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J:\Technischer_Vertrieb\20_Angebote\76xx\R07616_Dräxlmeier_Kabelvormontage\A07616000_Kabelvormontage\4_Kalkulation\"/>
    </mc:Choice>
  </mc:AlternateContent>
  <xr:revisionPtr revIDLastSave="0" documentId="13_ncr:1_{678D3D33-D98B-44AC-AEC4-4F092EA85A42}" xr6:coauthVersionLast="47" xr6:coauthVersionMax="47" xr10:uidLastSave="{00000000-0000-0000-0000-000000000000}"/>
  <bookViews>
    <workbookView xWindow="25695" yWindow="0" windowWidth="26010" windowHeight="20985" activeTab="1" xr2:uid="{00000000-000D-0000-FFFF-FFFF00000000}"/>
  </bookViews>
  <sheets>
    <sheet name="Übersicht" sheetId="2" r:id="rId1"/>
    <sheet name="VK" sheetId="203" r:id="rId2"/>
    <sheet name="TP" sheetId="225" r:id="rId3"/>
    <sheet name="AP+" sheetId="202" r:id="rId4"/>
    <sheet name="Allg" sheetId="193" r:id="rId5"/>
    <sheet name="1" sheetId="206" r:id="rId6"/>
    <sheet name="2" sheetId="205" r:id="rId7"/>
    <sheet name="3" sheetId="207" r:id="rId8"/>
    <sheet name="4" sheetId="208" r:id="rId9"/>
    <sheet name="5" sheetId="209" r:id="rId10"/>
    <sheet name="6" sheetId="210" r:id="rId11"/>
    <sheet name="7" sheetId="211" r:id="rId12"/>
    <sheet name="8" sheetId="212" r:id="rId13"/>
    <sheet name="9" sheetId="213" r:id="rId14"/>
    <sheet name="10" sheetId="214" r:id="rId15"/>
    <sheet name="11" sheetId="215" r:id="rId16"/>
    <sheet name="12" sheetId="216" r:id="rId17"/>
    <sheet name="13" sheetId="217" r:id="rId18"/>
    <sheet name="14" sheetId="218" r:id="rId19"/>
    <sheet name="15" sheetId="219" r:id="rId20"/>
    <sheet name="16" sheetId="220" r:id="rId21"/>
    <sheet name="17" sheetId="221" r:id="rId22"/>
    <sheet name="18" sheetId="222" r:id="rId23"/>
    <sheet name="19" sheetId="223" r:id="rId24"/>
    <sheet name="20" sheetId="224" r:id="rId25"/>
  </sheets>
  <definedNames>
    <definedName name="_xlnm._FilterDatabase" localSheetId="2" hidden="1">TP!$M$8:$M$20</definedName>
    <definedName name="Angebotsnummer">Übersicht!$B$5</definedName>
    <definedName name="Anlage">Übersicht!$B$4</definedName>
    <definedName name="Auslöse">VK!$F$34</definedName>
    <definedName name="Bearbeiter">Übersicht!$E$5</definedName>
    <definedName name="Datum">Übersicht!$D$5</definedName>
    <definedName name="Doku" comment="Stundensatz Dokumentation">VK!$F$11</definedName>
    <definedName name="_xlnm.Print_Area" localSheetId="5">'1'!$B$2:$BE$523</definedName>
    <definedName name="_xlnm.Print_Area" localSheetId="14">'10'!$B$2:$BE$523</definedName>
    <definedName name="_xlnm.Print_Area" localSheetId="15">'11'!$B$2:$BE$523</definedName>
    <definedName name="_xlnm.Print_Area" localSheetId="16">'12'!$B$2:$BE$523</definedName>
    <definedName name="_xlnm.Print_Area" localSheetId="17">'13'!$B$2:$BE$523</definedName>
    <definedName name="_xlnm.Print_Area" localSheetId="18">'14'!$B$2:$BE$523</definedName>
    <definedName name="_xlnm.Print_Area" localSheetId="19">'15'!$B$2:$BE$523</definedName>
    <definedName name="_xlnm.Print_Area" localSheetId="20">'16'!$B$2:$BE$523</definedName>
    <definedName name="_xlnm.Print_Area" localSheetId="21">'17'!$B$2:$BE$523</definedName>
    <definedName name="_xlnm.Print_Area" localSheetId="22">'18'!$B$2:$BE$523</definedName>
    <definedName name="_xlnm.Print_Area" localSheetId="23">'19'!$B$2:$BE$523</definedName>
    <definedName name="_xlnm.Print_Area" localSheetId="6">'2'!$B$2:$BE$523</definedName>
    <definedName name="_xlnm.Print_Area" localSheetId="24">'20'!$B$2:$BE$523</definedName>
    <definedName name="_xlnm.Print_Area" localSheetId="7">'3'!$B$2:$BE$523</definedName>
    <definedName name="_xlnm.Print_Area" localSheetId="8">'4'!$B$2:$BE$523</definedName>
    <definedName name="_xlnm.Print_Area" localSheetId="9">'5'!$B$2:$BE$523</definedName>
    <definedName name="_xlnm.Print_Area" localSheetId="10">'6'!$B$2:$BE$523</definedName>
    <definedName name="_xlnm.Print_Area" localSheetId="11">'7'!$B$2:$BE$523</definedName>
    <definedName name="_xlnm.Print_Area" localSheetId="12">'8'!$B$2:$BE$523</definedName>
    <definedName name="_xlnm.Print_Area" localSheetId="13">'9'!$B$2:$BE$523</definedName>
    <definedName name="_xlnm.Print_Area" localSheetId="4">Allg!$B$2:$T$56</definedName>
    <definedName name="_xlnm.Print_Area" localSheetId="3">'AP+'!$B$2:$L$45</definedName>
    <definedName name="_xlnm.Print_Area" localSheetId="2">TP!$B$2:$KL$24</definedName>
    <definedName name="_xlnm.Print_Area" localSheetId="0">Übersicht!$B$2:$BA$41</definedName>
    <definedName name="_xlnm.Print_Area" localSheetId="1">VK!$B$2:$S$39</definedName>
    <definedName name="EKo" comment="Stundensatz Elektrokonstruktion">VK!$F$13</definedName>
    <definedName name="El" comment="Stundensatz Elektrik">VK!$F$21</definedName>
    <definedName name="Flüge">VK!$G$37</definedName>
    <definedName name="Gesamtpreis">Übersicht!$Q$40</definedName>
    <definedName name="Gewinn">VK!$O$32</definedName>
    <definedName name="Hotel">VK!$F$35</definedName>
    <definedName name="Inb" comment="Stundensatz Software Inbetriebnahme im Haus und beim Kunden">VK!$F$15</definedName>
    <definedName name="KM_Pauschale">VK!$F$36</definedName>
    <definedName name="Kunde">Übersicht!$B$3</definedName>
    <definedName name="MGKZ">VK!$O$31</definedName>
    <definedName name="MKo" comment="Stundensatz mechanische Konstruktion">VK!$F$10</definedName>
    <definedName name="Mo" comment="Stundensatz Montage">VK!$F$19</definedName>
    <definedName name="Pl" comment="Stundensatz Projektmanagement">VK!$F$17</definedName>
    <definedName name="Projektnachlass">VK!$O$35</definedName>
    <definedName name="Revision">VK!$B$38</definedName>
    <definedName name="Sicherheit">VK!$J$36</definedName>
    <definedName name="SicherheitAngebot" comment="Kalkulierte Sicherheit in der Angebotsphase">VK!$P$33</definedName>
    <definedName name="Sw" comment="Stundensatz Software">VK!$F$14</definedName>
    <definedName name="TF" comment="Stundensatz Teilefertigung">VK!$F$20</definedName>
    <definedName name="Verhandlungsspielraum">VK!$O$33</definedName>
    <definedName name="Zuschläge_IBN">VK!$F$31</definedName>
  </definedNames>
  <calcPr calcId="191029" iterate="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R42" i="2" l="1"/>
  <c r="Q285" i="206"/>
  <c r="P285" i="206"/>
  <c r="P202" i="206"/>
  <c r="P83" i="206"/>
  <c r="AL375" i="206" l="1"/>
  <c r="AK375" i="206"/>
  <c r="AL373" i="206"/>
  <c r="AK373" i="206"/>
  <c r="AL371" i="206"/>
  <c r="AK371" i="206"/>
  <c r="AI371" i="206"/>
  <c r="AH371" i="206"/>
  <c r="Z373" i="206"/>
  <c r="AB371" i="206"/>
  <c r="AA371" i="206"/>
  <c r="Q16" i="209"/>
  <c r="Q47" i="206" l="1"/>
  <c r="B45" i="202" l="1"/>
  <c r="H2" i="224"/>
  <c r="C2" i="224"/>
  <c r="AM505" i="224"/>
  <c r="AL505" i="224"/>
  <c r="AK505" i="224"/>
  <c r="AI505" i="224"/>
  <c r="AH505" i="224"/>
  <c r="AG505" i="224"/>
  <c r="AF505" i="224"/>
  <c r="AE505" i="224"/>
  <c r="AD505" i="224"/>
  <c r="AB505" i="224"/>
  <c r="AA505" i="224"/>
  <c r="Z505" i="224"/>
  <c r="Y505" i="224"/>
  <c r="X505" i="224"/>
  <c r="W505" i="224"/>
  <c r="Q505" i="224"/>
  <c r="P505" i="224"/>
  <c r="O505" i="224"/>
  <c r="N505" i="224"/>
  <c r="M505" i="224"/>
  <c r="L505" i="224"/>
  <c r="K505" i="224"/>
  <c r="J505" i="224"/>
  <c r="I505" i="224"/>
  <c r="AM488" i="224"/>
  <c r="AL488" i="224"/>
  <c r="AK488" i="224"/>
  <c r="AI488" i="224"/>
  <c r="AH488" i="224"/>
  <c r="AG488" i="224"/>
  <c r="AF488" i="224"/>
  <c r="AE488" i="224"/>
  <c r="AD488" i="224"/>
  <c r="AB488" i="224"/>
  <c r="AA488" i="224"/>
  <c r="Z488" i="224"/>
  <c r="Y488" i="224"/>
  <c r="X488" i="224"/>
  <c r="W488" i="224"/>
  <c r="Q488" i="224"/>
  <c r="P488" i="224"/>
  <c r="O488" i="224"/>
  <c r="N488" i="224"/>
  <c r="M488" i="224"/>
  <c r="L488" i="224"/>
  <c r="K488" i="224"/>
  <c r="J488" i="224"/>
  <c r="I488" i="224"/>
  <c r="AM471" i="224"/>
  <c r="AL471" i="224"/>
  <c r="AK471" i="224"/>
  <c r="AI471" i="224"/>
  <c r="AH471" i="224"/>
  <c r="AG471" i="224"/>
  <c r="AF471" i="224"/>
  <c r="AE471" i="224"/>
  <c r="AD471" i="224"/>
  <c r="AB471" i="224"/>
  <c r="AA471" i="224"/>
  <c r="Z471" i="224"/>
  <c r="Y471" i="224"/>
  <c r="X471" i="224"/>
  <c r="W471" i="224"/>
  <c r="Q471" i="224"/>
  <c r="P471" i="224"/>
  <c r="O471" i="224"/>
  <c r="N471" i="224"/>
  <c r="M471" i="224"/>
  <c r="L471" i="224"/>
  <c r="K471" i="224"/>
  <c r="J471" i="224"/>
  <c r="I471" i="224"/>
  <c r="AM454" i="224"/>
  <c r="AL454" i="224"/>
  <c r="AK454" i="224"/>
  <c r="AI454" i="224"/>
  <c r="AH454" i="224"/>
  <c r="AG454" i="224"/>
  <c r="AF454" i="224"/>
  <c r="AE454" i="224"/>
  <c r="AD454" i="224"/>
  <c r="AB454" i="224"/>
  <c r="AA454" i="224"/>
  <c r="Z454" i="224"/>
  <c r="Y454" i="224"/>
  <c r="X454" i="224"/>
  <c r="W454" i="224"/>
  <c r="Q454" i="224"/>
  <c r="P454" i="224"/>
  <c r="O454" i="224"/>
  <c r="N454" i="224"/>
  <c r="M454" i="224"/>
  <c r="L454" i="224"/>
  <c r="K454" i="224"/>
  <c r="J454" i="224"/>
  <c r="I454" i="224"/>
  <c r="AM437" i="224"/>
  <c r="AL437" i="224"/>
  <c r="AK437" i="224"/>
  <c r="AI437" i="224"/>
  <c r="AH437" i="224"/>
  <c r="AG437" i="224"/>
  <c r="AF437" i="224"/>
  <c r="AE437" i="224"/>
  <c r="AD437" i="224"/>
  <c r="AB437" i="224"/>
  <c r="AA437" i="224"/>
  <c r="Z437" i="224"/>
  <c r="Y437" i="224"/>
  <c r="X437" i="224"/>
  <c r="W437" i="224"/>
  <c r="Q437" i="224"/>
  <c r="P437" i="224"/>
  <c r="O437" i="224"/>
  <c r="N437" i="224"/>
  <c r="M437" i="224"/>
  <c r="L437" i="224"/>
  <c r="K437" i="224"/>
  <c r="J437" i="224"/>
  <c r="I437" i="224"/>
  <c r="AM420" i="224"/>
  <c r="AL420" i="224"/>
  <c r="AK420" i="224"/>
  <c r="AI420" i="224"/>
  <c r="AH420" i="224"/>
  <c r="AG420" i="224"/>
  <c r="AF420" i="224"/>
  <c r="AE420" i="224"/>
  <c r="AD420" i="224"/>
  <c r="AB420" i="224"/>
  <c r="AA420" i="224"/>
  <c r="Z420" i="224"/>
  <c r="Y420" i="224"/>
  <c r="X420" i="224"/>
  <c r="W420" i="224"/>
  <c r="Q420" i="224"/>
  <c r="P420" i="224"/>
  <c r="O420" i="224"/>
  <c r="N420" i="224"/>
  <c r="M420" i="224"/>
  <c r="L420" i="224"/>
  <c r="K420" i="224"/>
  <c r="J420" i="224"/>
  <c r="I420" i="224"/>
  <c r="AM403" i="224"/>
  <c r="AL403" i="224"/>
  <c r="AK403" i="224"/>
  <c r="AI403" i="224"/>
  <c r="AH403" i="224"/>
  <c r="AG403" i="224"/>
  <c r="AF403" i="224"/>
  <c r="AE403" i="224"/>
  <c r="AD403" i="224"/>
  <c r="AB403" i="224"/>
  <c r="AA403" i="224"/>
  <c r="Z403" i="224"/>
  <c r="Y403" i="224"/>
  <c r="X403" i="224"/>
  <c r="W403" i="224"/>
  <c r="Q403" i="224"/>
  <c r="P403" i="224"/>
  <c r="O403" i="224"/>
  <c r="N403" i="224"/>
  <c r="M403" i="224"/>
  <c r="L403" i="224"/>
  <c r="K403" i="224"/>
  <c r="J403" i="224"/>
  <c r="I403" i="224"/>
  <c r="AM386" i="224"/>
  <c r="AL386" i="224"/>
  <c r="AK386" i="224"/>
  <c r="AI386" i="224"/>
  <c r="AH386" i="224"/>
  <c r="AG386" i="224"/>
  <c r="AF386" i="224"/>
  <c r="AE386" i="224"/>
  <c r="AD386" i="224"/>
  <c r="AB386" i="224"/>
  <c r="AA386" i="224"/>
  <c r="Z386" i="224"/>
  <c r="Y386" i="224"/>
  <c r="X386" i="224"/>
  <c r="W386" i="224"/>
  <c r="Q386" i="224"/>
  <c r="P386" i="224"/>
  <c r="O386" i="224"/>
  <c r="N386" i="224"/>
  <c r="M386" i="224"/>
  <c r="L386" i="224"/>
  <c r="K386" i="224"/>
  <c r="J386" i="224"/>
  <c r="I386" i="224"/>
  <c r="AM369" i="224"/>
  <c r="AL369" i="224"/>
  <c r="AK369" i="224"/>
  <c r="AI369" i="224"/>
  <c r="AH369" i="224"/>
  <c r="AG369" i="224"/>
  <c r="AF369" i="224"/>
  <c r="AE369" i="224"/>
  <c r="AD369" i="224"/>
  <c r="AB369" i="224"/>
  <c r="AA369" i="224"/>
  <c r="Z369" i="224"/>
  <c r="Y369" i="224"/>
  <c r="X369" i="224"/>
  <c r="W369" i="224"/>
  <c r="Q369" i="224"/>
  <c r="P369" i="224"/>
  <c r="O369" i="224"/>
  <c r="N369" i="224"/>
  <c r="M369" i="224"/>
  <c r="L369" i="224"/>
  <c r="K369" i="224"/>
  <c r="J369" i="224"/>
  <c r="I369" i="224"/>
  <c r="AM352" i="224"/>
  <c r="AL352" i="224"/>
  <c r="AK352" i="224"/>
  <c r="AI352" i="224"/>
  <c r="AH352" i="224"/>
  <c r="AG352" i="224"/>
  <c r="AF352" i="224"/>
  <c r="AE352" i="224"/>
  <c r="AD352" i="224"/>
  <c r="AB352" i="224"/>
  <c r="AA352" i="224"/>
  <c r="Z352" i="224"/>
  <c r="Y352" i="224"/>
  <c r="X352" i="224"/>
  <c r="W352" i="224"/>
  <c r="Q352" i="224"/>
  <c r="P352" i="224"/>
  <c r="O352" i="224"/>
  <c r="N352" i="224"/>
  <c r="M352" i="224"/>
  <c r="L352" i="224"/>
  <c r="K352" i="224"/>
  <c r="J352" i="224"/>
  <c r="I352" i="224"/>
  <c r="AM335" i="224"/>
  <c r="AL335" i="224"/>
  <c r="AK335" i="224"/>
  <c r="AI335" i="224"/>
  <c r="AH335" i="224"/>
  <c r="AG335" i="224"/>
  <c r="AF335" i="224"/>
  <c r="AE335" i="224"/>
  <c r="AD335" i="224"/>
  <c r="AB335" i="224"/>
  <c r="AA335" i="224"/>
  <c r="Z335" i="224"/>
  <c r="Y335" i="224"/>
  <c r="X335" i="224"/>
  <c r="W335" i="224"/>
  <c r="Q335" i="224"/>
  <c r="P335" i="224"/>
  <c r="O335" i="224"/>
  <c r="N335" i="224"/>
  <c r="M335" i="224"/>
  <c r="L335" i="224"/>
  <c r="K335" i="224"/>
  <c r="J335" i="224"/>
  <c r="I335" i="224"/>
  <c r="AM318" i="224"/>
  <c r="AL318" i="224"/>
  <c r="AK318" i="224"/>
  <c r="AI318" i="224"/>
  <c r="AH318" i="224"/>
  <c r="AG318" i="224"/>
  <c r="AF318" i="224"/>
  <c r="AE318" i="224"/>
  <c r="AD318" i="224"/>
  <c r="AB318" i="224"/>
  <c r="AA318" i="224"/>
  <c r="Z318" i="224"/>
  <c r="Y318" i="224"/>
  <c r="X318" i="224"/>
  <c r="W318" i="224"/>
  <c r="Q318" i="224"/>
  <c r="P318" i="224"/>
  <c r="O318" i="224"/>
  <c r="N318" i="224"/>
  <c r="M318" i="224"/>
  <c r="L318" i="224"/>
  <c r="K318" i="224"/>
  <c r="J318" i="224"/>
  <c r="I318" i="224"/>
  <c r="AM301" i="224"/>
  <c r="AL301" i="224"/>
  <c r="AK301" i="224"/>
  <c r="AI301" i="224"/>
  <c r="AH301" i="224"/>
  <c r="AG301" i="224"/>
  <c r="AF301" i="224"/>
  <c r="AE301" i="224"/>
  <c r="AD301" i="224"/>
  <c r="AB301" i="224"/>
  <c r="AA301" i="224"/>
  <c r="Z301" i="224"/>
  <c r="Y301" i="224"/>
  <c r="X301" i="224"/>
  <c r="W301" i="224"/>
  <c r="Q301" i="224"/>
  <c r="P301" i="224"/>
  <c r="O301" i="224"/>
  <c r="N301" i="224"/>
  <c r="M301" i="224"/>
  <c r="L301" i="224"/>
  <c r="K301" i="224"/>
  <c r="J301" i="224"/>
  <c r="I301" i="224"/>
  <c r="AM284" i="224"/>
  <c r="AL284" i="224"/>
  <c r="AK284" i="224"/>
  <c r="AI284" i="224"/>
  <c r="AH284" i="224"/>
  <c r="AG284" i="224"/>
  <c r="AF284" i="224"/>
  <c r="AE284" i="224"/>
  <c r="AD284" i="224"/>
  <c r="AB284" i="224"/>
  <c r="AA284" i="224"/>
  <c r="Z284" i="224"/>
  <c r="Y284" i="224"/>
  <c r="X284" i="224"/>
  <c r="W284" i="224"/>
  <c r="Q284" i="224"/>
  <c r="P284" i="224"/>
  <c r="O284" i="224"/>
  <c r="N284" i="224"/>
  <c r="M284" i="224"/>
  <c r="L284" i="224"/>
  <c r="K284" i="224"/>
  <c r="J284" i="224"/>
  <c r="I284" i="224"/>
  <c r="AM267" i="224"/>
  <c r="AL267" i="224"/>
  <c r="AK267" i="224"/>
  <c r="AI267" i="224"/>
  <c r="AH267" i="224"/>
  <c r="AG267" i="224"/>
  <c r="AF267" i="224"/>
  <c r="AE267" i="224"/>
  <c r="AD267" i="224"/>
  <c r="AB267" i="224"/>
  <c r="AA267" i="224"/>
  <c r="Z267" i="224"/>
  <c r="Y267" i="224"/>
  <c r="X267" i="224"/>
  <c r="W267" i="224"/>
  <c r="Q267" i="224"/>
  <c r="P267" i="224"/>
  <c r="O267" i="224"/>
  <c r="N267" i="224"/>
  <c r="M267" i="224"/>
  <c r="L267" i="224"/>
  <c r="K267" i="224"/>
  <c r="J267" i="224"/>
  <c r="I267" i="224"/>
  <c r="AM250" i="224"/>
  <c r="AL250" i="224"/>
  <c r="AK250" i="224"/>
  <c r="AI250" i="224"/>
  <c r="AH250" i="224"/>
  <c r="AG250" i="224"/>
  <c r="AF250" i="224"/>
  <c r="AE250" i="224"/>
  <c r="AD250" i="224"/>
  <c r="AB250" i="224"/>
  <c r="AA250" i="224"/>
  <c r="Z250" i="224"/>
  <c r="Y250" i="224"/>
  <c r="X250" i="224"/>
  <c r="W250" i="224"/>
  <c r="Q250" i="224"/>
  <c r="P250" i="224"/>
  <c r="O250" i="224"/>
  <c r="N250" i="224"/>
  <c r="M250" i="224"/>
  <c r="L250" i="224"/>
  <c r="K250" i="224"/>
  <c r="J250" i="224"/>
  <c r="I250" i="224"/>
  <c r="AM233" i="224"/>
  <c r="AL233" i="224"/>
  <c r="AK233" i="224"/>
  <c r="AI233" i="224"/>
  <c r="AH233" i="224"/>
  <c r="AG233" i="224"/>
  <c r="AF233" i="224"/>
  <c r="AE233" i="224"/>
  <c r="AD233" i="224"/>
  <c r="AB233" i="224"/>
  <c r="AA233" i="224"/>
  <c r="Z233" i="224"/>
  <c r="Y233" i="224"/>
  <c r="X233" i="224"/>
  <c r="W233" i="224"/>
  <c r="Q233" i="224"/>
  <c r="P233" i="224"/>
  <c r="O233" i="224"/>
  <c r="N233" i="224"/>
  <c r="M233" i="224"/>
  <c r="L233" i="224"/>
  <c r="K233" i="224"/>
  <c r="J233" i="224"/>
  <c r="I233" i="224"/>
  <c r="AM216" i="224"/>
  <c r="AL216" i="224"/>
  <c r="AK216" i="224"/>
  <c r="AI216" i="224"/>
  <c r="AH216" i="224"/>
  <c r="AG216" i="224"/>
  <c r="AF216" i="224"/>
  <c r="AE216" i="224"/>
  <c r="AD216" i="224"/>
  <c r="AB216" i="224"/>
  <c r="AA216" i="224"/>
  <c r="Z216" i="224"/>
  <c r="Y216" i="224"/>
  <c r="X216" i="224"/>
  <c r="W216" i="224"/>
  <c r="Q216" i="224"/>
  <c r="P216" i="224"/>
  <c r="O216" i="224"/>
  <c r="N216" i="224"/>
  <c r="M216" i="224"/>
  <c r="L216" i="224"/>
  <c r="K216" i="224"/>
  <c r="J216" i="224"/>
  <c r="I216" i="224"/>
  <c r="AM199" i="224"/>
  <c r="AL199" i="224"/>
  <c r="AK199" i="224"/>
  <c r="AI199" i="224"/>
  <c r="AH199" i="224"/>
  <c r="AG199" i="224"/>
  <c r="AF199" i="224"/>
  <c r="AE199" i="224"/>
  <c r="AD199" i="224"/>
  <c r="AB199" i="224"/>
  <c r="AA199" i="224"/>
  <c r="Z199" i="224"/>
  <c r="Y199" i="224"/>
  <c r="X199" i="224"/>
  <c r="W199" i="224"/>
  <c r="Q199" i="224"/>
  <c r="P199" i="224"/>
  <c r="O199" i="224"/>
  <c r="N199" i="224"/>
  <c r="M199" i="224"/>
  <c r="L199" i="224"/>
  <c r="K199" i="224"/>
  <c r="J199" i="224"/>
  <c r="I199" i="224"/>
  <c r="AM182" i="224"/>
  <c r="AL182" i="224"/>
  <c r="AK182" i="224"/>
  <c r="AI182" i="224"/>
  <c r="AH182" i="224"/>
  <c r="AG182" i="224"/>
  <c r="AF182" i="224"/>
  <c r="AE182" i="224"/>
  <c r="AD182" i="224"/>
  <c r="AB182" i="224"/>
  <c r="AA182" i="224"/>
  <c r="Z182" i="224"/>
  <c r="Y182" i="224"/>
  <c r="X182" i="224"/>
  <c r="W182" i="224"/>
  <c r="Q182" i="224"/>
  <c r="P182" i="224"/>
  <c r="O182" i="224"/>
  <c r="N182" i="224"/>
  <c r="M182" i="224"/>
  <c r="L182" i="224"/>
  <c r="K182" i="224"/>
  <c r="J182" i="224"/>
  <c r="I182" i="224"/>
  <c r="AM165" i="224"/>
  <c r="AL165" i="224"/>
  <c r="AK165" i="224"/>
  <c r="AI165" i="224"/>
  <c r="AH165" i="224"/>
  <c r="AG165" i="224"/>
  <c r="AF165" i="224"/>
  <c r="AE165" i="224"/>
  <c r="AD165" i="224"/>
  <c r="AB165" i="224"/>
  <c r="AA165" i="224"/>
  <c r="Z165" i="224"/>
  <c r="Y165" i="224"/>
  <c r="X165" i="224"/>
  <c r="W165" i="224"/>
  <c r="Q165" i="224"/>
  <c r="P165" i="224"/>
  <c r="O165" i="224"/>
  <c r="N165" i="224"/>
  <c r="M165" i="224"/>
  <c r="L165" i="224"/>
  <c r="K165" i="224"/>
  <c r="J165" i="224"/>
  <c r="I165" i="224"/>
  <c r="AM148" i="224"/>
  <c r="AL148" i="224"/>
  <c r="AK148" i="224"/>
  <c r="AI148" i="224"/>
  <c r="AH148" i="224"/>
  <c r="AG148" i="224"/>
  <c r="AF148" i="224"/>
  <c r="AE148" i="224"/>
  <c r="AD148" i="224"/>
  <c r="AB148" i="224"/>
  <c r="AA148" i="224"/>
  <c r="Z148" i="224"/>
  <c r="Y148" i="224"/>
  <c r="X148" i="224"/>
  <c r="W148" i="224"/>
  <c r="Q148" i="224"/>
  <c r="P148" i="224"/>
  <c r="O148" i="224"/>
  <c r="N148" i="224"/>
  <c r="M148" i="224"/>
  <c r="L148" i="224"/>
  <c r="K148" i="224"/>
  <c r="J148" i="224"/>
  <c r="I148" i="224"/>
  <c r="AM131" i="224"/>
  <c r="AL131" i="224"/>
  <c r="AK131" i="224"/>
  <c r="AI131" i="224"/>
  <c r="AH131" i="224"/>
  <c r="AG131" i="224"/>
  <c r="AF131" i="224"/>
  <c r="AE131" i="224"/>
  <c r="AD131" i="224"/>
  <c r="AB131" i="224"/>
  <c r="AA131" i="224"/>
  <c r="Z131" i="224"/>
  <c r="Y131" i="224"/>
  <c r="X131" i="224"/>
  <c r="W131" i="224"/>
  <c r="Q131" i="224"/>
  <c r="P131" i="224"/>
  <c r="O131" i="224"/>
  <c r="N131" i="224"/>
  <c r="M131" i="224"/>
  <c r="L131" i="224"/>
  <c r="K131" i="224"/>
  <c r="J131" i="224"/>
  <c r="I131" i="224"/>
  <c r="AM114" i="224"/>
  <c r="AL114" i="224"/>
  <c r="AK114" i="224"/>
  <c r="AI114" i="224"/>
  <c r="AH114" i="224"/>
  <c r="AG114" i="224"/>
  <c r="AF114" i="224"/>
  <c r="AE114" i="224"/>
  <c r="AD114" i="224"/>
  <c r="AB114" i="224"/>
  <c r="AA114" i="224"/>
  <c r="Z114" i="224"/>
  <c r="Y114" i="224"/>
  <c r="X114" i="224"/>
  <c r="W114" i="224"/>
  <c r="Q114" i="224"/>
  <c r="P114" i="224"/>
  <c r="O114" i="224"/>
  <c r="N114" i="224"/>
  <c r="M114" i="224"/>
  <c r="L114" i="224"/>
  <c r="K114" i="224"/>
  <c r="J114" i="224"/>
  <c r="I114" i="224"/>
  <c r="AM97" i="224"/>
  <c r="AL97" i="224"/>
  <c r="AK97" i="224"/>
  <c r="AI97" i="224"/>
  <c r="AH97" i="224"/>
  <c r="AG97" i="224"/>
  <c r="AF97" i="224"/>
  <c r="AE97" i="224"/>
  <c r="AD97" i="224"/>
  <c r="AB97" i="224"/>
  <c r="AA97" i="224"/>
  <c r="Z97" i="224"/>
  <c r="Y97" i="224"/>
  <c r="X97" i="224"/>
  <c r="W97" i="224"/>
  <c r="Q97" i="224"/>
  <c r="P97" i="224"/>
  <c r="O97" i="224"/>
  <c r="N97" i="224"/>
  <c r="M97" i="224"/>
  <c r="L97" i="224"/>
  <c r="K97" i="224"/>
  <c r="J97" i="224"/>
  <c r="I97" i="224"/>
  <c r="AM80" i="224"/>
  <c r="AL80" i="224"/>
  <c r="AK80" i="224"/>
  <c r="AI80" i="224"/>
  <c r="AH80" i="224"/>
  <c r="AG80" i="224"/>
  <c r="AF80" i="224"/>
  <c r="AE80" i="224"/>
  <c r="AD80" i="224"/>
  <c r="AB80" i="224"/>
  <c r="AA80" i="224"/>
  <c r="Z80" i="224"/>
  <c r="Y80" i="224"/>
  <c r="X80" i="224"/>
  <c r="W80" i="224"/>
  <c r="Q80" i="224"/>
  <c r="P80" i="224"/>
  <c r="O80" i="224"/>
  <c r="N80" i="224"/>
  <c r="M80" i="224"/>
  <c r="L80" i="224"/>
  <c r="K80" i="224"/>
  <c r="J80" i="224"/>
  <c r="I80" i="224"/>
  <c r="AM63" i="224"/>
  <c r="AL63" i="224"/>
  <c r="AK63" i="224"/>
  <c r="AI63" i="224"/>
  <c r="AH63" i="224"/>
  <c r="AG63" i="224"/>
  <c r="AF63" i="224"/>
  <c r="AE63" i="224"/>
  <c r="AD63" i="224"/>
  <c r="AB63" i="224"/>
  <c r="AA63" i="224"/>
  <c r="Z63" i="224"/>
  <c r="Y63" i="224"/>
  <c r="X63" i="224"/>
  <c r="W63" i="224"/>
  <c r="Q63" i="224"/>
  <c r="P63" i="224"/>
  <c r="O63" i="224"/>
  <c r="N63" i="224"/>
  <c r="M63" i="224"/>
  <c r="L63" i="224"/>
  <c r="K63" i="224"/>
  <c r="J63" i="224"/>
  <c r="I63" i="224"/>
  <c r="AM46" i="224"/>
  <c r="AL46" i="224"/>
  <c r="AK46" i="224"/>
  <c r="AI46" i="224"/>
  <c r="AH46" i="224"/>
  <c r="AG46" i="224"/>
  <c r="AF46" i="224"/>
  <c r="AE46" i="224"/>
  <c r="AD46" i="224"/>
  <c r="AB46" i="224"/>
  <c r="AA46" i="224"/>
  <c r="Z46" i="224"/>
  <c r="Y46" i="224"/>
  <c r="X46" i="224"/>
  <c r="W46" i="224"/>
  <c r="Q46" i="224"/>
  <c r="P46" i="224"/>
  <c r="O46" i="224"/>
  <c r="N46" i="224"/>
  <c r="M46" i="224"/>
  <c r="L46" i="224"/>
  <c r="K46" i="224"/>
  <c r="J46" i="224"/>
  <c r="I46" i="224"/>
  <c r="AM29" i="224"/>
  <c r="AL29" i="224"/>
  <c r="AL8" i="224" s="1"/>
  <c r="AK29" i="224"/>
  <c r="AI29" i="224"/>
  <c r="AH29" i="224"/>
  <c r="AG29" i="224"/>
  <c r="AF29" i="224"/>
  <c r="AE29" i="224"/>
  <c r="AD29" i="224"/>
  <c r="AB29" i="224"/>
  <c r="AA29" i="224"/>
  <c r="Z29" i="224"/>
  <c r="Y29" i="224"/>
  <c r="X29" i="224"/>
  <c r="X8" i="224" s="1"/>
  <c r="W29" i="224"/>
  <c r="Q29" i="224"/>
  <c r="P29" i="224"/>
  <c r="O29" i="224"/>
  <c r="N29" i="224"/>
  <c r="M29" i="224"/>
  <c r="L29" i="224"/>
  <c r="K29" i="224"/>
  <c r="J29" i="224"/>
  <c r="I29" i="224"/>
  <c r="B29" i="224"/>
  <c r="B46" i="224" s="1"/>
  <c r="B63" i="224" s="1"/>
  <c r="B80" i="224" s="1"/>
  <c r="B97" i="224" s="1"/>
  <c r="B114" i="224" s="1"/>
  <c r="B131" i="224" s="1"/>
  <c r="B148" i="224" s="1"/>
  <c r="B165" i="224" s="1"/>
  <c r="B182" i="224" s="1"/>
  <c r="B199" i="224" s="1"/>
  <c r="B216" i="224" s="1"/>
  <c r="B233" i="224" s="1"/>
  <c r="B250" i="224" s="1"/>
  <c r="B267" i="224" s="1"/>
  <c r="B284" i="224" s="1"/>
  <c r="B301" i="224" s="1"/>
  <c r="B318" i="224" s="1"/>
  <c r="B335" i="224" s="1"/>
  <c r="B352" i="224" s="1"/>
  <c r="B369" i="224" s="1"/>
  <c r="B386" i="224" s="1"/>
  <c r="B403" i="224" s="1"/>
  <c r="B420" i="224" s="1"/>
  <c r="B437" i="224" s="1"/>
  <c r="B454" i="224" s="1"/>
  <c r="B471" i="224" s="1"/>
  <c r="B488" i="224" s="1"/>
  <c r="B505" i="224" s="1"/>
  <c r="AM12" i="224"/>
  <c r="AL12" i="224"/>
  <c r="AK12" i="224"/>
  <c r="AK8" i="224" s="1"/>
  <c r="AI12" i="224"/>
  <c r="AH12" i="224"/>
  <c r="AG12" i="224"/>
  <c r="AG8" i="224" s="1"/>
  <c r="AF12" i="224"/>
  <c r="AE12" i="224"/>
  <c r="AD12" i="224"/>
  <c r="AD8" i="224" s="1"/>
  <c r="AB12" i="224"/>
  <c r="AA12" i="224"/>
  <c r="AA8" i="224" s="1"/>
  <c r="Z12" i="224"/>
  <c r="Z8" i="224" s="1"/>
  <c r="Y12" i="224"/>
  <c r="Y8" i="224" s="1"/>
  <c r="X12" i="224"/>
  <c r="W12" i="224"/>
  <c r="W8" i="224" s="1"/>
  <c r="Q12" i="224"/>
  <c r="P12" i="224"/>
  <c r="O12" i="224"/>
  <c r="O8" i="224" s="1"/>
  <c r="N12" i="224"/>
  <c r="N8" i="224" s="1"/>
  <c r="M12" i="224"/>
  <c r="L12" i="224"/>
  <c r="L8" i="224" s="1"/>
  <c r="K12" i="224"/>
  <c r="J12" i="224"/>
  <c r="I12" i="224"/>
  <c r="I8" i="224" s="1"/>
  <c r="AM8" i="224"/>
  <c r="AH8" i="224"/>
  <c r="AF8" i="224"/>
  <c r="S8" i="224"/>
  <c r="K8" i="224"/>
  <c r="AT7" i="224"/>
  <c r="Q7" i="224"/>
  <c r="E5" i="224"/>
  <c r="D5" i="224"/>
  <c r="B5" i="224"/>
  <c r="B4" i="224"/>
  <c r="G3" i="224"/>
  <c r="E3" i="224"/>
  <c r="B3" i="224"/>
  <c r="H2" i="223"/>
  <c r="C2" i="223"/>
  <c r="AM505" i="223"/>
  <c r="AL505" i="223"/>
  <c r="AK505" i="223"/>
  <c r="AI505" i="223"/>
  <c r="AH505" i="223"/>
  <c r="AG505" i="223"/>
  <c r="AF505" i="223"/>
  <c r="AE505" i="223"/>
  <c r="AD505" i="223"/>
  <c r="AB505" i="223"/>
  <c r="AA505" i="223"/>
  <c r="Z505" i="223"/>
  <c r="Y505" i="223"/>
  <c r="X505" i="223"/>
  <c r="W505" i="223"/>
  <c r="Q505" i="223"/>
  <c r="P505" i="223"/>
  <c r="O505" i="223"/>
  <c r="N505" i="223"/>
  <c r="M505" i="223"/>
  <c r="L505" i="223"/>
  <c r="K505" i="223"/>
  <c r="J505" i="223"/>
  <c r="I505" i="223"/>
  <c r="AM488" i="223"/>
  <c r="AL488" i="223"/>
  <c r="AK488" i="223"/>
  <c r="AI488" i="223"/>
  <c r="AH488" i="223"/>
  <c r="AG488" i="223"/>
  <c r="AF488" i="223"/>
  <c r="AE488" i="223"/>
  <c r="AD488" i="223"/>
  <c r="AB488" i="223"/>
  <c r="AA488" i="223"/>
  <c r="Z488" i="223"/>
  <c r="Y488" i="223"/>
  <c r="X488" i="223"/>
  <c r="W488" i="223"/>
  <c r="Q488" i="223"/>
  <c r="P488" i="223"/>
  <c r="O488" i="223"/>
  <c r="N488" i="223"/>
  <c r="M488" i="223"/>
  <c r="L488" i="223"/>
  <c r="K488" i="223"/>
  <c r="J488" i="223"/>
  <c r="I488" i="223"/>
  <c r="AM471" i="223"/>
  <c r="AL471" i="223"/>
  <c r="AK471" i="223"/>
  <c r="AI471" i="223"/>
  <c r="AH471" i="223"/>
  <c r="AG471" i="223"/>
  <c r="AF471" i="223"/>
  <c r="AE471" i="223"/>
  <c r="AD471" i="223"/>
  <c r="AB471" i="223"/>
  <c r="AA471" i="223"/>
  <c r="Z471" i="223"/>
  <c r="Y471" i="223"/>
  <c r="X471" i="223"/>
  <c r="W471" i="223"/>
  <c r="Q471" i="223"/>
  <c r="P471" i="223"/>
  <c r="O471" i="223"/>
  <c r="N471" i="223"/>
  <c r="M471" i="223"/>
  <c r="L471" i="223"/>
  <c r="K471" i="223"/>
  <c r="J471" i="223"/>
  <c r="I471" i="223"/>
  <c r="AM454" i="223"/>
  <c r="AL454" i="223"/>
  <c r="AK454" i="223"/>
  <c r="AI454" i="223"/>
  <c r="AH454" i="223"/>
  <c r="AG454" i="223"/>
  <c r="AF454" i="223"/>
  <c r="AE454" i="223"/>
  <c r="AD454" i="223"/>
  <c r="AB454" i="223"/>
  <c r="AA454" i="223"/>
  <c r="Z454" i="223"/>
  <c r="Y454" i="223"/>
  <c r="X454" i="223"/>
  <c r="W454" i="223"/>
  <c r="Q454" i="223"/>
  <c r="P454" i="223"/>
  <c r="O454" i="223"/>
  <c r="N454" i="223"/>
  <c r="M454" i="223"/>
  <c r="L454" i="223"/>
  <c r="K454" i="223"/>
  <c r="J454" i="223"/>
  <c r="I454" i="223"/>
  <c r="AM437" i="223"/>
  <c r="AL437" i="223"/>
  <c r="AK437" i="223"/>
  <c r="AI437" i="223"/>
  <c r="AH437" i="223"/>
  <c r="AG437" i="223"/>
  <c r="AF437" i="223"/>
  <c r="AE437" i="223"/>
  <c r="AD437" i="223"/>
  <c r="AB437" i="223"/>
  <c r="AA437" i="223"/>
  <c r="Z437" i="223"/>
  <c r="Y437" i="223"/>
  <c r="X437" i="223"/>
  <c r="W437" i="223"/>
  <c r="Q437" i="223"/>
  <c r="P437" i="223"/>
  <c r="O437" i="223"/>
  <c r="N437" i="223"/>
  <c r="M437" i="223"/>
  <c r="L437" i="223"/>
  <c r="K437" i="223"/>
  <c r="J437" i="223"/>
  <c r="I437" i="223"/>
  <c r="AM420" i="223"/>
  <c r="AL420" i="223"/>
  <c r="AK420" i="223"/>
  <c r="AI420" i="223"/>
  <c r="AH420" i="223"/>
  <c r="AG420" i="223"/>
  <c r="AF420" i="223"/>
  <c r="AE420" i="223"/>
  <c r="AD420" i="223"/>
  <c r="AB420" i="223"/>
  <c r="AA420" i="223"/>
  <c r="Z420" i="223"/>
  <c r="Y420" i="223"/>
  <c r="X420" i="223"/>
  <c r="W420" i="223"/>
  <c r="Q420" i="223"/>
  <c r="P420" i="223"/>
  <c r="O420" i="223"/>
  <c r="N420" i="223"/>
  <c r="M420" i="223"/>
  <c r="L420" i="223"/>
  <c r="K420" i="223"/>
  <c r="J420" i="223"/>
  <c r="I420" i="223"/>
  <c r="AM403" i="223"/>
  <c r="AL403" i="223"/>
  <c r="AK403" i="223"/>
  <c r="AI403" i="223"/>
  <c r="AH403" i="223"/>
  <c r="AG403" i="223"/>
  <c r="AF403" i="223"/>
  <c r="AE403" i="223"/>
  <c r="AD403" i="223"/>
  <c r="AB403" i="223"/>
  <c r="AA403" i="223"/>
  <c r="Z403" i="223"/>
  <c r="Y403" i="223"/>
  <c r="X403" i="223"/>
  <c r="W403" i="223"/>
  <c r="Q403" i="223"/>
  <c r="P403" i="223"/>
  <c r="O403" i="223"/>
  <c r="N403" i="223"/>
  <c r="M403" i="223"/>
  <c r="L403" i="223"/>
  <c r="K403" i="223"/>
  <c r="J403" i="223"/>
  <c r="I403" i="223"/>
  <c r="AM386" i="223"/>
  <c r="AL386" i="223"/>
  <c r="AK386" i="223"/>
  <c r="AI386" i="223"/>
  <c r="AH386" i="223"/>
  <c r="AG386" i="223"/>
  <c r="AF386" i="223"/>
  <c r="AE386" i="223"/>
  <c r="AD386" i="223"/>
  <c r="AB386" i="223"/>
  <c r="AA386" i="223"/>
  <c r="Z386" i="223"/>
  <c r="Y386" i="223"/>
  <c r="X386" i="223"/>
  <c r="W386" i="223"/>
  <c r="Q386" i="223"/>
  <c r="P386" i="223"/>
  <c r="O386" i="223"/>
  <c r="N386" i="223"/>
  <c r="M386" i="223"/>
  <c r="L386" i="223"/>
  <c r="K386" i="223"/>
  <c r="J386" i="223"/>
  <c r="I386" i="223"/>
  <c r="AM369" i="223"/>
  <c r="AL369" i="223"/>
  <c r="AK369" i="223"/>
  <c r="AI369" i="223"/>
  <c r="AH369" i="223"/>
  <c r="AG369" i="223"/>
  <c r="AF369" i="223"/>
  <c r="AE369" i="223"/>
  <c r="AD369" i="223"/>
  <c r="AB369" i="223"/>
  <c r="AA369" i="223"/>
  <c r="Z369" i="223"/>
  <c r="Y369" i="223"/>
  <c r="X369" i="223"/>
  <c r="W369" i="223"/>
  <c r="Q369" i="223"/>
  <c r="P369" i="223"/>
  <c r="O369" i="223"/>
  <c r="N369" i="223"/>
  <c r="M369" i="223"/>
  <c r="L369" i="223"/>
  <c r="K369" i="223"/>
  <c r="J369" i="223"/>
  <c r="I369" i="223"/>
  <c r="AM352" i="223"/>
  <c r="AL352" i="223"/>
  <c r="AK352" i="223"/>
  <c r="AI352" i="223"/>
  <c r="AH352" i="223"/>
  <c r="AG352" i="223"/>
  <c r="AF352" i="223"/>
  <c r="AE352" i="223"/>
  <c r="AD352" i="223"/>
  <c r="AB352" i="223"/>
  <c r="AA352" i="223"/>
  <c r="Z352" i="223"/>
  <c r="Y352" i="223"/>
  <c r="X352" i="223"/>
  <c r="W352" i="223"/>
  <c r="Q352" i="223"/>
  <c r="P352" i="223"/>
  <c r="O352" i="223"/>
  <c r="N352" i="223"/>
  <c r="M352" i="223"/>
  <c r="L352" i="223"/>
  <c r="K352" i="223"/>
  <c r="J352" i="223"/>
  <c r="I352" i="223"/>
  <c r="AM335" i="223"/>
  <c r="AL335" i="223"/>
  <c r="AK335" i="223"/>
  <c r="AI335" i="223"/>
  <c r="AH335" i="223"/>
  <c r="AG335" i="223"/>
  <c r="AF335" i="223"/>
  <c r="AE335" i="223"/>
  <c r="AD335" i="223"/>
  <c r="AB335" i="223"/>
  <c r="AA335" i="223"/>
  <c r="Z335" i="223"/>
  <c r="Y335" i="223"/>
  <c r="X335" i="223"/>
  <c r="W335" i="223"/>
  <c r="Q335" i="223"/>
  <c r="P335" i="223"/>
  <c r="O335" i="223"/>
  <c r="N335" i="223"/>
  <c r="M335" i="223"/>
  <c r="L335" i="223"/>
  <c r="K335" i="223"/>
  <c r="J335" i="223"/>
  <c r="I335" i="223"/>
  <c r="AM318" i="223"/>
  <c r="AL318" i="223"/>
  <c r="AK318" i="223"/>
  <c r="AI318" i="223"/>
  <c r="AH318" i="223"/>
  <c r="AG318" i="223"/>
  <c r="AF318" i="223"/>
  <c r="AE318" i="223"/>
  <c r="AD318" i="223"/>
  <c r="AB318" i="223"/>
  <c r="AA318" i="223"/>
  <c r="Z318" i="223"/>
  <c r="Y318" i="223"/>
  <c r="X318" i="223"/>
  <c r="W318" i="223"/>
  <c r="Q318" i="223"/>
  <c r="P318" i="223"/>
  <c r="O318" i="223"/>
  <c r="N318" i="223"/>
  <c r="M318" i="223"/>
  <c r="L318" i="223"/>
  <c r="K318" i="223"/>
  <c r="J318" i="223"/>
  <c r="I318" i="223"/>
  <c r="AM301" i="223"/>
  <c r="AL301" i="223"/>
  <c r="AK301" i="223"/>
  <c r="AI301" i="223"/>
  <c r="AH301" i="223"/>
  <c r="AG301" i="223"/>
  <c r="AF301" i="223"/>
  <c r="AE301" i="223"/>
  <c r="AD301" i="223"/>
  <c r="AB301" i="223"/>
  <c r="AA301" i="223"/>
  <c r="Z301" i="223"/>
  <c r="Y301" i="223"/>
  <c r="X301" i="223"/>
  <c r="W301" i="223"/>
  <c r="Q301" i="223"/>
  <c r="P301" i="223"/>
  <c r="O301" i="223"/>
  <c r="N301" i="223"/>
  <c r="M301" i="223"/>
  <c r="L301" i="223"/>
  <c r="K301" i="223"/>
  <c r="J301" i="223"/>
  <c r="I301" i="223"/>
  <c r="AM284" i="223"/>
  <c r="AL284" i="223"/>
  <c r="AK284" i="223"/>
  <c r="AI284" i="223"/>
  <c r="AH284" i="223"/>
  <c r="AG284" i="223"/>
  <c r="AF284" i="223"/>
  <c r="AE284" i="223"/>
  <c r="AD284" i="223"/>
  <c r="AB284" i="223"/>
  <c r="AA284" i="223"/>
  <c r="Z284" i="223"/>
  <c r="Y284" i="223"/>
  <c r="X284" i="223"/>
  <c r="W284" i="223"/>
  <c r="Q284" i="223"/>
  <c r="P284" i="223"/>
  <c r="O284" i="223"/>
  <c r="N284" i="223"/>
  <c r="M284" i="223"/>
  <c r="L284" i="223"/>
  <c r="K284" i="223"/>
  <c r="J284" i="223"/>
  <c r="I284" i="223"/>
  <c r="AM267" i="223"/>
  <c r="AL267" i="223"/>
  <c r="AK267" i="223"/>
  <c r="AI267" i="223"/>
  <c r="AH267" i="223"/>
  <c r="AG267" i="223"/>
  <c r="AF267" i="223"/>
  <c r="AE267" i="223"/>
  <c r="AD267" i="223"/>
  <c r="AB267" i="223"/>
  <c r="AA267" i="223"/>
  <c r="Z267" i="223"/>
  <c r="Y267" i="223"/>
  <c r="X267" i="223"/>
  <c r="W267" i="223"/>
  <c r="Q267" i="223"/>
  <c r="P267" i="223"/>
  <c r="O267" i="223"/>
  <c r="N267" i="223"/>
  <c r="M267" i="223"/>
  <c r="L267" i="223"/>
  <c r="K267" i="223"/>
  <c r="J267" i="223"/>
  <c r="I267" i="223"/>
  <c r="AM250" i="223"/>
  <c r="AL250" i="223"/>
  <c r="AK250" i="223"/>
  <c r="AI250" i="223"/>
  <c r="AH250" i="223"/>
  <c r="AG250" i="223"/>
  <c r="AF250" i="223"/>
  <c r="AE250" i="223"/>
  <c r="AD250" i="223"/>
  <c r="AB250" i="223"/>
  <c r="AA250" i="223"/>
  <c r="Z250" i="223"/>
  <c r="Y250" i="223"/>
  <c r="X250" i="223"/>
  <c r="W250" i="223"/>
  <c r="Q250" i="223"/>
  <c r="P250" i="223"/>
  <c r="O250" i="223"/>
  <c r="N250" i="223"/>
  <c r="M250" i="223"/>
  <c r="L250" i="223"/>
  <c r="K250" i="223"/>
  <c r="J250" i="223"/>
  <c r="I250" i="223"/>
  <c r="AM233" i="223"/>
  <c r="AL233" i="223"/>
  <c r="AK233" i="223"/>
  <c r="AI233" i="223"/>
  <c r="AH233" i="223"/>
  <c r="AG233" i="223"/>
  <c r="AF233" i="223"/>
  <c r="AE233" i="223"/>
  <c r="AD233" i="223"/>
  <c r="AB233" i="223"/>
  <c r="AA233" i="223"/>
  <c r="Z233" i="223"/>
  <c r="Y233" i="223"/>
  <c r="X233" i="223"/>
  <c r="W233" i="223"/>
  <c r="Q233" i="223"/>
  <c r="P233" i="223"/>
  <c r="O233" i="223"/>
  <c r="N233" i="223"/>
  <c r="M233" i="223"/>
  <c r="L233" i="223"/>
  <c r="K233" i="223"/>
  <c r="J233" i="223"/>
  <c r="I233" i="223"/>
  <c r="AM216" i="223"/>
  <c r="AL216" i="223"/>
  <c r="AK216" i="223"/>
  <c r="AI216" i="223"/>
  <c r="AH216" i="223"/>
  <c r="AG216" i="223"/>
  <c r="AF216" i="223"/>
  <c r="AE216" i="223"/>
  <c r="AD216" i="223"/>
  <c r="AB216" i="223"/>
  <c r="AA216" i="223"/>
  <c r="Z216" i="223"/>
  <c r="Y216" i="223"/>
  <c r="X216" i="223"/>
  <c r="W216" i="223"/>
  <c r="Q216" i="223"/>
  <c r="P216" i="223"/>
  <c r="O216" i="223"/>
  <c r="N216" i="223"/>
  <c r="M216" i="223"/>
  <c r="L216" i="223"/>
  <c r="K216" i="223"/>
  <c r="J216" i="223"/>
  <c r="I216" i="223"/>
  <c r="AM199" i="223"/>
  <c r="AL199" i="223"/>
  <c r="AK199" i="223"/>
  <c r="AI199" i="223"/>
  <c r="AH199" i="223"/>
  <c r="AG199" i="223"/>
  <c r="AF199" i="223"/>
  <c r="AE199" i="223"/>
  <c r="AD199" i="223"/>
  <c r="AB199" i="223"/>
  <c r="AA199" i="223"/>
  <c r="Z199" i="223"/>
  <c r="Y199" i="223"/>
  <c r="X199" i="223"/>
  <c r="W199" i="223"/>
  <c r="Q199" i="223"/>
  <c r="P199" i="223"/>
  <c r="O199" i="223"/>
  <c r="N199" i="223"/>
  <c r="M199" i="223"/>
  <c r="L199" i="223"/>
  <c r="K199" i="223"/>
  <c r="J199" i="223"/>
  <c r="I199" i="223"/>
  <c r="AM182" i="223"/>
  <c r="AL182" i="223"/>
  <c r="AK182" i="223"/>
  <c r="AI182" i="223"/>
  <c r="AH182" i="223"/>
  <c r="AG182" i="223"/>
  <c r="AF182" i="223"/>
  <c r="AE182" i="223"/>
  <c r="AD182" i="223"/>
  <c r="AB182" i="223"/>
  <c r="AA182" i="223"/>
  <c r="Z182" i="223"/>
  <c r="Y182" i="223"/>
  <c r="X182" i="223"/>
  <c r="W182" i="223"/>
  <c r="Q182" i="223"/>
  <c r="P182" i="223"/>
  <c r="O182" i="223"/>
  <c r="N182" i="223"/>
  <c r="M182" i="223"/>
  <c r="L182" i="223"/>
  <c r="K182" i="223"/>
  <c r="J182" i="223"/>
  <c r="I182" i="223"/>
  <c r="AM165" i="223"/>
  <c r="AL165" i="223"/>
  <c r="AK165" i="223"/>
  <c r="AI165" i="223"/>
  <c r="AH165" i="223"/>
  <c r="AG165" i="223"/>
  <c r="AF165" i="223"/>
  <c r="AE165" i="223"/>
  <c r="AD165" i="223"/>
  <c r="AB165" i="223"/>
  <c r="AA165" i="223"/>
  <c r="Z165" i="223"/>
  <c r="Y165" i="223"/>
  <c r="X165" i="223"/>
  <c r="W165" i="223"/>
  <c r="Q165" i="223"/>
  <c r="P165" i="223"/>
  <c r="O165" i="223"/>
  <c r="N165" i="223"/>
  <c r="M165" i="223"/>
  <c r="L165" i="223"/>
  <c r="K165" i="223"/>
  <c r="J165" i="223"/>
  <c r="I165" i="223"/>
  <c r="AM148" i="223"/>
  <c r="AL148" i="223"/>
  <c r="AK148" i="223"/>
  <c r="AI148" i="223"/>
  <c r="AH148" i="223"/>
  <c r="AG148" i="223"/>
  <c r="AF148" i="223"/>
  <c r="AE148" i="223"/>
  <c r="AD148" i="223"/>
  <c r="AB148" i="223"/>
  <c r="AA148" i="223"/>
  <c r="Z148" i="223"/>
  <c r="Y148" i="223"/>
  <c r="X148" i="223"/>
  <c r="W148" i="223"/>
  <c r="Q148" i="223"/>
  <c r="P148" i="223"/>
  <c r="O148" i="223"/>
  <c r="N148" i="223"/>
  <c r="M148" i="223"/>
  <c r="L148" i="223"/>
  <c r="K148" i="223"/>
  <c r="J148" i="223"/>
  <c r="I148" i="223"/>
  <c r="AM131" i="223"/>
  <c r="AL131" i="223"/>
  <c r="AK131" i="223"/>
  <c r="AI131" i="223"/>
  <c r="AH131" i="223"/>
  <c r="AG131" i="223"/>
  <c r="AF131" i="223"/>
  <c r="AE131" i="223"/>
  <c r="AD131" i="223"/>
  <c r="AB131" i="223"/>
  <c r="AA131" i="223"/>
  <c r="Z131" i="223"/>
  <c r="Y131" i="223"/>
  <c r="X131" i="223"/>
  <c r="W131" i="223"/>
  <c r="Q131" i="223"/>
  <c r="P131" i="223"/>
  <c r="O131" i="223"/>
  <c r="N131" i="223"/>
  <c r="M131" i="223"/>
  <c r="L131" i="223"/>
  <c r="K131" i="223"/>
  <c r="J131" i="223"/>
  <c r="I131" i="223"/>
  <c r="AM114" i="223"/>
  <c r="AL114" i="223"/>
  <c r="AK114" i="223"/>
  <c r="AI114" i="223"/>
  <c r="AH114" i="223"/>
  <c r="AG114" i="223"/>
  <c r="AF114" i="223"/>
  <c r="AE114" i="223"/>
  <c r="AD114" i="223"/>
  <c r="AB114" i="223"/>
  <c r="AA114" i="223"/>
  <c r="Z114" i="223"/>
  <c r="Y114" i="223"/>
  <c r="X114" i="223"/>
  <c r="W114" i="223"/>
  <c r="Q114" i="223"/>
  <c r="P114" i="223"/>
  <c r="O114" i="223"/>
  <c r="N114" i="223"/>
  <c r="M114" i="223"/>
  <c r="L114" i="223"/>
  <c r="K114" i="223"/>
  <c r="J114" i="223"/>
  <c r="I114" i="223"/>
  <c r="AM97" i="223"/>
  <c r="AL97" i="223"/>
  <c r="AK97" i="223"/>
  <c r="AI97" i="223"/>
  <c r="AH97" i="223"/>
  <c r="AG97" i="223"/>
  <c r="AF97" i="223"/>
  <c r="AE97" i="223"/>
  <c r="AD97" i="223"/>
  <c r="AB97" i="223"/>
  <c r="AA97" i="223"/>
  <c r="Z97" i="223"/>
  <c r="Y97" i="223"/>
  <c r="X97" i="223"/>
  <c r="W97" i="223"/>
  <c r="Q97" i="223"/>
  <c r="P97" i="223"/>
  <c r="O97" i="223"/>
  <c r="N97" i="223"/>
  <c r="M97" i="223"/>
  <c r="L97" i="223"/>
  <c r="K97" i="223"/>
  <c r="J97" i="223"/>
  <c r="I97" i="223"/>
  <c r="AM80" i="223"/>
  <c r="AL80" i="223"/>
  <c r="AK80" i="223"/>
  <c r="AI80" i="223"/>
  <c r="AH80" i="223"/>
  <c r="AG80" i="223"/>
  <c r="AF80" i="223"/>
  <c r="AE80" i="223"/>
  <c r="AD80" i="223"/>
  <c r="AB80" i="223"/>
  <c r="AA80" i="223"/>
  <c r="Z80" i="223"/>
  <c r="Y80" i="223"/>
  <c r="X80" i="223"/>
  <c r="W80" i="223"/>
  <c r="Q80" i="223"/>
  <c r="P80" i="223"/>
  <c r="O80" i="223"/>
  <c r="N80" i="223"/>
  <c r="M80" i="223"/>
  <c r="L80" i="223"/>
  <c r="K80" i="223"/>
  <c r="J80" i="223"/>
  <c r="I80" i="223"/>
  <c r="AM63" i="223"/>
  <c r="AL63" i="223"/>
  <c r="AK63" i="223"/>
  <c r="AI63" i="223"/>
  <c r="AH63" i="223"/>
  <c r="AG63" i="223"/>
  <c r="AF63" i="223"/>
  <c r="AE63" i="223"/>
  <c r="AD63" i="223"/>
  <c r="AB63" i="223"/>
  <c r="AA63" i="223"/>
  <c r="Z63" i="223"/>
  <c r="Y63" i="223"/>
  <c r="X63" i="223"/>
  <c r="W63" i="223"/>
  <c r="Q63" i="223"/>
  <c r="P63" i="223"/>
  <c r="O63" i="223"/>
  <c r="N63" i="223"/>
  <c r="M63" i="223"/>
  <c r="L63" i="223"/>
  <c r="K63" i="223"/>
  <c r="J63" i="223"/>
  <c r="I63" i="223"/>
  <c r="AM46" i="223"/>
  <c r="AL46" i="223"/>
  <c r="AK46" i="223"/>
  <c r="AI46" i="223"/>
  <c r="AH46" i="223"/>
  <c r="AG46" i="223"/>
  <c r="AF46" i="223"/>
  <c r="AE46" i="223"/>
  <c r="AD46" i="223"/>
  <c r="AB46" i="223"/>
  <c r="AA46" i="223"/>
  <c r="Z46" i="223"/>
  <c r="Y46" i="223"/>
  <c r="X46" i="223"/>
  <c r="W46" i="223"/>
  <c r="Q46" i="223"/>
  <c r="P46" i="223"/>
  <c r="O46" i="223"/>
  <c r="N46" i="223"/>
  <c r="M46" i="223"/>
  <c r="L46" i="223"/>
  <c r="K46" i="223"/>
  <c r="J46" i="223"/>
  <c r="I46" i="223"/>
  <c r="AM29" i="223"/>
  <c r="AL29" i="223"/>
  <c r="AK29" i="223"/>
  <c r="AI29" i="223"/>
  <c r="AH29" i="223"/>
  <c r="AG29" i="223"/>
  <c r="AF29" i="223"/>
  <c r="AE29" i="223"/>
  <c r="AD29" i="223"/>
  <c r="AB29" i="223"/>
  <c r="AA29" i="223"/>
  <c r="Z29" i="223"/>
  <c r="Y29" i="223"/>
  <c r="X29" i="223"/>
  <c r="W29" i="223"/>
  <c r="Q29" i="223"/>
  <c r="P29" i="223"/>
  <c r="O29" i="223"/>
  <c r="N29" i="223"/>
  <c r="M29" i="223"/>
  <c r="L29" i="223"/>
  <c r="K29" i="223"/>
  <c r="J29" i="223"/>
  <c r="I29" i="223"/>
  <c r="B29" i="223"/>
  <c r="B46" i="223" s="1"/>
  <c r="B63" i="223" s="1"/>
  <c r="B80" i="223" s="1"/>
  <c r="B97" i="223" s="1"/>
  <c r="B114" i="223" s="1"/>
  <c r="B131" i="223" s="1"/>
  <c r="B148" i="223" s="1"/>
  <c r="B165" i="223" s="1"/>
  <c r="B182" i="223" s="1"/>
  <c r="B199" i="223" s="1"/>
  <c r="B216" i="223" s="1"/>
  <c r="B233" i="223" s="1"/>
  <c r="B250" i="223" s="1"/>
  <c r="B267" i="223" s="1"/>
  <c r="B284" i="223" s="1"/>
  <c r="B301" i="223" s="1"/>
  <c r="B318" i="223" s="1"/>
  <c r="B335" i="223" s="1"/>
  <c r="B352" i="223" s="1"/>
  <c r="B369" i="223" s="1"/>
  <c r="B386" i="223" s="1"/>
  <c r="B403" i="223" s="1"/>
  <c r="B420" i="223" s="1"/>
  <c r="B437" i="223" s="1"/>
  <c r="B454" i="223" s="1"/>
  <c r="B471" i="223" s="1"/>
  <c r="B488" i="223" s="1"/>
  <c r="B505" i="223" s="1"/>
  <c r="AM12" i="223"/>
  <c r="AM8" i="223" s="1"/>
  <c r="AL12" i="223"/>
  <c r="AL8" i="223" s="1"/>
  <c r="AK12" i="223"/>
  <c r="AK8" i="223" s="1"/>
  <c r="AI12" i="223"/>
  <c r="AI8" i="223" s="1"/>
  <c r="AH12" i="223"/>
  <c r="AG12" i="223"/>
  <c r="AF12" i="223"/>
  <c r="AE12" i="223"/>
  <c r="AE8" i="223" s="1"/>
  <c r="AD12" i="223"/>
  <c r="AB12" i="223"/>
  <c r="AA12" i="223"/>
  <c r="Z12" i="223"/>
  <c r="Y12" i="223"/>
  <c r="Y8" i="223" s="1"/>
  <c r="X12" i="223"/>
  <c r="W12" i="223"/>
  <c r="W8" i="223" s="1"/>
  <c r="Q12" i="223"/>
  <c r="P12" i="223"/>
  <c r="O12" i="223"/>
  <c r="N12" i="223"/>
  <c r="M12" i="223"/>
  <c r="L12" i="223"/>
  <c r="K12" i="223"/>
  <c r="K8" i="223" s="1"/>
  <c r="J12" i="223"/>
  <c r="J8" i="223" s="1"/>
  <c r="I12" i="223"/>
  <c r="AH8" i="223"/>
  <c r="AF8" i="223"/>
  <c r="AD8" i="223"/>
  <c r="X8" i="223"/>
  <c r="S8" i="223"/>
  <c r="N8" i="223"/>
  <c r="M8" i="223"/>
  <c r="AT7" i="223"/>
  <c r="Q7" i="223"/>
  <c r="E5" i="223"/>
  <c r="D5" i="223"/>
  <c r="B5" i="223"/>
  <c r="B4" i="223"/>
  <c r="G3" i="223"/>
  <c r="E3" i="223"/>
  <c r="B3" i="223"/>
  <c r="H2" i="222"/>
  <c r="C2" i="222"/>
  <c r="AM505" i="222"/>
  <c r="AL505" i="222"/>
  <c r="AK505" i="222"/>
  <c r="AI505" i="222"/>
  <c r="AH505" i="222"/>
  <c r="AG505" i="222"/>
  <c r="AF505" i="222"/>
  <c r="AE505" i="222"/>
  <c r="AD505" i="222"/>
  <c r="AB505" i="222"/>
  <c r="AA505" i="222"/>
  <c r="Z505" i="222"/>
  <c r="Y505" i="222"/>
  <c r="X505" i="222"/>
  <c r="W505" i="222"/>
  <c r="Q505" i="222"/>
  <c r="P505" i="222"/>
  <c r="O505" i="222"/>
  <c r="N505" i="222"/>
  <c r="M505" i="222"/>
  <c r="L505" i="222"/>
  <c r="K505" i="222"/>
  <c r="J505" i="222"/>
  <c r="I505" i="222"/>
  <c r="AM488" i="222"/>
  <c r="AL488" i="222"/>
  <c r="AK488" i="222"/>
  <c r="AI488" i="222"/>
  <c r="AH488" i="222"/>
  <c r="AG488" i="222"/>
  <c r="AF488" i="222"/>
  <c r="AE488" i="222"/>
  <c r="AD488" i="222"/>
  <c r="AB488" i="222"/>
  <c r="AA488" i="222"/>
  <c r="Z488" i="222"/>
  <c r="Y488" i="222"/>
  <c r="X488" i="222"/>
  <c r="W488" i="222"/>
  <c r="Q488" i="222"/>
  <c r="P488" i="222"/>
  <c r="O488" i="222"/>
  <c r="N488" i="222"/>
  <c r="M488" i="222"/>
  <c r="L488" i="222"/>
  <c r="K488" i="222"/>
  <c r="J488" i="222"/>
  <c r="I488" i="222"/>
  <c r="AM471" i="222"/>
  <c r="AL471" i="222"/>
  <c r="AK471" i="222"/>
  <c r="AI471" i="222"/>
  <c r="AH471" i="222"/>
  <c r="AG471" i="222"/>
  <c r="AF471" i="222"/>
  <c r="AE471" i="222"/>
  <c r="AD471" i="222"/>
  <c r="AB471" i="222"/>
  <c r="AA471" i="222"/>
  <c r="Z471" i="222"/>
  <c r="Y471" i="222"/>
  <c r="X471" i="222"/>
  <c r="W471" i="222"/>
  <c r="Q471" i="222"/>
  <c r="P471" i="222"/>
  <c r="O471" i="222"/>
  <c r="N471" i="222"/>
  <c r="M471" i="222"/>
  <c r="L471" i="222"/>
  <c r="K471" i="222"/>
  <c r="J471" i="222"/>
  <c r="I471" i="222"/>
  <c r="AM454" i="222"/>
  <c r="AL454" i="222"/>
  <c r="AK454" i="222"/>
  <c r="AI454" i="222"/>
  <c r="AH454" i="222"/>
  <c r="AG454" i="222"/>
  <c r="AF454" i="222"/>
  <c r="AE454" i="222"/>
  <c r="AD454" i="222"/>
  <c r="AB454" i="222"/>
  <c r="AA454" i="222"/>
  <c r="Z454" i="222"/>
  <c r="Y454" i="222"/>
  <c r="X454" i="222"/>
  <c r="W454" i="222"/>
  <c r="Q454" i="222"/>
  <c r="P454" i="222"/>
  <c r="O454" i="222"/>
  <c r="N454" i="222"/>
  <c r="M454" i="222"/>
  <c r="L454" i="222"/>
  <c r="K454" i="222"/>
  <c r="J454" i="222"/>
  <c r="I454" i="222"/>
  <c r="AM437" i="222"/>
  <c r="AL437" i="222"/>
  <c r="AK437" i="222"/>
  <c r="AI437" i="222"/>
  <c r="AH437" i="222"/>
  <c r="AG437" i="222"/>
  <c r="AF437" i="222"/>
  <c r="AE437" i="222"/>
  <c r="AD437" i="222"/>
  <c r="AB437" i="222"/>
  <c r="AA437" i="222"/>
  <c r="Z437" i="222"/>
  <c r="Y437" i="222"/>
  <c r="X437" i="222"/>
  <c r="W437" i="222"/>
  <c r="Q437" i="222"/>
  <c r="P437" i="222"/>
  <c r="O437" i="222"/>
  <c r="N437" i="222"/>
  <c r="M437" i="222"/>
  <c r="L437" i="222"/>
  <c r="K437" i="222"/>
  <c r="J437" i="222"/>
  <c r="I437" i="222"/>
  <c r="AM420" i="222"/>
  <c r="AL420" i="222"/>
  <c r="AK420" i="222"/>
  <c r="AI420" i="222"/>
  <c r="AH420" i="222"/>
  <c r="AG420" i="222"/>
  <c r="AF420" i="222"/>
  <c r="AE420" i="222"/>
  <c r="AD420" i="222"/>
  <c r="AB420" i="222"/>
  <c r="AA420" i="222"/>
  <c r="Z420" i="222"/>
  <c r="Y420" i="222"/>
  <c r="X420" i="222"/>
  <c r="W420" i="222"/>
  <c r="Q420" i="222"/>
  <c r="P420" i="222"/>
  <c r="O420" i="222"/>
  <c r="N420" i="222"/>
  <c r="M420" i="222"/>
  <c r="L420" i="222"/>
  <c r="K420" i="222"/>
  <c r="J420" i="222"/>
  <c r="I420" i="222"/>
  <c r="AM403" i="222"/>
  <c r="AL403" i="222"/>
  <c r="AK403" i="222"/>
  <c r="AI403" i="222"/>
  <c r="AH403" i="222"/>
  <c r="AG403" i="222"/>
  <c r="AF403" i="222"/>
  <c r="AE403" i="222"/>
  <c r="AD403" i="222"/>
  <c r="AB403" i="222"/>
  <c r="AA403" i="222"/>
  <c r="Z403" i="222"/>
  <c r="Y403" i="222"/>
  <c r="X403" i="222"/>
  <c r="W403" i="222"/>
  <c r="Q403" i="222"/>
  <c r="P403" i="222"/>
  <c r="O403" i="222"/>
  <c r="N403" i="222"/>
  <c r="M403" i="222"/>
  <c r="L403" i="222"/>
  <c r="K403" i="222"/>
  <c r="J403" i="222"/>
  <c r="I403" i="222"/>
  <c r="AM386" i="222"/>
  <c r="AL386" i="222"/>
  <c r="AK386" i="222"/>
  <c r="AI386" i="222"/>
  <c r="AH386" i="222"/>
  <c r="AG386" i="222"/>
  <c r="AF386" i="222"/>
  <c r="AE386" i="222"/>
  <c r="AD386" i="222"/>
  <c r="AB386" i="222"/>
  <c r="AA386" i="222"/>
  <c r="Z386" i="222"/>
  <c r="Y386" i="222"/>
  <c r="X386" i="222"/>
  <c r="W386" i="222"/>
  <c r="Q386" i="222"/>
  <c r="P386" i="222"/>
  <c r="O386" i="222"/>
  <c r="N386" i="222"/>
  <c r="M386" i="222"/>
  <c r="L386" i="222"/>
  <c r="K386" i="222"/>
  <c r="J386" i="222"/>
  <c r="I386" i="222"/>
  <c r="AM369" i="222"/>
  <c r="AL369" i="222"/>
  <c r="AK369" i="222"/>
  <c r="AI369" i="222"/>
  <c r="AH369" i="222"/>
  <c r="AG369" i="222"/>
  <c r="AF369" i="222"/>
  <c r="AE369" i="222"/>
  <c r="AD369" i="222"/>
  <c r="AB369" i="222"/>
  <c r="AA369" i="222"/>
  <c r="Z369" i="222"/>
  <c r="Y369" i="222"/>
  <c r="X369" i="222"/>
  <c r="W369" i="222"/>
  <c r="Q369" i="222"/>
  <c r="P369" i="222"/>
  <c r="O369" i="222"/>
  <c r="N369" i="222"/>
  <c r="M369" i="222"/>
  <c r="L369" i="222"/>
  <c r="K369" i="222"/>
  <c r="J369" i="222"/>
  <c r="I369" i="222"/>
  <c r="AM352" i="222"/>
  <c r="AL352" i="222"/>
  <c r="AK352" i="222"/>
  <c r="AI352" i="222"/>
  <c r="AH352" i="222"/>
  <c r="AG352" i="222"/>
  <c r="AF352" i="222"/>
  <c r="AE352" i="222"/>
  <c r="AD352" i="222"/>
  <c r="AB352" i="222"/>
  <c r="AA352" i="222"/>
  <c r="Z352" i="222"/>
  <c r="Y352" i="222"/>
  <c r="X352" i="222"/>
  <c r="W352" i="222"/>
  <c r="Q352" i="222"/>
  <c r="P352" i="222"/>
  <c r="O352" i="222"/>
  <c r="N352" i="222"/>
  <c r="M352" i="222"/>
  <c r="L352" i="222"/>
  <c r="K352" i="222"/>
  <c r="J352" i="222"/>
  <c r="I352" i="222"/>
  <c r="AM335" i="222"/>
  <c r="AL335" i="222"/>
  <c r="AK335" i="222"/>
  <c r="AI335" i="222"/>
  <c r="AH335" i="222"/>
  <c r="AG335" i="222"/>
  <c r="AF335" i="222"/>
  <c r="AE335" i="222"/>
  <c r="AD335" i="222"/>
  <c r="AB335" i="222"/>
  <c r="AA335" i="222"/>
  <c r="Z335" i="222"/>
  <c r="Y335" i="222"/>
  <c r="X335" i="222"/>
  <c r="W335" i="222"/>
  <c r="Q335" i="222"/>
  <c r="P335" i="222"/>
  <c r="O335" i="222"/>
  <c r="N335" i="222"/>
  <c r="M335" i="222"/>
  <c r="L335" i="222"/>
  <c r="K335" i="222"/>
  <c r="J335" i="222"/>
  <c r="I335" i="222"/>
  <c r="AM318" i="222"/>
  <c r="AL318" i="222"/>
  <c r="AK318" i="222"/>
  <c r="AI318" i="222"/>
  <c r="AH318" i="222"/>
  <c r="AG318" i="222"/>
  <c r="AF318" i="222"/>
  <c r="AE318" i="222"/>
  <c r="AD318" i="222"/>
  <c r="AB318" i="222"/>
  <c r="AA318" i="222"/>
  <c r="Z318" i="222"/>
  <c r="Y318" i="222"/>
  <c r="X318" i="222"/>
  <c r="W318" i="222"/>
  <c r="Q318" i="222"/>
  <c r="P318" i="222"/>
  <c r="O318" i="222"/>
  <c r="N318" i="222"/>
  <c r="M318" i="222"/>
  <c r="L318" i="222"/>
  <c r="K318" i="222"/>
  <c r="J318" i="222"/>
  <c r="I318" i="222"/>
  <c r="AM301" i="222"/>
  <c r="AL301" i="222"/>
  <c r="AK301" i="222"/>
  <c r="AI301" i="222"/>
  <c r="AH301" i="222"/>
  <c r="AG301" i="222"/>
  <c r="AF301" i="222"/>
  <c r="AE301" i="222"/>
  <c r="AD301" i="222"/>
  <c r="AB301" i="222"/>
  <c r="AA301" i="222"/>
  <c r="Z301" i="222"/>
  <c r="Y301" i="222"/>
  <c r="X301" i="222"/>
  <c r="W301" i="222"/>
  <c r="Q301" i="222"/>
  <c r="P301" i="222"/>
  <c r="O301" i="222"/>
  <c r="N301" i="222"/>
  <c r="M301" i="222"/>
  <c r="L301" i="222"/>
  <c r="K301" i="222"/>
  <c r="J301" i="222"/>
  <c r="I301" i="222"/>
  <c r="AM284" i="222"/>
  <c r="AL284" i="222"/>
  <c r="AK284" i="222"/>
  <c r="AI284" i="222"/>
  <c r="AH284" i="222"/>
  <c r="AG284" i="222"/>
  <c r="AF284" i="222"/>
  <c r="AE284" i="222"/>
  <c r="AD284" i="222"/>
  <c r="AB284" i="222"/>
  <c r="AA284" i="222"/>
  <c r="Z284" i="222"/>
  <c r="Y284" i="222"/>
  <c r="X284" i="222"/>
  <c r="W284" i="222"/>
  <c r="Q284" i="222"/>
  <c r="P284" i="222"/>
  <c r="O284" i="222"/>
  <c r="N284" i="222"/>
  <c r="M284" i="222"/>
  <c r="L284" i="222"/>
  <c r="K284" i="222"/>
  <c r="J284" i="222"/>
  <c r="I284" i="222"/>
  <c r="AM267" i="222"/>
  <c r="AL267" i="222"/>
  <c r="AK267" i="222"/>
  <c r="AI267" i="222"/>
  <c r="AH267" i="222"/>
  <c r="AG267" i="222"/>
  <c r="AF267" i="222"/>
  <c r="AE267" i="222"/>
  <c r="AD267" i="222"/>
  <c r="AB267" i="222"/>
  <c r="AA267" i="222"/>
  <c r="Z267" i="222"/>
  <c r="Y267" i="222"/>
  <c r="X267" i="222"/>
  <c r="W267" i="222"/>
  <c r="Q267" i="222"/>
  <c r="P267" i="222"/>
  <c r="O267" i="222"/>
  <c r="N267" i="222"/>
  <c r="M267" i="222"/>
  <c r="L267" i="222"/>
  <c r="K267" i="222"/>
  <c r="J267" i="222"/>
  <c r="I267" i="222"/>
  <c r="AM250" i="222"/>
  <c r="AL250" i="222"/>
  <c r="AK250" i="222"/>
  <c r="AI250" i="222"/>
  <c r="AH250" i="222"/>
  <c r="AG250" i="222"/>
  <c r="AF250" i="222"/>
  <c r="AE250" i="222"/>
  <c r="AD250" i="222"/>
  <c r="AB250" i="222"/>
  <c r="AA250" i="222"/>
  <c r="Z250" i="222"/>
  <c r="Y250" i="222"/>
  <c r="X250" i="222"/>
  <c r="W250" i="222"/>
  <c r="Q250" i="222"/>
  <c r="P250" i="222"/>
  <c r="O250" i="222"/>
  <c r="N250" i="222"/>
  <c r="M250" i="222"/>
  <c r="L250" i="222"/>
  <c r="K250" i="222"/>
  <c r="J250" i="222"/>
  <c r="I250" i="222"/>
  <c r="AM233" i="222"/>
  <c r="AL233" i="222"/>
  <c r="AK233" i="222"/>
  <c r="AI233" i="222"/>
  <c r="AH233" i="222"/>
  <c r="AG233" i="222"/>
  <c r="AF233" i="222"/>
  <c r="AE233" i="222"/>
  <c r="AD233" i="222"/>
  <c r="AB233" i="222"/>
  <c r="AA233" i="222"/>
  <c r="Z233" i="222"/>
  <c r="Y233" i="222"/>
  <c r="X233" i="222"/>
  <c r="W233" i="222"/>
  <c r="Q233" i="222"/>
  <c r="P233" i="222"/>
  <c r="O233" i="222"/>
  <c r="N233" i="222"/>
  <c r="M233" i="222"/>
  <c r="L233" i="222"/>
  <c r="K233" i="222"/>
  <c r="J233" i="222"/>
  <c r="I233" i="222"/>
  <c r="AM216" i="222"/>
  <c r="AL216" i="222"/>
  <c r="AK216" i="222"/>
  <c r="AI216" i="222"/>
  <c r="AH216" i="222"/>
  <c r="AG216" i="222"/>
  <c r="AF216" i="222"/>
  <c r="AE216" i="222"/>
  <c r="AD216" i="222"/>
  <c r="AB216" i="222"/>
  <c r="AA216" i="222"/>
  <c r="Z216" i="222"/>
  <c r="Y216" i="222"/>
  <c r="X216" i="222"/>
  <c r="W216" i="222"/>
  <c r="Q216" i="222"/>
  <c r="P216" i="222"/>
  <c r="O216" i="222"/>
  <c r="N216" i="222"/>
  <c r="M216" i="222"/>
  <c r="L216" i="222"/>
  <c r="K216" i="222"/>
  <c r="J216" i="222"/>
  <c r="I216" i="222"/>
  <c r="AM199" i="222"/>
  <c r="AL199" i="222"/>
  <c r="AK199" i="222"/>
  <c r="AI199" i="222"/>
  <c r="AH199" i="222"/>
  <c r="AG199" i="222"/>
  <c r="AF199" i="222"/>
  <c r="AE199" i="222"/>
  <c r="AD199" i="222"/>
  <c r="AB199" i="222"/>
  <c r="AA199" i="222"/>
  <c r="Z199" i="222"/>
  <c r="Y199" i="222"/>
  <c r="X199" i="222"/>
  <c r="W199" i="222"/>
  <c r="Q199" i="222"/>
  <c r="P199" i="222"/>
  <c r="O199" i="222"/>
  <c r="N199" i="222"/>
  <c r="M199" i="222"/>
  <c r="L199" i="222"/>
  <c r="K199" i="222"/>
  <c r="J199" i="222"/>
  <c r="I199" i="222"/>
  <c r="AM182" i="222"/>
  <c r="AL182" i="222"/>
  <c r="AK182" i="222"/>
  <c r="AI182" i="222"/>
  <c r="AH182" i="222"/>
  <c r="AG182" i="222"/>
  <c r="AF182" i="222"/>
  <c r="AE182" i="222"/>
  <c r="AD182" i="222"/>
  <c r="AB182" i="222"/>
  <c r="AA182" i="222"/>
  <c r="Z182" i="222"/>
  <c r="Y182" i="222"/>
  <c r="X182" i="222"/>
  <c r="W182" i="222"/>
  <c r="Q182" i="222"/>
  <c r="P182" i="222"/>
  <c r="O182" i="222"/>
  <c r="N182" i="222"/>
  <c r="M182" i="222"/>
  <c r="L182" i="222"/>
  <c r="K182" i="222"/>
  <c r="J182" i="222"/>
  <c r="I182" i="222"/>
  <c r="AM165" i="222"/>
  <c r="AL165" i="222"/>
  <c r="AK165" i="222"/>
  <c r="AI165" i="222"/>
  <c r="AH165" i="222"/>
  <c r="AG165" i="222"/>
  <c r="AF165" i="222"/>
  <c r="AE165" i="222"/>
  <c r="AD165" i="222"/>
  <c r="AB165" i="222"/>
  <c r="AA165" i="222"/>
  <c r="Z165" i="222"/>
  <c r="Y165" i="222"/>
  <c r="X165" i="222"/>
  <c r="W165" i="222"/>
  <c r="Q165" i="222"/>
  <c r="P165" i="222"/>
  <c r="O165" i="222"/>
  <c r="N165" i="222"/>
  <c r="M165" i="222"/>
  <c r="L165" i="222"/>
  <c r="K165" i="222"/>
  <c r="J165" i="222"/>
  <c r="I165" i="222"/>
  <c r="AM148" i="222"/>
  <c r="AL148" i="222"/>
  <c r="AK148" i="222"/>
  <c r="AI148" i="222"/>
  <c r="AH148" i="222"/>
  <c r="AG148" i="222"/>
  <c r="AF148" i="222"/>
  <c r="AE148" i="222"/>
  <c r="AD148" i="222"/>
  <c r="AB148" i="222"/>
  <c r="AA148" i="222"/>
  <c r="Z148" i="222"/>
  <c r="Y148" i="222"/>
  <c r="X148" i="222"/>
  <c r="W148" i="222"/>
  <c r="Q148" i="222"/>
  <c r="P148" i="222"/>
  <c r="O148" i="222"/>
  <c r="N148" i="222"/>
  <c r="M148" i="222"/>
  <c r="L148" i="222"/>
  <c r="K148" i="222"/>
  <c r="J148" i="222"/>
  <c r="I148" i="222"/>
  <c r="AM131" i="222"/>
  <c r="AL131" i="222"/>
  <c r="AK131" i="222"/>
  <c r="AI131" i="222"/>
  <c r="AH131" i="222"/>
  <c r="AG131" i="222"/>
  <c r="AF131" i="222"/>
  <c r="AE131" i="222"/>
  <c r="AD131" i="222"/>
  <c r="AB131" i="222"/>
  <c r="AA131" i="222"/>
  <c r="Z131" i="222"/>
  <c r="Y131" i="222"/>
  <c r="X131" i="222"/>
  <c r="W131" i="222"/>
  <c r="Q131" i="222"/>
  <c r="P131" i="222"/>
  <c r="O131" i="222"/>
  <c r="N131" i="222"/>
  <c r="M131" i="222"/>
  <c r="L131" i="222"/>
  <c r="K131" i="222"/>
  <c r="J131" i="222"/>
  <c r="I131" i="222"/>
  <c r="AM114" i="222"/>
  <c r="AL114" i="222"/>
  <c r="AK114" i="222"/>
  <c r="AI114" i="222"/>
  <c r="AH114" i="222"/>
  <c r="AG114" i="222"/>
  <c r="AF114" i="222"/>
  <c r="AE114" i="222"/>
  <c r="AD114" i="222"/>
  <c r="AB114" i="222"/>
  <c r="AA114" i="222"/>
  <c r="Z114" i="222"/>
  <c r="Y114" i="222"/>
  <c r="X114" i="222"/>
  <c r="W114" i="222"/>
  <c r="Q114" i="222"/>
  <c r="P114" i="222"/>
  <c r="O114" i="222"/>
  <c r="N114" i="222"/>
  <c r="M114" i="222"/>
  <c r="L114" i="222"/>
  <c r="K114" i="222"/>
  <c r="J114" i="222"/>
  <c r="I114" i="222"/>
  <c r="AM97" i="222"/>
  <c r="AL97" i="222"/>
  <c r="AK97" i="222"/>
  <c r="AI97" i="222"/>
  <c r="AH97" i="222"/>
  <c r="AG97" i="222"/>
  <c r="AF97" i="222"/>
  <c r="AE97" i="222"/>
  <c r="AD97" i="222"/>
  <c r="AB97" i="222"/>
  <c r="AA97" i="222"/>
  <c r="Z97" i="222"/>
  <c r="Y97" i="222"/>
  <c r="X97" i="222"/>
  <c r="W97" i="222"/>
  <c r="Q97" i="222"/>
  <c r="P97" i="222"/>
  <c r="O97" i="222"/>
  <c r="N97" i="222"/>
  <c r="M97" i="222"/>
  <c r="L97" i="222"/>
  <c r="K97" i="222"/>
  <c r="J97" i="222"/>
  <c r="I97" i="222"/>
  <c r="AM80" i="222"/>
  <c r="AM8" i="222" s="1"/>
  <c r="AL80" i="222"/>
  <c r="AK80" i="222"/>
  <c r="AI80" i="222"/>
  <c r="AH80" i="222"/>
  <c r="AG80" i="222"/>
  <c r="AF80" i="222"/>
  <c r="AE80" i="222"/>
  <c r="AD80" i="222"/>
  <c r="AB80" i="222"/>
  <c r="AA80" i="222"/>
  <c r="Z80" i="222"/>
  <c r="Y80" i="222"/>
  <c r="X80" i="222"/>
  <c r="W80" i="222"/>
  <c r="Q80" i="222"/>
  <c r="P80" i="222"/>
  <c r="O80" i="222"/>
  <c r="N80" i="222"/>
  <c r="M80" i="222"/>
  <c r="L80" i="222"/>
  <c r="K80" i="222"/>
  <c r="J80" i="222"/>
  <c r="I80" i="222"/>
  <c r="AM63" i="222"/>
  <c r="AL63" i="222"/>
  <c r="AK63" i="222"/>
  <c r="AI63" i="222"/>
  <c r="AH63" i="222"/>
  <c r="AG63" i="222"/>
  <c r="AF63" i="222"/>
  <c r="AE63" i="222"/>
  <c r="AD63" i="222"/>
  <c r="AB63" i="222"/>
  <c r="AA63" i="222"/>
  <c r="Z63" i="222"/>
  <c r="Y63" i="222"/>
  <c r="X63" i="222"/>
  <c r="W63" i="222"/>
  <c r="Q63" i="222"/>
  <c r="P63" i="222"/>
  <c r="O63" i="222"/>
  <c r="N63" i="222"/>
  <c r="N8" i="222" s="1"/>
  <c r="M63" i="222"/>
  <c r="L63" i="222"/>
  <c r="K63" i="222"/>
  <c r="J63" i="222"/>
  <c r="I63" i="222"/>
  <c r="AM46" i="222"/>
  <c r="AL46" i="222"/>
  <c r="AK46" i="222"/>
  <c r="AI46" i="222"/>
  <c r="AH46" i="222"/>
  <c r="AG46" i="222"/>
  <c r="AF46" i="222"/>
  <c r="AE46" i="222"/>
  <c r="AD46" i="222"/>
  <c r="AB46" i="222"/>
  <c r="AA46" i="222"/>
  <c r="Z46" i="222"/>
  <c r="Y46" i="222"/>
  <c r="X46" i="222"/>
  <c r="W46" i="222"/>
  <c r="Q46" i="222"/>
  <c r="P46" i="222"/>
  <c r="O46" i="222"/>
  <c r="N46" i="222"/>
  <c r="M46" i="222"/>
  <c r="L46" i="222"/>
  <c r="K46" i="222"/>
  <c r="J46" i="222"/>
  <c r="I46" i="222"/>
  <c r="AM29" i="222"/>
  <c r="AL29" i="222"/>
  <c r="AK29" i="222"/>
  <c r="AI29" i="222"/>
  <c r="AI8" i="222" s="1"/>
  <c r="AH29" i="222"/>
  <c r="AG29" i="222"/>
  <c r="AF29" i="222"/>
  <c r="AE29" i="222"/>
  <c r="AD29" i="222"/>
  <c r="AB29" i="222"/>
  <c r="AA29" i="222"/>
  <c r="Z29" i="222"/>
  <c r="Y29" i="222"/>
  <c r="X29" i="222"/>
  <c r="W29" i="222"/>
  <c r="Q29" i="222"/>
  <c r="P29" i="222"/>
  <c r="O29" i="222"/>
  <c r="N29" i="222"/>
  <c r="M29" i="222"/>
  <c r="L29" i="222"/>
  <c r="K29" i="222"/>
  <c r="J29" i="222"/>
  <c r="I29" i="222"/>
  <c r="B29" i="222"/>
  <c r="B46" i="222" s="1"/>
  <c r="B63" i="222" s="1"/>
  <c r="B80" i="222" s="1"/>
  <c r="B97" i="222" s="1"/>
  <c r="B114" i="222" s="1"/>
  <c r="B131" i="222" s="1"/>
  <c r="B148" i="222" s="1"/>
  <c r="B165" i="222" s="1"/>
  <c r="B182" i="222" s="1"/>
  <c r="B199" i="222" s="1"/>
  <c r="B216" i="222" s="1"/>
  <c r="B233" i="222" s="1"/>
  <c r="B250" i="222" s="1"/>
  <c r="B267" i="222" s="1"/>
  <c r="B284" i="222" s="1"/>
  <c r="B301" i="222" s="1"/>
  <c r="B318" i="222" s="1"/>
  <c r="B335" i="222" s="1"/>
  <c r="B352" i="222" s="1"/>
  <c r="B369" i="222" s="1"/>
  <c r="B386" i="222" s="1"/>
  <c r="B403" i="222" s="1"/>
  <c r="B420" i="222" s="1"/>
  <c r="B437" i="222" s="1"/>
  <c r="B454" i="222" s="1"/>
  <c r="B471" i="222" s="1"/>
  <c r="B488" i="222" s="1"/>
  <c r="B505" i="222" s="1"/>
  <c r="AM12" i="222"/>
  <c r="AL12" i="222"/>
  <c r="AK12" i="222"/>
  <c r="AI12" i="222"/>
  <c r="AH12" i="222"/>
  <c r="AG12" i="222"/>
  <c r="AF12" i="222"/>
  <c r="AF8" i="222" s="1"/>
  <c r="AE12" i="222"/>
  <c r="AD12" i="222"/>
  <c r="AB12" i="222"/>
  <c r="AA12" i="222"/>
  <c r="Z12" i="222"/>
  <c r="Y12" i="222"/>
  <c r="Y8" i="222" s="1"/>
  <c r="X12" i="222"/>
  <c r="W12" i="222"/>
  <c r="Q12" i="222"/>
  <c r="P12" i="222"/>
  <c r="O12" i="222"/>
  <c r="N12" i="222"/>
  <c r="M12" i="222"/>
  <c r="L12" i="222"/>
  <c r="K12" i="222"/>
  <c r="J12" i="222"/>
  <c r="I12" i="222"/>
  <c r="S8" i="222"/>
  <c r="AT7" i="222"/>
  <c r="Q7" i="222"/>
  <c r="E5" i="222"/>
  <c r="D5" i="222"/>
  <c r="B5" i="222"/>
  <c r="B4" i="222"/>
  <c r="G3" i="222"/>
  <c r="E3" i="222"/>
  <c r="B3" i="222"/>
  <c r="H2" i="221"/>
  <c r="C2" i="221"/>
  <c r="AM505" i="221"/>
  <c r="AL505" i="221"/>
  <c r="AK505" i="221"/>
  <c r="AI505" i="221"/>
  <c r="AH505" i="221"/>
  <c r="AG505" i="221"/>
  <c r="AF505" i="221"/>
  <c r="AE505" i="221"/>
  <c r="AD505" i="221"/>
  <c r="AB505" i="221"/>
  <c r="AA505" i="221"/>
  <c r="Z505" i="221"/>
  <c r="Y505" i="221"/>
  <c r="X505" i="221"/>
  <c r="W505" i="221"/>
  <c r="Q505" i="221"/>
  <c r="P505" i="221"/>
  <c r="O505" i="221"/>
  <c r="N505" i="221"/>
  <c r="M505" i="221"/>
  <c r="L505" i="221"/>
  <c r="K505" i="221"/>
  <c r="J505" i="221"/>
  <c r="I505" i="221"/>
  <c r="AM488" i="221"/>
  <c r="AL488" i="221"/>
  <c r="AK488" i="221"/>
  <c r="AI488" i="221"/>
  <c r="AH488" i="221"/>
  <c r="AG488" i="221"/>
  <c r="AF488" i="221"/>
  <c r="AE488" i="221"/>
  <c r="AD488" i="221"/>
  <c r="AB488" i="221"/>
  <c r="AA488" i="221"/>
  <c r="Z488" i="221"/>
  <c r="Y488" i="221"/>
  <c r="X488" i="221"/>
  <c r="W488" i="221"/>
  <c r="Q488" i="221"/>
  <c r="P488" i="221"/>
  <c r="O488" i="221"/>
  <c r="N488" i="221"/>
  <c r="M488" i="221"/>
  <c r="L488" i="221"/>
  <c r="K488" i="221"/>
  <c r="J488" i="221"/>
  <c r="I488" i="221"/>
  <c r="AM471" i="221"/>
  <c r="AL471" i="221"/>
  <c r="AK471" i="221"/>
  <c r="AI471" i="221"/>
  <c r="AH471" i="221"/>
  <c r="AG471" i="221"/>
  <c r="AF471" i="221"/>
  <c r="AE471" i="221"/>
  <c r="AD471" i="221"/>
  <c r="AB471" i="221"/>
  <c r="AA471" i="221"/>
  <c r="Z471" i="221"/>
  <c r="Y471" i="221"/>
  <c r="X471" i="221"/>
  <c r="W471" i="221"/>
  <c r="Q471" i="221"/>
  <c r="P471" i="221"/>
  <c r="O471" i="221"/>
  <c r="N471" i="221"/>
  <c r="M471" i="221"/>
  <c r="L471" i="221"/>
  <c r="K471" i="221"/>
  <c r="J471" i="221"/>
  <c r="I471" i="221"/>
  <c r="AM454" i="221"/>
  <c r="AL454" i="221"/>
  <c r="AK454" i="221"/>
  <c r="AI454" i="221"/>
  <c r="AH454" i="221"/>
  <c r="AG454" i="221"/>
  <c r="AF454" i="221"/>
  <c r="AE454" i="221"/>
  <c r="AD454" i="221"/>
  <c r="AB454" i="221"/>
  <c r="AA454" i="221"/>
  <c r="Z454" i="221"/>
  <c r="Y454" i="221"/>
  <c r="X454" i="221"/>
  <c r="W454" i="221"/>
  <c r="Q454" i="221"/>
  <c r="P454" i="221"/>
  <c r="O454" i="221"/>
  <c r="N454" i="221"/>
  <c r="M454" i="221"/>
  <c r="L454" i="221"/>
  <c r="K454" i="221"/>
  <c r="J454" i="221"/>
  <c r="I454" i="221"/>
  <c r="AM437" i="221"/>
  <c r="AL437" i="221"/>
  <c r="AK437" i="221"/>
  <c r="AI437" i="221"/>
  <c r="AH437" i="221"/>
  <c r="AG437" i="221"/>
  <c r="AF437" i="221"/>
  <c r="AE437" i="221"/>
  <c r="AD437" i="221"/>
  <c r="AB437" i="221"/>
  <c r="AA437" i="221"/>
  <c r="Z437" i="221"/>
  <c r="Y437" i="221"/>
  <c r="X437" i="221"/>
  <c r="W437" i="221"/>
  <c r="Q437" i="221"/>
  <c r="P437" i="221"/>
  <c r="O437" i="221"/>
  <c r="N437" i="221"/>
  <c r="M437" i="221"/>
  <c r="L437" i="221"/>
  <c r="K437" i="221"/>
  <c r="J437" i="221"/>
  <c r="I437" i="221"/>
  <c r="AM420" i="221"/>
  <c r="AL420" i="221"/>
  <c r="AK420" i="221"/>
  <c r="AI420" i="221"/>
  <c r="AH420" i="221"/>
  <c r="AG420" i="221"/>
  <c r="AF420" i="221"/>
  <c r="AE420" i="221"/>
  <c r="AD420" i="221"/>
  <c r="AB420" i="221"/>
  <c r="AA420" i="221"/>
  <c r="Z420" i="221"/>
  <c r="Y420" i="221"/>
  <c r="X420" i="221"/>
  <c r="W420" i="221"/>
  <c r="Q420" i="221"/>
  <c r="P420" i="221"/>
  <c r="O420" i="221"/>
  <c r="N420" i="221"/>
  <c r="M420" i="221"/>
  <c r="L420" i="221"/>
  <c r="K420" i="221"/>
  <c r="J420" i="221"/>
  <c r="I420" i="221"/>
  <c r="AM403" i="221"/>
  <c r="AL403" i="221"/>
  <c r="AK403" i="221"/>
  <c r="AI403" i="221"/>
  <c r="AH403" i="221"/>
  <c r="AG403" i="221"/>
  <c r="AF403" i="221"/>
  <c r="AE403" i="221"/>
  <c r="AD403" i="221"/>
  <c r="AB403" i="221"/>
  <c r="AA403" i="221"/>
  <c r="Z403" i="221"/>
  <c r="Y403" i="221"/>
  <c r="X403" i="221"/>
  <c r="W403" i="221"/>
  <c r="Q403" i="221"/>
  <c r="P403" i="221"/>
  <c r="O403" i="221"/>
  <c r="N403" i="221"/>
  <c r="M403" i="221"/>
  <c r="L403" i="221"/>
  <c r="K403" i="221"/>
  <c r="J403" i="221"/>
  <c r="I403" i="221"/>
  <c r="AM386" i="221"/>
  <c r="AL386" i="221"/>
  <c r="AK386" i="221"/>
  <c r="AI386" i="221"/>
  <c r="AH386" i="221"/>
  <c r="AG386" i="221"/>
  <c r="AF386" i="221"/>
  <c r="AE386" i="221"/>
  <c r="AD386" i="221"/>
  <c r="AB386" i="221"/>
  <c r="AA386" i="221"/>
  <c r="Z386" i="221"/>
  <c r="Y386" i="221"/>
  <c r="X386" i="221"/>
  <c r="W386" i="221"/>
  <c r="Q386" i="221"/>
  <c r="P386" i="221"/>
  <c r="O386" i="221"/>
  <c r="N386" i="221"/>
  <c r="M386" i="221"/>
  <c r="L386" i="221"/>
  <c r="K386" i="221"/>
  <c r="J386" i="221"/>
  <c r="I386" i="221"/>
  <c r="AM369" i="221"/>
  <c r="AL369" i="221"/>
  <c r="AK369" i="221"/>
  <c r="AI369" i="221"/>
  <c r="AH369" i="221"/>
  <c r="AG369" i="221"/>
  <c r="AF369" i="221"/>
  <c r="AE369" i="221"/>
  <c r="AD369" i="221"/>
  <c r="AB369" i="221"/>
  <c r="AA369" i="221"/>
  <c r="Z369" i="221"/>
  <c r="Y369" i="221"/>
  <c r="X369" i="221"/>
  <c r="W369" i="221"/>
  <c r="Q369" i="221"/>
  <c r="P369" i="221"/>
  <c r="O369" i="221"/>
  <c r="N369" i="221"/>
  <c r="M369" i="221"/>
  <c r="L369" i="221"/>
  <c r="K369" i="221"/>
  <c r="J369" i="221"/>
  <c r="I369" i="221"/>
  <c r="AM352" i="221"/>
  <c r="AL352" i="221"/>
  <c r="AK352" i="221"/>
  <c r="AI352" i="221"/>
  <c r="AH352" i="221"/>
  <c r="AG352" i="221"/>
  <c r="AF352" i="221"/>
  <c r="AE352" i="221"/>
  <c r="AD352" i="221"/>
  <c r="AB352" i="221"/>
  <c r="AA352" i="221"/>
  <c r="Z352" i="221"/>
  <c r="Y352" i="221"/>
  <c r="X352" i="221"/>
  <c r="W352" i="221"/>
  <c r="Q352" i="221"/>
  <c r="P352" i="221"/>
  <c r="O352" i="221"/>
  <c r="N352" i="221"/>
  <c r="M352" i="221"/>
  <c r="L352" i="221"/>
  <c r="K352" i="221"/>
  <c r="J352" i="221"/>
  <c r="I352" i="221"/>
  <c r="AM335" i="221"/>
  <c r="AL335" i="221"/>
  <c r="AK335" i="221"/>
  <c r="AI335" i="221"/>
  <c r="AH335" i="221"/>
  <c r="AG335" i="221"/>
  <c r="AF335" i="221"/>
  <c r="AE335" i="221"/>
  <c r="AD335" i="221"/>
  <c r="AB335" i="221"/>
  <c r="AA335" i="221"/>
  <c r="Z335" i="221"/>
  <c r="Y335" i="221"/>
  <c r="X335" i="221"/>
  <c r="W335" i="221"/>
  <c r="Q335" i="221"/>
  <c r="P335" i="221"/>
  <c r="O335" i="221"/>
  <c r="N335" i="221"/>
  <c r="M335" i="221"/>
  <c r="L335" i="221"/>
  <c r="K335" i="221"/>
  <c r="J335" i="221"/>
  <c r="I335" i="221"/>
  <c r="AM318" i="221"/>
  <c r="AL318" i="221"/>
  <c r="AK318" i="221"/>
  <c r="AI318" i="221"/>
  <c r="AH318" i="221"/>
  <c r="AG318" i="221"/>
  <c r="AF318" i="221"/>
  <c r="AE318" i="221"/>
  <c r="AD318" i="221"/>
  <c r="AB318" i="221"/>
  <c r="AA318" i="221"/>
  <c r="Z318" i="221"/>
  <c r="Y318" i="221"/>
  <c r="X318" i="221"/>
  <c r="W318" i="221"/>
  <c r="Q318" i="221"/>
  <c r="P318" i="221"/>
  <c r="O318" i="221"/>
  <c r="N318" i="221"/>
  <c r="M318" i="221"/>
  <c r="L318" i="221"/>
  <c r="K318" i="221"/>
  <c r="J318" i="221"/>
  <c r="I318" i="221"/>
  <c r="AM301" i="221"/>
  <c r="AL301" i="221"/>
  <c r="AK301" i="221"/>
  <c r="AI301" i="221"/>
  <c r="AH301" i="221"/>
  <c r="AG301" i="221"/>
  <c r="AF301" i="221"/>
  <c r="AE301" i="221"/>
  <c r="AD301" i="221"/>
  <c r="AB301" i="221"/>
  <c r="AA301" i="221"/>
  <c r="Z301" i="221"/>
  <c r="Y301" i="221"/>
  <c r="X301" i="221"/>
  <c r="W301" i="221"/>
  <c r="Q301" i="221"/>
  <c r="P301" i="221"/>
  <c r="O301" i="221"/>
  <c r="N301" i="221"/>
  <c r="M301" i="221"/>
  <c r="L301" i="221"/>
  <c r="K301" i="221"/>
  <c r="J301" i="221"/>
  <c r="I301" i="221"/>
  <c r="AM284" i="221"/>
  <c r="AL284" i="221"/>
  <c r="AK284" i="221"/>
  <c r="AI284" i="221"/>
  <c r="AH284" i="221"/>
  <c r="AG284" i="221"/>
  <c r="AF284" i="221"/>
  <c r="AE284" i="221"/>
  <c r="AD284" i="221"/>
  <c r="AB284" i="221"/>
  <c r="AA284" i="221"/>
  <c r="Z284" i="221"/>
  <c r="Y284" i="221"/>
  <c r="X284" i="221"/>
  <c r="W284" i="221"/>
  <c r="Q284" i="221"/>
  <c r="P284" i="221"/>
  <c r="O284" i="221"/>
  <c r="N284" i="221"/>
  <c r="M284" i="221"/>
  <c r="L284" i="221"/>
  <c r="K284" i="221"/>
  <c r="J284" i="221"/>
  <c r="I284" i="221"/>
  <c r="AM267" i="221"/>
  <c r="AL267" i="221"/>
  <c r="AK267" i="221"/>
  <c r="AI267" i="221"/>
  <c r="AH267" i="221"/>
  <c r="AG267" i="221"/>
  <c r="AF267" i="221"/>
  <c r="AE267" i="221"/>
  <c r="AD267" i="221"/>
  <c r="AB267" i="221"/>
  <c r="AA267" i="221"/>
  <c r="Z267" i="221"/>
  <c r="Y267" i="221"/>
  <c r="X267" i="221"/>
  <c r="W267" i="221"/>
  <c r="Q267" i="221"/>
  <c r="P267" i="221"/>
  <c r="O267" i="221"/>
  <c r="N267" i="221"/>
  <c r="M267" i="221"/>
  <c r="L267" i="221"/>
  <c r="K267" i="221"/>
  <c r="J267" i="221"/>
  <c r="I267" i="221"/>
  <c r="AM250" i="221"/>
  <c r="AL250" i="221"/>
  <c r="AK250" i="221"/>
  <c r="AI250" i="221"/>
  <c r="AH250" i="221"/>
  <c r="AG250" i="221"/>
  <c r="AF250" i="221"/>
  <c r="AE250" i="221"/>
  <c r="AD250" i="221"/>
  <c r="AB250" i="221"/>
  <c r="AA250" i="221"/>
  <c r="Z250" i="221"/>
  <c r="Y250" i="221"/>
  <c r="X250" i="221"/>
  <c r="W250" i="221"/>
  <c r="Q250" i="221"/>
  <c r="P250" i="221"/>
  <c r="O250" i="221"/>
  <c r="N250" i="221"/>
  <c r="M250" i="221"/>
  <c r="L250" i="221"/>
  <c r="K250" i="221"/>
  <c r="J250" i="221"/>
  <c r="I250" i="221"/>
  <c r="AM233" i="221"/>
  <c r="AL233" i="221"/>
  <c r="AK233" i="221"/>
  <c r="AI233" i="221"/>
  <c r="AH233" i="221"/>
  <c r="AG233" i="221"/>
  <c r="AF233" i="221"/>
  <c r="AE233" i="221"/>
  <c r="AD233" i="221"/>
  <c r="AB233" i="221"/>
  <c r="AA233" i="221"/>
  <c r="Z233" i="221"/>
  <c r="Y233" i="221"/>
  <c r="X233" i="221"/>
  <c r="W233" i="221"/>
  <c r="Q233" i="221"/>
  <c r="P233" i="221"/>
  <c r="O233" i="221"/>
  <c r="N233" i="221"/>
  <c r="M233" i="221"/>
  <c r="L233" i="221"/>
  <c r="K233" i="221"/>
  <c r="J233" i="221"/>
  <c r="I233" i="221"/>
  <c r="AM216" i="221"/>
  <c r="AL216" i="221"/>
  <c r="AK216" i="221"/>
  <c r="AI216" i="221"/>
  <c r="AH216" i="221"/>
  <c r="AG216" i="221"/>
  <c r="AF216" i="221"/>
  <c r="AE216" i="221"/>
  <c r="AD216" i="221"/>
  <c r="AB216" i="221"/>
  <c r="AA216" i="221"/>
  <c r="Z216" i="221"/>
  <c r="Y216" i="221"/>
  <c r="X216" i="221"/>
  <c r="W216" i="221"/>
  <c r="Q216" i="221"/>
  <c r="P216" i="221"/>
  <c r="O216" i="221"/>
  <c r="N216" i="221"/>
  <c r="M216" i="221"/>
  <c r="L216" i="221"/>
  <c r="K216" i="221"/>
  <c r="J216" i="221"/>
  <c r="I216" i="221"/>
  <c r="AM199" i="221"/>
  <c r="AL199" i="221"/>
  <c r="AK199" i="221"/>
  <c r="AI199" i="221"/>
  <c r="AH199" i="221"/>
  <c r="AG199" i="221"/>
  <c r="AF199" i="221"/>
  <c r="AE199" i="221"/>
  <c r="AD199" i="221"/>
  <c r="AB199" i="221"/>
  <c r="AA199" i="221"/>
  <c r="Z199" i="221"/>
  <c r="Y199" i="221"/>
  <c r="X199" i="221"/>
  <c r="W199" i="221"/>
  <c r="Q199" i="221"/>
  <c r="P199" i="221"/>
  <c r="O199" i="221"/>
  <c r="N199" i="221"/>
  <c r="M199" i="221"/>
  <c r="L199" i="221"/>
  <c r="K199" i="221"/>
  <c r="J199" i="221"/>
  <c r="I199" i="221"/>
  <c r="AM182" i="221"/>
  <c r="AL182" i="221"/>
  <c r="AK182" i="221"/>
  <c r="AI182" i="221"/>
  <c r="AH182" i="221"/>
  <c r="AG182" i="221"/>
  <c r="AF182" i="221"/>
  <c r="AE182" i="221"/>
  <c r="AD182" i="221"/>
  <c r="AB182" i="221"/>
  <c r="AA182" i="221"/>
  <c r="Z182" i="221"/>
  <c r="Y182" i="221"/>
  <c r="X182" i="221"/>
  <c r="W182" i="221"/>
  <c r="Q182" i="221"/>
  <c r="P182" i="221"/>
  <c r="O182" i="221"/>
  <c r="N182" i="221"/>
  <c r="M182" i="221"/>
  <c r="L182" i="221"/>
  <c r="K182" i="221"/>
  <c r="K8" i="221" s="1"/>
  <c r="J182" i="221"/>
  <c r="I182" i="221"/>
  <c r="AM165" i="221"/>
  <c r="AL165" i="221"/>
  <c r="AK165" i="221"/>
  <c r="AI165" i="221"/>
  <c r="AH165" i="221"/>
  <c r="AG165" i="221"/>
  <c r="AF165" i="221"/>
  <c r="AE165" i="221"/>
  <c r="AD165" i="221"/>
  <c r="AB165" i="221"/>
  <c r="AA165" i="221"/>
  <c r="Z165" i="221"/>
  <c r="Y165" i="221"/>
  <c r="X165" i="221"/>
  <c r="W165" i="221"/>
  <c r="Q165" i="221"/>
  <c r="P165" i="221"/>
  <c r="O165" i="221"/>
  <c r="N165" i="221"/>
  <c r="M165" i="221"/>
  <c r="L165" i="221"/>
  <c r="K165" i="221"/>
  <c r="J165" i="221"/>
  <c r="I165" i="221"/>
  <c r="AM148" i="221"/>
  <c r="AL148" i="221"/>
  <c r="AK148" i="221"/>
  <c r="AI148" i="221"/>
  <c r="AH148" i="221"/>
  <c r="AG148" i="221"/>
  <c r="AF148" i="221"/>
  <c r="AE148" i="221"/>
  <c r="AD148" i="221"/>
  <c r="AB148" i="221"/>
  <c r="AA148" i="221"/>
  <c r="Z148" i="221"/>
  <c r="Y148" i="221"/>
  <c r="X148" i="221"/>
  <c r="W148" i="221"/>
  <c r="Q148" i="221"/>
  <c r="P148" i="221"/>
  <c r="O148" i="221"/>
  <c r="N148" i="221"/>
  <c r="M148" i="221"/>
  <c r="L148" i="221"/>
  <c r="K148" i="221"/>
  <c r="J148" i="221"/>
  <c r="I148" i="221"/>
  <c r="AM131" i="221"/>
  <c r="AL131" i="221"/>
  <c r="AK131" i="221"/>
  <c r="AI131" i="221"/>
  <c r="AH131" i="221"/>
  <c r="AG131" i="221"/>
  <c r="AF131" i="221"/>
  <c r="AE131" i="221"/>
  <c r="AD131" i="221"/>
  <c r="AB131" i="221"/>
  <c r="AA131" i="221"/>
  <c r="Z131" i="221"/>
  <c r="Y131" i="221"/>
  <c r="X131" i="221"/>
  <c r="W131" i="221"/>
  <c r="Q131" i="221"/>
  <c r="P131" i="221"/>
  <c r="O131" i="221"/>
  <c r="N131" i="221"/>
  <c r="M131" i="221"/>
  <c r="L131" i="221"/>
  <c r="K131" i="221"/>
  <c r="J131" i="221"/>
  <c r="I131" i="221"/>
  <c r="AM114" i="221"/>
  <c r="AL114" i="221"/>
  <c r="AK114" i="221"/>
  <c r="AI114" i="221"/>
  <c r="AH114" i="221"/>
  <c r="AG114" i="221"/>
  <c r="AF114" i="221"/>
  <c r="AE114" i="221"/>
  <c r="AD114" i="221"/>
  <c r="AB114" i="221"/>
  <c r="AA114" i="221"/>
  <c r="Z114" i="221"/>
  <c r="Y114" i="221"/>
  <c r="X114" i="221"/>
  <c r="W114" i="221"/>
  <c r="Q114" i="221"/>
  <c r="P114" i="221"/>
  <c r="O114" i="221"/>
  <c r="N114" i="221"/>
  <c r="M114" i="221"/>
  <c r="L114" i="221"/>
  <c r="K114" i="221"/>
  <c r="J114" i="221"/>
  <c r="I114" i="221"/>
  <c r="AM97" i="221"/>
  <c r="AL97" i="221"/>
  <c r="AK97" i="221"/>
  <c r="AI97" i="221"/>
  <c r="AH97" i="221"/>
  <c r="AG97" i="221"/>
  <c r="AF97" i="221"/>
  <c r="AE97" i="221"/>
  <c r="AD97" i="221"/>
  <c r="AB97" i="221"/>
  <c r="AA97" i="221"/>
  <c r="Z97" i="221"/>
  <c r="Y97" i="221"/>
  <c r="X97" i="221"/>
  <c r="W97" i="221"/>
  <c r="Q97" i="221"/>
  <c r="P97" i="221"/>
  <c r="O97" i="221"/>
  <c r="N97" i="221"/>
  <c r="M97" i="221"/>
  <c r="L97" i="221"/>
  <c r="K97" i="221"/>
  <c r="J97" i="221"/>
  <c r="I97" i="221"/>
  <c r="AM80" i="221"/>
  <c r="AL80" i="221"/>
  <c r="AK80" i="221"/>
  <c r="AI80" i="221"/>
  <c r="AH80" i="221"/>
  <c r="AG80" i="221"/>
  <c r="AF80" i="221"/>
  <c r="AE80" i="221"/>
  <c r="AD80" i="221"/>
  <c r="AB80" i="221"/>
  <c r="AA80" i="221"/>
  <c r="Z80" i="221"/>
  <c r="Y80" i="221"/>
  <c r="X80" i="221"/>
  <c r="W80" i="221"/>
  <c r="Q80" i="221"/>
  <c r="P80" i="221"/>
  <c r="O80" i="221"/>
  <c r="N80" i="221"/>
  <c r="M80" i="221"/>
  <c r="L80" i="221"/>
  <c r="K80" i="221"/>
  <c r="J80" i="221"/>
  <c r="I80" i="221"/>
  <c r="AM63" i="221"/>
  <c r="AL63" i="221"/>
  <c r="AK63" i="221"/>
  <c r="AI63" i="221"/>
  <c r="AH63" i="221"/>
  <c r="AG63" i="221"/>
  <c r="AF63" i="221"/>
  <c r="AE63" i="221"/>
  <c r="AD63" i="221"/>
  <c r="AB63" i="221"/>
  <c r="AA63" i="221"/>
  <c r="Z63" i="221"/>
  <c r="Y63" i="221"/>
  <c r="X63" i="221"/>
  <c r="W63" i="221"/>
  <c r="Q63" i="221"/>
  <c r="P63" i="221"/>
  <c r="O63" i="221"/>
  <c r="N63" i="221"/>
  <c r="M63" i="221"/>
  <c r="L63" i="221"/>
  <c r="K63" i="221"/>
  <c r="J63" i="221"/>
  <c r="I63" i="221"/>
  <c r="AM46" i="221"/>
  <c r="AL46" i="221"/>
  <c r="AK46" i="221"/>
  <c r="AI46" i="221"/>
  <c r="AH46" i="221"/>
  <c r="AG46" i="221"/>
  <c r="AF46" i="221"/>
  <c r="AE46" i="221"/>
  <c r="AD46" i="221"/>
  <c r="AB46" i="221"/>
  <c r="AA46" i="221"/>
  <c r="Z46" i="221"/>
  <c r="Y46" i="221"/>
  <c r="X46" i="221"/>
  <c r="W46" i="221"/>
  <c r="Q46" i="221"/>
  <c r="P46" i="221"/>
  <c r="O46" i="221"/>
  <c r="N46" i="221"/>
  <c r="M46" i="221"/>
  <c r="L46" i="221"/>
  <c r="K46" i="221"/>
  <c r="J46" i="221"/>
  <c r="I46" i="221"/>
  <c r="AM29" i="221"/>
  <c r="AL29" i="221"/>
  <c r="AL8" i="221" s="1"/>
  <c r="AK29" i="221"/>
  <c r="AK8" i="221" s="1"/>
  <c r="AI29" i="221"/>
  <c r="AH29" i="221"/>
  <c r="AG29" i="221"/>
  <c r="AF29" i="221"/>
  <c r="AE29" i="221"/>
  <c r="AD29" i="221"/>
  <c r="AB29" i="221"/>
  <c r="AA29" i="221"/>
  <c r="Z29" i="221"/>
  <c r="Y29" i="221"/>
  <c r="X29" i="221"/>
  <c r="X8" i="221" s="1"/>
  <c r="W29" i="221"/>
  <c r="W8" i="221" s="1"/>
  <c r="Q29" i="221"/>
  <c r="P29" i="221"/>
  <c r="O29" i="221"/>
  <c r="N29" i="221"/>
  <c r="M29" i="221"/>
  <c r="L29" i="221"/>
  <c r="K29" i="221"/>
  <c r="J29" i="221"/>
  <c r="I29" i="221"/>
  <c r="B29" i="221"/>
  <c r="B46" i="221" s="1"/>
  <c r="B63" i="221" s="1"/>
  <c r="B80" i="221" s="1"/>
  <c r="B97" i="221" s="1"/>
  <c r="B114" i="221" s="1"/>
  <c r="B131" i="221" s="1"/>
  <c r="B148" i="221" s="1"/>
  <c r="B165" i="221" s="1"/>
  <c r="B182" i="221" s="1"/>
  <c r="B199" i="221" s="1"/>
  <c r="B216" i="221" s="1"/>
  <c r="B233" i="221" s="1"/>
  <c r="B250" i="221" s="1"/>
  <c r="B267" i="221" s="1"/>
  <c r="B284" i="221" s="1"/>
  <c r="B301" i="221" s="1"/>
  <c r="B318" i="221" s="1"/>
  <c r="B335" i="221" s="1"/>
  <c r="B352" i="221" s="1"/>
  <c r="B369" i="221" s="1"/>
  <c r="B386" i="221" s="1"/>
  <c r="B403" i="221" s="1"/>
  <c r="B420" i="221" s="1"/>
  <c r="B437" i="221" s="1"/>
  <c r="B454" i="221" s="1"/>
  <c r="B471" i="221" s="1"/>
  <c r="B488" i="221" s="1"/>
  <c r="B505" i="221" s="1"/>
  <c r="AM12" i="221"/>
  <c r="AL12" i="221"/>
  <c r="AK12" i="221"/>
  <c r="AI12" i="221"/>
  <c r="AH12" i="221"/>
  <c r="AG12" i="221"/>
  <c r="AF12" i="221"/>
  <c r="AE12" i="221"/>
  <c r="AD12" i="221"/>
  <c r="AB12" i="221"/>
  <c r="AA12" i="221"/>
  <c r="AA8" i="221" s="1"/>
  <c r="Z12" i="221"/>
  <c r="Z8" i="221" s="1"/>
  <c r="Y12" i="221"/>
  <c r="X12" i="221"/>
  <c r="W12" i="221"/>
  <c r="Q12" i="221"/>
  <c r="P12" i="221"/>
  <c r="O12" i="221"/>
  <c r="N12" i="221"/>
  <c r="M12" i="221"/>
  <c r="M8" i="221" s="1"/>
  <c r="L12" i="221"/>
  <c r="K12" i="221"/>
  <c r="J12" i="221"/>
  <c r="I12" i="221"/>
  <c r="AM8" i="221"/>
  <c r="Y8" i="221"/>
  <c r="S8" i="221"/>
  <c r="AT7" i="221"/>
  <c r="Q7" i="221"/>
  <c r="E5" i="221"/>
  <c r="D5" i="221"/>
  <c r="B5" i="221"/>
  <c r="B4" i="221"/>
  <c r="G3" i="221"/>
  <c r="E3" i="221"/>
  <c r="B3" i="221"/>
  <c r="H2" i="220"/>
  <c r="C2" i="220"/>
  <c r="AM505" i="220"/>
  <c r="AL505" i="220"/>
  <c r="AK505" i="220"/>
  <c r="AI505" i="220"/>
  <c r="AH505" i="220"/>
  <c r="AG505" i="220"/>
  <c r="AF505" i="220"/>
  <c r="AE505" i="220"/>
  <c r="AD505" i="220"/>
  <c r="AB505" i="220"/>
  <c r="AA505" i="220"/>
  <c r="Z505" i="220"/>
  <c r="Y505" i="220"/>
  <c r="X505" i="220"/>
  <c r="W505" i="220"/>
  <c r="Q505" i="220"/>
  <c r="P505" i="220"/>
  <c r="O505" i="220"/>
  <c r="N505" i="220"/>
  <c r="M505" i="220"/>
  <c r="L505" i="220"/>
  <c r="K505" i="220"/>
  <c r="J505" i="220"/>
  <c r="I505" i="220"/>
  <c r="AM488" i="220"/>
  <c r="AL488" i="220"/>
  <c r="AK488" i="220"/>
  <c r="AI488" i="220"/>
  <c r="AH488" i="220"/>
  <c r="AG488" i="220"/>
  <c r="AF488" i="220"/>
  <c r="AE488" i="220"/>
  <c r="AD488" i="220"/>
  <c r="AB488" i="220"/>
  <c r="AA488" i="220"/>
  <c r="Z488" i="220"/>
  <c r="Y488" i="220"/>
  <c r="X488" i="220"/>
  <c r="W488" i="220"/>
  <c r="Q488" i="220"/>
  <c r="P488" i="220"/>
  <c r="O488" i="220"/>
  <c r="N488" i="220"/>
  <c r="M488" i="220"/>
  <c r="L488" i="220"/>
  <c r="K488" i="220"/>
  <c r="J488" i="220"/>
  <c r="I488" i="220"/>
  <c r="AM471" i="220"/>
  <c r="AL471" i="220"/>
  <c r="AK471" i="220"/>
  <c r="AI471" i="220"/>
  <c r="AH471" i="220"/>
  <c r="AG471" i="220"/>
  <c r="AF471" i="220"/>
  <c r="AE471" i="220"/>
  <c r="AD471" i="220"/>
  <c r="AB471" i="220"/>
  <c r="AA471" i="220"/>
  <c r="Z471" i="220"/>
  <c r="Y471" i="220"/>
  <c r="X471" i="220"/>
  <c r="W471" i="220"/>
  <c r="Q471" i="220"/>
  <c r="P471" i="220"/>
  <c r="O471" i="220"/>
  <c r="N471" i="220"/>
  <c r="M471" i="220"/>
  <c r="L471" i="220"/>
  <c r="K471" i="220"/>
  <c r="J471" i="220"/>
  <c r="I471" i="220"/>
  <c r="AM454" i="220"/>
  <c r="AL454" i="220"/>
  <c r="AK454" i="220"/>
  <c r="AI454" i="220"/>
  <c r="AH454" i="220"/>
  <c r="AG454" i="220"/>
  <c r="AF454" i="220"/>
  <c r="AE454" i="220"/>
  <c r="AD454" i="220"/>
  <c r="AB454" i="220"/>
  <c r="AA454" i="220"/>
  <c r="Z454" i="220"/>
  <c r="Y454" i="220"/>
  <c r="X454" i="220"/>
  <c r="W454" i="220"/>
  <c r="Q454" i="220"/>
  <c r="P454" i="220"/>
  <c r="O454" i="220"/>
  <c r="N454" i="220"/>
  <c r="M454" i="220"/>
  <c r="L454" i="220"/>
  <c r="K454" i="220"/>
  <c r="J454" i="220"/>
  <c r="I454" i="220"/>
  <c r="AM437" i="220"/>
  <c r="AL437" i="220"/>
  <c r="AK437" i="220"/>
  <c r="AI437" i="220"/>
  <c r="AH437" i="220"/>
  <c r="AG437" i="220"/>
  <c r="AF437" i="220"/>
  <c r="AE437" i="220"/>
  <c r="AD437" i="220"/>
  <c r="AB437" i="220"/>
  <c r="AA437" i="220"/>
  <c r="Z437" i="220"/>
  <c r="Y437" i="220"/>
  <c r="X437" i="220"/>
  <c r="W437" i="220"/>
  <c r="Q437" i="220"/>
  <c r="P437" i="220"/>
  <c r="O437" i="220"/>
  <c r="N437" i="220"/>
  <c r="M437" i="220"/>
  <c r="L437" i="220"/>
  <c r="K437" i="220"/>
  <c r="J437" i="220"/>
  <c r="I437" i="220"/>
  <c r="AM420" i="220"/>
  <c r="AL420" i="220"/>
  <c r="AK420" i="220"/>
  <c r="AI420" i="220"/>
  <c r="AH420" i="220"/>
  <c r="AG420" i="220"/>
  <c r="AF420" i="220"/>
  <c r="AE420" i="220"/>
  <c r="AD420" i="220"/>
  <c r="AB420" i="220"/>
  <c r="AA420" i="220"/>
  <c r="Z420" i="220"/>
  <c r="Y420" i="220"/>
  <c r="X420" i="220"/>
  <c r="W420" i="220"/>
  <c r="Q420" i="220"/>
  <c r="P420" i="220"/>
  <c r="O420" i="220"/>
  <c r="N420" i="220"/>
  <c r="M420" i="220"/>
  <c r="L420" i="220"/>
  <c r="K420" i="220"/>
  <c r="J420" i="220"/>
  <c r="I420" i="220"/>
  <c r="AM403" i="220"/>
  <c r="AL403" i="220"/>
  <c r="AK403" i="220"/>
  <c r="AI403" i="220"/>
  <c r="AH403" i="220"/>
  <c r="AG403" i="220"/>
  <c r="AF403" i="220"/>
  <c r="AE403" i="220"/>
  <c r="AD403" i="220"/>
  <c r="AB403" i="220"/>
  <c r="AA403" i="220"/>
  <c r="Z403" i="220"/>
  <c r="Y403" i="220"/>
  <c r="X403" i="220"/>
  <c r="W403" i="220"/>
  <c r="Q403" i="220"/>
  <c r="P403" i="220"/>
  <c r="O403" i="220"/>
  <c r="N403" i="220"/>
  <c r="M403" i="220"/>
  <c r="L403" i="220"/>
  <c r="K403" i="220"/>
  <c r="J403" i="220"/>
  <c r="I403" i="220"/>
  <c r="AM386" i="220"/>
  <c r="AL386" i="220"/>
  <c r="AK386" i="220"/>
  <c r="AI386" i="220"/>
  <c r="AH386" i="220"/>
  <c r="AG386" i="220"/>
  <c r="AF386" i="220"/>
  <c r="AE386" i="220"/>
  <c r="AD386" i="220"/>
  <c r="AB386" i="220"/>
  <c r="AA386" i="220"/>
  <c r="Z386" i="220"/>
  <c r="Y386" i="220"/>
  <c r="X386" i="220"/>
  <c r="W386" i="220"/>
  <c r="Q386" i="220"/>
  <c r="P386" i="220"/>
  <c r="O386" i="220"/>
  <c r="N386" i="220"/>
  <c r="M386" i="220"/>
  <c r="L386" i="220"/>
  <c r="K386" i="220"/>
  <c r="J386" i="220"/>
  <c r="I386" i="220"/>
  <c r="AM369" i="220"/>
  <c r="AL369" i="220"/>
  <c r="AK369" i="220"/>
  <c r="AI369" i="220"/>
  <c r="AH369" i="220"/>
  <c r="AG369" i="220"/>
  <c r="AF369" i="220"/>
  <c r="AE369" i="220"/>
  <c r="AD369" i="220"/>
  <c r="AB369" i="220"/>
  <c r="AA369" i="220"/>
  <c r="Z369" i="220"/>
  <c r="Y369" i="220"/>
  <c r="X369" i="220"/>
  <c r="W369" i="220"/>
  <c r="Q369" i="220"/>
  <c r="P369" i="220"/>
  <c r="O369" i="220"/>
  <c r="N369" i="220"/>
  <c r="M369" i="220"/>
  <c r="L369" i="220"/>
  <c r="K369" i="220"/>
  <c r="J369" i="220"/>
  <c r="I369" i="220"/>
  <c r="AM352" i="220"/>
  <c r="AL352" i="220"/>
  <c r="AK352" i="220"/>
  <c r="AI352" i="220"/>
  <c r="AH352" i="220"/>
  <c r="AG352" i="220"/>
  <c r="AF352" i="220"/>
  <c r="AE352" i="220"/>
  <c r="AD352" i="220"/>
  <c r="AB352" i="220"/>
  <c r="AA352" i="220"/>
  <c r="Z352" i="220"/>
  <c r="Y352" i="220"/>
  <c r="X352" i="220"/>
  <c r="W352" i="220"/>
  <c r="Q352" i="220"/>
  <c r="P352" i="220"/>
  <c r="O352" i="220"/>
  <c r="N352" i="220"/>
  <c r="M352" i="220"/>
  <c r="L352" i="220"/>
  <c r="K352" i="220"/>
  <c r="J352" i="220"/>
  <c r="I352" i="220"/>
  <c r="AM335" i="220"/>
  <c r="AL335" i="220"/>
  <c r="AK335" i="220"/>
  <c r="AI335" i="220"/>
  <c r="AH335" i="220"/>
  <c r="AG335" i="220"/>
  <c r="AF335" i="220"/>
  <c r="AE335" i="220"/>
  <c r="AD335" i="220"/>
  <c r="AB335" i="220"/>
  <c r="AA335" i="220"/>
  <c r="Z335" i="220"/>
  <c r="Y335" i="220"/>
  <c r="X335" i="220"/>
  <c r="W335" i="220"/>
  <c r="Q335" i="220"/>
  <c r="P335" i="220"/>
  <c r="O335" i="220"/>
  <c r="N335" i="220"/>
  <c r="M335" i="220"/>
  <c r="L335" i="220"/>
  <c r="K335" i="220"/>
  <c r="J335" i="220"/>
  <c r="I335" i="220"/>
  <c r="AM318" i="220"/>
  <c r="AL318" i="220"/>
  <c r="AK318" i="220"/>
  <c r="AI318" i="220"/>
  <c r="AH318" i="220"/>
  <c r="AG318" i="220"/>
  <c r="AF318" i="220"/>
  <c r="AE318" i="220"/>
  <c r="AD318" i="220"/>
  <c r="AB318" i="220"/>
  <c r="AA318" i="220"/>
  <c r="Z318" i="220"/>
  <c r="Y318" i="220"/>
  <c r="X318" i="220"/>
  <c r="W318" i="220"/>
  <c r="Q318" i="220"/>
  <c r="P318" i="220"/>
  <c r="O318" i="220"/>
  <c r="N318" i="220"/>
  <c r="M318" i="220"/>
  <c r="L318" i="220"/>
  <c r="K318" i="220"/>
  <c r="J318" i="220"/>
  <c r="I318" i="220"/>
  <c r="AM301" i="220"/>
  <c r="AL301" i="220"/>
  <c r="AK301" i="220"/>
  <c r="AI301" i="220"/>
  <c r="AH301" i="220"/>
  <c r="AG301" i="220"/>
  <c r="AF301" i="220"/>
  <c r="AE301" i="220"/>
  <c r="AD301" i="220"/>
  <c r="AB301" i="220"/>
  <c r="AA301" i="220"/>
  <c r="Z301" i="220"/>
  <c r="Y301" i="220"/>
  <c r="X301" i="220"/>
  <c r="W301" i="220"/>
  <c r="Q301" i="220"/>
  <c r="P301" i="220"/>
  <c r="O301" i="220"/>
  <c r="N301" i="220"/>
  <c r="M301" i="220"/>
  <c r="L301" i="220"/>
  <c r="K301" i="220"/>
  <c r="J301" i="220"/>
  <c r="I301" i="220"/>
  <c r="AM284" i="220"/>
  <c r="AL284" i="220"/>
  <c r="AK284" i="220"/>
  <c r="AI284" i="220"/>
  <c r="AH284" i="220"/>
  <c r="AG284" i="220"/>
  <c r="AF284" i="220"/>
  <c r="AE284" i="220"/>
  <c r="AD284" i="220"/>
  <c r="AB284" i="220"/>
  <c r="AA284" i="220"/>
  <c r="Z284" i="220"/>
  <c r="Y284" i="220"/>
  <c r="X284" i="220"/>
  <c r="W284" i="220"/>
  <c r="Q284" i="220"/>
  <c r="P284" i="220"/>
  <c r="O284" i="220"/>
  <c r="N284" i="220"/>
  <c r="M284" i="220"/>
  <c r="L284" i="220"/>
  <c r="K284" i="220"/>
  <c r="J284" i="220"/>
  <c r="I284" i="220"/>
  <c r="AM267" i="220"/>
  <c r="AL267" i="220"/>
  <c r="AK267" i="220"/>
  <c r="AI267" i="220"/>
  <c r="AH267" i="220"/>
  <c r="AG267" i="220"/>
  <c r="AF267" i="220"/>
  <c r="AE267" i="220"/>
  <c r="AD267" i="220"/>
  <c r="AB267" i="220"/>
  <c r="AA267" i="220"/>
  <c r="Z267" i="220"/>
  <c r="Y267" i="220"/>
  <c r="X267" i="220"/>
  <c r="W267" i="220"/>
  <c r="Q267" i="220"/>
  <c r="P267" i="220"/>
  <c r="O267" i="220"/>
  <c r="N267" i="220"/>
  <c r="M267" i="220"/>
  <c r="L267" i="220"/>
  <c r="K267" i="220"/>
  <c r="J267" i="220"/>
  <c r="I267" i="220"/>
  <c r="AM250" i="220"/>
  <c r="AL250" i="220"/>
  <c r="AK250" i="220"/>
  <c r="AI250" i="220"/>
  <c r="AH250" i="220"/>
  <c r="AG250" i="220"/>
  <c r="AF250" i="220"/>
  <c r="AE250" i="220"/>
  <c r="AD250" i="220"/>
  <c r="AB250" i="220"/>
  <c r="AA250" i="220"/>
  <c r="Z250" i="220"/>
  <c r="Y250" i="220"/>
  <c r="X250" i="220"/>
  <c r="W250" i="220"/>
  <c r="Q250" i="220"/>
  <c r="P250" i="220"/>
  <c r="O250" i="220"/>
  <c r="N250" i="220"/>
  <c r="M250" i="220"/>
  <c r="L250" i="220"/>
  <c r="K250" i="220"/>
  <c r="J250" i="220"/>
  <c r="I250" i="220"/>
  <c r="AM233" i="220"/>
  <c r="AL233" i="220"/>
  <c r="AK233" i="220"/>
  <c r="AI233" i="220"/>
  <c r="AH233" i="220"/>
  <c r="AG233" i="220"/>
  <c r="AF233" i="220"/>
  <c r="AE233" i="220"/>
  <c r="AD233" i="220"/>
  <c r="AB233" i="220"/>
  <c r="AA233" i="220"/>
  <c r="Z233" i="220"/>
  <c r="Y233" i="220"/>
  <c r="X233" i="220"/>
  <c r="W233" i="220"/>
  <c r="Q233" i="220"/>
  <c r="P233" i="220"/>
  <c r="O233" i="220"/>
  <c r="N233" i="220"/>
  <c r="M233" i="220"/>
  <c r="L233" i="220"/>
  <c r="K233" i="220"/>
  <c r="J233" i="220"/>
  <c r="I233" i="220"/>
  <c r="AM216" i="220"/>
  <c r="AL216" i="220"/>
  <c r="AK216" i="220"/>
  <c r="AI216" i="220"/>
  <c r="AH216" i="220"/>
  <c r="AG216" i="220"/>
  <c r="AF216" i="220"/>
  <c r="AE216" i="220"/>
  <c r="AD216" i="220"/>
  <c r="AB216" i="220"/>
  <c r="AA216" i="220"/>
  <c r="Z216" i="220"/>
  <c r="Y216" i="220"/>
  <c r="X216" i="220"/>
  <c r="W216" i="220"/>
  <c r="Q216" i="220"/>
  <c r="P216" i="220"/>
  <c r="O216" i="220"/>
  <c r="N216" i="220"/>
  <c r="M216" i="220"/>
  <c r="L216" i="220"/>
  <c r="K216" i="220"/>
  <c r="J216" i="220"/>
  <c r="I216" i="220"/>
  <c r="AM199" i="220"/>
  <c r="AL199" i="220"/>
  <c r="AK199" i="220"/>
  <c r="AI199" i="220"/>
  <c r="AH199" i="220"/>
  <c r="AG199" i="220"/>
  <c r="AF199" i="220"/>
  <c r="AE199" i="220"/>
  <c r="AD199" i="220"/>
  <c r="AB199" i="220"/>
  <c r="AA199" i="220"/>
  <c r="Z199" i="220"/>
  <c r="Y199" i="220"/>
  <c r="X199" i="220"/>
  <c r="W199" i="220"/>
  <c r="Q199" i="220"/>
  <c r="P199" i="220"/>
  <c r="O199" i="220"/>
  <c r="N199" i="220"/>
  <c r="M199" i="220"/>
  <c r="L199" i="220"/>
  <c r="K199" i="220"/>
  <c r="J199" i="220"/>
  <c r="I199" i="220"/>
  <c r="AM182" i="220"/>
  <c r="AL182" i="220"/>
  <c r="AK182" i="220"/>
  <c r="AI182" i="220"/>
  <c r="AH182" i="220"/>
  <c r="AG182" i="220"/>
  <c r="AF182" i="220"/>
  <c r="AE182" i="220"/>
  <c r="AD182" i="220"/>
  <c r="AB182" i="220"/>
  <c r="AA182" i="220"/>
  <c r="Z182" i="220"/>
  <c r="Y182" i="220"/>
  <c r="X182" i="220"/>
  <c r="W182" i="220"/>
  <c r="Q182" i="220"/>
  <c r="P182" i="220"/>
  <c r="O182" i="220"/>
  <c r="N182" i="220"/>
  <c r="M182" i="220"/>
  <c r="L182" i="220"/>
  <c r="K182" i="220"/>
  <c r="J182" i="220"/>
  <c r="I182" i="220"/>
  <c r="AM165" i="220"/>
  <c r="AL165" i="220"/>
  <c r="AK165" i="220"/>
  <c r="AI165" i="220"/>
  <c r="AH165" i="220"/>
  <c r="AG165" i="220"/>
  <c r="AF165" i="220"/>
  <c r="AE165" i="220"/>
  <c r="AD165" i="220"/>
  <c r="AB165" i="220"/>
  <c r="AA165" i="220"/>
  <c r="Z165" i="220"/>
  <c r="Y165" i="220"/>
  <c r="X165" i="220"/>
  <c r="W165" i="220"/>
  <c r="Q165" i="220"/>
  <c r="P165" i="220"/>
  <c r="O165" i="220"/>
  <c r="N165" i="220"/>
  <c r="M165" i="220"/>
  <c r="L165" i="220"/>
  <c r="K165" i="220"/>
  <c r="J165" i="220"/>
  <c r="I165" i="220"/>
  <c r="AM148" i="220"/>
  <c r="AL148" i="220"/>
  <c r="AK148" i="220"/>
  <c r="AI148" i="220"/>
  <c r="AH148" i="220"/>
  <c r="AG148" i="220"/>
  <c r="AF148" i="220"/>
  <c r="AE148" i="220"/>
  <c r="AD148" i="220"/>
  <c r="AB148" i="220"/>
  <c r="AA148" i="220"/>
  <c r="Z148" i="220"/>
  <c r="Y148" i="220"/>
  <c r="X148" i="220"/>
  <c r="W148" i="220"/>
  <c r="Q148" i="220"/>
  <c r="P148" i="220"/>
  <c r="O148" i="220"/>
  <c r="N148" i="220"/>
  <c r="M148" i="220"/>
  <c r="L148" i="220"/>
  <c r="K148" i="220"/>
  <c r="J148" i="220"/>
  <c r="I148" i="220"/>
  <c r="AM131" i="220"/>
  <c r="AL131" i="220"/>
  <c r="AK131" i="220"/>
  <c r="AI131" i="220"/>
  <c r="AH131" i="220"/>
  <c r="AG131" i="220"/>
  <c r="AF131" i="220"/>
  <c r="AE131" i="220"/>
  <c r="AD131" i="220"/>
  <c r="AB131" i="220"/>
  <c r="AA131" i="220"/>
  <c r="Z131" i="220"/>
  <c r="Y131" i="220"/>
  <c r="X131" i="220"/>
  <c r="W131" i="220"/>
  <c r="Q131" i="220"/>
  <c r="P131" i="220"/>
  <c r="O131" i="220"/>
  <c r="N131" i="220"/>
  <c r="M131" i="220"/>
  <c r="L131" i="220"/>
  <c r="K131" i="220"/>
  <c r="J131" i="220"/>
  <c r="I131" i="220"/>
  <c r="AM114" i="220"/>
  <c r="AL114" i="220"/>
  <c r="AK114" i="220"/>
  <c r="AI114" i="220"/>
  <c r="AH114" i="220"/>
  <c r="AG114" i="220"/>
  <c r="AF114" i="220"/>
  <c r="AE114" i="220"/>
  <c r="AD114" i="220"/>
  <c r="AB114" i="220"/>
  <c r="AA114" i="220"/>
  <c r="Z114" i="220"/>
  <c r="Y114" i="220"/>
  <c r="X114" i="220"/>
  <c r="W114" i="220"/>
  <c r="Q114" i="220"/>
  <c r="P114" i="220"/>
  <c r="O114" i="220"/>
  <c r="N114" i="220"/>
  <c r="M114" i="220"/>
  <c r="L114" i="220"/>
  <c r="K114" i="220"/>
  <c r="J114" i="220"/>
  <c r="I114" i="220"/>
  <c r="AM97" i="220"/>
  <c r="AL97" i="220"/>
  <c r="AK97" i="220"/>
  <c r="AI97" i="220"/>
  <c r="AH97" i="220"/>
  <c r="AG97" i="220"/>
  <c r="AF97" i="220"/>
  <c r="AE97" i="220"/>
  <c r="AD97" i="220"/>
  <c r="AB97" i="220"/>
  <c r="AA97" i="220"/>
  <c r="Z97" i="220"/>
  <c r="Y97" i="220"/>
  <c r="X97" i="220"/>
  <c r="W97" i="220"/>
  <c r="Q97" i="220"/>
  <c r="P97" i="220"/>
  <c r="O97" i="220"/>
  <c r="N97" i="220"/>
  <c r="M97" i="220"/>
  <c r="L97" i="220"/>
  <c r="K97" i="220"/>
  <c r="J97" i="220"/>
  <c r="I97" i="220"/>
  <c r="AM80" i="220"/>
  <c r="AL80" i="220"/>
  <c r="AK80" i="220"/>
  <c r="AI80" i="220"/>
  <c r="AH80" i="220"/>
  <c r="AG80" i="220"/>
  <c r="AF80" i="220"/>
  <c r="AE80" i="220"/>
  <c r="AD80" i="220"/>
  <c r="AB80" i="220"/>
  <c r="AA80" i="220"/>
  <c r="Z80" i="220"/>
  <c r="Y80" i="220"/>
  <c r="X80" i="220"/>
  <c r="W80" i="220"/>
  <c r="Q80" i="220"/>
  <c r="P80" i="220"/>
  <c r="O80" i="220"/>
  <c r="N80" i="220"/>
  <c r="M80" i="220"/>
  <c r="L80" i="220"/>
  <c r="K80" i="220"/>
  <c r="J80" i="220"/>
  <c r="I80" i="220"/>
  <c r="AM63" i="220"/>
  <c r="AL63" i="220"/>
  <c r="AK63" i="220"/>
  <c r="AI63" i="220"/>
  <c r="AH63" i="220"/>
  <c r="AG63" i="220"/>
  <c r="AF63" i="220"/>
  <c r="AE63" i="220"/>
  <c r="AD63" i="220"/>
  <c r="AB63" i="220"/>
  <c r="AA63" i="220"/>
  <c r="Z63" i="220"/>
  <c r="Y63" i="220"/>
  <c r="X63" i="220"/>
  <c r="W63" i="220"/>
  <c r="Q63" i="220"/>
  <c r="P63" i="220"/>
  <c r="O63" i="220"/>
  <c r="N63" i="220"/>
  <c r="M63" i="220"/>
  <c r="L63" i="220"/>
  <c r="K63" i="220"/>
  <c r="J63" i="220"/>
  <c r="I63" i="220"/>
  <c r="AM46" i="220"/>
  <c r="AL46" i="220"/>
  <c r="AK46" i="220"/>
  <c r="AI46" i="220"/>
  <c r="AH46" i="220"/>
  <c r="AG46" i="220"/>
  <c r="AF46" i="220"/>
  <c r="AE46" i="220"/>
  <c r="AD46" i="220"/>
  <c r="AB46" i="220"/>
  <c r="AA46" i="220"/>
  <c r="Z46" i="220"/>
  <c r="Y46" i="220"/>
  <c r="X46" i="220"/>
  <c r="W46" i="220"/>
  <c r="Q46" i="220"/>
  <c r="P46" i="220"/>
  <c r="O46" i="220"/>
  <c r="N46" i="220"/>
  <c r="M46" i="220"/>
  <c r="L46" i="220"/>
  <c r="K46" i="220"/>
  <c r="J46" i="220"/>
  <c r="I46" i="220"/>
  <c r="AM29" i="220"/>
  <c r="AL29" i="220"/>
  <c r="AK29" i="220"/>
  <c r="AI29" i="220"/>
  <c r="AH29" i="220"/>
  <c r="AG29" i="220"/>
  <c r="AF29" i="220"/>
  <c r="AE29" i="220"/>
  <c r="AD29" i="220"/>
  <c r="AB29" i="220"/>
  <c r="AA29" i="220"/>
  <c r="Z29" i="220"/>
  <c r="Y29" i="220"/>
  <c r="X29" i="220"/>
  <c r="W29" i="220"/>
  <c r="Q29" i="220"/>
  <c r="P29" i="220"/>
  <c r="O29" i="220"/>
  <c r="N29" i="220"/>
  <c r="M29" i="220"/>
  <c r="L29" i="220"/>
  <c r="K29" i="220"/>
  <c r="J29" i="220"/>
  <c r="I29" i="220"/>
  <c r="B29" i="220"/>
  <c r="B46" i="220" s="1"/>
  <c r="B63" i="220" s="1"/>
  <c r="B80" i="220" s="1"/>
  <c r="B97" i="220" s="1"/>
  <c r="B114" i="220" s="1"/>
  <c r="B131" i="220" s="1"/>
  <c r="B148" i="220" s="1"/>
  <c r="B165" i="220" s="1"/>
  <c r="B182" i="220" s="1"/>
  <c r="B199" i="220" s="1"/>
  <c r="B216" i="220" s="1"/>
  <c r="B233" i="220" s="1"/>
  <c r="B250" i="220" s="1"/>
  <c r="B267" i="220" s="1"/>
  <c r="B284" i="220" s="1"/>
  <c r="B301" i="220" s="1"/>
  <c r="B318" i="220" s="1"/>
  <c r="B335" i="220" s="1"/>
  <c r="B352" i="220" s="1"/>
  <c r="B369" i="220" s="1"/>
  <c r="B386" i="220" s="1"/>
  <c r="B403" i="220" s="1"/>
  <c r="B420" i="220" s="1"/>
  <c r="B437" i="220" s="1"/>
  <c r="B454" i="220" s="1"/>
  <c r="B471" i="220" s="1"/>
  <c r="B488" i="220" s="1"/>
  <c r="B505" i="220" s="1"/>
  <c r="AM12" i="220"/>
  <c r="AM8" i="220" s="1"/>
  <c r="AL12" i="220"/>
  <c r="AK12" i="220"/>
  <c r="AI12" i="220"/>
  <c r="AH12" i="220"/>
  <c r="AG12" i="220"/>
  <c r="AG8" i="220" s="1"/>
  <c r="AF12" i="220"/>
  <c r="AE12" i="220"/>
  <c r="AD12" i="220"/>
  <c r="AD8" i="220" s="1"/>
  <c r="AB12" i="220"/>
  <c r="AA12" i="220"/>
  <c r="Z12" i="220"/>
  <c r="Z8" i="220" s="1"/>
  <c r="Y12" i="220"/>
  <c r="Y8" i="220" s="1"/>
  <c r="X12" i="220"/>
  <c r="X8" i="220" s="1"/>
  <c r="W12" i="220"/>
  <c r="Q12" i="220"/>
  <c r="P12" i="220"/>
  <c r="O12" i="220"/>
  <c r="O8" i="220" s="1"/>
  <c r="N12" i="220"/>
  <c r="M12" i="220"/>
  <c r="L12" i="220"/>
  <c r="K12" i="220"/>
  <c r="K8" i="220" s="1"/>
  <c r="J12" i="220"/>
  <c r="J8" i="220" s="1"/>
  <c r="I12" i="220"/>
  <c r="AL8" i="220"/>
  <c r="AH8" i="220"/>
  <c r="AB8" i="220"/>
  <c r="AA8" i="220"/>
  <c r="S8" i="220"/>
  <c r="L8" i="220"/>
  <c r="AT7" i="220"/>
  <c r="Q7" i="220"/>
  <c r="E5" i="220"/>
  <c r="D5" i="220"/>
  <c r="B5" i="220"/>
  <c r="B4" i="220"/>
  <c r="G3" i="220"/>
  <c r="E3" i="220"/>
  <c r="B3" i="220"/>
  <c r="H2" i="219"/>
  <c r="C2" i="219"/>
  <c r="AM505" i="219"/>
  <c r="AL505" i="219"/>
  <c r="AK505" i="219"/>
  <c r="AI505" i="219"/>
  <c r="AH505" i="219"/>
  <c r="AG505" i="219"/>
  <c r="AF505" i="219"/>
  <c r="AE505" i="219"/>
  <c r="AD505" i="219"/>
  <c r="AB505" i="219"/>
  <c r="AA505" i="219"/>
  <c r="Z505" i="219"/>
  <c r="Y505" i="219"/>
  <c r="X505" i="219"/>
  <c r="W505" i="219"/>
  <c r="Q505" i="219"/>
  <c r="P505" i="219"/>
  <c r="O505" i="219"/>
  <c r="N505" i="219"/>
  <c r="M505" i="219"/>
  <c r="L505" i="219"/>
  <c r="K505" i="219"/>
  <c r="J505" i="219"/>
  <c r="I505" i="219"/>
  <c r="AM488" i="219"/>
  <c r="AL488" i="219"/>
  <c r="AK488" i="219"/>
  <c r="AI488" i="219"/>
  <c r="AH488" i="219"/>
  <c r="AG488" i="219"/>
  <c r="AF488" i="219"/>
  <c r="AE488" i="219"/>
  <c r="AD488" i="219"/>
  <c r="AB488" i="219"/>
  <c r="AA488" i="219"/>
  <c r="Z488" i="219"/>
  <c r="Y488" i="219"/>
  <c r="X488" i="219"/>
  <c r="W488" i="219"/>
  <c r="Q488" i="219"/>
  <c r="P488" i="219"/>
  <c r="O488" i="219"/>
  <c r="N488" i="219"/>
  <c r="M488" i="219"/>
  <c r="L488" i="219"/>
  <c r="K488" i="219"/>
  <c r="J488" i="219"/>
  <c r="I488" i="219"/>
  <c r="AM471" i="219"/>
  <c r="AL471" i="219"/>
  <c r="AK471" i="219"/>
  <c r="AI471" i="219"/>
  <c r="AH471" i="219"/>
  <c r="AG471" i="219"/>
  <c r="AF471" i="219"/>
  <c r="AE471" i="219"/>
  <c r="AD471" i="219"/>
  <c r="AB471" i="219"/>
  <c r="AA471" i="219"/>
  <c r="Z471" i="219"/>
  <c r="Y471" i="219"/>
  <c r="X471" i="219"/>
  <c r="W471" i="219"/>
  <c r="Q471" i="219"/>
  <c r="P471" i="219"/>
  <c r="O471" i="219"/>
  <c r="N471" i="219"/>
  <c r="M471" i="219"/>
  <c r="L471" i="219"/>
  <c r="K471" i="219"/>
  <c r="J471" i="219"/>
  <c r="I471" i="219"/>
  <c r="AM454" i="219"/>
  <c r="AL454" i="219"/>
  <c r="AK454" i="219"/>
  <c r="AI454" i="219"/>
  <c r="AH454" i="219"/>
  <c r="AG454" i="219"/>
  <c r="AF454" i="219"/>
  <c r="AE454" i="219"/>
  <c r="AD454" i="219"/>
  <c r="AB454" i="219"/>
  <c r="AA454" i="219"/>
  <c r="Z454" i="219"/>
  <c r="Y454" i="219"/>
  <c r="X454" i="219"/>
  <c r="W454" i="219"/>
  <c r="Q454" i="219"/>
  <c r="P454" i="219"/>
  <c r="O454" i="219"/>
  <c r="N454" i="219"/>
  <c r="M454" i="219"/>
  <c r="L454" i="219"/>
  <c r="K454" i="219"/>
  <c r="J454" i="219"/>
  <c r="I454" i="219"/>
  <c r="AM437" i="219"/>
  <c r="AL437" i="219"/>
  <c r="AK437" i="219"/>
  <c r="AI437" i="219"/>
  <c r="AH437" i="219"/>
  <c r="AG437" i="219"/>
  <c r="AF437" i="219"/>
  <c r="AE437" i="219"/>
  <c r="AD437" i="219"/>
  <c r="AB437" i="219"/>
  <c r="AA437" i="219"/>
  <c r="Z437" i="219"/>
  <c r="Y437" i="219"/>
  <c r="X437" i="219"/>
  <c r="W437" i="219"/>
  <c r="Q437" i="219"/>
  <c r="P437" i="219"/>
  <c r="O437" i="219"/>
  <c r="N437" i="219"/>
  <c r="M437" i="219"/>
  <c r="L437" i="219"/>
  <c r="K437" i="219"/>
  <c r="J437" i="219"/>
  <c r="I437" i="219"/>
  <c r="AM420" i="219"/>
  <c r="AL420" i="219"/>
  <c r="AK420" i="219"/>
  <c r="AI420" i="219"/>
  <c r="AH420" i="219"/>
  <c r="AG420" i="219"/>
  <c r="AF420" i="219"/>
  <c r="AE420" i="219"/>
  <c r="AD420" i="219"/>
  <c r="AB420" i="219"/>
  <c r="AA420" i="219"/>
  <c r="Z420" i="219"/>
  <c r="Y420" i="219"/>
  <c r="X420" i="219"/>
  <c r="W420" i="219"/>
  <c r="Q420" i="219"/>
  <c r="P420" i="219"/>
  <c r="O420" i="219"/>
  <c r="N420" i="219"/>
  <c r="M420" i="219"/>
  <c r="L420" i="219"/>
  <c r="K420" i="219"/>
  <c r="J420" i="219"/>
  <c r="I420" i="219"/>
  <c r="AM403" i="219"/>
  <c r="AL403" i="219"/>
  <c r="AK403" i="219"/>
  <c r="AI403" i="219"/>
  <c r="AH403" i="219"/>
  <c r="AG403" i="219"/>
  <c r="AF403" i="219"/>
  <c r="AE403" i="219"/>
  <c r="AD403" i="219"/>
  <c r="AB403" i="219"/>
  <c r="AA403" i="219"/>
  <c r="Z403" i="219"/>
  <c r="Y403" i="219"/>
  <c r="X403" i="219"/>
  <c r="W403" i="219"/>
  <c r="Q403" i="219"/>
  <c r="P403" i="219"/>
  <c r="O403" i="219"/>
  <c r="N403" i="219"/>
  <c r="M403" i="219"/>
  <c r="L403" i="219"/>
  <c r="K403" i="219"/>
  <c r="J403" i="219"/>
  <c r="I403" i="219"/>
  <c r="AM386" i="219"/>
  <c r="AL386" i="219"/>
  <c r="AK386" i="219"/>
  <c r="AI386" i="219"/>
  <c r="AH386" i="219"/>
  <c r="AG386" i="219"/>
  <c r="AF386" i="219"/>
  <c r="AE386" i="219"/>
  <c r="AD386" i="219"/>
  <c r="AB386" i="219"/>
  <c r="AA386" i="219"/>
  <c r="Z386" i="219"/>
  <c r="Y386" i="219"/>
  <c r="X386" i="219"/>
  <c r="W386" i="219"/>
  <c r="Q386" i="219"/>
  <c r="P386" i="219"/>
  <c r="O386" i="219"/>
  <c r="N386" i="219"/>
  <c r="M386" i="219"/>
  <c r="L386" i="219"/>
  <c r="K386" i="219"/>
  <c r="J386" i="219"/>
  <c r="I386" i="219"/>
  <c r="AM369" i="219"/>
  <c r="AL369" i="219"/>
  <c r="AK369" i="219"/>
  <c r="AI369" i="219"/>
  <c r="AH369" i="219"/>
  <c r="AG369" i="219"/>
  <c r="AF369" i="219"/>
  <c r="AE369" i="219"/>
  <c r="AD369" i="219"/>
  <c r="AB369" i="219"/>
  <c r="AA369" i="219"/>
  <c r="Z369" i="219"/>
  <c r="Y369" i="219"/>
  <c r="X369" i="219"/>
  <c r="W369" i="219"/>
  <c r="Q369" i="219"/>
  <c r="P369" i="219"/>
  <c r="O369" i="219"/>
  <c r="N369" i="219"/>
  <c r="M369" i="219"/>
  <c r="L369" i="219"/>
  <c r="K369" i="219"/>
  <c r="J369" i="219"/>
  <c r="I369" i="219"/>
  <c r="AM352" i="219"/>
  <c r="AL352" i="219"/>
  <c r="AK352" i="219"/>
  <c r="AI352" i="219"/>
  <c r="AH352" i="219"/>
  <c r="AG352" i="219"/>
  <c r="AF352" i="219"/>
  <c r="AE352" i="219"/>
  <c r="AD352" i="219"/>
  <c r="AB352" i="219"/>
  <c r="AA352" i="219"/>
  <c r="Z352" i="219"/>
  <c r="Y352" i="219"/>
  <c r="X352" i="219"/>
  <c r="W352" i="219"/>
  <c r="Q352" i="219"/>
  <c r="P352" i="219"/>
  <c r="O352" i="219"/>
  <c r="N352" i="219"/>
  <c r="M352" i="219"/>
  <c r="L352" i="219"/>
  <c r="K352" i="219"/>
  <c r="J352" i="219"/>
  <c r="I352" i="219"/>
  <c r="AM335" i="219"/>
  <c r="AL335" i="219"/>
  <c r="AK335" i="219"/>
  <c r="AI335" i="219"/>
  <c r="AH335" i="219"/>
  <c r="AG335" i="219"/>
  <c r="AF335" i="219"/>
  <c r="AE335" i="219"/>
  <c r="AD335" i="219"/>
  <c r="AB335" i="219"/>
  <c r="AA335" i="219"/>
  <c r="Z335" i="219"/>
  <c r="Y335" i="219"/>
  <c r="X335" i="219"/>
  <c r="W335" i="219"/>
  <c r="Q335" i="219"/>
  <c r="P335" i="219"/>
  <c r="O335" i="219"/>
  <c r="N335" i="219"/>
  <c r="M335" i="219"/>
  <c r="L335" i="219"/>
  <c r="K335" i="219"/>
  <c r="J335" i="219"/>
  <c r="I335" i="219"/>
  <c r="AM318" i="219"/>
  <c r="AL318" i="219"/>
  <c r="AK318" i="219"/>
  <c r="AI318" i="219"/>
  <c r="AH318" i="219"/>
  <c r="AG318" i="219"/>
  <c r="AF318" i="219"/>
  <c r="AE318" i="219"/>
  <c r="AD318" i="219"/>
  <c r="AB318" i="219"/>
  <c r="AA318" i="219"/>
  <c r="Z318" i="219"/>
  <c r="Y318" i="219"/>
  <c r="X318" i="219"/>
  <c r="W318" i="219"/>
  <c r="Q318" i="219"/>
  <c r="P318" i="219"/>
  <c r="O318" i="219"/>
  <c r="N318" i="219"/>
  <c r="M318" i="219"/>
  <c r="L318" i="219"/>
  <c r="K318" i="219"/>
  <c r="J318" i="219"/>
  <c r="I318" i="219"/>
  <c r="AM301" i="219"/>
  <c r="AL301" i="219"/>
  <c r="AK301" i="219"/>
  <c r="AI301" i="219"/>
  <c r="AH301" i="219"/>
  <c r="AG301" i="219"/>
  <c r="AF301" i="219"/>
  <c r="AE301" i="219"/>
  <c r="AD301" i="219"/>
  <c r="AB301" i="219"/>
  <c r="AA301" i="219"/>
  <c r="Z301" i="219"/>
  <c r="Y301" i="219"/>
  <c r="X301" i="219"/>
  <c r="W301" i="219"/>
  <c r="Q301" i="219"/>
  <c r="P301" i="219"/>
  <c r="O301" i="219"/>
  <c r="N301" i="219"/>
  <c r="M301" i="219"/>
  <c r="L301" i="219"/>
  <c r="K301" i="219"/>
  <c r="J301" i="219"/>
  <c r="I301" i="219"/>
  <c r="AM284" i="219"/>
  <c r="AL284" i="219"/>
  <c r="AK284" i="219"/>
  <c r="AI284" i="219"/>
  <c r="AH284" i="219"/>
  <c r="AG284" i="219"/>
  <c r="AF284" i="219"/>
  <c r="AE284" i="219"/>
  <c r="AD284" i="219"/>
  <c r="AB284" i="219"/>
  <c r="AA284" i="219"/>
  <c r="Z284" i="219"/>
  <c r="Y284" i="219"/>
  <c r="X284" i="219"/>
  <c r="W284" i="219"/>
  <c r="Q284" i="219"/>
  <c r="P284" i="219"/>
  <c r="O284" i="219"/>
  <c r="N284" i="219"/>
  <c r="M284" i="219"/>
  <c r="L284" i="219"/>
  <c r="K284" i="219"/>
  <c r="J284" i="219"/>
  <c r="I284" i="219"/>
  <c r="AM267" i="219"/>
  <c r="AL267" i="219"/>
  <c r="AK267" i="219"/>
  <c r="AI267" i="219"/>
  <c r="AH267" i="219"/>
  <c r="AG267" i="219"/>
  <c r="AF267" i="219"/>
  <c r="AE267" i="219"/>
  <c r="AD267" i="219"/>
  <c r="AB267" i="219"/>
  <c r="AA267" i="219"/>
  <c r="Z267" i="219"/>
  <c r="Y267" i="219"/>
  <c r="X267" i="219"/>
  <c r="W267" i="219"/>
  <c r="Q267" i="219"/>
  <c r="P267" i="219"/>
  <c r="O267" i="219"/>
  <c r="N267" i="219"/>
  <c r="M267" i="219"/>
  <c r="L267" i="219"/>
  <c r="K267" i="219"/>
  <c r="J267" i="219"/>
  <c r="I267" i="219"/>
  <c r="AM250" i="219"/>
  <c r="AL250" i="219"/>
  <c r="AK250" i="219"/>
  <c r="AI250" i="219"/>
  <c r="AH250" i="219"/>
  <c r="AG250" i="219"/>
  <c r="AF250" i="219"/>
  <c r="AE250" i="219"/>
  <c r="AD250" i="219"/>
  <c r="AB250" i="219"/>
  <c r="AA250" i="219"/>
  <c r="Z250" i="219"/>
  <c r="Y250" i="219"/>
  <c r="X250" i="219"/>
  <c r="W250" i="219"/>
  <c r="Q250" i="219"/>
  <c r="P250" i="219"/>
  <c r="O250" i="219"/>
  <c r="N250" i="219"/>
  <c r="M250" i="219"/>
  <c r="L250" i="219"/>
  <c r="K250" i="219"/>
  <c r="J250" i="219"/>
  <c r="I250" i="219"/>
  <c r="AM233" i="219"/>
  <c r="AL233" i="219"/>
  <c r="AK233" i="219"/>
  <c r="AI233" i="219"/>
  <c r="AH233" i="219"/>
  <c r="AG233" i="219"/>
  <c r="AF233" i="219"/>
  <c r="AE233" i="219"/>
  <c r="AD233" i="219"/>
  <c r="AB233" i="219"/>
  <c r="AA233" i="219"/>
  <c r="Z233" i="219"/>
  <c r="Y233" i="219"/>
  <c r="X233" i="219"/>
  <c r="W233" i="219"/>
  <c r="Q233" i="219"/>
  <c r="P233" i="219"/>
  <c r="O233" i="219"/>
  <c r="N233" i="219"/>
  <c r="M233" i="219"/>
  <c r="L233" i="219"/>
  <c r="K233" i="219"/>
  <c r="J233" i="219"/>
  <c r="I233" i="219"/>
  <c r="AM216" i="219"/>
  <c r="AL216" i="219"/>
  <c r="AK216" i="219"/>
  <c r="AI216" i="219"/>
  <c r="AH216" i="219"/>
  <c r="AG216" i="219"/>
  <c r="AF216" i="219"/>
  <c r="AE216" i="219"/>
  <c r="AD216" i="219"/>
  <c r="AB216" i="219"/>
  <c r="AA216" i="219"/>
  <c r="Z216" i="219"/>
  <c r="Y216" i="219"/>
  <c r="X216" i="219"/>
  <c r="W216" i="219"/>
  <c r="Q216" i="219"/>
  <c r="P216" i="219"/>
  <c r="O216" i="219"/>
  <c r="N216" i="219"/>
  <c r="M216" i="219"/>
  <c r="L216" i="219"/>
  <c r="K216" i="219"/>
  <c r="J216" i="219"/>
  <c r="I216" i="219"/>
  <c r="AM199" i="219"/>
  <c r="AL199" i="219"/>
  <c r="AK199" i="219"/>
  <c r="AI199" i="219"/>
  <c r="AH199" i="219"/>
  <c r="AG199" i="219"/>
  <c r="AF199" i="219"/>
  <c r="AE199" i="219"/>
  <c r="AD199" i="219"/>
  <c r="AB199" i="219"/>
  <c r="AA199" i="219"/>
  <c r="Z199" i="219"/>
  <c r="Y199" i="219"/>
  <c r="X199" i="219"/>
  <c r="W199" i="219"/>
  <c r="Q199" i="219"/>
  <c r="P199" i="219"/>
  <c r="O199" i="219"/>
  <c r="N199" i="219"/>
  <c r="M199" i="219"/>
  <c r="L199" i="219"/>
  <c r="K199" i="219"/>
  <c r="J199" i="219"/>
  <c r="I199" i="219"/>
  <c r="AM182" i="219"/>
  <c r="AL182" i="219"/>
  <c r="AK182" i="219"/>
  <c r="AI182" i="219"/>
  <c r="AH182" i="219"/>
  <c r="AG182" i="219"/>
  <c r="AF182" i="219"/>
  <c r="AE182" i="219"/>
  <c r="AD182" i="219"/>
  <c r="AB182" i="219"/>
  <c r="AA182" i="219"/>
  <c r="Z182" i="219"/>
  <c r="Y182" i="219"/>
  <c r="X182" i="219"/>
  <c r="W182" i="219"/>
  <c r="Q182" i="219"/>
  <c r="P182" i="219"/>
  <c r="O182" i="219"/>
  <c r="N182" i="219"/>
  <c r="M182" i="219"/>
  <c r="L182" i="219"/>
  <c r="K182" i="219"/>
  <c r="J182" i="219"/>
  <c r="I182" i="219"/>
  <c r="AM165" i="219"/>
  <c r="AL165" i="219"/>
  <c r="AK165" i="219"/>
  <c r="AI165" i="219"/>
  <c r="AH165" i="219"/>
  <c r="AG165" i="219"/>
  <c r="AF165" i="219"/>
  <c r="AE165" i="219"/>
  <c r="AD165" i="219"/>
  <c r="AB165" i="219"/>
  <c r="AA165" i="219"/>
  <c r="Z165" i="219"/>
  <c r="Y165" i="219"/>
  <c r="X165" i="219"/>
  <c r="W165" i="219"/>
  <c r="Q165" i="219"/>
  <c r="P165" i="219"/>
  <c r="O165" i="219"/>
  <c r="N165" i="219"/>
  <c r="M165" i="219"/>
  <c r="L165" i="219"/>
  <c r="K165" i="219"/>
  <c r="J165" i="219"/>
  <c r="I165" i="219"/>
  <c r="AM148" i="219"/>
  <c r="AL148" i="219"/>
  <c r="AK148" i="219"/>
  <c r="AI148" i="219"/>
  <c r="AH148" i="219"/>
  <c r="AG148" i="219"/>
  <c r="AF148" i="219"/>
  <c r="AE148" i="219"/>
  <c r="AD148" i="219"/>
  <c r="AB148" i="219"/>
  <c r="AA148" i="219"/>
  <c r="Z148" i="219"/>
  <c r="Y148" i="219"/>
  <c r="X148" i="219"/>
  <c r="W148" i="219"/>
  <c r="Q148" i="219"/>
  <c r="P148" i="219"/>
  <c r="O148" i="219"/>
  <c r="N148" i="219"/>
  <c r="M148" i="219"/>
  <c r="L148" i="219"/>
  <c r="K148" i="219"/>
  <c r="J148" i="219"/>
  <c r="I148" i="219"/>
  <c r="AM131" i="219"/>
  <c r="AL131" i="219"/>
  <c r="AK131" i="219"/>
  <c r="AI131" i="219"/>
  <c r="AH131" i="219"/>
  <c r="AG131" i="219"/>
  <c r="AF131" i="219"/>
  <c r="AE131" i="219"/>
  <c r="AD131" i="219"/>
  <c r="AB131" i="219"/>
  <c r="AA131" i="219"/>
  <c r="Z131" i="219"/>
  <c r="Y131" i="219"/>
  <c r="X131" i="219"/>
  <c r="W131" i="219"/>
  <c r="Q131" i="219"/>
  <c r="P131" i="219"/>
  <c r="O131" i="219"/>
  <c r="N131" i="219"/>
  <c r="M131" i="219"/>
  <c r="L131" i="219"/>
  <c r="K131" i="219"/>
  <c r="J131" i="219"/>
  <c r="I131" i="219"/>
  <c r="AM114" i="219"/>
  <c r="AL114" i="219"/>
  <c r="AK114" i="219"/>
  <c r="AI114" i="219"/>
  <c r="AH114" i="219"/>
  <c r="AG114" i="219"/>
  <c r="AF114" i="219"/>
  <c r="AE114" i="219"/>
  <c r="AD114" i="219"/>
  <c r="AB114" i="219"/>
  <c r="AA114" i="219"/>
  <c r="Z114" i="219"/>
  <c r="Y114" i="219"/>
  <c r="X114" i="219"/>
  <c r="W114" i="219"/>
  <c r="Q114" i="219"/>
  <c r="P114" i="219"/>
  <c r="O114" i="219"/>
  <c r="N114" i="219"/>
  <c r="M114" i="219"/>
  <c r="L114" i="219"/>
  <c r="K114" i="219"/>
  <c r="J114" i="219"/>
  <c r="I114" i="219"/>
  <c r="AM97" i="219"/>
  <c r="AL97" i="219"/>
  <c r="AK97" i="219"/>
  <c r="AI97" i="219"/>
  <c r="AH97" i="219"/>
  <c r="AG97" i="219"/>
  <c r="AF97" i="219"/>
  <c r="AE97" i="219"/>
  <c r="AD97" i="219"/>
  <c r="AB97" i="219"/>
  <c r="AA97" i="219"/>
  <c r="Z97" i="219"/>
  <c r="Y97" i="219"/>
  <c r="X97" i="219"/>
  <c r="W97" i="219"/>
  <c r="Q97" i="219"/>
  <c r="P97" i="219"/>
  <c r="O97" i="219"/>
  <c r="N97" i="219"/>
  <c r="M97" i="219"/>
  <c r="L97" i="219"/>
  <c r="K97" i="219"/>
  <c r="J97" i="219"/>
  <c r="I97" i="219"/>
  <c r="AM80" i="219"/>
  <c r="AL80" i="219"/>
  <c r="AK80" i="219"/>
  <c r="AI80" i="219"/>
  <c r="AH80" i="219"/>
  <c r="AG80" i="219"/>
  <c r="AF80" i="219"/>
  <c r="AE80" i="219"/>
  <c r="AD80" i="219"/>
  <c r="AB80" i="219"/>
  <c r="AA80" i="219"/>
  <c r="Z80" i="219"/>
  <c r="Y80" i="219"/>
  <c r="X80" i="219"/>
  <c r="W80" i="219"/>
  <c r="Q80" i="219"/>
  <c r="P80" i="219"/>
  <c r="O80" i="219"/>
  <c r="N80" i="219"/>
  <c r="M80" i="219"/>
  <c r="L80" i="219"/>
  <c r="K80" i="219"/>
  <c r="J80" i="219"/>
  <c r="I80" i="219"/>
  <c r="AM63" i="219"/>
  <c r="AL63" i="219"/>
  <c r="AK63" i="219"/>
  <c r="AI63" i="219"/>
  <c r="AH63" i="219"/>
  <c r="AG63" i="219"/>
  <c r="AF63" i="219"/>
  <c r="AE63" i="219"/>
  <c r="AD63" i="219"/>
  <c r="AB63" i="219"/>
  <c r="AA63" i="219"/>
  <c r="Z63" i="219"/>
  <c r="Y63" i="219"/>
  <c r="X63" i="219"/>
  <c r="W63" i="219"/>
  <c r="Q63" i="219"/>
  <c r="P63" i="219"/>
  <c r="O63" i="219"/>
  <c r="N63" i="219"/>
  <c r="M63" i="219"/>
  <c r="L63" i="219"/>
  <c r="K63" i="219"/>
  <c r="J63" i="219"/>
  <c r="I63" i="219"/>
  <c r="AM46" i="219"/>
  <c r="AL46" i="219"/>
  <c r="AK46" i="219"/>
  <c r="AI46" i="219"/>
  <c r="AH46" i="219"/>
  <c r="AG46" i="219"/>
  <c r="AF46" i="219"/>
  <c r="AE46" i="219"/>
  <c r="AD46" i="219"/>
  <c r="AB46" i="219"/>
  <c r="AB8" i="219" s="1"/>
  <c r="AA46" i="219"/>
  <c r="Z46" i="219"/>
  <c r="Y46" i="219"/>
  <c r="X46" i="219"/>
  <c r="W46" i="219"/>
  <c r="Q46" i="219"/>
  <c r="P46" i="219"/>
  <c r="O46" i="219"/>
  <c r="N46" i="219"/>
  <c r="M46" i="219"/>
  <c r="M8" i="219" s="1"/>
  <c r="L46" i="219"/>
  <c r="K46" i="219"/>
  <c r="J46" i="219"/>
  <c r="I46" i="219"/>
  <c r="AM29" i="219"/>
  <c r="AL29" i="219"/>
  <c r="AK29" i="219"/>
  <c r="AI29" i="219"/>
  <c r="AI8" i="219" s="1"/>
  <c r="AH29" i="219"/>
  <c r="AG29" i="219"/>
  <c r="AF29" i="219"/>
  <c r="AE29" i="219"/>
  <c r="AD29" i="219"/>
  <c r="AB29" i="219"/>
  <c r="AA29" i="219"/>
  <c r="Z29" i="219"/>
  <c r="Y29" i="219"/>
  <c r="X29" i="219"/>
  <c r="W29" i="219"/>
  <c r="Q29" i="219"/>
  <c r="P29" i="219"/>
  <c r="O29" i="219"/>
  <c r="N29" i="219"/>
  <c r="M29" i="219"/>
  <c r="L29" i="219"/>
  <c r="K29" i="219"/>
  <c r="J29" i="219"/>
  <c r="I29" i="219"/>
  <c r="B29" i="219"/>
  <c r="B46" i="219" s="1"/>
  <c r="B63" i="219" s="1"/>
  <c r="B80" i="219" s="1"/>
  <c r="B97" i="219" s="1"/>
  <c r="B114" i="219" s="1"/>
  <c r="B131" i="219" s="1"/>
  <c r="B148" i="219" s="1"/>
  <c r="B165" i="219" s="1"/>
  <c r="B182" i="219" s="1"/>
  <c r="B199" i="219" s="1"/>
  <c r="B216" i="219" s="1"/>
  <c r="B233" i="219" s="1"/>
  <c r="B250" i="219" s="1"/>
  <c r="B267" i="219" s="1"/>
  <c r="B284" i="219" s="1"/>
  <c r="B301" i="219" s="1"/>
  <c r="B318" i="219" s="1"/>
  <c r="B335" i="219" s="1"/>
  <c r="B352" i="219" s="1"/>
  <c r="B369" i="219" s="1"/>
  <c r="B386" i="219" s="1"/>
  <c r="B403" i="219" s="1"/>
  <c r="B420" i="219" s="1"/>
  <c r="B437" i="219" s="1"/>
  <c r="B454" i="219" s="1"/>
  <c r="B471" i="219" s="1"/>
  <c r="B488" i="219" s="1"/>
  <c r="B505" i="219" s="1"/>
  <c r="AM12" i="219"/>
  <c r="AL12" i="219"/>
  <c r="AL8" i="219" s="1"/>
  <c r="AK12" i="219"/>
  <c r="AK8" i="219" s="1"/>
  <c r="AI12" i="219"/>
  <c r="AH12" i="219"/>
  <c r="AG12" i="219"/>
  <c r="AF12" i="219"/>
  <c r="AF8" i="219" s="1"/>
  <c r="AE12" i="219"/>
  <c r="AD12" i="219"/>
  <c r="AB12" i="219"/>
  <c r="AA12" i="219"/>
  <c r="Z12" i="219"/>
  <c r="Z8" i="219" s="1"/>
  <c r="Y12" i="219"/>
  <c r="X12" i="219"/>
  <c r="X8" i="219" s="1"/>
  <c r="W12" i="219"/>
  <c r="W8" i="219" s="1"/>
  <c r="Q12" i="219"/>
  <c r="P12" i="219"/>
  <c r="O12" i="219"/>
  <c r="N12" i="219"/>
  <c r="M12" i="219"/>
  <c r="L12" i="219"/>
  <c r="L8" i="219" s="1"/>
  <c r="K12" i="219"/>
  <c r="J12" i="219"/>
  <c r="J8" i="219" s="1"/>
  <c r="I12" i="219"/>
  <c r="I8" i="219" s="1"/>
  <c r="AD8" i="219"/>
  <c r="AA8" i="219"/>
  <c r="S8" i="219"/>
  <c r="O8" i="219"/>
  <c r="K8" i="219"/>
  <c r="AT7" i="219"/>
  <c r="Q7" i="219"/>
  <c r="E5" i="219"/>
  <c r="D5" i="219"/>
  <c r="B5" i="219"/>
  <c r="B4" i="219"/>
  <c r="G3" i="219"/>
  <c r="E3" i="219"/>
  <c r="B3" i="219"/>
  <c r="H2" i="218"/>
  <c r="C2" i="218"/>
  <c r="AM505" i="218"/>
  <c r="AL505" i="218"/>
  <c r="AK505" i="218"/>
  <c r="AI505" i="218"/>
  <c r="AH505" i="218"/>
  <c r="AG505" i="218"/>
  <c r="AF505" i="218"/>
  <c r="AE505" i="218"/>
  <c r="AD505" i="218"/>
  <c r="AB505" i="218"/>
  <c r="AA505" i="218"/>
  <c r="Z505" i="218"/>
  <c r="Y505" i="218"/>
  <c r="X505" i="218"/>
  <c r="W505" i="218"/>
  <c r="Q505" i="218"/>
  <c r="P505" i="218"/>
  <c r="O505" i="218"/>
  <c r="N505" i="218"/>
  <c r="M505" i="218"/>
  <c r="L505" i="218"/>
  <c r="K505" i="218"/>
  <c r="J505" i="218"/>
  <c r="I505" i="218"/>
  <c r="AM488" i="218"/>
  <c r="AL488" i="218"/>
  <c r="AK488" i="218"/>
  <c r="AI488" i="218"/>
  <c r="AH488" i="218"/>
  <c r="AG488" i="218"/>
  <c r="AF488" i="218"/>
  <c r="AE488" i="218"/>
  <c r="AD488" i="218"/>
  <c r="AB488" i="218"/>
  <c r="AA488" i="218"/>
  <c r="Z488" i="218"/>
  <c r="Y488" i="218"/>
  <c r="X488" i="218"/>
  <c r="W488" i="218"/>
  <c r="Q488" i="218"/>
  <c r="P488" i="218"/>
  <c r="O488" i="218"/>
  <c r="N488" i="218"/>
  <c r="M488" i="218"/>
  <c r="L488" i="218"/>
  <c r="K488" i="218"/>
  <c r="J488" i="218"/>
  <c r="I488" i="218"/>
  <c r="AM471" i="218"/>
  <c r="AL471" i="218"/>
  <c r="AK471" i="218"/>
  <c r="AI471" i="218"/>
  <c r="AH471" i="218"/>
  <c r="AG471" i="218"/>
  <c r="AF471" i="218"/>
  <c r="AE471" i="218"/>
  <c r="AD471" i="218"/>
  <c r="AB471" i="218"/>
  <c r="AA471" i="218"/>
  <c r="Z471" i="218"/>
  <c r="Y471" i="218"/>
  <c r="X471" i="218"/>
  <c r="W471" i="218"/>
  <c r="Q471" i="218"/>
  <c r="P471" i="218"/>
  <c r="O471" i="218"/>
  <c r="N471" i="218"/>
  <c r="M471" i="218"/>
  <c r="L471" i="218"/>
  <c r="K471" i="218"/>
  <c r="J471" i="218"/>
  <c r="I471" i="218"/>
  <c r="AM454" i="218"/>
  <c r="AL454" i="218"/>
  <c r="AK454" i="218"/>
  <c r="AI454" i="218"/>
  <c r="AH454" i="218"/>
  <c r="AG454" i="218"/>
  <c r="AF454" i="218"/>
  <c r="AE454" i="218"/>
  <c r="AD454" i="218"/>
  <c r="AB454" i="218"/>
  <c r="AA454" i="218"/>
  <c r="Z454" i="218"/>
  <c r="Y454" i="218"/>
  <c r="X454" i="218"/>
  <c r="W454" i="218"/>
  <c r="Q454" i="218"/>
  <c r="P454" i="218"/>
  <c r="O454" i="218"/>
  <c r="N454" i="218"/>
  <c r="M454" i="218"/>
  <c r="L454" i="218"/>
  <c r="K454" i="218"/>
  <c r="J454" i="218"/>
  <c r="I454" i="218"/>
  <c r="AM437" i="218"/>
  <c r="AL437" i="218"/>
  <c r="AK437" i="218"/>
  <c r="AI437" i="218"/>
  <c r="AH437" i="218"/>
  <c r="AG437" i="218"/>
  <c r="AF437" i="218"/>
  <c r="AE437" i="218"/>
  <c r="AD437" i="218"/>
  <c r="AB437" i="218"/>
  <c r="AA437" i="218"/>
  <c r="Z437" i="218"/>
  <c r="Y437" i="218"/>
  <c r="X437" i="218"/>
  <c r="W437" i="218"/>
  <c r="Q437" i="218"/>
  <c r="P437" i="218"/>
  <c r="O437" i="218"/>
  <c r="N437" i="218"/>
  <c r="M437" i="218"/>
  <c r="L437" i="218"/>
  <c r="K437" i="218"/>
  <c r="J437" i="218"/>
  <c r="I437" i="218"/>
  <c r="AM420" i="218"/>
  <c r="AL420" i="218"/>
  <c r="AK420" i="218"/>
  <c r="AI420" i="218"/>
  <c r="AH420" i="218"/>
  <c r="AG420" i="218"/>
  <c r="AF420" i="218"/>
  <c r="AE420" i="218"/>
  <c r="AD420" i="218"/>
  <c r="AB420" i="218"/>
  <c r="AA420" i="218"/>
  <c r="Z420" i="218"/>
  <c r="Y420" i="218"/>
  <c r="X420" i="218"/>
  <c r="W420" i="218"/>
  <c r="Q420" i="218"/>
  <c r="P420" i="218"/>
  <c r="O420" i="218"/>
  <c r="N420" i="218"/>
  <c r="M420" i="218"/>
  <c r="L420" i="218"/>
  <c r="K420" i="218"/>
  <c r="J420" i="218"/>
  <c r="I420" i="218"/>
  <c r="AM403" i="218"/>
  <c r="AL403" i="218"/>
  <c r="AK403" i="218"/>
  <c r="AI403" i="218"/>
  <c r="AH403" i="218"/>
  <c r="AG403" i="218"/>
  <c r="AF403" i="218"/>
  <c r="AE403" i="218"/>
  <c r="AD403" i="218"/>
  <c r="AB403" i="218"/>
  <c r="AA403" i="218"/>
  <c r="Z403" i="218"/>
  <c r="Y403" i="218"/>
  <c r="X403" i="218"/>
  <c r="W403" i="218"/>
  <c r="Q403" i="218"/>
  <c r="P403" i="218"/>
  <c r="O403" i="218"/>
  <c r="N403" i="218"/>
  <c r="M403" i="218"/>
  <c r="L403" i="218"/>
  <c r="K403" i="218"/>
  <c r="J403" i="218"/>
  <c r="I403" i="218"/>
  <c r="AM386" i="218"/>
  <c r="AL386" i="218"/>
  <c r="AK386" i="218"/>
  <c r="AI386" i="218"/>
  <c r="AH386" i="218"/>
  <c r="AG386" i="218"/>
  <c r="AF386" i="218"/>
  <c r="AE386" i="218"/>
  <c r="AD386" i="218"/>
  <c r="AB386" i="218"/>
  <c r="AA386" i="218"/>
  <c r="Z386" i="218"/>
  <c r="Y386" i="218"/>
  <c r="X386" i="218"/>
  <c r="W386" i="218"/>
  <c r="Q386" i="218"/>
  <c r="P386" i="218"/>
  <c r="O386" i="218"/>
  <c r="N386" i="218"/>
  <c r="M386" i="218"/>
  <c r="L386" i="218"/>
  <c r="K386" i="218"/>
  <c r="J386" i="218"/>
  <c r="I386" i="218"/>
  <c r="AM369" i="218"/>
  <c r="AL369" i="218"/>
  <c r="AK369" i="218"/>
  <c r="AI369" i="218"/>
  <c r="AH369" i="218"/>
  <c r="AG369" i="218"/>
  <c r="AF369" i="218"/>
  <c r="AE369" i="218"/>
  <c r="AD369" i="218"/>
  <c r="AB369" i="218"/>
  <c r="AA369" i="218"/>
  <c r="Z369" i="218"/>
  <c r="Y369" i="218"/>
  <c r="X369" i="218"/>
  <c r="W369" i="218"/>
  <c r="Q369" i="218"/>
  <c r="P369" i="218"/>
  <c r="O369" i="218"/>
  <c r="N369" i="218"/>
  <c r="M369" i="218"/>
  <c r="L369" i="218"/>
  <c r="K369" i="218"/>
  <c r="J369" i="218"/>
  <c r="I369" i="218"/>
  <c r="AM352" i="218"/>
  <c r="AL352" i="218"/>
  <c r="AK352" i="218"/>
  <c r="AI352" i="218"/>
  <c r="AH352" i="218"/>
  <c r="AG352" i="218"/>
  <c r="AF352" i="218"/>
  <c r="AE352" i="218"/>
  <c r="AD352" i="218"/>
  <c r="AB352" i="218"/>
  <c r="AA352" i="218"/>
  <c r="Z352" i="218"/>
  <c r="Y352" i="218"/>
  <c r="X352" i="218"/>
  <c r="W352" i="218"/>
  <c r="Q352" i="218"/>
  <c r="P352" i="218"/>
  <c r="O352" i="218"/>
  <c r="N352" i="218"/>
  <c r="M352" i="218"/>
  <c r="L352" i="218"/>
  <c r="K352" i="218"/>
  <c r="J352" i="218"/>
  <c r="I352" i="218"/>
  <c r="AM335" i="218"/>
  <c r="AL335" i="218"/>
  <c r="AK335" i="218"/>
  <c r="AI335" i="218"/>
  <c r="AH335" i="218"/>
  <c r="AG335" i="218"/>
  <c r="AF335" i="218"/>
  <c r="AE335" i="218"/>
  <c r="AD335" i="218"/>
  <c r="AB335" i="218"/>
  <c r="AA335" i="218"/>
  <c r="Z335" i="218"/>
  <c r="Y335" i="218"/>
  <c r="X335" i="218"/>
  <c r="W335" i="218"/>
  <c r="Q335" i="218"/>
  <c r="P335" i="218"/>
  <c r="O335" i="218"/>
  <c r="N335" i="218"/>
  <c r="M335" i="218"/>
  <c r="L335" i="218"/>
  <c r="K335" i="218"/>
  <c r="J335" i="218"/>
  <c r="I335" i="218"/>
  <c r="AM318" i="218"/>
  <c r="AL318" i="218"/>
  <c r="AK318" i="218"/>
  <c r="AI318" i="218"/>
  <c r="AH318" i="218"/>
  <c r="AG318" i="218"/>
  <c r="AF318" i="218"/>
  <c r="AE318" i="218"/>
  <c r="AD318" i="218"/>
  <c r="AB318" i="218"/>
  <c r="AA318" i="218"/>
  <c r="Z318" i="218"/>
  <c r="Y318" i="218"/>
  <c r="X318" i="218"/>
  <c r="W318" i="218"/>
  <c r="Q318" i="218"/>
  <c r="P318" i="218"/>
  <c r="O318" i="218"/>
  <c r="N318" i="218"/>
  <c r="M318" i="218"/>
  <c r="L318" i="218"/>
  <c r="K318" i="218"/>
  <c r="J318" i="218"/>
  <c r="I318" i="218"/>
  <c r="AM301" i="218"/>
  <c r="AL301" i="218"/>
  <c r="AK301" i="218"/>
  <c r="AI301" i="218"/>
  <c r="AH301" i="218"/>
  <c r="AG301" i="218"/>
  <c r="AF301" i="218"/>
  <c r="AE301" i="218"/>
  <c r="AD301" i="218"/>
  <c r="AB301" i="218"/>
  <c r="AA301" i="218"/>
  <c r="Z301" i="218"/>
  <c r="Y301" i="218"/>
  <c r="X301" i="218"/>
  <c r="W301" i="218"/>
  <c r="Q301" i="218"/>
  <c r="P301" i="218"/>
  <c r="O301" i="218"/>
  <c r="N301" i="218"/>
  <c r="M301" i="218"/>
  <c r="L301" i="218"/>
  <c r="K301" i="218"/>
  <c r="J301" i="218"/>
  <c r="I301" i="218"/>
  <c r="AM284" i="218"/>
  <c r="AL284" i="218"/>
  <c r="AK284" i="218"/>
  <c r="AI284" i="218"/>
  <c r="AH284" i="218"/>
  <c r="AG284" i="218"/>
  <c r="AF284" i="218"/>
  <c r="AE284" i="218"/>
  <c r="AD284" i="218"/>
  <c r="AB284" i="218"/>
  <c r="AA284" i="218"/>
  <c r="Z284" i="218"/>
  <c r="Y284" i="218"/>
  <c r="X284" i="218"/>
  <c r="W284" i="218"/>
  <c r="Q284" i="218"/>
  <c r="P284" i="218"/>
  <c r="O284" i="218"/>
  <c r="N284" i="218"/>
  <c r="M284" i="218"/>
  <c r="L284" i="218"/>
  <c r="K284" i="218"/>
  <c r="J284" i="218"/>
  <c r="I284" i="218"/>
  <c r="AM267" i="218"/>
  <c r="AL267" i="218"/>
  <c r="AK267" i="218"/>
  <c r="AI267" i="218"/>
  <c r="AH267" i="218"/>
  <c r="AG267" i="218"/>
  <c r="AF267" i="218"/>
  <c r="AE267" i="218"/>
  <c r="AD267" i="218"/>
  <c r="AB267" i="218"/>
  <c r="AA267" i="218"/>
  <c r="Z267" i="218"/>
  <c r="Y267" i="218"/>
  <c r="X267" i="218"/>
  <c r="W267" i="218"/>
  <c r="Q267" i="218"/>
  <c r="P267" i="218"/>
  <c r="O267" i="218"/>
  <c r="N267" i="218"/>
  <c r="M267" i="218"/>
  <c r="L267" i="218"/>
  <c r="K267" i="218"/>
  <c r="J267" i="218"/>
  <c r="I267" i="218"/>
  <c r="AM250" i="218"/>
  <c r="AL250" i="218"/>
  <c r="AK250" i="218"/>
  <c r="AI250" i="218"/>
  <c r="AH250" i="218"/>
  <c r="AG250" i="218"/>
  <c r="AF250" i="218"/>
  <c r="AE250" i="218"/>
  <c r="AD250" i="218"/>
  <c r="AB250" i="218"/>
  <c r="AA250" i="218"/>
  <c r="Z250" i="218"/>
  <c r="Y250" i="218"/>
  <c r="X250" i="218"/>
  <c r="W250" i="218"/>
  <c r="Q250" i="218"/>
  <c r="P250" i="218"/>
  <c r="O250" i="218"/>
  <c r="N250" i="218"/>
  <c r="M250" i="218"/>
  <c r="L250" i="218"/>
  <c r="K250" i="218"/>
  <c r="J250" i="218"/>
  <c r="I250" i="218"/>
  <c r="AM233" i="218"/>
  <c r="AL233" i="218"/>
  <c r="AK233" i="218"/>
  <c r="AI233" i="218"/>
  <c r="AH233" i="218"/>
  <c r="AG233" i="218"/>
  <c r="AF233" i="218"/>
  <c r="AE233" i="218"/>
  <c r="AD233" i="218"/>
  <c r="AB233" i="218"/>
  <c r="AA233" i="218"/>
  <c r="Z233" i="218"/>
  <c r="Y233" i="218"/>
  <c r="X233" i="218"/>
  <c r="W233" i="218"/>
  <c r="Q233" i="218"/>
  <c r="P233" i="218"/>
  <c r="O233" i="218"/>
  <c r="N233" i="218"/>
  <c r="M233" i="218"/>
  <c r="L233" i="218"/>
  <c r="K233" i="218"/>
  <c r="J233" i="218"/>
  <c r="I233" i="218"/>
  <c r="AM216" i="218"/>
  <c r="AL216" i="218"/>
  <c r="AK216" i="218"/>
  <c r="AI216" i="218"/>
  <c r="AH216" i="218"/>
  <c r="AG216" i="218"/>
  <c r="AF216" i="218"/>
  <c r="AE216" i="218"/>
  <c r="AD216" i="218"/>
  <c r="AB216" i="218"/>
  <c r="AA216" i="218"/>
  <c r="Z216" i="218"/>
  <c r="Y216" i="218"/>
  <c r="X216" i="218"/>
  <c r="W216" i="218"/>
  <c r="Q216" i="218"/>
  <c r="P216" i="218"/>
  <c r="O216" i="218"/>
  <c r="N216" i="218"/>
  <c r="M216" i="218"/>
  <c r="L216" i="218"/>
  <c r="K216" i="218"/>
  <c r="J216" i="218"/>
  <c r="I216" i="218"/>
  <c r="AM199" i="218"/>
  <c r="AL199" i="218"/>
  <c r="AK199" i="218"/>
  <c r="AI199" i="218"/>
  <c r="AH199" i="218"/>
  <c r="AG199" i="218"/>
  <c r="AF199" i="218"/>
  <c r="AE199" i="218"/>
  <c r="AD199" i="218"/>
  <c r="AB199" i="218"/>
  <c r="AA199" i="218"/>
  <c r="Z199" i="218"/>
  <c r="Y199" i="218"/>
  <c r="X199" i="218"/>
  <c r="W199" i="218"/>
  <c r="Q199" i="218"/>
  <c r="P199" i="218"/>
  <c r="O199" i="218"/>
  <c r="N199" i="218"/>
  <c r="M199" i="218"/>
  <c r="L199" i="218"/>
  <c r="K199" i="218"/>
  <c r="J199" i="218"/>
  <c r="I199" i="218"/>
  <c r="AM182" i="218"/>
  <c r="AL182" i="218"/>
  <c r="AK182" i="218"/>
  <c r="AI182" i="218"/>
  <c r="AH182" i="218"/>
  <c r="AG182" i="218"/>
  <c r="AF182" i="218"/>
  <c r="AE182" i="218"/>
  <c r="AD182" i="218"/>
  <c r="AB182" i="218"/>
  <c r="AA182" i="218"/>
  <c r="Z182" i="218"/>
  <c r="Y182" i="218"/>
  <c r="X182" i="218"/>
  <c r="W182" i="218"/>
  <c r="Q182" i="218"/>
  <c r="P182" i="218"/>
  <c r="O182" i="218"/>
  <c r="N182" i="218"/>
  <c r="M182" i="218"/>
  <c r="L182" i="218"/>
  <c r="K182" i="218"/>
  <c r="J182" i="218"/>
  <c r="I182" i="218"/>
  <c r="AM165" i="218"/>
  <c r="AL165" i="218"/>
  <c r="AK165" i="218"/>
  <c r="AI165" i="218"/>
  <c r="AH165" i="218"/>
  <c r="AG165" i="218"/>
  <c r="AF165" i="218"/>
  <c r="AE165" i="218"/>
  <c r="AD165" i="218"/>
  <c r="AB165" i="218"/>
  <c r="AA165" i="218"/>
  <c r="Z165" i="218"/>
  <c r="Y165" i="218"/>
  <c r="X165" i="218"/>
  <c r="W165" i="218"/>
  <c r="Q165" i="218"/>
  <c r="P165" i="218"/>
  <c r="O165" i="218"/>
  <c r="N165" i="218"/>
  <c r="M165" i="218"/>
  <c r="L165" i="218"/>
  <c r="K165" i="218"/>
  <c r="J165" i="218"/>
  <c r="I165" i="218"/>
  <c r="AM148" i="218"/>
  <c r="AL148" i="218"/>
  <c r="AK148" i="218"/>
  <c r="AI148" i="218"/>
  <c r="AH148" i="218"/>
  <c r="AG148" i="218"/>
  <c r="AF148" i="218"/>
  <c r="AE148" i="218"/>
  <c r="AD148" i="218"/>
  <c r="AB148" i="218"/>
  <c r="AA148" i="218"/>
  <c r="Z148" i="218"/>
  <c r="Y148" i="218"/>
  <c r="X148" i="218"/>
  <c r="W148" i="218"/>
  <c r="Q148" i="218"/>
  <c r="P148" i="218"/>
  <c r="O148" i="218"/>
  <c r="N148" i="218"/>
  <c r="M148" i="218"/>
  <c r="L148" i="218"/>
  <c r="K148" i="218"/>
  <c r="J148" i="218"/>
  <c r="I148" i="218"/>
  <c r="AM131" i="218"/>
  <c r="AL131" i="218"/>
  <c r="AK131" i="218"/>
  <c r="AI131" i="218"/>
  <c r="AH131" i="218"/>
  <c r="AG131" i="218"/>
  <c r="AF131" i="218"/>
  <c r="AE131" i="218"/>
  <c r="AD131" i="218"/>
  <c r="AB131" i="218"/>
  <c r="AA131" i="218"/>
  <c r="Z131" i="218"/>
  <c r="Y131" i="218"/>
  <c r="X131" i="218"/>
  <c r="W131" i="218"/>
  <c r="Q131" i="218"/>
  <c r="P131" i="218"/>
  <c r="O131" i="218"/>
  <c r="N131" i="218"/>
  <c r="M131" i="218"/>
  <c r="L131" i="218"/>
  <c r="K131" i="218"/>
  <c r="J131" i="218"/>
  <c r="I131" i="218"/>
  <c r="AM114" i="218"/>
  <c r="AL114" i="218"/>
  <c r="AK114" i="218"/>
  <c r="AI114" i="218"/>
  <c r="AH114" i="218"/>
  <c r="AG114" i="218"/>
  <c r="AF114" i="218"/>
  <c r="AE114" i="218"/>
  <c r="AD114" i="218"/>
  <c r="AB114" i="218"/>
  <c r="AA114" i="218"/>
  <c r="Z114" i="218"/>
  <c r="Y114" i="218"/>
  <c r="X114" i="218"/>
  <c r="W114" i="218"/>
  <c r="Q114" i="218"/>
  <c r="P114" i="218"/>
  <c r="O114" i="218"/>
  <c r="N114" i="218"/>
  <c r="M114" i="218"/>
  <c r="L114" i="218"/>
  <c r="K114" i="218"/>
  <c r="J114" i="218"/>
  <c r="I114" i="218"/>
  <c r="AM97" i="218"/>
  <c r="AL97" i="218"/>
  <c r="AK97" i="218"/>
  <c r="AI97" i="218"/>
  <c r="AH97" i="218"/>
  <c r="AG97" i="218"/>
  <c r="AF97" i="218"/>
  <c r="AE97" i="218"/>
  <c r="AD97" i="218"/>
  <c r="AB97" i="218"/>
  <c r="AA97" i="218"/>
  <c r="Z97" i="218"/>
  <c r="Y97" i="218"/>
  <c r="X97" i="218"/>
  <c r="W97" i="218"/>
  <c r="Q97" i="218"/>
  <c r="P97" i="218"/>
  <c r="O97" i="218"/>
  <c r="N97" i="218"/>
  <c r="M97" i="218"/>
  <c r="L97" i="218"/>
  <c r="K97" i="218"/>
  <c r="J97" i="218"/>
  <c r="I97" i="218"/>
  <c r="AM80" i="218"/>
  <c r="AL80" i="218"/>
  <c r="AK80" i="218"/>
  <c r="AI80" i="218"/>
  <c r="AH80" i="218"/>
  <c r="AG80" i="218"/>
  <c r="AF80" i="218"/>
  <c r="AE80" i="218"/>
  <c r="AD80" i="218"/>
  <c r="AB80" i="218"/>
  <c r="AA80" i="218"/>
  <c r="Z80" i="218"/>
  <c r="Y80" i="218"/>
  <c r="X80" i="218"/>
  <c r="W80" i="218"/>
  <c r="Q80" i="218"/>
  <c r="P80" i="218"/>
  <c r="O80" i="218"/>
  <c r="N80" i="218"/>
  <c r="M80" i="218"/>
  <c r="L80" i="218"/>
  <c r="K80" i="218"/>
  <c r="J80" i="218"/>
  <c r="I80" i="218"/>
  <c r="AM63" i="218"/>
  <c r="AL63" i="218"/>
  <c r="AK63" i="218"/>
  <c r="AI63" i="218"/>
  <c r="AH63" i="218"/>
  <c r="AG63" i="218"/>
  <c r="AF63" i="218"/>
  <c r="AE63" i="218"/>
  <c r="AD63" i="218"/>
  <c r="AB63" i="218"/>
  <c r="AA63" i="218"/>
  <c r="Z63" i="218"/>
  <c r="Y63" i="218"/>
  <c r="X63" i="218"/>
  <c r="W63" i="218"/>
  <c r="Q63" i="218"/>
  <c r="P63" i="218"/>
  <c r="O63" i="218"/>
  <c r="O8" i="218" s="1"/>
  <c r="N63" i="218"/>
  <c r="M63" i="218"/>
  <c r="M8" i="218" s="1"/>
  <c r="L63" i="218"/>
  <c r="K63" i="218"/>
  <c r="J63" i="218"/>
  <c r="I63" i="218"/>
  <c r="AM46" i="218"/>
  <c r="AL46" i="218"/>
  <c r="AK46" i="218"/>
  <c r="AI46" i="218"/>
  <c r="AH46" i="218"/>
  <c r="AG46" i="218"/>
  <c r="AF46" i="218"/>
  <c r="AF8" i="218" s="1"/>
  <c r="AE46" i="218"/>
  <c r="AE8" i="218" s="1"/>
  <c r="AD46" i="218"/>
  <c r="AB46" i="218"/>
  <c r="AA46" i="218"/>
  <c r="Z46" i="218"/>
  <c r="Y46" i="218"/>
  <c r="X46" i="218"/>
  <c r="W46" i="218"/>
  <c r="Q46" i="218"/>
  <c r="P46" i="218"/>
  <c r="O46" i="218"/>
  <c r="N46" i="218"/>
  <c r="M46" i="218"/>
  <c r="L46" i="218"/>
  <c r="K46" i="218"/>
  <c r="J46" i="218"/>
  <c r="I46" i="218"/>
  <c r="AM29" i="218"/>
  <c r="AM8" i="218" s="1"/>
  <c r="AL29" i="218"/>
  <c r="AK29" i="218"/>
  <c r="AI29" i="218"/>
  <c r="AH29" i="218"/>
  <c r="AG29" i="218"/>
  <c r="AF29" i="218"/>
  <c r="AE29" i="218"/>
  <c r="AD29" i="218"/>
  <c r="AB29" i="218"/>
  <c r="AA29" i="218"/>
  <c r="Z29" i="218"/>
  <c r="Y29" i="218"/>
  <c r="Y8" i="218" s="1"/>
  <c r="X29" i="218"/>
  <c r="W29" i="218"/>
  <c r="Q29" i="218"/>
  <c r="P29" i="218"/>
  <c r="O29" i="218"/>
  <c r="N29" i="218"/>
  <c r="M29" i="218"/>
  <c r="L29" i="218"/>
  <c r="K29" i="218"/>
  <c r="K8" i="218" s="1"/>
  <c r="J29" i="218"/>
  <c r="J8" i="218" s="1"/>
  <c r="I29" i="218"/>
  <c r="B29" i="218"/>
  <c r="B46" i="218" s="1"/>
  <c r="B63" i="218" s="1"/>
  <c r="B80" i="218" s="1"/>
  <c r="B97" i="218" s="1"/>
  <c r="B114" i="218" s="1"/>
  <c r="B131" i="218" s="1"/>
  <c r="B148" i="218" s="1"/>
  <c r="B165" i="218" s="1"/>
  <c r="B182" i="218" s="1"/>
  <c r="B199" i="218" s="1"/>
  <c r="B216" i="218" s="1"/>
  <c r="B233" i="218" s="1"/>
  <c r="B250" i="218" s="1"/>
  <c r="B267" i="218" s="1"/>
  <c r="B284" i="218" s="1"/>
  <c r="B301" i="218" s="1"/>
  <c r="B318" i="218" s="1"/>
  <c r="B335" i="218" s="1"/>
  <c r="B352" i="218" s="1"/>
  <c r="B369" i="218" s="1"/>
  <c r="B386" i="218" s="1"/>
  <c r="B403" i="218" s="1"/>
  <c r="B420" i="218" s="1"/>
  <c r="B437" i="218" s="1"/>
  <c r="B454" i="218" s="1"/>
  <c r="B471" i="218" s="1"/>
  <c r="B488" i="218" s="1"/>
  <c r="B505" i="218" s="1"/>
  <c r="AM12" i="218"/>
  <c r="AL12" i="218"/>
  <c r="AK12" i="218"/>
  <c r="AI12" i="218"/>
  <c r="AH12" i="218"/>
  <c r="AG12" i="218"/>
  <c r="AG8" i="218" s="1"/>
  <c r="AF12" i="218"/>
  <c r="AE12" i="218"/>
  <c r="AD12" i="218"/>
  <c r="AB12" i="218"/>
  <c r="AA12" i="218"/>
  <c r="Z12" i="218"/>
  <c r="Y12" i="218"/>
  <c r="X12" i="218"/>
  <c r="W12" i="218"/>
  <c r="Q12" i="218"/>
  <c r="P12" i="218"/>
  <c r="O12" i="218"/>
  <c r="N12" i="218"/>
  <c r="M12" i="218"/>
  <c r="L12" i="218"/>
  <c r="K12" i="218"/>
  <c r="J12" i="218"/>
  <c r="I12" i="218"/>
  <c r="I8" i="218" s="1"/>
  <c r="AL8" i="218"/>
  <c r="AH8" i="218"/>
  <c r="X8" i="218"/>
  <c r="S8" i="218"/>
  <c r="AT7" i="218"/>
  <c r="Q7" i="218"/>
  <c r="E5" i="218"/>
  <c r="D5" i="218"/>
  <c r="B5" i="218"/>
  <c r="B4" i="218"/>
  <c r="G3" i="218"/>
  <c r="E3" i="218"/>
  <c r="B3" i="218"/>
  <c r="H2" i="217"/>
  <c r="C2" i="217"/>
  <c r="AM505" i="217"/>
  <c r="AL505" i="217"/>
  <c r="AK505" i="217"/>
  <c r="AI505" i="217"/>
  <c r="AH505" i="217"/>
  <c r="AG505" i="217"/>
  <c r="AF505" i="217"/>
  <c r="AE505" i="217"/>
  <c r="AD505" i="217"/>
  <c r="AB505" i="217"/>
  <c r="AA505" i="217"/>
  <c r="Z505" i="217"/>
  <c r="Y505" i="217"/>
  <c r="X505" i="217"/>
  <c r="W505" i="217"/>
  <c r="Q505" i="217"/>
  <c r="P505" i="217"/>
  <c r="O505" i="217"/>
  <c r="N505" i="217"/>
  <c r="M505" i="217"/>
  <c r="L505" i="217"/>
  <c r="K505" i="217"/>
  <c r="J505" i="217"/>
  <c r="I505" i="217"/>
  <c r="AM488" i="217"/>
  <c r="AL488" i="217"/>
  <c r="AK488" i="217"/>
  <c r="AI488" i="217"/>
  <c r="AH488" i="217"/>
  <c r="AG488" i="217"/>
  <c r="AF488" i="217"/>
  <c r="AE488" i="217"/>
  <c r="AD488" i="217"/>
  <c r="AB488" i="217"/>
  <c r="AA488" i="217"/>
  <c r="Z488" i="217"/>
  <c r="Y488" i="217"/>
  <c r="X488" i="217"/>
  <c r="W488" i="217"/>
  <c r="Q488" i="217"/>
  <c r="P488" i="217"/>
  <c r="O488" i="217"/>
  <c r="N488" i="217"/>
  <c r="M488" i="217"/>
  <c r="L488" i="217"/>
  <c r="K488" i="217"/>
  <c r="J488" i="217"/>
  <c r="I488" i="217"/>
  <c r="AM471" i="217"/>
  <c r="AL471" i="217"/>
  <c r="AK471" i="217"/>
  <c r="AI471" i="217"/>
  <c r="AH471" i="217"/>
  <c r="AG471" i="217"/>
  <c r="AF471" i="217"/>
  <c r="AE471" i="217"/>
  <c r="AD471" i="217"/>
  <c r="AB471" i="217"/>
  <c r="AA471" i="217"/>
  <c r="Z471" i="217"/>
  <c r="Y471" i="217"/>
  <c r="X471" i="217"/>
  <c r="W471" i="217"/>
  <c r="Q471" i="217"/>
  <c r="P471" i="217"/>
  <c r="O471" i="217"/>
  <c r="N471" i="217"/>
  <c r="M471" i="217"/>
  <c r="L471" i="217"/>
  <c r="K471" i="217"/>
  <c r="J471" i="217"/>
  <c r="I471" i="217"/>
  <c r="AM454" i="217"/>
  <c r="AL454" i="217"/>
  <c r="AK454" i="217"/>
  <c r="AI454" i="217"/>
  <c r="AH454" i="217"/>
  <c r="AG454" i="217"/>
  <c r="AF454" i="217"/>
  <c r="AE454" i="217"/>
  <c r="AD454" i="217"/>
  <c r="AB454" i="217"/>
  <c r="AA454" i="217"/>
  <c r="Z454" i="217"/>
  <c r="Y454" i="217"/>
  <c r="X454" i="217"/>
  <c r="W454" i="217"/>
  <c r="Q454" i="217"/>
  <c r="P454" i="217"/>
  <c r="O454" i="217"/>
  <c r="N454" i="217"/>
  <c r="M454" i="217"/>
  <c r="L454" i="217"/>
  <c r="K454" i="217"/>
  <c r="J454" i="217"/>
  <c r="I454" i="217"/>
  <c r="AM437" i="217"/>
  <c r="AL437" i="217"/>
  <c r="AK437" i="217"/>
  <c r="AI437" i="217"/>
  <c r="AH437" i="217"/>
  <c r="AG437" i="217"/>
  <c r="AF437" i="217"/>
  <c r="AE437" i="217"/>
  <c r="AD437" i="217"/>
  <c r="AB437" i="217"/>
  <c r="AA437" i="217"/>
  <c r="Z437" i="217"/>
  <c r="Y437" i="217"/>
  <c r="X437" i="217"/>
  <c r="W437" i="217"/>
  <c r="Q437" i="217"/>
  <c r="P437" i="217"/>
  <c r="O437" i="217"/>
  <c r="N437" i="217"/>
  <c r="M437" i="217"/>
  <c r="L437" i="217"/>
  <c r="K437" i="217"/>
  <c r="J437" i="217"/>
  <c r="I437" i="217"/>
  <c r="AM420" i="217"/>
  <c r="AL420" i="217"/>
  <c r="AK420" i="217"/>
  <c r="AI420" i="217"/>
  <c r="AH420" i="217"/>
  <c r="AG420" i="217"/>
  <c r="AF420" i="217"/>
  <c r="AE420" i="217"/>
  <c r="AD420" i="217"/>
  <c r="AB420" i="217"/>
  <c r="AA420" i="217"/>
  <c r="Z420" i="217"/>
  <c r="Y420" i="217"/>
  <c r="X420" i="217"/>
  <c r="W420" i="217"/>
  <c r="Q420" i="217"/>
  <c r="P420" i="217"/>
  <c r="O420" i="217"/>
  <c r="N420" i="217"/>
  <c r="M420" i="217"/>
  <c r="L420" i="217"/>
  <c r="K420" i="217"/>
  <c r="J420" i="217"/>
  <c r="I420" i="217"/>
  <c r="AM403" i="217"/>
  <c r="AL403" i="217"/>
  <c r="AK403" i="217"/>
  <c r="AI403" i="217"/>
  <c r="AH403" i="217"/>
  <c r="AG403" i="217"/>
  <c r="AF403" i="217"/>
  <c r="AE403" i="217"/>
  <c r="AD403" i="217"/>
  <c r="AB403" i="217"/>
  <c r="AA403" i="217"/>
  <c r="Z403" i="217"/>
  <c r="Y403" i="217"/>
  <c r="X403" i="217"/>
  <c r="W403" i="217"/>
  <c r="Q403" i="217"/>
  <c r="P403" i="217"/>
  <c r="O403" i="217"/>
  <c r="N403" i="217"/>
  <c r="M403" i="217"/>
  <c r="L403" i="217"/>
  <c r="K403" i="217"/>
  <c r="J403" i="217"/>
  <c r="I403" i="217"/>
  <c r="AM386" i="217"/>
  <c r="AL386" i="217"/>
  <c r="AK386" i="217"/>
  <c r="AI386" i="217"/>
  <c r="AH386" i="217"/>
  <c r="AG386" i="217"/>
  <c r="AF386" i="217"/>
  <c r="AE386" i="217"/>
  <c r="AD386" i="217"/>
  <c r="AB386" i="217"/>
  <c r="AA386" i="217"/>
  <c r="Z386" i="217"/>
  <c r="Y386" i="217"/>
  <c r="X386" i="217"/>
  <c r="W386" i="217"/>
  <c r="Q386" i="217"/>
  <c r="P386" i="217"/>
  <c r="O386" i="217"/>
  <c r="N386" i="217"/>
  <c r="M386" i="217"/>
  <c r="L386" i="217"/>
  <c r="K386" i="217"/>
  <c r="J386" i="217"/>
  <c r="I386" i="217"/>
  <c r="AM369" i="217"/>
  <c r="AL369" i="217"/>
  <c r="AK369" i="217"/>
  <c r="AI369" i="217"/>
  <c r="AH369" i="217"/>
  <c r="AG369" i="217"/>
  <c r="AF369" i="217"/>
  <c r="AE369" i="217"/>
  <c r="AD369" i="217"/>
  <c r="AB369" i="217"/>
  <c r="AA369" i="217"/>
  <c r="Z369" i="217"/>
  <c r="Y369" i="217"/>
  <c r="X369" i="217"/>
  <c r="W369" i="217"/>
  <c r="Q369" i="217"/>
  <c r="P369" i="217"/>
  <c r="O369" i="217"/>
  <c r="N369" i="217"/>
  <c r="M369" i="217"/>
  <c r="L369" i="217"/>
  <c r="K369" i="217"/>
  <c r="J369" i="217"/>
  <c r="I369" i="217"/>
  <c r="AM352" i="217"/>
  <c r="AL352" i="217"/>
  <c r="AK352" i="217"/>
  <c r="AI352" i="217"/>
  <c r="AH352" i="217"/>
  <c r="AG352" i="217"/>
  <c r="AF352" i="217"/>
  <c r="AE352" i="217"/>
  <c r="AD352" i="217"/>
  <c r="AB352" i="217"/>
  <c r="AA352" i="217"/>
  <c r="Z352" i="217"/>
  <c r="Y352" i="217"/>
  <c r="X352" i="217"/>
  <c r="W352" i="217"/>
  <c r="Q352" i="217"/>
  <c r="P352" i="217"/>
  <c r="O352" i="217"/>
  <c r="N352" i="217"/>
  <c r="M352" i="217"/>
  <c r="L352" i="217"/>
  <c r="K352" i="217"/>
  <c r="J352" i="217"/>
  <c r="I352" i="217"/>
  <c r="AM335" i="217"/>
  <c r="AL335" i="217"/>
  <c r="AK335" i="217"/>
  <c r="AI335" i="217"/>
  <c r="AH335" i="217"/>
  <c r="AG335" i="217"/>
  <c r="AF335" i="217"/>
  <c r="AE335" i="217"/>
  <c r="AD335" i="217"/>
  <c r="AB335" i="217"/>
  <c r="AA335" i="217"/>
  <c r="Z335" i="217"/>
  <c r="Y335" i="217"/>
  <c r="X335" i="217"/>
  <c r="W335" i="217"/>
  <c r="Q335" i="217"/>
  <c r="P335" i="217"/>
  <c r="O335" i="217"/>
  <c r="N335" i="217"/>
  <c r="M335" i="217"/>
  <c r="L335" i="217"/>
  <c r="K335" i="217"/>
  <c r="J335" i="217"/>
  <c r="I335" i="217"/>
  <c r="AM318" i="217"/>
  <c r="AL318" i="217"/>
  <c r="AK318" i="217"/>
  <c r="AI318" i="217"/>
  <c r="AH318" i="217"/>
  <c r="AG318" i="217"/>
  <c r="AF318" i="217"/>
  <c r="AE318" i="217"/>
  <c r="AD318" i="217"/>
  <c r="AB318" i="217"/>
  <c r="AA318" i="217"/>
  <c r="Z318" i="217"/>
  <c r="Y318" i="217"/>
  <c r="X318" i="217"/>
  <c r="W318" i="217"/>
  <c r="Q318" i="217"/>
  <c r="P318" i="217"/>
  <c r="O318" i="217"/>
  <c r="N318" i="217"/>
  <c r="M318" i="217"/>
  <c r="L318" i="217"/>
  <c r="K318" i="217"/>
  <c r="J318" i="217"/>
  <c r="I318" i="217"/>
  <c r="AM301" i="217"/>
  <c r="AL301" i="217"/>
  <c r="AK301" i="217"/>
  <c r="AI301" i="217"/>
  <c r="AH301" i="217"/>
  <c r="AG301" i="217"/>
  <c r="AF301" i="217"/>
  <c r="AE301" i="217"/>
  <c r="AD301" i="217"/>
  <c r="AB301" i="217"/>
  <c r="AA301" i="217"/>
  <c r="Z301" i="217"/>
  <c r="Y301" i="217"/>
  <c r="X301" i="217"/>
  <c r="W301" i="217"/>
  <c r="Q301" i="217"/>
  <c r="P301" i="217"/>
  <c r="O301" i="217"/>
  <c r="N301" i="217"/>
  <c r="M301" i="217"/>
  <c r="L301" i="217"/>
  <c r="K301" i="217"/>
  <c r="J301" i="217"/>
  <c r="I301" i="217"/>
  <c r="AM284" i="217"/>
  <c r="AL284" i="217"/>
  <c r="AK284" i="217"/>
  <c r="AI284" i="217"/>
  <c r="AH284" i="217"/>
  <c r="AG284" i="217"/>
  <c r="AF284" i="217"/>
  <c r="AE284" i="217"/>
  <c r="AD284" i="217"/>
  <c r="AB284" i="217"/>
  <c r="AA284" i="217"/>
  <c r="Z284" i="217"/>
  <c r="Y284" i="217"/>
  <c r="X284" i="217"/>
  <c r="W284" i="217"/>
  <c r="Q284" i="217"/>
  <c r="P284" i="217"/>
  <c r="O284" i="217"/>
  <c r="N284" i="217"/>
  <c r="M284" i="217"/>
  <c r="L284" i="217"/>
  <c r="K284" i="217"/>
  <c r="J284" i="217"/>
  <c r="I284" i="217"/>
  <c r="AM267" i="217"/>
  <c r="AL267" i="217"/>
  <c r="AK267" i="217"/>
  <c r="AI267" i="217"/>
  <c r="AH267" i="217"/>
  <c r="AG267" i="217"/>
  <c r="AF267" i="217"/>
  <c r="AE267" i="217"/>
  <c r="AD267" i="217"/>
  <c r="AB267" i="217"/>
  <c r="AA267" i="217"/>
  <c r="Z267" i="217"/>
  <c r="Y267" i="217"/>
  <c r="X267" i="217"/>
  <c r="W267" i="217"/>
  <c r="Q267" i="217"/>
  <c r="P267" i="217"/>
  <c r="O267" i="217"/>
  <c r="N267" i="217"/>
  <c r="M267" i="217"/>
  <c r="L267" i="217"/>
  <c r="K267" i="217"/>
  <c r="J267" i="217"/>
  <c r="I267" i="217"/>
  <c r="AM250" i="217"/>
  <c r="AL250" i="217"/>
  <c r="AK250" i="217"/>
  <c r="AI250" i="217"/>
  <c r="AH250" i="217"/>
  <c r="AG250" i="217"/>
  <c r="AF250" i="217"/>
  <c r="AE250" i="217"/>
  <c r="AD250" i="217"/>
  <c r="AB250" i="217"/>
  <c r="AA250" i="217"/>
  <c r="Z250" i="217"/>
  <c r="Y250" i="217"/>
  <c r="X250" i="217"/>
  <c r="W250" i="217"/>
  <c r="Q250" i="217"/>
  <c r="P250" i="217"/>
  <c r="O250" i="217"/>
  <c r="N250" i="217"/>
  <c r="M250" i="217"/>
  <c r="L250" i="217"/>
  <c r="K250" i="217"/>
  <c r="J250" i="217"/>
  <c r="I250" i="217"/>
  <c r="AM233" i="217"/>
  <c r="AL233" i="217"/>
  <c r="AK233" i="217"/>
  <c r="AI233" i="217"/>
  <c r="AH233" i="217"/>
  <c r="AG233" i="217"/>
  <c r="AF233" i="217"/>
  <c r="AE233" i="217"/>
  <c r="AD233" i="217"/>
  <c r="AB233" i="217"/>
  <c r="AA233" i="217"/>
  <c r="Z233" i="217"/>
  <c r="Y233" i="217"/>
  <c r="X233" i="217"/>
  <c r="W233" i="217"/>
  <c r="Q233" i="217"/>
  <c r="P233" i="217"/>
  <c r="O233" i="217"/>
  <c r="N233" i="217"/>
  <c r="M233" i="217"/>
  <c r="L233" i="217"/>
  <c r="K233" i="217"/>
  <c r="J233" i="217"/>
  <c r="I233" i="217"/>
  <c r="AM216" i="217"/>
  <c r="AL216" i="217"/>
  <c r="AK216" i="217"/>
  <c r="AI216" i="217"/>
  <c r="AH216" i="217"/>
  <c r="AG216" i="217"/>
  <c r="AF216" i="217"/>
  <c r="AE216" i="217"/>
  <c r="AD216" i="217"/>
  <c r="AB216" i="217"/>
  <c r="AA216" i="217"/>
  <c r="Z216" i="217"/>
  <c r="Y216" i="217"/>
  <c r="X216" i="217"/>
  <c r="W216" i="217"/>
  <c r="Q216" i="217"/>
  <c r="P216" i="217"/>
  <c r="O216" i="217"/>
  <c r="N216" i="217"/>
  <c r="M216" i="217"/>
  <c r="L216" i="217"/>
  <c r="K216" i="217"/>
  <c r="J216" i="217"/>
  <c r="I216" i="217"/>
  <c r="AM199" i="217"/>
  <c r="AL199" i="217"/>
  <c r="AK199" i="217"/>
  <c r="AI199" i="217"/>
  <c r="AH199" i="217"/>
  <c r="AG199" i="217"/>
  <c r="AF199" i="217"/>
  <c r="AE199" i="217"/>
  <c r="AD199" i="217"/>
  <c r="AB199" i="217"/>
  <c r="AA199" i="217"/>
  <c r="Z199" i="217"/>
  <c r="Y199" i="217"/>
  <c r="X199" i="217"/>
  <c r="W199" i="217"/>
  <c r="Q199" i="217"/>
  <c r="P199" i="217"/>
  <c r="O199" i="217"/>
  <c r="N199" i="217"/>
  <c r="M199" i="217"/>
  <c r="L199" i="217"/>
  <c r="K199" i="217"/>
  <c r="J199" i="217"/>
  <c r="I199" i="217"/>
  <c r="AM182" i="217"/>
  <c r="AL182" i="217"/>
  <c r="AK182" i="217"/>
  <c r="AI182" i="217"/>
  <c r="AH182" i="217"/>
  <c r="AG182" i="217"/>
  <c r="AF182" i="217"/>
  <c r="AE182" i="217"/>
  <c r="AD182" i="217"/>
  <c r="AB182" i="217"/>
  <c r="AA182" i="217"/>
  <c r="Z182" i="217"/>
  <c r="Y182" i="217"/>
  <c r="X182" i="217"/>
  <c r="W182" i="217"/>
  <c r="Q182" i="217"/>
  <c r="P182" i="217"/>
  <c r="O182" i="217"/>
  <c r="N182" i="217"/>
  <c r="M182" i="217"/>
  <c r="L182" i="217"/>
  <c r="K182" i="217"/>
  <c r="J182" i="217"/>
  <c r="I182" i="217"/>
  <c r="AM165" i="217"/>
  <c r="AL165" i="217"/>
  <c r="AK165" i="217"/>
  <c r="AI165" i="217"/>
  <c r="AH165" i="217"/>
  <c r="AG165" i="217"/>
  <c r="AF165" i="217"/>
  <c r="AE165" i="217"/>
  <c r="AD165" i="217"/>
  <c r="AB165" i="217"/>
  <c r="AA165" i="217"/>
  <c r="Z165" i="217"/>
  <c r="Y165" i="217"/>
  <c r="X165" i="217"/>
  <c r="W165" i="217"/>
  <c r="Q165" i="217"/>
  <c r="P165" i="217"/>
  <c r="O165" i="217"/>
  <c r="N165" i="217"/>
  <c r="M165" i="217"/>
  <c r="L165" i="217"/>
  <c r="K165" i="217"/>
  <c r="J165" i="217"/>
  <c r="I165" i="217"/>
  <c r="AM148" i="217"/>
  <c r="AL148" i="217"/>
  <c r="AK148" i="217"/>
  <c r="AI148" i="217"/>
  <c r="AH148" i="217"/>
  <c r="AG148" i="217"/>
  <c r="AF148" i="217"/>
  <c r="AE148" i="217"/>
  <c r="AD148" i="217"/>
  <c r="AB148" i="217"/>
  <c r="AA148" i="217"/>
  <c r="Z148" i="217"/>
  <c r="Y148" i="217"/>
  <c r="X148" i="217"/>
  <c r="W148" i="217"/>
  <c r="Q148" i="217"/>
  <c r="P148" i="217"/>
  <c r="O148" i="217"/>
  <c r="N148" i="217"/>
  <c r="M148" i="217"/>
  <c r="L148" i="217"/>
  <c r="K148" i="217"/>
  <c r="J148" i="217"/>
  <c r="I148" i="217"/>
  <c r="AM131" i="217"/>
  <c r="AL131" i="217"/>
  <c r="AK131" i="217"/>
  <c r="AI131" i="217"/>
  <c r="AH131" i="217"/>
  <c r="AG131" i="217"/>
  <c r="AF131" i="217"/>
  <c r="AE131" i="217"/>
  <c r="AD131" i="217"/>
  <c r="AB131" i="217"/>
  <c r="AA131" i="217"/>
  <c r="Z131" i="217"/>
  <c r="Y131" i="217"/>
  <c r="X131" i="217"/>
  <c r="W131" i="217"/>
  <c r="Q131" i="217"/>
  <c r="P131" i="217"/>
  <c r="O131" i="217"/>
  <c r="N131" i="217"/>
  <c r="M131" i="217"/>
  <c r="L131" i="217"/>
  <c r="K131" i="217"/>
  <c r="J131" i="217"/>
  <c r="I131" i="217"/>
  <c r="AM114" i="217"/>
  <c r="AM8" i="217" s="1"/>
  <c r="AL114" i="217"/>
  <c r="AK114" i="217"/>
  <c r="AI114" i="217"/>
  <c r="AH114" i="217"/>
  <c r="AG114" i="217"/>
  <c r="AF114" i="217"/>
  <c r="AE114" i="217"/>
  <c r="AD114" i="217"/>
  <c r="AB114" i="217"/>
  <c r="AA114" i="217"/>
  <c r="Z114" i="217"/>
  <c r="Y114" i="217"/>
  <c r="Y8" i="217" s="1"/>
  <c r="X114" i="217"/>
  <c r="W114" i="217"/>
  <c r="Q114" i="217"/>
  <c r="P114" i="217"/>
  <c r="O114" i="217"/>
  <c r="N114" i="217"/>
  <c r="M114" i="217"/>
  <c r="L114" i="217"/>
  <c r="K114" i="217"/>
  <c r="J114" i="217"/>
  <c r="I114" i="217"/>
  <c r="AM97" i="217"/>
  <c r="AL97" i="217"/>
  <c r="AK97" i="217"/>
  <c r="AI97" i="217"/>
  <c r="AH97" i="217"/>
  <c r="AG97" i="217"/>
  <c r="AF97" i="217"/>
  <c r="AE97" i="217"/>
  <c r="AD97" i="217"/>
  <c r="AB97" i="217"/>
  <c r="AA97" i="217"/>
  <c r="Z97" i="217"/>
  <c r="Y97" i="217"/>
  <c r="X97" i="217"/>
  <c r="W97" i="217"/>
  <c r="Q97" i="217"/>
  <c r="P97" i="217"/>
  <c r="O97" i="217"/>
  <c r="N97" i="217"/>
  <c r="M97" i="217"/>
  <c r="L97" i="217"/>
  <c r="L8" i="217" s="1"/>
  <c r="K97" i="217"/>
  <c r="J97" i="217"/>
  <c r="I97" i="217"/>
  <c r="AM80" i="217"/>
  <c r="AL80" i="217"/>
  <c r="AK80" i="217"/>
  <c r="AI80" i="217"/>
  <c r="AH80" i="217"/>
  <c r="AG80" i="217"/>
  <c r="AF80" i="217"/>
  <c r="AE80" i="217"/>
  <c r="AD80" i="217"/>
  <c r="AB80" i="217"/>
  <c r="AA80" i="217"/>
  <c r="Z80" i="217"/>
  <c r="Y80" i="217"/>
  <c r="X80" i="217"/>
  <c r="W80" i="217"/>
  <c r="Q80" i="217"/>
  <c r="P80" i="217"/>
  <c r="O80" i="217"/>
  <c r="N80" i="217"/>
  <c r="M80" i="217"/>
  <c r="L80" i="217"/>
  <c r="K80" i="217"/>
  <c r="J80" i="217"/>
  <c r="I80" i="217"/>
  <c r="AM63" i="217"/>
  <c r="AL63" i="217"/>
  <c r="AK63" i="217"/>
  <c r="AI63" i="217"/>
  <c r="AH63" i="217"/>
  <c r="AG63" i="217"/>
  <c r="AF63" i="217"/>
  <c r="AE63" i="217"/>
  <c r="AD63" i="217"/>
  <c r="AB63" i="217"/>
  <c r="AA63" i="217"/>
  <c r="Z63" i="217"/>
  <c r="Y63" i="217"/>
  <c r="X63" i="217"/>
  <c r="W63" i="217"/>
  <c r="Q63" i="217"/>
  <c r="P63" i="217"/>
  <c r="O63" i="217"/>
  <c r="N63" i="217"/>
  <c r="N8" i="217" s="1"/>
  <c r="M63" i="217"/>
  <c r="L63" i="217"/>
  <c r="K63" i="217"/>
  <c r="J63" i="217"/>
  <c r="I63" i="217"/>
  <c r="AM46" i="217"/>
  <c r="AL46" i="217"/>
  <c r="AK46" i="217"/>
  <c r="AI46" i="217"/>
  <c r="AH46" i="217"/>
  <c r="AG46" i="217"/>
  <c r="AF46" i="217"/>
  <c r="AE46" i="217"/>
  <c r="AD46" i="217"/>
  <c r="AB46" i="217"/>
  <c r="AA46" i="217"/>
  <c r="Z46" i="217"/>
  <c r="Y46" i="217"/>
  <c r="X46" i="217"/>
  <c r="W46" i="217"/>
  <c r="Q46" i="217"/>
  <c r="P46" i="217"/>
  <c r="O46" i="217"/>
  <c r="N46" i="217"/>
  <c r="M46" i="217"/>
  <c r="L46" i="217"/>
  <c r="K46" i="217"/>
  <c r="J46" i="217"/>
  <c r="I46" i="217"/>
  <c r="AM29" i="217"/>
  <c r="AL29" i="217"/>
  <c r="AK29" i="217"/>
  <c r="AI29" i="217"/>
  <c r="AH29" i="217"/>
  <c r="AG29" i="217"/>
  <c r="AF29" i="217"/>
  <c r="AE29" i="217"/>
  <c r="AD29" i="217"/>
  <c r="AB29" i="217"/>
  <c r="AA29" i="217"/>
  <c r="Z29" i="217"/>
  <c r="Y29" i="217"/>
  <c r="X29" i="217"/>
  <c r="W29" i="217"/>
  <c r="Q29" i="217"/>
  <c r="P29" i="217"/>
  <c r="O29" i="217"/>
  <c r="N29" i="217"/>
  <c r="M29" i="217"/>
  <c r="L29" i="217"/>
  <c r="K29" i="217"/>
  <c r="J29" i="217"/>
  <c r="I29" i="217"/>
  <c r="B29" i="217"/>
  <c r="B46" i="217" s="1"/>
  <c r="B63" i="217" s="1"/>
  <c r="B80" i="217" s="1"/>
  <c r="B97" i="217" s="1"/>
  <c r="B114" i="217" s="1"/>
  <c r="B131" i="217" s="1"/>
  <c r="B148" i="217" s="1"/>
  <c r="B165" i="217" s="1"/>
  <c r="B182" i="217" s="1"/>
  <c r="B199" i="217" s="1"/>
  <c r="B216" i="217" s="1"/>
  <c r="B233" i="217" s="1"/>
  <c r="B250" i="217" s="1"/>
  <c r="B267" i="217" s="1"/>
  <c r="B284" i="217" s="1"/>
  <c r="B301" i="217" s="1"/>
  <c r="B318" i="217" s="1"/>
  <c r="B335" i="217" s="1"/>
  <c r="B352" i="217" s="1"/>
  <c r="B369" i="217" s="1"/>
  <c r="B386" i="217" s="1"/>
  <c r="B403" i="217" s="1"/>
  <c r="B420" i="217" s="1"/>
  <c r="B437" i="217" s="1"/>
  <c r="B454" i="217" s="1"/>
  <c r="B471" i="217" s="1"/>
  <c r="B488" i="217" s="1"/>
  <c r="B505" i="217" s="1"/>
  <c r="AM12" i="217"/>
  <c r="AL12" i="217"/>
  <c r="AK12" i="217"/>
  <c r="AI12" i="217"/>
  <c r="AH12" i="217"/>
  <c r="AG12" i="217"/>
  <c r="AG8" i="217" s="1"/>
  <c r="AF12" i="217"/>
  <c r="AE12" i="217"/>
  <c r="AD12" i="217"/>
  <c r="AD8" i="217" s="1"/>
  <c r="AB12" i="217"/>
  <c r="AA12" i="217"/>
  <c r="AA8" i="217" s="1"/>
  <c r="Z12" i="217"/>
  <c r="Y12" i="217"/>
  <c r="X12" i="217"/>
  <c r="W12" i="217"/>
  <c r="Q12" i="217"/>
  <c r="P12" i="217"/>
  <c r="O12" i="217"/>
  <c r="N12" i="217"/>
  <c r="M12" i="217"/>
  <c r="L12" i="217"/>
  <c r="K12" i="217"/>
  <c r="J12" i="217"/>
  <c r="J8" i="217" s="1"/>
  <c r="I12" i="217"/>
  <c r="AK8" i="217"/>
  <c r="W8" i="217"/>
  <c r="S8" i="217"/>
  <c r="AT7" i="217"/>
  <c r="Q7" i="217"/>
  <c r="E5" i="217"/>
  <c r="D5" i="217"/>
  <c r="B5" i="217"/>
  <c r="B4" i="217"/>
  <c r="G3" i="217"/>
  <c r="E3" i="217"/>
  <c r="B3" i="217"/>
  <c r="H2" i="216"/>
  <c r="C2" i="216"/>
  <c r="AM505" i="216"/>
  <c r="AL505" i="216"/>
  <c r="AK505" i="216"/>
  <c r="AI505" i="216"/>
  <c r="AH505" i="216"/>
  <c r="AG505" i="216"/>
  <c r="AF505" i="216"/>
  <c r="AE505" i="216"/>
  <c r="AD505" i="216"/>
  <c r="AB505" i="216"/>
  <c r="AA505" i="216"/>
  <c r="Z505" i="216"/>
  <c r="Y505" i="216"/>
  <c r="X505" i="216"/>
  <c r="W505" i="216"/>
  <c r="Q505" i="216"/>
  <c r="P505" i="216"/>
  <c r="O505" i="216"/>
  <c r="N505" i="216"/>
  <c r="M505" i="216"/>
  <c r="L505" i="216"/>
  <c r="K505" i="216"/>
  <c r="J505" i="216"/>
  <c r="I505" i="216"/>
  <c r="AM488" i="216"/>
  <c r="AL488" i="216"/>
  <c r="AK488" i="216"/>
  <c r="AI488" i="216"/>
  <c r="AH488" i="216"/>
  <c r="AG488" i="216"/>
  <c r="AF488" i="216"/>
  <c r="AE488" i="216"/>
  <c r="AD488" i="216"/>
  <c r="AB488" i="216"/>
  <c r="AA488" i="216"/>
  <c r="Z488" i="216"/>
  <c r="Y488" i="216"/>
  <c r="X488" i="216"/>
  <c r="W488" i="216"/>
  <c r="Q488" i="216"/>
  <c r="P488" i="216"/>
  <c r="O488" i="216"/>
  <c r="N488" i="216"/>
  <c r="M488" i="216"/>
  <c r="L488" i="216"/>
  <c r="K488" i="216"/>
  <c r="J488" i="216"/>
  <c r="I488" i="216"/>
  <c r="AM471" i="216"/>
  <c r="AL471" i="216"/>
  <c r="AK471" i="216"/>
  <c r="AI471" i="216"/>
  <c r="AH471" i="216"/>
  <c r="AG471" i="216"/>
  <c r="AF471" i="216"/>
  <c r="AE471" i="216"/>
  <c r="AD471" i="216"/>
  <c r="AB471" i="216"/>
  <c r="AA471" i="216"/>
  <c r="Z471" i="216"/>
  <c r="Y471" i="216"/>
  <c r="X471" i="216"/>
  <c r="W471" i="216"/>
  <c r="Q471" i="216"/>
  <c r="P471" i="216"/>
  <c r="O471" i="216"/>
  <c r="N471" i="216"/>
  <c r="M471" i="216"/>
  <c r="L471" i="216"/>
  <c r="K471" i="216"/>
  <c r="J471" i="216"/>
  <c r="I471" i="216"/>
  <c r="AM454" i="216"/>
  <c r="AL454" i="216"/>
  <c r="AK454" i="216"/>
  <c r="AI454" i="216"/>
  <c r="AH454" i="216"/>
  <c r="AG454" i="216"/>
  <c r="AF454" i="216"/>
  <c r="AE454" i="216"/>
  <c r="AD454" i="216"/>
  <c r="AB454" i="216"/>
  <c r="AA454" i="216"/>
  <c r="Z454" i="216"/>
  <c r="Y454" i="216"/>
  <c r="X454" i="216"/>
  <c r="W454" i="216"/>
  <c r="Q454" i="216"/>
  <c r="P454" i="216"/>
  <c r="O454" i="216"/>
  <c r="N454" i="216"/>
  <c r="M454" i="216"/>
  <c r="L454" i="216"/>
  <c r="K454" i="216"/>
  <c r="J454" i="216"/>
  <c r="I454" i="216"/>
  <c r="AM437" i="216"/>
  <c r="AL437" i="216"/>
  <c r="AK437" i="216"/>
  <c r="AI437" i="216"/>
  <c r="AH437" i="216"/>
  <c r="AG437" i="216"/>
  <c r="AF437" i="216"/>
  <c r="AE437" i="216"/>
  <c r="AD437" i="216"/>
  <c r="AB437" i="216"/>
  <c r="AA437" i="216"/>
  <c r="Z437" i="216"/>
  <c r="Y437" i="216"/>
  <c r="X437" i="216"/>
  <c r="W437" i="216"/>
  <c r="Q437" i="216"/>
  <c r="P437" i="216"/>
  <c r="O437" i="216"/>
  <c r="N437" i="216"/>
  <c r="M437" i="216"/>
  <c r="L437" i="216"/>
  <c r="K437" i="216"/>
  <c r="J437" i="216"/>
  <c r="I437" i="216"/>
  <c r="AM420" i="216"/>
  <c r="AL420" i="216"/>
  <c r="AK420" i="216"/>
  <c r="AI420" i="216"/>
  <c r="AH420" i="216"/>
  <c r="AG420" i="216"/>
  <c r="AF420" i="216"/>
  <c r="AE420" i="216"/>
  <c r="AD420" i="216"/>
  <c r="AB420" i="216"/>
  <c r="AA420" i="216"/>
  <c r="Z420" i="216"/>
  <c r="Y420" i="216"/>
  <c r="X420" i="216"/>
  <c r="W420" i="216"/>
  <c r="Q420" i="216"/>
  <c r="P420" i="216"/>
  <c r="O420" i="216"/>
  <c r="N420" i="216"/>
  <c r="M420" i="216"/>
  <c r="L420" i="216"/>
  <c r="K420" i="216"/>
  <c r="J420" i="216"/>
  <c r="I420" i="216"/>
  <c r="AM403" i="216"/>
  <c r="AL403" i="216"/>
  <c r="AK403" i="216"/>
  <c r="AI403" i="216"/>
  <c r="AH403" i="216"/>
  <c r="AG403" i="216"/>
  <c r="AF403" i="216"/>
  <c r="AE403" i="216"/>
  <c r="AD403" i="216"/>
  <c r="AB403" i="216"/>
  <c r="AA403" i="216"/>
  <c r="Z403" i="216"/>
  <c r="Y403" i="216"/>
  <c r="X403" i="216"/>
  <c r="W403" i="216"/>
  <c r="Q403" i="216"/>
  <c r="P403" i="216"/>
  <c r="O403" i="216"/>
  <c r="N403" i="216"/>
  <c r="M403" i="216"/>
  <c r="L403" i="216"/>
  <c r="K403" i="216"/>
  <c r="J403" i="216"/>
  <c r="I403" i="216"/>
  <c r="AM386" i="216"/>
  <c r="AL386" i="216"/>
  <c r="AK386" i="216"/>
  <c r="AI386" i="216"/>
  <c r="AH386" i="216"/>
  <c r="AG386" i="216"/>
  <c r="AF386" i="216"/>
  <c r="AE386" i="216"/>
  <c r="AD386" i="216"/>
  <c r="AB386" i="216"/>
  <c r="AA386" i="216"/>
  <c r="Z386" i="216"/>
  <c r="Y386" i="216"/>
  <c r="X386" i="216"/>
  <c r="W386" i="216"/>
  <c r="Q386" i="216"/>
  <c r="P386" i="216"/>
  <c r="O386" i="216"/>
  <c r="N386" i="216"/>
  <c r="M386" i="216"/>
  <c r="L386" i="216"/>
  <c r="K386" i="216"/>
  <c r="J386" i="216"/>
  <c r="I386" i="216"/>
  <c r="AM369" i="216"/>
  <c r="AL369" i="216"/>
  <c r="AK369" i="216"/>
  <c r="AI369" i="216"/>
  <c r="AH369" i="216"/>
  <c r="AG369" i="216"/>
  <c r="AF369" i="216"/>
  <c r="AE369" i="216"/>
  <c r="AD369" i="216"/>
  <c r="AB369" i="216"/>
  <c r="AA369" i="216"/>
  <c r="Z369" i="216"/>
  <c r="Y369" i="216"/>
  <c r="X369" i="216"/>
  <c r="W369" i="216"/>
  <c r="Q369" i="216"/>
  <c r="P369" i="216"/>
  <c r="O369" i="216"/>
  <c r="N369" i="216"/>
  <c r="M369" i="216"/>
  <c r="L369" i="216"/>
  <c r="K369" i="216"/>
  <c r="J369" i="216"/>
  <c r="I369" i="216"/>
  <c r="AM352" i="216"/>
  <c r="AL352" i="216"/>
  <c r="AK352" i="216"/>
  <c r="AI352" i="216"/>
  <c r="AH352" i="216"/>
  <c r="AG352" i="216"/>
  <c r="AF352" i="216"/>
  <c r="AE352" i="216"/>
  <c r="AD352" i="216"/>
  <c r="AB352" i="216"/>
  <c r="AA352" i="216"/>
  <c r="Z352" i="216"/>
  <c r="Y352" i="216"/>
  <c r="X352" i="216"/>
  <c r="W352" i="216"/>
  <c r="Q352" i="216"/>
  <c r="P352" i="216"/>
  <c r="O352" i="216"/>
  <c r="N352" i="216"/>
  <c r="M352" i="216"/>
  <c r="L352" i="216"/>
  <c r="K352" i="216"/>
  <c r="J352" i="216"/>
  <c r="I352" i="216"/>
  <c r="AM335" i="216"/>
  <c r="AL335" i="216"/>
  <c r="AK335" i="216"/>
  <c r="AI335" i="216"/>
  <c r="AH335" i="216"/>
  <c r="AG335" i="216"/>
  <c r="AF335" i="216"/>
  <c r="AF8" i="216" s="1"/>
  <c r="AE335" i="216"/>
  <c r="AD335" i="216"/>
  <c r="AB335" i="216"/>
  <c r="AA335" i="216"/>
  <c r="Z335" i="216"/>
  <c r="Y335" i="216"/>
  <c r="X335" i="216"/>
  <c r="W335" i="216"/>
  <c r="Q335" i="216"/>
  <c r="P335" i="216"/>
  <c r="O335" i="216"/>
  <c r="N335" i="216"/>
  <c r="M335" i="216"/>
  <c r="L335" i="216"/>
  <c r="K335" i="216"/>
  <c r="J335" i="216"/>
  <c r="I335" i="216"/>
  <c r="AM318" i="216"/>
  <c r="AL318" i="216"/>
  <c r="AK318" i="216"/>
  <c r="AI318" i="216"/>
  <c r="AH318" i="216"/>
  <c r="AG318" i="216"/>
  <c r="AF318" i="216"/>
  <c r="AE318" i="216"/>
  <c r="AD318" i="216"/>
  <c r="AB318" i="216"/>
  <c r="AA318" i="216"/>
  <c r="Z318" i="216"/>
  <c r="Y318" i="216"/>
  <c r="X318" i="216"/>
  <c r="W318" i="216"/>
  <c r="Q318" i="216"/>
  <c r="P318" i="216"/>
  <c r="O318" i="216"/>
  <c r="N318" i="216"/>
  <c r="M318" i="216"/>
  <c r="L318" i="216"/>
  <c r="K318" i="216"/>
  <c r="J318" i="216"/>
  <c r="I318" i="216"/>
  <c r="AM301" i="216"/>
  <c r="AL301" i="216"/>
  <c r="AK301" i="216"/>
  <c r="AI301" i="216"/>
  <c r="AH301" i="216"/>
  <c r="AG301" i="216"/>
  <c r="AF301" i="216"/>
  <c r="AE301" i="216"/>
  <c r="AD301" i="216"/>
  <c r="AB301" i="216"/>
  <c r="AA301" i="216"/>
  <c r="Z301" i="216"/>
  <c r="Y301" i="216"/>
  <c r="X301" i="216"/>
  <c r="W301" i="216"/>
  <c r="Q301" i="216"/>
  <c r="P301" i="216"/>
  <c r="O301" i="216"/>
  <c r="N301" i="216"/>
  <c r="M301" i="216"/>
  <c r="L301" i="216"/>
  <c r="K301" i="216"/>
  <c r="J301" i="216"/>
  <c r="I301" i="216"/>
  <c r="AM284" i="216"/>
  <c r="AL284" i="216"/>
  <c r="AK284" i="216"/>
  <c r="AI284" i="216"/>
  <c r="AH284" i="216"/>
  <c r="AG284" i="216"/>
  <c r="AF284" i="216"/>
  <c r="AE284" i="216"/>
  <c r="AD284" i="216"/>
  <c r="AB284" i="216"/>
  <c r="AA284" i="216"/>
  <c r="Z284" i="216"/>
  <c r="Y284" i="216"/>
  <c r="X284" i="216"/>
  <c r="W284" i="216"/>
  <c r="Q284" i="216"/>
  <c r="P284" i="216"/>
  <c r="O284" i="216"/>
  <c r="N284" i="216"/>
  <c r="M284" i="216"/>
  <c r="L284" i="216"/>
  <c r="K284" i="216"/>
  <c r="J284" i="216"/>
  <c r="I284" i="216"/>
  <c r="AM267" i="216"/>
  <c r="AL267" i="216"/>
  <c r="AK267" i="216"/>
  <c r="AI267" i="216"/>
  <c r="AH267" i="216"/>
  <c r="AG267" i="216"/>
  <c r="AF267" i="216"/>
  <c r="AE267" i="216"/>
  <c r="AD267" i="216"/>
  <c r="AB267" i="216"/>
  <c r="AA267" i="216"/>
  <c r="Z267" i="216"/>
  <c r="Y267" i="216"/>
  <c r="X267" i="216"/>
  <c r="W267" i="216"/>
  <c r="Q267" i="216"/>
  <c r="P267" i="216"/>
  <c r="O267" i="216"/>
  <c r="N267" i="216"/>
  <c r="M267" i="216"/>
  <c r="L267" i="216"/>
  <c r="K267" i="216"/>
  <c r="J267" i="216"/>
  <c r="I267" i="216"/>
  <c r="AM250" i="216"/>
  <c r="AL250" i="216"/>
  <c r="AK250" i="216"/>
  <c r="AI250" i="216"/>
  <c r="AH250" i="216"/>
  <c r="AG250" i="216"/>
  <c r="AF250" i="216"/>
  <c r="AE250" i="216"/>
  <c r="AD250" i="216"/>
  <c r="AB250" i="216"/>
  <c r="AA250" i="216"/>
  <c r="Z250" i="216"/>
  <c r="Y250" i="216"/>
  <c r="X250" i="216"/>
  <c r="W250" i="216"/>
  <c r="Q250" i="216"/>
  <c r="P250" i="216"/>
  <c r="O250" i="216"/>
  <c r="N250" i="216"/>
  <c r="M250" i="216"/>
  <c r="L250" i="216"/>
  <c r="K250" i="216"/>
  <c r="J250" i="216"/>
  <c r="I250" i="216"/>
  <c r="AM233" i="216"/>
  <c r="AL233" i="216"/>
  <c r="AK233" i="216"/>
  <c r="AI233" i="216"/>
  <c r="AH233" i="216"/>
  <c r="AG233" i="216"/>
  <c r="AF233" i="216"/>
  <c r="AE233" i="216"/>
  <c r="AD233" i="216"/>
  <c r="AB233" i="216"/>
  <c r="AA233" i="216"/>
  <c r="Z233" i="216"/>
  <c r="Y233" i="216"/>
  <c r="X233" i="216"/>
  <c r="W233" i="216"/>
  <c r="Q233" i="216"/>
  <c r="P233" i="216"/>
  <c r="O233" i="216"/>
  <c r="N233" i="216"/>
  <c r="M233" i="216"/>
  <c r="L233" i="216"/>
  <c r="K233" i="216"/>
  <c r="J233" i="216"/>
  <c r="I233" i="216"/>
  <c r="AM216" i="216"/>
  <c r="AL216" i="216"/>
  <c r="AK216" i="216"/>
  <c r="AI216" i="216"/>
  <c r="AH216" i="216"/>
  <c r="AG216" i="216"/>
  <c r="AF216" i="216"/>
  <c r="AE216" i="216"/>
  <c r="AD216" i="216"/>
  <c r="AB216" i="216"/>
  <c r="AA216" i="216"/>
  <c r="Z216" i="216"/>
  <c r="Y216" i="216"/>
  <c r="X216" i="216"/>
  <c r="W216" i="216"/>
  <c r="Q216" i="216"/>
  <c r="P216" i="216"/>
  <c r="O216" i="216"/>
  <c r="N216" i="216"/>
  <c r="M216" i="216"/>
  <c r="L216" i="216"/>
  <c r="K216" i="216"/>
  <c r="J216" i="216"/>
  <c r="I216" i="216"/>
  <c r="AM199" i="216"/>
  <c r="AL199" i="216"/>
  <c r="AK199" i="216"/>
  <c r="AI199" i="216"/>
  <c r="AH199" i="216"/>
  <c r="AG199" i="216"/>
  <c r="AF199" i="216"/>
  <c r="AE199" i="216"/>
  <c r="AD199" i="216"/>
  <c r="AB199" i="216"/>
  <c r="AA199" i="216"/>
  <c r="Z199" i="216"/>
  <c r="Y199" i="216"/>
  <c r="X199" i="216"/>
  <c r="W199" i="216"/>
  <c r="Q199" i="216"/>
  <c r="P199" i="216"/>
  <c r="O199" i="216"/>
  <c r="N199" i="216"/>
  <c r="M199" i="216"/>
  <c r="L199" i="216"/>
  <c r="K199" i="216"/>
  <c r="J199" i="216"/>
  <c r="I199" i="216"/>
  <c r="AM182" i="216"/>
  <c r="AL182" i="216"/>
  <c r="AK182" i="216"/>
  <c r="AI182" i="216"/>
  <c r="AH182" i="216"/>
  <c r="AG182" i="216"/>
  <c r="AF182" i="216"/>
  <c r="AE182" i="216"/>
  <c r="AD182" i="216"/>
  <c r="AB182" i="216"/>
  <c r="AA182" i="216"/>
  <c r="Z182" i="216"/>
  <c r="Y182" i="216"/>
  <c r="X182" i="216"/>
  <c r="W182" i="216"/>
  <c r="Q182" i="216"/>
  <c r="P182" i="216"/>
  <c r="O182" i="216"/>
  <c r="N182" i="216"/>
  <c r="M182" i="216"/>
  <c r="L182" i="216"/>
  <c r="K182" i="216"/>
  <c r="J182" i="216"/>
  <c r="I182" i="216"/>
  <c r="AM165" i="216"/>
  <c r="AL165" i="216"/>
  <c r="AK165" i="216"/>
  <c r="AI165" i="216"/>
  <c r="AH165" i="216"/>
  <c r="AG165" i="216"/>
  <c r="AF165" i="216"/>
  <c r="AE165" i="216"/>
  <c r="AD165" i="216"/>
  <c r="AB165" i="216"/>
  <c r="AA165" i="216"/>
  <c r="Z165" i="216"/>
  <c r="Y165" i="216"/>
  <c r="X165" i="216"/>
  <c r="W165" i="216"/>
  <c r="Q165" i="216"/>
  <c r="P165" i="216"/>
  <c r="O165" i="216"/>
  <c r="N165" i="216"/>
  <c r="M165" i="216"/>
  <c r="L165" i="216"/>
  <c r="K165" i="216"/>
  <c r="J165" i="216"/>
  <c r="I165" i="216"/>
  <c r="AM148" i="216"/>
  <c r="AL148" i="216"/>
  <c r="AK148" i="216"/>
  <c r="AI148" i="216"/>
  <c r="AH148" i="216"/>
  <c r="AG148" i="216"/>
  <c r="AF148" i="216"/>
  <c r="AE148" i="216"/>
  <c r="AD148" i="216"/>
  <c r="AB148" i="216"/>
  <c r="AA148" i="216"/>
  <c r="Z148" i="216"/>
  <c r="Y148" i="216"/>
  <c r="X148" i="216"/>
  <c r="W148" i="216"/>
  <c r="Q148" i="216"/>
  <c r="P148" i="216"/>
  <c r="O148" i="216"/>
  <c r="N148" i="216"/>
  <c r="M148" i="216"/>
  <c r="L148" i="216"/>
  <c r="K148" i="216"/>
  <c r="J148" i="216"/>
  <c r="I148" i="216"/>
  <c r="AM131" i="216"/>
  <c r="AL131" i="216"/>
  <c r="AK131" i="216"/>
  <c r="AI131" i="216"/>
  <c r="AH131" i="216"/>
  <c r="AG131" i="216"/>
  <c r="AF131" i="216"/>
  <c r="AE131" i="216"/>
  <c r="AD131" i="216"/>
  <c r="AB131" i="216"/>
  <c r="AA131" i="216"/>
  <c r="Z131" i="216"/>
  <c r="Y131" i="216"/>
  <c r="X131" i="216"/>
  <c r="W131" i="216"/>
  <c r="Q131" i="216"/>
  <c r="P131" i="216"/>
  <c r="O131" i="216"/>
  <c r="N131" i="216"/>
  <c r="M131" i="216"/>
  <c r="L131" i="216"/>
  <c r="K131" i="216"/>
  <c r="J131" i="216"/>
  <c r="I131" i="216"/>
  <c r="AM114" i="216"/>
  <c r="AL114" i="216"/>
  <c r="AK114" i="216"/>
  <c r="AI114" i="216"/>
  <c r="AH114" i="216"/>
  <c r="AG114" i="216"/>
  <c r="AF114" i="216"/>
  <c r="AE114" i="216"/>
  <c r="AD114" i="216"/>
  <c r="AB114" i="216"/>
  <c r="AA114" i="216"/>
  <c r="Z114" i="216"/>
  <c r="Y114" i="216"/>
  <c r="X114" i="216"/>
  <c r="W114" i="216"/>
  <c r="Q114" i="216"/>
  <c r="P114" i="216"/>
  <c r="O114" i="216"/>
  <c r="N114" i="216"/>
  <c r="M114" i="216"/>
  <c r="L114" i="216"/>
  <c r="K114" i="216"/>
  <c r="J114" i="216"/>
  <c r="I114" i="216"/>
  <c r="AM97" i="216"/>
  <c r="AL97" i="216"/>
  <c r="AL8" i="216" s="1"/>
  <c r="AK97" i="216"/>
  <c r="AI97" i="216"/>
  <c r="AH97" i="216"/>
  <c r="AG97" i="216"/>
  <c r="AF97" i="216"/>
  <c r="AE97" i="216"/>
  <c r="AD97" i="216"/>
  <c r="AB97" i="216"/>
  <c r="AA97" i="216"/>
  <c r="Z97" i="216"/>
  <c r="Y97" i="216"/>
  <c r="X97" i="216"/>
  <c r="W97" i="216"/>
  <c r="Q97" i="216"/>
  <c r="P97" i="216"/>
  <c r="O97" i="216"/>
  <c r="N97" i="216"/>
  <c r="M97" i="216"/>
  <c r="L97" i="216"/>
  <c r="K97" i="216"/>
  <c r="J97" i="216"/>
  <c r="I97" i="216"/>
  <c r="AM80" i="216"/>
  <c r="AL80" i="216"/>
  <c r="AK80" i="216"/>
  <c r="AI80" i="216"/>
  <c r="AH80" i="216"/>
  <c r="AG80" i="216"/>
  <c r="AF80" i="216"/>
  <c r="AE80" i="216"/>
  <c r="AD80" i="216"/>
  <c r="AB80" i="216"/>
  <c r="AA80" i="216"/>
  <c r="Z80" i="216"/>
  <c r="Y80" i="216"/>
  <c r="X80" i="216"/>
  <c r="W80" i="216"/>
  <c r="Q80" i="216"/>
  <c r="P80" i="216"/>
  <c r="O80" i="216"/>
  <c r="N80" i="216"/>
  <c r="M80" i="216"/>
  <c r="L80" i="216"/>
  <c r="K80" i="216"/>
  <c r="J80" i="216"/>
  <c r="I80" i="216"/>
  <c r="AM63" i="216"/>
  <c r="AL63" i="216"/>
  <c r="AK63" i="216"/>
  <c r="AI63" i="216"/>
  <c r="AH63" i="216"/>
  <c r="AG63" i="216"/>
  <c r="AF63" i="216"/>
  <c r="AE63" i="216"/>
  <c r="AD63" i="216"/>
  <c r="AB63" i="216"/>
  <c r="AA63" i="216"/>
  <c r="Z63" i="216"/>
  <c r="Y63" i="216"/>
  <c r="X63" i="216"/>
  <c r="W63" i="216"/>
  <c r="Q63" i="216"/>
  <c r="P63" i="216"/>
  <c r="O63" i="216"/>
  <c r="N63" i="216"/>
  <c r="M63" i="216"/>
  <c r="L63" i="216"/>
  <c r="K63" i="216"/>
  <c r="J63" i="216"/>
  <c r="I63" i="216"/>
  <c r="AM46" i="216"/>
  <c r="AL46" i="216"/>
  <c r="AK46" i="216"/>
  <c r="AI46" i="216"/>
  <c r="AH46" i="216"/>
  <c r="AG46" i="216"/>
  <c r="AF46" i="216"/>
  <c r="AE46" i="216"/>
  <c r="AD46" i="216"/>
  <c r="AD8" i="216" s="1"/>
  <c r="AB46" i="216"/>
  <c r="AA46" i="216"/>
  <c r="Z46" i="216"/>
  <c r="Y46" i="216"/>
  <c r="X46" i="216"/>
  <c r="W46" i="216"/>
  <c r="Q46" i="216"/>
  <c r="P46" i="216"/>
  <c r="O46" i="216"/>
  <c r="N46" i="216"/>
  <c r="M46" i="216"/>
  <c r="L46" i="216"/>
  <c r="K46" i="216"/>
  <c r="J46" i="216"/>
  <c r="I46" i="216"/>
  <c r="AM29" i="216"/>
  <c r="AL29" i="216"/>
  <c r="AK29" i="216"/>
  <c r="AI29" i="216"/>
  <c r="AH29" i="216"/>
  <c r="AG29" i="216"/>
  <c r="AF29" i="216"/>
  <c r="AE29" i="216"/>
  <c r="AD29" i="216"/>
  <c r="AB29" i="216"/>
  <c r="AA29" i="216"/>
  <c r="Z29" i="216"/>
  <c r="Y29" i="216"/>
  <c r="X29" i="216"/>
  <c r="W29" i="216"/>
  <c r="Q29" i="216"/>
  <c r="P29" i="216"/>
  <c r="O29" i="216"/>
  <c r="N29" i="216"/>
  <c r="M29" i="216"/>
  <c r="L29" i="216"/>
  <c r="K29" i="216"/>
  <c r="J29" i="216"/>
  <c r="I29" i="216"/>
  <c r="B29" i="216"/>
  <c r="B46" i="216" s="1"/>
  <c r="B63" i="216" s="1"/>
  <c r="B80" i="216" s="1"/>
  <c r="B97" i="216" s="1"/>
  <c r="B114" i="216" s="1"/>
  <c r="B131" i="216" s="1"/>
  <c r="B148" i="216" s="1"/>
  <c r="B165" i="216" s="1"/>
  <c r="B182" i="216" s="1"/>
  <c r="B199" i="216" s="1"/>
  <c r="B216" i="216" s="1"/>
  <c r="B233" i="216" s="1"/>
  <c r="B250" i="216" s="1"/>
  <c r="B267" i="216" s="1"/>
  <c r="B284" i="216" s="1"/>
  <c r="B301" i="216" s="1"/>
  <c r="B318" i="216" s="1"/>
  <c r="B335" i="216" s="1"/>
  <c r="B352" i="216" s="1"/>
  <c r="B369" i="216" s="1"/>
  <c r="B386" i="216" s="1"/>
  <c r="B403" i="216" s="1"/>
  <c r="B420" i="216" s="1"/>
  <c r="B437" i="216" s="1"/>
  <c r="B454" i="216" s="1"/>
  <c r="B471" i="216" s="1"/>
  <c r="B488" i="216" s="1"/>
  <c r="B505" i="216" s="1"/>
  <c r="AM12" i="216"/>
  <c r="AL12" i="216"/>
  <c r="AK12" i="216"/>
  <c r="AI12" i="216"/>
  <c r="AH12" i="216"/>
  <c r="AG12" i="216"/>
  <c r="AF12" i="216"/>
  <c r="AE12" i="216"/>
  <c r="AD12" i="216"/>
  <c r="AB12" i="216"/>
  <c r="AA12" i="216"/>
  <c r="AA8" i="216" s="1"/>
  <c r="Z12" i="216"/>
  <c r="Y12" i="216"/>
  <c r="X12" i="216"/>
  <c r="X8" i="216" s="1"/>
  <c r="W12" i="216"/>
  <c r="Q12" i="216"/>
  <c r="P12" i="216"/>
  <c r="O12" i="216"/>
  <c r="N12" i="216"/>
  <c r="M12" i="216"/>
  <c r="L12" i="216"/>
  <c r="L8" i="216" s="1"/>
  <c r="K12" i="216"/>
  <c r="J12" i="216"/>
  <c r="I12" i="216"/>
  <c r="I8" i="216" s="1"/>
  <c r="AG8" i="216"/>
  <c r="S8" i="216"/>
  <c r="AT7" i="216"/>
  <c r="Q7" i="216"/>
  <c r="E5" i="216"/>
  <c r="D5" i="216"/>
  <c r="B5" i="216"/>
  <c r="B4" i="216"/>
  <c r="G3" i="216"/>
  <c r="E3" i="216"/>
  <c r="B3" i="216"/>
  <c r="H2" i="215"/>
  <c r="C2" i="215"/>
  <c r="AM505" i="215"/>
  <c r="AL505" i="215"/>
  <c r="AK505" i="215"/>
  <c r="AI505" i="215"/>
  <c r="AH505" i="215"/>
  <c r="AG505" i="215"/>
  <c r="AF505" i="215"/>
  <c r="AE505" i="215"/>
  <c r="AD505" i="215"/>
  <c r="AB505" i="215"/>
  <c r="AA505" i="215"/>
  <c r="Z505" i="215"/>
  <c r="Y505" i="215"/>
  <c r="X505" i="215"/>
  <c r="W505" i="215"/>
  <c r="Q505" i="215"/>
  <c r="P505" i="215"/>
  <c r="O505" i="215"/>
  <c r="N505" i="215"/>
  <c r="M505" i="215"/>
  <c r="L505" i="215"/>
  <c r="K505" i="215"/>
  <c r="J505" i="215"/>
  <c r="I505" i="215"/>
  <c r="AM488" i="215"/>
  <c r="AL488" i="215"/>
  <c r="AK488" i="215"/>
  <c r="AI488" i="215"/>
  <c r="AH488" i="215"/>
  <c r="AG488" i="215"/>
  <c r="AF488" i="215"/>
  <c r="AE488" i="215"/>
  <c r="AD488" i="215"/>
  <c r="AB488" i="215"/>
  <c r="AA488" i="215"/>
  <c r="Z488" i="215"/>
  <c r="Y488" i="215"/>
  <c r="X488" i="215"/>
  <c r="W488" i="215"/>
  <c r="Q488" i="215"/>
  <c r="P488" i="215"/>
  <c r="O488" i="215"/>
  <c r="N488" i="215"/>
  <c r="M488" i="215"/>
  <c r="L488" i="215"/>
  <c r="K488" i="215"/>
  <c r="J488" i="215"/>
  <c r="I488" i="215"/>
  <c r="AM471" i="215"/>
  <c r="AL471" i="215"/>
  <c r="AK471" i="215"/>
  <c r="AI471" i="215"/>
  <c r="AH471" i="215"/>
  <c r="AG471" i="215"/>
  <c r="AF471" i="215"/>
  <c r="AE471" i="215"/>
  <c r="AD471" i="215"/>
  <c r="AB471" i="215"/>
  <c r="AA471" i="215"/>
  <c r="Z471" i="215"/>
  <c r="Y471" i="215"/>
  <c r="X471" i="215"/>
  <c r="W471" i="215"/>
  <c r="Q471" i="215"/>
  <c r="P471" i="215"/>
  <c r="O471" i="215"/>
  <c r="N471" i="215"/>
  <c r="M471" i="215"/>
  <c r="L471" i="215"/>
  <c r="K471" i="215"/>
  <c r="J471" i="215"/>
  <c r="I471" i="215"/>
  <c r="AM454" i="215"/>
  <c r="AL454" i="215"/>
  <c r="AK454" i="215"/>
  <c r="AI454" i="215"/>
  <c r="AH454" i="215"/>
  <c r="AG454" i="215"/>
  <c r="AF454" i="215"/>
  <c r="AE454" i="215"/>
  <c r="AD454" i="215"/>
  <c r="AB454" i="215"/>
  <c r="AA454" i="215"/>
  <c r="Z454" i="215"/>
  <c r="Y454" i="215"/>
  <c r="X454" i="215"/>
  <c r="W454" i="215"/>
  <c r="Q454" i="215"/>
  <c r="P454" i="215"/>
  <c r="O454" i="215"/>
  <c r="N454" i="215"/>
  <c r="M454" i="215"/>
  <c r="L454" i="215"/>
  <c r="K454" i="215"/>
  <c r="J454" i="215"/>
  <c r="I454" i="215"/>
  <c r="AM437" i="215"/>
  <c r="AL437" i="215"/>
  <c r="AK437" i="215"/>
  <c r="AI437" i="215"/>
  <c r="AH437" i="215"/>
  <c r="AG437" i="215"/>
  <c r="AF437" i="215"/>
  <c r="AE437" i="215"/>
  <c r="AD437" i="215"/>
  <c r="AB437" i="215"/>
  <c r="AA437" i="215"/>
  <c r="Z437" i="215"/>
  <c r="Y437" i="215"/>
  <c r="X437" i="215"/>
  <c r="W437" i="215"/>
  <c r="Q437" i="215"/>
  <c r="P437" i="215"/>
  <c r="O437" i="215"/>
  <c r="N437" i="215"/>
  <c r="M437" i="215"/>
  <c r="L437" i="215"/>
  <c r="K437" i="215"/>
  <c r="J437" i="215"/>
  <c r="I437" i="215"/>
  <c r="AM420" i="215"/>
  <c r="AL420" i="215"/>
  <c r="AK420" i="215"/>
  <c r="AI420" i="215"/>
  <c r="AH420" i="215"/>
  <c r="AG420" i="215"/>
  <c r="AF420" i="215"/>
  <c r="AE420" i="215"/>
  <c r="AD420" i="215"/>
  <c r="AB420" i="215"/>
  <c r="AA420" i="215"/>
  <c r="Z420" i="215"/>
  <c r="Y420" i="215"/>
  <c r="X420" i="215"/>
  <c r="W420" i="215"/>
  <c r="Q420" i="215"/>
  <c r="P420" i="215"/>
  <c r="O420" i="215"/>
  <c r="N420" i="215"/>
  <c r="M420" i="215"/>
  <c r="L420" i="215"/>
  <c r="K420" i="215"/>
  <c r="J420" i="215"/>
  <c r="I420" i="215"/>
  <c r="AM403" i="215"/>
  <c r="AL403" i="215"/>
  <c r="AK403" i="215"/>
  <c r="AI403" i="215"/>
  <c r="AH403" i="215"/>
  <c r="AG403" i="215"/>
  <c r="AF403" i="215"/>
  <c r="AE403" i="215"/>
  <c r="AD403" i="215"/>
  <c r="AB403" i="215"/>
  <c r="AA403" i="215"/>
  <c r="Z403" i="215"/>
  <c r="Y403" i="215"/>
  <c r="X403" i="215"/>
  <c r="W403" i="215"/>
  <c r="Q403" i="215"/>
  <c r="P403" i="215"/>
  <c r="O403" i="215"/>
  <c r="N403" i="215"/>
  <c r="M403" i="215"/>
  <c r="L403" i="215"/>
  <c r="K403" i="215"/>
  <c r="J403" i="215"/>
  <c r="J8" i="215" s="1"/>
  <c r="I403" i="215"/>
  <c r="AM386" i="215"/>
  <c r="AL386" i="215"/>
  <c r="AK386" i="215"/>
  <c r="AI386" i="215"/>
  <c r="AH386" i="215"/>
  <c r="AG386" i="215"/>
  <c r="AF386" i="215"/>
  <c r="AE386" i="215"/>
  <c r="AD386" i="215"/>
  <c r="AB386" i="215"/>
  <c r="AA386" i="215"/>
  <c r="Z386" i="215"/>
  <c r="Y386" i="215"/>
  <c r="X386" i="215"/>
  <c r="W386" i="215"/>
  <c r="Q386" i="215"/>
  <c r="P386" i="215"/>
  <c r="O386" i="215"/>
  <c r="N386" i="215"/>
  <c r="M386" i="215"/>
  <c r="L386" i="215"/>
  <c r="K386" i="215"/>
  <c r="J386" i="215"/>
  <c r="I386" i="215"/>
  <c r="AM369" i="215"/>
  <c r="AL369" i="215"/>
  <c r="AK369" i="215"/>
  <c r="AI369" i="215"/>
  <c r="AH369" i="215"/>
  <c r="AG369" i="215"/>
  <c r="AF369" i="215"/>
  <c r="AE369" i="215"/>
  <c r="AD369" i="215"/>
  <c r="AB369" i="215"/>
  <c r="AA369" i="215"/>
  <c r="Z369" i="215"/>
  <c r="Y369" i="215"/>
  <c r="X369" i="215"/>
  <c r="W369" i="215"/>
  <c r="Q369" i="215"/>
  <c r="P369" i="215"/>
  <c r="O369" i="215"/>
  <c r="N369" i="215"/>
  <c r="M369" i="215"/>
  <c r="L369" i="215"/>
  <c r="K369" i="215"/>
  <c r="J369" i="215"/>
  <c r="I369" i="215"/>
  <c r="AM352" i="215"/>
  <c r="AL352" i="215"/>
  <c r="AK352" i="215"/>
  <c r="AI352" i="215"/>
  <c r="AH352" i="215"/>
  <c r="AG352" i="215"/>
  <c r="AF352" i="215"/>
  <c r="AE352" i="215"/>
  <c r="AD352" i="215"/>
  <c r="AB352" i="215"/>
  <c r="AA352" i="215"/>
  <c r="Z352" i="215"/>
  <c r="Y352" i="215"/>
  <c r="X352" i="215"/>
  <c r="W352" i="215"/>
  <c r="Q352" i="215"/>
  <c r="P352" i="215"/>
  <c r="O352" i="215"/>
  <c r="N352" i="215"/>
  <c r="M352" i="215"/>
  <c r="L352" i="215"/>
  <c r="K352" i="215"/>
  <c r="J352" i="215"/>
  <c r="I352" i="215"/>
  <c r="AM335" i="215"/>
  <c r="AL335" i="215"/>
  <c r="AK335" i="215"/>
  <c r="AI335" i="215"/>
  <c r="AH335" i="215"/>
  <c r="AG335" i="215"/>
  <c r="AF335" i="215"/>
  <c r="AE335" i="215"/>
  <c r="AD335" i="215"/>
  <c r="AB335" i="215"/>
  <c r="AA335" i="215"/>
  <c r="Z335" i="215"/>
  <c r="Y335" i="215"/>
  <c r="X335" i="215"/>
  <c r="W335" i="215"/>
  <c r="Q335" i="215"/>
  <c r="P335" i="215"/>
  <c r="O335" i="215"/>
  <c r="N335" i="215"/>
  <c r="M335" i="215"/>
  <c r="L335" i="215"/>
  <c r="K335" i="215"/>
  <c r="J335" i="215"/>
  <c r="I335" i="215"/>
  <c r="AM318" i="215"/>
  <c r="AL318" i="215"/>
  <c r="AK318" i="215"/>
  <c r="AI318" i="215"/>
  <c r="AH318" i="215"/>
  <c r="AG318" i="215"/>
  <c r="AF318" i="215"/>
  <c r="AE318" i="215"/>
  <c r="AD318" i="215"/>
  <c r="AB318" i="215"/>
  <c r="AA318" i="215"/>
  <c r="Z318" i="215"/>
  <c r="Y318" i="215"/>
  <c r="X318" i="215"/>
  <c r="W318" i="215"/>
  <c r="Q318" i="215"/>
  <c r="P318" i="215"/>
  <c r="O318" i="215"/>
  <c r="N318" i="215"/>
  <c r="M318" i="215"/>
  <c r="L318" i="215"/>
  <c r="K318" i="215"/>
  <c r="J318" i="215"/>
  <c r="I318" i="215"/>
  <c r="AM301" i="215"/>
  <c r="AL301" i="215"/>
  <c r="AK301" i="215"/>
  <c r="AI301" i="215"/>
  <c r="AH301" i="215"/>
  <c r="AG301" i="215"/>
  <c r="AF301" i="215"/>
  <c r="AE301" i="215"/>
  <c r="AD301" i="215"/>
  <c r="AB301" i="215"/>
  <c r="AA301" i="215"/>
  <c r="Z301" i="215"/>
  <c r="Y301" i="215"/>
  <c r="X301" i="215"/>
  <c r="W301" i="215"/>
  <c r="Q301" i="215"/>
  <c r="P301" i="215"/>
  <c r="O301" i="215"/>
  <c r="N301" i="215"/>
  <c r="M301" i="215"/>
  <c r="L301" i="215"/>
  <c r="K301" i="215"/>
  <c r="J301" i="215"/>
  <c r="I301" i="215"/>
  <c r="AM284" i="215"/>
  <c r="AL284" i="215"/>
  <c r="AK284" i="215"/>
  <c r="AI284" i="215"/>
  <c r="AH284" i="215"/>
  <c r="AG284" i="215"/>
  <c r="AF284" i="215"/>
  <c r="AE284" i="215"/>
  <c r="AD284" i="215"/>
  <c r="AB284" i="215"/>
  <c r="AA284" i="215"/>
  <c r="Z284" i="215"/>
  <c r="Y284" i="215"/>
  <c r="X284" i="215"/>
  <c r="W284" i="215"/>
  <c r="Q284" i="215"/>
  <c r="P284" i="215"/>
  <c r="O284" i="215"/>
  <c r="N284" i="215"/>
  <c r="M284" i="215"/>
  <c r="L284" i="215"/>
  <c r="K284" i="215"/>
  <c r="J284" i="215"/>
  <c r="I284" i="215"/>
  <c r="AM267" i="215"/>
  <c r="AL267" i="215"/>
  <c r="AK267" i="215"/>
  <c r="AI267" i="215"/>
  <c r="AH267" i="215"/>
  <c r="AG267" i="215"/>
  <c r="AF267" i="215"/>
  <c r="AE267" i="215"/>
  <c r="AD267" i="215"/>
  <c r="AB267" i="215"/>
  <c r="AA267" i="215"/>
  <c r="Z267" i="215"/>
  <c r="Y267" i="215"/>
  <c r="X267" i="215"/>
  <c r="W267" i="215"/>
  <c r="Q267" i="215"/>
  <c r="P267" i="215"/>
  <c r="O267" i="215"/>
  <c r="N267" i="215"/>
  <c r="M267" i="215"/>
  <c r="L267" i="215"/>
  <c r="K267" i="215"/>
  <c r="J267" i="215"/>
  <c r="I267" i="215"/>
  <c r="AM250" i="215"/>
  <c r="AL250" i="215"/>
  <c r="AK250" i="215"/>
  <c r="AI250" i="215"/>
  <c r="AH250" i="215"/>
  <c r="AG250" i="215"/>
  <c r="AF250" i="215"/>
  <c r="AE250" i="215"/>
  <c r="AD250" i="215"/>
  <c r="AB250" i="215"/>
  <c r="AA250" i="215"/>
  <c r="Z250" i="215"/>
  <c r="Y250" i="215"/>
  <c r="X250" i="215"/>
  <c r="W250" i="215"/>
  <c r="Q250" i="215"/>
  <c r="P250" i="215"/>
  <c r="O250" i="215"/>
  <c r="N250" i="215"/>
  <c r="M250" i="215"/>
  <c r="L250" i="215"/>
  <c r="K250" i="215"/>
  <c r="J250" i="215"/>
  <c r="I250" i="215"/>
  <c r="AM233" i="215"/>
  <c r="AL233" i="215"/>
  <c r="AK233" i="215"/>
  <c r="AI233" i="215"/>
  <c r="AH233" i="215"/>
  <c r="AG233" i="215"/>
  <c r="AF233" i="215"/>
  <c r="AE233" i="215"/>
  <c r="AD233" i="215"/>
  <c r="AB233" i="215"/>
  <c r="AA233" i="215"/>
  <c r="Z233" i="215"/>
  <c r="Y233" i="215"/>
  <c r="X233" i="215"/>
  <c r="W233" i="215"/>
  <c r="Q233" i="215"/>
  <c r="P233" i="215"/>
  <c r="O233" i="215"/>
  <c r="N233" i="215"/>
  <c r="M233" i="215"/>
  <c r="L233" i="215"/>
  <c r="K233" i="215"/>
  <c r="J233" i="215"/>
  <c r="I233" i="215"/>
  <c r="AM216" i="215"/>
  <c r="AL216" i="215"/>
  <c r="AK216" i="215"/>
  <c r="AI216" i="215"/>
  <c r="AH216" i="215"/>
  <c r="AG216" i="215"/>
  <c r="AF216" i="215"/>
  <c r="AE216" i="215"/>
  <c r="AD216" i="215"/>
  <c r="AB216" i="215"/>
  <c r="AA216" i="215"/>
  <c r="Z216" i="215"/>
  <c r="Y216" i="215"/>
  <c r="X216" i="215"/>
  <c r="W216" i="215"/>
  <c r="Q216" i="215"/>
  <c r="P216" i="215"/>
  <c r="O216" i="215"/>
  <c r="N216" i="215"/>
  <c r="M216" i="215"/>
  <c r="L216" i="215"/>
  <c r="K216" i="215"/>
  <c r="J216" i="215"/>
  <c r="I216" i="215"/>
  <c r="AM199" i="215"/>
  <c r="AL199" i="215"/>
  <c r="AK199" i="215"/>
  <c r="AI199" i="215"/>
  <c r="AH199" i="215"/>
  <c r="AG199" i="215"/>
  <c r="AF199" i="215"/>
  <c r="AE199" i="215"/>
  <c r="AD199" i="215"/>
  <c r="AB199" i="215"/>
  <c r="AA199" i="215"/>
  <c r="Z199" i="215"/>
  <c r="Y199" i="215"/>
  <c r="X199" i="215"/>
  <c r="W199" i="215"/>
  <c r="Q199" i="215"/>
  <c r="P199" i="215"/>
  <c r="O199" i="215"/>
  <c r="N199" i="215"/>
  <c r="M199" i="215"/>
  <c r="L199" i="215"/>
  <c r="K199" i="215"/>
  <c r="J199" i="215"/>
  <c r="I199" i="215"/>
  <c r="AM182" i="215"/>
  <c r="AL182" i="215"/>
  <c r="AK182" i="215"/>
  <c r="AI182" i="215"/>
  <c r="AH182" i="215"/>
  <c r="AG182" i="215"/>
  <c r="AF182" i="215"/>
  <c r="AE182" i="215"/>
  <c r="AD182" i="215"/>
  <c r="AB182" i="215"/>
  <c r="AA182" i="215"/>
  <c r="Z182" i="215"/>
  <c r="Y182" i="215"/>
  <c r="X182" i="215"/>
  <c r="W182" i="215"/>
  <c r="Q182" i="215"/>
  <c r="P182" i="215"/>
  <c r="O182" i="215"/>
  <c r="N182" i="215"/>
  <c r="M182" i="215"/>
  <c r="L182" i="215"/>
  <c r="K182" i="215"/>
  <c r="J182" i="215"/>
  <c r="I182" i="215"/>
  <c r="AM165" i="215"/>
  <c r="AL165" i="215"/>
  <c r="AK165" i="215"/>
  <c r="AI165" i="215"/>
  <c r="AH165" i="215"/>
  <c r="AG165" i="215"/>
  <c r="AF165" i="215"/>
  <c r="AE165" i="215"/>
  <c r="AD165" i="215"/>
  <c r="AB165" i="215"/>
  <c r="AA165" i="215"/>
  <c r="Z165" i="215"/>
  <c r="Y165" i="215"/>
  <c r="X165" i="215"/>
  <c r="W165" i="215"/>
  <c r="Q165" i="215"/>
  <c r="P165" i="215"/>
  <c r="O165" i="215"/>
  <c r="N165" i="215"/>
  <c r="M165" i="215"/>
  <c r="L165" i="215"/>
  <c r="K165" i="215"/>
  <c r="J165" i="215"/>
  <c r="I165" i="215"/>
  <c r="AM148" i="215"/>
  <c r="AL148" i="215"/>
  <c r="AK148" i="215"/>
  <c r="AI148" i="215"/>
  <c r="AH148" i="215"/>
  <c r="AG148" i="215"/>
  <c r="AF148" i="215"/>
  <c r="AE148" i="215"/>
  <c r="AD148" i="215"/>
  <c r="AB148" i="215"/>
  <c r="AA148" i="215"/>
  <c r="Z148" i="215"/>
  <c r="Y148" i="215"/>
  <c r="X148" i="215"/>
  <c r="W148" i="215"/>
  <c r="Q148" i="215"/>
  <c r="P148" i="215"/>
  <c r="O148" i="215"/>
  <c r="N148" i="215"/>
  <c r="M148" i="215"/>
  <c r="L148" i="215"/>
  <c r="K148" i="215"/>
  <c r="J148" i="215"/>
  <c r="I148" i="215"/>
  <c r="AM131" i="215"/>
  <c r="AL131" i="215"/>
  <c r="AK131" i="215"/>
  <c r="AI131" i="215"/>
  <c r="AH131" i="215"/>
  <c r="AG131" i="215"/>
  <c r="AF131" i="215"/>
  <c r="AE131" i="215"/>
  <c r="AD131" i="215"/>
  <c r="AB131" i="215"/>
  <c r="AA131" i="215"/>
  <c r="Z131" i="215"/>
  <c r="Y131" i="215"/>
  <c r="X131" i="215"/>
  <c r="W131" i="215"/>
  <c r="Q131" i="215"/>
  <c r="P131" i="215"/>
  <c r="O131" i="215"/>
  <c r="N131" i="215"/>
  <c r="M131" i="215"/>
  <c r="L131" i="215"/>
  <c r="K131" i="215"/>
  <c r="J131" i="215"/>
  <c r="I131" i="215"/>
  <c r="AM114" i="215"/>
  <c r="AL114" i="215"/>
  <c r="AK114" i="215"/>
  <c r="AI114" i="215"/>
  <c r="AH114" i="215"/>
  <c r="AG114" i="215"/>
  <c r="AF114" i="215"/>
  <c r="AE114" i="215"/>
  <c r="AD114" i="215"/>
  <c r="AB114" i="215"/>
  <c r="AA114" i="215"/>
  <c r="Z114" i="215"/>
  <c r="Y114" i="215"/>
  <c r="X114" i="215"/>
  <c r="W114" i="215"/>
  <c r="Q114" i="215"/>
  <c r="P114" i="215"/>
  <c r="O114" i="215"/>
  <c r="N114" i="215"/>
  <c r="M114" i="215"/>
  <c r="L114" i="215"/>
  <c r="K114" i="215"/>
  <c r="J114" i="215"/>
  <c r="I114" i="215"/>
  <c r="AM97" i="215"/>
  <c r="AL97" i="215"/>
  <c r="AK97" i="215"/>
  <c r="AI97" i="215"/>
  <c r="AH97" i="215"/>
  <c r="AG97" i="215"/>
  <c r="AF97" i="215"/>
  <c r="AE97" i="215"/>
  <c r="AD97" i="215"/>
  <c r="AB97" i="215"/>
  <c r="AA97" i="215"/>
  <c r="Z97" i="215"/>
  <c r="Y97" i="215"/>
  <c r="X97" i="215"/>
  <c r="W97" i="215"/>
  <c r="Q97" i="215"/>
  <c r="P97" i="215"/>
  <c r="O97" i="215"/>
  <c r="N97" i="215"/>
  <c r="M97" i="215"/>
  <c r="L97" i="215"/>
  <c r="K97" i="215"/>
  <c r="J97" i="215"/>
  <c r="I97" i="215"/>
  <c r="I8" i="215" s="1"/>
  <c r="AM80" i="215"/>
  <c r="AL80" i="215"/>
  <c r="AK80" i="215"/>
  <c r="AI80" i="215"/>
  <c r="AH80" i="215"/>
  <c r="AG80" i="215"/>
  <c r="AF80" i="215"/>
  <c r="AE80" i="215"/>
  <c r="AD80" i="215"/>
  <c r="AB80" i="215"/>
  <c r="AB8" i="215" s="1"/>
  <c r="AA80" i="215"/>
  <c r="Z80" i="215"/>
  <c r="Y80" i="215"/>
  <c r="X80" i="215"/>
  <c r="W80" i="215"/>
  <c r="Q80" i="215"/>
  <c r="P80" i="215"/>
  <c r="O80" i="215"/>
  <c r="N80" i="215"/>
  <c r="M80" i="215"/>
  <c r="L80" i="215"/>
  <c r="K80" i="215"/>
  <c r="J80" i="215"/>
  <c r="I80" i="215"/>
  <c r="AM63" i="215"/>
  <c r="AL63" i="215"/>
  <c r="AK63" i="215"/>
  <c r="AI63" i="215"/>
  <c r="AH63" i="215"/>
  <c r="AG63" i="215"/>
  <c r="AF63" i="215"/>
  <c r="AE63" i="215"/>
  <c r="AD63" i="215"/>
  <c r="AB63" i="215"/>
  <c r="AA63" i="215"/>
  <c r="Z63" i="215"/>
  <c r="Y63" i="215"/>
  <c r="X63" i="215"/>
  <c r="W63" i="215"/>
  <c r="Q63" i="215"/>
  <c r="P63" i="215"/>
  <c r="O63" i="215"/>
  <c r="N63" i="215"/>
  <c r="M63" i="215"/>
  <c r="L63" i="215"/>
  <c r="K63" i="215"/>
  <c r="J63" i="215"/>
  <c r="I63" i="215"/>
  <c r="AM46" i="215"/>
  <c r="AL46" i="215"/>
  <c r="AK46" i="215"/>
  <c r="AI46" i="215"/>
  <c r="AH46" i="215"/>
  <c r="AG46" i="215"/>
  <c r="AF46" i="215"/>
  <c r="AE46" i="215"/>
  <c r="AD46" i="215"/>
  <c r="AB46" i="215"/>
  <c r="AA46" i="215"/>
  <c r="Z46" i="215"/>
  <c r="Y46" i="215"/>
  <c r="X46" i="215"/>
  <c r="W46" i="215"/>
  <c r="Q46" i="215"/>
  <c r="P46" i="215"/>
  <c r="O46" i="215"/>
  <c r="N46" i="215"/>
  <c r="M46" i="215"/>
  <c r="L46" i="215"/>
  <c r="K46" i="215"/>
  <c r="J46" i="215"/>
  <c r="I46" i="215"/>
  <c r="AM29" i="215"/>
  <c r="AL29" i="215"/>
  <c r="AK29" i="215"/>
  <c r="AI29" i="215"/>
  <c r="AH29" i="215"/>
  <c r="AG29" i="215"/>
  <c r="AF29" i="215"/>
  <c r="AE29" i="215"/>
  <c r="AD29" i="215"/>
  <c r="AB29" i="215"/>
  <c r="AA29" i="215"/>
  <c r="Z29" i="215"/>
  <c r="Y29" i="215"/>
  <c r="X29" i="215"/>
  <c r="W29" i="215"/>
  <c r="Q29" i="215"/>
  <c r="P29" i="215"/>
  <c r="O29" i="215"/>
  <c r="N29" i="215"/>
  <c r="M29" i="215"/>
  <c r="L29" i="215"/>
  <c r="K29" i="215"/>
  <c r="J29" i="215"/>
  <c r="I29" i="215"/>
  <c r="B29" i="215"/>
  <c r="B46" i="215" s="1"/>
  <c r="B63" i="215" s="1"/>
  <c r="B80" i="215" s="1"/>
  <c r="B97" i="215" s="1"/>
  <c r="B114" i="215" s="1"/>
  <c r="B131" i="215" s="1"/>
  <c r="B148" i="215" s="1"/>
  <c r="B165" i="215" s="1"/>
  <c r="B182" i="215" s="1"/>
  <c r="B199" i="215" s="1"/>
  <c r="B216" i="215" s="1"/>
  <c r="B233" i="215" s="1"/>
  <c r="B250" i="215" s="1"/>
  <c r="B267" i="215" s="1"/>
  <c r="B284" i="215" s="1"/>
  <c r="B301" i="215" s="1"/>
  <c r="B318" i="215" s="1"/>
  <c r="B335" i="215" s="1"/>
  <c r="B352" i="215" s="1"/>
  <c r="B369" i="215" s="1"/>
  <c r="B386" i="215" s="1"/>
  <c r="B403" i="215" s="1"/>
  <c r="B420" i="215" s="1"/>
  <c r="B437" i="215" s="1"/>
  <c r="B454" i="215" s="1"/>
  <c r="B471" i="215" s="1"/>
  <c r="B488" i="215" s="1"/>
  <c r="B505" i="215" s="1"/>
  <c r="AM12" i="215"/>
  <c r="AL12" i="215"/>
  <c r="AK12" i="215"/>
  <c r="AK8" i="215" s="1"/>
  <c r="AI12" i="215"/>
  <c r="AH12" i="215"/>
  <c r="AG12" i="215"/>
  <c r="AF12" i="215"/>
  <c r="AE12" i="215"/>
  <c r="AD12" i="215"/>
  <c r="AB12" i="215"/>
  <c r="AA12" i="215"/>
  <c r="Z12" i="215"/>
  <c r="Y12" i="215"/>
  <c r="X12" i="215"/>
  <c r="W12" i="215"/>
  <c r="W8" i="215" s="1"/>
  <c r="Q12" i="215"/>
  <c r="P12" i="215"/>
  <c r="O12" i="215"/>
  <c r="N12" i="215"/>
  <c r="M12" i="215"/>
  <c r="M8" i="215" s="1"/>
  <c r="L12" i="215"/>
  <c r="K12" i="215"/>
  <c r="J12" i="215"/>
  <c r="I12" i="215"/>
  <c r="AE8" i="215"/>
  <c r="S8" i="215"/>
  <c r="AT7" i="215"/>
  <c r="Q7" i="215"/>
  <c r="E5" i="215"/>
  <c r="D5" i="215"/>
  <c r="B5" i="215"/>
  <c r="B4" i="215"/>
  <c r="G3" i="215"/>
  <c r="E3" i="215"/>
  <c r="B3" i="215"/>
  <c r="H2" i="214"/>
  <c r="C2" i="214"/>
  <c r="AM505" i="214"/>
  <c r="AL505" i="214"/>
  <c r="AK505" i="214"/>
  <c r="AI505" i="214"/>
  <c r="AH505" i="214"/>
  <c r="AG505" i="214"/>
  <c r="AF505" i="214"/>
  <c r="AE505" i="214"/>
  <c r="AD505" i="214"/>
  <c r="AB505" i="214"/>
  <c r="AA505" i="214"/>
  <c r="Z505" i="214"/>
  <c r="Y505" i="214"/>
  <c r="X505" i="214"/>
  <c r="W505" i="214"/>
  <c r="Q505" i="214"/>
  <c r="P505" i="214"/>
  <c r="O505" i="214"/>
  <c r="N505" i="214"/>
  <c r="M505" i="214"/>
  <c r="L505" i="214"/>
  <c r="K505" i="214"/>
  <c r="J505" i="214"/>
  <c r="I505" i="214"/>
  <c r="AM488" i="214"/>
  <c r="AL488" i="214"/>
  <c r="AK488" i="214"/>
  <c r="AI488" i="214"/>
  <c r="AH488" i="214"/>
  <c r="AG488" i="214"/>
  <c r="AF488" i="214"/>
  <c r="AE488" i="214"/>
  <c r="AD488" i="214"/>
  <c r="AB488" i="214"/>
  <c r="AA488" i="214"/>
  <c r="Z488" i="214"/>
  <c r="Y488" i="214"/>
  <c r="X488" i="214"/>
  <c r="W488" i="214"/>
  <c r="Q488" i="214"/>
  <c r="P488" i="214"/>
  <c r="O488" i="214"/>
  <c r="N488" i="214"/>
  <c r="M488" i="214"/>
  <c r="L488" i="214"/>
  <c r="K488" i="214"/>
  <c r="J488" i="214"/>
  <c r="I488" i="214"/>
  <c r="AM471" i="214"/>
  <c r="AL471" i="214"/>
  <c r="AK471" i="214"/>
  <c r="AI471" i="214"/>
  <c r="AH471" i="214"/>
  <c r="AG471" i="214"/>
  <c r="AF471" i="214"/>
  <c r="AE471" i="214"/>
  <c r="AD471" i="214"/>
  <c r="AB471" i="214"/>
  <c r="AA471" i="214"/>
  <c r="Z471" i="214"/>
  <c r="Y471" i="214"/>
  <c r="X471" i="214"/>
  <c r="W471" i="214"/>
  <c r="Q471" i="214"/>
  <c r="P471" i="214"/>
  <c r="O471" i="214"/>
  <c r="N471" i="214"/>
  <c r="M471" i="214"/>
  <c r="L471" i="214"/>
  <c r="K471" i="214"/>
  <c r="J471" i="214"/>
  <c r="I471" i="214"/>
  <c r="AM454" i="214"/>
  <c r="AL454" i="214"/>
  <c r="AK454" i="214"/>
  <c r="AI454" i="214"/>
  <c r="AH454" i="214"/>
  <c r="AG454" i="214"/>
  <c r="AF454" i="214"/>
  <c r="AE454" i="214"/>
  <c r="AD454" i="214"/>
  <c r="AB454" i="214"/>
  <c r="AA454" i="214"/>
  <c r="Z454" i="214"/>
  <c r="Y454" i="214"/>
  <c r="X454" i="214"/>
  <c r="W454" i="214"/>
  <c r="Q454" i="214"/>
  <c r="P454" i="214"/>
  <c r="O454" i="214"/>
  <c r="N454" i="214"/>
  <c r="M454" i="214"/>
  <c r="L454" i="214"/>
  <c r="K454" i="214"/>
  <c r="J454" i="214"/>
  <c r="I454" i="214"/>
  <c r="AM437" i="214"/>
  <c r="AL437" i="214"/>
  <c r="AK437" i="214"/>
  <c r="AI437" i="214"/>
  <c r="AH437" i="214"/>
  <c r="AG437" i="214"/>
  <c r="AF437" i="214"/>
  <c r="AE437" i="214"/>
  <c r="AD437" i="214"/>
  <c r="AB437" i="214"/>
  <c r="AA437" i="214"/>
  <c r="Z437" i="214"/>
  <c r="Y437" i="214"/>
  <c r="X437" i="214"/>
  <c r="W437" i="214"/>
  <c r="Q437" i="214"/>
  <c r="P437" i="214"/>
  <c r="O437" i="214"/>
  <c r="N437" i="214"/>
  <c r="M437" i="214"/>
  <c r="L437" i="214"/>
  <c r="K437" i="214"/>
  <c r="J437" i="214"/>
  <c r="I437" i="214"/>
  <c r="AM420" i="214"/>
  <c r="AL420" i="214"/>
  <c r="AK420" i="214"/>
  <c r="AI420" i="214"/>
  <c r="AH420" i="214"/>
  <c r="AG420" i="214"/>
  <c r="AF420" i="214"/>
  <c r="AE420" i="214"/>
  <c r="AD420" i="214"/>
  <c r="AB420" i="214"/>
  <c r="AA420" i="214"/>
  <c r="Z420" i="214"/>
  <c r="Y420" i="214"/>
  <c r="X420" i="214"/>
  <c r="W420" i="214"/>
  <c r="Q420" i="214"/>
  <c r="P420" i="214"/>
  <c r="O420" i="214"/>
  <c r="N420" i="214"/>
  <c r="M420" i="214"/>
  <c r="L420" i="214"/>
  <c r="K420" i="214"/>
  <c r="J420" i="214"/>
  <c r="I420" i="214"/>
  <c r="AM403" i="214"/>
  <c r="AL403" i="214"/>
  <c r="AK403" i="214"/>
  <c r="AI403" i="214"/>
  <c r="AH403" i="214"/>
  <c r="AG403" i="214"/>
  <c r="AF403" i="214"/>
  <c r="AE403" i="214"/>
  <c r="AD403" i="214"/>
  <c r="AB403" i="214"/>
  <c r="AA403" i="214"/>
  <c r="Z403" i="214"/>
  <c r="Y403" i="214"/>
  <c r="X403" i="214"/>
  <c r="W403" i="214"/>
  <c r="Q403" i="214"/>
  <c r="P403" i="214"/>
  <c r="O403" i="214"/>
  <c r="N403" i="214"/>
  <c r="M403" i="214"/>
  <c r="L403" i="214"/>
  <c r="K403" i="214"/>
  <c r="J403" i="214"/>
  <c r="I403" i="214"/>
  <c r="AM386" i="214"/>
  <c r="AL386" i="214"/>
  <c r="AK386" i="214"/>
  <c r="AI386" i="214"/>
  <c r="AH386" i="214"/>
  <c r="AG386" i="214"/>
  <c r="AF386" i="214"/>
  <c r="AE386" i="214"/>
  <c r="AD386" i="214"/>
  <c r="AB386" i="214"/>
  <c r="AA386" i="214"/>
  <c r="Z386" i="214"/>
  <c r="Y386" i="214"/>
  <c r="X386" i="214"/>
  <c r="W386" i="214"/>
  <c r="Q386" i="214"/>
  <c r="P386" i="214"/>
  <c r="O386" i="214"/>
  <c r="N386" i="214"/>
  <c r="M386" i="214"/>
  <c r="L386" i="214"/>
  <c r="K386" i="214"/>
  <c r="J386" i="214"/>
  <c r="I386" i="214"/>
  <c r="AM369" i="214"/>
  <c r="AL369" i="214"/>
  <c r="AK369" i="214"/>
  <c r="AI369" i="214"/>
  <c r="AH369" i="214"/>
  <c r="AG369" i="214"/>
  <c r="AF369" i="214"/>
  <c r="AE369" i="214"/>
  <c r="AD369" i="214"/>
  <c r="AB369" i="214"/>
  <c r="AA369" i="214"/>
  <c r="Z369" i="214"/>
  <c r="Y369" i="214"/>
  <c r="X369" i="214"/>
  <c r="W369" i="214"/>
  <c r="Q369" i="214"/>
  <c r="P369" i="214"/>
  <c r="O369" i="214"/>
  <c r="N369" i="214"/>
  <c r="M369" i="214"/>
  <c r="L369" i="214"/>
  <c r="K369" i="214"/>
  <c r="J369" i="214"/>
  <c r="I369" i="214"/>
  <c r="AM352" i="214"/>
  <c r="AL352" i="214"/>
  <c r="AK352" i="214"/>
  <c r="AI352" i="214"/>
  <c r="AH352" i="214"/>
  <c r="AG352" i="214"/>
  <c r="AF352" i="214"/>
  <c r="AE352" i="214"/>
  <c r="AD352" i="214"/>
  <c r="AB352" i="214"/>
  <c r="AA352" i="214"/>
  <c r="Z352" i="214"/>
  <c r="Y352" i="214"/>
  <c r="X352" i="214"/>
  <c r="W352" i="214"/>
  <c r="Q352" i="214"/>
  <c r="P352" i="214"/>
  <c r="O352" i="214"/>
  <c r="N352" i="214"/>
  <c r="M352" i="214"/>
  <c r="L352" i="214"/>
  <c r="K352" i="214"/>
  <c r="J352" i="214"/>
  <c r="I352" i="214"/>
  <c r="AM335" i="214"/>
  <c r="AL335" i="214"/>
  <c r="AK335" i="214"/>
  <c r="AI335" i="214"/>
  <c r="AH335" i="214"/>
  <c r="AG335" i="214"/>
  <c r="AF335" i="214"/>
  <c r="AE335" i="214"/>
  <c r="AD335" i="214"/>
  <c r="AB335" i="214"/>
  <c r="AA335" i="214"/>
  <c r="Z335" i="214"/>
  <c r="Y335" i="214"/>
  <c r="X335" i="214"/>
  <c r="W335" i="214"/>
  <c r="Q335" i="214"/>
  <c r="P335" i="214"/>
  <c r="O335" i="214"/>
  <c r="N335" i="214"/>
  <c r="M335" i="214"/>
  <c r="L335" i="214"/>
  <c r="K335" i="214"/>
  <c r="J335" i="214"/>
  <c r="I335" i="214"/>
  <c r="AM318" i="214"/>
  <c r="AL318" i="214"/>
  <c r="AK318" i="214"/>
  <c r="AI318" i="214"/>
  <c r="AH318" i="214"/>
  <c r="AG318" i="214"/>
  <c r="AF318" i="214"/>
  <c r="AE318" i="214"/>
  <c r="AD318" i="214"/>
  <c r="AB318" i="214"/>
  <c r="AA318" i="214"/>
  <c r="Z318" i="214"/>
  <c r="Y318" i="214"/>
  <c r="X318" i="214"/>
  <c r="W318" i="214"/>
  <c r="Q318" i="214"/>
  <c r="P318" i="214"/>
  <c r="O318" i="214"/>
  <c r="N318" i="214"/>
  <c r="M318" i="214"/>
  <c r="L318" i="214"/>
  <c r="K318" i="214"/>
  <c r="J318" i="214"/>
  <c r="I318" i="214"/>
  <c r="AM301" i="214"/>
  <c r="AL301" i="214"/>
  <c r="AK301" i="214"/>
  <c r="AI301" i="214"/>
  <c r="AH301" i="214"/>
  <c r="AG301" i="214"/>
  <c r="AF301" i="214"/>
  <c r="AE301" i="214"/>
  <c r="AD301" i="214"/>
  <c r="AB301" i="214"/>
  <c r="AA301" i="214"/>
  <c r="Z301" i="214"/>
  <c r="Y301" i="214"/>
  <c r="X301" i="214"/>
  <c r="W301" i="214"/>
  <c r="Q301" i="214"/>
  <c r="P301" i="214"/>
  <c r="O301" i="214"/>
  <c r="N301" i="214"/>
  <c r="M301" i="214"/>
  <c r="L301" i="214"/>
  <c r="K301" i="214"/>
  <c r="J301" i="214"/>
  <c r="I301" i="214"/>
  <c r="AM284" i="214"/>
  <c r="AL284" i="214"/>
  <c r="AK284" i="214"/>
  <c r="AI284" i="214"/>
  <c r="AH284" i="214"/>
  <c r="AG284" i="214"/>
  <c r="AF284" i="214"/>
  <c r="AE284" i="214"/>
  <c r="AD284" i="214"/>
  <c r="AB284" i="214"/>
  <c r="AA284" i="214"/>
  <c r="Z284" i="214"/>
  <c r="Y284" i="214"/>
  <c r="X284" i="214"/>
  <c r="W284" i="214"/>
  <c r="Q284" i="214"/>
  <c r="P284" i="214"/>
  <c r="O284" i="214"/>
  <c r="N284" i="214"/>
  <c r="M284" i="214"/>
  <c r="L284" i="214"/>
  <c r="K284" i="214"/>
  <c r="J284" i="214"/>
  <c r="I284" i="214"/>
  <c r="AM267" i="214"/>
  <c r="AL267" i="214"/>
  <c r="AK267" i="214"/>
  <c r="AI267" i="214"/>
  <c r="AH267" i="214"/>
  <c r="AG267" i="214"/>
  <c r="AF267" i="214"/>
  <c r="AE267" i="214"/>
  <c r="AD267" i="214"/>
  <c r="AB267" i="214"/>
  <c r="AA267" i="214"/>
  <c r="Z267" i="214"/>
  <c r="Y267" i="214"/>
  <c r="X267" i="214"/>
  <c r="W267" i="214"/>
  <c r="Q267" i="214"/>
  <c r="P267" i="214"/>
  <c r="O267" i="214"/>
  <c r="N267" i="214"/>
  <c r="M267" i="214"/>
  <c r="L267" i="214"/>
  <c r="K267" i="214"/>
  <c r="J267" i="214"/>
  <c r="I267" i="214"/>
  <c r="AM250" i="214"/>
  <c r="AL250" i="214"/>
  <c r="AK250" i="214"/>
  <c r="AI250" i="214"/>
  <c r="AH250" i="214"/>
  <c r="AG250" i="214"/>
  <c r="AF250" i="214"/>
  <c r="AE250" i="214"/>
  <c r="AD250" i="214"/>
  <c r="AB250" i="214"/>
  <c r="AA250" i="214"/>
  <c r="Z250" i="214"/>
  <c r="Y250" i="214"/>
  <c r="X250" i="214"/>
  <c r="W250" i="214"/>
  <c r="Q250" i="214"/>
  <c r="P250" i="214"/>
  <c r="O250" i="214"/>
  <c r="N250" i="214"/>
  <c r="M250" i="214"/>
  <c r="L250" i="214"/>
  <c r="K250" i="214"/>
  <c r="J250" i="214"/>
  <c r="I250" i="214"/>
  <c r="AM233" i="214"/>
  <c r="AL233" i="214"/>
  <c r="AK233" i="214"/>
  <c r="AI233" i="214"/>
  <c r="AH233" i="214"/>
  <c r="AG233" i="214"/>
  <c r="AF233" i="214"/>
  <c r="AE233" i="214"/>
  <c r="AD233" i="214"/>
  <c r="AB233" i="214"/>
  <c r="AA233" i="214"/>
  <c r="Z233" i="214"/>
  <c r="Y233" i="214"/>
  <c r="X233" i="214"/>
  <c r="W233" i="214"/>
  <c r="Q233" i="214"/>
  <c r="P233" i="214"/>
  <c r="O233" i="214"/>
  <c r="N233" i="214"/>
  <c r="M233" i="214"/>
  <c r="L233" i="214"/>
  <c r="K233" i="214"/>
  <c r="J233" i="214"/>
  <c r="I233" i="214"/>
  <c r="AM216" i="214"/>
  <c r="AL216" i="214"/>
  <c r="AK216" i="214"/>
  <c r="AI216" i="214"/>
  <c r="AH216" i="214"/>
  <c r="AG216" i="214"/>
  <c r="AF216" i="214"/>
  <c r="AE216" i="214"/>
  <c r="AD216" i="214"/>
  <c r="AB216" i="214"/>
  <c r="AA216" i="214"/>
  <c r="Z216" i="214"/>
  <c r="Y216" i="214"/>
  <c r="X216" i="214"/>
  <c r="W216" i="214"/>
  <c r="Q216" i="214"/>
  <c r="P216" i="214"/>
  <c r="O216" i="214"/>
  <c r="N216" i="214"/>
  <c r="M216" i="214"/>
  <c r="L216" i="214"/>
  <c r="K216" i="214"/>
  <c r="J216" i="214"/>
  <c r="I216" i="214"/>
  <c r="AM199" i="214"/>
  <c r="AL199" i="214"/>
  <c r="AK199" i="214"/>
  <c r="AI199" i="214"/>
  <c r="AH199" i="214"/>
  <c r="AG199" i="214"/>
  <c r="AF199" i="214"/>
  <c r="AE199" i="214"/>
  <c r="AD199" i="214"/>
  <c r="AB199" i="214"/>
  <c r="AA199" i="214"/>
  <c r="Z199" i="214"/>
  <c r="Y199" i="214"/>
  <c r="X199" i="214"/>
  <c r="W199" i="214"/>
  <c r="Q199" i="214"/>
  <c r="P199" i="214"/>
  <c r="O199" i="214"/>
  <c r="N199" i="214"/>
  <c r="M199" i="214"/>
  <c r="L199" i="214"/>
  <c r="K199" i="214"/>
  <c r="J199" i="214"/>
  <c r="I199" i="214"/>
  <c r="AM182" i="214"/>
  <c r="AL182" i="214"/>
  <c r="AK182" i="214"/>
  <c r="AI182" i="214"/>
  <c r="AH182" i="214"/>
  <c r="AG182" i="214"/>
  <c r="AF182" i="214"/>
  <c r="AE182" i="214"/>
  <c r="AD182" i="214"/>
  <c r="AB182" i="214"/>
  <c r="AA182" i="214"/>
  <c r="Z182" i="214"/>
  <c r="Y182" i="214"/>
  <c r="X182" i="214"/>
  <c r="W182" i="214"/>
  <c r="Q182" i="214"/>
  <c r="P182" i="214"/>
  <c r="O182" i="214"/>
  <c r="N182" i="214"/>
  <c r="M182" i="214"/>
  <c r="L182" i="214"/>
  <c r="K182" i="214"/>
  <c r="J182" i="214"/>
  <c r="I182" i="214"/>
  <c r="AM165" i="214"/>
  <c r="AL165" i="214"/>
  <c r="AK165" i="214"/>
  <c r="AI165" i="214"/>
  <c r="AH165" i="214"/>
  <c r="AG165" i="214"/>
  <c r="AF165" i="214"/>
  <c r="AE165" i="214"/>
  <c r="AD165" i="214"/>
  <c r="AB165" i="214"/>
  <c r="AA165" i="214"/>
  <c r="Z165" i="214"/>
  <c r="Y165" i="214"/>
  <c r="X165" i="214"/>
  <c r="W165" i="214"/>
  <c r="Q165" i="214"/>
  <c r="P165" i="214"/>
  <c r="O165" i="214"/>
  <c r="N165" i="214"/>
  <c r="M165" i="214"/>
  <c r="L165" i="214"/>
  <c r="K165" i="214"/>
  <c r="J165" i="214"/>
  <c r="I165" i="214"/>
  <c r="AM148" i="214"/>
  <c r="AL148" i="214"/>
  <c r="AK148" i="214"/>
  <c r="AI148" i="214"/>
  <c r="AH148" i="214"/>
  <c r="AG148" i="214"/>
  <c r="AF148" i="214"/>
  <c r="AE148" i="214"/>
  <c r="AD148" i="214"/>
  <c r="AB148" i="214"/>
  <c r="AA148" i="214"/>
  <c r="Z148" i="214"/>
  <c r="Y148" i="214"/>
  <c r="X148" i="214"/>
  <c r="W148" i="214"/>
  <c r="Q148" i="214"/>
  <c r="P148" i="214"/>
  <c r="O148" i="214"/>
  <c r="N148" i="214"/>
  <c r="M148" i="214"/>
  <c r="L148" i="214"/>
  <c r="K148" i="214"/>
  <c r="J148" i="214"/>
  <c r="I148" i="214"/>
  <c r="AM131" i="214"/>
  <c r="AL131" i="214"/>
  <c r="AK131" i="214"/>
  <c r="AI131" i="214"/>
  <c r="AH131" i="214"/>
  <c r="AG131" i="214"/>
  <c r="AF131" i="214"/>
  <c r="AE131" i="214"/>
  <c r="AD131" i="214"/>
  <c r="AB131" i="214"/>
  <c r="AA131" i="214"/>
  <c r="Z131" i="214"/>
  <c r="Y131" i="214"/>
  <c r="X131" i="214"/>
  <c r="W131" i="214"/>
  <c r="Q131" i="214"/>
  <c r="P131" i="214"/>
  <c r="O131" i="214"/>
  <c r="N131" i="214"/>
  <c r="M131" i="214"/>
  <c r="L131" i="214"/>
  <c r="K131" i="214"/>
  <c r="J131" i="214"/>
  <c r="I131" i="214"/>
  <c r="AM114" i="214"/>
  <c r="AL114" i="214"/>
  <c r="AK114" i="214"/>
  <c r="AI114" i="214"/>
  <c r="AH114" i="214"/>
  <c r="AG114" i="214"/>
  <c r="AF114" i="214"/>
  <c r="AE114" i="214"/>
  <c r="AD114" i="214"/>
  <c r="AB114" i="214"/>
  <c r="AA114" i="214"/>
  <c r="Z114" i="214"/>
  <c r="Y114" i="214"/>
  <c r="X114" i="214"/>
  <c r="W114" i="214"/>
  <c r="Q114" i="214"/>
  <c r="P114" i="214"/>
  <c r="O114" i="214"/>
  <c r="N114" i="214"/>
  <c r="M114" i="214"/>
  <c r="L114" i="214"/>
  <c r="K114" i="214"/>
  <c r="J114" i="214"/>
  <c r="I114" i="214"/>
  <c r="AM97" i="214"/>
  <c r="AL97" i="214"/>
  <c r="AK97" i="214"/>
  <c r="AI97" i="214"/>
  <c r="AH97" i="214"/>
  <c r="AG97" i="214"/>
  <c r="AF97" i="214"/>
  <c r="AE97" i="214"/>
  <c r="AD97" i="214"/>
  <c r="AB97" i="214"/>
  <c r="AA97" i="214"/>
  <c r="Z97" i="214"/>
  <c r="Y97" i="214"/>
  <c r="X97" i="214"/>
  <c r="W97" i="214"/>
  <c r="Q97" i="214"/>
  <c r="P97" i="214"/>
  <c r="O97" i="214"/>
  <c r="N97" i="214"/>
  <c r="M97" i="214"/>
  <c r="L97" i="214"/>
  <c r="K97" i="214"/>
  <c r="J97" i="214"/>
  <c r="I97" i="214"/>
  <c r="AM80" i="214"/>
  <c r="AL80" i="214"/>
  <c r="AK80" i="214"/>
  <c r="AI80" i="214"/>
  <c r="AH80" i="214"/>
  <c r="AG80" i="214"/>
  <c r="AF80" i="214"/>
  <c r="AE80" i="214"/>
  <c r="AD80" i="214"/>
  <c r="AB80" i="214"/>
  <c r="AA80" i="214"/>
  <c r="Z80" i="214"/>
  <c r="Y80" i="214"/>
  <c r="X80" i="214"/>
  <c r="W80" i="214"/>
  <c r="Q80" i="214"/>
  <c r="P80" i="214"/>
  <c r="O80" i="214"/>
  <c r="N80" i="214"/>
  <c r="M80" i="214"/>
  <c r="L80" i="214"/>
  <c r="K80" i="214"/>
  <c r="J80" i="214"/>
  <c r="I80" i="214"/>
  <c r="AM63" i="214"/>
  <c r="AL63" i="214"/>
  <c r="AK63" i="214"/>
  <c r="AI63" i="214"/>
  <c r="AH63" i="214"/>
  <c r="AG63" i="214"/>
  <c r="AF63" i="214"/>
  <c r="AE63" i="214"/>
  <c r="AD63" i="214"/>
  <c r="AB63" i="214"/>
  <c r="AA63" i="214"/>
  <c r="Z63" i="214"/>
  <c r="Y63" i="214"/>
  <c r="X63" i="214"/>
  <c r="W63" i="214"/>
  <c r="Q63" i="214"/>
  <c r="P63" i="214"/>
  <c r="O63" i="214"/>
  <c r="N63" i="214"/>
  <c r="M63" i="214"/>
  <c r="L63" i="214"/>
  <c r="K63" i="214"/>
  <c r="J63" i="214"/>
  <c r="I63" i="214"/>
  <c r="AM46" i="214"/>
  <c r="AL46" i="214"/>
  <c r="AK46" i="214"/>
  <c r="AI46" i="214"/>
  <c r="AH46" i="214"/>
  <c r="AG46" i="214"/>
  <c r="AF46" i="214"/>
  <c r="AE46" i="214"/>
  <c r="AD46" i="214"/>
  <c r="AB46" i="214"/>
  <c r="AA46" i="214"/>
  <c r="Z46" i="214"/>
  <c r="Y46" i="214"/>
  <c r="X46" i="214"/>
  <c r="W46" i="214"/>
  <c r="Q46" i="214"/>
  <c r="P46" i="214"/>
  <c r="O46" i="214"/>
  <c r="N46" i="214"/>
  <c r="M46" i="214"/>
  <c r="L46" i="214"/>
  <c r="K46" i="214"/>
  <c r="J46" i="214"/>
  <c r="I46" i="214"/>
  <c r="AM29" i="214"/>
  <c r="AL29" i="214"/>
  <c r="AK29" i="214"/>
  <c r="AI29" i="214"/>
  <c r="AH29" i="214"/>
  <c r="AG29" i="214"/>
  <c r="AF29" i="214"/>
  <c r="AE29" i="214"/>
  <c r="AD29" i="214"/>
  <c r="AB29" i="214"/>
  <c r="AA29" i="214"/>
  <c r="Z29" i="214"/>
  <c r="Y29" i="214"/>
  <c r="X29" i="214"/>
  <c r="W29" i="214"/>
  <c r="Q29" i="214"/>
  <c r="P29" i="214"/>
  <c r="O29" i="214"/>
  <c r="N29" i="214"/>
  <c r="M29" i="214"/>
  <c r="L29" i="214"/>
  <c r="K29" i="214"/>
  <c r="J29" i="214"/>
  <c r="I29" i="214"/>
  <c r="B29" i="214"/>
  <c r="B46" i="214" s="1"/>
  <c r="B63" i="214" s="1"/>
  <c r="B80" i="214" s="1"/>
  <c r="B97" i="214" s="1"/>
  <c r="B114" i="214" s="1"/>
  <c r="B131" i="214" s="1"/>
  <c r="B148" i="214" s="1"/>
  <c r="B165" i="214" s="1"/>
  <c r="B182" i="214" s="1"/>
  <c r="B199" i="214" s="1"/>
  <c r="B216" i="214" s="1"/>
  <c r="B233" i="214" s="1"/>
  <c r="B250" i="214" s="1"/>
  <c r="B267" i="214" s="1"/>
  <c r="B284" i="214" s="1"/>
  <c r="B301" i="214" s="1"/>
  <c r="B318" i="214" s="1"/>
  <c r="B335" i="214" s="1"/>
  <c r="B352" i="214" s="1"/>
  <c r="B369" i="214" s="1"/>
  <c r="B386" i="214" s="1"/>
  <c r="B403" i="214" s="1"/>
  <c r="B420" i="214" s="1"/>
  <c r="B437" i="214" s="1"/>
  <c r="B454" i="214" s="1"/>
  <c r="B471" i="214" s="1"/>
  <c r="B488" i="214" s="1"/>
  <c r="B505" i="214" s="1"/>
  <c r="AM12" i="214"/>
  <c r="AL12" i="214"/>
  <c r="AK12" i="214"/>
  <c r="AI12" i="214"/>
  <c r="AH12" i="214"/>
  <c r="AG12" i="214"/>
  <c r="AG8" i="214" s="1"/>
  <c r="AF12" i="214"/>
  <c r="AE12" i="214"/>
  <c r="AD12" i="214"/>
  <c r="AD8" i="214" s="1"/>
  <c r="AB12" i="214"/>
  <c r="AB8" i="214" s="1"/>
  <c r="AA12" i="214"/>
  <c r="Z12" i="214"/>
  <c r="Y12" i="214"/>
  <c r="Y8" i="214" s="1"/>
  <c r="U21" i="2" s="1"/>
  <c r="X12" i="214"/>
  <c r="X8" i="214" s="1"/>
  <c r="W12" i="214"/>
  <c r="Q12" i="214"/>
  <c r="P12" i="214"/>
  <c r="O12" i="214"/>
  <c r="N12" i="214"/>
  <c r="M12" i="214"/>
  <c r="M8" i="214" s="1"/>
  <c r="L12" i="214"/>
  <c r="L8" i="214" s="1"/>
  <c r="K12" i="214"/>
  <c r="J12" i="214"/>
  <c r="I12" i="214"/>
  <c r="AH8" i="214"/>
  <c r="AE8" i="214"/>
  <c r="S8" i="214"/>
  <c r="AT7" i="214"/>
  <c r="Q7" i="214"/>
  <c r="E5" i="214"/>
  <c r="D5" i="214"/>
  <c r="B5" i="214"/>
  <c r="B4" i="214"/>
  <c r="G3" i="214"/>
  <c r="E3" i="214"/>
  <c r="B3" i="214"/>
  <c r="H2" i="213"/>
  <c r="C2" i="213"/>
  <c r="AM505" i="213"/>
  <c r="AL505" i="213"/>
  <c r="AK505" i="213"/>
  <c r="AI505" i="213"/>
  <c r="AH505" i="213"/>
  <c r="AG505" i="213"/>
  <c r="AF505" i="213"/>
  <c r="AE505" i="213"/>
  <c r="AD505" i="213"/>
  <c r="AB505" i="213"/>
  <c r="AA505" i="213"/>
  <c r="Z505" i="213"/>
  <c r="Y505" i="213"/>
  <c r="X505" i="213"/>
  <c r="W505" i="213"/>
  <c r="Q505" i="213"/>
  <c r="P505" i="213"/>
  <c r="O505" i="213"/>
  <c r="N505" i="213"/>
  <c r="M505" i="213"/>
  <c r="L505" i="213"/>
  <c r="K505" i="213"/>
  <c r="J505" i="213"/>
  <c r="I505" i="213"/>
  <c r="AM488" i="213"/>
  <c r="AL488" i="213"/>
  <c r="AK488" i="213"/>
  <c r="AI488" i="213"/>
  <c r="AH488" i="213"/>
  <c r="AG488" i="213"/>
  <c r="AF488" i="213"/>
  <c r="AE488" i="213"/>
  <c r="AD488" i="213"/>
  <c r="AB488" i="213"/>
  <c r="AA488" i="213"/>
  <c r="Z488" i="213"/>
  <c r="Y488" i="213"/>
  <c r="X488" i="213"/>
  <c r="W488" i="213"/>
  <c r="Q488" i="213"/>
  <c r="P488" i="213"/>
  <c r="O488" i="213"/>
  <c r="N488" i="213"/>
  <c r="M488" i="213"/>
  <c r="L488" i="213"/>
  <c r="K488" i="213"/>
  <c r="J488" i="213"/>
  <c r="I488" i="213"/>
  <c r="AM471" i="213"/>
  <c r="AL471" i="213"/>
  <c r="AK471" i="213"/>
  <c r="AI471" i="213"/>
  <c r="AH471" i="213"/>
  <c r="AG471" i="213"/>
  <c r="AF471" i="213"/>
  <c r="AE471" i="213"/>
  <c r="AD471" i="213"/>
  <c r="AB471" i="213"/>
  <c r="AA471" i="213"/>
  <c r="Z471" i="213"/>
  <c r="Y471" i="213"/>
  <c r="X471" i="213"/>
  <c r="W471" i="213"/>
  <c r="Q471" i="213"/>
  <c r="P471" i="213"/>
  <c r="O471" i="213"/>
  <c r="N471" i="213"/>
  <c r="M471" i="213"/>
  <c r="L471" i="213"/>
  <c r="K471" i="213"/>
  <c r="J471" i="213"/>
  <c r="I471" i="213"/>
  <c r="AM454" i="213"/>
  <c r="AL454" i="213"/>
  <c r="AK454" i="213"/>
  <c r="AI454" i="213"/>
  <c r="AH454" i="213"/>
  <c r="AG454" i="213"/>
  <c r="AF454" i="213"/>
  <c r="AE454" i="213"/>
  <c r="AD454" i="213"/>
  <c r="AB454" i="213"/>
  <c r="AA454" i="213"/>
  <c r="Z454" i="213"/>
  <c r="Y454" i="213"/>
  <c r="X454" i="213"/>
  <c r="W454" i="213"/>
  <c r="Q454" i="213"/>
  <c r="P454" i="213"/>
  <c r="O454" i="213"/>
  <c r="N454" i="213"/>
  <c r="M454" i="213"/>
  <c r="L454" i="213"/>
  <c r="K454" i="213"/>
  <c r="J454" i="213"/>
  <c r="I454" i="213"/>
  <c r="AM437" i="213"/>
  <c r="AL437" i="213"/>
  <c r="AK437" i="213"/>
  <c r="AI437" i="213"/>
  <c r="AH437" i="213"/>
  <c r="AG437" i="213"/>
  <c r="AF437" i="213"/>
  <c r="AE437" i="213"/>
  <c r="AD437" i="213"/>
  <c r="AB437" i="213"/>
  <c r="AA437" i="213"/>
  <c r="Z437" i="213"/>
  <c r="Y437" i="213"/>
  <c r="X437" i="213"/>
  <c r="W437" i="213"/>
  <c r="Q437" i="213"/>
  <c r="P437" i="213"/>
  <c r="O437" i="213"/>
  <c r="N437" i="213"/>
  <c r="M437" i="213"/>
  <c r="L437" i="213"/>
  <c r="K437" i="213"/>
  <c r="J437" i="213"/>
  <c r="I437" i="213"/>
  <c r="AM420" i="213"/>
  <c r="AL420" i="213"/>
  <c r="AK420" i="213"/>
  <c r="AI420" i="213"/>
  <c r="AH420" i="213"/>
  <c r="AG420" i="213"/>
  <c r="AF420" i="213"/>
  <c r="AE420" i="213"/>
  <c r="AD420" i="213"/>
  <c r="AB420" i="213"/>
  <c r="AA420" i="213"/>
  <c r="Z420" i="213"/>
  <c r="Y420" i="213"/>
  <c r="X420" i="213"/>
  <c r="W420" i="213"/>
  <c r="Q420" i="213"/>
  <c r="P420" i="213"/>
  <c r="O420" i="213"/>
  <c r="N420" i="213"/>
  <c r="M420" i="213"/>
  <c r="L420" i="213"/>
  <c r="K420" i="213"/>
  <c r="J420" i="213"/>
  <c r="I420" i="213"/>
  <c r="AM403" i="213"/>
  <c r="AL403" i="213"/>
  <c r="AK403" i="213"/>
  <c r="AI403" i="213"/>
  <c r="AH403" i="213"/>
  <c r="AG403" i="213"/>
  <c r="AF403" i="213"/>
  <c r="AE403" i="213"/>
  <c r="AD403" i="213"/>
  <c r="AB403" i="213"/>
  <c r="AA403" i="213"/>
  <c r="Z403" i="213"/>
  <c r="Y403" i="213"/>
  <c r="X403" i="213"/>
  <c r="W403" i="213"/>
  <c r="Q403" i="213"/>
  <c r="P403" i="213"/>
  <c r="O403" i="213"/>
  <c r="N403" i="213"/>
  <c r="M403" i="213"/>
  <c r="L403" i="213"/>
  <c r="K403" i="213"/>
  <c r="J403" i="213"/>
  <c r="I403" i="213"/>
  <c r="AM386" i="213"/>
  <c r="AL386" i="213"/>
  <c r="AK386" i="213"/>
  <c r="AI386" i="213"/>
  <c r="AH386" i="213"/>
  <c r="AG386" i="213"/>
  <c r="AF386" i="213"/>
  <c r="AE386" i="213"/>
  <c r="AD386" i="213"/>
  <c r="AB386" i="213"/>
  <c r="AA386" i="213"/>
  <c r="Z386" i="213"/>
  <c r="Y386" i="213"/>
  <c r="X386" i="213"/>
  <c r="W386" i="213"/>
  <c r="Q386" i="213"/>
  <c r="P386" i="213"/>
  <c r="O386" i="213"/>
  <c r="N386" i="213"/>
  <c r="M386" i="213"/>
  <c r="L386" i="213"/>
  <c r="K386" i="213"/>
  <c r="J386" i="213"/>
  <c r="I386" i="213"/>
  <c r="AM369" i="213"/>
  <c r="AL369" i="213"/>
  <c r="AK369" i="213"/>
  <c r="AI369" i="213"/>
  <c r="AH369" i="213"/>
  <c r="AG369" i="213"/>
  <c r="AF369" i="213"/>
  <c r="AE369" i="213"/>
  <c r="AD369" i="213"/>
  <c r="AB369" i="213"/>
  <c r="AA369" i="213"/>
  <c r="Z369" i="213"/>
  <c r="Y369" i="213"/>
  <c r="X369" i="213"/>
  <c r="W369" i="213"/>
  <c r="Q369" i="213"/>
  <c r="P369" i="213"/>
  <c r="O369" i="213"/>
  <c r="N369" i="213"/>
  <c r="M369" i="213"/>
  <c r="L369" i="213"/>
  <c r="K369" i="213"/>
  <c r="J369" i="213"/>
  <c r="I369" i="213"/>
  <c r="AM352" i="213"/>
  <c r="AL352" i="213"/>
  <c r="AK352" i="213"/>
  <c r="AI352" i="213"/>
  <c r="AH352" i="213"/>
  <c r="AG352" i="213"/>
  <c r="AF352" i="213"/>
  <c r="AE352" i="213"/>
  <c r="AD352" i="213"/>
  <c r="AB352" i="213"/>
  <c r="AA352" i="213"/>
  <c r="Z352" i="213"/>
  <c r="Y352" i="213"/>
  <c r="X352" i="213"/>
  <c r="W352" i="213"/>
  <c r="Q352" i="213"/>
  <c r="P352" i="213"/>
  <c r="O352" i="213"/>
  <c r="N352" i="213"/>
  <c r="M352" i="213"/>
  <c r="L352" i="213"/>
  <c r="K352" i="213"/>
  <c r="J352" i="213"/>
  <c r="I352" i="213"/>
  <c r="AM335" i="213"/>
  <c r="AL335" i="213"/>
  <c r="AK335" i="213"/>
  <c r="AI335" i="213"/>
  <c r="AH335" i="213"/>
  <c r="AG335" i="213"/>
  <c r="AF335" i="213"/>
  <c r="AE335" i="213"/>
  <c r="AD335" i="213"/>
  <c r="AB335" i="213"/>
  <c r="AA335" i="213"/>
  <c r="Z335" i="213"/>
  <c r="Y335" i="213"/>
  <c r="X335" i="213"/>
  <c r="W335" i="213"/>
  <c r="Q335" i="213"/>
  <c r="P335" i="213"/>
  <c r="O335" i="213"/>
  <c r="N335" i="213"/>
  <c r="M335" i="213"/>
  <c r="L335" i="213"/>
  <c r="K335" i="213"/>
  <c r="J335" i="213"/>
  <c r="I335" i="213"/>
  <c r="AM318" i="213"/>
  <c r="AL318" i="213"/>
  <c r="AK318" i="213"/>
  <c r="AI318" i="213"/>
  <c r="AH318" i="213"/>
  <c r="AG318" i="213"/>
  <c r="AF318" i="213"/>
  <c r="AE318" i="213"/>
  <c r="AD318" i="213"/>
  <c r="AB318" i="213"/>
  <c r="AA318" i="213"/>
  <c r="Z318" i="213"/>
  <c r="Y318" i="213"/>
  <c r="X318" i="213"/>
  <c r="W318" i="213"/>
  <c r="Q318" i="213"/>
  <c r="P318" i="213"/>
  <c r="O318" i="213"/>
  <c r="N318" i="213"/>
  <c r="M318" i="213"/>
  <c r="L318" i="213"/>
  <c r="K318" i="213"/>
  <c r="J318" i="213"/>
  <c r="I318" i="213"/>
  <c r="AM301" i="213"/>
  <c r="AL301" i="213"/>
  <c r="AK301" i="213"/>
  <c r="AI301" i="213"/>
  <c r="AH301" i="213"/>
  <c r="AG301" i="213"/>
  <c r="AF301" i="213"/>
  <c r="AE301" i="213"/>
  <c r="AD301" i="213"/>
  <c r="AB301" i="213"/>
  <c r="AA301" i="213"/>
  <c r="Z301" i="213"/>
  <c r="Y301" i="213"/>
  <c r="X301" i="213"/>
  <c r="W301" i="213"/>
  <c r="Q301" i="213"/>
  <c r="P301" i="213"/>
  <c r="O301" i="213"/>
  <c r="N301" i="213"/>
  <c r="M301" i="213"/>
  <c r="L301" i="213"/>
  <c r="K301" i="213"/>
  <c r="J301" i="213"/>
  <c r="I301" i="213"/>
  <c r="AM284" i="213"/>
  <c r="AL284" i="213"/>
  <c r="AK284" i="213"/>
  <c r="AI284" i="213"/>
  <c r="AH284" i="213"/>
  <c r="AG284" i="213"/>
  <c r="AF284" i="213"/>
  <c r="AE284" i="213"/>
  <c r="AD284" i="213"/>
  <c r="AB284" i="213"/>
  <c r="AA284" i="213"/>
  <c r="Z284" i="213"/>
  <c r="Y284" i="213"/>
  <c r="X284" i="213"/>
  <c r="W284" i="213"/>
  <c r="Q284" i="213"/>
  <c r="P284" i="213"/>
  <c r="O284" i="213"/>
  <c r="N284" i="213"/>
  <c r="M284" i="213"/>
  <c r="L284" i="213"/>
  <c r="K284" i="213"/>
  <c r="J284" i="213"/>
  <c r="I284" i="213"/>
  <c r="AM267" i="213"/>
  <c r="AL267" i="213"/>
  <c r="AK267" i="213"/>
  <c r="AI267" i="213"/>
  <c r="AH267" i="213"/>
  <c r="AG267" i="213"/>
  <c r="AF267" i="213"/>
  <c r="AE267" i="213"/>
  <c r="AD267" i="213"/>
  <c r="AB267" i="213"/>
  <c r="AA267" i="213"/>
  <c r="Z267" i="213"/>
  <c r="Y267" i="213"/>
  <c r="X267" i="213"/>
  <c r="W267" i="213"/>
  <c r="Q267" i="213"/>
  <c r="P267" i="213"/>
  <c r="O267" i="213"/>
  <c r="N267" i="213"/>
  <c r="M267" i="213"/>
  <c r="L267" i="213"/>
  <c r="K267" i="213"/>
  <c r="J267" i="213"/>
  <c r="I267" i="213"/>
  <c r="AM250" i="213"/>
  <c r="AL250" i="213"/>
  <c r="AK250" i="213"/>
  <c r="AI250" i="213"/>
  <c r="AH250" i="213"/>
  <c r="AG250" i="213"/>
  <c r="AF250" i="213"/>
  <c r="AE250" i="213"/>
  <c r="AD250" i="213"/>
  <c r="AB250" i="213"/>
  <c r="AA250" i="213"/>
  <c r="Z250" i="213"/>
  <c r="Y250" i="213"/>
  <c r="X250" i="213"/>
  <c r="W250" i="213"/>
  <c r="Q250" i="213"/>
  <c r="P250" i="213"/>
  <c r="O250" i="213"/>
  <c r="N250" i="213"/>
  <c r="M250" i="213"/>
  <c r="L250" i="213"/>
  <c r="K250" i="213"/>
  <c r="J250" i="213"/>
  <c r="I250" i="213"/>
  <c r="AM233" i="213"/>
  <c r="AL233" i="213"/>
  <c r="AK233" i="213"/>
  <c r="AI233" i="213"/>
  <c r="AH233" i="213"/>
  <c r="AG233" i="213"/>
  <c r="AF233" i="213"/>
  <c r="AE233" i="213"/>
  <c r="AD233" i="213"/>
  <c r="AB233" i="213"/>
  <c r="AA233" i="213"/>
  <c r="Z233" i="213"/>
  <c r="Y233" i="213"/>
  <c r="X233" i="213"/>
  <c r="W233" i="213"/>
  <c r="Q233" i="213"/>
  <c r="P233" i="213"/>
  <c r="O233" i="213"/>
  <c r="N233" i="213"/>
  <c r="M233" i="213"/>
  <c r="L233" i="213"/>
  <c r="K233" i="213"/>
  <c r="J233" i="213"/>
  <c r="I233" i="213"/>
  <c r="AM216" i="213"/>
  <c r="AL216" i="213"/>
  <c r="AK216" i="213"/>
  <c r="AI216" i="213"/>
  <c r="AH216" i="213"/>
  <c r="AG216" i="213"/>
  <c r="AF216" i="213"/>
  <c r="AE216" i="213"/>
  <c r="AD216" i="213"/>
  <c r="AB216" i="213"/>
  <c r="AA216" i="213"/>
  <c r="Z216" i="213"/>
  <c r="Y216" i="213"/>
  <c r="X216" i="213"/>
  <c r="W216" i="213"/>
  <c r="Q216" i="213"/>
  <c r="P216" i="213"/>
  <c r="O216" i="213"/>
  <c r="N216" i="213"/>
  <c r="M216" i="213"/>
  <c r="L216" i="213"/>
  <c r="K216" i="213"/>
  <c r="J216" i="213"/>
  <c r="I216" i="213"/>
  <c r="AM199" i="213"/>
  <c r="AL199" i="213"/>
  <c r="AK199" i="213"/>
  <c r="AI199" i="213"/>
  <c r="AH199" i="213"/>
  <c r="AG199" i="213"/>
  <c r="AF199" i="213"/>
  <c r="AE199" i="213"/>
  <c r="AD199" i="213"/>
  <c r="AB199" i="213"/>
  <c r="AA199" i="213"/>
  <c r="Z199" i="213"/>
  <c r="Y199" i="213"/>
  <c r="X199" i="213"/>
  <c r="W199" i="213"/>
  <c r="Q199" i="213"/>
  <c r="P199" i="213"/>
  <c r="O199" i="213"/>
  <c r="N199" i="213"/>
  <c r="M199" i="213"/>
  <c r="L199" i="213"/>
  <c r="K199" i="213"/>
  <c r="J199" i="213"/>
  <c r="I199" i="213"/>
  <c r="AM182" i="213"/>
  <c r="AL182" i="213"/>
  <c r="AK182" i="213"/>
  <c r="AI182" i="213"/>
  <c r="AH182" i="213"/>
  <c r="AG182" i="213"/>
  <c r="AF182" i="213"/>
  <c r="AE182" i="213"/>
  <c r="AD182" i="213"/>
  <c r="AB182" i="213"/>
  <c r="AA182" i="213"/>
  <c r="Z182" i="213"/>
  <c r="Y182" i="213"/>
  <c r="X182" i="213"/>
  <c r="W182" i="213"/>
  <c r="Q182" i="213"/>
  <c r="P182" i="213"/>
  <c r="O182" i="213"/>
  <c r="N182" i="213"/>
  <c r="M182" i="213"/>
  <c r="L182" i="213"/>
  <c r="K182" i="213"/>
  <c r="J182" i="213"/>
  <c r="I182" i="213"/>
  <c r="AM165" i="213"/>
  <c r="AL165" i="213"/>
  <c r="AK165" i="213"/>
  <c r="AI165" i="213"/>
  <c r="AH165" i="213"/>
  <c r="AG165" i="213"/>
  <c r="AF165" i="213"/>
  <c r="AE165" i="213"/>
  <c r="AD165" i="213"/>
  <c r="AB165" i="213"/>
  <c r="AA165" i="213"/>
  <c r="Z165" i="213"/>
  <c r="Y165" i="213"/>
  <c r="X165" i="213"/>
  <c r="W165" i="213"/>
  <c r="Q165" i="213"/>
  <c r="P165" i="213"/>
  <c r="O165" i="213"/>
  <c r="N165" i="213"/>
  <c r="M165" i="213"/>
  <c r="L165" i="213"/>
  <c r="K165" i="213"/>
  <c r="J165" i="213"/>
  <c r="I165" i="213"/>
  <c r="AM148" i="213"/>
  <c r="AL148" i="213"/>
  <c r="AK148" i="213"/>
  <c r="AI148" i="213"/>
  <c r="AH148" i="213"/>
  <c r="AG148" i="213"/>
  <c r="AF148" i="213"/>
  <c r="AE148" i="213"/>
  <c r="AD148" i="213"/>
  <c r="AB148" i="213"/>
  <c r="AA148" i="213"/>
  <c r="Z148" i="213"/>
  <c r="Y148" i="213"/>
  <c r="X148" i="213"/>
  <c r="W148" i="213"/>
  <c r="Q148" i="213"/>
  <c r="P148" i="213"/>
  <c r="O148" i="213"/>
  <c r="N148" i="213"/>
  <c r="M148" i="213"/>
  <c r="L148" i="213"/>
  <c r="K148" i="213"/>
  <c r="J148" i="213"/>
  <c r="I148" i="213"/>
  <c r="AM131" i="213"/>
  <c r="AL131" i="213"/>
  <c r="AK131" i="213"/>
  <c r="AI131" i="213"/>
  <c r="AH131" i="213"/>
  <c r="AG131" i="213"/>
  <c r="AF131" i="213"/>
  <c r="AE131" i="213"/>
  <c r="AD131" i="213"/>
  <c r="AB131" i="213"/>
  <c r="AA131" i="213"/>
  <c r="Z131" i="213"/>
  <c r="Y131" i="213"/>
  <c r="X131" i="213"/>
  <c r="W131" i="213"/>
  <c r="Q131" i="213"/>
  <c r="P131" i="213"/>
  <c r="O131" i="213"/>
  <c r="N131" i="213"/>
  <c r="M131" i="213"/>
  <c r="L131" i="213"/>
  <c r="K131" i="213"/>
  <c r="J131" i="213"/>
  <c r="I131" i="213"/>
  <c r="AM114" i="213"/>
  <c r="AL114" i="213"/>
  <c r="AK114" i="213"/>
  <c r="AI114" i="213"/>
  <c r="AH114" i="213"/>
  <c r="AG114" i="213"/>
  <c r="AF114" i="213"/>
  <c r="AE114" i="213"/>
  <c r="AD114" i="213"/>
  <c r="AB114" i="213"/>
  <c r="AA114" i="213"/>
  <c r="Z114" i="213"/>
  <c r="Y114" i="213"/>
  <c r="X114" i="213"/>
  <c r="W114" i="213"/>
  <c r="Q114" i="213"/>
  <c r="P114" i="213"/>
  <c r="O114" i="213"/>
  <c r="N114" i="213"/>
  <c r="M114" i="213"/>
  <c r="L114" i="213"/>
  <c r="K114" i="213"/>
  <c r="J114" i="213"/>
  <c r="I114" i="213"/>
  <c r="AM97" i="213"/>
  <c r="AL97" i="213"/>
  <c r="AK97" i="213"/>
  <c r="AI97" i="213"/>
  <c r="AH97" i="213"/>
  <c r="AG97" i="213"/>
  <c r="AF97" i="213"/>
  <c r="AE97" i="213"/>
  <c r="AD97" i="213"/>
  <c r="AB97" i="213"/>
  <c r="AA97" i="213"/>
  <c r="Z97" i="213"/>
  <c r="Y97" i="213"/>
  <c r="X97" i="213"/>
  <c r="W97" i="213"/>
  <c r="Q97" i="213"/>
  <c r="P97" i="213"/>
  <c r="O97" i="213"/>
  <c r="N97" i="213"/>
  <c r="M97" i="213"/>
  <c r="L97" i="213"/>
  <c r="K97" i="213"/>
  <c r="J97" i="213"/>
  <c r="I97" i="213"/>
  <c r="AM80" i="213"/>
  <c r="AL80" i="213"/>
  <c r="AK80" i="213"/>
  <c r="AI80" i="213"/>
  <c r="AH80" i="213"/>
  <c r="AG80" i="213"/>
  <c r="AF80" i="213"/>
  <c r="AE80" i="213"/>
  <c r="AD80" i="213"/>
  <c r="AB80" i="213"/>
  <c r="AA80" i="213"/>
  <c r="Z80" i="213"/>
  <c r="Y80" i="213"/>
  <c r="X80" i="213"/>
  <c r="W80" i="213"/>
  <c r="Q80" i="213"/>
  <c r="P80" i="213"/>
  <c r="O80" i="213"/>
  <c r="N80" i="213"/>
  <c r="M80" i="213"/>
  <c r="L80" i="213"/>
  <c r="K80" i="213"/>
  <c r="J80" i="213"/>
  <c r="I80" i="213"/>
  <c r="AM63" i="213"/>
  <c r="AL63" i="213"/>
  <c r="AK63" i="213"/>
  <c r="AI63" i="213"/>
  <c r="AH63" i="213"/>
  <c r="AG63" i="213"/>
  <c r="AF63" i="213"/>
  <c r="AE63" i="213"/>
  <c r="AD63" i="213"/>
  <c r="AB63" i="213"/>
  <c r="AA63" i="213"/>
  <c r="Z63" i="213"/>
  <c r="Y63" i="213"/>
  <c r="X63" i="213"/>
  <c r="W63" i="213"/>
  <c r="Q63" i="213"/>
  <c r="P63" i="213"/>
  <c r="O63" i="213"/>
  <c r="N63" i="213"/>
  <c r="M63" i="213"/>
  <c r="L63" i="213"/>
  <c r="K63" i="213"/>
  <c r="J63" i="213"/>
  <c r="I63" i="213"/>
  <c r="AM46" i="213"/>
  <c r="AL46" i="213"/>
  <c r="AK46" i="213"/>
  <c r="AI46" i="213"/>
  <c r="AH46" i="213"/>
  <c r="AG46" i="213"/>
  <c r="AF46" i="213"/>
  <c r="AE46" i="213"/>
  <c r="AD46" i="213"/>
  <c r="AB46" i="213"/>
  <c r="AA46" i="213"/>
  <c r="Z46" i="213"/>
  <c r="Y46" i="213"/>
  <c r="X46" i="213"/>
  <c r="W46" i="213"/>
  <c r="Q46" i="213"/>
  <c r="P46" i="213"/>
  <c r="O46" i="213"/>
  <c r="N46" i="213"/>
  <c r="M46" i="213"/>
  <c r="L46" i="213"/>
  <c r="K46" i="213"/>
  <c r="J46" i="213"/>
  <c r="I46" i="213"/>
  <c r="AM29" i="213"/>
  <c r="AL29" i="213"/>
  <c r="AK29" i="213"/>
  <c r="AI29" i="213"/>
  <c r="AH29" i="213"/>
  <c r="AH8" i="213" s="1"/>
  <c r="AG29" i="213"/>
  <c r="AF29" i="213"/>
  <c r="AE29" i="213"/>
  <c r="AD29" i="213"/>
  <c r="AB29" i="213"/>
  <c r="AA29" i="213"/>
  <c r="Z29" i="213"/>
  <c r="Y29" i="213"/>
  <c r="X29" i="213"/>
  <c r="W29" i="213"/>
  <c r="Q29" i="213"/>
  <c r="P29" i="213"/>
  <c r="O29" i="213"/>
  <c r="N29" i="213"/>
  <c r="M29" i="213"/>
  <c r="L29" i="213"/>
  <c r="K29" i="213"/>
  <c r="J29" i="213"/>
  <c r="I29" i="213"/>
  <c r="B29" i="213"/>
  <c r="B46" i="213" s="1"/>
  <c r="B63" i="213" s="1"/>
  <c r="B80" i="213" s="1"/>
  <c r="B97" i="213" s="1"/>
  <c r="B114" i="213" s="1"/>
  <c r="B131" i="213" s="1"/>
  <c r="B148" i="213" s="1"/>
  <c r="B165" i="213" s="1"/>
  <c r="B182" i="213" s="1"/>
  <c r="B199" i="213" s="1"/>
  <c r="B216" i="213" s="1"/>
  <c r="B233" i="213" s="1"/>
  <c r="B250" i="213" s="1"/>
  <c r="B267" i="213" s="1"/>
  <c r="B284" i="213" s="1"/>
  <c r="B301" i="213" s="1"/>
  <c r="B318" i="213" s="1"/>
  <c r="B335" i="213" s="1"/>
  <c r="B352" i="213" s="1"/>
  <c r="B369" i="213" s="1"/>
  <c r="B386" i="213" s="1"/>
  <c r="B403" i="213" s="1"/>
  <c r="B420" i="213" s="1"/>
  <c r="B437" i="213" s="1"/>
  <c r="B454" i="213" s="1"/>
  <c r="B471" i="213" s="1"/>
  <c r="B488" i="213" s="1"/>
  <c r="B505" i="213" s="1"/>
  <c r="AM12" i="213"/>
  <c r="AM8" i="213" s="1"/>
  <c r="AL12" i="213"/>
  <c r="AK12" i="213"/>
  <c r="AI12" i="213"/>
  <c r="AH12" i="213"/>
  <c r="AG12" i="213"/>
  <c r="AF12" i="213"/>
  <c r="AE12" i="213"/>
  <c r="AD12" i="213"/>
  <c r="AB12" i="213"/>
  <c r="AA12" i="213"/>
  <c r="AA8" i="213" s="1"/>
  <c r="Z12" i="213"/>
  <c r="Z8" i="213" s="1"/>
  <c r="Y12" i="213"/>
  <c r="Y8" i="213" s="1"/>
  <c r="X12" i="213"/>
  <c r="X8" i="213" s="1"/>
  <c r="W12" i="213"/>
  <c r="W8" i="213" s="1"/>
  <c r="Q12" i="213"/>
  <c r="P12" i="213"/>
  <c r="O12" i="213"/>
  <c r="N12" i="213"/>
  <c r="M12" i="213"/>
  <c r="L12" i="213"/>
  <c r="K12" i="213"/>
  <c r="K8" i="213" s="1"/>
  <c r="J12" i="213"/>
  <c r="J8" i="213" s="1"/>
  <c r="I12" i="213"/>
  <c r="I8" i="213" s="1"/>
  <c r="AK8" i="213"/>
  <c r="AI8" i="213"/>
  <c r="AD8" i="213"/>
  <c r="S8" i="213"/>
  <c r="AT7" i="213"/>
  <c r="Q7" i="213"/>
  <c r="E5" i="213"/>
  <c r="D5" i="213"/>
  <c r="B5" i="213"/>
  <c r="B4" i="213"/>
  <c r="G3" i="213"/>
  <c r="E3" i="213"/>
  <c r="B3" i="213"/>
  <c r="H2" i="212"/>
  <c r="C2" i="212"/>
  <c r="AM505" i="212"/>
  <c r="AL505" i="212"/>
  <c r="AK505" i="212"/>
  <c r="AI505" i="212"/>
  <c r="AH505" i="212"/>
  <c r="AG505" i="212"/>
  <c r="AF505" i="212"/>
  <c r="AE505" i="212"/>
  <c r="AD505" i="212"/>
  <c r="AB505" i="212"/>
  <c r="AA505" i="212"/>
  <c r="Z505" i="212"/>
  <c r="Y505" i="212"/>
  <c r="X505" i="212"/>
  <c r="W505" i="212"/>
  <c r="Q505" i="212"/>
  <c r="P505" i="212"/>
  <c r="O505" i="212"/>
  <c r="N505" i="212"/>
  <c r="M505" i="212"/>
  <c r="L505" i="212"/>
  <c r="K505" i="212"/>
  <c r="J505" i="212"/>
  <c r="I505" i="212"/>
  <c r="AM488" i="212"/>
  <c r="AL488" i="212"/>
  <c r="AK488" i="212"/>
  <c r="AI488" i="212"/>
  <c r="AH488" i="212"/>
  <c r="AG488" i="212"/>
  <c r="AF488" i="212"/>
  <c r="AE488" i="212"/>
  <c r="AD488" i="212"/>
  <c r="AB488" i="212"/>
  <c r="AA488" i="212"/>
  <c r="Z488" i="212"/>
  <c r="Y488" i="212"/>
  <c r="X488" i="212"/>
  <c r="W488" i="212"/>
  <c r="Q488" i="212"/>
  <c r="P488" i="212"/>
  <c r="O488" i="212"/>
  <c r="N488" i="212"/>
  <c r="M488" i="212"/>
  <c r="L488" i="212"/>
  <c r="K488" i="212"/>
  <c r="J488" i="212"/>
  <c r="I488" i="212"/>
  <c r="AM471" i="212"/>
  <c r="AL471" i="212"/>
  <c r="AK471" i="212"/>
  <c r="AI471" i="212"/>
  <c r="AH471" i="212"/>
  <c r="AG471" i="212"/>
  <c r="AF471" i="212"/>
  <c r="AE471" i="212"/>
  <c r="AD471" i="212"/>
  <c r="AB471" i="212"/>
  <c r="AA471" i="212"/>
  <c r="Z471" i="212"/>
  <c r="Y471" i="212"/>
  <c r="X471" i="212"/>
  <c r="W471" i="212"/>
  <c r="Q471" i="212"/>
  <c r="P471" i="212"/>
  <c r="O471" i="212"/>
  <c r="N471" i="212"/>
  <c r="M471" i="212"/>
  <c r="L471" i="212"/>
  <c r="K471" i="212"/>
  <c r="J471" i="212"/>
  <c r="I471" i="212"/>
  <c r="AM454" i="212"/>
  <c r="AL454" i="212"/>
  <c r="AK454" i="212"/>
  <c r="AI454" i="212"/>
  <c r="AH454" i="212"/>
  <c r="AG454" i="212"/>
  <c r="AF454" i="212"/>
  <c r="AE454" i="212"/>
  <c r="AD454" i="212"/>
  <c r="AB454" i="212"/>
  <c r="AA454" i="212"/>
  <c r="Z454" i="212"/>
  <c r="Y454" i="212"/>
  <c r="X454" i="212"/>
  <c r="W454" i="212"/>
  <c r="Q454" i="212"/>
  <c r="P454" i="212"/>
  <c r="O454" i="212"/>
  <c r="N454" i="212"/>
  <c r="M454" i="212"/>
  <c r="L454" i="212"/>
  <c r="K454" i="212"/>
  <c r="J454" i="212"/>
  <c r="I454" i="212"/>
  <c r="AM437" i="212"/>
  <c r="AL437" i="212"/>
  <c r="AK437" i="212"/>
  <c r="AI437" i="212"/>
  <c r="AH437" i="212"/>
  <c r="AG437" i="212"/>
  <c r="AF437" i="212"/>
  <c r="AE437" i="212"/>
  <c r="AD437" i="212"/>
  <c r="AB437" i="212"/>
  <c r="AA437" i="212"/>
  <c r="Z437" i="212"/>
  <c r="Y437" i="212"/>
  <c r="X437" i="212"/>
  <c r="W437" i="212"/>
  <c r="Q437" i="212"/>
  <c r="P437" i="212"/>
  <c r="O437" i="212"/>
  <c r="N437" i="212"/>
  <c r="M437" i="212"/>
  <c r="L437" i="212"/>
  <c r="K437" i="212"/>
  <c r="J437" i="212"/>
  <c r="I437" i="212"/>
  <c r="AM420" i="212"/>
  <c r="AL420" i="212"/>
  <c r="AK420" i="212"/>
  <c r="AI420" i="212"/>
  <c r="AH420" i="212"/>
  <c r="AG420" i="212"/>
  <c r="AF420" i="212"/>
  <c r="AE420" i="212"/>
  <c r="AD420" i="212"/>
  <c r="AB420" i="212"/>
  <c r="AA420" i="212"/>
  <c r="Z420" i="212"/>
  <c r="Y420" i="212"/>
  <c r="X420" i="212"/>
  <c r="W420" i="212"/>
  <c r="Q420" i="212"/>
  <c r="P420" i="212"/>
  <c r="O420" i="212"/>
  <c r="N420" i="212"/>
  <c r="M420" i="212"/>
  <c r="L420" i="212"/>
  <c r="K420" i="212"/>
  <c r="J420" i="212"/>
  <c r="I420" i="212"/>
  <c r="AM403" i="212"/>
  <c r="AL403" i="212"/>
  <c r="AK403" i="212"/>
  <c r="AI403" i="212"/>
  <c r="AH403" i="212"/>
  <c r="AG403" i="212"/>
  <c r="AF403" i="212"/>
  <c r="AE403" i="212"/>
  <c r="AD403" i="212"/>
  <c r="AB403" i="212"/>
  <c r="AA403" i="212"/>
  <c r="Z403" i="212"/>
  <c r="Y403" i="212"/>
  <c r="X403" i="212"/>
  <c r="W403" i="212"/>
  <c r="Q403" i="212"/>
  <c r="P403" i="212"/>
  <c r="O403" i="212"/>
  <c r="N403" i="212"/>
  <c r="M403" i="212"/>
  <c r="L403" i="212"/>
  <c r="K403" i="212"/>
  <c r="J403" i="212"/>
  <c r="I403" i="212"/>
  <c r="AM386" i="212"/>
  <c r="AL386" i="212"/>
  <c r="AK386" i="212"/>
  <c r="AI386" i="212"/>
  <c r="AH386" i="212"/>
  <c r="AG386" i="212"/>
  <c r="AF386" i="212"/>
  <c r="AE386" i="212"/>
  <c r="AD386" i="212"/>
  <c r="AB386" i="212"/>
  <c r="AA386" i="212"/>
  <c r="Z386" i="212"/>
  <c r="Y386" i="212"/>
  <c r="X386" i="212"/>
  <c r="W386" i="212"/>
  <c r="Q386" i="212"/>
  <c r="P386" i="212"/>
  <c r="O386" i="212"/>
  <c r="N386" i="212"/>
  <c r="M386" i="212"/>
  <c r="L386" i="212"/>
  <c r="K386" i="212"/>
  <c r="J386" i="212"/>
  <c r="I386" i="212"/>
  <c r="AM369" i="212"/>
  <c r="AL369" i="212"/>
  <c r="AK369" i="212"/>
  <c r="AI369" i="212"/>
  <c r="AH369" i="212"/>
  <c r="AG369" i="212"/>
  <c r="AF369" i="212"/>
  <c r="AE369" i="212"/>
  <c r="AD369" i="212"/>
  <c r="AB369" i="212"/>
  <c r="AA369" i="212"/>
  <c r="Z369" i="212"/>
  <c r="Y369" i="212"/>
  <c r="X369" i="212"/>
  <c r="W369" i="212"/>
  <c r="Q369" i="212"/>
  <c r="P369" i="212"/>
  <c r="O369" i="212"/>
  <c r="N369" i="212"/>
  <c r="M369" i="212"/>
  <c r="L369" i="212"/>
  <c r="K369" i="212"/>
  <c r="J369" i="212"/>
  <c r="I369" i="212"/>
  <c r="AM352" i="212"/>
  <c r="AL352" i="212"/>
  <c r="AK352" i="212"/>
  <c r="AI352" i="212"/>
  <c r="AH352" i="212"/>
  <c r="AG352" i="212"/>
  <c r="AF352" i="212"/>
  <c r="AE352" i="212"/>
  <c r="AD352" i="212"/>
  <c r="AB352" i="212"/>
  <c r="AA352" i="212"/>
  <c r="Z352" i="212"/>
  <c r="Y352" i="212"/>
  <c r="X352" i="212"/>
  <c r="W352" i="212"/>
  <c r="Q352" i="212"/>
  <c r="P352" i="212"/>
  <c r="O352" i="212"/>
  <c r="N352" i="212"/>
  <c r="M352" i="212"/>
  <c r="L352" i="212"/>
  <c r="K352" i="212"/>
  <c r="J352" i="212"/>
  <c r="I352" i="212"/>
  <c r="AM335" i="212"/>
  <c r="AL335" i="212"/>
  <c r="AK335" i="212"/>
  <c r="AI335" i="212"/>
  <c r="AH335" i="212"/>
  <c r="AG335" i="212"/>
  <c r="AF335" i="212"/>
  <c r="AE335" i="212"/>
  <c r="AD335" i="212"/>
  <c r="AB335" i="212"/>
  <c r="AA335" i="212"/>
  <c r="Z335" i="212"/>
  <c r="Y335" i="212"/>
  <c r="X335" i="212"/>
  <c r="W335" i="212"/>
  <c r="Q335" i="212"/>
  <c r="P335" i="212"/>
  <c r="O335" i="212"/>
  <c r="N335" i="212"/>
  <c r="M335" i="212"/>
  <c r="L335" i="212"/>
  <c r="K335" i="212"/>
  <c r="J335" i="212"/>
  <c r="I335" i="212"/>
  <c r="AM318" i="212"/>
  <c r="AL318" i="212"/>
  <c r="AK318" i="212"/>
  <c r="AI318" i="212"/>
  <c r="AH318" i="212"/>
  <c r="AG318" i="212"/>
  <c r="AF318" i="212"/>
  <c r="AE318" i="212"/>
  <c r="AD318" i="212"/>
  <c r="AB318" i="212"/>
  <c r="AA318" i="212"/>
  <c r="Z318" i="212"/>
  <c r="Y318" i="212"/>
  <c r="X318" i="212"/>
  <c r="W318" i="212"/>
  <c r="Q318" i="212"/>
  <c r="P318" i="212"/>
  <c r="O318" i="212"/>
  <c r="N318" i="212"/>
  <c r="M318" i="212"/>
  <c r="L318" i="212"/>
  <c r="K318" i="212"/>
  <c r="J318" i="212"/>
  <c r="I318" i="212"/>
  <c r="AM301" i="212"/>
  <c r="AL301" i="212"/>
  <c r="AK301" i="212"/>
  <c r="AI301" i="212"/>
  <c r="AH301" i="212"/>
  <c r="AG301" i="212"/>
  <c r="AF301" i="212"/>
  <c r="AE301" i="212"/>
  <c r="AD301" i="212"/>
  <c r="AB301" i="212"/>
  <c r="AA301" i="212"/>
  <c r="Z301" i="212"/>
  <c r="Y301" i="212"/>
  <c r="X301" i="212"/>
  <c r="W301" i="212"/>
  <c r="Q301" i="212"/>
  <c r="P301" i="212"/>
  <c r="O301" i="212"/>
  <c r="N301" i="212"/>
  <c r="M301" i="212"/>
  <c r="L301" i="212"/>
  <c r="K301" i="212"/>
  <c r="J301" i="212"/>
  <c r="I301" i="212"/>
  <c r="AM284" i="212"/>
  <c r="AL284" i="212"/>
  <c r="AK284" i="212"/>
  <c r="AI284" i="212"/>
  <c r="AH284" i="212"/>
  <c r="AG284" i="212"/>
  <c r="AF284" i="212"/>
  <c r="AE284" i="212"/>
  <c r="AD284" i="212"/>
  <c r="AB284" i="212"/>
  <c r="AA284" i="212"/>
  <c r="Z284" i="212"/>
  <c r="Y284" i="212"/>
  <c r="X284" i="212"/>
  <c r="W284" i="212"/>
  <c r="Q284" i="212"/>
  <c r="P284" i="212"/>
  <c r="O284" i="212"/>
  <c r="N284" i="212"/>
  <c r="M284" i="212"/>
  <c r="L284" i="212"/>
  <c r="K284" i="212"/>
  <c r="J284" i="212"/>
  <c r="I284" i="212"/>
  <c r="AM267" i="212"/>
  <c r="AL267" i="212"/>
  <c r="AK267" i="212"/>
  <c r="AI267" i="212"/>
  <c r="AH267" i="212"/>
  <c r="AG267" i="212"/>
  <c r="AF267" i="212"/>
  <c r="AE267" i="212"/>
  <c r="AD267" i="212"/>
  <c r="AB267" i="212"/>
  <c r="AA267" i="212"/>
  <c r="Z267" i="212"/>
  <c r="Y267" i="212"/>
  <c r="X267" i="212"/>
  <c r="W267" i="212"/>
  <c r="Q267" i="212"/>
  <c r="P267" i="212"/>
  <c r="O267" i="212"/>
  <c r="N267" i="212"/>
  <c r="M267" i="212"/>
  <c r="L267" i="212"/>
  <c r="K267" i="212"/>
  <c r="J267" i="212"/>
  <c r="I267" i="212"/>
  <c r="AM250" i="212"/>
  <c r="AL250" i="212"/>
  <c r="AK250" i="212"/>
  <c r="AI250" i="212"/>
  <c r="AH250" i="212"/>
  <c r="AG250" i="212"/>
  <c r="AF250" i="212"/>
  <c r="AE250" i="212"/>
  <c r="AD250" i="212"/>
  <c r="AB250" i="212"/>
  <c r="AA250" i="212"/>
  <c r="Z250" i="212"/>
  <c r="Y250" i="212"/>
  <c r="X250" i="212"/>
  <c r="W250" i="212"/>
  <c r="Q250" i="212"/>
  <c r="P250" i="212"/>
  <c r="O250" i="212"/>
  <c r="N250" i="212"/>
  <c r="M250" i="212"/>
  <c r="L250" i="212"/>
  <c r="K250" i="212"/>
  <c r="J250" i="212"/>
  <c r="I250" i="212"/>
  <c r="AM233" i="212"/>
  <c r="AL233" i="212"/>
  <c r="AK233" i="212"/>
  <c r="AI233" i="212"/>
  <c r="AH233" i="212"/>
  <c r="AG233" i="212"/>
  <c r="AF233" i="212"/>
  <c r="AE233" i="212"/>
  <c r="AD233" i="212"/>
  <c r="AB233" i="212"/>
  <c r="AA233" i="212"/>
  <c r="Z233" i="212"/>
  <c r="Y233" i="212"/>
  <c r="X233" i="212"/>
  <c r="W233" i="212"/>
  <c r="Q233" i="212"/>
  <c r="P233" i="212"/>
  <c r="O233" i="212"/>
  <c r="N233" i="212"/>
  <c r="M233" i="212"/>
  <c r="L233" i="212"/>
  <c r="K233" i="212"/>
  <c r="J233" i="212"/>
  <c r="I233" i="212"/>
  <c r="AM216" i="212"/>
  <c r="AL216" i="212"/>
  <c r="AK216" i="212"/>
  <c r="AI216" i="212"/>
  <c r="AH216" i="212"/>
  <c r="AG216" i="212"/>
  <c r="AF216" i="212"/>
  <c r="AE216" i="212"/>
  <c r="AD216" i="212"/>
  <c r="AB216" i="212"/>
  <c r="AA216" i="212"/>
  <c r="Z216" i="212"/>
  <c r="Y216" i="212"/>
  <c r="X216" i="212"/>
  <c r="W216" i="212"/>
  <c r="Q216" i="212"/>
  <c r="P216" i="212"/>
  <c r="O216" i="212"/>
  <c r="N216" i="212"/>
  <c r="M216" i="212"/>
  <c r="L216" i="212"/>
  <c r="K216" i="212"/>
  <c r="J216" i="212"/>
  <c r="I216" i="212"/>
  <c r="AM199" i="212"/>
  <c r="AL199" i="212"/>
  <c r="AK199" i="212"/>
  <c r="AI199" i="212"/>
  <c r="AH199" i="212"/>
  <c r="AG199" i="212"/>
  <c r="AF199" i="212"/>
  <c r="AE199" i="212"/>
  <c r="AD199" i="212"/>
  <c r="AB199" i="212"/>
  <c r="AA199" i="212"/>
  <c r="Z199" i="212"/>
  <c r="Y199" i="212"/>
  <c r="X199" i="212"/>
  <c r="W199" i="212"/>
  <c r="Q199" i="212"/>
  <c r="P199" i="212"/>
  <c r="O199" i="212"/>
  <c r="N199" i="212"/>
  <c r="M199" i="212"/>
  <c r="L199" i="212"/>
  <c r="K199" i="212"/>
  <c r="J199" i="212"/>
  <c r="I199" i="212"/>
  <c r="AM182" i="212"/>
  <c r="AL182" i="212"/>
  <c r="AK182" i="212"/>
  <c r="AI182" i="212"/>
  <c r="AH182" i="212"/>
  <c r="AG182" i="212"/>
  <c r="AF182" i="212"/>
  <c r="AE182" i="212"/>
  <c r="AD182" i="212"/>
  <c r="AB182" i="212"/>
  <c r="AA182" i="212"/>
  <c r="Z182" i="212"/>
  <c r="Y182" i="212"/>
  <c r="X182" i="212"/>
  <c r="W182" i="212"/>
  <c r="Q182" i="212"/>
  <c r="P182" i="212"/>
  <c r="O182" i="212"/>
  <c r="N182" i="212"/>
  <c r="M182" i="212"/>
  <c r="L182" i="212"/>
  <c r="K182" i="212"/>
  <c r="J182" i="212"/>
  <c r="I182" i="212"/>
  <c r="AM165" i="212"/>
  <c r="AL165" i="212"/>
  <c r="AK165" i="212"/>
  <c r="AI165" i="212"/>
  <c r="AH165" i="212"/>
  <c r="AG165" i="212"/>
  <c r="AF165" i="212"/>
  <c r="AE165" i="212"/>
  <c r="AD165" i="212"/>
  <c r="AB165" i="212"/>
  <c r="AA165" i="212"/>
  <c r="Z165" i="212"/>
  <c r="Y165" i="212"/>
  <c r="X165" i="212"/>
  <c r="W165" i="212"/>
  <c r="Q165" i="212"/>
  <c r="P165" i="212"/>
  <c r="O165" i="212"/>
  <c r="N165" i="212"/>
  <c r="M165" i="212"/>
  <c r="L165" i="212"/>
  <c r="K165" i="212"/>
  <c r="J165" i="212"/>
  <c r="I165" i="212"/>
  <c r="AM148" i="212"/>
  <c r="AL148" i="212"/>
  <c r="AK148" i="212"/>
  <c r="AI148" i="212"/>
  <c r="AH148" i="212"/>
  <c r="AG148" i="212"/>
  <c r="AF148" i="212"/>
  <c r="AE148" i="212"/>
  <c r="AD148" i="212"/>
  <c r="AB148" i="212"/>
  <c r="AA148" i="212"/>
  <c r="Z148" i="212"/>
  <c r="Y148" i="212"/>
  <c r="X148" i="212"/>
  <c r="W148" i="212"/>
  <c r="Q148" i="212"/>
  <c r="P148" i="212"/>
  <c r="O148" i="212"/>
  <c r="N148" i="212"/>
  <c r="M148" i="212"/>
  <c r="L148" i="212"/>
  <c r="K148" i="212"/>
  <c r="J148" i="212"/>
  <c r="I148" i="212"/>
  <c r="AM131" i="212"/>
  <c r="AL131" i="212"/>
  <c r="AK131" i="212"/>
  <c r="AI131" i="212"/>
  <c r="AH131" i="212"/>
  <c r="AG131" i="212"/>
  <c r="AF131" i="212"/>
  <c r="AE131" i="212"/>
  <c r="AD131" i="212"/>
  <c r="AB131" i="212"/>
  <c r="AA131" i="212"/>
  <c r="Z131" i="212"/>
  <c r="Y131" i="212"/>
  <c r="X131" i="212"/>
  <c r="W131" i="212"/>
  <c r="Q131" i="212"/>
  <c r="P131" i="212"/>
  <c r="O131" i="212"/>
  <c r="N131" i="212"/>
  <c r="M131" i="212"/>
  <c r="L131" i="212"/>
  <c r="K131" i="212"/>
  <c r="J131" i="212"/>
  <c r="I131" i="212"/>
  <c r="AM114" i="212"/>
  <c r="AL114" i="212"/>
  <c r="AK114" i="212"/>
  <c r="AI114" i="212"/>
  <c r="AH114" i="212"/>
  <c r="AG114" i="212"/>
  <c r="AF114" i="212"/>
  <c r="AE114" i="212"/>
  <c r="AD114" i="212"/>
  <c r="AB114" i="212"/>
  <c r="AA114" i="212"/>
  <c r="Z114" i="212"/>
  <c r="Y114" i="212"/>
  <c r="X114" i="212"/>
  <c r="W114" i="212"/>
  <c r="Q114" i="212"/>
  <c r="P114" i="212"/>
  <c r="O114" i="212"/>
  <c r="N114" i="212"/>
  <c r="M114" i="212"/>
  <c r="L114" i="212"/>
  <c r="K114" i="212"/>
  <c r="J114" i="212"/>
  <c r="I114" i="212"/>
  <c r="AM97" i="212"/>
  <c r="AL97" i="212"/>
  <c r="AK97" i="212"/>
  <c r="AI97" i="212"/>
  <c r="AH97" i="212"/>
  <c r="AG97" i="212"/>
  <c r="AF97" i="212"/>
  <c r="AE97" i="212"/>
  <c r="AD97" i="212"/>
  <c r="AB97" i="212"/>
  <c r="AA97" i="212"/>
  <c r="Z97" i="212"/>
  <c r="Y97" i="212"/>
  <c r="X97" i="212"/>
  <c r="W97" i="212"/>
  <c r="Q97" i="212"/>
  <c r="P97" i="212"/>
  <c r="O97" i="212"/>
  <c r="N97" i="212"/>
  <c r="M97" i="212"/>
  <c r="L97" i="212"/>
  <c r="K97" i="212"/>
  <c r="J97" i="212"/>
  <c r="I97" i="212"/>
  <c r="AM80" i="212"/>
  <c r="AL80" i="212"/>
  <c r="AK80" i="212"/>
  <c r="AI80" i="212"/>
  <c r="AI8" i="212" s="1"/>
  <c r="AH80" i="212"/>
  <c r="AG80" i="212"/>
  <c r="AF80" i="212"/>
  <c r="AE80" i="212"/>
  <c r="AD80" i="212"/>
  <c r="AB80" i="212"/>
  <c r="AA80" i="212"/>
  <c r="Z80" i="212"/>
  <c r="Y80" i="212"/>
  <c r="X80" i="212"/>
  <c r="W80" i="212"/>
  <c r="Q80" i="212"/>
  <c r="P80" i="212"/>
  <c r="O80" i="212"/>
  <c r="N80" i="212"/>
  <c r="M80" i="212"/>
  <c r="L80" i="212"/>
  <c r="K80" i="212"/>
  <c r="J80" i="212"/>
  <c r="I80" i="212"/>
  <c r="AM63" i="212"/>
  <c r="AL63" i="212"/>
  <c r="AK63" i="212"/>
  <c r="AI63" i="212"/>
  <c r="AH63" i="212"/>
  <c r="AG63" i="212"/>
  <c r="AF63" i="212"/>
  <c r="AE63" i="212"/>
  <c r="AD63" i="212"/>
  <c r="AB63" i="212"/>
  <c r="AA63" i="212"/>
  <c r="Z63" i="212"/>
  <c r="Y63" i="212"/>
  <c r="X63" i="212"/>
  <c r="W63" i="212"/>
  <c r="Q63" i="212"/>
  <c r="P63" i="212"/>
  <c r="O63" i="212"/>
  <c r="N63" i="212"/>
  <c r="M63" i="212"/>
  <c r="L63" i="212"/>
  <c r="K63" i="212"/>
  <c r="J63" i="212"/>
  <c r="I63" i="212"/>
  <c r="AM46" i="212"/>
  <c r="AL46" i="212"/>
  <c r="AK46" i="212"/>
  <c r="AI46" i="212"/>
  <c r="AH46" i="212"/>
  <c r="AG46" i="212"/>
  <c r="AF46" i="212"/>
  <c r="AE46" i="212"/>
  <c r="AD46" i="212"/>
  <c r="AB46" i="212"/>
  <c r="AB8" i="212" s="1"/>
  <c r="AA46" i="212"/>
  <c r="Z46" i="212"/>
  <c r="Y46" i="212"/>
  <c r="X46" i="212"/>
  <c r="W46" i="212"/>
  <c r="Q46" i="212"/>
  <c r="P46" i="212"/>
  <c r="O46" i="212"/>
  <c r="N46" i="212"/>
  <c r="M46" i="212"/>
  <c r="L46" i="212"/>
  <c r="K46" i="212"/>
  <c r="K8" i="212" s="1"/>
  <c r="J46" i="212"/>
  <c r="I46" i="212"/>
  <c r="AM29" i="212"/>
  <c r="AL29" i="212"/>
  <c r="AK29" i="212"/>
  <c r="AK8" i="212" s="1"/>
  <c r="AI29" i="212"/>
  <c r="AH29" i="212"/>
  <c r="AG29" i="212"/>
  <c r="AF29" i="212"/>
  <c r="AE29" i="212"/>
  <c r="AD29" i="212"/>
  <c r="AB29" i="212"/>
  <c r="AA29" i="212"/>
  <c r="Z29" i="212"/>
  <c r="Y29" i="212"/>
  <c r="X29" i="212"/>
  <c r="W29" i="212"/>
  <c r="Q29" i="212"/>
  <c r="P29" i="212"/>
  <c r="O29" i="212"/>
  <c r="N29" i="212"/>
  <c r="M29" i="212"/>
  <c r="L29" i="212"/>
  <c r="L8" i="212" s="1"/>
  <c r="K29" i="212"/>
  <c r="J29" i="212"/>
  <c r="I29" i="212"/>
  <c r="B29" i="212"/>
  <c r="B46" i="212" s="1"/>
  <c r="B63" i="212" s="1"/>
  <c r="B80" i="212" s="1"/>
  <c r="B97" i="212" s="1"/>
  <c r="B114" i="212" s="1"/>
  <c r="B131" i="212" s="1"/>
  <c r="B148" i="212" s="1"/>
  <c r="B165" i="212" s="1"/>
  <c r="B182" i="212" s="1"/>
  <c r="B199" i="212" s="1"/>
  <c r="B216" i="212" s="1"/>
  <c r="B233" i="212" s="1"/>
  <c r="B250" i="212" s="1"/>
  <c r="B267" i="212" s="1"/>
  <c r="B284" i="212" s="1"/>
  <c r="B301" i="212" s="1"/>
  <c r="B318" i="212" s="1"/>
  <c r="B335" i="212" s="1"/>
  <c r="B352" i="212" s="1"/>
  <c r="B369" i="212" s="1"/>
  <c r="B386" i="212" s="1"/>
  <c r="B403" i="212" s="1"/>
  <c r="B420" i="212" s="1"/>
  <c r="B437" i="212" s="1"/>
  <c r="B454" i="212" s="1"/>
  <c r="B471" i="212" s="1"/>
  <c r="B488" i="212" s="1"/>
  <c r="B505" i="212" s="1"/>
  <c r="AM12" i="212"/>
  <c r="AL12" i="212"/>
  <c r="AK12" i="212"/>
  <c r="AI12" i="212"/>
  <c r="AH12" i="212"/>
  <c r="AG12" i="212"/>
  <c r="AF12" i="212"/>
  <c r="AF8" i="212" s="1"/>
  <c r="AE12" i="212"/>
  <c r="AD12" i="212"/>
  <c r="AD8" i="212" s="1"/>
  <c r="AB12" i="212"/>
  <c r="AA12" i="212"/>
  <c r="Z12" i="212"/>
  <c r="Y12" i="212"/>
  <c r="X12" i="212"/>
  <c r="W12" i="212"/>
  <c r="Q12" i="212"/>
  <c r="P12" i="212"/>
  <c r="O12" i="212"/>
  <c r="N12" i="212"/>
  <c r="N8" i="212" s="1"/>
  <c r="M12" i="212"/>
  <c r="L12" i="212"/>
  <c r="K12" i="212"/>
  <c r="J12" i="212"/>
  <c r="I12" i="212"/>
  <c r="W8" i="212"/>
  <c r="S8" i="212"/>
  <c r="M8" i="212"/>
  <c r="AT7" i="212"/>
  <c r="Q7" i="212"/>
  <c r="E5" i="212"/>
  <c r="D5" i="212"/>
  <c r="B5" i="212"/>
  <c r="B4" i="212"/>
  <c r="G3" i="212"/>
  <c r="E3" i="212"/>
  <c r="B3" i="212"/>
  <c r="H2" i="211"/>
  <c r="C2" i="211"/>
  <c r="AM505" i="211"/>
  <c r="AL505" i="211"/>
  <c r="AK505" i="211"/>
  <c r="AI505" i="211"/>
  <c r="AH505" i="211"/>
  <c r="AG505" i="211"/>
  <c r="AF505" i="211"/>
  <c r="AE505" i="211"/>
  <c r="AD505" i="211"/>
  <c r="AB505" i="211"/>
  <c r="AA505" i="211"/>
  <c r="Z505" i="211"/>
  <c r="Y505" i="211"/>
  <c r="X505" i="211"/>
  <c r="W505" i="211"/>
  <c r="Q505" i="211"/>
  <c r="P505" i="211"/>
  <c r="O505" i="211"/>
  <c r="N505" i="211"/>
  <c r="M505" i="211"/>
  <c r="L505" i="211"/>
  <c r="K505" i="211"/>
  <c r="J505" i="211"/>
  <c r="I505" i="211"/>
  <c r="AM488" i="211"/>
  <c r="AL488" i="211"/>
  <c r="AK488" i="211"/>
  <c r="AI488" i="211"/>
  <c r="AH488" i="211"/>
  <c r="AG488" i="211"/>
  <c r="AF488" i="211"/>
  <c r="AE488" i="211"/>
  <c r="AD488" i="211"/>
  <c r="AB488" i="211"/>
  <c r="AA488" i="211"/>
  <c r="Z488" i="211"/>
  <c r="Y488" i="211"/>
  <c r="X488" i="211"/>
  <c r="W488" i="211"/>
  <c r="Q488" i="211"/>
  <c r="P488" i="211"/>
  <c r="O488" i="211"/>
  <c r="N488" i="211"/>
  <c r="M488" i="211"/>
  <c r="L488" i="211"/>
  <c r="K488" i="211"/>
  <c r="J488" i="211"/>
  <c r="I488" i="211"/>
  <c r="AM471" i="211"/>
  <c r="AL471" i="211"/>
  <c r="AK471" i="211"/>
  <c r="AI471" i="211"/>
  <c r="AH471" i="211"/>
  <c r="AG471" i="211"/>
  <c r="AF471" i="211"/>
  <c r="AE471" i="211"/>
  <c r="AD471" i="211"/>
  <c r="AB471" i="211"/>
  <c r="AA471" i="211"/>
  <c r="Z471" i="211"/>
  <c r="Y471" i="211"/>
  <c r="X471" i="211"/>
  <c r="W471" i="211"/>
  <c r="Q471" i="211"/>
  <c r="P471" i="211"/>
  <c r="O471" i="211"/>
  <c r="N471" i="211"/>
  <c r="M471" i="211"/>
  <c r="L471" i="211"/>
  <c r="K471" i="211"/>
  <c r="J471" i="211"/>
  <c r="I471" i="211"/>
  <c r="AM454" i="211"/>
  <c r="AL454" i="211"/>
  <c r="AK454" i="211"/>
  <c r="AI454" i="211"/>
  <c r="AH454" i="211"/>
  <c r="AG454" i="211"/>
  <c r="AF454" i="211"/>
  <c r="AE454" i="211"/>
  <c r="AD454" i="211"/>
  <c r="AB454" i="211"/>
  <c r="AA454" i="211"/>
  <c r="Z454" i="211"/>
  <c r="Y454" i="211"/>
  <c r="X454" i="211"/>
  <c r="W454" i="211"/>
  <c r="Q454" i="211"/>
  <c r="P454" i="211"/>
  <c r="O454" i="211"/>
  <c r="N454" i="211"/>
  <c r="M454" i="211"/>
  <c r="L454" i="211"/>
  <c r="K454" i="211"/>
  <c r="J454" i="211"/>
  <c r="I454" i="211"/>
  <c r="AM437" i="211"/>
  <c r="AL437" i="211"/>
  <c r="AK437" i="211"/>
  <c r="AI437" i="211"/>
  <c r="AH437" i="211"/>
  <c r="AG437" i="211"/>
  <c r="AF437" i="211"/>
  <c r="AE437" i="211"/>
  <c r="AD437" i="211"/>
  <c r="AB437" i="211"/>
  <c r="AA437" i="211"/>
  <c r="Z437" i="211"/>
  <c r="Y437" i="211"/>
  <c r="X437" i="211"/>
  <c r="W437" i="211"/>
  <c r="Q437" i="211"/>
  <c r="P437" i="211"/>
  <c r="O437" i="211"/>
  <c r="N437" i="211"/>
  <c r="M437" i="211"/>
  <c r="L437" i="211"/>
  <c r="K437" i="211"/>
  <c r="J437" i="211"/>
  <c r="I437" i="211"/>
  <c r="AM420" i="211"/>
  <c r="AL420" i="211"/>
  <c r="AK420" i="211"/>
  <c r="AI420" i="211"/>
  <c r="AH420" i="211"/>
  <c r="AG420" i="211"/>
  <c r="AF420" i="211"/>
  <c r="AE420" i="211"/>
  <c r="AD420" i="211"/>
  <c r="AB420" i="211"/>
  <c r="AA420" i="211"/>
  <c r="Z420" i="211"/>
  <c r="Y420" i="211"/>
  <c r="X420" i="211"/>
  <c r="W420" i="211"/>
  <c r="Q420" i="211"/>
  <c r="P420" i="211"/>
  <c r="O420" i="211"/>
  <c r="N420" i="211"/>
  <c r="M420" i="211"/>
  <c r="L420" i="211"/>
  <c r="K420" i="211"/>
  <c r="J420" i="211"/>
  <c r="I420" i="211"/>
  <c r="AM403" i="211"/>
  <c r="AL403" i="211"/>
  <c r="AK403" i="211"/>
  <c r="AI403" i="211"/>
  <c r="AH403" i="211"/>
  <c r="AG403" i="211"/>
  <c r="AF403" i="211"/>
  <c r="AE403" i="211"/>
  <c r="AD403" i="211"/>
  <c r="AB403" i="211"/>
  <c r="AA403" i="211"/>
  <c r="Z403" i="211"/>
  <c r="Y403" i="211"/>
  <c r="X403" i="211"/>
  <c r="W403" i="211"/>
  <c r="Q403" i="211"/>
  <c r="P403" i="211"/>
  <c r="O403" i="211"/>
  <c r="N403" i="211"/>
  <c r="M403" i="211"/>
  <c r="L403" i="211"/>
  <c r="K403" i="211"/>
  <c r="J403" i="211"/>
  <c r="I403" i="211"/>
  <c r="AM386" i="211"/>
  <c r="AL386" i="211"/>
  <c r="AK386" i="211"/>
  <c r="AI386" i="211"/>
  <c r="AH386" i="211"/>
  <c r="AG386" i="211"/>
  <c r="AF386" i="211"/>
  <c r="AE386" i="211"/>
  <c r="AD386" i="211"/>
  <c r="AB386" i="211"/>
  <c r="AA386" i="211"/>
  <c r="Z386" i="211"/>
  <c r="Y386" i="211"/>
  <c r="X386" i="211"/>
  <c r="W386" i="211"/>
  <c r="Q386" i="211"/>
  <c r="P386" i="211"/>
  <c r="O386" i="211"/>
  <c r="N386" i="211"/>
  <c r="M386" i="211"/>
  <c r="L386" i="211"/>
  <c r="K386" i="211"/>
  <c r="J386" i="211"/>
  <c r="I386" i="211"/>
  <c r="AM369" i="211"/>
  <c r="AL369" i="211"/>
  <c r="AK369" i="211"/>
  <c r="AI369" i="211"/>
  <c r="AH369" i="211"/>
  <c r="AG369" i="211"/>
  <c r="AF369" i="211"/>
  <c r="AE369" i="211"/>
  <c r="AD369" i="211"/>
  <c r="AB369" i="211"/>
  <c r="AA369" i="211"/>
  <c r="Z369" i="211"/>
  <c r="Y369" i="211"/>
  <c r="X369" i="211"/>
  <c r="W369" i="211"/>
  <c r="Q369" i="211"/>
  <c r="P369" i="211"/>
  <c r="O369" i="211"/>
  <c r="N369" i="211"/>
  <c r="M369" i="211"/>
  <c r="L369" i="211"/>
  <c r="K369" i="211"/>
  <c r="J369" i="211"/>
  <c r="I369" i="211"/>
  <c r="AM352" i="211"/>
  <c r="AL352" i="211"/>
  <c r="AK352" i="211"/>
  <c r="AI352" i="211"/>
  <c r="AH352" i="211"/>
  <c r="AG352" i="211"/>
  <c r="AF352" i="211"/>
  <c r="AE352" i="211"/>
  <c r="AD352" i="211"/>
  <c r="AB352" i="211"/>
  <c r="AA352" i="211"/>
  <c r="Z352" i="211"/>
  <c r="Y352" i="211"/>
  <c r="X352" i="211"/>
  <c r="W352" i="211"/>
  <c r="Q352" i="211"/>
  <c r="P352" i="211"/>
  <c r="O352" i="211"/>
  <c r="N352" i="211"/>
  <c r="M352" i="211"/>
  <c r="L352" i="211"/>
  <c r="K352" i="211"/>
  <c r="J352" i="211"/>
  <c r="I352" i="211"/>
  <c r="AM335" i="211"/>
  <c r="AL335" i="211"/>
  <c r="AK335" i="211"/>
  <c r="AI335" i="211"/>
  <c r="AH335" i="211"/>
  <c r="AG335" i="211"/>
  <c r="AF335" i="211"/>
  <c r="AE335" i="211"/>
  <c r="AD335" i="211"/>
  <c r="AB335" i="211"/>
  <c r="AA335" i="211"/>
  <c r="Z335" i="211"/>
  <c r="Y335" i="211"/>
  <c r="X335" i="211"/>
  <c r="W335" i="211"/>
  <c r="Q335" i="211"/>
  <c r="P335" i="211"/>
  <c r="O335" i="211"/>
  <c r="N335" i="211"/>
  <c r="M335" i="211"/>
  <c r="L335" i="211"/>
  <c r="K335" i="211"/>
  <c r="J335" i="211"/>
  <c r="I335" i="211"/>
  <c r="AM318" i="211"/>
  <c r="AL318" i="211"/>
  <c r="AK318" i="211"/>
  <c r="AI318" i="211"/>
  <c r="AH318" i="211"/>
  <c r="AG318" i="211"/>
  <c r="AF318" i="211"/>
  <c r="AE318" i="211"/>
  <c r="AD318" i="211"/>
  <c r="AB318" i="211"/>
  <c r="AA318" i="211"/>
  <c r="Z318" i="211"/>
  <c r="Y318" i="211"/>
  <c r="X318" i="211"/>
  <c r="W318" i="211"/>
  <c r="Q318" i="211"/>
  <c r="P318" i="211"/>
  <c r="O318" i="211"/>
  <c r="N318" i="211"/>
  <c r="M318" i="211"/>
  <c r="L318" i="211"/>
  <c r="K318" i="211"/>
  <c r="J318" i="211"/>
  <c r="I318" i="211"/>
  <c r="AM301" i="211"/>
  <c r="AL301" i="211"/>
  <c r="AK301" i="211"/>
  <c r="AI301" i="211"/>
  <c r="AH301" i="211"/>
  <c r="AG301" i="211"/>
  <c r="AF301" i="211"/>
  <c r="AE301" i="211"/>
  <c r="AD301" i="211"/>
  <c r="AB301" i="211"/>
  <c r="AA301" i="211"/>
  <c r="Z301" i="211"/>
  <c r="Y301" i="211"/>
  <c r="X301" i="211"/>
  <c r="W301" i="211"/>
  <c r="Q301" i="211"/>
  <c r="P301" i="211"/>
  <c r="O301" i="211"/>
  <c r="N301" i="211"/>
  <c r="M301" i="211"/>
  <c r="L301" i="211"/>
  <c r="K301" i="211"/>
  <c r="J301" i="211"/>
  <c r="I301" i="211"/>
  <c r="AM284" i="211"/>
  <c r="AL284" i="211"/>
  <c r="AK284" i="211"/>
  <c r="AI284" i="211"/>
  <c r="AH284" i="211"/>
  <c r="AG284" i="211"/>
  <c r="AF284" i="211"/>
  <c r="AE284" i="211"/>
  <c r="AD284" i="211"/>
  <c r="AB284" i="211"/>
  <c r="AA284" i="211"/>
  <c r="Z284" i="211"/>
  <c r="Y284" i="211"/>
  <c r="X284" i="211"/>
  <c r="W284" i="211"/>
  <c r="Q284" i="211"/>
  <c r="P284" i="211"/>
  <c r="O284" i="211"/>
  <c r="N284" i="211"/>
  <c r="M284" i="211"/>
  <c r="L284" i="211"/>
  <c r="K284" i="211"/>
  <c r="J284" i="211"/>
  <c r="I284" i="211"/>
  <c r="AM267" i="211"/>
  <c r="AL267" i="211"/>
  <c r="AK267" i="211"/>
  <c r="AI267" i="211"/>
  <c r="AH267" i="211"/>
  <c r="AG267" i="211"/>
  <c r="AF267" i="211"/>
  <c r="AE267" i="211"/>
  <c r="AD267" i="211"/>
  <c r="AB267" i="211"/>
  <c r="AA267" i="211"/>
  <c r="Z267" i="211"/>
  <c r="Y267" i="211"/>
  <c r="X267" i="211"/>
  <c r="W267" i="211"/>
  <c r="Q267" i="211"/>
  <c r="P267" i="211"/>
  <c r="O267" i="211"/>
  <c r="N267" i="211"/>
  <c r="M267" i="211"/>
  <c r="L267" i="211"/>
  <c r="K267" i="211"/>
  <c r="J267" i="211"/>
  <c r="I267" i="211"/>
  <c r="AM250" i="211"/>
  <c r="AL250" i="211"/>
  <c r="AK250" i="211"/>
  <c r="AI250" i="211"/>
  <c r="AH250" i="211"/>
  <c r="AG250" i="211"/>
  <c r="AF250" i="211"/>
  <c r="AE250" i="211"/>
  <c r="AD250" i="211"/>
  <c r="AB250" i="211"/>
  <c r="AA250" i="211"/>
  <c r="Z250" i="211"/>
  <c r="Y250" i="211"/>
  <c r="X250" i="211"/>
  <c r="W250" i="211"/>
  <c r="Q250" i="211"/>
  <c r="P250" i="211"/>
  <c r="O250" i="211"/>
  <c r="N250" i="211"/>
  <c r="M250" i="211"/>
  <c r="L250" i="211"/>
  <c r="K250" i="211"/>
  <c r="J250" i="211"/>
  <c r="I250" i="211"/>
  <c r="AM233" i="211"/>
  <c r="AL233" i="211"/>
  <c r="AK233" i="211"/>
  <c r="AI233" i="211"/>
  <c r="AH233" i="211"/>
  <c r="AG233" i="211"/>
  <c r="AF233" i="211"/>
  <c r="AE233" i="211"/>
  <c r="AD233" i="211"/>
  <c r="AB233" i="211"/>
  <c r="AA233" i="211"/>
  <c r="Z233" i="211"/>
  <c r="Y233" i="211"/>
  <c r="X233" i="211"/>
  <c r="W233" i="211"/>
  <c r="Q233" i="211"/>
  <c r="P233" i="211"/>
  <c r="O233" i="211"/>
  <c r="N233" i="211"/>
  <c r="M233" i="211"/>
  <c r="L233" i="211"/>
  <c r="K233" i="211"/>
  <c r="J233" i="211"/>
  <c r="I233" i="211"/>
  <c r="AM216" i="211"/>
  <c r="AL216" i="211"/>
  <c r="AK216" i="211"/>
  <c r="AI216" i="211"/>
  <c r="AH216" i="211"/>
  <c r="AG216" i="211"/>
  <c r="AF216" i="211"/>
  <c r="AE216" i="211"/>
  <c r="AD216" i="211"/>
  <c r="AB216" i="211"/>
  <c r="AA216" i="211"/>
  <c r="Z216" i="211"/>
  <c r="Y216" i="211"/>
  <c r="X216" i="211"/>
  <c r="W216" i="211"/>
  <c r="Q216" i="211"/>
  <c r="P216" i="211"/>
  <c r="O216" i="211"/>
  <c r="N216" i="211"/>
  <c r="M216" i="211"/>
  <c r="L216" i="211"/>
  <c r="K216" i="211"/>
  <c r="J216" i="211"/>
  <c r="I216" i="211"/>
  <c r="AM199" i="211"/>
  <c r="AL199" i="211"/>
  <c r="AK199" i="211"/>
  <c r="AI199" i="211"/>
  <c r="AH199" i="211"/>
  <c r="AG199" i="211"/>
  <c r="AF199" i="211"/>
  <c r="AE199" i="211"/>
  <c r="AD199" i="211"/>
  <c r="AB199" i="211"/>
  <c r="AA199" i="211"/>
  <c r="Z199" i="211"/>
  <c r="Y199" i="211"/>
  <c r="X199" i="211"/>
  <c r="W199" i="211"/>
  <c r="Q199" i="211"/>
  <c r="P199" i="211"/>
  <c r="O199" i="211"/>
  <c r="N199" i="211"/>
  <c r="M199" i="211"/>
  <c r="L199" i="211"/>
  <c r="K199" i="211"/>
  <c r="J199" i="211"/>
  <c r="I199" i="211"/>
  <c r="AM182" i="211"/>
  <c r="AL182" i="211"/>
  <c r="AK182" i="211"/>
  <c r="AI182" i="211"/>
  <c r="AH182" i="211"/>
  <c r="AG182" i="211"/>
  <c r="AF182" i="211"/>
  <c r="AE182" i="211"/>
  <c r="AD182" i="211"/>
  <c r="AB182" i="211"/>
  <c r="AA182" i="211"/>
  <c r="Z182" i="211"/>
  <c r="Y182" i="211"/>
  <c r="X182" i="211"/>
  <c r="W182" i="211"/>
  <c r="Q182" i="211"/>
  <c r="P182" i="211"/>
  <c r="O182" i="211"/>
  <c r="N182" i="211"/>
  <c r="M182" i="211"/>
  <c r="L182" i="211"/>
  <c r="K182" i="211"/>
  <c r="J182" i="211"/>
  <c r="I182" i="211"/>
  <c r="AM165" i="211"/>
  <c r="AL165" i="211"/>
  <c r="AK165" i="211"/>
  <c r="AI165" i="211"/>
  <c r="AH165" i="211"/>
  <c r="AG165" i="211"/>
  <c r="AF165" i="211"/>
  <c r="AE165" i="211"/>
  <c r="AD165" i="211"/>
  <c r="AB165" i="211"/>
  <c r="AA165" i="211"/>
  <c r="Z165" i="211"/>
  <c r="Y165" i="211"/>
  <c r="X165" i="211"/>
  <c r="W165" i="211"/>
  <c r="Q165" i="211"/>
  <c r="P165" i="211"/>
  <c r="O165" i="211"/>
  <c r="N165" i="211"/>
  <c r="M165" i="211"/>
  <c r="L165" i="211"/>
  <c r="K165" i="211"/>
  <c r="J165" i="211"/>
  <c r="I165" i="211"/>
  <c r="AM148" i="211"/>
  <c r="AL148" i="211"/>
  <c r="AK148" i="211"/>
  <c r="AI148" i="211"/>
  <c r="AH148" i="211"/>
  <c r="AG148" i="211"/>
  <c r="AF148" i="211"/>
  <c r="AE148" i="211"/>
  <c r="AD148" i="211"/>
  <c r="AB148" i="211"/>
  <c r="AA148" i="211"/>
  <c r="Z148" i="211"/>
  <c r="Y148" i="211"/>
  <c r="X148" i="211"/>
  <c r="W148" i="211"/>
  <c r="Q148" i="211"/>
  <c r="P148" i="211"/>
  <c r="O148" i="211"/>
  <c r="N148" i="211"/>
  <c r="M148" i="211"/>
  <c r="L148" i="211"/>
  <c r="K148" i="211"/>
  <c r="J148" i="211"/>
  <c r="I148" i="211"/>
  <c r="AM131" i="211"/>
  <c r="AL131" i="211"/>
  <c r="AK131" i="211"/>
  <c r="AI131" i="211"/>
  <c r="AH131" i="211"/>
  <c r="AG131" i="211"/>
  <c r="AF131" i="211"/>
  <c r="AE131" i="211"/>
  <c r="AD131" i="211"/>
  <c r="AB131" i="211"/>
  <c r="AA131" i="211"/>
  <c r="Z131" i="211"/>
  <c r="Y131" i="211"/>
  <c r="X131" i="211"/>
  <c r="W131" i="211"/>
  <c r="Q131" i="211"/>
  <c r="P131" i="211"/>
  <c r="O131" i="211"/>
  <c r="N131" i="211"/>
  <c r="M131" i="211"/>
  <c r="L131" i="211"/>
  <c r="K131" i="211"/>
  <c r="J131" i="211"/>
  <c r="I131" i="211"/>
  <c r="AM114" i="211"/>
  <c r="AL114" i="211"/>
  <c r="AK114" i="211"/>
  <c r="AI114" i="211"/>
  <c r="AH114" i="211"/>
  <c r="AG114" i="211"/>
  <c r="AF114" i="211"/>
  <c r="AE114" i="211"/>
  <c r="AD114" i="211"/>
  <c r="AB114" i="211"/>
  <c r="AA114" i="211"/>
  <c r="Z114" i="211"/>
  <c r="Y114" i="211"/>
  <c r="X114" i="211"/>
  <c r="W114" i="211"/>
  <c r="Q114" i="211"/>
  <c r="P114" i="211"/>
  <c r="O114" i="211"/>
  <c r="N114" i="211"/>
  <c r="M114" i="211"/>
  <c r="L114" i="211"/>
  <c r="K114" i="211"/>
  <c r="J114" i="211"/>
  <c r="I114" i="211"/>
  <c r="AM97" i="211"/>
  <c r="AL97" i="211"/>
  <c r="AK97" i="211"/>
  <c r="AI97" i="211"/>
  <c r="AH97" i="211"/>
  <c r="AG97" i="211"/>
  <c r="AF97" i="211"/>
  <c r="AE97" i="211"/>
  <c r="AD97" i="211"/>
  <c r="AB97" i="211"/>
  <c r="AA97" i="211"/>
  <c r="Z97" i="211"/>
  <c r="Y97" i="211"/>
  <c r="X97" i="211"/>
  <c r="W97" i="211"/>
  <c r="Q97" i="211"/>
  <c r="P97" i="211"/>
  <c r="O97" i="211"/>
  <c r="N97" i="211"/>
  <c r="M97" i="211"/>
  <c r="L97" i="211"/>
  <c r="K97" i="211"/>
  <c r="J97" i="211"/>
  <c r="I97" i="211"/>
  <c r="AM80" i="211"/>
  <c r="AL80" i="211"/>
  <c r="AK80" i="211"/>
  <c r="AI80" i="211"/>
  <c r="AH80" i="211"/>
  <c r="AG80" i="211"/>
  <c r="AF80" i="211"/>
  <c r="AE80" i="211"/>
  <c r="AD80" i="211"/>
  <c r="AB80" i="211"/>
  <c r="AA80" i="211"/>
  <c r="Z80" i="211"/>
  <c r="Y80" i="211"/>
  <c r="X80" i="211"/>
  <c r="W80" i="211"/>
  <c r="Q80" i="211"/>
  <c r="P80" i="211"/>
  <c r="O80" i="211"/>
  <c r="N80" i="211"/>
  <c r="M80" i="211"/>
  <c r="L80" i="211"/>
  <c r="K80" i="211"/>
  <c r="J80" i="211"/>
  <c r="I80" i="211"/>
  <c r="AM63" i="211"/>
  <c r="AL63" i="211"/>
  <c r="AK63" i="211"/>
  <c r="AI63" i="211"/>
  <c r="AH63" i="211"/>
  <c r="AG63" i="211"/>
  <c r="AF63" i="211"/>
  <c r="AE63" i="211"/>
  <c r="AD63" i="211"/>
  <c r="AB63" i="211"/>
  <c r="AA63" i="211"/>
  <c r="Z63" i="211"/>
  <c r="Y63" i="211"/>
  <c r="X63" i="211"/>
  <c r="W63" i="211"/>
  <c r="Q63" i="211"/>
  <c r="P63" i="211"/>
  <c r="O63" i="211"/>
  <c r="N63" i="211"/>
  <c r="M63" i="211"/>
  <c r="L63" i="211"/>
  <c r="K63" i="211"/>
  <c r="J63" i="211"/>
  <c r="I63" i="211"/>
  <c r="AM46" i="211"/>
  <c r="AL46" i="211"/>
  <c r="AK46" i="211"/>
  <c r="AI46" i="211"/>
  <c r="AH46" i="211"/>
  <c r="AG46" i="211"/>
  <c r="AF46" i="211"/>
  <c r="AE46" i="211"/>
  <c r="AD46" i="211"/>
  <c r="AB46" i="211"/>
  <c r="AA46" i="211"/>
  <c r="Z46" i="211"/>
  <c r="Y46" i="211"/>
  <c r="X46" i="211"/>
  <c r="W46" i="211"/>
  <c r="Q46" i="211"/>
  <c r="P46" i="211"/>
  <c r="O46" i="211"/>
  <c r="N46" i="211"/>
  <c r="M46" i="211"/>
  <c r="L46" i="211"/>
  <c r="K46" i="211"/>
  <c r="J46" i="211"/>
  <c r="I46" i="211"/>
  <c r="AM29" i="211"/>
  <c r="AL29" i="211"/>
  <c r="AK29" i="211"/>
  <c r="AI29" i="211"/>
  <c r="AH29" i="211"/>
  <c r="AG29" i="211"/>
  <c r="AF29" i="211"/>
  <c r="AE29" i="211"/>
  <c r="AD29" i="211"/>
  <c r="AB29" i="211"/>
  <c r="AA29" i="211"/>
  <c r="Z29" i="211"/>
  <c r="Y29" i="211"/>
  <c r="X29" i="211"/>
  <c r="W29" i="211"/>
  <c r="Q29" i="211"/>
  <c r="P29" i="211"/>
  <c r="O29" i="211"/>
  <c r="N29" i="211"/>
  <c r="M29" i="211"/>
  <c r="L29" i="211"/>
  <c r="K29" i="211"/>
  <c r="J29" i="211"/>
  <c r="I29" i="211"/>
  <c r="B29" i="211"/>
  <c r="B46" i="211" s="1"/>
  <c r="B63" i="211" s="1"/>
  <c r="B80" i="211" s="1"/>
  <c r="B97" i="211" s="1"/>
  <c r="B114" i="211" s="1"/>
  <c r="B131" i="211" s="1"/>
  <c r="B148" i="211" s="1"/>
  <c r="B165" i="211" s="1"/>
  <c r="B182" i="211" s="1"/>
  <c r="B199" i="211" s="1"/>
  <c r="B216" i="211" s="1"/>
  <c r="B233" i="211" s="1"/>
  <c r="B250" i="211" s="1"/>
  <c r="B267" i="211" s="1"/>
  <c r="B284" i="211" s="1"/>
  <c r="B301" i="211" s="1"/>
  <c r="B318" i="211" s="1"/>
  <c r="B335" i="211" s="1"/>
  <c r="B352" i="211" s="1"/>
  <c r="B369" i="211" s="1"/>
  <c r="B386" i="211" s="1"/>
  <c r="B403" i="211" s="1"/>
  <c r="B420" i="211" s="1"/>
  <c r="B437" i="211" s="1"/>
  <c r="B454" i="211" s="1"/>
  <c r="B471" i="211" s="1"/>
  <c r="B488" i="211" s="1"/>
  <c r="B505" i="211" s="1"/>
  <c r="AM12" i="211"/>
  <c r="AL12" i="211"/>
  <c r="AL8" i="211" s="1"/>
  <c r="AK12" i="211"/>
  <c r="AK8" i="211" s="1"/>
  <c r="AI12" i="211"/>
  <c r="AH12" i="211"/>
  <c r="AG12" i="211"/>
  <c r="AF12" i="211"/>
  <c r="AF8" i="211" s="1"/>
  <c r="AE12" i="211"/>
  <c r="AE8" i="211" s="1"/>
  <c r="AD12" i="211"/>
  <c r="AD8" i="211" s="1"/>
  <c r="AB12" i="211"/>
  <c r="AA12" i="211"/>
  <c r="AA8" i="211" s="1"/>
  <c r="Z12" i="211"/>
  <c r="Z8" i="211" s="1"/>
  <c r="Y12" i="211"/>
  <c r="X12" i="211"/>
  <c r="X8" i="211" s="1"/>
  <c r="W12" i="211"/>
  <c r="W8" i="211" s="1"/>
  <c r="Q12" i="211"/>
  <c r="P12" i="211"/>
  <c r="O12" i="211"/>
  <c r="O8" i="211" s="1"/>
  <c r="N12" i="211"/>
  <c r="M12" i="211"/>
  <c r="M8" i="211" s="1"/>
  <c r="L12" i="211"/>
  <c r="K12" i="211"/>
  <c r="J12" i="211"/>
  <c r="J8" i="211" s="1"/>
  <c r="I12" i="211"/>
  <c r="I8" i="211" s="1"/>
  <c r="AM8" i="211"/>
  <c r="AG8" i="211"/>
  <c r="Y8" i="211"/>
  <c r="S8" i="211"/>
  <c r="L8" i="211"/>
  <c r="K8" i="211"/>
  <c r="AT7" i="211"/>
  <c r="Q7" i="211"/>
  <c r="E5" i="211"/>
  <c r="D5" i="211"/>
  <c r="B5" i="211"/>
  <c r="B4" i="211"/>
  <c r="G3" i="211"/>
  <c r="E3" i="211"/>
  <c r="B3" i="211"/>
  <c r="H2" i="210"/>
  <c r="C2" i="210"/>
  <c r="AM505" i="210"/>
  <c r="AL505" i="210"/>
  <c r="AK505" i="210"/>
  <c r="AI505" i="210"/>
  <c r="AH505" i="210"/>
  <c r="AG505" i="210"/>
  <c r="AF505" i="210"/>
  <c r="AE505" i="210"/>
  <c r="AD505" i="210"/>
  <c r="AB505" i="210"/>
  <c r="AA505" i="210"/>
  <c r="Z505" i="210"/>
  <c r="Y505" i="210"/>
  <c r="X505" i="210"/>
  <c r="W505" i="210"/>
  <c r="Q505" i="210"/>
  <c r="P505" i="210"/>
  <c r="O505" i="210"/>
  <c r="N505" i="210"/>
  <c r="M505" i="210"/>
  <c r="L505" i="210"/>
  <c r="K505" i="210"/>
  <c r="J505" i="210"/>
  <c r="I505" i="210"/>
  <c r="AM488" i="210"/>
  <c r="AL488" i="210"/>
  <c r="AK488" i="210"/>
  <c r="AI488" i="210"/>
  <c r="AH488" i="210"/>
  <c r="AG488" i="210"/>
  <c r="AF488" i="210"/>
  <c r="AE488" i="210"/>
  <c r="AD488" i="210"/>
  <c r="AB488" i="210"/>
  <c r="AA488" i="210"/>
  <c r="Z488" i="210"/>
  <c r="Y488" i="210"/>
  <c r="X488" i="210"/>
  <c r="W488" i="210"/>
  <c r="Q488" i="210"/>
  <c r="P488" i="210"/>
  <c r="O488" i="210"/>
  <c r="N488" i="210"/>
  <c r="M488" i="210"/>
  <c r="L488" i="210"/>
  <c r="K488" i="210"/>
  <c r="J488" i="210"/>
  <c r="I488" i="210"/>
  <c r="AM471" i="210"/>
  <c r="AL471" i="210"/>
  <c r="AK471" i="210"/>
  <c r="AI471" i="210"/>
  <c r="AH471" i="210"/>
  <c r="AG471" i="210"/>
  <c r="AF471" i="210"/>
  <c r="AE471" i="210"/>
  <c r="AD471" i="210"/>
  <c r="AB471" i="210"/>
  <c r="AA471" i="210"/>
  <c r="Z471" i="210"/>
  <c r="Y471" i="210"/>
  <c r="X471" i="210"/>
  <c r="W471" i="210"/>
  <c r="Q471" i="210"/>
  <c r="P471" i="210"/>
  <c r="O471" i="210"/>
  <c r="N471" i="210"/>
  <c r="M471" i="210"/>
  <c r="L471" i="210"/>
  <c r="K471" i="210"/>
  <c r="J471" i="210"/>
  <c r="I471" i="210"/>
  <c r="AM454" i="210"/>
  <c r="AL454" i="210"/>
  <c r="AK454" i="210"/>
  <c r="AI454" i="210"/>
  <c r="AH454" i="210"/>
  <c r="AG454" i="210"/>
  <c r="AF454" i="210"/>
  <c r="AE454" i="210"/>
  <c r="AD454" i="210"/>
  <c r="AB454" i="210"/>
  <c r="AA454" i="210"/>
  <c r="Z454" i="210"/>
  <c r="Y454" i="210"/>
  <c r="X454" i="210"/>
  <c r="W454" i="210"/>
  <c r="Q454" i="210"/>
  <c r="P454" i="210"/>
  <c r="O454" i="210"/>
  <c r="N454" i="210"/>
  <c r="M454" i="210"/>
  <c r="L454" i="210"/>
  <c r="K454" i="210"/>
  <c r="J454" i="210"/>
  <c r="I454" i="210"/>
  <c r="AM437" i="210"/>
  <c r="AL437" i="210"/>
  <c r="AK437" i="210"/>
  <c r="AI437" i="210"/>
  <c r="AH437" i="210"/>
  <c r="AG437" i="210"/>
  <c r="AF437" i="210"/>
  <c r="AE437" i="210"/>
  <c r="AD437" i="210"/>
  <c r="AB437" i="210"/>
  <c r="AA437" i="210"/>
  <c r="Z437" i="210"/>
  <c r="Y437" i="210"/>
  <c r="X437" i="210"/>
  <c r="W437" i="210"/>
  <c r="Q437" i="210"/>
  <c r="P437" i="210"/>
  <c r="O437" i="210"/>
  <c r="N437" i="210"/>
  <c r="M437" i="210"/>
  <c r="L437" i="210"/>
  <c r="K437" i="210"/>
  <c r="J437" i="210"/>
  <c r="I437" i="210"/>
  <c r="AM420" i="210"/>
  <c r="AL420" i="210"/>
  <c r="AK420" i="210"/>
  <c r="AI420" i="210"/>
  <c r="AH420" i="210"/>
  <c r="AG420" i="210"/>
  <c r="AF420" i="210"/>
  <c r="AE420" i="210"/>
  <c r="AD420" i="210"/>
  <c r="AB420" i="210"/>
  <c r="AA420" i="210"/>
  <c r="Z420" i="210"/>
  <c r="Y420" i="210"/>
  <c r="X420" i="210"/>
  <c r="W420" i="210"/>
  <c r="Q420" i="210"/>
  <c r="P420" i="210"/>
  <c r="O420" i="210"/>
  <c r="N420" i="210"/>
  <c r="M420" i="210"/>
  <c r="L420" i="210"/>
  <c r="K420" i="210"/>
  <c r="J420" i="210"/>
  <c r="I420" i="210"/>
  <c r="AM403" i="210"/>
  <c r="AL403" i="210"/>
  <c r="AK403" i="210"/>
  <c r="AI403" i="210"/>
  <c r="AH403" i="210"/>
  <c r="AG403" i="210"/>
  <c r="AF403" i="210"/>
  <c r="AE403" i="210"/>
  <c r="AD403" i="210"/>
  <c r="AB403" i="210"/>
  <c r="AA403" i="210"/>
  <c r="Z403" i="210"/>
  <c r="Y403" i="210"/>
  <c r="X403" i="210"/>
  <c r="W403" i="210"/>
  <c r="Q403" i="210"/>
  <c r="P403" i="210"/>
  <c r="O403" i="210"/>
  <c r="N403" i="210"/>
  <c r="M403" i="210"/>
  <c r="L403" i="210"/>
  <c r="K403" i="210"/>
  <c r="J403" i="210"/>
  <c r="I403" i="210"/>
  <c r="AM386" i="210"/>
  <c r="AL386" i="210"/>
  <c r="AK386" i="210"/>
  <c r="AI386" i="210"/>
  <c r="AH386" i="210"/>
  <c r="AG386" i="210"/>
  <c r="AF386" i="210"/>
  <c r="AE386" i="210"/>
  <c r="AD386" i="210"/>
  <c r="AB386" i="210"/>
  <c r="AA386" i="210"/>
  <c r="Z386" i="210"/>
  <c r="Y386" i="210"/>
  <c r="X386" i="210"/>
  <c r="W386" i="210"/>
  <c r="Q386" i="210"/>
  <c r="P386" i="210"/>
  <c r="O386" i="210"/>
  <c r="N386" i="210"/>
  <c r="M386" i="210"/>
  <c r="L386" i="210"/>
  <c r="K386" i="210"/>
  <c r="J386" i="210"/>
  <c r="I386" i="210"/>
  <c r="AM369" i="210"/>
  <c r="AL369" i="210"/>
  <c r="AK369" i="210"/>
  <c r="AI369" i="210"/>
  <c r="AH369" i="210"/>
  <c r="AG369" i="210"/>
  <c r="AF369" i="210"/>
  <c r="AE369" i="210"/>
  <c r="AD369" i="210"/>
  <c r="AB369" i="210"/>
  <c r="AA369" i="210"/>
  <c r="Z369" i="210"/>
  <c r="Y369" i="210"/>
  <c r="X369" i="210"/>
  <c r="W369" i="210"/>
  <c r="Q369" i="210"/>
  <c r="P369" i="210"/>
  <c r="O369" i="210"/>
  <c r="N369" i="210"/>
  <c r="M369" i="210"/>
  <c r="L369" i="210"/>
  <c r="K369" i="210"/>
  <c r="J369" i="210"/>
  <c r="I369" i="210"/>
  <c r="AM352" i="210"/>
  <c r="AL352" i="210"/>
  <c r="AK352" i="210"/>
  <c r="AI352" i="210"/>
  <c r="AH352" i="210"/>
  <c r="AG352" i="210"/>
  <c r="AF352" i="210"/>
  <c r="AE352" i="210"/>
  <c r="AD352" i="210"/>
  <c r="AB352" i="210"/>
  <c r="AA352" i="210"/>
  <c r="Z352" i="210"/>
  <c r="Y352" i="210"/>
  <c r="X352" i="210"/>
  <c r="W352" i="210"/>
  <c r="Q352" i="210"/>
  <c r="P352" i="210"/>
  <c r="O352" i="210"/>
  <c r="N352" i="210"/>
  <c r="M352" i="210"/>
  <c r="L352" i="210"/>
  <c r="K352" i="210"/>
  <c r="J352" i="210"/>
  <c r="I352" i="210"/>
  <c r="AM335" i="210"/>
  <c r="AL335" i="210"/>
  <c r="AK335" i="210"/>
  <c r="AI335" i="210"/>
  <c r="AH335" i="210"/>
  <c r="AG335" i="210"/>
  <c r="AF335" i="210"/>
  <c r="AE335" i="210"/>
  <c r="AD335" i="210"/>
  <c r="AB335" i="210"/>
  <c r="AA335" i="210"/>
  <c r="Z335" i="210"/>
  <c r="Y335" i="210"/>
  <c r="X335" i="210"/>
  <c r="W335" i="210"/>
  <c r="Q335" i="210"/>
  <c r="P335" i="210"/>
  <c r="O335" i="210"/>
  <c r="N335" i="210"/>
  <c r="M335" i="210"/>
  <c r="L335" i="210"/>
  <c r="K335" i="210"/>
  <c r="J335" i="210"/>
  <c r="I335" i="210"/>
  <c r="AM318" i="210"/>
  <c r="AL318" i="210"/>
  <c r="AK318" i="210"/>
  <c r="AI318" i="210"/>
  <c r="AH318" i="210"/>
  <c r="AG318" i="210"/>
  <c r="AF318" i="210"/>
  <c r="AE318" i="210"/>
  <c r="AD318" i="210"/>
  <c r="AB318" i="210"/>
  <c r="AA318" i="210"/>
  <c r="Z318" i="210"/>
  <c r="Y318" i="210"/>
  <c r="X318" i="210"/>
  <c r="W318" i="210"/>
  <c r="Q318" i="210"/>
  <c r="P318" i="210"/>
  <c r="O318" i="210"/>
  <c r="N318" i="210"/>
  <c r="M318" i="210"/>
  <c r="L318" i="210"/>
  <c r="K318" i="210"/>
  <c r="J318" i="210"/>
  <c r="I318" i="210"/>
  <c r="AM301" i="210"/>
  <c r="AL301" i="210"/>
  <c r="AK301" i="210"/>
  <c r="AI301" i="210"/>
  <c r="AH301" i="210"/>
  <c r="AG301" i="210"/>
  <c r="AF301" i="210"/>
  <c r="AE301" i="210"/>
  <c r="AD301" i="210"/>
  <c r="AB301" i="210"/>
  <c r="AA301" i="210"/>
  <c r="Z301" i="210"/>
  <c r="Y301" i="210"/>
  <c r="X301" i="210"/>
  <c r="W301" i="210"/>
  <c r="Q301" i="210"/>
  <c r="P301" i="210"/>
  <c r="O301" i="210"/>
  <c r="N301" i="210"/>
  <c r="M301" i="210"/>
  <c r="L301" i="210"/>
  <c r="K301" i="210"/>
  <c r="J301" i="210"/>
  <c r="I301" i="210"/>
  <c r="AM284" i="210"/>
  <c r="AL284" i="210"/>
  <c r="AK284" i="210"/>
  <c r="AI284" i="210"/>
  <c r="AH284" i="210"/>
  <c r="AG284" i="210"/>
  <c r="AF284" i="210"/>
  <c r="AE284" i="210"/>
  <c r="AD284" i="210"/>
  <c r="AB284" i="210"/>
  <c r="AA284" i="210"/>
  <c r="Z284" i="210"/>
  <c r="Y284" i="210"/>
  <c r="X284" i="210"/>
  <c r="W284" i="210"/>
  <c r="Q284" i="210"/>
  <c r="P284" i="210"/>
  <c r="O284" i="210"/>
  <c r="N284" i="210"/>
  <c r="M284" i="210"/>
  <c r="L284" i="210"/>
  <c r="K284" i="210"/>
  <c r="J284" i="210"/>
  <c r="I284" i="210"/>
  <c r="AM267" i="210"/>
  <c r="AL267" i="210"/>
  <c r="AK267" i="210"/>
  <c r="AI267" i="210"/>
  <c r="AH267" i="210"/>
  <c r="AG267" i="210"/>
  <c r="AF267" i="210"/>
  <c r="AE267" i="210"/>
  <c r="AD267" i="210"/>
  <c r="AB267" i="210"/>
  <c r="AA267" i="210"/>
  <c r="Z267" i="210"/>
  <c r="Y267" i="210"/>
  <c r="X267" i="210"/>
  <c r="W267" i="210"/>
  <c r="Q267" i="210"/>
  <c r="P267" i="210"/>
  <c r="O267" i="210"/>
  <c r="N267" i="210"/>
  <c r="M267" i="210"/>
  <c r="L267" i="210"/>
  <c r="K267" i="210"/>
  <c r="J267" i="210"/>
  <c r="I267" i="210"/>
  <c r="AM250" i="210"/>
  <c r="AL250" i="210"/>
  <c r="AK250" i="210"/>
  <c r="AI250" i="210"/>
  <c r="AH250" i="210"/>
  <c r="AG250" i="210"/>
  <c r="AF250" i="210"/>
  <c r="AE250" i="210"/>
  <c r="AD250" i="210"/>
  <c r="AB250" i="210"/>
  <c r="AA250" i="210"/>
  <c r="Z250" i="210"/>
  <c r="Y250" i="210"/>
  <c r="X250" i="210"/>
  <c r="W250" i="210"/>
  <c r="Q250" i="210"/>
  <c r="P250" i="210"/>
  <c r="O250" i="210"/>
  <c r="N250" i="210"/>
  <c r="M250" i="210"/>
  <c r="L250" i="210"/>
  <c r="K250" i="210"/>
  <c r="J250" i="210"/>
  <c r="I250" i="210"/>
  <c r="AM233" i="210"/>
  <c r="AL233" i="210"/>
  <c r="AK233" i="210"/>
  <c r="AI233" i="210"/>
  <c r="AH233" i="210"/>
  <c r="AG233" i="210"/>
  <c r="AF233" i="210"/>
  <c r="AE233" i="210"/>
  <c r="AD233" i="210"/>
  <c r="AB233" i="210"/>
  <c r="AA233" i="210"/>
  <c r="Z233" i="210"/>
  <c r="Y233" i="210"/>
  <c r="X233" i="210"/>
  <c r="W233" i="210"/>
  <c r="Q233" i="210"/>
  <c r="P233" i="210"/>
  <c r="O233" i="210"/>
  <c r="N233" i="210"/>
  <c r="M233" i="210"/>
  <c r="L233" i="210"/>
  <c r="K233" i="210"/>
  <c r="J233" i="210"/>
  <c r="I233" i="210"/>
  <c r="AM216" i="210"/>
  <c r="AL216" i="210"/>
  <c r="AK216" i="210"/>
  <c r="AI216" i="210"/>
  <c r="AH216" i="210"/>
  <c r="AG216" i="210"/>
  <c r="AF216" i="210"/>
  <c r="AE216" i="210"/>
  <c r="AD216" i="210"/>
  <c r="AB216" i="210"/>
  <c r="AA216" i="210"/>
  <c r="Z216" i="210"/>
  <c r="Y216" i="210"/>
  <c r="X216" i="210"/>
  <c r="W216" i="210"/>
  <c r="Q216" i="210"/>
  <c r="P216" i="210"/>
  <c r="O216" i="210"/>
  <c r="N216" i="210"/>
  <c r="M216" i="210"/>
  <c r="L216" i="210"/>
  <c r="K216" i="210"/>
  <c r="J216" i="210"/>
  <c r="I216" i="210"/>
  <c r="AM199" i="210"/>
  <c r="AL199" i="210"/>
  <c r="AK199" i="210"/>
  <c r="AI199" i="210"/>
  <c r="AH199" i="210"/>
  <c r="AG199" i="210"/>
  <c r="AF199" i="210"/>
  <c r="AE199" i="210"/>
  <c r="AD199" i="210"/>
  <c r="AB199" i="210"/>
  <c r="AA199" i="210"/>
  <c r="Z199" i="210"/>
  <c r="Y199" i="210"/>
  <c r="X199" i="210"/>
  <c r="W199" i="210"/>
  <c r="Q199" i="210"/>
  <c r="P199" i="210"/>
  <c r="O199" i="210"/>
  <c r="N199" i="210"/>
  <c r="M199" i="210"/>
  <c r="L199" i="210"/>
  <c r="K199" i="210"/>
  <c r="J199" i="210"/>
  <c r="I199" i="210"/>
  <c r="AM182" i="210"/>
  <c r="AL182" i="210"/>
  <c r="AK182" i="210"/>
  <c r="AI182" i="210"/>
  <c r="AH182" i="210"/>
  <c r="AG182" i="210"/>
  <c r="AF182" i="210"/>
  <c r="AE182" i="210"/>
  <c r="AD182" i="210"/>
  <c r="AB182" i="210"/>
  <c r="AA182" i="210"/>
  <c r="Z182" i="210"/>
  <c r="Y182" i="210"/>
  <c r="X182" i="210"/>
  <c r="W182" i="210"/>
  <c r="Q182" i="210"/>
  <c r="P182" i="210"/>
  <c r="O182" i="210"/>
  <c r="N182" i="210"/>
  <c r="M182" i="210"/>
  <c r="L182" i="210"/>
  <c r="K182" i="210"/>
  <c r="J182" i="210"/>
  <c r="I182" i="210"/>
  <c r="AM165" i="210"/>
  <c r="AL165" i="210"/>
  <c r="AK165" i="210"/>
  <c r="AI165" i="210"/>
  <c r="AH165" i="210"/>
  <c r="AG165" i="210"/>
  <c r="AF165" i="210"/>
  <c r="AE165" i="210"/>
  <c r="AD165" i="210"/>
  <c r="AB165" i="210"/>
  <c r="AA165" i="210"/>
  <c r="Z165" i="210"/>
  <c r="Y165" i="210"/>
  <c r="X165" i="210"/>
  <c r="W165" i="210"/>
  <c r="Q165" i="210"/>
  <c r="P165" i="210"/>
  <c r="O165" i="210"/>
  <c r="N165" i="210"/>
  <c r="M165" i="210"/>
  <c r="L165" i="210"/>
  <c r="K165" i="210"/>
  <c r="J165" i="210"/>
  <c r="I165" i="210"/>
  <c r="AM148" i="210"/>
  <c r="AL148" i="210"/>
  <c r="AK148" i="210"/>
  <c r="AI148" i="210"/>
  <c r="AH148" i="210"/>
  <c r="AG148" i="210"/>
  <c r="AF148" i="210"/>
  <c r="AE148" i="210"/>
  <c r="AD148" i="210"/>
  <c r="AB148" i="210"/>
  <c r="AA148" i="210"/>
  <c r="Z148" i="210"/>
  <c r="Y148" i="210"/>
  <c r="X148" i="210"/>
  <c r="W148" i="210"/>
  <c r="Q148" i="210"/>
  <c r="P148" i="210"/>
  <c r="O148" i="210"/>
  <c r="N148" i="210"/>
  <c r="M148" i="210"/>
  <c r="L148" i="210"/>
  <c r="K148" i="210"/>
  <c r="J148" i="210"/>
  <c r="I148" i="210"/>
  <c r="AM131" i="210"/>
  <c r="AL131" i="210"/>
  <c r="AK131" i="210"/>
  <c r="AI131" i="210"/>
  <c r="AH131" i="210"/>
  <c r="AG131" i="210"/>
  <c r="AF131" i="210"/>
  <c r="AE131" i="210"/>
  <c r="AD131" i="210"/>
  <c r="AB131" i="210"/>
  <c r="AA131" i="210"/>
  <c r="Z131" i="210"/>
  <c r="Y131" i="210"/>
  <c r="X131" i="210"/>
  <c r="W131" i="210"/>
  <c r="Q131" i="210"/>
  <c r="P131" i="210"/>
  <c r="O131" i="210"/>
  <c r="N131" i="210"/>
  <c r="M131" i="210"/>
  <c r="L131" i="210"/>
  <c r="K131" i="210"/>
  <c r="J131" i="210"/>
  <c r="I131" i="210"/>
  <c r="AM114" i="210"/>
  <c r="AL114" i="210"/>
  <c r="AK114" i="210"/>
  <c r="AI114" i="210"/>
  <c r="AH114" i="210"/>
  <c r="AG114" i="210"/>
  <c r="AF114" i="210"/>
  <c r="AE114" i="210"/>
  <c r="AD114" i="210"/>
  <c r="AB114" i="210"/>
  <c r="AA114" i="210"/>
  <c r="Z114" i="210"/>
  <c r="Y114" i="210"/>
  <c r="X114" i="210"/>
  <c r="W114" i="210"/>
  <c r="Q114" i="210"/>
  <c r="P114" i="210"/>
  <c r="O114" i="210"/>
  <c r="N114" i="210"/>
  <c r="M114" i="210"/>
  <c r="L114" i="210"/>
  <c r="K114" i="210"/>
  <c r="J114" i="210"/>
  <c r="I114" i="210"/>
  <c r="AM97" i="210"/>
  <c r="AL97" i="210"/>
  <c r="AK97" i="210"/>
  <c r="AI97" i="210"/>
  <c r="AH97" i="210"/>
  <c r="AG97" i="210"/>
  <c r="AF97" i="210"/>
  <c r="AE97" i="210"/>
  <c r="AD97" i="210"/>
  <c r="AB97" i="210"/>
  <c r="AA97" i="210"/>
  <c r="Z97" i="210"/>
  <c r="Y97" i="210"/>
  <c r="X97" i="210"/>
  <c r="W97" i="210"/>
  <c r="Q97" i="210"/>
  <c r="P97" i="210"/>
  <c r="O97" i="210"/>
  <c r="N97" i="210"/>
  <c r="M97" i="210"/>
  <c r="L97" i="210"/>
  <c r="K97" i="210"/>
  <c r="J97" i="210"/>
  <c r="I97" i="210"/>
  <c r="AM80" i="210"/>
  <c r="AL80" i="210"/>
  <c r="AK80" i="210"/>
  <c r="AI80" i="210"/>
  <c r="AH80" i="210"/>
  <c r="AG80" i="210"/>
  <c r="AF80" i="210"/>
  <c r="AE80" i="210"/>
  <c r="AD80" i="210"/>
  <c r="AB80" i="210"/>
  <c r="AA80" i="210"/>
  <c r="Z80" i="210"/>
  <c r="Y80" i="210"/>
  <c r="X80" i="210"/>
  <c r="W80" i="210"/>
  <c r="Q80" i="210"/>
  <c r="P80" i="210"/>
  <c r="O80" i="210"/>
  <c r="N80" i="210"/>
  <c r="M80" i="210"/>
  <c r="L80" i="210"/>
  <c r="K80" i="210"/>
  <c r="J80" i="210"/>
  <c r="I80" i="210"/>
  <c r="AM63" i="210"/>
  <c r="AL63" i="210"/>
  <c r="AK63" i="210"/>
  <c r="AI63" i="210"/>
  <c r="AH63" i="210"/>
  <c r="AG63" i="210"/>
  <c r="AF63" i="210"/>
  <c r="AE63" i="210"/>
  <c r="AD63" i="210"/>
  <c r="AB63" i="210"/>
  <c r="AA63" i="210"/>
  <c r="Z63" i="210"/>
  <c r="Y63" i="210"/>
  <c r="X63" i="210"/>
  <c r="W63" i="210"/>
  <c r="Q63" i="210"/>
  <c r="P63" i="210"/>
  <c r="O63" i="210"/>
  <c r="N63" i="210"/>
  <c r="M63" i="210"/>
  <c r="L63" i="210"/>
  <c r="K63" i="210"/>
  <c r="J63" i="210"/>
  <c r="I63" i="210"/>
  <c r="AM46" i="210"/>
  <c r="AL46" i="210"/>
  <c r="AK46" i="210"/>
  <c r="AI46" i="210"/>
  <c r="AH46" i="210"/>
  <c r="AG46" i="210"/>
  <c r="AF46" i="210"/>
  <c r="AE46" i="210"/>
  <c r="AD46" i="210"/>
  <c r="AB46" i="210"/>
  <c r="AA46" i="210"/>
  <c r="Z46" i="210"/>
  <c r="Y46" i="210"/>
  <c r="X46" i="210"/>
  <c r="W46" i="210"/>
  <c r="Q46" i="210"/>
  <c r="P46" i="210"/>
  <c r="O46" i="210"/>
  <c r="N46" i="210"/>
  <c r="M46" i="210"/>
  <c r="L46" i="210"/>
  <c r="K46" i="210"/>
  <c r="J46" i="210"/>
  <c r="I46" i="210"/>
  <c r="AM29" i="210"/>
  <c r="AL29" i="210"/>
  <c r="AK29" i="210"/>
  <c r="AI29" i="210"/>
  <c r="AH29" i="210"/>
  <c r="AG29" i="210"/>
  <c r="AF29" i="210"/>
  <c r="AE29" i="210"/>
  <c r="AD29" i="210"/>
  <c r="AB29" i="210"/>
  <c r="AA29" i="210"/>
  <c r="Z29" i="210"/>
  <c r="Y29" i="210"/>
  <c r="X29" i="210"/>
  <c r="W29" i="210"/>
  <c r="Q29" i="210"/>
  <c r="P29" i="210"/>
  <c r="O29" i="210"/>
  <c r="N29" i="210"/>
  <c r="M29" i="210"/>
  <c r="L29" i="210"/>
  <c r="K29" i="210"/>
  <c r="J29" i="210"/>
  <c r="I29" i="210"/>
  <c r="B29" i="210"/>
  <c r="B46" i="210" s="1"/>
  <c r="B63" i="210" s="1"/>
  <c r="B80" i="210" s="1"/>
  <c r="B97" i="210" s="1"/>
  <c r="B114" i="210" s="1"/>
  <c r="B131" i="210" s="1"/>
  <c r="B148" i="210" s="1"/>
  <c r="B165" i="210" s="1"/>
  <c r="B182" i="210" s="1"/>
  <c r="B199" i="210" s="1"/>
  <c r="B216" i="210" s="1"/>
  <c r="B233" i="210" s="1"/>
  <c r="B250" i="210" s="1"/>
  <c r="B267" i="210" s="1"/>
  <c r="B284" i="210" s="1"/>
  <c r="B301" i="210" s="1"/>
  <c r="B318" i="210" s="1"/>
  <c r="B335" i="210" s="1"/>
  <c r="B352" i="210" s="1"/>
  <c r="B369" i="210" s="1"/>
  <c r="B386" i="210" s="1"/>
  <c r="B403" i="210" s="1"/>
  <c r="B420" i="210" s="1"/>
  <c r="B437" i="210" s="1"/>
  <c r="B454" i="210" s="1"/>
  <c r="B471" i="210" s="1"/>
  <c r="B488" i="210" s="1"/>
  <c r="B505" i="210" s="1"/>
  <c r="AM12" i="210"/>
  <c r="AL12" i="210"/>
  <c r="AK12" i="210"/>
  <c r="AI12" i="210"/>
  <c r="AH12" i="210"/>
  <c r="AG12" i="210"/>
  <c r="AG8" i="210" s="1"/>
  <c r="AF12" i="210"/>
  <c r="AE12" i="210"/>
  <c r="AE8" i="210" s="1"/>
  <c r="AD12" i="210"/>
  <c r="AD8" i="210" s="1"/>
  <c r="AB12" i="210"/>
  <c r="AA12" i="210"/>
  <c r="Z12" i="210"/>
  <c r="Y12" i="210"/>
  <c r="Y8" i="210" s="1"/>
  <c r="X12" i="210"/>
  <c r="W12" i="210"/>
  <c r="Q12" i="210"/>
  <c r="P12" i="210"/>
  <c r="O12" i="210"/>
  <c r="O8" i="210" s="1"/>
  <c r="N12" i="210"/>
  <c r="M12" i="210"/>
  <c r="M8" i="210" s="1"/>
  <c r="L12" i="210"/>
  <c r="L8" i="210" s="1"/>
  <c r="K12" i="210"/>
  <c r="J12" i="210"/>
  <c r="I12" i="210"/>
  <c r="I8" i="210" s="1"/>
  <c r="AM8" i="210"/>
  <c r="AH8" i="210"/>
  <c r="AF8" i="210"/>
  <c r="AB8" i="210"/>
  <c r="AA8" i="210"/>
  <c r="Z8" i="210"/>
  <c r="S8" i="210"/>
  <c r="N8" i="210"/>
  <c r="J8" i="210"/>
  <c r="AT7" i="210"/>
  <c r="Q7" i="210"/>
  <c r="E5" i="210"/>
  <c r="D5" i="210"/>
  <c r="B5" i="210"/>
  <c r="B4" i="210"/>
  <c r="G3" i="210"/>
  <c r="E3" i="210"/>
  <c r="B3" i="210"/>
  <c r="H2" i="209"/>
  <c r="C2" i="209"/>
  <c r="AM505" i="209"/>
  <c r="AL505" i="209"/>
  <c r="AK505" i="209"/>
  <c r="AI505" i="209"/>
  <c r="AH505" i="209"/>
  <c r="AG505" i="209"/>
  <c r="AF505" i="209"/>
  <c r="AE505" i="209"/>
  <c r="AD505" i="209"/>
  <c r="AB505" i="209"/>
  <c r="AA505" i="209"/>
  <c r="Z505" i="209"/>
  <c r="Y505" i="209"/>
  <c r="X505" i="209"/>
  <c r="W505" i="209"/>
  <c r="Q505" i="209"/>
  <c r="P505" i="209"/>
  <c r="O505" i="209"/>
  <c r="N505" i="209"/>
  <c r="M505" i="209"/>
  <c r="L505" i="209"/>
  <c r="K505" i="209"/>
  <c r="J505" i="209"/>
  <c r="I505" i="209"/>
  <c r="AM488" i="209"/>
  <c r="AL488" i="209"/>
  <c r="AK488" i="209"/>
  <c r="AI488" i="209"/>
  <c r="AH488" i="209"/>
  <c r="AG488" i="209"/>
  <c r="AF488" i="209"/>
  <c r="AE488" i="209"/>
  <c r="AD488" i="209"/>
  <c r="AB488" i="209"/>
  <c r="AA488" i="209"/>
  <c r="Z488" i="209"/>
  <c r="Y488" i="209"/>
  <c r="X488" i="209"/>
  <c r="W488" i="209"/>
  <c r="Q488" i="209"/>
  <c r="P488" i="209"/>
  <c r="O488" i="209"/>
  <c r="N488" i="209"/>
  <c r="M488" i="209"/>
  <c r="L488" i="209"/>
  <c r="K488" i="209"/>
  <c r="J488" i="209"/>
  <c r="I488" i="209"/>
  <c r="AM471" i="209"/>
  <c r="AL471" i="209"/>
  <c r="AK471" i="209"/>
  <c r="AI471" i="209"/>
  <c r="AH471" i="209"/>
  <c r="AG471" i="209"/>
  <c r="AF471" i="209"/>
  <c r="AE471" i="209"/>
  <c r="AD471" i="209"/>
  <c r="AB471" i="209"/>
  <c r="AA471" i="209"/>
  <c r="Z471" i="209"/>
  <c r="Y471" i="209"/>
  <c r="X471" i="209"/>
  <c r="W471" i="209"/>
  <c r="Q471" i="209"/>
  <c r="P471" i="209"/>
  <c r="O471" i="209"/>
  <c r="N471" i="209"/>
  <c r="M471" i="209"/>
  <c r="L471" i="209"/>
  <c r="K471" i="209"/>
  <c r="J471" i="209"/>
  <c r="I471" i="209"/>
  <c r="AM454" i="209"/>
  <c r="AL454" i="209"/>
  <c r="AK454" i="209"/>
  <c r="AI454" i="209"/>
  <c r="AH454" i="209"/>
  <c r="AG454" i="209"/>
  <c r="AF454" i="209"/>
  <c r="AE454" i="209"/>
  <c r="AD454" i="209"/>
  <c r="AB454" i="209"/>
  <c r="AA454" i="209"/>
  <c r="Z454" i="209"/>
  <c r="Y454" i="209"/>
  <c r="X454" i="209"/>
  <c r="W454" i="209"/>
  <c r="Q454" i="209"/>
  <c r="P454" i="209"/>
  <c r="O454" i="209"/>
  <c r="N454" i="209"/>
  <c r="M454" i="209"/>
  <c r="L454" i="209"/>
  <c r="K454" i="209"/>
  <c r="J454" i="209"/>
  <c r="I454" i="209"/>
  <c r="AM437" i="209"/>
  <c r="AL437" i="209"/>
  <c r="AK437" i="209"/>
  <c r="AI437" i="209"/>
  <c r="AH437" i="209"/>
  <c r="AG437" i="209"/>
  <c r="AF437" i="209"/>
  <c r="AE437" i="209"/>
  <c r="AD437" i="209"/>
  <c r="AB437" i="209"/>
  <c r="AA437" i="209"/>
  <c r="Z437" i="209"/>
  <c r="Y437" i="209"/>
  <c r="X437" i="209"/>
  <c r="W437" i="209"/>
  <c r="Q437" i="209"/>
  <c r="P437" i="209"/>
  <c r="O437" i="209"/>
  <c r="N437" i="209"/>
  <c r="M437" i="209"/>
  <c r="L437" i="209"/>
  <c r="K437" i="209"/>
  <c r="J437" i="209"/>
  <c r="I437" i="209"/>
  <c r="AM420" i="209"/>
  <c r="AL420" i="209"/>
  <c r="AK420" i="209"/>
  <c r="AI420" i="209"/>
  <c r="AH420" i="209"/>
  <c r="AG420" i="209"/>
  <c r="AF420" i="209"/>
  <c r="AE420" i="209"/>
  <c r="AD420" i="209"/>
  <c r="AB420" i="209"/>
  <c r="AA420" i="209"/>
  <c r="Z420" i="209"/>
  <c r="Y420" i="209"/>
  <c r="X420" i="209"/>
  <c r="W420" i="209"/>
  <c r="Q420" i="209"/>
  <c r="P420" i="209"/>
  <c r="O420" i="209"/>
  <c r="N420" i="209"/>
  <c r="M420" i="209"/>
  <c r="L420" i="209"/>
  <c r="K420" i="209"/>
  <c r="J420" i="209"/>
  <c r="I420" i="209"/>
  <c r="AM403" i="209"/>
  <c r="AL403" i="209"/>
  <c r="AK403" i="209"/>
  <c r="AI403" i="209"/>
  <c r="AH403" i="209"/>
  <c r="AG403" i="209"/>
  <c r="AF403" i="209"/>
  <c r="AE403" i="209"/>
  <c r="AD403" i="209"/>
  <c r="AB403" i="209"/>
  <c r="AA403" i="209"/>
  <c r="Z403" i="209"/>
  <c r="Y403" i="209"/>
  <c r="X403" i="209"/>
  <c r="W403" i="209"/>
  <c r="Q403" i="209"/>
  <c r="P403" i="209"/>
  <c r="O403" i="209"/>
  <c r="N403" i="209"/>
  <c r="M403" i="209"/>
  <c r="L403" i="209"/>
  <c r="K403" i="209"/>
  <c r="J403" i="209"/>
  <c r="I403" i="209"/>
  <c r="AM386" i="209"/>
  <c r="AL386" i="209"/>
  <c r="AK386" i="209"/>
  <c r="AI386" i="209"/>
  <c r="AH386" i="209"/>
  <c r="AG386" i="209"/>
  <c r="AF386" i="209"/>
  <c r="AE386" i="209"/>
  <c r="AD386" i="209"/>
  <c r="AB386" i="209"/>
  <c r="AA386" i="209"/>
  <c r="Z386" i="209"/>
  <c r="Y386" i="209"/>
  <c r="X386" i="209"/>
  <c r="W386" i="209"/>
  <c r="Q386" i="209"/>
  <c r="P386" i="209"/>
  <c r="O386" i="209"/>
  <c r="N386" i="209"/>
  <c r="M386" i="209"/>
  <c r="L386" i="209"/>
  <c r="K386" i="209"/>
  <c r="J386" i="209"/>
  <c r="I386" i="209"/>
  <c r="AM369" i="209"/>
  <c r="AL369" i="209"/>
  <c r="AK369" i="209"/>
  <c r="AI369" i="209"/>
  <c r="AH369" i="209"/>
  <c r="AG369" i="209"/>
  <c r="AF369" i="209"/>
  <c r="AE369" i="209"/>
  <c r="AD369" i="209"/>
  <c r="AB369" i="209"/>
  <c r="AA369" i="209"/>
  <c r="Z369" i="209"/>
  <c r="Y369" i="209"/>
  <c r="X369" i="209"/>
  <c r="W369" i="209"/>
  <c r="Q369" i="209"/>
  <c r="P369" i="209"/>
  <c r="O369" i="209"/>
  <c r="N369" i="209"/>
  <c r="M369" i="209"/>
  <c r="L369" i="209"/>
  <c r="K369" i="209"/>
  <c r="J369" i="209"/>
  <c r="I369" i="209"/>
  <c r="AM352" i="209"/>
  <c r="AL352" i="209"/>
  <c r="AK352" i="209"/>
  <c r="AI352" i="209"/>
  <c r="AH352" i="209"/>
  <c r="AG352" i="209"/>
  <c r="AF352" i="209"/>
  <c r="AE352" i="209"/>
  <c r="AD352" i="209"/>
  <c r="AB352" i="209"/>
  <c r="AA352" i="209"/>
  <c r="Z352" i="209"/>
  <c r="Y352" i="209"/>
  <c r="X352" i="209"/>
  <c r="W352" i="209"/>
  <c r="Q352" i="209"/>
  <c r="P352" i="209"/>
  <c r="O352" i="209"/>
  <c r="N352" i="209"/>
  <c r="M352" i="209"/>
  <c r="L352" i="209"/>
  <c r="K352" i="209"/>
  <c r="J352" i="209"/>
  <c r="I352" i="209"/>
  <c r="AM335" i="209"/>
  <c r="AL335" i="209"/>
  <c r="AK335" i="209"/>
  <c r="AI335" i="209"/>
  <c r="AH335" i="209"/>
  <c r="AG335" i="209"/>
  <c r="AF335" i="209"/>
  <c r="AE335" i="209"/>
  <c r="AD335" i="209"/>
  <c r="AB335" i="209"/>
  <c r="AA335" i="209"/>
  <c r="Z335" i="209"/>
  <c r="Y335" i="209"/>
  <c r="X335" i="209"/>
  <c r="W335" i="209"/>
  <c r="Q335" i="209"/>
  <c r="P335" i="209"/>
  <c r="O335" i="209"/>
  <c r="N335" i="209"/>
  <c r="M335" i="209"/>
  <c r="L335" i="209"/>
  <c r="K335" i="209"/>
  <c r="J335" i="209"/>
  <c r="I335" i="209"/>
  <c r="AM318" i="209"/>
  <c r="AL318" i="209"/>
  <c r="AK318" i="209"/>
  <c r="AI318" i="209"/>
  <c r="AH318" i="209"/>
  <c r="AG318" i="209"/>
  <c r="AF318" i="209"/>
  <c r="AE318" i="209"/>
  <c r="AD318" i="209"/>
  <c r="AB318" i="209"/>
  <c r="AA318" i="209"/>
  <c r="Z318" i="209"/>
  <c r="Y318" i="209"/>
  <c r="X318" i="209"/>
  <c r="W318" i="209"/>
  <c r="Q318" i="209"/>
  <c r="P318" i="209"/>
  <c r="O318" i="209"/>
  <c r="N318" i="209"/>
  <c r="M318" i="209"/>
  <c r="L318" i="209"/>
  <c r="K318" i="209"/>
  <c r="J318" i="209"/>
  <c r="I318" i="209"/>
  <c r="AM301" i="209"/>
  <c r="AL301" i="209"/>
  <c r="AK301" i="209"/>
  <c r="AI301" i="209"/>
  <c r="AH301" i="209"/>
  <c r="AG301" i="209"/>
  <c r="AF301" i="209"/>
  <c r="AE301" i="209"/>
  <c r="AD301" i="209"/>
  <c r="AB301" i="209"/>
  <c r="AA301" i="209"/>
  <c r="Z301" i="209"/>
  <c r="Y301" i="209"/>
  <c r="X301" i="209"/>
  <c r="W301" i="209"/>
  <c r="Q301" i="209"/>
  <c r="P301" i="209"/>
  <c r="O301" i="209"/>
  <c r="N301" i="209"/>
  <c r="M301" i="209"/>
  <c r="L301" i="209"/>
  <c r="K301" i="209"/>
  <c r="J301" i="209"/>
  <c r="I301" i="209"/>
  <c r="AM284" i="209"/>
  <c r="AL284" i="209"/>
  <c r="AK284" i="209"/>
  <c r="AI284" i="209"/>
  <c r="AH284" i="209"/>
  <c r="AG284" i="209"/>
  <c r="AF284" i="209"/>
  <c r="AE284" i="209"/>
  <c r="AD284" i="209"/>
  <c r="AB284" i="209"/>
  <c r="AA284" i="209"/>
  <c r="Z284" i="209"/>
  <c r="Y284" i="209"/>
  <c r="X284" i="209"/>
  <c r="W284" i="209"/>
  <c r="Q284" i="209"/>
  <c r="P284" i="209"/>
  <c r="O284" i="209"/>
  <c r="N284" i="209"/>
  <c r="M284" i="209"/>
  <c r="L284" i="209"/>
  <c r="K284" i="209"/>
  <c r="J284" i="209"/>
  <c r="I284" i="209"/>
  <c r="AM267" i="209"/>
  <c r="AL267" i="209"/>
  <c r="AK267" i="209"/>
  <c r="AI267" i="209"/>
  <c r="AH267" i="209"/>
  <c r="AG267" i="209"/>
  <c r="AF267" i="209"/>
  <c r="AE267" i="209"/>
  <c r="AD267" i="209"/>
  <c r="AB267" i="209"/>
  <c r="AA267" i="209"/>
  <c r="Z267" i="209"/>
  <c r="Y267" i="209"/>
  <c r="X267" i="209"/>
  <c r="W267" i="209"/>
  <c r="Q267" i="209"/>
  <c r="P267" i="209"/>
  <c r="O267" i="209"/>
  <c r="N267" i="209"/>
  <c r="M267" i="209"/>
  <c r="L267" i="209"/>
  <c r="K267" i="209"/>
  <c r="J267" i="209"/>
  <c r="I267" i="209"/>
  <c r="AM250" i="209"/>
  <c r="AL250" i="209"/>
  <c r="AK250" i="209"/>
  <c r="AI250" i="209"/>
  <c r="AH250" i="209"/>
  <c r="AG250" i="209"/>
  <c r="AF250" i="209"/>
  <c r="AE250" i="209"/>
  <c r="AD250" i="209"/>
  <c r="AB250" i="209"/>
  <c r="AA250" i="209"/>
  <c r="Z250" i="209"/>
  <c r="Y250" i="209"/>
  <c r="X250" i="209"/>
  <c r="W250" i="209"/>
  <c r="Q250" i="209"/>
  <c r="P250" i="209"/>
  <c r="O250" i="209"/>
  <c r="N250" i="209"/>
  <c r="M250" i="209"/>
  <c r="L250" i="209"/>
  <c r="K250" i="209"/>
  <c r="J250" i="209"/>
  <c r="I250" i="209"/>
  <c r="AM233" i="209"/>
  <c r="AL233" i="209"/>
  <c r="AK233" i="209"/>
  <c r="AI233" i="209"/>
  <c r="AH233" i="209"/>
  <c r="AG233" i="209"/>
  <c r="AF233" i="209"/>
  <c r="AE233" i="209"/>
  <c r="AD233" i="209"/>
  <c r="AB233" i="209"/>
  <c r="AA233" i="209"/>
  <c r="Z233" i="209"/>
  <c r="Y233" i="209"/>
  <c r="X233" i="209"/>
  <c r="W233" i="209"/>
  <c r="Q233" i="209"/>
  <c r="P233" i="209"/>
  <c r="O233" i="209"/>
  <c r="N233" i="209"/>
  <c r="M233" i="209"/>
  <c r="L233" i="209"/>
  <c r="K233" i="209"/>
  <c r="J233" i="209"/>
  <c r="I233" i="209"/>
  <c r="AM216" i="209"/>
  <c r="AL216" i="209"/>
  <c r="AK216" i="209"/>
  <c r="AI216" i="209"/>
  <c r="AH216" i="209"/>
  <c r="AG216" i="209"/>
  <c r="AF216" i="209"/>
  <c r="AE216" i="209"/>
  <c r="AD216" i="209"/>
  <c r="AB216" i="209"/>
  <c r="AA216" i="209"/>
  <c r="Z216" i="209"/>
  <c r="Y216" i="209"/>
  <c r="X216" i="209"/>
  <c r="W216" i="209"/>
  <c r="Q216" i="209"/>
  <c r="P216" i="209"/>
  <c r="O216" i="209"/>
  <c r="N216" i="209"/>
  <c r="M216" i="209"/>
  <c r="L216" i="209"/>
  <c r="K216" i="209"/>
  <c r="J216" i="209"/>
  <c r="I216" i="209"/>
  <c r="AM199" i="209"/>
  <c r="AL199" i="209"/>
  <c r="AK199" i="209"/>
  <c r="AI199" i="209"/>
  <c r="AH199" i="209"/>
  <c r="AG199" i="209"/>
  <c r="AF199" i="209"/>
  <c r="AE199" i="209"/>
  <c r="AD199" i="209"/>
  <c r="AB199" i="209"/>
  <c r="AA199" i="209"/>
  <c r="Z199" i="209"/>
  <c r="Y199" i="209"/>
  <c r="X199" i="209"/>
  <c r="W199" i="209"/>
  <c r="Q199" i="209"/>
  <c r="P199" i="209"/>
  <c r="O199" i="209"/>
  <c r="N199" i="209"/>
  <c r="M199" i="209"/>
  <c r="L199" i="209"/>
  <c r="K199" i="209"/>
  <c r="J199" i="209"/>
  <c r="I199" i="209"/>
  <c r="AM182" i="209"/>
  <c r="AL182" i="209"/>
  <c r="AK182" i="209"/>
  <c r="AI182" i="209"/>
  <c r="AH182" i="209"/>
  <c r="AG182" i="209"/>
  <c r="AF182" i="209"/>
  <c r="AE182" i="209"/>
  <c r="AD182" i="209"/>
  <c r="AB182" i="209"/>
  <c r="AA182" i="209"/>
  <c r="Z182" i="209"/>
  <c r="Y182" i="209"/>
  <c r="X182" i="209"/>
  <c r="W182" i="209"/>
  <c r="Q182" i="209"/>
  <c r="P182" i="209"/>
  <c r="O182" i="209"/>
  <c r="N182" i="209"/>
  <c r="M182" i="209"/>
  <c r="L182" i="209"/>
  <c r="K182" i="209"/>
  <c r="J182" i="209"/>
  <c r="I182" i="209"/>
  <c r="AM165" i="209"/>
  <c r="AL165" i="209"/>
  <c r="AK165" i="209"/>
  <c r="AI165" i="209"/>
  <c r="AH165" i="209"/>
  <c r="AG165" i="209"/>
  <c r="AF165" i="209"/>
  <c r="AE165" i="209"/>
  <c r="AD165" i="209"/>
  <c r="AB165" i="209"/>
  <c r="AA165" i="209"/>
  <c r="Z165" i="209"/>
  <c r="Y165" i="209"/>
  <c r="X165" i="209"/>
  <c r="W165" i="209"/>
  <c r="Q165" i="209"/>
  <c r="P165" i="209"/>
  <c r="O165" i="209"/>
  <c r="N165" i="209"/>
  <c r="M165" i="209"/>
  <c r="L165" i="209"/>
  <c r="K165" i="209"/>
  <c r="J165" i="209"/>
  <c r="I165" i="209"/>
  <c r="AM148" i="209"/>
  <c r="AL148" i="209"/>
  <c r="AK148" i="209"/>
  <c r="AI148" i="209"/>
  <c r="AH148" i="209"/>
  <c r="AG148" i="209"/>
  <c r="AF148" i="209"/>
  <c r="AE148" i="209"/>
  <c r="AD148" i="209"/>
  <c r="AB148" i="209"/>
  <c r="AA148" i="209"/>
  <c r="Z148" i="209"/>
  <c r="Y148" i="209"/>
  <c r="X148" i="209"/>
  <c r="W148" i="209"/>
  <c r="Q148" i="209"/>
  <c r="P148" i="209"/>
  <c r="O148" i="209"/>
  <c r="N148" i="209"/>
  <c r="M148" i="209"/>
  <c r="L148" i="209"/>
  <c r="K148" i="209"/>
  <c r="J148" i="209"/>
  <c r="I148" i="209"/>
  <c r="AM131" i="209"/>
  <c r="AL131" i="209"/>
  <c r="AK131" i="209"/>
  <c r="AI131" i="209"/>
  <c r="AH131" i="209"/>
  <c r="AG131" i="209"/>
  <c r="AF131" i="209"/>
  <c r="AE131" i="209"/>
  <c r="AD131" i="209"/>
  <c r="AB131" i="209"/>
  <c r="AA131" i="209"/>
  <c r="Z131" i="209"/>
  <c r="Y131" i="209"/>
  <c r="X131" i="209"/>
  <c r="W131" i="209"/>
  <c r="Q131" i="209"/>
  <c r="P131" i="209"/>
  <c r="O131" i="209"/>
  <c r="N131" i="209"/>
  <c r="M131" i="209"/>
  <c r="L131" i="209"/>
  <c r="K131" i="209"/>
  <c r="J131" i="209"/>
  <c r="I131" i="209"/>
  <c r="AM114" i="209"/>
  <c r="AL114" i="209"/>
  <c r="AK114" i="209"/>
  <c r="AI114" i="209"/>
  <c r="AH114" i="209"/>
  <c r="AG114" i="209"/>
  <c r="AF114" i="209"/>
  <c r="AE114" i="209"/>
  <c r="AD114" i="209"/>
  <c r="AB114" i="209"/>
  <c r="AA114" i="209"/>
  <c r="Z114" i="209"/>
  <c r="Y114" i="209"/>
  <c r="X114" i="209"/>
  <c r="W114" i="209"/>
  <c r="Q114" i="209"/>
  <c r="P114" i="209"/>
  <c r="O114" i="209"/>
  <c r="N114" i="209"/>
  <c r="M114" i="209"/>
  <c r="L114" i="209"/>
  <c r="K114" i="209"/>
  <c r="J114" i="209"/>
  <c r="I114" i="209"/>
  <c r="AM97" i="209"/>
  <c r="AL97" i="209"/>
  <c r="AK97" i="209"/>
  <c r="AI97" i="209"/>
  <c r="AH97" i="209"/>
  <c r="AG97" i="209"/>
  <c r="AF97" i="209"/>
  <c r="AE97" i="209"/>
  <c r="AD97" i="209"/>
  <c r="AB97" i="209"/>
  <c r="AA97" i="209"/>
  <c r="Z97" i="209"/>
  <c r="Y97" i="209"/>
  <c r="X97" i="209"/>
  <c r="W97" i="209"/>
  <c r="Q97" i="209"/>
  <c r="P97" i="209"/>
  <c r="O97" i="209"/>
  <c r="N97" i="209"/>
  <c r="M97" i="209"/>
  <c r="L97" i="209"/>
  <c r="K97" i="209"/>
  <c r="J97" i="209"/>
  <c r="I97" i="209"/>
  <c r="AM80" i="209"/>
  <c r="AL80" i="209"/>
  <c r="AK80" i="209"/>
  <c r="AI80" i="209"/>
  <c r="AH80" i="209"/>
  <c r="AG80" i="209"/>
  <c r="AF80" i="209"/>
  <c r="AE80" i="209"/>
  <c r="AD80" i="209"/>
  <c r="AB80" i="209"/>
  <c r="AA80" i="209"/>
  <c r="Z80" i="209"/>
  <c r="Y80" i="209"/>
  <c r="X80" i="209"/>
  <c r="W80" i="209"/>
  <c r="Q80" i="209"/>
  <c r="P80" i="209"/>
  <c r="O80" i="209"/>
  <c r="N80" i="209"/>
  <c r="M80" i="209"/>
  <c r="L80" i="209"/>
  <c r="K80" i="209"/>
  <c r="J80" i="209"/>
  <c r="I80" i="209"/>
  <c r="AM63" i="209"/>
  <c r="AL63" i="209"/>
  <c r="AK63" i="209"/>
  <c r="AI63" i="209"/>
  <c r="AH63" i="209"/>
  <c r="AG63" i="209"/>
  <c r="AF63" i="209"/>
  <c r="AE63" i="209"/>
  <c r="AD63" i="209"/>
  <c r="AB63" i="209"/>
  <c r="AA63" i="209"/>
  <c r="Z63" i="209"/>
  <c r="Y63" i="209"/>
  <c r="X63" i="209"/>
  <c r="W63" i="209"/>
  <c r="Q63" i="209"/>
  <c r="P63" i="209"/>
  <c r="O63" i="209"/>
  <c r="N63" i="209"/>
  <c r="M63" i="209"/>
  <c r="L63" i="209"/>
  <c r="K63" i="209"/>
  <c r="J63" i="209"/>
  <c r="I63" i="209"/>
  <c r="AM46" i="209"/>
  <c r="AL46" i="209"/>
  <c r="AK46" i="209"/>
  <c r="AI46" i="209"/>
  <c r="AH46" i="209"/>
  <c r="AG46" i="209"/>
  <c r="AF46" i="209"/>
  <c r="AE46" i="209"/>
  <c r="AD46" i="209"/>
  <c r="AD8" i="209" s="1"/>
  <c r="AB46" i="209"/>
  <c r="AA46" i="209"/>
  <c r="Z46" i="209"/>
  <c r="Y46" i="209"/>
  <c r="X46" i="209"/>
  <c r="W46" i="209"/>
  <c r="Q46" i="209"/>
  <c r="P46" i="209"/>
  <c r="O46" i="209"/>
  <c r="N46" i="209"/>
  <c r="M46" i="209"/>
  <c r="L46" i="209"/>
  <c r="K46" i="209"/>
  <c r="J46" i="209"/>
  <c r="I46" i="209"/>
  <c r="AM29" i="209"/>
  <c r="AL29" i="209"/>
  <c r="AK29" i="209"/>
  <c r="AI29" i="209"/>
  <c r="AH29" i="209"/>
  <c r="AG29" i="209"/>
  <c r="AF29" i="209"/>
  <c r="AE29" i="209"/>
  <c r="AD29" i="209"/>
  <c r="AB29" i="209"/>
  <c r="AA29" i="209"/>
  <c r="Z29" i="209"/>
  <c r="Y29" i="209"/>
  <c r="Y8" i="209" s="1"/>
  <c r="X29" i="209"/>
  <c r="W29" i="209"/>
  <c r="Q29" i="209"/>
  <c r="P29" i="209"/>
  <c r="O29" i="209"/>
  <c r="N29" i="209"/>
  <c r="M29" i="209"/>
  <c r="L29" i="209"/>
  <c r="K29" i="209"/>
  <c r="J29" i="209"/>
  <c r="I29" i="209"/>
  <c r="B29" i="209"/>
  <c r="B46" i="209" s="1"/>
  <c r="B63" i="209" s="1"/>
  <c r="B80" i="209" s="1"/>
  <c r="B97" i="209" s="1"/>
  <c r="B114" i="209" s="1"/>
  <c r="B131" i="209" s="1"/>
  <c r="B148" i="209" s="1"/>
  <c r="B165" i="209" s="1"/>
  <c r="B182" i="209" s="1"/>
  <c r="B199" i="209" s="1"/>
  <c r="B216" i="209" s="1"/>
  <c r="B233" i="209" s="1"/>
  <c r="B250" i="209" s="1"/>
  <c r="B267" i="209" s="1"/>
  <c r="B284" i="209" s="1"/>
  <c r="B301" i="209" s="1"/>
  <c r="B318" i="209" s="1"/>
  <c r="B335" i="209" s="1"/>
  <c r="B352" i="209" s="1"/>
  <c r="B369" i="209" s="1"/>
  <c r="B386" i="209" s="1"/>
  <c r="B403" i="209" s="1"/>
  <c r="B420" i="209" s="1"/>
  <c r="B437" i="209" s="1"/>
  <c r="B454" i="209" s="1"/>
  <c r="B471" i="209" s="1"/>
  <c r="B488" i="209" s="1"/>
  <c r="B505" i="209" s="1"/>
  <c r="AM12" i="209"/>
  <c r="AL12" i="209"/>
  <c r="AK12" i="209"/>
  <c r="AI12" i="209"/>
  <c r="AH12" i="209"/>
  <c r="AG12" i="209"/>
  <c r="AF12" i="209"/>
  <c r="AF8" i="209" s="1"/>
  <c r="AE12" i="209"/>
  <c r="AD12" i="209"/>
  <c r="AB12" i="209"/>
  <c r="AB8" i="209" s="1"/>
  <c r="AA12" i="209"/>
  <c r="AA8" i="209" s="1"/>
  <c r="Z12" i="209"/>
  <c r="Y12" i="209"/>
  <c r="X12" i="209"/>
  <c r="W12" i="209"/>
  <c r="Q12" i="209"/>
  <c r="P12" i="209"/>
  <c r="O12" i="209"/>
  <c r="O8" i="209" s="1"/>
  <c r="N12" i="209"/>
  <c r="M12" i="209"/>
  <c r="L12" i="209"/>
  <c r="K12" i="209"/>
  <c r="K8" i="209" s="1"/>
  <c r="J12" i="209"/>
  <c r="I12" i="209"/>
  <c r="S8" i="209"/>
  <c r="AT7" i="209"/>
  <c r="Q7" i="209"/>
  <c r="E5" i="209"/>
  <c r="D5" i="209"/>
  <c r="B5" i="209"/>
  <c r="B4" i="209"/>
  <c r="G3" i="209"/>
  <c r="E3" i="209"/>
  <c r="B3" i="209"/>
  <c r="H2" i="208"/>
  <c r="C2" i="208"/>
  <c r="AM505" i="208"/>
  <c r="AL505" i="208"/>
  <c r="AK505" i="208"/>
  <c r="AI505" i="208"/>
  <c r="AH505" i="208"/>
  <c r="AG505" i="208"/>
  <c r="AF505" i="208"/>
  <c r="AE505" i="208"/>
  <c r="AD505" i="208"/>
  <c r="AB505" i="208"/>
  <c r="AA505" i="208"/>
  <c r="Z505" i="208"/>
  <c r="Y505" i="208"/>
  <c r="X505" i="208"/>
  <c r="W505" i="208"/>
  <c r="Q505" i="208"/>
  <c r="P505" i="208"/>
  <c r="O505" i="208"/>
  <c r="N505" i="208"/>
  <c r="M505" i="208"/>
  <c r="L505" i="208"/>
  <c r="K505" i="208"/>
  <c r="J505" i="208"/>
  <c r="I505" i="208"/>
  <c r="AM488" i="208"/>
  <c r="AL488" i="208"/>
  <c r="AK488" i="208"/>
  <c r="AI488" i="208"/>
  <c r="AH488" i="208"/>
  <c r="AG488" i="208"/>
  <c r="AF488" i="208"/>
  <c r="AE488" i="208"/>
  <c r="AD488" i="208"/>
  <c r="AB488" i="208"/>
  <c r="AA488" i="208"/>
  <c r="Z488" i="208"/>
  <c r="Y488" i="208"/>
  <c r="X488" i="208"/>
  <c r="W488" i="208"/>
  <c r="Q488" i="208"/>
  <c r="P488" i="208"/>
  <c r="O488" i="208"/>
  <c r="N488" i="208"/>
  <c r="M488" i="208"/>
  <c r="L488" i="208"/>
  <c r="K488" i="208"/>
  <c r="J488" i="208"/>
  <c r="I488" i="208"/>
  <c r="AM471" i="208"/>
  <c r="AL471" i="208"/>
  <c r="AK471" i="208"/>
  <c r="AI471" i="208"/>
  <c r="AH471" i="208"/>
  <c r="AG471" i="208"/>
  <c r="AF471" i="208"/>
  <c r="AE471" i="208"/>
  <c r="AD471" i="208"/>
  <c r="AB471" i="208"/>
  <c r="AA471" i="208"/>
  <c r="Z471" i="208"/>
  <c r="Y471" i="208"/>
  <c r="X471" i="208"/>
  <c r="W471" i="208"/>
  <c r="Q471" i="208"/>
  <c r="P471" i="208"/>
  <c r="O471" i="208"/>
  <c r="N471" i="208"/>
  <c r="M471" i="208"/>
  <c r="L471" i="208"/>
  <c r="K471" i="208"/>
  <c r="J471" i="208"/>
  <c r="I471" i="208"/>
  <c r="AM454" i="208"/>
  <c r="AL454" i="208"/>
  <c r="AK454" i="208"/>
  <c r="AI454" i="208"/>
  <c r="AH454" i="208"/>
  <c r="AG454" i="208"/>
  <c r="AF454" i="208"/>
  <c r="AE454" i="208"/>
  <c r="AD454" i="208"/>
  <c r="AB454" i="208"/>
  <c r="AA454" i="208"/>
  <c r="Z454" i="208"/>
  <c r="Y454" i="208"/>
  <c r="X454" i="208"/>
  <c r="W454" i="208"/>
  <c r="Q454" i="208"/>
  <c r="P454" i="208"/>
  <c r="O454" i="208"/>
  <c r="N454" i="208"/>
  <c r="M454" i="208"/>
  <c r="L454" i="208"/>
  <c r="K454" i="208"/>
  <c r="J454" i="208"/>
  <c r="I454" i="208"/>
  <c r="AM437" i="208"/>
  <c r="AL437" i="208"/>
  <c r="AK437" i="208"/>
  <c r="AI437" i="208"/>
  <c r="AH437" i="208"/>
  <c r="AG437" i="208"/>
  <c r="AF437" i="208"/>
  <c r="AE437" i="208"/>
  <c r="AD437" i="208"/>
  <c r="AB437" i="208"/>
  <c r="AA437" i="208"/>
  <c r="Z437" i="208"/>
  <c r="Y437" i="208"/>
  <c r="X437" i="208"/>
  <c r="W437" i="208"/>
  <c r="Q437" i="208"/>
  <c r="P437" i="208"/>
  <c r="O437" i="208"/>
  <c r="N437" i="208"/>
  <c r="M437" i="208"/>
  <c r="L437" i="208"/>
  <c r="K437" i="208"/>
  <c r="J437" i="208"/>
  <c r="I437" i="208"/>
  <c r="AM420" i="208"/>
  <c r="AL420" i="208"/>
  <c r="AK420" i="208"/>
  <c r="AI420" i="208"/>
  <c r="AH420" i="208"/>
  <c r="AG420" i="208"/>
  <c r="AF420" i="208"/>
  <c r="AE420" i="208"/>
  <c r="AD420" i="208"/>
  <c r="AB420" i="208"/>
  <c r="AA420" i="208"/>
  <c r="Z420" i="208"/>
  <c r="Y420" i="208"/>
  <c r="X420" i="208"/>
  <c r="W420" i="208"/>
  <c r="Q420" i="208"/>
  <c r="P420" i="208"/>
  <c r="O420" i="208"/>
  <c r="N420" i="208"/>
  <c r="M420" i="208"/>
  <c r="L420" i="208"/>
  <c r="K420" i="208"/>
  <c r="J420" i="208"/>
  <c r="I420" i="208"/>
  <c r="AM403" i="208"/>
  <c r="AL403" i="208"/>
  <c r="AK403" i="208"/>
  <c r="AI403" i="208"/>
  <c r="AH403" i="208"/>
  <c r="AG403" i="208"/>
  <c r="AF403" i="208"/>
  <c r="AE403" i="208"/>
  <c r="AD403" i="208"/>
  <c r="AB403" i="208"/>
  <c r="AA403" i="208"/>
  <c r="Z403" i="208"/>
  <c r="Y403" i="208"/>
  <c r="X403" i="208"/>
  <c r="W403" i="208"/>
  <c r="Q403" i="208"/>
  <c r="P403" i="208"/>
  <c r="O403" i="208"/>
  <c r="N403" i="208"/>
  <c r="M403" i="208"/>
  <c r="L403" i="208"/>
  <c r="K403" i="208"/>
  <c r="J403" i="208"/>
  <c r="I403" i="208"/>
  <c r="AM386" i="208"/>
  <c r="AL386" i="208"/>
  <c r="AK386" i="208"/>
  <c r="AI386" i="208"/>
  <c r="AH386" i="208"/>
  <c r="AG386" i="208"/>
  <c r="AF386" i="208"/>
  <c r="AE386" i="208"/>
  <c r="AD386" i="208"/>
  <c r="AB386" i="208"/>
  <c r="AA386" i="208"/>
  <c r="Z386" i="208"/>
  <c r="Y386" i="208"/>
  <c r="X386" i="208"/>
  <c r="W386" i="208"/>
  <c r="Q386" i="208"/>
  <c r="P386" i="208"/>
  <c r="O386" i="208"/>
  <c r="N386" i="208"/>
  <c r="M386" i="208"/>
  <c r="L386" i="208"/>
  <c r="K386" i="208"/>
  <c r="J386" i="208"/>
  <c r="I386" i="208"/>
  <c r="AM369" i="208"/>
  <c r="AL369" i="208"/>
  <c r="AK369" i="208"/>
  <c r="AI369" i="208"/>
  <c r="AH369" i="208"/>
  <c r="AG369" i="208"/>
  <c r="AF369" i="208"/>
  <c r="AE369" i="208"/>
  <c r="AD369" i="208"/>
  <c r="AB369" i="208"/>
  <c r="AA369" i="208"/>
  <c r="Z369" i="208"/>
  <c r="Y369" i="208"/>
  <c r="X369" i="208"/>
  <c r="W369" i="208"/>
  <c r="Q369" i="208"/>
  <c r="P369" i="208"/>
  <c r="O369" i="208"/>
  <c r="N369" i="208"/>
  <c r="M369" i="208"/>
  <c r="L369" i="208"/>
  <c r="K369" i="208"/>
  <c r="J369" i="208"/>
  <c r="I369" i="208"/>
  <c r="AM352" i="208"/>
  <c r="AL352" i="208"/>
  <c r="AK352" i="208"/>
  <c r="AI352" i="208"/>
  <c r="AH352" i="208"/>
  <c r="AG352" i="208"/>
  <c r="AF352" i="208"/>
  <c r="AE352" i="208"/>
  <c r="AD352" i="208"/>
  <c r="AB352" i="208"/>
  <c r="AA352" i="208"/>
  <c r="Z352" i="208"/>
  <c r="Y352" i="208"/>
  <c r="X352" i="208"/>
  <c r="W352" i="208"/>
  <c r="Q352" i="208"/>
  <c r="P352" i="208"/>
  <c r="O352" i="208"/>
  <c r="N352" i="208"/>
  <c r="M352" i="208"/>
  <c r="L352" i="208"/>
  <c r="K352" i="208"/>
  <c r="J352" i="208"/>
  <c r="I352" i="208"/>
  <c r="AM335" i="208"/>
  <c r="AL335" i="208"/>
  <c r="AK335" i="208"/>
  <c r="AI335" i="208"/>
  <c r="AH335" i="208"/>
  <c r="AG335" i="208"/>
  <c r="AF335" i="208"/>
  <c r="AE335" i="208"/>
  <c r="AD335" i="208"/>
  <c r="AB335" i="208"/>
  <c r="AA335" i="208"/>
  <c r="Z335" i="208"/>
  <c r="Y335" i="208"/>
  <c r="X335" i="208"/>
  <c r="W335" i="208"/>
  <c r="Q335" i="208"/>
  <c r="P335" i="208"/>
  <c r="O335" i="208"/>
  <c r="N335" i="208"/>
  <c r="M335" i="208"/>
  <c r="L335" i="208"/>
  <c r="K335" i="208"/>
  <c r="J335" i="208"/>
  <c r="I335" i="208"/>
  <c r="AM318" i="208"/>
  <c r="AL318" i="208"/>
  <c r="AK318" i="208"/>
  <c r="AI318" i="208"/>
  <c r="AH318" i="208"/>
  <c r="AG318" i="208"/>
  <c r="AF318" i="208"/>
  <c r="AE318" i="208"/>
  <c r="AD318" i="208"/>
  <c r="AB318" i="208"/>
  <c r="AA318" i="208"/>
  <c r="Z318" i="208"/>
  <c r="Y318" i="208"/>
  <c r="X318" i="208"/>
  <c r="W318" i="208"/>
  <c r="Q318" i="208"/>
  <c r="P318" i="208"/>
  <c r="O318" i="208"/>
  <c r="N318" i="208"/>
  <c r="M318" i="208"/>
  <c r="L318" i="208"/>
  <c r="K318" i="208"/>
  <c r="J318" i="208"/>
  <c r="I318" i="208"/>
  <c r="AM301" i="208"/>
  <c r="AL301" i="208"/>
  <c r="AK301" i="208"/>
  <c r="AI301" i="208"/>
  <c r="AH301" i="208"/>
  <c r="AG301" i="208"/>
  <c r="AF301" i="208"/>
  <c r="AE301" i="208"/>
  <c r="AD301" i="208"/>
  <c r="AB301" i="208"/>
  <c r="AA301" i="208"/>
  <c r="Z301" i="208"/>
  <c r="Y301" i="208"/>
  <c r="X301" i="208"/>
  <c r="W301" i="208"/>
  <c r="Q301" i="208"/>
  <c r="P301" i="208"/>
  <c r="O301" i="208"/>
  <c r="N301" i="208"/>
  <c r="M301" i="208"/>
  <c r="L301" i="208"/>
  <c r="K301" i="208"/>
  <c r="J301" i="208"/>
  <c r="I301" i="208"/>
  <c r="AM284" i="208"/>
  <c r="AL284" i="208"/>
  <c r="AK284" i="208"/>
  <c r="AI284" i="208"/>
  <c r="AH284" i="208"/>
  <c r="AG284" i="208"/>
  <c r="AF284" i="208"/>
  <c r="AE284" i="208"/>
  <c r="AD284" i="208"/>
  <c r="AB284" i="208"/>
  <c r="AA284" i="208"/>
  <c r="Z284" i="208"/>
  <c r="Y284" i="208"/>
  <c r="X284" i="208"/>
  <c r="W284" i="208"/>
  <c r="Q284" i="208"/>
  <c r="P284" i="208"/>
  <c r="O284" i="208"/>
  <c r="N284" i="208"/>
  <c r="M284" i="208"/>
  <c r="L284" i="208"/>
  <c r="K284" i="208"/>
  <c r="J284" i="208"/>
  <c r="I284" i="208"/>
  <c r="AM267" i="208"/>
  <c r="AL267" i="208"/>
  <c r="AK267" i="208"/>
  <c r="AI267" i="208"/>
  <c r="AH267" i="208"/>
  <c r="AG267" i="208"/>
  <c r="AF267" i="208"/>
  <c r="AE267" i="208"/>
  <c r="AD267" i="208"/>
  <c r="AB267" i="208"/>
  <c r="AA267" i="208"/>
  <c r="Z267" i="208"/>
  <c r="Y267" i="208"/>
  <c r="X267" i="208"/>
  <c r="W267" i="208"/>
  <c r="Q267" i="208"/>
  <c r="P267" i="208"/>
  <c r="O267" i="208"/>
  <c r="N267" i="208"/>
  <c r="M267" i="208"/>
  <c r="L267" i="208"/>
  <c r="K267" i="208"/>
  <c r="J267" i="208"/>
  <c r="I267" i="208"/>
  <c r="AM250" i="208"/>
  <c r="AL250" i="208"/>
  <c r="AK250" i="208"/>
  <c r="AI250" i="208"/>
  <c r="AH250" i="208"/>
  <c r="AG250" i="208"/>
  <c r="AF250" i="208"/>
  <c r="AE250" i="208"/>
  <c r="AD250" i="208"/>
  <c r="AB250" i="208"/>
  <c r="AA250" i="208"/>
  <c r="Z250" i="208"/>
  <c r="Y250" i="208"/>
  <c r="X250" i="208"/>
  <c r="W250" i="208"/>
  <c r="Q250" i="208"/>
  <c r="P250" i="208"/>
  <c r="O250" i="208"/>
  <c r="N250" i="208"/>
  <c r="M250" i="208"/>
  <c r="L250" i="208"/>
  <c r="K250" i="208"/>
  <c r="J250" i="208"/>
  <c r="I250" i="208"/>
  <c r="AM233" i="208"/>
  <c r="AL233" i="208"/>
  <c r="AK233" i="208"/>
  <c r="AI233" i="208"/>
  <c r="AH233" i="208"/>
  <c r="AG233" i="208"/>
  <c r="AF233" i="208"/>
  <c r="AE233" i="208"/>
  <c r="AD233" i="208"/>
  <c r="AB233" i="208"/>
  <c r="AA233" i="208"/>
  <c r="Z233" i="208"/>
  <c r="Y233" i="208"/>
  <c r="X233" i="208"/>
  <c r="W233" i="208"/>
  <c r="Q233" i="208"/>
  <c r="P233" i="208"/>
  <c r="O233" i="208"/>
  <c r="N233" i="208"/>
  <c r="M233" i="208"/>
  <c r="L233" i="208"/>
  <c r="K233" i="208"/>
  <c r="J233" i="208"/>
  <c r="I233" i="208"/>
  <c r="AM216" i="208"/>
  <c r="AL216" i="208"/>
  <c r="AK216" i="208"/>
  <c r="AI216" i="208"/>
  <c r="AH216" i="208"/>
  <c r="AG216" i="208"/>
  <c r="AF216" i="208"/>
  <c r="AE216" i="208"/>
  <c r="AD216" i="208"/>
  <c r="AB216" i="208"/>
  <c r="AA216" i="208"/>
  <c r="Z216" i="208"/>
  <c r="Y216" i="208"/>
  <c r="X216" i="208"/>
  <c r="W216" i="208"/>
  <c r="Q216" i="208"/>
  <c r="P216" i="208"/>
  <c r="O216" i="208"/>
  <c r="N216" i="208"/>
  <c r="M216" i="208"/>
  <c r="L216" i="208"/>
  <c r="K216" i="208"/>
  <c r="J216" i="208"/>
  <c r="I216" i="208"/>
  <c r="AM199" i="208"/>
  <c r="AL199" i="208"/>
  <c r="AK199" i="208"/>
  <c r="AI199" i="208"/>
  <c r="AH199" i="208"/>
  <c r="AG199" i="208"/>
  <c r="AF199" i="208"/>
  <c r="AE199" i="208"/>
  <c r="AD199" i="208"/>
  <c r="AB199" i="208"/>
  <c r="AA199" i="208"/>
  <c r="Z199" i="208"/>
  <c r="Y199" i="208"/>
  <c r="X199" i="208"/>
  <c r="W199" i="208"/>
  <c r="Q199" i="208"/>
  <c r="P199" i="208"/>
  <c r="O199" i="208"/>
  <c r="N199" i="208"/>
  <c r="M199" i="208"/>
  <c r="L199" i="208"/>
  <c r="K199" i="208"/>
  <c r="J199" i="208"/>
  <c r="I199" i="208"/>
  <c r="AM182" i="208"/>
  <c r="AL182" i="208"/>
  <c r="AK182" i="208"/>
  <c r="AI182" i="208"/>
  <c r="AH182" i="208"/>
  <c r="AG182" i="208"/>
  <c r="AF182" i="208"/>
  <c r="AE182" i="208"/>
  <c r="AD182" i="208"/>
  <c r="AB182" i="208"/>
  <c r="AA182" i="208"/>
  <c r="Z182" i="208"/>
  <c r="Y182" i="208"/>
  <c r="X182" i="208"/>
  <c r="W182" i="208"/>
  <c r="Q182" i="208"/>
  <c r="P182" i="208"/>
  <c r="O182" i="208"/>
  <c r="N182" i="208"/>
  <c r="M182" i="208"/>
  <c r="L182" i="208"/>
  <c r="K182" i="208"/>
  <c r="J182" i="208"/>
  <c r="I182" i="208"/>
  <c r="AM165" i="208"/>
  <c r="AL165" i="208"/>
  <c r="AK165" i="208"/>
  <c r="AI165" i="208"/>
  <c r="AH165" i="208"/>
  <c r="AG165" i="208"/>
  <c r="AF165" i="208"/>
  <c r="AE165" i="208"/>
  <c r="AD165" i="208"/>
  <c r="AB165" i="208"/>
  <c r="AA165" i="208"/>
  <c r="Z165" i="208"/>
  <c r="Y165" i="208"/>
  <c r="X165" i="208"/>
  <c r="W165" i="208"/>
  <c r="Q165" i="208"/>
  <c r="P165" i="208"/>
  <c r="O165" i="208"/>
  <c r="N165" i="208"/>
  <c r="M165" i="208"/>
  <c r="L165" i="208"/>
  <c r="K165" i="208"/>
  <c r="J165" i="208"/>
  <c r="I165" i="208"/>
  <c r="AM148" i="208"/>
  <c r="AL148" i="208"/>
  <c r="AK148" i="208"/>
  <c r="AI148" i="208"/>
  <c r="AH148" i="208"/>
  <c r="AG148" i="208"/>
  <c r="AF148" i="208"/>
  <c r="AE148" i="208"/>
  <c r="AD148" i="208"/>
  <c r="AB148" i="208"/>
  <c r="AA148" i="208"/>
  <c r="Z148" i="208"/>
  <c r="Y148" i="208"/>
  <c r="X148" i="208"/>
  <c r="W148" i="208"/>
  <c r="Q148" i="208"/>
  <c r="P148" i="208"/>
  <c r="O148" i="208"/>
  <c r="N148" i="208"/>
  <c r="M148" i="208"/>
  <c r="L148" i="208"/>
  <c r="K148" i="208"/>
  <c r="J148" i="208"/>
  <c r="I148" i="208"/>
  <c r="AM131" i="208"/>
  <c r="AL131" i="208"/>
  <c r="AK131" i="208"/>
  <c r="AI131" i="208"/>
  <c r="AH131" i="208"/>
  <c r="AG131" i="208"/>
  <c r="AF131" i="208"/>
  <c r="AE131" i="208"/>
  <c r="AD131" i="208"/>
  <c r="AB131" i="208"/>
  <c r="AA131" i="208"/>
  <c r="Z131" i="208"/>
  <c r="Y131" i="208"/>
  <c r="X131" i="208"/>
  <c r="W131" i="208"/>
  <c r="Q131" i="208"/>
  <c r="P131" i="208"/>
  <c r="O131" i="208"/>
  <c r="N131" i="208"/>
  <c r="M131" i="208"/>
  <c r="L131" i="208"/>
  <c r="K131" i="208"/>
  <c r="J131" i="208"/>
  <c r="I131" i="208"/>
  <c r="AM114" i="208"/>
  <c r="AL114" i="208"/>
  <c r="AK114" i="208"/>
  <c r="AI114" i="208"/>
  <c r="AH114" i="208"/>
  <c r="AG114" i="208"/>
  <c r="AF114" i="208"/>
  <c r="AE114" i="208"/>
  <c r="AD114" i="208"/>
  <c r="AB114" i="208"/>
  <c r="AA114" i="208"/>
  <c r="Z114" i="208"/>
  <c r="Y114" i="208"/>
  <c r="X114" i="208"/>
  <c r="W114" i="208"/>
  <c r="Q114" i="208"/>
  <c r="P114" i="208"/>
  <c r="O114" i="208"/>
  <c r="N114" i="208"/>
  <c r="M114" i="208"/>
  <c r="L114" i="208"/>
  <c r="K114" i="208"/>
  <c r="J114" i="208"/>
  <c r="I114" i="208"/>
  <c r="AM97" i="208"/>
  <c r="AL97" i="208"/>
  <c r="AK97" i="208"/>
  <c r="AI97" i="208"/>
  <c r="AH97" i="208"/>
  <c r="AG97" i="208"/>
  <c r="AF97" i="208"/>
  <c r="AE97" i="208"/>
  <c r="AD97" i="208"/>
  <c r="AB97" i="208"/>
  <c r="AA97" i="208"/>
  <c r="Z97" i="208"/>
  <c r="Y97" i="208"/>
  <c r="X97" i="208"/>
  <c r="W97" i="208"/>
  <c r="Q97" i="208"/>
  <c r="P97" i="208"/>
  <c r="O97" i="208"/>
  <c r="N97" i="208"/>
  <c r="M97" i="208"/>
  <c r="L97" i="208"/>
  <c r="K97" i="208"/>
  <c r="J97" i="208"/>
  <c r="I97" i="208"/>
  <c r="AM80" i="208"/>
  <c r="AL80" i="208"/>
  <c r="AK80" i="208"/>
  <c r="AI80" i="208"/>
  <c r="AH80" i="208"/>
  <c r="AG80" i="208"/>
  <c r="AF80" i="208"/>
  <c r="AE80" i="208"/>
  <c r="AD80" i="208"/>
  <c r="AB80" i="208"/>
  <c r="AA80" i="208"/>
  <c r="Z80" i="208"/>
  <c r="Y80" i="208"/>
  <c r="X80" i="208"/>
  <c r="W80" i="208"/>
  <c r="Q80" i="208"/>
  <c r="P80" i="208"/>
  <c r="O80" i="208"/>
  <c r="N80" i="208"/>
  <c r="M80" i="208"/>
  <c r="L80" i="208"/>
  <c r="K80" i="208"/>
  <c r="J80" i="208"/>
  <c r="I80" i="208"/>
  <c r="AM63" i="208"/>
  <c r="AL63" i="208"/>
  <c r="AK63" i="208"/>
  <c r="AI63" i="208"/>
  <c r="AH63" i="208"/>
  <c r="AG63" i="208"/>
  <c r="AF63" i="208"/>
  <c r="AE63" i="208"/>
  <c r="AD63" i="208"/>
  <c r="AB63" i="208"/>
  <c r="AA63" i="208"/>
  <c r="Z63" i="208"/>
  <c r="Y63" i="208"/>
  <c r="X63" i="208"/>
  <c r="W63" i="208"/>
  <c r="Q63" i="208"/>
  <c r="P63" i="208"/>
  <c r="O63" i="208"/>
  <c r="N63" i="208"/>
  <c r="M63" i="208"/>
  <c r="L63" i="208"/>
  <c r="K63" i="208"/>
  <c r="J63" i="208"/>
  <c r="I63" i="208"/>
  <c r="AM46" i="208"/>
  <c r="AL46" i="208"/>
  <c r="AK46" i="208"/>
  <c r="AI46" i="208"/>
  <c r="AH46" i="208"/>
  <c r="AG46" i="208"/>
  <c r="AF46" i="208"/>
  <c r="AE46" i="208"/>
  <c r="AD46" i="208"/>
  <c r="AB46" i="208"/>
  <c r="AA46" i="208"/>
  <c r="Z46" i="208"/>
  <c r="Y46" i="208"/>
  <c r="X46" i="208"/>
  <c r="W46" i="208"/>
  <c r="Q46" i="208"/>
  <c r="P46" i="208"/>
  <c r="O46" i="208"/>
  <c r="N46" i="208"/>
  <c r="M46" i="208"/>
  <c r="L46" i="208"/>
  <c r="K46" i="208"/>
  <c r="J46" i="208"/>
  <c r="I46" i="208"/>
  <c r="AM29" i="208"/>
  <c r="AL29" i="208"/>
  <c r="AK29" i="208"/>
  <c r="AI29" i="208"/>
  <c r="AH29" i="208"/>
  <c r="AG29" i="208"/>
  <c r="AF29" i="208"/>
  <c r="AE29" i="208"/>
  <c r="AD29" i="208"/>
  <c r="AB29" i="208"/>
  <c r="AA29" i="208"/>
  <c r="Z29" i="208"/>
  <c r="Y29" i="208"/>
  <c r="X29" i="208"/>
  <c r="W29" i="208"/>
  <c r="Q29" i="208"/>
  <c r="P29" i="208"/>
  <c r="O29" i="208"/>
  <c r="N29" i="208"/>
  <c r="M29" i="208"/>
  <c r="L29" i="208"/>
  <c r="K29" i="208"/>
  <c r="J29" i="208"/>
  <c r="I29" i="208"/>
  <c r="B29" i="208"/>
  <c r="B46" i="208" s="1"/>
  <c r="B63" i="208" s="1"/>
  <c r="B80" i="208" s="1"/>
  <c r="B97" i="208" s="1"/>
  <c r="B114" i="208" s="1"/>
  <c r="B131" i="208" s="1"/>
  <c r="B148" i="208" s="1"/>
  <c r="B165" i="208" s="1"/>
  <c r="B182" i="208" s="1"/>
  <c r="B199" i="208" s="1"/>
  <c r="B216" i="208" s="1"/>
  <c r="B233" i="208" s="1"/>
  <c r="B250" i="208" s="1"/>
  <c r="B267" i="208" s="1"/>
  <c r="B284" i="208" s="1"/>
  <c r="B301" i="208" s="1"/>
  <c r="B318" i="208" s="1"/>
  <c r="B335" i="208" s="1"/>
  <c r="B352" i="208" s="1"/>
  <c r="B369" i="208" s="1"/>
  <c r="B386" i="208" s="1"/>
  <c r="B403" i="208" s="1"/>
  <c r="B420" i="208" s="1"/>
  <c r="B437" i="208" s="1"/>
  <c r="B454" i="208" s="1"/>
  <c r="B471" i="208" s="1"/>
  <c r="B488" i="208" s="1"/>
  <c r="B505" i="208" s="1"/>
  <c r="AM12" i="208"/>
  <c r="AL12" i="208"/>
  <c r="AK12" i="208"/>
  <c r="AI12" i="208"/>
  <c r="AH12" i="208"/>
  <c r="AG12" i="208"/>
  <c r="AG8" i="208" s="1"/>
  <c r="AF12" i="208"/>
  <c r="AE12" i="208"/>
  <c r="AD12" i="208"/>
  <c r="AB12" i="208"/>
  <c r="AA12" i="208"/>
  <c r="Z12" i="208"/>
  <c r="Y12" i="208"/>
  <c r="X12" i="208"/>
  <c r="W12" i="208"/>
  <c r="Q12" i="208"/>
  <c r="P12" i="208"/>
  <c r="O12" i="208"/>
  <c r="N12" i="208"/>
  <c r="M12" i="208"/>
  <c r="L12" i="208"/>
  <c r="K12" i="208"/>
  <c r="J12" i="208"/>
  <c r="I12" i="208"/>
  <c r="I8" i="208" s="1"/>
  <c r="AH8" i="208"/>
  <c r="S8" i="208"/>
  <c r="AT7" i="208"/>
  <c r="Q7" i="208"/>
  <c r="E5" i="208"/>
  <c r="D5" i="208"/>
  <c r="B5" i="208"/>
  <c r="B4" i="208"/>
  <c r="G3" i="208"/>
  <c r="E3" i="208"/>
  <c r="B3" i="208"/>
  <c r="H2" i="207"/>
  <c r="C2" i="207"/>
  <c r="AM505" i="207"/>
  <c r="AL505" i="207"/>
  <c r="AK505" i="207"/>
  <c r="AI505" i="207"/>
  <c r="AH505" i="207"/>
  <c r="AG505" i="207"/>
  <c r="AF505" i="207"/>
  <c r="AE505" i="207"/>
  <c r="AD505" i="207"/>
  <c r="AB505" i="207"/>
  <c r="AA505" i="207"/>
  <c r="Z505" i="207"/>
  <c r="Y505" i="207"/>
  <c r="X505" i="207"/>
  <c r="W505" i="207"/>
  <c r="Q505" i="207"/>
  <c r="P505" i="207"/>
  <c r="O505" i="207"/>
  <c r="N505" i="207"/>
  <c r="M505" i="207"/>
  <c r="L505" i="207"/>
  <c r="K505" i="207"/>
  <c r="J505" i="207"/>
  <c r="I505" i="207"/>
  <c r="AM488" i="207"/>
  <c r="AL488" i="207"/>
  <c r="AK488" i="207"/>
  <c r="AI488" i="207"/>
  <c r="AH488" i="207"/>
  <c r="AG488" i="207"/>
  <c r="AF488" i="207"/>
  <c r="AE488" i="207"/>
  <c r="AD488" i="207"/>
  <c r="AB488" i="207"/>
  <c r="AA488" i="207"/>
  <c r="Z488" i="207"/>
  <c r="Y488" i="207"/>
  <c r="X488" i="207"/>
  <c r="W488" i="207"/>
  <c r="Q488" i="207"/>
  <c r="P488" i="207"/>
  <c r="O488" i="207"/>
  <c r="N488" i="207"/>
  <c r="M488" i="207"/>
  <c r="L488" i="207"/>
  <c r="K488" i="207"/>
  <c r="J488" i="207"/>
  <c r="I488" i="207"/>
  <c r="AM471" i="207"/>
  <c r="AL471" i="207"/>
  <c r="AK471" i="207"/>
  <c r="AI471" i="207"/>
  <c r="AH471" i="207"/>
  <c r="AG471" i="207"/>
  <c r="AF471" i="207"/>
  <c r="AE471" i="207"/>
  <c r="AD471" i="207"/>
  <c r="AB471" i="207"/>
  <c r="AA471" i="207"/>
  <c r="Z471" i="207"/>
  <c r="Y471" i="207"/>
  <c r="X471" i="207"/>
  <c r="W471" i="207"/>
  <c r="Q471" i="207"/>
  <c r="P471" i="207"/>
  <c r="O471" i="207"/>
  <c r="N471" i="207"/>
  <c r="M471" i="207"/>
  <c r="L471" i="207"/>
  <c r="K471" i="207"/>
  <c r="J471" i="207"/>
  <c r="I471" i="207"/>
  <c r="AM454" i="207"/>
  <c r="AL454" i="207"/>
  <c r="AK454" i="207"/>
  <c r="AI454" i="207"/>
  <c r="AH454" i="207"/>
  <c r="AG454" i="207"/>
  <c r="AF454" i="207"/>
  <c r="AE454" i="207"/>
  <c r="AD454" i="207"/>
  <c r="AB454" i="207"/>
  <c r="AA454" i="207"/>
  <c r="Z454" i="207"/>
  <c r="Y454" i="207"/>
  <c r="X454" i="207"/>
  <c r="W454" i="207"/>
  <c r="Q454" i="207"/>
  <c r="P454" i="207"/>
  <c r="O454" i="207"/>
  <c r="N454" i="207"/>
  <c r="M454" i="207"/>
  <c r="L454" i="207"/>
  <c r="K454" i="207"/>
  <c r="J454" i="207"/>
  <c r="I454" i="207"/>
  <c r="AM437" i="207"/>
  <c r="AL437" i="207"/>
  <c r="AK437" i="207"/>
  <c r="AI437" i="207"/>
  <c r="AH437" i="207"/>
  <c r="AG437" i="207"/>
  <c r="AF437" i="207"/>
  <c r="AE437" i="207"/>
  <c r="AD437" i="207"/>
  <c r="AB437" i="207"/>
  <c r="AA437" i="207"/>
  <c r="Z437" i="207"/>
  <c r="Y437" i="207"/>
  <c r="X437" i="207"/>
  <c r="W437" i="207"/>
  <c r="Q437" i="207"/>
  <c r="P437" i="207"/>
  <c r="O437" i="207"/>
  <c r="N437" i="207"/>
  <c r="M437" i="207"/>
  <c r="L437" i="207"/>
  <c r="K437" i="207"/>
  <c r="J437" i="207"/>
  <c r="I437" i="207"/>
  <c r="AM420" i="207"/>
  <c r="AL420" i="207"/>
  <c r="AK420" i="207"/>
  <c r="AI420" i="207"/>
  <c r="AH420" i="207"/>
  <c r="AG420" i="207"/>
  <c r="AF420" i="207"/>
  <c r="AE420" i="207"/>
  <c r="AD420" i="207"/>
  <c r="AB420" i="207"/>
  <c r="AA420" i="207"/>
  <c r="Z420" i="207"/>
  <c r="Y420" i="207"/>
  <c r="X420" i="207"/>
  <c r="W420" i="207"/>
  <c r="Q420" i="207"/>
  <c r="P420" i="207"/>
  <c r="O420" i="207"/>
  <c r="N420" i="207"/>
  <c r="M420" i="207"/>
  <c r="L420" i="207"/>
  <c r="K420" i="207"/>
  <c r="J420" i="207"/>
  <c r="I420" i="207"/>
  <c r="AM403" i="207"/>
  <c r="AL403" i="207"/>
  <c r="AK403" i="207"/>
  <c r="AI403" i="207"/>
  <c r="AH403" i="207"/>
  <c r="AG403" i="207"/>
  <c r="AF403" i="207"/>
  <c r="AE403" i="207"/>
  <c r="AD403" i="207"/>
  <c r="AB403" i="207"/>
  <c r="AA403" i="207"/>
  <c r="Z403" i="207"/>
  <c r="Y403" i="207"/>
  <c r="X403" i="207"/>
  <c r="W403" i="207"/>
  <c r="Q403" i="207"/>
  <c r="P403" i="207"/>
  <c r="O403" i="207"/>
  <c r="N403" i="207"/>
  <c r="M403" i="207"/>
  <c r="L403" i="207"/>
  <c r="K403" i="207"/>
  <c r="J403" i="207"/>
  <c r="I403" i="207"/>
  <c r="AM386" i="207"/>
  <c r="AL386" i="207"/>
  <c r="AK386" i="207"/>
  <c r="AI386" i="207"/>
  <c r="AH386" i="207"/>
  <c r="AG386" i="207"/>
  <c r="AF386" i="207"/>
  <c r="AE386" i="207"/>
  <c r="AD386" i="207"/>
  <c r="AB386" i="207"/>
  <c r="AA386" i="207"/>
  <c r="Z386" i="207"/>
  <c r="Y386" i="207"/>
  <c r="X386" i="207"/>
  <c r="W386" i="207"/>
  <c r="Q386" i="207"/>
  <c r="P386" i="207"/>
  <c r="O386" i="207"/>
  <c r="N386" i="207"/>
  <c r="M386" i="207"/>
  <c r="L386" i="207"/>
  <c r="K386" i="207"/>
  <c r="J386" i="207"/>
  <c r="I386" i="207"/>
  <c r="AM369" i="207"/>
  <c r="AL369" i="207"/>
  <c r="AK369" i="207"/>
  <c r="AI369" i="207"/>
  <c r="AH369" i="207"/>
  <c r="AG369" i="207"/>
  <c r="AF369" i="207"/>
  <c r="AE369" i="207"/>
  <c r="AD369" i="207"/>
  <c r="AB369" i="207"/>
  <c r="AA369" i="207"/>
  <c r="Z369" i="207"/>
  <c r="Y369" i="207"/>
  <c r="X369" i="207"/>
  <c r="W369" i="207"/>
  <c r="Q369" i="207"/>
  <c r="P369" i="207"/>
  <c r="O369" i="207"/>
  <c r="N369" i="207"/>
  <c r="M369" i="207"/>
  <c r="L369" i="207"/>
  <c r="K369" i="207"/>
  <c r="J369" i="207"/>
  <c r="I369" i="207"/>
  <c r="AM352" i="207"/>
  <c r="AL352" i="207"/>
  <c r="AK352" i="207"/>
  <c r="AI352" i="207"/>
  <c r="AH352" i="207"/>
  <c r="AG352" i="207"/>
  <c r="AF352" i="207"/>
  <c r="AE352" i="207"/>
  <c r="AD352" i="207"/>
  <c r="AB352" i="207"/>
  <c r="AA352" i="207"/>
  <c r="Z352" i="207"/>
  <c r="Y352" i="207"/>
  <c r="X352" i="207"/>
  <c r="W352" i="207"/>
  <c r="Q352" i="207"/>
  <c r="P352" i="207"/>
  <c r="O352" i="207"/>
  <c r="N352" i="207"/>
  <c r="M352" i="207"/>
  <c r="L352" i="207"/>
  <c r="K352" i="207"/>
  <c r="J352" i="207"/>
  <c r="I352" i="207"/>
  <c r="AM335" i="207"/>
  <c r="AL335" i="207"/>
  <c r="AK335" i="207"/>
  <c r="AI335" i="207"/>
  <c r="AH335" i="207"/>
  <c r="AG335" i="207"/>
  <c r="AF335" i="207"/>
  <c r="AE335" i="207"/>
  <c r="AD335" i="207"/>
  <c r="AB335" i="207"/>
  <c r="AA335" i="207"/>
  <c r="Z335" i="207"/>
  <c r="Y335" i="207"/>
  <c r="X335" i="207"/>
  <c r="W335" i="207"/>
  <c r="Q335" i="207"/>
  <c r="P335" i="207"/>
  <c r="O335" i="207"/>
  <c r="N335" i="207"/>
  <c r="M335" i="207"/>
  <c r="L335" i="207"/>
  <c r="K335" i="207"/>
  <c r="J335" i="207"/>
  <c r="I335" i="207"/>
  <c r="AM318" i="207"/>
  <c r="AL318" i="207"/>
  <c r="AK318" i="207"/>
  <c r="AI318" i="207"/>
  <c r="AH318" i="207"/>
  <c r="AG318" i="207"/>
  <c r="AF318" i="207"/>
  <c r="AE318" i="207"/>
  <c r="AD318" i="207"/>
  <c r="AB318" i="207"/>
  <c r="AA318" i="207"/>
  <c r="Z318" i="207"/>
  <c r="Y318" i="207"/>
  <c r="X318" i="207"/>
  <c r="W318" i="207"/>
  <c r="Q318" i="207"/>
  <c r="P318" i="207"/>
  <c r="O318" i="207"/>
  <c r="N318" i="207"/>
  <c r="M318" i="207"/>
  <c r="L318" i="207"/>
  <c r="K318" i="207"/>
  <c r="J318" i="207"/>
  <c r="I318" i="207"/>
  <c r="AM301" i="207"/>
  <c r="AL301" i="207"/>
  <c r="AK301" i="207"/>
  <c r="AI301" i="207"/>
  <c r="AH301" i="207"/>
  <c r="AG301" i="207"/>
  <c r="AF301" i="207"/>
  <c r="AE301" i="207"/>
  <c r="AD301" i="207"/>
  <c r="AB301" i="207"/>
  <c r="AA301" i="207"/>
  <c r="Z301" i="207"/>
  <c r="Y301" i="207"/>
  <c r="X301" i="207"/>
  <c r="W301" i="207"/>
  <c r="Q301" i="207"/>
  <c r="P301" i="207"/>
  <c r="O301" i="207"/>
  <c r="N301" i="207"/>
  <c r="M301" i="207"/>
  <c r="L301" i="207"/>
  <c r="K301" i="207"/>
  <c r="J301" i="207"/>
  <c r="I301" i="207"/>
  <c r="AM284" i="207"/>
  <c r="AL284" i="207"/>
  <c r="AK284" i="207"/>
  <c r="AI284" i="207"/>
  <c r="AH284" i="207"/>
  <c r="AG284" i="207"/>
  <c r="AF284" i="207"/>
  <c r="AE284" i="207"/>
  <c r="AD284" i="207"/>
  <c r="AB284" i="207"/>
  <c r="AA284" i="207"/>
  <c r="Z284" i="207"/>
  <c r="Y284" i="207"/>
  <c r="X284" i="207"/>
  <c r="W284" i="207"/>
  <c r="Q284" i="207"/>
  <c r="P284" i="207"/>
  <c r="O284" i="207"/>
  <c r="N284" i="207"/>
  <c r="M284" i="207"/>
  <c r="L284" i="207"/>
  <c r="K284" i="207"/>
  <c r="J284" i="207"/>
  <c r="I284" i="207"/>
  <c r="AM267" i="207"/>
  <c r="AL267" i="207"/>
  <c r="AK267" i="207"/>
  <c r="AI267" i="207"/>
  <c r="AH267" i="207"/>
  <c r="AG267" i="207"/>
  <c r="AF267" i="207"/>
  <c r="AE267" i="207"/>
  <c r="AD267" i="207"/>
  <c r="AB267" i="207"/>
  <c r="AA267" i="207"/>
  <c r="Z267" i="207"/>
  <c r="Y267" i="207"/>
  <c r="X267" i="207"/>
  <c r="W267" i="207"/>
  <c r="Q267" i="207"/>
  <c r="P267" i="207"/>
  <c r="O267" i="207"/>
  <c r="N267" i="207"/>
  <c r="M267" i="207"/>
  <c r="L267" i="207"/>
  <c r="K267" i="207"/>
  <c r="J267" i="207"/>
  <c r="I267" i="207"/>
  <c r="AM250" i="207"/>
  <c r="AL250" i="207"/>
  <c r="AK250" i="207"/>
  <c r="AI250" i="207"/>
  <c r="AH250" i="207"/>
  <c r="AG250" i="207"/>
  <c r="AF250" i="207"/>
  <c r="AE250" i="207"/>
  <c r="AD250" i="207"/>
  <c r="AB250" i="207"/>
  <c r="AA250" i="207"/>
  <c r="Z250" i="207"/>
  <c r="Y250" i="207"/>
  <c r="X250" i="207"/>
  <c r="W250" i="207"/>
  <c r="Q250" i="207"/>
  <c r="P250" i="207"/>
  <c r="O250" i="207"/>
  <c r="N250" i="207"/>
  <c r="M250" i="207"/>
  <c r="L250" i="207"/>
  <c r="K250" i="207"/>
  <c r="J250" i="207"/>
  <c r="I250" i="207"/>
  <c r="AM233" i="207"/>
  <c r="AL233" i="207"/>
  <c r="AK233" i="207"/>
  <c r="AI233" i="207"/>
  <c r="AH233" i="207"/>
  <c r="AG233" i="207"/>
  <c r="AF233" i="207"/>
  <c r="AE233" i="207"/>
  <c r="AD233" i="207"/>
  <c r="AB233" i="207"/>
  <c r="AA233" i="207"/>
  <c r="Z233" i="207"/>
  <c r="Y233" i="207"/>
  <c r="X233" i="207"/>
  <c r="W233" i="207"/>
  <c r="Q233" i="207"/>
  <c r="P233" i="207"/>
  <c r="O233" i="207"/>
  <c r="N233" i="207"/>
  <c r="M233" i="207"/>
  <c r="L233" i="207"/>
  <c r="K233" i="207"/>
  <c r="J233" i="207"/>
  <c r="I233" i="207"/>
  <c r="AM216" i="207"/>
  <c r="AL216" i="207"/>
  <c r="AK216" i="207"/>
  <c r="AI216" i="207"/>
  <c r="AH216" i="207"/>
  <c r="AG216" i="207"/>
  <c r="AF216" i="207"/>
  <c r="AE216" i="207"/>
  <c r="AD216" i="207"/>
  <c r="AB216" i="207"/>
  <c r="AA216" i="207"/>
  <c r="Z216" i="207"/>
  <c r="Y216" i="207"/>
  <c r="X216" i="207"/>
  <c r="W216" i="207"/>
  <c r="Q216" i="207"/>
  <c r="P216" i="207"/>
  <c r="O216" i="207"/>
  <c r="N216" i="207"/>
  <c r="M216" i="207"/>
  <c r="L216" i="207"/>
  <c r="K216" i="207"/>
  <c r="J216" i="207"/>
  <c r="I216" i="207"/>
  <c r="AM199" i="207"/>
  <c r="AL199" i="207"/>
  <c r="AK199" i="207"/>
  <c r="AI199" i="207"/>
  <c r="AH199" i="207"/>
  <c r="AG199" i="207"/>
  <c r="AF199" i="207"/>
  <c r="AE199" i="207"/>
  <c r="AD199" i="207"/>
  <c r="AB199" i="207"/>
  <c r="AA199" i="207"/>
  <c r="Z199" i="207"/>
  <c r="Y199" i="207"/>
  <c r="X199" i="207"/>
  <c r="W199" i="207"/>
  <c r="Q199" i="207"/>
  <c r="P199" i="207"/>
  <c r="O199" i="207"/>
  <c r="N199" i="207"/>
  <c r="M199" i="207"/>
  <c r="L199" i="207"/>
  <c r="K199" i="207"/>
  <c r="J199" i="207"/>
  <c r="I199" i="207"/>
  <c r="AM182" i="207"/>
  <c r="AL182" i="207"/>
  <c r="AK182" i="207"/>
  <c r="AI182" i="207"/>
  <c r="AH182" i="207"/>
  <c r="AG182" i="207"/>
  <c r="AF182" i="207"/>
  <c r="AE182" i="207"/>
  <c r="AD182" i="207"/>
  <c r="AB182" i="207"/>
  <c r="AA182" i="207"/>
  <c r="Z182" i="207"/>
  <c r="Y182" i="207"/>
  <c r="X182" i="207"/>
  <c r="W182" i="207"/>
  <c r="Q182" i="207"/>
  <c r="P182" i="207"/>
  <c r="O182" i="207"/>
  <c r="N182" i="207"/>
  <c r="M182" i="207"/>
  <c r="L182" i="207"/>
  <c r="K182" i="207"/>
  <c r="J182" i="207"/>
  <c r="I182" i="207"/>
  <c r="AM165" i="207"/>
  <c r="AL165" i="207"/>
  <c r="AK165" i="207"/>
  <c r="AI165" i="207"/>
  <c r="AH165" i="207"/>
  <c r="AG165" i="207"/>
  <c r="AF165" i="207"/>
  <c r="AE165" i="207"/>
  <c r="AD165" i="207"/>
  <c r="AB165" i="207"/>
  <c r="AA165" i="207"/>
  <c r="Z165" i="207"/>
  <c r="Y165" i="207"/>
  <c r="X165" i="207"/>
  <c r="W165" i="207"/>
  <c r="Q165" i="207"/>
  <c r="P165" i="207"/>
  <c r="O165" i="207"/>
  <c r="N165" i="207"/>
  <c r="M165" i="207"/>
  <c r="L165" i="207"/>
  <c r="K165" i="207"/>
  <c r="J165" i="207"/>
  <c r="I165" i="207"/>
  <c r="AM148" i="207"/>
  <c r="AL148" i="207"/>
  <c r="AK148" i="207"/>
  <c r="AI148" i="207"/>
  <c r="AH148" i="207"/>
  <c r="AG148" i="207"/>
  <c r="AF148" i="207"/>
  <c r="AE148" i="207"/>
  <c r="AD148" i="207"/>
  <c r="AB148" i="207"/>
  <c r="AA148" i="207"/>
  <c r="Z148" i="207"/>
  <c r="Y148" i="207"/>
  <c r="X148" i="207"/>
  <c r="W148" i="207"/>
  <c r="Q148" i="207"/>
  <c r="P148" i="207"/>
  <c r="O148" i="207"/>
  <c r="N148" i="207"/>
  <c r="M148" i="207"/>
  <c r="L148" i="207"/>
  <c r="K148" i="207"/>
  <c r="J148" i="207"/>
  <c r="I148" i="207"/>
  <c r="AM131" i="207"/>
  <c r="AL131" i="207"/>
  <c r="AK131" i="207"/>
  <c r="AI131" i="207"/>
  <c r="AH131" i="207"/>
  <c r="AG131" i="207"/>
  <c r="AF131" i="207"/>
  <c r="AE131" i="207"/>
  <c r="AD131" i="207"/>
  <c r="AB131" i="207"/>
  <c r="AA131" i="207"/>
  <c r="Z131" i="207"/>
  <c r="Y131" i="207"/>
  <c r="X131" i="207"/>
  <c r="W131" i="207"/>
  <c r="Q131" i="207"/>
  <c r="P131" i="207"/>
  <c r="O131" i="207"/>
  <c r="N131" i="207"/>
  <c r="M131" i="207"/>
  <c r="L131" i="207"/>
  <c r="K131" i="207"/>
  <c r="J131" i="207"/>
  <c r="I131" i="207"/>
  <c r="AM114" i="207"/>
  <c r="AL114" i="207"/>
  <c r="AK114" i="207"/>
  <c r="AI114" i="207"/>
  <c r="AH114" i="207"/>
  <c r="AG114" i="207"/>
  <c r="AF114" i="207"/>
  <c r="AE114" i="207"/>
  <c r="AD114" i="207"/>
  <c r="AB114" i="207"/>
  <c r="AA114" i="207"/>
  <c r="Z114" i="207"/>
  <c r="Y114" i="207"/>
  <c r="X114" i="207"/>
  <c r="W114" i="207"/>
  <c r="Q114" i="207"/>
  <c r="P114" i="207"/>
  <c r="O114" i="207"/>
  <c r="N114" i="207"/>
  <c r="M114" i="207"/>
  <c r="L114" i="207"/>
  <c r="K114" i="207"/>
  <c r="J114" i="207"/>
  <c r="I114" i="207"/>
  <c r="AM97" i="207"/>
  <c r="AL97" i="207"/>
  <c r="AK97" i="207"/>
  <c r="AI97" i="207"/>
  <c r="AH97" i="207"/>
  <c r="AG97" i="207"/>
  <c r="AF97" i="207"/>
  <c r="AE97" i="207"/>
  <c r="AD97" i="207"/>
  <c r="AB97" i="207"/>
  <c r="AA97" i="207"/>
  <c r="Z97" i="207"/>
  <c r="Y97" i="207"/>
  <c r="X97" i="207"/>
  <c r="W97" i="207"/>
  <c r="Q97" i="207"/>
  <c r="P97" i="207"/>
  <c r="O97" i="207"/>
  <c r="N97" i="207"/>
  <c r="M97" i="207"/>
  <c r="L97" i="207"/>
  <c r="K97" i="207"/>
  <c r="J97" i="207"/>
  <c r="I97" i="207"/>
  <c r="AM80" i="207"/>
  <c r="AL80" i="207"/>
  <c r="AK80" i="207"/>
  <c r="AI80" i="207"/>
  <c r="AH80" i="207"/>
  <c r="AG80" i="207"/>
  <c r="AF80" i="207"/>
  <c r="AE80" i="207"/>
  <c r="AD80" i="207"/>
  <c r="AB80" i="207"/>
  <c r="AA80" i="207"/>
  <c r="Z80" i="207"/>
  <c r="Y80" i="207"/>
  <c r="X80" i="207"/>
  <c r="W80" i="207"/>
  <c r="Q80" i="207"/>
  <c r="P80" i="207"/>
  <c r="O80" i="207"/>
  <c r="N80" i="207"/>
  <c r="M80" i="207"/>
  <c r="L80" i="207"/>
  <c r="K80" i="207"/>
  <c r="J80" i="207"/>
  <c r="I80" i="207"/>
  <c r="AM63" i="207"/>
  <c r="AL63" i="207"/>
  <c r="AK63" i="207"/>
  <c r="AI63" i="207"/>
  <c r="AH63" i="207"/>
  <c r="AG63" i="207"/>
  <c r="AF63" i="207"/>
  <c r="AE63" i="207"/>
  <c r="AD63" i="207"/>
  <c r="AB63" i="207"/>
  <c r="AA63" i="207"/>
  <c r="Z63" i="207"/>
  <c r="Y63" i="207"/>
  <c r="X63" i="207"/>
  <c r="W63" i="207"/>
  <c r="Q63" i="207"/>
  <c r="P63" i="207"/>
  <c r="O63" i="207"/>
  <c r="N63" i="207"/>
  <c r="M63" i="207"/>
  <c r="L63" i="207"/>
  <c r="K63" i="207"/>
  <c r="J63" i="207"/>
  <c r="I63" i="207"/>
  <c r="AM46" i="207"/>
  <c r="AL46" i="207"/>
  <c r="AK46" i="207"/>
  <c r="AI46" i="207"/>
  <c r="AH46" i="207"/>
  <c r="AG46" i="207"/>
  <c r="AF46" i="207"/>
  <c r="AE46" i="207"/>
  <c r="AD46" i="207"/>
  <c r="AB46" i="207"/>
  <c r="AA46" i="207"/>
  <c r="Z46" i="207"/>
  <c r="Y46" i="207"/>
  <c r="X46" i="207"/>
  <c r="W46" i="207"/>
  <c r="Q46" i="207"/>
  <c r="P46" i="207"/>
  <c r="O46" i="207"/>
  <c r="N46" i="207"/>
  <c r="M46" i="207"/>
  <c r="L46" i="207"/>
  <c r="K46" i="207"/>
  <c r="J46" i="207"/>
  <c r="I46" i="207"/>
  <c r="AM29" i="207"/>
  <c r="AL29" i="207"/>
  <c r="AK29" i="207"/>
  <c r="AI29" i="207"/>
  <c r="AH29" i="207"/>
  <c r="AG29" i="207"/>
  <c r="AF29" i="207"/>
  <c r="AE29" i="207"/>
  <c r="AD29" i="207"/>
  <c r="AB29" i="207"/>
  <c r="AA29" i="207"/>
  <c r="Z29" i="207"/>
  <c r="Y29" i="207"/>
  <c r="X29" i="207"/>
  <c r="W29" i="207"/>
  <c r="Q29" i="207"/>
  <c r="P29" i="207"/>
  <c r="O29" i="207"/>
  <c r="N29" i="207"/>
  <c r="M29" i="207"/>
  <c r="L29" i="207"/>
  <c r="K29" i="207"/>
  <c r="J29" i="207"/>
  <c r="I29" i="207"/>
  <c r="B29" i="207"/>
  <c r="B46" i="207" s="1"/>
  <c r="B63" i="207" s="1"/>
  <c r="B80" i="207" s="1"/>
  <c r="B97" i="207" s="1"/>
  <c r="B114" i="207" s="1"/>
  <c r="B131" i="207" s="1"/>
  <c r="B148" i="207" s="1"/>
  <c r="B165" i="207" s="1"/>
  <c r="B182" i="207" s="1"/>
  <c r="B199" i="207" s="1"/>
  <c r="B216" i="207" s="1"/>
  <c r="B233" i="207" s="1"/>
  <c r="B250" i="207" s="1"/>
  <c r="B267" i="207" s="1"/>
  <c r="B284" i="207" s="1"/>
  <c r="B301" i="207" s="1"/>
  <c r="B318" i="207" s="1"/>
  <c r="B335" i="207" s="1"/>
  <c r="B352" i="207" s="1"/>
  <c r="B369" i="207" s="1"/>
  <c r="B386" i="207" s="1"/>
  <c r="B403" i="207" s="1"/>
  <c r="B420" i="207" s="1"/>
  <c r="B437" i="207" s="1"/>
  <c r="B454" i="207" s="1"/>
  <c r="B471" i="207" s="1"/>
  <c r="B488" i="207" s="1"/>
  <c r="B505" i="207" s="1"/>
  <c r="AM12" i="207"/>
  <c r="AL12" i="207"/>
  <c r="AK12" i="207"/>
  <c r="AI12" i="207"/>
  <c r="AH12" i="207"/>
  <c r="AG12" i="207"/>
  <c r="AF12" i="207"/>
  <c r="AE12" i="207"/>
  <c r="AD12" i="207"/>
  <c r="AB12" i="207"/>
  <c r="AA12" i="207"/>
  <c r="Z12" i="207"/>
  <c r="Y12" i="207"/>
  <c r="X12" i="207"/>
  <c r="W12" i="207"/>
  <c r="Q12" i="207"/>
  <c r="P12" i="207"/>
  <c r="O12" i="207"/>
  <c r="N12" i="207"/>
  <c r="M12" i="207"/>
  <c r="L12" i="207"/>
  <c r="K12" i="207"/>
  <c r="J12" i="207"/>
  <c r="I12" i="207"/>
  <c r="S8" i="207"/>
  <c r="AT7" i="207"/>
  <c r="Q7" i="207"/>
  <c r="E5" i="207"/>
  <c r="D5" i="207"/>
  <c r="B5" i="207"/>
  <c r="B4" i="207"/>
  <c r="G3" i="207"/>
  <c r="E3" i="207"/>
  <c r="B3" i="207"/>
  <c r="H2" i="205"/>
  <c r="C2" i="205"/>
  <c r="AM505" i="205"/>
  <c r="AL505" i="205"/>
  <c r="AK505" i="205"/>
  <c r="AI505" i="205"/>
  <c r="AH505" i="205"/>
  <c r="AG505" i="205"/>
  <c r="AF505" i="205"/>
  <c r="AE505" i="205"/>
  <c r="AD505" i="205"/>
  <c r="AB505" i="205"/>
  <c r="AA505" i="205"/>
  <c r="Z505" i="205"/>
  <c r="Y505" i="205"/>
  <c r="X505" i="205"/>
  <c r="W505" i="205"/>
  <c r="Q505" i="205"/>
  <c r="P505" i="205"/>
  <c r="O505" i="205"/>
  <c r="N505" i="205"/>
  <c r="M505" i="205"/>
  <c r="L505" i="205"/>
  <c r="K505" i="205"/>
  <c r="J505" i="205"/>
  <c r="I505" i="205"/>
  <c r="AM488" i="205"/>
  <c r="AL488" i="205"/>
  <c r="AK488" i="205"/>
  <c r="AI488" i="205"/>
  <c r="AH488" i="205"/>
  <c r="AG488" i="205"/>
  <c r="AF488" i="205"/>
  <c r="AE488" i="205"/>
  <c r="AD488" i="205"/>
  <c r="AB488" i="205"/>
  <c r="AA488" i="205"/>
  <c r="Z488" i="205"/>
  <c r="Y488" i="205"/>
  <c r="X488" i="205"/>
  <c r="W488" i="205"/>
  <c r="Q488" i="205"/>
  <c r="P488" i="205"/>
  <c r="O488" i="205"/>
  <c r="N488" i="205"/>
  <c r="M488" i="205"/>
  <c r="L488" i="205"/>
  <c r="K488" i="205"/>
  <c r="J488" i="205"/>
  <c r="I488" i="205"/>
  <c r="AM471" i="205"/>
  <c r="AL471" i="205"/>
  <c r="AK471" i="205"/>
  <c r="AI471" i="205"/>
  <c r="AH471" i="205"/>
  <c r="AG471" i="205"/>
  <c r="AF471" i="205"/>
  <c r="AE471" i="205"/>
  <c r="AD471" i="205"/>
  <c r="AB471" i="205"/>
  <c r="AA471" i="205"/>
  <c r="Z471" i="205"/>
  <c r="Y471" i="205"/>
  <c r="X471" i="205"/>
  <c r="W471" i="205"/>
  <c r="Q471" i="205"/>
  <c r="P471" i="205"/>
  <c r="O471" i="205"/>
  <c r="N471" i="205"/>
  <c r="M471" i="205"/>
  <c r="L471" i="205"/>
  <c r="K471" i="205"/>
  <c r="J471" i="205"/>
  <c r="I471" i="205"/>
  <c r="AM454" i="205"/>
  <c r="AL454" i="205"/>
  <c r="AK454" i="205"/>
  <c r="AI454" i="205"/>
  <c r="AH454" i="205"/>
  <c r="AG454" i="205"/>
  <c r="AF454" i="205"/>
  <c r="AE454" i="205"/>
  <c r="AD454" i="205"/>
  <c r="AB454" i="205"/>
  <c r="AA454" i="205"/>
  <c r="Z454" i="205"/>
  <c r="Y454" i="205"/>
  <c r="X454" i="205"/>
  <c r="W454" i="205"/>
  <c r="Q454" i="205"/>
  <c r="P454" i="205"/>
  <c r="O454" i="205"/>
  <c r="N454" i="205"/>
  <c r="M454" i="205"/>
  <c r="L454" i="205"/>
  <c r="K454" i="205"/>
  <c r="J454" i="205"/>
  <c r="I454" i="205"/>
  <c r="AM437" i="205"/>
  <c r="AL437" i="205"/>
  <c r="AK437" i="205"/>
  <c r="AI437" i="205"/>
  <c r="AH437" i="205"/>
  <c r="AG437" i="205"/>
  <c r="AF437" i="205"/>
  <c r="AE437" i="205"/>
  <c r="AD437" i="205"/>
  <c r="AB437" i="205"/>
  <c r="AA437" i="205"/>
  <c r="Z437" i="205"/>
  <c r="Y437" i="205"/>
  <c r="X437" i="205"/>
  <c r="W437" i="205"/>
  <c r="Q437" i="205"/>
  <c r="P437" i="205"/>
  <c r="O437" i="205"/>
  <c r="N437" i="205"/>
  <c r="M437" i="205"/>
  <c r="L437" i="205"/>
  <c r="K437" i="205"/>
  <c r="J437" i="205"/>
  <c r="I437" i="205"/>
  <c r="AM420" i="205"/>
  <c r="AL420" i="205"/>
  <c r="AK420" i="205"/>
  <c r="AI420" i="205"/>
  <c r="AH420" i="205"/>
  <c r="AG420" i="205"/>
  <c r="AF420" i="205"/>
  <c r="AE420" i="205"/>
  <c r="AD420" i="205"/>
  <c r="AB420" i="205"/>
  <c r="AA420" i="205"/>
  <c r="Z420" i="205"/>
  <c r="Y420" i="205"/>
  <c r="X420" i="205"/>
  <c r="W420" i="205"/>
  <c r="Q420" i="205"/>
  <c r="P420" i="205"/>
  <c r="O420" i="205"/>
  <c r="N420" i="205"/>
  <c r="M420" i="205"/>
  <c r="L420" i="205"/>
  <c r="K420" i="205"/>
  <c r="J420" i="205"/>
  <c r="I420" i="205"/>
  <c r="AM403" i="205"/>
  <c r="AL403" i="205"/>
  <c r="AK403" i="205"/>
  <c r="AI403" i="205"/>
  <c r="AH403" i="205"/>
  <c r="AG403" i="205"/>
  <c r="AF403" i="205"/>
  <c r="AE403" i="205"/>
  <c r="AD403" i="205"/>
  <c r="AB403" i="205"/>
  <c r="AA403" i="205"/>
  <c r="Z403" i="205"/>
  <c r="Y403" i="205"/>
  <c r="X403" i="205"/>
  <c r="W403" i="205"/>
  <c r="Q403" i="205"/>
  <c r="P403" i="205"/>
  <c r="O403" i="205"/>
  <c r="N403" i="205"/>
  <c r="M403" i="205"/>
  <c r="L403" i="205"/>
  <c r="K403" i="205"/>
  <c r="J403" i="205"/>
  <c r="I403" i="205"/>
  <c r="AM386" i="205"/>
  <c r="AL386" i="205"/>
  <c r="AK386" i="205"/>
  <c r="AI386" i="205"/>
  <c r="AH386" i="205"/>
  <c r="AG386" i="205"/>
  <c r="AF386" i="205"/>
  <c r="AE386" i="205"/>
  <c r="AD386" i="205"/>
  <c r="AB386" i="205"/>
  <c r="AA386" i="205"/>
  <c r="Z386" i="205"/>
  <c r="Y386" i="205"/>
  <c r="X386" i="205"/>
  <c r="W386" i="205"/>
  <c r="Q386" i="205"/>
  <c r="P386" i="205"/>
  <c r="O386" i="205"/>
  <c r="N386" i="205"/>
  <c r="M386" i="205"/>
  <c r="L386" i="205"/>
  <c r="K386" i="205"/>
  <c r="J386" i="205"/>
  <c r="I386" i="205"/>
  <c r="AM369" i="205"/>
  <c r="AL369" i="205"/>
  <c r="AK369" i="205"/>
  <c r="AI369" i="205"/>
  <c r="AH369" i="205"/>
  <c r="AG369" i="205"/>
  <c r="AF369" i="205"/>
  <c r="AE369" i="205"/>
  <c r="AD369" i="205"/>
  <c r="AB369" i="205"/>
  <c r="AA369" i="205"/>
  <c r="Z369" i="205"/>
  <c r="Y369" i="205"/>
  <c r="X369" i="205"/>
  <c r="W369" i="205"/>
  <c r="Q369" i="205"/>
  <c r="P369" i="205"/>
  <c r="O369" i="205"/>
  <c r="N369" i="205"/>
  <c r="M369" i="205"/>
  <c r="L369" i="205"/>
  <c r="K369" i="205"/>
  <c r="J369" i="205"/>
  <c r="I369" i="205"/>
  <c r="AM352" i="205"/>
  <c r="AL352" i="205"/>
  <c r="AK352" i="205"/>
  <c r="AI352" i="205"/>
  <c r="AH352" i="205"/>
  <c r="AG352" i="205"/>
  <c r="AF352" i="205"/>
  <c r="AE352" i="205"/>
  <c r="AD352" i="205"/>
  <c r="AB352" i="205"/>
  <c r="AA352" i="205"/>
  <c r="Z352" i="205"/>
  <c r="Y352" i="205"/>
  <c r="X352" i="205"/>
  <c r="W352" i="205"/>
  <c r="Q352" i="205"/>
  <c r="P352" i="205"/>
  <c r="O352" i="205"/>
  <c r="N352" i="205"/>
  <c r="M352" i="205"/>
  <c r="L352" i="205"/>
  <c r="K352" i="205"/>
  <c r="J352" i="205"/>
  <c r="I352" i="205"/>
  <c r="AM335" i="205"/>
  <c r="AL335" i="205"/>
  <c r="AK335" i="205"/>
  <c r="AI335" i="205"/>
  <c r="AH335" i="205"/>
  <c r="AG335" i="205"/>
  <c r="AF335" i="205"/>
  <c r="AE335" i="205"/>
  <c r="AD335" i="205"/>
  <c r="AB335" i="205"/>
  <c r="AA335" i="205"/>
  <c r="Z335" i="205"/>
  <c r="Y335" i="205"/>
  <c r="X335" i="205"/>
  <c r="W335" i="205"/>
  <c r="Q335" i="205"/>
  <c r="P335" i="205"/>
  <c r="O335" i="205"/>
  <c r="N335" i="205"/>
  <c r="M335" i="205"/>
  <c r="L335" i="205"/>
  <c r="K335" i="205"/>
  <c r="J335" i="205"/>
  <c r="I335" i="205"/>
  <c r="AM318" i="205"/>
  <c r="AL318" i="205"/>
  <c r="AK318" i="205"/>
  <c r="AI318" i="205"/>
  <c r="AH318" i="205"/>
  <c r="AG318" i="205"/>
  <c r="AF318" i="205"/>
  <c r="AE318" i="205"/>
  <c r="AD318" i="205"/>
  <c r="AB318" i="205"/>
  <c r="AA318" i="205"/>
  <c r="Z318" i="205"/>
  <c r="Y318" i="205"/>
  <c r="X318" i="205"/>
  <c r="W318" i="205"/>
  <c r="Q318" i="205"/>
  <c r="P318" i="205"/>
  <c r="O318" i="205"/>
  <c r="N318" i="205"/>
  <c r="M318" i="205"/>
  <c r="L318" i="205"/>
  <c r="K318" i="205"/>
  <c r="J318" i="205"/>
  <c r="I318" i="205"/>
  <c r="AM301" i="205"/>
  <c r="AL301" i="205"/>
  <c r="AK301" i="205"/>
  <c r="AI301" i="205"/>
  <c r="AH301" i="205"/>
  <c r="AG301" i="205"/>
  <c r="AF301" i="205"/>
  <c r="AE301" i="205"/>
  <c r="AD301" i="205"/>
  <c r="AB301" i="205"/>
  <c r="AA301" i="205"/>
  <c r="Z301" i="205"/>
  <c r="Y301" i="205"/>
  <c r="X301" i="205"/>
  <c r="W301" i="205"/>
  <c r="Q301" i="205"/>
  <c r="P301" i="205"/>
  <c r="O301" i="205"/>
  <c r="N301" i="205"/>
  <c r="M301" i="205"/>
  <c r="L301" i="205"/>
  <c r="K301" i="205"/>
  <c r="J301" i="205"/>
  <c r="I301" i="205"/>
  <c r="AM284" i="205"/>
  <c r="AL284" i="205"/>
  <c r="AK284" i="205"/>
  <c r="AI284" i="205"/>
  <c r="AH284" i="205"/>
  <c r="AG284" i="205"/>
  <c r="AF284" i="205"/>
  <c r="AE284" i="205"/>
  <c r="AD284" i="205"/>
  <c r="AB284" i="205"/>
  <c r="AA284" i="205"/>
  <c r="Z284" i="205"/>
  <c r="Y284" i="205"/>
  <c r="X284" i="205"/>
  <c r="W284" i="205"/>
  <c r="Q284" i="205"/>
  <c r="P284" i="205"/>
  <c r="O284" i="205"/>
  <c r="N284" i="205"/>
  <c r="M284" i="205"/>
  <c r="L284" i="205"/>
  <c r="K284" i="205"/>
  <c r="J284" i="205"/>
  <c r="I284" i="205"/>
  <c r="AM267" i="205"/>
  <c r="AL267" i="205"/>
  <c r="AK267" i="205"/>
  <c r="AI267" i="205"/>
  <c r="AH267" i="205"/>
  <c r="AG267" i="205"/>
  <c r="AF267" i="205"/>
  <c r="AE267" i="205"/>
  <c r="AD267" i="205"/>
  <c r="AB267" i="205"/>
  <c r="AA267" i="205"/>
  <c r="Z267" i="205"/>
  <c r="Y267" i="205"/>
  <c r="X267" i="205"/>
  <c r="W267" i="205"/>
  <c r="Q267" i="205"/>
  <c r="P267" i="205"/>
  <c r="O267" i="205"/>
  <c r="N267" i="205"/>
  <c r="M267" i="205"/>
  <c r="L267" i="205"/>
  <c r="K267" i="205"/>
  <c r="J267" i="205"/>
  <c r="I267" i="205"/>
  <c r="AM250" i="205"/>
  <c r="AL250" i="205"/>
  <c r="AK250" i="205"/>
  <c r="AI250" i="205"/>
  <c r="AH250" i="205"/>
  <c r="AG250" i="205"/>
  <c r="AF250" i="205"/>
  <c r="AE250" i="205"/>
  <c r="AD250" i="205"/>
  <c r="AB250" i="205"/>
  <c r="AA250" i="205"/>
  <c r="Z250" i="205"/>
  <c r="Y250" i="205"/>
  <c r="X250" i="205"/>
  <c r="W250" i="205"/>
  <c r="Q250" i="205"/>
  <c r="P250" i="205"/>
  <c r="O250" i="205"/>
  <c r="N250" i="205"/>
  <c r="M250" i="205"/>
  <c r="L250" i="205"/>
  <c r="K250" i="205"/>
  <c r="J250" i="205"/>
  <c r="I250" i="205"/>
  <c r="AM233" i="205"/>
  <c r="AL233" i="205"/>
  <c r="AK233" i="205"/>
  <c r="AI233" i="205"/>
  <c r="AH233" i="205"/>
  <c r="AG233" i="205"/>
  <c r="AF233" i="205"/>
  <c r="AE233" i="205"/>
  <c r="AD233" i="205"/>
  <c r="AB233" i="205"/>
  <c r="AA233" i="205"/>
  <c r="Z233" i="205"/>
  <c r="Y233" i="205"/>
  <c r="X233" i="205"/>
  <c r="W233" i="205"/>
  <c r="Q233" i="205"/>
  <c r="P233" i="205"/>
  <c r="O233" i="205"/>
  <c r="N233" i="205"/>
  <c r="M233" i="205"/>
  <c r="L233" i="205"/>
  <c r="K233" i="205"/>
  <c r="J233" i="205"/>
  <c r="I233" i="205"/>
  <c r="AM216" i="205"/>
  <c r="AL216" i="205"/>
  <c r="AK216" i="205"/>
  <c r="AI216" i="205"/>
  <c r="AH216" i="205"/>
  <c r="AG216" i="205"/>
  <c r="AF216" i="205"/>
  <c r="AE216" i="205"/>
  <c r="AD216" i="205"/>
  <c r="AB216" i="205"/>
  <c r="AA216" i="205"/>
  <c r="Z216" i="205"/>
  <c r="Y216" i="205"/>
  <c r="X216" i="205"/>
  <c r="W216" i="205"/>
  <c r="Q216" i="205"/>
  <c r="P216" i="205"/>
  <c r="O216" i="205"/>
  <c r="N216" i="205"/>
  <c r="M216" i="205"/>
  <c r="L216" i="205"/>
  <c r="K216" i="205"/>
  <c r="J216" i="205"/>
  <c r="I216" i="205"/>
  <c r="AM199" i="205"/>
  <c r="AL199" i="205"/>
  <c r="AK199" i="205"/>
  <c r="AI199" i="205"/>
  <c r="AH199" i="205"/>
  <c r="AG199" i="205"/>
  <c r="AF199" i="205"/>
  <c r="AE199" i="205"/>
  <c r="AD199" i="205"/>
  <c r="AB199" i="205"/>
  <c r="AA199" i="205"/>
  <c r="Z199" i="205"/>
  <c r="Y199" i="205"/>
  <c r="X199" i="205"/>
  <c r="W199" i="205"/>
  <c r="Q199" i="205"/>
  <c r="P199" i="205"/>
  <c r="O199" i="205"/>
  <c r="N199" i="205"/>
  <c r="M199" i="205"/>
  <c r="L199" i="205"/>
  <c r="K199" i="205"/>
  <c r="J199" i="205"/>
  <c r="I199" i="205"/>
  <c r="AM182" i="205"/>
  <c r="AL182" i="205"/>
  <c r="AK182" i="205"/>
  <c r="AI182" i="205"/>
  <c r="AH182" i="205"/>
  <c r="AG182" i="205"/>
  <c r="AF182" i="205"/>
  <c r="AE182" i="205"/>
  <c r="AD182" i="205"/>
  <c r="AB182" i="205"/>
  <c r="AA182" i="205"/>
  <c r="Z182" i="205"/>
  <c r="Y182" i="205"/>
  <c r="X182" i="205"/>
  <c r="W182" i="205"/>
  <c r="Q182" i="205"/>
  <c r="P182" i="205"/>
  <c r="O182" i="205"/>
  <c r="N182" i="205"/>
  <c r="M182" i="205"/>
  <c r="L182" i="205"/>
  <c r="K182" i="205"/>
  <c r="J182" i="205"/>
  <c r="I182" i="205"/>
  <c r="AM165" i="205"/>
  <c r="AL165" i="205"/>
  <c r="AK165" i="205"/>
  <c r="AI165" i="205"/>
  <c r="AH165" i="205"/>
  <c r="AG165" i="205"/>
  <c r="AF165" i="205"/>
  <c r="AE165" i="205"/>
  <c r="AD165" i="205"/>
  <c r="AB165" i="205"/>
  <c r="AA165" i="205"/>
  <c r="Z165" i="205"/>
  <c r="Y165" i="205"/>
  <c r="X165" i="205"/>
  <c r="W165" i="205"/>
  <c r="Q165" i="205"/>
  <c r="P165" i="205"/>
  <c r="O165" i="205"/>
  <c r="N165" i="205"/>
  <c r="M165" i="205"/>
  <c r="L165" i="205"/>
  <c r="K165" i="205"/>
  <c r="J165" i="205"/>
  <c r="I165" i="205"/>
  <c r="AM148" i="205"/>
  <c r="AL148" i="205"/>
  <c r="AK148" i="205"/>
  <c r="AI148" i="205"/>
  <c r="AH148" i="205"/>
  <c r="AG148" i="205"/>
  <c r="AF148" i="205"/>
  <c r="AE148" i="205"/>
  <c r="AD148" i="205"/>
  <c r="AB148" i="205"/>
  <c r="AA148" i="205"/>
  <c r="Z148" i="205"/>
  <c r="Y148" i="205"/>
  <c r="X148" i="205"/>
  <c r="W148" i="205"/>
  <c r="Q148" i="205"/>
  <c r="P148" i="205"/>
  <c r="O148" i="205"/>
  <c r="N148" i="205"/>
  <c r="M148" i="205"/>
  <c r="L148" i="205"/>
  <c r="K148" i="205"/>
  <c r="J148" i="205"/>
  <c r="I148" i="205"/>
  <c r="AM131" i="205"/>
  <c r="AL131" i="205"/>
  <c r="AK131" i="205"/>
  <c r="AI131" i="205"/>
  <c r="AH131" i="205"/>
  <c r="AG131" i="205"/>
  <c r="AF131" i="205"/>
  <c r="AE131" i="205"/>
  <c r="AD131" i="205"/>
  <c r="AB131" i="205"/>
  <c r="AA131" i="205"/>
  <c r="Z131" i="205"/>
  <c r="Y131" i="205"/>
  <c r="X131" i="205"/>
  <c r="W131" i="205"/>
  <c r="Q131" i="205"/>
  <c r="P131" i="205"/>
  <c r="O131" i="205"/>
  <c r="N131" i="205"/>
  <c r="M131" i="205"/>
  <c r="L131" i="205"/>
  <c r="K131" i="205"/>
  <c r="J131" i="205"/>
  <c r="I131" i="205"/>
  <c r="AM114" i="205"/>
  <c r="AL114" i="205"/>
  <c r="AK114" i="205"/>
  <c r="AI114" i="205"/>
  <c r="AH114" i="205"/>
  <c r="AG114" i="205"/>
  <c r="AF114" i="205"/>
  <c r="AE114" i="205"/>
  <c r="AD114" i="205"/>
  <c r="AB114" i="205"/>
  <c r="AA114" i="205"/>
  <c r="Z114" i="205"/>
  <c r="Y114" i="205"/>
  <c r="X114" i="205"/>
  <c r="W114" i="205"/>
  <c r="Q114" i="205"/>
  <c r="P114" i="205"/>
  <c r="O114" i="205"/>
  <c r="N114" i="205"/>
  <c r="M114" i="205"/>
  <c r="L114" i="205"/>
  <c r="K114" i="205"/>
  <c r="J114" i="205"/>
  <c r="I114" i="205"/>
  <c r="AM97" i="205"/>
  <c r="AL97" i="205"/>
  <c r="AK97" i="205"/>
  <c r="AI97" i="205"/>
  <c r="AH97" i="205"/>
  <c r="AG97" i="205"/>
  <c r="AF97" i="205"/>
  <c r="AE97" i="205"/>
  <c r="AD97" i="205"/>
  <c r="AB97" i="205"/>
  <c r="AA97" i="205"/>
  <c r="Z97" i="205"/>
  <c r="Y97" i="205"/>
  <c r="X97" i="205"/>
  <c r="W97" i="205"/>
  <c r="Q97" i="205"/>
  <c r="P97" i="205"/>
  <c r="O97" i="205"/>
  <c r="N97" i="205"/>
  <c r="M97" i="205"/>
  <c r="L97" i="205"/>
  <c r="K97" i="205"/>
  <c r="J97" i="205"/>
  <c r="I97" i="205"/>
  <c r="AM80" i="205"/>
  <c r="AL80" i="205"/>
  <c r="AK80" i="205"/>
  <c r="AI80" i="205"/>
  <c r="AH80" i="205"/>
  <c r="AG80" i="205"/>
  <c r="AF80" i="205"/>
  <c r="AE80" i="205"/>
  <c r="AD80" i="205"/>
  <c r="AB80" i="205"/>
  <c r="AA80" i="205"/>
  <c r="Z80" i="205"/>
  <c r="Y80" i="205"/>
  <c r="X80" i="205"/>
  <c r="W80" i="205"/>
  <c r="Q80" i="205"/>
  <c r="P80" i="205"/>
  <c r="O80" i="205"/>
  <c r="N80" i="205"/>
  <c r="M80" i="205"/>
  <c r="L80" i="205"/>
  <c r="K80" i="205"/>
  <c r="J80" i="205"/>
  <c r="I80" i="205"/>
  <c r="AM63" i="205"/>
  <c r="AL63" i="205"/>
  <c r="AK63" i="205"/>
  <c r="AI63" i="205"/>
  <c r="AH63" i="205"/>
  <c r="AG63" i="205"/>
  <c r="AF63" i="205"/>
  <c r="AE63" i="205"/>
  <c r="AD63" i="205"/>
  <c r="AB63" i="205"/>
  <c r="AA63" i="205"/>
  <c r="Z63" i="205"/>
  <c r="Y63" i="205"/>
  <c r="X63" i="205"/>
  <c r="W63" i="205"/>
  <c r="Q63" i="205"/>
  <c r="P63" i="205"/>
  <c r="O63" i="205"/>
  <c r="N63" i="205"/>
  <c r="M63" i="205"/>
  <c r="L63" i="205"/>
  <c r="K63" i="205"/>
  <c r="J63" i="205"/>
  <c r="I63" i="205"/>
  <c r="AM46" i="205"/>
  <c r="AL46" i="205"/>
  <c r="AK46" i="205"/>
  <c r="AI46" i="205"/>
  <c r="AH46" i="205"/>
  <c r="AG46" i="205"/>
  <c r="AF46" i="205"/>
  <c r="AE46" i="205"/>
  <c r="AD46" i="205"/>
  <c r="AB46" i="205"/>
  <c r="AA46" i="205"/>
  <c r="Z46" i="205"/>
  <c r="Y46" i="205"/>
  <c r="X46" i="205"/>
  <c r="W46" i="205"/>
  <c r="Q46" i="205"/>
  <c r="P46" i="205"/>
  <c r="O46" i="205"/>
  <c r="N46" i="205"/>
  <c r="M46" i="205"/>
  <c r="L46" i="205"/>
  <c r="K46" i="205"/>
  <c r="J46" i="205"/>
  <c r="I46" i="205"/>
  <c r="AM29" i="205"/>
  <c r="AL29" i="205"/>
  <c r="AK29" i="205"/>
  <c r="AI29" i="205"/>
  <c r="AH29" i="205"/>
  <c r="AG29" i="205"/>
  <c r="AF29" i="205"/>
  <c r="AE29" i="205"/>
  <c r="AD29" i="205"/>
  <c r="AB29" i="205"/>
  <c r="AA29" i="205"/>
  <c r="Z29" i="205"/>
  <c r="Y29" i="205"/>
  <c r="X29" i="205"/>
  <c r="W29" i="205"/>
  <c r="Q29" i="205"/>
  <c r="P29" i="205"/>
  <c r="O29" i="205"/>
  <c r="N29" i="205"/>
  <c r="M29" i="205"/>
  <c r="L29" i="205"/>
  <c r="K29" i="205"/>
  <c r="J29" i="205"/>
  <c r="I29" i="205"/>
  <c r="B29" i="205"/>
  <c r="B46" i="205" s="1"/>
  <c r="B63" i="205" s="1"/>
  <c r="B80" i="205" s="1"/>
  <c r="B97" i="205" s="1"/>
  <c r="B114" i="205" s="1"/>
  <c r="B131" i="205" s="1"/>
  <c r="B148" i="205" s="1"/>
  <c r="B165" i="205" s="1"/>
  <c r="B182" i="205" s="1"/>
  <c r="B199" i="205" s="1"/>
  <c r="B216" i="205" s="1"/>
  <c r="B233" i="205" s="1"/>
  <c r="B250" i="205" s="1"/>
  <c r="B267" i="205" s="1"/>
  <c r="B284" i="205" s="1"/>
  <c r="B301" i="205" s="1"/>
  <c r="B318" i="205" s="1"/>
  <c r="B335" i="205" s="1"/>
  <c r="B352" i="205" s="1"/>
  <c r="B369" i="205" s="1"/>
  <c r="B386" i="205" s="1"/>
  <c r="B403" i="205" s="1"/>
  <c r="B420" i="205" s="1"/>
  <c r="B437" i="205" s="1"/>
  <c r="B454" i="205" s="1"/>
  <c r="B471" i="205" s="1"/>
  <c r="B488" i="205" s="1"/>
  <c r="B505" i="205" s="1"/>
  <c r="AM12" i="205"/>
  <c r="AL12" i="205"/>
  <c r="AK12" i="205"/>
  <c r="AI12" i="205"/>
  <c r="AH12" i="205"/>
  <c r="AG12" i="205"/>
  <c r="AF12" i="205"/>
  <c r="AE12" i="205"/>
  <c r="AD12" i="205"/>
  <c r="AB12" i="205"/>
  <c r="AA12" i="205"/>
  <c r="Z12" i="205"/>
  <c r="Y12" i="205"/>
  <c r="X12" i="205"/>
  <c r="W12" i="205"/>
  <c r="Q12" i="205"/>
  <c r="P12" i="205"/>
  <c r="O12" i="205"/>
  <c r="N12" i="205"/>
  <c r="M12" i="205"/>
  <c r="L12" i="205"/>
  <c r="K12" i="205"/>
  <c r="J12" i="205"/>
  <c r="I12" i="205"/>
  <c r="S8" i="205"/>
  <c r="AT7" i="205"/>
  <c r="Q7" i="205"/>
  <c r="E5" i="205"/>
  <c r="D5" i="205"/>
  <c r="B5" i="205"/>
  <c r="B4" i="205"/>
  <c r="G3" i="205"/>
  <c r="E3" i="205"/>
  <c r="B3" i="205"/>
  <c r="I21" i="193"/>
  <c r="G3" i="206"/>
  <c r="D5" i="225"/>
  <c r="O8" i="207" l="1"/>
  <c r="AI8" i="214"/>
  <c r="J8" i="209"/>
  <c r="AM8" i="209"/>
  <c r="M8" i="209"/>
  <c r="N8" i="209"/>
  <c r="N8" i="214"/>
  <c r="O8" i="214"/>
  <c r="AA8" i="214"/>
  <c r="J8" i="214"/>
  <c r="AM8" i="214"/>
  <c r="AL8" i="214"/>
  <c r="AB8" i="208"/>
  <c r="AA8" i="205"/>
  <c r="L8" i="205"/>
  <c r="AD8" i="205"/>
  <c r="X8" i="205"/>
  <c r="AL8" i="205"/>
  <c r="AI8" i="205"/>
  <c r="J8" i="205"/>
  <c r="AI8" i="224"/>
  <c r="J8" i="224"/>
  <c r="AE8" i="224"/>
  <c r="AB8" i="224"/>
  <c r="M8" i="224"/>
  <c r="O8" i="223"/>
  <c r="AG8" i="223"/>
  <c r="Z8" i="223"/>
  <c r="AA8" i="223"/>
  <c r="AB8" i="223"/>
  <c r="L8" i="223"/>
  <c r="I8" i="223"/>
  <c r="AA8" i="222"/>
  <c r="AH8" i="222"/>
  <c r="M8" i="222"/>
  <c r="AD8" i="222"/>
  <c r="AE8" i="222"/>
  <c r="X8" i="222"/>
  <c r="AL8" i="222"/>
  <c r="O8" i="222"/>
  <c r="AG8" i="222"/>
  <c r="J8" i="222"/>
  <c r="Z8" i="222"/>
  <c r="L8" i="222"/>
  <c r="AB8" i="222"/>
  <c r="K8" i="222"/>
  <c r="W8" i="222"/>
  <c r="AK8" i="222"/>
  <c r="I8" i="222"/>
  <c r="L8" i="221"/>
  <c r="J8" i="221"/>
  <c r="AE8" i="221"/>
  <c r="AD8" i="221"/>
  <c r="O8" i="221"/>
  <c r="AF8" i="221"/>
  <c r="AG8" i="221"/>
  <c r="N8" i="221"/>
  <c r="AH8" i="221"/>
  <c r="AI8" i="221"/>
  <c r="AB8" i="221"/>
  <c r="I8" i="221"/>
  <c r="AI8" i="220"/>
  <c r="M8" i="220"/>
  <c r="AE8" i="220"/>
  <c r="AF8" i="220"/>
  <c r="N8" i="220"/>
  <c r="W8" i="220"/>
  <c r="AK8" i="220"/>
  <c r="I8" i="220"/>
  <c r="AH8" i="219"/>
  <c r="AE8" i="219"/>
  <c r="N8" i="219"/>
  <c r="Y8" i="219"/>
  <c r="AM8" i="219"/>
  <c r="AG8" i="219"/>
  <c r="AI8" i="218"/>
  <c r="AB8" i="218"/>
  <c r="N8" i="218"/>
  <c r="AD8" i="218"/>
  <c r="L8" i="218"/>
  <c r="Z8" i="218"/>
  <c r="AA8" i="218"/>
  <c r="W8" i="218"/>
  <c r="AK8" i="218"/>
  <c r="K8" i="217"/>
  <c r="M8" i="217"/>
  <c r="O8" i="217"/>
  <c r="AF8" i="217"/>
  <c r="Z8" i="217"/>
  <c r="AH8" i="217"/>
  <c r="AI8" i="217"/>
  <c r="AE8" i="217"/>
  <c r="X8" i="217"/>
  <c r="AL8" i="217"/>
  <c r="AB8" i="217"/>
  <c r="I8" i="217"/>
  <c r="M8" i="216"/>
  <c r="AB8" i="216"/>
  <c r="N8" i="216"/>
  <c r="AE8" i="216"/>
  <c r="O8" i="216"/>
  <c r="AI8" i="216"/>
  <c r="AH8" i="216"/>
  <c r="W8" i="216"/>
  <c r="AK8" i="216"/>
  <c r="J8" i="216"/>
  <c r="Y8" i="216"/>
  <c r="AM8" i="216"/>
  <c r="K8" i="216"/>
  <c r="Z8" i="216"/>
  <c r="Y8" i="215"/>
  <c r="AM8" i="215"/>
  <c r="AL8" i="215"/>
  <c r="Z8" i="215"/>
  <c r="K8" i="215"/>
  <c r="AA8" i="215"/>
  <c r="AD8" i="215"/>
  <c r="X8" i="215"/>
  <c r="N8" i="215"/>
  <c r="AF8" i="215"/>
  <c r="O8" i="215"/>
  <c r="AI8" i="215"/>
  <c r="L8" i="215"/>
  <c r="AH8" i="215"/>
  <c r="AG8" i="215"/>
  <c r="AF8" i="214"/>
  <c r="AB21" i="2" s="1"/>
  <c r="W8" i="214"/>
  <c r="AK8" i="214"/>
  <c r="Z8" i="214"/>
  <c r="K8" i="214"/>
  <c r="I8" i="214"/>
  <c r="L8" i="213"/>
  <c r="M8" i="213"/>
  <c r="AB8" i="213"/>
  <c r="AE8" i="213"/>
  <c r="AF8" i="213"/>
  <c r="AG8" i="213"/>
  <c r="O8" i="213"/>
  <c r="N8" i="213"/>
  <c r="AL8" i="213"/>
  <c r="I8" i="212"/>
  <c r="X8" i="212"/>
  <c r="AL8" i="212"/>
  <c r="J8" i="212"/>
  <c r="Y8" i="212"/>
  <c r="AM8" i="212"/>
  <c r="AA8" i="212"/>
  <c r="Z8" i="212"/>
  <c r="AE8" i="212"/>
  <c r="AG8" i="212"/>
  <c r="O8" i="212"/>
  <c r="AH8" i="212"/>
  <c r="AH8" i="211"/>
  <c r="AB8" i="211"/>
  <c r="N8" i="211"/>
  <c r="AI8" i="211"/>
  <c r="W8" i="210"/>
  <c r="AK8" i="210"/>
  <c r="X8" i="210"/>
  <c r="AL8" i="210"/>
  <c r="K8" i="210"/>
  <c r="AI8" i="210"/>
  <c r="AI8" i="209"/>
  <c r="AH8" i="209"/>
  <c r="AE8" i="209"/>
  <c r="AG8" i="209"/>
  <c r="X8" i="209"/>
  <c r="AL8" i="209"/>
  <c r="W8" i="209"/>
  <c r="Z8" i="209"/>
  <c r="L8" i="209"/>
  <c r="I8" i="209"/>
  <c r="AK8" i="209"/>
  <c r="Y8" i="208"/>
  <c r="U15" i="2" s="1"/>
  <c r="AM8" i="208"/>
  <c r="X8" i="208"/>
  <c r="T15" i="2" s="1"/>
  <c r="AL8" i="208"/>
  <c r="AH15" i="2" s="1"/>
  <c r="W8" i="208"/>
  <c r="AK8" i="208"/>
  <c r="J8" i="208"/>
  <c r="H15" i="2" s="1"/>
  <c r="AI8" i="208"/>
  <c r="AE8" i="208"/>
  <c r="AF8" i="208"/>
  <c r="AB15" i="2" s="1"/>
  <c r="M8" i="208"/>
  <c r="K8" i="208"/>
  <c r="Z8" i="208"/>
  <c r="L8" i="208"/>
  <c r="J15" i="2" s="1"/>
  <c r="AA8" i="208"/>
  <c r="N8" i="208"/>
  <c r="AD8" i="208"/>
  <c r="O8" i="208"/>
  <c r="X8" i="207"/>
  <c r="AL8" i="207"/>
  <c r="AD8" i="207"/>
  <c r="W8" i="207"/>
  <c r="AK8" i="207"/>
  <c r="J8" i="207"/>
  <c r="Z8" i="207"/>
  <c r="I8" i="207"/>
  <c r="Y8" i="207"/>
  <c r="AM8" i="207"/>
  <c r="L8" i="207"/>
  <c r="AA8" i="207"/>
  <c r="M8" i="207"/>
  <c r="AB8" i="207"/>
  <c r="K8" i="207"/>
  <c r="N8" i="207"/>
  <c r="AF8" i="207"/>
  <c r="AE8" i="207"/>
  <c r="AH8" i="207"/>
  <c r="AI8" i="207"/>
  <c r="AG8" i="207"/>
  <c r="X29" i="2"/>
  <c r="J29" i="2"/>
  <c r="T28" i="2"/>
  <c r="AA28" i="2"/>
  <c r="K27" i="2"/>
  <c r="S25" i="2"/>
  <c r="T24" i="2"/>
  <c r="H24" i="2"/>
  <c r="W24" i="2"/>
  <c r="AA23" i="2"/>
  <c r="H22" i="2"/>
  <c r="S22" i="2"/>
  <c r="AG22" i="2"/>
  <c r="X20" i="2"/>
  <c r="H18" i="2"/>
  <c r="T18" i="2"/>
  <c r="AH18" i="2"/>
  <c r="AI17" i="2"/>
  <c r="M16" i="2"/>
  <c r="AC16" i="2"/>
  <c r="M8" i="205"/>
  <c r="N8" i="205"/>
  <c r="AF8" i="205"/>
  <c r="Y8" i="205"/>
  <c r="AM8" i="205"/>
  <c r="O8" i="205"/>
  <c r="AE8" i="205"/>
  <c r="I8" i="205"/>
  <c r="Z8" i="205"/>
  <c r="AG8" i="205"/>
  <c r="AH8" i="205"/>
  <c r="W8" i="205"/>
  <c r="AK8" i="205"/>
  <c r="K8" i="205"/>
  <c r="AB8" i="205"/>
  <c r="W31" i="2"/>
  <c r="Z31" i="2"/>
  <c r="AA31" i="2"/>
  <c r="AD31" i="2"/>
  <c r="W21" i="2"/>
  <c r="X21" i="2"/>
  <c r="AD21" i="2"/>
  <c r="AI15" i="2"/>
  <c r="W14" i="2"/>
  <c r="J14" i="2"/>
  <c r="V14" i="2"/>
  <c r="AC14" i="2"/>
  <c r="T30" i="2"/>
  <c r="V28" i="2"/>
  <c r="AE19" i="2"/>
  <c r="AG18" i="2"/>
  <c r="AM505" i="206"/>
  <c r="AL505" i="206"/>
  <c r="AK505" i="206"/>
  <c r="AI505" i="206"/>
  <c r="AH505" i="206"/>
  <c r="AG505" i="206"/>
  <c r="AF505" i="206"/>
  <c r="AE505" i="206"/>
  <c r="AD505" i="206"/>
  <c r="AB505" i="206"/>
  <c r="AA505" i="206"/>
  <c r="Z505" i="206"/>
  <c r="Y505" i="206"/>
  <c r="X505" i="206"/>
  <c r="W505" i="206"/>
  <c r="AM488" i="206"/>
  <c r="AL488" i="206"/>
  <c r="AK488" i="206"/>
  <c r="AI488" i="206"/>
  <c r="AH488" i="206"/>
  <c r="AG488" i="206"/>
  <c r="AF488" i="206"/>
  <c r="AE488" i="206"/>
  <c r="AD488" i="206"/>
  <c r="AB488" i="206"/>
  <c r="AA488" i="206"/>
  <c r="Z488" i="206"/>
  <c r="Y488" i="206"/>
  <c r="X488" i="206"/>
  <c r="W488" i="206"/>
  <c r="AM471" i="206"/>
  <c r="AL471" i="206"/>
  <c r="AK471" i="206"/>
  <c r="AI471" i="206"/>
  <c r="AH471" i="206"/>
  <c r="AG471" i="206"/>
  <c r="AF471" i="206"/>
  <c r="AE471" i="206"/>
  <c r="AD471" i="206"/>
  <c r="AB471" i="206"/>
  <c r="AA471" i="206"/>
  <c r="Z471" i="206"/>
  <c r="Y471" i="206"/>
  <c r="X471" i="206"/>
  <c r="W471" i="206"/>
  <c r="AM454" i="206"/>
  <c r="AL454" i="206"/>
  <c r="AK454" i="206"/>
  <c r="AI454" i="206"/>
  <c r="AH454" i="206"/>
  <c r="AG454" i="206"/>
  <c r="AF454" i="206"/>
  <c r="AE454" i="206"/>
  <c r="AD454" i="206"/>
  <c r="AB454" i="206"/>
  <c r="AA454" i="206"/>
  <c r="Z454" i="206"/>
  <c r="Y454" i="206"/>
  <c r="X454" i="206"/>
  <c r="W454" i="206"/>
  <c r="AM437" i="206"/>
  <c r="AL437" i="206"/>
  <c r="AK437" i="206"/>
  <c r="AI437" i="206"/>
  <c r="AH437" i="206"/>
  <c r="AG437" i="206"/>
  <c r="AF437" i="206"/>
  <c r="AE437" i="206"/>
  <c r="AD437" i="206"/>
  <c r="AB437" i="206"/>
  <c r="AA437" i="206"/>
  <c r="Z437" i="206"/>
  <c r="Y437" i="206"/>
  <c r="X437" i="206"/>
  <c r="W437" i="206"/>
  <c r="AM420" i="206"/>
  <c r="AL420" i="206"/>
  <c r="AK420" i="206"/>
  <c r="AI420" i="206"/>
  <c r="AH420" i="206"/>
  <c r="AG420" i="206"/>
  <c r="AF420" i="206"/>
  <c r="AE420" i="206"/>
  <c r="AD420" i="206"/>
  <c r="AB420" i="206"/>
  <c r="AA420" i="206"/>
  <c r="Z420" i="206"/>
  <c r="Y420" i="206"/>
  <c r="X420" i="206"/>
  <c r="W420" i="206"/>
  <c r="AM403" i="206"/>
  <c r="AL403" i="206"/>
  <c r="AK403" i="206"/>
  <c r="AI403" i="206"/>
  <c r="AH403" i="206"/>
  <c r="AG403" i="206"/>
  <c r="AF403" i="206"/>
  <c r="AE403" i="206"/>
  <c r="AD403" i="206"/>
  <c r="AB403" i="206"/>
  <c r="AA403" i="206"/>
  <c r="Z403" i="206"/>
  <c r="Y403" i="206"/>
  <c r="X403" i="206"/>
  <c r="W403" i="206"/>
  <c r="AM386" i="206"/>
  <c r="AL386" i="206"/>
  <c r="AK386" i="206"/>
  <c r="AI386" i="206"/>
  <c r="AH386" i="206"/>
  <c r="AG386" i="206"/>
  <c r="AF386" i="206"/>
  <c r="AE386" i="206"/>
  <c r="AD386" i="206"/>
  <c r="AB386" i="206"/>
  <c r="AA386" i="206"/>
  <c r="Z386" i="206"/>
  <c r="Y386" i="206"/>
  <c r="X386" i="206"/>
  <c r="W386" i="206"/>
  <c r="AM369" i="206"/>
  <c r="AL369" i="206"/>
  <c r="AK369" i="206"/>
  <c r="AI369" i="206"/>
  <c r="AH369" i="206"/>
  <c r="AG369" i="206"/>
  <c r="AF369" i="206"/>
  <c r="AE369" i="206"/>
  <c r="AD369" i="206"/>
  <c r="AB369" i="206"/>
  <c r="AA369" i="206"/>
  <c r="Z369" i="206"/>
  <c r="Y369" i="206"/>
  <c r="X369" i="206"/>
  <c r="W369" i="206"/>
  <c r="AM352" i="206"/>
  <c r="AL352" i="206"/>
  <c r="AK352" i="206"/>
  <c r="AI352" i="206"/>
  <c r="AH352" i="206"/>
  <c r="AG352" i="206"/>
  <c r="AF352" i="206"/>
  <c r="AE352" i="206"/>
  <c r="AD352" i="206"/>
  <c r="AB352" i="206"/>
  <c r="AA352" i="206"/>
  <c r="Z352" i="206"/>
  <c r="Y352" i="206"/>
  <c r="X352" i="206"/>
  <c r="W352" i="206"/>
  <c r="AM335" i="206"/>
  <c r="AL335" i="206"/>
  <c r="AK335" i="206"/>
  <c r="AI335" i="206"/>
  <c r="AH335" i="206"/>
  <c r="AG335" i="206"/>
  <c r="AF335" i="206"/>
  <c r="AE335" i="206"/>
  <c r="AD335" i="206"/>
  <c r="AB335" i="206"/>
  <c r="AA335" i="206"/>
  <c r="Z335" i="206"/>
  <c r="Y335" i="206"/>
  <c r="X335" i="206"/>
  <c r="W335" i="206"/>
  <c r="AM318" i="206"/>
  <c r="AL318" i="206"/>
  <c r="AK318" i="206"/>
  <c r="AI318" i="206"/>
  <c r="AH318" i="206"/>
  <c r="AG318" i="206"/>
  <c r="AF318" i="206"/>
  <c r="AE318" i="206"/>
  <c r="AD318" i="206"/>
  <c r="AB318" i="206"/>
  <c r="AA318" i="206"/>
  <c r="Z318" i="206"/>
  <c r="Y318" i="206"/>
  <c r="X318" i="206"/>
  <c r="W318" i="206"/>
  <c r="AM301" i="206"/>
  <c r="AL301" i="206"/>
  <c r="AK301" i="206"/>
  <c r="AI301" i="206"/>
  <c r="AH301" i="206"/>
  <c r="AG301" i="206"/>
  <c r="AF301" i="206"/>
  <c r="AE301" i="206"/>
  <c r="AD301" i="206"/>
  <c r="AB301" i="206"/>
  <c r="AA301" i="206"/>
  <c r="Z301" i="206"/>
  <c r="Y301" i="206"/>
  <c r="X301" i="206"/>
  <c r="W301" i="206"/>
  <c r="AM284" i="206"/>
  <c r="AL284" i="206"/>
  <c r="AK284" i="206"/>
  <c r="AI284" i="206"/>
  <c r="AH284" i="206"/>
  <c r="AG284" i="206"/>
  <c r="AF284" i="206"/>
  <c r="AE284" i="206"/>
  <c r="AD284" i="206"/>
  <c r="AB284" i="206"/>
  <c r="AA284" i="206"/>
  <c r="Z284" i="206"/>
  <c r="Y284" i="206"/>
  <c r="X284" i="206"/>
  <c r="W284" i="206"/>
  <c r="AM267" i="206"/>
  <c r="AL267" i="206"/>
  <c r="AK267" i="206"/>
  <c r="AI267" i="206"/>
  <c r="AH267" i="206"/>
  <c r="AG267" i="206"/>
  <c r="AF267" i="206"/>
  <c r="AE267" i="206"/>
  <c r="AD267" i="206"/>
  <c r="AB267" i="206"/>
  <c r="AA267" i="206"/>
  <c r="Z267" i="206"/>
  <c r="Y267" i="206"/>
  <c r="X267" i="206"/>
  <c r="W267" i="206"/>
  <c r="AM250" i="206"/>
  <c r="AL250" i="206"/>
  <c r="AK250" i="206"/>
  <c r="AI250" i="206"/>
  <c r="AH250" i="206"/>
  <c r="AG250" i="206"/>
  <c r="AF250" i="206"/>
  <c r="AE250" i="206"/>
  <c r="AD250" i="206"/>
  <c r="AB250" i="206"/>
  <c r="AA250" i="206"/>
  <c r="Z250" i="206"/>
  <c r="Y250" i="206"/>
  <c r="X250" i="206"/>
  <c r="W250" i="206"/>
  <c r="AM233" i="206"/>
  <c r="AL233" i="206"/>
  <c r="AK233" i="206"/>
  <c r="AI233" i="206"/>
  <c r="AH233" i="206"/>
  <c r="AG233" i="206"/>
  <c r="AF233" i="206"/>
  <c r="AE233" i="206"/>
  <c r="AD233" i="206"/>
  <c r="AB233" i="206"/>
  <c r="AA233" i="206"/>
  <c r="Z233" i="206"/>
  <c r="Y233" i="206"/>
  <c r="X233" i="206"/>
  <c r="W233" i="206"/>
  <c r="AM216" i="206"/>
  <c r="AL216" i="206"/>
  <c r="AK216" i="206"/>
  <c r="AI216" i="206"/>
  <c r="AH216" i="206"/>
  <c r="AG216" i="206"/>
  <c r="AF216" i="206"/>
  <c r="AE216" i="206"/>
  <c r="AD216" i="206"/>
  <c r="AB216" i="206"/>
  <c r="AA216" i="206"/>
  <c r="Z216" i="206"/>
  <c r="Y216" i="206"/>
  <c r="X216" i="206"/>
  <c r="W216" i="206"/>
  <c r="AM199" i="206"/>
  <c r="AL199" i="206"/>
  <c r="AK199" i="206"/>
  <c r="AI199" i="206"/>
  <c r="AH199" i="206"/>
  <c r="AG199" i="206"/>
  <c r="AF199" i="206"/>
  <c r="AE199" i="206"/>
  <c r="AD199" i="206"/>
  <c r="AB199" i="206"/>
  <c r="AA199" i="206"/>
  <c r="Z199" i="206"/>
  <c r="Y199" i="206"/>
  <c r="X199" i="206"/>
  <c r="W199" i="206"/>
  <c r="AM182" i="206"/>
  <c r="AL182" i="206"/>
  <c r="AK182" i="206"/>
  <c r="AI182" i="206"/>
  <c r="AH182" i="206"/>
  <c r="AG182" i="206"/>
  <c r="AF182" i="206"/>
  <c r="AE182" i="206"/>
  <c r="AD182" i="206"/>
  <c r="AB182" i="206"/>
  <c r="AA182" i="206"/>
  <c r="Z182" i="206"/>
  <c r="Y182" i="206"/>
  <c r="X182" i="206"/>
  <c r="W182" i="206"/>
  <c r="AM165" i="206"/>
  <c r="AL165" i="206"/>
  <c r="AK165" i="206"/>
  <c r="AI165" i="206"/>
  <c r="AH165" i="206"/>
  <c r="AG165" i="206"/>
  <c r="AF165" i="206"/>
  <c r="AE165" i="206"/>
  <c r="AD165" i="206"/>
  <c r="AB165" i="206"/>
  <c r="AA165" i="206"/>
  <c r="Z165" i="206"/>
  <c r="Y165" i="206"/>
  <c r="X165" i="206"/>
  <c r="W165" i="206"/>
  <c r="AM148" i="206"/>
  <c r="AL148" i="206"/>
  <c r="AK148" i="206"/>
  <c r="AI148" i="206"/>
  <c r="AH148" i="206"/>
  <c r="AG148" i="206"/>
  <c r="AF148" i="206"/>
  <c r="AE148" i="206"/>
  <c r="AD148" i="206"/>
  <c r="AB148" i="206"/>
  <c r="AA148" i="206"/>
  <c r="Z148" i="206"/>
  <c r="Y148" i="206"/>
  <c r="X148" i="206"/>
  <c r="W148" i="206"/>
  <c r="AM131" i="206"/>
  <c r="AL131" i="206"/>
  <c r="AK131" i="206"/>
  <c r="AI131" i="206"/>
  <c r="AH131" i="206"/>
  <c r="AG131" i="206"/>
  <c r="AF131" i="206"/>
  <c r="AE131" i="206"/>
  <c r="AD131" i="206"/>
  <c r="AB131" i="206"/>
  <c r="AA131" i="206"/>
  <c r="Z131" i="206"/>
  <c r="Y131" i="206"/>
  <c r="X131" i="206"/>
  <c r="W131" i="206"/>
  <c r="AM114" i="206"/>
  <c r="AL114" i="206"/>
  <c r="AK114" i="206"/>
  <c r="AI114" i="206"/>
  <c r="AH114" i="206"/>
  <c r="AG114" i="206"/>
  <c r="AF114" i="206"/>
  <c r="AE114" i="206"/>
  <c r="AD114" i="206"/>
  <c r="AB114" i="206"/>
  <c r="AA114" i="206"/>
  <c r="Z114" i="206"/>
  <c r="Y114" i="206"/>
  <c r="X114" i="206"/>
  <c r="W114" i="206"/>
  <c r="AM97" i="206"/>
  <c r="AL97" i="206"/>
  <c r="AK97" i="206"/>
  <c r="AI97" i="206"/>
  <c r="AH97" i="206"/>
  <c r="AG97" i="206"/>
  <c r="AF97" i="206"/>
  <c r="AE97" i="206"/>
  <c r="AD97" i="206"/>
  <c r="AB97" i="206"/>
  <c r="AA97" i="206"/>
  <c r="Z97" i="206"/>
  <c r="Y97" i="206"/>
  <c r="X97" i="206"/>
  <c r="W97" i="206"/>
  <c r="AM80" i="206"/>
  <c r="AL80" i="206"/>
  <c r="AK80" i="206"/>
  <c r="AI80" i="206"/>
  <c r="AH80" i="206"/>
  <c r="AG80" i="206"/>
  <c r="AF80" i="206"/>
  <c r="AE80" i="206"/>
  <c r="AD80" i="206"/>
  <c r="AB80" i="206"/>
  <c r="AA80" i="206"/>
  <c r="Z80" i="206"/>
  <c r="Y80" i="206"/>
  <c r="X80" i="206"/>
  <c r="W80" i="206"/>
  <c r="AM63" i="206"/>
  <c r="AL63" i="206"/>
  <c r="AK63" i="206"/>
  <c r="AI63" i="206"/>
  <c r="AH63" i="206"/>
  <c r="AG63" i="206"/>
  <c r="AF63" i="206"/>
  <c r="AE63" i="206"/>
  <c r="AD63" i="206"/>
  <c r="AB63" i="206"/>
  <c r="AA63" i="206"/>
  <c r="Z63" i="206"/>
  <c r="Y63" i="206"/>
  <c r="X63" i="206"/>
  <c r="W63" i="206"/>
  <c r="AM46" i="206"/>
  <c r="AL46" i="206"/>
  <c r="AK46" i="206"/>
  <c r="AI46" i="206"/>
  <c r="AH46" i="206"/>
  <c r="AG46" i="206"/>
  <c r="AF46" i="206"/>
  <c r="AE46" i="206"/>
  <c r="AD46" i="206"/>
  <c r="AB46" i="206"/>
  <c r="AA46" i="206"/>
  <c r="Z46" i="206"/>
  <c r="Y46" i="206"/>
  <c r="X46" i="206"/>
  <c r="W46" i="206"/>
  <c r="AM29" i="206"/>
  <c r="AL29" i="206"/>
  <c r="AK29" i="206"/>
  <c r="AI29" i="206"/>
  <c r="AH29" i="206"/>
  <c r="AG29" i="206"/>
  <c r="AF29" i="206"/>
  <c r="AE29" i="206"/>
  <c r="AD29" i="206"/>
  <c r="AB29" i="206"/>
  <c r="AA29" i="206"/>
  <c r="Z29" i="206"/>
  <c r="Y29" i="206"/>
  <c r="X29" i="206"/>
  <c r="W29" i="206"/>
  <c r="O505" i="206"/>
  <c r="N505" i="206"/>
  <c r="M505" i="206"/>
  <c r="L505" i="206"/>
  <c r="K505" i="206"/>
  <c r="J505" i="206"/>
  <c r="I505" i="206"/>
  <c r="O488" i="206"/>
  <c r="N488" i="206"/>
  <c r="M488" i="206"/>
  <c r="L488" i="206"/>
  <c r="K488" i="206"/>
  <c r="J488" i="206"/>
  <c r="I488" i="206"/>
  <c r="O471" i="206"/>
  <c r="N471" i="206"/>
  <c r="M471" i="206"/>
  <c r="L471" i="206"/>
  <c r="K471" i="206"/>
  <c r="J471" i="206"/>
  <c r="I471" i="206"/>
  <c r="O454" i="206"/>
  <c r="N454" i="206"/>
  <c r="M454" i="206"/>
  <c r="L454" i="206"/>
  <c r="K454" i="206"/>
  <c r="J454" i="206"/>
  <c r="I454" i="206"/>
  <c r="O437" i="206"/>
  <c r="N437" i="206"/>
  <c r="M437" i="206"/>
  <c r="L437" i="206"/>
  <c r="K437" i="206"/>
  <c r="J437" i="206"/>
  <c r="I437" i="206"/>
  <c r="O420" i="206"/>
  <c r="N420" i="206"/>
  <c r="M420" i="206"/>
  <c r="L420" i="206"/>
  <c r="K420" i="206"/>
  <c r="J420" i="206"/>
  <c r="I420" i="206"/>
  <c r="O403" i="206"/>
  <c r="N403" i="206"/>
  <c r="M403" i="206"/>
  <c r="L403" i="206"/>
  <c r="K403" i="206"/>
  <c r="J403" i="206"/>
  <c r="I403" i="206"/>
  <c r="O386" i="206"/>
  <c r="N386" i="206"/>
  <c r="M386" i="206"/>
  <c r="L386" i="206"/>
  <c r="K386" i="206"/>
  <c r="J386" i="206"/>
  <c r="I386" i="206"/>
  <c r="O369" i="206"/>
  <c r="N369" i="206"/>
  <c r="M369" i="206"/>
  <c r="L369" i="206"/>
  <c r="K369" i="206"/>
  <c r="J369" i="206"/>
  <c r="I369" i="206"/>
  <c r="O352" i="206"/>
  <c r="N352" i="206"/>
  <c r="M352" i="206"/>
  <c r="L352" i="206"/>
  <c r="K352" i="206"/>
  <c r="J352" i="206"/>
  <c r="I352" i="206"/>
  <c r="O335" i="206"/>
  <c r="N335" i="206"/>
  <c r="M335" i="206"/>
  <c r="L335" i="206"/>
  <c r="K335" i="206"/>
  <c r="J335" i="206"/>
  <c r="I335" i="206"/>
  <c r="O318" i="206"/>
  <c r="N318" i="206"/>
  <c r="M318" i="206"/>
  <c r="L318" i="206"/>
  <c r="K318" i="206"/>
  <c r="J318" i="206"/>
  <c r="I318" i="206"/>
  <c r="O301" i="206"/>
  <c r="N301" i="206"/>
  <c r="M301" i="206"/>
  <c r="L301" i="206"/>
  <c r="K301" i="206"/>
  <c r="J301" i="206"/>
  <c r="I301" i="206"/>
  <c r="O284" i="206"/>
  <c r="N284" i="206"/>
  <c r="M284" i="206"/>
  <c r="L284" i="206"/>
  <c r="K284" i="206"/>
  <c r="J284" i="206"/>
  <c r="I284" i="206"/>
  <c r="O267" i="206"/>
  <c r="N267" i="206"/>
  <c r="M267" i="206"/>
  <c r="L267" i="206"/>
  <c r="K267" i="206"/>
  <c r="J267" i="206"/>
  <c r="I267" i="206"/>
  <c r="O250" i="206"/>
  <c r="N250" i="206"/>
  <c r="M250" i="206"/>
  <c r="L250" i="206"/>
  <c r="K250" i="206"/>
  <c r="J250" i="206"/>
  <c r="I250" i="206"/>
  <c r="O233" i="206"/>
  <c r="N233" i="206"/>
  <c r="M233" i="206"/>
  <c r="L233" i="206"/>
  <c r="K233" i="206"/>
  <c r="J233" i="206"/>
  <c r="I233" i="206"/>
  <c r="O216" i="206"/>
  <c r="N216" i="206"/>
  <c r="M216" i="206"/>
  <c r="L216" i="206"/>
  <c r="K216" i="206"/>
  <c r="J216" i="206"/>
  <c r="I216" i="206"/>
  <c r="O199" i="206"/>
  <c r="N199" i="206"/>
  <c r="M199" i="206"/>
  <c r="L199" i="206"/>
  <c r="K199" i="206"/>
  <c r="J199" i="206"/>
  <c r="I199" i="206"/>
  <c r="O182" i="206"/>
  <c r="N182" i="206"/>
  <c r="M182" i="206"/>
  <c r="L182" i="206"/>
  <c r="K182" i="206"/>
  <c r="J182" i="206"/>
  <c r="I182" i="206"/>
  <c r="O165" i="206"/>
  <c r="N165" i="206"/>
  <c r="M165" i="206"/>
  <c r="L165" i="206"/>
  <c r="K165" i="206"/>
  <c r="J165" i="206"/>
  <c r="I165" i="206"/>
  <c r="O148" i="206"/>
  <c r="N148" i="206"/>
  <c r="M148" i="206"/>
  <c r="L148" i="206"/>
  <c r="K148" i="206"/>
  <c r="J148" i="206"/>
  <c r="I148" i="206"/>
  <c r="O131" i="206"/>
  <c r="N131" i="206"/>
  <c r="M131" i="206"/>
  <c r="L131" i="206"/>
  <c r="K131" i="206"/>
  <c r="J131" i="206"/>
  <c r="I131" i="206"/>
  <c r="O114" i="206"/>
  <c r="N114" i="206"/>
  <c r="M114" i="206"/>
  <c r="L114" i="206"/>
  <c r="K114" i="206"/>
  <c r="J114" i="206"/>
  <c r="I114" i="206"/>
  <c r="O97" i="206"/>
  <c r="N97" i="206"/>
  <c r="M97" i="206"/>
  <c r="L97" i="206"/>
  <c r="K97" i="206"/>
  <c r="J97" i="206"/>
  <c r="I97" i="206"/>
  <c r="O80" i="206"/>
  <c r="N80" i="206"/>
  <c r="M80" i="206"/>
  <c r="L80" i="206"/>
  <c r="K80" i="206"/>
  <c r="J80" i="206"/>
  <c r="I80" i="206"/>
  <c r="O63" i="206"/>
  <c r="N63" i="206"/>
  <c r="M63" i="206"/>
  <c r="L63" i="206"/>
  <c r="K63" i="206"/>
  <c r="J63" i="206"/>
  <c r="I63" i="206"/>
  <c r="O46" i="206"/>
  <c r="N46" i="206"/>
  <c r="M46" i="206"/>
  <c r="L46" i="206"/>
  <c r="K46" i="206"/>
  <c r="J46" i="206"/>
  <c r="I46" i="206"/>
  <c r="O29" i="206"/>
  <c r="N29" i="206"/>
  <c r="M29" i="206"/>
  <c r="L29" i="206"/>
  <c r="K29" i="206"/>
  <c r="J29" i="206"/>
  <c r="I29" i="206"/>
  <c r="AT7" i="206"/>
  <c r="G28" i="2" l="1"/>
  <c r="S30" i="2"/>
  <c r="AA30" i="2"/>
  <c r="G30" i="2"/>
  <c r="K30" i="2"/>
  <c r="X30" i="2"/>
  <c r="AI30" i="2"/>
  <c r="L30" i="2"/>
  <c r="U30" i="2"/>
  <c r="AE30" i="2"/>
  <c r="AB30" i="2"/>
  <c r="J30" i="2"/>
  <c r="I30" i="2"/>
  <c r="AG30" i="2"/>
  <c r="M30" i="2"/>
  <c r="AH30" i="2"/>
  <c r="AC30" i="2"/>
  <c r="W30" i="2"/>
  <c r="AD30" i="2"/>
  <c r="Z30" i="2"/>
  <c r="H30" i="2"/>
  <c r="V30" i="2"/>
  <c r="AG29" i="2"/>
  <c r="S29" i="2"/>
  <c r="U29" i="2"/>
  <c r="Z29" i="2"/>
  <c r="G29" i="2"/>
  <c r="H29" i="2"/>
  <c r="M29" i="2"/>
  <c r="W29" i="2"/>
  <c r="I29" i="2"/>
  <c r="AE29" i="2"/>
  <c r="AH29" i="2"/>
  <c r="AD29" i="2"/>
  <c r="K29" i="2"/>
  <c r="AC29" i="2"/>
  <c r="AA29" i="2"/>
  <c r="T29" i="2"/>
  <c r="L29" i="2"/>
  <c r="V29" i="2"/>
  <c r="AB29" i="2"/>
  <c r="AI29" i="2"/>
  <c r="AI28" i="2"/>
  <c r="AG28" i="2"/>
  <c r="K28" i="2"/>
  <c r="U28" i="2"/>
  <c r="Z28" i="2"/>
  <c r="AD28" i="2"/>
  <c r="S28" i="2"/>
  <c r="J28" i="2"/>
  <c r="AE28" i="2"/>
  <c r="H28" i="2"/>
  <c r="W28" i="2"/>
  <c r="I28" i="2"/>
  <c r="L28" i="2"/>
  <c r="AH28" i="2"/>
  <c r="AC28" i="2"/>
  <c r="M28" i="2"/>
  <c r="X28" i="2"/>
  <c r="AB28" i="2"/>
  <c r="AI27" i="2"/>
  <c r="L27" i="2"/>
  <c r="AE27" i="2"/>
  <c r="X27" i="2"/>
  <c r="AB27" i="2"/>
  <c r="T27" i="2"/>
  <c r="I27" i="2"/>
  <c r="H27" i="2"/>
  <c r="J27" i="2"/>
  <c r="AG27" i="2"/>
  <c r="AH27" i="2"/>
  <c r="Z27" i="2"/>
  <c r="AA27" i="2"/>
  <c r="S27" i="2"/>
  <c r="V27" i="2"/>
  <c r="G27" i="2"/>
  <c r="AC27" i="2"/>
  <c r="W27" i="2"/>
  <c r="U27" i="2"/>
  <c r="M27" i="2"/>
  <c r="AD27" i="2"/>
  <c r="Z26" i="2"/>
  <c r="AH26" i="2"/>
  <c r="AB26" i="2"/>
  <c r="J26" i="2"/>
  <c r="T26" i="2"/>
  <c r="AI26" i="2"/>
  <c r="X26" i="2"/>
  <c r="U26" i="2"/>
  <c r="L26" i="2"/>
  <c r="AE26" i="2"/>
  <c r="K26" i="2"/>
  <c r="G26" i="2"/>
  <c r="W26" i="2"/>
  <c r="AA26" i="2"/>
  <c r="AG26" i="2"/>
  <c r="AD26" i="2"/>
  <c r="S26" i="2"/>
  <c r="I26" i="2"/>
  <c r="H26" i="2"/>
  <c r="AC26" i="2"/>
  <c r="M26" i="2"/>
  <c r="V26" i="2"/>
  <c r="M25" i="2"/>
  <c r="L25" i="2"/>
  <c r="AA25" i="2"/>
  <c r="J25" i="2"/>
  <c r="H25" i="2"/>
  <c r="V25" i="2"/>
  <c r="Z25" i="2"/>
  <c r="W25" i="2"/>
  <c r="K25" i="2"/>
  <c r="I25" i="2"/>
  <c r="AB25" i="2"/>
  <c r="AE25" i="2"/>
  <c r="AI25" i="2"/>
  <c r="AC25" i="2"/>
  <c r="U25" i="2"/>
  <c r="AD25" i="2"/>
  <c r="AH25" i="2"/>
  <c r="X25" i="2"/>
  <c r="T25" i="2"/>
  <c r="G25" i="2"/>
  <c r="AG25" i="2"/>
  <c r="AA24" i="2"/>
  <c r="K24" i="2"/>
  <c r="L24" i="2"/>
  <c r="AG24" i="2"/>
  <c r="Z24" i="2"/>
  <c r="S24" i="2"/>
  <c r="J24" i="2"/>
  <c r="AC24" i="2"/>
  <c r="X24" i="2"/>
  <c r="AE24" i="2"/>
  <c r="I24" i="2"/>
  <c r="M24" i="2"/>
  <c r="V24" i="2"/>
  <c r="AI24" i="2"/>
  <c r="AB24" i="2"/>
  <c r="AH24" i="2"/>
  <c r="U24" i="2"/>
  <c r="AD24" i="2"/>
  <c r="G24" i="2"/>
  <c r="T23" i="2"/>
  <c r="AG23" i="2"/>
  <c r="AB23" i="2"/>
  <c r="AD23" i="2"/>
  <c r="M23" i="2"/>
  <c r="K23" i="2"/>
  <c r="L23" i="2"/>
  <c r="S23" i="2"/>
  <c r="AE23" i="2"/>
  <c r="I23" i="2"/>
  <c r="X23" i="2"/>
  <c r="G23" i="2"/>
  <c r="W23" i="2"/>
  <c r="Z23" i="2"/>
  <c r="AI23" i="2"/>
  <c r="H23" i="2"/>
  <c r="AH23" i="2"/>
  <c r="U23" i="2"/>
  <c r="AC23" i="2"/>
  <c r="J23" i="2"/>
  <c r="V23" i="2"/>
  <c r="AH22" i="2"/>
  <c r="AC22" i="2"/>
  <c r="AD22" i="2"/>
  <c r="AA22" i="2"/>
  <c r="Z22" i="2"/>
  <c r="T22" i="2"/>
  <c r="W22" i="2"/>
  <c r="J22" i="2"/>
  <c r="AI22" i="2"/>
  <c r="I22" i="2"/>
  <c r="AE22" i="2"/>
  <c r="U22" i="2"/>
  <c r="V22" i="2"/>
  <c r="L22" i="2"/>
  <c r="AB22" i="2"/>
  <c r="G22" i="2"/>
  <c r="X22" i="2"/>
  <c r="M22" i="2"/>
  <c r="K22" i="2"/>
  <c r="U20" i="2"/>
  <c r="AB20" i="2"/>
  <c r="G20" i="2"/>
  <c r="W20" i="2"/>
  <c r="L20" i="2"/>
  <c r="J20" i="2"/>
  <c r="K20" i="2"/>
  <c r="AD20" i="2"/>
  <c r="AH20" i="2"/>
  <c r="AA20" i="2"/>
  <c r="T20" i="2"/>
  <c r="AC20" i="2"/>
  <c r="AI20" i="2"/>
  <c r="AE20" i="2"/>
  <c r="V20" i="2"/>
  <c r="M20" i="2"/>
  <c r="H20" i="2"/>
  <c r="AG20" i="2"/>
  <c r="S20" i="2"/>
  <c r="I20" i="2"/>
  <c r="Z20" i="2"/>
  <c r="AI19" i="2"/>
  <c r="Z19" i="2"/>
  <c r="AG19" i="2"/>
  <c r="U19" i="2"/>
  <c r="J19" i="2"/>
  <c r="S19" i="2"/>
  <c r="H19" i="2"/>
  <c r="AC19" i="2"/>
  <c r="AD19" i="2"/>
  <c r="AH19" i="2"/>
  <c r="X19" i="2"/>
  <c r="V19" i="2"/>
  <c r="T19" i="2"/>
  <c r="K19" i="2"/>
  <c r="I19" i="2"/>
  <c r="AA19" i="2"/>
  <c r="AB19" i="2"/>
  <c r="M19" i="2"/>
  <c r="L19" i="2"/>
  <c r="G19" i="2"/>
  <c r="W19" i="2"/>
  <c r="AB18" i="2"/>
  <c r="W18" i="2"/>
  <c r="L18" i="2"/>
  <c r="Z18" i="2"/>
  <c r="U18" i="2"/>
  <c r="AA18" i="2"/>
  <c r="J18" i="2"/>
  <c r="AE18" i="2"/>
  <c r="AC18" i="2"/>
  <c r="K18" i="2"/>
  <c r="AI18" i="2"/>
  <c r="S18" i="2"/>
  <c r="M18" i="2"/>
  <c r="X18" i="2"/>
  <c r="G18" i="2"/>
  <c r="I18" i="2"/>
  <c r="V18" i="2"/>
  <c r="AD18" i="2"/>
  <c r="H17" i="2"/>
  <c r="X17" i="2"/>
  <c r="AA17" i="2"/>
  <c r="K17" i="2"/>
  <c r="U17" i="2"/>
  <c r="T17" i="2"/>
  <c r="G17" i="2"/>
  <c r="AD17" i="2"/>
  <c r="I17" i="2"/>
  <c r="AG17" i="2"/>
  <c r="S17" i="2"/>
  <c r="W17" i="2"/>
  <c r="AE17" i="2"/>
  <c r="J17" i="2"/>
  <c r="AC17" i="2"/>
  <c r="M17" i="2"/>
  <c r="Z17" i="2"/>
  <c r="AH17" i="2"/>
  <c r="L17" i="2"/>
  <c r="AB17" i="2"/>
  <c r="V17" i="2"/>
  <c r="K16" i="2"/>
  <c r="AH16" i="2"/>
  <c r="S16" i="2"/>
  <c r="W16" i="2"/>
  <c r="T16" i="2"/>
  <c r="Z16" i="2"/>
  <c r="AD16" i="2"/>
  <c r="V16" i="2"/>
  <c r="H16" i="2"/>
  <c r="AB16" i="2"/>
  <c r="J16" i="2"/>
  <c r="L16" i="2"/>
  <c r="G16" i="2"/>
  <c r="AI16" i="2"/>
  <c r="AA16" i="2"/>
  <c r="X16" i="2"/>
  <c r="U16" i="2"/>
  <c r="AE16" i="2"/>
  <c r="I16" i="2"/>
  <c r="AG16" i="2"/>
  <c r="K31" i="2"/>
  <c r="AB31" i="2"/>
  <c r="AE31" i="2"/>
  <c r="T31" i="2"/>
  <c r="AI31" i="2"/>
  <c r="U31" i="2"/>
  <c r="L31" i="2"/>
  <c r="G31" i="2"/>
  <c r="AG31" i="2"/>
  <c r="H31" i="2"/>
  <c r="S31" i="2"/>
  <c r="X31" i="2"/>
  <c r="M31" i="2"/>
  <c r="J31" i="2"/>
  <c r="AH31" i="2"/>
  <c r="V31" i="2"/>
  <c r="AC31" i="2"/>
  <c r="I31" i="2"/>
  <c r="T21" i="2"/>
  <c r="AH21" i="2"/>
  <c r="Z21" i="2"/>
  <c r="J21" i="2"/>
  <c r="K21" i="2"/>
  <c r="I21" i="2"/>
  <c r="AA21" i="2"/>
  <c r="M21" i="2"/>
  <c r="L21" i="2"/>
  <c r="AC21" i="2"/>
  <c r="AG21" i="2"/>
  <c r="V21" i="2"/>
  <c r="S21" i="2"/>
  <c r="H21" i="2"/>
  <c r="G21" i="2"/>
  <c r="AI21" i="2"/>
  <c r="AE21" i="2"/>
  <c r="AE15" i="2"/>
  <c r="AG15" i="2"/>
  <c r="S15" i="2"/>
  <c r="G15" i="2"/>
  <c r="Z15" i="2"/>
  <c r="I15" i="2"/>
  <c r="L15" i="2"/>
  <c r="W15" i="2"/>
  <c r="AD15" i="2"/>
  <c r="AA15" i="2"/>
  <c r="M15" i="2"/>
  <c r="V15" i="2"/>
  <c r="X15" i="2"/>
  <c r="K15" i="2"/>
  <c r="AC15" i="2"/>
  <c r="G14" i="2"/>
  <c r="U14" i="2"/>
  <c r="M14" i="2"/>
  <c r="H14" i="2"/>
  <c r="X14" i="2"/>
  <c r="S14" i="2"/>
  <c r="Z14" i="2"/>
  <c r="K14" i="2"/>
  <c r="T14" i="2"/>
  <c r="AE14" i="2"/>
  <c r="AB14" i="2"/>
  <c r="I14" i="2"/>
  <c r="AG14" i="2"/>
  <c r="L14" i="2"/>
  <c r="AA14" i="2"/>
  <c r="AI14" i="2"/>
  <c r="AH14" i="2"/>
  <c r="AD14" i="2"/>
  <c r="AA13" i="2"/>
  <c r="Z13" i="2"/>
  <c r="W13" i="2"/>
  <c r="AB13" i="2"/>
  <c r="J13" i="2"/>
  <c r="K13" i="2"/>
  <c r="V13" i="2"/>
  <c r="G13" i="2"/>
  <c r="H13" i="2"/>
  <c r="AI13" i="2"/>
  <c r="L13" i="2"/>
  <c r="U13" i="2"/>
  <c r="AE13" i="2"/>
  <c r="AC13" i="2"/>
  <c r="T13" i="2"/>
  <c r="S13" i="2"/>
  <c r="AH13" i="2"/>
  <c r="AD13" i="2"/>
  <c r="M13" i="2"/>
  <c r="X13" i="2"/>
  <c r="I13" i="2"/>
  <c r="AG13" i="2"/>
  <c r="D5" i="193"/>
  <c r="AP7" i="2"/>
  <c r="Q7" i="206"/>
  <c r="S8" i="206"/>
  <c r="O8" i="2"/>
  <c r="C2" i="206"/>
  <c r="E5" i="206"/>
  <c r="E3" i="206"/>
  <c r="Q505" i="206"/>
  <c r="P505" i="206"/>
  <c r="Q488" i="206"/>
  <c r="P488" i="206"/>
  <c r="Q471" i="206"/>
  <c r="P471" i="206"/>
  <c r="Q454" i="206"/>
  <c r="P454" i="206"/>
  <c r="Q437" i="206"/>
  <c r="P437" i="206"/>
  <c r="Q420" i="206"/>
  <c r="P420" i="206"/>
  <c r="Q403" i="206"/>
  <c r="P403" i="206"/>
  <c r="Q386" i="206"/>
  <c r="P386" i="206"/>
  <c r="Q369" i="206"/>
  <c r="P369" i="206"/>
  <c r="Q352" i="206"/>
  <c r="P352" i="206"/>
  <c r="Q335" i="206"/>
  <c r="P335" i="206"/>
  <c r="Q318" i="206"/>
  <c r="P318" i="206"/>
  <c r="Q301" i="206"/>
  <c r="P301" i="206"/>
  <c r="Q284" i="206"/>
  <c r="P284" i="206"/>
  <c r="Q267" i="206"/>
  <c r="P267" i="206"/>
  <c r="Q250" i="206"/>
  <c r="P250" i="206"/>
  <c r="Q233" i="206"/>
  <c r="P233" i="206"/>
  <c r="Q216" i="206"/>
  <c r="P216" i="206"/>
  <c r="Q199" i="206"/>
  <c r="P199" i="206"/>
  <c r="Q182" i="206"/>
  <c r="P182" i="206"/>
  <c r="Q165" i="206"/>
  <c r="P165" i="206"/>
  <c r="Q148" i="206"/>
  <c r="P148" i="206"/>
  <c r="Q131" i="206"/>
  <c r="P131" i="206"/>
  <c r="Q114" i="206"/>
  <c r="P114" i="206"/>
  <c r="Q97" i="206"/>
  <c r="P97" i="206"/>
  <c r="Q80" i="206"/>
  <c r="P80" i="206"/>
  <c r="Q63" i="206"/>
  <c r="P63" i="206"/>
  <c r="Q46" i="206"/>
  <c r="P46" i="206"/>
  <c r="Q29" i="206"/>
  <c r="P29" i="206"/>
  <c r="F29" i="203"/>
  <c r="F28" i="203"/>
  <c r="F26" i="203"/>
  <c r="F27" i="203"/>
  <c r="B5" i="206"/>
  <c r="B4" i="206"/>
  <c r="B3" i="206"/>
  <c r="B5" i="193"/>
  <c r="B4" i="193"/>
  <c r="B3" i="193"/>
  <c r="H2" i="206"/>
  <c r="C45" i="193"/>
  <c r="C33" i="193"/>
  <c r="C21" i="193"/>
  <c r="C9" i="193"/>
  <c r="P33" i="203"/>
  <c r="S189" i="206" s="1"/>
  <c r="I45" i="193"/>
  <c r="I33" i="193"/>
  <c r="I12" i="206"/>
  <c r="C5" i="203"/>
  <c r="B29" i="206"/>
  <c r="B46" i="206" s="1"/>
  <c r="B63" i="206" s="1"/>
  <c r="B80" i="206" s="1"/>
  <c r="B97" i="206" s="1"/>
  <c r="B114" i="206" s="1"/>
  <c r="B131" i="206" s="1"/>
  <c r="B148" i="206" s="1"/>
  <c r="B165" i="206" s="1"/>
  <c r="B182" i="206" s="1"/>
  <c r="B199" i="206" s="1"/>
  <c r="B216" i="206" s="1"/>
  <c r="B233" i="206" s="1"/>
  <c r="B250" i="206" s="1"/>
  <c r="B267" i="206" s="1"/>
  <c r="B284" i="206" s="1"/>
  <c r="B301" i="206" s="1"/>
  <c r="B318" i="206" s="1"/>
  <c r="B335" i="206" s="1"/>
  <c r="B352" i="206" s="1"/>
  <c r="B369" i="206" s="1"/>
  <c r="B386" i="206" s="1"/>
  <c r="B403" i="206" s="1"/>
  <c r="B420" i="206" s="1"/>
  <c r="B437" i="206" s="1"/>
  <c r="B454" i="206" s="1"/>
  <c r="B471" i="206" s="1"/>
  <c r="B488" i="206" s="1"/>
  <c r="B505" i="206" s="1"/>
  <c r="AM12" i="206"/>
  <c r="AL12" i="206"/>
  <c r="AK12" i="206"/>
  <c r="AI12" i="206"/>
  <c r="AH12" i="206"/>
  <c r="AG12" i="206"/>
  <c r="AF12" i="206"/>
  <c r="AE12" i="206"/>
  <c r="AD12" i="206"/>
  <c r="AB12" i="206"/>
  <c r="AA12" i="206"/>
  <c r="Z12" i="206"/>
  <c r="Y12" i="206"/>
  <c r="X12" i="206"/>
  <c r="Q12" i="206"/>
  <c r="P12" i="206"/>
  <c r="O12" i="206"/>
  <c r="N12" i="206"/>
  <c r="M12" i="206"/>
  <c r="L12" i="206"/>
  <c r="K12" i="206"/>
  <c r="J12" i="206"/>
  <c r="D5" i="206"/>
  <c r="S95" i="206" l="1"/>
  <c r="S268" i="206"/>
  <c r="R156" i="206"/>
  <c r="S398" i="206"/>
  <c r="R182" i="206"/>
  <c r="R196" i="206"/>
  <c r="R411" i="206"/>
  <c r="R98" i="206"/>
  <c r="S197" i="206"/>
  <c r="S312" i="206"/>
  <c r="S106" i="206"/>
  <c r="R50" i="206"/>
  <c r="S98" i="206"/>
  <c r="R53" i="206"/>
  <c r="R297" i="206"/>
  <c r="S53" i="206"/>
  <c r="S136" i="206"/>
  <c r="R57" i="206"/>
  <c r="R151" i="206"/>
  <c r="R369" i="206"/>
  <c r="S23" i="206"/>
  <c r="R152" i="206"/>
  <c r="R58" i="206"/>
  <c r="S110" i="206"/>
  <c r="J7" i="206"/>
  <c r="S13" i="206"/>
  <c r="R111" i="206"/>
  <c r="R15" i="206"/>
  <c r="S172" i="206"/>
  <c r="R159" i="206"/>
  <c r="S22" i="206"/>
  <c r="S65" i="206"/>
  <c r="R173" i="206"/>
  <c r="R451" i="206"/>
  <c r="R454" i="206"/>
  <c r="S66" i="206"/>
  <c r="S27" i="206"/>
  <c r="R67" i="206"/>
  <c r="S179" i="206"/>
  <c r="S358" i="206"/>
  <c r="S57" i="206"/>
  <c r="R177" i="206"/>
  <c r="R71" i="206"/>
  <c r="S132" i="206"/>
  <c r="S180" i="206"/>
  <c r="AR267" i="206"/>
  <c r="R366" i="206"/>
  <c r="AP29" i="206"/>
  <c r="S140" i="206"/>
  <c r="S276" i="206"/>
  <c r="S91" i="206"/>
  <c r="S144" i="206"/>
  <c r="S509" i="206"/>
  <c r="R515" i="224"/>
  <c r="S514" i="224"/>
  <c r="AP505" i="224"/>
  <c r="R497" i="224"/>
  <c r="AO488" i="224"/>
  <c r="S479" i="224"/>
  <c r="AN471" i="224"/>
  <c r="R462" i="224"/>
  <c r="S444" i="224"/>
  <c r="S427" i="224"/>
  <c r="R410" i="224"/>
  <c r="S392" i="224"/>
  <c r="S375" i="224"/>
  <c r="S358" i="224"/>
  <c r="S341" i="224"/>
  <c r="S324" i="224"/>
  <c r="R514" i="224"/>
  <c r="AO505" i="224"/>
  <c r="S496" i="224"/>
  <c r="AN488" i="224"/>
  <c r="R479" i="224"/>
  <c r="S461" i="224"/>
  <c r="R444" i="224"/>
  <c r="R427" i="224"/>
  <c r="S409" i="224"/>
  <c r="R392" i="224"/>
  <c r="R375" i="224"/>
  <c r="R358" i="224"/>
  <c r="R341" i="224"/>
  <c r="R324" i="224"/>
  <c r="S307" i="224"/>
  <c r="R290" i="224"/>
  <c r="R273" i="224"/>
  <c r="R256" i="224"/>
  <c r="R239" i="224"/>
  <c r="R223" i="224"/>
  <c r="R206" i="224"/>
  <c r="S189" i="224"/>
  <c r="S172" i="224"/>
  <c r="R156" i="224"/>
  <c r="S138" i="224"/>
  <c r="R121" i="224"/>
  <c r="S104" i="224"/>
  <c r="S87" i="224"/>
  <c r="S70" i="224"/>
  <c r="S53" i="224"/>
  <c r="S36" i="224"/>
  <c r="AN29" i="224"/>
  <c r="S20" i="224"/>
  <c r="AN12" i="224"/>
  <c r="AD7" i="224"/>
  <c r="AD6" i="224" s="1"/>
  <c r="S514" i="223"/>
  <c r="AP505" i="223"/>
  <c r="R497" i="223"/>
  <c r="AO488" i="223"/>
  <c r="R480" i="223"/>
  <c r="AO471" i="223"/>
  <c r="S462" i="223"/>
  <c r="AN454" i="223"/>
  <c r="S445" i="223"/>
  <c r="AN437" i="223"/>
  <c r="S428" i="223"/>
  <c r="AN420" i="223"/>
  <c r="R411" i="223"/>
  <c r="R394" i="223"/>
  <c r="S376" i="223"/>
  <c r="S359" i="223"/>
  <c r="S513" i="224"/>
  <c r="AN505" i="224"/>
  <c r="R496" i="224"/>
  <c r="S478" i="224"/>
  <c r="R461" i="224"/>
  <c r="S443" i="224"/>
  <c r="S426" i="224"/>
  <c r="R409" i="224"/>
  <c r="S401" i="224"/>
  <c r="S391" i="224"/>
  <c r="S384" i="224"/>
  <c r="S374" i="224"/>
  <c r="S367" i="224"/>
  <c r="S357" i="224"/>
  <c r="S350" i="224"/>
  <c r="S340" i="224"/>
  <c r="S333" i="224"/>
  <c r="S323" i="224"/>
  <c r="R307" i="224"/>
  <c r="S299" i="224"/>
  <c r="S289" i="224"/>
  <c r="S282" i="224"/>
  <c r="S272" i="224"/>
  <c r="S265" i="224"/>
  <c r="S255" i="224"/>
  <c r="S248" i="224"/>
  <c r="S238" i="224"/>
  <c r="S222" i="224"/>
  <c r="S205" i="224"/>
  <c r="R189" i="224"/>
  <c r="R172" i="224"/>
  <c r="S155" i="224"/>
  <c r="R138" i="224"/>
  <c r="S120" i="224"/>
  <c r="R104" i="224"/>
  <c r="R87" i="224"/>
  <c r="R70" i="224"/>
  <c r="R53" i="224"/>
  <c r="R36" i="224"/>
  <c r="R20" i="224"/>
  <c r="AB7" i="224"/>
  <c r="R514" i="223"/>
  <c r="AO505" i="223"/>
  <c r="S496" i="223"/>
  <c r="AN488" i="223"/>
  <c r="S479" i="223"/>
  <c r="AN471" i="223"/>
  <c r="R462" i="223"/>
  <c r="R445" i="223"/>
  <c r="R428" i="223"/>
  <c r="S410" i="223"/>
  <c r="S393" i="223"/>
  <c r="R376" i="223"/>
  <c r="R359" i="223"/>
  <c r="R513" i="224"/>
  <c r="S512" i="224"/>
  <c r="R495" i="224"/>
  <c r="S477" i="224"/>
  <c r="R460" i="224"/>
  <c r="S452" i="224"/>
  <c r="S442" i="224"/>
  <c r="S435" i="224"/>
  <c r="S425" i="224"/>
  <c r="R418" i="224"/>
  <c r="R408" i="224"/>
  <c r="S400" i="224"/>
  <c r="S390" i="224"/>
  <c r="S383" i="224"/>
  <c r="S373" i="224"/>
  <c r="S366" i="224"/>
  <c r="S356" i="224"/>
  <c r="S349" i="224"/>
  <c r="S339" i="224"/>
  <c r="S332" i="224"/>
  <c r="S322" i="224"/>
  <c r="R316" i="224"/>
  <c r="R306" i="224"/>
  <c r="S298" i="224"/>
  <c r="S288" i="224"/>
  <c r="S281" i="224"/>
  <c r="S271" i="224"/>
  <c r="S264" i="224"/>
  <c r="S254" i="224"/>
  <c r="S247" i="224"/>
  <c r="S237" i="224"/>
  <c r="S231" i="224"/>
  <c r="S221" i="224"/>
  <c r="S214" i="224"/>
  <c r="R188" i="224"/>
  <c r="R171" i="224"/>
  <c r="S154" i="224"/>
  <c r="R137" i="224"/>
  <c r="S129" i="224"/>
  <c r="S119" i="224"/>
  <c r="S112" i="224"/>
  <c r="R103" i="224"/>
  <c r="R86" i="224"/>
  <c r="R69" i="224"/>
  <c r="R52" i="224"/>
  <c r="R35" i="224"/>
  <c r="R19" i="224"/>
  <c r="Z7" i="224"/>
  <c r="Z6" i="224" s="1"/>
  <c r="R513" i="223"/>
  <c r="S495" i="223"/>
  <c r="S478" i="223"/>
  <c r="R461" i="223"/>
  <c r="R444" i="223"/>
  <c r="R427" i="223"/>
  <c r="S409" i="223"/>
  <c r="S392" i="223"/>
  <c r="R375" i="223"/>
  <c r="R358" i="223"/>
  <c r="R512" i="224"/>
  <c r="S494" i="224"/>
  <c r="R477" i="224"/>
  <c r="S469" i="224"/>
  <c r="S459" i="224"/>
  <c r="R452" i="224"/>
  <c r="R442" i="224"/>
  <c r="R435" i="224"/>
  <c r="R425" i="224"/>
  <c r="S417" i="224"/>
  <c r="S407" i="224"/>
  <c r="R400" i="224"/>
  <c r="R390" i="224"/>
  <c r="R383" i="224"/>
  <c r="R373" i="224"/>
  <c r="R366" i="224"/>
  <c r="R356" i="224"/>
  <c r="R349" i="224"/>
  <c r="R339" i="224"/>
  <c r="R332" i="224"/>
  <c r="R322" i="224"/>
  <c r="S315" i="224"/>
  <c r="S305" i="224"/>
  <c r="R298" i="224"/>
  <c r="R288" i="224"/>
  <c r="R281" i="224"/>
  <c r="R271" i="224"/>
  <c r="R264" i="224"/>
  <c r="R254" i="224"/>
  <c r="R247" i="224"/>
  <c r="R237" i="224"/>
  <c r="R231" i="224"/>
  <c r="R221" i="224"/>
  <c r="R214" i="224"/>
  <c r="S204" i="224"/>
  <c r="S197" i="224"/>
  <c r="S187" i="224"/>
  <c r="S180" i="224"/>
  <c r="S170" i="224"/>
  <c r="S163" i="224"/>
  <c r="R154" i="224"/>
  <c r="S146" i="224"/>
  <c r="S136" i="224"/>
  <c r="R129" i="224"/>
  <c r="R119" i="224"/>
  <c r="R112" i="224"/>
  <c r="S102" i="224"/>
  <c r="S95" i="224"/>
  <c r="S85" i="224"/>
  <c r="S78" i="224"/>
  <c r="S68" i="224"/>
  <c r="S61" i="224"/>
  <c r="S51" i="224"/>
  <c r="S44" i="224"/>
  <c r="S18" i="224"/>
  <c r="Y7" i="224"/>
  <c r="Y6" i="224" s="1"/>
  <c r="S512" i="223"/>
  <c r="R495" i="223"/>
  <c r="R478" i="223"/>
  <c r="S460" i="223"/>
  <c r="S443" i="223"/>
  <c r="S426" i="223"/>
  <c r="R409" i="223"/>
  <c r="R392" i="223"/>
  <c r="S384" i="223"/>
  <c r="S374" i="223"/>
  <c r="S367" i="223"/>
  <c r="S357" i="223"/>
  <c r="R519" i="224"/>
  <c r="R509" i="224"/>
  <c r="S501" i="224"/>
  <c r="S491" i="224"/>
  <c r="R484" i="224"/>
  <c r="R474" i="224"/>
  <c r="S466" i="224"/>
  <c r="S456" i="224"/>
  <c r="R449" i="224"/>
  <c r="R439" i="224"/>
  <c r="R432" i="224"/>
  <c r="R422" i="224"/>
  <c r="S414" i="224"/>
  <c r="S404" i="224"/>
  <c r="R397" i="224"/>
  <c r="R387" i="224"/>
  <c r="R380" i="224"/>
  <c r="R370" i="224"/>
  <c r="R363" i="224"/>
  <c r="R353" i="224"/>
  <c r="R346" i="224"/>
  <c r="R336" i="224"/>
  <c r="R329" i="224"/>
  <c r="R319" i="224"/>
  <c r="S312" i="224"/>
  <c r="S302" i="224"/>
  <c r="R295" i="224"/>
  <c r="R285" i="224"/>
  <c r="R278" i="224"/>
  <c r="R268" i="224"/>
  <c r="R261" i="224"/>
  <c r="R251" i="224"/>
  <c r="R244" i="224"/>
  <c r="R234" i="224"/>
  <c r="R228" i="224"/>
  <c r="R218" i="224"/>
  <c r="R211" i="224"/>
  <c r="S201" i="224"/>
  <c r="S194" i="224"/>
  <c r="S184" i="224"/>
  <c r="S177" i="224"/>
  <c r="S167" i="224"/>
  <c r="R161" i="224"/>
  <c r="R151" i="224"/>
  <c r="S143" i="224"/>
  <c r="S133" i="224"/>
  <c r="R126" i="224"/>
  <c r="R116" i="224"/>
  <c r="S109" i="224"/>
  <c r="S99" i="224"/>
  <c r="S92" i="224"/>
  <c r="S82" i="224"/>
  <c r="S75" i="224"/>
  <c r="S65" i="224"/>
  <c r="S58" i="224"/>
  <c r="S48" i="224"/>
  <c r="S41" i="224"/>
  <c r="R32" i="224"/>
  <c r="S25" i="224"/>
  <c r="S15" i="224"/>
  <c r="N7" i="224"/>
  <c r="N6" i="224" s="1"/>
  <c r="S519" i="223"/>
  <c r="S509" i="223"/>
  <c r="R502" i="223"/>
  <c r="R492" i="223"/>
  <c r="R485" i="223"/>
  <c r="R475" i="223"/>
  <c r="S467" i="223"/>
  <c r="S457" i="223"/>
  <c r="S450" i="223"/>
  <c r="S440" i="223"/>
  <c r="S433" i="223"/>
  <c r="S423" i="223"/>
  <c r="R416" i="223"/>
  <c r="R406" i="223"/>
  <c r="R399" i="223"/>
  <c r="S518" i="224"/>
  <c r="S508" i="224"/>
  <c r="R501" i="224"/>
  <c r="R491" i="224"/>
  <c r="S483" i="224"/>
  <c r="S473" i="224"/>
  <c r="R466" i="224"/>
  <c r="R456" i="224"/>
  <c r="S448" i="224"/>
  <c r="S438" i="224"/>
  <c r="S431" i="224"/>
  <c r="S421" i="224"/>
  <c r="R414" i="224"/>
  <c r="R404" i="224"/>
  <c r="S396" i="224"/>
  <c r="AR386" i="224"/>
  <c r="R386" i="224"/>
  <c r="S379" i="224"/>
  <c r="AR369" i="224"/>
  <c r="S369" i="224"/>
  <c r="S362" i="224"/>
  <c r="AR352" i="224"/>
  <c r="R352" i="224"/>
  <c r="S345" i="224"/>
  <c r="AR335" i="224"/>
  <c r="S335" i="224"/>
  <c r="S328" i="224"/>
  <c r="AR318" i="224"/>
  <c r="S318" i="224"/>
  <c r="R312" i="224"/>
  <c r="R302" i="224"/>
  <c r="S294" i="224"/>
  <c r="AR284" i="224"/>
  <c r="S284" i="224"/>
  <c r="S277" i="224"/>
  <c r="AR267" i="224"/>
  <c r="R267" i="224"/>
  <c r="S260" i="224"/>
  <c r="AR250" i="224"/>
  <c r="S250" i="224"/>
  <c r="S243" i="224"/>
  <c r="AR233" i="224"/>
  <c r="S233" i="224"/>
  <c r="S227" i="224"/>
  <c r="S217" i="224"/>
  <c r="S210" i="224"/>
  <c r="R201" i="224"/>
  <c r="R194" i="224"/>
  <c r="R184" i="224"/>
  <c r="R177" i="224"/>
  <c r="R167" i="224"/>
  <c r="S160" i="224"/>
  <c r="S150" i="224"/>
  <c r="R143" i="224"/>
  <c r="R133" i="224"/>
  <c r="S125" i="224"/>
  <c r="S115" i="224"/>
  <c r="R109" i="224"/>
  <c r="R99" i="224"/>
  <c r="R92" i="224"/>
  <c r="R82" i="224"/>
  <c r="R75" i="224"/>
  <c r="R65" i="224"/>
  <c r="R58" i="224"/>
  <c r="R48" i="224"/>
  <c r="R41" i="224"/>
  <c r="R25" i="224"/>
  <c r="R15" i="224"/>
  <c r="M7" i="224"/>
  <c r="M6" i="224" s="1"/>
  <c r="R519" i="223"/>
  <c r="R509" i="223"/>
  <c r="S501" i="223"/>
  <c r="S491" i="223"/>
  <c r="S484" i="223"/>
  <c r="S474" i="223"/>
  <c r="R467" i="223"/>
  <c r="R457" i="223"/>
  <c r="R450" i="223"/>
  <c r="R440" i="223"/>
  <c r="R433" i="223"/>
  <c r="R423" i="223"/>
  <c r="S415" i="223"/>
  <c r="S405" i="223"/>
  <c r="S510" i="224"/>
  <c r="S499" i="224"/>
  <c r="R473" i="224"/>
  <c r="S463" i="224"/>
  <c r="S451" i="224"/>
  <c r="AQ437" i="224"/>
  <c r="R428" i="224"/>
  <c r="R416" i="224"/>
  <c r="AN403" i="224"/>
  <c r="R389" i="224"/>
  <c r="R378" i="224"/>
  <c r="S365" i="224"/>
  <c r="AO352" i="224"/>
  <c r="S338" i="224"/>
  <c r="S327" i="224"/>
  <c r="R303" i="224"/>
  <c r="R292" i="224"/>
  <c r="R280" i="224"/>
  <c r="AO267" i="224"/>
  <c r="R255" i="224"/>
  <c r="R243" i="224"/>
  <c r="S219" i="224"/>
  <c r="S209" i="224"/>
  <c r="S186" i="224"/>
  <c r="R178" i="224"/>
  <c r="AO165" i="224"/>
  <c r="R155" i="224"/>
  <c r="R145" i="224"/>
  <c r="AQ131" i="224"/>
  <c r="S121" i="224"/>
  <c r="AQ97" i="224"/>
  <c r="S88" i="224"/>
  <c r="R78" i="224"/>
  <c r="R64" i="224"/>
  <c r="S55" i="224"/>
  <c r="S32" i="224"/>
  <c r="S23" i="224"/>
  <c r="X7" i="224"/>
  <c r="R507" i="223"/>
  <c r="R510" i="224"/>
  <c r="R499" i="224"/>
  <c r="S472" i="224"/>
  <c r="R463" i="224"/>
  <c r="R451" i="224"/>
  <c r="AP437" i="224"/>
  <c r="R426" i="224"/>
  <c r="S415" i="224"/>
  <c r="S388" i="224"/>
  <c r="S377" i="224"/>
  <c r="R365" i="224"/>
  <c r="AN352" i="224"/>
  <c r="R338" i="224"/>
  <c r="R327" i="224"/>
  <c r="S316" i="224"/>
  <c r="AR301" i="224"/>
  <c r="S291" i="224"/>
  <c r="S279" i="224"/>
  <c r="AN267" i="224"/>
  <c r="S253" i="224"/>
  <c r="S242" i="224"/>
  <c r="R219" i="224"/>
  <c r="R209" i="224"/>
  <c r="R186" i="224"/>
  <c r="S176" i="224"/>
  <c r="AN165" i="224"/>
  <c r="S153" i="224"/>
  <c r="S144" i="224"/>
  <c r="AP131" i="224"/>
  <c r="R120" i="224"/>
  <c r="S110" i="224"/>
  <c r="AP97" i="224"/>
  <c r="R88" i="224"/>
  <c r="S77" i="224"/>
  <c r="AR63" i="224"/>
  <c r="R63" i="224"/>
  <c r="R55" i="224"/>
  <c r="S31" i="224"/>
  <c r="R23" i="224"/>
  <c r="W7" i="224"/>
  <c r="S520" i="223"/>
  <c r="S509" i="224"/>
  <c r="S498" i="224"/>
  <c r="S486" i="224"/>
  <c r="R472" i="224"/>
  <c r="S462" i="224"/>
  <c r="S450" i="224"/>
  <c r="AO437" i="224"/>
  <c r="S424" i="224"/>
  <c r="R415" i="224"/>
  <c r="R388" i="224"/>
  <c r="R377" i="224"/>
  <c r="S364" i="224"/>
  <c r="S337" i="224"/>
  <c r="S326" i="224"/>
  <c r="R315" i="224"/>
  <c r="AQ301" i="224"/>
  <c r="R291" i="224"/>
  <c r="R279" i="224"/>
  <c r="R253" i="224"/>
  <c r="R242" i="224"/>
  <c r="S218" i="224"/>
  <c r="S208" i="224"/>
  <c r="S185" i="224"/>
  <c r="R176" i="224"/>
  <c r="R153" i="224"/>
  <c r="R144" i="224"/>
  <c r="AO131" i="224"/>
  <c r="S118" i="224"/>
  <c r="R110" i="224"/>
  <c r="AO97" i="224"/>
  <c r="S86" i="224"/>
  <c r="R77" i="224"/>
  <c r="AQ63" i="224"/>
  <c r="S54" i="224"/>
  <c r="R44" i="224"/>
  <c r="R31" i="224"/>
  <c r="S22" i="224"/>
  <c r="R7" i="224"/>
  <c r="R520" i="223"/>
  <c r="R506" i="223"/>
  <c r="S494" i="223"/>
  <c r="S485" i="223"/>
  <c r="AR471" i="223"/>
  <c r="R460" i="223"/>
  <c r="S451" i="223"/>
  <c r="AR437" i="223"/>
  <c r="R429" i="223"/>
  <c r="R418" i="223"/>
  <c r="R404" i="223"/>
  <c r="S396" i="223"/>
  <c r="AN386" i="223"/>
  <c r="S375" i="223"/>
  <c r="R367" i="223"/>
  <c r="R355" i="223"/>
  <c r="S347" i="223"/>
  <c r="S337" i="223"/>
  <c r="R330" i="223"/>
  <c r="R320" i="223"/>
  <c r="S312" i="223"/>
  <c r="S302" i="223"/>
  <c r="R295" i="223"/>
  <c r="R285" i="223"/>
  <c r="R278" i="223"/>
  <c r="R268" i="223"/>
  <c r="S260" i="223"/>
  <c r="AR250" i="223"/>
  <c r="S250" i="223"/>
  <c r="S243" i="223"/>
  <c r="AR233" i="223"/>
  <c r="R226" i="223"/>
  <c r="AQ216" i="223"/>
  <c r="R216" i="223"/>
  <c r="S209" i="223"/>
  <c r="AR199" i="223"/>
  <c r="S199" i="223"/>
  <c r="R193" i="223"/>
  <c r="R183" i="223"/>
  <c r="S176" i="223"/>
  <c r="R508" i="224"/>
  <c r="R498" i="224"/>
  <c r="R486" i="224"/>
  <c r="AR471" i="224"/>
  <c r="S460" i="224"/>
  <c r="R450" i="224"/>
  <c r="AN437" i="224"/>
  <c r="R424" i="224"/>
  <c r="S413" i="224"/>
  <c r="S387" i="224"/>
  <c r="S376" i="224"/>
  <c r="R364" i="224"/>
  <c r="R337" i="224"/>
  <c r="R326" i="224"/>
  <c r="S314" i="224"/>
  <c r="AP301" i="224"/>
  <c r="S290" i="224"/>
  <c r="S278" i="224"/>
  <c r="S252" i="224"/>
  <c r="S241" i="224"/>
  <c r="R217" i="224"/>
  <c r="R208" i="224"/>
  <c r="R185" i="224"/>
  <c r="S175" i="224"/>
  <c r="S152" i="224"/>
  <c r="S142" i="224"/>
  <c r="AN131" i="224"/>
  <c r="R118" i="224"/>
  <c r="S108" i="224"/>
  <c r="AN97" i="224"/>
  <c r="R85" i="224"/>
  <c r="S76" i="224"/>
  <c r="AP63" i="224"/>
  <c r="R54" i="224"/>
  <c r="S43" i="224"/>
  <c r="S30" i="224"/>
  <c r="R22" i="224"/>
  <c r="S518" i="223"/>
  <c r="AR505" i="223"/>
  <c r="R494" i="223"/>
  <c r="R484" i="223"/>
  <c r="AQ471" i="223"/>
  <c r="S459" i="223"/>
  <c r="R451" i="223"/>
  <c r="AQ437" i="223"/>
  <c r="S427" i="223"/>
  <c r="S417" i="223"/>
  <c r="AR403" i="223"/>
  <c r="R403" i="223"/>
  <c r="R396" i="223"/>
  <c r="R374" i="223"/>
  <c r="S366" i="223"/>
  <c r="S354" i="223"/>
  <c r="R347" i="223"/>
  <c r="R337" i="223"/>
  <c r="S329" i="223"/>
  <c r="S319" i="223"/>
  <c r="R312" i="223"/>
  <c r="R302" i="223"/>
  <c r="S294" i="223"/>
  <c r="AR284" i="223"/>
  <c r="R284" i="223"/>
  <c r="S277" i="223"/>
  <c r="AR267" i="223"/>
  <c r="R260" i="223"/>
  <c r="AQ250" i="223"/>
  <c r="R243" i="223"/>
  <c r="AQ233" i="223"/>
  <c r="S225" i="223"/>
  <c r="AP216" i="223"/>
  <c r="R209" i="223"/>
  <c r="AQ199" i="223"/>
  <c r="S507" i="224"/>
  <c r="S497" i="224"/>
  <c r="S485" i="224"/>
  <c r="AQ471" i="224"/>
  <c r="R459" i="224"/>
  <c r="S449" i="224"/>
  <c r="S423" i="224"/>
  <c r="R413" i="224"/>
  <c r="AQ386" i="224"/>
  <c r="R376" i="224"/>
  <c r="S363" i="224"/>
  <c r="S336" i="224"/>
  <c r="S325" i="224"/>
  <c r="R314" i="224"/>
  <c r="AO301" i="224"/>
  <c r="R289" i="224"/>
  <c r="R277" i="224"/>
  <c r="R252" i="224"/>
  <c r="R241" i="224"/>
  <c r="S230" i="224"/>
  <c r="AR216" i="224"/>
  <c r="S216" i="224"/>
  <c r="S207" i="224"/>
  <c r="S183" i="224"/>
  <c r="R175" i="224"/>
  <c r="R152" i="224"/>
  <c r="R142" i="224"/>
  <c r="S117" i="224"/>
  <c r="R108" i="224"/>
  <c r="S84" i="224"/>
  <c r="R76" i="224"/>
  <c r="AO63" i="224"/>
  <c r="S52" i="224"/>
  <c r="R43" i="224"/>
  <c r="R30" i="224"/>
  <c r="S21" i="224"/>
  <c r="O7" i="224"/>
  <c r="O6" i="224" s="1"/>
  <c r="R518" i="223"/>
  <c r="R507" i="224"/>
  <c r="S495" i="224"/>
  <c r="R485" i="224"/>
  <c r="AP471" i="224"/>
  <c r="S458" i="224"/>
  <c r="R448" i="224"/>
  <c r="R423" i="224"/>
  <c r="S412" i="224"/>
  <c r="R401" i="224"/>
  <c r="AP386" i="224"/>
  <c r="R374" i="224"/>
  <c r="R362" i="224"/>
  <c r="AQ335" i="224"/>
  <c r="R325" i="224"/>
  <c r="S313" i="224"/>
  <c r="AN301" i="224"/>
  <c r="S287" i="224"/>
  <c r="S276" i="224"/>
  <c r="S251" i="224"/>
  <c r="S240" i="224"/>
  <c r="R230" i="224"/>
  <c r="AQ216" i="224"/>
  <c r="R207" i="224"/>
  <c r="R197" i="224"/>
  <c r="R183" i="224"/>
  <c r="S174" i="224"/>
  <c r="S151" i="224"/>
  <c r="S141" i="224"/>
  <c r="R117" i="224"/>
  <c r="S107" i="224"/>
  <c r="R84" i="224"/>
  <c r="S74" i="224"/>
  <c r="AN63" i="224"/>
  <c r="R51" i="224"/>
  <c r="S42" i="224"/>
  <c r="AR29" i="224"/>
  <c r="R21" i="224"/>
  <c r="L7" i="224"/>
  <c r="L6" i="224" s="1"/>
  <c r="S517" i="223"/>
  <c r="AN505" i="223"/>
  <c r="R493" i="223"/>
  <c r="R483" i="223"/>
  <c r="S458" i="223"/>
  <c r="R449" i="223"/>
  <c r="AO437" i="223"/>
  <c r="S425" i="223"/>
  <c r="S416" i="223"/>
  <c r="AP403" i="223"/>
  <c r="R395" i="223"/>
  <c r="R373" i="223"/>
  <c r="S365" i="223"/>
  <c r="S353" i="223"/>
  <c r="R346" i="223"/>
  <c r="R336" i="223"/>
  <c r="S328" i="223"/>
  <c r="AR318" i="223"/>
  <c r="R311" i="223"/>
  <c r="AQ301" i="223"/>
  <c r="S293" i="223"/>
  <c r="AP284" i="223"/>
  <c r="S276" i="223"/>
  <c r="AP267" i="223"/>
  <c r="R259" i="223"/>
  <c r="AO250" i="223"/>
  <c r="R242" i="223"/>
  <c r="AO233" i="223"/>
  <c r="S224" i="223"/>
  <c r="AN216" i="223"/>
  <c r="R208" i="223"/>
  <c r="AO199" i="223"/>
  <c r="S506" i="224"/>
  <c r="R494" i="224"/>
  <c r="S484" i="224"/>
  <c r="AO471" i="224"/>
  <c r="R458" i="224"/>
  <c r="S447" i="224"/>
  <c r="S422" i="224"/>
  <c r="R412" i="224"/>
  <c r="S399" i="224"/>
  <c r="AO386" i="224"/>
  <c r="S372" i="224"/>
  <c r="S361" i="224"/>
  <c r="R350" i="224"/>
  <c r="AP335" i="224"/>
  <c r="R323" i="224"/>
  <c r="R313" i="224"/>
  <c r="R287" i="224"/>
  <c r="R276" i="224"/>
  <c r="R265" i="224"/>
  <c r="AQ250" i="224"/>
  <c r="R240" i="224"/>
  <c r="S229" i="224"/>
  <c r="AP216" i="224"/>
  <c r="S206" i="224"/>
  <c r="S196" i="224"/>
  <c r="AR182" i="224"/>
  <c r="R182" i="224"/>
  <c r="R174" i="224"/>
  <c r="R150" i="224"/>
  <c r="R141" i="224"/>
  <c r="S116" i="224"/>
  <c r="R107" i="224"/>
  <c r="S83" i="224"/>
  <c r="R74" i="224"/>
  <c r="S50" i="224"/>
  <c r="R42" i="224"/>
  <c r="AQ29" i="224"/>
  <c r="S19" i="224"/>
  <c r="K7" i="224"/>
  <c r="K6" i="224" s="1"/>
  <c r="R517" i="223"/>
  <c r="S492" i="223"/>
  <c r="S482" i="223"/>
  <c r="R458" i="223"/>
  <c r="S448" i="223"/>
  <c r="R425" i="223"/>
  <c r="R415" i="223"/>
  <c r="AO403" i="223"/>
  <c r="S394" i="223"/>
  <c r="S372" i="223"/>
  <c r="R365" i="223"/>
  <c r="R353" i="223"/>
  <c r="S345" i="223"/>
  <c r="AR335" i="223"/>
  <c r="R328" i="223"/>
  <c r="AQ318" i="223"/>
  <c r="S310" i="223"/>
  <c r="AP301" i="223"/>
  <c r="R293" i="223"/>
  <c r="AO284" i="223"/>
  <c r="R276" i="223"/>
  <c r="AO267" i="223"/>
  <c r="S258" i="223"/>
  <c r="AN250" i="223"/>
  <c r="S241" i="223"/>
  <c r="AN233" i="223"/>
  <c r="R224" i="223"/>
  <c r="S207" i="223"/>
  <c r="AN199" i="223"/>
  <c r="R191" i="223"/>
  <c r="AO182" i="223"/>
  <c r="S174" i="223"/>
  <c r="R518" i="224"/>
  <c r="R490" i="224"/>
  <c r="S480" i="224"/>
  <c r="S468" i="224"/>
  <c r="AQ454" i="224"/>
  <c r="R443" i="224"/>
  <c r="R433" i="224"/>
  <c r="AN420" i="224"/>
  <c r="S406" i="224"/>
  <c r="S395" i="224"/>
  <c r="R384" i="224"/>
  <c r="AP369" i="224"/>
  <c r="R357" i="224"/>
  <c r="R345" i="224"/>
  <c r="AQ318" i="224"/>
  <c r="R309" i="224"/>
  <c r="R297" i="224"/>
  <c r="AO284" i="224"/>
  <c r="R272" i="224"/>
  <c r="R260" i="224"/>
  <c r="R235" i="224"/>
  <c r="S225" i="224"/>
  <c r="R202" i="224"/>
  <c r="S192" i="224"/>
  <c r="R169" i="224"/>
  <c r="R160" i="224"/>
  <c r="AO148" i="224"/>
  <c r="R136" i="224"/>
  <c r="S126" i="224"/>
  <c r="AN114" i="224"/>
  <c r="R102" i="224"/>
  <c r="S93" i="224"/>
  <c r="AP80" i="224"/>
  <c r="R71" i="224"/>
  <c r="S60" i="224"/>
  <c r="AR46" i="224"/>
  <c r="R46" i="224"/>
  <c r="R38" i="224"/>
  <c r="S14" i="224"/>
  <c r="AL7" i="224"/>
  <c r="AL6" i="224" s="1"/>
  <c r="R512" i="223"/>
  <c r="S502" i="223"/>
  <c r="AR488" i="223"/>
  <c r="S477" i="223"/>
  <c r="R468" i="223"/>
  <c r="AQ454" i="223"/>
  <c r="S444" i="223"/>
  <c r="R435" i="223"/>
  <c r="R421" i="223"/>
  <c r="R412" i="223"/>
  <c r="S389" i="223"/>
  <c r="S381" i="223"/>
  <c r="S517" i="224"/>
  <c r="S489" i="224"/>
  <c r="R480" i="224"/>
  <c r="R468" i="224"/>
  <c r="AP454" i="224"/>
  <c r="S441" i="224"/>
  <c r="S432" i="224"/>
  <c r="R406" i="224"/>
  <c r="R395" i="224"/>
  <c r="S382" i="224"/>
  <c r="AO369" i="224"/>
  <c r="S355" i="224"/>
  <c r="S344" i="224"/>
  <c r="R333" i="224"/>
  <c r="AP318" i="224"/>
  <c r="S308" i="224"/>
  <c r="S296" i="224"/>
  <c r="AN284" i="224"/>
  <c r="S270" i="224"/>
  <c r="S259" i="224"/>
  <c r="S234" i="224"/>
  <c r="R233" i="224"/>
  <c r="R225" i="224"/>
  <c r="S200" i="224"/>
  <c r="R192" i="224"/>
  <c r="S168" i="224"/>
  <c r="S159" i="224"/>
  <c r="AN148" i="224"/>
  <c r="S135" i="224"/>
  <c r="R125" i="224"/>
  <c r="S101" i="224"/>
  <c r="R93" i="224"/>
  <c r="AO80" i="224"/>
  <c r="S69" i="224"/>
  <c r="R60" i="224"/>
  <c r="AQ46" i="224"/>
  <c r="S37" i="224"/>
  <c r="R14" i="224"/>
  <c r="AK7" i="224"/>
  <c r="S511" i="223"/>
  <c r="R501" i="223"/>
  <c r="AQ488" i="223"/>
  <c r="R477" i="223"/>
  <c r="S466" i="223"/>
  <c r="AP454" i="223"/>
  <c r="R443" i="223"/>
  <c r="S434" i="223"/>
  <c r="AR420" i="223"/>
  <c r="S411" i="223"/>
  <c r="S401" i="223"/>
  <c r="R389" i="223"/>
  <c r="R381" i="223"/>
  <c r="AQ505" i="224"/>
  <c r="S467" i="224"/>
  <c r="S445" i="224"/>
  <c r="R429" i="224"/>
  <c r="R405" i="224"/>
  <c r="AN386" i="224"/>
  <c r="R347" i="224"/>
  <c r="S321" i="224"/>
  <c r="S304" i="224"/>
  <c r="S246" i="224"/>
  <c r="R227" i="224"/>
  <c r="R210" i="224"/>
  <c r="S193" i="224"/>
  <c r="S173" i="224"/>
  <c r="S161" i="224"/>
  <c r="S139" i="224"/>
  <c r="R123" i="224"/>
  <c r="R101" i="224"/>
  <c r="R83" i="224"/>
  <c r="R66" i="224"/>
  <c r="AN46" i="224"/>
  <c r="I7" i="224"/>
  <c r="R510" i="223"/>
  <c r="S493" i="223"/>
  <c r="S476" i="223"/>
  <c r="R464" i="223"/>
  <c r="S447" i="223"/>
  <c r="S432" i="223"/>
  <c r="S418" i="223"/>
  <c r="AQ386" i="223"/>
  <c r="S373" i="223"/>
  <c r="R363" i="223"/>
  <c r="S339" i="223"/>
  <c r="R329" i="223"/>
  <c r="R467" i="224"/>
  <c r="R445" i="224"/>
  <c r="S428" i="224"/>
  <c r="AR403" i="224"/>
  <c r="R367" i="224"/>
  <c r="S346" i="224"/>
  <c r="R321" i="224"/>
  <c r="R304" i="224"/>
  <c r="S465" i="224"/>
  <c r="R441" i="224"/>
  <c r="R421" i="224"/>
  <c r="AQ403" i="224"/>
  <c r="R361" i="224"/>
  <c r="R344" i="224"/>
  <c r="S320" i="224"/>
  <c r="R318" i="224"/>
  <c r="S303" i="224"/>
  <c r="R263" i="224"/>
  <c r="S245" i="224"/>
  <c r="R226" i="224"/>
  <c r="R204" i="224"/>
  <c r="S191" i="224"/>
  <c r="S171" i="224"/>
  <c r="S158" i="224"/>
  <c r="S137" i="224"/>
  <c r="R122" i="224"/>
  <c r="R100" i="224"/>
  <c r="R81" i="224"/>
  <c r="R508" i="223"/>
  <c r="S490" i="223"/>
  <c r="R488" i="223"/>
  <c r="S475" i="223"/>
  <c r="R463" i="223"/>
  <c r="S446" i="223"/>
  <c r="S431" i="223"/>
  <c r="S414" i="223"/>
  <c r="S400" i="223"/>
  <c r="AO386" i="223"/>
  <c r="S371" i="223"/>
  <c r="R362" i="223"/>
  <c r="S350" i="223"/>
  <c r="S338" i="223"/>
  <c r="R327" i="223"/>
  <c r="S305" i="223"/>
  <c r="R296" i="223"/>
  <c r="S272" i="223"/>
  <c r="R263" i="223"/>
  <c r="R251" i="223"/>
  <c r="S239" i="223"/>
  <c r="R230" i="223"/>
  <c r="R218" i="223"/>
  <c r="S216" i="223"/>
  <c r="S208" i="223"/>
  <c r="S187" i="223"/>
  <c r="R180" i="223"/>
  <c r="R169" i="223"/>
  <c r="R162" i="223"/>
  <c r="R152" i="223"/>
  <c r="R145" i="223"/>
  <c r="R135" i="223"/>
  <c r="R128" i="223"/>
  <c r="R118" i="223"/>
  <c r="R111" i="223"/>
  <c r="R101" i="223"/>
  <c r="R94" i="223"/>
  <c r="R84" i="223"/>
  <c r="S76" i="223"/>
  <c r="S66" i="223"/>
  <c r="R59" i="223"/>
  <c r="R49" i="223"/>
  <c r="S41" i="223"/>
  <c r="S31" i="223"/>
  <c r="R25" i="223"/>
  <c r="R15" i="223"/>
  <c r="O7" i="223"/>
  <c r="O6" i="223" s="1"/>
  <c r="S520" i="222"/>
  <c r="S510" i="222"/>
  <c r="R503" i="222"/>
  <c r="R493" i="222"/>
  <c r="S485" i="222"/>
  <c r="S475" i="222"/>
  <c r="R468" i="222"/>
  <c r="R458" i="222"/>
  <c r="S450" i="222"/>
  <c r="S440" i="222"/>
  <c r="R433" i="222"/>
  <c r="R423" i="222"/>
  <c r="S415" i="222"/>
  <c r="S405" i="222"/>
  <c r="S398" i="222"/>
  <c r="R465" i="224"/>
  <c r="S440" i="224"/>
  <c r="R437" i="224"/>
  <c r="AR420" i="224"/>
  <c r="AP403" i="224"/>
  <c r="S360" i="224"/>
  <c r="S343" i="224"/>
  <c r="R320" i="224"/>
  <c r="S262" i="224"/>
  <c r="R245" i="224"/>
  <c r="S224" i="224"/>
  <c r="S203" i="224"/>
  <c r="R191" i="224"/>
  <c r="R170" i="224"/>
  <c r="R158" i="224"/>
  <c r="R135" i="224"/>
  <c r="R115" i="224"/>
  <c r="S98" i="224"/>
  <c r="AR80" i="224"/>
  <c r="R483" i="224"/>
  <c r="S464" i="224"/>
  <c r="R440" i="224"/>
  <c r="AQ420" i="224"/>
  <c r="AO403" i="224"/>
  <c r="R360" i="224"/>
  <c r="R343" i="224"/>
  <c r="S319" i="224"/>
  <c r="R282" i="224"/>
  <c r="R262" i="224"/>
  <c r="S244" i="224"/>
  <c r="R224" i="224"/>
  <c r="R203" i="224"/>
  <c r="S190" i="224"/>
  <c r="S169" i="224"/>
  <c r="S157" i="224"/>
  <c r="S134" i="224"/>
  <c r="AR114" i="224"/>
  <c r="R98" i="224"/>
  <c r="AQ80" i="224"/>
  <c r="R27" i="224"/>
  <c r="S506" i="223"/>
  <c r="S489" i="223"/>
  <c r="S473" i="223"/>
  <c r="R459" i="223"/>
  <c r="S442" i="223"/>
  <c r="S430" i="223"/>
  <c r="S413" i="223"/>
  <c r="S399" i="223"/>
  <c r="S370" i="223"/>
  <c r="R361" i="223"/>
  <c r="S349" i="223"/>
  <c r="S336" i="223"/>
  <c r="R326" i="223"/>
  <c r="S316" i="223"/>
  <c r="S503" i="224"/>
  <c r="S482" i="224"/>
  <c r="R464" i="224"/>
  <c r="S439" i="224"/>
  <c r="AP420" i="224"/>
  <c r="R382" i="224"/>
  <c r="S359" i="224"/>
  <c r="S342" i="224"/>
  <c r="AO318" i="224"/>
  <c r="S280" i="224"/>
  <c r="S261" i="224"/>
  <c r="S239" i="224"/>
  <c r="S223" i="224"/>
  <c r="S202" i="224"/>
  <c r="R190" i="224"/>
  <c r="R168" i="224"/>
  <c r="R157" i="224"/>
  <c r="R134" i="224"/>
  <c r="AQ114" i="224"/>
  <c r="AR97" i="224"/>
  <c r="AN80" i="224"/>
  <c r="S40" i="224"/>
  <c r="S26" i="224"/>
  <c r="AQ505" i="223"/>
  <c r="R489" i="223"/>
  <c r="R473" i="223"/>
  <c r="S456" i="223"/>
  <c r="R442" i="223"/>
  <c r="R430" i="223"/>
  <c r="R413" i="223"/>
  <c r="S398" i="223"/>
  <c r="R370" i="223"/>
  <c r="S360" i="223"/>
  <c r="R349" i="223"/>
  <c r="AQ335" i="223"/>
  <c r="S325" i="223"/>
  <c r="R316" i="223"/>
  <c r="R304" i="223"/>
  <c r="S292" i="223"/>
  <c r="R271" i="223"/>
  <c r="S261" i="223"/>
  <c r="R238" i="223"/>
  <c r="S228" i="223"/>
  <c r="AR216" i="223"/>
  <c r="R206" i="223"/>
  <c r="R197" i="223"/>
  <c r="R186" i="223"/>
  <c r="S178" i="223"/>
  <c r="S167" i="223"/>
  <c r="S160" i="223"/>
  <c r="S150" i="223"/>
  <c r="S143" i="223"/>
  <c r="S133" i="223"/>
  <c r="S126" i="223"/>
  <c r="S116" i="223"/>
  <c r="S109" i="223"/>
  <c r="S99" i="223"/>
  <c r="S92" i="223"/>
  <c r="S82" i="223"/>
  <c r="R75" i="223"/>
  <c r="R65" i="223"/>
  <c r="S57" i="223"/>
  <c r="S47" i="223"/>
  <c r="R40" i="223"/>
  <c r="R30" i="223"/>
  <c r="S23" i="223"/>
  <c r="S13" i="223"/>
  <c r="AM7" i="223"/>
  <c r="AM6" i="223" s="1"/>
  <c r="L7" i="223"/>
  <c r="L6" i="223" s="1"/>
  <c r="R519" i="222"/>
  <c r="R509" i="222"/>
  <c r="S501" i="222"/>
  <c r="S491" i="222"/>
  <c r="R484" i="222"/>
  <c r="R474" i="222"/>
  <c r="S466" i="222"/>
  <c r="S456" i="222"/>
  <c r="R449" i="222"/>
  <c r="R439" i="222"/>
  <c r="S431" i="222"/>
  <c r="S421" i="222"/>
  <c r="R414" i="222"/>
  <c r="R404" i="222"/>
  <c r="R503" i="224"/>
  <c r="R482" i="224"/>
  <c r="S457" i="224"/>
  <c r="R438" i="224"/>
  <c r="AO420" i="224"/>
  <c r="S381" i="224"/>
  <c r="R359" i="224"/>
  <c r="R342" i="224"/>
  <c r="AN318" i="224"/>
  <c r="S275" i="224"/>
  <c r="R259" i="224"/>
  <c r="R238" i="224"/>
  <c r="R222" i="224"/>
  <c r="R200" i="224"/>
  <c r="S188" i="224"/>
  <c r="S166" i="224"/>
  <c r="R165" i="224"/>
  <c r="S156" i="224"/>
  <c r="S132" i="224"/>
  <c r="AP114" i="224"/>
  <c r="R61" i="224"/>
  <c r="R40" i="224"/>
  <c r="R26" i="224"/>
  <c r="AP488" i="223"/>
  <c r="S472" i="223"/>
  <c r="R456" i="223"/>
  <c r="R454" i="223"/>
  <c r="S441" i="223"/>
  <c r="S429" i="223"/>
  <c r="S412" i="223"/>
  <c r="R398" i="223"/>
  <c r="AR369" i="223"/>
  <c r="R369" i="223"/>
  <c r="R360" i="223"/>
  <c r="S348" i="223"/>
  <c r="AP335" i="223"/>
  <c r="R325" i="223"/>
  <c r="S315" i="223"/>
  <c r="S303" i="223"/>
  <c r="R292" i="223"/>
  <c r="S282" i="223"/>
  <c r="S270" i="223"/>
  <c r="R261" i="223"/>
  <c r="S237" i="223"/>
  <c r="R228" i="223"/>
  <c r="AO216" i="223"/>
  <c r="S205" i="223"/>
  <c r="S196" i="223"/>
  <c r="S185" i="223"/>
  <c r="R178" i="223"/>
  <c r="R167" i="223"/>
  <c r="R160" i="223"/>
  <c r="R150" i="223"/>
  <c r="R143" i="223"/>
  <c r="R133" i="223"/>
  <c r="R126" i="223"/>
  <c r="R116" i="223"/>
  <c r="R109" i="223"/>
  <c r="R99" i="223"/>
  <c r="R92" i="223"/>
  <c r="R82" i="223"/>
  <c r="S74" i="223"/>
  <c r="S64" i="223"/>
  <c r="R57" i="223"/>
  <c r="R47" i="223"/>
  <c r="S39" i="223"/>
  <c r="AR29" i="223"/>
  <c r="R29" i="223"/>
  <c r="R23" i="223"/>
  <c r="R13" i="223"/>
  <c r="AL7" i="223"/>
  <c r="AL6" i="223" s="1"/>
  <c r="K7" i="223"/>
  <c r="K6" i="223" s="1"/>
  <c r="S518" i="222"/>
  <c r="S508" i="222"/>
  <c r="R501" i="222"/>
  <c r="R491" i="222"/>
  <c r="S483" i="222"/>
  <c r="S473" i="222"/>
  <c r="R466" i="222"/>
  <c r="R456" i="222"/>
  <c r="S448" i="222"/>
  <c r="S438" i="222"/>
  <c r="R517" i="224"/>
  <c r="R493" i="224"/>
  <c r="S475" i="224"/>
  <c r="AN454" i="224"/>
  <c r="R417" i="224"/>
  <c r="S397" i="224"/>
  <c r="S371" i="224"/>
  <c r="AP352" i="224"/>
  <c r="S311" i="224"/>
  <c r="S293" i="224"/>
  <c r="S269" i="224"/>
  <c r="AP250" i="224"/>
  <c r="AO233" i="224"/>
  <c r="S94" i="224"/>
  <c r="R73" i="224"/>
  <c r="R56" i="224"/>
  <c r="S34" i="224"/>
  <c r="S16" i="224"/>
  <c r="AI7" i="224"/>
  <c r="AI6" i="224" s="1"/>
  <c r="S500" i="223"/>
  <c r="S486" i="223"/>
  <c r="AP437" i="223"/>
  <c r="S421" i="223"/>
  <c r="S406" i="223"/>
  <c r="R391" i="223"/>
  <c r="S380" i="223"/>
  <c r="R354" i="223"/>
  <c r="S343" i="223"/>
  <c r="R322" i="223"/>
  <c r="S311" i="223"/>
  <c r="R289" i="223"/>
  <c r="S279" i="223"/>
  <c r="AN267" i="223"/>
  <c r="R256" i="223"/>
  <c r="S246" i="223"/>
  <c r="S234" i="223"/>
  <c r="R223" i="223"/>
  <c r="S214" i="223"/>
  <c r="S202" i="223"/>
  <c r="S193" i="223"/>
  <c r="AQ182" i="223"/>
  <c r="R174" i="223"/>
  <c r="AO165" i="223"/>
  <c r="R157" i="223"/>
  <c r="AO148" i="223"/>
  <c r="R140" i="223"/>
  <c r="AO131" i="223"/>
  <c r="R123" i="223"/>
  <c r="AO114" i="223"/>
  <c r="R106" i="223"/>
  <c r="AO97" i="223"/>
  <c r="R89" i="223"/>
  <c r="AO80" i="223"/>
  <c r="S71" i="223"/>
  <c r="AN63" i="223"/>
  <c r="R54" i="223"/>
  <c r="S36" i="223"/>
  <c r="R20" i="223"/>
  <c r="AE7" i="223"/>
  <c r="AE6" i="223" s="1"/>
  <c r="S515" i="222"/>
  <c r="AR505" i="222"/>
  <c r="R498" i="222"/>
  <c r="AQ488" i="222"/>
  <c r="S480" i="222"/>
  <c r="AP471" i="222"/>
  <c r="R463" i="222"/>
  <c r="AO454" i="222"/>
  <c r="S445" i="222"/>
  <c r="AN437" i="222"/>
  <c r="R428" i="222"/>
  <c r="S410" i="222"/>
  <c r="S393" i="222"/>
  <c r="S516" i="224"/>
  <c r="S492" i="224"/>
  <c r="R475" i="224"/>
  <c r="S434" i="224"/>
  <c r="S416" i="224"/>
  <c r="R396" i="224"/>
  <c r="R371" i="224"/>
  <c r="R311" i="224"/>
  <c r="R293" i="224"/>
  <c r="R269" i="224"/>
  <c r="AO250" i="224"/>
  <c r="AN233" i="224"/>
  <c r="S128" i="224"/>
  <c r="S111" i="224"/>
  <c r="R94" i="224"/>
  <c r="S72" i="224"/>
  <c r="R50" i="224"/>
  <c r="R34" i="224"/>
  <c r="R16" i="224"/>
  <c r="AH7" i="224"/>
  <c r="AH6" i="224" s="1"/>
  <c r="S516" i="223"/>
  <c r="R500" i="223"/>
  <c r="R486" i="223"/>
  <c r="S469" i="223"/>
  <c r="AQ420" i="223"/>
  <c r="R405" i="223"/>
  <c r="S390" i="223"/>
  <c r="R380" i="223"/>
  <c r="AR352" i="223"/>
  <c r="R343" i="223"/>
  <c r="S333" i="223"/>
  <c r="S321" i="223"/>
  <c r="R310" i="223"/>
  <c r="S288" i="223"/>
  <c r="R279" i="223"/>
  <c r="S255" i="223"/>
  <c r="R246" i="223"/>
  <c r="R234" i="223"/>
  <c r="S222" i="223"/>
  <c r="R214" i="223"/>
  <c r="R202" i="223"/>
  <c r="S192" i="223"/>
  <c r="AP182" i="223"/>
  <c r="S173" i="223"/>
  <c r="AN165" i="223"/>
  <c r="S156" i="223"/>
  <c r="AN148" i="223"/>
  <c r="S139" i="223"/>
  <c r="AN131" i="223"/>
  <c r="S122" i="223"/>
  <c r="AN114" i="223"/>
  <c r="S105" i="223"/>
  <c r="AN97" i="223"/>
  <c r="S88" i="223"/>
  <c r="AN80" i="223"/>
  <c r="R71" i="223"/>
  <c r="S53" i="223"/>
  <c r="R36" i="223"/>
  <c r="S19" i="223"/>
  <c r="AD7" i="223"/>
  <c r="AD6" i="223" s="1"/>
  <c r="R515" i="222"/>
  <c r="AQ505" i="222"/>
  <c r="S497" i="222"/>
  <c r="AP488" i="222"/>
  <c r="R480" i="222"/>
  <c r="AO471" i="222"/>
  <c r="S462" i="222"/>
  <c r="AN454" i="222"/>
  <c r="R445" i="222"/>
  <c r="S427" i="222"/>
  <c r="R410" i="222"/>
  <c r="R393" i="222"/>
  <c r="S476" i="224"/>
  <c r="AR437" i="224"/>
  <c r="R407" i="224"/>
  <c r="S380" i="224"/>
  <c r="S348" i="224"/>
  <c r="S310" i="224"/>
  <c r="AP284" i="224"/>
  <c r="S257" i="224"/>
  <c r="S228" i="224"/>
  <c r="AN199" i="224"/>
  <c r="S179" i="224"/>
  <c r="R476" i="224"/>
  <c r="S405" i="224"/>
  <c r="R379" i="224"/>
  <c r="R348" i="224"/>
  <c r="R310" i="224"/>
  <c r="R257" i="224"/>
  <c r="S226" i="224"/>
  <c r="R179" i="224"/>
  <c r="AP148" i="224"/>
  <c r="R124" i="224"/>
  <c r="R95" i="224"/>
  <c r="S64" i="224"/>
  <c r="S39" i="224"/>
  <c r="S502" i="224"/>
  <c r="S474" i="224"/>
  <c r="S378" i="224"/>
  <c r="S347" i="224"/>
  <c r="S309" i="224"/>
  <c r="S256" i="224"/>
  <c r="S220" i="224"/>
  <c r="S178" i="224"/>
  <c r="S123" i="224"/>
  <c r="S91" i="224"/>
  <c r="R39" i="224"/>
  <c r="R13" i="224"/>
  <c r="AA7" i="224"/>
  <c r="AA6" i="224" s="1"/>
  <c r="S508" i="223"/>
  <c r="S483" i="223"/>
  <c r="S463" i="223"/>
  <c r="R438" i="223"/>
  <c r="R393" i="223"/>
  <c r="S378" i="223"/>
  <c r="S358" i="223"/>
  <c r="R342" i="223"/>
  <c r="S326" i="223"/>
  <c r="R313" i="223"/>
  <c r="R299" i="223"/>
  <c r="AN284" i="223"/>
  <c r="R270" i="223"/>
  <c r="S256" i="223"/>
  <c r="S244" i="223"/>
  <c r="S230" i="223"/>
  <c r="R200" i="223"/>
  <c r="R188" i="223"/>
  <c r="R176" i="223"/>
  <c r="S152" i="223"/>
  <c r="S141" i="223"/>
  <c r="S118" i="223"/>
  <c r="S107" i="223"/>
  <c r="S84" i="223"/>
  <c r="R73" i="223"/>
  <c r="R502" i="224"/>
  <c r="R372" i="224"/>
  <c r="R340" i="224"/>
  <c r="R308" i="224"/>
  <c r="AN250" i="224"/>
  <c r="R220" i="224"/>
  <c r="R173" i="224"/>
  <c r="S122" i="224"/>
  <c r="R91" i="224"/>
  <c r="S38" i="224"/>
  <c r="AR12" i="224"/>
  <c r="S507" i="223"/>
  <c r="R482" i="223"/>
  <c r="S461" i="223"/>
  <c r="S500" i="224"/>
  <c r="S370" i="224"/>
  <c r="AO335" i="224"/>
  <c r="S306" i="224"/>
  <c r="AO216" i="224"/>
  <c r="R166" i="224"/>
  <c r="AO114" i="224"/>
  <c r="S90" i="224"/>
  <c r="R80" i="224"/>
  <c r="R37" i="224"/>
  <c r="AQ12" i="224"/>
  <c r="J7" i="224"/>
  <c r="J6" i="224" s="1"/>
  <c r="S481" i="223"/>
  <c r="S455" i="223"/>
  <c r="R414" i="223"/>
  <c r="R390" i="223"/>
  <c r="S377" i="223"/>
  <c r="S356" i="223"/>
  <c r="R341" i="223"/>
  <c r="R324" i="223"/>
  <c r="R309" i="223"/>
  <c r="R298" i="223"/>
  <c r="R269" i="223"/>
  <c r="S254" i="223"/>
  <c r="S242" i="223"/>
  <c r="R229" i="223"/>
  <c r="S213" i="223"/>
  <c r="S186" i="223"/>
  <c r="R175" i="223"/>
  <c r="R151" i="223"/>
  <c r="S140" i="223"/>
  <c r="R117" i="223"/>
  <c r="S106" i="223"/>
  <c r="R83" i="223"/>
  <c r="R72" i="223"/>
  <c r="S61" i="223"/>
  <c r="S48" i="223"/>
  <c r="S38" i="223"/>
  <c r="S16" i="223"/>
  <c r="R514" i="222"/>
  <c r="R490" i="222"/>
  <c r="R479" i="222"/>
  <c r="R469" i="222"/>
  <c r="R455" i="222"/>
  <c r="R444" i="222"/>
  <c r="S434" i="222"/>
  <c r="R422" i="222"/>
  <c r="R413" i="222"/>
  <c r="S392" i="222"/>
  <c r="S375" i="222"/>
  <c r="R358" i="222"/>
  <c r="S350" i="222"/>
  <c r="S340" i="222"/>
  <c r="R333" i="222"/>
  <c r="R323" i="222"/>
  <c r="S315" i="222"/>
  <c r="S305" i="222"/>
  <c r="S298" i="222"/>
  <c r="S288" i="222"/>
  <c r="S281" i="222"/>
  <c r="S271" i="222"/>
  <c r="S264" i="222"/>
  <c r="S254" i="222"/>
  <c r="R248" i="222"/>
  <c r="R238" i="222"/>
  <c r="S230" i="222"/>
  <c r="S220" i="222"/>
  <c r="R214" i="222"/>
  <c r="R204" i="222"/>
  <c r="R197" i="222"/>
  <c r="R187" i="222"/>
  <c r="S180" i="222"/>
  <c r="S170" i="222"/>
  <c r="R163" i="222"/>
  <c r="R153" i="222"/>
  <c r="S145" i="222"/>
  <c r="S136" i="222"/>
  <c r="S129" i="222"/>
  <c r="R500" i="224"/>
  <c r="R434" i="224"/>
  <c r="AQ369" i="224"/>
  <c r="AN335" i="224"/>
  <c r="R305" i="224"/>
  <c r="R275" i="224"/>
  <c r="AN216" i="224"/>
  <c r="AR165" i="224"/>
  <c r="S493" i="224"/>
  <c r="S433" i="224"/>
  <c r="R399" i="224"/>
  <c r="AN369" i="224"/>
  <c r="S274" i="224"/>
  <c r="R196" i="224"/>
  <c r="AQ165" i="224"/>
  <c r="R146" i="224"/>
  <c r="S89" i="224"/>
  <c r="S59" i="224"/>
  <c r="S33" i="224"/>
  <c r="R492" i="224"/>
  <c r="R469" i="224"/>
  <c r="R431" i="224"/>
  <c r="S398" i="224"/>
  <c r="R274" i="224"/>
  <c r="S195" i="224"/>
  <c r="AP165" i="224"/>
  <c r="S145" i="224"/>
  <c r="R89" i="224"/>
  <c r="R59" i="224"/>
  <c r="R33" i="224"/>
  <c r="R479" i="223"/>
  <c r="AO454" i="223"/>
  <c r="R408" i="223"/>
  <c r="S387" i="223"/>
  <c r="R371" i="223"/>
  <c r="AQ352" i="223"/>
  <c r="R339" i="223"/>
  <c r="S322" i="223"/>
  <c r="S307" i="223"/>
  <c r="S296" i="223"/>
  <c r="R282" i="223"/>
  <c r="R253" i="223"/>
  <c r="R240" i="223"/>
  <c r="S226" i="223"/>
  <c r="R212" i="223"/>
  <c r="R184" i="223"/>
  <c r="R182" i="223"/>
  <c r="R172" i="223"/>
  <c r="S162" i="223"/>
  <c r="AR148" i="223"/>
  <c r="R138" i="223"/>
  <c r="S128" i="223"/>
  <c r="AR114" i="223"/>
  <c r="R104" i="223"/>
  <c r="S94" i="223"/>
  <c r="AR80" i="223"/>
  <c r="S69" i="223"/>
  <c r="R60" i="223"/>
  <c r="AQ46" i="223"/>
  <c r="R37" i="223"/>
  <c r="S27" i="223"/>
  <c r="S14" i="223"/>
  <c r="AK7" i="223"/>
  <c r="S512" i="222"/>
  <c r="R502" i="222"/>
  <c r="AR488" i="222"/>
  <c r="S477" i="222"/>
  <c r="R467" i="222"/>
  <c r="AP454" i="222"/>
  <c r="S442" i="222"/>
  <c r="S432" i="222"/>
  <c r="AQ420" i="222"/>
  <c r="S411" i="222"/>
  <c r="R391" i="222"/>
  <c r="R384" i="222"/>
  <c r="R374" i="222"/>
  <c r="S366" i="222"/>
  <c r="S356" i="222"/>
  <c r="R349" i="222"/>
  <c r="R339" i="222"/>
  <c r="S331" i="222"/>
  <c r="S321" i="222"/>
  <c r="R314" i="222"/>
  <c r="R304" i="222"/>
  <c r="R297" i="222"/>
  <c r="R287" i="222"/>
  <c r="R280" i="222"/>
  <c r="R270" i="222"/>
  <c r="R263" i="222"/>
  <c r="R253" i="222"/>
  <c r="S246" i="222"/>
  <c r="S236" i="222"/>
  <c r="R229" i="222"/>
  <c r="R219" i="222"/>
  <c r="S212" i="222"/>
  <c r="R516" i="224"/>
  <c r="AP488" i="224"/>
  <c r="AO454" i="224"/>
  <c r="R393" i="224"/>
  <c r="S354" i="224"/>
  <c r="S330" i="224"/>
  <c r="R296" i="224"/>
  <c r="AP267" i="224"/>
  <c r="S235" i="224"/>
  <c r="S212" i="224"/>
  <c r="AP182" i="224"/>
  <c r="R163" i="224"/>
  <c r="AR131" i="224"/>
  <c r="S105" i="224"/>
  <c r="R49" i="224"/>
  <c r="S498" i="223"/>
  <c r="S452" i="223"/>
  <c r="R426" i="223"/>
  <c r="AN403" i="223"/>
  <c r="AO318" i="223"/>
  <c r="S304" i="223"/>
  <c r="S290" i="223"/>
  <c r="S278" i="223"/>
  <c r="R265" i="223"/>
  <c r="R236" i="223"/>
  <c r="R221" i="223"/>
  <c r="R207" i="223"/>
  <c r="R195" i="223"/>
  <c r="S169" i="223"/>
  <c r="S158" i="223"/>
  <c r="S135" i="223"/>
  <c r="S124" i="223"/>
  <c r="S101" i="223"/>
  <c r="S90" i="223"/>
  <c r="R67" i="223"/>
  <c r="R56" i="223"/>
  <c r="S33" i="223"/>
  <c r="S24" i="223"/>
  <c r="AO12" i="223"/>
  <c r="AB7" i="223"/>
  <c r="AB6" i="223" s="1"/>
  <c r="S509" i="222"/>
  <c r="S498" i="222"/>
  <c r="S474" i="222"/>
  <c r="S463" i="222"/>
  <c r="S452" i="222"/>
  <c r="S439" i="222"/>
  <c r="S429" i="222"/>
  <c r="R408" i="222"/>
  <c r="R400" i="222"/>
  <c r="S388" i="222"/>
  <c r="S381" i="222"/>
  <c r="S371" i="222"/>
  <c r="R364" i="222"/>
  <c r="R354" i="222"/>
  <c r="S346" i="222"/>
  <c r="S336" i="222"/>
  <c r="R329" i="222"/>
  <c r="R319" i="222"/>
  <c r="S311" i="222"/>
  <c r="AR301" i="222"/>
  <c r="S301" i="222"/>
  <c r="S294" i="222"/>
  <c r="AR284" i="222"/>
  <c r="S284" i="222"/>
  <c r="S277" i="222"/>
  <c r="AR267" i="222"/>
  <c r="S267" i="222"/>
  <c r="S260" i="222"/>
  <c r="AR250" i="222"/>
  <c r="S250" i="222"/>
  <c r="R244" i="222"/>
  <c r="R234" i="222"/>
  <c r="S226" i="222"/>
  <c r="AR216" i="222"/>
  <c r="S216" i="222"/>
  <c r="R210" i="222"/>
  <c r="R200" i="222"/>
  <c r="R193" i="222"/>
  <c r="R183" i="222"/>
  <c r="S176" i="222"/>
  <c r="S166" i="222"/>
  <c r="R159" i="222"/>
  <c r="R149" i="222"/>
  <c r="S141" i="222"/>
  <c r="S132" i="222"/>
  <c r="S515" i="224"/>
  <c r="R391" i="224"/>
  <c r="R354" i="224"/>
  <c r="R330" i="224"/>
  <c r="S295" i="224"/>
  <c r="AQ233" i="224"/>
  <c r="R212" i="224"/>
  <c r="AO182" i="224"/>
  <c r="R105" i="224"/>
  <c r="S47" i="224"/>
  <c r="R498" i="223"/>
  <c r="R452" i="223"/>
  <c r="S424" i="223"/>
  <c r="AN318" i="223"/>
  <c r="R303" i="223"/>
  <c r="R290" i="223"/>
  <c r="R277" i="223"/>
  <c r="S264" i="223"/>
  <c r="S235" i="223"/>
  <c r="S220" i="223"/>
  <c r="S206" i="223"/>
  <c r="S194" i="223"/>
  <c r="S168" i="223"/>
  <c r="R158" i="223"/>
  <c r="S134" i="223"/>
  <c r="R124" i="223"/>
  <c r="S100" i="223"/>
  <c r="R90" i="223"/>
  <c r="R66" i="223"/>
  <c r="S55" i="223"/>
  <c r="R33" i="223"/>
  <c r="R24" i="223"/>
  <c r="AN12" i="223"/>
  <c r="AA7" i="223"/>
  <c r="AA6" i="223" s="1"/>
  <c r="R508" i="222"/>
  <c r="R497" i="222"/>
  <c r="R473" i="222"/>
  <c r="R462" i="222"/>
  <c r="R452" i="222"/>
  <c r="R438" i="222"/>
  <c r="R429" i="222"/>
  <c r="S407" i="222"/>
  <c r="S399" i="222"/>
  <c r="R388" i="222"/>
  <c r="R381" i="222"/>
  <c r="R371" i="222"/>
  <c r="S363" i="222"/>
  <c r="S353" i="222"/>
  <c r="R346" i="222"/>
  <c r="R336" i="222"/>
  <c r="S328" i="222"/>
  <c r="AR318" i="222"/>
  <c r="R311" i="222"/>
  <c r="AQ301" i="222"/>
  <c r="R294" i="222"/>
  <c r="AQ284" i="222"/>
  <c r="R277" i="222"/>
  <c r="AQ267" i="222"/>
  <c r="R260" i="222"/>
  <c r="AQ250" i="222"/>
  <c r="R250" i="222"/>
  <c r="S243" i="222"/>
  <c r="AR233" i="222"/>
  <c r="R226" i="222"/>
  <c r="AQ216" i="222"/>
  <c r="R216" i="222"/>
  <c r="S209" i="222"/>
  <c r="AR199" i="222"/>
  <c r="R199" i="222"/>
  <c r="S192" i="222"/>
  <c r="AR182" i="222"/>
  <c r="S182" i="222"/>
  <c r="R176" i="222"/>
  <c r="R166" i="222"/>
  <c r="S158" i="222"/>
  <c r="AR148" i="222"/>
  <c r="R141" i="222"/>
  <c r="R132" i="222"/>
  <c r="R489" i="224"/>
  <c r="S408" i="224"/>
  <c r="S353" i="224"/>
  <c r="AN182" i="224"/>
  <c r="S103" i="224"/>
  <c r="Q8" i="224"/>
  <c r="S515" i="223"/>
  <c r="R424" i="223"/>
  <c r="R401" i="223"/>
  <c r="S379" i="223"/>
  <c r="AR488" i="224"/>
  <c r="AQ352" i="224"/>
  <c r="S140" i="224"/>
  <c r="S100" i="224"/>
  <c r="R515" i="223"/>
  <c r="R481" i="223"/>
  <c r="S422" i="223"/>
  <c r="R400" i="223"/>
  <c r="AQ488" i="224"/>
  <c r="R447" i="224"/>
  <c r="R299" i="224"/>
  <c r="S263" i="224"/>
  <c r="R140" i="224"/>
  <c r="S513" i="223"/>
  <c r="S480" i="223"/>
  <c r="R422" i="223"/>
  <c r="S397" i="223"/>
  <c r="S446" i="224"/>
  <c r="S297" i="224"/>
  <c r="S258" i="224"/>
  <c r="S213" i="224"/>
  <c r="R139" i="224"/>
  <c r="S27" i="224"/>
  <c r="AM7" i="224"/>
  <c r="AM6" i="224" s="1"/>
  <c r="R511" i="223"/>
  <c r="R476" i="223"/>
  <c r="S449" i="223"/>
  <c r="AP420" i="223"/>
  <c r="R397" i="223"/>
  <c r="R377" i="223"/>
  <c r="AO352" i="223"/>
  <c r="S298" i="223"/>
  <c r="R281" i="223"/>
  <c r="S263" i="223"/>
  <c r="S247" i="223"/>
  <c r="S227" i="223"/>
  <c r="S210" i="223"/>
  <c r="R192" i="223"/>
  <c r="R179" i="223"/>
  <c r="S132" i="223"/>
  <c r="S131" i="223"/>
  <c r="S120" i="223"/>
  <c r="R108" i="223"/>
  <c r="R95" i="223"/>
  <c r="AQ63" i="223"/>
  <c r="S50" i="223"/>
  <c r="R39" i="223"/>
  <c r="R27" i="223"/>
  <c r="W7" i="223"/>
  <c r="R518" i="222"/>
  <c r="R489" i="222"/>
  <c r="S476" i="222"/>
  <c r="R461" i="222"/>
  <c r="S447" i="222"/>
  <c r="R435" i="222"/>
  <c r="AO420" i="222"/>
  <c r="S408" i="222"/>
  <c r="R398" i="222"/>
  <c r="AO386" i="222"/>
  <c r="S376" i="222"/>
  <c r="R367" i="222"/>
  <c r="S354" i="222"/>
  <c r="R344" i="222"/>
  <c r="R322" i="222"/>
  <c r="R312" i="222"/>
  <c r="S289" i="222"/>
  <c r="R279" i="222"/>
  <c r="AO267" i="222"/>
  <c r="S256" i="222"/>
  <c r="R246" i="222"/>
  <c r="AQ233" i="222"/>
  <c r="S223" i="222"/>
  <c r="S213" i="222"/>
  <c r="S201" i="222"/>
  <c r="S191" i="222"/>
  <c r="S171" i="222"/>
  <c r="R162" i="222"/>
  <c r="S150" i="222"/>
  <c r="S140" i="222"/>
  <c r="AO131" i="222"/>
  <c r="S122" i="222"/>
  <c r="AN114" i="222"/>
  <c r="S105" i="222"/>
  <c r="AO97" i="222"/>
  <c r="S88" i="222"/>
  <c r="AN80" i="222"/>
  <c r="S71" i="222"/>
  <c r="AO63" i="222"/>
  <c r="R55" i="222"/>
  <c r="AO46" i="222"/>
  <c r="S38" i="222"/>
  <c r="AP29" i="222"/>
  <c r="S22" i="222"/>
  <c r="AR12" i="222"/>
  <c r="S12" i="222"/>
  <c r="AE7" i="222"/>
  <c r="AE6" i="222" s="1"/>
  <c r="S513" i="221"/>
  <c r="AN505" i="221"/>
  <c r="R496" i="221"/>
  <c r="R398" i="224"/>
  <c r="S292" i="224"/>
  <c r="S211" i="224"/>
  <c r="R180" i="224"/>
  <c r="R57" i="224"/>
  <c r="R24" i="224"/>
  <c r="AF7" i="224"/>
  <c r="AF6" i="224" s="1"/>
  <c r="R472" i="223"/>
  <c r="R447" i="223"/>
  <c r="S391" i="223"/>
  <c r="S394" i="224"/>
  <c r="S286" i="224"/>
  <c r="R205" i="224"/>
  <c r="R199" i="224"/>
  <c r="S56" i="224"/>
  <c r="R18" i="224"/>
  <c r="AE7" i="224"/>
  <c r="AE6" i="224" s="1"/>
  <c r="AP471" i="223"/>
  <c r="R446" i="223"/>
  <c r="R437" i="223"/>
  <c r="S388" i="223"/>
  <c r="AP369" i="223"/>
  <c r="R333" i="223"/>
  <c r="R314" i="223"/>
  <c r="S295" i="223"/>
  <c r="S275" i="223"/>
  <c r="S259" i="223"/>
  <c r="R245" i="223"/>
  <c r="S223" i="223"/>
  <c r="S204" i="223"/>
  <c r="R190" i="223"/>
  <c r="S175" i="223"/>
  <c r="S161" i="223"/>
  <c r="AQ131" i="223"/>
  <c r="R119" i="223"/>
  <c r="S104" i="223"/>
  <c r="S91" i="223"/>
  <c r="R78" i="223"/>
  <c r="R48" i="223"/>
  <c r="S35" i="223"/>
  <c r="S25" i="223"/>
  <c r="N7" i="223"/>
  <c r="N6" i="223" s="1"/>
  <c r="S516" i="222"/>
  <c r="S503" i="222"/>
  <c r="S472" i="222"/>
  <c r="S459" i="222"/>
  <c r="R446" i="222"/>
  <c r="R432" i="222"/>
  <c r="R406" i="222"/>
  <c r="S396" i="222"/>
  <c r="S374" i="222"/>
  <c r="R365" i="222"/>
  <c r="AQ352" i="222"/>
  <c r="S342" i="222"/>
  <c r="S332" i="222"/>
  <c r="R320" i="222"/>
  <c r="S309" i="222"/>
  <c r="S287" i="222"/>
  <c r="S276" i="222"/>
  <c r="R255" i="222"/>
  <c r="S244" i="222"/>
  <c r="AN233" i="222"/>
  <c r="R222" i="222"/>
  <c r="S211" i="222"/>
  <c r="AQ199" i="222"/>
  <c r="R190" i="222"/>
  <c r="S169" i="222"/>
  <c r="S160" i="222"/>
  <c r="S511" i="224"/>
  <c r="S429" i="224"/>
  <c r="R331" i="224"/>
  <c r="S236" i="224"/>
  <c r="R162" i="224"/>
  <c r="R127" i="224"/>
  <c r="AO12" i="224"/>
  <c r="S499" i="223"/>
  <c r="R469" i="223"/>
  <c r="S408" i="223"/>
  <c r="S346" i="223"/>
  <c r="S330" i="223"/>
  <c r="R307" i="223"/>
  <c r="R288" i="223"/>
  <c r="R273" i="223"/>
  <c r="R254" i="223"/>
  <c r="S238" i="223"/>
  <c r="R219" i="223"/>
  <c r="R201" i="223"/>
  <c r="R185" i="223"/>
  <c r="S182" i="223"/>
  <c r="S170" i="223"/>
  <c r="R156" i="223"/>
  <c r="S144" i="223"/>
  <c r="AP114" i="223"/>
  <c r="R100" i="223"/>
  <c r="R87" i="223"/>
  <c r="R74" i="223"/>
  <c r="S60" i="223"/>
  <c r="R32" i="223"/>
  <c r="S20" i="223"/>
  <c r="R512" i="222"/>
  <c r="R499" i="222"/>
  <c r="R486" i="222"/>
  <c r="S455" i="222"/>
  <c r="S441" i="222"/>
  <c r="R427" i="222"/>
  <c r="S417" i="222"/>
  <c r="AP403" i="222"/>
  <c r="R394" i="222"/>
  <c r="S383" i="222"/>
  <c r="S370" i="222"/>
  <c r="S361" i="222"/>
  <c r="S339" i="222"/>
  <c r="S329" i="222"/>
  <c r="AN318" i="222"/>
  <c r="R307" i="222"/>
  <c r="S296" i="222"/>
  <c r="AP284" i="222"/>
  <c r="R274" i="222"/>
  <c r="R264" i="222"/>
  <c r="S251" i="222"/>
  <c r="R241" i="222"/>
  <c r="S231" i="222"/>
  <c r="S218" i="222"/>
  <c r="R208" i="222"/>
  <c r="S187" i="222"/>
  <c r="S178" i="222"/>
  <c r="R167" i="222"/>
  <c r="R157" i="222"/>
  <c r="S137" i="222"/>
  <c r="S128" i="222"/>
  <c r="S118" i="222"/>
  <c r="S111" i="222"/>
  <c r="S101" i="222"/>
  <c r="S94" i="222"/>
  <c r="S84" i="222"/>
  <c r="S77" i="222"/>
  <c r="S67" i="222"/>
  <c r="S60" i="222"/>
  <c r="R51" i="222"/>
  <c r="R511" i="224"/>
  <c r="S329" i="224"/>
  <c r="R236" i="224"/>
  <c r="R159" i="224"/>
  <c r="S124" i="224"/>
  <c r="R499" i="223"/>
  <c r="S468" i="223"/>
  <c r="S407" i="223"/>
  <c r="R345" i="223"/>
  <c r="S327" i="223"/>
  <c r="S306" i="223"/>
  <c r="S287" i="223"/>
  <c r="R272" i="223"/>
  <c r="S253" i="223"/>
  <c r="R237" i="223"/>
  <c r="S218" i="223"/>
  <c r="S200" i="223"/>
  <c r="S184" i="223"/>
  <c r="R170" i="223"/>
  <c r="S155" i="223"/>
  <c r="R144" i="223"/>
  <c r="S98" i="223"/>
  <c r="R97" i="223"/>
  <c r="S86" i="223"/>
  <c r="S73" i="223"/>
  <c r="S59" i="223"/>
  <c r="R31" i="223"/>
  <c r="R19" i="223"/>
  <c r="Q8" i="223"/>
  <c r="S511" i="222"/>
  <c r="S496" i="222"/>
  <c r="R485" i="222"/>
  <c r="AR454" i="222"/>
  <c r="R441" i="222"/>
  <c r="S426" i="222"/>
  <c r="R417" i="222"/>
  <c r="AO403" i="222"/>
  <c r="R392" i="222"/>
  <c r="R383" i="222"/>
  <c r="R370" i="222"/>
  <c r="R361" i="222"/>
  <c r="S338" i="222"/>
  <c r="R328" i="222"/>
  <c r="S306" i="222"/>
  <c r="R296" i="222"/>
  <c r="AO284" i="222"/>
  <c r="S273" i="222"/>
  <c r="S263" i="222"/>
  <c r="R251" i="222"/>
  <c r="S240" i="222"/>
  <c r="R231" i="222"/>
  <c r="R218" i="222"/>
  <c r="S207" i="222"/>
  <c r="S186" i="222"/>
  <c r="R178" i="222"/>
  <c r="AR165" i="222"/>
  <c r="S156" i="222"/>
  <c r="R137" i="222"/>
  <c r="R128" i="222"/>
  <c r="R118" i="222"/>
  <c r="R111" i="222"/>
  <c r="R101" i="222"/>
  <c r="R94" i="222"/>
  <c r="R84" i="222"/>
  <c r="R77" i="222"/>
  <c r="R67" i="222"/>
  <c r="R60" i="222"/>
  <c r="S50" i="222"/>
  <c r="R97" i="224"/>
  <c r="S67" i="224"/>
  <c r="S497" i="223"/>
  <c r="S383" i="223"/>
  <c r="R357" i="223"/>
  <c r="S314" i="223"/>
  <c r="S289" i="223"/>
  <c r="AQ267" i="223"/>
  <c r="R225" i="223"/>
  <c r="S201" i="223"/>
  <c r="AP97" i="223"/>
  <c r="AO63" i="223"/>
  <c r="AO46" i="223"/>
  <c r="S30" i="223"/>
  <c r="R16" i="223"/>
  <c r="AG7" i="223"/>
  <c r="AG6" i="223" s="1"/>
  <c r="R520" i="222"/>
  <c r="AQ403" i="222"/>
  <c r="S389" i="222"/>
  <c r="S378" i="222"/>
  <c r="R366" i="222"/>
  <c r="AN352" i="222"/>
  <c r="R338" i="222"/>
  <c r="R326" i="222"/>
  <c r="S314" i="222"/>
  <c r="S286" i="222"/>
  <c r="R273" i="222"/>
  <c r="R261" i="222"/>
  <c r="S248" i="222"/>
  <c r="AO233" i="222"/>
  <c r="S219" i="222"/>
  <c r="S205" i="222"/>
  <c r="R195" i="222"/>
  <c r="AN182" i="222"/>
  <c r="R170" i="222"/>
  <c r="S157" i="222"/>
  <c r="S134" i="222"/>
  <c r="S124" i="222"/>
  <c r="AO114" i="222"/>
  <c r="R104" i="222"/>
  <c r="S95" i="222"/>
  <c r="R83" i="222"/>
  <c r="R213" i="224"/>
  <c r="R67" i="224"/>
  <c r="R496" i="223"/>
  <c r="R417" i="223"/>
  <c r="R383" i="223"/>
  <c r="R356" i="223"/>
  <c r="S313" i="223"/>
  <c r="R287" i="223"/>
  <c r="S248" i="223"/>
  <c r="R222" i="223"/>
  <c r="AP199" i="223"/>
  <c r="AN46" i="223"/>
  <c r="AQ29" i="223"/>
  <c r="S15" i="223"/>
  <c r="AF7" i="223"/>
  <c r="AF6" i="223" s="1"/>
  <c r="S519" i="222"/>
  <c r="S502" i="222"/>
  <c r="S486" i="222"/>
  <c r="S451" i="222"/>
  <c r="S435" i="222"/>
  <c r="AN403" i="222"/>
  <c r="R389" i="222"/>
  <c r="R378" i="222"/>
  <c r="S365" i="222"/>
  <c r="S337" i="222"/>
  <c r="S325" i="222"/>
  <c r="S313" i="222"/>
  <c r="R286" i="222"/>
  <c r="S272" i="222"/>
  <c r="S259" i="222"/>
  <c r="S247" i="222"/>
  <c r="S217" i="222"/>
  <c r="R205" i="222"/>
  <c r="S194" i="222"/>
  <c r="R169" i="222"/>
  <c r="R156" i="222"/>
  <c r="AR199" i="224"/>
  <c r="S162" i="224"/>
  <c r="R111" i="224"/>
  <c r="S66" i="224"/>
  <c r="R491" i="223"/>
  <c r="R410" i="223"/>
  <c r="S382" i="223"/>
  <c r="S355" i="223"/>
  <c r="S309" i="223"/>
  <c r="S286" i="223"/>
  <c r="R248" i="223"/>
  <c r="S221" i="223"/>
  <c r="AP29" i="223"/>
  <c r="R14" i="223"/>
  <c r="Z7" i="223"/>
  <c r="Z6" i="223" s="1"/>
  <c r="S517" i="222"/>
  <c r="S500" i="222"/>
  <c r="S484" i="222"/>
  <c r="S469" i="222"/>
  <c r="R451" i="222"/>
  <c r="R434" i="222"/>
  <c r="S387" i="222"/>
  <c r="S377" i="222"/>
  <c r="S364" i="222"/>
  <c r="R337" i="222"/>
  <c r="R325" i="222"/>
  <c r="R313" i="222"/>
  <c r="S285" i="222"/>
  <c r="R272" i="222"/>
  <c r="R259" i="222"/>
  <c r="R247" i="222"/>
  <c r="R217" i="222"/>
  <c r="S204" i="222"/>
  <c r="R194" i="222"/>
  <c r="S168" i="222"/>
  <c r="S155" i="222"/>
  <c r="R146" i="222"/>
  <c r="S133" i="222"/>
  <c r="S123" i="222"/>
  <c r="R103" i="222"/>
  <c r="S93" i="222"/>
  <c r="R82" i="222"/>
  <c r="S73" i="222"/>
  <c r="AP63" i="222"/>
  <c r="S53" i="222"/>
  <c r="R35" i="222"/>
  <c r="R18" i="222"/>
  <c r="Q8" i="222"/>
  <c r="M7" i="222"/>
  <c r="M6" i="222" s="1"/>
  <c r="S517" i="221"/>
  <c r="R507" i="221"/>
  <c r="R499" i="221"/>
  <c r="AR488" i="221"/>
  <c r="R481" i="221"/>
  <c r="AQ471" i="221"/>
  <c r="S463" i="221"/>
  <c r="AP454" i="221"/>
  <c r="S446" i="221"/>
  <c r="AP437" i="221"/>
  <c r="S429" i="221"/>
  <c r="AP420" i="221"/>
  <c r="S412" i="221"/>
  <c r="AP403" i="221"/>
  <c r="S395" i="221"/>
  <c r="AP386" i="221"/>
  <c r="S378" i="221"/>
  <c r="AP369" i="221"/>
  <c r="R362" i="221"/>
  <c r="AQ352" i="221"/>
  <c r="R345" i="221"/>
  <c r="AQ335" i="221"/>
  <c r="R335" i="221"/>
  <c r="S328" i="221"/>
  <c r="AR318" i="221"/>
  <c r="R318" i="221"/>
  <c r="S311" i="221"/>
  <c r="AR301" i="221"/>
  <c r="R301" i="221"/>
  <c r="S294" i="221"/>
  <c r="AR284" i="221"/>
  <c r="R277" i="221"/>
  <c r="AQ267" i="221"/>
  <c r="S259" i="221"/>
  <c r="AP250" i="221"/>
  <c r="R242" i="221"/>
  <c r="AO233" i="221"/>
  <c r="R225" i="221"/>
  <c r="AO216" i="221"/>
  <c r="S207" i="221"/>
  <c r="AN199" i="221"/>
  <c r="S481" i="224"/>
  <c r="S430" i="224"/>
  <c r="AQ199" i="224"/>
  <c r="S149" i="224"/>
  <c r="S106" i="224"/>
  <c r="R490" i="223"/>
  <c r="R448" i="223"/>
  <c r="R407" i="223"/>
  <c r="R382" i="223"/>
  <c r="AP352" i="223"/>
  <c r="S308" i="223"/>
  <c r="R286" i="223"/>
  <c r="R247" i="223"/>
  <c r="R220" i="223"/>
  <c r="S163" i="223"/>
  <c r="AO29" i="223"/>
  <c r="AR12" i="223"/>
  <c r="R481" i="224"/>
  <c r="R430" i="224"/>
  <c r="R381" i="224"/>
  <c r="R258" i="224"/>
  <c r="AP199" i="224"/>
  <c r="R149" i="224"/>
  <c r="R106" i="224"/>
  <c r="S24" i="224"/>
  <c r="R441" i="223"/>
  <c r="S404" i="223"/>
  <c r="R379" i="223"/>
  <c r="AN352" i="223"/>
  <c r="S332" i="223"/>
  <c r="R308" i="223"/>
  <c r="S285" i="223"/>
  <c r="S245" i="223"/>
  <c r="S219" i="223"/>
  <c r="S180" i="223"/>
  <c r="R163" i="223"/>
  <c r="S146" i="223"/>
  <c r="S129" i="223"/>
  <c r="S78" i="223"/>
  <c r="AN29" i="223"/>
  <c r="AQ12" i="223"/>
  <c r="X7" i="223"/>
  <c r="X6" i="223" s="1"/>
  <c r="R516" i="222"/>
  <c r="S499" i="222"/>
  <c r="S482" i="222"/>
  <c r="S467" i="222"/>
  <c r="S449" i="222"/>
  <c r="R431" i="222"/>
  <c r="R418" i="222"/>
  <c r="AR386" i="222"/>
  <c r="R376" i="222"/>
  <c r="S362" i="222"/>
  <c r="AQ335" i="222"/>
  <c r="R324" i="222"/>
  <c r="S310" i="222"/>
  <c r="S299" i="222"/>
  <c r="AN284" i="222"/>
  <c r="S270" i="222"/>
  <c r="R258" i="222"/>
  <c r="R245" i="222"/>
  <c r="AO216" i="222"/>
  <c r="R203" i="222"/>
  <c r="R192" i="222"/>
  <c r="S167" i="222"/>
  <c r="S154" i="222"/>
  <c r="S144" i="222"/>
  <c r="AR131" i="222"/>
  <c r="R122" i="222"/>
  <c r="R102" i="222"/>
  <c r="S92" i="222"/>
  <c r="R81" i="222"/>
  <c r="R478" i="224"/>
  <c r="AO199" i="224"/>
  <c r="AR148" i="224"/>
  <c r="S17" i="224"/>
  <c r="S439" i="223"/>
  <c r="AQ403" i="223"/>
  <c r="R378" i="223"/>
  <c r="R332" i="223"/>
  <c r="R306" i="223"/>
  <c r="AQ284" i="223"/>
  <c r="S265" i="223"/>
  <c r="R244" i="223"/>
  <c r="S217" i="223"/>
  <c r="S179" i="223"/>
  <c r="R161" i="223"/>
  <c r="R146" i="223"/>
  <c r="R129" i="223"/>
  <c r="S112" i="223"/>
  <c r="S95" i="223"/>
  <c r="S77" i="223"/>
  <c r="R61" i="223"/>
  <c r="AP12" i="223"/>
  <c r="R7" i="223"/>
  <c r="S514" i="222"/>
  <c r="R496" i="222"/>
  <c r="R482" i="222"/>
  <c r="S465" i="222"/>
  <c r="R448" i="222"/>
  <c r="S430" i="222"/>
  <c r="S416" i="222"/>
  <c r="AQ386" i="222"/>
  <c r="R375" i="222"/>
  <c r="R362" i="222"/>
  <c r="R350" i="222"/>
  <c r="AP335" i="222"/>
  <c r="S323" i="222"/>
  <c r="R310" i="222"/>
  <c r="R299" i="222"/>
  <c r="S269" i="222"/>
  <c r="S257" i="222"/>
  <c r="R243" i="222"/>
  <c r="R230" i="222"/>
  <c r="AN216" i="222"/>
  <c r="S202" i="222"/>
  <c r="R191" i="222"/>
  <c r="AQ165" i="222"/>
  <c r="R154" i="222"/>
  <c r="R144" i="222"/>
  <c r="AQ131" i="222"/>
  <c r="S121" i="222"/>
  <c r="S100" i="222"/>
  <c r="R92" i="222"/>
  <c r="AR80" i="222"/>
  <c r="R72" i="222"/>
  <c r="R52" i="222"/>
  <c r="S43" i="222"/>
  <c r="S33" i="222"/>
  <c r="S16" i="222"/>
  <c r="AL7" i="222"/>
  <c r="AL6" i="222" s="1"/>
  <c r="J7" i="222"/>
  <c r="R516" i="221"/>
  <c r="AR505" i="221"/>
  <c r="S497" i="221"/>
  <c r="AO488" i="221"/>
  <c r="S479" i="221"/>
  <c r="AN471" i="221"/>
  <c r="R462" i="221"/>
  <c r="R445" i="221"/>
  <c r="R428" i="221"/>
  <c r="R411" i="221"/>
  <c r="R394" i="221"/>
  <c r="R377" i="221"/>
  <c r="S360" i="221"/>
  <c r="AN352" i="221"/>
  <c r="S343" i="221"/>
  <c r="AN335" i="221"/>
  <c r="R327" i="221"/>
  <c r="AO318" i="221"/>
  <c r="R310" i="221"/>
  <c r="AO301" i="221"/>
  <c r="R293" i="221"/>
  <c r="AO284" i="221"/>
  <c r="S275" i="221"/>
  <c r="AN267" i="221"/>
  <c r="R258" i="221"/>
  <c r="S240" i="221"/>
  <c r="S223" i="221"/>
  <c r="R206" i="221"/>
  <c r="S189" i="221"/>
  <c r="R172" i="221"/>
  <c r="R155" i="221"/>
  <c r="R138" i="221"/>
  <c r="AQ148" i="224"/>
  <c r="R17" i="224"/>
  <c r="R439" i="223"/>
  <c r="R372" i="223"/>
  <c r="S331" i="223"/>
  <c r="R305" i="223"/>
  <c r="R264" i="223"/>
  <c r="R241" i="223"/>
  <c r="R217" i="223"/>
  <c r="S177" i="223"/>
  <c r="S159" i="223"/>
  <c r="S145" i="223"/>
  <c r="S127" i="223"/>
  <c r="R112" i="223"/>
  <c r="S93" i="223"/>
  <c r="R77" i="223"/>
  <c r="S58" i="223"/>
  <c r="S44" i="223"/>
  <c r="S513" i="222"/>
  <c r="S495" i="222"/>
  <c r="S481" i="222"/>
  <c r="R465" i="222"/>
  <c r="R447" i="222"/>
  <c r="R430" i="222"/>
  <c r="R416" i="222"/>
  <c r="AP386" i="222"/>
  <c r="S373" i="222"/>
  <c r="S360" i="222"/>
  <c r="S349" i="222"/>
  <c r="AO335" i="222"/>
  <c r="S322" i="222"/>
  <c r="R309" i="222"/>
  <c r="R298" i="222"/>
  <c r="R269" i="222"/>
  <c r="R257" i="222"/>
  <c r="S242" i="222"/>
  <c r="S229" i="222"/>
  <c r="R202" i="222"/>
  <c r="S190" i="222"/>
  <c r="R180" i="222"/>
  <c r="AP165" i="222"/>
  <c r="S153" i="222"/>
  <c r="S143" i="222"/>
  <c r="AP131" i="222"/>
  <c r="R121" i="222"/>
  <c r="S112" i="222"/>
  <c r="R100" i="222"/>
  <c r="S91" i="222"/>
  <c r="AQ80" i="222"/>
  <c r="R71" i="222"/>
  <c r="S51" i="222"/>
  <c r="R43" i="222"/>
  <c r="R33" i="222"/>
  <c r="S26" i="222"/>
  <c r="R16" i="222"/>
  <c r="AK7" i="222"/>
  <c r="I7" i="222"/>
  <c r="S515" i="221"/>
  <c r="AQ505" i="221"/>
  <c r="R497" i="221"/>
  <c r="AN488" i="221"/>
  <c r="R479" i="221"/>
  <c r="S461" i="221"/>
  <c r="S444" i="221"/>
  <c r="S427" i="221"/>
  <c r="S410" i="221"/>
  <c r="S393" i="221"/>
  <c r="S376" i="221"/>
  <c r="R360" i="221"/>
  <c r="R343" i="221"/>
  <c r="S326" i="221"/>
  <c r="AN318" i="221"/>
  <c r="S309" i="221"/>
  <c r="AN301" i="221"/>
  <c r="S292" i="221"/>
  <c r="AN284" i="221"/>
  <c r="R275" i="221"/>
  <c r="S257" i="221"/>
  <c r="R240" i="221"/>
  <c r="R223" i="221"/>
  <c r="S205" i="221"/>
  <c r="R189" i="221"/>
  <c r="S171" i="221"/>
  <c r="S154" i="221"/>
  <c r="S137" i="221"/>
  <c r="S57" i="224"/>
  <c r="S13" i="224"/>
  <c r="S438" i="223"/>
  <c r="AQ369" i="223"/>
  <c r="R331" i="223"/>
  <c r="AR301" i="223"/>
  <c r="S262" i="223"/>
  <c r="S240" i="223"/>
  <c r="S197" i="223"/>
  <c r="R177" i="223"/>
  <c r="R159" i="223"/>
  <c r="S142" i="223"/>
  <c r="R127" i="223"/>
  <c r="S111" i="223"/>
  <c r="R93" i="223"/>
  <c r="R76" i="223"/>
  <c r="R58" i="223"/>
  <c r="R44" i="223"/>
  <c r="M7" i="223"/>
  <c r="M6" i="223" s="1"/>
  <c r="R513" i="222"/>
  <c r="R495" i="222"/>
  <c r="R481" i="222"/>
  <c r="S464" i="222"/>
  <c r="S446" i="222"/>
  <c r="S428" i="222"/>
  <c r="R415" i="222"/>
  <c r="S401" i="222"/>
  <c r="AN386" i="222"/>
  <c r="R373" i="222"/>
  <c r="R360" i="222"/>
  <c r="S348" i="222"/>
  <c r="AN335" i="222"/>
  <c r="R321" i="222"/>
  <c r="S308" i="222"/>
  <c r="S297" i="222"/>
  <c r="S268" i="222"/>
  <c r="R256" i="222"/>
  <c r="R242" i="222"/>
  <c r="S228" i="222"/>
  <c r="R201" i="222"/>
  <c r="S189" i="222"/>
  <c r="S179" i="222"/>
  <c r="AO165" i="222"/>
  <c r="S152" i="222"/>
  <c r="R143" i="222"/>
  <c r="AN131" i="222"/>
  <c r="S120" i="222"/>
  <c r="R112" i="222"/>
  <c r="R91" i="222"/>
  <c r="AP80" i="222"/>
  <c r="S70" i="222"/>
  <c r="R50" i="222"/>
  <c r="S42" i="222"/>
  <c r="S32" i="222"/>
  <c r="R26" i="222"/>
  <c r="S15" i="222"/>
  <c r="AI7" i="222"/>
  <c r="AI6" i="222" s="1"/>
  <c r="R515" i="221"/>
  <c r="AP505" i="221"/>
  <c r="S496" i="221"/>
  <c r="S478" i="221"/>
  <c r="R461" i="221"/>
  <c r="R444" i="221"/>
  <c r="R427" i="221"/>
  <c r="R410" i="221"/>
  <c r="R393" i="221"/>
  <c r="R376" i="221"/>
  <c r="S359" i="221"/>
  <c r="S342" i="221"/>
  <c r="R326" i="221"/>
  <c r="R309" i="221"/>
  <c r="R292" i="221"/>
  <c r="S274" i="221"/>
  <c r="R257" i="221"/>
  <c r="S239" i="221"/>
  <c r="S222" i="221"/>
  <c r="R205" i="221"/>
  <c r="S188" i="221"/>
  <c r="R171" i="221"/>
  <c r="R154" i="221"/>
  <c r="R137" i="221"/>
  <c r="R506" i="224"/>
  <c r="R455" i="224"/>
  <c r="S410" i="224"/>
  <c r="R187" i="224"/>
  <c r="R516" i="223"/>
  <c r="S435" i="223"/>
  <c r="R387" i="223"/>
  <c r="R344" i="223"/>
  <c r="S320" i="223"/>
  <c r="R280" i="223"/>
  <c r="R255" i="223"/>
  <c r="S212" i="223"/>
  <c r="S190" i="223"/>
  <c r="R168" i="223"/>
  <c r="S153" i="223"/>
  <c r="S137" i="223"/>
  <c r="S121" i="223"/>
  <c r="R105" i="223"/>
  <c r="R86" i="223"/>
  <c r="R69" i="223"/>
  <c r="S52" i="223"/>
  <c r="R41" i="223"/>
  <c r="S22" i="223"/>
  <c r="S506" i="222"/>
  <c r="R492" i="222"/>
  <c r="R476" i="222"/>
  <c r="R459" i="222"/>
  <c r="R440" i="222"/>
  <c r="R424" i="222"/>
  <c r="R411" i="222"/>
  <c r="R397" i="222"/>
  <c r="AP369" i="222"/>
  <c r="R357" i="222"/>
  <c r="R345" i="222"/>
  <c r="S333" i="222"/>
  <c r="AO318" i="222"/>
  <c r="S304" i="222"/>
  <c r="S292" i="222"/>
  <c r="S280" i="222"/>
  <c r="R252" i="222"/>
  <c r="S238" i="222"/>
  <c r="R225" i="222"/>
  <c r="R212" i="222"/>
  <c r="S185" i="222"/>
  <c r="R175" i="222"/>
  <c r="S149" i="222"/>
  <c r="R139" i="222"/>
  <c r="R117" i="222"/>
  <c r="S108" i="222"/>
  <c r="AR97" i="222"/>
  <c r="R88" i="222"/>
  <c r="R68" i="222"/>
  <c r="S58" i="222"/>
  <c r="S47" i="222"/>
  <c r="S40" i="222"/>
  <c r="R30" i="222"/>
  <c r="R29" i="222"/>
  <c r="S23" i="222"/>
  <c r="R13" i="222"/>
  <c r="AB7" i="222"/>
  <c r="AB6" i="222" s="1"/>
  <c r="R512" i="221"/>
  <c r="S493" i="221"/>
  <c r="R486" i="221"/>
  <c r="R476" i="221"/>
  <c r="S468" i="221"/>
  <c r="S458" i="221"/>
  <c r="S451" i="221"/>
  <c r="S441" i="221"/>
  <c r="S434" i="221"/>
  <c r="S424" i="221"/>
  <c r="S417" i="221"/>
  <c r="S407" i="221"/>
  <c r="S400" i="221"/>
  <c r="S390" i="221"/>
  <c r="S383" i="221"/>
  <c r="S373" i="221"/>
  <c r="R367" i="221"/>
  <c r="R357" i="221"/>
  <c r="R350" i="221"/>
  <c r="R340" i="221"/>
  <c r="S333" i="221"/>
  <c r="S323" i="221"/>
  <c r="S316" i="221"/>
  <c r="S306" i="221"/>
  <c r="S299" i="221"/>
  <c r="S289" i="221"/>
  <c r="R282" i="221"/>
  <c r="R272" i="221"/>
  <c r="S264" i="221"/>
  <c r="S254" i="221"/>
  <c r="R247" i="221"/>
  <c r="R237" i="221"/>
  <c r="R230" i="221"/>
  <c r="R220" i="221"/>
  <c r="S212" i="221"/>
  <c r="S202" i="221"/>
  <c r="S195" i="221"/>
  <c r="AR505" i="224"/>
  <c r="AR454" i="224"/>
  <c r="AQ182" i="224"/>
  <c r="S510" i="223"/>
  <c r="R466" i="223"/>
  <c r="R434" i="223"/>
  <c r="AR386" i="223"/>
  <c r="S342" i="223"/>
  <c r="R319" i="223"/>
  <c r="R275" i="223"/>
  <c r="S252" i="223"/>
  <c r="S211" i="223"/>
  <c r="S189" i="223"/>
  <c r="S166" i="223"/>
  <c r="S165" i="223"/>
  <c r="R153" i="223"/>
  <c r="R137" i="223"/>
  <c r="R121" i="223"/>
  <c r="S103" i="223"/>
  <c r="S85" i="223"/>
  <c r="S68" i="223"/>
  <c r="R52" i="223"/>
  <c r="S40" i="223"/>
  <c r="R22" i="223"/>
  <c r="R506" i="222"/>
  <c r="S490" i="222"/>
  <c r="R475" i="222"/>
  <c r="S458" i="222"/>
  <c r="AR437" i="222"/>
  <c r="S423" i="222"/>
  <c r="S409" i="222"/>
  <c r="R396" i="222"/>
  <c r="S384" i="222"/>
  <c r="AO369" i="222"/>
  <c r="R356" i="222"/>
  <c r="S344" i="222"/>
  <c r="R332" i="222"/>
  <c r="S303" i="222"/>
  <c r="R292" i="222"/>
  <c r="S279" i="222"/>
  <c r="AP250" i="222"/>
  <c r="S237" i="222"/>
  <c r="S224" i="222"/>
  <c r="R211" i="222"/>
  <c r="R185" i="222"/>
  <c r="S174" i="222"/>
  <c r="S163" i="222"/>
  <c r="AQ148" i="222"/>
  <c r="R129" i="222"/>
  <c r="S116" i="222"/>
  <c r="R108" i="222"/>
  <c r="AQ97" i="222"/>
  <c r="S87" i="222"/>
  <c r="S66" i="222"/>
  <c r="R58" i="222"/>
  <c r="R47" i="222"/>
  <c r="S46" i="222"/>
  <c r="R40" i="222"/>
  <c r="AR29" i="222"/>
  <c r="R23" i="222"/>
  <c r="AQ12" i="222"/>
  <c r="AA7" i="222"/>
  <c r="AA6" i="222" s="1"/>
  <c r="S511" i="221"/>
  <c r="S503" i="221"/>
  <c r="R493" i="221"/>
  <c r="S485" i="221"/>
  <c r="S475" i="221"/>
  <c r="R468" i="221"/>
  <c r="R458" i="221"/>
  <c r="R451" i="221"/>
  <c r="R441" i="221"/>
  <c r="R434" i="221"/>
  <c r="R424" i="221"/>
  <c r="R417" i="221"/>
  <c r="R407" i="221"/>
  <c r="R400" i="221"/>
  <c r="R390" i="221"/>
  <c r="R383" i="221"/>
  <c r="R373" i="221"/>
  <c r="S366" i="221"/>
  <c r="S356" i="221"/>
  <c r="S349" i="221"/>
  <c r="S339" i="221"/>
  <c r="R333" i="221"/>
  <c r="R323" i="221"/>
  <c r="R316" i="221"/>
  <c r="R306" i="221"/>
  <c r="R299" i="221"/>
  <c r="R289" i="221"/>
  <c r="S281" i="221"/>
  <c r="S271" i="221"/>
  <c r="R264" i="221"/>
  <c r="R254" i="221"/>
  <c r="S246" i="221"/>
  <c r="S236" i="221"/>
  <c r="S229" i="221"/>
  <c r="S219" i="221"/>
  <c r="R212" i="221"/>
  <c r="R202" i="221"/>
  <c r="R195" i="221"/>
  <c r="S185" i="221"/>
  <c r="R178" i="221"/>
  <c r="R168" i="221"/>
  <c r="R161" i="221"/>
  <c r="R151" i="221"/>
  <c r="R144" i="221"/>
  <c r="S418" i="224"/>
  <c r="AQ284" i="224"/>
  <c r="R384" i="223"/>
  <c r="S341" i="223"/>
  <c r="AO301" i="223"/>
  <c r="S273" i="223"/>
  <c r="S236" i="223"/>
  <c r="S203" i="223"/>
  <c r="AQ148" i="223"/>
  <c r="R103" i="223"/>
  <c r="S54" i="223"/>
  <c r="R34" i="223"/>
  <c r="S489" i="222"/>
  <c r="S468" i="222"/>
  <c r="S413" i="222"/>
  <c r="S394" i="222"/>
  <c r="R386" i="222"/>
  <c r="AQ369" i="222"/>
  <c r="S327" i="222"/>
  <c r="R303" i="222"/>
  <c r="R285" i="222"/>
  <c r="R240" i="222"/>
  <c r="S221" i="222"/>
  <c r="AN199" i="222"/>
  <c r="R145" i="222"/>
  <c r="S126" i="222"/>
  <c r="S54" i="222"/>
  <c r="S41" i="222"/>
  <c r="R15" i="222"/>
  <c r="X7" i="222"/>
  <c r="X6" i="222" s="1"/>
  <c r="R519" i="221"/>
  <c r="S491" i="221"/>
  <c r="S481" i="221"/>
  <c r="R456" i="221"/>
  <c r="S447" i="221"/>
  <c r="R423" i="221"/>
  <c r="S414" i="221"/>
  <c r="R391" i="221"/>
  <c r="S381" i="221"/>
  <c r="AO369" i="221"/>
  <c r="S358" i="221"/>
  <c r="S348" i="221"/>
  <c r="AR335" i="221"/>
  <c r="S324" i="221"/>
  <c r="S313" i="221"/>
  <c r="S287" i="221"/>
  <c r="S277" i="221"/>
  <c r="R252" i="221"/>
  <c r="R243" i="221"/>
  <c r="S218" i="221"/>
  <c r="S209" i="221"/>
  <c r="R187" i="221"/>
  <c r="R179" i="221"/>
  <c r="S166" i="221"/>
  <c r="R159" i="221"/>
  <c r="AO148" i="221"/>
  <c r="S139" i="221"/>
  <c r="R121" i="221"/>
  <c r="R104" i="221"/>
  <c r="R87" i="221"/>
  <c r="R70" i="221"/>
  <c r="R53" i="221"/>
  <c r="R36" i="221"/>
  <c r="R21" i="221"/>
  <c r="AO12" i="221"/>
  <c r="AE7" i="221"/>
  <c r="AE6" i="221" s="1"/>
  <c r="S513" i="220"/>
  <c r="AN505" i="220"/>
  <c r="R496" i="220"/>
  <c r="R479" i="220"/>
  <c r="R462" i="220"/>
  <c r="R445" i="220"/>
  <c r="R428" i="220"/>
  <c r="R411" i="220"/>
  <c r="R394" i="220"/>
  <c r="S377" i="220"/>
  <c r="AN369" i="220"/>
  <c r="S360" i="220"/>
  <c r="AN352" i="220"/>
  <c r="S343" i="220"/>
  <c r="AN335" i="220"/>
  <c r="S411" i="224"/>
  <c r="AO369" i="223"/>
  <c r="S340" i="223"/>
  <c r="AN301" i="223"/>
  <c r="S271" i="223"/>
  <c r="R235" i="223"/>
  <c r="R203" i="223"/>
  <c r="R173" i="223"/>
  <c r="AP148" i="223"/>
  <c r="S125" i="223"/>
  <c r="S102" i="223"/>
  <c r="R53" i="223"/>
  <c r="S32" i="223"/>
  <c r="AO488" i="222"/>
  <c r="R464" i="222"/>
  <c r="S412" i="222"/>
  <c r="S391" i="222"/>
  <c r="AN369" i="222"/>
  <c r="R327" i="222"/>
  <c r="R411" i="224"/>
  <c r="R90" i="224"/>
  <c r="R432" i="223"/>
  <c r="AN369" i="223"/>
  <c r="R340" i="223"/>
  <c r="S269" i="223"/>
  <c r="AP233" i="223"/>
  <c r="S172" i="223"/>
  <c r="R125" i="223"/>
  <c r="R102" i="223"/>
  <c r="S51" i="223"/>
  <c r="AN488" i="222"/>
  <c r="S461" i="222"/>
  <c r="R412" i="222"/>
  <c r="S390" i="222"/>
  <c r="S81" i="224"/>
  <c r="AG7" i="224"/>
  <c r="AG6" i="224" s="1"/>
  <c r="R431" i="223"/>
  <c r="R338" i="223"/>
  <c r="S268" i="223"/>
  <c r="S171" i="223"/>
  <c r="S123" i="223"/>
  <c r="R98" i="223"/>
  <c r="R51" i="223"/>
  <c r="R517" i="222"/>
  <c r="R229" i="224"/>
  <c r="S35" i="224"/>
  <c r="R474" i="223"/>
  <c r="AO420" i="223"/>
  <c r="AO335" i="223"/>
  <c r="R171" i="223"/>
  <c r="R122" i="223"/>
  <c r="AR97" i="223"/>
  <c r="S75" i="223"/>
  <c r="R50" i="223"/>
  <c r="R511" i="222"/>
  <c r="R460" i="222"/>
  <c r="S433" i="222"/>
  <c r="R407" i="222"/>
  <c r="R403" i="222"/>
  <c r="R387" i="222"/>
  <c r="R347" i="222"/>
  <c r="S320" i="222"/>
  <c r="AO301" i="222"/>
  <c r="S262" i="222"/>
  <c r="R236" i="222"/>
  <c r="R160" i="222"/>
  <c r="S139" i="222"/>
  <c r="R124" i="222"/>
  <c r="R109" i="222"/>
  <c r="R93" i="222"/>
  <c r="R78" i="222"/>
  <c r="AQ63" i="222"/>
  <c r="S49" i="222"/>
  <c r="R38" i="222"/>
  <c r="S27" i="222"/>
  <c r="AP12" i="222"/>
  <c r="O7" i="222"/>
  <c r="O6" i="222" s="1"/>
  <c r="S516" i="221"/>
  <c r="R503" i="221"/>
  <c r="S489" i="221"/>
  <c r="S477" i="221"/>
  <c r="R467" i="221"/>
  <c r="AQ454" i="221"/>
  <c r="S443" i="221"/>
  <c r="R435" i="221"/>
  <c r="R421" i="221"/>
  <c r="R420" i="221"/>
  <c r="R412" i="221"/>
  <c r="R388" i="221"/>
  <c r="S379" i="221"/>
  <c r="S355" i="221"/>
  <c r="S346" i="221"/>
  <c r="S321" i="221"/>
  <c r="R311" i="221"/>
  <c r="S298" i="221"/>
  <c r="S285" i="221"/>
  <c r="S273" i="221"/>
  <c r="R263" i="221"/>
  <c r="AQ250" i="221"/>
  <c r="R239" i="221"/>
  <c r="S230" i="221"/>
  <c r="AR216" i="221"/>
  <c r="R207" i="221"/>
  <c r="R197" i="221"/>
  <c r="S184" i="221"/>
  <c r="S176" i="221"/>
  <c r="AP165" i="221"/>
  <c r="R157" i="221"/>
  <c r="R136" i="221"/>
  <c r="R129" i="221"/>
  <c r="R119" i="221"/>
  <c r="R112" i="221"/>
  <c r="R102" i="221"/>
  <c r="R95" i="221"/>
  <c r="R85" i="221"/>
  <c r="R78" i="221"/>
  <c r="R68" i="221"/>
  <c r="R61" i="221"/>
  <c r="R51" i="221"/>
  <c r="R44" i="221"/>
  <c r="S34" i="221"/>
  <c r="R19" i="221"/>
  <c r="Z7" i="221"/>
  <c r="Z6" i="221" s="1"/>
  <c r="S511" i="220"/>
  <c r="R494" i="220"/>
  <c r="R477" i="220"/>
  <c r="R460" i="220"/>
  <c r="R443" i="220"/>
  <c r="R426" i="220"/>
  <c r="R409" i="220"/>
  <c r="R392" i="220"/>
  <c r="S375" i="220"/>
  <c r="S358" i="220"/>
  <c r="S341" i="220"/>
  <c r="R457" i="224"/>
  <c r="S273" i="224"/>
  <c r="AP29" i="224"/>
  <c r="AN335" i="223"/>
  <c r="R166" i="223"/>
  <c r="R120" i="223"/>
  <c r="AQ97" i="223"/>
  <c r="S72" i="223"/>
  <c r="S49" i="223"/>
  <c r="R510" i="222"/>
  <c r="S457" i="222"/>
  <c r="R426" i="222"/>
  <c r="S406" i="222"/>
  <c r="S345" i="222"/>
  <c r="S319" i="222"/>
  <c r="S455" i="224"/>
  <c r="R270" i="224"/>
  <c r="AO29" i="224"/>
  <c r="S299" i="223"/>
  <c r="AR165" i="223"/>
  <c r="S119" i="223"/>
  <c r="S114" i="223"/>
  <c r="S70" i="223"/>
  <c r="AR46" i="223"/>
  <c r="S507" i="222"/>
  <c r="R457" i="222"/>
  <c r="S425" i="222"/>
  <c r="R405" i="222"/>
  <c r="S367" i="222"/>
  <c r="S343" i="222"/>
  <c r="AQ318" i="222"/>
  <c r="R282" i="222"/>
  <c r="S261" i="222"/>
  <c r="R235" i="222"/>
  <c r="S196" i="222"/>
  <c r="S177" i="222"/>
  <c r="R158" i="222"/>
  <c r="R138" i="222"/>
  <c r="R120" i="222"/>
  <c r="R107" i="222"/>
  <c r="R90" i="222"/>
  <c r="R76" i="222"/>
  <c r="S48" i="222"/>
  <c r="R37" i="222"/>
  <c r="S25" i="222"/>
  <c r="AN12" i="222"/>
  <c r="L7" i="222"/>
  <c r="L6" i="222" s="1"/>
  <c r="R514" i="221"/>
  <c r="R502" i="221"/>
  <c r="AQ488" i="221"/>
  <c r="S476" i="221"/>
  <c r="R466" i="221"/>
  <c r="AN454" i="221"/>
  <c r="S442" i="221"/>
  <c r="R433" i="221"/>
  <c r="AQ420" i="221"/>
  <c r="S409" i="221"/>
  <c r="R401" i="221"/>
  <c r="R387" i="221"/>
  <c r="R386" i="221"/>
  <c r="R378" i="221"/>
  <c r="S354" i="221"/>
  <c r="S345" i="221"/>
  <c r="S320" i="221"/>
  <c r="S308" i="221"/>
  <c r="S297" i="221"/>
  <c r="AQ284" i="221"/>
  <c r="S272" i="221"/>
  <c r="R262" i="221"/>
  <c r="AN250" i="221"/>
  <c r="R238" i="221"/>
  <c r="S228" i="221"/>
  <c r="AP216" i="221"/>
  <c r="S204" i="221"/>
  <c r="R196" i="221"/>
  <c r="S183" i="221"/>
  <c r="S175" i="221"/>
  <c r="AN165" i="221"/>
  <c r="R156" i="221"/>
  <c r="R135" i="221"/>
  <c r="R128" i="221"/>
  <c r="R118" i="221"/>
  <c r="R111" i="221"/>
  <c r="R101" i="221"/>
  <c r="R94" i="221"/>
  <c r="R84" i="221"/>
  <c r="R77" i="221"/>
  <c r="R67" i="221"/>
  <c r="R60" i="221"/>
  <c r="R50" i="221"/>
  <c r="R43" i="221"/>
  <c r="S33" i="221"/>
  <c r="S27" i="221"/>
  <c r="R18" i="221"/>
  <c r="X7" i="221"/>
  <c r="X6" i="221" s="1"/>
  <c r="S520" i="220"/>
  <c r="S510" i="220"/>
  <c r="R503" i="220"/>
  <c r="R493" i="220"/>
  <c r="R486" i="220"/>
  <c r="R394" i="224"/>
  <c r="S331" i="224"/>
  <c r="S268" i="224"/>
  <c r="R132" i="224"/>
  <c r="R366" i="223"/>
  <c r="S297" i="223"/>
  <c r="S231" i="223"/>
  <c r="R196" i="223"/>
  <c r="AQ165" i="223"/>
  <c r="R142" i="223"/>
  <c r="S117" i="223"/>
  <c r="R70" i="223"/>
  <c r="AP46" i="223"/>
  <c r="S26" i="223"/>
  <c r="AI7" i="223"/>
  <c r="AI6" i="223" s="1"/>
  <c r="R507" i="222"/>
  <c r="R483" i="222"/>
  <c r="AQ454" i="222"/>
  <c r="R425" i="222"/>
  <c r="S404" i="222"/>
  <c r="R363" i="222"/>
  <c r="R343" i="222"/>
  <c r="AP318" i="222"/>
  <c r="R281" i="222"/>
  <c r="S258" i="222"/>
  <c r="S234" i="222"/>
  <c r="R196" i="222"/>
  <c r="R177" i="222"/>
  <c r="R155" i="222"/>
  <c r="S119" i="222"/>
  <c r="S106" i="222"/>
  <c r="S89" i="222"/>
  <c r="S75" i="222"/>
  <c r="R48" i="222"/>
  <c r="S36" i="222"/>
  <c r="R25" i="222"/>
  <c r="K7" i="222"/>
  <c r="R513" i="221"/>
  <c r="S501" i="221"/>
  <c r="AP488" i="221"/>
  <c r="R475" i="221"/>
  <c r="S465" i="221"/>
  <c r="R442" i="221"/>
  <c r="S432" i="221"/>
  <c r="AO420" i="221"/>
  <c r="R409" i="221"/>
  <c r="S399" i="221"/>
  <c r="AR386" i="221"/>
  <c r="S377" i="221"/>
  <c r="R354" i="221"/>
  <c r="S344" i="221"/>
  <c r="R320" i="221"/>
  <c r="R308" i="221"/>
  <c r="R297" i="221"/>
  <c r="AP284" i="221"/>
  <c r="R271" i="221"/>
  <c r="S261" i="221"/>
  <c r="S237" i="221"/>
  <c r="R228" i="221"/>
  <c r="AN216" i="221"/>
  <c r="R204" i="221"/>
  <c r="S194" i="221"/>
  <c r="R183" i="221"/>
  <c r="R175" i="221"/>
  <c r="S155" i="221"/>
  <c r="S146" i="221"/>
  <c r="S134" i="221"/>
  <c r="S127" i="221"/>
  <c r="S117" i="221"/>
  <c r="S110" i="221"/>
  <c r="S100" i="221"/>
  <c r="S93" i="221"/>
  <c r="S76" i="221"/>
  <c r="S66" i="221"/>
  <c r="S59" i="221"/>
  <c r="S49" i="221"/>
  <c r="S42" i="221"/>
  <c r="R33" i="221"/>
  <c r="R27" i="221"/>
  <c r="S17" i="221"/>
  <c r="W7" i="221"/>
  <c r="R520" i="220"/>
  <c r="R510" i="220"/>
  <c r="S502" i="220"/>
  <c r="S492" i="220"/>
  <c r="S485" i="220"/>
  <c r="R128" i="224"/>
  <c r="AP12" i="224"/>
  <c r="R455" i="223"/>
  <c r="S361" i="223"/>
  <c r="R323" i="223"/>
  <c r="R252" i="223"/>
  <c r="S188" i="223"/>
  <c r="R136" i="223"/>
  <c r="R88" i="223"/>
  <c r="AR63" i="223"/>
  <c r="S43" i="223"/>
  <c r="R18" i="223"/>
  <c r="I7" i="223"/>
  <c r="R472" i="222"/>
  <c r="R450" i="222"/>
  <c r="AP420" i="222"/>
  <c r="S380" i="222"/>
  <c r="S355" i="222"/>
  <c r="AR335" i="222"/>
  <c r="S316" i="222"/>
  <c r="S293" i="222"/>
  <c r="R275" i="222"/>
  <c r="AO250" i="222"/>
  <c r="S208" i="222"/>
  <c r="R188" i="222"/>
  <c r="S172" i="222"/>
  <c r="AP148" i="222"/>
  <c r="R133" i="222"/>
  <c r="R115" i="222"/>
  <c r="S102" i="222"/>
  <c r="S85" i="222"/>
  <c r="S72" i="222"/>
  <c r="S59" i="222"/>
  <c r="R32" i="222"/>
  <c r="R21" i="222"/>
  <c r="S509" i="221"/>
  <c r="S498" i="221"/>
  <c r="S486" i="221"/>
  <c r="S472" i="221"/>
  <c r="S462" i="221"/>
  <c r="S452" i="221"/>
  <c r="S438" i="221"/>
  <c r="R430" i="221"/>
  <c r="S405" i="221"/>
  <c r="R397" i="221"/>
  <c r="S372" i="221"/>
  <c r="S364" i="221"/>
  <c r="AO352" i="221"/>
  <c r="S340" i="221"/>
  <c r="S330" i="221"/>
  <c r="S304" i="221"/>
  <c r="R294" i="221"/>
  <c r="S282" i="221"/>
  <c r="S268" i="221"/>
  <c r="S258" i="221"/>
  <c r="R248" i="221"/>
  <c r="R234" i="221"/>
  <c r="R233" i="221"/>
  <c r="S225" i="221"/>
  <c r="S214" i="221"/>
  <c r="S200" i="221"/>
  <c r="S192" i="221"/>
  <c r="AN182" i="221"/>
  <c r="S172" i="221"/>
  <c r="S163" i="221"/>
  <c r="S151" i="221"/>
  <c r="S143" i="221"/>
  <c r="R132" i="221"/>
  <c r="R125" i="221"/>
  <c r="R115" i="221"/>
  <c r="R108" i="221"/>
  <c r="R98" i="221"/>
  <c r="R91" i="221"/>
  <c r="S81" i="221"/>
  <c r="R74" i="221"/>
  <c r="R64" i="221"/>
  <c r="R57" i="221"/>
  <c r="R47" i="221"/>
  <c r="R40" i="221"/>
  <c r="S30" i="221"/>
  <c r="S24" i="221"/>
  <c r="R15" i="221"/>
  <c r="M7" i="221"/>
  <c r="M6" i="221" s="1"/>
  <c r="S517" i="220"/>
  <c r="S507" i="220"/>
  <c r="R500" i="220"/>
  <c r="R490" i="220"/>
  <c r="R483" i="220"/>
  <c r="R195" i="224"/>
  <c r="S127" i="224"/>
  <c r="AR454" i="223"/>
  <c r="S395" i="223"/>
  <c r="R321" i="223"/>
  <c r="S251" i="223"/>
  <c r="R187" i="223"/>
  <c r="S157" i="223"/>
  <c r="R134" i="223"/>
  <c r="S87" i="223"/>
  <c r="AP63" i="223"/>
  <c r="R43" i="223"/>
  <c r="S17" i="223"/>
  <c r="AR471" i="222"/>
  <c r="S444" i="222"/>
  <c r="AN420" i="222"/>
  <c r="R380" i="222"/>
  <c r="R355" i="222"/>
  <c r="R316" i="222"/>
  <c r="R293" i="222"/>
  <c r="S274" i="222"/>
  <c r="AN250" i="222"/>
  <c r="R228" i="222"/>
  <c r="R207" i="222"/>
  <c r="R186" i="222"/>
  <c r="R172" i="222"/>
  <c r="AO148" i="222"/>
  <c r="AR114" i="222"/>
  <c r="S99" i="222"/>
  <c r="R85" i="222"/>
  <c r="R80" i="222"/>
  <c r="R70" i="222"/>
  <c r="R59" i="222"/>
  <c r="S31" i="222"/>
  <c r="S20" i="222"/>
  <c r="AM7" i="222"/>
  <c r="AM6" i="222" s="1"/>
  <c r="R509" i="221"/>
  <c r="R498" i="221"/>
  <c r="R485" i="221"/>
  <c r="R472" i="221"/>
  <c r="S460" i="221"/>
  <c r="R452" i="221"/>
  <c r="R438" i="221"/>
  <c r="R437" i="221"/>
  <c r="R429" i="221"/>
  <c r="R405" i="221"/>
  <c r="S396" i="221"/>
  <c r="R372" i="221"/>
  <c r="R364" i="221"/>
  <c r="R339" i="221"/>
  <c r="R330" i="221"/>
  <c r="R304" i="221"/>
  <c r="S293" i="221"/>
  <c r="R281" i="221"/>
  <c r="R268" i="221"/>
  <c r="S256" i="221"/>
  <c r="S247" i="221"/>
  <c r="AR233" i="221"/>
  <c r="S224" i="221"/>
  <c r="R214" i="221"/>
  <c r="R200" i="221"/>
  <c r="R199" i="221"/>
  <c r="R192" i="221"/>
  <c r="S170" i="221"/>
  <c r="R163" i="221"/>
  <c r="S150" i="221"/>
  <c r="R143" i="221"/>
  <c r="AR131" i="221"/>
  <c r="S131" i="221"/>
  <c r="S124" i="221"/>
  <c r="AR114" i="221"/>
  <c r="R114" i="221"/>
  <c r="S107" i="221"/>
  <c r="AR97" i="221"/>
  <c r="S97" i="221"/>
  <c r="S90" i="221"/>
  <c r="R81" i="221"/>
  <c r="S73" i="221"/>
  <c r="AR63" i="221"/>
  <c r="R63" i="221"/>
  <c r="S56" i="221"/>
  <c r="AR46" i="221"/>
  <c r="S46" i="221"/>
  <c r="S39" i="221"/>
  <c r="R30" i="221"/>
  <c r="R24" i="221"/>
  <c r="S14" i="221"/>
  <c r="AM7" i="221"/>
  <c r="AM6" i="221" s="1"/>
  <c r="L7" i="221"/>
  <c r="L6" i="221" s="1"/>
  <c r="R517" i="220"/>
  <c r="R507" i="220"/>
  <c r="S499" i="220"/>
  <c r="S489" i="220"/>
  <c r="S482" i="220"/>
  <c r="AP46" i="224"/>
  <c r="R257" i="223"/>
  <c r="R210" i="223"/>
  <c r="AR131" i="223"/>
  <c r="R21" i="223"/>
  <c r="R443" i="222"/>
  <c r="AR403" i="222"/>
  <c r="R377" i="222"/>
  <c r="R328" i="224"/>
  <c r="R193" i="224"/>
  <c r="AO46" i="224"/>
  <c r="R297" i="223"/>
  <c r="AP250" i="223"/>
  <c r="R205" i="223"/>
  <c r="AP131" i="223"/>
  <c r="R91" i="223"/>
  <c r="S56" i="223"/>
  <c r="S18" i="223"/>
  <c r="R442" i="222"/>
  <c r="S372" i="222"/>
  <c r="S347" i="222"/>
  <c r="R308" i="222"/>
  <c r="S255" i="222"/>
  <c r="R227" i="222"/>
  <c r="AP199" i="222"/>
  <c r="R151" i="222"/>
  <c r="S109" i="222"/>
  <c r="R86" i="222"/>
  <c r="R65" i="222"/>
  <c r="R49" i="222"/>
  <c r="R34" i="222"/>
  <c r="S17" i="222"/>
  <c r="S510" i="221"/>
  <c r="R494" i="221"/>
  <c r="R477" i="221"/>
  <c r="R460" i="221"/>
  <c r="R448" i="221"/>
  <c r="S431" i="221"/>
  <c r="S416" i="221"/>
  <c r="AN386" i="221"/>
  <c r="R370" i="221"/>
  <c r="R369" i="221"/>
  <c r="R358" i="221"/>
  <c r="R342" i="221"/>
  <c r="S329" i="221"/>
  <c r="S314" i="221"/>
  <c r="R298" i="221"/>
  <c r="R280" i="221"/>
  <c r="S265" i="221"/>
  <c r="AQ216" i="221"/>
  <c r="AQ199" i="221"/>
  <c r="R186" i="221"/>
  <c r="S173" i="221"/>
  <c r="S160" i="221"/>
  <c r="S132" i="221"/>
  <c r="S121" i="221"/>
  <c r="S109" i="221"/>
  <c r="AN97" i="221"/>
  <c r="S84" i="221"/>
  <c r="R73" i="221"/>
  <c r="R48" i="221"/>
  <c r="R37" i="221"/>
  <c r="R14" i="221"/>
  <c r="AI7" i="221"/>
  <c r="AI6" i="221" s="1"/>
  <c r="S508" i="220"/>
  <c r="S497" i="220"/>
  <c r="S474" i="220"/>
  <c r="S467" i="220"/>
  <c r="S456" i="220"/>
  <c r="S449" i="220"/>
  <c r="S438" i="220"/>
  <c r="S431" i="220"/>
  <c r="AR420" i="220"/>
  <c r="R420" i="220"/>
  <c r="S413" i="220"/>
  <c r="AP403" i="220"/>
  <c r="S395" i="220"/>
  <c r="AN386" i="220"/>
  <c r="R378" i="220"/>
  <c r="R359" i="220"/>
  <c r="R340" i="220"/>
  <c r="R332" i="220"/>
  <c r="R322" i="220"/>
  <c r="R315" i="220"/>
  <c r="R305" i="220"/>
  <c r="S297" i="220"/>
  <c r="S287" i="220"/>
  <c r="S280" i="220"/>
  <c r="S270" i="220"/>
  <c r="R264" i="220"/>
  <c r="S393" i="224"/>
  <c r="R350" i="223"/>
  <c r="R294" i="223"/>
  <c r="R204" i="223"/>
  <c r="S89" i="223"/>
  <c r="R55" i="223"/>
  <c r="R17" i="223"/>
  <c r="AQ437" i="222"/>
  <c r="R372" i="222"/>
  <c r="R342" i="222"/>
  <c r="S307" i="222"/>
  <c r="R254" i="222"/>
  <c r="S225" i="222"/>
  <c r="AO199" i="222"/>
  <c r="R150" i="222"/>
  <c r="S127" i="222"/>
  <c r="S107" i="222"/>
  <c r="S83" i="222"/>
  <c r="S64" i="222"/>
  <c r="AR46" i="222"/>
  <c r="R31" i="222"/>
  <c r="R17" i="222"/>
  <c r="N7" i="222"/>
  <c r="N6" i="222" s="1"/>
  <c r="R510" i="221"/>
  <c r="S492" i="221"/>
  <c r="S474" i="221"/>
  <c r="S459" i="221"/>
  <c r="R447" i="221"/>
  <c r="R431" i="221"/>
  <c r="R416" i="221"/>
  <c r="AR369" i="221"/>
  <c r="S357" i="221"/>
  <c r="S341" i="221"/>
  <c r="R329" i="221"/>
  <c r="R314" i="221"/>
  <c r="S296" i="221"/>
  <c r="S279" i="221"/>
  <c r="R265" i="221"/>
  <c r="AP199" i="221"/>
  <c r="R185" i="221"/>
  <c r="R173" i="221"/>
  <c r="R160" i="221"/>
  <c r="AQ131" i="221"/>
  <c r="S120" i="221"/>
  <c r="R109" i="221"/>
  <c r="S83" i="221"/>
  <c r="S72" i="221"/>
  <c r="S47" i="221"/>
  <c r="S36" i="221"/>
  <c r="S13" i="221"/>
  <c r="AH7" i="221"/>
  <c r="AH6" i="221" s="1"/>
  <c r="R508" i="220"/>
  <c r="R497" i="220"/>
  <c r="R474" i="220"/>
  <c r="R467" i="220"/>
  <c r="R456" i="220"/>
  <c r="R449" i="220"/>
  <c r="R438" i="220"/>
  <c r="R431" i="220"/>
  <c r="AQ420" i="220"/>
  <c r="R413" i="220"/>
  <c r="AO403" i="220"/>
  <c r="R395" i="220"/>
  <c r="R377" i="220"/>
  <c r="R358" i="220"/>
  <c r="S350" i="220"/>
  <c r="S339" i="220"/>
  <c r="S331" i="220"/>
  <c r="S321" i="220"/>
  <c r="S314" i="220"/>
  <c r="S304" i="220"/>
  <c r="R297" i="220"/>
  <c r="R287" i="220"/>
  <c r="R280" i="220"/>
  <c r="R270" i="220"/>
  <c r="S263" i="220"/>
  <c r="S253" i="220"/>
  <c r="S389" i="224"/>
  <c r="R348" i="223"/>
  <c r="R388" i="223"/>
  <c r="S344" i="223"/>
  <c r="R291" i="223"/>
  <c r="R155" i="223"/>
  <c r="S83" i="223"/>
  <c r="S479" i="222"/>
  <c r="AO437" i="222"/>
  <c r="R341" i="222"/>
  <c r="R305" i="222"/>
  <c r="S252" i="222"/>
  <c r="R223" i="222"/>
  <c r="S175" i="222"/>
  <c r="R126" i="222"/>
  <c r="R105" i="222"/>
  <c r="S81" i="222"/>
  <c r="AR63" i="222"/>
  <c r="AP46" i="222"/>
  <c r="AQ29" i="222"/>
  <c r="R14" i="222"/>
  <c r="R508" i="221"/>
  <c r="R491" i="221"/>
  <c r="S473" i="221"/>
  <c r="S457" i="221"/>
  <c r="S445" i="221"/>
  <c r="S428" i="221"/>
  <c r="R415" i="221"/>
  <c r="S401" i="221"/>
  <c r="AN369" i="221"/>
  <c r="R355" i="221"/>
  <c r="R352" i="221"/>
  <c r="S338" i="221"/>
  <c r="S327" i="221"/>
  <c r="S312" i="221"/>
  <c r="S295" i="221"/>
  <c r="S278" i="221"/>
  <c r="S262" i="221"/>
  <c r="R246" i="221"/>
  <c r="AR182" i="221"/>
  <c r="S169" i="221"/>
  <c r="S158" i="221"/>
  <c r="R146" i="221"/>
  <c r="AO131" i="221"/>
  <c r="S119" i="221"/>
  <c r="R107" i="221"/>
  <c r="S82" i="221"/>
  <c r="S71" i="221"/>
  <c r="S60" i="221"/>
  <c r="AP46" i="221"/>
  <c r="R35" i="221"/>
  <c r="R26" i="221"/>
  <c r="AR12" i="221"/>
  <c r="R12" i="221"/>
  <c r="AF7" i="221"/>
  <c r="AF6" i="221" s="1"/>
  <c r="R506" i="220"/>
  <c r="S495" i="220"/>
  <c r="R485" i="220"/>
  <c r="R473" i="220"/>
  <c r="R466" i="220"/>
  <c r="R455" i="220"/>
  <c r="R448" i="220"/>
  <c r="AQ437" i="220"/>
  <c r="R430" i="220"/>
  <c r="AO420" i="220"/>
  <c r="R412" i="220"/>
  <c r="S393" i="220"/>
  <c r="R376" i="220"/>
  <c r="R357" i="220"/>
  <c r="S349" i="220"/>
  <c r="S338" i="220"/>
  <c r="S330" i="220"/>
  <c r="S320" i="220"/>
  <c r="S313" i="220"/>
  <c r="S303" i="220"/>
  <c r="R296" i="220"/>
  <c r="R286" i="220"/>
  <c r="R279" i="220"/>
  <c r="R269" i="220"/>
  <c r="S262" i="220"/>
  <c r="S252" i="220"/>
  <c r="S465" i="223"/>
  <c r="AP386" i="223"/>
  <c r="S154" i="223"/>
  <c r="S148" i="223"/>
  <c r="S81" i="223"/>
  <c r="S478" i="222"/>
  <c r="R401" i="222"/>
  <c r="R340" i="222"/>
  <c r="S302" i="222"/>
  <c r="S282" i="222"/>
  <c r="S222" i="222"/>
  <c r="R174" i="222"/>
  <c r="S125" i="222"/>
  <c r="S104" i="222"/>
  <c r="AO80" i="222"/>
  <c r="AN63" i="222"/>
  <c r="AN46" i="222"/>
  <c r="AO29" i="222"/>
  <c r="S13" i="222"/>
  <c r="S507" i="221"/>
  <c r="S490" i="221"/>
  <c r="R473" i="221"/>
  <c r="R457" i="221"/>
  <c r="R443" i="221"/>
  <c r="S426" i="221"/>
  <c r="R414" i="221"/>
  <c r="R399" i="221"/>
  <c r="S353" i="221"/>
  <c r="R338" i="221"/>
  <c r="S325" i="221"/>
  <c r="R312" i="221"/>
  <c r="R295" i="221"/>
  <c r="R278" i="221"/>
  <c r="R261" i="221"/>
  <c r="S245" i="221"/>
  <c r="S231" i="221"/>
  <c r="AQ182" i="221"/>
  <c r="R169" i="221"/>
  <c r="R158" i="221"/>
  <c r="S145" i="221"/>
  <c r="AN131" i="221"/>
  <c r="S118" i="221"/>
  <c r="S106" i="221"/>
  <c r="R82" i="221"/>
  <c r="R71" i="221"/>
  <c r="R59" i="221"/>
  <c r="AO46" i="221"/>
  <c r="S25" i="221"/>
  <c r="AQ12" i="221"/>
  <c r="AD7" i="221"/>
  <c r="AD6" i="221" s="1"/>
  <c r="S519" i="220"/>
  <c r="AR505" i="220"/>
  <c r="R495" i="220"/>
  <c r="S484" i="220"/>
  <c r="S472" i="220"/>
  <c r="S465" i="220"/>
  <c r="AR454" i="220"/>
  <c r="R454" i="220"/>
  <c r="S447" i="220"/>
  <c r="AP437" i="220"/>
  <c r="S429" i="220"/>
  <c r="AN420" i="220"/>
  <c r="S411" i="220"/>
  <c r="R393" i="220"/>
  <c r="R375" i="220"/>
  <c r="S367" i="220"/>
  <c r="S356" i="220"/>
  <c r="R349" i="220"/>
  <c r="R338" i="220"/>
  <c r="R330" i="220"/>
  <c r="R320" i="220"/>
  <c r="R313" i="220"/>
  <c r="R303" i="220"/>
  <c r="S295" i="220"/>
  <c r="S285" i="220"/>
  <c r="S278" i="220"/>
  <c r="S268" i="220"/>
  <c r="R262" i="220"/>
  <c r="R252" i="220"/>
  <c r="R248" i="224"/>
  <c r="R355" i="224"/>
  <c r="S285" i="224"/>
  <c r="S71" i="224"/>
  <c r="R274" i="223"/>
  <c r="S229" i="223"/>
  <c r="S183" i="223"/>
  <c r="S34" i="223"/>
  <c r="AR420" i="222"/>
  <c r="R353" i="222"/>
  <c r="R330" i="222"/>
  <c r="AP267" i="222"/>
  <c r="R239" i="222"/>
  <c r="S184" i="222"/>
  <c r="S138" i="222"/>
  <c r="R131" i="222"/>
  <c r="AQ114" i="222"/>
  <c r="R75" i="222"/>
  <c r="S57" i="222"/>
  <c r="R42" i="222"/>
  <c r="R27" i="222"/>
  <c r="S520" i="221"/>
  <c r="S484" i="221"/>
  <c r="AO437" i="221"/>
  <c r="S421" i="221"/>
  <c r="R406" i="221"/>
  <c r="S392" i="221"/>
  <c r="R380" i="221"/>
  <c r="R366" i="221"/>
  <c r="R319" i="221"/>
  <c r="R303" i="221"/>
  <c r="R287" i="221"/>
  <c r="S269" i="221"/>
  <c r="S253" i="221"/>
  <c r="R241" i="221"/>
  <c r="R224" i="221"/>
  <c r="R209" i="221"/>
  <c r="R193" i="221"/>
  <c r="S180" i="221"/>
  <c r="AO165" i="221"/>
  <c r="R150" i="221"/>
  <c r="S140" i="221"/>
  <c r="R127" i="221"/>
  <c r="AO114" i="221"/>
  <c r="S102" i="221"/>
  <c r="R90" i="221"/>
  <c r="S65" i="221"/>
  <c r="S54" i="221"/>
  <c r="S43" i="221"/>
  <c r="AQ29" i="221"/>
  <c r="R29" i="221"/>
  <c r="S21" i="221"/>
  <c r="N7" i="221"/>
  <c r="N6" i="221" s="1"/>
  <c r="R515" i="220"/>
  <c r="R489" i="220"/>
  <c r="R480" i="220"/>
  <c r="S461" i="220"/>
  <c r="S443" i="220"/>
  <c r="R425" i="220"/>
  <c r="R418" i="220"/>
  <c r="R407" i="220"/>
  <c r="R400" i="220"/>
  <c r="R389" i="220"/>
  <c r="S382" i="220"/>
  <c r="S371" i="220"/>
  <c r="R364" i="220"/>
  <c r="R353" i="220"/>
  <c r="S352" i="220"/>
  <c r="S345" i="220"/>
  <c r="AP335" i="220"/>
  <c r="S326" i="220"/>
  <c r="AN318" i="220"/>
  <c r="S309" i="220"/>
  <c r="AN301" i="220"/>
  <c r="R292" i="220"/>
  <c r="R275" i="220"/>
  <c r="S258" i="220"/>
  <c r="R68" i="224"/>
  <c r="R227" i="223"/>
  <c r="AR182" i="223"/>
  <c r="S110" i="223"/>
  <c r="R68" i="223"/>
  <c r="AR352" i="222"/>
  <c r="S326" i="222"/>
  <c r="S295" i="222"/>
  <c r="AN267" i="222"/>
  <c r="R237" i="222"/>
  <c r="S214" i="222"/>
  <c r="R184" i="222"/>
  <c r="R182" i="222"/>
  <c r="R136" i="222"/>
  <c r="AP114" i="222"/>
  <c r="S74" i="222"/>
  <c r="R57" i="222"/>
  <c r="S24" i="222"/>
  <c r="AH7" i="222"/>
  <c r="AH6" i="222" s="1"/>
  <c r="R520" i="221"/>
  <c r="S502" i="221"/>
  <c r="R484" i="221"/>
  <c r="S469" i="221"/>
  <c r="AN437" i="221"/>
  <c r="AR420" i="221"/>
  <c r="S404" i="221"/>
  <c r="R392" i="221"/>
  <c r="R379" i="221"/>
  <c r="S365" i="221"/>
  <c r="AQ318" i="221"/>
  <c r="S302" i="221"/>
  <c r="S286" i="221"/>
  <c r="R269" i="221"/>
  <c r="R253" i="221"/>
  <c r="S238" i="221"/>
  <c r="R222" i="221"/>
  <c r="S208" i="221"/>
  <c r="R180" i="221"/>
  <c r="S149" i="221"/>
  <c r="R140" i="221"/>
  <c r="S126" i="221"/>
  <c r="AN114" i="221"/>
  <c r="S101" i="221"/>
  <c r="S89" i="221"/>
  <c r="R65" i="221"/>
  <c r="R54" i="221"/>
  <c r="R42" i="221"/>
  <c r="AP29" i="221"/>
  <c r="S20" i="221"/>
  <c r="K7" i="221"/>
  <c r="S514" i="220"/>
  <c r="S503" i="220"/>
  <c r="AR488" i="220"/>
  <c r="R488" i="220"/>
  <c r="S479" i="220"/>
  <c r="R461" i="220"/>
  <c r="S442" i="220"/>
  <c r="S435" i="220"/>
  <c r="S424" i="220"/>
  <c r="S417" i="220"/>
  <c r="S406" i="220"/>
  <c r="S399" i="220"/>
  <c r="S388" i="220"/>
  <c r="R382" i="220"/>
  <c r="R371" i="220"/>
  <c r="S363" i="220"/>
  <c r="AR352" i="220"/>
  <c r="R345" i="220"/>
  <c r="AO335" i="220"/>
  <c r="R326" i="220"/>
  <c r="R309" i="220"/>
  <c r="S291" i="220"/>
  <c r="S274" i="220"/>
  <c r="R258" i="220"/>
  <c r="S364" i="223"/>
  <c r="AN182" i="223"/>
  <c r="R110" i="223"/>
  <c r="S67" i="223"/>
  <c r="S460" i="222"/>
  <c r="AP352" i="222"/>
  <c r="S324" i="222"/>
  <c r="R295" i="222"/>
  <c r="S235" i="222"/>
  <c r="R213" i="222"/>
  <c r="S183" i="222"/>
  <c r="S135" i="222"/>
  <c r="R74" i="222"/>
  <c r="R364" i="223"/>
  <c r="R194" i="223"/>
  <c r="R141" i="223"/>
  <c r="S42" i="223"/>
  <c r="R409" i="222"/>
  <c r="S330" i="222"/>
  <c r="R288" i="222"/>
  <c r="S210" i="222"/>
  <c r="R89" i="222"/>
  <c r="S37" i="222"/>
  <c r="R500" i="221"/>
  <c r="AR471" i="221"/>
  <c r="R413" i="221"/>
  <c r="S394" i="221"/>
  <c r="S374" i="221"/>
  <c r="R353" i="221"/>
  <c r="AO335" i="221"/>
  <c r="R291" i="221"/>
  <c r="AP267" i="221"/>
  <c r="R231" i="221"/>
  <c r="R211" i="221"/>
  <c r="R191" i="221"/>
  <c r="R170" i="221"/>
  <c r="S152" i="221"/>
  <c r="S136" i="221"/>
  <c r="R117" i="221"/>
  <c r="R100" i="221"/>
  <c r="S87" i="221"/>
  <c r="R72" i="221"/>
  <c r="R56" i="221"/>
  <c r="R39" i="221"/>
  <c r="R25" i="221"/>
  <c r="AQ505" i="220"/>
  <c r="S490" i="220"/>
  <c r="R476" i="220"/>
  <c r="R465" i="220"/>
  <c r="S439" i="220"/>
  <c r="R437" i="220"/>
  <c r="S427" i="220"/>
  <c r="S415" i="220"/>
  <c r="S389" i="220"/>
  <c r="S380" i="220"/>
  <c r="S354" i="220"/>
  <c r="S342" i="220"/>
  <c r="R329" i="220"/>
  <c r="S305" i="220"/>
  <c r="S293" i="220"/>
  <c r="S269" i="220"/>
  <c r="R260" i="220"/>
  <c r="R240" i="220"/>
  <c r="R223" i="220"/>
  <c r="S205" i="220"/>
  <c r="R188" i="220"/>
  <c r="S180" i="220"/>
  <c r="S170" i="220"/>
  <c r="R163" i="220"/>
  <c r="R153" i="220"/>
  <c r="S145" i="220"/>
  <c r="S135" i="220"/>
  <c r="R128" i="220"/>
  <c r="R118" i="220"/>
  <c r="S110" i="220"/>
  <c r="S100" i="220"/>
  <c r="R93" i="220"/>
  <c r="R83" i="220"/>
  <c r="S75" i="220"/>
  <c r="S65" i="220"/>
  <c r="R58" i="220"/>
  <c r="S48" i="220"/>
  <c r="S41" i="220"/>
  <c r="S31" i="220"/>
  <c r="R25" i="220"/>
  <c r="R15" i="220"/>
  <c r="N7" i="220"/>
  <c r="N6" i="220" s="1"/>
  <c r="S519" i="219"/>
  <c r="S509" i="219"/>
  <c r="S502" i="219"/>
  <c r="S492" i="219"/>
  <c r="R485" i="219"/>
  <c r="R246" i="224"/>
  <c r="S363" i="223"/>
  <c r="S191" i="223"/>
  <c r="R139" i="223"/>
  <c r="R42" i="223"/>
  <c r="R209" i="222"/>
  <c r="R87" i="222"/>
  <c r="S61" i="222"/>
  <c r="R36" i="222"/>
  <c r="S499" i="221"/>
  <c r="AP471" i="221"/>
  <c r="S435" i="221"/>
  <c r="S411" i="221"/>
  <c r="S391" i="221"/>
  <c r="R374" i="221"/>
  <c r="S369" i="221"/>
  <c r="AR352" i="221"/>
  <c r="S290" i="221"/>
  <c r="AO267" i="221"/>
  <c r="R229" i="221"/>
  <c r="S210" i="221"/>
  <c r="S190" i="221"/>
  <c r="S168" i="221"/>
  <c r="R152" i="221"/>
  <c r="S135" i="221"/>
  <c r="S116" i="221"/>
  <c r="S99" i="221"/>
  <c r="S86" i="221"/>
  <c r="S70" i="221"/>
  <c r="S55" i="221"/>
  <c r="S38" i="221"/>
  <c r="AP505" i="220"/>
  <c r="AQ488" i="220"/>
  <c r="S475" i="220"/>
  <c r="S464" i="220"/>
  <c r="R439" i="220"/>
  <c r="R427" i="220"/>
  <c r="R415" i="220"/>
  <c r="R388" i="220"/>
  <c r="R380" i="220"/>
  <c r="R354" i="220"/>
  <c r="R342" i="220"/>
  <c r="S328" i="220"/>
  <c r="R304" i="220"/>
  <c r="R293" i="220"/>
  <c r="R268" i="220"/>
  <c r="S259" i="220"/>
  <c r="S239" i="220"/>
  <c r="S222" i="220"/>
  <c r="R205" i="220"/>
  <c r="S197" i="220"/>
  <c r="S187" i="220"/>
  <c r="R180" i="220"/>
  <c r="R170" i="220"/>
  <c r="S162" i="220"/>
  <c r="S152" i="220"/>
  <c r="R145" i="220"/>
  <c r="R135" i="220"/>
  <c r="S127" i="220"/>
  <c r="S117" i="220"/>
  <c r="R110" i="220"/>
  <c r="R100" i="220"/>
  <c r="S92" i="220"/>
  <c r="S82" i="220"/>
  <c r="R75" i="220"/>
  <c r="R65" i="220"/>
  <c r="S57" i="220"/>
  <c r="R48" i="220"/>
  <c r="R41" i="220"/>
  <c r="R31" i="220"/>
  <c r="S24" i="220"/>
  <c r="S14" i="220"/>
  <c r="M7" i="220"/>
  <c r="M6" i="220" s="1"/>
  <c r="R519" i="219"/>
  <c r="R509" i="219"/>
  <c r="R502" i="219"/>
  <c r="R492" i="219"/>
  <c r="S484" i="219"/>
  <c r="S474" i="219"/>
  <c r="S467" i="219"/>
  <c r="S457" i="219"/>
  <c r="S450" i="219"/>
  <c r="S440" i="219"/>
  <c r="S433" i="219"/>
  <c r="S423" i="219"/>
  <c r="S416" i="219"/>
  <c r="S406" i="219"/>
  <c r="AP233" i="224"/>
  <c r="S362" i="223"/>
  <c r="R239" i="223"/>
  <c r="R189" i="223"/>
  <c r="S138" i="223"/>
  <c r="R85" i="223"/>
  <c r="R38" i="223"/>
  <c r="S206" i="222"/>
  <c r="R179" i="222"/>
  <c r="S86" i="222"/>
  <c r="R61" i="222"/>
  <c r="S35" i="222"/>
  <c r="S495" i="221"/>
  <c r="AO471" i="221"/>
  <c r="S433" i="221"/>
  <c r="S408" i="221"/>
  <c r="S389" i="221"/>
  <c r="S371" i="221"/>
  <c r="AP352" i="221"/>
  <c r="S315" i="221"/>
  <c r="R290" i="221"/>
  <c r="S248" i="221"/>
  <c r="S227" i="221"/>
  <c r="R210" i="221"/>
  <c r="R190" i="221"/>
  <c r="S167" i="221"/>
  <c r="S165" i="221"/>
  <c r="R149" i="221"/>
  <c r="S148" i="221"/>
  <c r="R134" i="221"/>
  <c r="R116" i="221"/>
  <c r="R99" i="221"/>
  <c r="R86" i="221"/>
  <c r="S69" i="221"/>
  <c r="R55" i="221"/>
  <c r="R38" i="221"/>
  <c r="S23" i="221"/>
  <c r="AO505" i="220"/>
  <c r="AP488" i="220"/>
  <c r="R475" i="220"/>
  <c r="R464" i="220"/>
  <c r="S452" i="220"/>
  <c r="AR437" i="220"/>
  <c r="S426" i="220"/>
  <c r="S414" i="220"/>
  <c r="S387" i="220"/>
  <c r="S379" i="220"/>
  <c r="S353" i="220"/>
  <c r="R341" i="220"/>
  <c r="R328" i="220"/>
  <c r="S302" i="220"/>
  <c r="S292" i="220"/>
  <c r="S282" i="220"/>
  <c r="AR267" i="220"/>
  <c r="S267" i="220"/>
  <c r="R259" i="220"/>
  <c r="R239" i="220"/>
  <c r="S231" i="220"/>
  <c r="R222" i="220"/>
  <c r="S214" i="220"/>
  <c r="S204" i="220"/>
  <c r="R197" i="220"/>
  <c r="R187" i="220"/>
  <c r="S179" i="220"/>
  <c r="S169" i="220"/>
  <c r="R162" i="220"/>
  <c r="R152" i="220"/>
  <c r="S144" i="220"/>
  <c r="S134" i="220"/>
  <c r="R127" i="220"/>
  <c r="R117" i="220"/>
  <c r="S109" i="220"/>
  <c r="S99" i="220"/>
  <c r="R92" i="220"/>
  <c r="R82" i="220"/>
  <c r="S74" i="220"/>
  <c r="S64" i="220"/>
  <c r="R57" i="220"/>
  <c r="S47" i="220"/>
  <c r="S40" i="220"/>
  <c r="S30" i="220"/>
  <c r="R24" i="220"/>
  <c r="R14" i="220"/>
  <c r="AM7" i="220"/>
  <c r="AM6" i="220" s="1"/>
  <c r="L7" i="220"/>
  <c r="L6" i="220" s="1"/>
  <c r="S518" i="219"/>
  <c r="S508" i="219"/>
  <c r="S501" i="219"/>
  <c r="S491" i="219"/>
  <c r="R484" i="219"/>
  <c r="R474" i="219"/>
  <c r="R467" i="219"/>
  <c r="R457" i="219"/>
  <c r="R450" i="219"/>
  <c r="R440" i="219"/>
  <c r="R433" i="219"/>
  <c r="R423" i="219"/>
  <c r="R416" i="219"/>
  <c r="R406" i="219"/>
  <c r="S398" i="219"/>
  <c r="S388" i="219"/>
  <c r="S381" i="219"/>
  <c r="S371" i="219"/>
  <c r="S364" i="219"/>
  <c r="S354" i="219"/>
  <c r="R348" i="219"/>
  <c r="R338" i="219"/>
  <c r="R331" i="219"/>
  <c r="R321" i="219"/>
  <c r="R314" i="219"/>
  <c r="R304" i="219"/>
  <c r="R297" i="219"/>
  <c r="R287" i="219"/>
  <c r="R280" i="219"/>
  <c r="R270" i="219"/>
  <c r="R263" i="219"/>
  <c r="S73" i="224"/>
  <c r="S291" i="223"/>
  <c r="S136" i="223"/>
  <c r="R81" i="223"/>
  <c r="S37" i="223"/>
  <c r="S245" i="222"/>
  <c r="R206" i="222"/>
  <c r="S173" i="222"/>
  <c r="S146" i="222"/>
  <c r="S82" i="222"/>
  <c r="S34" i="222"/>
  <c r="S519" i="221"/>
  <c r="R495" i="221"/>
  <c r="R432" i="221"/>
  <c r="R408" i="221"/>
  <c r="R389" i="221"/>
  <c r="R371" i="221"/>
  <c r="R315" i="221"/>
  <c r="S288" i="221"/>
  <c r="R245" i="221"/>
  <c r="R227" i="221"/>
  <c r="R72" i="224"/>
  <c r="S503" i="223"/>
  <c r="R132" i="223"/>
  <c r="AQ80" i="223"/>
  <c r="R35" i="223"/>
  <c r="AH7" i="223"/>
  <c r="AH6" i="223" s="1"/>
  <c r="R500" i="222"/>
  <c r="S359" i="222"/>
  <c r="S241" i="222"/>
  <c r="S203" i="222"/>
  <c r="R173" i="222"/>
  <c r="S142" i="222"/>
  <c r="S56" i="222"/>
  <c r="S30" i="222"/>
  <c r="S518" i="221"/>
  <c r="S494" i="221"/>
  <c r="S430" i="221"/>
  <c r="S406" i="221"/>
  <c r="S388" i="221"/>
  <c r="S370" i="221"/>
  <c r="R313" i="221"/>
  <c r="R288" i="221"/>
  <c r="S244" i="221"/>
  <c r="S226" i="221"/>
  <c r="S206" i="221"/>
  <c r="S187" i="221"/>
  <c r="R166" i="221"/>
  <c r="AQ148" i="221"/>
  <c r="R133" i="221"/>
  <c r="AQ114" i="221"/>
  <c r="AQ97" i="221"/>
  <c r="R83" i="221"/>
  <c r="S68" i="221"/>
  <c r="S52" i="221"/>
  <c r="S35" i="221"/>
  <c r="S22" i="221"/>
  <c r="Q8" i="221"/>
  <c r="AN488" i="220"/>
  <c r="R472" i="220"/>
  <c r="R463" i="220"/>
  <c r="S451" i="220"/>
  <c r="AN437" i="220"/>
  <c r="R424" i="220"/>
  <c r="S412" i="220"/>
  <c r="S401" i="220"/>
  <c r="AR386" i="220"/>
  <c r="R386" i="220"/>
  <c r="S378" i="220"/>
  <c r="S366" i="220"/>
  <c r="AP352" i="220"/>
  <c r="R339" i="220"/>
  <c r="R327" i="220"/>
  <c r="S316" i="220"/>
  <c r="AR301" i="220"/>
  <c r="S290" i="220"/>
  <c r="S281" i="220"/>
  <c r="AP267" i="220"/>
  <c r="R257" i="220"/>
  <c r="R248" i="220"/>
  <c r="R238" i="220"/>
  <c r="S230" i="220"/>
  <c r="R221" i="220"/>
  <c r="S213" i="220"/>
  <c r="S203" i="220"/>
  <c r="R196" i="220"/>
  <c r="R186" i="220"/>
  <c r="S178" i="220"/>
  <c r="S168" i="220"/>
  <c r="R161" i="220"/>
  <c r="R151" i="220"/>
  <c r="S143" i="220"/>
  <c r="S133" i="220"/>
  <c r="R126" i="220"/>
  <c r="R116" i="220"/>
  <c r="S108" i="220"/>
  <c r="S98" i="220"/>
  <c r="R91" i="220"/>
  <c r="R81" i="220"/>
  <c r="S73" i="220"/>
  <c r="AR63" i="220"/>
  <c r="S56" i="220"/>
  <c r="AR46" i="220"/>
  <c r="R46" i="220"/>
  <c r="S39" i="220"/>
  <c r="AR29" i="220"/>
  <c r="S29" i="220"/>
  <c r="R23" i="220"/>
  <c r="R13" i="220"/>
  <c r="AK7" i="220"/>
  <c r="J7" i="220"/>
  <c r="S517" i="219"/>
  <c r="S507" i="219"/>
  <c r="S500" i="219"/>
  <c r="S490" i="219"/>
  <c r="R483" i="219"/>
  <c r="R473" i="219"/>
  <c r="R466" i="219"/>
  <c r="R456" i="219"/>
  <c r="R449" i="219"/>
  <c r="R439" i="219"/>
  <c r="R432" i="219"/>
  <c r="R422" i="219"/>
  <c r="R415" i="219"/>
  <c r="R405" i="219"/>
  <c r="S397" i="219"/>
  <c r="S387" i="219"/>
  <c r="S380" i="219"/>
  <c r="S370" i="219"/>
  <c r="S363" i="219"/>
  <c r="S353" i="219"/>
  <c r="R347" i="219"/>
  <c r="R337" i="219"/>
  <c r="R330" i="219"/>
  <c r="R320" i="219"/>
  <c r="R313" i="219"/>
  <c r="R303" i="219"/>
  <c r="R296" i="219"/>
  <c r="R286" i="219"/>
  <c r="R279" i="219"/>
  <c r="R269" i="219"/>
  <c r="R262" i="219"/>
  <c r="R252" i="219"/>
  <c r="R245" i="219"/>
  <c r="R235" i="219"/>
  <c r="R228" i="219"/>
  <c r="R218" i="219"/>
  <c r="R211" i="219"/>
  <c r="R201" i="219"/>
  <c r="R194" i="219"/>
  <c r="R184" i="219"/>
  <c r="R177" i="219"/>
  <c r="R167" i="219"/>
  <c r="R160" i="219"/>
  <c r="R150" i="219"/>
  <c r="R143" i="219"/>
  <c r="R133" i="219"/>
  <c r="R126" i="219"/>
  <c r="S116" i="219"/>
  <c r="S109" i="219"/>
  <c r="S100" i="219"/>
  <c r="S94" i="219"/>
  <c r="S85" i="219"/>
  <c r="S54" i="219"/>
  <c r="AO46" i="219"/>
  <c r="S38" i="219"/>
  <c r="AP29" i="219"/>
  <c r="R22" i="219"/>
  <c r="AQ12" i="219"/>
  <c r="AG7" i="219"/>
  <c r="AG6" i="219" s="1"/>
  <c r="S516" i="218"/>
  <c r="R503" i="223"/>
  <c r="AP80" i="223"/>
  <c r="Y7" i="223"/>
  <c r="Y6" i="223" s="1"/>
  <c r="S494" i="222"/>
  <c r="S443" i="222"/>
  <c r="S400" i="222"/>
  <c r="R359" i="222"/>
  <c r="R315" i="222"/>
  <c r="S278" i="222"/>
  <c r="S239" i="222"/>
  <c r="S200" i="222"/>
  <c r="R171" i="222"/>
  <c r="R142" i="222"/>
  <c r="S110" i="222"/>
  <c r="R56" i="222"/>
  <c r="AN29" i="222"/>
  <c r="R518" i="221"/>
  <c r="R492" i="221"/>
  <c r="S450" i="221"/>
  <c r="R426" i="221"/>
  <c r="R404" i="221"/>
  <c r="R403" i="221"/>
  <c r="S387" i="221"/>
  <c r="AQ369" i="221"/>
  <c r="S310" i="221"/>
  <c r="R286" i="221"/>
  <c r="R244" i="221"/>
  <c r="R226" i="221"/>
  <c r="S203" i="221"/>
  <c r="S186" i="221"/>
  <c r="AR165" i="221"/>
  <c r="AP148" i="221"/>
  <c r="AP131" i="221"/>
  <c r="AP114" i="221"/>
  <c r="AP97" i="221"/>
  <c r="AR80" i="221"/>
  <c r="S67" i="221"/>
  <c r="R52" i="221"/>
  <c r="R34" i="221"/>
  <c r="R22" i="221"/>
  <c r="AR471" i="220"/>
  <c r="R471" i="220"/>
  <c r="S462" i="220"/>
  <c r="R451" i="220"/>
  <c r="S423" i="220"/>
  <c r="S410" i="220"/>
  <c r="R401" i="220"/>
  <c r="AQ386" i="220"/>
  <c r="S376" i="220"/>
  <c r="R366" i="220"/>
  <c r="AO352" i="220"/>
  <c r="S337" i="220"/>
  <c r="S325" i="220"/>
  <c r="R316" i="220"/>
  <c r="AQ301" i="220"/>
  <c r="R290" i="220"/>
  <c r="R281" i="220"/>
  <c r="AO267" i="220"/>
  <c r="S256" i="220"/>
  <c r="S247" i="220"/>
  <c r="S237" i="220"/>
  <c r="R230" i="220"/>
  <c r="S220" i="220"/>
  <c r="R213" i="220"/>
  <c r="R203" i="220"/>
  <c r="S195" i="220"/>
  <c r="S185" i="220"/>
  <c r="R178" i="220"/>
  <c r="R168" i="220"/>
  <c r="S160" i="220"/>
  <c r="S150" i="220"/>
  <c r="R143" i="220"/>
  <c r="R133" i="220"/>
  <c r="S125" i="220"/>
  <c r="S115" i="220"/>
  <c r="R108" i="220"/>
  <c r="R98" i="220"/>
  <c r="S90" i="220"/>
  <c r="AR80" i="220"/>
  <c r="R73" i="220"/>
  <c r="AQ63" i="220"/>
  <c r="R56" i="220"/>
  <c r="AQ46" i="220"/>
  <c r="R39" i="220"/>
  <c r="AQ29" i="220"/>
  <c r="S22" i="220"/>
  <c r="AR12" i="220"/>
  <c r="AI7" i="220"/>
  <c r="AI6" i="220" s="1"/>
  <c r="I7" i="220"/>
  <c r="R517" i="219"/>
  <c r="R507" i="219"/>
  <c r="R500" i="219"/>
  <c r="R490" i="219"/>
  <c r="S482" i="219"/>
  <c r="R294" i="224"/>
  <c r="R494" i="222"/>
  <c r="AP437" i="222"/>
  <c r="R399" i="222"/>
  <c r="S358" i="222"/>
  <c r="S312" i="222"/>
  <c r="R278" i="222"/>
  <c r="AP233" i="222"/>
  <c r="R168" i="222"/>
  <c r="R140" i="222"/>
  <c r="R110" i="222"/>
  <c r="S55" i="222"/>
  <c r="AG7" i="222"/>
  <c r="AG6" i="222" s="1"/>
  <c r="R517" i="221"/>
  <c r="R490" i="221"/>
  <c r="R450" i="221"/>
  <c r="S425" i="221"/>
  <c r="AR403" i="221"/>
  <c r="AQ386" i="221"/>
  <c r="S332" i="221"/>
  <c r="S307" i="221"/>
  <c r="R285" i="221"/>
  <c r="S263" i="221"/>
  <c r="S243" i="221"/>
  <c r="S221" i="221"/>
  <c r="R203" i="221"/>
  <c r="R184" i="221"/>
  <c r="AQ165" i="221"/>
  <c r="AN148" i="221"/>
  <c r="AO97" i="221"/>
  <c r="AQ80" i="221"/>
  <c r="R66" i="221"/>
  <c r="S51" i="221"/>
  <c r="S32" i="221"/>
  <c r="R20" i="221"/>
  <c r="AL7" i="221"/>
  <c r="AL6" i="221" s="1"/>
  <c r="R519" i="220"/>
  <c r="AQ471" i="220"/>
  <c r="S460" i="220"/>
  <c r="S450" i="220"/>
  <c r="R423" i="220"/>
  <c r="R410" i="220"/>
  <c r="S400" i="220"/>
  <c r="AP386" i="220"/>
  <c r="S374" i="220"/>
  <c r="S365" i="220"/>
  <c r="R337" i="220"/>
  <c r="R325" i="220"/>
  <c r="S315" i="220"/>
  <c r="AP301" i="220"/>
  <c r="S289" i="220"/>
  <c r="S279" i="220"/>
  <c r="AN267" i="220"/>
  <c r="R256" i="220"/>
  <c r="R247" i="220"/>
  <c r="R237" i="220"/>
  <c r="S229" i="220"/>
  <c r="R220" i="220"/>
  <c r="S212" i="220"/>
  <c r="S202" i="220"/>
  <c r="R195" i="220"/>
  <c r="R185" i="220"/>
  <c r="S177" i="220"/>
  <c r="S167" i="220"/>
  <c r="R160" i="220"/>
  <c r="R150" i="220"/>
  <c r="S142" i="220"/>
  <c r="S132" i="220"/>
  <c r="R125" i="220"/>
  <c r="R115" i="220"/>
  <c r="S107" i="220"/>
  <c r="AR97" i="220"/>
  <c r="R90" i="220"/>
  <c r="AQ80" i="220"/>
  <c r="S72" i="220"/>
  <c r="AP63" i="220"/>
  <c r="S55" i="220"/>
  <c r="AP46" i="220"/>
  <c r="S38" i="220"/>
  <c r="AP29" i="220"/>
  <c r="R22" i="220"/>
  <c r="AQ12" i="220"/>
  <c r="AH7" i="220"/>
  <c r="AH6" i="220" s="1"/>
  <c r="S516" i="219"/>
  <c r="S506" i="219"/>
  <c r="S499" i="219"/>
  <c r="S489" i="219"/>
  <c r="R482" i="219"/>
  <c r="R472" i="219"/>
  <c r="R465" i="219"/>
  <c r="R455" i="219"/>
  <c r="R448" i="219"/>
  <c r="R438" i="219"/>
  <c r="R431" i="219"/>
  <c r="R286" i="224"/>
  <c r="R231" i="223"/>
  <c r="AP165" i="223"/>
  <c r="J7" i="223"/>
  <c r="S493" i="222"/>
  <c r="S397" i="222"/>
  <c r="S357" i="222"/>
  <c r="R306" i="222"/>
  <c r="R276" i="222"/>
  <c r="AN165" i="222"/>
  <c r="R135" i="222"/>
  <c r="R106" i="222"/>
  <c r="R54" i="222"/>
  <c r="AF7" i="222"/>
  <c r="AF6" i="222" s="1"/>
  <c r="S514" i="221"/>
  <c r="R489" i="221"/>
  <c r="R469" i="221"/>
  <c r="S449" i="221"/>
  <c r="R425" i="221"/>
  <c r="AQ403" i="221"/>
  <c r="AO386" i="221"/>
  <c r="S350" i="221"/>
  <c r="R332" i="221"/>
  <c r="R307" i="221"/>
  <c r="S260" i="221"/>
  <c r="S242" i="221"/>
  <c r="R221" i="221"/>
  <c r="S201" i="221"/>
  <c r="AP182" i="221"/>
  <c r="AP80" i="221"/>
  <c r="S64" i="221"/>
  <c r="S50" i="221"/>
  <c r="R32" i="221"/>
  <c r="S19" i="221"/>
  <c r="AK7" i="221"/>
  <c r="S518" i="220"/>
  <c r="R502" i="220"/>
  <c r="AP471" i="220"/>
  <c r="S459" i="220"/>
  <c r="R450" i="220"/>
  <c r="S422" i="220"/>
  <c r="S409" i="220"/>
  <c r="R399" i="220"/>
  <c r="AO386" i="220"/>
  <c r="R374" i="220"/>
  <c r="R365" i="220"/>
  <c r="S336" i="220"/>
  <c r="S324" i="220"/>
  <c r="R314" i="220"/>
  <c r="AO301" i="220"/>
  <c r="R289" i="220"/>
  <c r="R278" i="220"/>
  <c r="S255" i="220"/>
  <c r="S246" i="220"/>
  <c r="S236" i="220"/>
  <c r="R229" i="220"/>
  <c r="S219" i="220"/>
  <c r="R212" i="220"/>
  <c r="R202" i="220"/>
  <c r="S194" i="220"/>
  <c r="S184" i="220"/>
  <c r="R177" i="220"/>
  <c r="R167" i="220"/>
  <c r="S159" i="220"/>
  <c r="S149" i="220"/>
  <c r="R142" i="220"/>
  <c r="R132" i="220"/>
  <c r="S124" i="220"/>
  <c r="AR114" i="220"/>
  <c r="R107" i="220"/>
  <c r="AQ97" i="220"/>
  <c r="S89" i="220"/>
  <c r="AP80" i="220"/>
  <c r="R72" i="220"/>
  <c r="AO63" i="220"/>
  <c r="R55" i="220"/>
  <c r="AO46" i="220"/>
  <c r="R38" i="220"/>
  <c r="AO29" i="220"/>
  <c r="S21" i="220"/>
  <c r="AP12" i="220"/>
  <c r="AG7" i="220"/>
  <c r="AG6" i="220" s="1"/>
  <c r="R516" i="219"/>
  <c r="R506" i="219"/>
  <c r="R499" i="219"/>
  <c r="R489" i="219"/>
  <c r="S481" i="219"/>
  <c r="AR471" i="219"/>
  <c r="R471" i="219"/>
  <c r="S464" i="219"/>
  <c r="AR454" i="219"/>
  <c r="R454" i="219"/>
  <c r="S447" i="219"/>
  <c r="AR437" i="219"/>
  <c r="R437" i="219"/>
  <c r="S430" i="219"/>
  <c r="AR420" i="219"/>
  <c r="R420" i="219"/>
  <c r="S413" i="219"/>
  <c r="AR403" i="219"/>
  <c r="R396" i="219"/>
  <c r="AQ386" i="219"/>
  <c r="R379" i="219"/>
  <c r="AQ369" i="219"/>
  <c r="R362" i="219"/>
  <c r="AQ352" i="219"/>
  <c r="R352" i="219"/>
  <c r="S345" i="219"/>
  <c r="AR335" i="219"/>
  <c r="R335" i="219"/>
  <c r="S328" i="219"/>
  <c r="AR318" i="219"/>
  <c r="R318" i="219"/>
  <c r="S311" i="219"/>
  <c r="AR301" i="219"/>
  <c r="R301" i="219"/>
  <c r="S294" i="219"/>
  <c r="AR284" i="219"/>
  <c r="S284" i="219"/>
  <c r="S277" i="219"/>
  <c r="AR267" i="219"/>
  <c r="R267" i="219"/>
  <c r="S260" i="219"/>
  <c r="AR250" i="219"/>
  <c r="S250" i="219"/>
  <c r="S243" i="219"/>
  <c r="AR233" i="219"/>
  <c r="R233" i="219"/>
  <c r="S226" i="219"/>
  <c r="AR216" i="219"/>
  <c r="R216" i="219"/>
  <c r="S209" i="219"/>
  <c r="AR199" i="219"/>
  <c r="R199" i="219"/>
  <c r="S192" i="219"/>
  <c r="AR182" i="219"/>
  <c r="R182" i="219"/>
  <c r="S175" i="219"/>
  <c r="AR165" i="219"/>
  <c r="R165" i="219"/>
  <c r="S158" i="219"/>
  <c r="AR148" i="219"/>
  <c r="R148" i="219"/>
  <c r="S141" i="219"/>
  <c r="AR131" i="219"/>
  <c r="R131" i="219"/>
  <c r="S124" i="219"/>
  <c r="R115" i="219"/>
  <c r="S108" i="219"/>
  <c r="R99" i="219"/>
  <c r="R93" i="219"/>
  <c r="R84" i="219"/>
  <c r="S78" i="219"/>
  <c r="S69" i="219"/>
  <c r="R53" i="219"/>
  <c r="R37" i="219"/>
  <c r="S20" i="219"/>
  <c r="AN12" i="219"/>
  <c r="AD7" i="219"/>
  <c r="AD6" i="219" s="1"/>
  <c r="R515" i="218"/>
  <c r="AQ267" i="224"/>
  <c r="S323" i="223"/>
  <c r="R213" i="223"/>
  <c r="R154" i="223"/>
  <c r="S422" i="222"/>
  <c r="R224" i="222"/>
  <c r="S193" i="222"/>
  <c r="S162" i="222"/>
  <c r="AP97" i="222"/>
  <c r="R69" i="222"/>
  <c r="R22" i="222"/>
  <c r="R7" i="222"/>
  <c r="R506" i="221"/>
  <c r="S483" i="221"/>
  <c r="R464" i="221"/>
  <c r="R440" i="221"/>
  <c r="S384" i="221"/>
  <c r="R365" i="221"/>
  <c r="R346" i="221"/>
  <c r="R324" i="221"/>
  <c r="AQ301" i="221"/>
  <c r="R279" i="221"/>
  <c r="R255" i="221"/>
  <c r="S234" i="221"/>
  <c r="R217" i="221"/>
  <c r="S162" i="221"/>
  <c r="R145" i="221"/>
  <c r="R126" i="221"/>
  <c r="R110" i="221"/>
  <c r="S94" i="221"/>
  <c r="AN29" i="221"/>
  <c r="S15" i="221"/>
  <c r="R7" i="221"/>
  <c r="R514" i="220"/>
  <c r="S498" i="220"/>
  <c r="R482" i="220"/>
  <c r="R457" i="220"/>
  <c r="S445" i="220"/>
  <c r="R434" i="220"/>
  <c r="S405" i="220"/>
  <c r="S396" i="220"/>
  <c r="S370" i="220"/>
  <c r="S361" i="220"/>
  <c r="R348" i="220"/>
  <c r="R321" i="220"/>
  <c r="S310" i="220"/>
  <c r="S299" i="220"/>
  <c r="AR284" i="220"/>
  <c r="R284" i="220"/>
  <c r="S275" i="220"/>
  <c r="S251" i="220"/>
  <c r="R244" i="220"/>
  <c r="R234" i="220"/>
  <c r="S226" i="220"/>
  <c r="R217" i="220"/>
  <c r="S209" i="220"/>
  <c r="AR199" i="220"/>
  <c r="R192" i="220"/>
  <c r="AQ182" i="220"/>
  <c r="S174" i="220"/>
  <c r="AP165" i="220"/>
  <c r="R157" i="220"/>
  <c r="AO148" i="220"/>
  <c r="S139" i="220"/>
  <c r="AN131" i="220"/>
  <c r="R122" i="220"/>
  <c r="S104" i="220"/>
  <c r="R87" i="220"/>
  <c r="S69" i="220"/>
  <c r="S52" i="220"/>
  <c r="S35" i="220"/>
  <c r="R19" i="220"/>
  <c r="AA7" i="220"/>
  <c r="AA6" i="220" s="1"/>
  <c r="S513" i="219"/>
  <c r="AN505" i="219"/>
  <c r="S496" i="219"/>
  <c r="AN488" i="219"/>
  <c r="R479" i="219"/>
  <c r="R462" i="219"/>
  <c r="R445" i="219"/>
  <c r="R428" i="219"/>
  <c r="R411" i="219"/>
  <c r="S393" i="219"/>
  <c r="S376" i="219"/>
  <c r="S359" i="219"/>
  <c r="R343" i="219"/>
  <c r="R326" i="219"/>
  <c r="R309" i="219"/>
  <c r="R292" i="219"/>
  <c r="R275" i="219"/>
  <c r="R258" i="219"/>
  <c r="R241" i="219"/>
  <c r="R224" i="219"/>
  <c r="R207" i="219"/>
  <c r="R190" i="219"/>
  <c r="R173" i="219"/>
  <c r="R156" i="219"/>
  <c r="R139" i="219"/>
  <c r="R122" i="219"/>
  <c r="AN114" i="219"/>
  <c r="S106" i="219"/>
  <c r="AQ97" i="219"/>
  <c r="R82" i="219"/>
  <c r="R76" i="219"/>
  <c r="R67" i="219"/>
  <c r="S60" i="219"/>
  <c r="R51" i="219"/>
  <c r="S44" i="219"/>
  <c r="S34" i="219"/>
  <c r="R18" i="219"/>
  <c r="X7" i="219"/>
  <c r="X6" i="219" s="1"/>
  <c r="S512" i="218"/>
  <c r="AP318" i="223"/>
  <c r="R211" i="223"/>
  <c r="S151" i="223"/>
  <c r="R478" i="222"/>
  <c r="R421" i="222"/>
  <c r="R348" i="222"/>
  <c r="R221" i="222"/>
  <c r="R189" i="222"/>
  <c r="S161" i="222"/>
  <c r="R127" i="222"/>
  <c r="AN97" i="222"/>
  <c r="S68" i="222"/>
  <c r="S21" i="222"/>
  <c r="AO505" i="221"/>
  <c r="R483" i="221"/>
  <c r="R463" i="221"/>
  <c r="S439" i="221"/>
  <c r="R384" i="221"/>
  <c r="S363" i="221"/>
  <c r="R344" i="221"/>
  <c r="S322" i="221"/>
  <c r="AP301" i="221"/>
  <c r="S276" i="221"/>
  <c r="S252" i="221"/>
  <c r="AQ233" i="221"/>
  <c r="S179" i="221"/>
  <c r="R162" i="221"/>
  <c r="S144" i="221"/>
  <c r="S125" i="221"/>
  <c r="S108" i="221"/>
  <c r="R93" i="221"/>
  <c r="R13" i="221"/>
  <c r="R513" i="220"/>
  <c r="R498" i="220"/>
  <c r="S481" i="220"/>
  <c r="S455" i="220"/>
  <c r="S444" i="220"/>
  <c r="S433" i="220"/>
  <c r="R405" i="220"/>
  <c r="R396" i="220"/>
  <c r="R370" i="220"/>
  <c r="S369" i="220"/>
  <c r="R361" i="220"/>
  <c r="S347" i="220"/>
  <c r="S319" i="220"/>
  <c r="R310" i="220"/>
  <c r="R299" i="220"/>
  <c r="AQ284" i="220"/>
  <c r="R274" i="220"/>
  <c r="S265" i="220"/>
  <c r="R251" i="220"/>
  <c r="S243" i="220"/>
  <c r="AR233" i="220"/>
  <c r="R226" i="220"/>
  <c r="AR216" i="220"/>
  <c r="R209" i="220"/>
  <c r="AQ199" i="220"/>
  <c r="S191" i="220"/>
  <c r="AP182" i="220"/>
  <c r="R174" i="220"/>
  <c r="AO165" i="220"/>
  <c r="S156" i="220"/>
  <c r="AN148" i="220"/>
  <c r="R139" i="220"/>
  <c r="S121" i="220"/>
  <c r="R104" i="220"/>
  <c r="S86" i="220"/>
  <c r="R69" i="220"/>
  <c r="S61" i="220"/>
  <c r="R52" i="220"/>
  <c r="R35" i="220"/>
  <c r="S18" i="220"/>
  <c r="Z7" i="220"/>
  <c r="Z6" i="220" s="1"/>
  <c r="R513" i="219"/>
  <c r="R496" i="219"/>
  <c r="S478" i="219"/>
  <c r="S461" i="219"/>
  <c r="S444" i="219"/>
  <c r="S427" i="219"/>
  <c r="S410" i="219"/>
  <c r="R393" i="219"/>
  <c r="R376" i="219"/>
  <c r="R359" i="219"/>
  <c r="S342" i="219"/>
  <c r="S325" i="219"/>
  <c r="S308" i="219"/>
  <c r="S291" i="219"/>
  <c r="S274" i="219"/>
  <c r="S257" i="219"/>
  <c r="S240" i="219"/>
  <c r="S223" i="219"/>
  <c r="S206" i="219"/>
  <c r="S189" i="219"/>
  <c r="S172" i="219"/>
  <c r="S155" i="219"/>
  <c r="S138" i="219"/>
  <c r="S121" i="219"/>
  <c r="R106" i="219"/>
  <c r="AP97" i="219"/>
  <c r="S90" i="219"/>
  <c r="S81" i="219"/>
  <c r="S75" i="219"/>
  <c r="S66" i="219"/>
  <c r="R60" i="219"/>
  <c r="S50" i="219"/>
  <c r="R44" i="219"/>
  <c r="R34" i="219"/>
  <c r="S27" i="219"/>
  <c r="S17" i="219"/>
  <c r="W7" i="219"/>
  <c r="R512" i="218"/>
  <c r="R262" i="223"/>
  <c r="S195" i="223"/>
  <c r="R115" i="223"/>
  <c r="S382" i="222"/>
  <c r="S275" i="222"/>
  <c r="R220" i="222"/>
  <c r="R119" i="222"/>
  <c r="S508" i="221"/>
  <c r="S440" i="221"/>
  <c r="AO403" i="221"/>
  <c r="R375" i="221"/>
  <c r="R341" i="221"/>
  <c r="R273" i="221"/>
  <c r="S241" i="221"/>
  <c r="S211" i="221"/>
  <c r="S178" i="221"/>
  <c r="R120" i="221"/>
  <c r="S92" i="221"/>
  <c r="AQ63" i="221"/>
  <c r="S16" i="221"/>
  <c r="I7" i="221"/>
  <c r="R484" i="220"/>
  <c r="S463" i="220"/>
  <c r="S441" i="220"/>
  <c r="R421" i="220"/>
  <c r="R367" i="220"/>
  <c r="R346" i="220"/>
  <c r="R323" i="220"/>
  <c r="S306" i="220"/>
  <c r="AN284" i="220"/>
  <c r="AO233" i="220"/>
  <c r="R218" i="220"/>
  <c r="R206" i="220"/>
  <c r="R190" i="220"/>
  <c r="S173" i="220"/>
  <c r="R158" i="220"/>
  <c r="S141" i="220"/>
  <c r="R129" i="220"/>
  <c r="AN97" i="220"/>
  <c r="S83" i="220"/>
  <c r="R68" i="220"/>
  <c r="S53" i="220"/>
  <c r="R40" i="220"/>
  <c r="S26" i="220"/>
  <c r="K7" i="220"/>
  <c r="S511" i="219"/>
  <c r="R497" i="219"/>
  <c r="R481" i="219"/>
  <c r="AQ454" i="219"/>
  <c r="R443" i="219"/>
  <c r="S431" i="219"/>
  <c r="R407" i="219"/>
  <c r="S396" i="219"/>
  <c r="R374" i="219"/>
  <c r="S365" i="219"/>
  <c r="AP352" i="219"/>
  <c r="R342" i="219"/>
  <c r="R333" i="219"/>
  <c r="S319" i="219"/>
  <c r="R310" i="219"/>
  <c r="S287" i="219"/>
  <c r="R277" i="219"/>
  <c r="S254" i="219"/>
  <c r="R246" i="219"/>
  <c r="AQ233" i="219"/>
  <c r="S224" i="219"/>
  <c r="R203" i="219"/>
  <c r="S194" i="219"/>
  <c r="AP182" i="219"/>
  <c r="R172" i="219"/>
  <c r="S163" i="219"/>
  <c r="S151" i="219"/>
  <c r="S142" i="219"/>
  <c r="AO131" i="219"/>
  <c r="S112" i="219"/>
  <c r="S101" i="219"/>
  <c r="S92" i="219"/>
  <c r="R81" i="219"/>
  <c r="R74" i="219"/>
  <c r="AP63" i="219"/>
  <c r="R55" i="219"/>
  <c r="S33" i="219"/>
  <c r="R26" i="219"/>
  <c r="R14" i="219"/>
  <c r="AI7" i="219"/>
  <c r="AI6" i="219" s="1"/>
  <c r="R514" i="218"/>
  <c r="S495" i="218"/>
  <c r="S478" i="218"/>
  <c r="S461" i="218"/>
  <c r="S444" i="218"/>
  <c r="S427" i="218"/>
  <c r="S410" i="218"/>
  <c r="S393" i="218"/>
  <c r="S376" i="218"/>
  <c r="S359" i="218"/>
  <c r="S342" i="218"/>
  <c r="S325" i="218"/>
  <c r="R258" i="223"/>
  <c r="AQ114" i="223"/>
  <c r="R382" i="222"/>
  <c r="R271" i="222"/>
  <c r="AP216" i="222"/>
  <c r="S117" i="222"/>
  <c r="S44" i="222"/>
  <c r="S506" i="221"/>
  <c r="R439" i="221"/>
  <c r="AN403" i="221"/>
  <c r="S337" i="221"/>
  <c r="S335" i="221"/>
  <c r="S270" i="221"/>
  <c r="R236" i="221"/>
  <c r="R208" i="221"/>
  <c r="S177" i="221"/>
  <c r="S115" i="221"/>
  <c r="R92" i="221"/>
  <c r="AP63" i="221"/>
  <c r="S44" i="221"/>
  <c r="R16" i="221"/>
  <c r="S483" i="220"/>
  <c r="R459" i="220"/>
  <c r="R441" i="220"/>
  <c r="AP420" i="220"/>
  <c r="S384" i="220"/>
  <c r="S364" i="220"/>
  <c r="S344" i="220"/>
  <c r="S322" i="220"/>
  <c r="R306" i="220"/>
  <c r="AN233" i="220"/>
  <c r="S217" i="220"/>
  <c r="R204" i="220"/>
  <c r="S189" i="220"/>
  <c r="R173" i="220"/>
  <c r="S157" i="220"/>
  <c r="R141" i="220"/>
  <c r="S128" i="220"/>
  <c r="S81" i="220"/>
  <c r="S67" i="220"/>
  <c r="R53" i="220"/>
  <c r="S37" i="220"/>
  <c r="R26" i="220"/>
  <c r="R511" i="219"/>
  <c r="S495" i="219"/>
  <c r="S480" i="219"/>
  <c r="S469" i="219"/>
  <c r="AP454" i="219"/>
  <c r="S442" i="219"/>
  <c r="R430" i="219"/>
  <c r="S405" i="219"/>
  <c r="S395" i="219"/>
  <c r="S373" i="219"/>
  <c r="R365" i="219"/>
  <c r="AO352" i="219"/>
  <c r="S341" i="219"/>
  <c r="S332" i="219"/>
  <c r="R319" i="219"/>
  <c r="S309" i="219"/>
  <c r="S299" i="219"/>
  <c r="S286" i="219"/>
  <c r="S276" i="219"/>
  <c r="R254" i="219"/>
  <c r="S245" i="219"/>
  <c r="AP233" i="219"/>
  <c r="R223" i="219"/>
  <c r="S214" i="219"/>
  <c r="S202" i="219"/>
  <c r="S193" i="219"/>
  <c r="AO182" i="219"/>
  <c r="S171" i="219"/>
  <c r="R163" i="219"/>
  <c r="R151" i="219"/>
  <c r="R142" i="219"/>
  <c r="AN131" i="219"/>
  <c r="S120" i="219"/>
  <c r="R112" i="219"/>
  <c r="R101" i="219"/>
  <c r="R92" i="219"/>
  <c r="AR80" i="219"/>
  <c r="S80" i="219"/>
  <c r="S73" i="219"/>
  <c r="AO63" i="219"/>
  <c r="R54" i="219"/>
  <c r="R33" i="219"/>
  <c r="S25" i="219"/>
  <c r="S13" i="219"/>
  <c r="AH7" i="219"/>
  <c r="AH6" i="219" s="1"/>
  <c r="S513" i="218"/>
  <c r="R495" i="218"/>
  <c r="R478" i="218"/>
  <c r="R461" i="218"/>
  <c r="R444" i="218"/>
  <c r="R427" i="218"/>
  <c r="R410" i="218"/>
  <c r="R393" i="218"/>
  <c r="R376" i="218"/>
  <c r="R359" i="218"/>
  <c r="R342" i="218"/>
  <c r="R325" i="218"/>
  <c r="R308" i="218"/>
  <c r="R291" i="218"/>
  <c r="R274" i="218"/>
  <c r="R257" i="218"/>
  <c r="S240" i="218"/>
  <c r="S223" i="218"/>
  <c r="S206" i="218"/>
  <c r="S189" i="218"/>
  <c r="S172" i="218"/>
  <c r="R155" i="218"/>
  <c r="R138" i="218"/>
  <c r="S120" i="218"/>
  <c r="R103" i="218"/>
  <c r="S95" i="218"/>
  <c r="S85" i="218"/>
  <c r="R78" i="218"/>
  <c r="R68" i="218"/>
  <c r="S60" i="218"/>
  <c r="S50" i="218"/>
  <c r="S43" i="218"/>
  <c r="S49" i="224"/>
  <c r="S257" i="223"/>
  <c r="S492" i="222"/>
  <c r="S424" i="222"/>
  <c r="S379" i="222"/>
  <c r="R268" i="222"/>
  <c r="R116" i="222"/>
  <c r="R44" i="222"/>
  <c r="S467" i="221"/>
  <c r="AR437" i="221"/>
  <c r="R337" i="221"/>
  <c r="R270" i="221"/>
  <c r="S235" i="221"/>
  <c r="R201" i="221"/>
  <c r="R177" i="221"/>
  <c r="S142" i="221"/>
  <c r="S91" i="221"/>
  <c r="AO63" i="221"/>
  <c r="S41" i="221"/>
  <c r="AP12" i="221"/>
  <c r="R481" i="220"/>
  <c r="S458" i="220"/>
  <c r="S440" i="220"/>
  <c r="R384" i="220"/>
  <c r="R363" i="220"/>
  <c r="R344" i="220"/>
  <c r="R319" i="220"/>
  <c r="R318" i="220"/>
  <c r="R302" i="220"/>
  <c r="R265" i="220"/>
  <c r="S248" i="220"/>
  <c r="AQ216" i="220"/>
  <c r="S201" i="220"/>
  <c r="R189" i="220"/>
  <c r="S172" i="220"/>
  <c r="R156" i="220"/>
  <c r="S140" i="220"/>
  <c r="S126" i="220"/>
  <c r="S112" i="220"/>
  <c r="AO80" i="220"/>
  <c r="R67" i="220"/>
  <c r="S51" i="220"/>
  <c r="R37" i="220"/>
  <c r="S25" i="220"/>
  <c r="S510" i="219"/>
  <c r="R495" i="219"/>
  <c r="R480" i="219"/>
  <c r="R469" i="219"/>
  <c r="AO454" i="219"/>
  <c r="R442" i="219"/>
  <c r="S429" i="219"/>
  <c r="S404" i="219"/>
  <c r="R395" i="219"/>
  <c r="R373" i="219"/>
  <c r="R364" i="219"/>
  <c r="AN352" i="219"/>
  <c r="R341" i="219"/>
  <c r="R332" i="219"/>
  <c r="AQ318" i="219"/>
  <c r="R308" i="219"/>
  <c r="R299" i="219"/>
  <c r="S285" i="219"/>
  <c r="R276" i="219"/>
  <c r="S253" i="219"/>
  <c r="S244" i="219"/>
  <c r="AO233" i="219"/>
  <c r="S222" i="219"/>
  <c r="R214" i="219"/>
  <c r="R202" i="219"/>
  <c r="R193" i="219"/>
  <c r="AN182" i="219"/>
  <c r="R171" i="219"/>
  <c r="S162" i="219"/>
  <c r="S150" i="219"/>
  <c r="R141" i="219"/>
  <c r="R120" i="219"/>
  <c r="S111" i="219"/>
  <c r="R100" i="219"/>
  <c r="S91" i="219"/>
  <c r="AQ80" i="219"/>
  <c r="R80" i="219"/>
  <c r="R73" i="219"/>
  <c r="AN63" i="219"/>
  <c r="S53" i="219"/>
  <c r="S32" i="219"/>
  <c r="R25" i="219"/>
  <c r="R13" i="219"/>
  <c r="AF7" i="219"/>
  <c r="AF6" i="219" s="1"/>
  <c r="R513" i="218"/>
  <c r="S494" i="218"/>
  <c r="S477" i="218"/>
  <c r="S460" i="218"/>
  <c r="S443" i="218"/>
  <c r="S426" i="218"/>
  <c r="S409" i="218"/>
  <c r="S392" i="218"/>
  <c r="S375" i="218"/>
  <c r="S358" i="218"/>
  <c r="S341" i="218"/>
  <c r="S324" i="218"/>
  <c r="S307" i="218"/>
  <c r="S290" i="218"/>
  <c r="S273" i="218"/>
  <c r="S256" i="218"/>
  <c r="R240" i="218"/>
  <c r="R223" i="218"/>
  <c r="R47" i="224"/>
  <c r="R379" i="222"/>
  <c r="S115" i="222"/>
  <c r="S78" i="222"/>
  <c r="R41" i="222"/>
  <c r="S466" i="221"/>
  <c r="AQ437" i="221"/>
  <c r="S336" i="221"/>
  <c r="S305" i="221"/>
  <c r="AR267" i="221"/>
  <c r="R235" i="221"/>
  <c r="AR199" i="221"/>
  <c r="R176" i="221"/>
  <c r="R142" i="221"/>
  <c r="R89" i="221"/>
  <c r="AN63" i="221"/>
  <c r="R41" i="221"/>
  <c r="AN12" i="221"/>
  <c r="S480" i="220"/>
  <c r="R458" i="220"/>
  <c r="R440" i="220"/>
  <c r="S383" i="220"/>
  <c r="S362" i="220"/>
  <c r="R343" i="220"/>
  <c r="AR318" i="220"/>
  <c r="R315" i="223"/>
  <c r="AR369" i="222"/>
  <c r="R302" i="222"/>
  <c r="R161" i="222"/>
  <c r="S76" i="222"/>
  <c r="S39" i="222"/>
  <c r="AD7" i="222"/>
  <c r="AD6" i="222" s="1"/>
  <c r="R465" i="221"/>
  <c r="R336" i="221"/>
  <c r="R305" i="221"/>
  <c r="AP233" i="221"/>
  <c r="AO199" i="221"/>
  <c r="S174" i="221"/>
  <c r="S141" i="221"/>
  <c r="S88" i="221"/>
  <c r="S40" i="221"/>
  <c r="S501" i="220"/>
  <c r="S478" i="220"/>
  <c r="S457" i="220"/>
  <c r="AO437" i="220"/>
  <c r="R383" i="220"/>
  <c r="R362" i="220"/>
  <c r="S340" i="220"/>
  <c r="AQ318" i="220"/>
  <c r="R263" i="220"/>
  <c r="S245" i="220"/>
  <c r="AO216" i="220"/>
  <c r="S200" i="220"/>
  <c r="S186" i="220"/>
  <c r="S171" i="220"/>
  <c r="R155" i="220"/>
  <c r="S138" i="220"/>
  <c r="S123" i="220"/>
  <c r="S111" i="220"/>
  <c r="R66" i="220"/>
  <c r="S50" i="220"/>
  <c r="R36" i="220"/>
  <c r="R21" i="220"/>
  <c r="R508" i="219"/>
  <c r="S505" i="219"/>
  <c r="R494" i="219"/>
  <c r="R478" i="219"/>
  <c r="R468" i="219"/>
  <c r="R441" i="219"/>
  <c r="S428" i="219"/>
  <c r="R418" i="219"/>
  <c r="AQ403" i="219"/>
  <c r="R394" i="219"/>
  <c r="S384" i="219"/>
  <c r="R372" i="219"/>
  <c r="S362" i="219"/>
  <c r="R340" i="219"/>
  <c r="S330" i="219"/>
  <c r="AO318" i="219"/>
  <c r="R307" i="219"/>
  <c r="R298" i="219"/>
  <c r="AQ284" i="219"/>
  <c r="R274" i="219"/>
  <c r="R265" i="219"/>
  <c r="S252" i="219"/>
  <c r="R243" i="219"/>
  <c r="S221" i="219"/>
  <c r="R213" i="219"/>
  <c r="S200" i="219"/>
  <c r="S191" i="219"/>
  <c r="R170" i="219"/>
  <c r="S161" i="219"/>
  <c r="R149" i="219"/>
  <c r="R140" i="219"/>
  <c r="R119" i="219"/>
  <c r="S110" i="219"/>
  <c r="R90" i="219"/>
  <c r="AO80" i="219"/>
  <c r="R72" i="219"/>
  <c r="S52" i="219"/>
  <c r="S43" i="219"/>
  <c r="S31" i="219"/>
  <c r="R24" i="219"/>
  <c r="AP12" i="219"/>
  <c r="AB7" i="219"/>
  <c r="AB6" i="219" s="1"/>
  <c r="R511" i="218"/>
  <c r="S503" i="218"/>
  <c r="S493" i="218"/>
  <c r="S486" i="218"/>
  <c r="S476" i="218"/>
  <c r="S469" i="218"/>
  <c r="S459" i="218"/>
  <c r="S452" i="218"/>
  <c r="S442" i="218"/>
  <c r="S435" i="218"/>
  <c r="S425" i="218"/>
  <c r="S418" i="218"/>
  <c r="S408" i="218"/>
  <c r="S401" i="218"/>
  <c r="S391" i="218"/>
  <c r="S384" i="218"/>
  <c r="S374" i="218"/>
  <c r="S367" i="218"/>
  <c r="S357" i="218"/>
  <c r="S350" i="218"/>
  <c r="S340" i="218"/>
  <c r="S333" i="218"/>
  <c r="S323" i="218"/>
  <c r="S316" i="218"/>
  <c r="S306" i="218"/>
  <c r="S299" i="218"/>
  <c r="S289" i="218"/>
  <c r="S282" i="218"/>
  <c r="S272" i="218"/>
  <c r="S265" i="218"/>
  <c r="S255" i="218"/>
  <c r="R239" i="218"/>
  <c r="R222" i="218"/>
  <c r="R205" i="218"/>
  <c r="R188" i="218"/>
  <c r="R171" i="218"/>
  <c r="S163" i="218"/>
  <c r="S153" i="218"/>
  <c r="S146" i="218"/>
  <c r="S136" i="218"/>
  <c r="R129" i="218"/>
  <c r="R119" i="218"/>
  <c r="S111" i="218"/>
  <c r="S101" i="218"/>
  <c r="R94" i="218"/>
  <c r="R84" i="218"/>
  <c r="S76" i="218"/>
  <c r="S66" i="218"/>
  <c r="R59" i="218"/>
  <c r="R49" i="218"/>
  <c r="S42" i="218"/>
  <c r="S33" i="218"/>
  <c r="R19" i="218"/>
  <c r="AB7" i="218"/>
  <c r="AB6" i="218" s="1"/>
  <c r="R513" i="217"/>
  <c r="S495" i="217"/>
  <c r="R478" i="217"/>
  <c r="S460" i="217"/>
  <c r="R443" i="217"/>
  <c r="S435" i="217"/>
  <c r="S425" i="217"/>
  <c r="R418" i="217"/>
  <c r="R408" i="217"/>
  <c r="S400" i="217"/>
  <c r="S390" i="217"/>
  <c r="R383" i="217"/>
  <c r="R373" i="217"/>
  <c r="S365" i="217"/>
  <c r="R465" i="223"/>
  <c r="AP301" i="222"/>
  <c r="S159" i="222"/>
  <c r="R73" i="222"/>
  <c r="R39" i="222"/>
  <c r="Z7" i="222"/>
  <c r="Z6" i="222" s="1"/>
  <c r="S464" i="221"/>
  <c r="S367" i="221"/>
  <c r="AP335" i="221"/>
  <c r="S303" i="221"/>
  <c r="AN233" i="221"/>
  <c r="R174" i="221"/>
  <c r="R141" i="221"/>
  <c r="R88" i="221"/>
  <c r="S37" i="221"/>
  <c r="S29" i="221"/>
  <c r="R501" i="220"/>
  <c r="R478" i="220"/>
  <c r="AQ454" i="220"/>
  <c r="S398" i="220"/>
  <c r="S381" i="220"/>
  <c r="R360" i="220"/>
  <c r="R336" i="220"/>
  <c r="AP318" i="220"/>
  <c r="R282" i="220"/>
  <c r="S261" i="220"/>
  <c r="R245" i="220"/>
  <c r="AN216" i="220"/>
  <c r="R200" i="220"/>
  <c r="R184" i="220"/>
  <c r="R171" i="220"/>
  <c r="S154" i="220"/>
  <c r="R138" i="220"/>
  <c r="R123" i="220"/>
  <c r="R111" i="220"/>
  <c r="S95" i="220"/>
  <c r="R64" i="220"/>
  <c r="R50" i="220"/>
  <c r="S34" i="220"/>
  <c r="S20" i="220"/>
  <c r="AR505" i="219"/>
  <c r="S493" i="219"/>
  <c r="S477" i="219"/>
  <c r="S466" i="219"/>
  <c r="S439" i="219"/>
  <c r="R427" i="219"/>
  <c r="S417" i="219"/>
  <c r="AP403" i="219"/>
  <c r="S392" i="219"/>
  <c r="R384" i="219"/>
  <c r="R371" i="219"/>
  <c r="S361" i="219"/>
  <c r="S339" i="219"/>
  <c r="S329" i="219"/>
  <c r="AN318" i="219"/>
  <c r="S306" i="219"/>
  <c r="S297" i="219"/>
  <c r="AP284" i="219"/>
  <c r="S273" i="219"/>
  <c r="S264" i="219"/>
  <c r="S251" i="219"/>
  <c r="S242" i="219"/>
  <c r="R221" i="219"/>
  <c r="S212" i="219"/>
  <c r="R200" i="219"/>
  <c r="R191" i="219"/>
  <c r="S169" i="219"/>
  <c r="R161" i="219"/>
  <c r="AQ148" i="219"/>
  <c r="S139" i="219"/>
  <c r="S118" i="219"/>
  <c r="R110" i="219"/>
  <c r="S98" i="219"/>
  <c r="R97" i="219"/>
  <c r="S89" i="219"/>
  <c r="AN80" i="219"/>
  <c r="S71" i="219"/>
  <c r="R52" i="219"/>
  <c r="R43" i="219"/>
  <c r="R31" i="219"/>
  <c r="S23" i="219"/>
  <c r="AO12" i="219"/>
  <c r="AA7" i="219"/>
  <c r="AA6" i="219" s="1"/>
  <c r="S510" i="218"/>
  <c r="R503" i="218"/>
  <c r="R493" i="218"/>
  <c r="R486" i="218"/>
  <c r="R476" i="218"/>
  <c r="R469" i="218"/>
  <c r="R459" i="218"/>
  <c r="R452" i="218"/>
  <c r="R442" i="218"/>
  <c r="R435" i="218"/>
  <c r="R425" i="218"/>
  <c r="R418" i="218"/>
  <c r="R408" i="218"/>
  <c r="R401" i="218"/>
  <c r="R391" i="218"/>
  <c r="R384" i="218"/>
  <c r="R374" i="218"/>
  <c r="R367" i="218"/>
  <c r="R357" i="218"/>
  <c r="R350" i="218"/>
  <c r="R340" i="218"/>
  <c r="R333" i="218"/>
  <c r="R323" i="218"/>
  <c r="S464" i="223"/>
  <c r="S108" i="223"/>
  <c r="AN301" i="222"/>
  <c r="R152" i="222"/>
  <c r="S69" i="222"/>
  <c r="Y7" i="222"/>
  <c r="Y6" i="222" s="1"/>
  <c r="R501" i="221"/>
  <c r="R459" i="221"/>
  <c r="S398" i="221"/>
  <c r="R363" i="221"/>
  <c r="R302" i="221"/>
  <c r="R167" i="221"/>
  <c r="R139" i="221"/>
  <c r="S112" i="221"/>
  <c r="S85" i="221"/>
  <c r="S31" i="221"/>
  <c r="S500" i="220"/>
  <c r="S477" i="220"/>
  <c r="AP454" i="220"/>
  <c r="S418" i="220"/>
  <c r="R398" i="220"/>
  <c r="R381" i="220"/>
  <c r="S359" i="220"/>
  <c r="AR335" i="220"/>
  <c r="AO318" i="220"/>
  <c r="S277" i="220"/>
  <c r="R261" i="220"/>
  <c r="S244" i="220"/>
  <c r="R231" i="220"/>
  <c r="AP199" i="220"/>
  <c r="S183" i="220"/>
  <c r="R169" i="220"/>
  <c r="R154" i="220"/>
  <c r="S137" i="220"/>
  <c r="S122" i="220"/>
  <c r="R109" i="220"/>
  <c r="R95" i="220"/>
  <c r="AN63" i="220"/>
  <c r="S49" i="220"/>
  <c r="R34" i="220"/>
  <c r="R20" i="220"/>
  <c r="Q8" i="220"/>
  <c r="AQ505" i="219"/>
  <c r="R493" i="219"/>
  <c r="R477" i="219"/>
  <c r="S465" i="219"/>
  <c r="S438" i="219"/>
  <c r="S426" i="219"/>
  <c r="R417" i="219"/>
  <c r="AO403" i="219"/>
  <c r="R392" i="219"/>
  <c r="S383" i="219"/>
  <c r="R370" i="219"/>
  <c r="R369" i="219"/>
  <c r="R361" i="219"/>
  <c r="R339" i="219"/>
  <c r="R329" i="219"/>
  <c r="R306" i="219"/>
  <c r="S296" i="219"/>
  <c r="AO284" i="219"/>
  <c r="R273" i="219"/>
  <c r="R264" i="219"/>
  <c r="R251" i="219"/>
  <c r="R242" i="219"/>
  <c r="S220" i="219"/>
  <c r="R212" i="219"/>
  <c r="AQ199" i="219"/>
  <c r="S190" i="219"/>
  <c r="R169" i="219"/>
  <c r="S160" i="219"/>
  <c r="AP148" i="219"/>
  <c r="R138" i="219"/>
  <c r="S129" i="219"/>
  <c r="R118" i="219"/>
  <c r="R109" i="219"/>
  <c r="R98" i="219"/>
  <c r="R89" i="219"/>
  <c r="R71" i="219"/>
  <c r="S51" i="219"/>
  <c r="S42" i="219"/>
  <c r="S30" i="219"/>
  <c r="R23" i="219"/>
  <c r="Z7" i="219"/>
  <c r="Z6" i="219" s="1"/>
  <c r="R510" i="218"/>
  <c r="S502" i="218"/>
  <c r="S492" i="218"/>
  <c r="S485" i="218"/>
  <c r="S475" i="218"/>
  <c r="S468" i="218"/>
  <c r="S458" i="218"/>
  <c r="S451" i="218"/>
  <c r="S441" i="218"/>
  <c r="S434" i="218"/>
  <c r="S424" i="218"/>
  <c r="S417" i="218"/>
  <c r="S407" i="218"/>
  <c r="S400" i="218"/>
  <c r="S390" i="218"/>
  <c r="S383" i="218"/>
  <c r="S373" i="218"/>
  <c r="S366" i="218"/>
  <c r="S356" i="218"/>
  <c r="S349" i="218"/>
  <c r="S339" i="218"/>
  <c r="S332" i="218"/>
  <c r="S322" i="218"/>
  <c r="S315" i="218"/>
  <c r="S305" i="218"/>
  <c r="S298" i="218"/>
  <c r="S288" i="218"/>
  <c r="S281" i="218"/>
  <c r="S271" i="218"/>
  <c r="S264" i="218"/>
  <c r="S254" i="218"/>
  <c r="R248" i="218"/>
  <c r="R238" i="218"/>
  <c r="R231" i="218"/>
  <c r="R221" i="218"/>
  <c r="R214" i="218"/>
  <c r="R204" i="218"/>
  <c r="R197" i="218"/>
  <c r="R187" i="218"/>
  <c r="R180" i="218"/>
  <c r="R170" i="218"/>
  <c r="S162" i="218"/>
  <c r="S152" i="218"/>
  <c r="S145" i="218"/>
  <c r="S135" i="218"/>
  <c r="R128" i="218"/>
  <c r="R118" i="218"/>
  <c r="S110" i="218"/>
  <c r="S100" i="218"/>
  <c r="R93" i="218"/>
  <c r="R83" i="218"/>
  <c r="S75" i="218"/>
  <c r="S65" i="218"/>
  <c r="R58" i="218"/>
  <c r="R48" i="218"/>
  <c r="S41" i="218"/>
  <c r="S32" i="218"/>
  <c r="R107" i="223"/>
  <c r="R477" i="222"/>
  <c r="S418" i="222"/>
  <c r="S265" i="222"/>
  <c r="S151" i="222"/>
  <c r="R66" i="222"/>
  <c r="W7" i="222"/>
  <c r="S500" i="221"/>
  <c r="S456" i="221"/>
  <c r="R454" i="221"/>
  <c r="R398" i="221"/>
  <c r="S362" i="221"/>
  <c r="S138" i="221"/>
  <c r="S111" i="221"/>
  <c r="AO80" i="221"/>
  <c r="R31" i="221"/>
  <c r="R499" i="220"/>
  <c r="S476" i="220"/>
  <c r="AO454" i="220"/>
  <c r="R417" i="220"/>
  <c r="S397" i="220"/>
  <c r="R379" i="220"/>
  <c r="S357" i="220"/>
  <c r="AQ335" i="220"/>
  <c r="S298" i="220"/>
  <c r="R277" i="220"/>
  <c r="S260" i="220"/>
  <c r="R243" i="220"/>
  <c r="S228" i="220"/>
  <c r="AO199" i="220"/>
  <c r="R183" i="220"/>
  <c r="S166" i="220"/>
  <c r="S153" i="220"/>
  <c r="R137" i="220"/>
  <c r="R121" i="220"/>
  <c r="S106" i="220"/>
  <c r="S94" i="220"/>
  <c r="R49" i="220"/>
  <c r="S33" i="220"/>
  <c r="S19" i="220"/>
  <c r="AP505" i="219"/>
  <c r="R491" i="219"/>
  <c r="S476" i="219"/>
  <c r="R464" i="219"/>
  <c r="AQ437" i="219"/>
  <c r="R426" i="219"/>
  <c r="S415" i="219"/>
  <c r="AN403" i="219"/>
  <c r="S391" i="219"/>
  <c r="R383" i="219"/>
  <c r="AR369" i="219"/>
  <c r="S360" i="219"/>
  <c r="S338" i="219"/>
  <c r="R328" i="219"/>
  <c r="S305" i="219"/>
  <c r="S295" i="219"/>
  <c r="AN284" i="219"/>
  <c r="S272" i="219"/>
  <c r="S263" i="219"/>
  <c r="AQ250" i="219"/>
  <c r="S241" i="219"/>
  <c r="R220" i="219"/>
  <c r="S211" i="219"/>
  <c r="AP199" i="219"/>
  <c r="R189" i="219"/>
  <c r="S180" i="219"/>
  <c r="S168" i="219"/>
  <c r="S159" i="219"/>
  <c r="AO148" i="219"/>
  <c r="S137" i="219"/>
  <c r="R129" i="219"/>
  <c r="S117" i="219"/>
  <c r="AR97" i="219"/>
  <c r="S88" i="219"/>
  <c r="S70" i="219"/>
  <c r="R50" i="219"/>
  <c r="R42" i="219"/>
  <c r="R30" i="219"/>
  <c r="R29" i="219"/>
  <c r="S22" i="219"/>
  <c r="Y7" i="219"/>
  <c r="Y6" i="219" s="1"/>
  <c r="S509" i="218"/>
  <c r="R502" i="218"/>
  <c r="R492" i="218"/>
  <c r="R485" i="218"/>
  <c r="R475" i="218"/>
  <c r="R468" i="218"/>
  <c r="R458" i="218"/>
  <c r="R451" i="218"/>
  <c r="R441" i="218"/>
  <c r="R434" i="218"/>
  <c r="R424" i="218"/>
  <c r="R417" i="218"/>
  <c r="R407" i="218"/>
  <c r="R400" i="218"/>
  <c r="R390" i="218"/>
  <c r="R383" i="218"/>
  <c r="R373" i="218"/>
  <c r="R366" i="218"/>
  <c r="R356" i="218"/>
  <c r="R349" i="218"/>
  <c r="R339" i="218"/>
  <c r="R332" i="218"/>
  <c r="R322" i="218"/>
  <c r="R315" i="218"/>
  <c r="R305" i="218"/>
  <c r="R298" i="218"/>
  <c r="R288" i="218"/>
  <c r="R281" i="218"/>
  <c r="R271" i="218"/>
  <c r="R264" i="218"/>
  <c r="R254" i="218"/>
  <c r="S247" i="218"/>
  <c r="S237" i="218"/>
  <c r="S230" i="218"/>
  <c r="S220" i="218"/>
  <c r="S213" i="218"/>
  <c r="S203" i="218"/>
  <c r="S196" i="218"/>
  <c r="S186" i="218"/>
  <c r="S179" i="218"/>
  <c r="S169" i="218"/>
  <c r="R162" i="218"/>
  <c r="R152" i="218"/>
  <c r="R145" i="218"/>
  <c r="R135" i="218"/>
  <c r="S127" i="218"/>
  <c r="S117" i="218"/>
  <c r="R110" i="218"/>
  <c r="R100" i="218"/>
  <c r="S92" i="218"/>
  <c r="S82" i="218"/>
  <c r="R75" i="218"/>
  <c r="R65" i="218"/>
  <c r="S57" i="218"/>
  <c r="S47" i="218"/>
  <c r="R41" i="218"/>
  <c r="R32" i="218"/>
  <c r="S26" i="218"/>
  <c r="S17" i="218"/>
  <c r="Y7" i="218"/>
  <c r="Y6" i="218" s="1"/>
  <c r="S511" i="217"/>
  <c r="R494" i="217"/>
  <c r="S486" i="217"/>
  <c r="S476" i="217"/>
  <c r="R469" i="217"/>
  <c r="R459" i="217"/>
  <c r="S451" i="217"/>
  <c r="S441" i="217"/>
  <c r="R434" i="217"/>
  <c r="R424" i="217"/>
  <c r="S416" i="217"/>
  <c r="S406" i="217"/>
  <c r="R399" i="217"/>
  <c r="R389" i="217"/>
  <c r="S381" i="217"/>
  <c r="S371" i="217"/>
  <c r="R364" i="217"/>
  <c r="S21" i="223"/>
  <c r="R291" i="222"/>
  <c r="S188" i="222"/>
  <c r="R98" i="222"/>
  <c r="R20" i="222"/>
  <c r="S482" i="221"/>
  <c r="R331" i="221"/>
  <c r="S291" i="221"/>
  <c r="S251" i="221"/>
  <c r="R218" i="221"/>
  <c r="S193" i="221"/>
  <c r="S159" i="221"/>
  <c r="S103" i="221"/>
  <c r="S53" i="221"/>
  <c r="R516" i="220"/>
  <c r="S491" i="220"/>
  <c r="S432" i="220"/>
  <c r="R408" i="220"/>
  <c r="R391" i="220"/>
  <c r="AR369" i="220"/>
  <c r="S333" i="220"/>
  <c r="S312" i="220"/>
  <c r="R294" i="220"/>
  <c r="S272" i="220"/>
  <c r="R267" i="220"/>
  <c r="R253" i="220"/>
  <c r="S240" i="220"/>
  <c r="R225" i="220"/>
  <c r="R211" i="220"/>
  <c r="AP148" i="220"/>
  <c r="AQ131" i="220"/>
  <c r="S118" i="220"/>
  <c r="R103" i="220"/>
  <c r="S88" i="220"/>
  <c r="S76" i="220"/>
  <c r="S60" i="220"/>
  <c r="AN29" i="220"/>
  <c r="R16" i="220"/>
  <c r="AD7" i="220"/>
  <c r="AD6" i="220" s="1"/>
  <c r="R520" i="219"/>
  <c r="S472" i="219"/>
  <c r="S460" i="219"/>
  <c r="S449" i="219"/>
  <c r="S422" i="219"/>
  <c r="R412" i="219"/>
  <c r="S401" i="219"/>
  <c r="R389" i="219"/>
  <c r="S379" i="219"/>
  <c r="R357" i="219"/>
  <c r="S348" i="219"/>
  <c r="AP335" i="219"/>
  <c r="S324" i="219"/>
  <c r="S315" i="219"/>
  <c r="R302" i="219"/>
  <c r="S292" i="219"/>
  <c r="S282" i="219"/>
  <c r="S269" i="219"/>
  <c r="S259" i="219"/>
  <c r="R238" i="219"/>
  <c r="S229" i="219"/>
  <c r="R217" i="219"/>
  <c r="R208" i="219"/>
  <c r="S186" i="219"/>
  <c r="R178" i="219"/>
  <c r="AQ165" i="219"/>
  <c r="S156" i="219"/>
  <c r="R135" i="219"/>
  <c r="S126" i="219"/>
  <c r="AQ114" i="219"/>
  <c r="S105" i="219"/>
  <c r="S86" i="219"/>
  <c r="S67" i="219"/>
  <c r="R59" i="219"/>
  <c r="S47" i="219"/>
  <c r="S39" i="219"/>
  <c r="R19" i="219"/>
  <c r="M7" i="219"/>
  <c r="M6" i="219" s="1"/>
  <c r="R519" i="218"/>
  <c r="R507" i="218"/>
  <c r="S499" i="218"/>
  <c r="S489" i="218"/>
  <c r="S482" i="218"/>
  <c r="S472" i="218"/>
  <c r="S465" i="218"/>
  <c r="S455" i="218"/>
  <c r="S448" i="218"/>
  <c r="S438" i="218"/>
  <c r="S431" i="218"/>
  <c r="S421" i="218"/>
  <c r="S414" i="218"/>
  <c r="S404" i="218"/>
  <c r="S397" i="218"/>
  <c r="S387" i="218"/>
  <c r="S380" i="218"/>
  <c r="S370" i="218"/>
  <c r="S363" i="218"/>
  <c r="S353" i="218"/>
  <c r="S346" i="218"/>
  <c r="S336" i="218"/>
  <c r="S329" i="218"/>
  <c r="S319" i="218"/>
  <c r="S312" i="218"/>
  <c r="S302" i="218"/>
  <c r="S295" i="218"/>
  <c r="S285" i="218"/>
  <c r="S278" i="218"/>
  <c r="S268" i="218"/>
  <c r="S261" i="218"/>
  <c r="S251" i="218"/>
  <c r="R245" i="218"/>
  <c r="R235" i="218"/>
  <c r="R228" i="218"/>
  <c r="R218" i="218"/>
  <c r="R211" i="218"/>
  <c r="R201" i="218"/>
  <c r="R194" i="218"/>
  <c r="R184" i="218"/>
  <c r="R177" i="218"/>
  <c r="R167" i="218"/>
  <c r="S159" i="218"/>
  <c r="S149" i="218"/>
  <c r="S142" i="218"/>
  <c r="S132" i="218"/>
  <c r="R125" i="218"/>
  <c r="R115" i="218"/>
  <c r="S107" i="218"/>
  <c r="AR97" i="218"/>
  <c r="R90" i="218"/>
  <c r="AQ80" i="218"/>
  <c r="S72" i="218"/>
  <c r="AP63" i="218"/>
  <c r="R55" i="218"/>
  <c r="AO46" i="218"/>
  <c r="R30" i="218"/>
  <c r="R24" i="218"/>
  <c r="S15" i="218"/>
  <c r="O7" i="218"/>
  <c r="O6" i="218" s="1"/>
  <c r="R519" i="217"/>
  <c r="R509" i="217"/>
  <c r="S501" i="217"/>
  <c r="S491" i="217"/>
  <c r="R484" i="217"/>
  <c r="R474" i="217"/>
  <c r="S466" i="217"/>
  <c r="S456" i="217"/>
  <c r="R449" i="217"/>
  <c r="R439" i="217"/>
  <c r="S431" i="217"/>
  <c r="S421" i="217"/>
  <c r="R414" i="217"/>
  <c r="R404" i="217"/>
  <c r="S396" i="217"/>
  <c r="AR386" i="217"/>
  <c r="R379" i="217"/>
  <c r="AQ369" i="217"/>
  <c r="S281" i="223"/>
  <c r="S395" i="222"/>
  <c r="S290" i="222"/>
  <c r="AQ182" i="222"/>
  <c r="R134" i="222"/>
  <c r="S19" i="222"/>
  <c r="R482" i="221"/>
  <c r="R328" i="221"/>
  <c r="R251" i="221"/>
  <c r="S217" i="221"/>
  <c r="S191" i="221"/>
  <c r="S157" i="221"/>
  <c r="S129" i="221"/>
  <c r="R103" i="221"/>
  <c r="S78" i="221"/>
  <c r="R49" i="221"/>
  <c r="AG7" i="221"/>
  <c r="AG6" i="221" s="1"/>
  <c r="S515" i="220"/>
  <c r="R491" i="220"/>
  <c r="R452" i="220"/>
  <c r="R432" i="220"/>
  <c r="S407" i="220"/>
  <c r="S390" i="220"/>
  <c r="AQ369" i="220"/>
  <c r="R333" i="220"/>
  <c r="R312" i="220"/>
  <c r="R291" i="220"/>
  <c r="R272" i="220"/>
  <c r="AR250" i="220"/>
  <c r="S238" i="220"/>
  <c r="S210" i="220"/>
  <c r="S196" i="220"/>
  <c r="AP131" i="220"/>
  <c r="S116" i="220"/>
  <c r="S102" i="220"/>
  <c r="R88" i="220"/>
  <c r="R76" i="220"/>
  <c r="R60" i="220"/>
  <c r="S15" i="220"/>
  <c r="AB7" i="220"/>
  <c r="AB6" i="220" s="1"/>
  <c r="R518" i="219"/>
  <c r="AQ471" i="219"/>
  <c r="R460" i="219"/>
  <c r="S448" i="219"/>
  <c r="S421" i="219"/>
  <c r="S411" i="219"/>
  <c r="R401" i="219"/>
  <c r="R388" i="219"/>
  <c r="S378" i="219"/>
  <c r="S356" i="219"/>
  <c r="S347" i="219"/>
  <c r="AO335" i="219"/>
  <c r="R324" i="219"/>
  <c r="R315" i="219"/>
  <c r="AQ301" i="219"/>
  <c r="R291" i="219"/>
  <c r="R282" i="219"/>
  <c r="S268" i="219"/>
  <c r="R259" i="219"/>
  <c r="S237" i="219"/>
  <c r="R229" i="219"/>
  <c r="AQ216" i="219"/>
  <c r="S207" i="219"/>
  <c r="R186" i="219"/>
  <c r="S177" i="219"/>
  <c r="AP165" i="219"/>
  <c r="R155" i="219"/>
  <c r="S146" i="219"/>
  <c r="S134" i="219"/>
  <c r="S125" i="219"/>
  <c r="AP114" i="219"/>
  <c r="R105" i="219"/>
  <c r="R86" i="219"/>
  <c r="R78" i="219"/>
  <c r="R66" i="219"/>
  <c r="S58" i="219"/>
  <c r="R47" i="219"/>
  <c r="R46" i="219"/>
  <c r="R39" i="219"/>
  <c r="S18" i="219"/>
  <c r="Q8" i="219"/>
  <c r="L7" i="219"/>
  <c r="L6" i="219" s="1"/>
  <c r="S518" i="218"/>
  <c r="S506" i="218"/>
  <c r="R499" i="218"/>
  <c r="R489" i="218"/>
  <c r="R482" i="218"/>
  <c r="R472" i="218"/>
  <c r="R465" i="218"/>
  <c r="R455" i="218"/>
  <c r="R448" i="218"/>
  <c r="R438" i="218"/>
  <c r="R431" i="218"/>
  <c r="R421" i="218"/>
  <c r="R414" i="218"/>
  <c r="R404" i="218"/>
  <c r="R397" i="218"/>
  <c r="R387" i="218"/>
  <c r="R380" i="218"/>
  <c r="R370" i="218"/>
  <c r="R363" i="218"/>
  <c r="R353" i="218"/>
  <c r="R346" i="218"/>
  <c r="R336" i="218"/>
  <c r="R329" i="218"/>
  <c r="R319" i="218"/>
  <c r="R312" i="218"/>
  <c r="R302" i="218"/>
  <c r="R295" i="218"/>
  <c r="R285" i="218"/>
  <c r="R278" i="218"/>
  <c r="R268" i="218"/>
  <c r="R261" i="218"/>
  <c r="R251" i="218"/>
  <c r="S244" i="218"/>
  <c r="S234" i="218"/>
  <c r="S227" i="218"/>
  <c r="S217" i="218"/>
  <c r="S210" i="218"/>
  <c r="S200" i="218"/>
  <c r="S193" i="218"/>
  <c r="S183" i="218"/>
  <c r="S176" i="218"/>
  <c r="S166" i="218"/>
  <c r="R159" i="218"/>
  <c r="R149" i="218"/>
  <c r="R142" i="218"/>
  <c r="R132" i="218"/>
  <c r="S124" i="218"/>
  <c r="AR114" i="218"/>
  <c r="R107" i="218"/>
  <c r="AQ97" i="218"/>
  <c r="S89" i="218"/>
  <c r="AP80" i="218"/>
  <c r="R72" i="218"/>
  <c r="AO63" i="218"/>
  <c r="S54" i="218"/>
  <c r="AN46" i="218"/>
  <c r="S38" i="218"/>
  <c r="AR29" i="218"/>
  <c r="R29" i="218"/>
  <c r="R15" i="218"/>
  <c r="Q8" i="218"/>
  <c r="N7" i="218"/>
  <c r="N6" i="218" s="1"/>
  <c r="S518" i="217"/>
  <c r="S508" i="217"/>
  <c r="R501" i="217"/>
  <c r="R491" i="217"/>
  <c r="S483" i="217"/>
  <c r="S473" i="217"/>
  <c r="R466" i="217"/>
  <c r="R456" i="217"/>
  <c r="S448" i="217"/>
  <c r="S438" i="217"/>
  <c r="R431" i="217"/>
  <c r="R421" i="217"/>
  <c r="S413" i="217"/>
  <c r="AR403" i="217"/>
  <c r="R396" i="217"/>
  <c r="AQ386" i="217"/>
  <c r="S378" i="217"/>
  <c r="AP369" i="217"/>
  <c r="R149" i="223"/>
  <c r="AP505" i="222"/>
  <c r="R449" i="221"/>
  <c r="R361" i="221"/>
  <c r="AP318" i="221"/>
  <c r="S161" i="221"/>
  <c r="R76" i="221"/>
  <c r="AR29" i="221"/>
  <c r="AB7" i="221"/>
  <c r="S509" i="220"/>
  <c r="S408" i="220"/>
  <c r="R311" i="220"/>
  <c r="AP250" i="220"/>
  <c r="S208" i="220"/>
  <c r="AN182" i="220"/>
  <c r="S161" i="220"/>
  <c r="AO131" i="220"/>
  <c r="R106" i="220"/>
  <c r="S85" i="220"/>
  <c r="S43" i="220"/>
  <c r="S16" i="220"/>
  <c r="W7" i="220"/>
  <c r="R510" i="219"/>
  <c r="S462" i="219"/>
  <c r="S445" i="219"/>
  <c r="R424" i="219"/>
  <c r="S407" i="219"/>
  <c r="AO386" i="219"/>
  <c r="AN369" i="219"/>
  <c r="AN335" i="219"/>
  <c r="S280" i="219"/>
  <c r="S261" i="219"/>
  <c r="R247" i="219"/>
  <c r="S230" i="219"/>
  <c r="S213" i="219"/>
  <c r="S196" i="219"/>
  <c r="S179" i="219"/>
  <c r="R162" i="219"/>
  <c r="S144" i="219"/>
  <c r="R199" i="223"/>
  <c r="AO505" i="222"/>
  <c r="R53" i="222"/>
  <c r="S448" i="221"/>
  <c r="R359" i="221"/>
  <c r="R260" i="221"/>
  <c r="S213" i="221"/>
  <c r="S156" i="221"/>
  <c r="S75" i="221"/>
  <c r="AO29" i="221"/>
  <c r="AA7" i="221"/>
  <c r="AA6" i="221" s="1"/>
  <c r="R509" i="220"/>
  <c r="R406" i="220"/>
  <c r="R350" i="220"/>
  <c r="S308" i="220"/>
  <c r="AO250" i="220"/>
  <c r="R208" i="220"/>
  <c r="R159" i="220"/>
  <c r="S105" i="220"/>
  <c r="R85" i="220"/>
  <c r="R43" i="220"/>
  <c r="S13" i="220"/>
  <c r="R7" i="220"/>
  <c r="AO505" i="219"/>
  <c r="S486" i="219"/>
  <c r="R461" i="219"/>
  <c r="R444" i="219"/>
  <c r="R421" i="219"/>
  <c r="R404" i="219"/>
  <c r="AN386" i="219"/>
  <c r="S279" i="219"/>
  <c r="R261" i="219"/>
  <c r="S246" i="219"/>
  <c r="R230" i="219"/>
  <c r="S210" i="219"/>
  <c r="R196" i="219"/>
  <c r="R179" i="219"/>
  <c r="R159" i="219"/>
  <c r="R144" i="219"/>
  <c r="R127" i="219"/>
  <c r="S107" i="219"/>
  <c r="S93" i="219"/>
  <c r="R75" i="219"/>
  <c r="R61" i="219"/>
  <c r="R509" i="218"/>
  <c r="S497" i="218"/>
  <c r="R484" i="218"/>
  <c r="AQ454" i="218"/>
  <c r="S440" i="218"/>
  <c r="S429" i="218"/>
  <c r="R416" i="218"/>
  <c r="S65" i="223"/>
  <c r="AN505" i="222"/>
  <c r="S103" i="222"/>
  <c r="S52" i="222"/>
  <c r="R64" i="223"/>
  <c r="S291" i="222"/>
  <c r="R99" i="222"/>
  <c r="AO352" i="222"/>
  <c r="R290" i="222"/>
  <c r="S98" i="222"/>
  <c r="S480" i="221"/>
  <c r="R396" i="221"/>
  <c r="S255" i="221"/>
  <c r="AR148" i="221"/>
  <c r="R106" i="221"/>
  <c r="R69" i="221"/>
  <c r="O7" i="221"/>
  <c r="O6" i="221" s="1"/>
  <c r="S469" i="220"/>
  <c r="R435" i="220"/>
  <c r="AR403" i="220"/>
  <c r="R373" i="220"/>
  <c r="S346" i="220"/>
  <c r="R307" i="220"/>
  <c r="R276" i="220"/>
  <c r="R227" i="220"/>
  <c r="S206" i="220"/>
  <c r="S151" i="220"/>
  <c r="R102" i="220"/>
  <c r="AN80" i="220"/>
  <c r="R61" i="220"/>
  <c r="S36" i="220"/>
  <c r="S483" i="219"/>
  <c r="S458" i="219"/>
  <c r="AP437" i="219"/>
  <c r="AO420" i="219"/>
  <c r="S314" i="219"/>
  <c r="R294" i="219"/>
  <c r="S275" i="219"/>
  <c r="R257" i="219"/>
  <c r="S239" i="219"/>
  <c r="R227" i="219"/>
  <c r="S208" i="219"/>
  <c r="R192" i="219"/>
  <c r="R176" i="219"/>
  <c r="R157" i="219"/>
  <c r="R137" i="219"/>
  <c r="S123" i="219"/>
  <c r="S104" i="219"/>
  <c r="S87" i="219"/>
  <c r="S72" i="219"/>
  <c r="R58" i="219"/>
  <c r="S41" i="219"/>
  <c r="R27" i="219"/>
  <c r="S507" i="218"/>
  <c r="R496" i="218"/>
  <c r="S481" i="218"/>
  <c r="AN454" i="218"/>
  <c r="R439" i="218"/>
  <c r="R428" i="218"/>
  <c r="S413" i="218"/>
  <c r="R289" i="222"/>
  <c r="S227" i="222"/>
  <c r="R480" i="221"/>
  <c r="R395" i="221"/>
  <c r="AR250" i="221"/>
  <c r="S105" i="221"/>
  <c r="J7" i="221"/>
  <c r="J6" i="221" s="1"/>
  <c r="R469" i="220"/>
  <c r="S434" i="220"/>
  <c r="AQ403" i="220"/>
  <c r="S372" i="220"/>
  <c r="S273" i="220"/>
  <c r="S225" i="220"/>
  <c r="R201" i="220"/>
  <c r="R179" i="220"/>
  <c r="R149" i="220"/>
  <c r="S129" i="220"/>
  <c r="S101" i="220"/>
  <c r="S59" i="220"/>
  <c r="R33" i="220"/>
  <c r="S479" i="219"/>
  <c r="R458" i="219"/>
  <c r="AO437" i="219"/>
  <c r="AN420" i="219"/>
  <c r="S367" i="219"/>
  <c r="S350" i="219"/>
  <c r="S333" i="219"/>
  <c r="S313" i="219"/>
  <c r="S293" i="219"/>
  <c r="R272" i="219"/>
  <c r="S256" i="219"/>
  <c r="R239" i="219"/>
  <c r="R226" i="219"/>
  <c r="R206" i="219"/>
  <c r="S188" i="219"/>
  <c r="R175" i="219"/>
  <c r="S154" i="219"/>
  <c r="S136" i="219"/>
  <c r="R123" i="219"/>
  <c r="R104" i="219"/>
  <c r="R87" i="219"/>
  <c r="R70" i="219"/>
  <c r="S57" i="219"/>
  <c r="R41" i="219"/>
  <c r="S26" i="219"/>
  <c r="R506" i="218"/>
  <c r="R494" i="218"/>
  <c r="R481" i="218"/>
  <c r="S467" i="218"/>
  <c r="AR437" i="218"/>
  <c r="R437" i="218"/>
  <c r="R426" i="218"/>
  <c r="R413" i="218"/>
  <c r="S399" i="218"/>
  <c r="AR369" i="218"/>
  <c r="R369" i="218"/>
  <c r="R358" i="218"/>
  <c r="R345" i="218"/>
  <c r="S331" i="218"/>
  <c r="R304" i="218"/>
  <c r="S293" i="218"/>
  <c r="AQ267" i="218"/>
  <c r="S257" i="218"/>
  <c r="S246" i="218"/>
  <c r="AO233" i="218"/>
  <c r="S221" i="218"/>
  <c r="S211" i="218"/>
  <c r="AN199" i="218"/>
  <c r="S187" i="218"/>
  <c r="S177" i="218"/>
  <c r="AN165" i="218"/>
  <c r="S151" i="218"/>
  <c r="R141" i="218"/>
  <c r="R116" i="218"/>
  <c r="R105" i="218"/>
  <c r="S93" i="218"/>
  <c r="AN80" i="218"/>
  <c r="S67" i="218"/>
  <c r="S55" i="218"/>
  <c r="S44" i="218"/>
  <c r="R31" i="218"/>
  <c r="S22" i="218"/>
  <c r="AP12" i="218"/>
  <c r="AF7" i="218"/>
  <c r="AF6" i="218" s="1"/>
  <c r="S510" i="217"/>
  <c r="R502" i="217"/>
  <c r="R489" i="217"/>
  <c r="R480" i="217"/>
  <c r="R458" i="217"/>
  <c r="AN148" i="222"/>
  <c r="R478" i="221"/>
  <c r="AO250" i="221"/>
  <c r="R105" i="221"/>
  <c r="S12" i="221"/>
  <c r="S468" i="220"/>
  <c r="R433" i="220"/>
  <c r="AN403" i="220"/>
  <c r="R372" i="220"/>
  <c r="R273" i="220"/>
  <c r="S224" i="220"/>
  <c r="AN199" i="220"/>
  <c r="S176" i="220"/>
  <c r="AR148" i="220"/>
  <c r="R124" i="220"/>
  <c r="R101" i="220"/>
  <c r="R59" i="220"/>
  <c r="S32" i="220"/>
  <c r="S503" i="219"/>
  <c r="R476" i="219"/>
  <c r="S456" i="219"/>
  <c r="AN437" i="219"/>
  <c r="S400" i="219"/>
  <c r="R367" i="219"/>
  <c r="R350" i="219"/>
  <c r="S331" i="219"/>
  <c r="S312" i="219"/>
  <c r="R293" i="219"/>
  <c r="S271" i="219"/>
  <c r="R256" i="219"/>
  <c r="S238" i="219"/>
  <c r="S225" i="219"/>
  <c r="S205" i="219"/>
  <c r="R188" i="219"/>
  <c r="S174" i="219"/>
  <c r="R154" i="219"/>
  <c r="R474" i="221"/>
  <c r="S423" i="221"/>
  <c r="R349" i="221"/>
  <c r="S197" i="221"/>
  <c r="S104" i="221"/>
  <c r="S26" i="221"/>
  <c r="S496" i="220"/>
  <c r="R468" i="220"/>
  <c r="S430" i="220"/>
  <c r="AP369" i="220"/>
  <c r="S271" i="220"/>
  <c r="R246" i="220"/>
  <c r="R224" i="220"/>
  <c r="R176" i="220"/>
  <c r="AQ148" i="220"/>
  <c r="S120" i="220"/>
  <c r="R99" i="220"/>
  <c r="S58" i="220"/>
  <c r="R32" i="220"/>
  <c r="R503" i="219"/>
  <c r="S475" i="219"/>
  <c r="S455" i="219"/>
  <c r="R400" i="219"/>
  <c r="S382" i="219"/>
  <c r="S366" i="219"/>
  <c r="S349" i="219"/>
  <c r="S327" i="219"/>
  <c r="R312" i="219"/>
  <c r="S290" i="219"/>
  <c r="R271" i="219"/>
  <c r="S255" i="219"/>
  <c r="R237" i="219"/>
  <c r="R225" i="219"/>
  <c r="R205" i="219"/>
  <c r="S187" i="219"/>
  <c r="R174" i="219"/>
  <c r="S153" i="219"/>
  <c r="S280" i="223"/>
  <c r="S422" i="221"/>
  <c r="R348" i="221"/>
  <c r="S196" i="221"/>
  <c r="S98" i="221"/>
  <c r="R23" i="221"/>
  <c r="S494" i="220"/>
  <c r="S466" i="220"/>
  <c r="R429" i="220"/>
  <c r="AO369" i="220"/>
  <c r="R271" i="220"/>
  <c r="S242" i="220"/>
  <c r="S223" i="220"/>
  <c r="S175" i="220"/>
  <c r="R120" i="220"/>
  <c r="AP97" i="220"/>
  <c r="R30" i="220"/>
  <c r="R501" i="219"/>
  <c r="R475" i="219"/>
  <c r="AN454" i="219"/>
  <c r="S399" i="219"/>
  <c r="R382" i="219"/>
  <c r="R366" i="219"/>
  <c r="R349" i="219"/>
  <c r="R327" i="219"/>
  <c r="R311" i="219"/>
  <c r="R290" i="219"/>
  <c r="S270" i="219"/>
  <c r="R255" i="219"/>
  <c r="S236" i="219"/>
  <c r="R222" i="219"/>
  <c r="S204" i="219"/>
  <c r="R187" i="219"/>
  <c r="S173" i="219"/>
  <c r="R153" i="219"/>
  <c r="R134" i="219"/>
  <c r="S119" i="219"/>
  <c r="S102" i="219"/>
  <c r="S84" i="219"/>
  <c r="R68" i="219"/>
  <c r="R56" i="219"/>
  <c r="R38" i="219"/>
  <c r="R21" i="219"/>
  <c r="AM7" i="219"/>
  <c r="AM6" i="219" s="1"/>
  <c r="AP505" i="218"/>
  <c r="S490" i="218"/>
  <c r="S479" i="218"/>
  <c r="R466" i="218"/>
  <c r="AO437" i="218"/>
  <c r="S422" i="218"/>
  <c r="S411" i="218"/>
  <c r="R398" i="218"/>
  <c r="AO369" i="218"/>
  <c r="S354" i="218"/>
  <c r="S343" i="218"/>
  <c r="R330" i="218"/>
  <c r="AR301" i="218"/>
  <c r="R301" i="218"/>
  <c r="R292" i="218"/>
  <c r="R280" i="218"/>
  <c r="AN267" i="218"/>
  <c r="S253" i="218"/>
  <c r="R244" i="218"/>
  <c r="R219" i="218"/>
  <c r="R209" i="218"/>
  <c r="R185" i="218"/>
  <c r="R175" i="218"/>
  <c r="R150" i="218"/>
  <c r="S139" i="218"/>
  <c r="S128" i="218"/>
  <c r="AP114" i="218"/>
  <c r="S103" i="218"/>
  <c r="R91" i="218"/>
  <c r="S64" i="218"/>
  <c r="R53" i="218"/>
  <c r="AQ29" i="218"/>
  <c r="R21" i="218"/>
  <c r="AA7" i="218"/>
  <c r="AA6" i="218" s="1"/>
  <c r="R508" i="217"/>
  <c r="S499" i="217"/>
  <c r="AP488" i="217"/>
  <c r="S478" i="217"/>
  <c r="AN471" i="222"/>
  <c r="S114" i="222"/>
  <c r="S455" i="221"/>
  <c r="R381" i="221"/>
  <c r="S57" i="221"/>
  <c r="S421" i="220"/>
  <c r="R397" i="220"/>
  <c r="S327" i="220"/>
  <c r="S294" i="220"/>
  <c r="R236" i="220"/>
  <c r="AP216" i="220"/>
  <c r="S193" i="220"/>
  <c r="AR165" i="220"/>
  <c r="S146" i="220"/>
  <c r="AP114" i="220"/>
  <c r="R77" i="220"/>
  <c r="R47" i="220"/>
  <c r="S494" i="219"/>
  <c r="AN471" i="219"/>
  <c r="R435" i="219"/>
  <c r="R414" i="219"/>
  <c r="S394" i="219"/>
  <c r="S377" i="219"/>
  <c r="R358" i="219"/>
  <c r="S344" i="219"/>
  <c r="R323" i="219"/>
  <c r="S304" i="219"/>
  <c r="R288" i="219"/>
  <c r="AO267" i="219"/>
  <c r="AN250" i="219"/>
  <c r="R234" i="219"/>
  <c r="S217" i="219"/>
  <c r="AO199" i="219"/>
  <c r="S183" i="219"/>
  <c r="S166" i="219"/>
  <c r="S414" i="222"/>
  <c r="S197" i="222"/>
  <c r="R125" i="222"/>
  <c r="AN420" i="221"/>
  <c r="S380" i="221"/>
  <c r="R322" i="221"/>
  <c r="S95" i="221"/>
  <c r="R492" i="220"/>
  <c r="R447" i="220"/>
  <c r="R404" i="220"/>
  <c r="R144" i="220"/>
  <c r="R105" i="220"/>
  <c r="R78" i="220"/>
  <c r="AQ488" i="219"/>
  <c r="R459" i="219"/>
  <c r="R434" i="219"/>
  <c r="R408" i="219"/>
  <c r="R381" i="219"/>
  <c r="R355" i="219"/>
  <c r="S303" i="219"/>
  <c r="R281" i="219"/>
  <c r="R219" i="219"/>
  <c r="R197" i="219"/>
  <c r="AN165" i="219"/>
  <c r="R136" i="219"/>
  <c r="S115" i="219"/>
  <c r="R77" i="219"/>
  <c r="R57" i="219"/>
  <c r="S36" i="219"/>
  <c r="R16" i="219"/>
  <c r="O7" i="219"/>
  <c r="O6" i="219" s="1"/>
  <c r="S517" i="218"/>
  <c r="S498" i="218"/>
  <c r="S480" i="218"/>
  <c r="S464" i="218"/>
  <c r="R450" i="218"/>
  <c r="R433" i="218"/>
  <c r="S416" i="218"/>
  <c r="AP369" i="218"/>
  <c r="AQ352" i="218"/>
  <c r="S337" i="218"/>
  <c r="R324" i="218"/>
  <c r="S311" i="218"/>
  <c r="R299" i="218"/>
  <c r="AN284" i="218"/>
  <c r="R270" i="218"/>
  <c r="S258" i="218"/>
  <c r="R246" i="218"/>
  <c r="R217" i="218"/>
  <c r="R207" i="218"/>
  <c r="S195" i="218"/>
  <c r="AN182" i="218"/>
  <c r="S168" i="218"/>
  <c r="R157" i="218"/>
  <c r="S144" i="218"/>
  <c r="AN131" i="218"/>
  <c r="R117" i="218"/>
  <c r="S104" i="218"/>
  <c r="S90" i="218"/>
  <c r="S78" i="218"/>
  <c r="AN63" i="218"/>
  <c r="S49" i="218"/>
  <c r="R37" i="218"/>
  <c r="R27" i="218"/>
  <c r="R14" i="218"/>
  <c r="AK7" i="218"/>
  <c r="R512" i="217"/>
  <c r="S500" i="217"/>
  <c r="AO488" i="217"/>
  <c r="R476" i="217"/>
  <c r="R467" i="217"/>
  <c r="AP454" i="217"/>
  <c r="S444" i="217"/>
  <c r="S434" i="217"/>
  <c r="R422" i="217"/>
  <c r="S411" i="217"/>
  <c r="S389" i="217"/>
  <c r="S379" i="217"/>
  <c r="R358" i="217"/>
  <c r="S350" i="217"/>
  <c r="S340" i="217"/>
  <c r="R333" i="217"/>
  <c r="R323" i="217"/>
  <c r="S315" i="217"/>
  <c r="S305" i="217"/>
  <c r="S298" i="217"/>
  <c r="S288" i="217"/>
  <c r="S281" i="217"/>
  <c r="S271" i="217"/>
  <c r="S264" i="217"/>
  <c r="S254" i="217"/>
  <c r="S247" i="217"/>
  <c r="S237" i="217"/>
  <c r="R230" i="217"/>
  <c r="R220" i="217"/>
  <c r="R213" i="217"/>
  <c r="R203" i="217"/>
  <c r="S195" i="217"/>
  <c r="S185" i="217"/>
  <c r="S178" i="217"/>
  <c r="S168" i="217"/>
  <c r="R161" i="217"/>
  <c r="R151" i="217"/>
  <c r="S143" i="217"/>
  <c r="S133" i="217"/>
  <c r="R126" i="217"/>
  <c r="R116" i="217"/>
  <c r="S108" i="217"/>
  <c r="S98" i="217"/>
  <c r="S91" i="217"/>
  <c r="S81" i="217"/>
  <c r="R74" i="217"/>
  <c r="R64" i="217"/>
  <c r="R57" i="217"/>
  <c r="R47" i="217"/>
  <c r="S39" i="217"/>
  <c r="AR29" i="217"/>
  <c r="R23" i="217"/>
  <c r="S13" i="217"/>
  <c r="AH7" i="217"/>
  <c r="AH6" i="217" s="1"/>
  <c r="S515" i="216"/>
  <c r="AR505" i="216"/>
  <c r="S505" i="216"/>
  <c r="R265" i="222"/>
  <c r="S195" i="222"/>
  <c r="R123" i="222"/>
  <c r="S375" i="221"/>
  <c r="R321" i="221"/>
  <c r="S133" i="221"/>
  <c r="AN80" i="221"/>
  <c r="AO488" i="220"/>
  <c r="S446" i="220"/>
  <c r="R356" i="220"/>
  <c r="R242" i="220"/>
  <c r="R140" i="220"/>
  <c r="S103" i="220"/>
  <c r="S77" i="220"/>
  <c r="S44" i="220"/>
  <c r="AP488" i="219"/>
  <c r="S432" i="219"/>
  <c r="R380" i="219"/>
  <c r="R354" i="219"/>
  <c r="S302" i="219"/>
  <c r="S278" i="219"/>
  <c r="S218" i="219"/>
  <c r="S195" i="219"/>
  <c r="S135" i="219"/>
  <c r="AR114" i="219"/>
  <c r="S76" i="219"/>
  <c r="S56" i="219"/>
  <c r="R36" i="219"/>
  <c r="S15" i="219"/>
  <c r="N7" i="219"/>
  <c r="N6" i="219" s="1"/>
  <c r="R517" i="218"/>
  <c r="R498" i="218"/>
  <c r="R480" i="218"/>
  <c r="R464" i="218"/>
  <c r="S449" i="218"/>
  <c r="S432" i="218"/>
  <c r="S415" i="218"/>
  <c r="R399" i="218"/>
  <c r="AN369" i="218"/>
  <c r="AP352" i="218"/>
  <c r="R337" i="218"/>
  <c r="S321" i="218"/>
  <c r="R311" i="218"/>
  <c r="S297" i="218"/>
  <c r="S269" i="218"/>
  <c r="R267" i="218"/>
  <c r="R258" i="218"/>
  <c r="S245" i="218"/>
  <c r="AR216" i="218"/>
  <c r="S216" i="218"/>
  <c r="R206" i="218"/>
  <c r="R195" i="218"/>
  <c r="R168" i="218"/>
  <c r="S156" i="218"/>
  <c r="R144" i="218"/>
  <c r="S116" i="218"/>
  <c r="R104" i="218"/>
  <c r="R89" i="218"/>
  <c r="S77" i="218"/>
  <c r="S48" i="218"/>
  <c r="R46" i="218"/>
  <c r="S36" i="218"/>
  <c r="R26" i="218"/>
  <c r="S13" i="218"/>
  <c r="AI7" i="218"/>
  <c r="AI6" i="218" s="1"/>
  <c r="R511" i="217"/>
  <c r="R500" i="217"/>
  <c r="AN488" i="217"/>
  <c r="S475" i="217"/>
  <c r="S465" i="217"/>
  <c r="AO454" i="217"/>
  <c r="R444" i="217"/>
  <c r="S433" i="217"/>
  <c r="AR420" i="217"/>
  <c r="R411" i="217"/>
  <c r="S401" i="217"/>
  <c r="S388" i="217"/>
  <c r="R378" i="217"/>
  <c r="S357" i="217"/>
  <c r="R350" i="217"/>
  <c r="R340" i="217"/>
  <c r="S332" i="217"/>
  <c r="S322" i="217"/>
  <c r="R262" i="222"/>
  <c r="AP182" i="222"/>
  <c r="AQ46" i="222"/>
  <c r="S319" i="221"/>
  <c r="R446" i="220"/>
  <c r="S355" i="220"/>
  <c r="S241" i="220"/>
  <c r="R214" i="220"/>
  <c r="S136" i="220"/>
  <c r="AO97" i="220"/>
  <c r="R74" i="220"/>
  <c r="R44" i="220"/>
  <c r="AO488" i="219"/>
  <c r="R429" i="219"/>
  <c r="R378" i="219"/>
  <c r="R353" i="219"/>
  <c r="AP301" i="219"/>
  <c r="R278" i="219"/>
  <c r="S248" i="219"/>
  <c r="AP216" i="219"/>
  <c r="R195" i="219"/>
  <c r="S133" i="219"/>
  <c r="AO114" i="219"/>
  <c r="S95" i="219"/>
  <c r="S55" i="219"/>
  <c r="S35" i="219"/>
  <c r="R15" i="219"/>
  <c r="K7" i="219"/>
  <c r="K6" i="219" s="1"/>
  <c r="R516" i="218"/>
  <c r="R497" i="218"/>
  <c r="R479" i="218"/>
  <c r="S463" i="218"/>
  <c r="R449" i="218"/>
  <c r="R432" i="218"/>
  <c r="R415" i="218"/>
  <c r="S398" i="218"/>
  <c r="AO352" i="218"/>
  <c r="AR335" i="218"/>
  <c r="R335" i="218"/>
  <c r="R321" i="218"/>
  <c r="S310" i="218"/>
  <c r="R297" i="218"/>
  <c r="R269" i="218"/>
  <c r="R256" i="218"/>
  <c r="S243" i="218"/>
  <c r="AQ216" i="218"/>
  <c r="S205" i="218"/>
  <c r="S194" i="218"/>
  <c r="S167" i="218"/>
  <c r="R156" i="218"/>
  <c r="S143" i="218"/>
  <c r="S115" i="218"/>
  <c r="S102" i="218"/>
  <c r="S88" i="218"/>
  <c r="R77" i="218"/>
  <c r="R47" i="218"/>
  <c r="R36" i="218"/>
  <c r="S25" i="218"/>
  <c r="R13" i="218"/>
  <c r="S12" i="218"/>
  <c r="AH7" i="218"/>
  <c r="AH6" i="218" s="1"/>
  <c r="R510" i="217"/>
  <c r="R499" i="217"/>
  <c r="R475" i="217"/>
  <c r="R465" i="217"/>
  <c r="AN454" i="217"/>
  <c r="S443" i="217"/>
  <c r="R433" i="217"/>
  <c r="AQ420" i="217"/>
  <c r="S410" i="217"/>
  <c r="R401" i="217"/>
  <c r="R388" i="217"/>
  <c r="S377" i="217"/>
  <c r="R357" i="217"/>
  <c r="S349" i="217"/>
  <c r="S339" i="217"/>
  <c r="R332" i="217"/>
  <c r="R322" i="217"/>
  <c r="S314" i="217"/>
  <c r="S304" i="217"/>
  <c r="S297" i="217"/>
  <c r="S287" i="217"/>
  <c r="S280" i="217"/>
  <c r="S270" i="217"/>
  <c r="S263" i="217"/>
  <c r="S253" i="217"/>
  <c r="S246" i="217"/>
  <c r="S236" i="217"/>
  <c r="R229" i="217"/>
  <c r="R219" i="217"/>
  <c r="R212" i="217"/>
  <c r="R202" i="217"/>
  <c r="S194" i="217"/>
  <c r="S184" i="217"/>
  <c r="S177" i="217"/>
  <c r="S167" i="217"/>
  <c r="R160" i="217"/>
  <c r="R150" i="217"/>
  <c r="S142" i="217"/>
  <c r="S132" i="217"/>
  <c r="R125" i="217"/>
  <c r="R115" i="217"/>
  <c r="S107" i="217"/>
  <c r="AR97" i="217"/>
  <c r="S97" i="217"/>
  <c r="S90" i="217"/>
  <c r="AR80" i="217"/>
  <c r="R73" i="217"/>
  <c r="AQ63" i="217"/>
  <c r="R56" i="217"/>
  <c r="AQ46" i="217"/>
  <c r="S38" i="217"/>
  <c r="AP29" i="217"/>
  <c r="R22" i="217"/>
  <c r="AR12" i="217"/>
  <c r="AF7" i="217"/>
  <c r="AF6" i="217" s="1"/>
  <c r="S514" i="216"/>
  <c r="AP505" i="216"/>
  <c r="R498" i="216"/>
  <c r="AQ488" i="216"/>
  <c r="R481" i="216"/>
  <c r="AQ471" i="216"/>
  <c r="R464" i="216"/>
  <c r="AQ454" i="216"/>
  <c r="S446" i="216"/>
  <c r="AP437" i="216"/>
  <c r="S429" i="216"/>
  <c r="AP420" i="216"/>
  <c r="R412" i="216"/>
  <c r="AO403" i="216"/>
  <c r="S395" i="216"/>
  <c r="AP386" i="216"/>
  <c r="S378" i="216"/>
  <c r="AP369" i="216"/>
  <c r="S361" i="216"/>
  <c r="AP352" i="216"/>
  <c r="S344" i="216"/>
  <c r="AP335" i="216"/>
  <c r="R327" i="216"/>
  <c r="AO318" i="216"/>
  <c r="S309" i="216"/>
  <c r="AN301" i="216"/>
  <c r="R292" i="216"/>
  <c r="S274" i="216"/>
  <c r="R257" i="216"/>
  <c r="S239" i="216"/>
  <c r="R222" i="216"/>
  <c r="S214" i="216"/>
  <c r="S204" i="216"/>
  <c r="R197" i="216"/>
  <c r="R187" i="216"/>
  <c r="S179" i="216"/>
  <c r="S169" i="216"/>
  <c r="R162" i="216"/>
  <c r="R152" i="216"/>
  <c r="S144" i="216"/>
  <c r="AQ471" i="222"/>
  <c r="S253" i="222"/>
  <c r="AO182" i="222"/>
  <c r="R259" i="221"/>
  <c r="R444" i="220"/>
  <c r="R355" i="220"/>
  <c r="R241" i="220"/>
  <c r="S211" i="220"/>
  <c r="R175" i="220"/>
  <c r="R136" i="220"/>
  <c r="S71" i="220"/>
  <c r="S42" i="220"/>
  <c r="S425" i="219"/>
  <c r="R377" i="219"/>
  <c r="R331" i="222"/>
  <c r="R256" i="221"/>
  <c r="R194" i="221"/>
  <c r="R442" i="220"/>
  <c r="AQ352" i="220"/>
  <c r="S311" i="220"/>
  <c r="S276" i="220"/>
  <c r="S235" i="220"/>
  <c r="R210" i="220"/>
  <c r="R172" i="220"/>
  <c r="R134" i="220"/>
  <c r="R71" i="220"/>
  <c r="R42" i="220"/>
  <c r="R425" i="219"/>
  <c r="S375" i="219"/>
  <c r="R325" i="219"/>
  <c r="AN301" i="219"/>
  <c r="AQ267" i="219"/>
  <c r="S247" i="219"/>
  <c r="AN216" i="219"/>
  <c r="R185" i="219"/>
  <c r="R132" i="219"/>
  <c r="R69" i="219"/>
  <c r="S49" i="219"/>
  <c r="R32" i="219"/>
  <c r="AR12" i="219"/>
  <c r="I7" i="219"/>
  <c r="S514" i="218"/>
  <c r="S491" i="218"/>
  <c r="S474" i="218"/>
  <c r="S462" i="218"/>
  <c r="R447" i="218"/>
  <c r="R430" i="218"/>
  <c r="R412" i="218"/>
  <c r="R396" i="218"/>
  <c r="S382" i="218"/>
  <c r="AP335" i="218"/>
  <c r="R320" i="218"/>
  <c r="S309" i="218"/>
  <c r="R296" i="218"/>
  <c r="AP267" i="218"/>
  <c r="R253" i="218"/>
  <c r="S242" i="218"/>
  <c r="S231" i="218"/>
  <c r="AO216" i="218"/>
  <c r="R203" i="218"/>
  <c r="S192" i="218"/>
  <c r="AR165" i="218"/>
  <c r="S154" i="218"/>
  <c r="S141" i="218"/>
  <c r="AO114" i="218"/>
  <c r="R101" i="218"/>
  <c r="S87" i="218"/>
  <c r="S74" i="218"/>
  <c r="AQ46" i="218"/>
  <c r="R35" i="218"/>
  <c r="S24" i="218"/>
  <c r="AQ12" i="218"/>
  <c r="AE7" i="218"/>
  <c r="AE6" i="218" s="1"/>
  <c r="S507" i="217"/>
  <c r="R498" i="217"/>
  <c r="R473" i="217"/>
  <c r="R464" i="217"/>
  <c r="R442" i="217"/>
  <c r="R432" i="217"/>
  <c r="AO420" i="217"/>
  <c r="S409" i="217"/>
  <c r="S399" i="217"/>
  <c r="R387" i="217"/>
  <c r="S376" i="217"/>
  <c r="R367" i="217"/>
  <c r="R356" i="217"/>
  <c r="S348" i="217"/>
  <c r="S338" i="217"/>
  <c r="R331" i="217"/>
  <c r="R321" i="217"/>
  <c r="R395" i="222"/>
  <c r="S418" i="221"/>
  <c r="R188" i="221"/>
  <c r="R308" i="220"/>
  <c r="AQ267" i="220"/>
  <c r="R235" i="220"/>
  <c r="S207" i="220"/>
  <c r="R166" i="220"/>
  <c r="AR131" i="220"/>
  <c r="S70" i="220"/>
  <c r="S520" i="219"/>
  <c r="S452" i="219"/>
  <c r="S424" i="219"/>
  <c r="R399" i="219"/>
  <c r="R375" i="219"/>
  <c r="S323" i="219"/>
  <c r="AP267" i="219"/>
  <c r="R244" i="219"/>
  <c r="S184" i="219"/>
  <c r="R158" i="219"/>
  <c r="AQ131" i="219"/>
  <c r="R94" i="219"/>
  <c r="S68" i="219"/>
  <c r="R49" i="219"/>
  <c r="AR29" i="219"/>
  <c r="S511" i="218"/>
  <c r="R491" i="218"/>
  <c r="R474" i="218"/>
  <c r="R462" i="218"/>
  <c r="S446" i="218"/>
  <c r="R429" i="218"/>
  <c r="R411" i="218"/>
  <c r="S395" i="218"/>
  <c r="R382" i="218"/>
  <c r="AO335" i="218"/>
  <c r="AR318" i="218"/>
  <c r="S318" i="218"/>
  <c r="R309" i="218"/>
  <c r="S294" i="218"/>
  <c r="AO267" i="218"/>
  <c r="S252" i="218"/>
  <c r="R242" i="218"/>
  <c r="R230" i="218"/>
  <c r="AN216" i="218"/>
  <c r="S202" i="218"/>
  <c r="R192" i="218"/>
  <c r="AQ165" i="218"/>
  <c r="R154" i="218"/>
  <c r="S140" i="218"/>
  <c r="S129" i="218"/>
  <c r="AN114" i="218"/>
  <c r="S99" i="218"/>
  <c r="R87" i="218"/>
  <c r="R74" i="218"/>
  <c r="S61" i="218"/>
  <c r="AP46" i="218"/>
  <c r="S34" i="218"/>
  <c r="S23" i="218"/>
  <c r="AO12" i="218"/>
  <c r="AD7" i="218"/>
  <c r="AD6" i="218" s="1"/>
  <c r="R507" i="217"/>
  <c r="S497" i="217"/>
  <c r="S472" i="217"/>
  <c r="S463" i="217"/>
  <c r="R441" i="217"/>
  <c r="S430" i="217"/>
  <c r="AN420" i="217"/>
  <c r="R409" i="217"/>
  <c r="S398" i="217"/>
  <c r="AP386" i="217"/>
  <c r="R376" i="217"/>
  <c r="S366" i="217"/>
  <c r="S355" i="217"/>
  <c r="R348" i="217"/>
  <c r="R338" i="217"/>
  <c r="S330" i="217"/>
  <c r="S320" i="217"/>
  <c r="R313" i="217"/>
  <c r="R303" i="217"/>
  <c r="R296" i="217"/>
  <c r="R286" i="217"/>
  <c r="R279" i="217"/>
  <c r="R269" i="217"/>
  <c r="R262" i="217"/>
  <c r="R252" i="217"/>
  <c r="R245" i="217"/>
  <c r="R235" i="217"/>
  <c r="S227" i="217"/>
  <c r="S217" i="217"/>
  <c r="S210" i="217"/>
  <c r="S200" i="217"/>
  <c r="R193" i="217"/>
  <c r="R183" i="217"/>
  <c r="R176" i="217"/>
  <c r="R166" i="217"/>
  <c r="S158" i="217"/>
  <c r="AR148" i="217"/>
  <c r="R141" i="217"/>
  <c r="AQ131" i="217"/>
  <c r="S123" i="217"/>
  <c r="AP114" i="217"/>
  <c r="R106" i="217"/>
  <c r="AO97" i="217"/>
  <c r="R89" i="217"/>
  <c r="AO80" i="217"/>
  <c r="S71" i="217"/>
  <c r="AN63" i="217"/>
  <c r="S54" i="217"/>
  <c r="AN46" i="217"/>
  <c r="R37" i="217"/>
  <c r="S20" i="217"/>
  <c r="AO12" i="217"/>
  <c r="AB7" i="217"/>
  <c r="AB6" i="217" s="1"/>
  <c r="R513" i="216"/>
  <c r="S496" i="216"/>
  <c r="AN488" i="216"/>
  <c r="S479" i="216"/>
  <c r="AN471" i="216"/>
  <c r="S462" i="216"/>
  <c r="S115" i="223"/>
  <c r="R390" i="222"/>
  <c r="R418" i="221"/>
  <c r="S361" i="221"/>
  <c r="AO182" i="221"/>
  <c r="S128" i="221"/>
  <c r="S77" i="221"/>
  <c r="S486" i="220"/>
  <c r="S394" i="220"/>
  <c r="S386" i="220"/>
  <c r="S307" i="220"/>
  <c r="S234" i="220"/>
  <c r="R207" i="220"/>
  <c r="AQ165" i="220"/>
  <c r="R70" i="220"/>
  <c r="S515" i="219"/>
  <c r="R452" i="219"/>
  <c r="AQ420" i="219"/>
  <c r="R398" i="219"/>
  <c r="S374" i="219"/>
  <c r="S322" i="219"/>
  <c r="AN267" i="219"/>
  <c r="R240" i="219"/>
  <c r="R183" i="219"/>
  <c r="S157" i="219"/>
  <c r="AP131" i="219"/>
  <c r="R91" i="219"/>
  <c r="S65" i="219"/>
  <c r="S48" i="219"/>
  <c r="AQ29" i="219"/>
  <c r="S508" i="218"/>
  <c r="R490" i="218"/>
  <c r="S473" i="218"/>
  <c r="R460" i="218"/>
  <c r="R446" i="218"/>
  <c r="S428" i="218"/>
  <c r="R409" i="218"/>
  <c r="R395" i="218"/>
  <c r="S381" i="218"/>
  <c r="S365" i="218"/>
  <c r="AN335" i="218"/>
  <c r="AQ318" i="218"/>
  <c r="S308" i="218"/>
  <c r="R294" i="218"/>
  <c r="R282" i="218"/>
  <c r="R252" i="218"/>
  <c r="S241" i="218"/>
  <c r="S229" i="218"/>
  <c r="R202" i="218"/>
  <c r="S191" i="218"/>
  <c r="S180" i="218"/>
  <c r="AP165" i="218"/>
  <c r="R153" i="218"/>
  <c r="R140" i="218"/>
  <c r="R127" i="218"/>
  <c r="R99" i="218"/>
  <c r="S86" i="218"/>
  <c r="S73" i="218"/>
  <c r="R61" i="218"/>
  <c r="R34" i="218"/>
  <c r="R23" i="218"/>
  <c r="AN12" i="218"/>
  <c r="Z7" i="218"/>
  <c r="Z6" i="218" s="1"/>
  <c r="S520" i="217"/>
  <c r="S506" i="217"/>
  <c r="R497" i="217"/>
  <c r="R486" i="217"/>
  <c r="R472" i="217"/>
  <c r="R463" i="217"/>
  <c r="S440" i="217"/>
  <c r="R430" i="217"/>
  <c r="S408" i="217"/>
  <c r="R398" i="217"/>
  <c r="AO386" i="217"/>
  <c r="S375" i="217"/>
  <c r="R366" i="217"/>
  <c r="R355" i="217"/>
  <c r="S347" i="217"/>
  <c r="S337" i="217"/>
  <c r="R330" i="217"/>
  <c r="R320" i="217"/>
  <c r="S312" i="217"/>
  <c r="S302" i="217"/>
  <c r="S295" i="217"/>
  <c r="S285" i="217"/>
  <c r="S278" i="217"/>
  <c r="S268" i="217"/>
  <c r="S261" i="217"/>
  <c r="S251" i="217"/>
  <c r="S244" i="217"/>
  <c r="S234" i="217"/>
  <c r="R227" i="217"/>
  <c r="R217" i="217"/>
  <c r="R210" i="217"/>
  <c r="R200" i="217"/>
  <c r="S192" i="217"/>
  <c r="AR182" i="217"/>
  <c r="S182" i="217"/>
  <c r="S175" i="217"/>
  <c r="AR165" i="217"/>
  <c r="R158" i="217"/>
  <c r="AQ148" i="217"/>
  <c r="S140" i="217"/>
  <c r="AP131" i="217"/>
  <c r="R123" i="217"/>
  <c r="AO114" i="217"/>
  <c r="S105" i="217"/>
  <c r="AN97" i="217"/>
  <c r="S88" i="217"/>
  <c r="AN80" i="217"/>
  <c r="R71" i="217"/>
  <c r="R54" i="217"/>
  <c r="S36" i="217"/>
  <c r="R20" i="217"/>
  <c r="AN12" i="217"/>
  <c r="AA7" i="217"/>
  <c r="AA6" i="217" s="1"/>
  <c r="S512" i="216"/>
  <c r="R496" i="216"/>
  <c r="R479" i="216"/>
  <c r="R462" i="216"/>
  <c r="S444" i="216"/>
  <c r="S427" i="216"/>
  <c r="R410" i="216"/>
  <c r="S393" i="216"/>
  <c r="S376" i="216"/>
  <c r="S359" i="216"/>
  <c r="S342" i="216"/>
  <c r="R325" i="216"/>
  <c r="S307" i="216"/>
  <c r="R290" i="216"/>
  <c r="S282" i="216"/>
  <c r="S272" i="216"/>
  <c r="R265" i="216"/>
  <c r="R255" i="216"/>
  <c r="S247" i="216"/>
  <c r="S237" i="216"/>
  <c r="R230" i="216"/>
  <c r="R220" i="216"/>
  <c r="S212" i="216"/>
  <c r="S202" i="216"/>
  <c r="R195" i="216"/>
  <c r="R185" i="216"/>
  <c r="S177" i="216"/>
  <c r="S167" i="216"/>
  <c r="R160" i="216"/>
  <c r="R150" i="216"/>
  <c r="S142" i="216"/>
  <c r="R455" i="221"/>
  <c r="S415" i="221"/>
  <c r="R356" i="221"/>
  <c r="R124" i="221"/>
  <c r="R75" i="221"/>
  <c r="S473" i="220"/>
  <c r="S392" i="220"/>
  <c r="AQ233" i="220"/>
  <c r="AN165" i="220"/>
  <c r="R94" i="220"/>
  <c r="S68" i="220"/>
  <c r="R515" i="219"/>
  <c r="R486" i="219"/>
  <c r="S451" i="219"/>
  <c r="AP420" i="219"/>
  <c r="R397" i="219"/>
  <c r="S372" i="219"/>
  <c r="R322" i="219"/>
  <c r="R236" i="219"/>
  <c r="AQ182" i="219"/>
  <c r="S152" i="219"/>
  <c r="R88" i="219"/>
  <c r="R65" i="219"/>
  <c r="R63" i="219"/>
  <c r="R48" i="219"/>
  <c r="AO29" i="219"/>
  <c r="R508" i="218"/>
  <c r="AR488" i="218"/>
  <c r="R488" i="218"/>
  <c r="R473" i="218"/>
  <c r="S457" i="218"/>
  <c r="S445" i="218"/>
  <c r="S423" i="218"/>
  <c r="S406" i="218"/>
  <c r="S394" i="218"/>
  <c r="R381" i="218"/>
  <c r="R365" i="218"/>
  <c r="AP318" i="218"/>
  <c r="R307" i="218"/>
  <c r="R293" i="218"/>
  <c r="S280" i="218"/>
  <c r="AR250" i="218"/>
  <c r="S250" i="218"/>
  <c r="R241" i="218"/>
  <c r="R229" i="218"/>
  <c r="S201" i="218"/>
  <c r="R191" i="218"/>
  <c r="R179" i="218"/>
  <c r="AO165" i="218"/>
  <c r="R151" i="218"/>
  <c r="R139" i="218"/>
  <c r="S126" i="218"/>
  <c r="S98" i="218"/>
  <c r="R86" i="218"/>
  <c r="R73" i="218"/>
  <c r="R60" i="218"/>
  <c r="R33" i="218"/>
  <c r="R22" i="218"/>
  <c r="X7" i="218"/>
  <c r="X6" i="218" s="1"/>
  <c r="R520" i="217"/>
  <c r="R506" i="217"/>
  <c r="S496" i="217"/>
  <c r="S485" i="217"/>
  <c r="AR471" i="217"/>
  <c r="S462" i="217"/>
  <c r="S452" i="217"/>
  <c r="R440" i="217"/>
  <c r="S429" i="217"/>
  <c r="S407" i="217"/>
  <c r="S397" i="217"/>
  <c r="AN386" i="217"/>
  <c r="R375" i="217"/>
  <c r="R365" i="217"/>
  <c r="S354" i="217"/>
  <c r="R347" i="217"/>
  <c r="R337" i="217"/>
  <c r="S329" i="217"/>
  <c r="S319" i="217"/>
  <c r="R312" i="217"/>
  <c r="R302" i="217"/>
  <c r="R295" i="217"/>
  <c r="R285" i="217"/>
  <c r="R278" i="217"/>
  <c r="R268" i="217"/>
  <c r="R261" i="217"/>
  <c r="R251" i="217"/>
  <c r="R244" i="217"/>
  <c r="R234" i="217"/>
  <c r="S226" i="217"/>
  <c r="AR216" i="217"/>
  <c r="S216" i="217"/>
  <c r="S209" i="217"/>
  <c r="AR199" i="217"/>
  <c r="R192" i="217"/>
  <c r="AQ182" i="217"/>
  <c r="R175" i="217"/>
  <c r="AQ165" i="217"/>
  <c r="S157" i="217"/>
  <c r="AP148" i="217"/>
  <c r="R140" i="217"/>
  <c r="AO131" i="217"/>
  <c r="S122" i="217"/>
  <c r="AN114" i="217"/>
  <c r="R105" i="217"/>
  <c r="R88" i="217"/>
  <c r="S70" i="217"/>
  <c r="S53" i="217"/>
  <c r="R36" i="217"/>
  <c r="S19" i="217"/>
  <c r="Z7" i="217"/>
  <c r="Z6" i="217" s="1"/>
  <c r="R512" i="216"/>
  <c r="S495" i="216"/>
  <c r="S478" i="216"/>
  <c r="S461" i="216"/>
  <c r="R444" i="216"/>
  <c r="R427" i="216"/>
  <c r="S409" i="216"/>
  <c r="R393" i="216"/>
  <c r="R376" i="216"/>
  <c r="R359" i="216"/>
  <c r="R342" i="216"/>
  <c r="S324" i="216"/>
  <c r="R307" i="216"/>
  <c r="S299" i="216"/>
  <c r="S289" i="216"/>
  <c r="R282" i="216"/>
  <c r="R272" i="216"/>
  <c r="S264" i="216"/>
  <c r="S254" i="216"/>
  <c r="R247" i="216"/>
  <c r="R237" i="216"/>
  <c r="S229" i="216"/>
  <c r="S219" i="216"/>
  <c r="R212" i="216"/>
  <c r="R202" i="216"/>
  <c r="S194" i="216"/>
  <c r="S184" i="216"/>
  <c r="R177" i="216"/>
  <c r="R167" i="216"/>
  <c r="S159" i="216"/>
  <c r="S149" i="216"/>
  <c r="R142" i="216"/>
  <c r="R26" i="223"/>
  <c r="R24" i="222"/>
  <c r="S347" i="221"/>
  <c r="R512" i="220"/>
  <c r="S296" i="220"/>
  <c r="R255" i="220"/>
  <c r="R193" i="220"/>
  <c r="S163" i="220"/>
  <c r="AQ114" i="220"/>
  <c r="R86" i="220"/>
  <c r="S23" i="220"/>
  <c r="Y7" i="220"/>
  <c r="Y6" i="220" s="1"/>
  <c r="S443" i="219"/>
  <c r="S418" i="219"/>
  <c r="R387" i="219"/>
  <c r="R344" i="219"/>
  <c r="R289" i="219"/>
  <c r="S262" i="219"/>
  <c r="S203" i="219"/>
  <c r="R180" i="219"/>
  <c r="R128" i="219"/>
  <c r="S103" i="219"/>
  <c r="AN471" i="218"/>
  <c r="AP454" i="218"/>
  <c r="AQ437" i="218"/>
  <c r="AP420" i="218"/>
  <c r="AQ403" i="218"/>
  <c r="S388" i="218"/>
  <c r="S377" i="218"/>
  <c r="S361" i="218"/>
  <c r="R347" i="218"/>
  <c r="R331" i="218"/>
  <c r="AQ301" i="218"/>
  <c r="S287" i="218"/>
  <c r="S276" i="218"/>
  <c r="S263" i="218"/>
  <c r="R236" i="218"/>
  <c r="S225" i="218"/>
  <c r="R213" i="218"/>
  <c r="AO199" i="218"/>
  <c r="R186" i="218"/>
  <c r="S174" i="218"/>
  <c r="R163" i="218"/>
  <c r="AO148" i="218"/>
  <c r="S134" i="218"/>
  <c r="R123" i="218"/>
  <c r="R111" i="218"/>
  <c r="S81" i="218"/>
  <c r="S69" i="218"/>
  <c r="R56" i="218"/>
  <c r="R43" i="218"/>
  <c r="AO29" i="218"/>
  <c r="S19" i="218"/>
  <c r="L7" i="218"/>
  <c r="L6" i="218" s="1"/>
  <c r="S516" i="217"/>
  <c r="AN505" i="217"/>
  <c r="R493" i="217"/>
  <c r="R482" i="217"/>
  <c r="S459" i="217"/>
  <c r="S449" i="217"/>
  <c r="AP437" i="217"/>
  <c r="R427" i="217"/>
  <c r="R417" i="217"/>
  <c r="S404" i="217"/>
  <c r="R394" i="217"/>
  <c r="S384" i="217"/>
  <c r="R372" i="217"/>
  <c r="R362" i="217"/>
  <c r="AQ352" i="217"/>
  <c r="S344" i="217"/>
  <c r="AP335" i="217"/>
  <c r="R327" i="217"/>
  <c r="AO318" i="217"/>
  <c r="S309" i="217"/>
  <c r="AN301" i="217"/>
  <c r="S292" i="217"/>
  <c r="AN284" i="217"/>
  <c r="S275" i="217"/>
  <c r="AN267" i="217"/>
  <c r="S258" i="217"/>
  <c r="AN250" i="217"/>
  <c r="S241" i="217"/>
  <c r="AN233" i="217"/>
  <c r="R224" i="217"/>
  <c r="R207" i="217"/>
  <c r="S189" i="217"/>
  <c r="S172" i="217"/>
  <c r="R155" i="217"/>
  <c r="S137" i="217"/>
  <c r="R120" i="217"/>
  <c r="S112" i="217"/>
  <c r="S102" i="217"/>
  <c r="S95" i="217"/>
  <c r="S85" i="217"/>
  <c r="R78" i="217"/>
  <c r="R68" i="217"/>
  <c r="R61" i="217"/>
  <c r="R51" i="217"/>
  <c r="S43" i="217"/>
  <c r="S33" i="217"/>
  <c r="R17" i="217"/>
  <c r="S519" i="216"/>
  <c r="S509" i="216"/>
  <c r="R503" i="216"/>
  <c r="R493" i="216"/>
  <c r="R486" i="216"/>
  <c r="R476" i="216"/>
  <c r="R469" i="216"/>
  <c r="R459" i="216"/>
  <c r="S451" i="216"/>
  <c r="S441" i="216"/>
  <c r="S434" i="216"/>
  <c r="S424" i="216"/>
  <c r="R417" i="216"/>
  <c r="R407" i="216"/>
  <c r="S400" i="216"/>
  <c r="S390" i="216"/>
  <c r="S383" i="216"/>
  <c r="S373" i="216"/>
  <c r="S366" i="216"/>
  <c r="S356" i="216"/>
  <c r="S349" i="216"/>
  <c r="S339" i="216"/>
  <c r="R332" i="216"/>
  <c r="R322" i="216"/>
  <c r="S314" i="216"/>
  <c r="S304" i="216"/>
  <c r="R297" i="216"/>
  <c r="R287" i="216"/>
  <c r="S279" i="216"/>
  <c r="S269" i="216"/>
  <c r="R262" i="216"/>
  <c r="R252" i="216"/>
  <c r="S244" i="216"/>
  <c r="S234" i="216"/>
  <c r="R227" i="216"/>
  <c r="R217" i="216"/>
  <c r="S209" i="216"/>
  <c r="AR199" i="216"/>
  <c r="R192" i="216"/>
  <c r="AQ182" i="216"/>
  <c r="S174" i="216"/>
  <c r="AP165" i="216"/>
  <c r="R157" i="216"/>
  <c r="AO148" i="216"/>
  <c r="S139" i="216"/>
  <c r="R19" i="222"/>
  <c r="S512" i="221"/>
  <c r="S397" i="221"/>
  <c r="R347" i="221"/>
  <c r="S220" i="221"/>
  <c r="S61" i="221"/>
  <c r="R511" i="220"/>
  <c r="R295" i="220"/>
  <c r="S254" i="220"/>
  <c r="R228" i="220"/>
  <c r="S192" i="220"/>
  <c r="S158" i="220"/>
  <c r="AO114" i="220"/>
  <c r="S84" i="220"/>
  <c r="S54" i="220"/>
  <c r="R18" i="220"/>
  <c r="X7" i="220"/>
  <c r="S441" i="219"/>
  <c r="S414" i="219"/>
  <c r="AR386" i="219"/>
  <c r="S343" i="219"/>
  <c r="S288" i="219"/>
  <c r="R260" i="219"/>
  <c r="S201" i="219"/>
  <c r="S178" i="219"/>
  <c r="S127" i="219"/>
  <c r="R103" i="219"/>
  <c r="S82" i="219"/>
  <c r="AO454" i="218"/>
  <c r="AP437" i="218"/>
  <c r="AO420" i="218"/>
  <c r="AP403" i="218"/>
  <c r="R388" i="218"/>
  <c r="R377" i="218"/>
  <c r="R361" i="218"/>
  <c r="S345" i="218"/>
  <c r="S330" i="218"/>
  <c r="AP301" i="218"/>
  <c r="R287" i="218"/>
  <c r="R276" i="218"/>
  <c r="R263" i="218"/>
  <c r="S235" i="218"/>
  <c r="R225" i="218"/>
  <c r="S212" i="218"/>
  <c r="S185" i="218"/>
  <c r="R174" i="218"/>
  <c r="S161" i="218"/>
  <c r="AN148" i="218"/>
  <c r="R134" i="218"/>
  <c r="S122" i="218"/>
  <c r="S109" i="218"/>
  <c r="R81" i="218"/>
  <c r="R69" i="218"/>
  <c r="R54" i="218"/>
  <c r="R42" i="218"/>
  <c r="AN29" i="218"/>
  <c r="S18" i="218"/>
  <c r="K7" i="218"/>
  <c r="K6" i="218" s="1"/>
  <c r="R516" i="217"/>
  <c r="S492" i="217"/>
  <c r="S481" i="217"/>
  <c r="S458" i="217"/>
  <c r="R448" i="217"/>
  <c r="AO437" i="217"/>
  <c r="S426" i="217"/>
  <c r="R416" i="217"/>
  <c r="AQ403" i="217"/>
  <c r="S393" i="217"/>
  <c r="R384" i="217"/>
  <c r="R371" i="217"/>
  <c r="S361" i="217"/>
  <c r="AP352" i="217"/>
  <c r="R344" i="217"/>
  <c r="AO335" i="217"/>
  <c r="S326" i="217"/>
  <c r="AN318" i="217"/>
  <c r="R309" i="217"/>
  <c r="R292" i="217"/>
  <c r="R275" i="217"/>
  <c r="R258" i="217"/>
  <c r="R241" i="217"/>
  <c r="S223" i="217"/>
  <c r="S206" i="217"/>
  <c r="R189" i="217"/>
  <c r="R172" i="217"/>
  <c r="S154" i="217"/>
  <c r="R137" i="217"/>
  <c r="S129" i="217"/>
  <c r="S119" i="217"/>
  <c r="R112" i="217"/>
  <c r="R102" i="217"/>
  <c r="R95" i="217"/>
  <c r="R85" i="217"/>
  <c r="S77" i="217"/>
  <c r="S67" i="217"/>
  <c r="S60" i="217"/>
  <c r="S50" i="217"/>
  <c r="R43" i="217"/>
  <c r="R33" i="217"/>
  <c r="S26" i="217"/>
  <c r="S16" i="217"/>
  <c r="O7" i="217"/>
  <c r="O6" i="217" s="1"/>
  <c r="R519" i="216"/>
  <c r="R509" i="216"/>
  <c r="S502" i="216"/>
  <c r="S492" i="216"/>
  <c r="S485" i="216"/>
  <c r="S475" i="216"/>
  <c r="S468" i="216"/>
  <c r="S458" i="216"/>
  <c r="S65" i="222"/>
  <c r="S74" i="221"/>
  <c r="R17" i="221"/>
  <c r="R518" i="220"/>
  <c r="R298" i="220"/>
  <c r="R146" i="220"/>
  <c r="S87" i="220"/>
  <c r="S463" i="219"/>
  <c r="R346" i="219"/>
  <c r="R316" i="219"/>
  <c r="S231" i="219"/>
  <c r="AP80" i="219"/>
  <c r="AQ46" i="219"/>
  <c r="R20" i="219"/>
  <c r="J7" i="219"/>
  <c r="J6" i="219" s="1"/>
  <c r="AR471" i="218"/>
  <c r="R389" i="218"/>
  <c r="AQ369" i="218"/>
  <c r="R326" i="218"/>
  <c r="S279" i="218"/>
  <c r="S259" i="218"/>
  <c r="AR233" i="218"/>
  <c r="R178" i="218"/>
  <c r="S155" i="218"/>
  <c r="R148" i="218"/>
  <c r="AP131" i="218"/>
  <c r="R92" i="218"/>
  <c r="R66" i="218"/>
  <c r="S27" i="218"/>
  <c r="S484" i="217"/>
  <c r="R468" i="217"/>
  <c r="R450" i="217"/>
  <c r="S428" i="217"/>
  <c r="S412" i="217"/>
  <c r="S392" i="217"/>
  <c r="S372" i="217"/>
  <c r="S358" i="217"/>
  <c r="R342" i="217"/>
  <c r="S325" i="217"/>
  <c r="R311" i="217"/>
  <c r="AQ284" i="217"/>
  <c r="R273" i="217"/>
  <c r="S260" i="217"/>
  <c r="AR233" i="217"/>
  <c r="R222" i="217"/>
  <c r="R211" i="217"/>
  <c r="R184" i="217"/>
  <c r="S171" i="217"/>
  <c r="S161" i="217"/>
  <c r="S134" i="217"/>
  <c r="S121" i="217"/>
  <c r="S109" i="217"/>
  <c r="R82" i="217"/>
  <c r="R69" i="217"/>
  <c r="S58" i="217"/>
  <c r="S31" i="217"/>
  <c r="S22" i="217"/>
  <c r="K7" i="217"/>
  <c r="K6" i="217" s="1"/>
  <c r="R515" i="216"/>
  <c r="R490" i="216"/>
  <c r="R64" i="222"/>
  <c r="S280" i="221"/>
  <c r="R213" i="221"/>
  <c r="S516" i="220"/>
  <c r="S348" i="220"/>
  <c r="S288" i="220"/>
  <c r="R194" i="220"/>
  <c r="R84" i="220"/>
  <c r="AL7" i="220"/>
  <c r="AL6" i="220" s="1"/>
  <c r="R463" i="219"/>
  <c r="R413" i="219"/>
  <c r="AP369" i="219"/>
  <c r="R345" i="219"/>
  <c r="S310" i="219"/>
  <c r="R231" i="219"/>
  <c r="R146" i="219"/>
  <c r="AP46" i="219"/>
  <c r="S19" i="219"/>
  <c r="AQ471" i="218"/>
  <c r="S450" i="218"/>
  <c r="AR386" i="218"/>
  <c r="R386" i="218"/>
  <c r="S348" i="218"/>
  <c r="S320" i="218"/>
  <c r="R279" i="218"/>
  <c r="R259" i="218"/>
  <c r="AQ233" i="218"/>
  <c r="S197" i="218"/>
  <c r="R176" i="218"/>
  <c r="S150" i="218"/>
  <c r="AO131" i="218"/>
  <c r="S112" i="218"/>
  <c r="S91" i="218"/>
  <c r="R64" i="218"/>
  <c r="R25" i="218"/>
  <c r="S503" i="217"/>
  <c r="R483" i="217"/>
  <c r="S467" i="217"/>
  <c r="S447" i="217"/>
  <c r="R428" i="217"/>
  <c r="R412" i="217"/>
  <c r="R392" i="217"/>
  <c r="S370" i="217"/>
  <c r="S356" i="217"/>
  <c r="S341" i="217"/>
  <c r="R325" i="217"/>
  <c r="S310" i="217"/>
  <c r="S299" i="217"/>
  <c r="AP284" i="217"/>
  <c r="S272" i="217"/>
  <c r="R260" i="217"/>
  <c r="AQ233" i="217"/>
  <c r="S221" i="217"/>
  <c r="R209" i="217"/>
  <c r="S183" i="217"/>
  <c r="R171" i="217"/>
  <c r="S160" i="217"/>
  <c r="R134" i="217"/>
  <c r="R121" i="217"/>
  <c r="R109" i="217"/>
  <c r="R81" i="217"/>
  <c r="S68" i="217"/>
  <c r="R58" i="217"/>
  <c r="R31" i="217"/>
  <c r="S21" i="217"/>
  <c r="J7" i="217"/>
  <c r="J6" i="217" s="1"/>
  <c r="R514" i="216"/>
  <c r="S503" i="216"/>
  <c r="S489" i="216"/>
  <c r="R488" i="216"/>
  <c r="R480" i="216"/>
  <c r="S469" i="216"/>
  <c r="S455" i="216"/>
  <c r="R447" i="216"/>
  <c r="S425" i="216"/>
  <c r="S416" i="216"/>
  <c r="S404" i="216"/>
  <c r="R397" i="216"/>
  <c r="AN386" i="216"/>
  <c r="S375" i="216"/>
  <c r="S367" i="216"/>
  <c r="R355" i="216"/>
  <c r="R347" i="216"/>
  <c r="AQ335" i="216"/>
  <c r="R326" i="216"/>
  <c r="S316" i="216"/>
  <c r="R304" i="216"/>
  <c r="R295" i="216"/>
  <c r="AO284" i="216"/>
  <c r="S273" i="216"/>
  <c r="S263" i="216"/>
  <c r="R251" i="216"/>
  <c r="R242" i="216"/>
  <c r="S220" i="216"/>
  <c r="R210" i="216"/>
  <c r="AN199" i="216"/>
  <c r="R188" i="216"/>
  <c r="R178" i="216"/>
  <c r="AQ165" i="216"/>
  <c r="R155" i="216"/>
  <c r="S145" i="216"/>
  <c r="S133" i="216"/>
  <c r="R126" i="216"/>
  <c r="R116" i="216"/>
  <c r="S108" i="216"/>
  <c r="S98" i="216"/>
  <c r="R91" i="216"/>
  <c r="R81" i="216"/>
  <c r="R74" i="216"/>
  <c r="R64" i="216"/>
  <c r="R57" i="216"/>
  <c r="R47" i="216"/>
  <c r="R40" i="216"/>
  <c r="R30" i="216"/>
  <c r="R23" i="216"/>
  <c r="R13" i="216"/>
  <c r="AH7" i="216"/>
  <c r="AH6" i="216" s="1"/>
  <c r="R515" i="215"/>
  <c r="AQ505" i="215"/>
  <c r="S497" i="215"/>
  <c r="AP488" i="215"/>
  <c r="S480" i="215"/>
  <c r="AP471" i="215"/>
  <c r="S463" i="215"/>
  <c r="AP454" i="215"/>
  <c r="S446" i="215"/>
  <c r="AP437" i="215"/>
  <c r="S429" i="215"/>
  <c r="AP420" i="215"/>
  <c r="S412" i="215"/>
  <c r="AP403" i="215"/>
  <c r="R276" i="221"/>
  <c r="S512" i="220"/>
  <c r="R347" i="220"/>
  <c r="R288" i="220"/>
  <c r="R191" i="220"/>
  <c r="AF7" i="220"/>
  <c r="AF6" i="220" s="1"/>
  <c r="S459" i="219"/>
  <c r="S412" i="219"/>
  <c r="AO369" i="219"/>
  <c r="S340" i="219"/>
  <c r="S307" i="219"/>
  <c r="S228" i="219"/>
  <c r="S145" i="219"/>
  <c r="AN46" i="219"/>
  <c r="R17" i="219"/>
  <c r="AP471" i="218"/>
  <c r="S447" i="218"/>
  <c r="AQ386" i="218"/>
  <c r="R348" i="218"/>
  <c r="AO318" i="218"/>
  <c r="S277" i="218"/>
  <c r="R255" i="218"/>
  <c r="R250" i="218"/>
  <c r="AP233" i="218"/>
  <c r="R196" i="218"/>
  <c r="S175" i="218"/>
  <c r="AR148" i="218"/>
  <c r="R112" i="218"/>
  <c r="R88" i="218"/>
  <c r="AR63" i="218"/>
  <c r="S21" i="218"/>
  <c r="S519" i="217"/>
  <c r="R503" i="217"/>
  <c r="S482" i="217"/>
  <c r="S464" i="217"/>
  <c r="R447" i="217"/>
  <c r="S427" i="217"/>
  <c r="R410" i="217"/>
  <c r="S391" i="217"/>
  <c r="R370" i="217"/>
  <c r="R354" i="217"/>
  <c r="R341" i="217"/>
  <c r="S324" i="217"/>
  <c r="R310" i="217"/>
  <c r="R299" i="217"/>
  <c r="AO284" i="217"/>
  <c r="R272" i="217"/>
  <c r="S259" i="217"/>
  <c r="S248" i="217"/>
  <c r="AP233" i="217"/>
  <c r="R221" i="217"/>
  <c r="S208" i="217"/>
  <c r="S197" i="217"/>
  <c r="AP182" i="217"/>
  <c r="S170" i="217"/>
  <c r="S159" i="217"/>
  <c r="R133" i="217"/>
  <c r="S120" i="217"/>
  <c r="R108" i="217"/>
  <c r="S94" i="217"/>
  <c r="AQ80" i="217"/>
  <c r="R67" i="217"/>
  <c r="S57" i="217"/>
  <c r="S30" i="217"/>
  <c r="R21" i="217"/>
  <c r="I7" i="217"/>
  <c r="S513" i="216"/>
  <c r="R502" i="216"/>
  <c r="R489" i="216"/>
  <c r="R478" i="216"/>
  <c r="R468" i="216"/>
  <c r="R455" i="216"/>
  <c r="R446" i="216"/>
  <c r="R425" i="216"/>
  <c r="R416" i="216"/>
  <c r="R404" i="216"/>
  <c r="S403" i="216"/>
  <c r="S396" i="216"/>
  <c r="R375" i="216"/>
  <c r="R367" i="216"/>
  <c r="S354" i="216"/>
  <c r="S346" i="216"/>
  <c r="AO335" i="216"/>
  <c r="S325" i="216"/>
  <c r="R316" i="216"/>
  <c r="S303" i="216"/>
  <c r="S294" i="216"/>
  <c r="AN284" i="216"/>
  <c r="R273" i="216"/>
  <c r="R263" i="216"/>
  <c r="AR250" i="216"/>
  <c r="S241" i="216"/>
  <c r="R219" i="216"/>
  <c r="R209" i="216"/>
  <c r="S187" i="216"/>
  <c r="S176" i="216"/>
  <c r="AO165" i="216"/>
  <c r="S154" i="216"/>
  <c r="R145" i="216"/>
  <c r="R133" i="216"/>
  <c r="S125" i="216"/>
  <c r="S115" i="216"/>
  <c r="R108" i="216"/>
  <c r="R98" i="216"/>
  <c r="S90" i="216"/>
  <c r="AR80" i="216"/>
  <c r="R80" i="216"/>
  <c r="S73" i="216"/>
  <c r="AR63" i="216"/>
  <c r="S63" i="216"/>
  <c r="S56" i="216"/>
  <c r="AR46" i="216"/>
  <c r="R46" i="216"/>
  <c r="S39" i="216"/>
  <c r="AR29" i="216"/>
  <c r="S22" i="216"/>
  <c r="AR12" i="216"/>
  <c r="S12" i="216"/>
  <c r="AG7" i="216"/>
  <c r="AG6" i="216" s="1"/>
  <c r="S514" i="215"/>
  <c r="AP505" i="215"/>
  <c r="R497" i="215"/>
  <c r="AO488" i="215"/>
  <c r="R480" i="215"/>
  <c r="AO471" i="215"/>
  <c r="R463" i="215"/>
  <c r="AO454" i="215"/>
  <c r="R446" i="215"/>
  <c r="AO437" i="215"/>
  <c r="R429" i="215"/>
  <c r="AO420" i="215"/>
  <c r="R412" i="215"/>
  <c r="AO403" i="215"/>
  <c r="S394" i="215"/>
  <c r="S413" i="221"/>
  <c r="R274" i="221"/>
  <c r="S506" i="220"/>
  <c r="S286" i="220"/>
  <c r="S190" i="220"/>
  <c r="AE7" i="220"/>
  <c r="AE6" i="220" s="1"/>
  <c r="S498" i="219"/>
  <c r="R410" i="219"/>
  <c r="S337" i="219"/>
  <c r="R305" i="219"/>
  <c r="S265" i="219"/>
  <c r="S227" i="219"/>
  <c r="R145" i="219"/>
  <c r="R111" i="219"/>
  <c r="S123" i="221"/>
  <c r="S448" i="220"/>
  <c r="R285" i="220"/>
  <c r="AP233" i="220"/>
  <c r="S188" i="220"/>
  <c r="S27" i="220"/>
  <c r="R498" i="219"/>
  <c r="S409" i="219"/>
  <c r="S336" i="219"/>
  <c r="AO301" i="219"/>
  <c r="S258" i="219"/>
  <c r="S219" i="219"/>
  <c r="S176" i="219"/>
  <c r="S143" i="219"/>
  <c r="R108" i="219"/>
  <c r="S14" i="219"/>
  <c r="R501" i="218"/>
  <c r="R443" i="218"/>
  <c r="S412" i="218"/>
  <c r="AO386" i="218"/>
  <c r="S344" i="218"/>
  <c r="S296" i="218"/>
  <c r="S275" i="218"/>
  <c r="AP250" i="218"/>
  <c r="S214" i="218"/>
  <c r="S190" i="218"/>
  <c r="R173" i="218"/>
  <c r="AP148" i="218"/>
  <c r="S108" i="218"/>
  <c r="S84" i="218"/>
  <c r="S40" i="218"/>
  <c r="R20" i="218"/>
  <c r="AL7" i="218"/>
  <c r="AL6" i="218" s="1"/>
  <c r="S517" i="217"/>
  <c r="S498" i="217"/>
  <c r="S480" i="217"/>
  <c r="S461" i="217"/>
  <c r="R446" i="217"/>
  <c r="R425" i="217"/>
  <c r="R406" i="217"/>
  <c r="R390" i="217"/>
  <c r="AO369" i="217"/>
  <c r="R353" i="217"/>
  <c r="S336" i="217"/>
  <c r="S323" i="217"/>
  <c r="R308" i="217"/>
  <c r="R297" i="217"/>
  <c r="R270" i="217"/>
  <c r="S257" i="217"/>
  <c r="R247" i="217"/>
  <c r="S219" i="217"/>
  <c r="S207" i="217"/>
  <c r="S196" i="217"/>
  <c r="AN182" i="217"/>
  <c r="S169" i="217"/>
  <c r="R157" i="217"/>
  <c r="R146" i="217"/>
  <c r="AR131" i="217"/>
  <c r="S118" i="217"/>
  <c r="S106" i="217"/>
  <c r="S93" i="217"/>
  <c r="R66" i="217"/>
  <c r="S55" i="217"/>
  <c r="R44" i="217"/>
  <c r="AQ29" i="217"/>
  <c r="S18" i="217"/>
  <c r="R511" i="216"/>
  <c r="R501" i="216"/>
  <c r="AP488" i="216"/>
  <c r="R477" i="216"/>
  <c r="R467" i="216"/>
  <c r="AP454" i="216"/>
  <c r="R445" i="216"/>
  <c r="S423" i="216"/>
  <c r="R415" i="216"/>
  <c r="AQ403" i="216"/>
  <c r="R395" i="216"/>
  <c r="R374" i="216"/>
  <c r="S365" i="216"/>
  <c r="S353" i="216"/>
  <c r="S345" i="216"/>
  <c r="S323" i="216"/>
  <c r="R315" i="216"/>
  <c r="S302" i="216"/>
  <c r="S293" i="216"/>
  <c r="R271" i="216"/>
  <c r="S261" i="216"/>
  <c r="AP250" i="216"/>
  <c r="S240" i="216"/>
  <c r="R231" i="216"/>
  <c r="R218" i="216"/>
  <c r="R208" i="216"/>
  <c r="R186" i="216"/>
  <c r="S175" i="216"/>
  <c r="S153" i="216"/>
  <c r="S143" i="216"/>
  <c r="R132" i="216"/>
  <c r="S124" i="216"/>
  <c r="AR114" i="216"/>
  <c r="R107" i="216"/>
  <c r="AQ97" i="216"/>
  <c r="S89" i="216"/>
  <c r="AP80" i="216"/>
  <c r="S72" i="216"/>
  <c r="AP63" i="216"/>
  <c r="S55" i="216"/>
  <c r="AP46" i="216"/>
  <c r="S38" i="216"/>
  <c r="AP29" i="216"/>
  <c r="S21" i="216"/>
  <c r="AP12" i="216"/>
  <c r="AE7" i="216"/>
  <c r="AE6" i="216" s="1"/>
  <c r="S513" i="215"/>
  <c r="AN505" i="215"/>
  <c r="R496" i="215"/>
  <c r="R479" i="215"/>
  <c r="R462" i="215"/>
  <c r="R445" i="215"/>
  <c r="R428" i="215"/>
  <c r="R411" i="215"/>
  <c r="S393" i="215"/>
  <c r="R376" i="215"/>
  <c r="S358" i="215"/>
  <c r="R341" i="215"/>
  <c r="S333" i="215"/>
  <c r="S323" i="215"/>
  <c r="R316" i="215"/>
  <c r="R306" i="215"/>
  <c r="S298" i="215"/>
  <c r="S288" i="215"/>
  <c r="R281" i="215"/>
  <c r="R271" i="215"/>
  <c r="S263" i="215"/>
  <c r="S253" i="215"/>
  <c r="R246" i="215"/>
  <c r="R236" i="215"/>
  <c r="S228" i="215"/>
  <c r="S218" i="215"/>
  <c r="R211" i="215"/>
  <c r="R201" i="215"/>
  <c r="R194" i="215"/>
  <c r="R184" i="215"/>
  <c r="R177" i="215"/>
  <c r="R167" i="215"/>
  <c r="S159" i="215"/>
  <c r="S149" i="215"/>
  <c r="S142" i="215"/>
  <c r="S132" i="215"/>
  <c r="S125" i="215"/>
  <c r="S115" i="215"/>
  <c r="R109" i="215"/>
  <c r="S99" i="215"/>
  <c r="R93" i="215"/>
  <c r="S83" i="215"/>
  <c r="R77" i="215"/>
  <c r="R67" i="215"/>
  <c r="R60" i="215"/>
  <c r="R50" i="215"/>
  <c r="S42" i="215"/>
  <c r="R26" i="215"/>
  <c r="S16" i="215"/>
  <c r="R123" i="221"/>
  <c r="S58" i="221"/>
  <c r="S391" i="220"/>
  <c r="AP284" i="220"/>
  <c r="AR182" i="220"/>
  <c r="S119" i="220"/>
  <c r="R27" i="220"/>
  <c r="O7" i="220"/>
  <c r="O6" i="220" s="1"/>
  <c r="S497" i="219"/>
  <c r="R409" i="219"/>
  <c r="R336" i="219"/>
  <c r="R253" i="219"/>
  <c r="AO216" i="219"/>
  <c r="S170" i="219"/>
  <c r="S140" i="219"/>
  <c r="R107" i="219"/>
  <c r="S77" i="219"/>
  <c r="S500" i="218"/>
  <c r="R440" i="218"/>
  <c r="R406" i="218"/>
  <c r="AN386" i="218"/>
  <c r="S364" i="218"/>
  <c r="R344" i="218"/>
  <c r="S292" i="218"/>
  <c r="R275" i="218"/>
  <c r="AO250" i="218"/>
  <c r="R212" i="218"/>
  <c r="R190" i="218"/>
  <c r="R172" i="218"/>
  <c r="R108" i="218"/>
  <c r="S83" i="218"/>
  <c r="R40" i="218"/>
  <c r="AG7" i="218"/>
  <c r="AG6" i="218" s="1"/>
  <c r="R517" i="217"/>
  <c r="R496" i="217"/>
  <c r="S479" i="217"/>
  <c r="R461" i="217"/>
  <c r="S445" i="217"/>
  <c r="S424" i="217"/>
  <c r="S405" i="217"/>
  <c r="S387" i="217"/>
  <c r="AN369" i="217"/>
  <c r="AR352" i="217"/>
  <c r="R336" i="217"/>
  <c r="S321" i="217"/>
  <c r="S307" i="217"/>
  <c r="S296" i="217"/>
  <c r="S269" i="217"/>
  <c r="S267" i="217"/>
  <c r="R257" i="217"/>
  <c r="R246" i="217"/>
  <c r="S218" i="217"/>
  <c r="R206" i="217"/>
  <c r="R196" i="217"/>
  <c r="R169" i="217"/>
  <c r="S156" i="217"/>
  <c r="S145" i="217"/>
  <c r="AN131" i="217"/>
  <c r="R118" i="217"/>
  <c r="S104" i="217"/>
  <c r="R93" i="217"/>
  <c r="S65" i="217"/>
  <c r="R55" i="217"/>
  <c r="S42" i="217"/>
  <c r="AO29" i="217"/>
  <c r="R18" i="217"/>
  <c r="AM7" i="217"/>
  <c r="AM6" i="217" s="1"/>
  <c r="S510" i="216"/>
  <c r="S500" i="216"/>
  <c r="AO488" i="216"/>
  <c r="S331" i="221"/>
  <c r="S122" i="221"/>
  <c r="R58" i="221"/>
  <c r="R390" i="220"/>
  <c r="AO284" i="220"/>
  <c r="AO182" i="220"/>
  <c r="R119" i="220"/>
  <c r="S78" i="220"/>
  <c r="S17" i="220"/>
  <c r="AR488" i="219"/>
  <c r="S408" i="219"/>
  <c r="AQ335" i="219"/>
  <c r="AP250" i="219"/>
  <c r="R168" i="219"/>
  <c r="S132" i="219"/>
  <c r="S74" i="219"/>
  <c r="R500" i="218"/>
  <c r="S439" i="218"/>
  <c r="S405" i="218"/>
  <c r="R403" i="218"/>
  <c r="R364" i="218"/>
  <c r="R343" i="218"/>
  <c r="S291" i="218"/>
  <c r="S274" i="218"/>
  <c r="AN250" i="218"/>
  <c r="R210" i="218"/>
  <c r="R189" i="218"/>
  <c r="S171" i="218"/>
  <c r="R126" i="218"/>
  <c r="S106" i="218"/>
  <c r="R82" i="218"/>
  <c r="S39" i="218"/>
  <c r="R18" i="218"/>
  <c r="W7" i="218"/>
  <c r="S515" i="217"/>
  <c r="R495" i="217"/>
  <c r="R479" i="217"/>
  <c r="R460" i="217"/>
  <c r="R445" i="217"/>
  <c r="S423" i="217"/>
  <c r="R405" i="217"/>
  <c r="AO352" i="217"/>
  <c r="AR335" i="217"/>
  <c r="R319" i="217"/>
  <c r="R307" i="217"/>
  <c r="S294" i="217"/>
  <c r="AR267" i="217"/>
  <c r="S256" i="217"/>
  <c r="S245" i="217"/>
  <c r="R218" i="217"/>
  <c r="S205" i="217"/>
  <c r="R195" i="217"/>
  <c r="R168" i="217"/>
  <c r="R156" i="217"/>
  <c r="R145" i="217"/>
  <c r="S117" i="217"/>
  <c r="R104" i="217"/>
  <c r="S92" i="217"/>
  <c r="R65" i="217"/>
  <c r="R63" i="217"/>
  <c r="R53" i="217"/>
  <c r="R42" i="217"/>
  <c r="AN29" i="217"/>
  <c r="S17" i="217"/>
  <c r="AL7" i="217"/>
  <c r="AL6" i="217" s="1"/>
  <c r="R510" i="216"/>
  <c r="R500" i="216"/>
  <c r="R475" i="216"/>
  <c r="R466" i="216"/>
  <c r="AN454" i="216"/>
  <c r="R443" i="216"/>
  <c r="R435" i="216"/>
  <c r="S422" i="216"/>
  <c r="R414" i="216"/>
  <c r="AN403" i="216"/>
  <c r="R394" i="216"/>
  <c r="S372" i="216"/>
  <c r="S364" i="216"/>
  <c r="AR352" i="216"/>
  <c r="R344" i="216"/>
  <c r="S322" i="216"/>
  <c r="S313" i="216"/>
  <c r="AR301" i="216"/>
  <c r="S292" i="216"/>
  <c r="R270" i="216"/>
  <c r="S260" i="216"/>
  <c r="AN250" i="216"/>
  <c r="R239" i="216"/>
  <c r="R229" i="216"/>
  <c r="AR216" i="216"/>
  <c r="R207" i="216"/>
  <c r="S197" i="216"/>
  <c r="R184" i="216"/>
  <c r="R174" i="216"/>
  <c r="S152" i="216"/>
  <c r="S141" i="216"/>
  <c r="AQ131" i="216"/>
  <c r="S123" i="216"/>
  <c r="AP114" i="216"/>
  <c r="R106" i="216"/>
  <c r="AO97" i="216"/>
  <c r="S88" i="216"/>
  <c r="AN80" i="216"/>
  <c r="S71" i="216"/>
  <c r="AN63" i="216"/>
  <c r="S54" i="216"/>
  <c r="AN46" i="216"/>
  <c r="S37" i="216"/>
  <c r="AN29" i="216"/>
  <c r="S20" i="216"/>
  <c r="AN12" i="216"/>
  <c r="AB7" i="216"/>
  <c r="AB6" i="216" s="1"/>
  <c r="S512" i="215"/>
  <c r="R495" i="215"/>
  <c r="R478" i="215"/>
  <c r="R461" i="215"/>
  <c r="R444" i="215"/>
  <c r="R427" i="215"/>
  <c r="R410" i="215"/>
  <c r="AR454" i="221"/>
  <c r="R325" i="221"/>
  <c r="R122" i="221"/>
  <c r="S48" i="221"/>
  <c r="R387" i="220"/>
  <c r="S332" i="220"/>
  <c r="AN114" i="220"/>
  <c r="S66" i="220"/>
  <c r="R17" i="220"/>
  <c r="R451" i="219"/>
  <c r="R363" i="219"/>
  <c r="AO250" i="219"/>
  <c r="S167" i="219"/>
  <c r="R102" i="219"/>
  <c r="S64" i="219"/>
  <c r="S496" i="218"/>
  <c r="AN437" i="218"/>
  <c r="R405" i="218"/>
  <c r="S362" i="218"/>
  <c r="R341" i="218"/>
  <c r="R290" i="218"/>
  <c r="R273" i="218"/>
  <c r="S209" i="218"/>
  <c r="S188" i="218"/>
  <c r="S170" i="218"/>
  <c r="S125" i="218"/>
  <c r="R106" i="218"/>
  <c r="AR80" i="218"/>
  <c r="R39" i="218"/>
  <c r="R17" i="218"/>
  <c r="R7" i="218"/>
  <c r="R515" i="217"/>
  <c r="S494" i="217"/>
  <c r="S477" i="217"/>
  <c r="S457" i="217"/>
  <c r="S442" i="217"/>
  <c r="R423" i="217"/>
  <c r="AP403" i="217"/>
  <c r="AN352" i="217"/>
  <c r="AQ335" i="217"/>
  <c r="AR318" i="217"/>
  <c r="S306" i="217"/>
  <c r="R294" i="217"/>
  <c r="AQ267" i="217"/>
  <c r="R256" i="217"/>
  <c r="S243" i="217"/>
  <c r="AQ216" i="217"/>
  <c r="R205" i="217"/>
  <c r="R194" i="217"/>
  <c r="R167" i="217"/>
  <c r="S155" i="217"/>
  <c r="S144" i="217"/>
  <c r="R117" i="217"/>
  <c r="S103" i="217"/>
  <c r="R92" i="217"/>
  <c r="S64" i="217"/>
  <c r="S52" i="217"/>
  <c r="S41" i="217"/>
  <c r="R16" i="217"/>
  <c r="AK7" i="217"/>
  <c r="S508" i="216"/>
  <c r="S499" i="216"/>
  <c r="S474" i="216"/>
  <c r="S465" i="216"/>
  <c r="S442" i="216"/>
  <c r="R434" i="216"/>
  <c r="R422" i="216"/>
  <c r="S413" i="216"/>
  <c r="S392" i="216"/>
  <c r="S384" i="216"/>
  <c r="R372" i="216"/>
  <c r="R364" i="216"/>
  <c r="AQ352" i="216"/>
  <c r="S343" i="216"/>
  <c r="S321" i="216"/>
  <c r="R313" i="216"/>
  <c r="AQ301" i="216"/>
  <c r="S291" i="216"/>
  <c r="S281" i="216"/>
  <c r="R269" i="216"/>
  <c r="R260" i="216"/>
  <c r="S238" i="216"/>
  <c r="S228" i="216"/>
  <c r="AQ216" i="216"/>
  <c r="S206" i="216"/>
  <c r="S196" i="216"/>
  <c r="S183" i="216"/>
  <c r="S173" i="216"/>
  <c r="S151" i="216"/>
  <c r="R141" i="216"/>
  <c r="AP131" i="216"/>
  <c r="R123" i="216"/>
  <c r="AO114" i="216"/>
  <c r="S105" i="216"/>
  <c r="AN97" i="216"/>
  <c r="R88" i="216"/>
  <c r="R71" i="216"/>
  <c r="R54" i="216"/>
  <c r="R37" i="216"/>
  <c r="R20" i="216"/>
  <c r="AA7" i="216"/>
  <c r="R512" i="215"/>
  <c r="S494" i="215"/>
  <c r="S477" i="215"/>
  <c r="S460" i="215"/>
  <c r="S443" i="215"/>
  <c r="S426" i="215"/>
  <c r="S409" i="215"/>
  <c r="R392" i="215"/>
  <c r="S384" i="215"/>
  <c r="S374" i="215"/>
  <c r="R367" i="215"/>
  <c r="R357" i="215"/>
  <c r="S349" i="215"/>
  <c r="S339" i="215"/>
  <c r="R332" i="215"/>
  <c r="R322" i="215"/>
  <c r="S314" i="215"/>
  <c r="S304" i="215"/>
  <c r="R297" i="215"/>
  <c r="R287" i="215"/>
  <c r="S279" i="215"/>
  <c r="S269" i="215"/>
  <c r="R262" i="215"/>
  <c r="R252" i="215"/>
  <c r="S244" i="215"/>
  <c r="S234" i="215"/>
  <c r="R227" i="215"/>
  <c r="R217" i="215"/>
  <c r="S209" i="215"/>
  <c r="AR199" i="215"/>
  <c r="R199" i="215"/>
  <c r="S192" i="215"/>
  <c r="AR182" i="215"/>
  <c r="S182" i="215"/>
  <c r="S175" i="215"/>
  <c r="AR165" i="215"/>
  <c r="R158" i="215"/>
  <c r="AQ148" i="215"/>
  <c r="R141" i="215"/>
  <c r="AQ131" i="215"/>
  <c r="R124" i="215"/>
  <c r="AQ114" i="215"/>
  <c r="R114" i="215"/>
  <c r="S107" i="215"/>
  <c r="R98" i="215"/>
  <c r="S91" i="215"/>
  <c r="R82" i="215"/>
  <c r="S75" i="215"/>
  <c r="S65" i="215"/>
  <c r="S58" i="215"/>
  <c r="S48" i="215"/>
  <c r="R41" i="215"/>
  <c r="S31" i="215"/>
  <c r="S24" i="215"/>
  <c r="R15" i="215"/>
  <c r="S382" i="221"/>
  <c r="S373" i="220"/>
  <c r="S218" i="220"/>
  <c r="R112" i="220"/>
  <c r="R54" i="220"/>
  <c r="S473" i="219"/>
  <c r="S390" i="219"/>
  <c r="S355" i="219"/>
  <c r="S321" i="219"/>
  <c r="R285" i="219"/>
  <c r="R248" i="219"/>
  <c r="R204" i="219"/>
  <c r="R125" i="219"/>
  <c r="AN29" i="219"/>
  <c r="S519" i="218"/>
  <c r="R457" i="218"/>
  <c r="S433" i="218"/>
  <c r="R379" i="218"/>
  <c r="R355" i="218"/>
  <c r="R313" i="218"/>
  <c r="AQ284" i="218"/>
  <c r="S248" i="218"/>
  <c r="R226" i="218"/>
  <c r="R200" i="218"/>
  <c r="AP182" i="218"/>
  <c r="S138" i="218"/>
  <c r="R121" i="218"/>
  <c r="AO97" i="218"/>
  <c r="S53" i="218"/>
  <c r="AR12" i="218"/>
  <c r="S509" i="217"/>
  <c r="S489" i="217"/>
  <c r="AO471" i="217"/>
  <c r="AQ454" i="217"/>
  <c r="AN437" i="217"/>
  <c r="R382" i="217"/>
  <c r="S363" i="217"/>
  <c r="R349" i="217"/>
  <c r="AR301" i="217"/>
  <c r="S290" i="217"/>
  <c r="S279" i="217"/>
  <c r="S252" i="217"/>
  <c r="S250" i="217"/>
  <c r="R240" i="217"/>
  <c r="S228" i="217"/>
  <c r="S201" i="217"/>
  <c r="R190" i="217"/>
  <c r="R179" i="217"/>
  <c r="R152" i="217"/>
  <c r="S139" i="217"/>
  <c r="R128" i="217"/>
  <c r="R100" i="217"/>
  <c r="R87" i="217"/>
  <c r="S75" i="217"/>
  <c r="R49" i="217"/>
  <c r="R38" i="217"/>
  <c r="S27" i="217"/>
  <c r="R14" i="217"/>
  <c r="Y7" i="217"/>
  <c r="Y6" i="217" s="1"/>
  <c r="S520" i="216"/>
  <c r="R506" i="216"/>
  <c r="R495" i="216"/>
  <c r="R485" i="216"/>
  <c r="R472" i="216"/>
  <c r="R461" i="216"/>
  <c r="R452" i="216"/>
  <c r="S439" i="216"/>
  <c r="S431" i="216"/>
  <c r="AO420" i="216"/>
  <c r="S410" i="216"/>
  <c r="S389" i="216"/>
  <c r="S381" i="216"/>
  <c r="AR369" i="216"/>
  <c r="R361" i="216"/>
  <c r="R340" i="216"/>
  <c r="R331" i="216"/>
  <c r="R319" i="216"/>
  <c r="S310" i="216"/>
  <c r="R288" i="216"/>
  <c r="S278" i="216"/>
  <c r="AP267" i="216"/>
  <c r="S257" i="216"/>
  <c r="R248" i="216"/>
  <c r="R235" i="216"/>
  <c r="S225" i="216"/>
  <c r="S203" i="216"/>
  <c r="R193" i="216"/>
  <c r="AN182" i="216"/>
  <c r="R171" i="216"/>
  <c r="R161" i="216"/>
  <c r="AQ148" i="216"/>
  <c r="R138" i="216"/>
  <c r="S120" i="216"/>
  <c r="R103" i="216"/>
  <c r="S95" i="216"/>
  <c r="S85" i="216"/>
  <c r="S78" i="216"/>
  <c r="S68" i="216"/>
  <c r="S61" i="216"/>
  <c r="S51" i="216"/>
  <c r="S44" i="216"/>
  <c r="S34" i="216"/>
  <c r="S27" i="216"/>
  <c r="S17" i="216"/>
  <c r="R7" i="216"/>
  <c r="S519" i="215"/>
  <c r="S509" i="215"/>
  <c r="R502" i="215"/>
  <c r="R492" i="215"/>
  <c r="R485" i="215"/>
  <c r="R475" i="215"/>
  <c r="R468" i="215"/>
  <c r="R458" i="215"/>
  <c r="R451" i="215"/>
  <c r="R441" i="215"/>
  <c r="R434" i="215"/>
  <c r="R424" i="215"/>
  <c r="R417" i="215"/>
  <c r="R407" i="215"/>
  <c r="S399" i="215"/>
  <c r="S389" i="215"/>
  <c r="R382" i="215"/>
  <c r="R372" i="215"/>
  <c r="S364" i="215"/>
  <c r="S354" i="215"/>
  <c r="R347" i="215"/>
  <c r="R337" i="215"/>
  <c r="S329" i="215"/>
  <c r="S319" i="215"/>
  <c r="R312" i="215"/>
  <c r="R302" i="215"/>
  <c r="S294" i="215"/>
  <c r="AR284" i="215"/>
  <c r="R277" i="215"/>
  <c r="AQ267" i="215"/>
  <c r="S259" i="215"/>
  <c r="AP250" i="215"/>
  <c r="R242" i="215"/>
  <c r="AO233" i="215"/>
  <c r="S224" i="215"/>
  <c r="AN216" i="215"/>
  <c r="R207" i="215"/>
  <c r="R190" i="215"/>
  <c r="R173" i="215"/>
  <c r="S18" i="221"/>
  <c r="AN250" i="220"/>
  <c r="S320" i="219"/>
  <c r="R209" i="219"/>
  <c r="AN148" i="219"/>
  <c r="S99" i="219"/>
  <c r="S501" i="218"/>
  <c r="S466" i="218"/>
  <c r="R454" i="218"/>
  <c r="AN420" i="218"/>
  <c r="AN352" i="218"/>
  <c r="S286" i="218"/>
  <c r="S284" i="218"/>
  <c r="R262" i="218"/>
  <c r="AQ199" i="218"/>
  <c r="R169" i="218"/>
  <c r="R137" i="218"/>
  <c r="R76" i="218"/>
  <c r="R50" i="218"/>
  <c r="R16" i="218"/>
  <c r="S502" i="217"/>
  <c r="AQ437" i="217"/>
  <c r="R413" i="217"/>
  <c r="S382" i="217"/>
  <c r="S359" i="217"/>
  <c r="S333" i="217"/>
  <c r="S308" i="217"/>
  <c r="R289" i="217"/>
  <c r="R284" i="217"/>
  <c r="S273" i="217"/>
  <c r="AP250" i="217"/>
  <c r="S179" i="217"/>
  <c r="R162" i="217"/>
  <c r="S141" i="217"/>
  <c r="R124" i="217"/>
  <c r="S99" i="217"/>
  <c r="S82" i="217"/>
  <c r="AO63" i="217"/>
  <c r="AN505" i="216"/>
  <c r="AO471" i="216"/>
  <c r="AR454" i="216"/>
  <c r="R440" i="216"/>
  <c r="R430" i="216"/>
  <c r="S415" i="216"/>
  <c r="AR386" i="216"/>
  <c r="S374" i="216"/>
  <c r="S360" i="216"/>
  <c r="S348" i="216"/>
  <c r="AR318" i="216"/>
  <c r="S305" i="216"/>
  <c r="S290" i="216"/>
  <c r="S277" i="216"/>
  <c r="R264" i="216"/>
  <c r="AO233" i="216"/>
  <c r="S218" i="216"/>
  <c r="R204" i="216"/>
  <c r="S190" i="216"/>
  <c r="R175" i="216"/>
  <c r="S162" i="216"/>
  <c r="AO131" i="216"/>
  <c r="S119" i="216"/>
  <c r="S109" i="216"/>
  <c r="R83" i="216"/>
  <c r="S70" i="216"/>
  <c r="R60" i="216"/>
  <c r="AQ46" i="216"/>
  <c r="R34" i="216"/>
  <c r="S24" i="216"/>
  <c r="N7" i="216"/>
  <c r="N6" i="216" s="1"/>
  <c r="S517" i="215"/>
  <c r="S492" i="215"/>
  <c r="S483" i="215"/>
  <c r="AN471" i="215"/>
  <c r="S459" i="215"/>
  <c r="S450" i="215"/>
  <c r="AR437" i="215"/>
  <c r="S427" i="215"/>
  <c r="R418" i="215"/>
  <c r="S404" i="215"/>
  <c r="S395" i="215"/>
  <c r="R374" i="215"/>
  <c r="S365" i="215"/>
  <c r="S353" i="215"/>
  <c r="R345" i="215"/>
  <c r="AN335" i="215"/>
  <c r="S324" i="215"/>
  <c r="R315" i="215"/>
  <c r="R303" i="215"/>
  <c r="S293" i="215"/>
  <c r="R273" i="215"/>
  <c r="R264" i="215"/>
  <c r="S251" i="215"/>
  <c r="S242" i="215"/>
  <c r="S221" i="215"/>
  <c r="S212" i="215"/>
  <c r="S200" i="215"/>
  <c r="S191" i="215"/>
  <c r="R171" i="215"/>
  <c r="S162" i="215"/>
  <c r="S151" i="215"/>
  <c r="S143" i="215"/>
  <c r="R132" i="215"/>
  <c r="R131" i="215"/>
  <c r="S123" i="215"/>
  <c r="AN114" i="215"/>
  <c r="S104" i="215"/>
  <c r="R87" i="215"/>
  <c r="S68" i="215"/>
  <c r="S60" i="215"/>
  <c r="R49" i="215"/>
  <c r="R40" i="215"/>
  <c r="AR29" i="215"/>
  <c r="AO12" i="215"/>
  <c r="AB7" i="215"/>
  <c r="AB6" i="215" s="1"/>
  <c r="S512" i="214"/>
  <c r="R495" i="214"/>
  <c r="S435" i="219"/>
  <c r="AP318" i="219"/>
  <c r="AN199" i="219"/>
  <c r="AO97" i="219"/>
  <c r="S24" i="219"/>
  <c r="AQ488" i="218"/>
  <c r="R463" i="218"/>
  <c r="R286" i="218"/>
  <c r="S260" i="218"/>
  <c r="S228" i="218"/>
  <c r="AP199" i="218"/>
  <c r="R166" i="218"/>
  <c r="R136" i="218"/>
  <c r="S71" i="218"/>
  <c r="AR46" i="218"/>
  <c r="S493" i="217"/>
  <c r="R407" i="217"/>
  <c r="R381" i="217"/>
  <c r="R359" i="217"/>
  <c r="S331" i="217"/>
  <c r="R306" i="217"/>
  <c r="R288" i="217"/>
  <c r="R271" i="217"/>
  <c r="AO250" i="217"/>
  <c r="R197" i="217"/>
  <c r="R178" i="217"/>
  <c r="R159" i="217"/>
  <c r="R139" i="217"/>
  <c r="R122" i="217"/>
  <c r="R99" i="217"/>
  <c r="AP80" i="217"/>
  <c r="AO454" i="216"/>
  <c r="R439" i="216"/>
  <c r="R429" i="216"/>
  <c r="S414" i="216"/>
  <c r="S401" i="216"/>
  <c r="AQ386" i="216"/>
  <c r="R373" i="216"/>
  <c r="R360" i="216"/>
  <c r="R348" i="216"/>
  <c r="AQ318" i="216"/>
  <c r="R305" i="216"/>
  <c r="R289" i="216"/>
  <c r="R277" i="216"/>
  <c r="S262" i="216"/>
  <c r="S248" i="216"/>
  <c r="AN233" i="216"/>
  <c r="S217" i="216"/>
  <c r="R203" i="216"/>
  <c r="R190" i="216"/>
  <c r="R173" i="216"/>
  <c r="S161" i="216"/>
  <c r="AN131" i="216"/>
  <c r="R119" i="216"/>
  <c r="R109" i="216"/>
  <c r="S82" i="216"/>
  <c r="R70" i="216"/>
  <c r="S59" i="216"/>
  <c r="AO46" i="216"/>
  <c r="S33" i="216"/>
  <c r="R24" i="216"/>
  <c r="M7" i="216"/>
  <c r="M6" i="216" s="1"/>
  <c r="R517" i="215"/>
  <c r="S491" i="215"/>
  <c r="R483" i="215"/>
  <c r="R459" i="215"/>
  <c r="R450" i="215"/>
  <c r="AQ437" i="215"/>
  <c r="R426" i="215"/>
  <c r="S417" i="215"/>
  <c r="R404" i="215"/>
  <c r="R395" i="215"/>
  <c r="S373" i="215"/>
  <c r="R365" i="215"/>
  <c r="R353" i="215"/>
  <c r="S344" i="215"/>
  <c r="R324" i="215"/>
  <c r="R314" i="215"/>
  <c r="S302" i="215"/>
  <c r="R293" i="215"/>
  <c r="S272" i="215"/>
  <c r="R263" i="215"/>
  <c r="R251" i="215"/>
  <c r="S241" i="215"/>
  <c r="R221" i="215"/>
  <c r="R212" i="215"/>
  <c r="R200" i="215"/>
  <c r="R191" i="215"/>
  <c r="S170" i="215"/>
  <c r="R162" i="215"/>
  <c r="R151" i="215"/>
  <c r="R143" i="215"/>
  <c r="AR131" i="215"/>
  <c r="R123" i="215"/>
  <c r="R104" i="215"/>
  <c r="S86" i="215"/>
  <c r="R68" i="215"/>
  <c r="S59" i="215"/>
  <c r="S485" i="219"/>
  <c r="S434" i="219"/>
  <c r="AN97" i="219"/>
  <c r="S21" i="219"/>
  <c r="AP488" i="218"/>
  <c r="S456" i="218"/>
  <c r="S379" i="218"/>
  <c r="AR284" i="218"/>
  <c r="R260" i="218"/>
  <c r="R227" i="218"/>
  <c r="S133" i="218"/>
  <c r="R109" i="218"/>
  <c r="R71" i="218"/>
  <c r="S14" i="218"/>
  <c r="R492" i="217"/>
  <c r="S469" i="217"/>
  <c r="AO403" i="217"/>
  <c r="S380" i="217"/>
  <c r="S353" i="217"/>
  <c r="R329" i="217"/>
  <c r="R305" i="217"/>
  <c r="R287" i="217"/>
  <c r="AP267" i="217"/>
  <c r="S214" i="217"/>
  <c r="S193" i="217"/>
  <c r="R177" i="217"/>
  <c r="R154" i="217"/>
  <c r="S138" i="217"/>
  <c r="R119" i="217"/>
  <c r="R98" i="217"/>
  <c r="R27" i="217"/>
  <c r="S438" i="216"/>
  <c r="S428" i="216"/>
  <c r="R413" i="216"/>
  <c r="R401" i="216"/>
  <c r="AO386" i="216"/>
  <c r="S371" i="216"/>
  <c r="S358" i="216"/>
  <c r="S347" i="216"/>
  <c r="S333" i="216"/>
  <c r="AP318" i="216"/>
  <c r="R303" i="216"/>
  <c r="S288" i="216"/>
  <c r="S276" i="216"/>
  <c r="R261" i="216"/>
  <c r="S246" i="216"/>
  <c r="AP216" i="216"/>
  <c r="S201" i="216"/>
  <c r="S189" i="216"/>
  <c r="S172" i="216"/>
  <c r="S160" i="216"/>
  <c r="S146" i="216"/>
  <c r="S118" i="216"/>
  <c r="S107" i="216"/>
  <c r="R95" i="216"/>
  <c r="R82" i="216"/>
  <c r="S69" i="216"/>
  <c r="R59" i="216"/>
  <c r="R33" i="216"/>
  <c r="S23" i="216"/>
  <c r="L7" i="216"/>
  <c r="L6" i="216" s="1"/>
  <c r="S516" i="215"/>
  <c r="R491" i="215"/>
  <c r="S482" i="215"/>
  <c r="S458" i="215"/>
  <c r="S449" i="215"/>
  <c r="AN437" i="215"/>
  <c r="S425" i="215"/>
  <c r="S416" i="215"/>
  <c r="AR403" i="215"/>
  <c r="R394" i="215"/>
  <c r="R373" i="215"/>
  <c r="R364" i="215"/>
  <c r="AR352" i="215"/>
  <c r="R344" i="215"/>
  <c r="R323" i="215"/>
  <c r="S313" i="215"/>
  <c r="AR301" i="215"/>
  <c r="S292" i="215"/>
  <c r="R272" i="215"/>
  <c r="S262" i="215"/>
  <c r="AR250" i="215"/>
  <c r="R241" i="215"/>
  <c r="S220" i="215"/>
  <c r="S211" i="215"/>
  <c r="AQ199" i="215"/>
  <c r="S190" i="215"/>
  <c r="R170" i="215"/>
  <c r="S161" i="215"/>
  <c r="S150" i="215"/>
  <c r="R142" i="215"/>
  <c r="AP131" i="215"/>
  <c r="S122" i="215"/>
  <c r="S95" i="215"/>
  <c r="R86" i="215"/>
  <c r="S78" i="215"/>
  <c r="S67" i="215"/>
  <c r="R59" i="215"/>
  <c r="S47" i="215"/>
  <c r="R39" i="215"/>
  <c r="AP29" i="215"/>
  <c r="R21" i="215"/>
  <c r="Z7" i="215"/>
  <c r="Z6" i="215" s="1"/>
  <c r="S511" i="214"/>
  <c r="R494" i="214"/>
  <c r="S486" i="214"/>
  <c r="S476" i="214"/>
  <c r="R469" i="214"/>
  <c r="R459" i="214"/>
  <c r="S451" i="214"/>
  <c r="S441" i="214"/>
  <c r="R434" i="214"/>
  <c r="R424" i="214"/>
  <c r="S416" i="214"/>
  <c r="S406" i="214"/>
  <c r="S399" i="214"/>
  <c r="S389" i="214"/>
  <c r="R382" i="214"/>
  <c r="R372" i="214"/>
  <c r="S364" i="214"/>
  <c r="S354" i="214"/>
  <c r="S347" i="214"/>
  <c r="S337" i="214"/>
  <c r="R330" i="214"/>
  <c r="R320" i="214"/>
  <c r="S312" i="214"/>
  <c r="S302" i="214"/>
  <c r="S295" i="214"/>
  <c r="S285" i="214"/>
  <c r="R278" i="214"/>
  <c r="R268" i="214"/>
  <c r="S260" i="214"/>
  <c r="AR250" i="214"/>
  <c r="R243" i="214"/>
  <c r="AQ233" i="214"/>
  <c r="R226" i="214"/>
  <c r="AQ216" i="214"/>
  <c r="R209" i="214"/>
  <c r="AQ199" i="214"/>
  <c r="R192" i="214"/>
  <c r="AQ182" i="214"/>
  <c r="R175" i="214"/>
  <c r="AQ165" i="214"/>
  <c r="R158" i="214"/>
  <c r="AQ148" i="214"/>
  <c r="R141" i="214"/>
  <c r="AQ131" i="214"/>
  <c r="R124" i="214"/>
  <c r="AQ114" i="214"/>
  <c r="R107" i="214"/>
  <c r="AQ97" i="214"/>
  <c r="R90" i="214"/>
  <c r="AQ80" i="214"/>
  <c r="R73" i="214"/>
  <c r="AQ63" i="214"/>
  <c r="R56" i="214"/>
  <c r="AQ46" i="214"/>
  <c r="R39" i="214"/>
  <c r="AQ29" i="214"/>
  <c r="S22" i="214"/>
  <c r="AR12" i="214"/>
  <c r="R12" i="214"/>
  <c r="AG7" i="214"/>
  <c r="AG6" i="214" s="1"/>
  <c r="S515" i="213"/>
  <c r="AR505" i="213"/>
  <c r="R498" i="213"/>
  <c r="AQ488" i="213"/>
  <c r="S153" i="221"/>
  <c r="AP471" i="219"/>
  <c r="S61" i="219"/>
  <c r="S16" i="219"/>
  <c r="AO488" i="218"/>
  <c r="R456" i="218"/>
  <c r="S378" i="218"/>
  <c r="AP284" i="218"/>
  <c r="AQ250" i="218"/>
  <c r="S226" i="218"/>
  <c r="R133" i="218"/>
  <c r="S105" i="218"/>
  <c r="S70" i="218"/>
  <c r="S490" i="217"/>
  <c r="R153" i="221"/>
  <c r="S493" i="220"/>
  <c r="S428" i="220"/>
  <c r="AO471" i="219"/>
  <c r="R360" i="219"/>
  <c r="S352" i="219"/>
  <c r="AN488" i="218"/>
  <c r="AR454" i="218"/>
  <c r="R378" i="218"/>
  <c r="R316" i="218"/>
  <c r="AO284" i="218"/>
  <c r="S224" i="218"/>
  <c r="AR131" i="218"/>
  <c r="R102" i="218"/>
  <c r="R70" i="218"/>
  <c r="R490" i="217"/>
  <c r="R462" i="217"/>
  <c r="R377" i="217"/>
  <c r="R328" i="217"/>
  <c r="S303" i="217"/>
  <c r="AR284" i="217"/>
  <c r="R231" i="217"/>
  <c r="S213" i="217"/>
  <c r="R191" i="217"/>
  <c r="S174" i="217"/>
  <c r="R153" i="217"/>
  <c r="S136" i="217"/>
  <c r="S115" i="217"/>
  <c r="AP97" i="217"/>
  <c r="S44" i="217"/>
  <c r="S25" i="217"/>
  <c r="Q8" i="217"/>
  <c r="S484" i="216"/>
  <c r="AR437" i="216"/>
  <c r="S426" i="216"/>
  <c r="S411" i="216"/>
  <c r="S399" i="216"/>
  <c r="S370" i="216"/>
  <c r="S369" i="216"/>
  <c r="S357" i="216"/>
  <c r="R345" i="216"/>
  <c r="S332" i="216"/>
  <c r="AP301" i="216"/>
  <c r="S286" i="216"/>
  <c r="S275" i="216"/>
  <c r="R259" i="216"/>
  <c r="S245" i="216"/>
  <c r="AN216" i="216"/>
  <c r="S200" i="216"/>
  <c r="S188" i="216"/>
  <c r="S171" i="216"/>
  <c r="S158" i="216"/>
  <c r="R144" i="216"/>
  <c r="S117" i="216"/>
  <c r="R105" i="216"/>
  <c r="R94" i="216"/>
  <c r="AQ80" i="216"/>
  <c r="R68" i="216"/>
  <c r="R58" i="216"/>
  <c r="R32" i="216"/>
  <c r="R21" i="216"/>
  <c r="J7" i="216"/>
  <c r="S515" i="215"/>
  <c r="S503" i="215"/>
  <c r="R490" i="215"/>
  <c r="S481" i="215"/>
  <c r="R457" i="215"/>
  <c r="S448" i="215"/>
  <c r="S424" i="215"/>
  <c r="S415" i="215"/>
  <c r="AN403" i="215"/>
  <c r="S392" i="215"/>
  <c r="S383" i="215"/>
  <c r="S371" i="215"/>
  <c r="R363" i="215"/>
  <c r="AP352" i="215"/>
  <c r="R343" i="215"/>
  <c r="S321" i="215"/>
  <c r="S312" i="215"/>
  <c r="AP301" i="215"/>
  <c r="S291" i="215"/>
  <c r="S282" i="215"/>
  <c r="S270" i="215"/>
  <c r="R261" i="215"/>
  <c r="AO250" i="215"/>
  <c r="R240" i="215"/>
  <c r="R231" i="215"/>
  <c r="S219" i="215"/>
  <c r="R210" i="215"/>
  <c r="AO199" i="215"/>
  <c r="R189" i="215"/>
  <c r="S180" i="215"/>
  <c r="R169" i="215"/>
  <c r="S160" i="215"/>
  <c r="R149" i="215"/>
  <c r="S148" i="215"/>
  <c r="S140" i="215"/>
  <c r="AN131" i="215"/>
  <c r="S121" i="215"/>
  <c r="R103" i="215"/>
  <c r="S94" i="215"/>
  <c r="R85" i="215"/>
  <c r="S77" i="215"/>
  <c r="R66" i="215"/>
  <c r="S57" i="215"/>
  <c r="AO454" i="221"/>
  <c r="S425" i="220"/>
  <c r="S93" i="220"/>
  <c r="S358" i="219"/>
  <c r="S59" i="219"/>
  <c r="R375" i="218"/>
  <c r="S314" i="218"/>
  <c r="R224" i="218"/>
  <c r="AQ131" i="218"/>
  <c r="R98" i="218"/>
  <c r="S68" i="218"/>
  <c r="AR488" i="217"/>
  <c r="R457" i="217"/>
  <c r="R435" i="217"/>
  <c r="S374" i="217"/>
  <c r="S327" i="217"/>
  <c r="AQ301" i="217"/>
  <c r="S230" i="217"/>
  <c r="S212" i="217"/>
  <c r="S190" i="217"/>
  <c r="R174" i="217"/>
  <c r="S152" i="217"/>
  <c r="R136" i="217"/>
  <c r="AR114" i="217"/>
  <c r="S61" i="217"/>
  <c r="R41" i="217"/>
  <c r="R25" i="217"/>
  <c r="R484" i="216"/>
  <c r="AQ437" i="216"/>
  <c r="R426" i="216"/>
  <c r="R411" i="216"/>
  <c r="R399" i="216"/>
  <c r="R370" i="216"/>
  <c r="R357" i="216"/>
  <c r="R343" i="216"/>
  <c r="S331" i="216"/>
  <c r="AO301" i="216"/>
  <c r="R286" i="216"/>
  <c r="R275" i="216"/>
  <c r="S258" i="216"/>
  <c r="R245" i="216"/>
  <c r="R200" i="216"/>
  <c r="S186" i="216"/>
  <c r="S170" i="216"/>
  <c r="R158" i="216"/>
  <c r="R143" i="216"/>
  <c r="R117" i="216"/>
  <c r="S104" i="216"/>
  <c r="S93" i="216"/>
  <c r="AO80" i="216"/>
  <c r="S67" i="216"/>
  <c r="S57" i="216"/>
  <c r="S31" i="216"/>
  <c r="S19" i="216"/>
  <c r="I7" i="216"/>
  <c r="R514" i="215"/>
  <c r="R503" i="215"/>
  <c r="S489" i="215"/>
  <c r="R488" i="215"/>
  <c r="R481" i="215"/>
  <c r="S456" i="215"/>
  <c r="R448" i="215"/>
  <c r="S423" i="215"/>
  <c r="R415" i="215"/>
  <c r="S391" i="215"/>
  <c r="R383" i="215"/>
  <c r="R371" i="215"/>
  <c r="S362" i="215"/>
  <c r="AO352" i="215"/>
  <c r="S342" i="215"/>
  <c r="R333" i="215"/>
  <c r="R321" i="215"/>
  <c r="S311" i="215"/>
  <c r="AO301" i="215"/>
  <c r="R291" i="215"/>
  <c r="R282" i="215"/>
  <c r="R270" i="215"/>
  <c r="S260" i="215"/>
  <c r="AN250" i="215"/>
  <c r="S239" i="215"/>
  <c r="S230" i="215"/>
  <c r="R219" i="215"/>
  <c r="R209" i="215"/>
  <c r="AN199" i="215"/>
  <c r="S188" i="215"/>
  <c r="R180" i="215"/>
  <c r="S168" i="215"/>
  <c r="R160" i="215"/>
  <c r="AR148" i="215"/>
  <c r="R140" i="215"/>
  <c r="R121" i="215"/>
  <c r="S102" i="215"/>
  <c r="R94" i="215"/>
  <c r="S84" i="215"/>
  <c r="S76" i="215"/>
  <c r="R65" i="215"/>
  <c r="R57" i="215"/>
  <c r="AQ46" i="215"/>
  <c r="S37" i="215"/>
  <c r="S19" i="215"/>
  <c r="W7" i="215"/>
  <c r="R520" i="214"/>
  <c r="R510" i="214"/>
  <c r="S502" i="214"/>
  <c r="S492" i="214"/>
  <c r="R485" i="214"/>
  <c r="R219" i="221"/>
  <c r="R422" i="220"/>
  <c r="S91" i="220"/>
  <c r="S357" i="219"/>
  <c r="S316" i="219"/>
  <c r="S197" i="219"/>
  <c r="AR403" i="218"/>
  <c r="S372" i="218"/>
  <c r="S347" i="218"/>
  <c r="R314" i="218"/>
  <c r="S222" i="218"/>
  <c r="R161" i="218"/>
  <c r="AP97" i="218"/>
  <c r="R67" i="218"/>
  <c r="R44" i="218"/>
  <c r="AQ488" i="217"/>
  <c r="S455" i="217"/>
  <c r="S432" i="217"/>
  <c r="R374" i="217"/>
  <c r="R326" i="217"/>
  <c r="AP301" i="217"/>
  <c r="R248" i="217"/>
  <c r="S229" i="217"/>
  <c r="S211" i="217"/>
  <c r="S188" i="217"/>
  <c r="S173" i="217"/>
  <c r="S151" i="217"/>
  <c r="S135" i="217"/>
  <c r="AQ114" i="217"/>
  <c r="S78" i="217"/>
  <c r="R60" i="217"/>
  <c r="S40" i="217"/>
  <c r="S24" i="217"/>
  <c r="AI7" i="217"/>
  <c r="AI6" i="217" s="1"/>
  <c r="R520" i="216"/>
  <c r="S501" i="216"/>
  <c r="S483" i="216"/>
  <c r="S467" i="216"/>
  <c r="S452" i="216"/>
  <c r="AO437" i="216"/>
  <c r="R424" i="216"/>
  <c r="R409" i="216"/>
  <c r="S398" i="216"/>
  <c r="AQ369" i="216"/>
  <c r="R356" i="216"/>
  <c r="S341" i="216"/>
  <c r="S330" i="216"/>
  <c r="S285" i="216"/>
  <c r="R274" i="216"/>
  <c r="R258" i="216"/>
  <c r="R244" i="216"/>
  <c r="S231" i="216"/>
  <c r="AQ199" i="216"/>
  <c r="S185" i="216"/>
  <c r="R170" i="216"/>
  <c r="S157" i="216"/>
  <c r="S140" i="216"/>
  <c r="S129" i="216"/>
  <c r="S116" i="216"/>
  <c r="R104" i="216"/>
  <c r="R93" i="216"/>
  <c r="R67" i="216"/>
  <c r="R56" i="216"/>
  <c r="R44" i="216"/>
  <c r="R31" i="216"/>
  <c r="R19" i="216"/>
  <c r="Q8" i="216"/>
  <c r="R513" i="215"/>
  <c r="S502" i="215"/>
  <c r="R489" i="215"/>
  <c r="S479" i="215"/>
  <c r="S469" i="215"/>
  <c r="R456" i="215"/>
  <c r="S447" i="215"/>
  <c r="R423" i="215"/>
  <c r="S414" i="215"/>
  <c r="R391" i="215"/>
  <c r="S382" i="215"/>
  <c r="S370" i="215"/>
  <c r="R362" i="215"/>
  <c r="AN352" i="215"/>
  <c r="R342" i="215"/>
  <c r="S332" i="215"/>
  <c r="S320" i="215"/>
  <c r="R311" i="215"/>
  <c r="AN301" i="215"/>
  <c r="S290" i="215"/>
  <c r="S281" i="215"/>
  <c r="R269" i="215"/>
  <c r="R260" i="215"/>
  <c r="R239" i="215"/>
  <c r="R230" i="215"/>
  <c r="R218" i="215"/>
  <c r="S208" i="215"/>
  <c r="R188" i="215"/>
  <c r="S179" i="215"/>
  <c r="R168" i="215"/>
  <c r="R159" i="215"/>
  <c r="AP148" i="215"/>
  <c r="S139" i="215"/>
  <c r="S120" i="215"/>
  <c r="S112" i="215"/>
  <c r="R102" i="215"/>
  <c r="R84" i="215"/>
  <c r="R76" i="215"/>
  <c r="S64" i="215"/>
  <c r="S56" i="215"/>
  <c r="AP46" i="215"/>
  <c r="R37" i="215"/>
  <c r="R19" i="215"/>
  <c r="R7" i="215"/>
  <c r="S519" i="214"/>
  <c r="S509" i="214"/>
  <c r="R502" i="214"/>
  <c r="R492" i="214"/>
  <c r="S484" i="214"/>
  <c r="S474" i="214"/>
  <c r="R467" i="214"/>
  <c r="R457" i="214"/>
  <c r="S449" i="214"/>
  <c r="S439" i="214"/>
  <c r="R432" i="214"/>
  <c r="R422" i="214"/>
  <c r="S414" i="214"/>
  <c r="S404" i="214"/>
  <c r="S397" i="214"/>
  <c r="S387" i="214"/>
  <c r="R380" i="214"/>
  <c r="R370" i="214"/>
  <c r="S362" i="214"/>
  <c r="AR352" i="214"/>
  <c r="R352" i="214"/>
  <c r="S345" i="214"/>
  <c r="AR335" i="214"/>
  <c r="R328" i="214"/>
  <c r="AQ318" i="214"/>
  <c r="S310" i="214"/>
  <c r="AP301" i="214"/>
  <c r="S293" i="214"/>
  <c r="AP284" i="214"/>
  <c r="R276" i="214"/>
  <c r="AO267" i="214"/>
  <c r="S258" i="214"/>
  <c r="AN250" i="214"/>
  <c r="R241" i="214"/>
  <c r="R224" i="214"/>
  <c r="R207" i="214"/>
  <c r="R190" i="214"/>
  <c r="R173" i="214"/>
  <c r="R156" i="214"/>
  <c r="R139" i="214"/>
  <c r="R122" i="214"/>
  <c r="R105" i="214"/>
  <c r="R88" i="214"/>
  <c r="R71" i="214"/>
  <c r="R54" i="214"/>
  <c r="R37" i="214"/>
  <c r="S20" i="214"/>
  <c r="R89" i="220"/>
  <c r="AO12" i="220"/>
  <c r="R356" i="219"/>
  <c r="S185" i="219"/>
  <c r="R95" i="219"/>
  <c r="AR46" i="219"/>
  <c r="AO403" i="218"/>
  <c r="R372" i="218"/>
  <c r="S338" i="218"/>
  <c r="S313" i="218"/>
  <c r="R220" i="218"/>
  <c r="R193" i="218"/>
  <c r="S160" i="218"/>
  <c r="AN97" i="218"/>
  <c r="AQ63" i="218"/>
  <c r="R38" i="218"/>
  <c r="R518" i="217"/>
  <c r="R455" i="217"/>
  <c r="R429" i="217"/>
  <c r="S373" i="217"/>
  <c r="S346" i="217"/>
  <c r="R324" i="217"/>
  <c r="AO301" i="217"/>
  <c r="R243" i="217"/>
  <c r="R228" i="217"/>
  <c r="R208" i="217"/>
  <c r="R188" i="217"/>
  <c r="R173" i="217"/>
  <c r="S150" i="217"/>
  <c r="R135" i="217"/>
  <c r="R77" i="217"/>
  <c r="S59" i="217"/>
  <c r="R40" i="217"/>
  <c r="R24" i="217"/>
  <c r="AG7" i="217"/>
  <c r="AG6" i="217" s="1"/>
  <c r="S518" i="216"/>
  <c r="R499" i="216"/>
  <c r="R483" i="216"/>
  <c r="S466" i="216"/>
  <c r="R451" i="216"/>
  <c r="AN437" i="216"/>
  <c r="R423" i="216"/>
  <c r="S408" i="216"/>
  <c r="R398" i="216"/>
  <c r="AO369" i="216"/>
  <c r="S355" i="216"/>
  <c r="R352" i="216"/>
  <c r="R341" i="216"/>
  <c r="R330" i="216"/>
  <c r="R285" i="216"/>
  <c r="S271" i="216"/>
  <c r="S256" i="216"/>
  <c r="S243" i="216"/>
  <c r="S230" i="216"/>
  <c r="AP199" i="216"/>
  <c r="R183" i="216"/>
  <c r="R169" i="216"/>
  <c r="S156" i="216"/>
  <c r="R140" i="216"/>
  <c r="R129" i="216"/>
  <c r="R115" i="216"/>
  <c r="S103" i="216"/>
  <c r="S92" i="216"/>
  <c r="S66" i="216"/>
  <c r="R55" i="216"/>
  <c r="S43" i="216"/>
  <c r="S30" i="216"/>
  <c r="S18" i="216"/>
  <c r="S511" i="215"/>
  <c r="S501" i="215"/>
  <c r="AR488" i="215"/>
  <c r="S478" i="215"/>
  <c r="R469" i="215"/>
  <c r="S455" i="215"/>
  <c r="R454" i="215"/>
  <c r="R447" i="215"/>
  <c r="S422" i="215"/>
  <c r="R414" i="215"/>
  <c r="S390" i="215"/>
  <c r="S381" i="215"/>
  <c r="R370" i="215"/>
  <c r="S361" i="215"/>
  <c r="S341" i="215"/>
  <c r="S331" i="215"/>
  <c r="R320" i="215"/>
  <c r="S310" i="215"/>
  <c r="R290" i="215"/>
  <c r="S280" i="215"/>
  <c r="S268" i="215"/>
  <c r="R259" i="215"/>
  <c r="S238" i="215"/>
  <c r="S229" i="215"/>
  <c r="S217" i="215"/>
  <c r="R208" i="215"/>
  <c r="S187" i="215"/>
  <c r="R179" i="215"/>
  <c r="S167" i="215"/>
  <c r="S158" i="215"/>
  <c r="AO148" i="215"/>
  <c r="R139" i="215"/>
  <c r="R120" i="215"/>
  <c r="R112" i="215"/>
  <c r="S101" i="215"/>
  <c r="R83" i="215"/>
  <c r="R75" i="215"/>
  <c r="R64" i="215"/>
  <c r="R56" i="215"/>
  <c r="AO46" i="215"/>
  <c r="S36" i="215"/>
  <c r="S18" i="215"/>
  <c r="R519" i="214"/>
  <c r="R509" i="214"/>
  <c r="S501" i="214"/>
  <c r="S491" i="214"/>
  <c r="R484" i="214"/>
  <c r="R474" i="214"/>
  <c r="S466" i="214"/>
  <c r="S456" i="214"/>
  <c r="R449" i="214"/>
  <c r="R439" i="214"/>
  <c r="S431" i="214"/>
  <c r="S421" i="214"/>
  <c r="R414" i="214"/>
  <c r="R404" i="214"/>
  <c r="R397" i="214"/>
  <c r="R387" i="214"/>
  <c r="S379" i="214"/>
  <c r="AR369" i="214"/>
  <c r="R362" i="214"/>
  <c r="AQ352" i="214"/>
  <c r="R345" i="214"/>
  <c r="AQ335" i="214"/>
  <c r="S327" i="214"/>
  <c r="AP318" i="214"/>
  <c r="R310" i="214"/>
  <c r="AO301" i="214"/>
  <c r="R293" i="214"/>
  <c r="AO284" i="214"/>
  <c r="S275" i="214"/>
  <c r="AN267" i="214"/>
  <c r="R258" i="214"/>
  <c r="S240" i="214"/>
  <c r="S223" i="214"/>
  <c r="S206" i="214"/>
  <c r="S189" i="214"/>
  <c r="S172" i="214"/>
  <c r="S155" i="214"/>
  <c r="S138" i="214"/>
  <c r="S121" i="214"/>
  <c r="S104" i="214"/>
  <c r="S87" i="214"/>
  <c r="S70" i="214"/>
  <c r="S53" i="214"/>
  <c r="S36" i="214"/>
  <c r="R20" i="214"/>
  <c r="AA7" i="214"/>
  <c r="R513" i="213"/>
  <c r="S495" i="213"/>
  <c r="R511" i="221"/>
  <c r="R416" i="220"/>
  <c r="S512" i="219"/>
  <c r="R390" i="219"/>
  <c r="R295" i="219"/>
  <c r="R166" i="219"/>
  <c r="R121" i="219"/>
  <c r="S40" i="219"/>
  <c r="AR505" i="218"/>
  <c r="R477" i="218"/>
  <c r="R303" i="218"/>
  <c r="S270" i="218"/>
  <c r="R237" i="218"/>
  <c r="AO182" i="218"/>
  <c r="AQ148" i="218"/>
  <c r="R122" i="218"/>
  <c r="R95" i="218"/>
  <c r="S59" i="218"/>
  <c r="AP29" i="218"/>
  <c r="AR505" i="217"/>
  <c r="R481" i="217"/>
  <c r="S394" i="217"/>
  <c r="R343" i="217"/>
  <c r="R281" i="217"/>
  <c r="S262" i="217"/>
  <c r="R239" i="217"/>
  <c r="R223" i="217"/>
  <c r="R201" i="217"/>
  <c r="R185" i="217"/>
  <c r="AN165" i="217"/>
  <c r="R111" i="217"/>
  <c r="S89" i="217"/>
  <c r="S73" i="217"/>
  <c r="R50" i="217"/>
  <c r="S34" i="217"/>
  <c r="R7" i="217"/>
  <c r="R516" i="216"/>
  <c r="R494" i="216"/>
  <c r="S477" i="216"/>
  <c r="S460" i="216"/>
  <c r="S448" i="216"/>
  <c r="AN420" i="216"/>
  <c r="S405" i="216"/>
  <c r="S391" i="216"/>
  <c r="R381" i="216"/>
  <c r="S337" i="216"/>
  <c r="S327" i="216"/>
  <c r="S311" i="216"/>
  <c r="R298" i="216"/>
  <c r="AQ267" i="216"/>
  <c r="R253" i="216"/>
  <c r="R238" i="216"/>
  <c r="R225" i="216"/>
  <c r="S211" i="216"/>
  <c r="AR165" i="216"/>
  <c r="R151" i="216"/>
  <c r="S136" i="216"/>
  <c r="S126" i="216"/>
  <c r="S100" i="216"/>
  <c r="S87" i="216"/>
  <c r="R77" i="216"/>
  <c r="AQ63" i="216"/>
  <c r="R51" i="216"/>
  <c r="R41" i="216"/>
  <c r="S15" i="216"/>
  <c r="AF7" i="216"/>
  <c r="AF6" i="216" s="1"/>
  <c r="S508" i="215"/>
  <c r="R499" i="215"/>
  <c r="S474" i="215"/>
  <c r="R466" i="215"/>
  <c r="R442" i="215"/>
  <c r="R433" i="215"/>
  <c r="AQ420" i="215"/>
  <c r="R409" i="215"/>
  <c r="R400" i="215"/>
  <c r="S387" i="215"/>
  <c r="R379" i="215"/>
  <c r="AN369" i="215"/>
  <c r="R359" i="215"/>
  <c r="R350" i="215"/>
  <c r="R338" i="215"/>
  <c r="S328" i="215"/>
  <c r="AO318" i="215"/>
  <c r="R308" i="215"/>
  <c r="R299" i="215"/>
  <c r="S286" i="215"/>
  <c r="S277" i="215"/>
  <c r="AN267" i="215"/>
  <c r="S256" i="215"/>
  <c r="S247" i="215"/>
  <c r="S235" i="215"/>
  <c r="R226" i="215"/>
  <c r="R205" i="215"/>
  <c r="S196" i="215"/>
  <c r="R185" i="215"/>
  <c r="R176" i="215"/>
  <c r="AO165" i="215"/>
  <c r="S155" i="215"/>
  <c r="S136" i="215"/>
  <c r="S128" i="215"/>
  <c r="S117" i="215"/>
  <c r="S109" i="215"/>
  <c r="S98" i="215"/>
  <c r="S90" i="215"/>
  <c r="AQ80" i="215"/>
  <c r="S72" i="215"/>
  <c r="AN63" i="215"/>
  <c r="S53" i="215"/>
  <c r="R34" i="215"/>
  <c r="S26" i="215"/>
  <c r="S15" i="215"/>
  <c r="AL7" i="215"/>
  <c r="AL6" i="215" s="1"/>
  <c r="K7" i="215"/>
  <c r="K6" i="215" s="1"/>
  <c r="S516" i="214"/>
  <c r="S506" i="214"/>
  <c r="R499" i="214"/>
  <c r="R489" i="214"/>
  <c r="S481" i="214"/>
  <c r="AR471" i="214"/>
  <c r="R464" i="214"/>
  <c r="AQ454" i="214"/>
  <c r="S446" i="214"/>
  <c r="AP437" i="214"/>
  <c r="R429" i="214"/>
  <c r="AO420" i="214"/>
  <c r="S411" i="214"/>
  <c r="AN403" i="214"/>
  <c r="S394" i="214"/>
  <c r="AN386" i="214"/>
  <c r="R377" i="214"/>
  <c r="S359" i="214"/>
  <c r="S342" i="214"/>
  <c r="R325" i="214"/>
  <c r="S307" i="214"/>
  <c r="S290" i="214"/>
  <c r="R273" i="214"/>
  <c r="S265" i="214"/>
  <c r="S255" i="214"/>
  <c r="R248" i="214"/>
  <c r="R238" i="214"/>
  <c r="R231" i="214"/>
  <c r="R221" i="214"/>
  <c r="R214" i="214"/>
  <c r="R204" i="214"/>
  <c r="R197" i="214"/>
  <c r="R187" i="214"/>
  <c r="R180" i="214"/>
  <c r="R170" i="214"/>
  <c r="R163" i="214"/>
  <c r="R153" i="214"/>
  <c r="R146" i="214"/>
  <c r="R136" i="214"/>
  <c r="R129" i="214"/>
  <c r="R119" i="214"/>
  <c r="R112" i="214"/>
  <c r="R102" i="214"/>
  <c r="R95" i="214"/>
  <c r="R85" i="214"/>
  <c r="R78" i="214"/>
  <c r="R68" i="214"/>
  <c r="R61" i="214"/>
  <c r="R51" i="214"/>
  <c r="R44" i="214"/>
  <c r="R34" i="214"/>
  <c r="S27" i="214"/>
  <c r="S17" i="214"/>
  <c r="S341" i="222"/>
  <c r="S18" i="222"/>
  <c r="R414" i="220"/>
  <c r="R512" i="219"/>
  <c r="S389" i="219"/>
  <c r="S289" i="219"/>
  <c r="AO165" i="219"/>
  <c r="R117" i="219"/>
  <c r="R40" i="219"/>
  <c r="AQ505" i="218"/>
  <c r="AO471" i="218"/>
  <c r="S396" i="218"/>
  <c r="AO301" i="218"/>
  <c r="AR267" i="218"/>
  <c r="S236" i="218"/>
  <c r="S121" i="218"/>
  <c r="S94" i="218"/>
  <c r="S58" i="218"/>
  <c r="AM7" i="218"/>
  <c r="AM6" i="218" s="1"/>
  <c r="AQ505" i="217"/>
  <c r="R477" i="217"/>
  <c r="R452" i="217"/>
  <c r="R393" i="217"/>
  <c r="S367" i="217"/>
  <c r="S342" i="217"/>
  <c r="R298" i="217"/>
  <c r="R280" i="217"/>
  <c r="R259" i="217"/>
  <c r="S238" i="217"/>
  <c r="S222" i="217"/>
  <c r="AQ199" i="217"/>
  <c r="AO182" i="217"/>
  <c r="R129" i="217"/>
  <c r="S110" i="217"/>
  <c r="S87" i="217"/>
  <c r="S72" i="217"/>
  <c r="S49" i="217"/>
  <c r="R34" i="217"/>
  <c r="S14" i="217"/>
  <c r="S511" i="216"/>
  <c r="S493" i="216"/>
  <c r="S476" i="216"/>
  <c r="R460" i="216"/>
  <c r="R448" i="216"/>
  <c r="S435" i="216"/>
  <c r="R405" i="216"/>
  <c r="R391" i="216"/>
  <c r="S380" i="216"/>
  <c r="R337" i="216"/>
  <c r="S326" i="216"/>
  <c r="R311" i="216"/>
  <c r="S297" i="216"/>
  <c r="AO267" i="216"/>
  <c r="S252" i="216"/>
  <c r="S236" i="216"/>
  <c r="S224" i="216"/>
  <c r="R211" i="216"/>
  <c r="R196" i="216"/>
  <c r="AN165" i="216"/>
  <c r="S150" i="216"/>
  <c r="R136" i="216"/>
  <c r="R125" i="216"/>
  <c r="R100" i="216"/>
  <c r="R87" i="216"/>
  <c r="S76" i="216"/>
  <c r="AO63" i="216"/>
  <c r="S50" i="216"/>
  <c r="S40" i="216"/>
  <c r="R15" i="216"/>
  <c r="AD7" i="216"/>
  <c r="AD6" i="216" s="1"/>
  <c r="R508" i="215"/>
  <c r="S498" i="215"/>
  <c r="R474" i="215"/>
  <c r="S465" i="215"/>
  <c r="S441" i="215"/>
  <c r="S432" i="215"/>
  <c r="AN420" i="215"/>
  <c r="S408" i="215"/>
  <c r="R399" i="215"/>
  <c r="R387" i="215"/>
  <c r="S378" i="215"/>
  <c r="R358" i="215"/>
  <c r="R349" i="215"/>
  <c r="S337" i="215"/>
  <c r="R328" i="215"/>
  <c r="AN318" i="215"/>
  <c r="S307" i="215"/>
  <c r="R298" i="215"/>
  <c r="R286" i="215"/>
  <c r="S276" i="215"/>
  <c r="R256" i="215"/>
  <c r="R247" i="215"/>
  <c r="R235" i="215"/>
  <c r="S225" i="215"/>
  <c r="S204" i="215"/>
  <c r="R196" i="215"/>
  <c r="S184" i="215"/>
  <c r="R175" i="215"/>
  <c r="AN165" i="215"/>
  <c r="R155" i="215"/>
  <c r="R136" i="215"/>
  <c r="R128" i="215"/>
  <c r="R117" i="215"/>
  <c r="S108" i="215"/>
  <c r="AR97" i="215"/>
  <c r="R90" i="215"/>
  <c r="AP80" i="215"/>
  <c r="R72" i="215"/>
  <c r="R53" i="215"/>
  <c r="S44" i="215"/>
  <c r="S33" i="215"/>
  <c r="S25" i="215"/>
  <c r="S14" i="215"/>
  <c r="AK7" i="215"/>
  <c r="J7" i="215"/>
  <c r="J6" i="215" s="1"/>
  <c r="R516" i="214"/>
  <c r="R506" i="214"/>
  <c r="S498" i="214"/>
  <c r="AR488" i="214"/>
  <c r="R481" i="214"/>
  <c r="AQ471" i="214"/>
  <c r="S463" i="214"/>
  <c r="AP454" i="214"/>
  <c r="R446" i="214"/>
  <c r="AO437" i="214"/>
  <c r="S428" i="214"/>
  <c r="AN420" i="214"/>
  <c r="R411" i="214"/>
  <c r="R394" i="214"/>
  <c r="S376" i="214"/>
  <c r="R359" i="214"/>
  <c r="R342" i="214"/>
  <c r="S324" i="214"/>
  <c r="R307" i="214"/>
  <c r="R290" i="214"/>
  <c r="S282" i="214"/>
  <c r="S272" i="214"/>
  <c r="AO471" i="220"/>
  <c r="S404" i="220"/>
  <c r="S281" i="219"/>
  <c r="R83" i="219"/>
  <c r="R423" i="218"/>
  <c r="AQ335" i="218"/>
  <c r="R208" i="218"/>
  <c r="S123" i="218"/>
  <c r="R438" i="217"/>
  <c r="R363" i="217"/>
  <c r="AQ318" i="217"/>
  <c r="S291" i="217"/>
  <c r="R238" i="217"/>
  <c r="AO148" i="217"/>
  <c r="S125" i="217"/>
  <c r="R91" i="217"/>
  <c r="AR63" i="217"/>
  <c r="R39" i="217"/>
  <c r="S498" i="216"/>
  <c r="R473" i="216"/>
  <c r="R433" i="216"/>
  <c r="S406" i="216"/>
  <c r="S340" i="216"/>
  <c r="S320" i="216"/>
  <c r="S280" i="216"/>
  <c r="S251" i="216"/>
  <c r="S210" i="216"/>
  <c r="AP182" i="216"/>
  <c r="S163" i="216"/>
  <c r="S135" i="216"/>
  <c r="R118" i="216"/>
  <c r="AR97" i="216"/>
  <c r="S60" i="216"/>
  <c r="R39" i="216"/>
  <c r="R18" i="216"/>
  <c r="AI7" i="216"/>
  <c r="AI6" i="216" s="1"/>
  <c r="S518" i="215"/>
  <c r="S499" i="215"/>
  <c r="R477" i="215"/>
  <c r="S464" i="215"/>
  <c r="R443" i="215"/>
  <c r="S430" i="215"/>
  <c r="S407" i="215"/>
  <c r="R390" i="215"/>
  <c r="R377" i="215"/>
  <c r="S359" i="215"/>
  <c r="S340" i="215"/>
  <c r="S326" i="215"/>
  <c r="R307" i="215"/>
  <c r="R289" i="215"/>
  <c r="S274" i="215"/>
  <c r="S255" i="215"/>
  <c r="R238" i="215"/>
  <c r="S223" i="215"/>
  <c r="R206" i="215"/>
  <c r="R192" i="215"/>
  <c r="S174" i="215"/>
  <c r="S156" i="215"/>
  <c r="S141" i="215"/>
  <c r="S126" i="215"/>
  <c r="S111" i="215"/>
  <c r="AN80" i="215"/>
  <c r="AP63" i="215"/>
  <c r="R48" i="215"/>
  <c r="S34" i="215"/>
  <c r="R23" i="215"/>
  <c r="L7" i="215"/>
  <c r="L6" i="215" s="1"/>
  <c r="S513" i="214"/>
  <c r="R501" i="214"/>
  <c r="AN488" i="214"/>
  <c r="S475" i="214"/>
  <c r="S464" i="214"/>
  <c r="S440" i="214"/>
  <c r="S429" i="214"/>
  <c r="S418" i="214"/>
  <c r="S405" i="214"/>
  <c r="S395" i="214"/>
  <c r="S372" i="214"/>
  <c r="R363" i="214"/>
  <c r="S339" i="214"/>
  <c r="S330" i="214"/>
  <c r="AN318" i="214"/>
  <c r="S306" i="214"/>
  <c r="R298" i="214"/>
  <c r="R285" i="214"/>
  <c r="S274" i="214"/>
  <c r="R264" i="214"/>
  <c r="R252" i="214"/>
  <c r="S242" i="214"/>
  <c r="S221" i="214"/>
  <c r="R213" i="214"/>
  <c r="R201" i="214"/>
  <c r="R193" i="214"/>
  <c r="AN182" i="214"/>
  <c r="S171" i="214"/>
  <c r="S163" i="214"/>
  <c r="R151" i="214"/>
  <c r="R143" i="214"/>
  <c r="AP131" i="214"/>
  <c r="S122" i="214"/>
  <c r="R101" i="214"/>
  <c r="R93" i="214"/>
  <c r="R81" i="214"/>
  <c r="R80" i="214"/>
  <c r="S72" i="214"/>
  <c r="S51" i="214"/>
  <c r="R43" i="214"/>
  <c r="R31" i="214"/>
  <c r="S23" i="214"/>
  <c r="AO12" i="214"/>
  <c r="Z7" i="214"/>
  <c r="Z6" i="214" s="1"/>
  <c r="R511" i="213"/>
  <c r="R503" i="213"/>
  <c r="R492" i="213"/>
  <c r="S484" i="213"/>
  <c r="S474" i="213"/>
  <c r="R467" i="213"/>
  <c r="R457" i="213"/>
  <c r="S449" i="213"/>
  <c r="S439" i="213"/>
  <c r="R432" i="213"/>
  <c r="R422" i="213"/>
  <c r="R415" i="213"/>
  <c r="R405" i="213"/>
  <c r="R398" i="213"/>
  <c r="R388" i="213"/>
  <c r="S380" i="213"/>
  <c r="S370" i="213"/>
  <c r="R363" i="213"/>
  <c r="R353" i="213"/>
  <c r="S345" i="213"/>
  <c r="AR335" i="213"/>
  <c r="R335" i="213"/>
  <c r="S328" i="213"/>
  <c r="AR318" i="213"/>
  <c r="S318" i="213"/>
  <c r="S311" i="213"/>
  <c r="AR301" i="213"/>
  <c r="R294" i="213"/>
  <c r="AQ284" i="213"/>
  <c r="R277" i="213"/>
  <c r="AQ267" i="213"/>
  <c r="S259" i="213"/>
  <c r="AP250" i="213"/>
  <c r="R243" i="213"/>
  <c r="AQ233" i="213"/>
  <c r="R226" i="213"/>
  <c r="AQ216" i="213"/>
  <c r="R209" i="213"/>
  <c r="AQ199" i="213"/>
  <c r="R192" i="213"/>
  <c r="AQ182" i="213"/>
  <c r="R175" i="213"/>
  <c r="AQ165" i="213"/>
  <c r="S157" i="213"/>
  <c r="AP148" i="213"/>
  <c r="Y7" i="221"/>
  <c r="Y6" i="221" s="1"/>
  <c r="AN471" i="220"/>
  <c r="S346" i="219"/>
  <c r="R268" i="219"/>
  <c r="R210" i="219"/>
  <c r="S484" i="218"/>
  <c r="R422" i="218"/>
  <c r="R247" i="218"/>
  <c r="S207" i="218"/>
  <c r="R120" i="218"/>
  <c r="R485" i="217"/>
  <c r="AR437" i="217"/>
  <c r="S362" i="217"/>
  <c r="AP318" i="217"/>
  <c r="R291" i="217"/>
  <c r="R237" i="217"/>
  <c r="AN148" i="217"/>
  <c r="S124" i="217"/>
  <c r="R90" i="217"/>
  <c r="AP63" i="217"/>
  <c r="S37" i="217"/>
  <c r="S497" i="216"/>
  <c r="S472" i="216"/>
  <c r="S432" i="216"/>
  <c r="R406" i="216"/>
  <c r="R366" i="216"/>
  <c r="R339" i="216"/>
  <c r="R320" i="216"/>
  <c r="R280" i="216"/>
  <c r="AQ250" i="216"/>
  <c r="S208" i="216"/>
  <c r="AO182" i="216"/>
  <c r="R163" i="216"/>
  <c r="R135" i="216"/>
  <c r="AQ114" i="216"/>
  <c r="AP97" i="216"/>
  <c r="S58" i="216"/>
  <c r="R38" i="216"/>
  <c r="R17" i="216"/>
  <c r="Z7" i="216"/>
  <c r="Z6" i="216" s="1"/>
  <c r="R518" i="215"/>
  <c r="R498" i="215"/>
  <c r="S476" i="215"/>
  <c r="R464" i="215"/>
  <c r="S442" i="215"/>
  <c r="R430" i="215"/>
  <c r="S406" i="215"/>
  <c r="R389" i="215"/>
  <c r="S376" i="215"/>
  <c r="S357" i="215"/>
  <c r="R340" i="215"/>
  <c r="R326" i="215"/>
  <c r="S306" i="215"/>
  <c r="R288" i="215"/>
  <c r="R274" i="215"/>
  <c r="R255" i="215"/>
  <c r="S237" i="215"/>
  <c r="R223" i="215"/>
  <c r="S205" i="215"/>
  <c r="S189" i="215"/>
  <c r="R174" i="215"/>
  <c r="R156" i="215"/>
  <c r="S138" i="215"/>
  <c r="R126" i="215"/>
  <c r="R111" i="215"/>
  <c r="AO63" i="215"/>
  <c r="R47" i="215"/>
  <c r="R33" i="215"/>
  <c r="S22" i="215"/>
  <c r="I7" i="215"/>
  <c r="R513" i="214"/>
  <c r="S500" i="214"/>
  <c r="R475" i="214"/>
  <c r="R463" i="214"/>
  <c r="R440" i="214"/>
  <c r="R428" i="214"/>
  <c r="R418" i="214"/>
  <c r="R405" i="214"/>
  <c r="S403" i="214"/>
  <c r="R395" i="214"/>
  <c r="S384" i="214"/>
  <c r="S371" i="214"/>
  <c r="S361" i="214"/>
  <c r="R339" i="214"/>
  <c r="S329" i="214"/>
  <c r="R306" i="214"/>
  <c r="S297" i="214"/>
  <c r="AR284" i="214"/>
  <c r="R274" i="214"/>
  <c r="S263" i="214"/>
  <c r="S251" i="214"/>
  <c r="R242" i="214"/>
  <c r="S220" i="214"/>
  <c r="S212" i="214"/>
  <c r="S200" i="214"/>
  <c r="S192" i="214"/>
  <c r="R171" i="214"/>
  <c r="S162" i="214"/>
  <c r="S150" i="214"/>
  <c r="S142" i="214"/>
  <c r="AO131" i="214"/>
  <c r="R121" i="214"/>
  <c r="S100" i="214"/>
  <c r="S92" i="214"/>
  <c r="AR80" i="214"/>
  <c r="R72" i="214"/>
  <c r="S50" i="214"/>
  <c r="S42" i="214"/>
  <c r="S30" i="214"/>
  <c r="R23" i="214"/>
  <c r="AN12" i="214"/>
  <c r="Y7" i="214"/>
  <c r="Y6" i="214" s="1"/>
  <c r="S510" i="213"/>
  <c r="S502" i="213"/>
  <c r="S491" i="213"/>
  <c r="R484" i="213"/>
  <c r="R474" i="213"/>
  <c r="S466" i="213"/>
  <c r="S456" i="213"/>
  <c r="R449" i="213"/>
  <c r="R439" i="213"/>
  <c r="S431" i="213"/>
  <c r="S421" i="213"/>
  <c r="S414" i="213"/>
  <c r="S404" i="213"/>
  <c r="S397" i="213"/>
  <c r="S387" i="213"/>
  <c r="R380" i="213"/>
  <c r="R370" i="213"/>
  <c r="S362" i="213"/>
  <c r="AR352" i="213"/>
  <c r="R345" i="213"/>
  <c r="AQ335" i="213"/>
  <c r="R328" i="213"/>
  <c r="AQ318" i="213"/>
  <c r="R311" i="213"/>
  <c r="AQ301" i="213"/>
  <c r="S293" i="213"/>
  <c r="AP284" i="213"/>
  <c r="S276" i="213"/>
  <c r="AP267" i="213"/>
  <c r="R259" i="213"/>
  <c r="AO250" i="213"/>
  <c r="S242" i="213"/>
  <c r="AP233" i="213"/>
  <c r="S225" i="213"/>
  <c r="AP216" i="213"/>
  <c r="S208" i="213"/>
  <c r="AP199" i="213"/>
  <c r="S191" i="213"/>
  <c r="AP182" i="213"/>
  <c r="S174" i="213"/>
  <c r="AP165" i="213"/>
  <c r="R157" i="213"/>
  <c r="AO148" i="213"/>
  <c r="S139" i="213"/>
  <c r="AN131" i="213"/>
  <c r="R122" i="213"/>
  <c r="S104" i="213"/>
  <c r="R87" i="213"/>
  <c r="AQ46" i="221"/>
  <c r="R331" i="220"/>
  <c r="S264" i="220"/>
  <c r="R386" i="219"/>
  <c r="S483" i="218"/>
  <c r="AR420" i="218"/>
  <c r="S371" i="218"/>
  <c r="R243" i="218"/>
  <c r="R233" i="218"/>
  <c r="S204" i="218"/>
  <c r="S119" i="218"/>
  <c r="S20" i="218"/>
  <c r="S474" i="217"/>
  <c r="R361" i="217"/>
  <c r="R290" i="217"/>
  <c r="S265" i="217"/>
  <c r="R236" i="217"/>
  <c r="R214" i="217"/>
  <c r="S116" i="217"/>
  <c r="S86" i="217"/>
  <c r="S35" i="217"/>
  <c r="R497" i="216"/>
  <c r="AR471" i="216"/>
  <c r="R432" i="216"/>
  <c r="AR403" i="216"/>
  <c r="R365" i="216"/>
  <c r="S338" i="216"/>
  <c r="S319" i="216"/>
  <c r="R279" i="216"/>
  <c r="AO250" i="216"/>
  <c r="R228" i="216"/>
  <c r="S207" i="216"/>
  <c r="R159" i="216"/>
  <c r="S134" i="216"/>
  <c r="AN114" i="216"/>
  <c r="R78" i="216"/>
  <c r="S53" i="216"/>
  <c r="S36" i="216"/>
  <c r="S16" i="216"/>
  <c r="Y7" i="216"/>
  <c r="Y6" i="216" s="1"/>
  <c r="R516" i="215"/>
  <c r="S496" i="215"/>
  <c r="R476" i="215"/>
  <c r="S462" i="215"/>
  <c r="S440" i="215"/>
  <c r="S428" i="215"/>
  <c r="R406" i="215"/>
  <c r="S388" i="215"/>
  <c r="S375" i="215"/>
  <c r="S356" i="215"/>
  <c r="R339" i="215"/>
  <c r="S325" i="215"/>
  <c r="S305" i="215"/>
  <c r="S287" i="215"/>
  <c r="S273" i="215"/>
  <c r="S254" i="215"/>
  <c r="R237" i="215"/>
  <c r="S222" i="215"/>
  <c r="R204" i="215"/>
  <c r="R187" i="215"/>
  <c r="S173" i="215"/>
  <c r="S154" i="215"/>
  <c r="R138" i="215"/>
  <c r="R125" i="215"/>
  <c r="S110" i="215"/>
  <c r="AR46" i="215"/>
  <c r="S32" i="215"/>
  <c r="R22" i="215"/>
  <c r="R512" i="214"/>
  <c r="R500" i="214"/>
  <c r="S473" i="214"/>
  <c r="S462" i="214"/>
  <c r="S452" i="214"/>
  <c r="S438" i="214"/>
  <c r="S427" i="214"/>
  <c r="S417" i="214"/>
  <c r="AR403" i="214"/>
  <c r="S393" i="214"/>
  <c r="R384" i="214"/>
  <c r="R371" i="214"/>
  <c r="R361" i="214"/>
  <c r="S338" i="214"/>
  <c r="R329" i="214"/>
  <c r="S305" i="214"/>
  <c r="R297" i="214"/>
  <c r="AQ284" i="214"/>
  <c r="S273" i="214"/>
  <c r="R263" i="214"/>
  <c r="R251" i="214"/>
  <c r="S241" i="214"/>
  <c r="R220" i="214"/>
  <c r="R212" i="214"/>
  <c r="R200" i="214"/>
  <c r="R199" i="214"/>
  <c r="S191" i="214"/>
  <c r="S170" i="214"/>
  <c r="R162" i="214"/>
  <c r="R150" i="214"/>
  <c r="R142" i="214"/>
  <c r="AN131" i="214"/>
  <c r="S120" i="214"/>
  <c r="S112" i="214"/>
  <c r="R100" i="214"/>
  <c r="R92" i="214"/>
  <c r="AP80" i="214"/>
  <c r="S71" i="214"/>
  <c r="R50" i="214"/>
  <c r="R42" i="214"/>
  <c r="R30" i="214"/>
  <c r="R29" i="214"/>
  <c r="R22" i="214"/>
  <c r="X7" i="214"/>
  <c r="R510" i="213"/>
  <c r="R502" i="213"/>
  <c r="R491" i="213"/>
  <c r="S483" i="213"/>
  <c r="S473" i="213"/>
  <c r="R466" i="213"/>
  <c r="R456" i="213"/>
  <c r="S448" i="213"/>
  <c r="S438" i="213"/>
  <c r="R431" i="213"/>
  <c r="R421" i="213"/>
  <c r="R414" i="213"/>
  <c r="R404" i="213"/>
  <c r="R397" i="213"/>
  <c r="R387" i="213"/>
  <c r="S379" i="213"/>
  <c r="AR369" i="213"/>
  <c r="R362" i="213"/>
  <c r="AQ352" i="213"/>
  <c r="S344" i="213"/>
  <c r="AP335" i="213"/>
  <c r="S327" i="213"/>
  <c r="AP318" i="213"/>
  <c r="S310" i="213"/>
  <c r="AP301" i="213"/>
  <c r="R293" i="213"/>
  <c r="AO284" i="213"/>
  <c r="R276" i="213"/>
  <c r="AO267" i="213"/>
  <c r="S258" i="213"/>
  <c r="AN250" i="213"/>
  <c r="R242" i="213"/>
  <c r="AO233" i="213"/>
  <c r="R225" i="213"/>
  <c r="AO216" i="213"/>
  <c r="R208" i="213"/>
  <c r="AO199" i="213"/>
  <c r="R191" i="213"/>
  <c r="AO182" i="213"/>
  <c r="R174" i="213"/>
  <c r="AO165" i="213"/>
  <c r="S156" i="213"/>
  <c r="AN148" i="213"/>
  <c r="R139" i="213"/>
  <c r="S121" i="213"/>
  <c r="R104" i="213"/>
  <c r="AN46" i="221"/>
  <c r="S329" i="220"/>
  <c r="S257" i="220"/>
  <c r="S114" i="219"/>
  <c r="R483" i="218"/>
  <c r="AQ420" i="218"/>
  <c r="R371" i="218"/>
  <c r="S239" i="218"/>
  <c r="AR199" i="218"/>
  <c r="S118" i="218"/>
  <c r="R57" i="218"/>
  <c r="S16" i="218"/>
  <c r="AQ471" i="217"/>
  <c r="R400" i="217"/>
  <c r="S360" i="217"/>
  <c r="S289" i="217"/>
  <c r="R265" i="217"/>
  <c r="S235" i="217"/>
  <c r="S204" i="217"/>
  <c r="S180" i="217"/>
  <c r="R382" i="221"/>
  <c r="R324" i="220"/>
  <c r="R254" i="220"/>
  <c r="S128" i="219"/>
  <c r="R289" i="218"/>
  <c r="S238" i="218"/>
  <c r="R160" i="218"/>
  <c r="AQ114" i="218"/>
  <c r="S56" i="218"/>
  <c r="AP471" i="217"/>
  <c r="R397" i="217"/>
  <c r="R360" i="217"/>
  <c r="S286" i="217"/>
  <c r="R264" i="217"/>
  <c r="AO233" i="217"/>
  <c r="R204" i="217"/>
  <c r="R180" i="217"/>
  <c r="S84" i="217"/>
  <c r="S32" i="217"/>
  <c r="R492" i="216"/>
  <c r="R450" i="216"/>
  <c r="S430" i="216"/>
  <c r="R363" i="216"/>
  <c r="S336" i="216"/>
  <c r="S298" i="216"/>
  <c r="R276" i="216"/>
  <c r="S226" i="216"/>
  <c r="S205" i="216"/>
  <c r="S155" i="216"/>
  <c r="S132" i="216"/>
  <c r="R76" i="216"/>
  <c r="S52" i="216"/>
  <c r="S35" i="216"/>
  <c r="S14" i="216"/>
  <c r="R12" i="216"/>
  <c r="W7" i="216"/>
  <c r="S510" i="215"/>
  <c r="R494" i="215"/>
  <c r="S473" i="215"/>
  <c r="R460" i="215"/>
  <c r="S439" i="215"/>
  <c r="R422" i="215"/>
  <c r="R405" i="215"/>
  <c r="AR386" i="215"/>
  <c r="S372" i="215"/>
  <c r="S355" i="215"/>
  <c r="S336" i="215"/>
  <c r="S322" i="215"/>
  <c r="R304" i="215"/>
  <c r="R285" i="215"/>
  <c r="R268" i="215"/>
  <c r="R253" i="215"/>
  <c r="R234" i="215"/>
  <c r="R220" i="215"/>
  <c r="R203" i="215"/>
  <c r="R186" i="215"/>
  <c r="R172" i="215"/>
  <c r="S153" i="215"/>
  <c r="R137" i="215"/>
  <c r="R122" i="215"/>
  <c r="R108" i="215"/>
  <c r="S93" i="215"/>
  <c r="R31" i="215"/>
  <c r="S20" i="215"/>
  <c r="Q8" i="215"/>
  <c r="S510" i="214"/>
  <c r="R498" i="214"/>
  <c r="S472" i="214"/>
  <c r="S461" i="214"/>
  <c r="R451" i="214"/>
  <c r="AR437" i="214"/>
  <c r="S426" i="214"/>
  <c r="R416" i="214"/>
  <c r="AP403" i="214"/>
  <c r="S392" i="214"/>
  <c r="R383" i="214"/>
  <c r="AQ369" i="214"/>
  <c r="R360" i="214"/>
  <c r="R350" i="214"/>
  <c r="R337" i="214"/>
  <c r="R327" i="214"/>
  <c r="S304" i="214"/>
  <c r="R296" i="214"/>
  <c r="S271" i="214"/>
  <c r="R262" i="214"/>
  <c r="AP250" i="214"/>
  <c r="S239" i="214"/>
  <c r="S231" i="214"/>
  <c r="R219" i="214"/>
  <c r="R211" i="214"/>
  <c r="AP199" i="214"/>
  <c r="S190" i="214"/>
  <c r="R169" i="214"/>
  <c r="R161" i="214"/>
  <c r="R149" i="214"/>
  <c r="R148" i="214"/>
  <c r="S140" i="214"/>
  <c r="S119" i="214"/>
  <c r="R111" i="214"/>
  <c r="R99" i="214"/>
  <c r="R91" i="214"/>
  <c r="AN80" i="214"/>
  <c r="S69" i="214"/>
  <c r="S61" i="214"/>
  <c r="R49" i="214"/>
  <c r="R41" i="214"/>
  <c r="AP29" i="214"/>
  <c r="R21" i="214"/>
  <c r="R7" i="214"/>
  <c r="R520" i="213"/>
  <c r="R509" i="213"/>
  <c r="R501" i="213"/>
  <c r="R490" i="213"/>
  <c r="S482" i="213"/>
  <c r="S472" i="213"/>
  <c r="R465" i="213"/>
  <c r="R455" i="213"/>
  <c r="S447" i="213"/>
  <c r="AR437" i="213"/>
  <c r="R430" i="213"/>
  <c r="AQ420" i="213"/>
  <c r="R413" i="213"/>
  <c r="AQ403" i="213"/>
  <c r="R396" i="213"/>
  <c r="AQ386" i="213"/>
  <c r="S378" i="213"/>
  <c r="AP369" i="213"/>
  <c r="R361" i="213"/>
  <c r="AO352" i="213"/>
  <c r="S343" i="213"/>
  <c r="AN335" i="213"/>
  <c r="S326" i="213"/>
  <c r="AN318" i="213"/>
  <c r="S309" i="213"/>
  <c r="AN301" i="213"/>
  <c r="R292" i="213"/>
  <c r="R275" i="213"/>
  <c r="S257" i="213"/>
  <c r="R241" i="213"/>
  <c r="R224" i="213"/>
  <c r="R207" i="213"/>
  <c r="R190" i="213"/>
  <c r="R173" i="213"/>
  <c r="S155" i="213"/>
  <c r="R138" i="213"/>
  <c r="S120" i="213"/>
  <c r="R103" i="213"/>
  <c r="S95" i="213"/>
  <c r="S85" i="213"/>
  <c r="R78" i="213"/>
  <c r="R68" i="213"/>
  <c r="S61" i="213"/>
  <c r="R52" i="213"/>
  <c r="S44" i="213"/>
  <c r="S34" i="213"/>
  <c r="R18" i="213"/>
  <c r="W7" i="213"/>
  <c r="S520" i="212"/>
  <c r="S510" i="212"/>
  <c r="R503" i="212"/>
  <c r="R493" i="212"/>
  <c r="S485" i="212"/>
  <c r="S475" i="212"/>
  <c r="S468" i="212"/>
  <c r="S458" i="212"/>
  <c r="S451" i="212"/>
  <c r="S441" i="212"/>
  <c r="S434" i="212"/>
  <c r="S424" i="212"/>
  <c r="R417" i="212"/>
  <c r="R407" i="212"/>
  <c r="S399" i="212"/>
  <c r="S389" i="212"/>
  <c r="R382" i="212"/>
  <c r="R372" i="212"/>
  <c r="S364" i="212"/>
  <c r="S354" i="212"/>
  <c r="S347" i="212"/>
  <c r="S337" i="212"/>
  <c r="R330" i="212"/>
  <c r="R320" i="212"/>
  <c r="S312" i="212"/>
  <c r="S302" i="212"/>
  <c r="R295" i="212"/>
  <c r="R285" i="212"/>
  <c r="S277" i="212"/>
  <c r="AR267" i="212"/>
  <c r="R260" i="212"/>
  <c r="AQ250" i="212"/>
  <c r="S242" i="212"/>
  <c r="AP233" i="212"/>
  <c r="R225" i="212"/>
  <c r="AO216" i="212"/>
  <c r="S207" i="212"/>
  <c r="AN199" i="212"/>
  <c r="R190" i="212"/>
  <c r="S172" i="212"/>
  <c r="R155" i="212"/>
  <c r="R138" i="212"/>
  <c r="R121" i="212"/>
  <c r="R104" i="212"/>
  <c r="S87" i="212"/>
  <c r="R296" i="221"/>
  <c r="S323" i="220"/>
  <c r="AQ250" i="220"/>
  <c r="S468" i="219"/>
  <c r="R391" i="219"/>
  <c r="R124" i="219"/>
  <c r="R64" i="219"/>
  <c r="S328" i="218"/>
  <c r="R234" i="218"/>
  <c r="S158" i="218"/>
  <c r="S52" i="218"/>
  <c r="AN471" i="217"/>
  <c r="S395" i="217"/>
  <c r="R263" i="217"/>
  <c r="S203" i="217"/>
  <c r="S176" i="217"/>
  <c r="R84" i="217"/>
  <c r="R32" i="217"/>
  <c r="R518" i="216"/>
  <c r="S491" i="216"/>
  <c r="S449" i="216"/>
  <c r="R428" i="216"/>
  <c r="R384" i="216"/>
  <c r="S362" i="216"/>
  <c r="R336" i="216"/>
  <c r="S296" i="216"/>
  <c r="S270" i="216"/>
  <c r="R226" i="216"/>
  <c r="R205" i="216"/>
  <c r="R154" i="216"/>
  <c r="AR131" i="216"/>
  <c r="S75" i="216"/>
  <c r="R52" i="216"/>
  <c r="R35" i="216"/>
  <c r="R14" i="216"/>
  <c r="R510" i="215"/>
  <c r="S493" i="215"/>
  <c r="R473" i="215"/>
  <c r="R471" i="215"/>
  <c r="S457" i="215"/>
  <c r="R439" i="215"/>
  <c r="S421" i="215"/>
  <c r="AQ403" i="215"/>
  <c r="AQ386" i="215"/>
  <c r="AR369" i="215"/>
  <c r="R355" i="215"/>
  <c r="R336" i="215"/>
  <c r="R319" i="215"/>
  <c r="S303" i="215"/>
  <c r="AQ284" i="215"/>
  <c r="AR267" i="215"/>
  <c r="S252" i="215"/>
  <c r="AR233" i="215"/>
  <c r="AR216" i="215"/>
  <c r="S202" i="215"/>
  <c r="S185" i="215"/>
  <c r="S171" i="215"/>
  <c r="R153" i="215"/>
  <c r="S135" i="215"/>
  <c r="S119" i="215"/>
  <c r="R107" i="215"/>
  <c r="S92" i="215"/>
  <c r="S30" i="215"/>
  <c r="R20" i="215"/>
  <c r="S508" i="214"/>
  <c r="S497" i="214"/>
  <c r="R486" i="214"/>
  <c r="R472" i="214"/>
  <c r="R461" i="214"/>
  <c r="S450" i="214"/>
  <c r="AQ437" i="214"/>
  <c r="R426" i="214"/>
  <c r="S415" i="214"/>
  <c r="AO403" i="214"/>
  <c r="R392" i="214"/>
  <c r="S382" i="214"/>
  <c r="AP369" i="214"/>
  <c r="S358" i="214"/>
  <c r="S349" i="214"/>
  <c r="S336" i="214"/>
  <c r="S326" i="214"/>
  <c r="S316" i="214"/>
  <c r="R304" i="214"/>
  <c r="R295" i="214"/>
  <c r="R271" i="214"/>
  <c r="S261" i="214"/>
  <c r="AO250" i="214"/>
  <c r="R239" i="214"/>
  <c r="S230" i="214"/>
  <c r="S218" i="214"/>
  <c r="S210" i="214"/>
  <c r="AO199" i="214"/>
  <c r="R189" i="214"/>
  <c r="S168" i="214"/>
  <c r="S160" i="214"/>
  <c r="AR148" i="214"/>
  <c r="R140" i="214"/>
  <c r="S118" i="214"/>
  <c r="S110" i="214"/>
  <c r="S98" i="214"/>
  <c r="S90" i="214"/>
  <c r="R69" i="214"/>
  <c r="S60" i="214"/>
  <c r="S48" i="214"/>
  <c r="S40" i="214"/>
  <c r="AO29" i="214"/>
  <c r="S19" i="214"/>
  <c r="S519" i="213"/>
  <c r="S508" i="213"/>
  <c r="S500" i="213"/>
  <c r="S489" i="213"/>
  <c r="R482" i="213"/>
  <c r="R472" i="213"/>
  <c r="S464" i="213"/>
  <c r="AR454" i="213"/>
  <c r="R447" i="213"/>
  <c r="AQ437" i="213"/>
  <c r="S429" i="213"/>
  <c r="AP420" i="213"/>
  <c r="S412" i="213"/>
  <c r="AP403" i="213"/>
  <c r="S395" i="213"/>
  <c r="AP386" i="213"/>
  <c r="R378" i="213"/>
  <c r="AO369" i="213"/>
  <c r="S360" i="213"/>
  <c r="AN352" i="213"/>
  <c r="R343" i="213"/>
  <c r="R326" i="213"/>
  <c r="R309" i="213"/>
  <c r="S291" i="213"/>
  <c r="S274" i="213"/>
  <c r="R257" i="213"/>
  <c r="S240" i="213"/>
  <c r="S223" i="213"/>
  <c r="S206" i="213"/>
  <c r="S189" i="213"/>
  <c r="S172" i="213"/>
  <c r="R155" i="213"/>
  <c r="S137" i="213"/>
  <c r="R120" i="213"/>
  <c r="S112" i="213"/>
  <c r="S102" i="213"/>
  <c r="R95" i="213"/>
  <c r="R85" i="213"/>
  <c r="S77" i="213"/>
  <c r="R446" i="221"/>
  <c r="AN454" i="220"/>
  <c r="AP386" i="219"/>
  <c r="S326" i="219"/>
  <c r="S122" i="219"/>
  <c r="AR63" i="219"/>
  <c r="R328" i="218"/>
  <c r="AN233" i="218"/>
  <c r="R158" i="218"/>
  <c r="R52" i="218"/>
  <c r="R426" i="217"/>
  <c r="R395" i="217"/>
  <c r="S316" i="217"/>
  <c r="S255" i="217"/>
  <c r="S202" i="217"/>
  <c r="R170" i="217"/>
  <c r="S146" i="217"/>
  <c r="S83" i="217"/>
  <c r="R59" i="217"/>
  <c r="R30" i="217"/>
  <c r="S517" i="216"/>
  <c r="R491" i="216"/>
  <c r="R449" i="216"/>
  <c r="S421" i="216"/>
  <c r="R383" i="216"/>
  <c r="R362" i="216"/>
  <c r="AR335" i="216"/>
  <c r="R296" i="216"/>
  <c r="S268" i="216"/>
  <c r="R224" i="216"/>
  <c r="R201" i="216"/>
  <c r="S180" i="216"/>
  <c r="R153" i="216"/>
  <c r="S94" i="216"/>
  <c r="R75" i="216"/>
  <c r="R50" i="216"/>
  <c r="S32" i="216"/>
  <c r="S13" i="216"/>
  <c r="O7" i="216"/>
  <c r="O6" i="216" s="1"/>
  <c r="R509" i="215"/>
  <c r="R493" i="215"/>
  <c r="S472" i="215"/>
  <c r="R455" i="215"/>
  <c r="S438" i="215"/>
  <c r="R421" i="215"/>
  <c r="AP386" i="215"/>
  <c r="AQ369" i="215"/>
  <c r="R354" i="215"/>
  <c r="AR335" i="215"/>
  <c r="AR318" i="215"/>
  <c r="AQ301" i="215"/>
  <c r="AP284" i="215"/>
  <c r="AP267" i="215"/>
  <c r="AQ250" i="215"/>
  <c r="AQ233" i="215"/>
  <c r="AQ216" i="215"/>
  <c r="R202" i="215"/>
  <c r="S183" i="215"/>
  <c r="S169" i="215"/>
  <c r="S152" i="215"/>
  <c r="R135" i="215"/>
  <c r="R119" i="215"/>
  <c r="S106" i="215"/>
  <c r="R92" i="215"/>
  <c r="R78" i="215"/>
  <c r="R30" i="215"/>
  <c r="R18" i="215"/>
  <c r="AM7" i="215"/>
  <c r="AM6" i="215" s="1"/>
  <c r="R508" i="214"/>
  <c r="R497" i="214"/>
  <c r="S485" i="214"/>
  <c r="AP471" i="214"/>
  <c r="S460" i="214"/>
  <c r="R450" i="214"/>
  <c r="AN437" i="214"/>
  <c r="S425" i="214"/>
  <c r="R415" i="214"/>
  <c r="S391" i="214"/>
  <c r="S381" i="214"/>
  <c r="AO369" i="214"/>
  <c r="R358" i="214"/>
  <c r="R349" i="214"/>
  <c r="R336" i="214"/>
  <c r="R326" i="214"/>
  <c r="R316" i="214"/>
  <c r="S303" i="214"/>
  <c r="S294" i="214"/>
  <c r="S270" i="214"/>
  <c r="R261" i="214"/>
  <c r="S238" i="214"/>
  <c r="R230" i="214"/>
  <c r="R218" i="214"/>
  <c r="R210" i="214"/>
  <c r="AN199" i="214"/>
  <c r="S188" i="214"/>
  <c r="S180" i="214"/>
  <c r="R168" i="214"/>
  <c r="R160" i="214"/>
  <c r="AP148" i="214"/>
  <c r="S139" i="214"/>
  <c r="R118" i="214"/>
  <c r="R110" i="214"/>
  <c r="R98" i="214"/>
  <c r="S97" i="214"/>
  <c r="S89" i="214"/>
  <c r="S68" i="214"/>
  <c r="R60" i="214"/>
  <c r="R48" i="214"/>
  <c r="R40" i="214"/>
  <c r="AN29" i="214"/>
  <c r="R19" i="214"/>
  <c r="O7" i="214"/>
  <c r="O6" i="214" s="1"/>
  <c r="R519" i="213"/>
  <c r="R508" i="213"/>
  <c r="R500" i="213"/>
  <c r="R489" i="213"/>
  <c r="S488" i="213"/>
  <c r="S481" i="213"/>
  <c r="AR471" i="213"/>
  <c r="R464" i="213"/>
  <c r="AQ454" i="213"/>
  <c r="S446" i="213"/>
  <c r="AP437" i="213"/>
  <c r="R429" i="213"/>
  <c r="AO420" i="213"/>
  <c r="R412" i="213"/>
  <c r="AO403" i="213"/>
  <c r="R395" i="213"/>
  <c r="AO386" i="213"/>
  <c r="S377" i="213"/>
  <c r="AN369" i="213"/>
  <c r="R360" i="213"/>
  <c r="S342" i="213"/>
  <c r="S325" i="213"/>
  <c r="S308" i="213"/>
  <c r="R291" i="213"/>
  <c r="R274" i="213"/>
  <c r="S256" i="213"/>
  <c r="R240" i="213"/>
  <c r="R223" i="213"/>
  <c r="R206" i="213"/>
  <c r="R189" i="213"/>
  <c r="R172" i="213"/>
  <c r="S154" i="213"/>
  <c r="R137" i="213"/>
  <c r="S129" i="213"/>
  <c r="S119" i="213"/>
  <c r="R112" i="213"/>
  <c r="R102" i="213"/>
  <c r="S94" i="213"/>
  <c r="S84" i="213"/>
  <c r="R116" i="219"/>
  <c r="AQ63" i="219"/>
  <c r="S520" i="218"/>
  <c r="S327" i="218"/>
  <c r="S157" i="218"/>
  <c r="S51" i="218"/>
  <c r="S514" i="217"/>
  <c r="S422" i="217"/>
  <c r="R391" i="217"/>
  <c r="R316" i="217"/>
  <c r="R255" i="217"/>
  <c r="AP199" i="217"/>
  <c r="S166" i="217"/>
  <c r="R144" i="217"/>
  <c r="S111" i="217"/>
  <c r="R83" i="217"/>
  <c r="S56" i="217"/>
  <c r="R517" i="216"/>
  <c r="S490" i="216"/>
  <c r="S447" i="216"/>
  <c r="R421" i="216"/>
  <c r="S382" i="216"/>
  <c r="R358" i="216"/>
  <c r="AN335" i="216"/>
  <c r="S295" i="216"/>
  <c r="R268" i="216"/>
  <c r="R246" i="216"/>
  <c r="S223" i="216"/>
  <c r="AO199" i="216"/>
  <c r="R180" i="216"/>
  <c r="R149" i="216"/>
  <c r="S112" i="216"/>
  <c r="R92" i="216"/>
  <c r="S74" i="216"/>
  <c r="S49" i="216"/>
  <c r="AQ29" i="216"/>
  <c r="AQ12" i="216"/>
  <c r="K7" i="216"/>
  <c r="K6" i="216" s="1"/>
  <c r="S507" i="215"/>
  <c r="S490" i="215"/>
  <c r="R472" i="215"/>
  <c r="AR454" i="215"/>
  <c r="R438" i="215"/>
  <c r="AR420" i="215"/>
  <c r="AO386" i="215"/>
  <c r="AP369" i="215"/>
  <c r="AQ352" i="215"/>
  <c r="AQ335" i="215"/>
  <c r="AQ318" i="215"/>
  <c r="AO284" i="215"/>
  <c r="AO267" i="215"/>
  <c r="AP233" i="215"/>
  <c r="AP216" i="215"/>
  <c r="S201" i="215"/>
  <c r="R183" i="215"/>
  <c r="S166" i="215"/>
  <c r="R152" i="215"/>
  <c r="S134" i="215"/>
  <c r="S118" i="215"/>
  <c r="R106" i="215"/>
  <c r="R91" i="215"/>
  <c r="S74" i="215"/>
  <c r="S61" i="215"/>
  <c r="AQ29" i="215"/>
  <c r="S17" i="215"/>
  <c r="AI7" i="215"/>
  <c r="AI6" i="215" s="1"/>
  <c r="S507" i="214"/>
  <c r="S496" i="214"/>
  <c r="S483" i="214"/>
  <c r="AO471" i="214"/>
  <c r="R460" i="214"/>
  <c r="S448" i="214"/>
  <c r="R425" i="214"/>
  <c r="S413" i="214"/>
  <c r="R391" i="214"/>
  <c r="R381" i="214"/>
  <c r="AN369" i="214"/>
  <c r="S357" i="214"/>
  <c r="S348" i="214"/>
  <c r="AP335" i="214"/>
  <c r="S325" i="214"/>
  <c r="S315" i="214"/>
  <c r="R303" i="214"/>
  <c r="S301" i="214"/>
  <c r="R294" i="214"/>
  <c r="R270" i="214"/>
  <c r="R260" i="214"/>
  <c r="S237" i="214"/>
  <c r="S229" i="214"/>
  <c r="S217" i="214"/>
  <c r="S209" i="214"/>
  <c r="R188" i="214"/>
  <c r="S179" i="214"/>
  <c r="S167" i="214"/>
  <c r="S159" i="214"/>
  <c r="AO148" i="214"/>
  <c r="R138" i="214"/>
  <c r="S117" i="214"/>
  <c r="S109" i="214"/>
  <c r="AR97" i="214"/>
  <c r="R89" i="214"/>
  <c r="S67" i="214"/>
  <c r="S59" i="214"/>
  <c r="S47" i="214"/>
  <c r="S39" i="214"/>
  <c r="S18" i="214"/>
  <c r="N7" i="214"/>
  <c r="N6" i="214" s="1"/>
  <c r="S518" i="213"/>
  <c r="S507" i="213"/>
  <c r="S499" i="213"/>
  <c r="AR488" i="213"/>
  <c r="R481" i="213"/>
  <c r="AQ471" i="213"/>
  <c r="S463" i="213"/>
  <c r="AP454" i="213"/>
  <c r="R446" i="213"/>
  <c r="AO437" i="213"/>
  <c r="S428" i="213"/>
  <c r="AN420" i="213"/>
  <c r="S411" i="213"/>
  <c r="AN403" i="213"/>
  <c r="S394" i="213"/>
  <c r="AN386" i="213"/>
  <c r="R377" i="213"/>
  <c r="S359" i="213"/>
  <c r="R342" i="213"/>
  <c r="R325" i="213"/>
  <c r="R308" i="213"/>
  <c r="S290" i="213"/>
  <c r="S273" i="213"/>
  <c r="R256" i="213"/>
  <c r="S239" i="213"/>
  <c r="S222" i="213"/>
  <c r="S205" i="213"/>
  <c r="S188" i="213"/>
  <c r="S171" i="213"/>
  <c r="R154" i="213"/>
  <c r="S146" i="213"/>
  <c r="S136" i="213"/>
  <c r="R129" i="213"/>
  <c r="R119" i="213"/>
  <c r="S111" i="213"/>
  <c r="S101" i="213"/>
  <c r="R94" i="213"/>
  <c r="R84" i="213"/>
  <c r="S76" i="213"/>
  <c r="R67" i="213"/>
  <c r="R60" i="213"/>
  <c r="S50" i="213"/>
  <c r="R43" i="213"/>
  <c r="R33" i="213"/>
  <c r="S26" i="213"/>
  <c r="S16" i="213"/>
  <c r="O7" i="213"/>
  <c r="O6" i="213" s="1"/>
  <c r="R519" i="212"/>
  <c r="R509" i="212"/>
  <c r="S501" i="212"/>
  <c r="S491" i="212"/>
  <c r="R484" i="212"/>
  <c r="R474" i="212"/>
  <c r="R467" i="212"/>
  <c r="R457" i="212"/>
  <c r="R450" i="212"/>
  <c r="R440" i="212"/>
  <c r="R433" i="212"/>
  <c r="R423" i="212"/>
  <c r="S415" i="212"/>
  <c r="S405" i="212"/>
  <c r="R398" i="212"/>
  <c r="R388" i="212"/>
  <c r="S380" i="212"/>
  <c r="S370" i="212"/>
  <c r="R363" i="212"/>
  <c r="R353" i="212"/>
  <c r="R346" i="212"/>
  <c r="R336" i="212"/>
  <c r="S328" i="212"/>
  <c r="AR318" i="212"/>
  <c r="R311" i="212"/>
  <c r="AQ301" i="212"/>
  <c r="S293" i="212"/>
  <c r="AP284" i="212"/>
  <c r="R276" i="212"/>
  <c r="AO267" i="212"/>
  <c r="S258" i="212"/>
  <c r="AN250" i="212"/>
  <c r="R241" i="212"/>
  <c r="S223" i="212"/>
  <c r="R206" i="212"/>
  <c r="S188" i="212"/>
  <c r="R171" i="212"/>
  <c r="S163" i="212"/>
  <c r="S153" i="212"/>
  <c r="S146" i="212"/>
  <c r="S136" i="212"/>
  <c r="S129" i="212"/>
  <c r="S119" i="212"/>
  <c r="S112" i="212"/>
  <c r="S102" i="212"/>
  <c r="R86" i="212"/>
  <c r="S14" i="222"/>
  <c r="R514" i="219"/>
  <c r="R446" i="219"/>
  <c r="AN233" i="219"/>
  <c r="AN505" i="218"/>
  <c r="R354" i="218"/>
  <c r="S219" i="218"/>
  <c r="AQ182" i="218"/>
  <c r="R146" i="218"/>
  <c r="AO505" i="217"/>
  <c r="S383" i="217"/>
  <c r="S343" i="217"/>
  <c r="R304" i="217"/>
  <c r="R277" i="217"/>
  <c r="R225" i="217"/>
  <c r="R101" i="217"/>
  <c r="S76" i="217"/>
  <c r="S47" i="217"/>
  <c r="R26" i="217"/>
  <c r="S506" i="216"/>
  <c r="R463" i="216"/>
  <c r="S440" i="216"/>
  <c r="S394" i="216"/>
  <c r="R378" i="216"/>
  <c r="R333" i="216"/>
  <c r="R310" i="216"/>
  <c r="AR284" i="216"/>
  <c r="R236" i="216"/>
  <c r="AO216" i="216"/>
  <c r="S195" i="216"/>
  <c r="S168" i="216"/>
  <c r="S127" i="216"/>
  <c r="R110" i="216"/>
  <c r="R86" i="216"/>
  <c r="S65" i="216"/>
  <c r="AO505" i="215"/>
  <c r="S400" i="215"/>
  <c r="S350" i="215"/>
  <c r="S297" i="215"/>
  <c r="S265" i="215"/>
  <c r="R248" i="215"/>
  <c r="AR114" i="215"/>
  <c r="S100" i="215"/>
  <c r="R88" i="215"/>
  <c r="R71" i="215"/>
  <c r="S54" i="215"/>
  <c r="S41" i="215"/>
  <c r="R13" i="215"/>
  <c r="R12" i="215"/>
  <c r="AD7" i="215"/>
  <c r="AD6" i="215" s="1"/>
  <c r="S518" i="214"/>
  <c r="AO505" i="214"/>
  <c r="R493" i="214"/>
  <c r="R480" i="214"/>
  <c r="R456" i="214"/>
  <c r="R445" i="214"/>
  <c r="R435" i="214"/>
  <c r="R421" i="214"/>
  <c r="R410" i="214"/>
  <c r="R401" i="214"/>
  <c r="R388" i="214"/>
  <c r="S377" i="214"/>
  <c r="S367" i="214"/>
  <c r="R355" i="214"/>
  <c r="S344" i="214"/>
  <c r="R322" i="214"/>
  <c r="R313" i="214"/>
  <c r="S289" i="214"/>
  <c r="R280" i="214"/>
  <c r="AQ267" i="214"/>
  <c r="S256" i="214"/>
  <c r="R247" i="214"/>
  <c r="R235" i="214"/>
  <c r="R227" i="214"/>
  <c r="AN216" i="214"/>
  <c r="S205" i="214"/>
  <c r="S197" i="214"/>
  <c r="R185" i="214"/>
  <c r="R177" i="214"/>
  <c r="AP165" i="214"/>
  <c r="S156" i="214"/>
  <c r="R135" i="214"/>
  <c r="R127" i="214"/>
  <c r="R115" i="214"/>
  <c r="R114" i="214"/>
  <c r="S106" i="214"/>
  <c r="S85" i="214"/>
  <c r="R77" i="214"/>
  <c r="R65" i="214"/>
  <c r="R57" i="214"/>
  <c r="AN46" i="214"/>
  <c r="S35" i="214"/>
  <c r="S15" i="214"/>
  <c r="AL7" i="214"/>
  <c r="AL6" i="214" s="1"/>
  <c r="I7" i="214"/>
  <c r="R516" i="213"/>
  <c r="AP505" i="213"/>
  <c r="S496" i="213"/>
  <c r="S478" i="213"/>
  <c r="R461" i="213"/>
  <c r="S443" i="213"/>
  <c r="R426" i="213"/>
  <c r="R409" i="213"/>
  <c r="R392" i="213"/>
  <c r="S384" i="213"/>
  <c r="S374" i="213"/>
  <c r="R367" i="213"/>
  <c r="R357" i="213"/>
  <c r="S349" i="213"/>
  <c r="S339" i="213"/>
  <c r="S332" i="213"/>
  <c r="S322" i="213"/>
  <c r="S315" i="213"/>
  <c r="S305" i="213"/>
  <c r="R298" i="213"/>
  <c r="R288" i="213"/>
  <c r="R281" i="213"/>
  <c r="R271" i="213"/>
  <c r="S263" i="213"/>
  <c r="S253" i="213"/>
  <c r="R247" i="213"/>
  <c r="R237" i="213"/>
  <c r="R230" i="213"/>
  <c r="R220" i="213"/>
  <c r="R213" i="213"/>
  <c r="R203" i="213"/>
  <c r="R196" i="213"/>
  <c r="R186" i="213"/>
  <c r="R179" i="213"/>
  <c r="R169" i="213"/>
  <c r="S161" i="213"/>
  <c r="S151" i="213"/>
  <c r="R144" i="213"/>
  <c r="R134" i="213"/>
  <c r="S126" i="213"/>
  <c r="S116" i="213"/>
  <c r="R109" i="213"/>
  <c r="R99" i="213"/>
  <c r="S91" i="213"/>
  <c r="S81" i="213"/>
  <c r="R74" i="213"/>
  <c r="R65" i="213"/>
  <c r="R58" i="213"/>
  <c r="R48" i="213"/>
  <c r="S40" i="213"/>
  <c r="S30" i="213"/>
  <c r="R24" i="213"/>
  <c r="R14" i="213"/>
  <c r="AK7" i="213"/>
  <c r="J7" i="213"/>
  <c r="J6" i="213" s="1"/>
  <c r="S516" i="212"/>
  <c r="S506" i="212"/>
  <c r="R499" i="212"/>
  <c r="R489" i="212"/>
  <c r="S481" i="212"/>
  <c r="AR471" i="212"/>
  <c r="R471" i="212"/>
  <c r="S464" i="212"/>
  <c r="AR454" i="212"/>
  <c r="R454" i="212"/>
  <c r="S447" i="212"/>
  <c r="AR437" i="212"/>
  <c r="R437" i="212"/>
  <c r="S430" i="212"/>
  <c r="AR420" i="212"/>
  <c r="R413" i="212"/>
  <c r="AQ403" i="212"/>
  <c r="S395" i="212"/>
  <c r="AP386" i="212"/>
  <c r="R378" i="212"/>
  <c r="AO369" i="212"/>
  <c r="S360" i="212"/>
  <c r="AN352" i="212"/>
  <c r="S343" i="212"/>
  <c r="AN335" i="212"/>
  <c r="R326" i="212"/>
  <c r="S308" i="212"/>
  <c r="R291" i="212"/>
  <c r="S273" i="212"/>
  <c r="R256" i="212"/>
  <c r="S248" i="212"/>
  <c r="S238" i="212"/>
  <c r="R231" i="212"/>
  <c r="R221" i="212"/>
  <c r="S213" i="212"/>
  <c r="S203" i="212"/>
  <c r="R196" i="212"/>
  <c r="R186" i="212"/>
  <c r="S178" i="212"/>
  <c r="S168" i="212"/>
  <c r="R161" i="212"/>
  <c r="S151" i="212"/>
  <c r="R144" i="212"/>
  <c r="R95" i="222"/>
  <c r="AO12" i="222"/>
  <c r="S155" i="220"/>
  <c r="AL7" i="219"/>
  <c r="AL6" i="219" s="1"/>
  <c r="AR352" i="218"/>
  <c r="S218" i="218"/>
  <c r="R143" i="218"/>
  <c r="R85" i="218"/>
  <c r="S37" i="218"/>
  <c r="S418" i="217"/>
  <c r="R380" i="217"/>
  <c r="R339" i="217"/>
  <c r="S276" i="217"/>
  <c r="S224" i="217"/>
  <c r="S100" i="217"/>
  <c r="R76" i="217"/>
  <c r="AR46" i="217"/>
  <c r="S23" i="217"/>
  <c r="N7" i="217"/>
  <c r="N6" i="217" s="1"/>
  <c r="AQ505" i="216"/>
  <c r="S486" i="216"/>
  <c r="S459" i="216"/>
  <c r="R438" i="216"/>
  <c r="R392" i="216"/>
  <c r="S377" i="216"/>
  <c r="S329" i="216"/>
  <c r="R309" i="216"/>
  <c r="AQ284" i="216"/>
  <c r="S235" i="216"/>
  <c r="R194" i="216"/>
  <c r="R168" i="216"/>
  <c r="R127" i="216"/>
  <c r="S106" i="216"/>
  <c r="R85" i="216"/>
  <c r="R65" i="216"/>
  <c r="S435" i="215"/>
  <c r="S418" i="215"/>
  <c r="S398" i="215"/>
  <c r="R384" i="215"/>
  <c r="S367" i="215"/>
  <c r="S348" i="215"/>
  <c r="S316" i="215"/>
  <c r="S296" i="215"/>
  <c r="R280" i="215"/>
  <c r="R265" i="215"/>
  <c r="S246" i="215"/>
  <c r="S231" i="215"/>
  <c r="S214" i="215"/>
  <c r="S197" i="215"/>
  <c r="AP114" i="215"/>
  <c r="R100" i="215"/>
  <c r="S87" i="215"/>
  <c r="S70" i="215"/>
  <c r="R54" i="215"/>
  <c r="S40" i="215"/>
  <c r="AR12" i="215"/>
  <c r="AA7" i="215"/>
  <c r="AA6" i="215" s="1"/>
  <c r="R518" i="214"/>
  <c r="AN505" i="214"/>
  <c r="R491" i="214"/>
  <c r="S479" i="214"/>
  <c r="S469" i="214"/>
  <c r="S455" i="214"/>
  <c r="S444" i="214"/>
  <c r="S434" i="214"/>
  <c r="AR420" i="214"/>
  <c r="S409" i="214"/>
  <c r="S400" i="214"/>
  <c r="AR386" i="214"/>
  <c r="R376" i="214"/>
  <c r="R367" i="214"/>
  <c r="R354" i="214"/>
  <c r="R344" i="214"/>
  <c r="S321" i="214"/>
  <c r="R312" i="214"/>
  <c r="R289" i="214"/>
  <c r="S279" i="214"/>
  <c r="AP267" i="214"/>
  <c r="R256" i="214"/>
  <c r="S246" i="214"/>
  <c r="S234" i="214"/>
  <c r="S226" i="214"/>
  <c r="R205" i="214"/>
  <c r="S196" i="214"/>
  <c r="S184" i="214"/>
  <c r="S176" i="214"/>
  <c r="AO165" i="214"/>
  <c r="R155" i="214"/>
  <c r="S134" i="214"/>
  <c r="S126" i="214"/>
  <c r="AR114" i="214"/>
  <c r="R106" i="214"/>
  <c r="S84" i="214"/>
  <c r="S76" i="214"/>
  <c r="S64" i="214"/>
  <c r="S56" i="214"/>
  <c r="R35" i="214"/>
  <c r="R27" i="214"/>
  <c r="R15" i="214"/>
  <c r="AK7" i="214"/>
  <c r="R515" i="213"/>
  <c r="AO505" i="213"/>
  <c r="R496" i="213"/>
  <c r="R478" i="213"/>
  <c r="S460" i="213"/>
  <c r="R443" i="213"/>
  <c r="S435" i="213"/>
  <c r="S425" i="213"/>
  <c r="S418" i="213"/>
  <c r="S408" i="213"/>
  <c r="S401" i="213"/>
  <c r="S391" i="213"/>
  <c r="R384" i="213"/>
  <c r="R374" i="213"/>
  <c r="S366" i="213"/>
  <c r="S356" i="213"/>
  <c r="R349" i="213"/>
  <c r="R339" i="213"/>
  <c r="R332" i="213"/>
  <c r="R322" i="213"/>
  <c r="R315" i="213"/>
  <c r="R305" i="213"/>
  <c r="S297" i="213"/>
  <c r="S287" i="213"/>
  <c r="S280" i="213"/>
  <c r="S270" i="213"/>
  <c r="R263" i="213"/>
  <c r="R253" i="213"/>
  <c r="S246" i="213"/>
  <c r="S236" i="213"/>
  <c r="S229" i="213"/>
  <c r="S219" i="213"/>
  <c r="S212" i="213"/>
  <c r="S202" i="213"/>
  <c r="S195" i="213"/>
  <c r="S185" i="213"/>
  <c r="S178" i="213"/>
  <c r="S168" i="213"/>
  <c r="R161" i="213"/>
  <c r="R151" i="213"/>
  <c r="S143" i="213"/>
  <c r="S133" i="213"/>
  <c r="R126" i="213"/>
  <c r="R116" i="213"/>
  <c r="S108" i="213"/>
  <c r="S98" i="213"/>
  <c r="R91" i="213"/>
  <c r="R81" i="213"/>
  <c r="S73" i="213"/>
  <c r="S64" i="213"/>
  <c r="S57" i="213"/>
  <c r="S47" i="213"/>
  <c r="R40" i="213"/>
  <c r="R30" i="213"/>
  <c r="S23" i="213"/>
  <c r="S13" i="213"/>
  <c r="AI7" i="213"/>
  <c r="AI6" i="213" s="1"/>
  <c r="I7" i="213"/>
  <c r="R516" i="212"/>
  <c r="R506" i="212"/>
  <c r="S498" i="212"/>
  <c r="AR488" i="212"/>
  <c r="R481" i="212"/>
  <c r="AQ471" i="212"/>
  <c r="R464" i="212"/>
  <c r="AQ454" i="212"/>
  <c r="R447" i="212"/>
  <c r="AQ437" i="212"/>
  <c r="R430" i="212"/>
  <c r="AQ420" i="212"/>
  <c r="S412" i="212"/>
  <c r="AP403" i="212"/>
  <c r="R395" i="212"/>
  <c r="AO386" i="212"/>
  <c r="S377" i="212"/>
  <c r="AN369" i="212"/>
  <c r="R360" i="212"/>
  <c r="R343" i="212"/>
  <c r="S325" i="212"/>
  <c r="R308" i="212"/>
  <c r="S290" i="212"/>
  <c r="R273" i="212"/>
  <c r="S265" i="212"/>
  <c r="S255" i="212"/>
  <c r="R248" i="212"/>
  <c r="R238" i="212"/>
  <c r="S230" i="212"/>
  <c r="S220" i="212"/>
  <c r="R213" i="212"/>
  <c r="R203" i="212"/>
  <c r="S195" i="212"/>
  <c r="S185" i="212"/>
  <c r="R178" i="212"/>
  <c r="R168" i="212"/>
  <c r="S160" i="212"/>
  <c r="R151" i="212"/>
  <c r="S143" i="212"/>
  <c r="R152" i="219"/>
  <c r="S83" i="219"/>
  <c r="R467" i="218"/>
  <c r="S35" i="218"/>
  <c r="J7" i="218"/>
  <c r="J6" i="218" s="1"/>
  <c r="R276" i="217"/>
  <c r="S149" i="217"/>
  <c r="R70" i="217"/>
  <c r="W7" i="217"/>
  <c r="R379" i="216"/>
  <c r="R346" i="216"/>
  <c r="R312" i="216"/>
  <c r="R281" i="216"/>
  <c r="R241" i="216"/>
  <c r="S213" i="216"/>
  <c r="R172" i="216"/>
  <c r="R134" i="216"/>
  <c r="S110" i="216"/>
  <c r="R16" i="216"/>
  <c r="AN488" i="215"/>
  <c r="R467" i="215"/>
  <c r="S405" i="215"/>
  <c r="S380" i="215"/>
  <c r="R327" i="215"/>
  <c r="S295" i="215"/>
  <c r="S236" i="215"/>
  <c r="R213" i="215"/>
  <c r="AN182" i="215"/>
  <c r="S157" i="215"/>
  <c r="S105" i="215"/>
  <c r="S81" i="215"/>
  <c r="S43" i="215"/>
  <c r="R24" i="215"/>
  <c r="AE7" i="215"/>
  <c r="AE6" i="215" s="1"/>
  <c r="R515" i="214"/>
  <c r="R490" i="214"/>
  <c r="AN471" i="214"/>
  <c r="S435" i="214"/>
  <c r="S412" i="214"/>
  <c r="R396" i="214"/>
  <c r="S374" i="214"/>
  <c r="S353" i="214"/>
  <c r="R338" i="214"/>
  <c r="S319" i="214"/>
  <c r="AR301" i="214"/>
  <c r="R286" i="214"/>
  <c r="AR267" i="214"/>
  <c r="AN233" i="214"/>
  <c r="AO216" i="214"/>
  <c r="AO182" i="214"/>
  <c r="AR165" i="214"/>
  <c r="AR131" i="214"/>
  <c r="S115" i="214"/>
  <c r="AP97" i="214"/>
  <c r="R82" i="214"/>
  <c r="R64" i="214"/>
  <c r="S63" i="214"/>
  <c r="S49" i="214"/>
  <c r="R46" i="214"/>
  <c r="S32" i="214"/>
  <c r="S14" i="214"/>
  <c r="AD7" i="214"/>
  <c r="AD6" i="214" s="1"/>
  <c r="R517" i="213"/>
  <c r="R499" i="213"/>
  <c r="S485" i="213"/>
  <c r="R440" i="213"/>
  <c r="R424" i="213"/>
  <c r="R420" i="213"/>
  <c r="S409" i="213"/>
  <c r="R394" i="213"/>
  <c r="R381" i="213"/>
  <c r="R365" i="213"/>
  <c r="S350" i="213"/>
  <c r="R320" i="213"/>
  <c r="R306" i="213"/>
  <c r="S294" i="213"/>
  <c r="S281" i="213"/>
  <c r="S251" i="213"/>
  <c r="R250" i="213"/>
  <c r="R239" i="213"/>
  <c r="S228" i="213"/>
  <c r="R200" i="213"/>
  <c r="R187" i="213"/>
  <c r="S176" i="213"/>
  <c r="R163" i="213"/>
  <c r="R133" i="213"/>
  <c r="R123" i="213"/>
  <c r="R110" i="213"/>
  <c r="R82" i="213"/>
  <c r="R71" i="213"/>
  <c r="R50" i="213"/>
  <c r="S39" i="213"/>
  <c r="AN29" i="213"/>
  <c r="S19" i="213"/>
  <c r="M7" i="213"/>
  <c r="M6" i="213" s="1"/>
  <c r="R515" i="212"/>
  <c r="S493" i="212"/>
  <c r="R483" i="212"/>
  <c r="AO471" i="212"/>
  <c r="S460" i="212"/>
  <c r="S450" i="212"/>
  <c r="R438" i="212"/>
  <c r="S427" i="212"/>
  <c r="R418" i="212"/>
  <c r="R405" i="212"/>
  <c r="S394" i="212"/>
  <c r="R373" i="212"/>
  <c r="S362" i="212"/>
  <c r="R341" i="212"/>
  <c r="R332" i="212"/>
  <c r="S319" i="212"/>
  <c r="S310" i="212"/>
  <c r="R289" i="212"/>
  <c r="S280" i="212"/>
  <c r="S268" i="212"/>
  <c r="R259" i="212"/>
  <c r="R236" i="212"/>
  <c r="R227" i="212"/>
  <c r="AN216" i="212"/>
  <c r="R205" i="212"/>
  <c r="R195" i="212"/>
  <c r="R183" i="212"/>
  <c r="S174" i="212"/>
  <c r="R143" i="212"/>
  <c r="R132" i="212"/>
  <c r="S124" i="212"/>
  <c r="AQ114" i="212"/>
  <c r="R106" i="212"/>
  <c r="S88" i="212"/>
  <c r="S71" i="212"/>
  <c r="AP63" i="212"/>
  <c r="R55" i="212"/>
  <c r="AP46" i="212"/>
  <c r="S38" i="212"/>
  <c r="AR29" i="212"/>
  <c r="S29" i="212"/>
  <c r="R23" i="212"/>
  <c r="R13" i="212"/>
  <c r="AG7" i="212"/>
  <c r="AG6" i="212" s="1"/>
  <c r="R515" i="211"/>
  <c r="AQ505" i="211"/>
  <c r="R498" i="211"/>
  <c r="AQ488" i="211"/>
  <c r="S480" i="211"/>
  <c r="AP471" i="211"/>
  <c r="R463" i="211"/>
  <c r="AO454" i="211"/>
  <c r="R446" i="211"/>
  <c r="AO437" i="211"/>
  <c r="S428" i="211"/>
  <c r="AN420" i="211"/>
  <c r="S411" i="211"/>
  <c r="AN403" i="211"/>
  <c r="R394" i="211"/>
  <c r="R377" i="211"/>
  <c r="R360" i="211"/>
  <c r="R343" i="211"/>
  <c r="S325" i="211"/>
  <c r="R308" i="211"/>
  <c r="S290" i="211"/>
  <c r="R273" i="211"/>
  <c r="S265" i="211"/>
  <c r="S255" i="211"/>
  <c r="R248" i="211"/>
  <c r="R238" i="211"/>
  <c r="S230" i="211"/>
  <c r="S149" i="219"/>
  <c r="R394" i="218"/>
  <c r="S31" i="218"/>
  <c r="I7" i="218"/>
  <c r="AP420" i="217"/>
  <c r="R301" i="217"/>
  <c r="S274" i="217"/>
  <c r="S191" i="217"/>
  <c r="R149" i="217"/>
  <c r="S69" i="217"/>
  <c r="R465" i="216"/>
  <c r="R377" i="216"/>
  <c r="R338" i="216"/>
  <c r="S308" i="216"/>
  <c r="R278" i="216"/>
  <c r="R240" i="216"/>
  <c r="R213" i="216"/>
  <c r="S166" i="216"/>
  <c r="S102" i="216"/>
  <c r="AO12" i="216"/>
  <c r="S466" i="215"/>
  <c r="R380" i="215"/>
  <c r="R325" i="215"/>
  <c r="R295" i="215"/>
  <c r="AN233" i="215"/>
  <c r="S210" i="215"/>
  <c r="R157" i="215"/>
  <c r="R105" i="215"/>
  <c r="R81" i="215"/>
  <c r="R43" i="215"/>
  <c r="S23" i="215"/>
  <c r="Y7" i="215"/>
  <c r="Y6" i="215" s="1"/>
  <c r="S514" i="214"/>
  <c r="S489" i="214"/>
  <c r="S433" i="214"/>
  <c r="R412" i="214"/>
  <c r="R393" i="214"/>
  <c r="R374" i="214"/>
  <c r="R353" i="214"/>
  <c r="AO335" i="214"/>
  <c r="R319" i="214"/>
  <c r="AQ301" i="214"/>
  <c r="AN284" i="214"/>
  <c r="AN165" i="214"/>
  <c r="AP114" i="214"/>
  <c r="AO97" i="214"/>
  <c r="S81" i="214"/>
  <c r="AR63" i="214"/>
  <c r="R47" i="214"/>
  <c r="R32" i="214"/>
  <c r="R14" i="214"/>
  <c r="AB7" i="214"/>
  <c r="S516" i="213"/>
  <c r="S498" i="213"/>
  <c r="R485" i="213"/>
  <c r="S469" i="213"/>
  <c r="R438" i="213"/>
  <c r="S423" i="213"/>
  <c r="R408" i="213"/>
  <c r="S393" i="213"/>
  <c r="R379" i="213"/>
  <c r="S364" i="213"/>
  <c r="R350" i="213"/>
  <c r="S319" i="213"/>
  <c r="S304" i="213"/>
  <c r="S292" i="213"/>
  <c r="R280" i="213"/>
  <c r="R251" i="213"/>
  <c r="S238" i="213"/>
  <c r="R228" i="213"/>
  <c r="AR199" i="213"/>
  <c r="S186" i="213"/>
  <c r="R176" i="213"/>
  <c r="S162" i="213"/>
  <c r="S132" i="213"/>
  <c r="S122" i="213"/>
  <c r="S109" i="213"/>
  <c r="AR80" i="213"/>
  <c r="S70" i="213"/>
  <c r="S49" i="213"/>
  <c r="R39" i="213"/>
  <c r="R19" i="213"/>
  <c r="L7" i="213"/>
  <c r="L6" i="213" s="1"/>
  <c r="S514" i="212"/>
  <c r="S492" i="212"/>
  <c r="S482" i="212"/>
  <c r="AN471" i="212"/>
  <c r="R460" i="212"/>
  <c r="S449" i="212"/>
  <c r="AP437" i="212"/>
  <c r="R427" i="212"/>
  <c r="S417" i="212"/>
  <c r="S404" i="212"/>
  <c r="R394" i="212"/>
  <c r="S384" i="212"/>
  <c r="S372" i="212"/>
  <c r="R362" i="212"/>
  <c r="S340" i="212"/>
  <c r="S331" i="212"/>
  <c r="R319" i="212"/>
  <c r="R310" i="212"/>
  <c r="S288" i="212"/>
  <c r="R280" i="212"/>
  <c r="R268" i="212"/>
  <c r="R258" i="212"/>
  <c r="S247" i="212"/>
  <c r="S235" i="212"/>
  <c r="S226" i="212"/>
  <c r="S204" i="212"/>
  <c r="S194" i="212"/>
  <c r="AR182" i="212"/>
  <c r="R174" i="212"/>
  <c r="S152" i="212"/>
  <c r="S142" i="212"/>
  <c r="AR131" i="212"/>
  <c r="R131" i="212"/>
  <c r="R124" i="212"/>
  <c r="AP114" i="212"/>
  <c r="S105" i="212"/>
  <c r="R88" i="212"/>
  <c r="R71" i="212"/>
  <c r="AO63" i="212"/>
  <c r="S54" i="212"/>
  <c r="AO46" i="212"/>
  <c r="R38" i="212"/>
  <c r="AQ29" i="212"/>
  <c r="S22" i="212"/>
  <c r="AR12" i="212"/>
  <c r="AF7" i="212"/>
  <c r="AF6" i="212" s="1"/>
  <c r="S514" i="211"/>
  <c r="AP505" i="211"/>
  <c r="S497" i="211"/>
  <c r="AP488" i="211"/>
  <c r="R480" i="211"/>
  <c r="AO471" i="211"/>
  <c r="S462" i="211"/>
  <c r="AN454" i="211"/>
  <c r="S445" i="211"/>
  <c r="AN437" i="211"/>
  <c r="R428" i="211"/>
  <c r="R411" i="211"/>
  <c r="S393" i="211"/>
  <c r="S376" i="211"/>
  <c r="S359" i="211"/>
  <c r="S342" i="211"/>
  <c r="R325" i="211"/>
  <c r="S307" i="211"/>
  <c r="R290" i="211"/>
  <c r="S282" i="211"/>
  <c r="S272" i="211"/>
  <c r="R265" i="211"/>
  <c r="R255" i="211"/>
  <c r="S247" i="211"/>
  <c r="S237" i="211"/>
  <c r="R230" i="211"/>
  <c r="R220" i="211"/>
  <c r="R392" i="218"/>
  <c r="R338" i="218"/>
  <c r="S178" i="218"/>
  <c r="S30" i="218"/>
  <c r="R315" i="217"/>
  <c r="R274" i="217"/>
  <c r="S187" i="217"/>
  <c r="R110" i="217"/>
  <c r="S66" i="217"/>
  <c r="M7" i="217"/>
  <c r="M6" i="217" s="1"/>
  <c r="S464" i="216"/>
  <c r="R371" i="216"/>
  <c r="R308" i="216"/>
  <c r="AR267" i="216"/>
  <c r="R234" i="216"/>
  <c r="R206" i="216"/>
  <c r="R166" i="216"/>
  <c r="R102" i="216"/>
  <c r="R465" i="215"/>
  <c r="R435" i="215"/>
  <c r="S379" i="215"/>
  <c r="R348" i="215"/>
  <c r="AP318" i="215"/>
  <c r="R294" i="215"/>
  <c r="S264" i="215"/>
  <c r="S207" i="215"/>
  <c r="R154" i="215"/>
  <c r="S103" i="215"/>
  <c r="AR80" i="215"/>
  <c r="R42" i="215"/>
  <c r="S21" i="215"/>
  <c r="X7" i="215"/>
  <c r="R514" i="214"/>
  <c r="AQ488" i="214"/>
  <c r="R433" i="214"/>
  <c r="S410" i="214"/>
  <c r="S390" i="214"/>
  <c r="S373" i="214"/>
  <c r="AP352" i="214"/>
  <c r="AN335" i="214"/>
  <c r="AR318" i="214"/>
  <c r="AN301" i="214"/>
  <c r="AO114" i="214"/>
  <c r="AN97" i="214"/>
  <c r="AO80" i="214"/>
  <c r="AP63" i="214"/>
  <c r="AR46" i="214"/>
  <c r="S31" i="214"/>
  <c r="S13" i="214"/>
  <c r="W7" i="214"/>
  <c r="S514" i="213"/>
  <c r="S497" i="213"/>
  <c r="R483" i="213"/>
  <c r="R469" i="213"/>
  <c r="AN437" i="213"/>
  <c r="R423" i="213"/>
  <c r="S407" i="213"/>
  <c r="R393" i="213"/>
  <c r="S376" i="213"/>
  <c r="R364" i="213"/>
  <c r="S348" i="213"/>
  <c r="R319" i="213"/>
  <c r="R304" i="213"/>
  <c r="R290" i="213"/>
  <c r="S279" i="213"/>
  <c r="AR250" i="213"/>
  <c r="R238" i="213"/>
  <c r="S227" i="213"/>
  <c r="S214" i="213"/>
  <c r="AN199" i="213"/>
  <c r="R185" i="213"/>
  <c r="S175" i="213"/>
  <c r="R162" i="213"/>
  <c r="R132" i="213"/>
  <c r="R121" i="213"/>
  <c r="R108" i="213"/>
  <c r="AQ80" i="213"/>
  <c r="R70" i="213"/>
  <c r="R61" i="213"/>
  <c r="R49" i="213"/>
  <c r="S38" i="213"/>
  <c r="S18" i="213"/>
  <c r="K7" i="213"/>
  <c r="K6" i="213" s="1"/>
  <c r="R514" i="212"/>
  <c r="R492" i="212"/>
  <c r="R482" i="212"/>
  <c r="S459" i="212"/>
  <c r="R449" i="212"/>
  <c r="AO437" i="212"/>
  <c r="S426" i="212"/>
  <c r="S416" i="212"/>
  <c r="R404" i="212"/>
  <c r="S393" i="212"/>
  <c r="R384" i="212"/>
  <c r="S371" i="212"/>
  <c r="S361" i="212"/>
  <c r="R340" i="212"/>
  <c r="R331" i="212"/>
  <c r="AQ318" i="212"/>
  <c r="S309" i="212"/>
  <c r="R288" i="212"/>
  <c r="S279" i="212"/>
  <c r="AQ267" i="212"/>
  <c r="S257" i="212"/>
  <c r="R247" i="212"/>
  <c r="R235" i="212"/>
  <c r="R226" i="212"/>
  <c r="R204" i="212"/>
  <c r="R194" i="212"/>
  <c r="AQ182" i="212"/>
  <c r="S173" i="212"/>
  <c r="R152" i="212"/>
  <c r="R142" i="212"/>
  <c r="AQ131" i="212"/>
  <c r="S123" i="212"/>
  <c r="AO114" i="212"/>
  <c r="R105" i="212"/>
  <c r="R87" i="212"/>
  <c r="S70" i="212"/>
  <c r="AN63" i="212"/>
  <c r="R54" i="212"/>
  <c r="AN46" i="212"/>
  <c r="S37" i="212"/>
  <c r="AP29" i="212"/>
  <c r="R22" i="212"/>
  <c r="AQ12" i="212"/>
  <c r="AE7" i="212"/>
  <c r="AE6" i="212" s="1"/>
  <c r="R514" i="211"/>
  <c r="AO505" i="211"/>
  <c r="R497" i="211"/>
  <c r="AO488" i="211"/>
  <c r="S479" i="211"/>
  <c r="AN471" i="211"/>
  <c r="R462" i="211"/>
  <c r="R445" i="211"/>
  <c r="S427" i="211"/>
  <c r="S410" i="211"/>
  <c r="R393" i="211"/>
  <c r="R376" i="211"/>
  <c r="R359" i="211"/>
  <c r="R342" i="211"/>
  <c r="S324" i="211"/>
  <c r="R307" i="211"/>
  <c r="S299" i="211"/>
  <c r="S289" i="211"/>
  <c r="R282" i="211"/>
  <c r="R272" i="211"/>
  <c r="S264" i="211"/>
  <c r="S254" i="211"/>
  <c r="R247" i="211"/>
  <c r="R237" i="211"/>
  <c r="S229" i="211"/>
  <c r="S219" i="211"/>
  <c r="R212" i="211"/>
  <c r="R202" i="211"/>
  <c r="R195" i="211"/>
  <c r="S185" i="211"/>
  <c r="S178" i="211"/>
  <c r="S168" i="211"/>
  <c r="R161" i="211"/>
  <c r="R151" i="211"/>
  <c r="S134" i="211"/>
  <c r="R127" i="211"/>
  <c r="R117" i="211"/>
  <c r="S109" i="211"/>
  <c r="S99" i="211"/>
  <c r="R92" i="211"/>
  <c r="R82" i="211"/>
  <c r="R76" i="211"/>
  <c r="S59" i="211"/>
  <c r="R50" i="211"/>
  <c r="S43" i="211"/>
  <c r="S34" i="211"/>
  <c r="R19" i="211"/>
  <c r="AB7" i="211"/>
  <c r="AB6" i="211" s="1"/>
  <c r="S514" i="210"/>
  <c r="AP505" i="210"/>
  <c r="R497" i="210"/>
  <c r="AO488" i="210"/>
  <c r="S479" i="210"/>
  <c r="AN471" i="210"/>
  <c r="R462" i="210"/>
  <c r="S444" i="210"/>
  <c r="R427" i="210"/>
  <c r="S409" i="210"/>
  <c r="S392" i="210"/>
  <c r="S375" i="210"/>
  <c r="R358" i="210"/>
  <c r="S350" i="210"/>
  <c r="S340" i="210"/>
  <c r="R333" i="210"/>
  <c r="R323" i="210"/>
  <c r="S315" i="210"/>
  <c r="S305" i="210"/>
  <c r="S298" i="210"/>
  <c r="S288" i="210"/>
  <c r="R281" i="210"/>
  <c r="R271" i="210"/>
  <c r="S264" i="210"/>
  <c r="S403" i="220"/>
  <c r="R520" i="218"/>
  <c r="S389" i="218"/>
  <c r="AP216" i="218"/>
  <c r="S173" i="218"/>
  <c r="R12" i="218"/>
  <c r="R314" i="217"/>
  <c r="AO267" i="217"/>
  <c r="R187" i="217"/>
  <c r="R107" i="217"/>
  <c r="R19" i="217"/>
  <c r="L7" i="217"/>
  <c r="L6" i="217" s="1"/>
  <c r="S494" i="216"/>
  <c r="S463" i="216"/>
  <c r="S433" i="216"/>
  <c r="R400" i="216"/>
  <c r="AN369" i="216"/>
  <c r="S306" i="216"/>
  <c r="AN267" i="216"/>
  <c r="AR233" i="216"/>
  <c r="S101" i="216"/>
  <c r="S77" i="216"/>
  <c r="R43" i="216"/>
  <c r="S520" i="215"/>
  <c r="S461" i="215"/>
  <c r="S434" i="215"/>
  <c r="R378" i="215"/>
  <c r="S347" i="215"/>
  <c r="R292" i="215"/>
  <c r="S261" i="215"/>
  <c r="S206" i="215"/>
  <c r="R150" i="215"/>
  <c r="R101" i="215"/>
  <c r="AO80" i="215"/>
  <c r="S39" i="215"/>
  <c r="R17" i="215"/>
  <c r="R511" i="214"/>
  <c r="AP488" i="214"/>
  <c r="S432" i="214"/>
  <c r="R409" i="214"/>
  <c r="R390" i="214"/>
  <c r="R373" i="214"/>
  <c r="AO352" i="214"/>
  <c r="AO318" i="214"/>
  <c r="S248" i="214"/>
  <c r="AN114" i="214"/>
  <c r="AO63" i="214"/>
  <c r="AP46" i="214"/>
  <c r="AR29" i="214"/>
  <c r="R13" i="214"/>
  <c r="R514" i="213"/>
  <c r="R497" i="213"/>
  <c r="S480" i="213"/>
  <c r="S468" i="213"/>
  <c r="S422" i="213"/>
  <c r="R407" i="213"/>
  <c r="R403" i="213"/>
  <c r="S392" i="213"/>
  <c r="R376" i="213"/>
  <c r="S363" i="213"/>
  <c r="R348" i="213"/>
  <c r="AO318" i="213"/>
  <c r="S303" i="213"/>
  <c r="S289" i="213"/>
  <c r="R279" i="213"/>
  <c r="S265" i="213"/>
  <c r="AQ250" i="213"/>
  <c r="S237" i="213"/>
  <c r="R227" i="213"/>
  <c r="R214" i="213"/>
  <c r="S184" i="213"/>
  <c r="S173" i="213"/>
  <c r="S160" i="213"/>
  <c r="AR131" i="213"/>
  <c r="R518" i="218"/>
  <c r="AP386" i="218"/>
  <c r="S199" i="218"/>
  <c r="S364" i="217"/>
  <c r="S313" i="217"/>
  <c r="S231" i="217"/>
  <c r="S186" i="217"/>
  <c r="R103" i="217"/>
  <c r="S15" i="217"/>
  <c r="AR488" i="216"/>
  <c r="R458" i="216"/>
  <c r="R431" i="216"/>
  <c r="S397" i="216"/>
  <c r="R306" i="216"/>
  <c r="AQ233" i="216"/>
  <c r="R101" i="216"/>
  <c r="R73" i="216"/>
  <c r="S42" i="216"/>
  <c r="R520" i="215"/>
  <c r="AQ454" i="215"/>
  <c r="S433" i="215"/>
  <c r="R420" i="215"/>
  <c r="S377" i="215"/>
  <c r="S346" i="215"/>
  <c r="S289" i="215"/>
  <c r="S258" i="215"/>
  <c r="S203" i="215"/>
  <c r="AN148" i="215"/>
  <c r="S129" i="215"/>
  <c r="R99" i="215"/>
  <c r="R61" i="215"/>
  <c r="S38" i="215"/>
  <c r="R16" i="215"/>
  <c r="O7" i="215"/>
  <c r="O6" i="215" s="1"/>
  <c r="R507" i="214"/>
  <c r="AO488" i="214"/>
  <c r="R452" i="214"/>
  <c r="R431" i="214"/>
  <c r="S408" i="214"/>
  <c r="R389" i="214"/>
  <c r="S370" i="214"/>
  <c r="AN352" i="214"/>
  <c r="S247" i="214"/>
  <c r="R196" i="214"/>
  <c r="S146" i="214"/>
  <c r="AN63" i="214"/>
  <c r="AO46" i="214"/>
  <c r="AQ12" i="214"/>
  <c r="M7" i="214"/>
  <c r="M6" i="214" s="1"/>
  <c r="S513" i="213"/>
  <c r="R495" i="213"/>
  <c r="R480" i="213"/>
  <c r="R468" i="213"/>
  <c r="S452" i="213"/>
  <c r="AR420" i="213"/>
  <c r="S406" i="213"/>
  <c r="R391" i="213"/>
  <c r="S375" i="213"/>
  <c r="S361" i="213"/>
  <c r="S347" i="213"/>
  <c r="S333" i="213"/>
  <c r="R303" i="213"/>
  <c r="R289" i="213"/>
  <c r="S278" i="213"/>
  <c r="R265" i="213"/>
  <c r="R236" i="213"/>
  <c r="S226" i="213"/>
  <c r="S213" i="213"/>
  <c r="R184" i="213"/>
  <c r="S182" i="213"/>
  <c r="R171" i="213"/>
  <c r="R160" i="213"/>
  <c r="R146" i="213"/>
  <c r="AQ131" i="213"/>
  <c r="R118" i="213"/>
  <c r="R107" i="213"/>
  <c r="S93" i="213"/>
  <c r="AO80" i="213"/>
  <c r="R69" i="213"/>
  <c r="R47" i="213"/>
  <c r="S37" i="213"/>
  <c r="R17" i="213"/>
  <c r="R513" i="212"/>
  <c r="S503" i="212"/>
  <c r="S490" i="212"/>
  <c r="R480" i="212"/>
  <c r="R458" i="212"/>
  <c r="R448" i="212"/>
  <c r="S425" i="212"/>
  <c r="R415" i="212"/>
  <c r="AO403" i="212"/>
  <c r="S392" i="212"/>
  <c r="R383" i="212"/>
  <c r="R370" i="212"/>
  <c r="S359" i="212"/>
  <c r="R339" i="212"/>
  <c r="S329" i="212"/>
  <c r="AO318" i="212"/>
  <c r="S307" i="212"/>
  <c r="R299" i="212"/>
  <c r="R287" i="212"/>
  <c r="S278" i="212"/>
  <c r="AN267" i="212"/>
  <c r="S256" i="212"/>
  <c r="R246" i="212"/>
  <c r="R234" i="212"/>
  <c r="S224" i="212"/>
  <c r="R202" i="212"/>
  <c r="R193" i="212"/>
  <c r="AO182" i="212"/>
  <c r="R172" i="212"/>
  <c r="S162" i="212"/>
  <c r="R150" i="212"/>
  <c r="R141" i="212"/>
  <c r="AO131" i="212"/>
  <c r="S122" i="212"/>
  <c r="S103" i="212"/>
  <c r="S85" i="212"/>
  <c r="S78" i="212"/>
  <c r="R53" i="212"/>
  <c r="AN29" i="212"/>
  <c r="R21" i="212"/>
  <c r="AO12" i="212"/>
  <c r="AB7" i="212"/>
  <c r="AB6" i="212" s="1"/>
  <c r="R513" i="211"/>
  <c r="R496" i="211"/>
  <c r="S478" i="211"/>
  <c r="R461" i="211"/>
  <c r="R444" i="211"/>
  <c r="S426" i="211"/>
  <c r="S409" i="211"/>
  <c r="R392" i="211"/>
  <c r="R375" i="211"/>
  <c r="R358" i="211"/>
  <c r="R341" i="211"/>
  <c r="S333" i="211"/>
  <c r="S323" i="211"/>
  <c r="R316" i="211"/>
  <c r="R306" i="211"/>
  <c r="S298" i="211"/>
  <c r="S288" i="211"/>
  <c r="R281" i="211"/>
  <c r="R271" i="211"/>
  <c r="S263" i="211"/>
  <c r="S253" i="211"/>
  <c r="R246" i="211"/>
  <c r="R236" i="211"/>
  <c r="S228" i="211"/>
  <c r="S298" i="219"/>
  <c r="S515" i="218"/>
  <c r="R445" i="218"/>
  <c r="S311" i="217"/>
  <c r="R226" i="217"/>
  <c r="R186" i="217"/>
  <c r="S101" i="217"/>
  <c r="R15" i="217"/>
  <c r="S457" i="216"/>
  <c r="AR420" i="216"/>
  <c r="R396" i="216"/>
  <c r="R302" i="216"/>
  <c r="AP233" i="216"/>
  <c r="S128" i="216"/>
  <c r="S99" i="216"/>
  <c r="R72" i="216"/>
  <c r="R42" i="216"/>
  <c r="R519" i="215"/>
  <c r="S486" i="215"/>
  <c r="AN454" i="215"/>
  <c r="R432" i="215"/>
  <c r="S401" i="215"/>
  <c r="R375" i="215"/>
  <c r="R346" i="215"/>
  <c r="S285" i="215"/>
  <c r="R258" i="215"/>
  <c r="AP199" i="215"/>
  <c r="S178" i="215"/>
  <c r="R129" i="215"/>
  <c r="AQ97" i="215"/>
  <c r="R58" i="215"/>
  <c r="R38" i="215"/>
  <c r="R14" i="215"/>
  <c r="N7" i="215"/>
  <c r="N6" i="215" s="1"/>
  <c r="AR505" i="214"/>
  <c r="S468" i="214"/>
  <c r="R448" i="214"/>
  <c r="S430" i="214"/>
  <c r="R408" i="214"/>
  <c r="S388" i="214"/>
  <c r="R265" i="214"/>
  <c r="R246" i="214"/>
  <c r="S195" i="214"/>
  <c r="S145" i="214"/>
  <c r="AP12" i="214"/>
  <c r="L7" i="214"/>
  <c r="L6" i="214" s="1"/>
  <c r="S512" i="213"/>
  <c r="S494" i="213"/>
  <c r="S479" i="213"/>
  <c r="S467" i="213"/>
  <c r="R452" i="213"/>
  <c r="R406" i="213"/>
  <c r="S390" i="213"/>
  <c r="R375" i="213"/>
  <c r="R359" i="213"/>
  <c r="R347" i="213"/>
  <c r="R333" i="213"/>
  <c r="S302" i="213"/>
  <c r="S288" i="213"/>
  <c r="R278" i="213"/>
  <c r="S264" i="213"/>
  <c r="S235" i="213"/>
  <c r="S224" i="213"/>
  <c r="R212" i="213"/>
  <c r="S183" i="213"/>
  <c r="S170" i="213"/>
  <c r="S159" i="213"/>
  <c r="S145" i="213"/>
  <c r="AP131" i="213"/>
  <c r="S117" i="213"/>
  <c r="S106" i="213"/>
  <c r="R93" i="213"/>
  <c r="AN80" i="213"/>
  <c r="S68" i="213"/>
  <c r="S59" i="213"/>
  <c r="AR46" i="213"/>
  <c r="R37" i="213"/>
  <c r="R16" i="213"/>
  <c r="AM7" i="213"/>
  <c r="AM6" i="213" s="1"/>
  <c r="S512" i="212"/>
  <c r="S502" i="212"/>
  <c r="R490" i="212"/>
  <c r="S479" i="212"/>
  <c r="S457" i="212"/>
  <c r="S446" i="212"/>
  <c r="R425" i="212"/>
  <c r="S414" i="212"/>
  <c r="AN403" i="212"/>
  <c r="R392" i="212"/>
  <c r="S382" i="212"/>
  <c r="AR369" i="212"/>
  <c r="R359" i="212"/>
  <c r="S350" i="212"/>
  <c r="S338" i="212"/>
  <c r="R329" i="212"/>
  <c r="AN318" i="212"/>
  <c r="R307" i="212"/>
  <c r="S298" i="212"/>
  <c r="S286" i="212"/>
  <c r="R278" i="212"/>
  <c r="R255" i="212"/>
  <c r="S245" i="212"/>
  <c r="AR233" i="212"/>
  <c r="R224" i="212"/>
  <c r="S214" i="212"/>
  <c r="S201" i="212"/>
  <c r="S192" i="212"/>
  <c r="AN182" i="212"/>
  <c r="S171" i="212"/>
  <c r="R162" i="212"/>
  <c r="S149" i="212"/>
  <c r="S140" i="212"/>
  <c r="AN131" i="212"/>
  <c r="R122" i="212"/>
  <c r="R103" i="212"/>
  <c r="R85" i="212"/>
  <c r="R78" i="212"/>
  <c r="S69" i="212"/>
  <c r="S52" i="212"/>
  <c r="S36" i="212"/>
  <c r="S20" i="212"/>
  <c r="AN12" i="212"/>
  <c r="AA7" i="212"/>
  <c r="AA6" i="212" s="1"/>
  <c r="S512" i="211"/>
  <c r="S495" i="211"/>
  <c r="R478" i="211"/>
  <c r="S460" i="211"/>
  <c r="S443" i="211"/>
  <c r="R426" i="211"/>
  <c r="R409" i="211"/>
  <c r="S401" i="211"/>
  <c r="S391" i="211"/>
  <c r="S384" i="211"/>
  <c r="S374" i="211"/>
  <c r="S367" i="211"/>
  <c r="S357" i="211"/>
  <c r="S350" i="211"/>
  <c r="S340" i="211"/>
  <c r="R333" i="211"/>
  <c r="R323" i="211"/>
  <c r="S315" i="211"/>
  <c r="S305" i="211"/>
  <c r="R298" i="211"/>
  <c r="R288" i="211"/>
  <c r="S280" i="211"/>
  <c r="S270" i="211"/>
  <c r="R263" i="211"/>
  <c r="R253" i="211"/>
  <c r="S245" i="211"/>
  <c r="S235" i="211"/>
  <c r="R228" i="211"/>
  <c r="R447" i="219"/>
  <c r="AO505" i="218"/>
  <c r="R420" i="218"/>
  <c r="AO80" i="218"/>
  <c r="S417" i="217"/>
  <c r="S225" i="217"/>
  <c r="R143" i="217"/>
  <c r="AQ97" i="217"/>
  <c r="R13" i="217"/>
  <c r="R457" i="216"/>
  <c r="AQ420" i="216"/>
  <c r="R390" i="216"/>
  <c r="R329" i="216"/>
  <c r="R128" i="216"/>
  <c r="R99" i="216"/>
  <c r="R69" i="216"/>
  <c r="S41" i="216"/>
  <c r="R511" i="215"/>
  <c r="R486" i="215"/>
  <c r="S431" i="215"/>
  <c r="R401" i="215"/>
  <c r="AO369" i="215"/>
  <c r="S345" i="215"/>
  <c r="AN284" i="215"/>
  <c r="S257" i="215"/>
  <c r="R229" i="215"/>
  <c r="R178" i="215"/>
  <c r="S127" i="215"/>
  <c r="AP97" i="215"/>
  <c r="S55" i="215"/>
  <c r="R36" i="215"/>
  <c r="S13" i="215"/>
  <c r="M7" i="215"/>
  <c r="M6" i="215" s="1"/>
  <c r="AQ505" i="214"/>
  <c r="R468" i="214"/>
  <c r="S447" i="214"/>
  <c r="R430" i="214"/>
  <c r="S407" i="214"/>
  <c r="AQ386" i="214"/>
  <c r="R282" i="214"/>
  <c r="S264" i="214"/>
  <c r="S245" i="214"/>
  <c r="R229" i="214"/>
  <c r="S214" i="214"/>
  <c r="R195" i="214"/>
  <c r="R179" i="214"/>
  <c r="R145" i="214"/>
  <c r="S129" i="214"/>
  <c r="K7" i="214"/>
  <c r="R512" i="213"/>
  <c r="R494" i="213"/>
  <c r="R479" i="213"/>
  <c r="S465" i="213"/>
  <c r="S451" i="213"/>
  <c r="S405" i="213"/>
  <c r="R390" i="213"/>
  <c r="S373" i="213"/>
  <c r="S358" i="213"/>
  <c r="S346" i="213"/>
  <c r="S331" i="213"/>
  <c r="R302" i="213"/>
  <c r="R287" i="213"/>
  <c r="S277" i="213"/>
  <c r="R264" i="213"/>
  <c r="R235" i="213"/>
  <c r="S233" i="213"/>
  <c r="R222" i="213"/>
  <c r="S211" i="213"/>
  <c r="R183" i="213"/>
  <c r="R170" i="213"/>
  <c r="R159" i="213"/>
  <c r="R145" i="213"/>
  <c r="AO131" i="213"/>
  <c r="R117" i="213"/>
  <c r="R106" i="213"/>
  <c r="S92" i="213"/>
  <c r="R59" i="213"/>
  <c r="AQ46" i="213"/>
  <c r="S36" i="213"/>
  <c r="S15" i="213"/>
  <c r="AL7" i="213"/>
  <c r="AL6" i="213" s="1"/>
  <c r="R512" i="212"/>
  <c r="R502" i="212"/>
  <c r="S489" i="212"/>
  <c r="R479" i="212"/>
  <c r="S469" i="212"/>
  <c r="S456" i="212"/>
  <c r="R446" i="212"/>
  <c r="R424" i="212"/>
  <c r="R414" i="212"/>
  <c r="S391" i="212"/>
  <c r="S381" i="212"/>
  <c r="AQ369" i="212"/>
  <c r="S358" i="212"/>
  <c r="R350" i="212"/>
  <c r="R338" i="212"/>
  <c r="R328" i="212"/>
  <c r="S306" i="212"/>
  <c r="R298" i="212"/>
  <c r="R286" i="212"/>
  <c r="R277" i="212"/>
  <c r="S254" i="212"/>
  <c r="R245" i="212"/>
  <c r="AQ233" i="212"/>
  <c r="R223" i="212"/>
  <c r="R214" i="212"/>
  <c r="R201" i="212"/>
  <c r="R192" i="212"/>
  <c r="S170" i="212"/>
  <c r="S161" i="212"/>
  <c r="R149" i="212"/>
  <c r="R140" i="212"/>
  <c r="S121" i="212"/>
  <c r="R102" i="212"/>
  <c r="S95" i="212"/>
  <c r="S84" i="212"/>
  <c r="R69" i="212"/>
  <c r="R52" i="212"/>
  <c r="R36" i="212"/>
  <c r="R20" i="212"/>
  <c r="Z7" i="212"/>
  <c r="Z6" i="212" s="1"/>
  <c r="R512" i="211"/>
  <c r="R495" i="211"/>
  <c r="S477" i="211"/>
  <c r="R460" i="211"/>
  <c r="R443" i="211"/>
  <c r="S435" i="211"/>
  <c r="S425" i="211"/>
  <c r="S418" i="211"/>
  <c r="S408" i="211"/>
  <c r="R401" i="211"/>
  <c r="R391" i="211"/>
  <c r="R384" i="211"/>
  <c r="R374" i="211"/>
  <c r="R367" i="211"/>
  <c r="R357" i="211"/>
  <c r="R350" i="211"/>
  <c r="R340" i="211"/>
  <c r="S332" i="211"/>
  <c r="S322" i="211"/>
  <c r="R315" i="211"/>
  <c r="R305" i="211"/>
  <c r="S297" i="211"/>
  <c r="S287" i="211"/>
  <c r="R280" i="211"/>
  <c r="R270" i="211"/>
  <c r="S262" i="211"/>
  <c r="S252" i="211"/>
  <c r="R245" i="211"/>
  <c r="R235" i="211"/>
  <c r="S227" i="211"/>
  <c r="S217" i="211"/>
  <c r="R210" i="211"/>
  <c r="R200" i="211"/>
  <c r="R193" i="211"/>
  <c r="S183" i="211"/>
  <c r="S176" i="211"/>
  <c r="S166" i="211"/>
  <c r="R159" i="211"/>
  <c r="R149" i="211"/>
  <c r="R142" i="211"/>
  <c r="S132" i="211"/>
  <c r="R125" i="211"/>
  <c r="R115" i="211"/>
  <c r="S107" i="211"/>
  <c r="AR97" i="211"/>
  <c r="R90" i="211"/>
  <c r="AR80" i="211"/>
  <c r="R80" i="211"/>
  <c r="S74" i="211"/>
  <c r="R65" i="211"/>
  <c r="S57" i="211"/>
  <c r="S48" i="211"/>
  <c r="S41" i="211"/>
  <c r="S32" i="211"/>
  <c r="R26" i="211"/>
  <c r="R17" i="211"/>
  <c r="X7" i="211"/>
  <c r="X6" i="211" s="1"/>
  <c r="S512" i="210"/>
  <c r="R495" i="210"/>
  <c r="S477" i="210"/>
  <c r="R460" i="210"/>
  <c r="S452" i="210"/>
  <c r="S442" i="210"/>
  <c r="R435" i="210"/>
  <c r="R425" i="210"/>
  <c r="S417" i="210"/>
  <c r="S407" i="210"/>
  <c r="S400" i="210"/>
  <c r="S390" i="210"/>
  <c r="S383" i="210"/>
  <c r="S373" i="210"/>
  <c r="R366" i="210"/>
  <c r="R356" i="210"/>
  <c r="S348" i="210"/>
  <c r="S338" i="210"/>
  <c r="R331" i="210"/>
  <c r="R321" i="210"/>
  <c r="S313" i="210"/>
  <c r="S303" i="210"/>
  <c r="S296" i="210"/>
  <c r="S286" i="210"/>
  <c r="R279" i="210"/>
  <c r="R269" i="210"/>
  <c r="S262" i="210"/>
  <c r="R7" i="219"/>
  <c r="R352" i="218"/>
  <c r="S182" i="218"/>
  <c r="S137" i="218"/>
  <c r="S513" i="217"/>
  <c r="AN335" i="217"/>
  <c r="R293" i="217"/>
  <c r="R86" i="217"/>
  <c r="AO46" i="217"/>
  <c r="S480" i="216"/>
  <c r="R418" i="216"/>
  <c r="AN352" i="216"/>
  <c r="AN318" i="216"/>
  <c r="R293" i="216"/>
  <c r="R254" i="216"/>
  <c r="S222" i="216"/>
  <c r="AR182" i="216"/>
  <c r="R120" i="216"/>
  <c r="R90" i="216"/>
  <c r="X7" i="216"/>
  <c r="AR471" i="215"/>
  <c r="S451" i="215"/>
  <c r="R437" i="215"/>
  <c r="R393" i="215"/>
  <c r="R366" i="215"/>
  <c r="S308" i="215"/>
  <c r="S278" i="215"/>
  <c r="R222" i="215"/>
  <c r="R195" i="215"/>
  <c r="AP165" i="215"/>
  <c r="R145" i="215"/>
  <c r="R115" i="215"/>
  <c r="S71" i="215"/>
  <c r="S50" i="215"/>
  <c r="S503" i="214"/>
  <c r="S480" i="214"/>
  <c r="S459" i="214"/>
  <c r="S442" i="214"/>
  <c r="AQ420" i="214"/>
  <c r="R365" i="214"/>
  <c r="S346" i="214"/>
  <c r="R331" i="214"/>
  <c r="S311" i="214"/>
  <c r="R292" i="214"/>
  <c r="S277" i="214"/>
  <c r="R255" i="214"/>
  <c r="R237" i="214"/>
  <c r="S224" i="214"/>
  <c r="R206" i="214"/>
  <c r="S186" i="214"/>
  <c r="S174" i="214"/>
  <c r="S154" i="214"/>
  <c r="R137" i="214"/>
  <c r="R125" i="214"/>
  <c r="S107" i="214"/>
  <c r="S88" i="214"/>
  <c r="S74" i="214"/>
  <c r="R58" i="214"/>
  <c r="S41" i="214"/>
  <c r="R25" i="214"/>
  <c r="AQ505" i="213"/>
  <c r="AO488" i="213"/>
  <c r="R475" i="213"/>
  <c r="S459" i="213"/>
  <c r="R445" i="213"/>
  <c r="S432" i="213"/>
  <c r="R417" i="213"/>
  <c r="AQ369" i="213"/>
  <c r="S354" i="213"/>
  <c r="R340" i="213"/>
  <c r="R327" i="213"/>
  <c r="S313" i="213"/>
  <c r="S299" i="213"/>
  <c r="AN284" i="213"/>
  <c r="R270" i="213"/>
  <c r="R260" i="213"/>
  <c r="S247" i="213"/>
  <c r="R218" i="213"/>
  <c r="S216" i="213"/>
  <c r="R205" i="213"/>
  <c r="S194" i="213"/>
  <c r="R166" i="213"/>
  <c r="S152" i="213"/>
  <c r="R141" i="213"/>
  <c r="R128" i="213"/>
  <c r="AO114" i="213"/>
  <c r="R100" i="213"/>
  <c r="S88" i="213"/>
  <c r="R76" i="213"/>
  <c r="R64" i="213"/>
  <c r="R55" i="213"/>
  <c r="S32" i="213"/>
  <c r="S24" i="213"/>
  <c r="AP12" i="213"/>
  <c r="AB7" i="213"/>
  <c r="AB6" i="213" s="1"/>
  <c r="R508" i="212"/>
  <c r="S497" i="212"/>
  <c r="R476" i="212"/>
  <c r="S465" i="212"/>
  <c r="AN454" i="212"/>
  <c r="R443" i="212"/>
  <c r="S432" i="212"/>
  <c r="AP420" i="212"/>
  <c r="R410" i="212"/>
  <c r="S400" i="212"/>
  <c r="S387" i="212"/>
  <c r="R377" i="212"/>
  <c r="S367" i="212"/>
  <c r="S355" i="212"/>
  <c r="S346" i="212"/>
  <c r="AO335" i="212"/>
  <c r="R324" i="212"/>
  <c r="S315" i="212"/>
  <c r="S303" i="212"/>
  <c r="S294" i="212"/>
  <c r="S272" i="212"/>
  <c r="S263" i="212"/>
  <c r="S251" i="212"/>
  <c r="S241" i="212"/>
  <c r="R219" i="212"/>
  <c r="R210" i="212"/>
  <c r="AO199" i="212"/>
  <c r="R188" i="212"/>
  <c r="S179" i="212"/>
  <c r="S166" i="212"/>
  <c r="S157" i="212"/>
  <c r="R136" i="212"/>
  <c r="S128" i="212"/>
  <c r="R118" i="212"/>
  <c r="R110" i="212"/>
  <c r="R99" i="212"/>
  <c r="S92" i="212"/>
  <c r="S81" i="212"/>
  <c r="R75" i="212"/>
  <c r="R66" i="212"/>
  <c r="R59" i="212"/>
  <c r="S49" i="212"/>
  <c r="S42" i="212"/>
  <c r="S33" i="212"/>
  <c r="R27" i="212"/>
  <c r="R17" i="212"/>
  <c r="Q8" i="212"/>
  <c r="O7" i="212"/>
  <c r="O6" i="212" s="1"/>
  <c r="R519" i="211"/>
  <c r="R509" i="211"/>
  <c r="R502" i="211"/>
  <c r="R492" i="211"/>
  <c r="S484" i="211"/>
  <c r="S474" i="211"/>
  <c r="R467" i="211"/>
  <c r="R457" i="211"/>
  <c r="R450" i="211"/>
  <c r="R440" i="211"/>
  <c r="S432" i="211"/>
  <c r="S422" i="211"/>
  <c r="S415" i="211"/>
  <c r="S405" i="211"/>
  <c r="R398" i="211"/>
  <c r="R388" i="211"/>
  <c r="R381" i="211"/>
  <c r="R371" i="211"/>
  <c r="R364" i="211"/>
  <c r="R354" i="211"/>
  <c r="R347" i="211"/>
  <c r="R337" i="211"/>
  <c r="S329" i="211"/>
  <c r="S319" i="211"/>
  <c r="R312" i="211"/>
  <c r="R302" i="211"/>
  <c r="S294" i="211"/>
  <c r="AR284" i="211"/>
  <c r="R277" i="211"/>
  <c r="S90" i="222"/>
  <c r="S227" i="220"/>
  <c r="S37" i="219"/>
  <c r="R362" i="218"/>
  <c r="R265" i="218"/>
  <c r="S512" i="217"/>
  <c r="R451" i="217"/>
  <c r="S516" i="216"/>
  <c r="R505" i="216"/>
  <c r="R474" i="216"/>
  <c r="S450" i="216"/>
  <c r="R437" i="216"/>
  <c r="S417" i="216"/>
  <c r="R403" i="216"/>
  <c r="R291" i="216"/>
  <c r="S253" i="216"/>
  <c r="S221" i="216"/>
  <c r="R89" i="216"/>
  <c r="R61" i="216"/>
  <c r="AQ471" i="215"/>
  <c r="R449" i="215"/>
  <c r="R388" i="215"/>
  <c r="S363" i="215"/>
  <c r="R305" i="215"/>
  <c r="R278" i="215"/>
  <c r="S248" i="215"/>
  <c r="AO216" i="215"/>
  <c r="S194" i="215"/>
  <c r="S144" i="215"/>
  <c r="AO114" i="215"/>
  <c r="R95" i="215"/>
  <c r="R70" i="215"/>
  <c r="S49" i="215"/>
  <c r="R503" i="214"/>
  <c r="R479" i="214"/>
  <c r="S458" i="214"/>
  <c r="R442" i="214"/>
  <c r="AP420" i="214"/>
  <c r="S383" i="214"/>
  <c r="R364" i="214"/>
  <c r="R346" i="214"/>
  <c r="S328" i="214"/>
  <c r="R311" i="214"/>
  <c r="S291" i="214"/>
  <c r="R277" i="214"/>
  <c r="S254" i="214"/>
  <c r="S236" i="214"/>
  <c r="R223" i="214"/>
  <c r="S204" i="214"/>
  <c r="R186" i="214"/>
  <c r="R174" i="214"/>
  <c r="R154" i="214"/>
  <c r="S136" i="214"/>
  <c r="S124" i="214"/>
  <c r="S105" i="214"/>
  <c r="R87" i="214"/>
  <c r="R74" i="214"/>
  <c r="S57" i="214"/>
  <c r="S38" i="214"/>
  <c r="S24" i="214"/>
  <c r="Q8" i="214"/>
  <c r="AN505" i="213"/>
  <c r="AN488" i="213"/>
  <c r="R473" i="213"/>
  <c r="R459" i="213"/>
  <c r="S444" i="213"/>
  <c r="S430" i="213"/>
  <c r="S416" i="213"/>
  <c r="R401" i="213"/>
  <c r="R354" i="213"/>
  <c r="S338" i="213"/>
  <c r="S324" i="213"/>
  <c r="R313" i="213"/>
  <c r="R299" i="213"/>
  <c r="S269" i="213"/>
  <c r="R258" i="213"/>
  <c r="R246" i="213"/>
  <c r="S217" i="213"/>
  <c r="S204" i="213"/>
  <c r="R194" i="213"/>
  <c r="AR165" i="213"/>
  <c r="R152" i="213"/>
  <c r="S140" i="213"/>
  <c r="S127" i="213"/>
  <c r="AN114" i="213"/>
  <c r="S99" i="213"/>
  <c r="R88" i="213"/>
  <c r="S75" i="213"/>
  <c r="AR63" i="213"/>
  <c r="S54" i="213"/>
  <c r="R32" i="213"/>
  <c r="R23" i="213"/>
  <c r="AO12" i="213"/>
  <c r="AA7" i="213"/>
  <c r="AA6" i="213" s="1"/>
  <c r="R520" i="212"/>
  <c r="S507" i="212"/>
  <c r="R497" i="212"/>
  <c r="R475" i="212"/>
  <c r="R465" i="212"/>
  <c r="S442" i="212"/>
  <c r="R432" i="212"/>
  <c r="AO420" i="212"/>
  <c r="S409" i="212"/>
  <c r="R400" i="212"/>
  <c r="R387" i="212"/>
  <c r="S376" i="212"/>
  <c r="R367" i="212"/>
  <c r="R355" i="212"/>
  <c r="S345" i="212"/>
  <c r="S323" i="212"/>
  <c r="R315" i="212"/>
  <c r="R303" i="212"/>
  <c r="R294" i="212"/>
  <c r="R272" i="212"/>
  <c r="R263" i="212"/>
  <c r="R251" i="212"/>
  <c r="S240" i="212"/>
  <c r="S231" i="212"/>
  <c r="S218" i="212"/>
  <c r="S209" i="212"/>
  <c r="S187" i="212"/>
  <c r="R179" i="212"/>
  <c r="R166" i="212"/>
  <c r="R157" i="212"/>
  <c r="S135" i="212"/>
  <c r="R128" i="212"/>
  <c r="S117" i="212"/>
  <c r="S109" i="212"/>
  <c r="S98" i="212"/>
  <c r="R92" i="212"/>
  <c r="R81" i="212"/>
  <c r="S74" i="212"/>
  <c r="S58" i="212"/>
  <c r="R49" i="212"/>
  <c r="R42" i="212"/>
  <c r="R33" i="212"/>
  <c r="S26" i="212"/>
  <c r="S16" i="212"/>
  <c r="N7" i="212"/>
  <c r="S518" i="211"/>
  <c r="S508" i="211"/>
  <c r="S501" i="211"/>
  <c r="S491" i="211"/>
  <c r="R484" i="211"/>
  <c r="R474" i="211"/>
  <c r="S466" i="211"/>
  <c r="S456" i="211"/>
  <c r="S449" i="211"/>
  <c r="S439" i="211"/>
  <c r="R432" i="211"/>
  <c r="R422" i="211"/>
  <c r="R415" i="211"/>
  <c r="R405" i="211"/>
  <c r="S397" i="211"/>
  <c r="S387" i="211"/>
  <c r="S380" i="211"/>
  <c r="S370" i="211"/>
  <c r="S363" i="211"/>
  <c r="S353" i="211"/>
  <c r="S346" i="211"/>
  <c r="S336" i="211"/>
  <c r="R329" i="211"/>
  <c r="R319" i="211"/>
  <c r="S311" i="211"/>
  <c r="AR301" i="211"/>
  <c r="R294" i="211"/>
  <c r="AQ284" i="211"/>
  <c r="S276" i="211"/>
  <c r="AP267" i="211"/>
  <c r="R259" i="211"/>
  <c r="AO250" i="211"/>
  <c r="S241" i="211"/>
  <c r="AN233" i="211"/>
  <c r="R224" i="211"/>
  <c r="S221" i="220"/>
  <c r="R35" i="219"/>
  <c r="S360" i="218"/>
  <c r="R310" i="218"/>
  <c r="S262" i="218"/>
  <c r="S184" i="218"/>
  <c r="AP505" i="217"/>
  <c r="S450" i="217"/>
  <c r="S128" i="217"/>
  <c r="R508" i="216"/>
  <c r="S473" i="216"/>
  <c r="S445" i="216"/>
  <c r="S412" i="216"/>
  <c r="S287" i="216"/>
  <c r="R221" i="216"/>
  <c r="S86" i="216"/>
  <c r="R53" i="216"/>
  <c r="R27" i="216"/>
  <c r="S445" i="215"/>
  <c r="R416" i="215"/>
  <c r="AN386" i="215"/>
  <c r="R361" i="215"/>
  <c r="R276" i="215"/>
  <c r="S245" i="215"/>
  <c r="S193" i="215"/>
  <c r="R144" i="215"/>
  <c r="S69" i="215"/>
  <c r="S63" i="215"/>
  <c r="AN46" i="215"/>
  <c r="S499" i="214"/>
  <c r="S478" i="214"/>
  <c r="AE7" i="219"/>
  <c r="AE6" i="219" s="1"/>
  <c r="R327" i="218"/>
  <c r="R272" i="218"/>
  <c r="R124" i="218"/>
  <c r="S468" i="217"/>
  <c r="S277" i="217"/>
  <c r="AO165" i="217"/>
  <c r="S127" i="217"/>
  <c r="S407" i="216"/>
  <c r="R324" i="216"/>
  <c r="R223" i="216"/>
  <c r="S178" i="216"/>
  <c r="S84" i="216"/>
  <c r="S468" i="215"/>
  <c r="S413" i="215"/>
  <c r="S330" i="215"/>
  <c r="R243" i="215"/>
  <c r="R127" i="215"/>
  <c r="S114" i="215"/>
  <c r="S85" i="215"/>
  <c r="R52" i="215"/>
  <c r="R25" i="215"/>
  <c r="S457" i="214"/>
  <c r="R427" i="214"/>
  <c r="R399" i="214"/>
  <c r="S366" i="214"/>
  <c r="S340" i="214"/>
  <c r="R291" i="214"/>
  <c r="S268" i="214"/>
  <c r="S244" i="214"/>
  <c r="S222" i="214"/>
  <c r="S201" i="214"/>
  <c r="S158" i="214"/>
  <c r="S133" i="214"/>
  <c r="R94" i="214"/>
  <c r="R67" i="214"/>
  <c r="S44" i="214"/>
  <c r="S16" i="214"/>
  <c r="S493" i="213"/>
  <c r="R450" i="213"/>
  <c r="R427" i="213"/>
  <c r="R373" i="213"/>
  <c r="R330" i="213"/>
  <c r="S307" i="213"/>
  <c r="S262" i="213"/>
  <c r="S244" i="213"/>
  <c r="S218" i="213"/>
  <c r="S180" i="213"/>
  <c r="S153" i="213"/>
  <c r="S135" i="213"/>
  <c r="R75" i="213"/>
  <c r="S326" i="218"/>
  <c r="AR454" i="217"/>
  <c r="S220" i="217"/>
  <c r="R127" i="217"/>
  <c r="S507" i="216"/>
  <c r="S456" i="216"/>
  <c r="AP403" i="216"/>
  <c r="R323" i="216"/>
  <c r="R176" i="216"/>
  <c r="R84" i="216"/>
  <c r="AM7" i="216"/>
  <c r="AM6" i="216" s="1"/>
  <c r="S467" i="215"/>
  <c r="R413" i="215"/>
  <c r="R330" i="215"/>
  <c r="S240" i="215"/>
  <c r="R197" i="215"/>
  <c r="S163" i="215"/>
  <c r="S124" i="215"/>
  <c r="S82" i="215"/>
  <c r="S51" i="215"/>
  <c r="AQ12" i="215"/>
  <c r="R455" i="214"/>
  <c r="S424" i="214"/>
  <c r="S398" i="214"/>
  <c r="R366" i="214"/>
  <c r="R340" i="214"/>
  <c r="R315" i="214"/>
  <c r="S288" i="214"/>
  <c r="R244" i="214"/>
  <c r="R222" i="214"/>
  <c r="R216" i="214"/>
  <c r="AR199" i="214"/>
  <c r="S157" i="214"/>
  <c r="R133" i="214"/>
  <c r="S93" i="214"/>
  <c r="S66" i="214"/>
  <c r="S43" i="214"/>
  <c r="R16" i="214"/>
  <c r="R493" i="213"/>
  <c r="R448" i="213"/>
  <c r="S426" i="213"/>
  <c r="S400" i="213"/>
  <c r="S372" i="213"/>
  <c r="S329" i="213"/>
  <c r="R307" i="213"/>
  <c r="R262" i="213"/>
  <c r="R244" i="213"/>
  <c r="R217" i="213"/>
  <c r="R180" i="213"/>
  <c r="R153" i="213"/>
  <c r="R135" i="213"/>
  <c r="S74" i="213"/>
  <c r="S58" i="213"/>
  <c r="S43" i="213"/>
  <c r="AN12" i="213"/>
  <c r="R511" i="212"/>
  <c r="S446" i="219"/>
  <c r="AN318" i="218"/>
  <c r="R183" i="218"/>
  <c r="AP216" i="217"/>
  <c r="S126" i="217"/>
  <c r="R507" i="216"/>
  <c r="R456" i="216"/>
  <c r="R321" i="216"/>
  <c r="S83" i="216"/>
  <c r="R36" i="216"/>
  <c r="AL7" i="216"/>
  <c r="AL6" i="216" s="1"/>
  <c r="R501" i="215"/>
  <c r="S411" i="215"/>
  <c r="R329" i="215"/>
  <c r="S195" i="215"/>
  <c r="R163" i="215"/>
  <c r="R118" i="215"/>
  <c r="R51" i="215"/>
  <c r="AP12" i="215"/>
  <c r="R483" i="214"/>
  <c r="AR454" i="214"/>
  <c r="S423" i="214"/>
  <c r="R398" i="214"/>
  <c r="S365" i="214"/>
  <c r="S314" i="214"/>
  <c r="R288" i="214"/>
  <c r="S243" i="214"/>
  <c r="S219" i="214"/>
  <c r="S178" i="214"/>
  <c r="AN12" i="220"/>
  <c r="AR352" i="219"/>
  <c r="AR182" i="218"/>
  <c r="AO216" i="217"/>
  <c r="R52" i="217"/>
  <c r="AO505" i="216"/>
  <c r="S363" i="216"/>
  <c r="R124" i="216"/>
  <c r="S81" i="216"/>
  <c r="AO29" i="216"/>
  <c r="AK7" i="216"/>
  <c r="S500" i="215"/>
  <c r="S410" i="215"/>
  <c r="S366" i="215"/>
  <c r="S327" i="215"/>
  <c r="R279" i="215"/>
  <c r="R193" i="215"/>
  <c r="R161" i="215"/>
  <c r="S116" i="215"/>
  <c r="AN12" i="215"/>
  <c r="S482" i="214"/>
  <c r="AO454" i="214"/>
  <c r="R423" i="214"/>
  <c r="S396" i="214"/>
  <c r="S363" i="214"/>
  <c r="R314" i="214"/>
  <c r="S287" i="214"/>
  <c r="R240" i="214"/>
  <c r="R217" i="214"/>
  <c r="R178" i="214"/>
  <c r="S153" i="214"/>
  <c r="R132" i="214"/>
  <c r="S86" i="214"/>
  <c r="S65" i="214"/>
  <c r="S37" i="214"/>
  <c r="S490" i="213"/>
  <c r="R463" i="213"/>
  <c r="R444" i="213"/>
  <c r="S424" i="213"/>
  <c r="S399" i="213"/>
  <c r="S371" i="213"/>
  <c r="R346" i="213"/>
  <c r="R324" i="213"/>
  <c r="AO301" i="213"/>
  <c r="R261" i="213"/>
  <c r="S241" i="213"/>
  <c r="AN216" i="213"/>
  <c r="R178" i="213"/>
  <c r="R150" i="213"/>
  <c r="S90" i="213"/>
  <c r="S72" i="213"/>
  <c r="S56" i="213"/>
  <c r="R42" i="213"/>
  <c r="S509" i="212"/>
  <c r="R495" i="212"/>
  <c r="S477" i="212"/>
  <c r="S462" i="212"/>
  <c r="S444" i="212"/>
  <c r="S429" i="212"/>
  <c r="R411" i="212"/>
  <c r="R396" i="212"/>
  <c r="R376" i="212"/>
  <c r="S357" i="212"/>
  <c r="R345" i="212"/>
  <c r="S327" i="212"/>
  <c r="S313" i="212"/>
  <c r="S297" i="212"/>
  <c r="AP216" i="212"/>
  <c r="AQ199" i="212"/>
  <c r="S183" i="212"/>
  <c r="AR165" i="212"/>
  <c r="R153" i="212"/>
  <c r="R137" i="212"/>
  <c r="S120" i="212"/>
  <c r="R109" i="212"/>
  <c r="R82" i="212"/>
  <c r="S72" i="212"/>
  <c r="S60" i="212"/>
  <c r="AQ46" i="212"/>
  <c r="R34" i="212"/>
  <c r="S328" i="217"/>
  <c r="AN216" i="217"/>
  <c r="S51" i="217"/>
  <c r="R354" i="216"/>
  <c r="S122" i="216"/>
  <c r="R500" i="215"/>
  <c r="R408" i="215"/>
  <c r="S360" i="215"/>
  <c r="S275" i="215"/>
  <c r="S186" i="215"/>
  <c r="R116" i="215"/>
  <c r="S520" i="214"/>
  <c r="R482" i="214"/>
  <c r="AN454" i="214"/>
  <c r="S422" i="214"/>
  <c r="AP386" i="214"/>
  <c r="S360" i="214"/>
  <c r="S313" i="214"/>
  <c r="R287" i="214"/>
  <c r="R236" i="214"/>
  <c r="AR216" i="214"/>
  <c r="S177" i="214"/>
  <c r="S152" i="214"/>
  <c r="S111" i="214"/>
  <c r="R86" i="214"/>
  <c r="R36" i="214"/>
  <c r="AP488" i="213"/>
  <c r="S462" i="213"/>
  <c r="S442" i="213"/>
  <c r="R399" i="213"/>
  <c r="R371" i="213"/>
  <c r="R344" i="213"/>
  <c r="S323" i="213"/>
  <c r="S282" i="213"/>
  <c r="S260" i="213"/>
  <c r="S234" i="213"/>
  <c r="S197" i="213"/>
  <c r="S177" i="213"/>
  <c r="S149" i="213"/>
  <c r="R111" i="213"/>
  <c r="R90" i="213"/>
  <c r="R72" i="213"/>
  <c r="R56" i="213"/>
  <c r="S41" i="213"/>
  <c r="S27" i="213"/>
  <c r="S508" i="212"/>
  <c r="S494" i="212"/>
  <c r="R477" i="212"/>
  <c r="R462" i="212"/>
  <c r="R444" i="212"/>
  <c r="R429" i="212"/>
  <c r="S410" i="212"/>
  <c r="R393" i="212"/>
  <c r="S375" i="212"/>
  <c r="R357" i="212"/>
  <c r="S344" i="212"/>
  <c r="R327" i="212"/>
  <c r="R313" i="212"/>
  <c r="R297" i="212"/>
  <c r="S282" i="212"/>
  <c r="AP199" i="212"/>
  <c r="AP182" i="212"/>
  <c r="AQ165" i="212"/>
  <c r="S150" i="212"/>
  <c r="R135" i="212"/>
  <c r="R120" i="212"/>
  <c r="S108" i="212"/>
  <c r="AR80" i="212"/>
  <c r="S80" i="212"/>
  <c r="R72" i="212"/>
  <c r="R60" i="212"/>
  <c r="S21" i="212"/>
  <c r="R510" i="211"/>
  <c r="S499" i="211"/>
  <c r="S486" i="211"/>
  <c r="AR471" i="211"/>
  <c r="S458" i="211"/>
  <c r="S448" i="211"/>
  <c r="AR420" i="211"/>
  <c r="R410" i="211"/>
  <c r="S398" i="211"/>
  <c r="S371" i="211"/>
  <c r="S361" i="211"/>
  <c r="S349" i="211"/>
  <c r="AP335" i="211"/>
  <c r="S321" i="211"/>
  <c r="S310" i="211"/>
  <c r="R297" i="211"/>
  <c r="R268" i="211"/>
  <c r="S256" i="211"/>
  <c r="S242" i="211"/>
  <c r="R231" i="211"/>
  <c r="AQ216" i="211"/>
  <c r="S207" i="211"/>
  <c r="R170" i="211"/>
  <c r="S161" i="211"/>
  <c r="R150" i="211"/>
  <c r="S141" i="211"/>
  <c r="AQ131" i="211"/>
  <c r="S122" i="211"/>
  <c r="R103" i="211"/>
  <c r="S94" i="211"/>
  <c r="S83" i="211"/>
  <c r="S75" i="211"/>
  <c r="S65" i="211"/>
  <c r="S56" i="211"/>
  <c r="S514" i="219"/>
  <c r="R254" i="217"/>
  <c r="S163" i="217"/>
  <c r="S48" i="217"/>
  <c r="R353" i="216"/>
  <c r="S265" i="216"/>
  <c r="R214" i="216"/>
  <c r="R122" i="216"/>
  <c r="S495" i="215"/>
  <c r="R360" i="215"/>
  <c r="R275" i="215"/>
  <c r="AQ182" i="215"/>
  <c r="S517" i="214"/>
  <c r="R478" i="214"/>
  <c r="AO386" i="214"/>
  <c r="R357" i="214"/>
  <c r="S309" i="214"/>
  <c r="S286" i="214"/>
  <c r="S262" i="214"/>
  <c r="S235" i="214"/>
  <c r="S233" i="214"/>
  <c r="AP216" i="214"/>
  <c r="R176" i="214"/>
  <c r="R152" i="214"/>
  <c r="R109" i="214"/>
  <c r="R84" i="214"/>
  <c r="S34" i="214"/>
  <c r="R462" i="213"/>
  <c r="R442" i="213"/>
  <c r="S398" i="213"/>
  <c r="S341" i="213"/>
  <c r="R323" i="213"/>
  <c r="R282" i="213"/>
  <c r="S255" i="213"/>
  <c r="R234" i="213"/>
  <c r="R197" i="213"/>
  <c r="R177" i="213"/>
  <c r="R149" i="213"/>
  <c r="S110" i="213"/>
  <c r="S89" i="213"/>
  <c r="R422" i="221"/>
  <c r="S416" i="220"/>
  <c r="S446" i="217"/>
  <c r="R253" i="217"/>
  <c r="R163" i="217"/>
  <c r="R48" i="217"/>
  <c r="R389" i="216"/>
  <c r="R386" i="216"/>
  <c r="AO352" i="216"/>
  <c r="S259" i="216"/>
  <c r="R156" i="216"/>
  <c r="S121" i="216"/>
  <c r="AQ488" i="215"/>
  <c r="S452" i="215"/>
  <c r="R356" i="215"/>
  <c r="S271" i="215"/>
  <c r="R228" i="215"/>
  <c r="AP182" i="215"/>
  <c r="R517" i="214"/>
  <c r="S477" i="214"/>
  <c r="S356" i="214"/>
  <c r="S333" i="214"/>
  <c r="R309" i="214"/>
  <c r="S259" i="214"/>
  <c r="R234" i="214"/>
  <c r="S194" i="214"/>
  <c r="S175" i="214"/>
  <c r="S151" i="214"/>
  <c r="S108" i="214"/>
  <c r="S83" i="214"/>
  <c r="S33" i="214"/>
  <c r="S520" i="213"/>
  <c r="S461" i="213"/>
  <c r="S441" i="213"/>
  <c r="S396" i="213"/>
  <c r="R341" i="213"/>
  <c r="S321" i="213"/>
  <c r="S275" i="213"/>
  <c r="R255" i="213"/>
  <c r="S250" i="213"/>
  <c r="AR233" i="213"/>
  <c r="S196" i="213"/>
  <c r="S169" i="213"/>
  <c r="AR148" i="213"/>
  <c r="S107" i="213"/>
  <c r="R89" i="213"/>
  <c r="S69" i="213"/>
  <c r="R54" i="213"/>
  <c r="R38" i="213"/>
  <c r="R26" i="213"/>
  <c r="R306" i="218"/>
  <c r="R514" i="217"/>
  <c r="S439" i="217"/>
  <c r="AR250" i="217"/>
  <c r="S162" i="217"/>
  <c r="AP46" i="217"/>
  <c r="S443" i="216"/>
  <c r="S388" i="216"/>
  <c r="S315" i="216"/>
  <c r="R256" i="216"/>
  <c r="AR148" i="216"/>
  <c r="R121" i="216"/>
  <c r="R452" i="215"/>
  <c r="S227" i="215"/>
  <c r="AO182" i="215"/>
  <c r="R74" i="215"/>
  <c r="R44" i="215"/>
  <c r="S515" i="214"/>
  <c r="R477" i="214"/>
  <c r="R356" i="214"/>
  <c r="R333" i="214"/>
  <c r="S308" i="214"/>
  <c r="R259" i="214"/>
  <c r="AR233" i="214"/>
  <c r="R194" i="214"/>
  <c r="S173" i="214"/>
  <c r="S149" i="214"/>
  <c r="R108" i="214"/>
  <c r="R83" i="214"/>
  <c r="R33" i="214"/>
  <c r="R518" i="213"/>
  <c r="R460" i="213"/>
  <c r="R441" i="213"/>
  <c r="S389" i="213"/>
  <c r="S340" i="213"/>
  <c r="R321" i="213"/>
  <c r="R273" i="213"/>
  <c r="S254" i="213"/>
  <c r="AN233" i="213"/>
  <c r="R195" i="213"/>
  <c r="R168" i="213"/>
  <c r="AQ148" i="213"/>
  <c r="S128" i="213"/>
  <c r="S105" i="213"/>
  <c r="S87" i="213"/>
  <c r="S67" i="213"/>
  <c r="S53" i="213"/>
  <c r="R36" i="213"/>
  <c r="S25" i="213"/>
  <c r="AQ505" i="212"/>
  <c r="AQ488" i="212"/>
  <c r="S473" i="212"/>
  <c r="R459" i="212"/>
  <c r="R441" i="212"/>
  <c r="R426" i="212"/>
  <c r="R408" i="212"/>
  <c r="R390" i="212"/>
  <c r="R374" i="212"/>
  <c r="R354" i="212"/>
  <c r="R342" i="212"/>
  <c r="S324" i="212"/>
  <c r="R309" i="212"/>
  <c r="S295" i="212"/>
  <c r="R281" i="212"/>
  <c r="R264" i="212"/>
  <c r="S246" i="212"/>
  <c r="S229" i="212"/>
  <c r="AN165" i="212"/>
  <c r="AP148" i="212"/>
  <c r="S133" i="212"/>
  <c r="S118" i="212"/>
  <c r="R107" i="212"/>
  <c r="R95" i="212"/>
  <c r="AO80" i="212"/>
  <c r="R68" i="212"/>
  <c r="S57" i="212"/>
  <c r="S31" i="212"/>
  <c r="S18" i="212"/>
  <c r="AK7" i="212"/>
  <c r="S507" i="211"/>
  <c r="S496" i="211"/>
  <c r="R485" i="211"/>
  <c r="R456" i="211"/>
  <c r="R447" i="211"/>
  <c r="R434" i="211"/>
  <c r="AO420" i="211"/>
  <c r="R407" i="211"/>
  <c r="R396" i="211"/>
  <c r="AQ369" i="211"/>
  <c r="S358" i="211"/>
  <c r="R348" i="211"/>
  <c r="R320" i="211"/>
  <c r="R309" i="211"/>
  <c r="S295" i="211"/>
  <c r="AO267" i="211"/>
  <c r="R252" i="211"/>
  <c r="S240" i="211"/>
  <c r="S226" i="211"/>
  <c r="AN216" i="211"/>
  <c r="R206" i="211"/>
  <c r="S197" i="211"/>
  <c r="S187" i="211"/>
  <c r="S179" i="211"/>
  <c r="R168" i="211"/>
  <c r="S159" i="211"/>
  <c r="AQ148" i="211"/>
  <c r="R140" i="211"/>
  <c r="AN131" i="211"/>
  <c r="R121" i="211"/>
  <c r="S112" i="211"/>
  <c r="S101" i="211"/>
  <c r="R93" i="211"/>
  <c r="R74" i="211"/>
  <c r="AR63" i="211"/>
  <c r="R55" i="211"/>
  <c r="R51" i="220"/>
  <c r="S235" i="219"/>
  <c r="S430" i="218"/>
  <c r="R35" i="217"/>
  <c r="S482" i="216"/>
  <c r="R350" i="216"/>
  <c r="S191" i="216"/>
  <c r="R112" i="216"/>
  <c r="R25" i="216"/>
  <c r="S484" i="215"/>
  <c r="S396" i="215"/>
  <c r="S338" i="215"/>
  <c r="R309" i="215"/>
  <c r="R254" i="215"/>
  <c r="S177" i="215"/>
  <c r="R134" i="215"/>
  <c r="AN97" i="215"/>
  <c r="AR63" i="215"/>
  <c r="AN29" i="215"/>
  <c r="AG7" i="215"/>
  <c r="AG6" i="215" s="1"/>
  <c r="S443" i="214"/>
  <c r="R406" i="214"/>
  <c r="S378" i="214"/>
  <c r="S323" i="214"/>
  <c r="S280" i="214"/>
  <c r="R253" i="214"/>
  <c r="S211" i="214"/>
  <c r="R184" i="214"/>
  <c r="R182" i="214"/>
  <c r="R166" i="214"/>
  <c r="R126" i="214"/>
  <c r="S101" i="214"/>
  <c r="S54" i="214"/>
  <c r="AH7" i="214"/>
  <c r="AH6" i="214" s="1"/>
  <c r="S506" i="213"/>
  <c r="R477" i="213"/>
  <c r="AO454" i="213"/>
  <c r="S413" i="213"/>
  <c r="R358" i="213"/>
  <c r="R336" i="213"/>
  <c r="S295" i="213"/>
  <c r="S268" i="213"/>
  <c r="S231" i="213"/>
  <c r="S207" i="213"/>
  <c r="R188" i="213"/>
  <c r="S144" i="213"/>
  <c r="R124" i="213"/>
  <c r="R98" i="213"/>
  <c r="S82" i="213"/>
  <c r="AQ63" i="213"/>
  <c r="S48" i="213"/>
  <c r="S31" i="213"/>
  <c r="R21" i="213"/>
  <c r="AH7" i="213"/>
  <c r="AH6" i="213" s="1"/>
  <c r="AO454" i="212"/>
  <c r="AN437" i="212"/>
  <c r="R421" i="212"/>
  <c r="AN386" i="212"/>
  <c r="AO352" i="212"/>
  <c r="AR335" i="212"/>
  <c r="R321" i="212"/>
  <c r="R304" i="212"/>
  <c r="R290" i="212"/>
  <c r="S274" i="212"/>
  <c r="S260" i="212"/>
  <c r="R242" i="212"/>
  <c r="S225" i="212"/>
  <c r="S210" i="212"/>
  <c r="S193" i="212"/>
  <c r="R177" i="212"/>
  <c r="R163" i="212"/>
  <c r="R115" i="212"/>
  <c r="S100" i="212"/>
  <c r="S91" i="212"/>
  <c r="R65" i="212"/>
  <c r="S53" i="212"/>
  <c r="R43" i="212"/>
  <c r="R15" i="212"/>
  <c r="X7" i="212"/>
  <c r="X6" i="212" s="1"/>
  <c r="R520" i="211"/>
  <c r="AN505" i="211"/>
  <c r="S492" i="211"/>
  <c r="S481" i="211"/>
  <c r="S468" i="211"/>
  <c r="AP454" i="211"/>
  <c r="S441" i="211"/>
  <c r="S430" i="211"/>
  <c r="AR403" i="211"/>
  <c r="S390" i="211"/>
  <c r="AN46" i="220"/>
  <c r="S234" i="219"/>
  <c r="S293" i="217"/>
  <c r="S242" i="217"/>
  <c r="R142" i="217"/>
  <c r="R482" i="216"/>
  <c r="R349" i="216"/>
  <c r="R243" i="216"/>
  <c r="R191" i="216"/>
  <c r="S111" i="216"/>
  <c r="R22" i="216"/>
  <c r="R484" i="215"/>
  <c r="R396" i="215"/>
  <c r="AP335" i="215"/>
  <c r="S176" i="215"/>
  <c r="S133" i="215"/>
  <c r="AQ63" i="215"/>
  <c r="AF7" i="215"/>
  <c r="AF6" i="215" s="1"/>
  <c r="R496" i="214"/>
  <c r="R443" i="214"/>
  <c r="AQ403" i="214"/>
  <c r="R378" i="214"/>
  <c r="S350" i="214"/>
  <c r="R323" i="214"/>
  <c r="R279" i="214"/>
  <c r="S252" i="214"/>
  <c r="S208" i="214"/>
  <c r="S183" i="214"/>
  <c r="S144" i="214"/>
  <c r="S125" i="214"/>
  <c r="S99" i="214"/>
  <c r="S78" i="214"/>
  <c r="R53" i="214"/>
  <c r="S26" i="214"/>
  <c r="AF7" i="214"/>
  <c r="AF6" i="214" s="1"/>
  <c r="R506" i="213"/>
  <c r="S476" i="213"/>
  <c r="AN454" i="213"/>
  <c r="R435" i="213"/>
  <c r="R411" i="213"/>
  <c r="S357" i="213"/>
  <c r="AO335" i="213"/>
  <c r="S316" i="213"/>
  <c r="R295" i="213"/>
  <c r="R268" i="213"/>
  <c r="R231" i="213"/>
  <c r="R204" i="213"/>
  <c r="S187" i="213"/>
  <c r="R143" i="213"/>
  <c r="S123" i="213"/>
  <c r="AR97" i="213"/>
  <c r="AP80" i="213"/>
  <c r="AP63" i="213"/>
  <c r="AP46" i="213"/>
  <c r="R31" i="213"/>
  <c r="R29" i="213"/>
  <c r="S20" i="213"/>
  <c r="AG7" i="213"/>
  <c r="AG6" i="213" s="1"/>
  <c r="S519" i="212"/>
  <c r="AN420" i="212"/>
  <c r="AQ335" i="212"/>
  <c r="S320" i="212"/>
  <c r="R302" i="212"/>
  <c r="S289" i="212"/>
  <c r="R274" i="212"/>
  <c r="S259" i="212"/>
  <c r="R240" i="212"/>
  <c r="S222" i="212"/>
  <c r="R209" i="212"/>
  <c r="S191" i="212"/>
  <c r="S176" i="212"/>
  <c r="R160" i="212"/>
  <c r="AR114" i="212"/>
  <c r="R100" i="212"/>
  <c r="R91" i="212"/>
  <c r="S64" i="212"/>
  <c r="S41" i="212"/>
  <c r="S14" i="212"/>
  <c r="W7" i="212"/>
  <c r="S519" i="211"/>
  <c r="R491" i="211"/>
  <c r="R481" i="211"/>
  <c r="R468" i="211"/>
  <c r="R441" i="211"/>
  <c r="R430" i="211"/>
  <c r="R418" i="211"/>
  <c r="AQ403" i="211"/>
  <c r="R390" i="211"/>
  <c r="S208" i="218"/>
  <c r="X7" i="217"/>
  <c r="X6" i="217" s="1"/>
  <c r="AP471" i="216"/>
  <c r="S418" i="216"/>
  <c r="R48" i="216"/>
  <c r="R431" i="215"/>
  <c r="S309" i="215"/>
  <c r="R245" i="215"/>
  <c r="AO131" i="215"/>
  <c r="AO29" i="215"/>
  <c r="R473" i="214"/>
  <c r="R228" i="214"/>
  <c r="R191" i="214"/>
  <c r="R159" i="214"/>
  <c r="R128" i="214"/>
  <c r="S95" i="214"/>
  <c r="S58" i="214"/>
  <c r="R17" i="214"/>
  <c r="S477" i="213"/>
  <c r="S445" i="213"/>
  <c r="S415" i="213"/>
  <c r="S381" i="213"/>
  <c r="R337" i="213"/>
  <c r="S306" i="213"/>
  <c r="R272" i="213"/>
  <c r="R245" i="213"/>
  <c r="S209" i="213"/>
  <c r="R142" i="213"/>
  <c r="R83" i="213"/>
  <c r="R57" i="213"/>
  <c r="AQ29" i="213"/>
  <c r="AN505" i="212"/>
  <c r="R469" i="212"/>
  <c r="S448" i="212"/>
  <c r="R428" i="212"/>
  <c r="R364" i="212"/>
  <c r="R344" i="212"/>
  <c r="S321" i="212"/>
  <c r="S262" i="212"/>
  <c r="R243" i="212"/>
  <c r="R220" i="212"/>
  <c r="S202" i="212"/>
  <c r="S145" i="212"/>
  <c r="S126" i="212"/>
  <c r="R108" i="212"/>
  <c r="R94" i="212"/>
  <c r="R77" i="212"/>
  <c r="AO29" i="212"/>
  <c r="S13" i="212"/>
  <c r="K7" i="212"/>
  <c r="K6" i="212" s="1"/>
  <c r="S513" i="211"/>
  <c r="R500" i="211"/>
  <c r="R483" i="211"/>
  <c r="S467" i="211"/>
  <c r="AQ420" i="211"/>
  <c r="R406" i="211"/>
  <c r="R389" i="211"/>
  <c r="R379" i="211"/>
  <c r="R366" i="211"/>
  <c r="R336" i="211"/>
  <c r="R324" i="211"/>
  <c r="R310" i="211"/>
  <c r="R295" i="211"/>
  <c r="S281" i="211"/>
  <c r="AP250" i="211"/>
  <c r="R234" i="211"/>
  <c r="S221" i="211"/>
  <c r="R211" i="211"/>
  <c r="AP199" i="211"/>
  <c r="R190" i="211"/>
  <c r="S169" i="211"/>
  <c r="S158" i="211"/>
  <c r="AN148" i="211"/>
  <c r="S137" i="211"/>
  <c r="S128" i="211"/>
  <c r="R116" i="211"/>
  <c r="S106" i="211"/>
  <c r="R85" i="211"/>
  <c r="S76" i="211"/>
  <c r="R64" i="211"/>
  <c r="R54" i="211"/>
  <c r="S36" i="211"/>
  <c r="S19" i="211"/>
  <c r="Z7" i="211"/>
  <c r="Z6" i="211" s="1"/>
  <c r="R512" i="210"/>
  <c r="R493" i="210"/>
  <c r="R485" i="210"/>
  <c r="R474" i="210"/>
  <c r="R466" i="210"/>
  <c r="R455" i="210"/>
  <c r="R447" i="210"/>
  <c r="AO437" i="210"/>
  <c r="R428" i="210"/>
  <c r="S408" i="210"/>
  <c r="R401" i="210"/>
  <c r="S389" i="210"/>
  <c r="R382" i="210"/>
  <c r="R371" i="210"/>
  <c r="R363" i="210"/>
  <c r="AQ352" i="210"/>
  <c r="S343" i="210"/>
  <c r="R324" i="210"/>
  <c r="R315" i="210"/>
  <c r="R304" i="210"/>
  <c r="S295" i="210"/>
  <c r="AR284" i="210"/>
  <c r="R276" i="210"/>
  <c r="S257" i="210"/>
  <c r="S240" i="210"/>
  <c r="R223" i="210"/>
  <c r="R206" i="210"/>
  <c r="R189" i="210"/>
  <c r="R172" i="210"/>
  <c r="S154" i="210"/>
  <c r="R137" i="210"/>
  <c r="S129" i="210"/>
  <c r="S119" i="210"/>
  <c r="S112" i="210"/>
  <c r="S102" i="210"/>
  <c r="S95" i="210"/>
  <c r="S85" i="210"/>
  <c r="S78" i="210"/>
  <c r="S68" i="210"/>
  <c r="R61" i="210"/>
  <c r="R51" i="210"/>
  <c r="S43" i="210"/>
  <c r="S33" i="210"/>
  <c r="R27" i="210"/>
  <c r="R17" i="210"/>
  <c r="Z7" i="210"/>
  <c r="Z6" i="210" s="1"/>
  <c r="R513" i="209"/>
  <c r="R496" i="209"/>
  <c r="S478" i="209"/>
  <c r="S461" i="209"/>
  <c r="S444" i="209"/>
  <c r="R428" i="209"/>
  <c r="R411" i="209"/>
  <c r="R394" i="209"/>
  <c r="R377" i="209"/>
  <c r="R360" i="209"/>
  <c r="R343" i="209"/>
  <c r="R326" i="209"/>
  <c r="S308" i="209"/>
  <c r="S291" i="209"/>
  <c r="R274" i="209"/>
  <c r="S256" i="209"/>
  <c r="R85" i="219"/>
  <c r="R408" i="216"/>
  <c r="R299" i="216"/>
  <c r="S47" i="216"/>
  <c r="R425" i="215"/>
  <c r="R244" i="215"/>
  <c r="S380" i="214"/>
  <c r="S227" i="214"/>
  <c r="S187" i="214"/>
  <c r="R157" i="214"/>
  <c r="S127" i="214"/>
  <c r="S94" i="214"/>
  <c r="S55" i="214"/>
  <c r="R476" i="213"/>
  <c r="S440" i="213"/>
  <c r="S410" i="213"/>
  <c r="R372" i="213"/>
  <c r="S336" i="213"/>
  <c r="S271" i="213"/>
  <c r="S243" i="213"/>
  <c r="S203" i="213"/>
  <c r="S199" i="213"/>
  <c r="S179" i="213"/>
  <c r="S141" i="213"/>
  <c r="S55" i="213"/>
  <c r="AP29" i="213"/>
  <c r="R468" i="212"/>
  <c r="S445" i="212"/>
  <c r="S423" i="212"/>
  <c r="S383" i="212"/>
  <c r="S363" i="212"/>
  <c r="S342" i="212"/>
  <c r="AP318" i="212"/>
  <c r="R282" i="212"/>
  <c r="R262" i="212"/>
  <c r="S239" i="212"/>
  <c r="S219" i="212"/>
  <c r="S200" i="212"/>
  <c r="R145" i="212"/>
  <c r="R126" i="212"/>
  <c r="S107" i="212"/>
  <c r="S93" i="212"/>
  <c r="S76" i="212"/>
  <c r="S61" i="212"/>
  <c r="AP12" i="212"/>
  <c r="J7" i="212"/>
  <c r="J6" i="212" s="1"/>
  <c r="S511" i="211"/>
  <c r="R499" i="211"/>
  <c r="S482" i="211"/>
  <c r="R466" i="211"/>
  <c r="S452" i="211"/>
  <c r="AP420" i="211"/>
  <c r="S404" i="211"/>
  <c r="S388" i="211"/>
  <c r="S378" i="211"/>
  <c r="S365" i="211"/>
  <c r="AR335" i="211"/>
  <c r="R322" i="211"/>
  <c r="S309" i="211"/>
  <c r="S293" i="211"/>
  <c r="S279" i="211"/>
  <c r="AN250" i="211"/>
  <c r="AR233" i="211"/>
  <c r="R221" i="211"/>
  <c r="S210" i="211"/>
  <c r="AO199" i="211"/>
  <c r="S189" i="211"/>
  <c r="R169" i="211"/>
  <c r="R158" i="211"/>
  <c r="R137" i="211"/>
  <c r="R128" i="211"/>
  <c r="S115" i="211"/>
  <c r="R106" i="211"/>
  <c r="S84" i="211"/>
  <c r="R75" i="211"/>
  <c r="AQ63" i="211"/>
  <c r="S53" i="211"/>
  <c r="R36" i="211"/>
  <c r="S18" i="211"/>
  <c r="Y7" i="211"/>
  <c r="Y6" i="211" s="1"/>
  <c r="S511" i="210"/>
  <c r="S503" i="210"/>
  <c r="S492" i="210"/>
  <c r="S484" i="210"/>
  <c r="S473" i="210"/>
  <c r="S465" i="210"/>
  <c r="AR454" i="210"/>
  <c r="S446" i="210"/>
  <c r="AN437" i="210"/>
  <c r="S427" i="210"/>
  <c r="R408" i="210"/>
  <c r="R400" i="210"/>
  <c r="R389" i="210"/>
  <c r="S381" i="210"/>
  <c r="S370" i="210"/>
  <c r="S362" i="210"/>
  <c r="AP352" i="210"/>
  <c r="R343" i="210"/>
  <c r="S323" i="210"/>
  <c r="S314" i="210"/>
  <c r="R303" i="210"/>
  <c r="R295" i="210"/>
  <c r="AQ284" i="210"/>
  <c r="S275" i="210"/>
  <c r="R257" i="210"/>
  <c r="R240" i="210"/>
  <c r="S222" i="210"/>
  <c r="S205" i="210"/>
  <c r="S188" i="210"/>
  <c r="S171" i="210"/>
  <c r="R154" i="210"/>
  <c r="S146" i="210"/>
  <c r="S136" i="210"/>
  <c r="R129" i="210"/>
  <c r="R119" i="210"/>
  <c r="R112" i="210"/>
  <c r="R102" i="210"/>
  <c r="R95" i="210"/>
  <c r="R85" i="210"/>
  <c r="R78" i="210"/>
  <c r="R68" i="210"/>
  <c r="S60" i="210"/>
  <c r="S50" i="210"/>
  <c r="R43" i="210"/>
  <c r="R33" i="210"/>
  <c r="S26" i="210"/>
  <c r="S16" i="210"/>
  <c r="Y7" i="210"/>
  <c r="Y6" i="210" s="1"/>
  <c r="S512" i="209"/>
  <c r="S495" i="209"/>
  <c r="R478" i="209"/>
  <c r="R461" i="209"/>
  <c r="R444" i="209"/>
  <c r="S427" i="209"/>
  <c r="S410" i="209"/>
  <c r="S393" i="209"/>
  <c r="S376" i="209"/>
  <c r="S359" i="209"/>
  <c r="S342" i="209"/>
  <c r="S325" i="209"/>
  <c r="R308" i="209"/>
  <c r="R291" i="209"/>
  <c r="S273" i="209"/>
  <c r="R256" i="209"/>
  <c r="R242" i="217"/>
  <c r="R294" i="216"/>
  <c r="S227" i="216"/>
  <c r="R111" i="216"/>
  <c r="S243" i="215"/>
  <c r="R379" i="214"/>
  <c r="S299" i="214"/>
  <c r="S225" i="214"/>
  <c r="S185" i="214"/>
  <c r="AN148" i="214"/>
  <c r="S123" i="214"/>
  <c r="S91" i="214"/>
  <c r="R55" i="214"/>
  <c r="S475" i="213"/>
  <c r="R410" i="213"/>
  <c r="R269" i="213"/>
  <c r="R202" i="213"/>
  <c r="S167" i="213"/>
  <c r="R140" i="213"/>
  <c r="R53" i="213"/>
  <c r="AO29" i="213"/>
  <c r="S486" i="212"/>
  <c r="S467" i="212"/>
  <c r="R445" i="212"/>
  <c r="S422" i="212"/>
  <c r="R381" i="212"/>
  <c r="R361" i="212"/>
  <c r="S341" i="212"/>
  <c r="S281" i="212"/>
  <c r="S261" i="212"/>
  <c r="R239" i="212"/>
  <c r="R218" i="212"/>
  <c r="R200" i="212"/>
  <c r="S159" i="212"/>
  <c r="S144" i="212"/>
  <c r="S125" i="212"/>
  <c r="S106" i="212"/>
  <c r="R93" i="212"/>
  <c r="R76" i="212"/>
  <c r="R61" i="212"/>
  <c r="I7" i="212"/>
  <c r="R511" i="211"/>
  <c r="S498" i="211"/>
  <c r="R482" i="211"/>
  <c r="S465" i="211"/>
  <c r="R452" i="211"/>
  <c r="R404" i="211"/>
  <c r="R387" i="211"/>
  <c r="R378" i="211"/>
  <c r="R365" i="211"/>
  <c r="AQ335" i="211"/>
  <c r="R321" i="211"/>
  <c r="S308" i="211"/>
  <c r="R293" i="211"/>
  <c r="R279" i="211"/>
  <c r="AQ233" i="211"/>
  <c r="S220" i="211"/>
  <c r="S209" i="211"/>
  <c r="AN199" i="211"/>
  <c r="R189" i="211"/>
  <c r="S180" i="211"/>
  <c r="S167" i="211"/>
  <c r="S157" i="211"/>
  <c r="S136" i="211"/>
  <c r="S127" i="211"/>
  <c r="AR114" i="211"/>
  <c r="S105" i="211"/>
  <c r="R84" i="211"/>
  <c r="R471" i="218"/>
  <c r="R277" i="218"/>
  <c r="AR369" i="217"/>
  <c r="S240" i="217"/>
  <c r="AP165" i="217"/>
  <c r="AP284" i="216"/>
  <c r="AP148" i="216"/>
  <c r="S485" i="215"/>
  <c r="S73" i="215"/>
  <c r="S375" i="214"/>
  <c r="R299" i="214"/>
  <c r="S257" i="214"/>
  <c r="R225" i="214"/>
  <c r="R183" i="214"/>
  <c r="R123" i="214"/>
  <c r="S82" i="214"/>
  <c r="S52" i="214"/>
  <c r="S517" i="213"/>
  <c r="AP471" i="213"/>
  <c r="AR403" i="213"/>
  <c r="AR267" i="213"/>
  <c r="S201" i="213"/>
  <c r="R167" i="213"/>
  <c r="S138" i="213"/>
  <c r="S52" i="213"/>
  <c r="R486" i="212"/>
  <c r="S466" i="212"/>
  <c r="S443" i="212"/>
  <c r="R422" i="212"/>
  <c r="R380" i="212"/>
  <c r="R358" i="212"/>
  <c r="S339" i="212"/>
  <c r="R279" i="212"/>
  <c r="R261" i="212"/>
  <c r="S237" i="212"/>
  <c r="S217" i="212"/>
  <c r="AR199" i="212"/>
  <c r="R159" i="212"/>
  <c r="S141" i="212"/>
  <c r="R125" i="212"/>
  <c r="S104" i="212"/>
  <c r="S90" i="212"/>
  <c r="S75" i="212"/>
  <c r="S59" i="212"/>
  <c r="S44" i="212"/>
  <c r="S510" i="211"/>
  <c r="S494" i="211"/>
  <c r="R479" i="211"/>
  <c r="R465" i="211"/>
  <c r="S451" i="211"/>
  <c r="AP403" i="211"/>
  <c r="AR386" i="211"/>
  <c r="R386" i="211"/>
  <c r="S377" i="211"/>
  <c r="S364" i="211"/>
  <c r="AO335" i="211"/>
  <c r="S320" i="211"/>
  <c r="S306" i="211"/>
  <c r="S292" i="211"/>
  <c r="S278" i="211"/>
  <c r="R264" i="211"/>
  <c r="AP233" i="211"/>
  <c r="R219" i="211"/>
  <c r="R209" i="211"/>
  <c r="S188" i="211"/>
  <c r="R180" i="211"/>
  <c r="R167" i="211"/>
  <c r="R157" i="211"/>
  <c r="R136" i="211"/>
  <c r="S126" i="211"/>
  <c r="AQ114" i="211"/>
  <c r="R105" i="211"/>
  <c r="S95" i="211"/>
  <c r="R83" i="211"/>
  <c r="S73" i="211"/>
  <c r="AO63" i="211"/>
  <c r="S52" i="211"/>
  <c r="R35" i="211"/>
  <c r="S27" i="211"/>
  <c r="S17" i="211"/>
  <c r="R7" i="211"/>
  <c r="S510" i="210"/>
  <c r="S502" i="210"/>
  <c r="S491" i="210"/>
  <c r="S483" i="210"/>
  <c r="S472" i="210"/>
  <c r="S464" i="210"/>
  <c r="AP454" i="210"/>
  <c r="S445" i="210"/>
  <c r="R426" i="210"/>
  <c r="R418" i="210"/>
  <c r="S406" i="210"/>
  <c r="R399" i="210"/>
  <c r="R388" i="210"/>
  <c r="S380" i="210"/>
  <c r="AR369" i="210"/>
  <c r="S361" i="210"/>
  <c r="AN352" i="210"/>
  <c r="R342" i="210"/>
  <c r="S333" i="210"/>
  <c r="R322" i="210"/>
  <c r="R313" i="210"/>
  <c r="R302" i="210"/>
  <c r="R294" i="210"/>
  <c r="AO284" i="210"/>
  <c r="S274" i="210"/>
  <c r="R256" i="210"/>
  <c r="R239" i="210"/>
  <c r="S231" i="210"/>
  <c r="S221" i="210"/>
  <c r="S214" i="210"/>
  <c r="S204" i="210"/>
  <c r="S197" i="210"/>
  <c r="S187" i="210"/>
  <c r="S180" i="210"/>
  <c r="S170" i="210"/>
  <c r="R163" i="210"/>
  <c r="R153" i="210"/>
  <c r="S145" i="210"/>
  <c r="S135" i="210"/>
  <c r="R128" i="210"/>
  <c r="R118" i="210"/>
  <c r="R111" i="210"/>
  <c r="R101" i="210"/>
  <c r="R94" i="210"/>
  <c r="R84" i="210"/>
  <c r="R77" i="210"/>
  <c r="R67" i="210"/>
  <c r="S59" i="210"/>
  <c r="S49" i="210"/>
  <c r="R42" i="210"/>
  <c r="R32" i="210"/>
  <c r="S25" i="210"/>
  <c r="S15" i="210"/>
  <c r="W7" i="210"/>
  <c r="S511" i="209"/>
  <c r="S494" i="209"/>
  <c r="R477" i="209"/>
  <c r="R460" i="209"/>
  <c r="R443" i="209"/>
  <c r="S426" i="209"/>
  <c r="S409" i="209"/>
  <c r="S392" i="209"/>
  <c r="S375" i="209"/>
  <c r="S358" i="209"/>
  <c r="S341" i="209"/>
  <c r="S324" i="209"/>
  <c r="R307" i="209"/>
  <c r="R290" i="209"/>
  <c r="S239" i="217"/>
  <c r="S350" i="216"/>
  <c r="AN148" i="216"/>
  <c r="R482" i="215"/>
  <c r="S172" i="215"/>
  <c r="R73" i="215"/>
  <c r="R375" i="214"/>
  <c r="S332" i="214"/>
  <c r="S298" i="214"/>
  <c r="R257" i="214"/>
  <c r="AR182" i="214"/>
  <c r="R120" i="214"/>
  <c r="R52" i="214"/>
  <c r="S511" i="213"/>
  <c r="AO471" i="213"/>
  <c r="AN267" i="213"/>
  <c r="R201" i="213"/>
  <c r="S166" i="213"/>
  <c r="R136" i="213"/>
  <c r="R105" i="213"/>
  <c r="S51" i="213"/>
  <c r="R485" i="212"/>
  <c r="R466" i="212"/>
  <c r="R442" i="212"/>
  <c r="S421" i="212"/>
  <c r="S401" i="212"/>
  <c r="S379" i="212"/>
  <c r="S356" i="212"/>
  <c r="R337" i="212"/>
  <c r="S299" i="212"/>
  <c r="S276" i="212"/>
  <c r="R257" i="212"/>
  <c r="R237" i="212"/>
  <c r="R217" i="212"/>
  <c r="S180" i="212"/>
  <c r="S158" i="212"/>
  <c r="S139" i="212"/>
  <c r="R123" i="212"/>
  <c r="S101" i="212"/>
  <c r="R90" i="212"/>
  <c r="R74" i="212"/>
  <c r="R58" i="212"/>
  <c r="R44" i="212"/>
  <c r="S509" i="211"/>
  <c r="R494" i="211"/>
  <c r="R477" i="211"/>
  <c r="S464" i="211"/>
  <c r="R451" i="211"/>
  <c r="R435" i="211"/>
  <c r="AO403" i="211"/>
  <c r="AQ386" i="211"/>
  <c r="S375" i="211"/>
  <c r="R363" i="211"/>
  <c r="AN335" i="211"/>
  <c r="AR318" i="211"/>
  <c r="S304" i="211"/>
  <c r="R292" i="211"/>
  <c r="R278" i="211"/>
  <c r="R262" i="211"/>
  <c r="AO233" i="211"/>
  <c r="S218" i="211"/>
  <c r="S208" i="211"/>
  <c r="R188" i="211"/>
  <c r="R179" i="211"/>
  <c r="R166" i="211"/>
  <c r="S156" i="211"/>
  <c r="R126" i="211"/>
  <c r="AP114" i="211"/>
  <c r="S104" i="211"/>
  <c r="R95" i="211"/>
  <c r="S82" i="211"/>
  <c r="R73" i="211"/>
  <c r="AN63" i="211"/>
  <c r="R52" i="211"/>
  <c r="R27" i="211"/>
  <c r="R510" i="210"/>
  <c r="R502" i="210"/>
  <c r="R491" i="210"/>
  <c r="R483" i="210"/>
  <c r="R472" i="210"/>
  <c r="R464" i="210"/>
  <c r="AO454" i="210"/>
  <c r="R445" i="210"/>
  <c r="S425" i="210"/>
  <c r="R417" i="210"/>
  <c r="R406" i="210"/>
  <c r="S398" i="210"/>
  <c r="S387" i="210"/>
  <c r="R380" i="210"/>
  <c r="AQ369" i="210"/>
  <c r="R361" i="210"/>
  <c r="S341" i="210"/>
  <c r="S332" i="210"/>
  <c r="S321" i="210"/>
  <c r="S312" i="210"/>
  <c r="AR301" i="210"/>
  <c r="R301" i="210"/>
  <c r="S293" i="210"/>
  <c r="AN284" i="210"/>
  <c r="R274" i="210"/>
  <c r="S255" i="210"/>
  <c r="S248" i="210"/>
  <c r="S238" i="210"/>
  <c r="R231" i="210"/>
  <c r="R221" i="210"/>
  <c r="R214" i="210"/>
  <c r="R204" i="210"/>
  <c r="R197" i="210"/>
  <c r="R187" i="210"/>
  <c r="R180" i="210"/>
  <c r="R170" i="210"/>
  <c r="S162" i="210"/>
  <c r="S152" i="210"/>
  <c r="R145" i="210"/>
  <c r="R135" i="210"/>
  <c r="S127" i="210"/>
  <c r="S117" i="210"/>
  <c r="S110" i="210"/>
  <c r="S100" i="210"/>
  <c r="S93" i="210"/>
  <c r="S83" i="210"/>
  <c r="S76" i="210"/>
  <c r="S66" i="210"/>
  <c r="R59" i="210"/>
  <c r="R49" i="210"/>
  <c r="S41" i="210"/>
  <c r="S31" i="210"/>
  <c r="R25" i="210"/>
  <c r="R15" i="210"/>
  <c r="R7" i="210"/>
  <c r="R511" i="209"/>
  <c r="R494" i="209"/>
  <c r="S486" i="209"/>
  <c r="S476" i="209"/>
  <c r="S469" i="209"/>
  <c r="S459" i="209"/>
  <c r="S452" i="209"/>
  <c r="S442" i="209"/>
  <c r="R426" i="209"/>
  <c r="R409" i="209"/>
  <c r="R392" i="209"/>
  <c r="R375" i="209"/>
  <c r="R358" i="209"/>
  <c r="R341" i="209"/>
  <c r="R324" i="209"/>
  <c r="S316" i="209"/>
  <c r="S306" i="209"/>
  <c r="S299" i="209"/>
  <c r="S289" i="209"/>
  <c r="R282" i="209"/>
  <c r="R272" i="209"/>
  <c r="S264" i="209"/>
  <c r="S254" i="209"/>
  <c r="AN403" i="218"/>
  <c r="S475" i="215"/>
  <c r="S299" i="215"/>
  <c r="R166" i="215"/>
  <c r="R69" i="215"/>
  <c r="S467" i="214"/>
  <c r="R332" i="214"/>
  <c r="S296" i="214"/>
  <c r="R254" i="214"/>
  <c r="AP182" i="214"/>
  <c r="R117" i="214"/>
  <c r="S509" i="213"/>
  <c r="AN471" i="213"/>
  <c r="S298" i="213"/>
  <c r="S200" i="213"/>
  <c r="AN165" i="213"/>
  <c r="S134" i="213"/>
  <c r="S103" i="213"/>
  <c r="S78" i="213"/>
  <c r="R51" i="213"/>
  <c r="R501" i="212"/>
  <c r="S484" i="212"/>
  <c r="S463" i="212"/>
  <c r="S440" i="212"/>
  <c r="R401" i="212"/>
  <c r="R379" i="212"/>
  <c r="R356" i="212"/>
  <c r="R352" i="212"/>
  <c r="S336" i="212"/>
  <c r="S296" i="212"/>
  <c r="S275" i="212"/>
  <c r="R254" i="212"/>
  <c r="S236" i="212"/>
  <c r="AR216" i="212"/>
  <c r="R180" i="212"/>
  <c r="R158" i="212"/>
  <c r="R139" i="212"/>
  <c r="R119" i="212"/>
  <c r="R101" i="212"/>
  <c r="S89" i="212"/>
  <c r="R57" i="212"/>
  <c r="S43" i="212"/>
  <c r="R508" i="211"/>
  <c r="S505" i="211"/>
  <c r="S493" i="211"/>
  <c r="S476" i="211"/>
  <c r="R464" i="211"/>
  <c r="S450" i="211"/>
  <c r="S434" i="211"/>
  <c r="AP386" i="211"/>
  <c r="S373" i="211"/>
  <c r="S362" i="211"/>
  <c r="R349" i="211"/>
  <c r="AQ318" i="211"/>
  <c r="R304" i="211"/>
  <c r="S291" i="211"/>
  <c r="S277" i="211"/>
  <c r="S261" i="211"/>
  <c r="R218" i="211"/>
  <c r="R208" i="211"/>
  <c r="R187" i="211"/>
  <c r="R178" i="211"/>
  <c r="AR165" i="211"/>
  <c r="R156" i="211"/>
  <c r="S146" i="211"/>
  <c r="S135" i="211"/>
  <c r="S125" i="211"/>
  <c r="AO114" i="211"/>
  <c r="R104" i="211"/>
  <c r="R94" i="211"/>
  <c r="S81" i="211"/>
  <c r="S72" i="211"/>
  <c r="S44" i="211"/>
  <c r="R34" i="211"/>
  <c r="S26" i="211"/>
  <c r="S16" i="211"/>
  <c r="O7" i="211"/>
  <c r="O6" i="211" s="1"/>
  <c r="S520" i="210"/>
  <c r="S509" i="210"/>
  <c r="S501" i="210"/>
  <c r="S490" i="210"/>
  <c r="S482" i="210"/>
  <c r="AR471" i="210"/>
  <c r="S463" i="210"/>
  <c r="AN454" i="210"/>
  <c r="R444" i="210"/>
  <c r="S424" i="210"/>
  <c r="S416" i="210"/>
  <c r="S405" i="210"/>
  <c r="R398" i="210"/>
  <c r="R387" i="210"/>
  <c r="S379" i="210"/>
  <c r="AP369" i="210"/>
  <c r="S360" i="210"/>
  <c r="R341" i="210"/>
  <c r="R332" i="210"/>
  <c r="S320" i="210"/>
  <c r="R312" i="210"/>
  <c r="AQ301" i="210"/>
  <c r="R293" i="210"/>
  <c r="S273" i="210"/>
  <c r="R255" i="210"/>
  <c r="R248" i="210"/>
  <c r="R238" i="210"/>
  <c r="S230" i="210"/>
  <c r="S220" i="210"/>
  <c r="S213" i="210"/>
  <c r="S203" i="210"/>
  <c r="S196" i="210"/>
  <c r="S186" i="210"/>
  <c r="S179" i="210"/>
  <c r="S169" i="210"/>
  <c r="R162" i="210"/>
  <c r="R152" i="210"/>
  <c r="S144" i="210"/>
  <c r="S134" i="210"/>
  <c r="R127" i="210"/>
  <c r="R117" i="210"/>
  <c r="R110" i="210"/>
  <c r="R100" i="210"/>
  <c r="R93" i="210"/>
  <c r="R83" i="210"/>
  <c r="R76" i="210"/>
  <c r="R66" i="210"/>
  <c r="S58" i="210"/>
  <c r="S48" i="210"/>
  <c r="R41" i="210"/>
  <c r="R31" i="210"/>
  <c r="S24" i="210"/>
  <c r="S14" i="210"/>
  <c r="Q8" i="210"/>
  <c r="S520" i="209"/>
  <c r="S510" i="209"/>
  <c r="S503" i="209"/>
  <c r="S493" i="209"/>
  <c r="R486" i="209"/>
  <c r="R476" i="209"/>
  <c r="R469" i="209"/>
  <c r="R459" i="209"/>
  <c r="R452" i="209"/>
  <c r="R442" i="209"/>
  <c r="S435" i="209"/>
  <c r="S425" i="209"/>
  <c r="S418" i="209"/>
  <c r="S408" i="209"/>
  <c r="S401" i="209"/>
  <c r="S391" i="209"/>
  <c r="S384" i="209"/>
  <c r="S374" i="209"/>
  <c r="S367" i="209"/>
  <c r="S357" i="209"/>
  <c r="S350" i="209"/>
  <c r="S340" i="209"/>
  <c r="S333" i="209"/>
  <c r="S323" i="209"/>
  <c r="R316" i="209"/>
  <c r="R306" i="209"/>
  <c r="R299" i="209"/>
  <c r="R289" i="209"/>
  <c r="S281" i="209"/>
  <c r="S271" i="209"/>
  <c r="R264" i="209"/>
  <c r="R388" i="216"/>
  <c r="S343" i="215"/>
  <c r="R296" i="215"/>
  <c r="AQ165" i="215"/>
  <c r="S66" i="215"/>
  <c r="S27" i="215"/>
  <c r="AP505" i="214"/>
  <c r="R466" i="214"/>
  <c r="S331" i="214"/>
  <c r="S292" i="214"/>
  <c r="S253" i="214"/>
  <c r="S116" i="214"/>
  <c r="R507" i="213"/>
  <c r="S434" i="213"/>
  <c r="S367" i="213"/>
  <c r="R331" i="213"/>
  <c r="R297" i="213"/>
  <c r="S230" i="213"/>
  <c r="R101" i="213"/>
  <c r="R77" i="213"/>
  <c r="AO46" i="213"/>
  <c r="S500" i="212"/>
  <c r="S483" i="212"/>
  <c r="R463" i="212"/>
  <c r="S439" i="212"/>
  <c r="R399" i="212"/>
  <c r="S378" i="212"/>
  <c r="S353" i="212"/>
  <c r="AP335" i="212"/>
  <c r="S316" i="212"/>
  <c r="R296" i="212"/>
  <c r="R275" i="212"/>
  <c r="S253" i="212"/>
  <c r="S234" i="212"/>
  <c r="AQ216" i="212"/>
  <c r="S177" i="212"/>
  <c r="S156" i="212"/>
  <c r="S138" i="212"/>
  <c r="S99" i="212"/>
  <c r="R89" i="212"/>
  <c r="S73" i="212"/>
  <c r="S56" i="212"/>
  <c r="R41" i="212"/>
  <c r="S27" i="212"/>
  <c r="R507" i="211"/>
  <c r="R493" i="211"/>
  <c r="R476" i="211"/>
  <c r="S463" i="211"/>
  <c r="R449" i="211"/>
  <c r="S433" i="211"/>
  <c r="AO386" i="211"/>
  <c r="R373" i="211"/>
  <c r="R362" i="211"/>
  <c r="S348" i="211"/>
  <c r="AP318" i="211"/>
  <c r="S303" i="211"/>
  <c r="R291" i="211"/>
  <c r="R276" i="211"/>
  <c r="R261" i="211"/>
  <c r="S248" i="211"/>
  <c r="R217" i="211"/>
  <c r="R207" i="211"/>
  <c r="S186" i="211"/>
  <c r="S177" i="211"/>
  <c r="AQ165" i="211"/>
  <c r="S155" i="211"/>
  <c r="R146" i="211"/>
  <c r="R135" i="211"/>
  <c r="S124" i="211"/>
  <c r="AN114" i="211"/>
  <c r="S103" i="211"/>
  <c r="S93" i="211"/>
  <c r="R81" i="211"/>
  <c r="R72" i="211"/>
  <c r="S51" i="211"/>
  <c r="R44" i="211"/>
  <c r="S33" i="211"/>
  <c r="S25" i="211"/>
  <c r="R16" i="211"/>
  <c r="Q8" i="211"/>
  <c r="N7" i="211"/>
  <c r="N6" i="211" s="1"/>
  <c r="R520" i="210"/>
  <c r="R509" i="210"/>
  <c r="R501" i="210"/>
  <c r="R490" i="210"/>
  <c r="R482" i="210"/>
  <c r="AQ471" i="210"/>
  <c r="R463" i="210"/>
  <c r="S443" i="210"/>
  <c r="S435" i="210"/>
  <c r="R424" i="210"/>
  <c r="R416" i="210"/>
  <c r="R405" i="210"/>
  <c r="S397" i="210"/>
  <c r="AR386" i="210"/>
  <c r="S386" i="210"/>
  <c r="R379" i="210"/>
  <c r="AO369" i="210"/>
  <c r="R360" i="210"/>
  <c r="R340" i="210"/>
  <c r="S331" i="210"/>
  <c r="R320" i="210"/>
  <c r="S311" i="210"/>
  <c r="AP301" i="210"/>
  <c r="S292" i="210"/>
  <c r="R273" i="210"/>
  <c r="S265" i="210"/>
  <c r="S254" i="210"/>
  <c r="S247" i="210"/>
  <c r="S237" i="210"/>
  <c r="R230" i="210"/>
  <c r="R220" i="210"/>
  <c r="R213" i="210"/>
  <c r="R203" i="210"/>
  <c r="R196" i="210"/>
  <c r="R186" i="210"/>
  <c r="R179" i="210"/>
  <c r="R169" i="210"/>
  <c r="S161" i="210"/>
  <c r="S151" i="210"/>
  <c r="R144" i="210"/>
  <c r="R134" i="210"/>
  <c r="S126" i="210"/>
  <c r="S116" i="210"/>
  <c r="S109" i="210"/>
  <c r="S99" i="210"/>
  <c r="S92" i="210"/>
  <c r="S82" i="210"/>
  <c r="S75" i="210"/>
  <c r="S65" i="210"/>
  <c r="R58" i="210"/>
  <c r="R48" i="210"/>
  <c r="S40" i="210"/>
  <c r="S30" i="210"/>
  <c r="R24" i="210"/>
  <c r="R14" i="210"/>
  <c r="O7" i="210"/>
  <c r="O6" i="210" s="1"/>
  <c r="R520" i="209"/>
  <c r="R510" i="209"/>
  <c r="R503" i="209"/>
  <c r="R493" i="209"/>
  <c r="S485" i="209"/>
  <c r="S475" i="209"/>
  <c r="S468" i="209"/>
  <c r="S458" i="209"/>
  <c r="S451" i="209"/>
  <c r="S441" i="209"/>
  <c r="R435" i="209"/>
  <c r="R425" i="209"/>
  <c r="R418" i="209"/>
  <c r="R408" i="209"/>
  <c r="R401" i="209"/>
  <c r="R391" i="209"/>
  <c r="R384" i="209"/>
  <c r="R374" i="209"/>
  <c r="R367" i="209"/>
  <c r="R357" i="209"/>
  <c r="R94" i="217"/>
  <c r="S387" i="216"/>
  <c r="S91" i="216"/>
  <c r="AO335" i="215"/>
  <c r="S226" i="215"/>
  <c r="R27" i="215"/>
  <c r="S465" i="214"/>
  <c r="R324" i="214"/>
  <c r="AQ250" i="214"/>
  <c r="R144" i="214"/>
  <c r="R116" i="214"/>
  <c r="R434" i="213"/>
  <c r="R366" i="213"/>
  <c r="S330" i="213"/>
  <c r="S296" i="213"/>
  <c r="R229" i="213"/>
  <c r="S100" i="213"/>
  <c r="R73" i="213"/>
  <c r="AN46" i="213"/>
  <c r="R500" i="212"/>
  <c r="S480" i="212"/>
  <c r="S461" i="212"/>
  <c r="R439" i="212"/>
  <c r="S398" i="212"/>
  <c r="R375" i="212"/>
  <c r="AR352" i="212"/>
  <c r="R316" i="212"/>
  <c r="R293" i="212"/>
  <c r="S271" i="212"/>
  <c r="R253" i="212"/>
  <c r="AO233" i="212"/>
  <c r="R176" i="212"/>
  <c r="R156" i="212"/>
  <c r="S137" i="212"/>
  <c r="R117" i="212"/>
  <c r="R98" i="212"/>
  <c r="S86" i="212"/>
  <c r="R73" i="212"/>
  <c r="R56" i="212"/>
  <c r="S40" i="212"/>
  <c r="R26" i="212"/>
  <c r="S506" i="211"/>
  <c r="S490" i="211"/>
  <c r="S475" i="211"/>
  <c r="S461" i="211"/>
  <c r="R448" i="211"/>
  <c r="R433" i="211"/>
  <c r="S417" i="211"/>
  <c r="AN386" i="211"/>
  <c r="S372" i="211"/>
  <c r="R361" i="211"/>
  <c r="S347" i="211"/>
  <c r="AO318" i="211"/>
  <c r="R303" i="211"/>
  <c r="R289" i="211"/>
  <c r="S275" i="211"/>
  <c r="S260" i="211"/>
  <c r="S246" i="211"/>
  <c r="AR216" i="211"/>
  <c r="S206" i="211"/>
  <c r="R197" i="211"/>
  <c r="R186" i="211"/>
  <c r="R177" i="211"/>
  <c r="AP165" i="211"/>
  <c r="R155" i="211"/>
  <c r="S145" i="211"/>
  <c r="R134" i="211"/>
  <c r="R124" i="211"/>
  <c r="S102" i="211"/>
  <c r="S92" i="211"/>
  <c r="AQ80" i="211"/>
  <c r="S71" i="211"/>
  <c r="R51" i="211"/>
  <c r="R43" i="211"/>
  <c r="R33" i="211"/>
  <c r="R25" i="211"/>
  <c r="S15" i="211"/>
  <c r="M7" i="211"/>
  <c r="S519" i="210"/>
  <c r="S508" i="210"/>
  <c r="S500" i="210"/>
  <c r="S489" i="210"/>
  <c r="S481" i="210"/>
  <c r="AP471" i="210"/>
  <c r="S462" i="210"/>
  <c r="R443" i="210"/>
  <c r="S434" i="210"/>
  <c r="S423" i="210"/>
  <c r="S415" i="210"/>
  <c r="S404" i="210"/>
  <c r="R397" i="210"/>
  <c r="AQ386" i="210"/>
  <c r="S378" i="210"/>
  <c r="AN369" i="210"/>
  <c r="S359" i="210"/>
  <c r="S339" i="210"/>
  <c r="S330" i="210"/>
  <c r="S319" i="210"/>
  <c r="R311" i="210"/>
  <c r="AO301" i="210"/>
  <c r="R292" i="210"/>
  <c r="S272" i="210"/>
  <c r="R265" i="210"/>
  <c r="R254" i="210"/>
  <c r="R247" i="210"/>
  <c r="R237" i="210"/>
  <c r="S229" i="210"/>
  <c r="S219" i="210"/>
  <c r="S212" i="210"/>
  <c r="S202" i="210"/>
  <c r="S195" i="210"/>
  <c r="S185" i="210"/>
  <c r="S178" i="210"/>
  <c r="S168" i="210"/>
  <c r="R161" i="210"/>
  <c r="R151" i="210"/>
  <c r="S143" i="210"/>
  <c r="S133" i="210"/>
  <c r="R126" i="210"/>
  <c r="R116" i="210"/>
  <c r="R109" i="210"/>
  <c r="R99" i="210"/>
  <c r="R92" i="210"/>
  <c r="R82" i="210"/>
  <c r="R75" i="210"/>
  <c r="R65" i="210"/>
  <c r="S57" i="210"/>
  <c r="S47" i="210"/>
  <c r="R40" i="210"/>
  <c r="R30" i="210"/>
  <c r="S23" i="210"/>
  <c r="S13" i="210"/>
  <c r="N7" i="210"/>
  <c r="N6" i="210" s="1"/>
  <c r="S519" i="209"/>
  <c r="S509" i="209"/>
  <c r="S502" i="209"/>
  <c r="S492" i="209"/>
  <c r="R485" i="209"/>
  <c r="R475" i="209"/>
  <c r="R468" i="209"/>
  <c r="R458" i="209"/>
  <c r="R451" i="209"/>
  <c r="R441" i="209"/>
  <c r="S434" i="209"/>
  <c r="S424" i="209"/>
  <c r="S417" i="209"/>
  <c r="S407" i="209"/>
  <c r="S400" i="209"/>
  <c r="S390" i="209"/>
  <c r="S383" i="209"/>
  <c r="S373" i="209"/>
  <c r="S366" i="209"/>
  <c r="S356" i="209"/>
  <c r="S304" i="218"/>
  <c r="R415" i="217"/>
  <c r="R346" i="217"/>
  <c r="R282" i="217"/>
  <c r="R75" i="217"/>
  <c r="S255" i="216"/>
  <c r="S192" i="216"/>
  <c r="S137" i="216"/>
  <c r="R66" i="216"/>
  <c r="R26" i="216"/>
  <c r="S506" i="215"/>
  <c r="R397" i="215"/>
  <c r="R331" i="215"/>
  <c r="S52" i="215"/>
  <c r="S494" i="214"/>
  <c r="R281" i="214"/>
  <c r="R245" i="214"/>
  <c r="R203" i="214"/>
  <c r="R167" i="214"/>
  <c r="R134" i="214"/>
  <c r="R104" i="214"/>
  <c r="S73" i="214"/>
  <c r="S501" i="213"/>
  <c r="S457" i="213"/>
  <c r="R425" i="213"/>
  <c r="S353" i="213"/>
  <c r="R285" i="213"/>
  <c r="R252" i="213"/>
  <c r="AR216" i="213"/>
  <c r="R193" i="213"/>
  <c r="R158" i="213"/>
  <c r="R125" i="213"/>
  <c r="S65" i="213"/>
  <c r="R44" i="213"/>
  <c r="S21" i="213"/>
  <c r="AD7" i="213"/>
  <c r="AD6" i="213" s="1"/>
  <c r="S515" i="212"/>
  <c r="S495" i="212"/>
  <c r="R473" i="212"/>
  <c r="AP454" i="212"/>
  <c r="R412" i="212"/>
  <c r="S390" i="212"/>
  <c r="R333" i="212"/>
  <c r="R306" i="212"/>
  <c r="S285" i="212"/>
  <c r="R269" i="212"/>
  <c r="AO250" i="212"/>
  <c r="R212" i="212"/>
  <c r="S190" i="212"/>
  <c r="S169" i="212"/>
  <c r="AQ148" i="212"/>
  <c r="AP131" i="212"/>
  <c r="AN97" i="212"/>
  <c r="AQ80" i="212"/>
  <c r="S66" i="212"/>
  <c r="R50" i="212"/>
  <c r="S35" i="212"/>
  <c r="S23" i="212"/>
  <c r="AI7" i="212"/>
  <c r="AI6" i="212" s="1"/>
  <c r="AN488" i="211"/>
  <c r="R472" i="211"/>
  <c r="S455" i="211"/>
  <c r="R442" i="211"/>
  <c r="R427" i="211"/>
  <c r="R414" i="211"/>
  <c r="R399" i="211"/>
  <c r="AO369" i="211"/>
  <c r="R355" i="211"/>
  <c r="R344" i="211"/>
  <c r="S330" i="211"/>
  <c r="AN301" i="211"/>
  <c r="R285" i="211"/>
  <c r="S271" i="211"/>
  <c r="S257" i="211"/>
  <c r="R242" i="211"/>
  <c r="R226" i="211"/>
  <c r="S203" i="211"/>
  <c r="S194" i="211"/>
  <c r="AR182" i="211"/>
  <c r="S182" i="211"/>
  <c r="R174" i="211"/>
  <c r="S152" i="211"/>
  <c r="R143" i="211"/>
  <c r="AP131" i="211"/>
  <c r="S120" i="211"/>
  <c r="S111" i="211"/>
  <c r="R99" i="211"/>
  <c r="R89" i="211"/>
  <c r="R69" i="211"/>
  <c r="R60" i="211"/>
  <c r="R48" i="211"/>
  <c r="R40" i="211"/>
  <c r="R30" i="211"/>
  <c r="R23" i="211"/>
  <c r="R13" i="211"/>
  <c r="AK7" i="211"/>
  <c r="R517" i="210"/>
  <c r="R506" i="210"/>
  <c r="R498" i="210"/>
  <c r="AN488" i="210"/>
  <c r="S478" i="210"/>
  <c r="R459" i="210"/>
  <c r="R451" i="210"/>
  <c r="R440" i="210"/>
  <c r="R432" i="210"/>
  <c r="R421" i="210"/>
  <c r="R413" i="210"/>
  <c r="AO403" i="210"/>
  <c r="S394" i="210"/>
  <c r="R376" i="210"/>
  <c r="S367" i="210"/>
  <c r="S356" i="210"/>
  <c r="S347" i="210"/>
  <c r="S336" i="210"/>
  <c r="R328" i="210"/>
  <c r="AO318" i="210"/>
  <c r="S308" i="210"/>
  <c r="S289" i="210"/>
  <c r="S280" i="210"/>
  <c r="S269" i="210"/>
  <c r="S261" i="210"/>
  <c r="S251" i="210"/>
  <c r="S244" i="210"/>
  <c r="S234" i="210"/>
  <c r="R227" i="210"/>
  <c r="R217" i="210"/>
  <c r="R210" i="210"/>
  <c r="R200" i="210"/>
  <c r="R193" i="210"/>
  <c r="R183" i="210"/>
  <c r="R176" i="210"/>
  <c r="R166" i="210"/>
  <c r="S158" i="210"/>
  <c r="AR148" i="210"/>
  <c r="R141" i="210"/>
  <c r="AQ131" i="210"/>
  <c r="S123" i="210"/>
  <c r="AP114" i="210"/>
  <c r="S106" i="210"/>
  <c r="AP97" i="210"/>
  <c r="S89" i="210"/>
  <c r="AP80" i="210"/>
  <c r="S72" i="210"/>
  <c r="AP63" i="210"/>
  <c r="R55" i="210"/>
  <c r="AO46" i="210"/>
  <c r="S37" i="210"/>
  <c r="AN29" i="210"/>
  <c r="R21" i="210"/>
  <c r="AO12" i="210"/>
  <c r="AI7" i="210"/>
  <c r="AI6" i="210" s="1"/>
  <c r="I7" i="210"/>
  <c r="R517" i="209"/>
  <c r="R507" i="209"/>
  <c r="R500" i="209"/>
  <c r="R490" i="209"/>
  <c r="S482" i="209"/>
  <c r="S472" i="209"/>
  <c r="S465" i="209"/>
  <c r="S455" i="209"/>
  <c r="S303" i="218"/>
  <c r="S414" i="217"/>
  <c r="S345" i="217"/>
  <c r="AO199" i="217"/>
  <c r="R138" i="217"/>
  <c r="S74" i="217"/>
  <c r="R382" i="216"/>
  <c r="R189" i="216"/>
  <c r="R137" i="216"/>
  <c r="S64" i="216"/>
  <c r="S25" i="216"/>
  <c r="R506" i="215"/>
  <c r="R80" i="215"/>
  <c r="S493" i="214"/>
  <c r="S278" i="214"/>
  <c r="AP233" i="214"/>
  <c r="S202" i="214"/>
  <c r="S166" i="214"/>
  <c r="S132" i="214"/>
  <c r="S103" i="214"/>
  <c r="R70" i="214"/>
  <c r="J7" i="214"/>
  <c r="J6" i="214" s="1"/>
  <c r="S492" i="213"/>
  <c r="S455" i="213"/>
  <c r="AP352" i="213"/>
  <c r="AR284" i="213"/>
  <c r="S192" i="213"/>
  <c r="R156" i="213"/>
  <c r="S124" i="213"/>
  <c r="AO63" i="213"/>
  <c r="S42" i="213"/>
  <c r="R20" i="213"/>
  <c r="Z7" i="213"/>
  <c r="S513" i="212"/>
  <c r="R494" i="212"/>
  <c r="S472" i="212"/>
  <c r="S435" i="212"/>
  <c r="S411" i="212"/>
  <c r="R389" i="212"/>
  <c r="S332" i="212"/>
  <c r="S305" i="212"/>
  <c r="AR284" i="212"/>
  <c r="AP267" i="212"/>
  <c r="R230" i="212"/>
  <c r="S211" i="212"/>
  <c r="S189" i="212"/>
  <c r="R169" i="212"/>
  <c r="AO148" i="212"/>
  <c r="AP80" i="212"/>
  <c r="S65" i="212"/>
  <c r="S48" i="212"/>
  <c r="R35" i="212"/>
  <c r="S19" i="212"/>
  <c r="AH7" i="212"/>
  <c r="AH6" i="212" s="1"/>
  <c r="S520" i="211"/>
  <c r="AQ471" i="211"/>
  <c r="R455" i="211"/>
  <c r="S440" i="211"/>
  <c r="R425" i="211"/>
  <c r="S413" i="211"/>
  <c r="R397" i="211"/>
  <c r="S383" i="211"/>
  <c r="AN369" i="211"/>
  <c r="S354" i="211"/>
  <c r="S343" i="211"/>
  <c r="R330" i="211"/>
  <c r="S316" i="211"/>
  <c r="AP284" i="211"/>
  <c r="S269" i="211"/>
  <c r="R257" i="211"/>
  <c r="R241" i="211"/>
  <c r="S225" i="211"/>
  <c r="R203" i="211"/>
  <c r="R194" i="211"/>
  <c r="AQ182" i="211"/>
  <c r="S173" i="211"/>
  <c r="R152" i="211"/>
  <c r="S142" i="211"/>
  <c r="AO131" i="211"/>
  <c r="R120" i="211"/>
  <c r="R111" i="211"/>
  <c r="S98" i="211"/>
  <c r="S88" i="211"/>
  <c r="S68" i="211"/>
  <c r="R59" i="211"/>
  <c r="S47" i="211"/>
  <c r="AR29" i="211"/>
  <c r="S22" i="211"/>
  <c r="AR12" i="211"/>
  <c r="AI7" i="211"/>
  <c r="AI6" i="211" s="1"/>
  <c r="S516" i="210"/>
  <c r="AR505" i="210"/>
  <c r="S497" i="210"/>
  <c r="R478" i="210"/>
  <c r="S469" i="210"/>
  <c r="S458" i="210"/>
  <c r="S450" i="210"/>
  <c r="S439" i="210"/>
  <c r="S431" i="210"/>
  <c r="AR420" i="210"/>
  <c r="S412" i="210"/>
  <c r="AN403" i="210"/>
  <c r="R394" i="210"/>
  <c r="R375" i="210"/>
  <c r="R367" i="210"/>
  <c r="S355" i="210"/>
  <c r="R347" i="210"/>
  <c r="R336" i="210"/>
  <c r="S327" i="210"/>
  <c r="AN318" i="210"/>
  <c r="R308" i="210"/>
  <c r="R289" i="210"/>
  <c r="R280" i="210"/>
  <c r="S268" i="210"/>
  <c r="R261" i="210"/>
  <c r="R251" i="210"/>
  <c r="R244" i="210"/>
  <c r="R234" i="210"/>
  <c r="S226" i="210"/>
  <c r="AR216" i="210"/>
  <c r="R216" i="210"/>
  <c r="S209" i="210"/>
  <c r="AR199" i="210"/>
  <c r="R199" i="210"/>
  <c r="S192" i="210"/>
  <c r="AR182" i="210"/>
  <c r="S182" i="210"/>
  <c r="S175" i="210"/>
  <c r="AR165" i="210"/>
  <c r="R158" i="210"/>
  <c r="AQ148" i="210"/>
  <c r="S140" i="210"/>
  <c r="AP131" i="210"/>
  <c r="R123" i="210"/>
  <c r="AO114" i="210"/>
  <c r="R106" i="210"/>
  <c r="AO97" i="210"/>
  <c r="R89" i="210"/>
  <c r="AO80" i="210"/>
  <c r="R72" i="210"/>
  <c r="AO63" i="210"/>
  <c r="S54" i="210"/>
  <c r="AN46" i="210"/>
  <c r="R37" i="210"/>
  <c r="S20" i="210"/>
  <c r="AN12" i="210"/>
  <c r="AH7" i="210"/>
  <c r="AH6" i="210" s="1"/>
  <c r="S516" i="209"/>
  <c r="S506" i="209"/>
  <c r="S499" i="209"/>
  <c r="S489" i="209"/>
  <c r="R482" i="209"/>
  <c r="R472" i="209"/>
  <c r="R465" i="209"/>
  <c r="R455" i="209"/>
  <c r="R179" i="216"/>
  <c r="R440" i="215"/>
  <c r="R225" i="215"/>
  <c r="R35" i="215"/>
  <c r="R465" i="214"/>
  <c r="R417" i="214"/>
  <c r="R305" i="214"/>
  <c r="S143" i="214"/>
  <c r="R486" i="213"/>
  <c r="S427" i="213"/>
  <c r="S383" i="213"/>
  <c r="R286" i="213"/>
  <c r="R248" i="213"/>
  <c r="S142" i="213"/>
  <c r="AN97" i="213"/>
  <c r="S22" i="213"/>
  <c r="Y7" i="213"/>
  <c r="Y6" i="213" s="1"/>
  <c r="R507" i="212"/>
  <c r="S478" i="212"/>
  <c r="R451" i="212"/>
  <c r="S408" i="212"/>
  <c r="S374" i="212"/>
  <c r="S348" i="212"/>
  <c r="R312" i="212"/>
  <c r="R211" i="212"/>
  <c r="AN148" i="212"/>
  <c r="AN114" i="212"/>
  <c r="R84" i="212"/>
  <c r="R31" i="212"/>
  <c r="R490" i="211"/>
  <c r="R469" i="211"/>
  <c r="AQ437" i="211"/>
  <c r="R395" i="211"/>
  <c r="S345" i="211"/>
  <c r="S326" i="211"/>
  <c r="AR267" i="211"/>
  <c r="S223" i="211"/>
  <c r="S202" i="211"/>
  <c r="R185" i="211"/>
  <c r="S170" i="211"/>
  <c r="AR148" i="211"/>
  <c r="AR131" i="211"/>
  <c r="S77" i="211"/>
  <c r="S60" i="211"/>
  <c r="AN29" i="211"/>
  <c r="S13" i="211"/>
  <c r="AF7" i="211"/>
  <c r="AF6" i="211" s="1"/>
  <c r="AQ454" i="210"/>
  <c r="R438" i="210"/>
  <c r="S422" i="210"/>
  <c r="R410" i="210"/>
  <c r="R392" i="210"/>
  <c r="S376" i="210"/>
  <c r="S358" i="210"/>
  <c r="S345" i="210"/>
  <c r="R329" i="210"/>
  <c r="S310" i="210"/>
  <c r="R297" i="210"/>
  <c r="S281" i="210"/>
  <c r="AQ250" i="210"/>
  <c r="S236" i="210"/>
  <c r="S224" i="210"/>
  <c r="R209" i="210"/>
  <c r="S194" i="210"/>
  <c r="AN165" i="210"/>
  <c r="R149" i="210"/>
  <c r="R133" i="210"/>
  <c r="R120" i="210"/>
  <c r="R104" i="210"/>
  <c r="R88" i="210"/>
  <c r="R73" i="210"/>
  <c r="S56" i="210"/>
  <c r="S42" i="210"/>
  <c r="AB7" i="210"/>
  <c r="S518" i="209"/>
  <c r="R489" i="209"/>
  <c r="S477" i="209"/>
  <c r="R464" i="209"/>
  <c r="S450" i="209"/>
  <c r="AQ437" i="209"/>
  <c r="R437" i="209"/>
  <c r="R429" i="209"/>
  <c r="R417" i="209"/>
  <c r="AR403" i="209"/>
  <c r="R403" i="209"/>
  <c r="R395" i="209"/>
  <c r="R383" i="209"/>
  <c r="AR369" i="209"/>
  <c r="R369" i="209"/>
  <c r="R361" i="209"/>
  <c r="R350" i="209"/>
  <c r="S337" i="209"/>
  <c r="R330" i="209"/>
  <c r="AP318" i="209"/>
  <c r="R309" i="209"/>
  <c r="S298" i="209"/>
  <c r="R286" i="209"/>
  <c r="S277" i="209"/>
  <c r="AN267" i="209"/>
  <c r="R257" i="209"/>
  <c r="S248" i="209"/>
  <c r="S238" i="209"/>
  <c r="R222" i="209"/>
  <c r="S214" i="209"/>
  <c r="S204" i="209"/>
  <c r="S197" i="209"/>
  <c r="S187" i="209"/>
  <c r="S180" i="209"/>
  <c r="S170" i="209"/>
  <c r="R163" i="209"/>
  <c r="R153" i="209"/>
  <c r="S145" i="209"/>
  <c r="S135" i="209"/>
  <c r="R128" i="209"/>
  <c r="R118" i="209"/>
  <c r="R111" i="209"/>
  <c r="R102" i="209"/>
  <c r="R95" i="209"/>
  <c r="S85" i="209"/>
  <c r="S78" i="209"/>
  <c r="R70" i="209"/>
  <c r="R54" i="209"/>
  <c r="AQ46" i="209"/>
  <c r="R40" i="209"/>
  <c r="R32" i="209"/>
  <c r="S26" i="209"/>
  <c r="R18" i="209"/>
  <c r="W7" i="209"/>
  <c r="S520" i="208"/>
  <c r="S510" i="208"/>
  <c r="R503" i="208"/>
  <c r="R493" i="208"/>
  <c r="S485" i="208"/>
  <c r="S475" i="208"/>
  <c r="R468" i="208"/>
  <c r="R458" i="208"/>
  <c r="R451" i="208"/>
  <c r="R441" i="208"/>
  <c r="S433" i="208"/>
  <c r="S423" i="208"/>
  <c r="S416" i="208"/>
  <c r="S406" i="208"/>
  <c r="R400" i="208"/>
  <c r="R390" i="208"/>
  <c r="S382" i="208"/>
  <c r="S372" i="208"/>
  <c r="R366" i="208"/>
  <c r="R356" i="208"/>
  <c r="S348" i="208"/>
  <c r="S338" i="208"/>
  <c r="R332" i="208"/>
  <c r="R322" i="208"/>
  <c r="S314" i="208"/>
  <c r="S304" i="208"/>
  <c r="R297" i="208"/>
  <c r="R287" i="208"/>
  <c r="S279" i="208"/>
  <c r="S269" i="208"/>
  <c r="S262" i="208"/>
  <c r="S252" i="208"/>
  <c r="S245" i="208"/>
  <c r="S235" i="208"/>
  <c r="R229" i="208"/>
  <c r="R219" i="208"/>
  <c r="R212" i="208"/>
  <c r="R202" i="208"/>
  <c r="S194" i="208"/>
  <c r="S184" i="208"/>
  <c r="R177" i="208"/>
  <c r="R167" i="208"/>
  <c r="S159" i="208"/>
  <c r="S149" i="208"/>
  <c r="S142" i="208"/>
  <c r="S132" i="208"/>
  <c r="R126" i="208"/>
  <c r="R116" i="208"/>
  <c r="S108" i="208"/>
  <c r="S98" i="208"/>
  <c r="R91" i="208"/>
  <c r="R81" i="208"/>
  <c r="S74" i="208"/>
  <c r="S64" i="208"/>
  <c r="S57" i="208"/>
  <c r="S47" i="208"/>
  <c r="S40" i="208"/>
  <c r="S30" i="208"/>
  <c r="S23" i="208"/>
  <c r="S13" i="208"/>
  <c r="AG7" i="208"/>
  <c r="AG6" i="208" s="1"/>
  <c r="S514" i="207"/>
  <c r="AP505" i="207"/>
  <c r="R497" i="207"/>
  <c r="AO488" i="207"/>
  <c r="S479" i="207"/>
  <c r="AN471" i="207"/>
  <c r="R462" i="207"/>
  <c r="R345" i="217"/>
  <c r="R507" i="215"/>
  <c r="R224" i="215"/>
  <c r="R32" i="215"/>
  <c r="R462" i="214"/>
  <c r="R413" i="214"/>
  <c r="R302" i="214"/>
  <c r="S141" i="214"/>
  <c r="R383" i="213"/>
  <c r="S285" i="213"/>
  <c r="S245" i="213"/>
  <c r="S193" i="213"/>
  <c r="R22" i="213"/>
  <c r="X7" i="213"/>
  <c r="X6" i="213" s="1"/>
  <c r="AR505" i="212"/>
  <c r="R478" i="212"/>
  <c r="S438" i="212"/>
  <c r="S407" i="212"/>
  <c r="S373" i="212"/>
  <c r="R348" i="212"/>
  <c r="S311" i="212"/>
  <c r="S244" i="212"/>
  <c r="S208" i="212"/>
  <c r="S83" i="212"/>
  <c r="S55" i="212"/>
  <c r="S30" i="212"/>
  <c r="S489" i="211"/>
  <c r="S459" i="211"/>
  <c r="AP437" i="211"/>
  <c r="R417" i="211"/>
  <c r="S394" i="211"/>
  <c r="R345" i="211"/>
  <c r="R326" i="211"/>
  <c r="R299" i="211"/>
  <c r="AQ267" i="211"/>
  <c r="S244" i="211"/>
  <c r="R223" i="211"/>
  <c r="S201" i="211"/>
  <c r="S184" i="211"/>
  <c r="AO165" i="211"/>
  <c r="AP148" i="211"/>
  <c r="R112" i="211"/>
  <c r="S91" i="211"/>
  <c r="R77" i="211"/>
  <c r="S58" i="211"/>
  <c r="AQ12" i="211"/>
  <c r="AE7" i="211"/>
  <c r="AE6" i="211" s="1"/>
  <c r="R519" i="210"/>
  <c r="AR437" i="210"/>
  <c r="R422" i="210"/>
  <c r="R409" i="210"/>
  <c r="S391" i="210"/>
  <c r="S374" i="210"/>
  <c r="S357" i="210"/>
  <c r="R345" i="210"/>
  <c r="S328" i="210"/>
  <c r="R310" i="210"/>
  <c r="R296" i="210"/>
  <c r="S279" i="210"/>
  <c r="AP250" i="210"/>
  <c r="R236" i="210"/>
  <c r="R224" i="210"/>
  <c r="S208" i="210"/>
  <c r="R194" i="210"/>
  <c r="AP148" i="210"/>
  <c r="S132" i="210"/>
  <c r="S118" i="210"/>
  <c r="S103" i="210"/>
  <c r="S87" i="210"/>
  <c r="S71" i="210"/>
  <c r="R56" i="210"/>
  <c r="S39" i="210"/>
  <c r="AA7" i="210"/>
  <c r="AA6" i="210" s="1"/>
  <c r="R518" i="209"/>
  <c r="AR488" i="209"/>
  <c r="S474" i="209"/>
  <c r="S463" i="209"/>
  <c r="R450" i="209"/>
  <c r="AP437" i="209"/>
  <c r="S428" i="209"/>
  <c r="S416" i="209"/>
  <c r="AQ403" i="209"/>
  <c r="S394" i="209"/>
  <c r="S382" i="209"/>
  <c r="AQ369" i="209"/>
  <c r="S360" i="209"/>
  <c r="S349" i="209"/>
  <c r="R337" i="209"/>
  <c r="S329" i="209"/>
  <c r="AO318" i="209"/>
  <c r="S307" i="209"/>
  <c r="R298" i="209"/>
  <c r="S285" i="209"/>
  <c r="R277" i="209"/>
  <c r="S255" i="209"/>
  <c r="R248" i="209"/>
  <c r="R238" i="209"/>
  <c r="S231" i="209"/>
  <c r="S221" i="209"/>
  <c r="R214" i="209"/>
  <c r="R204" i="209"/>
  <c r="R197" i="209"/>
  <c r="R187" i="209"/>
  <c r="R180" i="209"/>
  <c r="R170" i="209"/>
  <c r="S162" i="209"/>
  <c r="S152" i="209"/>
  <c r="R145" i="209"/>
  <c r="R135" i="209"/>
  <c r="S127" i="209"/>
  <c r="S117" i="209"/>
  <c r="S101" i="209"/>
  <c r="S94" i="209"/>
  <c r="R85" i="209"/>
  <c r="R78" i="209"/>
  <c r="S69" i="209"/>
  <c r="AP46" i="209"/>
  <c r="R26" i="209"/>
  <c r="S17" i="209"/>
  <c r="R7" i="209"/>
  <c r="R520" i="208"/>
  <c r="R510" i="208"/>
  <c r="S502" i="208"/>
  <c r="S492" i="208"/>
  <c r="R485" i="208"/>
  <c r="R475" i="208"/>
  <c r="S467" i="208"/>
  <c r="S457" i="208"/>
  <c r="S450" i="208"/>
  <c r="S440" i="208"/>
  <c r="R433" i="208"/>
  <c r="R423" i="208"/>
  <c r="R416" i="208"/>
  <c r="R406" i="208"/>
  <c r="S399" i="208"/>
  <c r="S389" i="208"/>
  <c r="R382" i="208"/>
  <c r="R372" i="208"/>
  <c r="S365" i="208"/>
  <c r="S355" i="208"/>
  <c r="R348" i="208"/>
  <c r="R338" i="208"/>
  <c r="S331" i="208"/>
  <c r="S321" i="208"/>
  <c r="R314" i="208"/>
  <c r="R304" i="208"/>
  <c r="S296" i="208"/>
  <c r="S286" i="208"/>
  <c r="R279" i="208"/>
  <c r="R269" i="208"/>
  <c r="R262" i="208"/>
  <c r="R252" i="208"/>
  <c r="R245" i="208"/>
  <c r="R235" i="208"/>
  <c r="S228" i="208"/>
  <c r="S218" i="208"/>
  <c r="S211" i="208"/>
  <c r="S201" i="208"/>
  <c r="R194" i="208"/>
  <c r="R184" i="208"/>
  <c r="S176" i="208"/>
  <c r="S166" i="208"/>
  <c r="R159" i="208"/>
  <c r="R149" i="208"/>
  <c r="R142" i="208"/>
  <c r="R132" i="208"/>
  <c r="S125" i="208"/>
  <c r="S115" i="208"/>
  <c r="R108" i="208"/>
  <c r="R98" i="208"/>
  <c r="S90" i="208"/>
  <c r="AR80" i="208"/>
  <c r="S80" i="208"/>
  <c r="R74" i="208"/>
  <c r="R64" i="208"/>
  <c r="R57" i="208"/>
  <c r="R47" i="208"/>
  <c r="R40" i="208"/>
  <c r="R30" i="208"/>
  <c r="R23" i="208"/>
  <c r="R13" i="208"/>
  <c r="AF7" i="208"/>
  <c r="AF6" i="208" s="1"/>
  <c r="R514" i="207"/>
  <c r="AO505" i="207"/>
  <c r="S496" i="207"/>
  <c r="AN488" i="207"/>
  <c r="R479" i="207"/>
  <c r="S461" i="207"/>
  <c r="R444" i="207"/>
  <c r="S242" i="216"/>
  <c r="AR505" i="215"/>
  <c r="R458" i="214"/>
  <c r="R407" i="214"/>
  <c r="R348" i="214"/>
  <c r="S137" i="214"/>
  <c r="S382" i="213"/>
  <c r="R329" i="213"/>
  <c r="S190" i="213"/>
  <c r="S60" i="213"/>
  <c r="S17" i="213"/>
  <c r="R7" i="213"/>
  <c r="AP505" i="212"/>
  <c r="S476" i="212"/>
  <c r="S406" i="212"/>
  <c r="R371" i="212"/>
  <c r="R347" i="212"/>
  <c r="R305" i="212"/>
  <c r="R244" i="212"/>
  <c r="R208" i="212"/>
  <c r="R83" i="212"/>
  <c r="S51" i="212"/>
  <c r="R30" i="212"/>
  <c r="R489" i="211"/>
  <c r="R459" i="211"/>
  <c r="S454" i="211"/>
  <c r="S416" i="211"/>
  <c r="S392" i="211"/>
  <c r="S344" i="211"/>
  <c r="AN318" i="211"/>
  <c r="S296" i="211"/>
  <c r="AN267" i="211"/>
  <c r="R244" i="211"/>
  <c r="S222" i="211"/>
  <c r="R201" i="211"/>
  <c r="R184" i="211"/>
  <c r="AN165" i="211"/>
  <c r="AO148" i="211"/>
  <c r="S110" i="211"/>
  <c r="R91" i="211"/>
  <c r="R58" i="211"/>
  <c r="S42" i="211"/>
  <c r="AP12" i="211"/>
  <c r="AD7" i="211"/>
  <c r="AD6" i="211" s="1"/>
  <c r="S518" i="210"/>
  <c r="AQ437" i="210"/>
  <c r="S421" i="210"/>
  <c r="R407" i="210"/>
  <c r="R403" i="210"/>
  <c r="R391" i="210"/>
  <c r="R374" i="210"/>
  <c r="R357" i="210"/>
  <c r="S344" i="210"/>
  <c r="R327" i="210"/>
  <c r="S309" i="210"/>
  <c r="S294" i="210"/>
  <c r="S278" i="210"/>
  <c r="AO250" i="210"/>
  <c r="S235" i="210"/>
  <c r="S223" i="210"/>
  <c r="R208" i="210"/>
  <c r="S193" i="210"/>
  <c r="R178" i="210"/>
  <c r="AO148" i="210"/>
  <c r="R132" i="210"/>
  <c r="S115" i="210"/>
  <c r="R114" i="210"/>
  <c r="R103" i="210"/>
  <c r="R87" i="210"/>
  <c r="R71" i="210"/>
  <c r="S55" i="210"/>
  <c r="R39" i="210"/>
  <c r="S27" i="210"/>
  <c r="X7" i="210"/>
  <c r="X6" i="210" s="1"/>
  <c r="S517" i="209"/>
  <c r="AQ488" i="209"/>
  <c r="R474" i="209"/>
  <c r="R463" i="209"/>
  <c r="S449" i="209"/>
  <c r="AO437" i="209"/>
  <c r="R427" i="209"/>
  <c r="R416" i="209"/>
  <c r="AP403" i="209"/>
  <c r="R393" i="209"/>
  <c r="R382" i="209"/>
  <c r="AP369" i="209"/>
  <c r="R359" i="209"/>
  <c r="R349" i="209"/>
  <c r="S336" i="209"/>
  <c r="R329" i="209"/>
  <c r="AN318" i="209"/>
  <c r="S305" i="209"/>
  <c r="S297" i="209"/>
  <c r="R285" i="209"/>
  <c r="S276" i="209"/>
  <c r="R255" i="209"/>
  <c r="S247" i="209"/>
  <c r="S237" i="209"/>
  <c r="R231" i="209"/>
  <c r="R221" i="209"/>
  <c r="S213" i="209"/>
  <c r="S203" i="209"/>
  <c r="S196" i="209"/>
  <c r="S186" i="209"/>
  <c r="S179" i="209"/>
  <c r="S169" i="209"/>
  <c r="R162" i="209"/>
  <c r="R152" i="209"/>
  <c r="S144" i="209"/>
  <c r="S134" i="209"/>
  <c r="R127" i="209"/>
  <c r="R117" i="209"/>
  <c r="S110" i="209"/>
  <c r="R101" i="209"/>
  <c r="R94" i="209"/>
  <c r="S84" i="209"/>
  <c r="S77" i="209"/>
  <c r="R69" i="209"/>
  <c r="AO46" i="209"/>
  <c r="S25" i="209"/>
  <c r="R17" i="209"/>
  <c r="S519" i="208"/>
  <c r="S509" i="208"/>
  <c r="R502" i="208"/>
  <c r="R492" i="208"/>
  <c r="S484" i="208"/>
  <c r="S474" i="208"/>
  <c r="R467" i="208"/>
  <c r="R457" i="208"/>
  <c r="R450" i="208"/>
  <c r="R440" i="208"/>
  <c r="S432" i="208"/>
  <c r="S422" i="208"/>
  <c r="S415" i="208"/>
  <c r="S405" i="208"/>
  <c r="R399" i="208"/>
  <c r="R389" i="208"/>
  <c r="S381" i="208"/>
  <c r="S371" i="208"/>
  <c r="R365" i="208"/>
  <c r="R355" i="208"/>
  <c r="S347" i="208"/>
  <c r="S337" i="208"/>
  <c r="R331" i="208"/>
  <c r="R321" i="208"/>
  <c r="S313" i="208"/>
  <c r="S303" i="208"/>
  <c r="R296" i="208"/>
  <c r="R286" i="208"/>
  <c r="S278" i="208"/>
  <c r="S268" i="208"/>
  <c r="S261" i="208"/>
  <c r="S251" i="208"/>
  <c r="S244" i="208"/>
  <c r="S234" i="208"/>
  <c r="R228" i="208"/>
  <c r="R218" i="208"/>
  <c r="R211" i="208"/>
  <c r="R201" i="208"/>
  <c r="S193" i="208"/>
  <c r="S183" i="208"/>
  <c r="R176" i="208"/>
  <c r="R166" i="208"/>
  <c r="S158" i="208"/>
  <c r="AR148" i="208"/>
  <c r="R148" i="208"/>
  <c r="S141" i="208"/>
  <c r="AR131" i="208"/>
  <c r="R125" i="208"/>
  <c r="R115" i="208"/>
  <c r="S107" i="208"/>
  <c r="AR97" i="208"/>
  <c r="R90" i="208"/>
  <c r="AQ80" i="208"/>
  <c r="R80" i="208"/>
  <c r="S73" i="208"/>
  <c r="AR63" i="208"/>
  <c r="R63" i="208"/>
  <c r="S56" i="208"/>
  <c r="AR46" i="208"/>
  <c r="S46" i="208"/>
  <c r="S39" i="208"/>
  <c r="AR29" i="208"/>
  <c r="S22" i="208"/>
  <c r="AR12" i="208"/>
  <c r="AE7" i="208"/>
  <c r="AE6" i="208" s="1"/>
  <c r="S513" i="207"/>
  <c r="AN505" i="207"/>
  <c r="R496" i="207"/>
  <c r="S478" i="207"/>
  <c r="R461" i="207"/>
  <c r="S415" i="217"/>
  <c r="AQ250" i="217"/>
  <c r="S26" i="216"/>
  <c r="S89" i="215"/>
  <c r="R347" i="214"/>
  <c r="S193" i="214"/>
  <c r="S135" i="214"/>
  <c r="R382" i="213"/>
  <c r="S320" i="213"/>
  <c r="AR182" i="213"/>
  <c r="R15" i="213"/>
  <c r="AO505" i="212"/>
  <c r="S474" i="212"/>
  <c r="R406" i="212"/>
  <c r="AP369" i="212"/>
  <c r="S304" i="212"/>
  <c r="R271" i="212"/>
  <c r="S243" i="212"/>
  <c r="R207" i="212"/>
  <c r="S82" i="212"/>
  <c r="R51" i="212"/>
  <c r="R518" i="211"/>
  <c r="AR488" i="211"/>
  <c r="R458" i="211"/>
  <c r="R416" i="211"/>
  <c r="S389" i="211"/>
  <c r="S366" i="211"/>
  <c r="S341" i="211"/>
  <c r="R296" i="211"/>
  <c r="S243" i="211"/>
  <c r="R222" i="211"/>
  <c r="S200" i="211"/>
  <c r="R183" i="211"/>
  <c r="R110" i="211"/>
  <c r="S90" i="211"/>
  <c r="R71" i="211"/>
  <c r="R57" i="211"/>
  <c r="R42" i="211"/>
  <c r="AO12" i="211"/>
  <c r="AA7" i="211"/>
  <c r="AA6" i="211" s="1"/>
  <c r="R518" i="210"/>
  <c r="R503" i="210"/>
  <c r="S486" i="210"/>
  <c r="R469" i="210"/>
  <c r="AP437" i="210"/>
  <c r="AQ420" i="210"/>
  <c r="R404" i="210"/>
  <c r="R390" i="210"/>
  <c r="R373" i="210"/>
  <c r="R355" i="210"/>
  <c r="R344" i="210"/>
  <c r="S326" i="210"/>
  <c r="R309" i="210"/>
  <c r="S291" i="210"/>
  <c r="R278" i="210"/>
  <c r="AN250" i="210"/>
  <c r="R235" i="210"/>
  <c r="R222" i="210"/>
  <c r="S207" i="210"/>
  <c r="R192" i="210"/>
  <c r="S177" i="210"/>
  <c r="AN148" i="210"/>
  <c r="AR131" i="210"/>
  <c r="R115" i="210"/>
  <c r="S101" i="210"/>
  <c r="S86" i="210"/>
  <c r="S70" i="210"/>
  <c r="R54" i="210"/>
  <c r="S38" i="210"/>
  <c r="R26" i="210"/>
  <c r="R516" i="209"/>
  <c r="AP488" i="209"/>
  <c r="S473" i="209"/>
  <c r="S462" i="209"/>
  <c r="R449" i="209"/>
  <c r="AN437" i="209"/>
  <c r="R424" i="209"/>
  <c r="S415" i="209"/>
  <c r="AO403" i="209"/>
  <c r="R390" i="209"/>
  <c r="S381" i="209"/>
  <c r="AO369" i="209"/>
  <c r="R356" i="209"/>
  <c r="S348" i="209"/>
  <c r="R336" i="209"/>
  <c r="S328" i="209"/>
  <c r="R305" i="209"/>
  <c r="R297" i="209"/>
  <c r="AR284" i="209"/>
  <c r="R276" i="209"/>
  <c r="R254" i="209"/>
  <c r="R247" i="209"/>
  <c r="R237" i="209"/>
  <c r="S230" i="209"/>
  <c r="S220" i="209"/>
  <c r="R213" i="209"/>
  <c r="R203" i="209"/>
  <c r="R196" i="209"/>
  <c r="R186" i="209"/>
  <c r="R179" i="209"/>
  <c r="R169" i="209"/>
  <c r="S161" i="209"/>
  <c r="S151" i="209"/>
  <c r="R144" i="209"/>
  <c r="R134" i="209"/>
  <c r="S126" i="209"/>
  <c r="S116" i="209"/>
  <c r="R110" i="209"/>
  <c r="S100" i="209"/>
  <c r="R84" i="209"/>
  <c r="R77" i="209"/>
  <c r="S68" i="209"/>
  <c r="S61" i="209"/>
  <c r="S53" i="209"/>
  <c r="AN46" i="209"/>
  <c r="S39" i="209"/>
  <c r="S31" i="209"/>
  <c r="R25" i="209"/>
  <c r="O7" i="209"/>
  <c r="O6" i="209" s="1"/>
  <c r="R519" i="208"/>
  <c r="R509" i="208"/>
  <c r="S501" i="208"/>
  <c r="S491" i="208"/>
  <c r="R484" i="208"/>
  <c r="R474" i="208"/>
  <c r="S466" i="208"/>
  <c r="S456" i="208"/>
  <c r="S449" i="208"/>
  <c r="S439" i="208"/>
  <c r="R432" i="208"/>
  <c r="R422" i="208"/>
  <c r="R415" i="208"/>
  <c r="R405" i="208"/>
  <c r="S398" i="208"/>
  <c r="S388" i="208"/>
  <c r="R381" i="208"/>
  <c r="R371" i="208"/>
  <c r="S364" i="208"/>
  <c r="S354" i="208"/>
  <c r="R347" i="208"/>
  <c r="R337" i="208"/>
  <c r="S330" i="208"/>
  <c r="S320" i="208"/>
  <c r="R313" i="208"/>
  <c r="R303" i="208"/>
  <c r="S295" i="208"/>
  <c r="S285" i="208"/>
  <c r="R278" i="208"/>
  <c r="R268" i="208"/>
  <c r="R261" i="208"/>
  <c r="R251" i="208"/>
  <c r="R244" i="208"/>
  <c r="R234" i="208"/>
  <c r="S227" i="208"/>
  <c r="S217" i="208"/>
  <c r="S210" i="208"/>
  <c r="S200" i="208"/>
  <c r="R193" i="208"/>
  <c r="R183" i="208"/>
  <c r="S175" i="208"/>
  <c r="AN403" i="217"/>
  <c r="R380" i="216"/>
  <c r="R314" i="216"/>
  <c r="S146" i="215"/>
  <c r="R89" i="215"/>
  <c r="S343" i="214"/>
  <c r="AO233" i="214"/>
  <c r="S77" i="214"/>
  <c r="R26" i="214"/>
  <c r="AN182" i="213"/>
  <c r="S14" i="213"/>
  <c r="N7" i="213"/>
  <c r="N6" i="213" s="1"/>
  <c r="R472" i="212"/>
  <c r="AR403" i="212"/>
  <c r="AR301" i="212"/>
  <c r="S270" i="212"/>
  <c r="AN233" i="212"/>
  <c r="S206" i="212"/>
  <c r="S175" i="212"/>
  <c r="AN80" i="212"/>
  <c r="S50" i="212"/>
  <c r="S517" i="211"/>
  <c r="S457" i="211"/>
  <c r="S414" i="211"/>
  <c r="S360" i="211"/>
  <c r="S339" i="211"/>
  <c r="R287" i="211"/>
  <c r="R243" i="211"/>
  <c r="AP216" i="211"/>
  <c r="AR199" i="211"/>
  <c r="AP182" i="211"/>
  <c r="R109" i="211"/>
  <c r="S89" i="211"/>
  <c r="S70" i="211"/>
  <c r="R56" i="211"/>
  <c r="R41" i="211"/>
  <c r="AN12" i="211"/>
  <c r="W7" i="211"/>
  <c r="S517" i="210"/>
  <c r="R500" i="210"/>
  <c r="R486" i="210"/>
  <c r="S468" i="210"/>
  <c r="AP420" i="210"/>
  <c r="AR403" i="210"/>
  <c r="S388" i="210"/>
  <c r="S372" i="210"/>
  <c r="S354" i="210"/>
  <c r="S342" i="210"/>
  <c r="R326" i="210"/>
  <c r="S307" i="210"/>
  <c r="R291" i="210"/>
  <c r="S277" i="210"/>
  <c r="R264" i="210"/>
  <c r="AR233" i="210"/>
  <c r="R219" i="210"/>
  <c r="R207" i="210"/>
  <c r="S191" i="210"/>
  <c r="R177" i="210"/>
  <c r="AO131" i="210"/>
  <c r="AR114" i="210"/>
  <c r="S98" i="210"/>
  <c r="R97" i="210"/>
  <c r="R86" i="210"/>
  <c r="R70" i="210"/>
  <c r="S53" i="210"/>
  <c r="R38" i="210"/>
  <c r="R23" i="210"/>
  <c r="M7" i="210"/>
  <c r="M6" i="210" s="1"/>
  <c r="S515" i="209"/>
  <c r="AO488" i="209"/>
  <c r="R473" i="209"/>
  <c r="R462" i="209"/>
  <c r="S448" i="209"/>
  <c r="S423" i="209"/>
  <c r="R415" i="209"/>
  <c r="AN403" i="209"/>
  <c r="S389" i="209"/>
  <c r="R381" i="209"/>
  <c r="AN369" i="209"/>
  <c r="S355" i="209"/>
  <c r="R348" i="209"/>
  <c r="AR335" i="209"/>
  <c r="S335" i="209"/>
  <c r="R328" i="209"/>
  <c r="S304" i="209"/>
  <c r="S296" i="209"/>
  <c r="AQ284" i="209"/>
  <c r="S275" i="209"/>
  <c r="S253" i="209"/>
  <c r="S246" i="209"/>
  <c r="S236" i="209"/>
  <c r="R230" i="209"/>
  <c r="R220" i="209"/>
  <c r="S212" i="209"/>
  <c r="S202" i="209"/>
  <c r="S195" i="209"/>
  <c r="S185" i="209"/>
  <c r="S178" i="209"/>
  <c r="S168" i="209"/>
  <c r="R161" i="209"/>
  <c r="R151" i="209"/>
  <c r="S143" i="209"/>
  <c r="S133" i="209"/>
  <c r="R126" i="209"/>
  <c r="R116" i="209"/>
  <c r="S109" i="209"/>
  <c r="R100" i="209"/>
  <c r="S93" i="209"/>
  <c r="S76" i="209"/>
  <c r="R68" i="209"/>
  <c r="R61" i="209"/>
  <c r="R53" i="209"/>
  <c r="R39" i="209"/>
  <c r="R31" i="209"/>
  <c r="Q8" i="209"/>
  <c r="N7" i="209"/>
  <c r="S518" i="208"/>
  <c r="S508" i="208"/>
  <c r="R501" i="208"/>
  <c r="R491" i="208"/>
  <c r="S483" i="208"/>
  <c r="S473" i="208"/>
  <c r="R466" i="208"/>
  <c r="R456" i="208"/>
  <c r="R449" i="208"/>
  <c r="R439" i="208"/>
  <c r="S431" i="208"/>
  <c r="S421" i="208"/>
  <c r="S414" i="208"/>
  <c r="S404" i="208"/>
  <c r="R398" i="208"/>
  <c r="R388" i="208"/>
  <c r="S380" i="208"/>
  <c r="S370" i="208"/>
  <c r="R364" i="208"/>
  <c r="R354" i="208"/>
  <c r="S346" i="208"/>
  <c r="S336" i="208"/>
  <c r="R330" i="208"/>
  <c r="R320" i="208"/>
  <c r="S312" i="208"/>
  <c r="S302" i="208"/>
  <c r="R295" i="208"/>
  <c r="R285" i="208"/>
  <c r="S277" i="208"/>
  <c r="AR267" i="208"/>
  <c r="R267" i="208"/>
  <c r="S260" i="208"/>
  <c r="AR250" i="208"/>
  <c r="R250" i="208"/>
  <c r="S243" i="208"/>
  <c r="AR233" i="208"/>
  <c r="S233" i="208"/>
  <c r="R227" i="208"/>
  <c r="R217" i="208"/>
  <c r="R210" i="208"/>
  <c r="R200" i="208"/>
  <c r="S192" i="208"/>
  <c r="AR182" i="208"/>
  <c r="R175" i="208"/>
  <c r="AQ165" i="208"/>
  <c r="S157" i="208"/>
  <c r="AP148" i="208"/>
  <c r="S140" i="208"/>
  <c r="AP131" i="208"/>
  <c r="R124" i="208"/>
  <c r="AQ114" i="208"/>
  <c r="S106" i="208"/>
  <c r="AP97" i="208"/>
  <c r="R89" i="208"/>
  <c r="AO80" i="208"/>
  <c r="S72" i="208"/>
  <c r="AP63" i="208"/>
  <c r="S55" i="208"/>
  <c r="AP46" i="208"/>
  <c r="S38" i="208"/>
  <c r="AP29" i="208"/>
  <c r="S21" i="208"/>
  <c r="AP12" i="208"/>
  <c r="AB7" i="208"/>
  <c r="AB6" i="208" s="1"/>
  <c r="S512" i="207"/>
  <c r="R495" i="207"/>
  <c r="S477" i="207"/>
  <c r="R460" i="207"/>
  <c r="S452" i="207"/>
  <c r="AQ12" i="217"/>
  <c r="R442" i="216"/>
  <c r="S379" i="216"/>
  <c r="S312" i="216"/>
  <c r="R146" i="215"/>
  <c r="S88" i="215"/>
  <c r="R343" i="214"/>
  <c r="R165" i="214"/>
  <c r="R76" i="214"/>
  <c r="S25" i="214"/>
  <c r="S458" i="213"/>
  <c r="R418" i="213"/>
  <c r="R127" i="213"/>
  <c r="R92" i="213"/>
  <c r="R13" i="213"/>
  <c r="AP471" i="212"/>
  <c r="AP301" i="212"/>
  <c r="R270" i="212"/>
  <c r="S205" i="212"/>
  <c r="R175" i="212"/>
  <c r="R146" i="212"/>
  <c r="R112" i="212"/>
  <c r="R48" i="212"/>
  <c r="R517" i="211"/>
  <c r="AR454" i="211"/>
  <c r="R413" i="211"/>
  <c r="S356" i="211"/>
  <c r="R339" i="211"/>
  <c r="S286" i="211"/>
  <c r="R240" i="211"/>
  <c r="AO216" i="211"/>
  <c r="AQ199" i="211"/>
  <c r="AO182" i="211"/>
  <c r="S129" i="211"/>
  <c r="S108" i="211"/>
  <c r="R88" i="211"/>
  <c r="R70" i="211"/>
  <c r="S55" i="211"/>
  <c r="S40" i="211"/>
  <c r="R516" i="210"/>
  <c r="S499" i="210"/>
  <c r="S485" i="210"/>
  <c r="R468" i="210"/>
  <c r="R452" i="210"/>
  <c r="AO420" i="210"/>
  <c r="AQ403" i="210"/>
  <c r="AP386" i="210"/>
  <c r="R372" i="210"/>
  <c r="R354" i="210"/>
  <c r="R339" i="210"/>
  <c r="S325" i="210"/>
  <c r="R307" i="210"/>
  <c r="S290" i="210"/>
  <c r="R277" i="210"/>
  <c r="S263" i="210"/>
  <c r="AQ233" i="210"/>
  <c r="S218" i="210"/>
  <c r="S206" i="210"/>
  <c r="R191" i="210"/>
  <c r="S176" i="210"/>
  <c r="S163" i="210"/>
  <c r="AN131" i="210"/>
  <c r="AQ114" i="210"/>
  <c r="R98" i="210"/>
  <c r="S84" i="210"/>
  <c r="S69" i="210"/>
  <c r="R53" i="210"/>
  <c r="S36" i="210"/>
  <c r="S22" i="210"/>
  <c r="L7" i="210"/>
  <c r="L6" i="210" s="1"/>
  <c r="R515" i="209"/>
  <c r="R502" i="209"/>
  <c r="AN488" i="209"/>
  <c r="AR471" i="209"/>
  <c r="R471" i="209"/>
  <c r="S460" i="209"/>
  <c r="R448" i="209"/>
  <c r="R423" i="209"/>
  <c r="S414" i="209"/>
  <c r="R389" i="209"/>
  <c r="S380" i="209"/>
  <c r="R355" i="209"/>
  <c r="S347" i="209"/>
  <c r="AQ335" i="209"/>
  <c r="S327" i="209"/>
  <c r="R304" i="209"/>
  <c r="R296" i="209"/>
  <c r="AP284" i="209"/>
  <c r="R275" i="209"/>
  <c r="S265" i="209"/>
  <c r="R253" i="209"/>
  <c r="R246" i="209"/>
  <c r="R236" i="209"/>
  <c r="S229" i="209"/>
  <c r="S219" i="209"/>
  <c r="R212" i="209"/>
  <c r="R202" i="209"/>
  <c r="R195" i="209"/>
  <c r="R185" i="209"/>
  <c r="R178" i="209"/>
  <c r="R168" i="209"/>
  <c r="S160" i="209"/>
  <c r="S150" i="209"/>
  <c r="R143" i="209"/>
  <c r="R133" i="209"/>
  <c r="S125" i="209"/>
  <c r="S115" i="209"/>
  <c r="R109" i="209"/>
  <c r="S99" i="209"/>
  <c r="R93" i="209"/>
  <c r="S83" i="209"/>
  <c r="R76" i="209"/>
  <c r="S67" i="209"/>
  <c r="S52" i="209"/>
  <c r="S38" i="209"/>
  <c r="S30" i="209"/>
  <c r="S24" i="209"/>
  <c r="S16" i="209"/>
  <c r="M7" i="209"/>
  <c r="M6" i="209" s="1"/>
  <c r="R518" i="208"/>
  <c r="R508" i="208"/>
  <c r="S500" i="208"/>
  <c r="S490" i="208"/>
  <c r="R483" i="208"/>
  <c r="R473" i="208"/>
  <c r="S465" i="208"/>
  <c r="S455" i="208"/>
  <c r="S448" i="208"/>
  <c r="S438" i="208"/>
  <c r="R431" i="208"/>
  <c r="R421" i="208"/>
  <c r="R414" i="208"/>
  <c r="R404" i="208"/>
  <c r="S397" i="208"/>
  <c r="S387" i="208"/>
  <c r="R380" i="208"/>
  <c r="R370" i="208"/>
  <c r="S363" i="208"/>
  <c r="S353" i="208"/>
  <c r="R346" i="208"/>
  <c r="R336" i="208"/>
  <c r="S329" i="208"/>
  <c r="S319" i="208"/>
  <c r="R312" i="208"/>
  <c r="R302" i="208"/>
  <c r="S294" i="208"/>
  <c r="AR284" i="208"/>
  <c r="R277" i="208"/>
  <c r="AQ267" i="208"/>
  <c r="R260" i="208"/>
  <c r="AQ250" i="208"/>
  <c r="R243" i="208"/>
  <c r="AQ233" i="208"/>
  <c r="R233" i="208"/>
  <c r="S226" i="208"/>
  <c r="AR216" i="208"/>
  <c r="S216" i="208"/>
  <c r="S209" i="208"/>
  <c r="AR199" i="208"/>
  <c r="R192" i="208"/>
  <c r="AQ182" i="208"/>
  <c r="S174" i="208"/>
  <c r="AP165" i="208"/>
  <c r="R157" i="208"/>
  <c r="AO148" i="208"/>
  <c r="R140" i="208"/>
  <c r="AO131" i="208"/>
  <c r="S123" i="208"/>
  <c r="AP114" i="208"/>
  <c r="R106" i="208"/>
  <c r="AO97" i="208"/>
  <c r="S88" i="208"/>
  <c r="AN80" i="208"/>
  <c r="R72" i="208"/>
  <c r="AO63" i="208"/>
  <c r="R55" i="208"/>
  <c r="AO46" i="208"/>
  <c r="R38" i="208"/>
  <c r="AO29" i="208"/>
  <c r="R21" i="208"/>
  <c r="AO12" i="208"/>
  <c r="AA7" i="208"/>
  <c r="R512" i="207"/>
  <c r="S494" i="207"/>
  <c r="R477" i="207"/>
  <c r="S469" i="207"/>
  <c r="S459" i="207"/>
  <c r="R452" i="207"/>
  <c r="AP12" i="217"/>
  <c r="R441" i="216"/>
  <c r="R214" i="215"/>
  <c r="S145" i="215"/>
  <c r="S341" i="214"/>
  <c r="S75" i="214"/>
  <c r="R24" i="214"/>
  <c r="R458" i="213"/>
  <c r="S417" i="213"/>
  <c r="S221" i="213"/>
  <c r="S125" i="213"/>
  <c r="S86" i="213"/>
  <c r="AR12" i="213"/>
  <c r="R435" i="212"/>
  <c r="AO301" i="212"/>
  <c r="S269" i="212"/>
  <c r="R173" i="212"/>
  <c r="S134" i="212"/>
  <c r="S111" i="212"/>
  <c r="S47" i="212"/>
  <c r="AM7" i="212"/>
  <c r="AM6" i="212" s="1"/>
  <c r="S516" i="211"/>
  <c r="AQ454" i="211"/>
  <c r="S431" i="211"/>
  <c r="S412" i="211"/>
  <c r="R356" i="211"/>
  <c r="S338" i="211"/>
  <c r="R286" i="211"/>
  <c r="S239" i="211"/>
  <c r="AN182" i="211"/>
  <c r="R129" i="211"/>
  <c r="R108" i="211"/>
  <c r="S87" i="211"/>
  <c r="S69" i="211"/>
  <c r="S54" i="211"/>
  <c r="S39" i="211"/>
  <c r="L7" i="211"/>
  <c r="L6" i="211" s="1"/>
  <c r="S515" i="210"/>
  <c r="R499" i="210"/>
  <c r="R484" i="210"/>
  <c r="S467" i="210"/>
  <c r="S451" i="210"/>
  <c r="AN420" i="210"/>
  <c r="AP403" i="210"/>
  <c r="AO386" i="210"/>
  <c r="S371" i="210"/>
  <c r="S353" i="210"/>
  <c r="R338" i="210"/>
  <c r="R325" i="210"/>
  <c r="S306" i="210"/>
  <c r="R290" i="210"/>
  <c r="S276" i="210"/>
  <c r="R263" i="210"/>
  <c r="AP233" i="210"/>
  <c r="R218" i="210"/>
  <c r="R205" i="210"/>
  <c r="S190" i="210"/>
  <c r="R175" i="210"/>
  <c r="S160" i="210"/>
  <c r="AN114" i="210"/>
  <c r="AR97" i="210"/>
  <c r="S81" i="210"/>
  <c r="R80" i="210"/>
  <c r="R69" i="210"/>
  <c r="S52" i="210"/>
  <c r="R36" i="210"/>
  <c r="R22" i="210"/>
  <c r="K7" i="210"/>
  <c r="S514" i="209"/>
  <c r="S501" i="209"/>
  <c r="AQ471" i="209"/>
  <c r="S457" i="209"/>
  <c r="S447" i="209"/>
  <c r="S422" i="209"/>
  <c r="R414" i="209"/>
  <c r="S388" i="209"/>
  <c r="R380" i="209"/>
  <c r="S354" i="209"/>
  <c r="R347" i="209"/>
  <c r="AP335" i="209"/>
  <c r="R327" i="209"/>
  <c r="S303" i="209"/>
  <c r="S295" i="209"/>
  <c r="AO284" i="209"/>
  <c r="S274" i="209"/>
  <c r="R265" i="209"/>
  <c r="S252" i="209"/>
  <c r="S245" i="209"/>
  <c r="S235" i="209"/>
  <c r="R229" i="209"/>
  <c r="R219" i="209"/>
  <c r="S211" i="209"/>
  <c r="S201" i="209"/>
  <c r="S194" i="209"/>
  <c r="S184" i="209"/>
  <c r="S177" i="209"/>
  <c r="S167" i="209"/>
  <c r="R160" i="209"/>
  <c r="R150" i="209"/>
  <c r="S142" i="209"/>
  <c r="S132" i="209"/>
  <c r="R125" i="209"/>
  <c r="R115" i="209"/>
  <c r="S108" i="209"/>
  <c r="R99" i="209"/>
  <c r="S92" i="209"/>
  <c r="R83" i="209"/>
  <c r="R67" i="209"/>
  <c r="R52" i="209"/>
  <c r="R38" i="209"/>
  <c r="R30" i="209"/>
  <c r="R24" i="209"/>
  <c r="R16" i="209"/>
  <c r="AM7" i="209"/>
  <c r="AM6" i="209" s="1"/>
  <c r="L7" i="209"/>
  <c r="S517" i="208"/>
  <c r="S507" i="208"/>
  <c r="R500" i="208"/>
  <c r="R490" i="208"/>
  <c r="S482" i="208"/>
  <c r="S472" i="208"/>
  <c r="R465" i="208"/>
  <c r="R455" i="208"/>
  <c r="R448" i="208"/>
  <c r="R438" i="208"/>
  <c r="S430" i="208"/>
  <c r="AR420" i="208"/>
  <c r="R420" i="208"/>
  <c r="S413" i="208"/>
  <c r="AR403" i="208"/>
  <c r="S403" i="208"/>
  <c r="R397" i="208"/>
  <c r="R387" i="208"/>
  <c r="S379" i="208"/>
  <c r="AR369" i="208"/>
  <c r="S369" i="208"/>
  <c r="R363" i="208"/>
  <c r="R353" i="208"/>
  <c r="S345" i="208"/>
  <c r="AR335" i="208"/>
  <c r="S335" i="208"/>
  <c r="R329" i="208"/>
  <c r="R319" i="208"/>
  <c r="S311" i="208"/>
  <c r="AR301" i="208"/>
  <c r="R294" i="208"/>
  <c r="AQ284" i="208"/>
  <c r="S276" i="208"/>
  <c r="AP267" i="208"/>
  <c r="S259" i="208"/>
  <c r="AP250" i="208"/>
  <c r="S242" i="208"/>
  <c r="AP233" i="208"/>
  <c r="R226" i="208"/>
  <c r="AQ216" i="208"/>
  <c r="R209" i="208"/>
  <c r="AQ199" i="208"/>
  <c r="S191" i="208"/>
  <c r="AP182" i="208"/>
  <c r="R174" i="208"/>
  <c r="AO165" i="208"/>
  <c r="S156" i="208"/>
  <c r="AN148" i="208"/>
  <c r="S139" i="208"/>
  <c r="AN131" i="208"/>
  <c r="R123" i="208"/>
  <c r="AO114" i="208"/>
  <c r="S105" i="208"/>
  <c r="AN97" i="208"/>
  <c r="R88" i="208"/>
  <c r="S71" i="208"/>
  <c r="AN63" i="208"/>
  <c r="S54" i="208"/>
  <c r="AN46" i="208"/>
  <c r="S37" i="208"/>
  <c r="AN29" i="208"/>
  <c r="S20" i="208"/>
  <c r="AN12" i="208"/>
  <c r="Z7" i="208"/>
  <c r="Z6" i="208" s="1"/>
  <c r="S511" i="207"/>
  <c r="R494" i="207"/>
  <c r="S486" i="207"/>
  <c r="S476" i="207"/>
  <c r="R469" i="207"/>
  <c r="R459" i="207"/>
  <c r="S451" i="207"/>
  <c r="R49" i="216"/>
  <c r="S322" i="214"/>
  <c r="R275" i="214"/>
  <c r="S450" i="213"/>
  <c r="R400" i="213"/>
  <c r="R312" i="213"/>
  <c r="S261" i="213"/>
  <c r="AP114" i="213"/>
  <c r="AR29" i="213"/>
  <c r="R491" i="212"/>
  <c r="S455" i="212"/>
  <c r="R391" i="212"/>
  <c r="AQ352" i="212"/>
  <c r="S322" i="212"/>
  <c r="S292" i="212"/>
  <c r="S264" i="212"/>
  <c r="S227" i="212"/>
  <c r="S196" i="212"/>
  <c r="AO97" i="212"/>
  <c r="S67" i="212"/>
  <c r="R19" i="212"/>
  <c r="M7" i="212"/>
  <c r="M6" i="212" s="1"/>
  <c r="S473" i="211"/>
  <c r="S447" i="211"/>
  <c r="S423" i="211"/>
  <c r="R380" i="211"/>
  <c r="AO352" i="211"/>
  <c r="R311" i="211"/>
  <c r="R254" i="211"/>
  <c r="S213" i="211"/>
  <c r="R196" i="211"/>
  <c r="S175" i="211"/>
  <c r="R160" i="211"/>
  <c r="S140" i="211"/>
  <c r="R119" i="211"/>
  <c r="R98" i="211"/>
  <c r="AO80" i="211"/>
  <c r="S64" i="211"/>
  <c r="R47" i="211"/>
  <c r="S35" i="211"/>
  <c r="R21" i="211"/>
  <c r="R508" i="210"/>
  <c r="R494" i="210"/>
  <c r="S476" i="210"/>
  <c r="S460" i="210"/>
  <c r="S447" i="210"/>
  <c r="R431" i="210"/>
  <c r="R415" i="210"/>
  <c r="S401" i="210"/>
  <c r="S384" i="210"/>
  <c r="S366" i="210"/>
  <c r="AO335" i="210"/>
  <c r="AP318" i="210"/>
  <c r="R285" i="210"/>
  <c r="R268" i="210"/>
  <c r="S258" i="210"/>
  <c r="R245" i="210"/>
  <c r="AP199" i="210"/>
  <c r="R184" i="210"/>
  <c r="R171" i="210"/>
  <c r="S156" i="210"/>
  <c r="S141" i="210"/>
  <c r="R125" i="210"/>
  <c r="S111" i="210"/>
  <c r="AN63" i="210"/>
  <c r="AQ46" i="210"/>
  <c r="AR29" i="210"/>
  <c r="R18" i="210"/>
  <c r="R508" i="209"/>
  <c r="S497" i="209"/>
  <c r="S483" i="209"/>
  <c r="AP454" i="209"/>
  <c r="S443" i="209"/>
  <c r="R433" i="209"/>
  <c r="AP420" i="209"/>
  <c r="R410" i="209"/>
  <c r="R399" i="209"/>
  <c r="AP386" i="209"/>
  <c r="R376" i="209"/>
  <c r="R365" i="209"/>
  <c r="AP352" i="209"/>
  <c r="R344" i="209"/>
  <c r="S321" i="209"/>
  <c r="R313" i="209"/>
  <c r="AP301" i="209"/>
  <c r="S292" i="209"/>
  <c r="S282" i="209"/>
  <c r="S269" i="209"/>
  <c r="R261" i="209"/>
  <c r="AP250" i="209"/>
  <c r="S242" i="209"/>
  <c r="AP233" i="209"/>
  <c r="R226" i="209"/>
  <c r="AQ216" i="209"/>
  <c r="S208" i="209"/>
  <c r="AP199" i="209"/>
  <c r="S191" i="209"/>
  <c r="AP182" i="209"/>
  <c r="S174" i="209"/>
  <c r="AP165" i="209"/>
  <c r="R157" i="209"/>
  <c r="AO148" i="209"/>
  <c r="S139" i="209"/>
  <c r="AN131" i="209"/>
  <c r="R122" i="209"/>
  <c r="R106" i="209"/>
  <c r="AP97" i="209"/>
  <c r="S89" i="209"/>
  <c r="AQ80" i="209"/>
  <c r="S73" i="209"/>
  <c r="S64" i="209"/>
  <c r="R58" i="209"/>
  <c r="S49" i="209"/>
  <c r="R21" i="209"/>
  <c r="R13" i="209"/>
  <c r="AF7" i="209"/>
  <c r="AF6" i="209" s="1"/>
  <c r="S514" i="208"/>
  <c r="AP505" i="208"/>
  <c r="R497" i="208"/>
  <c r="AO488" i="208"/>
  <c r="S479" i="208"/>
  <c r="AN471" i="208"/>
  <c r="R462" i="208"/>
  <c r="R445" i="208"/>
  <c r="S427" i="208"/>
  <c r="S410" i="208"/>
  <c r="R394" i="208"/>
  <c r="S376" i="208"/>
  <c r="R360" i="208"/>
  <c r="S342" i="208"/>
  <c r="R326" i="208"/>
  <c r="S308" i="208"/>
  <c r="R291" i="208"/>
  <c r="S273" i="208"/>
  <c r="S256" i="208"/>
  <c r="S239" i="208"/>
  <c r="R223" i="208"/>
  <c r="R206" i="208"/>
  <c r="S188" i="208"/>
  <c r="R171" i="208"/>
  <c r="S163" i="208"/>
  <c r="S153" i="208"/>
  <c r="S146" i="208"/>
  <c r="S136" i="208"/>
  <c r="R120" i="208"/>
  <c r="S112" i="208"/>
  <c r="S102" i="208"/>
  <c r="R95" i="208"/>
  <c r="R85" i="208"/>
  <c r="S78" i="208"/>
  <c r="S68" i="208"/>
  <c r="S61" i="208"/>
  <c r="S51" i="208"/>
  <c r="S44" i="208"/>
  <c r="S34" i="208"/>
  <c r="S27" i="208"/>
  <c r="S17" i="208"/>
  <c r="O7" i="208"/>
  <c r="O6" i="208" s="1"/>
  <c r="S518" i="207"/>
  <c r="S508" i="207"/>
  <c r="R501" i="207"/>
  <c r="R491" i="207"/>
  <c r="S483" i="207"/>
  <c r="S473" i="207"/>
  <c r="R466" i="207"/>
  <c r="R456" i="207"/>
  <c r="S448" i="207"/>
  <c r="S48" i="216"/>
  <c r="R398" i="215"/>
  <c r="R321" i="214"/>
  <c r="R272" i="214"/>
  <c r="R59" i="214"/>
  <c r="R389" i="213"/>
  <c r="R310" i="213"/>
  <c r="R254" i="213"/>
  <c r="S163" i="213"/>
  <c r="S71" i="213"/>
  <c r="AP488" i="212"/>
  <c r="R455" i="212"/>
  <c r="S388" i="212"/>
  <c r="AP352" i="212"/>
  <c r="R322" i="212"/>
  <c r="R292" i="212"/>
  <c r="S252" i="212"/>
  <c r="R222" i="212"/>
  <c r="R191" i="212"/>
  <c r="R67" i="212"/>
  <c r="R40" i="212"/>
  <c r="R18" i="212"/>
  <c r="L7" i="212"/>
  <c r="L6" i="212" s="1"/>
  <c r="R473" i="211"/>
  <c r="S446" i="211"/>
  <c r="R423" i="211"/>
  <c r="S379" i="211"/>
  <c r="S369" i="211"/>
  <c r="AN352" i="211"/>
  <c r="R332" i="211"/>
  <c r="S302" i="211"/>
  <c r="S251" i="211"/>
  <c r="R213" i="211"/>
  <c r="S195" i="211"/>
  <c r="R175" i="211"/>
  <c r="S154" i="211"/>
  <c r="S139" i="211"/>
  <c r="S118" i="211"/>
  <c r="AQ97" i="211"/>
  <c r="AN80" i="211"/>
  <c r="AP63" i="211"/>
  <c r="AR46" i="211"/>
  <c r="R32" i="211"/>
  <c r="S507" i="210"/>
  <c r="S493" i="210"/>
  <c r="R476" i="210"/>
  <c r="S459" i="210"/>
  <c r="R446" i="210"/>
  <c r="S430" i="210"/>
  <c r="S414" i="210"/>
  <c r="S399" i="210"/>
  <c r="R384" i="210"/>
  <c r="S365" i="210"/>
  <c r="AN335" i="210"/>
  <c r="AP284" i="210"/>
  <c r="AR267" i="210"/>
  <c r="S267" i="210"/>
  <c r="R258" i="210"/>
  <c r="S243" i="210"/>
  <c r="R229" i="210"/>
  <c r="AO199" i="210"/>
  <c r="S183" i="210"/>
  <c r="R168" i="210"/>
  <c r="R156" i="210"/>
  <c r="R140" i="210"/>
  <c r="S124" i="210"/>
  <c r="S108" i="210"/>
  <c r="AP46" i="210"/>
  <c r="AQ29" i="210"/>
  <c r="S17" i="210"/>
  <c r="AM7" i="210"/>
  <c r="AM6" i="210" s="1"/>
  <c r="S507" i="209"/>
  <c r="R497" i="209"/>
  <c r="R483" i="209"/>
  <c r="AO454" i="209"/>
  <c r="S440" i="209"/>
  <c r="S432" i="209"/>
  <c r="AO420" i="209"/>
  <c r="R407" i="209"/>
  <c r="S398" i="209"/>
  <c r="AO386" i="209"/>
  <c r="R373" i="209"/>
  <c r="S364" i="209"/>
  <c r="AO352" i="209"/>
  <c r="S343" i="209"/>
  <c r="R321" i="209"/>
  <c r="S312" i="209"/>
  <c r="AO301" i="209"/>
  <c r="R292" i="209"/>
  <c r="R281" i="209"/>
  <c r="R269" i="209"/>
  <c r="S260" i="209"/>
  <c r="AO250" i="209"/>
  <c r="R242" i="209"/>
  <c r="AO233" i="209"/>
  <c r="S225" i="209"/>
  <c r="AP216" i="209"/>
  <c r="R208" i="209"/>
  <c r="AO199" i="209"/>
  <c r="R191" i="209"/>
  <c r="AO182" i="209"/>
  <c r="R174" i="209"/>
  <c r="AO165" i="209"/>
  <c r="S156" i="209"/>
  <c r="AN148" i="209"/>
  <c r="R139" i="209"/>
  <c r="S121" i="209"/>
  <c r="S105" i="209"/>
  <c r="AO97" i="209"/>
  <c r="R89" i="209"/>
  <c r="AP80" i="209"/>
  <c r="R73" i="209"/>
  <c r="R64" i="209"/>
  <c r="S57" i="209"/>
  <c r="R49" i="209"/>
  <c r="S43" i="209"/>
  <c r="S35" i="209"/>
  <c r="AR12" i="209"/>
  <c r="R12" i="209"/>
  <c r="AE7" i="209"/>
  <c r="AE6" i="209" s="1"/>
  <c r="R514" i="208"/>
  <c r="AO505" i="208"/>
  <c r="S496" i="208"/>
  <c r="AN488" i="208"/>
  <c r="R479" i="208"/>
  <c r="S461" i="208"/>
  <c r="S444" i="208"/>
  <c r="R427" i="208"/>
  <c r="R410" i="208"/>
  <c r="S393" i="208"/>
  <c r="R376" i="208"/>
  <c r="S359" i="208"/>
  <c r="R342" i="208"/>
  <c r="S325" i="208"/>
  <c r="R308" i="208"/>
  <c r="S290" i="208"/>
  <c r="R273" i="208"/>
  <c r="R256" i="208"/>
  <c r="R239" i="208"/>
  <c r="S222" i="208"/>
  <c r="S205" i="208"/>
  <c r="R188" i="208"/>
  <c r="S180" i="208"/>
  <c r="S170" i="208"/>
  <c r="R163" i="208"/>
  <c r="R153" i="208"/>
  <c r="R146" i="208"/>
  <c r="R136" i="208"/>
  <c r="S129" i="208"/>
  <c r="S119" i="208"/>
  <c r="R112" i="208"/>
  <c r="R102" i="208"/>
  <c r="S94" i="208"/>
  <c r="S84" i="208"/>
  <c r="R78" i="208"/>
  <c r="R68" i="208"/>
  <c r="R61" i="208"/>
  <c r="R51" i="208"/>
  <c r="R44" i="208"/>
  <c r="R34" i="208"/>
  <c r="R27" i="208"/>
  <c r="R17" i="208"/>
  <c r="Q8" i="208"/>
  <c r="N7" i="208"/>
  <c r="N6" i="208" s="1"/>
  <c r="R518" i="207"/>
  <c r="R508" i="207"/>
  <c r="S500" i="207"/>
  <c r="S490" i="207"/>
  <c r="R483" i="207"/>
  <c r="R473" i="207"/>
  <c r="S465" i="207"/>
  <c r="S455" i="207"/>
  <c r="R448" i="207"/>
  <c r="S444" i="215"/>
  <c r="S137" i="215"/>
  <c r="R338" i="213"/>
  <c r="R221" i="213"/>
  <c r="R431" i="212"/>
  <c r="AO284" i="212"/>
  <c r="R185" i="212"/>
  <c r="R64" i="212"/>
  <c r="AL7" i="212"/>
  <c r="AL6" i="212" s="1"/>
  <c r="S469" i="211"/>
  <c r="S421" i="211"/>
  <c r="AP352" i="211"/>
  <c r="S190" i="211"/>
  <c r="S160" i="211"/>
  <c r="R133" i="211"/>
  <c r="R101" i="211"/>
  <c r="R78" i="211"/>
  <c r="AN46" i="211"/>
  <c r="S494" i="210"/>
  <c r="S449" i="210"/>
  <c r="R429" i="210"/>
  <c r="R396" i="210"/>
  <c r="S337" i="210"/>
  <c r="S316" i="210"/>
  <c r="S285" i="210"/>
  <c r="R243" i="210"/>
  <c r="AP216" i="210"/>
  <c r="S167" i="210"/>
  <c r="S149" i="210"/>
  <c r="S125" i="210"/>
  <c r="S73" i="210"/>
  <c r="R19" i="210"/>
  <c r="R519" i="209"/>
  <c r="S498" i="209"/>
  <c r="AP471" i="209"/>
  <c r="S433" i="209"/>
  <c r="S412" i="209"/>
  <c r="S395" i="209"/>
  <c r="R371" i="209"/>
  <c r="AN352" i="209"/>
  <c r="AN301" i="209"/>
  <c r="AQ233" i="209"/>
  <c r="R218" i="209"/>
  <c r="R205" i="209"/>
  <c r="R189" i="209"/>
  <c r="R173" i="209"/>
  <c r="S157" i="209"/>
  <c r="R141" i="209"/>
  <c r="S128" i="209"/>
  <c r="AQ97" i="209"/>
  <c r="S81" i="209"/>
  <c r="S66" i="209"/>
  <c r="S56" i="209"/>
  <c r="S32" i="209"/>
  <c r="S20" i="209"/>
  <c r="AL7" i="209"/>
  <c r="AL6" i="209" s="1"/>
  <c r="AQ505" i="208"/>
  <c r="AR488" i="208"/>
  <c r="R472" i="208"/>
  <c r="S459" i="208"/>
  <c r="S445" i="208"/>
  <c r="R430" i="208"/>
  <c r="R418" i="208"/>
  <c r="AO386" i="208"/>
  <c r="R373" i="208"/>
  <c r="R369" i="208"/>
  <c r="R358" i="208"/>
  <c r="S343" i="208"/>
  <c r="S328" i="208"/>
  <c r="S316" i="208"/>
  <c r="AO284" i="208"/>
  <c r="R271" i="208"/>
  <c r="S255" i="208"/>
  <c r="R241" i="208"/>
  <c r="S225" i="208"/>
  <c r="S213" i="208"/>
  <c r="S167" i="208"/>
  <c r="R152" i="208"/>
  <c r="S137" i="208"/>
  <c r="S124" i="208"/>
  <c r="S110" i="208"/>
  <c r="AP80" i="208"/>
  <c r="R66" i="208"/>
  <c r="S50" i="208"/>
  <c r="R36" i="208"/>
  <c r="R24" i="208"/>
  <c r="S509" i="207"/>
  <c r="S498" i="207"/>
  <c r="S485" i="207"/>
  <c r="AP471" i="207"/>
  <c r="S457" i="207"/>
  <c r="S446" i="207"/>
  <c r="AO437" i="207"/>
  <c r="S428" i="207"/>
  <c r="AN420" i="207"/>
  <c r="R411" i="207"/>
  <c r="S393" i="207"/>
  <c r="R376" i="207"/>
  <c r="S358" i="207"/>
  <c r="R341" i="207"/>
  <c r="S333" i="207"/>
  <c r="S323" i="207"/>
  <c r="R316" i="207"/>
  <c r="R306" i="207"/>
  <c r="S298" i="207"/>
  <c r="S288" i="207"/>
  <c r="R281" i="207"/>
  <c r="R271" i="207"/>
  <c r="S263" i="207"/>
  <c r="S253" i="207"/>
  <c r="R246" i="207"/>
  <c r="R236" i="207"/>
  <c r="S228" i="207"/>
  <c r="S218" i="207"/>
  <c r="R211" i="207"/>
  <c r="R201" i="207"/>
  <c r="S193" i="207"/>
  <c r="S183" i="207"/>
  <c r="R176" i="207"/>
  <c r="R166" i="207"/>
  <c r="S158" i="207"/>
  <c r="AR148" i="207"/>
  <c r="R141" i="207"/>
  <c r="AQ131" i="207"/>
  <c r="S123" i="207"/>
  <c r="AP114" i="207"/>
  <c r="R106" i="207"/>
  <c r="AO97" i="207"/>
  <c r="S88" i="207"/>
  <c r="AN80" i="207"/>
  <c r="R71" i="207"/>
  <c r="S53" i="207"/>
  <c r="R36" i="207"/>
  <c r="R19" i="207"/>
  <c r="R7" i="207"/>
  <c r="S519" i="205"/>
  <c r="S509" i="205"/>
  <c r="R502" i="205"/>
  <c r="R492" i="205"/>
  <c r="S484" i="205"/>
  <c r="S474" i="205"/>
  <c r="R467" i="205"/>
  <c r="R457" i="205"/>
  <c r="S449" i="205"/>
  <c r="S439" i="205"/>
  <c r="R432" i="205"/>
  <c r="R422" i="205"/>
  <c r="S414" i="205"/>
  <c r="S404" i="205"/>
  <c r="R397" i="205"/>
  <c r="R387" i="205"/>
  <c r="S379" i="205"/>
  <c r="AR369" i="205"/>
  <c r="R362" i="205"/>
  <c r="AQ352" i="205"/>
  <c r="S344" i="205"/>
  <c r="AP335" i="205"/>
  <c r="R327" i="205"/>
  <c r="AO318" i="205"/>
  <c r="S309" i="205"/>
  <c r="AN301" i="205"/>
  <c r="R292" i="205"/>
  <c r="S274" i="205"/>
  <c r="R257" i="205"/>
  <c r="S239" i="205"/>
  <c r="R222" i="205"/>
  <c r="S214" i="205"/>
  <c r="S204" i="205"/>
  <c r="R197" i="205"/>
  <c r="R187" i="205"/>
  <c r="S179" i="205"/>
  <c r="S169" i="205"/>
  <c r="R162" i="205"/>
  <c r="R152" i="205"/>
  <c r="S144" i="205"/>
  <c r="S134" i="205"/>
  <c r="R127" i="205"/>
  <c r="R117" i="205"/>
  <c r="S109" i="205"/>
  <c r="S99" i="205"/>
  <c r="S92" i="205"/>
  <c r="R76" i="205"/>
  <c r="R67" i="205"/>
  <c r="S59" i="205"/>
  <c r="R35" i="205"/>
  <c r="S19" i="205"/>
  <c r="X7" i="205"/>
  <c r="R41" i="209"/>
  <c r="R133" i="215"/>
  <c r="S337" i="213"/>
  <c r="S220" i="213"/>
  <c r="AQ97" i="213"/>
  <c r="S518" i="212"/>
  <c r="S428" i="212"/>
  <c r="S333" i="212"/>
  <c r="AN284" i="212"/>
  <c r="S184" i="212"/>
  <c r="R111" i="212"/>
  <c r="S97" i="212"/>
  <c r="AR63" i="212"/>
  <c r="AD7" i="212"/>
  <c r="AD6" i="212" s="1"/>
  <c r="R421" i="211"/>
  <c r="S214" i="211"/>
  <c r="R154" i="211"/>
  <c r="R132" i="211"/>
  <c r="S100" i="211"/>
  <c r="R68" i="211"/>
  <c r="S24" i="211"/>
  <c r="R492" i="210"/>
  <c r="R449" i="210"/>
  <c r="S428" i="210"/>
  <c r="S395" i="210"/>
  <c r="R365" i="210"/>
  <c r="R337" i="210"/>
  <c r="R316" i="210"/>
  <c r="R262" i="210"/>
  <c r="S242" i="210"/>
  <c r="AO216" i="210"/>
  <c r="R195" i="210"/>
  <c r="R167" i="210"/>
  <c r="R124" i="210"/>
  <c r="S67" i="210"/>
  <c r="S18" i="210"/>
  <c r="AL7" i="210"/>
  <c r="AL6" i="210" s="1"/>
  <c r="R514" i="209"/>
  <c r="R498" i="209"/>
  <c r="AO471" i="209"/>
  <c r="R432" i="209"/>
  <c r="R412" i="209"/>
  <c r="R388" i="209"/>
  <c r="S370" i="209"/>
  <c r="AN233" i="209"/>
  <c r="S217" i="209"/>
  <c r="R201" i="209"/>
  <c r="S188" i="209"/>
  <c r="S172" i="209"/>
  <c r="R156" i="209"/>
  <c r="S140" i="209"/>
  <c r="S124" i="209"/>
  <c r="AN97" i="209"/>
  <c r="R81" i="209"/>
  <c r="R66" i="209"/>
  <c r="R56" i="209"/>
  <c r="S44" i="209"/>
  <c r="AR29" i="209"/>
  <c r="R29" i="209"/>
  <c r="R20" i="209"/>
  <c r="AK7" i="209"/>
  <c r="AN505" i="208"/>
  <c r="AQ488" i="208"/>
  <c r="AR471" i="208"/>
  <c r="R459" i="208"/>
  <c r="R444" i="208"/>
  <c r="S429" i="208"/>
  <c r="S417" i="208"/>
  <c r="AN386" i="208"/>
  <c r="AQ369" i="208"/>
  <c r="S357" i="208"/>
  <c r="R343" i="208"/>
  <c r="R328" i="208"/>
  <c r="R316" i="208"/>
  <c r="AN284" i="208"/>
  <c r="S270" i="208"/>
  <c r="R255" i="208"/>
  <c r="S240" i="208"/>
  <c r="R225" i="208"/>
  <c r="R213" i="208"/>
  <c r="S197" i="208"/>
  <c r="AR165" i="208"/>
  <c r="S151" i="208"/>
  <c r="R137" i="208"/>
  <c r="S122" i="208"/>
  <c r="R110" i="208"/>
  <c r="S95" i="208"/>
  <c r="S65" i="208"/>
  <c r="R50" i="208"/>
  <c r="S35" i="208"/>
  <c r="R22" i="208"/>
  <c r="AM7" i="208"/>
  <c r="AM6" i="208" s="1"/>
  <c r="R509" i="207"/>
  <c r="R498" i="207"/>
  <c r="R485" i="207"/>
  <c r="AO471" i="207"/>
  <c r="R457" i="207"/>
  <c r="R446" i="207"/>
  <c r="AN437" i="207"/>
  <c r="R428" i="207"/>
  <c r="S410" i="207"/>
  <c r="R393" i="207"/>
  <c r="S375" i="207"/>
  <c r="R358" i="207"/>
  <c r="S350" i="207"/>
  <c r="S340" i="207"/>
  <c r="R333" i="207"/>
  <c r="R323" i="207"/>
  <c r="S315" i="207"/>
  <c r="S305" i="207"/>
  <c r="R298" i="207"/>
  <c r="R288" i="207"/>
  <c r="S280" i="207"/>
  <c r="S270" i="207"/>
  <c r="R263" i="207"/>
  <c r="R253" i="207"/>
  <c r="S245" i="207"/>
  <c r="S235" i="207"/>
  <c r="R228" i="207"/>
  <c r="R218" i="207"/>
  <c r="S210" i="207"/>
  <c r="S200" i="207"/>
  <c r="R193" i="207"/>
  <c r="R183" i="207"/>
  <c r="S175" i="207"/>
  <c r="AR165" i="207"/>
  <c r="R158" i="207"/>
  <c r="AQ148" i="207"/>
  <c r="S140" i="207"/>
  <c r="AP131" i="207"/>
  <c r="R123" i="207"/>
  <c r="AO114" i="207"/>
  <c r="S105" i="207"/>
  <c r="AN97" i="207"/>
  <c r="R88" i="207"/>
  <c r="S70" i="207"/>
  <c r="R53" i="207"/>
  <c r="S35" i="207"/>
  <c r="S18" i="207"/>
  <c r="R519" i="205"/>
  <c r="R509" i="205"/>
  <c r="S501" i="205"/>
  <c r="S491" i="205"/>
  <c r="R484" i="205"/>
  <c r="R474" i="205"/>
  <c r="S466" i="205"/>
  <c r="S456" i="205"/>
  <c r="R449" i="205"/>
  <c r="R439" i="205"/>
  <c r="S431" i="205"/>
  <c r="S421" i="205"/>
  <c r="R414" i="205"/>
  <c r="R404" i="205"/>
  <c r="S396" i="205"/>
  <c r="AR386" i="205"/>
  <c r="R379" i="205"/>
  <c r="AQ369" i="205"/>
  <c r="S361" i="205"/>
  <c r="AP352" i="205"/>
  <c r="R344" i="205"/>
  <c r="AO335" i="205"/>
  <c r="S326" i="205"/>
  <c r="AN318" i="205"/>
  <c r="R309" i="205"/>
  <c r="S291" i="205"/>
  <c r="R274" i="205"/>
  <c r="S256" i="205"/>
  <c r="R239" i="205"/>
  <c r="S231" i="205"/>
  <c r="S221" i="205"/>
  <c r="R214" i="205"/>
  <c r="R204" i="205"/>
  <c r="S196" i="205"/>
  <c r="S186" i="205"/>
  <c r="R179" i="205"/>
  <c r="R169" i="205"/>
  <c r="S161" i="205"/>
  <c r="S151" i="205"/>
  <c r="R144" i="205"/>
  <c r="R134" i="205"/>
  <c r="S126" i="205"/>
  <c r="S116" i="205"/>
  <c r="R109" i="205"/>
  <c r="R99" i="205"/>
  <c r="R92" i="205"/>
  <c r="S82" i="205"/>
  <c r="S75" i="205"/>
  <c r="S66" i="205"/>
  <c r="R59" i="205"/>
  <c r="S50" i="205"/>
  <c r="S43" i="205"/>
  <c r="S34" i="205"/>
  <c r="R19" i="205"/>
  <c r="W7" i="205"/>
  <c r="S48" i="205"/>
  <c r="R17" i="193"/>
  <c r="R73" i="205"/>
  <c r="S16" i="205"/>
  <c r="S418" i="210"/>
  <c r="R347" i="207"/>
  <c r="R242" i="207"/>
  <c r="R102" i="207"/>
  <c r="R42" i="207"/>
  <c r="S315" i="205"/>
  <c r="R253" i="205"/>
  <c r="R183" i="205"/>
  <c r="R123" i="205"/>
  <c r="R56" i="205"/>
  <c r="R14" i="193"/>
  <c r="S83" i="213"/>
  <c r="R409" i="212"/>
  <c r="S121" i="211"/>
  <c r="AP505" i="209"/>
  <c r="R312" i="209"/>
  <c r="S106" i="209"/>
  <c r="AP437" i="208"/>
  <c r="S307" i="208"/>
  <c r="R190" i="208"/>
  <c r="R424" i="207"/>
  <c r="S193" i="216"/>
  <c r="AH7" i="215"/>
  <c r="AH6" i="215" s="1"/>
  <c r="S388" i="213"/>
  <c r="R219" i="213"/>
  <c r="S158" i="213"/>
  <c r="AP97" i="213"/>
  <c r="R518" i="212"/>
  <c r="S330" i="212"/>
  <c r="R229" i="212"/>
  <c r="R184" i="212"/>
  <c r="S110" i="212"/>
  <c r="R97" i="212"/>
  <c r="AQ63" i="212"/>
  <c r="Y7" i="212"/>
  <c r="Y6" i="212" s="1"/>
  <c r="S503" i="211"/>
  <c r="R275" i="211"/>
  <c r="R214" i="211"/>
  <c r="S153" i="211"/>
  <c r="R100" i="211"/>
  <c r="S67" i="211"/>
  <c r="R24" i="211"/>
  <c r="R515" i="210"/>
  <c r="R489" i="210"/>
  <c r="S448" i="210"/>
  <c r="S426" i="210"/>
  <c r="R395" i="210"/>
  <c r="S364" i="210"/>
  <c r="AR335" i="210"/>
  <c r="R314" i="210"/>
  <c r="S260" i="210"/>
  <c r="R242" i="210"/>
  <c r="AN216" i="210"/>
  <c r="R190" i="210"/>
  <c r="S166" i="210"/>
  <c r="S122" i="210"/>
  <c r="S64" i="210"/>
  <c r="S44" i="210"/>
  <c r="R16" i="210"/>
  <c r="AK7" i="210"/>
  <c r="S513" i="209"/>
  <c r="S496" i="209"/>
  <c r="AN471" i="209"/>
  <c r="S431" i="209"/>
  <c r="S411" i="209"/>
  <c r="S387" i="209"/>
  <c r="S386" i="209"/>
  <c r="R370" i="209"/>
  <c r="S280" i="209"/>
  <c r="R217" i="209"/>
  <c r="S200" i="209"/>
  <c r="R199" i="209"/>
  <c r="R188" i="209"/>
  <c r="R172" i="209"/>
  <c r="S155" i="209"/>
  <c r="R140" i="209"/>
  <c r="R124" i="209"/>
  <c r="S112" i="209"/>
  <c r="AR80" i="209"/>
  <c r="S65" i="209"/>
  <c r="S55" i="209"/>
  <c r="R44" i="209"/>
  <c r="AQ29" i="209"/>
  <c r="S19" i="209"/>
  <c r="AI7" i="209"/>
  <c r="AI6" i="209" s="1"/>
  <c r="AP488" i="208"/>
  <c r="AQ471" i="208"/>
  <c r="S458" i="208"/>
  <c r="S443" i="208"/>
  <c r="R429" i="208"/>
  <c r="R417" i="208"/>
  <c r="AP369" i="208"/>
  <c r="R357" i="208"/>
  <c r="S341" i="208"/>
  <c r="S327" i="208"/>
  <c r="S315" i="208"/>
  <c r="R270" i="208"/>
  <c r="S254" i="208"/>
  <c r="R240" i="208"/>
  <c r="S224" i="208"/>
  <c r="S212" i="208"/>
  <c r="R197" i="208"/>
  <c r="AN165" i="208"/>
  <c r="R151" i="208"/>
  <c r="S135" i="208"/>
  <c r="R122" i="208"/>
  <c r="S109" i="208"/>
  <c r="R94" i="208"/>
  <c r="R65" i="208"/>
  <c r="S49" i="208"/>
  <c r="R35" i="208"/>
  <c r="R20" i="208"/>
  <c r="AL7" i="208"/>
  <c r="AL6" i="208" s="1"/>
  <c r="S507" i="207"/>
  <c r="S497" i="207"/>
  <c r="S484" i="207"/>
  <c r="S456" i="207"/>
  <c r="S445" i="207"/>
  <c r="S427" i="207"/>
  <c r="R410" i="207"/>
  <c r="S392" i="207"/>
  <c r="R375" i="207"/>
  <c r="S367" i="207"/>
  <c r="S357" i="207"/>
  <c r="R350" i="207"/>
  <c r="R340" i="207"/>
  <c r="S332" i="207"/>
  <c r="S322" i="207"/>
  <c r="R315" i="207"/>
  <c r="R305" i="207"/>
  <c r="S297" i="207"/>
  <c r="S287" i="207"/>
  <c r="R280" i="207"/>
  <c r="R270" i="207"/>
  <c r="S262" i="207"/>
  <c r="S252" i="207"/>
  <c r="R245" i="207"/>
  <c r="R235" i="207"/>
  <c r="S227" i="207"/>
  <c r="S217" i="207"/>
  <c r="R210" i="207"/>
  <c r="R200" i="207"/>
  <c r="S192" i="207"/>
  <c r="AR182" i="207"/>
  <c r="R175" i="207"/>
  <c r="AQ165" i="207"/>
  <c r="S157" i="207"/>
  <c r="AP148" i="207"/>
  <c r="R140" i="207"/>
  <c r="AO131" i="207"/>
  <c r="S122" i="207"/>
  <c r="AN114" i="207"/>
  <c r="R105" i="207"/>
  <c r="S87" i="207"/>
  <c r="R70" i="207"/>
  <c r="S52" i="207"/>
  <c r="R35" i="207"/>
  <c r="R18" i="207"/>
  <c r="O7" i="207"/>
  <c r="O6" i="207" s="1"/>
  <c r="S518" i="205"/>
  <c r="S508" i="205"/>
  <c r="R501" i="205"/>
  <c r="R491" i="205"/>
  <c r="S483" i="205"/>
  <c r="S473" i="205"/>
  <c r="R466" i="205"/>
  <c r="R456" i="205"/>
  <c r="S448" i="205"/>
  <c r="S438" i="205"/>
  <c r="R431" i="205"/>
  <c r="R421" i="205"/>
  <c r="S413" i="205"/>
  <c r="AR403" i="205"/>
  <c r="R396" i="205"/>
  <c r="AQ386" i="205"/>
  <c r="S378" i="205"/>
  <c r="AP369" i="205"/>
  <c r="R361" i="205"/>
  <c r="AO352" i="205"/>
  <c r="S343" i="205"/>
  <c r="AN335" i="205"/>
  <c r="R326" i="205"/>
  <c r="S308" i="205"/>
  <c r="R291" i="205"/>
  <c r="S273" i="205"/>
  <c r="R256" i="205"/>
  <c r="S248" i="205"/>
  <c r="S238" i="205"/>
  <c r="R231" i="205"/>
  <c r="R221" i="205"/>
  <c r="S213" i="205"/>
  <c r="S203" i="205"/>
  <c r="R196" i="205"/>
  <c r="R186" i="205"/>
  <c r="S178" i="205"/>
  <c r="S168" i="205"/>
  <c r="R161" i="205"/>
  <c r="R151" i="205"/>
  <c r="S143" i="205"/>
  <c r="S133" i="205"/>
  <c r="R126" i="205"/>
  <c r="R116" i="205"/>
  <c r="S108" i="205"/>
  <c r="S98" i="205"/>
  <c r="S91" i="205"/>
  <c r="R82" i="205"/>
  <c r="R75" i="205"/>
  <c r="R66" i="205"/>
  <c r="R50" i="205"/>
  <c r="R43" i="205"/>
  <c r="R34" i="205"/>
  <c r="S27" i="205"/>
  <c r="S18" i="205"/>
  <c r="R7" i="205"/>
  <c r="R17" i="205"/>
  <c r="N7" i="205"/>
  <c r="N6" i="205" s="1"/>
  <c r="S56" i="205"/>
  <c r="L7" i="205"/>
  <c r="L6" i="205" s="1"/>
  <c r="R75" i="214"/>
  <c r="R35" i="213"/>
  <c r="S413" i="212"/>
  <c r="R408" i="211"/>
  <c r="S337" i="211"/>
  <c r="R122" i="211"/>
  <c r="R439" i="210"/>
  <c r="AR352" i="210"/>
  <c r="AP182" i="210"/>
  <c r="R142" i="210"/>
  <c r="S88" i="210"/>
  <c r="J7" i="210"/>
  <c r="J6" i="210" s="1"/>
  <c r="R467" i="209"/>
  <c r="R404" i="209"/>
  <c r="S345" i="209"/>
  <c r="S313" i="209"/>
  <c r="S228" i="209"/>
  <c r="R149" i="209"/>
  <c r="S91" i="209"/>
  <c r="S50" i="209"/>
  <c r="R499" i="208"/>
  <c r="S395" i="208"/>
  <c r="AN352" i="208"/>
  <c r="S293" i="208"/>
  <c r="S220" i="208"/>
  <c r="R178" i="208"/>
  <c r="AN454" i="207"/>
  <c r="R417" i="207"/>
  <c r="S364" i="207"/>
  <c r="S259" i="207"/>
  <c r="S224" i="207"/>
  <c r="S189" i="207"/>
  <c r="S129" i="207"/>
  <c r="S59" i="207"/>
  <c r="R25" i="207"/>
  <c r="R498" i="205"/>
  <c r="R333" i="205"/>
  <c r="R158" i="205"/>
  <c r="M7" i="218"/>
  <c r="M6" i="218" s="1"/>
  <c r="S481" i="216"/>
  <c r="AF7" i="213"/>
  <c r="AF6" i="213" s="1"/>
  <c r="R167" i="212"/>
  <c r="R438" i="211"/>
  <c r="R370" i="211"/>
  <c r="R458" i="210"/>
  <c r="R414" i="210"/>
  <c r="AO352" i="210"/>
  <c r="R211" i="210"/>
  <c r="S466" i="209"/>
  <c r="S437" i="209"/>
  <c r="R243" i="209"/>
  <c r="AQ165" i="209"/>
  <c r="S75" i="209"/>
  <c r="S13" i="209"/>
  <c r="S498" i="208"/>
  <c r="S424" i="208"/>
  <c r="R395" i="208"/>
  <c r="AP335" i="208"/>
  <c r="S265" i="208"/>
  <c r="S161" i="208"/>
  <c r="S117" i="208"/>
  <c r="R490" i="207"/>
  <c r="S406" i="207"/>
  <c r="R389" i="207"/>
  <c r="S371" i="207"/>
  <c r="S346" i="207"/>
  <c r="S213" i="215"/>
  <c r="R476" i="214"/>
  <c r="S281" i="214"/>
  <c r="S161" i="214"/>
  <c r="R131" i="214"/>
  <c r="AR386" i="213"/>
  <c r="S150" i="213"/>
  <c r="AO97" i="213"/>
  <c r="S517" i="212"/>
  <c r="S326" i="212"/>
  <c r="S228" i="212"/>
  <c r="AR97" i="212"/>
  <c r="R7" i="212"/>
  <c r="R503" i="211"/>
  <c r="S314" i="211"/>
  <c r="S274" i="211"/>
  <c r="S212" i="211"/>
  <c r="R153" i="211"/>
  <c r="AP97" i="211"/>
  <c r="R67" i="211"/>
  <c r="S23" i="211"/>
  <c r="AM7" i="211"/>
  <c r="AM6" i="211" s="1"/>
  <c r="R514" i="210"/>
  <c r="AR488" i="210"/>
  <c r="R448" i="210"/>
  <c r="R423" i="210"/>
  <c r="S393" i="210"/>
  <c r="R364" i="210"/>
  <c r="AQ335" i="210"/>
  <c r="R306" i="210"/>
  <c r="R260" i="210"/>
  <c r="S241" i="210"/>
  <c r="S189" i="210"/>
  <c r="AQ165" i="210"/>
  <c r="R122" i="210"/>
  <c r="S94" i="210"/>
  <c r="R64" i="210"/>
  <c r="R44" i="210"/>
  <c r="R13" i="210"/>
  <c r="AG7" i="210"/>
  <c r="AG6" i="210" s="1"/>
  <c r="R512" i="209"/>
  <c r="R495" i="209"/>
  <c r="R447" i="209"/>
  <c r="R431" i="209"/>
  <c r="S406" i="209"/>
  <c r="R387" i="209"/>
  <c r="R333" i="209"/>
  <c r="R280" i="209"/>
  <c r="S263" i="209"/>
  <c r="AR216" i="209"/>
  <c r="R200" i="209"/>
  <c r="R184" i="209"/>
  <c r="S171" i="209"/>
  <c r="R155" i="209"/>
  <c r="S138" i="209"/>
  <c r="S123" i="209"/>
  <c r="R112" i="209"/>
  <c r="AO80" i="209"/>
  <c r="R65" i="209"/>
  <c r="R55" i="209"/>
  <c r="AP29" i="209"/>
  <c r="R19" i="209"/>
  <c r="AH7" i="209"/>
  <c r="AH6" i="209" s="1"/>
  <c r="AP471" i="208"/>
  <c r="AR454" i="208"/>
  <c r="R454" i="208"/>
  <c r="R443" i="208"/>
  <c r="S428" i="208"/>
  <c r="R413" i="208"/>
  <c r="S401" i="208"/>
  <c r="AO369" i="208"/>
  <c r="S356" i="208"/>
  <c r="R341" i="208"/>
  <c r="R327" i="208"/>
  <c r="R315" i="208"/>
  <c r="S299" i="208"/>
  <c r="AO267" i="208"/>
  <c r="R254" i="208"/>
  <c r="S238" i="208"/>
  <c r="R224" i="208"/>
  <c r="S208" i="208"/>
  <c r="S196" i="208"/>
  <c r="S150" i="208"/>
  <c r="R135" i="208"/>
  <c r="S121" i="208"/>
  <c r="R109" i="208"/>
  <c r="S93" i="208"/>
  <c r="AQ63" i="208"/>
  <c r="R49" i="208"/>
  <c r="S33" i="208"/>
  <c r="S19" i="208"/>
  <c r="AK7" i="208"/>
  <c r="R507" i="207"/>
  <c r="S495" i="207"/>
  <c r="R484" i="207"/>
  <c r="R455" i="207"/>
  <c r="R445" i="207"/>
  <c r="R427" i="207"/>
  <c r="S409" i="207"/>
  <c r="R392" i="207"/>
  <c r="S384" i="207"/>
  <c r="S374" i="207"/>
  <c r="R367" i="207"/>
  <c r="R357" i="207"/>
  <c r="S349" i="207"/>
  <c r="S339" i="207"/>
  <c r="R332" i="207"/>
  <c r="R322" i="207"/>
  <c r="S314" i="207"/>
  <c r="S304" i="207"/>
  <c r="R297" i="207"/>
  <c r="R287" i="207"/>
  <c r="S279" i="207"/>
  <c r="S269" i="207"/>
  <c r="R262" i="207"/>
  <c r="R252" i="207"/>
  <c r="S244" i="207"/>
  <c r="S234" i="207"/>
  <c r="R227" i="207"/>
  <c r="R217" i="207"/>
  <c r="S209" i="207"/>
  <c r="AR199" i="207"/>
  <c r="R192" i="207"/>
  <c r="AQ182" i="207"/>
  <c r="S174" i="207"/>
  <c r="AP165" i="207"/>
  <c r="R157" i="207"/>
  <c r="AO148" i="207"/>
  <c r="S139" i="207"/>
  <c r="AN131" i="207"/>
  <c r="R122" i="207"/>
  <c r="S104" i="207"/>
  <c r="R87" i="207"/>
  <c r="S69" i="207"/>
  <c r="R52" i="207"/>
  <c r="S44" i="207"/>
  <c r="S34" i="207"/>
  <c r="S27" i="207"/>
  <c r="S17" i="207"/>
  <c r="Q8" i="207"/>
  <c r="N7" i="207"/>
  <c r="N6" i="207" s="1"/>
  <c r="R518" i="205"/>
  <c r="R508" i="205"/>
  <c r="S500" i="205"/>
  <c r="S490" i="205"/>
  <c r="R483" i="205"/>
  <c r="R473" i="205"/>
  <c r="S465" i="205"/>
  <c r="S455" i="205"/>
  <c r="R448" i="205"/>
  <c r="R438" i="205"/>
  <c r="S430" i="205"/>
  <c r="AR420" i="205"/>
  <c r="R413" i="205"/>
  <c r="AQ403" i="205"/>
  <c r="S395" i="205"/>
  <c r="AP386" i="205"/>
  <c r="R378" i="205"/>
  <c r="AO369" i="205"/>
  <c r="S360" i="205"/>
  <c r="AN352" i="205"/>
  <c r="R343" i="205"/>
  <c r="S325" i="205"/>
  <c r="R308" i="205"/>
  <c r="S290" i="205"/>
  <c r="R273" i="205"/>
  <c r="S265" i="205"/>
  <c r="S255" i="205"/>
  <c r="R248" i="205"/>
  <c r="R238" i="205"/>
  <c r="S230" i="205"/>
  <c r="S220" i="205"/>
  <c r="R213" i="205"/>
  <c r="R203" i="205"/>
  <c r="S195" i="205"/>
  <c r="S185" i="205"/>
  <c r="R178" i="205"/>
  <c r="R168" i="205"/>
  <c r="S160" i="205"/>
  <c r="S150" i="205"/>
  <c r="R143" i="205"/>
  <c r="R133" i="205"/>
  <c r="S125" i="205"/>
  <c r="S115" i="205"/>
  <c r="R108" i="205"/>
  <c r="R98" i="205"/>
  <c r="R91" i="205"/>
  <c r="S81" i="205"/>
  <c r="S65" i="205"/>
  <c r="S58" i="205"/>
  <c r="S49" i="205"/>
  <c r="S42" i="205"/>
  <c r="S33" i="205"/>
  <c r="R27" i="205"/>
  <c r="R18" i="205"/>
  <c r="R19" i="193"/>
  <c r="R26" i="205"/>
  <c r="AO97" i="205"/>
  <c r="S40" i="205"/>
  <c r="S274" i="223"/>
  <c r="AN301" i="218"/>
  <c r="S210" i="213"/>
  <c r="R366" i="212"/>
  <c r="R372" i="211"/>
  <c r="R204" i="211"/>
  <c r="S37" i="211"/>
  <c r="S506" i="210"/>
  <c r="R272" i="210"/>
  <c r="S211" i="210"/>
  <c r="S32" i="210"/>
  <c r="AQ505" i="209"/>
  <c r="R420" i="209"/>
  <c r="S365" i="209"/>
  <c r="S330" i="209"/>
  <c r="R294" i="209"/>
  <c r="AR165" i="209"/>
  <c r="R120" i="209"/>
  <c r="Z7" i="209"/>
  <c r="Z6" i="209" s="1"/>
  <c r="AQ437" i="208"/>
  <c r="S409" i="208"/>
  <c r="AQ335" i="208"/>
  <c r="R309" i="208"/>
  <c r="R236" i="208"/>
  <c r="S190" i="208"/>
  <c r="S103" i="208"/>
  <c r="S519" i="207"/>
  <c r="S467" i="207"/>
  <c r="S434" i="207"/>
  <c r="R407" i="207"/>
  <c r="R382" i="207"/>
  <c r="R337" i="207"/>
  <c r="R302" i="207"/>
  <c r="AQ267" i="207"/>
  <c r="R207" i="207"/>
  <c r="S154" i="207"/>
  <c r="S84" i="207"/>
  <c r="R15" i="207"/>
  <c r="AQ488" i="205"/>
  <c r="S410" i="205"/>
  <c r="R323" i="205"/>
  <c r="R263" i="205"/>
  <c r="R193" i="205"/>
  <c r="S140" i="205"/>
  <c r="AE7" i="217"/>
  <c r="AE6" i="217" s="1"/>
  <c r="S401" i="214"/>
  <c r="S407" i="211"/>
  <c r="AP301" i="211"/>
  <c r="R172" i="211"/>
  <c r="R37" i="211"/>
  <c r="AQ505" i="210"/>
  <c r="S252" i="210"/>
  <c r="AO182" i="210"/>
  <c r="R81" i="210"/>
  <c r="S439" i="209"/>
  <c r="R364" i="209"/>
  <c r="S326" i="209"/>
  <c r="S259" i="209"/>
  <c r="S119" i="209"/>
  <c r="R50" i="209"/>
  <c r="R482" i="208"/>
  <c r="R383" i="208"/>
  <c r="R281" i="208"/>
  <c r="S75" i="208"/>
  <c r="S15" i="208"/>
  <c r="S441" i="207"/>
  <c r="R399" i="207"/>
  <c r="S381" i="207"/>
  <c r="R354" i="207"/>
  <c r="R55" i="215"/>
  <c r="R341" i="214"/>
  <c r="S276" i="214"/>
  <c r="S213" i="214"/>
  <c r="S21" i="214"/>
  <c r="R517" i="212"/>
  <c r="R325" i="212"/>
  <c r="R228" i="212"/>
  <c r="R134" i="212"/>
  <c r="AQ97" i="212"/>
  <c r="S25" i="212"/>
  <c r="S502" i="211"/>
  <c r="R383" i="211"/>
  <c r="R314" i="211"/>
  <c r="R274" i="211"/>
  <c r="R239" i="211"/>
  <c r="S211" i="211"/>
  <c r="S151" i="211"/>
  <c r="AO97" i="211"/>
  <c r="S66" i="211"/>
  <c r="R22" i="211"/>
  <c r="AL7" i="211"/>
  <c r="AL6" i="211" s="1"/>
  <c r="S513" i="210"/>
  <c r="AQ488" i="210"/>
  <c r="R467" i="210"/>
  <c r="R442" i="210"/>
  <c r="R393" i="210"/>
  <c r="S363" i="210"/>
  <c r="AP335" i="210"/>
  <c r="R305" i="210"/>
  <c r="S259" i="210"/>
  <c r="R241" i="210"/>
  <c r="R188" i="210"/>
  <c r="AP165" i="210"/>
  <c r="S121" i="210"/>
  <c r="S91" i="210"/>
  <c r="AR63" i="210"/>
  <c r="S35" i="210"/>
  <c r="AR12" i="210"/>
  <c r="AF7" i="210"/>
  <c r="AF6" i="210" s="1"/>
  <c r="R509" i="209"/>
  <c r="R492" i="209"/>
  <c r="S446" i="209"/>
  <c r="S430" i="209"/>
  <c r="R406" i="209"/>
  <c r="AR386" i="209"/>
  <c r="S332" i="209"/>
  <c r="S315" i="209"/>
  <c r="S279" i="209"/>
  <c r="R263" i="209"/>
  <c r="AO216" i="209"/>
  <c r="AR199" i="209"/>
  <c r="S183" i="209"/>
  <c r="S182" i="209"/>
  <c r="R171" i="209"/>
  <c r="S154" i="209"/>
  <c r="R138" i="209"/>
  <c r="R123" i="209"/>
  <c r="S111" i="209"/>
  <c r="AN80" i="209"/>
  <c r="S54" i="209"/>
  <c r="R43" i="209"/>
  <c r="AO29" i="209"/>
  <c r="S18" i="209"/>
  <c r="AG7" i="209"/>
  <c r="AG6" i="209" s="1"/>
  <c r="AO471" i="208"/>
  <c r="AQ454" i="208"/>
  <c r="S442" i="208"/>
  <c r="R428" i="208"/>
  <c r="S412" i="208"/>
  <c r="R401" i="208"/>
  <c r="AN369" i="208"/>
  <c r="AR352" i="208"/>
  <c r="S340" i="208"/>
  <c r="S326" i="208"/>
  <c r="R311" i="208"/>
  <c r="R299" i="208"/>
  <c r="AN267" i="208"/>
  <c r="S253" i="208"/>
  <c r="R238" i="208"/>
  <c r="S223" i="208"/>
  <c r="R208" i="208"/>
  <c r="R196" i="208"/>
  <c r="R180" i="208"/>
  <c r="R150" i="208"/>
  <c r="S134" i="208"/>
  <c r="S131" i="208"/>
  <c r="R121" i="208"/>
  <c r="R107" i="208"/>
  <c r="R93" i="208"/>
  <c r="S48" i="208"/>
  <c r="R33" i="208"/>
  <c r="R19" i="208"/>
  <c r="AI7" i="208"/>
  <c r="AI6" i="208" s="1"/>
  <c r="S506" i="207"/>
  <c r="S493" i="207"/>
  <c r="S482" i="207"/>
  <c r="AR454" i="207"/>
  <c r="S444" i="207"/>
  <c r="S426" i="207"/>
  <c r="R409" i="207"/>
  <c r="S401" i="207"/>
  <c r="S391" i="207"/>
  <c r="R384" i="207"/>
  <c r="R374" i="207"/>
  <c r="S366" i="207"/>
  <c r="S356" i="207"/>
  <c r="R349" i="207"/>
  <c r="R339" i="207"/>
  <c r="S331" i="207"/>
  <c r="S321" i="207"/>
  <c r="R314" i="207"/>
  <c r="R304" i="207"/>
  <c r="S296" i="207"/>
  <c r="S286" i="207"/>
  <c r="R279" i="207"/>
  <c r="R269" i="207"/>
  <c r="S261" i="207"/>
  <c r="S251" i="207"/>
  <c r="R244" i="207"/>
  <c r="R234" i="207"/>
  <c r="S226" i="207"/>
  <c r="AR216" i="207"/>
  <c r="R209" i="207"/>
  <c r="AQ199" i="207"/>
  <c r="S191" i="207"/>
  <c r="AP182" i="207"/>
  <c r="R174" i="207"/>
  <c r="AO165" i="207"/>
  <c r="S156" i="207"/>
  <c r="AN148" i="207"/>
  <c r="R139" i="207"/>
  <c r="S121" i="207"/>
  <c r="R104" i="207"/>
  <c r="S86" i="207"/>
  <c r="R69" i="207"/>
  <c r="S61" i="207"/>
  <c r="S51" i="207"/>
  <c r="R44" i="207"/>
  <c r="R34" i="207"/>
  <c r="R27" i="207"/>
  <c r="R17" i="207"/>
  <c r="M7" i="207"/>
  <c r="M6" i="207" s="1"/>
  <c r="S517" i="205"/>
  <c r="S507" i="205"/>
  <c r="R500" i="205"/>
  <c r="R490" i="205"/>
  <c r="S482" i="205"/>
  <c r="S472" i="205"/>
  <c r="R465" i="205"/>
  <c r="R455" i="205"/>
  <c r="S447" i="205"/>
  <c r="AR437" i="205"/>
  <c r="R430" i="205"/>
  <c r="AQ420" i="205"/>
  <c r="S412" i="205"/>
  <c r="AP403" i="205"/>
  <c r="R395" i="205"/>
  <c r="AO386" i="205"/>
  <c r="S377" i="205"/>
  <c r="AN369" i="205"/>
  <c r="R360" i="205"/>
  <c r="S342" i="205"/>
  <c r="R325" i="205"/>
  <c r="S307" i="205"/>
  <c r="R290" i="205"/>
  <c r="S282" i="205"/>
  <c r="S272" i="205"/>
  <c r="R265" i="205"/>
  <c r="R255" i="205"/>
  <c r="S247" i="205"/>
  <c r="S237" i="205"/>
  <c r="R230" i="205"/>
  <c r="R220" i="205"/>
  <c r="S212" i="205"/>
  <c r="S202" i="205"/>
  <c r="R195" i="205"/>
  <c r="R185" i="205"/>
  <c r="S177" i="205"/>
  <c r="S167" i="205"/>
  <c r="R160" i="205"/>
  <c r="R150" i="205"/>
  <c r="S142" i="205"/>
  <c r="S132" i="205"/>
  <c r="R125" i="205"/>
  <c r="R115" i="205"/>
  <c r="S107" i="205"/>
  <c r="AR97" i="205"/>
  <c r="S90" i="205"/>
  <c r="R81" i="205"/>
  <c r="S74" i="205"/>
  <c r="R65" i="205"/>
  <c r="R58" i="205"/>
  <c r="R49" i="205"/>
  <c r="R42" i="205"/>
  <c r="R33" i="205"/>
  <c r="S26" i="205"/>
  <c r="S17" i="205"/>
  <c r="O7" i="205"/>
  <c r="O6" i="205" s="1"/>
  <c r="R18" i="193"/>
  <c r="S41" i="205"/>
  <c r="R89" i="205"/>
  <c r="R202" i="214"/>
  <c r="S167" i="212"/>
  <c r="AR46" i="212"/>
  <c r="S172" i="211"/>
  <c r="R18" i="211"/>
  <c r="R440" i="209"/>
  <c r="R260" i="209"/>
  <c r="AN182" i="209"/>
  <c r="R107" i="209"/>
  <c r="AO63" i="209"/>
  <c r="S515" i="208"/>
  <c r="R425" i="208"/>
  <c r="S383" i="208"/>
  <c r="S323" i="208"/>
  <c r="S281" i="208"/>
  <c r="AQ131" i="208"/>
  <c r="R76" i="208"/>
  <c r="R31" i="208"/>
  <c r="S480" i="207"/>
  <c r="R442" i="207"/>
  <c r="S399" i="207"/>
  <c r="R372" i="207"/>
  <c r="R312" i="207"/>
  <c r="AR284" i="207"/>
  <c r="AP250" i="207"/>
  <c r="AN216" i="207"/>
  <c r="R137" i="207"/>
  <c r="R67" i="207"/>
  <c r="R32" i="207"/>
  <c r="AI7" i="207"/>
  <c r="AI6" i="207" s="1"/>
  <c r="AN437" i="205"/>
  <c r="R428" i="205"/>
  <c r="R393" i="205"/>
  <c r="R358" i="205"/>
  <c r="S340" i="205"/>
  <c r="S305" i="205"/>
  <c r="S280" i="205"/>
  <c r="R218" i="205"/>
  <c r="S200" i="205"/>
  <c r="AR165" i="205"/>
  <c r="AQ148" i="205"/>
  <c r="AP131" i="205"/>
  <c r="AN97" i="205"/>
  <c r="AO80" i="205"/>
  <c r="R40" i="205"/>
  <c r="R16" i="205"/>
  <c r="K7" i="205"/>
  <c r="K6" i="205" s="1"/>
  <c r="S520" i="224"/>
  <c r="R210" i="213"/>
  <c r="S438" i="210"/>
  <c r="AP29" i="210"/>
  <c r="R421" i="209"/>
  <c r="S293" i="209"/>
  <c r="R91" i="209"/>
  <c r="Y7" i="209"/>
  <c r="Y6" i="209" s="1"/>
  <c r="S469" i="208"/>
  <c r="AO233" i="208"/>
  <c r="S177" i="208"/>
  <c r="S87" i="208"/>
  <c r="AQ29" i="208"/>
  <c r="R480" i="207"/>
  <c r="S416" i="207"/>
  <c r="R364" i="207"/>
  <c r="S153" i="217"/>
  <c r="S471" i="216"/>
  <c r="S269" i="214"/>
  <c r="R208" i="214"/>
  <c r="R18" i="214"/>
  <c r="R451" i="213"/>
  <c r="S272" i="213"/>
  <c r="S511" i="212"/>
  <c r="R461" i="212"/>
  <c r="R323" i="212"/>
  <c r="S221" i="212"/>
  <c r="R133" i="212"/>
  <c r="AP97" i="212"/>
  <c r="R25" i="212"/>
  <c r="R501" i="211"/>
  <c r="S444" i="211"/>
  <c r="S382" i="211"/>
  <c r="S313" i="211"/>
  <c r="S273" i="211"/>
  <c r="S238" i="211"/>
  <c r="S205" i="211"/>
  <c r="R176" i="211"/>
  <c r="S150" i="211"/>
  <c r="AN97" i="211"/>
  <c r="R66" i="211"/>
  <c r="R39" i="211"/>
  <c r="S21" i="211"/>
  <c r="AH7" i="211"/>
  <c r="AH6" i="211" s="1"/>
  <c r="R513" i="210"/>
  <c r="AP488" i="210"/>
  <c r="S466" i="210"/>
  <c r="S441" i="210"/>
  <c r="AN386" i="210"/>
  <c r="R362" i="210"/>
  <c r="S304" i="210"/>
  <c r="S282" i="210"/>
  <c r="R259" i="210"/>
  <c r="S239" i="210"/>
  <c r="R185" i="210"/>
  <c r="AO165" i="210"/>
  <c r="R146" i="210"/>
  <c r="R121" i="210"/>
  <c r="R91" i="210"/>
  <c r="AQ63" i="210"/>
  <c r="R35" i="210"/>
  <c r="AQ12" i="210"/>
  <c r="AE7" i="210"/>
  <c r="AE6" i="210" s="1"/>
  <c r="S508" i="209"/>
  <c r="S491" i="209"/>
  <c r="R446" i="209"/>
  <c r="R430" i="209"/>
  <c r="S405" i="209"/>
  <c r="AQ386" i="209"/>
  <c r="R332" i="209"/>
  <c r="R315" i="209"/>
  <c r="R279" i="209"/>
  <c r="S262" i="209"/>
  <c r="R245" i="209"/>
  <c r="AN216" i="209"/>
  <c r="AQ199" i="209"/>
  <c r="R183" i="209"/>
  <c r="R167" i="209"/>
  <c r="R154" i="209"/>
  <c r="S137" i="209"/>
  <c r="S122" i="209"/>
  <c r="R108" i="209"/>
  <c r="AR63" i="209"/>
  <c r="S42" i="209"/>
  <c r="AN29" i="209"/>
  <c r="S15" i="209"/>
  <c r="AD7" i="209"/>
  <c r="AD6" i="209" s="1"/>
  <c r="R517" i="208"/>
  <c r="AP454" i="208"/>
  <c r="R442" i="208"/>
  <c r="S426" i="208"/>
  <c r="R412" i="208"/>
  <c r="S400" i="208"/>
  <c r="AQ352" i="208"/>
  <c r="R340" i="208"/>
  <c r="R325" i="208"/>
  <c r="S310" i="208"/>
  <c r="S298" i="208"/>
  <c r="R253" i="208"/>
  <c r="S237" i="208"/>
  <c r="R222" i="208"/>
  <c r="S207" i="208"/>
  <c r="S195" i="208"/>
  <c r="S179" i="208"/>
  <c r="AQ148" i="208"/>
  <c r="R134" i="208"/>
  <c r="S120" i="208"/>
  <c r="R105" i="208"/>
  <c r="S92" i="208"/>
  <c r="S77" i="208"/>
  <c r="R48" i="208"/>
  <c r="S32" i="208"/>
  <c r="S18" i="208"/>
  <c r="AH7" i="208"/>
  <c r="AH6" i="208" s="1"/>
  <c r="R506" i="207"/>
  <c r="R493" i="207"/>
  <c r="R482" i="207"/>
  <c r="AQ454" i="207"/>
  <c r="S443" i="207"/>
  <c r="R426" i="207"/>
  <c r="S418" i="207"/>
  <c r="S408" i="207"/>
  <c r="R401" i="207"/>
  <c r="R391" i="207"/>
  <c r="S383" i="207"/>
  <c r="S373" i="207"/>
  <c r="R366" i="207"/>
  <c r="R356" i="207"/>
  <c r="S348" i="207"/>
  <c r="S338" i="207"/>
  <c r="R331" i="207"/>
  <c r="R321" i="207"/>
  <c r="S313" i="207"/>
  <c r="S303" i="207"/>
  <c r="R296" i="207"/>
  <c r="R286" i="207"/>
  <c r="S278" i="207"/>
  <c r="S268" i="207"/>
  <c r="R261" i="207"/>
  <c r="R251" i="207"/>
  <c r="S243" i="207"/>
  <c r="AR233" i="207"/>
  <c r="R226" i="207"/>
  <c r="AQ216" i="207"/>
  <c r="S208" i="207"/>
  <c r="AP199" i="207"/>
  <c r="R191" i="207"/>
  <c r="AO182" i="207"/>
  <c r="S173" i="207"/>
  <c r="AN165" i="207"/>
  <c r="R156" i="207"/>
  <c r="S138" i="207"/>
  <c r="R121" i="207"/>
  <c r="S103" i="207"/>
  <c r="R86" i="207"/>
  <c r="S78" i="207"/>
  <c r="S68" i="207"/>
  <c r="R61" i="207"/>
  <c r="R51" i="207"/>
  <c r="S43" i="207"/>
  <c r="S33" i="207"/>
  <c r="S26" i="207"/>
  <c r="S16" i="207"/>
  <c r="AM7" i="207"/>
  <c r="AM6" i="207" s="1"/>
  <c r="L7" i="207"/>
  <c r="L6" i="207" s="1"/>
  <c r="R517" i="205"/>
  <c r="R507" i="205"/>
  <c r="S499" i="205"/>
  <c r="S489" i="205"/>
  <c r="R482" i="205"/>
  <c r="R472" i="205"/>
  <c r="S464" i="205"/>
  <c r="AR454" i="205"/>
  <c r="R447" i="205"/>
  <c r="AQ437" i="205"/>
  <c r="S429" i="205"/>
  <c r="AP420" i="205"/>
  <c r="R412" i="205"/>
  <c r="AO403" i="205"/>
  <c r="S394" i="205"/>
  <c r="AN386" i="205"/>
  <c r="R377" i="205"/>
  <c r="S359" i="205"/>
  <c r="R342" i="205"/>
  <c r="S324" i="205"/>
  <c r="R307" i="205"/>
  <c r="S299" i="205"/>
  <c r="S289" i="205"/>
  <c r="R282" i="205"/>
  <c r="R272" i="205"/>
  <c r="S264" i="205"/>
  <c r="S254" i="205"/>
  <c r="R247" i="205"/>
  <c r="R237" i="205"/>
  <c r="S229" i="205"/>
  <c r="S219" i="205"/>
  <c r="R212" i="205"/>
  <c r="R202" i="205"/>
  <c r="S194" i="205"/>
  <c r="S184" i="205"/>
  <c r="R177" i="205"/>
  <c r="R167" i="205"/>
  <c r="S159" i="205"/>
  <c r="S149" i="205"/>
  <c r="R142" i="205"/>
  <c r="R132" i="205"/>
  <c r="S124" i="205"/>
  <c r="AR114" i="205"/>
  <c r="R107" i="205"/>
  <c r="AQ97" i="205"/>
  <c r="R90" i="205"/>
  <c r="AR80" i="205"/>
  <c r="R74" i="205"/>
  <c r="S64" i="205"/>
  <c r="S57" i="205"/>
  <c r="S32" i="205"/>
  <c r="Q8" i="205"/>
  <c r="S47" i="205"/>
  <c r="AM7" i="205"/>
  <c r="AM6" i="205" s="1"/>
  <c r="S243" i="209"/>
  <c r="S329" i="207"/>
  <c r="S119" i="207"/>
  <c r="AR505" i="205"/>
  <c r="R228" i="205"/>
  <c r="AO114" i="205"/>
  <c r="S31" i="205"/>
  <c r="R446" i="224"/>
  <c r="R132" i="209"/>
  <c r="R269" i="214"/>
  <c r="S207" i="214"/>
  <c r="R41" i="213"/>
  <c r="R510" i="212"/>
  <c r="R456" i="212"/>
  <c r="S418" i="212"/>
  <c r="S132" i="212"/>
  <c r="S24" i="212"/>
  <c r="S500" i="211"/>
  <c r="S442" i="211"/>
  <c r="R382" i="211"/>
  <c r="R346" i="211"/>
  <c r="R313" i="211"/>
  <c r="R269" i="211"/>
  <c r="S236" i="211"/>
  <c r="R205" i="211"/>
  <c r="S174" i="211"/>
  <c r="S149" i="211"/>
  <c r="S123" i="211"/>
  <c r="S38" i="211"/>
  <c r="S20" i="211"/>
  <c r="AG7" i="211"/>
  <c r="AG6" i="211" s="1"/>
  <c r="R511" i="210"/>
  <c r="R465" i="210"/>
  <c r="R441" i="210"/>
  <c r="R359" i="210"/>
  <c r="S302" i="210"/>
  <c r="R282" i="210"/>
  <c r="S256" i="210"/>
  <c r="AO233" i="210"/>
  <c r="S184" i="210"/>
  <c r="R143" i="210"/>
  <c r="S120" i="210"/>
  <c r="S90" i="210"/>
  <c r="S34" i="210"/>
  <c r="R29" i="210"/>
  <c r="AP12" i="210"/>
  <c r="AD7" i="210"/>
  <c r="AD6" i="210" s="1"/>
  <c r="R506" i="209"/>
  <c r="R491" i="209"/>
  <c r="S445" i="209"/>
  <c r="S429" i="209"/>
  <c r="R405" i="209"/>
  <c r="AN386" i="209"/>
  <c r="S346" i="209"/>
  <c r="S331" i="209"/>
  <c r="S314" i="209"/>
  <c r="R295" i="209"/>
  <c r="S278" i="209"/>
  <c r="R262" i="209"/>
  <c r="S244" i="209"/>
  <c r="AN199" i="209"/>
  <c r="AR182" i="209"/>
  <c r="S166" i="209"/>
  <c r="S153" i="209"/>
  <c r="R137" i="209"/>
  <c r="R121" i="209"/>
  <c r="S95" i="209"/>
  <c r="AQ63" i="209"/>
  <c r="S51" i="209"/>
  <c r="R42" i="209"/>
  <c r="R15" i="209"/>
  <c r="AB7" i="209"/>
  <c r="AB6" i="209" s="1"/>
  <c r="S516" i="208"/>
  <c r="S503" i="208"/>
  <c r="AO454" i="208"/>
  <c r="S441" i="208"/>
  <c r="R426" i="208"/>
  <c r="S411" i="208"/>
  <c r="S396" i="208"/>
  <c r="S384" i="208"/>
  <c r="AP352" i="208"/>
  <c r="S339" i="208"/>
  <c r="S324" i="208"/>
  <c r="R310" i="208"/>
  <c r="R298" i="208"/>
  <c r="S282" i="208"/>
  <c r="AO250" i="208"/>
  <c r="R237" i="208"/>
  <c r="S221" i="208"/>
  <c r="R207" i="208"/>
  <c r="R195" i="208"/>
  <c r="R179" i="208"/>
  <c r="S133" i="208"/>
  <c r="R119" i="208"/>
  <c r="S104" i="208"/>
  <c r="R92" i="208"/>
  <c r="R77" i="208"/>
  <c r="AQ46" i="208"/>
  <c r="R32" i="208"/>
  <c r="R18" i="208"/>
  <c r="AD7" i="208"/>
  <c r="AD6" i="208" s="1"/>
  <c r="S520" i="207"/>
  <c r="AR505" i="207"/>
  <c r="S492" i="207"/>
  <c r="S481" i="207"/>
  <c r="S468" i="207"/>
  <c r="AP454" i="207"/>
  <c r="R443" i="207"/>
  <c r="S435" i="207"/>
  <c r="S425" i="207"/>
  <c r="R418" i="207"/>
  <c r="R408" i="207"/>
  <c r="S400" i="207"/>
  <c r="S390" i="207"/>
  <c r="R383" i="207"/>
  <c r="R373" i="207"/>
  <c r="S365" i="207"/>
  <c r="S355" i="207"/>
  <c r="R348" i="207"/>
  <c r="R338" i="207"/>
  <c r="S330" i="207"/>
  <c r="S320" i="207"/>
  <c r="R313" i="207"/>
  <c r="R303" i="207"/>
  <c r="S295" i="207"/>
  <c r="S285" i="207"/>
  <c r="R278" i="207"/>
  <c r="R268" i="207"/>
  <c r="S260" i="207"/>
  <c r="AR250" i="207"/>
  <c r="R243" i="207"/>
  <c r="AQ233" i="207"/>
  <c r="S225" i="207"/>
  <c r="AP216" i="207"/>
  <c r="R208" i="207"/>
  <c r="AO199" i="207"/>
  <c r="S190" i="207"/>
  <c r="AN182" i="207"/>
  <c r="R173" i="207"/>
  <c r="S155" i="207"/>
  <c r="R138" i="207"/>
  <c r="S120" i="207"/>
  <c r="R103" i="207"/>
  <c r="S95" i="207"/>
  <c r="S85" i="207"/>
  <c r="R78" i="207"/>
  <c r="R68" i="207"/>
  <c r="S60" i="207"/>
  <c r="S50" i="207"/>
  <c r="R43" i="207"/>
  <c r="R33" i="207"/>
  <c r="R26" i="207"/>
  <c r="R16" i="207"/>
  <c r="AL7" i="207"/>
  <c r="AL6" i="207" s="1"/>
  <c r="K7" i="207"/>
  <c r="K6" i="207" s="1"/>
  <c r="S516" i="205"/>
  <c r="S506" i="205"/>
  <c r="R499" i="205"/>
  <c r="R489" i="205"/>
  <c r="S481" i="205"/>
  <c r="AR471" i="205"/>
  <c r="R464" i="205"/>
  <c r="AQ454" i="205"/>
  <c r="S446" i="205"/>
  <c r="AP437" i="205"/>
  <c r="R429" i="205"/>
  <c r="AO420" i="205"/>
  <c r="S411" i="205"/>
  <c r="AN403" i="205"/>
  <c r="R394" i="205"/>
  <c r="S376" i="205"/>
  <c r="R359" i="205"/>
  <c r="S341" i="205"/>
  <c r="R324" i="205"/>
  <c r="S316" i="205"/>
  <c r="S306" i="205"/>
  <c r="R299" i="205"/>
  <c r="R289" i="205"/>
  <c r="S281" i="205"/>
  <c r="S271" i="205"/>
  <c r="R264" i="205"/>
  <c r="R254" i="205"/>
  <c r="S246" i="205"/>
  <c r="S236" i="205"/>
  <c r="R229" i="205"/>
  <c r="R219" i="205"/>
  <c r="S211" i="205"/>
  <c r="S201" i="205"/>
  <c r="R194" i="205"/>
  <c r="R184" i="205"/>
  <c r="S176" i="205"/>
  <c r="S166" i="205"/>
  <c r="R159" i="205"/>
  <c r="R149" i="205"/>
  <c r="S141" i="205"/>
  <c r="AR131" i="205"/>
  <c r="R124" i="205"/>
  <c r="AQ114" i="205"/>
  <c r="S106" i="205"/>
  <c r="AP97" i="205"/>
  <c r="S89" i="205"/>
  <c r="AQ80" i="205"/>
  <c r="S73" i="205"/>
  <c r="R64" i="205"/>
  <c r="R57" i="205"/>
  <c r="R48" i="205"/>
  <c r="R41" i="205"/>
  <c r="R32" i="205"/>
  <c r="S25" i="205"/>
  <c r="M7" i="205"/>
  <c r="M6" i="205" s="1"/>
  <c r="R16" i="193"/>
  <c r="R25" i="205"/>
  <c r="S328" i="216"/>
  <c r="R86" i="213"/>
  <c r="S17" i="212"/>
  <c r="S438" i="211"/>
  <c r="AQ301" i="211"/>
  <c r="K7" i="211"/>
  <c r="K6" i="211" s="1"/>
  <c r="R461" i="210"/>
  <c r="R253" i="210"/>
  <c r="S421" i="209"/>
  <c r="R273" i="209"/>
  <c r="R136" i="209"/>
  <c r="R14" i="209"/>
  <c r="R486" i="208"/>
  <c r="R205" i="208"/>
  <c r="R162" i="208"/>
  <c r="R118" i="208"/>
  <c r="S89" i="208"/>
  <c r="S60" i="208"/>
  <c r="R16" i="208"/>
  <c r="S491" i="207"/>
  <c r="S424" i="207"/>
  <c r="S389" i="207"/>
  <c r="S354" i="207"/>
  <c r="S319" i="207"/>
  <c r="S294" i="207"/>
  <c r="AO233" i="207"/>
  <c r="R172" i="207"/>
  <c r="R112" i="207"/>
  <c r="R77" i="207"/>
  <c r="S49" i="207"/>
  <c r="S515" i="205"/>
  <c r="AP471" i="205"/>
  <c r="R463" i="205"/>
  <c r="AO454" i="205"/>
  <c r="S445" i="205"/>
  <c r="S375" i="205"/>
  <c r="R288" i="205"/>
  <c r="S270" i="205"/>
  <c r="S235" i="205"/>
  <c r="S210" i="205"/>
  <c r="S105" i="205"/>
  <c r="S88" i="205"/>
  <c r="S72" i="205"/>
  <c r="R47" i="205"/>
  <c r="AL7" i="205"/>
  <c r="AL6" i="205" s="1"/>
  <c r="J7" i="211"/>
  <c r="J6" i="211" s="1"/>
  <c r="S271" i="210"/>
  <c r="S272" i="209"/>
  <c r="AR148" i="209"/>
  <c r="AN63" i="209"/>
  <c r="R515" i="208"/>
  <c r="R293" i="208"/>
  <c r="S204" i="208"/>
  <c r="R103" i="208"/>
  <c r="R60" i="208"/>
  <c r="R467" i="207"/>
  <c r="AK7" i="219"/>
  <c r="R72" i="217"/>
  <c r="S203" i="214"/>
  <c r="R211" i="213"/>
  <c r="S35" i="213"/>
  <c r="Q8" i="213"/>
  <c r="R416" i="212"/>
  <c r="S366" i="212"/>
  <c r="R170" i="212"/>
  <c r="R47" i="212"/>
  <c r="R24" i="212"/>
  <c r="R439" i="211"/>
  <c r="R412" i="211"/>
  <c r="S381" i="211"/>
  <c r="R338" i="211"/>
  <c r="S312" i="211"/>
  <c r="S268" i="211"/>
  <c r="S234" i="211"/>
  <c r="S204" i="211"/>
  <c r="R173" i="211"/>
  <c r="R123" i="211"/>
  <c r="R38" i="211"/>
  <c r="R20" i="211"/>
  <c r="R507" i="210"/>
  <c r="S461" i="210"/>
  <c r="S440" i="210"/>
  <c r="R353" i="210"/>
  <c r="AN301" i="210"/>
  <c r="R275" i="210"/>
  <c r="S253" i="210"/>
  <c r="R250" i="210"/>
  <c r="AN233" i="210"/>
  <c r="R212" i="210"/>
  <c r="AQ182" i="210"/>
  <c r="S142" i="210"/>
  <c r="R90" i="210"/>
  <c r="R34" i="210"/>
  <c r="AR505" i="209"/>
  <c r="S505" i="209"/>
  <c r="S490" i="209"/>
  <c r="S467" i="209"/>
  <c r="R445" i="209"/>
  <c r="R422" i="209"/>
  <c r="S404" i="209"/>
  <c r="R366" i="209"/>
  <c r="R346" i="209"/>
  <c r="R331" i="209"/>
  <c r="R314" i="209"/>
  <c r="S294" i="209"/>
  <c r="R278" i="209"/>
  <c r="S261" i="209"/>
  <c r="R244" i="209"/>
  <c r="AQ182" i="209"/>
  <c r="R166" i="209"/>
  <c r="S149" i="209"/>
  <c r="S136" i="209"/>
  <c r="S120" i="209"/>
  <c r="S107" i="209"/>
  <c r="R92" i="209"/>
  <c r="AP63" i="209"/>
  <c r="R51" i="209"/>
  <c r="S41" i="209"/>
  <c r="S14" i="209"/>
  <c r="AA7" i="209"/>
  <c r="AA6" i="209" s="1"/>
  <c r="R516" i="208"/>
  <c r="S499" i="208"/>
  <c r="S486" i="208"/>
  <c r="AN454" i="208"/>
  <c r="AR437" i="208"/>
  <c r="S425" i="208"/>
  <c r="R411" i="208"/>
  <c r="R396" i="208"/>
  <c r="R384" i="208"/>
  <c r="AO352" i="208"/>
  <c r="R339" i="208"/>
  <c r="R335" i="208"/>
  <c r="R324" i="208"/>
  <c r="S309" i="208"/>
  <c r="S297" i="208"/>
  <c r="R282" i="208"/>
  <c r="AN250" i="208"/>
  <c r="S236" i="208"/>
  <c r="R221" i="208"/>
  <c r="S206" i="208"/>
  <c r="R191" i="208"/>
  <c r="S178" i="208"/>
  <c r="S162" i="208"/>
  <c r="R133" i="208"/>
  <c r="S118" i="208"/>
  <c r="R104" i="208"/>
  <c r="S91" i="208"/>
  <c r="S76" i="208"/>
  <c r="S31" i="208"/>
  <c r="S16" i="208"/>
  <c r="Y7" i="208"/>
  <c r="Y6" i="208" s="1"/>
  <c r="R520" i="207"/>
  <c r="AQ505" i="207"/>
  <c r="R492" i="207"/>
  <c r="R481" i="207"/>
  <c r="R468" i="207"/>
  <c r="AO454" i="207"/>
  <c r="S442" i="207"/>
  <c r="R435" i="207"/>
  <c r="R425" i="207"/>
  <c r="S417" i="207"/>
  <c r="S407" i="207"/>
  <c r="R400" i="207"/>
  <c r="R390" i="207"/>
  <c r="S382" i="207"/>
  <c r="S372" i="207"/>
  <c r="R365" i="207"/>
  <c r="R355" i="207"/>
  <c r="S347" i="207"/>
  <c r="S337" i="207"/>
  <c r="R330" i="207"/>
  <c r="R320" i="207"/>
  <c r="S312" i="207"/>
  <c r="S302" i="207"/>
  <c r="R295" i="207"/>
  <c r="R285" i="207"/>
  <c r="S277" i="207"/>
  <c r="AR267" i="207"/>
  <c r="R260" i="207"/>
  <c r="AQ250" i="207"/>
  <c r="S242" i="207"/>
  <c r="AP233" i="207"/>
  <c r="R225" i="207"/>
  <c r="AO216" i="207"/>
  <c r="S207" i="207"/>
  <c r="AN199" i="207"/>
  <c r="R190" i="207"/>
  <c r="S172" i="207"/>
  <c r="R155" i="207"/>
  <c r="S137" i="207"/>
  <c r="R120" i="207"/>
  <c r="S112" i="207"/>
  <c r="S102" i="207"/>
  <c r="R95" i="207"/>
  <c r="R85" i="207"/>
  <c r="S77" i="207"/>
  <c r="S67" i="207"/>
  <c r="R60" i="207"/>
  <c r="R50" i="207"/>
  <c r="S42" i="207"/>
  <c r="S32" i="207"/>
  <c r="S25" i="207"/>
  <c r="S15" i="207"/>
  <c r="AK7" i="207"/>
  <c r="J7" i="207"/>
  <c r="J6" i="207" s="1"/>
  <c r="R516" i="205"/>
  <c r="R506" i="205"/>
  <c r="S498" i="205"/>
  <c r="AR488" i="205"/>
  <c r="R481" i="205"/>
  <c r="AQ471" i="205"/>
  <c r="S463" i="205"/>
  <c r="AP454" i="205"/>
  <c r="R446" i="205"/>
  <c r="AO437" i="205"/>
  <c r="S428" i="205"/>
  <c r="AN420" i="205"/>
  <c r="R411" i="205"/>
  <c r="S393" i="205"/>
  <c r="R376" i="205"/>
  <c r="S358" i="205"/>
  <c r="R341" i="205"/>
  <c r="S333" i="205"/>
  <c r="S323" i="205"/>
  <c r="R316" i="205"/>
  <c r="R306" i="205"/>
  <c r="S298" i="205"/>
  <c r="S288" i="205"/>
  <c r="R281" i="205"/>
  <c r="R271" i="205"/>
  <c r="S263" i="205"/>
  <c r="S253" i="205"/>
  <c r="R246" i="205"/>
  <c r="R236" i="205"/>
  <c r="S228" i="205"/>
  <c r="S218" i="205"/>
  <c r="R211" i="205"/>
  <c r="R201" i="205"/>
  <c r="S193" i="205"/>
  <c r="S183" i="205"/>
  <c r="R176" i="205"/>
  <c r="R166" i="205"/>
  <c r="S158" i="205"/>
  <c r="AR148" i="205"/>
  <c r="R141" i="205"/>
  <c r="AQ131" i="205"/>
  <c r="S123" i="205"/>
  <c r="AP114" i="205"/>
  <c r="R106" i="205"/>
  <c r="AP80" i="205"/>
  <c r="AR63" i="205"/>
  <c r="R15" i="193"/>
  <c r="X7" i="208"/>
  <c r="X6" i="208" s="1"/>
  <c r="R277" i="207"/>
  <c r="S94" i="207"/>
  <c r="I7" i="207"/>
  <c r="S480" i="205"/>
  <c r="S350" i="205"/>
  <c r="R298" i="205"/>
  <c r="S245" i="205"/>
  <c r="S175" i="205"/>
  <c r="AQ63" i="205"/>
  <c r="R219" i="220"/>
  <c r="R51" i="218"/>
  <c r="R328" i="216"/>
  <c r="S35" i="215"/>
  <c r="S320" i="214"/>
  <c r="R66" i="214"/>
  <c r="R34" i="213"/>
  <c r="R16" i="212"/>
  <c r="R15" i="211"/>
  <c r="R330" i="210"/>
  <c r="S139" i="210"/>
  <c r="R345" i="209"/>
  <c r="R228" i="209"/>
  <c r="S40" i="209"/>
  <c r="R409" i="208"/>
  <c r="R323" i="208"/>
  <c r="R220" i="208"/>
  <c r="W7" i="208"/>
  <c r="R434" i="207"/>
  <c r="AN199" i="217"/>
  <c r="R447" i="214"/>
  <c r="R428" i="213"/>
  <c r="S365" i="213"/>
  <c r="R314" i="213"/>
  <c r="S118" i="213"/>
  <c r="R498" i="212"/>
  <c r="R452" i="212"/>
  <c r="AN301" i="212"/>
  <c r="AR250" i="212"/>
  <c r="S127" i="212"/>
  <c r="S94" i="212"/>
  <c r="S485" i="211"/>
  <c r="R260" i="211"/>
  <c r="S231" i="211"/>
  <c r="S144" i="211"/>
  <c r="S117" i="211"/>
  <c r="R86" i="211"/>
  <c r="R53" i="211"/>
  <c r="S30" i="211"/>
  <c r="R480" i="210"/>
  <c r="S456" i="210"/>
  <c r="S411" i="210"/>
  <c r="R381" i="210"/>
  <c r="S322" i="210"/>
  <c r="S299" i="210"/>
  <c r="AQ267" i="210"/>
  <c r="S228" i="210"/>
  <c r="S201" i="210"/>
  <c r="R159" i="210"/>
  <c r="R138" i="210"/>
  <c r="S107" i="210"/>
  <c r="AN80" i="210"/>
  <c r="R57" i="210"/>
  <c r="S484" i="209"/>
  <c r="R457" i="209"/>
  <c r="R438" i="209"/>
  <c r="AN420" i="209"/>
  <c r="S379" i="209"/>
  <c r="S362" i="209"/>
  <c r="R340" i="209"/>
  <c r="S322" i="209"/>
  <c r="S310" i="209"/>
  <c r="S288" i="209"/>
  <c r="R270" i="209"/>
  <c r="R258" i="209"/>
  <c r="S240" i="209"/>
  <c r="S226" i="209"/>
  <c r="R210" i="209"/>
  <c r="R194" i="209"/>
  <c r="AP131" i="209"/>
  <c r="AR114" i="209"/>
  <c r="S114" i="209"/>
  <c r="R104" i="209"/>
  <c r="S88" i="209"/>
  <c r="R74" i="209"/>
  <c r="R48" i="209"/>
  <c r="S36" i="209"/>
  <c r="S27" i="209"/>
  <c r="AO12" i="209"/>
  <c r="K7" i="209"/>
  <c r="K6" i="209" s="1"/>
  <c r="S512" i="208"/>
  <c r="R496" i="208"/>
  <c r="S480" i="208"/>
  <c r="S464" i="208"/>
  <c r="AP420" i="208"/>
  <c r="S407" i="208"/>
  <c r="S392" i="208"/>
  <c r="R378" i="208"/>
  <c r="S366" i="208"/>
  <c r="AQ318" i="208"/>
  <c r="R306" i="208"/>
  <c r="S291" i="208"/>
  <c r="R276" i="208"/>
  <c r="R264" i="208"/>
  <c r="S248" i="208"/>
  <c r="AO216" i="208"/>
  <c r="R203" i="208"/>
  <c r="S187" i="208"/>
  <c r="S172" i="208"/>
  <c r="R160" i="208"/>
  <c r="S144" i="208"/>
  <c r="AR114" i="208"/>
  <c r="S100" i="208"/>
  <c r="R86" i="208"/>
  <c r="R71" i="208"/>
  <c r="S58" i="208"/>
  <c r="R43" i="208"/>
  <c r="R14" i="208"/>
  <c r="M7" i="208"/>
  <c r="M6" i="208" s="1"/>
  <c r="S516" i="207"/>
  <c r="S503" i="207"/>
  <c r="AR488" i="207"/>
  <c r="S475" i="207"/>
  <c r="S464" i="207"/>
  <c r="R440" i="207"/>
  <c r="S432" i="207"/>
  <c r="S422" i="207"/>
  <c r="R415" i="207"/>
  <c r="R405" i="207"/>
  <c r="S397" i="207"/>
  <c r="S387" i="207"/>
  <c r="R380" i="207"/>
  <c r="R370" i="207"/>
  <c r="S362" i="207"/>
  <c r="AR352" i="207"/>
  <c r="R345" i="207"/>
  <c r="AQ335" i="207"/>
  <c r="S327" i="207"/>
  <c r="AP318" i="207"/>
  <c r="R310" i="207"/>
  <c r="AO301" i="207"/>
  <c r="S292" i="207"/>
  <c r="AN284" i="207"/>
  <c r="R275" i="207"/>
  <c r="S257" i="207"/>
  <c r="R240" i="207"/>
  <c r="S222" i="207"/>
  <c r="R205" i="207"/>
  <c r="S197" i="207"/>
  <c r="S187" i="207"/>
  <c r="R180" i="207"/>
  <c r="R170" i="207"/>
  <c r="S162" i="207"/>
  <c r="S152" i="207"/>
  <c r="R145" i="207"/>
  <c r="R135" i="207"/>
  <c r="S127" i="207"/>
  <c r="S117" i="207"/>
  <c r="R110" i="207"/>
  <c r="R100" i="207"/>
  <c r="S92" i="207"/>
  <c r="S82" i="207"/>
  <c r="R75" i="207"/>
  <c r="R65" i="207"/>
  <c r="S57" i="207"/>
  <c r="S47" i="207"/>
  <c r="R40" i="207"/>
  <c r="R30" i="207"/>
  <c r="R23" i="207"/>
  <c r="R13" i="207"/>
  <c r="AE7" i="207"/>
  <c r="AE6" i="207" s="1"/>
  <c r="S513" i="205"/>
  <c r="AN505" i="205"/>
  <c r="R496" i="205"/>
  <c r="S478" i="205"/>
  <c r="R461" i="205"/>
  <c r="S443" i="205"/>
  <c r="R426" i="205"/>
  <c r="S418" i="205"/>
  <c r="S408" i="205"/>
  <c r="R401" i="205"/>
  <c r="R391" i="205"/>
  <c r="S383" i="205"/>
  <c r="S373" i="205"/>
  <c r="R366" i="205"/>
  <c r="R356" i="205"/>
  <c r="S348" i="205"/>
  <c r="S338" i="205"/>
  <c r="R331" i="205"/>
  <c r="R321" i="205"/>
  <c r="S313" i="205"/>
  <c r="S303" i="205"/>
  <c r="R296" i="205"/>
  <c r="R286" i="205"/>
  <c r="S278" i="205"/>
  <c r="S268" i="205"/>
  <c r="R261" i="205"/>
  <c r="R251" i="205"/>
  <c r="S243" i="205"/>
  <c r="AR233" i="205"/>
  <c r="R226" i="205"/>
  <c r="AQ216" i="205"/>
  <c r="S208" i="205"/>
  <c r="AP199" i="205"/>
  <c r="R191" i="205"/>
  <c r="AO182" i="205"/>
  <c r="S173" i="205"/>
  <c r="AN165" i="205"/>
  <c r="R156" i="205"/>
  <c r="S138" i="205"/>
  <c r="R121" i="205"/>
  <c r="S103" i="205"/>
  <c r="S86" i="205"/>
  <c r="R71" i="205"/>
  <c r="S54" i="205"/>
  <c r="AO46" i="205"/>
  <c r="S38" i="205"/>
  <c r="AR29" i="205"/>
  <c r="R23" i="205"/>
  <c r="R14" i="205"/>
  <c r="AG7" i="205"/>
  <c r="AG6" i="205" s="1"/>
  <c r="R10" i="193"/>
  <c r="R383" i="205"/>
  <c r="S320" i="205"/>
  <c r="S285" i="205"/>
  <c r="R268" i="205"/>
  <c r="AR250" i="205"/>
  <c r="R243" i="205"/>
  <c r="AP216" i="205"/>
  <c r="R208" i="205"/>
  <c r="AN182" i="205"/>
  <c r="S155" i="205"/>
  <c r="S120" i="205"/>
  <c r="S95" i="205"/>
  <c r="R54" i="205"/>
  <c r="R38" i="205"/>
  <c r="S22" i="205"/>
  <c r="AF7" i="205"/>
  <c r="AF6" i="205" s="1"/>
  <c r="R308" i="214"/>
  <c r="S66" i="213"/>
  <c r="R496" i="212"/>
  <c r="R39" i="212"/>
  <c r="R516" i="211"/>
  <c r="R331" i="211"/>
  <c r="S258" i="211"/>
  <c r="AP80" i="211"/>
  <c r="AP29" i="211"/>
  <c r="S455" i="210"/>
  <c r="S410" i="210"/>
  <c r="AR318" i="210"/>
  <c r="R298" i="210"/>
  <c r="S200" i="210"/>
  <c r="R157" i="210"/>
  <c r="R456" i="209"/>
  <c r="S378" i="209"/>
  <c r="R339" i="209"/>
  <c r="S309" i="209"/>
  <c r="R268" i="209"/>
  <c r="R252" i="209"/>
  <c r="S224" i="209"/>
  <c r="R193" i="209"/>
  <c r="AP114" i="209"/>
  <c r="R103" i="209"/>
  <c r="S72" i="209"/>
  <c r="R47" i="209"/>
  <c r="S23" i="209"/>
  <c r="S511" i="208"/>
  <c r="S478" i="208"/>
  <c r="R452" i="208"/>
  <c r="AQ403" i="208"/>
  <c r="R377" i="208"/>
  <c r="R350" i="208"/>
  <c r="R305" i="208"/>
  <c r="R275" i="208"/>
  <c r="R263" i="208"/>
  <c r="S186" i="208"/>
  <c r="R156" i="208"/>
  <c r="R129" i="208"/>
  <c r="R84" i="208"/>
  <c r="R70" i="208"/>
  <c r="S515" i="207"/>
  <c r="AP488" i="207"/>
  <c r="S463" i="207"/>
  <c r="R439" i="207"/>
  <c r="S421" i="207"/>
  <c r="R404" i="207"/>
  <c r="AR386" i="207"/>
  <c r="R379" i="207"/>
  <c r="AP352" i="207"/>
  <c r="AO335" i="207"/>
  <c r="AN318" i="207"/>
  <c r="S291" i="207"/>
  <c r="R239" i="207"/>
  <c r="S221" i="207"/>
  <c r="R204" i="207"/>
  <c r="S186" i="207"/>
  <c r="R169" i="207"/>
  <c r="S151" i="207"/>
  <c r="R134" i="207"/>
  <c r="S116" i="207"/>
  <c r="R99" i="207"/>
  <c r="S81" i="207"/>
  <c r="R64" i="207"/>
  <c r="AR46" i="207"/>
  <c r="R39" i="207"/>
  <c r="AQ12" i="207"/>
  <c r="AB7" i="207"/>
  <c r="AB6" i="207" s="1"/>
  <c r="R495" i="205"/>
  <c r="R460" i="205"/>
  <c r="S442" i="205"/>
  <c r="R425" i="205"/>
  <c r="S407" i="205"/>
  <c r="R390" i="205"/>
  <c r="S372" i="205"/>
  <c r="R355" i="205"/>
  <c r="S337" i="205"/>
  <c r="R320" i="205"/>
  <c r="S302" i="205"/>
  <c r="R285" i="205"/>
  <c r="AR267" i="205"/>
  <c r="R260" i="205"/>
  <c r="S242" i="205"/>
  <c r="R225" i="205"/>
  <c r="S207" i="205"/>
  <c r="R190" i="205"/>
  <c r="R155" i="205"/>
  <c r="S137" i="205"/>
  <c r="S112" i="205"/>
  <c r="R95" i="205"/>
  <c r="S78" i="205"/>
  <c r="S37" i="205"/>
  <c r="R22" i="205"/>
  <c r="AE7" i="205"/>
  <c r="AE6" i="205" s="1"/>
  <c r="S355" i="218"/>
  <c r="S282" i="217"/>
  <c r="S315" i="215"/>
  <c r="AI7" i="214"/>
  <c r="AI6" i="214" s="1"/>
  <c r="R355" i="213"/>
  <c r="S248" i="213"/>
  <c r="R66" i="213"/>
  <c r="S349" i="212"/>
  <c r="S197" i="212"/>
  <c r="R116" i="212"/>
  <c r="S472" i="211"/>
  <c r="R431" i="211"/>
  <c r="S285" i="211"/>
  <c r="R258" i="211"/>
  <c r="R49" i="211"/>
  <c r="S475" i="210"/>
  <c r="S397" i="215"/>
  <c r="S445" i="214"/>
  <c r="S128" i="214"/>
  <c r="R356" i="213"/>
  <c r="S312" i="213"/>
  <c r="S115" i="213"/>
  <c r="S496" i="212"/>
  <c r="AP250" i="212"/>
  <c r="R127" i="212"/>
  <c r="S39" i="212"/>
  <c r="S483" i="211"/>
  <c r="S331" i="211"/>
  <c r="S259" i="211"/>
  <c r="R229" i="211"/>
  <c r="R144" i="211"/>
  <c r="S116" i="211"/>
  <c r="S85" i="211"/>
  <c r="S50" i="211"/>
  <c r="AQ29" i="211"/>
  <c r="R479" i="210"/>
  <c r="R456" i="210"/>
  <c r="R411" i="210"/>
  <c r="R378" i="210"/>
  <c r="R319" i="210"/>
  <c r="R299" i="210"/>
  <c r="AP267" i="210"/>
  <c r="R228" i="210"/>
  <c r="R201" i="210"/>
  <c r="S157" i="210"/>
  <c r="S137" i="210"/>
  <c r="R107" i="210"/>
  <c r="R52" i="210"/>
  <c r="R484" i="209"/>
  <c r="S456" i="209"/>
  <c r="R454" i="209"/>
  <c r="AR437" i="209"/>
  <c r="R400" i="209"/>
  <c r="R379" i="209"/>
  <c r="R362" i="209"/>
  <c r="S339" i="209"/>
  <c r="R322" i="209"/>
  <c r="R310" i="209"/>
  <c r="R288" i="209"/>
  <c r="S268" i="209"/>
  <c r="S257" i="209"/>
  <c r="R240" i="209"/>
  <c r="R225" i="209"/>
  <c r="S209" i="209"/>
  <c r="S193" i="209"/>
  <c r="AO131" i="209"/>
  <c r="AQ114" i="209"/>
  <c r="S103" i="209"/>
  <c r="R88" i="209"/>
  <c r="S47" i="209"/>
  <c r="R36" i="209"/>
  <c r="R27" i="209"/>
  <c r="AN12" i="209"/>
  <c r="J7" i="209"/>
  <c r="J6" i="209" s="1"/>
  <c r="R512" i="208"/>
  <c r="S495" i="208"/>
  <c r="R480" i="208"/>
  <c r="R464" i="208"/>
  <c r="S452" i="208"/>
  <c r="AO420" i="208"/>
  <c r="R407" i="208"/>
  <c r="R403" i="208"/>
  <c r="R392" i="208"/>
  <c r="S377" i="208"/>
  <c r="S362" i="208"/>
  <c r="S350" i="208"/>
  <c r="AP318" i="208"/>
  <c r="S305" i="208"/>
  <c r="R290" i="208"/>
  <c r="S275" i="208"/>
  <c r="S263" i="208"/>
  <c r="R248" i="208"/>
  <c r="AN216" i="208"/>
  <c r="S202" i="208"/>
  <c r="R187" i="208"/>
  <c r="R172" i="208"/>
  <c r="R158" i="208"/>
  <c r="R144" i="208"/>
  <c r="AN114" i="208"/>
  <c r="R100" i="208"/>
  <c r="S85" i="208"/>
  <c r="S70" i="208"/>
  <c r="R58" i="208"/>
  <c r="S42" i="208"/>
  <c r="AQ12" i="208"/>
  <c r="L7" i="208"/>
  <c r="L6" i="208" s="1"/>
  <c r="R516" i="207"/>
  <c r="R503" i="207"/>
  <c r="AQ488" i="207"/>
  <c r="R475" i="207"/>
  <c r="R464" i="207"/>
  <c r="R451" i="207"/>
  <c r="S439" i="207"/>
  <c r="R432" i="207"/>
  <c r="R422" i="207"/>
  <c r="S414" i="207"/>
  <c r="S404" i="207"/>
  <c r="R397" i="207"/>
  <c r="R387" i="207"/>
  <c r="S379" i="207"/>
  <c r="AR369" i="207"/>
  <c r="R362" i="207"/>
  <c r="AQ352" i="207"/>
  <c r="S344" i="207"/>
  <c r="AP335" i="207"/>
  <c r="R327" i="207"/>
  <c r="AO318" i="207"/>
  <c r="S309" i="207"/>
  <c r="AN301" i="207"/>
  <c r="R292" i="207"/>
  <c r="S274" i="207"/>
  <c r="R257" i="207"/>
  <c r="S239" i="207"/>
  <c r="R222" i="207"/>
  <c r="S214" i="207"/>
  <c r="S204" i="207"/>
  <c r="R197" i="207"/>
  <c r="R187" i="207"/>
  <c r="S179" i="207"/>
  <c r="S169" i="207"/>
  <c r="R162" i="207"/>
  <c r="R152" i="207"/>
  <c r="S144" i="207"/>
  <c r="S134" i="207"/>
  <c r="R127" i="207"/>
  <c r="R117" i="207"/>
  <c r="S109" i="207"/>
  <c r="S99" i="207"/>
  <c r="R92" i="207"/>
  <c r="R82" i="207"/>
  <c r="S74" i="207"/>
  <c r="S64" i="207"/>
  <c r="R57" i="207"/>
  <c r="R47" i="207"/>
  <c r="S39" i="207"/>
  <c r="AR29" i="207"/>
  <c r="S22" i="207"/>
  <c r="AR12" i="207"/>
  <c r="AD7" i="207"/>
  <c r="AD6" i="207" s="1"/>
  <c r="R513" i="205"/>
  <c r="S495" i="205"/>
  <c r="R478" i="205"/>
  <c r="S460" i="205"/>
  <c r="R443" i="205"/>
  <c r="S435" i="205"/>
  <c r="S425" i="205"/>
  <c r="R418" i="205"/>
  <c r="R408" i="205"/>
  <c r="S400" i="205"/>
  <c r="S390" i="205"/>
  <c r="R373" i="205"/>
  <c r="S365" i="205"/>
  <c r="S355" i="205"/>
  <c r="R348" i="205"/>
  <c r="R338" i="205"/>
  <c r="S330" i="205"/>
  <c r="R313" i="205"/>
  <c r="R303" i="205"/>
  <c r="S295" i="205"/>
  <c r="R278" i="205"/>
  <c r="S260" i="205"/>
  <c r="AQ233" i="205"/>
  <c r="S225" i="205"/>
  <c r="AO199" i="205"/>
  <c r="S190" i="205"/>
  <c r="R173" i="205"/>
  <c r="R138" i="205"/>
  <c r="R103" i="205"/>
  <c r="R86" i="205"/>
  <c r="S70" i="205"/>
  <c r="AN46" i="205"/>
  <c r="AQ29" i="205"/>
  <c r="S13" i="205"/>
  <c r="R360" i="218"/>
  <c r="R444" i="214"/>
  <c r="AM7" i="214"/>
  <c r="AM6" i="214" s="1"/>
  <c r="S355" i="213"/>
  <c r="R115" i="213"/>
  <c r="S397" i="212"/>
  <c r="S116" i="212"/>
  <c r="R475" i="211"/>
  <c r="R227" i="211"/>
  <c r="S196" i="211"/>
  <c r="S143" i="211"/>
  <c r="S49" i="211"/>
  <c r="R477" i="210"/>
  <c r="R434" i="210"/>
  <c r="S377" i="210"/>
  <c r="R350" i="210"/>
  <c r="AO267" i="210"/>
  <c r="S227" i="210"/>
  <c r="R136" i="210"/>
  <c r="S105" i="210"/>
  <c r="S51" i="210"/>
  <c r="S481" i="209"/>
  <c r="S399" i="209"/>
  <c r="S361" i="209"/>
  <c r="S320" i="209"/>
  <c r="S287" i="209"/>
  <c r="S239" i="209"/>
  <c r="R209" i="209"/>
  <c r="R177" i="209"/>
  <c r="S87" i="209"/>
  <c r="S60" i="209"/>
  <c r="I7" i="209"/>
  <c r="R495" i="208"/>
  <c r="S463" i="208"/>
  <c r="AN420" i="208"/>
  <c r="S391" i="208"/>
  <c r="R362" i="208"/>
  <c r="AO318" i="208"/>
  <c r="S289" i="208"/>
  <c r="S247" i="208"/>
  <c r="AP199" i="208"/>
  <c r="S171" i="208"/>
  <c r="S143" i="208"/>
  <c r="S99" i="208"/>
  <c r="R56" i="208"/>
  <c r="R42" i="208"/>
  <c r="K7" i="208"/>
  <c r="K6" i="208" s="1"/>
  <c r="S502" i="207"/>
  <c r="S474" i="207"/>
  <c r="S450" i="207"/>
  <c r="S431" i="207"/>
  <c r="R414" i="207"/>
  <c r="S396" i="207"/>
  <c r="AQ369" i="207"/>
  <c r="S361" i="207"/>
  <c r="R344" i="207"/>
  <c r="S326" i="207"/>
  <c r="R309" i="207"/>
  <c r="R274" i="207"/>
  <c r="S256" i="207"/>
  <c r="S231" i="207"/>
  <c r="R214" i="207"/>
  <c r="S196" i="207"/>
  <c r="R179" i="207"/>
  <c r="S161" i="207"/>
  <c r="R144" i="207"/>
  <c r="S126" i="207"/>
  <c r="R109" i="207"/>
  <c r="S91" i="207"/>
  <c r="R74" i="207"/>
  <c r="S56" i="207"/>
  <c r="AQ29" i="207"/>
  <c r="R22" i="207"/>
  <c r="S512" i="205"/>
  <c r="S477" i="205"/>
  <c r="S452" i="205"/>
  <c r="R435" i="205"/>
  <c r="S417" i="205"/>
  <c r="R400" i="205"/>
  <c r="S382" i="205"/>
  <c r="R365" i="205"/>
  <c r="S347" i="205"/>
  <c r="R330" i="205"/>
  <c r="S312" i="205"/>
  <c r="R295" i="205"/>
  <c r="S277" i="205"/>
  <c r="AQ250" i="205"/>
  <c r="AP233" i="205"/>
  <c r="AO216" i="205"/>
  <c r="AN199" i="205"/>
  <c r="S172" i="205"/>
  <c r="R120" i="205"/>
  <c r="S102" i="205"/>
  <c r="S85" i="205"/>
  <c r="R70" i="205"/>
  <c r="S53" i="205"/>
  <c r="AP29" i="205"/>
  <c r="R13" i="205"/>
  <c r="S324" i="223"/>
  <c r="R146" i="216"/>
  <c r="R441" i="214"/>
  <c r="R284" i="213"/>
  <c r="AR114" i="213"/>
  <c r="AO488" i="212"/>
  <c r="R397" i="212"/>
  <c r="R37" i="212"/>
  <c r="S515" i="211"/>
  <c r="S400" i="211"/>
  <c r="S328" i="211"/>
  <c r="R225" i="211"/>
  <c r="S193" i="211"/>
  <c r="R141" i="211"/>
  <c r="AO29" i="211"/>
  <c r="S433" i="210"/>
  <c r="R438" i="214"/>
  <c r="R27" i="213"/>
  <c r="R265" i="212"/>
  <c r="R189" i="212"/>
  <c r="R70" i="212"/>
  <c r="S163" i="211"/>
  <c r="S61" i="211"/>
  <c r="R473" i="210"/>
  <c r="S429" i="210"/>
  <c r="R225" i="210"/>
  <c r="S174" i="210"/>
  <c r="R139" i="210"/>
  <c r="AR80" i="210"/>
  <c r="AR454" i="209"/>
  <c r="S413" i="209"/>
  <c r="AO335" i="209"/>
  <c r="S302" i="209"/>
  <c r="AR267" i="209"/>
  <c r="S241" i="209"/>
  <c r="AP148" i="209"/>
  <c r="AN114" i="209"/>
  <c r="R86" i="209"/>
  <c r="R59" i="209"/>
  <c r="S497" i="208"/>
  <c r="S373" i="208"/>
  <c r="R344" i="208"/>
  <c r="AP301" i="208"/>
  <c r="S274" i="208"/>
  <c r="R247" i="208"/>
  <c r="R117" i="208"/>
  <c r="S82" i="208"/>
  <c r="R54" i="208"/>
  <c r="S26" i="208"/>
  <c r="S501" i="207"/>
  <c r="S438" i="207"/>
  <c r="AQ420" i="207"/>
  <c r="AN403" i="207"/>
  <c r="R361" i="207"/>
  <c r="S336" i="207"/>
  <c r="R299" i="207"/>
  <c r="R276" i="207"/>
  <c r="R258" i="207"/>
  <c r="S238" i="207"/>
  <c r="R220" i="207"/>
  <c r="R163" i="207"/>
  <c r="S145" i="207"/>
  <c r="R128" i="207"/>
  <c r="S110" i="207"/>
  <c r="R93" i="207"/>
  <c r="S75" i="207"/>
  <c r="R58" i="207"/>
  <c r="S38" i="207"/>
  <c r="R21" i="207"/>
  <c r="Z7" i="207"/>
  <c r="S511" i="205"/>
  <c r="R493" i="205"/>
  <c r="R475" i="205"/>
  <c r="AN454" i="205"/>
  <c r="S416" i="205"/>
  <c r="R398" i="205"/>
  <c r="R380" i="205"/>
  <c r="S362" i="205"/>
  <c r="R345" i="205"/>
  <c r="S327" i="205"/>
  <c r="R310" i="205"/>
  <c r="S292" i="205"/>
  <c r="R275" i="205"/>
  <c r="S252" i="205"/>
  <c r="R234" i="205"/>
  <c r="R192" i="205"/>
  <c r="S171" i="205"/>
  <c r="R153" i="205"/>
  <c r="R135" i="205"/>
  <c r="AN114" i="205"/>
  <c r="R78" i="205"/>
  <c r="S61" i="205"/>
  <c r="R44" i="205"/>
  <c r="R24" i="205"/>
  <c r="S510" i="205"/>
  <c r="S392" i="205"/>
  <c r="S374" i="205"/>
  <c r="R322" i="205"/>
  <c r="S304" i="205"/>
  <c r="S269" i="205"/>
  <c r="S170" i="205"/>
  <c r="AN131" i="205"/>
  <c r="S94" i="205"/>
  <c r="S39" i="205"/>
  <c r="S21" i="205"/>
  <c r="R189" i="205"/>
  <c r="R94" i="205"/>
  <c r="R21" i="205"/>
  <c r="S336" i="205"/>
  <c r="AN250" i="205"/>
  <c r="R112" i="205"/>
  <c r="R192" i="211"/>
  <c r="R207" i="209"/>
  <c r="R142" i="209"/>
  <c r="S102" i="209"/>
  <c r="S361" i="208"/>
  <c r="R75" i="208"/>
  <c r="AN250" i="207"/>
  <c r="S194" i="207"/>
  <c r="S153" i="207"/>
  <c r="S30" i="207"/>
  <c r="S427" i="205"/>
  <c r="AP301" i="205"/>
  <c r="AN267" i="205"/>
  <c r="S71" i="205"/>
  <c r="Z7" i="205"/>
  <c r="Z6" i="205" s="1"/>
  <c r="S498" i="210"/>
  <c r="R320" i="209"/>
  <c r="S206" i="209"/>
  <c r="R361" i="208"/>
  <c r="R73" i="208"/>
  <c r="R458" i="207"/>
  <c r="S415" i="207"/>
  <c r="AN352" i="207"/>
  <c r="R153" i="207"/>
  <c r="S100" i="207"/>
  <c r="S406" i="205"/>
  <c r="AQ335" i="205"/>
  <c r="R227" i="205"/>
  <c r="S35" i="205"/>
  <c r="S169" i="214"/>
  <c r="S286" i="213"/>
  <c r="S291" i="212"/>
  <c r="R191" i="211"/>
  <c r="R139" i="211"/>
  <c r="R87" i="211"/>
  <c r="S496" i="210"/>
  <c r="R288" i="210"/>
  <c r="R160" i="210"/>
  <c r="R20" i="210"/>
  <c r="S396" i="209"/>
  <c r="R293" i="209"/>
  <c r="AN165" i="209"/>
  <c r="R72" i="209"/>
  <c r="S360" i="208"/>
  <c r="R289" i="208"/>
  <c r="R517" i="207"/>
  <c r="R371" i="207"/>
  <c r="S307" i="207"/>
  <c r="AN267" i="207"/>
  <c r="S212" i="207"/>
  <c r="R151" i="207"/>
  <c r="R116" i="207"/>
  <c r="S98" i="207"/>
  <c r="AN12" i="207"/>
  <c r="R406" i="205"/>
  <c r="S128" i="205"/>
  <c r="R87" i="205"/>
  <c r="R52" i="205"/>
  <c r="S34" i="212"/>
  <c r="AN199" i="210"/>
  <c r="R319" i="209"/>
  <c r="R250" i="209"/>
  <c r="R511" i="208"/>
  <c r="S322" i="208"/>
  <c r="R515" i="207"/>
  <c r="R413" i="207"/>
  <c r="S370" i="207"/>
  <c r="R328" i="207"/>
  <c r="S115" i="207"/>
  <c r="AQ63" i="207"/>
  <c r="R468" i="205"/>
  <c r="S405" i="205"/>
  <c r="S224" i="205"/>
  <c r="R105" i="205"/>
  <c r="S30" i="205"/>
  <c r="S433" i="213"/>
  <c r="S32" i="212"/>
  <c r="R138" i="211"/>
  <c r="I7" i="211"/>
  <c r="S346" i="210"/>
  <c r="S246" i="210"/>
  <c r="S155" i="210"/>
  <c r="R287" i="209"/>
  <c r="AR97" i="209"/>
  <c r="S358" i="208"/>
  <c r="R231" i="208"/>
  <c r="AP369" i="207"/>
  <c r="R188" i="207"/>
  <c r="S132" i="207"/>
  <c r="AR97" i="207"/>
  <c r="AP63" i="207"/>
  <c r="S485" i="205"/>
  <c r="R424" i="205"/>
  <c r="S145" i="205"/>
  <c r="R51" i="205"/>
  <c r="AQ12" i="205"/>
  <c r="AO403" i="207"/>
  <c r="R76" i="207"/>
  <c r="R293" i="205"/>
  <c r="R25" i="213"/>
  <c r="S452" i="212"/>
  <c r="R252" i="212"/>
  <c r="R187" i="212"/>
  <c r="S68" i="212"/>
  <c r="S420" i="211"/>
  <c r="R163" i="211"/>
  <c r="R61" i="211"/>
  <c r="AO471" i="210"/>
  <c r="S217" i="210"/>
  <c r="R174" i="210"/>
  <c r="S138" i="210"/>
  <c r="AQ80" i="210"/>
  <c r="AQ454" i="209"/>
  <c r="R413" i="209"/>
  <c r="AN335" i="209"/>
  <c r="R302" i="209"/>
  <c r="AQ267" i="209"/>
  <c r="R241" i="209"/>
  <c r="S82" i="209"/>
  <c r="S58" i="209"/>
  <c r="R46" i="209"/>
  <c r="S494" i="208"/>
  <c r="R469" i="208"/>
  <c r="AO335" i="208"/>
  <c r="AO301" i="208"/>
  <c r="R274" i="208"/>
  <c r="S246" i="208"/>
  <c r="S214" i="208"/>
  <c r="S116" i="208"/>
  <c r="R82" i="208"/>
  <c r="S53" i="208"/>
  <c r="R26" i="208"/>
  <c r="R500" i="207"/>
  <c r="R438" i="207"/>
  <c r="AP420" i="207"/>
  <c r="S360" i="207"/>
  <c r="R336" i="207"/>
  <c r="R294" i="207"/>
  <c r="S275" i="207"/>
  <c r="R256" i="207"/>
  <c r="R238" i="207"/>
  <c r="S219" i="207"/>
  <c r="S180" i="207"/>
  <c r="R161" i="207"/>
  <c r="S143" i="207"/>
  <c r="R126" i="207"/>
  <c r="S108" i="207"/>
  <c r="R91" i="207"/>
  <c r="S73" i="207"/>
  <c r="R56" i="207"/>
  <c r="R38" i="207"/>
  <c r="S20" i="207"/>
  <c r="Y7" i="207"/>
  <c r="Y6" i="207" s="1"/>
  <c r="R511" i="205"/>
  <c r="S492" i="205"/>
  <c r="AO471" i="205"/>
  <c r="R416" i="205"/>
  <c r="S397" i="205"/>
  <c r="R375" i="205"/>
  <c r="S357" i="205"/>
  <c r="R340" i="205"/>
  <c r="S322" i="205"/>
  <c r="R305" i="205"/>
  <c r="S287" i="205"/>
  <c r="R270" i="205"/>
  <c r="R252" i="205"/>
  <c r="AO233" i="205"/>
  <c r="S191" i="205"/>
  <c r="R171" i="205"/>
  <c r="S152" i="205"/>
  <c r="AO131" i="205"/>
  <c r="R61" i="205"/>
  <c r="S23" i="205"/>
  <c r="AK7" i="205"/>
  <c r="S415" i="205"/>
  <c r="R357" i="205"/>
  <c r="S339" i="205"/>
  <c r="R287" i="205"/>
  <c r="S251" i="205"/>
  <c r="AN233" i="205"/>
  <c r="S189" i="205"/>
  <c r="AP148" i="205"/>
  <c r="S77" i="205"/>
  <c r="S60" i="205"/>
  <c r="AI7" i="205"/>
  <c r="AI6" i="205" s="1"/>
  <c r="R339" i="205"/>
  <c r="R170" i="205"/>
  <c r="R60" i="205"/>
  <c r="AP267" i="205"/>
  <c r="S93" i="205"/>
  <c r="S36" i="205"/>
  <c r="S102" i="214"/>
  <c r="S499" i="212"/>
  <c r="R457" i="210"/>
  <c r="S210" i="210"/>
  <c r="S74" i="210"/>
  <c r="R323" i="209"/>
  <c r="R175" i="209"/>
  <c r="R460" i="208"/>
  <c r="S168" i="208"/>
  <c r="S458" i="207"/>
  <c r="R377" i="207"/>
  <c r="S308" i="207"/>
  <c r="S213" i="207"/>
  <c r="S171" i="207"/>
  <c r="R101" i="207"/>
  <c r="R66" i="207"/>
  <c r="AP12" i="207"/>
  <c r="S469" i="205"/>
  <c r="S370" i="205"/>
  <c r="AQ318" i="205"/>
  <c r="AO284" i="205"/>
  <c r="S227" i="205"/>
  <c r="S129" i="205"/>
  <c r="R53" i="205"/>
  <c r="S15" i="205"/>
  <c r="R353" i="209"/>
  <c r="S74" i="209"/>
  <c r="AQ12" i="209"/>
  <c r="AQ420" i="208"/>
  <c r="R168" i="208"/>
  <c r="S517" i="207"/>
  <c r="S395" i="207"/>
  <c r="R329" i="207"/>
  <c r="AO267" i="207"/>
  <c r="R194" i="207"/>
  <c r="S135" i="207"/>
  <c r="S65" i="207"/>
  <c r="R469" i="205"/>
  <c r="AR352" i="205"/>
  <c r="R206" i="205"/>
  <c r="R129" i="205"/>
  <c r="S69" i="205"/>
  <c r="R15" i="205"/>
  <c r="R365" i="212"/>
  <c r="R352" i="211"/>
  <c r="R349" i="210"/>
  <c r="AQ199" i="210"/>
  <c r="R481" i="209"/>
  <c r="S319" i="209"/>
  <c r="S258" i="209"/>
  <c r="R206" i="209"/>
  <c r="AP12" i="209"/>
  <c r="AP386" i="208"/>
  <c r="S332" i="208"/>
  <c r="S138" i="208"/>
  <c r="S69" i="208"/>
  <c r="S43" i="208"/>
  <c r="S433" i="207"/>
  <c r="S328" i="207"/>
  <c r="R189" i="207"/>
  <c r="S133" i="207"/>
  <c r="AO29" i="207"/>
  <c r="S486" i="205"/>
  <c r="S426" i="205"/>
  <c r="S387" i="205"/>
  <c r="S226" i="205"/>
  <c r="AP182" i="205"/>
  <c r="R31" i="205"/>
  <c r="S519" i="224"/>
  <c r="S138" i="211"/>
  <c r="S31" i="211"/>
  <c r="S287" i="210"/>
  <c r="S19" i="210"/>
  <c r="AQ352" i="209"/>
  <c r="S251" i="209"/>
  <c r="R359" i="208"/>
  <c r="R69" i="208"/>
  <c r="R433" i="207"/>
  <c r="R307" i="207"/>
  <c r="R231" i="207"/>
  <c r="S188" i="207"/>
  <c r="R133" i="207"/>
  <c r="AN29" i="207"/>
  <c r="R445" i="205"/>
  <c r="R205" i="205"/>
  <c r="R146" i="205"/>
  <c r="AR12" i="205"/>
  <c r="R313" i="215"/>
  <c r="AQ114" i="213"/>
  <c r="R353" i="211"/>
  <c r="R31" i="211"/>
  <c r="S495" i="210"/>
  <c r="S396" i="210"/>
  <c r="R287" i="210"/>
  <c r="R108" i="210"/>
  <c r="R480" i="209"/>
  <c r="AR318" i="209"/>
  <c r="R288" i="208"/>
  <c r="R259" i="208"/>
  <c r="S189" i="208"/>
  <c r="AQ97" i="208"/>
  <c r="S67" i="208"/>
  <c r="R513" i="207"/>
  <c r="R431" i="207"/>
  <c r="R394" i="207"/>
  <c r="AO284" i="207"/>
  <c r="R150" i="207"/>
  <c r="AQ80" i="207"/>
  <c r="S503" i="205"/>
  <c r="R200" i="205"/>
  <c r="S104" i="205"/>
  <c r="I7" i="205"/>
  <c r="AP403" i="207"/>
  <c r="R494" i="205"/>
  <c r="R110" i="215"/>
  <c r="S355" i="214"/>
  <c r="R316" i="213"/>
  <c r="AQ12" i="213"/>
  <c r="S186" i="212"/>
  <c r="S429" i="211"/>
  <c r="S162" i="211"/>
  <c r="AO505" i="210"/>
  <c r="AQ216" i="210"/>
  <c r="S173" i="210"/>
  <c r="AO29" i="210"/>
  <c r="R501" i="209"/>
  <c r="AN454" i="209"/>
  <c r="AR301" i="209"/>
  <c r="AP267" i="209"/>
  <c r="R239" i="209"/>
  <c r="S233" i="209"/>
  <c r="R82" i="209"/>
  <c r="R57" i="209"/>
  <c r="R494" i="208"/>
  <c r="S468" i="208"/>
  <c r="AN335" i="208"/>
  <c r="AN301" i="208"/>
  <c r="S272" i="208"/>
  <c r="R246" i="208"/>
  <c r="R214" i="208"/>
  <c r="S173" i="208"/>
  <c r="S81" i="208"/>
  <c r="R53" i="208"/>
  <c r="S25" i="208"/>
  <c r="S499" i="207"/>
  <c r="S466" i="207"/>
  <c r="AR437" i="207"/>
  <c r="AO420" i="207"/>
  <c r="R381" i="207"/>
  <c r="R360" i="207"/>
  <c r="AR335" i="207"/>
  <c r="S293" i="207"/>
  <c r="S273" i="207"/>
  <c r="S255" i="207"/>
  <c r="S237" i="207"/>
  <c r="R219" i="207"/>
  <c r="S178" i="207"/>
  <c r="S160" i="207"/>
  <c r="R143" i="207"/>
  <c r="S125" i="207"/>
  <c r="R108" i="207"/>
  <c r="S90" i="207"/>
  <c r="R73" i="207"/>
  <c r="S55" i="207"/>
  <c r="S37" i="207"/>
  <c r="R20" i="207"/>
  <c r="X7" i="207"/>
  <c r="X6" i="207" s="1"/>
  <c r="AP488" i="205"/>
  <c r="AN471" i="205"/>
  <c r="S434" i="205"/>
  <c r="AO148" i="205"/>
  <c r="R77" i="205"/>
  <c r="R39" i="205"/>
  <c r="AH7" i="205"/>
  <c r="AH6" i="205" s="1"/>
  <c r="AQ284" i="205"/>
  <c r="R209" i="205"/>
  <c r="R55" i="205"/>
  <c r="S20" i="205"/>
  <c r="R439" i="209"/>
  <c r="S333" i="208"/>
  <c r="R111" i="208"/>
  <c r="R519" i="207"/>
  <c r="S118" i="207"/>
  <c r="R88" i="205"/>
  <c r="R296" i="213"/>
  <c r="AN488" i="212"/>
  <c r="S365" i="212"/>
  <c r="R486" i="211"/>
  <c r="AQ250" i="211"/>
  <c r="R145" i="211"/>
  <c r="S349" i="210"/>
  <c r="R202" i="210"/>
  <c r="R74" i="210"/>
  <c r="R397" i="209"/>
  <c r="R259" i="209"/>
  <c r="S141" i="209"/>
  <c r="S513" i="208"/>
  <c r="AQ386" i="208"/>
  <c r="R292" i="208"/>
  <c r="R139" i="208"/>
  <c r="S376" i="207"/>
  <c r="R308" i="207"/>
  <c r="R213" i="207"/>
  <c r="R118" i="207"/>
  <c r="R48" i="207"/>
  <c r="AO12" i="207"/>
  <c r="R427" i="205"/>
  <c r="R388" i="205"/>
  <c r="AP318" i="205"/>
  <c r="S87" i="205"/>
  <c r="Y7" i="205"/>
  <c r="Y6" i="205" s="1"/>
  <c r="S413" i="207"/>
  <c r="AQ284" i="207"/>
  <c r="S170" i="207"/>
  <c r="AR63" i="207"/>
  <c r="R450" i="205"/>
  <c r="S205" i="205"/>
  <c r="R110" i="205"/>
  <c r="S14" i="205"/>
  <c r="AO301" i="211"/>
  <c r="R496" i="210"/>
  <c r="R396" i="209"/>
  <c r="S205" i="209"/>
  <c r="R98" i="209"/>
  <c r="S288" i="208"/>
  <c r="S231" i="208"/>
  <c r="R138" i="208"/>
  <c r="S394" i="207"/>
  <c r="AP284" i="207"/>
  <c r="R212" i="207"/>
  <c r="AR80" i="207"/>
  <c r="S424" i="205"/>
  <c r="S51" i="205"/>
  <c r="J7" i="205"/>
  <c r="J6" i="205" s="1"/>
  <c r="S406" i="211"/>
  <c r="R251" i="209"/>
  <c r="S71" i="209"/>
  <c r="R507" i="208"/>
  <c r="AR318" i="208"/>
  <c r="R41" i="208"/>
  <c r="R478" i="207"/>
  <c r="S306" i="207"/>
  <c r="S211" i="207"/>
  <c r="S244" i="205"/>
  <c r="S163" i="205"/>
  <c r="R68" i="205"/>
  <c r="R30" i="205"/>
  <c r="R441" i="207"/>
  <c r="R94" i="207"/>
  <c r="R476" i="205"/>
  <c r="R346" i="205"/>
  <c r="S77" i="212"/>
  <c r="S395" i="211"/>
  <c r="S474" i="210"/>
  <c r="S225" i="210"/>
  <c r="R338" i="209"/>
  <c r="S301" i="209"/>
  <c r="S218" i="209"/>
  <c r="S86" i="209"/>
  <c r="S59" i="209"/>
  <c r="R498" i="208"/>
  <c r="R374" i="208"/>
  <c r="AQ301" i="208"/>
  <c r="R280" i="208"/>
  <c r="S152" i="208"/>
  <c r="S440" i="207"/>
  <c r="S276" i="207"/>
  <c r="S258" i="207"/>
  <c r="S220" i="207"/>
  <c r="R146" i="207"/>
  <c r="S128" i="207"/>
  <c r="AA7" i="207"/>
  <c r="AA6" i="207" s="1"/>
  <c r="S493" i="205"/>
  <c r="S475" i="205"/>
  <c r="S398" i="205"/>
  <c r="R363" i="205"/>
  <c r="R328" i="205"/>
  <c r="S257" i="205"/>
  <c r="S135" i="205"/>
  <c r="S44" i="205"/>
  <c r="AO97" i="215"/>
  <c r="S314" i="213"/>
  <c r="S314" i="212"/>
  <c r="R429" i="211"/>
  <c r="R328" i="211"/>
  <c r="R162" i="211"/>
  <c r="R107" i="211"/>
  <c r="AQ46" i="211"/>
  <c r="AN505" i="210"/>
  <c r="R173" i="210"/>
  <c r="S500" i="209"/>
  <c r="AQ301" i="209"/>
  <c r="AO267" i="209"/>
  <c r="R235" i="209"/>
  <c r="R233" i="209"/>
  <c r="R23" i="209"/>
  <c r="S493" i="208"/>
  <c r="R463" i="208"/>
  <c r="S435" i="208"/>
  <c r="S394" i="208"/>
  <c r="R272" i="208"/>
  <c r="R242" i="208"/>
  <c r="R204" i="208"/>
  <c r="R173" i="208"/>
  <c r="S52" i="208"/>
  <c r="R25" i="208"/>
  <c r="R499" i="207"/>
  <c r="R465" i="207"/>
  <c r="AQ437" i="207"/>
  <c r="S380" i="207"/>
  <c r="S359" i="207"/>
  <c r="AN335" i="207"/>
  <c r="S316" i="207"/>
  <c r="R293" i="207"/>
  <c r="R273" i="207"/>
  <c r="R255" i="207"/>
  <c r="R237" i="207"/>
  <c r="R178" i="207"/>
  <c r="R160" i="207"/>
  <c r="S142" i="207"/>
  <c r="R125" i="207"/>
  <c r="S107" i="207"/>
  <c r="R90" i="207"/>
  <c r="S72" i="207"/>
  <c r="R55" i="207"/>
  <c r="R37" i="207"/>
  <c r="S19" i="207"/>
  <c r="W7" i="207"/>
  <c r="R510" i="205"/>
  <c r="AO488" i="205"/>
  <c r="R434" i="205"/>
  <c r="R415" i="205"/>
  <c r="R392" i="205"/>
  <c r="R374" i="205"/>
  <c r="S356" i="205"/>
  <c r="S321" i="205"/>
  <c r="R304" i="205"/>
  <c r="S286" i="205"/>
  <c r="R269" i="205"/>
  <c r="AP250" i="205"/>
  <c r="R210" i="205"/>
  <c r="R188" i="205"/>
  <c r="R72" i="205"/>
  <c r="AB7" i="205"/>
  <c r="AB6" i="205" s="1"/>
  <c r="AR250" i="211"/>
  <c r="AR386" i="208"/>
  <c r="R141" i="208"/>
  <c r="R396" i="207"/>
  <c r="R136" i="207"/>
  <c r="R407" i="205"/>
  <c r="S438" i="209"/>
  <c r="R83" i="207"/>
  <c r="AN284" i="205"/>
  <c r="S110" i="205"/>
  <c r="S98" i="209"/>
  <c r="AQ46" i="207"/>
  <c r="S146" i="205"/>
  <c r="S481" i="208"/>
  <c r="S68" i="205"/>
  <c r="R405" i="205"/>
  <c r="R127" i="208"/>
  <c r="S59" i="208"/>
  <c r="R421" i="207"/>
  <c r="R342" i="207"/>
  <c r="AQ318" i="207"/>
  <c r="R259" i="207"/>
  <c r="R221" i="207"/>
  <c r="R129" i="207"/>
  <c r="R59" i="207"/>
  <c r="S23" i="207"/>
  <c r="R514" i="205"/>
  <c r="R381" i="205"/>
  <c r="S363" i="205"/>
  <c r="R311" i="205"/>
  <c r="R258" i="205"/>
  <c r="AN216" i="205"/>
  <c r="R174" i="205"/>
  <c r="AR505" i="211"/>
  <c r="S234" i="205"/>
  <c r="R38" i="214"/>
  <c r="R314" i="212"/>
  <c r="S424" i="211"/>
  <c r="AR369" i="211"/>
  <c r="S327" i="211"/>
  <c r="R102" i="211"/>
  <c r="AP46" i="211"/>
  <c r="S172" i="210"/>
  <c r="R499" i="209"/>
  <c r="S363" i="209"/>
  <c r="S234" i="209"/>
  <c r="R211" i="209"/>
  <c r="S176" i="209"/>
  <c r="S48" i="209"/>
  <c r="S22" i="209"/>
  <c r="S489" i="208"/>
  <c r="S462" i="208"/>
  <c r="R435" i="208"/>
  <c r="R393" i="208"/>
  <c r="S271" i="208"/>
  <c r="S241" i="208"/>
  <c r="S203" i="208"/>
  <c r="R170" i="208"/>
  <c r="S145" i="208"/>
  <c r="R52" i="208"/>
  <c r="S24" i="208"/>
  <c r="S489" i="207"/>
  <c r="R463" i="207"/>
  <c r="AP437" i="207"/>
  <c r="S378" i="207"/>
  <c r="R359" i="207"/>
  <c r="S311" i="207"/>
  <c r="R291" i="207"/>
  <c r="S272" i="207"/>
  <c r="S254" i="207"/>
  <c r="S236" i="207"/>
  <c r="R196" i="207"/>
  <c r="S177" i="207"/>
  <c r="S159" i="207"/>
  <c r="R142" i="207"/>
  <c r="S124" i="207"/>
  <c r="R107" i="207"/>
  <c r="S89" i="207"/>
  <c r="R72" i="207"/>
  <c r="S54" i="207"/>
  <c r="S36" i="207"/>
  <c r="S14" i="207"/>
  <c r="AQ505" i="205"/>
  <c r="AN488" i="205"/>
  <c r="S433" i="205"/>
  <c r="R410" i="205"/>
  <c r="S391" i="205"/>
  <c r="R372" i="205"/>
  <c r="S354" i="205"/>
  <c r="R337" i="205"/>
  <c r="S319" i="205"/>
  <c r="R302" i="205"/>
  <c r="AR284" i="205"/>
  <c r="AQ267" i="205"/>
  <c r="AO250" i="205"/>
  <c r="S209" i="205"/>
  <c r="S188" i="205"/>
  <c r="AQ165" i="205"/>
  <c r="AN148" i="205"/>
  <c r="S76" i="205"/>
  <c r="S55" i="205"/>
  <c r="R37" i="205"/>
  <c r="AD7" i="205"/>
  <c r="AD6" i="205" s="1"/>
  <c r="R13" i="193"/>
  <c r="S389" i="205"/>
  <c r="AP165" i="205"/>
  <c r="R12" i="193"/>
  <c r="S490" i="214"/>
  <c r="AP165" i="212"/>
  <c r="S397" i="209"/>
  <c r="R75" i="209"/>
  <c r="R424" i="208"/>
  <c r="R416" i="207"/>
  <c r="S289" i="207"/>
  <c r="S48" i="207"/>
  <c r="S388" i="205"/>
  <c r="AR182" i="205"/>
  <c r="R111" i="205"/>
  <c r="R172" i="214"/>
  <c r="S431" i="212"/>
  <c r="AO165" i="212"/>
  <c r="S191" i="211"/>
  <c r="S297" i="210"/>
  <c r="S21" i="210"/>
  <c r="S173" i="209"/>
  <c r="R333" i="208"/>
  <c r="S101" i="208"/>
  <c r="R289" i="207"/>
  <c r="R171" i="207"/>
  <c r="AP29" i="207"/>
  <c r="S450" i="205"/>
  <c r="R370" i="205"/>
  <c r="AO301" i="205"/>
  <c r="AQ182" i="205"/>
  <c r="S52" i="205"/>
  <c r="R520" i="224"/>
  <c r="AR352" i="209"/>
  <c r="AR131" i="209"/>
  <c r="R513" i="208"/>
  <c r="R265" i="208"/>
  <c r="R101" i="208"/>
  <c r="R395" i="207"/>
  <c r="R81" i="207"/>
  <c r="S468" i="205"/>
  <c r="R69" i="205"/>
  <c r="S287" i="212"/>
  <c r="S355" i="211"/>
  <c r="S86" i="211"/>
  <c r="R348" i="210"/>
  <c r="S159" i="210"/>
  <c r="S480" i="209"/>
  <c r="S290" i="209"/>
  <c r="AQ131" i="209"/>
  <c r="S264" i="208"/>
  <c r="R99" i="208"/>
  <c r="S41" i="208"/>
  <c r="R486" i="207"/>
  <c r="S168" i="207"/>
  <c r="R98" i="207"/>
  <c r="AP46" i="207"/>
  <c r="R486" i="205"/>
  <c r="R245" i="205"/>
  <c r="R128" i="205"/>
  <c r="R85" i="205"/>
  <c r="AQ284" i="212"/>
  <c r="S37" i="209"/>
  <c r="R481" i="208"/>
  <c r="S412" i="207"/>
  <c r="R326" i="207"/>
  <c r="S230" i="207"/>
  <c r="R168" i="207"/>
  <c r="R115" i="207"/>
  <c r="AO46" i="207"/>
  <c r="S444" i="205"/>
  <c r="R224" i="205"/>
  <c r="S84" i="205"/>
  <c r="S76" i="207"/>
  <c r="AQ386" i="212"/>
  <c r="R197" i="212"/>
  <c r="R14" i="212"/>
  <c r="R430" i="210"/>
  <c r="R370" i="210"/>
  <c r="AQ318" i="210"/>
  <c r="AN267" i="210"/>
  <c r="S464" i="209"/>
  <c r="S371" i="209"/>
  <c r="R303" i="209"/>
  <c r="S189" i="209"/>
  <c r="AQ148" i="209"/>
  <c r="AO114" i="209"/>
  <c r="S344" i="208"/>
  <c r="S126" i="208"/>
  <c r="R83" i="208"/>
  <c r="R59" i="208"/>
  <c r="R502" i="207"/>
  <c r="AR420" i="207"/>
  <c r="S341" i="207"/>
  <c r="S299" i="207"/>
  <c r="S240" i="207"/>
  <c r="S163" i="207"/>
  <c r="R111" i="207"/>
  <c r="S93" i="207"/>
  <c r="S58" i="207"/>
  <c r="S21" i="207"/>
  <c r="R512" i="205"/>
  <c r="S457" i="205"/>
  <c r="R417" i="205"/>
  <c r="S380" i="205"/>
  <c r="S345" i="205"/>
  <c r="S310" i="205"/>
  <c r="S275" i="205"/>
  <c r="S192" i="205"/>
  <c r="S153" i="205"/>
  <c r="S117" i="205"/>
  <c r="S24" i="205"/>
  <c r="R257" i="215"/>
  <c r="AN63" i="213"/>
  <c r="R129" i="212"/>
  <c r="R424" i="211"/>
  <c r="AP369" i="211"/>
  <c r="R327" i="211"/>
  <c r="R256" i="211"/>
  <c r="AO46" i="211"/>
  <c r="S413" i="210"/>
  <c r="R252" i="210"/>
  <c r="R363" i="209"/>
  <c r="R234" i="209"/>
  <c r="S210" i="209"/>
  <c r="R176" i="209"/>
  <c r="S146" i="209"/>
  <c r="R105" i="209"/>
  <c r="AR46" i="209"/>
  <c r="R22" i="209"/>
  <c r="R489" i="208"/>
  <c r="R461" i="208"/>
  <c r="S434" i="208"/>
  <c r="R391" i="208"/>
  <c r="S367" i="208"/>
  <c r="AN233" i="208"/>
  <c r="AO199" i="208"/>
  <c r="S169" i="208"/>
  <c r="R145" i="208"/>
  <c r="R15" i="208"/>
  <c r="R489" i="207"/>
  <c r="S462" i="207"/>
  <c r="S398" i="207"/>
  <c r="R378" i="207"/>
  <c r="S353" i="207"/>
  <c r="R311" i="207"/>
  <c r="S290" i="207"/>
  <c r="R272" i="207"/>
  <c r="R254" i="207"/>
  <c r="AN233" i="207"/>
  <c r="S195" i="207"/>
  <c r="R177" i="207"/>
  <c r="R159" i="207"/>
  <c r="S141" i="207"/>
  <c r="R124" i="207"/>
  <c r="S106" i="207"/>
  <c r="R89" i="207"/>
  <c r="S71" i="207"/>
  <c r="R54" i="207"/>
  <c r="S31" i="207"/>
  <c r="R14" i="207"/>
  <c r="AP505" i="205"/>
  <c r="R452" i="205"/>
  <c r="R433" i="205"/>
  <c r="S409" i="205"/>
  <c r="S371" i="205"/>
  <c r="R354" i="205"/>
  <c r="R319" i="205"/>
  <c r="AR301" i="205"/>
  <c r="AR335" i="205"/>
  <c r="S306" i="208"/>
  <c r="R136" i="205"/>
  <c r="R363" i="207"/>
  <c r="R172" i="205"/>
  <c r="S495" i="214"/>
  <c r="R103" i="214"/>
  <c r="R434" i="212"/>
  <c r="S115" i="212"/>
  <c r="R251" i="211"/>
  <c r="S192" i="211"/>
  <c r="S457" i="210"/>
  <c r="R412" i="210"/>
  <c r="AR250" i="210"/>
  <c r="S128" i="210"/>
  <c r="S77" i="210"/>
  <c r="R398" i="209"/>
  <c r="R354" i="209"/>
  <c r="S352" i="209"/>
  <c r="R325" i="209"/>
  <c r="AR233" i="209"/>
  <c r="S207" i="209"/>
  <c r="S175" i="209"/>
  <c r="R146" i="209"/>
  <c r="S104" i="209"/>
  <c r="S21" i="209"/>
  <c r="S460" i="208"/>
  <c r="R434" i="208"/>
  <c r="S390" i="208"/>
  <c r="R367" i="208"/>
  <c r="AN199" i="208"/>
  <c r="R169" i="208"/>
  <c r="R143" i="208"/>
  <c r="S111" i="208"/>
  <c r="S14" i="208"/>
  <c r="S460" i="207"/>
  <c r="R398" i="207"/>
  <c r="S377" i="207"/>
  <c r="R353" i="207"/>
  <c r="S310" i="207"/>
  <c r="R290" i="207"/>
  <c r="S271" i="207"/>
  <c r="AO250" i="207"/>
  <c r="R195" i="207"/>
  <c r="S176" i="207"/>
  <c r="R154" i="207"/>
  <c r="S136" i="207"/>
  <c r="R119" i="207"/>
  <c r="S101" i="207"/>
  <c r="R84" i="207"/>
  <c r="S66" i="207"/>
  <c r="R49" i="207"/>
  <c r="R31" i="207"/>
  <c r="S13" i="207"/>
  <c r="AO505" i="205"/>
  <c r="S451" i="205"/>
  <c r="S432" i="205"/>
  <c r="R409" i="205"/>
  <c r="R389" i="205"/>
  <c r="R371" i="205"/>
  <c r="S353" i="205"/>
  <c r="R336" i="205"/>
  <c r="AR318" i="205"/>
  <c r="AQ301" i="205"/>
  <c r="AP284" i="205"/>
  <c r="AO267" i="205"/>
  <c r="R207" i="205"/>
  <c r="S187" i="205"/>
  <c r="AO165" i="205"/>
  <c r="S111" i="205"/>
  <c r="R93" i="205"/>
  <c r="R36" i="205"/>
  <c r="R20" i="205"/>
  <c r="AA7" i="205"/>
  <c r="AA6" i="205" s="1"/>
  <c r="R11" i="193"/>
  <c r="S433" i="212"/>
  <c r="S353" i="209"/>
  <c r="S292" i="208"/>
  <c r="AO352" i="207"/>
  <c r="AP267" i="207"/>
  <c r="S83" i="207"/>
  <c r="R451" i="205"/>
  <c r="R353" i="205"/>
  <c r="S206" i="205"/>
  <c r="S150" i="207"/>
  <c r="S467" i="205"/>
  <c r="S127" i="205"/>
  <c r="S293" i="205"/>
  <c r="S270" i="209"/>
  <c r="S201" i="207"/>
  <c r="R310" i="215"/>
  <c r="R433" i="213"/>
  <c r="AE7" i="213"/>
  <c r="AE6" i="213" s="1"/>
  <c r="R32" i="212"/>
  <c r="AR352" i="211"/>
  <c r="S133" i="211"/>
  <c r="R450" i="210"/>
  <c r="R346" i="210"/>
  <c r="R286" i="210"/>
  <c r="R246" i="210"/>
  <c r="R155" i="210"/>
  <c r="R105" i="210"/>
  <c r="S479" i="209"/>
  <c r="AQ318" i="209"/>
  <c r="S286" i="209"/>
  <c r="AR250" i="209"/>
  <c r="R71" i="209"/>
  <c r="R37" i="209"/>
  <c r="S506" i="208"/>
  <c r="R478" i="208"/>
  <c r="S451" i="208"/>
  <c r="AN318" i="208"/>
  <c r="S287" i="208"/>
  <c r="S258" i="208"/>
  <c r="S230" i="208"/>
  <c r="R189" i="208"/>
  <c r="R67" i="208"/>
  <c r="R39" i="208"/>
  <c r="R511" i="207"/>
  <c r="R476" i="207"/>
  <c r="S430" i="207"/>
  <c r="R412" i="207"/>
  <c r="S388" i="207"/>
  <c r="AO369" i="207"/>
  <c r="S325" i="207"/>
  <c r="AR301" i="207"/>
  <c r="S248" i="207"/>
  <c r="R230" i="207"/>
  <c r="S206" i="207"/>
  <c r="R186" i="207"/>
  <c r="S167" i="207"/>
  <c r="S149" i="207"/>
  <c r="R132" i="207"/>
  <c r="AR114" i="207"/>
  <c r="AQ97" i="207"/>
  <c r="AP80" i="207"/>
  <c r="AO63" i="207"/>
  <c r="AN46" i="207"/>
  <c r="R503" i="205"/>
  <c r="R485" i="205"/>
  <c r="S462" i="205"/>
  <c r="R444" i="205"/>
  <c r="S423" i="205"/>
  <c r="S262" i="205"/>
  <c r="R244" i="205"/>
  <c r="S223" i="205"/>
  <c r="AR199" i="205"/>
  <c r="R163" i="205"/>
  <c r="R145" i="205"/>
  <c r="S122" i="205"/>
  <c r="R104" i="205"/>
  <c r="R84" i="205"/>
  <c r="S67" i="205"/>
  <c r="AR46" i="205"/>
  <c r="AO29" i="205"/>
  <c r="AP12" i="205"/>
  <c r="AO80" i="207"/>
  <c r="R480" i="205"/>
  <c r="R462" i="205"/>
  <c r="R442" i="205"/>
  <c r="R350" i="205"/>
  <c r="S332" i="205"/>
  <c r="R315" i="205"/>
  <c r="S297" i="205"/>
  <c r="R280" i="205"/>
  <c r="R262" i="205"/>
  <c r="R223" i="205"/>
  <c r="AQ199" i="205"/>
  <c r="S162" i="205"/>
  <c r="R140" i="205"/>
  <c r="S83" i="205"/>
  <c r="AQ46" i="205"/>
  <c r="AN29" i="205"/>
  <c r="AO12" i="205"/>
  <c r="AD7" i="217"/>
  <c r="AD6" i="217" s="1"/>
  <c r="R139" i="216"/>
  <c r="R381" i="215"/>
  <c r="S33" i="213"/>
  <c r="R349" i="212"/>
  <c r="S212" i="212"/>
  <c r="S154" i="212"/>
  <c r="S171" i="211"/>
  <c r="S150" i="210"/>
  <c r="AQ97" i="210"/>
  <c r="R60" i="210"/>
  <c r="AR420" i="209"/>
  <c r="AN250" i="209"/>
  <c r="R227" i="209"/>
  <c r="S163" i="209"/>
  <c r="S34" i="209"/>
  <c r="AR505" i="208"/>
  <c r="R477" i="208"/>
  <c r="R447" i="208"/>
  <c r="S408" i="208"/>
  <c r="R379" i="208"/>
  <c r="S257" i="208"/>
  <c r="S229" i="208"/>
  <c r="S185" i="208"/>
  <c r="S160" i="208"/>
  <c r="S36" i="208"/>
  <c r="R7" i="208"/>
  <c r="R510" i="207"/>
  <c r="S472" i="207"/>
  <c r="S449" i="207"/>
  <c r="S429" i="207"/>
  <c r="R406" i="207"/>
  <c r="AQ386" i="207"/>
  <c r="S345" i="207"/>
  <c r="S324" i="207"/>
  <c r="AP301" i="207"/>
  <c r="S265" i="207"/>
  <c r="S247" i="207"/>
  <c r="R229" i="207"/>
  <c r="S205" i="207"/>
  <c r="R185" i="207"/>
  <c r="S166" i="207"/>
  <c r="S520" i="205"/>
  <c r="S497" i="205"/>
  <c r="S479" i="205"/>
  <c r="S461" i="205"/>
  <c r="S441" i="205"/>
  <c r="S384" i="205"/>
  <c r="R367" i="205"/>
  <c r="S314" i="205"/>
  <c r="R297" i="205"/>
  <c r="S222" i="205"/>
  <c r="S180" i="205"/>
  <c r="S157" i="205"/>
  <c r="S139" i="205"/>
  <c r="AO63" i="205"/>
  <c r="AN12" i="205"/>
  <c r="S490" i="224"/>
  <c r="S138" i="216"/>
  <c r="S228" i="214"/>
  <c r="R154" i="212"/>
  <c r="AO284" i="211"/>
  <c r="R171" i="211"/>
  <c r="S78" i="211"/>
  <c r="R267" i="210"/>
  <c r="R150" i="210"/>
  <c r="AN97" i="210"/>
  <c r="R50" i="210"/>
  <c r="AQ420" i="209"/>
  <c r="R378" i="209"/>
  <c r="R224" i="209"/>
  <c r="S192" i="209"/>
  <c r="S159" i="209"/>
  <c r="S129" i="209"/>
  <c r="R34" i="209"/>
  <c r="R408" i="208"/>
  <c r="S219" i="208"/>
  <c r="R185" i="208"/>
  <c r="S155" i="208"/>
  <c r="S128" i="208"/>
  <c r="R429" i="207"/>
  <c r="R324" i="207"/>
  <c r="R247" i="207"/>
  <c r="R520" i="205"/>
  <c r="S459" i="205"/>
  <c r="R384" i="205"/>
  <c r="R314" i="205"/>
  <c r="S259" i="205"/>
  <c r="R241" i="205"/>
  <c r="R180" i="205"/>
  <c r="R101" i="205"/>
  <c r="R132" i="217"/>
  <c r="AR148" i="212"/>
  <c r="R400" i="211"/>
  <c r="AN284" i="211"/>
  <c r="R481" i="210"/>
  <c r="R383" i="210"/>
  <c r="R47" i="210"/>
  <c r="AO505" i="209"/>
  <c r="S377" i="209"/>
  <c r="S344" i="209"/>
  <c r="S223" i="209"/>
  <c r="R192" i="209"/>
  <c r="R159" i="209"/>
  <c r="R129" i="209"/>
  <c r="S90" i="209"/>
  <c r="S33" i="209"/>
  <c r="X7" i="209"/>
  <c r="R476" i="208"/>
  <c r="R446" i="208"/>
  <c r="AP403" i="208"/>
  <c r="S375" i="208"/>
  <c r="R155" i="208"/>
  <c r="R128" i="208"/>
  <c r="S447" i="207"/>
  <c r="R319" i="207"/>
  <c r="R184" i="207"/>
  <c r="R515" i="205"/>
  <c r="R459" i="205"/>
  <c r="R347" i="205"/>
  <c r="S329" i="205"/>
  <c r="S294" i="205"/>
  <c r="R217" i="205"/>
  <c r="R137" i="205"/>
  <c r="R416" i="213"/>
  <c r="S396" i="212"/>
  <c r="AR437" i="211"/>
  <c r="S399" i="211"/>
  <c r="S224" i="211"/>
  <c r="S119" i="211"/>
  <c r="S14" i="211"/>
  <c r="S480" i="210"/>
  <c r="R433" i="210"/>
  <c r="S382" i="210"/>
  <c r="S329" i="210"/>
  <c r="S270" i="210"/>
  <c r="AR46" i="210"/>
  <c r="AN505" i="209"/>
  <c r="S372" i="209"/>
  <c r="R342" i="209"/>
  <c r="S311" i="209"/>
  <c r="S190" i="209"/>
  <c r="S158" i="209"/>
  <c r="R119" i="209"/>
  <c r="R90" i="209"/>
  <c r="AO437" i="208"/>
  <c r="R349" i="208"/>
  <c r="S154" i="208"/>
  <c r="S241" i="207"/>
  <c r="R24" i="207"/>
  <c r="S399" i="205"/>
  <c r="AR216" i="205"/>
  <c r="S174" i="205"/>
  <c r="AE7" i="214"/>
  <c r="AE6" i="214" s="1"/>
  <c r="S486" i="213"/>
  <c r="S252" i="213"/>
  <c r="AR386" i="212"/>
  <c r="S15" i="212"/>
  <c r="R506" i="211"/>
  <c r="S396" i="211"/>
  <c r="R118" i="211"/>
  <c r="R14" i="211"/>
  <c r="R475" i="210"/>
  <c r="S432" i="210"/>
  <c r="R377" i="210"/>
  <c r="S324" i="210"/>
  <c r="R270" i="210"/>
  <c r="R226" i="210"/>
  <c r="R466" i="209"/>
  <c r="R372" i="209"/>
  <c r="S338" i="209"/>
  <c r="R311" i="209"/>
  <c r="R271" i="209"/>
  <c r="S222" i="209"/>
  <c r="R190" i="209"/>
  <c r="S118" i="209"/>
  <c r="R87" i="209"/>
  <c r="R60" i="209"/>
  <c r="AN437" i="208"/>
  <c r="AN403" i="208"/>
  <c r="S374" i="208"/>
  <c r="R345" i="208"/>
  <c r="S280" i="208"/>
  <c r="R154" i="208"/>
  <c r="S83" i="208"/>
  <c r="S363" i="207"/>
  <c r="S281" i="207"/>
  <c r="R241" i="207"/>
  <c r="R202" i="207"/>
  <c r="S146" i="207"/>
  <c r="S111" i="207"/>
  <c r="R41" i="207"/>
  <c r="AF7" i="207"/>
  <c r="AF6" i="207" s="1"/>
  <c r="R458" i="205"/>
  <c r="R399" i="205"/>
  <c r="S328" i="205"/>
  <c r="R276" i="205"/>
  <c r="R235" i="205"/>
  <c r="S197" i="205"/>
  <c r="R118" i="205"/>
  <c r="S40" i="207"/>
  <c r="S149" i="223"/>
  <c r="R387" i="216"/>
  <c r="R400" i="214"/>
  <c r="S503" i="213"/>
  <c r="S155" i="212"/>
  <c r="AQ352" i="211"/>
  <c r="S245" i="210"/>
  <c r="S153" i="210"/>
  <c r="S104" i="210"/>
  <c r="S61" i="210"/>
  <c r="R479" i="209"/>
  <c r="R434" i="209"/>
  <c r="AN284" i="209"/>
  <c r="AQ250" i="209"/>
  <c r="S227" i="209"/>
  <c r="S70" i="209"/>
  <c r="R35" i="209"/>
  <c r="R506" i="208"/>
  <c r="S477" i="208"/>
  <c r="S447" i="208"/>
  <c r="S418" i="208"/>
  <c r="AP284" i="208"/>
  <c r="R258" i="208"/>
  <c r="R230" i="208"/>
  <c r="R186" i="208"/>
  <c r="R161" i="208"/>
  <c r="S66" i="208"/>
  <c r="R37" i="208"/>
  <c r="S510" i="207"/>
  <c r="R474" i="207"/>
  <c r="R450" i="207"/>
  <c r="R430" i="207"/>
  <c r="S411" i="207"/>
  <c r="R388" i="207"/>
  <c r="AN369" i="207"/>
  <c r="R346" i="207"/>
  <c r="R325" i="207"/>
  <c r="AQ301" i="207"/>
  <c r="R248" i="207"/>
  <c r="S229" i="207"/>
  <c r="R206" i="207"/>
  <c r="S185" i="207"/>
  <c r="R167" i="207"/>
  <c r="R149" i="207"/>
  <c r="AR131" i="207"/>
  <c r="AQ114" i="207"/>
  <c r="AP97" i="207"/>
  <c r="AN63" i="207"/>
  <c r="S502" i="205"/>
  <c r="R423" i="205"/>
  <c r="S367" i="205"/>
  <c r="R242" i="205"/>
  <c r="R122" i="205"/>
  <c r="R102" i="205"/>
  <c r="AP63" i="205"/>
  <c r="S422" i="205"/>
  <c r="S349" i="205"/>
  <c r="R332" i="205"/>
  <c r="S279" i="205"/>
  <c r="S261" i="205"/>
  <c r="S241" i="205"/>
  <c r="S121" i="205"/>
  <c r="S101" i="205"/>
  <c r="R83" i="205"/>
  <c r="AP46" i="205"/>
  <c r="AN182" i="210"/>
  <c r="S476" i="208"/>
  <c r="S446" i="208"/>
  <c r="S378" i="208"/>
  <c r="R257" i="208"/>
  <c r="R472" i="207"/>
  <c r="R449" i="207"/>
  <c r="S405" i="207"/>
  <c r="AP386" i="207"/>
  <c r="S343" i="207"/>
  <c r="R265" i="207"/>
  <c r="R224" i="207"/>
  <c r="S203" i="207"/>
  <c r="S184" i="207"/>
  <c r="R497" i="205"/>
  <c r="R479" i="205"/>
  <c r="R441" i="205"/>
  <c r="S366" i="205"/>
  <c r="R349" i="205"/>
  <c r="S331" i="205"/>
  <c r="S296" i="205"/>
  <c r="R279" i="205"/>
  <c r="S217" i="205"/>
  <c r="R157" i="205"/>
  <c r="R139" i="205"/>
  <c r="S119" i="205"/>
  <c r="AN80" i="205"/>
  <c r="AN63" i="205"/>
  <c r="S349" i="208"/>
  <c r="AP216" i="208"/>
  <c r="AO182" i="208"/>
  <c r="R87" i="208"/>
  <c r="J7" i="208"/>
  <c r="AR471" i="207"/>
  <c r="S423" i="207"/>
  <c r="AR403" i="207"/>
  <c r="AO386" i="207"/>
  <c r="R343" i="207"/>
  <c r="S282" i="207"/>
  <c r="S264" i="207"/>
  <c r="S246" i="207"/>
  <c r="S223" i="207"/>
  <c r="R203" i="207"/>
  <c r="S24" i="207"/>
  <c r="AH7" i="207"/>
  <c r="AH6" i="207" s="1"/>
  <c r="S496" i="205"/>
  <c r="R477" i="205"/>
  <c r="S440" i="205"/>
  <c r="S401" i="205"/>
  <c r="R382" i="205"/>
  <c r="S364" i="205"/>
  <c r="R312" i="205"/>
  <c r="R277" i="205"/>
  <c r="R259" i="205"/>
  <c r="S240" i="205"/>
  <c r="R175" i="205"/>
  <c r="S156" i="205"/>
  <c r="R119" i="205"/>
  <c r="S100" i="205"/>
  <c r="R223" i="209"/>
  <c r="R33" i="209"/>
  <c r="AO403" i="208"/>
  <c r="R375" i="208"/>
  <c r="R307" i="208"/>
  <c r="AN182" i="208"/>
  <c r="S127" i="208"/>
  <c r="S86" i="208"/>
  <c r="I7" i="208"/>
  <c r="AQ471" i="207"/>
  <c r="R447" i="207"/>
  <c r="R423" i="207"/>
  <c r="AQ403" i="207"/>
  <c r="AN386" i="207"/>
  <c r="S342" i="207"/>
  <c r="AR318" i="207"/>
  <c r="R282" i="207"/>
  <c r="R264" i="207"/>
  <c r="R223" i="207"/>
  <c r="S202" i="207"/>
  <c r="S41" i="207"/>
  <c r="AG7" i="207"/>
  <c r="AG6" i="207" s="1"/>
  <c r="S514" i="205"/>
  <c r="S494" i="205"/>
  <c r="S476" i="205"/>
  <c r="S458" i="205"/>
  <c r="R440" i="205"/>
  <c r="S381" i="205"/>
  <c r="R364" i="205"/>
  <c r="S346" i="205"/>
  <c r="R329" i="205"/>
  <c r="S311" i="205"/>
  <c r="R294" i="205"/>
  <c r="S276" i="205"/>
  <c r="S258" i="205"/>
  <c r="R240" i="205"/>
  <c r="S154" i="205"/>
  <c r="S136" i="205"/>
  <c r="S118" i="205"/>
  <c r="R100" i="205"/>
  <c r="R158" i="209"/>
  <c r="R154" i="205"/>
  <c r="R318" i="207"/>
  <c r="R301" i="205"/>
  <c r="R454" i="210"/>
  <c r="S505" i="208"/>
  <c r="S437" i="207"/>
  <c r="R369" i="207"/>
  <c r="R471" i="205"/>
  <c r="R233" i="207"/>
  <c r="R63" i="205"/>
  <c r="R403" i="205"/>
  <c r="R165" i="210"/>
  <c r="S488" i="210"/>
  <c r="R216" i="209"/>
  <c r="R233" i="210"/>
  <c r="S114" i="210"/>
  <c r="R80" i="212"/>
  <c r="S471" i="210"/>
  <c r="S97" i="213"/>
  <c r="S165" i="212"/>
  <c r="S284" i="211"/>
  <c r="R97" i="215"/>
  <c r="R233" i="216"/>
  <c r="S454" i="214"/>
  <c r="R29" i="215"/>
  <c r="S437" i="214"/>
  <c r="S233" i="217"/>
  <c r="R318" i="217"/>
  <c r="R131" i="217"/>
  <c r="S420" i="217"/>
  <c r="S97" i="222"/>
  <c r="R250" i="221"/>
  <c r="S46" i="220"/>
  <c r="S63" i="223"/>
  <c r="R216" i="221"/>
  <c r="S199" i="222"/>
  <c r="S199" i="224"/>
  <c r="S488" i="223"/>
  <c r="S403" i="223"/>
  <c r="R454" i="224"/>
  <c r="R505" i="223"/>
  <c r="S216" i="205"/>
  <c r="R318" i="205"/>
  <c r="S471" i="211"/>
  <c r="S63" i="207"/>
  <c r="R267" i="209"/>
  <c r="S454" i="209"/>
  <c r="S488" i="205"/>
  <c r="S250" i="207"/>
  <c r="R488" i="205"/>
  <c r="S420" i="205"/>
  <c r="R488" i="210"/>
  <c r="R352" i="205"/>
  <c r="R301" i="209"/>
  <c r="S352" i="210"/>
  <c r="S403" i="210"/>
  <c r="S199" i="212"/>
  <c r="S284" i="212"/>
  <c r="R284" i="210"/>
  <c r="R403" i="211"/>
  <c r="R505" i="211"/>
  <c r="S12" i="215"/>
  <c r="R335" i="215"/>
  <c r="R386" i="213"/>
  <c r="S352" i="217"/>
  <c r="R335" i="214"/>
  <c r="R454" i="217"/>
  <c r="R250" i="215"/>
  <c r="S318" i="216"/>
  <c r="S335" i="218"/>
  <c r="S335" i="219"/>
  <c r="R352" i="217"/>
  <c r="S148" i="217"/>
  <c r="S131" i="220"/>
  <c r="S420" i="222"/>
  <c r="S369" i="219"/>
  <c r="R63" i="220"/>
  <c r="R505" i="220"/>
  <c r="S233" i="221"/>
  <c r="R284" i="221"/>
  <c r="R267" i="222"/>
  <c r="S29" i="223"/>
  <c r="R420" i="222"/>
  <c r="S267" i="224"/>
  <c r="R318" i="223"/>
  <c r="S471" i="207"/>
  <c r="S386" i="208"/>
  <c r="R284" i="207"/>
  <c r="S97" i="207"/>
  <c r="S148" i="212"/>
  <c r="R46" i="210"/>
  <c r="R250" i="207"/>
  <c r="R29" i="208"/>
  <c r="R148" i="209"/>
  <c r="R182" i="207"/>
  <c r="S369" i="205"/>
  <c r="R352" i="209"/>
  <c r="R46" i="212"/>
  <c r="R420" i="210"/>
  <c r="R97" i="214"/>
  <c r="S454" i="210"/>
  <c r="S63" i="212"/>
  <c r="S148" i="213"/>
  <c r="S12" i="212"/>
  <c r="S233" i="216"/>
  <c r="S471" i="215"/>
  <c r="S403" i="213"/>
  <c r="R471" i="217"/>
  <c r="S420" i="218"/>
  <c r="S352" i="214"/>
  <c r="S369" i="218"/>
  <c r="S301" i="215"/>
  <c r="R12" i="217"/>
  <c r="S63" i="219"/>
  <c r="R505" i="215"/>
  <c r="R233" i="220"/>
  <c r="S29" i="217"/>
  <c r="R386" i="217"/>
  <c r="R216" i="220"/>
  <c r="S386" i="219"/>
  <c r="S80" i="220"/>
  <c r="R301" i="222"/>
  <c r="R488" i="221"/>
  <c r="R46" i="223"/>
  <c r="S301" i="223"/>
  <c r="S335" i="223"/>
  <c r="S63" i="224"/>
  <c r="R216" i="208"/>
  <c r="R301" i="208"/>
  <c r="R335" i="205"/>
  <c r="S114" i="207"/>
  <c r="S267" i="207"/>
  <c r="R63" i="209"/>
  <c r="R369" i="211"/>
  <c r="S199" i="207"/>
  <c r="S148" i="211"/>
  <c r="R131" i="207"/>
  <c r="R386" i="209"/>
  <c r="R46" i="208"/>
  <c r="R182" i="211"/>
  <c r="S46" i="209"/>
  <c r="R148" i="212"/>
  <c r="R12" i="205"/>
  <c r="R165" i="205"/>
  <c r="S97" i="209"/>
  <c r="S267" i="205"/>
  <c r="R29" i="205"/>
  <c r="S437" i="208"/>
  <c r="S420" i="207"/>
  <c r="R46" i="205"/>
  <c r="R505" i="205"/>
  <c r="R131" i="209"/>
  <c r="R12" i="207"/>
  <c r="R233" i="205"/>
  <c r="S148" i="209"/>
  <c r="S165" i="209"/>
  <c r="S97" i="205"/>
  <c r="S505" i="212"/>
  <c r="S471" i="208"/>
  <c r="R403" i="207"/>
  <c r="S12" i="205"/>
  <c r="R12" i="208"/>
  <c r="R437" i="207"/>
  <c r="S46" i="207"/>
  <c r="S29" i="207"/>
  <c r="R165" i="209"/>
  <c r="S437" i="211"/>
  <c r="R420" i="205"/>
  <c r="S199" i="209"/>
  <c r="S267" i="214"/>
  <c r="S80" i="209"/>
  <c r="R267" i="214"/>
  <c r="S182" i="208"/>
  <c r="S29" i="208"/>
  <c r="S369" i="212"/>
  <c r="R335" i="211"/>
  <c r="R148" i="211"/>
  <c r="S284" i="214"/>
  <c r="R505" i="214"/>
  <c r="S454" i="213"/>
  <c r="S233" i="215"/>
  <c r="R233" i="213"/>
  <c r="S97" i="216"/>
  <c r="R284" i="216"/>
  <c r="S148" i="220"/>
  <c r="S199" i="215"/>
  <c r="R284" i="218"/>
  <c r="S165" i="219"/>
  <c r="S148" i="218"/>
  <c r="R165" i="220"/>
  <c r="S216" i="221"/>
  <c r="S250" i="220"/>
  <c r="R369" i="222"/>
  <c r="S114" i="220"/>
  <c r="R301" i="220"/>
  <c r="S437" i="220"/>
  <c r="R488" i="224"/>
  <c r="S352" i="224"/>
  <c r="S471" i="222"/>
  <c r="S369" i="223"/>
  <c r="S471" i="223"/>
  <c r="R301" i="223"/>
  <c r="S97" i="224"/>
  <c r="S403" i="207"/>
  <c r="S46" i="205"/>
  <c r="S488" i="207"/>
  <c r="S386" i="207"/>
  <c r="S29" i="205"/>
  <c r="S29" i="213"/>
  <c r="S437" i="205"/>
  <c r="R12" i="210"/>
  <c r="S165" i="216"/>
  <c r="S335" i="210"/>
  <c r="R199" i="208"/>
  <c r="S97" i="208"/>
  <c r="R148" i="210"/>
  <c r="S369" i="210"/>
  <c r="S284" i="210"/>
  <c r="R488" i="212"/>
  <c r="S420" i="214"/>
  <c r="S80" i="213"/>
  <c r="S386" i="214"/>
  <c r="S318" i="215"/>
  <c r="R301" i="213"/>
  <c r="S148" i="216"/>
  <c r="R216" i="218"/>
  <c r="S182" i="219"/>
  <c r="S250" i="215"/>
  <c r="S131" i="215"/>
  <c r="R165" i="217"/>
  <c r="R369" i="216"/>
  <c r="S63" i="218"/>
  <c r="R46" i="221"/>
  <c r="S437" i="219"/>
  <c r="R335" i="220"/>
  <c r="R148" i="221"/>
  <c r="S505" i="220"/>
  <c r="S131" i="222"/>
  <c r="R386" i="223"/>
  <c r="R114" i="224"/>
  <c r="S318" i="223"/>
  <c r="R131" i="224"/>
  <c r="S318" i="210"/>
  <c r="R199" i="205"/>
  <c r="S335" i="207"/>
  <c r="S488" i="208"/>
  <c r="R114" i="209"/>
  <c r="R216" i="205"/>
  <c r="R182" i="210"/>
  <c r="S80" i="205"/>
  <c r="R199" i="207"/>
  <c r="S12" i="209"/>
  <c r="R97" i="213"/>
  <c r="R284" i="208"/>
  <c r="R488" i="209"/>
  <c r="S165" i="210"/>
  <c r="R114" i="211"/>
  <c r="R352" i="210"/>
  <c r="R505" i="212"/>
  <c r="S437" i="217"/>
  <c r="S12" i="214"/>
  <c r="R420" i="214"/>
  <c r="R216" i="215"/>
  <c r="R352" i="215"/>
  <c r="S335" i="213"/>
  <c r="R250" i="216"/>
  <c r="R301" i="214"/>
  <c r="S505" i="213"/>
  <c r="R403" i="215"/>
  <c r="S165" i="215"/>
  <c r="R63" i="216"/>
  <c r="R80" i="217"/>
  <c r="S199" i="217"/>
  <c r="R454" i="216"/>
  <c r="S267" i="218"/>
  <c r="R369" i="217"/>
  <c r="R505" i="219"/>
  <c r="S369" i="222"/>
  <c r="S63" i="221"/>
  <c r="S182" i="221"/>
  <c r="R182" i="221"/>
  <c r="R267" i="223"/>
  <c r="R335" i="222"/>
  <c r="S46" i="223"/>
  <c r="R454" i="222"/>
  <c r="S131" i="224"/>
  <c r="S437" i="224"/>
  <c r="R267" i="205"/>
  <c r="R488" i="207"/>
  <c r="S352" i="211"/>
  <c r="S12" i="207"/>
  <c r="R318" i="208"/>
  <c r="R267" i="207"/>
  <c r="S216" i="210"/>
  <c r="S284" i="205"/>
  <c r="R488" i="208"/>
  <c r="S199" i="205"/>
  <c r="R352" i="207"/>
  <c r="S199" i="210"/>
  <c r="R437" i="208"/>
  <c r="R216" i="207"/>
  <c r="S454" i="208"/>
  <c r="S403" i="205"/>
  <c r="R148" i="207"/>
  <c r="R301" i="211"/>
  <c r="R131" i="208"/>
  <c r="S233" i="210"/>
  <c r="R454" i="211"/>
  <c r="S301" i="210"/>
  <c r="R505" i="213"/>
  <c r="S403" i="211"/>
  <c r="R131" i="211"/>
  <c r="S301" i="211"/>
  <c r="S386" i="213"/>
  <c r="R29" i="212"/>
  <c r="R420" i="212"/>
  <c r="R471" i="213"/>
  <c r="R369" i="215"/>
  <c r="R335" i="216"/>
  <c r="R165" i="213"/>
  <c r="R454" i="214"/>
  <c r="R29" i="216"/>
  <c r="S131" i="214"/>
  <c r="S131" i="218"/>
  <c r="S488" i="218"/>
  <c r="S80" i="218"/>
  <c r="S471" i="218"/>
  <c r="S80" i="217"/>
  <c r="S454" i="220"/>
  <c r="S97" i="220"/>
  <c r="R131" i="221"/>
  <c r="S386" i="221"/>
  <c r="S352" i="221"/>
  <c r="R505" i="222"/>
  <c r="R403" i="224"/>
  <c r="S29" i="224"/>
  <c r="S131" i="207"/>
  <c r="S301" i="205"/>
  <c r="R46" i="211"/>
  <c r="R46" i="207"/>
  <c r="S369" i="207"/>
  <c r="R318" i="210"/>
  <c r="R131" i="205"/>
  <c r="S233" i="207"/>
  <c r="S165" i="207"/>
  <c r="R420" i="211"/>
  <c r="R182" i="208"/>
  <c r="R386" i="210"/>
  <c r="S369" i="209"/>
  <c r="S46" i="212"/>
  <c r="R471" i="210"/>
  <c r="R63" i="215"/>
  <c r="R199" i="212"/>
  <c r="R216" i="211"/>
  <c r="R403" i="214"/>
  <c r="S131" i="212"/>
  <c r="S437" i="212"/>
  <c r="R386" i="215"/>
  <c r="R318" i="213"/>
  <c r="R267" i="213"/>
  <c r="S471" i="214"/>
  <c r="R114" i="216"/>
  <c r="S148" i="214"/>
  <c r="S29" i="215"/>
  <c r="R114" i="220"/>
  <c r="R403" i="217"/>
  <c r="S46" i="219"/>
  <c r="R420" i="217"/>
  <c r="R148" i="220"/>
  <c r="R114" i="219"/>
  <c r="S148" i="219"/>
  <c r="S250" i="221"/>
  <c r="S335" i="220"/>
  <c r="R46" i="222"/>
  <c r="R471" i="221"/>
  <c r="S505" i="223"/>
  <c r="S403" i="224"/>
  <c r="R233" i="223"/>
  <c r="S318" i="207"/>
  <c r="S250" i="209"/>
  <c r="S233" i="205"/>
  <c r="S454" i="205"/>
  <c r="R386" i="205"/>
  <c r="R250" i="211"/>
  <c r="R284" i="209"/>
  <c r="R437" i="210"/>
  <c r="R369" i="210"/>
  <c r="R114" i="217"/>
  <c r="S46" i="213"/>
  <c r="S454" i="212"/>
  <c r="R233" i="215"/>
  <c r="R250" i="214"/>
  <c r="S80" i="215"/>
  <c r="S29" i="214"/>
  <c r="S284" i="215"/>
  <c r="R488" i="219"/>
  <c r="S471" i="217"/>
  <c r="R131" i="220"/>
  <c r="S216" i="219"/>
  <c r="R199" i="220"/>
  <c r="S12" i="220"/>
  <c r="R63" i="222"/>
  <c r="R12" i="222"/>
  <c r="S284" i="223"/>
  <c r="R29" i="224"/>
  <c r="R386" i="207"/>
  <c r="R63" i="207"/>
  <c r="R335" i="207"/>
  <c r="R454" i="207"/>
  <c r="R165" i="207"/>
  <c r="S420" i="210"/>
  <c r="S318" i="211"/>
  <c r="S267" i="213"/>
  <c r="R182" i="218"/>
  <c r="S471" i="212"/>
  <c r="R284" i="215"/>
  <c r="R182" i="213"/>
  <c r="S46" i="214"/>
  <c r="S29" i="216"/>
  <c r="R318" i="218"/>
  <c r="S301" i="219"/>
  <c r="S216" i="220"/>
  <c r="S80" i="221"/>
  <c r="R403" i="220"/>
  <c r="S29" i="222"/>
  <c r="S165" i="222"/>
  <c r="S352" i="223"/>
  <c r="R335" i="224"/>
  <c r="R471" i="207"/>
  <c r="R80" i="207"/>
  <c r="S352" i="207"/>
  <c r="R352" i="208"/>
  <c r="S182" i="207"/>
  <c r="R505" i="210"/>
  <c r="S386" i="211"/>
  <c r="S301" i="218"/>
  <c r="S233" i="212"/>
  <c r="S488" i="212"/>
  <c r="R318" i="215"/>
  <c r="R199" i="213"/>
  <c r="R505" i="217"/>
  <c r="S80" i="214"/>
  <c r="S301" i="217"/>
  <c r="S250" i="216"/>
  <c r="S505" i="218"/>
  <c r="S471" i="219"/>
  <c r="S233" i="220"/>
  <c r="R12" i="219"/>
  <c r="S63" i="222"/>
  <c r="R148" i="222"/>
  <c r="S148" i="224"/>
  <c r="R369" i="224"/>
  <c r="S505" i="224"/>
  <c r="R114" i="207"/>
  <c r="R29" i="211"/>
  <c r="S63" i="209"/>
  <c r="S29" i="209"/>
  <c r="S12" i="211"/>
  <c r="R63" i="212"/>
  <c r="R284" i="211"/>
  <c r="R369" i="212"/>
  <c r="S335" i="215"/>
  <c r="R216" i="213"/>
  <c r="R505" i="218"/>
  <c r="S114" i="214"/>
  <c r="S505" i="217"/>
  <c r="S454" i="216"/>
  <c r="S352" i="218"/>
  <c r="R369" i="220"/>
  <c r="S284" i="220"/>
  <c r="S63" i="220"/>
  <c r="S335" i="222"/>
  <c r="R437" i="222"/>
  <c r="R352" i="222"/>
  <c r="R488" i="222"/>
  <c r="R182" i="205"/>
  <c r="R301" i="207"/>
  <c r="R471" i="211"/>
  <c r="S437" i="210"/>
  <c r="S12" i="210"/>
  <c r="R80" i="209"/>
  <c r="R12" i="213"/>
  <c r="S29" i="211"/>
  <c r="S301" i="212"/>
  <c r="R386" i="212"/>
  <c r="R386" i="214"/>
  <c r="S454" i="215"/>
  <c r="S352" i="213"/>
  <c r="S165" i="214"/>
  <c r="R216" i="216"/>
  <c r="S386" i="218"/>
  <c r="R148" i="217"/>
  <c r="S97" i="219"/>
  <c r="R250" i="223"/>
  <c r="S386" i="223"/>
  <c r="S505" i="222"/>
  <c r="S267" i="223"/>
  <c r="S335" i="205"/>
  <c r="S267" i="209"/>
  <c r="R114" i="205"/>
  <c r="R267" i="211"/>
  <c r="R471" i="208"/>
  <c r="S199" i="208"/>
  <c r="R199" i="211"/>
  <c r="S80" i="211"/>
  <c r="S267" i="211"/>
  <c r="S97" i="211"/>
  <c r="R63" i="214"/>
  <c r="R165" i="215"/>
  <c r="S369" i="215"/>
  <c r="S182" i="216"/>
  <c r="S80" i="216"/>
  <c r="S488" i="216"/>
  <c r="S301" i="220"/>
  <c r="R284" i="219"/>
  <c r="S420" i="221"/>
  <c r="S301" i="221"/>
  <c r="S386" i="222"/>
  <c r="R420" i="223"/>
  <c r="S352" i="205"/>
  <c r="R301" i="215"/>
  <c r="S131" i="205"/>
  <c r="S216" i="209"/>
  <c r="S250" i="208"/>
  <c r="R165" i="211"/>
  <c r="R165" i="212"/>
  <c r="S182" i="212"/>
  <c r="S46" i="216"/>
  <c r="S386" i="215"/>
  <c r="R471" i="214"/>
  <c r="S284" i="216"/>
  <c r="S301" i="216"/>
  <c r="S318" i="217"/>
  <c r="R250" i="220"/>
  <c r="S12" i="217"/>
  <c r="S403" i="217"/>
  <c r="R403" i="219"/>
  <c r="R12" i="220"/>
  <c r="S403" i="222"/>
  <c r="R148" i="224"/>
  <c r="R114" i="223"/>
  <c r="S46" i="224"/>
  <c r="R505" i="208"/>
  <c r="R29" i="207"/>
  <c r="R437" i="205"/>
  <c r="R97" i="211"/>
  <c r="S250" i="210"/>
  <c r="R318" i="211"/>
  <c r="S335" i="211"/>
  <c r="R488" i="213"/>
  <c r="R437" i="213"/>
  <c r="S454" i="217"/>
  <c r="R267" i="215"/>
  <c r="S335" i="217"/>
  <c r="S403" i="218"/>
  <c r="S267" i="219"/>
  <c r="S97" i="218"/>
  <c r="S318" i="219"/>
  <c r="S403" i="221"/>
  <c r="S420" i="220"/>
  <c r="S97" i="223"/>
  <c r="S12" i="223"/>
  <c r="S12" i="224"/>
  <c r="R505" i="224"/>
  <c r="R386" i="208"/>
  <c r="R97" i="208"/>
  <c r="R505" i="207"/>
  <c r="R182" i="209"/>
  <c r="S488" i="209"/>
  <c r="S216" i="212"/>
  <c r="S63" i="213"/>
  <c r="S403" i="212"/>
  <c r="S420" i="213"/>
  <c r="S369" i="214"/>
  <c r="S284" i="217"/>
  <c r="R97" i="222"/>
  <c r="R352" i="223"/>
  <c r="R301" i="224"/>
  <c r="R97" i="209"/>
  <c r="S46" i="210"/>
  <c r="S352" i="208"/>
  <c r="S29" i="210"/>
  <c r="S131" i="210"/>
  <c r="S335" i="212"/>
  <c r="S267" i="215"/>
  <c r="R488" i="214"/>
  <c r="S437" i="213"/>
  <c r="S403" i="215"/>
  <c r="R63" i="218"/>
  <c r="R97" i="221"/>
  <c r="S318" i="220"/>
  <c r="S488" i="220"/>
  <c r="S454" i="222"/>
  <c r="S471" i="224"/>
  <c r="R284" i="205"/>
  <c r="R114" i="213"/>
  <c r="S250" i="211"/>
  <c r="R12" i="211"/>
  <c r="R131" i="213"/>
  <c r="R437" i="217"/>
  <c r="R488" i="211"/>
  <c r="R369" i="214"/>
  <c r="S216" i="215"/>
  <c r="S233" i="218"/>
  <c r="S454" i="219"/>
  <c r="R63" i="223"/>
  <c r="S488" i="222"/>
  <c r="R12" i="224"/>
  <c r="S301" i="224"/>
  <c r="S301" i="207"/>
  <c r="R250" i="205"/>
  <c r="R505" i="209"/>
  <c r="S301" i="208"/>
  <c r="S199" i="211"/>
  <c r="R63" i="211"/>
  <c r="R114" i="212"/>
  <c r="S420" i="215"/>
  <c r="R318" i="214"/>
  <c r="R318" i="216"/>
  <c r="R182" i="216"/>
  <c r="S12" i="219"/>
  <c r="S165" i="224"/>
  <c r="S318" i="209"/>
  <c r="S114" i="213"/>
  <c r="S80" i="210"/>
  <c r="R335" i="209"/>
  <c r="R284" i="212"/>
  <c r="R233" i="211"/>
  <c r="S250" i="212"/>
  <c r="R488" i="217"/>
  <c r="S437" i="215"/>
  <c r="S335" i="214"/>
  <c r="S114" i="217"/>
  <c r="S199" i="216"/>
  <c r="S454" i="218"/>
  <c r="R80" i="223"/>
  <c r="R505" i="221"/>
  <c r="S131" i="211"/>
  <c r="S114" i="208"/>
  <c r="S505" i="207"/>
  <c r="S471" i="209"/>
  <c r="S386" i="212"/>
  <c r="R403" i="212"/>
  <c r="R352" i="213"/>
  <c r="R148" i="215"/>
  <c r="R216" i="217"/>
  <c r="R182" i="220"/>
  <c r="S505" i="221"/>
  <c r="S80" i="222"/>
  <c r="R335" i="223"/>
  <c r="S318" i="205"/>
  <c r="S148" i="205"/>
  <c r="S131" i="209"/>
  <c r="R131" i="210"/>
  <c r="R437" i="214"/>
  <c r="S420" i="212"/>
  <c r="S369" i="213"/>
  <c r="S488" i="215"/>
  <c r="R267" i="217"/>
  <c r="S420" i="219"/>
  <c r="S199" i="220"/>
  <c r="S80" i="223"/>
  <c r="R165" i="222"/>
  <c r="R471" i="223"/>
  <c r="S165" i="208"/>
  <c r="R437" i="211"/>
  <c r="S284" i="207"/>
  <c r="S267" i="208"/>
  <c r="S148" i="210"/>
  <c r="S233" i="211"/>
  <c r="R165" i="216"/>
  <c r="S437" i="218"/>
  <c r="R131" i="216"/>
  <c r="R97" i="218"/>
  <c r="S437" i="221"/>
  <c r="S454" i="223"/>
  <c r="R267" i="221"/>
  <c r="S114" i="224"/>
  <c r="S471" i="205"/>
  <c r="R369" i="205"/>
  <c r="S352" i="212"/>
  <c r="R233" i="214"/>
  <c r="S505" i="214"/>
  <c r="R454" i="213"/>
  <c r="S301" i="213"/>
  <c r="S182" i="214"/>
  <c r="S165" i="218"/>
  <c r="S454" i="221"/>
  <c r="R250" i="219"/>
  <c r="R80" i="220"/>
  <c r="S471" i="221"/>
  <c r="R284" i="224"/>
  <c r="S420" i="223"/>
  <c r="R97" i="207"/>
  <c r="S386" i="205"/>
  <c r="S284" i="209"/>
  <c r="S386" i="216"/>
  <c r="S471" i="213"/>
  <c r="S199" i="214"/>
  <c r="R97" i="216"/>
  <c r="R165" i="218"/>
  <c r="S488" i="219"/>
  <c r="S471" i="220"/>
  <c r="R471" i="222"/>
  <c r="S420" i="208"/>
  <c r="R63" i="210"/>
  <c r="S505" i="210"/>
  <c r="R46" i="213"/>
  <c r="S131" i="216"/>
  <c r="S216" i="216"/>
  <c r="S114" i="218"/>
  <c r="R114" i="222"/>
  <c r="R420" i="224"/>
  <c r="R420" i="207"/>
  <c r="S488" i="211"/>
  <c r="S505" i="215"/>
  <c r="R471" i="216"/>
  <c r="R301" i="216"/>
  <c r="S386" i="217"/>
  <c r="S352" i="222"/>
  <c r="S80" i="224"/>
  <c r="S420" i="209"/>
  <c r="S114" i="212"/>
  <c r="R233" i="212"/>
  <c r="R199" i="218"/>
  <c r="S352" i="216"/>
  <c r="R131" i="223"/>
  <c r="S420" i="224"/>
  <c r="S505" i="205"/>
  <c r="S284" i="213"/>
  <c r="R335" i="217"/>
  <c r="R80" i="218"/>
  <c r="S267" i="221"/>
  <c r="S488" i="224"/>
  <c r="S80" i="207"/>
  <c r="S148" i="208"/>
  <c r="S165" i="211"/>
  <c r="R12" i="212"/>
  <c r="R284" i="214"/>
  <c r="S114" i="216"/>
  <c r="S165" i="220"/>
  <c r="S318" i="221"/>
  <c r="R216" i="224"/>
  <c r="S63" i="208"/>
  <c r="S63" i="210"/>
  <c r="S216" i="211"/>
  <c r="R182" i="212"/>
  <c r="S488" i="214"/>
  <c r="S182" i="220"/>
  <c r="R250" i="224"/>
  <c r="R318" i="209"/>
  <c r="R335" i="210"/>
  <c r="R216" i="212"/>
  <c r="R318" i="212"/>
  <c r="S97" i="215"/>
  <c r="S131" i="217"/>
  <c r="S199" i="219"/>
  <c r="R165" i="223"/>
  <c r="S386" i="224"/>
  <c r="R80" i="205"/>
  <c r="R114" i="208"/>
  <c r="S63" i="211"/>
  <c r="S318" i="212"/>
  <c r="S233" i="219"/>
  <c r="R97" i="220"/>
  <c r="R12" i="223"/>
  <c r="R454" i="205"/>
  <c r="R165" i="208"/>
  <c r="S165" i="213"/>
  <c r="R148" i="216"/>
  <c r="S437" i="216"/>
  <c r="R29" i="220"/>
  <c r="R284" i="222"/>
  <c r="R97" i="205"/>
  <c r="R250" i="217"/>
  <c r="R267" i="216"/>
  <c r="S216" i="214"/>
  <c r="S29" i="219"/>
  <c r="R80" i="221"/>
  <c r="R233" i="222"/>
  <c r="S318" i="208"/>
  <c r="R335" i="212"/>
  <c r="S335" i="216"/>
  <c r="R471" i="224"/>
  <c r="S182" i="205"/>
  <c r="R29" i="217"/>
  <c r="S182" i="224"/>
  <c r="S233" i="223"/>
  <c r="S250" i="205"/>
  <c r="S114" i="211"/>
  <c r="R199" i="217"/>
  <c r="S437" i="223"/>
  <c r="R148" i="205"/>
  <c r="R63" i="213"/>
  <c r="R46" i="215"/>
  <c r="S403" i="219"/>
  <c r="S165" i="205"/>
  <c r="S318" i="214"/>
  <c r="R199" i="216"/>
  <c r="S114" i="205"/>
  <c r="S250" i="214"/>
  <c r="S199" i="221"/>
  <c r="R148" i="213"/>
  <c r="S352" i="215"/>
  <c r="S63" i="205"/>
  <c r="R182" i="215"/>
  <c r="S488" i="217"/>
  <c r="R352" i="220"/>
  <c r="S46" i="211"/>
  <c r="R267" i="212"/>
  <c r="R233" i="217"/>
  <c r="S454" i="224"/>
  <c r="S284" i="208"/>
  <c r="S29" i="218"/>
  <c r="S165" i="217"/>
  <c r="S284" i="221"/>
  <c r="S216" i="207"/>
  <c r="R131" i="218"/>
  <c r="S454" i="207"/>
  <c r="R97" i="217"/>
  <c r="S148" i="207"/>
  <c r="R182" i="217"/>
  <c r="S46" i="215"/>
  <c r="S369" i="217"/>
  <c r="S97" i="210"/>
  <c r="S12" i="213"/>
  <c r="R46" i="217"/>
  <c r="S12" i="208"/>
  <c r="S63" i="217"/>
  <c r="S46" i="218"/>
  <c r="R114" i="218"/>
  <c r="R80" i="213"/>
  <c r="R165" i="221"/>
  <c r="S403" i="209"/>
  <c r="S46" i="217"/>
  <c r="R369" i="213"/>
  <c r="S131" i="213"/>
  <c r="R301" i="212"/>
  <c r="R420" i="216"/>
  <c r="S267" i="216"/>
  <c r="S420" i="216"/>
  <c r="S114" i="221"/>
  <c r="R318" i="222"/>
  <c r="R250" i="212"/>
  <c r="S267" i="212"/>
  <c r="S131" i="219"/>
  <c r="S488" i="221"/>
  <c r="S148" i="222"/>
  <c r="S233" i="222"/>
  <c r="S318" i="222"/>
  <c r="S437" i="222"/>
  <c r="R53" i="193"/>
  <c r="P29" i="193"/>
  <c r="R29" i="193" s="1"/>
  <c r="P27" i="193"/>
  <c r="R27" i="193" s="1"/>
  <c r="R148" i="223"/>
  <c r="R52" i="193"/>
  <c r="P28" i="193"/>
  <c r="R28" i="193" s="1"/>
  <c r="R51" i="193"/>
  <c r="R50" i="193"/>
  <c r="P26" i="193"/>
  <c r="R26" i="193" s="1"/>
  <c r="R42" i="193"/>
  <c r="R49" i="193"/>
  <c r="P25" i="193"/>
  <c r="R25" i="193" s="1"/>
  <c r="R43" i="193"/>
  <c r="R48" i="193"/>
  <c r="P24" i="193"/>
  <c r="R24" i="193" s="1"/>
  <c r="R47" i="193"/>
  <c r="P23" i="193"/>
  <c r="R23" i="193" s="1"/>
  <c r="R46" i="193"/>
  <c r="P22" i="193"/>
  <c r="R22" i="193" s="1"/>
  <c r="R39" i="193"/>
  <c r="R38" i="193"/>
  <c r="R37" i="193"/>
  <c r="R35" i="193"/>
  <c r="R34" i="193"/>
  <c r="P31" i="193"/>
  <c r="R31" i="193" s="1"/>
  <c r="P30" i="193"/>
  <c r="R30" i="193" s="1"/>
  <c r="R13" i="206"/>
  <c r="R54" i="193"/>
  <c r="R40" i="193"/>
  <c r="R41" i="193"/>
  <c r="R55" i="193"/>
  <c r="R36" i="193"/>
  <c r="R99" i="206"/>
  <c r="S182" i="206"/>
  <c r="S25" i="206"/>
  <c r="R103" i="206"/>
  <c r="AR148" i="206"/>
  <c r="R188" i="206"/>
  <c r="AR284" i="206"/>
  <c r="S390" i="206"/>
  <c r="R489" i="206"/>
  <c r="AR29" i="206"/>
  <c r="S73" i="206"/>
  <c r="S114" i="206"/>
  <c r="S159" i="206"/>
  <c r="S199" i="206"/>
  <c r="S411" i="206"/>
  <c r="R163" i="206"/>
  <c r="AR114" i="206"/>
  <c r="S34" i="206"/>
  <c r="R37" i="206"/>
  <c r="S163" i="206"/>
  <c r="S42" i="206"/>
  <c r="S118" i="206"/>
  <c r="S74" i="206"/>
  <c r="S418" i="206"/>
  <c r="S321" i="206"/>
  <c r="S119" i="206"/>
  <c r="S233" i="206"/>
  <c r="S427" i="206"/>
  <c r="AQ114" i="206"/>
  <c r="S78" i="206"/>
  <c r="AN80" i="206"/>
  <c r="S126" i="206"/>
  <c r="AN165" i="206"/>
  <c r="R337" i="206"/>
  <c r="R128" i="206"/>
  <c r="AN46" i="206"/>
  <c r="S83" i="206"/>
  <c r="S167" i="206"/>
  <c r="S345" i="206"/>
  <c r="AP46" i="206"/>
  <c r="S87" i="206"/>
  <c r="S171" i="206"/>
  <c r="S252" i="206"/>
  <c r="S443" i="206"/>
  <c r="AO29" i="206"/>
  <c r="R82" i="206"/>
  <c r="R90" i="206"/>
  <c r="R106" i="206"/>
  <c r="R120" i="206"/>
  <c r="S127" i="206"/>
  <c r="R135" i="206"/>
  <c r="R143" i="206"/>
  <c r="S151" i="206"/>
  <c r="AP165" i="206"/>
  <c r="R244" i="206"/>
  <c r="R390" i="206"/>
  <c r="AO420" i="206"/>
  <c r="R17" i="206"/>
  <c r="S30" i="206"/>
  <c r="S38" i="206"/>
  <c r="AR46" i="206"/>
  <c r="R61" i="206"/>
  <c r="R75" i="206"/>
  <c r="R107" i="206"/>
  <c r="S115" i="206"/>
  <c r="S122" i="206"/>
  <c r="AN182" i="206"/>
  <c r="R200" i="206"/>
  <c r="R313" i="206"/>
  <c r="S337" i="206"/>
  <c r="R391" i="206"/>
  <c r="S467" i="206"/>
  <c r="AN505" i="206"/>
  <c r="AA7" i="2"/>
  <c r="R24" i="206"/>
  <c r="R54" i="206"/>
  <c r="S61" i="206"/>
  <c r="S69" i="206"/>
  <c r="R160" i="206"/>
  <c r="S168" i="206"/>
  <c r="S175" i="206"/>
  <c r="S200" i="206"/>
  <c r="S259" i="206"/>
  <c r="R292" i="206"/>
  <c r="R382" i="206"/>
  <c r="AQ403" i="206"/>
  <c r="AP505" i="206"/>
  <c r="S517" i="206"/>
  <c r="AC7" i="2"/>
  <c r="R25" i="206"/>
  <c r="R80" i="206"/>
  <c r="R102" i="206"/>
  <c r="R116" i="206"/>
  <c r="S123" i="206"/>
  <c r="AO131" i="206"/>
  <c r="R184" i="206"/>
  <c r="R192" i="206"/>
  <c r="S211" i="206"/>
  <c r="R305" i="206"/>
  <c r="R338" i="206"/>
  <c r="S382" i="206"/>
  <c r="R435" i="206"/>
  <c r="S459" i="206"/>
  <c r="R27" i="206"/>
  <c r="R49" i="206"/>
  <c r="AN63" i="206"/>
  <c r="S70" i="206"/>
  <c r="S77" i="206"/>
  <c r="S80" i="206"/>
  <c r="R86" i="206"/>
  <c r="R94" i="206"/>
  <c r="S97" i="206"/>
  <c r="S102" i="206"/>
  <c r="AP131" i="206"/>
  <c r="R139" i="206"/>
  <c r="AN148" i="206"/>
  <c r="R155" i="206"/>
  <c r="R169" i="206"/>
  <c r="S176" i="206"/>
  <c r="R201" i="206"/>
  <c r="R239" i="206"/>
  <c r="S260" i="206"/>
  <c r="R374" i="206"/>
  <c r="S435" i="206"/>
  <c r="S496" i="206"/>
  <c r="S15" i="206"/>
  <c r="R33" i="206"/>
  <c r="R41" i="206"/>
  <c r="S49" i="206"/>
  <c r="AP63" i="206"/>
  <c r="R110" i="206"/>
  <c r="R124" i="206"/>
  <c r="AR131" i="206"/>
  <c r="AP148" i="206"/>
  <c r="S155" i="206"/>
  <c r="S185" i="206"/>
  <c r="S193" i="206"/>
  <c r="R252" i="206"/>
  <c r="AP284" i="206"/>
  <c r="S329" i="206"/>
  <c r="R350" i="206"/>
  <c r="S374" i="206"/>
  <c r="S406" i="206"/>
  <c r="R427" i="206"/>
  <c r="R460" i="206"/>
  <c r="R14" i="206"/>
  <c r="R26" i="206"/>
  <c r="S24" i="206"/>
  <c r="AQ29" i="206"/>
  <c r="S33" i="206"/>
  <c r="S37" i="206"/>
  <c r="S41" i="206"/>
  <c r="AO46" i="206"/>
  <c r="R66" i="206"/>
  <c r="R70" i="206"/>
  <c r="R74" i="206"/>
  <c r="R78" i="206"/>
  <c r="S82" i="206"/>
  <c r="S86" i="206"/>
  <c r="S90" i="206"/>
  <c r="S94" i="206"/>
  <c r="R97" i="206"/>
  <c r="R115" i="206"/>
  <c r="R119" i="206"/>
  <c r="R123" i="206"/>
  <c r="R127" i="206"/>
  <c r="AQ131" i="206"/>
  <c r="S135" i="206"/>
  <c r="S139" i="206"/>
  <c r="S143" i="206"/>
  <c r="AO148" i="206"/>
  <c r="R168" i="206"/>
  <c r="R172" i="206"/>
  <c r="R176" i="206"/>
  <c r="R180" i="206"/>
  <c r="S184" i="206"/>
  <c r="S188" i="206"/>
  <c r="S192" i="206"/>
  <c r="S196" i="206"/>
  <c r="R199" i="206"/>
  <c r="S206" i="206"/>
  <c r="R260" i="206"/>
  <c r="R268" i="206"/>
  <c r="R276" i="206"/>
  <c r="AQ284" i="206"/>
  <c r="S305" i="206"/>
  <c r="R321" i="206"/>
  <c r="R329" i="206"/>
  <c r="R345" i="206"/>
  <c r="S353" i="206"/>
  <c r="S366" i="206"/>
  <c r="R398" i="206"/>
  <c r="AN420" i="206"/>
  <c r="R444" i="206"/>
  <c r="S451" i="206"/>
  <c r="S454" i="206"/>
  <c r="R497" i="206"/>
  <c r="AO505" i="206"/>
  <c r="S512" i="206"/>
  <c r="AB7" i="2"/>
  <c r="I7" i="206"/>
  <c r="R16" i="206"/>
  <c r="S14" i="206"/>
  <c r="S26" i="206"/>
  <c r="R30" i="206"/>
  <c r="R34" i="206"/>
  <c r="R38" i="206"/>
  <c r="R42" i="206"/>
  <c r="AQ46" i="206"/>
  <c r="S50" i="206"/>
  <c r="S54" i="206"/>
  <c r="S58" i="206"/>
  <c r="AO63" i="206"/>
  <c r="R83" i="206"/>
  <c r="R87" i="206"/>
  <c r="R91" i="206"/>
  <c r="R95" i="206"/>
  <c r="S99" i="206"/>
  <c r="S103" i="206"/>
  <c r="S107" i="206"/>
  <c r="S111" i="206"/>
  <c r="R114" i="206"/>
  <c r="R132" i="206"/>
  <c r="R136" i="206"/>
  <c r="R140" i="206"/>
  <c r="R144" i="206"/>
  <c r="AQ148" i="206"/>
  <c r="S152" i="206"/>
  <c r="S156" i="206"/>
  <c r="S160" i="206"/>
  <c r="AO165" i="206"/>
  <c r="R185" i="206"/>
  <c r="R189" i="206"/>
  <c r="R193" i="206"/>
  <c r="R197" i="206"/>
  <c r="S201" i="206"/>
  <c r="R207" i="206"/>
  <c r="S214" i="206"/>
  <c r="R223" i="206"/>
  <c r="R231" i="206"/>
  <c r="S239" i="206"/>
  <c r="R285" i="206"/>
  <c r="S292" i="206"/>
  <c r="S313" i="206"/>
  <c r="R354" i="206"/>
  <c r="S361" i="206"/>
  <c r="R439" i="206"/>
  <c r="R452" i="206"/>
  <c r="S460" i="206"/>
  <c r="R471" i="206"/>
  <c r="R476" i="206"/>
  <c r="R484" i="206"/>
  <c r="R492" i="206"/>
  <c r="AQ505" i="206"/>
  <c r="R513" i="206"/>
  <c r="S520" i="206"/>
  <c r="AD7" i="2"/>
  <c r="S207" i="206"/>
  <c r="S223" i="206"/>
  <c r="S231" i="206"/>
  <c r="R247" i="206"/>
  <c r="R250" i="206"/>
  <c r="S255" i="206"/>
  <c r="AN301" i="206"/>
  <c r="R346" i="206"/>
  <c r="S354" i="206"/>
  <c r="AR369" i="206"/>
  <c r="AP386" i="206"/>
  <c r="R399" i="206"/>
  <c r="R407" i="206"/>
  <c r="S414" i="206"/>
  <c r="S439" i="206"/>
  <c r="R468" i="206"/>
  <c r="S476" i="206"/>
  <c r="S484" i="206"/>
  <c r="S492" i="206"/>
  <c r="S513" i="206"/>
  <c r="R12" i="206"/>
  <c r="K7" i="206"/>
  <c r="R18" i="206"/>
  <c r="S16" i="206"/>
  <c r="AN12" i="206"/>
  <c r="R29" i="206"/>
  <c r="R47" i="206"/>
  <c r="R51" i="206"/>
  <c r="R55" i="206"/>
  <c r="R59" i="206"/>
  <c r="AQ63" i="206"/>
  <c r="S67" i="206"/>
  <c r="S71" i="206"/>
  <c r="S75" i="206"/>
  <c r="AO80" i="206"/>
  <c r="R100" i="206"/>
  <c r="R104" i="206"/>
  <c r="R108" i="206"/>
  <c r="R112" i="206"/>
  <c r="S116" i="206"/>
  <c r="S120" i="206"/>
  <c r="S124" i="206"/>
  <c r="S128" i="206"/>
  <c r="R131" i="206"/>
  <c r="R149" i="206"/>
  <c r="R153" i="206"/>
  <c r="R157" i="206"/>
  <c r="R161" i="206"/>
  <c r="AQ165" i="206"/>
  <c r="S169" i="206"/>
  <c r="S173" i="206"/>
  <c r="S177" i="206"/>
  <c r="AO182" i="206"/>
  <c r="R202" i="206"/>
  <c r="AN216" i="206"/>
  <c r="R240" i="206"/>
  <c r="S247" i="206"/>
  <c r="S250" i="206"/>
  <c r="R293" i="206"/>
  <c r="AO301" i="206"/>
  <c r="S308" i="206"/>
  <c r="R362" i="206"/>
  <c r="R370" i="206"/>
  <c r="R378" i="206"/>
  <c r="AQ386" i="206"/>
  <c r="S407" i="206"/>
  <c r="R423" i="206"/>
  <c r="R431" i="206"/>
  <c r="R447" i="206"/>
  <c r="S455" i="206"/>
  <c r="S468" i="206"/>
  <c r="R500" i="206"/>
  <c r="S12" i="206"/>
  <c r="L7" i="206"/>
  <c r="R19" i="206"/>
  <c r="S17" i="206"/>
  <c r="AO12" i="206"/>
  <c r="S29" i="206"/>
  <c r="R31" i="206"/>
  <c r="R35" i="206"/>
  <c r="R39" i="206"/>
  <c r="R43" i="206"/>
  <c r="S47" i="206"/>
  <c r="S51" i="206"/>
  <c r="S55" i="206"/>
  <c r="S59" i="206"/>
  <c r="AR63" i="206"/>
  <c r="AP80" i="206"/>
  <c r="R84" i="206"/>
  <c r="R88" i="206"/>
  <c r="R92" i="206"/>
  <c r="AN97" i="206"/>
  <c r="S100" i="206"/>
  <c r="S104" i="206"/>
  <c r="S108" i="206"/>
  <c r="S112" i="206"/>
  <c r="S131" i="206"/>
  <c r="R133" i="206"/>
  <c r="R137" i="206"/>
  <c r="R141" i="206"/>
  <c r="R145" i="206"/>
  <c r="S149" i="206"/>
  <c r="S153" i="206"/>
  <c r="S157" i="206"/>
  <c r="S161" i="206"/>
  <c r="AR165" i="206"/>
  <c r="AP182" i="206"/>
  <c r="R186" i="206"/>
  <c r="R190" i="206"/>
  <c r="R194" i="206"/>
  <c r="AN199" i="206"/>
  <c r="S202" i="206"/>
  <c r="AO216" i="206"/>
  <c r="R256" i="206"/>
  <c r="S263" i="206"/>
  <c r="AP301" i="206"/>
  <c r="S335" i="206"/>
  <c r="R341" i="206"/>
  <c r="S362" i="206"/>
  <c r="S370" i="206"/>
  <c r="S378" i="206"/>
  <c r="AR386" i="206"/>
  <c r="R394" i="206"/>
  <c r="R415" i="206"/>
  <c r="S423" i="206"/>
  <c r="S431" i="206"/>
  <c r="R440" i="206"/>
  <c r="S447" i="206"/>
  <c r="R493" i="206"/>
  <c r="S500" i="206"/>
  <c r="S508" i="206"/>
  <c r="M7" i="206"/>
  <c r="R20" i="206"/>
  <c r="S18" i="206"/>
  <c r="AP12" i="206"/>
  <c r="S31" i="206"/>
  <c r="S35" i="206"/>
  <c r="S39" i="206"/>
  <c r="S43" i="206"/>
  <c r="R46" i="206"/>
  <c r="R64" i="206"/>
  <c r="R68" i="206"/>
  <c r="R72" i="206"/>
  <c r="R76" i="206"/>
  <c r="AQ80" i="206"/>
  <c r="S84" i="206"/>
  <c r="S88" i="206"/>
  <c r="S92" i="206"/>
  <c r="AO97" i="206"/>
  <c r="R117" i="206"/>
  <c r="R121" i="206"/>
  <c r="R125" i="206"/>
  <c r="R129" i="206"/>
  <c r="S133" i="206"/>
  <c r="S137" i="206"/>
  <c r="S141" i="206"/>
  <c r="S145" i="206"/>
  <c r="R148" i="206"/>
  <c r="R166" i="206"/>
  <c r="R170" i="206"/>
  <c r="R174" i="206"/>
  <c r="R178" i="206"/>
  <c r="AQ182" i="206"/>
  <c r="S186" i="206"/>
  <c r="S190" i="206"/>
  <c r="S194" i="206"/>
  <c r="AO199" i="206"/>
  <c r="R235" i="206"/>
  <c r="R248" i="206"/>
  <c r="S256" i="206"/>
  <c r="R267" i="206"/>
  <c r="R272" i="206"/>
  <c r="R280" i="206"/>
  <c r="R288" i="206"/>
  <c r="AQ301" i="206"/>
  <c r="R309" i="206"/>
  <c r="S316" i="206"/>
  <c r="R325" i="206"/>
  <c r="R333" i="206"/>
  <c r="S341" i="206"/>
  <c r="R387" i="206"/>
  <c r="S394" i="206"/>
  <c r="S415" i="206"/>
  <c r="R456" i="206"/>
  <c r="S463" i="206"/>
  <c r="N7" i="206"/>
  <c r="R21" i="206"/>
  <c r="S19" i="206"/>
  <c r="AQ12" i="206"/>
  <c r="S46" i="206"/>
  <c r="R48" i="206"/>
  <c r="R52" i="206"/>
  <c r="R56" i="206"/>
  <c r="R60" i="206"/>
  <c r="S64" i="206"/>
  <c r="S68" i="206"/>
  <c r="S72" i="206"/>
  <c r="S76" i="206"/>
  <c r="AR80" i="206"/>
  <c r="AP97" i="206"/>
  <c r="R101" i="206"/>
  <c r="R105" i="206"/>
  <c r="R109" i="206"/>
  <c r="AN114" i="206"/>
  <c r="S117" i="206"/>
  <c r="S121" i="206"/>
  <c r="S125" i="206"/>
  <c r="S129" i="206"/>
  <c r="S148" i="206"/>
  <c r="R150" i="206"/>
  <c r="R154" i="206"/>
  <c r="R158" i="206"/>
  <c r="R162" i="206"/>
  <c r="S166" i="206"/>
  <c r="S170" i="206"/>
  <c r="S174" i="206"/>
  <c r="S178" i="206"/>
  <c r="AR182" i="206"/>
  <c r="AP199" i="206"/>
  <c r="R203" i="206"/>
  <c r="S210" i="206"/>
  <c r="S235" i="206"/>
  <c r="R264" i="206"/>
  <c r="S272" i="206"/>
  <c r="S280" i="206"/>
  <c r="S288" i="206"/>
  <c r="S309" i="206"/>
  <c r="S325" i="206"/>
  <c r="S333" i="206"/>
  <c r="R349" i="206"/>
  <c r="R352" i="206"/>
  <c r="S357" i="206"/>
  <c r="AN403" i="206"/>
  <c r="R448" i="206"/>
  <c r="S456" i="206"/>
  <c r="AR471" i="206"/>
  <c r="AP488" i="206"/>
  <c r="R501" i="206"/>
  <c r="R509" i="206"/>
  <c r="S516" i="206"/>
  <c r="N7" i="2"/>
  <c r="O7" i="206"/>
  <c r="R22" i="206"/>
  <c r="S20" i="206"/>
  <c r="AR12" i="206"/>
  <c r="R32" i="206"/>
  <c r="R36" i="206"/>
  <c r="R40" i="206"/>
  <c r="R44" i="206"/>
  <c r="S48" i="206"/>
  <c r="S52" i="206"/>
  <c r="S56" i="206"/>
  <c r="S60" i="206"/>
  <c r="R63" i="206"/>
  <c r="R81" i="206"/>
  <c r="R85" i="206"/>
  <c r="R89" i="206"/>
  <c r="R93" i="206"/>
  <c r="AQ97" i="206"/>
  <c r="S101" i="206"/>
  <c r="S105" i="206"/>
  <c r="S109" i="206"/>
  <c r="AO114" i="206"/>
  <c r="R134" i="206"/>
  <c r="R138" i="206"/>
  <c r="R142" i="206"/>
  <c r="R146" i="206"/>
  <c r="S150" i="206"/>
  <c r="S154" i="206"/>
  <c r="S158" i="206"/>
  <c r="S162" i="206"/>
  <c r="R165" i="206"/>
  <c r="R183" i="206"/>
  <c r="R187" i="206"/>
  <c r="R191" i="206"/>
  <c r="R195" i="206"/>
  <c r="AQ199" i="206"/>
  <c r="S203" i="206"/>
  <c r="R219" i="206"/>
  <c r="R227" i="206"/>
  <c r="R243" i="206"/>
  <c r="S251" i="206"/>
  <c r="S264" i="206"/>
  <c r="R296" i="206"/>
  <c r="AN318" i="206"/>
  <c r="R342" i="206"/>
  <c r="S349" i="206"/>
  <c r="S352" i="206"/>
  <c r="R395" i="206"/>
  <c r="AO403" i="206"/>
  <c r="S410" i="206"/>
  <c r="R464" i="206"/>
  <c r="R472" i="206"/>
  <c r="R480" i="206"/>
  <c r="AQ488" i="206"/>
  <c r="AD7" i="206"/>
  <c r="AL7" i="206"/>
  <c r="AE7" i="206"/>
  <c r="Y7" i="206"/>
  <c r="AF7" i="206"/>
  <c r="AM7" i="206"/>
  <c r="AG7" i="206"/>
  <c r="X7" i="206"/>
  <c r="AH7" i="206"/>
  <c r="AB7" i="206"/>
  <c r="W7" i="206"/>
  <c r="AI7" i="206"/>
  <c r="AK7" i="206"/>
  <c r="AA7" i="206"/>
  <c r="Z7" i="206"/>
  <c r="Z7" i="2"/>
  <c r="M7" i="2"/>
  <c r="R520" i="206"/>
  <c r="R516" i="206"/>
  <c r="R512" i="206"/>
  <c r="R508" i="206"/>
  <c r="AO488" i="206"/>
  <c r="S483" i="206"/>
  <c r="S479" i="206"/>
  <c r="S475" i="206"/>
  <c r="AQ471" i="206"/>
  <c r="R467" i="206"/>
  <c r="R463" i="206"/>
  <c r="R459" i="206"/>
  <c r="R455" i="206"/>
  <c r="S434" i="206"/>
  <c r="S430" i="206"/>
  <c r="S426" i="206"/>
  <c r="S422" i="206"/>
  <c r="R418" i="206"/>
  <c r="R414" i="206"/>
  <c r="R410" i="206"/>
  <c r="R406" i="206"/>
  <c r="AO386" i="206"/>
  <c r="S381" i="206"/>
  <c r="S377" i="206"/>
  <c r="S373" i="206"/>
  <c r="AQ369" i="206"/>
  <c r="R365" i="206"/>
  <c r="R361" i="206"/>
  <c r="R357" i="206"/>
  <c r="R353" i="206"/>
  <c r="S332" i="206"/>
  <c r="S328" i="206"/>
  <c r="S324" i="206"/>
  <c r="S320" i="206"/>
  <c r="R316" i="206"/>
  <c r="R312" i="206"/>
  <c r="R308" i="206"/>
  <c r="R304" i="206"/>
  <c r="AO284" i="206"/>
  <c r="S279" i="206"/>
  <c r="S275" i="206"/>
  <c r="S271" i="206"/>
  <c r="AQ267" i="206"/>
  <c r="R263" i="206"/>
  <c r="R259" i="206"/>
  <c r="R255" i="206"/>
  <c r="R251" i="206"/>
  <c r="S230" i="206"/>
  <c r="S226" i="206"/>
  <c r="S222" i="206"/>
  <c r="S218" i="206"/>
  <c r="R214" i="206"/>
  <c r="R210" i="206"/>
  <c r="R206" i="206"/>
  <c r="X7" i="2"/>
  <c r="L7" i="2"/>
  <c r="S503" i="206"/>
  <c r="S499" i="206"/>
  <c r="S495" i="206"/>
  <c r="S491" i="206"/>
  <c r="AN488" i="206"/>
  <c r="R483" i="206"/>
  <c r="R479" i="206"/>
  <c r="R475" i="206"/>
  <c r="AP471" i="206"/>
  <c r="AR454" i="206"/>
  <c r="S450" i="206"/>
  <c r="S446" i="206"/>
  <c r="S442" i="206"/>
  <c r="S438" i="206"/>
  <c r="R434" i="206"/>
  <c r="R430" i="206"/>
  <c r="R426" i="206"/>
  <c r="R422" i="206"/>
  <c r="S401" i="206"/>
  <c r="S397" i="206"/>
  <c r="S393" i="206"/>
  <c r="S389" i="206"/>
  <c r="AN386" i="206"/>
  <c r="R381" i="206"/>
  <c r="R377" i="206"/>
  <c r="R373" i="206"/>
  <c r="AP369" i="206"/>
  <c r="AR352" i="206"/>
  <c r="S348" i="206"/>
  <c r="S344" i="206"/>
  <c r="S340" i="206"/>
  <c r="S336" i="206"/>
  <c r="R332" i="206"/>
  <c r="R328" i="206"/>
  <c r="R324" i="206"/>
  <c r="R320" i="206"/>
  <c r="S299" i="206"/>
  <c r="S295" i="206"/>
  <c r="S291" i="206"/>
  <c r="S287" i="206"/>
  <c r="AN284" i="206"/>
  <c r="R279" i="206"/>
  <c r="R275" i="206"/>
  <c r="R271" i="206"/>
  <c r="AP267" i="206"/>
  <c r="AR250" i="206"/>
  <c r="S246" i="206"/>
  <c r="S242" i="206"/>
  <c r="S238" i="206"/>
  <c r="S234" i="206"/>
  <c r="R230" i="206"/>
  <c r="R226" i="206"/>
  <c r="R222" i="206"/>
  <c r="R218" i="206"/>
  <c r="W7" i="2"/>
  <c r="K7" i="2"/>
  <c r="S519" i="206"/>
  <c r="S515" i="206"/>
  <c r="S511" i="206"/>
  <c r="S507" i="206"/>
  <c r="R503" i="206"/>
  <c r="R499" i="206"/>
  <c r="R495" i="206"/>
  <c r="R491" i="206"/>
  <c r="AO471" i="206"/>
  <c r="S466" i="206"/>
  <c r="S462" i="206"/>
  <c r="S458" i="206"/>
  <c r="AQ454" i="206"/>
  <c r="R450" i="206"/>
  <c r="R446" i="206"/>
  <c r="R442" i="206"/>
  <c r="R438" i="206"/>
  <c r="S417" i="206"/>
  <c r="S413" i="206"/>
  <c r="S409" i="206"/>
  <c r="S405" i="206"/>
  <c r="R401" i="206"/>
  <c r="R397" i="206"/>
  <c r="R393" i="206"/>
  <c r="R389" i="206"/>
  <c r="AO369" i="206"/>
  <c r="S364" i="206"/>
  <c r="S360" i="206"/>
  <c r="S356" i="206"/>
  <c r="AQ352" i="206"/>
  <c r="R348" i="206"/>
  <c r="R344" i="206"/>
  <c r="R340" i="206"/>
  <c r="R336" i="206"/>
  <c r="S315" i="206"/>
  <c r="S311" i="206"/>
  <c r="S307" i="206"/>
  <c r="S303" i="206"/>
  <c r="R299" i="206"/>
  <c r="R295" i="206"/>
  <c r="R291" i="206"/>
  <c r="R287" i="206"/>
  <c r="AO267" i="206"/>
  <c r="S262" i="206"/>
  <c r="S258" i="206"/>
  <c r="S254" i="206"/>
  <c r="AQ250" i="206"/>
  <c r="R246" i="206"/>
  <c r="R242" i="206"/>
  <c r="R238" i="206"/>
  <c r="R234" i="206"/>
  <c r="S213" i="206"/>
  <c r="S209" i="206"/>
  <c r="S205" i="206"/>
  <c r="V7" i="2"/>
  <c r="J7" i="2"/>
  <c r="R519" i="206"/>
  <c r="R515" i="206"/>
  <c r="R511" i="206"/>
  <c r="R507" i="206"/>
  <c r="S486" i="206"/>
  <c r="S482" i="206"/>
  <c r="S478" i="206"/>
  <c r="S474" i="206"/>
  <c r="AN471" i="206"/>
  <c r="R466" i="206"/>
  <c r="R462" i="206"/>
  <c r="R458" i="206"/>
  <c r="AP454" i="206"/>
  <c r="AR437" i="206"/>
  <c r="S433" i="206"/>
  <c r="S429" i="206"/>
  <c r="S425" i="206"/>
  <c r="S421" i="206"/>
  <c r="R417" i="206"/>
  <c r="R413" i="206"/>
  <c r="R409" i="206"/>
  <c r="R405" i="206"/>
  <c r="S384" i="206"/>
  <c r="S380" i="206"/>
  <c r="S376" i="206"/>
  <c r="S372" i="206"/>
  <c r="AN369" i="206"/>
  <c r="R364" i="206"/>
  <c r="R360" i="206"/>
  <c r="R356" i="206"/>
  <c r="AP352" i="206"/>
  <c r="AR335" i="206"/>
  <c r="S331" i="206"/>
  <c r="S327" i="206"/>
  <c r="S323" i="206"/>
  <c r="S319" i="206"/>
  <c r="R315" i="206"/>
  <c r="R311" i="206"/>
  <c r="R307" i="206"/>
  <c r="R303" i="206"/>
  <c r="S282" i="206"/>
  <c r="S278" i="206"/>
  <c r="S274" i="206"/>
  <c r="S270" i="206"/>
  <c r="AN267" i="206"/>
  <c r="R262" i="206"/>
  <c r="R258" i="206"/>
  <c r="R254" i="206"/>
  <c r="AP250" i="206"/>
  <c r="AR233" i="206"/>
  <c r="S229" i="206"/>
  <c r="S225" i="206"/>
  <c r="S221" i="206"/>
  <c r="S217" i="206"/>
  <c r="R213" i="206"/>
  <c r="R209" i="206"/>
  <c r="R205" i="206"/>
  <c r="AI7" i="2"/>
  <c r="U7" i="2"/>
  <c r="I7" i="2"/>
  <c r="S502" i="206"/>
  <c r="S498" i="206"/>
  <c r="S494" i="206"/>
  <c r="S490" i="206"/>
  <c r="R486" i="206"/>
  <c r="R482" i="206"/>
  <c r="R478" i="206"/>
  <c r="R474" i="206"/>
  <c r="AO454" i="206"/>
  <c r="S449" i="206"/>
  <c r="S445" i="206"/>
  <c r="S441" i="206"/>
  <c r="AQ437" i="206"/>
  <c r="R433" i="206"/>
  <c r="R429" i="206"/>
  <c r="R425" i="206"/>
  <c r="R421" i="206"/>
  <c r="S400" i="206"/>
  <c r="S396" i="206"/>
  <c r="S392" i="206"/>
  <c r="S388" i="206"/>
  <c r="R384" i="206"/>
  <c r="R380" i="206"/>
  <c r="R376" i="206"/>
  <c r="R372" i="206"/>
  <c r="AO352" i="206"/>
  <c r="S347" i="206"/>
  <c r="S343" i="206"/>
  <c r="S339" i="206"/>
  <c r="AQ335" i="206"/>
  <c r="R331" i="206"/>
  <c r="R327" i="206"/>
  <c r="R323" i="206"/>
  <c r="R319" i="206"/>
  <c r="S298" i="206"/>
  <c r="S294" i="206"/>
  <c r="S290" i="206"/>
  <c r="S286" i="206"/>
  <c r="R282" i="206"/>
  <c r="R278" i="206"/>
  <c r="R274" i="206"/>
  <c r="R270" i="206"/>
  <c r="AO250" i="206"/>
  <c r="S245" i="206"/>
  <c r="S241" i="206"/>
  <c r="S237" i="206"/>
  <c r="AQ233" i="206"/>
  <c r="R229" i="206"/>
  <c r="R225" i="206"/>
  <c r="R221" i="206"/>
  <c r="R217" i="206"/>
  <c r="AH7" i="2"/>
  <c r="T7" i="2"/>
  <c r="H7" i="2"/>
  <c r="S518" i="206"/>
  <c r="S514" i="206"/>
  <c r="S510" i="206"/>
  <c r="S506" i="206"/>
  <c r="R502" i="206"/>
  <c r="R498" i="206"/>
  <c r="R494" i="206"/>
  <c r="R490" i="206"/>
  <c r="S469" i="206"/>
  <c r="S465" i="206"/>
  <c r="S461" i="206"/>
  <c r="S457" i="206"/>
  <c r="AN454" i="206"/>
  <c r="R449" i="206"/>
  <c r="R445" i="206"/>
  <c r="R441" i="206"/>
  <c r="AP437" i="206"/>
  <c r="AR420" i="206"/>
  <c r="S416" i="206"/>
  <c r="S412" i="206"/>
  <c r="S408" i="206"/>
  <c r="S404" i="206"/>
  <c r="R400" i="206"/>
  <c r="R396" i="206"/>
  <c r="R392" i="206"/>
  <c r="R388" i="206"/>
  <c r="S367" i="206"/>
  <c r="S363" i="206"/>
  <c r="S359" i="206"/>
  <c r="S355" i="206"/>
  <c r="AN352" i="206"/>
  <c r="R347" i="206"/>
  <c r="R343" i="206"/>
  <c r="R339" i="206"/>
  <c r="AP335" i="206"/>
  <c r="AR318" i="206"/>
  <c r="S314" i="206"/>
  <c r="S310" i="206"/>
  <c r="S306" i="206"/>
  <c r="S302" i="206"/>
  <c r="R298" i="206"/>
  <c r="R294" i="206"/>
  <c r="R290" i="206"/>
  <c r="R286" i="206"/>
  <c r="S265" i="206"/>
  <c r="S261" i="206"/>
  <c r="S257" i="206"/>
  <c r="S253" i="206"/>
  <c r="AN250" i="206"/>
  <c r="R245" i="206"/>
  <c r="R241" i="206"/>
  <c r="R237" i="206"/>
  <c r="AP233" i="206"/>
  <c r="AR216" i="206"/>
  <c r="S212" i="206"/>
  <c r="S208" i="206"/>
  <c r="S204" i="206"/>
  <c r="AG7" i="2"/>
  <c r="S7" i="2"/>
  <c r="G7" i="2"/>
  <c r="R518" i="206"/>
  <c r="R514" i="206"/>
  <c r="R510" i="206"/>
  <c r="R506" i="206"/>
  <c r="S485" i="206"/>
  <c r="S481" i="206"/>
  <c r="S477" i="206"/>
  <c r="S473" i="206"/>
  <c r="R469" i="206"/>
  <c r="R465" i="206"/>
  <c r="R461" i="206"/>
  <c r="R457" i="206"/>
  <c r="AO437" i="206"/>
  <c r="S432" i="206"/>
  <c r="S428" i="206"/>
  <c r="S424" i="206"/>
  <c r="AQ420" i="206"/>
  <c r="R416" i="206"/>
  <c r="R412" i="206"/>
  <c r="R408" i="206"/>
  <c r="R404" i="206"/>
  <c r="S383" i="206"/>
  <c r="S379" i="206"/>
  <c r="S375" i="206"/>
  <c r="S371" i="206"/>
  <c r="R367" i="206"/>
  <c r="R363" i="206"/>
  <c r="R359" i="206"/>
  <c r="R355" i="206"/>
  <c r="AO335" i="206"/>
  <c r="S330" i="206"/>
  <c r="S326" i="206"/>
  <c r="S322" i="206"/>
  <c r="AQ318" i="206"/>
  <c r="R314" i="206"/>
  <c r="R310" i="206"/>
  <c r="R306" i="206"/>
  <c r="R302" i="206"/>
  <c r="S281" i="206"/>
  <c r="S277" i="206"/>
  <c r="S273" i="206"/>
  <c r="S269" i="206"/>
  <c r="R265" i="206"/>
  <c r="R261" i="206"/>
  <c r="R257" i="206"/>
  <c r="R253" i="206"/>
  <c r="AO233" i="206"/>
  <c r="S228" i="206"/>
  <c r="S224" i="206"/>
  <c r="S220" i="206"/>
  <c r="AQ216" i="206"/>
  <c r="R212" i="206"/>
  <c r="R208" i="206"/>
  <c r="R204" i="206"/>
  <c r="AE7" i="2"/>
  <c r="Q8" i="206"/>
  <c r="AR505" i="206"/>
  <c r="S501" i="206"/>
  <c r="S497" i="206"/>
  <c r="S493" i="206"/>
  <c r="S489" i="206"/>
  <c r="R485" i="206"/>
  <c r="R481" i="206"/>
  <c r="R477" i="206"/>
  <c r="R473" i="206"/>
  <c r="S452" i="206"/>
  <c r="S448" i="206"/>
  <c r="S444" i="206"/>
  <c r="S440" i="206"/>
  <c r="AN437" i="206"/>
  <c r="R432" i="206"/>
  <c r="R428" i="206"/>
  <c r="R424" i="206"/>
  <c r="AP420" i="206"/>
  <c r="AR403" i="206"/>
  <c r="S399" i="206"/>
  <c r="S395" i="206"/>
  <c r="S391" i="206"/>
  <c r="S387" i="206"/>
  <c r="R383" i="206"/>
  <c r="R379" i="206"/>
  <c r="R375" i="206"/>
  <c r="R371" i="206"/>
  <c r="S350" i="206"/>
  <c r="S346" i="206"/>
  <c r="S342" i="206"/>
  <c r="S338" i="206"/>
  <c r="AN335" i="206"/>
  <c r="R330" i="206"/>
  <c r="R326" i="206"/>
  <c r="R322" i="206"/>
  <c r="AP318" i="206"/>
  <c r="AR301" i="206"/>
  <c r="S297" i="206"/>
  <c r="S293" i="206"/>
  <c r="S289" i="206"/>
  <c r="S285" i="206"/>
  <c r="R281" i="206"/>
  <c r="R277" i="206"/>
  <c r="R273" i="206"/>
  <c r="R269" i="206"/>
  <c r="S248" i="206"/>
  <c r="S244" i="206"/>
  <c r="S240" i="206"/>
  <c r="S236" i="206"/>
  <c r="AN233" i="206"/>
  <c r="R228" i="206"/>
  <c r="R224" i="206"/>
  <c r="R220" i="206"/>
  <c r="AP216" i="206"/>
  <c r="R7" i="206"/>
  <c r="R23" i="206"/>
  <c r="S21" i="206"/>
  <c r="AN29" i="206"/>
  <c r="S32" i="206"/>
  <c r="S36" i="206"/>
  <c r="S40" i="206"/>
  <c r="S44" i="206"/>
  <c r="S63" i="206"/>
  <c r="R65" i="206"/>
  <c r="R69" i="206"/>
  <c r="R73" i="206"/>
  <c r="R77" i="206"/>
  <c r="S81" i="206"/>
  <c r="S85" i="206"/>
  <c r="S89" i="206"/>
  <c r="S93" i="206"/>
  <c r="AR97" i="206"/>
  <c r="AP114" i="206"/>
  <c r="R118" i="206"/>
  <c r="R122" i="206"/>
  <c r="R126" i="206"/>
  <c r="AN131" i="206"/>
  <c r="S134" i="206"/>
  <c r="S138" i="206"/>
  <c r="S142" i="206"/>
  <c r="S146" i="206"/>
  <c r="S165" i="206"/>
  <c r="R167" i="206"/>
  <c r="R171" i="206"/>
  <c r="R175" i="206"/>
  <c r="R179" i="206"/>
  <c r="S183" i="206"/>
  <c r="S187" i="206"/>
  <c r="S191" i="206"/>
  <c r="S195" i="206"/>
  <c r="AR199" i="206"/>
  <c r="R211" i="206"/>
  <c r="S219" i="206"/>
  <c r="S227" i="206"/>
  <c r="R236" i="206"/>
  <c r="S243" i="206"/>
  <c r="R289" i="206"/>
  <c r="S296" i="206"/>
  <c r="S304" i="206"/>
  <c r="AO318" i="206"/>
  <c r="R358" i="206"/>
  <c r="S365" i="206"/>
  <c r="AP403" i="206"/>
  <c r="S437" i="206"/>
  <c r="R443" i="206"/>
  <c r="S464" i="206"/>
  <c r="S472" i="206"/>
  <c r="S480" i="206"/>
  <c r="AR488" i="206"/>
  <c r="R496" i="206"/>
  <c r="R517" i="206"/>
  <c r="S267" i="206"/>
  <c r="S369" i="206"/>
  <c r="S471" i="206"/>
  <c r="R284" i="206"/>
  <c r="R386" i="206"/>
  <c r="R488" i="206"/>
  <c r="S284" i="206"/>
  <c r="S386" i="206"/>
  <c r="S488" i="206"/>
  <c r="R301" i="206"/>
  <c r="R403" i="206"/>
  <c r="R505" i="206"/>
  <c r="S301" i="206"/>
  <c r="S403" i="206"/>
  <c r="S505" i="206"/>
  <c r="R216" i="206"/>
  <c r="R318" i="206"/>
  <c r="R420" i="206"/>
  <c r="S216" i="206"/>
  <c r="S318" i="206"/>
  <c r="S420" i="206"/>
  <c r="R233" i="206"/>
  <c r="R335" i="206"/>
  <c r="R437" i="206"/>
  <c r="Z8" i="206"/>
  <c r="I8" i="206"/>
  <c r="AE8" i="206"/>
  <c r="AF8" i="206"/>
  <c r="AA8" i="206"/>
  <c r="AH8" i="206"/>
  <c r="M8" i="206"/>
  <c r="AG8" i="206"/>
  <c r="AI8" i="206"/>
  <c r="Y8" i="206"/>
  <c r="AM8" i="206"/>
  <c r="X8" i="206"/>
  <c r="AL8" i="206"/>
  <c r="K8" i="206"/>
  <c r="AK8" i="206"/>
  <c r="L8" i="206"/>
  <c r="AD8" i="206"/>
  <c r="AB8" i="206"/>
  <c r="O8" i="206"/>
  <c r="N8" i="206"/>
  <c r="J8" i="206"/>
  <c r="GL7" i="225"/>
  <c r="GN7" i="225" s="1"/>
  <c r="GP7" i="225" s="1"/>
  <c r="GR7" i="225" s="1"/>
  <c r="GT7" i="225" s="1"/>
  <c r="GV7" i="225" s="1"/>
  <c r="GX7" i="225" s="1"/>
  <c r="GZ7" i="225" s="1"/>
  <c r="HB7" i="225" s="1"/>
  <c r="HD7" i="225" s="1"/>
  <c r="HF7" i="225" s="1"/>
  <c r="HH7" i="225" s="1"/>
  <c r="HJ7" i="225" s="1"/>
  <c r="HL7" i="225" s="1"/>
  <c r="HN7" i="225" s="1"/>
  <c r="HP7" i="225" s="1"/>
  <c r="HR7" i="225" s="1"/>
  <c r="HT7" i="225" s="1"/>
  <c r="HV7" i="225" s="1"/>
  <c r="HX7" i="225" s="1"/>
  <c r="HZ7" i="225" s="1"/>
  <c r="IB7" i="225" s="1"/>
  <c r="ID7" i="225" s="1"/>
  <c r="IF7" i="225" s="1"/>
  <c r="IH7" i="225" s="1"/>
  <c r="IJ7" i="225" s="1"/>
  <c r="IL7" i="225" s="1"/>
  <c r="IN7" i="225" s="1"/>
  <c r="IP7" i="225" s="1"/>
  <c r="IR7" i="225" s="1"/>
  <c r="IT7" i="225" s="1"/>
  <c r="IV7" i="225" s="1"/>
  <c r="IX7" i="225" s="1"/>
  <c r="IZ7" i="225" s="1"/>
  <c r="JB7" i="225" s="1"/>
  <c r="JD7" i="225" s="1"/>
  <c r="JF7" i="225" s="1"/>
  <c r="JH7" i="225" s="1"/>
  <c r="JJ7" i="225" s="1"/>
  <c r="JL7" i="225" s="1"/>
  <c r="JN7" i="225" s="1"/>
  <c r="JP7" i="225" s="1"/>
  <c r="JR7" i="225" s="1"/>
  <c r="JT7" i="225" s="1"/>
  <c r="JV7" i="225" s="1"/>
  <c r="JX7" i="225" s="1"/>
  <c r="JZ7" i="225" s="1"/>
  <c r="KB7" i="225" s="1"/>
  <c r="KD7" i="225" s="1"/>
  <c r="KF7" i="225" s="1"/>
  <c r="KH7" i="225" s="1"/>
  <c r="KJ7" i="225" s="1"/>
  <c r="CL7" i="225"/>
  <c r="CN7" i="225" s="1"/>
  <c r="CP7" i="225" s="1"/>
  <c r="CR7" i="225" s="1"/>
  <c r="CT7" i="225" s="1"/>
  <c r="CV7" i="225" s="1"/>
  <c r="CX7" i="225" s="1"/>
  <c r="CZ7" i="225" s="1"/>
  <c r="DB7" i="225" s="1"/>
  <c r="DD7" i="225" s="1"/>
  <c r="DF7" i="225" s="1"/>
  <c r="DH7" i="225" s="1"/>
  <c r="DJ7" i="225" s="1"/>
  <c r="DL7" i="225" s="1"/>
  <c r="DN7" i="225" s="1"/>
  <c r="DP7" i="225" s="1"/>
  <c r="DR7" i="225" s="1"/>
  <c r="DT7" i="225" s="1"/>
  <c r="DV7" i="225" s="1"/>
  <c r="DX7" i="225" s="1"/>
  <c r="DZ7" i="225" s="1"/>
  <c r="EB7" i="225" s="1"/>
  <c r="ED7" i="225" s="1"/>
  <c r="EF7" i="225" s="1"/>
  <c r="EH7" i="225" s="1"/>
  <c r="EJ7" i="225" s="1"/>
  <c r="EL7" i="225" s="1"/>
  <c r="EN7" i="225" s="1"/>
  <c r="EP7" i="225" s="1"/>
  <c r="ER7" i="225" s="1"/>
  <c r="ET7" i="225" s="1"/>
  <c r="EV7" i="225" s="1"/>
  <c r="EX7" i="225" s="1"/>
  <c r="EZ7" i="225" s="1"/>
  <c r="FB7" i="225" s="1"/>
  <c r="FD7" i="225" s="1"/>
  <c r="FF7" i="225" s="1"/>
  <c r="FH7" i="225" s="1"/>
  <c r="FJ7" i="225" s="1"/>
  <c r="FL7" i="225" s="1"/>
  <c r="FN7" i="225" s="1"/>
  <c r="FP7" i="225" s="1"/>
  <c r="FR7" i="225" s="1"/>
  <c r="FT7" i="225" s="1"/>
  <c r="FV7" i="225" s="1"/>
  <c r="FX7" i="225" s="1"/>
  <c r="FZ7" i="225" s="1"/>
  <c r="GB7" i="225" s="1"/>
  <c r="GD7" i="225" s="1"/>
  <c r="GF7" i="225" s="1"/>
  <c r="GH7" i="225" s="1"/>
  <c r="L33" i="202"/>
  <c r="C5" i="202"/>
  <c r="E3" i="193"/>
  <c r="E5" i="193"/>
  <c r="AQ6" i="215" l="1"/>
  <c r="AM22" i="2" s="1"/>
  <c r="AR6" i="223"/>
  <c r="AN30" i="2" s="1"/>
  <c r="AO6" i="216"/>
  <c r="AK23" i="2" s="1"/>
  <c r="U169" i="218"/>
  <c r="U141" i="222"/>
  <c r="U67" i="218"/>
  <c r="U55" i="217"/>
  <c r="U21" i="215"/>
  <c r="U43" i="223"/>
  <c r="AP6" i="224"/>
  <c r="AL31" i="2" s="1"/>
  <c r="AQ6" i="212"/>
  <c r="AM19" i="2" s="1"/>
  <c r="U102" i="219"/>
  <c r="AO6" i="221"/>
  <c r="AK28" i="2" s="1"/>
  <c r="U18" i="222"/>
  <c r="U158" i="217"/>
  <c r="U22" i="217"/>
  <c r="AR6" i="224"/>
  <c r="AN31" i="2" s="1"/>
  <c r="AR6" i="217"/>
  <c r="AN24" i="2" s="1"/>
  <c r="U69" i="222"/>
  <c r="AQ6" i="219"/>
  <c r="AM26" i="2" s="1"/>
  <c r="AO6" i="205"/>
  <c r="AK13" i="2" s="1"/>
  <c r="AK6" i="210"/>
  <c r="AR6" i="209"/>
  <c r="AN16" i="2" s="1"/>
  <c r="AK6" i="212"/>
  <c r="R6" i="218"/>
  <c r="AT218" i="216"/>
  <c r="AT60" i="216"/>
  <c r="AV60" i="216" s="1"/>
  <c r="AT190" i="216"/>
  <c r="AV190" i="216" s="1"/>
  <c r="AT44" i="216"/>
  <c r="AV44" i="216" s="1"/>
  <c r="AT38" i="216"/>
  <c r="AV38" i="216" s="1"/>
  <c r="AT61" i="216"/>
  <c r="AV61" i="216" s="1"/>
  <c r="AT512" i="216"/>
  <c r="AV512" i="216" s="1"/>
  <c r="AT425" i="216"/>
  <c r="AV425" i="216" s="1"/>
  <c r="AT430" i="216"/>
  <c r="AV430" i="216" s="1"/>
  <c r="AT408" i="216"/>
  <c r="AV408" i="216" s="1"/>
  <c r="AT373" i="216"/>
  <c r="AV373" i="216" s="1"/>
  <c r="AT395" i="216"/>
  <c r="AV395" i="216" s="1"/>
  <c r="AT387" i="216"/>
  <c r="AV387" i="216" s="1"/>
  <c r="AT413" i="216"/>
  <c r="AV413" i="216" s="1"/>
  <c r="AT371" i="216"/>
  <c r="AV371" i="216" s="1"/>
  <c r="AT264" i="216"/>
  <c r="AV264" i="216" s="1"/>
  <c r="AT265" i="216"/>
  <c r="AT321" i="216"/>
  <c r="AV321" i="216" s="1"/>
  <c r="AT202" i="216"/>
  <c r="AV202" i="216" s="1"/>
  <c r="AT217" i="216"/>
  <c r="AV217" i="216" s="1"/>
  <c r="AT63" i="216"/>
  <c r="AV63" i="216" s="1"/>
  <c r="AT68" i="216"/>
  <c r="AV68" i="216" s="1"/>
  <c r="AT42" i="216"/>
  <c r="AV42" i="216" s="1"/>
  <c r="AT508" i="216"/>
  <c r="AV508" i="216" s="1"/>
  <c r="AT421" i="216"/>
  <c r="AV421" i="216" s="1"/>
  <c r="AT426" i="216"/>
  <c r="AV426" i="216" s="1"/>
  <c r="AT405" i="216"/>
  <c r="AV405" i="216" s="1"/>
  <c r="AT447" i="216"/>
  <c r="AV447" i="216" s="1"/>
  <c r="AT376" i="216"/>
  <c r="AV376" i="216" s="1"/>
  <c r="AT381" i="216"/>
  <c r="AV381" i="216" s="1"/>
  <c r="AT375" i="216"/>
  <c r="AV375" i="216" s="1"/>
  <c r="AT347" i="216"/>
  <c r="AV347" i="216" s="1"/>
  <c r="AT260" i="216"/>
  <c r="AV260" i="216" s="1"/>
  <c r="AT261" i="216"/>
  <c r="AV261" i="216" s="1"/>
  <c r="AT319" i="216"/>
  <c r="AV319" i="216" s="1"/>
  <c r="AT195" i="216"/>
  <c r="AV195" i="216" s="1"/>
  <c r="AT227" i="216"/>
  <c r="AV227" i="216" s="1"/>
  <c r="AT12" i="216"/>
  <c r="AT52" i="216"/>
  <c r="AV52" i="216" s="1"/>
  <c r="AT501" i="216"/>
  <c r="AV501" i="216" s="1"/>
  <c r="AT517" i="216"/>
  <c r="AV517" i="216" s="1"/>
  <c r="AT422" i="216"/>
  <c r="AV422" i="216" s="1"/>
  <c r="AT397" i="216"/>
  <c r="AV397" i="216" s="1"/>
  <c r="AT438" i="216"/>
  <c r="AV438" i="216" s="1"/>
  <c r="AT365" i="216"/>
  <c r="AV365" i="216" s="1"/>
  <c r="AT356" i="216"/>
  <c r="AV356" i="216" s="1"/>
  <c r="AT354" i="216"/>
  <c r="AV354" i="216" s="1"/>
  <c r="AT330" i="216"/>
  <c r="AV330" i="216" s="1"/>
  <c r="AT256" i="216"/>
  <c r="AV256" i="216" s="1"/>
  <c r="AT257" i="216"/>
  <c r="AV257" i="216" s="1"/>
  <c r="AT315" i="216"/>
  <c r="AV315" i="216" s="1"/>
  <c r="AT191" i="216"/>
  <c r="AV191" i="216" s="1"/>
  <c r="AT211" i="216"/>
  <c r="AV211" i="216" s="1"/>
  <c r="AT50" i="216"/>
  <c r="AV50" i="216" s="1"/>
  <c r="AT16" i="216"/>
  <c r="AV16" i="216" s="1"/>
  <c r="AT497" i="216"/>
  <c r="AV497" i="216" s="1"/>
  <c r="AT513" i="216"/>
  <c r="AT415" i="216"/>
  <c r="AV415" i="216" s="1"/>
  <c r="AT503" i="216"/>
  <c r="AT390" i="216"/>
  <c r="AV390" i="216" s="1"/>
  <c r="AT355" i="216"/>
  <c r="AV355" i="216" s="1"/>
  <c r="AT346" i="216"/>
  <c r="AV346" i="216" s="1"/>
  <c r="AT296" i="216"/>
  <c r="AV296" i="216" s="1"/>
  <c r="AT326" i="216"/>
  <c r="AV326" i="216" s="1"/>
  <c r="AT252" i="216"/>
  <c r="AT253" i="216"/>
  <c r="AV253" i="216" s="1"/>
  <c r="AT311" i="216"/>
  <c r="AV311" i="216" s="1"/>
  <c r="AT187" i="216"/>
  <c r="AV187" i="216" s="1"/>
  <c r="AT207" i="216"/>
  <c r="AV207" i="216" s="1"/>
  <c r="AT20" i="216"/>
  <c r="AV20" i="216" s="1"/>
  <c r="AT493" i="216"/>
  <c r="AV493" i="216" s="1"/>
  <c r="AT509" i="216"/>
  <c r="AV509" i="216" s="1"/>
  <c r="AT411" i="216"/>
  <c r="AV411" i="216" s="1"/>
  <c r="AT499" i="216"/>
  <c r="AV499" i="216" s="1"/>
  <c r="AT462" i="216"/>
  <c r="AV462" i="216" s="1"/>
  <c r="AT345" i="216"/>
  <c r="AT458" i="216"/>
  <c r="AT289" i="216"/>
  <c r="AT322" i="216"/>
  <c r="AV322" i="216" s="1"/>
  <c r="AT245" i="216"/>
  <c r="AV245" i="216" s="1"/>
  <c r="AT246" i="216"/>
  <c r="AV246" i="216" s="1"/>
  <c r="AT307" i="216"/>
  <c r="AV307" i="216" s="1"/>
  <c r="AT183" i="216"/>
  <c r="AV183" i="216" s="1"/>
  <c r="AT203" i="216"/>
  <c r="AV203" i="216" s="1"/>
  <c r="AT24" i="216"/>
  <c r="AV24" i="216" s="1"/>
  <c r="AT49" i="216"/>
  <c r="AV49" i="216" s="1"/>
  <c r="AT489" i="216"/>
  <c r="AV489" i="216" s="1"/>
  <c r="AT502" i="216"/>
  <c r="AV502" i="216" s="1"/>
  <c r="AT407" i="216"/>
  <c r="AV407" i="216" s="1"/>
  <c r="AT495" i="216"/>
  <c r="AV495" i="216" s="1"/>
  <c r="AT428" i="216"/>
  <c r="AV428" i="216" s="1"/>
  <c r="AT514" i="216"/>
  <c r="AV514" i="216" s="1"/>
  <c r="AT442" i="216"/>
  <c r="AV442" i="216" s="1"/>
  <c r="AT278" i="216"/>
  <c r="AV278" i="216" s="1"/>
  <c r="AT318" i="216"/>
  <c r="AV318" i="216" s="1"/>
  <c r="AT353" i="216"/>
  <c r="AV353" i="216" s="1"/>
  <c r="AT313" i="216"/>
  <c r="AV313" i="216" s="1"/>
  <c r="AT303" i="216"/>
  <c r="AV303" i="216" s="1"/>
  <c r="AT180" i="216"/>
  <c r="AV180" i="216" s="1"/>
  <c r="AT196" i="216"/>
  <c r="AV196" i="216" s="1"/>
  <c r="AT84" i="216"/>
  <c r="AV84" i="216" s="1"/>
  <c r="AT515" i="216"/>
  <c r="AV515" i="216" s="1"/>
  <c r="AT459" i="216"/>
  <c r="AV459" i="216" s="1"/>
  <c r="AT468" i="216"/>
  <c r="AV468" i="216" s="1"/>
  <c r="AT382" i="216"/>
  <c r="AV382" i="216" s="1"/>
  <c r="AT435" i="216"/>
  <c r="AV435" i="216" s="1"/>
  <c r="AT506" i="216"/>
  <c r="AT372" i="216"/>
  <c r="AV372" i="216" s="1"/>
  <c r="AT359" i="216"/>
  <c r="AV359" i="216" s="1"/>
  <c r="AT248" i="216"/>
  <c r="AV248" i="216" s="1"/>
  <c r="AT304" i="216"/>
  <c r="AV304" i="216" s="1"/>
  <c r="AT364" i="216"/>
  <c r="AV364" i="216" s="1"/>
  <c r="AT396" i="216"/>
  <c r="AV396" i="216" s="1"/>
  <c r="AT262" i="216"/>
  <c r="AV262" i="216" s="1"/>
  <c r="AT339" i="216"/>
  <c r="AV339" i="216" s="1"/>
  <c r="AT150" i="216"/>
  <c r="AV150" i="216" s="1"/>
  <c r="AT90" i="216"/>
  <c r="AV90" i="216" s="1"/>
  <c r="AT86" i="216"/>
  <c r="AV86" i="216" s="1"/>
  <c r="AT132" i="216"/>
  <c r="AV132" i="216" s="1"/>
  <c r="AT105" i="216"/>
  <c r="AV105" i="216" s="1"/>
  <c r="AT511" i="216"/>
  <c r="AV511" i="216" s="1"/>
  <c r="AT455" i="216"/>
  <c r="AV455" i="216" s="1"/>
  <c r="AT464" i="216"/>
  <c r="AV464" i="216" s="1"/>
  <c r="AT65" i="216"/>
  <c r="AV65" i="216" s="1"/>
  <c r="AT496" i="216"/>
  <c r="AV496" i="216" s="1"/>
  <c r="AT479" i="216"/>
  <c r="AV479" i="216" s="1"/>
  <c r="AT450" i="216"/>
  <c r="AV450" i="216" s="1"/>
  <c r="AT465" i="216"/>
  <c r="AV465" i="216" s="1"/>
  <c r="AT379" i="216"/>
  <c r="AV379" i="216" s="1"/>
  <c r="AT362" i="216"/>
  <c r="AV362" i="216" s="1"/>
  <c r="AT340" i="216"/>
  <c r="AV340" i="216" s="1"/>
  <c r="AT331" i="216"/>
  <c r="AV331" i="216" s="1"/>
  <c r="AT168" i="216"/>
  <c r="AV168" i="216" s="1"/>
  <c r="AT238" i="216"/>
  <c r="AV238" i="216" s="1"/>
  <c r="AT236" i="216"/>
  <c r="AV236" i="216" s="1"/>
  <c r="AT155" i="216"/>
  <c r="AT149" i="216"/>
  <c r="AT156" i="216"/>
  <c r="AV156" i="216" s="1"/>
  <c r="AT22" i="216"/>
  <c r="AV22" i="216" s="1"/>
  <c r="AT165" i="216"/>
  <c r="AV165" i="216" s="1"/>
  <c r="AT82" i="216"/>
  <c r="AV82" i="216" s="1"/>
  <c r="AT97" i="216"/>
  <c r="AV97" i="216" s="1"/>
  <c r="AT492" i="216"/>
  <c r="AV492" i="216" s="1"/>
  <c r="AT475" i="216"/>
  <c r="AV475" i="216" s="1"/>
  <c r="AT491" i="216"/>
  <c r="AV491" i="216" s="1"/>
  <c r="AT454" i="216"/>
  <c r="AV454" i="216" s="1"/>
  <c r="AT476" i="216"/>
  <c r="AV476" i="216" s="1"/>
  <c r="AT332" i="216"/>
  <c r="AV332" i="216" s="1"/>
  <c r="AT338" i="216"/>
  <c r="AV338" i="216" s="1"/>
  <c r="AT329" i="216"/>
  <c r="AV329" i="216" s="1"/>
  <c r="AT161" i="216"/>
  <c r="AV161" i="216" s="1"/>
  <c r="AT224" i="216"/>
  <c r="AV224" i="216" s="1"/>
  <c r="AT228" i="216"/>
  <c r="AV228" i="216" s="1"/>
  <c r="AT151" i="216"/>
  <c r="AV151" i="216" s="1"/>
  <c r="AT171" i="216"/>
  <c r="AV171" i="216" s="1"/>
  <c r="AT141" i="216"/>
  <c r="AT26" i="216"/>
  <c r="AV26" i="216" s="1"/>
  <c r="AT66" i="216"/>
  <c r="AV66" i="216" s="1"/>
  <c r="AT199" i="216"/>
  <c r="AV199" i="216" s="1"/>
  <c r="AT505" i="216"/>
  <c r="AV505" i="216" s="1"/>
  <c r="AT128" i="216"/>
  <c r="AV128" i="216" s="1"/>
  <c r="AT520" i="216"/>
  <c r="AV520" i="216" s="1"/>
  <c r="AT460" i="216"/>
  <c r="AV460" i="216" s="1"/>
  <c r="AT432" i="216"/>
  <c r="AV432" i="216" s="1"/>
  <c r="AT412" i="216"/>
  <c r="AV412" i="216" s="1"/>
  <c r="AT431" i="216"/>
  <c r="AV431" i="216" s="1"/>
  <c r="AT328" i="216"/>
  <c r="AV328" i="216" s="1"/>
  <c r="AT336" i="216"/>
  <c r="AV336" i="216" s="1"/>
  <c r="AT327" i="216"/>
  <c r="AV327" i="216" s="1"/>
  <c r="AT157" i="216"/>
  <c r="AV157" i="216" s="1"/>
  <c r="AT241" i="216"/>
  <c r="AV241" i="216" s="1"/>
  <c r="AT239" i="216"/>
  <c r="AV239" i="216" s="1"/>
  <c r="AT142" i="216"/>
  <c r="AV142" i="216" s="1"/>
  <c r="AT145" i="216"/>
  <c r="AV145" i="216" s="1"/>
  <c r="AT134" i="216"/>
  <c r="AV134" i="216" s="1"/>
  <c r="AT29" i="216"/>
  <c r="AV29" i="216" s="1"/>
  <c r="AT403" i="216"/>
  <c r="AT94" i="216"/>
  <c r="AV94" i="216" s="1"/>
  <c r="AT516" i="216"/>
  <c r="AV516" i="216" s="1"/>
  <c r="AT456" i="216"/>
  <c r="AV456" i="216" s="1"/>
  <c r="AT427" i="216"/>
  <c r="AV427" i="216" s="1"/>
  <c r="AT510" i="216"/>
  <c r="AV510" i="216" s="1"/>
  <c r="AT409" i="216"/>
  <c r="AV409" i="216" s="1"/>
  <c r="AT324" i="216"/>
  <c r="AV324" i="216" s="1"/>
  <c r="AT299" i="216"/>
  <c r="AV299" i="216" s="1"/>
  <c r="AT325" i="216"/>
  <c r="AV325" i="216" s="1"/>
  <c r="AT153" i="216"/>
  <c r="AV153" i="216" s="1"/>
  <c r="AT233" i="216"/>
  <c r="AV233" i="216" s="1"/>
  <c r="AT225" i="216"/>
  <c r="AV225" i="216" s="1"/>
  <c r="AT133" i="216"/>
  <c r="AV133" i="216" s="1"/>
  <c r="AT138" i="216"/>
  <c r="AV138" i="216" s="1"/>
  <c r="AT123" i="216"/>
  <c r="AV123" i="216" s="1"/>
  <c r="AT33" i="216"/>
  <c r="AV33" i="216" s="1"/>
  <c r="AT31" i="216"/>
  <c r="AV31" i="216" s="1"/>
  <c r="AT131" i="216"/>
  <c r="AV131" i="216" s="1"/>
  <c r="AT486" i="216"/>
  <c r="AV486" i="216" s="1"/>
  <c r="AT449" i="216"/>
  <c r="AV449" i="216" s="1"/>
  <c r="AT485" i="216"/>
  <c r="AV485" i="216" s="1"/>
  <c r="AT414" i="216"/>
  <c r="AV414" i="216" s="1"/>
  <c r="AT377" i="216"/>
  <c r="AV377" i="216" s="1"/>
  <c r="AT320" i="216"/>
  <c r="AV320" i="216" s="1"/>
  <c r="AT290" i="216"/>
  <c r="AV290" i="216" s="1"/>
  <c r="AT323" i="216"/>
  <c r="AT247" i="216"/>
  <c r="AV247" i="216" s="1"/>
  <c r="AT231" i="216"/>
  <c r="AV231" i="216" s="1"/>
  <c r="AT222" i="216"/>
  <c r="AV222" i="216" s="1"/>
  <c r="AT125" i="216"/>
  <c r="AV125" i="216" s="1"/>
  <c r="AT129" i="216"/>
  <c r="AV129" i="216" s="1"/>
  <c r="AT119" i="216"/>
  <c r="AV119" i="216" s="1"/>
  <c r="AT37" i="216"/>
  <c r="AV37" i="216" s="1"/>
  <c r="AT35" i="216"/>
  <c r="AV35" i="216" s="1"/>
  <c r="AT482" i="216"/>
  <c r="AV482" i="216" s="1"/>
  <c r="AT445" i="216"/>
  <c r="AV445" i="216" s="1"/>
  <c r="AT477" i="216"/>
  <c r="AV477" i="216" s="1"/>
  <c r="AT410" i="216"/>
  <c r="AV410" i="216" s="1"/>
  <c r="AT366" i="216"/>
  <c r="AV366" i="216" s="1"/>
  <c r="AT294" i="216"/>
  <c r="AV294" i="216" s="1"/>
  <c r="AT344" i="216"/>
  <c r="AV344" i="216" s="1"/>
  <c r="AT293" i="216"/>
  <c r="AT240" i="216"/>
  <c r="AV240" i="216" s="1"/>
  <c r="AT212" i="216"/>
  <c r="AV212" i="216" s="1"/>
  <c r="AT242" i="216"/>
  <c r="AV242" i="216" s="1"/>
  <c r="AT121" i="216"/>
  <c r="AV121" i="216" s="1"/>
  <c r="AT126" i="216"/>
  <c r="AV126" i="216" s="1"/>
  <c r="AT115" i="216"/>
  <c r="AT48" i="216"/>
  <c r="AV48" i="216" s="1"/>
  <c r="AT488" i="216"/>
  <c r="AV488" i="216" s="1"/>
  <c r="AT160" i="216"/>
  <c r="AV160" i="216" s="1"/>
  <c r="AT39" i="216"/>
  <c r="AV39" i="216" s="1"/>
  <c r="AT478" i="216"/>
  <c r="AV478" i="216" s="1"/>
  <c r="AT441" i="216"/>
  <c r="AV441" i="216" s="1"/>
  <c r="AT446" i="216"/>
  <c r="AV446" i="216" s="1"/>
  <c r="AT399" i="216"/>
  <c r="AV399" i="216" s="1"/>
  <c r="AT349" i="216"/>
  <c r="AV349" i="216" s="1"/>
  <c r="AT316" i="216"/>
  <c r="AV316" i="216" s="1"/>
  <c r="AT297" i="216"/>
  <c r="AV297" i="216" s="1"/>
  <c r="AT357" i="216"/>
  <c r="AT220" i="216"/>
  <c r="AT208" i="216"/>
  <c r="AV208" i="216" s="1"/>
  <c r="AT234" i="216"/>
  <c r="AV234" i="216" s="1"/>
  <c r="AT117" i="216"/>
  <c r="AV117" i="216" s="1"/>
  <c r="AT122" i="216"/>
  <c r="AV122" i="216" s="1"/>
  <c r="AT112" i="216"/>
  <c r="AV112" i="216" s="1"/>
  <c r="AT386" i="216"/>
  <c r="AV386" i="216" s="1"/>
  <c r="AT43" i="216"/>
  <c r="AV43" i="216" s="1"/>
  <c r="AT474" i="216"/>
  <c r="AV474" i="216" s="1"/>
  <c r="AT434" i="216"/>
  <c r="AV434" i="216" s="1"/>
  <c r="AT417" i="216"/>
  <c r="AV417" i="216" s="1"/>
  <c r="AT481" i="216"/>
  <c r="AV481" i="216" s="1"/>
  <c r="AT383" i="216"/>
  <c r="AV383" i="216" s="1"/>
  <c r="AT314" i="216"/>
  <c r="AV314" i="216" s="1"/>
  <c r="AT285" i="216"/>
  <c r="AV285" i="216" s="1"/>
  <c r="AT281" i="216"/>
  <c r="AV281" i="216" s="1"/>
  <c r="AT214" i="216"/>
  <c r="AV214" i="216" s="1"/>
  <c r="AT204" i="216"/>
  <c r="AV204" i="216" s="1"/>
  <c r="AT146" i="216"/>
  <c r="AV146" i="216" s="1"/>
  <c r="AT110" i="216"/>
  <c r="AT118" i="216"/>
  <c r="AV118" i="216" s="1"/>
  <c r="AT108" i="216"/>
  <c r="AV108" i="216" s="1"/>
  <c r="AT101" i="216"/>
  <c r="AV101" i="216" s="1"/>
  <c r="AT80" i="216"/>
  <c r="AV80" i="216" s="1"/>
  <c r="AT444" i="216"/>
  <c r="AV444" i="216" s="1"/>
  <c r="AT393" i="216"/>
  <c r="AV393" i="216" s="1"/>
  <c r="AT392" i="216"/>
  <c r="AV392" i="216" s="1"/>
  <c r="AT391" i="216"/>
  <c r="AV391" i="216" s="1"/>
  <c r="AT291" i="216"/>
  <c r="AV291" i="216" s="1"/>
  <c r="AT302" i="216"/>
  <c r="AV302" i="216" s="1"/>
  <c r="AT309" i="216"/>
  <c r="AV309" i="216" s="1"/>
  <c r="AT335" i="216"/>
  <c r="AV335" i="216" s="1"/>
  <c r="AT188" i="216"/>
  <c r="AV188" i="216" s="1"/>
  <c r="AT185" i="216"/>
  <c r="AV185" i="216" s="1"/>
  <c r="AT201" i="216"/>
  <c r="AV201" i="216" s="1"/>
  <c r="AT91" i="216"/>
  <c r="AV91" i="216" s="1"/>
  <c r="AT99" i="216"/>
  <c r="AV99" i="216" s="1"/>
  <c r="AT85" i="216"/>
  <c r="AV85" i="216" s="1"/>
  <c r="AT352" i="216"/>
  <c r="AV352" i="216" s="1"/>
  <c r="AT440" i="216"/>
  <c r="AV440" i="216" s="1"/>
  <c r="AT389" i="216"/>
  <c r="AV389" i="216" s="1"/>
  <c r="AT384" i="216"/>
  <c r="AV384" i="216" s="1"/>
  <c r="AT361" i="216"/>
  <c r="AV361" i="216" s="1"/>
  <c r="AT274" i="216"/>
  <c r="AV274" i="216" s="1"/>
  <c r="AT282" i="216"/>
  <c r="AV282" i="216" s="1"/>
  <c r="AT305" i="216"/>
  <c r="AV305" i="216" s="1"/>
  <c r="AT237" i="216"/>
  <c r="AV237" i="216" s="1"/>
  <c r="AT184" i="216"/>
  <c r="AV184" i="216" s="1"/>
  <c r="AT178" i="216"/>
  <c r="AV178" i="216" s="1"/>
  <c r="AT175" i="216"/>
  <c r="AV175" i="216" s="1"/>
  <c r="AT87" i="216"/>
  <c r="AV87" i="216" s="1"/>
  <c r="AT219" i="216"/>
  <c r="AV219" i="216" s="1"/>
  <c r="AT81" i="216"/>
  <c r="AV81" i="216" s="1"/>
  <c r="AT71" i="216"/>
  <c r="AV71" i="216" s="1"/>
  <c r="AT369" i="216"/>
  <c r="AV369" i="216" s="1"/>
  <c r="AT73" i="216"/>
  <c r="AV73" i="216" s="1"/>
  <c r="AT67" i="216"/>
  <c r="AV67" i="216" s="1"/>
  <c r="AT448" i="216"/>
  <c r="AV448" i="216" s="1"/>
  <c r="AT398" i="216"/>
  <c r="AT298" i="216"/>
  <c r="AT268" i="216"/>
  <c r="AV268" i="216" s="1"/>
  <c r="AT192" i="216"/>
  <c r="AV192" i="216" s="1"/>
  <c r="AT116" i="216"/>
  <c r="AV116" i="216" s="1"/>
  <c r="AT103" i="216"/>
  <c r="AV103" i="216" s="1"/>
  <c r="AT19" i="216"/>
  <c r="AV19" i="216" s="1"/>
  <c r="AT429" i="216"/>
  <c r="AV429" i="216" s="1"/>
  <c r="AT404" i="216"/>
  <c r="AV404" i="216" s="1"/>
  <c r="AT263" i="216"/>
  <c r="AV263" i="216" s="1"/>
  <c r="AT295" i="216"/>
  <c r="AV295" i="216" s="1"/>
  <c r="AT173" i="216"/>
  <c r="AV173" i="216" s="1"/>
  <c r="AT250" i="216"/>
  <c r="AV250" i="216" s="1"/>
  <c r="AT205" i="216"/>
  <c r="AV205" i="216" s="1"/>
  <c r="AT75" i="216"/>
  <c r="AV75" i="216" s="1"/>
  <c r="AT23" i="216"/>
  <c r="AV23" i="216" s="1"/>
  <c r="AT498" i="216"/>
  <c r="AV498" i="216" s="1"/>
  <c r="AT388" i="216"/>
  <c r="AV388" i="216" s="1"/>
  <c r="AT259" i="216"/>
  <c r="AV259" i="216" s="1"/>
  <c r="AT288" i="216"/>
  <c r="AV288" i="216" s="1"/>
  <c r="AT169" i="216"/>
  <c r="AV169" i="216" s="1"/>
  <c r="AT135" i="216"/>
  <c r="AT179" i="216"/>
  <c r="AT21" i="216"/>
  <c r="AV21" i="216" s="1"/>
  <c r="AT77" i="216"/>
  <c r="AV77" i="216" s="1"/>
  <c r="AT27" i="216"/>
  <c r="AV27" i="216" s="1"/>
  <c r="AT494" i="216"/>
  <c r="AV494" i="216" s="1"/>
  <c r="AT380" i="216"/>
  <c r="AV380" i="216" s="1"/>
  <c r="AT255" i="216"/>
  <c r="AV255" i="216" s="1"/>
  <c r="AT472" i="216"/>
  <c r="AV472" i="216" s="1"/>
  <c r="AT162" i="216"/>
  <c r="AV162" i="216" s="1"/>
  <c r="AT226" i="216"/>
  <c r="AV226" i="216" s="1"/>
  <c r="AT152" i="216"/>
  <c r="AV152" i="216" s="1"/>
  <c r="AT32" i="216"/>
  <c r="AV32" i="216" s="1"/>
  <c r="AT127" i="216"/>
  <c r="AV127" i="216" s="1"/>
  <c r="AT92" i="216"/>
  <c r="AV92" i="216" s="1"/>
  <c r="AT30" i="216"/>
  <c r="AV30" i="216" s="1"/>
  <c r="AT490" i="216"/>
  <c r="AV490" i="216" s="1"/>
  <c r="AT360" i="216"/>
  <c r="AV360" i="216" s="1"/>
  <c r="AT251" i="216"/>
  <c r="AV251" i="216" s="1"/>
  <c r="AT348" i="216"/>
  <c r="AV348" i="216" s="1"/>
  <c r="AT158" i="216"/>
  <c r="AT209" i="216"/>
  <c r="AV209" i="216" s="1"/>
  <c r="AT143" i="216"/>
  <c r="AV143" i="216" s="1"/>
  <c r="AT14" i="216"/>
  <c r="AV14" i="216" s="1"/>
  <c r="AT34" i="216"/>
  <c r="AV34" i="216" s="1"/>
  <c r="AT483" i="216"/>
  <c r="AV483" i="216" s="1"/>
  <c r="AT350" i="216"/>
  <c r="AV350" i="216" s="1"/>
  <c r="AT394" i="216"/>
  <c r="AV394" i="216" s="1"/>
  <c r="AT333" i="216"/>
  <c r="AV333" i="216" s="1"/>
  <c r="AT154" i="216"/>
  <c r="AV154" i="216" s="1"/>
  <c r="AT186" i="216"/>
  <c r="AV186" i="216" s="1"/>
  <c r="AT216" i="216"/>
  <c r="AV216" i="216" s="1"/>
  <c r="AT18" i="216"/>
  <c r="AV18" i="216" s="1"/>
  <c r="AT46" i="216"/>
  <c r="AV46" i="216" s="1"/>
  <c r="AT56" i="216"/>
  <c r="AV56" i="216" s="1"/>
  <c r="AT400" i="216"/>
  <c r="AV400" i="216" s="1"/>
  <c r="AT416" i="216"/>
  <c r="AV416" i="216" s="1"/>
  <c r="AT312" i="216"/>
  <c r="AV312" i="216" s="1"/>
  <c r="AT277" i="216"/>
  <c r="AV277" i="216" s="1"/>
  <c r="AT200" i="216"/>
  <c r="AV200" i="216" s="1"/>
  <c r="AT106" i="216"/>
  <c r="AV106" i="216" s="1"/>
  <c r="AT104" i="216"/>
  <c r="AV104" i="216" s="1"/>
  <c r="AT466" i="216"/>
  <c r="AV466" i="216" s="1"/>
  <c r="AT358" i="216"/>
  <c r="AV358" i="216" s="1"/>
  <c r="AT310" i="216"/>
  <c r="AV310" i="216" s="1"/>
  <c r="AT273" i="216"/>
  <c r="AV273" i="216" s="1"/>
  <c r="AT197" i="216"/>
  <c r="AV197" i="216" s="1"/>
  <c r="AT102" i="216"/>
  <c r="AV102" i="216" s="1"/>
  <c r="AT100" i="216"/>
  <c r="AV100" i="216" s="1"/>
  <c r="AT267" i="216"/>
  <c r="AV267" i="216" s="1"/>
  <c r="AT148" i="216"/>
  <c r="AV148" i="216" s="1"/>
  <c r="AT374" i="216"/>
  <c r="AV374" i="216" s="1"/>
  <c r="AT461" i="216"/>
  <c r="AV461" i="216" s="1"/>
  <c r="AT287" i="216"/>
  <c r="AV287" i="216" s="1"/>
  <c r="AT223" i="216"/>
  <c r="AV223" i="216" s="1"/>
  <c r="AT170" i="216"/>
  <c r="AV170" i="216" s="1"/>
  <c r="AT76" i="216"/>
  <c r="AV76" i="216" s="1"/>
  <c r="AT74" i="216"/>
  <c r="AV74" i="216" s="1"/>
  <c r="AT40" i="216"/>
  <c r="AV40" i="216" s="1"/>
  <c r="AT467" i="216"/>
  <c r="AT473" i="216"/>
  <c r="AV473" i="216" s="1"/>
  <c r="AT210" i="216"/>
  <c r="AV210" i="216" s="1"/>
  <c r="AT95" i="216"/>
  <c r="AV95" i="216" s="1"/>
  <c r="AT182" i="216"/>
  <c r="AV182" i="216" s="1"/>
  <c r="AT53" i="216"/>
  <c r="AV53" i="216" s="1"/>
  <c r="AT463" i="216"/>
  <c r="AV463" i="216" s="1"/>
  <c r="AT439" i="216"/>
  <c r="AV439" i="216" s="1"/>
  <c r="AT206" i="216"/>
  <c r="AV206" i="216" s="1"/>
  <c r="AT83" i="216"/>
  <c r="AV83" i="216" s="1"/>
  <c r="AT88" i="216"/>
  <c r="AV88" i="216" s="1"/>
  <c r="AT452" i="216"/>
  <c r="AV452" i="216" s="1"/>
  <c r="AT343" i="216"/>
  <c r="AV343" i="216" s="1"/>
  <c r="AT176" i="216"/>
  <c r="AV176" i="216" s="1"/>
  <c r="AT72" i="216"/>
  <c r="AV72" i="216" s="1"/>
  <c r="AT420" i="216"/>
  <c r="AV420" i="216" s="1"/>
  <c r="AT433" i="216"/>
  <c r="AV433" i="216" s="1"/>
  <c r="AT341" i="216"/>
  <c r="AV341" i="216" s="1"/>
  <c r="AT172" i="216"/>
  <c r="AV172" i="216" s="1"/>
  <c r="AT229" i="216"/>
  <c r="AV229" i="216" s="1"/>
  <c r="AT51" i="216"/>
  <c r="AV51" i="216" s="1"/>
  <c r="AT139" i="216"/>
  <c r="AT443" i="216"/>
  <c r="AV443" i="216" s="1"/>
  <c r="AT337" i="216"/>
  <c r="AV337" i="216" s="1"/>
  <c r="AT243" i="216"/>
  <c r="AV243" i="216" s="1"/>
  <c r="AT159" i="216"/>
  <c r="AV159" i="216" s="1"/>
  <c r="AT54" i="216"/>
  <c r="AV54" i="216" s="1"/>
  <c r="AT59" i="216"/>
  <c r="AV59" i="216" s="1"/>
  <c r="AT424" i="216"/>
  <c r="AV424" i="216" s="1"/>
  <c r="AT270" i="216"/>
  <c r="AV270" i="216" s="1"/>
  <c r="AT235" i="216"/>
  <c r="AV235" i="216" s="1"/>
  <c r="AT194" i="216"/>
  <c r="AV194" i="216" s="1"/>
  <c r="AT471" i="216"/>
  <c r="AV471" i="216" s="1"/>
  <c r="AT378" i="216"/>
  <c r="AV378" i="216" s="1"/>
  <c r="AT308" i="216"/>
  <c r="AV308" i="216" s="1"/>
  <c r="AT230" i="216"/>
  <c r="AV230" i="216" s="1"/>
  <c r="AT114" i="216"/>
  <c r="AV114" i="216" s="1"/>
  <c r="AT437" i="216"/>
  <c r="AV437" i="216" s="1"/>
  <c r="AT370" i="216"/>
  <c r="AV370" i="216" s="1"/>
  <c r="AT306" i="216"/>
  <c r="AV306" i="216" s="1"/>
  <c r="AT177" i="216"/>
  <c r="AV177" i="216" s="1"/>
  <c r="AT111" i="216"/>
  <c r="AT15" i="216"/>
  <c r="AV15" i="216" s="1"/>
  <c r="AT406" i="216"/>
  <c r="AV406" i="216" s="1"/>
  <c r="AT342" i="216"/>
  <c r="AV342" i="216" s="1"/>
  <c r="AT163" i="216"/>
  <c r="AV163" i="216" s="1"/>
  <c r="AT78" i="216"/>
  <c r="AV78" i="216" s="1"/>
  <c r="AT55" i="216"/>
  <c r="AV55" i="216" s="1"/>
  <c r="AT401" i="216"/>
  <c r="AV401" i="216" s="1"/>
  <c r="AT280" i="216"/>
  <c r="AT254" i="216"/>
  <c r="AV254" i="216" s="1"/>
  <c r="AT70" i="216"/>
  <c r="AT367" i="216"/>
  <c r="AV367" i="216" s="1"/>
  <c r="AT193" i="216"/>
  <c r="AV193" i="216" s="1"/>
  <c r="AT363" i="216"/>
  <c r="AV363" i="216" s="1"/>
  <c r="AT189" i="216"/>
  <c r="AV189" i="216" s="1"/>
  <c r="AT457" i="216"/>
  <c r="AV457" i="216" s="1"/>
  <c r="AT174" i="216"/>
  <c r="AV174" i="216" s="1"/>
  <c r="AT469" i="216"/>
  <c r="AV469" i="216" s="1"/>
  <c r="AT166" i="216"/>
  <c r="AV166" i="216" s="1"/>
  <c r="AT423" i="216"/>
  <c r="AV423" i="216" s="1"/>
  <c r="AT244" i="216"/>
  <c r="AV244" i="216" s="1"/>
  <c r="AT518" i="216"/>
  <c r="AV518" i="216" s="1"/>
  <c r="AT137" i="216"/>
  <c r="AV137" i="216" s="1"/>
  <c r="AT36" i="216"/>
  <c r="AV36" i="216" s="1"/>
  <c r="AT418" i="216"/>
  <c r="AV418" i="216" s="1"/>
  <c r="AT124" i="216"/>
  <c r="AV124" i="216" s="1"/>
  <c r="AT47" i="216"/>
  <c r="AV47" i="216" s="1"/>
  <c r="AT484" i="216"/>
  <c r="AV484" i="216" s="1"/>
  <c r="AT120" i="216"/>
  <c r="AV120" i="216" s="1"/>
  <c r="AT275" i="216"/>
  <c r="AV275" i="216" s="1"/>
  <c r="AT93" i="216"/>
  <c r="AV93" i="216" s="1"/>
  <c r="AT64" i="216"/>
  <c r="AV64" i="216" s="1"/>
  <c r="AT271" i="216"/>
  <c r="AV271" i="216" s="1"/>
  <c r="AT89" i="216"/>
  <c r="AV89" i="216" s="1"/>
  <c r="AT519" i="216"/>
  <c r="AV519" i="216" s="1"/>
  <c r="AT507" i="216"/>
  <c r="AV507" i="216" s="1"/>
  <c r="AT272" i="216"/>
  <c r="AV272" i="216" s="1"/>
  <c r="AT500" i="216"/>
  <c r="AV500" i="216" s="1"/>
  <c r="AT109" i="216"/>
  <c r="AV109" i="216" s="1"/>
  <c r="AT451" i="216"/>
  <c r="AV451" i="216" s="1"/>
  <c r="AT480" i="216"/>
  <c r="AV480" i="216" s="1"/>
  <c r="AT292" i="216"/>
  <c r="AV292" i="216" s="1"/>
  <c r="AT279" i="216"/>
  <c r="AV279" i="216" s="1"/>
  <c r="AT269" i="216"/>
  <c r="AV269" i="216" s="1"/>
  <c r="AT276" i="216"/>
  <c r="AV276" i="216" s="1"/>
  <c r="AT301" i="216"/>
  <c r="AV301" i="216" s="1"/>
  <c r="AT57" i="216"/>
  <c r="AV57" i="216" s="1"/>
  <c r="AT286" i="216"/>
  <c r="AV286" i="216" s="1"/>
  <c r="AT284" i="216"/>
  <c r="AV284" i="216" s="1"/>
  <c r="AT107" i="216"/>
  <c r="AV107" i="216" s="1"/>
  <c r="AT17" i="216"/>
  <c r="AV17" i="216" s="1"/>
  <c r="AT144" i="216"/>
  <c r="AV144" i="216" s="1"/>
  <c r="AT25" i="216"/>
  <c r="AV25" i="216" s="1"/>
  <c r="AT98" i="216"/>
  <c r="AV98" i="216" s="1"/>
  <c r="AT69" i="216"/>
  <c r="AV69" i="216" s="1"/>
  <c r="AT58" i="216"/>
  <c r="AV58" i="216" s="1"/>
  <c r="AT213" i="216"/>
  <c r="AV213" i="216" s="1"/>
  <c r="AT140" i="216"/>
  <c r="AV140" i="216" s="1"/>
  <c r="AT136" i="216"/>
  <c r="AV136" i="216" s="1"/>
  <c r="AT221" i="216"/>
  <c r="AT167" i="216"/>
  <c r="AV167" i="216" s="1"/>
  <c r="AT258" i="216"/>
  <c r="AV258" i="216" s="1"/>
  <c r="W6" i="216"/>
  <c r="AO6" i="214"/>
  <c r="AK21" i="2" s="1"/>
  <c r="U141" i="216"/>
  <c r="I6" i="216"/>
  <c r="U94" i="216"/>
  <c r="U27" i="216"/>
  <c r="U16" i="216"/>
  <c r="U30" i="216"/>
  <c r="U74" i="216"/>
  <c r="U20" i="216"/>
  <c r="U34" i="216"/>
  <c r="U76" i="216"/>
  <c r="U24" i="216"/>
  <c r="U38" i="216"/>
  <c r="U55" i="216"/>
  <c r="U78" i="216"/>
  <c r="U53" i="216"/>
  <c r="U31" i="216"/>
  <c r="U49" i="216"/>
  <c r="U42" i="216"/>
  <c r="U61" i="216"/>
  <c r="U91" i="216"/>
  <c r="U63" i="216"/>
  <c r="U35" i="216"/>
  <c r="U93" i="216"/>
  <c r="U125" i="216"/>
  <c r="U86" i="216"/>
  <c r="U82" i="216"/>
  <c r="U106" i="216"/>
  <c r="U29" i="216"/>
  <c r="U110" i="216"/>
  <c r="U72" i="216"/>
  <c r="U95" i="216"/>
  <c r="U22" i="216"/>
  <c r="U57" i="216"/>
  <c r="U515" i="216"/>
  <c r="U478" i="216"/>
  <c r="U430" i="216"/>
  <c r="U389" i="216"/>
  <c r="U383" i="216"/>
  <c r="U438" i="216"/>
  <c r="U312" i="216"/>
  <c r="U387" i="216"/>
  <c r="U318" i="216"/>
  <c r="U229" i="216"/>
  <c r="U260" i="216"/>
  <c r="U257" i="216"/>
  <c r="U226" i="216"/>
  <c r="U138" i="216"/>
  <c r="U188" i="216"/>
  <c r="U204" i="216"/>
  <c r="U254" i="216"/>
  <c r="U92" i="216"/>
  <c r="U21" i="216"/>
  <c r="U471" i="216"/>
  <c r="U75" i="216"/>
  <c r="U115" i="216"/>
  <c r="U26" i="216"/>
  <c r="U511" i="216"/>
  <c r="U474" i="216"/>
  <c r="U426" i="216"/>
  <c r="U382" i="216"/>
  <c r="U379" i="216"/>
  <c r="U421" i="216"/>
  <c r="U308" i="216"/>
  <c r="U381" i="216"/>
  <c r="U286" i="216"/>
  <c r="U225" i="216"/>
  <c r="U256" i="216"/>
  <c r="U253" i="216"/>
  <c r="U269" i="216"/>
  <c r="U134" i="216"/>
  <c r="U184" i="216"/>
  <c r="U200" i="216"/>
  <c r="U228" i="216"/>
  <c r="U88" i="216"/>
  <c r="U25" i="216"/>
  <c r="U90" i="216"/>
  <c r="U108" i="216"/>
  <c r="U116" i="216"/>
  <c r="U33" i="216"/>
  <c r="U71" i="216"/>
  <c r="U507" i="216"/>
  <c r="U517" i="216"/>
  <c r="AX517" i="216" s="1"/>
  <c r="U422" i="216"/>
  <c r="U378" i="216"/>
  <c r="U375" i="216"/>
  <c r="U347" i="216"/>
  <c r="U304" i="216"/>
  <c r="U458" i="216"/>
  <c r="U431" i="216"/>
  <c r="U221" i="216"/>
  <c r="U252" i="216"/>
  <c r="U246" i="216"/>
  <c r="U223" i="216"/>
  <c r="U127" i="216"/>
  <c r="U177" i="216"/>
  <c r="U197" i="216"/>
  <c r="U167" i="216"/>
  <c r="U84" i="216"/>
  <c r="U32" i="216"/>
  <c r="U165" i="216"/>
  <c r="AX165" i="216" s="1"/>
  <c r="U148" i="216"/>
  <c r="U123" i="216"/>
  <c r="U121" i="216"/>
  <c r="U37" i="216"/>
  <c r="U80" i="216"/>
  <c r="U500" i="216"/>
  <c r="U513" i="216"/>
  <c r="U415" i="216"/>
  <c r="U374" i="216"/>
  <c r="U371" i="216"/>
  <c r="U452" i="216"/>
  <c r="U297" i="216"/>
  <c r="U398" i="216"/>
  <c r="U366" i="216"/>
  <c r="U112" i="216"/>
  <c r="U41" i="216"/>
  <c r="U81" i="216"/>
  <c r="U496" i="216"/>
  <c r="U509" i="216"/>
  <c r="U411" i="216"/>
  <c r="U370" i="216"/>
  <c r="U364" i="216"/>
  <c r="U428" i="216"/>
  <c r="U293" i="216"/>
  <c r="U340" i="216"/>
  <c r="U341" i="216"/>
  <c r="U214" i="216"/>
  <c r="U469" i="216"/>
  <c r="U238" i="216"/>
  <c r="U206" i="216"/>
  <c r="U273" i="216"/>
  <c r="U169" i="216"/>
  <c r="U189" i="216"/>
  <c r="U201" i="216"/>
  <c r="U73" i="216"/>
  <c r="U40" i="216"/>
  <c r="U216" i="216"/>
  <c r="U505" i="216"/>
  <c r="U120" i="216"/>
  <c r="U15" i="216"/>
  <c r="U213" i="216"/>
  <c r="U48" i="216"/>
  <c r="U100" i="216"/>
  <c r="U492" i="216"/>
  <c r="U502" i="216"/>
  <c r="U407" i="216"/>
  <c r="U367" i="216"/>
  <c r="U360" i="216"/>
  <c r="U423" i="216"/>
  <c r="U289" i="216"/>
  <c r="U336" i="216"/>
  <c r="U337" i="216"/>
  <c r="U362" i="216"/>
  <c r="U433" i="216"/>
  <c r="U234" i="216"/>
  <c r="U202" i="216"/>
  <c r="U247" i="216"/>
  <c r="U162" i="216"/>
  <c r="U185" i="216"/>
  <c r="U175" i="216"/>
  <c r="U69" i="216"/>
  <c r="U44" i="216"/>
  <c r="U182" i="216"/>
  <c r="U19" i="216"/>
  <c r="U51" i="216"/>
  <c r="U485" i="216"/>
  <c r="U498" i="216"/>
  <c r="U400" i="216"/>
  <c r="U363" i="216"/>
  <c r="U356" i="216"/>
  <c r="U420" i="216"/>
  <c r="U285" i="216"/>
  <c r="AX285" i="216" s="1"/>
  <c r="U333" i="216"/>
  <c r="U298" i="216"/>
  <c r="U332" i="216"/>
  <c r="U377" i="216"/>
  <c r="U380" i="216"/>
  <c r="U195" i="216"/>
  <c r="U233" i="216"/>
  <c r="U158" i="216"/>
  <c r="U178" i="216"/>
  <c r="U128" i="216"/>
  <c r="U65" i="216"/>
  <c r="U47" i="216"/>
  <c r="U190" i="216"/>
  <c r="U23" i="216"/>
  <c r="U66" i="216"/>
  <c r="U518" i="216"/>
  <c r="U481" i="216"/>
  <c r="U494" i="216"/>
  <c r="U396" i="216"/>
  <c r="U359" i="216"/>
  <c r="U349" i="216"/>
  <c r="U406" i="216"/>
  <c r="U282" i="216"/>
  <c r="U329" i="216"/>
  <c r="U354" i="216"/>
  <c r="U328" i="216"/>
  <c r="U369" i="216"/>
  <c r="U352" i="216"/>
  <c r="U191" i="216"/>
  <c r="U220" i="216"/>
  <c r="U154" i="216"/>
  <c r="U174" i="216"/>
  <c r="U209" i="216"/>
  <c r="U58" i="216"/>
  <c r="U250" i="216"/>
  <c r="U39" i="216"/>
  <c r="U109" i="216"/>
  <c r="U119" i="216"/>
  <c r="U499" i="216"/>
  <c r="U512" i="216"/>
  <c r="U468" i="216"/>
  <c r="U429" i="216"/>
  <c r="U455" i="216"/>
  <c r="U435" i="216"/>
  <c r="U397" i="216"/>
  <c r="U395" i="216"/>
  <c r="U306" i="216"/>
  <c r="U263" i="216"/>
  <c r="U326" i="216"/>
  <c r="U346" i="216"/>
  <c r="U391" i="216"/>
  <c r="U172" i="216"/>
  <c r="U357" i="216"/>
  <c r="U427" i="216"/>
  <c r="U155" i="216"/>
  <c r="U145" i="216"/>
  <c r="U239" i="216"/>
  <c r="U68" i="216"/>
  <c r="U43" i="216"/>
  <c r="U114" i="216"/>
  <c r="U104" i="216"/>
  <c r="U124" i="216"/>
  <c r="U131" i="216"/>
  <c r="AX131" i="216" s="1"/>
  <c r="U495" i="216"/>
  <c r="U508" i="216"/>
  <c r="U464" i="216"/>
  <c r="U416" i="216"/>
  <c r="U450" i="216"/>
  <c r="U425" i="216"/>
  <c r="U342" i="216"/>
  <c r="U376" i="216"/>
  <c r="U302" i="216"/>
  <c r="U259" i="216"/>
  <c r="U322" i="216"/>
  <c r="U335" i="216"/>
  <c r="U315" i="216"/>
  <c r="U168" i="216"/>
  <c r="U281" i="216"/>
  <c r="U372" i="216"/>
  <c r="U151" i="216"/>
  <c r="U126" i="216"/>
  <c r="U205" i="216"/>
  <c r="U102" i="216"/>
  <c r="U503" i="216"/>
  <c r="U475" i="216"/>
  <c r="U457" i="216"/>
  <c r="U408" i="216"/>
  <c r="U310" i="216"/>
  <c r="U294" i="216"/>
  <c r="U313" i="216"/>
  <c r="U142" i="216"/>
  <c r="U231" i="216"/>
  <c r="U118" i="216"/>
  <c r="U56" i="216"/>
  <c r="U484" i="216"/>
  <c r="U456" i="216"/>
  <c r="U462" i="216"/>
  <c r="U331" i="216"/>
  <c r="U295" i="216"/>
  <c r="U301" i="216"/>
  <c r="U305" i="216"/>
  <c r="U277" i="216"/>
  <c r="U208" i="216"/>
  <c r="U107" i="216"/>
  <c r="U105" i="216"/>
  <c r="U480" i="216"/>
  <c r="U449" i="216"/>
  <c r="U439" i="216"/>
  <c r="U327" i="216"/>
  <c r="U291" i="216"/>
  <c r="U292" i="216"/>
  <c r="U288" i="216"/>
  <c r="U243" i="216"/>
  <c r="U193" i="216"/>
  <c r="U103" i="216"/>
  <c r="U117" i="216"/>
  <c r="U476" i="216"/>
  <c r="U445" i="216"/>
  <c r="U414" i="216"/>
  <c r="U323" i="216"/>
  <c r="U287" i="216"/>
  <c r="U279" i="216"/>
  <c r="U311" i="216"/>
  <c r="U235" i="216"/>
  <c r="U170" i="216"/>
  <c r="U99" i="216"/>
  <c r="U472" i="216"/>
  <c r="U441" i="216"/>
  <c r="U394" i="216"/>
  <c r="U319" i="216"/>
  <c r="U418" i="216"/>
  <c r="U275" i="216"/>
  <c r="U307" i="216"/>
  <c r="U230" i="216"/>
  <c r="U166" i="216"/>
  <c r="U77" i="216"/>
  <c r="U12" i="216"/>
  <c r="U101" i="216"/>
  <c r="U519" i="216"/>
  <c r="U434" i="216"/>
  <c r="U390" i="216"/>
  <c r="U316" i="216"/>
  <c r="U339" i="216"/>
  <c r="U271" i="216"/>
  <c r="U303" i="216"/>
  <c r="U227" i="216"/>
  <c r="U163" i="216"/>
  <c r="U54" i="216"/>
  <c r="U477" i="216"/>
  <c r="U465" i="216"/>
  <c r="U345" i="216"/>
  <c r="U459" i="216"/>
  <c r="U296" i="216"/>
  <c r="U264" i="216"/>
  <c r="U350" i="216"/>
  <c r="U211" i="216"/>
  <c r="U159" i="216"/>
  <c r="U50" i="216"/>
  <c r="U199" i="216"/>
  <c r="U59" i="216"/>
  <c r="U83" i="216"/>
  <c r="U473" i="216"/>
  <c r="U463" i="216"/>
  <c r="U467" i="216"/>
  <c r="U410" i="216"/>
  <c r="U278" i="216"/>
  <c r="U361" i="216"/>
  <c r="U245" i="216"/>
  <c r="U207" i="216"/>
  <c r="U144" i="216"/>
  <c r="U219" i="216"/>
  <c r="U156" i="216"/>
  <c r="U497" i="216"/>
  <c r="U466" i="216"/>
  <c r="U488" i="216"/>
  <c r="AX488" i="216" s="1"/>
  <c r="U358" i="216"/>
  <c r="U251" i="216"/>
  <c r="U373" i="216"/>
  <c r="U183" i="216"/>
  <c r="U173" i="216"/>
  <c r="U129" i="216"/>
  <c r="U97" i="216"/>
  <c r="U386" i="216"/>
  <c r="U442" i="216"/>
  <c r="U412" i="216"/>
  <c r="U217" i="216"/>
  <c r="U161" i="216"/>
  <c r="U262" i="216"/>
  <c r="U267" i="216"/>
  <c r="U440" i="216"/>
  <c r="U338" i="216"/>
  <c r="U324" i="216"/>
  <c r="U157" i="216"/>
  <c r="U137" i="216"/>
  <c r="U413" i="216"/>
  <c r="U401" i="216"/>
  <c r="U320" i="216"/>
  <c r="U153" i="216"/>
  <c r="U186" i="216"/>
  <c r="U443" i="216"/>
  <c r="U399" i="216"/>
  <c r="U330" i="216"/>
  <c r="U149" i="216"/>
  <c r="U194" i="216"/>
  <c r="U424" i="216"/>
  <c r="U365" i="216"/>
  <c r="U353" i="216"/>
  <c r="U146" i="216"/>
  <c r="U222" i="216"/>
  <c r="U514" i="216"/>
  <c r="U403" i="216"/>
  <c r="U461" i="216"/>
  <c r="U290" i="216"/>
  <c r="U284" i="216"/>
  <c r="U171" i="216"/>
  <c r="U64" i="216"/>
  <c r="U510" i="216"/>
  <c r="U393" i="216"/>
  <c r="U451" i="216"/>
  <c r="U388" i="216"/>
  <c r="U203" i="216"/>
  <c r="U122" i="216"/>
  <c r="U67" i="216"/>
  <c r="U506" i="216"/>
  <c r="U355" i="216"/>
  <c r="U343" i="216"/>
  <c r="U280" i="216"/>
  <c r="U196" i="216"/>
  <c r="U111" i="216"/>
  <c r="U437" i="216"/>
  <c r="U46" i="216"/>
  <c r="U14" i="216"/>
  <c r="U493" i="216"/>
  <c r="U444" i="216"/>
  <c r="U299" i="216"/>
  <c r="U261" i="216"/>
  <c r="U135" i="216"/>
  <c r="U13" i="216"/>
  <c r="U18" i="216"/>
  <c r="U489" i="216"/>
  <c r="U417" i="216"/>
  <c r="U274" i="216"/>
  <c r="U242" i="216"/>
  <c r="U241" i="216"/>
  <c r="U17" i="216"/>
  <c r="U491" i="216"/>
  <c r="U405" i="216"/>
  <c r="U192" i="216"/>
  <c r="U520" i="216"/>
  <c r="U325" i="216"/>
  <c r="U150" i="216"/>
  <c r="U516" i="216"/>
  <c r="U321" i="216"/>
  <c r="U143" i="216"/>
  <c r="U501" i="216"/>
  <c r="U314" i="216"/>
  <c r="U139" i="216"/>
  <c r="U486" i="216"/>
  <c r="U270" i="216"/>
  <c r="U218" i="216"/>
  <c r="U482" i="216"/>
  <c r="U255" i="216"/>
  <c r="U258" i="216"/>
  <c r="U490" i="216"/>
  <c r="U248" i="216"/>
  <c r="U212" i="216"/>
  <c r="U483" i="216"/>
  <c r="U244" i="216"/>
  <c r="U140" i="216"/>
  <c r="U448" i="216"/>
  <c r="U268" i="216"/>
  <c r="U152" i="216"/>
  <c r="U446" i="216"/>
  <c r="U265" i="216"/>
  <c r="U224" i="216"/>
  <c r="U133" i="216"/>
  <c r="U187" i="216"/>
  <c r="U85" i="216"/>
  <c r="U180" i="216"/>
  <c r="U392" i="216"/>
  <c r="U176" i="216"/>
  <c r="U479" i="216"/>
  <c r="U136" i="216"/>
  <c r="U460" i="216"/>
  <c r="U132" i="216"/>
  <c r="U384" i="216"/>
  <c r="U348" i="216"/>
  <c r="U409" i="216"/>
  <c r="U447" i="216"/>
  <c r="U344" i="216"/>
  <c r="U179" i="216"/>
  <c r="U454" i="216"/>
  <c r="U36" i="216"/>
  <c r="U432" i="216"/>
  <c r="U240" i="216"/>
  <c r="U236" i="216"/>
  <c r="U70" i="216"/>
  <c r="U276" i="216"/>
  <c r="U52" i="216"/>
  <c r="U309" i="216"/>
  <c r="U210" i="216"/>
  <c r="U87" i="216"/>
  <c r="U237" i="216"/>
  <c r="U60" i="216"/>
  <c r="U89" i="216"/>
  <c r="U404" i="216"/>
  <c r="U272" i="216"/>
  <c r="U98" i="216"/>
  <c r="AR6" i="214"/>
  <c r="AN21" i="2" s="1"/>
  <c r="AT34" i="218"/>
  <c r="AV34" i="218" s="1"/>
  <c r="AT27" i="218"/>
  <c r="AV27" i="218" s="1"/>
  <c r="AT38" i="218"/>
  <c r="AV38" i="218" s="1"/>
  <c r="AT23" i="218"/>
  <c r="AV23" i="218" s="1"/>
  <c r="AT42" i="218"/>
  <c r="AV42" i="218" s="1"/>
  <c r="AT19" i="218"/>
  <c r="AV19" i="218" s="1"/>
  <c r="AT30" i="218"/>
  <c r="AV30" i="218" s="1"/>
  <c r="AT15" i="218"/>
  <c r="AV15" i="218" s="1"/>
  <c r="AT501" i="218"/>
  <c r="AV501" i="218" s="1"/>
  <c r="AT494" i="218"/>
  <c r="AV494" i="218" s="1"/>
  <c r="AT416" i="218"/>
  <c r="AV416" i="218" s="1"/>
  <c r="AT367" i="218"/>
  <c r="AV367" i="218" s="1"/>
  <c r="AT375" i="218"/>
  <c r="AV375" i="218" s="1"/>
  <c r="AT409" i="218"/>
  <c r="AV409" i="218" s="1"/>
  <c r="AT353" i="218"/>
  <c r="AV353" i="218" s="1"/>
  <c r="AT310" i="218"/>
  <c r="AT322" i="218"/>
  <c r="AV322" i="218" s="1"/>
  <c r="AT29" i="218"/>
  <c r="AV29" i="218" s="1"/>
  <c r="AT493" i="218"/>
  <c r="AV493" i="218" s="1"/>
  <c r="AT483" i="218"/>
  <c r="AV483" i="218" s="1"/>
  <c r="AT412" i="218"/>
  <c r="AV412" i="218" s="1"/>
  <c r="AT359" i="218"/>
  <c r="AV359" i="218" s="1"/>
  <c r="AT364" i="218"/>
  <c r="AV364" i="218" s="1"/>
  <c r="AT499" i="218"/>
  <c r="AV499" i="218" s="1"/>
  <c r="AT346" i="218"/>
  <c r="AV346" i="218" s="1"/>
  <c r="AT302" i="218"/>
  <c r="AV302" i="218" s="1"/>
  <c r="AT311" i="218"/>
  <c r="AV311" i="218" s="1"/>
  <c r="AT486" i="218"/>
  <c r="AV486" i="218" s="1"/>
  <c r="AT475" i="218"/>
  <c r="AV475" i="218" s="1"/>
  <c r="AT408" i="218"/>
  <c r="AV408" i="218" s="1"/>
  <c r="AT491" i="218"/>
  <c r="AV491" i="218" s="1"/>
  <c r="AT356" i="218"/>
  <c r="AV356" i="218" s="1"/>
  <c r="AT458" i="218"/>
  <c r="AV458" i="218" s="1"/>
  <c r="AT338" i="218"/>
  <c r="AV338" i="218" s="1"/>
  <c r="AT295" i="218"/>
  <c r="AV295" i="218" s="1"/>
  <c r="AT303" i="218"/>
  <c r="AV303" i="218" s="1"/>
  <c r="AT519" i="218"/>
  <c r="AV519" i="218" s="1"/>
  <c r="AT478" i="218"/>
  <c r="AV478" i="218" s="1"/>
  <c r="AT464" i="218"/>
  <c r="AV464" i="218" s="1"/>
  <c r="AT510" i="218"/>
  <c r="AV510" i="218" s="1"/>
  <c r="AT404" i="218"/>
  <c r="AV404" i="218" s="1"/>
  <c r="AT345" i="218"/>
  <c r="AV345" i="218" s="1"/>
  <c r="AT440" i="218"/>
  <c r="AV440" i="218" s="1"/>
  <c r="AT450" i="218"/>
  <c r="AV450" i="218" s="1"/>
  <c r="AT287" i="218"/>
  <c r="AV287" i="218" s="1"/>
  <c r="AT292" i="218"/>
  <c r="AV292" i="218" s="1"/>
  <c r="AT515" i="218"/>
  <c r="AV515" i="218" s="1"/>
  <c r="AT474" i="218"/>
  <c r="AV474" i="218" s="1"/>
  <c r="AT460" i="218"/>
  <c r="AV460" i="218" s="1"/>
  <c r="AT462" i="218"/>
  <c r="AV462" i="218" s="1"/>
  <c r="AT472" i="218"/>
  <c r="AV472" i="218" s="1"/>
  <c r="AT341" i="218"/>
  <c r="AV341" i="218" s="1"/>
  <c r="AT433" i="218"/>
  <c r="AV433" i="218" s="1"/>
  <c r="AT442" i="218"/>
  <c r="AV442" i="218" s="1"/>
  <c r="AT280" i="218"/>
  <c r="AT288" i="218"/>
  <c r="AV288" i="218" s="1"/>
  <c r="AT492" i="218"/>
  <c r="AV492" i="218" s="1"/>
  <c r="AT452" i="218"/>
  <c r="AT434" i="218"/>
  <c r="AT401" i="218"/>
  <c r="AV401" i="218" s="1"/>
  <c r="AT451" i="218"/>
  <c r="AV451" i="218" s="1"/>
  <c r="AT427" i="218"/>
  <c r="AV427" i="218" s="1"/>
  <c r="AT387" i="218"/>
  <c r="AV387" i="218" s="1"/>
  <c r="AT396" i="218"/>
  <c r="AT261" i="218"/>
  <c r="AV261" i="218" s="1"/>
  <c r="AT262" i="218"/>
  <c r="AV262" i="218" s="1"/>
  <c r="AT485" i="218"/>
  <c r="AV485" i="218" s="1"/>
  <c r="AT448" i="218"/>
  <c r="AV448" i="218" s="1"/>
  <c r="AT430" i="218"/>
  <c r="AV430" i="218" s="1"/>
  <c r="AT397" i="218"/>
  <c r="AV397" i="218" s="1"/>
  <c r="AT443" i="218"/>
  <c r="AV443" i="218" s="1"/>
  <c r="AT425" i="218"/>
  <c r="AV425" i="218" s="1"/>
  <c r="AT384" i="218"/>
  <c r="AV384" i="218" s="1"/>
  <c r="AT392" i="218"/>
  <c r="AV392" i="218" s="1"/>
  <c r="AT257" i="218"/>
  <c r="AT258" i="218"/>
  <c r="AT467" i="218"/>
  <c r="AT424" i="218"/>
  <c r="AV424" i="218" s="1"/>
  <c r="AT495" i="218"/>
  <c r="AV495" i="218" s="1"/>
  <c r="AT413" i="218"/>
  <c r="AV413" i="218" s="1"/>
  <c r="AT403" i="218"/>
  <c r="AV403" i="218" s="1"/>
  <c r="AT328" i="218"/>
  <c r="AV328" i="218" s="1"/>
  <c r="AT319" i="218"/>
  <c r="AV319" i="218" s="1"/>
  <c r="AT236" i="218"/>
  <c r="AV236" i="218" s="1"/>
  <c r="AT212" i="218"/>
  <c r="AV212" i="218" s="1"/>
  <c r="AT286" i="218"/>
  <c r="AV286" i="218" s="1"/>
  <c r="AT156" i="218"/>
  <c r="AV156" i="218" s="1"/>
  <c r="AT195" i="218"/>
  <c r="AV195" i="218" s="1"/>
  <c r="AT238" i="218"/>
  <c r="AV238" i="218" s="1"/>
  <c r="AT271" i="218"/>
  <c r="AV271" i="218" s="1"/>
  <c r="AT119" i="218"/>
  <c r="AV119" i="218" s="1"/>
  <c r="AT128" i="218"/>
  <c r="AV128" i="218" s="1"/>
  <c r="AT129" i="218"/>
  <c r="AV129" i="218" s="1"/>
  <c r="AT463" i="218"/>
  <c r="AV463" i="218" s="1"/>
  <c r="AT422" i="218"/>
  <c r="AV422" i="218" s="1"/>
  <c r="AT469" i="218"/>
  <c r="AT411" i="218"/>
  <c r="AV411" i="218" s="1"/>
  <c r="AT400" i="218"/>
  <c r="AV400" i="218" s="1"/>
  <c r="AT315" i="218"/>
  <c r="AV315" i="218" s="1"/>
  <c r="AT316" i="218"/>
  <c r="AV316" i="218" s="1"/>
  <c r="AT381" i="218"/>
  <c r="AV381" i="218" s="1"/>
  <c r="AT208" i="218"/>
  <c r="AV208" i="218" s="1"/>
  <c r="AT279" i="218"/>
  <c r="AV279" i="218" s="1"/>
  <c r="AT152" i="218"/>
  <c r="AT191" i="218"/>
  <c r="AV191" i="218" s="1"/>
  <c r="AT226" i="218"/>
  <c r="AV226" i="218" s="1"/>
  <c r="AT133" i="218"/>
  <c r="AV133" i="218" s="1"/>
  <c r="AT115" i="218"/>
  <c r="AV115" i="218" s="1"/>
  <c r="AT124" i="218"/>
  <c r="AV124" i="218" s="1"/>
  <c r="AT125" i="218"/>
  <c r="AV125" i="218" s="1"/>
  <c r="AT488" i="218"/>
  <c r="AV488" i="218" s="1"/>
  <c r="AT459" i="218"/>
  <c r="AV459" i="218" s="1"/>
  <c r="AT418" i="218"/>
  <c r="AV418" i="218" s="1"/>
  <c r="AT461" i="218"/>
  <c r="AV461" i="218" s="1"/>
  <c r="AT407" i="218"/>
  <c r="AV407" i="218" s="1"/>
  <c r="AT388" i="218"/>
  <c r="AT307" i="218"/>
  <c r="AV307" i="218" s="1"/>
  <c r="AT312" i="218"/>
  <c r="AV312" i="218" s="1"/>
  <c r="AT377" i="218"/>
  <c r="AT204" i="218"/>
  <c r="AV204" i="218" s="1"/>
  <c r="AT245" i="218"/>
  <c r="AV245" i="218" s="1"/>
  <c r="AT145" i="218"/>
  <c r="AV145" i="218" s="1"/>
  <c r="AT187" i="218"/>
  <c r="AV187" i="218" s="1"/>
  <c r="AT222" i="218"/>
  <c r="AT126" i="218"/>
  <c r="AV126" i="218" s="1"/>
  <c r="AT112" i="218"/>
  <c r="AV112" i="218" s="1"/>
  <c r="AT120" i="218"/>
  <c r="AV120" i="218" s="1"/>
  <c r="AT121" i="218"/>
  <c r="AV121" i="218" s="1"/>
  <c r="AT318" i="218"/>
  <c r="AV318" i="218" s="1"/>
  <c r="AT455" i="218"/>
  <c r="AV455" i="218" s="1"/>
  <c r="AT414" i="218"/>
  <c r="AV414" i="218" s="1"/>
  <c r="AT438" i="218"/>
  <c r="AV438" i="218" s="1"/>
  <c r="AT466" i="218"/>
  <c r="AV466" i="218" s="1"/>
  <c r="AT333" i="218"/>
  <c r="AV333" i="218" s="1"/>
  <c r="AT296" i="218"/>
  <c r="AT308" i="218"/>
  <c r="AT373" i="218"/>
  <c r="AV373" i="218" s="1"/>
  <c r="AT200" i="218"/>
  <c r="AV200" i="218" s="1"/>
  <c r="AT237" i="218"/>
  <c r="AV237" i="218" s="1"/>
  <c r="AT141" i="218"/>
  <c r="AV141" i="218" s="1"/>
  <c r="AT183" i="218"/>
  <c r="AV183" i="218" s="1"/>
  <c r="AT218" i="218"/>
  <c r="AV218" i="218" s="1"/>
  <c r="AT122" i="218"/>
  <c r="AV122" i="218" s="1"/>
  <c r="AT108" i="218"/>
  <c r="AV108" i="218" s="1"/>
  <c r="AT116" i="218"/>
  <c r="AV116" i="218" s="1"/>
  <c r="AT117" i="218"/>
  <c r="AT14" i="218"/>
  <c r="AV14" i="218" s="1"/>
  <c r="AT114" i="218"/>
  <c r="AV114" i="218" s="1"/>
  <c r="AT284" i="218"/>
  <c r="AV284" i="218" s="1"/>
  <c r="AT444" i="218"/>
  <c r="AV444" i="218" s="1"/>
  <c r="AT410" i="218"/>
  <c r="AV410" i="218" s="1"/>
  <c r="AT398" i="218"/>
  <c r="AV398" i="218" s="1"/>
  <c r="AT431" i="218"/>
  <c r="AV431" i="218" s="1"/>
  <c r="AT340" i="218"/>
  <c r="AV340" i="218" s="1"/>
  <c r="AT281" i="218"/>
  <c r="AT304" i="218"/>
  <c r="AT369" i="218"/>
  <c r="AT197" i="218"/>
  <c r="AV197" i="218" s="1"/>
  <c r="AT242" i="218"/>
  <c r="AV242" i="218" s="1"/>
  <c r="AT137" i="218"/>
  <c r="AV137" i="218" s="1"/>
  <c r="AT180" i="218"/>
  <c r="AV180" i="218" s="1"/>
  <c r="AT211" i="218"/>
  <c r="AV211" i="218" s="1"/>
  <c r="AT118" i="218"/>
  <c r="AV118" i="218" s="1"/>
  <c r="AT104" i="218"/>
  <c r="AV104" i="218" s="1"/>
  <c r="AT109" i="218"/>
  <c r="AV109" i="218" s="1"/>
  <c r="AT110" i="218"/>
  <c r="AV110" i="218" s="1"/>
  <c r="AT18" i="218"/>
  <c r="AV18" i="218" s="1"/>
  <c r="AT13" i="218"/>
  <c r="AV13" i="218" s="1"/>
  <c r="AT131" i="218"/>
  <c r="AV131" i="218" s="1"/>
  <c r="AT517" i="218"/>
  <c r="AV517" i="218" s="1"/>
  <c r="AT406" i="218"/>
  <c r="AV406" i="218" s="1"/>
  <c r="AT394" i="218"/>
  <c r="AV394" i="218" s="1"/>
  <c r="AT405" i="218"/>
  <c r="AV405" i="218" s="1"/>
  <c r="AT325" i="218"/>
  <c r="AV325" i="218" s="1"/>
  <c r="AT277" i="218"/>
  <c r="AV277" i="218" s="1"/>
  <c r="AT297" i="218"/>
  <c r="AV297" i="218" s="1"/>
  <c r="AT366" i="218"/>
  <c r="AT193" i="218"/>
  <c r="AT234" i="218"/>
  <c r="AV234" i="218" s="1"/>
  <c r="AT324" i="218"/>
  <c r="AV324" i="218" s="1"/>
  <c r="AT176" i="218"/>
  <c r="AV176" i="218" s="1"/>
  <c r="AT207" i="218"/>
  <c r="AV207" i="218" s="1"/>
  <c r="AT111" i="218"/>
  <c r="AV111" i="218" s="1"/>
  <c r="AT100" i="218"/>
  <c r="AT105" i="218"/>
  <c r="AV105" i="218" s="1"/>
  <c r="AT106" i="218"/>
  <c r="AV106" i="218" s="1"/>
  <c r="AT22" i="218"/>
  <c r="AV22" i="218" s="1"/>
  <c r="AT17" i="218"/>
  <c r="AV17" i="218" s="1"/>
  <c r="AT513" i="218"/>
  <c r="AV513" i="218" s="1"/>
  <c r="AT454" i="218"/>
  <c r="AV454" i="218" s="1"/>
  <c r="AT390" i="218"/>
  <c r="AV390" i="218" s="1"/>
  <c r="AT399" i="218"/>
  <c r="AV399" i="218" s="1"/>
  <c r="AT321" i="218"/>
  <c r="AV321" i="218" s="1"/>
  <c r="AT273" i="218"/>
  <c r="AV273" i="218" s="1"/>
  <c r="AT293" i="218"/>
  <c r="AV293" i="218" s="1"/>
  <c r="AT362" i="218"/>
  <c r="AV362" i="218" s="1"/>
  <c r="AT189" i="218"/>
  <c r="AV189" i="218" s="1"/>
  <c r="AT224" i="218"/>
  <c r="AV224" i="218" s="1"/>
  <c r="AT320" i="218"/>
  <c r="AV320" i="218" s="1"/>
  <c r="AT172" i="218"/>
  <c r="AV172" i="218" s="1"/>
  <c r="AT203" i="218"/>
  <c r="AV203" i="218" s="1"/>
  <c r="AT107" i="218"/>
  <c r="AV107" i="218" s="1"/>
  <c r="AT93" i="218"/>
  <c r="AV93" i="218" s="1"/>
  <c r="AT101" i="218"/>
  <c r="AV101" i="218" s="1"/>
  <c r="AT102" i="218"/>
  <c r="AV102" i="218" s="1"/>
  <c r="AT26" i="218"/>
  <c r="AV26" i="218" s="1"/>
  <c r="AT21" i="218"/>
  <c r="AV21" i="218" s="1"/>
  <c r="AT165" i="218"/>
  <c r="AV165" i="218" s="1"/>
  <c r="AT477" i="218"/>
  <c r="AV477" i="218" s="1"/>
  <c r="AT468" i="218"/>
  <c r="AV468" i="218" s="1"/>
  <c r="AT382" i="218"/>
  <c r="AV382" i="218" s="1"/>
  <c r="AT337" i="218"/>
  <c r="AV337" i="218" s="1"/>
  <c r="AT365" i="218"/>
  <c r="AV365" i="218" s="1"/>
  <c r="AT272" i="218"/>
  <c r="AV272" i="218" s="1"/>
  <c r="AT235" i="218"/>
  <c r="AT270" i="218"/>
  <c r="AT301" i="218"/>
  <c r="AV301" i="218" s="1"/>
  <c r="AT163" i="218"/>
  <c r="AT194" i="218"/>
  <c r="AV194" i="218" s="1"/>
  <c r="AT252" i="218"/>
  <c r="AV252" i="218" s="1"/>
  <c r="AT146" i="218"/>
  <c r="AV146" i="218" s="1"/>
  <c r="AT173" i="218"/>
  <c r="AV173" i="218" s="1"/>
  <c r="AT77" i="218"/>
  <c r="AV77" i="218" s="1"/>
  <c r="AT70" i="218"/>
  <c r="AV70" i="218" s="1"/>
  <c r="AT71" i="218"/>
  <c r="AV71" i="218" s="1"/>
  <c r="AT76" i="218"/>
  <c r="AV76" i="218" s="1"/>
  <c r="AT63" i="218"/>
  <c r="AV63" i="218" s="1"/>
  <c r="AT47" i="218"/>
  <c r="AV47" i="218" s="1"/>
  <c r="AT20" i="218"/>
  <c r="AV20" i="218" s="1"/>
  <c r="AT520" i="218"/>
  <c r="AV520" i="218" s="1"/>
  <c r="AT456" i="218"/>
  <c r="AV456" i="218" s="1"/>
  <c r="AT378" i="218"/>
  <c r="AV378" i="218" s="1"/>
  <c r="AT330" i="218"/>
  <c r="AV330" i="218" s="1"/>
  <c r="AT361" i="218"/>
  <c r="AV361" i="218" s="1"/>
  <c r="AT268" i="218"/>
  <c r="AT344" i="218"/>
  <c r="AV344" i="218" s="1"/>
  <c r="AT263" i="218"/>
  <c r="AT298" i="218"/>
  <c r="AV298" i="218" s="1"/>
  <c r="AT159" i="218"/>
  <c r="AV159" i="218" s="1"/>
  <c r="AT190" i="218"/>
  <c r="AV190" i="218" s="1"/>
  <c r="AT225" i="218"/>
  <c r="AV225" i="218" s="1"/>
  <c r="AT142" i="218"/>
  <c r="AV142" i="218" s="1"/>
  <c r="AT169" i="218"/>
  <c r="AV169" i="218" s="1"/>
  <c r="AT73" i="218"/>
  <c r="AV73" i="218" s="1"/>
  <c r="AT66" i="218"/>
  <c r="AV66" i="218" s="1"/>
  <c r="AT67" i="218"/>
  <c r="AV67" i="218" s="1"/>
  <c r="AT72" i="218"/>
  <c r="AV72" i="218" s="1"/>
  <c r="AT50" i="218"/>
  <c r="AV50" i="218" s="1"/>
  <c r="AT24" i="218"/>
  <c r="AV24" i="218" s="1"/>
  <c r="AT148" i="218"/>
  <c r="AV148" i="218" s="1"/>
  <c r="AT386" i="218"/>
  <c r="AV386" i="218" s="1"/>
  <c r="AT507" i="218"/>
  <c r="AV507" i="218" s="1"/>
  <c r="AT426" i="218"/>
  <c r="AV426" i="218" s="1"/>
  <c r="AT421" i="218"/>
  <c r="AV421" i="218" s="1"/>
  <c r="AT476" i="218"/>
  <c r="AV476" i="218" s="1"/>
  <c r="AT274" i="218"/>
  <c r="AT174" i="218"/>
  <c r="AV174" i="218" s="1"/>
  <c r="AT264" i="218"/>
  <c r="AT355" i="218"/>
  <c r="AV355" i="218" s="1"/>
  <c r="AT140" i="218"/>
  <c r="AV140" i="218" s="1"/>
  <c r="AT60" i="218"/>
  <c r="AV60" i="218" s="1"/>
  <c r="AT36" i="218"/>
  <c r="AV36" i="218" s="1"/>
  <c r="AT505" i="218"/>
  <c r="AV505" i="218" s="1"/>
  <c r="AT500" i="218"/>
  <c r="AV500" i="218" s="1"/>
  <c r="AT439" i="218"/>
  <c r="AV439" i="218" s="1"/>
  <c r="AT417" i="218"/>
  <c r="AV417" i="218" s="1"/>
  <c r="AT457" i="218"/>
  <c r="AV457" i="218" s="1"/>
  <c r="AT259" i="218"/>
  <c r="AV259" i="218" s="1"/>
  <c r="AT170" i="218"/>
  <c r="AV170" i="218" s="1"/>
  <c r="AT230" i="218"/>
  <c r="AV230" i="218" s="1"/>
  <c r="AT246" i="218"/>
  <c r="AV246" i="218" s="1"/>
  <c r="AT134" i="218"/>
  <c r="AV134" i="218" s="1"/>
  <c r="AT56" i="218"/>
  <c r="AV56" i="218" s="1"/>
  <c r="AT40" i="218"/>
  <c r="AV40" i="218" s="1"/>
  <c r="AT199" i="218"/>
  <c r="AV199" i="218" s="1"/>
  <c r="AT496" i="218"/>
  <c r="AV496" i="218" s="1"/>
  <c r="AT484" i="218"/>
  <c r="AV484" i="218" s="1"/>
  <c r="AT415" i="218"/>
  <c r="AV415" i="218" s="1"/>
  <c r="AT347" i="218"/>
  <c r="AV347" i="218" s="1"/>
  <c r="AT255" i="218"/>
  <c r="AV255" i="218" s="1"/>
  <c r="AT166" i="218"/>
  <c r="AV166" i="218" s="1"/>
  <c r="AT348" i="218"/>
  <c r="AV348" i="218" s="1"/>
  <c r="AT196" i="218"/>
  <c r="AV196" i="218" s="1"/>
  <c r="AT127" i="218"/>
  <c r="AV127" i="218" s="1"/>
  <c r="AT52" i="218"/>
  <c r="AV52" i="218" s="1"/>
  <c r="AT44" i="218"/>
  <c r="AV44" i="218" s="1"/>
  <c r="AT481" i="218"/>
  <c r="AV481" i="218" s="1"/>
  <c r="AT432" i="218"/>
  <c r="AV432" i="218" s="1"/>
  <c r="AT395" i="218"/>
  <c r="AV395" i="218" s="1"/>
  <c r="AT354" i="218"/>
  <c r="AV354" i="218" s="1"/>
  <c r="AT251" i="218"/>
  <c r="AV251" i="218" s="1"/>
  <c r="AT155" i="218"/>
  <c r="AV155" i="218" s="1"/>
  <c r="AT327" i="218"/>
  <c r="AV327" i="218" s="1"/>
  <c r="AT192" i="218"/>
  <c r="AV192" i="218" s="1"/>
  <c r="AT123" i="218"/>
  <c r="AT139" i="218"/>
  <c r="AV139" i="218" s="1"/>
  <c r="AT182" i="218"/>
  <c r="AV182" i="218" s="1"/>
  <c r="AT437" i="218"/>
  <c r="AV437" i="218" s="1"/>
  <c r="AT516" i="218"/>
  <c r="AV516" i="218" s="1"/>
  <c r="AT393" i="218"/>
  <c r="AV393" i="218" s="1"/>
  <c r="AT391" i="218"/>
  <c r="AV391" i="218" s="1"/>
  <c r="AT506" i="218"/>
  <c r="AV506" i="218" s="1"/>
  <c r="AT248" i="218"/>
  <c r="AV248" i="218" s="1"/>
  <c r="AT151" i="218"/>
  <c r="AV151" i="218" s="1"/>
  <c r="AT275" i="218"/>
  <c r="AV275" i="218" s="1"/>
  <c r="AT188" i="218"/>
  <c r="AV188" i="218" s="1"/>
  <c r="AT89" i="218"/>
  <c r="AV89" i="218" s="1"/>
  <c r="AT136" i="218"/>
  <c r="AV136" i="218" s="1"/>
  <c r="AT54" i="218"/>
  <c r="AV54" i="218" s="1"/>
  <c r="AT16" i="218"/>
  <c r="AV16" i="218" s="1"/>
  <c r="AT471" i="218"/>
  <c r="AV471" i="218" s="1"/>
  <c r="AT512" i="218"/>
  <c r="AV512" i="218" s="1"/>
  <c r="AT389" i="218"/>
  <c r="AV389" i="218" s="1"/>
  <c r="AT380" i="218"/>
  <c r="AV380" i="218" s="1"/>
  <c r="AT269" i="218"/>
  <c r="AT244" i="218"/>
  <c r="AT144" i="218"/>
  <c r="AT221" i="218"/>
  <c r="AV221" i="218" s="1"/>
  <c r="AT184" i="218"/>
  <c r="AV184" i="218" s="1"/>
  <c r="AT85" i="218"/>
  <c r="AV85" i="218" s="1"/>
  <c r="AT132" i="218"/>
  <c r="AV132" i="218" s="1"/>
  <c r="AT31" i="218"/>
  <c r="AV31" i="218" s="1"/>
  <c r="AT267" i="218"/>
  <c r="AV267" i="218" s="1"/>
  <c r="AT508" i="218"/>
  <c r="AV508" i="218" s="1"/>
  <c r="AT374" i="218"/>
  <c r="AV374" i="218" s="1"/>
  <c r="AT376" i="218"/>
  <c r="AV376" i="218" s="1"/>
  <c r="AT254" i="218"/>
  <c r="AV254" i="218" s="1"/>
  <c r="AT240" i="218"/>
  <c r="AV240" i="218" s="1"/>
  <c r="AT253" i="218"/>
  <c r="AV253" i="218" s="1"/>
  <c r="AT217" i="218"/>
  <c r="AV217" i="218" s="1"/>
  <c r="AT177" i="218"/>
  <c r="AV177" i="218" s="1"/>
  <c r="AT81" i="218"/>
  <c r="AV81" i="218" s="1"/>
  <c r="AT98" i="218"/>
  <c r="AV98" i="218" s="1"/>
  <c r="AT35" i="218"/>
  <c r="AV35" i="218" s="1"/>
  <c r="AT497" i="218"/>
  <c r="AV497" i="218" s="1"/>
  <c r="AT370" i="218"/>
  <c r="AV370" i="218" s="1"/>
  <c r="AT372" i="218"/>
  <c r="AV372" i="218" s="1"/>
  <c r="AT247" i="218"/>
  <c r="AT358" i="218"/>
  <c r="AV358" i="218" s="1"/>
  <c r="AT227" i="218"/>
  <c r="AV227" i="218" s="1"/>
  <c r="AT214" i="218"/>
  <c r="AV214" i="218" s="1"/>
  <c r="AT162" i="218"/>
  <c r="AV162" i="218" s="1"/>
  <c r="AT78" i="218"/>
  <c r="AV78" i="218" s="1"/>
  <c r="AT95" i="218"/>
  <c r="AV95" i="218" s="1"/>
  <c r="AT39" i="218"/>
  <c r="AV39" i="218" s="1"/>
  <c r="AT216" i="218"/>
  <c r="AV216" i="218" s="1"/>
  <c r="AT498" i="218"/>
  <c r="AV498" i="218" s="1"/>
  <c r="AT383" i="218"/>
  <c r="AV383" i="218" s="1"/>
  <c r="AT435" i="218"/>
  <c r="AV435" i="218" s="1"/>
  <c r="AT339" i="218"/>
  <c r="AV339" i="218" s="1"/>
  <c r="AT294" i="218"/>
  <c r="AV294" i="218" s="1"/>
  <c r="AT205" i="218"/>
  <c r="AV205" i="218" s="1"/>
  <c r="AT161" i="218"/>
  <c r="AV161" i="218" s="1"/>
  <c r="AT233" i="218"/>
  <c r="AV233" i="218" s="1"/>
  <c r="AT138" i="218"/>
  <c r="AV138" i="218" s="1"/>
  <c r="AT64" i="218"/>
  <c r="AV64" i="218" s="1"/>
  <c r="AT58" i="218"/>
  <c r="AV58" i="218" s="1"/>
  <c r="AT490" i="218"/>
  <c r="AV490" i="218" s="1"/>
  <c r="AT379" i="218"/>
  <c r="AV379" i="218" s="1"/>
  <c r="AT331" i="218"/>
  <c r="AV331" i="218" s="1"/>
  <c r="AT332" i="218"/>
  <c r="AV332" i="218" s="1"/>
  <c r="AT290" i="218"/>
  <c r="AV290" i="218" s="1"/>
  <c r="AT201" i="218"/>
  <c r="AV201" i="218" s="1"/>
  <c r="AT157" i="218"/>
  <c r="AV157" i="218" s="1"/>
  <c r="AT103" i="218"/>
  <c r="AT231" i="218"/>
  <c r="AV231" i="218" s="1"/>
  <c r="AT61" i="218"/>
  <c r="AV61" i="218" s="1"/>
  <c r="AT335" i="218"/>
  <c r="AV335" i="218" s="1"/>
  <c r="AT511" i="218"/>
  <c r="AV511" i="218" s="1"/>
  <c r="AT423" i="218"/>
  <c r="AV423" i="218" s="1"/>
  <c r="AT278" i="218"/>
  <c r="AV278" i="218" s="1"/>
  <c r="AT160" i="218"/>
  <c r="AV160" i="218" s="1"/>
  <c r="AT65" i="218"/>
  <c r="AV65" i="218" s="1"/>
  <c r="AT489" i="218"/>
  <c r="AV489" i="218" s="1"/>
  <c r="AT357" i="218"/>
  <c r="AV357" i="218" s="1"/>
  <c r="AT329" i="218"/>
  <c r="AT210" i="218"/>
  <c r="AV210" i="218" s="1"/>
  <c r="AT74" i="218"/>
  <c r="AT482" i="218"/>
  <c r="AT350" i="218"/>
  <c r="AT313" i="218"/>
  <c r="AV313" i="218" s="1"/>
  <c r="AT206" i="218"/>
  <c r="AV206" i="218" s="1"/>
  <c r="AT59" i="218"/>
  <c r="AV59" i="218" s="1"/>
  <c r="AT32" i="218"/>
  <c r="AV32" i="218" s="1"/>
  <c r="AT509" i="218"/>
  <c r="AV509" i="218" s="1"/>
  <c r="AT342" i="218"/>
  <c r="AV342" i="218" s="1"/>
  <c r="AT309" i="218"/>
  <c r="AV309" i="218" s="1"/>
  <c r="AT202" i="218"/>
  <c r="AV202" i="218" s="1"/>
  <c r="AT55" i="218"/>
  <c r="AV55" i="218" s="1"/>
  <c r="AT502" i="218"/>
  <c r="AV502" i="218" s="1"/>
  <c r="AT503" i="218"/>
  <c r="AV503" i="218" s="1"/>
  <c r="AT305" i="218"/>
  <c r="AV305" i="218" s="1"/>
  <c r="AT168" i="218"/>
  <c r="AV168" i="218" s="1"/>
  <c r="AT51" i="218"/>
  <c r="AV51" i="218" s="1"/>
  <c r="AT479" i="218"/>
  <c r="AV479" i="218" s="1"/>
  <c r="AT314" i="218"/>
  <c r="AT256" i="218"/>
  <c r="AT153" i="218"/>
  <c r="AV153" i="218" s="1"/>
  <c r="AT135" i="218"/>
  <c r="AV135" i="218" s="1"/>
  <c r="AT449" i="218"/>
  <c r="AV449" i="218" s="1"/>
  <c r="AT306" i="218"/>
  <c r="AV306" i="218" s="1"/>
  <c r="AT229" i="218"/>
  <c r="AV229" i="218" s="1"/>
  <c r="AT149" i="218"/>
  <c r="AV149" i="218" s="1"/>
  <c r="AT94" i="218"/>
  <c r="AV94" i="218" s="1"/>
  <c r="AT250" i="218"/>
  <c r="AV250" i="218" s="1"/>
  <c r="AT445" i="218"/>
  <c r="AV445" i="218" s="1"/>
  <c r="AT299" i="218"/>
  <c r="AV299" i="218" s="1"/>
  <c r="AT223" i="218"/>
  <c r="AV223" i="218" s="1"/>
  <c r="AT228" i="218"/>
  <c r="AV228" i="218" s="1"/>
  <c r="AT90" i="218"/>
  <c r="AV90" i="218" s="1"/>
  <c r="AT420" i="218"/>
  <c r="AV420" i="218" s="1"/>
  <c r="AT441" i="218"/>
  <c r="AV441" i="218" s="1"/>
  <c r="AT291" i="218"/>
  <c r="AV291" i="218" s="1"/>
  <c r="AT219" i="218"/>
  <c r="AV219" i="218" s="1"/>
  <c r="AT343" i="218"/>
  <c r="AV343" i="218" s="1"/>
  <c r="AT86" i="218"/>
  <c r="AT12" i="218"/>
  <c r="AV12" i="218" s="1"/>
  <c r="AT514" i="218"/>
  <c r="AT239" i="218"/>
  <c r="AV239" i="218" s="1"/>
  <c r="AT220" i="218"/>
  <c r="AV220" i="218" s="1"/>
  <c r="AT154" i="218"/>
  <c r="AV154" i="218" s="1"/>
  <c r="AT87" i="218"/>
  <c r="AV87" i="218" s="1"/>
  <c r="AT349" i="218"/>
  <c r="AV349" i="218" s="1"/>
  <c r="AT175" i="218"/>
  <c r="AV175" i="218" s="1"/>
  <c r="AT49" i="218"/>
  <c r="AV49" i="218" s="1"/>
  <c r="AT97" i="218"/>
  <c r="AV97" i="218" s="1"/>
  <c r="AT480" i="218"/>
  <c r="AV480" i="218" s="1"/>
  <c r="AT171" i="218"/>
  <c r="AV171" i="218" s="1"/>
  <c r="AT429" i="218"/>
  <c r="AV429" i="218" s="1"/>
  <c r="AT167" i="218"/>
  <c r="AV167" i="218" s="1"/>
  <c r="AT276" i="218"/>
  <c r="AV276" i="218" s="1"/>
  <c r="AT260" i="218"/>
  <c r="AV260" i="218" s="1"/>
  <c r="AT265" i="218"/>
  <c r="AV265" i="218" s="1"/>
  <c r="AT241" i="218"/>
  <c r="AV241" i="218" s="1"/>
  <c r="AT243" i="218"/>
  <c r="AV243" i="218" s="1"/>
  <c r="AT158" i="218"/>
  <c r="AV158" i="218" s="1"/>
  <c r="AT326" i="218"/>
  <c r="AV326" i="218" s="1"/>
  <c r="AT150" i="218"/>
  <c r="AV150" i="218" s="1"/>
  <c r="AT447" i="218"/>
  <c r="AV447" i="218" s="1"/>
  <c r="AT143" i="218"/>
  <c r="AV143" i="218" s="1"/>
  <c r="AT352" i="218"/>
  <c r="AV352" i="218" s="1"/>
  <c r="AT282" i="218"/>
  <c r="AV282" i="218" s="1"/>
  <c r="AT69" i="218"/>
  <c r="AV69" i="218" s="1"/>
  <c r="AT48" i="218"/>
  <c r="AT473" i="218"/>
  <c r="AV473" i="218" s="1"/>
  <c r="AT185" i="218"/>
  <c r="AV185" i="218" s="1"/>
  <c r="AT82" i="218"/>
  <c r="AV82" i="218" s="1"/>
  <c r="AT446" i="218"/>
  <c r="AV446" i="218" s="1"/>
  <c r="AT83" i="218"/>
  <c r="AV83" i="218" s="1"/>
  <c r="AT518" i="218"/>
  <c r="AV518" i="218" s="1"/>
  <c r="AT68" i="218"/>
  <c r="AV68" i="218" s="1"/>
  <c r="AT25" i="218"/>
  <c r="AV25" i="218" s="1"/>
  <c r="AT371" i="218"/>
  <c r="AV371" i="218" s="1"/>
  <c r="AT57" i="218"/>
  <c r="AV57" i="218" s="1"/>
  <c r="AT360" i="218"/>
  <c r="AV360" i="218" s="1"/>
  <c r="AT53" i="218"/>
  <c r="AV53" i="218" s="1"/>
  <c r="AT465" i="218"/>
  <c r="AV465" i="218" s="1"/>
  <c r="AT80" i="218"/>
  <c r="AV80" i="218" s="1"/>
  <c r="AT323" i="218"/>
  <c r="AV323" i="218" s="1"/>
  <c r="AT33" i="218"/>
  <c r="AV33" i="218" s="1"/>
  <c r="AT43" i="218"/>
  <c r="AV43" i="218" s="1"/>
  <c r="AT289" i="218"/>
  <c r="AV289" i="218" s="1"/>
  <c r="AT37" i="218"/>
  <c r="AV37" i="218" s="1"/>
  <c r="AT285" i="218"/>
  <c r="AT41" i="218"/>
  <c r="AV41" i="218" s="1"/>
  <c r="AT186" i="218"/>
  <c r="AV186" i="218" s="1"/>
  <c r="AT179" i="218"/>
  <c r="AV179" i="218" s="1"/>
  <c r="AT84" i="218"/>
  <c r="AV84" i="218" s="1"/>
  <c r="AT75" i="218"/>
  <c r="AV75" i="218" s="1"/>
  <c r="AT91" i="218"/>
  <c r="AV91" i="218" s="1"/>
  <c r="AT46" i="218"/>
  <c r="AV46" i="218" s="1"/>
  <c r="AT363" i="218"/>
  <c r="AV363" i="218" s="1"/>
  <c r="AT178" i="218"/>
  <c r="AV178" i="218" s="1"/>
  <c r="AT336" i="218"/>
  <c r="AV336" i="218" s="1"/>
  <c r="AT213" i="218"/>
  <c r="AT92" i="218"/>
  <c r="AV92" i="218" s="1"/>
  <c r="AT88" i="218"/>
  <c r="AT209" i="218"/>
  <c r="AV209" i="218" s="1"/>
  <c r="AT428" i="218"/>
  <c r="AV428" i="218" s="1"/>
  <c r="AT99" i="218"/>
  <c r="AV99" i="218" s="1"/>
  <c r="W6" i="218"/>
  <c r="AO6" i="215"/>
  <c r="AK22" i="2" s="1"/>
  <c r="AT61" i="221"/>
  <c r="AV61" i="221" s="1"/>
  <c r="AB6" i="221"/>
  <c r="R6" i="221"/>
  <c r="U33" i="222"/>
  <c r="S6" i="217"/>
  <c r="O24" i="2" s="1"/>
  <c r="U22" i="208"/>
  <c r="J6" i="208"/>
  <c r="U135" i="217"/>
  <c r="R6" i="210"/>
  <c r="AR6" i="205"/>
  <c r="AN13" i="2" s="1"/>
  <c r="U121" i="210"/>
  <c r="I6" i="210"/>
  <c r="U363" i="210"/>
  <c r="U27" i="210"/>
  <c r="U114" i="210"/>
  <c r="U30" i="210"/>
  <c r="U34" i="210"/>
  <c r="U38" i="210"/>
  <c r="U66" i="210"/>
  <c r="U63" i="210"/>
  <c r="U42" i="210"/>
  <c r="U117" i="210"/>
  <c r="U46" i="210"/>
  <c r="U49" i="210"/>
  <c r="U53" i="210"/>
  <c r="U14" i="210"/>
  <c r="U16" i="210"/>
  <c r="U57" i="210"/>
  <c r="U125" i="210"/>
  <c r="U18" i="210"/>
  <c r="U39" i="210"/>
  <c r="U91" i="210"/>
  <c r="U87" i="210"/>
  <c r="U76" i="210"/>
  <c r="U41" i="210"/>
  <c r="U43" i="210"/>
  <c r="U129" i="210"/>
  <c r="U97" i="210"/>
  <c r="U131" i="210"/>
  <c r="U29" i="210"/>
  <c r="U72" i="210"/>
  <c r="U106" i="210"/>
  <c r="U48" i="210"/>
  <c r="U506" i="210"/>
  <c r="U423" i="210"/>
  <c r="U443" i="210"/>
  <c r="U478" i="210"/>
  <c r="U502" i="210"/>
  <c r="U407" i="210"/>
  <c r="U437" i="210"/>
  <c r="U400" i="210"/>
  <c r="U319" i="210"/>
  <c r="U397" i="210"/>
  <c r="U246" i="210"/>
  <c r="U262" i="210"/>
  <c r="U209" i="210"/>
  <c r="U236" i="210"/>
  <c r="U149" i="210"/>
  <c r="U184" i="210"/>
  <c r="U133" i="210"/>
  <c r="U189" i="210"/>
  <c r="U159" i="210"/>
  <c r="U75" i="210"/>
  <c r="U318" i="210"/>
  <c r="U136" i="210"/>
  <c r="U52" i="210"/>
  <c r="U503" i="210"/>
  <c r="U416" i="210"/>
  <c r="U439" i="210"/>
  <c r="U474" i="210"/>
  <c r="U498" i="210"/>
  <c r="U454" i="210"/>
  <c r="U406" i="210"/>
  <c r="U396" i="210"/>
  <c r="U313" i="210"/>
  <c r="U382" i="210"/>
  <c r="U242" i="210"/>
  <c r="U258" i="210"/>
  <c r="U205" i="210"/>
  <c r="U229" i="210"/>
  <c r="U146" i="210"/>
  <c r="U177" i="210"/>
  <c r="U126" i="210"/>
  <c r="U166" i="210"/>
  <c r="U151" i="210"/>
  <c r="U71" i="210"/>
  <c r="U56" i="210"/>
  <c r="U499" i="210"/>
  <c r="U412" i="210"/>
  <c r="U432" i="210"/>
  <c r="U467" i="210"/>
  <c r="U494" i="210"/>
  <c r="U405" i="210"/>
  <c r="U399" i="210"/>
  <c r="U392" i="210"/>
  <c r="U309" i="210"/>
  <c r="U344" i="210"/>
  <c r="U404" i="210"/>
  <c r="U254" i="210"/>
  <c r="U201" i="210"/>
  <c r="U225" i="210"/>
  <c r="U244" i="210"/>
  <c r="U173" i="210"/>
  <c r="U122" i="210"/>
  <c r="U142" i="210"/>
  <c r="U185" i="210"/>
  <c r="U67" i="210"/>
  <c r="U110" i="210"/>
  <c r="U98" i="210"/>
  <c r="U80" i="210"/>
  <c r="U60" i="210"/>
  <c r="U495" i="210"/>
  <c r="U408" i="210"/>
  <c r="U428" i="210"/>
  <c r="U463" i="210"/>
  <c r="U490" i="210"/>
  <c r="U398" i="210"/>
  <c r="U395" i="210"/>
  <c r="U388" i="210"/>
  <c r="U305" i="210"/>
  <c r="U333" i="210"/>
  <c r="U323" i="210"/>
  <c r="U247" i="210"/>
  <c r="U194" i="210"/>
  <c r="U221" i="210"/>
  <c r="U352" i="210"/>
  <c r="U169" i="210"/>
  <c r="U118" i="210"/>
  <c r="U138" i="210"/>
  <c r="U178" i="210"/>
  <c r="U250" i="210"/>
  <c r="U284" i="210"/>
  <c r="U132" i="210"/>
  <c r="U12" i="210"/>
  <c r="U165" i="210"/>
  <c r="U491" i="210"/>
  <c r="U519" i="210"/>
  <c r="U424" i="210"/>
  <c r="U459" i="210"/>
  <c r="U483" i="210"/>
  <c r="U394" i="210"/>
  <c r="U391" i="210"/>
  <c r="U381" i="210"/>
  <c r="U298" i="210"/>
  <c r="U314" i="210"/>
  <c r="U393" i="210"/>
  <c r="U243" i="210"/>
  <c r="U190" i="210"/>
  <c r="U217" i="210"/>
  <c r="U316" i="210"/>
  <c r="U255" i="210"/>
  <c r="U111" i="210"/>
  <c r="U134" i="210"/>
  <c r="U162" i="210"/>
  <c r="U231" i="210"/>
  <c r="U267" i="210"/>
  <c r="U484" i="210"/>
  <c r="U515" i="210"/>
  <c r="U417" i="210"/>
  <c r="U455" i="210"/>
  <c r="U479" i="210"/>
  <c r="U390" i="210"/>
  <c r="U387" i="210"/>
  <c r="U377" i="210"/>
  <c r="U294" i="210"/>
  <c r="U310" i="210"/>
  <c r="U370" i="210"/>
  <c r="U239" i="210"/>
  <c r="U186" i="210"/>
  <c r="U214" i="210"/>
  <c r="U278" i="210"/>
  <c r="U240" i="210"/>
  <c r="U107" i="210"/>
  <c r="U127" i="210"/>
  <c r="U154" i="210"/>
  <c r="U13" i="210"/>
  <c r="U148" i="210"/>
  <c r="U20" i="210"/>
  <c r="U64" i="210"/>
  <c r="U480" i="210"/>
  <c r="U511" i="210"/>
  <c r="U413" i="210"/>
  <c r="U452" i="210"/>
  <c r="U475" i="210"/>
  <c r="U383" i="210"/>
  <c r="U384" i="210"/>
  <c r="U373" i="210"/>
  <c r="U290" i="210"/>
  <c r="U306" i="210"/>
  <c r="U340" i="210"/>
  <c r="U369" i="210"/>
  <c r="U179" i="210"/>
  <c r="U210" i="210"/>
  <c r="U378" i="210"/>
  <c r="U312" i="210"/>
  <c r="U103" i="210"/>
  <c r="U123" i="210"/>
  <c r="U143" i="210"/>
  <c r="U17" i="210"/>
  <c r="U24" i="210"/>
  <c r="U476" i="210"/>
  <c r="U507" i="210"/>
  <c r="U409" i="210"/>
  <c r="U448" i="210"/>
  <c r="U468" i="210"/>
  <c r="U379" i="210"/>
  <c r="U380" i="210"/>
  <c r="U366" i="210"/>
  <c r="U286" i="210"/>
  <c r="U302" i="210"/>
  <c r="U420" i="210"/>
  <c r="U355" i="210"/>
  <c r="U175" i="210"/>
  <c r="U206" i="210"/>
  <c r="U297" i="210"/>
  <c r="U274" i="210"/>
  <c r="U99" i="210"/>
  <c r="U119" i="210"/>
  <c r="U139" i="210"/>
  <c r="U21" i="210"/>
  <c r="U58" i="210"/>
  <c r="U182" i="210"/>
  <c r="U457" i="210"/>
  <c r="U481" i="210"/>
  <c r="U512" i="210"/>
  <c r="U425" i="210"/>
  <c r="U445" i="210"/>
  <c r="U356" i="210"/>
  <c r="U357" i="210"/>
  <c r="U343" i="210"/>
  <c r="U260" i="210"/>
  <c r="U280" i="210"/>
  <c r="U303" i="210"/>
  <c r="U336" i="210"/>
  <c r="U152" i="210"/>
  <c r="U183" i="210"/>
  <c r="U222" i="210"/>
  <c r="U163" i="210"/>
  <c r="U73" i="210"/>
  <c r="U100" i="210"/>
  <c r="U116" i="210"/>
  <c r="U44" i="210"/>
  <c r="U15" i="210"/>
  <c r="U227" i="210"/>
  <c r="U450" i="210"/>
  <c r="U477" i="210"/>
  <c r="U508" i="210"/>
  <c r="U421" i="210"/>
  <c r="U441" i="210"/>
  <c r="U349" i="210"/>
  <c r="U353" i="210"/>
  <c r="U339" i="210"/>
  <c r="U256" i="210"/>
  <c r="U276" i="210"/>
  <c r="U296" i="210"/>
  <c r="U308" i="210"/>
  <c r="U145" i="210"/>
  <c r="U180" i="210"/>
  <c r="U218" i="210"/>
  <c r="U155" i="210"/>
  <c r="U69" i="210"/>
  <c r="U93" i="210"/>
  <c r="U109" i="210"/>
  <c r="U47" i="210"/>
  <c r="U199" i="210"/>
  <c r="U403" i="210"/>
  <c r="U37" i="210"/>
  <c r="U510" i="210"/>
  <c r="U447" i="210"/>
  <c r="U509" i="210"/>
  <c r="U322" i="210"/>
  <c r="U327" i="210"/>
  <c r="U253" i="210"/>
  <c r="U213" i="210"/>
  <c r="U153" i="210"/>
  <c r="U137" i="210"/>
  <c r="U208" i="210"/>
  <c r="U338" i="210"/>
  <c r="U304" i="210"/>
  <c r="U90" i="210"/>
  <c r="U331" i="210"/>
  <c r="U31" i="210"/>
  <c r="U472" i="210"/>
  <c r="U505" i="210"/>
  <c r="U464" i="210"/>
  <c r="U376" i="210"/>
  <c r="U279" i="210"/>
  <c r="U374" i="210"/>
  <c r="U171" i="210"/>
  <c r="U251" i="210"/>
  <c r="U92" i="210"/>
  <c r="U135" i="210"/>
  <c r="U422" i="210"/>
  <c r="U193" i="210"/>
  <c r="U35" i="210"/>
  <c r="U469" i="210"/>
  <c r="U471" i="210"/>
  <c r="U460" i="210"/>
  <c r="U372" i="210"/>
  <c r="U275" i="210"/>
  <c r="U315" i="210"/>
  <c r="U167" i="210"/>
  <c r="U237" i="210"/>
  <c r="U88" i="210"/>
  <c r="U128" i="210"/>
  <c r="U50" i="210"/>
  <c r="U140" i="210"/>
  <c r="U465" i="210"/>
  <c r="U520" i="210"/>
  <c r="U456" i="210"/>
  <c r="U365" i="210"/>
  <c r="U271" i="210"/>
  <c r="U311" i="210"/>
  <c r="U160" i="210"/>
  <c r="U230" i="210"/>
  <c r="U84" i="210"/>
  <c r="U124" i="210"/>
  <c r="U273" i="210"/>
  <c r="U54" i="210"/>
  <c r="U144" i="210"/>
  <c r="U461" i="210"/>
  <c r="U516" i="210"/>
  <c r="U449" i="210"/>
  <c r="U361" i="210"/>
  <c r="U264" i="210"/>
  <c r="U307" i="210"/>
  <c r="U156" i="210"/>
  <c r="U226" i="210"/>
  <c r="U77" i="210"/>
  <c r="U120" i="210"/>
  <c r="U386" i="210"/>
  <c r="U435" i="210"/>
  <c r="U277" i="210"/>
  <c r="U431" i="210"/>
  <c r="U415" i="210"/>
  <c r="U325" i="210"/>
  <c r="U282" i="210"/>
  <c r="U219" i="210"/>
  <c r="U95" i="210"/>
  <c r="U446" i="210"/>
  <c r="U501" i="210"/>
  <c r="U434" i="210"/>
  <c r="U350" i="210"/>
  <c r="U252" i="210"/>
  <c r="U292" i="210"/>
  <c r="U270" i="210"/>
  <c r="U211" i="210"/>
  <c r="U65" i="210"/>
  <c r="U105" i="210"/>
  <c r="U489" i="210"/>
  <c r="U348" i="210"/>
  <c r="U196" i="210"/>
  <c r="U486" i="210"/>
  <c r="U86" i="210"/>
  <c r="U204" i="210"/>
  <c r="U442" i="210"/>
  <c r="U497" i="210"/>
  <c r="U430" i="210"/>
  <c r="U346" i="210"/>
  <c r="U245" i="210"/>
  <c r="U288" i="210"/>
  <c r="U263" i="210"/>
  <c r="U207" i="210"/>
  <c r="U293" i="210"/>
  <c r="U101" i="210"/>
  <c r="U174" i="210"/>
  <c r="U438" i="210"/>
  <c r="U493" i="210"/>
  <c r="U426" i="210"/>
  <c r="U342" i="210"/>
  <c r="U241" i="210"/>
  <c r="U281" i="210"/>
  <c r="U248" i="210"/>
  <c r="U203" i="210"/>
  <c r="U200" i="210"/>
  <c r="U94" i="210"/>
  <c r="U192" i="210"/>
  <c r="U83" i="210"/>
  <c r="U496" i="210"/>
  <c r="U440" i="210"/>
  <c r="U371" i="210"/>
  <c r="U358" i="210"/>
  <c r="U295" i="210"/>
  <c r="U321" i="210"/>
  <c r="U195" i="210"/>
  <c r="U238" i="210"/>
  <c r="U112" i="210"/>
  <c r="U32" i="210"/>
  <c r="U233" i="210"/>
  <c r="U429" i="210"/>
  <c r="U287" i="210"/>
  <c r="U212" i="210"/>
  <c r="U102" i="210"/>
  <c r="U332" i="210"/>
  <c r="U176" i="210"/>
  <c r="U51" i="210"/>
  <c r="U68" i="210"/>
  <c r="U492" i="210"/>
  <c r="U433" i="210"/>
  <c r="U364" i="210"/>
  <c r="U354" i="210"/>
  <c r="U291" i="210"/>
  <c r="U389" i="210"/>
  <c r="U191" i="210"/>
  <c r="U223" i="210"/>
  <c r="U108" i="210"/>
  <c r="U36" i="210"/>
  <c r="U485" i="210"/>
  <c r="U360" i="210"/>
  <c r="U347" i="210"/>
  <c r="U359" i="210"/>
  <c r="U187" i="210"/>
  <c r="U104" i="210"/>
  <c r="U40" i="210"/>
  <c r="U19" i="210"/>
  <c r="U473" i="210"/>
  <c r="U418" i="210"/>
  <c r="U345" i="210"/>
  <c r="U272" i="210"/>
  <c r="U289" i="210"/>
  <c r="U234" i="210"/>
  <c r="U89" i="210"/>
  <c r="U216" i="210"/>
  <c r="U451" i="210"/>
  <c r="U299" i="210"/>
  <c r="U158" i="210"/>
  <c r="U335" i="210"/>
  <c r="U82" i="210"/>
  <c r="U330" i="210"/>
  <c r="U55" i="210"/>
  <c r="U482" i="210"/>
  <c r="U268" i="210"/>
  <c r="U150" i="210"/>
  <c r="U375" i="210"/>
  <c r="U341" i="210"/>
  <c r="U337" i="210"/>
  <c r="U444" i="210"/>
  <c r="U265" i="210"/>
  <c r="U141" i="210"/>
  <c r="U228" i="210"/>
  <c r="U220" i="210"/>
  <c r="U25" i="210"/>
  <c r="U414" i="210"/>
  <c r="U261" i="210"/>
  <c r="U197" i="210"/>
  <c r="U410" i="210"/>
  <c r="U257" i="210"/>
  <c r="U115" i="210"/>
  <c r="U74" i="210"/>
  <c r="U224" i="210"/>
  <c r="U285" i="210"/>
  <c r="U517" i="210"/>
  <c r="U269" i="210"/>
  <c r="U85" i="210"/>
  <c r="U33" i="210"/>
  <c r="U22" i="210"/>
  <c r="U513" i="210"/>
  <c r="U329" i="210"/>
  <c r="U81" i="210"/>
  <c r="U26" i="210"/>
  <c r="U411" i="210"/>
  <c r="U235" i="210"/>
  <c r="U78" i="210"/>
  <c r="U61" i="210"/>
  <c r="U326" i="210"/>
  <c r="U202" i="210"/>
  <c r="U59" i="210"/>
  <c r="U157" i="210"/>
  <c r="U320" i="210"/>
  <c r="U462" i="210"/>
  <c r="U259" i="210"/>
  <c r="U518" i="210"/>
  <c r="U488" i="210"/>
  <c r="U172" i="210"/>
  <c r="U427" i="210"/>
  <c r="U328" i="210"/>
  <c r="U161" i="210"/>
  <c r="U466" i="210"/>
  <c r="U188" i="210"/>
  <c r="U367" i="210"/>
  <c r="U514" i="210"/>
  <c r="U362" i="210"/>
  <c r="U168" i="210"/>
  <c r="U500" i="210"/>
  <c r="U324" i="210"/>
  <c r="U458" i="210"/>
  <c r="U401" i="210"/>
  <c r="U170" i="210"/>
  <c r="U301" i="210"/>
  <c r="U23" i="210"/>
  <c r="AN6" i="214"/>
  <c r="AJ21" i="2" s="1"/>
  <c r="AQ6" i="216"/>
  <c r="AM23" i="2" s="1"/>
  <c r="AN6" i="216"/>
  <c r="AJ23" i="2" s="1"/>
  <c r="AN6" i="222"/>
  <c r="AJ29" i="2" s="1"/>
  <c r="AP6" i="223"/>
  <c r="AL30" i="2" s="1"/>
  <c r="AO6" i="207"/>
  <c r="AK14" i="2" s="1"/>
  <c r="AK6" i="207"/>
  <c r="AK6" i="208"/>
  <c r="AT124" i="205"/>
  <c r="AV124" i="205" s="1"/>
  <c r="AT82" i="205"/>
  <c r="AV82" i="205" s="1"/>
  <c r="AT50" i="205"/>
  <c r="AV50" i="205" s="1"/>
  <c r="AT43" i="205"/>
  <c r="AV43" i="205" s="1"/>
  <c r="AT58" i="205"/>
  <c r="AV58" i="205" s="1"/>
  <c r="AT74" i="205"/>
  <c r="AV74" i="205" s="1"/>
  <c r="AT16" i="205"/>
  <c r="AV16" i="205" s="1"/>
  <c r="AT24" i="205"/>
  <c r="AV24" i="205" s="1"/>
  <c r="AT31" i="205"/>
  <c r="AV31" i="205" s="1"/>
  <c r="AT77" i="205"/>
  <c r="AV77" i="205" s="1"/>
  <c r="AT39" i="205"/>
  <c r="AV39" i="205" s="1"/>
  <c r="AT93" i="205"/>
  <c r="AV93" i="205" s="1"/>
  <c r="AT20" i="205"/>
  <c r="AV20" i="205" s="1"/>
  <c r="AT35" i="205"/>
  <c r="AV35" i="205" s="1"/>
  <c r="AT71" i="205"/>
  <c r="AV71" i="205" s="1"/>
  <c r="AT54" i="205"/>
  <c r="AV54" i="205" s="1"/>
  <c r="AT97" i="205"/>
  <c r="AV97" i="205" s="1"/>
  <c r="AT29" i="205"/>
  <c r="AV29" i="205" s="1"/>
  <c r="AT12" i="205"/>
  <c r="AT53" i="205"/>
  <c r="AV53" i="205" s="1"/>
  <c r="AT520" i="205"/>
  <c r="AV520" i="205" s="1"/>
  <c r="AT494" i="205"/>
  <c r="AV494" i="205" s="1"/>
  <c r="AT421" i="205"/>
  <c r="AV421" i="205" s="1"/>
  <c r="AT415" i="205"/>
  <c r="AV415" i="205" s="1"/>
  <c r="AT428" i="205"/>
  <c r="AV428" i="205" s="1"/>
  <c r="AT363" i="205"/>
  <c r="AV363" i="205" s="1"/>
  <c r="AT364" i="205"/>
  <c r="AV364" i="205" s="1"/>
  <c r="AT332" i="205"/>
  <c r="AV332" i="205" s="1"/>
  <c r="AT377" i="205"/>
  <c r="AV377" i="205" s="1"/>
  <c r="AT261" i="205"/>
  <c r="AV261" i="205" s="1"/>
  <c r="AT243" i="205"/>
  <c r="AV243" i="205" s="1"/>
  <c r="AT303" i="205"/>
  <c r="AV303" i="205" s="1"/>
  <c r="AT260" i="205"/>
  <c r="AV260" i="205" s="1"/>
  <c r="AT315" i="205"/>
  <c r="AV315" i="205" s="1"/>
  <c r="AT190" i="205"/>
  <c r="AV190" i="205" s="1"/>
  <c r="AT115" i="205"/>
  <c r="AV115" i="205" s="1"/>
  <c r="AT139" i="205"/>
  <c r="AV139" i="205" s="1"/>
  <c r="AT179" i="205"/>
  <c r="AV179" i="205" s="1"/>
  <c r="AT83" i="205"/>
  <c r="AV83" i="205" s="1"/>
  <c r="AT51" i="205"/>
  <c r="AV51" i="205" s="1"/>
  <c r="AT207" i="205"/>
  <c r="AV207" i="205" s="1"/>
  <c r="AT250" i="205"/>
  <c r="AV250" i="205" s="1"/>
  <c r="AT486" i="205"/>
  <c r="AV486" i="205" s="1"/>
  <c r="AT414" i="205"/>
  <c r="AV414" i="205" s="1"/>
  <c r="AT156" i="205"/>
  <c r="AV156" i="205" s="1"/>
  <c r="AT69" i="205"/>
  <c r="AV69" i="205" s="1"/>
  <c r="AT352" i="205"/>
  <c r="AV352" i="205" s="1"/>
  <c r="AT417" i="205"/>
  <c r="AV417" i="205" s="1"/>
  <c r="AT400" i="205"/>
  <c r="AV400" i="205" s="1"/>
  <c r="AT375" i="205"/>
  <c r="AV375" i="205" s="1"/>
  <c r="AT204" i="205"/>
  <c r="AV204" i="205" s="1"/>
  <c r="AT194" i="205"/>
  <c r="AV194" i="205" s="1"/>
  <c r="AT100" i="205"/>
  <c r="AV100" i="205" s="1"/>
  <c r="AT90" i="205"/>
  <c r="AV90" i="205" s="1"/>
  <c r="AT57" i="205"/>
  <c r="AV57" i="205" s="1"/>
  <c r="AT516" i="205"/>
  <c r="AT490" i="205"/>
  <c r="AV490" i="205" s="1"/>
  <c r="AT510" i="205"/>
  <c r="AT469" i="205"/>
  <c r="AV469" i="205" s="1"/>
  <c r="AT426" i="205"/>
  <c r="AV426" i="205" s="1"/>
  <c r="AT359" i="205"/>
  <c r="AV359" i="205" s="1"/>
  <c r="AT353" i="205"/>
  <c r="AV353" i="205" s="1"/>
  <c r="AT399" i="205"/>
  <c r="AV399" i="205" s="1"/>
  <c r="AT365" i="205"/>
  <c r="AV365" i="205" s="1"/>
  <c r="AT257" i="205"/>
  <c r="AV257" i="205" s="1"/>
  <c r="AT228" i="205"/>
  <c r="AV228" i="205" s="1"/>
  <c r="AT294" i="205"/>
  <c r="AV294" i="205" s="1"/>
  <c r="AT252" i="205"/>
  <c r="AV252" i="205" s="1"/>
  <c r="AT305" i="205"/>
  <c r="AV305" i="205" s="1"/>
  <c r="AT187" i="205"/>
  <c r="AV187" i="205" s="1"/>
  <c r="AT112" i="205"/>
  <c r="AV112" i="205" s="1"/>
  <c r="AT135" i="205"/>
  <c r="AV135" i="205" s="1"/>
  <c r="AT176" i="205"/>
  <c r="AV176" i="205" s="1"/>
  <c r="AT76" i="205"/>
  <c r="AV76" i="205" s="1"/>
  <c r="AT89" i="205"/>
  <c r="AV89" i="205" s="1"/>
  <c r="AT109" i="205"/>
  <c r="AV109" i="205" s="1"/>
  <c r="AT101" i="205"/>
  <c r="AV101" i="205" s="1"/>
  <c r="AT55" i="205"/>
  <c r="AV55" i="205" s="1"/>
  <c r="AT431" i="205"/>
  <c r="AV431" i="205" s="1"/>
  <c r="AT313" i="205"/>
  <c r="AV313" i="205" s="1"/>
  <c r="AT208" i="205"/>
  <c r="AV208" i="205" s="1"/>
  <c r="AT132" i="205"/>
  <c r="AV132" i="205" s="1"/>
  <c r="AT482" i="205"/>
  <c r="AV482" i="205" s="1"/>
  <c r="AT188" i="205"/>
  <c r="AV188" i="205" s="1"/>
  <c r="AT108" i="205"/>
  <c r="AV108" i="205" s="1"/>
  <c r="AT61" i="205"/>
  <c r="AV61" i="205" s="1"/>
  <c r="AT512" i="205"/>
  <c r="AV512" i="205" s="1"/>
  <c r="AT483" i="205"/>
  <c r="AV483" i="205" s="1"/>
  <c r="AT466" i="205"/>
  <c r="AV466" i="205" s="1"/>
  <c r="AT465" i="205"/>
  <c r="AV465" i="205" s="1"/>
  <c r="AT424" i="205"/>
  <c r="AV424" i="205" s="1"/>
  <c r="AT355" i="205"/>
  <c r="AV355" i="205" s="1"/>
  <c r="AT340" i="205"/>
  <c r="AV340" i="205" s="1"/>
  <c r="AT371" i="205"/>
  <c r="AV371" i="205" s="1"/>
  <c r="AT354" i="205"/>
  <c r="AV354" i="205" s="1"/>
  <c r="AT253" i="205"/>
  <c r="AV253" i="205" s="1"/>
  <c r="AT224" i="205"/>
  <c r="AV224" i="205" s="1"/>
  <c r="AT282" i="205"/>
  <c r="AV282" i="205" s="1"/>
  <c r="AT245" i="205"/>
  <c r="AT279" i="205"/>
  <c r="AV279" i="205" s="1"/>
  <c r="AT177" i="205"/>
  <c r="AV177" i="205" s="1"/>
  <c r="AT293" i="205"/>
  <c r="AV293" i="205" s="1"/>
  <c r="AT131" i="205"/>
  <c r="AV131" i="205" s="1"/>
  <c r="AT159" i="205"/>
  <c r="AV159" i="205" s="1"/>
  <c r="AT251" i="205"/>
  <c r="AV251" i="205" s="1"/>
  <c r="AT92" i="205"/>
  <c r="AV92" i="205" s="1"/>
  <c r="AT103" i="205"/>
  <c r="AV103" i="205" s="1"/>
  <c r="AT59" i="205"/>
  <c r="AV59" i="205" s="1"/>
  <c r="AT104" i="205"/>
  <c r="AV104" i="205" s="1"/>
  <c r="AT67" i="205"/>
  <c r="AV67" i="205" s="1"/>
  <c r="AT508" i="205"/>
  <c r="AV508" i="205" s="1"/>
  <c r="AT479" i="205"/>
  <c r="AV479" i="205" s="1"/>
  <c r="AT462" i="205"/>
  <c r="AV462" i="205" s="1"/>
  <c r="AT461" i="205"/>
  <c r="AV461" i="205" s="1"/>
  <c r="AT422" i="205"/>
  <c r="AV422" i="205" s="1"/>
  <c r="AT503" i="205"/>
  <c r="AV503" i="205" s="1"/>
  <c r="AT325" i="205"/>
  <c r="AV325" i="205" s="1"/>
  <c r="AT341" i="205"/>
  <c r="AV341" i="205" s="1"/>
  <c r="AT350" i="205"/>
  <c r="AV350" i="205" s="1"/>
  <c r="AT246" i="205"/>
  <c r="AV246" i="205" s="1"/>
  <c r="AT220" i="205"/>
  <c r="AV220" i="205" s="1"/>
  <c r="AT262" i="205"/>
  <c r="AV262" i="205" s="1"/>
  <c r="AT231" i="205"/>
  <c r="AV231" i="205" s="1"/>
  <c r="AT311" i="205"/>
  <c r="AV311" i="205" s="1"/>
  <c r="AT240" i="205"/>
  <c r="AV240" i="205" s="1"/>
  <c r="AT256" i="205"/>
  <c r="AV256" i="205" s="1"/>
  <c r="AT128" i="205"/>
  <c r="AV128" i="205" s="1"/>
  <c r="AT155" i="205"/>
  <c r="AV155" i="205" s="1"/>
  <c r="AT202" i="205"/>
  <c r="AV202" i="205" s="1"/>
  <c r="AT107" i="205"/>
  <c r="AV107" i="205" s="1"/>
  <c r="AT267" i="205"/>
  <c r="AV267" i="205" s="1"/>
  <c r="AT111" i="205"/>
  <c r="AV111" i="205" s="1"/>
  <c r="AT409" i="205"/>
  <c r="AV409" i="205" s="1"/>
  <c r="AT196" i="205"/>
  <c r="AV196" i="205" s="1"/>
  <c r="AT68" i="205"/>
  <c r="AV68" i="205" s="1"/>
  <c r="AT413" i="205"/>
  <c r="AV413" i="205" s="1"/>
  <c r="AT391" i="205"/>
  <c r="AV391" i="205" s="1"/>
  <c r="AT152" i="205"/>
  <c r="AT129" i="205"/>
  <c r="AV129" i="205" s="1"/>
  <c r="AT63" i="205"/>
  <c r="AV63" i="205" s="1"/>
  <c r="AT70" i="205"/>
  <c r="AV70" i="205" s="1"/>
  <c r="AT501" i="205"/>
  <c r="AV501" i="205" s="1"/>
  <c r="AT475" i="205"/>
  <c r="AV475" i="205" s="1"/>
  <c r="AT458" i="205"/>
  <c r="AV458" i="205" s="1"/>
  <c r="AT457" i="205"/>
  <c r="AV457" i="205" s="1"/>
  <c r="AT411" i="205"/>
  <c r="AV411" i="205" s="1"/>
  <c r="AT451" i="205"/>
  <c r="AV451" i="205" s="1"/>
  <c r="AT322" i="205"/>
  <c r="AV322" i="205" s="1"/>
  <c r="AT338" i="205"/>
  <c r="AV338" i="205" s="1"/>
  <c r="AT347" i="205"/>
  <c r="AV347" i="205" s="1"/>
  <c r="AT242" i="205"/>
  <c r="AV242" i="205" s="1"/>
  <c r="AT213" i="205"/>
  <c r="AV213" i="205" s="1"/>
  <c r="AT254" i="205"/>
  <c r="AV254" i="205" s="1"/>
  <c r="AT227" i="205"/>
  <c r="AV227" i="205" s="1"/>
  <c r="AT234" i="205"/>
  <c r="AV234" i="205" s="1"/>
  <c r="AT238" i="205"/>
  <c r="AV238" i="205" s="1"/>
  <c r="AT175" i="205"/>
  <c r="AV175" i="205" s="1"/>
  <c r="AT281" i="205"/>
  <c r="AV281" i="205" s="1"/>
  <c r="AT151" i="205"/>
  <c r="AV151" i="205" s="1"/>
  <c r="AT171" i="205"/>
  <c r="AV171" i="205" s="1"/>
  <c r="AT114" i="205"/>
  <c r="AV114" i="205" s="1"/>
  <c r="AT75" i="205"/>
  <c r="AV75" i="205" s="1"/>
  <c r="AT435" i="205"/>
  <c r="AV435" i="205" s="1"/>
  <c r="AT310" i="205"/>
  <c r="AV310" i="205" s="1"/>
  <c r="AT203" i="205"/>
  <c r="AV203" i="205" s="1"/>
  <c r="AT26" i="205"/>
  <c r="AV26" i="205" s="1"/>
  <c r="AT449" i="205"/>
  <c r="AV449" i="205" s="1"/>
  <c r="AT218" i="205"/>
  <c r="AV218" i="205" s="1"/>
  <c r="AT497" i="205"/>
  <c r="AV497" i="205" s="1"/>
  <c r="AT468" i="205"/>
  <c r="AV468" i="205" s="1"/>
  <c r="AT450" i="205"/>
  <c r="AV450" i="205" s="1"/>
  <c r="AT454" i="205"/>
  <c r="AV454" i="205" s="1"/>
  <c r="AT499" i="205"/>
  <c r="AV499" i="205" s="1"/>
  <c r="AT446" i="205"/>
  <c r="AV446" i="205" s="1"/>
  <c r="AT316" i="205"/>
  <c r="AV316" i="205" s="1"/>
  <c r="AT335" i="205"/>
  <c r="AV335" i="205" s="1"/>
  <c r="AT333" i="205"/>
  <c r="AV333" i="205" s="1"/>
  <c r="AT394" i="205"/>
  <c r="AV394" i="205" s="1"/>
  <c r="AT209" i="205"/>
  <c r="AT247" i="205"/>
  <c r="AV247" i="205" s="1"/>
  <c r="AT223" i="205"/>
  <c r="AV223" i="205" s="1"/>
  <c r="AT205" i="205"/>
  <c r="AV205" i="205" s="1"/>
  <c r="AT210" i="205"/>
  <c r="AV210" i="205" s="1"/>
  <c r="AT172" i="205"/>
  <c r="AV172" i="205" s="1"/>
  <c r="AT255" i="205"/>
  <c r="AV255" i="205" s="1"/>
  <c r="AT144" i="205"/>
  <c r="AV144" i="205" s="1"/>
  <c r="AT168" i="205"/>
  <c r="AV168" i="205" s="1"/>
  <c r="AT14" i="205"/>
  <c r="AV14" i="205" s="1"/>
  <c r="AT386" i="205"/>
  <c r="AV386" i="205" s="1"/>
  <c r="AT456" i="205"/>
  <c r="AV456" i="205" s="1"/>
  <c r="AT336" i="205"/>
  <c r="AV336" i="205" s="1"/>
  <c r="AT229" i="205"/>
  <c r="AV229" i="205" s="1"/>
  <c r="AT327" i="205"/>
  <c r="AV327" i="205" s="1"/>
  <c r="AT120" i="205"/>
  <c r="AV120" i="205" s="1"/>
  <c r="AT81" i="205"/>
  <c r="AV81" i="205" s="1"/>
  <c r="AT493" i="205"/>
  <c r="AV493" i="205" s="1"/>
  <c r="AT464" i="205"/>
  <c r="AV464" i="205" s="1"/>
  <c r="AT443" i="205"/>
  <c r="AV443" i="205" s="1"/>
  <c r="AT452" i="205"/>
  <c r="AV452" i="205" s="1"/>
  <c r="AT418" i="205"/>
  <c r="AV418" i="205" s="1"/>
  <c r="AT439" i="205"/>
  <c r="AV439" i="205" s="1"/>
  <c r="AT312" i="205"/>
  <c r="AV312" i="205" s="1"/>
  <c r="AT329" i="205"/>
  <c r="AV329" i="205" s="1"/>
  <c r="AT330" i="205"/>
  <c r="AV330" i="205" s="1"/>
  <c r="AT388" i="205"/>
  <c r="AV388" i="205" s="1"/>
  <c r="AT288" i="205"/>
  <c r="AV288" i="205" s="1"/>
  <c r="AT230" i="205"/>
  <c r="AV230" i="205" s="1"/>
  <c r="AT219" i="205"/>
  <c r="AV219" i="205" s="1"/>
  <c r="AT184" i="205"/>
  <c r="AV184" i="205" s="1"/>
  <c r="AT180" i="205"/>
  <c r="AV180" i="205" s="1"/>
  <c r="AT161" i="205"/>
  <c r="AV161" i="205" s="1"/>
  <c r="AT237" i="205"/>
  <c r="AV237" i="205" s="1"/>
  <c r="AT140" i="205"/>
  <c r="AV140" i="205" s="1"/>
  <c r="AT18" i="205"/>
  <c r="AV18" i="205" s="1"/>
  <c r="AT270" i="205"/>
  <c r="AV270" i="205" s="1"/>
  <c r="AT105" i="205"/>
  <c r="AV105" i="205" s="1"/>
  <c r="AT396" i="205"/>
  <c r="AT84" i="205"/>
  <c r="AV84" i="205" s="1"/>
  <c r="AT489" i="205"/>
  <c r="AV489" i="205" s="1"/>
  <c r="AT460" i="205"/>
  <c r="AV460" i="205" s="1"/>
  <c r="AT438" i="205"/>
  <c r="AV438" i="205" s="1"/>
  <c r="AT440" i="205"/>
  <c r="AV440" i="205" s="1"/>
  <c r="AT444" i="205"/>
  <c r="AV444" i="205" s="1"/>
  <c r="AT407" i="205"/>
  <c r="AV407" i="205" s="1"/>
  <c r="AT308" i="205"/>
  <c r="AV308" i="205" s="1"/>
  <c r="AT326" i="205"/>
  <c r="AV326" i="205" s="1"/>
  <c r="AT314" i="205"/>
  <c r="AV314" i="205" s="1"/>
  <c r="AT381" i="205"/>
  <c r="AV381" i="205" s="1"/>
  <c r="AT274" i="205"/>
  <c r="AV274" i="205" s="1"/>
  <c r="AT226" i="205"/>
  <c r="AV226" i="205" s="1"/>
  <c r="AT212" i="205"/>
  <c r="AV212" i="205" s="1"/>
  <c r="AT160" i="205"/>
  <c r="AV160" i="205" s="1"/>
  <c r="AT264" i="205"/>
  <c r="AV264" i="205" s="1"/>
  <c r="AT201" i="205"/>
  <c r="AV201" i="205" s="1"/>
  <c r="AT235" i="205"/>
  <c r="AV235" i="205" s="1"/>
  <c r="AT136" i="205"/>
  <c r="AV136" i="205" s="1"/>
  <c r="AT22" i="205"/>
  <c r="AV22" i="205" s="1"/>
  <c r="AT94" i="205"/>
  <c r="AV94" i="205" s="1"/>
  <c r="AT432" i="205"/>
  <c r="AV432" i="205" s="1"/>
  <c r="AT222" i="205"/>
  <c r="AV222" i="205" s="1"/>
  <c r="AT73" i="205"/>
  <c r="AV73" i="205" s="1"/>
  <c r="AT416" i="205"/>
  <c r="AV416" i="205" s="1"/>
  <c r="AT306" i="205"/>
  <c r="AV306" i="205" s="1"/>
  <c r="AT169" i="205"/>
  <c r="AV169" i="205" s="1"/>
  <c r="AT33" i="205"/>
  <c r="AV33" i="205" s="1"/>
  <c r="AT182" i="205"/>
  <c r="AV182" i="205" s="1"/>
  <c r="AT19" i="205"/>
  <c r="AV19" i="205" s="1"/>
  <c r="AT467" i="205"/>
  <c r="AV467" i="205" s="1"/>
  <c r="AT434" i="205"/>
  <c r="AV434" i="205" s="1"/>
  <c r="AT488" i="205"/>
  <c r="AV488" i="205" s="1"/>
  <c r="AT495" i="205"/>
  <c r="AV495" i="205" s="1"/>
  <c r="AT397" i="205"/>
  <c r="AV397" i="205" s="1"/>
  <c r="AT348" i="205"/>
  <c r="AV348" i="205" s="1"/>
  <c r="AT346" i="205"/>
  <c r="AV346" i="205" s="1"/>
  <c r="AT323" i="205"/>
  <c r="AV323" i="205" s="1"/>
  <c r="AT295" i="205"/>
  <c r="AV295" i="205" s="1"/>
  <c r="AT361" i="205"/>
  <c r="AV361" i="205" s="1"/>
  <c r="AT297" i="205"/>
  <c r="AV297" i="205" s="1"/>
  <c r="AT296" i="205"/>
  <c r="AV296" i="205" s="1"/>
  <c r="AT193" i="205"/>
  <c r="AV193" i="205" s="1"/>
  <c r="AT137" i="205"/>
  <c r="AV137" i="205" s="1"/>
  <c r="AT149" i="205"/>
  <c r="AV149" i="205" s="1"/>
  <c r="AT233" i="205"/>
  <c r="AV233" i="205" s="1"/>
  <c r="AT199" i="205"/>
  <c r="AV199" i="205" s="1"/>
  <c r="AT117" i="205"/>
  <c r="AV117" i="205" s="1"/>
  <c r="AT48" i="205"/>
  <c r="AV48" i="205" s="1"/>
  <c r="AT86" i="205"/>
  <c r="AV86" i="205" s="1"/>
  <c r="AT17" i="205"/>
  <c r="AV17" i="205" s="1"/>
  <c r="AT369" i="205"/>
  <c r="AV369" i="205" s="1"/>
  <c r="AT519" i="205"/>
  <c r="AV519" i="205" s="1"/>
  <c r="AT447" i="205"/>
  <c r="AV447" i="205" s="1"/>
  <c r="AT319" i="205"/>
  <c r="AV319" i="205" s="1"/>
  <c r="AT342" i="205"/>
  <c r="AV342" i="205" s="1"/>
  <c r="AT185" i="205"/>
  <c r="AV185" i="205" s="1"/>
  <c r="AT191" i="205"/>
  <c r="AT25" i="205"/>
  <c r="AV25" i="205" s="1"/>
  <c r="AT517" i="205"/>
  <c r="AV517" i="205" s="1"/>
  <c r="AT442" i="205"/>
  <c r="AT506" i="205"/>
  <c r="AT339" i="205"/>
  <c r="AV339" i="205" s="1"/>
  <c r="AT122" i="205"/>
  <c r="AV122" i="205" s="1"/>
  <c r="AT173" i="205"/>
  <c r="AV173" i="205" s="1"/>
  <c r="AT192" i="205"/>
  <c r="AV192" i="205" s="1"/>
  <c r="AT85" i="205"/>
  <c r="AV85" i="205" s="1"/>
  <c r="AT23" i="205"/>
  <c r="AV23" i="205" s="1"/>
  <c r="AT148" i="205"/>
  <c r="AV148" i="205" s="1"/>
  <c r="AT463" i="205"/>
  <c r="AV463" i="205" s="1"/>
  <c r="AT430" i="205"/>
  <c r="AV430" i="205" s="1"/>
  <c r="AT408" i="205"/>
  <c r="AV408" i="205" s="1"/>
  <c r="AT491" i="205"/>
  <c r="AV491" i="205" s="1"/>
  <c r="AT393" i="205"/>
  <c r="AV393" i="205" s="1"/>
  <c r="AT337" i="205"/>
  <c r="AV337" i="205" s="1"/>
  <c r="AT343" i="205"/>
  <c r="AV343" i="205" s="1"/>
  <c r="AT412" i="205"/>
  <c r="AV412" i="205" s="1"/>
  <c r="AT291" i="205"/>
  <c r="AT345" i="205"/>
  <c r="AT290" i="205"/>
  <c r="AV290" i="205" s="1"/>
  <c r="AT275" i="205"/>
  <c r="AT189" i="205"/>
  <c r="AT133" i="205"/>
  <c r="AV133" i="205" s="1"/>
  <c r="AT146" i="205"/>
  <c r="AV146" i="205" s="1"/>
  <c r="AT206" i="205"/>
  <c r="AT186" i="205"/>
  <c r="AV186" i="205" s="1"/>
  <c r="AT110" i="205"/>
  <c r="AV110" i="205" s="1"/>
  <c r="AT52" i="205"/>
  <c r="AV52" i="205" s="1"/>
  <c r="AT99" i="205"/>
  <c r="AV99" i="205" s="1"/>
  <c r="AT21" i="205"/>
  <c r="AV21" i="205" s="1"/>
  <c r="AT65" i="205"/>
  <c r="AV65" i="205" s="1"/>
  <c r="AT116" i="205"/>
  <c r="AV116" i="205" s="1"/>
  <c r="AT420" i="205"/>
  <c r="AV420" i="205" s="1"/>
  <c r="AT27" i="205"/>
  <c r="AV27" i="205" s="1"/>
  <c r="AT459" i="205"/>
  <c r="AV459" i="205" s="1"/>
  <c r="AT455" i="205"/>
  <c r="AV455" i="205" s="1"/>
  <c r="AT514" i="205"/>
  <c r="AV514" i="205" s="1"/>
  <c r="AT389" i="205"/>
  <c r="AV389" i="205" s="1"/>
  <c r="AT331" i="205"/>
  <c r="AV331" i="205" s="1"/>
  <c r="AT379" i="205"/>
  <c r="AV379" i="205" s="1"/>
  <c r="AT287" i="205"/>
  <c r="AV287" i="205" s="1"/>
  <c r="AT278" i="205"/>
  <c r="AV278" i="205" s="1"/>
  <c r="AT273" i="205"/>
  <c r="AV273" i="205" s="1"/>
  <c r="AT126" i="205"/>
  <c r="AV126" i="205" s="1"/>
  <c r="AT142" i="205"/>
  <c r="AV142" i="205" s="1"/>
  <c r="AT183" i="205"/>
  <c r="AV183" i="205" s="1"/>
  <c r="AT106" i="205"/>
  <c r="AV106" i="205" s="1"/>
  <c r="AT56" i="205"/>
  <c r="AV56" i="205" s="1"/>
  <c r="AT30" i="205"/>
  <c r="AV30" i="205" s="1"/>
  <c r="AT515" i="205"/>
  <c r="AV515" i="205" s="1"/>
  <c r="AT448" i="205"/>
  <c r="AV448" i="205" s="1"/>
  <c r="AT485" i="205"/>
  <c r="AV485" i="205" s="1"/>
  <c r="AT382" i="205"/>
  <c r="AV382" i="205" s="1"/>
  <c r="AT376" i="205"/>
  <c r="AV376" i="205" s="1"/>
  <c r="AT373" i="205"/>
  <c r="AV373" i="205" s="1"/>
  <c r="AT280" i="205"/>
  <c r="AV280" i="205" s="1"/>
  <c r="AT321" i="205"/>
  <c r="AV321" i="205" s="1"/>
  <c r="AT271" i="205"/>
  <c r="AV271" i="205" s="1"/>
  <c r="AT178" i="205"/>
  <c r="AV178" i="205" s="1"/>
  <c r="AT138" i="205"/>
  <c r="AV138" i="205" s="1"/>
  <c r="AT167" i="205"/>
  <c r="AV167" i="205" s="1"/>
  <c r="AT102" i="205"/>
  <c r="AV102" i="205" s="1"/>
  <c r="AT60" i="205"/>
  <c r="AV60" i="205" s="1"/>
  <c r="AT32" i="205"/>
  <c r="AV32" i="205" s="1"/>
  <c r="AT15" i="205"/>
  <c r="AV15" i="205" s="1"/>
  <c r="AT427" i="205"/>
  <c r="AV427" i="205" s="1"/>
  <c r="AT367" i="205"/>
  <c r="AT299" i="205"/>
  <c r="AV299" i="205" s="1"/>
  <c r="AT289" i="205"/>
  <c r="AV289" i="205" s="1"/>
  <c r="AT119" i="205"/>
  <c r="AV119" i="205" s="1"/>
  <c r="AT403" i="205"/>
  <c r="AV403" i="205" s="1"/>
  <c r="AT324" i="205"/>
  <c r="AV324" i="205" s="1"/>
  <c r="AT41" i="205"/>
  <c r="AV41" i="205" s="1"/>
  <c r="AT162" i="205"/>
  <c r="AV162" i="205" s="1"/>
  <c r="AT258" i="205"/>
  <c r="AV258" i="205" s="1"/>
  <c r="AT241" i="205"/>
  <c r="AV241" i="205" s="1"/>
  <c r="AT34" i="205"/>
  <c r="AV34" i="205" s="1"/>
  <c r="AT425" i="205"/>
  <c r="AT372" i="205"/>
  <c r="AT276" i="205"/>
  <c r="AV276" i="205" s="1"/>
  <c r="AT277" i="205"/>
  <c r="AV277" i="205" s="1"/>
  <c r="AT263" i="205"/>
  <c r="AV263" i="205" s="1"/>
  <c r="AT36" i="205"/>
  <c r="AV36" i="205" s="1"/>
  <c r="AT473" i="205"/>
  <c r="AV473" i="205" s="1"/>
  <c r="AT239" i="205"/>
  <c r="AV239" i="205" s="1"/>
  <c r="AT88" i="205"/>
  <c r="AV88" i="205" s="1"/>
  <c r="AT507" i="205"/>
  <c r="AV507" i="205" s="1"/>
  <c r="AT406" i="205"/>
  <c r="AV406" i="205" s="1"/>
  <c r="AT118" i="205"/>
  <c r="AV118" i="205" s="1"/>
  <c r="AT38" i="205"/>
  <c r="AV38" i="205" s="1"/>
  <c r="AT423" i="205"/>
  <c r="AV423" i="205" s="1"/>
  <c r="AT357" i="205"/>
  <c r="AV357" i="205" s="1"/>
  <c r="AT272" i="205"/>
  <c r="AV272" i="205" s="1"/>
  <c r="AT298" i="205"/>
  <c r="AV298" i="205" s="1"/>
  <c r="AT244" i="205"/>
  <c r="AV244" i="205" s="1"/>
  <c r="AT40" i="205"/>
  <c r="AV40" i="205" s="1"/>
  <c r="AT380" i="205"/>
  <c r="AV380" i="205" s="1"/>
  <c r="AT471" i="205"/>
  <c r="AV471" i="205" s="1"/>
  <c r="AT163" i="205"/>
  <c r="AV163" i="205" s="1"/>
  <c r="AT248" i="205"/>
  <c r="AV248" i="205" s="1"/>
  <c r="AT165" i="205"/>
  <c r="AV165" i="205" s="1"/>
  <c r="AT42" i="205"/>
  <c r="AV42" i="205" s="1"/>
  <c r="AT410" i="205"/>
  <c r="AV410" i="205" s="1"/>
  <c r="AT328" i="205"/>
  <c r="AV328" i="205" s="1"/>
  <c r="AT268" i="205"/>
  <c r="AV268" i="205" s="1"/>
  <c r="AT200" i="205"/>
  <c r="AV200" i="205" s="1"/>
  <c r="AT158" i="205"/>
  <c r="AV158" i="205" s="1"/>
  <c r="AT44" i="205"/>
  <c r="AV44" i="205" s="1"/>
  <c r="AT505" i="205"/>
  <c r="AV505" i="205" s="1"/>
  <c r="AT492" i="205"/>
  <c r="AV492" i="205" s="1"/>
  <c r="AT265" i="205"/>
  <c r="AV265" i="205" s="1"/>
  <c r="AT154" i="205"/>
  <c r="AV154" i="205" s="1"/>
  <c r="AT150" i="205"/>
  <c r="AV150" i="205" s="1"/>
  <c r="AT405" i="205"/>
  <c r="AV405" i="205" s="1"/>
  <c r="AT66" i="205"/>
  <c r="AV66" i="205" s="1"/>
  <c r="AT395" i="205"/>
  <c r="AV395" i="205" s="1"/>
  <c r="AT478" i="205"/>
  <c r="AV478" i="205" s="1"/>
  <c r="AT49" i="205"/>
  <c r="AV49" i="205" s="1"/>
  <c r="AT387" i="205"/>
  <c r="AV387" i="205" s="1"/>
  <c r="AT197" i="205"/>
  <c r="AV197" i="205" s="1"/>
  <c r="AT47" i="205"/>
  <c r="AV47" i="205" s="1"/>
  <c r="AT437" i="205"/>
  <c r="AV437" i="205" s="1"/>
  <c r="AT500" i="205"/>
  <c r="AV500" i="205" s="1"/>
  <c r="AT518" i="205"/>
  <c r="AV518" i="205" s="1"/>
  <c r="AT481" i="205"/>
  <c r="AV481" i="205" s="1"/>
  <c r="AT398" i="205"/>
  <c r="AV398" i="205" s="1"/>
  <c r="AT174" i="205"/>
  <c r="AV174" i="205" s="1"/>
  <c r="AT511" i="205"/>
  <c r="AV511" i="205" s="1"/>
  <c r="AT349" i="205"/>
  <c r="AV349" i="205" s="1"/>
  <c r="AT225" i="205"/>
  <c r="AV225" i="205" s="1"/>
  <c r="AT286" i="205"/>
  <c r="AV286" i="205" s="1"/>
  <c r="AT141" i="205"/>
  <c r="AV141" i="205" s="1"/>
  <c r="AT484" i="205"/>
  <c r="AV484" i="205" s="1"/>
  <c r="AT46" i="205"/>
  <c r="AV46" i="205" s="1"/>
  <c r="AT477" i="205"/>
  <c r="AV477" i="205" s="1"/>
  <c r="AT366" i="205"/>
  <c r="AV366" i="205" s="1"/>
  <c r="AT392" i="205"/>
  <c r="AV392" i="205" s="1"/>
  <c r="AT170" i="205"/>
  <c r="AV170" i="205" s="1"/>
  <c r="AT143" i="205"/>
  <c r="AV143" i="205" s="1"/>
  <c r="AT166" i="205"/>
  <c r="AV166" i="205" s="1"/>
  <c r="AT37" i="205"/>
  <c r="AV37" i="205" s="1"/>
  <c r="AT433" i="205"/>
  <c r="AV433" i="205" s="1"/>
  <c r="AT145" i="205"/>
  <c r="AV145" i="205" s="1"/>
  <c r="AT496" i="205"/>
  <c r="AV496" i="205" s="1"/>
  <c r="AT362" i="205"/>
  <c r="AV362" i="205" s="1"/>
  <c r="AT474" i="205"/>
  <c r="AV474" i="205" s="1"/>
  <c r="AT480" i="205"/>
  <c r="AT360" i="205"/>
  <c r="AV360" i="205" s="1"/>
  <c r="AT304" i="205"/>
  <c r="AV304" i="205" s="1"/>
  <c r="AT236" i="205"/>
  <c r="AV236" i="205" s="1"/>
  <c r="AT221" i="205"/>
  <c r="AV221" i="205" s="1"/>
  <c r="AT509" i="205"/>
  <c r="AV509" i="205" s="1"/>
  <c r="AT356" i="205"/>
  <c r="AV356" i="205" s="1"/>
  <c r="AT121" i="205"/>
  <c r="AV121" i="205" s="1"/>
  <c r="AT404" i="205"/>
  <c r="AV404" i="205" s="1"/>
  <c r="AT64" i="205"/>
  <c r="AV64" i="205" s="1"/>
  <c r="AT401" i="205"/>
  <c r="AV401" i="205" s="1"/>
  <c r="AT259" i="205"/>
  <c r="AT72" i="205"/>
  <c r="AV72" i="205" s="1"/>
  <c r="AT445" i="205"/>
  <c r="AV445" i="205" s="1"/>
  <c r="AT513" i="205"/>
  <c r="AV513" i="205" s="1"/>
  <c r="AT476" i="205"/>
  <c r="AV476" i="205" s="1"/>
  <c r="AT358" i="205"/>
  <c r="AV358" i="205" s="1"/>
  <c r="AT301" i="205"/>
  <c r="AV301" i="205" s="1"/>
  <c r="AT214" i="205"/>
  <c r="AV214" i="205" s="1"/>
  <c r="AT125" i="205"/>
  <c r="AV125" i="205" s="1"/>
  <c r="AT78" i="205"/>
  <c r="AV78" i="205" s="1"/>
  <c r="AT472" i="205"/>
  <c r="AV472" i="205" s="1"/>
  <c r="AT195" i="205"/>
  <c r="AV195" i="205" s="1"/>
  <c r="AT344" i="205"/>
  <c r="AV344" i="205" s="1"/>
  <c r="AT157" i="205"/>
  <c r="AV157" i="205" s="1"/>
  <c r="AT98" i="205"/>
  <c r="AV98" i="205" s="1"/>
  <c r="AT217" i="205"/>
  <c r="AV217" i="205" s="1"/>
  <c r="AT378" i="205"/>
  <c r="AV378" i="205" s="1"/>
  <c r="AT390" i="205"/>
  <c r="AV390" i="205" s="1"/>
  <c r="AT211" i="205"/>
  <c r="AV211" i="205" s="1"/>
  <c r="AT134" i="205"/>
  <c r="AV134" i="205" s="1"/>
  <c r="AT91" i="205"/>
  <c r="AV91" i="205" s="1"/>
  <c r="AT292" i="205"/>
  <c r="AT502" i="205"/>
  <c r="AT285" i="205"/>
  <c r="AT498" i="205"/>
  <c r="AV498" i="205" s="1"/>
  <c r="AT320" i="205"/>
  <c r="AV320" i="205" s="1"/>
  <c r="AT153" i="205"/>
  <c r="AV153" i="205" s="1"/>
  <c r="AT95" i="205"/>
  <c r="AV95" i="205" s="1"/>
  <c r="AT441" i="205"/>
  <c r="AV441" i="205" s="1"/>
  <c r="AT374" i="205"/>
  <c r="AV374" i="205" s="1"/>
  <c r="AT383" i="205"/>
  <c r="AV383" i="205" s="1"/>
  <c r="AT309" i="205"/>
  <c r="AV309" i="205" s="1"/>
  <c r="AT127" i="205"/>
  <c r="AV127" i="205" s="1"/>
  <c r="AT87" i="205"/>
  <c r="AV87" i="205" s="1"/>
  <c r="AT80" i="205"/>
  <c r="AV80" i="205" s="1"/>
  <c r="AT284" i="205"/>
  <c r="AV284" i="205" s="1"/>
  <c r="AT429" i="205"/>
  <c r="AV429" i="205" s="1"/>
  <c r="AT370" i="205"/>
  <c r="AV370" i="205" s="1"/>
  <c r="AT302" i="205"/>
  <c r="AV302" i="205" s="1"/>
  <c r="AT269" i="205"/>
  <c r="AV269" i="205" s="1"/>
  <c r="AT123" i="205"/>
  <c r="AV123" i="205" s="1"/>
  <c r="AT216" i="205"/>
  <c r="AV216" i="205" s="1"/>
  <c r="AT384" i="205"/>
  <c r="AV384" i="205" s="1"/>
  <c r="AT318" i="205"/>
  <c r="AV318" i="205" s="1"/>
  <c r="AT307" i="205"/>
  <c r="AV307" i="205" s="1"/>
  <c r="W6" i="205"/>
  <c r="AV293" i="216"/>
  <c r="AV289" i="216"/>
  <c r="AV345" i="216"/>
  <c r="AV280" i="216"/>
  <c r="AV220" i="216"/>
  <c r="AV298" i="216"/>
  <c r="AV513" i="216"/>
  <c r="AV506" i="216"/>
  <c r="AV110" i="216"/>
  <c r="AV115" i="216"/>
  <c r="AV139" i="216"/>
  <c r="AV111" i="216"/>
  <c r="AV265" i="216"/>
  <c r="AV398" i="216"/>
  <c r="AV458" i="216"/>
  <c r="AV357" i="216"/>
  <c r="AV467" i="216"/>
  <c r="AV155" i="216"/>
  <c r="AV141" i="216"/>
  <c r="AV503" i="216"/>
  <c r="AV323" i="216"/>
  <c r="AV221" i="216"/>
  <c r="AV158" i="216"/>
  <c r="AV149" i="216"/>
  <c r="AV403" i="216"/>
  <c r="AV179" i="216"/>
  <c r="AV218" i="216"/>
  <c r="AV135" i="216"/>
  <c r="AV252" i="216"/>
  <c r="AV70" i="216"/>
  <c r="AK6" i="216"/>
  <c r="U66" i="214"/>
  <c r="K6" i="214"/>
  <c r="AQ6" i="214"/>
  <c r="AM21" i="2" s="1"/>
  <c r="AK6" i="214"/>
  <c r="U143" i="215"/>
  <c r="U32" i="215"/>
  <c r="U103" i="215"/>
  <c r="U93" i="215"/>
  <c r="U163" i="215"/>
  <c r="U450" i="215"/>
  <c r="U477" i="215"/>
  <c r="U493" i="215"/>
  <c r="U410" i="215"/>
  <c r="U430" i="215"/>
  <c r="U346" i="215"/>
  <c r="U332" i="215"/>
  <c r="U340" i="215"/>
  <c r="U287" i="215"/>
  <c r="U311" i="215"/>
  <c r="U248" i="215"/>
  <c r="U279" i="215"/>
  <c r="U319" i="215"/>
  <c r="U204" i="215"/>
  <c r="U190" i="215"/>
  <c r="U134" i="215"/>
  <c r="U94" i="215"/>
  <c r="U177" i="215"/>
  <c r="U76" i="215"/>
  <c r="U160" i="215"/>
  <c r="U69" i="215"/>
  <c r="U85" i="215"/>
  <c r="U446" i="215"/>
  <c r="U473" i="215"/>
  <c r="U489" i="215"/>
  <c r="U406" i="215"/>
  <c r="U426" i="215"/>
  <c r="U342" i="215"/>
  <c r="U328" i="215"/>
  <c r="U336" i="215"/>
  <c r="U280" i="215"/>
  <c r="U307" i="215"/>
  <c r="U244" i="215"/>
  <c r="U259" i="215"/>
  <c r="U375" i="215"/>
  <c r="U200" i="215"/>
  <c r="U247" i="215"/>
  <c r="U127" i="215"/>
  <c r="U90" i="215"/>
  <c r="U175" i="215"/>
  <c r="U72" i="215"/>
  <c r="U105" i="215"/>
  <c r="U65" i="215"/>
  <c r="U114" i="215"/>
  <c r="U133" i="215"/>
  <c r="U59" i="215"/>
  <c r="U442" i="215"/>
  <c r="U466" i="215"/>
  <c r="U486" i="215"/>
  <c r="U517" i="215"/>
  <c r="U422" i="215"/>
  <c r="U338" i="215"/>
  <c r="U409" i="215"/>
  <c r="U383" i="215"/>
  <c r="U276" i="215"/>
  <c r="U303" i="215"/>
  <c r="U240" i="215"/>
  <c r="U251" i="215"/>
  <c r="U312" i="215"/>
  <c r="U197" i="215"/>
  <c r="U228" i="215"/>
  <c r="U123" i="215"/>
  <c r="U86" i="215"/>
  <c r="U150" i="215"/>
  <c r="U68" i="215"/>
  <c r="U194" i="215"/>
  <c r="U58" i="215"/>
  <c r="U120" i="215"/>
  <c r="U518" i="215"/>
  <c r="U435" i="215"/>
  <c r="U458" i="215"/>
  <c r="U478" i="215"/>
  <c r="U509" i="215"/>
  <c r="U411" i="215"/>
  <c r="U327" i="215"/>
  <c r="U420" i="215"/>
  <c r="U326" i="215"/>
  <c r="U268" i="215"/>
  <c r="U292" i="215"/>
  <c r="U229" i="215"/>
  <c r="U305" i="215"/>
  <c r="U282" i="215"/>
  <c r="U189" i="215"/>
  <c r="U209" i="215"/>
  <c r="U115" i="215"/>
  <c r="U75" i="215"/>
  <c r="U121" i="215"/>
  <c r="U61" i="215"/>
  <c r="U135" i="215"/>
  <c r="U50" i="215"/>
  <c r="I6" i="215"/>
  <c r="U471" i="215"/>
  <c r="U36" i="215"/>
  <c r="U514" i="215"/>
  <c r="U431" i="215"/>
  <c r="U451" i="215"/>
  <c r="U474" i="215"/>
  <c r="U502" i="215"/>
  <c r="U407" i="215"/>
  <c r="U323" i="215"/>
  <c r="U404" i="215"/>
  <c r="U345" i="215"/>
  <c r="U265" i="215"/>
  <c r="U288" i="215"/>
  <c r="U225" i="215"/>
  <c r="U294" i="215"/>
  <c r="U271" i="215"/>
  <c r="U185" i="215"/>
  <c r="U235" i="215"/>
  <c r="U112" i="215"/>
  <c r="U71" i="215"/>
  <c r="U110" i="215"/>
  <c r="U57" i="215"/>
  <c r="U132" i="215"/>
  <c r="U43" i="215"/>
  <c r="U335" i="215"/>
  <c r="U47" i="215"/>
  <c r="U510" i="215"/>
  <c r="U427" i="215"/>
  <c r="U447" i="215"/>
  <c r="U467" i="215"/>
  <c r="U498" i="215"/>
  <c r="U403" i="215"/>
  <c r="U400" i="215"/>
  <c r="U401" i="215"/>
  <c r="U488" i="215"/>
  <c r="U261" i="215"/>
  <c r="U281" i="215"/>
  <c r="U221" i="215"/>
  <c r="U275" i="215"/>
  <c r="U250" i="215"/>
  <c r="U308" i="215"/>
  <c r="U304" i="215"/>
  <c r="U108" i="215"/>
  <c r="U67" i="215"/>
  <c r="U101" i="215"/>
  <c r="U53" i="215"/>
  <c r="U122" i="215"/>
  <c r="U39" i="215"/>
  <c r="U63" i="215"/>
  <c r="U506" i="215"/>
  <c r="U423" i="215"/>
  <c r="U443" i="215"/>
  <c r="U463" i="215"/>
  <c r="U494" i="215"/>
  <c r="U399" i="215"/>
  <c r="U396" i="215"/>
  <c r="U397" i="215"/>
  <c r="U369" i="215"/>
  <c r="U257" i="215"/>
  <c r="U277" i="215"/>
  <c r="U217" i="215"/>
  <c r="U267" i="215"/>
  <c r="U316" i="215"/>
  <c r="U297" i="215"/>
  <c r="U243" i="215"/>
  <c r="U104" i="215"/>
  <c r="U60" i="215"/>
  <c r="U220" i="215"/>
  <c r="U49" i="215"/>
  <c r="U111" i="215"/>
  <c r="U35" i="215"/>
  <c r="U78" i="215"/>
  <c r="U484" i="215"/>
  <c r="U515" i="215"/>
  <c r="U417" i="215"/>
  <c r="U444" i="215"/>
  <c r="U468" i="215"/>
  <c r="U380" i="215"/>
  <c r="U373" i="215"/>
  <c r="U374" i="215"/>
  <c r="U321" i="215"/>
  <c r="U330" i="215"/>
  <c r="U254" i="215"/>
  <c r="U195" i="215"/>
  <c r="U230" i="215"/>
  <c r="U238" i="215"/>
  <c r="U192" i="215"/>
  <c r="U168" i="215"/>
  <c r="U136" i="215"/>
  <c r="U37" i="215"/>
  <c r="U166" i="215"/>
  <c r="U27" i="215"/>
  <c r="U128" i="215"/>
  <c r="U199" i="215"/>
  <c r="U70" i="215"/>
  <c r="U131" i="215"/>
  <c r="U216" i="215"/>
  <c r="U55" i="215"/>
  <c r="U480" i="215"/>
  <c r="U511" i="215"/>
  <c r="U413" i="215"/>
  <c r="U440" i="215"/>
  <c r="U464" i="215"/>
  <c r="U376" i="215"/>
  <c r="U366" i="215"/>
  <c r="U370" i="215"/>
  <c r="U314" i="215"/>
  <c r="U394" i="215"/>
  <c r="U405" i="215"/>
  <c r="U191" i="215"/>
  <c r="U226" i="215"/>
  <c r="U234" i="215"/>
  <c r="U184" i="215"/>
  <c r="U161" i="215"/>
  <c r="U126" i="215"/>
  <c r="U33" i="215"/>
  <c r="U155" i="215"/>
  <c r="U23" i="215"/>
  <c r="U125" i="215"/>
  <c r="U169" i="215"/>
  <c r="U81" i="215"/>
  <c r="U141" i="215"/>
  <c r="U454" i="215"/>
  <c r="U40" i="215"/>
  <c r="U44" i="215"/>
  <c r="U412" i="215"/>
  <c r="U482" i="215"/>
  <c r="U441" i="215"/>
  <c r="U354" i="215"/>
  <c r="U310" i="215"/>
  <c r="U262" i="215"/>
  <c r="U264" i="215"/>
  <c r="U208" i="215"/>
  <c r="U146" i="215"/>
  <c r="U22" i="215"/>
  <c r="U30" i="215"/>
  <c r="U24" i="215"/>
  <c r="U51" i="215"/>
  <c r="U519" i="215"/>
  <c r="U455" i="215"/>
  <c r="U415" i="215"/>
  <c r="U343" i="215"/>
  <c r="U302" i="215"/>
  <c r="U322" i="215"/>
  <c r="U241" i="215"/>
  <c r="U286" i="215"/>
  <c r="U138" i="215"/>
  <c r="U14" i="215"/>
  <c r="U15" i="215"/>
  <c r="U16" i="215"/>
  <c r="U17" i="215"/>
  <c r="U507" i="215"/>
  <c r="U452" i="215"/>
  <c r="U395" i="215"/>
  <c r="U339" i="215"/>
  <c r="U299" i="215"/>
  <c r="U320" i="215"/>
  <c r="U237" i="215"/>
  <c r="U278" i="215"/>
  <c r="U119" i="215"/>
  <c r="U186" i="215"/>
  <c r="U188" i="215"/>
  <c r="U167" i="215"/>
  <c r="U89" i="215"/>
  <c r="U165" i="215"/>
  <c r="U500" i="215"/>
  <c r="U448" i="215"/>
  <c r="U391" i="215"/>
  <c r="U437" i="215"/>
  <c r="U295" i="215"/>
  <c r="U313" i="215"/>
  <c r="U222" i="215"/>
  <c r="U255" i="215"/>
  <c r="U100" i="215"/>
  <c r="U182" i="215"/>
  <c r="U173" i="215"/>
  <c r="U158" i="215"/>
  <c r="U106" i="215"/>
  <c r="U29" i="215"/>
  <c r="U492" i="215"/>
  <c r="U429" i="215"/>
  <c r="U384" i="215"/>
  <c r="U389" i="215"/>
  <c r="U272" i="215"/>
  <c r="U270" i="215"/>
  <c r="U211" i="215"/>
  <c r="U293" i="215"/>
  <c r="U154" i="215"/>
  <c r="U144" i="215"/>
  <c r="U162" i="215"/>
  <c r="U485" i="215"/>
  <c r="U425" i="215"/>
  <c r="U372" i="215"/>
  <c r="U382" i="215"/>
  <c r="U253" i="215"/>
  <c r="U256" i="215"/>
  <c r="U207" i="215"/>
  <c r="U239" i="215"/>
  <c r="U152" i="215"/>
  <c r="U137" i="215"/>
  <c r="U140" i="215"/>
  <c r="U318" i="215"/>
  <c r="U503" i="215"/>
  <c r="U481" i="215"/>
  <c r="U421" i="215"/>
  <c r="U365" i="215"/>
  <c r="U378" i="215"/>
  <c r="U398" i="215"/>
  <c r="U236" i="215"/>
  <c r="U203" i="215"/>
  <c r="U224" i="215"/>
  <c r="U129" i="215"/>
  <c r="U80" i="215"/>
  <c r="U102" i="215"/>
  <c r="U476" i="215"/>
  <c r="U428" i="215"/>
  <c r="U490" i="215"/>
  <c r="U350" i="215"/>
  <c r="U355" i="215"/>
  <c r="U390" i="215"/>
  <c r="U202" i="215"/>
  <c r="U252" i="215"/>
  <c r="U274" i="215"/>
  <c r="U118" i="215"/>
  <c r="U95" i="215"/>
  <c r="U99" i="215"/>
  <c r="U109" i="215"/>
  <c r="U25" i="215"/>
  <c r="U508" i="215"/>
  <c r="U331" i="215"/>
  <c r="U291" i="215"/>
  <c r="U298" i="215"/>
  <c r="U205" i="215"/>
  <c r="U124" i="215"/>
  <c r="U73" i="215"/>
  <c r="U499" i="215"/>
  <c r="U501" i="215"/>
  <c r="U392" i="215"/>
  <c r="U386" i="215"/>
  <c r="U285" i="215"/>
  <c r="U180" i="215"/>
  <c r="U46" i="215"/>
  <c r="U54" i="215"/>
  <c r="U495" i="215"/>
  <c r="U497" i="215"/>
  <c r="U388" i="215"/>
  <c r="U356" i="215"/>
  <c r="U329" i="215"/>
  <c r="U176" i="215"/>
  <c r="U116" i="215"/>
  <c r="U31" i="215"/>
  <c r="U148" i="215"/>
  <c r="U491" i="215"/>
  <c r="U459" i="215"/>
  <c r="U381" i="215"/>
  <c r="U360" i="215"/>
  <c r="U245" i="215"/>
  <c r="U172" i="215"/>
  <c r="U98" i="215"/>
  <c r="U20" i="215"/>
  <c r="U233" i="215"/>
  <c r="U472" i="215"/>
  <c r="U433" i="215"/>
  <c r="U377" i="215"/>
  <c r="U371" i="215"/>
  <c r="U218" i="215"/>
  <c r="U157" i="215"/>
  <c r="U91" i="215"/>
  <c r="U156" i="215"/>
  <c r="U469" i="215"/>
  <c r="U418" i="215"/>
  <c r="U362" i="215"/>
  <c r="U364" i="215"/>
  <c r="U196" i="215"/>
  <c r="U153" i="215"/>
  <c r="U87" i="215"/>
  <c r="U284" i="215"/>
  <c r="U465" i="215"/>
  <c r="U414" i="215"/>
  <c r="U358" i="215"/>
  <c r="U325" i="215"/>
  <c r="U290" i="215"/>
  <c r="U149" i="215"/>
  <c r="U83" i="215"/>
  <c r="U352" i="215"/>
  <c r="U461" i="215"/>
  <c r="U513" i="215"/>
  <c r="U347" i="215"/>
  <c r="U315" i="215"/>
  <c r="U260" i="215"/>
  <c r="U142" i="215"/>
  <c r="U64" i="215"/>
  <c r="U66" i="215"/>
  <c r="U496" i="215"/>
  <c r="U456" i="215"/>
  <c r="U348" i="215"/>
  <c r="U289" i="215"/>
  <c r="U223" i="215"/>
  <c r="U107" i="215"/>
  <c r="U171" i="215"/>
  <c r="U13" i="215"/>
  <c r="U505" i="215"/>
  <c r="U462" i="215"/>
  <c r="U449" i="215"/>
  <c r="U344" i="215"/>
  <c r="U214" i="215"/>
  <c r="U219" i="215"/>
  <c r="U82" i="215"/>
  <c r="U178" i="215"/>
  <c r="U387" i="215"/>
  <c r="U187" i="215"/>
  <c r="U48" i="215"/>
  <c r="U174" i="215"/>
  <c r="U361" i="215"/>
  <c r="U183" i="215"/>
  <c r="U41" i="215"/>
  <c r="U357" i="215"/>
  <c r="U309" i="215"/>
  <c r="U26" i="215"/>
  <c r="U353" i="215"/>
  <c r="U301" i="215"/>
  <c r="U18" i="215"/>
  <c r="U457" i="215"/>
  <c r="U393" i="215"/>
  <c r="U246" i="215"/>
  <c r="U42" i="215"/>
  <c r="U438" i="215"/>
  <c r="U367" i="215"/>
  <c r="U242" i="215"/>
  <c r="U38" i="215"/>
  <c r="U416" i="215"/>
  <c r="U363" i="215"/>
  <c r="U231" i="215"/>
  <c r="U34" i="215"/>
  <c r="U408" i="215"/>
  <c r="U359" i="215"/>
  <c r="U227" i="215"/>
  <c r="U19" i="215"/>
  <c r="U516" i="215"/>
  <c r="U337" i="215"/>
  <c r="U213" i="215"/>
  <c r="U84" i="215"/>
  <c r="U512" i="215"/>
  <c r="U306" i="215"/>
  <c r="U263" i="215"/>
  <c r="U77" i="215"/>
  <c r="U475" i="215"/>
  <c r="U159" i="215"/>
  <c r="U460" i="215"/>
  <c r="U139" i="215"/>
  <c r="U12" i="215"/>
  <c r="U445" i="215"/>
  <c r="U56" i="215"/>
  <c r="U434" i="215"/>
  <c r="U52" i="215"/>
  <c r="U273" i="215"/>
  <c r="U349" i="215"/>
  <c r="U151" i="215"/>
  <c r="U296" i="215"/>
  <c r="U341" i="215"/>
  <c r="U145" i="215"/>
  <c r="U324" i="215"/>
  <c r="U92" i="215"/>
  <c r="U379" i="215"/>
  <c r="U88" i="215"/>
  <c r="U210" i="215"/>
  <c r="U117" i="215"/>
  <c r="U193" i="215"/>
  <c r="U206" i="215"/>
  <c r="U74" i="215"/>
  <c r="U439" i="215"/>
  <c r="U212" i="215"/>
  <c r="U432" i="215"/>
  <c r="U97" i="215"/>
  <c r="U424" i="215"/>
  <c r="U479" i="215"/>
  <c r="U520" i="215"/>
  <c r="U483" i="215"/>
  <c r="U269" i="215"/>
  <c r="U179" i="215"/>
  <c r="U170" i="215"/>
  <c r="U258" i="215"/>
  <c r="U333" i="215"/>
  <c r="U201" i="215"/>
  <c r="AQ6" i="221"/>
  <c r="AM28" i="2" s="1"/>
  <c r="AO6" i="223"/>
  <c r="AK30" i="2" s="1"/>
  <c r="AK6" i="211"/>
  <c r="U132" i="214"/>
  <c r="U105" i="214"/>
  <c r="U82" i="214"/>
  <c r="U86" i="214"/>
  <c r="U22" i="214"/>
  <c r="U117" i="214"/>
  <c r="U514" i="214"/>
  <c r="U431" i="214"/>
  <c r="U451" i="214"/>
  <c r="U493" i="214"/>
  <c r="U410" i="214"/>
  <c r="U430" i="214"/>
  <c r="U344" i="214"/>
  <c r="U345" i="214"/>
  <c r="U353" i="214"/>
  <c r="U288" i="214"/>
  <c r="U293" i="214"/>
  <c r="U400" i="214"/>
  <c r="U222" i="214"/>
  <c r="U179" i="214"/>
  <c r="U29" i="214"/>
  <c r="U284" i="214"/>
  <c r="U159" i="214"/>
  <c r="U109" i="214"/>
  <c r="U90" i="214"/>
  <c r="U26" i="214"/>
  <c r="U80" i="214"/>
  <c r="U510" i="214"/>
  <c r="U427" i="214"/>
  <c r="U447" i="214"/>
  <c r="U489" i="214"/>
  <c r="U406" i="214"/>
  <c r="U426" i="214"/>
  <c r="U340" i="214"/>
  <c r="U341" i="214"/>
  <c r="U350" i="214"/>
  <c r="U281" i="214"/>
  <c r="U289" i="214"/>
  <c r="U396" i="214"/>
  <c r="U218" i="214"/>
  <c r="U175" i="214"/>
  <c r="U195" i="214"/>
  <c r="U219" i="214"/>
  <c r="U150" i="214"/>
  <c r="U98" i="214"/>
  <c r="U46" i="214"/>
  <c r="U182" i="214"/>
  <c r="U185" i="214"/>
  <c r="U121" i="214"/>
  <c r="U94" i="214"/>
  <c r="U33" i="214"/>
  <c r="U506" i="214"/>
  <c r="U423" i="214"/>
  <c r="U443" i="214"/>
  <c r="U486" i="214"/>
  <c r="U517" i="214"/>
  <c r="U422" i="214"/>
  <c r="U336" i="214"/>
  <c r="U337" i="214"/>
  <c r="U346" i="214"/>
  <c r="U277" i="214"/>
  <c r="U285" i="214"/>
  <c r="U381" i="214"/>
  <c r="U211" i="214"/>
  <c r="U171" i="214"/>
  <c r="U191" i="214"/>
  <c r="U210" i="214"/>
  <c r="U143" i="214"/>
  <c r="U95" i="214"/>
  <c r="U12" i="214"/>
  <c r="U20" i="214"/>
  <c r="U24" i="214"/>
  <c r="U114" i="214"/>
  <c r="U268" i="214"/>
  <c r="U48" i="214"/>
  <c r="U59" i="214"/>
  <c r="U495" i="214"/>
  <c r="U408" i="214"/>
  <c r="U428" i="214"/>
  <c r="U474" i="214"/>
  <c r="U502" i="214"/>
  <c r="U407" i="214"/>
  <c r="U325" i="214"/>
  <c r="U322" i="214"/>
  <c r="U331" i="214"/>
  <c r="U262" i="214"/>
  <c r="U274" i="214"/>
  <c r="U294" i="214"/>
  <c r="U366" i="214"/>
  <c r="U156" i="214"/>
  <c r="U180" i="214"/>
  <c r="U358" i="214"/>
  <c r="U128" i="214"/>
  <c r="U83" i="214"/>
  <c r="U31" i="214"/>
  <c r="U144" i="214"/>
  <c r="U52" i="214"/>
  <c r="U491" i="214"/>
  <c r="U519" i="214"/>
  <c r="U424" i="214"/>
  <c r="U467" i="214"/>
  <c r="U498" i="214"/>
  <c r="U404" i="214"/>
  <c r="U321" i="214"/>
  <c r="U315" i="214"/>
  <c r="U327" i="214"/>
  <c r="U258" i="214"/>
  <c r="U270" i="214"/>
  <c r="U290" i="214"/>
  <c r="U388" i="214"/>
  <c r="U152" i="214"/>
  <c r="U176" i="214"/>
  <c r="U332" i="214"/>
  <c r="U124" i="214"/>
  <c r="U76" i="214"/>
  <c r="U35" i="214"/>
  <c r="U352" i="214"/>
  <c r="U197" i="214"/>
  <c r="U148" i="214"/>
  <c r="U55" i="214"/>
  <c r="U484" i="214"/>
  <c r="U515" i="214"/>
  <c r="U417" i="214"/>
  <c r="U463" i="214"/>
  <c r="U494" i="214"/>
  <c r="U401" i="214"/>
  <c r="U314" i="214"/>
  <c r="U311" i="214"/>
  <c r="U323" i="214"/>
  <c r="U254" i="214"/>
  <c r="U263" i="214"/>
  <c r="U286" i="214"/>
  <c r="U373" i="214"/>
  <c r="U145" i="214"/>
  <c r="U172" i="214"/>
  <c r="U295" i="214"/>
  <c r="U56" i="214"/>
  <c r="U30" i="214"/>
  <c r="U70" i="214"/>
  <c r="U34" i="214"/>
  <c r="U461" i="214"/>
  <c r="U485" i="214"/>
  <c r="U437" i="214"/>
  <c r="U440" i="214"/>
  <c r="U464" i="214"/>
  <c r="U374" i="214"/>
  <c r="U379" i="214"/>
  <c r="U384" i="214"/>
  <c r="U339" i="214"/>
  <c r="U224" i="214"/>
  <c r="U240" i="214"/>
  <c r="U256" i="214"/>
  <c r="U257" i="214"/>
  <c r="U118" i="214"/>
  <c r="U146" i="214"/>
  <c r="U188" i="214"/>
  <c r="U347" i="214"/>
  <c r="U100" i="214"/>
  <c r="U89" i="214"/>
  <c r="U38" i="214"/>
  <c r="U412" i="214"/>
  <c r="U516" i="214"/>
  <c r="U490" i="214"/>
  <c r="U363" i="214"/>
  <c r="U399" i="214"/>
  <c r="U303" i="214"/>
  <c r="U251" i="214"/>
  <c r="U230" i="214"/>
  <c r="U126" i="214"/>
  <c r="U123" i="214"/>
  <c r="U116" i="214"/>
  <c r="U242" i="214"/>
  <c r="U58" i="214"/>
  <c r="U216" i="214"/>
  <c r="U16" i="214"/>
  <c r="U49" i="214"/>
  <c r="U75" i="214"/>
  <c r="U507" i="214"/>
  <c r="U508" i="214"/>
  <c r="U479" i="214"/>
  <c r="U355" i="214"/>
  <c r="U391" i="214"/>
  <c r="U292" i="214"/>
  <c r="U244" i="214"/>
  <c r="U392" i="214"/>
  <c r="U111" i="214"/>
  <c r="U115" i="214"/>
  <c r="U276" i="214"/>
  <c r="U129" i="214"/>
  <c r="U306" i="214"/>
  <c r="U39" i="214"/>
  <c r="U43" i="214"/>
  <c r="U74" i="214"/>
  <c r="U60" i="214"/>
  <c r="U85" i="214"/>
  <c r="U78" i="214"/>
  <c r="U131" i="214"/>
  <c r="U41" i="214"/>
  <c r="U476" i="214"/>
  <c r="U458" i="214"/>
  <c r="U429" i="214"/>
  <c r="U389" i="214"/>
  <c r="U330" i="214"/>
  <c r="U309" i="214"/>
  <c r="U236" i="214"/>
  <c r="U208" i="214"/>
  <c r="U206" i="214"/>
  <c r="U192" i="214"/>
  <c r="U102" i="214"/>
  <c r="U92" i="214"/>
  <c r="U40" i="214"/>
  <c r="U301" i="214"/>
  <c r="U472" i="214"/>
  <c r="U439" i="214"/>
  <c r="U425" i="214"/>
  <c r="U382" i="214"/>
  <c r="U326" i="214"/>
  <c r="U296" i="214"/>
  <c r="U229" i="214"/>
  <c r="U204" i="214"/>
  <c r="U202" i="214"/>
  <c r="U184" i="214"/>
  <c r="U91" i="214"/>
  <c r="U88" i="214"/>
  <c r="U44" i="214"/>
  <c r="U93" i="214"/>
  <c r="U67" i="214"/>
  <c r="U14" i="214"/>
  <c r="U469" i="214"/>
  <c r="U432" i="214"/>
  <c r="U421" i="214"/>
  <c r="U378" i="214"/>
  <c r="U307" i="214"/>
  <c r="U273" i="214"/>
  <c r="U225" i="214"/>
  <c r="U200" i="214"/>
  <c r="U187" i="214"/>
  <c r="U177" i="214"/>
  <c r="U87" i="214"/>
  <c r="U84" i="214"/>
  <c r="U47" i="214"/>
  <c r="U18" i="214"/>
  <c r="U465" i="214"/>
  <c r="U413" i="214"/>
  <c r="U418" i="214"/>
  <c r="U370" i="214"/>
  <c r="U395" i="214"/>
  <c r="U269" i="214"/>
  <c r="U221" i="214"/>
  <c r="U272" i="214"/>
  <c r="U183" i="214"/>
  <c r="U173" i="214"/>
  <c r="U72" i="214"/>
  <c r="U77" i="214"/>
  <c r="U51" i="214"/>
  <c r="U267" i="214"/>
  <c r="U53" i="214"/>
  <c r="U37" i="214"/>
  <c r="U457" i="214"/>
  <c r="U409" i="214"/>
  <c r="U414" i="214"/>
  <c r="U367" i="214"/>
  <c r="U387" i="214"/>
  <c r="U247" i="214"/>
  <c r="U217" i="214"/>
  <c r="U209" i="214"/>
  <c r="U168" i="214"/>
  <c r="U169" i="214"/>
  <c r="U68" i="214"/>
  <c r="U73" i="214"/>
  <c r="U386" i="214"/>
  <c r="U450" i="214"/>
  <c r="U405" i="214"/>
  <c r="U513" i="214"/>
  <c r="U359" i="214"/>
  <c r="U380" i="214"/>
  <c r="U243" i="214"/>
  <c r="U214" i="214"/>
  <c r="U205" i="214"/>
  <c r="U161" i="214"/>
  <c r="U162" i="214"/>
  <c r="U64" i="214"/>
  <c r="U69" i="214"/>
  <c r="U420" i="214"/>
  <c r="U63" i="214"/>
  <c r="U446" i="214"/>
  <c r="U505" i="214"/>
  <c r="U509" i="214"/>
  <c r="U348" i="214"/>
  <c r="U376" i="214"/>
  <c r="U239" i="214"/>
  <c r="U305" i="214"/>
  <c r="U201" i="214"/>
  <c r="U157" i="214"/>
  <c r="U158" i="214"/>
  <c r="U61" i="214"/>
  <c r="U65" i="214"/>
  <c r="U442" i="214"/>
  <c r="U471" i="214"/>
  <c r="U483" i="214"/>
  <c r="U333" i="214"/>
  <c r="U372" i="214"/>
  <c r="U235" i="214"/>
  <c r="U298" i="214"/>
  <c r="U194" i="214"/>
  <c r="U153" i="214"/>
  <c r="U154" i="214"/>
  <c r="U57" i="214"/>
  <c r="U54" i="214"/>
  <c r="U335" i="214"/>
  <c r="U23" i="214"/>
  <c r="U500" i="214"/>
  <c r="U482" i="214"/>
  <c r="U449" i="214"/>
  <c r="U390" i="214"/>
  <c r="U338" i="214"/>
  <c r="U313" i="214"/>
  <c r="U260" i="214"/>
  <c r="U141" i="214"/>
  <c r="U127" i="214"/>
  <c r="U280" i="214"/>
  <c r="U238" i="214"/>
  <c r="U170" i="214"/>
  <c r="U165" i="214"/>
  <c r="U27" i="214"/>
  <c r="U97" i="214"/>
  <c r="U496" i="214"/>
  <c r="U478" i="214"/>
  <c r="U445" i="214"/>
  <c r="U383" i="214"/>
  <c r="U319" i="214"/>
  <c r="U304" i="214"/>
  <c r="U252" i="214"/>
  <c r="U137" i="214"/>
  <c r="U119" i="214"/>
  <c r="U155" i="214"/>
  <c r="U178" i="214"/>
  <c r="U125" i="214"/>
  <c r="U403" i="214"/>
  <c r="U15" i="214"/>
  <c r="U501" i="214"/>
  <c r="U398" i="214"/>
  <c r="U213" i="214"/>
  <c r="U167" i="214"/>
  <c r="U120" i="214"/>
  <c r="U193" i="214"/>
  <c r="U369" i="214"/>
  <c r="U19" i="214"/>
  <c r="U497" i="214"/>
  <c r="U394" i="214"/>
  <c r="U488" i="214"/>
  <c r="U160" i="214"/>
  <c r="U163" i="214"/>
  <c r="U189" i="214"/>
  <c r="U42" i="214"/>
  <c r="U459" i="214"/>
  <c r="U375" i="214"/>
  <c r="U297" i="214"/>
  <c r="U133" i="214"/>
  <c r="U253" i="214"/>
  <c r="U13" i="214"/>
  <c r="U455" i="214"/>
  <c r="U371" i="214"/>
  <c r="U282" i="214"/>
  <c r="U122" i="214"/>
  <c r="U231" i="214"/>
  <c r="U17" i="214"/>
  <c r="U108" i="214"/>
  <c r="U518" i="214"/>
  <c r="U452" i="214"/>
  <c r="U364" i="214"/>
  <c r="U278" i="214"/>
  <c r="U234" i="214"/>
  <c r="U151" i="214"/>
  <c r="U21" i="214"/>
  <c r="U503" i="214"/>
  <c r="U448" i="214"/>
  <c r="U360" i="214"/>
  <c r="U259" i="214"/>
  <c r="U212" i="214"/>
  <c r="U140" i="214"/>
  <c r="U25" i="214"/>
  <c r="U499" i="214"/>
  <c r="U444" i="214"/>
  <c r="U356" i="214"/>
  <c r="U255" i="214"/>
  <c r="U354" i="214"/>
  <c r="U110" i="214"/>
  <c r="U32" i="214"/>
  <c r="U480" i="214"/>
  <c r="U433" i="214"/>
  <c r="U349" i="214"/>
  <c r="U248" i="214"/>
  <c r="U328" i="214"/>
  <c r="U106" i="214"/>
  <c r="U36" i="214"/>
  <c r="U112" i="214"/>
  <c r="U492" i="214"/>
  <c r="U441" i="214"/>
  <c r="U316" i="214"/>
  <c r="U245" i="214"/>
  <c r="U343" i="214"/>
  <c r="U261" i="214"/>
  <c r="U199" i="214"/>
  <c r="U481" i="214"/>
  <c r="U434" i="214"/>
  <c r="U312" i="214"/>
  <c r="U241" i="214"/>
  <c r="U299" i="214"/>
  <c r="U174" i="214"/>
  <c r="U468" i="214"/>
  <c r="U275" i="214"/>
  <c r="U223" i="214"/>
  <c r="U265" i="214"/>
  <c r="U104" i="214"/>
  <c r="U460" i="214"/>
  <c r="U271" i="214"/>
  <c r="U302" i="214"/>
  <c r="U310" i="214"/>
  <c r="U50" i="214"/>
  <c r="U456" i="214"/>
  <c r="U264" i="214"/>
  <c r="U287" i="214"/>
  <c r="U415" i="214"/>
  <c r="U237" i="214"/>
  <c r="U136" i="214"/>
  <c r="U411" i="214"/>
  <c r="U226" i="214"/>
  <c r="U107" i="214"/>
  <c r="U166" i="214"/>
  <c r="U186" i="214"/>
  <c r="U365" i="214"/>
  <c r="U397" i="214"/>
  <c r="U377" i="214"/>
  <c r="U103" i="214"/>
  <c r="U393" i="214"/>
  <c r="U362" i="214"/>
  <c r="U99" i="214"/>
  <c r="U438" i="214"/>
  <c r="U101" i="214"/>
  <c r="U329" i="214"/>
  <c r="U190" i="214"/>
  <c r="U291" i="214"/>
  <c r="U149" i="214"/>
  <c r="U511" i="214"/>
  <c r="U342" i="214"/>
  <c r="U134" i="214"/>
  <c r="U324" i="214"/>
  <c r="U477" i="214"/>
  <c r="U308" i="214"/>
  <c r="U227" i="214"/>
  <c r="U473" i="214"/>
  <c r="U454" i="214"/>
  <c r="U207" i="214"/>
  <c r="U233" i="214"/>
  <c r="U466" i="214"/>
  <c r="U203" i="214"/>
  <c r="U250" i="214"/>
  <c r="U220" i="214"/>
  <c r="U71" i="214"/>
  <c r="U279" i="214"/>
  <c r="U142" i="214"/>
  <c r="U138" i="214"/>
  <c r="U196" i="214"/>
  <c r="U246" i="214"/>
  <c r="U81" i="214"/>
  <c r="U139" i="214"/>
  <c r="U135" i="214"/>
  <c r="U435" i="214"/>
  <c r="U416" i="214"/>
  <c r="U462" i="214"/>
  <c r="U318" i="214"/>
  <c r="U320" i="214"/>
  <c r="U520" i="214"/>
  <c r="U475" i="214"/>
  <c r="U357" i="214"/>
  <c r="U512" i="214"/>
  <c r="U361" i="214"/>
  <c r="U228" i="214"/>
  <c r="I6" i="214"/>
  <c r="AT75" i="214"/>
  <c r="AV75" i="214" s="1"/>
  <c r="X6" i="214"/>
  <c r="S6" i="207"/>
  <c r="O14" i="2" s="1"/>
  <c r="AN6" i="205"/>
  <c r="AJ13" i="2" s="1"/>
  <c r="AO6" i="213"/>
  <c r="AK20" i="2" s="1"/>
  <c r="AO6" i="211"/>
  <c r="AK18" i="2" s="1"/>
  <c r="AO6" i="210"/>
  <c r="AK17" i="2" s="1"/>
  <c r="AP6" i="215"/>
  <c r="AL22" i="2" s="1"/>
  <c r="AN6" i="213"/>
  <c r="AJ20" i="2" s="1"/>
  <c r="AQ6" i="217"/>
  <c r="AM24" i="2" s="1"/>
  <c r="S6" i="221"/>
  <c r="O28" i="2" s="1"/>
  <c r="AN6" i="221"/>
  <c r="AJ28" i="2" s="1"/>
  <c r="U190" i="221"/>
  <c r="U12" i="221"/>
  <c r="U41" i="221"/>
  <c r="U133" i="221"/>
  <c r="U472" i="221"/>
  <c r="U500" i="221"/>
  <c r="U520" i="221"/>
  <c r="U433" i="221"/>
  <c r="U460" i="221"/>
  <c r="U400" i="221"/>
  <c r="U401" i="221"/>
  <c r="U488" i="221"/>
  <c r="U306" i="221"/>
  <c r="U398" i="221"/>
  <c r="U255" i="221"/>
  <c r="U218" i="221"/>
  <c r="U269" i="221"/>
  <c r="U159" i="221"/>
  <c r="U235" i="221"/>
  <c r="U165" i="221"/>
  <c r="U94" i="221"/>
  <c r="U55" i="221"/>
  <c r="U122" i="221"/>
  <c r="U98" i="221"/>
  <c r="U386" i="221"/>
  <c r="U48" i="221"/>
  <c r="U469" i="221"/>
  <c r="U496" i="221"/>
  <c r="U516" i="221"/>
  <c r="U429" i="221"/>
  <c r="U456" i="221"/>
  <c r="U396" i="221"/>
  <c r="U397" i="221"/>
  <c r="U405" i="221"/>
  <c r="U302" i="221"/>
  <c r="U361" i="221"/>
  <c r="U251" i="221"/>
  <c r="U211" i="221"/>
  <c r="U246" i="221"/>
  <c r="U155" i="221"/>
  <c r="U225" i="221"/>
  <c r="U157" i="221"/>
  <c r="U90" i="221"/>
  <c r="U59" i="221"/>
  <c r="U52" i="221"/>
  <c r="U141" i="221"/>
  <c r="U465" i="221"/>
  <c r="U492" i="221"/>
  <c r="U512" i="221"/>
  <c r="U425" i="221"/>
  <c r="U449" i="221"/>
  <c r="U392" i="221"/>
  <c r="U393" i="221"/>
  <c r="U390" i="221"/>
  <c r="U299" i="221"/>
  <c r="U394" i="221"/>
  <c r="U248" i="221"/>
  <c r="U207" i="221"/>
  <c r="U234" i="221"/>
  <c r="U151" i="221"/>
  <c r="U209" i="221"/>
  <c r="U256" i="221"/>
  <c r="U86" i="221"/>
  <c r="U66" i="221"/>
  <c r="U132" i="221"/>
  <c r="U19" i="221"/>
  <c r="U115" i="221"/>
  <c r="U80" i="221"/>
  <c r="U56" i="221"/>
  <c r="U106" i="221"/>
  <c r="U148" i="221"/>
  <c r="U461" i="221"/>
  <c r="U485" i="221"/>
  <c r="U508" i="221"/>
  <c r="U421" i="221"/>
  <c r="U445" i="221"/>
  <c r="U388" i="221"/>
  <c r="U389" i="221"/>
  <c r="U375" i="221"/>
  <c r="U295" i="221"/>
  <c r="U342" i="221"/>
  <c r="U244" i="221"/>
  <c r="U203" i="221"/>
  <c r="U231" i="221"/>
  <c r="U261" i="221"/>
  <c r="U187" i="221"/>
  <c r="U298" i="221"/>
  <c r="U253" i="221"/>
  <c r="U70" i="221"/>
  <c r="U134" i="221"/>
  <c r="U23" i="221"/>
  <c r="U369" i="221"/>
  <c r="U89" i="221"/>
  <c r="U60" i="221"/>
  <c r="U108" i="221"/>
  <c r="U153" i="221"/>
  <c r="U457" i="221"/>
  <c r="U481" i="221"/>
  <c r="U501" i="221"/>
  <c r="U418" i="221"/>
  <c r="U441" i="221"/>
  <c r="U381" i="221"/>
  <c r="U382" i="221"/>
  <c r="U364" i="221"/>
  <c r="U291" i="221"/>
  <c r="U323" i="221"/>
  <c r="U240" i="221"/>
  <c r="U196" i="221"/>
  <c r="U227" i="221"/>
  <c r="U241" i="221"/>
  <c r="U171" i="221"/>
  <c r="U242" i="221"/>
  <c r="U229" i="221"/>
  <c r="U74" i="221"/>
  <c r="U156" i="221"/>
  <c r="U27" i="221"/>
  <c r="U144" i="221"/>
  <c r="U29" i="221"/>
  <c r="U100" i="221"/>
  <c r="U67" i="221"/>
  <c r="U450" i="221"/>
  <c r="U477" i="221"/>
  <c r="U497" i="221"/>
  <c r="U414" i="221"/>
  <c r="U434" i="221"/>
  <c r="U377" i="221"/>
  <c r="U378" i="221"/>
  <c r="U353" i="221"/>
  <c r="U287" i="221"/>
  <c r="U357" i="221"/>
  <c r="U236" i="221"/>
  <c r="U192" i="221"/>
  <c r="U223" i="221"/>
  <c r="U238" i="221"/>
  <c r="U161" i="221"/>
  <c r="U224" i="221"/>
  <c r="U217" i="221"/>
  <c r="U78" i="221"/>
  <c r="U91" i="221"/>
  <c r="U87" i="221"/>
  <c r="U30" i="221"/>
  <c r="U146" i="221"/>
  <c r="U63" i="221"/>
  <c r="U71" i="221"/>
  <c r="U446" i="221"/>
  <c r="U473" i="221"/>
  <c r="U493" i="221"/>
  <c r="U410" i="221"/>
  <c r="U430" i="221"/>
  <c r="U373" i="221"/>
  <c r="U374" i="221"/>
  <c r="U345" i="221"/>
  <c r="U350" i="221"/>
  <c r="U326" i="221"/>
  <c r="U276" i="221"/>
  <c r="U188" i="221"/>
  <c r="U219" i="221"/>
  <c r="U265" i="221"/>
  <c r="U257" i="221"/>
  <c r="U210" i="221"/>
  <c r="U213" i="221"/>
  <c r="U81" i="221"/>
  <c r="U99" i="221"/>
  <c r="U39" i="221"/>
  <c r="U176" i="221"/>
  <c r="U93" i="221"/>
  <c r="U34" i="221"/>
  <c r="U121" i="221"/>
  <c r="U75" i="221"/>
  <c r="U129" i="221"/>
  <c r="U442" i="221"/>
  <c r="U466" i="221"/>
  <c r="U489" i="221"/>
  <c r="U406" i="221"/>
  <c r="U426" i="221"/>
  <c r="U366" i="221"/>
  <c r="U370" i="221"/>
  <c r="U313" i="221"/>
  <c r="U337" i="221"/>
  <c r="U312" i="221"/>
  <c r="U247" i="221"/>
  <c r="U184" i="221"/>
  <c r="U212" i="221"/>
  <c r="U260" i="221"/>
  <c r="U252" i="221"/>
  <c r="U186" i="221"/>
  <c r="U201" i="221"/>
  <c r="U43" i="221"/>
  <c r="U38" i="221"/>
  <c r="U95" i="221"/>
  <c r="U506" i="221"/>
  <c r="U423" i="221"/>
  <c r="U443" i="221"/>
  <c r="U467" i="221"/>
  <c r="U498" i="221"/>
  <c r="U420" i="221"/>
  <c r="U343" i="221"/>
  <c r="U348" i="221"/>
  <c r="U372" i="221"/>
  <c r="U346" i="221"/>
  <c r="U289" i="221"/>
  <c r="U349" i="221"/>
  <c r="U158" i="221"/>
  <c r="U193" i="221"/>
  <c r="U180" i="221"/>
  <c r="U214" i="221"/>
  <c r="U135" i="221"/>
  <c r="U21" i="221"/>
  <c r="U69" i="221"/>
  <c r="U61" i="221"/>
  <c r="U471" i="221"/>
  <c r="U35" i="221"/>
  <c r="U85" i="221"/>
  <c r="U503" i="221"/>
  <c r="U416" i="221"/>
  <c r="U439" i="221"/>
  <c r="U463" i="221"/>
  <c r="U494" i="221"/>
  <c r="U399" i="221"/>
  <c r="U339" i="221"/>
  <c r="U344" i="221"/>
  <c r="U341" i="221"/>
  <c r="U315" i="221"/>
  <c r="U285" i="221"/>
  <c r="U316" i="221"/>
  <c r="U154" i="221"/>
  <c r="U189" i="221"/>
  <c r="U168" i="221"/>
  <c r="U202" i="221"/>
  <c r="U128" i="221"/>
  <c r="U25" i="221"/>
  <c r="U145" i="221"/>
  <c r="U280" i="221"/>
  <c r="U73" i="221"/>
  <c r="U140" i="221"/>
  <c r="U64" i="221"/>
  <c r="U125" i="221"/>
  <c r="U112" i="221"/>
  <c r="U511" i="221"/>
  <c r="U444" i="221"/>
  <c r="U380" i="221"/>
  <c r="U325" i="221"/>
  <c r="U292" i="221"/>
  <c r="U226" i="221"/>
  <c r="U166" i="221"/>
  <c r="U179" i="221"/>
  <c r="U47" i="221"/>
  <c r="U136" i="221"/>
  <c r="U53" i="221"/>
  <c r="U437" i="221"/>
  <c r="U97" i="221"/>
  <c r="U127" i="221"/>
  <c r="U507" i="221"/>
  <c r="U440" i="221"/>
  <c r="U376" i="221"/>
  <c r="U321" i="221"/>
  <c r="U288" i="221"/>
  <c r="U222" i="221"/>
  <c r="U163" i="221"/>
  <c r="U167" i="221"/>
  <c r="U51" i="221"/>
  <c r="U138" i="221"/>
  <c r="U57" i="221"/>
  <c r="U123" i="221"/>
  <c r="U462" i="221"/>
  <c r="U517" i="221"/>
  <c r="U362" i="221"/>
  <c r="U309" i="221"/>
  <c r="U308" i="221"/>
  <c r="U177" i="221"/>
  <c r="U220" i="221"/>
  <c r="U172" i="221"/>
  <c r="U88" i="221"/>
  <c r="U103" i="221"/>
  <c r="U68" i="221"/>
  <c r="U505" i="221"/>
  <c r="U518" i="221"/>
  <c r="U458" i="221"/>
  <c r="U513" i="221"/>
  <c r="U358" i="221"/>
  <c r="U305" i="221"/>
  <c r="U304" i="221"/>
  <c r="U173" i="221"/>
  <c r="U216" i="221"/>
  <c r="U160" i="221"/>
  <c r="U118" i="221"/>
  <c r="U72" i="221"/>
  <c r="U514" i="221"/>
  <c r="U451" i="221"/>
  <c r="U509" i="221"/>
  <c r="U354" i="221"/>
  <c r="U383" i="221"/>
  <c r="U297" i="221"/>
  <c r="U169" i="221"/>
  <c r="U206" i="221"/>
  <c r="U143" i="221"/>
  <c r="U126" i="221"/>
  <c r="U76" i="221"/>
  <c r="U31" i="221"/>
  <c r="U510" i="221"/>
  <c r="U447" i="221"/>
  <c r="U502" i="221"/>
  <c r="U347" i="221"/>
  <c r="U360" i="221"/>
  <c r="U293" i="221"/>
  <c r="U162" i="221"/>
  <c r="U194" i="221"/>
  <c r="U139" i="221"/>
  <c r="U83" i="221"/>
  <c r="U24" i="221"/>
  <c r="U14" i="221"/>
  <c r="U499" i="221"/>
  <c r="U432" i="221"/>
  <c r="U490" i="221"/>
  <c r="U332" i="221"/>
  <c r="U327" i="221"/>
  <c r="U282" i="221"/>
  <c r="U338" i="221"/>
  <c r="U271" i="221"/>
  <c r="U124" i="221"/>
  <c r="U149" i="221"/>
  <c r="U82" i="221"/>
  <c r="U137" i="221"/>
  <c r="U438" i="221"/>
  <c r="U486" i="221"/>
  <c r="U422" i="221"/>
  <c r="U367" i="221"/>
  <c r="U330" i="221"/>
  <c r="U272" i="221"/>
  <c r="U208" i="221"/>
  <c r="U245" i="221"/>
  <c r="U191" i="221"/>
  <c r="U152" i="221"/>
  <c r="U182" i="221"/>
  <c r="U435" i="221"/>
  <c r="U482" i="221"/>
  <c r="U415" i="221"/>
  <c r="U363" i="221"/>
  <c r="U365" i="221"/>
  <c r="U331" i="221"/>
  <c r="U204" i="221"/>
  <c r="U264" i="221"/>
  <c r="U175" i="221"/>
  <c r="U131" i="221"/>
  <c r="U301" i="221"/>
  <c r="U150" i="221"/>
  <c r="U431" i="221"/>
  <c r="U478" i="221"/>
  <c r="U411" i="221"/>
  <c r="U359" i="221"/>
  <c r="U379" i="221"/>
  <c r="U294" i="221"/>
  <c r="U200" i="221"/>
  <c r="U254" i="221"/>
  <c r="U13" i="221"/>
  <c r="U50" i="221"/>
  <c r="U318" i="221"/>
  <c r="U46" i="221"/>
  <c r="U474" i="221"/>
  <c r="U355" i="221"/>
  <c r="U286" i="221"/>
  <c r="U228" i="221"/>
  <c r="U250" i="221"/>
  <c r="U459" i="221"/>
  <c r="U340" i="221"/>
  <c r="U281" i="221"/>
  <c r="U221" i="221"/>
  <c r="U267" i="221"/>
  <c r="U117" i="221"/>
  <c r="U455" i="221"/>
  <c r="U336" i="221"/>
  <c r="U279" i="221"/>
  <c r="U205" i="221"/>
  <c r="U107" i="221"/>
  <c r="U352" i="221"/>
  <c r="U452" i="221"/>
  <c r="U333" i="221"/>
  <c r="U277" i="221"/>
  <c r="U195" i="221"/>
  <c r="U114" i="221"/>
  <c r="U403" i="221"/>
  <c r="U110" i="221"/>
  <c r="U448" i="221"/>
  <c r="U329" i="221"/>
  <c r="U230" i="221"/>
  <c r="U183" i="221"/>
  <c r="U20" i="221"/>
  <c r="U18" i="221"/>
  <c r="U495" i="221"/>
  <c r="U483" i="221"/>
  <c r="U319" i="221"/>
  <c r="U275" i="221"/>
  <c r="U120" i="221"/>
  <c r="U335" i="221"/>
  <c r="U16" i="221"/>
  <c r="U22" i="221"/>
  <c r="U491" i="221"/>
  <c r="U479" i="221"/>
  <c r="U356" i="221"/>
  <c r="U273" i="221"/>
  <c r="U116" i="221"/>
  <c r="U26" i="221"/>
  <c r="U484" i="221"/>
  <c r="U475" i="221"/>
  <c r="U322" i="221"/>
  <c r="U258" i="221"/>
  <c r="U109" i="221"/>
  <c r="U111" i="221"/>
  <c r="U104" i="221"/>
  <c r="U408" i="221"/>
  <c r="U391" i="221"/>
  <c r="U307" i="221"/>
  <c r="U178" i="221"/>
  <c r="U36" i="221"/>
  <c r="U58" i="221"/>
  <c r="U519" i="221"/>
  <c r="U387" i="221"/>
  <c r="U303" i="221"/>
  <c r="U174" i="221"/>
  <c r="U40" i="221"/>
  <c r="U65" i="221"/>
  <c r="U15" i="221"/>
  <c r="U33" i="221"/>
  <c r="U468" i="221"/>
  <c r="U290" i="221"/>
  <c r="U233" i="221"/>
  <c r="U37" i="221"/>
  <c r="U464" i="221"/>
  <c r="U284" i="221"/>
  <c r="U92" i="221"/>
  <c r="U407" i="221"/>
  <c r="U197" i="221"/>
  <c r="U102" i="221"/>
  <c r="U395" i="221"/>
  <c r="U185" i="221"/>
  <c r="U384" i="221"/>
  <c r="U170" i="221"/>
  <c r="U54" i="221"/>
  <c r="U328" i="221"/>
  <c r="U268" i="221"/>
  <c r="U77" i="221"/>
  <c r="U324" i="221"/>
  <c r="U239" i="221"/>
  <c r="U84" i="221"/>
  <c r="U320" i="221"/>
  <c r="U237" i="221"/>
  <c r="U454" i="221"/>
  <c r="U262" i="221"/>
  <c r="U427" i="221"/>
  <c r="U371" i="221"/>
  <c r="U17" i="221"/>
  <c r="U417" i="221"/>
  <c r="U413" i="221"/>
  <c r="U409" i="221"/>
  <c r="U404" i="221"/>
  <c r="U314" i="221"/>
  <c r="U310" i="221"/>
  <c r="U311" i="221"/>
  <c r="U296" i="221"/>
  <c r="U142" i="221"/>
  <c r="U259" i="221"/>
  <c r="U243" i="221"/>
  <c r="U105" i="221"/>
  <c r="U101" i="221"/>
  <c r="U32" i="221"/>
  <c r="U44" i="221"/>
  <c r="U199" i="221"/>
  <c r="U412" i="221"/>
  <c r="U515" i="221"/>
  <c r="U278" i="221"/>
  <c r="U274" i="221"/>
  <c r="U270" i="221"/>
  <c r="U263" i="221"/>
  <c r="U42" i="221"/>
  <c r="U49" i="221"/>
  <c r="U480" i="221"/>
  <c r="U476" i="221"/>
  <c r="U428" i="221"/>
  <c r="U424" i="221"/>
  <c r="I6" i="221"/>
  <c r="U69" i="223"/>
  <c r="J6" i="223"/>
  <c r="U37" i="222"/>
  <c r="U65" i="222"/>
  <c r="J6" i="222"/>
  <c r="AN6" i="223"/>
  <c r="AJ30" i="2" s="1"/>
  <c r="AQ6" i="224"/>
  <c r="AM31" i="2" s="1"/>
  <c r="S6" i="209"/>
  <c r="O16" i="2" s="1"/>
  <c r="AT274" i="207"/>
  <c r="AV274" i="207" s="1"/>
  <c r="AT76" i="207"/>
  <c r="AV76" i="207" s="1"/>
  <c r="AT12" i="207"/>
  <c r="AT33" i="207"/>
  <c r="AV33" i="207" s="1"/>
  <c r="AT50" i="207"/>
  <c r="AV50" i="207" s="1"/>
  <c r="AT157" i="207"/>
  <c r="AV157" i="207" s="1"/>
  <c r="AT16" i="207"/>
  <c r="AV16" i="207" s="1"/>
  <c r="AT41" i="207"/>
  <c r="AV41" i="207" s="1"/>
  <c r="AT38" i="207"/>
  <c r="AV38" i="207" s="1"/>
  <c r="AT57" i="207"/>
  <c r="AV57" i="207" s="1"/>
  <c r="AT13" i="207"/>
  <c r="AV13" i="207" s="1"/>
  <c r="AT20" i="207"/>
  <c r="AV20" i="207" s="1"/>
  <c r="AT43" i="207"/>
  <c r="AV43" i="207" s="1"/>
  <c r="AT70" i="207"/>
  <c r="AV70" i="207" s="1"/>
  <c r="AT53" i="207"/>
  <c r="AV53" i="207" s="1"/>
  <c r="AT81" i="207"/>
  <c r="AV81" i="207" s="1"/>
  <c r="AT27" i="207"/>
  <c r="AV27" i="207" s="1"/>
  <c r="AT36" i="207"/>
  <c r="AV36" i="207" s="1"/>
  <c r="AT77" i="207"/>
  <c r="AV77" i="207" s="1"/>
  <c r="AT29" i="207"/>
  <c r="AV29" i="207" s="1"/>
  <c r="AT129" i="207"/>
  <c r="AV129" i="207" s="1"/>
  <c r="AT34" i="207"/>
  <c r="AV34" i="207" s="1"/>
  <c r="AT46" i="207"/>
  <c r="AV46" i="207" s="1"/>
  <c r="AT68" i="207"/>
  <c r="AV68" i="207" s="1"/>
  <c r="AT80" i="207"/>
  <c r="AV80" i="207" s="1"/>
  <c r="AT278" i="207"/>
  <c r="AV278" i="207" s="1"/>
  <c r="AT95" i="207"/>
  <c r="AV95" i="207" s="1"/>
  <c r="AT91" i="207"/>
  <c r="AV91" i="207" s="1"/>
  <c r="AT21" i="207"/>
  <c r="AV21" i="207" s="1"/>
  <c r="AT42" i="207"/>
  <c r="AV42" i="207" s="1"/>
  <c r="AT58" i="207"/>
  <c r="AV58" i="207" s="1"/>
  <c r="AT55" i="207"/>
  <c r="AV55" i="207" s="1"/>
  <c r="AT507" i="207"/>
  <c r="AV507" i="207" s="1"/>
  <c r="AT493" i="207"/>
  <c r="AV493" i="207" s="1"/>
  <c r="AT475" i="207"/>
  <c r="AV475" i="207" s="1"/>
  <c r="AT404" i="207"/>
  <c r="AV404" i="207" s="1"/>
  <c r="AT510" i="207"/>
  <c r="AV510" i="207" s="1"/>
  <c r="AT364" i="207"/>
  <c r="AV364" i="207" s="1"/>
  <c r="AT332" i="207"/>
  <c r="AV332" i="207" s="1"/>
  <c r="AT340" i="207"/>
  <c r="AV340" i="207" s="1"/>
  <c r="AT387" i="207"/>
  <c r="AV387" i="207" s="1"/>
  <c r="AT312" i="207"/>
  <c r="AV312" i="207" s="1"/>
  <c r="AT256" i="207"/>
  <c r="AV256" i="207" s="1"/>
  <c r="AT231" i="207"/>
  <c r="AV231" i="207" s="1"/>
  <c r="AT268" i="207"/>
  <c r="AV268" i="207" s="1"/>
  <c r="AT160" i="207"/>
  <c r="AV160" i="207" s="1"/>
  <c r="AT185" i="207"/>
  <c r="AV185" i="207" s="1"/>
  <c r="AT325" i="207"/>
  <c r="AV325" i="207" s="1"/>
  <c r="AT100" i="207"/>
  <c r="AV100" i="207" s="1"/>
  <c r="AT192" i="207"/>
  <c r="AV192" i="207" s="1"/>
  <c r="AT52" i="207"/>
  <c r="AV52" i="207" s="1"/>
  <c r="AT65" i="207"/>
  <c r="AV65" i="207" s="1"/>
  <c r="AT352" i="207"/>
  <c r="AV352" i="207" s="1"/>
  <c r="AT484" i="207"/>
  <c r="AV484" i="207" s="1"/>
  <c r="AT370" i="207"/>
  <c r="AV370" i="207" s="1"/>
  <c r="AT187" i="207"/>
  <c r="AV187" i="207" s="1"/>
  <c r="AT480" i="207"/>
  <c r="AV480" i="207" s="1"/>
  <c r="AT324" i="207"/>
  <c r="AV324" i="207" s="1"/>
  <c r="AT103" i="207"/>
  <c r="AV103" i="207" s="1"/>
  <c r="AT64" i="207"/>
  <c r="AV64" i="207" s="1"/>
  <c r="AT87" i="207"/>
  <c r="AV87" i="207" s="1"/>
  <c r="AT500" i="207"/>
  <c r="AV500" i="207" s="1"/>
  <c r="AT489" i="207"/>
  <c r="AV489" i="207" s="1"/>
  <c r="AT468" i="207"/>
  <c r="AV468" i="207" s="1"/>
  <c r="AT396" i="207"/>
  <c r="AV396" i="207" s="1"/>
  <c r="AT506" i="207"/>
  <c r="AV506" i="207" s="1"/>
  <c r="AT360" i="207"/>
  <c r="AV360" i="207" s="1"/>
  <c r="AT322" i="207"/>
  <c r="AV322" i="207" s="1"/>
  <c r="AT333" i="207"/>
  <c r="AV333" i="207" s="1"/>
  <c r="AT367" i="207"/>
  <c r="AV367" i="207" s="1"/>
  <c r="AT280" i="207"/>
  <c r="AV280" i="207" s="1"/>
  <c r="AT359" i="207"/>
  <c r="AV359" i="207" s="1"/>
  <c r="AT227" i="207"/>
  <c r="AV227" i="207" s="1"/>
  <c r="AT257" i="207"/>
  <c r="AV257" i="207" s="1"/>
  <c r="AT156" i="207"/>
  <c r="AV156" i="207" s="1"/>
  <c r="AT180" i="207"/>
  <c r="AV180" i="207" s="1"/>
  <c r="AT210" i="207"/>
  <c r="AV210" i="207" s="1"/>
  <c r="AT93" i="207"/>
  <c r="AV93" i="207" s="1"/>
  <c r="AT170" i="207"/>
  <c r="AV170" i="207" s="1"/>
  <c r="AT217" i="207"/>
  <c r="AV217" i="207" s="1"/>
  <c r="AT59" i="207"/>
  <c r="AV59" i="207" s="1"/>
  <c r="AT72" i="207"/>
  <c r="AV72" i="207" s="1"/>
  <c r="AT116" i="207"/>
  <c r="AV116" i="207" s="1"/>
  <c r="AT420" i="207"/>
  <c r="AV420" i="207" s="1"/>
  <c r="AT491" i="207"/>
  <c r="AV491" i="207" s="1"/>
  <c r="AT435" i="207"/>
  <c r="AV435" i="207" s="1"/>
  <c r="AT272" i="207"/>
  <c r="AV272" i="207" s="1"/>
  <c r="AT101" i="207"/>
  <c r="AV101" i="207" s="1"/>
  <c r="AT454" i="207"/>
  <c r="AV454" i="207" s="1"/>
  <c r="AT66" i="207"/>
  <c r="AV66" i="207" s="1"/>
  <c r="AT455" i="207"/>
  <c r="AV455" i="207" s="1"/>
  <c r="AT472" i="207"/>
  <c r="AV472" i="207" s="1"/>
  <c r="AT193" i="207"/>
  <c r="AV193" i="207" s="1"/>
  <c r="AT97" i="207"/>
  <c r="AV97" i="207" s="1"/>
  <c r="AT73" i="207"/>
  <c r="AV73" i="207" s="1"/>
  <c r="AT83" i="207"/>
  <c r="AV83" i="207" s="1"/>
  <c r="AT496" i="207"/>
  <c r="AV496" i="207" s="1"/>
  <c r="AT486" i="207"/>
  <c r="AV486" i="207" s="1"/>
  <c r="AT464" i="207"/>
  <c r="AV464" i="207" s="1"/>
  <c r="AT440" i="207"/>
  <c r="AV440" i="207" s="1"/>
  <c r="AT469" i="207"/>
  <c r="AV469" i="207" s="1"/>
  <c r="AT356" i="207"/>
  <c r="AV356" i="207" s="1"/>
  <c r="AT388" i="207"/>
  <c r="AV388" i="207" s="1"/>
  <c r="AT398" i="207"/>
  <c r="AV398" i="207" s="1"/>
  <c r="AT365" i="207"/>
  <c r="AV365" i="207" s="1"/>
  <c r="AT260" i="207"/>
  <c r="AV260" i="207" s="1"/>
  <c r="AT304" i="207"/>
  <c r="AV304" i="207" s="1"/>
  <c r="AT223" i="207"/>
  <c r="AV223" i="207" s="1"/>
  <c r="AT247" i="207"/>
  <c r="AV247" i="207" s="1"/>
  <c r="AT152" i="207"/>
  <c r="AV152" i="207" s="1"/>
  <c r="AT177" i="207"/>
  <c r="AV177" i="207" s="1"/>
  <c r="AT203" i="207"/>
  <c r="AV203" i="207" s="1"/>
  <c r="AT89" i="207"/>
  <c r="AV89" i="207" s="1"/>
  <c r="AT134" i="207"/>
  <c r="AV134" i="207" s="1"/>
  <c r="AT176" i="207"/>
  <c r="AV176" i="207" s="1"/>
  <c r="AT143" i="207"/>
  <c r="AV143" i="207" s="1"/>
  <c r="AT132" i="207"/>
  <c r="AV132" i="207" s="1"/>
  <c r="AT195" i="207"/>
  <c r="AV195" i="207" s="1"/>
  <c r="AT244" i="207"/>
  <c r="AV244" i="207" s="1"/>
  <c r="AT492" i="207"/>
  <c r="AV492" i="207" s="1"/>
  <c r="AT482" i="207"/>
  <c r="AV482" i="207" s="1"/>
  <c r="AT460" i="207"/>
  <c r="AV460" i="207" s="1"/>
  <c r="AT438" i="207"/>
  <c r="AV438" i="207" s="1"/>
  <c r="AT457" i="207"/>
  <c r="AV457" i="207" s="1"/>
  <c r="AT349" i="207"/>
  <c r="AV349" i="207" s="1"/>
  <c r="AT374" i="207"/>
  <c r="AV374" i="207" s="1"/>
  <c r="AT392" i="207"/>
  <c r="AV392" i="207" s="1"/>
  <c r="AT336" i="207"/>
  <c r="AV336" i="207" s="1"/>
  <c r="AT319" i="207"/>
  <c r="AV319" i="207" s="1"/>
  <c r="AT297" i="207"/>
  <c r="AV297" i="207" s="1"/>
  <c r="AT219" i="207"/>
  <c r="AV219" i="207" s="1"/>
  <c r="AT243" i="207"/>
  <c r="AV243" i="207" s="1"/>
  <c r="AT145" i="207"/>
  <c r="AV145" i="207" s="1"/>
  <c r="AT163" i="207"/>
  <c r="AV163" i="207" s="1"/>
  <c r="AT172" i="207"/>
  <c r="AV172" i="207" s="1"/>
  <c r="AT85" i="207"/>
  <c r="AV85" i="207" s="1"/>
  <c r="AT131" i="207"/>
  <c r="AV131" i="207" s="1"/>
  <c r="AT173" i="207"/>
  <c r="AV173" i="207" s="1"/>
  <c r="AT488" i="207"/>
  <c r="AV488" i="207" s="1"/>
  <c r="AT459" i="207"/>
  <c r="AV459" i="207" s="1"/>
  <c r="AT327" i="207"/>
  <c r="AV327" i="207" s="1"/>
  <c r="AT276" i="207"/>
  <c r="AV276" i="207" s="1"/>
  <c r="AT421" i="207"/>
  <c r="AV421" i="207" s="1"/>
  <c r="AT154" i="207"/>
  <c r="AV154" i="207" s="1"/>
  <c r="AT248" i="207"/>
  <c r="AV248" i="207" s="1"/>
  <c r="AT485" i="207"/>
  <c r="AV485" i="207" s="1"/>
  <c r="AT478" i="207"/>
  <c r="AV478" i="207" s="1"/>
  <c r="AT456" i="207"/>
  <c r="AV456" i="207" s="1"/>
  <c r="AT434" i="207"/>
  <c r="AV434" i="207" s="1"/>
  <c r="AT442" i="207"/>
  <c r="AV442" i="207" s="1"/>
  <c r="AT345" i="207"/>
  <c r="AV345" i="207" s="1"/>
  <c r="AT372" i="207"/>
  <c r="AV372" i="207" s="1"/>
  <c r="AT382" i="207"/>
  <c r="AV382" i="207" s="1"/>
  <c r="AT331" i="207"/>
  <c r="AV331" i="207" s="1"/>
  <c r="AT307" i="207"/>
  <c r="AV307" i="207" s="1"/>
  <c r="AT288" i="207"/>
  <c r="AV288" i="207" s="1"/>
  <c r="AT212" i="207"/>
  <c r="AV212" i="207" s="1"/>
  <c r="AT239" i="207"/>
  <c r="AV239" i="207" s="1"/>
  <c r="AT141" i="207"/>
  <c r="AV141" i="207" s="1"/>
  <c r="AT149" i="207"/>
  <c r="AV149" i="207" s="1"/>
  <c r="AT169" i="207"/>
  <c r="AV169" i="207" s="1"/>
  <c r="AT253" i="207"/>
  <c r="AV253" i="207" s="1"/>
  <c r="AT122" i="207"/>
  <c r="AV122" i="207" s="1"/>
  <c r="AT159" i="207"/>
  <c r="AV159" i="207" s="1"/>
  <c r="AT92" i="207"/>
  <c r="AV92" i="207" s="1"/>
  <c r="AT216" i="207"/>
  <c r="AV216" i="207" s="1"/>
  <c r="AT471" i="207"/>
  <c r="AV471" i="207" s="1"/>
  <c r="AT466" i="207"/>
  <c r="AV466" i="207" s="1"/>
  <c r="AT320" i="207"/>
  <c r="AV320" i="207" s="1"/>
  <c r="AT220" i="207"/>
  <c r="AV220" i="207" s="1"/>
  <c r="AT142" i="207"/>
  <c r="AV142" i="207" s="1"/>
  <c r="AT267" i="207"/>
  <c r="AV267" i="207" s="1"/>
  <c r="AT462" i="207"/>
  <c r="AV462" i="207" s="1"/>
  <c r="AT424" i="207"/>
  <c r="AV424" i="207" s="1"/>
  <c r="AT431" i="207"/>
  <c r="AV431" i="207" s="1"/>
  <c r="AT270" i="207"/>
  <c r="AV270" i="207" s="1"/>
  <c r="AT184" i="207"/>
  <c r="AV184" i="207" s="1"/>
  <c r="AT481" i="207"/>
  <c r="AV481" i="207" s="1"/>
  <c r="AT474" i="207"/>
  <c r="AV474" i="207" s="1"/>
  <c r="AT449" i="207"/>
  <c r="AV449" i="207" s="1"/>
  <c r="AT432" i="207"/>
  <c r="AV432" i="207" s="1"/>
  <c r="AT418" i="207"/>
  <c r="AV418" i="207" s="1"/>
  <c r="AT341" i="207"/>
  <c r="AV341" i="207" s="1"/>
  <c r="AT366" i="207"/>
  <c r="AV366" i="207" s="1"/>
  <c r="AT380" i="207"/>
  <c r="AV380" i="207" s="1"/>
  <c r="AT326" i="207"/>
  <c r="AV326" i="207" s="1"/>
  <c r="AT293" i="207"/>
  <c r="AV293" i="207" s="1"/>
  <c r="AT275" i="207"/>
  <c r="AV275" i="207" s="1"/>
  <c r="AT208" i="207"/>
  <c r="AV208" i="207" s="1"/>
  <c r="AT235" i="207"/>
  <c r="AV235" i="207" s="1"/>
  <c r="AT137" i="207"/>
  <c r="AV137" i="207" s="1"/>
  <c r="AT127" i="207"/>
  <c r="AV127" i="207" s="1"/>
  <c r="AT155" i="207"/>
  <c r="AV155" i="207" s="1"/>
  <c r="AT225" i="207"/>
  <c r="AV225" i="207" s="1"/>
  <c r="AT119" i="207"/>
  <c r="AV119" i="207" s="1"/>
  <c r="AT291" i="207"/>
  <c r="AV291" i="207" s="1"/>
  <c r="AT126" i="207"/>
  <c r="AV126" i="207" s="1"/>
  <c r="AT391" i="207"/>
  <c r="AV391" i="207" s="1"/>
  <c r="AT197" i="207"/>
  <c r="AV197" i="207" s="1"/>
  <c r="AT15" i="207"/>
  <c r="AV15" i="207" s="1"/>
  <c r="AT377" i="207"/>
  <c r="AV377" i="207" s="1"/>
  <c r="AT213" i="207"/>
  <c r="AV213" i="207" s="1"/>
  <c r="AT139" i="207"/>
  <c r="AV139" i="207" s="1"/>
  <c r="AT255" i="207"/>
  <c r="AV255" i="207" s="1"/>
  <c r="AT23" i="207"/>
  <c r="AV23" i="207" s="1"/>
  <c r="AT477" i="207"/>
  <c r="AV477" i="207" s="1"/>
  <c r="AT467" i="207"/>
  <c r="AV467" i="207" s="1"/>
  <c r="AT445" i="207"/>
  <c r="AV445" i="207" s="1"/>
  <c r="AT430" i="207"/>
  <c r="AV430" i="207" s="1"/>
  <c r="AT410" i="207"/>
  <c r="AV410" i="207" s="1"/>
  <c r="AT337" i="207"/>
  <c r="AV337" i="207" s="1"/>
  <c r="AT433" i="207"/>
  <c r="AV433" i="207" s="1"/>
  <c r="AT338" i="207"/>
  <c r="AV338" i="207" s="1"/>
  <c r="AT384" i="207"/>
  <c r="AV384" i="207" s="1"/>
  <c r="AT284" i="207"/>
  <c r="AV284" i="207" s="1"/>
  <c r="AT273" i="207"/>
  <c r="AV273" i="207" s="1"/>
  <c r="AT204" i="207"/>
  <c r="AV204" i="207" s="1"/>
  <c r="AT228" i="207"/>
  <c r="AV228" i="207" s="1"/>
  <c r="AT133" i="207"/>
  <c r="AV133" i="207" s="1"/>
  <c r="AT114" i="207"/>
  <c r="AV114" i="207" s="1"/>
  <c r="AT121" i="207"/>
  <c r="AV121" i="207" s="1"/>
  <c r="AT221" i="207"/>
  <c r="AV221" i="207" s="1"/>
  <c r="AT109" i="207"/>
  <c r="AV109" i="207" s="1"/>
  <c r="AT211" i="207"/>
  <c r="AV211" i="207" s="1"/>
  <c r="AT102" i="207"/>
  <c r="AV102" i="207" s="1"/>
  <c r="AT505" i="207"/>
  <c r="AV505" i="207" s="1"/>
  <c r="AT426" i="207"/>
  <c r="AV426" i="207" s="1"/>
  <c r="AT316" i="207"/>
  <c r="AV316" i="207" s="1"/>
  <c r="AT165" i="207"/>
  <c r="AV165" i="207" s="1"/>
  <c r="AT69" i="207"/>
  <c r="AV69" i="207" s="1"/>
  <c r="AT473" i="207"/>
  <c r="AV473" i="207" s="1"/>
  <c r="AT463" i="207"/>
  <c r="AV463" i="207" s="1"/>
  <c r="AT441" i="207"/>
  <c r="AV441" i="207" s="1"/>
  <c r="AT428" i="207"/>
  <c r="AV428" i="207" s="1"/>
  <c r="AT495" i="207"/>
  <c r="AV495" i="207" s="1"/>
  <c r="AT330" i="207"/>
  <c r="AV330" i="207" s="1"/>
  <c r="AT429" i="207"/>
  <c r="AV429" i="207" s="1"/>
  <c r="AT323" i="207"/>
  <c r="AV323" i="207" s="1"/>
  <c r="AT354" i="207"/>
  <c r="AV354" i="207" s="1"/>
  <c r="AT251" i="207"/>
  <c r="AV251" i="207" s="1"/>
  <c r="AT263" i="207"/>
  <c r="AV263" i="207" s="1"/>
  <c r="AT200" i="207"/>
  <c r="AV200" i="207" s="1"/>
  <c r="AT224" i="207"/>
  <c r="AV224" i="207" s="1"/>
  <c r="AT328" i="207"/>
  <c r="AV328" i="207" s="1"/>
  <c r="AT111" i="207"/>
  <c r="AV111" i="207" s="1"/>
  <c r="AT357" i="207"/>
  <c r="AV357" i="207" s="1"/>
  <c r="AT178" i="207"/>
  <c r="AV178" i="207" s="1"/>
  <c r="AT105" i="207"/>
  <c r="AV105" i="207" s="1"/>
  <c r="AT202" i="207"/>
  <c r="AV202" i="207" s="1"/>
  <c r="AT110" i="207"/>
  <c r="AV110" i="207" s="1"/>
  <c r="AT168" i="207"/>
  <c r="AV168" i="207" s="1"/>
  <c r="AT250" i="207"/>
  <c r="AV250" i="207" s="1"/>
  <c r="AT51" i="207"/>
  <c r="AV51" i="207" s="1"/>
  <c r="AT425" i="207"/>
  <c r="AV425" i="207" s="1"/>
  <c r="AT107" i="207"/>
  <c r="AV107" i="207" s="1"/>
  <c r="AT313" i="207"/>
  <c r="AV313" i="207" s="1"/>
  <c r="AT262" i="207"/>
  <c r="AV262" i="207" s="1"/>
  <c r="AT182" i="207"/>
  <c r="AV182" i="207" s="1"/>
  <c r="AT98" i="207"/>
  <c r="AV98" i="207" s="1"/>
  <c r="AT151" i="207"/>
  <c r="AV151" i="207" s="1"/>
  <c r="AT447" i="207"/>
  <c r="AV447" i="207" s="1"/>
  <c r="AT513" i="207"/>
  <c r="AV513" i="207" s="1"/>
  <c r="AT395" i="207"/>
  <c r="AV395" i="207" s="1"/>
  <c r="AT503" i="207"/>
  <c r="AV503" i="207" s="1"/>
  <c r="AT413" i="207"/>
  <c r="AV413" i="207" s="1"/>
  <c r="AT408" i="207"/>
  <c r="AV408" i="207" s="1"/>
  <c r="AT376" i="207"/>
  <c r="AV376" i="207" s="1"/>
  <c r="AT301" i="207"/>
  <c r="AV301" i="207" s="1"/>
  <c r="AT409" i="207"/>
  <c r="AV409" i="207" s="1"/>
  <c r="AT282" i="207"/>
  <c r="AV282" i="207" s="1"/>
  <c r="AT299" i="207"/>
  <c r="AV299" i="207" s="1"/>
  <c r="AT362" i="207"/>
  <c r="AV362" i="207" s="1"/>
  <c r="AT201" i="207"/>
  <c r="AV201" i="207" s="1"/>
  <c r="AT222" i="207"/>
  <c r="AV222" i="207" s="1"/>
  <c r="AT240" i="207"/>
  <c r="AV240" i="207" s="1"/>
  <c r="AT161" i="207"/>
  <c r="AV161" i="207" s="1"/>
  <c r="AT206" i="207"/>
  <c r="AV206" i="207" s="1"/>
  <c r="AT86" i="207"/>
  <c r="AV86" i="207" s="1"/>
  <c r="AT520" i="207"/>
  <c r="AV520" i="207" s="1"/>
  <c r="AT394" i="207"/>
  <c r="AV394" i="207" s="1"/>
  <c r="AT294" i="207"/>
  <c r="AV294" i="207" s="1"/>
  <c r="AT261" i="207"/>
  <c r="AV261" i="207" s="1"/>
  <c r="AT190" i="207"/>
  <c r="AV190" i="207" s="1"/>
  <c r="AT136" i="207"/>
  <c r="AV136" i="207" s="1"/>
  <c r="AT75" i="207"/>
  <c r="AV75" i="207" s="1"/>
  <c r="AT14" i="207"/>
  <c r="AV14" i="207" s="1"/>
  <c r="AT516" i="207"/>
  <c r="AV516" i="207" s="1"/>
  <c r="AT407" i="207"/>
  <c r="AV407" i="207" s="1"/>
  <c r="AT346" i="207"/>
  <c r="AV346" i="207" s="1"/>
  <c r="AT373" i="207"/>
  <c r="AV373" i="207" s="1"/>
  <c r="AT254" i="207"/>
  <c r="AV254" i="207" s="1"/>
  <c r="AT174" i="207"/>
  <c r="AV174" i="207" s="1"/>
  <c r="AT150" i="207"/>
  <c r="AV150" i="207" s="1"/>
  <c r="AT61" i="207"/>
  <c r="AV61" i="207" s="1"/>
  <c r="AT37" i="207"/>
  <c r="AV37" i="207" s="1"/>
  <c r="AT106" i="207"/>
  <c r="AV106" i="207" s="1"/>
  <c r="AT443" i="207"/>
  <c r="AV443" i="207" s="1"/>
  <c r="AT509" i="207"/>
  <c r="AV509" i="207" s="1"/>
  <c r="AT448" i="207"/>
  <c r="AV448" i="207" s="1"/>
  <c r="AT499" i="207"/>
  <c r="AV499" i="207" s="1"/>
  <c r="AT405" i="207"/>
  <c r="AV405" i="207" s="1"/>
  <c r="AT465" i="207"/>
  <c r="AV465" i="207" s="1"/>
  <c r="AT350" i="207"/>
  <c r="AV350" i="207" s="1"/>
  <c r="AT298" i="207"/>
  <c r="AV298" i="207" s="1"/>
  <c r="AT406" i="207"/>
  <c r="AV406" i="207" s="1"/>
  <c r="AT265" i="207"/>
  <c r="AV265" i="207" s="1"/>
  <c r="AT277" i="207"/>
  <c r="AV277" i="207" s="1"/>
  <c r="AT358" i="207"/>
  <c r="AV358" i="207" s="1"/>
  <c r="AT194" i="207"/>
  <c r="AV194" i="207" s="1"/>
  <c r="AT214" i="207"/>
  <c r="AV214" i="207" s="1"/>
  <c r="AT230" i="207"/>
  <c r="AV230" i="207" s="1"/>
  <c r="AT158" i="207"/>
  <c r="AV158" i="207" s="1"/>
  <c r="AT189" i="207"/>
  <c r="AV189" i="207" s="1"/>
  <c r="AT82" i="207"/>
  <c r="AV82" i="207" s="1"/>
  <c r="AT47" i="207"/>
  <c r="AV47" i="207" s="1"/>
  <c r="AT148" i="207"/>
  <c r="AV148" i="207" s="1"/>
  <c r="AT78" i="207"/>
  <c r="AV78" i="207" s="1"/>
  <c r="AT24" i="207"/>
  <c r="AV24" i="207" s="1"/>
  <c r="AT502" i="207"/>
  <c r="AV502" i="207" s="1"/>
  <c r="AT401" i="207"/>
  <c r="AV401" i="207" s="1"/>
  <c r="AT415" i="207"/>
  <c r="AV415" i="207" s="1"/>
  <c r="AT446" i="207"/>
  <c r="AV446" i="207" s="1"/>
  <c r="AT348" i="207"/>
  <c r="AV348" i="207" s="1"/>
  <c r="AT400" i="207"/>
  <c r="AV400" i="207" s="1"/>
  <c r="AT258" i="207"/>
  <c r="AV258" i="207" s="1"/>
  <c r="AT308" i="207"/>
  <c r="AV308" i="207" s="1"/>
  <c r="AT207" i="207"/>
  <c r="AV207" i="207" s="1"/>
  <c r="AT218" i="207"/>
  <c r="AV218" i="207" s="1"/>
  <c r="AT153" i="207"/>
  <c r="AV153" i="207" s="1"/>
  <c r="AT54" i="207"/>
  <c r="AV54" i="207" s="1"/>
  <c r="AT233" i="207"/>
  <c r="AV233" i="207" s="1"/>
  <c r="AT120" i="207"/>
  <c r="AV120" i="207" s="1"/>
  <c r="AT123" i="207"/>
  <c r="AV123" i="207" s="1"/>
  <c r="AT498" i="207"/>
  <c r="AV498" i="207" s="1"/>
  <c r="AT461" i="207"/>
  <c r="AV461" i="207" s="1"/>
  <c r="AT390" i="207"/>
  <c r="AV390" i="207" s="1"/>
  <c r="AT437" i="207"/>
  <c r="AV437" i="207" s="1"/>
  <c r="AT290" i="207"/>
  <c r="AV290" i="207" s="1"/>
  <c r="AT245" i="207"/>
  <c r="AV245" i="207" s="1"/>
  <c r="AT292" i="207"/>
  <c r="AV292" i="207" s="1"/>
  <c r="AT186" i="207"/>
  <c r="AV186" i="207" s="1"/>
  <c r="AT191" i="207"/>
  <c r="AV191" i="207" s="1"/>
  <c r="AT118" i="207"/>
  <c r="AV118" i="207" s="1"/>
  <c r="AT71" i="207"/>
  <c r="AV71" i="207" s="1"/>
  <c r="AT22" i="207"/>
  <c r="AV22" i="207" s="1"/>
  <c r="AT18" i="207"/>
  <c r="AV18" i="207" s="1"/>
  <c r="AT335" i="207"/>
  <c r="AV335" i="207" s="1"/>
  <c r="AT39" i="207"/>
  <c r="AV39" i="207" s="1"/>
  <c r="AT519" i="207"/>
  <c r="AV519" i="207" s="1"/>
  <c r="AT412" i="207"/>
  <c r="AV412" i="207" s="1"/>
  <c r="AT378" i="207"/>
  <c r="AV378" i="207" s="1"/>
  <c r="AT237" i="207"/>
  <c r="AV237" i="207" s="1"/>
  <c r="AT167" i="207"/>
  <c r="AV167" i="207" s="1"/>
  <c r="AT229" i="207"/>
  <c r="AV229" i="207" s="1"/>
  <c r="AT40" i="207"/>
  <c r="AV40" i="207" s="1"/>
  <c r="AT67" i="207"/>
  <c r="AV67" i="207" s="1"/>
  <c r="AT444" i="207"/>
  <c r="AV444" i="207" s="1"/>
  <c r="AT234" i="207"/>
  <c r="AV234" i="207" s="1"/>
  <c r="AT63" i="207"/>
  <c r="AV63" i="207" s="1"/>
  <c r="AT166" i="207"/>
  <c r="AV166" i="207" s="1"/>
  <c r="AT427" i="207"/>
  <c r="AV427" i="207" s="1"/>
  <c r="AT44" i="207"/>
  <c r="AV44" i="207" s="1"/>
  <c r="AT515" i="207"/>
  <c r="AV515" i="207" s="1"/>
  <c r="AT422" i="207"/>
  <c r="AV422" i="207" s="1"/>
  <c r="AT344" i="207"/>
  <c r="AV344" i="207" s="1"/>
  <c r="AT271" i="207"/>
  <c r="AV271" i="207" s="1"/>
  <c r="AT264" i="207"/>
  <c r="AV264" i="207" s="1"/>
  <c r="AT128" i="207"/>
  <c r="AV128" i="207" s="1"/>
  <c r="AT199" i="207"/>
  <c r="AV199" i="207" s="1"/>
  <c r="AT397" i="207"/>
  <c r="AV397" i="207" s="1"/>
  <c r="AT99" i="207"/>
  <c r="AV99" i="207" s="1"/>
  <c r="AT279" i="207"/>
  <c r="AV279" i="207" s="1"/>
  <c r="AT289" i="207"/>
  <c r="AV289" i="207" s="1"/>
  <c r="AT318" i="207"/>
  <c r="AV318" i="207" s="1"/>
  <c r="AT144" i="207"/>
  <c r="AV144" i="207" s="1"/>
  <c r="AT49" i="207"/>
  <c r="AV49" i="207" s="1"/>
  <c r="AT511" i="207"/>
  <c r="AV511" i="207" s="1"/>
  <c r="AT399" i="207"/>
  <c r="AV399" i="207" s="1"/>
  <c r="AT342" i="207"/>
  <c r="AV342" i="207" s="1"/>
  <c r="AT269" i="207"/>
  <c r="AV269" i="207" s="1"/>
  <c r="AT226" i="207"/>
  <c r="AV226" i="207" s="1"/>
  <c r="AT125" i="207"/>
  <c r="AV125" i="207" s="1"/>
  <c r="AT238" i="207"/>
  <c r="AV238" i="207" s="1"/>
  <c r="AT379" i="207"/>
  <c r="AV379" i="207" s="1"/>
  <c r="AT56" i="207"/>
  <c r="AV56" i="207" s="1"/>
  <c r="AT458" i="207"/>
  <c r="AV458" i="207" s="1"/>
  <c r="AT393" i="207"/>
  <c r="AV393" i="207" s="1"/>
  <c r="AT363" i="207"/>
  <c r="AV363" i="207" s="1"/>
  <c r="AT311" i="207"/>
  <c r="AV311" i="207" s="1"/>
  <c r="AT138" i="207"/>
  <c r="AV138" i="207" s="1"/>
  <c r="AT315" i="207"/>
  <c r="AV315" i="207" s="1"/>
  <c r="AT389" i="207"/>
  <c r="AV389" i="207" s="1"/>
  <c r="AT439" i="207"/>
  <c r="AV439" i="207" s="1"/>
  <c r="AT188" i="207"/>
  <c r="AV188" i="207" s="1"/>
  <c r="AT74" i="207"/>
  <c r="AV74" i="207" s="1"/>
  <c r="AT517" i="207"/>
  <c r="AV517" i="207" s="1"/>
  <c r="AT451" i="207"/>
  <c r="AV451" i="207" s="1"/>
  <c r="AT361" i="207"/>
  <c r="AV361" i="207" s="1"/>
  <c r="AT306" i="207"/>
  <c r="AV306" i="207" s="1"/>
  <c r="AT135" i="207"/>
  <c r="AV135" i="207" s="1"/>
  <c r="AT296" i="207"/>
  <c r="AV296" i="207" s="1"/>
  <c r="AT383" i="207"/>
  <c r="AV383" i="207" s="1"/>
  <c r="AT60" i="207"/>
  <c r="AV60" i="207" s="1"/>
  <c r="AT512" i="207"/>
  <c r="AV512" i="207" s="1"/>
  <c r="AT518" i="207"/>
  <c r="AV518" i="207" s="1"/>
  <c r="AT309" i="207"/>
  <c r="AV309" i="207" s="1"/>
  <c r="AT246" i="207"/>
  <c r="AV246" i="207" s="1"/>
  <c r="AT117" i="207"/>
  <c r="AV117" i="207" s="1"/>
  <c r="AT94" i="207"/>
  <c r="AV94" i="207" s="1"/>
  <c r="AT501" i="207"/>
  <c r="AV501" i="207" s="1"/>
  <c r="AT252" i="207"/>
  <c r="AV252" i="207" s="1"/>
  <c r="AT494" i="207"/>
  <c r="AV494" i="207" s="1"/>
  <c r="AT146" i="207"/>
  <c r="AV146" i="207" s="1"/>
  <c r="AT508" i="207"/>
  <c r="AV508" i="207" s="1"/>
  <c r="AT514" i="207"/>
  <c r="AV514" i="207" s="1"/>
  <c r="AT305" i="207"/>
  <c r="AV305" i="207" s="1"/>
  <c r="AT242" i="207"/>
  <c r="AV242" i="207" s="1"/>
  <c r="AT303" i="207"/>
  <c r="AV303" i="207" s="1"/>
  <c r="AT90" i="207"/>
  <c r="AV90" i="207" s="1"/>
  <c r="AT31" i="207"/>
  <c r="AV31" i="207" s="1"/>
  <c r="AT286" i="207"/>
  <c r="AV286" i="207" s="1"/>
  <c r="AT32" i="207"/>
  <c r="AV32" i="207" s="1"/>
  <c r="AT497" i="207"/>
  <c r="AV497" i="207" s="1"/>
  <c r="AT416" i="207"/>
  <c r="AV416" i="207" s="1"/>
  <c r="AT375" i="207"/>
  <c r="AV375" i="207" s="1"/>
  <c r="AT162" i="207"/>
  <c r="AV162" i="207" s="1"/>
  <c r="AT88" i="207"/>
  <c r="AV88" i="207" s="1"/>
  <c r="AT490" i="207"/>
  <c r="AV490" i="207" s="1"/>
  <c r="AT371" i="207"/>
  <c r="AV371" i="207" s="1"/>
  <c r="AT423" i="207"/>
  <c r="AV423" i="207" s="1"/>
  <c r="AT259" i="207"/>
  <c r="AV259" i="207" s="1"/>
  <c r="AT124" i="207"/>
  <c r="AV124" i="207" s="1"/>
  <c r="AT140" i="207"/>
  <c r="AV140" i="207" s="1"/>
  <c r="AT321" i="207"/>
  <c r="AV321" i="207" s="1"/>
  <c r="AT115" i="207"/>
  <c r="AV115" i="207" s="1"/>
  <c r="AT355" i="207"/>
  <c r="AV355" i="207" s="1"/>
  <c r="AT205" i="207"/>
  <c r="AV205" i="207" s="1"/>
  <c r="AT353" i="207"/>
  <c r="AV353" i="207" s="1"/>
  <c r="AT108" i="207"/>
  <c r="AV108" i="207" s="1"/>
  <c r="AT25" i="207"/>
  <c r="AV25" i="207" s="1"/>
  <c r="AT417" i="207"/>
  <c r="AV417" i="207" s="1"/>
  <c r="AT175" i="207"/>
  <c r="AV175" i="207" s="1"/>
  <c r="AT386" i="207"/>
  <c r="AV386" i="207" s="1"/>
  <c r="AT285" i="207"/>
  <c r="AV285" i="207" s="1"/>
  <c r="AT26" i="207"/>
  <c r="AV26" i="207" s="1"/>
  <c r="AT483" i="207"/>
  <c r="AV483" i="207" s="1"/>
  <c r="AT347" i="207"/>
  <c r="AV347" i="207" s="1"/>
  <c r="AT329" i="207"/>
  <c r="AV329" i="207" s="1"/>
  <c r="AT287" i="207"/>
  <c r="AV287" i="207" s="1"/>
  <c r="AT196" i="207"/>
  <c r="AV196" i="207" s="1"/>
  <c r="AT183" i="207"/>
  <c r="AV183" i="207" s="1"/>
  <c r="AT19" i="207"/>
  <c r="AV19" i="207" s="1"/>
  <c r="AT411" i="207"/>
  <c r="AV411" i="207" s="1"/>
  <c r="AT381" i="207"/>
  <c r="AV381" i="207" s="1"/>
  <c r="AT209" i="207"/>
  <c r="AV209" i="207" s="1"/>
  <c r="AT450" i="207"/>
  <c r="AV450" i="207" s="1"/>
  <c r="AT302" i="207"/>
  <c r="AV302" i="207" s="1"/>
  <c r="AT295" i="207"/>
  <c r="AV295" i="207" s="1"/>
  <c r="AT104" i="207"/>
  <c r="AV104" i="207" s="1"/>
  <c r="AT479" i="207"/>
  <c r="AV479" i="207" s="1"/>
  <c r="AT343" i="207"/>
  <c r="AV343" i="207" s="1"/>
  <c r="AT281" i="207"/>
  <c r="AV281" i="207" s="1"/>
  <c r="AT314" i="207"/>
  <c r="AV314" i="207" s="1"/>
  <c r="AT369" i="207"/>
  <c r="AV369" i="207" s="1"/>
  <c r="AT48" i="207"/>
  <c r="AV48" i="207" s="1"/>
  <c r="AT403" i="207"/>
  <c r="AV403" i="207" s="1"/>
  <c r="AT310" i="207"/>
  <c r="AV310" i="207" s="1"/>
  <c r="AT112" i="207"/>
  <c r="AV112" i="207" s="1"/>
  <c r="AT84" i="207"/>
  <c r="AV84" i="207" s="1"/>
  <c r="AT179" i="207"/>
  <c r="AV179" i="207" s="1"/>
  <c r="AT339" i="207"/>
  <c r="AV339" i="207" s="1"/>
  <c r="AT30" i="207"/>
  <c r="AV30" i="207" s="1"/>
  <c r="AT476" i="207"/>
  <c r="AV476" i="207" s="1"/>
  <c r="AT414" i="207"/>
  <c r="AV414" i="207" s="1"/>
  <c r="AT241" i="207"/>
  <c r="AV241" i="207" s="1"/>
  <c r="AT171" i="207"/>
  <c r="AV171" i="207" s="1"/>
  <c r="AT236" i="207"/>
  <c r="AV236" i="207" s="1"/>
  <c r="AT35" i="207"/>
  <c r="AV35" i="207" s="1"/>
  <c r="AT452" i="207"/>
  <c r="AV452" i="207" s="1"/>
  <c r="W6" i="207"/>
  <c r="AT17" i="207"/>
  <c r="AV17" i="207" s="1"/>
  <c r="Z6" i="207"/>
  <c r="U104" i="208"/>
  <c r="AT94" i="213"/>
  <c r="AV94" i="213" s="1"/>
  <c r="Z6" i="213"/>
  <c r="AN6" i="212"/>
  <c r="AJ19" i="2" s="1"/>
  <c r="U26" i="208"/>
  <c r="AP6" i="208"/>
  <c r="AL15" i="2" s="1"/>
  <c r="S6" i="208"/>
  <c r="O15" i="2" s="1"/>
  <c r="R6" i="224"/>
  <c r="R6" i="219"/>
  <c r="U219" i="208"/>
  <c r="U131" i="208"/>
  <c r="I6" i="208"/>
  <c r="U67" i="208"/>
  <c r="U121" i="208"/>
  <c r="U46" i="208"/>
  <c r="U84" i="208"/>
  <c r="U23" i="208"/>
  <c r="U136" i="208"/>
  <c r="U154" i="208"/>
  <c r="U151" i="208"/>
  <c r="U465" i="208"/>
  <c r="U492" i="208"/>
  <c r="U512" i="208"/>
  <c r="U425" i="208"/>
  <c r="U449" i="208"/>
  <c r="U361" i="208"/>
  <c r="U328" i="208"/>
  <c r="U348" i="208"/>
  <c r="U287" i="208"/>
  <c r="U394" i="208"/>
  <c r="U228" i="208"/>
  <c r="U203" i="208"/>
  <c r="U252" i="208"/>
  <c r="U160" i="208"/>
  <c r="U118" i="208"/>
  <c r="U44" i="208"/>
  <c r="U60" i="208"/>
  <c r="U166" i="208"/>
  <c r="U119" i="208"/>
  <c r="U88" i="208"/>
  <c r="U27" i="208"/>
  <c r="U143" i="208"/>
  <c r="U170" i="208"/>
  <c r="U158" i="208"/>
  <c r="U461" i="208"/>
  <c r="U485" i="208"/>
  <c r="U508" i="208"/>
  <c r="U421" i="208"/>
  <c r="U445" i="208"/>
  <c r="U357" i="208"/>
  <c r="U324" i="208"/>
  <c r="U344" i="208"/>
  <c r="U280" i="208"/>
  <c r="U383" i="208"/>
  <c r="U379" i="208"/>
  <c r="U196" i="208"/>
  <c r="U364" i="208"/>
  <c r="U338" i="208"/>
  <c r="U111" i="208"/>
  <c r="U47" i="208"/>
  <c r="U352" i="208"/>
  <c r="U505" i="208"/>
  <c r="U101" i="208"/>
  <c r="U56" i="208"/>
  <c r="U176" i="208"/>
  <c r="U63" i="208"/>
  <c r="U106" i="208"/>
  <c r="U30" i="208"/>
  <c r="U174" i="208"/>
  <c r="U214" i="208"/>
  <c r="U162" i="208"/>
  <c r="U457" i="208"/>
  <c r="U481" i="208"/>
  <c r="U501" i="208"/>
  <c r="U418" i="208"/>
  <c r="U441" i="208"/>
  <c r="U353" i="208"/>
  <c r="U320" i="208"/>
  <c r="U340" i="208"/>
  <c r="U276" i="208"/>
  <c r="U341" i="208"/>
  <c r="U350" i="208"/>
  <c r="U192" i="208"/>
  <c r="U349" i="208"/>
  <c r="U260" i="208"/>
  <c r="U107" i="208"/>
  <c r="U51" i="208"/>
  <c r="U52" i="208"/>
  <c r="U12" i="208"/>
  <c r="U128" i="208"/>
  <c r="U109" i="208"/>
  <c r="U34" i="208"/>
  <c r="U189" i="208"/>
  <c r="U221" i="208"/>
  <c r="U178" i="208"/>
  <c r="U450" i="208"/>
  <c r="U477" i="208"/>
  <c r="U497" i="208"/>
  <c r="U414" i="208"/>
  <c r="U434" i="208"/>
  <c r="U488" i="208"/>
  <c r="U313" i="208"/>
  <c r="U336" i="208"/>
  <c r="U272" i="208"/>
  <c r="U330" i="208"/>
  <c r="U337" i="208"/>
  <c r="U188" i="208"/>
  <c r="U331" i="208"/>
  <c r="U297" i="208"/>
  <c r="U103" i="208"/>
  <c r="U55" i="208"/>
  <c r="U437" i="208"/>
  <c r="U48" i="208"/>
  <c r="U148" i="208"/>
  <c r="U41" i="208"/>
  <c r="U236" i="208"/>
  <c r="U204" i="208"/>
  <c r="U139" i="208"/>
  <c r="U42" i="208"/>
  <c r="U237" i="208"/>
  <c r="U138" i="208"/>
  <c r="U183" i="208"/>
  <c r="U442" i="208"/>
  <c r="U466" i="208"/>
  <c r="U489" i="208"/>
  <c r="U406" i="208"/>
  <c r="U426" i="208"/>
  <c r="U400" i="208"/>
  <c r="U305" i="208"/>
  <c r="U329" i="208"/>
  <c r="U265" i="208"/>
  <c r="U303" i="208"/>
  <c r="U308" i="208"/>
  <c r="U177" i="208"/>
  <c r="U274" i="208"/>
  <c r="U289" i="208"/>
  <c r="U92" i="208"/>
  <c r="U66" i="208"/>
  <c r="U267" i="208"/>
  <c r="U37" i="208"/>
  <c r="U16" i="208"/>
  <c r="U146" i="208"/>
  <c r="U49" i="208"/>
  <c r="U140" i="208"/>
  <c r="U195" i="208"/>
  <c r="U438" i="208"/>
  <c r="U462" i="208"/>
  <c r="U486" i="208"/>
  <c r="U517" i="208"/>
  <c r="U422" i="208"/>
  <c r="U396" i="208"/>
  <c r="U386" i="208"/>
  <c r="U325" i="208"/>
  <c r="U261" i="208"/>
  <c r="U296" i="208"/>
  <c r="U282" i="208"/>
  <c r="U173" i="208"/>
  <c r="U241" i="208"/>
  <c r="U285" i="208"/>
  <c r="U398" i="208"/>
  <c r="U70" i="208"/>
  <c r="U91" i="208"/>
  <c r="U95" i="208"/>
  <c r="U20" i="208"/>
  <c r="U191" i="208"/>
  <c r="U53" i="208"/>
  <c r="U120" i="208"/>
  <c r="U200" i="208"/>
  <c r="U518" i="208"/>
  <c r="U435" i="208"/>
  <c r="U458" i="208"/>
  <c r="U482" i="208"/>
  <c r="U513" i="208"/>
  <c r="U415" i="208"/>
  <c r="U392" i="208"/>
  <c r="U404" i="208"/>
  <c r="U321" i="208"/>
  <c r="U257" i="208"/>
  <c r="U292" i="208"/>
  <c r="U327" i="208"/>
  <c r="U169" i="208"/>
  <c r="U224" i="208"/>
  <c r="U270" i="208"/>
  <c r="U251" i="208"/>
  <c r="U74" i="208"/>
  <c r="U301" i="208"/>
  <c r="U43" i="208"/>
  <c r="U125" i="208"/>
  <c r="U72" i="208"/>
  <c r="U208" i="208"/>
  <c r="U117" i="208"/>
  <c r="U499" i="208"/>
  <c r="U412" i="208"/>
  <c r="U432" i="208"/>
  <c r="U459" i="208"/>
  <c r="U490" i="208"/>
  <c r="U395" i="208"/>
  <c r="U366" i="208"/>
  <c r="U382" i="208"/>
  <c r="U356" i="208"/>
  <c r="U234" i="208"/>
  <c r="U269" i="208"/>
  <c r="U286" i="208"/>
  <c r="U375" i="208"/>
  <c r="U201" i="208"/>
  <c r="U156" i="208"/>
  <c r="U161" i="208"/>
  <c r="U135" i="208"/>
  <c r="U471" i="208"/>
  <c r="U50" i="208"/>
  <c r="U225" i="208"/>
  <c r="U76" i="208"/>
  <c r="U223" i="208"/>
  <c r="U124" i="208"/>
  <c r="U495" i="208"/>
  <c r="U408" i="208"/>
  <c r="U428" i="208"/>
  <c r="U455" i="208"/>
  <c r="U483" i="208"/>
  <c r="U391" i="208"/>
  <c r="U362" i="208"/>
  <c r="U378" i="208"/>
  <c r="U346" i="208"/>
  <c r="U231" i="208"/>
  <c r="U262" i="208"/>
  <c r="U256" i="208"/>
  <c r="U318" i="208"/>
  <c r="U194" i="208"/>
  <c r="U152" i="208"/>
  <c r="U13" i="208"/>
  <c r="U142" i="208"/>
  <c r="U403" i="208"/>
  <c r="U90" i="208"/>
  <c r="U69" i="208"/>
  <c r="U87" i="208"/>
  <c r="U115" i="208"/>
  <c r="U427" i="208"/>
  <c r="U493" i="208"/>
  <c r="U460" i="208"/>
  <c r="U347" i="208"/>
  <c r="U322" i="208"/>
  <c r="U277" i="208"/>
  <c r="U342" i="208"/>
  <c r="U167" i="208"/>
  <c r="U32" i="208"/>
  <c r="U496" i="208"/>
  <c r="U137" i="208"/>
  <c r="U374" i="208"/>
  <c r="U86" i="208"/>
  <c r="U73" i="208"/>
  <c r="U94" i="208"/>
  <c r="U165" i="208"/>
  <c r="U423" i="208"/>
  <c r="U478" i="208"/>
  <c r="U456" i="208"/>
  <c r="U343" i="208"/>
  <c r="U311" i="208"/>
  <c r="U273" i="208"/>
  <c r="U319" i="208"/>
  <c r="U293" i="208"/>
  <c r="U36" i="208"/>
  <c r="U514" i="208"/>
  <c r="U326" i="208"/>
  <c r="U193" i="208"/>
  <c r="U510" i="208"/>
  <c r="U242" i="208"/>
  <c r="U212" i="208"/>
  <c r="U82" i="208"/>
  <c r="U77" i="208"/>
  <c r="U100" i="208"/>
  <c r="U185" i="208"/>
  <c r="U416" i="208"/>
  <c r="U474" i="208"/>
  <c r="U430" i="208"/>
  <c r="U339" i="208"/>
  <c r="U302" i="208"/>
  <c r="U258" i="208"/>
  <c r="U259" i="208"/>
  <c r="U263" i="208"/>
  <c r="U40" i="208"/>
  <c r="U473" i="208"/>
  <c r="U75" i="208"/>
  <c r="U132" i="208"/>
  <c r="U114" i="208"/>
  <c r="U197" i="208"/>
  <c r="U519" i="208"/>
  <c r="U467" i="208"/>
  <c r="U411" i="208"/>
  <c r="U332" i="208"/>
  <c r="U299" i="208"/>
  <c r="U254" i="208"/>
  <c r="U226" i="208"/>
  <c r="U199" i="208"/>
  <c r="U59" i="208"/>
  <c r="U180" i="208"/>
  <c r="U304" i="208"/>
  <c r="U80" i="208"/>
  <c r="U307" i="208"/>
  <c r="U71" i="208"/>
  <c r="U210" i="208"/>
  <c r="U134" i="208"/>
  <c r="U206" i="208"/>
  <c r="U515" i="208"/>
  <c r="U463" i="208"/>
  <c r="U407" i="208"/>
  <c r="U309" i="208"/>
  <c r="U295" i="208"/>
  <c r="U247" i="208"/>
  <c r="U278" i="208"/>
  <c r="U172" i="208"/>
  <c r="U78" i="208"/>
  <c r="U150" i="208"/>
  <c r="U384" i="208"/>
  <c r="U144" i="208"/>
  <c r="U157" i="208"/>
  <c r="U380" i="208"/>
  <c r="U133" i="208"/>
  <c r="U250" i="208"/>
  <c r="U244" i="208"/>
  <c r="U511" i="208"/>
  <c r="U452" i="208"/>
  <c r="U369" i="208"/>
  <c r="U401" i="208"/>
  <c r="U291" i="208"/>
  <c r="U243" i="208"/>
  <c r="U245" i="208"/>
  <c r="U248" i="208"/>
  <c r="U81" i="208"/>
  <c r="U389" i="208"/>
  <c r="U187" i="208"/>
  <c r="U264" i="208"/>
  <c r="U116" i="208"/>
  <c r="U127" i="208"/>
  <c r="U149" i="208"/>
  <c r="U507" i="208"/>
  <c r="U448" i="208"/>
  <c r="U399" i="208"/>
  <c r="U397" i="208"/>
  <c r="U268" i="208"/>
  <c r="U239" i="208"/>
  <c r="U216" i="208"/>
  <c r="U145" i="208"/>
  <c r="U85" i="208"/>
  <c r="U440" i="208"/>
  <c r="U433" i="208"/>
  <c r="U123" i="208"/>
  <c r="U129" i="208"/>
  <c r="U182" i="208"/>
  <c r="U500" i="208"/>
  <c r="U444" i="208"/>
  <c r="U387" i="208"/>
  <c r="U393" i="208"/>
  <c r="U253" i="208"/>
  <c r="U235" i="208"/>
  <c r="U316" i="208"/>
  <c r="U141" i="208"/>
  <c r="U89" i="208"/>
  <c r="U246" i="208"/>
  <c r="U112" i="208"/>
  <c r="U153" i="208"/>
  <c r="U15" i="208"/>
  <c r="U105" i="208"/>
  <c r="U491" i="208"/>
  <c r="U443" i="208"/>
  <c r="U509" i="208"/>
  <c r="U365" i="208"/>
  <c r="U363" i="208"/>
  <c r="U371" i="208"/>
  <c r="U290" i="208"/>
  <c r="U213" i="208"/>
  <c r="U99" i="208"/>
  <c r="U360" i="208"/>
  <c r="U388" i="208"/>
  <c r="U381" i="208"/>
  <c r="U190" i="208"/>
  <c r="U24" i="208"/>
  <c r="U19" i="208"/>
  <c r="U108" i="208"/>
  <c r="U484" i="208"/>
  <c r="U439" i="208"/>
  <c r="U502" i="208"/>
  <c r="U420" i="208"/>
  <c r="U359" i="208"/>
  <c r="U345" i="208"/>
  <c r="U275" i="208"/>
  <c r="U209" i="208"/>
  <c r="U168" i="208"/>
  <c r="U284" i="208"/>
  <c r="U31" i="208"/>
  <c r="U38" i="208"/>
  <c r="U480" i="208"/>
  <c r="U424" i="208"/>
  <c r="U498" i="208"/>
  <c r="U355" i="208"/>
  <c r="U323" i="208"/>
  <c r="U240" i="208"/>
  <c r="U205" i="208"/>
  <c r="U163" i="208"/>
  <c r="U335" i="208"/>
  <c r="U35" i="208"/>
  <c r="U57" i="208"/>
  <c r="U476" i="208"/>
  <c r="U417" i="208"/>
  <c r="U494" i="208"/>
  <c r="U333" i="208"/>
  <c r="U312" i="208"/>
  <c r="U222" i="208"/>
  <c r="U279" i="208"/>
  <c r="U33" i="208"/>
  <c r="U54" i="208"/>
  <c r="U431" i="208"/>
  <c r="U367" i="208"/>
  <c r="U179" i="208"/>
  <c r="U255" i="208"/>
  <c r="U468" i="208"/>
  <c r="U58" i="208"/>
  <c r="U451" i="208"/>
  <c r="U314" i="208"/>
  <c r="U175" i="208"/>
  <c r="U405" i="208"/>
  <c r="U315" i="208"/>
  <c r="U479" i="208"/>
  <c r="U475" i="208"/>
  <c r="U230" i="208"/>
  <c r="U65" i="208"/>
  <c r="U447" i="208"/>
  <c r="U310" i="208"/>
  <c r="U171" i="208"/>
  <c r="U233" i="208"/>
  <c r="U217" i="208"/>
  <c r="U298" i="208"/>
  <c r="U159" i="208"/>
  <c r="U413" i="208"/>
  <c r="U306" i="208"/>
  <c r="U126" i="208"/>
  <c r="U102" i="208"/>
  <c r="U14" i="208"/>
  <c r="U202" i="208"/>
  <c r="U409" i="208"/>
  <c r="U454" i="208"/>
  <c r="U122" i="208"/>
  <c r="U83" i="208"/>
  <c r="U288" i="208"/>
  <c r="U97" i="208"/>
  <c r="U61" i="208"/>
  <c r="U520" i="208"/>
  <c r="U238" i="208"/>
  <c r="U271" i="208"/>
  <c r="U18" i="208"/>
  <c r="U410" i="208"/>
  <c r="U25" i="208"/>
  <c r="U98" i="208"/>
  <c r="U64" i="208"/>
  <c r="U516" i="208"/>
  <c r="U227" i="208"/>
  <c r="U17" i="208"/>
  <c r="U155" i="208"/>
  <c r="U68" i="208"/>
  <c r="U429" i="208"/>
  <c r="U21" i="208"/>
  <c r="U229" i="208"/>
  <c r="U464" i="208"/>
  <c r="U294" i="208"/>
  <c r="U503" i="208"/>
  <c r="U184" i="208"/>
  <c r="U390" i="208"/>
  <c r="U469" i="208"/>
  <c r="U220" i="208"/>
  <c r="U29" i="208"/>
  <c r="U93" i="208"/>
  <c r="U376" i="208"/>
  <c r="U218" i="208"/>
  <c r="U506" i="208"/>
  <c r="U377" i="208"/>
  <c r="U207" i="208"/>
  <c r="U358" i="208"/>
  <c r="U354" i="208"/>
  <c r="U110" i="208"/>
  <c r="U372" i="208"/>
  <c r="U211" i="208"/>
  <c r="U373" i="208"/>
  <c r="U472" i="208"/>
  <c r="U39" i="208"/>
  <c r="U446" i="208"/>
  <c r="U370" i="208"/>
  <c r="U186" i="208"/>
  <c r="U281" i="208"/>
  <c r="AT85" i="211"/>
  <c r="AV85" i="211" s="1"/>
  <c r="AT143" i="211"/>
  <c r="AV143" i="211" s="1"/>
  <c r="AT66" i="211"/>
  <c r="AV66" i="211" s="1"/>
  <c r="AT27" i="211"/>
  <c r="AV27" i="211" s="1"/>
  <c r="AT188" i="211"/>
  <c r="AV188" i="211" s="1"/>
  <c r="AT81" i="211"/>
  <c r="AV81" i="211" s="1"/>
  <c r="AT74" i="211"/>
  <c r="AV74" i="211" s="1"/>
  <c r="AT135" i="211"/>
  <c r="AV135" i="211" s="1"/>
  <c r="AT44" i="211"/>
  <c r="AV44" i="211" s="1"/>
  <c r="AT34" i="211"/>
  <c r="AV34" i="211" s="1"/>
  <c r="AT16" i="211"/>
  <c r="AV16" i="211" s="1"/>
  <c r="AT51" i="211"/>
  <c r="AV51" i="211" s="1"/>
  <c r="AT39" i="211"/>
  <c r="AV39" i="211" s="1"/>
  <c r="AT76" i="211"/>
  <c r="AV76" i="211" s="1"/>
  <c r="AT24" i="211"/>
  <c r="AV24" i="211" s="1"/>
  <c r="AT20" i="211"/>
  <c r="AV20" i="211" s="1"/>
  <c r="AT196" i="211"/>
  <c r="AV196" i="211" s="1"/>
  <c r="AT48" i="211"/>
  <c r="AV48" i="211" s="1"/>
  <c r="W6" i="211"/>
  <c r="AT61" i="211"/>
  <c r="AV61" i="211" s="1"/>
  <c r="AT23" i="211"/>
  <c r="AV23" i="211" s="1"/>
  <c r="AT485" i="211"/>
  <c r="AV485" i="211" s="1"/>
  <c r="AT512" i="211"/>
  <c r="AV512" i="211" s="1"/>
  <c r="AT425" i="211"/>
  <c r="AV425" i="211" s="1"/>
  <c r="AT449" i="211"/>
  <c r="AV449" i="211" s="1"/>
  <c r="AT377" i="211"/>
  <c r="AV377" i="211" s="1"/>
  <c r="AT370" i="211"/>
  <c r="AV370" i="211" s="1"/>
  <c r="AT386" i="211"/>
  <c r="AV386" i="211" s="1"/>
  <c r="AT380" i="211"/>
  <c r="AV380" i="211" s="1"/>
  <c r="AT328" i="211"/>
  <c r="AV328" i="211" s="1"/>
  <c r="AT252" i="211"/>
  <c r="AV252" i="211" s="1"/>
  <c r="AT272" i="211"/>
  <c r="AV272" i="211" s="1"/>
  <c r="AT343" i="211"/>
  <c r="AV343" i="211" s="1"/>
  <c r="AT235" i="211"/>
  <c r="AV235" i="211" s="1"/>
  <c r="AT263" i="211"/>
  <c r="AV263" i="211" s="1"/>
  <c r="AT189" i="211"/>
  <c r="AV189" i="211" s="1"/>
  <c r="AT194" i="211"/>
  <c r="AV194" i="211" s="1"/>
  <c r="AT92" i="211"/>
  <c r="AV92" i="211" s="1"/>
  <c r="AT191" i="211"/>
  <c r="AV191" i="211" s="1"/>
  <c r="AT180" i="211"/>
  <c r="AV180" i="211" s="1"/>
  <c r="AT17" i="211"/>
  <c r="AV17" i="211" s="1"/>
  <c r="AT233" i="211"/>
  <c r="AV233" i="211" s="1"/>
  <c r="AT403" i="211"/>
  <c r="AV403" i="211" s="1"/>
  <c r="AT68" i="211"/>
  <c r="AV68" i="211" s="1"/>
  <c r="AT481" i="211"/>
  <c r="AV481" i="211" s="1"/>
  <c r="AT508" i="211"/>
  <c r="AV508" i="211" s="1"/>
  <c r="AT421" i="211"/>
  <c r="AV421" i="211" s="1"/>
  <c r="AT445" i="211"/>
  <c r="AV445" i="211" s="1"/>
  <c r="AT373" i="211"/>
  <c r="AV373" i="211" s="1"/>
  <c r="AT367" i="211"/>
  <c r="AV367" i="211" s="1"/>
  <c r="AT383" i="211"/>
  <c r="AV383" i="211" s="1"/>
  <c r="AT376" i="211"/>
  <c r="AV376" i="211" s="1"/>
  <c r="AT326" i="211"/>
  <c r="AV326" i="211" s="1"/>
  <c r="AT245" i="211"/>
  <c r="AV245" i="211" s="1"/>
  <c r="AT268" i="211"/>
  <c r="AV268" i="211" s="1"/>
  <c r="AT333" i="211"/>
  <c r="AV333" i="211" s="1"/>
  <c r="AT228" i="211"/>
  <c r="AV228" i="211" s="1"/>
  <c r="AT259" i="211"/>
  <c r="AV259" i="211" s="1"/>
  <c r="AT185" i="211"/>
  <c r="AV185" i="211" s="1"/>
  <c r="AT190" i="211"/>
  <c r="AV190" i="211" s="1"/>
  <c r="AT88" i="211"/>
  <c r="AV88" i="211" s="1"/>
  <c r="AT187" i="211"/>
  <c r="AV187" i="211" s="1"/>
  <c r="AT176" i="211"/>
  <c r="AV176" i="211" s="1"/>
  <c r="AT30" i="211"/>
  <c r="AV30" i="211" s="1"/>
  <c r="AT21" i="211"/>
  <c r="AV21" i="211" s="1"/>
  <c r="AT250" i="211"/>
  <c r="AV250" i="211" s="1"/>
  <c r="AT505" i="211"/>
  <c r="AV505" i="211" s="1"/>
  <c r="AT29" i="211"/>
  <c r="AV29" i="211" s="1"/>
  <c r="AT115" i="211"/>
  <c r="AV115" i="211" s="1"/>
  <c r="AT477" i="211"/>
  <c r="AV477" i="211" s="1"/>
  <c r="AT501" i="211"/>
  <c r="AV501" i="211" s="1"/>
  <c r="AT418" i="211"/>
  <c r="AV418" i="211" s="1"/>
  <c r="AT441" i="211"/>
  <c r="AV441" i="211" s="1"/>
  <c r="AT369" i="211"/>
  <c r="AV369" i="211" s="1"/>
  <c r="AT363" i="211"/>
  <c r="AV363" i="211" s="1"/>
  <c r="AT379" i="211"/>
  <c r="AV379" i="211" s="1"/>
  <c r="AT372" i="211"/>
  <c r="AV372" i="211" s="1"/>
  <c r="AT324" i="211"/>
  <c r="AV324" i="211" s="1"/>
  <c r="AT241" i="211"/>
  <c r="AV241" i="211" s="1"/>
  <c r="AT265" i="211"/>
  <c r="AV265" i="211" s="1"/>
  <c r="AT329" i="211"/>
  <c r="AV329" i="211" s="1"/>
  <c r="AT224" i="211"/>
  <c r="AV224" i="211" s="1"/>
  <c r="AT255" i="211"/>
  <c r="AV255" i="211" s="1"/>
  <c r="AT178" i="211"/>
  <c r="AV178" i="211" s="1"/>
  <c r="AT186" i="211"/>
  <c r="AV186" i="211" s="1"/>
  <c r="AT84" i="211"/>
  <c r="AV84" i="211" s="1"/>
  <c r="AT183" i="211"/>
  <c r="AV183" i="211" s="1"/>
  <c r="AT172" i="211"/>
  <c r="AV172" i="211" s="1"/>
  <c r="AT35" i="211"/>
  <c r="AV35" i="211" s="1"/>
  <c r="AT25" i="211"/>
  <c r="AV25" i="211" s="1"/>
  <c r="AT46" i="211"/>
  <c r="AV46" i="211" s="1"/>
  <c r="AT41" i="211"/>
  <c r="AV41" i="211" s="1"/>
  <c r="AT473" i="211"/>
  <c r="AV473" i="211" s="1"/>
  <c r="AT497" i="211"/>
  <c r="AV497" i="211" s="1"/>
  <c r="AT414" i="211"/>
  <c r="AV414" i="211" s="1"/>
  <c r="AT434" i="211"/>
  <c r="AV434" i="211" s="1"/>
  <c r="AT366" i="211"/>
  <c r="AV366" i="211" s="1"/>
  <c r="AT359" i="211"/>
  <c r="AV359" i="211" s="1"/>
  <c r="AT375" i="211"/>
  <c r="AV375" i="211" s="1"/>
  <c r="AT365" i="211"/>
  <c r="AV365" i="211" s="1"/>
  <c r="AT322" i="211"/>
  <c r="AV322" i="211" s="1"/>
  <c r="AT237" i="211"/>
  <c r="AV237" i="211" s="1"/>
  <c r="AT261" i="211"/>
  <c r="AV261" i="211" s="1"/>
  <c r="AT325" i="211"/>
  <c r="AV325" i="211" s="1"/>
  <c r="AT220" i="211"/>
  <c r="AV220" i="211" s="1"/>
  <c r="AT251" i="211"/>
  <c r="AV251" i="211" s="1"/>
  <c r="AT174" i="211"/>
  <c r="AV174" i="211" s="1"/>
  <c r="AT179" i="211"/>
  <c r="AV179" i="211" s="1"/>
  <c r="AT80" i="211"/>
  <c r="AV80" i="211" s="1"/>
  <c r="AT146" i="211"/>
  <c r="AV146" i="211" s="1"/>
  <c r="AT168" i="211"/>
  <c r="AV168" i="211" s="1"/>
  <c r="AT98" i="211"/>
  <c r="AV98" i="211" s="1"/>
  <c r="AT40" i="211"/>
  <c r="AV40" i="211" s="1"/>
  <c r="AT32" i="211"/>
  <c r="AV32" i="211" s="1"/>
  <c r="AT49" i="211"/>
  <c r="AV49" i="211" s="1"/>
  <c r="AT267" i="211"/>
  <c r="AV267" i="211" s="1"/>
  <c r="AT488" i="211"/>
  <c r="AV488" i="211" s="1"/>
  <c r="AT63" i="211"/>
  <c r="AV63" i="211" s="1"/>
  <c r="AT466" i="211"/>
  <c r="AV466" i="211" s="1"/>
  <c r="AT493" i="211"/>
  <c r="AV493" i="211" s="1"/>
  <c r="AT410" i="211"/>
  <c r="AV410" i="211" s="1"/>
  <c r="AT430" i="211"/>
  <c r="AV430" i="211" s="1"/>
  <c r="AT362" i="211"/>
  <c r="AV362" i="211" s="1"/>
  <c r="AT355" i="211"/>
  <c r="AV355" i="211" s="1"/>
  <c r="AT371" i="211"/>
  <c r="AV371" i="211" s="1"/>
  <c r="AT361" i="211"/>
  <c r="AV361" i="211" s="1"/>
  <c r="AT320" i="211"/>
  <c r="AV320" i="211" s="1"/>
  <c r="AT230" i="211"/>
  <c r="AV230" i="211" s="1"/>
  <c r="AT257" i="211"/>
  <c r="AV257" i="211" s="1"/>
  <c r="AT321" i="211"/>
  <c r="AV321" i="211" s="1"/>
  <c r="AT213" i="211"/>
  <c r="AV213" i="211" s="1"/>
  <c r="AT248" i="211"/>
  <c r="AV248" i="211" s="1"/>
  <c r="AT170" i="211"/>
  <c r="AV170" i="211" s="1"/>
  <c r="AT175" i="211"/>
  <c r="AV175" i="211" s="1"/>
  <c r="AT77" i="211"/>
  <c r="AV77" i="211" s="1"/>
  <c r="AT142" i="211"/>
  <c r="AV142" i="211" s="1"/>
  <c r="AT162" i="211"/>
  <c r="AV162" i="211" s="1"/>
  <c r="AT284" i="211"/>
  <c r="AV284" i="211" s="1"/>
  <c r="AT420" i="211"/>
  <c r="AV420" i="211" s="1"/>
  <c r="AT165" i="211"/>
  <c r="AV165" i="211" s="1"/>
  <c r="AT462" i="211"/>
  <c r="AV462" i="211" s="1"/>
  <c r="AT489" i="211"/>
  <c r="AV489" i="211" s="1"/>
  <c r="AT406" i="211"/>
  <c r="AV406" i="211" s="1"/>
  <c r="AT426" i="211"/>
  <c r="AV426" i="211" s="1"/>
  <c r="AT358" i="211"/>
  <c r="AV358" i="211" s="1"/>
  <c r="AT348" i="211"/>
  <c r="AV348" i="211" s="1"/>
  <c r="AT364" i="211"/>
  <c r="AV364" i="211" s="1"/>
  <c r="AT357" i="211"/>
  <c r="AV357" i="211" s="1"/>
  <c r="AT314" i="211"/>
  <c r="AV314" i="211" s="1"/>
  <c r="AT226" i="211"/>
  <c r="AV226" i="211" s="1"/>
  <c r="AT253" i="211"/>
  <c r="AV253" i="211" s="1"/>
  <c r="AT309" i="211"/>
  <c r="AV309" i="211" s="1"/>
  <c r="AT209" i="211"/>
  <c r="AV209" i="211" s="1"/>
  <c r="AT244" i="211"/>
  <c r="AV244" i="211" s="1"/>
  <c r="AT166" i="211"/>
  <c r="AV166" i="211" s="1"/>
  <c r="AT171" i="211"/>
  <c r="AV171" i="211" s="1"/>
  <c r="AT73" i="211"/>
  <c r="AV73" i="211" s="1"/>
  <c r="AT138" i="211"/>
  <c r="AV138" i="211" s="1"/>
  <c r="AT158" i="211"/>
  <c r="AV158" i="211" s="1"/>
  <c r="AT14" i="211"/>
  <c r="AV14" i="211" s="1"/>
  <c r="AT70" i="211"/>
  <c r="AV70" i="211" s="1"/>
  <c r="AT471" i="211"/>
  <c r="AV471" i="211" s="1"/>
  <c r="AT458" i="211"/>
  <c r="AV458" i="211" s="1"/>
  <c r="AT486" i="211"/>
  <c r="AV486" i="211" s="1"/>
  <c r="AT517" i="211"/>
  <c r="AV517" i="211" s="1"/>
  <c r="AT422" i="211"/>
  <c r="AV422" i="211" s="1"/>
  <c r="AT354" i="211"/>
  <c r="AV354" i="211" s="1"/>
  <c r="AT344" i="211"/>
  <c r="AV344" i="211" s="1"/>
  <c r="AT360" i="211"/>
  <c r="AV360" i="211" s="1"/>
  <c r="AT353" i="211"/>
  <c r="AV353" i="211" s="1"/>
  <c r="AT347" i="211"/>
  <c r="AV347" i="211" s="1"/>
  <c r="AT222" i="211"/>
  <c r="AV222" i="211" s="1"/>
  <c r="AT246" i="211"/>
  <c r="AV246" i="211" s="1"/>
  <c r="AT303" i="211"/>
  <c r="AV303" i="211" s="1"/>
  <c r="AT205" i="211"/>
  <c r="AV205" i="211" s="1"/>
  <c r="AT240" i="211"/>
  <c r="AV240" i="211" s="1"/>
  <c r="AT163" i="211"/>
  <c r="AV163" i="211" s="1"/>
  <c r="AT167" i="211"/>
  <c r="AV167" i="211" s="1"/>
  <c r="AT69" i="211"/>
  <c r="AV69" i="211" s="1"/>
  <c r="AT134" i="211"/>
  <c r="AV134" i="211" s="1"/>
  <c r="AT154" i="211"/>
  <c r="AV154" i="211" s="1"/>
  <c r="AT18" i="211"/>
  <c r="AV18" i="211" s="1"/>
  <c r="AT52" i="211"/>
  <c r="AV52" i="211" s="1"/>
  <c r="AT78" i="211"/>
  <c r="AV78" i="211" s="1"/>
  <c r="AT31" i="211"/>
  <c r="AV31" i="211" s="1"/>
  <c r="AT451" i="211"/>
  <c r="AV451" i="211" s="1"/>
  <c r="AT482" i="211"/>
  <c r="AV482" i="211" s="1"/>
  <c r="AT513" i="211"/>
  <c r="AV513" i="211" s="1"/>
  <c r="AT415" i="211"/>
  <c r="AV415" i="211" s="1"/>
  <c r="AT514" i="211"/>
  <c r="AV514" i="211" s="1"/>
  <c r="AT340" i="211"/>
  <c r="AV340" i="211" s="1"/>
  <c r="AT356" i="211"/>
  <c r="AV356" i="211" s="1"/>
  <c r="AT350" i="211"/>
  <c r="AV350" i="211" s="1"/>
  <c r="AT339" i="211"/>
  <c r="AV339" i="211" s="1"/>
  <c r="AT218" i="211"/>
  <c r="AV218" i="211" s="1"/>
  <c r="AT242" i="211"/>
  <c r="AV242" i="211" s="1"/>
  <c r="AT296" i="211"/>
  <c r="AV296" i="211" s="1"/>
  <c r="AT201" i="211"/>
  <c r="AV201" i="211" s="1"/>
  <c r="AT236" i="211"/>
  <c r="AV236" i="211" s="1"/>
  <c r="AT159" i="211"/>
  <c r="AV159" i="211" s="1"/>
  <c r="AT160" i="211"/>
  <c r="AV160" i="211" s="1"/>
  <c r="AT65" i="211"/>
  <c r="AV65" i="211" s="1"/>
  <c r="AT128" i="211"/>
  <c r="AV128" i="211" s="1"/>
  <c r="AT150" i="211"/>
  <c r="AV150" i="211" s="1"/>
  <c r="AT22" i="211"/>
  <c r="AV22" i="211" s="1"/>
  <c r="AT93" i="211"/>
  <c r="AV93" i="211" s="1"/>
  <c r="AT454" i="211"/>
  <c r="AV454" i="211" s="1"/>
  <c r="AT55" i="211"/>
  <c r="AV55" i="211" s="1"/>
  <c r="AT428" i="211"/>
  <c r="AV428" i="211" s="1"/>
  <c r="AT459" i="211"/>
  <c r="AV459" i="211" s="1"/>
  <c r="AT490" i="211"/>
  <c r="AV490" i="211" s="1"/>
  <c r="AT461" i="211"/>
  <c r="AV461" i="211" s="1"/>
  <c r="AT408" i="211"/>
  <c r="AV408" i="211" s="1"/>
  <c r="AT442" i="211"/>
  <c r="AV442" i="211" s="1"/>
  <c r="AT423" i="211"/>
  <c r="AV423" i="211" s="1"/>
  <c r="AT327" i="211"/>
  <c r="AV327" i="211" s="1"/>
  <c r="AT290" i="211"/>
  <c r="AV290" i="211" s="1"/>
  <c r="AT506" i="211"/>
  <c r="AV506" i="211" s="1"/>
  <c r="AT223" i="211"/>
  <c r="AV223" i="211" s="1"/>
  <c r="AT273" i="211"/>
  <c r="AV273" i="211" s="1"/>
  <c r="AT297" i="211"/>
  <c r="AV297" i="211" s="1"/>
  <c r="AT214" i="211"/>
  <c r="AV214" i="211" s="1"/>
  <c r="AT136" i="211"/>
  <c r="AV136" i="211" s="1"/>
  <c r="AT137" i="211"/>
  <c r="AV137" i="211" s="1"/>
  <c r="AT169" i="211"/>
  <c r="AV169" i="211" s="1"/>
  <c r="AT97" i="211"/>
  <c r="AV97" i="211" s="1"/>
  <c r="AT91" i="211"/>
  <c r="AV91" i="211" s="1"/>
  <c r="AT64" i="211"/>
  <c r="AV64" i="211" s="1"/>
  <c r="AT127" i="211"/>
  <c r="AV127" i="211" s="1"/>
  <c r="AT54" i="211"/>
  <c r="AV54" i="211" s="1"/>
  <c r="AT335" i="211"/>
  <c r="AV335" i="211" s="1"/>
  <c r="AT57" i="211"/>
  <c r="AV57" i="211" s="1"/>
  <c r="AT519" i="211"/>
  <c r="AV519" i="211" s="1"/>
  <c r="AT424" i="211"/>
  <c r="AV424" i="211" s="1"/>
  <c r="AT455" i="211"/>
  <c r="AV455" i="211" s="1"/>
  <c r="AT483" i="211"/>
  <c r="AV483" i="211" s="1"/>
  <c r="AT435" i="211"/>
  <c r="AV435" i="211" s="1"/>
  <c r="AT401" i="211"/>
  <c r="AV401" i="211" s="1"/>
  <c r="AT427" i="211"/>
  <c r="AV427" i="211" s="1"/>
  <c r="AT412" i="211"/>
  <c r="AV412" i="211" s="1"/>
  <c r="AT323" i="211"/>
  <c r="AV323" i="211" s="1"/>
  <c r="AT286" i="211"/>
  <c r="AV286" i="211" s="1"/>
  <c r="AT302" i="211"/>
  <c r="AV302" i="211" s="1"/>
  <c r="AT219" i="211"/>
  <c r="AV219" i="211" s="1"/>
  <c r="AT269" i="211"/>
  <c r="AV269" i="211" s="1"/>
  <c r="AT293" i="211"/>
  <c r="AV293" i="211" s="1"/>
  <c r="AT210" i="211"/>
  <c r="AV210" i="211" s="1"/>
  <c r="AT132" i="211"/>
  <c r="AV132" i="211" s="1"/>
  <c r="AT133" i="211"/>
  <c r="AV133" i="211" s="1"/>
  <c r="AT161" i="211"/>
  <c r="AV161" i="211" s="1"/>
  <c r="AT94" i="211"/>
  <c r="AV94" i="211" s="1"/>
  <c r="AT87" i="211"/>
  <c r="AV87" i="211" s="1"/>
  <c r="AT56" i="211"/>
  <c r="AV56" i="211" s="1"/>
  <c r="AT216" i="211"/>
  <c r="AV216" i="211" s="1"/>
  <c r="AT352" i="211"/>
  <c r="AV352" i="211" s="1"/>
  <c r="AT192" i="211"/>
  <c r="AV192" i="211" s="1"/>
  <c r="AT409" i="211"/>
  <c r="AV409" i="211" s="1"/>
  <c r="AT468" i="211"/>
  <c r="AV468" i="211" s="1"/>
  <c r="AT389" i="211"/>
  <c r="AV389" i="211" s="1"/>
  <c r="AT395" i="211"/>
  <c r="AV395" i="211" s="1"/>
  <c r="AT271" i="211"/>
  <c r="AV271" i="211" s="1"/>
  <c r="AT315" i="211"/>
  <c r="AV315" i="211" s="1"/>
  <c r="AT282" i="211"/>
  <c r="AV282" i="211" s="1"/>
  <c r="AT121" i="211"/>
  <c r="AV121" i="211" s="1"/>
  <c r="AT149" i="211"/>
  <c r="AV149" i="211" s="1"/>
  <c r="AT148" i="211"/>
  <c r="AV148" i="211" s="1"/>
  <c r="AT405" i="211"/>
  <c r="AV405" i="211" s="1"/>
  <c r="AT464" i="211"/>
  <c r="AV464" i="211" s="1"/>
  <c r="AT382" i="211"/>
  <c r="AV382" i="211" s="1"/>
  <c r="AT391" i="211"/>
  <c r="AV391" i="211" s="1"/>
  <c r="AT264" i="211"/>
  <c r="AV264" i="211" s="1"/>
  <c r="AT313" i="211"/>
  <c r="AV313" i="211" s="1"/>
  <c r="AT278" i="211"/>
  <c r="AV278" i="211" s="1"/>
  <c r="AT117" i="211"/>
  <c r="AV117" i="211" s="1"/>
  <c r="AT106" i="211"/>
  <c r="AV106" i="211" s="1"/>
  <c r="AT131" i="211"/>
  <c r="AV131" i="211" s="1"/>
  <c r="AT15" i="211"/>
  <c r="AV15" i="211" s="1"/>
  <c r="AT520" i="211"/>
  <c r="AV520" i="211" s="1"/>
  <c r="AT460" i="211"/>
  <c r="AV460" i="211" s="1"/>
  <c r="AT378" i="211"/>
  <c r="AV378" i="211" s="1"/>
  <c r="AT387" i="211"/>
  <c r="AV387" i="211" s="1"/>
  <c r="AT260" i="211"/>
  <c r="AV260" i="211" s="1"/>
  <c r="AT311" i="211"/>
  <c r="AV311" i="211" s="1"/>
  <c r="AT274" i="211"/>
  <c r="AV274" i="211" s="1"/>
  <c r="AT110" i="211"/>
  <c r="AV110" i="211" s="1"/>
  <c r="AT104" i="211"/>
  <c r="AV104" i="211" s="1"/>
  <c r="AT184" i="211"/>
  <c r="AV184" i="211" s="1"/>
  <c r="AT99" i="211"/>
  <c r="AV99" i="211" s="1"/>
  <c r="AT301" i="211"/>
  <c r="AV301" i="211" s="1"/>
  <c r="AT19" i="211"/>
  <c r="AV19" i="211" s="1"/>
  <c r="AT516" i="211"/>
  <c r="AV516" i="211" s="1"/>
  <c r="AT456" i="211"/>
  <c r="AV456" i="211" s="1"/>
  <c r="AT374" i="211"/>
  <c r="AV374" i="211" s="1"/>
  <c r="AT384" i="211"/>
  <c r="AV384" i="211" s="1"/>
  <c r="AT256" i="211"/>
  <c r="AV256" i="211" s="1"/>
  <c r="AT306" i="211"/>
  <c r="AV306" i="211" s="1"/>
  <c r="AT270" i="211"/>
  <c r="AV270" i="211" s="1"/>
  <c r="AT200" i="211"/>
  <c r="AV200" i="211" s="1"/>
  <c r="AT195" i="211"/>
  <c r="AV195" i="211" s="1"/>
  <c r="AT13" i="211"/>
  <c r="AV13" i="211" s="1"/>
  <c r="AT114" i="211"/>
  <c r="AV114" i="211" s="1"/>
  <c r="AT478" i="211"/>
  <c r="AV478" i="211" s="1"/>
  <c r="AT411" i="211"/>
  <c r="AV411" i="211" s="1"/>
  <c r="AT336" i="211"/>
  <c r="AV336" i="211" s="1"/>
  <c r="AT346" i="211"/>
  <c r="AV346" i="211" s="1"/>
  <c r="AT211" i="211"/>
  <c r="AV211" i="211" s="1"/>
  <c r="AT292" i="211"/>
  <c r="AV292" i="211" s="1"/>
  <c r="AT229" i="211"/>
  <c r="AV229" i="211" s="1"/>
  <c r="AT156" i="211"/>
  <c r="AV156" i="211" s="1"/>
  <c r="AT124" i="211"/>
  <c r="AV124" i="211" s="1"/>
  <c r="AT58" i="211"/>
  <c r="AV58" i="211" s="1"/>
  <c r="AT123" i="211"/>
  <c r="AV123" i="211" s="1"/>
  <c r="AT474" i="211"/>
  <c r="AV474" i="211" s="1"/>
  <c r="AT407" i="211"/>
  <c r="AV407" i="211" s="1"/>
  <c r="AT518" i="211"/>
  <c r="AV518" i="211" s="1"/>
  <c r="AT342" i="211"/>
  <c r="AV342" i="211" s="1"/>
  <c r="AT207" i="211"/>
  <c r="AV207" i="211" s="1"/>
  <c r="AT288" i="211"/>
  <c r="AV288" i="211" s="1"/>
  <c r="AT225" i="211"/>
  <c r="AV225" i="211" s="1"/>
  <c r="AT152" i="211"/>
  <c r="AV152" i="211" s="1"/>
  <c r="AT120" i="211"/>
  <c r="AV120" i="211" s="1"/>
  <c r="AT60" i="211"/>
  <c r="AV60" i="211" s="1"/>
  <c r="AT467" i="211"/>
  <c r="AV467" i="211" s="1"/>
  <c r="AT510" i="211"/>
  <c r="AV510" i="211" s="1"/>
  <c r="AT495" i="211"/>
  <c r="AV495" i="211" s="1"/>
  <c r="AT338" i="211"/>
  <c r="AV338" i="211" s="1"/>
  <c r="AT480" i="211"/>
  <c r="AV480" i="211" s="1"/>
  <c r="AT281" i="211"/>
  <c r="AV281" i="211" s="1"/>
  <c r="AT221" i="211"/>
  <c r="AV221" i="211" s="1"/>
  <c r="AT145" i="211"/>
  <c r="AV145" i="211" s="1"/>
  <c r="AT116" i="211"/>
  <c r="AV116" i="211" s="1"/>
  <c r="AT72" i="211"/>
  <c r="AV72" i="211" s="1"/>
  <c r="AT463" i="211"/>
  <c r="AV463" i="211" s="1"/>
  <c r="AT484" i="211"/>
  <c r="AV484" i="211" s="1"/>
  <c r="AT469" i="211"/>
  <c r="AV469" i="211" s="1"/>
  <c r="AT331" i="211"/>
  <c r="AV331" i="211" s="1"/>
  <c r="AT341" i="211"/>
  <c r="AV341" i="211" s="1"/>
  <c r="AT277" i="211"/>
  <c r="AV277" i="211" s="1"/>
  <c r="AT217" i="211"/>
  <c r="AV217" i="211" s="1"/>
  <c r="AT141" i="211"/>
  <c r="AV141" i="211" s="1"/>
  <c r="AT102" i="211"/>
  <c r="AV102" i="211" s="1"/>
  <c r="AT318" i="211"/>
  <c r="AV318" i="211" s="1"/>
  <c r="AT496" i="211"/>
  <c r="AV496" i="211" s="1"/>
  <c r="AT433" i="211"/>
  <c r="AV433" i="211" s="1"/>
  <c r="AT388" i="211"/>
  <c r="AV388" i="211" s="1"/>
  <c r="AT394" i="211"/>
  <c r="AV394" i="211" s="1"/>
  <c r="AT332" i="211"/>
  <c r="AV332" i="211" s="1"/>
  <c r="AT280" i="211"/>
  <c r="AV280" i="211" s="1"/>
  <c r="AT243" i="211"/>
  <c r="AV243" i="211" s="1"/>
  <c r="AT197" i="211"/>
  <c r="AV197" i="211" s="1"/>
  <c r="AT107" i="211"/>
  <c r="AV107" i="211" s="1"/>
  <c r="AT71" i="211"/>
  <c r="AV71" i="211" s="1"/>
  <c r="AT43" i="211"/>
  <c r="AV43" i="211" s="1"/>
  <c r="AT59" i="211"/>
  <c r="AV59" i="211" s="1"/>
  <c r="AT492" i="211"/>
  <c r="AV492" i="211" s="1"/>
  <c r="AT429" i="211"/>
  <c r="AV429" i="211" s="1"/>
  <c r="AT381" i="211"/>
  <c r="AV381" i="211" s="1"/>
  <c r="AT390" i="211"/>
  <c r="AV390" i="211" s="1"/>
  <c r="AT330" i="211"/>
  <c r="AV330" i="211" s="1"/>
  <c r="AT276" i="211"/>
  <c r="AV276" i="211" s="1"/>
  <c r="AT239" i="211"/>
  <c r="AV239" i="211" s="1"/>
  <c r="AT193" i="211"/>
  <c r="AV193" i="211" s="1"/>
  <c r="AT101" i="211"/>
  <c r="AV101" i="211" s="1"/>
  <c r="AT109" i="211"/>
  <c r="AV109" i="211" s="1"/>
  <c r="AT440" i="211"/>
  <c r="AV440" i="211" s="1"/>
  <c r="AT398" i="211"/>
  <c r="AV398" i="211" s="1"/>
  <c r="AT287" i="211"/>
  <c r="AV287" i="211" s="1"/>
  <c r="AT203" i="211"/>
  <c r="AV203" i="211" s="1"/>
  <c r="AT75" i="211"/>
  <c r="AV75" i="211" s="1"/>
  <c r="AT38" i="211"/>
  <c r="AV38" i="211" s="1"/>
  <c r="AT258" i="211"/>
  <c r="AV258" i="211" s="1"/>
  <c r="AT396" i="211"/>
  <c r="AV396" i="211" s="1"/>
  <c r="AT36" i="211"/>
  <c r="AV36" i="211" s="1"/>
  <c r="AT509" i="211"/>
  <c r="AV509" i="211" s="1"/>
  <c r="AT349" i="211"/>
  <c r="AV349" i="211" s="1"/>
  <c r="AT238" i="211"/>
  <c r="AV238" i="211" s="1"/>
  <c r="AT155" i="211"/>
  <c r="AV155" i="211" s="1"/>
  <c r="AT105" i="211"/>
  <c r="AV105" i="211" s="1"/>
  <c r="AT511" i="211"/>
  <c r="AV511" i="211" s="1"/>
  <c r="AT122" i="211"/>
  <c r="AV122" i="211" s="1"/>
  <c r="AT507" i="211"/>
  <c r="AV507" i="211" s="1"/>
  <c r="AT502" i="211"/>
  <c r="AV502" i="211" s="1"/>
  <c r="AT503" i="211"/>
  <c r="AV503" i="211" s="1"/>
  <c r="AT234" i="211"/>
  <c r="AV234" i="211" s="1"/>
  <c r="AT151" i="211"/>
  <c r="AV151" i="211" s="1"/>
  <c r="AT100" i="211"/>
  <c r="AV100" i="211" s="1"/>
  <c r="AT119" i="211"/>
  <c r="AV119" i="211" s="1"/>
  <c r="AT498" i="211"/>
  <c r="AV498" i="211" s="1"/>
  <c r="AT476" i="211"/>
  <c r="AV476" i="211" s="1"/>
  <c r="AT231" i="211"/>
  <c r="AV231" i="211" s="1"/>
  <c r="AT144" i="211"/>
  <c r="AV144" i="211" s="1"/>
  <c r="AT103" i="211"/>
  <c r="AV103" i="211" s="1"/>
  <c r="AT53" i="211"/>
  <c r="AV53" i="211" s="1"/>
  <c r="AT494" i="211"/>
  <c r="AV494" i="211" s="1"/>
  <c r="AT450" i="211"/>
  <c r="AV450" i="211" s="1"/>
  <c r="AT227" i="211"/>
  <c r="AV227" i="211" s="1"/>
  <c r="AT140" i="211"/>
  <c r="AV140" i="211" s="1"/>
  <c r="AT95" i="211"/>
  <c r="AV95" i="211" s="1"/>
  <c r="AT50" i="211"/>
  <c r="AV50" i="211" s="1"/>
  <c r="AT400" i="211"/>
  <c r="AV400" i="211" s="1"/>
  <c r="AT312" i="211"/>
  <c r="AV312" i="211" s="1"/>
  <c r="AT479" i="211"/>
  <c r="AV479" i="211" s="1"/>
  <c r="AT404" i="211"/>
  <c r="AV404" i="211" s="1"/>
  <c r="AT212" i="211"/>
  <c r="AV212" i="211" s="1"/>
  <c r="AT129" i="211"/>
  <c r="AV129" i="211" s="1"/>
  <c r="AT83" i="211"/>
  <c r="AV83" i="211" s="1"/>
  <c r="AT89" i="211"/>
  <c r="AV89" i="211" s="1"/>
  <c r="AT182" i="211"/>
  <c r="AV182" i="211" s="1"/>
  <c r="AT316" i="211"/>
  <c r="AV316" i="211" s="1"/>
  <c r="AT204" i="211"/>
  <c r="AV204" i="211" s="1"/>
  <c r="AT139" i="211"/>
  <c r="AV139" i="211" s="1"/>
  <c r="AT475" i="211"/>
  <c r="AV475" i="211" s="1"/>
  <c r="AT399" i="211"/>
  <c r="AV399" i="211" s="1"/>
  <c r="AT457" i="211"/>
  <c r="AV457" i="211" s="1"/>
  <c r="AT125" i="211"/>
  <c r="AV125" i="211" s="1"/>
  <c r="AT118" i="211"/>
  <c r="AV118" i="211" s="1"/>
  <c r="AT515" i="211"/>
  <c r="AV515" i="211" s="1"/>
  <c r="AT431" i="211"/>
  <c r="AV431" i="211" s="1"/>
  <c r="AT319" i="211"/>
  <c r="AV319" i="211" s="1"/>
  <c r="AT262" i="211"/>
  <c r="AV262" i="211" s="1"/>
  <c r="AT126" i="211"/>
  <c r="AV126" i="211" s="1"/>
  <c r="AT199" i="211"/>
  <c r="AV199" i="211" s="1"/>
  <c r="AT254" i="211"/>
  <c r="AV254" i="211" s="1"/>
  <c r="AT443" i="211"/>
  <c r="AV443" i="211" s="1"/>
  <c r="AT465" i="211"/>
  <c r="AV465" i="211" s="1"/>
  <c r="AT305" i="211"/>
  <c r="AV305" i="211" s="1"/>
  <c r="AT307" i="211"/>
  <c r="AV307" i="211" s="1"/>
  <c r="AT108" i="211"/>
  <c r="AV108" i="211" s="1"/>
  <c r="AT416" i="211"/>
  <c r="AV416" i="211" s="1"/>
  <c r="AT47" i="211"/>
  <c r="AV47" i="211" s="1"/>
  <c r="AT397" i="211"/>
  <c r="AV397" i="211" s="1"/>
  <c r="AT439" i="211"/>
  <c r="AV439" i="211" s="1"/>
  <c r="AT438" i="211"/>
  <c r="AV438" i="211" s="1"/>
  <c r="AT298" i="211"/>
  <c r="AV298" i="211" s="1"/>
  <c r="AT337" i="211"/>
  <c r="AV337" i="211" s="1"/>
  <c r="AT177" i="211"/>
  <c r="AV177" i="211" s="1"/>
  <c r="AT432" i="211"/>
  <c r="AV432" i="211" s="1"/>
  <c r="AT294" i="211"/>
  <c r="AV294" i="211" s="1"/>
  <c r="AT304" i="211"/>
  <c r="AV304" i="211" s="1"/>
  <c r="AT173" i="211"/>
  <c r="AV173" i="211" s="1"/>
  <c r="AT417" i="211"/>
  <c r="AV417" i="211" s="1"/>
  <c r="AT279" i="211"/>
  <c r="AV279" i="211" s="1"/>
  <c r="AT289" i="211"/>
  <c r="AV289" i="211" s="1"/>
  <c r="AT157" i="211"/>
  <c r="AV157" i="211" s="1"/>
  <c r="AT499" i="211"/>
  <c r="AV499" i="211" s="1"/>
  <c r="AT82" i="211"/>
  <c r="AV82" i="211" s="1"/>
  <c r="AT285" i="211"/>
  <c r="AV285" i="211" s="1"/>
  <c r="AT472" i="211"/>
  <c r="AV472" i="211" s="1"/>
  <c r="AT291" i="211"/>
  <c r="AV291" i="211" s="1"/>
  <c r="AT446" i="211"/>
  <c r="AV446" i="211" s="1"/>
  <c r="AT437" i="211"/>
  <c r="AV437" i="211" s="1"/>
  <c r="AT247" i="211"/>
  <c r="AV247" i="211" s="1"/>
  <c r="AT12" i="211"/>
  <c r="AT308" i="211"/>
  <c r="AV308" i="211" s="1"/>
  <c r="AT26" i="211"/>
  <c r="AV26" i="211" s="1"/>
  <c r="AT345" i="211"/>
  <c r="AV345" i="211" s="1"/>
  <c r="AT310" i="211"/>
  <c r="AV310" i="211" s="1"/>
  <c r="AT33" i="211"/>
  <c r="AV33" i="211" s="1"/>
  <c r="AT275" i="211"/>
  <c r="AV275" i="211" s="1"/>
  <c r="AT299" i="211"/>
  <c r="AV299" i="211" s="1"/>
  <c r="AT295" i="211"/>
  <c r="AV295" i="211" s="1"/>
  <c r="AT447" i="211"/>
  <c r="AV447" i="211" s="1"/>
  <c r="AT206" i="211"/>
  <c r="AV206" i="211" s="1"/>
  <c r="AT444" i="211"/>
  <c r="AV444" i="211" s="1"/>
  <c r="AT392" i="211"/>
  <c r="AV392" i="211" s="1"/>
  <c r="AT90" i="211"/>
  <c r="AV90" i="211" s="1"/>
  <c r="AT37" i="211"/>
  <c r="AV37" i="211" s="1"/>
  <c r="AT413" i="211"/>
  <c r="AV413" i="211" s="1"/>
  <c r="AT202" i="211"/>
  <c r="AV202" i="211" s="1"/>
  <c r="AT448" i="211"/>
  <c r="AV448" i="211" s="1"/>
  <c r="AT153" i="211"/>
  <c r="AV153" i="211" s="1"/>
  <c r="AT491" i="211"/>
  <c r="AV491" i="211" s="1"/>
  <c r="AT452" i="211"/>
  <c r="AV452" i="211" s="1"/>
  <c r="AT208" i="211"/>
  <c r="AV208" i="211" s="1"/>
  <c r="AT111" i="211"/>
  <c r="AV111" i="211" s="1"/>
  <c r="AT112" i="211"/>
  <c r="AV112" i="211" s="1"/>
  <c r="AT67" i="211"/>
  <c r="AV67" i="211" s="1"/>
  <c r="AT393" i="211"/>
  <c r="AV393" i="211" s="1"/>
  <c r="AT86" i="211"/>
  <c r="AV86" i="211" s="1"/>
  <c r="AT42" i="211"/>
  <c r="AV42" i="211" s="1"/>
  <c r="AT500" i="211"/>
  <c r="AV500" i="211" s="1"/>
  <c r="AT188" i="210"/>
  <c r="AV188" i="210" s="1"/>
  <c r="AB6" i="210"/>
  <c r="AR6" i="211"/>
  <c r="AN18" i="2" s="1"/>
  <c r="I6" i="213"/>
  <c r="U506" i="213"/>
  <c r="U519" i="213"/>
  <c r="U424" i="213"/>
  <c r="U467" i="213"/>
  <c r="U498" i="213"/>
  <c r="U400" i="213"/>
  <c r="U350" i="213"/>
  <c r="U367" i="213"/>
  <c r="U373" i="213"/>
  <c r="U295" i="213"/>
  <c r="U499" i="213"/>
  <c r="U511" i="213"/>
  <c r="U413" i="213"/>
  <c r="U459" i="213"/>
  <c r="U490" i="213"/>
  <c r="U390" i="213"/>
  <c r="U342" i="213"/>
  <c r="U359" i="213"/>
  <c r="U320" i="213"/>
  <c r="U287" i="213"/>
  <c r="U510" i="213"/>
  <c r="U507" i="213"/>
  <c r="U398" i="213"/>
  <c r="U440" i="213"/>
  <c r="U456" i="213"/>
  <c r="U387" i="213"/>
  <c r="U416" i="213"/>
  <c r="U349" i="213"/>
  <c r="U306" i="213"/>
  <c r="U269" i="213"/>
  <c r="U221" i="213"/>
  <c r="U285" i="213"/>
  <c r="U158" i="213"/>
  <c r="U223" i="213"/>
  <c r="U256" i="213"/>
  <c r="U242" i="213"/>
  <c r="U76" i="213"/>
  <c r="U179" i="213"/>
  <c r="U125" i="213"/>
  <c r="U78" i="213"/>
  <c r="U24" i="213"/>
  <c r="U42" i="213"/>
  <c r="U38" i="213"/>
  <c r="U318" i="213"/>
  <c r="U503" i="213"/>
  <c r="U500" i="213"/>
  <c r="U505" i="213"/>
  <c r="U433" i="213"/>
  <c r="U449" i="213"/>
  <c r="U384" i="213"/>
  <c r="U393" i="213"/>
  <c r="U341" i="213"/>
  <c r="U302" i="213"/>
  <c r="U262" i="213"/>
  <c r="U217" i="213"/>
  <c r="U240" i="213"/>
  <c r="U154" i="213"/>
  <c r="U219" i="213"/>
  <c r="U248" i="213"/>
  <c r="U205" i="213"/>
  <c r="U72" i="213"/>
  <c r="U121" i="213"/>
  <c r="U175" i="213"/>
  <c r="U74" i="213"/>
  <c r="U31" i="213"/>
  <c r="U71" i="213"/>
  <c r="U495" i="213"/>
  <c r="U496" i="213"/>
  <c r="U471" i="213"/>
  <c r="U429" i="213"/>
  <c r="U445" i="213"/>
  <c r="U380" i="213"/>
  <c r="U389" i="213"/>
  <c r="U392" i="213"/>
  <c r="U299" i="213"/>
  <c r="U258" i="213"/>
  <c r="U214" i="213"/>
  <c r="U255" i="213"/>
  <c r="U308" i="213"/>
  <c r="U212" i="213"/>
  <c r="U328" i="213"/>
  <c r="U201" i="213"/>
  <c r="U68" i="213"/>
  <c r="U159" i="213"/>
  <c r="U166" i="213"/>
  <c r="U70" i="213"/>
  <c r="U148" i="213"/>
  <c r="U35" i="213"/>
  <c r="U491" i="213"/>
  <c r="U492" i="213"/>
  <c r="U520" i="213"/>
  <c r="U425" i="213"/>
  <c r="U441" i="213"/>
  <c r="U376" i="213"/>
  <c r="U382" i="213"/>
  <c r="U362" i="213"/>
  <c r="U291" i="213"/>
  <c r="U254" i="213"/>
  <c r="U210" i="213"/>
  <c r="U252" i="213"/>
  <c r="U289" i="213"/>
  <c r="U208" i="213"/>
  <c r="U276" i="213"/>
  <c r="U194" i="213"/>
  <c r="U64" i="213"/>
  <c r="U151" i="213"/>
  <c r="U146" i="213"/>
  <c r="U66" i="213"/>
  <c r="U39" i="213"/>
  <c r="U56" i="213"/>
  <c r="U484" i="213"/>
  <c r="U485" i="213"/>
  <c r="U516" i="213"/>
  <c r="U421" i="213"/>
  <c r="U434" i="213"/>
  <c r="U372" i="213"/>
  <c r="U378" i="213"/>
  <c r="U354" i="213"/>
  <c r="U345" i="213"/>
  <c r="U247" i="213"/>
  <c r="U206" i="213"/>
  <c r="U237" i="213"/>
  <c r="U275" i="213"/>
  <c r="U204" i="213"/>
  <c r="U235" i="213"/>
  <c r="U163" i="213"/>
  <c r="U61" i="213"/>
  <c r="U128" i="213"/>
  <c r="U143" i="213"/>
  <c r="U59" i="213"/>
  <c r="U105" i="213"/>
  <c r="U41" i="213"/>
  <c r="U114" i="213"/>
  <c r="U480" i="213"/>
  <c r="U481" i="213"/>
  <c r="U512" i="213"/>
  <c r="U418" i="213"/>
  <c r="U430" i="213"/>
  <c r="U365" i="213"/>
  <c r="U374" i="213"/>
  <c r="U326" i="213"/>
  <c r="U337" i="213"/>
  <c r="U243" i="213"/>
  <c r="U202" i="213"/>
  <c r="U230" i="213"/>
  <c r="U268" i="213"/>
  <c r="U200" i="213"/>
  <c r="U224" i="213"/>
  <c r="U153" i="213"/>
  <c r="U57" i="213"/>
  <c r="U118" i="213"/>
  <c r="U140" i="213"/>
  <c r="U55" i="213"/>
  <c r="U131" i="213"/>
  <c r="U75" i="213"/>
  <c r="U109" i="213"/>
  <c r="U284" i="213"/>
  <c r="U476" i="213"/>
  <c r="U477" i="213"/>
  <c r="U508" i="213"/>
  <c r="U414" i="213"/>
  <c r="U426" i="213"/>
  <c r="U361" i="213"/>
  <c r="U370" i="213"/>
  <c r="U313" i="213"/>
  <c r="U366" i="213"/>
  <c r="U239" i="213"/>
  <c r="U195" i="213"/>
  <c r="U226" i="213"/>
  <c r="U312" i="213"/>
  <c r="U197" i="213"/>
  <c r="U213" i="213"/>
  <c r="U150" i="213"/>
  <c r="U53" i="213"/>
  <c r="U111" i="213"/>
  <c r="U137" i="213"/>
  <c r="U51" i="213"/>
  <c r="U52" i="213"/>
  <c r="U12" i="213"/>
  <c r="U90" i="213"/>
  <c r="U126" i="213"/>
  <c r="U403" i="213"/>
  <c r="U472" i="213"/>
  <c r="U473" i="213"/>
  <c r="U501" i="213"/>
  <c r="U410" i="213"/>
  <c r="U422" i="213"/>
  <c r="U357" i="213"/>
  <c r="U363" i="213"/>
  <c r="U309" i="213"/>
  <c r="U358" i="213"/>
  <c r="U381" i="213"/>
  <c r="U191" i="213"/>
  <c r="U222" i="213"/>
  <c r="U304" i="213"/>
  <c r="U193" i="213"/>
  <c r="U171" i="213"/>
  <c r="U127" i="213"/>
  <c r="U49" i="213"/>
  <c r="U107" i="213"/>
  <c r="U134" i="213"/>
  <c r="U47" i="213"/>
  <c r="U63" i="213"/>
  <c r="U165" i="213"/>
  <c r="U149" i="213"/>
  <c r="U450" i="213"/>
  <c r="U447" i="213"/>
  <c r="U482" i="213"/>
  <c r="U502" i="213"/>
  <c r="U383" i="213"/>
  <c r="U327" i="213"/>
  <c r="U336" i="213"/>
  <c r="U388" i="213"/>
  <c r="U307" i="213"/>
  <c r="U267" i="213"/>
  <c r="U172" i="213"/>
  <c r="U196" i="213"/>
  <c r="U182" i="213"/>
  <c r="U170" i="213"/>
  <c r="U209" i="213"/>
  <c r="U110" i="213"/>
  <c r="U156" i="213"/>
  <c r="U84" i="213"/>
  <c r="U112" i="213"/>
  <c r="U21" i="213"/>
  <c r="U129" i="213"/>
  <c r="U22" i="213"/>
  <c r="U29" i="213"/>
  <c r="U446" i="213"/>
  <c r="U443" i="213"/>
  <c r="U478" i="213"/>
  <c r="U494" i="213"/>
  <c r="U379" i="213"/>
  <c r="U323" i="213"/>
  <c r="U333" i="213"/>
  <c r="U360" i="213"/>
  <c r="U303" i="213"/>
  <c r="U290" i="213"/>
  <c r="U168" i="213"/>
  <c r="U192" i="213"/>
  <c r="U316" i="213"/>
  <c r="U280" i="213"/>
  <c r="U144" i="213"/>
  <c r="U106" i="213"/>
  <c r="U145" i="213"/>
  <c r="U77" i="213"/>
  <c r="U108" i="213"/>
  <c r="U25" i="213"/>
  <c r="U152" i="213"/>
  <c r="U26" i="213"/>
  <c r="U420" i="213"/>
  <c r="U428" i="213"/>
  <c r="U475" i="213"/>
  <c r="U404" i="213"/>
  <c r="U324" i="213"/>
  <c r="U257" i="213"/>
  <c r="U177" i="213"/>
  <c r="U253" i="213"/>
  <c r="U95" i="213"/>
  <c r="U65" i="213"/>
  <c r="U233" i="213"/>
  <c r="U417" i="213"/>
  <c r="U468" i="213"/>
  <c r="U488" i="213"/>
  <c r="U321" i="213"/>
  <c r="U236" i="213"/>
  <c r="U173" i="213"/>
  <c r="U238" i="213"/>
  <c r="U91" i="213"/>
  <c r="U58" i="213"/>
  <c r="U43" i="213"/>
  <c r="U97" i="213"/>
  <c r="U335" i="213"/>
  <c r="U518" i="213"/>
  <c r="U409" i="213"/>
  <c r="U464" i="213"/>
  <c r="U399" i="213"/>
  <c r="U314" i="213"/>
  <c r="U229" i="213"/>
  <c r="U169" i="213"/>
  <c r="U319" i="213"/>
  <c r="U87" i="213"/>
  <c r="U54" i="213"/>
  <c r="U514" i="213"/>
  <c r="U405" i="213"/>
  <c r="U460" i="213"/>
  <c r="U423" i="213"/>
  <c r="U310" i="213"/>
  <c r="U225" i="213"/>
  <c r="U162" i="213"/>
  <c r="U259" i="213"/>
  <c r="U83" i="213"/>
  <c r="U50" i="213"/>
  <c r="U469" i="213"/>
  <c r="U497" i="213"/>
  <c r="U415" i="213"/>
  <c r="U355" i="213"/>
  <c r="U330" i="213"/>
  <c r="U187" i="213"/>
  <c r="U282" i="213"/>
  <c r="U160" i="213"/>
  <c r="U274" i="213"/>
  <c r="U122" i="213"/>
  <c r="U465" i="213"/>
  <c r="U493" i="213"/>
  <c r="U411" i="213"/>
  <c r="U348" i="213"/>
  <c r="U322" i="213"/>
  <c r="U183" i="213"/>
  <c r="U261" i="213"/>
  <c r="U155" i="213"/>
  <c r="U186" i="213"/>
  <c r="U251" i="213"/>
  <c r="U228" i="213"/>
  <c r="U461" i="213"/>
  <c r="U489" i="213"/>
  <c r="U407" i="213"/>
  <c r="U344" i="213"/>
  <c r="U315" i="213"/>
  <c r="U180" i="213"/>
  <c r="U244" i="213"/>
  <c r="U297" i="213"/>
  <c r="U167" i="213"/>
  <c r="U157" i="213"/>
  <c r="U60" i="213"/>
  <c r="U369" i="213"/>
  <c r="U457" i="213"/>
  <c r="U486" i="213"/>
  <c r="U394" i="213"/>
  <c r="U340" i="213"/>
  <c r="U311" i="213"/>
  <c r="U176" i="213"/>
  <c r="U216" i="213"/>
  <c r="U220" i="213"/>
  <c r="U161" i="213"/>
  <c r="U115" i="213"/>
  <c r="U86" i="213"/>
  <c r="U386" i="213"/>
  <c r="U427" i="213"/>
  <c r="U448" i="213"/>
  <c r="U395" i="213"/>
  <c r="U396" i="213"/>
  <c r="U277" i="213"/>
  <c r="U246" i="213"/>
  <c r="U231" i="213"/>
  <c r="U123" i="213"/>
  <c r="U124" i="213"/>
  <c r="U85" i="213"/>
  <c r="U16" i="213"/>
  <c r="U30" i="213"/>
  <c r="U67" i="213"/>
  <c r="U515" i="213"/>
  <c r="U444" i="213"/>
  <c r="U391" i="213"/>
  <c r="U352" i="213"/>
  <c r="U273" i="213"/>
  <c r="U294" i="213"/>
  <c r="U227" i="213"/>
  <c r="U116" i="213"/>
  <c r="U286" i="213"/>
  <c r="U81" i="213"/>
  <c r="U20" i="213"/>
  <c r="U34" i="213"/>
  <c r="U474" i="213"/>
  <c r="U329" i="213"/>
  <c r="U279" i="213"/>
  <c r="U141" i="213"/>
  <c r="U104" i="213"/>
  <c r="U15" i="213"/>
  <c r="U332" i="213"/>
  <c r="U463" i="213"/>
  <c r="U325" i="213"/>
  <c r="U272" i="213"/>
  <c r="U138" i="213"/>
  <c r="U100" i="213"/>
  <c r="U19" i="213"/>
  <c r="U102" i="213"/>
  <c r="U46" i="213"/>
  <c r="U455" i="213"/>
  <c r="U412" i="213"/>
  <c r="U263" i="213"/>
  <c r="U135" i="213"/>
  <c r="U93" i="213"/>
  <c r="U23" i="213"/>
  <c r="U452" i="213"/>
  <c r="U397" i="213"/>
  <c r="U260" i="213"/>
  <c r="U132" i="213"/>
  <c r="U89" i="213"/>
  <c r="U27" i="213"/>
  <c r="U184" i="213"/>
  <c r="U406" i="213"/>
  <c r="U305" i="213"/>
  <c r="U218" i="213"/>
  <c r="U120" i="213"/>
  <c r="U44" i="213"/>
  <c r="U250" i="213"/>
  <c r="U483" i="213"/>
  <c r="U32" i="213"/>
  <c r="U517" i="213"/>
  <c r="U298" i="213"/>
  <c r="U211" i="213"/>
  <c r="U245" i="213"/>
  <c r="U40" i="213"/>
  <c r="U188" i="213"/>
  <c r="U36" i="213"/>
  <c r="U513" i="213"/>
  <c r="U347" i="213"/>
  <c r="U207" i="213"/>
  <c r="U190" i="213"/>
  <c r="U13" i="213"/>
  <c r="U377" i="213"/>
  <c r="U509" i="213"/>
  <c r="U339" i="213"/>
  <c r="U203" i="213"/>
  <c r="U117" i="213"/>
  <c r="U17" i="213"/>
  <c r="U199" i="213"/>
  <c r="U479" i="213"/>
  <c r="U98" i="213"/>
  <c r="U435" i="213"/>
  <c r="U408" i="213"/>
  <c r="U288" i="213"/>
  <c r="U241" i="213"/>
  <c r="U136" i="213"/>
  <c r="U82" i="213"/>
  <c r="U103" i="213"/>
  <c r="U346" i="213"/>
  <c r="U431" i="213"/>
  <c r="U401" i="213"/>
  <c r="U281" i="213"/>
  <c r="U234" i="213"/>
  <c r="U133" i="213"/>
  <c r="U466" i="213"/>
  <c r="U353" i="213"/>
  <c r="U343" i="213"/>
  <c r="U189" i="213"/>
  <c r="U80" i="213"/>
  <c r="U462" i="213"/>
  <c r="U364" i="213"/>
  <c r="U185" i="213"/>
  <c r="U99" i="213"/>
  <c r="U293" i="213"/>
  <c r="U278" i="213"/>
  <c r="U432" i="213"/>
  <c r="U18" i="213"/>
  <c r="U69" i="213"/>
  <c r="U442" i="213"/>
  <c r="U178" i="213"/>
  <c r="U73" i="213"/>
  <c r="U438" i="213"/>
  <c r="U174" i="213"/>
  <c r="U338" i="213"/>
  <c r="U331" i="213"/>
  <c r="U458" i="213"/>
  <c r="U271" i="213"/>
  <c r="U37" i="213"/>
  <c r="U451" i="213"/>
  <c r="U264" i="213"/>
  <c r="U92" i="213"/>
  <c r="U88" i="213"/>
  <c r="U439" i="213"/>
  <c r="U142" i="213"/>
  <c r="U139" i="213"/>
  <c r="U375" i="213"/>
  <c r="U371" i="213"/>
  <c r="U437" i="213"/>
  <c r="U119" i="213"/>
  <c r="U356" i="213"/>
  <c r="U270" i="213"/>
  <c r="U454" i="213"/>
  <c r="U48" i="213"/>
  <c r="U292" i="213"/>
  <c r="U296" i="213"/>
  <c r="U101" i="213"/>
  <c r="U301" i="213"/>
  <c r="U265" i="213"/>
  <c r="U14" i="213"/>
  <c r="U33" i="213"/>
  <c r="U125" i="219"/>
  <c r="U60" i="218"/>
  <c r="AQ6" i="218"/>
  <c r="AM25" i="2" s="1"/>
  <c r="U67" i="222"/>
  <c r="U24" i="223"/>
  <c r="R6" i="216"/>
  <c r="U37" i="220"/>
  <c r="K6" i="220"/>
  <c r="AQ6" i="220"/>
  <c r="AM27" i="2" s="1"/>
  <c r="AR6" i="221"/>
  <c r="AN28" i="2" s="1"/>
  <c r="AT83" i="223"/>
  <c r="AV83" i="223" s="1"/>
  <c r="AT46" i="223"/>
  <c r="AV46" i="223" s="1"/>
  <c r="AT18" i="223"/>
  <c r="AV18" i="223" s="1"/>
  <c r="AT31" i="223"/>
  <c r="AV31" i="223" s="1"/>
  <c r="AT516" i="223"/>
  <c r="AV516" i="223" s="1"/>
  <c r="AT513" i="223"/>
  <c r="AV513" i="223" s="1"/>
  <c r="AT484" i="223"/>
  <c r="AV484" i="223" s="1"/>
  <c r="AT396" i="223"/>
  <c r="AV396" i="223" s="1"/>
  <c r="AT451" i="223"/>
  <c r="AV451" i="223" s="1"/>
  <c r="AT391" i="223"/>
  <c r="AV391" i="223" s="1"/>
  <c r="AT397" i="223"/>
  <c r="AV397" i="223" s="1"/>
  <c r="AT288" i="223"/>
  <c r="AV288" i="223" s="1"/>
  <c r="AT328" i="223"/>
  <c r="AV328" i="223" s="1"/>
  <c r="AT236" i="223"/>
  <c r="AV236" i="223" s="1"/>
  <c r="AT332" i="223"/>
  <c r="AV332" i="223" s="1"/>
  <c r="AT173" i="223"/>
  <c r="AV173" i="223" s="1"/>
  <c r="AT256" i="223"/>
  <c r="AV256" i="223" s="1"/>
  <c r="AT250" i="223"/>
  <c r="AV250" i="223" s="1"/>
  <c r="AT171" i="223"/>
  <c r="AV171" i="223" s="1"/>
  <c r="AT210" i="223"/>
  <c r="AV210" i="223" s="1"/>
  <c r="AT142" i="223"/>
  <c r="AV142" i="223" s="1"/>
  <c r="AT120" i="223"/>
  <c r="AV120" i="223" s="1"/>
  <c r="AT124" i="223"/>
  <c r="AV124" i="223" s="1"/>
  <c r="AT512" i="223"/>
  <c r="AV512" i="223" s="1"/>
  <c r="AT509" i="223"/>
  <c r="AV509" i="223" s="1"/>
  <c r="AT461" i="223"/>
  <c r="AV461" i="223" s="1"/>
  <c r="AT392" i="223"/>
  <c r="AV392" i="223" s="1"/>
  <c r="AT443" i="223"/>
  <c r="AV443" i="223" s="1"/>
  <c r="AT389" i="223"/>
  <c r="AV389" i="223" s="1"/>
  <c r="AT372" i="223"/>
  <c r="AV372" i="223" s="1"/>
  <c r="AT281" i="223"/>
  <c r="AV281" i="223" s="1"/>
  <c r="AT316" i="223"/>
  <c r="AV316" i="223" s="1"/>
  <c r="AT414" i="223"/>
  <c r="AV414" i="223" s="1"/>
  <c r="AT313" i="223"/>
  <c r="AV313" i="223" s="1"/>
  <c r="AT169" i="223"/>
  <c r="AV169" i="223" s="1"/>
  <c r="AT247" i="223"/>
  <c r="AV247" i="223" s="1"/>
  <c r="AT301" i="223"/>
  <c r="AV301" i="223" s="1"/>
  <c r="AT167" i="223"/>
  <c r="AV167" i="223" s="1"/>
  <c r="AT195" i="223"/>
  <c r="AV195" i="223" s="1"/>
  <c r="AT116" i="223"/>
  <c r="AV116" i="223" s="1"/>
  <c r="AT202" i="223"/>
  <c r="AV202" i="223" s="1"/>
  <c r="AT146" i="223"/>
  <c r="AV146" i="223" s="1"/>
  <c r="AT48" i="223"/>
  <c r="AV48" i="223" s="1"/>
  <c r="AT519" i="223"/>
  <c r="AV519" i="223" s="1"/>
  <c r="AT493" i="223"/>
  <c r="AV493" i="223" s="1"/>
  <c r="AT490" i="223"/>
  <c r="AV490" i="223" s="1"/>
  <c r="AT418" i="223"/>
  <c r="AV418" i="223" s="1"/>
  <c r="AT373" i="223"/>
  <c r="AV373" i="223" s="1"/>
  <c r="AT432" i="223"/>
  <c r="AV432" i="223" s="1"/>
  <c r="AT320" i="223"/>
  <c r="AV320" i="223" s="1"/>
  <c r="AT336" i="223"/>
  <c r="AV336" i="223" s="1"/>
  <c r="AT262" i="223"/>
  <c r="AV262" i="223" s="1"/>
  <c r="AT297" i="223"/>
  <c r="AV297" i="223" s="1"/>
  <c r="AT363" i="223"/>
  <c r="AV363" i="223" s="1"/>
  <c r="AT234" i="223"/>
  <c r="AV234" i="223" s="1"/>
  <c r="AT150" i="223"/>
  <c r="AV150" i="223" s="1"/>
  <c r="AT223" i="223"/>
  <c r="AV223" i="223" s="1"/>
  <c r="AT231" i="223"/>
  <c r="AV231" i="223" s="1"/>
  <c r="AT145" i="223"/>
  <c r="AV145" i="223" s="1"/>
  <c r="AT122" i="223"/>
  <c r="AV122" i="223" s="1"/>
  <c r="AT383" i="223"/>
  <c r="AV383" i="223" s="1"/>
  <c r="AT309" i="223"/>
  <c r="AV309" i="223" s="1"/>
  <c r="AT153" i="223"/>
  <c r="AV153" i="223" s="1"/>
  <c r="AT511" i="223"/>
  <c r="AV511" i="223" s="1"/>
  <c r="AT486" i="223"/>
  <c r="AV486" i="223" s="1"/>
  <c r="AT479" i="223"/>
  <c r="AV479" i="223" s="1"/>
  <c r="AT431" i="223"/>
  <c r="AV431" i="223" s="1"/>
  <c r="AT362" i="223"/>
  <c r="AV362" i="223" s="1"/>
  <c r="AT413" i="223"/>
  <c r="AV413" i="223" s="1"/>
  <c r="AT310" i="223"/>
  <c r="AV310" i="223" s="1"/>
  <c r="AT412" i="223"/>
  <c r="AV412" i="223" s="1"/>
  <c r="AT375" i="223"/>
  <c r="AV375" i="223" s="1"/>
  <c r="AT289" i="223"/>
  <c r="AV289" i="223" s="1"/>
  <c r="AT340" i="223"/>
  <c r="AV340" i="223" s="1"/>
  <c r="AT258" i="223"/>
  <c r="AV258" i="223" s="1"/>
  <c r="AT139" i="223"/>
  <c r="AV139" i="223" s="1"/>
  <c r="AT212" i="223"/>
  <c r="AV212" i="223" s="1"/>
  <c r="AT245" i="223"/>
  <c r="AV245" i="223" s="1"/>
  <c r="AT137" i="223"/>
  <c r="AV137" i="223" s="1"/>
  <c r="AT109" i="223"/>
  <c r="AV109" i="223" s="1"/>
  <c r="AT65" i="223"/>
  <c r="AV65" i="223" s="1"/>
  <c r="AT485" i="223"/>
  <c r="AV485" i="223" s="1"/>
  <c r="AT463" i="223"/>
  <c r="AV463" i="223" s="1"/>
  <c r="AT456" i="223"/>
  <c r="AV456" i="223" s="1"/>
  <c r="AT457" i="223"/>
  <c r="AV457" i="223" s="1"/>
  <c r="AT438" i="223"/>
  <c r="AV438" i="223" s="1"/>
  <c r="AT338" i="223"/>
  <c r="AV338" i="223" s="1"/>
  <c r="AT393" i="223"/>
  <c r="AV393" i="223" s="1"/>
  <c r="AT339" i="223"/>
  <c r="AV339" i="223" s="1"/>
  <c r="AT386" i="223"/>
  <c r="AV386" i="223" s="1"/>
  <c r="AT270" i="223"/>
  <c r="AV270" i="223" s="1"/>
  <c r="AT349" i="223"/>
  <c r="AV349" i="223" s="1"/>
  <c r="AT211" i="223"/>
  <c r="AV211" i="223" s="1"/>
  <c r="AT268" i="223"/>
  <c r="AV268" i="223" s="1"/>
  <c r="AT193" i="223"/>
  <c r="AV193" i="223" s="1"/>
  <c r="AT209" i="223"/>
  <c r="AV209" i="223" s="1"/>
  <c r="AT271" i="223"/>
  <c r="AV271" i="223" s="1"/>
  <c r="AT86" i="223"/>
  <c r="AV86" i="223" s="1"/>
  <c r="AT95" i="223"/>
  <c r="AV95" i="223" s="1"/>
  <c r="AT107" i="223"/>
  <c r="AV107" i="223" s="1"/>
  <c r="AT24" i="223"/>
  <c r="AV24" i="223" s="1"/>
  <c r="AT482" i="223"/>
  <c r="AV482" i="223" s="1"/>
  <c r="AT445" i="223"/>
  <c r="AV445" i="223" s="1"/>
  <c r="AT400" i="223"/>
  <c r="AV400" i="223" s="1"/>
  <c r="AT480" i="223"/>
  <c r="AV480" i="223" s="1"/>
  <c r="AT347" i="223"/>
  <c r="AV347" i="223" s="1"/>
  <c r="AT292" i="223"/>
  <c r="AV292" i="223" s="1"/>
  <c r="AT285" i="223"/>
  <c r="AV285" i="223" s="1"/>
  <c r="AT343" i="223"/>
  <c r="AV343" i="223" s="1"/>
  <c r="AT177" i="223"/>
  <c r="AV177" i="223" s="1"/>
  <c r="AT208" i="223"/>
  <c r="AV208" i="223" s="1"/>
  <c r="AT201" i="223"/>
  <c r="AV201" i="223" s="1"/>
  <c r="AT214" i="223"/>
  <c r="AV214" i="223" s="1"/>
  <c r="AT123" i="223"/>
  <c r="AV123" i="223" s="1"/>
  <c r="AT111" i="223"/>
  <c r="AV111" i="223" s="1"/>
  <c r="AT89" i="223"/>
  <c r="AV89" i="223" s="1"/>
  <c r="AT39" i="223"/>
  <c r="AV39" i="223" s="1"/>
  <c r="AT80" i="223"/>
  <c r="AV80" i="223" s="1"/>
  <c r="AT25" i="223"/>
  <c r="AV25" i="223" s="1"/>
  <c r="AT43" i="223"/>
  <c r="AV43" i="223" s="1"/>
  <c r="AT58" i="223"/>
  <c r="AV58" i="223" s="1"/>
  <c r="AT478" i="223"/>
  <c r="AV478" i="223" s="1"/>
  <c r="AT441" i="223"/>
  <c r="AV441" i="223" s="1"/>
  <c r="AT388" i="223"/>
  <c r="AV388" i="223" s="1"/>
  <c r="AT408" i="223"/>
  <c r="AV408" i="223" s="1"/>
  <c r="AT333" i="223"/>
  <c r="AV333" i="223" s="1"/>
  <c r="AT277" i="223"/>
  <c r="AV277" i="223" s="1"/>
  <c r="AT282" i="223"/>
  <c r="AV282" i="223" s="1"/>
  <c r="AT319" i="223"/>
  <c r="AV319" i="223" s="1"/>
  <c r="AT162" i="223"/>
  <c r="AV162" i="223" s="1"/>
  <c r="AT204" i="223"/>
  <c r="AV204" i="223" s="1"/>
  <c r="AT194" i="223"/>
  <c r="AV194" i="223" s="1"/>
  <c r="AT151" i="223"/>
  <c r="AV151" i="223" s="1"/>
  <c r="AT110" i="223"/>
  <c r="AV110" i="223" s="1"/>
  <c r="AT103" i="223"/>
  <c r="AV103" i="223" s="1"/>
  <c r="AT85" i="223"/>
  <c r="AV85" i="223" s="1"/>
  <c r="AT97" i="223"/>
  <c r="AV97" i="223" s="1"/>
  <c r="AT63" i="223"/>
  <c r="AV63" i="223" s="1"/>
  <c r="AT51" i="223"/>
  <c r="AV51" i="223" s="1"/>
  <c r="AT74" i="223"/>
  <c r="AV74" i="223" s="1"/>
  <c r="AT69" i="223"/>
  <c r="AV69" i="223" s="1"/>
  <c r="AT474" i="223"/>
  <c r="AV474" i="223" s="1"/>
  <c r="AT434" i="223"/>
  <c r="AV434" i="223" s="1"/>
  <c r="AT381" i="223"/>
  <c r="AV381" i="223" s="1"/>
  <c r="AT416" i="223"/>
  <c r="AV416" i="223" s="1"/>
  <c r="AT330" i="223"/>
  <c r="AV330" i="223" s="1"/>
  <c r="AT273" i="223"/>
  <c r="AV273" i="223" s="1"/>
  <c r="AT278" i="223"/>
  <c r="AV278" i="223" s="1"/>
  <c r="AT290" i="223"/>
  <c r="AV290" i="223" s="1"/>
  <c r="AT158" i="223"/>
  <c r="AV158" i="223" s="1"/>
  <c r="AT200" i="223"/>
  <c r="AV200" i="223" s="1"/>
  <c r="AT190" i="223"/>
  <c r="AV190" i="223" s="1"/>
  <c r="AT149" i="223"/>
  <c r="AV149" i="223" s="1"/>
  <c r="AT106" i="223"/>
  <c r="AV106" i="223" s="1"/>
  <c r="AT99" i="223"/>
  <c r="AV99" i="223" s="1"/>
  <c r="AT187" i="223"/>
  <c r="AV187" i="223" s="1"/>
  <c r="AT50" i="223"/>
  <c r="AV50" i="223" s="1"/>
  <c r="AT77" i="223"/>
  <c r="AV77" i="223" s="1"/>
  <c r="AT318" i="223"/>
  <c r="AV318" i="223" s="1"/>
  <c r="AT56" i="223"/>
  <c r="AV56" i="223" s="1"/>
  <c r="AT467" i="223"/>
  <c r="AV467" i="223" s="1"/>
  <c r="AT430" i="223"/>
  <c r="AV430" i="223" s="1"/>
  <c r="AT377" i="223"/>
  <c r="AV377" i="223" s="1"/>
  <c r="AT341" i="223"/>
  <c r="AV341" i="223" s="1"/>
  <c r="AT506" i="223"/>
  <c r="AV506" i="223" s="1"/>
  <c r="AT269" i="223"/>
  <c r="AV269" i="223" s="1"/>
  <c r="AT274" i="223"/>
  <c r="AV274" i="223" s="1"/>
  <c r="AT279" i="223"/>
  <c r="AV279" i="223" s="1"/>
  <c r="AT154" i="223"/>
  <c r="AV154" i="223" s="1"/>
  <c r="AT197" i="223"/>
  <c r="AV197" i="223" s="1"/>
  <c r="AT186" i="223"/>
  <c r="AV186" i="223" s="1"/>
  <c r="AT134" i="223"/>
  <c r="AV134" i="223" s="1"/>
  <c r="AT102" i="223"/>
  <c r="AV102" i="223" s="1"/>
  <c r="AT92" i="223"/>
  <c r="AV92" i="223" s="1"/>
  <c r="AT128" i="223"/>
  <c r="AV128" i="223" s="1"/>
  <c r="AT55" i="223"/>
  <c r="AV55" i="223" s="1"/>
  <c r="AT114" i="223"/>
  <c r="AV114" i="223" s="1"/>
  <c r="AT515" i="223"/>
  <c r="AV515" i="223" s="1"/>
  <c r="AT459" i="223"/>
  <c r="AV459" i="223" s="1"/>
  <c r="AT426" i="223"/>
  <c r="AV426" i="223" s="1"/>
  <c r="AT366" i="223"/>
  <c r="AV366" i="223" s="1"/>
  <c r="AT329" i="223"/>
  <c r="AV329" i="223" s="1"/>
  <c r="AT405" i="223"/>
  <c r="AV405" i="223" s="1"/>
  <c r="AT382" i="223"/>
  <c r="AV382" i="223" s="1"/>
  <c r="AT263" i="223"/>
  <c r="AV263" i="223" s="1"/>
  <c r="AT237" i="223"/>
  <c r="AV237" i="223" s="1"/>
  <c r="AT143" i="223"/>
  <c r="AV143" i="223" s="1"/>
  <c r="AT189" i="223"/>
  <c r="AV189" i="223" s="1"/>
  <c r="AT179" i="223"/>
  <c r="AV179" i="223" s="1"/>
  <c r="AT119" i="223"/>
  <c r="AV119" i="223" s="1"/>
  <c r="AT98" i="223"/>
  <c r="AV98" i="223" s="1"/>
  <c r="AT88" i="223"/>
  <c r="AV88" i="223" s="1"/>
  <c r="AT72" i="223"/>
  <c r="AV72" i="223" s="1"/>
  <c r="AT44" i="223"/>
  <c r="AV44" i="223" s="1"/>
  <c r="AT335" i="223"/>
  <c r="AV335" i="223" s="1"/>
  <c r="AT466" i="223"/>
  <c r="AV466" i="223" s="1"/>
  <c r="AT498" i="223"/>
  <c r="AV498" i="223" s="1"/>
  <c r="AT514" i="223"/>
  <c r="AV514" i="223" s="1"/>
  <c r="AT407" i="223"/>
  <c r="AV407" i="223" s="1"/>
  <c r="AT359" i="223"/>
  <c r="AV359" i="223" s="1"/>
  <c r="AT345" i="223"/>
  <c r="AV345" i="223" s="1"/>
  <c r="AT348" i="223"/>
  <c r="AV348" i="223" s="1"/>
  <c r="AT394" i="223"/>
  <c r="AV394" i="223" s="1"/>
  <c r="AT222" i="223"/>
  <c r="AV222" i="223" s="1"/>
  <c r="AT287" i="223"/>
  <c r="AV287" i="223" s="1"/>
  <c r="AT291" i="223"/>
  <c r="AV291" i="223" s="1"/>
  <c r="AT286" i="223"/>
  <c r="AV286" i="223" s="1"/>
  <c r="AT67" i="223"/>
  <c r="AV67" i="223" s="1"/>
  <c r="AT183" i="223"/>
  <c r="AV183" i="223" s="1"/>
  <c r="AT133" i="223"/>
  <c r="AV133" i="223" s="1"/>
  <c r="AT17" i="223"/>
  <c r="AV17" i="223" s="1"/>
  <c r="AT32" i="223"/>
  <c r="AV32" i="223" s="1"/>
  <c r="AT59" i="223"/>
  <c r="AV59" i="223" s="1"/>
  <c r="AT403" i="223"/>
  <c r="AV403" i="223" s="1"/>
  <c r="AT462" i="223"/>
  <c r="AV462" i="223" s="1"/>
  <c r="AT494" i="223"/>
  <c r="AV494" i="223" s="1"/>
  <c r="AT491" i="223"/>
  <c r="AV491" i="223" s="1"/>
  <c r="AT499" i="223"/>
  <c r="AV499" i="223" s="1"/>
  <c r="AT344" i="223"/>
  <c r="AV344" i="223" s="1"/>
  <c r="AT342" i="223"/>
  <c r="AV342" i="223" s="1"/>
  <c r="AT337" i="223"/>
  <c r="AV337" i="223" s="1"/>
  <c r="AT378" i="223"/>
  <c r="AV378" i="223" s="1"/>
  <c r="AT218" i="223"/>
  <c r="AV218" i="223" s="1"/>
  <c r="AT276" i="223"/>
  <c r="AV276" i="223" s="1"/>
  <c r="AT280" i="223"/>
  <c r="AV280" i="223" s="1"/>
  <c r="AT275" i="223"/>
  <c r="AV275" i="223" s="1"/>
  <c r="AT60" i="223"/>
  <c r="AV60" i="223" s="1"/>
  <c r="AT161" i="223"/>
  <c r="AV161" i="223" s="1"/>
  <c r="AT118" i="223"/>
  <c r="AV118" i="223" s="1"/>
  <c r="AT505" i="223"/>
  <c r="AV505" i="223" s="1"/>
  <c r="AT489" i="223"/>
  <c r="AV489" i="223" s="1"/>
  <c r="AT449" i="223"/>
  <c r="AV449" i="223" s="1"/>
  <c r="AT423" i="223"/>
  <c r="AV423" i="223" s="1"/>
  <c r="AT427" i="223"/>
  <c r="AV427" i="223" s="1"/>
  <c r="AT350" i="223"/>
  <c r="AV350" i="223" s="1"/>
  <c r="AT296" i="223"/>
  <c r="AV296" i="223" s="1"/>
  <c r="AT293" i="223"/>
  <c r="AV293" i="223" s="1"/>
  <c r="AT346" i="223"/>
  <c r="AV346" i="223" s="1"/>
  <c r="AT184" i="223"/>
  <c r="AV184" i="223" s="1"/>
  <c r="AT219" i="223"/>
  <c r="AV219" i="223" s="1"/>
  <c r="AT205" i="223"/>
  <c r="AV205" i="223" s="1"/>
  <c r="AT254" i="223"/>
  <c r="AV254" i="223" s="1"/>
  <c r="AT502" i="223"/>
  <c r="AV502" i="223" s="1"/>
  <c r="AT472" i="223"/>
  <c r="AV472" i="223" s="1"/>
  <c r="AT299" i="223"/>
  <c r="AV299" i="223" s="1"/>
  <c r="AT355" i="223"/>
  <c r="AV355" i="223" s="1"/>
  <c r="AT246" i="223"/>
  <c r="AV246" i="223" s="1"/>
  <c r="AT235" i="223"/>
  <c r="AV235" i="223" s="1"/>
  <c r="AT356" i="223"/>
  <c r="AV356" i="223" s="1"/>
  <c r="AT87" i="223"/>
  <c r="AV87" i="223" s="1"/>
  <c r="AT112" i="223"/>
  <c r="AV112" i="223" s="1"/>
  <c r="AT61" i="223"/>
  <c r="AV61" i="223" s="1"/>
  <c r="AT454" i="223"/>
  <c r="AV454" i="223" s="1"/>
  <c r="AT483" i="223"/>
  <c r="AV483" i="223" s="1"/>
  <c r="AT446" i="223"/>
  <c r="AV446" i="223" s="1"/>
  <c r="AT395" i="223"/>
  <c r="AV395" i="223" s="1"/>
  <c r="AT331" i="223"/>
  <c r="AV331" i="223" s="1"/>
  <c r="AT243" i="223"/>
  <c r="AV243" i="223" s="1"/>
  <c r="AT227" i="223"/>
  <c r="AV227" i="223" s="1"/>
  <c r="AT260" i="223"/>
  <c r="AV260" i="223" s="1"/>
  <c r="AT225" i="223"/>
  <c r="AV225" i="223" s="1"/>
  <c r="AT108" i="223"/>
  <c r="AV108" i="223" s="1"/>
  <c r="AT471" i="223"/>
  <c r="AV471" i="223" s="1"/>
  <c r="AT507" i="223"/>
  <c r="AV507" i="223" s="1"/>
  <c r="AT475" i="223"/>
  <c r="AV475" i="223" s="1"/>
  <c r="AT435" i="223"/>
  <c r="AV435" i="223" s="1"/>
  <c r="AT399" i="223"/>
  <c r="AV399" i="223" s="1"/>
  <c r="AT390" i="223"/>
  <c r="AV390" i="223" s="1"/>
  <c r="AT261" i="223"/>
  <c r="AV261" i="223" s="1"/>
  <c r="AT185" i="223"/>
  <c r="AV185" i="223" s="1"/>
  <c r="AT242" i="223"/>
  <c r="AV242" i="223" s="1"/>
  <c r="AT191" i="223"/>
  <c r="AV191" i="223" s="1"/>
  <c r="AT104" i="223"/>
  <c r="AV104" i="223" s="1"/>
  <c r="AT27" i="223"/>
  <c r="AV27" i="223" s="1"/>
  <c r="AT35" i="223"/>
  <c r="AV35" i="223" s="1"/>
  <c r="AT500" i="223"/>
  <c r="AV500" i="223" s="1"/>
  <c r="AT468" i="223"/>
  <c r="AV468" i="223" s="1"/>
  <c r="AT421" i="223"/>
  <c r="AV421" i="223" s="1"/>
  <c r="AT367" i="223"/>
  <c r="AV367" i="223" s="1"/>
  <c r="AT312" i="223"/>
  <c r="AV312" i="223" s="1"/>
  <c r="AT230" i="223"/>
  <c r="AV230" i="223" s="1"/>
  <c r="AT178" i="223"/>
  <c r="AV178" i="223" s="1"/>
  <c r="AT239" i="223"/>
  <c r="AV239" i="223" s="1"/>
  <c r="AT168" i="223"/>
  <c r="AV168" i="223" s="1"/>
  <c r="AT100" i="223"/>
  <c r="AV100" i="223" s="1"/>
  <c r="W6" i="223"/>
  <c r="AT54" i="223"/>
  <c r="AV54" i="223" s="1"/>
  <c r="AT420" i="223"/>
  <c r="AV420" i="223" s="1"/>
  <c r="AT199" i="223"/>
  <c r="AV199" i="223" s="1"/>
  <c r="AT496" i="223"/>
  <c r="AV496" i="223" s="1"/>
  <c r="AT464" i="223"/>
  <c r="AV464" i="223" s="1"/>
  <c r="AT417" i="223"/>
  <c r="AV417" i="223" s="1"/>
  <c r="AT357" i="223"/>
  <c r="AV357" i="223" s="1"/>
  <c r="AT308" i="223"/>
  <c r="AV308" i="223" s="1"/>
  <c r="AT226" i="223"/>
  <c r="AV226" i="223" s="1"/>
  <c r="AT174" i="223"/>
  <c r="AV174" i="223" s="1"/>
  <c r="AT295" i="223"/>
  <c r="AV295" i="223" s="1"/>
  <c r="AT140" i="223"/>
  <c r="AV140" i="223" s="1"/>
  <c r="AT93" i="223"/>
  <c r="AV93" i="223" s="1"/>
  <c r="AT70" i="223"/>
  <c r="AV70" i="223" s="1"/>
  <c r="AT488" i="223"/>
  <c r="AV488" i="223" s="1"/>
  <c r="AT21" i="223"/>
  <c r="AV21" i="223" s="1"/>
  <c r="AT492" i="223"/>
  <c r="AV492" i="223" s="1"/>
  <c r="AT460" i="223"/>
  <c r="AV460" i="223" s="1"/>
  <c r="AT476" i="223"/>
  <c r="AV476" i="223" s="1"/>
  <c r="AT352" i="223"/>
  <c r="AV352" i="223" s="1"/>
  <c r="AT304" i="223"/>
  <c r="AV304" i="223" s="1"/>
  <c r="AT207" i="223"/>
  <c r="AV207" i="223" s="1"/>
  <c r="AT170" i="223"/>
  <c r="AV170" i="223" s="1"/>
  <c r="AT257" i="223"/>
  <c r="AV257" i="223" s="1"/>
  <c r="AT132" i="223"/>
  <c r="AV132" i="223" s="1"/>
  <c r="AT481" i="223"/>
  <c r="AV481" i="223" s="1"/>
  <c r="AT422" i="223"/>
  <c r="AV422" i="223" s="1"/>
  <c r="AT465" i="223"/>
  <c r="AV465" i="223" s="1"/>
  <c r="AT327" i="223"/>
  <c r="AV327" i="223" s="1"/>
  <c r="AT259" i="223"/>
  <c r="AV259" i="223" s="1"/>
  <c r="AT203" i="223"/>
  <c r="AV203" i="223" s="1"/>
  <c r="AT166" i="223"/>
  <c r="AV166" i="223" s="1"/>
  <c r="AT105" i="223"/>
  <c r="AV105" i="223" s="1"/>
  <c r="AT117" i="223"/>
  <c r="AV117" i="223" s="1"/>
  <c r="AT23" i="223"/>
  <c r="AV23" i="223" s="1"/>
  <c r="AT36" i="223"/>
  <c r="AV36" i="223" s="1"/>
  <c r="AT68" i="223"/>
  <c r="AV68" i="223" s="1"/>
  <c r="AT477" i="223"/>
  <c r="AV477" i="223" s="1"/>
  <c r="AT450" i="223"/>
  <c r="AV450" i="223" s="1"/>
  <c r="AT425" i="223"/>
  <c r="AV425" i="223" s="1"/>
  <c r="AT401" i="223"/>
  <c r="AV401" i="223" s="1"/>
  <c r="AT255" i="223"/>
  <c r="AV255" i="223" s="1"/>
  <c r="AT196" i="223"/>
  <c r="AV196" i="223" s="1"/>
  <c r="AT253" i="223"/>
  <c r="AV253" i="223" s="1"/>
  <c r="AT101" i="223"/>
  <c r="AV101" i="223" s="1"/>
  <c r="AT229" i="223"/>
  <c r="AV229" i="223" s="1"/>
  <c r="AT26" i="223"/>
  <c r="AV26" i="223" s="1"/>
  <c r="AT47" i="223"/>
  <c r="AV47" i="223" s="1"/>
  <c r="AT125" i="223"/>
  <c r="AV125" i="223" s="1"/>
  <c r="AT37" i="223"/>
  <c r="AV37" i="223" s="1"/>
  <c r="AT501" i="223"/>
  <c r="AV501" i="223" s="1"/>
  <c r="AT439" i="223"/>
  <c r="AV439" i="223" s="1"/>
  <c r="AT379" i="223"/>
  <c r="AV379" i="223" s="1"/>
  <c r="AT307" i="223"/>
  <c r="AV307" i="223" s="1"/>
  <c r="AT411" i="223"/>
  <c r="AV411" i="223" s="1"/>
  <c r="AT294" i="223"/>
  <c r="AV294" i="223" s="1"/>
  <c r="AT220" i="223"/>
  <c r="AV220" i="223" s="1"/>
  <c r="AT71" i="223"/>
  <c r="AV71" i="223" s="1"/>
  <c r="AT84" i="223"/>
  <c r="AV84" i="223" s="1"/>
  <c r="AT14" i="223"/>
  <c r="AV14" i="223" s="1"/>
  <c r="AT22" i="223"/>
  <c r="AV22" i="223" s="1"/>
  <c r="AT497" i="223"/>
  <c r="AV497" i="223" s="1"/>
  <c r="AT433" i="223"/>
  <c r="AV433" i="223" s="1"/>
  <c r="AT364" i="223"/>
  <c r="AV364" i="223" s="1"/>
  <c r="AT303" i="223"/>
  <c r="AV303" i="223" s="1"/>
  <c r="AT353" i="223"/>
  <c r="AV353" i="223" s="1"/>
  <c r="AT272" i="223"/>
  <c r="AV272" i="223" s="1"/>
  <c r="AT213" i="223"/>
  <c r="AV213" i="223" s="1"/>
  <c r="AT217" i="223"/>
  <c r="AV217" i="223" s="1"/>
  <c r="AT180" i="223"/>
  <c r="AV180" i="223" s="1"/>
  <c r="AT78" i="223"/>
  <c r="AV78" i="223" s="1"/>
  <c r="AT30" i="223"/>
  <c r="AV30" i="223" s="1"/>
  <c r="AT233" i="223"/>
  <c r="AV233" i="223" s="1"/>
  <c r="AT34" i="223"/>
  <c r="AV34" i="223" s="1"/>
  <c r="AT447" i="223"/>
  <c r="AV447" i="223" s="1"/>
  <c r="AT311" i="223"/>
  <c r="AV311" i="223" s="1"/>
  <c r="AT305" i="223"/>
  <c r="AV305" i="223" s="1"/>
  <c r="AT75" i="223"/>
  <c r="AV75" i="223" s="1"/>
  <c r="AT19" i="223"/>
  <c r="AV19" i="223" s="1"/>
  <c r="AT284" i="223"/>
  <c r="AV284" i="223" s="1"/>
  <c r="AT53" i="223"/>
  <c r="AV53" i="223" s="1"/>
  <c r="AT518" i="223"/>
  <c r="AV518" i="223" s="1"/>
  <c r="AT365" i="223"/>
  <c r="AV365" i="223" s="1"/>
  <c r="AT264" i="223"/>
  <c r="AV264" i="223" s="1"/>
  <c r="AT206" i="223"/>
  <c r="AV206" i="223" s="1"/>
  <c r="AT38" i="223"/>
  <c r="AV38" i="223" s="1"/>
  <c r="AT495" i="223"/>
  <c r="AV495" i="223" s="1"/>
  <c r="AT360" i="223"/>
  <c r="AV360" i="223" s="1"/>
  <c r="AT376" i="223"/>
  <c r="AV376" i="223" s="1"/>
  <c r="AT221" i="223"/>
  <c r="AV221" i="223" s="1"/>
  <c r="AT41" i="223"/>
  <c r="AV41" i="223" s="1"/>
  <c r="AT182" i="223"/>
  <c r="AV182" i="223" s="1"/>
  <c r="AT76" i="223"/>
  <c r="AV76" i="223" s="1"/>
  <c r="AT469" i="223"/>
  <c r="AV469" i="223" s="1"/>
  <c r="AT321" i="223"/>
  <c r="AV321" i="223" s="1"/>
  <c r="AT371" i="223"/>
  <c r="AV371" i="223" s="1"/>
  <c r="AT176" i="223"/>
  <c r="AV176" i="223" s="1"/>
  <c r="AT49" i="223"/>
  <c r="AV49" i="223" s="1"/>
  <c r="AT369" i="223"/>
  <c r="AV369" i="223" s="1"/>
  <c r="AT428" i="223"/>
  <c r="AV428" i="223" s="1"/>
  <c r="AT409" i="223"/>
  <c r="AV409" i="223" s="1"/>
  <c r="AT241" i="223"/>
  <c r="AV241" i="223" s="1"/>
  <c r="AT129" i="223"/>
  <c r="AV129" i="223" s="1"/>
  <c r="AT20" i="223"/>
  <c r="AV20" i="223" s="1"/>
  <c r="AT13" i="223"/>
  <c r="AV13" i="223" s="1"/>
  <c r="AT12" i="223"/>
  <c r="AT358" i="223"/>
  <c r="AV358" i="223" s="1"/>
  <c r="AT380" i="223"/>
  <c r="AV380" i="223" s="1"/>
  <c r="AT406" i="223"/>
  <c r="AV406" i="223" s="1"/>
  <c r="AT126" i="223"/>
  <c r="AV126" i="223" s="1"/>
  <c r="AT64" i="223"/>
  <c r="AV64" i="223" s="1"/>
  <c r="AT354" i="223"/>
  <c r="AV354" i="223" s="1"/>
  <c r="AT370" i="223"/>
  <c r="AV370" i="223" s="1"/>
  <c r="AT238" i="223"/>
  <c r="AV238" i="223" s="1"/>
  <c r="AT91" i="223"/>
  <c r="AV91" i="223" s="1"/>
  <c r="AT16" i="223"/>
  <c r="AV16" i="223" s="1"/>
  <c r="AT437" i="223"/>
  <c r="AV437" i="223" s="1"/>
  <c r="AT29" i="223"/>
  <c r="AV29" i="223" s="1"/>
  <c r="AT452" i="223"/>
  <c r="AV452" i="223" s="1"/>
  <c r="AT410" i="223"/>
  <c r="AV410" i="223" s="1"/>
  <c r="AT322" i="223"/>
  <c r="AV322" i="223" s="1"/>
  <c r="AT160" i="223"/>
  <c r="AV160" i="223" s="1"/>
  <c r="AT121" i="223"/>
  <c r="AV121" i="223" s="1"/>
  <c r="AT52" i="223"/>
  <c r="AV52" i="223" s="1"/>
  <c r="AT165" i="223"/>
  <c r="AV165" i="223" s="1"/>
  <c r="AT448" i="223"/>
  <c r="AV448" i="223" s="1"/>
  <c r="AT374" i="223"/>
  <c r="AV374" i="223" s="1"/>
  <c r="AT404" i="223"/>
  <c r="AV404" i="223" s="1"/>
  <c r="AT156" i="223"/>
  <c r="AV156" i="223" s="1"/>
  <c r="AT172" i="223"/>
  <c r="AV172" i="223" s="1"/>
  <c r="AT57" i="223"/>
  <c r="AV57" i="223" s="1"/>
  <c r="AT444" i="223"/>
  <c r="AV444" i="223" s="1"/>
  <c r="AT314" i="223"/>
  <c r="AV314" i="223" s="1"/>
  <c r="AT398" i="223"/>
  <c r="AV398" i="223" s="1"/>
  <c r="AT152" i="223"/>
  <c r="AV152" i="223" s="1"/>
  <c r="AT155" i="223"/>
  <c r="AV155" i="223" s="1"/>
  <c r="AT66" i="223"/>
  <c r="AV66" i="223" s="1"/>
  <c r="AT510" i="223"/>
  <c r="AV510" i="223" s="1"/>
  <c r="AT135" i="223"/>
  <c r="AV135" i="223" s="1"/>
  <c r="AT42" i="223"/>
  <c r="AV42" i="223" s="1"/>
  <c r="AT131" i="223"/>
  <c r="AV131" i="223" s="1"/>
  <c r="AT415" i="223"/>
  <c r="AV415" i="223" s="1"/>
  <c r="AT298" i="223"/>
  <c r="AV298" i="223" s="1"/>
  <c r="AT148" i="223"/>
  <c r="AV148" i="223" s="1"/>
  <c r="AT503" i="223"/>
  <c r="AV503" i="223" s="1"/>
  <c r="AT265" i="223"/>
  <c r="AV265" i="223" s="1"/>
  <c r="AT326" i="223"/>
  <c r="AV326" i="223" s="1"/>
  <c r="AT228" i="223"/>
  <c r="AV228" i="223" s="1"/>
  <c r="AT73" i="223"/>
  <c r="AV73" i="223" s="1"/>
  <c r="AT267" i="223"/>
  <c r="AV267" i="223" s="1"/>
  <c r="AT387" i="223"/>
  <c r="AV387" i="223" s="1"/>
  <c r="AT224" i="223"/>
  <c r="AV224" i="223" s="1"/>
  <c r="AT144" i="223"/>
  <c r="AV144" i="223" s="1"/>
  <c r="AT323" i="223"/>
  <c r="AV323" i="223" s="1"/>
  <c r="AT175" i="223"/>
  <c r="AV175" i="223" s="1"/>
  <c r="AT33" i="223"/>
  <c r="AV33" i="223" s="1"/>
  <c r="AT306" i="223"/>
  <c r="AV306" i="223" s="1"/>
  <c r="AT141" i="223"/>
  <c r="AV141" i="223" s="1"/>
  <c r="AT81" i="223"/>
  <c r="AV81" i="223" s="1"/>
  <c r="AT40" i="223"/>
  <c r="AV40" i="223" s="1"/>
  <c r="AT302" i="223"/>
  <c r="AV302" i="223" s="1"/>
  <c r="AT361" i="223"/>
  <c r="AV361" i="223" s="1"/>
  <c r="AT458" i="223"/>
  <c r="AV458" i="223" s="1"/>
  <c r="AT248" i="223"/>
  <c r="AV248" i="223" s="1"/>
  <c r="AT157" i="223"/>
  <c r="AV157" i="223" s="1"/>
  <c r="AT520" i="223"/>
  <c r="AV520" i="223" s="1"/>
  <c r="AT244" i="223"/>
  <c r="AV244" i="223" s="1"/>
  <c r="AT138" i="223"/>
  <c r="AV138" i="223" s="1"/>
  <c r="AT94" i="223"/>
  <c r="AV94" i="223" s="1"/>
  <c r="AT15" i="223"/>
  <c r="AV15" i="223" s="1"/>
  <c r="AT90" i="223"/>
  <c r="AV90" i="223" s="1"/>
  <c r="AT82" i="223"/>
  <c r="AV82" i="223" s="1"/>
  <c r="AT473" i="223"/>
  <c r="AV473" i="223" s="1"/>
  <c r="AT159" i="223"/>
  <c r="AV159" i="223" s="1"/>
  <c r="AT508" i="223"/>
  <c r="AV508" i="223" s="1"/>
  <c r="AT127" i="223"/>
  <c r="AV127" i="223" s="1"/>
  <c r="AT455" i="223"/>
  <c r="AV455" i="223" s="1"/>
  <c r="AT163" i="223"/>
  <c r="AV163" i="223" s="1"/>
  <c r="AT440" i="223"/>
  <c r="AV440" i="223" s="1"/>
  <c r="AT136" i="223"/>
  <c r="AV136" i="223" s="1"/>
  <c r="AT517" i="223"/>
  <c r="AV517" i="223" s="1"/>
  <c r="AT115" i="223"/>
  <c r="AV115" i="223" s="1"/>
  <c r="AT442" i="223"/>
  <c r="AV442" i="223" s="1"/>
  <c r="AT315" i="223"/>
  <c r="AV315" i="223" s="1"/>
  <c r="AT216" i="223"/>
  <c r="AV216" i="223" s="1"/>
  <c r="AT324" i="223"/>
  <c r="AV324" i="223" s="1"/>
  <c r="AT251" i="223"/>
  <c r="AV251" i="223" s="1"/>
  <c r="AT429" i="223"/>
  <c r="AV429" i="223" s="1"/>
  <c r="AT384" i="223"/>
  <c r="AV384" i="223" s="1"/>
  <c r="AT240" i="223"/>
  <c r="AV240" i="223" s="1"/>
  <c r="AT188" i="223"/>
  <c r="AV188" i="223" s="1"/>
  <c r="AT325" i="223"/>
  <c r="AV325" i="223" s="1"/>
  <c r="AT424" i="223"/>
  <c r="AV424" i="223" s="1"/>
  <c r="AT192" i="223"/>
  <c r="AV192" i="223" s="1"/>
  <c r="AT252" i="223"/>
  <c r="AV252" i="223" s="1"/>
  <c r="U194" i="211"/>
  <c r="I6" i="211"/>
  <c r="U89" i="211"/>
  <c r="U503" i="211"/>
  <c r="U416" i="211"/>
  <c r="U443" i="211"/>
  <c r="U474" i="211"/>
  <c r="U502" i="211"/>
  <c r="U407" i="211"/>
  <c r="U382" i="211"/>
  <c r="U398" i="211"/>
  <c r="U380" i="211"/>
  <c r="U245" i="211"/>
  <c r="U280" i="211"/>
  <c r="U395" i="211"/>
  <c r="U269" i="211"/>
  <c r="U183" i="211"/>
  <c r="U100" i="211"/>
  <c r="U155" i="211"/>
  <c r="U293" i="211"/>
  <c r="U65" i="211"/>
  <c r="U124" i="211"/>
  <c r="U376" i="211"/>
  <c r="U38" i="211"/>
  <c r="U24" i="211"/>
  <c r="U499" i="211"/>
  <c r="U412" i="211"/>
  <c r="U439" i="211"/>
  <c r="U467" i="211"/>
  <c r="U498" i="211"/>
  <c r="U400" i="211"/>
  <c r="U378" i="211"/>
  <c r="U394" i="211"/>
  <c r="U384" i="211"/>
  <c r="U241" i="211"/>
  <c r="U276" i="211"/>
  <c r="U361" i="211"/>
  <c r="U262" i="211"/>
  <c r="U180" i="211"/>
  <c r="U304" i="211"/>
  <c r="U151" i="211"/>
  <c r="U259" i="211"/>
  <c r="U58" i="211"/>
  <c r="U120" i="211"/>
  <c r="U162" i="211"/>
  <c r="U34" i="211"/>
  <c r="U39" i="211"/>
  <c r="U97" i="211"/>
  <c r="U495" i="211"/>
  <c r="U408" i="211"/>
  <c r="U432" i="211"/>
  <c r="U463" i="211"/>
  <c r="U494" i="211"/>
  <c r="U396" i="211"/>
  <c r="U374" i="211"/>
  <c r="U390" i="211"/>
  <c r="U332" i="211"/>
  <c r="U237" i="211"/>
  <c r="U272" i="211"/>
  <c r="U346" i="211"/>
  <c r="U258" i="211"/>
  <c r="U176" i="211"/>
  <c r="U270" i="211"/>
  <c r="U144" i="211"/>
  <c r="U225" i="211"/>
  <c r="U199" i="211"/>
  <c r="U116" i="211"/>
  <c r="U158" i="211"/>
  <c r="U30" i="211"/>
  <c r="U44" i="211"/>
  <c r="U505" i="211"/>
  <c r="U217" i="211"/>
  <c r="U491" i="211"/>
  <c r="U404" i="211"/>
  <c r="U428" i="211"/>
  <c r="U459" i="211"/>
  <c r="U490" i="211"/>
  <c r="U392" i="211"/>
  <c r="U370" i="211"/>
  <c r="U383" i="211"/>
  <c r="U328" i="211"/>
  <c r="U230" i="211"/>
  <c r="U268" i="211"/>
  <c r="U338" i="211"/>
  <c r="U254" i="211"/>
  <c r="U172" i="211"/>
  <c r="U342" i="211"/>
  <c r="U140" i="211"/>
  <c r="U297" i="211"/>
  <c r="U179" i="211"/>
  <c r="U111" i="211"/>
  <c r="U154" i="211"/>
  <c r="U27" i="211"/>
  <c r="U15" i="211"/>
  <c r="U48" i="211"/>
  <c r="U145" i="211"/>
  <c r="U47" i="211"/>
  <c r="U484" i="211"/>
  <c r="U519" i="211"/>
  <c r="U424" i="211"/>
  <c r="U455" i="211"/>
  <c r="U483" i="211"/>
  <c r="U388" i="211"/>
  <c r="U367" i="211"/>
  <c r="U379" i="211"/>
  <c r="U324" i="211"/>
  <c r="U226" i="211"/>
  <c r="U265" i="211"/>
  <c r="U331" i="211"/>
  <c r="U247" i="211"/>
  <c r="U168" i="211"/>
  <c r="U278" i="211"/>
  <c r="U136" i="211"/>
  <c r="U263" i="211"/>
  <c r="U175" i="211"/>
  <c r="U107" i="211"/>
  <c r="U150" i="211"/>
  <c r="U13" i="211"/>
  <c r="U37" i="211"/>
  <c r="U51" i="211"/>
  <c r="U19" i="211"/>
  <c r="U66" i="211"/>
  <c r="U480" i="211"/>
  <c r="U515" i="211"/>
  <c r="U417" i="211"/>
  <c r="U452" i="211"/>
  <c r="U479" i="211"/>
  <c r="U381" i="211"/>
  <c r="U363" i="211"/>
  <c r="U375" i="211"/>
  <c r="U320" i="211"/>
  <c r="U222" i="211"/>
  <c r="U261" i="211"/>
  <c r="U327" i="211"/>
  <c r="U243" i="211"/>
  <c r="U161" i="211"/>
  <c r="U244" i="211"/>
  <c r="U132" i="211"/>
  <c r="U229" i="211"/>
  <c r="U171" i="211"/>
  <c r="U94" i="211"/>
  <c r="U105" i="211"/>
  <c r="U17" i="211"/>
  <c r="U216" i="211"/>
  <c r="U23" i="211"/>
  <c r="U74" i="211"/>
  <c r="U476" i="211"/>
  <c r="U511" i="211"/>
  <c r="U413" i="211"/>
  <c r="U448" i="211"/>
  <c r="U475" i="211"/>
  <c r="U377" i="211"/>
  <c r="U359" i="211"/>
  <c r="U371" i="211"/>
  <c r="U350" i="211"/>
  <c r="U218" i="211"/>
  <c r="U257" i="211"/>
  <c r="U323" i="211"/>
  <c r="U239" i="211"/>
  <c r="U157" i="211"/>
  <c r="U282" i="211"/>
  <c r="U129" i="211"/>
  <c r="U196" i="211"/>
  <c r="U167" i="211"/>
  <c r="U90" i="211"/>
  <c r="U103" i="211"/>
  <c r="U21" i="211"/>
  <c r="U233" i="211"/>
  <c r="U471" i="211"/>
  <c r="U29" i="211"/>
  <c r="U274" i="211"/>
  <c r="U54" i="211"/>
  <c r="U472" i="211"/>
  <c r="U507" i="211"/>
  <c r="U409" i="211"/>
  <c r="U444" i="211"/>
  <c r="U468" i="211"/>
  <c r="U373" i="211"/>
  <c r="U355" i="211"/>
  <c r="U364" i="211"/>
  <c r="U308" i="211"/>
  <c r="U211" i="211"/>
  <c r="U253" i="211"/>
  <c r="U319" i="211"/>
  <c r="U235" i="211"/>
  <c r="U153" i="211"/>
  <c r="U248" i="211"/>
  <c r="U125" i="211"/>
  <c r="U192" i="211"/>
  <c r="U251" i="211"/>
  <c r="U86" i="211"/>
  <c r="U95" i="211"/>
  <c r="U25" i="211"/>
  <c r="U81" i="211"/>
  <c r="U250" i="211"/>
  <c r="U14" i="211"/>
  <c r="U450" i="211"/>
  <c r="U481" i="211"/>
  <c r="U508" i="211"/>
  <c r="U421" i="211"/>
  <c r="U445" i="211"/>
  <c r="U347" i="211"/>
  <c r="U333" i="211"/>
  <c r="U341" i="211"/>
  <c r="U286" i="211"/>
  <c r="U353" i="211"/>
  <c r="U231" i="211"/>
  <c r="U309" i="211"/>
  <c r="U209" i="211"/>
  <c r="U134" i="211"/>
  <c r="U189" i="211"/>
  <c r="U102" i="211"/>
  <c r="U135" i="211"/>
  <c r="U99" i="211"/>
  <c r="U60" i="211"/>
  <c r="U72" i="211"/>
  <c r="U114" i="211"/>
  <c r="U31" i="211"/>
  <c r="U18" i="211"/>
  <c r="U141" i="211"/>
  <c r="U446" i="211"/>
  <c r="U477" i="211"/>
  <c r="U501" i="211"/>
  <c r="U418" i="211"/>
  <c r="U441" i="211"/>
  <c r="U343" i="211"/>
  <c r="U329" i="211"/>
  <c r="U337" i="211"/>
  <c r="U279" i="211"/>
  <c r="U391" i="211"/>
  <c r="U227" i="211"/>
  <c r="U303" i="211"/>
  <c r="U205" i="211"/>
  <c r="U127" i="211"/>
  <c r="U185" i="211"/>
  <c r="U98" i="211"/>
  <c r="U101" i="211"/>
  <c r="U240" i="211"/>
  <c r="U56" i="211"/>
  <c r="U68" i="211"/>
  <c r="U63" i="211"/>
  <c r="U435" i="211"/>
  <c r="U489" i="211"/>
  <c r="U426" i="211"/>
  <c r="U314" i="211"/>
  <c r="U264" i="211"/>
  <c r="U212" i="211"/>
  <c r="U372" i="211"/>
  <c r="U170" i="211"/>
  <c r="U84" i="211"/>
  <c r="U156" i="211"/>
  <c r="U78" i="211"/>
  <c r="U12" i="211"/>
  <c r="U431" i="211"/>
  <c r="U486" i="211"/>
  <c r="U422" i="211"/>
  <c r="U310" i="211"/>
  <c r="U260" i="211"/>
  <c r="U208" i="211"/>
  <c r="U195" i="211"/>
  <c r="U166" i="211"/>
  <c r="U77" i="211"/>
  <c r="U152" i="211"/>
  <c r="U93" i="211"/>
  <c r="U148" i="211"/>
  <c r="U427" i="211"/>
  <c r="U482" i="211"/>
  <c r="U415" i="211"/>
  <c r="U420" i="211"/>
  <c r="U256" i="211"/>
  <c r="U204" i="211"/>
  <c r="U191" i="211"/>
  <c r="U163" i="211"/>
  <c r="U73" i="211"/>
  <c r="U131" i="211"/>
  <c r="U423" i="211"/>
  <c r="U478" i="211"/>
  <c r="U411" i="211"/>
  <c r="U488" i="211"/>
  <c r="U252" i="211"/>
  <c r="U200" i="211"/>
  <c r="U187" i="211"/>
  <c r="U159" i="211"/>
  <c r="U69" i="211"/>
  <c r="AX69" i="211" s="1"/>
  <c r="U109" i="211"/>
  <c r="U26" i="211"/>
  <c r="U500" i="211"/>
  <c r="U440" i="211"/>
  <c r="U366" i="211"/>
  <c r="U360" i="211"/>
  <c r="U207" i="211"/>
  <c r="U313" i="211"/>
  <c r="U149" i="211"/>
  <c r="U121" i="211"/>
  <c r="U236" i="211"/>
  <c r="U91" i="211"/>
  <c r="U267" i="211"/>
  <c r="U33" i="211"/>
  <c r="U496" i="211"/>
  <c r="U433" i="211"/>
  <c r="U362" i="211"/>
  <c r="U356" i="211"/>
  <c r="U203" i="211"/>
  <c r="U306" i="211"/>
  <c r="U146" i="211"/>
  <c r="U117" i="211"/>
  <c r="U177" i="211"/>
  <c r="U87" i="211"/>
  <c r="U137" i="211"/>
  <c r="U284" i="211"/>
  <c r="U43" i="211"/>
  <c r="U492" i="211"/>
  <c r="U429" i="211"/>
  <c r="U358" i="211"/>
  <c r="U349" i="211"/>
  <c r="U403" i="211"/>
  <c r="U399" i="211"/>
  <c r="U142" i="211"/>
  <c r="U110" i="211"/>
  <c r="U173" i="211"/>
  <c r="U83" i="211"/>
  <c r="U165" i="211"/>
  <c r="U301" i="211"/>
  <c r="U46" i="211"/>
  <c r="U485" i="211"/>
  <c r="U425" i="211"/>
  <c r="U354" i="211"/>
  <c r="U345" i="211"/>
  <c r="U387" i="211"/>
  <c r="U365" i="211"/>
  <c r="U138" i="211"/>
  <c r="U106" i="211"/>
  <c r="U169" i="211"/>
  <c r="U76" i="211"/>
  <c r="U190" i="211"/>
  <c r="U55" i="211"/>
  <c r="U510" i="211"/>
  <c r="U451" i="211"/>
  <c r="U513" i="211"/>
  <c r="U393" i="211"/>
  <c r="U311" i="211"/>
  <c r="U291" i="211"/>
  <c r="U277" i="211"/>
  <c r="AX277" i="211" s="1"/>
  <c r="U108" i="211"/>
  <c r="U221" i="211"/>
  <c r="U202" i="211"/>
  <c r="U49" i="211"/>
  <c r="U16" i="211"/>
  <c r="U369" i="211"/>
  <c r="U50" i="211"/>
  <c r="U506" i="211"/>
  <c r="U447" i="211"/>
  <c r="U509" i="211"/>
  <c r="U389" i="211"/>
  <c r="U307" i="211"/>
  <c r="U287" i="211"/>
  <c r="U273" i="211"/>
  <c r="U104" i="211"/>
  <c r="U210" i="211"/>
  <c r="U128" i="211"/>
  <c r="U42" i="211"/>
  <c r="U20" i="211"/>
  <c r="U386" i="211"/>
  <c r="U458" i="211"/>
  <c r="U397" i="211"/>
  <c r="U295" i="211"/>
  <c r="AX295" i="211" s="1"/>
  <c r="U112" i="211"/>
  <c r="U118" i="211"/>
  <c r="U80" i="211"/>
  <c r="U410" i="211"/>
  <c r="U292" i="211"/>
  <c r="U35" i="211"/>
  <c r="U405" i="211"/>
  <c r="U348" i="211"/>
  <c r="U246" i="211"/>
  <c r="U312" i="211"/>
  <c r="U82" i="211"/>
  <c r="U61" i="211"/>
  <c r="U322" i="211"/>
  <c r="U41" i="211"/>
  <c r="U40" i="211"/>
  <c r="U520" i="211"/>
  <c r="U344" i="211"/>
  <c r="U242" i="211"/>
  <c r="U214" i="211"/>
  <c r="U75" i="211"/>
  <c r="U516" i="211"/>
  <c r="U340" i="211"/>
  <c r="U238" i="211"/>
  <c r="U197" i="211"/>
  <c r="U71" i="211"/>
  <c r="U133" i="211"/>
  <c r="U512" i="211"/>
  <c r="U336" i="211"/>
  <c r="U234" i="211"/>
  <c r="U193" i="211"/>
  <c r="U67" i="211"/>
  <c r="U186" i="211"/>
  <c r="U326" i="211"/>
  <c r="U406" i="211"/>
  <c r="U57" i="211"/>
  <c r="U85" i="211"/>
  <c r="U497" i="211"/>
  <c r="U325" i="211"/>
  <c r="U223" i="211"/>
  <c r="U178" i="211"/>
  <c r="U52" i="211"/>
  <c r="U285" i="211"/>
  <c r="U289" i="211"/>
  <c r="U493" i="211"/>
  <c r="U321" i="211"/>
  <c r="U219" i="211"/>
  <c r="U174" i="211"/>
  <c r="U160" i="211"/>
  <c r="U182" i="211"/>
  <c r="U518" i="211"/>
  <c r="U414" i="211"/>
  <c r="U330" i="211"/>
  <c r="U296" i="211"/>
  <c r="U316" i="211"/>
  <c r="U64" i="211"/>
  <c r="U335" i="211"/>
  <c r="U288" i="211"/>
  <c r="U465" i="211"/>
  <c r="U460" i="211"/>
  <c r="U298" i="211"/>
  <c r="U224" i="211"/>
  <c r="U184" i="211"/>
  <c r="U437" i="211"/>
  <c r="U290" i="211"/>
  <c r="U434" i="211"/>
  <c r="U92" i="211"/>
  <c r="U461" i="211"/>
  <c r="U456" i="211"/>
  <c r="U294" i="211"/>
  <c r="U220" i="211"/>
  <c r="U143" i="211"/>
  <c r="U457" i="211"/>
  <c r="U449" i="211"/>
  <c r="U213" i="211"/>
  <c r="U139" i="211"/>
  <c r="U442" i="211"/>
  <c r="U275" i="211"/>
  <c r="U201" i="211"/>
  <c r="U357" i="211"/>
  <c r="U70" i="211"/>
  <c r="U473" i="211"/>
  <c r="U88" i="211"/>
  <c r="U302" i="211"/>
  <c r="U352" i="211"/>
  <c r="U119" i="211"/>
  <c r="U22" i="211"/>
  <c r="U299" i="211"/>
  <c r="U188" i="211"/>
  <c r="U281" i="211"/>
  <c r="U228" i="211"/>
  <c r="U438" i="211"/>
  <c r="U115" i="211"/>
  <c r="U514" i="211"/>
  <c r="U318" i="211"/>
  <c r="U462" i="211"/>
  <c r="U469" i="211"/>
  <c r="U123" i="211"/>
  <c r="U36" i="211"/>
  <c r="U466" i="211"/>
  <c r="U517" i="211"/>
  <c r="U464" i="211"/>
  <c r="U206" i="211"/>
  <c r="U401" i="211"/>
  <c r="U32" i="211"/>
  <c r="U315" i="211"/>
  <c r="U305" i="211"/>
  <c r="U430" i="211"/>
  <c r="U126" i="211"/>
  <c r="U454" i="211"/>
  <c r="U53" i="211"/>
  <c r="U339" i="211"/>
  <c r="U122" i="211"/>
  <c r="U271" i="211"/>
  <c r="U255" i="211"/>
  <c r="AO6" i="222"/>
  <c r="AK29" i="2" s="1"/>
  <c r="U70" i="210"/>
  <c r="K6" i="210"/>
  <c r="AQ6" i="205"/>
  <c r="AM13" i="2" s="1"/>
  <c r="AR6" i="207"/>
  <c r="AN14" i="2" s="1"/>
  <c r="AV367" i="205"/>
  <c r="AV502" i="205"/>
  <c r="AV189" i="205"/>
  <c r="AV206" i="205"/>
  <c r="AV396" i="205"/>
  <c r="AV510" i="205"/>
  <c r="AV372" i="205"/>
  <c r="AV191" i="205"/>
  <c r="AV506" i="205"/>
  <c r="AV425" i="205"/>
  <c r="AV291" i="205"/>
  <c r="AV152" i="205"/>
  <c r="AV516" i="205"/>
  <c r="AV245" i="205"/>
  <c r="AV442" i="205"/>
  <c r="AV285" i="205"/>
  <c r="AV292" i="205"/>
  <c r="AV480" i="205"/>
  <c r="AV259" i="205"/>
  <c r="AV345" i="205"/>
  <c r="AV275" i="205"/>
  <c r="AV209" i="205"/>
  <c r="AK6" i="205"/>
  <c r="AN6" i="207"/>
  <c r="AJ14" i="2" s="1"/>
  <c r="AO6" i="209"/>
  <c r="AK16" i="2" s="1"/>
  <c r="AN6" i="211"/>
  <c r="AJ18" i="2" s="1"/>
  <c r="U133" i="217"/>
  <c r="U26" i="217"/>
  <c r="U14" i="217"/>
  <c r="U465" i="217"/>
  <c r="U492" i="217"/>
  <c r="U497" i="217"/>
  <c r="U414" i="217"/>
  <c r="U434" i="217"/>
  <c r="U361" i="217"/>
  <c r="U339" i="217"/>
  <c r="U366" i="217"/>
  <c r="U296" i="217"/>
  <c r="U207" i="217"/>
  <c r="U250" i="217"/>
  <c r="U305" i="217"/>
  <c r="U403" i="217"/>
  <c r="U221" i="217"/>
  <c r="U138" i="217"/>
  <c r="U159" i="217"/>
  <c r="U174" i="217"/>
  <c r="U107" i="217"/>
  <c r="U25" i="217"/>
  <c r="U129" i="217"/>
  <c r="U15" i="217"/>
  <c r="U106" i="217"/>
  <c r="U83" i="217"/>
  <c r="U95" i="217"/>
  <c r="U461" i="217"/>
  <c r="U485" i="217"/>
  <c r="U493" i="217"/>
  <c r="U410" i="217"/>
  <c r="U430" i="217"/>
  <c r="U357" i="217"/>
  <c r="U407" i="217"/>
  <c r="U349" i="217"/>
  <c r="U292" i="217"/>
  <c r="U203" i="217"/>
  <c r="U310" i="217"/>
  <c r="U291" i="217"/>
  <c r="U381" i="217"/>
  <c r="U217" i="217"/>
  <c r="U134" i="217"/>
  <c r="U295" i="217"/>
  <c r="U160" i="217"/>
  <c r="U103" i="217"/>
  <c r="U38" i="217"/>
  <c r="U16" i="217"/>
  <c r="U19" i="217"/>
  <c r="U93" i="217"/>
  <c r="U85" i="217"/>
  <c r="U100" i="217"/>
  <c r="U457" i="217"/>
  <c r="U481" i="217"/>
  <c r="U489" i="217"/>
  <c r="U406" i="217"/>
  <c r="U426" i="217"/>
  <c r="U353" i="217"/>
  <c r="U409" i="217"/>
  <c r="U332" i="217"/>
  <c r="U288" i="217"/>
  <c r="U196" i="217"/>
  <c r="U261" i="217"/>
  <c r="U268" i="217"/>
  <c r="U323" i="217"/>
  <c r="U214" i="217"/>
  <c r="U330" i="217"/>
  <c r="U234" i="217"/>
  <c r="U204" i="217"/>
  <c r="U99" i="217"/>
  <c r="U32" i="217"/>
  <c r="U57" i="217"/>
  <c r="U20" i="217"/>
  <c r="U23" i="217"/>
  <c r="U90" i="217"/>
  <c r="U105" i="217"/>
  <c r="U450" i="217"/>
  <c r="U477" i="217"/>
  <c r="U486" i="217"/>
  <c r="U517" i="217"/>
  <c r="U422" i="217"/>
  <c r="U350" i="217"/>
  <c r="U397" i="217"/>
  <c r="U404" i="217"/>
  <c r="U281" i="217"/>
  <c r="U192" i="217"/>
  <c r="U257" i="217"/>
  <c r="U262" i="217"/>
  <c r="U316" i="217"/>
  <c r="U210" i="217"/>
  <c r="U321" i="217"/>
  <c r="U219" i="217"/>
  <c r="U177" i="217"/>
  <c r="U92" i="217"/>
  <c r="U24" i="217"/>
  <c r="U34" i="217"/>
  <c r="U27" i="217"/>
  <c r="U124" i="217"/>
  <c r="U386" i="217"/>
  <c r="U12" i="217"/>
  <c r="U446" i="217"/>
  <c r="U473" i="217"/>
  <c r="U482" i="217"/>
  <c r="U513" i="217"/>
  <c r="U417" i="217"/>
  <c r="U346" i="217"/>
  <c r="U392" i="217"/>
  <c r="U393" i="217"/>
  <c r="U277" i="217"/>
  <c r="U188" i="217"/>
  <c r="U253" i="217"/>
  <c r="U258" i="217"/>
  <c r="U284" i="217"/>
  <c r="U206" i="217"/>
  <c r="U314" i="217"/>
  <c r="U156" i="217"/>
  <c r="U154" i="217"/>
  <c r="U88" i="217"/>
  <c r="U31" i="217"/>
  <c r="U30" i="217"/>
  <c r="U137" i="217"/>
  <c r="U131" i="217"/>
  <c r="U119" i="217"/>
  <c r="U442" i="217"/>
  <c r="U466" i="217"/>
  <c r="U478" i="217"/>
  <c r="U509" i="217"/>
  <c r="U415" i="217"/>
  <c r="U342" i="217"/>
  <c r="U382" i="217"/>
  <c r="U388" i="217"/>
  <c r="U273" i="217"/>
  <c r="U184" i="217"/>
  <c r="U333" i="217"/>
  <c r="U254" i="217"/>
  <c r="U278" i="217"/>
  <c r="U202" i="217"/>
  <c r="U306" i="217"/>
  <c r="U242" i="217"/>
  <c r="U132" i="217"/>
  <c r="U84" i="217"/>
  <c r="U71" i="217"/>
  <c r="U68" i="217"/>
  <c r="U44" i="217"/>
  <c r="U140" i="217"/>
  <c r="U115" i="217"/>
  <c r="U420" i="217"/>
  <c r="U499" i="217"/>
  <c r="U412" i="217"/>
  <c r="U432" i="217"/>
  <c r="U448" i="217"/>
  <c r="U475" i="217"/>
  <c r="U395" i="217"/>
  <c r="U401" i="217"/>
  <c r="U390" i="217"/>
  <c r="U344" i="217"/>
  <c r="U245" i="217"/>
  <c r="U282" i="217"/>
  <c r="U302" i="217"/>
  <c r="U220" i="217"/>
  <c r="U255" i="217"/>
  <c r="U172" i="217"/>
  <c r="U143" i="217"/>
  <c r="U179" i="217"/>
  <c r="U212" i="217"/>
  <c r="U50" i="217"/>
  <c r="U102" i="217"/>
  <c r="U49" i="217"/>
  <c r="U495" i="217"/>
  <c r="U408" i="217"/>
  <c r="U428" i="217"/>
  <c r="U444" i="217"/>
  <c r="U468" i="217"/>
  <c r="U391" i="217"/>
  <c r="U394" i="217"/>
  <c r="U375" i="217"/>
  <c r="U341" i="217"/>
  <c r="U241" i="217"/>
  <c r="U279" i="217"/>
  <c r="U280" i="217"/>
  <c r="U213" i="217"/>
  <c r="U251" i="217"/>
  <c r="U168" i="217"/>
  <c r="U127" i="217"/>
  <c r="U171" i="217"/>
  <c r="U193" i="217"/>
  <c r="U43" i="217"/>
  <c r="U112" i="217"/>
  <c r="U471" i="217"/>
  <c r="U42" i="217"/>
  <c r="U431" i="217"/>
  <c r="U508" i="217"/>
  <c r="U464" i="217"/>
  <c r="U327" i="217"/>
  <c r="U335" i="217"/>
  <c r="U237" i="217"/>
  <c r="U285" i="217"/>
  <c r="U297" i="217"/>
  <c r="U161" i="217"/>
  <c r="U150" i="217"/>
  <c r="U118" i="217"/>
  <c r="U40" i="217"/>
  <c r="U48" i="217"/>
  <c r="U427" i="217"/>
  <c r="U501" i="217"/>
  <c r="U460" i="217"/>
  <c r="U371" i="217"/>
  <c r="U400" i="217"/>
  <c r="U230" i="217"/>
  <c r="U274" i="217"/>
  <c r="U294" i="217"/>
  <c r="U157" i="217"/>
  <c r="U144" i="217"/>
  <c r="U111" i="217"/>
  <c r="U116" i="217"/>
  <c r="U53" i="217"/>
  <c r="U64" i="217"/>
  <c r="U197" i="217"/>
  <c r="U66" i="217"/>
  <c r="U423" i="217"/>
  <c r="U474" i="217"/>
  <c r="U456" i="217"/>
  <c r="U364" i="217"/>
  <c r="U383" i="217"/>
  <c r="U226" i="217"/>
  <c r="U336" i="217"/>
  <c r="U275" i="217"/>
  <c r="U153" i="217"/>
  <c r="U227" i="217"/>
  <c r="U77" i="217"/>
  <c r="U233" i="217"/>
  <c r="U29" i="217"/>
  <c r="U416" i="217"/>
  <c r="U467" i="217"/>
  <c r="U449" i="217"/>
  <c r="U367" i="217"/>
  <c r="U378" i="217"/>
  <c r="U222" i="217"/>
  <c r="U325" i="217"/>
  <c r="U289" i="217"/>
  <c r="U149" i="217"/>
  <c r="U216" i="217"/>
  <c r="U73" i="217"/>
  <c r="U110" i="217"/>
  <c r="U74" i="217"/>
  <c r="U37" i="217"/>
  <c r="U519" i="217"/>
  <c r="U463" i="217"/>
  <c r="U445" i="217"/>
  <c r="U389" i="217"/>
  <c r="U373" i="217"/>
  <c r="U218" i="217"/>
  <c r="U271" i="217"/>
  <c r="U286" i="217"/>
  <c r="U146" i="217"/>
  <c r="U163" i="217"/>
  <c r="U69" i="217"/>
  <c r="U125" i="217"/>
  <c r="U76" i="217"/>
  <c r="U515" i="217"/>
  <c r="U459" i="217"/>
  <c r="U441" i="217"/>
  <c r="U379" i="217"/>
  <c r="U358" i="217"/>
  <c r="U211" i="217"/>
  <c r="U265" i="217"/>
  <c r="U272" i="217"/>
  <c r="U142" i="217"/>
  <c r="U148" i="217"/>
  <c r="U65" i="217"/>
  <c r="U175" i="217"/>
  <c r="U97" i="217"/>
  <c r="U511" i="217"/>
  <c r="U455" i="217"/>
  <c r="U454" i="217"/>
  <c r="U374" i="217"/>
  <c r="U355" i="217"/>
  <c r="U345" i="217"/>
  <c r="U396" i="217"/>
  <c r="U263" i="217"/>
  <c r="U267" i="217"/>
  <c r="U141" i="217"/>
  <c r="U58" i="217"/>
  <c r="U87" i="217"/>
  <c r="U104" i="217"/>
  <c r="U301" i="217"/>
  <c r="U518" i="217"/>
  <c r="U507" i="217"/>
  <c r="U452" i="217"/>
  <c r="U413" i="217"/>
  <c r="U362" i="217"/>
  <c r="U347" i="217"/>
  <c r="U324" i="217"/>
  <c r="U320" i="217"/>
  <c r="U259" i="217"/>
  <c r="U155" i="217"/>
  <c r="U231" i="217"/>
  <c r="U54" i="217"/>
  <c r="U41" i="217"/>
  <c r="U109" i="217"/>
  <c r="U67" i="217"/>
  <c r="U46" i="217"/>
  <c r="U491" i="217"/>
  <c r="U451" i="217"/>
  <c r="U421" i="217"/>
  <c r="U387" i="217"/>
  <c r="U411" i="217"/>
  <c r="U307" i="217"/>
  <c r="U270" i="217"/>
  <c r="U239" i="217"/>
  <c r="U229" i="217"/>
  <c r="U123" i="217"/>
  <c r="U166" i="217"/>
  <c r="U17" i="217"/>
  <c r="U56" i="217"/>
  <c r="U114" i="217"/>
  <c r="U437" i="217"/>
  <c r="U63" i="217"/>
  <c r="U484" i="217"/>
  <c r="U447" i="217"/>
  <c r="U418" i="217"/>
  <c r="U384" i="217"/>
  <c r="U343" i="217"/>
  <c r="U303" i="217"/>
  <c r="U264" i="217"/>
  <c r="U235" i="217"/>
  <c r="U225" i="217"/>
  <c r="U309" i="217"/>
  <c r="U151" i="217"/>
  <c r="U21" i="217"/>
  <c r="U59" i="217"/>
  <c r="U52" i="217"/>
  <c r="U510" i="217"/>
  <c r="U433" i="217"/>
  <c r="U356" i="217"/>
  <c r="U312" i="217"/>
  <c r="U244" i="217"/>
  <c r="U186" i="217"/>
  <c r="U80" i="217"/>
  <c r="U503" i="217"/>
  <c r="U425" i="217"/>
  <c r="U354" i="217"/>
  <c r="U287" i="217"/>
  <c r="U236" i="217"/>
  <c r="U199" i="217"/>
  <c r="U94" i="217"/>
  <c r="U101" i="217"/>
  <c r="U480" i="217"/>
  <c r="U502" i="217"/>
  <c r="U328" i="217"/>
  <c r="U348" i="217"/>
  <c r="U195" i="217"/>
  <c r="U145" i="217"/>
  <c r="U61" i="217"/>
  <c r="U476" i="217"/>
  <c r="U498" i="217"/>
  <c r="U340" i="217"/>
  <c r="U329" i="217"/>
  <c r="U191" i="217"/>
  <c r="U238" i="217"/>
  <c r="U136" i="217"/>
  <c r="U472" i="217"/>
  <c r="U494" i="217"/>
  <c r="U370" i="217"/>
  <c r="U293" i="217"/>
  <c r="U187" i="217"/>
  <c r="U169" i="217"/>
  <c r="U182" i="217"/>
  <c r="U469" i="217"/>
  <c r="U490" i="217"/>
  <c r="U363" i="217"/>
  <c r="U290" i="217"/>
  <c r="U183" i="217"/>
  <c r="U139" i="217"/>
  <c r="U189" i="217"/>
  <c r="U75" i="217"/>
  <c r="U438" i="217"/>
  <c r="U483" i="217"/>
  <c r="U360" i="217"/>
  <c r="U318" i="217"/>
  <c r="U180" i="217"/>
  <c r="U126" i="217"/>
  <c r="U78" i="217"/>
  <c r="U435" i="217"/>
  <c r="U479" i="217"/>
  <c r="U337" i="217"/>
  <c r="U299" i="217"/>
  <c r="U176" i="217"/>
  <c r="U122" i="217"/>
  <c r="U36" i="217"/>
  <c r="U458" i="217"/>
  <c r="U399" i="217"/>
  <c r="U311" i="217"/>
  <c r="U243" i="217"/>
  <c r="U152" i="217"/>
  <c r="U520" i="217"/>
  <c r="U298" i="217"/>
  <c r="U167" i="217"/>
  <c r="U516" i="217"/>
  <c r="U276" i="217"/>
  <c r="U246" i="217"/>
  <c r="U512" i="217"/>
  <c r="U260" i="217"/>
  <c r="U170" i="217"/>
  <c r="U440" i="217"/>
  <c r="U256" i="217"/>
  <c r="U162" i="217"/>
  <c r="U429" i="217"/>
  <c r="U252" i="217"/>
  <c r="U173" i="217"/>
  <c r="U405" i="217"/>
  <c r="U319" i="217"/>
  <c r="U223" i="217"/>
  <c r="U47" i="217"/>
  <c r="U398" i="217"/>
  <c r="U304" i="217"/>
  <c r="U190" i="217"/>
  <c r="U89" i="217"/>
  <c r="U117" i="217"/>
  <c r="U488" i="217"/>
  <c r="U313" i="217"/>
  <c r="U200" i="217"/>
  <c r="U514" i="217"/>
  <c r="U338" i="217"/>
  <c r="U209" i="217"/>
  <c r="U86" i="217"/>
  <c r="U506" i="217"/>
  <c r="U331" i="217"/>
  <c r="U205" i="217"/>
  <c r="U51" i="217"/>
  <c r="U269" i="217"/>
  <c r="U165" i="217"/>
  <c r="U308" i="217"/>
  <c r="U247" i="217"/>
  <c r="U228" i="217"/>
  <c r="U224" i="217"/>
  <c r="U500" i="217"/>
  <c r="U201" i="217"/>
  <c r="U369" i="217"/>
  <c r="U496" i="217"/>
  <c r="U194" i="217"/>
  <c r="U352" i="217"/>
  <c r="U462" i="217"/>
  <c r="U248" i="217"/>
  <c r="U376" i="217"/>
  <c r="U39" i="217"/>
  <c r="U372" i="217"/>
  <c r="U35" i="217"/>
  <c r="U60" i="217"/>
  <c r="U81" i="217"/>
  <c r="U120" i="217"/>
  <c r="U380" i="217"/>
  <c r="U128" i="217"/>
  <c r="U82" i="217"/>
  <c r="U70" i="217"/>
  <c r="U365" i="217"/>
  <c r="U91" i="217"/>
  <c r="U443" i="217"/>
  <c r="U439" i="217"/>
  <c r="U359" i="217"/>
  <c r="U424" i="217"/>
  <c r="U326" i="217"/>
  <c r="U322" i="217"/>
  <c r="U315" i="217"/>
  <c r="U240" i="217"/>
  <c r="U377" i="217"/>
  <c r="U185" i="217"/>
  <c r="U178" i="217"/>
  <c r="U208" i="217"/>
  <c r="U121" i="217"/>
  <c r="U13" i="217"/>
  <c r="U505" i="217"/>
  <c r="I6" i="217"/>
  <c r="AP6" i="219"/>
  <c r="AL26" i="2" s="1"/>
  <c r="AT128" i="220"/>
  <c r="AV128" i="220" s="1"/>
  <c r="AT131" i="220"/>
  <c r="AV131" i="220" s="1"/>
  <c r="AT97" i="220"/>
  <c r="AV97" i="220" s="1"/>
  <c r="AT98" i="220"/>
  <c r="AV98" i="220" s="1"/>
  <c r="AT86" i="220"/>
  <c r="AV86" i="220" s="1"/>
  <c r="AT216" i="220"/>
  <c r="AV216" i="220" s="1"/>
  <c r="AT117" i="220"/>
  <c r="AV117" i="220" s="1"/>
  <c r="AT76" i="220"/>
  <c r="AV76" i="220" s="1"/>
  <c r="AT32" i="220"/>
  <c r="AV32" i="220" s="1"/>
  <c r="AT477" i="220"/>
  <c r="AV477" i="220" s="1"/>
  <c r="AT459" i="220"/>
  <c r="AV459" i="220" s="1"/>
  <c r="AT449" i="220"/>
  <c r="AV449" i="220" s="1"/>
  <c r="AT392" i="220"/>
  <c r="AV392" i="220" s="1"/>
  <c r="AT418" i="220"/>
  <c r="AV418" i="220" s="1"/>
  <c r="AT414" i="220"/>
  <c r="AV414" i="220" s="1"/>
  <c r="AT356" i="220"/>
  <c r="AV356" i="220" s="1"/>
  <c r="AT365" i="220"/>
  <c r="AV365" i="220" s="1"/>
  <c r="AT325" i="220"/>
  <c r="AV325" i="220" s="1"/>
  <c r="AT270" i="220"/>
  <c r="AV270" i="220" s="1"/>
  <c r="AT269" i="220"/>
  <c r="AV269" i="220" s="1"/>
  <c r="AT247" i="220"/>
  <c r="AV247" i="220" s="1"/>
  <c r="AT173" i="220"/>
  <c r="AV173" i="220" s="1"/>
  <c r="AT256" i="220"/>
  <c r="AV256" i="220" s="1"/>
  <c r="AT200" i="220"/>
  <c r="AV200" i="220" s="1"/>
  <c r="AT141" i="220"/>
  <c r="AV141" i="220" s="1"/>
  <c r="AT168" i="220"/>
  <c r="AV168" i="220" s="1"/>
  <c r="AT81" i="220"/>
  <c r="AV81" i="220" s="1"/>
  <c r="AT118" i="220"/>
  <c r="AV118" i="220" s="1"/>
  <c r="AT106" i="220"/>
  <c r="AV106" i="220" s="1"/>
  <c r="AT68" i="220"/>
  <c r="AV68" i="220" s="1"/>
  <c r="AT466" i="220"/>
  <c r="AV466" i="220" s="1"/>
  <c r="AT452" i="220"/>
  <c r="AV452" i="220" s="1"/>
  <c r="AT441" i="220"/>
  <c r="AV441" i="220" s="1"/>
  <c r="AT381" i="220"/>
  <c r="AV381" i="220" s="1"/>
  <c r="AT428" i="220"/>
  <c r="AV428" i="220" s="1"/>
  <c r="AT499" i="220"/>
  <c r="AV499" i="220" s="1"/>
  <c r="AT345" i="220"/>
  <c r="AV345" i="220" s="1"/>
  <c r="AT346" i="220"/>
  <c r="AV346" i="220" s="1"/>
  <c r="AT372" i="220"/>
  <c r="AV372" i="220" s="1"/>
  <c r="AT259" i="220"/>
  <c r="AV259" i="220" s="1"/>
  <c r="AT279" i="220"/>
  <c r="AV279" i="220" s="1"/>
  <c r="AT291" i="220"/>
  <c r="AV291" i="220" s="1"/>
  <c r="AT165" i="220"/>
  <c r="AV165" i="220" s="1"/>
  <c r="AT237" i="220"/>
  <c r="AV237" i="220" s="1"/>
  <c r="AT186" i="220"/>
  <c r="AV186" i="220" s="1"/>
  <c r="AT221" i="220"/>
  <c r="AV221" i="220" s="1"/>
  <c r="AT157" i="220"/>
  <c r="AV157" i="220" s="1"/>
  <c r="AT74" i="220"/>
  <c r="AV74" i="220" s="1"/>
  <c r="AT114" i="220"/>
  <c r="AV114" i="220" s="1"/>
  <c r="AT369" i="220"/>
  <c r="AV369" i="220" s="1"/>
  <c r="AT120" i="220"/>
  <c r="AV120" i="220" s="1"/>
  <c r="AT105" i="220"/>
  <c r="AV105" i="220" s="1"/>
  <c r="AT250" i="220"/>
  <c r="AV250" i="220" s="1"/>
  <c r="AT73" i="220"/>
  <c r="AV73" i="220" s="1"/>
  <c r="AT462" i="220"/>
  <c r="AV462" i="220" s="1"/>
  <c r="AT448" i="220"/>
  <c r="AV448" i="220" s="1"/>
  <c r="AT434" i="220"/>
  <c r="AV434" i="220" s="1"/>
  <c r="AT377" i="220"/>
  <c r="AV377" i="220" s="1"/>
  <c r="AT416" i="220"/>
  <c r="AV416" i="220" s="1"/>
  <c r="AT450" i="220"/>
  <c r="AV450" i="220" s="1"/>
  <c r="AT341" i="220"/>
  <c r="AV341" i="220" s="1"/>
  <c r="AT336" i="220"/>
  <c r="AV336" i="220" s="1"/>
  <c r="AT350" i="220"/>
  <c r="AV350" i="220" s="1"/>
  <c r="AT255" i="220"/>
  <c r="AV255" i="220" s="1"/>
  <c r="AT299" i="220"/>
  <c r="AV299" i="220" s="1"/>
  <c r="AT261" i="220"/>
  <c r="AV261" i="220" s="1"/>
  <c r="AT162" i="220"/>
  <c r="AV162" i="220" s="1"/>
  <c r="AT225" i="220"/>
  <c r="AV225" i="220" s="1"/>
  <c r="AT174" i="220"/>
  <c r="AV174" i="220" s="1"/>
  <c r="AT178" i="220"/>
  <c r="AV178" i="220" s="1"/>
  <c r="AT153" i="220"/>
  <c r="AV153" i="220" s="1"/>
  <c r="AT70" i="220"/>
  <c r="AV70" i="220" s="1"/>
  <c r="AT29" i="220"/>
  <c r="AV29" i="220" s="1"/>
  <c r="AT116" i="220"/>
  <c r="AV116" i="220" s="1"/>
  <c r="AT352" i="220"/>
  <c r="AV352" i="220" s="1"/>
  <c r="AT124" i="220"/>
  <c r="AV124" i="220" s="1"/>
  <c r="AT129" i="220"/>
  <c r="AV129" i="220" s="1"/>
  <c r="AT132" i="220"/>
  <c r="AV132" i="220" s="1"/>
  <c r="AT458" i="220"/>
  <c r="AV458" i="220" s="1"/>
  <c r="AT444" i="220"/>
  <c r="AV444" i="220" s="1"/>
  <c r="AT430" i="220"/>
  <c r="AV430" i="220" s="1"/>
  <c r="AT373" i="220"/>
  <c r="AV373" i="220" s="1"/>
  <c r="AT518" i="220"/>
  <c r="AV518" i="220" s="1"/>
  <c r="AT442" i="220"/>
  <c r="AV442" i="220" s="1"/>
  <c r="AT337" i="220"/>
  <c r="AV337" i="220" s="1"/>
  <c r="AT321" i="220"/>
  <c r="AV321" i="220" s="1"/>
  <c r="AT338" i="220"/>
  <c r="AV338" i="220" s="1"/>
  <c r="AT251" i="220"/>
  <c r="AV251" i="220" s="1"/>
  <c r="AT286" i="220"/>
  <c r="AV286" i="220" s="1"/>
  <c r="AT298" i="220"/>
  <c r="AV298" i="220" s="1"/>
  <c r="AT158" i="220"/>
  <c r="AV158" i="220" s="1"/>
  <c r="AT220" i="220"/>
  <c r="AV220" i="220" s="1"/>
  <c r="AT264" i="220"/>
  <c r="AV264" i="220" s="1"/>
  <c r="AT175" i="220"/>
  <c r="AV175" i="220" s="1"/>
  <c r="AT149" i="220"/>
  <c r="AV149" i="220" s="1"/>
  <c r="AT66" i="220"/>
  <c r="AV66" i="220" s="1"/>
  <c r="AT126" i="220"/>
  <c r="AV126" i="220" s="1"/>
  <c r="AT140" i="220"/>
  <c r="AV140" i="220" s="1"/>
  <c r="AT182" i="220"/>
  <c r="AV182" i="220" s="1"/>
  <c r="AT33" i="220"/>
  <c r="AV33" i="220" s="1"/>
  <c r="AT15" i="220"/>
  <c r="AV15" i="220" s="1"/>
  <c r="AT451" i="220"/>
  <c r="AV451" i="220" s="1"/>
  <c r="AT440" i="220"/>
  <c r="AV440" i="220" s="1"/>
  <c r="AT426" i="220"/>
  <c r="AT366" i="220"/>
  <c r="AV366" i="220" s="1"/>
  <c r="AT495" i="220"/>
  <c r="AV495" i="220" s="1"/>
  <c r="AT432" i="220"/>
  <c r="AV432" i="220" s="1"/>
  <c r="AT330" i="220"/>
  <c r="AV330" i="220" s="1"/>
  <c r="AT361" i="220"/>
  <c r="AV361" i="220" s="1"/>
  <c r="AT333" i="220"/>
  <c r="AV333" i="220" s="1"/>
  <c r="AT248" i="220"/>
  <c r="AV248" i="220" s="1"/>
  <c r="AT265" i="220"/>
  <c r="AV265" i="220" s="1"/>
  <c r="AT280" i="220"/>
  <c r="AV280" i="220" s="1"/>
  <c r="AT154" i="220"/>
  <c r="AV154" i="220" s="1"/>
  <c r="AT197" i="220"/>
  <c r="AV197" i="220" s="1"/>
  <c r="AT211" i="220"/>
  <c r="AV211" i="220" s="1"/>
  <c r="AT260" i="220"/>
  <c r="AV260" i="220" s="1"/>
  <c r="AT146" i="220"/>
  <c r="AV146" i="220" s="1"/>
  <c r="AT59" i="220"/>
  <c r="AV59" i="220" s="1"/>
  <c r="AT37" i="220"/>
  <c r="AV37" i="220" s="1"/>
  <c r="AT133" i="220"/>
  <c r="AV133" i="220" s="1"/>
  <c r="AT196" i="220"/>
  <c r="AV196" i="220" s="1"/>
  <c r="AT36" i="220"/>
  <c r="AV36" i="220" s="1"/>
  <c r="AT19" i="220"/>
  <c r="AV19" i="220" s="1"/>
  <c r="AT520" i="220"/>
  <c r="AV520" i="220" s="1"/>
  <c r="AT517" i="220"/>
  <c r="AV517" i="220" s="1"/>
  <c r="AT484" i="220"/>
  <c r="AV484" i="220" s="1"/>
  <c r="AT362" i="220"/>
  <c r="AV362" i="220" s="1"/>
  <c r="AT465" i="220"/>
  <c r="AV465" i="220" s="1"/>
  <c r="AT423" i="220"/>
  <c r="AV423" i="220" s="1"/>
  <c r="AT326" i="220"/>
  <c r="AV326" i="220" s="1"/>
  <c r="AT431" i="220"/>
  <c r="AV431" i="220" s="1"/>
  <c r="AT323" i="220"/>
  <c r="AV323" i="220" s="1"/>
  <c r="AT244" i="220"/>
  <c r="AV244" i="220" s="1"/>
  <c r="AT258" i="220"/>
  <c r="AV258" i="220" s="1"/>
  <c r="AT273" i="220"/>
  <c r="AV273" i="220" s="1"/>
  <c r="AT150" i="220"/>
  <c r="AV150" i="220" s="1"/>
  <c r="AT180" i="220"/>
  <c r="AV180" i="220" s="1"/>
  <c r="AT203" i="220"/>
  <c r="AV203" i="220" s="1"/>
  <c r="AT238" i="220"/>
  <c r="AV238" i="220" s="1"/>
  <c r="AT142" i="220"/>
  <c r="AV142" i="220" s="1"/>
  <c r="AT55" i="220"/>
  <c r="AV55" i="220" s="1"/>
  <c r="AT136" i="220"/>
  <c r="AV136" i="220" s="1"/>
  <c r="AT335" i="220"/>
  <c r="AV335" i="220" s="1"/>
  <c r="AT56" i="220"/>
  <c r="AV56" i="220" s="1"/>
  <c r="AT41" i="220"/>
  <c r="AV41" i="220" s="1"/>
  <c r="AT121" i="220"/>
  <c r="AV121" i="220" s="1"/>
  <c r="AT207" i="220"/>
  <c r="AV207" i="220" s="1"/>
  <c r="AT23" i="220"/>
  <c r="AV23" i="220" s="1"/>
  <c r="AT516" i="220"/>
  <c r="AV516" i="220" s="1"/>
  <c r="AT513" i="220"/>
  <c r="AV513" i="220" s="1"/>
  <c r="AT510" i="220"/>
  <c r="AV510" i="220" s="1"/>
  <c r="AT358" i="220"/>
  <c r="AV358" i="220" s="1"/>
  <c r="AT404" i="220"/>
  <c r="AV404" i="220" s="1"/>
  <c r="AT408" i="220"/>
  <c r="AV408" i="220" s="1"/>
  <c r="AT322" i="220"/>
  <c r="AV322" i="220" s="1"/>
  <c r="AT376" i="220"/>
  <c r="AV376" i="220" s="1"/>
  <c r="AT395" i="220"/>
  <c r="AV395" i="220" s="1"/>
  <c r="AT240" i="220"/>
  <c r="AV240" i="220" s="1"/>
  <c r="AT253" i="220"/>
  <c r="AV253" i="220" s="1"/>
  <c r="AT268" i="220"/>
  <c r="AV268" i="220" s="1"/>
  <c r="AT143" i="220"/>
  <c r="AV143" i="220" s="1"/>
  <c r="AT213" i="220"/>
  <c r="AV213" i="220" s="1"/>
  <c r="AT192" i="220"/>
  <c r="AV192" i="220" s="1"/>
  <c r="AT214" i="220"/>
  <c r="AV214" i="220" s="1"/>
  <c r="AT138" i="220"/>
  <c r="AV138" i="220" s="1"/>
  <c r="AT51" i="220"/>
  <c r="AV51" i="220" s="1"/>
  <c r="AT14" i="220"/>
  <c r="AV14" i="220" s="1"/>
  <c r="AT67" i="220"/>
  <c r="AV67" i="220" s="1"/>
  <c r="AT83" i="220"/>
  <c r="AV83" i="220" s="1"/>
  <c r="AT30" i="220"/>
  <c r="AV30" i="220" s="1"/>
  <c r="AT179" i="220"/>
  <c r="AV179" i="220" s="1"/>
  <c r="AT515" i="220"/>
  <c r="AV515" i="220" s="1"/>
  <c r="AT493" i="220"/>
  <c r="AV493" i="220" s="1"/>
  <c r="AT490" i="220"/>
  <c r="AV490" i="220" s="1"/>
  <c r="AT438" i="220"/>
  <c r="AV438" i="220" s="1"/>
  <c r="AT332" i="220"/>
  <c r="AV332" i="220" s="1"/>
  <c r="AT382" i="220"/>
  <c r="AV382" i="220" s="1"/>
  <c r="AT394" i="220"/>
  <c r="AV394" i="220" s="1"/>
  <c r="AT439" i="220"/>
  <c r="AV439" i="220" s="1"/>
  <c r="AT506" i="220"/>
  <c r="AV506" i="220" s="1"/>
  <c r="AT304" i="220"/>
  <c r="AV304" i="220" s="1"/>
  <c r="AT327" i="220"/>
  <c r="AV327" i="220" s="1"/>
  <c r="AT303" i="220"/>
  <c r="AV303" i="220" s="1"/>
  <c r="AT227" i="220"/>
  <c r="AV227" i="220" s="1"/>
  <c r="AT230" i="220"/>
  <c r="AV230" i="220" s="1"/>
  <c r="AT163" i="220"/>
  <c r="AV163" i="220" s="1"/>
  <c r="AT195" i="220"/>
  <c r="AV195" i="220" s="1"/>
  <c r="AT236" i="220"/>
  <c r="AV236" i="220" s="1"/>
  <c r="AT115" i="220"/>
  <c r="AV115" i="220" s="1"/>
  <c r="AT267" i="220"/>
  <c r="AV267" i="220" s="1"/>
  <c r="AT437" i="220"/>
  <c r="AV437" i="220" s="1"/>
  <c r="AT18" i="220"/>
  <c r="AV18" i="220" s="1"/>
  <c r="AT31" i="220"/>
  <c r="AV31" i="220" s="1"/>
  <c r="AT88" i="220"/>
  <c r="AV88" i="220" s="1"/>
  <c r="AT27" i="220"/>
  <c r="AV27" i="220" s="1"/>
  <c r="AT511" i="220"/>
  <c r="AV511" i="220" s="1"/>
  <c r="AT489" i="220"/>
  <c r="AV489" i="220" s="1"/>
  <c r="AT483" i="220"/>
  <c r="AV483" i="220" s="1"/>
  <c r="AT422" i="220"/>
  <c r="AV422" i="220" s="1"/>
  <c r="AT328" i="220"/>
  <c r="AV328" i="220" s="1"/>
  <c r="AT378" i="220"/>
  <c r="AV378" i="220" s="1"/>
  <c r="AT390" i="220"/>
  <c r="AV390" i="220" s="1"/>
  <c r="AT427" i="220"/>
  <c r="AV427" i="220" s="1"/>
  <c r="AT342" i="220"/>
  <c r="AV342" i="220" s="1"/>
  <c r="AT297" i="220"/>
  <c r="AV297" i="220" s="1"/>
  <c r="AT310" i="220"/>
  <c r="AV310" i="220" s="1"/>
  <c r="AT277" i="220"/>
  <c r="AV277" i="220" s="1"/>
  <c r="AT222" i="220"/>
  <c r="AV222" i="220" s="1"/>
  <c r="AT210" i="220"/>
  <c r="AV210" i="220" s="1"/>
  <c r="AT159" i="220"/>
  <c r="AV159" i="220" s="1"/>
  <c r="AT171" i="220"/>
  <c r="AV171" i="220" s="1"/>
  <c r="AT229" i="220"/>
  <c r="AV229" i="220" s="1"/>
  <c r="AT112" i="220"/>
  <c r="AV112" i="220" s="1"/>
  <c r="AT471" i="220"/>
  <c r="AV471" i="220" s="1"/>
  <c r="AT26" i="220"/>
  <c r="AV26" i="220" s="1"/>
  <c r="AT17" i="220"/>
  <c r="AV17" i="220" s="1"/>
  <c r="AT233" i="220"/>
  <c r="AV233" i="220" s="1"/>
  <c r="AT64" i="220"/>
  <c r="AV64" i="220" s="1"/>
  <c r="AT507" i="220"/>
  <c r="AV507" i="220" s="1"/>
  <c r="AT498" i="220"/>
  <c r="AV498" i="220" s="1"/>
  <c r="AT354" i="220"/>
  <c r="AV354" i="220" s="1"/>
  <c r="AT355" i="220"/>
  <c r="AV355" i="220" s="1"/>
  <c r="AT412" i="220"/>
  <c r="AV412" i="220" s="1"/>
  <c r="AT289" i="220"/>
  <c r="AV289" i="220" s="1"/>
  <c r="AT305" i="220"/>
  <c r="AV305" i="220" s="1"/>
  <c r="AT135" i="220"/>
  <c r="AV135" i="220" s="1"/>
  <c r="AT189" i="220"/>
  <c r="AV189" i="220" s="1"/>
  <c r="AT184" i="220"/>
  <c r="AV184" i="220" s="1"/>
  <c r="AT34" i="220"/>
  <c r="AV34" i="220" s="1"/>
  <c r="AT21" i="220"/>
  <c r="AV21" i="220" s="1"/>
  <c r="AT48" i="220"/>
  <c r="AV48" i="220" s="1"/>
  <c r="AT69" i="220"/>
  <c r="AV69" i="220" s="1"/>
  <c r="AT500" i="220"/>
  <c r="AV500" i="220" s="1"/>
  <c r="AT494" i="220"/>
  <c r="AV494" i="220" s="1"/>
  <c r="AT347" i="220"/>
  <c r="AV347" i="220" s="1"/>
  <c r="AT411" i="220"/>
  <c r="AV411" i="220" s="1"/>
  <c r="AT409" i="220"/>
  <c r="AV409" i="220" s="1"/>
  <c r="AT285" i="220"/>
  <c r="AV285" i="220" s="1"/>
  <c r="AT272" i="220"/>
  <c r="AV272" i="220" s="1"/>
  <c r="AT243" i="220"/>
  <c r="AV243" i="220" s="1"/>
  <c r="AT183" i="220"/>
  <c r="AV183" i="220" s="1"/>
  <c r="AT172" i="220"/>
  <c r="AV172" i="220" s="1"/>
  <c r="AT42" i="220"/>
  <c r="AV42" i="220" s="1"/>
  <c r="AT25" i="220"/>
  <c r="AV25" i="220" s="1"/>
  <c r="AT60" i="220"/>
  <c r="AV60" i="220" s="1"/>
  <c r="AT496" i="220"/>
  <c r="AV496" i="220" s="1"/>
  <c r="AT479" i="220"/>
  <c r="AV479" i="220" s="1"/>
  <c r="AT343" i="220"/>
  <c r="AV343" i="220" s="1"/>
  <c r="AT425" i="220"/>
  <c r="AV425" i="220" s="1"/>
  <c r="AT384" i="220"/>
  <c r="AV384" i="220" s="1"/>
  <c r="AT282" i="220"/>
  <c r="AV282" i="220" s="1"/>
  <c r="AT329" i="220"/>
  <c r="AV329" i="220" s="1"/>
  <c r="AT241" i="220"/>
  <c r="AV241" i="220" s="1"/>
  <c r="AT231" i="220"/>
  <c r="AV231" i="220" s="1"/>
  <c r="AT161" i="220"/>
  <c r="AV161" i="220" s="1"/>
  <c r="AT284" i="220"/>
  <c r="AV284" i="220" s="1"/>
  <c r="AT63" i="220"/>
  <c r="AV63" i="220" s="1"/>
  <c r="AT71" i="220"/>
  <c r="AV71" i="220" s="1"/>
  <c r="AT492" i="220"/>
  <c r="AV492" i="220" s="1"/>
  <c r="AT475" i="220"/>
  <c r="AV475" i="220" s="1"/>
  <c r="AT339" i="220"/>
  <c r="AV339" i="220" s="1"/>
  <c r="AT421" i="220"/>
  <c r="AV421" i="220" s="1"/>
  <c r="AT348" i="220"/>
  <c r="AV348" i="220" s="1"/>
  <c r="AT278" i="220"/>
  <c r="AV278" i="220" s="1"/>
  <c r="AT319" i="220"/>
  <c r="AV319" i="220" s="1"/>
  <c r="AT205" i="220"/>
  <c r="AV205" i="220" s="1"/>
  <c r="AT226" i="220"/>
  <c r="AV226" i="220" s="1"/>
  <c r="AT134" i="220"/>
  <c r="AV134" i="220" s="1"/>
  <c r="AT75" i="220"/>
  <c r="AV75" i="220" s="1"/>
  <c r="AT99" i="220"/>
  <c r="AV99" i="220" s="1"/>
  <c r="AT485" i="220"/>
  <c r="AV485" i="220" s="1"/>
  <c r="AT468" i="220"/>
  <c r="AV468" i="220" s="1"/>
  <c r="AT324" i="220"/>
  <c r="AV324" i="220" s="1"/>
  <c r="AT405" i="220"/>
  <c r="AV405" i="220" s="1"/>
  <c r="AT357" i="220"/>
  <c r="AV357" i="220" s="1"/>
  <c r="AT274" i="220"/>
  <c r="AV274" i="220" s="1"/>
  <c r="AT295" i="220"/>
  <c r="AV295" i="220" s="1"/>
  <c r="AT202" i="220"/>
  <c r="AV202" i="220" s="1"/>
  <c r="AT206" i="220"/>
  <c r="AV206" i="220" s="1"/>
  <c r="AT127" i="220"/>
  <c r="AV127" i="220" s="1"/>
  <c r="AT103" i="220"/>
  <c r="AV103" i="220" s="1"/>
  <c r="AT53" i="220"/>
  <c r="AV53" i="220" s="1"/>
  <c r="AT95" i="220"/>
  <c r="AV95" i="220" s="1"/>
  <c r="AT481" i="220"/>
  <c r="AV481" i="220" s="1"/>
  <c r="AT464" i="220"/>
  <c r="AV464" i="220" s="1"/>
  <c r="AT320" i="220"/>
  <c r="AV320" i="220" s="1"/>
  <c r="AT398" i="220"/>
  <c r="AV398" i="220" s="1"/>
  <c r="AT391" i="220"/>
  <c r="AV391" i="220" s="1"/>
  <c r="AT263" i="220"/>
  <c r="AV263" i="220" s="1"/>
  <c r="AT313" i="220"/>
  <c r="AV313" i="220" s="1"/>
  <c r="AT194" i="220"/>
  <c r="AV194" i="220" s="1"/>
  <c r="AT167" i="220"/>
  <c r="AV167" i="220" s="1"/>
  <c r="AT123" i="220"/>
  <c r="AV123" i="220" s="1"/>
  <c r="AT318" i="220"/>
  <c r="AV318" i="220" s="1"/>
  <c r="AT46" i="220"/>
  <c r="AV46" i="220" s="1"/>
  <c r="AT58" i="220"/>
  <c r="AV58" i="220" s="1"/>
  <c r="AT473" i="220"/>
  <c r="AV473" i="220" s="1"/>
  <c r="AT460" i="220"/>
  <c r="AV460" i="220" s="1"/>
  <c r="AT514" i="220"/>
  <c r="AV514" i="220" s="1"/>
  <c r="AT383" i="220"/>
  <c r="AV383" i="220" s="1"/>
  <c r="AT353" i="220"/>
  <c r="AV353" i="220" s="1"/>
  <c r="AT331" i="220"/>
  <c r="AV331" i="220" s="1"/>
  <c r="AT275" i="220"/>
  <c r="AV275" i="220" s="1"/>
  <c r="AT191" i="220"/>
  <c r="AV191" i="220" s="1"/>
  <c r="AT160" i="220"/>
  <c r="AV160" i="220" s="1"/>
  <c r="AT119" i="220"/>
  <c r="AV119" i="220" s="1"/>
  <c r="AT301" i="220"/>
  <c r="AV301" i="220" s="1"/>
  <c r="AT144" i="220"/>
  <c r="AV144" i="220" s="1"/>
  <c r="AT482" i="220"/>
  <c r="AV482" i="220" s="1"/>
  <c r="AT446" i="220"/>
  <c r="AV446" i="220" s="1"/>
  <c r="AT397" i="220"/>
  <c r="AT349" i="220"/>
  <c r="AV349" i="220" s="1"/>
  <c r="AT380" i="220"/>
  <c r="AV380" i="220" s="1"/>
  <c r="AT292" i="220"/>
  <c r="AV292" i="220" s="1"/>
  <c r="AT176" i="220"/>
  <c r="AV176" i="220" s="1"/>
  <c r="AT170" i="220"/>
  <c r="AV170" i="220" s="1"/>
  <c r="AT209" i="220"/>
  <c r="AV209" i="220" s="1"/>
  <c r="AT85" i="220"/>
  <c r="AV85" i="220" s="1"/>
  <c r="AT505" i="220"/>
  <c r="AV505" i="220" s="1"/>
  <c r="AT16" i="220"/>
  <c r="AV16" i="220" s="1"/>
  <c r="AT90" i="220"/>
  <c r="AV90" i="220" s="1"/>
  <c r="AT478" i="220"/>
  <c r="AV478" i="220" s="1"/>
  <c r="AT413" i="220"/>
  <c r="AV413" i="220" s="1"/>
  <c r="AT393" i="220"/>
  <c r="AV393" i="220" s="1"/>
  <c r="AT503" i="220"/>
  <c r="AV503" i="220" s="1"/>
  <c r="AT340" i="220"/>
  <c r="AV340" i="220" s="1"/>
  <c r="AT290" i="220"/>
  <c r="AV290" i="220" s="1"/>
  <c r="AT262" i="220"/>
  <c r="AV262" i="220" s="1"/>
  <c r="AT166" i="220"/>
  <c r="AV166" i="220" s="1"/>
  <c r="AT201" i="220"/>
  <c r="AV201" i="220" s="1"/>
  <c r="AT78" i="220"/>
  <c r="AV78" i="220" s="1"/>
  <c r="AT61" i="220"/>
  <c r="AV61" i="220" s="1"/>
  <c r="AT65" i="220"/>
  <c r="AV65" i="220" s="1"/>
  <c r="AT20" i="220"/>
  <c r="AV20" i="220" s="1"/>
  <c r="AT212" i="220"/>
  <c r="AV212" i="220" s="1"/>
  <c r="AT474" i="220"/>
  <c r="AV474" i="220" s="1"/>
  <c r="AT433" i="220"/>
  <c r="AV433" i="220" s="1"/>
  <c r="AT389" i="220"/>
  <c r="AV389" i="220" s="1"/>
  <c r="AT476" i="220"/>
  <c r="AV476" i="220" s="1"/>
  <c r="AT311" i="220"/>
  <c r="AV311" i="220" s="1"/>
  <c r="AT281" i="220"/>
  <c r="AV281" i="220" s="1"/>
  <c r="AT254" i="220"/>
  <c r="AV254" i="220" s="1"/>
  <c r="AT155" i="220"/>
  <c r="AV155" i="220" s="1"/>
  <c r="AT190" i="220"/>
  <c r="AV190" i="220" s="1"/>
  <c r="AT47" i="220"/>
  <c r="AV47" i="220" s="1"/>
  <c r="AT91" i="220"/>
  <c r="AV91" i="220" s="1"/>
  <c r="AT246" i="220"/>
  <c r="AV246" i="220" s="1"/>
  <c r="AT512" i="220"/>
  <c r="AV512" i="220" s="1"/>
  <c r="AT491" i="220"/>
  <c r="AV491" i="220" s="1"/>
  <c r="AT344" i="220"/>
  <c r="AV344" i="220" s="1"/>
  <c r="AT242" i="220"/>
  <c r="AV242" i="220" s="1"/>
  <c r="AT156" i="220"/>
  <c r="AV156" i="220" s="1"/>
  <c r="AT508" i="220"/>
  <c r="AV508" i="220" s="1"/>
  <c r="AT443" i="220"/>
  <c r="AV443" i="220" s="1"/>
  <c r="AT406" i="220"/>
  <c r="AV406" i="220" s="1"/>
  <c r="AT245" i="220"/>
  <c r="AV245" i="220" s="1"/>
  <c r="AT152" i="220"/>
  <c r="AV152" i="220" s="1"/>
  <c r="AT501" i="220"/>
  <c r="AV501" i="220" s="1"/>
  <c r="AT435" i="220"/>
  <c r="AV435" i="220" s="1"/>
  <c r="AT415" i="220"/>
  <c r="AV415" i="220" s="1"/>
  <c r="AT257" i="220"/>
  <c r="AV257" i="220" s="1"/>
  <c r="AT148" i="220"/>
  <c r="AV148" i="220" s="1"/>
  <c r="AT122" i="220"/>
  <c r="AV122" i="220" s="1"/>
  <c r="AT50" i="220"/>
  <c r="AT497" i="220"/>
  <c r="AV497" i="220" s="1"/>
  <c r="AT407" i="220"/>
  <c r="AV407" i="220" s="1"/>
  <c r="AT314" i="220"/>
  <c r="AV314" i="220" s="1"/>
  <c r="AT252" i="220"/>
  <c r="AV252" i="220" s="1"/>
  <c r="AT145" i="220"/>
  <c r="AV145" i="220" s="1"/>
  <c r="AT49" i="220"/>
  <c r="AV49" i="220" s="1"/>
  <c r="AT57" i="220"/>
  <c r="AV57" i="220" s="1"/>
  <c r="AT486" i="220"/>
  <c r="AV486" i="220" s="1"/>
  <c r="AT401" i="220"/>
  <c r="AV401" i="220" s="1"/>
  <c r="AT399" i="220"/>
  <c r="AV399" i="220" s="1"/>
  <c r="AT234" i="220"/>
  <c r="AV234" i="220" s="1"/>
  <c r="AT137" i="220"/>
  <c r="AV137" i="220" s="1"/>
  <c r="AT54" i="220"/>
  <c r="AV54" i="220" s="1"/>
  <c r="AT102" i="220"/>
  <c r="AV102" i="220" s="1"/>
  <c r="AT467" i="220"/>
  <c r="AV467" i="220" s="1"/>
  <c r="AT374" i="220"/>
  <c r="AV374" i="220" s="1"/>
  <c r="AT387" i="220"/>
  <c r="AV387" i="220" s="1"/>
  <c r="AT217" i="220"/>
  <c r="AV217" i="220" s="1"/>
  <c r="AT187" i="220"/>
  <c r="AV187" i="220" s="1"/>
  <c r="AT82" i="220"/>
  <c r="AV82" i="220" s="1"/>
  <c r="AT107" i="220"/>
  <c r="AV107" i="220" s="1"/>
  <c r="AT463" i="220"/>
  <c r="AV463" i="220" s="1"/>
  <c r="AT370" i="220"/>
  <c r="AV370" i="220" s="1"/>
  <c r="AT315" i="220"/>
  <c r="AV315" i="220" s="1"/>
  <c r="AT199" i="220"/>
  <c r="AV199" i="220" s="1"/>
  <c r="AT224" i="220"/>
  <c r="AV224" i="220" s="1"/>
  <c r="AT94" i="220"/>
  <c r="AV94" i="220" s="1"/>
  <c r="AT109" i="220"/>
  <c r="AV109" i="220" s="1"/>
  <c r="AT455" i="220"/>
  <c r="AV455" i="220" s="1"/>
  <c r="AT367" i="220"/>
  <c r="AV367" i="220" s="1"/>
  <c r="AT312" i="220"/>
  <c r="AV312" i="220" s="1"/>
  <c r="AT188" i="220"/>
  <c r="AV188" i="220" s="1"/>
  <c r="AT219" i="220"/>
  <c r="AV219" i="220" s="1"/>
  <c r="AT111" i="220"/>
  <c r="AV111" i="220" s="1"/>
  <c r="AT472" i="220"/>
  <c r="AV472" i="220" s="1"/>
  <c r="AT371" i="220"/>
  <c r="AV371" i="220" s="1"/>
  <c r="AT271" i="220"/>
  <c r="AV271" i="220" s="1"/>
  <c r="AT239" i="220"/>
  <c r="AV239" i="220" s="1"/>
  <c r="AT100" i="220"/>
  <c r="AV100" i="220" s="1"/>
  <c r="AT420" i="220"/>
  <c r="AV420" i="220" s="1"/>
  <c r="AT87" i="220"/>
  <c r="AV87" i="220" s="1"/>
  <c r="AT469" i="220"/>
  <c r="AV469" i="220" s="1"/>
  <c r="AT364" i="220"/>
  <c r="AT306" i="220"/>
  <c r="AV306" i="220" s="1"/>
  <c r="AT208" i="220"/>
  <c r="AV208" i="220" s="1"/>
  <c r="AT93" i="220"/>
  <c r="AV93" i="220" s="1"/>
  <c r="AT38" i="220"/>
  <c r="AV38" i="220" s="1"/>
  <c r="AT410" i="220"/>
  <c r="AV410" i="220" s="1"/>
  <c r="AT288" i="220"/>
  <c r="AV288" i="220" s="1"/>
  <c r="AT400" i="220"/>
  <c r="AV400" i="220" s="1"/>
  <c r="AT316" i="220"/>
  <c r="AV316" i="220" s="1"/>
  <c r="AT80" i="220"/>
  <c r="AV80" i="220" s="1"/>
  <c r="AT396" i="220"/>
  <c r="AV396" i="220" s="1"/>
  <c r="AT309" i="220"/>
  <c r="AV309" i="220" s="1"/>
  <c r="AT388" i="220"/>
  <c r="AV388" i="220" s="1"/>
  <c r="AT307" i="220"/>
  <c r="AV307" i="220" s="1"/>
  <c r="AT35" i="220"/>
  <c r="AV35" i="220" s="1"/>
  <c r="AT363" i="220"/>
  <c r="AV363" i="220" s="1"/>
  <c r="AT169" i="220"/>
  <c r="AT43" i="220"/>
  <c r="AV43" i="220" s="1"/>
  <c r="AT359" i="220"/>
  <c r="AV359" i="220" s="1"/>
  <c r="AT139" i="220"/>
  <c r="AV139" i="220" s="1"/>
  <c r="AT379" i="220"/>
  <c r="AV379" i="220" s="1"/>
  <c r="AT185" i="220"/>
  <c r="AV185" i="220" s="1"/>
  <c r="AT386" i="220"/>
  <c r="AV386" i="220" s="1"/>
  <c r="AT52" i="220"/>
  <c r="AV52" i="220" s="1"/>
  <c r="AT375" i="220"/>
  <c r="AV375" i="220" s="1"/>
  <c r="AT287" i="220"/>
  <c r="AV287" i="220" s="1"/>
  <c r="AT12" i="220"/>
  <c r="AV12" i="220" s="1"/>
  <c r="AT39" i="220"/>
  <c r="AV39" i="220" s="1"/>
  <c r="AT92" i="220"/>
  <c r="AV92" i="220" s="1"/>
  <c r="AT360" i="220"/>
  <c r="AV360" i="220" s="1"/>
  <c r="AT177" i="220"/>
  <c r="AV177" i="220" s="1"/>
  <c r="AT403" i="220"/>
  <c r="AV403" i="220" s="1"/>
  <c r="AT22" i="220"/>
  <c r="AV22" i="220" s="1"/>
  <c r="AT110" i="220"/>
  <c r="AV110" i="220" s="1"/>
  <c r="AT480" i="220"/>
  <c r="AV480" i="220" s="1"/>
  <c r="AT223" i="220"/>
  <c r="AV223" i="220" s="1"/>
  <c r="AT125" i="220"/>
  <c r="AV125" i="220" s="1"/>
  <c r="AT302" i="220"/>
  <c r="AV302" i="220" s="1"/>
  <c r="AT24" i="220"/>
  <c r="AV24" i="220" s="1"/>
  <c r="AT276" i="220"/>
  <c r="AV276" i="220" s="1"/>
  <c r="AT84" i="220"/>
  <c r="AV84" i="220" s="1"/>
  <c r="AT151" i="220"/>
  <c r="AV151" i="220" s="1"/>
  <c r="AT101" i="220"/>
  <c r="AV101" i="220" s="1"/>
  <c r="AT235" i="220"/>
  <c r="AV235" i="220" s="1"/>
  <c r="AT228" i="220"/>
  <c r="AV228" i="220" s="1"/>
  <c r="AT519" i="220"/>
  <c r="AV519" i="220" s="1"/>
  <c r="AT218" i="220"/>
  <c r="AV218" i="220" s="1"/>
  <c r="AT509" i="220"/>
  <c r="AV509" i="220" s="1"/>
  <c r="AT204" i="220"/>
  <c r="AV204" i="220" s="1"/>
  <c r="AT502" i="220"/>
  <c r="AV502" i="220" s="1"/>
  <c r="AT193" i="220"/>
  <c r="AV193" i="220" s="1"/>
  <c r="AT77" i="220"/>
  <c r="AV77" i="220" s="1"/>
  <c r="AT461" i="220"/>
  <c r="AV461" i="220" s="1"/>
  <c r="AT454" i="220"/>
  <c r="AV454" i="220" s="1"/>
  <c r="AT447" i="220"/>
  <c r="AV447" i="220" s="1"/>
  <c r="AT488" i="220"/>
  <c r="AV488" i="220" s="1"/>
  <c r="AT424" i="220"/>
  <c r="AV424" i="220" s="1"/>
  <c r="AT417" i="220"/>
  <c r="AV417" i="220" s="1"/>
  <c r="AT429" i="220"/>
  <c r="AV429" i="220" s="1"/>
  <c r="AT308" i="220"/>
  <c r="AV308" i="220" s="1"/>
  <c r="AT293" i="220"/>
  <c r="AV293" i="220" s="1"/>
  <c r="AT296" i="220"/>
  <c r="AV296" i="220" s="1"/>
  <c r="AT294" i="220"/>
  <c r="AV294" i="220" s="1"/>
  <c r="AT108" i="220"/>
  <c r="AV108" i="220" s="1"/>
  <c r="AT13" i="220"/>
  <c r="AV13" i="220" s="1"/>
  <c r="AT89" i="220"/>
  <c r="AV89" i="220" s="1"/>
  <c r="AT456" i="220"/>
  <c r="AV456" i="220" s="1"/>
  <c r="AT445" i="220"/>
  <c r="AV445" i="220" s="1"/>
  <c r="AT457" i="220"/>
  <c r="AV457" i="220" s="1"/>
  <c r="AT44" i="220"/>
  <c r="AV44" i="220" s="1"/>
  <c r="AT104" i="220"/>
  <c r="AV104" i="220" s="1"/>
  <c r="AT72" i="220"/>
  <c r="AV72" i="220" s="1"/>
  <c r="W6" i="220"/>
  <c r="AT58" i="219"/>
  <c r="AV58" i="219" s="1"/>
  <c r="AT70" i="219"/>
  <c r="AV70" i="219" s="1"/>
  <c r="AT90" i="219"/>
  <c r="AV90" i="219" s="1"/>
  <c r="AT120" i="219"/>
  <c r="AV120" i="219" s="1"/>
  <c r="AT78" i="219"/>
  <c r="AV78" i="219" s="1"/>
  <c r="AT74" i="219"/>
  <c r="AV74" i="219" s="1"/>
  <c r="AT94" i="219"/>
  <c r="AV94" i="219" s="1"/>
  <c r="AT82" i="219"/>
  <c r="AV82" i="219" s="1"/>
  <c r="AT44" i="219"/>
  <c r="AV44" i="219" s="1"/>
  <c r="AT60" i="219"/>
  <c r="AV60" i="219" s="1"/>
  <c r="AT52" i="219"/>
  <c r="AV52" i="219" s="1"/>
  <c r="AT86" i="219"/>
  <c r="AV86" i="219" s="1"/>
  <c r="W6" i="219"/>
  <c r="AT97" i="219"/>
  <c r="AV97" i="219" s="1"/>
  <c r="AT17" i="219"/>
  <c r="AV17" i="219" s="1"/>
  <c r="AT71" i="219"/>
  <c r="AV71" i="219" s="1"/>
  <c r="AT101" i="219"/>
  <c r="AV101" i="219" s="1"/>
  <c r="AT124" i="219"/>
  <c r="AV124" i="219" s="1"/>
  <c r="AT481" i="219"/>
  <c r="AV481" i="219" s="1"/>
  <c r="AT478" i="219"/>
  <c r="AV478" i="219" s="1"/>
  <c r="AT456" i="219"/>
  <c r="AV456" i="219" s="1"/>
  <c r="AT352" i="219"/>
  <c r="AV352" i="219" s="1"/>
  <c r="AT405" i="219"/>
  <c r="AV405" i="219" s="1"/>
  <c r="AT444" i="219"/>
  <c r="AV444" i="219" s="1"/>
  <c r="AT358" i="219"/>
  <c r="AV358" i="219" s="1"/>
  <c r="AT440" i="219"/>
  <c r="AV440" i="219" s="1"/>
  <c r="AT304" i="219"/>
  <c r="AV304" i="219" s="1"/>
  <c r="AT339" i="219"/>
  <c r="AV339" i="219" s="1"/>
  <c r="AT299" i="219"/>
  <c r="AV299" i="219" s="1"/>
  <c r="AT235" i="219"/>
  <c r="AV235" i="219" s="1"/>
  <c r="AT315" i="219"/>
  <c r="AV315" i="219" s="1"/>
  <c r="AT192" i="219"/>
  <c r="AV192" i="219" s="1"/>
  <c r="AT236" i="219"/>
  <c r="AV236" i="219" s="1"/>
  <c r="AT155" i="219"/>
  <c r="AV155" i="219" s="1"/>
  <c r="AT146" i="219"/>
  <c r="AV146" i="219" s="1"/>
  <c r="AT73" i="219"/>
  <c r="AV73" i="219" s="1"/>
  <c r="AT149" i="219"/>
  <c r="AV149" i="219" s="1"/>
  <c r="AT25" i="219"/>
  <c r="AV25" i="219" s="1"/>
  <c r="AT43" i="219"/>
  <c r="AV43" i="219" s="1"/>
  <c r="AT473" i="219"/>
  <c r="AV473" i="219" s="1"/>
  <c r="AT467" i="219"/>
  <c r="AV467" i="219" s="1"/>
  <c r="AT445" i="219"/>
  <c r="AV445" i="219" s="1"/>
  <c r="AT345" i="219"/>
  <c r="AV345" i="219" s="1"/>
  <c r="AT395" i="219"/>
  <c r="AV395" i="219" s="1"/>
  <c r="AT518" i="219"/>
  <c r="AV518" i="219" s="1"/>
  <c r="AT465" i="219"/>
  <c r="AV465" i="219" s="1"/>
  <c r="AT404" i="219"/>
  <c r="AV404" i="219" s="1"/>
  <c r="AT293" i="219"/>
  <c r="AV293" i="219" s="1"/>
  <c r="AT319" i="219"/>
  <c r="AV319" i="219" s="1"/>
  <c r="AT291" i="219"/>
  <c r="AV291" i="219" s="1"/>
  <c r="AT228" i="219"/>
  <c r="AV228" i="219" s="1"/>
  <c r="AT281" i="219"/>
  <c r="AV281" i="219" s="1"/>
  <c r="AT184" i="219"/>
  <c r="AV184" i="219" s="1"/>
  <c r="AT221" i="219"/>
  <c r="AV221" i="219" s="1"/>
  <c r="AT227" i="219"/>
  <c r="AV227" i="219" s="1"/>
  <c r="AT154" i="219"/>
  <c r="AV154" i="219" s="1"/>
  <c r="AT65" i="219"/>
  <c r="AV65" i="219" s="1"/>
  <c r="AT145" i="219"/>
  <c r="AV145" i="219" s="1"/>
  <c r="AT14" i="219"/>
  <c r="AV14" i="219" s="1"/>
  <c r="AT284" i="219"/>
  <c r="AV284" i="219" s="1"/>
  <c r="AT505" i="219"/>
  <c r="AV505" i="219" s="1"/>
  <c r="AT32" i="219"/>
  <c r="AV32" i="219" s="1"/>
  <c r="AT466" i="219"/>
  <c r="AV466" i="219" s="1"/>
  <c r="AT463" i="219"/>
  <c r="AV463" i="219" s="1"/>
  <c r="AT441" i="219"/>
  <c r="AV441" i="219" s="1"/>
  <c r="AT341" i="219"/>
  <c r="AV341" i="219" s="1"/>
  <c r="AT391" i="219"/>
  <c r="AV391" i="219" s="1"/>
  <c r="AT495" i="219"/>
  <c r="AV495" i="219" s="1"/>
  <c r="AT422" i="219"/>
  <c r="AV422" i="219" s="1"/>
  <c r="AT330" i="219"/>
  <c r="AV330" i="219" s="1"/>
  <c r="AT289" i="219"/>
  <c r="AV289" i="219" s="1"/>
  <c r="AT312" i="219"/>
  <c r="AV312" i="219" s="1"/>
  <c r="AT287" i="219"/>
  <c r="AV287" i="219" s="1"/>
  <c r="AT220" i="219"/>
  <c r="AV220" i="219" s="1"/>
  <c r="AT279" i="219"/>
  <c r="AV279" i="219" s="1"/>
  <c r="AT177" i="219"/>
  <c r="AV177" i="219" s="1"/>
  <c r="AT348" i="219"/>
  <c r="AV348" i="219" s="1"/>
  <c r="AT219" i="219"/>
  <c r="AV219" i="219" s="1"/>
  <c r="AT222" i="219"/>
  <c r="AV222" i="219" s="1"/>
  <c r="AT230" i="219"/>
  <c r="AV230" i="219" s="1"/>
  <c r="AT179" i="219"/>
  <c r="AV179" i="219" s="1"/>
  <c r="AT18" i="219"/>
  <c r="AV18" i="219" s="1"/>
  <c r="AT199" i="219"/>
  <c r="AV199" i="219" s="1"/>
  <c r="AT437" i="219"/>
  <c r="AV437" i="219" s="1"/>
  <c r="AT36" i="219"/>
  <c r="AV36" i="219" s="1"/>
  <c r="AT182" i="219"/>
  <c r="AV182" i="219" s="1"/>
  <c r="AT462" i="219"/>
  <c r="AV462" i="219" s="1"/>
  <c r="AT459" i="219"/>
  <c r="AV459" i="219" s="1"/>
  <c r="AT434" i="219"/>
  <c r="AV434" i="219" s="1"/>
  <c r="AT337" i="219"/>
  <c r="AV337" i="219" s="1"/>
  <c r="AT387" i="219"/>
  <c r="AV387" i="219" s="1"/>
  <c r="AT469" i="219"/>
  <c r="AV469" i="219" s="1"/>
  <c r="AT420" i="219"/>
  <c r="AV420" i="219" s="1"/>
  <c r="AT320" i="219"/>
  <c r="AV320" i="219" s="1"/>
  <c r="AT285" i="219"/>
  <c r="AV285" i="219" s="1"/>
  <c r="AT401" i="219"/>
  <c r="AV401" i="219" s="1"/>
  <c r="AT280" i="219"/>
  <c r="AV280" i="219" s="1"/>
  <c r="AT217" i="219"/>
  <c r="AV217" i="219" s="1"/>
  <c r="AT277" i="219"/>
  <c r="AV277" i="219" s="1"/>
  <c r="AT173" i="219"/>
  <c r="AV173" i="219" s="1"/>
  <c r="AT305" i="219"/>
  <c r="AV305" i="219" s="1"/>
  <c r="AT298" i="219"/>
  <c r="AV298" i="219" s="1"/>
  <c r="AT186" i="219"/>
  <c r="AV186" i="219" s="1"/>
  <c r="AT156" i="219"/>
  <c r="AV156" i="219" s="1"/>
  <c r="AT139" i="219"/>
  <c r="AV139" i="219" s="1"/>
  <c r="AT22" i="219"/>
  <c r="AV22" i="219" s="1"/>
  <c r="AT165" i="219"/>
  <c r="AV165" i="219" s="1"/>
  <c r="AT471" i="219"/>
  <c r="AV471" i="219" s="1"/>
  <c r="AT40" i="219"/>
  <c r="AV40" i="219" s="1"/>
  <c r="AT458" i="219"/>
  <c r="AV458" i="219" s="1"/>
  <c r="AT455" i="219"/>
  <c r="AV455" i="219" s="1"/>
  <c r="AT430" i="219"/>
  <c r="AV430" i="219" s="1"/>
  <c r="AT510" i="219"/>
  <c r="AV510" i="219" s="1"/>
  <c r="AT384" i="219"/>
  <c r="AV384" i="219" s="1"/>
  <c r="AT431" i="219"/>
  <c r="AV431" i="219" s="1"/>
  <c r="AT418" i="219"/>
  <c r="AV418" i="219" s="1"/>
  <c r="AT313" i="219"/>
  <c r="AV313" i="219" s="1"/>
  <c r="AT282" i="219"/>
  <c r="AV282" i="219" s="1"/>
  <c r="AT397" i="219"/>
  <c r="AV397" i="219" s="1"/>
  <c r="AT276" i="219"/>
  <c r="AV276" i="219" s="1"/>
  <c r="AT214" i="219"/>
  <c r="AV214" i="219" s="1"/>
  <c r="AT275" i="219"/>
  <c r="AV275" i="219" s="1"/>
  <c r="AT169" i="219"/>
  <c r="AV169" i="219" s="1"/>
  <c r="AT224" i="219"/>
  <c r="AV224" i="219" s="1"/>
  <c r="AT286" i="219"/>
  <c r="AV286" i="219" s="1"/>
  <c r="AT144" i="219"/>
  <c r="AV144" i="219" s="1"/>
  <c r="AT201" i="219"/>
  <c r="AV201" i="219" s="1"/>
  <c r="AT135" i="219"/>
  <c r="AV135" i="219" s="1"/>
  <c r="AT26" i="219"/>
  <c r="AV26" i="219" s="1"/>
  <c r="AT49" i="219"/>
  <c r="AV49" i="219" s="1"/>
  <c r="AT80" i="219"/>
  <c r="AV80" i="219" s="1"/>
  <c r="AT109" i="219"/>
  <c r="AV109" i="219" s="1"/>
  <c r="AT451" i="219"/>
  <c r="AV451" i="219" s="1"/>
  <c r="AT452" i="219"/>
  <c r="AV452" i="219" s="1"/>
  <c r="AT426" i="219"/>
  <c r="AV426" i="219" s="1"/>
  <c r="AT432" i="219"/>
  <c r="AV432" i="219" s="1"/>
  <c r="AT380" i="219"/>
  <c r="AV380" i="219" s="1"/>
  <c r="AT472" i="219"/>
  <c r="AV472" i="219" s="1"/>
  <c r="AT416" i="219"/>
  <c r="AV416" i="219" s="1"/>
  <c r="AT344" i="219"/>
  <c r="AV344" i="219" s="1"/>
  <c r="AT278" i="219"/>
  <c r="AV278" i="219" s="1"/>
  <c r="AT393" i="219"/>
  <c r="AV393" i="219" s="1"/>
  <c r="AT272" i="219"/>
  <c r="AV272" i="219" s="1"/>
  <c r="AT210" i="219"/>
  <c r="AV210" i="219" s="1"/>
  <c r="AT273" i="219"/>
  <c r="AV273" i="219" s="1"/>
  <c r="AT322" i="219"/>
  <c r="AV322" i="219" s="1"/>
  <c r="AT212" i="219"/>
  <c r="AV212" i="219" s="1"/>
  <c r="AT140" i="219"/>
  <c r="AV140" i="219" s="1"/>
  <c r="AT141" i="219"/>
  <c r="AV141" i="219" s="1"/>
  <c r="AT158" i="219"/>
  <c r="AV158" i="219" s="1"/>
  <c r="AT216" i="219"/>
  <c r="AV216" i="219" s="1"/>
  <c r="AT29" i="219"/>
  <c r="AV29" i="219" s="1"/>
  <c r="AT57" i="219"/>
  <c r="AV57" i="219" s="1"/>
  <c r="AT116" i="219"/>
  <c r="AV116" i="219" s="1"/>
  <c r="AT15" i="219"/>
  <c r="AV15" i="219" s="1"/>
  <c r="AT50" i="219"/>
  <c r="AV50" i="219" s="1"/>
  <c r="AT447" i="219"/>
  <c r="AV447" i="219" s="1"/>
  <c r="AT517" i="219"/>
  <c r="AV517" i="219" s="1"/>
  <c r="AT484" i="219"/>
  <c r="AV484" i="219" s="1"/>
  <c r="AT423" i="219"/>
  <c r="AV423" i="219" s="1"/>
  <c r="AT376" i="219"/>
  <c r="AV376" i="219" s="1"/>
  <c r="AT446" i="219"/>
  <c r="AV446" i="219" s="1"/>
  <c r="AT414" i="219"/>
  <c r="AV414" i="219" s="1"/>
  <c r="AT332" i="219"/>
  <c r="AV332" i="219" s="1"/>
  <c r="AT274" i="219"/>
  <c r="AV274" i="219" s="1"/>
  <c r="AT389" i="219"/>
  <c r="AV389" i="219" s="1"/>
  <c r="AT268" i="219"/>
  <c r="AV268" i="219" s="1"/>
  <c r="AT206" i="219"/>
  <c r="AV206" i="219" s="1"/>
  <c r="AT271" i="219"/>
  <c r="AV271" i="219" s="1"/>
  <c r="AT264" i="219"/>
  <c r="AV264" i="219" s="1"/>
  <c r="AT208" i="219"/>
  <c r="AV208" i="219" s="1"/>
  <c r="AT136" i="219"/>
  <c r="AV136" i="219" s="1"/>
  <c r="AT137" i="219"/>
  <c r="AV137" i="219" s="1"/>
  <c r="AT142" i="219"/>
  <c r="AV142" i="219" s="1"/>
  <c r="AT213" i="219"/>
  <c r="AV213" i="219" s="1"/>
  <c r="AT33" i="219"/>
  <c r="AV33" i="219" s="1"/>
  <c r="AT20" i="219"/>
  <c r="AV20" i="219" s="1"/>
  <c r="AT34" i="219"/>
  <c r="AV34" i="219" s="1"/>
  <c r="AT515" i="219"/>
  <c r="AV515" i="219" s="1"/>
  <c r="AT512" i="219"/>
  <c r="AV512" i="219" s="1"/>
  <c r="AT494" i="219"/>
  <c r="AV494" i="219" s="1"/>
  <c r="AT386" i="219"/>
  <c r="AV386" i="219" s="1"/>
  <c r="AT411" i="219"/>
  <c r="AV411" i="219" s="1"/>
  <c r="AT353" i="219"/>
  <c r="AV353" i="219" s="1"/>
  <c r="AT392" i="219"/>
  <c r="AV392" i="219" s="1"/>
  <c r="AT476" i="219"/>
  <c r="AV476" i="219" s="1"/>
  <c r="AT340" i="219"/>
  <c r="AV340" i="219" s="1"/>
  <c r="AT251" i="219"/>
  <c r="AV251" i="219" s="1"/>
  <c r="AT370" i="219"/>
  <c r="AV370" i="219" s="1"/>
  <c r="AT246" i="219"/>
  <c r="AV246" i="219" s="1"/>
  <c r="AT183" i="219"/>
  <c r="AV183" i="219" s="1"/>
  <c r="AT223" i="219"/>
  <c r="AV223" i="219" s="1"/>
  <c r="AT254" i="219"/>
  <c r="AV254" i="219" s="1"/>
  <c r="AT189" i="219"/>
  <c r="AV189" i="219" s="1"/>
  <c r="AT117" i="219"/>
  <c r="AV117" i="219" s="1"/>
  <c r="AT111" i="219"/>
  <c r="AV111" i="219" s="1"/>
  <c r="AT119" i="219"/>
  <c r="AV119" i="219" s="1"/>
  <c r="AT63" i="219"/>
  <c r="AV63" i="219" s="1"/>
  <c r="AT55" i="219"/>
  <c r="AV55" i="219" s="1"/>
  <c r="AT98" i="219"/>
  <c r="AV98" i="219" s="1"/>
  <c r="AT54" i="219"/>
  <c r="AV54" i="219" s="1"/>
  <c r="AT24" i="219"/>
  <c r="AV24" i="219" s="1"/>
  <c r="AT64" i="219"/>
  <c r="AV64" i="219" s="1"/>
  <c r="AT38" i="219"/>
  <c r="AV38" i="219" s="1"/>
  <c r="AT511" i="219"/>
  <c r="AV511" i="219" s="1"/>
  <c r="AT508" i="219"/>
  <c r="AV508" i="219" s="1"/>
  <c r="AT490" i="219"/>
  <c r="AV490" i="219" s="1"/>
  <c r="AT383" i="219"/>
  <c r="AV383" i="219" s="1"/>
  <c r="AT409" i="219"/>
  <c r="AV409" i="219" s="1"/>
  <c r="AT350" i="219"/>
  <c r="AV350" i="219" s="1"/>
  <c r="AT388" i="219"/>
  <c r="AV388" i="219" s="1"/>
  <c r="AT433" i="219"/>
  <c r="AV433" i="219" s="1"/>
  <c r="AT311" i="219"/>
  <c r="AV311" i="219" s="1"/>
  <c r="AT329" i="219"/>
  <c r="AV329" i="219" s="1"/>
  <c r="AT354" i="219"/>
  <c r="AV354" i="219" s="1"/>
  <c r="AT242" i="219"/>
  <c r="AV242" i="219" s="1"/>
  <c r="AT180" i="219"/>
  <c r="AV180" i="219" s="1"/>
  <c r="AT294" i="219"/>
  <c r="AV294" i="219" s="1"/>
  <c r="AT252" i="219"/>
  <c r="AV252" i="219" s="1"/>
  <c r="AT185" i="219"/>
  <c r="AV185" i="219" s="1"/>
  <c r="AT110" i="219"/>
  <c r="AV110" i="219" s="1"/>
  <c r="AT107" i="219"/>
  <c r="AV107" i="219" s="1"/>
  <c r="AT115" i="219"/>
  <c r="AV115" i="219" s="1"/>
  <c r="AT68" i="219"/>
  <c r="AV68" i="219" s="1"/>
  <c r="AT301" i="219"/>
  <c r="AV301" i="219" s="1"/>
  <c r="AT48" i="219"/>
  <c r="AV48" i="219" s="1"/>
  <c r="AT105" i="219"/>
  <c r="AV105" i="219" s="1"/>
  <c r="AT488" i="219"/>
  <c r="AV488" i="219" s="1"/>
  <c r="AT475" i="219"/>
  <c r="AV475" i="219" s="1"/>
  <c r="AT407" i="219"/>
  <c r="AV407" i="219" s="1"/>
  <c r="AT400" i="219"/>
  <c r="AV400" i="219" s="1"/>
  <c r="AT307" i="219"/>
  <c r="AV307" i="219" s="1"/>
  <c r="AT355" i="219"/>
  <c r="AV355" i="219" s="1"/>
  <c r="AT288" i="219"/>
  <c r="AV288" i="219" s="1"/>
  <c r="AT226" i="219"/>
  <c r="AV226" i="219" s="1"/>
  <c r="AT193" i="219"/>
  <c r="AV193" i="219" s="1"/>
  <c r="AT126" i="219"/>
  <c r="AV126" i="219" s="1"/>
  <c r="AT160" i="219"/>
  <c r="AV160" i="219" s="1"/>
  <c r="AT19" i="219"/>
  <c r="AV19" i="219" s="1"/>
  <c r="AT485" i="219"/>
  <c r="AV485" i="219" s="1"/>
  <c r="AT468" i="219"/>
  <c r="AV468" i="219" s="1"/>
  <c r="AT450" i="219"/>
  <c r="AV450" i="219" s="1"/>
  <c r="AT396" i="219"/>
  <c r="AV396" i="219" s="1"/>
  <c r="AT303" i="219"/>
  <c r="AV303" i="219" s="1"/>
  <c r="AT336" i="219"/>
  <c r="AV336" i="219" s="1"/>
  <c r="AT290" i="219"/>
  <c r="AV290" i="219" s="1"/>
  <c r="AT211" i="219"/>
  <c r="AV211" i="219" s="1"/>
  <c r="AT178" i="219"/>
  <c r="AV178" i="219" s="1"/>
  <c r="AT122" i="219"/>
  <c r="AV122" i="219" s="1"/>
  <c r="AT209" i="219"/>
  <c r="AV209" i="219" s="1"/>
  <c r="AT233" i="219"/>
  <c r="AV233" i="219" s="1"/>
  <c r="AT56" i="219"/>
  <c r="AV56" i="219" s="1"/>
  <c r="AT23" i="219"/>
  <c r="AV23" i="219" s="1"/>
  <c r="AT477" i="219"/>
  <c r="AV477" i="219" s="1"/>
  <c r="AT464" i="219"/>
  <c r="AV464" i="219" s="1"/>
  <c r="AT425" i="219"/>
  <c r="AV425" i="219" s="1"/>
  <c r="AT381" i="219"/>
  <c r="AV381" i="219" s="1"/>
  <c r="AT347" i="219"/>
  <c r="AV347" i="219" s="1"/>
  <c r="AT333" i="219"/>
  <c r="AV333" i="219" s="1"/>
  <c r="AT247" i="219"/>
  <c r="AV247" i="219" s="1"/>
  <c r="AT207" i="219"/>
  <c r="AV207" i="219" s="1"/>
  <c r="AT174" i="219"/>
  <c r="AV174" i="219" s="1"/>
  <c r="AT118" i="219"/>
  <c r="AV118" i="219" s="1"/>
  <c r="AT162" i="219"/>
  <c r="AV162" i="219" s="1"/>
  <c r="AT27" i="219"/>
  <c r="AV27" i="219" s="1"/>
  <c r="AT443" i="219"/>
  <c r="AV443" i="219" s="1"/>
  <c r="AT460" i="219"/>
  <c r="AV460" i="219" s="1"/>
  <c r="AT514" i="219"/>
  <c r="AV514" i="219" s="1"/>
  <c r="AT377" i="219"/>
  <c r="AV377" i="219" s="1"/>
  <c r="AT318" i="219"/>
  <c r="AV318" i="219" s="1"/>
  <c r="AT382" i="219"/>
  <c r="AV382" i="219" s="1"/>
  <c r="AT225" i="219"/>
  <c r="AV225" i="219" s="1"/>
  <c r="AT203" i="219"/>
  <c r="AV203" i="219" s="1"/>
  <c r="AT170" i="219"/>
  <c r="AV170" i="219" s="1"/>
  <c r="AT103" i="219"/>
  <c r="AV103" i="219" s="1"/>
  <c r="AT143" i="219"/>
  <c r="AV143" i="219" s="1"/>
  <c r="AT114" i="219"/>
  <c r="AV114" i="219" s="1"/>
  <c r="AT83" i="219"/>
  <c r="AV83" i="219" s="1"/>
  <c r="AT30" i="219"/>
  <c r="AV30" i="219" s="1"/>
  <c r="AT439" i="219"/>
  <c r="AV439" i="219" s="1"/>
  <c r="AT449" i="219"/>
  <c r="AV449" i="219" s="1"/>
  <c r="AT491" i="219"/>
  <c r="AV491" i="219" s="1"/>
  <c r="AT373" i="219"/>
  <c r="AV373" i="219" s="1"/>
  <c r="AT506" i="219"/>
  <c r="AV506" i="219" s="1"/>
  <c r="AT378" i="219"/>
  <c r="AV378" i="219" s="1"/>
  <c r="AT202" i="219"/>
  <c r="AV202" i="219" s="1"/>
  <c r="AT196" i="219"/>
  <c r="AV196" i="219" s="1"/>
  <c r="AT166" i="219"/>
  <c r="AT99" i="219"/>
  <c r="AV99" i="219" s="1"/>
  <c r="AT42" i="219"/>
  <c r="AV42" i="219" s="1"/>
  <c r="AT520" i="219"/>
  <c r="AV520" i="219" s="1"/>
  <c r="AT442" i="219"/>
  <c r="AV442" i="219" s="1"/>
  <c r="AT427" i="219"/>
  <c r="AV427" i="219" s="1"/>
  <c r="AT369" i="219"/>
  <c r="AV369" i="219" s="1"/>
  <c r="AT457" i="219"/>
  <c r="AV457" i="219" s="1"/>
  <c r="AT374" i="219"/>
  <c r="AV374" i="219" s="1"/>
  <c r="AT195" i="219"/>
  <c r="AV195" i="219" s="1"/>
  <c r="AT188" i="219"/>
  <c r="AV188" i="219" s="1"/>
  <c r="AT163" i="219"/>
  <c r="AV163" i="219" s="1"/>
  <c r="AT92" i="219"/>
  <c r="AV92" i="219" s="1"/>
  <c r="AT87" i="219"/>
  <c r="AV87" i="219" s="1"/>
  <c r="AT53" i="219"/>
  <c r="AV53" i="219" s="1"/>
  <c r="AT516" i="219"/>
  <c r="AV516" i="219" s="1"/>
  <c r="AT398" i="219"/>
  <c r="AV398" i="219" s="1"/>
  <c r="AT399" i="219"/>
  <c r="AV399" i="219" s="1"/>
  <c r="AT366" i="219"/>
  <c r="AV366" i="219" s="1"/>
  <c r="AT343" i="219"/>
  <c r="AV343" i="219" s="1"/>
  <c r="AT328" i="219"/>
  <c r="AV328" i="219" s="1"/>
  <c r="AT191" i="219"/>
  <c r="AV191" i="219" s="1"/>
  <c r="AT262" i="219"/>
  <c r="AV262" i="219" s="1"/>
  <c r="AT159" i="219"/>
  <c r="AV159" i="219" s="1"/>
  <c r="AT88" i="219"/>
  <c r="AV88" i="219" s="1"/>
  <c r="AT37" i="219"/>
  <c r="AV37" i="219" s="1"/>
  <c r="AT31" i="219"/>
  <c r="AV31" i="219" s="1"/>
  <c r="AT482" i="219"/>
  <c r="AV482" i="219" s="1"/>
  <c r="AT364" i="219"/>
  <c r="AV364" i="219" s="1"/>
  <c r="AT342" i="219"/>
  <c r="AV342" i="219" s="1"/>
  <c r="AT406" i="219"/>
  <c r="AV406" i="219" s="1"/>
  <c r="AT263" i="219"/>
  <c r="AV263" i="219" s="1"/>
  <c r="AT295" i="219"/>
  <c r="AV295" i="219" s="1"/>
  <c r="AT157" i="219"/>
  <c r="AV157" i="219" s="1"/>
  <c r="AT309" i="219"/>
  <c r="AV309" i="219" s="1"/>
  <c r="AT205" i="219"/>
  <c r="AV205" i="219" s="1"/>
  <c r="AT127" i="219"/>
  <c r="AV127" i="219" s="1"/>
  <c r="AT76" i="219"/>
  <c r="AV76" i="219" s="1"/>
  <c r="AT106" i="219"/>
  <c r="AV106" i="219" s="1"/>
  <c r="AT35" i="219"/>
  <c r="AV35" i="219" s="1"/>
  <c r="AT474" i="219"/>
  <c r="AV474" i="219" s="1"/>
  <c r="AT360" i="219"/>
  <c r="AV360" i="219" s="1"/>
  <c r="AT338" i="219"/>
  <c r="AV338" i="219" s="1"/>
  <c r="AT424" i="219"/>
  <c r="AV424" i="219" s="1"/>
  <c r="AT259" i="219"/>
  <c r="AV259" i="219" s="1"/>
  <c r="AT265" i="219"/>
  <c r="AV265" i="219" s="1"/>
  <c r="AT153" i="219"/>
  <c r="AV153" i="219" s="1"/>
  <c r="AT296" i="219"/>
  <c r="AV296" i="219" s="1"/>
  <c r="AT175" i="219"/>
  <c r="AV175" i="219" s="1"/>
  <c r="AT123" i="219"/>
  <c r="AV123" i="219" s="1"/>
  <c r="AT190" i="219"/>
  <c r="AV190" i="219" s="1"/>
  <c r="AT39" i="219"/>
  <c r="AV39" i="219" s="1"/>
  <c r="AT81" i="219"/>
  <c r="AV81" i="219" s="1"/>
  <c r="AT513" i="219"/>
  <c r="AV513" i="219" s="1"/>
  <c r="AT356" i="219"/>
  <c r="AV356" i="219" s="1"/>
  <c r="AT331" i="219"/>
  <c r="AV331" i="219" s="1"/>
  <c r="AT503" i="219"/>
  <c r="AV503" i="219" s="1"/>
  <c r="AT255" i="219"/>
  <c r="AV255" i="219" s="1"/>
  <c r="AT261" i="219"/>
  <c r="AV261" i="219" s="1"/>
  <c r="AT292" i="219"/>
  <c r="AV292" i="219" s="1"/>
  <c r="AT248" i="219"/>
  <c r="AV248" i="219" s="1"/>
  <c r="AT167" i="219"/>
  <c r="AV167" i="219" s="1"/>
  <c r="AT112" i="219"/>
  <c r="AV112" i="219" s="1"/>
  <c r="AT13" i="219"/>
  <c r="AV13" i="219" s="1"/>
  <c r="AT85" i="219"/>
  <c r="AV85" i="219" s="1"/>
  <c r="AT509" i="219"/>
  <c r="AV509" i="219" s="1"/>
  <c r="AT327" i="219"/>
  <c r="AT321" i="219"/>
  <c r="AV321" i="219" s="1"/>
  <c r="AT269" i="219"/>
  <c r="AV269" i="219" s="1"/>
  <c r="AT152" i="219"/>
  <c r="AV152" i="219" s="1"/>
  <c r="AT21" i="219"/>
  <c r="AV21" i="219" s="1"/>
  <c r="AT502" i="219"/>
  <c r="AV502" i="219" s="1"/>
  <c r="AT323" i="219"/>
  <c r="AV323" i="219" s="1"/>
  <c r="AT314" i="219"/>
  <c r="AV314" i="219" s="1"/>
  <c r="AT245" i="219"/>
  <c r="AV245" i="219" s="1"/>
  <c r="AT150" i="219"/>
  <c r="AV150" i="219" s="1"/>
  <c r="AT67" i="219"/>
  <c r="AV67" i="219" s="1"/>
  <c r="AT89" i="219"/>
  <c r="AV89" i="219" s="1"/>
  <c r="AT498" i="219"/>
  <c r="AV498" i="219" s="1"/>
  <c r="AT429" i="219"/>
  <c r="AV429" i="219" s="1"/>
  <c r="AT367" i="219"/>
  <c r="AV367" i="219" s="1"/>
  <c r="AT240" i="219"/>
  <c r="AV240" i="219" s="1"/>
  <c r="AT148" i="219"/>
  <c r="AV148" i="219" s="1"/>
  <c r="AT100" i="219"/>
  <c r="AV100" i="219" s="1"/>
  <c r="AT93" i="219"/>
  <c r="AV93" i="219" s="1"/>
  <c r="AT483" i="219"/>
  <c r="AV483" i="219" s="1"/>
  <c r="AT438" i="219"/>
  <c r="AV438" i="219" s="1"/>
  <c r="AT363" i="219"/>
  <c r="AV363" i="219" s="1"/>
  <c r="AT231" i="219"/>
  <c r="AV231" i="219" s="1"/>
  <c r="AT244" i="219"/>
  <c r="AV244" i="219" s="1"/>
  <c r="AT104" i="219"/>
  <c r="AV104" i="219" s="1"/>
  <c r="AT479" i="219"/>
  <c r="AV479" i="219" s="1"/>
  <c r="AT403" i="219"/>
  <c r="AV403" i="219" s="1"/>
  <c r="AT359" i="219"/>
  <c r="AV359" i="219" s="1"/>
  <c r="AT243" i="219"/>
  <c r="AV243" i="219" s="1"/>
  <c r="AT133" i="219"/>
  <c r="AV133" i="219" s="1"/>
  <c r="AT267" i="219"/>
  <c r="AV267" i="219" s="1"/>
  <c r="AT46" i="219"/>
  <c r="AV46" i="219" s="1"/>
  <c r="AT61" i="219"/>
  <c r="AV61" i="219" s="1"/>
  <c r="AT394" i="219"/>
  <c r="AV394" i="219" s="1"/>
  <c r="AT362" i="219"/>
  <c r="AV362" i="219" s="1"/>
  <c r="AT326" i="219"/>
  <c r="AV326" i="219" s="1"/>
  <c r="AT260" i="219"/>
  <c r="AV260" i="219" s="1"/>
  <c r="AT84" i="219"/>
  <c r="AV84" i="219" s="1"/>
  <c r="AT131" i="219"/>
  <c r="AV131" i="219" s="1"/>
  <c r="AT66" i="219"/>
  <c r="AV66" i="219" s="1"/>
  <c r="AT390" i="219"/>
  <c r="AV390" i="219" s="1"/>
  <c r="AT499" i="219"/>
  <c r="AV499" i="219" s="1"/>
  <c r="AT324" i="219"/>
  <c r="AV324" i="219" s="1"/>
  <c r="AT258" i="219"/>
  <c r="AV258" i="219" s="1"/>
  <c r="AT77" i="219"/>
  <c r="AV77" i="219" s="1"/>
  <c r="AT454" i="219"/>
  <c r="AV454" i="219" s="1"/>
  <c r="AT128" i="219"/>
  <c r="AV128" i="219" s="1"/>
  <c r="AT379" i="219"/>
  <c r="AV379" i="219" s="1"/>
  <c r="AT412" i="219"/>
  <c r="AV412" i="219" s="1"/>
  <c r="AT310" i="219"/>
  <c r="AV310" i="219" s="1"/>
  <c r="AT256" i="219"/>
  <c r="AV256" i="219" s="1"/>
  <c r="AT69" i="219"/>
  <c r="AV69" i="219" s="1"/>
  <c r="AT500" i="219"/>
  <c r="AV500" i="219" s="1"/>
  <c r="AT417" i="219"/>
  <c r="AV417" i="219" s="1"/>
  <c r="AT480" i="219"/>
  <c r="AV480" i="219" s="1"/>
  <c r="AT238" i="219"/>
  <c r="AV238" i="219" s="1"/>
  <c r="AT204" i="219"/>
  <c r="AV204" i="219" s="1"/>
  <c r="AT194" i="219"/>
  <c r="AV194" i="219" s="1"/>
  <c r="AT75" i="219"/>
  <c r="AV75" i="219" s="1"/>
  <c r="AT496" i="219"/>
  <c r="AV496" i="219" s="1"/>
  <c r="AT415" i="219"/>
  <c r="AV415" i="219" s="1"/>
  <c r="AT448" i="219"/>
  <c r="AV448" i="219" s="1"/>
  <c r="AT234" i="219"/>
  <c r="AV234" i="219" s="1"/>
  <c r="AT200" i="219"/>
  <c r="AV200" i="219" s="1"/>
  <c r="AT171" i="219"/>
  <c r="AV171" i="219" s="1"/>
  <c r="AT16" i="219"/>
  <c r="AV16" i="219" s="1"/>
  <c r="AT371" i="219"/>
  <c r="AV371" i="219" s="1"/>
  <c r="AT302" i="219"/>
  <c r="AV302" i="219" s="1"/>
  <c r="AT134" i="219"/>
  <c r="AV134" i="219" s="1"/>
  <c r="AT51" i="219"/>
  <c r="AV51" i="219" s="1"/>
  <c r="AT349" i="219"/>
  <c r="AV349" i="219" s="1"/>
  <c r="AT257" i="219"/>
  <c r="AV257" i="219" s="1"/>
  <c r="AT108" i="219"/>
  <c r="AV108" i="219" s="1"/>
  <c r="AT59" i="219"/>
  <c r="AV59" i="219" s="1"/>
  <c r="AT421" i="219"/>
  <c r="AV421" i="219" s="1"/>
  <c r="AT253" i="219"/>
  <c r="AV253" i="219" s="1"/>
  <c r="AT237" i="219"/>
  <c r="AV237" i="219" s="1"/>
  <c r="AT413" i="219"/>
  <c r="AV413" i="219" s="1"/>
  <c r="AT335" i="219"/>
  <c r="AV335" i="219" s="1"/>
  <c r="AT151" i="219"/>
  <c r="AV151" i="219" s="1"/>
  <c r="AT372" i="219"/>
  <c r="AV372" i="219" s="1"/>
  <c r="AT187" i="219"/>
  <c r="AV187" i="219" s="1"/>
  <c r="AT41" i="219"/>
  <c r="AV41" i="219" s="1"/>
  <c r="AT91" i="219"/>
  <c r="AV91" i="219" s="1"/>
  <c r="AT365" i="219"/>
  <c r="AV365" i="219" s="1"/>
  <c r="AT176" i="219"/>
  <c r="AV176" i="219" s="1"/>
  <c r="AT95" i="219"/>
  <c r="AV95" i="219" s="1"/>
  <c r="AT361" i="219"/>
  <c r="AV361" i="219" s="1"/>
  <c r="AT172" i="219"/>
  <c r="AV172" i="219" s="1"/>
  <c r="AT47" i="219"/>
  <c r="AV47" i="219" s="1"/>
  <c r="AT357" i="219"/>
  <c r="AV357" i="219" s="1"/>
  <c r="AT168" i="219"/>
  <c r="AV168" i="219" s="1"/>
  <c r="AT72" i="219"/>
  <c r="AV72" i="219" s="1"/>
  <c r="AT346" i="219"/>
  <c r="AV346" i="219" s="1"/>
  <c r="AT161" i="219"/>
  <c r="AV161" i="219" s="1"/>
  <c r="AT507" i="219"/>
  <c r="AV507" i="219" s="1"/>
  <c r="AT435" i="219"/>
  <c r="AV435" i="219" s="1"/>
  <c r="AT229" i="219"/>
  <c r="AV229" i="219" s="1"/>
  <c r="AT489" i="219"/>
  <c r="AV489" i="219" s="1"/>
  <c r="AT125" i="219"/>
  <c r="AV125" i="219" s="1"/>
  <c r="AT486" i="219"/>
  <c r="AV486" i="219" s="1"/>
  <c r="AT121" i="219"/>
  <c r="AV121" i="219" s="1"/>
  <c r="AT375" i="219"/>
  <c r="AV375" i="219" s="1"/>
  <c r="AT138" i="219"/>
  <c r="AV138" i="219" s="1"/>
  <c r="AT410" i="219"/>
  <c r="AV410" i="219" s="1"/>
  <c r="AT408" i="219"/>
  <c r="AV408" i="219" s="1"/>
  <c r="AT461" i="219"/>
  <c r="AV461" i="219" s="1"/>
  <c r="AT428" i="219"/>
  <c r="AV428" i="219" s="1"/>
  <c r="AT325" i="219"/>
  <c r="AV325" i="219" s="1"/>
  <c r="AT12" i="219"/>
  <c r="AT306" i="219"/>
  <c r="AV306" i="219" s="1"/>
  <c r="AT250" i="219"/>
  <c r="AV250" i="219" s="1"/>
  <c r="AT102" i="219"/>
  <c r="AV102" i="219" s="1"/>
  <c r="AT519" i="219"/>
  <c r="AV519" i="219" s="1"/>
  <c r="AT492" i="219"/>
  <c r="AV492" i="219" s="1"/>
  <c r="AT501" i="219"/>
  <c r="AV501" i="219" s="1"/>
  <c r="AT497" i="219"/>
  <c r="AV497" i="219" s="1"/>
  <c r="AT270" i="219"/>
  <c r="AV270" i="219" s="1"/>
  <c r="AT218" i="219"/>
  <c r="AV218" i="219" s="1"/>
  <c r="AT129" i="219"/>
  <c r="AV129" i="219" s="1"/>
  <c r="AT493" i="219"/>
  <c r="AV493" i="219" s="1"/>
  <c r="AT297" i="219"/>
  <c r="AV297" i="219" s="1"/>
  <c r="AT316" i="219"/>
  <c r="AV316" i="219" s="1"/>
  <c r="AT308" i="219"/>
  <c r="AV308" i="219" s="1"/>
  <c r="AT239" i="219"/>
  <c r="AV239" i="219" s="1"/>
  <c r="AT132" i="219"/>
  <c r="AV132" i="219" s="1"/>
  <c r="AT241" i="219"/>
  <c r="AV241" i="219" s="1"/>
  <c r="AT197" i="219"/>
  <c r="AV197" i="219" s="1"/>
  <c r="U119" i="221"/>
  <c r="K6" i="221"/>
  <c r="AP6" i="222"/>
  <c r="AL29" i="2" s="1"/>
  <c r="U56" i="223"/>
  <c r="U84" i="222"/>
  <c r="AN6" i="224"/>
  <c r="AJ31" i="2" s="1"/>
  <c r="AT222" i="208"/>
  <c r="AV222" i="208" s="1"/>
  <c r="AT78" i="208"/>
  <c r="AV78" i="208" s="1"/>
  <c r="AT485" i="208"/>
  <c r="AV485" i="208" s="1"/>
  <c r="AT508" i="208"/>
  <c r="AV508" i="208" s="1"/>
  <c r="AT421" i="208"/>
  <c r="AV421" i="208" s="1"/>
  <c r="AT434" i="208"/>
  <c r="AV434" i="208" s="1"/>
  <c r="AT408" i="208"/>
  <c r="AV408" i="208" s="1"/>
  <c r="AT324" i="208"/>
  <c r="AV324" i="208" s="1"/>
  <c r="AT423" i="208"/>
  <c r="AV423" i="208" s="1"/>
  <c r="AT357" i="208"/>
  <c r="AV357" i="208" s="1"/>
  <c r="AT248" i="208"/>
  <c r="AV248" i="208" s="1"/>
  <c r="AT286" i="208"/>
  <c r="AV286" i="208" s="1"/>
  <c r="AT383" i="208"/>
  <c r="AV383" i="208" s="1"/>
  <c r="AT166" i="208"/>
  <c r="AV166" i="208" s="1"/>
  <c r="AT346" i="208"/>
  <c r="AV346" i="208" s="1"/>
  <c r="AT122" i="208"/>
  <c r="AV122" i="208" s="1"/>
  <c r="AT150" i="208"/>
  <c r="AV150" i="208" s="1"/>
  <c r="AT175" i="208"/>
  <c r="AV175" i="208" s="1"/>
  <c r="AT241" i="208"/>
  <c r="AV241" i="208" s="1"/>
  <c r="AT134" i="208"/>
  <c r="AV134" i="208" s="1"/>
  <c r="AT15" i="208"/>
  <c r="AV15" i="208" s="1"/>
  <c r="AT191" i="208"/>
  <c r="AV191" i="208" s="1"/>
  <c r="AT24" i="208"/>
  <c r="AV24" i="208" s="1"/>
  <c r="AT37" i="208"/>
  <c r="AV37" i="208" s="1"/>
  <c r="AT267" i="208"/>
  <c r="AV267" i="208" s="1"/>
  <c r="AT481" i="208"/>
  <c r="AV481" i="208" s="1"/>
  <c r="AT501" i="208"/>
  <c r="AV501" i="208" s="1"/>
  <c r="AT418" i="208"/>
  <c r="AV418" i="208" s="1"/>
  <c r="AT430" i="208"/>
  <c r="AV430" i="208" s="1"/>
  <c r="AT406" i="208"/>
  <c r="AV406" i="208" s="1"/>
  <c r="AT518" i="208"/>
  <c r="AV518" i="208" s="1"/>
  <c r="AT407" i="208"/>
  <c r="AV407" i="208" s="1"/>
  <c r="AT321" i="208"/>
  <c r="AV321" i="208" s="1"/>
  <c r="AT244" i="208"/>
  <c r="AV244" i="208" s="1"/>
  <c r="AT284" i="208"/>
  <c r="AV284" i="208" s="1"/>
  <c r="AT316" i="208"/>
  <c r="AV316" i="208" s="1"/>
  <c r="AT326" i="208"/>
  <c r="AV326" i="208" s="1"/>
  <c r="AT310" i="208"/>
  <c r="AV310" i="208" s="1"/>
  <c r="AT118" i="208"/>
  <c r="AV118" i="208" s="1"/>
  <c r="AT143" i="208"/>
  <c r="AV143" i="208" s="1"/>
  <c r="AT117" i="208"/>
  <c r="AV117" i="208" s="1"/>
  <c r="AT235" i="208"/>
  <c r="AV235" i="208" s="1"/>
  <c r="AT100" i="208"/>
  <c r="AV100" i="208" s="1"/>
  <c r="AT202" i="208"/>
  <c r="AV202" i="208" s="1"/>
  <c r="AT184" i="208"/>
  <c r="AV184" i="208" s="1"/>
  <c r="AT20" i="208"/>
  <c r="AV20" i="208" s="1"/>
  <c r="AT51" i="208"/>
  <c r="AV51" i="208" s="1"/>
  <c r="AT477" i="208"/>
  <c r="AV477" i="208" s="1"/>
  <c r="AT497" i="208"/>
  <c r="AV497" i="208" s="1"/>
  <c r="AT414" i="208"/>
  <c r="AV414" i="208" s="1"/>
  <c r="AT426" i="208"/>
  <c r="AV426" i="208" s="1"/>
  <c r="AT472" i="208"/>
  <c r="AV472" i="208" s="1"/>
  <c r="AT499" i="208"/>
  <c r="AV499" i="208" s="1"/>
  <c r="AT484" i="208"/>
  <c r="AV484" i="208" s="1"/>
  <c r="AT442" i="208"/>
  <c r="AV442" i="208" s="1"/>
  <c r="AT240" i="208"/>
  <c r="AV240" i="208" s="1"/>
  <c r="AT356" i="208"/>
  <c r="AV356" i="208" s="1"/>
  <c r="AT311" i="208"/>
  <c r="AV311" i="208" s="1"/>
  <c r="AT271" i="208"/>
  <c r="AV271" i="208" s="1"/>
  <c r="AT279" i="208"/>
  <c r="AV279" i="208" s="1"/>
  <c r="AT111" i="208"/>
  <c r="AV111" i="208" s="1"/>
  <c r="AT139" i="208"/>
  <c r="AV139" i="208" s="1"/>
  <c r="AT115" i="208"/>
  <c r="AV115" i="208" s="1"/>
  <c r="AT221" i="208"/>
  <c r="AV221" i="208" s="1"/>
  <c r="AT94" i="208"/>
  <c r="AV94" i="208" s="1"/>
  <c r="AT199" i="208"/>
  <c r="AV199" i="208" s="1"/>
  <c r="AT179" i="208"/>
  <c r="AV179" i="208" s="1"/>
  <c r="AT16" i="208"/>
  <c r="AV16" i="208" s="1"/>
  <c r="AT55" i="208"/>
  <c r="AV55" i="208" s="1"/>
  <c r="AT301" i="208"/>
  <c r="AV301" i="208" s="1"/>
  <c r="AT420" i="208"/>
  <c r="AV420" i="208" s="1"/>
  <c r="AT121" i="208"/>
  <c r="AV121" i="208" s="1"/>
  <c r="AT473" i="208"/>
  <c r="AV473" i="208" s="1"/>
  <c r="AT493" i="208"/>
  <c r="AV493" i="208" s="1"/>
  <c r="AT517" i="208"/>
  <c r="AV517" i="208" s="1"/>
  <c r="AT422" i="208"/>
  <c r="AV422" i="208" s="1"/>
  <c r="AT410" i="208"/>
  <c r="AV410" i="208" s="1"/>
  <c r="AT435" i="208"/>
  <c r="AV435" i="208" s="1"/>
  <c r="AT465" i="208"/>
  <c r="AV465" i="208" s="1"/>
  <c r="AT390" i="208"/>
  <c r="AV390" i="208" s="1"/>
  <c r="AT236" i="208"/>
  <c r="AV236" i="208" s="1"/>
  <c r="AT350" i="208"/>
  <c r="AV350" i="208" s="1"/>
  <c r="AT304" i="208"/>
  <c r="AV304" i="208" s="1"/>
  <c r="AT336" i="208"/>
  <c r="AV336" i="208" s="1"/>
  <c r="AT246" i="208"/>
  <c r="AV246" i="208" s="1"/>
  <c r="AT228" i="208"/>
  <c r="AV228" i="208" s="1"/>
  <c r="AT135" i="208"/>
  <c r="AV135" i="208" s="1"/>
  <c r="AT110" i="208"/>
  <c r="AV110" i="208" s="1"/>
  <c r="AT214" i="208"/>
  <c r="AV214" i="208" s="1"/>
  <c r="AT87" i="208"/>
  <c r="AV87" i="208" s="1"/>
  <c r="AT194" i="208"/>
  <c r="AV194" i="208" s="1"/>
  <c r="AT146" i="208"/>
  <c r="AV146" i="208" s="1"/>
  <c r="AT253" i="208"/>
  <c r="AV253" i="208" s="1"/>
  <c r="AT92" i="208"/>
  <c r="AV92" i="208" s="1"/>
  <c r="AT335" i="208"/>
  <c r="AV335" i="208" s="1"/>
  <c r="AT142" i="208"/>
  <c r="AV142" i="208" s="1"/>
  <c r="AT466" i="208"/>
  <c r="AV466" i="208" s="1"/>
  <c r="AT489" i="208"/>
  <c r="AV489" i="208" s="1"/>
  <c r="AT513" i="208"/>
  <c r="AV513" i="208" s="1"/>
  <c r="AT469" i="208"/>
  <c r="AV469" i="208" s="1"/>
  <c r="AT400" i="208"/>
  <c r="AV400" i="208" s="1"/>
  <c r="AT431" i="208"/>
  <c r="AV431" i="208" s="1"/>
  <c r="AT375" i="208"/>
  <c r="AV375" i="208" s="1"/>
  <c r="AT319" i="208"/>
  <c r="AV319" i="208" s="1"/>
  <c r="AT229" i="208"/>
  <c r="AV229" i="208" s="1"/>
  <c r="AT337" i="208"/>
  <c r="AV337" i="208" s="1"/>
  <c r="AT264" i="208"/>
  <c r="AV264" i="208" s="1"/>
  <c r="AT318" i="208"/>
  <c r="AV318" i="208" s="1"/>
  <c r="AT239" i="208"/>
  <c r="AV239" i="208" s="1"/>
  <c r="AT462" i="208"/>
  <c r="AV462" i="208" s="1"/>
  <c r="AT486" i="208"/>
  <c r="AV486" i="208" s="1"/>
  <c r="AT509" i="208"/>
  <c r="AV509" i="208" s="1"/>
  <c r="AT510" i="208"/>
  <c r="AV510" i="208" s="1"/>
  <c r="AT396" i="208"/>
  <c r="AV396" i="208" s="1"/>
  <c r="AT476" i="208"/>
  <c r="AV476" i="208" s="1"/>
  <c r="AT367" i="208"/>
  <c r="AV367" i="208" s="1"/>
  <c r="AT370" i="208"/>
  <c r="AV370" i="208" s="1"/>
  <c r="AT340" i="208"/>
  <c r="AV340" i="208" s="1"/>
  <c r="AT322" i="208"/>
  <c r="AV322" i="208" s="1"/>
  <c r="AT252" i="208"/>
  <c r="AV252" i="208" s="1"/>
  <c r="AT313" i="208"/>
  <c r="AV313" i="208" s="1"/>
  <c r="AT234" i="208"/>
  <c r="AV234" i="208" s="1"/>
  <c r="AT163" i="208"/>
  <c r="AV163" i="208" s="1"/>
  <c r="AT124" i="208"/>
  <c r="AV124" i="208" s="1"/>
  <c r="AT247" i="208"/>
  <c r="AV247" i="208" s="1"/>
  <c r="AT108" i="208"/>
  <c r="AV108" i="208" s="1"/>
  <c r="AT76" i="208"/>
  <c r="AV76" i="208" s="1"/>
  <c r="AT161" i="208"/>
  <c r="AV161" i="208" s="1"/>
  <c r="AT109" i="208"/>
  <c r="AV109" i="208" s="1"/>
  <c r="AT176" i="208"/>
  <c r="AV176" i="208" s="1"/>
  <c r="AT89" i="208"/>
  <c r="AV89" i="208" s="1"/>
  <c r="AT47" i="208"/>
  <c r="AV47" i="208" s="1"/>
  <c r="AT458" i="208"/>
  <c r="AV458" i="208" s="1"/>
  <c r="AT482" i="208"/>
  <c r="AV482" i="208" s="1"/>
  <c r="AT502" i="208"/>
  <c r="AV502" i="208" s="1"/>
  <c r="AT491" i="208"/>
  <c r="AV491" i="208" s="1"/>
  <c r="AT392" i="208"/>
  <c r="AV392" i="208" s="1"/>
  <c r="AT457" i="208"/>
  <c r="AV457" i="208" s="1"/>
  <c r="AT360" i="208"/>
  <c r="AV360" i="208" s="1"/>
  <c r="AT365" i="208"/>
  <c r="AV365" i="208" s="1"/>
  <c r="AT325" i="208"/>
  <c r="AV325" i="208" s="1"/>
  <c r="AT275" i="208"/>
  <c r="AV275" i="208" s="1"/>
  <c r="AT231" i="208"/>
  <c r="AV231" i="208" s="1"/>
  <c r="AT308" i="208"/>
  <c r="AV308" i="208" s="1"/>
  <c r="AT364" i="208"/>
  <c r="AV364" i="208" s="1"/>
  <c r="AT238" i="208"/>
  <c r="AV238" i="208" s="1"/>
  <c r="AT120" i="208"/>
  <c r="AV120" i="208" s="1"/>
  <c r="AT190" i="208"/>
  <c r="AV190" i="208" s="1"/>
  <c r="AT105" i="208"/>
  <c r="AV105" i="208" s="1"/>
  <c r="AT72" i="208"/>
  <c r="AV72" i="208" s="1"/>
  <c r="AT159" i="208"/>
  <c r="AV159" i="208" s="1"/>
  <c r="AT106" i="208"/>
  <c r="AV106" i="208" s="1"/>
  <c r="AT155" i="208"/>
  <c r="AV155" i="208" s="1"/>
  <c r="AT17" i="208"/>
  <c r="AV17" i="208" s="1"/>
  <c r="AT114" i="208"/>
  <c r="AV114" i="208" s="1"/>
  <c r="AT33" i="208"/>
  <c r="AV33" i="208" s="1"/>
  <c r="AT98" i="208"/>
  <c r="AV98" i="208" s="1"/>
  <c r="AT451" i="208"/>
  <c r="AV451" i="208" s="1"/>
  <c r="AT478" i="208"/>
  <c r="AV478" i="208" s="1"/>
  <c r="AT498" i="208"/>
  <c r="AV498" i="208" s="1"/>
  <c r="AT446" i="208"/>
  <c r="AV446" i="208" s="1"/>
  <c r="AT388" i="208"/>
  <c r="AV388" i="208" s="1"/>
  <c r="AT415" i="208"/>
  <c r="AV415" i="208" s="1"/>
  <c r="AT344" i="208"/>
  <c r="AV344" i="208" s="1"/>
  <c r="AT348" i="208"/>
  <c r="AV348" i="208" s="1"/>
  <c r="AT320" i="208"/>
  <c r="AV320" i="208" s="1"/>
  <c r="AT342" i="208"/>
  <c r="AV342" i="208" s="1"/>
  <c r="AT223" i="208"/>
  <c r="AV223" i="208" s="1"/>
  <c r="AT299" i="208"/>
  <c r="AV299" i="208" s="1"/>
  <c r="AT306" i="208"/>
  <c r="AV306" i="208" s="1"/>
  <c r="AT160" i="208"/>
  <c r="AV160" i="208" s="1"/>
  <c r="AT116" i="208"/>
  <c r="AV116" i="208" s="1"/>
  <c r="AT140" i="208"/>
  <c r="AV140" i="208" s="1"/>
  <c r="AT102" i="208"/>
  <c r="AV102" i="208" s="1"/>
  <c r="AT68" i="208"/>
  <c r="AV68" i="208" s="1"/>
  <c r="AT157" i="208"/>
  <c r="AV157" i="208" s="1"/>
  <c r="AT88" i="208"/>
  <c r="AV88" i="208" s="1"/>
  <c r="AT153" i="208"/>
  <c r="AV153" i="208" s="1"/>
  <c r="AT101" i="208"/>
  <c r="AV101" i="208" s="1"/>
  <c r="AT36" i="208"/>
  <c r="AV36" i="208" s="1"/>
  <c r="AT97" i="208"/>
  <c r="AV97" i="208" s="1"/>
  <c r="AT59" i="208"/>
  <c r="AV59" i="208" s="1"/>
  <c r="AT428" i="208"/>
  <c r="AV428" i="208" s="1"/>
  <c r="AT455" i="208"/>
  <c r="AV455" i="208" s="1"/>
  <c r="AT475" i="208"/>
  <c r="AV475" i="208" s="1"/>
  <c r="AT384" i="208"/>
  <c r="AV384" i="208" s="1"/>
  <c r="AT362" i="208"/>
  <c r="AV362" i="208" s="1"/>
  <c r="AT401" i="208"/>
  <c r="AV401" i="208" s="1"/>
  <c r="AT355" i="208"/>
  <c r="AV355" i="208" s="1"/>
  <c r="AT282" i="208"/>
  <c r="AV282" i="208" s="1"/>
  <c r="AT307" i="208"/>
  <c r="AV307" i="208" s="1"/>
  <c r="AT379" i="208"/>
  <c r="AV379" i="208" s="1"/>
  <c r="AT200" i="208"/>
  <c r="AV200" i="208" s="1"/>
  <c r="AT276" i="208"/>
  <c r="AV276" i="208" s="1"/>
  <c r="AT243" i="208"/>
  <c r="AV243" i="208" s="1"/>
  <c r="AT361" i="208"/>
  <c r="AV361" i="208" s="1"/>
  <c r="AT183" i="208"/>
  <c r="AV183" i="208" s="1"/>
  <c r="AT82" i="208"/>
  <c r="AV82" i="208" s="1"/>
  <c r="AT129" i="208"/>
  <c r="AV129" i="208" s="1"/>
  <c r="AT49" i="208"/>
  <c r="AV49" i="208" s="1"/>
  <c r="AT167" i="208"/>
  <c r="AV167" i="208" s="1"/>
  <c r="AT65" i="208"/>
  <c r="AV65" i="208" s="1"/>
  <c r="AT186" i="208"/>
  <c r="AV186" i="208" s="1"/>
  <c r="AT44" i="208"/>
  <c r="AV44" i="208" s="1"/>
  <c r="AT173" i="208"/>
  <c r="AV173" i="208" s="1"/>
  <c r="AT519" i="208"/>
  <c r="AV519" i="208" s="1"/>
  <c r="AT424" i="208"/>
  <c r="AV424" i="208" s="1"/>
  <c r="AT452" i="208"/>
  <c r="AV452" i="208" s="1"/>
  <c r="AT468" i="208"/>
  <c r="AV468" i="208" s="1"/>
  <c r="AT380" i="208"/>
  <c r="AV380" i="208" s="1"/>
  <c r="AT358" i="208"/>
  <c r="AV358" i="208" s="1"/>
  <c r="AT397" i="208"/>
  <c r="AV397" i="208" s="1"/>
  <c r="AT353" i="208"/>
  <c r="AV353" i="208" s="1"/>
  <c r="AT278" i="208"/>
  <c r="AV278" i="208" s="1"/>
  <c r="AT305" i="208"/>
  <c r="AV305" i="208" s="1"/>
  <c r="AT329" i="208"/>
  <c r="AV329" i="208" s="1"/>
  <c r="AT197" i="208"/>
  <c r="AV197" i="208" s="1"/>
  <c r="AT269" i="208"/>
  <c r="AV269" i="208" s="1"/>
  <c r="AT156" i="208"/>
  <c r="AV156" i="208" s="1"/>
  <c r="AT250" i="208"/>
  <c r="AV250" i="208" s="1"/>
  <c r="AT162" i="208"/>
  <c r="AV162" i="208" s="1"/>
  <c r="AT75" i="208"/>
  <c r="AV75" i="208" s="1"/>
  <c r="AT127" i="208"/>
  <c r="AV127" i="208" s="1"/>
  <c r="AT42" i="208"/>
  <c r="AV42" i="208" s="1"/>
  <c r="AT125" i="208"/>
  <c r="AV125" i="208" s="1"/>
  <c r="AT58" i="208"/>
  <c r="AV58" i="208" s="1"/>
  <c r="AT432" i="208"/>
  <c r="AV432" i="208" s="1"/>
  <c r="AT479" i="208"/>
  <c r="AV479" i="208" s="1"/>
  <c r="AT366" i="208"/>
  <c r="AV366" i="208" s="1"/>
  <c r="AT371" i="208"/>
  <c r="AV371" i="208" s="1"/>
  <c r="AT327" i="208"/>
  <c r="AV327" i="208" s="1"/>
  <c r="AT204" i="208"/>
  <c r="AV204" i="208" s="1"/>
  <c r="AT363" i="208"/>
  <c r="AV363" i="208" s="1"/>
  <c r="AT209" i="208"/>
  <c r="AV209" i="208" s="1"/>
  <c r="AT211" i="208"/>
  <c r="AV211" i="208" s="1"/>
  <c r="AT23" i="208"/>
  <c r="AV23" i="208" s="1"/>
  <c r="AT43" i="208"/>
  <c r="AV43" i="208" s="1"/>
  <c r="AT488" i="208"/>
  <c r="AV488" i="208" s="1"/>
  <c r="AT22" i="208"/>
  <c r="AV22" i="208" s="1"/>
  <c r="AT503" i="208"/>
  <c r="AV503" i="208" s="1"/>
  <c r="AT172" i="208"/>
  <c r="AV172" i="208" s="1"/>
  <c r="AT427" i="208"/>
  <c r="AV427" i="208" s="1"/>
  <c r="AT417" i="208"/>
  <c r="AV417" i="208" s="1"/>
  <c r="AT464" i="208"/>
  <c r="AV464" i="208" s="1"/>
  <c r="AT354" i="208"/>
  <c r="AV354" i="208" s="1"/>
  <c r="AT345" i="208"/>
  <c r="AV345" i="208" s="1"/>
  <c r="AT298" i="208"/>
  <c r="AV298" i="208" s="1"/>
  <c r="AT193" i="208"/>
  <c r="AV193" i="208" s="1"/>
  <c r="AT152" i="208"/>
  <c r="AV152" i="208" s="1"/>
  <c r="AT195" i="208"/>
  <c r="AV195" i="208" s="1"/>
  <c r="AT192" i="208"/>
  <c r="AV192" i="208" s="1"/>
  <c r="AT19" i="208"/>
  <c r="AV19" i="208" s="1"/>
  <c r="AT39" i="208"/>
  <c r="AV39" i="208" s="1"/>
  <c r="AT454" i="208"/>
  <c r="AV454" i="208" s="1"/>
  <c r="AT395" i="208"/>
  <c r="AV395" i="208" s="1"/>
  <c r="AT341" i="208"/>
  <c r="AV341" i="208" s="1"/>
  <c r="AT254" i="208"/>
  <c r="AV254" i="208" s="1"/>
  <c r="AT262" i="208"/>
  <c r="AV262" i="208" s="1"/>
  <c r="AT258" i="208"/>
  <c r="AV258" i="208" s="1"/>
  <c r="AT18" i="208"/>
  <c r="AV18" i="208" s="1"/>
  <c r="AT413" i="208"/>
  <c r="AV413" i="208" s="1"/>
  <c r="AT460" i="208"/>
  <c r="AV460" i="208" s="1"/>
  <c r="AT347" i="208"/>
  <c r="AV347" i="208" s="1"/>
  <c r="AT323" i="208"/>
  <c r="AV323" i="208" s="1"/>
  <c r="AT296" i="208"/>
  <c r="AV296" i="208" s="1"/>
  <c r="AT189" i="208"/>
  <c r="AV189" i="208" s="1"/>
  <c r="AT145" i="208"/>
  <c r="AV145" i="208" s="1"/>
  <c r="AT188" i="208"/>
  <c r="AV188" i="208" s="1"/>
  <c r="AT187" i="208"/>
  <c r="AV187" i="208" s="1"/>
  <c r="AT182" i="208"/>
  <c r="AV182" i="208" s="1"/>
  <c r="AT35" i="208"/>
  <c r="AV35" i="208" s="1"/>
  <c r="AT505" i="208"/>
  <c r="AV505" i="208" s="1"/>
  <c r="AT25" i="208"/>
  <c r="AV25" i="208" s="1"/>
  <c r="AT409" i="208"/>
  <c r="AV409" i="208" s="1"/>
  <c r="AT456" i="208"/>
  <c r="AV456" i="208" s="1"/>
  <c r="AT343" i="208"/>
  <c r="AV343" i="208" s="1"/>
  <c r="AT312" i="208"/>
  <c r="AV312" i="208" s="1"/>
  <c r="AT294" i="208"/>
  <c r="AV294" i="208" s="1"/>
  <c r="AT185" i="208"/>
  <c r="AV185" i="208" s="1"/>
  <c r="AT141" i="208"/>
  <c r="AV141" i="208" s="1"/>
  <c r="AT151" i="208"/>
  <c r="AV151" i="208" s="1"/>
  <c r="AT180" i="208"/>
  <c r="AV180" i="208" s="1"/>
  <c r="AT91" i="208"/>
  <c r="AV91" i="208" s="1"/>
  <c r="AT31" i="208"/>
  <c r="AV31" i="208" s="1"/>
  <c r="AT14" i="208"/>
  <c r="AV14" i="208" s="1"/>
  <c r="AT293" i="208"/>
  <c r="AV293" i="208" s="1"/>
  <c r="AT520" i="208"/>
  <c r="AV520" i="208" s="1"/>
  <c r="AT449" i="208"/>
  <c r="AV449" i="208" s="1"/>
  <c r="AT339" i="208"/>
  <c r="AV339" i="208" s="1"/>
  <c r="AT411" i="208"/>
  <c r="AV411" i="208" s="1"/>
  <c r="AT292" i="208"/>
  <c r="AV292" i="208" s="1"/>
  <c r="AT178" i="208"/>
  <c r="AV178" i="208" s="1"/>
  <c r="AT137" i="208"/>
  <c r="AV137" i="208" s="1"/>
  <c r="AT149" i="208"/>
  <c r="AV149" i="208" s="1"/>
  <c r="AT177" i="208"/>
  <c r="AV177" i="208" s="1"/>
  <c r="AT225" i="208"/>
  <c r="AV225" i="208" s="1"/>
  <c r="AT220" i="208"/>
  <c r="AV220" i="208" s="1"/>
  <c r="AT21" i="208"/>
  <c r="AV21" i="208" s="1"/>
  <c r="AT437" i="208"/>
  <c r="AV437" i="208" s="1"/>
  <c r="AT144" i="208"/>
  <c r="AV144" i="208" s="1"/>
  <c r="AT291" i="208"/>
  <c r="AV291" i="208" s="1"/>
  <c r="AT463" i="208"/>
  <c r="AV463" i="208" s="1"/>
  <c r="AT287" i="208"/>
  <c r="AV287" i="208" s="1"/>
  <c r="AT93" i="208"/>
  <c r="AV93" i="208" s="1"/>
  <c r="AT26" i="208"/>
  <c r="AV26" i="208" s="1"/>
  <c r="AT516" i="208"/>
  <c r="AV516" i="208" s="1"/>
  <c r="AT445" i="208"/>
  <c r="AV445" i="208" s="1"/>
  <c r="AT332" i="208"/>
  <c r="AV332" i="208" s="1"/>
  <c r="AT398" i="208"/>
  <c r="AV398" i="208" s="1"/>
  <c r="AT290" i="208"/>
  <c r="AV290" i="208" s="1"/>
  <c r="AT174" i="208"/>
  <c r="AV174" i="208" s="1"/>
  <c r="AT133" i="208"/>
  <c r="AV133" i="208" s="1"/>
  <c r="AT107" i="208"/>
  <c r="AV107" i="208" s="1"/>
  <c r="AT331" i="208"/>
  <c r="AV331" i="208" s="1"/>
  <c r="AT218" i="208"/>
  <c r="AV218" i="208" s="1"/>
  <c r="AT112" i="208"/>
  <c r="AV112" i="208" s="1"/>
  <c r="W6" i="208"/>
  <c r="AT233" i="208"/>
  <c r="AV233" i="208" s="1"/>
  <c r="AT471" i="208"/>
  <c r="AV471" i="208" s="1"/>
  <c r="AT467" i="208"/>
  <c r="AV467" i="208" s="1"/>
  <c r="AT103" i="208"/>
  <c r="AV103" i="208" s="1"/>
  <c r="AT63" i="208"/>
  <c r="AV63" i="208" s="1"/>
  <c r="AT289" i="208"/>
  <c r="AV289" i="208" s="1"/>
  <c r="AT165" i="208"/>
  <c r="AV165" i="208" s="1"/>
  <c r="AT12" i="208"/>
  <c r="AT512" i="208"/>
  <c r="AV512" i="208" s="1"/>
  <c r="AT441" i="208"/>
  <c r="AV441" i="208" s="1"/>
  <c r="AT328" i="208"/>
  <c r="AV328" i="208" s="1"/>
  <c r="AT359" i="208"/>
  <c r="AV359" i="208" s="1"/>
  <c r="AT288" i="208"/>
  <c r="AV288" i="208" s="1"/>
  <c r="AT170" i="208"/>
  <c r="AV170" i="208" s="1"/>
  <c r="AT126" i="208"/>
  <c r="AV126" i="208" s="1"/>
  <c r="AT224" i="208"/>
  <c r="AV224" i="208" s="1"/>
  <c r="AT216" i="208"/>
  <c r="AV216" i="208" s="1"/>
  <c r="AT213" i="208"/>
  <c r="AV213" i="208" s="1"/>
  <c r="AT95" i="208"/>
  <c r="AV95" i="208" s="1"/>
  <c r="AT40" i="208"/>
  <c r="AV40" i="208" s="1"/>
  <c r="AT203" i="208"/>
  <c r="AV203" i="208" s="1"/>
  <c r="AT391" i="208"/>
  <c r="AV391" i="208" s="1"/>
  <c r="AT13" i="208"/>
  <c r="AV13" i="208" s="1"/>
  <c r="AT119" i="208"/>
  <c r="AV119" i="208" s="1"/>
  <c r="AT474" i="208"/>
  <c r="AV474" i="208" s="1"/>
  <c r="AT399" i="208"/>
  <c r="AV399" i="208" s="1"/>
  <c r="AT412" i="208"/>
  <c r="AV412" i="208" s="1"/>
  <c r="AT297" i="208"/>
  <c r="AV297" i="208" s="1"/>
  <c r="AT314" i="208"/>
  <c r="AV314" i="208" s="1"/>
  <c r="AT295" i="208"/>
  <c r="AV295" i="208" s="1"/>
  <c r="AT168" i="208"/>
  <c r="AV168" i="208" s="1"/>
  <c r="AT206" i="208"/>
  <c r="AV206" i="208" s="1"/>
  <c r="AT205" i="208"/>
  <c r="AV205" i="208" s="1"/>
  <c r="AT123" i="208"/>
  <c r="AV123" i="208" s="1"/>
  <c r="AT261" i="208"/>
  <c r="AV261" i="208" s="1"/>
  <c r="AT171" i="208"/>
  <c r="AV171" i="208" s="1"/>
  <c r="AT66" i="208"/>
  <c r="AV66" i="208" s="1"/>
  <c r="AT201" i="208"/>
  <c r="AV201" i="208" s="1"/>
  <c r="AT511" i="208"/>
  <c r="AV511" i="208" s="1"/>
  <c r="AT444" i="208"/>
  <c r="AV444" i="208" s="1"/>
  <c r="AT372" i="208"/>
  <c r="AV372" i="208" s="1"/>
  <c r="AT389" i="208"/>
  <c r="AV389" i="208" s="1"/>
  <c r="AT270" i="208"/>
  <c r="AV270" i="208" s="1"/>
  <c r="AT302" i="208"/>
  <c r="AV302" i="208" s="1"/>
  <c r="AT315" i="208"/>
  <c r="AV315" i="208" s="1"/>
  <c r="AT265" i="208"/>
  <c r="AV265" i="208" s="1"/>
  <c r="AT90" i="208"/>
  <c r="AV90" i="208" s="1"/>
  <c r="AT64" i="208"/>
  <c r="AV64" i="208" s="1"/>
  <c r="AT196" i="208"/>
  <c r="AV196" i="208" s="1"/>
  <c r="AT57" i="208"/>
  <c r="AV57" i="208" s="1"/>
  <c r="AT41" i="208"/>
  <c r="AV41" i="208" s="1"/>
  <c r="AT496" i="208"/>
  <c r="AV496" i="208" s="1"/>
  <c r="AT461" i="208"/>
  <c r="AV461" i="208" s="1"/>
  <c r="AT268" i="208"/>
  <c r="AV268" i="208" s="1"/>
  <c r="AT67" i="208"/>
  <c r="AV67" i="208" s="1"/>
  <c r="AT148" i="208"/>
  <c r="AV148" i="208" s="1"/>
  <c r="AT70" i="208"/>
  <c r="AV70" i="208" s="1"/>
  <c r="AT230" i="208"/>
  <c r="AV230" i="208" s="1"/>
  <c r="AT507" i="208"/>
  <c r="AV507" i="208" s="1"/>
  <c r="AT440" i="208"/>
  <c r="AV440" i="208" s="1"/>
  <c r="AT416" i="208"/>
  <c r="AV416" i="208" s="1"/>
  <c r="AT382" i="208"/>
  <c r="AV382" i="208" s="1"/>
  <c r="AT263" i="208"/>
  <c r="AV263" i="208" s="1"/>
  <c r="AT280" i="208"/>
  <c r="AV280" i="208" s="1"/>
  <c r="AT303" i="208"/>
  <c r="AV303" i="208" s="1"/>
  <c r="AT242" i="208"/>
  <c r="AV242" i="208" s="1"/>
  <c r="AT86" i="208"/>
  <c r="AV86" i="208" s="1"/>
  <c r="AT61" i="208"/>
  <c r="AV61" i="208" s="1"/>
  <c r="AT132" i="208"/>
  <c r="AV132" i="208" s="1"/>
  <c r="AT74" i="208"/>
  <c r="AV74" i="208" s="1"/>
  <c r="AT104" i="208"/>
  <c r="AV104" i="208" s="1"/>
  <c r="AT500" i="208"/>
  <c r="AV500" i="208" s="1"/>
  <c r="AT433" i="208"/>
  <c r="AV433" i="208" s="1"/>
  <c r="AT514" i="208"/>
  <c r="AV514" i="208" s="1"/>
  <c r="AT480" i="208"/>
  <c r="AV480" i="208" s="1"/>
  <c r="AT259" i="208"/>
  <c r="AV259" i="208" s="1"/>
  <c r="AT273" i="208"/>
  <c r="AV273" i="208" s="1"/>
  <c r="AT260" i="208"/>
  <c r="AV260" i="208" s="1"/>
  <c r="AT237" i="208"/>
  <c r="AV237" i="208" s="1"/>
  <c r="AT71" i="208"/>
  <c r="AV71" i="208" s="1"/>
  <c r="AT84" i="208"/>
  <c r="AV84" i="208" s="1"/>
  <c r="AT131" i="208"/>
  <c r="AV131" i="208" s="1"/>
  <c r="AT81" i="208"/>
  <c r="AV81" i="208" s="1"/>
  <c r="AT429" i="208"/>
  <c r="AV429" i="208" s="1"/>
  <c r="AT495" i="208"/>
  <c r="AV495" i="208" s="1"/>
  <c r="AT255" i="208"/>
  <c r="AV255" i="208" s="1"/>
  <c r="AT227" i="208"/>
  <c r="AV227" i="208" s="1"/>
  <c r="AT169" i="208"/>
  <c r="AV169" i="208" s="1"/>
  <c r="AT53" i="208"/>
  <c r="AV53" i="208" s="1"/>
  <c r="AT77" i="208"/>
  <c r="AV77" i="208" s="1"/>
  <c r="AT352" i="208"/>
  <c r="AV352" i="208" s="1"/>
  <c r="AT439" i="208"/>
  <c r="AV439" i="208" s="1"/>
  <c r="AT274" i="208"/>
  <c r="AV274" i="208" s="1"/>
  <c r="AT154" i="208"/>
  <c r="AV154" i="208" s="1"/>
  <c r="AT50" i="208"/>
  <c r="AV50" i="208" s="1"/>
  <c r="AT376" i="208"/>
  <c r="AV376" i="208" s="1"/>
  <c r="AT450" i="208"/>
  <c r="AV450" i="208" s="1"/>
  <c r="AT281" i="208"/>
  <c r="AV281" i="208" s="1"/>
  <c r="AT459" i="208"/>
  <c r="AV459" i="208" s="1"/>
  <c r="AT251" i="208"/>
  <c r="AV251" i="208" s="1"/>
  <c r="AT128" i="208"/>
  <c r="AV128" i="208" s="1"/>
  <c r="AT387" i="208"/>
  <c r="AV387" i="208" s="1"/>
  <c r="AT48" i="208"/>
  <c r="AV48" i="208" s="1"/>
  <c r="AT212" i="208"/>
  <c r="AV212" i="208" s="1"/>
  <c r="AT381" i="208"/>
  <c r="AV381" i="208" s="1"/>
  <c r="AT38" i="208"/>
  <c r="AV38" i="208" s="1"/>
  <c r="AT448" i="208"/>
  <c r="AV448" i="208" s="1"/>
  <c r="AT277" i="208"/>
  <c r="AV277" i="208" s="1"/>
  <c r="AT349" i="208"/>
  <c r="AV349" i="208" s="1"/>
  <c r="AT52" i="208"/>
  <c r="AV52" i="208" s="1"/>
  <c r="AT136" i="208"/>
  <c r="AV136" i="208" s="1"/>
  <c r="AT425" i="208"/>
  <c r="AV425" i="208" s="1"/>
  <c r="AT272" i="208"/>
  <c r="AV272" i="208" s="1"/>
  <c r="AT138" i="208"/>
  <c r="AV138" i="208" s="1"/>
  <c r="AT219" i="208"/>
  <c r="AV219" i="208" s="1"/>
  <c r="AT80" i="208"/>
  <c r="AV80" i="208" s="1"/>
  <c r="AT494" i="208"/>
  <c r="AV494" i="208" s="1"/>
  <c r="AT405" i="208"/>
  <c r="AV405" i="208" s="1"/>
  <c r="AT99" i="208"/>
  <c r="AV99" i="208" s="1"/>
  <c r="AT29" i="208"/>
  <c r="AV29" i="208" s="1"/>
  <c r="AT46" i="208"/>
  <c r="AV46" i="208" s="1"/>
  <c r="AT377" i="208"/>
  <c r="AV377" i="208" s="1"/>
  <c r="AT490" i="208"/>
  <c r="AV490" i="208" s="1"/>
  <c r="AT226" i="208"/>
  <c r="AV226" i="208" s="1"/>
  <c r="AT60" i="208"/>
  <c r="AV60" i="208" s="1"/>
  <c r="AT83" i="208"/>
  <c r="AV83" i="208" s="1"/>
  <c r="AT483" i="208"/>
  <c r="AV483" i="208" s="1"/>
  <c r="AT309" i="208"/>
  <c r="AV309" i="208" s="1"/>
  <c r="AT56" i="208"/>
  <c r="AV56" i="208" s="1"/>
  <c r="AT208" i="208"/>
  <c r="AV208" i="208" s="1"/>
  <c r="AT403" i="208"/>
  <c r="AV403" i="208" s="1"/>
  <c r="AT373" i="208"/>
  <c r="AV373" i="208" s="1"/>
  <c r="AT338" i="208"/>
  <c r="AV338" i="208" s="1"/>
  <c r="AT34" i="208"/>
  <c r="AV34" i="208" s="1"/>
  <c r="AT27" i="208"/>
  <c r="AV27" i="208" s="1"/>
  <c r="AT333" i="208"/>
  <c r="AV333" i="208" s="1"/>
  <c r="AT207" i="208"/>
  <c r="AV207" i="208" s="1"/>
  <c r="AT506" i="208"/>
  <c r="AV506" i="208" s="1"/>
  <c r="AT374" i="208"/>
  <c r="AV374" i="208" s="1"/>
  <c r="AT69" i="208"/>
  <c r="AV69" i="208" s="1"/>
  <c r="AT404" i="208"/>
  <c r="AV404" i="208" s="1"/>
  <c r="AT394" i="208"/>
  <c r="AV394" i="208" s="1"/>
  <c r="AT30" i="208"/>
  <c r="AV30" i="208" s="1"/>
  <c r="AT369" i="208"/>
  <c r="AV369" i="208" s="1"/>
  <c r="AT378" i="208"/>
  <c r="AV378" i="208" s="1"/>
  <c r="AT217" i="208"/>
  <c r="AV217" i="208" s="1"/>
  <c r="AT438" i="208"/>
  <c r="AV438" i="208" s="1"/>
  <c r="AT210" i="208"/>
  <c r="AV210" i="208" s="1"/>
  <c r="AT492" i="208"/>
  <c r="AV492" i="208" s="1"/>
  <c r="AT73" i="208"/>
  <c r="AV73" i="208" s="1"/>
  <c r="AT447" i="208"/>
  <c r="AV447" i="208" s="1"/>
  <c r="AT256" i="208"/>
  <c r="AV256" i="208" s="1"/>
  <c r="AT393" i="208"/>
  <c r="AV393" i="208" s="1"/>
  <c r="AT32" i="208"/>
  <c r="AV32" i="208" s="1"/>
  <c r="AT330" i="208"/>
  <c r="AV330" i="208" s="1"/>
  <c r="AT515" i="208"/>
  <c r="AV515" i="208" s="1"/>
  <c r="AT257" i="208"/>
  <c r="AV257" i="208" s="1"/>
  <c r="AT386" i="208"/>
  <c r="AV386" i="208" s="1"/>
  <c r="AT443" i="208"/>
  <c r="AV443" i="208" s="1"/>
  <c r="AT285" i="208"/>
  <c r="AV285" i="208" s="1"/>
  <c r="AT158" i="208"/>
  <c r="AV158" i="208" s="1"/>
  <c r="AT54" i="208"/>
  <c r="AV54" i="208" s="1"/>
  <c r="AT245" i="208"/>
  <c r="AV245" i="208" s="1"/>
  <c r="AR6" i="210"/>
  <c r="AN17" i="2" s="1"/>
  <c r="AO6" i="220"/>
  <c r="AK27" i="2" s="1"/>
  <c r="AR6" i="218"/>
  <c r="AN25" i="2" s="1"/>
  <c r="AP6" i="221"/>
  <c r="AL28" i="2" s="1"/>
  <c r="AQ6" i="222"/>
  <c r="AM29" i="2" s="1"/>
  <c r="AN6" i="209"/>
  <c r="AJ16" i="2" s="1"/>
  <c r="AP6" i="217"/>
  <c r="AL24" i="2" s="1"/>
  <c r="AR6" i="208"/>
  <c r="AN15" i="2" s="1"/>
  <c r="U59" i="211"/>
  <c r="M6" i="211"/>
  <c r="AR6" i="220"/>
  <c r="AN27" i="2" s="1"/>
  <c r="U31" i="223"/>
  <c r="U42" i="223"/>
  <c r="U18" i="223"/>
  <c r="U46" i="223"/>
  <c r="U58" i="223"/>
  <c r="U48" i="223"/>
  <c r="U83" i="223"/>
  <c r="U29" i="223"/>
  <c r="U54" i="223"/>
  <c r="U514" i="223"/>
  <c r="U431" i="223"/>
  <c r="U451" i="223"/>
  <c r="U463" i="223"/>
  <c r="U490" i="223"/>
  <c r="U390" i="223"/>
  <c r="U359" i="223"/>
  <c r="U309" i="223"/>
  <c r="U67" i="223"/>
  <c r="U510" i="223"/>
  <c r="U427" i="223"/>
  <c r="U447" i="223"/>
  <c r="U459" i="223"/>
  <c r="U483" i="223"/>
  <c r="U454" i="223"/>
  <c r="U355" i="223"/>
  <c r="U305" i="223"/>
  <c r="U314" i="223"/>
  <c r="U324" i="223"/>
  <c r="U335" i="223"/>
  <c r="U214" i="223"/>
  <c r="U349" i="223"/>
  <c r="U276" i="223"/>
  <c r="U178" i="223"/>
  <c r="U209" i="223"/>
  <c r="U260" i="223"/>
  <c r="U81" i="223"/>
  <c r="U84" i="223"/>
  <c r="U135" i="223"/>
  <c r="U116" i="223"/>
  <c r="U128" i="223"/>
  <c r="U38" i="223"/>
  <c r="U506" i="223"/>
  <c r="U423" i="223"/>
  <c r="U443" i="223"/>
  <c r="U455" i="223"/>
  <c r="U479" i="223"/>
  <c r="U400" i="223"/>
  <c r="U348" i="223"/>
  <c r="U298" i="223"/>
  <c r="U310" i="223"/>
  <c r="U315" i="223"/>
  <c r="U328" i="223"/>
  <c r="U210" i="223"/>
  <c r="U299" i="223"/>
  <c r="U244" i="223"/>
  <c r="U174" i="223"/>
  <c r="U205" i="223"/>
  <c r="U251" i="223"/>
  <c r="U85" i="223"/>
  <c r="U88" i="223"/>
  <c r="U140" i="223"/>
  <c r="U142" i="223"/>
  <c r="U76" i="223"/>
  <c r="U41" i="223"/>
  <c r="U503" i="223"/>
  <c r="U416" i="223"/>
  <c r="U439" i="223"/>
  <c r="U452" i="223"/>
  <c r="U475" i="223"/>
  <c r="U396" i="223"/>
  <c r="U344" i="223"/>
  <c r="U294" i="223"/>
  <c r="U284" i="223"/>
  <c r="U499" i="223"/>
  <c r="U412" i="223"/>
  <c r="U432" i="223"/>
  <c r="U448" i="223"/>
  <c r="U468" i="223"/>
  <c r="U392" i="223"/>
  <c r="U340" i="223"/>
  <c r="U290" i="223"/>
  <c r="U302" i="223"/>
  <c r="U307" i="223"/>
  <c r="U312" i="223"/>
  <c r="U202" i="223"/>
  <c r="U270" i="223"/>
  <c r="U369" i="223"/>
  <c r="U166" i="223"/>
  <c r="U194" i="223"/>
  <c r="U239" i="223"/>
  <c r="U93" i="223"/>
  <c r="U99" i="223"/>
  <c r="U182" i="223"/>
  <c r="U199" i="223"/>
  <c r="U80" i="223"/>
  <c r="U114" i="223"/>
  <c r="U60" i="223"/>
  <c r="U68" i="223"/>
  <c r="U465" i="223"/>
  <c r="U492" i="223"/>
  <c r="U497" i="223"/>
  <c r="U414" i="223"/>
  <c r="U430" i="223"/>
  <c r="U393" i="223"/>
  <c r="U383" i="223"/>
  <c r="U338" i="223"/>
  <c r="U372" i="223"/>
  <c r="U269" i="223"/>
  <c r="U278" i="223"/>
  <c r="U168" i="223"/>
  <c r="U211" i="223"/>
  <c r="U219" i="223"/>
  <c r="U319" i="223"/>
  <c r="U156" i="223"/>
  <c r="U44" i="223"/>
  <c r="U155" i="223"/>
  <c r="U150" i="223"/>
  <c r="U110" i="223"/>
  <c r="U158" i="223"/>
  <c r="U12" i="223"/>
  <c r="U15" i="223"/>
  <c r="U94" i="223"/>
  <c r="U64" i="223"/>
  <c r="U30" i="223"/>
  <c r="U75" i="223"/>
  <c r="U16" i="223"/>
  <c r="U61" i="223"/>
  <c r="U461" i="223"/>
  <c r="U485" i="223"/>
  <c r="U493" i="223"/>
  <c r="U410" i="223"/>
  <c r="U426" i="223"/>
  <c r="U389" i="223"/>
  <c r="U376" i="223"/>
  <c r="U326" i="223"/>
  <c r="U362" i="223"/>
  <c r="U375" i="223"/>
  <c r="U373" i="223"/>
  <c r="U161" i="223"/>
  <c r="U207" i="223"/>
  <c r="U212" i="223"/>
  <c r="U265" i="223"/>
  <c r="U152" i="223"/>
  <c r="U47" i="223"/>
  <c r="U177" i="223"/>
  <c r="U157" i="223"/>
  <c r="U123" i="223"/>
  <c r="U184" i="223"/>
  <c r="U53" i="223"/>
  <c r="U26" i="223"/>
  <c r="U73" i="223"/>
  <c r="U442" i="223"/>
  <c r="U512" i="223"/>
  <c r="U498" i="223"/>
  <c r="U401" i="223"/>
  <c r="U313" i="223"/>
  <c r="U330" i="223"/>
  <c r="U417" i="223"/>
  <c r="U206" i="223"/>
  <c r="U226" i="223"/>
  <c r="U200" i="223"/>
  <c r="U201" i="223"/>
  <c r="U32" i="223"/>
  <c r="U121" i="223"/>
  <c r="U173" i="223"/>
  <c r="U134" i="223"/>
  <c r="U23" i="223"/>
  <c r="U27" i="223"/>
  <c r="U438" i="223"/>
  <c r="U508" i="223"/>
  <c r="U494" i="223"/>
  <c r="U397" i="223"/>
  <c r="U286" i="223"/>
  <c r="U399" i="223"/>
  <c r="U409" i="223"/>
  <c r="U195" i="223"/>
  <c r="U222" i="223"/>
  <c r="U197" i="223"/>
  <c r="U190" i="223"/>
  <c r="U36" i="223"/>
  <c r="AX36" i="223" s="1"/>
  <c r="U146" i="223"/>
  <c r="U254" i="223"/>
  <c r="U149" i="223"/>
  <c r="U19" i="223"/>
  <c r="U435" i="223"/>
  <c r="U501" i="223"/>
  <c r="U464" i="223"/>
  <c r="U382" i="223"/>
  <c r="U279" i="223"/>
  <c r="U377" i="223"/>
  <c r="U380" i="223"/>
  <c r="U191" i="223"/>
  <c r="U218" i="223"/>
  <c r="U193" i="223"/>
  <c r="U186" i="223"/>
  <c r="U40" i="223"/>
  <c r="U257" i="223"/>
  <c r="U87" i="223"/>
  <c r="U151" i="223"/>
  <c r="U437" i="223"/>
  <c r="U22" i="223"/>
  <c r="U408" i="223"/>
  <c r="U489" i="223"/>
  <c r="U460" i="223"/>
  <c r="U378" i="223"/>
  <c r="U275" i="223"/>
  <c r="U357" i="223"/>
  <c r="U337" i="223"/>
  <c r="U187" i="223"/>
  <c r="U203" i="223"/>
  <c r="U189" i="223"/>
  <c r="U179" i="223"/>
  <c r="U51" i="223"/>
  <c r="U91" i="223"/>
  <c r="U471" i="223"/>
  <c r="U14" i="223"/>
  <c r="U49" i="223"/>
  <c r="U519" i="223"/>
  <c r="U486" i="223"/>
  <c r="U456" i="223"/>
  <c r="U374" i="223"/>
  <c r="U271" i="223"/>
  <c r="U327" i="223"/>
  <c r="U331" i="223"/>
  <c r="U183" i="223"/>
  <c r="U196" i="223"/>
  <c r="U185" i="223"/>
  <c r="U175" i="223"/>
  <c r="U55" i="223"/>
  <c r="U124" i="223"/>
  <c r="U95" i="223"/>
  <c r="U125" i="223"/>
  <c r="U20" i="223"/>
  <c r="U33" i="223"/>
  <c r="U72" i="223"/>
  <c r="U515" i="223"/>
  <c r="U482" i="223"/>
  <c r="U449" i="223"/>
  <c r="U370" i="223"/>
  <c r="U403" i="223"/>
  <c r="U407" i="223"/>
  <c r="U316" i="223"/>
  <c r="U180" i="223"/>
  <c r="U192" i="223"/>
  <c r="U170" i="223"/>
  <c r="U171" i="223"/>
  <c r="U59" i="223"/>
  <c r="U92" i="223"/>
  <c r="U98" i="223"/>
  <c r="U139" i="223"/>
  <c r="U34" i="223"/>
  <c r="U82" i="223"/>
  <c r="U511" i="223"/>
  <c r="U478" i="223"/>
  <c r="U445" i="223"/>
  <c r="U367" i="223"/>
  <c r="U352" i="223"/>
  <c r="U384" i="223"/>
  <c r="U308" i="223"/>
  <c r="U176" i="223"/>
  <c r="U272" i="223"/>
  <c r="U163" i="223"/>
  <c r="U167" i="223"/>
  <c r="U66" i="223"/>
  <c r="U103" i="223"/>
  <c r="U102" i="223"/>
  <c r="U144" i="223"/>
  <c r="U37" i="223"/>
  <c r="U507" i="223"/>
  <c r="U474" i="223"/>
  <c r="U441" i="223"/>
  <c r="U363" i="223"/>
  <c r="U341" i="223"/>
  <c r="U345" i="223"/>
  <c r="U304" i="223"/>
  <c r="U172" i="223"/>
  <c r="U268" i="223"/>
  <c r="U343" i="223"/>
  <c r="U160" i="223"/>
  <c r="U70" i="223"/>
  <c r="U107" i="223"/>
  <c r="U106" i="223"/>
  <c r="U162" i="223"/>
  <c r="U71" i="223"/>
  <c r="U484" i="223"/>
  <c r="U473" i="223"/>
  <c r="U429" i="223"/>
  <c r="U405" i="223"/>
  <c r="U321" i="223"/>
  <c r="U391" i="223"/>
  <c r="U296" i="223"/>
  <c r="U282" i="223"/>
  <c r="U246" i="223"/>
  <c r="U256" i="223"/>
  <c r="U231" i="223"/>
  <c r="U126" i="223"/>
  <c r="U104" i="223"/>
  <c r="U143" i="223"/>
  <c r="U165" i="223"/>
  <c r="U267" i="223"/>
  <c r="U35" i="223"/>
  <c r="U480" i="223"/>
  <c r="U466" i="223"/>
  <c r="U425" i="223"/>
  <c r="U398" i="223"/>
  <c r="U413" i="223"/>
  <c r="U354" i="223"/>
  <c r="U292" i="223"/>
  <c r="U358" i="223"/>
  <c r="U243" i="223"/>
  <c r="U247" i="223"/>
  <c r="U248" i="223"/>
  <c r="U122" i="223"/>
  <c r="U108" i="223"/>
  <c r="U159" i="223"/>
  <c r="U50" i="223"/>
  <c r="U477" i="223"/>
  <c r="U411" i="223"/>
  <c r="U323" i="223"/>
  <c r="U285" i="223"/>
  <c r="U259" i="223"/>
  <c r="U133" i="223"/>
  <c r="U138" i="223"/>
  <c r="U462" i="223"/>
  <c r="U394" i="223"/>
  <c r="U320" i="223"/>
  <c r="U353" i="223"/>
  <c r="U238" i="223"/>
  <c r="U118" i="223"/>
  <c r="U117" i="223"/>
  <c r="U233" i="223"/>
  <c r="U63" i="223"/>
  <c r="U86" i="223"/>
  <c r="U458" i="223"/>
  <c r="U388" i="223"/>
  <c r="U306" i="223"/>
  <c r="U322" i="223"/>
  <c r="U235" i="223"/>
  <c r="U242" i="223"/>
  <c r="U301" i="223"/>
  <c r="U148" i="223"/>
  <c r="U428" i="223"/>
  <c r="AX428" i="223" s="1"/>
  <c r="U381" i="223"/>
  <c r="U395" i="223"/>
  <c r="U229" i="223"/>
  <c r="U227" i="223"/>
  <c r="U13" i="223"/>
  <c r="U188" i="223"/>
  <c r="U424" i="223"/>
  <c r="U488" i="223"/>
  <c r="U386" i="223"/>
  <c r="U225" i="223"/>
  <c r="U223" i="223"/>
  <c r="U17" i="223"/>
  <c r="U263" i="223"/>
  <c r="U520" i="223"/>
  <c r="U420" i="223"/>
  <c r="U350" i="223"/>
  <c r="U221" i="223"/>
  <c r="U208" i="223"/>
  <c r="U21" i="223"/>
  <c r="U120" i="223"/>
  <c r="U505" i="223"/>
  <c r="U516" i="223"/>
  <c r="U404" i="223"/>
  <c r="U347" i="223"/>
  <c r="U217" i="223"/>
  <c r="U204" i="223"/>
  <c r="U25" i="223"/>
  <c r="U132" i="223"/>
  <c r="U472" i="223"/>
  <c r="U418" i="223"/>
  <c r="U371" i="223"/>
  <c r="U281" i="223"/>
  <c r="U274" i="223"/>
  <c r="U236" i="223"/>
  <c r="U115" i="223"/>
  <c r="U469" i="223"/>
  <c r="U517" i="223"/>
  <c r="U366" i="223"/>
  <c r="U277" i="223"/>
  <c r="U261" i="223"/>
  <c r="U228" i="223"/>
  <c r="U136" i="223"/>
  <c r="U101" i="223"/>
  <c r="U457" i="223"/>
  <c r="U513" i="223"/>
  <c r="U361" i="223"/>
  <c r="U273" i="223"/>
  <c r="U258" i="223"/>
  <c r="U224" i="223"/>
  <c r="U153" i="223"/>
  <c r="U105" i="223"/>
  <c r="U481" i="223"/>
  <c r="U364" i="223"/>
  <c r="U241" i="223"/>
  <c r="U52" i="223"/>
  <c r="U467" i="223"/>
  <c r="U342" i="223"/>
  <c r="U262" i="223"/>
  <c r="U57" i="223"/>
  <c r="U444" i="223"/>
  <c r="U339" i="223"/>
  <c r="U253" i="223"/>
  <c r="U154" i="223"/>
  <c r="U440" i="223"/>
  <c r="U311" i="223"/>
  <c r="U291" i="223"/>
  <c r="U433" i="223"/>
  <c r="U303" i="223"/>
  <c r="U280" i="223"/>
  <c r="U129" i="223"/>
  <c r="U421" i="223"/>
  <c r="U288" i="223"/>
  <c r="U245" i="223"/>
  <c r="U295" i="223"/>
  <c r="U509" i="223"/>
  <c r="U365" i="223"/>
  <c r="U220" i="223"/>
  <c r="U109" i="223"/>
  <c r="U90" i="223"/>
  <c r="U502" i="223"/>
  <c r="U360" i="223"/>
  <c r="U213" i="223"/>
  <c r="U119" i="223"/>
  <c r="U518" i="223"/>
  <c r="U333" i="223"/>
  <c r="U237" i="223"/>
  <c r="U78" i="223"/>
  <c r="U495" i="223"/>
  <c r="U329" i="223"/>
  <c r="U255" i="223"/>
  <c r="U89" i="223"/>
  <c r="U434" i="223"/>
  <c r="U145" i="223"/>
  <c r="U422" i="223"/>
  <c r="U141" i="223"/>
  <c r="U415" i="223"/>
  <c r="U137" i="223"/>
  <c r="U336" i="223"/>
  <c r="U74" i="223"/>
  <c r="U325" i="223"/>
  <c r="U100" i="223"/>
  <c r="U406" i="223"/>
  <c r="U112" i="223"/>
  <c r="U356" i="223"/>
  <c r="U346" i="223"/>
  <c r="U332" i="223"/>
  <c r="U97" i="223"/>
  <c r="U387" i="223"/>
  <c r="U111" i="223"/>
  <c r="U216" i="223"/>
  <c r="U289" i="223"/>
  <c r="U318" i="223"/>
  <c r="U39" i="223"/>
  <c r="U127" i="223"/>
  <c r="U77" i="223"/>
  <c r="U169" i="223"/>
  <c r="U131" i="223"/>
  <c r="U491" i="223"/>
  <c r="U476" i="223"/>
  <c r="U450" i="223"/>
  <c r="U446" i="223"/>
  <c r="U293" i="223"/>
  <c r="U240" i="223"/>
  <c r="U230" i="223"/>
  <c r="U264" i="223"/>
  <c r="U287" i="223"/>
  <c r="U500" i="223"/>
  <c r="U379" i="223"/>
  <c r="U496" i="223"/>
  <c r="U297" i="223"/>
  <c r="U252" i="223"/>
  <c r="U234" i="223"/>
  <c r="U250" i="223"/>
  <c r="I6" i="223"/>
  <c r="U242" i="222"/>
  <c r="U52" i="222"/>
  <c r="AT15" i="224"/>
  <c r="AV15" i="224" s="1"/>
  <c r="AB6" i="224"/>
  <c r="R6" i="217"/>
  <c r="U101" i="209"/>
  <c r="N6" i="209"/>
  <c r="AT41" i="216"/>
  <c r="AV41" i="216" s="1"/>
  <c r="X6" i="216"/>
  <c r="AT83" i="221"/>
  <c r="AV83" i="221" s="1"/>
  <c r="AT34" i="221"/>
  <c r="AV34" i="221" s="1"/>
  <c r="AT192" i="221"/>
  <c r="AV192" i="221" s="1"/>
  <c r="AT23" i="221"/>
  <c r="AV23" i="221" s="1"/>
  <c r="W6" i="221"/>
  <c r="AT68" i="221"/>
  <c r="AV68" i="221" s="1"/>
  <c r="AT477" i="221"/>
  <c r="AV477" i="221" s="1"/>
  <c r="AT489" i="221"/>
  <c r="AV489" i="221" s="1"/>
  <c r="AT494" i="221"/>
  <c r="AV494" i="221" s="1"/>
  <c r="AT395" i="221"/>
  <c r="AV395" i="221" s="1"/>
  <c r="AT484" i="221"/>
  <c r="AV484" i="221" s="1"/>
  <c r="AT514" i="221"/>
  <c r="AV514" i="221" s="1"/>
  <c r="AT409" i="221"/>
  <c r="AV409" i="221" s="1"/>
  <c r="AT336" i="221"/>
  <c r="AV336" i="221" s="1"/>
  <c r="AT358" i="221"/>
  <c r="AV358" i="221" s="1"/>
  <c r="AT326" i="221"/>
  <c r="AV326" i="221" s="1"/>
  <c r="AT340" i="221"/>
  <c r="AV340" i="221" s="1"/>
  <c r="AT265" i="221"/>
  <c r="AV265" i="221" s="1"/>
  <c r="AT205" i="221"/>
  <c r="AV205" i="221" s="1"/>
  <c r="AT137" i="221"/>
  <c r="AV137" i="221" s="1"/>
  <c r="AT183" i="221"/>
  <c r="AV183" i="221" s="1"/>
  <c r="AT226" i="221"/>
  <c r="AV226" i="221" s="1"/>
  <c r="AT234" i="221"/>
  <c r="AV234" i="221" s="1"/>
  <c r="AT95" i="221"/>
  <c r="AV95" i="221" s="1"/>
  <c r="AT178" i="221"/>
  <c r="AV178" i="221" s="1"/>
  <c r="AT74" i="221"/>
  <c r="AV74" i="221" s="1"/>
  <c r="AT65" i="221"/>
  <c r="AV65" i="221" s="1"/>
  <c r="AT206" i="221"/>
  <c r="AV206" i="221" s="1"/>
  <c r="AT27" i="221"/>
  <c r="AV27" i="221" s="1"/>
  <c r="AT42" i="221"/>
  <c r="AV42" i="221" s="1"/>
  <c r="AT473" i="221"/>
  <c r="AV473" i="221" s="1"/>
  <c r="AT486" i="221"/>
  <c r="AV486" i="221" s="1"/>
  <c r="AT490" i="221"/>
  <c r="AV490" i="221" s="1"/>
  <c r="AT391" i="221"/>
  <c r="AV391" i="221" s="1"/>
  <c r="AT480" i="221"/>
  <c r="AV480" i="221" s="1"/>
  <c r="AT510" i="221"/>
  <c r="AV510" i="221" s="1"/>
  <c r="AT407" i="221"/>
  <c r="AV407" i="221" s="1"/>
  <c r="AT329" i="221"/>
  <c r="AV329" i="221" s="1"/>
  <c r="AT332" i="221"/>
  <c r="AV332" i="221" s="1"/>
  <c r="AT312" i="221"/>
  <c r="AV312" i="221" s="1"/>
  <c r="AT331" i="221"/>
  <c r="AV331" i="221" s="1"/>
  <c r="AT256" i="221"/>
  <c r="AV256" i="221" s="1"/>
  <c r="AT201" i="221"/>
  <c r="AV201" i="221" s="1"/>
  <c r="AT133" i="221"/>
  <c r="AV133" i="221" s="1"/>
  <c r="AT174" i="221"/>
  <c r="AV174" i="221" s="1"/>
  <c r="AT219" i="221"/>
  <c r="AV219" i="221" s="1"/>
  <c r="AT229" i="221"/>
  <c r="AV229" i="221" s="1"/>
  <c r="AT216" i="221"/>
  <c r="AV216" i="221" s="1"/>
  <c r="AT102" i="221"/>
  <c r="AV102" i="221" s="1"/>
  <c r="AT78" i="221"/>
  <c r="AV78" i="221" s="1"/>
  <c r="AT53" i="221"/>
  <c r="AV53" i="221" s="1"/>
  <c r="AT46" i="221"/>
  <c r="AV46" i="221" s="1"/>
  <c r="AT466" i="221"/>
  <c r="AV466" i="221" s="1"/>
  <c r="AT482" i="221"/>
  <c r="AV482" i="221" s="1"/>
  <c r="AT483" i="221"/>
  <c r="AV483" i="221" s="1"/>
  <c r="AT387" i="221"/>
  <c r="AV387" i="221" s="1"/>
  <c r="AT476" i="221"/>
  <c r="AV476" i="221" s="1"/>
  <c r="AT506" i="221"/>
  <c r="AV506" i="221" s="1"/>
  <c r="AT405" i="221"/>
  <c r="AV405" i="221" s="1"/>
  <c r="AT313" i="221"/>
  <c r="AV313" i="221" s="1"/>
  <c r="AT339" i="221"/>
  <c r="AV339" i="221" s="1"/>
  <c r="AT308" i="221"/>
  <c r="AV308" i="221" s="1"/>
  <c r="AT316" i="221"/>
  <c r="AV316" i="221" s="1"/>
  <c r="AT243" i="221"/>
  <c r="AV243" i="221" s="1"/>
  <c r="AT194" i="221"/>
  <c r="AV194" i="221" s="1"/>
  <c r="AT126" i="221"/>
  <c r="AV126" i="221" s="1"/>
  <c r="AT169" i="221"/>
  <c r="AV169" i="221" s="1"/>
  <c r="AT210" i="221"/>
  <c r="AV210" i="221" s="1"/>
  <c r="AT217" i="221"/>
  <c r="AV217" i="221" s="1"/>
  <c r="AT193" i="221"/>
  <c r="AV193" i="221" s="1"/>
  <c r="AT81" i="221"/>
  <c r="AV81" i="221" s="1"/>
  <c r="AT149" i="221"/>
  <c r="AV149" i="221" s="1"/>
  <c r="AT73" i="221"/>
  <c r="AV73" i="221" s="1"/>
  <c r="AT260" i="221"/>
  <c r="AV260" i="221" s="1"/>
  <c r="AT352" i="221"/>
  <c r="AV352" i="221" s="1"/>
  <c r="AT76" i="221"/>
  <c r="AV76" i="221" s="1"/>
  <c r="AT86" i="221"/>
  <c r="AV86" i="221" s="1"/>
  <c r="AT462" i="221"/>
  <c r="AV462" i="221" s="1"/>
  <c r="AT478" i="221"/>
  <c r="AV478" i="221" s="1"/>
  <c r="AT479" i="221"/>
  <c r="AV479" i="221" s="1"/>
  <c r="AT384" i="221"/>
  <c r="AV384" i="221" s="1"/>
  <c r="AT472" i="221"/>
  <c r="AV472" i="221" s="1"/>
  <c r="AT446" i="221"/>
  <c r="AV446" i="221" s="1"/>
  <c r="AT398" i="221"/>
  <c r="AV398" i="221" s="1"/>
  <c r="AT309" i="221"/>
  <c r="AV309" i="221" s="1"/>
  <c r="AT325" i="221"/>
  <c r="AV325" i="221" s="1"/>
  <c r="AT304" i="221"/>
  <c r="AV304" i="221" s="1"/>
  <c r="AT355" i="221"/>
  <c r="AV355" i="221" s="1"/>
  <c r="AT267" i="221"/>
  <c r="AV267" i="221" s="1"/>
  <c r="AT190" i="221"/>
  <c r="AV190" i="221" s="1"/>
  <c r="AT122" i="221"/>
  <c r="AV122" i="221" s="1"/>
  <c r="AT157" i="221"/>
  <c r="AV157" i="221" s="1"/>
  <c r="AT281" i="221"/>
  <c r="AV281" i="221" s="1"/>
  <c r="AT208" i="221"/>
  <c r="AV208" i="221" s="1"/>
  <c r="AT14" i="221"/>
  <c r="AV14" i="221" s="1"/>
  <c r="AT196" i="221"/>
  <c r="AV196" i="221" s="1"/>
  <c r="AT77" i="221"/>
  <c r="AV77" i="221" s="1"/>
  <c r="AT140" i="221"/>
  <c r="AV140" i="221" s="1"/>
  <c r="AT15" i="221"/>
  <c r="AV15" i="221" s="1"/>
  <c r="AT458" i="221"/>
  <c r="AV458" i="221" s="1"/>
  <c r="AT474" i="221"/>
  <c r="AV474" i="221" s="1"/>
  <c r="AT475" i="221"/>
  <c r="AV475" i="221" s="1"/>
  <c r="AT380" i="221"/>
  <c r="AV380" i="221" s="1"/>
  <c r="AT416" i="221"/>
  <c r="AV416" i="221" s="1"/>
  <c r="AT438" i="221"/>
  <c r="AV438" i="221" s="1"/>
  <c r="AT394" i="221"/>
  <c r="AV394" i="221" s="1"/>
  <c r="AT347" i="221"/>
  <c r="AV347" i="221" s="1"/>
  <c r="AT369" i="221"/>
  <c r="AV369" i="221" s="1"/>
  <c r="AT297" i="221"/>
  <c r="AV297" i="221" s="1"/>
  <c r="AT272" i="221"/>
  <c r="AV272" i="221" s="1"/>
  <c r="AT254" i="221"/>
  <c r="AV254" i="221" s="1"/>
  <c r="AT186" i="221"/>
  <c r="AV186" i="221" s="1"/>
  <c r="AT118" i="221"/>
  <c r="AV118" i="221" s="1"/>
  <c r="AT146" i="221"/>
  <c r="AV146" i="221" s="1"/>
  <c r="AT269" i="221"/>
  <c r="AV269" i="221" s="1"/>
  <c r="AT203" i="221"/>
  <c r="AV203" i="221" s="1"/>
  <c r="AT18" i="221"/>
  <c r="AV18" i="221" s="1"/>
  <c r="AT88" i="221"/>
  <c r="AV88" i="221" s="1"/>
  <c r="AT185" i="221"/>
  <c r="AV185" i="221" s="1"/>
  <c r="AT84" i="221"/>
  <c r="AV84" i="221" s="1"/>
  <c r="AT87" i="221"/>
  <c r="AV87" i="221" s="1"/>
  <c r="AT488" i="221"/>
  <c r="AV488" i="221" s="1"/>
  <c r="AT451" i="221"/>
  <c r="AV451" i="221" s="1"/>
  <c r="AT467" i="221"/>
  <c r="AV467" i="221" s="1"/>
  <c r="AT468" i="221"/>
  <c r="AV468" i="221" s="1"/>
  <c r="AT376" i="221"/>
  <c r="AV376" i="221" s="1"/>
  <c r="AT414" i="221"/>
  <c r="AV414" i="221" s="1"/>
  <c r="AT435" i="221"/>
  <c r="AV435" i="221" s="1"/>
  <c r="AT390" i="221"/>
  <c r="AV390" i="221" s="1"/>
  <c r="AT324" i="221"/>
  <c r="AV324" i="221" s="1"/>
  <c r="AT354" i="221"/>
  <c r="AV354" i="221" s="1"/>
  <c r="AT293" i="221"/>
  <c r="AV293" i="221" s="1"/>
  <c r="AT264" i="221"/>
  <c r="AV264" i="221" s="1"/>
  <c r="AT381" i="221"/>
  <c r="AV381" i="221" s="1"/>
  <c r="AT179" i="221"/>
  <c r="AV179" i="221" s="1"/>
  <c r="AT111" i="221"/>
  <c r="AV111" i="221" s="1"/>
  <c r="AT142" i="221"/>
  <c r="AV142" i="221" s="1"/>
  <c r="AT236" i="221"/>
  <c r="AV236" i="221" s="1"/>
  <c r="AT191" i="221"/>
  <c r="AV191" i="221" s="1"/>
  <c r="AT22" i="221"/>
  <c r="AV22" i="221" s="1"/>
  <c r="AT125" i="221"/>
  <c r="AV125" i="221" s="1"/>
  <c r="AT188" i="221"/>
  <c r="AV188" i="221" s="1"/>
  <c r="AT173" i="221"/>
  <c r="AV173" i="221" s="1"/>
  <c r="AT90" i="221"/>
  <c r="AV90" i="221" s="1"/>
  <c r="AT454" i="221"/>
  <c r="AV454" i="221" s="1"/>
  <c r="AT49" i="221"/>
  <c r="AV49" i="221" s="1"/>
  <c r="AT117" i="221"/>
  <c r="AV117" i="221" s="1"/>
  <c r="AT447" i="221"/>
  <c r="AV447" i="221" s="1"/>
  <c r="AT463" i="221"/>
  <c r="AV463" i="221" s="1"/>
  <c r="AT464" i="221"/>
  <c r="AV464" i="221" s="1"/>
  <c r="AT372" i="221"/>
  <c r="AV372" i="221" s="1"/>
  <c r="AT412" i="221"/>
  <c r="AV412" i="221" s="1"/>
  <c r="AT427" i="221"/>
  <c r="AV427" i="221" s="1"/>
  <c r="AT383" i="221"/>
  <c r="AV383" i="221" s="1"/>
  <c r="AT362" i="221"/>
  <c r="AV362" i="221" s="1"/>
  <c r="AT348" i="221"/>
  <c r="AV348" i="221" s="1"/>
  <c r="AT289" i="221"/>
  <c r="AV289" i="221" s="1"/>
  <c r="AT257" i="221"/>
  <c r="AV257" i="221" s="1"/>
  <c r="AT305" i="221"/>
  <c r="AV305" i="221" s="1"/>
  <c r="AT175" i="221"/>
  <c r="AV175" i="221" s="1"/>
  <c r="AT107" i="221"/>
  <c r="AV107" i="221" s="1"/>
  <c r="AT138" i="221"/>
  <c r="AV138" i="221" s="1"/>
  <c r="AT155" i="221"/>
  <c r="AV155" i="221" s="1"/>
  <c r="AT177" i="221"/>
  <c r="AV177" i="221" s="1"/>
  <c r="AT26" i="221"/>
  <c r="AV26" i="221" s="1"/>
  <c r="AT163" i="221"/>
  <c r="AV163" i="221" s="1"/>
  <c r="AT13" i="221"/>
  <c r="AV13" i="221" s="1"/>
  <c r="AT152" i="221"/>
  <c r="AV152" i="221" s="1"/>
  <c r="AT437" i="221"/>
  <c r="AV437" i="221" s="1"/>
  <c r="AT72" i="221"/>
  <c r="AV72" i="221" s="1"/>
  <c r="AT64" i="221"/>
  <c r="AV64" i="221" s="1"/>
  <c r="AT443" i="221"/>
  <c r="AV443" i="221" s="1"/>
  <c r="AT459" i="221"/>
  <c r="AV459" i="221" s="1"/>
  <c r="AT460" i="221"/>
  <c r="AV460" i="221" s="1"/>
  <c r="AT365" i="221"/>
  <c r="AV365" i="221" s="1"/>
  <c r="AT410" i="221"/>
  <c r="AV410" i="221" s="1"/>
  <c r="AT404" i="221"/>
  <c r="AV404" i="221" s="1"/>
  <c r="AT379" i="221"/>
  <c r="AV379" i="221" s="1"/>
  <c r="AT327" i="221"/>
  <c r="AV327" i="221" s="1"/>
  <c r="AT315" i="221"/>
  <c r="AV315" i="221" s="1"/>
  <c r="AT285" i="221"/>
  <c r="AV285" i="221" s="1"/>
  <c r="AT294" i="221"/>
  <c r="AV294" i="221" s="1"/>
  <c r="AT301" i="221"/>
  <c r="AV301" i="221" s="1"/>
  <c r="AT171" i="221"/>
  <c r="AV171" i="221" s="1"/>
  <c r="AT103" i="221"/>
  <c r="AV103" i="221" s="1"/>
  <c r="AT134" i="221"/>
  <c r="AV134" i="221" s="1"/>
  <c r="AT143" i="221"/>
  <c r="AV143" i="221" s="1"/>
  <c r="AT170" i="221"/>
  <c r="AV170" i="221" s="1"/>
  <c r="AT29" i="221"/>
  <c r="AV29" i="221" s="1"/>
  <c r="AT85" i="221"/>
  <c r="AV85" i="221" s="1"/>
  <c r="AT17" i="221"/>
  <c r="AV17" i="221" s="1"/>
  <c r="AT197" i="221"/>
  <c r="AV197" i="221" s="1"/>
  <c r="AT162" i="221"/>
  <c r="AV162" i="221" s="1"/>
  <c r="AT505" i="221"/>
  <c r="AV505" i="221" s="1"/>
  <c r="AT144" i="221"/>
  <c r="AV144" i="221" s="1"/>
  <c r="AT515" i="221"/>
  <c r="AV515" i="221" s="1"/>
  <c r="AT417" i="221"/>
  <c r="AV417" i="221" s="1"/>
  <c r="AT440" i="221"/>
  <c r="AV440" i="221" s="1"/>
  <c r="AT434" i="221"/>
  <c r="AV434" i="221" s="1"/>
  <c r="AT346" i="221"/>
  <c r="AV346" i="221" s="1"/>
  <c r="AT495" i="221"/>
  <c r="AV495" i="221" s="1"/>
  <c r="AT382" i="221"/>
  <c r="AV382" i="221" s="1"/>
  <c r="AT356" i="221"/>
  <c r="AV356" i="221" s="1"/>
  <c r="AT310" i="221"/>
  <c r="AV310" i="221" s="1"/>
  <c r="AT388" i="221"/>
  <c r="AV388" i="221" s="1"/>
  <c r="AT263" i="221"/>
  <c r="AV263" i="221" s="1"/>
  <c r="AT279" i="221"/>
  <c r="AV279" i="221" s="1"/>
  <c r="AT280" i="221"/>
  <c r="AV280" i="221" s="1"/>
  <c r="AT262" i="221"/>
  <c r="AV262" i="221" s="1"/>
  <c r="AT214" i="221"/>
  <c r="AV214" i="221" s="1"/>
  <c r="AT112" i="221"/>
  <c r="AV112" i="221" s="1"/>
  <c r="AT120" i="221"/>
  <c r="AV120" i="221" s="1"/>
  <c r="AT52" i="221"/>
  <c r="AV52" i="221" s="1"/>
  <c r="AT199" i="221"/>
  <c r="AV199" i="221" s="1"/>
  <c r="AT40" i="221"/>
  <c r="AV40" i="221" s="1"/>
  <c r="AT161" i="221"/>
  <c r="AV161" i="221" s="1"/>
  <c r="AT24" i="221"/>
  <c r="AV24" i="221" s="1"/>
  <c r="AT132" i="221"/>
  <c r="AV132" i="221" s="1"/>
  <c r="AT318" i="221"/>
  <c r="AV318" i="221" s="1"/>
  <c r="AT511" i="221"/>
  <c r="AV511" i="221" s="1"/>
  <c r="AT520" i="221"/>
  <c r="AV520" i="221" s="1"/>
  <c r="AT433" i="221"/>
  <c r="AV433" i="221" s="1"/>
  <c r="AT430" i="221"/>
  <c r="AV430" i="221" s="1"/>
  <c r="AT342" i="221"/>
  <c r="AV342" i="221" s="1"/>
  <c r="AT491" i="221"/>
  <c r="AV491" i="221" s="1"/>
  <c r="AT378" i="221"/>
  <c r="AV378" i="221" s="1"/>
  <c r="AT349" i="221"/>
  <c r="AV349" i="221" s="1"/>
  <c r="AT306" i="221"/>
  <c r="AV306" i="221" s="1"/>
  <c r="AT363" i="221"/>
  <c r="AV363" i="221" s="1"/>
  <c r="AT259" i="221"/>
  <c r="AV259" i="221" s="1"/>
  <c r="AT277" i="221"/>
  <c r="AV277" i="221" s="1"/>
  <c r="AT252" i="221"/>
  <c r="AV252" i="221" s="1"/>
  <c r="AT225" i="221"/>
  <c r="AV225" i="221" s="1"/>
  <c r="AT202" i="221"/>
  <c r="AV202" i="221" s="1"/>
  <c r="AT108" i="221"/>
  <c r="AV108" i="221" s="1"/>
  <c r="AT116" i="221"/>
  <c r="AV116" i="221" s="1"/>
  <c r="AT56" i="221"/>
  <c r="AV56" i="221" s="1"/>
  <c r="AT44" i="221"/>
  <c r="AV44" i="221" s="1"/>
  <c r="AT31" i="221"/>
  <c r="AV31" i="221" s="1"/>
  <c r="AT98" i="221"/>
  <c r="AV98" i="221" s="1"/>
  <c r="AT497" i="221"/>
  <c r="AV497" i="221" s="1"/>
  <c r="AT450" i="221"/>
  <c r="AV450" i="221" s="1"/>
  <c r="AT396" i="221"/>
  <c r="AV396" i="221" s="1"/>
  <c r="AT442" i="221"/>
  <c r="AV442" i="221" s="1"/>
  <c r="AT323" i="221"/>
  <c r="AV323" i="221" s="1"/>
  <c r="AT290" i="221"/>
  <c r="AV290" i="221" s="1"/>
  <c r="AT145" i="221"/>
  <c r="AV145" i="221" s="1"/>
  <c r="AT242" i="221"/>
  <c r="AV242" i="221" s="1"/>
  <c r="AT59" i="221"/>
  <c r="AV59" i="221" s="1"/>
  <c r="AT97" i="221"/>
  <c r="AV97" i="221" s="1"/>
  <c r="AT493" i="221"/>
  <c r="AV493" i="221" s="1"/>
  <c r="AT399" i="221"/>
  <c r="AV399" i="221" s="1"/>
  <c r="AT518" i="221"/>
  <c r="AV518" i="221" s="1"/>
  <c r="AT366" i="221"/>
  <c r="AV366" i="221" s="1"/>
  <c r="AT359" i="221"/>
  <c r="AV359" i="221" s="1"/>
  <c r="AT271" i="221"/>
  <c r="AV271" i="221" s="1"/>
  <c r="AT141" i="221"/>
  <c r="AV141" i="221" s="1"/>
  <c r="AT231" i="221"/>
  <c r="AV231" i="221" s="1"/>
  <c r="AT129" i="221"/>
  <c r="AV129" i="221" s="1"/>
  <c r="AT66" i="221"/>
  <c r="AV66" i="221" s="1"/>
  <c r="AT471" i="221"/>
  <c r="AV471" i="221" s="1"/>
  <c r="AT182" i="221"/>
  <c r="AV182" i="221" s="1"/>
  <c r="AT455" i="221"/>
  <c r="AV455" i="221" s="1"/>
  <c r="AT361" i="221"/>
  <c r="AV361" i="221" s="1"/>
  <c r="AT401" i="221"/>
  <c r="AV401" i="221" s="1"/>
  <c r="AT319" i="221"/>
  <c r="AV319" i="221" s="1"/>
  <c r="AT282" i="221"/>
  <c r="AV282" i="221" s="1"/>
  <c r="AT292" i="221"/>
  <c r="AV292" i="221" s="1"/>
  <c r="AT99" i="221"/>
  <c r="AV99" i="221" s="1"/>
  <c r="AT139" i="221"/>
  <c r="AV139" i="221" s="1"/>
  <c r="AT33" i="221"/>
  <c r="AV33" i="221" s="1"/>
  <c r="AT172" i="221"/>
  <c r="AV172" i="221" s="1"/>
  <c r="AT70" i="221"/>
  <c r="AV70" i="221" s="1"/>
  <c r="AT154" i="221"/>
  <c r="AV154" i="221" s="1"/>
  <c r="AT189" i="221"/>
  <c r="AV189" i="221" s="1"/>
  <c r="AT168" i="221"/>
  <c r="AV168" i="221" s="1"/>
  <c r="AT452" i="221"/>
  <c r="AV452" i="221" s="1"/>
  <c r="AT357" i="221"/>
  <c r="AV357" i="221" s="1"/>
  <c r="AT397" i="221"/>
  <c r="AV397" i="221" s="1"/>
  <c r="AT343" i="221"/>
  <c r="AV343" i="221" s="1"/>
  <c r="AT278" i="221"/>
  <c r="AV278" i="221" s="1"/>
  <c r="AT287" i="221"/>
  <c r="AV287" i="221" s="1"/>
  <c r="AT230" i="221"/>
  <c r="AV230" i="221" s="1"/>
  <c r="AT135" i="221"/>
  <c r="AV135" i="221" s="1"/>
  <c r="AT37" i="221"/>
  <c r="AV37" i="221" s="1"/>
  <c r="AT110" i="221"/>
  <c r="AV110" i="221" s="1"/>
  <c r="AT156" i="221"/>
  <c r="AV156" i="221" s="1"/>
  <c r="AT420" i="221"/>
  <c r="AV420" i="221" s="1"/>
  <c r="AT222" i="221"/>
  <c r="AV222" i="221" s="1"/>
  <c r="AT180" i="221"/>
  <c r="AV180" i="221" s="1"/>
  <c r="AT448" i="221"/>
  <c r="AV448" i="221" s="1"/>
  <c r="AT353" i="221"/>
  <c r="AV353" i="221" s="1"/>
  <c r="AT393" i="221"/>
  <c r="AV393" i="221" s="1"/>
  <c r="AT322" i="221"/>
  <c r="AV322" i="221" s="1"/>
  <c r="AT274" i="221"/>
  <c r="AV274" i="221" s="1"/>
  <c r="AT298" i="221"/>
  <c r="AV298" i="221" s="1"/>
  <c r="AT223" i="221"/>
  <c r="AV223" i="221" s="1"/>
  <c r="AT128" i="221"/>
  <c r="AV128" i="221" s="1"/>
  <c r="AT41" i="221"/>
  <c r="AV41" i="221" s="1"/>
  <c r="AT131" i="221"/>
  <c r="AV131" i="221" s="1"/>
  <c r="AT159" i="221"/>
  <c r="AV159" i="221" s="1"/>
  <c r="AT519" i="221"/>
  <c r="AV519" i="221" s="1"/>
  <c r="AT444" i="221"/>
  <c r="AV444" i="221" s="1"/>
  <c r="AT350" i="221"/>
  <c r="AV350" i="221" s="1"/>
  <c r="AT389" i="221"/>
  <c r="AV389" i="221" s="1"/>
  <c r="AT314" i="221"/>
  <c r="AV314" i="221" s="1"/>
  <c r="AT270" i="221"/>
  <c r="AV270" i="221" s="1"/>
  <c r="AT284" i="221"/>
  <c r="AV284" i="221" s="1"/>
  <c r="AT218" i="221"/>
  <c r="AV218" i="221" s="1"/>
  <c r="AT124" i="221"/>
  <c r="AV124" i="221" s="1"/>
  <c r="AT48" i="221"/>
  <c r="AV48" i="221" s="1"/>
  <c r="AT176" i="221"/>
  <c r="AV176" i="221" s="1"/>
  <c r="AT507" i="221"/>
  <c r="AV507" i="221" s="1"/>
  <c r="AT429" i="221"/>
  <c r="AV429" i="221" s="1"/>
  <c r="AT338" i="221"/>
  <c r="AV338" i="221" s="1"/>
  <c r="AT374" i="221"/>
  <c r="AV374" i="221" s="1"/>
  <c r="AT302" i="221"/>
  <c r="AV302" i="221" s="1"/>
  <c r="AT255" i="221"/>
  <c r="AV255" i="221" s="1"/>
  <c r="AT235" i="221"/>
  <c r="AV235" i="221" s="1"/>
  <c r="AT247" i="221"/>
  <c r="AV247" i="221" s="1"/>
  <c r="AT109" i="221"/>
  <c r="AV109" i="221" s="1"/>
  <c r="AT60" i="221"/>
  <c r="AV60" i="221" s="1"/>
  <c r="AT148" i="221"/>
  <c r="AV148" i="221" s="1"/>
  <c r="AT12" i="221"/>
  <c r="AV12" i="221" s="1"/>
  <c r="AT250" i="221"/>
  <c r="AV250" i="221" s="1"/>
  <c r="AT80" i="221"/>
  <c r="AV80" i="221" s="1"/>
  <c r="AT439" i="221"/>
  <c r="AV439" i="221" s="1"/>
  <c r="AT456" i="221"/>
  <c r="AV456" i="221" s="1"/>
  <c r="AT408" i="221"/>
  <c r="AV408" i="221" s="1"/>
  <c r="AT375" i="221"/>
  <c r="AV375" i="221" s="1"/>
  <c r="AT311" i="221"/>
  <c r="AV311" i="221" s="1"/>
  <c r="AT286" i="221"/>
  <c r="AV286" i="221" s="1"/>
  <c r="AT167" i="221"/>
  <c r="AV167" i="221" s="1"/>
  <c r="AT127" i="221"/>
  <c r="AV127" i="221" s="1"/>
  <c r="AT276" i="221"/>
  <c r="AV276" i="221" s="1"/>
  <c r="AT50" i="221"/>
  <c r="AV50" i="221" s="1"/>
  <c r="AT335" i="221"/>
  <c r="AV335" i="221" s="1"/>
  <c r="AT38" i="221"/>
  <c r="AV38" i="221" s="1"/>
  <c r="AT432" i="221"/>
  <c r="AV432" i="221" s="1"/>
  <c r="AT449" i="221"/>
  <c r="AV449" i="221" s="1"/>
  <c r="AT406" i="221"/>
  <c r="AV406" i="221" s="1"/>
  <c r="AT371" i="221"/>
  <c r="AV371" i="221" s="1"/>
  <c r="AT307" i="221"/>
  <c r="AV307" i="221" s="1"/>
  <c r="AT321" i="221"/>
  <c r="AV321" i="221" s="1"/>
  <c r="AT160" i="221"/>
  <c r="AV160" i="221" s="1"/>
  <c r="AT123" i="221"/>
  <c r="AV123" i="221" s="1"/>
  <c r="AT150" i="221"/>
  <c r="AV150" i="221" s="1"/>
  <c r="AT21" i="221"/>
  <c r="AV21" i="221" s="1"/>
  <c r="AT54" i="221"/>
  <c r="AV54" i="221" s="1"/>
  <c r="AT428" i="221"/>
  <c r="AV428" i="221" s="1"/>
  <c r="AT445" i="221"/>
  <c r="AV445" i="221" s="1"/>
  <c r="AT503" i="221"/>
  <c r="AV503" i="221" s="1"/>
  <c r="AT364" i="221"/>
  <c r="AV364" i="221" s="1"/>
  <c r="AT303" i="221"/>
  <c r="AV303" i="221" s="1"/>
  <c r="AT268" i="221"/>
  <c r="AV268" i="221" s="1"/>
  <c r="AT241" i="221"/>
  <c r="AV241" i="221" s="1"/>
  <c r="AT119" i="221"/>
  <c r="AV119" i="221" s="1"/>
  <c r="AT89" i="221"/>
  <c r="AV89" i="221" s="1"/>
  <c r="AT184" i="221"/>
  <c r="AV184" i="221" s="1"/>
  <c r="AT25" i="221"/>
  <c r="AV25" i="221" s="1"/>
  <c r="AT58" i="221"/>
  <c r="AV58" i="221" s="1"/>
  <c r="AT424" i="221"/>
  <c r="AV424" i="221" s="1"/>
  <c r="AT499" i="221"/>
  <c r="AV499" i="221" s="1"/>
  <c r="AT296" i="221"/>
  <c r="AV296" i="221" s="1"/>
  <c r="AT239" i="221"/>
  <c r="AV239" i="221" s="1"/>
  <c r="AT187" i="221"/>
  <c r="AV187" i="221" s="1"/>
  <c r="AT43" i="221"/>
  <c r="AV43" i="221" s="1"/>
  <c r="AT57" i="221"/>
  <c r="AV57" i="221" s="1"/>
  <c r="AT516" i="221"/>
  <c r="AV516" i="221" s="1"/>
  <c r="AT425" i="221"/>
  <c r="AV425" i="221" s="1"/>
  <c r="AT320" i="221"/>
  <c r="AV320" i="221" s="1"/>
  <c r="AT211" i="221"/>
  <c r="AV211" i="221" s="1"/>
  <c r="AT32" i="221"/>
  <c r="AV32" i="221" s="1"/>
  <c r="AT69" i="221"/>
  <c r="AV69" i="221" s="1"/>
  <c r="AT512" i="221"/>
  <c r="AV512" i="221" s="1"/>
  <c r="AT418" i="221"/>
  <c r="AV418" i="221" s="1"/>
  <c r="AT344" i="221"/>
  <c r="AV344" i="221" s="1"/>
  <c r="AT204" i="221"/>
  <c r="AV204" i="221" s="1"/>
  <c r="AT106" i="221"/>
  <c r="AV106" i="221" s="1"/>
  <c r="AT36" i="221"/>
  <c r="AV36" i="221" s="1"/>
  <c r="AT227" i="221"/>
  <c r="AV227" i="221" s="1"/>
  <c r="AT508" i="221"/>
  <c r="AV508" i="221" s="1"/>
  <c r="AT403" i="221"/>
  <c r="AV403" i="221" s="1"/>
  <c r="AT333" i="221"/>
  <c r="AV333" i="221" s="1"/>
  <c r="AT245" i="221"/>
  <c r="AV245" i="221" s="1"/>
  <c r="AT47" i="221"/>
  <c r="AV47" i="221" s="1"/>
  <c r="AT30" i="221"/>
  <c r="AV30" i="221" s="1"/>
  <c r="AT501" i="221"/>
  <c r="AV501" i="221" s="1"/>
  <c r="AT400" i="221"/>
  <c r="AV400" i="221" s="1"/>
  <c r="AT328" i="221"/>
  <c r="AV328" i="221" s="1"/>
  <c r="AT151" i="221"/>
  <c r="AV151" i="221" s="1"/>
  <c r="AT51" i="221"/>
  <c r="AV51" i="221" s="1"/>
  <c r="AT386" i="221"/>
  <c r="AV386" i="221" s="1"/>
  <c r="AT517" i="221"/>
  <c r="AV517" i="221" s="1"/>
  <c r="AT370" i="221"/>
  <c r="AV370" i="221" s="1"/>
  <c r="AT251" i="221"/>
  <c r="AV251" i="221" s="1"/>
  <c r="AT221" i="221"/>
  <c r="AV221" i="221" s="1"/>
  <c r="AT55" i="221"/>
  <c r="AV55" i="221" s="1"/>
  <c r="AT513" i="221"/>
  <c r="AV513" i="221" s="1"/>
  <c r="AT367" i="221"/>
  <c r="AV367" i="221" s="1"/>
  <c r="AT248" i="221"/>
  <c r="AV248" i="221" s="1"/>
  <c r="AT212" i="221"/>
  <c r="AV212" i="221" s="1"/>
  <c r="AT509" i="221"/>
  <c r="AV509" i="221" s="1"/>
  <c r="AT415" i="221"/>
  <c r="AV415" i="221" s="1"/>
  <c r="AT244" i="221"/>
  <c r="AV244" i="221" s="1"/>
  <c r="AT207" i="221"/>
  <c r="AV207" i="221" s="1"/>
  <c r="AT91" i="221"/>
  <c r="AV91" i="221" s="1"/>
  <c r="AT422" i="221"/>
  <c r="AV422" i="221" s="1"/>
  <c r="AT341" i="221"/>
  <c r="AV341" i="221" s="1"/>
  <c r="AT273" i="221"/>
  <c r="AV273" i="221" s="1"/>
  <c r="AT100" i="221"/>
  <c r="AV100" i="221" s="1"/>
  <c r="AT233" i="221"/>
  <c r="AV233" i="221" s="1"/>
  <c r="AT431" i="221"/>
  <c r="AV431" i="221" s="1"/>
  <c r="AT337" i="221"/>
  <c r="AV337" i="221" s="1"/>
  <c r="AT258" i="221"/>
  <c r="AV258" i="221" s="1"/>
  <c r="AT261" i="221"/>
  <c r="AV261" i="221" s="1"/>
  <c r="AT121" i="221"/>
  <c r="AV121" i="221" s="1"/>
  <c r="AT19" i="221"/>
  <c r="AV19" i="221" s="1"/>
  <c r="AT413" i="221"/>
  <c r="AV413" i="221" s="1"/>
  <c r="AT200" i="221"/>
  <c r="AV200" i="221" s="1"/>
  <c r="AT411" i="221"/>
  <c r="AV411" i="221" s="1"/>
  <c r="AT195" i="221"/>
  <c r="AV195" i="221" s="1"/>
  <c r="AT63" i="221"/>
  <c r="AV63" i="221" s="1"/>
  <c r="AT360" i="221"/>
  <c r="AV360" i="221" s="1"/>
  <c r="AT115" i="221"/>
  <c r="AV115" i="221" s="1"/>
  <c r="AT345" i="221"/>
  <c r="AV345" i="221" s="1"/>
  <c r="AT104" i="221"/>
  <c r="AV104" i="221" s="1"/>
  <c r="AT330" i="221"/>
  <c r="AV330" i="221" s="1"/>
  <c r="AT238" i="221"/>
  <c r="AV238" i="221" s="1"/>
  <c r="AT500" i="221"/>
  <c r="AV500" i="221" s="1"/>
  <c r="AT299" i="221"/>
  <c r="AV299" i="221" s="1"/>
  <c r="AT105" i="221"/>
  <c r="AV105" i="221" s="1"/>
  <c r="AT67" i="221"/>
  <c r="AV67" i="221" s="1"/>
  <c r="AT496" i="221"/>
  <c r="AV496" i="221" s="1"/>
  <c r="AT295" i="221"/>
  <c r="AV295" i="221" s="1"/>
  <c r="AT101" i="221"/>
  <c r="AV101" i="221" s="1"/>
  <c r="AT71" i="221"/>
  <c r="AV71" i="221" s="1"/>
  <c r="AT492" i="221"/>
  <c r="AV492" i="221" s="1"/>
  <c r="AT291" i="221"/>
  <c r="AV291" i="221" s="1"/>
  <c r="AT94" i="221"/>
  <c r="AV94" i="221" s="1"/>
  <c r="AT75" i="221"/>
  <c r="AV75" i="221" s="1"/>
  <c r="AT16" i="221"/>
  <c r="AV16" i="221" s="1"/>
  <c r="AT485" i="221"/>
  <c r="AV485" i="221" s="1"/>
  <c r="AT392" i="221"/>
  <c r="AV392" i="221" s="1"/>
  <c r="AT253" i="221"/>
  <c r="AV253" i="221" s="1"/>
  <c r="AT82" i="221"/>
  <c r="AV82" i="221" s="1"/>
  <c r="AT20" i="221"/>
  <c r="AV20" i="221" s="1"/>
  <c r="AT441" i="221"/>
  <c r="AV441" i="221" s="1"/>
  <c r="AT288" i="221"/>
  <c r="AV288" i="221" s="1"/>
  <c r="AT136" i="221"/>
  <c r="AV136" i="221" s="1"/>
  <c r="AT461" i="221"/>
  <c r="AV461" i="221" s="1"/>
  <c r="AT158" i="221"/>
  <c r="AV158" i="221" s="1"/>
  <c r="AT457" i="221"/>
  <c r="AV457" i="221" s="1"/>
  <c r="AT165" i="221"/>
  <c r="AV165" i="221" s="1"/>
  <c r="AT423" i="221"/>
  <c r="AV423" i="221" s="1"/>
  <c r="AT166" i="221"/>
  <c r="AV166" i="221" s="1"/>
  <c r="AT377" i="221"/>
  <c r="AV377" i="221" s="1"/>
  <c r="AT240" i="221"/>
  <c r="AV240" i="221" s="1"/>
  <c r="AT35" i="221"/>
  <c r="AV35" i="221" s="1"/>
  <c r="AT373" i="221"/>
  <c r="AV373" i="221" s="1"/>
  <c r="AT39" i="221"/>
  <c r="AV39" i="221" s="1"/>
  <c r="AT275" i="221"/>
  <c r="AV275" i="221" s="1"/>
  <c r="AT114" i="221"/>
  <c r="AV114" i="221" s="1"/>
  <c r="AT237" i="221"/>
  <c r="AV237" i="221" s="1"/>
  <c r="AT209" i="221"/>
  <c r="AV209" i="221" s="1"/>
  <c r="AT481" i="221"/>
  <c r="AV481" i="221" s="1"/>
  <c r="AT246" i="221"/>
  <c r="AV246" i="221" s="1"/>
  <c r="AT92" i="221"/>
  <c r="AV92" i="221" s="1"/>
  <c r="AT153" i="221"/>
  <c r="AV153" i="221" s="1"/>
  <c r="AT426" i="221"/>
  <c r="AV426" i="221" s="1"/>
  <c r="AT421" i="221"/>
  <c r="AV421" i="221" s="1"/>
  <c r="AT469" i="221"/>
  <c r="AV469" i="221" s="1"/>
  <c r="AT228" i="221"/>
  <c r="AV228" i="221" s="1"/>
  <c r="AT502" i="221"/>
  <c r="AV502" i="221" s="1"/>
  <c r="AT498" i="221"/>
  <c r="AV498" i="221" s="1"/>
  <c r="AT93" i="221"/>
  <c r="AV93" i="221" s="1"/>
  <c r="AT465" i="221"/>
  <c r="AV465" i="221" s="1"/>
  <c r="AT220" i="221"/>
  <c r="AV220" i="221" s="1"/>
  <c r="AT213" i="221"/>
  <c r="AV213" i="221" s="1"/>
  <c r="AT224" i="221"/>
  <c r="AV224" i="221" s="1"/>
  <c r="AN6" i="210"/>
  <c r="AJ17" i="2" s="1"/>
  <c r="AO6" i="212"/>
  <c r="AK19" i="2" s="1"/>
  <c r="AT151" i="214"/>
  <c r="AV151" i="214" s="1"/>
  <c r="AB6" i="214"/>
  <c r="S6" i="212"/>
  <c r="O19" i="2" s="1"/>
  <c r="AQ6" i="207"/>
  <c r="AM14" i="2" s="1"/>
  <c r="S6" i="224"/>
  <c r="O31" i="2" s="1"/>
  <c r="R6" i="222"/>
  <c r="R6" i="205"/>
  <c r="AK6" i="219"/>
  <c r="AV327" i="219"/>
  <c r="AV166" i="219"/>
  <c r="U72" i="217"/>
  <c r="U98" i="217"/>
  <c r="AN6" i="219"/>
  <c r="AJ26" i="2" s="1"/>
  <c r="U72" i="222"/>
  <c r="U19" i="222"/>
  <c r="K6" i="222"/>
  <c r="AK6" i="224"/>
  <c r="AT221" i="224"/>
  <c r="AV221" i="224" s="1"/>
  <c r="AT204" i="224"/>
  <c r="AV204" i="224" s="1"/>
  <c r="AT34" i="224"/>
  <c r="AV34" i="224" s="1"/>
  <c r="AT31" i="224"/>
  <c r="AV31" i="224" s="1"/>
  <c r="AT110" i="224"/>
  <c r="AV110" i="224" s="1"/>
  <c r="AT231" i="224"/>
  <c r="AV231" i="224" s="1"/>
  <c r="AT112" i="224"/>
  <c r="AV112" i="224" s="1"/>
  <c r="AT162" i="224"/>
  <c r="AV162" i="224" s="1"/>
  <c r="W6" i="224"/>
  <c r="AT97" i="224"/>
  <c r="AV97" i="224" s="1"/>
  <c r="AT93" i="224"/>
  <c r="AV93" i="224" s="1"/>
  <c r="AT81" i="224"/>
  <c r="AV81" i="224" s="1"/>
  <c r="AT52" i="224"/>
  <c r="AV52" i="224" s="1"/>
  <c r="AT486" i="224"/>
  <c r="AV486" i="224" s="1"/>
  <c r="AT479" i="224"/>
  <c r="AV479" i="224" s="1"/>
  <c r="AT410" i="224"/>
  <c r="AV410" i="224" s="1"/>
  <c r="AT451" i="224"/>
  <c r="AV451" i="224" s="1"/>
  <c r="AT473" i="224"/>
  <c r="AV473" i="224" s="1"/>
  <c r="AT499" i="224"/>
  <c r="AV499" i="224" s="1"/>
  <c r="AT307" i="224"/>
  <c r="AV307" i="224" s="1"/>
  <c r="AT370" i="224"/>
  <c r="AV370" i="224" s="1"/>
  <c r="AT224" i="224"/>
  <c r="AV224" i="224" s="1"/>
  <c r="AT329" i="224"/>
  <c r="AV329" i="224" s="1"/>
  <c r="AT380" i="224"/>
  <c r="AV380" i="224" s="1"/>
  <c r="AT282" i="224"/>
  <c r="AV282" i="224" s="1"/>
  <c r="AT395" i="224"/>
  <c r="AV395" i="224" s="1"/>
  <c r="AT280" i="224"/>
  <c r="AV280" i="224" s="1"/>
  <c r="AT170" i="224"/>
  <c r="AV170" i="224" s="1"/>
  <c r="AT169" i="224"/>
  <c r="AV169" i="224" s="1"/>
  <c r="AT54" i="224"/>
  <c r="AV54" i="224" s="1"/>
  <c r="AT57" i="224"/>
  <c r="AV57" i="224" s="1"/>
  <c r="AT482" i="224"/>
  <c r="AV482" i="224" s="1"/>
  <c r="AT475" i="224"/>
  <c r="AV475" i="224" s="1"/>
  <c r="AT416" i="224"/>
  <c r="AV416" i="224" s="1"/>
  <c r="AT447" i="224"/>
  <c r="AV447" i="224" s="1"/>
  <c r="AT507" i="224"/>
  <c r="AV507" i="224" s="1"/>
  <c r="AT496" i="224"/>
  <c r="AV496" i="224" s="1"/>
  <c r="AT303" i="224"/>
  <c r="AV303" i="224" s="1"/>
  <c r="AT343" i="224"/>
  <c r="AV343" i="224" s="1"/>
  <c r="AT220" i="224"/>
  <c r="AV220" i="224" s="1"/>
  <c r="AT304" i="224"/>
  <c r="AV304" i="224" s="1"/>
  <c r="AT346" i="224"/>
  <c r="AV346" i="224" s="1"/>
  <c r="AT279" i="224"/>
  <c r="AV279" i="224" s="1"/>
  <c r="AT360" i="224"/>
  <c r="AV360" i="224" s="1"/>
  <c r="AT269" i="224"/>
  <c r="AV269" i="224" s="1"/>
  <c r="AT168" i="224"/>
  <c r="AV168" i="224" s="1"/>
  <c r="AT155" i="224"/>
  <c r="AV155" i="224" s="1"/>
  <c r="AT50" i="224"/>
  <c r="AV50" i="224" s="1"/>
  <c r="AT188" i="224"/>
  <c r="AV188" i="224" s="1"/>
  <c r="AT35" i="224"/>
  <c r="AV35" i="224" s="1"/>
  <c r="AT102" i="224"/>
  <c r="AV102" i="224" s="1"/>
  <c r="AT420" i="224"/>
  <c r="AV420" i="224" s="1"/>
  <c r="AT95" i="224"/>
  <c r="AV95" i="224" s="1"/>
  <c r="AT74" i="224"/>
  <c r="AV74" i="224" s="1"/>
  <c r="AT478" i="224"/>
  <c r="AV478" i="224" s="1"/>
  <c r="AT468" i="224"/>
  <c r="AV468" i="224" s="1"/>
  <c r="AT408" i="224"/>
  <c r="AV408" i="224" s="1"/>
  <c r="AT443" i="224"/>
  <c r="AV443" i="224" s="1"/>
  <c r="AT500" i="224"/>
  <c r="AV500" i="224" s="1"/>
  <c r="AT484" i="224"/>
  <c r="AV484" i="224" s="1"/>
  <c r="AT296" i="224"/>
  <c r="AV296" i="224" s="1"/>
  <c r="AT320" i="224"/>
  <c r="AV320" i="224" s="1"/>
  <c r="AT213" i="224"/>
  <c r="AV213" i="224" s="1"/>
  <c r="AT302" i="224"/>
  <c r="AV302" i="224" s="1"/>
  <c r="AT344" i="224"/>
  <c r="AV344" i="224" s="1"/>
  <c r="AT264" i="224"/>
  <c r="AV264" i="224" s="1"/>
  <c r="AT309" i="224"/>
  <c r="AV309" i="224" s="1"/>
  <c r="AT234" i="224"/>
  <c r="AV234" i="224" s="1"/>
  <c r="AT158" i="224"/>
  <c r="AV158" i="224" s="1"/>
  <c r="AT140" i="224"/>
  <c r="AV140" i="224" s="1"/>
  <c r="AT43" i="224"/>
  <c r="AV43" i="224" s="1"/>
  <c r="AT197" i="224"/>
  <c r="AV197" i="224" s="1"/>
  <c r="AT38" i="224"/>
  <c r="AV38" i="224" s="1"/>
  <c r="AT149" i="224"/>
  <c r="AV149" i="224" s="1"/>
  <c r="AT104" i="224"/>
  <c r="AV104" i="224" s="1"/>
  <c r="AT106" i="224"/>
  <c r="AV106" i="224" s="1"/>
  <c r="AT403" i="224"/>
  <c r="AV403" i="224" s="1"/>
  <c r="AT20" i="224"/>
  <c r="AV20" i="224" s="1"/>
  <c r="AT182" i="224"/>
  <c r="AV182" i="224" s="1"/>
  <c r="AT145" i="224"/>
  <c r="AV145" i="224" s="1"/>
  <c r="AT136" i="224"/>
  <c r="AV136" i="224" s="1"/>
  <c r="AT459" i="224"/>
  <c r="AV459" i="224" s="1"/>
  <c r="AT449" i="224"/>
  <c r="AV449" i="224" s="1"/>
  <c r="AT405" i="224"/>
  <c r="AV405" i="224" s="1"/>
  <c r="AT431" i="224"/>
  <c r="AV431" i="224" s="1"/>
  <c r="AT389" i="224"/>
  <c r="AV389" i="224" s="1"/>
  <c r="AT415" i="224"/>
  <c r="AV415" i="224" s="1"/>
  <c r="AT277" i="224"/>
  <c r="AV277" i="224" s="1"/>
  <c r="AT290" i="224"/>
  <c r="AV290" i="224" s="1"/>
  <c r="AT361" i="224"/>
  <c r="AV361" i="224" s="1"/>
  <c r="AT348" i="224"/>
  <c r="AV348" i="224" s="1"/>
  <c r="AT392" i="224"/>
  <c r="AV392" i="224" s="1"/>
  <c r="AT245" i="224"/>
  <c r="AV245" i="224" s="1"/>
  <c r="AT305" i="224"/>
  <c r="AV305" i="224" s="1"/>
  <c r="AT223" i="224"/>
  <c r="AV223" i="224" s="1"/>
  <c r="AT214" i="224"/>
  <c r="AV214" i="224" s="1"/>
  <c r="AT143" i="224"/>
  <c r="AV143" i="224" s="1"/>
  <c r="AT191" i="224"/>
  <c r="AV191" i="224" s="1"/>
  <c r="AT120" i="224"/>
  <c r="AV120" i="224" s="1"/>
  <c r="AT159" i="224"/>
  <c r="AV159" i="224" s="1"/>
  <c r="AT142" i="224"/>
  <c r="AV142" i="224" s="1"/>
  <c r="AT454" i="224"/>
  <c r="AV454" i="224" s="1"/>
  <c r="AT24" i="224"/>
  <c r="AV24" i="224" s="1"/>
  <c r="AT208" i="224"/>
  <c r="AV208" i="224" s="1"/>
  <c r="AT138" i="224"/>
  <c r="AV138" i="224" s="1"/>
  <c r="AT455" i="224"/>
  <c r="AV455" i="224" s="1"/>
  <c r="AT445" i="224"/>
  <c r="AV445" i="224" s="1"/>
  <c r="AT398" i="224"/>
  <c r="AV398" i="224" s="1"/>
  <c r="AT388" i="224"/>
  <c r="AV388" i="224" s="1"/>
  <c r="AT378" i="224"/>
  <c r="AV378" i="224" s="1"/>
  <c r="AT400" i="224"/>
  <c r="AV400" i="224" s="1"/>
  <c r="AT458" i="224"/>
  <c r="AV458" i="224" s="1"/>
  <c r="AT428" i="224"/>
  <c r="AV428" i="224" s="1"/>
  <c r="AT356" i="224"/>
  <c r="AV356" i="224" s="1"/>
  <c r="AT327" i="224"/>
  <c r="AV327" i="224" s="1"/>
  <c r="AT363" i="224"/>
  <c r="AV363" i="224" s="1"/>
  <c r="AT241" i="224"/>
  <c r="AV241" i="224" s="1"/>
  <c r="AT294" i="224"/>
  <c r="AV294" i="224" s="1"/>
  <c r="AT206" i="224"/>
  <c r="AV206" i="224" s="1"/>
  <c r="AT212" i="224"/>
  <c r="AV212" i="224" s="1"/>
  <c r="AT135" i="224"/>
  <c r="AV135" i="224" s="1"/>
  <c r="AT14" i="224"/>
  <c r="AV14" i="224" s="1"/>
  <c r="AT125" i="224"/>
  <c r="AV125" i="224" s="1"/>
  <c r="AT187" i="224"/>
  <c r="AV187" i="224" s="1"/>
  <c r="AT109" i="224"/>
  <c r="AV109" i="224" s="1"/>
  <c r="AT452" i="224"/>
  <c r="AV452" i="224" s="1"/>
  <c r="AT441" i="224"/>
  <c r="AV441" i="224" s="1"/>
  <c r="AT394" i="224"/>
  <c r="AV394" i="224" s="1"/>
  <c r="AT384" i="224"/>
  <c r="AV384" i="224" s="1"/>
  <c r="AT373" i="224"/>
  <c r="AV373" i="224" s="1"/>
  <c r="AT381" i="224"/>
  <c r="AV381" i="224" s="1"/>
  <c r="AT446" i="224"/>
  <c r="AV446" i="224" s="1"/>
  <c r="AT367" i="224"/>
  <c r="AV367" i="224" s="1"/>
  <c r="AT333" i="224"/>
  <c r="AV333" i="224" s="1"/>
  <c r="AT325" i="224"/>
  <c r="AV325" i="224" s="1"/>
  <c r="AT342" i="224"/>
  <c r="AV342" i="224" s="1"/>
  <c r="AT237" i="224"/>
  <c r="AV237" i="224" s="1"/>
  <c r="AT274" i="224"/>
  <c r="AV274" i="224" s="1"/>
  <c r="AT271" i="224"/>
  <c r="AV271" i="224" s="1"/>
  <c r="AT129" i="224"/>
  <c r="AV129" i="224" s="1"/>
  <c r="AT111" i="224"/>
  <c r="AV111" i="224" s="1"/>
  <c r="AT18" i="224"/>
  <c r="AV18" i="224" s="1"/>
  <c r="AT139" i="224"/>
  <c r="AV139" i="224" s="1"/>
  <c r="AT61" i="224"/>
  <c r="AV61" i="224" s="1"/>
  <c r="AT13" i="224"/>
  <c r="AV13" i="224" s="1"/>
  <c r="AT178" i="224"/>
  <c r="AV178" i="224" s="1"/>
  <c r="AT63" i="224"/>
  <c r="AV63" i="224" s="1"/>
  <c r="AT46" i="224"/>
  <c r="AV46" i="224" s="1"/>
  <c r="AT30" i="224"/>
  <c r="AV30" i="224" s="1"/>
  <c r="AT23" i="224"/>
  <c r="AV23" i="224" s="1"/>
  <c r="AT516" i="224"/>
  <c r="AV516" i="224" s="1"/>
  <c r="AT513" i="224"/>
  <c r="AV513" i="224" s="1"/>
  <c r="AT427" i="224"/>
  <c r="AV427" i="224" s="1"/>
  <c r="AT514" i="224"/>
  <c r="AV514" i="224" s="1"/>
  <c r="AT492" i="224"/>
  <c r="AV492" i="224" s="1"/>
  <c r="AT438" i="224"/>
  <c r="AV438" i="224" s="1"/>
  <c r="AT341" i="224"/>
  <c r="AV341" i="224" s="1"/>
  <c r="AT413" i="224"/>
  <c r="AV413" i="224" s="1"/>
  <c r="AT258" i="224"/>
  <c r="AV258" i="224" s="1"/>
  <c r="AT275" i="224"/>
  <c r="AV275" i="224" s="1"/>
  <c r="AT248" i="224"/>
  <c r="AV248" i="224" s="1"/>
  <c r="AT276" i="224"/>
  <c r="AV276" i="224" s="1"/>
  <c r="AT211" i="224"/>
  <c r="AV211" i="224" s="1"/>
  <c r="AT285" i="224"/>
  <c r="AV285" i="224" s="1"/>
  <c r="AT167" i="224"/>
  <c r="AV167" i="224" s="1"/>
  <c r="AT163" i="224"/>
  <c r="AV163" i="224" s="1"/>
  <c r="AT88" i="224"/>
  <c r="AV88" i="224" s="1"/>
  <c r="AT59" i="224"/>
  <c r="AV59" i="224" s="1"/>
  <c r="AT87" i="224"/>
  <c r="AV87" i="224" s="1"/>
  <c r="AT233" i="224"/>
  <c r="AV233" i="224" s="1"/>
  <c r="AT53" i="224"/>
  <c r="AV53" i="224" s="1"/>
  <c r="AT27" i="224"/>
  <c r="AV27" i="224" s="1"/>
  <c r="AT512" i="224"/>
  <c r="AV512" i="224" s="1"/>
  <c r="AT509" i="224"/>
  <c r="AV509" i="224" s="1"/>
  <c r="AT412" i="224"/>
  <c r="AV412" i="224" s="1"/>
  <c r="AT510" i="224"/>
  <c r="AV510" i="224" s="1"/>
  <c r="AT442" i="224"/>
  <c r="AV442" i="224" s="1"/>
  <c r="AT425" i="224"/>
  <c r="AV425" i="224" s="1"/>
  <c r="AT337" i="224"/>
  <c r="AV337" i="224" s="1"/>
  <c r="AT406" i="224"/>
  <c r="AV406" i="224" s="1"/>
  <c r="AT254" i="224"/>
  <c r="AV254" i="224" s="1"/>
  <c r="AT272" i="224"/>
  <c r="AV272" i="224" s="1"/>
  <c r="AT244" i="224"/>
  <c r="AV244" i="224" s="1"/>
  <c r="AT273" i="224"/>
  <c r="AV273" i="224" s="1"/>
  <c r="AT207" i="224"/>
  <c r="AV207" i="224" s="1"/>
  <c r="AT242" i="224"/>
  <c r="AV242" i="224" s="1"/>
  <c r="AT160" i="224"/>
  <c r="AV160" i="224" s="1"/>
  <c r="AT161" i="224"/>
  <c r="AV161" i="224" s="1"/>
  <c r="AT84" i="224"/>
  <c r="AV84" i="224" s="1"/>
  <c r="AT80" i="224"/>
  <c r="AV80" i="224" s="1"/>
  <c r="AT114" i="224"/>
  <c r="AV114" i="224" s="1"/>
  <c r="AT497" i="224"/>
  <c r="AV497" i="224" s="1"/>
  <c r="AT426" i="224"/>
  <c r="AV426" i="224" s="1"/>
  <c r="AT480" i="224"/>
  <c r="AV480" i="224" s="1"/>
  <c r="AT462" i="224"/>
  <c r="AV462" i="224" s="1"/>
  <c r="AT396" i="224"/>
  <c r="AV396" i="224" s="1"/>
  <c r="AT205" i="224"/>
  <c r="AV205" i="224" s="1"/>
  <c r="AT229" i="224"/>
  <c r="AV229" i="224" s="1"/>
  <c r="AT222" i="224"/>
  <c r="AV222" i="224" s="1"/>
  <c r="AT365" i="224"/>
  <c r="AV365" i="224" s="1"/>
  <c r="AT127" i="224"/>
  <c r="AV127" i="224" s="1"/>
  <c r="AT153" i="224"/>
  <c r="AV153" i="224" s="1"/>
  <c r="AT165" i="224"/>
  <c r="AV165" i="224" s="1"/>
  <c r="AT44" i="224"/>
  <c r="AV44" i="224" s="1"/>
  <c r="AT25" i="224"/>
  <c r="AV25" i="224" s="1"/>
  <c r="AT51" i="224"/>
  <c r="AV51" i="224" s="1"/>
  <c r="AT352" i="224"/>
  <c r="AV352" i="224" s="1"/>
  <c r="AT86" i="224"/>
  <c r="AV86" i="224" s="1"/>
  <c r="AT493" i="224"/>
  <c r="AV493" i="224" s="1"/>
  <c r="AT503" i="224"/>
  <c r="AV503" i="224" s="1"/>
  <c r="AT477" i="224"/>
  <c r="AV477" i="224" s="1"/>
  <c r="AT371" i="224"/>
  <c r="AV371" i="224" s="1"/>
  <c r="AT374" i="224"/>
  <c r="AV374" i="224" s="1"/>
  <c r="AT201" i="224"/>
  <c r="AV201" i="224" s="1"/>
  <c r="AT225" i="224"/>
  <c r="AV225" i="224" s="1"/>
  <c r="AT218" i="224"/>
  <c r="AV218" i="224" s="1"/>
  <c r="AT301" i="224"/>
  <c r="AV301" i="224" s="1"/>
  <c r="AT119" i="224"/>
  <c r="AV119" i="224" s="1"/>
  <c r="AT68" i="224"/>
  <c r="AV68" i="224" s="1"/>
  <c r="AT91" i="224"/>
  <c r="AV91" i="224" s="1"/>
  <c r="AT489" i="224"/>
  <c r="AV489" i="224" s="1"/>
  <c r="AT519" i="224"/>
  <c r="AV519" i="224" s="1"/>
  <c r="AT377" i="224"/>
  <c r="AV377" i="224" s="1"/>
  <c r="AT358" i="224"/>
  <c r="AV358" i="224" s="1"/>
  <c r="AT397" i="224"/>
  <c r="AV397" i="224" s="1"/>
  <c r="AT308" i="224"/>
  <c r="AV308" i="224" s="1"/>
  <c r="AT423" i="224"/>
  <c r="AV423" i="224" s="1"/>
  <c r="AT203" i="224"/>
  <c r="AV203" i="224" s="1"/>
  <c r="AT261" i="224"/>
  <c r="AV261" i="224" s="1"/>
  <c r="AT179" i="224"/>
  <c r="AV179" i="224" s="1"/>
  <c r="AT174" i="224"/>
  <c r="AV174" i="224" s="1"/>
  <c r="AT56" i="224"/>
  <c r="AV56" i="224" s="1"/>
  <c r="AT89" i="224"/>
  <c r="AV89" i="224" s="1"/>
  <c r="AT369" i="224"/>
  <c r="AV369" i="224" s="1"/>
  <c r="AT126" i="224"/>
  <c r="AV126" i="224" s="1"/>
  <c r="AT474" i="224"/>
  <c r="AV474" i="224" s="1"/>
  <c r="AT515" i="224"/>
  <c r="AV515" i="224" s="1"/>
  <c r="AT372" i="224"/>
  <c r="AV372" i="224" s="1"/>
  <c r="AT481" i="224"/>
  <c r="AV481" i="224" s="1"/>
  <c r="AT347" i="224"/>
  <c r="AV347" i="224" s="1"/>
  <c r="AT306" i="224"/>
  <c r="AV306" i="224" s="1"/>
  <c r="AT323" i="224"/>
  <c r="AV323" i="224" s="1"/>
  <c r="AT196" i="224"/>
  <c r="AV196" i="224" s="1"/>
  <c r="AT227" i="224"/>
  <c r="AV227" i="224" s="1"/>
  <c r="AT132" i="224"/>
  <c r="AV132" i="224" s="1"/>
  <c r="AT177" i="224"/>
  <c r="AV177" i="224" s="1"/>
  <c r="AT66" i="224"/>
  <c r="AV66" i="224" s="1"/>
  <c r="AT386" i="224"/>
  <c r="AV386" i="224" s="1"/>
  <c r="AT128" i="224"/>
  <c r="AV128" i="224" s="1"/>
  <c r="AT55" i="224"/>
  <c r="AV55" i="224" s="1"/>
  <c r="AT185" i="224"/>
  <c r="AV185" i="224" s="1"/>
  <c r="AT467" i="224"/>
  <c r="AV467" i="224" s="1"/>
  <c r="AT511" i="224"/>
  <c r="AV511" i="224" s="1"/>
  <c r="AT359" i="224"/>
  <c r="AV359" i="224" s="1"/>
  <c r="AT422" i="224"/>
  <c r="AV422" i="224" s="1"/>
  <c r="AT324" i="224"/>
  <c r="AV324" i="224" s="1"/>
  <c r="AT295" i="224"/>
  <c r="AV295" i="224" s="1"/>
  <c r="AT321" i="224"/>
  <c r="AV321" i="224" s="1"/>
  <c r="AT192" i="224"/>
  <c r="AV192" i="224" s="1"/>
  <c r="AT175" i="224"/>
  <c r="AV175" i="224" s="1"/>
  <c r="AT122" i="224"/>
  <c r="AV122" i="224" s="1"/>
  <c r="AT200" i="224"/>
  <c r="AV200" i="224" s="1"/>
  <c r="AT32" i="224"/>
  <c r="AV32" i="224" s="1"/>
  <c r="AT78" i="224"/>
  <c r="AV78" i="224" s="1"/>
  <c r="AT108" i="224"/>
  <c r="AV108" i="224" s="1"/>
  <c r="AT12" i="224"/>
  <c r="AT90" i="224"/>
  <c r="AV90" i="224" s="1"/>
  <c r="AT494" i="224"/>
  <c r="AV494" i="224" s="1"/>
  <c r="AT379" i="224"/>
  <c r="AV379" i="224" s="1"/>
  <c r="AT488" i="224"/>
  <c r="AV488" i="224" s="1"/>
  <c r="AT322" i="224"/>
  <c r="AV322" i="224" s="1"/>
  <c r="AT310" i="224"/>
  <c r="AV310" i="224" s="1"/>
  <c r="AT286" i="224"/>
  <c r="AV286" i="224" s="1"/>
  <c r="AT338" i="224"/>
  <c r="AV338" i="224" s="1"/>
  <c r="AT357" i="224"/>
  <c r="AV357" i="224" s="1"/>
  <c r="AT115" i="224"/>
  <c r="AV115" i="224" s="1"/>
  <c r="AT69" i="224"/>
  <c r="AV69" i="224" s="1"/>
  <c r="AT144" i="224"/>
  <c r="AV144" i="224" s="1"/>
  <c r="AT172" i="224"/>
  <c r="AV172" i="224" s="1"/>
  <c r="AT16" i="224"/>
  <c r="AV16" i="224" s="1"/>
  <c r="AT19" i="224"/>
  <c r="AV19" i="224" s="1"/>
  <c r="AT490" i="224"/>
  <c r="AV490" i="224" s="1"/>
  <c r="AT518" i="224"/>
  <c r="AV518" i="224" s="1"/>
  <c r="AT391" i="224"/>
  <c r="AV391" i="224" s="1"/>
  <c r="AT315" i="224"/>
  <c r="AV315" i="224" s="1"/>
  <c r="AT262" i="224"/>
  <c r="AV262" i="224" s="1"/>
  <c r="AT350" i="224"/>
  <c r="AV350" i="224" s="1"/>
  <c r="AT336" i="224"/>
  <c r="AV336" i="224" s="1"/>
  <c r="AT328" i="224"/>
  <c r="AV328" i="224" s="1"/>
  <c r="AT238" i="224"/>
  <c r="AV238" i="224" s="1"/>
  <c r="AT65" i="224"/>
  <c r="AV65" i="224" s="1"/>
  <c r="AT71" i="224"/>
  <c r="AV71" i="224" s="1"/>
  <c r="AT146" i="224"/>
  <c r="AV146" i="224" s="1"/>
  <c r="AT199" i="224"/>
  <c r="AV199" i="224" s="1"/>
  <c r="AT70" i="224"/>
  <c r="AV70" i="224" s="1"/>
  <c r="AT105" i="224"/>
  <c r="AV105" i="224" s="1"/>
  <c r="AT501" i="224"/>
  <c r="AV501" i="224" s="1"/>
  <c r="AT430" i="224"/>
  <c r="AV430" i="224" s="1"/>
  <c r="AT439" i="224"/>
  <c r="AV439" i="224" s="1"/>
  <c r="AT366" i="224"/>
  <c r="AV366" i="224" s="1"/>
  <c r="AT424" i="224"/>
  <c r="AV424" i="224" s="1"/>
  <c r="AT209" i="224"/>
  <c r="AV209" i="224" s="1"/>
  <c r="AT236" i="224"/>
  <c r="AV236" i="224" s="1"/>
  <c r="AT226" i="224"/>
  <c r="AV226" i="224" s="1"/>
  <c r="AT184" i="224"/>
  <c r="AV184" i="224" s="1"/>
  <c r="AT150" i="224"/>
  <c r="AV150" i="224" s="1"/>
  <c r="AT141" i="224"/>
  <c r="AV141" i="224" s="1"/>
  <c r="AT41" i="224"/>
  <c r="AV41" i="224" s="1"/>
  <c r="AT21" i="224"/>
  <c r="AV21" i="224" s="1"/>
  <c r="AT48" i="224"/>
  <c r="AV48" i="224" s="1"/>
  <c r="AT284" i="224"/>
  <c r="AV284" i="224" s="1"/>
  <c r="AT464" i="224"/>
  <c r="AV464" i="224" s="1"/>
  <c r="AT382" i="224"/>
  <c r="AV382" i="224" s="1"/>
  <c r="AT299" i="224"/>
  <c r="AV299" i="224" s="1"/>
  <c r="AT259" i="224"/>
  <c r="AV259" i="224" s="1"/>
  <c r="AT332" i="224"/>
  <c r="AV332" i="224" s="1"/>
  <c r="AT173" i="224"/>
  <c r="AV173" i="224" s="1"/>
  <c r="AT40" i="224"/>
  <c r="AV40" i="224" s="1"/>
  <c r="AT460" i="224"/>
  <c r="AV460" i="224" s="1"/>
  <c r="AT476" i="224"/>
  <c r="AV476" i="224" s="1"/>
  <c r="AT433" i="224"/>
  <c r="AV433" i="224" s="1"/>
  <c r="AT255" i="224"/>
  <c r="AV255" i="224" s="1"/>
  <c r="AT268" i="224"/>
  <c r="AV268" i="224" s="1"/>
  <c r="AT107" i="224"/>
  <c r="AV107" i="224" s="1"/>
  <c r="AT49" i="224"/>
  <c r="AV49" i="224" s="1"/>
  <c r="AT267" i="224"/>
  <c r="AV267" i="224" s="1"/>
  <c r="AT36" i="224"/>
  <c r="AV36" i="224" s="1"/>
  <c r="AT456" i="224"/>
  <c r="AV456" i="224" s="1"/>
  <c r="AT491" i="224"/>
  <c r="AV491" i="224" s="1"/>
  <c r="AT316" i="224"/>
  <c r="AV316" i="224" s="1"/>
  <c r="AT251" i="224"/>
  <c r="AV251" i="224" s="1"/>
  <c r="AT219" i="224"/>
  <c r="AV219" i="224" s="1"/>
  <c r="AT103" i="224"/>
  <c r="AV103" i="224" s="1"/>
  <c r="AT64" i="224"/>
  <c r="AV64" i="224" s="1"/>
  <c r="AT434" i="224"/>
  <c r="AV434" i="224" s="1"/>
  <c r="AT354" i="224"/>
  <c r="AV354" i="224" s="1"/>
  <c r="AT314" i="224"/>
  <c r="AV314" i="224" s="1"/>
  <c r="AT240" i="224"/>
  <c r="AV240" i="224" s="1"/>
  <c r="AT217" i="224"/>
  <c r="AV217" i="224" s="1"/>
  <c r="AT99" i="224"/>
  <c r="AV99" i="224" s="1"/>
  <c r="AT76" i="224"/>
  <c r="AV76" i="224" s="1"/>
  <c r="AT318" i="224"/>
  <c r="AV318" i="224" s="1"/>
  <c r="AT148" i="224"/>
  <c r="AV148" i="224" s="1"/>
  <c r="AT42" i="224"/>
  <c r="AV42" i="224" s="1"/>
  <c r="AT432" i="224"/>
  <c r="AV432" i="224" s="1"/>
  <c r="AT485" i="224"/>
  <c r="AV485" i="224" s="1"/>
  <c r="AT297" i="224"/>
  <c r="AV297" i="224" s="1"/>
  <c r="AT291" i="224"/>
  <c r="AV291" i="224" s="1"/>
  <c r="AT202" i="224"/>
  <c r="AV202" i="224" s="1"/>
  <c r="AT92" i="224"/>
  <c r="AV92" i="224" s="1"/>
  <c r="AT85" i="224"/>
  <c r="AV85" i="224" s="1"/>
  <c r="AT116" i="224"/>
  <c r="AV116" i="224" s="1"/>
  <c r="AT505" i="224"/>
  <c r="AV505" i="224" s="1"/>
  <c r="AT418" i="224"/>
  <c r="AV418" i="224" s="1"/>
  <c r="AT472" i="224"/>
  <c r="AV472" i="224" s="1"/>
  <c r="AT339" i="224"/>
  <c r="AV339" i="224" s="1"/>
  <c r="AT340" i="224"/>
  <c r="AV340" i="224" s="1"/>
  <c r="AT189" i="224"/>
  <c r="AV189" i="224" s="1"/>
  <c r="AT77" i="224"/>
  <c r="AV77" i="224" s="1"/>
  <c r="AT137" i="224"/>
  <c r="AV137" i="224" s="1"/>
  <c r="AT437" i="224"/>
  <c r="AV437" i="224" s="1"/>
  <c r="AT176" i="224"/>
  <c r="AV176" i="224" s="1"/>
  <c r="AT83" i="224"/>
  <c r="AV83" i="224" s="1"/>
  <c r="AT435" i="224"/>
  <c r="AV435" i="224" s="1"/>
  <c r="AT450" i="224"/>
  <c r="AV450" i="224" s="1"/>
  <c r="AT312" i="224"/>
  <c r="AV312" i="224" s="1"/>
  <c r="AT319" i="224"/>
  <c r="AV319" i="224" s="1"/>
  <c r="AT246" i="224"/>
  <c r="AV246" i="224" s="1"/>
  <c r="AT73" i="224"/>
  <c r="AV73" i="224" s="1"/>
  <c r="AT94" i="224"/>
  <c r="AV94" i="224" s="1"/>
  <c r="AT180" i="224"/>
  <c r="AV180" i="224" s="1"/>
  <c r="AT421" i="224"/>
  <c r="AV421" i="224" s="1"/>
  <c r="AT387" i="224"/>
  <c r="AV387" i="224" s="1"/>
  <c r="AT247" i="224"/>
  <c r="AV247" i="224" s="1"/>
  <c r="AT298" i="224"/>
  <c r="AV298" i="224" s="1"/>
  <c r="AT376" i="224"/>
  <c r="AV376" i="224" s="1"/>
  <c r="AT58" i="224"/>
  <c r="AV58" i="224" s="1"/>
  <c r="AT471" i="224"/>
  <c r="AV471" i="224" s="1"/>
  <c r="AT37" i="224"/>
  <c r="AV37" i="224" s="1"/>
  <c r="AT124" i="224"/>
  <c r="AV124" i="224" s="1"/>
  <c r="AT463" i="224"/>
  <c r="AV463" i="224" s="1"/>
  <c r="AT469" i="224"/>
  <c r="AV469" i="224" s="1"/>
  <c r="AT345" i="224"/>
  <c r="AV345" i="224" s="1"/>
  <c r="AT278" i="224"/>
  <c r="AV278" i="224" s="1"/>
  <c r="AT260" i="224"/>
  <c r="AV260" i="224" s="1"/>
  <c r="AT193" i="224"/>
  <c r="AV193" i="224" s="1"/>
  <c r="AT448" i="224"/>
  <c r="AV448" i="224" s="1"/>
  <c r="AT465" i="224"/>
  <c r="AV465" i="224" s="1"/>
  <c r="AT330" i="224"/>
  <c r="AV330" i="224" s="1"/>
  <c r="AT399" i="224"/>
  <c r="AV399" i="224" s="1"/>
  <c r="AT256" i="224"/>
  <c r="AV256" i="224" s="1"/>
  <c r="AT183" i="224"/>
  <c r="AV183" i="224" s="1"/>
  <c r="AT33" i="224"/>
  <c r="AV33" i="224" s="1"/>
  <c r="AT457" i="224"/>
  <c r="AV457" i="224" s="1"/>
  <c r="AT375" i="224"/>
  <c r="AV375" i="224" s="1"/>
  <c r="AT121" i="224"/>
  <c r="AV121" i="224" s="1"/>
  <c r="AT118" i="224"/>
  <c r="AV118" i="224" s="1"/>
  <c r="AT250" i="224"/>
  <c r="AV250" i="224" s="1"/>
  <c r="AT131" i="224"/>
  <c r="AV131" i="224" s="1"/>
  <c r="AT495" i="224"/>
  <c r="AV495" i="224" s="1"/>
  <c r="AT353" i="224"/>
  <c r="AV353" i="224" s="1"/>
  <c r="AT265" i="224"/>
  <c r="AV265" i="224" s="1"/>
  <c r="AT151" i="224"/>
  <c r="AV151" i="224" s="1"/>
  <c r="AT47" i="224"/>
  <c r="AV47" i="224" s="1"/>
  <c r="AT414" i="224"/>
  <c r="AV414" i="224" s="1"/>
  <c r="AT331" i="224"/>
  <c r="AV331" i="224" s="1"/>
  <c r="AT194" i="224"/>
  <c r="AV194" i="224" s="1"/>
  <c r="AT335" i="224"/>
  <c r="AV335" i="224" s="1"/>
  <c r="AT409" i="224"/>
  <c r="AV409" i="224" s="1"/>
  <c r="AT293" i="224"/>
  <c r="AV293" i="224" s="1"/>
  <c r="AT190" i="224"/>
  <c r="AV190" i="224" s="1"/>
  <c r="AT166" i="224"/>
  <c r="AV166" i="224" s="1"/>
  <c r="AT401" i="224"/>
  <c r="AV401" i="224" s="1"/>
  <c r="AT263" i="224"/>
  <c r="AV263" i="224" s="1"/>
  <c r="AT157" i="224"/>
  <c r="AV157" i="224" s="1"/>
  <c r="AT186" i="224"/>
  <c r="AV186" i="224" s="1"/>
  <c r="AT216" i="224"/>
  <c r="AV216" i="224" s="1"/>
  <c r="AT417" i="224"/>
  <c r="AV417" i="224" s="1"/>
  <c r="AT289" i="224"/>
  <c r="AV289" i="224" s="1"/>
  <c r="AT364" i="224"/>
  <c r="AV364" i="224" s="1"/>
  <c r="AT270" i="224"/>
  <c r="AV270" i="224" s="1"/>
  <c r="AT82" i="224"/>
  <c r="AV82" i="224" s="1"/>
  <c r="AT502" i="224"/>
  <c r="AV502" i="224" s="1"/>
  <c r="AT288" i="224"/>
  <c r="AV288" i="224" s="1"/>
  <c r="AT407" i="224"/>
  <c r="AV407" i="224" s="1"/>
  <c r="AT498" i="224"/>
  <c r="AV498" i="224" s="1"/>
  <c r="AT281" i="224"/>
  <c r="AV281" i="224" s="1"/>
  <c r="AT287" i="224"/>
  <c r="AV287" i="224" s="1"/>
  <c r="AT22" i="224"/>
  <c r="AV22" i="224" s="1"/>
  <c r="AT483" i="224"/>
  <c r="AV483" i="224" s="1"/>
  <c r="AT429" i="224"/>
  <c r="AV429" i="224" s="1"/>
  <c r="AT362" i="224"/>
  <c r="AV362" i="224" s="1"/>
  <c r="AT26" i="224"/>
  <c r="AV26" i="224" s="1"/>
  <c r="AT17" i="224"/>
  <c r="AV17" i="224" s="1"/>
  <c r="AT60" i="224"/>
  <c r="AV60" i="224" s="1"/>
  <c r="AT311" i="224"/>
  <c r="AV311" i="224" s="1"/>
  <c r="AT134" i="224"/>
  <c r="AV134" i="224" s="1"/>
  <c r="AT133" i="224"/>
  <c r="AV133" i="224" s="1"/>
  <c r="AT292" i="224"/>
  <c r="AV292" i="224" s="1"/>
  <c r="AT67" i="224"/>
  <c r="AV67" i="224" s="1"/>
  <c r="AT243" i="224"/>
  <c r="AV243" i="224" s="1"/>
  <c r="AT72" i="224"/>
  <c r="AV72" i="224" s="1"/>
  <c r="AT239" i="224"/>
  <c r="AV239" i="224" s="1"/>
  <c r="AT101" i="224"/>
  <c r="AV101" i="224" s="1"/>
  <c r="AT235" i="224"/>
  <c r="AV235" i="224" s="1"/>
  <c r="AT117" i="224"/>
  <c r="AV117" i="224" s="1"/>
  <c r="AT228" i="224"/>
  <c r="AV228" i="224" s="1"/>
  <c r="AT257" i="224"/>
  <c r="AV257" i="224" s="1"/>
  <c r="AT393" i="224"/>
  <c r="AV393" i="224" s="1"/>
  <c r="AT520" i="224"/>
  <c r="AV520" i="224" s="1"/>
  <c r="AT404" i="224"/>
  <c r="AV404" i="224" s="1"/>
  <c r="AT98" i="224"/>
  <c r="AV98" i="224" s="1"/>
  <c r="AT29" i="224"/>
  <c r="AV29" i="224" s="1"/>
  <c r="AT411" i="224"/>
  <c r="AV411" i="224" s="1"/>
  <c r="AT171" i="224"/>
  <c r="AV171" i="224" s="1"/>
  <c r="AT210" i="224"/>
  <c r="AV210" i="224" s="1"/>
  <c r="AT390" i="224"/>
  <c r="AV390" i="224" s="1"/>
  <c r="AT156" i="224"/>
  <c r="AV156" i="224" s="1"/>
  <c r="AT383" i="224"/>
  <c r="AV383" i="224" s="1"/>
  <c r="AT506" i="224"/>
  <c r="AV506" i="224" s="1"/>
  <c r="AT461" i="224"/>
  <c r="AV461" i="224" s="1"/>
  <c r="AT355" i="224"/>
  <c r="AV355" i="224" s="1"/>
  <c r="AT39" i="224"/>
  <c r="AV39" i="224" s="1"/>
  <c r="AT349" i="224"/>
  <c r="AV349" i="224" s="1"/>
  <c r="AT326" i="224"/>
  <c r="AV326" i="224" s="1"/>
  <c r="AT313" i="224"/>
  <c r="AV313" i="224" s="1"/>
  <c r="AT100" i="224"/>
  <c r="AV100" i="224" s="1"/>
  <c r="AT252" i="224"/>
  <c r="AV252" i="224" s="1"/>
  <c r="AT230" i="224"/>
  <c r="AV230" i="224" s="1"/>
  <c r="AT154" i="224"/>
  <c r="AV154" i="224" s="1"/>
  <c r="AT123" i="224"/>
  <c r="AV123" i="224" s="1"/>
  <c r="AT195" i="224"/>
  <c r="AV195" i="224" s="1"/>
  <c r="AT152" i="224"/>
  <c r="AV152" i="224" s="1"/>
  <c r="AT253" i="224"/>
  <c r="AV253" i="224" s="1"/>
  <c r="AT508" i="224"/>
  <c r="AV508" i="224" s="1"/>
  <c r="AT444" i="224"/>
  <c r="AV444" i="224" s="1"/>
  <c r="AT440" i="224"/>
  <c r="AV440" i="224" s="1"/>
  <c r="AT517" i="224"/>
  <c r="AV517" i="224" s="1"/>
  <c r="AT466" i="224"/>
  <c r="AV466" i="224" s="1"/>
  <c r="S6" i="219"/>
  <c r="O26" i="2" s="1"/>
  <c r="S6" i="214"/>
  <c r="O21" i="2" s="1"/>
  <c r="S6" i="205"/>
  <c r="O13" i="2" s="1"/>
  <c r="S6" i="210"/>
  <c r="O17" i="2" s="1"/>
  <c r="AP6" i="210"/>
  <c r="AL17" i="2" s="1"/>
  <c r="AT76" i="210"/>
  <c r="AV76" i="210" s="1"/>
  <c r="AT12" i="210"/>
  <c r="AT182" i="210"/>
  <c r="AV182" i="210" s="1"/>
  <c r="AT19" i="210"/>
  <c r="AV19" i="210" s="1"/>
  <c r="AT466" i="210"/>
  <c r="AV466" i="210" s="1"/>
  <c r="AT517" i="210"/>
  <c r="AV517" i="210" s="1"/>
  <c r="AT405" i="210"/>
  <c r="AV405" i="210" s="1"/>
  <c r="AT430" i="210"/>
  <c r="AV430" i="210" s="1"/>
  <c r="AT387" i="210"/>
  <c r="AV387" i="210" s="1"/>
  <c r="AT503" i="210"/>
  <c r="AV503" i="210" s="1"/>
  <c r="AT450" i="210"/>
  <c r="AV450" i="210" s="1"/>
  <c r="AT275" i="210"/>
  <c r="AV275" i="210" s="1"/>
  <c r="AT295" i="210"/>
  <c r="AV295" i="210" s="1"/>
  <c r="AT318" i="210"/>
  <c r="AV318" i="210" s="1"/>
  <c r="AT347" i="210"/>
  <c r="AV347" i="210" s="1"/>
  <c r="AT255" i="210"/>
  <c r="AV255" i="210" s="1"/>
  <c r="AT206" i="210"/>
  <c r="AV206" i="210" s="1"/>
  <c r="AT227" i="210"/>
  <c r="AV227" i="210" s="1"/>
  <c r="AT141" i="210"/>
  <c r="AV141" i="210" s="1"/>
  <c r="AT166" i="210"/>
  <c r="AV166" i="210" s="1"/>
  <c r="AT216" i="210"/>
  <c r="AV216" i="210" s="1"/>
  <c r="AT105" i="210"/>
  <c r="AV105" i="210" s="1"/>
  <c r="AT132" i="210"/>
  <c r="AV132" i="210" s="1"/>
  <c r="AT77" i="210"/>
  <c r="AV77" i="210" s="1"/>
  <c r="AT23" i="210"/>
  <c r="AV23" i="210" s="1"/>
  <c r="AT462" i="210"/>
  <c r="AV462" i="210" s="1"/>
  <c r="AT513" i="210"/>
  <c r="AV513" i="210" s="1"/>
  <c r="AT398" i="210"/>
  <c r="AV398" i="210" s="1"/>
  <c r="AT428" i="210"/>
  <c r="AV428" i="210" s="1"/>
  <c r="AT384" i="210"/>
  <c r="AV384" i="210" s="1"/>
  <c r="AT448" i="210"/>
  <c r="AV448" i="210" s="1"/>
  <c r="AT404" i="210"/>
  <c r="AV404" i="210" s="1"/>
  <c r="AT271" i="210"/>
  <c r="AV271" i="210" s="1"/>
  <c r="AT291" i="210"/>
  <c r="AV291" i="210" s="1"/>
  <c r="AT315" i="210"/>
  <c r="AV315" i="210" s="1"/>
  <c r="AT336" i="210"/>
  <c r="AV336" i="210" s="1"/>
  <c r="AT251" i="210"/>
  <c r="AV251" i="210" s="1"/>
  <c r="AT202" i="210"/>
  <c r="AV202" i="210" s="1"/>
  <c r="AT223" i="210"/>
  <c r="AV223" i="210" s="1"/>
  <c r="AT137" i="210"/>
  <c r="AV137" i="210" s="1"/>
  <c r="AT142" i="210"/>
  <c r="AV142" i="210" s="1"/>
  <c r="AT187" i="210"/>
  <c r="AV187" i="210" s="1"/>
  <c r="AT101" i="210"/>
  <c r="AV101" i="210" s="1"/>
  <c r="AT129" i="210"/>
  <c r="AV129" i="210" s="1"/>
  <c r="AT16" i="210"/>
  <c r="AV16" i="210" s="1"/>
  <c r="AT27" i="210"/>
  <c r="AV27" i="210" s="1"/>
  <c r="AT458" i="210"/>
  <c r="AV458" i="210" s="1"/>
  <c r="AT509" i="210"/>
  <c r="AV509" i="210" s="1"/>
  <c r="AT394" i="210"/>
  <c r="AV394" i="210" s="1"/>
  <c r="AT426" i="210"/>
  <c r="AV426" i="210" s="1"/>
  <c r="AT380" i="210"/>
  <c r="AV380" i="210" s="1"/>
  <c r="AT441" i="210"/>
  <c r="AV441" i="210" s="1"/>
  <c r="AT401" i="210"/>
  <c r="AV401" i="210" s="1"/>
  <c r="AT264" i="210"/>
  <c r="AV264" i="210" s="1"/>
  <c r="AT287" i="210"/>
  <c r="AV287" i="210" s="1"/>
  <c r="AT311" i="210"/>
  <c r="AV311" i="210" s="1"/>
  <c r="AT363" i="210"/>
  <c r="AV363" i="210" s="1"/>
  <c r="AT367" i="210"/>
  <c r="AV367" i="210" s="1"/>
  <c r="AT195" i="210"/>
  <c r="AV195" i="210" s="1"/>
  <c r="AT219" i="210"/>
  <c r="AV219" i="210" s="1"/>
  <c r="AT133" i="210"/>
  <c r="AV133" i="210" s="1"/>
  <c r="AT138" i="210"/>
  <c r="AV138" i="210" s="1"/>
  <c r="AT180" i="210"/>
  <c r="AV180" i="210" s="1"/>
  <c r="AT94" i="210"/>
  <c r="AV94" i="210" s="1"/>
  <c r="AT125" i="210"/>
  <c r="AV125" i="210" s="1"/>
  <c r="AT20" i="210"/>
  <c r="AV20" i="210" s="1"/>
  <c r="AT30" i="210"/>
  <c r="AV30" i="210" s="1"/>
  <c r="AT454" i="210"/>
  <c r="AV454" i="210" s="1"/>
  <c r="AT502" i="210"/>
  <c r="AV502" i="210" s="1"/>
  <c r="AT390" i="210"/>
  <c r="AV390" i="210" s="1"/>
  <c r="AT424" i="210"/>
  <c r="AV424" i="210" s="1"/>
  <c r="AT376" i="210"/>
  <c r="AV376" i="210" s="1"/>
  <c r="AT439" i="210"/>
  <c r="AV439" i="210" s="1"/>
  <c r="AT397" i="210"/>
  <c r="AV397" i="210" s="1"/>
  <c r="AT260" i="210"/>
  <c r="AV260" i="210" s="1"/>
  <c r="AT280" i="210"/>
  <c r="AV280" i="210" s="1"/>
  <c r="AT307" i="210"/>
  <c r="AV307" i="210" s="1"/>
  <c r="AT361" i="210"/>
  <c r="AV361" i="210" s="1"/>
  <c r="AT332" i="210"/>
  <c r="AV332" i="210" s="1"/>
  <c r="AT258" i="210"/>
  <c r="AV258" i="210" s="1"/>
  <c r="AT212" i="210"/>
  <c r="AV212" i="210" s="1"/>
  <c r="AT126" i="210"/>
  <c r="AV126" i="210" s="1"/>
  <c r="AT134" i="210"/>
  <c r="AV134" i="210" s="1"/>
  <c r="AT159" i="210"/>
  <c r="AV159" i="210" s="1"/>
  <c r="AT218" i="210"/>
  <c r="AV218" i="210" s="1"/>
  <c r="AT121" i="210"/>
  <c r="AV121" i="210" s="1"/>
  <c r="AT24" i="210"/>
  <c r="AV24" i="210" s="1"/>
  <c r="AT34" i="210"/>
  <c r="AV34" i="210" s="1"/>
  <c r="AT451" i="210"/>
  <c r="AV451" i="210" s="1"/>
  <c r="AT498" i="210"/>
  <c r="AV498" i="210" s="1"/>
  <c r="AT383" i="210"/>
  <c r="AV383" i="210" s="1"/>
  <c r="AT422" i="210"/>
  <c r="AV422" i="210" s="1"/>
  <c r="AT518" i="210"/>
  <c r="AV518" i="210" s="1"/>
  <c r="AT435" i="210"/>
  <c r="AV435" i="210" s="1"/>
  <c r="AT393" i="210"/>
  <c r="AV393" i="210" s="1"/>
  <c r="AT256" i="210"/>
  <c r="AV256" i="210" s="1"/>
  <c r="AT276" i="210"/>
  <c r="AV276" i="210" s="1"/>
  <c r="AT303" i="210"/>
  <c r="AV303" i="210" s="1"/>
  <c r="AT343" i="210"/>
  <c r="AV343" i="210" s="1"/>
  <c r="AT327" i="210"/>
  <c r="AV327" i="210" s="1"/>
  <c r="AT244" i="210"/>
  <c r="AV244" i="210" s="1"/>
  <c r="AT208" i="210"/>
  <c r="AV208" i="210" s="1"/>
  <c r="AT122" i="210"/>
  <c r="AV122" i="210" s="1"/>
  <c r="AT127" i="210"/>
  <c r="AV127" i="210" s="1"/>
  <c r="AT151" i="210"/>
  <c r="AV151" i="210" s="1"/>
  <c r="AT169" i="210"/>
  <c r="AV169" i="210" s="1"/>
  <c r="AT117" i="210"/>
  <c r="AV117" i="210" s="1"/>
  <c r="AT31" i="210"/>
  <c r="AV31" i="210" s="1"/>
  <c r="AT38" i="210"/>
  <c r="AV38" i="210" s="1"/>
  <c r="AT520" i="210"/>
  <c r="AV520" i="210" s="1"/>
  <c r="AT494" i="210"/>
  <c r="AV494" i="210" s="1"/>
  <c r="AT379" i="210"/>
  <c r="AV379" i="210" s="1"/>
  <c r="AT418" i="210"/>
  <c r="AV418" i="210" s="1"/>
  <c r="AT472" i="210"/>
  <c r="AV472" i="210" s="1"/>
  <c r="AT433" i="210"/>
  <c r="AV433" i="210" s="1"/>
  <c r="AT389" i="210"/>
  <c r="AV389" i="210" s="1"/>
  <c r="AT348" i="210"/>
  <c r="AV348" i="210" s="1"/>
  <c r="AT272" i="210"/>
  <c r="AV272" i="210" s="1"/>
  <c r="AT296" i="210"/>
  <c r="AV296" i="210" s="1"/>
  <c r="AT324" i="210"/>
  <c r="AV324" i="210" s="1"/>
  <c r="AT235" i="210"/>
  <c r="AV235" i="210" s="1"/>
  <c r="AT365" i="210"/>
  <c r="AV365" i="210" s="1"/>
  <c r="AT204" i="210"/>
  <c r="AV204" i="210" s="1"/>
  <c r="AT118" i="210"/>
  <c r="AV118" i="210" s="1"/>
  <c r="AT123" i="210"/>
  <c r="AV123" i="210" s="1"/>
  <c r="AT205" i="210"/>
  <c r="AV205" i="210" s="1"/>
  <c r="AT213" i="210"/>
  <c r="AV213" i="210" s="1"/>
  <c r="AT110" i="210"/>
  <c r="AV110" i="210" s="1"/>
  <c r="AT35" i="210"/>
  <c r="AV35" i="210" s="1"/>
  <c r="AT42" i="210"/>
  <c r="AV42" i="210" s="1"/>
  <c r="AT199" i="210"/>
  <c r="AV199" i="210" s="1"/>
  <c r="AT516" i="210"/>
  <c r="AV516" i="210" s="1"/>
  <c r="AT490" i="210"/>
  <c r="AV490" i="210" s="1"/>
  <c r="AT375" i="210"/>
  <c r="AV375" i="210" s="1"/>
  <c r="AT416" i="210"/>
  <c r="AV416" i="210" s="1"/>
  <c r="AT499" i="210"/>
  <c r="AV499" i="210" s="1"/>
  <c r="AT431" i="210"/>
  <c r="AV431" i="210" s="1"/>
  <c r="AT382" i="210"/>
  <c r="AV382" i="210" s="1"/>
  <c r="AT325" i="210"/>
  <c r="AV325" i="210" s="1"/>
  <c r="AT268" i="210"/>
  <c r="AV268" i="210" s="1"/>
  <c r="AT292" i="210"/>
  <c r="AV292" i="210" s="1"/>
  <c r="AT316" i="210"/>
  <c r="AV316" i="210" s="1"/>
  <c r="AT228" i="210"/>
  <c r="AV228" i="210" s="1"/>
  <c r="AT242" i="210"/>
  <c r="AV242" i="210" s="1"/>
  <c r="AT200" i="210"/>
  <c r="AV200" i="210" s="1"/>
  <c r="AT111" i="210"/>
  <c r="AV111" i="210" s="1"/>
  <c r="AT119" i="210"/>
  <c r="AV119" i="210" s="1"/>
  <c r="AT185" i="210"/>
  <c r="AV185" i="210" s="1"/>
  <c r="AT207" i="210"/>
  <c r="AV207" i="210" s="1"/>
  <c r="AT106" i="210"/>
  <c r="AV106" i="210" s="1"/>
  <c r="AT39" i="210"/>
  <c r="AV39" i="210" s="1"/>
  <c r="AT49" i="210"/>
  <c r="AV49" i="210" s="1"/>
  <c r="AT512" i="210"/>
  <c r="AV512" i="210" s="1"/>
  <c r="AT483" i="210"/>
  <c r="AV483" i="210" s="1"/>
  <c r="AT371" i="210"/>
  <c r="AV371" i="210" s="1"/>
  <c r="AT414" i="210"/>
  <c r="AV414" i="210" s="1"/>
  <c r="AT446" i="210"/>
  <c r="AV446" i="210" s="1"/>
  <c r="AT429" i="210"/>
  <c r="AV429" i="210" s="1"/>
  <c r="AT378" i="210"/>
  <c r="AV378" i="210" s="1"/>
  <c r="AT350" i="210"/>
  <c r="AV350" i="210" s="1"/>
  <c r="AT265" i="210"/>
  <c r="AV265" i="210" s="1"/>
  <c r="AT288" i="210"/>
  <c r="AV288" i="210" s="1"/>
  <c r="AT312" i="210"/>
  <c r="AV312" i="210" s="1"/>
  <c r="AT254" i="210"/>
  <c r="AV254" i="210" s="1"/>
  <c r="AT237" i="210"/>
  <c r="AV237" i="210" s="1"/>
  <c r="AT197" i="210"/>
  <c r="AV197" i="210" s="1"/>
  <c r="AT107" i="210"/>
  <c r="AV107" i="210" s="1"/>
  <c r="AT115" i="210"/>
  <c r="AV115" i="210" s="1"/>
  <c r="AT178" i="210"/>
  <c r="AV178" i="210" s="1"/>
  <c r="AT183" i="210"/>
  <c r="AV183" i="210" s="1"/>
  <c r="AT102" i="210"/>
  <c r="AV102" i="210" s="1"/>
  <c r="AT80" i="210"/>
  <c r="AV80" i="210" s="1"/>
  <c r="AT67" i="210"/>
  <c r="AV67" i="210" s="1"/>
  <c r="AT507" i="210"/>
  <c r="AV507" i="210" s="1"/>
  <c r="AT489" i="210"/>
  <c r="AV489" i="210" s="1"/>
  <c r="AT464" i="210"/>
  <c r="AV464" i="210" s="1"/>
  <c r="AT345" i="210"/>
  <c r="AV345" i="210" s="1"/>
  <c r="AT457" i="210"/>
  <c r="AV457" i="210" s="1"/>
  <c r="AT388" i="210"/>
  <c r="AV388" i="210" s="1"/>
  <c r="AT417" i="210"/>
  <c r="AV417" i="210" s="1"/>
  <c r="AT313" i="210"/>
  <c r="AV313" i="210" s="1"/>
  <c r="AT333" i="210"/>
  <c r="AV333" i="210" s="1"/>
  <c r="AT323" i="210"/>
  <c r="AV323" i="210" s="1"/>
  <c r="AT355" i="210"/>
  <c r="AV355" i="210" s="1"/>
  <c r="AT289" i="210"/>
  <c r="AV289" i="210" s="1"/>
  <c r="AT246" i="210"/>
  <c r="AV246" i="210" s="1"/>
  <c r="AT319" i="210"/>
  <c r="AV319" i="210" s="1"/>
  <c r="AT163" i="210"/>
  <c r="AV163" i="210" s="1"/>
  <c r="AT184" i="210"/>
  <c r="AV184" i="210" s="1"/>
  <c r="AT93" i="210"/>
  <c r="AV93" i="210" s="1"/>
  <c r="AT143" i="210"/>
  <c r="AV143" i="210" s="1"/>
  <c r="AT196" i="210"/>
  <c r="AV196" i="210" s="1"/>
  <c r="AT500" i="210"/>
  <c r="AV500" i="210" s="1"/>
  <c r="AT486" i="210"/>
  <c r="AV486" i="210" s="1"/>
  <c r="AT460" i="210"/>
  <c r="AV460" i="210" s="1"/>
  <c r="AT491" i="210"/>
  <c r="AV491" i="210" s="1"/>
  <c r="AT449" i="210"/>
  <c r="AV449" i="210" s="1"/>
  <c r="AT381" i="210"/>
  <c r="AV381" i="210" s="1"/>
  <c r="AT415" i="210"/>
  <c r="AV415" i="210" s="1"/>
  <c r="AT309" i="210"/>
  <c r="AV309" i="210" s="1"/>
  <c r="AT328" i="210"/>
  <c r="AV328" i="210" s="1"/>
  <c r="AT484" i="210"/>
  <c r="AV484" i="210" s="1"/>
  <c r="AT353" i="210"/>
  <c r="AV353" i="210" s="1"/>
  <c r="AT285" i="210"/>
  <c r="AV285" i="210" s="1"/>
  <c r="AT236" i="210"/>
  <c r="AV236" i="210" s="1"/>
  <c r="AT269" i="210"/>
  <c r="AV269" i="210" s="1"/>
  <c r="AT155" i="210"/>
  <c r="AV155" i="210" s="1"/>
  <c r="AT177" i="210"/>
  <c r="AV177" i="210" s="1"/>
  <c r="AT89" i="210"/>
  <c r="AV89" i="210" s="1"/>
  <c r="AT139" i="210"/>
  <c r="AV139" i="210" s="1"/>
  <c r="AT194" i="210"/>
  <c r="AV194" i="210" s="1"/>
  <c r="AT496" i="210"/>
  <c r="AV496" i="210" s="1"/>
  <c r="AT456" i="210"/>
  <c r="AV456" i="210" s="1"/>
  <c r="AT495" i="210"/>
  <c r="AV495" i="210" s="1"/>
  <c r="AT413" i="210"/>
  <c r="AV413" i="210" s="1"/>
  <c r="AT320" i="210"/>
  <c r="AV320" i="210" s="1"/>
  <c r="AT338" i="210"/>
  <c r="AV338" i="210" s="1"/>
  <c r="AT229" i="210"/>
  <c r="AV229" i="210" s="1"/>
  <c r="AT220" i="210"/>
  <c r="AV220" i="210" s="1"/>
  <c r="AT85" i="210"/>
  <c r="AV85" i="210" s="1"/>
  <c r="AT192" i="210"/>
  <c r="AV192" i="210" s="1"/>
  <c r="AT52" i="210"/>
  <c r="AV52" i="210" s="1"/>
  <c r="AT84" i="210"/>
  <c r="AV84" i="210" s="1"/>
  <c r="AT75" i="210"/>
  <c r="AV75" i="210" s="1"/>
  <c r="AT492" i="210"/>
  <c r="AV492" i="210" s="1"/>
  <c r="AT465" i="210"/>
  <c r="AV465" i="210" s="1"/>
  <c r="AT444" i="210"/>
  <c r="AV444" i="210" s="1"/>
  <c r="AT411" i="210"/>
  <c r="AV411" i="210" s="1"/>
  <c r="AT314" i="210"/>
  <c r="AV314" i="210" s="1"/>
  <c r="AT329" i="210"/>
  <c r="AV329" i="210" s="1"/>
  <c r="AT225" i="210"/>
  <c r="AV225" i="210" s="1"/>
  <c r="AT186" i="210"/>
  <c r="AV186" i="210" s="1"/>
  <c r="AT81" i="210"/>
  <c r="AV81" i="210" s="1"/>
  <c r="AT174" i="210"/>
  <c r="AV174" i="210" s="1"/>
  <c r="AT56" i="210"/>
  <c r="AV56" i="210" s="1"/>
  <c r="AT88" i="210"/>
  <c r="AV88" i="210" s="1"/>
  <c r="AT86" i="210"/>
  <c r="AV86" i="210" s="1"/>
  <c r="AT284" i="210"/>
  <c r="AV284" i="210" s="1"/>
  <c r="AT97" i="210"/>
  <c r="AV97" i="210" s="1"/>
  <c r="AT243" i="210"/>
  <c r="AV243" i="210" s="1"/>
  <c r="AT485" i="210"/>
  <c r="AV485" i="210" s="1"/>
  <c r="AT510" i="210"/>
  <c r="AV510" i="210" s="1"/>
  <c r="AT406" i="210"/>
  <c r="AV406" i="210" s="1"/>
  <c r="AT409" i="210"/>
  <c r="AV409" i="210" s="1"/>
  <c r="AT310" i="210"/>
  <c r="AV310" i="210" s="1"/>
  <c r="AT321" i="210"/>
  <c r="AV321" i="210" s="1"/>
  <c r="AT221" i="210"/>
  <c r="AV221" i="210" s="1"/>
  <c r="AT179" i="210"/>
  <c r="AV179" i="210" s="1"/>
  <c r="AT245" i="210"/>
  <c r="AV245" i="210" s="1"/>
  <c r="AT167" i="210"/>
  <c r="AV167" i="210" s="1"/>
  <c r="AT60" i="210"/>
  <c r="AV60" i="210" s="1"/>
  <c r="AT90" i="210"/>
  <c r="AV90" i="210" s="1"/>
  <c r="AT267" i="210"/>
  <c r="AV267" i="210" s="1"/>
  <c r="AT481" i="210"/>
  <c r="AV481" i="210" s="1"/>
  <c r="AT461" i="210"/>
  <c r="AV461" i="210" s="1"/>
  <c r="AT399" i="210"/>
  <c r="AV399" i="210" s="1"/>
  <c r="AT480" i="210"/>
  <c r="AV480" i="210" s="1"/>
  <c r="AT306" i="210"/>
  <c r="AV306" i="210" s="1"/>
  <c r="AT445" i="210"/>
  <c r="AV445" i="210" s="1"/>
  <c r="AT217" i="210"/>
  <c r="AV217" i="210" s="1"/>
  <c r="AT170" i="210"/>
  <c r="AV170" i="210" s="1"/>
  <c r="AT191" i="210"/>
  <c r="AV191" i="210" s="1"/>
  <c r="AT144" i="210"/>
  <c r="AV144" i="210" s="1"/>
  <c r="AT71" i="210"/>
  <c r="AV71" i="210" s="1"/>
  <c r="AT114" i="210"/>
  <c r="AV114" i="210" s="1"/>
  <c r="AT477" i="210"/>
  <c r="AV477" i="210" s="1"/>
  <c r="AT452" i="210"/>
  <c r="AV452" i="210" s="1"/>
  <c r="AT395" i="210"/>
  <c r="AV395" i="210" s="1"/>
  <c r="AT443" i="210"/>
  <c r="AV443" i="210" s="1"/>
  <c r="AT302" i="210"/>
  <c r="AV302" i="210" s="1"/>
  <c r="AT359" i="210"/>
  <c r="AV359" i="210" s="1"/>
  <c r="AT214" i="210"/>
  <c r="AV214" i="210" s="1"/>
  <c r="AT158" i="210"/>
  <c r="AV158" i="210" s="1"/>
  <c r="AT173" i="210"/>
  <c r="AV173" i="210" s="1"/>
  <c r="AT140" i="210"/>
  <c r="AV140" i="210" s="1"/>
  <c r="AT66" i="210"/>
  <c r="AV66" i="210" s="1"/>
  <c r="AT165" i="210"/>
  <c r="AV165" i="210" s="1"/>
  <c r="AT15" i="210"/>
  <c r="AV15" i="210" s="1"/>
  <c r="AT473" i="210"/>
  <c r="AV473" i="210" s="1"/>
  <c r="AT447" i="210"/>
  <c r="AV447" i="210" s="1"/>
  <c r="AT391" i="210"/>
  <c r="AV391" i="210" s="1"/>
  <c r="AT407" i="210"/>
  <c r="AV407" i="210" s="1"/>
  <c r="AT299" i="210"/>
  <c r="AV299" i="210" s="1"/>
  <c r="AT357" i="210"/>
  <c r="AV357" i="210" s="1"/>
  <c r="AT210" i="210"/>
  <c r="AV210" i="210" s="1"/>
  <c r="AT150" i="210"/>
  <c r="AV150" i="210" s="1"/>
  <c r="AT156" i="210"/>
  <c r="AV156" i="210" s="1"/>
  <c r="AT136" i="210"/>
  <c r="AV136" i="210" s="1"/>
  <c r="AT352" i="210"/>
  <c r="AV352" i="210" s="1"/>
  <c r="AT53" i="210"/>
  <c r="AV53" i="210" s="1"/>
  <c r="AT508" i="210"/>
  <c r="AV508" i="210" s="1"/>
  <c r="AT364" i="210"/>
  <c r="AV364" i="210" s="1"/>
  <c r="AT476" i="210"/>
  <c r="AV476" i="210" s="1"/>
  <c r="AT341" i="210"/>
  <c r="AV341" i="210" s="1"/>
  <c r="AT261" i="210"/>
  <c r="AV261" i="210" s="1"/>
  <c r="AT308" i="210"/>
  <c r="AV308" i="210" s="1"/>
  <c r="AT233" i="210"/>
  <c r="AV233" i="210" s="1"/>
  <c r="AT103" i="210"/>
  <c r="AV103" i="210" s="1"/>
  <c r="AT171" i="210"/>
  <c r="AV171" i="210" s="1"/>
  <c r="AT98" i="210"/>
  <c r="AV98" i="210" s="1"/>
  <c r="AT78" i="210"/>
  <c r="AV78" i="210" s="1"/>
  <c r="AT148" i="210"/>
  <c r="AV148" i="210" s="1"/>
  <c r="AT488" i="210"/>
  <c r="AV488" i="210" s="1"/>
  <c r="AT57" i="210"/>
  <c r="AV57" i="210" s="1"/>
  <c r="AT501" i="210"/>
  <c r="AV501" i="210" s="1"/>
  <c r="AT360" i="210"/>
  <c r="AV360" i="210" s="1"/>
  <c r="AT400" i="210"/>
  <c r="AV400" i="210" s="1"/>
  <c r="AT339" i="210"/>
  <c r="AV339" i="210" s="1"/>
  <c r="AT257" i="210"/>
  <c r="AV257" i="210" s="1"/>
  <c r="AT304" i="210"/>
  <c r="AV304" i="210" s="1"/>
  <c r="AT230" i="210"/>
  <c r="AV230" i="210" s="1"/>
  <c r="AT99" i="210"/>
  <c r="AV99" i="210" s="1"/>
  <c r="AT162" i="210"/>
  <c r="AV162" i="210" s="1"/>
  <c r="AT95" i="210"/>
  <c r="AV95" i="210" s="1"/>
  <c r="AT13" i="210"/>
  <c r="AV13" i="210" s="1"/>
  <c r="AT160" i="210"/>
  <c r="AV160" i="210" s="1"/>
  <c r="AT369" i="210"/>
  <c r="AV369" i="210" s="1"/>
  <c r="AT190" i="210"/>
  <c r="AV190" i="210" s="1"/>
  <c r="AT474" i="210"/>
  <c r="AV474" i="210" s="1"/>
  <c r="AT440" i="210"/>
  <c r="AV440" i="210" s="1"/>
  <c r="AT366" i="210"/>
  <c r="AV366" i="210" s="1"/>
  <c r="AT294" i="210"/>
  <c r="AV294" i="210" s="1"/>
  <c r="AT331" i="210"/>
  <c r="AV331" i="210" s="1"/>
  <c r="AT274" i="210"/>
  <c r="AV274" i="210" s="1"/>
  <c r="AT247" i="210"/>
  <c r="AV247" i="210" s="1"/>
  <c r="AT153" i="210"/>
  <c r="AV153" i="210" s="1"/>
  <c r="AT124" i="210"/>
  <c r="AV124" i="210" s="1"/>
  <c r="AT18" i="210"/>
  <c r="AV18" i="210" s="1"/>
  <c r="AT92" i="210"/>
  <c r="AV92" i="210" s="1"/>
  <c r="AT36" i="210"/>
  <c r="AV36" i="210" s="1"/>
  <c r="AT403" i="210"/>
  <c r="AV403" i="210" s="1"/>
  <c r="AT70" i="210"/>
  <c r="AV70" i="210" s="1"/>
  <c r="AT467" i="210"/>
  <c r="AV467" i="210" s="1"/>
  <c r="AT438" i="210"/>
  <c r="AV438" i="210" s="1"/>
  <c r="AT362" i="210"/>
  <c r="AV362" i="210" s="1"/>
  <c r="AT290" i="210"/>
  <c r="AV290" i="210" s="1"/>
  <c r="AT374" i="210"/>
  <c r="AV374" i="210" s="1"/>
  <c r="AT270" i="210"/>
  <c r="AV270" i="210" s="1"/>
  <c r="AT238" i="210"/>
  <c r="AV238" i="210" s="1"/>
  <c r="AT145" i="210"/>
  <c r="AV145" i="210" s="1"/>
  <c r="AT120" i="210"/>
  <c r="AV120" i="210" s="1"/>
  <c r="AT22" i="210"/>
  <c r="AV22" i="210" s="1"/>
  <c r="AT40" i="210"/>
  <c r="AV40" i="210" s="1"/>
  <c r="AT83" i="210"/>
  <c r="AV83" i="210" s="1"/>
  <c r="AT468" i="210"/>
  <c r="AV468" i="210" s="1"/>
  <c r="AT421" i="210"/>
  <c r="AV421" i="210" s="1"/>
  <c r="AT455" i="210"/>
  <c r="AV455" i="210" s="1"/>
  <c r="AT172" i="210"/>
  <c r="AV172" i="210" s="1"/>
  <c r="AT224" i="210"/>
  <c r="AV224" i="210" s="1"/>
  <c r="AT82" i="210"/>
  <c r="AV82" i="210" s="1"/>
  <c r="AT50" i="210"/>
  <c r="AV50" i="210" s="1"/>
  <c r="AT248" i="210"/>
  <c r="AV248" i="210" s="1"/>
  <c r="AT37" i="210"/>
  <c r="AV37" i="210" s="1"/>
  <c r="AT241" i="210"/>
  <c r="AV241" i="210" s="1"/>
  <c r="AT59" i="210"/>
  <c r="AV59" i="210" s="1"/>
  <c r="AT61" i="210"/>
  <c r="AV61" i="210" s="1"/>
  <c r="AT356" i="210"/>
  <c r="AV356" i="210" s="1"/>
  <c r="AT330" i="210"/>
  <c r="AV330" i="210" s="1"/>
  <c r="AT297" i="210"/>
  <c r="AV297" i="210" s="1"/>
  <c r="AT209" i="210"/>
  <c r="AV209" i="210" s="1"/>
  <c r="AT91" i="210"/>
  <c r="AV91" i="210" s="1"/>
  <c r="AT17" i="210"/>
  <c r="AV17" i="210" s="1"/>
  <c r="AT420" i="210"/>
  <c r="AV420" i="210" s="1"/>
  <c r="AT108" i="210"/>
  <c r="AV108" i="210" s="1"/>
  <c r="AT408" i="210"/>
  <c r="AV408" i="210" s="1"/>
  <c r="AT69" i="210"/>
  <c r="AV69" i="210" s="1"/>
  <c r="AT349" i="210"/>
  <c r="AV349" i="210" s="1"/>
  <c r="AT322" i="210"/>
  <c r="AV322" i="210" s="1"/>
  <c r="AT293" i="210"/>
  <c r="AV293" i="210" s="1"/>
  <c r="AT203" i="210"/>
  <c r="AV203" i="210" s="1"/>
  <c r="AT87" i="210"/>
  <c r="AV87" i="210" s="1"/>
  <c r="AT21" i="210"/>
  <c r="AV21" i="210" s="1"/>
  <c r="AT386" i="210"/>
  <c r="AV386" i="210" s="1"/>
  <c r="AT469" i="210"/>
  <c r="AV469" i="210" s="1"/>
  <c r="AT305" i="210"/>
  <c r="AV305" i="210" s="1"/>
  <c r="AT282" i="210"/>
  <c r="AV282" i="210" s="1"/>
  <c r="AT168" i="210"/>
  <c r="AV168" i="210" s="1"/>
  <c r="AT25" i="210"/>
  <c r="AV25" i="210" s="1"/>
  <c r="AT437" i="210"/>
  <c r="AV437" i="210" s="1"/>
  <c r="AT54" i="210"/>
  <c r="AV54" i="210" s="1"/>
  <c r="AT442" i="210"/>
  <c r="AV442" i="210" s="1"/>
  <c r="AT298" i="210"/>
  <c r="AV298" i="210" s="1"/>
  <c r="AT278" i="210"/>
  <c r="AV278" i="210" s="1"/>
  <c r="AT161" i="210"/>
  <c r="AV161" i="210" s="1"/>
  <c r="AT14" i="210"/>
  <c r="AV14" i="210" s="1"/>
  <c r="AT32" i="210"/>
  <c r="AV32" i="210" s="1"/>
  <c r="AT344" i="210"/>
  <c r="AV344" i="210" s="1"/>
  <c r="AT337" i="210"/>
  <c r="AV337" i="210" s="1"/>
  <c r="AT434" i="210"/>
  <c r="AV434" i="210" s="1"/>
  <c r="AT286" i="210"/>
  <c r="AV286" i="210" s="1"/>
  <c r="AT263" i="210"/>
  <c r="AV263" i="210" s="1"/>
  <c r="AT211" i="210"/>
  <c r="AV211" i="210" s="1"/>
  <c r="AT26" i="210"/>
  <c r="AV26" i="210" s="1"/>
  <c r="AT44" i="210"/>
  <c r="AV44" i="210" s="1"/>
  <c r="AT505" i="210"/>
  <c r="AV505" i="210" s="1"/>
  <c r="AT519" i="210"/>
  <c r="AV519" i="210" s="1"/>
  <c r="AT55" i="210"/>
  <c r="AV55" i="210" s="1"/>
  <c r="AT432" i="210"/>
  <c r="AV432" i="210" s="1"/>
  <c r="AT279" i="210"/>
  <c r="AV279" i="210" s="1"/>
  <c r="AT259" i="210"/>
  <c r="AV259" i="210" s="1"/>
  <c r="AT175" i="210"/>
  <c r="AV175" i="210" s="1"/>
  <c r="AT29" i="210"/>
  <c r="AV29" i="210" s="1"/>
  <c r="AT47" i="210"/>
  <c r="AV47" i="210" s="1"/>
  <c r="AT104" i="210"/>
  <c r="AV104" i="210" s="1"/>
  <c r="AT43" i="210"/>
  <c r="AV43" i="210" s="1"/>
  <c r="AT412" i="210"/>
  <c r="AV412" i="210" s="1"/>
  <c r="AT346" i="210"/>
  <c r="AV346" i="210" s="1"/>
  <c r="AT252" i="210"/>
  <c r="AV252" i="210" s="1"/>
  <c r="AT112" i="210"/>
  <c r="AV112" i="210" s="1"/>
  <c r="AT33" i="210"/>
  <c r="AV33" i="210" s="1"/>
  <c r="AT51" i="210"/>
  <c r="AV51" i="210" s="1"/>
  <c r="AT410" i="210"/>
  <c r="AV410" i="210" s="1"/>
  <c r="AT515" i="210"/>
  <c r="AV515" i="210" s="1"/>
  <c r="AT41" i="210"/>
  <c r="AV41" i="210" s="1"/>
  <c r="AT493" i="210"/>
  <c r="AV493" i="210" s="1"/>
  <c r="AT392" i="210"/>
  <c r="AV392" i="210" s="1"/>
  <c r="AT342" i="210"/>
  <c r="AV342" i="210" s="1"/>
  <c r="AT222" i="210"/>
  <c r="AV222" i="210" s="1"/>
  <c r="AT146" i="210"/>
  <c r="AV146" i="210" s="1"/>
  <c r="AT478" i="210"/>
  <c r="AV478" i="210" s="1"/>
  <c r="AT128" i="210"/>
  <c r="AV128" i="210" s="1"/>
  <c r="AT335" i="210"/>
  <c r="AV335" i="210" s="1"/>
  <c r="AT463" i="210"/>
  <c r="AV463" i="210" s="1"/>
  <c r="AT234" i="210"/>
  <c r="AV234" i="210" s="1"/>
  <c r="AT46" i="210"/>
  <c r="AV46" i="210" s="1"/>
  <c r="AT131" i="210"/>
  <c r="AV131" i="210" s="1"/>
  <c r="AT482" i="210"/>
  <c r="AV482" i="210" s="1"/>
  <c r="AT377" i="210"/>
  <c r="AV377" i="210" s="1"/>
  <c r="AT370" i="210"/>
  <c r="AV370" i="210" s="1"/>
  <c r="AT262" i="210"/>
  <c r="AV262" i="210" s="1"/>
  <c r="AT135" i="210"/>
  <c r="AV135" i="210" s="1"/>
  <c r="AT250" i="210"/>
  <c r="AV250" i="210" s="1"/>
  <c r="AT63" i="210"/>
  <c r="AV63" i="210" s="1"/>
  <c r="AT152" i="210"/>
  <c r="AV152" i="210" s="1"/>
  <c r="AT373" i="210"/>
  <c r="AV373" i="210" s="1"/>
  <c r="AT340" i="210"/>
  <c r="AV340" i="210" s="1"/>
  <c r="AT240" i="210"/>
  <c r="AV240" i="210" s="1"/>
  <c r="AT73" i="210"/>
  <c r="AV73" i="210" s="1"/>
  <c r="AT358" i="210"/>
  <c r="AV358" i="210" s="1"/>
  <c r="AT372" i="210"/>
  <c r="AV372" i="210" s="1"/>
  <c r="AT116" i="210"/>
  <c r="AV116" i="210" s="1"/>
  <c r="AT471" i="210"/>
  <c r="AV471" i="210" s="1"/>
  <c r="AT154" i="210"/>
  <c r="AV154" i="210" s="1"/>
  <c r="AT277" i="210"/>
  <c r="AV277" i="210" s="1"/>
  <c r="AT514" i="210"/>
  <c r="AV514" i="210" s="1"/>
  <c r="AT109" i="210"/>
  <c r="AV109" i="210" s="1"/>
  <c r="AT506" i="210"/>
  <c r="AV506" i="210" s="1"/>
  <c r="AT326" i="210"/>
  <c r="AV326" i="210" s="1"/>
  <c r="AT396" i="210"/>
  <c r="AV396" i="210" s="1"/>
  <c r="AT176" i="210"/>
  <c r="AV176" i="210" s="1"/>
  <c r="AT354" i="210"/>
  <c r="AV354" i="210" s="1"/>
  <c r="AT157" i="210"/>
  <c r="AV157" i="210" s="1"/>
  <c r="AT48" i="210"/>
  <c r="AV48" i="210" s="1"/>
  <c r="AT281" i="210"/>
  <c r="AV281" i="210" s="1"/>
  <c r="AT427" i="210"/>
  <c r="AV427" i="210" s="1"/>
  <c r="AT149" i="210"/>
  <c r="AV149" i="210" s="1"/>
  <c r="AT72" i="210"/>
  <c r="AV72" i="210" s="1"/>
  <c r="AT425" i="210"/>
  <c r="AV425" i="210" s="1"/>
  <c r="AT423" i="210"/>
  <c r="AV423" i="210" s="1"/>
  <c r="AT58" i="210"/>
  <c r="AV58" i="210" s="1"/>
  <c r="AT273" i="210"/>
  <c r="AV273" i="210" s="1"/>
  <c r="AT193" i="210"/>
  <c r="AV193" i="210" s="1"/>
  <c r="AT189" i="210"/>
  <c r="AV189" i="210" s="1"/>
  <c r="AT201" i="210"/>
  <c r="AV201" i="210" s="1"/>
  <c r="AT64" i="210"/>
  <c r="AV64" i="210" s="1"/>
  <c r="AT239" i="210"/>
  <c r="AV239" i="210" s="1"/>
  <c r="AT68" i="210"/>
  <c r="AV68" i="210" s="1"/>
  <c r="AT511" i="210"/>
  <c r="AV511" i="210" s="1"/>
  <c r="AT231" i="210"/>
  <c r="AV231" i="210" s="1"/>
  <c r="AT459" i="210"/>
  <c r="AV459" i="210" s="1"/>
  <c r="AT479" i="210"/>
  <c r="AV479" i="210" s="1"/>
  <c r="AT301" i="210"/>
  <c r="AV301" i="210" s="1"/>
  <c r="AT74" i="210"/>
  <c r="AV74" i="210" s="1"/>
  <c r="AT226" i="210"/>
  <c r="AV226" i="210" s="1"/>
  <c r="AT65" i="210"/>
  <c r="AV65" i="210" s="1"/>
  <c r="AT497" i="210"/>
  <c r="AV497" i="210" s="1"/>
  <c r="AT475" i="210"/>
  <c r="AV475" i="210" s="1"/>
  <c r="AT100" i="210"/>
  <c r="AV100" i="210" s="1"/>
  <c r="AT253" i="210"/>
  <c r="AV253" i="210" s="1"/>
  <c r="W6" i="210"/>
  <c r="AN6" i="220"/>
  <c r="AJ27" i="2" s="1"/>
  <c r="AP6" i="213"/>
  <c r="AL20" i="2" s="1"/>
  <c r="AT21" i="215"/>
  <c r="AV21" i="215" s="1"/>
  <c r="AT78" i="215"/>
  <c r="AV78" i="215" s="1"/>
  <c r="AT93" i="215"/>
  <c r="AV93" i="215" s="1"/>
  <c r="AT89" i="215"/>
  <c r="AV89" i="215" s="1"/>
  <c r="W6" i="215"/>
  <c r="AT46" i="215"/>
  <c r="AV46" i="215" s="1"/>
  <c r="AT44" i="215"/>
  <c r="AV44" i="215" s="1"/>
  <c r="AT59" i="215"/>
  <c r="AV59" i="215" s="1"/>
  <c r="AT58" i="215"/>
  <c r="AV58" i="215" s="1"/>
  <c r="AT210" i="215"/>
  <c r="AV210" i="215" s="1"/>
  <c r="AT481" i="215"/>
  <c r="AV481" i="215" s="1"/>
  <c r="AT467" i="215"/>
  <c r="AV467" i="215" s="1"/>
  <c r="AT460" i="215"/>
  <c r="AV460" i="215" s="1"/>
  <c r="AT457" i="215"/>
  <c r="AV457" i="215" s="1"/>
  <c r="AT484" i="215"/>
  <c r="AV484" i="215" s="1"/>
  <c r="AT404" i="215"/>
  <c r="AV404" i="215" s="1"/>
  <c r="AT332" i="215"/>
  <c r="AV332" i="215" s="1"/>
  <c r="AT272" i="215"/>
  <c r="AV272" i="215" s="1"/>
  <c r="AT371" i="215"/>
  <c r="AV371" i="215" s="1"/>
  <c r="AT256" i="215"/>
  <c r="AV256" i="215" s="1"/>
  <c r="AT230" i="215"/>
  <c r="AV230" i="215" s="1"/>
  <c r="AT326" i="215"/>
  <c r="AV326" i="215" s="1"/>
  <c r="AT192" i="215"/>
  <c r="AV192" i="215" s="1"/>
  <c r="AT250" i="215"/>
  <c r="AV250" i="215" s="1"/>
  <c r="AT223" i="215"/>
  <c r="AV223" i="215" s="1"/>
  <c r="AT146" i="215"/>
  <c r="AV146" i="215" s="1"/>
  <c r="AT177" i="215"/>
  <c r="AV177" i="215" s="1"/>
  <c r="AT131" i="215"/>
  <c r="AV131" i="215" s="1"/>
  <c r="AT203" i="215"/>
  <c r="AV203" i="215" s="1"/>
  <c r="AT505" i="215"/>
  <c r="AV505" i="215" s="1"/>
  <c r="AT48" i="215"/>
  <c r="AV48" i="215" s="1"/>
  <c r="AT43" i="215"/>
  <c r="AV43" i="215" s="1"/>
  <c r="AT55" i="215"/>
  <c r="AV55" i="215" s="1"/>
  <c r="AT65" i="215"/>
  <c r="AV65" i="215" s="1"/>
  <c r="AT229" i="215"/>
  <c r="AV229" i="215" s="1"/>
  <c r="AT477" i="215"/>
  <c r="AV477" i="215" s="1"/>
  <c r="AT463" i="215"/>
  <c r="AV463" i="215" s="1"/>
  <c r="AT456" i="215"/>
  <c r="AV456" i="215" s="1"/>
  <c r="AT432" i="215"/>
  <c r="AV432" i="215" s="1"/>
  <c r="AT480" i="215"/>
  <c r="AV480" i="215" s="1"/>
  <c r="AT401" i="215"/>
  <c r="AV401" i="215" s="1"/>
  <c r="AT382" i="215"/>
  <c r="AV382" i="215" s="1"/>
  <c r="AT268" i="215"/>
  <c r="AV268" i="215" s="1"/>
  <c r="AT364" i="215"/>
  <c r="AV364" i="215" s="1"/>
  <c r="AT336" i="215"/>
  <c r="AV336" i="215" s="1"/>
  <c r="AT226" i="215"/>
  <c r="AV226" i="215" s="1"/>
  <c r="AT316" i="215"/>
  <c r="AV316" i="215" s="1"/>
  <c r="AT184" i="215"/>
  <c r="AV184" i="215" s="1"/>
  <c r="AT238" i="215"/>
  <c r="AV238" i="215" s="1"/>
  <c r="AT200" i="215"/>
  <c r="AV200" i="215" s="1"/>
  <c r="AT142" i="215"/>
  <c r="AV142" i="215" s="1"/>
  <c r="AT182" i="215"/>
  <c r="AV182" i="215" s="1"/>
  <c r="AT139" i="215"/>
  <c r="AV139" i="215" s="1"/>
  <c r="AT233" i="215"/>
  <c r="AV233" i="215" s="1"/>
  <c r="AT471" i="215"/>
  <c r="AV471" i="215" s="1"/>
  <c r="AT41" i="215"/>
  <c r="AV41" i="215" s="1"/>
  <c r="AT39" i="215"/>
  <c r="AV39" i="215" s="1"/>
  <c r="AT165" i="215"/>
  <c r="AV165" i="215" s="1"/>
  <c r="AT69" i="215"/>
  <c r="AV69" i="215" s="1"/>
  <c r="AT473" i="215"/>
  <c r="AV473" i="215" s="1"/>
  <c r="AT459" i="215"/>
  <c r="AV459" i="215" s="1"/>
  <c r="AT449" i="215"/>
  <c r="AV449" i="215" s="1"/>
  <c r="AT406" i="215"/>
  <c r="AV406" i="215" s="1"/>
  <c r="AT476" i="215"/>
  <c r="AV476" i="215" s="1"/>
  <c r="AT397" i="215"/>
  <c r="AV397" i="215" s="1"/>
  <c r="AT374" i="215"/>
  <c r="AV374" i="215" s="1"/>
  <c r="AT265" i="215"/>
  <c r="AV265" i="215" s="1"/>
  <c r="AT442" i="215"/>
  <c r="AV442" i="215" s="1"/>
  <c r="AT309" i="215"/>
  <c r="AV309" i="215" s="1"/>
  <c r="AT222" i="215"/>
  <c r="AV222" i="215" s="1"/>
  <c r="AT288" i="215"/>
  <c r="AV288" i="215" s="1"/>
  <c r="AT293" i="215"/>
  <c r="AV293" i="215" s="1"/>
  <c r="AT221" i="215"/>
  <c r="AV221" i="215" s="1"/>
  <c r="AT188" i="215"/>
  <c r="AV188" i="215" s="1"/>
  <c r="AT138" i="215"/>
  <c r="AV138" i="215" s="1"/>
  <c r="AT199" i="215"/>
  <c r="AV199" i="215" s="1"/>
  <c r="AT301" i="215"/>
  <c r="AV301" i="215" s="1"/>
  <c r="AT32" i="215"/>
  <c r="AV32" i="215" s="1"/>
  <c r="AT33" i="215"/>
  <c r="AV33" i="215" s="1"/>
  <c r="AT31" i="215"/>
  <c r="AV31" i="215" s="1"/>
  <c r="AT187" i="215"/>
  <c r="AV187" i="215" s="1"/>
  <c r="AT77" i="215"/>
  <c r="AV77" i="215" s="1"/>
  <c r="AT102" i="215"/>
  <c r="AV102" i="215" s="1"/>
  <c r="AT64" i="215"/>
  <c r="AV64" i="215" s="1"/>
  <c r="AT462" i="215"/>
  <c r="AV462" i="215" s="1"/>
  <c r="AT452" i="215"/>
  <c r="AV452" i="215" s="1"/>
  <c r="AT441" i="215"/>
  <c r="AV441" i="215" s="1"/>
  <c r="AT396" i="215"/>
  <c r="AV396" i="215" s="1"/>
  <c r="AT443" i="215"/>
  <c r="AV443" i="215" s="1"/>
  <c r="AT389" i="215"/>
  <c r="AV389" i="215" s="1"/>
  <c r="AT339" i="215"/>
  <c r="AV339" i="215" s="1"/>
  <c r="AT435" i="215"/>
  <c r="AV435" i="215" s="1"/>
  <c r="AT378" i="215"/>
  <c r="AV378" i="215" s="1"/>
  <c r="AT285" i="215"/>
  <c r="AV285" i="215" s="1"/>
  <c r="AT324" i="215"/>
  <c r="AV324" i="215" s="1"/>
  <c r="AT260" i="215"/>
  <c r="AV260" i="215" s="1"/>
  <c r="AT239" i="215"/>
  <c r="AV239" i="215" s="1"/>
  <c r="AT202" i="215"/>
  <c r="AV202" i="215" s="1"/>
  <c r="AT207" i="215"/>
  <c r="AV207" i="215" s="1"/>
  <c r="AT127" i="215"/>
  <c r="AV127" i="215" s="1"/>
  <c r="AT159" i="215"/>
  <c r="AV159" i="215" s="1"/>
  <c r="AT29" i="215"/>
  <c r="AV29" i="215" s="1"/>
  <c r="AT24" i="215"/>
  <c r="AV24" i="215" s="1"/>
  <c r="AT13" i="215"/>
  <c r="AV13" i="215" s="1"/>
  <c r="AT80" i="215"/>
  <c r="AV80" i="215" s="1"/>
  <c r="AT111" i="215"/>
  <c r="AV111" i="215" s="1"/>
  <c r="AT68" i="215"/>
  <c r="AV68" i="215" s="1"/>
  <c r="AT458" i="215"/>
  <c r="AV458" i="215" s="1"/>
  <c r="AT448" i="215"/>
  <c r="AV448" i="215" s="1"/>
  <c r="AT434" i="215"/>
  <c r="AV434" i="215" s="1"/>
  <c r="AT392" i="215"/>
  <c r="AV392" i="215" s="1"/>
  <c r="AT425" i="215"/>
  <c r="AV425" i="215" s="1"/>
  <c r="AT450" i="215"/>
  <c r="AV450" i="215" s="1"/>
  <c r="AT422" i="215"/>
  <c r="AV422" i="215" s="1"/>
  <c r="AT398" i="215"/>
  <c r="AV398" i="215" s="1"/>
  <c r="AT340" i="215"/>
  <c r="AV340" i="215" s="1"/>
  <c r="AT279" i="215"/>
  <c r="AV279" i="215" s="1"/>
  <c r="AT319" i="215"/>
  <c r="AV319" i="215" s="1"/>
  <c r="AT252" i="215"/>
  <c r="AV252" i="215" s="1"/>
  <c r="AT224" i="215"/>
  <c r="AV224" i="215" s="1"/>
  <c r="AT193" i="215"/>
  <c r="AV193" i="215" s="1"/>
  <c r="AT304" i="215"/>
  <c r="AV304" i="215" s="1"/>
  <c r="AT123" i="215"/>
  <c r="AV123" i="215" s="1"/>
  <c r="AT52" i="215"/>
  <c r="AV52" i="215" s="1"/>
  <c r="AT170" i="215"/>
  <c r="AV170" i="215" s="1"/>
  <c r="AT26" i="215"/>
  <c r="AV26" i="215" s="1"/>
  <c r="AT20" i="215"/>
  <c r="AV20" i="215" s="1"/>
  <c r="AT15" i="215"/>
  <c r="AV15" i="215" s="1"/>
  <c r="AT74" i="215"/>
  <c r="AV74" i="215" s="1"/>
  <c r="AT84" i="215"/>
  <c r="AV84" i="215" s="1"/>
  <c r="AT122" i="215"/>
  <c r="AV122" i="215" s="1"/>
  <c r="AT72" i="215"/>
  <c r="AV72" i="215" s="1"/>
  <c r="AT451" i="215"/>
  <c r="AV451" i="215" s="1"/>
  <c r="AT444" i="215"/>
  <c r="AV444" i="215" s="1"/>
  <c r="AT430" i="215"/>
  <c r="AV430" i="215" s="1"/>
  <c r="AT388" i="215"/>
  <c r="AV388" i="215" s="1"/>
  <c r="AT423" i="215"/>
  <c r="AV423" i="215" s="1"/>
  <c r="AT431" i="215"/>
  <c r="AV431" i="215" s="1"/>
  <c r="AT379" i="215"/>
  <c r="AV379" i="215" s="1"/>
  <c r="AT376" i="215"/>
  <c r="AV376" i="215" s="1"/>
  <c r="AT328" i="215"/>
  <c r="AV328" i="215" s="1"/>
  <c r="AT259" i="215"/>
  <c r="AV259" i="215" s="1"/>
  <c r="AT303" i="215"/>
  <c r="AV303" i="215" s="1"/>
  <c r="AT246" i="215"/>
  <c r="AV246" i="215" s="1"/>
  <c r="AT197" i="215"/>
  <c r="AV197" i="215" s="1"/>
  <c r="AT185" i="215"/>
  <c r="AV185" i="215" s="1"/>
  <c r="AT243" i="215"/>
  <c r="AV243" i="215" s="1"/>
  <c r="AT119" i="215"/>
  <c r="AV119" i="215" s="1"/>
  <c r="AT56" i="215"/>
  <c r="AV56" i="215" s="1"/>
  <c r="AT189" i="215"/>
  <c r="AV189" i="215" s="1"/>
  <c r="AT403" i="215"/>
  <c r="AV403" i="215" s="1"/>
  <c r="AT22" i="215"/>
  <c r="AV22" i="215" s="1"/>
  <c r="AT16" i="215"/>
  <c r="AV16" i="215" s="1"/>
  <c r="AT88" i="215"/>
  <c r="AV88" i="215" s="1"/>
  <c r="AT132" i="215"/>
  <c r="AV132" i="215" s="1"/>
  <c r="AT76" i="215"/>
  <c r="AV76" i="215" s="1"/>
  <c r="AT447" i="215"/>
  <c r="AV447" i="215" s="1"/>
  <c r="AT440" i="215"/>
  <c r="AV440" i="215" s="1"/>
  <c r="AT426" i="215"/>
  <c r="AV426" i="215" s="1"/>
  <c r="AT381" i="215"/>
  <c r="AV381" i="215" s="1"/>
  <c r="AT421" i="215"/>
  <c r="AV421" i="215" s="1"/>
  <c r="AT407" i="215"/>
  <c r="AV407" i="215" s="1"/>
  <c r="AT337" i="215"/>
  <c r="AV337" i="215" s="1"/>
  <c r="AT356" i="215"/>
  <c r="AV356" i="215" s="1"/>
  <c r="AT322" i="215"/>
  <c r="AV322" i="215" s="1"/>
  <c r="AT251" i="215"/>
  <c r="AV251" i="215" s="1"/>
  <c r="AT292" i="215"/>
  <c r="AV292" i="215" s="1"/>
  <c r="AT341" i="215"/>
  <c r="AV341" i="215" s="1"/>
  <c r="AT236" i="215"/>
  <c r="AV236" i="215" s="1"/>
  <c r="AT179" i="215"/>
  <c r="AV179" i="215" s="1"/>
  <c r="AT225" i="215"/>
  <c r="AV225" i="215" s="1"/>
  <c r="AT115" i="215"/>
  <c r="AV115" i="215" s="1"/>
  <c r="AT60" i="215"/>
  <c r="AV60" i="215" s="1"/>
  <c r="AT49" i="215"/>
  <c r="AV49" i="215" s="1"/>
  <c r="AT51" i="215"/>
  <c r="AV51" i="215" s="1"/>
  <c r="AT133" i="215"/>
  <c r="AV133" i="215" s="1"/>
  <c r="AT117" i="215"/>
  <c r="AV117" i="215" s="1"/>
  <c r="AT98" i="215"/>
  <c r="AV98" i="215" s="1"/>
  <c r="AT519" i="215"/>
  <c r="AV519" i="215" s="1"/>
  <c r="AT501" i="215"/>
  <c r="AV501" i="215" s="1"/>
  <c r="AT498" i="215"/>
  <c r="AV498" i="215" s="1"/>
  <c r="AT399" i="215"/>
  <c r="AV399" i="215" s="1"/>
  <c r="AT358" i="215"/>
  <c r="AV358" i="215" s="1"/>
  <c r="AT438" i="215"/>
  <c r="AV438" i="215" s="1"/>
  <c r="AT370" i="215"/>
  <c r="AV370" i="215" s="1"/>
  <c r="AT306" i="215"/>
  <c r="AV306" i="215" s="1"/>
  <c r="AT414" i="215"/>
  <c r="AV414" i="215" s="1"/>
  <c r="AT313" i="215"/>
  <c r="AV313" i="215" s="1"/>
  <c r="AT305" i="215"/>
  <c r="AV305" i="215" s="1"/>
  <c r="AT349" i="215"/>
  <c r="AV349" i="215" s="1"/>
  <c r="AT278" i="215"/>
  <c r="AV278" i="215" s="1"/>
  <c r="AT219" i="215"/>
  <c r="AV219" i="215" s="1"/>
  <c r="AT156" i="215"/>
  <c r="AV156" i="215" s="1"/>
  <c r="AT180" i="215"/>
  <c r="AV180" i="215" s="1"/>
  <c r="AT212" i="215"/>
  <c r="AV212" i="215" s="1"/>
  <c r="AT110" i="215"/>
  <c r="AV110" i="215" s="1"/>
  <c r="AT82" i="215"/>
  <c r="AV82" i="215" s="1"/>
  <c r="AT335" i="215"/>
  <c r="AV335" i="215" s="1"/>
  <c r="AT19" i="215"/>
  <c r="AV19" i="215" s="1"/>
  <c r="AT42" i="215"/>
  <c r="AV42" i="215" s="1"/>
  <c r="AT120" i="215"/>
  <c r="AV120" i="215" s="1"/>
  <c r="AT151" i="215"/>
  <c r="AV151" i="215" s="1"/>
  <c r="AT116" i="215"/>
  <c r="AV116" i="215" s="1"/>
  <c r="AT515" i="215"/>
  <c r="AV515" i="215" s="1"/>
  <c r="AT497" i="215"/>
  <c r="AV497" i="215" s="1"/>
  <c r="AT494" i="215"/>
  <c r="AV494" i="215" s="1"/>
  <c r="AT395" i="215"/>
  <c r="AV395" i="215" s="1"/>
  <c r="AT354" i="215"/>
  <c r="AV354" i="215" s="1"/>
  <c r="AT427" i="215"/>
  <c r="AV427" i="215" s="1"/>
  <c r="AT363" i="215"/>
  <c r="AV363" i="215" s="1"/>
  <c r="AT302" i="215"/>
  <c r="AV302" i="215" s="1"/>
  <c r="AT394" i="215"/>
  <c r="AV394" i="215" s="1"/>
  <c r="AT289" i="215"/>
  <c r="AV289" i="215" s="1"/>
  <c r="AT294" i="215"/>
  <c r="AV294" i="215" s="1"/>
  <c r="AT312" i="215"/>
  <c r="AV312" i="215" s="1"/>
  <c r="AT255" i="215"/>
  <c r="AV255" i="215" s="1"/>
  <c r="AT204" i="215"/>
  <c r="AV204" i="215" s="1"/>
  <c r="AT152" i="215"/>
  <c r="AV152" i="215" s="1"/>
  <c r="AT176" i="215"/>
  <c r="AV176" i="215" s="1"/>
  <c r="AT194" i="215"/>
  <c r="AV194" i="215" s="1"/>
  <c r="AT121" i="215"/>
  <c r="AV121" i="215" s="1"/>
  <c r="AT86" i="215"/>
  <c r="AV86" i="215" s="1"/>
  <c r="AT81" i="215"/>
  <c r="AV81" i="215" s="1"/>
  <c r="AT169" i="215"/>
  <c r="AV169" i="215" s="1"/>
  <c r="AT144" i="215"/>
  <c r="AV144" i="215" s="1"/>
  <c r="AT513" i="215"/>
  <c r="AV513" i="215" s="1"/>
  <c r="AT400" i="215"/>
  <c r="AV400" i="215" s="1"/>
  <c r="AT506" i="215"/>
  <c r="AV506" i="215" s="1"/>
  <c r="AT291" i="215"/>
  <c r="AV291" i="215" s="1"/>
  <c r="AT270" i="215"/>
  <c r="AV270" i="215" s="1"/>
  <c r="AT375" i="215"/>
  <c r="AV375" i="215" s="1"/>
  <c r="AT217" i="215"/>
  <c r="AV217" i="215" s="1"/>
  <c r="AT235" i="215"/>
  <c r="AV235" i="215" s="1"/>
  <c r="AT163" i="215"/>
  <c r="AV163" i="215" s="1"/>
  <c r="AT85" i="215"/>
  <c r="AV85" i="215" s="1"/>
  <c r="AT54" i="215"/>
  <c r="AV54" i="215" s="1"/>
  <c r="AT162" i="215"/>
  <c r="AV162" i="215" s="1"/>
  <c r="AT507" i="215"/>
  <c r="AV507" i="215" s="1"/>
  <c r="AT502" i="215"/>
  <c r="AV502" i="215" s="1"/>
  <c r="AT373" i="215"/>
  <c r="AV373" i="215" s="1"/>
  <c r="AT393" i="215"/>
  <c r="AV393" i="215" s="1"/>
  <c r="AT280" i="215"/>
  <c r="AV280" i="215" s="1"/>
  <c r="AT359" i="215"/>
  <c r="AV359" i="215" s="1"/>
  <c r="AT290" i="215"/>
  <c r="AV290" i="215" s="1"/>
  <c r="AT206" i="215"/>
  <c r="AV206" i="215" s="1"/>
  <c r="AT214" i="215"/>
  <c r="AV214" i="215" s="1"/>
  <c r="AT100" i="215"/>
  <c r="AV100" i="215" s="1"/>
  <c r="AT73" i="215"/>
  <c r="AV73" i="215" s="1"/>
  <c r="AT500" i="215"/>
  <c r="AV500" i="215" s="1"/>
  <c r="AT490" i="215"/>
  <c r="AV490" i="215" s="1"/>
  <c r="AT366" i="215"/>
  <c r="AV366" i="215" s="1"/>
  <c r="AT433" i="215"/>
  <c r="AV433" i="215" s="1"/>
  <c r="AT276" i="215"/>
  <c r="AV276" i="215" s="1"/>
  <c r="AT315" i="215"/>
  <c r="AV315" i="215" s="1"/>
  <c r="AT282" i="215"/>
  <c r="AV282" i="215" s="1"/>
  <c r="AT263" i="215"/>
  <c r="AV263" i="215" s="1"/>
  <c r="AT205" i="215"/>
  <c r="AV205" i="215" s="1"/>
  <c r="AT148" i="215"/>
  <c r="AV148" i="215" s="1"/>
  <c r="AT92" i="215"/>
  <c r="AV92" i="215" s="1"/>
  <c r="AT173" i="215"/>
  <c r="AV173" i="215" s="1"/>
  <c r="AT496" i="215"/>
  <c r="AV496" i="215" s="1"/>
  <c r="AT483" i="215"/>
  <c r="AV483" i="215" s="1"/>
  <c r="AT362" i="215"/>
  <c r="AV362" i="215" s="1"/>
  <c r="AT416" i="215"/>
  <c r="AV416" i="215" s="1"/>
  <c r="AT261" i="215"/>
  <c r="AV261" i="215" s="1"/>
  <c r="AT311" i="215"/>
  <c r="AV311" i="215" s="1"/>
  <c r="AT271" i="215"/>
  <c r="AV271" i="215" s="1"/>
  <c r="AT195" i="215"/>
  <c r="AV195" i="215" s="1"/>
  <c r="AT196" i="215"/>
  <c r="AV196" i="215" s="1"/>
  <c r="AT234" i="215"/>
  <c r="AV234" i="215" s="1"/>
  <c r="AT129" i="215"/>
  <c r="AV129" i="215" s="1"/>
  <c r="AT18" i="215"/>
  <c r="AV18" i="215" s="1"/>
  <c r="AT174" i="215"/>
  <c r="AV174" i="215" s="1"/>
  <c r="AT125" i="215"/>
  <c r="AV125" i="215" s="1"/>
  <c r="AT83" i="215"/>
  <c r="AV83" i="215" s="1"/>
  <c r="AT485" i="215"/>
  <c r="AV485" i="215" s="1"/>
  <c r="AT475" i="215"/>
  <c r="AV475" i="215" s="1"/>
  <c r="AT343" i="215"/>
  <c r="AV343" i="215" s="1"/>
  <c r="AT380" i="215"/>
  <c r="AV380" i="215" s="1"/>
  <c r="AT348" i="215"/>
  <c r="AV348" i="215" s="1"/>
  <c r="AT298" i="215"/>
  <c r="AV298" i="215" s="1"/>
  <c r="AT357" i="215"/>
  <c r="AV357" i="215" s="1"/>
  <c r="AT244" i="215"/>
  <c r="AV244" i="215" s="1"/>
  <c r="AT172" i="215"/>
  <c r="AV172" i="215" s="1"/>
  <c r="AT67" i="215"/>
  <c r="AV67" i="215" s="1"/>
  <c r="AT267" i="215"/>
  <c r="AV267" i="215" s="1"/>
  <c r="AT14" i="215"/>
  <c r="AV14" i="215" s="1"/>
  <c r="AT114" i="215"/>
  <c r="AV114" i="215" s="1"/>
  <c r="AT17" i="215"/>
  <c r="AV17" i="215" s="1"/>
  <c r="AT128" i="215"/>
  <c r="AV128" i="215" s="1"/>
  <c r="AT87" i="215"/>
  <c r="AV87" i="215" s="1"/>
  <c r="AT466" i="215"/>
  <c r="AV466" i="215" s="1"/>
  <c r="AT468" i="215"/>
  <c r="AV468" i="215" s="1"/>
  <c r="AT503" i="215"/>
  <c r="AV503" i="215" s="1"/>
  <c r="AT361" i="215"/>
  <c r="AV361" i="215" s="1"/>
  <c r="AT330" i="215"/>
  <c r="AV330" i="215" s="1"/>
  <c r="AT342" i="215"/>
  <c r="AV342" i="215" s="1"/>
  <c r="AT338" i="215"/>
  <c r="AV338" i="215" s="1"/>
  <c r="AT228" i="215"/>
  <c r="AV228" i="215" s="1"/>
  <c r="AT168" i="215"/>
  <c r="AV168" i="215" s="1"/>
  <c r="AT71" i="215"/>
  <c r="AV71" i="215" s="1"/>
  <c r="AT57" i="215"/>
  <c r="AV57" i="215" s="1"/>
  <c r="AT25" i="215"/>
  <c r="AV25" i="215" s="1"/>
  <c r="AT178" i="215"/>
  <c r="AV178" i="215" s="1"/>
  <c r="AT91" i="215"/>
  <c r="AV91" i="215" s="1"/>
  <c r="AT520" i="215"/>
  <c r="AV520" i="215" s="1"/>
  <c r="AT464" i="215"/>
  <c r="AV464" i="215" s="1"/>
  <c r="AT499" i="215"/>
  <c r="AV499" i="215" s="1"/>
  <c r="AT345" i="215"/>
  <c r="AV345" i="215" s="1"/>
  <c r="AT418" i="215"/>
  <c r="AV418" i="215" s="1"/>
  <c r="AT307" i="215"/>
  <c r="AV307" i="215" s="1"/>
  <c r="AT269" i="215"/>
  <c r="AV269" i="215" s="1"/>
  <c r="AT211" i="215"/>
  <c r="AV211" i="215" s="1"/>
  <c r="AT161" i="215"/>
  <c r="AV161" i="215" s="1"/>
  <c r="AT75" i="215"/>
  <c r="AV75" i="215" s="1"/>
  <c r="AT352" i="215"/>
  <c r="AV352" i="215" s="1"/>
  <c r="AT30" i="215"/>
  <c r="AV30" i="215" s="1"/>
  <c r="AT493" i="215"/>
  <c r="AV493" i="215" s="1"/>
  <c r="AT428" i="215"/>
  <c r="AV428" i="215" s="1"/>
  <c r="AT417" i="215"/>
  <c r="AV417" i="215" s="1"/>
  <c r="AT365" i="215"/>
  <c r="AV365" i="215" s="1"/>
  <c r="AT333" i="215"/>
  <c r="AV333" i="215" s="1"/>
  <c r="AT264" i="215"/>
  <c r="AV264" i="215" s="1"/>
  <c r="AT286" i="215"/>
  <c r="AV286" i="215" s="1"/>
  <c r="AT171" i="215"/>
  <c r="AV171" i="215" s="1"/>
  <c r="AT134" i="215"/>
  <c r="AV134" i="215" s="1"/>
  <c r="AT107" i="215"/>
  <c r="AV107" i="215" s="1"/>
  <c r="AT369" i="215"/>
  <c r="AV369" i="215" s="1"/>
  <c r="AT61" i="215"/>
  <c r="AV61" i="215" s="1"/>
  <c r="AT474" i="215"/>
  <c r="AV474" i="215" s="1"/>
  <c r="AT415" i="215"/>
  <c r="AV415" i="215" s="1"/>
  <c r="AT350" i="215"/>
  <c r="AV350" i="215" s="1"/>
  <c r="AT218" i="215"/>
  <c r="AV218" i="215" s="1"/>
  <c r="AT167" i="215"/>
  <c r="AV167" i="215" s="1"/>
  <c r="AT95" i="215"/>
  <c r="AV95" i="215" s="1"/>
  <c r="AT455" i="215"/>
  <c r="AV455" i="215" s="1"/>
  <c r="AT413" i="215"/>
  <c r="AV413" i="215" s="1"/>
  <c r="AT360" i="215"/>
  <c r="AV360" i="215" s="1"/>
  <c r="AT273" i="215"/>
  <c r="AV273" i="215" s="1"/>
  <c r="AT160" i="215"/>
  <c r="AV160" i="215" s="1"/>
  <c r="AT103" i="215"/>
  <c r="AV103" i="215" s="1"/>
  <c r="AT106" i="215"/>
  <c r="AV106" i="215" s="1"/>
  <c r="AT155" i="215"/>
  <c r="AV155" i="215" s="1"/>
  <c r="AT517" i="215"/>
  <c r="AV517" i="215" s="1"/>
  <c r="AT411" i="215"/>
  <c r="AV411" i="215" s="1"/>
  <c r="AT346" i="215"/>
  <c r="AV346" i="215" s="1"/>
  <c r="AT262" i="215"/>
  <c r="AV262" i="215" s="1"/>
  <c r="AT145" i="215"/>
  <c r="AV145" i="215" s="1"/>
  <c r="AT109" i="215"/>
  <c r="AV109" i="215" s="1"/>
  <c r="AT166" i="215"/>
  <c r="AV166" i="215" s="1"/>
  <c r="AT509" i="215"/>
  <c r="AV509" i="215" s="1"/>
  <c r="AT409" i="215"/>
  <c r="AV409" i="215" s="1"/>
  <c r="AT344" i="215"/>
  <c r="AV344" i="215" s="1"/>
  <c r="AT353" i="215"/>
  <c r="AV353" i="215" s="1"/>
  <c r="AT141" i="215"/>
  <c r="AV141" i="215" s="1"/>
  <c r="AT325" i="215"/>
  <c r="AV325" i="215" s="1"/>
  <c r="AT479" i="215"/>
  <c r="AV479" i="215" s="1"/>
  <c r="AT518" i="215"/>
  <c r="AV518" i="215" s="1"/>
  <c r="AT390" i="215"/>
  <c r="AV390" i="215" s="1"/>
  <c r="AT257" i="215"/>
  <c r="AV257" i="215" s="1"/>
  <c r="AT137" i="215"/>
  <c r="AV137" i="215" s="1"/>
  <c r="AT220" i="215"/>
  <c r="AV220" i="215" s="1"/>
  <c r="AT143" i="215"/>
  <c r="AV143" i="215" s="1"/>
  <c r="AT445" i="215"/>
  <c r="AV445" i="215" s="1"/>
  <c r="AT514" i="215"/>
  <c r="AV514" i="215" s="1"/>
  <c r="AT384" i="215"/>
  <c r="AV384" i="215" s="1"/>
  <c r="AT331" i="215"/>
  <c r="AV331" i="215" s="1"/>
  <c r="AT318" i="215"/>
  <c r="AV318" i="215" s="1"/>
  <c r="AT36" i="215"/>
  <c r="AV36" i="215" s="1"/>
  <c r="AT158" i="215"/>
  <c r="AV158" i="215" s="1"/>
  <c r="AT410" i="215"/>
  <c r="AV410" i="215" s="1"/>
  <c r="AT510" i="215"/>
  <c r="AV510" i="215" s="1"/>
  <c r="AT405" i="215"/>
  <c r="AV405" i="215" s="1"/>
  <c r="AT308" i="215"/>
  <c r="AV308" i="215" s="1"/>
  <c r="AT258" i="215"/>
  <c r="AV258" i="215" s="1"/>
  <c r="AT47" i="215"/>
  <c r="AV47" i="215" s="1"/>
  <c r="AT190" i="215"/>
  <c r="AV190" i="215" s="1"/>
  <c r="AT439" i="215"/>
  <c r="AV439" i="215" s="1"/>
  <c r="AT429" i="215"/>
  <c r="AV429" i="215" s="1"/>
  <c r="AT386" i="215"/>
  <c r="AV386" i="215" s="1"/>
  <c r="AT297" i="215"/>
  <c r="AV297" i="215" s="1"/>
  <c r="AT216" i="215"/>
  <c r="AV216" i="215" s="1"/>
  <c r="AT101" i="215"/>
  <c r="AV101" i="215" s="1"/>
  <c r="AT27" i="215"/>
  <c r="AV27" i="215" s="1"/>
  <c r="AT492" i="215"/>
  <c r="AV492" i="215" s="1"/>
  <c r="AT469" i="215"/>
  <c r="AV469" i="215" s="1"/>
  <c r="AT367" i="215"/>
  <c r="AV367" i="215" s="1"/>
  <c r="AT281" i="215"/>
  <c r="AV281" i="215" s="1"/>
  <c r="AT231" i="215"/>
  <c r="AV231" i="215" s="1"/>
  <c r="AT112" i="215"/>
  <c r="AV112" i="215" s="1"/>
  <c r="AT63" i="215"/>
  <c r="AV63" i="215" s="1"/>
  <c r="AT23" i="215"/>
  <c r="AV23" i="215" s="1"/>
  <c r="AT70" i="215"/>
  <c r="AV70" i="215" s="1"/>
  <c r="AT516" i="215"/>
  <c r="AV516" i="215" s="1"/>
  <c r="AT465" i="215"/>
  <c r="AV465" i="215" s="1"/>
  <c r="AT327" i="215"/>
  <c r="AV327" i="215" s="1"/>
  <c r="AT296" i="215"/>
  <c r="AV296" i="215" s="1"/>
  <c r="AT208" i="215"/>
  <c r="AV208" i="215" s="1"/>
  <c r="AT108" i="215"/>
  <c r="AV108" i="215" s="1"/>
  <c r="AT90" i="215"/>
  <c r="AV90" i="215" s="1"/>
  <c r="AT12" i="215"/>
  <c r="AV12" i="215" s="1"/>
  <c r="AT508" i="215"/>
  <c r="AV508" i="215" s="1"/>
  <c r="AT314" i="215"/>
  <c r="AV314" i="215" s="1"/>
  <c r="AT213" i="215"/>
  <c r="AV213" i="215" s="1"/>
  <c r="AT126" i="215"/>
  <c r="AV126" i="215" s="1"/>
  <c r="AT489" i="215"/>
  <c r="AV489" i="215" s="1"/>
  <c r="AT310" i="215"/>
  <c r="AV310" i="215" s="1"/>
  <c r="AT247" i="215"/>
  <c r="AV247" i="215" s="1"/>
  <c r="AT40" i="215"/>
  <c r="AV40" i="215" s="1"/>
  <c r="AT486" i="215"/>
  <c r="AV486" i="215" s="1"/>
  <c r="AT299" i="215"/>
  <c r="AV299" i="215" s="1"/>
  <c r="AT274" i="215"/>
  <c r="AV274" i="215" s="1"/>
  <c r="AT482" i="215"/>
  <c r="AV482" i="215" s="1"/>
  <c r="AT295" i="215"/>
  <c r="AV295" i="215" s="1"/>
  <c r="AT209" i="215"/>
  <c r="AV209" i="215" s="1"/>
  <c r="AT478" i="215"/>
  <c r="AV478" i="215" s="1"/>
  <c r="AT287" i="215"/>
  <c r="AV287" i="215" s="1"/>
  <c r="AT175" i="215"/>
  <c r="AV175" i="215" s="1"/>
  <c r="AT99" i="215"/>
  <c r="AV99" i="215" s="1"/>
  <c r="AT408" i="215"/>
  <c r="AV408" i="215" s="1"/>
  <c r="AT424" i="215"/>
  <c r="AV424" i="215" s="1"/>
  <c r="AT191" i="215"/>
  <c r="AV191" i="215" s="1"/>
  <c r="AT104" i="215"/>
  <c r="AV104" i="215" s="1"/>
  <c r="AT391" i="215"/>
  <c r="AV391" i="215" s="1"/>
  <c r="AT355" i="215"/>
  <c r="AV355" i="215" s="1"/>
  <c r="AT157" i="215"/>
  <c r="AV157" i="215" s="1"/>
  <c r="AT124" i="215"/>
  <c r="AV124" i="215" s="1"/>
  <c r="AT387" i="215"/>
  <c r="AV387" i="215" s="1"/>
  <c r="AT320" i="215"/>
  <c r="AV320" i="215" s="1"/>
  <c r="AT153" i="215"/>
  <c r="AV153" i="215" s="1"/>
  <c r="AT201" i="215"/>
  <c r="AV201" i="215" s="1"/>
  <c r="AT495" i="215"/>
  <c r="AV495" i="215" s="1"/>
  <c r="AT245" i="215"/>
  <c r="AV245" i="215" s="1"/>
  <c r="AT183" i="215"/>
  <c r="AV183" i="215" s="1"/>
  <c r="AT105" i="215"/>
  <c r="AV105" i="215" s="1"/>
  <c r="AT491" i="215"/>
  <c r="AV491" i="215" s="1"/>
  <c r="AT241" i="215"/>
  <c r="AV241" i="215" s="1"/>
  <c r="AT284" i="215"/>
  <c r="AV284" i="215" s="1"/>
  <c r="AT383" i="215"/>
  <c r="AV383" i="215" s="1"/>
  <c r="AT53" i="215"/>
  <c r="AV53" i="215" s="1"/>
  <c r="AT472" i="215"/>
  <c r="AV472" i="215" s="1"/>
  <c r="AT412" i="215"/>
  <c r="AV412" i="215" s="1"/>
  <c r="AT511" i="215"/>
  <c r="AV511" i="215" s="1"/>
  <c r="AT242" i="215"/>
  <c r="AV242" i="215" s="1"/>
  <c r="AT512" i="215"/>
  <c r="AV512" i="215" s="1"/>
  <c r="AT248" i="215"/>
  <c r="AV248" i="215" s="1"/>
  <c r="AT446" i="215"/>
  <c r="AV446" i="215" s="1"/>
  <c r="AT149" i="215"/>
  <c r="AV149" i="215" s="1"/>
  <c r="AT150" i="215"/>
  <c r="AV150" i="215" s="1"/>
  <c r="AT461" i="215"/>
  <c r="AV461" i="215" s="1"/>
  <c r="AT240" i="215"/>
  <c r="AV240" i="215" s="1"/>
  <c r="AT94" i="215"/>
  <c r="AV94" i="215" s="1"/>
  <c r="AT38" i="215"/>
  <c r="AV38" i="215" s="1"/>
  <c r="AT377" i="215"/>
  <c r="AV377" i="215" s="1"/>
  <c r="AT227" i="215"/>
  <c r="AV227" i="215" s="1"/>
  <c r="AT97" i="215"/>
  <c r="AV97" i="215" s="1"/>
  <c r="AT136" i="215"/>
  <c r="AV136" i="215" s="1"/>
  <c r="AT37" i="215"/>
  <c r="AV37" i="215" s="1"/>
  <c r="AT347" i="215"/>
  <c r="AV347" i="215" s="1"/>
  <c r="AT186" i="215"/>
  <c r="AV186" i="215" s="1"/>
  <c r="AT118" i="215"/>
  <c r="AV118" i="215" s="1"/>
  <c r="AT35" i="215"/>
  <c r="AV35" i="215" s="1"/>
  <c r="AT372" i="215"/>
  <c r="AV372" i="215" s="1"/>
  <c r="AT437" i="215"/>
  <c r="AV437" i="215" s="1"/>
  <c r="AT277" i="215"/>
  <c r="AV277" i="215" s="1"/>
  <c r="AT321" i="215"/>
  <c r="AV321" i="215" s="1"/>
  <c r="AT253" i="215"/>
  <c r="AV253" i="215" s="1"/>
  <c r="AT135" i="215"/>
  <c r="AV135" i="215" s="1"/>
  <c r="AT140" i="215"/>
  <c r="AV140" i="215" s="1"/>
  <c r="AT275" i="215"/>
  <c r="AV275" i="215" s="1"/>
  <c r="AT420" i="215"/>
  <c r="AV420" i="215" s="1"/>
  <c r="AT34" i="215"/>
  <c r="AV34" i="215" s="1"/>
  <c r="AT329" i="215"/>
  <c r="AV329" i="215" s="1"/>
  <c r="AT237" i="215"/>
  <c r="AV237" i="215" s="1"/>
  <c r="AT50" i="215"/>
  <c r="AV50" i="215" s="1"/>
  <c r="AT323" i="215"/>
  <c r="AV323" i="215" s="1"/>
  <c r="AT254" i="215"/>
  <c r="AV254" i="215" s="1"/>
  <c r="AT488" i="215"/>
  <c r="AV488" i="215" s="1"/>
  <c r="AT454" i="215"/>
  <c r="AV454" i="215" s="1"/>
  <c r="AT66" i="215"/>
  <c r="AV66" i="215" s="1"/>
  <c r="AT13" i="216"/>
  <c r="AV13" i="216" s="1"/>
  <c r="AA6" i="216"/>
  <c r="AP6" i="216"/>
  <c r="AL23" i="2" s="1"/>
  <c r="U108" i="217"/>
  <c r="AN6" i="217"/>
  <c r="AJ24" i="2" s="1"/>
  <c r="S6" i="218"/>
  <c r="O25" i="2" s="1"/>
  <c r="AV467" i="218"/>
  <c r="AV366" i="218"/>
  <c r="AV144" i="218"/>
  <c r="AV117" i="218"/>
  <c r="AV452" i="218"/>
  <c r="AV152" i="218"/>
  <c r="AV314" i="218"/>
  <c r="AV514" i="218"/>
  <c r="AV434" i="218"/>
  <c r="AV310" i="218"/>
  <c r="AV256" i="218"/>
  <c r="AV263" i="218"/>
  <c r="AV163" i="218"/>
  <c r="AV296" i="218"/>
  <c r="AV257" i="218"/>
  <c r="AV258" i="218"/>
  <c r="AV270" i="218"/>
  <c r="AV222" i="218"/>
  <c r="AV100" i="218"/>
  <c r="AV396" i="218"/>
  <c r="AV285" i="218"/>
  <c r="AV86" i="218"/>
  <c r="AV482" i="218"/>
  <c r="AV280" i="218"/>
  <c r="AV235" i="218"/>
  <c r="AV274" i="218"/>
  <c r="AV123" i="218"/>
  <c r="AV268" i="218"/>
  <c r="AV213" i="218"/>
  <c r="AV329" i="218"/>
  <c r="AV193" i="218"/>
  <c r="AV48" i="218"/>
  <c r="AV308" i="218"/>
  <c r="AV103" i="218"/>
  <c r="AV469" i="218"/>
  <c r="AV377" i="218"/>
  <c r="AV247" i="218"/>
  <c r="AV304" i="218"/>
  <c r="AV74" i="218"/>
  <c r="AV369" i="218"/>
  <c r="AV350" i="218"/>
  <c r="AV264" i="218"/>
  <c r="AV269" i="218"/>
  <c r="AV388" i="218"/>
  <c r="AV88" i="218"/>
  <c r="AV281" i="218"/>
  <c r="AV244" i="218"/>
  <c r="AK6" i="218"/>
  <c r="U172" i="220"/>
  <c r="AK6" i="221"/>
  <c r="AT75" i="224"/>
  <c r="AV75" i="224" s="1"/>
  <c r="X6" i="224"/>
  <c r="R6" i="209"/>
  <c r="AP6" i="214"/>
  <c r="AL21" i="2" s="1"/>
  <c r="U229" i="220"/>
  <c r="U224" i="220"/>
  <c r="U56" i="220"/>
  <c r="U510" i="220"/>
  <c r="U427" i="220"/>
  <c r="U447" i="220"/>
  <c r="U459" i="220"/>
  <c r="U475" i="220"/>
  <c r="U376" i="220"/>
  <c r="U390" i="220"/>
  <c r="U367" i="220"/>
  <c r="U332" i="220"/>
  <c r="U388" i="220"/>
  <c r="U262" i="220"/>
  <c r="U392" i="220"/>
  <c r="U289" i="220"/>
  <c r="U179" i="220"/>
  <c r="U109" i="220"/>
  <c r="U166" i="220"/>
  <c r="U83" i="220"/>
  <c r="U211" i="220"/>
  <c r="U111" i="220"/>
  <c r="U175" i="220"/>
  <c r="U85" i="220"/>
  <c r="U18" i="220"/>
  <c r="U386" i="220"/>
  <c r="U114" i="220"/>
  <c r="U503" i="220"/>
  <c r="U416" i="220"/>
  <c r="U439" i="220"/>
  <c r="U452" i="220"/>
  <c r="U464" i="220"/>
  <c r="U413" i="220"/>
  <c r="U379" i="220"/>
  <c r="U348" i="220"/>
  <c r="U310" i="220"/>
  <c r="U366" i="220"/>
  <c r="U254" i="220"/>
  <c r="U294" i="220"/>
  <c r="U259" i="220"/>
  <c r="U252" i="220"/>
  <c r="U230" i="220"/>
  <c r="U159" i="220"/>
  <c r="U72" i="220"/>
  <c r="U192" i="220"/>
  <c r="U103" i="220"/>
  <c r="U214" i="220"/>
  <c r="U16" i="220"/>
  <c r="U127" i="220"/>
  <c r="U104" i="220"/>
  <c r="U26" i="220"/>
  <c r="U499" i="220"/>
  <c r="U412" i="220"/>
  <c r="U432" i="220"/>
  <c r="U448" i="220"/>
  <c r="U460" i="220"/>
  <c r="U410" i="220"/>
  <c r="U375" i="220"/>
  <c r="U346" i="220"/>
  <c r="U306" i="220"/>
  <c r="U347" i="220"/>
  <c r="U247" i="220"/>
  <c r="U290" i="220"/>
  <c r="U234" i="220"/>
  <c r="U222" i="220"/>
  <c r="U210" i="220"/>
  <c r="U155" i="220"/>
  <c r="U68" i="220"/>
  <c r="U183" i="220"/>
  <c r="U99" i="220"/>
  <c r="U209" i="220"/>
  <c r="U20" i="220"/>
  <c r="U90" i="220"/>
  <c r="U123" i="220"/>
  <c r="U146" i="220"/>
  <c r="U495" i="220"/>
  <c r="U408" i="220"/>
  <c r="U428" i="220"/>
  <c r="U444" i="220"/>
  <c r="U456" i="220"/>
  <c r="U407" i="220"/>
  <c r="U371" i="220"/>
  <c r="U336" i="220"/>
  <c r="U302" i="220"/>
  <c r="U314" i="220"/>
  <c r="U243" i="220"/>
  <c r="U260" i="220"/>
  <c r="U231" i="220"/>
  <c r="U176" i="220"/>
  <c r="U205" i="220"/>
  <c r="U151" i="220"/>
  <c r="U64" i="220"/>
  <c r="U240" i="220"/>
  <c r="U92" i="220"/>
  <c r="U201" i="220"/>
  <c r="U24" i="220"/>
  <c r="U142" i="220"/>
  <c r="U148" i="220"/>
  <c r="U352" i="220"/>
  <c r="U491" i="220"/>
  <c r="U519" i="220"/>
  <c r="U424" i="220"/>
  <c r="U440" i="220"/>
  <c r="U449" i="220"/>
  <c r="U404" i="220"/>
  <c r="U364" i="220"/>
  <c r="U363" i="220"/>
  <c r="U299" i="220"/>
  <c r="U369" i="220"/>
  <c r="U239" i="220"/>
  <c r="U335" i="220"/>
  <c r="U227" i="220"/>
  <c r="U217" i="220"/>
  <c r="U202" i="220"/>
  <c r="U144" i="220"/>
  <c r="U61" i="220"/>
  <c r="U226" i="220"/>
  <c r="U88" i="220"/>
  <c r="U190" i="220"/>
  <c r="U33" i="220"/>
  <c r="U157" i="220"/>
  <c r="U149" i="220"/>
  <c r="U82" i="220"/>
  <c r="U437" i="220"/>
  <c r="U484" i="220"/>
  <c r="U515" i="220"/>
  <c r="U520" i="220"/>
  <c r="U433" i="220"/>
  <c r="U445" i="220"/>
  <c r="U401" i="220"/>
  <c r="U360" i="220"/>
  <c r="U361" i="220"/>
  <c r="U295" i="220"/>
  <c r="U362" i="220"/>
  <c r="U409" i="220"/>
  <c r="U297" i="220"/>
  <c r="U223" i="220"/>
  <c r="U188" i="220"/>
  <c r="U194" i="220"/>
  <c r="U140" i="220"/>
  <c r="U57" i="220"/>
  <c r="U206" i="220"/>
  <c r="U84" i="220"/>
  <c r="U187" i="220"/>
  <c r="U119" i="220"/>
  <c r="U182" i="220"/>
  <c r="U480" i="220"/>
  <c r="U511" i="220"/>
  <c r="U516" i="220"/>
  <c r="U429" i="220"/>
  <c r="U441" i="220"/>
  <c r="U397" i="220"/>
  <c r="U356" i="220"/>
  <c r="U381" i="220"/>
  <c r="U291" i="220"/>
  <c r="U340" i="220"/>
  <c r="U358" i="220"/>
  <c r="U279" i="220"/>
  <c r="U219" i="220"/>
  <c r="U173" i="220"/>
  <c r="U191" i="220"/>
  <c r="U136" i="220"/>
  <c r="U53" i="220"/>
  <c r="U195" i="220"/>
  <c r="U77" i="220"/>
  <c r="U41" i="220"/>
  <c r="U94" i="220"/>
  <c r="U165" i="220"/>
  <c r="U471" i="220"/>
  <c r="U105" i="220"/>
  <c r="U461" i="220"/>
  <c r="U485" i="220"/>
  <c r="U493" i="220"/>
  <c r="U513" i="220"/>
  <c r="U415" i="220"/>
  <c r="U374" i="220"/>
  <c r="U330" i="220"/>
  <c r="U324" i="220"/>
  <c r="U268" i="220"/>
  <c r="U303" i="220"/>
  <c r="U338" i="220"/>
  <c r="U316" i="220"/>
  <c r="U197" i="220"/>
  <c r="U150" i="220"/>
  <c r="U220" i="220"/>
  <c r="U117" i="220"/>
  <c r="U30" i="220"/>
  <c r="U152" i="220"/>
  <c r="U54" i="220"/>
  <c r="U25" i="220"/>
  <c r="U23" i="220"/>
  <c r="U66" i="220"/>
  <c r="U80" i="220"/>
  <c r="U457" i="220"/>
  <c r="U481" i="220"/>
  <c r="U489" i="220"/>
  <c r="U509" i="220"/>
  <c r="U406" i="220"/>
  <c r="U370" i="220"/>
  <c r="U326" i="220"/>
  <c r="U319" i="220"/>
  <c r="U265" i="220"/>
  <c r="U296" i="220"/>
  <c r="U333" i="220"/>
  <c r="U309" i="220"/>
  <c r="U193" i="220"/>
  <c r="U143" i="220"/>
  <c r="U180" i="220"/>
  <c r="U110" i="220"/>
  <c r="U274" i="220"/>
  <c r="U145" i="220"/>
  <c r="U50" i="220"/>
  <c r="U36" i="220"/>
  <c r="U81" i="220"/>
  <c r="U199" i="220"/>
  <c r="U267" i="220"/>
  <c r="U465" i="220"/>
  <c r="U508" i="220"/>
  <c r="U468" i="220"/>
  <c r="U398" i="220"/>
  <c r="U353" i="220"/>
  <c r="U292" i="220"/>
  <c r="U286" i="220"/>
  <c r="U169" i="220"/>
  <c r="U170" i="220"/>
  <c r="U218" i="220"/>
  <c r="U39" i="220"/>
  <c r="U112" i="220"/>
  <c r="U450" i="220"/>
  <c r="U501" i="220"/>
  <c r="U434" i="220"/>
  <c r="U394" i="220"/>
  <c r="U344" i="220"/>
  <c r="U288" i="220"/>
  <c r="U263" i="220"/>
  <c r="U162" i="220"/>
  <c r="U163" i="220"/>
  <c r="U186" i="220"/>
  <c r="U35" i="220"/>
  <c r="U52" i="220"/>
  <c r="U250" i="220"/>
  <c r="U446" i="220"/>
  <c r="U497" i="220"/>
  <c r="U430" i="220"/>
  <c r="U383" i="220"/>
  <c r="U373" i="220"/>
  <c r="U281" i="220"/>
  <c r="U305" i="220"/>
  <c r="U158" i="220"/>
  <c r="U132" i="220"/>
  <c r="U270" i="220"/>
  <c r="U31" i="220"/>
  <c r="U442" i="220"/>
  <c r="U486" i="220"/>
  <c r="U426" i="220"/>
  <c r="U349" i="220"/>
  <c r="U342" i="220"/>
  <c r="U277" i="220"/>
  <c r="U293" i="220"/>
  <c r="U154" i="220"/>
  <c r="U129" i="220"/>
  <c r="U203" i="220"/>
  <c r="U255" i="220"/>
  <c r="U63" i="220"/>
  <c r="U131" i="220"/>
  <c r="U284" i="220"/>
  <c r="U12" i="220"/>
  <c r="U438" i="220"/>
  <c r="U482" i="220"/>
  <c r="U422" i="220"/>
  <c r="U345" i="220"/>
  <c r="U327" i="220"/>
  <c r="U273" i="220"/>
  <c r="U282" i="220"/>
  <c r="U139" i="220"/>
  <c r="U125" i="220"/>
  <c r="U171" i="220"/>
  <c r="U221" i="220"/>
  <c r="U44" i="220"/>
  <c r="U74" i="220"/>
  <c r="U435" i="220"/>
  <c r="U478" i="220"/>
  <c r="U399" i="220"/>
  <c r="U341" i="220"/>
  <c r="U287" i="220"/>
  <c r="U269" i="220"/>
  <c r="U256" i="220"/>
  <c r="U135" i="220"/>
  <c r="U121" i="220"/>
  <c r="U167" i="220"/>
  <c r="U248" i="220"/>
  <c r="U138" i="220"/>
  <c r="U32" i="220"/>
  <c r="U70" i="220"/>
  <c r="U431" i="220"/>
  <c r="U474" i="220"/>
  <c r="U395" i="220"/>
  <c r="U337" i="220"/>
  <c r="U280" i="220"/>
  <c r="U258" i="220"/>
  <c r="U237" i="220"/>
  <c r="U128" i="220"/>
  <c r="U106" i="220"/>
  <c r="U160" i="220"/>
  <c r="U153" i="220"/>
  <c r="U477" i="220"/>
  <c r="U418" i="220"/>
  <c r="U393" i="220"/>
  <c r="U331" i="220"/>
  <c r="U246" i="220"/>
  <c r="U323" i="220"/>
  <c r="U200" i="220"/>
  <c r="U245" i="220"/>
  <c r="U76" i="220"/>
  <c r="U122" i="220"/>
  <c r="U51" i="220"/>
  <c r="U71" i="220"/>
  <c r="U101" i="220"/>
  <c r="U168" i="220"/>
  <c r="U473" i="220"/>
  <c r="U517" i="220"/>
  <c r="U389" i="220"/>
  <c r="U365" i="220"/>
  <c r="U242" i="220"/>
  <c r="U308" i="220"/>
  <c r="U189" i="220"/>
  <c r="U233" i="220"/>
  <c r="U49" i="220"/>
  <c r="U118" i="220"/>
  <c r="U60" i="220"/>
  <c r="U184" i="220"/>
  <c r="U518" i="220"/>
  <c r="U466" i="220"/>
  <c r="U502" i="220"/>
  <c r="U382" i="220"/>
  <c r="U359" i="220"/>
  <c r="U238" i="220"/>
  <c r="U304" i="220"/>
  <c r="U185" i="220"/>
  <c r="U225" i="220"/>
  <c r="U42" i="220"/>
  <c r="U107" i="220"/>
  <c r="U93" i="220"/>
  <c r="U75" i="220"/>
  <c r="U505" i="220"/>
  <c r="U463" i="220"/>
  <c r="U315" i="220"/>
  <c r="U354" i="220"/>
  <c r="U120" i="220"/>
  <c r="U141" i="220"/>
  <c r="U67" i="220"/>
  <c r="U455" i="220"/>
  <c r="U454" i="220"/>
  <c r="U350" i="220"/>
  <c r="U116" i="220"/>
  <c r="U137" i="220"/>
  <c r="U14" i="220"/>
  <c r="U425" i="220"/>
  <c r="U417" i="220"/>
  <c r="U343" i="220"/>
  <c r="U241" i="220"/>
  <c r="U133" i="220"/>
  <c r="U100" i="220"/>
  <c r="U27" i="220"/>
  <c r="U22" i="220"/>
  <c r="U421" i="220"/>
  <c r="U420" i="220"/>
  <c r="U328" i="220"/>
  <c r="U271" i="220"/>
  <c r="U126" i="220"/>
  <c r="U514" i="220"/>
  <c r="U498" i="220"/>
  <c r="U357" i="220"/>
  <c r="U285" i="220"/>
  <c r="U321" i="220"/>
  <c r="U73" i="220"/>
  <c r="U48" i="220"/>
  <c r="U506" i="220"/>
  <c r="U494" i="220"/>
  <c r="U339" i="220"/>
  <c r="U264" i="220"/>
  <c r="U278" i="220"/>
  <c r="U69" i="220"/>
  <c r="U236" i="220"/>
  <c r="U476" i="220"/>
  <c r="U490" i="220"/>
  <c r="U329" i="220"/>
  <c r="U312" i="220"/>
  <c r="U216" i="220"/>
  <c r="U65" i="220"/>
  <c r="U15" i="220"/>
  <c r="U29" i="220"/>
  <c r="U472" i="220"/>
  <c r="U483" i="220"/>
  <c r="U400" i="220"/>
  <c r="U244" i="220"/>
  <c r="U213" i="220"/>
  <c r="U58" i="220"/>
  <c r="U19" i="220"/>
  <c r="U97" i="220"/>
  <c r="U496" i="220"/>
  <c r="U380" i="220"/>
  <c r="U257" i="220"/>
  <c r="U208" i="220"/>
  <c r="U91" i="220"/>
  <c r="U17" i="220"/>
  <c r="U78" i="220"/>
  <c r="U492" i="220"/>
  <c r="U372" i="220"/>
  <c r="U253" i="220"/>
  <c r="U204" i="220"/>
  <c r="U87" i="220"/>
  <c r="U21" i="220"/>
  <c r="U115" i="220"/>
  <c r="U301" i="220"/>
  <c r="U451" i="220"/>
  <c r="U320" i="220"/>
  <c r="U251" i="220"/>
  <c r="U443" i="220"/>
  <c r="U311" i="220"/>
  <c r="U235" i="220"/>
  <c r="U512" i="220"/>
  <c r="U307" i="220"/>
  <c r="U228" i="220"/>
  <c r="U55" i="220"/>
  <c r="U46" i="220"/>
  <c r="U467" i="220"/>
  <c r="U377" i="220"/>
  <c r="U156" i="220"/>
  <c r="U479" i="220"/>
  <c r="U403" i="220"/>
  <c r="U43" i="220"/>
  <c r="U391" i="220"/>
  <c r="U313" i="220"/>
  <c r="U387" i="220"/>
  <c r="U275" i="220"/>
  <c r="U40" i="220"/>
  <c r="U384" i="220"/>
  <c r="U212" i="220"/>
  <c r="U13" i="220"/>
  <c r="U318" i="220"/>
  <c r="U378" i="220"/>
  <c r="U178" i="220"/>
  <c r="U405" i="220"/>
  <c r="U298" i="220"/>
  <c r="U207" i="220"/>
  <c r="U196" i="220"/>
  <c r="U124" i="220"/>
  <c r="U59" i="220"/>
  <c r="U469" i="220"/>
  <c r="U177" i="220"/>
  <c r="U423" i="220"/>
  <c r="U102" i="220"/>
  <c r="U108" i="220"/>
  <c r="U507" i="220"/>
  <c r="U98" i="220"/>
  <c r="U500" i="220"/>
  <c r="U95" i="220"/>
  <c r="U462" i="220"/>
  <c r="U38" i="220"/>
  <c r="U322" i="220"/>
  <c r="U355" i="220"/>
  <c r="U86" i="220"/>
  <c r="U411" i="220"/>
  <c r="U276" i="220"/>
  <c r="U272" i="220"/>
  <c r="U261" i="220"/>
  <c r="U396" i="220"/>
  <c r="U325" i="220"/>
  <c r="U174" i="220"/>
  <c r="U34" i="220"/>
  <c r="U134" i="220"/>
  <c r="U161" i="220"/>
  <c r="U488" i="220"/>
  <c r="U458" i="220"/>
  <c r="U414" i="220"/>
  <c r="I6" i="220"/>
  <c r="AT174" i="209"/>
  <c r="AV174" i="209" s="1"/>
  <c r="AT110" i="209"/>
  <c r="AV110" i="209" s="1"/>
  <c r="AT53" i="209"/>
  <c r="AV53" i="209" s="1"/>
  <c r="AT39" i="209"/>
  <c r="AV39" i="209" s="1"/>
  <c r="AT31" i="209"/>
  <c r="AV31" i="209" s="1"/>
  <c r="AT93" i="209"/>
  <c r="AV93" i="209" s="1"/>
  <c r="AT83" i="209"/>
  <c r="AV83" i="209" s="1"/>
  <c r="AT24" i="209"/>
  <c r="AV24" i="209" s="1"/>
  <c r="AT16" i="209"/>
  <c r="AV16" i="209" s="1"/>
  <c r="AT75" i="209"/>
  <c r="AV75" i="209" s="1"/>
  <c r="AT60" i="209"/>
  <c r="AV60" i="209" s="1"/>
  <c r="AT43" i="209"/>
  <c r="AV43" i="209" s="1"/>
  <c r="AT35" i="209"/>
  <c r="AV35" i="209" s="1"/>
  <c r="AT64" i="209"/>
  <c r="AV64" i="209" s="1"/>
  <c r="AT51" i="209"/>
  <c r="AV51" i="209" s="1"/>
  <c r="AT107" i="209"/>
  <c r="AV107" i="209" s="1"/>
  <c r="AT73" i="209"/>
  <c r="AV73" i="209" s="1"/>
  <c r="AT98" i="209"/>
  <c r="AV98" i="209" s="1"/>
  <c r="AT71" i="209"/>
  <c r="AV71" i="209" s="1"/>
  <c r="AT20" i="209"/>
  <c r="AV20" i="209" s="1"/>
  <c r="AT48" i="209"/>
  <c r="AV48" i="209" s="1"/>
  <c r="AT148" i="209"/>
  <c r="AV148" i="209" s="1"/>
  <c r="AT29" i="209"/>
  <c r="AV29" i="209" s="1"/>
  <c r="AT100" i="209"/>
  <c r="AV100" i="209" s="1"/>
  <c r="AT19" i="209"/>
  <c r="AV19" i="209" s="1"/>
  <c r="AT477" i="209"/>
  <c r="AV477" i="209" s="1"/>
  <c r="AT455" i="209"/>
  <c r="AV455" i="209" s="1"/>
  <c r="AT445" i="209"/>
  <c r="AV445" i="209" s="1"/>
  <c r="AT394" i="209"/>
  <c r="AV394" i="209" s="1"/>
  <c r="AT380" i="209"/>
  <c r="AV380" i="209" s="1"/>
  <c r="AT514" i="209"/>
  <c r="AV514" i="209" s="1"/>
  <c r="AT354" i="209"/>
  <c r="AV354" i="209" s="1"/>
  <c r="AT329" i="209"/>
  <c r="AV329" i="209" s="1"/>
  <c r="AT382" i="209"/>
  <c r="AV382" i="209" s="1"/>
  <c r="AT275" i="209"/>
  <c r="AV275" i="209" s="1"/>
  <c r="AT284" i="209"/>
  <c r="AV284" i="209" s="1"/>
  <c r="AT360" i="209"/>
  <c r="AV360" i="209" s="1"/>
  <c r="AT205" i="209"/>
  <c r="AV205" i="209" s="1"/>
  <c r="AT349" i="209"/>
  <c r="AV349" i="209" s="1"/>
  <c r="AT154" i="209"/>
  <c r="AV154" i="209" s="1"/>
  <c r="AT206" i="209"/>
  <c r="AV206" i="209" s="1"/>
  <c r="AT123" i="209"/>
  <c r="AV123" i="209" s="1"/>
  <c r="AT133" i="209"/>
  <c r="AV133" i="209" s="1"/>
  <c r="AT114" i="209"/>
  <c r="AV114" i="209" s="1"/>
  <c r="AT250" i="209"/>
  <c r="AV250" i="209" s="1"/>
  <c r="AT23" i="209"/>
  <c r="AV23" i="209" s="1"/>
  <c r="AT473" i="209"/>
  <c r="AV473" i="209" s="1"/>
  <c r="AT452" i="209"/>
  <c r="AV452" i="209" s="1"/>
  <c r="AT441" i="209"/>
  <c r="AV441" i="209" s="1"/>
  <c r="AT390" i="209"/>
  <c r="AV390" i="209" s="1"/>
  <c r="AT376" i="209"/>
  <c r="AV376" i="209" s="1"/>
  <c r="AT510" i="209"/>
  <c r="AV510" i="209" s="1"/>
  <c r="AT347" i="209"/>
  <c r="AV347" i="209" s="1"/>
  <c r="AT326" i="209"/>
  <c r="AV326" i="209" s="1"/>
  <c r="AT355" i="209"/>
  <c r="AV355" i="209" s="1"/>
  <c r="AT261" i="209"/>
  <c r="AV261" i="209" s="1"/>
  <c r="AT322" i="209"/>
  <c r="AV322" i="209" s="1"/>
  <c r="AT316" i="209"/>
  <c r="AV316" i="209" s="1"/>
  <c r="AT201" i="209"/>
  <c r="AV201" i="209" s="1"/>
  <c r="AT245" i="209"/>
  <c r="AV245" i="209" s="1"/>
  <c r="AT150" i="209"/>
  <c r="AV150" i="209" s="1"/>
  <c r="AT204" i="209"/>
  <c r="AV204" i="209" s="1"/>
  <c r="AT108" i="209"/>
  <c r="AV108" i="209" s="1"/>
  <c r="AT99" i="209"/>
  <c r="AV99" i="209" s="1"/>
  <c r="AT72" i="209"/>
  <c r="AV72" i="209" s="1"/>
  <c r="AT32" i="209"/>
  <c r="AV32" i="209" s="1"/>
  <c r="AT182" i="209"/>
  <c r="AV182" i="209" s="1"/>
  <c r="AT27" i="209"/>
  <c r="AV27" i="209" s="1"/>
  <c r="AT466" i="209"/>
  <c r="AV466" i="209" s="1"/>
  <c r="AT448" i="209"/>
  <c r="AV448" i="209" s="1"/>
  <c r="AT434" i="209"/>
  <c r="AV434" i="209" s="1"/>
  <c r="AT383" i="209"/>
  <c r="AV383" i="209" s="1"/>
  <c r="AT372" i="209"/>
  <c r="AV372" i="209" s="1"/>
  <c r="AT506" i="209"/>
  <c r="AV506" i="209" s="1"/>
  <c r="AT343" i="209"/>
  <c r="AV343" i="209" s="1"/>
  <c r="AT378" i="209"/>
  <c r="AV378" i="209" s="1"/>
  <c r="AT348" i="209"/>
  <c r="AV348" i="209" s="1"/>
  <c r="AT256" i="209"/>
  <c r="AV256" i="209" s="1"/>
  <c r="AT278" i="209"/>
  <c r="AV278" i="209" s="1"/>
  <c r="AT294" i="209"/>
  <c r="AV294" i="209" s="1"/>
  <c r="AT194" i="209"/>
  <c r="AV194" i="209" s="1"/>
  <c r="AT214" i="209"/>
  <c r="AV214" i="209" s="1"/>
  <c r="AT143" i="209"/>
  <c r="AV143" i="209" s="1"/>
  <c r="AT271" i="209"/>
  <c r="AV271" i="209" s="1"/>
  <c r="AT105" i="209"/>
  <c r="AV105" i="209" s="1"/>
  <c r="AT185" i="209"/>
  <c r="AV185" i="209" s="1"/>
  <c r="AT74" i="209"/>
  <c r="AV74" i="209" s="1"/>
  <c r="AT36" i="209"/>
  <c r="AV36" i="209" s="1"/>
  <c r="AT30" i="209"/>
  <c r="AV30" i="209" s="1"/>
  <c r="AT50" i="209"/>
  <c r="AV50" i="209" s="1"/>
  <c r="AT462" i="209"/>
  <c r="AT444" i="209"/>
  <c r="AV444" i="209" s="1"/>
  <c r="AT430" i="209"/>
  <c r="AV430" i="209" s="1"/>
  <c r="AT447" i="209"/>
  <c r="AV447" i="209" s="1"/>
  <c r="AT365" i="209"/>
  <c r="AV365" i="209" s="1"/>
  <c r="AT451" i="209"/>
  <c r="AV451" i="209" s="1"/>
  <c r="AT339" i="209"/>
  <c r="AV339" i="209" s="1"/>
  <c r="AT374" i="209"/>
  <c r="AV374" i="209" s="1"/>
  <c r="AT321" i="209"/>
  <c r="AV321" i="209" s="1"/>
  <c r="AT253" i="209"/>
  <c r="AV253" i="209" s="1"/>
  <c r="AT269" i="209"/>
  <c r="AV269" i="209" s="1"/>
  <c r="AT252" i="209"/>
  <c r="AV252" i="209" s="1"/>
  <c r="AT190" i="209"/>
  <c r="AV190" i="209" s="1"/>
  <c r="AT212" i="209"/>
  <c r="AV212" i="209" s="1"/>
  <c r="AT139" i="209"/>
  <c r="AV139" i="209" s="1"/>
  <c r="AT197" i="209"/>
  <c r="AV197" i="209" s="1"/>
  <c r="AT167" i="209"/>
  <c r="AV167" i="209" s="1"/>
  <c r="AT153" i="209"/>
  <c r="AV153" i="209" s="1"/>
  <c r="AT89" i="209"/>
  <c r="AV89" i="209" s="1"/>
  <c r="AT40" i="209"/>
  <c r="AV40" i="209" s="1"/>
  <c r="AT318" i="209"/>
  <c r="AV318" i="209" s="1"/>
  <c r="AT199" i="209"/>
  <c r="AV199" i="209" s="1"/>
  <c r="AT34" i="209"/>
  <c r="AV34" i="209" s="1"/>
  <c r="AT458" i="209"/>
  <c r="AV458" i="209" s="1"/>
  <c r="AT440" i="209"/>
  <c r="AV440" i="209" s="1"/>
  <c r="AT426" i="209"/>
  <c r="AV426" i="209" s="1"/>
  <c r="AT435" i="209"/>
  <c r="AV435" i="209" s="1"/>
  <c r="AT361" i="209"/>
  <c r="AV361" i="209" s="1"/>
  <c r="AT439" i="209"/>
  <c r="AV439" i="209" s="1"/>
  <c r="AT332" i="209"/>
  <c r="AV332" i="209" s="1"/>
  <c r="AT370" i="209"/>
  <c r="AV370" i="209" s="1"/>
  <c r="AT309" i="209"/>
  <c r="AV309" i="209" s="1"/>
  <c r="AT244" i="209"/>
  <c r="AV244" i="209" s="1"/>
  <c r="AT262" i="209"/>
  <c r="AV262" i="209" s="1"/>
  <c r="AT356" i="209"/>
  <c r="AV356" i="209" s="1"/>
  <c r="AT186" i="209"/>
  <c r="AV186" i="209" s="1"/>
  <c r="AT207" i="209"/>
  <c r="AV207" i="209" s="1"/>
  <c r="AT135" i="209"/>
  <c r="AV135" i="209" s="1"/>
  <c r="AT104" i="209"/>
  <c r="AV104" i="209" s="1"/>
  <c r="AT157" i="209"/>
  <c r="AV157" i="209" s="1"/>
  <c r="AT142" i="209"/>
  <c r="AV142" i="209" s="1"/>
  <c r="AT44" i="209"/>
  <c r="AV44" i="209" s="1"/>
  <c r="AT38" i="209"/>
  <c r="AV38" i="209" s="1"/>
  <c r="AT68" i="209"/>
  <c r="AV68" i="209" s="1"/>
  <c r="AT520" i="209"/>
  <c r="AV520" i="209" s="1"/>
  <c r="AT517" i="209"/>
  <c r="AV517" i="209" s="1"/>
  <c r="AT422" i="209"/>
  <c r="AV422" i="209" s="1"/>
  <c r="AT407" i="209"/>
  <c r="AV407" i="209" s="1"/>
  <c r="AT357" i="209"/>
  <c r="AV357" i="209" s="1"/>
  <c r="AT421" i="209"/>
  <c r="AV421" i="209" s="1"/>
  <c r="AT328" i="209"/>
  <c r="AV328" i="209" s="1"/>
  <c r="AT364" i="209"/>
  <c r="AV364" i="209" s="1"/>
  <c r="AT306" i="209"/>
  <c r="AV306" i="209" s="1"/>
  <c r="AT240" i="209"/>
  <c r="AV240" i="209" s="1"/>
  <c r="AT251" i="209"/>
  <c r="AV251" i="209" s="1"/>
  <c r="AT301" i="209"/>
  <c r="AV301" i="209" s="1"/>
  <c r="AT179" i="209"/>
  <c r="AV179" i="209" s="1"/>
  <c r="AT177" i="209"/>
  <c r="AV177" i="209" s="1"/>
  <c r="AT128" i="209"/>
  <c r="AV128" i="209" s="1"/>
  <c r="AT101" i="209"/>
  <c r="AV101" i="209" s="1"/>
  <c r="AT146" i="209"/>
  <c r="AV146" i="209" s="1"/>
  <c r="AT121" i="209"/>
  <c r="AV121" i="209" s="1"/>
  <c r="AT122" i="209"/>
  <c r="AV122" i="209" s="1"/>
  <c r="AT49" i="209"/>
  <c r="AV49" i="209" s="1"/>
  <c r="AT56" i="209"/>
  <c r="AV56" i="209" s="1"/>
  <c r="AT471" i="209"/>
  <c r="AV471" i="209" s="1"/>
  <c r="AT42" i="209"/>
  <c r="AV42" i="209" s="1"/>
  <c r="AT70" i="209"/>
  <c r="AV70" i="209" s="1"/>
  <c r="AT516" i="209"/>
  <c r="AV516" i="209" s="1"/>
  <c r="AT513" i="209"/>
  <c r="AV513" i="209" s="1"/>
  <c r="AT472" i="209"/>
  <c r="AV472" i="209" s="1"/>
  <c r="AT442" i="209"/>
  <c r="AV442" i="209" s="1"/>
  <c r="AT353" i="209"/>
  <c r="AV353" i="209" s="1"/>
  <c r="AT410" i="209"/>
  <c r="AV410" i="209" s="1"/>
  <c r="AT324" i="209"/>
  <c r="AV324" i="209" s="1"/>
  <c r="AT341" i="209"/>
  <c r="AV341" i="209" s="1"/>
  <c r="AT432" i="209"/>
  <c r="AV432" i="209" s="1"/>
  <c r="AT236" i="209"/>
  <c r="AV236" i="209" s="1"/>
  <c r="AT375" i="209"/>
  <c r="AV375" i="209" s="1"/>
  <c r="AT292" i="209"/>
  <c r="AV292" i="209" s="1"/>
  <c r="AT175" i="209"/>
  <c r="AT168" i="209"/>
  <c r="AT124" i="209"/>
  <c r="AV124" i="209" s="1"/>
  <c r="AT226" i="209"/>
  <c r="AV226" i="209" s="1"/>
  <c r="AT129" i="209"/>
  <c r="AV129" i="209" s="1"/>
  <c r="AT118" i="209"/>
  <c r="AV118" i="209" s="1"/>
  <c r="AT54" i="209"/>
  <c r="AV54" i="209" s="1"/>
  <c r="AT76" i="209"/>
  <c r="AV76" i="209" s="1"/>
  <c r="AT512" i="209"/>
  <c r="AV512" i="209" s="1"/>
  <c r="AT509" i="209"/>
  <c r="AV509" i="209" s="1"/>
  <c r="AT450" i="209"/>
  <c r="AV450" i="209" s="1"/>
  <c r="AT433" i="209"/>
  <c r="AV433" i="209" s="1"/>
  <c r="AT350" i="209"/>
  <c r="AV350" i="209" s="1"/>
  <c r="AT476" i="209"/>
  <c r="AV476" i="209" s="1"/>
  <c r="AT320" i="209"/>
  <c r="AV320" i="209" s="1"/>
  <c r="AT315" i="209"/>
  <c r="AV315" i="209" s="1"/>
  <c r="AT428" i="209"/>
  <c r="AV428" i="209" s="1"/>
  <c r="AT229" i="209"/>
  <c r="AV229" i="209" s="1"/>
  <c r="AT314" i="209"/>
  <c r="AV314" i="209" s="1"/>
  <c r="AT285" i="209"/>
  <c r="AV285" i="209" s="1"/>
  <c r="AT274" i="209"/>
  <c r="AV274" i="209" s="1"/>
  <c r="AT363" i="209"/>
  <c r="AV363" i="209" s="1"/>
  <c r="AT120" i="209"/>
  <c r="AV120" i="209" s="1"/>
  <c r="AT217" i="209"/>
  <c r="AV217" i="209" s="1"/>
  <c r="AT126" i="209"/>
  <c r="AV126" i="209" s="1"/>
  <c r="AT112" i="209"/>
  <c r="AV112" i="209" s="1"/>
  <c r="AT165" i="209"/>
  <c r="AV165" i="209" s="1"/>
  <c r="AT63" i="209"/>
  <c r="AV63" i="209" s="1"/>
  <c r="AT65" i="209"/>
  <c r="AV65" i="209" s="1"/>
  <c r="AT335" i="209"/>
  <c r="AV335" i="209" s="1"/>
  <c r="AT515" i="209"/>
  <c r="AV515" i="209" s="1"/>
  <c r="AT489" i="209"/>
  <c r="AV489" i="209" s="1"/>
  <c r="AT483" i="209"/>
  <c r="AV483" i="209" s="1"/>
  <c r="AT469" i="209"/>
  <c r="AV469" i="209" s="1"/>
  <c r="AT427" i="209"/>
  <c r="AV427" i="209" s="1"/>
  <c r="AT499" i="209"/>
  <c r="AV499" i="209" s="1"/>
  <c r="AT392" i="209"/>
  <c r="AV392" i="209" s="1"/>
  <c r="AT331" i="209"/>
  <c r="AV331" i="209" s="1"/>
  <c r="AT291" i="209"/>
  <c r="AV291" i="209" s="1"/>
  <c r="AT330" i="209"/>
  <c r="AV330" i="209" s="1"/>
  <c r="AT371" i="209"/>
  <c r="AV371" i="209" s="1"/>
  <c r="AT267" i="209"/>
  <c r="AV267" i="209" s="1"/>
  <c r="AT243" i="209"/>
  <c r="AV243" i="209" s="1"/>
  <c r="AT277" i="209"/>
  <c r="AV277" i="209" s="1"/>
  <c r="AT189" i="209"/>
  <c r="AV189" i="209" s="1"/>
  <c r="AT172" i="209"/>
  <c r="AV172" i="209" s="1"/>
  <c r="AT176" i="209"/>
  <c r="AV176" i="209" s="1"/>
  <c r="AT80" i="209"/>
  <c r="AV80" i="209" s="1"/>
  <c r="AT140" i="209"/>
  <c r="AV140" i="209" s="1"/>
  <c r="AT33" i="209"/>
  <c r="AV33" i="209" s="1"/>
  <c r="AT145" i="209"/>
  <c r="AV145" i="209" s="1"/>
  <c r="AT134" i="209"/>
  <c r="AV134" i="209" s="1"/>
  <c r="AT58" i="209"/>
  <c r="AV58" i="209" s="1"/>
  <c r="AT86" i="209"/>
  <c r="AV86" i="209" s="1"/>
  <c r="AT511" i="209"/>
  <c r="AV511" i="209" s="1"/>
  <c r="AT486" i="209"/>
  <c r="AV486" i="209" s="1"/>
  <c r="AT479" i="209"/>
  <c r="AV479" i="209" s="1"/>
  <c r="AT457" i="209"/>
  <c r="AV457" i="209" s="1"/>
  <c r="AT412" i="209"/>
  <c r="AV412" i="209" s="1"/>
  <c r="AT495" i="209"/>
  <c r="AV495" i="209" s="1"/>
  <c r="AT388" i="209"/>
  <c r="AV388" i="209" s="1"/>
  <c r="AT311" i="209"/>
  <c r="AV311" i="209" s="1"/>
  <c r="AT287" i="209"/>
  <c r="AV287" i="209" s="1"/>
  <c r="AT403" i="209"/>
  <c r="AV403" i="209" s="1"/>
  <c r="AT340" i="209"/>
  <c r="AV340" i="209" s="1"/>
  <c r="AT246" i="209"/>
  <c r="AV246" i="209" s="1"/>
  <c r="AT239" i="209"/>
  <c r="AV239" i="209" s="1"/>
  <c r="AT237" i="209"/>
  <c r="AV237" i="209" s="1"/>
  <c r="AT184" i="209"/>
  <c r="AV184" i="209" s="1"/>
  <c r="AT323" i="209"/>
  <c r="AV323" i="209" s="1"/>
  <c r="AT161" i="209"/>
  <c r="AV161" i="209" s="1"/>
  <c r="AT77" i="209"/>
  <c r="AV77" i="209" s="1"/>
  <c r="AT115" i="209"/>
  <c r="AV115" i="209" s="1"/>
  <c r="AT37" i="209"/>
  <c r="AV37" i="209" s="1"/>
  <c r="AT187" i="209"/>
  <c r="AV187" i="209" s="1"/>
  <c r="AT156" i="209"/>
  <c r="AV156" i="209" s="1"/>
  <c r="AT160" i="209"/>
  <c r="AV160" i="209" s="1"/>
  <c r="AT454" i="209"/>
  <c r="AV454" i="209" s="1"/>
  <c r="AT91" i="209"/>
  <c r="AV91" i="209" s="1"/>
  <c r="AT507" i="209"/>
  <c r="AV507" i="209" s="1"/>
  <c r="AT475" i="209"/>
  <c r="AV475" i="209" s="1"/>
  <c r="AT405" i="209"/>
  <c r="AV405" i="209" s="1"/>
  <c r="AT381" i="209"/>
  <c r="AV381" i="209" s="1"/>
  <c r="AT280" i="209"/>
  <c r="AV280" i="209" s="1"/>
  <c r="AT310" i="209"/>
  <c r="AV310" i="209" s="1"/>
  <c r="AT235" i="209"/>
  <c r="AV235" i="209" s="1"/>
  <c r="AT180" i="209"/>
  <c r="AV180" i="209" s="1"/>
  <c r="AT117" i="209"/>
  <c r="AV117" i="209" s="1"/>
  <c r="AT106" i="209"/>
  <c r="AV106" i="209" s="1"/>
  <c r="AT497" i="209"/>
  <c r="AV497" i="209" s="1"/>
  <c r="AT344" i="209"/>
  <c r="AV344" i="209" s="1"/>
  <c r="AT203" i="209"/>
  <c r="AV203" i="209" s="1"/>
  <c r="AT333" i="209"/>
  <c r="AV333" i="209" s="1"/>
  <c r="AT26" i="209"/>
  <c r="AV26" i="209" s="1"/>
  <c r="AT67" i="209"/>
  <c r="AV67" i="209" s="1"/>
  <c r="AT132" i="209"/>
  <c r="AV132" i="209" s="1"/>
  <c r="AT500" i="209"/>
  <c r="AV500" i="209" s="1"/>
  <c r="AT468" i="209"/>
  <c r="AV468" i="209" s="1"/>
  <c r="AT399" i="209"/>
  <c r="AV399" i="209" s="1"/>
  <c r="AT377" i="209"/>
  <c r="AV377" i="209" s="1"/>
  <c r="AT276" i="209"/>
  <c r="AV276" i="209" s="1"/>
  <c r="AT286" i="209"/>
  <c r="AV286" i="209" s="1"/>
  <c r="AT228" i="209"/>
  <c r="AV228" i="209" s="1"/>
  <c r="AT337" i="209"/>
  <c r="AV337" i="209" s="1"/>
  <c r="AT111" i="209"/>
  <c r="AV111" i="209" s="1"/>
  <c r="AT149" i="209"/>
  <c r="AV149" i="209" s="1"/>
  <c r="AT338" i="209"/>
  <c r="AV338" i="209" s="1"/>
  <c r="AT69" i="209"/>
  <c r="AV69" i="209" s="1"/>
  <c r="AT496" i="209"/>
  <c r="AV496" i="209" s="1"/>
  <c r="AT464" i="209"/>
  <c r="AV464" i="209" s="1"/>
  <c r="AT395" i="209"/>
  <c r="AV395" i="209" s="1"/>
  <c r="AT373" i="209"/>
  <c r="AV373" i="209" s="1"/>
  <c r="AT272" i="209"/>
  <c r="AV272" i="209" s="1"/>
  <c r="AT264" i="209"/>
  <c r="AV264" i="209" s="1"/>
  <c r="AT224" i="209"/>
  <c r="AV224" i="209" s="1"/>
  <c r="AT260" i="209"/>
  <c r="AV260" i="209" s="1"/>
  <c r="AT290" i="209"/>
  <c r="AV290" i="209" s="1"/>
  <c r="AT138" i="209"/>
  <c r="AV138" i="209" s="1"/>
  <c r="AT47" i="209"/>
  <c r="AV47" i="209" s="1"/>
  <c r="AT131" i="209"/>
  <c r="AV131" i="209" s="1"/>
  <c r="AT492" i="209"/>
  <c r="AV492" i="209" s="1"/>
  <c r="AT460" i="209"/>
  <c r="AV460" i="209" s="1"/>
  <c r="AT391" i="209"/>
  <c r="AV391" i="209" s="1"/>
  <c r="AT366" i="209"/>
  <c r="AV366" i="209" s="1"/>
  <c r="AT268" i="209"/>
  <c r="AV268" i="209" s="1"/>
  <c r="AT259" i="209"/>
  <c r="AV259" i="209" s="1"/>
  <c r="AT220" i="209"/>
  <c r="AV220" i="209" s="1"/>
  <c r="AT234" i="209"/>
  <c r="AV234" i="209" s="1"/>
  <c r="AT169" i="209"/>
  <c r="AV169" i="209" s="1"/>
  <c r="AT127" i="209"/>
  <c r="AV127" i="209" s="1"/>
  <c r="AT216" i="209"/>
  <c r="AV216" i="209" s="1"/>
  <c r="AT493" i="209"/>
  <c r="AV493" i="209" s="1"/>
  <c r="AT485" i="209"/>
  <c r="AV485" i="209" s="1"/>
  <c r="AT456" i="209"/>
  <c r="AV456" i="209" s="1"/>
  <c r="AT387" i="209"/>
  <c r="AV387" i="209" s="1"/>
  <c r="AT362" i="209"/>
  <c r="AV362" i="209" s="1"/>
  <c r="AT265" i="209"/>
  <c r="AV265" i="209" s="1"/>
  <c r="AT327" i="209"/>
  <c r="AV327" i="209" s="1"/>
  <c r="AT213" i="209"/>
  <c r="AV213" i="209" s="1"/>
  <c r="AT162" i="209"/>
  <c r="AV162" i="209" s="1"/>
  <c r="AT159" i="209"/>
  <c r="AV159" i="209" s="1"/>
  <c r="AT103" i="209"/>
  <c r="AV103" i="209" s="1"/>
  <c r="AT202" i="209"/>
  <c r="AV202" i="209" s="1"/>
  <c r="AT503" i="209"/>
  <c r="AV503" i="209" s="1"/>
  <c r="AT289" i="209"/>
  <c r="AV289" i="209" s="1"/>
  <c r="AT200" i="209"/>
  <c r="AV200" i="209" s="1"/>
  <c r="AT178" i="209"/>
  <c r="AV178" i="209" s="1"/>
  <c r="AT84" i="209"/>
  <c r="AV84" i="209" s="1"/>
  <c r="AT386" i="209"/>
  <c r="AV386" i="209" s="1"/>
  <c r="AT85" i="209"/>
  <c r="AV85" i="209" s="1"/>
  <c r="AT15" i="209"/>
  <c r="AV15" i="209" s="1"/>
  <c r="AT481" i="209"/>
  <c r="AV481" i="209" s="1"/>
  <c r="AT449" i="209"/>
  <c r="AV449" i="209" s="1"/>
  <c r="AT384" i="209"/>
  <c r="AV384" i="209" s="1"/>
  <c r="AT358" i="209"/>
  <c r="AV358" i="209" s="1"/>
  <c r="AT397" i="209"/>
  <c r="AV397" i="209" s="1"/>
  <c r="AT293" i="209"/>
  <c r="AV293" i="209" s="1"/>
  <c r="AT209" i="209"/>
  <c r="AV209" i="209" s="1"/>
  <c r="AT158" i="209"/>
  <c r="AV158" i="209" s="1"/>
  <c r="AT137" i="209"/>
  <c r="AV137" i="209" s="1"/>
  <c r="AT59" i="209"/>
  <c r="AT411" i="209"/>
  <c r="AV411" i="209" s="1"/>
  <c r="AT296" i="209"/>
  <c r="AV296" i="209" s="1"/>
  <c r="AT88" i="209"/>
  <c r="AV88" i="209" s="1"/>
  <c r="AT22" i="209"/>
  <c r="AV22" i="209" s="1"/>
  <c r="AT406" i="209"/>
  <c r="AV406" i="209" s="1"/>
  <c r="AT508" i="209"/>
  <c r="AV508" i="209" s="1"/>
  <c r="AT438" i="209"/>
  <c r="AV438" i="209" s="1"/>
  <c r="AT346" i="209"/>
  <c r="AV346" i="209" s="1"/>
  <c r="AT461" i="209"/>
  <c r="AV461" i="209" s="1"/>
  <c r="AT393" i="209"/>
  <c r="AV393" i="209" s="1"/>
  <c r="AT298" i="209"/>
  <c r="AV298" i="209" s="1"/>
  <c r="AT231" i="209"/>
  <c r="AV231" i="209" s="1"/>
  <c r="AT210" i="209"/>
  <c r="AV210" i="209" s="1"/>
  <c r="AT102" i="209"/>
  <c r="AV102" i="209" s="1"/>
  <c r="AT14" i="209"/>
  <c r="AV14" i="209" s="1"/>
  <c r="AT369" i="209"/>
  <c r="AV369" i="209" s="1"/>
  <c r="AT400" i="209"/>
  <c r="AV400" i="209" s="1"/>
  <c r="AT401" i="209"/>
  <c r="AV401" i="209" s="1"/>
  <c r="AT46" i="209"/>
  <c r="AV46" i="209" s="1"/>
  <c r="AT57" i="209"/>
  <c r="AV57" i="209" s="1"/>
  <c r="AT501" i="209"/>
  <c r="AV501" i="209" s="1"/>
  <c r="AT424" i="209"/>
  <c r="AV424" i="209" s="1"/>
  <c r="AT342" i="209"/>
  <c r="AV342" i="209" s="1"/>
  <c r="AT415" i="209"/>
  <c r="AV415" i="209" s="1"/>
  <c r="AT367" i="209"/>
  <c r="AV367" i="209" s="1"/>
  <c r="AT257" i="209"/>
  <c r="AV257" i="209" s="1"/>
  <c r="AT211" i="209"/>
  <c r="AV211" i="209" s="1"/>
  <c r="AT208" i="209"/>
  <c r="AV208" i="209" s="1"/>
  <c r="AT92" i="209"/>
  <c r="AV92" i="209" s="1"/>
  <c r="AT18" i="209"/>
  <c r="AV18" i="209" s="1"/>
  <c r="AT66" i="209"/>
  <c r="AV66" i="209" s="1"/>
  <c r="AT81" i="209"/>
  <c r="AV81" i="209" s="1"/>
  <c r="AT166" i="209"/>
  <c r="AV166" i="209" s="1"/>
  <c r="AT474" i="209"/>
  <c r="AV474" i="209" s="1"/>
  <c r="AT404" i="209"/>
  <c r="AV404" i="209" s="1"/>
  <c r="AT480" i="209"/>
  <c r="AV480" i="209" s="1"/>
  <c r="AT443" i="209"/>
  <c r="AV443" i="209" s="1"/>
  <c r="AT307" i="209"/>
  <c r="AV307" i="209" s="1"/>
  <c r="AT305" i="209"/>
  <c r="AV305" i="209" s="1"/>
  <c r="AT222" i="209"/>
  <c r="AV222" i="209" s="1"/>
  <c r="AT219" i="209"/>
  <c r="AV219" i="209" s="1"/>
  <c r="AT173" i="209"/>
  <c r="AV173" i="209" s="1"/>
  <c r="AT52" i="209"/>
  <c r="AV52" i="209" s="1"/>
  <c r="AT505" i="209"/>
  <c r="AV505" i="209" s="1"/>
  <c r="AT195" i="209"/>
  <c r="AV195" i="209" s="1"/>
  <c r="AT336" i="209"/>
  <c r="AV336" i="209" s="1"/>
  <c r="AT255" i="209"/>
  <c r="AV255" i="209" s="1"/>
  <c r="AT61" i="209"/>
  <c r="AV61" i="209" s="1"/>
  <c r="AT413" i="209"/>
  <c r="AV413" i="209" s="1"/>
  <c r="AT241" i="209"/>
  <c r="AV241" i="209" s="1"/>
  <c r="AT25" i="209"/>
  <c r="AV25" i="209" s="1"/>
  <c r="AT467" i="209"/>
  <c r="AV467" i="209" s="1"/>
  <c r="AT418" i="209"/>
  <c r="AV418" i="209" s="1"/>
  <c r="AT425" i="209"/>
  <c r="AV425" i="209" s="1"/>
  <c r="AT359" i="209"/>
  <c r="AV359" i="209" s="1"/>
  <c r="AT308" i="209"/>
  <c r="AV308" i="209" s="1"/>
  <c r="AT303" i="209"/>
  <c r="AV303" i="209" s="1"/>
  <c r="AT270" i="209"/>
  <c r="AV270" i="209" s="1"/>
  <c r="AT313" i="209"/>
  <c r="AV313" i="209" s="1"/>
  <c r="AT171" i="209"/>
  <c r="AV171" i="209" s="1"/>
  <c r="AT17" i="209"/>
  <c r="AV17" i="209" s="1"/>
  <c r="AT463" i="209"/>
  <c r="AV463" i="209" s="1"/>
  <c r="AT416" i="209"/>
  <c r="AV416" i="209" s="1"/>
  <c r="AT423" i="209"/>
  <c r="AV423" i="209" s="1"/>
  <c r="AT297" i="209"/>
  <c r="AV297" i="209" s="1"/>
  <c r="AT281" i="209"/>
  <c r="AV281" i="209" s="1"/>
  <c r="AT230" i="209"/>
  <c r="AV230" i="209" s="1"/>
  <c r="AT155" i="209"/>
  <c r="AV155" i="209" s="1"/>
  <c r="AT21" i="209"/>
  <c r="AV21" i="209" s="1"/>
  <c r="AT437" i="209"/>
  <c r="AV437" i="209" s="1"/>
  <c r="AT459" i="209"/>
  <c r="AV459" i="209" s="1"/>
  <c r="AT398" i="209"/>
  <c r="AV398" i="209" s="1"/>
  <c r="AT518" i="209"/>
  <c r="AV518" i="209" s="1"/>
  <c r="AT288" i="209"/>
  <c r="AV288" i="209" s="1"/>
  <c r="AT379" i="209"/>
  <c r="AV379" i="209" s="1"/>
  <c r="AT248" i="209"/>
  <c r="AV248" i="209" s="1"/>
  <c r="AT144" i="209"/>
  <c r="AV144" i="209" s="1"/>
  <c r="AT136" i="209"/>
  <c r="AV136" i="209" s="1"/>
  <c r="AT446" i="209"/>
  <c r="AV446" i="209" s="1"/>
  <c r="AT258" i="209"/>
  <c r="AV258" i="209" s="1"/>
  <c r="AT502" i="209"/>
  <c r="AV502" i="209" s="1"/>
  <c r="AT295" i="209"/>
  <c r="AV295" i="209" s="1"/>
  <c r="AT319" i="209"/>
  <c r="AV319" i="209" s="1"/>
  <c r="AT417" i="209"/>
  <c r="AV417" i="209" s="1"/>
  <c r="AT247" i="209"/>
  <c r="AV247" i="209" s="1"/>
  <c r="AT478" i="209"/>
  <c r="AV478" i="209" s="1"/>
  <c r="AT488" i="209"/>
  <c r="AV488" i="209" s="1"/>
  <c r="AT498" i="209"/>
  <c r="AV498" i="209" s="1"/>
  <c r="AT94" i="209"/>
  <c r="AV94" i="209" s="1"/>
  <c r="AT408" i="209"/>
  <c r="AV408" i="209" s="1"/>
  <c r="AT233" i="209"/>
  <c r="AV233" i="209" s="1"/>
  <c r="AT254" i="209"/>
  <c r="AV254" i="209" s="1"/>
  <c r="AT221" i="209"/>
  <c r="AV221" i="209" s="1"/>
  <c r="AT494" i="209"/>
  <c r="AV494" i="209" s="1"/>
  <c r="AT125" i="209"/>
  <c r="AV125" i="209" s="1"/>
  <c r="AT396" i="209"/>
  <c r="AV396" i="209" s="1"/>
  <c r="AT227" i="209"/>
  <c r="AV227" i="209" s="1"/>
  <c r="AT90" i="209"/>
  <c r="AV90" i="209" s="1"/>
  <c r="AT170" i="209"/>
  <c r="AV170" i="209" s="1"/>
  <c r="AT352" i="209"/>
  <c r="AV352" i="209" s="1"/>
  <c r="AT225" i="209"/>
  <c r="AV225" i="209" s="1"/>
  <c r="AT95" i="209"/>
  <c r="AV95" i="209" s="1"/>
  <c r="AT519" i="209"/>
  <c r="AV519" i="209" s="1"/>
  <c r="AT345" i="209"/>
  <c r="AV345" i="209" s="1"/>
  <c r="AT223" i="209"/>
  <c r="AV223" i="209" s="1"/>
  <c r="AT97" i="209"/>
  <c r="AV97" i="209" s="1"/>
  <c r="AT191" i="209"/>
  <c r="AV191" i="209" s="1"/>
  <c r="AT299" i="209"/>
  <c r="AV299" i="209" s="1"/>
  <c r="AT389" i="209"/>
  <c r="AV389" i="209" s="1"/>
  <c r="AT490" i="209"/>
  <c r="AV490" i="209" s="1"/>
  <c r="AT482" i="209"/>
  <c r="AV482" i="209" s="1"/>
  <c r="AT312" i="209"/>
  <c r="AV312" i="209" s="1"/>
  <c r="AT218" i="209"/>
  <c r="AV218" i="209" s="1"/>
  <c r="AT116" i="209"/>
  <c r="AV116" i="209" s="1"/>
  <c r="AT302" i="209"/>
  <c r="AV302" i="209" s="1"/>
  <c r="AT192" i="209"/>
  <c r="AV192" i="209" s="1"/>
  <c r="AT420" i="209"/>
  <c r="AV420" i="209" s="1"/>
  <c r="AT325" i="209"/>
  <c r="AV325" i="209" s="1"/>
  <c r="AT152" i="209"/>
  <c r="AV152" i="209" s="1"/>
  <c r="AT465" i="209"/>
  <c r="AV465" i="209" s="1"/>
  <c r="AT109" i="209"/>
  <c r="AV109" i="209" s="1"/>
  <c r="AT238" i="209"/>
  <c r="AV238" i="209" s="1"/>
  <c r="AT188" i="209"/>
  <c r="AV188" i="209" s="1"/>
  <c r="AT119" i="209"/>
  <c r="AV119" i="209" s="1"/>
  <c r="AT163" i="209"/>
  <c r="AV163" i="209" s="1"/>
  <c r="AT409" i="209"/>
  <c r="AV409" i="209" s="1"/>
  <c r="AT304" i="209"/>
  <c r="AV304" i="209" s="1"/>
  <c r="AT141" i="209"/>
  <c r="AV141" i="209" s="1"/>
  <c r="AT12" i="209"/>
  <c r="AV12" i="209" s="1"/>
  <c r="AT414" i="209"/>
  <c r="AV414" i="209" s="1"/>
  <c r="AT183" i="209"/>
  <c r="AV183" i="209" s="1"/>
  <c r="AT429" i="209"/>
  <c r="AV429" i="209" s="1"/>
  <c r="AT193" i="209"/>
  <c r="AV193" i="209" s="1"/>
  <c r="AT279" i="209"/>
  <c r="AV279" i="209" s="1"/>
  <c r="AT431" i="209"/>
  <c r="AV431" i="209" s="1"/>
  <c r="AT282" i="209"/>
  <c r="AV282" i="209" s="1"/>
  <c r="AT196" i="209"/>
  <c r="AV196" i="209" s="1"/>
  <c r="AT41" i="209"/>
  <c r="AV41" i="209" s="1"/>
  <c r="AT273" i="209"/>
  <c r="AV273" i="209" s="1"/>
  <c r="AT242" i="209"/>
  <c r="AV242" i="209" s="1"/>
  <c r="AT82" i="209"/>
  <c r="AV82" i="209" s="1"/>
  <c r="AT55" i="209"/>
  <c r="AV55" i="209" s="1"/>
  <c r="AT87" i="209"/>
  <c r="AV87" i="209" s="1"/>
  <c r="AT491" i="209"/>
  <c r="AV491" i="209" s="1"/>
  <c r="AT78" i="209"/>
  <c r="AV78" i="209" s="1"/>
  <c r="AT484" i="209"/>
  <c r="AV484" i="209" s="1"/>
  <c r="AT263" i="209"/>
  <c r="AV263" i="209" s="1"/>
  <c r="AT151" i="209"/>
  <c r="AV151" i="209" s="1"/>
  <c r="W6" i="209"/>
  <c r="AP6" i="207"/>
  <c r="AL14" i="2" s="1"/>
  <c r="AT154" i="215"/>
  <c r="AV154" i="215" s="1"/>
  <c r="X6" i="215"/>
  <c r="AR6" i="212"/>
  <c r="AN19" i="2" s="1"/>
  <c r="AN6" i="215"/>
  <c r="AJ22" i="2" s="1"/>
  <c r="AT152" i="214"/>
  <c r="AV152" i="214" s="1"/>
  <c r="AT182" i="214"/>
  <c r="AV182" i="214" s="1"/>
  <c r="AT155" i="214"/>
  <c r="AV155" i="214" s="1"/>
  <c r="AT74" i="214"/>
  <c r="AV74" i="214" s="1"/>
  <c r="AT462" i="214"/>
  <c r="AV462" i="214" s="1"/>
  <c r="AT486" i="214"/>
  <c r="AV486" i="214" s="1"/>
  <c r="AT509" i="214"/>
  <c r="AV509" i="214" s="1"/>
  <c r="AT411" i="214"/>
  <c r="AV411" i="214" s="1"/>
  <c r="AT344" i="214"/>
  <c r="AV344" i="214" s="1"/>
  <c r="AT390" i="214"/>
  <c r="AV390" i="214" s="1"/>
  <c r="AT491" i="214"/>
  <c r="AV491" i="214" s="1"/>
  <c r="AT338" i="214"/>
  <c r="AV338" i="214" s="1"/>
  <c r="AT366" i="214"/>
  <c r="AV366" i="214" s="1"/>
  <c r="AT269" i="214"/>
  <c r="AV269" i="214" s="1"/>
  <c r="AT282" i="214"/>
  <c r="AV282" i="214" s="1"/>
  <c r="AT290" i="214"/>
  <c r="AV290" i="214" s="1"/>
  <c r="AT299" i="214"/>
  <c r="AV299" i="214" s="1"/>
  <c r="AT212" i="214"/>
  <c r="AV212" i="214" s="1"/>
  <c r="AT173" i="214"/>
  <c r="AV173" i="214" s="1"/>
  <c r="AT205" i="214"/>
  <c r="AV205" i="214" s="1"/>
  <c r="AT118" i="214"/>
  <c r="AV118" i="214" s="1"/>
  <c r="AT71" i="214"/>
  <c r="AV71" i="214" s="1"/>
  <c r="AT177" i="214"/>
  <c r="AV177" i="214" s="1"/>
  <c r="AT101" i="214"/>
  <c r="AV101" i="214" s="1"/>
  <c r="AT458" i="214"/>
  <c r="AV458" i="214" s="1"/>
  <c r="AT482" i="214"/>
  <c r="AV482" i="214" s="1"/>
  <c r="AT502" i="214"/>
  <c r="AV502" i="214" s="1"/>
  <c r="AT435" i="214"/>
  <c r="AV435" i="214" s="1"/>
  <c r="AT340" i="214"/>
  <c r="AV340" i="214" s="1"/>
  <c r="AT383" i="214"/>
  <c r="AV383" i="214" s="1"/>
  <c r="AT484" i="214"/>
  <c r="AV484" i="214" s="1"/>
  <c r="AT331" i="214"/>
  <c r="AV331" i="214" s="1"/>
  <c r="AT362" i="214"/>
  <c r="AV362" i="214" s="1"/>
  <c r="AT262" i="214"/>
  <c r="AV262" i="214" s="1"/>
  <c r="AT278" i="214"/>
  <c r="AV278" i="214" s="1"/>
  <c r="AT286" i="214"/>
  <c r="AV286" i="214" s="1"/>
  <c r="AT295" i="214"/>
  <c r="AV295" i="214" s="1"/>
  <c r="AT206" i="214"/>
  <c r="AV206" i="214" s="1"/>
  <c r="AT163" i="214"/>
  <c r="AV163" i="214" s="1"/>
  <c r="AT174" i="214"/>
  <c r="AV174" i="214" s="1"/>
  <c r="AT197" i="214"/>
  <c r="AV197" i="214" s="1"/>
  <c r="AT137" i="214"/>
  <c r="AV137" i="214" s="1"/>
  <c r="AT108" i="214"/>
  <c r="AV108" i="214" s="1"/>
  <c r="AT105" i="214"/>
  <c r="AV105" i="214" s="1"/>
  <c r="AT82" i="214"/>
  <c r="AV82" i="214" s="1"/>
  <c r="AT451" i="214"/>
  <c r="AV451" i="214" s="1"/>
  <c r="AT478" i="214"/>
  <c r="AV478" i="214" s="1"/>
  <c r="AT498" i="214"/>
  <c r="AV498" i="214" s="1"/>
  <c r="AT431" i="214"/>
  <c r="AV431" i="214" s="1"/>
  <c r="AT336" i="214"/>
  <c r="AV336" i="214" s="1"/>
  <c r="AT379" i="214"/>
  <c r="AV379" i="214" s="1"/>
  <c r="AT480" i="214"/>
  <c r="AV480" i="214" s="1"/>
  <c r="AT327" i="214"/>
  <c r="AV327" i="214" s="1"/>
  <c r="AT358" i="214"/>
  <c r="AV358" i="214" s="1"/>
  <c r="AT258" i="214"/>
  <c r="AV258" i="214" s="1"/>
  <c r="AT274" i="214"/>
  <c r="AV274" i="214" s="1"/>
  <c r="AT279" i="214"/>
  <c r="AV279" i="214" s="1"/>
  <c r="AT291" i="214"/>
  <c r="AV291" i="214" s="1"/>
  <c r="AT202" i="214"/>
  <c r="AV202" i="214" s="1"/>
  <c r="AT196" i="214"/>
  <c r="AV196" i="214" s="1"/>
  <c r="AT162" i="214"/>
  <c r="AV162" i="214" s="1"/>
  <c r="AT185" i="214"/>
  <c r="AV185" i="214" s="1"/>
  <c r="AT112" i="214"/>
  <c r="AV112" i="214" s="1"/>
  <c r="AT16" i="214"/>
  <c r="AV16" i="214" s="1"/>
  <c r="AT100" i="214"/>
  <c r="AV100" i="214" s="1"/>
  <c r="AT250" i="214"/>
  <c r="AV250" i="214" s="1"/>
  <c r="AT121" i="214"/>
  <c r="AV121" i="214" s="1"/>
  <c r="AT443" i="214"/>
  <c r="AV443" i="214" s="1"/>
  <c r="AT467" i="214"/>
  <c r="AV467" i="214" s="1"/>
  <c r="AT490" i="214"/>
  <c r="AV490" i="214" s="1"/>
  <c r="AT423" i="214"/>
  <c r="AV423" i="214" s="1"/>
  <c r="AT329" i="214"/>
  <c r="AV329" i="214" s="1"/>
  <c r="AT371" i="214"/>
  <c r="AV371" i="214" s="1"/>
  <c r="AT472" i="214"/>
  <c r="AV472" i="214" s="1"/>
  <c r="AT319" i="214"/>
  <c r="AV319" i="214" s="1"/>
  <c r="AT347" i="214"/>
  <c r="AV347" i="214" s="1"/>
  <c r="AT247" i="214"/>
  <c r="AV247" i="214" s="1"/>
  <c r="AT263" i="214"/>
  <c r="AV263" i="214" s="1"/>
  <c r="AT271" i="214"/>
  <c r="AV271" i="214" s="1"/>
  <c r="AT280" i="214"/>
  <c r="AV280" i="214" s="1"/>
  <c r="AT191" i="214"/>
  <c r="AV191" i="214" s="1"/>
  <c r="AT188" i="214"/>
  <c r="AV188" i="214" s="1"/>
  <c r="AT46" i="214"/>
  <c r="AV46" i="214" s="1"/>
  <c r="AT20" i="214"/>
  <c r="AV20" i="214" s="1"/>
  <c r="AT141" i="214"/>
  <c r="AV141" i="214" s="1"/>
  <c r="AT139" i="214"/>
  <c r="AV139" i="214" s="1"/>
  <c r="AT439" i="214"/>
  <c r="AV439" i="214" s="1"/>
  <c r="AT463" i="214"/>
  <c r="AV463" i="214" s="1"/>
  <c r="AT483" i="214"/>
  <c r="AV483" i="214" s="1"/>
  <c r="AT416" i="214"/>
  <c r="AV416" i="214" s="1"/>
  <c r="AT325" i="214"/>
  <c r="AV325" i="214" s="1"/>
  <c r="AT364" i="214"/>
  <c r="AV364" i="214" s="1"/>
  <c r="AT399" i="214"/>
  <c r="AV399" i="214" s="1"/>
  <c r="AT316" i="214"/>
  <c r="AV316" i="214" s="1"/>
  <c r="AT343" i="214"/>
  <c r="AV343" i="214" s="1"/>
  <c r="AT243" i="214"/>
  <c r="AV243" i="214" s="1"/>
  <c r="AT259" i="214"/>
  <c r="AV259" i="214" s="1"/>
  <c r="AT264" i="214"/>
  <c r="AV264" i="214" s="1"/>
  <c r="AT276" i="214"/>
  <c r="AV276" i="214" s="1"/>
  <c r="AT187" i="214"/>
  <c r="AV187" i="214" s="1"/>
  <c r="AT171" i="214"/>
  <c r="AV171" i="214" s="1"/>
  <c r="AT127" i="214"/>
  <c r="AV127" i="214" s="1"/>
  <c r="AT154" i="214"/>
  <c r="AV154" i="214" s="1"/>
  <c r="AT131" i="214"/>
  <c r="AV131" i="214" s="1"/>
  <c r="AT63" i="214"/>
  <c r="AV63" i="214" s="1"/>
  <c r="AT13" i="214"/>
  <c r="AV13" i="214" s="1"/>
  <c r="AT24" i="214"/>
  <c r="AV24" i="214" s="1"/>
  <c r="AT128" i="214"/>
  <c r="AV128" i="214" s="1"/>
  <c r="AT148" i="214"/>
  <c r="AV148" i="214" s="1"/>
  <c r="AT119" i="214"/>
  <c r="AV119" i="214" s="1"/>
  <c r="AT432" i="214"/>
  <c r="AV432" i="214" s="1"/>
  <c r="AT459" i="214"/>
  <c r="AV459" i="214" s="1"/>
  <c r="AT479" i="214"/>
  <c r="AV479" i="214" s="1"/>
  <c r="AT404" i="214"/>
  <c r="AV404" i="214" s="1"/>
  <c r="AT321" i="214"/>
  <c r="AV321" i="214" s="1"/>
  <c r="AT360" i="214"/>
  <c r="AV360" i="214" s="1"/>
  <c r="AT395" i="214"/>
  <c r="AV395" i="214" s="1"/>
  <c r="AT312" i="214"/>
  <c r="AV312" i="214" s="1"/>
  <c r="AT339" i="214"/>
  <c r="AV339" i="214" s="1"/>
  <c r="AT239" i="214"/>
  <c r="AV239" i="214" s="1"/>
  <c r="AT255" i="214"/>
  <c r="AV255" i="214" s="1"/>
  <c r="AT260" i="214"/>
  <c r="AV260" i="214" s="1"/>
  <c r="AT272" i="214"/>
  <c r="AV272" i="214" s="1"/>
  <c r="AT183" i="214"/>
  <c r="AV183" i="214" s="1"/>
  <c r="AT169" i="214"/>
  <c r="AV169" i="214" s="1"/>
  <c r="AT107" i="214"/>
  <c r="AV107" i="214" s="1"/>
  <c r="AT134" i="214"/>
  <c r="AV134" i="214" s="1"/>
  <c r="AT81" i="214"/>
  <c r="AV81" i="214" s="1"/>
  <c r="AT97" i="214"/>
  <c r="AV97" i="214" s="1"/>
  <c r="AT17" i="214"/>
  <c r="AV17" i="214" s="1"/>
  <c r="AT31" i="214"/>
  <c r="AV31" i="214" s="1"/>
  <c r="AT15" i="214"/>
  <c r="AV15" i="214" s="1"/>
  <c r="AT124" i="214"/>
  <c r="AV124" i="214" s="1"/>
  <c r="AT428" i="214"/>
  <c r="AV428" i="214" s="1"/>
  <c r="AT455" i="214"/>
  <c r="AV455" i="214" s="1"/>
  <c r="AT475" i="214"/>
  <c r="AV475" i="214" s="1"/>
  <c r="AT401" i="214"/>
  <c r="AV401" i="214" s="1"/>
  <c r="AT314" i="214"/>
  <c r="AV314" i="214" s="1"/>
  <c r="AT356" i="214"/>
  <c r="AV356" i="214" s="1"/>
  <c r="AT391" i="214"/>
  <c r="AV391" i="214" s="1"/>
  <c r="AT518" i="214"/>
  <c r="AV518" i="214" s="1"/>
  <c r="AT332" i="214"/>
  <c r="AV332" i="214" s="1"/>
  <c r="AT235" i="214"/>
  <c r="AV235" i="214" s="1"/>
  <c r="AT251" i="214"/>
  <c r="AV251" i="214" s="1"/>
  <c r="AT256" i="214"/>
  <c r="AV256" i="214" s="1"/>
  <c r="AT268" i="214"/>
  <c r="AV268" i="214" s="1"/>
  <c r="AT180" i="214"/>
  <c r="AV180" i="214" s="1"/>
  <c r="AT159" i="214"/>
  <c r="AV159" i="214" s="1"/>
  <c r="AT103" i="214"/>
  <c r="AV103" i="214" s="1"/>
  <c r="AT116" i="214"/>
  <c r="AV116" i="214" s="1"/>
  <c r="AT14" i="214"/>
  <c r="AV14" i="214" s="1"/>
  <c r="AT179" i="214"/>
  <c r="AV179" i="214" s="1"/>
  <c r="AT40" i="214"/>
  <c r="AV40" i="214" s="1"/>
  <c r="AT61" i="214"/>
  <c r="AV61" i="214" s="1"/>
  <c r="AT34" i="214"/>
  <c r="AV34" i="214" s="1"/>
  <c r="AT77" i="214"/>
  <c r="AV77" i="214" s="1"/>
  <c r="AT500" i="214"/>
  <c r="AV500" i="214" s="1"/>
  <c r="AT520" i="214"/>
  <c r="AV520" i="214" s="1"/>
  <c r="AT433" i="214"/>
  <c r="AV433" i="214" s="1"/>
  <c r="AT449" i="214"/>
  <c r="AV449" i="214" s="1"/>
  <c r="AT378" i="214"/>
  <c r="AV378" i="214" s="1"/>
  <c r="AT457" i="214"/>
  <c r="AV457" i="214" s="1"/>
  <c r="AT330" i="214"/>
  <c r="AV330" i="214" s="1"/>
  <c r="AT372" i="214"/>
  <c r="AV372" i="214" s="1"/>
  <c r="AT406" i="214"/>
  <c r="AV406" i="214" s="1"/>
  <c r="AT309" i="214"/>
  <c r="AV309" i="214" s="1"/>
  <c r="AT307" i="214"/>
  <c r="AV307" i="214" s="1"/>
  <c r="AT229" i="214"/>
  <c r="AV229" i="214" s="1"/>
  <c r="AT230" i="214"/>
  <c r="AV230" i="214" s="1"/>
  <c r="AT246" i="214"/>
  <c r="AV246" i="214" s="1"/>
  <c r="AT157" i="214"/>
  <c r="AV157" i="214" s="1"/>
  <c r="AT167" i="214"/>
  <c r="AV167" i="214" s="1"/>
  <c r="AT200" i="214"/>
  <c r="AV200" i="214" s="1"/>
  <c r="AT44" i="214"/>
  <c r="AV44" i="214" s="1"/>
  <c r="AT66" i="214"/>
  <c r="AV66" i="214" s="1"/>
  <c r="AT38" i="214"/>
  <c r="AV38" i="214" s="1"/>
  <c r="AT104" i="214"/>
  <c r="AV104" i="214" s="1"/>
  <c r="AT496" i="214"/>
  <c r="AV496" i="214" s="1"/>
  <c r="AT516" i="214"/>
  <c r="AV516" i="214" s="1"/>
  <c r="AT429" i="214"/>
  <c r="AV429" i="214" s="1"/>
  <c r="AT445" i="214"/>
  <c r="AV445" i="214" s="1"/>
  <c r="AT374" i="214"/>
  <c r="AV374" i="214" s="1"/>
  <c r="AT450" i="214"/>
  <c r="AV450" i="214" s="1"/>
  <c r="AT326" i="214"/>
  <c r="AV326" i="214" s="1"/>
  <c r="AT365" i="214"/>
  <c r="AV365" i="214" s="1"/>
  <c r="AT400" i="214"/>
  <c r="AV400" i="214" s="1"/>
  <c r="AT303" i="214"/>
  <c r="AV303" i="214" s="1"/>
  <c r="AT410" i="214"/>
  <c r="AV410" i="214" s="1"/>
  <c r="AT225" i="214"/>
  <c r="AV225" i="214" s="1"/>
  <c r="AT226" i="214"/>
  <c r="AV226" i="214" s="1"/>
  <c r="AT242" i="214"/>
  <c r="AV242" i="214" s="1"/>
  <c r="AT153" i="214"/>
  <c r="AV153" i="214" s="1"/>
  <c r="AT208" i="214"/>
  <c r="AV208" i="214" s="1"/>
  <c r="AT193" i="214"/>
  <c r="AV193" i="214" s="1"/>
  <c r="AT84" i="214"/>
  <c r="AV84" i="214" s="1"/>
  <c r="AT37" i="214"/>
  <c r="AV37" i="214" s="1"/>
  <c r="AT267" i="214"/>
  <c r="AV267" i="214" s="1"/>
  <c r="AT424" i="214"/>
  <c r="AV424" i="214" s="1"/>
  <c r="AT513" i="214"/>
  <c r="AV513" i="214" s="1"/>
  <c r="AT359" i="214"/>
  <c r="AV359" i="214" s="1"/>
  <c r="AT315" i="214"/>
  <c r="AV315" i="214" s="1"/>
  <c r="AT408" i="214"/>
  <c r="AV408" i="214" s="1"/>
  <c r="AT224" i="214"/>
  <c r="AV224" i="214" s="1"/>
  <c r="AT275" i="214"/>
  <c r="AV275" i="214" s="1"/>
  <c r="AT223" i="214"/>
  <c r="AV223" i="214" s="1"/>
  <c r="AT122" i="214"/>
  <c r="AV122" i="214" s="1"/>
  <c r="AT142" i="214"/>
  <c r="AV142" i="214" s="1"/>
  <c r="AT57" i="214"/>
  <c r="AV57" i="214" s="1"/>
  <c r="AT73" i="214"/>
  <c r="AV73" i="214" s="1"/>
  <c r="AT413" i="214"/>
  <c r="AV413" i="214" s="1"/>
  <c r="AT468" i="214"/>
  <c r="AV468" i="214" s="1"/>
  <c r="AT348" i="214"/>
  <c r="AV348" i="214" s="1"/>
  <c r="AT503" i="214"/>
  <c r="AV503" i="214" s="1"/>
  <c r="AT392" i="214"/>
  <c r="AV392" i="214" s="1"/>
  <c r="AT213" i="214"/>
  <c r="AV213" i="214" s="1"/>
  <c r="AT245" i="214"/>
  <c r="AV245" i="214" s="1"/>
  <c r="AT195" i="214"/>
  <c r="AV195" i="214" s="1"/>
  <c r="AT138" i="214"/>
  <c r="AV138" i="214" s="1"/>
  <c r="AT18" i="214"/>
  <c r="AV18" i="214" s="1"/>
  <c r="AT102" i="214"/>
  <c r="AV102" i="214" s="1"/>
  <c r="AT335" i="214"/>
  <c r="AV335" i="214" s="1"/>
  <c r="AT123" i="214"/>
  <c r="AV123" i="214" s="1"/>
  <c r="AT53" i="214"/>
  <c r="AV53" i="214" s="1"/>
  <c r="AT409" i="214"/>
  <c r="AV409" i="214" s="1"/>
  <c r="AT464" i="214"/>
  <c r="AV464" i="214" s="1"/>
  <c r="AT333" i="214"/>
  <c r="AV333" i="214" s="1"/>
  <c r="AT499" i="214"/>
  <c r="AV499" i="214" s="1"/>
  <c r="AT388" i="214"/>
  <c r="AV388" i="214" s="1"/>
  <c r="AT311" i="214"/>
  <c r="AV311" i="214" s="1"/>
  <c r="AT241" i="214"/>
  <c r="AV241" i="214" s="1"/>
  <c r="AT176" i="214"/>
  <c r="AV176" i="214" s="1"/>
  <c r="AT120" i="214"/>
  <c r="AV120" i="214" s="1"/>
  <c r="AT22" i="214"/>
  <c r="AV22" i="214" s="1"/>
  <c r="AT80" i="214"/>
  <c r="AV80" i="214" s="1"/>
  <c r="AT54" i="214"/>
  <c r="AV54" i="214" s="1"/>
  <c r="AT59" i="214"/>
  <c r="AV59" i="214" s="1"/>
  <c r="AT109" i="214"/>
  <c r="AV109" i="214" s="1"/>
  <c r="AT67" i="214"/>
  <c r="AV67" i="214" s="1"/>
  <c r="AT501" i="214"/>
  <c r="AV501" i="214" s="1"/>
  <c r="AT441" i="214"/>
  <c r="AV441" i="214" s="1"/>
  <c r="AT465" i="214"/>
  <c r="AV465" i="214" s="1"/>
  <c r="AT387" i="214"/>
  <c r="AV387" i="214" s="1"/>
  <c r="AT373" i="214"/>
  <c r="AV373" i="214" s="1"/>
  <c r="AT293" i="214"/>
  <c r="AV293" i="214" s="1"/>
  <c r="AT218" i="214"/>
  <c r="AV218" i="214" s="1"/>
  <c r="AT161" i="214"/>
  <c r="AV161" i="214" s="1"/>
  <c r="AT99" i="214"/>
  <c r="AV99" i="214" s="1"/>
  <c r="AT19" i="214"/>
  <c r="AV19" i="214" s="1"/>
  <c r="AT87" i="214"/>
  <c r="AV87" i="214" s="1"/>
  <c r="AT23" i="214"/>
  <c r="AV23" i="214" s="1"/>
  <c r="AT114" i="214"/>
  <c r="AV114" i="214" s="1"/>
  <c r="AT493" i="214"/>
  <c r="AV493" i="214" s="1"/>
  <c r="AT430" i="214"/>
  <c r="AV430" i="214" s="1"/>
  <c r="AT446" i="214"/>
  <c r="AV446" i="214" s="1"/>
  <c r="AT380" i="214"/>
  <c r="AV380" i="214" s="1"/>
  <c r="AT328" i="214"/>
  <c r="AV328" i="214" s="1"/>
  <c r="AT285" i="214"/>
  <c r="AV285" i="214" s="1"/>
  <c r="AT310" i="214"/>
  <c r="AV310" i="214" s="1"/>
  <c r="AT146" i="214"/>
  <c r="AV146" i="214" s="1"/>
  <c r="AT88" i="214"/>
  <c r="AV88" i="214" s="1"/>
  <c r="AT21" i="214"/>
  <c r="AV21" i="214" s="1"/>
  <c r="AT133" i="214"/>
  <c r="AV133" i="214" s="1"/>
  <c r="AT89" i="214"/>
  <c r="AV89" i="214" s="1"/>
  <c r="AT49" i="214"/>
  <c r="AV49" i="214" s="1"/>
  <c r="AT507" i="214"/>
  <c r="AV507" i="214" s="1"/>
  <c r="AT448" i="214"/>
  <c r="AV448" i="214" s="1"/>
  <c r="AT427" i="214"/>
  <c r="AV427" i="214" s="1"/>
  <c r="AT398" i="214"/>
  <c r="AV398" i="214" s="1"/>
  <c r="AT353" i="214"/>
  <c r="AV353" i="214" s="1"/>
  <c r="AT296" i="214"/>
  <c r="AV296" i="214" s="1"/>
  <c r="AT240" i="214"/>
  <c r="AV240" i="214" s="1"/>
  <c r="AT265" i="214"/>
  <c r="AV265" i="214" s="1"/>
  <c r="AT175" i="214"/>
  <c r="AV175" i="214" s="1"/>
  <c r="AT160" i="214"/>
  <c r="AV160" i="214" s="1"/>
  <c r="AT72" i="214"/>
  <c r="AV72" i="214" s="1"/>
  <c r="AT58" i="214"/>
  <c r="AV58" i="214" s="1"/>
  <c r="AT508" i="214"/>
  <c r="AV508" i="214" s="1"/>
  <c r="AT393" i="214"/>
  <c r="AV393" i="214" s="1"/>
  <c r="AT405" i="214"/>
  <c r="AV405" i="214" s="1"/>
  <c r="AT313" i="214"/>
  <c r="AV313" i="214" s="1"/>
  <c r="AT298" i="214"/>
  <c r="AV298" i="214" s="1"/>
  <c r="AT210" i="214"/>
  <c r="AV210" i="214" s="1"/>
  <c r="AT166" i="214"/>
  <c r="AV166" i="214" s="1"/>
  <c r="AT41" i="214"/>
  <c r="AV41" i="214" s="1"/>
  <c r="AT85" i="214"/>
  <c r="AV85" i="214" s="1"/>
  <c r="AT497" i="214"/>
  <c r="AV497" i="214" s="1"/>
  <c r="AT389" i="214"/>
  <c r="AV389" i="214" s="1"/>
  <c r="AT495" i="214"/>
  <c r="AV495" i="214" s="1"/>
  <c r="AT292" i="214"/>
  <c r="AV292" i="214" s="1"/>
  <c r="AT294" i="214"/>
  <c r="AV294" i="214" s="1"/>
  <c r="AT211" i="214"/>
  <c r="AV211" i="214" s="1"/>
  <c r="AT156" i="214"/>
  <c r="AV156" i="214" s="1"/>
  <c r="AT48" i="214"/>
  <c r="AV48" i="214" s="1"/>
  <c r="AT284" i="214"/>
  <c r="AV284" i="214" s="1"/>
  <c r="AT489" i="214"/>
  <c r="AV489" i="214" s="1"/>
  <c r="AT382" i="214"/>
  <c r="AV382" i="214" s="1"/>
  <c r="AT476" i="214"/>
  <c r="AV476" i="214" s="1"/>
  <c r="AT288" i="214"/>
  <c r="AV288" i="214" s="1"/>
  <c r="AT252" i="214"/>
  <c r="AV252" i="214" s="1"/>
  <c r="AT192" i="214"/>
  <c r="AV192" i="214" s="1"/>
  <c r="AT111" i="214"/>
  <c r="AV111" i="214" s="1"/>
  <c r="AT52" i="214"/>
  <c r="AV52" i="214" s="1"/>
  <c r="AT386" i="214"/>
  <c r="AV386" i="214" s="1"/>
  <c r="AT25" i="214"/>
  <c r="AV25" i="214" s="1"/>
  <c r="AT474" i="214"/>
  <c r="AV474" i="214" s="1"/>
  <c r="AT370" i="214"/>
  <c r="AV370" i="214" s="1"/>
  <c r="AT384" i="214"/>
  <c r="AV384" i="214" s="1"/>
  <c r="AT281" i="214"/>
  <c r="AV281" i="214" s="1"/>
  <c r="AT237" i="214"/>
  <c r="AV237" i="214" s="1"/>
  <c r="AT190" i="214"/>
  <c r="AV190" i="214" s="1"/>
  <c r="AT55" i="214"/>
  <c r="AV55" i="214" s="1"/>
  <c r="AT32" i="214"/>
  <c r="AV32" i="214" s="1"/>
  <c r="AT144" i="214"/>
  <c r="AV144" i="214" s="1"/>
  <c r="AT452" i="214"/>
  <c r="AV452" i="214" s="1"/>
  <c r="AT367" i="214"/>
  <c r="AV367" i="214" s="1"/>
  <c r="AT376" i="214"/>
  <c r="AV376" i="214" s="1"/>
  <c r="AT277" i="214"/>
  <c r="AV277" i="214" s="1"/>
  <c r="AT222" i="214"/>
  <c r="AV222" i="214" s="1"/>
  <c r="AT201" i="214"/>
  <c r="AV201" i="214" s="1"/>
  <c r="AT64" i="214"/>
  <c r="AV64" i="214" s="1"/>
  <c r="AT36" i="214"/>
  <c r="AV36" i="214" s="1"/>
  <c r="AT56" i="214"/>
  <c r="AV56" i="214" s="1"/>
  <c r="AT165" i="214"/>
  <c r="AV165" i="214" s="1"/>
  <c r="AT444" i="214"/>
  <c r="AV444" i="214" s="1"/>
  <c r="AT363" i="214"/>
  <c r="AV363" i="214" s="1"/>
  <c r="AT361" i="214"/>
  <c r="AV361" i="214" s="1"/>
  <c r="AT273" i="214"/>
  <c r="AV273" i="214" s="1"/>
  <c r="AT308" i="214"/>
  <c r="AV308" i="214" s="1"/>
  <c r="AT194" i="214"/>
  <c r="AV194" i="214" s="1"/>
  <c r="AT60" i="214"/>
  <c r="AV60" i="214" s="1"/>
  <c r="AT69" i="214"/>
  <c r="AV69" i="214" s="1"/>
  <c r="AT98" i="214"/>
  <c r="AV98" i="214" s="1"/>
  <c r="AT47" i="214"/>
  <c r="AV47" i="214" s="1"/>
  <c r="AT70" i="214"/>
  <c r="AV70" i="214" s="1"/>
  <c r="AT68" i="214"/>
  <c r="AV68" i="214" s="1"/>
  <c r="AT440" i="214"/>
  <c r="AV440" i="214" s="1"/>
  <c r="AT355" i="214"/>
  <c r="AV355" i="214" s="1"/>
  <c r="AT357" i="214"/>
  <c r="AV357" i="214" s="1"/>
  <c r="AT254" i="214"/>
  <c r="AV254" i="214" s="1"/>
  <c r="AT306" i="214"/>
  <c r="AV306" i="214" s="1"/>
  <c r="AT186" i="214"/>
  <c r="AV186" i="214" s="1"/>
  <c r="AT117" i="214"/>
  <c r="AV117" i="214" s="1"/>
  <c r="AT106" i="214"/>
  <c r="AV106" i="214" s="1"/>
  <c r="AT318" i="214"/>
  <c r="AV318" i="214" s="1"/>
  <c r="AT51" i="214"/>
  <c r="AV51" i="214" s="1"/>
  <c r="AT93" i="214"/>
  <c r="AV93" i="214" s="1"/>
  <c r="AT65" i="214"/>
  <c r="AV65" i="214" s="1"/>
  <c r="AT425" i="214"/>
  <c r="AV425" i="214" s="1"/>
  <c r="AT412" i="214"/>
  <c r="AV412" i="214" s="1"/>
  <c r="AT350" i="214"/>
  <c r="AV350" i="214" s="1"/>
  <c r="AT228" i="214"/>
  <c r="AV228" i="214" s="1"/>
  <c r="AT302" i="214"/>
  <c r="AV302" i="214" s="1"/>
  <c r="AT184" i="214"/>
  <c r="AV184" i="214" s="1"/>
  <c r="AT110" i="214"/>
  <c r="AV110" i="214" s="1"/>
  <c r="AT91" i="214"/>
  <c r="AV91" i="214" s="1"/>
  <c r="AT485" i="214"/>
  <c r="AV485" i="214" s="1"/>
  <c r="AT494" i="214"/>
  <c r="AV494" i="214" s="1"/>
  <c r="AT407" i="214"/>
  <c r="AV407" i="214" s="1"/>
  <c r="AT510" i="214"/>
  <c r="AV510" i="214" s="1"/>
  <c r="AT270" i="214"/>
  <c r="AV270" i="214" s="1"/>
  <c r="AT238" i="214"/>
  <c r="AV238" i="214" s="1"/>
  <c r="AT136" i="214"/>
  <c r="AV136" i="214" s="1"/>
  <c r="AT94" i="214"/>
  <c r="AV94" i="214" s="1"/>
  <c r="AT352" i="214"/>
  <c r="AV352" i="214" s="1"/>
  <c r="AT95" i="214"/>
  <c r="AV95" i="214" s="1"/>
  <c r="AT481" i="214"/>
  <c r="AV481" i="214" s="1"/>
  <c r="AT460" i="214"/>
  <c r="AV460" i="214" s="1"/>
  <c r="AT394" i="214"/>
  <c r="AV394" i="214" s="1"/>
  <c r="AT506" i="214"/>
  <c r="AV506" i="214" s="1"/>
  <c r="AT248" i="214"/>
  <c r="AV248" i="214" s="1"/>
  <c r="AT234" i="214"/>
  <c r="AV234" i="214" s="1"/>
  <c r="AT92" i="214"/>
  <c r="AV92" i="214" s="1"/>
  <c r="AT414" i="214"/>
  <c r="AV414" i="214" s="1"/>
  <c r="AT323" i="214"/>
  <c r="AV323" i="214" s="1"/>
  <c r="AT257" i="214"/>
  <c r="AV257" i="214" s="1"/>
  <c r="AT12" i="214"/>
  <c r="AV12" i="214" s="1"/>
  <c r="AT517" i="214"/>
  <c r="AV517" i="214" s="1"/>
  <c r="AT514" i="214"/>
  <c r="AV514" i="214" s="1"/>
  <c r="AT253" i="214"/>
  <c r="AV253" i="214" s="1"/>
  <c r="AT403" i="214"/>
  <c r="AV403" i="214" s="1"/>
  <c r="AT456" i="214"/>
  <c r="AV456" i="214" s="1"/>
  <c r="AT396" i="214"/>
  <c r="AV396" i="214" s="1"/>
  <c r="AT231" i="214"/>
  <c r="AV231" i="214" s="1"/>
  <c r="AT150" i="214"/>
  <c r="AV150" i="214" s="1"/>
  <c r="AT488" i="214"/>
  <c r="AV488" i="214" s="1"/>
  <c r="AT76" i="214"/>
  <c r="AV76" i="214" s="1"/>
  <c r="AT434" i="214"/>
  <c r="AV434" i="214" s="1"/>
  <c r="AT381" i="214"/>
  <c r="AV381" i="214" s="1"/>
  <c r="AT227" i="214"/>
  <c r="AV227" i="214" s="1"/>
  <c r="AT454" i="214"/>
  <c r="AV454" i="214" s="1"/>
  <c r="AT27" i="214"/>
  <c r="AV27" i="214" s="1"/>
  <c r="AT426" i="214"/>
  <c r="AV426" i="214" s="1"/>
  <c r="AT377" i="214"/>
  <c r="AV377" i="214" s="1"/>
  <c r="AT219" i="214"/>
  <c r="AV219" i="214" s="1"/>
  <c r="AT505" i="214"/>
  <c r="AV505" i="214" s="1"/>
  <c r="AT30" i="214"/>
  <c r="AV30" i="214" s="1"/>
  <c r="AT422" i="214"/>
  <c r="AV422" i="214" s="1"/>
  <c r="AT354" i="214"/>
  <c r="AV354" i="214" s="1"/>
  <c r="AT172" i="214"/>
  <c r="AV172" i="214" s="1"/>
  <c r="AT420" i="214"/>
  <c r="AV420" i="214" s="1"/>
  <c r="AT42" i="214"/>
  <c r="AV42" i="214" s="1"/>
  <c r="AT415" i="214"/>
  <c r="AV415" i="214" s="1"/>
  <c r="AT324" i="214"/>
  <c r="AV324" i="214" s="1"/>
  <c r="AT168" i="214"/>
  <c r="AV168" i="214" s="1"/>
  <c r="AT471" i="214"/>
  <c r="AV471" i="214" s="1"/>
  <c r="AT397" i="214"/>
  <c r="AV397" i="214" s="1"/>
  <c r="AT320" i="214"/>
  <c r="AV320" i="214" s="1"/>
  <c r="AT149" i="214"/>
  <c r="AV149" i="214" s="1"/>
  <c r="AT437" i="214"/>
  <c r="AV437" i="214" s="1"/>
  <c r="AT126" i="214"/>
  <c r="AV126" i="214" s="1"/>
  <c r="AT477" i="214"/>
  <c r="AV477" i="214" s="1"/>
  <c r="AT375" i="214"/>
  <c r="AV375" i="214" s="1"/>
  <c r="AT244" i="214"/>
  <c r="AV244" i="214" s="1"/>
  <c r="AT207" i="214"/>
  <c r="AV207" i="214" s="1"/>
  <c r="AT216" i="214"/>
  <c r="AV216" i="214" s="1"/>
  <c r="AT473" i="214"/>
  <c r="AV473" i="214" s="1"/>
  <c r="AT349" i="214"/>
  <c r="AV349" i="214" s="1"/>
  <c r="AT236" i="214"/>
  <c r="AV236" i="214" s="1"/>
  <c r="AT189" i="214"/>
  <c r="AV189" i="214" s="1"/>
  <c r="AT233" i="214"/>
  <c r="AV233" i="214" s="1"/>
  <c r="AT83" i="214"/>
  <c r="AV83" i="214" s="1"/>
  <c r="AT461" i="214"/>
  <c r="AV461" i="214" s="1"/>
  <c r="AT129" i="214"/>
  <c r="AV129" i="214" s="1"/>
  <c r="AT78" i="214"/>
  <c r="AV78" i="214" s="1"/>
  <c r="AT220" i="214"/>
  <c r="AV220" i="214" s="1"/>
  <c r="AT442" i="214"/>
  <c r="AV442" i="214" s="1"/>
  <c r="AT178" i="214"/>
  <c r="AV178" i="214" s="1"/>
  <c r="AT86" i="214"/>
  <c r="AV86" i="214" s="1"/>
  <c r="AT342" i="214"/>
  <c r="AV342" i="214" s="1"/>
  <c r="AT438" i="214"/>
  <c r="AV438" i="214" s="1"/>
  <c r="AT145" i="214"/>
  <c r="AV145" i="214" s="1"/>
  <c r="AT90" i="214"/>
  <c r="AV90" i="214" s="1"/>
  <c r="AT35" i="214"/>
  <c r="AV35" i="214" s="1"/>
  <c r="AT345" i="214"/>
  <c r="AV345" i="214" s="1"/>
  <c r="AT170" i="214"/>
  <c r="AV170" i="214" s="1"/>
  <c r="AT199" i="214"/>
  <c r="AV199" i="214" s="1"/>
  <c r="AT39" i="214"/>
  <c r="AV39" i="214" s="1"/>
  <c r="AT341" i="214"/>
  <c r="AV341" i="214" s="1"/>
  <c r="AT158" i="214"/>
  <c r="AV158" i="214" s="1"/>
  <c r="AT26" i="214"/>
  <c r="AV26" i="214" s="1"/>
  <c r="AT43" i="214"/>
  <c r="AV43" i="214" s="1"/>
  <c r="AT337" i="214"/>
  <c r="AV337" i="214" s="1"/>
  <c r="AT143" i="214"/>
  <c r="AV143" i="214" s="1"/>
  <c r="AT29" i="214"/>
  <c r="AV29" i="214" s="1"/>
  <c r="AT50" i="214"/>
  <c r="AV50" i="214" s="1"/>
  <c r="AT322" i="214"/>
  <c r="AV322" i="214" s="1"/>
  <c r="AT125" i="214"/>
  <c r="AV125" i="214" s="1"/>
  <c r="AT33" i="214"/>
  <c r="AV33" i="214" s="1"/>
  <c r="AT346" i="214"/>
  <c r="AV346" i="214" s="1"/>
  <c r="AT204" i="214"/>
  <c r="AV204" i="214" s="1"/>
  <c r="AT519" i="214"/>
  <c r="AV519" i="214" s="1"/>
  <c r="AT115" i="214"/>
  <c r="AV115" i="214" s="1"/>
  <c r="AT492" i="214"/>
  <c r="AV492" i="214" s="1"/>
  <c r="AT289" i="214"/>
  <c r="AV289" i="214" s="1"/>
  <c r="AT140" i="214"/>
  <c r="AV140" i="214" s="1"/>
  <c r="AT217" i="214"/>
  <c r="AV217" i="214" s="1"/>
  <c r="AT214" i="214"/>
  <c r="AV214" i="214" s="1"/>
  <c r="AT466" i="214"/>
  <c r="AV466" i="214" s="1"/>
  <c r="AT221" i="214"/>
  <c r="AV221" i="214" s="1"/>
  <c r="AT447" i="214"/>
  <c r="AV447" i="214" s="1"/>
  <c r="AT417" i="214"/>
  <c r="AV417" i="214" s="1"/>
  <c r="AT511" i="214"/>
  <c r="AV511" i="214" s="1"/>
  <c r="AT132" i="214"/>
  <c r="AV132" i="214" s="1"/>
  <c r="AT135" i="214"/>
  <c r="AV135" i="214" s="1"/>
  <c r="AT421" i="214"/>
  <c r="AV421" i="214" s="1"/>
  <c r="AT469" i="214"/>
  <c r="AV469" i="214" s="1"/>
  <c r="AT418" i="214"/>
  <c r="AV418" i="214" s="1"/>
  <c r="AT301" i="214"/>
  <c r="AV301" i="214" s="1"/>
  <c r="AT512" i="214"/>
  <c r="AV512" i="214" s="1"/>
  <c r="AT515" i="214"/>
  <c r="AV515" i="214" s="1"/>
  <c r="AT304" i="214"/>
  <c r="AV304" i="214" s="1"/>
  <c r="AT287" i="214"/>
  <c r="AV287" i="214" s="1"/>
  <c r="AT203" i="214"/>
  <c r="AV203" i="214" s="1"/>
  <c r="AT297" i="214"/>
  <c r="AV297" i="214" s="1"/>
  <c r="AT261" i="214"/>
  <c r="AV261" i="214" s="1"/>
  <c r="AT305" i="214"/>
  <c r="AV305" i="214" s="1"/>
  <c r="AT369" i="214"/>
  <c r="AV369" i="214" s="1"/>
  <c r="W6" i="214"/>
  <c r="AT209" i="214"/>
  <c r="AV209" i="214" s="1"/>
  <c r="AA6" i="214"/>
  <c r="AK6" i="217"/>
  <c r="S6" i="216"/>
  <c r="O23" i="2" s="1"/>
  <c r="U33" i="217"/>
  <c r="U48" i="222"/>
  <c r="AQ6" i="223"/>
  <c r="AM30" i="2" s="1"/>
  <c r="S6" i="222"/>
  <c r="O29" i="2" s="1"/>
  <c r="AK6" i="223"/>
  <c r="AT47" i="213"/>
  <c r="AV47" i="213" s="1"/>
  <c r="AT59" i="213"/>
  <c r="AV59" i="213" s="1"/>
  <c r="AT67" i="213"/>
  <c r="AV67" i="213" s="1"/>
  <c r="AT65" i="213"/>
  <c r="AV65" i="213" s="1"/>
  <c r="W6" i="213"/>
  <c r="AT276" i="213"/>
  <c r="AV276" i="213" s="1"/>
  <c r="AT462" i="213"/>
  <c r="AV462" i="213" s="1"/>
  <c r="AT517" i="213"/>
  <c r="AV517" i="213" s="1"/>
  <c r="AT506" i="213"/>
  <c r="AV506" i="213" s="1"/>
  <c r="AT484" i="213"/>
  <c r="AV484" i="213" s="1"/>
  <c r="AT404" i="213"/>
  <c r="AV404" i="213" s="1"/>
  <c r="AT444" i="213"/>
  <c r="AV444" i="213" s="1"/>
  <c r="AT383" i="213"/>
  <c r="AV383" i="213" s="1"/>
  <c r="AT332" i="213"/>
  <c r="AV332" i="213" s="1"/>
  <c r="AT394" i="213"/>
  <c r="AV394" i="213" s="1"/>
  <c r="AT361" i="213"/>
  <c r="AV361" i="213" s="1"/>
  <c r="AT282" i="213"/>
  <c r="AV282" i="213" s="1"/>
  <c r="AT180" i="213"/>
  <c r="AV180" i="213" s="1"/>
  <c r="AT207" i="213"/>
  <c r="AV207" i="213" s="1"/>
  <c r="AT261" i="213"/>
  <c r="AV261" i="213" s="1"/>
  <c r="AT170" i="213"/>
  <c r="AV170" i="213" s="1"/>
  <c r="AT190" i="213"/>
  <c r="AV190" i="213" s="1"/>
  <c r="AT132" i="213"/>
  <c r="AV132" i="213" s="1"/>
  <c r="AT68" i="213"/>
  <c r="AV68" i="213" s="1"/>
  <c r="AT88" i="213"/>
  <c r="AV88" i="213" s="1"/>
  <c r="AT66" i="213"/>
  <c r="AV66" i="213" s="1"/>
  <c r="AT51" i="213"/>
  <c r="AV51" i="213" s="1"/>
  <c r="AT71" i="213"/>
  <c r="AV71" i="213" s="1"/>
  <c r="AT471" i="213"/>
  <c r="AV471" i="213" s="1"/>
  <c r="AT52" i="213"/>
  <c r="AV52" i="213" s="1"/>
  <c r="AT458" i="213"/>
  <c r="AV458" i="213" s="1"/>
  <c r="AT513" i="213"/>
  <c r="AV513" i="213" s="1"/>
  <c r="AT503" i="213"/>
  <c r="AV503" i="213" s="1"/>
  <c r="AT480" i="213"/>
  <c r="AV480" i="213" s="1"/>
  <c r="AT461" i="213"/>
  <c r="AV461" i="213" s="1"/>
  <c r="AT421" i="213"/>
  <c r="AV421" i="213" s="1"/>
  <c r="AT373" i="213"/>
  <c r="AV373" i="213" s="1"/>
  <c r="AT324" i="213"/>
  <c r="AV324" i="213" s="1"/>
  <c r="AT370" i="213"/>
  <c r="AV370" i="213" s="1"/>
  <c r="AT353" i="213"/>
  <c r="AV353" i="213" s="1"/>
  <c r="AT278" i="213"/>
  <c r="AV278" i="213" s="1"/>
  <c r="AT176" i="213"/>
  <c r="AV176" i="213" s="1"/>
  <c r="AT203" i="213"/>
  <c r="AV203" i="213" s="1"/>
  <c r="AT247" i="213"/>
  <c r="AV247" i="213" s="1"/>
  <c r="AT166" i="213"/>
  <c r="AV166" i="213" s="1"/>
  <c r="AT186" i="213"/>
  <c r="AV186" i="213" s="1"/>
  <c r="AT123" i="213"/>
  <c r="AV123" i="213" s="1"/>
  <c r="AT64" i="213"/>
  <c r="AV64" i="213" s="1"/>
  <c r="AT84" i="213"/>
  <c r="AV84" i="213" s="1"/>
  <c r="AT149" i="213"/>
  <c r="AV149" i="213" s="1"/>
  <c r="AT352" i="213"/>
  <c r="AV352" i="213" s="1"/>
  <c r="AT54" i="213"/>
  <c r="AV54" i="213" s="1"/>
  <c r="AT60" i="213"/>
  <c r="AV60" i="213" s="1"/>
  <c r="AT451" i="213"/>
  <c r="AV451" i="213" s="1"/>
  <c r="AT509" i="213"/>
  <c r="AV509" i="213" s="1"/>
  <c r="AT499" i="213"/>
  <c r="AV499" i="213" s="1"/>
  <c r="AT476" i="213"/>
  <c r="AV476" i="213" s="1"/>
  <c r="AT452" i="213"/>
  <c r="AV452" i="213" s="1"/>
  <c r="AT414" i="213"/>
  <c r="AV414" i="213" s="1"/>
  <c r="AT344" i="213"/>
  <c r="AV344" i="213" s="1"/>
  <c r="AT321" i="213"/>
  <c r="AV321" i="213" s="1"/>
  <c r="AT348" i="213"/>
  <c r="AV348" i="213" s="1"/>
  <c r="AT343" i="213"/>
  <c r="AV343" i="213" s="1"/>
  <c r="AT274" i="213"/>
  <c r="AV274" i="213" s="1"/>
  <c r="AT172" i="213"/>
  <c r="AV172" i="213" s="1"/>
  <c r="AT196" i="213"/>
  <c r="AV196" i="213" s="1"/>
  <c r="AT244" i="213"/>
  <c r="AV244" i="213" s="1"/>
  <c r="AT271" i="213"/>
  <c r="AV271" i="213" s="1"/>
  <c r="AT179" i="213"/>
  <c r="AV179" i="213" s="1"/>
  <c r="AT116" i="213"/>
  <c r="AV116" i="213" s="1"/>
  <c r="AT61" i="213"/>
  <c r="AV61" i="213" s="1"/>
  <c r="AT125" i="213"/>
  <c r="AV125" i="213" s="1"/>
  <c r="AT129" i="213"/>
  <c r="AV129" i="213" s="1"/>
  <c r="AT73" i="213"/>
  <c r="AV73" i="213" s="1"/>
  <c r="AT13" i="213"/>
  <c r="AV13" i="213" s="1"/>
  <c r="AT86" i="213"/>
  <c r="AV86" i="213" s="1"/>
  <c r="AT447" i="213"/>
  <c r="AV447" i="213" s="1"/>
  <c r="AT502" i="213"/>
  <c r="AV502" i="213" s="1"/>
  <c r="AT495" i="213"/>
  <c r="AV495" i="213" s="1"/>
  <c r="AT472" i="213"/>
  <c r="AV472" i="213" s="1"/>
  <c r="AT418" i="213"/>
  <c r="AV418" i="213" s="1"/>
  <c r="AT393" i="213"/>
  <c r="AV393" i="213" s="1"/>
  <c r="AT336" i="213"/>
  <c r="AV336" i="213" s="1"/>
  <c r="AT314" i="213"/>
  <c r="AV314" i="213" s="1"/>
  <c r="AT340" i="213"/>
  <c r="AV340" i="213" s="1"/>
  <c r="AT390" i="213"/>
  <c r="AV390" i="213" s="1"/>
  <c r="AT270" i="213"/>
  <c r="AV270" i="213" s="1"/>
  <c r="AT341" i="213"/>
  <c r="AV341" i="213" s="1"/>
  <c r="AT192" i="213"/>
  <c r="AV192" i="213" s="1"/>
  <c r="AT349" i="213"/>
  <c r="AV349" i="213" s="1"/>
  <c r="AT264" i="213"/>
  <c r="AV264" i="213" s="1"/>
  <c r="AT175" i="213"/>
  <c r="AV175" i="213" s="1"/>
  <c r="AT242" i="213"/>
  <c r="AV242" i="213" s="1"/>
  <c r="AT57" i="213"/>
  <c r="AV57" i="213" s="1"/>
  <c r="AT146" i="213"/>
  <c r="AV146" i="213" s="1"/>
  <c r="AT119" i="213"/>
  <c r="AV119" i="213" s="1"/>
  <c r="AT75" i="213"/>
  <c r="AV75" i="213" s="1"/>
  <c r="AT109" i="213"/>
  <c r="AV109" i="213" s="1"/>
  <c r="AT284" i="213"/>
  <c r="AV284" i="213" s="1"/>
  <c r="AT29" i="213"/>
  <c r="AV29" i="213" s="1"/>
  <c r="AT17" i="213"/>
  <c r="AV17" i="213" s="1"/>
  <c r="AT48" i="213"/>
  <c r="AV48" i="213" s="1"/>
  <c r="AT101" i="213"/>
  <c r="AV101" i="213" s="1"/>
  <c r="AT443" i="213"/>
  <c r="AV443" i="213" s="1"/>
  <c r="AT498" i="213"/>
  <c r="AV498" i="213" s="1"/>
  <c r="AT491" i="213"/>
  <c r="AV491" i="213" s="1"/>
  <c r="AT438" i="213"/>
  <c r="AV438" i="213" s="1"/>
  <c r="AT399" i="213"/>
  <c r="AV399" i="213" s="1"/>
  <c r="AT389" i="213"/>
  <c r="AV389" i="213" s="1"/>
  <c r="AT326" i="213"/>
  <c r="AV326" i="213" s="1"/>
  <c r="AT310" i="213"/>
  <c r="AV310" i="213" s="1"/>
  <c r="AT330" i="213"/>
  <c r="AV330" i="213" s="1"/>
  <c r="AT364" i="213"/>
  <c r="AV364" i="213" s="1"/>
  <c r="AT290" i="213"/>
  <c r="AV290" i="213" s="1"/>
  <c r="AT279" i="213"/>
  <c r="AV279" i="213" s="1"/>
  <c r="AT188" i="213"/>
  <c r="AV188" i="213" s="1"/>
  <c r="AT241" i="213"/>
  <c r="AV241" i="213" s="1"/>
  <c r="AT253" i="213"/>
  <c r="AV253" i="213" s="1"/>
  <c r="AT171" i="213"/>
  <c r="AV171" i="213" s="1"/>
  <c r="AT168" i="213"/>
  <c r="AV168" i="213" s="1"/>
  <c r="AT53" i="213"/>
  <c r="AV53" i="213" s="1"/>
  <c r="AT140" i="213"/>
  <c r="AV140" i="213" s="1"/>
  <c r="AT90" i="213"/>
  <c r="AV90" i="213" s="1"/>
  <c r="AT369" i="213"/>
  <c r="AV369" i="213" s="1"/>
  <c r="AT21" i="213"/>
  <c r="AV21" i="213" s="1"/>
  <c r="AT50" i="213"/>
  <c r="AV50" i="213" s="1"/>
  <c r="AT439" i="213"/>
  <c r="AV439" i="213" s="1"/>
  <c r="AT494" i="213"/>
  <c r="AV494" i="213" s="1"/>
  <c r="AT459" i="213"/>
  <c r="AV459" i="213" s="1"/>
  <c r="AT406" i="213"/>
  <c r="AV406" i="213" s="1"/>
  <c r="AT396" i="213"/>
  <c r="AV396" i="213" s="1"/>
  <c r="AT382" i="213"/>
  <c r="AV382" i="213" s="1"/>
  <c r="AT320" i="213"/>
  <c r="AV320" i="213" s="1"/>
  <c r="AT306" i="213"/>
  <c r="AV306" i="213" s="1"/>
  <c r="AT322" i="213"/>
  <c r="AV322" i="213" s="1"/>
  <c r="AT356" i="213"/>
  <c r="AV356" i="213" s="1"/>
  <c r="AT265" i="213"/>
  <c r="AV265" i="213" s="1"/>
  <c r="AT272" i="213"/>
  <c r="AV272" i="213" s="1"/>
  <c r="AT184" i="213"/>
  <c r="AV184" i="213" s="1"/>
  <c r="AT234" i="213"/>
  <c r="AV234" i="213" s="1"/>
  <c r="AT238" i="213"/>
  <c r="AV238" i="213" s="1"/>
  <c r="AT167" i="213"/>
  <c r="AV167" i="213" s="1"/>
  <c r="AT163" i="213"/>
  <c r="AV163" i="213" s="1"/>
  <c r="AT49" i="213"/>
  <c r="AV49" i="213" s="1"/>
  <c r="AT134" i="213"/>
  <c r="AV134" i="213" s="1"/>
  <c r="AT25" i="213"/>
  <c r="AV25" i="213" s="1"/>
  <c r="AT42" i="213"/>
  <c r="AV42" i="213" s="1"/>
  <c r="AT520" i="213"/>
  <c r="AV520" i="213" s="1"/>
  <c r="AT490" i="213"/>
  <c r="AV490" i="213" s="1"/>
  <c r="AT448" i="213"/>
  <c r="AV448" i="213" s="1"/>
  <c r="AT401" i="213"/>
  <c r="AV401" i="213" s="1"/>
  <c r="AT392" i="213"/>
  <c r="AV392" i="213" s="1"/>
  <c r="AT378" i="213"/>
  <c r="AV378" i="213" s="1"/>
  <c r="AT313" i="213"/>
  <c r="AV313" i="213" s="1"/>
  <c r="AT302" i="213"/>
  <c r="AV302" i="213" s="1"/>
  <c r="AT315" i="213"/>
  <c r="AV315" i="213" s="1"/>
  <c r="AT333" i="213"/>
  <c r="AV333" i="213" s="1"/>
  <c r="AT257" i="213"/>
  <c r="AV257" i="213" s="1"/>
  <c r="AT263" i="213"/>
  <c r="AV263" i="213" s="1"/>
  <c r="AT177" i="213"/>
  <c r="AV177" i="213" s="1"/>
  <c r="AT231" i="213"/>
  <c r="AV231" i="213" s="1"/>
  <c r="AT367" i="213"/>
  <c r="AV367" i="213" s="1"/>
  <c r="AT160" i="213"/>
  <c r="AV160" i="213" s="1"/>
  <c r="AT153" i="213"/>
  <c r="AV153" i="213" s="1"/>
  <c r="AT161" i="213"/>
  <c r="AV161" i="213" s="1"/>
  <c r="AT251" i="213"/>
  <c r="AV251" i="213" s="1"/>
  <c r="AT63" i="213"/>
  <c r="AV63" i="213" s="1"/>
  <c r="AT32" i="213"/>
  <c r="AV32" i="213" s="1"/>
  <c r="AT15" i="213"/>
  <c r="AV15" i="213" s="1"/>
  <c r="AT516" i="213"/>
  <c r="AV516" i="213" s="1"/>
  <c r="AT483" i="213"/>
  <c r="AV483" i="213" s="1"/>
  <c r="AT434" i="213"/>
  <c r="AV434" i="213" s="1"/>
  <c r="AT395" i="213"/>
  <c r="AV395" i="213" s="1"/>
  <c r="AT388" i="213"/>
  <c r="AV388" i="213" s="1"/>
  <c r="AT374" i="213"/>
  <c r="AV374" i="213" s="1"/>
  <c r="AT309" i="213"/>
  <c r="AV309" i="213" s="1"/>
  <c r="AT299" i="213"/>
  <c r="AV299" i="213" s="1"/>
  <c r="AT311" i="213"/>
  <c r="AV311" i="213" s="1"/>
  <c r="AT325" i="213"/>
  <c r="AV325" i="213" s="1"/>
  <c r="AT236" i="213"/>
  <c r="AV236" i="213" s="1"/>
  <c r="AT260" i="213"/>
  <c r="AV260" i="213" s="1"/>
  <c r="AT173" i="213"/>
  <c r="AV173" i="213" s="1"/>
  <c r="AT227" i="213"/>
  <c r="AV227" i="213" s="1"/>
  <c r="AT259" i="213"/>
  <c r="AV259" i="213" s="1"/>
  <c r="AT156" i="213"/>
  <c r="AV156" i="213" s="1"/>
  <c r="AT127" i="213"/>
  <c r="AV127" i="213" s="1"/>
  <c r="AT142" i="213"/>
  <c r="AV142" i="213" s="1"/>
  <c r="AT157" i="213"/>
  <c r="AV157" i="213" s="1"/>
  <c r="AT216" i="213"/>
  <c r="AV216" i="213" s="1"/>
  <c r="AT250" i="213"/>
  <c r="AV250" i="213" s="1"/>
  <c r="AT155" i="213"/>
  <c r="AV155" i="213" s="1"/>
  <c r="AT34" i="213"/>
  <c r="AV34" i="213" s="1"/>
  <c r="AT500" i="213"/>
  <c r="AV500" i="213" s="1"/>
  <c r="AT493" i="213"/>
  <c r="AV493" i="213" s="1"/>
  <c r="AT460" i="213"/>
  <c r="AV460" i="213" s="1"/>
  <c r="AT424" i="213"/>
  <c r="AV424" i="213" s="1"/>
  <c r="AT376" i="213"/>
  <c r="AV376" i="213" s="1"/>
  <c r="AT431" i="213"/>
  <c r="AV431" i="213" s="1"/>
  <c r="AT446" i="213"/>
  <c r="AV446" i="213" s="1"/>
  <c r="AT357" i="213"/>
  <c r="AV357" i="213" s="1"/>
  <c r="AT363" i="213"/>
  <c r="AV363" i="213" s="1"/>
  <c r="AT288" i="213"/>
  <c r="AV288" i="213" s="1"/>
  <c r="AT316" i="213"/>
  <c r="AV316" i="213" s="1"/>
  <c r="AT214" i="213"/>
  <c r="AV214" i="213" s="1"/>
  <c r="AT255" i="213"/>
  <c r="AV255" i="213" s="1"/>
  <c r="AT150" i="213"/>
  <c r="AV150" i="213" s="1"/>
  <c r="AT204" i="213"/>
  <c r="AV204" i="213" s="1"/>
  <c r="AT228" i="213"/>
  <c r="AV228" i="213" s="1"/>
  <c r="AT133" i="213"/>
  <c r="AV133" i="213" s="1"/>
  <c r="AT102" i="213"/>
  <c r="AV102" i="213" s="1"/>
  <c r="AT159" i="213"/>
  <c r="AV159" i="213" s="1"/>
  <c r="AT100" i="213"/>
  <c r="AV100" i="213" s="1"/>
  <c r="AT22" i="213"/>
  <c r="AV22" i="213" s="1"/>
  <c r="AT182" i="213"/>
  <c r="AV182" i="213" s="1"/>
  <c r="AT420" i="213"/>
  <c r="AV420" i="213" s="1"/>
  <c r="AT12" i="213"/>
  <c r="AT38" i="213"/>
  <c r="AV38" i="213" s="1"/>
  <c r="AT496" i="213"/>
  <c r="AV496" i="213" s="1"/>
  <c r="AT489" i="213"/>
  <c r="AV489" i="213" s="1"/>
  <c r="AT456" i="213"/>
  <c r="AV456" i="213" s="1"/>
  <c r="AT417" i="213"/>
  <c r="AV417" i="213" s="1"/>
  <c r="AT372" i="213"/>
  <c r="AV372" i="213" s="1"/>
  <c r="AT429" i="213"/>
  <c r="AV429" i="213" s="1"/>
  <c r="AT400" i="213"/>
  <c r="AV400" i="213" s="1"/>
  <c r="AT347" i="213"/>
  <c r="AV347" i="213" s="1"/>
  <c r="AT355" i="213"/>
  <c r="AV355" i="213" s="1"/>
  <c r="AT281" i="213"/>
  <c r="AV281" i="213" s="1"/>
  <c r="AT312" i="213"/>
  <c r="AV312" i="213" s="1"/>
  <c r="AT210" i="213"/>
  <c r="AV210" i="213" s="1"/>
  <c r="AT252" i="213"/>
  <c r="AV252" i="213" s="1"/>
  <c r="AT143" i="213"/>
  <c r="AV143" i="213" s="1"/>
  <c r="AT200" i="213"/>
  <c r="AV200" i="213" s="1"/>
  <c r="AT224" i="213"/>
  <c r="AV224" i="213" s="1"/>
  <c r="AT126" i="213"/>
  <c r="AV126" i="213" s="1"/>
  <c r="AT98" i="213"/>
  <c r="AV98" i="213" s="1"/>
  <c r="AT151" i="213"/>
  <c r="AV151" i="213" s="1"/>
  <c r="AT93" i="213"/>
  <c r="AV93" i="213" s="1"/>
  <c r="AT26" i="213"/>
  <c r="AV26" i="213" s="1"/>
  <c r="AT335" i="213"/>
  <c r="AV335" i="213" s="1"/>
  <c r="AT40" i="213"/>
  <c r="AV40" i="213" s="1"/>
  <c r="AT24" i="213"/>
  <c r="AV24" i="213" s="1"/>
  <c r="AT80" i="213"/>
  <c r="AV80" i="213" s="1"/>
  <c r="AT478" i="213"/>
  <c r="AV478" i="213" s="1"/>
  <c r="AT469" i="213"/>
  <c r="AV469" i="213" s="1"/>
  <c r="AT423" i="213"/>
  <c r="AV423" i="213" s="1"/>
  <c r="AT329" i="213"/>
  <c r="AV329" i="213" s="1"/>
  <c r="AT269" i="213"/>
  <c r="AV269" i="213" s="1"/>
  <c r="AT195" i="213"/>
  <c r="AV195" i="213" s="1"/>
  <c r="AT128" i="213"/>
  <c r="AV128" i="213" s="1"/>
  <c r="AT209" i="213"/>
  <c r="AV209" i="213" s="1"/>
  <c r="AT87" i="213"/>
  <c r="AV87" i="213" s="1"/>
  <c r="AT81" i="213"/>
  <c r="AV81" i="213" s="1"/>
  <c r="AT41" i="213"/>
  <c r="AV41" i="213" s="1"/>
  <c r="AT31" i="213"/>
  <c r="AV31" i="213" s="1"/>
  <c r="AT474" i="213"/>
  <c r="AV474" i="213" s="1"/>
  <c r="AT422" i="213"/>
  <c r="AV422" i="213" s="1"/>
  <c r="AT416" i="213"/>
  <c r="AV416" i="213" s="1"/>
  <c r="AT377" i="213"/>
  <c r="AV377" i="213" s="1"/>
  <c r="AT262" i="213"/>
  <c r="AV262" i="213" s="1"/>
  <c r="AT191" i="213"/>
  <c r="AV191" i="213" s="1"/>
  <c r="AT359" i="213"/>
  <c r="AV359" i="213" s="1"/>
  <c r="AT205" i="213"/>
  <c r="AV205" i="213" s="1"/>
  <c r="AT83" i="213"/>
  <c r="AV83" i="213" s="1"/>
  <c r="AT78" i="213"/>
  <c r="AV78" i="213" s="1"/>
  <c r="AT44" i="213"/>
  <c r="AV44" i="213" s="1"/>
  <c r="AT46" i="213"/>
  <c r="AV46" i="213" s="1"/>
  <c r="AT35" i="213"/>
  <c r="AV35" i="213" s="1"/>
  <c r="AT105" i="213"/>
  <c r="AV105" i="213" s="1"/>
  <c r="AT467" i="213"/>
  <c r="AV467" i="213" s="1"/>
  <c r="AT415" i="213"/>
  <c r="AV415" i="213" s="1"/>
  <c r="AT409" i="213"/>
  <c r="AV409" i="213" s="1"/>
  <c r="AT350" i="213"/>
  <c r="AV350" i="213" s="1"/>
  <c r="AT258" i="213"/>
  <c r="AV258" i="213" s="1"/>
  <c r="AT187" i="213"/>
  <c r="AV187" i="213" s="1"/>
  <c r="AT275" i="213"/>
  <c r="AV275" i="213" s="1"/>
  <c r="AT201" i="213"/>
  <c r="AV201" i="213" s="1"/>
  <c r="AT76" i="213"/>
  <c r="AV76" i="213" s="1"/>
  <c r="AT74" i="213"/>
  <c r="AV74" i="213" s="1"/>
  <c r="AT301" i="213"/>
  <c r="AV301" i="213" s="1"/>
  <c r="AT39" i="213"/>
  <c r="AV39" i="213" s="1"/>
  <c r="AT165" i="213"/>
  <c r="AV165" i="213" s="1"/>
  <c r="AT463" i="213"/>
  <c r="AV463" i="213" s="1"/>
  <c r="AT398" i="213"/>
  <c r="AV398" i="213" s="1"/>
  <c r="AT407" i="213"/>
  <c r="AV407" i="213" s="1"/>
  <c r="AT342" i="213"/>
  <c r="AV342" i="213" s="1"/>
  <c r="AT254" i="213"/>
  <c r="AV254" i="213" s="1"/>
  <c r="AT183" i="213"/>
  <c r="AV183" i="213" s="1"/>
  <c r="AT268" i="213"/>
  <c r="AV268" i="213" s="1"/>
  <c r="AT194" i="213"/>
  <c r="AV194" i="213" s="1"/>
  <c r="AT72" i="213"/>
  <c r="AV72" i="213" s="1"/>
  <c r="AT70" i="213"/>
  <c r="AV70" i="213" s="1"/>
  <c r="AT318" i="213"/>
  <c r="AV318" i="213" s="1"/>
  <c r="AT36" i="213"/>
  <c r="AV36" i="213" s="1"/>
  <c r="AT56" i="213"/>
  <c r="AV56" i="213" s="1"/>
  <c r="AT519" i="213"/>
  <c r="AV519" i="213" s="1"/>
  <c r="AT479" i="213"/>
  <c r="AV479" i="213" s="1"/>
  <c r="AT391" i="213"/>
  <c r="AV391" i="213" s="1"/>
  <c r="AT457" i="213"/>
  <c r="AV457" i="213" s="1"/>
  <c r="AT295" i="213"/>
  <c r="AV295" i="213" s="1"/>
  <c r="AT346" i="213"/>
  <c r="AV346" i="213" s="1"/>
  <c r="AT246" i="213"/>
  <c r="AV246" i="213" s="1"/>
  <c r="AT223" i="213"/>
  <c r="AV223" i="213" s="1"/>
  <c r="AT152" i="213"/>
  <c r="AV152" i="213" s="1"/>
  <c r="AT136" i="213"/>
  <c r="AV136" i="213" s="1"/>
  <c r="AT386" i="213"/>
  <c r="AV386" i="213" s="1"/>
  <c r="AT43" i="213"/>
  <c r="AV43" i="213" s="1"/>
  <c r="AT58" i="213"/>
  <c r="AV58" i="213" s="1"/>
  <c r="AT515" i="213"/>
  <c r="AV515" i="213" s="1"/>
  <c r="AT475" i="213"/>
  <c r="AV475" i="213" s="1"/>
  <c r="AT387" i="213"/>
  <c r="AV387" i="213" s="1"/>
  <c r="AT412" i="213"/>
  <c r="AV412" i="213" s="1"/>
  <c r="AT291" i="213"/>
  <c r="AV291" i="213" s="1"/>
  <c r="AT338" i="213"/>
  <c r="AV338" i="213" s="1"/>
  <c r="AT294" i="213"/>
  <c r="AV294" i="213" s="1"/>
  <c r="AT219" i="213"/>
  <c r="AV219" i="213" s="1"/>
  <c r="AT145" i="213"/>
  <c r="AV145" i="213" s="1"/>
  <c r="AT124" i="213"/>
  <c r="AV124" i="213" s="1"/>
  <c r="AT511" i="213"/>
  <c r="AV511" i="213" s="1"/>
  <c r="AT468" i="213"/>
  <c r="AV468" i="213" s="1"/>
  <c r="AT384" i="213"/>
  <c r="AV384" i="213" s="1"/>
  <c r="AT405" i="213"/>
  <c r="AV405" i="213" s="1"/>
  <c r="AT287" i="213"/>
  <c r="AV287" i="213" s="1"/>
  <c r="AT328" i="213"/>
  <c r="AV328" i="213" s="1"/>
  <c r="AT243" i="213"/>
  <c r="AV243" i="213" s="1"/>
  <c r="AT212" i="213"/>
  <c r="AV212" i="213" s="1"/>
  <c r="AT141" i="213"/>
  <c r="AV141" i="213" s="1"/>
  <c r="AT286" i="213"/>
  <c r="AV286" i="213" s="1"/>
  <c r="AT14" i="213"/>
  <c r="AV14" i="213" s="1"/>
  <c r="AT97" i="213"/>
  <c r="AV97" i="213" s="1"/>
  <c r="AT507" i="213"/>
  <c r="AV507" i="213" s="1"/>
  <c r="AT464" i="213"/>
  <c r="AV464" i="213" s="1"/>
  <c r="AT380" i="213"/>
  <c r="AV380" i="213" s="1"/>
  <c r="AT397" i="213"/>
  <c r="AV397" i="213" s="1"/>
  <c r="AT280" i="213"/>
  <c r="AV280" i="213" s="1"/>
  <c r="AT319" i="213"/>
  <c r="AV319" i="213" s="1"/>
  <c r="AT240" i="213"/>
  <c r="AV240" i="213" s="1"/>
  <c r="AT208" i="213"/>
  <c r="AV208" i="213" s="1"/>
  <c r="AT137" i="213"/>
  <c r="AV137" i="213" s="1"/>
  <c r="AT121" i="213"/>
  <c r="AV121" i="213" s="1"/>
  <c r="AT18" i="213"/>
  <c r="AV18" i="213" s="1"/>
  <c r="AT473" i="213"/>
  <c r="AV473" i="213" s="1"/>
  <c r="AT514" i="213"/>
  <c r="AV514" i="213" s="1"/>
  <c r="AT440" i="213"/>
  <c r="AV440" i="213" s="1"/>
  <c r="AT331" i="213"/>
  <c r="AV331" i="213" s="1"/>
  <c r="AT358" i="213"/>
  <c r="AV358" i="213" s="1"/>
  <c r="AT289" i="213"/>
  <c r="AV289" i="213" s="1"/>
  <c r="AT218" i="213"/>
  <c r="AV218" i="213" s="1"/>
  <c r="AT178" i="213"/>
  <c r="AV178" i="213" s="1"/>
  <c r="AT144" i="213"/>
  <c r="AV144" i="213" s="1"/>
  <c r="AT99" i="213"/>
  <c r="AV99" i="213" s="1"/>
  <c r="AT466" i="213"/>
  <c r="AV466" i="213" s="1"/>
  <c r="AT510" i="213"/>
  <c r="AV510" i="213" s="1"/>
  <c r="AT411" i="213"/>
  <c r="AV411" i="213" s="1"/>
  <c r="AT323" i="213"/>
  <c r="AV323" i="213" s="1"/>
  <c r="AT327" i="213"/>
  <c r="AV327" i="213" s="1"/>
  <c r="AT285" i="213"/>
  <c r="AV285" i="213" s="1"/>
  <c r="AT211" i="213"/>
  <c r="AV211" i="213" s="1"/>
  <c r="AT174" i="213"/>
  <c r="AV174" i="213" s="1"/>
  <c r="AT138" i="213"/>
  <c r="AV138" i="213" s="1"/>
  <c r="AT92" i="213"/>
  <c r="AV92" i="213" s="1"/>
  <c r="AT69" i="213"/>
  <c r="AV69" i="213" s="1"/>
  <c r="AT437" i="213"/>
  <c r="AV437" i="213" s="1"/>
  <c r="AT449" i="213"/>
  <c r="AV449" i="213" s="1"/>
  <c r="AT410" i="213"/>
  <c r="AV410" i="213" s="1"/>
  <c r="AT308" i="213"/>
  <c r="AV308" i="213" s="1"/>
  <c r="AT197" i="213"/>
  <c r="AV197" i="213" s="1"/>
  <c r="AT114" i="213"/>
  <c r="AV114" i="213" s="1"/>
  <c r="AT33" i="213"/>
  <c r="AV33" i="213" s="1"/>
  <c r="AT148" i="213"/>
  <c r="AV148" i="213" s="1"/>
  <c r="AT202" i="213"/>
  <c r="AV202" i="213" s="1"/>
  <c r="AT445" i="213"/>
  <c r="AV445" i="213" s="1"/>
  <c r="AT371" i="213"/>
  <c r="AV371" i="213" s="1"/>
  <c r="AT304" i="213"/>
  <c r="AV304" i="213" s="1"/>
  <c r="AT193" i="213"/>
  <c r="AV193" i="213" s="1"/>
  <c r="AT111" i="213"/>
  <c r="AV111" i="213" s="1"/>
  <c r="AT37" i="213"/>
  <c r="AV37" i="213" s="1"/>
  <c r="AT339" i="213"/>
  <c r="AV339" i="213" s="1"/>
  <c r="AT220" i="213"/>
  <c r="AV220" i="213" s="1"/>
  <c r="AT213" i="213"/>
  <c r="AV213" i="213" s="1"/>
  <c r="AT233" i="213"/>
  <c r="AV233" i="213" s="1"/>
  <c r="AT441" i="213"/>
  <c r="AV441" i="213" s="1"/>
  <c r="AT362" i="213"/>
  <c r="AV362" i="213" s="1"/>
  <c r="AT297" i="213"/>
  <c r="AV297" i="213" s="1"/>
  <c r="AT189" i="213"/>
  <c r="AV189" i="213" s="1"/>
  <c r="AT107" i="213"/>
  <c r="AV107" i="213" s="1"/>
  <c r="AT518" i="213"/>
  <c r="AV518" i="213" s="1"/>
  <c r="AT354" i="213"/>
  <c r="AV354" i="213" s="1"/>
  <c r="AT293" i="213"/>
  <c r="AV293" i="213" s="1"/>
  <c r="AT185" i="213"/>
  <c r="AV185" i="213" s="1"/>
  <c r="AT103" i="213"/>
  <c r="AV103" i="213" s="1"/>
  <c r="AT55" i="213"/>
  <c r="AV55" i="213" s="1"/>
  <c r="AT19" i="213"/>
  <c r="AV19" i="213" s="1"/>
  <c r="AT432" i="213"/>
  <c r="AV432" i="213" s="1"/>
  <c r="AT305" i="213"/>
  <c r="AV305" i="213" s="1"/>
  <c r="AT229" i="213"/>
  <c r="AV229" i="213" s="1"/>
  <c r="AT256" i="213"/>
  <c r="AV256" i="213" s="1"/>
  <c r="AT115" i="213"/>
  <c r="AV115" i="213" s="1"/>
  <c r="AT408" i="213"/>
  <c r="AV408" i="213" s="1"/>
  <c r="AT206" i="213"/>
  <c r="AV206" i="213" s="1"/>
  <c r="AT89" i="213"/>
  <c r="AV89" i="213" s="1"/>
  <c r="AT403" i="213"/>
  <c r="AV403" i="213" s="1"/>
  <c r="AT23" i="213"/>
  <c r="AV23" i="213" s="1"/>
  <c r="AT430" i="213"/>
  <c r="AV430" i="213" s="1"/>
  <c r="AT298" i="213"/>
  <c r="AV298" i="213" s="1"/>
  <c r="AT225" i="213"/>
  <c r="AV225" i="213" s="1"/>
  <c r="AT248" i="213"/>
  <c r="AV248" i="213" s="1"/>
  <c r="AT112" i="213"/>
  <c r="AV112" i="213" s="1"/>
  <c r="AT199" i="213"/>
  <c r="AV199" i="213" s="1"/>
  <c r="AT27" i="213"/>
  <c r="AV27" i="213" s="1"/>
  <c r="AT428" i="213"/>
  <c r="AV428" i="213" s="1"/>
  <c r="AT375" i="213"/>
  <c r="AV375" i="213" s="1"/>
  <c r="AT221" i="213"/>
  <c r="AV221" i="213" s="1"/>
  <c r="AT245" i="213"/>
  <c r="AV245" i="213" s="1"/>
  <c r="AT108" i="213"/>
  <c r="AV108" i="213" s="1"/>
  <c r="AT131" i="213"/>
  <c r="AV131" i="213" s="1"/>
  <c r="AT77" i="213"/>
  <c r="AV77" i="213" s="1"/>
  <c r="AT30" i="213"/>
  <c r="AV30" i="213" s="1"/>
  <c r="AT426" i="213"/>
  <c r="AV426" i="213" s="1"/>
  <c r="AT365" i="213"/>
  <c r="AV365" i="213" s="1"/>
  <c r="AT217" i="213"/>
  <c r="AV217" i="213" s="1"/>
  <c r="AT235" i="213"/>
  <c r="AV235" i="213" s="1"/>
  <c r="AT104" i="213"/>
  <c r="AV104" i="213" s="1"/>
  <c r="AT360" i="213"/>
  <c r="AV360" i="213" s="1"/>
  <c r="AT85" i="213"/>
  <c r="AV85" i="213" s="1"/>
  <c r="AT481" i="213"/>
  <c r="AV481" i="213" s="1"/>
  <c r="AT413" i="213"/>
  <c r="AV413" i="213" s="1"/>
  <c r="AT379" i="213"/>
  <c r="AV379" i="213" s="1"/>
  <c r="AT226" i="213"/>
  <c r="AV226" i="213" s="1"/>
  <c r="AT267" i="213"/>
  <c r="AV267" i="213" s="1"/>
  <c r="AT303" i="213"/>
  <c r="AV303" i="213" s="1"/>
  <c r="AT477" i="213"/>
  <c r="AV477" i="213" s="1"/>
  <c r="AT455" i="213"/>
  <c r="AV455" i="213" s="1"/>
  <c r="AT366" i="213"/>
  <c r="AV366" i="213" s="1"/>
  <c r="AT222" i="213"/>
  <c r="AV222" i="213" s="1"/>
  <c r="AT239" i="213"/>
  <c r="AV239" i="213" s="1"/>
  <c r="AT454" i="213"/>
  <c r="AV454" i="213" s="1"/>
  <c r="AT512" i="213"/>
  <c r="AV512" i="213" s="1"/>
  <c r="AT381" i="213"/>
  <c r="AV381" i="213" s="1"/>
  <c r="AT307" i="213"/>
  <c r="AV307" i="213" s="1"/>
  <c r="AT169" i="213"/>
  <c r="AV169" i="213" s="1"/>
  <c r="AT120" i="213"/>
  <c r="AV120" i="213" s="1"/>
  <c r="AT82" i="213"/>
  <c r="AV82" i="213" s="1"/>
  <c r="AT508" i="213"/>
  <c r="AV508" i="213" s="1"/>
  <c r="AT442" i="213"/>
  <c r="AV442" i="213" s="1"/>
  <c r="AT162" i="213"/>
  <c r="AV162" i="213" s="1"/>
  <c r="AT117" i="213"/>
  <c r="AV117" i="213" s="1"/>
  <c r="AT501" i="213"/>
  <c r="AV501" i="213" s="1"/>
  <c r="AT139" i="213"/>
  <c r="AV139" i="213" s="1"/>
  <c r="AT427" i="213"/>
  <c r="AV427" i="213" s="1"/>
  <c r="AT497" i="213"/>
  <c r="AV497" i="213" s="1"/>
  <c r="AT135" i="213"/>
  <c r="AV135" i="213" s="1"/>
  <c r="AT486" i="213"/>
  <c r="AV486" i="213" s="1"/>
  <c r="AT122" i="213"/>
  <c r="AV122" i="213" s="1"/>
  <c r="AT91" i="213"/>
  <c r="AV91" i="213" s="1"/>
  <c r="AT425" i="213"/>
  <c r="AV425" i="213" s="1"/>
  <c r="AT337" i="213"/>
  <c r="AV337" i="213" s="1"/>
  <c r="AT482" i="213"/>
  <c r="AV482" i="213" s="1"/>
  <c r="AT118" i="213"/>
  <c r="AV118" i="213" s="1"/>
  <c r="AT465" i="213"/>
  <c r="AV465" i="213" s="1"/>
  <c r="AT110" i="213"/>
  <c r="AV110" i="213" s="1"/>
  <c r="AT450" i="213"/>
  <c r="AV450" i="213" s="1"/>
  <c r="AT106" i="213"/>
  <c r="AV106" i="213" s="1"/>
  <c r="AT433" i="213"/>
  <c r="AV433" i="213" s="1"/>
  <c r="AT435" i="213"/>
  <c r="AV435" i="213" s="1"/>
  <c r="AT95" i="213"/>
  <c r="AV95" i="213" s="1"/>
  <c r="AT345" i="213"/>
  <c r="AV345" i="213" s="1"/>
  <c r="AT296" i="213"/>
  <c r="AV296" i="213" s="1"/>
  <c r="AT505" i="213"/>
  <c r="AV505" i="213" s="1"/>
  <c r="AT16" i="213"/>
  <c r="AV16" i="213" s="1"/>
  <c r="AT237" i="213"/>
  <c r="AV237" i="213" s="1"/>
  <c r="AT492" i="213"/>
  <c r="AV492" i="213" s="1"/>
  <c r="AT158" i="213"/>
  <c r="AV158" i="213" s="1"/>
  <c r="AT292" i="213"/>
  <c r="AV292" i="213" s="1"/>
  <c r="AT488" i="213"/>
  <c r="AV488" i="213" s="1"/>
  <c r="AT273" i="213"/>
  <c r="AV273" i="213" s="1"/>
  <c r="AT230" i="213"/>
  <c r="AV230" i="213" s="1"/>
  <c r="AT277" i="213"/>
  <c r="AV277" i="213" s="1"/>
  <c r="AT20" i="213"/>
  <c r="AV20" i="213" s="1"/>
  <c r="AT485" i="213"/>
  <c r="AV485" i="213" s="1"/>
  <c r="AT154" i="213"/>
  <c r="AV154" i="213" s="1"/>
  <c r="R6" i="214"/>
  <c r="S6" i="213"/>
  <c r="O20" i="2" s="1"/>
  <c r="AO6" i="219"/>
  <c r="AK26" i="2" s="1"/>
  <c r="R6" i="213"/>
  <c r="S6" i="215"/>
  <c r="O22" i="2" s="1"/>
  <c r="U110" i="207"/>
  <c r="U49" i="207"/>
  <c r="U38" i="207"/>
  <c r="U472" i="207"/>
  <c r="U485" i="207"/>
  <c r="U516" i="207"/>
  <c r="U429" i="207"/>
  <c r="U434" i="207"/>
  <c r="U354" i="207"/>
  <c r="U348" i="207"/>
  <c r="U56" i="207"/>
  <c r="U469" i="207"/>
  <c r="U481" i="207"/>
  <c r="U512" i="207"/>
  <c r="U425" i="207"/>
  <c r="U430" i="207"/>
  <c r="U347" i="207"/>
  <c r="U86" i="207"/>
  <c r="U43" i="207"/>
  <c r="U465" i="207"/>
  <c r="U477" i="207"/>
  <c r="U508" i="207"/>
  <c r="U421" i="207"/>
  <c r="U426" i="207"/>
  <c r="U343" i="207"/>
  <c r="U340" i="207"/>
  <c r="U58" i="207"/>
  <c r="U23" i="207"/>
  <c r="U48" i="207"/>
  <c r="U46" i="207"/>
  <c r="U461" i="207"/>
  <c r="U473" i="207"/>
  <c r="U501" i="207"/>
  <c r="U517" i="207"/>
  <c r="U422" i="207"/>
  <c r="U339" i="207"/>
  <c r="U16" i="207"/>
  <c r="U68" i="207"/>
  <c r="U50" i="207"/>
  <c r="U102" i="207"/>
  <c r="U450" i="207"/>
  <c r="U462" i="207"/>
  <c r="U493" i="207"/>
  <c r="U509" i="207"/>
  <c r="U411" i="207"/>
  <c r="U328" i="207"/>
  <c r="U329" i="207"/>
  <c r="U20" i="207"/>
  <c r="U41" i="207"/>
  <c r="U87" i="207"/>
  <c r="U75" i="207"/>
  <c r="U57" i="207"/>
  <c r="U446" i="207"/>
  <c r="U458" i="207"/>
  <c r="U489" i="207"/>
  <c r="U502" i="207"/>
  <c r="U407" i="207"/>
  <c r="U324" i="207"/>
  <c r="U31" i="207"/>
  <c r="U101" i="207"/>
  <c r="U182" i="207"/>
  <c r="U442" i="207"/>
  <c r="U451" i="207"/>
  <c r="U486" i="207"/>
  <c r="U498" i="207"/>
  <c r="U400" i="207"/>
  <c r="U412" i="207"/>
  <c r="U82" i="207"/>
  <c r="U73" i="207"/>
  <c r="U80" i="207"/>
  <c r="U17" i="207"/>
  <c r="U200" i="207"/>
  <c r="U506" i="207"/>
  <c r="U423" i="207"/>
  <c r="U428" i="207"/>
  <c r="U463" i="207"/>
  <c r="U475" i="207"/>
  <c r="U392" i="207"/>
  <c r="U91" i="207"/>
  <c r="U63" i="207"/>
  <c r="U503" i="207"/>
  <c r="U519" i="207"/>
  <c r="U424" i="207"/>
  <c r="U459" i="207"/>
  <c r="U468" i="207"/>
  <c r="U388" i="207"/>
  <c r="U60" i="207"/>
  <c r="AX60" i="207" s="1"/>
  <c r="U35" i="207"/>
  <c r="U507" i="207"/>
  <c r="U455" i="207"/>
  <c r="U406" i="207"/>
  <c r="U355" i="207"/>
  <c r="U292" i="207"/>
  <c r="U293" i="207"/>
  <c r="U371" i="207"/>
  <c r="U387" i="207"/>
  <c r="U245" i="207"/>
  <c r="U287" i="207"/>
  <c r="U167" i="207"/>
  <c r="U138" i="207"/>
  <c r="U218" i="207"/>
  <c r="U196" i="207"/>
  <c r="U51" i="207"/>
  <c r="U150" i="207"/>
  <c r="U105" i="207"/>
  <c r="U12" i="207"/>
  <c r="U259" i="207"/>
  <c r="U104" i="207"/>
  <c r="U483" i="207"/>
  <c r="U291" i="207"/>
  <c r="U172" i="207"/>
  <c r="U184" i="207"/>
  <c r="U98" i="207"/>
  <c r="U500" i="207"/>
  <c r="U452" i="207"/>
  <c r="U454" i="207"/>
  <c r="U344" i="207"/>
  <c r="U288" i="207"/>
  <c r="U289" i="207"/>
  <c r="U338" i="207"/>
  <c r="U365" i="207"/>
  <c r="U241" i="207"/>
  <c r="U268" i="207"/>
  <c r="U160" i="207"/>
  <c r="U135" i="207"/>
  <c r="U191" i="207"/>
  <c r="U183" i="207"/>
  <c r="U47" i="207"/>
  <c r="U128" i="207"/>
  <c r="U490" i="207"/>
  <c r="U299" i="207"/>
  <c r="U203" i="207"/>
  <c r="U417" i="207"/>
  <c r="U290" i="207"/>
  <c r="U220" i="207"/>
  <c r="U221" i="207"/>
  <c r="U106" i="207"/>
  <c r="U187" i="207"/>
  <c r="U496" i="207"/>
  <c r="U448" i="207"/>
  <c r="U381" i="207"/>
  <c r="U336" i="207"/>
  <c r="U281" i="207"/>
  <c r="U285" i="207"/>
  <c r="U323" i="207"/>
  <c r="U356" i="207"/>
  <c r="U237" i="207"/>
  <c r="U257" i="207"/>
  <c r="U156" i="207"/>
  <c r="U117" i="207"/>
  <c r="U188" i="207"/>
  <c r="U161" i="207"/>
  <c r="U44" i="207"/>
  <c r="U125" i="207"/>
  <c r="U65" i="207"/>
  <c r="U146" i="207"/>
  <c r="U420" i="207"/>
  <c r="U492" i="207"/>
  <c r="U444" i="207"/>
  <c r="U377" i="207"/>
  <c r="U333" i="207"/>
  <c r="U277" i="207"/>
  <c r="U282" i="207"/>
  <c r="U320" i="207"/>
  <c r="U331" i="207"/>
  <c r="U230" i="207"/>
  <c r="U247" i="207"/>
  <c r="U152" i="207"/>
  <c r="U212" i="207"/>
  <c r="U166" i="207"/>
  <c r="U158" i="207"/>
  <c r="U40" i="207"/>
  <c r="U204" i="207"/>
  <c r="U72" i="207"/>
  <c r="U199" i="207"/>
  <c r="U29" i="207"/>
  <c r="U254" i="207"/>
  <c r="U126" i="207"/>
  <c r="U491" i="207"/>
  <c r="U122" i="207"/>
  <c r="U140" i="207"/>
  <c r="U518" i="207"/>
  <c r="U466" i="207"/>
  <c r="U440" i="207"/>
  <c r="U373" i="207"/>
  <c r="U325" i="207"/>
  <c r="U273" i="207"/>
  <c r="U278" i="207"/>
  <c r="U313" i="207"/>
  <c r="U326" i="207"/>
  <c r="U226" i="207"/>
  <c r="U243" i="207"/>
  <c r="U145" i="207"/>
  <c r="U185" i="207"/>
  <c r="U144" i="207"/>
  <c r="U136" i="207"/>
  <c r="U36" i="207"/>
  <c r="U192" i="207"/>
  <c r="U119" i="207"/>
  <c r="U495" i="207"/>
  <c r="U294" i="207"/>
  <c r="U149" i="207"/>
  <c r="U353" i="207"/>
  <c r="U127" i="207"/>
  <c r="U162" i="207"/>
  <c r="U151" i="207"/>
  <c r="U67" i="207"/>
  <c r="U514" i="207"/>
  <c r="U447" i="207"/>
  <c r="U433" i="207"/>
  <c r="U366" i="207"/>
  <c r="U418" i="207"/>
  <c r="U269" i="207"/>
  <c r="U274" i="207"/>
  <c r="U309" i="207"/>
  <c r="U384" i="207"/>
  <c r="U222" i="207"/>
  <c r="U239" i="207"/>
  <c r="U141" i="207"/>
  <c r="U180" i="207"/>
  <c r="U124" i="207"/>
  <c r="U115" i="207"/>
  <c r="U32" i="207"/>
  <c r="U170" i="207"/>
  <c r="U94" i="207"/>
  <c r="U471" i="207"/>
  <c r="U432" i="207"/>
  <c r="U364" i="207"/>
  <c r="U225" i="207"/>
  <c r="U397" i="207"/>
  <c r="U261" i="207"/>
  <c r="U176" i="207"/>
  <c r="U39" i="207"/>
  <c r="U510" i="207"/>
  <c r="U443" i="207"/>
  <c r="U513" i="207"/>
  <c r="U362" i="207"/>
  <c r="U410" i="207"/>
  <c r="U262" i="207"/>
  <c r="U270" i="207"/>
  <c r="U305" i="207"/>
  <c r="U375" i="207"/>
  <c r="U301" i="207"/>
  <c r="U235" i="207"/>
  <c r="U137" i="207"/>
  <c r="U177" i="207"/>
  <c r="U233" i="207"/>
  <c r="U112" i="207"/>
  <c r="U25" i="207"/>
  <c r="U134" i="207"/>
  <c r="U216" i="207"/>
  <c r="U332" i="207"/>
  <c r="U255" i="207"/>
  <c r="U26" i="207"/>
  <c r="U211" i="207"/>
  <c r="U499" i="207"/>
  <c r="U439" i="207"/>
  <c r="U494" i="207"/>
  <c r="U358" i="207"/>
  <c r="U488" i="207"/>
  <c r="U258" i="207"/>
  <c r="U263" i="207"/>
  <c r="U298" i="207"/>
  <c r="U318" i="207"/>
  <c r="U306" i="207"/>
  <c r="U228" i="207"/>
  <c r="U133" i="207"/>
  <c r="U163" i="207"/>
  <c r="U210" i="207"/>
  <c r="U108" i="207"/>
  <c r="U21" i="207"/>
  <c r="U217" i="207"/>
  <c r="U505" i="207"/>
  <c r="U403" i="207"/>
  <c r="U224" i="207"/>
  <c r="U197" i="207"/>
  <c r="U168" i="207"/>
  <c r="U404" i="207"/>
  <c r="U100" i="207"/>
  <c r="U24" i="207"/>
  <c r="U83" i="207"/>
  <c r="U476" i="207"/>
  <c r="U405" i="207"/>
  <c r="U460" i="207"/>
  <c r="U389" i="207"/>
  <c r="U408" i="207"/>
  <c r="U390" i="207"/>
  <c r="U376" i="207"/>
  <c r="U275" i="207"/>
  <c r="U360" i="207"/>
  <c r="U238" i="207"/>
  <c r="U205" i="207"/>
  <c r="U193" i="207"/>
  <c r="U103" i="207"/>
  <c r="U131" i="207"/>
  <c r="U85" i="207"/>
  <c r="U142" i="207"/>
  <c r="U116" i="207"/>
  <c r="U34" i="207"/>
  <c r="U42" i="207"/>
  <c r="U352" i="207"/>
  <c r="U129" i="207"/>
  <c r="U346" i="207"/>
  <c r="U154" i="207"/>
  <c r="U78" i="207"/>
  <c r="U27" i="207"/>
  <c r="U435" i="207"/>
  <c r="U445" i="207"/>
  <c r="U315" i="207"/>
  <c r="U342" i="207"/>
  <c r="U314" i="207"/>
  <c r="U132" i="207"/>
  <c r="U74" i="207"/>
  <c r="U195" i="207"/>
  <c r="U114" i="207"/>
  <c r="U457" i="207"/>
  <c r="U398" i="207"/>
  <c r="U456" i="207"/>
  <c r="U382" i="207"/>
  <c r="U383" i="207"/>
  <c r="U357" i="207"/>
  <c r="U350" i="207"/>
  <c r="U271" i="207"/>
  <c r="U280" i="207"/>
  <c r="U234" i="207"/>
  <c r="U201" i="207"/>
  <c r="U157" i="207"/>
  <c r="U99" i="207"/>
  <c r="U121" i="207"/>
  <c r="U81" i="207"/>
  <c r="U139" i="207"/>
  <c r="U69" i="207"/>
  <c r="U14" i="207"/>
  <c r="U143" i="207"/>
  <c r="U123" i="207"/>
  <c r="U438" i="207"/>
  <c r="U520" i="207"/>
  <c r="U449" i="207"/>
  <c r="U378" i="207"/>
  <c r="U327" i="207"/>
  <c r="U319" i="207"/>
  <c r="U264" i="207"/>
  <c r="U335" i="207"/>
  <c r="U231" i="207"/>
  <c r="U194" i="207"/>
  <c r="U92" i="207"/>
  <c r="U97" i="207"/>
  <c r="U236" i="207"/>
  <c r="U18" i="207"/>
  <c r="U284" i="207"/>
  <c r="U165" i="207"/>
  <c r="U497" i="207"/>
  <c r="U374" i="207"/>
  <c r="U316" i="207"/>
  <c r="U260" i="207"/>
  <c r="U349" i="207"/>
  <c r="U190" i="207"/>
  <c r="U88" i="207"/>
  <c r="U372" i="207"/>
  <c r="U229" i="207"/>
  <c r="U30" i="207"/>
  <c r="U393" i="207"/>
  <c r="U361" i="207"/>
  <c r="U310" i="207"/>
  <c r="U155" i="207"/>
  <c r="U311" i="207"/>
  <c r="U394" i="207"/>
  <c r="U109" i="207"/>
  <c r="U478" i="207"/>
  <c r="U15" i="207"/>
  <c r="U321" i="207"/>
  <c r="U484" i="207"/>
  <c r="U370" i="207"/>
  <c r="U386" i="207"/>
  <c r="U213" i="207"/>
  <c r="U276" i="207"/>
  <c r="U413" i="207"/>
  <c r="U118" i="207"/>
  <c r="U307" i="207"/>
  <c r="U37" i="207"/>
  <c r="U482" i="207"/>
  <c r="U474" i="207"/>
  <c r="U178" i="207"/>
  <c r="U480" i="207"/>
  <c r="U367" i="207"/>
  <c r="U380" i="207"/>
  <c r="U209" i="207"/>
  <c r="U227" i="207"/>
  <c r="U66" i="207"/>
  <c r="U253" i="207"/>
  <c r="U55" i="207"/>
  <c r="U207" i="207"/>
  <c r="U64" i="207"/>
  <c r="U431" i="207"/>
  <c r="U363" i="207"/>
  <c r="U286" i="207"/>
  <c r="U186" i="207"/>
  <c r="U223" i="207"/>
  <c r="U52" i="207"/>
  <c r="U13" i="207"/>
  <c r="U120" i="207"/>
  <c r="U76" i="207"/>
  <c r="U71" i="207"/>
  <c r="U427" i="207"/>
  <c r="U359" i="207"/>
  <c r="U279" i="207"/>
  <c r="U179" i="207"/>
  <c r="U208" i="207"/>
  <c r="U54" i="207"/>
  <c r="U244" i="207"/>
  <c r="U303" i="207"/>
  <c r="U296" i="207"/>
  <c r="U515" i="207"/>
  <c r="U379" i="207"/>
  <c r="U256" i="207"/>
  <c r="U175" i="207"/>
  <c r="U93" i="207"/>
  <c r="U61" i="207"/>
  <c r="U53" i="207"/>
  <c r="U214" i="207"/>
  <c r="U511" i="207"/>
  <c r="U391" i="207"/>
  <c r="U252" i="207"/>
  <c r="U171" i="207"/>
  <c r="U89" i="207"/>
  <c r="U70" i="207"/>
  <c r="U59" i="207"/>
  <c r="U248" i="207"/>
  <c r="U330" i="207"/>
  <c r="U19" i="207"/>
  <c r="U467" i="207"/>
  <c r="U322" i="207"/>
  <c r="U302" i="207"/>
  <c r="U174" i="207"/>
  <c r="U148" i="207"/>
  <c r="U90" i="207"/>
  <c r="U415" i="207"/>
  <c r="U77" i="207"/>
  <c r="U251" i="207"/>
  <c r="U173" i="207"/>
  <c r="U95" i="207"/>
  <c r="U414" i="207"/>
  <c r="U395" i="207"/>
  <c r="U341" i="207"/>
  <c r="U159" i="207"/>
  <c r="U479" i="207"/>
  <c r="U312" i="207"/>
  <c r="U295" i="207"/>
  <c r="U111" i="207"/>
  <c r="U219" i="207"/>
  <c r="U250" i="207"/>
  <c r="U267" i="207"/>
  <c r="U441" i="207"/>
  <c r="U246" i="207"/>
  <c r="U84" i="207"/>
  <c r="U242" i="207"/>
  <c r="U396" i="207"/>
  <c r="U345" i="207"/>
  <c r="U437" i="207"/>
  <c r="U240" i="207"/>
  <c r="U33" i="207"/>
  <c r="U464" i="207"/>
  <c r="U308" i="207"/>
  <c r="U265" i="207"/>
  <c r="U107" i="207"/>
  <c r="U206" i="207"/>
  <c r="U304" i="207"/>
  <c r="U189" i="207"/>
  <c r="U297" i="207"/>
  <c r="U153" i="207"/>
  <c r="U369" i="207"/>
  <c r="U272" i="207"/>
  <c r="U22" i="207"/>
  <c r="U399" i="207"/>
  <c r="U401" i="207"/>
  <c r="U337" i="207"/>
  <c r="U169" i="207"/>
  <c r="U202" i="207"/>
  <c r="U416" i="207"/>
  <c r="U409" i="207"/>
  <c r="I6" i="207"/>
  <c r="AN6" i="208"/>
  <c r="AJ15" i="2" s="1"/>
  <c r="R6" i="211"/>
  <c r="S6" i="211"/>
  <c r="O18" i="2" s="1"/>
  <c r="U143" i="209"/>
  <c r="L6" i="209"/>
  <c r="U146" i="212"/>
  <c r="U50" i="212"/>
  <c r="U476" i="212"/>
  <c r="U507" i="212"/>
  <c r="U508" i="212"/>
  <c r="U421" i="212"/>
  <c r="U441" i="212"/>
  <c r="U391" i="212"/>
  <c r="U366" i="212"/>
  <c r="U344" i="212"/>
  <c r="U296" i="212"/>
  <c r="U297" i="212"/>
  <c r="U298" i="212"/>
  <c r="U267" i="212"/>
  <c r="U220" i="212"/>
  <c r="U202" i="212"/>
  <c r="U222" i="212"/>
  <c r="U185" i="212"/>
  <c r="U163" i="212"/>
  <c r="U124" i="212"/>
  <c r="U159" i="212"/>
  <c r="U171" i="212"/>
  <c r="U95" i="212"/>
  <c r="U301" i="212"/>
  <c r="U97" i="212"/>
  <c r="U106" i="212"/>
  <c r="U76" i="212"/>
  <c r="U472" i="212"/>
  <c r="U500" i="212"/>
  <c r="U501" i="212"/>
  <c r="U418" i="212"/>
  <c r="U434" i="212"/>
  <c r="U387" i="212"/>
  <c r="U362" i="212"/>
  <c r="U340" i="212"/>
  <c r="U292" i="212"/>
  <c r="U293" i="212"/>
  <c r="U294" i="212"/>
  <c r="U261" i="212"/>
  <c r="U213" i="212"/>
  <c r="U195" i="212"/>
  <c r="U218" i="212"/>
  <c r="U179" i="212"/>
  <c r="U160" i="212"/>
  <c r="U120" i="212"/>
  <c r="U156" i="212"/>
  <c r="U280" i="212"/>
  <c r="U16" i="212"/>
  <c r="U469" i="212"/>
  <c r="U496" i="212"/>
  <c r="U497" i="212"/>
  <c r="U414" i="212"/>
  <c r="U430" i="212"/>
  <c r="U384" i="212"/>
  <c r="U407" i="212"/>
  <c r="U336" i="212"/>
  <c r="U288" i="212"/>
  <c r="U289" i="212"/>
  <c r="U290" i="212"/>
  <c r="U253" i="212"/>
  <c r="U328" i="212"/>
  <c r="U191" i="212"/>
  <c r="U211" i="212"/>
  <c r="U157" i="212"/>
  <c r="U133" i="212"/>
  <c r="U116" i="212"/>
  <c r="U138" i="212"/>
  <c r="U20" i="212"/>
  <c r="U131" i="212"/>
  <c r="U216" i="212"/>
  <c r="U38" i="212"/>
  <c r="U110" i="212"/>
  <c r="U465" i="212"/>
  <c r="U492" i="212"/>
  <c r="U493" i="212"/>
  <c r="U410" i="212"/>
  <c r="U426" i="212"/>
  <c r="U380" i="212"/>
  <c r="U386" i="212"/>
  <c r="U333" i="212"/>
  <c r="U281" i="212"/>
  <c r="U285" i="212"/>
  <c r="U286" i="212"/>
  <c r="U234" i="212"/>
  <c r="U302" i="212"/>
  <c r="U187" i="212"/>
  <c r="U207" i="212"/>
  <c r="U136" i="212"/>
  <c r="U314" i="212"/>
  <c r="U109" i="212"/>
  <c r="U205" i="212"/>
  <c r="U31" i="212"/>
  <c r="U24" i="212"/>
  <c r="U132" i="212"/>
  <c r="U33" i="212"/>
  <c r="U53" i="212"/>
  <c r="U461" i="212"/>
  <c r="U485" i="212"/>
  <c r="U489" i="212"/>
  <c r="U517" i="212"/>
  <c r="U422" i="212"/>
  <c r="U376" i="212"/>
  <c r="U352" i="212"/>
  <c r="U329" i="212"/>
  <c r="U277" i="212"/>
  <c r="U282" i="212"/>
  <c r="U279" i="212"/>
  <c r="U231" i="212"/>
  <c r="U246" i="212"/>
  <c r="U183" i="212"/>
  <c r="U203" i="212"/>
  <c r="U126" i="212"/>
  <c r="U155" i="212"/>
  <c r="U105" i="212"/>
  <c r="U190" i="212"/>
  <c r="U34" i="212"/>
  <c r="U284" i="212"/>
  <c r="U15" i="212"/>
  <c r="U457" i="212"/>
  <c r="U481" i="212"/>
  <c r="U486" i="212"/>
  <c r="U513" i="212"/>
  <c r="U454" i="212"/>
  <c r="U372" i="212"/>
  <c r="U413" i="212"/>
  <c r="U325" i="212"/>
  <c r="U273" i="212"/>
  <c r="U278" i="212"/>
  <c r="U275" i="212"/>
  <c r="U227" i="212"/>
  <c r="U238" i="212"/>
  <c r="U291" i="212"/>
  <c r="U196" i="212"/>
  <c r="U122" i="212"/>
  <c r="U152" i="212"/>
  <c r="U101" i="212"/>
  <c r="U170" i="212"/>
  <c r="U117" i="212"/>
  <c r="U42" i="212"/>
  <c r="U165" i="212"/>
  <c r="U19" i="212"/>
  <c r="U121" i="212"/>
  <c r="U40" i="212"/>
  <c r="U450" i="212"/>
  <c r="U477" i="212"/>
  <c r="U482" i="212"/>
  <c r="U509" i="212"/>
  <c r="U411" i="212"/>
  <c r="U365" i="212"/>
  <c r="U404" i="212"/>
  <c r="U321" i="212"/>
  <c r="U269" i="212"/>
  <c r="U274" i="212"/>
  <c r="U271" i="212"/>
  <c r="U223" i="212"/>
  <c r="U306" i="212"/>
  <c r="U244" i="212"/>
  <c r="U192" i="212"/>
  <c r="U118" i="212"/>
  <c r="U149" i="212"/>
  <c r="U94" i="212"/>
  <c r="U167" i="212"/>
  <c r="U129" i="212"/>
  <c r="U49" i="212"/>
  <c r="U39" i="212"/>
  <c r="U23" i="212"/>
  <c r="U174" i="212"/>
  <c r="U446" i="212"/>
  <c r="U473" i="212"/>
  <c r="U478" i="212"/>
  <c r="U502" i="212"/>
  <c r="U405" i="212"/>
  <c r="U361" i="212"/>
  <c r="U401" i="212"/>
  <c r="U375" i="212"/>
  <c r="U262" i="212"/>
  <c r="U270" i="212"/>
  <c r="U264" i="212"/>
  <c r="U219" i="212"/>
  <c r="U233" i="212"/>
  <c r="U236" i="212"/>
  <c r="U188" i="212"/>
  <c r="U111" i="212"/>
  <c r="U140" i="212"/>
  <c r="U90" i="212"/>
  <c r="U151" i="212"/>
  <c r="U57" i="212"/>
  <c r="U56" i="212"/>
  <c r="U14" i="212"/>
  <c r="U100" i="212"/>
  <c r="U510" i="212"/>
  <c r="U427" i="212"/>
  <c r="U447" i="212"/>
  <c r="U455" i="212"/>
  <c r="U479" i="212"/>
  <c r="U379" i="212"/>
  <c r="U415" i="212"/>
  <c r="U378" i="212"/>
  <c r="U349" i="212"/>
  <c r="U239" i="212"/>
  <c r="U356" i="212"/>
  <c r="U241" i="212"/>
  <c r="U248" i="212"/>
  <c r="U257" i="212"/>
  <c r="U268" i="212"/>
  <c r="U162" i="212"/>
  <c r="U88" i="212"/>
  <c r="U161" i="212"/>
  <c r="U67" i="212"/>
  <c r="U25" i="212"/>
  <c r="U29" i="212"/>
  <c r="U114" i="212"/>
  <c r="U80" i="212"/>
  <c r="U44" i="212"/>
  <c r="U63" i="212"/>
  <c r="U18" i="212"/>
  <c r="U104" i="212"/>
  <c r="U66" i="212"/>
  <c r="U506" i="212"/>
  <c r="U423" i="212"/>
  <c r="U443" i="212"/>
  <c r="U452" i="212"/>
  <c r="U475" i="212"/>
  <c r="U403" i="212"/>
  <c r="U400" i="212"/>
  <c r="U374" i="212"/>
  <c r="U353" i="212"/>
  <c r="U364" i="212"/>
  <c r="U354" i="212"/>
  <c r="U237" i="212"/>
  <c r="U240" i="212"/>
  <c r="U229" i="212"/>
  <c r="U327" i="212"/>
  <c r="U158" i="212"/>
  <c r="U84" i="212"/>
  <c r="U134" i="212"/>
  <c r="U60" i="212"/>
  <c r="U37" i="212"/>
  <c r="U505" i="212"/>
  <c r="U123" i="212"/>
  <c r="U72" i="212"/>
  <c r="U511" i="212"/>
  <c r="U425" i="212"/>
  <c r="U395" i="212"/>
  <c r="U348" i="212"/>
  <c r="U304" i="212"/>
  <c r="U324" i="212"/>
  <c r="U206" i="212"/>
  <c r="U242" i="212"/>
  <c r="U128" i="212"/>
  <c r="U201" i="212"/>
  <c r="U46" i="212"/>
  <c r="U466" i="212"/>
  <c r="U498" i="212"/>
  <c r="U357" i="212"/>
  <c r="U369" i="212"/>
  <c r="U331" i="212"/>
  <c r="U212" i="212"/>
  <c r="U335" i="212"/>
  <c r="U107" i="212"/>
  <c r="U86" i="212"/>
  <c r="U194" i="212"/>
  <c r="U47" i="212"/>
  <c r="U142" i="212"/>
  <c r="U462" i="212"/>
  <c r="U494" i="212"/>
  <c r="U488" i="212"/>
  <c r="U341" i="212"/>
  <c r="U316" i="212"/>
  <c r="U208" i="212"/>
  <c r="U320" i="212"/>
  <c r="U103" i="212"/>
  <c r="U82" i="212"/>
  <c r="U54" i="212"/>
  <c r="U518" i="212"/>
  <c r="U458" i="212"/>
  <c r="U490" i="212"/>
  <c r="U437" i="212"/>
  <c r="U338" i="212"/>
  <c r="U371" i="212"/>
  <c r="U204" i="212"/>
  <c r="U295" i="212"/>
  <c r="U99" i="212"/>
  <c r="U75" i="212"/>
  <c r="U125" i="212"/>
  <c r="U55" i="212"/>
  <c r="U514" i="212"/>
  <c r="U451" i="212"/>
  <c r="U483" i="212"/>
  <c r="U424" i="212"/>
  <c r="U323" i="212"/>
  <c r="U358" i="212"/>
  <c r="U326" i="212"/>
  <c r="U272" i="212"/>
  <c r="U92" i="212"/>
  <c r="U71" i="212"/>
  <c r="U59" i="212"/>
  <c r="U22" i="212"/>
  <c r="U70" i="212"/>
  <c r="U503" i="212"/>
  <c r="U439" i="212"/>
  <c r="U468" i="212"/>
  <c r="U396" i="212"/>
  <c r="U347" i="212"/>
  <c r="U350" i="212"/>
  <c r="U318" i="212"/>
  <c r="U299" i="212"/>
  <c r="U77" i="212"/>
  <c r="U186" i="212"/>
  <c r="U83" i="212"/>
  <c r="U26" i="212"/>
  <c r="U74" i="212"/>
  <c r="U499" i="212"/>
  <c r="U432" i="212"/>
  <c r="U464" i="212"/>
  <c r="U392" i="212"/>
  <c r="U330" i="212"/>
  <c r="U337" i="212"/>
  <c r="U259" i="212"/>
  <c r="U276" i="212"/>
  <c r="U73" i="212"/>
  <c r="U178" i="212"/>
  <c r="U250" i="212"/>
  <c r="U32" i="212"/>
  <c r="U78" i="212"/>
  <c r="U495" i="212"/>
  <c r="U428" i="212"/>
  <c r="U460" i="212"/>
  <c r="U388" i="212"/>
  <c r="U315" i="212"/>
  <c r="U322" i="212"/>
  <c r="U251" i="212"/>
  <c r="U263" i="212"/>
  <c r="U69" i="212"/>
  <c r="U175" i="212"/>
  <c r="U115" i="212"/>
  <c r="U87" i="212"/>
  <c r="U30" i="212"/>
  <c r="U438" i="212"/>
  <c r="U467" i="212"/>
  <c r="U394" i="212"/>
  <c r="U393" i="212"/>
  <c r="U254" i="212"/>
  <c r="U256" i="212"/>
  <c r="U310" i="212"/>
  <c r="U177" i="212"/>
  <c r="U166" i="212"/>
  <c r="U13" i="212"/>
  <c r="U85" i="212"/>
  <c r="U41" i="212"/>
  <c r="U435" i="212"/>
  <c r="U463" i="212"/>
  <c r="U390" i="212"/>
  <c r="U389" i="212"/>
  <c r="U247" i="212"/>
  <c r="U252" i="212"/>
  <c r="U287" i="212"/>
  <c r="U173" i="212"/>
  <c r="U137" i="212"/>
  <c r="U17" i="212"/>
  <c r="U89" i="212"/>
  <c r="U36" i="212"/>
  <c r="U64" i="212"/>
  <c r="U444" i="212"/>
  <c r="U367" i="212"/>
  <c r="U319" i="212"/>
  <c r="U150" i="212"/>
  <c r="U93" i="212"/>
  <c r="U420" i="212"/>
  <c r="U440" i="212"/>
  <c r="U363" i="212"/>
  <c r="U360" i="212"/>
  <c r="U143" i="212"/>
  <c r="U52" i="212"/>
  <c r="U383" i="212"/>
  <c r="U265" i="212"/>
  <c r="U108" i="212"/>
  <c r="U68" i="212"/>
  <c r="U433" i="212"/>
  <c r="U359" i="212"/>
  <c r="U346" i="212"/>
  <c r="U139" i="212"/>
  <c r="U61" i="212"/>
  <c r="U429" i="212"/>
  <c r="U355" i="212"/>
  <c r="U332" i="212"/>
  <c r="U135" i="212"/>
  <c r="U209" i="212"/>
  <c r="U35" i="212"/>
  <c r="U491" i="212"/>
  <c r="U456" i="212"/>
  <c r="U311" i="212"/>
  <c r="U235" i="212"/>
  <c r="U65" i="212"/>
  <c r="U48" i="212"/>
  <c r="U431" i="212"/>
  <c r="U243" i="212"/>
  <c r="U180" i="212"/>
  <c r="U339" i="212"/>
  <c r="U484" i="212"/>
  <c r="U449" i="212"/>
  <c r="U307" i="212"/>
  <c r="U228" i="212"/>
  <c r="U58" i="212"/>
  <c r="U127" i="212"/>
  <c r="U471" i="212"/>
  <c r="U43" i="212"/>
  <c r="U480" i="212"/>
  <c r="U445" i="212"/>
  <c r="U303" i="212"/>
  <c r="U224" i="212"/>
  <c r="U168" i="212"/>
  <c r="U225" i="212"/>
  <c r="U27" i="212"/>
  <c r="U442" i="212"/>
  <c r="U398" i="212"/>
  <c r="U258" i="212"/>
  <c r="U199" i="212"/>
  <c r="U193" i="212"/>
  <c r="U81" i="212"/>
  <c r="U182" i="212"/>
  <c r="U416" i="212"/>
  <c r="U519" i="212"/>
  <c r="U406" i="212"/>
  <c r="U312" i="212"/>
  <c r="U214" i="212"/>
  <c r="U172" i="212"/>
  <c r="U520" i="212"/>
  <c r="U255" i="212"/>
  <c r="U377" i="212"/>
  <c r="U91" i="212"/>
  <c r="U515" i="212"/>
  <c r="U399" i="212"/>
  <c r="U308" i="212"/>
  <c r="U210" i="212"/>
  <c r="U144" i="212"/>
  <c r="U98" i="212"/>
  <c r="U381" i="212"/>
  <c r="U313" i="212"/>
  <c r="U153" i="212"/>
  <c r="U516" i="212"/>
  <c r="U309" i="212"/>
  <c r="U230" i="212"/>
  <c r="U148" i="212"/>
  <c r="U112" i="212"/>
  <c r="U305" i="212"/>
  <c r="U169" i="212"/>
  <c r="U459" i="212"/>
  <c r="U197" i="212"/>
  <c r="U119" i="212"/>
  <c r="U260" i="212"/>
  <c r="U51" i="212"/>
  <c r="U102" i="212"/>
  <c r="U245" i="212"/>
  <c r="U448" i="212"/>
  <c r="U343" i="212"/>
  <c r="U184" i="212"/>
  <c r="U200" i="212"/>
  <c r="U221" i="212"/>
  <c r="U217" i="212"/>
  <c r="U512" i="212"/>
  <c r="U474" i="212"/>
  <c r="U189" i="212"/>
  <c r="U412" i="212"/>
  <c r="U226" i="212"/>
  <c r="U12" i="212"/>
  <c r="U408" i="212"/>
  <c r="U154" i="212"/>
  <c r="U417" i="212"/>
  <c r="U141" i="212"/>
  <c r="U382" i="212"/>
  <c r="U370" i="212"/>
  <c r="U409" i="212"/>
  <c r="U145" i="212"/>
  <c r="U397" i="212"/>
  <c r="U345" i="212"/>
  <c r="U373" i="212"/>
  <c r="U21" i="212"/>
  <c r="U342" i="212"/>
  <c r="I6" i="212"/>
  <c r="AP6" i="212"/>
  <c r="AL19" i="2" s="1"/>
  <c r="AQ6" i="213"/>
  <c r="AM20" i="2" s="1"/>
  <c r="AT177" i="212"/>
  <c r="AV177" i="212" s="1"/>
  <c r="AT152" i="212"/>
  <c r="AV152" i="212" s="1"/>
  <c r="AT69" i="212"/>
  <c r="AV69" i="212" s="1"/>
  <c r="AT36" i="212"/>
  <c r="AV36" i="212" s="1"/>
  <c r="AT77" i="212"/>
  <c r="AV77" i="212" s="1"/>
  <c r="AT65" i="212"/>
  <c r="AV65" i="212" s="1"/>
  <c r="AT33" i="212"/>
  <c r="AV33" i="212" s="1"/>
  <c r="AT51" i="212"/>
  <c r="AV51" i="212" s="1"/>
  <c r="AT44" i="212"/>
  <c r="AV44" i="212" s="1"/>
  <c r="AT73" i="212"/>
  <c r="AV73" i="212" s="1"/>
  <c r="AT118" i="212"/>
  <c r="AV118" i="212" s="1"/>
  <c r="W6" i="212"/>
  <c r="AT27" i="212"/>
  <c r="AV27" i="212" s="1"/>
  <c r="AT473" i="212"/>
  <c r="AV473" i="212" s="1"/>
  <c r="AT448" i="212"/>
  <c r="AV448" i="212" s="1"/>
  <c r="AT434" i="212"/>
  <c r="AV434" i="212" s="1"/>
  <c r="AT375" i="212"/>
  <c r="AV375" i="212" s="1"/>
  <c r="AT465" i="212"/>
  <c r="AV465" i="212" s="1"/>
  <c r="AT443" i="212"/>
  <c r="AV443" i="212" s="1"/>
  <c r="AT348" i="212"/>
  <c r="AV348" i="212" s="1"/>
  <c r="AT377" i="212"/>
  <c r="AV377" i="212" s="1"/>
  <c r="AT332" i="212"/>
  <c r="AV332" i="212" s="1"/>
  <c r="AT261" i="212"/>
  <c r="AV261" i="212" s="1"/>
  <c r="AT282" i="212"/>
  <c r="AV282" i="212" s="1"/>
  <c r="AT338" i="212"/>
  <c r="AV338" i="212" s="1"/>
  <c r="AT229" i="212"/>
  <c r="AV229" i="212" s="1"/>
  <c r="AT308" i="212"/>
  <c r="AV308" i="212" s="1"/>
  <c r="AT293" i="212"/>
  <c r="AV293" i="212" s="1"/>
  <c r="AT213" i="212"/>
  <c r="AV213" i="212" s="1"/>
  <c r="AT52" i="212"/>
  <c r="AV52" i="212" s="1"/>
  <c r="AT162" i="212"/>
  <c r="AV162" i="212" s="1"/>
  <c r="AT57" i="212"/>
  <c r="AV57" i="212" s="1"/>
  <c r="AT14" i="212"/>
  <c r="AV14" i="212" s="1"/>
  <c r="AT104" i="212"/>
  <c r="AV104" i="212" s="1"/>
  <c r="AT74" i="212"/>
  <c r="AV74" i="212" s="1"/>
  <c r="AT216" i="212"/>
  <c r="AV216" i="212" s="1"/>
  <c r="AT466" i="212"/>
  <c r="AV466" i="212" s="1"/>
  <c r="AT444" i="212"/>
  <c r="AV444" i="212" s="1"/>
  <c r="AT430" i="212"/>
  <c r="AV430" i="212" s="1"/>
  <c r="AT510" i="212"/>
  <c r="AV510" i="212" s="1"/>
  <c r="AT431" i="212"/>
  <c r="AV431" i="212" s="1"/>
  <c r="AT435" i="212"/>
  <c r="AV435" i="212" s="1"/>
  <c r="AT480" i="212"/>
  <c r="AV480" i="212" s="1"/>
  <c r="AT361" i="212"/>
  <c r="AV361" i="212" s="1"/>
  <c r="AT416" i="212"/>
  <c r="AV416" i="212" s="1"/>
  <c r="AT253" i="212"/>
  <c r="AV253" i="212" s="1"/>
  <c r="AT248" i="212"/>
  <c r="AV248" i="212" s="1"/>
  <c r="AT321" i="212"/>
  <c r="AV321" i="212" s="1"/>
  <c r="AT225" i="212"/>
  <c r="AV225" i="212" s="1"/>
  <c r="AT285" i="212"/>
  <c r="AV285" i="212" s="1"/>
  <c r="AT270" i="212"/>
  <c r="AV270" i="212" s="1"/>
  <c r="AT209" i="212"/>
  <c r="AV209" i="212" s="1"/>
  <c r="AT48" i="212"/>
  <c r="AV48" i="212" s="1"/>
  <c r="AT135" i="212"/>
  <c r="AV135" i="212" s="1"/>
  <c r="AT53" i="212"/>
  <c r="AV53" i="212" s="1"/>
  <c r="AT18" i="212"/>
  <c r="AV18" i="212" s="1"/>
  <c r="AT462" i="212"/>
  <c r="AV462" i="212" s="1"/>
  <c r="AT440" i="212"/>
  <c r="AV440" i="212" s="1"/>
  <c r="AT426" i="212"/>
  <c r="AV426" i="212" s="1"/>
  <c r="AT421" i="212"/>
  <c r="AV421" i="212" s="1"/>
  <c r="AT518" i="212"/>
  <c r="AV518" i="212" s="1"/>
  <c r="AT428" i="212"/>
  <c r="AV428" i="212" s="1"/>
  <c r="AT458" i="212"/>
  <c r="AV458" i="212" s="1"/>
  <c r="AT331" i="212"/>
  <c r="AV331" i="212" s="1"/>
  <c r="AT365" i="212"/>
  <c r="AV365" i="212" s="1"/>
  <c r="AT245" i="212"/>
  <c r="AV245" i="212" s="1"/>
  <c r="AT240" i="212"/>
  <c r="AV240" i="212" s="1"/>
  <c r="AT313" i="212"/>
  <c r="AV313" i="212" s="1"/>
  <c r="AT221" i="212"/>
  <c r="AV221" i="212" s="1"/>
  <c r="AT268" i="212"/>
  <c r="AV268" i="212" s="1"/>
  <c r="AT242" i="212"/>
  <c r="AV242" i="212" s="1"/>
  <c r="AT172" i="212"/>
  <c r="AV172" i="212" s="1"/>
  <c r="AT41" i="212"/>
  <c r="AV41" i="212" s="1"/>
  <c r="AT132" i="212"/>
  <c r="AV132" i="212" s="1"/>
  <c r="AT49" i="212"/>
  <c r="AV49" i="212" s="1"/>
  <c r="AT58" i="212"/>
  <c r="AV58" i="212" s="1"/>
  <c r="AT22" i="212"/>
  <c r="AV22" i="212" s="1"/>
  <c r="AT108" i="212"/>
  <c r="AV108" i="212" s="1"/>
  <c r="AT78" i="212"/>
  <c r="AV78" i="212" s="1"/>
  <c r="AT520" i="212"/>
  <c r="AV520" i="212" s="1"/>
  <c r="AT517" i="212"/>
  <c r="AV517" i="212" s="1"/>
  <c r="AT422" i="212"/>
  <c r="AV422" i="212" s="1"/>
  <c r="AT457" i="212"/>
  <c r="AV457" i="212" s="1"/>
  <c r="AT495" i="212"/>
  <c r="AV495" i="212" s="1"/>
  <c r="AT418" i="212"/>
  <c r="AV418" i="212" s="1"/>
  <c r="AT349" i="212"/>
  <c r="AV349" i="212" s="1"/>
  <c r="AT316" i="212"/>
  <c r="AV316" i="212" s="1"/>
  <c r="AT329" i="212"/>
  <c r="AV329" i="212" s="1"/>
  <c r="AT237" i="212"/>
  <c r="AV237" i="212" s="1"/>
  <c r="AT311" i="212"/>
  <c r="AV311" i="212" s="1"/>
  <c r="AT298" i="212"/>
  <c r="AV298" i="212" s="1"/>
  <c r="AT217" i="212"/>
  <c r="AV217" i="212" s="1"/>
  <c r="AT260" i="212"/>
  <c r="AV260" i="212" s="1"/>
  <c r="AT168" i="212"/>
  <c r="AV168" i="212" s="1"/>
  <c r="AT144" i="212"/>
  <c r="AV144" i="212" s="1"/>
  <c r="AT37" i="212"/>
  <c r="AV37" i="212" s="1"/>
  <c r="AT129" i="212"/>
  <c r="AV129" i="212" s="1"/>
  <c r="AT42" i="212"/>
  <c r="AV42" i="212" s="1"/>
  <c r="AT63" i="212"/>
  <c r="AV63" i="212" s="1"/>
  <c r="AT26" i="212"/>
  <c r="AV26" i="212" s="1"/>
  <c r="AT233" i="212"/>
  <c r="AV233" i="212" s="1"/>
  <c r="AT516" i="212"/>
  <c r="AV516" i="212" s="1"/>
  <c r="AT513" i="212"/>
  <c r="AV513" i="212" s="1"/>
  <c r="AT484" i="212"/>
  <c r="AV484" i="212" s="1"/>
  <c r="AT447" i="212"/>
  <c r="AV447" i="212" s="1"/>
  <c r="AT412" i="212"/>
  <c r="AV412" i="212" s="1"/>
  <c r="AT410" i="212"/>
  <c r="AV410" i="212" s="1"/>
  <c r="AT344" i="212"/>
  <c r="AV344" i="212" s="1"/>
  <c r="AT408" i="212"/>
  <c r="AV408" i="212" s="1"/>
  <c r="AT326" i="212"/>
  <c r="AV326" i="212" s="1"/>
  <c r="AT234" i="212"/>
  <c r="AV234" i="212" s="1"/>
  <c r="AT290" i="212"/>
  <c r="AV290" i="212" s="1"/>
  <c r="AT296" i="212"/>
  <c r="AV296" i="212" s="1"/>
  <c r="AT214" i="212"/>
  <c r="AV214" i="212" s="1"/>
  <c r="AT252" i="212"/>
  <c r="AV252" i="212" s="1"/>
  <c r="AT163" i="212"/>
  <c r="AV163" i="212" s="1"/>
  <c r="AT128" i="212"/>
  <c r="AV128" i="212" s="1"/>
  <c r="AT258" i="212"/>
  <c r="AV258" i="212" s="1"/>
  <c r="AT125" i="212"/>
  <c r="AV125" i="212" s="1"/>
  <c r="AT38" i="212"/>
  <c r="AV38" i="212" s="1"/>
  <c r="AT80" i="212"/>
  <c r="AV80" i="212" s="1"/>
  <c r="AT32" i="212"/>
  <c r="AV32" i="212" s="1"/>
  <c r="AT112" i="212"/>
  <c r="AV112" i="212" s="1"/>
  <c r="AT31" i="212"/>
  <c r="AV31" i="212" s="1"/>
  <c r="AT136" i="212"/>
  <c r="AV136" i="212" s="1"/>
  <c r="AT99" i="212"/>
  <c r="AV99" i="212" s="1"/>
  <c r="AT97" i="212"/>
  <c r="AV97" i="212" s="1"/>
  <c r="AT512" i="212"/>
  <c r="AV512" i="212" s="1"/>
  <c r="AT509" i="212"/>
  <c r="AV509" i="212" s="1"/>
  <c r="AT469" i="212"/>
  <c r="AV469" i="212" s="1"/>
  <c r="AT439" i="212"/>
  <c r="AV439" i="212" s="1"/>
  <c r="AT446" i="212"/>
  <c r="AV446" i="212" s="1"/>
  <c r="AT503" i="212"/>
  <c r="AV503" i="212" s="1"/>
  <c r="AT320" i="212"/>
  <c r="AV320" i="212" s="1"/>
  <c r="AT371" i="212"/>
  <c r="AV371" i="212" s="1"/>
  <c r="AT314" i="212"/>
  <c r="AV314" i="212" s="1"/>
  <c r="AT231" i="212"/>
  <c r="AV231" i="212" s="1"/>
  <c r="AT288" i="212"/>
  <c r="AV288" i="212" s="1"/>
  <c r="AT275" i="212"/>
  <c r="AV275" i="212" s="1"/>
  <c r="AT210" i="212"/>
  <c r="AV210" i="212" s="1"/>
  <c r="AT333" i="212"/>
  <c r="AV333" i="212" s="1"/>
  <c r="AT160" i="212"/>
  <c r="AV160" i="212" s="1"/>
  <c r="AT124" i="212"/>
  <c r="AV124" i="212" s="1"/>
  <c r="AT188" i="212"/>
  <c r="AV188" i="212" s="1"/>
  <c r="AT121" i="212"/>
  <c r="AV121" i="212" s="1"/>
  <c r="AT34" i="212"/>
  <c r="AV34" i="212" s="1"/>
  <c r="AT35" i="212"/>
  <c r="AV35" i="212" s="1"/>
  <c r="AT119" i="212"/>
  <c r="AV119" i="212" s="1"/>
  <c r="AT103" i="212"/>
  <c r="AV103" i="212" s="1"/>
  <c r="AT335" i="212"/>
  <c r="AV335" i="212" s="1"/>
  <c r="AT508" i="212"/>
  <c r="AV508" i="212" s="1"/>
  <c r="AT502" i="212"/>
  <c r="AV502" i="212" s="1"/>
  <c r="AT450" i="212"/>
  <c r="AV450" i="212" s="1"/>
  <c r="AT414" i="212"/>
  <c r="AV414" i="212" s="1"/>
  <c r="AT438" i="212"/>
  <c r="AV438" i="212" s="1"/>
  <c r="AT413" i="212"/>
  <c r="AV413" i="212" s="1"/>
  <c r="AT357" i="212"/>
  <c r="AV357" i="212" s="1"/>
  <c r="AT358" i="212"/>
  <c r="AV358" i="212" s="1"/>
  <c r="AT310" i="212"/>
  <c r="AV310" i="212" s="1"/>
  <c r="AT227" i="212"/>
  <c r="AV227" i="212" s="1"/>
  <c r="AT264" i="212"/>
  <c r="AV264" i="212" s="1"/>
  <c r="AT273" i="212"/>
  <c r="AV273" i="212" s="1"/>
  <c r="AT206" i="212"/>
  <c r="AV206" i="212" s="1"/>
  <c r="AT289" i="212"/>
  <c r="AV289" i="212" s="1"/>
  <c r="AT133" i="212"/>
  <c r="AV133" i="212" s="1"/>
  <c r="AT120" i="212"/>
  <c r="AV120" i="212" s="1"/>
  <c r="AT186" i="212"/>
  <c r="AV186" i="212" s="1"/>
  <c r="AT117" i="212"/>
  <c r="AV117" i="212" s="1"/>
  <c r="AT30" i="212"/>
  <c r="AV30" i="212" s="1"/>
  <c r="AT84" i="212"/>
  <c r="AV84" i="212" s="1"/>
  <c r="AT148" i="212"/>
  <c r="AV148" i="212" s="1"/>
  <c r="AT12" i="212"/>
  <c r="AT149" i="212"/>
  <c r="AV149" i="212" s="1"/>
  <c r="AT501" i="212"/>
  <c r="AV501" i="212" s="1"/>
  <c r="AT498" i="212"/>
  <c r="AV498" i="212" s="1"/>
  <c r="AT442" i="212"/>
  <c r="AV442" i="212" s="1"/>
  <c r="AT514" i="212"/>
  <c r="AV514" i="212" s="1"/>
  <c r="AT424" i="212"/>
  <c r="AV424" i="212" s="1"/>
  <c r="AT404" i="212"/>
  <c r="AV404" i="212" s="1"/>
  <c r="AT353" i="212"/>
  <c r="AV353" i="212" s="1"/>
  <c r="AT356" i="212"/>
  <c r="AV356" i="212" s="1"/>
  <c r="AT306" i="212"/>
  <c r="AV306" i="212" s="1"/>
  <c r="AT223" i="212"/>
  <c r="AV223" i="212" s="1"/>
  <c r="AT256" i="212"/>
  <c r="AV256" i="212" s="1"/>
  <c r="AT267" i="212"/>
  <c r="AV267" i="212" s="1"/>
  <c r="AT202" i="212"/>
  <c r="AV202" i="212" s="1"/>
  <c r="AT263" i="212"/>
  <c r="AV263" i="212" s="1"/>
  <c r="AT201" i="212"/>
  <c r="AV201" i="212" s="1"/>
  <c r="AT116" i="212"/>
  <c r="AV116" i="212" s="1"/>
  <c r="AT178" i="212"/>
  <c r="AV178" i="212" s="1"/>
  <c r="AT110" i="212"/>
  <c r="AV110" i="212" s="1"/>
  <c r="AT297" i="212"/>
  <c r="AV297" i="212" s="1"/>
  <c r="AT43" i="212"/>
  <c r="AV43" i="212" s="1"/>
  <c r="AT16" i="212"/>
  <c r="AV16" i="212" s="1"/>
  <c r="AT107" i="212"/>
  <c r="AV107" i="212" s="1"/>
  <c r="AT420" i="212"/>
  <c r="AV420" i="212" s="1"/>
  <c r="AT511" i="212"/>
  <c r="AV511" i="212" s="1"/>
  <c r="AT482" i="212"/>
  <c r="AV482" i="212" s="1"/>
  <c r="AT475" i="212"/>
  <c r="AV475" i="212" s="1"/>
  <c r="AT411" i="212"/>
  <c r="AV411" i="212" s="1"/>
  <c r="AT406" i="212"/>
  <c r="AV406" i="212" s="1"/>
  <c r="AT392" i="212"/>
  <c r="AV392" i="212" s="1"/>
  <c r="AT382" i="212"/>
  <c r="AV382" i="212" s="1"/>
  <c r="AT327" i="212"/>
  <c r="AV327" i="212" s="1"/>
  <c r="AT472" i="212"/>
  <c r="AV472" i="212" s="1"/>
  <c r="AT287" i="212"/>
  <c r="AV287" i="212" s="1"/>
  <c r="AT200" i="212"/>
  <c r="AV200" i="212" s="1"/>
  <c r="AT259" i="212"/>
  <c r="AV259" i="212" s="1"/>
  <c r="AT277" i="212"/>
  <c r="AV277" i="212" s="1"/>
  <c r="AT180" i="212"/>
  <c r="AV180" i="212" s="1"/>
  <c r="AT226" i="212"/>
  <c r="AV226" i="212" s="1"/>
  <c r="AT158" i="212"/>
  <c r="AV158" i="212" s="1"/>
  <c r="AT90" i="212"/>
  <c r="AV90" i="212" s="1"/>
  <c r="AT159" i="212"/>
  <c r="AV159" i="212" s="1"/>
  <c r="AT91" i="212"/>
  <c r="AV91" i="212" s="1"/>
  <c r="AT196" i="212"/>
  <c r="AV196" i="212" s="1"/>
  <c r="AT40" i="212"/>
  <c r="AV40" i="212" s="1"/>
  <c r="AT140" i="212"/>
  <c r="AV140" i="212" s="1"/>
  <c r="AT505" i="212"/>
  <c r="AV505" i="212" s="1"/>
  <c r="AT123" i="212"/>
  <c r="AV123" i="212" s="1"/>
  <c r="AT507" i="212"/>
  <c r="AV507" i="212" s="1"/>
  <c r="AT478" i="212"/>
  <c r="AV478" i="212" s="1"/>
  <c r="AT468" i="212"/>
  <c r="AV468" i="212" s="1"/>
  <c r="AT405" i="212"/>
  <c r="AV405" i="212" s="1"/>
  <c r="AT399" i="212"/>
  <c r="AV399" i="212" s="1"/>
  <c r="AT388" i="212"/>
  <c r="AV388" i="212" s="1"/>
  <c r="AT378" i="212"/>
  <c r="AV378" i="212" s="1"/>
  <c r="AT369" i="212"/>
  <c r="AV369" i="212" s="1"/>
  <c r="AT352" i="212"/>
  <c r="AV352" i="212" s="1"/>
  <c r="AT280" i="212"/>
  <c r="AV280" i="212" s="1"/>
  <c r="AT197" i="212"/>
  <c r="AV197" i="212" s="1"/>
  <c r="AT251" i="212"/>
  <c r="AV251" i="212" s="1"/>
  <c r="AT262" i="212"/>
  <c r="AV262" i="212" s="1"/>
  <c r="AT341" i="212"/>
  <c r="AV341" i="212" s="1"/>
  <c r="AT222" i="212"/>
  <c r="AV222" i="212" s="1"/>
  <c r="AT137" i="212"/>
  <c r="AV137" i="212" s="1"/>
  <c r="AT86" i="212"/>
  <c r="AV86" i="212" s="1"/>
  <c r="AT156" i="212"/>
  <c r="AV156" i="212" s="1"/>
  <c r="AT87" i="212"/>
  <c r="AV87" i="212" s="1"/>
  <c r="AT194" i="212"/>
  <c r="AV194" i="212" s="1"/>
  <c r="AT47" i="212"/>
  <c r="AV47" i="212" s="1"/>
  <c r="AT115" i="212"/>
  <c r="AV115" i="212" s="1"/>
  <c r="AT81" i="212"/>
  <c r="AV81" i="212" s="1"/>
  <c r="AT46" i="212"/>
  <c r="AV46" i="212" s="1"/>
  <c r="AT199" i="212"/>
  <c r="AV199" i="212" s="1"/>
  <c r="AT23" i="212"/>
  <c r="AV23" i="212" s="1"/>
  <c r="AT452" i="212"/>
  <c r="AV452" i="212" s="1"/>
  <c r="AT379" i="212"/>
  <c r="AV379" i="212" s="1"/>
  <c r="AT451" i="212"/>
  <c r="AV451" i="212" s="1"/>
  <c r="AT381" i="212"/>
  <c r="AV381" i="212" s="1"/>
  <c r="AT278" i="212"/>
  <c r="AV278" i="212" s="1"/>
  <c r="AT362" i="212"/>
  <c r="AV362" i="212" s="1"/>
  <c r="AT330" i="212"/>
  <c r="AV330" i="212" s="1"/>
  <c r="AT134" i="212"/>
  <c r="AV134" i="212" s="1"/>
  <c r="AT167" i="212"/>
  <c r="AV167" i="212" s="1"/>
  <c r="AT157" i="212"/>
  <c r="AV157" i="212" s="1"/>
  <c r="AT494" i="212"/>
  <c r="AV494" i="212" s="1"/>
  <c r="AT491" i="212"/>
  <c r="AV491" i="212" s="1"/>
  <c r="AT401" i="212"/>
  <c r="AV401" i="212" s="1"/>
  <c r="AT354" i="212"/>
  <c r="AV354" i="212" s="1"/>
  <c r="AT219" i="212"/>
  <c r="AV219" i="212" s="1"/>
  <c r="AT246" i="212"/>
  <c r="AV246" i="212" s="1"/>
  <c r="AT255" i="212"/>
  <c r="AV255" i="212" s="1"/>
  <c r="AT109" i="212"/>
  <c r="AV109" i="212" s="1"/>
  <c r="AT106" i="212"/>
  <c r="AV106" i="212" s="1"/>
  <c r="AT13" i="212"/>
  <c r="AV13" i="212" s="1"/>
  <c r="AT490" i="212"/>
  <c r="AV490" i="212" s="1"/>
  <c r="AT429" i="212"/>
  <c r="AV429" i="212" s="1"/>
  <c r="AT397" i="212"/>
  <c r="AV397" i="212" s="1"/>
  <c r="AT350" i="212"/>
  <c r="AV350" i="212" s="1"/>
  <c r="AT212" i="212"/>
  <c r="AV212" i="212" s="1"/>
  <c r="AT238" i="212"/>
  <c r="AV238" i="212" s="1"/>
  <c r="AT247" i="212"/>
  <c r="AV247" i="212" s="1"/>
  <c r="AT105" i="212"/>
  <c r="AV105" i="212" s="1"/>
  <c r="AT102" i="212"/>
  <c r="AV102" i="212" s="1"/>
  <c r="AT17" i="212"/>
  <c r="AV17" i="212" s="1"/>
  <c r="AT111" i="212"/>
  <c r="AV111" i="212" s="1"/>
  <c r="AT519" i="212"/>
  <c r="AV519" i="212" s="1"/>
  <c r="AT483" i="212"/>
  <c r="AV483" i="212" s="1"/>
  <c r="AT417" i="212"/>
  <c r="AV417" i="212" s="1"/>
  <c r="AT393" i="212"/>
  <c r="AV393" i="212" s="1"/>
  <c r="AT337" i="212"/>
  <c r="AV337" i="212" s="1"/>
  <c r="AT208" i="212"/>
  <c r="AV208" i="212" s="1"/>
  <c r="AT323" i="212"/>
  <c r="AV323" i="212" s="1"/>
  <c r="AT239" i="212"/>
  <c r="AV239" i="212" s="1"/>
  <c r="AT101" i="212"/>
  <c r="AV101" i="212" s="1"/>
  <c r="AT98" i="212"/>
  <c r="AV98" i="212" s="1"/>
  <c r="AT50" i="212"/>
  <c r="AV50" i="212" s="1"/>
  <c r="AT21" i="212"/>
  <c r="AV21" i="212" s="1"/>
  <c r="AT515" i="212"/>
  <c r="AV515" i="212" s="1"/>
  <c r="AT479" i="212"/>
  <c r="AV479" i="212" s="1"/>
  <c r="AT409" i="212"/>
  <c r="AV409" i="212" s="1"/>
  <c r="AT389" i="212"/>
  <c r="AV389" i="212" s="1"/>
  <c r="AT328" i="212"/>
  <c r="AV328" i="212" s="1"/>
  <c r="AT204" i="212"/>
  <c r="AV204" i="212" s="1"/>
  <c r="AT279" i="212"/>
  <c r="AV279" i="212" s="1"/>
  <c r="AT230" i="212"/>
  <c r="AV230" i="212" s="1"/>
  <c r="AT94" i="212"/>
  <c r="AV94" i="212" s="1"/>
  <c r="AT95" i="212"/>
  <c r="AV95" i="212" s="1"/>
  <c r="AT25" i="212"/>
  <c r="AV25" i="212" s="1"/>
  <c r="AT131" i="212"/>
  <c r="AV131" i="212" s="1"/>
  <c r="AT500" i="212"/>
  <c r="AV500" i="212" s="1"/>
  <c r="AT464" i="212"/>
  <c r="AV464" i="212" s="1"/>
  <c r="AT395" i="212"/>
  <c r="AV395" i="212" s="1"/>
  <c r="AT374" i="212"/>
  <c r="AV374" i="212" s="1"/>
  <c r="AT340" i="212"/>
  <c r="AV340" i="212" s="1"/>
  <c r="AT193" i="212"/>
  <c r="AV193" i="212" s="1"/>
  <c r="AT254" i="212"/>
  <c r="AV254" i="212" s="1"/>
  <c r="AT218" i="212"/>
  <c r="AV218" i="212" s="1"/>
  <c r="AT82" i="212"/>
  <c r="AV82" i="212" s="1"/>
  <c r="AT83" i="212"/>
  <c r="AV83" i="212" s="1"/>
  <c r="AT29" i="212"/>
  <c r="AV29" i="212" s="1"/>
  <c r="AT496" i="212"/>
  <c r="AV496" i="212" s="1"/>
  <c r="AT460" i="212"/>
  <c r="AV460" i="212" s="1"/>
  <c r="AT391" i="212"/>
  <c r="AV391" i="212" s="1"/>
  <c r="AT370" i="212"/>
  <c r="AV370" i="212" s="1"/>
  <c r="AT373" i="212"/>
  <c r="AV373" i="212" s="1"/>
  <c r="AT189" i="212"/>
  <c r="AV189" i="212" s="1"/>
  <c r="AT318" i="212"/>
  <c r="AV318" i="212" s="1"/>
  <c r="AT211" i="212"/>
  <c r="AV211" i="212" s="1"/>
  <c r="AT75" i="212"/>
  <c r="AV75" i="212" s="1"/>
  <c r="AT76" i="212"/>
  <c r="AV76" i="212" s="1"/>
  <c r="AT85" i="212"/>
  <c r="AV85" i="212" s="1"/>
  <c r="AT492" i="212"/>
  <c r="AV492" i="212" s="1"/>
  <c r="AT456" i="212"/>
  <c r="AV456" i="212" s="1"/>
  <c r="AT387" i="212"/>
  <c r="AV387" i="212" s="1"/>
  <c r="AT367" i="212"/>
  <c r="AV367" i="212" s="1"/>
  <c r="AT343" i="212"/>
  <c r="AV343" i="212" s="1"/>
  <c r="AT185" i="212"/>
  <c r="AV185" i="212" s="1"/>
  <c r="AT281" i="212"/>
  <c r="AV281" i="212" s="1"/>
  <c r="AT207" i="212"/>
  <c r="AV207" i="212" s="1"/>
  <c r="AT71" i="212"/>
  <c r="AV71" i="212" s="1"/>
  <c r="AT72" i="212"/>
  <c r="AV72" i="212" s="1"/>
  <c r="AT493" i="212"/>
  <c r="AV493" i="212" s="1"/>
  <c r="AT427" i="212"/>
  <c r="AV427" i="212" s="1"/>
  <c r="AT403" i="212"/>
  <c r="AV403" i="212" s="1"/>
  <c r="AT372" i="212"/>
  <c r="AV372" i="212" s="1"/>
  <c r="AT299" i="212"/>
  <c r="AV299" i="212" s="1"/>
  <c r="AT292" i="212"/>
  <c r="AV292" i="212" s="1"/>
  <c r="AT191" i="212"/>
  <c r="AV191" i="212" s="1"/>
  <c r="AT171" i="212"/>
  <c r="AV171" i="212" s="1"/>
  <c r="AT153" i="212"/>
  <c r="AV153" i="212" s="1"/>
  <c r="AT151" i="212"/>
  <c r="AV151" i="212" s="1"/>
  <c r="AT24" i="212"/>
  <c r="AV24" i="212" s="1"/>
  <c r="AT471" i="212"/>
  <c r="AV471" i="212" s="1"/>
  <c r="AT489" i="212"/>
  <c r="AV489" i="212" s="1"/>
  <c r="AT425" i="212"/>
  <c r="AV425" i="212" s="1"/>
  <c r="AT400" i="212"/>
  <c r="AV400" i="212" s="1"/>
  <c r="AT364" i="212"/>
  <c r="AV364" i="212" s="1"/>
  <c r="AT295" i="212"/>
  <c r="AV295" i="212" s="1"/>
  <c r="AT271" i="212"/>
  <c r="AV271" i="212" s="1"/>
  <c r="AT187" i="212"/>
  <c r="AV187" i="212" s="1"/>
  <c r="AT146" i="212"/>
  <c r="AV146" i="212" s="1"/>
  <c r="AT150" i="212"/>
  <c r="AV150" i="212" s="1"/>
  <c r="AT145" i="212"/>
  <c r="AV145" i="212" s="1"/>
  <c r="AT92" i="212"/>
  <c r="AV92" i="212" s="1"/>
  <c r="AT467" i="212"/>
  <c r="AV467" i="212" s="1"/>
  <c r="AT433" i="212"/>
  <c r="AV433" i="212" s="1"/>
  <c r="AT272" i="212"/>
  <c r="AV272" i="212" s="1"/>
  <c r="AT315" i="212"/>
  <c r="AV315" i="212" s="1"/>
  <c r="AT205" i="212"/>
  <c r="AV205" i="212" s="1"/>
  <c r="AT54" i="212"/>
  <c r="AV54" i="212" s="1"/>
  <c r="AT398" i="212"/>
  <c r="AV398" i="212" s="1"/>
  <c r="AT463" i="212"/>
  <c r="AV463" i="212" s="1"/>
  <c r="AT407" i="212"/>
  <c r="AV407" i="212" s="1"/>
  <c r="AT324" i="212"/>
  <c r="AV324" i="212" s="1"/>
  <c r="AT304" i="212"/>
  <c r="AV304" i="212" s="1"/>
  <c r="AT192" i="212"/>
  <c r="AV192" i="212" s="1"/>
  <c r="AT66" i="212"/>
  <c r="AV66" i="212" s="1"/>
  <c r="AT59" i="212"/>
  <c r="AV59" i="212" s="1"/>
  <c r="AT423" i="212"/>
  <c r="AV423" i="212" s="1"/>
  <c r="AT166" i="212"/>
  <c r="AV166" i="212" s="1"/>
  <c r="AT274" i="212"/>
  <c r="AV274" i="212" s="1"/>
  <c r="AT459" i="212"/>
  <c r="AV459" i="212" s="1"/>
  <c r="AT476" i="212"/>
  <c r="AV476" i="212" s="1"/>
  <c r="AT305" i="212"/>
  <c r="AV305" i="212" s="1"/>
  <c r="AT244" i="212"/>
  <c r="AV244" i="212" s="1"/>
  <c r="AT190" i="212"/>
  <c r="AV190" i="212" s="1"/>
  <c r="AT455" i="212"/>
  <c r="AV455" i="212" s="1"/>
  <c r="AT461" i="212"/>
  <c r="AV461" i="212" s="1"/>
  <c r="AT303" i="212"/>
  <c r="AV303" i="212" s="1"/>
  <c r="AT236" i="212"/>
  <c r="AV236" i="212" s="1"/>
  <c r="AT170" i="212"/>
  <c r="AV170" i="212" s="1"/>
  <c r="AT70" i="212"/>
  <c r="AV70" i="212" s="1"/>
  <c r="AT449" i="212"/>
  <c r="AV449" i="212" s="1"/>
  <c r="AT363" i="212"/>
  <c r="AV363" i="212" s="1"/>
  <c r="AT309" i="212"/>
  <c r="AV309" i="212" s="1"/>
  <c r="AT203" i="212"/>
  <c r="AV203" i="212" s="1"/>
  <c r="AT68" i="212"/>
  <c r="AV68" i="212" s="1"/>
  <c r="AT122" i="212"/>
  <c r="AV122" i="212" s="1"/>
  <c r="AT339" i="212"/>
  <c r="AV339" i="212" s="1"/>
  <c r="AT114" i="212"/>
  <c r="AV114" i="212" s="1"/>
  <c r="AT445" i="212"/>
  <c r="AV445" i="212" s="1"/>
  <c r="AT359" i="212"/>
  <c r="AV359" i="212" s="1"/>
  <c r="AT307" i="212"/>
  <c r="AV307" i="212" s="1"/>
  <c r="AT322" i="212"/>
  <c r="AV322" i="212" s="1"/>
  <c r="AT64" i="212"/>
  <c r="AV64" i="212" s="1"/>
  <c r="AT336" i="212"/>
  <c r="AV336" i="212" s="1"/>
  <c r="AT437" i="212"/>
  <c r="AV437" i="212" s="1"/>
  <c r="AT441" i="212"/>
  <c r="AV441" i="212" s="1"/>
  <c r="AT355" i="212"/>
  <c r="AV355" i="212" s="1"/>
  <c r="AT286" i="212"/>
  <c r="AV286" i="212" s="1"/>
  <c r="AT312" i="212"/>
  <c r="AV312" i="212" s="1"/>
  <c r="AT61" i="212"/>
  <c r="AV61" i="212" s="1"/>
  <c r="AT139" i="212"/>
  <c r="AV139" i="212" s="1"/>
  <c r="AT284" i="212"/>
  <c r="AV284" i="212" s="1"/>
  <c r="AT301" i="212"/>
  <c r="AV301" i="212" s="1"/>
  <c r="AT243" i="212"/>
  <c r="AV243" i="212" s="1"/>
  <c r="AT432" i="212"/>
  <c r="AV432" i="212" s="1"/>
  <c r="AT347" i="212"/>
  <c r="AV347" i="212" s="1"/>
  <c r="AT294" i="212"/>
  <c r="AV294" i="212" s="1"/>
  <c r="AT174" i="212"/>
  <c r="AV174" i="212" s="1"/>
  <c r="AT173" i="212"/>
  <c r="AV173" i="212" s="1"/>
  <c r="AT88" i="212"/>
  <c r="AV88" i="212" s="1"/>
  <c r="AT454" i="212"/>
  <c r="AV454" i="212" s="1"/>
  <c r="AT269" i="212"/>
  <c r="AV269" i="212" s="1"/>
  <c r="AT176" i="212"/>
  <c r="AV176" i="212" s="1"/>
  <c r="AT127" i="212"/>
  <c r="AV127" i="212" s="1"/>
  <c r="AT15" i="212"/>
  <c r="AV15" i="212" s="1"/>
  <c r="AT386" i="212"/>
  <c r="AV386" i="212" s="1"/>
  <c r="AT345" i="212"/>
  <c r="AV345" i="212" s="1"/>
  <c r="AT224" i="212"/>
  <c r="AV224" i="212" s="1"/>
  <c r="AT169" i="212"/>
  <c r="AV169" i="212" s="1"/>
  <c r="AT126" i="212"/>
  <c r="AV126" i="212" s="1"/>
  <c r="AT265" i="212"/>
  <c r="AV265" i="212" s="1"/>
  <c r="AT360" i="212"/>
  <c r="AV360" i="212" s="1"/>
  <c r="AT19" i="212"/>
  <c r="AV19" i="212" s="1"/>
  <c r="AT383" i="212"/>
  <c r="AV383" i="212" s="1"/>
  <c r="AT342" i="212"/>
  <c r="AV342" i="212" s="1"/>
  <c r="AT220" i="212"/>
  <c r="AV220" i="212" s="1"/>
  <c r="AT161" i="212"/>
  <c r="AV161" i="212" s="1"/>
  <c r="AT165" i="212"/>
  <c r="AV165" i="212" s="1"/>
  <c r="AT179" i="212"/>
  <c r="AV179" i="212" s="1"/>
  <c r="AT485" i="212"/>
  <c r="AV485" i="212" s="1"/>
  <c r="AT384" i="212"/>
  <c r="AV384" i="212" s="1"/>
  <c r="AT319" i="212"/>
  <c r="AV319" i="212" s="1"/>
  <c r="AT67" i="212"/>
  <c r="AV67" i="212" s="1"/>
  <c r="AT89" i="212"/>
  <c r="AV89" i="212" s="1"/>
  <c r="AT481" i="212"/>
  <c r="AV481" i="212" s="1"/>
  <c r="AT380" i="212"/>
  <c r="AV380" i="212" s="1"/>
  <c r="AT257" i="212"/>
  <c r="AV257" i="212" s="1"/>
  <c r="AT60" i="212"/>
  <c r="AV60" i="212" s="1"/>
  <c r="AT100" i="212"/>
  <c r="AV100" i="212" s="1"/>
  <c r="AT346" i="212"/>
  <c r="AV346" i="212" s="1"/>
  <c r="AT39" i="212"/>
  <c r="AV39" i="212" s="1"/>
  <c r="AT474" i="212"/>
  <c r="AV474" i="212" s="1"/>
  <c r="AT302" i="212"/>
  <c r="AV302" i="212" s="1"/>
  <c r="AT291" i="212"/>
  <c r="AV291" i="212" s="1"/>
  <c r="AT488" i="212"/>
  <c r="AV488" i="212" s="1"/>
  <c r="AT195" i="212"/>
  <c r="AV195" i="212" s="1"/>
  <c r="AT183" i="212"/>
  <c r="AV183" i="212" s="1"/>
  <c r="AT276" i="212"/>
  <c r="AV276" i="212" s="1"/>
  <c r="AT250" i="212"/>
  <c r="AV250" i="212" s="1"/>
  <c r="AT184" i="212"/>
  <c r="AV184" i="212" s="1"/>
  <c r="AT235" i="212"/>
  <c r="AV235" i="212" s="1"/>
  <c r="AT486" i="212"/>
  <c r="AV486" i="212" s="1"/>
  <c r="AT182" i="212"/>
  <c r="AV182" i="212" s="1"/>
  <c r="AT228" i="212"/>
  <c r="AV228" i="212" s="1"/>
  <c r="AT55" i="212"/>
  <c r="AV55" i="212" s="1"/>
  <c r="AT325" i="212"/>
  <c r="AV325" i="212" s="1"/>
  <c r="AT241" i="212"/>
  <c r="AV241" i="212" s="1"/>
  <c r="AT477" i="212"/>
  <c r="AV477" i="212" s="1"/>
  <c r="AT394" i="212"/>
  <c r="AV394" i="212" s="1"/>
  <c r="AT56" i="212"/>
  <c r="AV56" i="212" s="1"/>
  <c r="AT138" i="212"/>
  <c r="AV138" i="212" s="1"/>
  <c r="AT396" i="212"/>
  <c r="AV396" i="212" s="1"/>
  <c r="AT154" i="212"/>
  <c r="AV154" i="212" s="1"/>
  <c r="AT143" i="212"/>
  <c r="AV143" i="212" s="1"/>
  <c r="AT142" i="212"/>
  <c r="AV142" i="212" s="1"/>
  <c r="AT506" i="212"/>
  <c r="AV506" i="212" s="1"/>
  <c r="AT93" i="212"/>
  <c r="AV93" i="212" s="1"/>
  <c r="AT390" i="212"/>
  <c r="AV390" i="212" s="1"/>
  <c r="AT175" i="212"/>
  <c r="AV175" i="212" s="1"/>
  <c r="AT415" i="212"/>
  <c r="AV415" i="212" s="1"/>
  <c r="AT376" i="212"/>
  <c r="AV376" i="212" s="1"/>
  <c r="AT141" i="212"/>
  <c r="AV141" i="212" s="1"/>
  <c r="AT499" i="212"/>
  <c r="AV499" i="212" s="1"/>
  <c r="AT155" i="212"/>
  <c r="AV155" i="212" s="1"/>
  <c r="AT366" i="212"/>
  <c r="AV366" i="212" s="1"/>
  <c r="AT20" i="212"/>
  <c r="AV20" i="212" s="1"/>
  <c r="AT497" i="212"/>
  <c r="AV497" i="212" s="1"/>
  <c r="U14" i="222"/>
  <c r="AR6" i="216"/>
  <c r="AN23" i="2" s="1"/>
  <c r="AO6" i="217"/>
  <c r="AK24" i="2" s="1"/>
  <c r="AP6" i="218"/>
  <c r="AL25" i="2" s="1"/>
  <c r="U256" i="222"/>
  <c r="U26" i="222"/>
  <c r="U99" i="222"/>
  <c r="U64" i="222"/>
  <c r="U137" i="222"/>
  <c r="U41" i="222"/>
  <c r="U56" i="222"/>
  <c r="U165" i="222"/>
  <c r="U12" i="222"/>
  <c r="U29" i="222"/>
  <c r="U148" i="222"/>
  <c r="U122" i="222"/>
  <c r="U465" i="222"/>
  <c r="U492" i="222"/>
  <c r="U516" i="222"/>
  <c r="U429" i="222"/>
  <c r="U456" i="222"/>
  <c r="U371" i="222"/>
  <c r="U357" i="222"/>
  <c r="U312" i="222"/>
  <c r="U313" i="222"/>
  <c r="U280" i="222"/>
  <c r="U243" i="222"/>
  <c r="U278" i="222"/>
  <c r="U183" i="222"/>
  <c r="U311" i="222"/>
  <c r="U169" i="222"/>
  <c r="U100" i="222"/>
  <c r="U150" i="222"/>
  <c r="U223" i="222"/>
  <c r="U98" i="222"/>
  <c r="U44" i="222"/>
  <c r="U34" i="222"/>
  <c r="U267" i="222"/>
  <c r="U461" i="222"/>
  <c r="U485" i="222"/>
  <c r="U512" i="222"/>
  <c r="U425" i="222"/>
  <c r="U449" i="222"/>
  <c r="U364" i="222"/>
  <c r="U353" i="222"/>
  <c r="U308" i="222"/>
  <c r="U358" i="222"/>
  <c r="U276" i="222"/>
  <c r="U240" i="222"/>
  <c r="U374" i="222"/>
  <c r="U180" i="222"/>
  <c r="U303" i="222"/>
  <c r="U281" i="222"/>
  <c r="U93" i="222"/>
  <c r="U143" i="222"/>
  <c r="U182" i="222"/>
  <c r="U95" i="222"/>
  <c r="U47" i="222"/>
  <c r="U73" i="222"/>
  <c r="U38" i="222"/>
  <c r="U301" i="222"/>
  <c r="U160" i="222"/>
  <c r="U457" i="222"/>
  <c r="U481" i="222"/>
  <c r="U508" i="222"/>
  <c r="U421" i="222"/>
  <c r="U445" i="222"/>
  <c r="U360" i="222"/>
  <c r="U350" i="222"/>
  <c r="U304" i="222"/>
  <c r="U348" i="222"/>
  <c r="U272" i="222"/>
  <c r="U237" i="222"/>
  <c r="U315" i="222"/>
  <c r="U176" i="222"/>
  <c r="U298" i="222"/>
  <c r="U279" i="222"/>
  <c r="U89" i="222"/>
  <c r="U139" i="222"/>
  <c r="U264" i="222"/>
  <c r="U91" i="222"/>
  <c r="U51" i="222"/>
  <c r="U77" i="222"/>
  <c r="U42" i="222"/>
  <c r="U193" i="222"/>
  <c r="U450" i="222"/>
  <c r="U477" i="222"/>
  <c r="U501" i="222"/>
  <c r="U418" i="222"/>
  <c r="U441" i="222"/>
  <c r="U356" i="222"/>
  <c r="U346" i="222"/>
  <c r="U297" i="222"/>
  <c r="U340" i="222"/>
  <c r="U268" i="222"/>
  <c r="U234" i="222"/>
  <c r="U294" i="222"/>
  <c r="U172" i="222"/>
  <c r="U286" i="222"/>
  <c r="U204" i="222"/>
  <c r="U85" i="222"/>
  <c r="U135" i="222"/>
  <c r="U208" i="222"/>
  <c r="U87" i="222"/>
  <c r="U55" i="222"/>
  <c r="U49" i="222"/>
  <c r="U199" i="222"/>
  <c r="U446" i="222"/>
  <c r="U473" i="222"/>
  <c r="U497" i="222"/>
  <c r="U414" i="222"/>
  <c r="U434" i="222"/>
  <c r="U349" i="222"/>
  <c r="U342" i="222"/>
  <c r="U293" i="222"/>
  <c r="U343" i="222"/>
  <c r="U265" i="222"/>
  <c r="U228" i="222"/>
  <c r="U282" i="222"/>
  <c r="U168" i="222"/>
  <c r="U277" i="222"/>
  <c r="U197" i="222"/>
  <c r="U81" i="222"/>
  <c r="U128" i="222"/>
  <c r="U189" i="222"/>
  <c r="U83" i="222"/>
  <c r="U58" i="222"/>
  <c r="U145" i="222"/>
  <c r="U53" i="222"/>
  <c r="U442" i="222"/>
  <c r="U466" i="222"/>
  <c r="U493" i="222"/>
  <c r="U410" i="222"/>
  <c r="U430" i="222"/>
  <c r="U345" i="222"/>
  <c r="U338" i="222"/>
  <c r="U289" i="222"/>
  <c r="U318" i="222"/>
  <c r="U261" i="222"/>
  <c r="U224" i="222"/>
  <c r="U252" i="222"/>
  <c r="U309" i="222"/>
  <c r="U275" i="222"/>
  <c r="U161" i="222"/>
  <c r="U78" i="222"/>
  <c r="U124" i="222"/>
  <c r="U163" i="222"/>
  <c r="U76" i="222"/>
  <c r="U97" i="222"/>
  <c r="U63" i="222"/>
  <c r="U438" i="222"/>
  <c r="U462" i="222"/>
  <c r="U489" i="222"/>
  <c r="U406" i="222"/>
  <c r="U426" i="222"/>
  <c r="U341" i="222"/>
  <c r="U331" i="222"/>
  <c r="U285" i="222"/>
  <c r="U284" i="222"/>
  <c r="U257" i="222"/>
  <c r="U220" i="222"/>
  <c r="U250" i="222"/>
  <c r="U296" i="222"/>
  <c r="U253" i="222"/>
  <c r="U157" i="222"/>
  <c r="U74" i="222"/>
  <c r="U120" i="222"/>
  <c r="U159" i="222"/>
  <c r="U288" i="222"/>
  <c r="U92" i="222"/>
  <c r="U178" i="222"/>
  <c r="U57" i="222"/>
  <c r="U60" i="222"/>
  <c r="U518" i="222"/>
  <c r="U435" i="222"/>
  <c r="U458" i="222"/>
  <c r="U486" i="222"/>
  <c r="U517" i="222"/>
  <c r="U422" i="222"/>
  <c r="U337" i="222"/>
  <c r="U327" i="222"/>
  <c r="U488" i="222"/>
  <c r="U388" i="222"/>
  <c r="U400" i="222"/>
  <c r="U213" i="222"/>
  <c r="U260" i="222"/>
  <c r="U269" i="222"/>
  <c r="U230" i="222"/>
  <c r="U153" i="222"/>
  <c r="U70" i="222"/>
  <c r="U116" i="222"/>
  <c r="U155" i="222"/>
  <c r="U239" i="222"/>
  <c r="U107" i="222"/>
  <c r="U126" i="222"/>
  <c r="U103" i="222"/>
  <c r="U46" i="222"/>
  <c r="U80" i="222"/>
  <c r="U499" i="222"/>
  <c r="U412" i="222"/>
  <c r="U432" i="222"/>
  <c r="U463" i="222"/>
  <c r="U494" i="222"/>
  <c r="U393" i="222"/>
  <c r="U391" i="222"/>
  <c r="U339" i="222"/>
  <c r="U389" i="222"/>
  <c r="U314" i="222"/>
  <c r="U366" i="222"/>
  <c r="U190" i="222"/>
  <c r="U217" i="222"/>
  <c r="U235" i="222"/>
  <c r="U207" i="222"/>
  <c r="U134" i="222"/>
  <c r="U290" i="222"/>
  <c r="U90" i="222"/>
  <c r="U132" i="222"/>
  <c r="U24" i="222"/>
  <c r="U133" i="222"/>
  <c r="U437" i="222"/>
  <c r="U495" i="222"/>
  <c r="U408" i="222"/>
  <c r="U428" i="222"/>
  <c r="U459" i="222"/>
  <c r="U490" i="222"/>
  <c r="U404" i="222"/>
  <c r="U387" i="222"/>
  <c r="U377" i="222"/>
  <c r="U373" i="222"/>
  <c r="U310" i="222"/>
  <c r="U354" i="222"/>
  <c r="U186" i="222"/>
  <c r="U214" i="222"/>
  <c r="U233" i="222"/>
  <c r="U203" i="222"/>
  <c r="U127" i="222"/>
  <c r="U227" i="222"/>
  <c r="U86" i="222"/>
  <c r="U129" i="222"/>
  <c r="U13" i="222"/>
  <c r="U31" i="222"/>
  <c r="U156" i="222"/>
  <c r="U476" i="222"/>
  <c r="U409" i="222"/>
  <c r="U468" i="222"/>
  <c r="U372" i="222"/>
  <c r="U367" i="222"/>
  <c r="U274" i="222"/>
  <c r="U195" i="222"/>
  <c r="U184" i="222"/>
  <c r="U162" i="222"/>
  <c r="U110" i="222"/>
  <c r="U39" i="222"/>
  <c r="U472" i="222"/>
  <c r="U405" i="222"/>
  <c r="U464" i="222"/>
  <c r="U365" i="222"/>
  <c r="U324" i="222"/>
  <c r="U262" i="222"/>
  <c r="U191" i="222"/>
  <c r="U177" i="222"/>
  <c r="U158" i="222"/>
  <c r="U106" i="222"/>
  <c r="U43" i="222"/>
  <c r="U469" i="222"/>
  <c r="U520" i="222"/>
  <c r="U460" i="222"/>
  <c r="U361" i="222"/>
  <c r="U320" i="222"/>
  <c r="U246" i="222"/>
  <c r="U187" i="222"/>
  <c r="U173" i="222"/>
  <c r="U154" i="222"/>
  <c r="U102" i="222"/>
  <c r="U50" i="222"/>
  <c r="U152" i="222"/>
  <c r="U431" i="222"/>
  <c r="U482" i="222"/>
  <c r="U415" i="222"/>
  <c r="U403" i="222"/>
  <c r="U363" i="222"/>
  <c r="U209" i="222"/>
  <c r="U247" i="222"/>
  <c r="U149" i="222"/>
  <c r="U109" i="222"/>
  <c r="U200" i="222"/>
  <c r="U54" i="222"/>
  <c r="U305" i="222"/>
  <c r="U505" i="222"/>
  <c r="U427" i="222"/>
  <c r="U478" i="222"/>
  <c r="U411" i="222"/>
  <c r="U381" i="222"/>
  <c r="U333" i="222"/>
  <c r="U205" i="222"/>
  <c r="U244" i="222"/>
  <c r="U146" i="222"/>
  <c r="U105" i="222"/>
  <c r="U166" i="222"/>
  <c r="U471" i="222"/>
  <c r="U423" i="222"/>
  <c r="U474" i="222"/>
  <c r="U407" i="222"/>
  <c r="U370" i="222"/>
  <c r="U325" i="222"/>
  <c r="U201" i="222"/>
  <c r="U241" i="222"/>
  <c r="U142" i="222"/>
  <c r="U101" i="222"/>
  <c r="U219" i="222"/>
  <c r="U88" i="222"/>
  <c r="U416" i="222"/>
  <c r="U467" i="222"/>
  <c r="U397" i="222"/>
  <c r="U347" i="222"/>
  <c r="U321" i="222"/>
  <c r="U194" i="222"/>
  <c r="U238" i="222"/>
  <c r="U138" i="222"/>
  <c r="U94" i="222"/>
  <c r="U496" i="222"/>
  <c r="U433" i="222"/>
  <c r="U375" i="222"/>
  <c r="U316" i="222"/>
  <c r="U287" i="222"/>
  <c r="U322" i="222"/>
  <c r="U336" i="222"/>
  <c r="U104" i="222"/>
  <c r="U236" i="222"/>
  <c r="U36" i="222"/>
  <c r="U71" i="222"/>
  <c r="U23" i="222"/>
  <c r="U514" i="222"/>
  <c r="U451" i="222"/>
  <c r="U513" i="222"/>
  <c r="U330" i="222"/>
  <c r="U420" i="222"/>
  <c r="U382" i="222"/>
  <c r="U255" i="222"/>
  <c r="U226" i="222"/>
  <c r="U66" i="222"/>
  <c r="U151" i="222"/>
  <c r="U40" i="222"/>
  <c r="U27" i="222"/>
  <c r="U510" i="222"/>
  <c r="U447" i="222"/>
  <c r="U509" i="222"/>
  <c r="U326" i="222"/>
  <c r="U335" i="222"/>
  <c r="U378" i="222"/>
  <c r="U229" i="222"/>
  <c r="U222" i="222"/>
  <c r="U59" i="222"/>
  <c r="U144" i="222"/>
  <c r="U30" i="222"/>
  <c r="U452" i="222"/>
  <c r="U362" i="222"/>
  <c r="U175" i="222"/>
  <c r="U119" i="222"/>
  <c r="U448" i="222"/>
  <c r="U329" i="222"/>
  <c r="U171" i="222"/>
  <c r="U115" i="222"/>
  <c r="U17" i="222"/>
  <c r="U118" i="222"/>
  <c r="U444" i="222"/>
  <c r="U323" i="222"/>
  <c r="U167" i="222"/>
  <c r="U112" i="222"/>
  <c r="U21" i="222"/>
  <c r="U440" i="222"/>
  <c r="U319" i="222"/>
  <c r="U392" i="222"/>
  <c r="U108" i="222"/>
  <c r="U25" i="222"/>
  <c r="U359" i="222"/>
  <c r="U506" i="222"/>
  <c r="U502" i="222"/>
  <c r="U332" i="222"/>
  <c r="U225" i="222"/>
  <c r="U248" i="222"/>
  <c r="U32" i="222"/>
  <c r="U503" i="222"/>
  <c r="U498" i="222"/>
  <c r="U396" i="222"/>
  <c r="U221" i="222"/>
  <c r="U174" i="222"/>
  <c r="U491" i="222"/>
  <c r="U483" i="222"/>
  <c r="U355" i="222"/>
  <c r="U210" i="222"/>
  <c r="U251" i="222"/>
  <c r="U484" i="222"/>
  <c r="U479" i="222"/>
  <c r="U401" i="222"/>
  <c r="U206" i="222"/>
  <c r="U212" i="222"/>
  <c r="U68" i="222"/>
  <c r="U454" i="222"/>
  <c r="U507" i="222"/>
  <c r="U383" i="222"/>
  <c r="U295" i="222"/>
  <c r="U258" i="222"/>
  <c r="U216" i="222"/>
  <c r="U114" i="222"/>
  <c r="U500" i="222"/>
  <c r="U379" i="222"/>
  <c r="U291" i="222"/>
  <c r="U344" i="222"/>
  <c r="U170" i="222"/>
  <c r="U61" i="222"/>
  <c r="U259" i="222"/>
  <c r="U511" i="222"/>
  <c r="U299" i="222"/>
  <c r="U254" i="222"/>
  <c r="U443" i="222"/>
  <c r="U352" i="222"/>
  <c r="U140" i="222"/>
  <c r="U111" i="222"/>
  <c r="U439" i="222"/>
  <c r="U328" i="222"/>
  <c r="U136" i="222"/>
  <c r="U15" i="222"/>
  <c r="U424" i="222"/>
  <c r="U270" i="222"/>
  <c r="U125" i="222"/>
  <c r="U417" i="222"/>
  <c r="U307" i="222"/>
  <c r="U121" i="222"/>
  <c r="U231" i="222"/>
  <c r="U413" i="222"/>
  <c r="U292" i="222"/>
  <c r="U117" i="222"/>
  <c r="U245" i="222"/>
  <c r="U455" i="222"/>
  <c r="U179" i="222"/>
  <c r="U475" i="222"/>
  <c r="U202" i="222"/>
  <c r="U398" i="222"/>
  <c r="U273" i="222"/>
  <c r="U395" i="222"/>
  <c r="U211" i="222"/>
  <c r="U218" i="222"/>
  <c r="U196" i="222"/>
  <c r="U192" i="222"/>
  <c r="U188" i="222"/>
  <c r="U123" i="222"/>
  <c r="U131" i="222"/>
  <c r="U480" i="222"/>
  <c r="U185" i="222"/>
  <c r="U519" i="222"/>
  <c r="U82" i="222"/>
  <c r="U515" i="222"/>
  <c r="U75" i="222"/>
  <c r="U380" i="222"/>
  <c r="U376" i="222"/>
  <c r="U390" i="222"/>
  <c r="U399" i="222"/>
  <c r="U384" i="222"/>
  <c r="U369" i="222"/>
  <c r="U386" i="222"/>
  <c r="U306" i="222"/>
  <c r="U302" i="222"/>
  <c r="U271" i="222"/>
  <c r="U394" i="222"/>
  <c r="U263" i="222"/>
  <c r="U20" i="222"/>
  <c r="U35" i="222"/>
  <c r="U16" i="222"/>
  <c r="I6" i="222"/>
  <c r="AO6" i="224"/>
  <c r="AK31" i="2" s="1"/>
  <c r="AR6" i="222"/>
  <c r="AN29" i="2" s="1"/>
  <c r="AK6" i="213"/>
  <c r="R6" i="215"/>
  <c r="AO6" i="218"/>
  <c r="AK25" i="2" s="1"/>
  <c r="S6" i="223"/>
  <c r="O30" i="2" s="1"/>
  <c r="AT13" i="209"/>
  <c r="AV13" i="209" s="1"/>
  <c r="X6" i="209"/>
  <c r="U94" i="213"/>
  <c r="AK6" i="215"/>
  <c r="R6" i="212"/>
  <c r="R6" i="220"/>
  <c r="AQ6" i="210"/>
  <c r="AM17" i="2" s="1"/>
  <c r="AV462" i="209"/>
  <c r="AV175" i="209"/>
  <c r="AV168" i="209"/>
  <c r="AV59" i="209"/>
  <c r="AK6" i="209"/>
  <c r="AT85" i="208"/>
  <c r="AV85" i="208" s="1"/>
  <c r="AA6" i="208"/>
  <c r="AQ6" i="209"/>
  <c r="AM16" i="2" s="1"/>
  <c r="U176" i="212"/>
  <c r="N6" i="212"/>
  <c r="U82" i="218"/>
  <c r="I6" i="218"/>
  <c r="U12" i="218"/>
  <c r="U29" i="218"/>
  <c r="U141" i="218"/>
  <c r="U131" i="218"/>
  <c r="U457" i="218"/>
  <c r="U481" i="218"/>
  <c r="U508" i="218"/>
  <c r="U421" i="218"/>
  <c r="U441" i="218"/>
  <c r="U343" i="218"/>
  <c r="U336" i="218"/>
  <c r="U488" i="218"/>
  <c r="U324" i="218"/>
  <c r="U325" i="218"/>
  <c r="U238" i="218"/>
  <c r="U228" i="218"/>
  <c r="U248" i="218"/>
  <c r="U163" i="218"/>
  <c r="U167" i="218"/>
  <c r="U168" i="218"/>
  <c r="U95" i="218"/>
  <c r="U188" i="218"/>
  <c r="U154" i="218"/>
  <c r="U51" i="218"/>
  <c r="U75" i="218"/>
  <c r="U114" i="218"/>
  <c r="U39" i="218"/>
  <c r="U38" i="218"/>
  <c r="U386" i="218"/>
  <c r="U471" i="218"/>
  <c r="U150" i="218"/>
  <c r="U71" i="218"/>
  <c r="U450" i="218"/>
  <c r="U477" i="218"/>
  <c r="U501" i="218"/>
  <c r="U418" i="218"/>
  <c r="U434" i="218"/>
  <c r="U339" i="218"/>
  <c r="U333" i="218"/>
  <c r="U437" i="218"/>
  <c r="AX437" i="218" s="1"/>
  <c r="U320" i="218"/>
  <c r="U321" i="218"/>
  <c r="U322" i="218"/>
  <c r="U454" i="218"/>
  <c r="U244" i="218"/>
  <c r="U159" i="218"/>
  <c r="U160" i="218"/>
  <c r="U161" i="218"/>
  <c r="U91" i="218"/>
  <c r="U137" i="218"/>
  <c r="U134" i="218"/>
  <c r="U173" i="218"/>
  <c r="U86" i="218"/>
  <c r="U116" i="218"/>
  <c r="U43" i="218"/>
  <c r="U128" i="218"/>
  <c r="U42" i="218"/>
  <c r="U301" i="218"/>
  <c r="U80" i="218"/>
  <c r="AX80" i="218" s="1"/>
  <c r="U446" i="218"/>
  <c r="U473" i="218"/>
  <c r="U497" i="218"/>
  <c r="U414" i="218"/>
  <c r="U430" i="218"/>
  <c r="U332" i="218"/>
  <c r="U329" i="218"/>
  <c r="U399" i="218"/>
  <c r="U313" i="218"/>
  <c r="U314" i="218"/>
  <c r="U315" i="218"/>
  <c r="U323" i="218"/>
  <c r="AX323" i="218" s="1"/>
  <c r="U240" i="218"/>
  <c r="U155" i="218"/>
  <c r="U156" i="218"/>
  <c r="U157" i="218"/>
  <c r="U87" i="218"/>
  <c r="U133" i="218"/>
  <c r="U127" i="218"/>
  <c r="U138" i="218"/>
  <c r="U101" i="218"/>
  <c r="U143" i="218"/>
  <c r="U97" i="218"/>
  <c r="U442" i="218"/>
  <c r="U466" i="218"/>
  <c r="U493" i="218"/>
  <c r="U410" i="218"/>
  <c r="U426" i="218"/>
  <c r="U328" i="218"/>
  <c r="U404" i="218"/>
  <c r="U395" i="218"/>
  <c r="U309" i="218"/>
  <c r="U310" i="218"/>
  <c r="U311" i="218"/>
  <c r="U319" i="218"/>
  <c r="U236" i="218"/>
  <c r="U151" i="218"/>
  <c r="U199" i="218"/>
  <c r="U153" i="218"/>
  <c r="U83" i="218"/>
  <c r="U126" i="218"/>
  <c r="U123" i="218"/>
  <c r="U231" i="218"/>
  <c r="U438" i="218"/>
  <c r="U462" i="218"/>
  <c r="U489" i="218"/>
  <c r="U517" i="218"/>
  <c r="U422" i="218"/>
  <c r="U406" i="218"/>
  <c r="U398" i="218"/>
  <c r="U391" i="218"/>
  <c r="U305" i="218"/>
  <c r="U306" i="218"/>
  <c r="U307" i="218"/>
  <c r="U316" i="218"/>
  <c r="U229" i="218"/>
  <c r="U144" i="218"/>
  <c r="U165" i="218"/>
  <c r="U149" i="218"/>
  <c r="U76" i="218"/>
  <c r="U122" i="218"/>
  <c r="U119" i="218"/>
  <c r="U226" i="218"/>
  <c r="U318" i="218"/>
  <c r="U518" i="218"/>
  <c r="U435" i="218"/>
  <c r="U458" i="218"/>
  <c r="U486" i="218"/>
  <c r="U513" i="218"/>
  <c r="U415" i="218"/>
  <c r="U401" i="218"/>
  <c r="U394" i="218"/>
  <c r="U387" i="218"/>
  <c r="U298" i="218"/>
  <c r="U302" i="218"/>
  <c r="U303" i="218"/>
  <c r="U312" i="218"/>
  <c r="U352" i="218"/>
  <c r="U140" i="218"/>
  <c r="U233" i="218"/>
  <c r="U146" i="218"/>
  <c r="U72" i="218"/>
  <c r="U118" i="218"/>
  <c r="U115" i="218"/>
  <c r="U162" i="218"/>
  <c r="U145" i="218"/>
  <c r="U284" i="218"/>
  <c r="U514" i="218"/>
  <c r="U431" i="218"/>
  <c r="U451" i="218"/>
  <c r="U482" i="218"/>
  <c r="U509" i="218"/>
  <c r="U411" i="218"/>
  <c r="U397" i="218"/>
  <c r="U390" i="218"/>
  <c r="U384" i="218"/>
  <c r="U294" i="218"/>
  <c r="U299" i="218"/>
  <c r="U296" i="218"/>
  <c r="AX296" i="218" s="1"/>
  <c r="U308" i="218"/>
  <c r="U223" i="218"/>
  <c r="U227" i="218"/>
  <c r="U225" i="218"/>
  <c r="U142" i="218"/>
  <c r="U68" i="218"/>
  <c r="U111" i="218"/>
  <c r="U112" i="218"/>
  <c r="U124" i="218"/>
  <c r="U26" i="218"/>
  <c r="U491" i="218"/>
  <c r="U519" i="218"/>
  <c r="U424" i="218"/>
  <c r="U455" i="218"/>
  <c r="U479" i="218"/>
  <c r="AX479" i="218" s="1"/>
  <c r="U381" i="218"/>
  <c r="U370" i="218"/>
  <c r="AX370" i="218" s="1"/>
  <c r="U360" i="218"/>
  <c r="AX360" i="218" s="1"/>
  <c r="U357" i="218"/>
  <c r="AX357" i="218" s="1"/>
  <c r="U264" i="218"/>
  <c r="U272" i="218"/>
  <c r="U269" i="218"/>
  <c r="U282" i="218"/>
  <c r="U197" i="218"/>
  <c r="U205" i="218"/>
  <c r="U202" i="218"/>
  <c r="U129" i="218"/>
  <c r="U218" i="218"/>
  <c r="U84" i="218"/>
  <c r="U85" i="218"/>
  <c r="U32" i="218"/>
  <c r="U109" i="218"/>
  <c r="U182" i="218"/>
  <c r="AX182" i="218" s="1"/>
  <c r="U420" i="218"/>
  <c r="U33" i="218"/>
  <c r="U484" i="218"/>
  <c r="U515" i="218"/>
  <c r="U417" i="218"/>
  <c r="U452" i="218"/>
  <c r="U475" i="218"/>
  <c r="U377" i="218"/>
  <c r="U367" i="218"/>
  <c r="U356" i="218"/>
  <c r="U353" i="218"/>
  <c r="U260" i="218"/>
  <c r="U268" i="218"/>
  <c r="U262" i="218"/>
  <c r="U278" i="218"/>
  <c r="U193" i="218"/>
  <c r="U201" i="218"/>
  <c r="U195" i="218"/>
  <c r="U125" i="218"/>
  <c r="U207" i="218"/>
  <c r="U77" i="218"/>
  <c r="U81" i="218"/>
  <c r="U36" i="218"/>
  <c r="U120" i="218"/>
  <c r="U412" i="218"/>
  <c r="U474" i="218"/>
  <c r="U445" i="218"/>
  <c r="U348" i="218"/>
  <c r="U346" i="218"/>
  <c r="U276" i="218"/>
  <c r="U293" i="218"/>
  <c r="U234" i="218"/>
  <c r="U176" i="218"/>
  <c r="U192" i="218"/>
  <c r="U78" i="218"/>
  <c r="U30" i="218"/>
  <c r="U408" i="218"/>
  <c r="U467" i="218"/>
  <c r="U407" i="218"/>
  <c r="U344" i="218"/>
  <c r="AX344" i="218" s="1"/>
  <c r="U342" i="218"/>
  <c r="U265" i="218"/>
  <c r="U289" i="218"/>
  <c r="U224" i="218"/>
  <c r="U172" i="218"/>
  <c r="U158" i="218"/>
  <c r="U74" i="218"/>
  <c r="U34" i="218"/>
  <c r="U511" i="218"/>
  <c r="U463" i="218"/>
  <c r="U400" i="218"/>
  <c r="AX400" i="218" s="1"/>
  <c r="U340" i="218"/>
  <c r="U338" i="218"/>
  <c r="U261" i="218"/>
  <c r="U285" i="218"/>
  <c r="U220" i="218"/>
  <c r="U222" i="218"/>
  <c r="U152" i="218"/>
  <c r="U70" i="218"/>
  <c r="U505" i="218"/>
  <c r="U507" i="218"/>
  <c r="U459" i="218"/>
  <c r="U396" i="218"/>
  <c r="U383" i="218"/>
  <c r="U331" i="218"/>
  <c r="U257" i="218"/>
  <c r="U274" i="218"/>
  <c r="U213" i="218"/>
  <c r="U211" i="218"/>
  <c r="U250" i="218"/>
  <c r="U66" i="218"/>
  <c r="U52" i="218"/>
  <c r="U500" i="218"/>
  <c r="U448" i="218"/>
  <c r="U392" i="218"/>
  <c r="U379" i="218"/>
  <c r="U327" i="218"/>
  <c r="U253" i="218"/>
  <c r="U270" i="218"/>
  <c r="U209" i="218"/>
  <c r="U139" i="218"/>
  <c r="AX139" i="218" s="1"/>
  <c r="U107" i="218"/>
  <c r="U59" i="218"/>
  <c r="U496" i="218"/>
  <c r="U444" i="218"/>
  <c r="U388" i="218"/>
  <c r="U375" i="218"/>
  <c r="U290" i="218"/>
  <c r="U246" i="218"/>
  <c r="U263" i="218"/>
  <c r="U194" i="218"/>
  <c r="AX194" i="218" s="1"/>
  <c r="U136" i="218"/>
  <c r="U103" i="218"/>
  <c r="U55" i="218"/>
  <c r="U56" i="218"/>
  <c r="U14" i="218"/>
  <c r="U510" i="218"/>
  <c r="U492" i="218"/>
  <c r="U440" i="218"/>
  <c r="U373" i="218"/>
  <c r="U371" i="218"/>
  <c r="U286" i="218"/>
  <c r="U242" i="218"/>
  <c r="U259" i="218"/>
  <c r="U190" i="218"/>
  <c r="U132" i="218"/>
  <c r="U99" i="218"/>
  <c r="U63" i="218"/>
  <c r="U46" i="218"/>
  <c r="U18" i="218"/>
  <c r="U506" i="218"/>
  <c r="U485" i="218"/>
  <c r="U433" i="218"/>
  <c r="U366" i="218"/>
  <c r="U364" i="218"/>
  <c r="U279" i="218"/>
  <c r="U292" i="218"/>
  <c r="U255" i="218"/>
  <c r="U186" i="218"/>
  <c r="U121" i="218"/>
  <c r="U92" i="218"/>
  <c r="AX92" i="218" s="1"/>
  <c r="U90" i="218"/>
  <c r="U476" i="218"/>
  <c r="U428" i="218"/>
  <c r="U494" i="218"/>
  <c r="U393" i="218"/>
  <c r="AX393" i="218" s="1"/>
  <c r="U330" i="218"/>
  <c r="U245" i="218"/>
  <c r="U258" i="218"/>
  <c r="U204" i="218"/>
  <c r="AX204" i="218" s="1"/>
  <c r="U217" i="218"/>
  <c r="U98" i="218"/>
  <c r="U58" i="218"/>
  <c r="U40" i="218"/>
  <c r="U94" i="218"/>
  <c r="U267" i="218"/>
  <c r="U472" i="218"/>
  <c r="U413" i="218"/>
  <c r="U490" i="218"/>
  <c r="U389" i="218"/>
  <c r="U326" i="218"/>
  <c r="U241" i="218"/>
  <c r="U254" i="218"/>
  <c r="U200" i="218"/>
  <c r="U214" i="218"/>
  <c r="U64" i="218"/>
  <c r="U184" i="218"/>
  <c r="U44" i="218"/>
  <c r="U478" i="218"/>
  <c r="U355" i="218"/>
  <c r="U280" i="218"/>
  <c r="U166" i="218"/>
  <c r="U203" i="218"/>
  <c r="U19" i="218"/>
  <c r="U503" i="218"/>
  <c r="U429" i="218"/>
  <c r="U349" i="218"/>
  <c r="U288" i="218"/>
  <c r="AX288" i="218" s="1"/>
  <c r="U179" i="218"/>
  <c r="U499" i="218"/>
  <c r="U425" i="218"/>
  <c r="U345" i="218"/>
  <c r="U281" i="218"/>
  <c r="U175" i="218"/>
  <c r="U73" i="218"/>
  <c r="U27" i="218"/>
  <c r="U495" i="218"/>
  <c r="U502" i="218"/>
  <c r="U341" i="218"/>
  <c r="U277" i="218"/>
  <c r="U171" i="218"/>
  <c r="U69" i="218"/>
  <c r="U105" i="218"/>
  <c r="U480" i="218"/>
  <c r="U498" i="218"/>
  <c r="U337" i="218"/>
  <c r="U273" i="218"/>
  <c r="U221" i="218"/>
  <c r="U65" i="218"/>
  <c r="U148" i="218"/>
  <c r="U469" i="218"/>
  <c r="U483" i="218"/>
  <c r="U380" i="218"/>
  <c r="U247" i="218"/>
  <c r="U210" i="218"/>
  <c r="U177" i="218"/>
  <c r="U216" i="218"/>
  <c r="U465" i="218"/>
  <c r="U468" i="218"/>
  <c r="U376" i="218"/>
  <c r="U243" i="218"/>
  <c r="U206" i="218"/>
  <c r="U108" i="218"/>
  <c r="U461" i="218"/>
  <c r="U464" i="218"/>
  <c r="AX464" i="218" s="1"/>
  <c r="U372" i="218"/>
  <c r="U239" i="218"/>
  <c r="U191" i="218"/>
  <c r="U104" i="218"/>
  <c r="U135" i="218"/>
  <c r="U427" i="218"/>
  <c r="U460" i="218"/>
  <c r="U365" i="218"/>
  <c r="U235" i="218"/>
  <c r="U187" i="218"/>
  <c r="U100" i="218"/>
  <c r="U16" i="218"/>
  <c r="U335" i="218"/>
  <c r="U37" i="218"/>
  <c r="U443" i="218"/>
  <c r="U358" i="218"/>
  <c r="U271" i="218"/>
  <c r="U219" i="218"/>
  <c r="U110" i="218"/>
  <c r="U35" i="218"/>
  <c r="U520" i="218"/>
  <c r="U295" i="218"/>
  <c r="U53" i="218"/>
  <c r="AX53" i="218" s="1"/>
  <c r="U516" i="218"/>
  <c r="U291" i="218"/>
  <c r="U49" i="218"/>
  <c r="U512" i="218"/>
  <c r="U287" i="218"/>
  <c r="U196" i="218"/>
  <c r="U456" i="218"/>
  <c r="U304" i="218"/>
  <c r="U88" i="218"/>
  <c r="U449" i="218"/>
  <c r="AX449" i="218" s="1"/>
  <c r="U297" i="218"/>
  <c r="AX297" i="218" s="1"/>
  <c r="U93" i="218"/>
  <c r="U22" i="218"/>
  <c r="U362" i="218"/>
  <c r="U251" i="218"/>
  <c r="U89" i="218"/>
  <c r="U15" i="218"/>
  <c r="U41" i="218"/>
  <c r="U354" i="218"/>
  <c r="U212" i="218"/>
  <c r="U23" i="218"/>
  <c r="U48" i="218"/>
  <c r="U347" i="218"/>
  <c r="AX347" i="218" s="1"/>
  <c r="U208" i="218"/>
  <c r="U359" i="218"/>
  <c r="U170" i="218"/>
  <c r="U47" i="218"/>
  <c r="U423" i="218"/>
  <c r="U361" i="218"/>
  <c r="U183" i="218"/>
  <c r="U50" i="218"/>
  <c r="U256" i="218"/>
  <c r="U54" i="218"/>
  <c r="U252" i="218"/>
  <c r="U237" i="218"/>
  <c r="AX237" i="218" s="1"/>
  <c r="U20" i="218"/>
  <c r="U230" i="218"/>
  <c r="U24" i="218"/>
  <c r="U189" i="218"/>
  <c r="U31" i="218"/>
  <c r="U185" i="218"/>
  <c r="U178" i="218"/>
  <c r="U403" i="218"/>
  <c r="U174" i="218"/>
  <c r="U369" i="218"/>
  <c r="U409" i="218"/>
  <c r="U61" i="218"/>
  <c r="U405" i="218"/>
  <c r="U57" i="218"/>
  <c r="U363" i="218"/>
  <c r="U350" i="218"/>
  <c r="U275" i="218"/>
  <c r="U180" i="218"/>
  <c r="U117" i="218"/>
  <c r="U106" i="218"/>
  <c r="U102" i="218"/>
  <c r="U17" i="218"/>
  <c r="U13" i="218"/>
  <c r="U25" i="218"/>
  <c r="U439" i="218"/>
  <c r="U416" i="218"/>
  <c r="U447" i="218"/>
  <c r="AX447" i="218" s="1"/>
  <c r="U432" i="218"/>
  <c r="U382" i="218"/>
  <c r="U378" i="218"/>
  <c r="U374" i="218"/>
  <c r="U21" i="218"/>
  <c r="AT40" i="220"/>
  <c r="AV40" i="220" s="1"/>
  <c r="X6" i="220"/>
  <c r="U98" i="219"/>
  <c r="U108" i="219"/>
  <c r="U106" i="219"/>
  <c r="U480" i="219"/>
  <c r="U511" i="219"/>
  <c r="U413" i="219"/>
  <c r="U455" i="219"/>
  <c r="U479" i="219"/>
  <c r="U379" i="219"/>
  <c r="U384" i="219"/>
  <c r="U396" i="219"/>
  <c r="U397" i="219"/>
  <c r="U301" i="219"/>
  <c r="U236" i="219"/>
  <c r="U252" i="219"/>
  <c r="U167" i="219"/>
  <c r="U202" i="219"/>
  <c r="U231" i="219"/>
  <c r="U150" i="219"/>
  <c r="U170" i="219"/>
  <c r="U122" i="219"/>
  <c r="U139" i="219"/>
  <c r="U13" i="219"/>
  <c r="U35" i="219"/>
  <c r="U93" i="219"/>
  <c r="U127" i="219"/>
  <c r="U335" i="219"/>
  <c r="U472" i="219"/>
  <c r="U500" i="219"/>
  <c r="U405" i="219"/>
  <c r="U448" i="219"/>
  <c r="U468" i="219"/>
  <c r="U371" i="219"/>
  <c r="U376" i="219"/>
  <c r="U388" i="219"/>
  <c r="U389" i="219"/>
  <c r="U325" i="219"/>
  <c r="U225" i="219"/>
  <c r="U241" i="219"/>
  <c r="U156" i="219"/>
  <c r="U191" i="219"/>
  <c r="U306" i="219"/>
  <c r="U262" i="219"/>
  <c r="U163" i="219"/>
  <c r="U111" i="219"/>
  <c r="U128" i="219"/>
  <c r="U21" i="219"/>
  <c r="U83" i="219"/>
  <c r="U15" i="219"/>
  <c r="U119" i="219"/>
  <c r="U132" i="219"/>
  <c r="U14" i="219"/>
  <c r="U469" i="219"/>
  <c r="U496" i="219"/>
  <c r="U505" i="219"/>
  <c r="U444" i="219"/>
  <c r="U464" i="219"/>
  <c r="U364" i="219"/>
  <c r="U372" i="219"/>
  <c r="U381" i="219"/>
  <c r="U382" i="219"/>
  <c r="U308" i="219"/>
  <c r="U221" i="219"/>
  <c r="U237" i="219"/>
  <c r="U152" i="219"/>
  <c r="U187" i="219"/>
  <c r="U302" i="219"/>
  <c r="U258" i="219"/>
  <c r="U159" i="219"/>
  <c r="U107" i="219"/>
  <c r="U124" i="219"/>
  <c r="U25" i="219"/>
  <c r="U87" i="219"/>
  <c r="U19" i="219"/>
  <c r="U148" i="219"/>
  <c r="U18" i="219"/>
  <c r="U465" i="219"/>
  <c r="U492" i="219"/>
  <c r="U471" i="219"/>
  <c r="U440" i="219"/>
  <c r="U460" i="219"/>
  <c r="U360" i="219"/>
  <c r="U365" i="219"/>
  <c r="U377" i="219"/>
  <c r="U378" i="219"/>
  <c r="U304" i="219"/>
  <c r="U329" i="219"/>
  <c r="U230" i="219"/>
  <c r="U145" i="219"/>
  <c r="U183" i="219"/>
  <c r="U299" i="219"/>
  <c r="U254" i="219"/>
  <c r="U155" i="219"/>
  <c r="U103" i="219"/>
  <c r="U120" i="219"/>
  <c r="U32" i="219"/>
  <c r="U51" i="219"/>
  <c r="U91" i="219"/>
  <c r="U23" i="219"/>
  <c r="U22" i="219"/>
  <c r="I6" i="219"/>
  <c r="U461" i="219"/>
  <c r="U485" i="219"/>
  <c r="U520" i="219"/>
  <c r="U433" i="219"/>
  <c r="U456" i="219"/>
  <c r="U356" i="219"/>
  <c r="U361" i="219"/>
  <c r="U373" i="219"/>
  <c r="U374" i="219"/>
  <c r="U297" i="219"/>
  <c r="U321" i="219"/>
  <c r="U226" i="219"/>
  <c r="U318" i="219"/>
  <c r="U180" i="219"/>
  <c r="U287" i="219"/>
  <c r="U296" i="219"/>
  <c r="U151" i="219"/>
  <c r="U99" i="219"/>
  <c r="U116" i="219"/>
  <c r="U36" i="219"/>
  <c r="U59" i="219"/>
  <c r="U95" i="219"/>
  <c r="U27" i="219"/>
  <c r="U233" i="219"/>
  <c r="U26" i="219"/>
  <c r="U457" i="219"/>
  <c r="U481" i="219"/>
  <c r="U516" i="219"/>
  <c r="U429" i="219"/>
  <c r="U449" i="219"/>
  <c r="U349" i="219"/>
  <c r="U357" i="219"/>
  <c r="U366" i="219"/>
  <c r="U370" i="219"/>
  <c r="U293" i="219"/>
  <c r="U314" i="219"/>
  <c r="U222" i="219"/>
  <c r="U295" i="219"/>
  <c r="U176" i="219"/>
  <c r="U243" i="219"/>
  <c r="U246" i="219"/>
  <c r="U144" i="219"/>
  <c r="U92" i="219"/>
  <c r="U109" i="219"/>
  <c r="U40" i="219"/>
  <c r="U30" i="219"/>
  <c r="U12" i="219"/>
  <c r="U33" i="219"/>
  <c r="U80" i="219"/>
  <c r="U450" i="219"/>
  <c r="U477" i="219"/>
  <c r="U512" i="219"/>
  <c r="U425" i="219"/>
  <c r="U445" i="219"/>
  <c r="U345" i="219"/>
  <c r="U353" i="219"/>
  <c r="U362" i="219"/>
  <c r="U367" i="219"/>
  <c r="U289" i="219"/>
  <c r="U312" i="219"/>
  <c r="U218" i="219"/>
  <c r="U288" i="219"/>
  <c r="U172" i="219"/>
  <c r="U211" i="219"/>
  <c r="U234" i="219"/>
  <c r="U280" i="219"/>
  <c r="U88" i="219"/>
  <c r="U105" i="219"/>
  <c r="U34" i="219"/>
  <c r="U37" i="219"/>
  <c r="U216" i="219"/>
  <c r="U514" i="219"/>
  <c r="U431" i="219"/>
  <c r="U451" i="219"/>
  <c r="U489" i="219"/>
  <c r="U517" i="219"/>
  <c r="U422" i="219"/>
  <c r="U322" i="219"/>
  <c r="U331" i="219"/>
  <c r="U339" i="219"/>
  <c r="U344" i="219"/>
  <c r="U270" i="219"/>
  <c r="U290" i="219"/>
  <c r="U205" i="219"/>
  <c r="U247" i="219"/>
  <c r="U149" i="219"/>
  <c r="U188" i="219"/>
  <c r="U204" i="219"/>
  <c r="U219" i="219"/>
  <c r="U65" i="219"/>
  <c r="U82" i="219"/>
  <c r="U63" i="219"/>
  <c r="U43" i="219"/>
  <c r="U61" i="219"/>
  <c r="U510" i="219"/>
  <c r="U427" i="219"/>
  <c r="U447" i="219"/>
  <c r="U486" i="219"/>
  <c r="U513" i="219"/>
  <c r="U415" i="219"/>
  <c r="U315" i="219"/>
  <c r="U327" i="219"/>
  <c r="U332" i="219"/>
  <c r="U340" i="219"/>
  <c r="U263" i="219"/>
  <c r="U286" i="219"/>
  <c r="U201" i="219"/>
  <c r="U235" i="219"/>
  <c r="U310" i="219"/>
  <c r="U184" i="219"/>
  <c r="U200" i="219"/>
  <c r="U227" i="219"/>
  <c r="U58" i="219"/>
  <c r="U75" i="219"/>
  <c r="U66" i="219"/>
  <c r="U70" i="219"/>
  <c r="U435" i="219"/>
  <c r="U501" i="219"/>
  <c r="U475" i="219"/>
  <c r="U391" i="219"/>
  <c r="U320" i="219"/>
  <c r="U259" i="219"/>
  <c r="U213" i="219"/>
  <c r="U168" i="219"/>
  <c r="U154" i="219"/>
  <c r="U137" i="219"/>
  <c r="U67" i="219"/>
  <c r="U76" i="219"/>
  <c r="U182" i="219"/>
  <c r="U423" i="219"/>
  <c r="U497" i="219"/>
  <c r="U441" i="219"/>
  <c r="U387" i="219"/>
  <c r="U313" i="219"/>
  <c r="U255" i="219"/>
  <c r="U209" i="219"/>
  <c r="U161" i="219"/>
  <c r="U143" i="219"/>
  <c r="U133" i="219"/>
  <c r="U60" i="219"/>
  <c r="AX60" i="219" s="1"/>
  <c r="U97" i="219"/>
  <c r="U416" i="219"/>
  <c r="U493" i="219"/>
  <c r="U434" i="219"/>
  <c r="AX434" i="219" s="1"/>
  <c r="U380" i="219"/>
  <c r="U406" i="219"/>
  <c r="U251" i="219"/>
  <c r="U194" i="219"/>
  <c r="U157" i="219"/>
  <c r="U291" i="219"/>
  <c r="U126" i="219"/>
  <c r="U56" i="219"/>
  <c r="U123" i="219"/>
  <c r="U284" i="219"/>
  <c r="U412" i="219"/>
  <c r="U482" i="219"/>
  <c r="U430" i="219"/>
  <c r="U350" i="219"/>
  <c r="U401" i="219"/>
  <c r="U248" i="219"/>
  <c r="U190" i="219"/>
  <c r="U153" i="219"/>
  <c r="U224" i="219"/>
  <c r="U118" i="219"/>
  <c r="U52" i="219"/>
  <c r="U16" i="219"/>
  <c r="U81" i="219"/>
  <c r="U250" i="219"/>
  <c r="U408" i="219"/>
  <c r="U478" i="219"/>
  <c r="U426" i="219"/>
  <c r="U346" i="219"/>
  <c r="U393" i="219"/>
  <c r="U244" i="219"/>
  <c r="U186" i="219"/>
  <c r="U292" i="219"/>
  <c r="U212" i="219"/>
  <c r="U84" i="219"/>
  <c r="U48" i="219"/>
  <c r="U20" i="219"/>
  <c r="U519" i="219"/>
  <c r="U474" i="219"/>
  <c r="U411" i="219"/>
  <c r="U342" i="219"/>
  <c r="U363" i="219"/>
  <c r="U240" i="219"/>
  <c r="U179" i="219"/>
  <c r="U281" i="219"/>
  <c r="U208" i="219"/>
  <c r="U77" i="219"/>
  <c r="U17" i="219"/>
  <c r="U24" i="219"/>
  <c r="U85" i="219"/>
  <c r="U403" i="219"/>
  <c r="U29" i="219"/>
  <c r="U515" i="219"/>
  <c r="U467" i="219"/>
  <c r="U407" i="219"/>
  <c r="U338" i="219"/>
  <c r="U359" i="219"/>
  <c r="U229" i="219"/>
  <c r="U175" i="219"/>
  <c r="U277" i="219"/>
  <c r="U197" i="219"/>
  <c r="U73" i="219"/>
  <c r="U49" i="219"/>
  <c r="U31" i="219"/>
  <c r="U437" i="219"/>
  <c r="U499" i="219"/>
  <c r="U443" i="219"/>
  <c r="U414" i="219"/>
  <c r="U341" i="219"/>
  <c r="U400" i="219"/>
  <c r="U352" i="219"/>
  <c r="U275" i="219"/>
  <c r="U253" i="219"/>
  <c r="U203" i="219"/>
  <c r="U166" i="219"/>
  <c r="U138" i="219"/>
  <c r="U104" i="219"/>
  <c r="U495" i="219"/>
  <c r="U439" i="219"/>
  <c r="U410" i="219"/>
  <c r="U337" i="219"/>
  <c r="U392" i="219"/>
  <c r="U307" i="219"/>
  <c r="U271" i="219"/>
  <c r="U228" i="219"/>
  <c r="U196" i="219"/>
  <c r="U276" i="219"/>
  <c r="U134" i="219"/>
  <c r="U53" i="219"/>
  <c r="U68" i="219"/>
  <c r="U78" i="219"/>
  <c r="U491" i="219"/>
  <c r="U432" i="219"/>
  <c r="U509" i="219"/>
  <c r="U330" i="219"/>
  <c r="U358" i="219"/>
  <c r="AX358" i="219" s="1"/>
  <c r="U303" i="219"/>
  <c r="U264" i="219"/>
  <c r="U220" i="219"/>
  <c r="U192" i="219"/>
  <c r="U272" i="219"/>
  <c r="U135" i="219"/>
  <c r="U110" i="219"/>
  <c r="U114" i="219"/>
  <c r="U428" i="219"/>
  <c r="U326" i="219"/>
  <c r="U267" i="219"/>
  <c r="U217" i="219"/>
  <c r="U268" i="219"/>
  <c r="U115" i="219"/>
  <c r="U424" i="219"/>
  <c r="U311" i="219"/>
  <c r="U285" i="219"/>
  <c r="U214" i="219"/>
  <c r="U239" i="219"/>
  <c r="U136" i="219"/>
  <c r="U417" i="219"/>
  <c r="U420" i="219"/>
  <c r="U282" i="219"/>
  <c r="U210" i="219"/>
  <c r="U140" i="219"/>
  <c r="U199" i="219"/>
  <c r="U409" i="219"/>
  <c r="U399" i="219"/>
  <c r="U278" i="219"/>
  <c r="U206" i="219"/>
  <c r="U146" i="219"/>
  <c r="U165" i="219"/>
  <c r="U508" i="219"/>
  <c r="U395" i="219"/>
  <c r="U274" i="219"/>
  <c r="U195" i="219"/>
  <c r="U141" i="219"/>
  <c r="U463" i="219"/>
  <c r="AX463" i="219" s="1"/>
  <c r="U323" i="219"/>
  <c r="U309" i="219"/>
  <c r="U273" i="219"/>
  <c r="U69" i="219"/>
  <c r="U39" i="219"/>
  <c r="U369" i="219"/>
  <c r="U459" i="219"/>
  <c r="U319" i="219"/>
  <c r="U305" i="219"/>
  <c r="U269" i="219"/>
  <c r="U54" i="219"/>
  <c r="U121" i="219"/>
  <c r="U518" i="219"/>
  <c r="U452" i="219"/>
  <c r="U316" i="219"/>
  <c r="U298" i="219"/>
  <c r="U238" i="219"/>
  <c r="U50" i="219"/>
  <c r="U112" i="219"/>
  <c r="U446" i="219"/>
  <c r="U494" i="219"/>
  <c r="U343" i="219"/>
  <c r="U245" i="219"/>
  <c r="U169" i="219"/>
  <c r="U90" i="219"/>
  <c r="U64" i="219"/>
  <c r="U55" i="219"/>
  <c r="U442" i="219"/>
  <c r="U490" i="219"/>
  <c r="U328" i="219"/>
  <c r="U333" i="219"/>
  <c r="U162" i="219"/>
  <c r="U86" i="219"/>
  <c r="U503" i="219"/>
  <c r="U488" i="219"/>
  <c r="U207" i="219"/>
  <c r="U484" i="219"/>
  <c r="U354" i="219"/>
  <c r="U177" i="219"/>
  <c r="U47" i="219"/>
  <c r="U476" i="219"/>
  <c r="U347" i="219"/>
  <c r="U173" i="219"/>
  <c r="U438" i="219"/>
  <c r="U324" i="219"/>
  <c r="U158" i="219"/>
  <c r="U72" i="219"/>
  <c r="U507" i="219"/>
  <c r="U355" i="219"/>
  <c r="U193" i="219"/>
  <c r="U89" i="219"/>
  <c r="U473" i="219"/>
  <c r="U348" i="219"/>
  <c r="U189" i="219"/>
  <c r="U44" i="219"/>
  <c r="U466" i="219"/>
  <c r="U336" i="219"/>
  <c r="U185" i="219"/>
  <c r="U462" i="219"/>
  <c r="U404" i="219"/>
  <c r="U178" i="219"/>
  <c r="U38" i="219"/>
  <c r="U458" i="219"/>
  <c r="U386" i="219"/>
  <c r="U174" i="219"/>
  <c r="U42" i="219"/>
  <c r="U74" i="219"/>
  <c r="U498" i="219"/>
  <c r="U256" i="219"/>
  <c r="U94" i="219"/>
  <c r="U261" i="219"/>
  <c r="U257" i="219"/>
  <c r="U506" i="219"/>
  <c r="U223" i="219"/>
  <c r="U421" i="219"/>
  <c r="U131" i="219"/>
  <c r="U418" i="219"/>
  <c r="U142" i="219"/>
  <c r="U502" i="219"/>
  <c r="U101" i="219"/>
  <c r="U483" i="219"/>
  <c r="U71" i="219"/>
  <c r="U398" i="219"/>
  <c r="AX398" i="219" s="1"/>
  <c r="U454" i="219"/>
  <c r="U294" i="219"/>
  <c r="U117" i="219"/>
  <c r="U46" i="219"/>
  <c r="U100" i="219"/>
  <c r="U41" i="219"/>
  <c r="U129" i="219"/>
  <c r="U375" i="219"/>
  <c r="U279" i="219"/>
  <c r="U171" i="219"/>
  <c r="U394" i="219"/>
  <c r="U160" i="219"/>
  <c r="U390" i="219"/>
  <c r="U383" i="219"/>
  <c r="U260" i="219"/>
  <c r="U242" i="219"/>
  <c r="U265" i="219"/>
  <c r="U57" i="219"/>
  <c r="AT204" i="222"/>
  <c r="AV204" i="222" s="1"/>
  <c r="AT138" i="222"/>
  <c r="AV138" i="222" s="1"/>
  <c r="AT511" i="222"/>
  <c r="AV511" i="222" s="1"/>
  <c r="AT46" i="222"/>
  <c r="AV46" i="222" s="1"/>
  <c r="AT12" i="222"/>
  <c r="AT500" i="222"/>
  <c r="AV500" i="222" s="1"/>
  <c r="AT474" i="222"/>
  <c r="AV474" i="222" s="1"/>
  <c r="AT449" i="222"/>
  <c r="AV449" i="222" s="1"/>
  <c r="AT406" i="222"/>
  <c r="AV406" i="222" s="1"/>
  <c r="AT510" i="222"/>
  <c r="AV510" i="222" s="1"/>
  <c r="AT415" i="222"/>
  <c r="AV415" i="222" s="1"/>
  <c r="AT278" i="222"/>
  <c r="AV278" i="222" s="1"/>
  <c r="AT337" i="222"/>
  <c r="AV337" i="222" s="1"/>
  <c r="AT237" i="222"/>
  <c r="AV237" i="222" s="1"/>
  <c r="AT299" i="222"/>
  <c r="AV299" i="222" s="1"/>
  <c r="AT366" i="222"/>
  <c r="AV366" i="222" s="1"/>
  <c r="AT269" i="222"/>
  <c r="AV269" i="222" s="1"/>
  <c r="AT190" i="222"/>
  <c r="AV190" i="222" s="1"/>
  <c r="AT344" i="222"/>
  <c r="AV344" i="222" s="1"/>
  <c r="AT192" i="222"/>
  <c r="AV192" i="222" s="1"/>
  <c r="AT86" i="222"/>
  <c r="AV86" i="222" s="1"/>
  <c r="AT140" i="222"/>
  <c r="AV140" i="222" s="1"/>
  <c r="AT173" i="222"/>
  <c r="AV173" i="222" s="1"/>
  <c r="AT77" i="222"/>
  <c r="AV77" i="222" s="1"/>
  <c r="AT197" i="222"/>
  <c r="AV197" i="222" s="1"/>
  <c r="AT44" i="222"/>
  <c r="AV44" i="222" s="1"/>
  <c r="AT34" i="222"/>
  <c r="AV34" i="222" s="1"/>
  <c r="AT496" i="222"/>
  <c r="AV496" i="222" s="1"/>
  <c r="AT467" i="222"/>
  <c r="AV467" i="222" s="1"/>
  <c r="AT445" i="222"/>
  <c r="AV445" i="222" s="1"/>
  <c r="AT401" i="222"/>
  <c r="AV401" i="222" s="1"/>
  <c r="AT506" i="222"/>
  <c r="AV506" i="222" s="1"/>
  <c r="AT413" i="222"/>
  <c r="AV413" i="222" s="1"/>
  <c r="AT274" i="222"/>
  <c r="AV274" i="222" s="1"/>
  <c r="AT327" i="222"/>
  <c r="AV327" i="222" s="1"/>
  <c r="AT230" i="222"/>
  <c r="AV230" i="222" s="1"/>
  <c r="AT295" i="222"/>
  <c r="AV295" i="222" s="1"/>
  <c r="AT354" i="222"/>
  <c r="AV354" i="222" s="1"/>
  <c r="AT262" i="222"/>
  <c r="AV262" i="222" s="1"/>
  <c r="AT186" i="222"/>
  <c r="AV186" i="222" s="1"/>
  <c r="AT336" i="222"/>
  <c r="AV336" i="222" s="1"/>
  <c r="AT185" i="222"/>
  <c r="AV185" i="222" s="1"/>
  <c r="AT82" i="222"/>
  <c r="AV82" i="222" s="1"/>
  <c r="AT136" i="222"/>
  <c r="AV136" i="222" s="1"/>
  <c r="AT193" i="222"/>
  <c r="AV193" i="222" s="1"/>
  <c r="AT73" i="222"/>
  <c r="AV73" i="222" s="1"/>
  <c r="AT157" i="222"/>
  <c r="AV157" i="222" s="1"/>
  <c r="AT47" i="222"/>
  <c r="AV47" i="222" s="1"/>
  <c r="AT16" i="222"/>
  <c r="AV16" i="222" s="1"/>
  <c r="AT38" i="222"/>
  <c r="AV38" i="222" s="1"/>
  <c r="AT492" i="222"/>
  <c r="AV492" i="222" s="1"/>
  <c r="AT463" i="222"/>
  <c r="AV463" i="222" s="1"/>
  <c r="AT441" i="222"/>
  <c r="AV441" i="222" s="1"/>
  <c r="AT469" i="222"/>
  <c r="AV469" i="222" s="1"/>
  <c r="AT450" i="222"/>
  <c r="AV450" i="222" s="1"/>
  <c r="AT411" i="222"/>
  <c r="AV411" i="222" s="1"/>
  <c r="AT270" i="222"/>
  <c r="AV270" i="222" s="1"/>
  <c r="AT324" i="222"/>
  <c r="AV324" i="222" s="1"/>
  <c r="AT369" i="222"/>
  <c r="AV369" i="222" s="1"/>
  <c r="AT291" i="222"/>
  <c r="AV291" i="222" s="1"/>
  <c r="AT392" i="222"/>
  <c r="AV392" i="222" s="1"/>
  <c r="AT258" i="222"/>
  <c r="AV258" i="222" s="1"/>
  <c r="AT397" i="222"/>
  <c r="AV397" i="222" s="1"/>
  <c r="AT253" i="222"/>
  <c r="AV253" i="222" s="1"/>
  <c r="AT183" i="222"/>
  <c r="AV183" i="222" s="1"/>
  <c r="AT75" i="222"/>
  <c r="AV75" i="222" s="1"/>
  <c r="AT132" i="222"/>
  <c r="AV132" i="222" s="1"/>
  <c r="AT184" i="222"/>
  <c r="AV184" i="222" s="1"/>
  <c r="AT69" i="222"/>
  <c r="AV69" i="222" s="1"/>
  <c r="AT14" i="222"/>
  <c r="AV14" i="222" s="1"/>
  <c r="AT51" i="222"/>
  <c r="AV51" i="222" s="1"/>
  <c r="AT131" i="222"/>
  <c r="AV131" i="222" s="1"/>
  <c r="AT20" i="222"/>
  <c r="AV20" i="222" s="1"/>
  <c r="AT42" i="222"/>
  <c r="AV42" i="222" s="1"/>
  <c r="AT335" i="222"/>
  <c r="AV335" i="222" s="1"/>
  <c r="AT485" i="222"/>
  <c r="AV485" i="222" s="1"/>
  <c r="AT459" i="222"/>
  <c r="AV459" i="222" s="1"/>
  <c r="AT447" i="222"/>
  <c r="AV447" i="222" s="1"/>
  <c r="AT465" i="222"/>
  <c r="AV465" i="222" s="1"/>
  <c r="AT399" i="222"/>
  <c r="AV399" i="222" s="1"/>
  <c r="AT409" i="222"/>
  <c r="AV409" i="222" s="1"/>
  <c r="AT394" i="222"/>
  <c r="AV394" i="222" s="1"/>
  <c r="AT320" i="222"/>
  <c r="AV320" i="222" s="1"/>
  <c r="AT358" i="222"/>
  <c r="AV358" i="222" s="1"/>
  <c r="AT287" i="222"/>
  <c r="AV287" i="222" s="1"/>
  <c r="AT390" i="222"/>
  <c r="AV390" i="222" s="1"/>
  <c r="AT254" i="222"/>
  <c r="AV254" i="222" s="1"/>
  <c r="AT370" i="222"/>
  <c r="AV370" i="222" s="1"/>
  <c r="AT226" i="222"/>
  <c r="AV226" i="222" s="1"/>
  <c r="AT172" i="222"/>
  <c r="AV172" i="222" s="1"/>
  <c r="AT71" i="222"/>
  <c r="AV71" i="222" s="1"/>
  <c r="AT129" i="222"/>
  <c r="AV129" i="222" s="1"/>
  <c r="AT160" i="222"/>
  <c r="AV160" i="222" s="1"/>
  <c r="AT65" i="222"/>
  <c r="AV65" i="222" s="1"/>
  <c r="AT18" i="222"/>
  <c r="AV18" i="222" s="1"/>
  <c r="AT55" i="222"/>
  <c r="AV55" i="222" s="1"/>
  <c r="AT142" i="222"/>
  <c r="AV142" i="222" s="1"/>
  <c r="AT81" i="222"/>
  <c r="AV81" i="222" s="1"/>
  <c r="AT24" i="222"/>
  <c r="AV24" i="222" s="1"/>
  <c r="AT49" i="222"/>
  <c r="AV49" i="222" s="1"/>
  <c r="AT233" i="222"/>
  <c r="AV233" i="222" s="1"/>
  <c r="AT481" i="222"/>
  <c r="AV481" i="222" s="1"/>
  <c r="AT455" i="222"/>
  <c r="AV455" i="222" s="1"/>
  <c r="AT451" i="222"/>
  <c r="AV451" i="222" s="1"/>
  <c r="AT461" i="222"/>
  <c r="AV461" i="222" s="1"/>
  <c r="AT395" i="222"/>
  <c r="AV395" i="222" s="1"/>
  <c r="AT407" i="222"/>
  <c r="AV407" i="222" s="1"/>
  <c r="AT379" i="222"/>
  <c r="AV379" i="222" s="1"/>
  <c r="AT313" i="222"/>
  <c r="AV313" i="222" s="1"/>
  <c r="AT348" i="222"/>
  <c r="AV348" i="222" s="1"/>
  <c r="AT280" i="222"/>
  <c r="AV280" i="222" s="1"/>
  <c r="AT374" i="222"/>
  <c r="AV374" i="222" s="1"/>
  <c r="AT247" i="222"/>
  <c r="AV247" i="222" s="1"/>
  <c r="AT257" i="222"/>
  <c r="AV257" i="222" s="1"/>
  <c r="AT222" i="222"/>
  <c r="AV222" i="222" s="1"/>
  <c r="AT162" i="222"/>
  <c r="AV162" i="222" s="1"/>
  <c r="AT67" i="222"/>
  <c r="AV67" i="222" s="1"/>
  <c r="AT125" i="222"/>
  <c r="AV125" i="222" s="1"/>
  <c r="AT156" i="222"/>
  <c r="AV156" i="222" s="1"/>
  <c r="AT22" i="222"/>
  <c r="AV22" i="222" s="1"/>
  <c r="AT64" i="222"/>
  <c r="AV64" i="222" s="1"/>
  <c r="AT83" i="222"/>
  <c r="AV83" i="222" s="1"/>
  <c r="AT31" i="222"/>
  <c r="AV31" i="222" s="1"/>
  <c r="AT53" i="222"/>
  <c r="AV53" i="222" s="1"/>
  <c r="AT250" i="222"/>
  <c r="AV250" i="222" s="1"/>
  <c r="AT477" i="222"/>
  <c r="AV477" i="222" s="1"/>
  <c r="AT452" i="222"/>
  <c r="AV452" i="222" s="1"/>
  <c r="AT440" i="222"/>
  <c r="AV440" i="222" s="1"/>
  <c r="AT458" i="222"/>
  <c r="AV458" i="222" s="1"/>
  <c r="AT391" i="222"/>
  <c r="AV391" i="222" s="1"/>
  <c r="AT405" i="222"/>
  <c r="AV405" i="222" s="1"/>
  <c r="AT350" i="222"/>
  <c r="AV350" i="222" s="1"/>
  <c r="AT309" i="222"/>
  <c r="AV309" i="222" s="1"/>
  <c r="AT340" i="222"/>
  <c r="AV340" i="222" s="1"/>
  <c r="AT276" i="222"/>
  <c r="AV276" i="222" s="1"/>
  <c r="AT372" i="222"/>
  <c r="AV372" i="222" s="1"/>
  <c r="AT243" i="222"/>
  <c r="AV243" i="222" s="1"/>
  <c r="AT357" i="222"/>
  <c r="AV357" i="222" s="1"/>
  <c r="AT218" i="222"/>
  <c r="AV218" i="222" s="1"/>
  <c r="AT158" i="222"/>
  <c r="AV158" i="222" s="1"/>
  <c r="AT170" i="222"/>
  <c r="AV170" i="222" s="1"/>
  <c r="AT121" i="222"/>
  <c r="AV121" i="222" s="1"/>
  <c r="AT152" i="222"/>
  <c r="AV152" i="222" s="1"/>
  <c r="AT26" i="222"/>
  <c r="AV26" i="222" s="1"/>
  <c r="AT35" i="222"/>
  <c r="AV35" i="222" s="1"/>
  <c r="AT57" i="222"/>
  <c r="AV57" i="222" s="1"/>
  <c r="AT267" i="222"/>
  <c r="AV267" i="222" s="1"/>
  <c r="AT473" i="222"/>
  <c r="AV473" i="222" s="1"/>
  <c r="AT517" i="222"/>
  <c r="AV517" i="222" s="1"/>
  <c r="AT438" i="222"/>
  <c r="AV438" i="222" s="1"/>
  <c r="AT442" i="222"/>
  <c r="AV442" i="222" s="1"/>
  <c r="AT387" i="222"/>
  <c r="AV387" i="222" s="1"/>
  <c r="AT377" i="222"/>
  <c r="AV377" i="222" s="1"/>
  <c r="AT342" i="222"/>
  <c r="AV342" i="222" s="1"/>
  <c r="AT305" i="222"/>
  <c r="AV305" i="222" s="1"/>
  <c r="AT371" i="222"/>
  <c r="AV371" i="222" s="1"/>
  <c r="AT272" i="222"/>
  <c r="AV272" i="222" s="1"/>
  <c r="AT349" i="222"/>
  <c r="AV349" i="222" s="1"/>
  <c r="AT239" i="222"/>
  <c r="AV239" i="222" s="1"/>
  <c r="AT255" i="222"/>
  <c r="AV255" i="222" s="1"/>
  <c r="AT211" i="222"/>
  <c r="AV211" i="222" s="1"/>
  <c r="AT154" i="222"/>
  <c r="AV154" i="222" s="1"/>
  <c r="AT223" i="222"/>
  <c r="AV223" i="222" s="1"/>
  <c r="AT117" i="222"/>
  <c r="AV117" i="222" s="1"/>
  <c r="AT145" i="222"/>
  <c r="AV145" i="222" s="1"/>
  <c r="AT33" i="222"/>
  <c r="AV33" i="222" s="1"/>
  <c r="AT123" i="222"/>
  <c r="AV123" i="222" s="1"/>
  <c r="AT39" i="222"/>
  <c r="AV39" i="222" s="1"/>
  <c r="AT60" i="222"/>
  <c r="AV60" i="222" s="1"/>
  <c r="AT284" i="222"/>
  <c r="AV284" i="222" s="1"/>
  <c r="AT466" i="222"/>
  <c r="AV466" i="222" s="1"/>
  <c r="AT513" i="222"/>
  <c r="AV513" i="222" s="1"/>
  <c r="AT434" i="222"/>
  <c r="AV434" i="222" s="1"/>
  <c r="AT444" i="222"/>
  <c r="AV444" i="222" s="1"/>
  <c r="AT384" i="222"/>
  <c r="AV384" i="222" s="1"/>
  <c r="AT362" i="222"/>
  <c r="AV362" i="222" s="1"/>
  <c r="AT332" i="222"/>
  <c r="AV332" i="222" s="1"/>
  <c r="AT298" i="222"/>
  <c r="AV298" i="222" s="1"/>
  <c r="AT343" i="222"/>
  <c r="AV343" i="222" s="1"/>
  <c r="AT268" i="222"/>
  <c r="AV268" i="222" s="1"/>
  <c r="AT341" i="222"/>
  <c r="AV341" i="222" s="1"/>
  <c r="AT235" i="222"/>
  <c r="AV235" i="222" s="1"/>
  <c r="AT229" i="222"/>
  <c r="AV229" i="222" s="1"/>
  <c r="AT381" i="222"/>
  <c r="AV381" i="222" s="1"/>
  <c r="AT150" i="222"/>
  <c r="AV150" i="222" s="1"/>
  <c r="AT203" i="222"/>
  <c r="AV203" i="222" s="1"/>
  <c r="AT110" i="222"/>
  <c r="AV110" i="222" s="1"/>
  <c r="AT141" i="222"/>
  <c r="AV141" i="222" s="1"/>
  <c r="AX141" i="222" s="1"/>
  <c r="AT37" i="222"/>
  <c r="AV37" i="222" s="1"/>
  <c r="AT100" i="222"/>
  <c r="AV100" i="222" s="1"/>
  <c r="AT43" i="222"/>
  <c r="AV43" i="222" s="1"/>
  <c r="AT68" i="222"/>
  <c r="AV68" i="222" s="1"/>
  <c r="AT301" i="222"/>
  <c r="AV301" i="222" s="1"/>
  <c r="AT508" i="222"/>
  <c r="AV508" i="222" s="1"/>
  <c r="AT490" i="222"/>
  <c r="AV490" i="222" s="1"/>
  <c r="AT424" i="222"/>
  <c r="AV424" i="222" s="1"/>
  <c r="AT484" i="222"/>
  <c r="AV484" i="222" s="1"/>
  <c r="AT433" i="222"/>
  <c r="AV433" i="222" s="1"/>
  <c r="AT312" i="222"/>
  <c r="AV312" i="222" s="1"/>
  <c r="AT373" i="222"/>
  <c r="AV373" i="222" s="1"/>
  <c r="AT275" i="222"/>
  <c r="AV275" i="222" s="1"/>
  <c r="AT363" i="222"/>
  <c r="AV363" i="222" s="1"/>
  <c r="AT382" i="222"/>
  <c r="AV382" i="222" s="1"/>
  <c r="AT307" i="222"/>
  <c r="AV307" i="222" s="1"/>
  <c r="AT224" i="222"/>
  <c r="AV224" i="222" s="1"/>
  <c r="AT210" i="222"/>
  <c r="AV210" i="222" s="1"/>
  <c r="AT236" i="222"/>
  <c r="AV236" i="222" s="1"/>
  <c r="AT124" i="222"/>
  <c r="AV124" i="222" s="1"/>
  <c r="AT196" i="222"/>
  <c r="AV196" i="222" s="1"/>
  <c r="AT91" i="222"/>
  <c r="AV91" i="222" s="1"/>
  <c r="AT118" i="222"/>
  <c r="AV118" i="222" s="1"/>
  <c r="AT59" i="222"/>
  <c r="AV59" i="222" s="1"/>
  <c r="AT178" i="222"/>
  <c r="AV178" i="222" s="1"/>
  <c r="AT153" i="222"/>
  <c r="AV153" i="222" s="1"/>
  <c r="AT501" i="222"/>
  <c r="AV501" i="222" s="1"/>
  <c r="AT483" i="222"/>
  <c r="AV483" i="222" s="1"/>
  <c r="AT422" i="222"/>
  <c r="AV422" i="222" s="1"/>
  <c r="AT480" i="222"/>
  <c r="AV480" i="222" s="1"/>
  <c r="AT431" i="222"/>
  <c r="AV431" i="222" s="1"/>
  <c r="AT308" i="222"/>
  <c r="AV308" i="222" s="1"/>
  <c r="AT355" i="222"/>
  <c r="AV355" i="222" s="1"/>
  <c r="AT271" i="222"/>
  <c r="AV271" i="222" s="1"/>
  <c r="AT333" i="222"/>
  <c r="AV333" i="222" s="1"/>
  <c r="AT378" i="222"/>
  <c r="AV378" i="222" s="1"/>
  <c r="AT303" i="222"/>
  <c r="AV303" i="222" s="1"/>
  <c r="AT220" i="222"/>
  <c r="AV220" i="222" s="1"/>
  <c r="AT206" i="222"/>
  <c r="AV206" i="222" s="1"/>
  <c r="AT199" i="222"/>
  <c r="AV199" i="222" s="1"/>
  <c r="AT120" i="222"/>
  <c r="AV120" i="222" s="1"/>
  <c r="AT189" i="222"/>
  <c r="AV189" i="222" s="1"/>
  <c r="AT87" i="222"/>
  <c r="AV87" i="222" s="1"/>
  <c r="AT111" i="222"/>
  <c r="AV111" i="222" s="1"/>
  <c r="AT89" i="222"/>
  <c r="AV89" i="222" s="1"/>
  <c r="AT13" i="222"/>
  <c r="AV13" i="222" s="1"/>
  <c r="AT182" i="222"/>
  <c r="AV182" i="222" s="1"/>
  <c r="AT93" i="222"/>
  <c r="AV93" i="222" s="1"/>
  <c r="AT146" i="222"/>
  <c r="AV146" i="222" s="1"/>
  <c r="AT454" i="222"/>
  <c r="AV454" i="222" s="1"/>
  <c r="AT486" i="222"/>
  <c r="AV486" i="222" s="1"/>
  <c r="AT412" i="222"/>
  <c r="AV412" i="222" s="1"/>
  <c r="AT423" i="222"/>
  <c r="AV423" i="222" s="1"/>
  <c r="AT360" i="222"/>
  <c r="AV360" i="222" s="1"/>
  <c r="AT310" i="222"/>
  <c r="AV310" i="222" s="1"/>
  <c r="AT281" i="222"/>
  <c r="AV281" i="222" s="1"/>
  <c r="AT364" i="222"/>
  <c r="AV364" i="222" s="1"/>
  <c r="AT101" i="222"/>
  <c r="AV101" i="222" s="1"/>
  <c r="AT166" i="222"/>
  <c r="AV166" i="222" s="1"/>
  <c r="AT21" i="222"/>
  <c r="AV21" i="222" s="1"/>
  <c r="AT127" i="222"/>
  <c r="AV127" i="222" s="1"/>
  <c r="AT15" i="222"/>
  <c r="AV15" i="222" s="1"/>
  <c r="AT488" i="222"/>
  <c r="AV488" i="222" s="1"/>
  <c r="AT482" i="222"/>
  <c r="AV482" i="222" s="1"/>
  <c r="AT410" i="222"/>
  <c r="AV410" i="222" s="1"/>
  <c r="AT421" i="222"/>
  <c r="AV421" i="222" s="1"/>
  <c r="AT353" i="222"/>
  <c r="AV353" i="222" s="1"/>
  <c r="AT306" i="222"/>
  <c r="AV306" i="222" s="1"/>
  <c r="AT277" i="222"/>
  <c r="AV277" i="222" s="1"/>
  <c r="AT352" i="222"/>
  <c r="AV352" i="222" s="1"/>
  <c r="AT94" i="222"/>
  <c r="AV94" i="222" s="1"/>
  <c r="AT219" i="222"/>
  <c r="AV219" i="222" s="1"/>
  <c r="AT169" i="222"/>
  <c r="AV169" i="222" s="1"/>
  <c r="AT25" i="222"/>
  <c r="AV25" i="222" s="1"/>
  <c r="AT149" i="222"/>
  <c r="AV149" i="222" s="1"/>
  <c r="AT19" i="222"/>
  <c r="AV19" i="222" s="1"/>
  <c r="AT505" i="222"/>
  <c r="AV505" i="222" s="1"/>
  <c r="AT478" i="222"/>
  <c r="AV478" i="222" s="1"/>
  <c r="AT408" i="222"/>
  <c r="AV408" i="222" s="1"/>
  <c r="AT417" i="222"/>
  <c r="AV417" i="222" s="1"/>
  <c r="AT345" i="222"/>
  <c r="AV345" i="222" s="1"/>
  <c r="AT302" i="222"/>
  <c r="AV302" i="222" s="1"/>
  <c r="AT273" i="222"/>
  <c r="AV273" i="222" s="1"/>
  <c r="AT263" i="222"/>
  <c r="AV263" i="222" s="1"/>
  <c r="AT90" i="222"/>
  <c r="AV90" i="222" s="1"/>
  <c r="AT191" i="222"/>
  <c r="AV191" i="222" s="1"/>
  <c r="AT32" i="222"/>
  <c r="AV32" i="222" s="1"/>
  <c r="AT23" i="222"/>
  <c r="AV23" i="222" s="1"/>
  <c r="AT471" i="222"/>
  <c r="AV471" i="222" s="1"/>
  <c r="AT509" i="222"/>
  <c r="AV509" i="222" s="1"/>
  <c r="AT503" i="222"/>
  <c r="AV503" i="222" s="1"/>
  <c r="AT329" i="222"/>
  <c r="AV329" i="222" s="1"/>
  <c r="AT294" i="222"/>
  <c r="AV294" i="222" s="1"/>
  <c r="AT265" i="222"/>
  <c r="AV265" i="222" s="1"/>
  <c r="AT246" i="222"/>
  <c r="AV246" i="222" s="1"/>
  <c r="AT359" i="222"/>
  <c r="AV359" i="222" s="1"/>
  <c r="AT187" i="222"/>
  <c r="AV187" i="222" s="1"/>
  <c r="AT137" i="222"/>
  <c r="AV137" i="222" s="1"/>
  <c r="AT41" i="222"/>
  <c r="AV41" i="222" s="1"/>
  <c r="AT36" i="222"/>
  <c r="AV36" i="222" s="1"/>
  <c r="AT27" i="222"/>
  <c r="AV27" i="222" s="1"/>
  <c r="AT502" i="222"/>
  <c r="AV502" i="222" s="1"/>
  <c r="AT499" i="222"/>
  <c r="AV499" i="222" s="1"/>
  <c r="AT323" i="222"/>
  <c r="AV323" i="222" s="1"/>
  <c r="AT290" i="222"/>
  <c r="AV290" i="222" s="1"/>
  <c r="AT443" i="222"/>
  <c r="AV443" i="222" s="1"/>
  <c r="AT240" i="222"/>
  <c r="AV240" i="222" s="1"/>
  <c r="AT261" i="222"/>
  <c r="AV261" i="222" s="1"/>
  <c r="AT179" i="222"/>
  <c r="AV179" i="222" s="1"/>
  <c r="AT133" i="222"/>
  <c r="AV133" i="222" s="1"/>
  <c r="AT48" i="222"/>
  <c r="AV48" i="222" s="1"/>
  <c r="AT40" i="222"/>
  <c r="AV40" i="222" s="1"/>
  <c r="AT61" i="222"/>
  <c r="AV61" i="222" s="1"/>
  <c r="AT326" i="222"/>
  <c r="AV326" i="222" s="1"/>
  <c r="AT30" i="222"/>
  <c r="AV30" i="222" s="1"/>
  <c r="AT29" i="222"/>
  <c r="AV29" i="222" s="1"/>
  <c r="AT498" i="222"/>
  <c r="AV498" i="222" s="1"/>
  <c r="AT495" i="222"/>
  <c r="AV495" i="222" s="1"/>
  <c r="AT319" i="222"/>
  <c r="AV319" i="222" s="1"/>
  <c r="AT286" i="222"/>
  <c r="AV286" i="222" s="1"/>
  <c r="AT400" i="222"/>
  <c r="AV400" i="222" s="1"/>
  <c r="AT234" i="222"/>
  <c r="AV234" i="222" s="1"/>
  <c r="AT248" i="222"/>
  <c r="AV248" i="222" s="1"/>
  <c r="AT177" i="222"/>
  <c r="AV177" i="222" s="1"/>
  <c r="AT126" i="222"/>
  <c r="AV126" i="222" s="1"/>
  <c r="AT52" i="222"/>
  <c r="AV52" i="222" s="1"/>
  <c r="AT161" i="222"/>
  <c r="AV161" i="222" s="1"/>
  <c r="AT70" i="222"/>
  <c r="AV70" i="222" s="1"/>
  <c r="AT494" i="222"/>
  <c r="AV494" i="222" s="1"/>
  <c r="AT491" i="222"/>
  <c r="AV491" i="222" s="1"/>
  <c r="AT316" i="222"/>
  <c r="AV316" i="222" s="1"/>
  <c r="AT279" i="222"/>
  <c r="AV279" i="222" s="1"/>
  <c r="AT386" i="222"/>
  <c r="AV386" i="222" s="1"/>
  <c r="AT228" i="222"/>
  <c r="AV228" i="222" s="1"/>
  <c r="AT242" i="222"/>
  <c r="AV242" i="222" s="1"/>
  <c r="AT208" i="222"/>
  <c r="AV208" i="222" s="1"/>
  <c r="AT122" i="222"/>
  <c r="AV122" i="222" s="1"/>
  <c r="AT56" i="222"/>
  <c r="AV56" i="222" s="1"/>
  <c r="AT108" i="222"/>
  <c r="AV108" i="222" s="1"/>
  <c r="AT507" i="222"/>
  <c r="AV507" i="222" s="1"/>
  <c r="AT456" i="222"/>
  <c r="AV456" i="222" s="1"/>
  <c r="AT514" i="222"/>
  <c r="AV514" i="222" s="1"/>
  <c r="AT282" i="222"/>
  <c r="AV282" i="222" s="1"/>
  <c r="AT241" i="222"/>
  <c r="AV241" i="222" s="1"/>
  <c r="AT328" i="222"/>
  <c r="AV328" i="222" s="1"/>
  <c r="AT194" i="222"/>
  <c r="AV194" i="222" s="1"/>
  <c r="AT212" i="222"/>
  <c r="AV212" i="222" s="1"/>
  <c r="AT144" i="222"/>
  <c r="AV144" i="222" s="1"/>
  <c r="AT84" i="222"/>
  <c r="AV84" i="222" s="1"/>
  <c r="AT119" i="222"/>
  <c r="AV119" i="222" s="1"/>
  <c r="AT462" i="222"/>
  <c r="AV462" i="222" s="1"/>
  <c r="AT432" i="222"/>
  <c r="AV432" i="222" s="1"/>
  <c r="AT380" i="222"/>
  <c r="AV380" i="222" s="1"/>
  <c r="AT404" i="222"/>
  <c r="AV404" i="222" s="1"/>
  <c r="AT330" i="222"/>
  <c r="AV330" i="222" s="1"/>
  <c r="AT331" i="222"/>
  <c r="AV331" i="222" s="1"/>
  <c r="AT225" i="222"/>
  <c r="AV225" i="222" s="1"/>
  <c r="AT143" i="222"/>
  <c r="AV143" i="222" s="1"/>
  <c r="AT106" i="222"/>
  <c r="AV106" i="222" s="1"/>
  <c r="AT80" i="222"/>
  <c r="AV80" i="222" s="1"/>
  <c r="AT231" i="222"/>
  <c r="AV231" i="222" s="1"/>
  <c r="AT520" i="222"/>
  <c r="AV520" i="222" s="1"/>
  <c r="AT430" i="222"/>
  <c r="AV430" i="222" s="1"/>
  <c r="AT457" i="222"/>
  <c r="AV457" i="222" s="1"/>
  <c r="AT396" i="222"/>
  <c r="AV396" i="222" s="1"/>
  <c r="AT398" i="222"/>
  <c r="AV398" i="222" s="1"/>
  <c r="AT322" i="222"/>
  <c r="AV322" i="222" s="1"/>
  <c r="AT221" i="222"/>
  <c r="AV221" i="222" s="1"/>
  <c r="AT139" i="222"/>
  <c r="AV139" i="222" s="1"/>
  <c r="AT102" i="222"/>
  <c r="AV102" i="222" s="1"/>
  <c r="AT85" i="222"/>
  <c r="AV85" i="222" s="1"/>
  <c r="AT475" i="222"/>
  <c r="AV475" i="222" s="1"/>
  <c r="AT297" i="222"/>
  <c r="AV297" i="222" s="1"/>
  <c r="AT361" i="222"/>
  <c r="AV361" i="222" s="1"/>
  <c r="AT167" i="222"/>
  <c r="AV167" i="222" s="1"/>
  <c r="AT103" i="222"/>
  <c r="AV103" i="222" s="1"/>
  <c r="AT74" i="222"/>
  <c r="AV74" i="222" s="1"/>
  <c r="AT115" i="222"/>
  <c r="AV115" i="222" s="1"/>
  <c r="AT63" i="222"/>
  <c r="AV63" i="222" s="1"/>
  <c r="AT468" i="222"/>
  <c r="AV468" i="222" s="1"/>
  <c r="AT293" i="222"/>
  <c r="AV293" i="222" s="1"/>
  <c r="AT356" i="222"/>
  <c r="AV356" i="222" s="1"/>
  <c r="AT347" i="222"/>
  <c r="AV347" i="222" s="1"/>
  <c r="AT99" i="222"/>
  <c r="AV99" i="222" s="1"/>
  <c r="AT76" i="222"/>
  <c r="AV76" i="222" s="1"/>
  <c r="AT171" i="222"/>
  <c r="AV171" i="222" s="1"/>
  <c r="AT464" i="222"/>
  <c r="AV464" i="222" s="1"/>
  <c r="AT289" i="222"/>
  <c r="AV289" i="222" s="1"/>
  <c r="AT346" i="222"/>
  <c r="AV346" i="222" s="1"/>
  <c r="AT227" i="222"/>
  <c r="AV227" i="222" s="1"/>
  <c r="AT92" i="222"/>
  <c r="AV92" i="222" s="1"/>
  <c r="AT195" i="222"/>
  <c r="AV195" i="222" s="1"/>
  <c r="AT176" i="222"/>
  <c r="AV176" i="222" s="1"/>
  <c r="AT460" i="222"/>
  <c r="AV460" i="222" s="1"/>
  <c r="AT285" i="222"/>
  <c r="AV285" i="222" s="1"/>
  <c r="AT338" i="222"/>
  <c r="AV338" i="222" s="1"/>
  <c r="AT251" i="222"/>
  <c r="AV251" i="222" s="1"/>
  <c r="AT88" i="222"/>
  <c r="AV88" i="222" s="1"/>
  <c r="AT104" i="222"/>
  <c r="AV104" i="222" s="1"/>
  <c r="AT188" i="222"/>
  <c r="AV188" i="222" s="1"/>
  <c r="AT428" i="222"/>
  <c r="AV428" i="222" s="1"/>
  <c r="AT389" i="222"/>
  <c r="AV389" i="222" s="1"/>
  <c r="AT315" i="222"/>
  <c r="AV315" i="222" s="1"/>
  <c r="AT135" i="222"/>
  <c r="AV135" i="222" s="1"/>
  <c r="AT426" i="222"/>
  <c r="AV426" i="222" s="1"/>
  <c r="AT383" i="222"/>
  <c r="AV383" i="222" s="1"/>
  <c r="AT311" i="222"/>
  <c r="AV311" i="222" s="1"/>
  <c r="AT128" i="222"/>
  <c r="AV128" i="222" s="1"/>
  <c r="AT165" i="222"/>
  <c r="AV165" i="222" s="1"/>
  <c r="AT50" i="222"/>
  <c r="AV50" i="222" s="1"/>
  <c r="AT318" i="222"/>
  <c r="AV318" i="222" s="1"/>
  <c r="AT418" i="222"/>
  <c r="AV418" i="222" s="1"/>
  <c r="AT375" i="222"/>
  <c r="AV375" i="222" s="1"/>
  <c r="AT296" i="222"/>
  <c r="AV296" i="222" s="1"/>
  <c r="AT116" i="222"/>
  <c r="AV116" i="222" s="1"/>
  <c r="AT54" i="222"/>
  <c r="AV54" i="222" s="1"/>
  <c r="AT403" i="222"/>
  <c r="AV403" i="222" s="1"/>
  <c r="AT416" i="222"/>
  <c r="AV416" i="222" s="1"/>
  <c r="AT367" i="222"/>
  <c r="AV367" i="222" s="1"/>
  <c r="AT292" i="222"/>
  <c r="AV292" i="222" s="1"/>
  <c r="AT109" i="222"/>
  <c r="AV109" i="222" s="1"/>
  <c r="AT519" i="222"/>
  <c r="AV519" i="222" s="1"/>
  <c r="AT448" i="222"/>
  <c r="AV448" i="222" s="1"/>
  <c r="AT252" i="222"/>
  <c r="AV252" i="222" s="1"/>
  <c r="AT205" i="222"/>
  <c r="AV205" i="222" s="1"/>
  <c r="AT155" i="222"/>
  <c r="AV155" i="222" s="1"/>
  <c r="AT58" i="222"/>
  <c r="AV58" i="222" s="1"/>
  <c r="AT207" i="222"/>
  <c r="AV207" i="222" s="1"/>
  <c r="AT515" i="222"/>
  <c r="AV515" i="222" s="1"/>
  <c r="AT518" i="222"/>
  <c r="AV518" i="222" s="1"/>
  <c r="AT245" i="222"/>
  <c r="AV245" i="222" s="1"/>
  <c r="AT201" i="222"/>
  <c r="AV201" i="222" s="1"/>
  <c r="AT151" i="222"/>
  <c r="AV151" i="222" s="1"/>
  <c r="AT446" i="222"/>
  <c r="AV446" i="222" s="1"/>
  <c r="AT209" i="222"/>
  <c r="AV209" i="222" s="1"/>
  <c r="AT97" i="222"/>
  <c r="AV97" i="222" s="1"/>
  <c r="AT439" i="222"/>
  <c r="AV439" i="222" s="1"/>
  <c r="AT217" i="222"/>
  <c r="AV217" i="222" s="1"/>
  <c r="AT435" i="222"/>
  <c r="AV435" i="222" s="1"/>
  <c r="AT214" i="222"/>
  <c r="AV214" i="222" s="1"/>
  <c r="AT429" i="222"/>
  <c r="AV429" i="222" s="1"/>
  <c r="AT202" i="222"/>
  <c r="AV202" i="222" s="1"/>
  <c r="AT148" i="222"/>
  <c r="AV148" i="222" s="1"/>
  <c r="AT427" i="222"/>
  <c r="AV427" i="222" s="1"/>
  <c r="AT244" i="222"/>
  <c r="AV244" i="222" s="1"/>
  <c r="AT425" i="222"/>
  <c r="AV425" i="222" s="1"/>
  <c r="AT238" i="222"/>
  <c r="AV238" i="222" s="1"/>
  <c r="AT304" i="222"/>
  <c r="AV304" i="222" s="1"/>
  <c r="AT174" i="222"/>
  <c r="AV174" i="222" s="1"/>
  <c r="AT259" i="222"/>
  <c r="AV259" i="222" s="1"/>
  <c r="AT365" i="222"/>
  <c r="AV365" i="222" s="1"/>
  <c r="AT105" i="222"/>
  <c r="AV105" i="222" s="1"/>
  <c r="AT112" i="222"/>
  <c r="AV112" i="222" s="1"/>
  <c r="AT264" i="222"/>
  <c r="AV264" i="222" s="1"/>
  <c r="AT168" i="222"/>
  <c r="AV168" i="222" s="1"/>
  <c r="AT437" i="222"/>
  <c r="AV437" i="222" s="1"/>
  <c r="AT512" i="222"/>
  <c r="AV512" i="222" s="1"/>
  <c r="AT388" i="222"/>
  <c r="AV388" i="222" s="1"/>
  <c r="AT95" i="222"/>
  <c r="AV95" i="222" s="1"/>
  <c r="AT78" i="222"/>
  <c r="AV78" i="222" s="1"/>
  <c r="AT66" i="222"/>
  <c r="AV66" i="222" s="1"/>
  <c r="AT516" i="222"/>
  <c r="AV516" i="222" s="1"/>
  <c r="AT98" i="222"/>
  <c r="AV98" i="222" s="1"/>
  <c r="AT497" i="222"/>
  <c r="AV497" i="222" s="1"/>
  <c r="AT339" i="222"/>
  <c r="AV339" i="222" s="1"/>
  <c r="AT420" i="222"/>
  <c r="AV420" i="222" s="1"/>
  <c r="AT493" i="222"/>
  <c r="AV493" i="222" s="1"/>
  <c r="AT200" i="222"/>
  <c r="AV200" i="222" s="1"/>
  <c r="AT489" i="222"/>
  <c r="AV489" i="222" s="1"/>
  <c r="AT175" i="222"/>
  <c r="AV175" i="222" s="1"/>
  <c r="AT114" i="222"/>
  <c r="AV114" i="222" s="1"/>
  <c r="AT479" i="222"/>
  <c r="AV479" i="222" s="1"/>
  <c r="AT107" i="222"/>
  <c r="AV107" i="222" s="1"/>
  <c r="AT72" i="222"/>
  <c r="AV72" i="222" s="1"/>
  <c r="AT414" i="222"/>
  <c r="AV414" i="222" s="1"/>
  <c r="AT476" i="222"/>
  <c r="AV476" i="222" s="1"/>
  <c r="AT472" i="222"/>
  <c r="AV472" i="222" s="1"/>
  <c r="AT321" i="222"/>
  <c r="AV321" i="222" s="1"/>
  <c r="AT314" i="222"/>
  <c r="AV314" i="222" s="1"/>
  <c r="AT256" i="222"/>
  <c r="AV256" i="222" s="1"/>
  <c r="AT393" i="222"/>
  <c r="AV393" i="222" s="1"/>
  <c r="AT325" i="222"/>
  <c r="AV325" i="222" s="1"/>
  <c r="AT376" i="222"/>
  <c r="AV376" i="222" s="1"/>
  <c r="AT288" i="222"/>
  <c r="AV288" i="222" s="1"/>
  <c r="AT216" i="222"/>
  <c r="AV216" i="222" s="1"/>
  <c r="AT213" i="222"/>
  <c r="AV213" i="222" s="1"/>
  <c r="AT163" i="222"/>
  <c r="AV163" i="222" s="1"/>
  <c r="AT17" i="222"/>
  <c r="AV17" i="222" s="1"/>
  <c r="AT260" i="222"/>
  <c r="AV260" i="222" s="1"/>
  <c r="AT134" i="222"/>
  <c r="AV134" i="222" s="1"/>
  <c r="AT180" i="222"/>
  <c r="AV180" i="222" s="1"/>
  <c r="AT159" i="222"/>
  <c r="AV159" i="222" s="1"/>
  <c r="W6" i="222"/>
  <c r="U89" i="220"/>
  <c r="U47" i="220"/>
  <c r="J6" i="220"/>
  <c r="AK6" i="222"/>
  <c r="U128" i="224"/>
  <c r="U77" i="224"/>
  <c r="U74" i="224"/>
  <c r="U84" i="224"/>
  <c r="U81" i="224"/>
  <c r="U88" i="224"/>
  <c r="U22" i="224"/>
  <c r="U491" i="224"/>
  <c r="U520" i="224"/>
  <c r="U433" i="224"/>
  <c r="U458" i="224"/>
  <c r="U360" i="224"/>
  <c r="U363" i="224"/>
  <c r="U454" i="224"/>
  <c r="U288" i="224"/>
  <c r="U369" i="224"/>
  <c r="U399" i="224"/>
  <c r="U374" i="224"/>
  <c r="U241" i="224"/>
  <c r="U254" i="224"/>
  <c r="U127" i="224"/>
  <c r="U246" i="224"/>
  <c r="U125" i="224"/>
  <c r="U100" i="224"/>
  <c r="U52" i="224"/>
  <c r="U61" i="224"/>
  <c r="U46" i="224"/>
  <c r="U114" i="224"/>
  <c r="U99" i="224"/>
  <c r="U103" i="224"/>
  <c r="U26" i="224"/>
  <c r="U118" i="224"/>
  <c r="U484" i="224"/>
  <c r="U516" i="224"/>
  <c r="U429" i="224"/>
  <c r="U407" i="224"/>
  <c r="U356" i="224"/>
  <c r="U357" i="224"/>
  <c r="U443" i="224"/>
  <c r="U281" i="224"/>
  <c r="U359" i="224"/>
  <c r="U396" i="224"/>
  <c r="U342" i="224"/>
  <c r="U237" i="224"/>
  <c r="U238" i="224"/>
  <c r="U123" i="224"/>
  <c r="U228" i="224"/>
  <c r="U121" i="224"/>
  <c r="U93" i="224"/>
  <c r="U272" i="224"/>
  <c r="U57" i="224"/>
  <c r="U152" i="224"/>
  <c r="U225" i="224"/>
  <c r="U469" i="224"/>
  <c r="U497" i="224"/>
  <c r="U414" i="224"/>
  <c r="U428" i="224"/>
  <c r="U362" i="224"/>
  <c r="U389" i="224"/>
  <c r="U381" i="224"/>
  <c r="U335" i="224"/>
  <c r="U314" i="224"/>
  <c r="U302" i="224"/>
  <c r="U289" i="224"/>
  <c r="U218" i="224"/>
  <c r="U265" i="224"/>
  <c r="U332" i="224"/>
  <c r="U190" i="224"/>
  <c r="U182" i="224"/>
  <c r="U180" i="224"/>
  <c r="U171" i="224"/>
  <c r="U38" i="224"/>
  <c r="U242" i="224"/>
  <c r="U167" i="224"/>
  <c r="U160" i="224"/>
  <c r="U107" i="224"/>
  <c r="U59" i="224"/>
  <c r="U465" i="224"/>
  <c r="U493" i="224"/>
  <c r="U410" i="224"/>
  <c r="U426" i="224"/>
  <c r="U498" i="224"/>
  <c r="U378" i="224"/>
  <c r="U355" i="224"/>
  <c r="U328" i="224"/>
  <c r="U297" i="224"/>
  <c r="U293" i="224"/>
  <c r="U276" i="224"/>
  <c r="U211" i="224"/>
  <c r="U24" i="224"/>
  <c r="U216" i="224"/>
  <c r="U185" i="224"/>
  <c r="U143" i="224"/>
  <c r="U69" i="224"/>
  <c r="U461" i="224"/>
  <c r="U489" i="224"/>
  <c r="U485" i="224"/>
  <c r="U449" i="224"/>
  <c r="U483" i="224"/>
  <c r="U373" i="224"/>
  <c r="U349" i="224"/>
  <c r="U285" i="224"/>
  <c r="U290" i="224"/>
  <c r="U286" i="224"/>
  <c r="U270" i="224"/>
  <c r="U207" i="224"/>
  <c r="U212" i="224"/>
  <c r="U250" i="224"/>
  <c r="U178" i="224"/>
  <c r="U243" i="224"/>
  <c r="U139" i="224"/>
  <c r="U137" i="224"/>
  <c r="U30" i="224"/>
  <c r="U204" i="224"/>
  <c r="U386" i="224"/>
  <c r="U16" i="224"/>
  <c r="U35" i="224"/>
  <c r="U438" i="224"/>
  <c r="U467" i="224"/>
  <c r="U517" i="224"/>
  <c r="U398" i="224"/>
  <c r="U365" i="224"/>
  <c r="U406" i="224"/>
  <c r="U326" i="224"/>
  <c r="U299" i="224"/>
  <c r="U352" i="224"/>
  <c r="U380" i="224"/>
  <c r="U313" i="224"/>
  <c r="U184" i="224"/>
  <c r="U161" i="224"/>
  <c r="U200" i="224"/>
  <c r="U159" i="224"/>
  <c r="U191" i="224"/>
  <c r="U90" i="224"/>
  <c r="U95" i="224"/>
  <c r="U150" i="224"/>
  <c r="U247" i="224"/>
  <c r="U471" i="224"/>
  <c r="U131" i="224"/>
  <c r="U33" i="224"/>
  <c r="U23" i="224"/>
  <c r="U514" i="224"/>
  <c r="U512" i="224"/>
  <c r="U422" i="224"/>
  <c r="U371" i="224"/>
  <c r="U475" i="224"/>
  <c r="U307" i="224"/>
  <c r="U316" i="224"/>
  <c r="U366" i="224"/>
  <c r="U230" i="224"/>
  <c r="U172" i="224"/>
  <c r="U173" i="224"/>
  <c r="U234" i="224"/>
  <c r="U101" i="224"/>
  <c r="U76" i="224"/>
  <c r="U29" i="224"/>
  <c r="U27" i="224"/>
  <c r="U510" i="224"/>
  <c r="U508" i="224"/>
  <c r="U513" i="224"/>
  <c r="U364" i="224"/>
  <c r="U468" i="224"/>
  <c r="U303" i="224"/>
  <c r="U339" i="224"/>
  <c r="U346" i="224"/>
  <c r="U226" i="224"/>
  <c r="U168" i="224"/>
  <c r="U169" i="224"/>
  <c r="U199" i="224"/>
  <c r="U94" i="224"/>
  <c r="U72" i="224"/>
  <c r="U20" i="224"/>
  <c r="U47" i="224"/>
  <c r="U506" i="224"/>
  <c r="U501" i="224"/>
  <c r="U519" i="224"/>
  <c r="U434" i="224"/>
  <c r="U413" i="224"/>
  <c r="U296" i="224"/>
  <c r="U312" i="224"/>
  <c r="U344" i="224"/>
  <c r="U222" i="224"/>
  <c r="U157" i="224"/>
  <c r="U162" i="224"/>
  <c r="U259" i="224"/>
  <c r="U86" i="224"/>
  <c r="U68" i="224"/>
  <c r="U48" i="224"/>
  <c r="U12" i="224"/>
  <c r="U50" i="224"/>
  <c r="U158" i="224"/>
  <c r="U503" i="224"/>
  <c r="U486" i="224"/>
  <c r="U515" i="224"/>
  <c r="U392" i="224"/>
  <c r="U404" i="224"/>
  <c r="U292" i="224"/>
  <c r="U310" i="224"/>
  <c r="U323" i="224"/>
  <c r="U203" i="224"/>
  <c r="U153" i="224"/>
  <c r="U262" i="224"/>
  <c r="U223" i="224"/>
  <c r="U82" i="224"/>
  <c r="U64" i="224"/>
  <c r="U51" i="224"/>
  <c r="U499" i="224"/>
  <c r="U482" i="224"/>
  <c r="U511" i="224"/>
  <c r="U367" i="224"/>
  <c r="U376" i="224"/>
  <c r="U277" i="224"/>
  <c r="U372" i="224"/>
  <c r="U321" i="224"/>
  <c r="U196" i="224"/>
  <c r="U149" i="224"/>
  <c r="U257" i="224"/>
  <c r="U206" i="224"/>
  <c r="U75" i="224"/>
  <c r="U53" i="224"/>
  <c r="U73" i="224"/>
  <c r="U271" i="224"/>
  <c r="U78" i="224"/>
  <c r="U442" i="224"/>
  <c r="U444" i="224"/>
  <c r="U441" i="224"/>
  <c r="U456" i="224"/>
  <c r="U400" i="224"/>
  <c r="U268" i="224"/>
  <c r="U331" i="224"/>
  <c r="U336" i="224"/>
  <c r="U287" i="224"/>
  <c r="U253" i="224"/>
  <c r="U155" i="224"/>
  <c r="U108" i="224"/>
  <c r="U145" i="224"/>
  <c r="U179" i="224"/>
  <c r="U233" i="224"/>
  <c r="U63" i="224"/>
  <c r="U97" i="224"/>
  <c r="U435" i="224"/>
  <c r="U440" i="224"/>
  <c r="U411" i="224"/>
  <c r="U430" i="224"/>
  <c r="U345" i="224"/>
  <c r="U464" i="224"/>
  <c r="U329" i="224"/>
  <c r="U282" i="224"/>
  <c r="U305" i="224"/>
  <c r="U244" i="224"/>
  <c r="U151" i="224"/>
  <c r="U104" i="224"/>
  <c r="U110" i="224"/>
  <c r="U122" i="224"/>
  <c r="U19" i="224"/>
  <c r="U518" i="224"/>
  <c r="U408" i="224"/>
  <c r="U473" i="224"/>
  <c r="U375" i="224"/>
  <c r="U354" i="224"/>
  <c r="U311" i="224"/>
  <c r="U320" i="224"/>
  <c r="U377" i="224"/>
  <c r="U245" i="224"/>
  <c r="U176" i="224"/>
  <c r="U177" i="224"/>
  <c r="U117" i="224"/>
  <c r="U105" i="224"/>
  <c r="U83" i="224"/>
  <c r="U37" i="224"/>
  <c r="U235" i="224"/>
  <c r="U32" i="224"/>
  <c r="U495" i="224"/>
  <c r="U421" i="224"/>
  <c r="U353" i="224"/>
  <c r="U273" i="224"/>
  <c r="U350" i="224"/>
  <c r="U388" i="224"/>
  <c r="U248" i="224"/>
  <c r="U294" i="224"/>
  <c r="U251" i="224"/>
  <c r="U301" i="224"/>
  <c r="U480" i="224"/>
  <c r="U418" i="224"/>
  <c r="U479" i="224"/>
  <c r="U269" i="224"/>
  <c r="U348" i="224"/>
  <c r="U318" i="224"/>
  <c r="U193" i="224"/>
  <c r="U219" i="224"/>
  <c r="U194" i="224"/>
  <c r="U55" i="224"/>
  <c r="U476" i="224"/>
  <c r="U481" i="224"/>
  <c r="U494" i="224"/>
  <c r="U409" i="224"/>
  <c r="U327" i="224"/>
  <c r="U309" i="224"/>
  <c r="U187" i="224"/>
  <c r="U154" i="224"/>
  <c r="U175" i="224"/>
  <c r="U89" i="224"/>
  <c r="I6" i="224"/>
  <c r="U65" i="224"/>
  <c r="U39" i="224"/>
  <c r="U472" i="224"/>
  <c r="U477" i="224"/>
  <c r="U395" i="224"/>
  <c r="U397" i="224"/>
  <c r="U325" i="224"/>
  <c r="U231" i="224"/>
  <c r="U174" i="224"/>
  <c r="U109" i="224"/>
  <c r="U13" i="224"/>
  <c r="U124" i="224"/>
  <c r="U457" i="224"/>
  <c r="U507" i="224"/>
  <c r="U393" i="224"/>
  <c r="U347" i="224"/>
  <c r="U291" i="224"/>
  <c r="U229" i="224"/>
  <c r="U170" i="224"/>
  <c r="U71" i="224"/>
  <c r="U17" i="224"/>
  <c r="U220" i="224"/>
  <c r="U92" i="224"/>
  <c r="U450" i="224"/>
  <c r="U466" i="224"/>
  <c r="U447" i="224"/>
  <c r="U324" i="224"/>
  <c r="U340" i="224"/>
  <c r="U221" i="224"/>
  <c r="U166" i="224"/>
  <c r="U67" i="224"/>
  <c r="U21" i="224"/>
  <c r="U80" i="224"/>
  <c r="U446" i="224"/>
  <c r="U462" i="224"/>
  <c r="U437" i="224"/>
  <c r="U280" i="224"/>
  <c r="U319" i="224"/>
  <c r="U240" i="224"/>
  <c r="U163" i="224"/>
  <c r="U60" i="224"/>
  <c r="U25" i="224"/>
  <c r="U505" i="224"/>
  <c r="U70" i="224"/>
  <c r="U15" i="224"/>
  <c r="U14" i="224"/>
  <c r="U120" i="224"/>
  <c r="U431" i="224"/>
  <c r="U500" i="224"/>
  <c r="U391" i="224"/>
  <c r="AX391" i="224" s="1"/>
  <c r="U424" i="224"/>
  <c r="U298" i="224"/>
  <c r="U197" i="224"/>
  <c r="U144" i="224"/>
  <c r="U56" i="224"/>
  <c r="U85" i="224"/>
  <c r="U478" i="224"/>
  <c r="U394" i="224"/>
  <c r="U358" i="224"/>
  <c r="U333" i="224"/>
  <c r="U264" i="224"/>
  <c r="U119" i="224"/>
  <c r="U201" i="224"/>
  <c r="U102" i="224"/>
  <c r="U116" i="224"/>
  <c r="U135" i="224"/>
  <c r="U40" i="224"/>
  <c r="U217" i="224"/>
  <c r="U474" i="224"/>
  <c r="U390" i="224"/>
  <c r="U417" i="224"/>
  <c r="U308" i="224"/>
  <c r="U260" i="224"/>
  <c r="U115" i="224"/>
  <c r="U239" i="224"/>
  <c r="U98" i="224"/>
  <c r="U379" i="224"/>
  <c r="U295" i="224"/>
  <c r="U224" i="224"/>
  <c r="U87" i="224"/>
  <c r="U36" i="224"/>
  <c r="U488" i="224"/>
  <c r="U284" i="224"/>
  <c r="U210" i="224"/>
  <c r="U49" i="224"/>
  <c r="U267" i="224"/>
  <c r="U460" i="224"/>
  <c r="U278" i="224"/>
  <c r="U205" i="224"/>
  <c r="U42" i="224"/>
  <c r="U451" i="224"/>
  <c r="U275" i="224"/>
  <c r="U195" i="224"/>
  <c r="U34" i="224"/>
  <c r="U439" i="224"/>
  <c r="U304" i="224"/>
  <c r="U183" i="224"/>
  <c r="U261" i="224"/>
  <c r="U126" i="224"/>
  <c r="U236" i="224"/>
  <c r="U18" i="224"/>
  <c r="U427" i="224"/>
  <c r="U361" i="224"/>
  <c r="U403" i="224"/>
  <c r="U140" i="224"/>
  <c r="U58" i="224"/>
  <c r="U263" i="224"/>
  <c r="U423" i="224"/>
  <c r="U502" i="224"/>
  <c r="U401" i="224"/>
  <c r="U136" i="224"/>
  <c r="U202" i="224"/>
  <c r="U209" i="224"/>
  <c r="U452" i="224"/>
  <c r="U330" i="224"/>
  <c r="U188" i="224"/>
  <c r="U133" i="224"/>
  <c r="U213" i="224"/>
  <c r="U208" i="224"/>
  <c r="U448" i="224"/>
  <c r="U322" i="224"/>
  <c r="U509" i="224"/>
  <c r="U112" i="224"/>
  <c r="U255" i="224"/>
  <c r="U214" i="224"/>
  <c r="U425" i="224"/>
  <c r="U315" i="224"/>
  <c r="U420" i="224"/>
  <c r="U274" i="224"/>
  <c r="U341" i="224"/>
  <c r="U156" i="224"/>
  <c r="U337" i="224"/>
  <c r="U141" i="224"/>
  <c r="U41" i="224"/>
  <c r="U387" i="224"/>
  <c r="U258" i="224"/>
  <c r="U44" i="224"/>
  <c r="U384" i="224"/>
  <c r="U227" i="224"/>
  <c r="U370" i="224"/>
  <c r="U186" i="224"/>
  <c r="U54" i="224"/>
  <c r="U343" i="224"/>
  <c r="U106" i="224"/>
  <c r="U66" i="224"/>
  <c r="U306" i="224"/>
  <c r="U91" i="224"/>
  <c r="U416" i="224"/>
  <c r="U338" i="224"/>
  <c r="U496" i="224"/>
  <c r="U146" i="224"/>
  <c r="U492" i="224"/>
  <c r="U142" i="224"/>
  <c r="U138" i="224"/>
  <c r="U134" i="224"/>
  <c r="U382" i="224"/>
  <c r="U132" i="224"/>
  <c r="U129" i="224"/>
  <c r="U111" i="224"/>
  <c r="U189" i="224"/>
  <c r="U412" i="224"/>
  <c r="U463" i="224"/>
  <c r="U459" i="224"/>
  <c r="U383" i="224"/>
  <c r="U31" i="224"/>
  <c r="U148" i="224"/>
  <c r="U490" i="224"/>
  <c r="U432" i="224"/>
  <c r="U43" i="224"/>
  <c r="U415" i="224"/>
  <c r="U279" i="224"/>
  <c r="U192" i="224"/>
  <c r="U165" i="224"/>
  <c r="U455" i="224"/>
  <c r="U445" i="224"/>
  <c r="U405" i="224"/>
  <c r="U252" i="224"/>
  <c r="U256" i="224"/>
  <c r="R6" i="207"/>
  <c r="R6" i="223"/>
  <c r="AR6" i="215"/>
  <c r="AN22" i="2" s="1"/>
  <c r="AP6" i="220"/>
  <c r="AL27" i="2" s="1"/>
  <c r="R6" i="208"/>
  <c r="AP6" i="211"/>
  <c r="AL18" i="2" s="1"/>
  <c r="S6" i="220"/>
  <c r="O27" i="2" s="1"/>
  <c r="AP6" i="205"/>
  <c r="AL13" i="2" s="1"/>
  <c r="U98" i="205"/>
  <c r="U29" i="205"/>
  <c r="U179" i="205"/>
  <c r="U87" i="205"/>
  <c r="U99" i="205"/>
  <c r="U94" i="205"/>
  <c r="AX94" i="205" s="1"/>
  <c r="U438" i="205"/>
  <c r="U462" i="205"/>
  <c r="U478" i="205"/>
  <c r="U509" i="205"/>
  <c r="U411" i="205"/>
  <c r="U388" i="205"/>
  <c r="U340" i="205"/>
  <c r="U337" i="205"/>
  <c r="U332" i="205"/>
  <c r="U350" i="205"/>
  <c r="U237" i="205"/>
  <c r="U244" i="205"/>
  <c r="U223" i="205"/>
  <c r="U205" i="205"/>
  <c r="U187" i="205"/>
  <c r="U119" i="205"/>
  <c r="U188" i="205"/>
  <c r="U235" i="205"/>
  <c r="U24" i="205"/>
  <c r="U468" i="205"/>
  <c r="U295" i="205"/>
  <c r="U133" i="205"/>
  <c r="U140" i="205"/>
  <c r="U484" i="205"/>
  <c r="U389" i="205"/>
  <c r="U185" i="205"/>
  <c r="U162" i="205"/>
  <c r="U518" i="205"/>
  <c r="U435" i="205"/>
  <c r="U458" i="205"/>
  <c r="U474" i="205"/>
  <c r="U502" i="205"/>
  <c r="U407" i="205"/>
  <c r="U381" i="205"/>
  <c r="U336" i="205"/>
  <c r="U331" i="205"/>
  <c r="U399" i="205"/>
  <c r="U347" i="205"/>
  <c r="U234" i="205"/>
  <c r="U316" i="205"/>
  <c r="U219" i="205"/>
  <c r="U184" i="205"/>
  <c r="U177" i="205"/>
  <c r="U115" i="205"/>
  <c r="AX115" i="205" s="1"/>
  <c r="U308" i="205"/>
  <c r="U229" i="205"/>
  <c r="U31" i="205"/>
  <c r="U27" i="205"/>
  <c r="U519" i="205"/>
  <c r="U307" i="205"/>
  <c r="U189" i="205"/>
  <c r="U36" i="205"/>
  <c r="U294" i="205"/>
  <c r="U284" i="205"/>
  <c r="U97" i="205"/>
  <c r="U46" i="205"/>
  <c r="U102" i="205"/>
  <c r="U125" i="205"/>
  <c r="U514" i="205"/>
  <c r="U431" i="205"/>
  <c r="U451" i="205"/>
  <c r="U467" i="205"/>
  <c r="U498" i="205"/>
  <c r="U405" i="205"/>
  <c r="U377" i="205"/>
  <c r="U333" i="205"/>
  <c r="U376" i="205"/>
  <c r="U341" i="205"/>
  <c r="AX341" i="205" s="1"/>
  <c r="U330" i="205"/>
  <c r="U272" i="205"/>
  <c r="U282" i="205"/>
  <c r="U212" i="205"/>
  <c r="U160" i="205"/>
  <c r="U238" i="205"/>
  <c r="U112" i="205"/>
  <c r="U246" i="205"/>
  <c r="U211" i="205"/>
  <c r="U35" i="205"/>
  <c r="U301" i="205"/>
  <c r="U136" i="205"/>
  <c r="AX136" i="205" s="1"/>
  <c r="U121" i="205"/>
  <c r="U129" i="205"/>
  <c r="U65" i="205"/>
  <c r="U510" i="205"/>
  <c r="U427" i="205"/>
  <c r="U447" i="205"/>
  <c r="U463" i="205"/>
  <c r="U494" i="205"/>
  <c r="U398" i="205"/>
  <c r="U373" i="205"/>
  <c r="U329" i="205"/>
  <c r="U335" i="205"/>
  <c r="U338" i="205"/>
  <c r="U314" i="205"/>
  <c r="U268" i="205"/>
  <c r="AX268" i="205" s="1"/>
  <c r="U262" i="205"/>
  <c r="U208" i="205"/>
  <c r="U156" i="205"/>
  <c r="U222" i="205"/>
  <c r="U108" i="205"/>
  <c r="U213" i="205"/>
  <c r="U209" i="205"/>
  <c r="U39" i="205"/>
  <c r="U491" i="205"/>
  <c r="U393" i="205"/>
  <c r="U265" i="205"/>
  <c r="U471" i="205"/>
  <c r="AX471" i="205" s="1"/>
  <c r="U303" i="205"/>
  <c r="U257" i="205"/>
  <c r="U81" i="205"/>
  <c r="AX81" i="205" s="1"/>
  <c r="U243" i="205"/>
  <c r="U106" i="205"/>
  <c r="U165" i="205"/>
  <c r="AX165" i="205" s="1"/>
  <c r="U148" i="205"/>
  <c r="U506" i="205"/>
  <c r="U423" i="205"/>
  <c r="U443" i="205"/>
  <c r="U459" i="205"/>
  <c r="U490" i="205"/>
  <c r="AX490" i="205" s="1"/>
  <c r="U394" i="205"/>
  <c r="U409" i="205"/>
  <c r="U325" i="205"/>
  <c r="U328" i="205"/>
  <c r="U326" i="205"/>
  <c r="U310" i="205"/>
  <c r="U258" i="205"/>
  <c r="U254" i="205"/>
  <c r="U204" i="205"/>
  <c r="U152" i="205"/>
  <c r="U220" i="205"/>
  <c r="U104" i="205"/>
  <c r="U206" i="205"/>
  <c r="U194" i="205"/>
  <c r="U43" i="205"/>
  <c r="U176" i="205"/>
  <c r="U444" i="205"/>
  <c r="U366" i="205"/>
  <c r="U218" i="205"/>
  <c r="U440" i="205"/>
  <c r="U126" i="205"/>
  <c r="U15" i="205"/>
  <c r="U117" i="205"/>
  <c r="AX117" i="205" s="1"/>
  <c r="U73" i="205"/>
  <c r="U159" i="205"/>
  <c r="U151" i="205"/>
  <c r="U88" i="205"/>
  <c r="U503" i="205"/>
  <c r="AX503" i="205" s="1"/>
  <c r="U416" i="205"/>
  <c r="U439" i="205"/>
  <c r="U455" i="205"/>
  <c r="U483" i="205"/>
  <c r="U390" i="205"/>
  <c r="U404" i="205"/>
  <c r="U321" i="205"/>
  <c r="U387" i="205"/>
  <c r="U313" i="205"/>
  <c r="U306" i="205"/>
  <c r="U345" i="205"/>
  <c r="U247" i="205"/>
  <c r="U200" i="205"/>
  <c r="U145" i="205"/>
  <c r="AX145" i="205" s="1"/>
  <c r="U210" i="205"/>
  <c r="U100" i="205"/>
  <c r="U191" i="205"/>
  <c r="U225" i="205"/>
  <c r="U50" i="205"/>
  <c r="U13" i="205"/>
  <c r="U375" i="205"/>
  <c r="U261" i="205"/>
  <c r="U85" i="205"/>
  <c r="U72" i="205"/>
  <c r="AX72" i="205" s="1"/>
  <c r="U464" i="205"/>
  <c r="U253" i="205"/>
  <c r="U150" i="205"/>
  <c r="U19" i="205"/>
  <c r="U221" i="205"/>
  <c r="U91" i="205"/>
  <c r="AX91" i="205" s="1"/>
  <c r="U499" i="205"/>
  <c r="U412" i="205"/>
  <c r="U432" i="205"/>
  <c r="U452" i="205"/>
  <c r="AX452" i="205" s="1"/>
  <c r="U479" i="205"/>
  <c r="U383" i="205"/>
  <c r="U401" i="205"/>
  <c r="U315" i="205"/>
  <c r="U380" i="205"/>
  <c r="U309" i="205"/>
  <c r="U302" i="205"/>
  <c r="U274" i="205"/>
  <c r="U324" i="205"/>
  <c r="U197" i="205"/>
  <c r="U141" i="205"/>
  <c r="U180" i="205"/>
  <c r="U93" i="205"/>
  <c r="U167" i="205"/>
  <c r="U186" i="205"/>
  <c r="U54" i="205"/>
  <c r="U250" i="205"/>
  <c r="U154" i="205"/>
  <c r="U30" i="205"/>
  <c r="U18" i="205"/>
  <c r="U353" i="205"/>
  <c r="U63" i="205"/>
  <c r="U23" i="205"/>
  <c r="U132" i="205"/>
  <c r="U233" i="205"/>
  <c r="U495" i="205"/>
  <c r="U408" i="205"/>
  <c r="U428" i="205"/>
  <c r="U448" i="205"/>
  <c r="U475" i="205"/>
  <c r="U379" i="205"/>
  <c r="U397" i="205"/>
  <c r="U311" i="205"/>
  <c r="U369" i="205"/>
  <c r="U305" i="205"/>
  <c r="U299" i="205"/>
  <c r="U270" i="205"/>
  <c r="AX270" i="205" s="1"/>
  <c r="U312" i="205"/>
  <c r="U193" i="205"/>
  <c r="AX193" i="205" s="1"/>
  <c r="U137" i="205"/>
  <c r="U131" i="205"/>
  <c r="U89" i="205"/>
  <c r="U158" i="205"/>
  <c r="U183" i="205"/>
  <c r="U58" i="205"/>
  <c r="U318" i="205"/>
  <c r="U14" i="205"/>
  <c r="U424" i="205"/>
  <c r="U298" i="205"/>
  <c r="U173" i="205"/>
  <c r="U515" i="205"/>
  <c r="U371" i="205"/>
  <c r="U291" i="205"/>
  <c r="U203" i="205"/>
  <c r="U71" i="205"/>
  <c r="U42" i="205"/>
  <c r="U95" i="205"/>
  <c r="U33" i="205"/>
  <c r="U40" i="205"/>
  <c r="U472" i="205"/>
  <c r="U500" i="205"/>
  <c r="U512" i="205"/>
  <c r="U425" i="205"/>
  <c r="U449" i="205"/>
  <c r="U356" i="205"/>
  <c r="U374" i="205"/>
  <c r="U288" i="205"/>
  <c r="U391" i="205"/>
  <c r="AX391" i="205" s="1"/>
  <c r="U279" i="205"/>
  <c r="U276" i="205"/>
  <c r="AX276" i="205" s="1"/>
  <c r="U278" i="205"/>
  <c r="U236" i="205"/>
  <c r="U170" i="205"/>
  <c r="U111" i="205"/>
  <c r="U153" i="205"/>
  <c r="U70" i="205"/>
  <c r="U135" i="205"/>
  <c r="U192" i="205"/>
  <c r="U41" i="205"/>
  <c r="U492" i="205"/>
  <c r="U441" i="205"/>
  <c r="U277" i="205"/>
  <c r="AX277" i="205" s="1"/>
  <c r="U361" i="205"/>
  <c r="U163" i="205"/>
  <c r="AX163" i="205" s="1"/>
  <c r="U199" i="205"/>
  <c r="U420" i="205"/>
  <c r="U48" i="205"/>
  <c r="U497" i="205"/>
  <c r="U434" i="205"/>
  <c r="U273" i="205"/>
  <c r="U358" i="205"/>
  <c r="U64" i="205"/>
  <c r="U49" i="205"/>
  <c r="U37" i="205"/>
  <c r="U469" i="205"/>
  <c r="U496" i="205"/>
  <c r="U508" i="205"/>
  <c r="U421" i="205"/>
  <c r="U445" i="205"/>
  <c r="U454" i="205"/>
  <c r="U370" i="205"/>
  <c r="U281" i="205"/>
  <c r="AX281" i="205" s="1"/>
  <c r="U384" i="205"/>
  <c r="U275" i="205"/>
  <c r="U327" i="205"/>
  <c r="U267" i="205"/>
  <c r="U289" i="205"/>
  <c r="U166" i="205"/>
  <c r="U107" i="205"/>
  <c r="U149" i="205"/>
  <c r="U66" i="205"/>
  <c r="U128" i="205"/>
  <c r="U17" i="205"/>
  <c r="U53" i="205"/>
  <c r="AX53" i="205" s="1"/>
  <c r="U155" i="205"/>
  <c r="U68" i="205"/>
  <c r="AX68" i="205" s="1"/>
  <c r="U465" i="205"/>
  <c r="U501" i="205"/>
  <c r="U418" i="205"/>
  <c r="U417" i="205"/>
  <c r="U367" i="205"/>
  <c r="U349" i="205"/>
  <c r="U271" i="205"/>
  <c r="AX271" i="205" s="1"/>
  <c r="U264" i="205"/>
  <c r="U342" i="205"/>
  <c r="U103" i="205"/>
  <c r="U146" i="205"/>
  <c r="U124" i="205"/>
  <c r="U32" i="205"/>
  <c r="U144" i="205"/>
  <c r="U57" i="205"/>
  <c r="AX57" i="205" s="1"/>
  <c r="U461" i="205"/>
  <c r="U485" i="205"/>
  <c r="U414" i="205"/>
  <c r="U437" i="205"/>
  <c r="U363" i="205"/>
  <c r="U346" i="205"/>
  <c r="U293" i="205"/>
  <c r="U55" i="205"/>
  <c r="AX55" i="205" s="1"/>
  <c r="U477" i="205"/>
  <c r="U415" i="205"/>
  <c r="AX415" i="205" s="1"/>
  <c r="U488" i="205"/>
  <c r="U339" i="205"/>
  <c r="U226" i="205"/>
  <c r="U139" i="205"/>
  <c r="AX139" i="205" s="1"/>
  <c r="U142" i="205"/>
  <c r="U138" i="205"/>
  <c r="U348" i="205"/>
  <c r="U22" i="205"/>
  <c r="U473" i="205"/>
  <c r="U364" i="205"/>
  <c r="U343" i="205"/>
  <c r="U285" i="205"/>
  <c r="U224" i="205"/>
  <c r="U120" i="205"/>
  <c r="U352" i="205"/>
  <c r="U323" i="205"/>
  <c r="U320" i="205"/>
  <c r="U80" i="205"/>
  <c r="U178" i="205"/>
  <c r="U26" i="205"/>
  <c r="AX26" i="205" s="1"/>
  <c r="U466" i="205"/>
  <c r="U360" i="205"/>
  <c r="U319" i="205"/>
  <c r="U259" i="205"/>
  <c r="U214" i="205"/>
  <c r="U116" i="205"/>
  <c r="U386" i="205"/>
  <c r="U482" i="205"/>
  <c r="U47" i="205"/>
  <c r="U231" i="205"/>
  <c r="U51" i="205"/>
  <c r="U69" i="205"/>
  <c r="U429" i="205"/>
  <c r="U354" i="205"/>
  <c r="U227" i="205"/>
  <c r="U127" i="205"/>
  <c r="U410" i="205"/>
  <c r="U52" i="205"/>
  <c r="U520" i="205"/>
  <c r="U413" i="205"/>
  <c r="AX413" i="205" s="1"/>
  <c r="U395" i="205"/>
  <c r="U251" i="205"/>
  <c r="U195" i="205"/>
  <c r="U109" i="205"/>
  <c r="U56" i="205"/>
  <c r="U516" i="205"/>
  <c r="U400" i="205"/>
  <c r="U362" i="205"/>
  <c r="U242" i="205"/>
  <c r="U190" i="205"/>
  <c r="AX190" i="205" s="1"/>
  <c r="U105" i="205"/>
  <c r="AX105" i="205" s="1"/>
  <c r="U505" i="205"/>
  <c r="U60" i="205"/>
  <c r="AX60" i="205" s="1"/>
  <c r="U396" i="205"/>
  <c r="U290" i="205"/>
  <c r="AX290" i="205" s="1"/>
  <c r="U101" i="205"/>
  <c r="U433" i="205"/>
  <c r="AX433" i="205" s="1"/>
  <c r="U365" i="205"/>
  <c r="U134" i="205"/>
  <c r="U355" i="205"/>
  <c r="U59" i="205"/>
  <c r="U123" i="205"/>
  <c r="AX123" i="205" s="1"/>
  <c r="U493" i="205"/>
  <c r="AX493" i="205" s="1"/>
  <c r="U169" i="205"/>
  <c r="U287" i="205"/>
  <c r="AX287" i="205" s="1"/>
  <c r="U76" i="205"/>
  <c r="U21" i="205"/>
  <c r="U239" i="205"/>
  <c r="U252" i="205"/>
  <c r="U110" i="205"/>
  <c r="U245" i="205"/>
  <c r="U480" i="205"/>
  <c r="U92" i="205"/>
  <c r="U25" i="205"/>
  <c r="AX25" i="205" s="1"/>
  <c r="U489" i="205"/>
  <c r="U392" i="205"/>
  <c r="U286" i="205"/>
  <c r="U260" i="205"/>
  <c r="U157" i="205"/>
  <c r="U217" i="205"/>
  <c r="U382" i="205"/>
  <c r="U207" i="205"/>
  <c r="U378" i="205"/>
  <c r="U359" i="205"/>
  <c r="U90" i="205"/>
  <c r="U476" i="205"/>
  <c r="AX476" i="205" s="1"/>
  <c r="U406" i="205"/>
  <c r="U344" i="205"/>
  <c r="U280" i="205"/>
  <c r="U174" i="205"/>
  <c r="U78" i="205"/>
  <c r="U20" i="205"/>
  <c r="U83" i="205"/>
  <c r="AX83" i="205" s="1"/>
  <c r="U513" i="205"/>
  <c r="AX513" i="205" s="1"/>
  <c r="U255" i="205"/>
  <c r="U82" i="205"/>
  <c r="U446" i="205"/>
  <c r="U248" i="205"/>
  <c r="U172" i="205"/>
  <c r="U456" i="205"/>
  <c r="U240" i="205"/>
  <c r="U161" i="205"/>
  <c r="U511" i="205"/>
  <c r="U372" i="205"/>
  <c r="U201" i="205"/>
  <c r="U84" i="205"/>
  <c r="AX84" i="205" s="1"/>
  <c r="U297" i="205"/>
  <c r="U16" i="205"/>
  <c r="U34" i="205"/>
  <c r="U457" i="205"/>
  <c r="U517" i="205"/>
  <c r="AX517" i="205" s="1"/>
  <c r="U296" i="205"/>
  <c r="AX296" i="205" s="1"/>
  <c r="U263" i="205"/>
  <c r="AX263" i="205" s="1"/>
  <c r="U202" i="205"/>
  <c r="U74" i="205"/>
  <c r="U77" i="205"/>
  <c r="U450" i="205"/>
  <c r="U292" i="205"/>
  <c r="U175" i="205"/>
  <c r="U61" i="205"/>
  <c r="AX61" i="205" s="1"/>
  <c r="U241" i="205"/>
  <c r="U460" i="205"/>
  <c r="U168" i="205"/>
  <c r="U67" i="205"/>
  <c r="U75" i="205"/>
  <c r="U430" i="205"/>
  <c r="U228" i="205"/>
  <c r="U216" i="205"/>
  <c r="U86" i="205"/>
  <c r="U38" i="205"/>
  <c r="U171" i="205"/>
  <c r="U269" i="205"/>
  <c r="U442" i="205"/>
  <c r="U403" i="205"/>
  <c r="U230" i="205"/>
  <c r="U182" i="205"/>
  <c r="U304" i="205"/>
  <c r="U507" i="205"/>
  <c r="U426" i="205"/>
  <c r="U357" i="205"/>
  <c r="U122" i="205"/>
  <c r="U196" i="205"/>
  <c r="U12" i="205"/>
  <c r="U44" i="205"/>
  <c r="U481" i="205"/>
  <c r="U422" i="205"/>
  <c r="AX422" i="205" s="1"/>
  <c r="U322" i="205"/>
  <c r="U256" i="205"/>
  <c r="U118" i="205"/>
  <c r="U143" i="205"/>
  <c r="U486" i="205"/>
  <c r="U114" i="205"/>
  <c r="I6" i="205"/>
  <c r="AP6" i="209"/>
  <c r="AL16" i="2" s="1"/>
  <c r="U187" i="209"/>
  <c r="U15" i="209"/>
  <c r="U495" i="209"/>
  <c r="U408" i="209"/>
  <c r="U516" i="209"/>
  <c r="U429" i="209"/>
  <c r="U456" i="209"/>
  <c r="U398" i="209"/>
  <c r="U366" i="209"/>
  <c r="U488" i="209"/>
  <c r="U315" i="209"/>
  <c r="U321" i="209"/>
  <c r="U325" i="209"/>
  <c r="U188" i="209"/>
  <c r="U274" i="209"/>
  <c r="U205" i="209"/>
  <c r="U168" i="209"/>
  <c r="U246" i="209"/>
  <c r="U128" i="209"/>
  <c r="U64" i="209"/>
  <c r="U88" i="209"/>
  <c r="U109" i="209"/>
  <c r="U25" i="209"/>
  <c r="U29" i="209"/>
  <c r="U103" i="209"/>
  <c r="U19" i="209"/>
  <c r="U179" i="209"/>
  <c r="U491" i="209"/>
  <c r="U519" i="209"/>
  <c r="U512" i="209"/>
  <c r="U425" i="209"/>
  <c r="U449" i="209"/>
  <c r="U394" i="209"/>
  <c r="U362" i="209"/>
  <c r="U454" i="209"/>
  <c r="U312" i="209"/>
  <c r="U432" i="209"/>
  <c r="U304" i="209"/>
  <c r="U184" i="209"/>
  <c r="U260" i="209"/>
  <c r="U171" i="209"/>
  <c r="U292" i="209"/>
  <c r="U240" i="209"/>
  <c r="U125" i="209"/>
  <c r="U61" i="209"/>
  <c r="U84" i="209"/>
  <c r="U235" i="209"/>
  <c r="U32" i="209"/>
  <c r="U110" i="209"/>
  <c r="U23" i="209"/>
  <c r="U484" i="209"/>
  <c r="U515" i="209"/>
  <c r="U508" i="209"/>
  <c r="U421" i="209"/>
  <c r="U445" i="209"/>
  <c r="U390" i="209"/>
  <c r="U358" i="209"/>
  <c r="U380" i="209"/>
  <c r="U302" i="209"/>
  <c r="U360" i="209"/>
  <c r="U282" i="209"/>
  <c r="U177" i="209"/>
  <c r="U255" i="209"/>
  <c r="U161" i="209"/>
  <c r="U225" i="209"/>
  <c r="U221" i="209"/>
  <c r="U122" i="209"/>
  <c r="U57" i="209"/>
  <c r="U77" i="209"/>
  <c r="U193" i="209"/>
  <c r="U36" i="209"/>
  <c r="U386" i="209"/>
  <c r="U172" i="209"/>
  <c r="U27" i="209"/>
  <c r="U480" i="209"/>
  <c r="U511" i="209"/>
  <c r="U501" i="209"/>
  <c r="U418" i="209"/>
  <c r="U441" i="209"/>
  <c r="U383" i="209"/>
  <c r="U354" i="209"/>
  <c r="U376" i="209"/>
  <c r="U299" i="209"/>
  <c r="U337" i="209"/>
  <c r="U273" i="209"/>
  <c r="U173" i="209"/>
  <c r="U311" i="209"/>
  <c r="U157" i="209"/>
  <c r="U223" i="209"/>
  <c r="U219" i="209"/>
  <c r="U107" i="209"/>
  <c r="U53" i="209"/>
  <c r="U73" i="209"/>
  <c r="U106" i="209"/>
  <c r="U40" i="209"/>
  <c r="U30" i="209"/>
  <c r="U476" i="209"/>
  <c r="U507" i="209"/>
  <c r="U497" i="209"/>
  <c r="U414" i="209"/>
  <c r="U434" i="209"/>
  <c r="U379" i="209"/>
  <c r="U347" i="209"/>
  <c r="U372" i="209"/>
  <c r="U295" i="209"/>
  <c r="U327" i="209"/>
  <c r="U286" i="209"/>
  <c r="U169" i="209"/>
  <c r="U294" i="209"/>
  <c r="U153" i="209"/>
  <c r="U191" i="209"/>
  <c r="U244" i="209"/>
  <c r="U197" i="209"/>
  <c r="U49" i="209"/>
  <c r="U69" i="209"/>
  <c r="U93" i="209"/>
  <c r="U44" i="209"/>
  <c r="U16" i="209"/>
  <c r="U34" i="209"/>
  <c r="U472" i="209"/>
  <c r="U500" i="209"/>
  <c r="U493" i="209"/>
  <c r="U410" i="209"/>
  <c r="U430" i="209"/>
  <c r="U375" i="209"/>
  <c r="U343" i="209"/>
  <c r="U359" i="209"/>
  <c r="U291" i="209"/>
  <c r="U367" i="209"/>
  <c r="U293" i="209"/>
  <c r="U322" i="209"/>
  <c r="U252" i="209"/>
  <c r="U149" i="209"/>
  <c r="U189" i="209"/>
  <c r="U213" i="209"/>
  <c r="U150" i="209"/>
  <c r="U186" i="209"/>
  <c r="U65" i="209"/>
  <c r="U89" i="209"/>
  <c r="U20" i="209"/>
  <c r="U38" i="209"/>
  <c r="U469" i="209"/>
  <c r="U496" i="209"/>
  <c r="U489" i="209"/>
  <c r="U406" i="209"/>
  <c r="U426" i="209"/>
  <c r="U371" i="209"/>
  <c r="U339" i="209"/>
  <c r="U357" i="209"/>
  <c r="U287" i="209"/>
  <c r="U365" i="209"/>
  <c r="U271" i="209"/>
  <c r="U278" i="209"/>
  <c r="U239" i="209"/>
  <c r="U146" i="209"/>
  <c r="U180" i="209"/>
  <c r="U166" i="209"/>
  <c r="U139" i="209"/>
  <c r="U178" i="209"/>
  <c r="U58" i="209"/>
  <c r="U85" i="209"/>
  <c r="U56" i="209"/>
  <c r="U471" i="209"/>
  <c r="U24" i="209"/>
  <c r="U42" i="209"/>
  <c r="U50" i="209"/>
  <c r="U465" i="209"/>
  <c r="U492" i="209"/>
  <c r="U486" i="209"/>
  <c r="U517" i="209"/>
  <c r="U422" i="209"/>
  <c r="U405" i="209"/>
  <c r="U332" i="209"/>
  <c r="U350" i="209"/>
  <c r="U280" i="209"/>
  <c r="U344" i="209"/>
  <c r="U254" i="209"/>
  <c r="U269" i="209"/>
  <c r="U216" i="209"/>
  <c r="U142" i="209"/>
  <c r="U263" i="209"/>
  <c r="U163" i="209"/>
  <c r="U217" i="209"/>
  <c r="U176" i="209"/>
  <c r="U54" i="209"/>
  <c r="U81" i="209"/>
  <c r="U67" i="209"/>
  <c r="U60" i="209"/>
  <c r="U80" i="209"/>
  <c r="U26" i="209"/>
  <c r="U442" i="209"/>
  <c r="U466" i="209"/>
  <c r="U463" i="209"/>
  <c r="U494" i="209"/>
  <c r="U428" i="209"/>
  <c r="U384" i="209"/>
  <c r="U309" i="209"/>
  <c r="U329" i="209"/>
  <c r="U261" i="209"/>
  <c r="U310" i="209"/>
  <c r="U226" i="209"/>
  <c r="U298" i="209"/>
  <c r="U285" i="209"/>
  <c r="U119" i="209"/>
  <c r="U175" i="209"/>
  <c r="U140" i="209"/>
  <c r="U98" i="209"/>
  <c r="U202" i="209"/>
  <c r="U133" i="209"/>
  <c r="U59" i="209"/>
  <c r="U403" i="209"/>
  <c r="U94" i="209"/>
  <c r="U33" i="209"/>
  <c r="U438" i="209"/>
  <c r="U462" i="209"/>
  <c r="U459" i="209"/>
  <c r="U490" i="209"/>
  <c r="U397" i="209"/>
  <c r="U417" i="209"/>
  <c r="U305" i="209"/>
  <c r="U326" i="209"/>
  <c r="U257" i="209"/>
  <c r="U349" i="209"/>
  <c r="U222" i="209"/>
  <c r="U352" i="209"/>
  <c r="U277" i="209"/>
  <c r="U115" i="209"/>
  <c r="U279" i="209"/>
  <c r="U136" i="209"/>
  <c r="U95" i="209"/>
  <c r="U137" i="209"/>
  <c r="U99" i="209"/>
  <c r="U55" i="209"/>
  <c r="U63" i="209"/>
  <c r="U37" i="209"/>
  <c r="U518" i="209"/>
  <c r="U458" i="209"/>
  <c r="U483" i="209"/>
  <c r="U396" i="209"/>
  <c r="U284" i="209"/>
  <c r="U306" i="209"/>
  <c r="U318" i="209"/>
  <c r="U112" i="209"/>
  <c r="U132" i="209"/>
  <c r="U105" i="209"/>
  <c r="U51" i="209"/>
  <c r="U450" i="209"/>
  <c r="U320" i="209"/>
  <c r="U201" i="209"/>
  <c r="U182" i="209"/>
  <c r="U41" i="209"/>
  <c r="U514" i="209"/>
  <c r="U451" i="209"/>
  <c r="U479" i="209"/>
  <c r="U392" i="209"/>
  <c r="U378" i="209"/>
  <c r="U290" i="209"/>
  <c r="U307" i="209"/>
  <c r="U108" i="209"/>
  <c r="U256" i="209"/>
  <c r="U167" i="209"/>
  <c r="U47" i="209"/>
  <c r="U268" i="209"/>
  <c r="U369" i="209"/>
  <c r="U43" i="209"/>
  <c r="U467" i="209"/>
  <c r="U230" i="209"/>
  <c r="U120" i="209"/>
  <c r="U190" i="209"/>
  <c r="U510" i="209"/>
  <c r="U447" i="209"/>
  <c r="U475" i="209"/>
  <c r="U388" i="209"/>
  <c r="U374" i="209"/>
  <c r="U308" i="209"/>
  <c r="U296" i="209"/>
  <c r="U104" i="209"/>
  <c r="U206" i="209"/>
  <c r="U129" i="209"/>
  <c r="U71" i="209"/>
  <c r="U195" i="209"/>
  <c r="U506" i="209"/>
  <c r="U443" i="209"/>
  <c r="U468" i="209"/>
  <c r="U381" i="209"/>
  <c r="U370" i="209"/>
  <c r="U297" i="209"/>
  <c r="U289" i="209"/>
  <c r="U100" i="209"/>
  <c r="U174" i="209"/>
  <c r="U126" i="209"/>
  <c r="U13" i="209"/>
  <c r="U39" i="209"/>
  <c r="U183" i="209"/>
  <c r="U265" i="209"/>
  <c r="U75" i="209"/>
  <c r="U248" i="209"/>
  <c r="U52" i="209"/>
  <c r="U503" i="209"/>
  <c r="U439" i="209"/>
  <c r="U464" i="209"/>
  <c r="U377" i="209"/>
  <c r="U364" i="209"/>
  <c r="U288" i="209"/>
  <c r="U303" i="209"/>
  <c r="U214" i="209"/>
  <c r="U156" i="209"/>
  <c r="U102" i="209"/>
  <c r="U17" i="209"/>
  <c r="U233" i="209"/>
  <c r="U474" i="209"/>
  <c r="U141" i="209"/>
  <c r="U400" i="209"/>
  <c r="U220" i="209"/>
  <c r="U499" i="209"/>
  <c r="U520" i="209"/>
  <c r="U460" i="209"/>
  <c r="U373" i="209"/>
  <c r="U341" i="209"/>
  <c r="U275" i="209"/>
  <c r="U281" i="209"/>
  <c r="U212" i="209"/>
  <c r="U145" i="209"/>
  <c r="U92" i="209"/>
  <c r="U21" i="209"/>
  <c r="U250" i="209"/>
  <c r="U407" i="209"/>
  <c r="U231" i="209"/>
  <c r="U446" i="209"/>
  <c r="U116" i="209"/>
  <c r="U31" i="209"/>
  <c r="U461" i="209"/>
  <c r="U482" i="209"/>
  <c r="U415" i="209"/>
  <c r="U328" i="209"/>
  <c r="U276" i="209"/>
  <c r="U245" i="209"/>
  <c r="U209" i="209"/>
  <c r="U238" i="209"/>
  <c r="U194" i="209"/>
  <c r="U267" i="209"/>
  <c r="U237" i="209"/>
  <c r="U199" i="209"/>
  <c r="U35" i="209"/>
  <c r="U457" i="209"/>
  <c r="U478" i="209"/>
  <c r="U411" i="209"/>
  <c r="U324" i="209"/>
  <c r="U272" i="209"/>
  <c r="U241" i="209"/>
  <c r="U243" i="209"/>
  <c r="U234" i="209"/>
  <c r="U152" i="209"/>
  <c r="U224" i="209"/>
  <c r="U90" i="209"/>
  <c r="U335" i="209"/>
  <c r="U114" i="209"/>
  <c r="U313" i="209"/>
  <c r="U48" i="209"/>
  <c r="U427" i="209"/>
  <c r="U448" i="209"/>
  <c r="U424" i="209"/>
  <c r="U340" i="209"/>
  <c r="U355" i="209"/>
  <c r="U207" i="209"/>
  <c r="U247" i="209"/>
  <c r="U228" i="209"/>
  <c r="U83" i="209"/>
  <c r="U162" i="209"/>
  <c r="U200" i="209"/>
  <c r="U148" i="209"/>
  <c r="U433" i="209"/>
  <c r="U346" i="209"/>
  <c r="U356" i="209"/>
  <c r="U97" i="209"/>
  <c r="U170" i="209"/>
  <c r="U423" i="209"/>
  <c r="U444" i="209"/>
  <c r="U401" i="209"/>
  <c r="U338" i="209"/>
  <c r="U353" i="209"/>
  <c r="U203" i="209"/>
  <c r="U229" i="209"/>
  <c r="U210" i="209"/>
  <c r="U76" i="209"/>
  <c r="U124" i="209"/>
  <c r="U505" i="209"/>
  <c r="U86" i="209"/>
  <c r="U416" i="209"/>
  <c r="U440" i="209"/>
  <c r="U409" i="209"/>
  <c r="U314" i="209"/>
  <c r="U348" i="209"/>
  <c r="U196" i="209"/>
  <c r="U227" i="209"/>
  <c r="U208" i="209"/>
  <c r="U72" i="209"/>
  <c r="U121" i="209"/>
  <c r="U154" i="209"/>
  <c r="U82" i="209"/>
  <c r="U412" i="209"/>
  <c r="U404" i="209"/>
  <c r="U345" i="209"/>
  <c r="U192" i="209"/>
  <c r="U270" i="209"/>
  <c r="U68" i="209"/>
  <c r="U118" i="209"/>
  <c r="U435" i="209"/>
  <c r="U336" i="209"/>
  <c r="U127" i="209"/>
  <c r="U87" i="209"/>
  <c r="U14" i="209"/>
  <c r="U117" i="209"/>
  <c r="U158" i="209"/>
  <c r="U431" i="209"/>
  <c r="U323" i="209"/>
  <c r="U123" i="209"/>
  <c r="U160" i="209"/>
  <c r="U333" i="209"/>
  <c r="U437" i="209"/>
  <c r="U218" i="209"/>
  <c r="U485" i="209"/>
  <c r="U420" i="209"/>
  <c r="U242" i="209"/>
  <c r="U165" i="209"/>
  <c r="U498" i="209"/>
  <c r="U481" i="209"/>
  <c r="U413" i="209"/>
  <c r="U236" i="209"/>
  <c r="U316" i="209"/>
  <c r="U477" i="209"/>
  <c r="U253" i="209"/>
  <c r="U159" i="209"/>
  <c r="U513" i="209"/>
  <c r="U211" i="209"/>
  <c r="U473" i="209"/>
  <c r="U382" i="209"/>
  <c r="U155" i="209"/>
  <c r="U330" i="209"/>
  <c r="U91" i="209"/>
  <c r="U502" i="209"/>
  <c r="U455" i="209"/>
  <c r="U342" i="209"/>
  <c r="AX342" i="209" s="1"/>
  <c r="U151" i="209"/>
  <c r="U452" i="209"/>
  <c r="U144" i="209"/>
  <c r="U135" i="209"/>
  <c r="U12" i="209"/>
  <c r="U18" i="209"/>
  <c r="U393" i="209"/>
  <c r="U262" i="209"/>
  <c r="U111" i="209"/>
  <c r="U391" i="209"/>
  <c r="U78" i="209"/>
  <c r="U387" i="209"/>
  <c r="U74" i="209"/>
  <c r="U138" i="209"/>
  <c r="U46" i="209"/>
  <c r="U22" i="209"/>
  <c r="U389" i="209"/>
  <c r="U251" i="209"/>
  <c r="U259" i="209"/>
  <c r="U395" i="209"/>
  <c r="U301" i="209"/>
  <c r="U185" i="209"/>
  <c r="U258" i="209"/>
  <c r="U363" i="209"/>
  <c r="U70" i="209"/>
  <c r="U331" i="209"/>
  <c r="U399" i="209"/>
  <c r="U319" i="209"/>
  <c r="U204" i="209"/>
  <c r="U264" i="209"/>
  <c r="U131" i="209"/>
  <c r="U361" i="209"/>
  <c r="U134" i="209"/>
  <c r="U66" i="209"/>
  <c r="U509" i="209"/>
  <c r="I6" i="209"/>
  <c r="AQ6" i="208"/>
  <c r="AM15" i="2" s="1"/>
  <c r="AT13" i="205"/>
  <c r="AV13" i="205" s="1"/>
  <c r="X6" i="205"/>
  <c r="AR6" i="213"/>
  <c r="AN20" i="2" s="1"/>
  <c r="AO6" i="208"/>
  <c r="AK15" i="2" s="1"/>
  <c r="AQ6" i="211"/>
  <c r="AM18" i="2" s="1"/>
  <c r="AT133" i="217"/>
  <c r="AV133" i="217" s="1"/>
  <c r="W6" i="217"/>
  <c r="AT58" i="217"/>
  <c r="AV58" i="217" s="1"/>
  <c r="AT90" i="217"/>
  <c r="AV90" i="217" s="1"/>
  <c r="AT501" i="217"/>
  <c r="AV501" i="217" s="1"/>
  <c r="AT498" i="217"/>
  <c r="AV498" i="217" s="1"/>
  <c r="AT461" i="217"/>
  <c r="AV461" i="217" s="1"/>
  <c r="AT472" i="217"/>
  <c r="AV472" i="217" s="1"/>
  <c r="AT409" i="217"/>
  <c r="AV409" i="217" s="1"/>
  <c r="AT382" i="217"/>
  <c r="AV382" i="217" s="1"/>
  <c r="AT400" i="217"/>
  <c r="AV400" i="217" s="1"/>
  <c r="AT319" i="217"/>
  <c r="AV319" i="217" s="1"/>
  <c r="AT246" i="217"/>
  <c r="AV246" i="217" s="1"/>
  <c r="AT313" i="217"/>
  <c r="AV313" i="217" s="1"/>
  <c r="AT190" i="217"/>
  <c r="AV190" i="217" s="1"/>
  <c r="AT289" i="217"/>
  <c r="AV289" i="217" s="1"/>
  <c r="AT309" i="217"/>
  <c r="AV309" i="217" s="1"/>
  <c r="AT234" i="217"/>
  <c r="AV234" i="217" s="1"/>
  <c r="AT168" i="217"/>
  <c r="AV168" i="217" s="1"/>
  <c r="AT298" i="217"/>
  <c r="AV298" i="217" s="1"/>
  <c r="AT214" i="217"/>
  <c r="AV214" i="217" s="1"/>
  <c r="AT51" i="217"/>
  <c r="AV51" i="217" s="1"/>
  <c r="AT35" i="217"/>
  <c r="AV35" i="217" s="1"/>
  <c r="AT16" i="217"/>
  <c r="AV16" i="217" s="1"/>
  <c r="AT83" i="217"/>
  <c r="AV83" i="217" s="1"/>
  <c r="AT132" i="217"/>
  <c r="AV132" i="217" s="1"/>
  <c r="AT335" i="217"/>
  <c r="AV335" i="217" s="1"/>
  <c r="AT46" i="217"/>
  <c r="AV46" i="217" s="1"/>
  <c r="AT72" i="217"/>
  <c r="AV72" i="217" s="1"/>
  <c r="AT199" i="217"/>
  <c r="AV199" i="217" s="1"/>
  <c r="AT497" i="217"/>
  <c r="AV497" i="217" s="1"/>
  <c r="AT494" i="217"/>
  <c r="AV494" i="217" s="1"/>
  <c r="AT450" i="217"/>
  <c r="AV450" i="217" s="1"/>
  <c r="AT469" i="217"/>
  <c r="AV469" i="217" s="1"/>
  <c r="AT367" i="217"/>
  <c r="AV367" i="217" s="1"/>
  <c r="AT377" i="217"/>
  <c r="AV377" i="217" s="1"/>
  <c r="AT366" i="217"/>
  <c r="AV366" i="217" s="1"/>
  <c r="AT312" i="217"/>
  <c r="AV312" i="217" s="1"/>
  <c r="AT412" i="217"/>
  <c r="AV412" i="217" s="1"/>
  <c r="AT308" i="217"/>
  <c r="AV308" i="217" s="1"/>
  <c r="AT186" i="217"/>
  <c r="AV186" i="217" s="1"/>
  <c r="AT286" i="217"/>
  <c r="AV286" i="217" s="1"/>
  <c r="AT295" i="217"/>
  <c r="AV295" i="217" s="1"/>
  <c r="AT219" i="217"/>
  <c r="AV219" i="217" s="1"/>
  <c r="AT163" i="217"/>
  <c r="AV163" i="217" s="1"/>
  <c r="AT241" i="217"/>
  <c r="AV241" i="217" s="1"/>
  <c r="AT197" i="217"/>
  <c r="AV197" i="217" s="1"/>
  <c r="AT54" i="217"/>
  <c r="AV54" i="217" s="1"/>
  <c r="AT20" i="217"/>
  <c r="AV20" i="217" s="1"/>
  <c r="AT148" i="217"/>
  <c r="AV148" i="217" s="1"/>
  <c r="AT29" i="217"/>
  <c r="AV29" i="217" s="1"/>
  <c r="AT519" i="217"/>
  <c r="AV519" i="217" s="1"/>
  <c r="AT493" i="217"/>
  <c r="AV493" i="217" s="1"/>
  <c r="AT490" i="217"/>
  <c r="AV490" i="217" s="1"/>
  <c r="AT442" i="217"/>
  <c r="AV442" i="217" s="1"/>
  <c r="AT457" i="217"/>
  <c r="AV457" i="217" s="1"/>
  <c r="AT353" i="217"/>
  <c r="AV353" i="217" s="1"/>
  <c r="AT365" i="217"/>
  <c r="AV365" i="217" s="1"/>
  <c r="AT349" i="217"/>
  <c r="AV349" i="217" s="1"/>
  <c r="AT304" i="217"/>
  <c r="AV304" i="217" s="1"/>
  <c r="AT364" i="217"/>
  <c r="AV364" i="217" s="1"/>
  <c r="AT305" i="217"/>
  <c r="AV305" i="217" s="1"/>
  <c r="AT179" i="217"/>
  <c r="AV179" i="217" s="1"/>
  <c r="AT281" i="217"/>
  <c r="AV281" i="217" s="1"/>
  <c r="AT356" i="217"/>
  <c r="AV356" i="217" s="1"/>
  <c r="AT217" i="217"/>
  <c r="AV217" i="217" s="1"/>
  <c r="AT141" i="217"/>
  <c r="AV141" i="217" s="1"/>
  <c r="AT208" i="217"/>
  <c r="AV208" i="217" s="1"/>
  <c r="AT195" i="217"/>
  <c r="AV195" i="217" s="1"/>
  <c r="AT24" i="217"/>
  <c r="AV24" i="217" s="1"/>
  <c r="AT52" i="217"/>
  <c r="AV52" i="217" s="1"/>
  <c r="AT403" i="217"/>
  <c r="AV403" i="217" s="1"/>
  <c r="AT515" i="217"/>
  <c r="AV515" i="217" s="1"/>
  <c r="AT489" i="217"/>
  <c r="AV489" i="217" s="1"/>
  <c r="AT483" i="217"/>
  <c r="AV483" i="217" s="1"/>
  <c r="AT425" i="217"/>
  <c r="AV425" i="217" s="1"/>
  <c r="AT429" i="217"/>
  <c r="AV429" i="217" s="1"/>
  <c r="AT428" i="217"/>
  <c r="AV428" i="217" s="1"/>
  <c r="AT506" i="217"/>
  <c r="AV506" i="217" s="1"/>
  <c r="AT332" i="217"/>
  <c r="AV332" i="217" s="1"/>
  <c r="AT287" i="217"/>
  <c r="AV287" i="217" s="1"/>
  <c r="AT333" i="217"/>
  <c r="AV333" i="217" s="1"/>
  <c r="AT291" i="217"/>
  <c r="AV291" i="217" s="1"/>
  <c r="AT175" i="217"/>
  <c r="AV175" i="217" s="1"/>
  <c r="AT272" i="217"/>
  <c r="AV272" i="217" s="1"/>
  <c r="AT230" i="217"/>
  <c r="AV230" i="217" s="1"/>
  <c r="AT211" i="217"/>
  <c r="AV211" i="217" s="1"/>
  <c r="AT284" i="217"/>
  <c r="AV284" i="217" s="1"/>
  <c r="AT206" i="217"/>
  <c r="AV206" i="217" s="1"/>
  <c r="AT191" i="217"/>
  <c r="AV191" i="217" s="1"/>
  <c r="AT60" i="217"/>
  <c r="AV60" i="217" s="1"/>
  <c r="AT57" i="217"/>
  <c r="AV57" i="217" s="1"/>
  <c r="AT31" i="217"/>
  <c r="AV31" i="217" s="1"/>
  <c r="AT75" i="217"/>
  <c r="AV75" i="217" s="1"/>
  <c r="AT106" i="217"/>
  <c r="AV106" i="217" s="1"/>
  <c r="AT98" i="217"/>
  <c r="AV98" i="217" s="1"/>
  <c r="AT117" i="217"/>
  <c r="AV117" i="217" s="1"/>
  <c r="AT511" i="217"/>
  <c r="AV511" i="217" s="1"/>
  <c r="AT486" i="217"/>
  <c r="AV486" i="217" s="1"/>
  <c r="AT479" i="217"/>
  <c r="AV479" i="217" s="1"/>
  <c r="AT514" i="217"/>
  <c r="AV514" i="217" s="1"/>
  <c r="AT416" i="217"/>
  <c r="AV416" i="217" s="1"/>
  <c r="AT424" i="217"/>
  <c r="AV424" i="217" s="1"/>
  <c r="AT427" i="217"/>
  <c r="AV427" i="217" s="1"/>
  <c r="AT404" i="217"/>
  <c r="AV404" i="217" s="1"/>
  <c r="AT282" i="217"/>
  <c r="AV282" i="217" s="1"/>
  <c r="AT327" i="217"/>
  <c r="AV327" i="217" s="1"/>
  <c r="AT268" i="217"/>
  <c r="AV268" i="217" s="1"/>
  <c r="AT171" i="217"/>
  <c r="AV171" i="217" s="1"/>
  <c r="AT263" i="217"/>
  <c r="AV263" i="217" s="1"/>
  <c r="AT187" i="217"/>
  <c r="AV187" i="217" s="1"/>
  <c r="AT192" i="217"/>
  <c r="AV192" i="217" s="1"/>
  <c r="AT231" i="217"/>
  <c r="AV231" i="217" s="1"/>
  <c r="AT166" i="217"/>
  <c r="AV166" i="217" s="1"/>
  <c r="AT189" i="217"/>
  <c r="AV189" i="217" s="1"/>
  <c r="AT41" i="217"/>
  <c r="AV41" i="217" s="1"/>
  <c r="AT115" i="217"/>
  <c r="AV115" i="217" s="1"/>
  <c r="AT111" i="217"/>
  <c r="AV111" i="217" s="1"/>
  <c r="AT103" i="217"/>
  <c r="AV103" i="217" s="1"/>
  <c r="AT42" i="217"/>
  <c r="AV42" i="217" s="1"/>
  <c r="AT507" i="217"/>
  <c r="AV507" i="217" s="1"/>
  <c r="AT482" i="217"/>
  <c r="AV482" i="217" s="1"/>
  <c r="AT475" i="217"/>
  <c r="AV475" i="217" s="1"/>
  <c r="AT491" i="217"/>
  <c r="AV491" i="217" s="1"/>
  <c r="AT408" i="217"/>
  <c r="AV408" i="217" s="1"/>
  <c r="AT417" i="217"/>
  <c r="AV417" i="217" s="1"/>
  <c r="AT423" i="217"/>
  <c r="AV423" i="217" s="1"/>
  <c r="AT393" i="217"/>
  <c r="AV393" i="217" s="1"/>
  <c r="AT279" i="217"/>
  <c r="AV279" i="217" s="1"/>
  <c r="AT299" i="217"/>
  <c r="AV299" i="217" s="1"/>
  <c r="AT262" i="217"/>
  <c r="AV262" i="217" s="1"/>
  <c r="AT167" i="217"/>
  <c r="AV167" i="217" s="1"/>
  <c r="AT259" i="217"/>
  <c r="AV259" i="217" s="1"/>
  <c r="AT185" i="217"/>
  <c r="AV185" i="217" s="1"/>
  <c r="AT176" i="217"/>
  <c r="AV176" i="217" s="1"/>
  <c r="AT229" i="217"/>
  <c r="AV229" i="217" s="1"/>
  <c r="AT151" i="217"/>
  <c r="AV151" i="217" s="1"/>
  <c r="AT180" i="217"/>
  <c r="AV180" i="217" s="1"/>
  <c r="AT38" i="217"/>
  <c r="AV38" i="217" s="1"/>
  <c r="AT44" i="217"/>
  <c r="AV44" i="217" s="1"/>
  <c r="AT34" i="217"/>
  <c r="AV34" i="217" s="1"/>
  <c r="AT15" i="217"/>
  <c r="AV15" i="217" s="1"/>
  <c r="AT80" i="217"/>
  <c r="AV80" i="217" s="1"/>
  <c r="AT14" i="217"/>
  <c r="AV14" i="217" s="1"/>
  <c r="AT36" i="217"/>
  <c r="AV36" i="217" s="1"/>
  <c r="AT473" i="217"/>
  <c r="AV473" i="217" s="1"/>
  <c r="AT452" i="217"/>
  <c r="AV452" i="217" s="1"/>
  <c r="AT441" i="217"/>
  <c r="AV441" i="217" s="1"/>
  <c r="AT405" i="217"/>
  <c r="AV405" i="217" s="1"/>
  <c r="AT414" i="217"/>
  <c r="AV414" i="217" s="1"/>
  <c r="AT359" i="217"/>
  <c r="AV359" i="217" s="1"/>
  <c r="AT395" i="217"/>
  <c r="AV395" i="217" s="1"/>
  <c r="AT347" i="217"/>
  <c r="AV347" i="217" s="1"/>
  <c r="AT339" i="217"/>
  <c r="AV339" i="217" s="1"/>
  <c r="AT325" i="217"/>
  <c r="AV325" i="217" s="1"/>
  <c r="AT228" i="217"/>
  <c r="AV228" i="217" s="1"/>
  <c r="AT316" i="217"/>
  <c r="AV316" i="217" s="1"/>
  <c r="AT330" i="217"/>
  <c r="AV330" i="217" s="1"/>
  <c r="AT170" i="217"/>
  <c r="AV170" i="217" s="1"/>
  <c r="AT153" i="217"/>
  <c r="AV153" i="217" s="1"/>
  <c r="AT125" i="217"/>
  <c r="AV125" i="217" s="1"/>
  <c r="AT193" i="217"/>
  <c r="AV193" i="217" s="1"/>
  <c r="AT110" i="217"/>
  <c r="AV110" i="217" s="1"/>
  <c r="AT107" i="217"/>
  <c r="AV107" i="217" s="1"/>
  <c r="AT84" i="217"/>
  <c r="AV84" i="217" s="1"/>
  <c r="AT99" i="217"/>
  <c r="AV99" i="217" s="1"/>
  <c r="AT73" i="217"/>
  <c r="AV73" i="217" s="1"/>
  <c r="AT267" i="217"/>
  <c r="AV267" i="217" s="1"/>
  <c r="AT471" i="217"/>
  <c r="AV471" i="217" s="1"/>
  <c r="AT97" i="217"/>
  <c r="AV97" i="217" s="1"/>
  <c r="AT18" i="217"/>
  <c r="AV18" i="217" s="1"/>
  <c r="AT39" i="217"/>
  <c r="AV39" i="217" s="1"/>
  <c r="AT466" i="217"/>
  <c r="AV466" i="217" s="1"/>
  <c r="AT448" i="217"/>
  <c r="AV448" i="217" s="1"/>
  <c r="AT434" i="217"/>
  <c r="AV434" i="217" s="1"/>
  <c r="AT398" i="217"/>
  <c r="AV398" i="217" s="1"/>
  <c r="AT406" i="217"/>
  <c r="AV406" i="217" s="1"/>
  <c r="AT407" i="217"/>
  <c r="AV407" i="217" s="1"/>
  <c r="AT380" i="217"/>
  <c r="AV380" i="217" s="1"/>
  <c r="AT344" i="217"/>
  <c r="AV344" i="217" s="1"/>
  <c r="AT322" i="217"/>
  <c r="AV322" i="217" s="1"/>
  <c r="AT302" i="217"/>
  <c r="AV302" i="217" s="1"/>
  <c r="AT224" i="217"/>
  <c r="AV224" i="217" s="1"/>
  <c r="AT311" i="217"/>
  <c r="AV311" i="217" s="1"/>
  <c r="AT328" i="217"/>
  <c r="AV328" i="217" s="1"/>
  <c r="AT162" i="217"/>
  <c r="AV162" i="217" s="1"/>
  <c r="AT150" i="217"/>
  <c r="AV150" i="217" s="1"/>
  <c r="AT252" i="217"/>
  <c r="AV252" i="217" s="1"/>
  <c r="AT169" i="217"/>
  <c r="AV169" i="217" s="1"/>
  <c r="AT13" i="217"/>
  <c r="AV13" i="217" s="1"/>
  <c r="AT114" i="217"/>
  <c r="AV114" i="217" s="1"/>
  <c r="AT112" i="217"/>
  <c r="AV112" i="217" s="1"/>
  <c r="AT89" i="217"/>
  <c r="AV89" i="217" s="1"/>
  <c r="AT104" i="217"/>
  <c r="AV104" i="217" s="1"/>
  <c r="AT81" i="217"/>
  <c r="AV81" i="217" s="1"/>
  <c r="AT49" i="217"/>
  <c r="AV49" i="217" s="1"/>
  <c r="AT182" i="217"/>
  <c r="AV182" i="217" s="1"/>
  <c r="AT95" i="217"/>
  <c r="AV95" i="217" s="1"/>
  <c r="AT467" i="217"/>
  <c r="AV467" i="217" s="1"/>
  <c r="AT510" i="217"/>
  <c r="AV510" i="217" s="1"/>
  <c r="AT480" i="217"/>
  <c r="AV480" i="217" s="1"/>
  <c r="AT372" i="217"/>
  <c r="AV372" i="217" s="1"/>
  <c r="AT342" i="217"/>
  <c r="AV342" i="217" s="1"/>
  <c r="AT288" i="217"/>
  <c r="AV288" i="217" s="1"/>
  <c r="AT297" i="217"/>
  <c r="AV297" i="217" s="1"/>
  <c r="AT292" i="217"/>
  <c r="AV292" i="217" s="1"/>
  <c r="AT144" i="217"/>
  <c r="AV144" i="217" s="1"/>
  <c r="AT238" i="217"/>
  <c r="AV238" i="217" s="1"/>
  <c r="AT32" i="217"/>
  <c r="AV32" i="217" s="1"/>
  <c r="AT92" i="217"/>
  <c r="AV92" i="217" s="1"/>
  <c r="AT50" i="217"/>
  <c r="AV50" i="217" s="1"/>
  <c r="AT137" i="217"/>
  <c r="AV137" i="217" s="1"/>
  <c r="AT100" i="217"/>
  <c r="AV100" i="217" s="1"/>
  <c r="AT463" i="217"/>
  <c r="AV463" i="217" s="1"/>
  <c r="AT415" i="217"/>
  <c r="AV415" i="217" s="1"/>
  <c r="AT465" i="217"/>
  <c r="AV465" i="217" s="1"/>
  <c r="AT357" i="217"/>
  <c r="AV357" i="217" s="1"/>
  <c r="AT324" i="217"/>
  <c r="AV324" i="217" s="1"/>
  <c r="AT280" i="217"/>
  <c r="AV280" i="217" s="1"/>
  <c r="AT294" i="217"/>
  <c r="AV294" i="217" s="1"/>
  <c r="AT269" i="217"/>
  <c r="AV269" i="217" s="1"/>
  <c r="AT276" i="217"/>
  <c r="AV276" i="217" s="1"/>
  <c r="AT218" i="217"/>
  <c r="AV218" i="217" s="1"/>
  <c r="AT105" i="217"/>
  <c r="AV105" i="217" s="1"/>
  <c r="AT459" i="217"/>
  <c r="AV459" i="217" s="1"/>
  <c r="AT432" i="217"/>
  <c r="AV432" i="217" s="1"/>
  <c r="AT451" i="217"/>
  <c r="AV451" i="217" s="1"/>
  <c r="AT340" i="217"/>
  <c r="AV340" i="217" s="1"/>
  <c r="AT273" i="217"/>
  <c r="AV273" i="217" s="1"/>
  <c r="AT271" i="217"/>
  <c r="AV271" i="217" s="1"/>
  <c r="AT323" i="217"/>
  <c r="AV323" i="217" s="1"/>
  <c r="AT178" i="217"/>
  <c r="AV178" i="217" s="1"/>
  <c r="AT245" i="217"/>
  <c r="AV245" i="217" s="1"/>
  <c r="AT212" i="217"/>
  <c r="AV212" i="217" s="1"/>
  <c r="AT121" i="217"/>
  <c r="AV121" i="217" s="1"/>
  <c r="AT65" i="217"/>
  <c r="AV65" i="217" s="1"/>
  <c r="AT67" i="217"/>
  <c r="AV67" i="217" s="1"/>
  <c r="AT250" i="217"/>
  <c r="AV250" i="217" s="1"/>
  <c r="AT69" i="217"/>
  <c r="AV69" i="217" s="1"/>
  <c r="AT455" i="217"/>
  <c r="AV455" i="217" s="1"/>
  <c r="AT447" i="217"/>
  <c r="AV447" i="217" s="1"/>
  <c r="AT443" i="217"/>
  <c r="AV443" i="217" s="1"/>
  <c r="AT413" i="217"/>
  <c r="AV413" i="217" s="1"/>
  <c r="AT270" i="217"/>
  <c r="AV270" i="217" s="1"/>
  <c r="AT265" i="217"/>
  <c r="AV265" i="217" s="1"/>
  <c r="AT318" i="217"/>
  <c r="AV318" i="217" s="1"/>
  <c r="AT152" i="217"/>
  <c r="AV152" i="217" s="1"/>
  <c r="AT227" i="217"/>
  <c r="AV227" i="217" s="1"/>
  <c r="AT210" i="217"/>
  <c r="AV210" i="217" s="1"/>
  <c r="AT123" i="217"/>
  <c r="AV123" i="217" s="1"/>
  <c r="AT70" i="217"/>
  <c r="AV70" i="217" s="1"/>
  <c r="AT301" i="217"/>
  <c r="AV301" i="217" s="1"/>
  <c r="AT119" i="217"/>
  <c r="AV119" i="217" s="1"/>
  <c r="AT444" i="217"/>
  <c r="AV444" i="217" s="1"/>
  <c r="AT439" i="217"/>
  <c r="AV439" i="217" s="1"/>
  <c r="AT433" i="217"/>
  <c r="AV433" i="217" s="1"/>
  <c r="AT370" i="217"/>
  <c r="AV370" i="217" s="1"/>
  <c r="AT264" i="217"/>
  <c r="AV264" i="217" s="1"/>
  <c r="AT354" i="217"/>
  <c r="AV354" i="217" s="1"/>
  <c r="AT278" i="217"/>
  <c r="AV278" i="217" s="1"/>
  <c r="AT146" i="217"/>
  <c r="AV146" i="217" s="1"/>
  <c r="AT225" i="217"/>
  <c r="AV225" i="217" s="1"/>
  <c r="AT142" i="217"/>
  <c r="AV142" i="217" s="1"/>
  <c r="AT77" i="217"/>
  <c r="AV77" i="217" s="1"/>
  <c r="AT216" i="217"/>
  <c r="AV216" i="217" s="1"/>
  <c r="AT85" i="217"/>
  <c r="AV85" i="217" s="1"/>
  <c r="AT127" i="217"/>
  <c r="AV127" i="217" s="1"/>
  <c r="AT440" i="217"/>
  <c r="AV440" i="217" s="1"/>
  <c r="AT518" i="217"/>
  <c r="AV518" i="217" s="1"/>
  <c r="AT421" i="217"/>
  <c r="AV421" i="217" s="1"/>
  <c r="AT363" i="217"/>
  <c r="AV363" i="217" s="1"/>
  <c r="AT307" i="217"/>
  <c r="AV307" i="217" s="1"/>
  <c r="AT320" i="217"/>
  <c r="AV320" i="217" s="1"/>
  <c r="AT275" i="217"/>
  <c r="AV275" i="217" s="1"/>
  <c r="AT143" i="217"/>
  <c r="AV143" i="217" s="1"/>
  <c r="AT188" i="217"/>
  <c r="AV188" i="217" s="1"/>
  <c r="AT139" i="217"/>
  <c r="AV139" i="217" s="1"/>
  <c r="AT82" i="217"/>
  <c r="AV82" i="217" s="1"/>
  <c r="AT94" i="217"/>
  <c r="AV94" i="217" s="1"/>
  <c r="AT56" i="217"/>
  <c r="AV56" i="217" s="1"/>
  <c r="AT91" i="217"/>
  <c r="AV91" i="217" s="1"/>
  <c r="AT61" i="217"/>
  <c r="AV61" i="217" s="1"/>
  <c r="AT500" i="217"/>
  <c r="AV500" i="217" s="1"/>
  <c r="AT517" i="217"/>
  <c r="AV517" i="217" s="1"/>
  <c r="AT495" i="217"/>
  <c r="AV495" i="217" s="1"/>
  <c r="AT401" i="217"/>
  <c r="AV401" i="217" s="1"/>
  <c r="AT360" i="217"/>
  <c r="AV360" i="217" s="1"/>
  <c r="AT293" i="217"/>
  <c r="AV293" i="217" s="1"/>
  <c r="AT258" i="217"/>
  <c r="AV258" i="217" s="1"/>
  <c r="AT410" i="217"/>
  <c r="AV410" i="217" s="1"/>
  <c r="AT237" i="217"/>
  <c r="AV237" i="217" s="1"/>
  <c r="AT200" i="217"/>
  <c r="AV200" i="217" s="1"/>
  <c r="AT126" i="217"/>
  <c r="AV126" i="217" s="1"/>
  <c r="AT233" i="217"/>
  <c r="AV233" i="217" s="1"/>
  <c r="AT59" i="217"/>
  <c r="AV59" i="217" s="1"/>
  <c r="AT101" i="217"/>
  <c r="AV101" i="217" s="1"/>
  <c r="AT496" i="217"/>
  <c r="AV496" i="217" s="1"/>
  <c r="AT513" i="217"/>
  <c r="AV513" i="217" s="1"/>
  <c r="AT418" i="217"/>
  <c r="AV418" i="217" s="1"/>
  <c r="AT389" i="217"/>
  <c r="AV389" i="217" s="1"/>
  <c r="AT346" i="217"/>
  <c r="AV346" i="217" s="1"/>
  <c r="AT290" i="217"/>
  <c r="AV290" i="217" s="1"/>
  <c r="AT254" i="217"/>
  <c r="AV254" i="217" s="1"/>
  <c r="AT376" i="217"/>
  <c r="AV376" i="217" s="1"/>
  <c r="AT203" i="217"/>
  <c r="AV203" i="217" s="1"/>
  <c r="AT174" i="217"/>
  <c r="AV174" i="217" s="1"/>
  <c r="AT122" i="217"/>
  <c r="AV122" i="217" s="1"/>
  <c r="AT78" i="217"/>
  <c r="AV78" i="217" s="1"/>
  <c r="AT462" i="217"/>
  <c r="AV462" i="217" s="1"/>
  <c r="AT460" i="217"/>
  <c r="AV460" i="217" s="1"/>
  <c r="AT375" i="217"/>
  <c r="AV375" i="217" s="1"/>
  <c r="AT399" i="217"/>
  <c r="AV399" i="217" s="1"/>
  <c r="AT373" i="217"/>
  <c r="AV373" i="217" s="1"/>
  <c r="AT257" i="217"/>
  <c r="AV257" i="217" s="1"/>
  <c r="AT220" i="217"/>
  <c r="AV220" i="217" s="1"/>
  <c r="AT248" i="217"/>
  <c r="AV248" i="217" s="1"/>
  <c r="AT173" i="217"/>
  <c r="AV173" i="217" s="1"/>
  <c r="AT204" i="217"/>
  <c r="AV204" i="217" s="1"/>
  <c r="AT158" i="217"/>
  <c r="AV158" i="217" s="1"/>
  <c r="AT155" i="217"/>
  <c r="AV155" i="217" s="1"/>
  <c r="AT102" i="217"/>
  <c r="AV102" i="217" s="1"/>
  <c r="AT43" i="217"/>
  <c r="AV43" i="217" s="1"/>
  <c r="AT55" i="217"/>
  <c r="AV55" i="217" s="1"/>
  <c r="AT458" i="217"/>
  <c r="AV458" i="217" s="1"/>
  <c r="AT456" i="217"/>
  <c r="AV456" i="217" s="1"/>
  <c r="AT371" i="217"/>
  <c r="AV371" i="217" s="1"/>
  <c r="AT348" i="217"/>
  <c r="AV348" i="217" s="1"/>
  <c r="AT358" i="217"/>
  <c r="AV358" i="217" s="1"/>
  <c r="AT253" i="217"/>
  <c r="AV253" i="217" s="1"/>
  <c r="AT213" i="217"/>
  <c r="AV213" i="217" s="1"/>
  <c r="AT244" i="217"/>
  <c r="AV244" i="217" s="1"/>
  <c r="AT159" i="217"/>
  <c r="AV159" i="217" s="1"/>
  <c r="AT202" i="217"/>
  <c r="AV202" i="217" s="1"/>
  <c r="AT136" i="217"/>
  <c r="AV136" i="217" s="1"/>
  <c r="AT116" i="217"/>
  <c r="AV116" i="217" s="1"/>
  <c r="AT120" i="217"/>
  <c r="AV120" i="217" s="1"/>
  <c r="AT437" i="217"/>
  <c r="AV437" i="217" s="1"/>
  <c r="AT485" i="217"/>
  <c r="AV485" i="217" s="1"/>
  <c r="AT390" i="217"/>
  <c r="AV390" i="217" s="1"/>
  <c r="AT435" i="217"/>
  <c r="AV435" i="217" s="1"/>
  <c r="AT243" i="217"/>
  <c r="AV243" i="217" s="1"/>
  <c r="AT140" i="217"/>
  <c r="AV140" i="217" s="1"/>
  <c r="AT222" i="217"/>
  <c r="AV222" i="217" s="1"/>
  <c r="AT68" i="217"/>
  <c r="AV68" i="217" s="1"/>
  <c r="AT86" i="217"/>
  <c r="AV86" i="217" s="1"/>
  <c r="AT477" i="217"/>
  <c r="AV477" i="217" s="1"/>
  <c r="AT379" i="217"/>
  <c r="AV379" i="217" s="1"/>
  <c r="AT378" i="217"/>
  <c r="AV378" i="217" s="1"/>
  <c r="AT235" i="217"/>
  <c r="AV235" i="217" s="1"/>
  <c r="AT183" i="217"/>
  <c r="AV183" i="217" s="1"/>
  <c r="AT161" i="217"/>
  <c r="AV161" i="217" s="1"/>
  <c r="AT40" i="217"/>
  <c r="AV40" i="217" s="1"/>
  <c r="AT520" i="217"/>
  <c r="AV520" i="217" s="1"/>
  <c r="AT499" i="217"/>
  <c r="AV499" i="217" s="1"/>
  <c r="AT355" i="217"/>
  <c r="AV355" i="217" s="1"/>
  <c r="AT209" i="217"/>
  <c r="AV209" i="217" s="1"/>
  <c r="AT156" i="217"/>
  <c r="AV156" i="217" s="1"/>
  <c r="AT88" i="217"/>
  <c r="AV88" i="217" s="1"/>
  <c r="AT128" i="217"/>
  <c r="AV128" i="217" s="1"/>
  <c r="AT516" i="217"/>
  <c r="AV516" i="217" s="1"/>
  <c r="AT431" i="217"/>
  <c r="AV431" i="217" s="1"/>
  <c r="AT329" i="217"/>
  <c r="AV329" i="217" s="1"/>
  <c r="AT205" i="217"/>
  <c r="AV205" i="217" s="1"/>
  <c r="AT242" i="217"/>
  <c r="AV242" i="217" s="1"/>
  <c r="AT93" i="217"/>
  <c r="AV93" i="217" s="1"/>
  <c r="AT64" i="217"/>
  <c r="AV64" i="217" s="1"/>
  <c r="AT131" i="217"/>
  <c r="AV131" i="217" s="1"/>
  <c r="AT512" i="217"/>
  <c r="AV512" i="217" s="1"/>
  <c r="AT476" i="217"/>
  <c r="AV476" i="217" s="1"/>
  <c r="AT396" i="217"/>
  <c r="AV396" i="217" s="1"/>
  <c r="AT201" i="217"/>
  <c r="AV201" i="217" s="1"/>
  <c r="AT223" i="217"/>
  <c r="AV223" i="217" s="1"/>
  <c r="AT508" i="217"/>
  <c r="AV508" i="217" s="1"/>
  <c r="AT446" i="217"/>
  <c r="AV446" i="217" s="1"/>
  <c r="AT381" i="217"/>
  <c r="AV381" i="217" s="1"/>
  <c r="AT194" i="217"/>
  <c r="AV194" i="217" s="1"/>
  <c r="AT221" i="217"/>
  <c r="AV221" i="217" s="1"/>
  <c r="AT17" i="217"/>
  <c r="AV17" i="217" s="1"/>
  <c r="AT478" i="217"/>
  <c r="AV478" i="217" s="1"/>
  <c r="AT438" i="217"/>
  <c r="AV438" i="217" s="1"/>
  <c r="AT361" i="217"/>
  <c r="AV361" i="217" s="1"/>
  <c r="AT391" i="217"/>
  <c r="AV391" i="217" s="1"/>
  <c r="AT196" i="217"/>
  <c r="AV196" i="217" s="1"/>
  <c r="AT21" i="217"/>
  <c r="AV21" i="217" s="1"/>
  <c r="AT12" i="217"/>
  <c r="AT474" i="217"/>
  <c r="AV474" i="217" s="1"/>
  <c r="AT503" i="217"/>
  <c r="AV503" i="217" s="1"/>
  <c r="AT338" i="217"/>
  <c r="AV338" i="217" s="1"/>
  <c r="AT350" i="217"/>
  <c r="AV350" i="217" s="1"/>
  <c r="AT165" i="217"/>
  <c r="AV165" i="217" s="1"/>
  <c r="AT25" i="217"/>
  <c r="AV25" i="217" s="1"/>
  <c r="AT47" i="217"/>
  <c r="AV47" i="217" s="1"/>
  <c r="AT124" i="217"/>
  <c r="AV124" i="217" s="1"/>
  <c r="AT464" i="217"/>
  <c r="AV464" i="217" s="1"/>
  <c r="AT362" i="217"/>
  <c r="AV362" i="217" s="1"/>
  <c r="AT261" i="217"/>
  <c r="AV261" i="217" s="1"/>
  <c r="AT251" i="217"/>
  <c r="AV251" i="217" s="1"/>
  <c r="AT129" i="217"/>
  <c r="AV129" i="217" s="1"/>
  <c r="AT53" i="217"/>
  <c r="AV53" i="217" s="1"/>
  <c r="AT386" i="217"/>
  <c r="AV386" i="217" s="1"/>
  <c r="AT509" i="217"/>
  <c r="AV509" i="217" s="1"/>
  <c r="AT337" i="217"/>
  <c r="AV337" i="217" s="1"/>
  <c r="AT314" i="217"/>
  <c r="AV314" i="217" s="1"/>
  <c r="AT71" i="217"/>
  <c r="AV71" i="217" s="1"/>
  <c r="AT502" i="217"/>
  <c r="AV502" i="217" s="1"/>
  <c r="AT388" i="217"/>
  <c r="AV388" i="217" s="1"/>
  <c r="AT306" i="217"/>
  <c r="AV306" i="217" s="1"/>
  <c r="AT74" i="217"/>
  <c r="AV74" i="217" s="1"/>
  <c r="AT468" i="217"/>
  <c r="AV468" i="217" s="1"/>
  <c r="AT315" i="217"/>
  <c r="AV315" i="217" s="1"/>
  <c r="AT149" i="217"/>
  <c r="AV149" i="217" s="1"/>
  <c r="AT22" i="217"/>
  <c r="AV22" i="217" s="1"/>
  <c r="AT449" i="217"/>
  <c r="AV449" i="217" s="1"/>
  <c r="AT310" i="217"/>
  <c r="AV310" i="217" s="1"/>
  <c r="AT207" i="217"/>
  <c r="AV207" i="217" s="1"/>
  <c r="AT26" i="217"/>
  <c r="AV26" i="217" s="1"/>
  <c r="AT445" i="217"/>
  <c r="AV445" i="217" s="1"/>
  <c r="AT296" i="217"/>
  <c r="AV296" i="217" s="1"/>
  <c r="AT160" i="217"/>
  <c r="AV160" i="217" s="1"/>
  <c r="AT87" i="217"/>
  <c r="AV87" i="217" s="1"/>
  <c r="AT33" i="217"/>
  <c r="AV33" i="217" s="1"/>
  <c r="AT430" i="217"/>
  <c r="AV430" i="217" s="1"/>
  <c r="AT285" i="217"/>
  <c r="AV285" i="217" s="1"/>
  <c r="AT138" i="217"/>
  <c r="AV138" i="217" s="1"/>
  <c r="AT108" i="217"/>
  <c r="AV108" i="217" s="1"/>
  <c r="AT426" i="217"/>
  <c r="AV426" i="217" s="1"/>
  <c r="AT277" i="217"/>
  <c r="AV277" i="217" s="1"/>
  <c r="AT135" i="217"/>
  <c r="AV135" i="217" s="1"/>
  <c r="AT19" i="217"/>
  <c r="AV19" i="217" s="1"/>
  <c r="AT422" i="217"/>
  <c r="AV422" i="217" s="1"/>
  <c r="AT274" i="217"/>
  <c r="AV274" i="217" s="1"/>
  <c r="AT184" i="217"/>
  <c r="AV184" i="217" s="1"/>
  <c r="AT23" i="217"/>
  <c r="AV23" i="217" s="1"/>
  <c r="AT48" i="217"/>
  <c r="AV48" i="217" s="1"/>
  <c r="AT374" i="217"/>
  <c r="AV374" i="217" s="1"/>
  <c r="AT239" i="217"/>
  <c r="AV239" i="217" s="1"/>
  <c r="AT256" i="217"/>
  <c r="AV256" i="217" s="1"/>
  <c r="AT369" i="217"/>
  <c r="AV369" i="217" s="1"/>
  <c r="AT343" i="217"/>
  <c r="AV343" i="217" s="1"/>
  <c r="AT118" i="217"/>
  <c r="AV118" i="217" s="1"/>
  <c r="AT109" i="217"/>
  <c r="AV109" i="217" s="1"/>
  <c r="AT352" i="217"/>
  <c r="AV352" i="217" s="1"/>
  <c r="AT481" i="217"/>
  <c r="AV481" i="217" s="1"/>
  <c r="AT321" i="217"/>
  <c r="AV321" i="217" s="1"/>
  <c r="AT484" i="217"/>
  <c r="AV484" i="217" s="1"/>
  <c r="AT177" i="217"/>
  <c r="AV177" i="217" s="1"/>
  <c r="AT27" i="217"/>
  <c r="AV27" i="217" s="1"/>
  <c r="AT260" i="217"/>
  <c r="AV260" i="217" s="1"/>
  <c r="AT394" i="217"/>
  <c r="AV394" i="217" s="1"/>
  <c r="AT157" i="217"/>
  <c r="AV157" i="217" s="1"/>
  <c r="AT30" i="217"/>
  <c r="AV30" i="217" s="1"/>
  <c r="AT383" i="217"/>
  <c r="AV383" i="217" s="1"/>
  <c r="AT154" i="217"/>
  <c r="AV154" i="217" s="1"/>
  <c r="AT37" i="217"/>
  <c r="AV37" i="217" s="1"/>
  <c r="AT384" i="217"/>
  <c r="AV384" i="217" s="1"/>
  <c r="AT145" i="217"/>
  <c r="AV145" i="217" s="1"/>
  <c r="AT345" i="217"/>
  <c r="AV345" i="217" s="1"/>
  <c r="AT172" i="217"/>
  <c r="AV172" i="217" s="1"/>
  <c r="AT420" i="217"/>
  <c r="AV420" i="217" s="1"/>
  <c r="AT397" i="217"/>
  <c r="AV397" i="217" s="1"/>
  <c r="AT505" i="217"/>
  <c r="AV505" i="217" s="1"/>
  <c r="AT336" i="217"/>
  <c r="AV336" i="217" s="1"/>
  <c r="AT226" i="217"/>
  <c r="AV226" i="217" s="1"/>
  <c r="AT63" i="217"/>
  <c r="AV63" i="217" s="1"/>
  <c r="AT331" i="217"/>
  <c r="AV331" i="217" s="1"/>
  <c r="AT76" i="217"/>
  <c r="AV76" i="217" s="1"/>
  <c r="AT66" i="217"/>
  <c r="AV66" i="217" s="1"/>
  <c r="AT492" i="217"/>
  <c r="AV492" i="217" s="1"/>
  <c r="AT341" i="217"/>
  <c r="AV341" i="217" s="1"/>
  <c r="AT392" i="217"/>
  <c r="AV392" i="217" s="1"/>
  <c r="AT411" i="217"/>
  <c r="AV411" i="217" s="1"/>
  <c r="AT303" i="217"/>
  <c r="AV303" i="217" s="1"/>
  <c r="AT387" i="217"/>
  <c r="AV387" i="217" s="1"/>
  <c r="AT247" i="217"/>
  <c r="AV247" i="217" s="1"/>
  <c r="AT240" i="217"/>
  <c r="AV240" i="217" s="1"/>
  <c r="AT236" i="217"/>
  <c r="AV236" i="217" s="1"/>
  <c r="AT326" i="217"/>
  <c r="AV326" i="217" s="1"/>
  <c r="AT255" i="217"/>
  <c r="AV255" i="217" s="1"/>
  <c r="AT134" i="217"/>
  <c r="AV134" i="217" s="1"/>
  <c r="AT488" i="217"/>
  <c r="AV488" i="217" s="1"/>
  <c r="AT454" i="217"/>
  <c r="AV454" i="217" s="1"/>
  <c r="U160" i="216"/>
  <c r="J6" i="216"/>
  <c r="U18" i="217"/>
  <c r="AN6" i="218"/>
  <c r="AJ25" i="2" s="1"/>
  <c r="AR6" i="219"/>
  <c r="AN26" i="2" s="1"/>
  <c r="U65" i="223"/>
  <c r="U22" i="222"/>
  <c r="AV426" i="220"/>
  <c r="AV50" i="220"/>
  <c r="AV169" i="220"/>
  <c r="AV364" i="220"/>
  <c r="AV397" i="220"/>
  <c r="AK6" i="220"/>
  <c r="AT510" i="206"/>
  <c r="AV510" i="206" s="1"/>
  <c r="AT486" i="206"/>
  <c r="AV486" i="206" s="1"/>
  <c r="AT464" i="206"/>
  <c r="AV464" i="206" s="1"/>
  <c r="AT442" i="206"/>
  <c r="AV442" i="206" s="1"/>
  <c r="AT418" i="206"/>
  <c r="AV418" i="206" s="1"/>
  <c r="AT396" i="206"/>
  <c r="AV396" i="206" s="1"/>
  <c r="AT374" i="206"/>
  <c r="AV374" i="206" s="1"/>
  <c r="AT350" i="206"/>
  <c r="AV350" i="206" s="1"/>
  <c r="AT328" i="206"/>
  <c r="AV328" i="206" s="1"/>
  <c r="AT306" i="206"/>
  <c r="AV306" i="206" s="1"/>
  <c r="AT282" i="206"/>
  <c r="AV282" i="206" s="1"/>
  <c r="AT260" i="206"/>
  <c r="AV260" i="206" s="1"/>
  <c r="AT238" i="206"/>
  <c r="AV238" i="206" s="1"/>
  <c r="AT214" i="206"/>
  <c r="AV214" i="206" s="1"/>
  <c r="AT192" i="206"/>
  <c r="AV192" i="206" s="1"/>
  <c r="AT170" i="206"/>
  <c r="AV170" i="206" s="1"/>
  <c r="AT146" i="206"/>
  <c r="AV146" i="206" s="1"/>
  <c r="AT124" i="206"/>
  <c r="AV124" i="206" s="1"/>
  <c r="AT102" i="206"/>
  <c r="AV102" i="206" s="1"/>
  <c r="AT78" i="206"/>
  <c r="AV78" i="206" s="1"/>
  <c r="AT56" i="206"/>
  <c r="AV56" i="206" s="1"/>
  <c r="AT34" i="206"/>
  <c r="AV34" i="206" s="1"/>
  <c r="AT395" i="206"/>
  <c r="AV395" i="206" s="1"/>
  <c r="AT281" i="206"/>
  <c r="AV281" i="206" s="1"/>
  <c r="AT237" i="206"/>
  <c r="AV237" i="206" s="1"/>
  <c r="AT213" i="206"/>
  <c r="AV213" i="206" s="1"/>
  <c r="AT169" i="206"/>
  <c r="AV169" i="206" s="1"/>
  <c r="AT145" i="206"/>
  <c r="AV145" i="206" s="1"/>
  <c r="AT123" i="206"/>
  <c r="AV123" i="206" s="1"/>
  <c r="AT101" i="206"/>
  <c r="AV101" i="206" s="1"/>
  <c r="AT55" i="206"/>
  <c r="AV55" i="206" s="1"/>
  <c r="AT33" i="206"/>
  <c r="AV33" i="206" s="1"/>
  <c r="AT483" i="206"/>
  <c r="AV483" i="206" s="1"/>
  <c r="AT235" i="206"/>
  <c r="AV235" i="206" s="1"/>
  <c r="AT121" i="206"/>
  <c r="AV121" i="206" s="1"/>
  <c r="AT31" i="206"/>
  <c r="AV31" i="206" s="1"/>
  <c r="AT509" i="206"/>
  <c r="AV509" i="206" s="1"/>
  <c r="AT485" i="206"/>
  <c r="AV485" i="206" s="1"/>
  <c r="AT463" i="206"/>
  <c r="AV463" i="206" s="1"/>
  <c r="AT441" i="206"/>
  <c r="AV441" i="206" s="1"/>
  <c r="AT417" i="206"/>
  <c r="AV417" i="206" s="1"/>
  <c r="AT373" i="206"/>
  <c r="AV373" i="206" s="1"/>
  <c r="AT349" i="206"/>
  <c r="AV349" i="206" s="1"/>
  <c r="AT327" i="206"/>
  <c r="AV327" i="206" s="1"/>
  <c r="AT305" i="206"/>
  <c r="AV305" i="206" s="1"/>
  <c r="AT259" i="206"/>
  <c r="AV259" i="206" s="1"/>
  <c r="AT191" i="206"/>
  <c r="AV191" i="206" s="1"/>
  <c r="AT77" i="206"/>
  <c r="AV77" i="206" s="1"/>
  <c r="AT507" i="206"/>
  <c r="AV507" i="206" s="1"/>
  <c r="AT461" i="206"/>
  <c r="AV461" i="206" s="1"/>
  <c r="AT439" i="206"/>
  <c r="AV439" i="206" s="1"/>
  <c r="AT415" i="206"/>
  <c r="AV415" i="206" s="1"/>
  <c r="AT393" i="206"/>
  <c r="AV393" i="206" s="1"/>
  <c r="AT371" i="206"/>
  <c r="AV371" i="206" s="1"/>
  <c r="AT347" i="206"/>
  <c r="AV347" i="206" s="1"/>
  <c r="AT325" i="206"/>
  <c r="AV325" i="206" s="1"/>
  <c r="AT303" i="206"/>
  <c r="AV303" i="206" s="1"/>
  <c r="AT279" i="206"/>
  <c r="AV279" i="206" s="1"/>
  <c r="AT257" i="206"/>
  <c r="AV257" i="206" s="1"/>
  <c r="AT211" i="206"/>
  <c r="AV211" i="206" s="1"/>
  <c r="AT189" i="206"/>
  <c r="AV189" i="206" s="1"/>
  <c r="AT167" i="206"/>
  <c r="AV167" i="206" s="1"/>
  <c r="AT143" i="206"/>
  <c r="AV143" i="206" s="1"/>
  <c r="AT99" i="206"/>
  <c r="AV99" i="206" s="1"/>
  <c r="AT75" i="206"/>
  <c r="AV75" i="206" s="1"/>
  <c r="AT53" i="206"/>
  <c r="AV53" i="206" s="1"/>
  <c r="AT506" i="206"/>
  <c r="AV506" i="206" s="1"/>
  <c r="AT482" i="206"/>
  <c r="AV482" i="206" s="1"/>
  <c r="AT460" i="206"/>
  <c r="AV460" i="206" s="1"/>
  <c r="AT438" i="206"/>
  <c r="AV438" i="206" s="1"/>
  <c r="AT414" i="206"/>
  <c r="AV414" i="206" s="1"/>
  <c r="AT392" i="206"/>
  <c r="AV392" i="206" s="1"/>
  <c r="AT370" i="206"/>
  <c r="AV370" i="206" s="1"/>
  <c r="AT346" i="206"/>
  <c r="AV346" i="206" s="1"/>
  <c r="AT324" i="206"/>
  <c r="AV324" i="206" s="1"/>
  <c r="AT302" i="206"/>
  <c r="AV302" i="206" s="1"/>
  <c r="AT278" i="206"/>
  <c r="AV278" i="206" s="1"/>
  <c r="AT256" i="206"/>
  <c r="AV256" i="206" s="1"/>
  <c r="AT234" i="206"/>
  <c r="AV234" i="206" s="1"/>
  <c r="AT210" i="206"/>
  <c r="AV210" i="206" s="1"/>
  <c r="AT188" i="206"/>
  <c r="AV188" i="206" s="1"/>
  <c r="AT166" i="206"/>
  <c r="AV166" i="206" s="1"/>
  <c r="AT142" i="206"/>
  <c r="AV142" i="206" s="1"/>
  <c r="AT120" i="206"/>
  <c r="AV120" i="206" s="1"/>
  <c r="AT98" i="206"/>
  <c r="AV98" i="206" s="1"/>
  <c r="AT74" i="206"/>
  <c r="AV74" i="206" s="1"/>
  <c r="AT52" i="206"/>
  <c r="AV52" i="206" s="1"/>
  <c r="AT30" i="206"/>
  <c r="AV30" i="206" s="1"/>
  <c r="AT503" i="206"/>
  <c r="AV503" i="206" s="1"/>
  <c r="AT481" i="206"/>
  <c r="AV481" i="206" s="1"/>
  <c r="AT459" i="206"/>
  <c r="AV459" i="206" s="1"/>
  <c r="AT435" i="206"/>
  <c r="AV435" i="206" s="1"/>
  <c r="AT413" i="206"/>
  <c r="AV413" i="206" s="1"/>
  <c r="AT391" i="206"/>
  <c r="AV391" i="206" s="1"/>
  <c r="AT367" i="206"/>
  <c r="AV367" i="206" s="1"/>
  <c r="AT345" i="206"/>
  <c r="AV345" i="206" s="1"/>
  <c r="AT323" i="206"/>
  <c r="AV323" i="206" s="1"/>
  <c r="AT299" i="206"/>
  <c r="AV299" i="206" s="1"/>
  <c r="AT277" i="206"/>
  <c r="AV277" i="206" s="1"/>
  <c r="AT255" i="206"/>
  <c r="AV255" i="206" s="1"/>
  <c r="AT231" i="206"/>
  <c r="AV231" i="206" s="1"/>
  <c r="AT209" i="206"/>
  <c r="AV209" i="206" s="1"/>
  <c r="AT187" i="206"/>
  <c r="AV187" i="206" s="1"/>
  <c r="AT163" i="206"/>
  <c r="AV163" i="206" s="1"/>
  <c r="AT141" i="206"/>
  <c r="AV141" i="206" s="1"/>
  <c r="AT119" i="206"/>
  <c r="AV119" i="206" s="1"/>
  <c r="AT95" i="206"/>
  <c r="AV95" i="206" s="1"/>
  <c r="AT73" i="206"/>
  <c r="AV73" i="206" s="1"/>
  <c r="AT51" i="206"/>
  <c r="AV51" i="206" s="1"/>
  <c r="AT508" i="206"/>
  <c r="AV508" i="206" s="1"/>
  <c r="AT484" i="206"/>
  <c r="AV484" i="206" s="1"/>
  <c r="AT462" i="206"/>
  <c r="AV462" i="206" s="1"/>
  <c r="AT440" i="206"/>
  <c r="AV440" i="206" s="1"/>
  <c r="AT416" i="206"/>
  <c r="AV416" i="206" s="1"/>
  <c r="AT394" i="206"/>
  <c r="AV394" i="206" s="1"/>
  <c r="AT372" i="206"/>
  <c r="AV372" i="206" s="1"/>
  <c r="AT348" i="206"/>
  <c r="AV348" i="206" s="1"/>
  <c r="AT326" i="206"/>
  <c r="AV326" i="206" s="1"/>
  <c r="AT304" i="206"/>
  <c r="AV304" i="206" s="1"/>
  <c r="AT280" i="206"/>
  <c r="AV280" i="206" s="1"/>
  <c r="AT258" i="206"/>
  <c r="AV258" i="206" s="1"/>
  <c r="AT236" i="206"/>
  <c r="AV236" i="206" s="1"/>
  <c r="AT212" i="206"/>
  <c r="AV212" i="206" s="1"/>
  <c r="AT190" i="206"/>
  <c r="AV190" i="206" s="1"/>
  <c r="AT168" i="206"/>
  <c r="AV168" i="206" s="1"/>
  <c r="AT144" i="206"/>
  <c r="AV144" i="206" s="1"/>
  <c r="AT122" i="206"/>
  <c r="AV122" i="206" s="1"/>
  <c r="AT100" i="206"/>
  <c r="AV100" i="206" s="1"/>
  <c r="AT76" i="206"/>
  <c r="AV76" i="206" s="1"/>
  <c r="AT54" i="206"/>
  <c r="AV54" i="206" s="1"/>
  <c r="AT32" i="206"/>
  <c r="AV32" i="206" s="1"/>
  <c r="AT518" i="206"/>
  <c r="AV518" i="206" s="1"/>
  <c r="AT496" i="206"/>
  <c r="AV496" i="206" s="1"/>
  <c r="AT474" i="206"/>
  <c r="AV474" i="206" s="1"/>
  <c r="AT450" i="206"/>
  <c r="AV450" i="206" s="1"/>
  <c r="AT428" i="206"/>
  <c r="AV428" i="206" s="1"/>
  <c r="AT406" i="206"/>
  <c r="AV406" i="206" s="1"/>
  <c r="AT382" i="206"/>
  <c r="AV382" i="206" s="1"/>
  <c r="AT360" i="206"/>
  <c r="AV360" i="206" s="1"/>
  <c r="AT338" i="206"/>
  <c r="AV338" i="206" s="1"/>
  <c r="AT314" i="206"/>
  <c r="AV314" i="206" s="1"/>
  <c r="AT292" i="206"/>
  <c r="AV292" i="206" s="1"/>
  <c r="AT270" i="206"/>
  <c r="AV270" i="206" s="1"/>
  <c r="AT246" i="206"/>
  <c r="AV246" i="206" s="1"/>
  <c r="AT224" i="206"/>
  <c r="AV224" i="206" s="1"/>
  <c r="AT202" i="206"/>
  <c r="AV202" i="206" s="1"/>
  <c r="AT178" i="206"/>
  <c r="AV178" i="206" s="1"/>
  <c r="AT156" i="206"/>
  <c r="AV156" i="206" s="1"/>
  <c r="AT134" i="206"/>
  <c r="AV134" i="206" s="1"/>
  <c r="AT110" i="206"/>
  <c r="AV110" i="206" s="1"/>
  <c r="AT88" i="206"/>
  <c r="AV88" i="206" s="1"/>
  <c r="AT66" i="206"/>
  <c r="AV66" i="206" s="1"/>
  <c r="AT42" i="206"/>
  <c r="AV42" i="206" s="1"/>
  <c r="AT517" i="206"/>
  <c r="AV517" i="206" s="1"/>
  <c r="AT495" i="206"/>
  <c r="AV495" i="206" s="1"/>
  <c r="AT473" i="206"/>
  <c r="AV473" i="206" s="1"/>
  <c r="AT449" i="206"/>
  <c r="AV449" i="206" s="1"/>
  <c r="AT427" i="206"/>
  <c r="AV427" i="206" s="1"/>
  <c r="AT405" i="206"/>
  <c r="AV405" i="206" s="1"/>
  <c r="AT381" i="206"/>
  <c r="AV381" i="206" s="1"/>
  <c r="AT359" i="206"/>
  <c r="AV359" i="206" s="1"/>
  <c r="AT337" i="206"/>
  <c r="AV337" i="206" s="1"/>
  <c r="AT313" i="206"/>
  <c r="AV313" i="206" s="1"/>
  <c r="AT291" i="206"/>
  <c r="AV291" i="206" s="1"/>
  <c r="AT269" i="206"/>
  <c r="AV269" i="206" s="1"/>
  <c r="AT245" i="206"/>
  <c r="AV245" i="206" s="1"/>
  <c r="AT223" i="206"/>
  <c r="AV223" i="206" s="1"/>
  <c r="AT201" i="206"/>
  <c r="AV201" i="206" s="1"/>
  <c r="AT177" i="206"/>
  <c r="AV177" i="206" s="1"/>
  <c r="AT155" i="206"/>
  <c r="AV155" i="206" s="1"/>
  <c r="AT133" i="206"/>
  <c r="AV133" i="206" s="1"/>
  <c r="AT109" i="206"/>
  <c r="AV109" i="206" s="1"/>
  <c r="AT87" i="206"/>
  <c r="AV87" i="206" s="1"/>
  <c r="AT65" i="206"/>
  <c r="AV65" i="206" s="1"/>
  <c r="AT41" i="206"/>
  <c r="AV41" i="206" s="1"/>
  <c r="AT516" i="206"/>
  <c r="AV516" i="206" s="1"/>
  <c r="AT494" i="206"/>
  <c r="AV494" i="206" s="1"/>
  <c r="AT472" i="206"/>
  <c r="AV472" i="206" s="1"/>
  <c r="AT448" i="206"/>
  <c r="AV448" i="206" s="1"/>
  <c r="AT426" i="206"/>
  <c r="AV426" i="206" s="1"/>
  <c r="AT404" i="206"/>
  <c r="AV404" i="206" s="1"/>
  <c r="AT380" i="206"/>
  <c r="AV380" i="206" s="1"/>
  <c r="AT358" i="206"/>
  <c r="AV358" i="206" s="1"/>
  <c r="AT336" i="206"/>
  <c r="AV336" i="206" s="1"/>
  <c r="AT312" i="206"/>
  <c r="AV312" i="206" s="1"/>
  <c r="AT290" i="206"/>
  <c r="AV290" i="206" s="1"/>
  <c r="AT268" i="206"/>
  <c r="AV268" i="206" s="1"/>
  <c r="AT244" i="206"/>
  <c r="AV244" i="206" s="1"/>
  <c r="AT222" i="206"/>
  <c r="AV222" i="206" s="1"/>
  <c r="AT200" i="206"/>
  <c r="AV200" i="206" s="1"/>
  <c r="AT176" i="206"/>
  <c r="AV176" i="206" s="1"/>
  <c r="AT154" i="206"/>
  <c r="AV154" i="206" s="1"/>
  <c r="AT132" i="206"/>
  <c r="AV132" i="206" s="1"/>
  <c r="AT108" i="206"/>
  <c r="AV108" i="206" s="1"/>
  <c r="AT86" i="206"/>
  <c r="AV86" i="206" s="1"/>
  <c r="AT64" i="206"/>
  <c r="AV64" i="206" s="1"/>
  <c r="AT40" i="206"/>
  <c r="AV40" i="206" s="1"/>
  <c r="AT515" i="206"/>
  <c r="AV515" i="206" s="1"/>
  <c r="AT493" i="206"/>
  <c r="AV493" i="206" s="1"/>
  <c r="AT469" i="206"/>
  <c r="AV469" i="206" s="1"/>
  <c r="AT447" i="206"/>
  <c r="AV447" i="206" s="1"/>
  <c r="AT425" i="206"/>
  <c r="AV425" i="206" s="1"/>
  <c r="AT401" i="206"/>
  <c r="AV401" i="206" s="1"/>
  <c r="AT379" i="206"/>
  <c r="AV379" i="206" s="1"/>
  <c r="AT357" i="206"/>
  <c r="AV357" i="206" s="1"/>
  <c r="AT333" i="206"/>
  <c r="AV333" i="206" s="1"/>
  <c r="AT311" i="206"/>
  <c r="AV311" i="206" s="1"/>
  <c r="AT289" i="206"/>
  <c r="AV289" i="206" s="1"/>
  <c r="AT265" i="206"/>
  <c r="AV265" i="206" s="1"/>
  <c r="AT243" i="206"/>
  <c r="AV243" i="206" s="1"/>
  <c r="AT221" i="206"/>
  <c r="AV221" i="206" s="1"/>
  <c r="AT197" i="206"/>
  <c r="AV197" i="206" s="1"/>
  <c r="AT175" i="206"/>
  <c r="AV175" i="206" s="1"/>
  <c r="AT153" i="206"/>
  <c r="AV153" i="206" s="1"/>
  <c r="AT129" i="206"/>
  <c r="AV129" i="206" s="1"/>
  <c r="AT107" i="206"/>
  <c r="AV107" i="206" s="1"/>
  <c r="AT498" i="206"/>
  <c r="AV498" i="206" s="1"/>
  <c r="AT452" i="206"/>
  <c r="AV452" i="206" s="1"/>
  <c r="AT408" i="206"/>
  <c r="AV408" i="206" s="1"/>
  <c r="AT362" i="206"/>
  <c r="AV362" i="206" s="1"/>
  <c r="AT316" i="206"/>
  <c r="AV316" i="206" s="1"/>
  <c r="AT272" i="206"/>
  <c r="AV272" i="206" s="1"/>
  <c r="AT226" i="206"/>
  <c r="AV226" i="206" s="1"/>
  <c r="AT180" i="206"/>
  <c r="AV180" i="206" s="1"/>
  <c r="AT136" i="206"/>
  <c r="AV136" i="206" s="1"/>
  <c r="AT90" i="206"/>
  <c r="AV90" i="206" s="1"/>
  <c r="AT48" i="206"/>
  <c r="AV48" i="206" s="1"/>
  <c r="AT511" i="206"/>
  <c r="AV511" i="206" s="1"/>
  <c r="AT329" i="206"/>
  <c r="AV329" i="206" s="1"/>
  <c r="AT239" i="206"/>
  <c r="AV239" i="206" s="1"/>
  <c r="AT149" i="206"/>
  <c r="AV149" i="206" s="1"/>
  <c r="AT59" i="206"/>
  <c r="AV59" i="206" s="1"/>
  <c r="AT366" i="206"/>
  <c r="AV366" i="206" s="1"/>
  <c r="AT497" i="206"/>
  <c r="AV497" i="206" s="1"/>
  <c r="AT451" i="206"/>
  <c r="AV451" i="206" s="1"/>
  <c r="AT407" i="206"/>
  <c r="AV407" i="206" s="1"/>
  <c r="AT361" i="206"/>
  <c r="AV361" i="206" s="1"/>
  <c r="AT315" i="206"/>
  <c r="AV315" i="206" s="1"/>
  <c r="AT271" i="206"/>
  <c r="AV271" i="206" s="1"/>
  <c r="AT225" i="206"/>
  <c r="AV225" i="206" s="1"/>
  <c r="AT179" i="206"/>
  <c r="AV179" i="206" s="1"/>
  <c r="AT135" i="206"/>
  <c r="AV135" i="206" s="1"/>
  <c r="AT89" i="206"/>
  <c r="AV89" i="206" s="1"/>
  <c r="AT47" i="206"/>
  <c r="AV47" i="206" s="1"/>
  <c r="AT445" i="206"/>
  <c r="AV445" i="206" s="1"/>
  <c r="AT309" i="206"/>
  <c r="AV309" i="206" s="1"/>
  <c r="AT173" i="206"/>
  <c r="AV173" i="206" s="1"/>
  <c r="AT43" i="206"/>
  <c r="AV43" i="206" s="1"/>
  <c r="AT171" i="206"/>
  <c r="AV171" i="206" s="1"/>
  <c r="AT502" i="206"/>
  <c r="AV502" i="206" s="1"/>
  <c r="AT412" i="206"/>
  <c r="AV412" i="206" s="1"/>
  <c r="AT322" i="206"/>
  <c r="AV322" i="206" s="1"/>
  <c r="AT276" i="206"/>
  <c r="AV276" i="206" s="1"/>
  <c r="AT230" i="206"/>
  <c r="AV230" i="206" s="1"/>
  <c r="AT186" i="206"/>
  <c r="AV186" i="206" s="1"/>
  <c r="AT140" i="206"/>
  <c r="AV140" i="206" s="1"/>
  <c r="AT94" i="206"/>
  <c r="AV94" i="206" s="1"/>
  <c r="AT58" i="206"/>
  <c r="AV58" i="206" s="1"/>
  <c r="AT501" i="206"/>
  <c r="AV501" i="206" s="1"/>
  <c r="AT457" i="206"/>
  <c r="AV457" i="206" s="1"/>
  <c r="AT411" i="206"/>
  <c r="AV411" i="206" s="1"/>
  <c r="AT365" i="206"/>
  <c r="AV365" i="206" s="1"/>
  <c r="AT321" i="206"/>
  <c r="AV321" i="206" s="1"/>
  <c r="AT275" i="206"/>
  <c r="AV275" i="206" s="1"/>
  <c r="AT229" i="206"/>
  <c r="AV229" i="206" s="1"/>
  <c r="AT185" i="206"/>
  <c r="AV185" i="206" s="1"/>
  <c r="AT139" i="206"/>
  <c r="AV139" i="206" s="1"/>
  <c r="AT93" i="206"/>
  <c r="AV93" i="206" s="1"/>
  <c r="AT57" i="206"/>
  <c r="AV57" i="206" s="1"/>
  <c r="AT500" i="206"/>
  <c r="AV500" i="206" s="1"/>
  <c r="AT456" i="206"/>
  <c r="AV456" i="206" s="1"/>
  <c r="AT410" i="206"/>
  <c r="AV410" i="206" s="1"/>
  <c r="AT364" i="206"/>
  <c r="AV364" i="206" s="1"/>
  <c r="AT320" i="206"/>
  <c r="AV320" i="206" s="1"/>
  <c r="AT274" i="206"/>
  <c r="AV274" i="206" s="1"/>
  <c r="AT184" i="206"/>
  <c r="AV184" i="206" s="1"/>
  <c r="AT92" i="206"/>
  <c r="AV92" i="206" s="1"/>
  <c r="AT50" i="206"/>
  <c r="AV50" i="206" s="1"/>
  <c r="AT492" i="206"/>
  <c r="AV492" i="206" s="1"/>
  <c r="AT446" i="206"/>
  <c r="AV446" i="206" s="1"/>
  <c r="AT400" i="206"/>
  <c r="AV400" i="206" s="1"/>
  <c r="AT356" i="206"/>
  <c r="AV356" i="206" s="1"/>
  <c r="AT310" i="206"/>
  <c r="AV310" i="206" s="1"/>
  <c r="AT264" i="206"/>
  <c r="AV264" i="206" s="1"/>
  <c r="AT220" i="206"/>
  <c r="AV220" i="206" s="1"/>
  <c r="AT174" i="206"/>
  <c r="AV174" i="206" s="1"/>
  <c r="AT128" i="206"/>
  <c r="AV128" i="206" s="1"/>
  <c r="AT85" i="206"/>
  <c r="AV85" i="206" s="1"/>
  <c r="AT44" i="206"/>
  <c r="AV44" i="206" s="1"/>
  <c r="AT491" i="206"/>
  <c r="AV491" i="206" s="1"/>
  <c r="AT399" i="206"/>
  <c r="AV399" i="206" s="1"/>
  <c r="AT355" i="206"/>
  <c r="AV355" i="206" s="1"/>
  <c r="AT263" i="206"/>
  <c r="AV263" i="206" s="1"/>
  <c r="AT219" i="206"/>
  <c r="AV219" i="206" s="1"/>
  <c r="AT127" i="206"/>
  <c r="AV127" i="206" s="1"/>
  <c r="AT84" i="206"/>
  <c r="AV84" i="206" s="1"/>
  <c r="AT490" i="206"/>
  <c r="AV490" i="206" s="1"/>
  <c r="AT444" i="206"/>
  <c r="AV444" i="206" s="1"/>
  <c r="AT398" i="206"/>
  <c r="AV398" i="206" s="1"/>
  <c r="AT354" i="206"/>
  <c r="AV354" i="206" s="1"/>
  <c r="AT308" i="206"/>
  <c r="AV308" i="206" s="1"/>
  <c r="AT262" i="206"/>
  <c r="AV262" i="206" s="1"/>
  <c r="AT218" i="206"/>
  <c r="AV218" i="206" s="1"/>
  <c r="AT172" i="206"/>
  <c r="AV172" i="206" s="1"/>
  <c r="AT126" i="206"/>
  <c r="AV126" i="206" s="1"/>
  <c r="AT83" i="206"/>
  <c r="AV83" i="206" s="1"/>
  <c r="AT39" i="206"/>
  <c r="AV39" i="206" s="1"/>
  <c r="AT489" i="206"/>
  <c r="AV489" i="206" s="1"/>
  <c r="AT443" i="206"/>
  <c r="AV443" i="206" s="1"/>
  <c r="AT397" i="206"/>
  <c r="AV397" i="206" s="1"/>
  <c r="AT353" i="206"/>
  <c r="AV353" i="206" s="1"/>
  <c r="AT307" i="206"/>
  <c r="AV307" i="206" s="1"/>
  <c r="AT261" i="206"/>
  <c r="AV261" i="206" s="1"/>
  <c r="AT217" i="206"/>
  <c r="AV217" i="206" s="1"/>
  <c r="AT125" i="206"/>
  <c r="AV125" i="206" s="1"/>
  <c r="AT82" i="206"/>
  <c r="AV82" i="206" s="1"/>
  <c r="AT38" i="206"/>
  <c r="AV38" i="206" s="1"/>
  <c r="AT480" i="206"/>
  <c r="AV480" i="206" s="1"/>
  <c r="AT434" i="206"/>
  <c r="AV434" i="206" s="1"/>
  <c r="AT390" i="206"/>
  <c r="AV390" i="206" s="1"/>
  <c r="AT344" i="206"/>
  <c r="AV344" i="206" s="1"/>
  <c r="AT298" i="206"/>
  <c r="AV298" i="206" s="1"/>
  <c r="AT254" i="206"/>
  <c r="AV254" i="206" s="1"/>
  <c r="AT208" i="206"/>
  <c r="AV208" i="206" s="1"/>
  <c r="AT162" i="206"/>
  <c r="AV162" i="206" s="1"/>
  <c r="AT118" i="206"/>
  <c r="AV118" i="206" s="1"/>
  <c r="AT81" i="206"/>
  <c r="AV81" i="206" s="1"/>
  <c r="AT37" i="206"/>
  <c r="AV37" i="206" s="1"/>
  <c r="AT479" i="206"/>
  <c r="AV479" i="206" s="1"/>
  <c r="AT433" i="206"/>
  <c r="AV433" i="206" s="1"/>
  <c r="AT389" i="206"/>
  <c r="AV389" i="206" s="1"/>
  <c r="AT343" i="206"/>
  <c r="AV343" i="206" s="1"/>
  <c r="AT297" i="206"/>
  <c r="AV297" i="206" s="1"/>
  <c r="AT253" i="206"/>
  <c r="AV253" i="206" s="1"/>
  <c r="AT207" i="206"/>
  <c r="AV207" i="206" s="1"/>
  <c r="AT161" i="206"/>
  <c r="AV161" i="206" s="1"/>
  <c r="AT117" i="206"/>
  <c r="AV117" i="206" s="1"/>
  <c r="AT72" i="206"/>
  <c r="AV72" i="206" s="1"/>
  <c r="AT36" i="206"/>
  <c r="AV36" i="206" s="1"/>
  <c r="AT478" i="206"/>
  <c r="AV478" i="206" s="1"/>
  <c r="AT432" i="206"/>
  <c r="AV432" i="206" s="1"/>
  <c r="AT388" i="206"/>
  <c r="AV388" i="206" s="1"/>
  <c r="AT342" i="206"/>
  <c r="AV342" i="206" s="1"/>
  <c r="AT296" i="206"/>
  <c r="AV296" i="206" s="1"/>
  <c r="AT252" i="206"/>
  <c r="AV252" i="206" s="1"/>
  <c r="AT206" i="206"/>
  <c r="AV206" i="206" s="1"/>
  <c r="AT160" i="206"/>
  <c r="AV160" i="206" s="1"/>
  <c r="AT116" i="206"/>
  <c r="AV116" i="206" s="1"/>
  <c r="AT71" i="206"/>
  <c r="AV71" i="206" s="1"/>
  <c r="AT35" i="206"/>
  <c r="AV35" i="206" s="1"/>
  <c r="AT465" i="206"/>
  <c r="AV465" i="206" s="1"/>
  <c r="AT375" i="206"/>
  <c r="AV375" i="206" s="1"/>
  <c r="AT285" i="206"/>
  <c r="AV285" i="206" s="1"/>
  <c r="AT193" i="206"/>
  <c r="AV193" i="206" s="1"/>
  <c r="AT103" i="206"/>
  <c r="AV103" i="206" s="1"/>
  <c r="AT458" i="206"/>
  <c r="AV458" i="206" s="1"/>
  <c r="AT138" i="206"/>
  <c r="AV138" i="206" s="1"/>
  <c r="AT477" i="206"/>
  <c r="AV477" i="206" s="1"/>
  <c r="AT431" i="206"/>
  <c r="AV431" i="206" s="1"/>
  <c r="AT387" i="206"/>
  <c r="AV387" i="206" s="1"/>
  <c r="AT341" i="206"/>
  <c r="AV341" i="206" s="1"/>
  <c r="AT295" i="206"/>
  <c r="AV295" i="206" s="1"/>
  <c r="AT251" i="206"/>
  <c r="AV251" i="206" s="1"/>
  <c r="AT205" i="206"/>
  <c r="AV205" i="206" s="1"/>
  <c r="AT159" i="206"/>
  <c r="AV159" i="206" s="1"/>
  <c r="AT115" i="206"/>
  <c r="AV115" i="206" s="1"/>
  <c r="AT70" i="206"/>
  <c r="AV70" i="206" s="1"/>
  <c r="AT520" i="206"/>
  <c r="AV520" i="206" s="1"/>
  <c r="AT476" i="206"/>
  <c r="AV476" i="206" s="1"/>
  <c r="AT430" i="206"/>
  <c r="AV430" i="206" s="1"/>
  <c r="AT384" i="206"/>
  <c r="AV384" i="206" s="1"/>
  <c r="AT340" i="206"/>
  <c r="AV340" i="206" s="1"/>
  <c r="AT294" i="206"/>
  <c r="AV294" i="206" s="1"/>
  <c r="AT248" i="206"/>
  <c r="AV248" i="206" s="1"/>
  <c r="AT204" i="206"/>
  <c r="AV204" i="206" s="1"/>
  <c r="AT158" i="206"/>
  <c r="AV158" i="206" s="1"/>
  <c r="AT112" i="206"/>
  <c r="AV112" i="206" s="1"/>
  <c r="AT69" i="206"/>
  <c r="AV69" i="206" s="1"/>
  <c r="AT519" i="206"/>
  <c r="AV519" i="206" s="1"/>
  <c r="AT475" i="206"/>
  <c r="AV475" i="206" s="1"/>
  <c r="AT429" i="206"/>
  <c r="AV429" i="206" s="1"/>
  <c r="AT383" i="206"/>
  <c r="AV383" i="206" s="1"/>
  <c r="AT339" i="206"/>
  <c r="AV339" i="206" s="1"/>
  <c r="AT293" i="206"/>
  <c r="AV293" i="206" s="1"/>
  <c r="AT247" i="206"/>
  <c r="AV247" i="206" s="1"/>
  <c r="AT203" i="206"/>
  <c r="AV203" i="206" s="1"/>
  <c r="AT157" i="206"/>
  <c r="AV157" i="206" s="1"/>
  <c r="AT111" i="206"/>
  <c r="AV111" i="206" s="1"/>
  <c r="AT68" i="206"/>
  <c r="AV68" i="206" s="1"/>
  <c r="AT514" i="206"/>
  <c r="AV514" i="206" s="1"/>
  <c r="AT468" i="206"/>
  <c r="AV468" i="206" s="1"/>
  <c r="AT424" i="206"/>
  <c r="AV424" i="206" s="1"/>
  <c r="AT378" i="206"/>
  <c r="AV378" i="206" s="1"/>
  <c r="AT332" i="206"/>
  <c r="AV332" i="206" s="1"/>
  <c r="AT288" i="206"/>
  <c r="AV288" i="206" s="1"/>
  <c r="AT242" i="206"/>
  <c r="AV242" i="206" s="1"/>
  <c r="AT196" i="206"/>
  <c r="AV196" i="206" s="1"/>
  <c r="AT152" i="206"/>
  <c r="AV152" i="206" s="1"/>
  <c r="AT106" i="206"/>
  <c r="AV106" i="206" s="1"/>
  <c r="AT67" i="206"/>
  <c r="AV67" i="206" s="1"/>
  <c r="AT513" i="206"/>
  <c r="AV513" i="206" s="1"/>
  <c r="AT467" i="206"/>
  <c r="AV467" i="206" s="1"/>
  <c r="AT423" i="206"/>
  <c r="AV423" i="206" s="1"/>
  <c r="AT377" i="206"/>
  <c r="AV377" i="206" s="1"/>
  <c r="AT331" i="206"/>
  <c r="AV331" i="206" s="1"/>
  <c r="AT287" i="206"/>
  <c r="AV287" i="206" s="1"/>
  <c r="AT241" i="206"/>
  <c r="AV241" i="206" s="1"/>
  <c r="AT195" i="206"/>
  <c r="AV195" i="206" s="1"/>
  <c r="AT151" i="206"/>
  <c r="AV151" i="206" s="1"/>
  <c r="AT105" i="206"/>
  <c r="AV105" i="206" s="1"/>
  <c r="AT61" i="206"/>
  <c r="AV61" i="206" s="1"/>
  <c r="AT512" i="206"/>
  <c r="AV512" i="206" s="1"/>
  <c r="AT466" i="206"/>
  <c r="AV466" i="206" s="1"/>
  <c r="AT422" i="206"/>
  <c r="AV422" i="206" s="1"/>
  <c r="AT376" i="206"/>
  <c r="AV376" i="206" s="1"/>
  <c r="AT330" i="206"/>
  <c r="AV330" i="206" s="1"/>
  <c r="AT286" i="206"/>
  <c r="AV286" i="206" s="1"/>
  <c r="AT240" i="206"/>
  <c r="AV240" i="206" s="1"/>
  <c r="AT194" i="206"/>
  <c r="AV194" i="206" s="1"/>
  <c r="AT150" i="206"/>
  <c r="AV150" i="206" s="1"/>
  <c r="AT104" i="206"/>
  <c r="AV104" i="206" s="1"/>
  <c r="AT60" i="206"/>
  <c r="AV60" i="206" s="1"/>
  <c r="AT421" i="206"/>
  <c r="AV421" i="206" s="1"/>
  <c r="AT228" i="206"/>
  <c r="AV228" i="206" s="1"/>
  <c r="AT499" i="206"/>
  <c r="AV499" i="206" s="1"/>
  <c r="AT455" i="206"/>
  <c r="AV455" i="206" s="1"/>
  <c r="AT409" i="206"/>
  <c r="AV409" i="206" s="1"/>
  <c r="AT363" i="206"/>
  <c r="AV363" i="206" s="1"/>
  <c r="AT319" i="206"/>
  <c r="AV319" i="206" s="1"/>
  <c r="AT273" i="206"/>
  <c r="AV273" i="206" s="1"/>
  <c r="AT227" i="206"/>
  <c r="AV227" i="206" s="1"/>
  <c r="AT183" i="206"/>
  <c r="AV183" i="206" s="1"/>
  <c r="AT137" i="206"/>
  <c r="AV137" i="206" s="1"/>
  <c r="AT91" i="206"/>
  <c r="AV91" i="206" s="1"/>
  <c r="AT49" i="206"/>
  <c r="AV49" i="206" s="1"/>
  <c r="AT386" i="206"/>
  <c r="AV386" i="206" s="1"/>
  <c r="AT369" i="206"/>
  <c r="AV369" i="206" s="1"/>
  <c r="AT199" i="206"/>
  <c r="AV199" i="206" s="1"/>
  <c r="AT335" i="206"/>
  <c r="AV335" i="206" s="1"/>
  <c r="AT318" i="206"/>
  <c r="AV318" i="206" s="1"/>
  <c r="AT454" i="206"/>
  <c r="AV454" i="206" s="1"/>
  <c r="AT437" i="206"/>
  <c r="AV437" i="206" s="1"/>
  <c r="AT267" i="206"/>
  <c r="AV267" i="206" s="1"/>
  <c r="AT488" i="206"/>
  <c r="AV488" i="206" s="1"/>
  <c r="AT63" i="206"/>
  <c r="AV63" i="206" s="1"/>
  <c r="AT505" i="206"/>
  <c r="AV505" i="206" s="1"/>
  <c r="AT403" i="206"/>
  <c r="AV403" i="206" s="1"/>
  <c r="AT182" i="206"/>
  <c r="AV182" i="206" s="1"/>
  <c r="AT131" i="206"/>
  <c r="AV131" i="206" s="1"/>
  <c r="AT29" i="206"/>
  <c r="AV29" i="206" s="1"/>
  <c r="AT97" i="206"/>
  <c r="AV97" i="206" s="1"/>
  <c r="AT165" i="206"/>
  <c r="AV165" i="206" s="1"/>
  <c r="AT233" i="206"/>
  <c r="AV233" i="206" s="1"/>
  <c r="AT471" i="206"/>
  <c r="AV471" i="206" s="1"/>
  <c r="AT80" i="206"/>
  <c r="AV80" i="206" s="1"/>
  <c r="AT148" i="206"/>
  <c r="AV148" i="206" s="1"/>
  <c r="AT216" i="206"/>
  <c r="AV216" i="206" s="1"/>
  <c r="AT284" i="206"/>
  <c r="AV284" i="206" s="1"/>
  <c r="AT352" i="206"/>
  <c r="AV352" i="206" s="1"/>
  <c r="AT420" i="206"/>
  <c r="AV420" i="206" s="1"/>
  <c r="AT46" i="206"/>
  <c r="AV46" i="206" s="1"/>
  <c r="AT114" i="206"/>
  <c r="AV114" i="206" s="1"/>
  <c r="AT250" i="206"/>
  <c r="AV250" i="206" s="1"/>
  <c r="AT301" i="206"/>
  <c r="AV301" i="206" s="1"/>
  <c r="K12" i="2"/>
  <c r="J12" i="2"/>
  <c r="I12" i="2"/>
  <c r="G12" i="2"/>
  <c r="H12" i="2"/>
  <c r="U458" i="206"/>
  <c r="U411" i="206"/>
  <c r="U52" i="206"/>
  <c r="U253" i="206"/>
  <c r="U325" i="206"/>
  <c r="U467" i="206"/>
  <c r="U193" i="206"/>
  <c r="U57" i="206"/>
  <c r="U210" i="206"/>
  <c r="U124" i="206"/>
  <c r="U480" i="206"/>
  <c r="U498" i="206"/>
  <c r="U81" i="206"/>
  <c r="U262" i="206"/>
  <c r="U13" i="206"/>
  <c r="U422" i="206"/>
  <c r="U148" i="206"/>
  <c r="U14" i="206"/>
  <c r="U39" i="206"/>
  <c r="U499" i="206"/>
  <c r="U366" i="206"/>
  <c r="U189" i="206"/>
  <c r="U491" i="206"/>
  <c r="U343" i="206"/>
  <c r="U200" i="206"/>
  <c r="U318" i="206"/>
  <c r="U484" i="206"/>
  <c r="U418" i="206"/>
  <c r="U38" i="206"/>
  <c r="U244" i="206"/>
  <c r="U216" i="206"/>
  <c r="U347" i="206"/>
  <c r="U167" i="206"/>
  <c r="U117" i="206"/>
  <c r="U462" i="206"/>
  <c r="U294" i="206"/>
  <c r="U163" i="206"/>
  <c r="U162" i="206"/>
  <c r="U435" i="206"/>
  <c r="U304" i="206"/>
  <c r="U170" i="206"/>
  <c r="U236" i="206"/>
  <c r="U212" i="206"/>
  <c r="U455" i="206"/>
  <c r="U409" i="206"/>
  <c r="U290" i="206"/>
  <c r="U61" i="206"/>
  <c r="U109" i="206"/>
  <c r="U329" i="206"/>
  <c r="U259" i="206"/>
  <c r="U515" i="206"/>
  <c r="U187" i="206"/>
  <c r="U49" i="206"/>
  <c r="U432" i="206"/>
  <c r="U449" i="206"/>
  <c r="U447" i="206"/>
  <c r="U239" i="206"/>
  <c r="U377" i="206"/>
  <c r="U205" i="206"/>
  <c r="U135" i="206"/>
  <c r="U24" i="206"/>
  <c r="U349" i="206"/>
  <c r="U448" i="206"/>
  <c r="U47" i="206"/>
  <c r="U278" i="206"/>
  <c r="U36" i="206"/>
  <c r="U69" i="206"/>
  <c r="U285" i="206"/>
  <c r="U424" i="206"/>
  <c r="U489" i="206"/>
  <c r="U306" i="206"/>
  <c r="U518" i="206"/>
  <c r="U331" i="206"/>
  <c r="U396" i="206"/>
  <c r="U478" i="206"/>
  <c r="U417" i="206"/>
  <c r="U234" i="206"/>
  <c r="U299" i="206"/>
  <c r="U364" i="206"/>
  <c r="U511" i="206"/>
  <c r="U246" i="206"/>
  <c r="U324" i="206"/>
  <c r="U450" i="206"/>
  <c r="U414" i="206"/>
  <c r="U479" i="206"/>
  <c r="U121" i="206"/>
  <c r="U440" i="206"/>
  <c r="U398" i="206"/>
  <c r="U143" i="206"/>
  <c r="U280" i="206"/>
  <c r="U485" i="206"/>
  <c r="U367" i="206"/>
  <c r="U245" i="206"/>
  <c r="U209" i="206"/>
  <c r="U413" i="206"/>
  <c r="U442" i="206"/>
  <c r="U320" i="206"/>
  <c r="U328" i="206"/>
  <c r="U272" i="206"/>
  <c r="U78" i="206"/>
  <c r="U373" i="206"/>
  <c r="U201" i="206"/>
  <c r="U90" i="206"/>
  <c r="U65" i="206"/>
  <c r="U337" i="206"/>
  <c r="U444" i="206"/>
  <c r="U76" i="206"/>
  <c r="U229" i="206"/>
  <c r="U32" i="206"/>
  <c r="U126" i="206"/>
  <c r="U390" i="206"/>
  <c r="U44" i="206"/>
  <c r="U342" i="206"/>
  <c r="U310" i="206"/>
  <c r="U327" i="206"/>
  <c r="U295" i="206"/>
  <c r="U242" i="206"/>
  <c r="U475" i="206"/>
  <c r="U165" i="206"/>
  <c r="U206" i="206"/>
  <c r="U177" i="206"/>
  <c r="U63" i="206"/>
  <c r="U465" i="206"/>
  <c r="U29" i="206"/>
  <c r="U288" i="206"/>
  <c r="U391" i="206"/>
  <c r="U438" i="206"/>
  <c r="U225" i="206"/>
  <c r="U517" i="206"/>
  <c r="U497" i="206"/>
  <c r="U461" i="206"/>
  <c r="U472" i="206"/>
  <c r="U154" i="206"/>
  <c r="U145" i="206"/>
  <c r="U476" i="206"/>
  <c r="U83" i="206"/>
  <c r="U16" i="206"/>
  <c r="U127" i="206"/>
  <c r="U66" i="206"/>
  <c r="U386" i="206"/>
  <c r="U55" i="206"/>
  <c r="U281" i="206"/>
  <c r="U302" i="206"/>
  <c r="U388" i="206"/>
  <c r="U270" i="206"/>
  <c r="U507" i="206"/>
  <c r="U410" i="206"/>
  <c r="U101" i="206"/>
  <c r="U158" i="206"/>
  <c r="U35" i="206"/>
  <c r="U95" i="206"/>
  <c r="U173" i="206"/>
  <c r="U58" i="206"/>
  <c r="U416" i="206"/>
  <c r="U501" i="206"/>
  <c r="U92" i="206"/>
  <c r="U387" i="206"/>
  <c r="U287" i="206"/>
  <c r="U70" i="206"/>
  <c r="U150" i="206"/>
  <c r="U20" i="206"/>
  <c r="U141" i="206"/>
  <c r="U140" i="206"/>
  <c r="U85" i="206"/>
  <c r="U188" i="206"/>
  <c r="U123" i="206"/>
  <c r="U258" i="206"/>
  <c r="U282" i="206"/>
  <c r="U514" i="206"/>
  <c r="U474" i="206"/>
  <c r="U360" i="206"/>
  <c r="U263" i="206"/>
  <c r="U296" i="206"/>
  <c r="U30" i="206"/>
  <c r="U128" i="206"/>
  <c r="U50" i="206"/>
  <c r="U412" i="206"/>
  <c r="U415" i="206"/>
  <c r="U88" i="206"/>
  <c r="U508" i="206"/>
  <c r="U238" i="206"/>
  <c r="U220" i="206"/>
  <c r="U346" i="206"/>
  <c r="U371" i="206"/>
  <c r="U314" i="206"/>
  <c r="U392" i="206"/>
  <c r="U213" i="206"/>
  <c r="U446" i="206"/>
  <c r="U332" i="206"/>
  <c r="U264" i="206"/>
  <c r="U381" i="206"/>
  <c r="U169" i="206"/>
  <c r="U466" i="206"/>
  <c r="U254" i="206"/>
  <c r="U54" i="206"/>
  <c r="U339" i="206"/>
  <c r="U139" i="206"/>
  <c r="U457" i="206"/>
  <c r="U204" i="206"/>
  <c r="U53" i="206"/>
  <c r="U23" i="206"/>
  <c r="U407" i="206"/>
  <c r="U114" i="206"/>
  <c r="U345" i="206"/>
  <c r="U43" i="206"/>
  <c r="U122" i="206"/>
  <c r="U321" i="206"/>
  <c r="U399" i="206"/>
  <c r="U459" i="206"/>
  <c r="U214" i="206"/>
  <c r="U129" i="206"/>
  <c r="U197" i="206"/>
  <c r="U125" i="206"/>
  <c r="U274" i="206"/>
  <c r="U26" i="206"/>
  <c r="U240" i="206"/>
  <c r="U40" i="206"/>
  <c r="U301" i="206"/>
  <c r="U118" i="206"/>
  <c r="U224" i="206"/>
  <c r="U289" i="206"/>
  <c r="U350" i="206"/>
  <c r="U428" i="206"/>
  <c r="U375" i="206"/>
  <c r="U178" i="206"/>
  <c r="U255" i="206"/>
  <c r="U378" i="206"/>
  <c r="U51" i="206"/>
  <c r="U25" i="206"/>
  <c r="U279" i="206"/>
  <c r="U120" i="206"/>
  <c r="U405" i="206"/>
  <c r="U160" i="206"/>
  <c r="U494" i="206"/>
  <c r="U286" i="206"/>
  <c r="U86" i="206"/>
  <c r="U408" i="206"/>
  <c r="U159" i="206"/>
  <c r="U437" i="206"/>
  <c r="U493" i="206"/>
  <c r="U313" i="206"/>
  <c r="U505" i="206"/>
  <c r="U247" i="206"/>
  <c r="U31" i="206"/>
  <c r="U431" i="206"/>
  <c r="U268" i="206"/>
  <c r="U338" i="206"/>
  <c r="U406" i="206"/>
  <c r="U202" i="206"/>
  <c r="U401" i="206"/>
  <c r="U185" i="206"/>
  <c r="U433" i="206"/>
  <c r="U221" i="206"/>
  <c r="U322" i="206"/>
  <c r="U183" i="206"/>
  <c r="U64" i="206"/>
  <c r="U227" i="206"/>
  <c r="U219" i="206"/>
  <c r="U166" i="206"/>
  <c r="U19" i="206"/>
  <c r="U112" i="206"/>
  <c r="U12" i="206"/>
  <c r="U275" i="206"/>
  <c r="U116" i="206"/>
  <c r="U369" i="206"/>
  <c r="U156" i="206"/>
  <c r="U490" i="206"/>
  <c r="U250" i="206"/>
  <c r="U46" i="206"/>
  <c r="U404" i="206"/>
  <c r="U155" i="206"/>
  <c r="U335" i="206"/>
  <c r="U452" i="206"/>
  <c r="U305" i="206"/>
  <c r="U500" i="206"/>
  <c r="U243" i="206"/>
  <c r="U519" i="206"/>
  <c r="U427" i="206"/>
  <c r="U231" i="206"/>
  <c r="U297" i="206"/>
  <c r="U365" i="206"/>
  <c r="U161" i="206"/>
  <c r="U397" i="206"/>
  <c r="U144" i="206"/>
  <c r="U429" i="206"/>
  <c r="U217" i="206"/>
  <c r="U68" i="206"/>
  <c r="U142" i="206"/>
  <c r="U420" i="206"/>
  <c r="U284" i="206"/>
  <c r="U394" i="206"/>
  <c r="U256" i="206"/>
  <c r="U84" i="206"/>
  <c r="U194" i="206"/>
  <c r="U439" i="206"/>
  <c r="U22" i="206"/>
  <c r="U271" i="206"/>
  <c r="U80" i="206"/>
  <c r="U356" i="206"/>
  <c r="U152" i="206"/>
  <c r="U454" i="206"/>
  <c r="U241" i="206"/>
  <c r="U41" i="206"/>
  <c r="U363" i="206"/>
  <c r="U151" i="206"/>
  <c r="U179" i="206"/>
  <c r="U513" i="206"/>
  <c r="U260" i="206"/>
  <c r="U496" i="206"/>
  <c r="U235" i="206"/>
  <c r="U486" i="206"/>
  <c r="U423" i="206"/>
  <c r="U223" i="206"/>
  <c r="U293" i="206"/>
  <c r="U361" i="206"/>
  <c r="U153" i="206"/>
  <c r="U393" i="206"/>
  <c r="U136" i="206"/>
  <c r="U425" i="206"/>
  <c r="U180" i="206"/>
  <c r="U481" i="206"/>
  <c r="U138" i="206"/>
  <c r="U471" i="206"/>
  <c r="U146" i="206"/>
  <c r="U60" i="206"/>
  <c r="U248" i="206"/>
  <c r="U190" i="206"/>
  <c r="U176" i="206"/>
  <c r="U33" i="206"/>
  <c r="U488" i="206"/>
  <c r="U226" i="206"/>
  <c r="U75" i="206"/>
  <c r="U315" i="206"/>
  <c r="U111" i="206"/>
  <c r="U445" i="206"/>
  <c r="U237" i="206"/>
  <c r="U37" i="206"/>
  <c r="U359" i="206"/>
  <c r="U110" i="206"/>
  <c r="U175" i="206"/>
  <c r="U509" i="206"/>
  <c r="U252" i="206"/>
  <c r="U492" i="206"/>
  <c r="U199" i="206"/>
  <c r="U482" i="206"/>
  <c r="U382" i="206"/>
  <c r="U27" i="206"/>
  <c r="U17" i="206"/>
  <c r="U357" i="206"/>
  <c r="U149" i="206"/>
  <c r="U389" i="206"/>
  <c r="U132" i="206"/>
  <c r="U421" i="206"/>
  <c r="U168" i="206"/>
  <c r="U477" i="206"/>
  <c r="U134" i="206"/>
  <c r="U195" i="206"/>
  <c r="U56" i="206"/>
  <c r="U174" i="206"/>
  <c r="U341" i="206"/>
  <c r="U100" i="206"/>
  <c r="U172" i="206"/>
  <c r="U94" i="206"/>
  <c r="U483" i="206"/>
  <c r="U222" i="206"/>
  <c r="U71" i="206"/>
  <c r="U311" i="206"/>
  <c r="U107" i="206"/>
  <c r="U441" i="206"/>
  <c r="U196" i="206"/>
  <c r="U510" i="206"/>
  <c r="U265" i="206"/>
  <c r="U106" i="206"/>
  <c r="U131" i="206"/>
  <c r="U464" i="206"/>
  <c r="U211" i="206"/>
  <c r="U451" i="206"/>
  <c r="U186" i="206"/>
  <c r="U277" i="206"/>
  <c r="U374" i="206"/>
  <c r="U15" i="206"/>
  <c r="U520" i="206"/>
  <c r="U353" i="206"/>
  <c r="U108" i="206"/>
  <c r="U344" i="206"/>
  <c r="U91" i="206"/>
  <c r="U376" i="206"/>
  <c r="U119" i="206"/>
  <c r="U383" i="206"/>
  <c r="U93" i="206"/>
  <c r="U21" i="206"/>
  <c r="U330" i="206"/>
  <c r="U395" i="206"/>
  <c r="U473" i="206"/>
  <c r="U208" i="206"/>
  <c r="U273" i="206"/>
  <c r="U355" i="206"/>
  <c r="U298" i="206"/>
  <c r="U502" i="206"/>
  <c r="U380" i="206"/>
  <c r="U323" i="206"/>
  <c r="U384" i="206"/>
  <c r="U348" i="206"/>
  <c r="U495" i="206"/>
  <c r="U230" i="206"/>
  <c r="U291" i="206"/>
  <c r="U434" i="206"/>
  <c r="U251" i="206"/>
  <c r="U316" i="206"/>
  <c r="U463" i="206"/>
  <c r="U309" i="206"/>
  <c r="U48" i="206"/>
  <c r="U72" i="206"/>
  <c r="U362" i="206"/>
  <c r="U468" i="206"/>
  <c r="U157" i="206"/>
  <c r="U18" i="206"/>
  <c r="U276" i="206"/>
  <c r="U430" i="206"/>
  <c r="U218" i="206"/>
  <c r="U67" i="206"/>
  <c r="U307" i="206"/>
  <c r="U103" i="206"/>
  <c r="U400" i="206"/>
  <c r="U192" i="206"/>
  <c r="U506" i="206"/>
  <c r="U261" i="206"/>
  <c r="U102" i="206"/>
  <c r="U77" i="206"/>
  <c r="U460" i="206"/>
  <c r="U207" i="206"/>
  <c r="U443" i="206"/>
  <c r="U137" i="206"/>
  <c r="U269" i="206"/>
  <c r="U370" i="206"/>
  <c r="U516" i="206"/>
  <c r="U312" i="206"/>
  <c r="U104" i="206"/>
  <c r="U340" i="206"/>
  <c r="U87" i="206"/>
  <c r="U372" i="206"/>
  <c r="U115" i="206"/>
  <c r="U379" i="206"/>
  <c r="U89" i="206"/>
  <c r="U358" i="206"/>
  <c r="U191" i="206"/>
  <c r="U133" i="206"/>
  <c r="U292" i="206"/>
  <c r="U426" i="206"/>
  <c r="U182" i="206"/>
  <c r="U503" i="206"/>
  <c r="U303" i="206"/>
  <c r="U99" i="206"/>
  <c r="U352" i="206"/>
  <c r="U184" i="206"/>
  <c r="U469" i="206"/>
  <c r="U257" i="206"/>
  <c r="U98" i="206"/>
  <c r="U73" i="206"/>
  <c r="U456" i="206"/>
  <c r="U203" i="206"/>
  <c r="U403" i="206"/>
  <c r="U97" i="206"/>
  <c r="U171" i="206"/>
  <c r="U333" i="206"/>
  <c r="U228" i="206"/>
  <c r="U512" i="206"/>
  <c r="U308" i="206"/>
  <c r="U59" i="206"/>
  <c r="U336" i="206"/>
  <c r="U42" i="206"/>
  <c r="U319" i="206"/>
  <c r="U74" i="206"/>
  <c r="U326" i="206"/>
  <c r="U233" i="206"/>
  <c r="U267" i="206"/>
  <c r="U105" i="206"/>
  <c r="U354" i="206"/>
  <c r="U34" i="206"/>
  <c r="U82" i="206"/>
  <c r="AT27" i="206"/>
  <c r="AT22" i="206"/>
  <c r="AT21" i="206"/>
  <c r="AT16" i="206"/>
  <c r="AT15" i="206"/>
  <c r="AT17" i="206"/>
  <c r="AT18" i="206"/>
  <c r="AT19" i="206"/>
  <c r="AT20" i="206"/>
  <c r="AT23" i="206"/>
  <c r="AT24" i="206"/>
  <c r="AT25" i="206"/>
  <c r="AT14" i="206"/>
  <c r="AT26" i="206"/>
  <c r="AX176" i="216" l="1"/>
  <c r="AX30" i="205"/>
  <c r="AX308" i="207"/>
  <c r="AX335" i="207"/>
  <c r="AX38" i="207"/>
  <c r="AX182" i="205"/>
  <c r="AX336" i="207"/>
  <c r="AX443" i="205"/>
  <c r="AX102" i="205"/>
  <c r="AX179" i="205"/>
  <c r="AX55" i="224"/>
  <c r="AX92" i="205"/>
  <c r="AX203" i="205"/>
  <c r="AX148" i="205"/>
  <c r="AX358" i="205"/>
  <c r="AX36" i="205"/>
  <c r="AX19" i="205"/>
  <c r="AX516" i="218"/>
  <c r="AX47" i="205"/>
  <c r="AX69" i="205"/>
  <c r="AX51" i="205"/>
  <c r="AX307" i="205"/>
  <c r="AX350" i="205"/>
  <c r="AX379" i="218"/>
  <c r="AX202" i="207"/>
  <c r="AX88" i="207"/>
  <c r="AX81" i="223"/>
  <c r="AX98" i="224"/>
  <c r="AX91" i="207"/>
  <c r="AX330" i="223"/>
  <c r="AX264" i="219"/>
  <c r="AX360" i="219"/>
  <c r="AX355" i="209"/>
  <c r="AX241" i="219"/>
  <c r="AX299" i="218"/>
  <c r="AX165" i="218"/>
  <c r="AX298" i="220"/>
  <c r="AX127" i="205"/>
  <c r="AX87" i="205"/>
  <c r="AX188" i="205"/>
  <c r="AX119" i="205"/>
  <c r="AX73" i="218"/>
  <c r="AX442" i="205"/>
  <c r="AX240" i="218"/>
  <c r="AX375" i="211"/>
  <c r="AX358" i="207"/>
  <c r="AX314" i="205"/>
  <c r="AX44" i="219"/>
  <c r="AX380" i="207"/>
  <c r="AX420" i="211"/>
  <c r="AX509" i="223"/>
  <c r="AX407" i="205"/>
  <c r="AX70" i="218"/>
  <c r="AX485" i="207"/>
  <c r="AX93" i="215"/>
  <c r="AX484" i="224"/>
  <c r="AX159" i="224"/>
  <c r="AX78" i="219"/>
  <c r="AX440" i="207"/>
  <c r="AX459" i="207"/>
  <c r="AX423" i="209"/>
  <c r="AX503" i="219"/>
  <c r="AX456" i="223"/>
  <c r="AX520" i="209"/>
  <c r="AX174" i="205"/>
  <c r="AX106" i="205"/>
  <c r="AX267" i="219"/>
  <c r="AX196" i="207"/>
  <c r="AX19" i="224"/>
  <c r="AX104" i="207"/>
  <c r="AX274" i="224"/>
  <c r="AX24" i="219"/>
  <c r="AX141" i="223"/>
  <c r="AX50" i="223"/>
  <c r="AX461" i="224"/>
  <c r="AX59" i="207"/>
  <c r="AX151" i="207"/>
  <c r="AX466" i="219"/>
  <c r="AX99" i="224"/>
  <c r="AX498" i="223"/>
  <c r="AX488" i="209"/>
  <c r="AX199" i="205"/>
  <c r="AX89" i="223"/>
  <c r="AX223" i="223"/>
  <c r="AX404" i="219"/>
  <c r="AX479" i="207"/>
  <c r="AX327" i="223"/>
  <c r="AX68" i="219"/>
  <c r="AX135" i="207"/>
  <c r="AX381" i="205"/>
  <c r="AX257" i="219"/>
  <c r="AX39" i="223"/>
  <c r="AX310" i="205"/>
  <c r="AX210" i="219"/>
  <c r="AX172" i="219"/>
  <c r="AX27" i="219"/>
  <c r="AX247" i="223"/>
  <c r="AX424" i="224"/>
  <c r="AX255" i="219"/>
  <c r="AX133" i="207"/>
  <c r="AX191" i="205"/>
  <c r="AX159" i="205"/>
  <c r="AX403" i="207"/>
  <c r="AX458" i="207"/>
  <c r="AX471" i="224"/>
  <c r="AX139" i="219"/>
  <c r="AX67" i="218"/>
  <c r="AX169" i="218"/>
  <c r="AX80" i="217"/>
  <c r="AX175" i="218"/>
  <c r="AX43" i="205"/>
  <c r="AX44" i="209"/>
  <c r="AX42" i="207"/>
  <c r="AX108" i="223"/>
  <c r="AX346" i="219"/>
  <c r="AX222" i="218"/>
  <c r="AX456" i="207"/>
  <c r="AX222" i="219"/>
  <c r="AX233" i="205"/>
  <c r="AX183" i="205"/>
  <c r="AX490" i="211"/>
  <c r="AX43" i="223"/>
  <c r="AX55" i="217"/>
  <c r="AX207" i="205"/>
  <c r="AX282" i="218"/>
  <c r="AX17" i="220"/>
  <c r="AX490" i="220"/>
  <c r="AX122" i="205"/>
  <c r="AX177" i="205"/>
  <c r="AX211" i="218"/>
  <c r="AX391" i="219"/>
  <c r="AX183" i="218"/>
  <c r="AX245" i="218"/>
  <c r="AX290" i="218"/>
  <c r="AX348" i="218"/>
  <c r="AX100" i="223"/>
  <c r="AX131" i="205"/>
  <c r="AX210" i="205"/>
  <c r="AX15" i="205"/>
  <c r="AX22" i="219"/>
  <c r="AX450" i="223"/>
  <c r="AX120" i="223"/>
  <c r="AX408" i="223"/>
  <c r="AX254" i="223"/>
  <c r="AX506" i="223"/>
  <c r="AX400" i="207"/>
  <c r="AX468" i="207"/>
  <c r="AX89" i="220"/>
  <c r="AX427" i="207"/>
  <c r="AX225" i="223"/>
  <c r="AX93" i="223"/>
  <c r="AX41" i="205"/>
  <c r="AX200" i="205"/>
  <c r="AX108" i="224"/>
  <c r="AX501" i="224"/>
  <c r="AX304" i="218"/>
  <c r="AX387" i="223"/>
  <c r="AX203" i="223"/>
  <c r="AX396" i="211"/>
  <c r="AX471" i="209"/>
  <c r="AX304" i="205"/>
  <c r="AX286" i="205"/>
  <c r="AX293" i="205"/>
  <c r="AX501" i="205"/>
  <c r="AX421" i="205"/>
  <c r="AX247" i="205"/>
  <c r="AX440" i="205"/>
  <c r="AX301" i="205"/>
  <c r="AX421" i="224"/>
  <c r="AX101" i="224"/>
  <c r="AX225" i="219"/>
  <c r="AX47" i="218"/>
  <c r="AX151" i="218"/>
  <c r="AX482" i="207"/>
  <c r="AX294" i="207"/>
  <c r="AX97" i="223"/>
  <c r="AX78" i="223"/>
  <c r="AX405" i="207"/>
  <c r="AX344" i="223"/>
  <c r="AX135" i="205"/>
  <c r="AX242" i="224"/>
  <c r="AX488" i="207"/>
  <c r="AX448" i="207"/>
  <c r="AX98" i="217"/>
  <c r="AX74" i="205"/>
  <c r="AX363" i="205"/>
  <c r="AX38" i="224"/>
  <c r="AX118" i="224"/>
  <c r="AX491" i="219"/>
  <c r="AX275" i="219"/>
  <c r="AX66" i="219"/>
  <c r="AX287" i="219"/>
  <c r="AX18" i="219"/>
  <c r="AX251" i="207"/>
  <c r="AX31" i="207"/>
  <c r="AX439" i="223"/>
  <c r="AX94" i="213"/>
  <c r="AX345" i="223"/>
  <c r="AX408" i="224"/>
  <c r="AX154" i="207"/>
  <c r="AX69" i="220"/>
  <c r="AX95" i="205"/>
  <c r="AX250" i="205"/>
  <c r="AX347" i="205"/>
  <c r="AX390" i="224"/>
  <c r="AX200" i="218"/>
  <c r="AX238" i="218"/>
  <c r="AX383" i="207"/>
  <c r="AX377" i="207"/>
  <c r="AX188" i="223"/>
  <c r="AX221" i="205"/>
  <c r="AX262" i="205"/>
  <c r="AX246" i="205"/>
  <c r="AX420" i="224"/>
  <c r="AX139" i="224"/>
  <c r="AX238" i="219"/>
  <c r="AX445" i="219"/>
  <c r="AX33" i="218"/>
  <c r="AX450" i="218"/>
  <c r="AX449" i="207"/>
  <c r="AX192" i="207"/>
  <c r="AX21" i="215"/>
  <c r="AX473" i="223"/>
  <c r="AX285" i="207"/>
  <c r="AX190" i="207"/>
  <c r="AX58" i="224"/>
  <c r="AX387" i="207"/>
  <c r="AX293" i="223"/>
  <c r="AX473" i="205"/>
  <c r="AX149" i="205"/>
  <c r="AX173" i="205"/>
  <c r="AX474" i="205"/>
  <c r="AX182" i="219"/>
  <c r="AX64" i="207"/>
  <c r="AX269" i="207"/>
  <c r="AX417" i="207"/>
  <c r="AX22" i="223"/>
  <c r="AX212" i="223"/>
  <c r="AX328" i="207"/>
  <c r="AX159" i="207"/>
  <c r="AX245" i="219"/>
  <c r="AX103" i="224"/>
  <c r="AX85" i="219"/>
  <c r="AX499" i="207"/>
  <c r="AX29" i="207"/>
  <c r="AX29" i="213"/>
  <c r="AX162" i="223"/>
  <c r="AX403" i="224"/>
  <c r="AX37" i="219"/>
  <c r="AX133" i="223"/>
  <c r="AX438" i="209"/>
  <c r="AX239" i="205"/>
  <c r="AX362" i="205"/>
  <c r="AX482" i="205"/>
  <c r="AX32" i="205"/>
  <c r="AX279" i="205"/>
  <c r="AX220" i="205"/>
  <c r="AX371" i="224"/>
  <c r="AX261" i="219"/>
  <c r="AX217" i="207"/>
  <c r="AX200" i="207"/>
  <c r="AX491" i="223"/>
  <c r="AX267" i="223"/>
  <c r="AX115" i="224"/>
  <c r="AX390" i="219"/>
  <c r="AX420" i="207"/>
  <c r="AX511" i="224"/>
  <c r="AX64" i="223"/>
  <c r="AX231" i="205"/>
  <c r="AX439" i="205"/>
  <c r="AX152" i="205"/>
  <c r="AX398" i="205"/>
  <c r="AX435" i="205"/>
  <c r="AX271" i="219"/>
  <c r="AX131" i="223"/>
  <c r="AX392" i="223"/>
  <c r="AX210" i="223"/>
  <c r="AX285" i="205"/>
  <c r="AX223" i="219"/>
  <c r="AX401" i="207"/>
  <c r="AX103" i="207"/>
  <c r="AX141" i="209"/>
  <c r="AX494" i="205"/>
  <c r="AX342" i="207"/>
  <c r="AX350" i="223"/>
  <c r="AX143" i="223"/>
  <c r="AX384" i="223"/>
  <c r="AX468" i="223"/>
  <c r="AX346" i="216"/>
  <c r="AX22" i="224"/>
  <c r="AX89" i="224"/>
  <c r="AX301" i="224"/>
  <c r="AX440" i="224"/>
  <c r="AX135" i="219"/>
  <c r="AX94" i="211"/>
  <c r="AX248" i="205"/>
  <c r="AX468" i="205"/>
  <c r="AX456" i="218"/>
  <c r="AX307" i="207"/>
  <c r="AX119" i="207"/>
  <c r="AX166" i="209"/>
  <c r="AX212" i="205"/>
  <c r="AX276" i="219"/>
  <c r="AX131" i="209"/>
  <c r="AX463" i="224"/>
  <c r="AX24" i="218"/>
  <c r="AX74" i="207"/>
  <c r="AX42" i="211"/>
  <c r="AX72" i="220"/>
  <c r="AX197" i="223"/>
  <c r="AX515" i="205"/>
  <c r="AX244" i="205"/>
  <c r="AX65" i="219"/>
  <c r="AX144" i="205"/>
  <c r="AX293" i="207"/>
  <c r="AX298" i="205"/>
  <c r="AX346" i="224"/>
  <c r="AX13" i="218"/>
  <c r="AX39" i="207"/>
  <c r="AX135" i="217"/>
  <c r="AX322" i="205"/>
  <c r="AX21" i="205"/>
  <c r="AX261" i="205"/>
  <c r="AX65" i="224"/>
  <c r="AX129" i="219"/>
  <c r="AX31" i="219"/>
  <c r="AX17" i="218"/>
  <c r="AX15" i="218"/>
  <c r="AX498" i="218"/>
  <c r="AX322" i="207"/>
  <c r="AX248" i="223"/>
  <c r="AX397" i="223"/>
  <c r="AX99" i="223"/>
  <c r="AX195" i="211"/>
  <c r="AX85" i="220"/>
  <c r="AX505" i="219"/>
  <c r="AX284" i="205"/>
  <c r="AX186" i="218"/>
  <c r="AX455" i="205"/>
  <c r="AX516" i="205"/>
  <c r="AX289" i="205"/>
  <c r="AX48" i="205"/>
  <c r="AX288" i="205"/>
  <c r="AX302" i="205"/>
  <c r="AX204" i="205"/>
  <c r="AX27" i="205"/>
  <c r="AX406" i="224"/>
  <c r="AX355" i="219"/>
  <c r="AX129" i="218"/>
  <c r="AX457" i="218"/>
  <c r="AX321" i="207"/>
  <c r="AX496" i="223"/>
  <c r="AX441" i="223"/>
  <c r="AX449" i="211"/>
  <c r="AX428" i="216"/>
  <c r="AX382" i="207"/>
  <c r="AX111" i="205"/>
  <c r="AX19" i="219"/>
  <c r="AX439" i="207"/>
  <c r="AX395" i="224"/>
  <c r="AX471" i="218"/>
  <c r="AX66" i="205"/>
  <c r="AX206" i="205"/>
  <c r="AX225" i="216"/>
  <c r="AX54" i="219"/>
  <c r="AX30" i="218"/>
  <c r="AX505" i="207"/>
  <c r="AX201" i="205"/>
  <c r="AX90" i="205"/>
  <c r="AX267" i="205"/>
  <c r="AX420" i="205"/>
  <c r="AX318" i="205"/>
  <c r="AX254" i="205"/>
  <c r="AX111" i="224"/>
  <c r="AX285" i="224"/>
  <c r="AX498" i="224"/>
  <c r="AX392" i="219"/>
  <c r="AX263" i="219"/>
  <c r="AX128" i="219"/>
  <c r="AX103" i="218"/>
  <c r="AX338" i="218"/>
  <c r="AX518" i="218"/>
  <c r="AX462" i="218"/>
  <c r="AX51" i="218"/>
  <c r="AX131" i="218"/>
  <c r="AX153" i="207"/>
  <c r="AX134" i="207"/>
  <c r="AX490" i="207"/>
  <c r="AX285" i="220"/>
  <c r="AX258" i="223"/>
  <c r="AX391" i="223"/>
  <c r="AX493" i="223"/>
  <c r="AX485" i="205"/>
  <c r="AX178" i="224"/>
  <c r="AX17" i="219"/>
  <c r="AX450" i="224"/>
  <c r="AX228" i="224"/>
  <c r="AX448" i="205"/>
  <c r="AX67" i="205"/>
  <c r="AX356" i="205"/>
  <c r="AX265" i="205"/>
  <c r="AX175" i="224"/>
  <c r="AX364" i="224"/>
  <c r="AX127" i="224"/>
  <c r="AX272" i="219"/>
  <c r="AX115" i="218"/>
  <c r="AX18" i="207"/>
  <c r="AX275" i="207"/>
  <c r="AX225" i="207"/>
  <c r="AX128" i="207"/>
  <c r="AX438" i="223"/>
  <c r="AX468" i="211"/>
  <c r="AX484" i="219"/>
  <c r="AX455" i="218"/>
  <c r="AX141" i="205"/>
  <c r="AX242" i="205"/>
  <c r="AX25" i="218"/>
  <c r="AX349" i="218"/>
  <c r="AX58" i="220"/>
  <c r="AX299" i="223"/>
  <c r="AX256" i="205"/>
  <c r="AX176" i="224"/>
  <c r="AX516" i="219"/>
  <c r="AX110" i="209"/>
  <c r="AX378" i="205"/>
  <c r="AX226" i="205"/>
  <c r="AX264" i="205"/>
  <c r="AX449" i="205"/>
  <c r="AX225" i="205"/>
  <c r="AX393" i="205"/>
  <c r="AX97" i="224"/>
  <c r="AX192" i="219"/>
  <c r="AX171" i="218"/>
  <c r="AX217" i="218"/>
  <c r="AX97" i="218"/>
  <c r="AX189" i="207"/>
  <c r="AX227" i="207"/>
  <c r="AX376" i="207"/>
  <c r="AX112" i="207"/>
  <c r="AX287" i="223"/>
  <c r="AX292" i="223"/>
  <c r="AX452" i="223"/>
  <c r="AX102" i="219"/>
  <c r="AX339" i="216"/>
  <c r="AX314" i="219"/>
  <c r="AX429" i="205"/>
  <c r="AX133" i="220"/>
  <c r="AX146" i="207"/>
  <c r="AX449" i="219"/>
  <c r="AX138" i="216"/>
  <c r="AX118" i="205"/>
  <c r="AX483" i="205"/>
  <c r="AX316" i="207"/>
  <c r="AX399" i="223"/>
  <c r="AX324" i="205"/>
  <c r="AX337" i="218"/>
  <c r="AX506" i="207"/>
  <c r="AX32" i="209"/>
  <c r="AX161" i="205"/>
  <c r="AX405" i="205"/>
  <c r="AX484" i="205"/>
  <c r="AX405" i="224"/>
  <c r="AX304" i="224"/>
  <c r="AX437" i="224"/>
  <c r="AX248" i="224"/>
  <c r="AX63" i="224"/>
  <c r="AX296" i="224"/>
  <c r="AX485" i="219"/>
  <c r="AX256" i="218"/>
  <c r="AX119" i="218"/>
  <c r="AX320" i="218"/>
  <c r="AX304" i="207"/>
  <c r="AX97" i="207"/>
  <c r="AX264" i="223"/>
  <c r="AX234" i="211"/>
  <c r="AX185" i="211"/>
  <c r="AX378" i="218"/>
  <c r="AX229" i="207"/>
  <c r="AX495" i="207"/>
  <c r="AX43" i="219"/>
  <c r="AX114" i="209"/>
  <c r="AX454" i="207"/>
  <c r="AX132" i="219"/>
  <c r="AX363" i="207"/>
  <c r="AX359" i="209"/>
  <c r="AX382" i="205"/>
  <c r="AX488" i="205"/>
  <c r="AX349" i="205"/>
  <c r="AX65" i="205"/>
  <c r="AX465" i="224"/>
  <c r="AX454" i="219"/>
  <c r="AX223" i="218"/>
  <c r="AX168" i="218"/>
  <c r="AX279" i="207"/>
  <c r="AX177" i="207"/>
  <c r="AX325" i="207"/>
  <c r="AX457" i="223"/>
  <c r="AX320" i="223"/>
  <c r="AX275" i="223"/>
  <c r="AX270" i="223"/>
  <c r="AX479" i="223"/>
  <c r="AX389" i="211"/>
  <c r="AX281" i="218"/>
  <c r="AX187" i="205"/>
  <c r="AX420" i="218"/>
  <c r="AX148" i="218"/>
  <c r="AX250" i="209"/>
  <c r="AX456" i="205"/>
  <c r="AX353" i="205"/>
  <c r="AX479" i="205"/>
  <c r="AX209" i="205"/>
  <c r="AX467" i="205"/>
  <c r="AX138" i="224"/>
  <c r="AX335" i="218"/>
  <c r="AX94" i="207"/>
  <c r="AX373" i="207"/>
  <c r="AX112" i="223"/>
  <c r="AX101" i="223"/>
  <c r="AX359" i="211"/>
  <c r="AX157" i="205"/>
  <c r="AX477" i="205"/>
  <c r="AX213" i="205"/>
  <c r="AX451" i="205"/>
  <c r="AX138" i="219"/>
  <c r="AX133" i="219"/>
  <c r="AX265" i="207"/>
  <c r="AX320" i="207"/>
  <c r="AX160" i="207"/>
  <c r="AX406" i="223"/>
  <c r="AX136" i="223"/>
  <c r="AX516" i="223"/>
  <c r="AX217" i="211"/>
  <c r="AX372" i="216"/>
  <c r="AX114" i="222"/>
  <c r="AX437" i="211"/>
  <c r="AX237" i="216"/>
  <c r="AX264" i="209"/>
  <c r="AX475" i="209"/>
  <c r="AX262" i="209"/>
  <c r="AX77" i="209"/>
  <c r="AX60" i="209"/>
  <c r="AX347" i="211"/>
  <c r="AX502" i="209"/>
  <c r="AX389" i="223"/>
  <c r="AX494" i="207"/>
  <c r="AX129" i="223"/>
  <c r="AX179" i="223"/>
  <c r="AX442" i="223"/>
  <c r="AX451" i="223"/>
  <c r="AX255" i="211"/>
  <c r="AX406" i="211"/>
  <c r="AX396" i="218"/>
  <c r="AX362" i="207"/>
  <c r="AX172" i="224"/>
  <c r="AX239" i="223"/>
  <c r="AX65" i="207"/>
  <c r="AX433" i="223"/>
  <c r="AX118" i="223"/>
  <c r="AX485" i="223"/>
  <c r="AX298" i="223"/>
  <c r="AX101" i="211"/>
  <c r="AX63" i="219"/>
  <c r="AX174" i="207"/>
  <c r="AX403" i="211"/>
  <c r="AX499" i="224"/>
  <c r="AX267" i="207"/>
  <c r="AX243" i="207"/>
  <c r="AX203" i="207"/>
  <c r="AX230" i="223"/>
  <c r="AX413" i="223"/>
  <c r="AX196" i="223"/>
  <c r="AX16" i="223"/>
  <c r="AX305" i="223"/>
  <c r="AX48" i="223"/>
  <c r="AX250" i="207"/>
  <c r="AX394" i="223"/>
  <c r="AX170" i="223"/>
  <c r="AX383" i="223"/>
  <c r="AX512" i="211"/>
  <c r="AX145" i="219"/>
  <c r="AX19" i="207"/>
  <c r="AX433" i="207"/>
  <c r="AX106" i="211"/>
  <c r="AX301" i="209"/>
  <c r="AX289" i="224"/>
  <c r="AX472" i="219"/>
  <c r="AX503" i="218"/>
  <c r="AX430" i="223"/>
  <c r="AX111" i="211"/>
  <c r="AX260" i="216"/>
  <c r="AX480" i="218"/>
  <c r="AX20" i="207"/>
  <c r="AX261" i="223"/>
  <c r="AX290" i="211"/>
  <c r="AX142" i="216"/>
  <c r="AX237" i="207"/>
  <c r="AX290" i="223"/>
  <c r="AX437" i="216"/>
  <c r="AX387" i="216"/>
  <c r="AX54" i="220"/>
  <c r="AX474" i="219"/>
  <c r="AX127" i="207"/>
  <c r="AX472" i="207"/>
  <c r="AX343" i="223"/>
  <c r="AX269" i="218"/>
  <c r="AX306" i="223"/>
  <c r="AX108" i="216"/>
  <c r="AX120" i="207"/>
  <c r="AX124" i="207"/>
  <c r="AX442" i="216"/>
  <c r="AX491" i="211"/>
  <c r="AX343" i="209"/>
  <c r="AX337" i="209"/>
  <c r="AX46" i="220"/>
  <c r="AX237" i="205"/>
  <c r="AX33" i="219"/>
  <c r="AX171" i="207"/>
  <c r="AX241" i="223"/>
  <c r="AX362" i="223"/>
  <c r="AX84" i="224"/>
  <c r="AX361" i="219"/>
  <c r="AX169" i="216"/>
  <c r="AX337" i="205"/>
  <c r="AX87" i="224"/>
  <c r="AX290" i="224"/>
  <c r="AX461" i="218"/>
  <c r="AX40" i="218"/>
  <c r="AX380" i="205"/>
  <c r="AX379" i="224"/>
  <c r="AX286" i="211"/>
  <c r="AX196" i="205"/>
  <c r="AX510" i="205"/>
  <c r="AX46" i="222"/>
  <c r="AX175" i="219"/>
  <c r="AX13" i="219"/>
  <c r="AX466" i="205"/>
  <c r="AX478" i="205"/>
  <c r="AX315" i="219"/>
  <c r="AX258" i="218"/>
  <c r="AX142" i="207"/>
  <c r="AX168" i="207"/>
  <c r="AX367" i="205"/>
  <c r="AX134" i="205"/>
  <c r="AX18" i="205"/>
  <c r="AX409" i="224"/>
  <c r="AX292" i="205"/>
  <c r="AX202" i="224"/>
  <c r="AX65" i="216"/>
  <c r="AX446" i="205"/>
  <c r="AX412" i="205"/>
  <c r="AX514" i="205"/>
  <c r="AX392" i="205"/>
  <c r="AX346" i="205"/>
  <c r="AX35" i="205"/>
  <c r="AX253" i="224"/>
  <c r="AX432" i="219"/>
  <c r="AX234" i="219"/>
  <c r="AX227" i="205"/>
  <c r="AX143" i="211"/>
  <c r="AX455" i="207"/>
  <c r="AX497" i="223"/>
  <c r="AX60" i="211"/>
  <c r="AX269" i="205"/>
  <c r="AX321" i="205"/>
  <c r="AX199" i="224"/>
  <c r="AX52" i="222"/>
  <c r="AX65" i="222"/>
  <c r="AX371" i="205"/>
  <c r="AX390" i="207"/>
  <c r="AX233" i="207"/>
  <c r="AX67" i="207"/>
  <c r="AX174" i="211"/>
  <c r="AX405" i="211"/>
  <c r="AX157" i="218"/>
  <c r="AX501" i="223"/>
  <c r="AX382" i="209"/>
  <c r="AX264" i="218"/>
  <c r="AX233" i="209"/>
  <c r="AX156" i="209"/>
  <c r="AX69" i="209"/>
  <c r="AX66" i="220"/>
  <c r="AX258" i="209"/>
  <c r="AX197" i="219"/>
  <c r="AX381" i="224"/>
  <c r="AX254" i="218"/>
  <c r="AX127" i="218"/>
  <c r="AX93" i="209"/>
  <c r="AX192" i="224"/>
  <c r="AX151" i="224"/>
  <c r="AX32" i="218"/>
  <c r="AX435" i="218"/>
  <c r="AX243" i="209"/>
  <c r="AX437" i="220"/>
  <c r="AX510" i="209"/>
  <c r="AX447" i="224"/>
  <c r="AX211" i="224"/>
  <c r="AX233" i="218"/>
  <c r="AX375" i="220"/>
  <c r="AX405" i="209"/>
  <c r="AX491" i="209"/>
  <c r="AX196" i="224"/>
  <c r="AX177" i="218"/>
  <c r="AX37" i="209"/>
  <c r="AX180" i="224"/>
  <c r="AX74" i="220"/>
  <c r="AX68" i="209"/>
  <c r="AX63" i="209"/>
  <c r="AX268" i="224"/>
  <c r="AX457" i="209"/>
  <c r="AX223" i="209"/>
  <c r="AX141" i="224"/>
  <c r="AX404" i="224"/>
  <c r="AX302" i="218"/>
  <c r="AX337" i="224"/>
  <c r="AX217" i="224"/>
  <c r="AX477" i="224"/>
  <c r="AX423" i="219"/>
  <c r="AX434" i="223"/>
  <c r="AX193" i="223"/>
  <c r="AX156" i="223"/>
  <c r="AX302" i="223"/>
  <c r="AX462" i="224"/>
  <c r="AX449" i="224"/>
  <c r="AX58" i="219"/>
  <c r="AX151" i="219"/>
  <c r="AX56" i="224"/>
  <c r="AX148" i="219"/>
  <c r="AX220" i="224"/>
  <c r="AX197" i="224"/>
  <c r="AX273" i="224"/>
  <c r="AX16" i="224"/>
  <c r="AX341" i="219"/>
  <c r="AX70" i="219"/>
  <c r="AX154" i="220"/>
  <c r="AX456" i="224"/>
  <c r="AX386" i="224"/>
  <c r="AX48" i="219"/>
  <c r="AX171" i="219"/>
  <c r="AX178" i="219"/>
  <c r="AX450" i="219"/>
  <c r="AX366" i="219"/>
  <c r="AX417" i="218"/>
  <c r="AX126" i="218"/>
  <c r="AX519" i="205"/>
  <c r="AX183" i="224"/>
  <c r="AX513" i="224"/>
  <c r="AX271" i="218"/>
  <c r="AX252" i="209"/>
  <c r="AX78" i="224"/>
  <c r="AX380" i="224"/>
  <c r="AX288" i="224"/>
  <c r="AX170" i="219"/>
  <c r="AX67" i="224"/>
  <c r="AX61" i="219"/>
  <c r="AX322" i="219"/>
  <c r="AX195" i="224"/>
  <c r="AX212" i="224"/>
  <c r="AX189" i="219"/>
  <c r="AX217" i="219"/>
  <c r="AX412" i="219"/>
  <c r="AX365" i="224"/>
  <c r="AX244" i="218"/>
  <c r="AX140" i="209"/>
  <c r="AX42" i="224"/>
  <c r="AX446" i="219"/>
  <c r="AX63" i="220"/>
  <c r="AX104" i="205"/>
  <c r="AX473" i="224"/>
  <c r="AX204" i="224"/>
  <c r="AX265" i="224"/>
  <c r="AX261" i="218"/>
  <c r="AX337" i="207"/>
  <c r="AX240" i="207"/>
  <c r="AX310" i="207"/>
  <c r="AX40" i="207"/>
  <c r="AX338" i="220"/>
  <c r="AX519" i="223"/>
  <c r="AX193" i="224"/>
  <c r="AX121" i="219"/>
  <c r="AX418" i="218"/>
  <c r="AX122" i="223"/>
  <c r="AX204" i="211"/>
  <c r="AX218" i="209"/>
  <c r="AX70" i="205"/>
  <c r="AX472" i="205"/>
  <c r="AX377" i="205"/>
  <c r="AX438" i="205"/>
  <c r="AX503" i="224"/>
  <c r="AX313" i="224"/>
  <c r="AX55" i="219"/>
  <c r="AX227" i="219"/>
  <c r="AX211" i="219"/>
  <c r="AX83" i="218"/>
  <c r="AX116" i="207"/>
  <c r="AX126" i="223"/>
  <c r="AX186" i="219"/>
  <c r="AX329" i="218"/>
  <c r="AX197" i="205"/>
  <c r="AX244" i="219"/>
  <c r="AX366" i="218"/>
  <c r="AX99" i="207"/>
  <c r="AX176" i="207"/>
  <c r="AX426" i="207"/>
  <c r="AX496" i="220"/>
  <c r="AX415" i="223"/>
  <c r="AX386" i="205"/>
  <c r="AX264" i="224"/>
  <c r="AX268" i="219"/>
  <c r="AX51" i="219"/>
  <c r="AX34" i="218"/>
  <c r="AX77" i="207"/>
  <c r="AX403" i="220"/>
  <c r="AX33" i="211"/>
  <c r="AX259" i="211"/>
  <c r="AX289" i="209"/>
  <c r="AX384" i="205"/>
  <c r="AX255" i="224"/>
  <c r="AX480" i="224"/>
  <c r="AX426" i="219"/>
  <c r="AX289" i="219"/>
  <c r="AX56" i="218"/>
  <c r="AX458" i="218"/>
  <c r="AX296" i="223"/>
  <c r="AX189" i="223"/>
  <c r="AX430" i="211"/>
  <c r="AX280" i="205"/>
  <c r="AX328" i="205"/>
  <c r="AX94" i="224"/>
  <c r="AX457" i="219"/>
  <c r="AX275" i="218"/>
  <c r="AX90" i="207"/>
  <c r="AX122" i="207"/>
  <c r="AX233" i="211"/>
  <c r="AX377" i="211"/>
  <c r="AX101" i="205"/>
  <c r="AX22" i="205"/>
  <c r="AX520" i="224"/>
  <c r="AX363" i="219"/>
  <c r="AX51" i="220"/>
  <c r="AX240" i="223"/>
  <c r="AX259" i="223"/>
  <c r="AX187" i="223"/>
  <c r="AX222" i="223"/>
  <c r="AX175" i="205"/>
  <c r="AX348" i="205"/>
  <c r="AX366" i="205"/>
  <c r="AX150" i="224"/>
  <c r="AX318" i="218"/>
  <c r="AX322" i="218"/>
  <c r="AX360" i="207"/>
  <c r="AX277" i="207"/>
  <c r="AX285" i="223"/>
  <c r="AX284" i="211"/>
  <c r="AX308" i="224"/>
  <c r="AX411" i="219"/>
  <c r="AX397" i="219"/>
  <c r="AX395" i="218"/>
  <c r="AX478" i="207"/>
  <c r="AX98" i="207"/>
  <c r="AX245" i="207"/>
  <c r="AX117" i="220"/>
  <c r="AX388" i="223"/>
  <c r="AX390" i="223"/>
  <c r="AX494" i="211"/>
  <c r="AX240" i="205"/>
  <c r="AX369" i="205"/>
  <c r="AX240" i="224"/>
  <c r="AX460" i="218"/>
  <c r="AX356" i="218"/>
  <c r="AX318" i="220"/>
  <c r="AX471" i="220"/>
  <c r="AX168" i="223"/>
  <c r="AX191" i="224"/>
  <c r="AX356" i="224"/>
  <c r="AX411" i="218"/>
  <c r="AX52" i="207"/>
  <c r="AX356" i="216"/>
  <c r="AX17" i="224"/>
  <c r="AX373" i="224"/>
  <c r="AX118" i="219"/>
  <c r="AX474" i="207"/>
  <c r="AX443" i="223"/>
  <c r="AX146" i="205"/>
  <c r="AX425" i="205"/>
  <c r="AX379" i="205"/>
  <c r="AX509" i="205"/>
  <c r="AX475" i="218"/>
  <c r="AX475" i="207"/>
  <c r="AX254" i="220"/>
  <c r="AX25" i="211"/>
  <c r="AX394" i="211"/>
  <c r="AX340" i="209"/>
  <c r="AX222" i="224"/>
  <c r="AX88" i="224"/>
  <c r="AX292" i="224"/>
  <c r="AX43" i="209"/>
  <c r="AX95" i="219"/>
  <c r="AX29" i="209"/>
  <c r="AX284" i="224"/>
  <c r="AX77" i="224"/>
  <c r="AX256" i="224"/>
  <c r="AX208" i="209"/>
  <c r="AX66" i="224"/>
  <c r="AX32" i="224"/>
  <c r="AX95" i="218"/>
  <c r="AX333" i="209"/>
  <c r="AX505" i="209"/>
  <c r="AX343" i="224"/>
  <c r="AX123" i="224"/>
  <c r="AX160" i="209"/>
  <c r="AX347" i="219"/>
  <c r="AX88" i="218"/>
  <c r="AX388" i="209"/>
  <c r="AX502" i="224"/>
  <c r="AX439" i="219"/>
  <c r="AX70" i="224"/>
  <c r="AX349" i="209"/>
  <c r="AX244" i="224"/>
  <c r="AX206" i="224"/>
  <c r="AX24" i="224"/>
  <c r="AX465" i="205"/>
  <c r="AX43" i="224"/>
  <c r="AX478" i="224"/>
  <c r="AX174" i="224"/>
  <c r="AX367" i="219"/>
  <c r="AX233" i="216"/>
  <c r="AX182" i="216"/>
  <c r="AX256" i="216"/>
  <c r="AX216" i="216"/>
  <c r="AX163" i="224"/>
  <c r="AX231" i="224"/>
  <c r="AX478" i="218"/>
  <c r="AX444" i="218"/>
  <c r="AX64" i="220"/>
  <c r="AX286" i="209"/>
  <c r="AX107" i="209"/>
  <c r="AX240" i="209"/>
  <c r="AX142" i="205"/>
  <c r="AX282" i="205"/>
  <c r="AX33" i="222"/>
  <c r="AX421" i="219"/>
  <c r="AX292" i="219"/>
  <c r="AX248" i="219"/>
  <c r="AX272" i="218"/>
  <c r="AX134" i="218"/>
  <c r="AX23" i="223"/>
  <c r="AX369" i="223"/>
  <c r="AX91" i="216"/>
  <c r="AX294" i="224"/>
  <c r="AX505" i="205"/>
  <c r="AX272" i="205"/>
  <c r="AX267" i="224"/>
  <c r="AX144" i="224"/>
  <c r="AX185" i="219"/>
  <c r="AX64" i="219"/>
  <c r="AX165" i="219"/>
  <c r="AX67" i="219"/>
  <c r="AX416" i="207"/>
  <c r="AX394" i="207"/>
  <c r="AX440" i="223"/>
  <c r="AX256" i="223"/>
  <c r="AX140" i="224"/>
  <c r="AX411" i="205"/>
  <c r="AX133" i="224"/>
  <c r="AX91" i="218"/>
  <c r="AX492" i="207"/>
  <c r="AX168" i="211"/>
  <c r="AX99" i="209"/>
  <c r="AX303" i="224"/>
  <c r="AX200" i="224"/>
  <c r="AX398" i="207"/>
  <c r="AX389" i="207"/>
  <c r="AX427" i="211"/>
  <c r="AX252" i="223"/>
  <c r="AX481" i="205"/>
  <c r="AX37" i="205"/>
  <c r="AX499" i="218"/>
  <c r="AX150" i="218"/>
  <c r="AX463" i="207"/>
  <c r="AX101" i="207"/>
  <c r="AX286" i="218"/>
  <c r="AX95" i="209"/>
  <c r="AX193" i="209"/>
  <c r="AX217" i="205"/>
  <c r="AX107" i="205"/>
  <c r="AX229" i="224"/>
  <c r="AX399" i="224"/>
  <c r="AX16" i="218"/>
  <c r="AX273" i="207"/>
  <c r="AX158" i="207"/>
  <c r="AX365" i="223"/>
  <c r="AX416" i="223"/>
  <c r="AX252" i="211"/>
  <c r="AX52" i="216"/>
  <c r="AX21" i="209"/>
  <c r="AX357" i="209"/>
  <c r="AX228" i="205"/>
  <c r="AX180" i="205"/>
  <c r="AX318" i="224"/>
  <c r="AX448" i="219"/>
  <c r="AX512" i="218"/>
  <c r="AX166" i="207"/>
  <c r="AX340" i="207"/>
  <c r="AX183" i="223"/>
  <c r="AX319" i="223"/>
  <c r="AX15" i="207"/>
  <c r="AX437" i="209"/>
  <c r="AX153" i="205"/>
  <c r="AX189" i="224"/>
  <c r="AX468" i="218"/>
  <c r="AX30" i="207"/>
  <c r="AX25" i="207"/>
  <c r="AX105" i="207"/>
  <c r="AX331" i="223"/>
  <c r="AX114" i="223"/>
  <c r="AX411" i="211"/>
  <c r="AX264" i="211"/>
  <c r="AX83" i="216"/>
  <c r="AX75" i="205"/>
  <c r="AX34" i="205"/>
  <c r="AX31" i="205"/>
  <c r="AX99" i="205"/>
  <c r="AX224" i="224"/>
  <c r="AX454" i="224"/>
  <c r="AX41" i="218"/>
  <c r="AX174" i="216"/>
  <c r="AX246" i="209"/>
  <c r="AX179" i="224"/>
  <c r="AX57" i="218"/>
  <c r="AX490" i="218"/>
  <c r="AX445" i="218"/>
  <c r="AX466" i="207"/>
  <c r="AX458" i="223"/>
  <c r="AX271" i="223"/>
  <c r="AX199" i="223"/>
  <c r="AX354" i="209"/>
  <c r="AX297" i="205"/>
  <c r="AX132" i="205"/>
  <c r="AX306" i="205"/>
  <c r="AX154" i="224"/>
  <c r="AX48" i="224"/>
  <c r="AX19" i="218"/>
  <c r="AX265" i="218"/>
  <c r="AX489" i="218"/>
  <c r="AX117" i="207"/>
  <c r="AX68" i="207"/>
  <c r="AX476" i="223"/>
  <c r="AX86" i="211"/>
  <c r="AX323" i="209"/>
  <c r="AX29" i="205"/>
  <c r="AX315" i="207"/>
  <c r="AX218" i="207"/>
  <c r="AX16" i="207"/>
  <c r="AX432" i="223"/>
  <c r="AX312" i="205"/>
  <c r="AX309" i="205"/>
  <c r="AX134" i="224"/>
  <c r="AX167" i="224"/>
  <c r="AX417" i="219"/>
  <c r="AX520" i="218"/>
  <c r="AX259" i="218"/>
  <c r="AX333" i="218"/>
  <c r="AX280" i="223"/>
  <c r="AX486" i="223"/>
  <c r="AX136" i="211"/>
  <c r="AX225" i="211"/>
  <c r="AX461" i="205"/>
  <c r="AX229" i="220"/>
  <c r="AX144" i="216"/>
  <c r="AX313" i="216"/>
  <c r="AX128" i="216"/>
  <c r="AX401" i="205"/>
  <c r="AX375" i="205"/>
  <c r="AX394" i="205"/>
  <c r="AX491" i="205"/>
  <c r="AX67" i="209"/>
  <c r="AX220" i="209"/>
  <c r="AX19" i="209"/>
  <c r="AX394" i="218"/>
  <c r="AX284" i="216"/>
  <c r="AX230" i="216"/>
  <c r="AX416" i="205"/>
  <c r="AX409" i="209"/>
  <c r="AX71" i="218"/>
  <c r="AX173" i="216"/>
  <c r="AX297" i="216"/>
  <c r="AX71" i="216"/>
  <c r="AX206" i="209"/>
  <c r="AX452" i="216"/>
  <c r="AX319" i="216"/>
  <c r="AX102" i="209"/>
  <c r="AX122" i="209"/>
  <c r="AX350" i="218"/>
  <c r="AX200" i="209"/>
  <c r="AX30" i="209"/>
  <c r="AX309" i="216"/>
  <c r="AX388" i="216"/>
  <c r="AX315" i="216"/>
  <c r="AX114" i="216"/>
  <c r="AX494" i="219"/>
  <c r="AX209" i="207"/>
  <c r="AX160" i="216"/>
  <c r="AX387" i="209"/>
  <c r="AX34" i="209"/>
  <c r="AX475" i="205"/>
  <c r="AX336" i="205"/>
  <c r="AX117" i="219"/>
  <c r="AX270" i="218"/>
  <c r="AX118" i="218"/>
  <c r="AX246" i="207"/>
  <c r="AX230" i="207"/>
  <c r="AX388" i="207"/>
  <c r="AX282" i="223"/>
  <c r="AX104" i="209"/>
  <c r="AX508" i="209"/>
  <c r="AX352" i="205"/>
  <c r="AX151" i="205"/>
  <c r="AX121" i="205"/>
  <c r="AX209" i="224"/>
  <c r="AX80" i="224"/>
  <c r="AX519" i="224"/>
  <c r="AX207" i="219"/>
  <c r="AX69" i="219"/>
  <c r="AX199" i="219"/>
  <c r="AX326" i="219"/>
  <c r="AX229" i="219"/>
  <c r="AX103" i="219"/>
  <c r="AX46" i="218"/>
  <c r="AX446" i="218"/>
  <c r="AX38" i="218"/>
  <c r="AX280" i="207"/>
  <c r="AX197" i="207"/>
  <c r="AX339" i="207"/>
  <c r="AX86" i="220"/>
  <c r="AX209" i="223"/>
  <c r="AX309" i="218"/>
  <c r="AX115" i="209"/>
  <c r="AX243" i="205"/>
  <c r="AX114" i="219"/>
  <c r="AX475" i="219"/>
  <c r="AX206" i="207"/>
  <c r="AX471" i="207"/>
  <c r="AX386" i="216"/>
  <c r="AX63" i="218"/>
  <c r="AX307" i="209"/>
  <c r="AX15" i="209"/>
  <c r="AX20" i="205"/>
  <c r="AX170" i="205"/>
  <c r="AX483" i="219"/>
  <c r="AX16" i="219"/>
  <c r="AX313" i="219"/>
  <c r="AX396" i="219"/>
  <c r="AX89" i="218"/>
  <c r="AX263" i="218"/>
  <c r="AX342" i="216"/>
  <c r="AX44" i="216"/>
  <c r="AX142" i="209"/>
  <c r="AX519" i="219"/>
  <c r="AX456" i="219"/>
  <c r="AX295" i="218"/>
  <c r="AX472" i="218"/>
  <c r="AX342" i="218"/>
  <c r="AX497" i="207"/>
  <c r="AX473" i="207"/>
  <c r="AX187" i="216"/>
  <c r="AX482" i="216"/>
  <c r="AX437" i="205"/>
  <c r="AX278" i="205"/>
  <c r="AX71" i="205"/>
  <c r="AX326" i="205"/>
  <c r="AX431" i="205"/>
  <c r="AX141" i="219"/>
  <c r="AX205" i="219"/>
  <c r="AX36" i="219"/>
  <c r="AX191" i="219"/>
  <c r="AX267" i="218"/>
  <c r="AX178" i="207"/>
  <c r="AX506" i="220"/>
  <c r="AX511" i="223"/>
  <c r="AX196" i="216"/>
  <c r="AX396" i="209"/>
  <c r="AX441" i="209"/>
  <c r="AX425" i="209"/>
  <c r="AX162" i="205"/>
  <c r="AX315" i="218"/>
  <c r="AX108" i="207"/>
  <c r="AX250" i="216"/>
  <c r="AX188" i="209"/>
  <c r="AX344" i="205"/>
  <c r="AX274" i="219"/>
  <c r="AX443" i="219"/>
  <c r="AX124" i="219"/>
  <c r="AX355" i="218"/>
  <c r="AX72" i="209"/>
  <c r="AX73" i="209"/>
  <c r="AX325" i="209"/>
  <c r="AX230" i="205"/>
  <c r="AX212" i="219"/>
  <c r="AX190" i="219"/>
  <c r="AX239" i="218"/>
  <c r="AX68" i="218"/>
  <c r="AX341" i="207"/>
  <c r="AX37" i="207"/>
  <c r="AX332" i="207"/>
  <c r="AX15" i="220"/>
  <c r="AX260" i="220"/>
  <c r="AX518" i="223"/>
  <c r="AX373" i="223"/>
  <c r="AX457" i="211"/>
  <c r="AX391" i="211"/>
  <c r="AX511" i="209"/>
  <c r="AX52" i="205"/>
  <c r="AX138" i="205"/>
  <c r="AX361" i="205"/>
  <c r="AX76" i="219"/>
  <c r="AX323" i="205"/>
  <c r="AX179" i="209"/>
  <c r="AX252" i="205"/>
  <c r="AX340" i="205"/>
  <c r="AX311" i="219"/>
  <c r="AX358" i="218"/>
  <c r="AX163" i="218"/>
  <c r="AX118" i="207"/>
  <c r="AX308" i="220"/>
  <c r="AX235" i="218"/>
  <c r="AX77" i="205"/>
  <c r="AX508" i="205"/>
  <c r="AX441" i="205"/>
  <c r="AX50" i="205"/>
  <c r="AX336" i="219"/>
  <c r="AX90" i="219"/>
  <c r="AX184" i="219"/>
  <c r="AX199" i="218"/>
  <c r="AX381" i="223"/>
  <c r="AX25" i="220"/>
  <c r="AX54" i="209"/>
  <c r="AX128" i="205"/>
  <c r="AX399" i="205"/>
  <c r="AX310" i="219"/>
  <c r="AX422" i="219"/>
  <c r="AX91" i="219"/>
  <c r="AX187" i="219"/>
  <c r="AX106" i="218"/>
  <c r="AX272" i="207"/>
  <c r="AX207" i="207"/>
  <c r="AX203" i="216"/>
  <c r="AX191" i="216"/>
  <c r="AX502" i="205"/>
  <c r="AX71" i="209"/>
  <c r="AX38" i="205"/>
  <c r="AX354" i="205"/>
  <c r="AX186" i="205"/>
  <c r="AX432" i="205"/>
  <c r="AX196" i="218"/>
  <c r="AX14" i="218"/>
  <c r="AX234" i="218"/>
  <c r="AX173" i="223"/>
  <c r="AX352" i="216"/>
  <c r="AX214" i="209"/>
  <c r="AX362" i="209"/>
  <c r="AX129" i="224"/>
  <c r="AX166" i="224"/>
  <c r="AX27" i="224"/>
  <c r="AX137" i="219"/>
  <c r="AX30" i="219"/>
  <c r="AX23" i="219"/>
  <c r="AX257" i="218"/>
  <c r="AX61" i="207"/>
  <c r="AX185" i="207"/>
  <c r="AX356" i="207"/>
  <c r="AX371" i="211"/>
  <c r="AX18" i="209"/>
  <c r="AX254" i="209"/>
  <c r="AX360" i="224"/>
  <c r="AX40" i="219"/>
  <c r="AX107" i="207"/>
  <c r="AX367" i="207"/>
  <c r="AX357" i="207"/>
  <c r="AX347" i="207"/>
  <c r="AX264" i="220"/>
  <c r="AX277" i="223"/>
  <c r="AX286" i="223"/>
  <c r="AX418" i="205"/>
  <c r="AX124" i="224"/>
  <c r="AX187" i="224"/>
  <c r="AX278" i="219"/>
  <c r="AX168" i="219"/>
  <c r="AX138" i="218"/>
  <c r="AX170" i="207"/>
  <c r="AX465" i="211"/>
  <c r="AX291" i="205"/>
  <c r="AX286" i="219"/>
  <c r="AX191" i="207"/>
  <c r="AX392" i="207"/>
  <c r="AX442" i="207"/>
  <c r="AX452" i="209"/>
  <c r="AX44" i="224"/>
  <c r="AX161" i="219"/>
  <c r="AX308" i="219"/>
  <c r="AX381" i="207"/>
  <c r="AX105" i="223"/>
  <c r="AX512" i="223"/>
  <c r="AX54" i="223"/>
  <c r="AX149" i="211"/>
  <c r="AX396" i="205"/>
  <c r="AX444" i="205"/>
  <c r="AX316" i="205"/>
  <c r="AX494" i="224"/>
  <c r="AX467" i="224"/>
  <c r="AX253" i="219"/>
  <c r="AX359" i="219"/>
  <c r="AX342" i="219"/>
  <c r="AX429" i="218"/>
  <c r="AX69" i="207"/>
  <c r="AX153" i="223"/>
  <c r="AX128" i="223"/>
  <c r="AX438" i="224"/>
  <c r="AX126" i="219"/>
  <c r="AX216" i="207"/>
  <c r="AX141" i="207"/>
  <c r="AX259" i="207"/>
  <c r="AX58" i="207"/>
  <c r="AX44" i="220"/>
  <c r="AX519" i="211"/>
  <c r="AX155" i="211"/>
  <c r="AX444" i="209"/>
  <c r="AX52" i="209"/>
  <c r="AX447" i="205"/>
  <c r="AX496" i="224"/>
  <c r="AX366" i="224"/>
  <c r="AX81" i="224"/>
  <c r="AX110" i="219"/>
  <c r="AX405" i="218"/>
  <c r="AX512" i="220"/>
  <c r="AX318" i="223"/>
  <c r="AX281" i="223"/>
  <c r="AX199" i="211"/>
  <c r="AX420" i="219"/>
  <c r="AX467" i="219"/>
  <c r="AX247" i="219"/>
  <c r="AX306" i="219"/>
  <c r="AX127" i="219"/>
  <c r="AX306" i="207"/>
  <c r="AX129" i="220"/>
  <c r="AX310" i="211"/>
  <c r="AX392" i="224"/>
  <c r="AX464" i="219"/>
  <c r="AX502" i="218"/>
  <c r="AX318" i="207"/>
  <c r="AX61" i="220"/>
  <c r="AX418" i="223"/>
  <c r="AX492" i="223"/>
  <c r="AX312" i="223"/>
  <c r="AX88" i="211"/>
  <c r="AX512" i="205"/>
  <c r="AX167" i="205"/>
  <c r="AX91" i="224"/>
  <c r="AX170" i="224"/>
  <c r="AX161" i="224"/>
  <c r="AX285" i="218"/>
  <c r="AX179" i="207"/>
  <c r="AX157" i="207"/>
  <c r="AX56" i="211"/>
  <c r="AX391" i="209"/>
  <c r="AX270" i="209"/>
  <c r="AX273" i="209"/>
  <c r="AX291" i="224"/>
  <c r="AX137" i="207"/>
  <c r="AX454" i="220"/>
  <c r="AX218" i="223"/>
  <c r="AX462" i="211"/>
  <c r="AX417" i="211"/>
  <c r="AX162" i="211"/>
  <c r="AX245" i="211"/>
  <c r="AX490" i="219"/>
  <c r="AX285" i="219"/>
  <c r="AX378" i="219"/>
  <c r="AX511" i="219"/>
  <c r="AX279" i="218"/>
  <c r="AX214" i="207"/>
  <c r="AX484" i="207"/>
  <c r="AX418" i="207"/>
  <c r="AX332" i="223"/>
  <c r="AX495" i="209"/>
  <c r="AX506" i="224"/>
  <c r="AX377" i="219"/>
  <c r="AX258" i="219"/>
  <c r="AX53" i="207"/>
  <c r="AX378" i="207"/>
  <c r="AX435" i="207"/>
  <c r="AX452" i="207"/>
  <c r="AX106" i="220"/>
  <c r="AX446" i="223"/>
  <c r="AX400" i="223"/>
  <c r="AX381" i="209"/>
  <c r="AX286" i="224"/>
  <c r="AX327" i="219"/>
  <c r="AX372" i="219"/>
  <c r="AX42" i="218"/>
  <c r="AX27" i="220"/>
  <c r="AX339" i="223"/>
  <c r="AX472" i="223"/>
  <c r="AX263" i="223"/>
  <c r="AX180" i="223"/>
  <c r="AX493" i="211"/>
  <c r="AX415" i="219"/>
  <c r="AX426" i="218"/>
  <c r="AX398" i="223"/>
  <c r="AX341" i="223"/>
  <c r="AX178" i="223"/>
  <c r="AX72" i="219"/>
  <c r="AX433" i="219"/>
  <c r="AX116" i="209"/>
  <c r="AX239" i="209"/>
  <c r="AX397" i="224"/>
  <c r="AX328" i="224"/>
  <c r="AX142" i="219"/>
  <c r="AX328" i="219"/>
  <c r="AX375" i="218"/>
  <c r="AX66" i="218"/>
  <c r="AX149" i="218"/>
  <c r="AX396" i="207"/>
  <c r="AX89" i="207"/>
  <c r="AX507" i="207"/>
  <c r="AX55" i="220"/>
  <c r="AX295" i="223"/>
  <c r="AX461" i="223"/>
  <c r="AX41" i="223"/>
  <c r="AX348" i="223"/>
  <c r="AX52" i="211"/>
  <c r="AX71" i="211"/>
  <c r="AX236" i="211"/>
  <c r="AX180" i="211"/>
  <c r="AX145" i="216"/>
  <c r="AX87" i="219"/>
  <c r="AX172" i="209"/>
  <c r="AX103" i="209"/>
  <c r="AX124" i="205"/>
  <c r="AX418" i="219"/>
  <c r="AX239" i="219"/>
  <c r="AX153" i="219"/>
  <c r="AX406" i="219"/>
  <c r="AX423" i="218"/>
  <c r="AX250" i="218"/>
  <c r="AX123" i="218"/>
  <c r="AX86" i="218"/>
  <c r="AX434" i="218"/>
  <c r="AX102" i="207"/>
  <c r="AX386" i="223"/>
  <c r="AX466" i="223"/>
  <c r="AX56" i="220"/>
  <c r="AX335" i="211"/>
  <c r="AX425" i="211"/>
  <c r="AX121" i="211"/>
  <c r="AX414" i="216"/>
  <c r="AX97" i="205"/>
  <c r="AX458" i="219"/>
  <c r="AX93" i="219"/>
  <c r="AX314" i="209"/>
  <c r="AX427" i="209"/>
  <c r="AX150" i="209"/>
  <c r="AX202" i="205"/>
  <c r="AX76" i="205"/>
  <c r="AX188" i="224"/>
  <c r="AX442" i="219"/>
  <c r="AX214" i="219"/>
  <c r="AX107" i="219"/>
  <c r="AX496" i="219"/>
  <c r="AX469" i="218"/>
  <c r="AX58" i="218"/>
  <c r="AX466" i="218"/>
  <c r="AX100" i="207"/>
  <c r="AX17" i="207"/>
  <c r="AX209" i="220"/>
  <c r="AX347" i="223"/>
  <c r="AX480" i="223"/>
  <c r="AX478" i="223"/>
  <c r="AX135" i="211"/>
  <c r="AX261" i="211"/>
  <c r="AX30" i="211"/>
  <c r="AX278" i="216"/>
  <c r="AX383" i="205"/>
  <c r="AX512" i="219"/>
  <c r="AX311" i="209"/>
  <c r="AX506" i="205"/>
  <c r="AX14" i="222"/>
  <c r="AX462" i="219"/>
  <c r="AX173" i="219"/>
  <c r="AX508" i="219"/>
  <c r="AX303" i="219"/>
  <c r="AX437" i="219"/>
  <c r="AX427" i="219"/>
  <c r="AX296" i="219"/>
  <c r="AX325" i="219"/>
  <c r="AX170" i="218"/>
  <c r="AX213" i="218"/>
  <c r="AX442" i="218"/>
  <c r="AX201" i="207"/>
  <c r="AX263" i="207"/>
  <c r="AX65" i="220"/>
  <c r="AX189" i="220"/>
  <c r="AX52" i="223"/>
  <c r="AX477" i="223"/>
  <c r="AX278" i="223"/>
  <c r="AX182" i="223"/>
  <c r="AX313" i="211"/>
  <c r="AX426" i="211"/>
  <c r="AX14" i="211"/>
  <c r="AX65" i="218"/>
  <c r="AX415" i="207"/>
  <c r="AX98" i="216"/>
  <c r="AX133" i="216"/>
  <c r="AX333" i="205"/>
  <c r="AX184" i="224"/>
  <c r="AX284" i="218"/>
  <c r="AX319" i="207"/>
  <c r="AX63" i="217"/>
  <c r="AX17" i="209"/>
  <c r="AX42" i="209"/>
  <c r="AX166" i="205"/>
  <c r="AX64" i="205"/>
  <c r="AX208" i="205"/>
  <c r="AX442" i="224"/>
  <c r="AX41" i="219"/>
  <c r="AX77" i="219"/>
  <c r="AX443" i="218"/>
  <c r="AX307" i="218"/>
  <c r="AX161" i="223"/>
  <c r="AX330" i="211"/>
  <c r="AX140" i="207"/>
  <c r="AX335" i="209"/>
  <c r="AX92" i="209"/>
  <c r="AX296" i="209"/>
  <c r="AX24" i="209"/>
  <c r="AX457" i="205"/>
  <c r="AX260" i="205"/>
  <c r="AX408" i="205"/>
  <c r="AX493" i="224"/>
  <c r="AX73" i="219"/>
  <c r="AX393" i="219"/>
  <c r="AX97" i="219"/>
  <c r="AX318" i="219"/>
  <c r="AX433" i="218"/>
  <c r="AX201" i="218"/>
  <c r="AX430" i="218"/>
  <c r="AX167" i="207"/>
  <c r="AX418" i="220"/>
  <c r="AX33" i="223"/>
  <c r="AX499" i="223"/>
  <c r="AX466" i="211"/>
  <c r="AX282" i="211"/>
  <c r="AX162" i="216"/>
  <c r="AX342" i="205"/>
  <c r="AX484" i="218"/>
  <c r="AX90" i="209"/>
  <c r="AX145" i="209"/>
  <c r="AX216" i="209"/>
  <c r="AX322" i="209"/>
  <c r="AX224" i="205"/>
  <c r="AX73" i="205"/>
  <c r="AX439" i="224"/>
  <c r="AX393" i="224"/>
  <c r="AX271" i="224"/>
  <c r="AX314" i="224"/>
  <c r="AX517" i="219"/>
  <c r="AX485" i="218"/>
  <c r="AX308" i="218"/>
  <c r="AX486" i="218"/>
  <c r="AX27" i="207"/>
  <c r="AX287" i="207"/>
  <c r="AX104" i="220"/>
  <c r="AX115" i="223"/>
  <c r="AX435" i="223"/>
  <c r="AX173" i="211"/>
  <c r="AX191" i="211"/>
  <c r="AX378" i="211"/>
  <c r="AX171" i="220"/>
  <c r="AX63" i="223"/>
  <c r="AX124" i="209"/>
  <c r="AX221" i="209"/>
  <c r="AX357" i="205"/>
  <c r="AX327" i="205"/>
  <c r="AX345" i="205"/>
  <c r="AX295" i="224"/>
  <c r="AX73" i="224"/>
  <c r="AX143" i="224"/>
  <c r="AX343" i="219"/>
  <c r="AX277" i="219"/>
  <c r="AX321" i="219"/>
  <c r="AX32" i="219"/>
  <c r="AX293" i="218"/>
  <c r="AX121" i="220"/>
  <c r="AX119" i="220"/>
  <c r="AX123" i="211"/>
  <c r="AX400" i="211"/>
  <c r="AX441" i="216"/>
  <c r="AX476" i="209"/>
  <c r="AX57" i="219"/>
  <c r="AX256" i="219"/>
  <c r="AX39" i="219"/>
  <c r="AX478" i="219"/>
  <c r="AX143" i="219"/>
  <c r="AX451" i="219"/>
  <c r="AX144" i="219"/>
  <c r="AX120" i="219"/>
  <c r="AX20" i="218"/>
  <c r="AX55" i="218"/>
  <c r="AX262" i="218"/>
  <c r="AX430" i="207"/>
  <c r="AX24" i="220"/>
  <c r="AX311" i="223"/>
  <c r="AX66" i="216"/>
  <c r="AX462" i="205"/>
  <c r="AX269" i="219"/>
  <c r="AX82" i="223"/>
  <c r="AX82" i="209"/>
  <c r="AX210" i="209"/>
  <c r="AX275" i="209"/>
  <c r="AX126" i="205"/>
  <c r="AX518" i="205"/>
  <c r="AX68" i="224"/>
  <c r="AX216" i="224"/>
  <c r="AX498" i="219"/>
  <c r="AX320" i="219"/>
  <c r="AX219" i="219"/>
  <c r="AX362" i="219"/>
  <c r="AX246" i="219"/>
  <c r="AX492" i="219"/>
  <c r="AX326" i="218"/>
  <c r="AX199" i="207"/>
  <c r="AX301" i="220"/>
  <c r="AX87" i="223"/>
  <c r="AX135" i="223"/>
  <c r="AX448" i="216"/>
  <c r="AX50" i="216"/>
  <c r="AX328" i="209"/>
  <c r="AX297" i="209"/>
  <c r="AX98" i="209"/>
  <c r="AX178" i="209"/>
  <c r="AX235" i="209"/>
  <c r="AX241" i="205"/>
  <c r="AX395" i="205"/>
  <c r="AX98" i="205"/>
  <c r="AX505" i="224"/>
  <c r="AX13" i="224"/>
  <c r="AX433" i="224"/>
  <c r="AX488" i="219"/>
  <c r="AX140" i="219"/>
  <c r="AX428" i="219"/>
  <c r="AX53" i="219"/>
  <c r="AX243" i="219"/>
  <c r="AX465" i="219"/>
  <c r="AX111" i="219"/>
  <c r="AX374" i="218"/>
  <c r="AX336" i="218"/>
  <c r="AX269" i="220"/>
  <c r="AX92" i="220"/>
  <c r="AX500" i="223"/>
  <c r="AX289" i="223"/>
  <c r="AX90" i="223"/>
  <c r="AX154" i="223"/>
  <c r="AX146" i="223"/>
  <c r="AX202" i="223"/>
  <c r="AX475" i="223"/>
  <c r="AX84" i="223"/>
  <c r="AX58" i="223"/>
  <c r="AX78" i="211"/>
  <c r="AX98" i="211"/>
  <c r="AX163" i="209"/>
  <c r="AX237" i="223"/>
  <c r="AX158" i="209"/>
  <c r="AX415" i="209"/>
  <c r="AX26" i="209"/>
  <c r="AX114" i="205"/>
  <c r="AX480" i="205"/>
  <c r="AX218" i="205"/>
  <c r="AX184" i="205"/>
  <c r="AX428" i="224"/>
  <c r="AX81" i="219"/>
  <c r="AX332" i="219"/>
  <c r="AX216" i="218"/>
  <c r="AX99" i="218"/>
  <c r="AX321" i="218"/>
  <c r="AX169" i="207"/>
  <c r="AX155" i="207"/>
  <c r="AX309" i="220"/>
  <c r="AX253" i="223"/>
  <c r="AX121" i="223"/>
  <c r="AX426" i="223"/>
  <c r="AX194" i="216"/>
  <c r="AX40" i="216"/>
  <c r="AX20" i="216"/>
  <c r="AX496" i="209"/>
  <c r="AX86" i="224"/>
  <c r="AX459" i="219"/>
  <c r="AX160" i="218"/>
  <c r="AX358" i="224"/>
  <c r="AX362" i="224"/>
  <c r="AX61" i="224"/>
  <c r="AX346" i="223"/>
  <c r="AX126" i="220"/>
  <c r="AX349" i="224"/>
  <c r="AX186" i="207"/>
  <c r="AX352" i="207"/>
  <c r="AX411" i="207"/>
  <c r="AX309" i="209"/>
  <c r="AX36" i="224"/>
  <c r="AX116" i="224"/>
  <c r="AX482" i="224"/>
  <c r="AX40" i="223"/>
  <c r="AX118" i="209"/>
  <c r="AX407" i="209"/>
  <c r="AX213" i="209"/>
  <c r="AX222" i="205"/>
  <c r="AX367" i="224"/>
  <c r="AX305" i="219"/>
  <c r="AX146" i="219"/>
  <c r="AX288" i="219"/>
  <c r="AX365" i="219"/>
  <c r="AX302" i="219"/>
  <c r="AX106" i="219"/>
  <c r="AX492" i="218"/>
  <c r="AX312" i="207"/>
  <c r="AX165" i="207"/>
  <c r="AX430" i="220"/>
  <c r="AX112" i="220"/>
  <c r="AX309" i="223"/>
  <c r="AX299" i="216"/>
  <c r="AX43" i="216"/>
  <c r="AX73" i="216"/>
  <c r="AX97" i="209"/>
  <c r="AX199" i="209"/>
  <c r="AX450" i="209"/>
  <c r="AX261" i="209"/>
  <c r="AX347" i="209"/>
  <c r="AX100" i="205"/>
  <c r="AX330" i="224"/>
  <c r="AX50" i="209"/>
  <c r="AX16" i="209"/>
  <c r="AX173" i="209"/>
  <c r="AX82" i="205"/>
  <c r="AX500" i="205"/>
  <c r="AX135" i="224"/>
  <c r="AX30" i="224"/>
  <c r="AX319" i="219"/>
  <c r="AX376" i="219"/>
  <c r="AX228" i="218"/>
  <c r="AX311" i="207"/>
  <c r="AX129" i="207"/>
  <c r="AX408" i="207"/>
  <c r="AX326" i="207"/>
  <c r="AX177" i="220"/>
  <c r="AX257" i="220"/>
  <c r="AX116" i="220"/>
  <c r="AX365" i="220"/>
  <c r="AX255" i="223"/>
  <c r="AX122" i="211"/>
  <c r="AX70" i="211"/>
  <c r="AX392" i="211"/>
  <c r="AX325" i="216"/>
  <c r="AX480" i="216"/>
  <c r="AX383" i="216"/>
  <c r="AX132" i="209"/>
  <c r="AX339" i="209"/>
  <c r="AX408" i="209"/>
  <c r="AX430" i="205"/>
  <c r="AX40" i="205"/>
  <c r="AX158" i="205"/>
  <c r="AX21" i="224"/>
  <c r="AX347" i="224"/>
  <c r="AX158" i="224"/>
  <c r="AX302" i="224"/>
  <c r="AX84" i="222"/>
  <c r="AX354" i="219"/>
  <c r="AX369" i="219"/>
  <c r="AX179" i="219"/>
  <c r="AX82" i="219"/>
  <c r="AX481" i="219"/>
  <c r="AX440" i="219"/>
  <c r="AX83" i="219"/>
  <c r="AX23" i="218"/>
  <c r="AX287" i="218"/>
  <c r="AX243" i="218"/>
  <c r="AX179" i="218"/>
  <c r="AX330" i="218"/>
  <c r="AX74" i="218"/>
  <c r="AX278" i="218"/>
  <c r="AX319" i="218"/>
  <c r="AX286" i="207"/>
  <c r="AX460" i="207"/>
  <c r="AX469" i="207"/>
  <c r="AX490" i="223"/>
  <c r="AX318" i="211"/>
  <c r="AX54" i="211"/>
  <c r="AX171" i="211"/>
  <c r="AX192" i="216"/>
  <c r="AX238" i="209"/>
  <c r="AX403" i="209"/>
  <c r="AX128" i="209"/>
  <c r="AX273" i="205"/>
  <c r="AX33" i="205"/>
  <c r="AX122" i="224"/>
  <c r="AX233" i="224"/>
  <c r="AX50" i="224"/>
  <c r="AX69" i="224"/>
  <c r="AX29" i="222"/>
  <c r="AX294" i="219"/>
  <c r="AX348" i="219"/>
  <c r="AX409" i="219"/>
  <c r="AX166" i="219"/>
  <c r="AX240" i="219"/>
  <c r="AX221" i="219"/>
  <c r="AX21" i="219"/>
  <c r="AX376" i="218"/>
  <c r="AX459" i="218"/>
  <c r="AX133" i="218"/>
  <c r="AX473" i="218"/>
  <c r="AX324" i="218"/>
  <c r="AX16" i="220"/>
  <c r="AX507" i="223"/>
  <c r="AX378" i="223"/>
  <c r="AX279" i="223"/>
  <c r="AX405" i="216"/>
  <c r="AX499" i="216"/>
  <c r="AX32" i="216"/>
  <c r="AX422" i="216"/>
  <c r="AX393" i="209"/>
  <c r="AX494" i="209"/>
  <c r="AX269" i="209"/>
  <c r="AX49" i="209"/>
  <c r="AX16" i="205"/>
  <c r="AX434" i="205"/>
  <c r="AX258" i="205"/>
  <c r="AX229" i="205"/>
  <c r="AX458" i="205"/>
  <c r="AX455" i="224"/>
  <c r="AX119" i="224"/>
  <c r="AX14" i="224"/>
  <c r="AX18" i="222"/>
  <c r="AX203" i="219"/>
  <c r="AX123" i="219"/>
  <c r="AX431" i="219"/>
  <c r="AX26" i="219"/>
  <c r="AX236" i="219"/>
  <c r="AX354" i="218"/>
  <c r="AX49" i="218"/>
  <c r="AX105" i="218"/>
  <c r="AX346" i="218"/>
  <c r="AX406" i="218"/>
  <c r="AX310" i="218"/>
  <c r="AX228" i="207"/>
  <c r="AX168" i="220"/>
  <c r="AX382" i="223"/>
  <c r="AX237" i="211"/>
  <c r="AX152" i="209"/>
  <c r="AX225" i="209"/>
  <c r="AX394" i="209"/>
  <c r="AX187" i="209"/>
  <c r="AX343" i="205"/>
  <c r="AX417" i="205"/>
  <c r="AX275" i="205"/>
  <c r="AX137" i="205"/>
  <c r="AX253" i="205"/>
  <c r="AX338" i="205"/>
  <c r="AX223" i="205"/>
  <c r="AX15" i="224"/>
  <c r="AX72" i="222"/>
  <c r="AX74" i="219"/>
  <c r="AX273" i="219"/>
  <c r="AX250" i="219"/>
  <c r="AX500" i="219"/>
  <c r="AX301" i="219"/>
  <c r="AX363" i="218"/>
  <c r="AX69" i="218"/>
  <c r="AX389" i="218"/>
  <c r="AX136" i="218"/>
  <c r="AX505" i="218"/>
  <c r="AX224" i="218"/>
  <c r="AX39" i="218"/>
  <c r="AX54" i="207"/>
  <c r="AX194" i="207"/>
  <c r="AX193" i="220"/>
  <c r="AX333" i="223"/>
  <c r="AX364" i="223"/>
  <c r="AX34" i="223"/>
  <c r="AX494" i="223"/>
  <c r="AX372" i="223"/>
  <c r="AX85" i="223"/>
  <c r="AX349" i="216"/>
  <c r="AX507" i="216"/>
  <c r="AX234" i="209"/>
  <c r="AX378" i="209"/>
  <c r="AX222" i="209"/>
  <c r="AX344" i="209"/>
  <c r="AX489" i="209"/>
  <c r="AX244" i="209"/>
  <c r="AX449" i="209"/>
  <c r="AX365" i="205"/>
  <c r="AX116" i="205"/>
  <c r="AX464" i="205"/>
  <c r="AX313" i="205"/>
  <c r="AX303" i="205"/>
  <c r="AX370" i="224"/>
  <c r="AX275" i="224"/>
  <c r="AX134" i="219"/>
  <c r="AX392" i="218"/>
  <c r="AX140" i="218"/>
  <c r="AX301" i="218"/>
  <c r="AX114" i="218"/>
  <c r="AX150" i="207"/>
  <c r="AX434" i="207"/>
  <c r="AX156" i="220"/>
  <c r="AX234" i="223"/>
  <c r="AX169" i="223"/>
  <c r="AX227" i="223"/>
  <c r="AX338" i="223"/>
  <c r="AX72" i="211"/>
  <c r="AX51" i="211"/>
  <c r="AX241" i="216"/>
  <c r="AX275" i="216"/>
  <c r="AX39" i="216"/>
  <c r="AX469" i="216"/>
  <c r="AX22" i="216"/>
  <c r="AX352" i="219"/>
  <c r="AX152" i="218"/>
  <c r="AX84" i="207"/>
  <c r="AX503" i="220"/>
  <c r="AX119" i="223"/>
  <c r="AX21" i="223"/>
  <c r="AX284" i="223"/>
  <c r="AX227" i="211"/>
  <c r="AX475" i="211"/>
  <c r="AX418" i="216"/>
  <c r="AX308" i="216"/>
  <c r="AX174" i="219"/>
  <c r="AX282" i="219"/>
  <c r="AX155" i="218"/>
  <c r="AX121" i="209"/>
  <c r="AX325" i="205"/>
  <c r="AX257" i="224"/>
  <c r="AX82" i="220"/>
  <c r="AX127" i="223"/>
  <c r="AX291" i="223"/>
  <c r="AX393" i="223"/>
  <c r="AX174" i="223"/>
  <c r="AX13" i="211"/>
  <c r="AX124" i="211"/>
  <c r="AX344" i="216"/>
  <c r="AX205" i="216"/>
  <c r="AX48" i="216"/>
  <c r="AX383" i="219"/>
  <c r="AX356" i="219"/>
  <c r="AX188" i="207"/>
  <c r="AX289" i="207"/>
  <c r="AX259" i="209"/>
  <c r="AX257" i="209"/>
  <c r="AX101" i="219"/>
  <c r="AX298" i="219"/>
  <c r="AX157" i="219"/>
  <c r="AX341" i="218"/>
  <c r="AX202" i="218"/>
  <c r="AX66" i="209"/>
  <c r="AX353" i="209"/>
  <c r="AX482" i="209"/>
  <c r="AX458" i="209"/>
  <c r="AX175" i="209"/>
  <c r="AX80" i="209"/>
  <c r="AX38" i="209"/>
  <c r="AX520" i="205"/>
  <c r="AX404" i="205"/>
  <c r="AX409" i="205"/>
  <c r="AX160" i="205"/>
  <c r="AX219" i="205"/>
  <c r="AX142" i="224"/>
  <c r="AX205" i="224"/>
  <c r="AX149" i="224"/>
  <c r="AX414" i="224"/>
  <c r="AX502" i="219"/>
  <c r="AX333" i="219"/>
  <c r="AX515" i="219"/>
  <c r="AX20" i="219"/>
  <c r="AX441" i="219"/>
  <c r="AX105" i="219"/>
  <c r="AX247" i="218"/>
  <c r="AX121" i="218"/>
  <c r="AX377" i="218"/>
  <c r="AX205" i="218"/>
  <c r="AX438" i="218"/>
  <c r="AX508" i="218"/>
  <c r="AX66" i="207"/>
  <c r="AX331" i="207"/>
  <c r="AX284" i="220"/>
  <c r="AX221" i="223"/>
  <c r="AX160" i="223"/>
  <c r="AX299" i="211"/>
  <c r="AX273" i="211"/>
  <c r="AX150" i="211"/>
  <c r="AX213" i="216"/>
  <c r="AX257" i="216"/>
  <c r="AX316" i="209"/>
  <c r="AX370" i="205"/>
  <c r="AX386" i="219"/>
  <c r="AX384" i="219"/>
  <c r="AX367" i="218"/>
  <c r="AX14" i="209"/>
  <c r="AX305" i="209"/>
  <c r="AX119" i="209"/>
  <c r="AX125" i="209"/>
  <c r="AX143" i="205"/>
  <c r="AX155" i="205"/>
  <c r="AX445" i="205"/>
  <c r="AX305" i="205"/>
  <c r="AX390" i="205"/>
  <c r="AX278" i="224"/>
  <c r="AX336" i="224"/>
  <c r="AX293" i="224"/>
  <c r="AX497" i="224"/>
  <c r="AX443" i="224"/>
  <c r="AX394" i="219"/>
  <c r="AX452" i="219"/>
  <c r="AX290" i="219"/>
  <c r="AX477" i="219"/>
  <c r="AX116" i="219"/>
  <c r="AX230" i="219"/>
  <c r="AX25" i="219"/>
  <c r="AX22" i="218"/>
  <c r="AX104" i="218"/>
  <c r="AX257" i="207"/>
  <c r="AX82" i="207"/>
  <c r="AX57" i="207"/>
  <c r="AX18" i="220"/>
  <c r="AX502" i="223"/>
  <c r="AX171" i="223"/>
  <c r="AX396" i="223"/>
  <c r="AX222" i="211"/>
  <c r="AX38" i="216"/>
  <c r="AX262" i="219"/>
  <c r="AX220" i="207"/>
  <c r="AX139" i="209"/>
  <c r="AX432" i="218"/>
  <c r="AX210" i="218"/>
  <c r="AX128" i="218"/>
  <c r="AX481" i="209"/>
  <c r="AX87" i="209"/>
  <c r="AX41" i="209"/>
  <c r="AX422" i="209"/>
  <c r="AX315" i="209"/>
  <c r="AX154" i="205"/>
  <c r="AX140" i="205"/>
  <c r="AX490" i="224"/>
  <c r="AX146" i="224"/>
  <c r="AX361" i="224"/>
  <c r="AX310" i="224"/>
  <c r="AX226" i="224"/>
  <c r="AX230" i="224"/>
  <c r="AX220" i="219"/>
  <c r="AX486" i="219"/>
  <c r="AX99" i="219"/>
  <c r="AX329" i="219"/>
  <c r="AX439" i="218"/>
  <c r="AX174" i="218"/>
  <c r="AX191" i="218"/>
  <c r="AX388" i="218"/>
  <c r="AX467" i="218"/>
  <c r="AX81" i="218"/>
  <c r="AX493" i="218"/>
  <c r="AX260" i="207"/>
  <c r="AX432" i="207"/>
  <c r="AX491" i="207"/>
  <c r="AX371" i="223"/>
  <c r="AX148" i="223"/>
  <c r="AX150" i="223"/>
  <c r="AX294" i="211"/>
  <c r="AX25" i="216"/>
  <c r="AX24" i="216"/>
  <c r="AX165" i="209"/>
  <c r="AX358" i="209"/>
  <c r="AX366" i="209"/>
  <c r="AX171" i="205"/>
  <c r="AX178" i="205"/>
  <c r="AX496" i="205"/>
  <c r="AX427" i="205"/>
  <c r="AX295" i="205"/>
  <c r="AX277" i="224"/>
  <c r="AX254" i="224"/>
  <c r="AX375" i="219"/>
  <c r="AX178" i="218"/>
  <c r="AX373" i="218"/>
  <c r="AX501" i="218"/>
  <c r="AX447" i="207"/>
  <c r="AX501" i="207"/>
  <c r="AX110" i="207"/>
  <c r="AX354" i="223"/>
  <c r="AX185" i="223"/>
  <c r="AX510" i="223"/>
  <c r="AX509" i="211"/>
  <c r="AX224" i="220"/>
  <c r="AX242" i="209"/>
  <c r="AX75" i="209"/>
  <c r="AX390" i="209"/>
  <c r="AX80" i="205"/>
  <c r="AX423" i="205"/>
  <c r="AX108" i="205"/>
  <c r="AX241" i="224"/>
  <c r="AX69" i="222"/>
  <c r="AX410" i="219"/>
  <c r="AX401" i="219"/>
  <c r="AX493" i="219"/>
  <c r="AX200" i="219"/>
  <c r="AX14" i="219"/>
  <c r="AX389" i="219"/>
  <c r="AX440" i="218"/>
  <c r="AX274" i="218"/>
  <c r="AX235" i="223"/>
  <c r="AX128" i="224"/>
  <c r="AX137" i="224"/>
  <c r="AX489" i="224"/>
  <c r="AX126" i="222"/>
  <c r="AX293" i="222"/>
  <c r="AX98" i="222"/>
  <c r="AX381" i="212"/>
  <c r="AX471" i="212"/>
  <c r="AX173" i="212"/>
  <c r="AX23" i="212"/>
  <c r="AX187" i="212"/>
  <c r="AX421" i="212"/>
  <c r="AX72" i="216"/>
  <c r="AX335" i="224"/>
  <c r="AX518" i="216"/>
  <c r="AX120" i="216"/>
  <c r="AX423" i="224"/>
  <c r="AX333" i="224"/>
  <c r="AX46" i="224"/>
  <c r="AX86" i="216"/>
  <c r="AX415" i="224"/>
  <c r="AX52" i="224"/>
  <c r="AX393" i="215"/>
  <c r="AX442" i="215"/>
  <c r="AX26" i="216"/>
  <c r="AX491" i="224"/>
  <c r="AX335" i="216"/>
  <c r="AX448" i="224"/>
  <c r="AX329" i="224"/>
  <c r="AX357" i="224"/>
  <c r="AX476" i="224"/>
  <c r="AX405" i="220"/>
  <c r="AX341" i="220"/>
  <c r="AX490" i="216"/>
  <c r="AX31" i="224"/>
  <c r="AX194" i="211"/>
  <c r="AX240" i="208"/>
  <c r="AX439" i="208"/>
  <c r="AX380" i="208"/>
  <c r="AX115" i="208"/>
  <c r="AX391" i="208"/>
  <c r="AX282" i="208"/>
  <c r="AX441" i="208"/>
  <c r="AX422" i="221"/>
  <c r="AX93" i="221"/>
  <c r="AX187" i="221"/>
  <c r="AX516" i="224"/>
  <c r="AX17" i="216"/>
  <c r="AX167" i="216"/>
  <c r="AX49" i="216"/>
  <c r="AX304" i="212"/>
  <c r="AX378" i="212"/>
  <c r="AX384" i="212"/>
  <c r="AX102" i="212"/>
  <c r="AX20" i="223"/>
  <c r="AX355" i="223"/>
  <c r="AX44" i="218"/>
  <c r="AX515" i="218"/>
  <c r="AX167" i="218"/>
  <c r="AX481" i="211"/>
  <c r="AX358" i="208"/>
  <c r="AX47" i="208"/>
  <c r="AX185" i="218"/>
  <c r="AX125" i="218"/>
  <c r="AX132" i="208"/>
  <c r="AX271" i="214"/>
  <c r="AX516" i="209"/>
  <c r="AX369" i="224"/>
  <c r="AX184" i="218"/>
  <c r="AX153" i="218"/>
  <c r="AX158" i="217"/>
  <c r="AX508" i="224"/>
  <c r="AX78" i="218"/>
  <c r="AX12" i="220"/>
  <c r="AX108" i="209"/>
  <c r="AX59" i="205"/>
  <c r="AX89" i="205"/>
  <c r="AX495" i="205"/>
  <c r="AX498" i="205"/>
  <c r="AX445" i="224"/>
  <c r="AX51" i="224"/>
  <c r="AX352" i="224"/>
  <c r="AX243" i="224"/>
  <c r="AX506" i="219"/>
  <c r="AX476" i="219"/>
  <c r="AX424" i="219"/>
  <c r="AX150" i="219"/>
  <c r="AX221" i="218"/>
  <c r="AX64" i="218"/>
  <c r="AX463" i="218"/>
  <c r="AX248" i="218"/>
  <c r="AX517" i="212"/>
  <c r="AX462" i="207"/>
  <c r="AX294" i="223"/>
  <c r="AX22" i="211"/>
  <c r="AX393" i="211"/>
  <c r="AX404" i="209"/>
  <c r="AX318" i="209"/>
  <c r="AX355" i="205"/>
  <c r="AX109" i="205"/>
  <c r="AX54" i="224"/>
  <c r="AX59" i="224"/>
  <c r="AX238" i="224"/>
  <c r="AX47" i="219"/>
  <c r="AX169" i="219"/>
  <c r="AX509" i="219"/>
  <c r="AX119" i="219"/>
  <c r="AX161" i="218"/>
  <c r="AX121" i="207"/>
  <c r="AX407" i="207"/>
  <c r="AX343" i="207"/>
  <c r="AX224" i="223"/>
  <c r="AX158" i="223"/>
  <c r="AX296" i="211"/>
  <c r="AX189" i="211"/>
  <c r="AX138" i="208"/>
  <c r="AX499" i="214"/>
  <c r="AX424" i="210"/>
  <c r="AX149" i="210"/>
  <c r="AX89" i="216"/>
  <c r="AX209" i="216"/>
  <c r="AX22" i="217"/>
  <c r="AX306" i="209"/>
  <c r="AX352" i="209"/>
  <c r="AX426" i="205"/>
  <c r="AX78" i="205"/>
  <c r="AX489" i="205"/>
  <c r="AX42" i="205"/>
  <c r="AX457" i="224"/>
  <c r="AX104" i="224"/>
  <c r="AX145" i="224"/>
  <c r="AX20" i="224"/>
  <c r="AX29" i="224"/>
  <c r="AX33" i="224"/>
  <c r="AX250" i="224"/>
  <c r="AX237" i="224"/>
  <c r="AX226" i="219"/>
  <c r="AX460" i="219"/>
  <c r="AX15" i="219"/>
  <c r="AX371" i="219"/>
  <c r="AX209" i="218"/>
  <c r="AX82" i="218"/>
  <c r="AX208" i="207"/>
  <c r="AX338" i="207"/>
  <c r="AX100" i="211"/>
  <c r="AX408" i="208"/>
  <c r="AX288" i="216"/>
  <c r="AX288" i="209"/>
  <c r="AX507" i="205"/>
  <c r="AX460" i="205"/>
  <c r="AX364" i="205"/>
  <c r="AX335" i="205"/>
  <c r="AX117" i="224"/>
  <c r="AX223" i="224"/>
  <c r="AX72" i="224"/>
  <c r="AX76" i="224"/>
  <c r="AX160" i="224"/>
  <c r="AX92" i="219"/>
  <c r="AX230" i="218"/>
  <c r="AX497" i="218"/>
  <c r="AX159" i="218"/>
  <c r="AX325" i="218"/>
  <c r="AX447" i="212"/>
  <c r="AX372" i="207"/>
  <c r="AX247" i="207"/>
  <c r="AX51" i="207"/>
  <c r="AX429" i="207"/>
  <c r="AX257" i="223"/>
  <c r="AX461" i="211"/>
  <c r="AX510" i="211"/>
  <c r="AX163" i="211"/>
  <c r="AX512" i="208"/>
  <c r="AX236" i="214"/>
  <c r="AX228" i="210"/>
  <c r="AX305" i="210"/>
  <c r="AX280" i="209"/>
  <c r="AX40" i="209"/>
  <c r="AX414" i="205"/>
  <c r="AX63" i="205"/>
  <c r="AX387" i="205"/>
  <c r="AX329" i="205"/>
  <c r="AX112" i="205"/>
  <c r="AX263" i="224"/>
  <c r="AX451" i="224"/>
  <c r="AX309" i="224"/>
  <c r="AX177" i="224"/>
  <c r="AX262" i="224"/>
  <c r="AX297" i="219"/>
  <c r="AX276" i="218"/>
  <c r="AX398" i="218"/>
  <c r="AX427" i="212"/>
  <c r="AX516" i="207"/>
  <c r="AX81" i="220"/>
  <c r="AX155" i="223"/>
  <c r="AX447" i="211"/>
  <c r="AX68" i="211"/>
  <c r="AX157" i="211"/>
  <c r="AX483" i="209"/>
  <c r="AX259" i="205"/>
  <c r="AX85" i="205"/>
  <c r="AX373" i="205"/>
  <c r="AX238" i="205"/>
  <c r="AX125" i="205"/>
  <c r="AX384" i="224"/>
  <c r="AX509" i="224"/>
  <c r="AX327" i="224"/>
  <c r="AX247" i="224"/>
  <c r="AX408" i="219"/>
  <c r="AX507" i="218"/>
  <c r="AX435" i="212"/>
  <c r="AX359" i="207"/>
  <c r="AX193" i="207"/>
  <c r="AX344" i="207"/>
  <c r="AX513" i="223"/>
  <c r="AX410" i="223"/>
  <c r="AX315" i="223"/>
  <c r="AX506" i="211"/>
  <c r="AX239" i="211"/>
  <c r="AX395" i="211"/>
  <c r="AX229" i="214"/>
  <c r="AX267" i="216"/>
  <c r="AX118" i="216"/>
  <c r="AX486" i="205"/>
  <c r="AX454" i="205"/>
  <c r="AX389" i="205"/>
  <c r="AX332" i="205"/>
  <c r="AX173" i="224"/>
  <c r="AX517" i="224"/>
  <c r="AX100" i="224"/>
  <c r="AX373" i="219"/>
  <c r="AX155" i="219"/>
  <c r="AX424" i="218"/>
  <c r="AX327" i="207"/>
  <c r="AX138" i="207"/>
  <c r="AX310" i="223"/>
  <c r="AX247" i="211"/>
  <c r="AX239" i="208"/>
  <c r="AX250" i="214"/>
  <c r="AX37" i="216"/>
  <c r="AX125" i="216"/>
  <c r="AX134" i="209"/>
  <c r="AX403" i="205"/>
  <c r="AX46" i="205"/>
  <c r="AX168" i="224"/>
  <c r="AX95" i="224"/>
  <c r="AX71" i="219"/>
  <c r="AX50" i="219"/>
  <c r="AX345" i="219"/>
  <c r="AX163" i="219"/>
  <c r="AX476" i="218"/>
  <c r="AX519" i="218"/>
  <c r="AX517" i="218"/>
  <c r="AX343" i="218"/>
  <c r="AX263" i="212"/>
  <c r="AX43" i="207"/>
  <c r="AX139" i="220"/>
  <c r="AX352" i="220"/>
  <c r="AX27" i="211"/>
  <c r="AX289" i="210"/>
  <c r="AX136" i="216"/>
  <c r="AX503" i="209"/>
  <c r="AX230" i="209"/>
  <c r="AX285" i="209"/>
  <c r="AX302" i="209"/>
  <c r="AX450" i="205"/>
  <c r="AX410" i="205"/>
  <c r="AX374" i="205"/>
  <c r="AX176" i="205"/>
  <c r="AX234" i="205"/>
  <c r="AX387" i="224"/>
  <c r="AX417" i="224"/>
  <c r="AX92" i="224"/>
  <c r="AX320" i="224"/>
  <c r="AX331" i="224"/>
  <c r="AX469" i="224"/>
  <c r="AX246" i="224"/>
  <c r="AX299" i="219"/>
  <c r="AX277" i="218"/>
  <c r="AX474" i="218"/>
  <c r="AX491" i="218"/>
  <c r="AX441" i="218"/>
  <c r="AX103" i="215"/>
  <c r="AX359" i="212"/>
  <c r="AX219" i="207"/>
  <c r="AX148" i="220"/>
  <c r="AX425" i="223"/>
  <c r="AX219" i="211"/>
  <c r="AX433" i="211"/>
  <c r="AX141" i="211"/>
  <c r="AX154" i="211"/>
  <c r="AX254" i="210"/>
  <c r="AX46" i="209"/>
  <c r="AX424" i="209"/>
  <c r="AX478" i="209"/>
  <c r="AX493" i="209"/>
  <c r="AX17" i="205"/>
  <c r="AX311" i="205"/>
  <c r="AX133" i="205"/>
  <c r="AX148" i="224"/>
  <c r="AX41" i="224"/>
  <c r="AX319" i="224"/>
  <c r="AX350" i="224"/>
  <c r="AX372" i="224"/>
  <c r="AX425" i="219"/>
  <c r="AX59" i="219"/>
  <c r="AX364" i="219"/>
  <c r="AX61" i="218"/>
  <c r="AX50" i="218"/>
  <c r="AX251" i="218"/>
  <c r="AX246" i="218"/>
  <c r="AX26" i="218"/>
  <c r="AX122" i="218"/>
  <c r="AX421" i="218"/>
  <c r="AX329" i="223"/>
  <c r="AX496" i="211"/>
  <c r="AX272" i="211"/>
  <c r="AX48" i="208"/>
  <c r="AX180" i="210"/>
  <c r="AX278" i="209"/>
  <c r="AX172" i="205"/>
  <c r="AX424" i="205"/>
  <c r="AX397" i="205"/>
  <c r="AX330" i="205"/>
  <c r="AX18" i="224"/>
  <c r="AX280" i="224"/>
  <c r="AX316" i="224"/>
  <c r="AX355" i="224"/>
  <c r="AX316" i="219"/>
  <c r="AX120" i="218"/>
  <c r="AX76" i="218"/>
  <c r="AX65" i="212"/>
  <c r="AX409" i="207"/>
  <c r="AX365" i="211"/>
  <c r="AX31" i="211"/>
  <c r="AX107" i="216"/>
  <c r="AX469" i="205"/>
  <c r="AX14" i="205"/>
  <c r="AX331" i="205"/>
  <c r="AX298" i="224"/>
  <c r="AX194" i="224"/>
  <c r="AX353" i="224"/>
  <c r="AX375" i="224"/>
  <c r="AX411" i="224"/>
  <c r="AX429" i="224"/>
  <c r="AX74" i="224"/>
  <c r="AX251" i="219"/>
  <c r="AX35" i="219"/>
  <c r="AX479" i="219"/>
  <c r="AX416" i="218"/>
  <c r="AX369" i="218"/>
  <c r="AX35" i="218"/>
  <c r="AX495" i="218"/>
  <c r="AX242" i="218"/>
  <c r="AX197" i="218"/>
  <c r="AX112" i="218"/>
  <c r="AX482" i="218"/>
  <c r="AX231" i="218"/>
  <c r="AX339" i="218"/>
  <c r="AX481" i="218"/>
  <c r="AX356" i="212"/>
  <c r="AX21" i="207"/>
  <c r="AX371" i="207"/>
  <c r="AX329" i="207"/>
  <c r="AX421" i="223"/>
  <c r="AX482" i="223"/>
  <c r="AX82" i="211"/>
  <c r="AX429" i="211"/>
  <c r="AX359" i="208"/>
  <c r="AX515" i="208"/>
  <c r="AX362" i="214"/>
  <c r="AX258" i="216"/>
  <c r="AX186" i="216"/>
  <c r="AX94" i="216"/>
  <c r="AX129" i="209"/>
  <c r="AX184" i="209"/>
  <c r="AX86" i="205"/>
  <c r="AX320" i="205"/>
  <c r="AX103" i="205"/>
  <c r="AX192" i="205"/>
  <c r="AX376" i="205"/>
  <c r="AX459" i="224"/>
  <c r="AX156" i="224"/>
  <c r="AX40" i="224"/>
  <c r="AX219" i="224"/>
  <c r="AX413" i="224"/>
  <c r="AX374" i="224"/>
  <c r="AX403" i="219"/>
  <c r="AX270" i="219"/>
  <c r="AX93" i="218"/>
  <c r="AX298" i="218"/>
  <c r="AX223" i="207"/>
  <c r="AX410" i="207"/>
  <c r="AX269" i="223"/>
  <c r="AX213" i="211"/>
  <c r="AX128" i="211"/>
  <c r="AX304" i="211"/>
  <c r="AX155" i="209"/>
  <c r="AX485" i="209"/>
  <c r="AX440" i="209"/>
  <c r="AX237" i="209"/>
  <c r="AX429" i="209"/>
  <c r="AX216" i="205"/>
  <c r="AX49" i="205"/>
  <c r="AX88" i="205"/>
  <c r="AX129" i="205"/>
  <c r="AX235" i="205"/>
  <c r="AX306" i="224"/>
  <c r="AX452" i="224"/>
  <c r="AX488" i="224"/>
  <c r="AX446" i="224"/>
  <c r="AX495" i="224"/>
  <c r="AX486" i="224"/>
  <c r="AX279" i="219"/>
  <c r="AX499" i="219"/>
  <c r="AX344" i="219"/>
  <c r="AX461" i="219"/>
  <c r="AX292" i="218"/>
  <c r="AX387" i="218"/>
  <c r="AX162" i="207"/>
  <c r="AX163" i="220"/>
  <c r="AX505" i="223"/>
  <c r="AX508" i="211"/>
  <c r="AX63" i="211"/>
  <c r="AX23" i="209"/>
  <c r="AX25" i="209"/>
  <c r="AX21" i="222"/>
  <c r="AX324" i="222"/>
  <c r="AX190" i="222"/>
  <c r="AX172" i="222"/>
  <c r="AX374" i="222"/>
  <c r="AX492" i="222"/>
  <c r="AX417" i="212"/>
  <c r="AX182" i="212"/>
  <c r="AX394" i="212"/>
  <c r="AX326" i="212"/>
  <c r="AX80" i="212"/>
  <c r="AX236" i="212"/>
  <c r="AX196" i="212"/>
  <c r="AX422" i="212"/>
  <c r="AX159" i="212"/>
  <c r="AX49" i="223"/>
  <c r="AX177" i="216"/>
  <c r="AX395" i="223"/>
  <c r="AX126" i="216"/>
  <c r="AX513" i="222"/>
  <c r="AX187" i="222"/>
  <c r="AX405" i="222"/>
  <c r="AX435" i="222"/>
  <c r="AX148" i="222"/>
  <c r="AX308" i="212"/>
  <c r="AX199" i="212"/>
  <c r="AX332" i="212"/>
  <c r="AX389" i="212"/>
  <c r="AX30" i="212"/>
  <c r="AX54" i="212"/>
  <c r="AX374" i="212"/>
  <c r="AX264" i="212"/>
  <c r="AX105" i="212"/>
  <c r="AX485" i="212"/>
  <c r="AX185" i="212"/>
  <c r="AX228" i="220"/>
  <c r="AX150" i="220"/>
  <c r="AX163" i="223"/>
  <c r="AX484" i="211"/>
  <c r="AX454" i="208"/>
  <c r="AX304" i="208"/>
  <c r="AX289" i="208"/>
  <c r="AX196" i="208"/>
  <c r="AX146" i="216"/>
  <c r="AX420" i="223"/>
  <c r="AX55" i="223"/>
  <c r="AX361" i="223"/>
  <c r="AX172" i="223"/>
  <c r="AX192" i="223"/>
  <c r="AX95" i="211"/>
  <c r="AX364" i="216"/>
  <c r="AX218" i="222"/>
  <c r="AX401" i="222"/>
  <c r="AX115" i="222"/>
  <c r="AX347" i="222"/>
  <c r="AX56" i="222"/>
  <c r="AX21" i="212"/>
  <c r="AX27" i="212"/>
  <c r="AX180" i="212"/>
  <c r="AX337" i="212"/>
  <c r="AX132" i="212"/>
  <c r="AX380" i="212"/>
  <c r="AX67" i="223"/>
  <c r="AX191" i="223"/>
  <c r="AX219" i="223"/>
  <c r="AX276" i="223"/>
  <c r="AX123" i="216"/>
  <c r="AX514" i="211"/>
  <c r="AX138" i="211"/>
  <c r="AX398" i="211"/>
  <c r="AX200" i="212"/>
  <c r="AX214" i="212"/>
  <c r="AX187" i="211"/>
  <c r="AX324" i="211"/>
  <c r="AX64" i="216"/>
  <c r="AX37" i="223"/>
  <c r="AX460" i="223"/>
  <c r="AX465" i="216"/>
  <c r="AX325" i="214"/>
  <c r="AX139" i="213"/>
  <c r="AX23" i="213"/>
  <c r="AX465" i="213"/>
  <c r="AX112" i="213"/>
  <c r="AX74" i="213"/>
  <c r="AX409" i="221"/>
  <c r="AX258" i="221"/>
  <c r="AX179" i="221"/>
  <c r="AX503" i="221"/>
  <c r="AX500" i="221"/>
  <c r="AX302" i="214"/>
  <c r="AX125" i="214"/>
  <c r="AX153" i="214"/>
  <c r="AX507" i="214"/>
  <c r="AX491" i="214"/>
  <c r="AX161" i="210"/>
  <c r="AX371" i="209"/>
  <c r="AX102" i="218"/>
  <c r="AX143" i="212"/>
  <c r="AX277" i="209"/>
  <c r="AX56" i="209"/>
  <c r="AX426" i="209"/>
  <c r="AX150" i="205"/>
  <c r="AX205" i="205"/>
  <c r="AX34" i="224"/>
  <c r="AX83" i="224"/>
  <c r="AX23" i="224"/>
  <c r="AX47" i="220"/>
  <c r="AX206" i="219"/>
  <c r="AX495" i="219"/>
  <c r="AX154" i="219"/>
  <c r="AX363" i="209"/>
  <c r="AX484" i="209"/>
  <c r="AX37" i="224"/>
  <c r="AX416" i="219"/>
  <c r="AX180" i="219"/>
  <c r="AX140" i="222"/>
  <c r="AX348" i="212"/>
  <c r="AX185" i="209"/>
  <c r="AX76" i="209"/>
  <c r="AX162" i="209"/>
  <c r="AX281" i="209"/>
  <c r="AX211" i="205"/>
  <c r="AX165" i="224"/>
  <c r="AX221" i="224"/>
  <c r="AX53" i="224"/>
  <c r="AX185" i="224"/>
  <c r="AX107" i="224"/>
  <c r="AX114" i="224"/>
  <c r="AX177" i="219"/>
  <c r="AX281" i="219"/>
  <c r="AX124" i="223"/>
  <c r="AX376" i="223"/>
  <c r="AX129" i="211"/>
  <c r="AX408" i="211"/>
  <c r="AX278" i="213"/>
  <c r="AX474" i="213"/>
  <c r="AX228" i="209"/>
  <c r="AX255" i="209"/>
  <c r="AX279" i="224"/>
  <c r="AX112" i="224"/>
  <c r="AX239" i="224"/>
  <c r="AX155" i="224"/>
  <c r="AX284" i="219"/>
  <c r="AX247" i="209"/>
  <c r="AX373" i="209"/>
  <c r="AX106" i="209"/>
  <c r="AX418" i="209"/>
  <c r="AX84" i="209"/>
  <c r="AX372" i="205"/>
  <c r="AX58" i="209"/>
  <c r="AX449" i="220"/>
  <c r="AX207" i="209"/>
  <c r="AX460" i="209"/>
  <c r="AX375" i="209"/>
  <c r="AX501" i="209"/>
  <c r="AX61" i="209"/>
  <c r="AX319" i="205"/>
  <c r="AX466" i="224"/>
  <c r="AX56" i="219"/>
  <c r="AX514" i="219"/>
  <c r="AX353" i="219"/>
  <c r="AX193" i="219"/>
  <c r="AX309" i="219"/>
  <c r="AX381" i="219"/>
  <c r="AX156" i="218"/>
  <c r="AX192" i="212"/>
  <c r="AX325" i="212"/>
  <c r="AX235" i="207"/>
  <c r="AX465" i="207"/>
  <c r="AX205" i="209"/>
  <c r="AX85" i="224"/>
  <c r="AX226" i="218"/>
  <c r="AX22" i="209"/>
  <c r="AX401" i="209"/>
  <c r="AX411" i="209"/>
  <c r="AX31" i="209"/>
  <c r="AX89" i="209"/>
  <c r="AX13" i="205"/>
  <c r="AX39" i="205"/>
  <c r="AX460" i="224"/>
  <c r="AX325" i="224"/>
  <c r="AX481" i="224"/>
  <c r="AX388" i="224"/>
  <c r="AX90" i="224"/>
  <c r="AX297" i="224"/>
  <c r="AX323" i="219"/>
  <c r="AX169" i="209"/>
  <c r="AX321" i="209"/>
  <c r="AX498" i="209"/>
  <c r="AX467" i="209"/>
  <c r="AX81" i="209"/>
  <c r="AX65" i="209"/>
  <c r="AX345" i="224"/>
  <c r="AX35" i="224"/>
  <c r="AX182" i="224"/>
  <c r="AX162" i="219"/>
  <c r="AX151" i="209"/>
  <c r="AX348" i="209"/>
  <c r="AX492" i="205"/>
  <c r="AX54" i="205"/>
  <c r="AX400" i="224"/>
  <c r="AX190" i="224"/>
  <c r="AX160" i="219"/>
  <c r="AX492" i="224"/>
  <c r="AX204" i="209"/>
  <c r="AX91" i="209"/>
  <c r="AX369" i="209"/>
  <c r="AX310" i="209"/>
  <c r="AX176" i="209"/>
  <c r="AX492" i="209"/>
  <c r="AX271" i="209"/>
  <c r="AX157" i="209"/>
  <c r="AX386" i="209"/>
  <c r="AX260" i="209"/>
  <c r="AX383" i="224"/>
  <c r="AX236" i="224"/>
  <c r="AX57" i="224"/>
  <c r="AX136" i="219"/>
  <c r="AX29" i="219"/>
  <c r="AX224" i="219"/>
  <c r="AX513" i="219"/>
  <c r="AX88" i="219"/>
  <c r="AX444" i="219"/>
  <c r="AX156" i="219"/>
  <c r="AX361" i="218"/>
  <c r="AX410" i="218"/>
  <c r="AX268" i="222"/>
  <c r="AX323" i="224"/>
  <c r="AX330" i="209"/>
  <c r="AX217" i="209"/>
  <c r="AX465" i="209"/>
  <c r="AX456" i="209"/>
  <c r="AX189" i="205"/>
  <c r="AX24" i="205"/>
  <c r="AX441" i="224"/>
  <c r="AX324" i="219"/>
  <c r="AX258" i="224"/>
  <c r="AX377" i="224"/>
  <c r="AX157" i="224"/>
  <c r="AX125" i="224"/>
  <c r="AX313" i="209"/>
  <c r="AX47" i="209"/>
  <c r="AX51" i="209"/>
  <c r="AX329" i="209"/>
  <c r="AX379" i="209"/>
  <c r="AX169" i="205"/>
  <c r="AX93" i="205"/>
  <c r="AX341" i="224"/>
  <c r="AX39" i="224"/>
  <c r="AX434" i="224"/>
  <c r="AX93" i="224"/>
  <c r="AX131" i="219"/>
  <c r="AX438" i="219"/>
  <c r="AX395" i="219"/>
  <c r="AX447" i="219"/>
  <c r="AX105" i="209"/>
  <c r="AX400" i="205"/>
  <c r="AX500" i="224"/>
  <c r="AX518" i="224"/>
  <c r="AX93" i="214"/>
  <c r="AX400" i="214"/>
  <c r="AX103" i="223"/>
  <c r="AX440" i="217"/>
  <c r="AX264" i="217"/>
  <c r="AX74" i="217"/>
  <c r="AX281" i="217"/>
  <c r="AX465" i="217"/>
  <c r="AX142" i="213"/>
  <c r="AX93" i="213"/>
  <c r="AX43" i="213"/>
  <c r="AX84" i="213"/>
  <c r="AX243" i="213"/>
  <c r="AX207" i="208"/>
  <c r="AX288" i="208"/>
  <c r="AX323" i="208"/>
  <c r="AX157" i="208"/>
  <c r="AX286" i="208"/>
  <c r="AX296" i="208"/>
  <c r="AX418" i="208"/>
  <c r="AX170" i="208"/>
  <c r="AX322" i="221"/>
  <c r="AX486" i="221"/>
  <c r="AX166" i="221"/>
  <c r="AX176" i="221"/>
  <c r="AX223" i="221"/>
  <c r="AX261" i="221"/>
  <c r="AX393" i="221"/>
  <c r="AX246" i="214"/>
  <c r="AX356" i="214"/>
  <c r="AX178" i="214"/>
  <c r="AX194" i="214"/>
  <c r="AX53" i="214"/>
  <c r="AX75" i="214"/>
  <c r="AX464" i="214"/>
  <c r="AX52" i="214"/>
  <c r="AX516" i="215"/>
  <c r="AX457" i="215"/>
  <c r="AX98" i="215"/>
  <c r="AX26" i="210"/>
  <c r="AX440" i="210"/>
  <c r="AX483" i="210"/>
  <c r="AX133" i="210"/>
  <c r="AX179" i="216"/>
  <c r="AX403" i="216"/>
  <c r="AX391" i="216"/>
  <c r="AX332" i="216"/>
  <c r="AX100" i="216"/>
  <c r="AX218" i="219"/>
  <c r="AX231" i="219"/>
  <c r="AX189" i="218"/>
  <c r="AX37" i="218"/>
  <c r="AX273" i="218"/>
  <c r="AX511" i="218"/>
  <c r="AX101" i="218"/>
  <c r="AX480" i="222"/>
  <c r="AX352" i="222"/>
  <c r="AX420" i="222"/>
  <c r="AX505" i="222"/>
  <c r="AX486" i="222"/>
  <c r="AX51" i="212"/>
  <c r="AX81" i="212"/>
  <c r="AX360" i="212"/>
  <c r="AX467" i="212"/>
  <c r="AX107" i="212"/>
  <c r="AX114" i="212"/>
  <c r="AX233" i="212"/>
  <c r="AX291" i="212"/>
  <c r="AX414" i="212"/>
  <c r="AX124" i="212"/>
  <c r="AX70" i="207"/>
  <c r="AX423" i="207"/>
  <c r="AX66" i="223"/>
  <c r="AX125" i="223"/>
  <c r="AX437" i="223"/>
  <c r="AX19" i="223"/>
  <c r="AX303" i="217"/>
  <c r="AX110" i="217"/>
  <c r="AX404" i="217"/>
  <c r="AX14" i="217"/>
  <c r="AX102" i="211"/>
  <c r="AX463" i="211"/>
  <c r="AX439" i="213"/>
  <c r="AX58" i="213"/>
  <c r="AX156" i="213"/>
  <c r="AX337" i="213"/>
  <c r="AX56" i="213"/>
  <c r="AX121" i="213"/>
  <c r="AX269" i="213"/>
  <c r="AX377" i="208"/>
  <c r="AX355" i="208"/>
  <c r="AX105" i="208"/>
  <c r="AX144" i="208"/>
  <c r="AX69" i="208"/>
  <c r="AX261" i="208"/>
  <c r="AX501" i="208"/>
  <c r="AX143" i="208"/>
  <c r="AX417" i="221"/>
  <c r="AX383" i="221"/>
  <c r="AX192" i="221"/>
  <c r="AX392" i="221"/>
  <c r="AX133" i="221"/>
  <c r="AX444" i="214"/>
  <c r="AX211" i="214"/>
  <c r="AX288" i="214"/>
  <c r="AX214" i="215"/>
  <c r="AX172" i="215"/>
  <c r="AX99" i="215"/>
  <c r="AX286" i="215"/>
  <c r="AX104" i="215"/>
  <c r="AX326" i="215"/>
  <c r="AX81" i="210"/>
  <c r="AX372" i="210"/>
  <c r="AX139" i="210"/>
  <c r="AX184" i="210"/>
  <c r="AX514" i="216"/>
  <c r="AX421" i="216"/>
  <c r="AX312" i="219"/>
  <c r="AX152" i="219"/>
  <c r="AX202" i="219"/>
  <c r="AX117" i="218"/>
  <c r="AX305" i="218"/>
  <c r="AX131" i="222"/>
  <c r="AX464" i="222"/>
  <c r="AX458" i="222"/>
  <c r="AX145" i="222"/>
  <c r="AX122" i="222"/>
  <c r="AX260" i="212"/>
  <c r="AX193" i="212"/>
  <c r="AX135" i="212"/>
  <c r="AX363" i="212"/>
  <c r="AX438" i="212"/>
  <c r="AX518" i="212"/>
  <c r="AX335" i="212"/>
  <c r="AX353" i="212"/>
  <c r="AX29" i="212"/>
  <c r="AX219" i="212"/>
  <c r="AX238" i="212"/>
  <c r="AX489" i="212"/>
  <c r="AX497" i="212"/>
  <c r="AX340" i="212"/>
  <c r="AX163" i="212"/>
  <c r="AX500" i="220"/>
  <c r="AX48" i="220"/>
  <c r="AX395" i="220"/>
  <c r="AX131" i="220"/>
  <c r="AX220" i="220"/>
  <c r="AX404" i="220"/>
  <c r="AX176" i="220"/>
  <c r="AX410" i="220"/>
  <c r="AX274" i="223"/>
  <c r="AX95" i="223"/>
  <c r="AX471" i="223"/>
  <c r="AX73" i="223"/>
  <c r="AX83" i="223"/>
  <c r="AX207" i="211"/>
  <c r="AX432" i="211"/>
  <c r="AX88" i="213"/>
  <c r="AX431" i="213"/>
  <c r="AX263" i="213"/>
  <c r="AX110" i="213"/>
  <c r="AX363" i="213"/>
  <c r="AX39" i="213"/>
  <c r="AX306" i="213"/>
  <c r="AX473" i="208"/>
  <c r="AX481" i="208"/>
  <c r="AX199" i="221"/>
  <c r="AX17" i="221"/>
  <c r="AX20" i="221"/>
  <c r="AX336" i="221"/>
  <c r="AX194" i="221"/>
  <c r="AX354" i="221"/>
  <c r="AX189" i="221"/>
  <c r="AX493" i="221"/>
  <c r="AX236" i="221"/>
  <c r="AX115" i="221"/>
  <c r="AX228" i="214"/>
  <c r="AX138" i="214"/>
  <c r="AX441" i="214"/>
  <c r="AX87" i="214"/>
  <c r="AX89" i="214"/>
  <c r="AX428" i="214"/>
  <c r="AX227" i="215"/>
  <c r="AX344" i="215"/>
  <c r="AX95" i="215"/>
  <c r="AX241" i="215"/>
  <c r="AX216" i="215"/>
  <c r="AX243" i="215"/>
  <c r="AX185" i="215"/>
  <c r="AX420" i="215"/>
  <c r="AX143" i="215"/>
  <c r="AX329" i="210"/>
  <c r="AX83" i="210"/>
  <c r="AX460" i="210"/>
  <c r="AX119" i="210"/>
  <c r="AX447" i="216"/>
  <c r="AX222" i="216"/>
  <c r="AX394" i="216"/>
  <c r="AX326" i="216"/>
  <c r="AX333" i="216"/>
  <c r="AX223" i="216"/>
  <c r="AX379" i="216"/>
  <c r="AX514" i="213"/>
  <c r="AX165" i="213"/>
  <c r="AX357" i="213"/>
  <c r="AX204" i="213"/>
  <c r="AX66" i="213"/>
  <c r="AX318" i="213"/>
  <c r="AX44" i="221"/>
  <c r="AX183" i="221"/>
  <c r="AX162" i="221"/>
  <c r="AX103" i="221"/>
  <c r="AX154" i="221"/>
  <c r="AX473" i="221"/>
  <c r="AX19" i="221"/>
  <c r="AX361" i="214"/>
  <c r="AX492" i="214"/>
  <c r="AX260" i="214"/>
  <c r="AX177" i="214"/>
  <c r="AX100" i="214"/>
  <c r="AX408" i="214"/>
  <c r="AX201" i="215"/>
  <c r="AX359" i="215"/>
  <c r="AX449" i="215"/>
  <c r="AX131" i="215"/>
  <c r="AX519" i="210"/>
  <c r="AX489" i="216"/>
  <c r="AX324" i="216"/>
  <c r="AX271" i="216"/>
  <c r="AX151" i="216"/>
  <c r="AX263" i="216"/>
  <c r="AX15" i="216"/>
  <c r="AX90" i="216"/>
  <c r="AX382" i="216"/>
  <c r="AX471" i="219"/>
  <c r="AX252" i="219"/>
  <c r="AX212" i="218"/>
  <c r="AX241" i="218"/>
  <c r="AX18" i="218"/>
  <c r="AX253" i="218"/>
  <c r="AX158" i="218"/>
  <c r="AX72" i="218"/>
  <c r="AX231" i="222"/>
  <c r="AX68" i="222"/>
  <c r="AX86" i="222"/>
  <c r="AX89" i="222"/>
  <c r="AX399" i="212"/>
  <c r="AX449" i="212"/>
  <c r="AX390" i="212"/>
  <c r="AX73" i="212"/>
  <c r="AX82" i="212"/>
  <c r="AX72" i="212"/>
  <c r="AX281" i="212"/>
  <c r="AX273" i="223"/>
  <c r="AX246" i="223"/>
  <c r="AX53" i="223"/>
  <c r="AX226" i="217"/>
  <c r="AX23" i="211"/>
  <c r="AX293" i="213"/>
  <c r="AX13" i="213"/>
  <c r="AX311" i="213"/>
  <c r="AX420" i="213"/>
  <c r="AX63" i="213"/>
  <c r="AX275" i="213"/>
  <c r="AX520" i="213"/>
  <c r="AX38" i="213"/>
  <c r="AX227" i="208"/>
  <c r="AX190" i="208"/>
  <c r="AX180" i="208"/>
  <c r="AX270" i="208"/>
  <c r="AX379" i="208"/>
  <c r="AX32" i="221"/>
  <c r="AX230" i="221"/>
  <c r="AX293" i="221"/>
  <c r="AX88" i="221"/>
  <c r="AX316" i="221"/>
  <c r="AX443" i="221"/>
  <c r="AX446" i="221"/>
  <c r="AX132" i="221"/>
  <c r="AX512" i="214"/>
  <c r="AX112" i="214"/>
  <c r="AX313" i="214"/>
  <c r="AX187" i="214"/>
  <c r="AX347" i="214"/>
  <c r="AX98" i="214"/>
  <c r="AX333" i="215"/>
  <c r="AX26" i="215"/>
  <c r="AX462" i="215"/>
  <c r="AX245" i="210"/>
  <c r="AX24" i="210"/>
  <c r="AX268" i="216"/>
  <c r="AX67" i="216"/>
  <c r="AX199" i="216"/>
  <c r="AX292" i="216"/>
  <c r="AX229" i="216"/>
  <c r="AX374" i="219"/>
  <c r="AX21" i="218"/>
  <c r="AX494" i="218"/>
  <c r="AX268" i="218"/>
  <c r="AX488" i="218"/>
  <c r="AX227" i="222"/>
  <c r="AX153" i="222"/>
  <c r="AX473" i="222"/>
  <c r="AX183" i="222"/>
  <c r="AX412" i="212"/>
  <c r="AX484" i="212"/>
  <c r="AX463" i="212"/>
  <c r="AX276" i="212"/>
  <c r="AX103" i="212"/>
  <c r="AX123" i="212"/>
  <c r="AX149" i="212"/>
  <c r="AX126" i="212"/>
  <c r="AX333" i="212"/>
  <c r="AX508" i="207"/>
  <c r="AX216" i="223"/>
  <c r="AX462" i="223"/>
  <c r="AX176" i="223"/>
  <c r="AX46" i="223"/>
  <c r="AX315" i="217"/>
  <c r="AX383" i="217"/>
  <c r="AX268" i="217"/>
  <c r="AX278" i="211"/>
  <c r="AX269" i="211"/>
  <c r="AX20" i="213"/>
  <c r="AX26" i="213"/>
  <c r="AX47" i="213"/>
  <c r="AX42" i="213"/>
  <c r="AX516" i="208"/>
  <c r="AX479" i="208"/>
  <c r="AX381" i="208"/>
  <c r="AX145" i="208"/>
  <c r="AX59" i="208"/>
  <c r="AX224" i="208"/>
  <c r="AX177" i="208"/>
  <c r="AX313" i="208"/>
  <c r="AX383" i="208"/>
  <c r="AX492" i="208"/>
  <c r="AX197" i="221"/>
  <c r="AX329" i="221"/>
  <c r="AX172" i="221"/>
  <c r="AX423" i="221"/>
  <c r="AX71" i="221"/>
  <c r="AX396" i="221"/>
  <c r="AX357" i="214"/>
  <c r="AX338" i="214"/>
  <c r="AX309" i="214"/>
  <c r="AX150" i="214"/>
  <c r="AX309" i="215"/>
  <c r="AX392" i="215"/>
  <c r="AX365" i="215"/>
  <c r="AX412" i="215"/>
  <c r="AX240" i="215"/>
  <c r="AX141" i="210"/>
  <c r="AX346" i="210"/>
  <c r="AX304" i="210"/>
  <c r="AX17" i="210"/>
  <c r="AX388" i="210"/>
  <c r="AX131" i="210"/>
  <c r="AX440" i="216"/>
  <c r="AX291" i="216"/>
  <c r="AX220" i="216"/>
  <c r="AX318" i="216"/>
  <c r="AX428" i="218"/>
  <c r="AX84" i="218"/>
  <c r="AX206" i="222"/>
  <c r="AX127" i="222"/>
  <c r="AX298" i="222"/>
  <c r="AX364" i="222"/>
  <c r="AX278" i="222"/>
  <c r="AX342" i="212"/>
  <c r="AX169" i="212"/>
  <c r="AX91" i="212"/>
  <c r="AX339" i="212"/>
  <c r="AX150" i="212"/>
  <c r="AX259" i="212"/>
  <c r="AX320" i="212"/>
  <c r="AX88" i="212"/>
  <c r="AX510" i="212"/>
  <c r="AX118" i="212"/>
  <c r="AX273" i="212"/>
  <c r="AX203" i="212"/>
  <c r="AX33" i="212"/>
  <c r="AX386" i="212"/>
  <c r="AX418" i="212"/>
  <c r="AX91" i="220"/>
  <c r="AX14" i="220"/>
  <c r="AX383" i="220"/>
  <c r="AX77" i="220"/>
  <c r="AX314" i="220"/>
  <c r="AX366" i="220"/>
  <c r="AX427" i="220"/>
  <c r="AX111" i="223"/>
  <c r="AX220" i="223"/>
  <c r="AX304" i="223"/>
  <c r="AX326" i="211"/>
  <c r="AX110" i="211"/>
  <c r="AX409" i="211"/>
  <c r="AX207" i="213"/>
  <c r="AX319" i="213"/>
  <c r="AX24" i="213"/>
  <c r="AX199" i="208"/>
  <c r="AX223" i="208"/>
  <c r="AX280" i="208"/>
  <c r="AX465" i="208"/>
  <c r="AX454" i="221"/>
  <c r="AX407" i="221"/>
  <c r="AX221" i="221"/>
  <c r="AX379" i="221"/>
  <c r="AX72" i="221"/>
  <c r="AX220" i="221"/>
  <c r="AX135" i="221"/>
  <c r="AX506" i="221"/>
  <c r="AX378" i="221"/>
  <c r="AX171" i="221"/>
  <c r="AX465" i="221"/>
  <c r="AX220" i="214"/>
  <c r="AX291" i="214"/>
  <c r="AX259" i="214"/>
  <c r="AX471" i="214"/>
  <c r="AX69" i="214"/>
  <c r="AX70" i="214"/>
  <c r="AX337" i="214"/>
  <c r="AX88" i="215"/>
  <c r="AX357" i="215"/>
  <c r="AX352" i="215"/>
  <c r="AX421" i="215"/>
  <c r="AX101" i="215"/>
  <c r="AX61" i="215"/>
  <c r="AX303" i="215"/>
  <c r="AX340" i="215"/>
  <c r="AX338" i="210"/>
  <c r="AX143" i="210"/>
  <c r="AX395" i="210"/>
  <c r="AX97" i="210"/>
  <c r="AX210" i="216"/>
  <c r="AX140" i="216"/>
  <c r="AX327" i="216"/>
  <c r="AX104" i="216"/>
  <c r="AX362" i="216"/>
  <c r="AX242" i="220"/>
  <c r="AX195" i="220"/>
  <c r="AX17" i="223"/>
  <c r="AX157" i="223"/>
  <c r="AX68" i="223"/>
  <c r="AX186" i="211"/>
  <c r="AX15" i="211"/>
  <c r="AX241" i="213"/>
  <c r="AX246" i="213"/>
  <c r="AX488" i="213"/>
  <c r="AX25" i="213"/>
  <c r="AX473" i="213"/>
  <c r="AX195" i="213"/>
  <c r="AX194" i="213"/>
  <c r="AX35" i="213"/>
  <c r="AX102" i="208"/>
  <c r="AX141" i="208"/>
  <c r="AX302" i="208"/>
  <c r="AX490" i="208"/>
  <c r="AX327" i="208"/>
  <c r="AX236" i="208"/>
  <c r="AX434" i="208"/>
  <c r="AX151" i="208"/>
  <c r="AX237" i="221"/>
  <c r="AX281" i="221"/>
  <c r="AX118" i="221"/>
  <c r="AX214" i="221"/>
  <c r="AX377" i="221"/>
  <c r="AX141" i="221"/>
  <c r="AX360" i="214"/>
  <c r="AX442" i="214"/>
  <c r="AX209" i="214"/>
  <c r="AX296" i="214"/>
  <c r="AX336" i="214"/>
  <c r="AX83" i="215"/>
  <c r="AX123" i="210"/>
  <c r="AX398" i="210"/>
  <c r="AX129" i="210"/>
  <c r="AX244" i="216"/>
  <c r="AX156" i="216"/>
  <c r="AX434" i="216"/>
  <c r="AX235" i="216"/>
  <c r="AX231" i="216"/>
  <c r="AX435" i="216"/>
  <c r="AX337" i="216"/>
  <c r="AX411" i="216"/>
  <c r="AX312" i="216"/>
  <c r="AX382" i="218"/>
  <c r="AX90" i="218"/>
  <c r="AX75" i="218"/>
  <c r="AX502" i="222"/>
  <c r="AX36" i="222"/>
  <c r="AX105" i="222"/>
  <c r="AX92" i="222"/>
  <c r="AX318" i="222"/>
  <c r="AX441" i="222"/>
  <c r="AX47" i="222"/>
  <c r="AX512" i="212"/>
  <c r="AX225" i="212"/>
  <c r="AX346" i="212"/>
  <c r="AX439" i="212"/>
  <c r="AX361" i="212"/>
  <c r="AX19" i="212"/>
  <c r="AX24" i="212"/>
  <c r="AX328" i="212"/>
  <c r="AX282" i="207"/>
  <c r="AX424" i="207"/>
  <c r="AX412" i="207"/>
  <c r="AX26" i="220"/>
  <c r="AX322" i="223"/>
  <c r="AX177" i="223"/>
  <c r="AX503" i="223"/>
  <c r="AX376" i="217"/>
  <c r="AX293" i="217"/>
  <c r="AX501" i="217"/>
  <c r="AX466" i="217"/>
  <c r="AX67" i="211"/>
  <c r="AX169" i="211"/>
  <c r="AX288" i="213"/>
  <c r="AX184" i="213"/>
  <c r="AX277" i="213"/>
  <c r="AX472" i="213"/>
  <c r="AX118" i="213"/>
  <c r="AX276" i="213"/>
  <c r="AX398" i="213"/>
  <c r="AX126" i="208"/>
  <c r="AX401" i="208"/>
  <c r="AX339" i="208"/>
  <c r="AX459" i="208"/>
  <c r="AX118" i="208"/>
  <c r="AX320" i="221"/>
  <c r="AX178" i="221"/>
  <c r="AX340" i="221"/>
  <c r="AX160" i="221"/>
  <c r="AX434" i="221"/>
  <c r="AX89" i="221"/>
  <c r="AX52" i="221"/>
  <c r="AX203" i="214"/>
  <c r="AX237" i="214"/>
  <c r="AX448" i="214"/>
  <c r="AX120" i="214"/>
  <c r="AX65" i="214"/>
  <c r="AX326" i="214"/>
  <c r="AX56" i="214"/>
  <c r="AX422" i="214"/>
  <c r="AX90" i="214"/>
  <c r="AX269" i="215"/>
  <c r="AX107" i="215"/>
  <c r="AX149" i="215"/>
  <c r="AX446" i="210"/>
  <c r="AX155" i="210"/>
  <c r="AX480" i="210"/>
  <c r="AX201" i="210"/>
  <c r="AX63" i="210"/>
  <c r="AX150" i="216"/>
  <c r="AX149" i="216"/>
  <c r="AX219" i="216"/>
  <c r="AX311" i="216"/>
  <c r="AX115" i="216"/>
  <c r="AX93" i="216"/>
  <c r="AX312" i="218"/>
  <c r="AX395" i="222"/>
  <c r="AX506" i="222"/>
  <c r="AX236" i="222"/>
  <c r="AX146" i="222"/>
  <c r="AX195" i="222"/>
  <c r="AX132" i="222"/>
  <c r="AX288" i="222"/>
  <c r="AX289" i="222"/>
  <c r="AX95" i="222"/>
  <c r="AX217" i="212"/>
  <c r="AX168" i="212"/>
  <c r="AX251" i="212"/>
  <c r="AX503" i="212"/>
  <c r="AX46" i="212"/>
  <c r="AX423" i="212"/>
  <c r="AX405" i="212"/>
  <c r="AX165" i="212"/>
  <c r="AX31" i="212"/>
  <c r="AX253" i="212"/>
  <c r="AX297" i="212"/>
  <c r="AX405" i="223"/>
  <c r="AX226" i="223"/>
  <c r="AX119" i="221"/>
  <c r="AX370" i="217"/>
  <c r="AX427" i="217"/>
  <c r="AX295" i="217"/>
  <c r="AX515" i="211"/>
  <c r="AX346" i="211"/>
  <c r="AX408" i="213"/>
  <c r="AX417" i="213"/>
  <c r="AX403" i="213"/>
  <c r="AX57" i="213"/>
  <c r="AX208" i="213"/>
  <c r="AX235" i="208"/>
  <c r="AX369" i="208"/>
  <c r="AX430" i="208"/>
  <c r="AX432" i="208"/>
  <c r="AX148" i="208"/>
  <c r="AX160" i="208"/>
  <c r="AX459" i="221"/>
  <c r="AX127" i="221"/>
  <c r="AX193" i="221"/>
  <c r="AX167" i="214"/>
  <c r="AX247" i="214"/>
  <c r="AX483" i="215"/>
  <c r="AX77" i="215"/>
  <c r="AX223" i="215"/>
  <c r="AX218" i="215"/>
  <c r="AX350" i="215"/>
  <c r="AX211" i="215"/>
  <c r="AX370" i="215"/>
  <c r="AX47" i="215"/>
  <c r="AX272" i="210"/>
  <c r="AX95" i="210"/>
  <c r="AX218" i="210"/>
  <c r="AX64" i="210"/>
  <c r="AX66" i="210"/>
  <c r="AX35" i="216"/>
  <c r="AX379" i="219"/>
  <c r="AX124" i="218"/>
  <c r="AX376" i="222"/>
  <c r="AX182" i="222"/>
  <c r="AX221" i="212"/>
  <c r="AX224" i="212"/>
  <c r="AX70" i="212"/>
  <c r="AX506" i="212"/>
  <c r="AX502" i="212"/>
  <c r="AX223" i="212"/>
  <c r="AX205" i="212"/>
  <c r="AX290" i="212"/>
  <c r="AX296" i="212"/>
  <c r="AX498" i="207"/>
  <c r="AX276" i="220"/>
  <c r="AX238" i="220"/>
  <c r="AX342" i="220"/>
  <c r="AX330" i="220"/>
  <c r="AX222" i="220"/>
  <c r="AX217" i="223"/>
  <c r="AX445" i="223"/>
  <c r="AX409" i="223"/>
  <c r="AX356" i="213"/>
  <c r="AX89" i="213"/>
  <c r="AX395" i="213"/>
  <c r="AX183" i="213"/>
  <c r="AX233" i="213"/>
  <c r="AX126" i="213"/>
  <c r="AX289" i="213"/>
  <c r="AX413" i="208"/>
  <c r="AX57" i="208"/>
  <c r="AX253" i="208"/>
  <c r="AX452" i="208"/>
  <c r="AX322" i="208"/>
  <c r="AX70" i="208"/>
  <c r="AX252" i="208"/>
  <c r="AX37" i="221"/>
  <c r="AX391" i="221"/>
  <c r="AX431" i="221"/>
  <c r="AX362" i="221"/>
  <c r="AX97" i="221"/>
  <c r="AX201" i="221"/>
  <c r="AX442" i="221"/>
  <c r="AX240" i="221"/>
  <c r="AX469" i="221"/>
  <c r="AX438" i="214"/>
  <c r="AX287" i="214"/>
  <c r="AX133" i="214"/>
  <c r="AX205" i="214"/>
  <c r="AX476" i="214"/>
  <c r="AX292" i="214"/>
  <c r="AX148" i="214"/>
  <c r="AX396" i="214"/>
  <c r="AX520" i="215"/>
  <c r="AX263" i="215"/>
  <c r="AX371" i="215"/>
  <c r="AX24" i="215"/>
  <c r="AX366" i="215"/>
  <c r="AX335" i="215"/>
  <c r="AX120" i="215"/>
  <c r="AX345" i="210"/>
  <c r="AX219" i="210"/>
  <c r="AX20" i="210"/>
  <c r="AX207" i="216"/>
  <c r="AX287" i="216"/>
  <c r="AX294" i="216"/>
  <c r="AX468" i="216"/>
  <c r="AX354" i="216"/>
  <c r="AX178" i="216"/>
  <c r="AX189" i="216"/>
  <c r="AX148" i="216"/>
  <c r="AX471" i="216"/>
  <c r="AX15" i="222"/>
  <c r="AX210" i="222"/>
  <c r="AX205" i="222"/>
  <c r="AX388" i="222"/>
  <c r="AX143" i="222"/>
  <c r="AX357" i="222"/>
  <c r="AX145" i="212"/>
  <c r="AX68" i="212"/>
  <c r="AX151" i="212"/>
  <c r="AX117" i="212"/>
  <c r="AX289" i="212"/>
  <c r="AX106" i="212"/>
  <c r="AX124" i="220"/>
  <c r="AX236" i="220"/>
  <c r="AX160" i="220"/>
  <c r="AX169" i="220"/>
  <c r="AX187" i="220"/>
  <c r="AX234" i="220"/>
  <c r="AX356" i="223"/>
  <c r="AX377" i="223"/>
  <c r="AX40" i="213"/>
  <c r="AX157" i="213"/>
  <c r="AX106" i="213"/>
  <c r="AX370" i="213"/>
  <c r="AX224" i="213"/>
  <c r="AX467" i="213"/>
  <c r="AX58" i="208"/>
  <c r="AX448" i="208"/>
  <c r="AX343" i="208"/>
  <c r="AX404" i="208"/>
  <c r="AX398" i="208"/>
  <c r="AX450" i="208"/>
  <c r="AX276" i="208"/>
  <c r="AX84" i="208"/>
  <c r="AX233" i="221"/>
  <c r="AX335" i="221"/>
  <c r="AX150" i="221"/>
  <c r="AX490" i="221"/>
  <c r="AX517" i="221"/>
  <c r="AX73" i="221"/>
  <c r="AX186" i="221"/>
  <c r="AX326" i="221"/>
  <c r="AX323" i="221"/>
  <c r="AX48" i="221"/>
  <c r="AX99" i="214"/>
  <c r="AX434" i="214"/>
  <c r="AX297" i="214"/>
  <c r="AX97" i="214"/>
  <c r="AX214" i="214"/>
  <c r="AX370" i="214"/>
  <c r="AX197" i="214"/>
  <c r="AX289" i="214"/>
  <c r="AX306" i="215"/>
  <c r="AX396" i="215"/>
  <c r="AX34" i="210"/>
  <c r="AX392" i="216"/>
  <c r="AX302" i="216"/>
  <c r="AX512" i="216"/>
  <c r="AX329" i="216"/>
  <c r="AX158" i="216"/>
  <c r="AX378" i="216"/>
  <c r="AX21" i="216"/>
  <c r="AX111" i="218"/>
  <c r="AX202" i="222"/>
  <c r="AX175" i="222"/>
  <c r="AX482" i="222"/>
  <c r="AX267" i="222"/>
  <c r="AX409" i="212"/>
  <c r="AX516" i="212"/>
  <c r="AX235" i="212"/>
  <c r="AX204" i="212"/>
  <c r="AX327" i="212"/>
  <c r="AX104" i="212"/>
  <c r="AX274" i="212"/>
  <c r="AX486" i="212"/>
  <c r="AX195" i="212"/>
  <c r="AX425" i="207"/>
  <c r="AX290" i="220"/>
  <c r="AX86" i="223"/>
  <c r="AX35" i="223"/>
  <c r="AX484" i="223"/>
  <c r="AX455" i="223"/>
  <c r="AX335" i="223"/>
  <c r="AX463" i="223"/>
  <c r="AX209" i="217"/>
  <c r="AX199" i="217"/>
  <c r="AX211" i="217"/>
  <c r="AX171" i="217"/>
  <c r="AX417" i="217"/>
  <c r="AX114" i="211"/>
  <c r="AX245" i="213"/>
  <c r="AX167" i="213"/>
  <c r="AX144" i="213"/>
  <c r="AX327" i="213"/>
  <c r="AX361" i="213"/>
  <c r="AX105" i="213"/>
  <c r="AX68" i="213"/>
  <c r="AX424" i="213"/>
  <c r="AX468" i="208"/>
  <c r="AX507" i="208"/>
  <c r="AX392" i="208"/>
  <c r="AX178" i="208"/>
  <c r="AX101" i="208"/>
  <c r="AX46" i="208"/>
  <c r="AX301" i="221"/>
  <c r="AX462" i="221"/>
  <c r="AX252" i="221"/>
  <c r="AX350" i="221"/>
  <c r="AX485" i="221"/>
  <c r="AX386" i="221"/>
  <c r="AX481" i="214"/>
  <c r="AX375" i="214"/>
  <c r="AX27" i="214"/>
  <c r="AX243" i="214"/>
  <c r="AX131" i="214"/>
  <c r="AX352" i="214"/>
  <c r="AX281" i="214"/>
  <c r="AX296" i="215"/>
  <c r="AX512" i="215"/>
  <c r="AX414" i="215"/>
  <c r="AX367" i="210"/>
  <c r="AX144" i="210"/>
  <c r="AX100" i="210"/>
  <c r="AX455" i="210"/>
  <c r="AX229" i="210"/>
  <c r="AX46" i="216"/>
  <c r="AX345" i="216"/>
  <c r="AX208" i="216"/>
  <c r="AX376" i="216"/>
  <c r="AX478" i="216"/>
  <c r="AX219" i="218"/>
  <c r="AX77" i="218"/>
  <c r="AX144" i="218"/>
  <c r="AX16" i="222"/>
  <c r="AX101" i="222"/>
  <c r="AX373" i="222"/>
  <c r="AX34" i="222"/>
  <c r="AX153" i="212"/>
  <c r="AX406" i="212"/>
  <c r="AX17" i="212"/>
  <c r="AX74" i="212"/>
  <c r="AX371" i="212"/>
  <c r="AX229" i="212"/>
  <c r="AX239" i="212"/>
  <c r="AX481" i="212"/>
  <c r="AX213" i="212"/>
  <c r="AX71" i="223"/>
  <c r="AX30" i="223"/>
  <c r="AX338" i="217"/>
  <c r="AX236" i="217"/>
  <c r="AX358" i="217"/>
  <c r="AX127" i="217"/>
  <c r="AX513" i="217"/>
  <c r="AX129" i="217"/>
  <c r="AX305" i="211"/>
  <c r="AX140" i="211"/>
  <c r="AX211" i="213"/>
  <c r="AX383" i="213"/>
  <c r="AX426" i="213"/>
  <c r="AX201" i="213"/>
  <c r="AX519" i="213"/>
  <c r="AX255" i="208"/>
  <c r="AX420" i="208"/>
  <c r="AX149" i="208"/>
  <c r="AX206" i="208"/>
  <c r="AX478" i="208"/>
  <c r="AX415" i="208"/>
  <c r="AX146" i="208"/>
  <c r="AX505" i="208"/>
  <c r="AX121" i="208"/>
  <c r="AX468" i="221"/>
  <c r="AX260" i="221"/>
  <c r="AX461" i="221"/>
  <c r="AX459" i="214"/>
  <c r="AX363" i="214"/>
  <c r="AX322" i="214"/>
  <c r="AX151" i="215"/>
  <c r="AX42" i="215"/>
  <c r="AX465" i="215"/>
  <c r="AX388" i="215"/>
  <c r="AX500" i="215"/>
  <c r="AX238" i="215"/>
  <c r="AX94" i="215"/>
  <c r="AX188" i="210"/>
  <c r="AX433" i="210"/>
  <c r="AX54" i="210"/>
  <c r="AX73" i="210"/>
  <c r="AX417" i="210"/>
  <c r="AX205" i="210"/>
  <c r="AX339" i="219"/>
  <c r="AX357" i="219"/>
  <c r="AX469" i="219"/>
  <c r="AX98" i="218"/>
  <c r="AX514" i="218"/>
  <c r="AX491" i="222"/>
  <c r="AX452" i="222"/>
  <c r="AX44" i="222"/>
  <c r="AX313" i="212"/>
  <c r="AX456" i="212"/>
  <c r="AX383" i="212"/>
  <c r="AX137" i="212"/>
  <c r="AX428" i="212"/>
  <c r="AX26" i="212"/>
  <c r="AX338" i="212"/>
  <c r="AX240" i="212"/>
  <c r="AX349" i="212"/>
  <c r="AX321" i="212"/>
  <c r="AX152" i="212"/>
  <c r="AX457" i="212"/>
  <c r="AX38" i="212"/>
  <c r="AX261" i="212"/>
  <c r="AX14" i="207"/>
  <c r="AX483" i="207"/>
  <c r="AX213" i="220"/>
  <c r="AX22" i="220"/>
  <c r="AX71" i="220"/>
  <c r="AX287" i="220"/>
  <c r="AX484" i="220"/>
  <c r="AX408" i="220"/>
  <c r="AX192" i="220"/>
  <c r="AX517" i="223"/>
  <c r="AX13" i="223"/>
  <c r="AX233" i="223"/>
  <c r="AX144" i="223"/>
  <c r="AX464" i="223"/>
  <c r="AX401" i="223"/>
  <c r="AX314" i="223"/>
  <c r="AX431" i="223"/>
  <c r="AX488" i="211"/>
  <c r="AX21" i="211"/>
  <c r="AX244" i="213"/>
  <c r="AX414" i="213"/>
  <c r="AX134" i="208"/>
  <c r="AX362" i="208"/>
  <c r="AX513" i="208"/>
  <c r="AX352" i="208"/>
  <c r="AX67" i="208"/>
  <c r="AX367" i="221"/>
  <c r="AX14" i="221"/>
  <c r="AX47" i="221"/>
  <c r="AX34" i="221"/>
  <c r="AX374" i="221"/>
  <c r="AX298" i="221"/>
  <c r="AX148" i="221"/>
  <c r="AX520" i="221"/>
  <c r="AX310" i="214"/>
  <c r="AX403" i="214"/>
  <c r="AX457" i="214"/>
  <c r="AX508" i="214"/>
  <c r="AX490" i="214"/>
  <c r="AX519" i="214"/>
  <c r="AX222" i="214"/>
  <c r="AX82" i="214"/>
  <c r="AX497" i="215"/>
  <c r="AX165" i="215"/>
  <c r="AX155" i="215"/>
  <c r="AX230" i="215"/>
  <c r="AX281" i="215"/>
  <c r="AX451" i="215"/>
  <c r="AX466" i="210"/>
  <c r="AX492" i="210"/>
  <c r="AX515" i="210"/>
  <c r="AX258" i="210"/>
  <c r="AX111" i="216"/>
  <c r="AX129" i="216"/>
  <c r="AX477" i="216"/>
  <c r="AX425" i="216"/>
  <c r="AX502" i="216"/>
  <c r="AX141" i="216"/>
  <c r="AX461" i="216"/>
  <c r="AX503" i="216"/>
  <c r="AX450" i="216"/>
  <c r="AX175" i="216"/>
  <c r="AX381" i="216"/>
  <c r="AX31" i="216"/>
  <c r="AX41" i="208"/>
  <c r="AV8" i="214"/>
  <c r="AV2" i="214" s="1"/>
  <c r="AR21" i="2" s="1"/>
  <c r="AX37" i="214"/>
  <c r="AX41" i="214"/>
  <c r="AX30" i="214"/>
  <c r="AX44" i="208"/>
  <c r="AX39" i="208"/>
  <c r="AX36" i="208"/>
  <c r="AX35" i="208"/>
  <c r="AX16" i="208"/>
  <c r="AX27" i="208"/>
  <c r="AX17" i="208"/>
  <c r="AX24" i="208"/>
  <c r="AX510" i="224"/>
  <c r="AX259" i="219"/>
  <c r="AX227" i="218"/>
  <c r="AX143" i="218"/>
  <c r="U8" i="218"/>
  <c r="U2" i="218" s="1"/>
  <c r="Q25" i="2" s="1"/>
  <c r="AX12" i="218"/>
  <c r="AX399" i="222"/>
  <c r="AX382" i="222"/>
  <c r="AX238" i="222"/>
  <c r="AX24" i="222"/>
  <c r="AX80" i="222"/>
  <c r="AX517" i="222"/>
  <c r="AX285" i="222"/>
  <c r="AX228" i="222"/>
  <c r="AX89" i="212"/>
  <c r="AX86" i="212"/>
  <c r="AX443" i="212"/>
  <c r="AX94" i="212"/>
  <c r="AX183" i="207"/>
  <c r="AX109" i="221"/>
  <c r="AX141" i="214"/>
  <c r="AX53" i="215"/>
  <c r="AX406" i="209"/>
  <c r="AX465" i="218"/>
  <c r="AX341" i="222"/>
  <c r="AX505" i="212"/>
  <c r="AX54" i="213"/>
  <c r="AX495" i="208"/>
  <c r="AX472" i="221"/>
  <c r="AX293" i="214"/>
  <c r="AX161" i="209"/>
  <c r="AX38" i="219"/>
  <c r="AX176" i="219"/>
  <c r="AX254" i="222"/>
  <c r="AX30" i="222"/>
  <c r="AX50" i="222"/>
  <c r="AX290" i="222"/>
  <c r="AX345" i="222"/>
  <c r="AX22" i="212"/>
  <c r="AX212" i="212"/>
  <c r="AX480" i="207"/>
  <c r="AX486" i="207"/>
  <c r="AX153" i="220"/>
  <c r="AX133" i="211"/>
  <c r="AX303" i="211"/>
  <c r="AX135" i="213"/>
  <c r="AX297" i="213"/>
  <c r="AX507" i="213"/>
  <c r="AX124" i="208"/>
  <c r="AX496" i="210"/>
  <c r="AX420" i="209"/>
  <c r="AX364" i="209"/>
  <c r="AX112" i="209"/>
  <c r="AX410" i="209"/>
  <c r="AX321" i="224"/>
  <c r="AX330" i="219"/>
  <c r="AX350" i="219"/>
  <c r="AX295" i="219"/>
  <c r="AX452" i="218"/>
  <c r="AX510" i="220"/>
  <c r="AX119" i="211"/>
  <c r="AX321" i="211"/>
  <c r="AX292" i="211"/>
  <c r="AX274" i="211"/>
  <c r="AX320" i="211"/>
  <c r="AX505" i="211"/>
  <c r="AX298" i="213"/>
  <c r="AX81" i="213"/>
  <c r="AX160" i="213"/>
  <c r="AX134" i="213"/>
  <c r="AX206" i="213"/>
  <c r="AX328" i="213"/>
  <c r="AX506" i="213"/>
  <c r="AX265" i="210"/>
  <c r="AX404" i="210"/>
  <c r="AX38" i="210"/>
  <c r="AX370" i="216"/>
  <c r="AX455" i="209"/>
  <c r="AX203" i="209"/>
  <c r="AX212" i="209"/>
  <c r="AX377" i="209"/>
  <c r="AX506" i="209"/>
  <c r="AX298" i="209"/>
  <c r="AX469" i="209"/>
  <c r="AX376" i="209"/>
  <c r="AX177" i="209"/>
  <c r="AX292" i="209"/>
  <c r="AX109" i="209"/>
  <c r="AX499" i="205"/>
  <c r="AX459" i="205"/>
  <c r="AX156" i="205"/>
  <c r="AX401" i="224"/>
  <c r="AX109" i="224"/>
  <c r="AX110" i="224"/>
  <c r="AX47" i="224"/>
  <c r="AX234" i="224"/>
  <c r="AX225" i="224"/>
  <c r="AX363" i="224"/>
  <c r="AX265" i="219"/>
  <c r="AX430" i="219"/>
  <c r="AX435" i="219"/>
  <c r="AX187" i="218"/>
  <c r="AX214" i="218"/>
  <c r="AX190" i="218"/>
  <c r="AX331" i="218"/>
  <c r="AX172" i="218"/>
  <c r="AX412" i="218"/>
  <c r="AX294" i="218"/>
  <c r="AX87" i="218"/>
  <c r="AX178" i="220"/>
  <c r="AX307" i="220"/>
  <c r="AX100" i="220"/>
  <c r="AX93" i="220"/>
  <c r="AX399" i="220"/>
  <c r="AX255" i="220"/>
  <c r="AX497" i="220"/>
  <c r="AX286" i="220"/>
  <c r="AX296" i="220"/>
  <c r="AX197" i="220"/>
  <c r="AX53" i="220"/>
  <c r="AX84" i="220"/>
  <c r="AX440" i="220"/>
  <c r="AX336" i="220"/>
  <c r="AX159" i="220"/>
  <c r="AX175" i="220"/>
  <c r="AX32" i="211"/>
  <c r="AX352" i="211"/>
  <c r="AX197" i="211"/>
  <c r="AX410" i="211"/>
  <c r="AX50" i="211"/>
  <c r="AX360" i="211"/>
  <c r="AX256" i="211"/>
  <c r="AX84" i="211"/>
  <c r="AX134" i="211"/>
  <c r="AX251" i="211"/>
  <c r="AX29" i="211"/>
  <c r="AX448" i="211"/>
  <c r="AX179" i="211"/>
  <c r="AX44" i="211"/>
  <c r="AX498" i="211"/>
  <c r="AX382" i="211"/>
  <c r="AX144" i="209"/>
  <c r="AX475" i="222"/>
  <c r="AX365" i="222"/>
  <c r="U8" i="207"/>
  <c r="U2" i="207" s="1"/>
  <c r="Q14" i="2" s="1"/>
  <c r="AX202" i="213"/>
  <c r="AX382" i="219"/>
  <c r="AX244" i="222"/>
  <c r="AX103" i="222"/>
  <c r="AX234" i="222"/>
  <c r="AX42" i="212"/>
  <c r="U8" i="211"/>
  <c r="U2" i="211" s="1"/>
  <c r="Q18" i="2" s="1"/>
  <c r="AX90" i="210"/>
  <c r="AX338" i="219"/>
  <c r="AX331" i="219"/>
  <c r="AX380" i="222"/>
  <c r="AX426" i="222"/>
  <c r="AX437" i="212"/>
  <c r="AX66" i="212"/>
  <c r="AX294" i="212"/>
  <c r="AX231" i="207"/>
  <c r="AX509" i="207"/>
  <c r="AX476" i="220"/>
  <c r="AX380" i="211"/>
  <c r="AX99" i="213"/>
  <c r="AX396" i="213"/>
  <c r="AX87" i="213"/>
  <c r="AX221" i="208"/>
  <c r="AX395" i="209"/>
  <c r="AX345" i="209"/>
  <c r="AX443" i="209"/>
  <c r="AX515" i="224"/>
  <c r="AX84" i="219"/>
  <c r="AX501" i="219"/>
  <c r="AX100" i="218"/>
  <c r="AX132" i="218"/>
  <c r="AX333" i="220"/>
  <c r="AX302" i="220"/>
  <c r="AX315" i="211"/>
  <c r="AX434" i="211"/>
  <c r="AX43" i="211"/>
  <c r="AX156" i="211"/>
  <c r="AV12" i="223"/>
  <c r="AT6" i="223"/>
  <c r="AP30" i="2" s="1"/>
  <c r="AX60" i="218"/>
  <c r="AX185" i="213"/>
  <c r="AX435" i="213"/>
  <c r="AX316" i="213"/>
  <c r="AX326" i="213"/>
  <c r="AX72" i="213"/>
  <c r="AX510" i="213"/>
  <c r="AX92" i="215"/>
  <c r="AX430" i="210"/>
  <c r="AX273" i="210"/>
  <c r="AX163" i="210"/>
  <c r="AX520" i="216"/>
  <c r="AX69" i="216"/>
  <c r="AX63" i="216"/>
  <c r="AX251" i="209"/>
  <c r="AX412" i="209"/>
  <c r="AX448" i="209"/>
  <c r="AX267" i="209"/>
  <c r="AX464" i="209"/>
  <c r="AX195" i="209"/>
  <c r="AX167" i="209"/>
  <c r="AX326" i="209"/>
  <c r="AX226" i="209"/>
  <c r="AX263" i="209"/>
  <c r="AX85" i="209"/>
  <c r="AX500" i="209"/>
  <c r="AX434" i="209"/>
  <c r="AX282" i="209"/>
  <c r="AX171" i="209"/>
  <c r="AX88" i="209"/>
  <c r="AX255" i="205"/>
  <c r="AX299" i="205"/>
  <c r="AX338" i="224"/>
  <c r="AX474" i="224"/>
  <c r="AX287" i="224"/>
  <c r="AX152" i="224"/>
  <c r="AX242" i="219"/>
  <c r="AX112" i="219"/>
  <c r="AX482" i="219"/>
  <c r="AX209" i="219"/>
  <c r="AX409" i="218"/>
  <c r="AX496" i="218"/>
  <c r="AX383" i="218"/>
  <c r="AX384" i="218"/>
  <c r="AX303" i="218"/>
  <c r="AX229" i="218"/>
  <c r="AX236" i="218"/>
  <c r="AX43" i="218"/>
  <c r="AX82" i="222"/>
  <c r="AX292" i="222"/>
  <c r="AX259" i="222"/>
  <c r="AX251" i="222"/>
  <c r="AX319" i="222"/>
  <c r="AX222" i="222"/>
  <c r="AX23" i="222"/>
  <c r="AX416" i="222"/>
  <c r="AX411" i="222"/>
  <c r="AX173" i="222"/>
  <c r="AX110" i="222"/>
  <c r="AX186" i="222"/>
  <c r="AX235" i="222"/>
  <c r="AX155" i="222"/>
  <c r="AX57" i="222"/>
  <c r="AX462" i="222"/>
  <c r="AX493" i="222"/>
  <c r="AX434" i="222"/>
  <c r="AX346" i="222"/>
  <c r="AX272" i="222"/>
  <c r="AX303" i="222"/>
  <c r="AX100" i="222"/>
  <c r="AX165" i="222"/>
  <c r="AX146" i="212"/>
  <c r="AX397" i="212"/>
  <c r="AX448" i="212"/>
  <c r="AX210" i="212"/>
  <c r="AX355" i="220"/>
  <c r="AX378" i="220"/>
  <c r="AX380" i="220"/>
  <c r="AX278" i="220"/>
  <c r="AX107" i="220"/>
  <c r="AX389" i="220"/>
  <c r="AX128" i="220"/>
  <c r="AX478" i="220"/>
  <c r="AX203" i="220"/>
  <c r="AX446" i="220"/>
  <c r="AX292" i="220"/>
  <c r="AX265" i="220"/>
  <c r="AX316" i="220"/>
  <c r="AX136" i="220"/>
  <c r="AX206" i="220"/>
  <c r="AX149" i="220"/>
  <c r="AX424" i="220"/>
  <c r="AX371" i="220"/>
  <c r="AX247" i="220"/>
  <c r="AX230" i="220"/>
  <c r="AX111" i="220"/>
  <c r="AX362" i="222"/>
  <c r="AX159" i="213"/>
  <c r="AX303" i="209"/>
  <c r="AX407" i="224"/>
  <c r="AX78" i="207"/>
  <c r="AX34" i="213"/>
  <c r="AX87" i="208"/>
  <c r="AX180" i="221"/>
  <c r="AX246" i="215"/>
  <c r="AX270" i="215"/>
  <c r="AX275" i="210"/>
  <c r="AX338" i="216"/>
  <c r="AX192" i="209"/>
  <c r="AX35" i="209"/>
  <c r="AX468" i="209"/>
  <c r="AX455" i="222"/>
  <c r="AX25" i="222"/>
  <c r="AX203" i="222"/>
  <c r="AX176" i="222"/>
  <c r="AX37" i="212"/>
  <c r="AX15" i="212"/>
  <c r="AX505" i="220"/>
  <c r="AX170" i="220"/>
  <c r="AX92" i="211"/>
  <c r="AX35" i="211"/>
  <c r="AX492" i="211"/>
  <c r="AX274" i="213"/>
  <c r="AX280" i="213"/>
  <c r="AX237" i="213"/>
  <c r="AX306" i="208"/>
  <c r="AX379" i="215"/>
  <c r="AX459" i="210"/>
  <c r="AX229" i="209"/>
  <c r="AX268" i="209"/>
  <c r="AX299" i="209"/>
  <c r="AX136" i="224"/>
  <c r="AX407" i="219"/>
  <c r="AX27" i="218"/>
  <c r="AX352" i="218"/>
  <c r="AX176" i="212"/>
  <c r="AX411" i="220"/>
  <c r="AX208" i="220"/>
  <c r="AX75" i="220"/>
  <c r="AX72" i="217"/>
  <c r="AX389" i="209"/>
  <c r="AX338" i="209"/>
  <c r="AX194" i="209"/>
  <c r="AX439" i="209"/>
  <c r="AX256" i="209"/>
  <c r="AX284" i="209"/>
  <c r="AX20" i="209"/>
  <c r="AX472" i="209"/>
  <c r="AX414" i="209"/>
  <c r="AX383" i="209"/>
  <c r="AX360" i="209"/>
  <c r="AX64" i="209"/>
  <c r="AX120" i="205"/>
  <c r="AX432" i="224"/>
  <c r="AX416" i="224"/>
  <c r="AX431" i="224"/>
  <c r="AX340" i="224"/>
  <c r="AX235" i="224"/>
  <c r="AX376" i="224"/>
  <c r="AX171" i="224"/>
  <c r="AX26" i="224"/>
  <c r="AX458" i="224"/>
  <c r="AX260" i="219"/>
  <c r="AX195" i="219"/>
  <c r="AX510" i="219"/>
  <c r="AX489" i="219"/>
  <c r="AX293" i="219"/>
  <c r="AX167" i="219"/>
  <c r="AX359" i="218"/>
  <c r="AX365" i="218"/>
  <c r="AX380" i="218"/>
  <c r="AX59" i="218"/>
  <c r="AX289" i="218"/>
  <c r="AX36" i="218"/>
  <c r="AX381" i="218"/>
  <c r="AX390" i="218"/>
  <c r="AX316" i="218"/>
  <c r="AX116" i="218"/>
  <c r="AX477" i="218"/>
  <c r="R8" i="215"/>
  <c r="N22" i="2"/>
  <c r="AX519" i="222"/>
  <c r="AX413" i="222"/>
  <c r="AX61" i="222"/>
  <c r="AX440" i="222"/>
  <c r="AX229" i="222"/>
  <c r="AX71" i="222"/>
  <c r="AX88" i="222"/>
  <c r="AX478" i="222"/>
  <c r="AX162" i="222"/>
  <c r="AX354" i="222"/>
  <c r="AX217" i="222"/>
  <c r="AX116" i="222"/>
  <c r="AX178" i="222"/>
  <c r="AX438" i="222"/>
  <c r="AX466" i="222"/>
  <c r="AX414" i="222"/>
  <c r="AX356" i="222"/>
  <c r="AX348" i="222"/>
  <c r="AX180" i="222"/>
  <c r="AX169" i="222"/>
  <c r="AT6" i="212"/>
  <c r="AP19" i="2" s="1"/>
  <c r="AV12" i="212"/>
  <c r="AV8" i="212" s="1"/>
  <c r="AV2" i="212" s="1"/>
  <c r="AR19" i="2" s="1"/>
  <c r="AX245" i="212"/>
  <c r="AX52" i="212"/>
  <c r="AX69" i="212"/>
  <c r="AX432" i="212"/>
  <c r="AX272" i="212"/>
  <c r="AX498" i="212"/>
  <c r="AX158" i="212"/>
  <c r="AX44" i="212"/>
  <c r="AX455" i="212"/>
  <c r="AX401" i="212"/>
  <c r="AX271" i="212"/>
  <c r="AX122" i="212"/>
  <c r="AX492" i="212"/>
  <c r="AX362" i="212"/>
  <c r="AX267" i="212"/>
  <c r="AX173" i="207"/>
  <c r="AX13" i="207"/>
  <c r="AX24" i="207"/>
  <c r="AX270" i="207"/>
  <c r="AX180" i="207"/>
  <c r="AX63" i="207"/>
  <c r="R8" i="205"/>
  <c r="N13" i="2"/>
  <c r="AX288" i="223"/>
  <c r="AX481" i="223"/>
  <c r="AX91" i="223"/>
  <c r="AT6" i="208"/>
  <c r="AP15" i="2" s="1"/>
  <c r="AV12" i="208"/>
  <c r="AX377" i="217"/>
  <c r="AX39" i="217"/>
  <c r="AX86" i="217"/>
  <c r="AX256" i="217"/>
  <c r="AX337" i="217"/>
  <c r="AX187" i="217"/>
  <c r="AX94" i="217"/>
  <c r="AX235" i="217"/>
  <c r="AX387" i="217"/>
  <c r="U8" i="217"/>
  <c r="U2" i="217" s="1"/>
  <c r="Q24" i="2" s="1"/>
  <c r="AX301" i="217"/>
  <c r="AX265" i="217"/>
  <c r="AX37" i="217"/>
  <c r="AX336" i="217"/>
  <c r="AX460" i="217"/>
  <c r="AX193" i="217"/>
  <c r="AX50" i="217"/>
  <c r="AX115" i="217"/>
  <c r="AX478" i="217"/>
  <c r="AX346" i="217"/>
  <c r="AX192" i="217"/>
  <c r="AX214" i="217"/>
  <c r="AX103" i="217"/>
  <c r="AX106" i="217"/>
  <c r="AX492" i="217"/>
  <c r="AX370" i="209"/>
  <c r="AX327" i="209"/>
  <c r="AX485" i="224"/>
  <c r="AX431" i="222"/>
  <c r="AX265" i="222"/>
  <c r="AX440" i="213"/>
  <c r="AX135" i="209"/>
  <c r="AX194" i="222"/>
  <c r="AX295" i="209"/>
  <c r="AX154" i="216"/>
  <c r="AX372" i="209"/>
  <c r="AX324" i="224"/>
  <c r="AX427" i="222"/>
  <c r="AX430" i="212"/>
  <c r="AX240" i="217"/>
  <c r="AX507" i="209"/>
  <c r="AX425" i="224"/>
  <c r="AX115" i="219"/>
  <c r="AX515" i="212"/>
  <c r="AX86" i="207"/>
  <c r="AX248" i="217"/>
  <c r="AX170" i="217"/>
  <c r="AX435" i="217"/>
  <c r="AX451" i="217"/>
  <c r="AX87" i="217"/>
  <c r="AX179" i="217"/>
  <c r="AX44" i="217"/>
  <c r="AX442" i="217"/>
  <c r="AX19" i="215"/>
  <c r="AX138" i="209"/>
  <c r="AX123" i="209"/>
  <c r="AX245" i="209"/>
  <c r="AX248" i="209"/>
  <c r="AX290" i="209"/>
  <c r="AX490" i="209"/>
  <c r="AX186" i="209"/>
  <c r="AX432" i="209"/>
  <c r="AX168" i="209"/>
  <c r="AX245" i="205"/>
  <c r="AX236" i="205"/>
  <c r="AX194" i="205"/>
  <c r="AX294" i="205"/>
  <c r="AX214" i="224"/>
  <c r="AX49" i="224"/>
  <c r="AX105" i="224"/>
  <c r="AX282" i="224"/>
  <c r="AX169" i="224"/>
  <c r="AX276" i="224"/>
  <c r="AX121" i="224"/>
  <c r="AX48" i="218"/>
  <c r="AX291" i="218"/>
  <c r="AX135" i="218"/>
  <c r="AX207" i="218"/>
  <c r="AX509" i="218"/>
  <c r="AX35" i="222"/>
  <c r="AX307" i="222"/>
  <c r="AX291" i="222"/>
  <c r="AX167" i="222"/>
  <c r="AX326" i="222"/>
  <c r="AX104" i="222"/>
  <c r="AX142" i="222"/>
  <c r="AX305" i="222"/>
  <c r="AX361" i="222"/>
  <c r="AX274" i="222"/>
  <c r="AX377" i="222"/>
  <c r="AX314" i="222"/>
  <c r="AX230" i="222"/>
  <c r="AX159" i="222"/>
  <c r="AX76" i="222"/>
  <c r="AX446" i="222"/>
  <c r="AX501" i="222"/>
  <c r="AX360" i="222"/>
  <c r="AX276" i="222"/>
  <c r="AX64" i="222"/>
  <c r="AX382" i="212"/>
  <c r="AX322" i="212"/>
  <c r="AX323" i="212"/>
  <c r="AX201" i="212"/>
  <c r="AX93" i="207"/>
  <c r="AX413" i="207"/>
  <c r="AX520" i="207"/>
  <c r="AX222" i="207"/>
  <c r="AX36" i="207"/>
  <c r="AX254" i="207"/>
  <c r="AX106" i="207"/>
  <c r="AT6" i="214"/>
  <c r="AP21" i="2" s="1"/>
  <c r="AX95" i="220"/>
  <c r="AX384" i="220"/>
  <c r="AX251" i="220"/>
  <c r="AX425" i="220"/>
  <c r="AX304" i="220"/>
  <c r="AX101" i="220"/>
  <c r="AX337" i="220"/>
  <c r="AX221" i="220"/>
  <c r="AX277" i="220"/>
  <c r="AX186" i="220"/>
  <c r="AX508" i="220"/>
  <c r="AX406" i="220"/>
  <c r="AX324" i="220"/>
  <c r="AX279" i="220"/>
  <c r="AX188" i="220"/>
  <c r="AX88" i="220"/>
  <c r="AX428" i="220"/>
  <c r="AX109" i="220"/>
  <c r="AX29" i="210"/>
  <c r="AV12" i="210"/>
  <c r="AV8" i="210" s="1"/>
  <c r="AV2" i="210" s="1"/>
  <c r="AR17" i="2" s="1"/>
  <c r="AT6" i="210"/>
  <c r="AP17" i="2" s="1"/>
  <c r="AT6" i="224"/>
  <c r="AP31" i="2" s="1"/>
  <c r="AV12" i="224"/>
  <c r="AX380" i="223"/>
  <c r="AX211" i="223"/>
  <c r="AX349" i="223"/>
  <c r="AX322" i="217"/>
  <c r="AX462" i="217"/>
  <c r="AX514" i="217"/>
  <c r="AX260" i="217"/>
  <c r="AX78" i="217"/>
  <c r="AX494" i="217"/>
  <c r="AX287" i="217"/>
  <c r="AX343" i="217"/>
  <c r="AX491" i="217"/>
  <c r="AX58" i="217"/>
  <c r="AX379" i="217"/>
  <c r="AX73" i="217"/>
  <c r="AX364" i="217"/>
  <c r="AX48" i="217"/>
  <c r="AX168" i="217"/>
  <c r="AX143" i="217"/>
  <c r="AX68" i="217"/>
  <c r="AX119" i="217"/>
  <c r="AX482" i="217"/>
  <c r="AX397" i="217"/>
  <c r="AX261" i="217"/>
  <c r="AX134" i="217"/>
  <c r="AX25" i="217"/>
  <c r="AX26" i="217"/>
  <c r="AX349" i="215"/>
  <c r="AX289" i="215"/>
  <c r="AX284" i="215"/>
  <c r="AX245" i="215"/>
  <c r="AX501" i="215"/>
  <c r="AX490" i="215"/>
  <c r="AX207" i="215"/>
  <c r="AX158" i="215"/>
  <c r="AX320" i="215"/>
  <c r="AX468" i="215"/>
  <c r="AX397" i="215"/>
  <c r="AX466" i="215"/>
  <c r="AX342" i="215"/>
  <c r="AX146" i="218"/>
  <c r="AX294" i="222"/>
  <c r="AX92" i="207"/>
  <c r="AX331" i="222"/>
  <c r="AX247" i="215"/>
  <c r="AX104" i="219"/>
  <c r="AX443" i="222"/>
  <c r="AX321" i="222"/>
  <c r="AX90" i="222"/>
  <c r="AX343" i="222"/>
  <c r="AX433" i="212"/>
  <c r="AX205" i="211"/>
  <c r="AX468" i="213"/>
  <c r="AX316" i="208"/>
  <c r="AX274" i="208"/>
  <c r="AX44" i="215"/>
  <c r="AX107" i="218"/>
  <c r="AX311" i="218"/>
  <c r="AX246" i="222"/>
  <c r="AX497" i="222"/>
  <c r="AX41" i="222"/>
  <c r="AX387" i="212"/>
  <c r="AX496" i="207"/>
  <c r="AX104" i="217"/>
  <c r="AX304" i="209"/>
  <c r="AX427" i="218"/>
  <c r="AX483" i="222"/>
  <c r="AX370" i="212"/>
  <c r="AX358" i="212"/>
  <c r="AX239" i="207"/>
  <c r="AX74" i="209"/>
  <c r="AX276" i="209"/>
  <c r="AX518" i="209"/>
  <c r="AX210" i="224"/>
  <c r="AX307" i="224"/>
  <c r="AX216" i="219"/>
  <c r="AX509" i="220"/>
  <c r="AX223" i="220"/>
  <c r="AX226" i="220"/>
  <c r="AX179" i="220"/>
  <c r="AX361" i="209"/>
  <c r="AX211" i="209"/>
  <c r="AX431" i="209"/>
  <c r="AX227" i="209"/>
  <c r="AX499" i="209"/>
  <c r="AX265" i="209"/>
  <c r="AX308" i="209"/>
  <c r="AX392" i="209"/>
  <c r="AX462" i="209"/>
  <c r="AX428" i="209"/>
  <c r="AX146" i="209"/>
  <c r="AX480" i="209"/>
  <c r="AX445" i="209"/>
  <c r="AX454" i="209"/>
  <c r="AX274" i="209"/>
  <c r="R8" i="208"/>
  <c r="N15" i="2"/>
  <c r="AX201" i="224"/>
  <c r="AX472" i="224"/>
  <c r="AX269" i="224"/>
  <c r="AX464" i="224"/>
  <c r="AX475" i="224"/>
  <c r="AX207" i="224"/>
  <c r="AX86" i="219"/>
  <c r="AX518" i="219"/>
  <c r="AX291" i="219"/>
  <c r="AX31" i="218"/>
  <c r="AX413" i="218"/>
  <c r="AX255" i="218"/>
  <c r="AX195" i="218"/>
  <c r="AX451" i="218"/>
  <c r="AX415" i="218"/>
  <c r="AX404" i="218"/>
  <c r="AX314" i="218"/>
  <c r="AX386" i="218"/>
  <c r="AX143" i="209"/>
  <c r="R8" i="212"/>
  <c r="N19" i="2"/>
  <c r="AX414" i="220"/>
  <c r="AX98" i="220"/>
  <c r="AX275" i="220"/>
  <c r="AX451" i="220"/>
  <c r="AX244" i="220"/>
  <c r="AX73" i="220"/>
  <c r="AX137" i="220"/>
  <c r="AX359" i="220"/>
  <c r="AX474" i="220"/>
  <c r="AX125" i="220"/>
  <c r="AX349" i="220"/>
  <c r="AX162" i="220"/>
  <c r="AX267" i="220"/>
  <c r="AX489" i="220"/>
  <c r="AX374" i="220"/>
  <c r="AX340" i="220"/>
  <c r="AX297" i="220"/>
  <c r="AX495" i="220"/>
  <c r="AX460" i="220"/>
  <c r="AX310" i="220"/>
  <c r="AX289" i="220"/>
  <c r="AV8" i="221"/>
  <c r="AV2" i="221" s="1"/>
  <c r="AR28" i="2" s="1"/>
  <c r="AX291" i="221"/>
  <c r="AX495" i="214"/>
  <c r="AX121" i="216"/>
  <c r="AX154" i="209"/>
  <c r="AX345" i="218"/>
  <c r="AX219" i="222"/>
  <c r="AX442" i="222"/>
  <c r="AX298" i="212"/>
  <c r="AX509" i="209"/>
  <c r="AX173" i="218"/>
  <c r="AX335" i="222"/>
  <c r="AX53" i="222"/>
  <c r="AX434" i="212"/>
  <c r="AX404" i="207"/>
  <c r="AX324" i="207"/>
  <c r="AX110" i="205"/>
  <c r="AX465" i="220"/>
  <c r="AX358" i="220"/>
  <c r="AX142" i="220"/>
  <c r="AX78" i="209"/>
  <c r="AX513" i="209"/>
  <c r="AX196" i="209"/>
  <c r="AX356" i="209"/>
  <c r="AX224" i="209"/>
  <c r="AX183" i="209"/>
  <c r="AX374" i="209"/>
  <c r="AX479" i="209"/>
  <c r="AX350" i="209"/>
  <c r="AX189" i="209"/>
  <c r="AX27" i="209"/>
  <c r="AX421" i="209"/>
  <c r="AX427" i="224"/>
  <c r="AX25" i="224"/>
  <c r="AX479" i="224"/>
  <c r="AX444" i="224"/>
  <c r="AX64" i="224"/>
  <c r="AX259" i="224"/>
  <c r="AX299" i="224"/>
  <c r="AX270" i="224"/>
  <c r="AX218" i="224"/>
  <c r="AX473" i="219"/>
  <c r="AX196" i="219"/>
  <c r="AX208" i="219"/>
  <c r="AX34" i="219"/>
  <c r="AX80" i="219"/>
  <c r="AX429" i="219"/>
  <c r="AX183" i="219"/>
  <c r="AX405" i="219"/>
  <c r="AX510" i="218"/>
  <c r="AX327" i="218"/>
  <c r="AX408" i="218"/>
  <c r="AX85" i="218"/>
  <c r="AX431" i="218"/>
  <c r="AX513" i="218"/>
  <c r="AX328" i="218"/>
  <c r="AX313" i="218"/>
  <c r="AX458" i="220"/>
  <c r="AX507" i="220"/>
  <c r="AX387" i="220"/>
  <c r="AX400" i="220"/>
  <c r="AX321" i="220"/>
  <c r="AX382" i="220"/>
  <c r="AX122" i="220"/>
  <c r="AX431" i="220"/>
  <c r="AX426" i="220"/>
  <c r="AX263" i="220"/>
  <c r="AX199" i="220"/>
  <c r="AX481" i="220"/>
  <c r="AX415" i="220"/>
  <c r="AX291" i="220"/>
  <c r="AX409" i="220"/>
  <c r="AX144" i="220"/>
  <c r="AX201" i="220"/>
  <c r="AX146" i="220"/>
  <c r="AX448" i="220"/>
  <c r="AX348" i="220"/>
  <c r="AX392" i="220"/>
  <c r="AX42" i="221"/>
  <c r="AX395" i="221"/>
  <c r="AX36" i="221"/>
  <c r="AX107" i="221"/>
  <c r="AX254" i="221"/>
  <c r="AX182" i="221"/>
  <c r="AX169" i="221"/>
  <c r="AX440" i="221"/>
  <c r="AX467" i="221"/>
  <c r="AX406" i="221"/>
  <c r="AX238" i="221"/>
  <c r="AX74" i="221"/>
  <c r="AX60" i="221"/>
  <c r="AX508" i="221"/>
  <c r="AX390" i="221"/>
  <c r="AX405" i="221"/>
  <c r="AX398" i="221"/>
  <c r="AX81" i="214"/>
  <c r="AX342" i="214"/>
  <c r="AX136" i="214"/>
  <c r="AX255" i="214"/>
  <c r="AX231" i="214"/>
  <c r="AX193" i="214"/>
  <c r="AX446" i="214"/>
  <c r="AX208" i="214"/>
  <c r="AX111" i="214"/>
  <c r="AX303" i="214"/>
  <c r="AX374" i="214"/>
  <c r="AX401" i="214"/>
  <c r="AX327" i="214"/>
  <c r="AX262" i="214"/>
  <c r="AX191" i="214"/>
  <c r="AX46" i="214"/>
  <c r="AX26" i="214"/>
  <c r="AX117" i="214"/>
  <c r="AX430" i="209"/>
  <c r="AX341" i="209"/>
  <c r="AX120" i="224"/>
  <c r="AX388" i="219"/>
  <c r="AX483" i="218"/>
  <c r="AV8" i="209"/>
  <c r="AV2" i="209" s="1"/>
  <c r="AR16" i="2" s="1"/>
  <c r="AX63" i="222"/>
  <c r="AX465" i="212"/>
  <c r="AX262" i="207"/>
  <c r="R8" i="222"/>
  <c r="N29" i="2"/>
  <c r="AX479" i="217"/>
  <c r="AX140" i="217"/>
  <c r="AX160" i="217"/>
  <c r="AX209" i="209"/>
  <c r="AX397" i="209"/>
  <c r="AX380" i="209"/>
  <c r="AX371" i="218"/>
  <c r="AX344" i="222"/>
  <c r="AX418" i="222"/>
  <c r="AX311" i="212"/>
  <c r="AX126" i="207"/>
  <c r="AX349" i="219"/>
  <c r="AX109" i="218"/>
  <c r="AV8" i="220"/>
  <c r="AV2" i="220" s="1"/>
  <c r="AR27" i="2" s="1"/>
  <c r="AX22" i="222"/>
  <c r="AX159" i="209"/>
  <c r="AX117" i="209"/>
  <c r="AX346" i="209"/>
  <c r="AX400" i="209"/>
  <c r="AX39" i="209"/>
  <c r="AX451" i="209"/>
  <c r="AX55" i="209"/>
  <c r="AX33" i="209"/>
  <c r="AX463" i="209"/>
  <c r="AX332" i="209"/>
  <c r="AX149" i="209"/>
  <c r="AX197" i="209"/>
  <c r="AX406" i="205"/>
  <c r="AX497" i="205"/>
  <c r="AX428" i="205"/>
  <c r="AX274" i="205"/>
  <c r="AX257" i="205"/>
  <c r="AX412" i="224"/>
  <c r="AX186" i="224"/>
  <c r="AX322" i="224"/>
  <c r="AX60" i="224"/>
  <c r="AX418" i="224"/>
  <c r="AX245" i="224"/>
  <c r="AX430" i="224"/>
  <c r="AX82" i="224"/>
  <c r="AX162" i="224"/>
  <c r="AX339" i="224"/>
  <c r="AX422" i="224"/>
  <c r="AX326" i="224"/>
  <c r="AX89" i="219"/>
  <c r="AX228" i="219"/>
  <c r="AX194" i="219"/>
  <c r="AX235" i="219"/>
  <c r="AX204" i="219"/>
  <c r="AX159" i="219"/>
  <c r="AX372" i="218"/>
  <c r="AX220" i="218"/>
  <c r="AX193" i="218"/>
  <c r="AX422" i="218"/>
  <c r="AX399" i="218"/>
  <c r="AX271" i="222"/>
  <c r="AX196" i="222"/>
  <c r="AX424" i="222"/>
  <c r="AX216" i="222"/>
  <c r="AX498" i="222"/>
  <c r="AX17" i="222"/>
  <c r="AX27" i="222"/>
  <c r="AX316" i="222"/>
  <c r="AX370" i="222"/>
  <c r="AX149" i="222"/>
  <c r="AX43" i="222"/>
  <c r="AX409" i="222"/>
  <c r="AX459" i="222"/>
  <c r="AX393" i="222"/>
  <c r="AX400" i="222"/>
  <c r="AX253" i="222"/>
  <c r="AX161" i="222"/>
  <c r="AX128" i="222"/>
  <c r="AX87" i="222"/>
  <c r="AX42" i="222"/>
  <c r="AX481" i="222"/>
  <c r="AX312" i="222"/>
  <c r="AX353" i="223"/>
  <c r="AX429" i="223"/>
  <c r="AX59" i="223"/>
  <c r="AX357" i="223"/>
  <c r="AX123" i="223"/>
  <c r="AX61" i="223"/>
  <c r="AX439" i="217"/>
  <c r="AX369" i="217"/>
  <c r="AX117" i="217"/>
  <c r="AX516" i="217"/>
  <c r="AX360" i="217"/>
  <c r="AX191" i="217"/>
  <c r="AX484" i="217"/>
  <c r="AX41" i="217"/>
  <c r="AX396" i="217"/>
  <c r="AX76" i="217"/>
  <c r="AX325" i="217"/>
  <c r="AX66" i="217"/>
  <c r="AX161" i="217"/>
  <c r="AX279" i="217"/>
  <c r="AX302" i="217"/>
  <c r="AX242" i="217"/>
  <c r="AX31" i="217"/>
  <c r="AX386" i="217"/>
  <c r="AX486" i="217"/>
  <c r="AX409" i="217"/>
  <c r="AX310" i="217"/>
  <c r="AX138" i="217"/>
  <c r="AX454" i="213"/>
  <c r="AX438" i="213"/>
  <c r="AX281" i="213"/>
  <c r="AX463" i="213"/>
  <c r="AX67" i="213"/>
  <c r="AX155" i="213"/>
  <c r="AX259" i="213"/>
  <c r="AX478" i="213"/>
  <c r="AX358" i="213"/>
  <c r="AX197" i="213"/>
  <c r="AX484" i="213"/>
  <c r="AX445" i="213"/>
  <c r="AX393" i="213"/>
  <c r="AX221" i="213"/>
  <c r="AX499" i="213"/>
  <c r="AX294" i="208"/>
  <c r="AX475" i="208"/>
  <c r="AX417" i="208"/>
  <c r="AX491" i="208"/>
  <c r="AX85" i="208"/>
  <c r="AX326" i="208"/>
  <c r="AX342" i="208"/>
  <c r="AX346" i="208"/>
  <c r="AX95" i="208"/>
  <c r="AX49" i="208"/>
  <c r="AX442" i="208"/>
  <c r="AX336" i="208"/>
  <c r="AX192" i="208"/>
  <c r="AX263" i="221"/>
  <c r="AX413" i="221"/>
  <c r="AX102" i="221"/>
  <c r="AX120" i="221"/>
  <c r="AX205" i="221"/>
  <c r="AX200" i="221"/>
  <c r="AX152" i="221"/>
  <c r="AX432" i="221"/>
  <c r="AX297" i="221"/>
  <c r="AX507" i="221"/>
  <c r="AX280" i="221"/>
  <c r="AX85" i="221"/>
  <c r="AX489" i="221"/>
  <c r="AX229" i="221"/>
  <c r="AX397" i="221"/>
  <c r="AX306" i="221"/>
  <c r="AX511" i="214"/>
  <c r="AX122" i="214"/>
  <c r="AX63" i="214"/>
  <c r="AX217" i="214"/>
  <c r="AX418" i="214"/>
  <c r="AX44" i="214"/>
  <c r="AX392" i="214"/>
  <c r="AX399" i="214"/>
  <c r="AX494" i="214"/>
  <c r="AX315" i="214"/>
  <c r="AX331" i="214"/>
  <c r="AX171" i="214"/>
  <c r="AX22" i="214"/>
  <c r="AX134" i="215"/>
  <c r="AX21" i="210"/>
  <c r="AX370" i="219"/>
  <c r="AX355" i="222"/>
  <c r="AX311" i="222"/>
  <c r="AX51" i="223"/>
  <c r="AX425" i="218"/>
  <c r="AX97" i="222"/>
  <c r="AX110" i="212"/>
  <c r="AX459" i="209"/>
  <c r="AX384" i="209"/>
  <c r="AX180" i="209"/>
  <c r="AX67" i="222"/>
  <c r="AX497" i="219"/>
  <c r="AX254" i="219"/>
  <c r="AX407" i="218"/>
  <c r="AX391" i="218"/>
  <c r="AT6" i="209"/>
  <c r="AP16" i="2" s="1"/>
  <c r="AX253" i="209"/>
  <c r="AX466" i="209"/>
  <c r="AX71" i="224"/>
  <c r="AX512" i="224"/>
  <c r="AX94" i="219"/>
  <c r="AX399" i="219"/>
  <c r="AX201" i="219"/>
  <c r="AX188" i="219"/>
  <c r="U8" i="219"/>
  <c r="U2" i="219" s="1"/>
  <c r="Q26" i="2" s="1"/>
  <c r="AX94" i="218"/>
  <c r="AX364" i="218"/>
  <c r="AX218" i="218"/>
  <c r="AX32" i="215"/>
  <c r="AX302" i="222"/>
  <c r="AX258" i="222"/>
  <c r="AX503" i="222"/>
  <c r="AX40" i="222"/>
  <c r="AX375" i="222"/>
  <c r="AX407" i="222"/>
  <c r="AX247" i="222"/>
  <c r="AX106" i="222"/>
  <c r="AX476" i="222"/>
  <c r="AX428" i="222"/>
  <c r="AX494" i="222"/>
  <c r="AX296" i="222"/>
  <c r="AX275" i="222"/>
  <c r="AX81" i="222"/>
  <c r="AX208" i="222"/>
  <c r="AX77" i="222"/>
  <c r="AX457" i="222"/>
  <c r="AX449" i="222"/>
  <c r="U8" i="212"/>
  <c r="U2" i="212" s="1"/>
  <c r="Q19" i="2" s="1"/>
  <c r="AX305" i="212"/>
  <c r="AX319" i="212"/>
  <c r="AX177" i="212"/>
  <c r="AX495" i="212"/>
  <c r="AX318" i="212"/>
  <c r="AX55" i="212"/>
  <c r="AX494" i="212"/>
  <c r="AX162" i="212"/>
  <c r="AX482" i="212"/>
  <c r="AX282" i="212"/>
  <c r="AX116" i="212"/>
  <c r="AX156" i="212"/>
  <c r="AX296" i="207"/>
  <c r="AX132" i="207"/>
  <c r="AX205" i="207"/>
  <c r="AX161" i="207"/>
  <c r="AX184" i="207"/>
  <c r="AX355" i="207"/>
  <c r="AX102" i="223"/>
  <c r="AX134" i="223"/>
  <c r="AX443" i="217"/>
  <c r="AX201" i="217"/>
  <c r="AX89" i="217"/>
  <c r="AX167" i="217"/>
  <c r="AX483" i="217"/>
  <c r="AX329" i="217"/>
  <c r="AX186" i="217"/>
  <c r="AX54" i="217"/>
  <c r="AX345" i="217"/>
  <c r="AX125" i="217"/>
  <c r="AX222" i="217"/>
  <c r="AX197" i="217"/>
  <c r="AX297" i="217"/>
  <c r="AX241" i="217"/>
  <c r="AX282" i="217"/>
  <c r="AX306" i="217"/>
  <c r="AX88" i="217"/>
  <c r="AX124" i="217"/>
  <c r="AX477" i="217"/>
  <c r="AX353" i="217"/>
  <c r="AX203" i="217"/>
  <c r="AX221" i="217"/>
  <c r="AX316" i="211"/>
  <c r="AX41" i="211"/>
  <c r="AX421" i="211"/>
  <c r="AX364" i="211"/>
  <c r="AX424" i="211"/>
  <c r="AX383" i="211"/>
  <c r="AX293" i="211"/>
  <c r="AX24" i="223"/>
  <c r="AX65" i="223"/>
  <c r="AX270" i="213"/>
  <c r="AX73" i="213"/>
  <c r="AX401" i="213"/>
  <c r="AX190" i="213"/>
  <c r="AX27" i="213"/>
  <c r="AX332" i="213"/>
  <c r="AX30" i="213"/>
  <c r="AX340" i="213"/>
  <c r="AX261" i="213"/>
  <c r="AX162" i="213"/>
  <c r="AX443" i="213"/>
  <c r="AX309" i="213"/>
  <c r="AX312" i="213"/>
  <c r="AX59" i="213"/>
  <c r="AX492" i="213"/>
  <c r="AX429" i="213"/>
  <c r="AX384" i="213"/>
  <c r="AX295" i="213"/>
  <c r="AX472" i="208"/>
  <c r="AX464" i="208"/>
  <c r="AX83" i="208"/>
  <c r="AX476" i="208"/>
  <c r="AX75" i="208"/>
  <c r="AX514" i="208"/>
  <c r="AX277" i="208"/>
  <c r="AX378" i="208"/>
  <c r="AX269" i="208"/>
  <c r="AX91" i="208"/>
  <c r="AX183" i="208"/>
  <c r="AX350" i="208"/>
  <c r="AX270" i="221"/>
  <c r="AX307" i="221"/>
  <c r="AX275" i="221"/>
  <c r="AX279" i="221"/>
  <c r="AX294" i="221"/>
  <c r="AX191" i="221"/>
  <c r="AX499" i="221"/>
  <c r="AX145" i="221"/>
  <c r="AX35" i="221"/>
  <c r="AX466" i="221"/>
  <c r="AX345" i="221"/>
  <c r="AX242" i="221"/>
  <c r="AX369" i="221"/>
  <c r="AX488" i="221"/>
  <c r="AX196" i="214"/>
  <c r="AX149" i="214"/>
  <c r="AX415" i="214"/>
  <c r="AX199" i="214"/>
  <c r="AX282" i="214"/>
  <c r="AX165" i="214"/>
  <c r="AX298" i="214"/>
  <c r="AX420" i="214"/>
  <c r="AX413" i="214"/>
  <c r="AX88" i="214"/>
  <c r="AX244" i="214"/>
  <c r="AX440" i="214"/>
  <c r="AX463" i="214"/>
  <c r="AX321" i="214"/>
  <c r="AX109" i="214"/>
  <c r="AX86" i="214"/>
  <c r="AX75" i="219"/>
  <c r="AX378" i="222"/>
  <c r="AX70" i="222"/>
  <c r="AX466" i="212"/>
  <c r="AX437" i="207"/>
  <c r="AX50" i="207"/>
  <c r="AX305" i="224"/>
  <c r="AX387" i="219"/>
  <c r="AX403" i="218"/>
  <c r="AX312" i="209"/>
  <c r="AX468" i="219"/>
  <c r="AX137" i="218"/>
  <c r="AX514" i="209"/>
  <c r="AX53" i="209"/>
  <c r="AX319" i="209"/>
  <c r="AX477" i="209"/>
  <c r="AX148" i="209"/>
  <c r="AX474" i="209"/>
  <c r="AX126" i="209"/>
  <c r="AX447" i="209"/>
  <c r="AX137" i="209"/>
  <c r="AX442" i="209"/>
  <c r="AX365" i="209"/>
  <c r="AX191" i="209"/>
  <c r="AX36" i="209"/>
  <c r="AX56" i="205"/>
  <c r="AX214" i="205"/>
  <c r="AX463" i="205"/>
  <c r="R8" i="207"/>
  <c r="N14" i="2"/>
  <c r="AX227" i="224"/>
  <c r="AX208" i="224"/>
  <c r="AX126" i="224"/>
  <c r="AX468" i="224"/>
  <c r="AX514" i="224"/>
  <c r="AX396" i="224"/>
  <c r="AX307" i="219"/>
  <c r="AX49" i="219"/>
  <c r="AX149" i="219"/>
  <c r="AX280" i="219"/>
  <c r="AX335" i="219"/>
  <c r="AX455" i="219"/>
  <c r="AX110" i="218"/>
  <c r="AX448" i="218"/>
  <c r="AX192" i="218"/>
  <c r="AX145" i="218"/>
  <c r="AX332" i="218"/>
  <c r="AX404" i="223"/>
  <c r="AX229" i="223"/>
  <c r="AX75" i="223"/>
  <c r="AV12" i="219"/>
  <c r="AV8" i="219" s="1"/>
  <c r="AV2" i="219" s="1"/>
  <c r="AR26" i="2" s="1"/>
  <c r="AT6" i="219"/>
  <c r="AP26" i="2" s="1"/>
  <c r="AX91" i="217"/>
  <c r="AX500" i="217"/>
  <c r="AX190" i="217"/>
  <c r="AX298" i="217"/>
  <c r="AX438" i="217"/>
  <c r="AX340" i="217"/>
  <c r="AX244" i="217"/>
  <c r="AX437" i="217"/>
  <c r="AX231" i="217"/>
  <c r="AX355" i="217"/>
  <c r="AX69" i="217"/>
  <c r="AX378" i="217"/>
  <c r="AX64" i="217"/>
  <c r="AX285" i="217"/>
  <c r="AX341" i="217"/>
  <c r="AX245" i="217"/>
  <c r="AX202" i="217"/>
  <c r="AX154" i="217"/>
  <c r="AX27" i="217"/>
  <c r="AX450" i="217"/>
  <c r="AX426" i="217"/>
  <c r="AX292" i="217"/>
  <c r="AX403" i="217"/>
  <c r="AX271" i="211"/>
  <c r="AX322" i="211"/>
  <c r="AX210" i="211"/>
  <c r="AX513" i="211"/>
  <c r="AX208" i="211"/>
  <c r="AX18" i="211"/>
  <c r="AX355" i="211"/>
  <c r="AX229" i="211"/>
  <c r="AX37" i="211"/>
  <c r="AX370" i="211"/>
  <c r="AX56" i="223"/>
  <c r="AX178" i="213"/>
  <c r="AX15" i="213"/>
  <c r="AX16" i="213"/>
  <c r="AX394" i="213"/>
  <c r="AX225" i="213"/>
  <c r="AX91" i="213"/>
  <c r="AX152" i="213"/>
  <c r="AX446" i="213"/>
  <c r="AX502" i="213"/>
  <c r="AX226" i="213"/>
  <c r="AX153" i="213"/>
  <c r="AX143" i="213"/>
  <c r="AX491" i="213"/>
  <c r="AX471" i="213"/>
  <c r="AX449" i="213"/>
  <c r="AX373" i="213"/>
  <c r="AX373" i="208"/>
  <c r="AX229" i="208"/>
  <c r="AX122" i="208"/>
  <c r="AX315" i="208"/>
  <c r="AX502" i="208"/>
  <c r="AX15" i="208"/>
  <c r="AX216" i="208"/>
  <c r="AX234" i="208"/>
  <c r="AX169" i="208"/>
  <c r="AX488" i="208"/>
  <c r="AX341" i="208"/>
  <c r="AV12" i="207"/>
  <c r="AV8" i="207" s="1"/>
  <c r="AV2" i="207" s="1"/>
  <c r="AR14" i="2" s="1"/>
  <c r="AT6" i="207"/>
  <c r="AP14" i="2" s="1"/>
  <c r="AX274" i="221"/>
  <c r="AX319" i="221"/>
  <c r="AX245" i="221"/>
  <c r="AX25" i="221"/>
  <c r="AX471" i="221"/>
  <c r="AX23" i="221"/>
  <c r="AX449" i="221"/>
  <c r="AX456" i="221"/>
  <c r="AX401" i="221"/>
  <c r="AX261" i="214"/>
  <c r="AX371" i="214"/>
  <c r="AX213" i="214"/>
  <c r="AX170" i="214"/>
  <c r="AX235" i="214"/>
  <c r="AX387" i="214"/>
  <c r="AX465" i="214"/>
  <c r="AX91" i="214"/>
  <c r="AX330" i="214"/>
  <c r="AX437" i="214"/>
  <c r="AX417" i="214"/>
  <c r="AX404" i="214"/>
  <c r="AX381" i="214"/>
  <c r="AX219" i="214"/>
  <c r="AX159" i="214"/>
  <c r="AX200" i="215"/>
  <c r="AX364" i="210"/>
  <c r="AX497" i="209"/>
  <c r="AX315" i="224"/>
  <c r="AX397" i="218"/>
  <c r="AX185" i="222"/>
  <c r="AX310" i="222"/>
  <c r="AX499" i="212"/>
  <c r="AX155" i="212"/>
  <c r="AX421" i="217"/>
  <c r="AX400" i="219"/>
  <c r="AX320" i="222"/>
  <c r="AX269" i="212"/>
  <c r="AX288" i="207"/>
  <c r="AX328" i="223"/>
  <c r="AX106" i="224"/>
  <c r="AX332" i="224"/>
  <c r="AX342" i="224"/>
  <c r="AX127" i="209"/>
  <c r="AX241" i="209"/>
  <c r="AX174" i="209"/>
  <c r="AX182" i="209"/>
  <c r="AX293" i="209"/>
  <c r="AX219" i="209"/>
  <c r="AX512" i="209"/>
  <c r="AX58" i="205"/>
  <c r="AX261" i="224"/>
  <c r="AX435" i="224"/>
  <c r="AX344" i="224"/>
  <c r="AX359" i="224"/>
  <c r="AX100" i="219"/>
  <c r="AX507" i="219"/>
  <c r="AX52" i="219"/>
  <c r="AX380" i="219"/>
  <c r="AX304" i="219"/>
  <c r="AX413" i="219"/>
  <c r="AX108" i="218"/>
  <c r="AX203" i="218"/>
  <c r="AX500" i="218"/>
  <c r="AX176" i="218"/>
  <c r="AX162" i="218"/>
  <c r="AX454" i="218"/>
  <c r="AX386" i="222"/>
  <c r="AX328" i="222"/>
  <c r="AX383" i="222"/>
  <c r="AX248" i="222"/>
  <c r="AX329" i="222"/>
  <c r="AX66" i="222"/>
  <c r="AX496" i="222"/>
  <c r="AX423" i="222"/>
  <c r="AX363" i="222"/>
  <c r="AX177" i="222"/>
  <c r="AX108" i="219"/>
  <c r="AX213" i="223"/>
  <c r="AX47" i="223"/>
  <c r="AX454" i="223"/>
  <c r="AX365" i="217"/>
  <c r="AX224" i="217"/>
  <c r="AX304" i="217"/>
  <c r="AX520" i="217"/>
  <c r="AX75" i="217"/>
  <c r="AX498" i="217"/>
  <c r="AX312" i="217"/>
  <c r="AX114" i="217"/>
  <c r="AX155" i="217"/>
  <c r="AX374" i="217"/>
  <c r="AX163" i="217"/>
  <c r="AX367" i="217"/>
  <c r="AX53" i="217"/>
  <c r="AX237" i="217"/>
  <c r="AX375" i="217"/>
  <c r="AX344" i="217"/>
  <c r="AX278" i="217"/>
  <c r="AX156" i="217"/>
  <c r="AX34" i="217"/>
  <c r="AX105" i="217"/>
  <c r="AX406" i="217"/>
  <c r="AX349" i="217"/>
  <c r="AX305" i="217"/>
  <c r="AX115" i="211"/>
  <c r="AX61" i="211"/>
  <c r="AX104" i="211"/>
  <c r="AX451" i="211"/>
  <c r="AX142" i="211"/>
  <c r="AX260" i="211"/>
  <c r="AX240" i="211"/>
  <c r="AX373" i="211"/>
  <c r="AX323" i="211"/>
  <c r="AX132" i="211"/>
  <c r="AX262" i="211"/>
  <c r="AX119" i="213"/>
  <c r="AX442" i="213"/>
  <c r="AX346" i="213"/>
  <c r="AX347" i="213"/>
  <c r="AX132" i="213"/>
  <c r="AX104" i="213"/>
  <c r="AX85" i="213"/>
  <c r="AX486" i="213"/>
  <c r="AX322" i="213"/>
  <c r="AX310" i="213"/>
  <c r="AX238" i="213"/>
  <c r="AX482" i="213"/>
  <c r="AX128" i="213"/>
  <c r="AX496" i="213"/>
  <c r="AX433" i="213"/>
  <c r="AX349" i="213"/>
  <c r="AX367" i="213"/>
  <c r="AT6" i="211"/>
  <c r="AP18" i="2" s="1"/>
  <c r="AV12" i="211"/>
  <c r="AV8" i="211" s="1"/>
  <c r="AV2" i="211" s="1"/>
  <c r="AR18" i="2" s="1"/>
  <c r="AX211" i="208"/>
  <c r="AX21" i="208"/>
  <c r="AX405" i="208"/>
  <c r="AX153" i="208"/>
  <c r="AX511" i="208"/>
  <c r="AX210" i="208"/>
  <c r="AX40" i="208"/>
  <c r="AX293" i="208"/>
  <c r="AX347" i="208"/>
  <c r="AX356" i="208"/>
  <c r="AX37" i="208"/>
  <c r="AX237" i="208"/>
  <c r="AX88" i="208"/>
  <c r="AX212" i="222"/>
  <c r="AX461" i="215"/>
  <c r="AX474" i="215"/>
  <c r="AX122" i="219"/>
  <c r="AX179" i="222"/>
  <c r="AX330" i="222"/>
  <c r="AX338" i="222"/>
  <c r="AX323" i="207"/>
  <c r="AX122" i="213"/>
  <c r="AX175" i="213"/>
  <c r="AX456" i="208"/>
  <c r="AX417" i="209"/>
  <c r="AX272" i="224"/>
  <c r="AX208" i="218"/>
  <c r="AX170" i="222"/>
  <c r="AX34" i="207"/>
  <c r="AX444" i="207"/>
  <c r="AX212" i="217"/>
  <c r="AX323" i="217"/>
  <c r="U8" i="224"/>
  <c r="U2" i="224" s="1"/>
  <c r="Q31" i="2" s="1"/>
  <c r="AX306" i="218"/>
  <c r="AX112" i="222"/>
  <c r="AX366" i="222"/>
  <c r="AX350" i="222"/>
  <c r="AX345" i="207"/>
  <c r="AX187" i="207"/>
  <c r="AX297" i="223"/>
  <c r="AX473" i="209"/>
  <c r="AX348" i="224"/>
  <c r="AX414" i="219"/>
  <c r="AX401" i="218"/>
  <c r="R8" i="220"/>
  <c r="N27" i="2"/>
  <c r="AX320" i="220"/>
  <c r="AX461" i="209"/>
  <c r="AX378" i="224"/>
  <c r="AT6" i="217"/>
  <c r="AP24" i="2" s="1"/>
  <c r="AV12" i="217"/>
  <c r="AV8" i="217" s="1"/>
  <c r="AV2" i="217" s="1"/>
  <c r="AR24" i="2" s="1"/>
  <c r="AX399" i="209"/>
  <c r="AX287" i="209"/>
  <c r="AX44" i="205"/>
  <c r="AX359" i="205"/>
  <c r="AX185" i="205"/>
  <c r="AX394" i="224"/>
  <c r="AX251" i="224"/>
  <c r="AX426" i="224"/>
  <c r="AX18" i="217"/>
  <c r="AX331" i="209"/>
  <c r="AX236" i="209"/>
  <c r="AX336" i="209"/>
  <c r="AX416" i="209"/>
  <c r="AX272" i="209"/>
  <c r="AX446" i="209"/>
  <c r="AX100" i="209"/>
  <c r="AX190" i="209"/>
  <c r="AX201" i="209"/>
  <c r="AX136" i="209"/>
  <c r="AX133" i="209"/>
  <c r="AX486" i="209"/>
  <c r="AX367" i="209"/>
  <c r="AX294" i="209"/>
  <c r="AX519" i="209"/>
  <c r="U8" i="205"/>
  <c r="U2" i="205" s="1"/>
  <c r="Q13" i="2" s="1"/>
  <c r="AX168" i="205"/>
  <c r="AX511" i="205"/>
  <c r="AX195" i="205"/>
  <c r="AX315" i="205"/>
  <c r="AX308" i="205"/>
  <c r="AX252" i="224"/>
  <c r="AX132" i="224"/>
  <c r="AX354" i="224"/>
  <c r="AX203" i="224"/>
  <c r="AX312" i="224"/>
  <c r="AX410" i="224"/>
  <c r="AX281" i="224"/>
  <c r="AX137" i="222"/>
  <c r="AX46" i="219"/>
  <c r="AX337" i="219"/>
  <c r="AX340" i="219"/>
  <c r="AX109" i="219"/>
  <c r="AX233" i="219"/>
  <c r="AX252" i="218"/>
  <c r="AX362" i="218"/>
  <c r="AX206" i="218"/>
  <c r="AX166" i="218"/>
  <c r="AX52" i="218"/>
  <c r="AX340" i="218"/>
  <c r="AX260" i="218"/>
  <c r="AX142" i="218"/>
  <c r="AX414" i="218"/>
  <c r="AX154" i="218"/>
  <c r="AX141" i="218"/>
  <c r="AX174" i="220"/>
  <c r="AX469" i="220"/>
  <c r="AX479" i="220"/>
  <c r="AX253" i="220"/>
  <c r="AX141" i="220"/>
  <c r="AX60" i="220"/>
  <c r="AX246" i="220"/>
  <c r="AX167" i="220"/>
  <c r="AX422" i="220"/>
  <c r="AX132" i="220"/>
  <c r="AX501" i="220"/>
  <c r="AX274" i="220"/>
  <c r="AX105" i="220"/>
  <c r="AX429" i="220"/>
  <c r="AX401" i="220"/>
  <c r="AX239" i="220"/>
  <c r="AX205" i="220"/>
  <c r="AX99" i="220"/>
  <c r="AX439" i="220"/>
  <c r="AX390" i="220"/>
  <c r="AX339" i="211"/>
  <c r="AX438" i="211"/>
  <c r="AX414" i="211"/>
  <c r="AX399" i="211"/>
  <c r="AX267" i="211"/>
  <c r="AX478" i="211"/>
  <c r="AX450" i="211"/>
  <c r="AX257" i="211"/>
  <c r="AX244" i="211"/>
  <c r="AX47" i="211"/>
  <c r="AX332" i="211"/>
  <c r="AX361" i="211"/>
  <c r="AX183" i="211"/>
  <c r="AX507" i="224"/>
  <c r="AX390" i="222"/>
  <c r="AX279" i="222"/>
  <c r="AX465" i="222"/>
  <c r="AX210" i="215"/>
  <c r="AX260" i="224"/>
  <c r="AX359" i="222"/>
  <c r="AX152" i="222"/>
  <c r="AX234" i="207"/>
  <c r="AX472" i="211"/>
  <c r="AX290" i="221"/>
  <c r="AX48" i="209"/>
  <c r="AX184" i="222"/>
  <c r="AX304" i="222"/>
  <c r="R8" i="213"/>
  <c r="N20" i="2"/>
  <c r="AX15" i="217"/>
  <c r="AX121" i="222"/>
  <c r="AX240" i="222"/>
  <c r="AX363" i="223"/>
  <c r="AX170" i="209"/>
  <c r="AX102" i="224"/>
  <c r="AX40" i="220"/>
  <c r="AX111" i="209"/>
  <c r="AX433" i="209"/>
  <c r="AX13" i="209"/>
  <c r="AX94" i="209"/>
  <c r="AX515" i="209"/>
  <c r="R8" i="223"/>
  <c r="N30" i="2"/>
  <c r="AX59" i="209"/>
  <c r="AX517" i="209"/>
  <c r="AX153" i="209"/>
  <c r="AX388" i="205"/>
  <c r="AX213" i="224"/>
  <c r="AX311" i="224"/>
  <c r="AX153" i="224"/>
  <c r="AX398" i="224"/>
  <c r="AX70" i="209"/>
  <c r="U8" i="209"/>
  <c r="U2" i="209" s="1"/>
  <c r="Q16" i="2" s="1"/>
  <c r="AX12" i="209"/>
  <c r="AX413" i="209"/>
  <c r="AX435" i="209"/>
  <c r="AX86" i="209"/>
  <c r="AX83" i="209"/>
  <c r="AX324" i="209"/>
  <c r="AX231" i="209"/>
  <c r="AX120" i="209"/>
  <c r="AX320" i="209"/>
  <c r="AX279" i="209"/>
  <c r="AX202" i="209"/>
  <c r="AX291" i="209"/>
  <c r="AX57" i="209"/>
  <c r="AX398" i="209"/>
  <c r="AX251" i="205"/>
  <c r="AX360" i="205"/>
  <c r="AX339" i="205"/>
  <c r="AX23" i="205"/>
  <c r="AX382" i="224"/>
  <c r="AX75" i="224"/>
  <c r="AX131" i="224"/>
  <c r="AX483" i="224"/>
  <c r="AX389" i="224"/>
  <c r="AV12" i="222"/>
  <c r="AT6" i="222"/>
  <c r="AP29" i="2" s="1"/>
  <c r="AX42" i="219"/>
  <c r="AX158" i="219"/>
  <c r="AX213" i="219"/>
  <c r="AX520" i="219"/>
  <c r="AX237" i="219"/>
  <c r="AX480" i="219"/>
  <c r="AX180" i="218"/>
  <c r="AX54" i="218"/>
  <c r="AX280" i="218"/>
  <c r="AX506" i="218"/>
  <c r="AX353" i="218"/>
  <c r="AX225" i="218"/>
  <c r="AX188" i="218"/>
  <c r="AX29" i="218"/>
  <c r="AX12" i="215"/>
  <c r="AV8" i="215"/>
  <c r="AV2" i="215" s="1"/>
  <c r="AR22" i="2" s="1"/>
  <c r="AX384" i="222"/>
  <c r="AX398" i="222"/>
  <c r="AX111" i="222"/>
  <c r="AX454" i="222"/>
  <c r="AX332" i="222"/>
  <c r="AX119" i="222"/>
  <c r="AX255" i="222"/>
  <c r="AX138" i="222"/>
  <c r="AX166" i="222"/>
  <c r="AX415" i="222"/>
  <c r="AX262" i="222"/>
  <c r="AX129" i="222"/>
  <c r="AX133" i="222"/>
  <c r="AX499" i="222"/>
  <c r="AX422" i="222"/>
  <c r="AX284" i="222"/>
  <c r="AX261" i="222"/>
  <c r="AX282" i="222"/>
  <c r="AX286" i="222"/>
  <c r="AX139" i="222"/>
  <c r="AX73" i="222"/>
  <c r="AX461" i="222"/>
  <c r="AX516" i="222"/>
  <c r="AX474" i="212"/>
  <c r="AX309" i="212"/>
  <c r="AX416" i="212"/>
  <c r="AX307" i="212"/>
  <c r="AX139" i="212"/>
  <c r="AX36" i="212"/>
  <c r="AX393" i="212"/>
  <c r="AX178" i="212"/>
  <c r="AX468" i="212"/>
  <c r="AX295" i="212"/>
  <c r="AX194" i="212"/>
  <c r="AX511" i="212"/>
  <c r="AX452" i="212"/>
  <c r="AX241" i="212"/>
  <c r="AX188" i="212"/>
  <c r="AX167" i="212"/>
  <c r="AX121" i="212"/>
  <c r="AX513" i="212"/>
  <c r="AX376" i="212"/>
  <c r="AX285" i="212"/>
  <c r="AX191" i="212"/>
  <c r="AX218" i="212"/>
  <c r="AX171" i="212"/>
  <c r="AX50" i="212"/>
  <c r="AX295" i="207"/>
  <c r="AX248" i="207"/>
  <c r="AX109" i="207"/>
  <c r="AX236" i="207"/>
  <c r="AX445" i="207"/>
  <c r="AX163" i="207"/>
  <c r="AX364" i="207"/>
  <c r="AX514" i="207"/>
  <c r="AX278" i="207"/>
  <c r="AX152" i="207"/>
  <c r="AX47" i="207"/>
  <c r="AX35" i="207"/>
  <c r="AX23" i="207"/>
  <c r="AX272" i="220"/>
  <c r="AX207" i="220"/>
  <c r="AX421" i="220"/>
  <c r="AX463" i="220"/>
  <c r="AX477" i="220"/>
  <c r="AX373" i="220"/>
  <c r="AX218" i="220"/>
  <c r="AX41" i="220"/>
  <c r="AX182" i="220"/>
  <c r="AX515" i="220"/>
  <c r="AX364" i="220"/>
  <c r="AX243" i="220"/>
  <c r="AX210" i="220"/>
  <c r="AX103" i="220"/>
  <c r="AX386" i="220"/>
  <c r="AX447" i="220"/>
  <c r="AT6" i="215"/>
  <c r="AP22" i="2" s="1"/>
  <c r="AX250" i="223"/>
  <c r="AX145" i="223"/>
  <c r="AX245" i="223"/>
  <c r="AX159" i="223"/>
  <c r="AX231" i="223"/>
  <c r="AX72" i="223"/>
  <c r="AX186" i="223"/>
  <c r="AX326" i="223"/>
  <c r="AX44" i="223"/>
  <c r="AX80" i="223"/>
  <c r="AX412" i="223"/>
  <c r="AX244" i="223"/>
  <c r="AX260" i="223"/>
  <c r="AX185" i="217"/>
  <c r="AX372" i="217"/>
  <c r="AX506" i="217"/>
  <c r="AX162" i="217"/>
  <c r="AX299" i="217"/>
  <c r="AX169" i="217"/>
  <c r="AX101" i="217"/>
  <c r="AX225" i="217"/>
  <c r="AX411" i="217"/>
  <c r="AX518" i="217"/>
  <c r="AX272" i="217"/>
  <c r="AX519" i="217"/>
  <c r="AX275" i="217"/>
  <c r="AX371" i="217"/>
  <c r="AX43" i="217"/>
  <c r="AX102" i="217"/>
  <c r="AX420" i="217"/>
  <c r="AX509" i="217"/>
  <c r="AX392" i="217"/>
  <c r="AX257" i="217"/>
  <c r="AX330" i="217"/>
  <c r="AX38" i="217"/>
  <c r="AX83" i="217"/>
  <c r="AX497" i="217"/>
  <c r="AX139" i="211"/>
  <c r="AX64" i="211"/>
  <c r="AX57" i="211"/>
  <c r="AX40" i="211"/>
  <c r="AX311" i="211"/>
  <c r="AX83" i="211"/>
  <c r="AX362" i="211"/>
  <c r="AX200" i="211"/>
  <c r="AX166" i="211"/>
  <c r="AX446" i="211"/>
  <c r="AX445" i="211"/>
  <c r="AX308" i="211"/>
  <c r="AX19" i="211"/>
  <c r="AX455" i="211"/>
  <c r="AX328" i="211"/>
  <c r="AX258" i="211"/>
  <c r="AX151" i="211"/>
  <c r="AX65" i="211"/>
  <c r="AX48" i="213"/>
  <c r="AX174" i="213"/>
  <c r="AX234" i="213"/>
  <c r="AX377" i="213"/>
  <c r="AX406" i="213"/>
  <c r="AX325" i="213"/>
  <c r="AX515" i="213"/>
  <c r="AX176" i="213"/>
  <c r="AX186" i="213"/>
  <c r="AX83" i="213"/>
  <c r="AX97" i="213"/>
  <c r="AX428" i="213"/>
  <c r="AX494" i="213"/>
  <c r="AX336" i="213"/>
  <c r="AX381" i="213"/>
  <c r="AX213" i="213"/>
  <c r="AX140" i="213"/>
  <c r="AX41" i="213"/>
  <c r="AX485" i="213"/>
  <c r="AX425" i="213"/>
  <c r="AX380" i="213"/>
  <c r="AX341" i="213"/>
  <c r="AX285" i="213"/>
  <c r="AX511" i="213"/>
  <c r="AX446" i="208"/>
  <c r="AX503" i="208"/>
  <c r="AX97" i="208"/>
  <c r="AX230" i="208"/>
  <c r="AX494" i="208"/>
  <c r="AX345" i="208"/>
  <c r="AX443" i="208"/>
  <c r="AX440" i="208"/>
  <c r="AX291" i="208"/>
  <c r="AX463" i="208"/>
  <c r="AX114" i="208"/>
  <c r="AX193" i="208"/>
  <c r="AX167" i="208"/>
  <c r="AX231" i="208"/>
  <c r="AX375" i="208"/>
  <c r="AX251" i="208"/>
  <c r="AX20" i="208"/>
  <c r="AX140" i="208"/>
  <c r="AX466" i="208"/>
  <c r="AX272" i="208"/>
  <c r="AX349" i="208"/>
  <c r="AX56" i="208"/>
  <c r="AX158" i="208"/>
  <c r="AX425" i="208"/>
  <c r="AX49" i="221"/>
  <c r="AX404" i="221"/>
  <c r="AX185" i="221"/>
  <c r="AX58" i="221"/>
  <c r="AX16" i="221"/>
  <c r="AX352" i="221"/>
  <c r="AX13" i="221"/>
  <c r="AX435" i="221"/>
  <c r="AX332" i="221"/>
  <c r="AX206" i="221"/>
  <c r="AX68" i="221"/>
  <c r="AX376" i="221"/>
  <c r="AX140" i="221"/>
  <c r="AX416" i="221"/>
  <c r="AX498" i="221"/>
  <c r="AX426" i="221"/>
  <c r="AX276" i="221"/>
  <c r="AX161" i="221"/>
  <c r="AX156" i="221"/>
  <c r="AX108" i="221"/>
  <c r="AX421" i="221"/>
  <c r="AX299" i="221"/>
  <c r="AX302" i="221"/>
  <c r="AX255" i="221"/>
  <c r="AX139" i="214"/>
  <c r="AX134" i="214"/>
  <c r="AX411" i="214"/>
  <c r="AX312" i="214"/>
  <c r="AX354" i="214"/>
  <c r="AX17" i="214"/>
  <c r="AX369" i="214"/>
  <c r="AX496" i="214"/>
  <c r="AX154" i="214"/>
  <c r="AX505" i="214"/>
  <c r="AX168" i="214"/>
  <c r="AX395" i="214"/>
  <c r="AX67" i="214"/>
  <c r="AX206" i="214"/>
  <c r="AX115" i="214"/>
  <c r="AX251" i="214"/>
  <c r="AX379" i="214"/>
  <c r="AX314" i="214"/>
  <c r="AX258" i="214"/>
  <c r="AX274" i="214"/>
  <c r="AX210" i="214"/>
  <c r="AX182" i="214"/>
  <c r="AX80" i="214"/>
  <c r="AX514" i="214"/>
  <c r="AX75" i="222"/>
  <c r="AX245" i="222"/>
  <c r="AX299" i="222"/>
  <c r="AX479" i="222"/>
  <c r="AX108" i="222"/>
  <c r="AX144" i="222"/>
  <c r="AX451" i="222"/>
  <c r="AX397" i="222"/>
  <c r="AX333" i="222"/>
  <c r="AX102" i="222"/>
  <c r="AX472" i="222"/>
  <c r="AX233" i="222"/>
  <c r="AX134" i="222"/>
  <c r="AX107" i="222"/>
  <c r="AX518" i="222"/>
  <c r="AX406" i="222"/>
  <c r="AX430" i="222"/>
  <c r="AX342" i="222"/>
  <c r="AX340" i="222"/>
  <c r="AX315" i="222"/>
  <c r="AX93" i="222"/>
  <c r="AX223" i="222"/>
  <c r="AX373" i="212"/>
  <c r="AX184" i="212"/>
  <c r="AX98" i="212"/>
  <c r="AX258" i="212"/>
  <c r="AX243" i="212"/>
  <c r="AX108" i="212"/>
  <c r="AX287" i="212"/>
  <c r="AX87" i="212"/>
  <c r="AX330" i="212"/>
  <c r="AX59" i="212"/>
  <c r="AX490" i="212"/>
  <c r="AX331" i="212"/>
  <c r="AX60" i="212"/>
  <c r="AX415" i="212"/>
  <c r="AX270" i="212"/>
  <c r="AX244" i="212"/>
  <c r="AX170" i="212"/>
  <c r="AX284" i="212"/>
  <c r="AX461" i="212"/>
  <c r="AX426" i="212"/>
  <c r="AX288" i="212"/>
  <c r="AX293" i="212"/>
  <c r="AX222" i="212"/>
  <c r="R8" i="211"/>
  <c r="N18" i="2"/>
  <c r="AX395" i="207"/>
  <c r="AX252" i="207"/>
  <c r="AX71" i="207"/>
  <c r="AX361" i="207"/>
  <c r="AX271" i="207"/>
  <c r="AX346" i="207"/>
  <c r="AX298" i="207"/>
  <c r="AX301" i="207"/>
  <c r="AX32" i="207"/>
  <c r="AX353" i="207"/>
  <c r="AX281" i="207"/>
  <c r="AX268" i="207"/>
  <c r="AX451" i="207"/>
  <c r="AX493" i="207"/>
  <c r="AX421" i="207"/>
  <c r="AX322" i="220"/>
  <c r="AX235" i="220"/>
  <c r="AX241" i="220"/>
  <c r="AX42" i="220"/>
  <c r="AX517" i="220"/>
  <c r="AX237" i="220"/>
  <c r="AX435" i="220"/>
  <c r="AX250" i="220"/>
  <c r="AX353" i="220"/>
  <c r="AX319" i="220"/>
  <c r="AX191" i="220"/>
  <c r="AX57" i="220"/>
  <c r="AX157" i="220"/>
  <c r="AX519" i="220"/>
  <c r="AX407" i="220"/>
  <c r="AX347" i="220"/>
  <c r="AX252" i="220"/>
  <c r="AX211" i="220"/>
  <c r="AX379" i="223"/>
  <c r="AX495" i="223"/>
  <c r="AX303" i="223"/>
  <c r="AX132" i="223"/>
  <c r="AX488" i="223"/>
  <c r="AX117" i="223"/>
  <c r="AX243" i="223"/>
  <c r="AX474" i="223"/>
  <c r="AX139" i="223"/>
  <c r="AX508" i="223"/>
  <c r="AX26" i="223"/>
  <c r="AX214" i="223"/>
  <c r="AX514" i="223"/>
  <c r="AX326" i="217"/>
  <c r="AX352" i="217"/>
  <c r="AX200" i="217"/>
  <c r="AX512" i="217"/>
  <c r="AX126" i="217"/>
  <c r="AX472" i="217"/>
  <c r="AX354" i="217"/>
  <c r="AX384" i="217"/>
  <c r="AX46" i="217"/>
  <c r="AX141" i="217"/>
  <c r="AX441" i="217"/>
  <c r="AX216" i="217"/>
  <c r="AX456" i="217"/>
  <c r="AX40" i="217"/>
  <c r="AX251" i="217"/>
  <c r="AX172" i="217"/>
  <c r="AX71" i="217"/>
  <c r="AX131" i="217"/>
  <c r="AX473" i="217"/>
  <c r="AX350" i="217"/>
  <c r="AX196" i="217"/>
  <c r="AX217" i="217"/>
  <c r="AX107" i="217"/>
  <c r="AX133" i="217"/>
  <c r="AX53" i="211"/>
  <c r="AX228" i="211"/>
  <c r="AX220" i="211"/>
  <c r="AX518" i="211"/>
  <c r="AX193" i="211"/>
  <c r="AX312" i="211"/>
  <c r="AX287" i="211"/>
  <c r="AX55" i="211"/>
  <c r="AX91" i="211"/>
  <c r="AX423" i="211"/>
  <c r="AX422" i="211"/>
  <c r="AX444" i="211"/>
  <c r="AX218" i="211"/>
  <c r="AX161" i="211"/>
  <c r="AX107" i="211"/>
  <c r="AX145" i="211"/>
  <c r="AX459" i="211"/>
  <c r="AX390" i="211"/>
  <c r="AX276" i="211"/>
  <c r="AX37" i="220"/>
  <c r="AX437" i="213"/>
  <c r="AX69" i="213"/>
  <c r="AX103" i="213"/>
  <c r="AX513" i="213"/>
  <c r="AX260" i="213"/>
  <c r="AX141" i="213"/>
  <c r="AX124" i="213"/>
  <c r="AX457" i="213"/>
  <c r="AX348" i="213"/>
  <c r="AX423" i="213"/>
  <c r="AX173" i="213"/>
  <c r="AX108" i="213"/>
  <c r="AX22" i="213"/>
  <c r="AX447" i="213"/>
  <c r="AX422" i="213"/>
  <c r="AX239" i="213"/>
  <c r="AX200" i="213"/>
  <c r="AX61" i="213"/>
  <c r="AX146" i="213"/>
  <c r="AX148" i="213"/>
  <c r="AX495" i="213"/>
  <c r="AX505" i="213"/>
  <c r="AX416" i="213"/>
  <c r="AX350" i="213"/>
  <c r="AX372" i="208"/>
  <c r="AX429" i="208"/>
  <c r="AX409" i="208"/>
  <c r="AX175" i="208"/>
  <c r="AX335" i="208"/>
  <c r="AX484" i="208"/>
  <c r="AX112" i="208"/>
  <c r="AX268" i="208"/>
  <c r="AX244" i="208"/>
  <c r="AX71" i="208"/>
  <c r="AX263" i="208"/>
  <c r="AX319" i="208"/>
  <c r="AX460" i="208"/>
  <c r="AX483" i="208"/>
  <c r="AX382" i="208"/>
  <c r="AX292" i="208"/>
  <c r="AX285" i="208"/>
  <c r="AX267" i="208"/>
  <c r="AX42" i="208"/>
  <c r="AX414" i="208"/>
  <c r="AX340" i="208"/>
  <c r="AX111" i="208"/>
  <c r="AX119" i="208"/>
  <c r="AX154" i="208"/>
  <c r="AX278" i="221"/>
  <c r="AX371" i="221"/>
  <c r="AX92" i="221"/>
  <c r="AX408" i="221"/>
  <c r="AX483" i="221"/>
  <c r="AX455" i="221"/>
  <c r="AX359" i="221"/>
  <c r="AX208" i="221"/>
  <c r="AX24" i="221"/>
  <c r="AX509" i="221"/>
  <c r="AX177" i="221"/>
  <c r="AX437" i="221"/>
  <c r="AX128" i="221"/>
  <c r="AX61" i="221"/>
  <c r="AX95" i="221"/>
  <c r="AX129" i="221"/>
  <c r="AX373" i="221"/>
  <c r="AX357" i="221"/>
  <c r="AX241" i="221"/>
  <c r="AX134" i="221"/>
  <c r="AX106" i="221"/>
  <c r="AX425" i="221"/>
  <c r="AX429" i="221"/>
  <c r="AX400" i="221"/>
  <c r="AX142" i="214"/>
  <c r="AX190" i="214"/>
  <c r="AX264" i="214"/>
  <c r="AX343" i="214"/>
  <c r="AX25" i="214"/>
  <c r="AX455" i="214"/>
  <c r="AX398" i="214"/>
  <c r="AX238" i="214"/>
  <c r="AX372" i="214"/>
  <c r="AX64" i="214"/>
  <c r="AX367" i="214"/>
  <c r="AX18" i="214"/>
  <c r="AX184" i="214"/>
  <c r="AX389" i="214"/>
  <c r="AX391" i="214"/>
  <c r="AX516" i="214"/>
  <c r="AX485" i="214"/>
  <c r="AX515" i="214"/>
  <c r="AX498" i="214"/>
  <c r="AX407" i="214"/>
  <c r="AX285" i="214"/>
  <c r="AX195" i="214"/>
  <c r="AX284" i="214"/>
  <c r="AX105" i="214"/>
  <c r="AX258" i="215"/>
  <c r="AX324" i="215"/>
  <c r="AX84" i="215"/>
  <c r="AX18" i="215"/>
  <c r="AX505" i="215"/>
  <c r="AX290" i="215"/>
  <c r="AX515" i="222"/>
  <c r="AX117" i="222"/>
  <c r="AX511" i="222"/>
  <c r="AX484" i="222"/>
  <c r="AX392" i="222"/>
  <c r="AX59" i="222"/>
  <c r="AX514" i="222"/>
  <c r="AX467" i="222"/>
  <c r="AX381" i="222"/>
  <c r="AX154" i="222"/>
  <c r="AX39" i="222"/>
  <c r="AX214" i="222"/>
  <c r="AX207" i="222"/>
  <c r="AX239" i="222"/>
  <c r="AX60" i="222"/>
  <c r="AX489" i="222"/>
  <c r="AX410" i="222"/>
  <c r="AX349" i="222"/>
  <c r="AX297" i="222"/>
  <c r="AX237" i="222"/>
  <c r="AX281" i="222"/>
  <c r="AX150" i="222"/>
  <c r="U8" i="222"/>
  <c r="U2" i="222" s="1"/>
  <c r="Q29" i="2" s="1"/>
  <c r="AX345" i="212"/>
  <c r="AX343" i="212"/>
  <c r="AX144" i="212"/>
  <c r="AX398" i="212"/>
  <c r="AX431" i="212"/>
  <c r="AX265" i="212"/>
  <c r="AX252" i="212"/>
  <c r="AX115" i="212"/>
  <c r="AX392" i="212"/>
  <c r="AX71" i="212"/>
  <c r="AX458" i="212"/>
  <c r="AX369" i="212"/>
  <c r="AX134" i="212"/>
  <c r="AX18" i="212"/>
  <c r="AX379" i="212"/>
  <c r="AX262" i="212"/>
  <c r="AX306" i="212"/>
  <c r="AX101" i="212"/>
  <c r="AX34" i="212"/>
  <c r="AX53" i="212"/>
  <c r="AX410" i="212"/>
  <c r="AX336" i="212"/>
  <c r="AX292" i="212"/>
  <c r="AX202" i="212"/>
  <c r="AX464" i="207"/>
  <c r="AX414" i="207"/>
  <c r="AX391" i="207"/>
  <c r="AX76" i="207"/>
  <c r="AX393" i="207"/>
  <c r="AX264" i="207"/>
  <c r="AX350" i="207"/>
  <c r="AX476" i="207"/>
  <c r="AX375" i="207"/>
  <c r="AX115" i="207"/>
  <c r="AX149" i="207"/>
  <c r="AX518" i="207"/>
  <c r="AX241" i="207"/>
  <c r="AX519" i="207"/>
  <c r="AX49" i="207"/>
  <c r="AX38" i="220"/>
  <c r="AX13" i="220"/>
  <c r="AX311" i="220"/>
  <c r="AX97" i="220"/>
  <c r="AX339" i="220"/>
  <c r="AX343" i="220"/>
  <c r="AX225" i="220"/>
  <c r="AX473" i="220"/>
  <c r="AX258" i="220"/>
  <c r="AX52" i="220"/>
  <c r="AX398" i="220"/>
  <c r="AX326" i="220"/>
  <c r="AX303" i="220"/>
  <c r="AX173" i="220"/>
  <c r="AX140" i="220"/>
  <c r="AX33" i="220"/>
  <c r="AX491" i="220"/>
  <c r="AX456" i="220"/>
  <c r="AX306" i="220"/>
  <c r="AX259" i="220"/>
  <c r="AX83" i="220"/>
  <c r="AT6" i="221"/>
  <c r="AP28" i="2" s="1"/>
  <c r="AX25" i="223"/>
  <c r="AX424" i="223"/>
  <c r="AX358" i="223"/>
  <c r="AX321" i="223"/>
  <c r="AX98" i="223"/>
  <c r="AX194" i="223"/>
  <c r="AX424" i="217"/>
  <c r="AX194" i="217"/>
  <c r="AX313" i="217"/>
  <c r="AX246" i="217"/>
  <c r="AX180" i="217"/>
  <c r="AX136" i="217"/>
  <c r="AX425" i="217"/>
  <c r="AX418" i="217"/>
  <c r="AX67" i="217"/>
  <c r="AX267" i="217"/>
  <c r="AX459" i="217"/>
  <c r="AX149" i="217"/>
  <c r="AX474" i="217"/>
  <c r="AX118" i="217"/>
  <c r="AX213" i="217"/>
  <c r="AX255" i="217"/>
  <c r="AX84" i="217"/>
  <c r="AX137" i="217"/>
  <c r="AX446" i="217"/>
  <c r="AX422" i="217"/>
  <c r="AX288" i="217"/>
  <c r="AX381" i="217"/>
  <c r="AX174" i="217"/>
  <c r="AX454" i="211"/>
  <c r="AX281" i="211"/>
  <c r="AX182" i="211"/>
  <c r="AX246" i="211"/>
  <c r="AX307" i="211"/>
  <c r="AX190" i="211"/>
  <c r="AX349" i="211"/>
  <c r="AX131" i="211"/>
  <c r="AX486" i="211"/>
  <c r="AX250" i="211"/>
  <c r="AX350" i="211"/>
  <c r="AX243" i="211"/>
  <c r="AX175" i="211"/>
  <c r="AX48" i="211"/>
  <c r="AX428" i="211"/>
  <c r="AX374" i="211"/>
  <c r="AX241" i="211"/>
  <c r="R8" i="216"/>
  <c r="N23" i="2"/>
  <c r="AX371" i="213"/>
  <c r="AX18" i="213"/>
  <c r="AX82" i="213"/>
  <c r="AX36" i="213"/>
  <c r="AX397" i="213"/>
  <c r="AX279" i="213"/>
  <c r="AX123" i="213"/>
  <c r="AX369" i="213"/>
  <c r="AX411" i="213"/>
  <c r="AX460" i="213"/>
  <c r="AX236" i="213"/>
  <c r="AX77" i="213"/>
  <c r="AX129" i="213"/>
  <c r="AX450" i="213"/>
  <c r="AX410" i="213"/>
  <c r="AX366" i="213"/>
  <c r="AX268" i="213"/>
  <c r="AX163" i="213"/>
  <c r="AX151" i="213"/>
  <c r="AX70" i="213"/>
  <c r="AX71" i="213"/>
  <c r="AX500" i="213"/>
  <c r="AX387" i="213"/>
  <c r="AX400" i="213"/>
  <c r="AX110" i="208"/>
  <c r="AX68" i="208"/>
  <c r="AX202" i="208"/>
  <c r="AX314" i="208"/>
  <c r="AX163" i="208"/>
  <c r="AX108" i="208"/>
  <c r="AX246" i="208"/>
  <c r="AX397" i="208"/>
  <c r="AX250" i="208"/>
  <c r="AX307" i="208"/>
  <c r="AX259" i="208"/>
  <c r="AX273" i="208"/>
  <c r="AX493" i="208"/>
  <c r="AX455" i="208"/>
  <c r="AX366" i="208"/>
  <c r="AX257" i="208"/>
  <c r="AX241" i="208"/>
  <c r="AX66" i="208"/>
  <c r="AX139" i="208"/>
  <c r="AX497" i="208"/>
  <c r="AX320" i="208"/>
  <c r="AX338" i="208"/>
  <c r="AX166" i="208"/>
  <c r="AX136" i="208"/>
  <c r="AX515" i="221"/>
  <c r="AX427" i="221"/>
  <c r="AX284" i="221"/>
  <c r="AX104" i="221"/>
  <c r="AX495" i="221"/>
  <c r="AX117" i="221"/>
  <c r="AX411" i="221"/>
  <c r="AX272" i="221"/>
  <c r="AX83" i="221"/>
  <c r="AX451" i="221"/>
  <c r="AX308" i="221"/>
  <c r="AX53" i="221"/>
  <c r="AX202" i="221"/>
  <c r="AX69" i="221"/>
  <c r="AX38" i="221"/>
  <c r="AX75" i="221"/>
  <c r="AX430" i="221"/>
  <c r="AX287" i="221"/>
  <c r="AX227" i="221"/>
  <c r="AX70" i="221"/>
  <c r="AX56" i="221"/>
  <c r="AX512" i="221"/>
  <c r="AX516" i="221"/>
  <c r="AX460" i="221"/>
  <c r="AX279" i="214"/>
  <c r="AX329" i="214"/>
  <c r="AX456" i="214"/>
  <c r="AX245" i="214"/>
  <c r="AX140" i="214"/>
  <c r="AX13" i="214"/>
  <c r="AX501" i="214"/>
  <c r="AX280" i="214"/>
  <c r="AX333" i="214"/>
  <c r="AX162" i="214"/>
  <c r="AX414" i="214"/>
  <c r="AX47" i="214"/>
  <c r="AX202" i="214"/>
  <c r="AX429" i="214"/>
  <c r="AX355" i="214"/>
  <c r="AX412" i="214"/>
  <c r="AX461" i="214"/>
  <c r="AX484" i="214"/>
  <c r="AX467" i="214"/>
  <c r="AX502" i="214"/>
  <c r="AX277" i="214"/>
  <c r="AX175" i="214"/>
  <c r="AX29" i="214"/>
  <c r="AX132" i="214"/>
  <c r="AX170" i="215"/>
  <c r="AX145" i="215"/>
  <c r="AX213" i="215"/>
  <c r="AX301" i="215"/>
  <c r="AX13" i="215"/>
  <c r="AX325" i="215"/>
  <c r="AX233" i="215"/>
  <c r="AX180" i="215"/>
  <c r="AX442" i="212"/>
  <c r="AX48" i="212"/>
  <c r="AX247" i="212"/>
  <c r="AX175" i="212"/>
  <c r="AX464" i="212"/>
  <c r="AX92" i="212"/>
  <c r="AX357" i="212"/>
  <c r="AX84" i="212"/>
  <c r="AX63" i="212"/>
  <c r="AX479" i="212"/>
  <c r="AX375" i="212"/>
  <c r="AX190" i="212"/>
  <c r="AX493" i="212"/>
  <c r="AX407" i="212"/>
  <c r="AX220" i="212"/>
  <c r="AX33" i="207"/>
  <c r="AX95" i="207"/>
  <c r="AX511" i="207"/>
  <c r="AX83" i="207"/>
  <c r="AX258" i="207"/>
  <c r="AX305" i="207"/>
  <c r="AX333" i="207"/>
  <c r="AX365" i="207"/>
  <c r="AX503" i="207"/>
  <c r="AX182" i="207"/>
  <c r="AX450" i="207"/>
  <c r="AX477" i="207"/>
  <c r="AX462" i="220"/>
  <c r="AX212" i="220"/>
  <c r="AX443" i="220"/>
  <c r="AX19" i="220"/>
  <c r="AX494" i="220"/>
  <c r="AX417" i="220"/>
  <c r="AX185" i="220"/>
  <c r="AX280" i="220"/>
  <c r="AX293" i="220"/>
  <c r="AX35" i="220"/>
  <c r="AX468" i="220"/>
  <c r="AX370" i="220"/>
  <c r="AX268" i="220"/>
  <c r="AX219" i="220"/>
  <c r="AX194" i="220"/>
  <c r="AX190" i="220"/>
  <c r="AX444" i="220"/>
  <c r="AX346" i="220"/>
  <c r="AX294" i="220"/>
  <c r="AX166" i="220"/>
  <c r="R8" i="209"/>
  <c r="N16" i="2"/>
  <c r="AX204" i="223"/>
  <c r="AX238" i="223"/>
  <c r="AX92" i="223"/>
  <c r="AX175" i="223"/>
  <c r="AX337" i="223"/>
  <c r="AX27" i="223"/>
  <c r="AX184" i="223"/>
  <c r="AX166" i="223"/>
  <c r="AX324" i="223"/>
  <c r="AX29" i="223"/>
  <c r="AX359" i="217"/>
  <c r="AX496" i="217"/>
  <c r="AX488" i="217"/>
  <c r="AX276" i="217"/>
  <c r="AX318" i="217"/>
  <c r="AX238" i="217"/>
  <c r="AX503" i="217"/>
  <c r="AX447" i="217"/>
  <c r="AX109" i="217"/>
  <c r="AX263" i="217"/>
  <c r="AX515" i="217"/>
  <c r="AX289" i="217"/>
  <c r="AX423" i="217"/>
  <c r="AX150" i="217"/>
  <c r="AX280" i="217"/>
  <c r="AX220" i="217"/>
  <c r="AX132" i="217"/>
  <c r="AX30" i="217"/>
  <c r="AX517" i="217"/>
  <c r="AX332" i="217"/>
  <c r="AX291" i="217"/>
  <c r="AX159" i="217"/>
  <c r="AX126" i="211"/>
  <c r="AX188" i="211"/>
  <c r="AX456" i="211"/>
  <c r="AX160" i="211"/>
  <c r="AX336" i="211"/>
  <c r="AX348" i="211"/>
  <c r="AX76" i="211"/>
  <c r="AX358" i="211"/>
  <c r="AX73" i="211"/>
  <c r="AX431" i="211"/>
  <c r="AX127" i="211"/>
  <c r="AX99" i="211"/>
  <c r="AX81" i="211"/>
  <c r="AX507" i="211"/>
  <c r="AX327" i="211"/>
  <c r="AX263" i="211"/>
  <c r="AX404" i="211"/>
  <c r="AX384" i="211"/>
  <c r="AX280" i="211"/>
  <c r="AX375" i="213"/>
  <c r="AX432" i="213"/>
  <c r="AX136" i="213"/>
  <c r="AX188" i="213"/>
  <c r="AX452" i="213"/>
  <c r="AX329" i="213"/>
  <c r="AX231" i="213"/>
  <c r="AX60" i="213"/>
  <c r="AX493" i="213"/>
  <c r="AX405" i="213"/>
  <c r="AX321" i="213"/>
  <c r="AX145" i="213"/>
  <c r="AX21" i="213"/>
  <c r="AX149" i="213"/>
  <c r="AX501" i="213"/>
  <c r="AX313" i="213"/>
  <c r="AX230" i="213"/>
  <c r="AX235" i="213"/>
  <c r="AX64" i="213"/>
  <c r="AX166" i="213"/>
  <c r="AX31" i="213"/>
  <c r="AX503" i="213"/>
  <c r="AX456" i="213"/>
  <c r="AX498" i="213"/>
  <c r="AX354" i="208"/>
  <c r="AX155" i="208"/>
  <c r="AX14" i="208"/>
  <c r="AX451" i="208"/>
  <c r="AX205" i="208"/>
  <c r="AX19" i="208"/>
  <c r="AX89" i="208"/>
  <c r="AX399" i="208"/>
  <c r="AX133" i="208"/>
  <c r="AX80" i="208"/>
  <c r="AX258" i="208"/>
  <c r="AX311" i="208"/>
  <c r="AX427" i="208"/>
  <c r="AX428" i="208"/>
  <c r="AX395" i="208"/>
  <c r="AX321" i="208"/>
  <c r="AX173" i="208"/>
  <c r="AX92" i="208"/>
  <c r="AX204" i="208"/>
  <c r="AX477" i="208"/>
  <c r="AX353" i="208"/>
  <c r="AX364" i="208"/>
  <c r="AX60" i="208"/>
  <c r="AX23" i="208"/>
  <c r="AX412" i="221"/>
  <c r="AX262" i="221"/>
  <c r="AX464" i="221"/>
  <c r="AX111" i="221"/>
  <c r="AX18" i="221"/>
  <c r="AX267" i="221"/>
  <c r="AX478" i="221"/>
  <c r="AX330" i="221"/>
  <c r="AX139" i="221"/>
  <c r="AX514" i="221"/>
  <c r="AX309" i="221"/>
  <c r="AX136" i="221"/>
  <c r="AX168" i="221"/>
  <c r="AX21" i="221"/>
  <c r="AX43" i="221"/>
  <c r="AX121" i="221"/>
  <c r="AX410" i="221"/>
  <c r="AX353" i="221"/>
  <c r="AX196" i="221"/>
  <c r="AX253" i="221"/>
  <c r="AX80" i="221"/>
  <c r="AX492" i="221"/>
  <c r="AX496" i="221"/>
  <c r="AX433" i="221"/>
  <c r="AX71" i="214"/>
  <c r="AX101" i="214"/>
  <c r="AX50" i="214"/>
  <c r="AX316" i="214"/>
  <c r="AX212" i="214"/>
  <c r="AX253" i="214"/>
  <c r="AX15" i="214"/>
  <c r="AX127" i="214"/>
  <c r="AX483" i="214"/>
  <c r="AX161" i="214"/>
  <c r="AX409" i="214"/>
  <c r="AX84" i="214"/>
  <c r="AX204" i="214"/>
  <c r="AX458" i="214"/>
  <c r="AX479" i="214"/>
  <c r="AX38" i="214"/>
  <c r="AX34" i="214"/>
  <c r="AX55" i="214"/>
  <c r="AX424" i="214"/>
  <c r="AX474" i="214"/>
  <c r="AX346" i="214"/>
  <c r="AX218" i="214"/>
  <c r="AX179" i="214"/>
  <c r="AX179" i="215"/>
  <c r="AX341" i="215"/>
  <c r="AX337" i="215"/>
  <c r="AX353" i="215"/>
  <c r="AX171" i="215"/>
  <c r="AX358" i="215"/>
  <c r="AX20" i="215"/>
  <c r="AX285" i="215"/>
  <c r="AX390" i="215"/>
  <c r="AX514" i="210"/>
  <c r="AX411" i="210"/>
  <c r="AX220" i="210"/>
  <c r="AX234" i="210"/>
  <c r="AX354" i="210"/>
  <c r="AX371" i="210"/>
  <c r="AX288" i="210"/>
  <c r="AX501" i="210"/>
  <c r="AX461" i="210"/>
  <c r="AX315" i="210"/>
  <c r="AX331" i="210"/>
  <c r="AX69" i="210"/>
  <c r="AX116" i="210"/>
  <c r="AX58" i="210"/>
  <c r="AX476" i="210"/>
  <c r="AX511" i="210"/>
  <c r="AX479" i="210"/>
  <c r="AX394" i="210"/>
  <c r="AX333" i="210"/>
  <c r="AX225" i="210"/>
  <c r="AX146" i="210"/>
  <c r="AX189" i="210"/>
  <c r="AX72" i="210"/>
  <c r="AX42" i="210"/>
  <c r="AX454" i="216"/>
  <c r="AX152" i="216"/>
  <c r="AX516" i="216"/>
  <c r="AX14" i="216"/>
  <c r="AX459" i="216"/>
  <c r="AX172" i="216"/>
  <c r="AX47" i="216"/>
  <c r="AX19" i="216"/>
  <c r="AX492" i="216"/>
  <c r="AX293" i="216"/>
  <c r="AX27" i="216"/>
  <c r="AX506" i="208"/>
  <c r="AX64" i="208"/>
  <c r="AX179" i="208"/>
  <c r="AX498" i="208"/>
  <c r="AX388" i="208"/>
  <c r="AX127" i="208"/>
  <c r="AX384" i="208"/>
  <c r="AX474" i="208"/>
  <c r="AX423" i="208"/>
  <c r="AX90" i="208"/>
  <c r="AX412" i="208"/>
  <c r="AX325" i="208"/>
  <c r="AX308" i="208"/>
  <c r="AX189" i="208"/>
  <c r="AX101" i="221"/>
  <c r="AX84" i="221"/>
  <c r="AX475" i="221"/>
  <c r="AX131" i="221"/>
  <c r="AX438" i="221"/>
  <c r="AX360" i="221"/>
  <c r="AX216" i="221"/>
  <c r="AX123" i="221"/>
  <c r="AX226" i="221"/>
  <c r="AX285" i="221"/>
  <c r="AX39" i="221"/>
  <c r="AX414" i="221"/>
  <c r="AX364" i="221"/>
  <c r="AX231" i="221"/>
  <c r="AX66" i="221"/>
  <c r="AX59" i="221"/>
  <c r="AX98" i="221"/>
  <c r="AX466" i="214"/>
  <c r="AX393" i="214"/>
  <c r="AX460" i="214"/>
  <c r="AX36" i="214"/>
  <c r="AX503" i="214"/>
  <c r="AX155" i="214"/>
  <c r="AX61" i="214"/>
  <c r="AX380" i="214"/>
  <c r="AX267" i="214"/>
  <c r="AX200" i="214"/>
  <c r="AX382" i="214"/>
  <c r="AX78" i="214"/>
  <c r="AX49" i="214"/>
  <c r="AX188" i="214"/>
  <c r="AX295" i="214"/>
  <c r="AX35" i="214"/>
  <c r="AX144" i="214"/>
  <c r="AX59" i="214"/>
  <c r="AX517" i="214"/>
  <c r="AX350" i="214"/>
  <c r="AX479" i="215"/>
  <c r="AX273" i="215"/>
  <c r="AX41" i="215"/>
  <c r="AX348" i="215"/>
  <c r="AX87" i="215"/>
  <c r="AX360" i="215"/>
  <c r="AX499" i="215"/>
  <c r="AX428" i="215"/>
  <c r="AX256" i="215"/>
  <c r="AX173" i="215"/>
  <c r="AX299" i="215"/>
  <c r="AX30" i="215"/>
  <c r="AX33" i="215"/>
  <c r="AX444" i="215"/>
  <c r="AX261" i="215"/>
  <c r="AX271" i="215"/>
  <c r="AX121" i="215"/>
  <c r="AX58" i="215"/>
  <c r="AX426" i="215"/>
  <c r="AX332" i="215"/>
  <c r="AX513" i="210"/>
  <c r="AX444" i="210"/>
  <c r="AX418" i="210"/>
  <c r="AX68" i="210"/>
  <c r="AX192" i="210"/>
  <c r="AX497" i="210"/>
  <c r="AX282" i="210"/>
  <c r="AX124" i="210"/>
  <c r="AX471" i="210"/>
  <c r="AX208" i="210"/>
  <c r="AX145" i="210"/>
  <c r="AX222" i="210"/>
  <c r="AX99" i="210"/>
  <c r="AX148" i="210"/>
  <c r="AX484" i="210"/>
  <c r="AX344" i="210"/>
  <c r="AX242" i="210"/>
  <c r="AX236" i="210"/>
  <c r="AX409" i="216"/>
  <c r="AX262" i="216"/>
  <c r="AX245" i="216"/>
  <c r="AX54" i="216"/>
  <c r="AX439" i="216"/>
  <c r="AX310" i="216"/>
  <c r="R8" i="218"/>
  <c r="N25" i="2"/>
  <c r="AX20" i="222"/>
  <c r="AX123" i="222"/>
  <c r="AX417" i="222"/>
  <c r="AX379" i="222"/>
  <c r="AX174" i="222"/>
  <c r="AX323" i="222"/>
  <c r="AX509" i="222"/>
  <c r="AX336" i="222"/>
  <c r="AX241" i="222"/>
  <c r="AX54" i="222"/>
  <c r="AX460" i="222"/>
  <c r="AX367" i="222"/>
  <c r="AX387" i="222"/>
  <c r="AX389" i="222"/>
  <c r="AX269" i="222"/>
  <c r="AX120" i="222"/>
  <c r="AX163" i="222"/>
  <c r="AX58" i="222"/>
  <c r="AX199" i="222"/>
  <c r="AX477" i="222"/>
  <c r="AX445" i="222"/>
  <c r="AX358" i="222"/>
  <c r="AX243" i="222"/>
  <c r="AX99" i="222"/>
  <c r="AX141" i="212"/>
  <c r="AX119" i="212"/>
  <c r="AX377" i="212"/>
  <c r="AX303" i="212"/>
  <c r="AX491" i="212"/>
  <c r="AX440" i="212"/>
  <c r="AX41" i="212"/>
  <c r="AX315" i="212"/>
  <c r="AX83" i="212"/>
  <c r="AX424" i="212"/>
  <c r="AX208" i="212"/>
  <c r="AX128" i="212"/>
  <c r="AX237" i="212"/>
  <c r="AX25" i="212"/>
  <c r="AX100" i="212"/>
  <c r="AX478" i="212"/>
  <c r="AX404" i="212"/>
  <c r="AX227" i="212"/>
  <c r="AX183" i="212"/>
  <c r="AX109" i="212"/>
  <c r="AX216" i="212"/>
  <c r="AX496" i="212"/>
  <c r="AX501" i="212"/>
  <c r="AX344" i="212"/>
  <c r="AX242" i="207"/>
  <c r="AX175" i="207"/>
  <c r="AX276" i="207"/>
  <c r="AX349" i="207"/>
  <c r="AX438" i="207"/>
  <c r="AX457" i="207"/>
  <c r="AX85" i="207"/>
  <c r="AX513" i="207"/>
  <c r="AX384" i="207"/>
  <c r="AX136" i="207"/>
  <c r="AX221" i="207"/>
  <c r="AX502" i="207"/>
  <c r="R8" i="214"/>
  <c r="N21" i="2"/>
  <c r="AX48" i="222"/>
  <c r="AX488" i="220"/>
  <c r="AX108" i="220"/>
  <c r="AX313" i="220"/>
  <c r="AX115" i="220"/>
  <c r="AX483" i="220"/>
  <c r="AX350" i="220"/>
  <c r="AX502" i="220"/>
  <c r="AX76" i="220"/>
  <c r="AX70" i="220"/>
  <c r="AX282" i="220"/>
  <c r="AX486" i="220"/>
  <c r="AX288" i="220"/>
  <c r="AX457" i="220"/>
  <c r="AX513" i="220"/>
  <c r="AX381" i="220"/>
  <c r="AX362" i="220"/>
  <c r="AX202" i="220"/>
  <c r="AX123" i="220"/>
  <c r="AX432" i="220"/>
  <c r="AX379" i="220"/>
  <c r="AX262" i="220"/>
  <c r="AX360" i="223"/>
  <c r="AX228" i="223"/>
  <c r="AX138" i="223"/>
  <c r="AX167" i="223"/>
  <c r="AX489" i="223"/>
  <c r="AX149" i="223"/>
  <c r="AX32" i="223"/>
  <c r="AX152" i="223"/>
  <c r="AX307" i="223"/>
  <c r="AX76" i="223"/>
  <c r="AX423" i="223"/>
  <c r="AX483" i="223"/>
  <c r="AX18" i="223"/>
  <c r="AX70" i="217"/>
  <c r="AX228" i="217"/>
  <c r="AX398" i="217"/>
  <c r="AX152" i="217"/>
  <c r="AX189" i="217"/>
  <c r="AX476" i="217"/>
  <c r="AX356" i="217"/>
  <c r="AX56" i="217"/>
  <c r="AX259" i="217"/>
  <c r="AX454" i="217"/>
  <c r="AX146" i="217"/>
  <c r="AX449" i="217"/>
  <c r="AX116" i="217"/>
  <c r="AX335" i="217"/>
  <c r="AX394" i="217"/>
  <c r="AX390" i="217"/>
  <c r="AX254" i="217"/>
  <c r="AX314" i="217"/>
  <c r="AX24" i="217"/>
  <c r="AX90" i="217"/>
  <c r="AX489" i="217"/>
  <c r="AX407" i="217"/>
  <c r="AX250" i="217"/>
  <c r="AX401" i="211"/>
  <c r="AX302" i="211"/>
  <c r="AX289" i="211"/>
  <c r="AX238" i="211"/>
  <c r="AX80" i="211"/>
  <c r="AX369" i="211"/>
  <c r="AX387" i="211"/>
  <c r="AX137" i="211"/>
  <c r="AX366" i="211"/>
  <c r="AX170" i="211"/>
  <c r="AX279" i="211"/>
  <c r="AX209" i="211"/>
  <c r="AX192" i="211"/>
  <c r="AX471" i="211"/>
  <c r="AX413" i="211"/>
  <c r="AX363" i="211"/>
  <c r="AX331" i="211"/>
  <c r="AX297" i="211"/>
  <c r="AX495" i="211"/>
  <c r="AX467" i="211"/>
  <c r="AX407" i="211"/>
  <c r="AX125" i="219"/>
  <c r="AX92" i="213"/>
  <c r="AX364" i="213"/>
  <c r="AX98" i="213"/>
  <c r="AX517" i="213"/>
  <c r="AX412" i="213"/>
  <c r="AX286" i="213"/>
  <c r="AX448" i="213"/>
  <c r="AX180" i="213"/>
  <c r="AX282" i="213"/>
  <c r="AX169" i="213"/>
  <c r="AX65" i="213"/>
  <c r="AX192" i="213"/>
  <c r="AX209" i="213"/>
  <c r="AX107" i="213"/>
  <c r="AX90" i="213"/>
  <c r="AX508" i="213"/>
  <c r="AX374" i="213"/>
  <c r="AX247" i="213"/>
  <c r="AX252" i="213"/>
  <c r="AX212" i="213"/>
  <c r="AX205" i="213"/>
  <c r="AX78" i="213"/>
  <c r="AX287" i="213"/>
  <c r="AX218" i="208"/>
  <c r="AX98" i="208"/>
  <c r="AX159" i="208"/>
  <c r="AX367" i="208"/>
  <c r="AX424" i="208"/>
  <c r="AX360" i="208"/>
  <c r="AX393" i="208"/>
  <c r="AX116" i="208"/>
  <c r="AX150" i="208"/>
  <c r="AX226" i="208"/>
  <c r="AX416" i="208"/>
  <c r="AX165" i="208"/>
  <c r="AX403" i="208"/>
  <c r="AX76" i="208"/>
  <c r="AX499" i="208"/>
  <c r="AX482" i="208"/>
  <c r="AX386" i="208"/>
  <c r="AX303" i="208"/>
  <c r="AX437" i="208"/>
  <c r="AX34" i="208"/>
  <c r="AX457" i="208"/>
  <c r="AX344" i="208"/>
  <c r="AX203" i="208"/>
  <c r="AX37" i="222"/>
  <c r="AX105" i="221"/>
  <c r="AX239" i="221"/>
  <c r="AX33" i="221"/>
  <c r="AX484" i="221"/>
  <c r="AX448" i="221"/>
  <c r="AX250" i="221"/>
  <c r="AX175" i="221"/>
  <c r="AX137" i="221"/>
  <c r="AX347" i="221"/>
  <c r="AX173" i="221"/>
  <c r="AX57" i="221"/>
  <c r="AX292" i="221"/>
  <c r="AX315" i="221"/>
  <c r="AX158" i="221"/>
  <c r="AX212" i="221"/>
  <c r="AX99" i="221"/>
  <c r="AX63" i="221"/>
  <c r="AX497" i="221"/>
  <c r="AX382" i="221"/>
  <c r="AX203" i="221"/>
  <c r="AX86" i="221"/>
  <c r="AX90" i="221"/>
  <c r="AX122" i="221"/>
  <c r="AX41" i="221"/>
  <c r="AX475" i="214"/>
  <c r="AX233" i="214"/>
  <c r="AX103" i="214"/>
  <c r="AX104" i="214"/>
  <c r="AX106" i="214"/>
  <c r="AX21" i="214"/>
  <c r="AX42" i="214"/>
  <c r="AX119" i="214"/>
  <c r="AX390" i="214"/>
  <c r="AX158" i="214"/>
  <c r="AX359" i="214"/>
  <c r="AX51" i="214"/>
  <c r="AX225" i="214"/>
  <c r="AX425" i="214"/>
  <c r="AX85" i="214"/>
  <c r="AX16" i="214"/>
  <c r="AX146" i="214"/>
  <c r="AX172" i="214"/>
  <c r="AX76" i="214"/>
  <c r="AX31" i="214"/>
  <c r="AX48" i="214"/>
  <c r="AX486" i="214"/>
  <c r="AX341" i="214"/>
  <c r="AX353" i="214"/>
  <c r="AX424" i="215"/>
  <c r="AX52" i="215"/>
  <c r="AX408" i="215"/>
  <c r="AX183" i="215"/>
  <c r="AX456" i="215"/>
  <c r="AX153" i="215"/>
  <c r="AX381" i="215"/>
  <c r="AX73" i="215"/>
  <c r="AX476" i="215"/>
  <c r="AX253" i="215"/>
  <c r="AX182" i="215"/>
  <c r="AX339" i="215"/>
  <c r="AX22" i="215"/>
  <c r="AX126" i="215"/>
  <c r="AX70" i="215"/>
  <c r="AX417" i="215"/>
  <c r="AX399" i="215"/>
  <c r="AX488" i="215"/>
  <c r="AX294" i="215"/>
  <c r="AX75" i="215"/>
  <c r="AX194" i="215"/>
  <c r="AX59" i="215"/>
  <c r="AX406" i="215"/>
  <c r="AX346" i="215"/>
  <c r="AX263" i="222"/>
  <c r="AX188" i="222"/>
  <c r="AX125" i="222"/>
  <c r="AX500" i="222"/>
  <c r="AX221" i="222"/>
  <c r="AX444" i="222"/>
  <c r="AX447" i="222"/>
  <c r="AX322" i="222"/>
  <c r="AX201" i="222"/>
  <c r="AX200" i="222"/>
  <c r="AX520" i="222"/>
  <c r="AX372" i="222"/>
  <c r="AX404" i="222"/>
  <c r="AX339" i="222"/>
  <c r="AX260" i="222"/>
  <c r="AX74" i="222"/>
  <c r="AX124" i="222"/>
  <c r="AX83" i="222"/>
  <c r="AX49" i="222"/>
  <c r="AX450" i="222"/>
  <c r="AX421" i="222"/>
  <c r="AX308" i="222"/>
  <c r="AX280" i="222"/>
  <c r="AX26" i="222"/>
  <c r="AX197" i="212"/>
  <c r="AX255" i="212"/>
  <c r="AX445" i="212"/>
  <c r="AX35" i="212"/>
  <c r="AX420" i="212"/>
  <c r="AX85" i="212"/>
  <c r="AX388" i="212"/>
  <c r="AX186" i="212"/>
  <c r="AX483" i="212"/>
  <c r="AX316" i="212"/>
  <c r="AX242" i="212"/>
  <c r="AX354" i="212"/>
  <c r="AX67" i="212"/>
  <c r="AX14" i="212"/>
  <c r="AX473" i="212"/>
  <c r="AX365" i="212"/>
  <c r="AX275" i="212"/>
  <c r="AX246" i="212"/>
  <c r="AX314" i="212"/>
  <c r="AX131" i="212"/>
  <c r="AX469" i="212"/>
  <c r="AX500" i="212"/>
  <c r="AX366" i="212"/>
  <c r="AX148" i="207"/>
  <c r="AX256" i="207"/>
  <c r="AX213" i="207"/>
  <c r="AX123" i="207"/>
  <c r="AX114" i="207"/>
  <c r="AX131" i="207"/>
  <c r="AX224" i="207"/>
  <c r="AX211" i="207"/>
  <c r="AX443" i="207"/>
  <c r="AX309" i="207"/>
  <c r="AX144" i="207"/>
  <c r="AX428" i="207"/>
  <c r="AX489" i="207"/>
  <c r="AX422" i="207"/>
  <c r="AX33" i="217"/>
  <c r="AX161" i="220"/>
  <c r="AX102" i="220"/>
  <c r="AX391" i="220"/>
  <c r="AX21" i="220"/>
  <c r="AX472" i="220"/>
  <c r="AX357" i="220"/>
  <c r="AX466" i="220"/>
  <c r="AX245" i="220"/>
  <c r="AX32" i="220"/>
  <c r="AX273" i="220"/>
  <c r="AX442" i="220"/>
  <c r="AX344" i="220"/>
  <c r="AX36" i="220"/>
  <c r="AX80" i="220"/>
  <c r="AX493" i="220"/>
  <c r="AX356" i="220"/>
  <c r="AX295" i="220"/>
  <c r="AX217" i="220"/>
  <c r="AX240" i="220"/>
  <c r="AX90" i="220"/>
  <c r="AX412" i="220"/>
  <c r="AX413" i="220"/>
  <c r="AX388" i="220"/>
  <c r="AX101" i="209"/>
  <c r="AX325" i="223"/>
  <c r="AX444" i="223"/>
  <c r="AX106" i="223"/>
  <c r="AX316" i="223"/>
  <c r="AX201" i="223"/>
  <c r="AX265" i="223"/>
  <c r="AX94" i="223"/>
  <c r="AX414" i="223"/>
  <c r="AX142" i="223"/>
  <c r="AX459" i="223"/>
  <c r="AX42" i="223"/>
  <c r="AX98" i="219"/>
  <c r="AX82" i="217"/>
  <c r="AX247" i="217"/>
  <c r="AX47" i="217"/>
  <c r="AX243" i="217"/>
  <c r="AX139" i="217"/>
  <c r="AX61" i="217"/>
  <c r="AX433" i="217"/>
  <c r="AX17" i="217"/>
  <c r="AX320" i="217"/>
  <c r="AX455" i="217"/>
  <c r="AX286" i="217"/>
  <c r="AX467" i="217"/>
  <c r="AX111" i="217"/>
  <c r="AX327" i="217"/>
  <c r="AX391" i="217"/>
  <c r="AX401" i="217"/>
  <c r="AX333" i="217"/>
  <c r="AX206" i="217"/>
  <c r="AX92" i="217"/>
  <c r="AX23" i="217"/>
  <c r="AX481" i="217"/>
  <c r="AX357" i="217"/>
  <c r="AX207" i="217"/>
  <c r="AX206" i="211"/>
  <c r="AX184" i="211"/>
  <c r="AX285" i="211"/>
  <c r="AX340" i="211"/>
  <c r="AX118" i="211"/>
  <c r="AX16" i="211"/>
  <c r="AX345" i="211"/>
  <c r="AX87" i="211"/>
  <c r="AX440" i="211"/>
  <c r="AX415" i="211"/>
  <c r="AX372" i="211"/>
  <c r="AX337" i="211"/>
  <c r="AX309" i="211"/>
  <c r="AX125" i="211"/>
  <c r="AX511" i="211"/>
  <c r="AX381" i="211"/>
  <c r="AX265" i="211"/>
  <c r="AX158" i="211"/>
  <c r="AX97" i="211"/>
  <c r="AX439" i="211"/>
  <c r="AX502" i="211"/>
  <c r="AX33" i="213"/>
  <c r="AX264" i="213"/>
  <c r="AX462" i="213"/>
  <c r="AX479" i="213"/>
  <c r="AX32" i="213"/>
  <c r="AX455" i="213"/>
  <c r="AX116" i="213"/>
  <c r="AX427" i="213"/>
  <c r="AX315" i="213"/>
  <c r="AX187" i="213"/>
  <c r="AX229" i="213"/>
  <c r="AX95" i="213"/>
  <c r="AX168" i="213"/>
  <c r="AX170" i="213"/>
  <c r="AX49" i="213"/>
  <c r="U8" i="213"/>
  <c r="U2" i="213" s="1"/>
  <c r="Q20" i="2" s="1"/>
  <c r="AX477" i="213"/>
  <c r="AX365" i="213"/>
  <c r="AX345" i="213"/>
  <c r="AX210" i="213"/>
  <c r="AX308" i="213"/>
  <c r="AX248" i="213"/>
  <c r="AX125" i="213"/>
  <c r="AX320" i="213"/>
  <c r="AX376" i="208"/>
  <c r="AX25" i="208"/>
  <c r="AX298" i="208"/>
  <c r="AX431" i="208"/>
  <c r="AX480" i="208"/>
  <c r="AX99" i="208"/>
  <c r="AX387" i="208"/>
  <c r="AX264" i="208"/>
  <c r="AX78" i="208"/>
  <c r="AX254" i="208"/>
  <c r="AX185" i="208"/>
  <c r="AX94" i="208"/>
  <c r="AX142" i="208"/>
  <c r="AX225" i="208"/>
  <c r="AX117" i="208"/>
  <c r="AX458" i="208"/>
  <c r="AX396" i="208"/>
  <c r="AX265" i="208"/>
  <c r="AX55" i="208"/>
  <c r="AX109" i="208"/>
  <c r="AX162" i="208"/>
  <c r="AX324" i="208"/>
  <c r="AX228" i="208"/>
  <c r="AX131" i="208"/>
  <c r="AX243" i="221"/>
  <c r="AX324" i="221"/>
  <c r="AX15" i="221"/>
  <c r="AX26" i="221"/>
  <c r="AX110" i="221"/>
  <c r="AX228" i="221"/>
  <c r="AX264" i="221"/>
  <c r="AX82" i="221"/>
  <c r="AX502" i="221"/>
  <c r="AX304" i="221"/>
  <c r="AX138" i="221"/>
  <c r="AX325" i="221"/>
  <c r="AX341" i="221"/>
  <c r="AX349" i="221"/>
  <c r="AX184" i="221"/>
  <c r="AX81" i="221"/>
  <c r="AX146" i="221"/>
  <c r="AX477" i="221"/>
  <c r="AX381" i="221"/>
  <c r="AX244" i="221"/>
  <c r="AX256" i="221"/>
  <c r="AX157" i="221"/>
  <c r="AX55" i="221"/>
  <c r="U8" i="221"/>
  <c r="U2" i="221" s="1"/>
  <c r="Q28" i="2" s="1"/>
  <c r="AX12" i="221"/>
  <c r="AX520" i="214"/>
  <c r="AX207" i="214"/>
  <c r="AX377" i="214"/>
  <c r="AX265" i="214"/>
  <c r="AX328" i="214"/>
  <c r="AX151" i="214"/>
  <c r="AX189" i="214"/>
  <c r="AX137" i="214"/>
  <c r="AX449" i="214"/>
  <c r="AX157" i="214"/>
  <c r="AX513" i="214"/>
  <c r="AX77" i="214"/>
  <c r="AX273" i="214"/>
  <c r="AX439" i="214"/>
  <c r="AX60" i="214"/>
  <c r="AX216" i="214"/>
  <c r="AX118" i="214"/>
  <c r="AX145" i="214"/>
  <c r="AX124" i="214"/>
  <c r="AX83" i="214"/>
  <c r="AX268" i="214"/>
  <c r="AX443" i="214"/>
  <c r="AX340" i="214"/>
  <c r="AX345" i="214"/>
  <c r="AX97" i="215"/>
  <c r="AX434" i="215"/>
  <c r="AX34" i="215"/>
  <c r="AX361" i="215"/>
  <c r="AX496" i="215"/>
  <c r="AX196" i="215"/>
  <c r="AX459" i="215"/>
  <c r="AX124" i="215"/>
  <c r="AX102" i="215"/>
  <c r="AX382" i="215"/>
  <c r="AX100" i="215"/>
  <c r="AX395" i="215"/>
  <c r="AX146" i="215"/>
  <c r="AX161" i="215"/>
  <c r="AX199" i="215"/>
  <c r="AX515" i="215"/>
  <c r="AX494" i="215"/>
  <c r="AX401" i="215"/>
  <c r="AX225" i="215"/>
  <c r="AX115" i="215"/>
  <c r="AX68" i="215"/>
  <c r="AX133" i="215"/>
  <c r="AX489" i="215"/>
  <c r="AX430" i="215"/>
  <c r="AX394" i="222"/>
  <c r="AX192" i="222"/>
  <c r="AX270" i="222"/>
  <c r="AX396" i="222"/>
  <c r="AX118" i="222"/>
  <c r="AX510" i="222"/>
  <c r="AX287" i="222"/>
  <c r="AX325" i="222"/>
  <c r="AX109" i="222"/>
  <c r="AX469" i="222"/>
  <c r="AX468" i="222"/>
  <c r="AX490" i="222"/>
  <c r="AX391" i="222"/>
  <c r="AX213" i="222"/>
  <c r="AX157" i="222"/>
  <c r="AX78" i="222"/>
  <c r="AX189" i="222"/>
  <c r="AX55" i="222"/>
  <c r="AX193" i="222"/>
  <c r="AX508" i="222"/>
  <c r="AX353" i="222"/>
  <c r="AX313" i="222"/>
  <c r="AX256" i="222"/>
  <c r="AX154" i="212"/>
  <c r="AX459" i="212"/>
  <c r="AX520" i="212"/>
  <c r="AX480" i="212"/>
  <c r="AX209" i="212"/>
  <c r="AX93" i="212"/>
  <c r="AX13" i="212"/>
  <c r="AX460" i="212"/>
  <c r="AX77" i="212"/>
  <c r="AX451" i="212"/>
  <c r="AX341" i="212"/>
  <c r="AX206" i="212"/>
  <c r="AX364" i="212"/>
  <c r="AX161" i="212"/>
  <c r="AX56" i="212"/>
  <c r="AX446" i="212"/>
  <c r="AX411" i="212"/>
  <c r="AX278" i="212"/>
  <c r="AX231" i="212"/>
  <c r="AX136" i="212"/>
  <c r="AX20" i="212"/>
  <c r="AX16" i="212"/>
  <c r="AX472" i="212"/>
  <c r="AX391" i="212"/>
  <c r="AX399" i="207"/>
  <c r="AX379" i="207"/>
  <c r="AX431" i="207"/>
  <c r="AX386" i="207"/>
  <c r="AX143" i="207"/>
  <c r="AX195" i="207"/>
  <c r="AX26" i="207"/>
  <c r="AX510" i="207"/>
  <c r="AX274" i="207"/>
  <c r="AX72" i="207"/>
  <c r="AX125" i="207"/>
  <c r="AX290" i="207"/>
  <c r="AX500" i="207"/>
  <c r="AX517" i="207"/>
  <c r="AX512" i="207"/>
  <c r="AX134" i="220"/>
  <c r="AX423" i="220"/>
  <c r="AX43" i="220"/>
  <c r="AX87" i="220"/>
  <c r="AX29" i="220"/>
  <c r="AX498" i="220"/>
  <c r="AX455" i="220"/>
  <c r="AX518" i="220"/>
  <c r="AX200" i="220"/>
  <c r="AX138" i="220"/>
  <c r="AX327" i="220"/>
  <c r="AX31" i="220"/>
  <c r="AX394" i="220"/>
  <c r="AX50" i="220"/>
  <c r="AX485" i="220"/>
  <c r="AX397" i="220"/>
  <c r="AX361" i="220"/>
  <c r="AX227" i="220"/>
  <c r="AX20" i="220"/>
  <c r="AX499" i="220"/>
  <c r="AX464" i="220"/>
  <c r="AX332" i="220"/>
  <c r="AX172" i="220"/>
  <c r="AV8" i="218"/>
  <c r="AV2" i="218" s="1"/>
  <c r="AR25" i="2" s="1"/>
  <c r="R8" i="217"/>
  <c r="N24" i="2"/>
  <c r="AX74" i="223"/>
  <c r="AX57" i="223"/>
  <c r="AX107" i="223"/>
  <c r="AX272" i="223"/>
  <c r="AX407" i="223"/>
  <c r="AX374" i="223"/>
  <c r="AX200" i="223"/>
  <c r="AX15" i="223"/>
  <c r="AX140" i="223"/>
  <c r="AX38" i="223"/>
  <c r="AX447" i="223"/>
  <c r="AX31" i="223"/>
  <c r="AX128" i="217"/>
  <c r="AX308" i="217"/>
  <c r="AX223" i="217"/>
  <c r="AX311" i="217"/>
  <c r="AX183" i="217"/>
  <c r="AX145" i="217"/>
  <c r="AX510" i="217"/>
  <c r="AX166" i="217"/>
  <c r="AX324" i="217"/>
  <c r="AX511" i="217"/>
  <c r="AX271" i="217"/>
  <c r="AX416" i="217"/>
  <c r="AX144" i="217"/>
  <c r="AX464" i="217"/>
  <c r="AX468" i="217"/>
  <c r="AX395" i="217"/>
  <c r="AX184" i="217"/>
  <c r="AX284" i="217"/>
  <c r="AX177" i="217"/>
  <c r="AX20" i="217"/>
  <c r="AX457" i="217"/>
  <c r="AX430" i="217"/>
  <c r="AX296" i="217"/>
  <c r="AX464" i="211"/>
  <c r="AX473" i="211"/>
  <c r="AX224" i="211"/>
  <c r="AX516" i="211"/>
  <c r="AX112" i="211"/>
  <c r="AX49" i="211"/>
  <c r="AX354" i="211"/>
  <c r="AX177" i="211"/>
  <c r="AX500" i="211"/>
  <c r="AX482" i="211"/>
  <c r="AX212" i="211"/>
  <c r="AX329" i="211"/>
  <c r="AX231" i="211"/>
  <c r="AX248" i="211"/>
  <c r="AX476" i="211"/>
  <c r="AX479" i="211"/>
  <c r="AX226" i="211"/>
  <c r="AX342" i="211"/>
  <c r="AX116" i="211"/>
  <c r="AX39" i="211"/>
  <c r="AX412" i="211"/>
  <c r="AX474" i="211"/>
  <c r="AX14" i="213"/>
  <c r="AX451" i="213"/>
  <c r="AX80" i="213"/>
  <c r="AX199" i="213"/>
  <c r="AX483" i="213"/>
  <c r="AX46" i="213"/>
  <c r="AX227" i="213"/>
  <c r="AX386" i="213"/>
  <c r="AX344" i="213"/>
  <c r="AX330" i="213"/>
  <c r="AX314" i="213"/>
  <c r="AX253" i="213"/>
  <c r="AX290" i="213"/>
  <c r="AX182" i="213"/>
  <c r="AX127" i="213"/>
  <c r="AX52" i="213"/>
  <c r="AX476" i="213"/>
  <c r="AX430" i="213"/>
  <c r="AX354" i="213"/>
  <c r="AX254" i="213"/>
  <c r="AX255" i="213"/>
  <c r="AX219" i="213"/>
  <c r="AX179" i="213"/>
  <c r="AX359" i="213"/>
  <c r="AX93" i="208"/>
  <c r="AX410" i="208"/>
  <c r="AX217" i="208"/>
  <c r="AX54" i="208"/>
  <c r="AX38" i="208"/>
  <c r="AX213" i="208"/>
  <c r="AX444" i="208"/>
  <c r="AX187" i="208"/>
  <c r="AX172" i="208"/>
  <c r="AX299" i="208"/>
  <c r="AX100" i="208"/>
  <c r="AX73" i="208"/>
  <c r="AX13" i="208"/>
  <c r="AX50" i="208"/>
  <c r="AX208" i="208"/>
  <c r="AX435" i="208"/>
  <c r="AX422" i="208"/>
  <c r="AX329" i="208"/>
  <c r="AX103" i="208"/>
  <c r="AX128" i="208"/>
  <c r="AX214" i="208"/>
  <c r="AX357" i="208"/>
  <c r="AX394" i="208"/>
  <c r="AX219" i="208"/>
  <c r="AX69" i="223"/>
  <c r="AX259" i="221"/>
  <c r="AX77" i="221"/>
  <c r="AX65" i="221"/>
  <c r="AX116" i="221"/>
  <c r="AX403" i="221"/>
  <c r="AX286" i="221"/>
  <c r="AX204" i="221"/>
  <c r="AX149" i="221"/>
  <c r="AX447" i="221"/>
  <c r="AX305" i="221"/>
  <c r="AX51" i="221"/>
  <c r="AX380" i="221"/>
  <c r="AX344" i="221"/>
  <c r="AX289" i="221"/>
  <c r="AX247" i="221"/>
  <c r="AX213" i="221"/>
  <c r="AX30" i="221"/>
  <c r="AX450" i="221"/>
  <c r="AX441" i="221"/>
  <c r="AX342" i="221"/>
  <c r="AX209" i="221"/>
  <c r="AX225" i="221"/>
  <c r="AX94" i="221"/>
  <c r="AX190" i="221"/>
  <c r="AX320" i="214"/>
  <c r="AX454" i="214"/>
  <c r="AX397" i="214"/>
  <c r="AX223" i="214"/>
  <c r="AX248" i="214"/>
  <c r="AX234" i="214"/>
  <c r="AX163" i="214"/>
  <c r="AX252" i="214"/>
  <c r="AX482" i="214"/>
  <c r="AX201" i="214"/>
  <c r="AX405" i="214"/>
  <c r="AX72" i="214"/>
  <c r="AX307" i="214"/>
  <c r="AX472" i="214"/>
  <c r="AX74" i="214"/>
  <c r="AX58" i="214"/>
  <c r="AX257" i="214"/>
  <c r="AX373" i="214"/>
  <c r="AX332" i="214"/>
  <c r="AX128" i="214"/>
  <c r="AX114" i="214"/>
  <c r="AX423" i="214"/>
  <c r="AX426" i="214"/>
  <c r="AX344" i="214"/>
  <c r="AX432" i="215"/>
  <c r="AX56" i="215"/>
  <c r="AX231" i="215"/>
  <c r="AX174" i="215"/>
  <c r="AX66" i="215"/>
  <c r="AX364" i="215"/>
  <c r="AX491" i="215"/>
  <c r="AX205" i="215"/>
  <c r="AX80" i="215"/>
  <c r="AX372" i="215"/>
  <c r="AX255" i="215"/>
  <c r="AX452" i="215"/>
  <c r="AX208" i="215"/>
  <c r="AX184" i="215"/>
  <c r="AX128" i="215"/>
  <c r="AX484" i="215"/>
  <c r="AX463" i="215"/>
  <c r="AX400" i="215"/>
  <c r="AX288" i="215"/>
  <c r="AX209" i="215"/>
  <c r="AX150" i="215"/>
  <c r="AX114" i="215"/>
  <c r="AX473" i="215"/>
  <c r="AX410" i="215"/>
  <c r="AX408" i="212"/>
  <c r="AX172" i="212"/>
  <c r="AX43" i="212"/>
  <c r="AX166" i="212"/>
  <c r="AX299" i="212"/>
  <c r="AX514" i="212"/>
  <c r="AX488" i="212"/>
  <c r="AX324" i="212"/>
  <c r="AX57" i="212"/>
  <c r="AX174" i="212"/>
  <c r="AX509" i="212"/>
  <c r="AX279" i="212"/>
  <c r="AX207" i="212"/>
  <c r="AX138" i="212"/>
  <c r="AX280" i="212"/>
  <c r="AX76" i="212"/>
  <c r="AX441" i="212"/>
  <c r="AX22" i="207"/>
  <c r="AX441" i="207"/>
  <c r="AX302" i="207"/>
  <c r="AX515" i="207"/>
  <c r="AX370" i="207"/>
  <c r="AX374" i="207"/>
  <c r="AX255" i="207"/>
  <c r="AX145" i="207"/>
  <c r="AX204" i="207"/>
  <c r="AX44" i="207"/>
  <c r="AX292" i="207"/>
  <c r="AX446" i="207"/>
  <c r="AX481" i="207"/>
  <c r="AX34" i="220"/>
  <c r="AX204" i="220"/>
  <c r="AX514" i="220"/>
  <c r="AX67" i="220"/>
  <c r="AX184" i="220"/>
  <c r="AX323" i="220"/>
  <c r="AX248" i="220"/>
  <c r="AX345" i="220"/>
  <c r="AX270" i="220"/>
  <c r="AX434" i="220"/>
  <c r="AX145" i="220"/>
  <c r="AX23" i="220"/>
  <c r="AX461" i="220"/>
  <c r="AX441" i="220"/>
  <c r="AX360" i="220"/>
  <c r="AX335" i="220"/>
  <c r="AX151" i="220"/>
  <c r="AX452" i="220"/>
  <c r="AX367" i="220"/>
  <c r="AX336" i="223"/>
  <c r="AX109" i="223"/>
  <c r="AX262" i="223"/>
  <c r="AX366" i="223"/>
  <c r="AX208" i="223"/>
  <c r="AX301" i="223"/>
  <c r="AX70" i="223"/>
  <c r="AX403" i="223"/>
  <c r="AX207" i="223"/>
  <c r="U8" i="223"/>
  <c r="U2" i="223" s="1"/>
  <c r="Q30" i="2" s="1"/>
  <c r="AX340" i="223"/>
  <c r="AX88" i="223"/>
  <c r="AX427" i="223"/>
  <c r="AX505" i="217"/>
  <c r="AX380" i="217"/>
  <c r="AX165" i="217"/>
  <c r="AX319" i="217"/>
  <c r="AX399" i="217"/>
  <c r="AX290" i="217"/>
  <c r="AX195" i="217"/>
  <c r="AX52" i="217"/>
  <c r="AX123" i="217"/>
  <c r="AX347" i="217"/>
  <c r="AX97" i="217"/>
  <c r="AX218" i="217"/>
  <c r="AX29" i="217"/>
  <c r="AX157" i="217"/>
  <c r="AX508" i="217"/>
  <c r="AX444" i="217"/>
  <c r="AX475" i="217"/>
  <c r="AX273" i="217"/>
  <c r="AX258" i="217"/>
  <c r="AX219" i="217"/>
  <c r="AX57" i="217"/>
  <c r="AX100" i="217"/>
  <c r="AX410" i="217"/>
  <c r="AX366" i="217"/>
  <c r="AX517" i="211"/>
  <c r="AX298" i="211"/>
  <c r="AX178" i="211"/>
  <c r="AX75" i="211"/>
  <c r="AX202" i="211"/>
  <c r="AX117" i="211"/>
  <c r="AX26" i="211"/>
  <c r="AX343" i="211"/>
  <c r="AX353" i="211"/>
  <c r="AX153" i="211"/>
  <c r="AX103" i="211"/>
  <c r="AX74" i="211"/>
  <c r="AX452" i="211"/>
  <c r="AX172" i="211"/>
  <c r="AX34" i="211"/>
  <c r="AX499" i="211"/>
  <c r="AX443" i="211"/>
  <c r="AX265" i="213"/>
  <c r="AX37" i="213"/>
  <c r="AX189" i="213"/>
  <c r="AX17" i="213"/>
  <c r="AX250" i="213"/>
  <c r="AX102" i="213"/>
  <c r="AX294" i="213"/>
  <c r="AX86" i="213"/>
  <c r="AX407" i="213"/>
  <c r="AX355" i="213"/>
  <c r="AX399" i="213"/>
  <c r="AX177" i="213"/>
  <c r="AX303" i="213"/>
  <c r="AX196" i="213"/>
  <c r="AX171" i="213"/>
  <c r="AX51" i="213"/>
  <c r="AX284" i="213"/>
  <c r="AX418" i="213"/>
  <c r="AX378" i="213"/>
  <c r="AX291" i="213"/>
  <c r="AX214" i="213"/>
  <c r="AX154" i="213"/>
  <c r="AX76" i="213"/>
  <c r="AX342" i="213"/>
  <c r="AX29" i="208"/>
  <c r="AX18" i="208"/>
  <c r="AX233" i="208"/>
  <c r="AX33" i="208"/>
  <c r="AX31" i="208"/>
  <c r="AX290" i="208"/>
  <c r="AX500" i="208"/>
  <c r="AX389" i="208"/>
  <c r="AX278" i="208"/>
  <c r="AX332" i="208"/>
  <c r="AX77" i="208"/>
  <c r="AX86" i="208"/>
  <c r="AX152" i="208"/>
  <c r="AX471" i="208"/>
  <c r="AX72" i="208"/>
  <c r="AX518" i="208"/>
  <c r="AX517" i="208"/>
  <c r="AX305" i="208"/>
  <c r="AX297" i="208"/>
  <c r="U8" i="208"/>
  <c r="U2" i="208" s="1"/>
  <c r="Q15" i="2" s="1"/>
  <c r="AX174" i="208"/>
  <c r="AX445" i="208"/>
  <c r="AX287" i="208"/>
  <c r="R8" i="219"/>
  <c r="N26" i="2"/>
  <c r="AX142" i="221"/>
  <c r="AX268" i="221"/>
  <c r="AX40" i="221"/>
  <c r="AX273" i="221"/>
  <c r="AX114" i="221"/>
  <c r="AX355" i="221"/>
  <c r="AX331" i="221"/>
  <c r="AX124" i="221"/>
  <c r="AX510" i="221"/>
  <c r="AX358" i="221"/>
  <c r="AX167" i="221"/>
  <c r="AX444" i="221"/>
  <c r="AX339" i="221"/>
  <c r="AX346" i="221"/>
  <c r="AX312" i="221"/>
  <c r="AX210" i="221"/>
  <c r="AX87" i="221"/>
  <c r="AX67" i="221"/>
  <c r="AX418" i="221"/>
  <c r="AX295" i="221"/>
  <c r="AX151" i="221"/>
  <c r="AX155" i="221"/>
  <c r="AX165" i="221"/>
  <c r="AX318" i="214"/>
  <c r="AX473" i="214"/>
  <c r="AX365" i="214"/>
  <c r="AX275" i="214"/>
  <c r="AX349" i="214"/>
  <c r="AX278" i="214"/>
  <c r="AX160" i="214"/>
  <c r="AX304" i="214"/>
  <c r="AX500" i="214"/>
  <c r="AX305" i="214"/>
  <c r="AX450" i="214"/>
  <c r="AX173" i="214"/>
  <c r="AX378" i="214"/>
  <c r="AX301" i="214"/>
  <c r="AX43" i="214"/>
  <c r="AX242" i="214"/>
  <c r="AX256" i="214"/>
  <c r="AX286" i="214"/>
  <c r="AX176" i="214"/>
  <c r="AX358" i="214"/>
  <c r="AX24" i="214"/>
  <c r="AX506" i="214"/>
  <c r="AX406" i="214"/>
  <c r="AX430" i="214"/>
  <c r="AX212" i="215"/>
  <c r="AX445" i="215"/>
  <c r="AX363" i="215"/>
  <c r="AX48" i="215"/>
  <c r="AX64" i="215"/>
  <c r="AX362" i="215"/>
  <c r="AX148" i="215"/>
  <c r="AX298" i="215"/>
  <c r="AX488" i="210"/>
  <c r="AX269" i="210"/>
  <c r="AX150" i="210"/>
  <c r="AX104" i="210"/>
  <c r="AX102" i="210"/>
  <c r="AX248" i="210"/>
  <c r="AX486" i="210"/>
  <c r="AX277" i="210"/>
  <c r="AX311" i="210"/>
  <c r="AX422" i="210"/>
  <c r="AX253" i="210"/>
  <c r="AX256" i="210"/>
  <c r="AX303" i="210"/>
  <c r="AX175" i="210"/>
  <c r="AX210" i="210"/>
  <c r="AX107" i="210"/>
  <c r="AX134" i="210"/>
  <c r="AX132" i="210"/>
  <c r="AX408" i="210"/>
  <c r="AX405" i="210"/>
  <c r="AX406" i="210"/>
  <c r="AX397" i="210"/>
  <c r="AX87" i="210"/>
  <c r="AX363" i="210"/>
  <c r="AX60" i="216"/>
  <c r="AX460" i="216"/>
  <c r="AX506" i="216"/>
  <c r="AX467" i="216"/>
  <c r="AX495" i="216"/>
  <c r="AX377" i="216"/>
  <c r="AX202" i="216"/>
  <c r="AX41" i="216"/>
  <c r="AX197" i="216"/>
  <c r="AX430" i="216"/>
  <c r="AX137" i="223"/>
  <c r="AX342" i="223"/>
  <c r="AX242" i="223"/>
  <c r="AX323" i="223"/>
  <c r="AX165" i="223"/>
  <c r="AX308" i="223"/>
  <c r="AX370" i="223"/>
  <c r="AX151" i="223"/>
  <c r="AX190" i="223"/>
  <c r="AX206" i="223"/>
  <c r="AX465" i="223"/>
  <c r="AX116" i="223"/>
  <c r="AX13" i="217"/>
  <c r="AX120" i="217"/>
  <c r="AX269" i="217"/>
  <c r="AX405" i="217"/>
  <c r="AX458" i="217"/>
  <c r="AX363" i="217"/>
  <c r="AX348" i="217"/>
  <c r="AX59" i="217"/>
  <c r="AX229" i="217"/>
  <c r="AX362" i="217"/>
  <c r="AX175" i="217"/>
  <c r="AX373" i="217"/>
  <c r="AX233" i="217"/>
  <c r="AX294" i="217"/>
  <c r="AX431" i="217"/>
  <c r="AX428" i="217"/>
  <c r="AX448" i="217"/>
  <c r="AX388" i="217"/>
  <c r="AX253" i="217"/>
  <c r="AX321" i="217"/>
  <c r="AX32" i="217"/>
  <c r="AX85" i="217"/>
  <c r="AX493" i="217"/>
  <c r="AX339" i="217"/>
  <c r="AX357" i="211"/>
  <c r="AX460" i="211"/>
  <c r="AX223" i="211"/>
  <c r="AX214" i="211"/>
  <c r="AX397" i="211"/>
  <c r="AX221" i="211"/>
  <c r="AX485" i="211"/>
  <c r="AX146" i="211"/>
  <c r="AX109" i="211"/>
  <c r="AX148" i="211"/>
  <c r="AX314" i="211"/>
  <c r="AX441" i="211"/>
  <c r="AX235" i="211"/>
  <c r="AX90" i="211"/>
  <c r="AX379" i="211"/>
  <c r="AX254" i="211"/>
  <c r="AX24" i="211"/>
  <c r="AX416" i="211"/>
  <c r="AX301" i="213"/>
  <c r="AX271" i="213"/>
  <c r="AX343" i="213"/>
  <c r="AX117" i="213"/>
  <c r="AX44" i="213"/>
  <c r="AX19" i="213"/>
  <c r="AX273" i="213"/>
  <c r="AX115" i="213"/>
  <c r="AX489" i="213"/>
  <c r="AX415" i="213"/>
  <c r="AX464" i="213"/>
  <c r="AX257" i="213"/>
  <c r="AX360" i="213"/>
  <c r="AX172" i="213"/>
  <c r="AX193" i="213"/>
  <c r="AX137" i="213"/>
  <c r="AX109" i="213"/>
  <c r="AX512" i="213"/>
  <c r="AX372" i="213"/>
  <c r="AX362" i="213"/>
  <c r="AX258" i="213"/>
  <c r="AX240" i="213"/>
  <c r="AX242" i="213"/>
  <c r="AX390" i="213"/>
  <c r="AX220" i="208"/>
  <c r="AX271" i="208"/>
  <c r="AX171" i="208"/>
  <c r="AX279" i="208"/>
  <c r="AX284" i="208"/>
  <c r="AX371" i="208"/>
  <c r="AX182" i="208"/>
  <c r="AX81" i="208"/>
  <c r="AX247" i="208"/>
  <c r="AX411" i="208"/>
  <c r="AX82" i="208"/>
  <c r="AX374" i="208"/>
  <c r="AX194" i="208"/>
  <c r="AX135" i="208"/>
  <c r="AX125" i="208"/>
  <c r="AX200" i="208"/>
  <c r="AX486" i="208"/>
  <c r="AX400" i="208"/>
  <c r="AX331" i="208"/>
  <c r="AX52" i="208"/>
  <c r="AX30" i="208"/>
  <c r="AX421" i="208"/>
  <c r="AX348" i="208"/>
  <c r="R8" i="224"/>
  <c r="N31" i="2"/>
  <c r="AX424" i="221"/>
  <c r="AX296" i="221"/>
  <c r="AX328" i="221"/>
  <c r="AX174" i="221"/>
  <c r="AX356" i="221"/>
  <c r="AX195" i="221"/>
  <c r="AX474" i="221"/>
  <c r="AX365" i="221"/>
  <c r="AX271" i="221"/>
  <c r="AX31" i="221"/>
  <c r="AX513" i="221"/>
  <c r="AX163" i="221"/>
  <c r="AX511" i="221"/>
  <c r="AX399" i="221"/>
  <c r="AX372" i="221"/>
  <c r="AX337" i="221"/>
  <c r="AX257" i="221"/>
  <c r="AX91" i="221"/>
  <c r="AX100" i="221"/>
  <c r="AX501" i="221"/>
  <c r="AX375" i="221"/>
  <c r="AX234" i="221"/>
  <c r="AX246" i="221"/>
  <c r="AX235" i="221"/>
  <c r="AX462" i="214"/>
  <c r="AX227" i="214"/>
  <c r="AX186" i="214"/>
  <c r="AX468" i="214"/>
  <c r="AX433" i="214"/>
  <c r="AX364" i="214"/>
  <c r="AX488" i="214"/>
  <c r="AX319" i="214"/>
  <c r="AX23" i="214"/>
  <c r="AX239" i="214"/>
  <c r="AX386" i="214"/>
  <c r="AX183" i="214"/>
  <c r="AX421" i="214"/>
  <c r="AX40" i="214"/>
  <c r="AX39" i="214"/>
  <c r="AX116" i="214"/>
  <c r="AX240" i="214"/>
  <c r="AX263" i="214"/>
  <c r="AX152" i="214"/>
  <c r="AX180" i="214"/>
  <c r="AX20" i="214"/>
  <c r="AX33" i="214"/>
  <c r="AX489" i="214"/>
  <c r="AX410" i="214"/>
  <c r="AX439" i="215"/>
  <c r="U8" i="215"/>
  <c r="U2" i="215" s="1"/>
  <c r="Q22" i="2" s="1"/>
  <c r="AX416" i="215"/>
  <c r="AX187" i="215"/>
  <c r="AX142" i="215"/>
  <c r="AX418" i="215"/>
  <c r="AX31" i="215"/>
  <c r="AX291" i="215"/>
  <c r="AX518" i="210"/>
  <c r="AX517" i="210"/>
  <c r="AX268" i="210"/>
  <c r="AX187" i="210"/>
  <c r="AX212" i="210"/>
  <c r="AX281" i="210"/>
  <c r="AX196" i="210"/>
  <c r="AX435" i="210"/>
  <c r="AX271" i="210"/>
  <c r="AX135" i="210"/>
  <c r="AX327" i="210"/>
  <c r="AX339" i="210"/>
  <c r="AX280" i="210"/>
  <c r="AX355" i="210"/>
  <c r="AX179" i="210"/>
  <c r="AX240" i="210"/>
  <c r="AX111" i="210"/>
  <c r="AX284" i="210"/>
  <c r="AX495" i="210"/>
  <c r="AX494" i="210"/>
  <c r="AX454" i="210"/>
  <c r="AX319" i="210"/>
  <c r="AX91" i="210"/>
  <c r="AX242" i="216"/>
  <c r="AX463" i="216"/>
  <c r="AX102" i="216"/>
  <c r="AX455" i="216"/>
  <c r="AX282" i="216"/>
  <c r="AX234" i="216"/>
  <c r="AX112" i="216"/>
  <c r="AX53" i="216"/>
  <c r="AX306" i="222"/>
  <c r="AX211" i="222"/>
  <c r="AX136" i="222"/>
  <c r="AX295" i="222"/>
  <c r="AX32" i="222"/>
  <c r="AX171" i="222"/>
  <c r="AX151" i="222"/>
  <c r="AX433" i="222"/>
  <c r="AX474" i="222"/>
  <c r="AX209" i="222"/>
  <c r="AX158" i="222"/>
  <c r="AX156" i="222"/>
  <c r="AX408" i="222"/>
  <c r="AX463" i="222"/>
  <c r="AX488" i="222"/>
  <c r="AX250" i="222"/>
  <c r="AX309" i="222"/>
  <c r="AX197" i="222"/>
  <c r="AX135" i="222"/>
  <c r="AX51" i="222"/>
  <c r="AX160" i="222"/>
  <c r="AX425" i="222"/>
  <c r="AX371" i="222"/>
  <c r="AX226" i="212"/>
  <c r="AX112" i="212"/>
  <c r="AX312" i="212"/>
  <c r="AX127" i="212"/>
  <c r="AX355" i="212"/>
  <c r="AX367" i="212"/>
  <c r="AX310" i="212"/>
  <c r="AX78" i="212"/>
  <c r="AX350" i="212"/>
  <c r="AX125" i="212"/>
  <c r="AX462" i="212"/>
  <c r="AX400" i="212"/>
  <c r="AX268" i="212"/>
  <c r="AX90" i="212"/>
  <c r="AX39" i="212"/>
  <c r="AX477" i="212"/>
  <c r="AX413" i="212"/>
  <c r="AX277" i="212"/>
  <c r="AX302" i="212"/>
  <c r="AX133" i="212"/>
  <c r="AX120" i="212"/>
  <c r="AX97" i="212"/>
  <c r="AX508" i="212"/>
  <c r="AX369" i="207"/>
  <c r="AX467" i="207"/>
  <c r="AX303" i="207"/>
  <c r="AX55" i="207"/>
  <c r="AX139" i="207"/>
  <c r="AX314" i="207"/>
  <c r="AX238" i="207"/>
  <c r="AX261" i="207"/>
  <c r="AX366" i="207"/>
  <c r="AX226" i="207"/>
  <c r="AX299" i="207"/>
  <c r="AX172" i="207"/>
  <c r="AX406" i="207"/>
  <c r="AX75" i="207"/>
  <c r="AX461" i="207"/>
  <c r="AX56" i="207"/>
  <c r="AV12" i="213"/>
  <c r="AV8" i="213" s="1"/>
  <c r="AV2" i="213" s="1"/>
  <c r="AR20" i="2" s="1"/>
  <c r="AT6" i="213"/>
  <c r="AP20" i="2" s="1"/>
  <c r="AX325" i="220"/>
  <c r="AX59" i="220"/>
  <c r="AX372" i="220"/>
  <c r="AX216" i="220"/>
  <c r="AX271" i="220"/>
  <c r="AX120" i="220"/>
  <c r="AX118" i="220"/>
  <c r="AX331" i="220"/>
  <c r="AX482" i="220"/>
  <c r="AX158" i="220"/>
  <c r="AX450" i="220"/>
  <c r="AX110" i="220"/>
  <c r="AX516" i="220"/>
  <c r="AX445" i="220"/>
  <c r="AX369" i="220"/>
  <c r="AX183" i="220"/>
  <c r="AX127" i="220"/>
  <c r="AX416" i="220"/>
  <c r="AX376" i="220"/>
  <c r="AX108" i="217"/>
  <c r="AX19" i="222"/>
  <c r="AX467" i="223"/>
  <c r="AX469" i="223"/>
  <c r="AX411" i="223"/>
  <c r="AX449" i="223"/>
  <c r="AX417" i="223"/>
  <c r="AX110" i="223"/>
  <c r="AX251" i="223"/>
  <c r="AX59" i="211"/>
  <c r="AX121" i="217"/>
  <c r="AX81" i="217"/>
  <c r="AX51" i="217"/>
  <c r="AX173" i="217"/>
  <c r="AX36" i="217"/>
  <c r="AX490" i="217"/>
  <c r="AX328" i="217"/>
  <c r="AX21" i="217"/>
  <c r="AX239" i="217"/>
  <c r="AX413" i="217"/>
  <c r="AX65" i="217"/>
  <c r="AX389" i="217"/>
  <c r="AX77" i="217"/>
  <c r="AX274" i="217"/>
  <c r="AX42" i="217"/>
  <c r="AX408" i="217"/>
  <c r="AX432" i="217"/>
  <c r="AX382" i="217"/>
  <c r="AX188" i="217"/>
  <c r="AX210" i="217"/>
  <c r="AX99" i="217"/>
  <c r="AX93" i="217"/>
  <c r="AX485" i="217"/>
  <c r="AX361" i="217"/>
  <c r="AX36" i="211"/>
  <c r="AX201" i="211"/>
  <c r="AX325" i="211"/>
  <c r="AX242" i="211"/>
  <c r="AX458" i="211"/>
  <c r="AX108" i="211"/>
  <c r="AX46" i="211"/>
  <c r="AX306" i="211"/>
  <c r="AX93" i="211"/>
  <c r="AX418" i="211"/>
  <c r="AX341" i="211"/>
  <c r="AX319" i="211"/>
  <c r="AX167" i="211"/>
  <c r="AX216" i="211"/>
  <c r="AX367" i="211"/>
  <c r="AX338" i="211"/>
  <c r="AX144" i="211"/>
  <c r="AX120" i="211"/>
  <c r="AX38" i="211"/>
  <c r="AX503" i="211"/>
  <c r="AX101" i="213"/>
  <c r="AX458" i="213"/>
  <c r="AX353" i="213"/>
  <c r="AX203" i="213"/>
  <c r="AX120" i="213"/>
  <c r="AX100" i="213"/>
  <c r="AX352" i="213"/>
  <c r="AX161" i="213"/>
  <c r="AX461" i="213"/>
  <c r="AX497" i="213"/>
  <c r="AX409" i="213"/>
  <c r="AX324" i="213"/>
  <c r="AX333" i="213"/>
  <c r="AX267" i="213"/>
  <c r="AX304" i="213"/>
  <c r="AX111" i="213"/>
  <c r="AX75" i="213"/>
  <c r="AX481" i="213"/>
  <c r="AX434" i="213"/>
  <c r="AX382" i="213"/>
  <c r="AX299" i="213"/>
  <c r="AX217" i="213"/>
  <c r="AX256" i="213"/>
  <c r="AX490" i="213"/>
  <c r="AX281" i="208"/>
  <c r="AX469" i="208"/>
  <c r="AX238" i="208"/>
  <c r="AX310" i="208"/>
  <c r="AX222" i="208"/>
  <c r="AX168" i="208"/>
  <c r="AX363" i="208"/>
  <c r="AX129" i="208"/>
  <c r="AX248" i="208"/>
  <c r="AX295" i="208"/>
  <c r="AX467" i="208"/>
  <c r="AX212" i="208"/>
  <c r="AX137" i="208"/>
  <c r="AX318" i="208"/>
  <c r="AX161" i="208"/>
  <c r="AX43" i="208"/>
  <c r="AX120" i="208"/>
  <c r="AX462" i="208"/>
  <c r="AX426" i="208"/>
  <c r="AX188" i="208"/>
  <c r="AX51" i="208"/>
  <c r="AX106" i="208"/>
  <c r="AX508" i="208"/>
  <c r="AX328" i="208"/>
  <c r="AX428" i="221"/>
  <c r="AX311" i="221"/>
  <c r="AX54" i="221"/>
  <c r="AX303" i="221"/>
  <c r="AX479" i="221"/>
  <c r="AX277" i="221"/>
  <c r="AX46" i="221"/>
  <c r="AX363" i="221"/>
  <c r="AX338" i="221"/>
  <c r="AX76" i="221"/>
  <c r="AX458" i="221"/>
  <c r="AX222" i="221"/>
  <c r="AX112" i="221"/>
  <c r="AX494" i="221"/>
  <c r="AX348" i="221"/>
  <c r="AX313" i="221"/>
  <c r="AX265" i="221"/>
  <c r="AX78" i="221"/>
  <c r="AX29" i="221"/>
  <c r="AX481" i="221"/>
  <c r="AX389" i="221"/>
  <c r="AX207" i="221"/>
  <c r="AX211" i="221"/>
  <c r="AX159" i="221"/>
  <c r="AX416" i="214"/>
  <c r="AX308" i="214"/>
  <c r="AX166" i="214"/>
  <c r="AX174" i="214"/>
  <c r="AX480" i="214"/>
  <c r="AX452" i="214"/>
  <c r="AX394" i="214"/>
  <c r="AX383" i="214"/>
  <c r="AX335" i="214"/>
  <c r="AX376" i="214"/>
  <c r="AX73" i="214"/>
  <c r="AX272" i="214"/>
  <c r="AX432" i="214"/>
  <c r="AX92" i="214"/>
  <c r="AX306" i="214"/>
  <c r="AX123" i="214"/>
  <c r="AX224" i="214"/>
  <c r="AX254" i="214"/>
  <c r="AX388" i="214"/>
  <c r="AX156" i="214"/>
  <c r="AX12" i="214"/>
  <c r="U8" i="214"/>
  <c r="U2" i="214" s="1"/>
  <c r="Q21" i="2" s="1"/>
  <c r="AX94" i="214"/>
  <c r="AX447" i="214"/>
  <c r="AX493" i="214"/>
  <c r="AX74" i="215"/>
  <c r="AX139" i="215"/>
  <c r="AX38" i="215"/>
  <c r="AX387" i="215"/>
  <c r="AX260" i="215"/>
  <c r="AX469" i="215"/>
  <c r="AX116" i="215"/>
  <c r="AX331" i="215"/>
  <c r="AX31" i="222"/>
  <c r="AX495" i="222"/>
  <c r="AX432" i="222"/>
  <c r="AX327" i="222"/>
  <c r="AX220" i="222"/>
  <c r="AX252" i="222"/>
  <c r="AX277" i="222"/>
  <c r="AX85" i="222"/>
  <c r="AX91" i="222"/>
  <c r="AX301" i="222"/>
  <c r="AX512" i="222"/>
  <c r="AX456" i="222"/>
  <c r="AX148" i="212"/>
  <c r="AX58" i="212"/>
  <c r="AX429" i="212"/>
  <c r="AX444" i="212"/>
  <c r="AX256" i="212"/>
  <c r="AX32" i="212"/>
  <c r="AX347" i="212"/>
  <c r="AX75" i="212"/>
  <c r="AX142" i="212"/>
  <c r="AX395" i="212"/>
  <c r="AX403" i="212"/>
  <c r="AX257" i="212"/>
  <c r="AX140" i="212"/>
  <c r="AX49" i="212"/>
  <c r="AX450" i="212"/>
  <c r="AX372" i="212"/>
  <c r="AX329" i="212"/>
  <c r="AX234" i="212"/>
  <c r="AX157" i="212"/>
  <c r="AX160" i="212"/>
  <c r="AX301" i="212"/>
  <c r="AX507" i="212"/>
  <c r="AX244" i="207"/>
  <c r="AX253" i="207"/>
  <c r="AX284" i="207"/>
  <c r="AX81" i="207"/>
  <c r="AX397" i="207"/>
  <c r="AX291" i="207"/>
  <c r="AX80" i="207"/>
  <c r="AX87" i="207"/>
  <c r="AX46" i="207"/>
  <c r="AX348" i="207"/>
  <c r="AX396" i="220"/>
  <c r="AX377" i="220"/>
  <c r="AX492" i="220"/>
  <c r="AX312" i="220"/>
  <c r="AX328" i="220"/>
  <c r="AX354" i="220"/>
  <c r="AX49" i="220"/>
  <c r="AX393" i="220"/>
  <c r="AX135" i="220"/>
  <c r="AX438" i="220"/>
  <c r="AX305" i="220"/>
  <c r="AX180" i="220"/>
  <c r="AX152" i="220"/>
  <c r="AX165" i="220"/>
  <c r="AX511" i="220"/>
  <c r="AX433" i="220"/>
  <c r="AX299" i="220"/>
  <c r="AX231" i="220"/>
  <c r="AX68" i="220"/>
  <c r="AX475" i="220"/>
  <c r="AX242" i="222"/>
  <c r="AX77" i="223"/>
  <c r="AX104" i="223"/>
  <c r="AX268" i="223"/>
  <c r="AX352" i="223"/>
  <c r="AX375" i="223"/>
  <c r="AX60" i="223"/>
  <c r="AX448" i="223"/>
  <c r="AX205" i="223"/>
  <c r="AX104" i="208"/>
  <c r="AX208" i="217"/>
  <c r="AX60" i="217"/>
  <c r="AX205" i="217"/>
  <c r="AX252" i="217"/>
  <c r="AX122" i="217"/>
  <c r="AX469" i="217"/>
  <c r="AX502" i="217"/>
  <c r="AX151" i="217"/>
  <c r="AX270" i="217"/>
  <c r="AX452" i="217"/>
  <c r="AX148" i="217"/>
  <c r="AX445" i="217"/>
  <c r="AX227" i="217"/>
  <c r="AX230" i="217"/>
  <c r="AX471" i="217"/>
  <c r="AX495" i="217"/>
  <c r="AX412" i="217"/>
  <c r="AX342" i="217"/>
  <c r="AX277" i="217"/>
  <c r="AX316" i="217"/>
  <c r="AX204" i="217"/>
  <c r="AX19" i="217"/>
  <c r="AX461" i="217"/>
  <c r="AX434" i="217"/>
  <c r="AX275" i="211"/>
  <c r="AX288" i="211"/>
  <c r="AX497" i="211"/>
  <c r="AX344" i="211"/>
  <c r="AX386" i="211"/>
  <c r="AX301" i="211"/>
  <c r="AX203" i="211"/>
  <c r="AX159" i="211"/>
  <c r="AX152" i="211"/>
  <c r="AX489" i="211"/>
  <c r="AX501" i="211"/>
  <c r="AX333" i="211"/>
  <c r="AX253" i="211"/>
  <c r="AX196" i="211"/>
  <c r="AX17" i="211"/>
  <c r="AX480" i="211"/>
  <c r="AX388" i="211"/>
  <c r="AX268" i="211"/>
  <c r="AX270" i="211"/>
  <c r="AX58" i="211"/>
  <c r="AX376" i="211"/>
  <c r="AX89" i="211"/>
  <c r="AX296" i="213"/>
  <c r="AX331" i="213"/>
  <c r="AX466" i="213"/>
  <c r="AX339" i="213"/>
  <c r="AX218" i="213"/>
  <c r="AX138" i="213"/>
  <c r="AX391" i="213"/>
  <c r="AX220" i="213"/>
  <c r="AX228" i="213"/>
  <c r="AX469" i="213"/>
  <c r="AX518" i="213"/>
  <c r="AX404" i="213"/>
  <c r="AX323" i="213"/>
  <c r="AX307" i="213"/>
  <c r="AX222" i="213"/>
  <c r="AX53" i="213"/>
  <c r="AX131" i="213"/>
  <c r="AX480" i="213"/>
  <c r="AX421" i="213"/>
  <c r="AX376" i="213"/>
  <c r="AX392" i="213"/>
  <c r="AX262" i="213"/>
  <c r="AX223" i="213"/>
  <c r="AX459" i="213"/>
  <c r="AX186" i="208"/>
  <c r="AX390" i="208"/>
  <c r="AX520" i="208"/>
  <c r="AX447" i="208"/>
  <c r="AX312" i="208"/>
  <c r="AX209" i="208"/>
  <c r="AX365" i="208"/>
  <c r="AX123" i="208"/>
  <c r="AX245" i="208"/>
  <c r="AX309" i="208"/>
  <c r="AX519" i="208"/>
  <c r="AX242" i="208"/>
  <c r="AX496" i="208"/>
  <c r="AX256" i="208"/>
  <c r="AX156" i="208"/>
  <c r="AX301" i="208"/>
  <c r="AX53" i="208"/>
  <c r="AX438" i="208"/>
  <c r="AX406" i="208"/>
  <c r="AX337" i="208"/>
  <c r="AX107" i="208"/>
  <c r="AX63" i="208"/>
  <c r="AX485" i="208"/>
  <c r="AX361" i="208"/>
  <c r="AX476" i="221"/>
  <c r="AX310" i="221"/>
  <c r="AX170" i="221"/>
  <c r="AX387" i="221"/>
  <c r="AX491" i="221"/>
  <c r="AX333" i="221"/>
  <c r="AX318" i="221"/>
  <c r="AX415" i="221"/>
  <c r="AX282" i="221"/>
  <c r="AX126" i="221"/>
  <c r="AX518" i="221"/>
  <c r="AX288" i="221"/>
  <c r="AX125" i="221"/>
  <c r="AX463" i="221"/>
  <c r="AX343" i="221"/>
  <c r="AX370" i="221"/>
  <c r="AX219" i="221"/>
  <c r="AX217" i="221"/>
  <c r="AX144" i="221"/>
  <c r="AX457" i="221"/>
  <c r="AX388" i="221"/>
  <c r="AX248" i="221"/>
  <c r="AX251" i="221"/>
  <c r="AX269" i="221"/>
  <c r="AX435" i="214"/>
  <c r="AX477" i="214"/>
  <c r="AX107" i="214"/>
  <c r="AX299" i="214"/>
  <c r="AX32" i="214"/>
  <c r="AX518" i="214"/>
  <c r="AX497" i="214"/>
  <c r="AX445" i="214"/>
  <c r="AX54" i="214"/>
  <c r="AX348" i="214"/>
  <c r="AX68" i="214"/>
  <c r="AX221" i="214"/>
  <c r="AX469" i="214"/>
  <c r="AX102" i="214"/>
  <c r="AX129" i="214"/>
  <c r="AX126" i="214"/>
  <c r="AX339" i="214"/>
  <c r="AX323" i="214"/>
  <c r="AX290" i="214"/>
  <c r="AX366" i="214"/>
  <c r="AX95" i="214"/>
  <c r="AX121" i="214"/>
  <c r="AX427" i="214"/>
  <c r="AX451" i="214"/>
  <c r="AX206" i="215"/>
  <c r="AX460" i="215"/>
  <c r="AX242" i="215"/>
  <c r="AX178" i="215"/>
  <c r="AX315" i="215"/>
  <c r="AX156" i="215"/>
  <c r="AX176" i="215"/>
  <c r="AX508" i="215"/>
  <c r="AX236" i="215"/>
  <c r="AX144" i="215"/>
  <c r="AX437" i="215"/>
  <c r="AX15" i="215"/>
  <c r="AX354" i="215"/>
  <c r="AX405" i="215"/>
  <c r="AX136" i="215"/>
  <c r="AX49" i="215"/>
  <c r="AX63" i="215"/>
  <c r="AX447" i="215"/>
  <c r="AX323" i="215"/>
  <c r="AX229" i="215"/>
  <c r="AX197" i="215"/>
  <c r="AX175" i="215"/>
  <c r="AX160" i="215"/>
  <c r="AX163" i="215"/>
  <c r="AX23" i="210"/>
  <c r="AX462" i="210"/>
  <c r="AX224" i="210"/>
  <c r="AX55" i="210"/>
  <c r="AX347" i="210"/>
  <c r="AX429" i="210"/>
  <c r="AX342" i="210"/>
  <c r="AX489" i="210"/>
  <c r="AX120" i="210"/>
  <c r="AX456" i="210"/>
  <c r="AX251" i="210"/>
  <c r="AX509" i="210"/>
  <c r="AX349" i="210"/>
  <c r="AX343" i="210"/>
  <c r="AX302" i="210"/>
  <c r="AX340" i="210"/>
  <c r="AX214" i="210"/>
  <c r="AX316" i="210"/>
  <c r="AX178" i="210"/>
  <c r="AX80" i="210"/>
  <c r="AX432" i="210"/>
  <c r="AX474" i="210"/>
  <c r="AX437" i="210"/>
  <c r="AX18" i="210"/>
  <c r="AX417" i="216"/>
  <c r="AX399" i="216"/>
  <c r="AX390" i="216"/>
  <c r="AX305" i="216"/>
  <c r="AX398" i="216"/>
  <c r="AX228" i="216"/>
  <c r="AX57" i="216"/>
  <c r="AX55" i="216"/>
  <c r="AX369" i="222"/>
  <c r="AX273" i="222"/>
  <c r="AX439" i="222"/>
  <c r="AX507" i="222"/>
  <c r="AX225" i="222"/>
  <c r="AX448" i="222"/>
  <c r="AX226" i="222"/>
  <c r="AX94" i="222"/>
  <c r="AX471" i="222"/>
  <c r="AX403" i="222"/>
  <c r="AX191" i="222"/>
  <c r="AX13" i="222"/>
  <c r="AX437" i="222"/>
  <c r="AX412" i="222"/>
  <c r="AX337" i="222"/>
  <c r="AX257" i="222"/>
  <c r="AX224" i="222"/>
  <c r="AX168" i="222"/>
  <c r="AX204" i="222"/>
  <c r="AX264" i="222"/>
  <c r="AX38" i="222"/>
  <c r="AX485" i="222"/>
  <c r="AX429" i="222"/>
  <c r="AX189" i="212"/>
  <c r="AX230" i="212"/>
  <c r="AX519" i="212"/>
  <c r="AX228" i="212"/>
  <c r="AX61" i="212"/>
  <c r="AX64" i="212"/>
  <c r="AX254" i="212"/>
  <c r="AX250" i="212"/>
  <c r="AX396" i="212"/>
  <c r="AX99" i="212"/>
  <c r="AX47" i="212"/>
  <c r="AX425" i="212"/>
  <c r="AX475" i="212"/>
  <c r="AX248" i="212"/>
  <c r="AX111" i="212"/>
  <c r="AX129" i="212"/>
  <c r="AX40" i="212"/>
  <c r="AX454" i="212"/>
  <c r="AX352" i="212"/>
  <c r="AX286" i="212"/>
  <c r="AX211" i="212"/>
  <c r="AX179" i="212"/>
  <c r="AX95" i="212"/>
  <c r="AX476" i="212"/>
  <c r="AX297" i="207"/>
  <c r="AX111" i="207"/>
  <c r="AX330" i="207"/>
  <c r="AX210" i="207"/>
  <c r="AX313" i="207"/>
  <c r="AX212" i="207"/>
  <c r="AX156" i="207"/>
  <c r="AX73" i="207"/>
  <c r="AX41" i="207"/>
  <c r="AX48" i="207"/>
  <c r="AX354" i="207"/>
  <c r="AX261" i="220"/>
  <c r="AX196" i="220"/>
  <c r="AX467" i="220"/>
  <c r="AX78" i="220"/>
  <c r="AX329" i="220"/>
  <c r="AX420" i="220"/>
  <c r="AX315" i="220"/>
  <c r="AX233" i="220"/>
  <c r="AX256" i="220"/>
  <c r="U8" i="220"/>
  <c r="U2" i="220" s="1"/>
  <c r="Q27" i="2" s="1"/>
  <c r="AX281" i="220"/>
  <c r="AX39" i="220"/>
  <c r="AX143" i="220"/>
  <c r="AX30" i="220"/>
  <c r="AX94" i="220"/>
  <c r="AX480" i="220"/>
  <c r="AX520" i="220"/>
  <c r="AX363" i="220"/>
  <c r="AX155" i="220"/>
  <c r="AX214" i="220"/>
  <c r="AX114" i="220"/>
  <c r="AX459" i="220"/>
  <c r="AX422" i="223"/>
  <c r="AX236" i="223"/>
  <c r="AX520" i="223"/>
  <c r="AX367" i="223"/>
  <c r="AX515" i="223"/>
  <c r="AX14" i="223"/>
  <c r="AX195" i="223"/>
  <c r="AX313" i="223"/>
  <c r="AX359" i="223"/>
  <c r="AT6" i="220"/>
  <c r="AP27" i="2" s="1"/>
  <c r="AX178" i="217"/>
  <c r="AX35" i="217"/>
  <c r="AX331" i="217"/>
  <c r="AX429" i="217"/>
  <c r="AX176" i="217"/>
  <c r="AX182" i="217"/>
  <c r="AX480" i="217"/>
  <c r="AX309" i="217"/>
  <c r="AX307" i="217"/>
  <c r="AX507" i="217"/>
  <c r="AX142" i="217"/>
  <c r="AX463" i="217"/>
  <c r="AX153" i="217"/>
  <c r="AX400" i="217"/>
  <c r="AX112" i="217"/>
  <c r="AX49" i="217"/>
  <c r="AX499" i="217"/>
  <c r="AX415" i="217"/>
  <c r="AX393" i="217"/>
  <c r="AX262" i="217"/>
  <c r="AX234" i="217"/>
  <c r="AX16" i="217"/>
  <c r="AX95" i="217"/>
  <c r="AX414" i="217"/>
  <c r="AX70" i="210"/>
  <c r="AX469" i="211"/>
  <c r="AX442" i="211"/>
  <c r="AX85" i="211"/>
  <c r="AX520" i="211"/>
  <c r="AX20" i="211"/>
  <c r="AX291" i="211"/>
  <c r="AX165" i="211"/>
  <c r="AX356" i="211"/>
  <c r="AX77" i="211"/>
  <c r="AX435" i="211"/>
  <c r="AX477" i="211"/>
  <c r="AX211" i="211"/>
  <c r="AX105" i="211"/>
  <c r="AX66" i="211"/>
  <c r="AX483" i="211"/>
  <c r="AX230" i="211"/>
  <c r="AX176" i="211"/>
  <c r="AX292" i="213"/>
  <c r="AX338" i="213"/>
  <c r="AX133" i="213"/>
  <c r="AX509" i="213"/>
  <c r="AX305" i="213"/>
  <c r="AX272" i="213"/>
  <c r="AX444" i="213"/>
  <c r="AX216" i="213"/>
  <c r="AX251" i="213"/>
  <c r="AX50" i="213"/>
  <c r="AX335" i="213"/>
  <c r="AX475" i="213"/>
  <c r="AX379" i="213"/>
  <c r="AX388" i="213"/>
  <c r="AX191" i="213"/>
  <c r="AX150" i="213"/>
  <c r="AX55" i="213"/>
  <c r="AX114" i="213"/>
  <c r="AX516" i="213"/>
  <c r="AX441" i="213"/>
  <c r="AX389" i="213"/>
  <c r="AX302" i="213"/>
  <c r="AX158" i="213"/>
  <c r="AX413" i="213"/>
  <c r="AX370" i="208"/>
  <c r="AX184" i="208"/>
  <c r="AX61" i="208"/>
  <c r="AX65" i="208"/>
  <c r="AX333" i="208"/>
  <c r="AX275" i="208"/>
  <c r="AX509" i="208"/>
  <c r="AX433" i="208"/>
  <c r="AX243" i="208"/>
  <c r="AX407" i="208"/>
  <c r="AX197" i="208"/>
  <c r="AX510" i="208"/>
  <c r="AX32" i="208"/>
  <c r="AX262" i="208"/>
  <c r="AX201" i="208"/>
  <c r="AX74" i="208"/>
  <c r="AX191" i="208"/>
  <c r="AX195" i="208"/>
  <c r="AX489" i="208"/>
  <c r="AX330" i="208"/>
  <c r="AX260" i="208"/>
  <c r="AX176" i="208"/>
  <c r="AX461" i="208"/>
  <c r="AX449" i="208"/>
  <c r="AX26" i="208"/>
  <c r="AX480" i="221"/>
  <c r="AX314" i="221"/>
  <c r="AX384" i="221"/>
  <c r="AX519" i="221"/>
  <c r="AX22" i="221"/>
  <c r="AX452" i="221"/>
  <c r="AX50" i="221"/>
  <c r="AX482" i="221"/>
  <c r="AX327" i="221"/>
  <c r="AX143" i="221"/>
  <c r="AX505" i="221"/>
  <c r="AX321" i="221"/>
  <c r="AX64" i="221"/>
  <c r="AX439" i="221"/>
  <c r="AX420" i="221"/>
  <c r="AX366" i="221"/>
  <c r="AX188" i="221"/>
  <c r="AX224" i="221"/>
  <c r="AX27" i="221"/>
  <c r="AX153" i="221"/>
  <c r="AX445" i="221"/>
  <c r="AX394" i="221"/>
  <c r="AX361" i="221"/>
  <c r="AX218" i="221"/>
  <c r="AX135" i="214"/>
  <c r="AX324" i="214"/>
  <c r="AX226" i="214"/>
  <c r="AX241" i="214"/>
  <c r="AX110" i="214"/>
  <c r="AX108" i="214"/>
  <c r="AX19" i="214"/>
  <c r="AX478" i="214"/>
  <c r="AX57" i="214"/>
  <c r="AX509" i="214"/>
  <c r="AX169" i="214"/>
  <c r="AX269" i="214"/>
  <c r="AX14" i="214"/>
  <c r="AX192" i="214"/>
  <c r="AX276" i="214"/>
  <c r="AX230" i="214"/>
  <c r="AX384" i="214"/>
  <c r="AX311" i="214"/>
  <c r="AX270" i="214"/>
  <c r="AX294" i="214"/>
  <c r="AX143" i="214"/>
  <c r="AX185" i="214"/>
  <c r="AX510" i="214"/>
  <c r="AX431" i="214"/>
  <c r="AX193" i="215"/>
  <c r="AX159" i="215"/>
  <c r="AX367" i="215"/>
  <c r="AX82" i="215"/>
  <c r="AX347" i="215"/>
  <c r="AX91" i="215"/>
  <c r="AX329" i="215"/>
  <c r="AX25" i="215"/>
  <c r="AX398" i="215"/>
  <c r="AX154" i="215"/>
  <c r="AX391" i="215"/>
  <c r="AX14" i="215"/>
  <c r="AX441" i="215"/>
  <c r="AX394" i="215"/>
  <c r="AX168" i="215"/>
  <c r="AX220" i="215"/>
  <c r="AX39" i="215"/>
  <c r="AX427" i="215"/>
  <c r="AX407" i="215"/>
  <c r="AX292" i="215"/>
  <c r="AX312" i="215"/>
  <c r="AX90" i="215"/>
  <c r="AX76" i="215"/>
  <c r="AX301" i="210"/>
  <c r="AX320" i="210"/>
  <c r="AX74" i="210"/>
  <c r="AX330" i="210"/>
  <c r="AX360" i="210"/>
  <c r="AX233" i="210"/>
  <c r="AX426" i="210"/>
  <c r="AX105" i="210"/>
  <c r="AX77" i="210"/>
  <c r="AX520" i="210"/>
  <c r="AX171" i="210"/>
  <c r="AX447" i="210"/>
  <c r="AX441" i="210"/>
  <c r="AX357" i="210"/>
  <c r="AX286" i="210"/>
  <c r="AX306" i="210"/>
  <c r="AX186" i="210"/>
  <c r="AX217" i="210"/>
  <c r="AX138" i="210"/>
  <c r="AX98" i="210"/>
  <c r="AX412" i="210"/>
  <c r="AX439" i="210"/>
  <c r="AX407" i="210"/>
  <c r="AX125" i="210"/>
  <c r="R8" i="210"/>
  <c r="N17" i="2"/>
  <c r="AX218" i="216"/>
  <c r="AX443" i="216"/>
  <c r="AX59" i="216"/>
  <c r="AX323" i="216"/>
  <c r="AX301" i="216"/>
  <c r="AX359" i="216"/>
  <c r="AX246" i="216"/>
  <c r="AX200" i="216"/>
  <c r="AX129" i="215"/>
  <c r="AX425" i="215"/>
  <c r="AX222" i="215"/>
  <c r="AX507" i="215"/>
  <c r="AX264" i="215"/>
  <c r="AX234" i="215"/>
  <c r="AX27" i="215"/>
  <c r="AX78" i="215"/>
  <c r="AX443" i="215"/>
  <c r="AX403" i="215"/>
  <c r="AX265" i="215"/>
  <c r="AX189" i="215"/>
  <c r="AX86" i="215"/>
  <c r="AX65" i="215"/>
  <c r="AX446" i="215"/>
  <c r="AX493" i="215"/>
  <c r="AX328" i="210"/>
  <c r="AX22" i="210"/>
  <c r="AX337" i="210"/>
  <c r="AX473" i="210"/>
  <c r="AX51" i="210"/>
  <c r="AX94" i="210"/>
  <c r="AX442" i="210"/>
  <c r="AX325" i="210"/>
  <c r="AX84" i="210"/>
  <c r="AX469" i="210"/>
  <c r="AX137" i="210"/>
  <c r="AX308" i="210"/>
  <c r="AX183" i="210"/>
  <c r="AX274" i="210"/>
  <c r="AX103" i="210"/>
  <c r="AX13" i="210"/>
  <c r="AX267" i="210"/>
  <c r="AX491" i="210"/>
  <c r="AX490" i="210"/>
  <c r="AX309" i="210"/>
  <c r="AX382" i="210"/>
  <c r="AX209" i="210"/>
  <c r="AX43" i="210"/>
  <c r="AX30" i="210"/>
  <c r="AX272" i="216"/>
  <c r="AX348" i="216"/>
  <c r="AX483" i="216"/>
  <c r="AX280" i="216"/>
  <c r="AX353" i="216"/>
  <c r="AX161" i="216"/>
  <c r="AX361" i="216"/>
  <c r="AX163" i="216"/>
  <c r="AX472" i="216"/>
  <c r="AX449" i="216"/>
  <c r="AX408" i="216"/>
  <c r="AX416" i="216"/>
  <c r="AX306" i="216"/>
  <c r="AX369" i="216"/>
  <c r="AX185" i="216"/>
  <c r="AX509" i="216"/>
  <c r="AX33" i="216"/>
  <c r="AX426" i="216"/>
  <c r="AX438" i="216"/>
  <c r="AX61" i="216"/>
  <c r="AX224" i="215"/>
  <c r="AX485" i="215"/>
  <c r="AX313" i="215"/>
  <c r="AX17" i="215"/>
  <c r="AX262" i="215"/>
  <c r="AX226" i="215"/>
  <c r="AX166" i="215"/>
  <c r="AX35" i="215"/>
  <c r="AX423" i="215"/>
  <c r="AX498" i="215"/>
  <c r="AX345" i="215"/>
  <c r="AX282" i="215"/>
  <c r="AX123" i="215"/>
  <c r="AX105" i="215"/>
  <c r="AX85" i="215"/>
  <c r="AX477" i="215"/>
  <c r="AX427" i="210"/>
  <c r="AX33" i="210"/>
  <c r="AX341" i="210"/>
  <c r="AX19" i="210"/>
  <c r="AX176" i="210"/>
  <c r="AX200" i="210"/>
  <c r="AX204" i="210"/>
  <c r="AX415" i="210"/>
  <c r="AX230" i="210"/>
  <c r="AX35" i="210"/>
  <c r="AX153" i="210"/>
  <c r="AX296" i="210"/>
  <c r="AX152" i="210"/>
  <c r="AX297" i="210"/>
  <c r="AX312" i="210"/>
  <c r="AX154" i="210"/>
  <c r="AX231" i="210"/>
  <c r="AX165" i="210"/>
  <c r="AX463" i="210"/>
  <c r="AX392" i="210"/>
  <c r="AX313" i="210"/>
  <c r="AX262" i="210"/>
  <c r="AX41" i="210"/>
  <c r="AX114" i="210"/>
  <c r="AT6" i="218"/>
  <c r="AP25" i="2" s="1"/>
  <c r="AX404" i="216"/>
  <c r="AX384" i="216"/>
  <c r="AX212" i="216"/>
  <c r="AX491" i="216"/>
  <c r="AX343" i="216"/>
  <c r="AX365" i="216"/>
  <c r="AX217" i="216"/>
  <c r="AX227" i="216"/>
  <c r="AX99" i="216"/>
  <c r="AX457" i="216"/>
  <c r="AX464" i="216"/>
  <c r="AX395" i="216"/>
  <c r="AX328" i="216"/>
  <c r="AX195" i="216"/>
  <c r="AX505" i="216"/>
  <c r="AX496" i="216"/>
  <c r="AX84" i="216"/>
  <c r="AX116" i="216"/>
  <c r="AX474" i="216"/>
  <c r="AX42" i="216"/>
  <c r="AV12" i="216"/>
  <c r="AV8" i="216" s="1"/>
  <c r="AV2" i="216" s="1"/>
  <c r="AR23" i="2" s="1"/>
  <c r="AT6" i="216"/>
  <c r="AP23" i="2" s="1"/>
  <c r="AX203" i="215"/>
  <c r="AX162" i="215"/>
  <c r="AX295" i="215"/>
  <c r="AX16" i="215"/>
  <c r="AX310" i="215"/>
  <c r="AX191" i="215"/>
  <c r="AX37" i="215"/>
  <c r="AX111" i="215"/>
  <c r="AX506" i="215"/>
  <c r="AX467" i="215"/>
  <c r="AX404" i="215"/>
  <c r="AX305" i="215"/>
  <c r="AX228" i="215"/>
  <c r="AX72" i="215"/>
  <c r="AX69" i="215"/>
  <c r="AX450" i="215"/>
  <c r="AX172" i="210"/>
  <c r="AX85" i="210"/>
  <c r="AX375" i="210"/>
  <c r="AX40" i="210"/>
  <c r="AX332" i="210"/>
  <c r="AX203" i="210"/>
  <c r="AX86" i="210"/>
  <c r="AX431" i="210"/>
  <c r="AX160" i="210"/>
  <c r="AX193" i="210"/>
  <c r="AX213" i="210"/>
  <c r="AX276" i="210"/>
  <c r="AX336" i="210"/>
  <c r="AX206" i="210"/>
  <c r="AX378" i="210"/>
  <c r="AX127" i="210"/>
  <c r="AX162" i="210"/>
  <c r="U8" i="210"/>
  <c r="U2" i="210" s="1"/>
  <c r="Q17" i="2" s="1"/>
  <c r="AX428" i="210"/>
  <c r="AX399" i="210"/>
  <c r="AX396" i="210"/>
  <c r="AX246" i="210"/>
  <c r="AX76" i="210"/>
  <c r="AX27" i="210"/>
  <c r="AX132" i="216"/>
  <c r="AX248" i="216"/>
  <c r="AX355" i="216"/>
  <c r="AX424" i="216"/>
  <c r="AX412" i="216"/>
  <c r="AX410" i="216"/>
  <c r="AX303" i="216"/>
  <c r="AX170" i="216"/>
  <c r="AX105" i="216"/>
  <c r="AX475" i="216"/>
  <c r="AX508" i="216"/>
  <c r="AX397" i="216"/>
  <c r="AX380" i="216"/>
  <c r="AX247" i="216"/>
  <c r="AX81" i="216"/>
  <c r="AX511" i="216"/>
  <c r="AX389" i="216"/>
  <c r="AX117" i="215"/>
  <c r="AX475" i="215"/>
  <c r="AX438" i="215"/>
  <c r="AX219" i="215"/>
  <c r="AX513" i="215"/>
  <c r="AX157" i="215"/>
  <c r="AX356" i="215"/>
  <c r="AX109" i="215"/>
  <c r="AX378" i="215"/>
  <c r="AX293" i="215"/>
  <c r="AX448" i="215"/>
  <c r="AX138" i="215"/>
  <c r="AX482" i="215"/>
  <c r="AX314" i="215"/>
  <c r="AX192" i="215"/>
  <c r="AX60" i="215"/>
  <c r="AX122" i="215"/>
  <c r="AX510" i="215"/>
  <c r="AX502" i="215"/>
  <c r="AX268" i="215"/>
  <c r="AX251" i="215"/>
  <c r="AX127" i="215"/>
  <c r="AX177" i="215"/>
  <c r="AX259" i="210"/>
  <c r="AX285" i="210"/>
  <c r="AX482" i="210"/>
  <c r="AX359" i="210"/>
  <c r="AX287" i="210"/>
  <c r="AX241" i="210"/>
  <c r="AX348" i="210"/>
  <c r="AX386" i="210"/>
  <c r="AX365" i="210"/>
  <c r="AX92" i="210"/>
  <c r="AX322" i="210"/>
  <c r="AX353" i="210"/>
  <c r="AX260" i="210"/>
  <c r="AX420" i="210"/>
  <c r="AX369" i="210"/>
  <c r="AX278" i="210"/>
  <c r="AX255" i="210"/>
  <c r="AX250" i="210"/>
  <c r="AX60" i="210"/>
  <c r="AX467" i="210"/>
  <c r="AX498" i="210"/>
  <c r="AX400" i="210"/>
  <c r="AX39" i="210"/>
  <c r="AX121" i="210"/>
  <c r="AX87" i="216"/>
  <c r="AX479" i="216"/>
  <c r="AX255" i="216"/>
  <c r="AX274" i="216"/>
  <c r="AX122" i="216"/>
  <c r="AX330" i="216"/>
  <c r="AX97" i="216"/>
  <c r="AX473" i="216"/>
  <c r="AX316" i="216"/>
  <c r="AX279" i="216"/>
  <c r="AX277" i="216"/>
  <c r="AX124" i="216"/>
  <c r="AX429" i="216"/>
  <c r="AX406" i="216"/>
  <c r="AX298" i="216"/>
  <c r="AX433" i="216"/>
  <c r="AX201" i="216"/>
  <c r="AX366" i="216"/>
  <c r="AX127" i="216"/>
  <c r="AX88" i="216"/>
  <c r="AX75" i="216"/>
  <c r="AX515" i="216"/>
  <c r="AX78" i="216"/>
  <c r="AX377" i="215"/>
  <c r="AX495" i="215"/>
  <c r="AX118" i="215"/>
  <c r="AX481" i="215"/>
  <c r="AX272" i="215"/>
  <c r="AX89" i="215"/>
  <c r="AX322" i="215"/>
  <c r="AX40" i="215"/>
  <c r="AX376" i="215"/>
  <c r="AX195" i="215"/>
  <c r="AX297" i="215"/>
  <c r="AX67" i="215"/>
  <c r="AX43" i="215"/>
  <c r="AX431" i="215"/>
  <c r="AX327" i="215"/>
  <c r="AX276" i="215"/>
  <c r="AX375" i="215"/>
  <c r="AX190" i="215"/>
  <c r="AX170" i="210"/>
  <c r="AX157" i="210"/>
  <c r="AX115" i="210"/>
  <c r="AX82" i="210"/>
  <c r="AX485" i="210"/>
  <c r="AX32" i="210"/>
  <c r="AX493" i="210"/>
  <c r="AX65" i="210"/>
  <c r="AX226" i="210"/>
  <c r="AX465" i="210"/>
  <c r="AX374" i="210"/>
  <c r="AX510" i="210"/>
  <c r="AX421" i="210"/>
  <c r="AX356" i="210"/>
  <c r="AX366" i="210"/>
  <c r="AX290" i="210"/>
  <c r="AX239" i="210"/>
  <c r="AX190" i="210"/>
  <c r="AX118" i="210"/>
  <c r="AX110" i="210"/>
  <c r="AX499" i="210"/>
  <c r="AX416" i="210"/>
  <c r="AX502" i="210"/>
  <c r="AX57" i="210"/>
  <c r="AX180" i="216"/>
  <c r="AX270" i="216"/>
  <c r="AX18" i="216"/>
  <c r="AX451" i="216"/>
  <c r="AX183" i="216"/>
  <c r="AX519" i="216"/>
  <c r="AX295" i="216"/>
  <c r="AX396" i="216"/>
  <c r="AX420" i="216"/>
  <c r="AX336" i="216"/>
  <c r="AX273" i="216"/>
  <c r="AX252" i="216"/>
  <c r="AX184" i="216"/>
  <c r="AX92" i="216"/>
  <c r="AX95" i="216"/>
  <c r="AX433" i="215"/>
  <c r="AX54" i="215"/>
  <c r="AX274" i="215"/>
  <c r="AX503" i="215"/>
  <c r="AX389" i="215"/>
  <c r="AX167" i="215"/>
  <c r="AX302" i="215"/>
  <c r="AX454" i="215"/>
  <c r="AX464" i="215"/>
  <c r="AX254" i="215"/>
  <c r="AX316" i="215"/>
  <c r="AX108" i="215"/>
  <c r="AX132" i="215"/>
  <c r="AX514" i="215"/>
  <c r="AX411" i="215"/>
  <c r="AX383" i="215"/>
  <c r="AX259" i="215"/>
  <c r="AX204" i="215"/>
  <c r="AX401" i="210"/>
  <c r="AX59" i="210"/>
  <c r="AX257" i="210"/>
  <c r="AX335" i="210"/>
  <c r="AX36" i="210"/>
  <c r="AX112" i="210"/>
  <c r="AX438" i="210"/>
  <c r="AX211" i="210"/>
  <c r="AX156" i="210"/>
  <c r="AX140" i="210"/>
  <c r="AX279" i="210"/>
  <c r="AX37" i="210"/>
  <c r="AX508" i="210"/>
  <c r="AX445" i="210"/>
  <c r="AX380" i="210"/>
  <c r="AX373" i="210"/>
  <c r="AX370" i="210"/>
  <c r="AX243" i="210"/>
  <c r="AX169" i="210"/>
  <c r="AX67" i="210"/>
  <c r="AX56" i="210"/>
  <c r="AX503" i="210"/>
  <c r="AX478" i="210"/>
  <c r="AX16" i="210"/>
  <c r="AX276" i="216"/>
  <c r="AX85" i="216"/>
  <c r="AX486" i="216"/>
  <c r="AX13" i="216"/>
  <c r="AX393" i="216"/>
  <c r="AX153" i="216"/>
  <c r="AX373" i="216"/>
  <c r="AX101" i="216"/>
  <c r="AX445" i="216"/>
  <c r="AX331" i="216"/>
  <c r="AX281" i="216"/>
  <c r="AX68" i="216"/>
  <c r="AX119" i="216"/>
  <c r="AX494" i="216"/>
  <c r="AX289" i="216"/>
  <c r="AX206" i="216"/>
  <c r="AX371" i="216"/>
  <c r="AX221" i="216"/>
  <c r="AX134" i="216"/>
  <c r="AX254" i="216"/>
  <c r="AX76" i="216"/>
  <c r="AX472" i="215"/>
  <c r="AX46" i="215"/>
  <c r="AX252" i="215"/>
  <c r="AX318" i="215"/>
  <c r="AX384" i="215"/>
  <c r="AX188" i="215"/>
  <c r="AX343" i="215"/>
  <c r="AX141" i="215"/>
  <c r="AX440" i="215"/>
  <c r="AX330" i="215"/>
  <c r="AX267" i="215"/>
  <c r="AX304" i="215"/>
  <c r="AX57" i="215"/>
  <c r="AX36" i="215"/>
  <c r="AX509" i="215"/>
  <c r="AX409" i="215"/>
  <c r="AX244" i="215"/>
  <c r="AX319" i="215"/>
  <c r="AV12" i="205"/>
  <c r="AV8" i="205" s="1"/>
  <c r="AV2" i="205" s="1"/>
  <c r="AR13" i="2" s="1"/>
  <c r="AT6" i="205"/>
  <c r="AP13" i="2" s="1"/>
  <c r="AX458" i="210"/>
  <c r="AX202" i="210"/>
  <c r="AX410" i="210"/>
  <c r="AX158" i="210"/>
  <c r="AX108" i="210"/>
  <c r="AX238" i="210"/>
  <c r="AX174" i="210"/>
  <c r="AX270" i="210"/>
  <c r="AX307" i="210"/>
  <c r="AX50" i="210"/>
  <c r="AX376" i="210"/>
  <c r="AX403" i="210"/>
  <c r="AX477" i="210"/>
  <c r="AX425" i="210"/>
  <c r="AX379" i="210"/>
  <c r="AX384" i="210"/>
  <c r="AX310" i="210"/>
  <c r="AX393" i="210"/>
  <c r="AX352" i="210"/>
  <c r="AX185" i="210"/>
  <c r="AX71" i="210"/>
  <c r="AX52" i="210"/>
  <c r="AX443" i="210"/>
  <c r="AX14" i="210"/>
  <c r="AX22" i="208"/>
  <c r="AX70" i="216"/>
  <c r="AX139" i="216"/>
  <c r="AX135" i="216"/>
  <c r="AX510" i="216"/>
  <c r="AX320" i="216"/>
  <c r="AX251" i="216"/>
  <c r="AX159" i="216"/>
  <c r="U8" i="216"/>
  <c r="U2" i="216" s="1"/>
  <c r="Q23" i="2" s="1"/>
  <c r="AX476" i="216"/>
  <c r="AX462" i="216"/>
  <c r="AX168" i="216"/>
  <c r="AX239" i="216"/>
  <c r="AX109" i="216"/>
  <c r="AX481" i="216"/>
  <c r="AX363" i="216"/>
  <c r="AX423" i="216"/>
  <c r="AX238" i="216"/>
  <c r="AX374" i="216"/>
  <c r="AX431" i="216"/>
  <c r="AX269" i="216"/>
  <c r="AX204" i="216"/>
  <c r="AX110" i="216"/>
  <c r="AX34" i="216"/>
  <c r="AX202" i="215"/>
  <c r="AX140" i="215"/>
  <c r="AX429" i="215"/>
  <c r="AX186" i="215"/>
  <c r="AX415" i="215"/>
  <c r="AX81" i="215"/>
  <c r="AX413" i="215"/>
  <c r="AX321" i="215"/>
  <c r="AX217" i="215"/>
  <c r="AX308" i="215"/>
  <c r="AX110" i="215"/>
  <c r="AX471" i="215"/>
  <c r="AX478" i="215"/>
  <c r="AX338" i="215"/>
  <c r="AX307" i="215"/>
  <c r="AX279" i="215"/>
  <c r="AX324" i="210"/>
  <c r="AX326" i="210"/>
  <c r="AX197" i="210"/>
  <c r="AX299" i="210"/>
  <c r="AX223" i="210"/>
  <c r="AX195" i="210"/>
  <c r="AX101" i="210"/>
  <c r="AX292" i="210"/>
  <c r="AX264" i="210"/>
  <c r="AX128" i="210"/>
  <c r="AX464" i="210"/>
  <c r="AX199" i="210"/>
  <c r="AX450" i="210"/>
  <c r="AX512" i="210"/>
  <c r="AX468" i="210"/>
  <c r="AX383" i="210"/>
  <c r="AX294" i="210"/>
  <c r="AX314" i="210"/>
  <c r="AX221" i="210"/>
  <c r="AX142" i="210"/>
  <c r="AX151" i="210"/>
  <c r="AX136" i="210"/>
  <c r="AX423" i="210"/>
  <c r="AX53" i="210"/>
  <c r="AX236" i="216"/>
  <c r="AX314" i="216"/>
  <c r="AX261" i="216"/>
  <c r="AX401" i="216"/>
  <c r="AX358" i="216"/>
  <c r="AX211" i="216"/>
  <c r="AX77" i="216"/>
  <c r="AX117" i="216"/>
  <c r="AX456" i="216"/>
  <c r="AX400" i="216"/>
  <c r="AX360" i="216"/>
  <c r="AX415" i="216"/>
  <c r="AX458" i="216"/>
  <c r="AX253" i="216"/>
  <c r="AX188" i="216"/>
  <c r="AX29" i="216"/>
  <c r="AX137" i="215"/>
  <c r="AX492" i="215"/>
  <c r="AX119" i="215"/>
  <c r="AX455" i="215"/>
  <c r="AX169" i="215"/>
  <c r="AX511" i="215"/>
  <c r="AX374" i="215"/>
  <c r="AX277" i="215"/>
  <c r="AX250" i="215"/>
  <c r="AX71" i="215"/>
  <c r="AX458" i="215"/>
  <c r="AX422" i="215"/>
  <c r="AX280" i="215"/>
  <c r="AX248" i="215"/>
  <c r="AX500" i="210"/>
  <c r="AX61" i="210"/>
  <c r="AX261" i="210"/>
  <c r="AX451" i="210"/>
  <c r="AX191" i="210"/>
  <c r="AX321" i="210"/>
  <c r="AX293" i="210"/>
  <c r="AX252" i="210"/>
  <c r="AX361" i="210"/>
  <c r="AX88" i="210"/>
  <c r="AX505" i="210"/>
  <c r="AX47" i="210"/>
  <c r="AX227" i="210"/>
  <c r="AX481" i="210"/>
  <c r="AX448" i="210"/>
  <c r="AX475" i="210"/>
  <c r="AX377" i="210"/>
  <c r="AX298" i="210"/>
  <c r="AX194" i="210"/>
  <c r="AX122" i="210"/>
  <c r="AX166" i="210"/>
  <c r="AX318" i="210"/>
  <c r="AX506" i="210"/>
  <c r="AX49" i="210"/>
  <c r="AX240" i="216"/>
  <c r="AX224" i="216"/>
  <c r="AX501" i="216"/>
  <c r="AX171" i="216"/>
  <c r="AX413" i="216"/>
  <c r="AX350" i="216"/>
  <c r="AX166" i="216"/>
  <c r="AX103" i="216"/>
  <c r="AX484" i="216"/>
  <c r="AX155" i="216"/>
  <c r="AX498" i="216"/>
  <c r="AX367" i="216"/>
  <c r="AX214" i="216"/>
  <c r="AX513" i="216"/>
  <c r="AX304" i="216"/>
  <c r="AX106" i="216"/>
  <c r="AX74" i="216"/>
  <c r="AX386" i="215"/>
  <c r="AX355" i="215"/>
  <c r="AX152" i="215"/>
  <c r="AX29" i="215"/>
  <c r="AX278" i="215"/>
  <c r="AX519" i="215"/>
  <c r="AX125" i="215"/>
  <c r="AX480" i="215"/>
  <c r="AX373" i="215"/>
  <c r="AX257" i="215"/>
  <c r="AX275" i="215"/>
  <c r="AX112" i="215"/>
  <c r="AX50" i="215"/>
  <c r="AX435" i="215"/>
  <c r="AX517" i="215"/>
  <c r="AX336" i="215"/>
  <c r="AX311" i="215"/>
  <c r="AX168" i="210"/>
  <c r="AX78" i="210"/>
  <c r="AX414" i="210"/>
  <c r="AX216" i="210"/>
  <c r="AX389" i="210"/>
  <c r="AX295" i="210"/>
  <c r="AX207" i="210"/>
  <c r="AX350" i="210"/>
  <c r="AX449" i="210"/>
  <c r="AX237" i="210"/>
  <c r="AX472" i="210"/>
  <c r="AX109" i="210"/>
  <c r="AX15" i="210"/>
  <c r="AX457" i="210"/>
  <c r="AX409" i="210"/>
  <c r="AX452" i="210"/>
  <c r="AX387" i="210"/>
  <c r="AX381" i="210"/>
  <c r="AX247" i="210"/>
  <c r="AX173" i="210"/>
  <c r="AX126" i="210"/>
  <c r="AX75" i="210"/>
  <c r="AX48" i="210"/>
  <c r="AX46" i="210"/>
  <c r="R8" i="221"/>
  <c r="N28" i="2"/>
  <c r="AX432" i="216"/>
  <c r="AX265" i="216"/>
  <c r="AX143" i="216"/>
  <c r="AX444" i="216"/>
  <c r="AX137" i="216"/>
  <c r="AX466" i="216"/>
  <c r="AX264" i="216"/>
  <c r="AX193" i="216"/>
  <c r="AX56" i="216"/>
  <c r="AX322" i="216"/>
  <c r="AX427" i="216"/>
  <c r="AX58" i="216"/>
  <c r="AX23" i="216"/>
  <c r="AX485" i="216"/>
  <c r="AX407" i="216"/>
  <c r="AX341" i="216"/>
  <c r="AX500" i="216"/>
  <c r="AX347" i="216"/>
  <c r="AX226" i="216"/>
  <c r="AX82" i="216"/>
  <c r="AX30" i="216"/>
  <c r="AX239" i="215"/>
  <c r="AX106" i="215"/>
  <c r="AX237" i="215"/>
  <c r="AX51" i="215"/>
  <c r="AX23" i="215"/>
  <c r="AX55" i="215"/>
  <c r="AX380" i="215"/>
  <c r="AX369" i="215"/>
  <c r="AX221" i="215"/>
  <c r="AX235" i="215"/>
  <c r="AX135" i="215"/>
  <c r="AX518" i="215"/>
  <c r="AX486" i="215"/>
  <c r="AX328" i="215"/>
  <c r="AX287" i="215"/>
  <c r="AX66" i="214"/>
  <c r="AX362" i="210"/>
  <c r="AX235" i="210"/>
  <c r="AX25" i="210"/>
  <c r="AX89" i="210"/>
  <c r="AX291" i="210"/>
  <c r="AX358" i="210"/>
  <c r="AX263" i="210"/>
  <c r="AX434" i="210"/>
  <c r="AX516" i="210"/>
  <c r="AX167" i="210"/>
  <c r="AX31" i="210"/>
  <c r="AX93" i="210"/>
  <c r="AX44" i="210"/>
  <c r="AX182" i="210"/>
  <c r="AX507" i="210"/>
  <c r="AX413" i="210"/>
  <c r="AX390" i="210"/>
  <c r="AX391" i="210"/>
  <c r="AX323" i="210"/>
  <c r="AX244" i="210"/>
  <c r="AX177" i="210"/>
  <c r="AX159" i="210"/>
  <c r="AX106" i="210"/>
  <c r="AX117" i="210"/>
  <c r="AX36" i="216"/>
  <c r="AX446" i="216"/>
  <c r="AX321" i="216"/>
  <c r="AX493" i="216"/>
  <c r="AX290" i="216"/>
  <c r="AX157" i="216"/>
  <c r="AX497" i="216"/>
  <c r="AX296" i="216"/>
  <c r="AX307" i="216"/>
  <c r="AX243" i="216"/>
  <c r="AX259" i="216"/>
  <c r="AX357" i="216"/>
  <c r="AX190" i="216"/>
  <c r="AX51" i="216"/>
  <c r="AX340" i="216"/>
  <c r="AX80" i="216"/>
  <c r="AX375" i="216"/>
  <c r="AX286" i="216"/>
  <c r="AX16" i="216"/>
  <c r="AX228" i="206"/>
  <c r="AX506" i="206"/>
  <c r="AX336" i="206"/>
  <c r="AX384" i="206"/>
  <c r="AX413" i="206"/>
  <c r="AX339" i="206"/>
  <c r="AX82" i="206"/>
  <c r="AX98" i="206"/>
  <c r="AX104" i="206"/>
  <c r="AX362" i="206"/>
  <c r="AX93" i="206"/>
  <c r="AX71" i="206"/>
  <c r="AX382" i="206"/>
  <c r="AX111" i="206"/>
  <c r="AX423" i="206"/>
  <c r="AX152" i="206"/>
  <c r="AX394" i="206"/>
  <c r="AX161" i="206"/>
  <c r="AX404" i="206"/>
  <c r="AX406" i="206"/>
  <c r="AX86" i="206"/>
  <c r="AX375" i="206"/>
  <c r="AX53" i="206"/>
  <c r="AX446" i="206"/>
  <c r="AX258" i="206"/>
  <c r="AX501" i="206"/>
  <c r="AX302" i="206"/>
  <c r="AX165" i="206"/>
  <c r="AX76" i="206"/>
  <c r="AX450" i="206"/>
  <c r="AX306" i="206"/>
  <c r="AX294" i="206"/>
  <c r="G33" i="2"/>
  <c r="AX503" i="206"/>
  <c r="AX292" i="206"/>
  <c r="AX109" i="206"/>
  <c r="AX186" i="206"/>
  <c r="AX460" i="206"/>
  <c r="AX363" i="206"/>
  <c r="AX91" i="206"/>
  <c r="AX430" i="206"/>
  <c r="AX389" i="206"/>
  <c r="AX500" i="206"/>
  <c r="AX148" i="206"/>
  <c r="AX115" i="206"/>
  <c r="AX77" i="206"/>
  <c r="AX154" i="206"/>
  <c r="AX105" i="206"/>
  <c r="AX226" i="206"/>
  <c r="AX285" i="206"/>
  <c r="AX168" i="206"/>
  <c r="AX441" i="206"/>
  <c r="AX146" i="206"/>
  <c r="AX219" i="206"/>
  <c r="AX197" i="206"/>
  <c r="AX498" i="206"/>
  <c r="AX34" i="206"/>
  <c r="AX59" i="206"/>
  <c r="AX257" i="206"/>
  <c r="AX133" i="206"/>
  <c r="AX312" i="206"/>
  <c r="AX192" i="206"/>
  <c r="AX72" i="206"/>
  <c r="AX323" i="206"/>
  <c r="AX383" i="206"/>
  <c r="AX451" i="206"/>
  <c r="AX222" i="206"/>
  <c r="AX482" i="206"/>
  <c r="AX315" i="206"/>
  <c r="AX471" i="206"/>
  <c r="AX486" i="206"/>
  <c r="AX356" i="206"/>
  <c r="AX365" i="206"/>
  <c r="AX46" i="206"/>
  <c r="AX227" i="206"/>
  <c r="AX338" i="206"/>
  <c r="AX286" i="206"/>
  <c r="AX428" i="206"/>
  <c r="AX129" i="206"/>
  <c r="AX204" i="206"/>
  <c r="AX213" i="206"/>
  <c r="AX415" i="206"/>
  <c r="AX123" i="206"/>
  <c r="AX416" i="206"/>
  <c r="AX281" i="206"/>
  <c r="AX497" i="206"/>
  <c r="AX475" i="206"/>
  <c r="AX444" i="206"/>
  <c r="AX209" i="206"/>
  <c r="AX324" i="206"/>
  <c r="AX489" i="206"/>
  <c r="AX377" i="206"/>
  <c r="AX61" i="206"/>
  <c r="AX462" i="206"/>
  <c r="AX491" i="206"/>
  <c r="AX480" i="206"/>
  <c r="AX88" i="206"/>
  <c r="AX461" i="206"/>
  <c r="AX205" i="206"/>
  <c r="AX343" i="206"/>
  <c r="AX354" i="206"/>
  <c r="AX308" i="206"/>
  <c r="AX469" i="206"/>
  <c r="AX191" i="206"/>
  <c r="AX516" i="206"/>
  <c r="AX400" i="206"/>
  <c r="AX48" i="206"/>
  <c r="AX380" i="206"/>
  <c r="AX119" i="206"/>
  <c r="AX211" i="206"/>
  <c r="AX483" i="206"/>
  <c r="AX134" i="206"/>
  <c r="AX199" i="206"/>
  <c r="AX75" i="206"/>
  <c r="AX138" i="206"/>
  <c r="AX235" i="206"/>
  <c r="AX80" i="206"/>
  <c r="AX284" i="206"/>
  <c r="AX297" i="206"/>
  <c r="AX250" i="206"/>
  <c r="AX268" i="206"/>
  <c r="AX494" i="206"/>
  <c r="AX350" i="206"/>
  <c r="AX214" i="206"/>
  <c r="AX457" i="206"/>
  <c r="AX392" i="206"/>
  <c r="AX412" i="206"/>
  <c r="AX188" i="206"/>
  <c r="AX58" i="206"/>
  <c r="AX55" i="206"/>
  <c r="AX517" i="206"/>
  <c r="AX242" i="206"/>
  <c r="AX337" i="206"/>
  <c r="AX245" i="206"/>
  <c r="AX246" i="206"/>
  <c r="AX424" i="206"/>
  <c r="AX239" i="206"/>
  <c r="AX290" i="206"/>
  <c r="AX117" i="206"/>
  <c r="AX189" i="206"/>
  <c r="AX124" i="206"/>
  <c r="AX512" i="206"/>
  <c r="AX184" i="206"/>
  <c r="AX358" i="206"/>
  <c r="AX370" i="206"/>
  <c r="AX103" i="206"/>
  <c r="AX309" i="206"/>
  <c r="AX502" i="206"/>
  <c r="AX376" i="206"/>
  <c r="AX464" i="206"/>
  <c r="AX94" i="206"/>
  <c r="AX477" i="206"/>
  <c r="AX492" i="206"/>
  <c r="AX481" i="206"/>
  <c r="AX496" i="206"/>
  <c r="AX271" i="206"/>
  <c r="AX231" i="206"/>
  <c r="AX490" i="206"/>
  <c r="AX431" i="206"/>
  <c r="AX160" i="206"/>
  <c r="AX289" i="206"/>
  <c r="AX459" i="206"/>
  <c r="AX139" i="206"/>
  <c r="AX314" i="206"/>
  <c r="AX50" i="206"/>
  <c r="AX85" i="206"/>
  <c r="AX173" i="206"/>
  <c r="AX386" i="206"/>
  <c r="AX225" i="206"/>
  <c r="AX295" i="206"/>
  <c r="AX65" i="206"/>
  <c r="AX367" i="206"/>
  <c r="AX511" i="206"/>
  <c r="AX447" i="206"/>
  <c r="AX409" i="206"/>
  <c r="AX167" i="206"/>
  <c r="AX366" i="206"/>
  <c r="AX210" i="206"/>
  <c r="AX267" i="206"/>
  <c r="AX352" i="206"/>
  <c r="AX269" i="206"/>
  <c r="AX307" i="206"/>
  <c r="AX463" i="206"/>
  <c r="AX298" i="206"/>
  <c r="AX131" i="206"/>
  <c r="AX172" i="206"/>
  <c r="AX252" i="206"/>
  <c r="AX488" i="206"/>
  <c r="AX180" i="206"/>
  <c r="AX260" i="206"/>
  <c r="AX420" i="206"/>
  <c r="AX427" i="206"/>
  <c r="AX156" i="206"/>
  <c r="AX64" i="206"/>
  <c r="AX31" i="206"/>
  <c r="AX405" i="206"/>
  <c r="AX224" i="206"/>
  <c r="AX399" i="206"/>
  <c r="AX371" i="206"/>
  <c r="AX128" i="206"/>
  <c r="AX140" i="206"/>
  <c r="AX95" i="206"/>
  <c r="AX66" i="206"/>
  <c r="AX438" i="206"/>
  <c r="AX327" i="206"/>
  <c r="AX90" i="206"/>
  <c r="AX485" i="206"/>
  <c r="AX364" i="206"/>
  <c r="AX69" i="206"/>
  <c r="AX455" i="206"/>
  <c r="AX347" i="206"/>
  <c r="AX499" i="206"/>
  <c r="AX57" i="206"/>
  <c r="AX333" i="206"/>
  <c r="AX99" i="206"/>
  <c r="AX137" i="206"/>
  <c r="AX67" i="206"/>
  <c r="AX316" i="206"/>
  <c r="AX355" i="206"/>
  <c r="AX344" i="206"/>
  <c r="AX106" i="206"/>
  <c r="AX100" i="206"/>
  <c r="AX421" i="206"/>
  <c r="AX509" i="206"/>
  <c r="AX425" i="206"/>
  <c r="AX513" i="206"/>
  <c r="AX519" i="206"/>
  <c r="AX369" i="206"/>
  <c r="AX183" i="206"/>
  <c r="AX247" i="206"/>
  <c r="AX120" i="206"/>
  <c r="AX118" i="206"/>
  <c r="AX321" i="206"/>
  <c r="AX54" i="206"/>
  <c r="AX346" i="206"/>
  <c r="AX30" i="206"/>
  <c r="AX141" i="206"/>
  <c r="AX35" i="206"/>
  <c r="AX127" i="206"/>
  <c r="AX391" i="206"/>
  <c r="AX310" i="206"/>
  <c r="AX201" i="206"/>
  <c r="AX280" i="206"/>
  <c r="AX299" i="206"/>
  <c r="AX36" i="206"/>
  <c r="AX449" i="206"/>
  <c r="AX212" i="206"/>
  <c r="AX216" i="206"/>
  <c r="AX39" i="206"/>
  <c r="AX193" i="206"/>
  <c r="AX171" i="206"/>
  <c r="AX303" i="206"/>
  <c r="AX89" i="206"/>
  <c r="AX443" i="206"/>
  <c r="AX218" i="206"/>
  <c r="AX251" i="206"/>
  <c r="AX273" i="206"/>
  <c r="AX108" i="206"/>
  <c r="AX265" i="206"/>
  <c r="AX341" i="206"/>
  <c r="AX132" i="206"/>
  <c r="AX175" i="206"/>
  <c r="AX136" i="206"/>
  <c r="AX179" i="206"/>
  <c r="AX142" i="206"/>
  <c r="AX243" i="206"/>
  <c r="AX116" i="206"/>
  <c r="AX322" i="206"/>
  <c r="AX505" i="206"/>
  <c r="AX279" i="206"/>
  <c r="AX301" i="206"/>
  <c r="AX122" i="206"/>
  <c r="AX254" i="206"/>
  <c r="AX220" i="206"/>
  <c r="AX296" i="206"/>
  <c r="AX158" i="206"/>
  <c r="AX288" i="206"/>
  <c r="AX342" i="206"/>
  <c r="AX373" i="206"/>
  <c r="AX143" i="206"/>
  <c r="AX234" i="206"/>
  <c r="AX278" i="206"/>
  <c r="AX432" i="206"/>
  <c r="AX236" i="206"/>
  <c r="AX244" i="206"/>
  <c r="AX467" i="206"/>
  <c r="AX233" i="206"/>
  <c r="AX97" i="206"/>
  <c r="AX379" i="206"/>
  <c r="AX207" i="206"/>
  <c r="AX434" i="206"/>
  <c r="AX208" i="206"/>
  <c r="AX353" i="206"/>
  <c r="AX510" i="206"/>
  <c r="AX174" i="206"/>
  <c r="AX110" i="206"/>
  <c r="AX33" i="206"/>
  <c r="AX393" i="206"/>
  <c r="AX151" i="206"/>
  <c r="AX68" i="206"/>
  <c r="AX275" i="206"/>
  <c r="AX221" i="206"/>
  <c r="AX313" i="206"/>
  <c r="AX40" i="206"/>
  <c r="AX43" i="206"/>
  <c r="AX466" i="206"/>
  <c r="AX263" i="206"/>
  <c r="AX150" i="206"/>
  <c r="AX101" i="206"/>
  <c r="AX83" i="206"/>
  <c r="AX29" i="206"/>
  <c r="AX44" i="206"/>
  <c r="AX78" i="206"/>
  <c r="AX398" i="206"/>
  <c r="AX417" i="206"/>
  <c r="AX47" i="206"/>
  <c r="AX49" i="206"/>
  <c r="AX170" i="206"/>
  <c r="AX38" i="206"/>
  <c r="AX325" i="206"/>
  <c r="AX326" i="206"/>
  <c r="AX403" i="206"/>
  <c r="AX182" i="206"/>
  <c r="AX276" i="206"/>
  <c r="AX291" i="206"/>
  <c r="AX473" i="206"/>
  <c r="AX520" i="206"/>
  <c r="AX196" i="206"/>
  <c r="AX56" i="206"/>
  <c r="AX149" i="206"/>
  <c r="AX359" i="206"/>
  <c r="AX176" i="206"/>
  <c r="AX153" i="206"/>
  <c r="AX439" i="206"/>
  <c r="AX217" i="206"/>
  <c r="AX305" i="206"/>
  <c r="AX433" i="206"/>
  <c r="AX493" i="206"/>
  <c r="AX51" i="206"/>
  <c r="AX240" i="206"/>
  <c r="AX345" i="206"/>
  <c r="AX169" i="206"/>
  <c r="AX360" i="206"/>
  <c r="AX70" i="206"/>
  <c r="AX410" i="206"/>
  <c r="AX476" i="206"/>
  <c r="AX465" i="206"/>
  <c r="AX390" i="206"/>
  <c r="AX272" i="206"/>
  <c r="AX440" i="206"/>
  <c r="AX478" i="206"/>
  <c r="AX448" i="206"/>
  <c r="AX187" i="206"/>
  <c r="AX304" i="206"/>
  <c r="AX418" i="206"/>
  <c r="AX422" i="206"/>
  <c r="AX253" i="206"/>
  <c r="AX74" i="206"/>
  <c r="AX203" i="206"/>
  <c r="AX426" i="206"/>
  <c r="AX372" i="206"/>
  <c r="AX230" i="206"/>
  <c r="AX395" i="206"/>
  <c r="AX195" i="206"/>
  <c r="AX357" i="206"/>
  <c r="AX37" i="206"/>
  <c r="AX190" i="206"/>
  <c r="AX361" i="206"/>
  <c r="AX41" i="206"/>
  <c r="AX194" i="206"/>
  <c r="AX429" i="206"/>
  <c r="AX452" i="206"/>
  <c r="AX112" i="206"/>
  <c r="AX185" i="206"/>
  <c r="AX437" i="206"/>
  <c r="AX378" i="206"/>
  <c r="AX114" i="206"/>
  <c r="AX381" i="206"/>
  <c r="AX474" i="206"/>
  <c r="AX287" i="206"/>
  <c r="AX507" i="206"/>
  <c r="AX145" i="206"/>
  <c r="AX63" i="206"/>
  <c r="AX126" i="206"/>
  <c r="AX328" i="206"/>
  <c r="AX121" i="206"/>
  <c r="AX396" i="206"/>
  <c r="AX349" i="206"/>
  <c r="AX515" i="206"/>
  <c r="AX435" i="206"/>
  <c r="AX484" i="206"/>
  <c r="AX52" i="206"/>
  <c r="AX319" i="206"/>
  <c r="AX456" i="206"/>
  <c r="AX87" i="206"/>
  <c r="AX102" i="206"/>
  <c r="AX157" i="206"/>
  <c r="AX495" i="206"/>
  <c r="AX330" i="206"/>
  <c r="AX374" i="206"/>
  <c r="AX107" i="206"/>
  <c r="AX237" i="206"/>
  <c r="AX248" i="206"/>
  <c r="AX293" i="206"/>
  <c r="AX241" i="206"/>
  <c r="AX84" i="206"/>
  <c r="AX144" i="206"/>
  <c r="AX335" i="206"/>
  <c r="AX401" i="206"/>
  <c r="AX159" i="206"/>
  <c r="AX255" i="206"/>
  <c r="AX274" i="206"/>
  <c r="AX407" i="206"/>
  <c r="AX264" i="206"/>
  <c r="AX238" i="206"/>
  <c r="AX514" i="206"/>
  <c r="AX387" i="206"/>
  <c r="AX270" i="206"/>
  <c r="AX177" i="206"/>
  <c r="AX32" i="206"/>
  <c r="AX320" i="206"/>
  <c r="AX479" i="206"/>
  <c r="AX331" i="206"/>
  <c r="AX259" i="206"/>
  <c r="AX162" i="206"/>
  <c r="AX318" i="206"/>
  <c r="AX262" i="206"/>
  <c r="AX411" i="206"/>
  <c r="AX42" i="206"/>
  <c r="AX73" i="206"/>
  <c r="AX340" i="206"/>
  <c r="AX261" i="206"/>
  <c r="AX468" i="206"/>
  <c r="AX348" i="206"/>
  <c r="AX277" i="206"/>
  <c r="AX311" i="206"/>
  <c r="AX445" i="206"/>
  <c r="AX60" i="206"/>
  <c r="AX223" i="206"/>
  <c r="AX454" i="206"/>
  <c r="AX256" i="206"/>
  <c r="AX397" i="206"/>
  <c r="AX155" i="206"/>
  <c r="AX166" i="206"/>
  <c r="AX202" i="206"/>
  <c r="AX408" i="206"/>
  <c r="AX178" i="206"/>
  <c r="AX125" i="206"/>
  <c r="AX332" i="206"/>
  <c r="AX508" i="206"/>
  <c r="AX282" i="206"/>
  <c r="AX92" i="206"/>
  <c r="AX388" i="206"/>
  <c r="AX472" i="206"/>
  <c r="AX206" i="206"/>
  <c r="AX229" i="206"/>
  <c r="AX442" i="206"/>
  <c r="AX414" i="206"/>
  <c r="AX518" i="206"/>
  <c r="AX135" i="206"/>
  <c r="AX329" i="206"/>
  <c r="AX163" i="206"/>
  <c r="AX200" i="206"/>
  <c r="AX81" i="206"/>
  <c r="AX458" i="206"/>
  <c r="AV15" i="206"/>
  <c r="AX15" i="206" s="1"/>
  <c r="AV16" i="206"/>
  <c r="AX16" i="206" s="1"/>
  <c r="AV21" i="206"/>
  <c r="AX21" i="206" s="1"/>
  <c r="AV26" i="206"/>
  <c r="AX26" i="206" s="1"/>
  <c r="AV22" i="206"/>
  <c r="AX22" i="206" s="1"/>
  <c r="AV17" i="206"/>
  <c r="AX17" i="206" s="1"/>
  <c r="AV14" i="206"/>
  <c r="AX14" i="206" s="1"/>
  <c r="AV27" i="206"/>
  <c r="AX27" i="206" s="1"/>
  <c r="AV25" i="206"/>
  <c r="AX25" i="206" s="1"/>
  <c r="AV24" i="206"/>
  <c r="AX24" i="206" s="1"/>
  <c r="AV23" i="206"/>
  <c r="AX23" i="206" s="1"/>
  <c r="AV20" i="206"/>
  <c r="AX20" i="206" s="1"/>
  <c r="AV18" i="206"/>
  <c r="AX18" i="206" s="1"/>
  <c r="AV19" i="206"/>
  <c r="AX19" i="206" s="1"/>
  <c r="G8" i="2"/>
  <c r="G6" i="2" s="1"/>
  <c r="D5" i="202"/>
  <c r="D3" i="202"/>
  <c r="B5" i="202"/>
  <c r="B4" i="202"/>
  <c r="B3" i="202"/>
  <c r="B4" i="225"/>
  <c r="D3" i="203"/>
  <c r="E5" i="225"/>
  <c r="B5" i="225"/>
  <c r="E3" i="225"/>
  <c r="D5" i="203"/>
  <c r="B5" i="203"/>
  <c r="B4" i="203"/>
  <c r="B3" i="203"/>
  <c r="O45" i="193"/>
  <c r="R45" i="193" s="1"/>
  <c r="O33" i="193"/>
  <c r="R33" i="193" s="1"/>
  <c r="O21" i="193"/>
  <c r="P21" i="193" s="1"/>
  <c r="E11" i="203" s="1"/>
  <c r="I9" i="193"/>
  <c r="N9" i="193" s="1"/>
  <c r="J35" i="2" s="1"/>
  <c r="AX12" i="210" l="1"/>
  <c r="AX8" i="210" s="1"/>
  <c r="AX2" i="210" s="1"/>
  <c r="AX12" i="212"/>
  <c r="AX8" i="212" s="1"/>
  <c r="AX2" i="212" s="1"/>
  <c r="AX12" i="219"/>
  <c r="AX8" i="219" s="1"/>
  <c r="AX2" i="219" s="1"/>
  <c r="AX12" i="208"/>
  <c r="AX8" i="208" s="1"/>
  <c r="AX2" i="208" s="1"/>
  <c r="AV8" i="208"/>
  <c r="AV2" i="208" s="1"/>
  <c r="AR15" i="2" s="1"/>
  <c r="AX8" i="220"/>
  <c r="AX2" i="220" s="1"/>
  <c r="AX12" i="216"/>
  <c r="AX8" i="216" s="1"/>
  <c r="AX2" i="216" s="1"/>
  <c r="AX12" i="211"/>
  <c r="AX8" i="211" s="1"/>
  <c r="AX2" i="211" s="1"/>
  <c r="AX8" i="214"/>
  <c r="AX2" i="214" s="1"/>
  <c r="AX12" i="224"/>
  <c r="AX8" i="224" s="1"/>
  <c r="AX2" i="224" s="1"/>
  <c r="AV8" i="224"/>
  <c r="AV2" i="224" s="1"/>
  <c r="AR31" i="2" s="1"/>
  <c r="AX12" i="222"/>
  <c r="AX8" i="222" s="1"/>
  <c r="AX2" i="222" s="1"/>
  <c r="AV8" i="222"/>
  <c r="AV2" i="222" s="1"/>
  <c r="AR29" i="2" s="1"/>
  <c r="AX12" i="217"/>
  <c r="AX8" i="217" s="1"/>
  <c r="AX2" i="217" s="1"/>
  <c r="AX8" i="209"/>
  <c r="AX2" i="209" s="1"/>
  <c r="AX12" i="213"/>
  <c r="AX8" i="213" s="1"/>
  <c r="AX2" i="213" s="1"/>
  <c r="AX8" i="215"/>
  <c r="AX2" i="215" s="1"/>
  <c r="AX8" i="218"/>
  <c r="AX2" i="218" s="1"/>
  <c r="AX12" i="223"/>
  <c r="AX8" i="223" s="1"/>
  <c r="AX2" i="223" s="1"/>
  <c r="AV8" i="223"/>
  <c r="AV2" i="223" s="1"/>
  <c r="AR30" i="2" s="1"/>
  <c r="AX12" i="207"/>
  <c r="AX8" i="207" s="1"/>
  <c r="AX2" i="207" s="1"/>
  <c r="AX8" i="221"/>
  <c r="AX2" i="221" s="1"/>
  <c r="AX12" i="205"/>
  <c r="AX8" i="205" s="1"/>
  <c r="AX2" i="205" s="1"/>
  <c r="AT37" i="2"/>
  <c r="AT38" i="2"/>
  <c r="W12" i="2"/>
  <c r="V12" i="2"/>
  <c r="X12" i="2"/>
  <c r="AB12" i="2"/>
  <c r="AC12" i="2"/>
  <c r="AD12" i="2"/>
  <c r="AE12" i="2"/>
  <c r="T12" i="2"/>
  <c r="AA12" i="2"/>
  <c r="Z12" i="2"/>
  <c r="AH12" i="2"/>
  <c r="AI12" i="2"/>
  <c r="M21" i="193"/>
  <c r="I36" i="2" s="1"/>
  <c r="K21" i="193"/>
  <c r="G36" i="2" s="1"/>
  <c r="L21" i="193"/>
  <c r="H36" i="2" s="1"/>
  <c r="N21" i="193"/>
  <c r="J36" i="2" s="1"/>
  <c r="J9" i="193"/>
  <c r="G35" i="2" s="1"/>
  <c r="G9" i="225" s="1"/>
  <c r="L9" i="193"/>
  <c r="H35" i="2" s="1"/>
  <c r="I17" i="203" l="1"/>
  <c r="E29" i="202"/>
  <c r="E9" i="202"/>
  <c r="I11" i="203"/>
  <c r="J24" i="203"/>
  <c r="L27" i="202" s="1"/>
  <c r="R9" i="193"/>
  <c r="R21" i="193"/>
  <c r="AI8" i="2"/>
  <c r="AI6" i="2" s="1"/>
  <c r="L13" i="202" s="1"/>
  <c r="AH8" i="2"/>
  <c r="AH6" i="2" s="1"/>
  <c r="L11" i="202" s="1"/>
  <c r="U12" i="2"/>
  <c r="AH33" i="2"/>
  <c r="X33" i="2"/>
  <c r="X8" i="2" s="1"/>
  <c r="X6" i="2" s="1"/>
  <c r="AI33" i="2"/>
  <c r="AB33" i="2"/>
  <c r="AD33" i="2"/>
  <c r="AD8" i="2" s="1"/>
  <c r="AD6" i="2" s="1"/>
  <c r="V33" i="2"/>
  <c r="V8" i="2" s="1"/>
  <c r="V6" i="2" s="1"/>
  <c r="Z33" i="2"/>
  <c r="Z8" i="2" s="1"/>
  <c r="Z6" i="2" s="1"/>
  <c r="AA33" i="2"/>
  <c r="AA8" i="2" s="1"/>
  <c r="AA6" i="2" s="1"/>
  <c r="T33" i="2"/>
  <c r="AE33" i="2"/>
  <c r="AE8" i="2" s="1"/>
  <c r="AE6" i="2" s="1"/>
  <c r="W33" i="2"/>
  <c r="AC33" i="2"/>
  <c r="AC8" i="2" s="1"/>
  <c r="AC6" i="2" s="1"/>
  <c r="L12" i="2"/>
  <c r="M12" i="2"/>
  <c r="AG12" i="2"/>
  <c r="N2" i="225"/>
  <c r="AT36" i="2" l="1"/>
  <c r="AT35" i="2"/>
  <c r="AB8" i="2"/>
  <c r="AB6" i="2" s="1"/>
  <c r="J30" i="203" s="1"/>
  <c r="F33" i="202"/>
  <c r="E27" i="202"/>
  <c r="W8" i="2"/>
  <c r="W6" i="2" s="1"/>
  <c r="F7" i="202"/>
  <c r="T8" i="2"/>
  <c r="T6" i="2" s="1"/>
  <c r="AG33" i="2"/>
  <c r="AG8" i="2"/>
  <c r="AG6" i="2" s="1"/>
  <c r="L9" i="202" s="1"/>
  <c r="U33" i="2"/>
  <c r="K8" i="2"/>
  <c r="K6" i="2" s="1"/>
  <c r="K33" i="2"/>
  <c r="I8" i="2"/>
  <c r="I6" i="2" s="1"/>
  <c r="I33" i="2"/>
  <c r="L8" i="2"/>
  <c r="L6" i="2" s="1"/>
  <c r="L33" i="2"/>
  <c r="M8" i="2"/>
  <c r="M6" i="2" s="1"/>
  <c r="M33" i="2"/>
  <c r="J8" i="2"/>
  <c r="J6" i="2" s="1"/>
  <c r="J33" i="2"/>
  <c r="H8" i="2"/>
  <c r="H6" i="2" s="1"/>
  <c r="H33" i="2"/>
  <c r="E39" i="202"/>
  <c r="E37" i="202"/>
  <c r="E35" i="202"/>
  <c r="E33" i="202"/>
  <c r="E31" i="202"/>
  <c r="E15" i="202"/>
  <c r="H19" i="225"/>
  <c r="L19" i="225"/>
  <c r="I28" i="203"/>
  <c r="J19" i="225"/>
  <c r="I29" i="203"/>
  <c r="F23" i="202" l="1"/>
  <c r="U8" i="2"/>
  <c r="U6" i="2" s="1"/>
  <c r="E23" i="202"/>
  <c r="I27" i="203"/>
  <c r="B3" i="225"/>
  <c r="J27" i="203" l="1"/>
  <c r="J29" i="203"/>
  <c r="J28" i="203"/>
  <c r="I23" i="203" l="1"/>
  <c r="J34" i="203" l="1"/>
  <c r="J17" i="203" l="1"/>
  <c r="K17" i="203"/>
  <c r="J11" i="203" l="1"/>
  <c r="E19" i="202" l="1"/>
  <c r="E17" i="202" l="1"/>
  <c r="I13" i="203" l="1"/>
  <c r="G11" i="225" s="1"/>
  <c r="I15" i="203" l="1"/>
  <c r="G17" i="225" s="1"/>
  <c r="E21" i="202"/>
  <c r="E7" i="202"/>
  <c r="I10" i="203"/>
  <c r="G10" i="225" s="1"/>
  <c r="I21" i="203" l="1"/>
  <c r="G15" i="225" s="1"/>
  <c r="E25" i="202"/>
  <c r="I19" i="203"/>
  <c r="G14" i="225" s="1"/>
  <c r="E13" i="202"/>
  <c r="J13" i="203"/>
  <c r="J10" i="203" l="1"/>
  <c r="K10" i="203" s="1"/>
  <c r="J15" i="203"/>
  <c r="J21" i="203"/>
  <c r="J19" i="203" l="1"/>
  <c r="I14" i="203" l="1"/>
  <c r="J14" i="203" l="1"/>
  <c r="K13" i="203" s="1"/>
  <c r="G16" i="225"/>
  <c r="G18" i="225" l="1"/>
  <c r="M6" i="206"/>
  <c r="AF6" i="206"/>
  <c r="AG6" i="206"/>
  <c r="Y6" i="206"/>
  <c r="Z6" i="206"/>
  <c r="AR6" i="206"/>
  <c r="AN6" i="206"/>
  <c r="AJ12" i="2" l="1"/>
  <c r="AN12" i="2"/>
  <c r="S6" i="206"/>
  <c r="AO6" i="206"/>
  <c r="R6" i="206"/>
  <c r="AQ6" i="206"/>
  <c r="AP6" i="206"/>
  <c r="O6" i="206"/>
  <c r="AB6" i="206"/>
  <c r="AI6" i="206"/>
  <c r="AM6" i="206"/>
  <c r="N6" i="206"/>
  <c r="K6" i="206"/>
  <c r="X6" i="206"/>
  <c r="AE6" i="206"/>
  <c r="J6" i="206"/>
  <c r="AD6" i="206"/>
  <c r="L6" i="206"/>
  <c r="AK6" i="206"/>
  <c r="AL6" i="206"/>
  <c r="I6" i="206"/>
  <c r="AH6" i="206"/>
  <c r="AA6" i="206"/>
  <c r="AM12" i="2" l="1"/>
  <c r="N12" i="2"/>
  <c r="AK12" i="2"/>
  <c r="O12" i="2"/>
  <c r="AL12" i="2"/>
  <c r="K24" i="203"/>
  <c r="R8" i="206"/>
  <c r="U8" i="206"/>
  <c r="U2" i="206" s="1"/>
  <c r="Q12" i="2" l="1"/>
  <c r="Q33" i="2" l="1"/>
  <c r="O6" i="2" l="1"/>
  <c r="AK6" i="2" l="1"/>
  <c r="AK33" i="2" s="1"/>
  <c r="AL6" i="2"/>
  <c r="AL33" i="2" s="1"/>
  <c r="AN6" i="2"/>
  <c r="L23" i="202" s="1"/>
  <c r="AM6" i="2"/>
  <c r="L19" i="202" s="1"/>
  <c r="O33" i="2"/>
  <c r="J23" i="203" s="1"/>
  <c r="K23" i="203" s="1"/>
  <c r="AJ6" i="2"/>
  <c r="J32" i="203" s="1"/>
  <c r="L15" i="202" l="1"/>
  <c r="AN33" i="2"/>
  <c r="L17" i="202"/>
  <c r="AM33" i="2"/>
  <c r="AJ33" i="2"/>
  <c r="L7" i="202"/>
  <c r="L21" i="202"/>
  <c r="G12" i="225"/>
  <c r="N33" i="2"/>
  <c r="N6" i="2"/>
  <c r="N8" i="2" s="1"/>
  <c r="I20" i="203" s="1"/>
  <c r="J20" i="203" s="1"/>
  <c r="E11" i="202" l="1"/>
  <c r="F11" i="202" s="1"/>
  <c r="H11" i="202" s="1"/>
  <c r="K19" i="203"/>
  <c r="G13" i="225"/>
  <c r="W12" i="206"/>
  <c r="W8" i="206" s="1"/>
  <c r="AT13" i="206"/>
  <c r="AV13" i="206" l="1"/>
  <c r="AT12" i="206"/>
  <c r="AV12" i="206" s="1"/>
  <c r="S12" i="2"/>
  <c r="W6" i="206"/>
  <c r="S33" i="2" l="1"/>
  <c r="S8" i="2" s="1"/>
  <c r="S6" i="2" s="1"/>
  <c r="AX13" i="206"/>
  <c r="AV8" i="206"/>
  <c r="AV2" i="206" s="1"/>
  <c r="AX12" i="206"/>
  <c r="AX8" i="206" s="1"/>
  <c r="AX2" i="206" s="1"/>
  <c r="AT6" i="206"/>
  <c r="AP12" i="2" s="1"/>
  <c r="E41" i="202" l="1"/>
  <c r="I26" i="203"/>
  <c r="J26" i="203" s="1"/>
  <c r="AR12" i="2"/>
  <c r="AT31" i="2"/>
  <c r="AT15" i="2"/>
  <c r="AT28" i="2"/>
  <c r="AT25" i="2"/>
  <c r="AT22" i="2"/>
  <c r="AT19" i="2"/>
  <c r="AT18" i="2"/>
  <c r="AT16" i="2"/>
  <c r="AT21" i="2"/>
  <c r="AT29" i="2"/>
  <c r="AT26" i="2"/>
  <c r="AT13" i="2"/>
  <c r="AT23" i="2"/>
  <c r="AT20" i="2"/>
  <c r="AT17" i="2"/>
  <c r="AT14" i="2"/>
  <c r="AT30" i="2"/>
  <c r="AT27" i="2"/>
  <c r="AT24" i="2"/>
  <c r="AR33" i="2" l="1"/>
  <c r="AT12" i="2"/>
  <c r="AT33" i="2" s="1"/>
  <c r="AT40" i="2" s="1"/>
  <c r="K38" i="203" s="1"/>
  <c r="AP6" i="2"/>
  <c r="L25" i="202" l="1"/>
  <c r="AP33" i="2"/>
  <c r="J31" i="203"/>
  <c r="K26" i="203" s="1"/>
  <c r="L29" i="202" l="1"/>
  <c r="O36" i="2"/>
  <c r="K11" i="203"/>
  <c r="K33" i="203" s="1"/>
  <c r="L23" i="203" s="1"/>
  <c r="L39" i="202" l="1"/>
  <c r="L13" i="203"/>
  <c r="L15" i="203"/>
  <c r="L14" i="203"/>
  <c r="L26" i="203"/>
  <c r="L24" i="203"/>
  <c r="L10" i="203"/>
  <c r="L17" i="203"/>
  <c r="L31" i="202"/>
  <c r="L19" i="203"/>
  <c r="L11" i="203"/>
  <c r="L20" i="203"/>
  <c r="K34" i="203"/>
  <c r="K35" i="203" s="1"/>
  <c r="L21" i="203"/>
  <c r="O35" i="203" l="1"/>
  <c r="AZ4" i="224" l="1"/>
  <c r="AZ4" i="222"/>
  <c r="AZ4" i="218"/>
  <c r="AZ4" i="206"/>
  <c r="AZ4" i="216"/>
  <c r="L37" i="202"/>
  <c r="AZ4" i="217"/>
  <c r="AZ4" i="213"/>
  <c r="AZ4" i="208"/>
  <c r="AZ4" i="219"/>
  <c r="AV4" i="2"/>
  <c r="AZ4" i="214"/>
  <c r="AZ4" i="210"/>
  <c r="AZ4" i="209"/>
  <c r="AZ4" i="207"/>
  <c r="J36" i="203"/>
  <c r="AZ4" i="221"/>
  <c r="AZ4" i="215"/>
  <c r="AZ4" i="212"/>
  <c r="AZ4" i="211"/>
  <c r="AZ4" i="205"/>
  <c r="AZ4" i="223"/>
  <c r="AZ4" i="220"/>
  <c r="T5" i="193"/>
  <c r="P35" i="203"/>
  <c r="AZ37" i="224" l="1"/>
  <c r="BB457" i="224"/>
  <c r="BB229" i="224"/>
  <c r="AZ414" i="224"/>
  <c r="BB298" i="224"/>
  <c r="AZ393" i="224"/>
  <c r="AZ71" i="224"/>
  <c r="BB189" i="224"/>
  <c r="AZ489" i="224"/>
  <c r="BB328" i="224"/>
  <c r="AZ50" i="224"/>
  <c r="BB394" i="224"/>
  <c r="AZ13" i="224"/>
  <c r="AZ92" i="224"/>
  <c r="AZ172" i="224"/>
  <c r="AZ320" i="224"/>
  <c r="BD320" i="224" s="1"/>
  <c r="BB217" i="224"/>
  <c r="AZ80" i="224"/>
  <c r="AZ144" i="224"/>
  <c r="BB370" i="224"/>
  <c r="BB477" i="224"/>
  <c r="BB456" i="224"/>
  <c r="AZ288" i="224"/>
  <c r="BB399" i="224"/>
  <c r="AZ102" i="224"/>
  <c r="AZ177" i="224"/>
  <c r="BB493" i="224"/>
  <c r="AZ482" i="224"/>
  <c r="BB405" i="224"/>
  <c r="AZ51" i="224"/>
  <c r="AZ200" i="224"/>
  <c r="BB55" i="224"/>
  <c r="AZ211" i="224"/>
  <c r="AZ205" i="224"/>
  <c r="AZ58" i="224"/>
  <c r="AZ153" i="224"/>
  <c r="AZ363" i="224"/>
  <c r="AZ418" i="224"/>
  <c r="BD418" i="224" s="1"/>
  <c r="BB443" i="224"/>
  <c r="BB185" i="224"/>
  <c r="AZ160" i="224"/>
  <c r="AZ286" i="224"/>
  <c r="BB226" i="224"/>
  <c r="AZ59" i="224"/>
  <c r="BB365" i="224"/>
  <c r="BB479" i="224"/>
  <c r="AZ429" i="224"/>
  <c r="AZ404" i="224"/>
  <c r="AZ43" i="223"/>
  <c r="BB331" i="223"/>
  <c r="BB464" i="223"/>
  <c r="BB33" i="223"/>
  <c r="AZ308" i="223"/>
  <c r="BB153" i="223"/>
  <c r="BB241" i="223"/>
  <c r="AZ440" i="223"/>
  <c r="BD440" i="223" s="1"/>
  <c r="AZ457" i="223"/>
  <c r="BB376" i="223"/>
  <c r="BB291" i="223"/>
  <c r="AZ484" i="223"/>
  <c r="AZ354" i="223"/>
  <c r="BB106" i="223"/>
  <c r="BB203" i="223"/>
  <c r="AZ505" i="223"/>
  <c r="AZ279" i="223"/>
  <c r="BB278" i="223"/>
  <c r="BB503" i="223"/>
  <c r="AZ72" i="223"/>
  <c r="AZ13" i="223"/>
  <c r="BB284" i="223"/>
  <c r="BB509" i="223"/>
  <c r="AZ61" i="223"/>
  <c r="AZ90" i="223"/>
  <c r="BB407" i="223"/>
  <c r="BB478" i="223"/>
  <c r="AZ335" i="223"/>
  <c r="BD335" i="223" s="1"/>
  <c r="AZ156" i="223"/>
  <c r="BB184" i="223"/>
  <c r="AZ481" i="223"/>
  <c r="BB75" i="223"/>
  <c r="AZ330" i="223"/>
  <c r="BB258" i="223"/>
  <c r="BB295" i="223"/>
  <c r="AZ438" i="223"/>
  <c r="AZ323" i="223"/>
  <c r="BB63" i="224"/>
  <c r="AZ406" i="224"/>
  <c r="BB321" i="224"/>
  <c r="BB203" i="224"/>
  <c r="AZ214" i="224"/>
  <c r="BB153" i="224"/>
  <c r="AZ380" i="224"/>
  <c r="BB107" i="224"/>
  <c r="BB299" i="224"/>
  <c r="BB60" i="224"/>
  <c r="BB125" i="224"/>
  <c r="BB78" i="224"/>
  <c r="AZ234" i="224"/>
  <c r="BB314" i="224"/>
  <c r="AZ278" i="224"/>
  <c r="BD278" i="224" s="1"/>
  <c r="AZ439" i="224"/>
  <c r="BB210" i="224"/>
  <c r="AZ64" i="224"/>
  <c r="AZ226" i="224"/>
  <c r="BB58" i="224"/>
  <c r="AZ486" i="224"/>
  <c r="BB483" i="224"/>
  <c r="AZ445" i="224"/>
  <c r="AZ40" i="224"/>
  <c r="AZ162" i="224"/>
  <c r="AZ462" i="224"/>
  <c r="BB309" i="224"/>
  <c r="BB117" i="224"/>
  <c r="AZ60" i="224"/>
  <c r="AZ75" i="224"/>
  <c r="BB265" i="224"/>
  <c r="BB369" i="224"/>
  <c r="AZ434" i="224"/>
  <c r="AZ291" i="224"/>
  <c r="BB193" i="224"/>
  <c r="AZ331" i="224"/>
  <c r="AZ294" i="224"/>
  <c r="AZ22" i="224"/>
  <c r="BB138" i="224"/>
  <c r="BB425" i="224"/>
  <c r="BB519" i="224"/>
  <c r="AZ421" i="224"/>
  <c r="AZ352" i="224"/>
  <c r="BB450" i="224"/>
  <c r="BB445" i="224"/>
  <c r="BB143" i="224"/>
  <c r="BB517" i="224"/>
  <c r="BB133" i="224"/>
  <c r="AZ56" i="223"/>
  <c r="BB496" i="223"/>
  <c r="BB123" i="223"/>
  <c r="AZ261" i="223"/>
  <c r="AZ376" i="223"/>
  <c r="BB303" i="223"/>
  <c r="BB326" i="223"/>
  <c r="BB505" i="223"/>
  <c r="AZ31" i="223"/>
  <c r="BB440" i="223"/>
  <c r="BB400" i="223"/>
  <c r="BB24" i="223"/>
  <c r="AZ456" i="223"/>
  <c r="BB350" i="223"/>
  <c r="BB472" i="223"/>
  <c r="AZ68" i="223"/>
  <c r="AZ517" i="223"/>
  <c r="BB61" i="223"/>
  <c r="BB35" i="223"/>
  <c r="AZ305" i="223"/>
  <c r="AZ324" i="223"/>
  <c r="BB178" i="223"/>
  <c r="BB95" i="223"/>
  <c r="AZ46" i="223"/>
  <c r="AZ387" i="223"/>
  <c r="BB44" i="223"/>
  <c r="BB142" i="223"/>
  <c r="BB360" i="223"/>
  <c r="AZ234" i="223"/>
  <c r="BB388" i="223"/>
  <c r="AZ483" i="223"/>
  <c r="BB474" i="223"/>
  <c r="AZ408" i="223"/>
  <c r="BB491" i="223"/>
  <c r="BB386" i="223"/>
  <c r="BB82" i="223"/>
  <c r="AZ464" i="223"/>
  <c r="BB75" i="224"/>
  <c r="BB139" i="224"/>
  <c r="AZ36" i="224"/>
  <c r="BB297" i="224"/>
  <c r="AZ401" i="224"/>
  <c r="BB307" i="224"/>
  <c r="BB42" i="224"/>
  <c r="BB458" i="224"/>
  <c r="BB417" i="224"/>
  <c r="AZ175" i="224"/>
  <c r="BB41" i="224"/>
  <c r="BB77" i="224"/>
  <c r="AZ188" i="224"/>
  <c r="BB19" i="224"/>
  <c r="AZ378" i="224"/>
  <c r="BB231" i="224"/>
  <c r="BB282" i="224"/>
  <c r="AZ178" i="224"/>
  <c r="AZ324" i="224"/>
  <c r="BB292" i="224"/>
  <c r="BB123" i="224"/>
  <c r="AZ17" i="224"/>
  <c r="AZ506" i="224"/>
  <c r="BB84" i="224"/>
  <c r="AZ500" i="224"/>
  <c r="BB209" i="224"/>
  <c r="AZ248" i="224"/>
  <c r="BB398" i="224"/>
  <c r="AZ253" i="224"/>
  <c r="BD253" i="224" s="1"/>
  <c r="AZ115" i="224"/>
  <c r="BB371" i="224"/>
  <c r="AZ366" i="224"/>
  <c r="BB230" i="224"/>
  <c r="AZ349" i="224"/>
  <c r="BB442" i="224"/>
  <c r="AZ468" i="224"/>
  <c r="AZ168" i="224"/>
  <c r="BB356" i="224"/>
  <c r="BB414" i="224"/>
  <c r="BB23" i="224"/>
  <c r="AZ68" i="224"/>
  <c r="AZ85" i="224"/>
  <c r="AZ316" i="224"/>
  <c r="BB31" i="224"/>
  <c r="BB434" i="224"/>
  <c r="BB269" i="224"/>
  <c r="BB220" i="224"/>
  <c r="AZ361" i="224"/>
  <c r="AZ12" i="223"/>
  <c r="BB186" i="223"/>
  <c r="AZ127" i="223"/>
  <c r="AZ454" i="223"/>
  <c r="AZ459" i="223"/>
  <c r="BB156" i="223"/>
  <c r="BB473" i="223"/>
  <c r="AZ190" i="223"/>
  <c r="AZ472" i="223"/>
  <c r="BB202" i="223"/>
  <c r="BB27" i="223"/>
  <c r="AZ195" i="223"/>
  <c r="AZ450" i="223"/>
  <c r="BB341" i="223"/>
  <c r="BB369" i="223"/>
  <c r="AZ318" i="223"/>
  <c r="AZ506" i="223"/>
  <c r="BB237" i="223"/>
  <c r="BB398" i="223"/>
  <c r="AZ142" i="223"/>
  <c r="AZ404" i="223"/>
  <c r="BB413" i="223"/>
  <c r="BB325" i="223"/>
  <c r="AZ99" i="223"/>
  <c r="AZ321" i="223"/>
  <c r="BB235" i="223"/>
  <c r="BB251" i="223"/>
  <c r="AZ177" i="223"/>
  <c r="AZ347" i="223"/>
  <c r="BB146" i="223"/>
  <c r="AZ110" i="223"/>
  <c r="AZ155" i="223"/>
  <c r="BB63" i="223"/>
  <c r="BB32" i="223"/>
  <c r="BB466" i="223"/>
  <c r="AZ370" i="223"/>
  <c r="AZ461" i="223"/>
  <c r="BB132" i="224"/>
  <c r="AZ156" i="224"/>
  <c r="BD156" i="224" s="1"/>
  <c r="BB302" i="224"/>
  <c r="AZ158" i="224"/>
  <c r="AZ303" i="224"/>
  <c r="BB506" i="224"/>
  <c r="BB497" i="224"/>
  <c r="BB184" i="224"/>
  <c r="AZ263" i="224"/>
  <c r="BB204" i="224"/>
  <c r="AZ365" i="224"/>
  <c r="AZ224" i="224"/>
  <c r="AZ370" i="224"/>
  <c r="AZ247" i="224"/>
  <c r="AZ459" i="224"/>
  <c r="BB438" i="224"/>
  <c r="BB409" i="224"/>
  <c r="BB277" i="224"/>
  <c r="AZ461" i="224"/>
  <c r="BB21" i="224"/>
  <c r="AZ189" i="224"/>
  <c r="AZ48" i="224"/>
  <c r="BB316" i="224"/>
  <c r="BB296" i="224"/>
  <c r="BB18" i="224"/>
  <c r="BB350" i="224"/>
  <c r="AZ336" i="224"/>
  <c r="BB140" i="224"/>
  <c r="BB57" i="224"/>
  <c r="AZ325" i="224"/>
  <c r="BB188" i="224"/>
  <c r="AZ417" i="224"/>
  <c r="BB375" i="224"/>
  <c r="BB354" i="224"/>
  <c r="BB88" i="224"/>
  <c r="AZ444" i="224"/>
  <c r="AZ455" i="224"/>
  <c r="AZ221" i="224"/>
  <c r="BB37" i="224"/>
  <c r="BB408" i="224"/>
  <c r="AZ187" i="224"/>
  <c r="BB294" i="224"/>
  <c r="BB341" i="224"/>
  <c r="BB64" i="224"/>
  <c r="AZ508" i="224"/>
  <c r="BB252" i="224"/>
  <c r="BB320" i="224"/>
  <c r="AZ357" i="224"/>
  <c r="AZ65" i="223"/>
  <c r="BB324" i="223"/>
  <c r="BB253" i="223"/>
  <c r="AZ507" i="223"/>
  <c r="BB68" i="223"/>
  <c r="BB271" i="223"/>
  <c r="BB205" i="223"/>
  <c r="AZ161" i="223"/>
  <c r="BB216" i="223"/>
  <c r="BB336" i="223"/>
  <c r="BB143" i="223"/>
  <c r="AZ85" i="223"/>
  <c r="AZ34" i="223"/>
  <c r="BB228" i="223"/>
  <c r="BB150" i="223"/>
  <c r="BB104" i="223"/>
  <c r="AZ53" i="223"/>
  <c r="BB477" i="223"/>
  <c r="BB441" i="223"/>
  <c r="AZ36" i="223"/>
  <c r="AZ49" i="223"/>
  <c r="BB335" i="223"/>
  <c r="BB456" i="223"/>
  <c r="AZ319" i="223"/>
  <c r="AZ119" i="223"/>
  <c r="BB417" i="223"/>
  <c r="BB513" i="223"/>
  <c r="AZ356" i="223"/>
  <c r="AZ381" i="223"/>
  <c r="BB346" i="223"/>
  <c r="AZ118" i="223"/>
  <c r="AZ185" i="223"/>
  <c r="AZ478" i="223"/>
  <c r="BD478" i="223" s="1"/>
  <c r="BB261" i="223"/>
  <c r="BB60" i="223"/>
  <c r="AZ184" i="223"/>
  <c r="BD184" i="223" s="1"/>
  <c r="AZ73" i="223"/>
  <c r="BB336" i="224"/>
  <c r="AZ493" i="224"/>
  <c r="AZ116" i="224"/>
  <c r="AZ517" i="224"/>
  <c r="AZ518" i="224"/>
  <c r="AZ124" i="224"/>
  <c r="BB503" i="224"/>
  <c r="AZ223" i="224"/>
  <c r="AZ55" i="224"/>
  <c r="BB490" i="224"/>
  <c r="BB241" i="224"/>
  <c r="AZ323" i="224"/>
  <c r="AZ483" i="224"/>
  <c r="AZ219" i="224"/>
  <c r="BB109" i="224"/>
  <c r="BB25" i="224"/>
  <c r="BB280" i="224"/>
  <c r="BB381" i="224"/>
  <c r="BB382" i="224"/>
  <c r="BB342" i="224"/>
  <c r="AZ238" i="224"/>
  <c r="AZ287" i="224"/>
  <c r="BB145" i="224"/>
  <c r="BB437" i="224"/>
  <c r="BB452" i="224"/>
  <c r="BB472" i="224"/>
  <c r="AZ292" i="224"/>
  <c r="BB355" i="224"/>
  <c r="BB311" i="224"/>
  <c r="AZ358" i="224"/>
  <c r="BB183" i="224"/>
  <c r="AZ473" i="224"/>
  <c r="AZ217" i="224"/>
  <c r="AZ472" i="224"/>
  <c r="BB228" i="224"/>
  <c r="BB391" i="224"/>
  <c r="BB326" i="224"/>
  <c r="AZ505" i="224"/>
  <c r="BB454" i="224"/>
  <c r="AZ57" i="224"/>
  <c r="BD57" i="224" s="1"/>
  <c r="AZ411" i="224"/>
  <c r="AZ84" i="224"/>
  <c r="AZ447" i="224"/>
  <c r="BB128" i="224"/>
  <c r="AZ420" i="224"/>
  <c r="AZ397" i="224"/>
  <c r="BB388" i="224"/>
  <c r="BB347" i="224"/>
  <c r="AZ24" i="223"/>
  <c r="BB500" i="223"/>
  <c r="AZ426" i="223"/>
  <c r="AZ192" i="223"/>
  <c r="AZ104" i="223"/>
  <c r="BB365" i="223"/>
  <c r="BB354" i="223"/>
  <c r="AZ445" i="223"/>
  <c r="AZ115" i="223"/>
  <c r="BB340" i="223"/>
  <c r="BB425" i="223"/>
  <c r="AZ227" i="223"/>
  <c r="AZ391" i="223"/>
  <c r="BB393" i="223"/>
  <c r="BB418" i="223"/>
  <c r="AZ103" i="223"/>
  <c r="AZ128" i="223"/>
  <c r="BB122" i="223"/>
  <c r="BB180" i="223"/>
  <c r="AZ296" i="223"/>
  <c r="AZ239" i="223"/>
  <c r="BB238" i="223"/>
  <c r="AZ44" i="223"/>
  <c r="AZ217" i="223"/>
  <c r="AZ211" i="223"/>
  <c r="BB59" i="223"/>
  <c r="AZ326" i="223"/>
  <c r="AZ444" i="223"/>
  <c r="AZ388" i="223"/>
  <c r="BD388" i="223" s="1"/>
  <c r="BB439" i="223"/>
  <c r="AZ230" i="223"/>
  <c r="AZ293" i="223"/>
  <c r="AZ411" i="223"/>
  <c r="BB426" i="223"/>
  <c r="AZ492" i="223"/>
  <c r="AZ409" i="223"/>
  <c r="BB47" i="223"/>
  <c r="BB432" i="224"/>
  <c r="BB253" i="224"/>
  <c r="AZ290" i="224"/>
  <c r="BB68" i="224"/>
  <c r="BB256" i="224"/>
  <c r="AZ117" i="224"/>
  <c r="AZ129" i="224"/>
  <c r="AZ318" i="224"/>
  <c r="AZ423" i="224"/>
  <c r="AZ167" i="224"/>
  <c r="BB435" i="224"/>
  <c r="AZ513" i="224"/>
  <c r="BD513" i="224" s="1"/>
  <c r="AZ427" i="224"/>
  <c r="AZ161" i="224"/>
  <c r="BD161" i="224" s="1"/>
  <c r="BB329" i="224"/>
  <c r="BB156" i="224"/>
  <c r="BB171" i="224"/>
  <c r="BB102" i="224"/>
  <c r="BB491" i="224"/>
  <c r="BB480" i="224"/>
  <c r="AZ312" i="224"/>
  <c r="AZ297" i="224"/>
  <c r="AZ12" i="224"/>
  <c r="BB129" i="224"/>
  <c r="BB461" i="224"/>
  <c r="AZ201" i="224"/>
  <c r="AZ449" i="224"/>
  <c r="BB420" i="224"/>
  <c r="BB510" i="224"/>
  <c r="AZ225" i="224"/>
  <c r="BB94" i="224"/>
  <c r="BB177" i="224"/>
  <c r="AZ282" i="224"/>
  <c r="BD282" i="224" s="1"/>
  <c r="BB48" i="224"/>
  <c r="BB30" i="224"/>
  <c r="BB310" i="224"/>
  <c r="BB197" i="224"/>
  <c r="AZ515" i="224"/>
  <c r="BB439" i="224"/>
  <c r="AZ170" i="224"/>
  <c r="BB412" i="224"/>
  <c r="BB167" i="224"/>
  <c r="AZ271" i="224"/>
  <c r="BB396" i="224"/>
  <c r="BB258" i="224"/>
  <c r="BB305" i="224"/>
  <c r="AZ44" i="224"/>
  <c r="AZ440" i="224"/>
  <c r="AZ69" i="223"/>
  <c r="BB361" i="223"/>
  <c r="AZ120" i="223"/>
  <c r="AZ451" i="223"/>
  <c r="BB51" i="223"/>
  <c r="BB485" i="223"/>
  <c r="BB78" i="223"/>
  <c r="AZ442" i="223"/>
  <c r="AZ216" i="223"/>
  <c r="BB171" i="223"/>
  <c r="BB488" i="223"/>
  <c r="AZ380" i="223"/>
  <c r="AZ66" i="223"/>
  <c r="BB158" i="223"/>
  <c r="BB88" i="223"/>
  <c r="AZ265" i="223"/>
  <c r="AZ134" i="223"/>
  <c r="BB389" i="223"/>
  <c r="BB252" i="223"/>
  <c r="AZ382" i="223"/>
  <c r="AZ339" i="223"/>
  <c r="BB427" i="223"/>
  <c r="AZ288" i="223"/>
  <c r="AZ271" i="223"/>
  <c r="AZ420" i="223"/>
  <c r="BB294" i="223"/>
  <c r="AZ199" i="223"/>
  <c r="AZ33" i="223"/>
  <c r="AZ169" i="223"/>
  <c r="BB20" i="223"/>
  <c r="AZ407" i="223"/>
  <c r="AZ361" i="223"/>
  <c r="AZ412" i="223"/>
  <c r="BB138" i="223"/>
  <c r="AZ58" i="223"/>
  <c r="AZ19" i="223"/>
  <c r="AZ150" i="223"/>
  <c r="BB222" i="224"/>
  <c r="BB448" i="224"/>
  <c r="BB268" i="224"/>
  <c r="BB227" i="224"/>
  <c r="AZ99" i="224"/>
  <c r="AZ384" i="224"/>
  <c r="AZ207" i="224"/>
  <c r="BB358" i="224"/>
  <c r="AZ122" i="224"/>
  <c r="AZ267" i="224"/>
  <c r="AZ243" i="224"/>
  <c r="BB462" i="224"/>
  <c r="BB179" i="224"/>
  <c r="AZ399" i="224"/>
  <c r="BB44" i="224"/>
  <c r="BB500" i="224"/>
  <c r="BB418" i="224"/>
  <c r="BB36" i="224"/>
  <c r="AZ199" i="224"/>
  <c r="BB387" i="224"/>
  <c r="BB248" i="224"/>
  <c r="AZ479" i="224"/>
  <c r="BB260" i="224"/>
  <c r="BB118" i="224"/>
  <c r="BB54" i="224"/>
  <c r="BB214" i="224"/>
  <c r="AZ510" i="224"/>
  <c r="BB176" i="224"/>
  <c r="AZ179" i="224"/>
  <c r="BD179" i="224" s="1"/>
  <c r="BB384" i="224"/>
  <c r="BB397" i="224"/>
  <c r="BB422" i="224"/>
  <c r="AZ281" i="224"/>
  <c r="AZ138" i="224"/>
  <c r="BD138" i="224" s="1"/>
  <c r="BB379" i="224"/>
  <c r="BB287" i="224"/>
  <c r="AZ279" i="224"/>
  <c r="AZ41" i="224"/>
  <c r="BB168" i="224"/>
  <c r="BB275" i="224"/>
  <c r="BB423" i="224"/>
  <c r="BB35" i="224"/>
  <c r="AZ302" i="224"/>
  <c r="BB243" i="224"/>
  <c r="BB312" i="224"/>
  <c r="BB146" i="224"/>
  <c r="BB16" i="224"/>
  <c r="BB114" i="224"/>
  <c r="AZ80" i="223"/>
  <c r="BB339" i="223"/>
  <c r="AZ179" i="223"/>
  <c r="BB64" i="223"/>
  <c r="AZ112" i="223"/>
  <c r="BB149" i="223"/>
  <c r="BB287" i="223"/>
  <c r="AZ67" i="223"/>
  <c r="AZ163" i="223"/>
  <c r="BB307" i="223"/>
  <c r="BB204" i="223"/>
  <c r="AZ333" i="223"/>
  <c r="AZ259" i="223"/>
  <c r="BB175" i="223"/>
  <c r="BB211" i="223"/>
  <c r="AZ214" i="223"/>
  <c r="AZ375" i="223"/>
  <c r="BD375" i="223" s="1"/>
  <c r="BB199" i="223"/>
  <c r="BB423" i="223"/>
  <c r="AZ22" i="223"/>
  <c r="AZ281" i="223"/>
  <c r="BB17" i="223"/>
  <c r="AZ374" i="223"/>
  <c r="AZ509" i="223"/>
  <c r="AZ473" i="223"/>
  <c r="BB421" i="223"/>
  <c r="AZ287" i="223"/>
  <c r="BD287" i="223" s="1"/>
  <c r="BB214" i="223"/>
  <c r="AZ41" i="223"/>
  <c r="BB349" i="223"/>
  <c r="AZ392" i="223"/>
  <c r="AZ284" i="223"/>
  <c r="BD284" i="223" s="1"/>
  <c r="BB101" i="223"/>
  <c r="BB414" i="223"/>
  <c r="AZ424" i="223"/>
  <c r="AZ471" i="223"/>
  <c r="AZ213" i="223"/>
  <c r="BB38" i="224"/>
  <c r="BB50" i="224"/>
  <c r="BB332" i="224"/>
  <c r="BB511" i="224"/>
  <c r="BB363" i="224"/>
  <c r="AZ498" i="224"/>
  <c r="AZ464" i="224"/>
  <c r="BB244" i="224"/>
  <c r="AZ192" i="224"/>
  <c r="AZ82" i="224"/>
  <c r="AZ388" i="224"/>
  <c r="AZ63" i="224"/>
  <c r="BD63" i="224" s="1"/>
  <c r="BB306" i="224"/>
  <c r="AZ354" i="224"/>
  <c r="BD354" i="224" s="1"/>
  <c r="BB361" i="224"/>
  <c r="AZ33" i="224"/>
  <c r="AZ208" i="224"/>
  <c r="BB466" i="224"/>
  <c r="BB352" i="224"/>
  <c r="AZ49" i="224"/>
  <c r="BB324" i="224"/>
  <c r="AZ512" i="224"/>
  <c r="AZ364" i="224"/>
  <c r="BB101" i="224"/>
  <c r="AZ430" i="224"/>
  <c r="BB501" i="224"/>
  <c r="BB304" i="224"/>
  <c r="BB43" i="224"/>
  <c r="AZ121" i="224"/>
  <c r="AZ307" i="224"/>
  <c r="BB206" i="224"/>
  <c r="AZ236" i="224"/>
  <c r="AZ441" i="224"/>
  <c r="AZ293" i="224"/>
  <c r="BB295" i="224"/>
  <c r="AZ256" i="224"/>
  <c r="AZ277" i="224"/>
  <c r="BB340" i="224"/>
  <c r="BB190" i="224"/>
  <c r="BB401" i="224"/>
  <c r="AZ241" i="224"/>
  <c r="AZ108" i="224"/>
  <c r="BB383" i="224"/>
  <c r="AZ451" i="224"/>
  <c r="BB15" i="224"/>
  <c r="AZ135" i="224"/>
  <c r="BB178" i="224"/>
  <c r="AZ507" i="224"/>
  <c r="BB92" i="223"/>
  <c r="BB239" i="223"/>
  <c r="AZ237" i="223"/>
  <c r="AZ386" i="223"/>
  <c r="AZ200" i="223"/>
  <c r="BB375" i="223"/>
  <c r="BB338" i="223"/>
  <c r="AZ137" i="223"/>
  <c r="BB286" i="223"/>
  <c r="BB125" i="223"/>
  <c r="BB428" i="223"/>
  <c r="AZ489" i="223"/>
  <c r="AZ355" i="223"/>
  <c r="BD355" i="223" s="1"/>
  <c r="BB357" i="223"/>
  <c r="BB469" i="223"/>
  <c r="AZ403" i="223"/>
  <c r="AZ222" i="223"/>
  <c r="BB174" i="223"/>
  <c r="BB41" i="223"/>
  <c r="AZ212" i="223"/>
  <c r="AZ406" i="223"/>
  <c r="BB188" i="223"/>
  <c r="AZ64" i="223"/>
  <c r="AZ499" i="223"/>
  <c r="AZ20" i="223"/>
  <c r="BB39" i="223"/>
  <c r="AZ432" i="223"/>
  <c r="AZ153" i="223"/>
  <c r="BB274" i="223"/>
  <c r="BB447" i="223"/>
  <c r="BB15" i="223"/>
  <c r="AZ15" i="223"/>
  <c r="AZ109" i="223"/>
  <c r="BB430" i="223"/>
  <c r="AZ226" i="223"/>
  <c r="AZ448" i="223"/>
  <c r="AZ183" i="223"/>
  <c r="BB240" i="224"/>
  <c r="BB95" i="224"/>
  <c r="AZ216" i="224"/>
  <c r="AZ77" i="224"/>
  <c r="BD77" i="224" s="1"/>
  <c r="BB392" i="224"/>
  <c r="AZ431" i="224"/>
  <c r="AZ392" i="224"/>
  <c r="BB478" i="224"/>
  <c r="BB279" i="224"/>
  <c r="AZ432" i="224"/>
  <c r="AZ408" i="224"/>
  <c r="BB403" i="224"/>
  <c r="AZ252" i="224"/>
  <c r="BD252" i="224" s="1"/>
  <c r="AZ452" i="224"/>
  <c r="BD452" i="224" s="1"/>
  <c r="AZ81" i="224"/>
  <c r="BB159" i="224"/>
  <c r="AZ53" i="224"/>
  <c r="AZ152" i="224"/>
  <c r="AZ257" i="224"/>
  <c r="AZ245" i="224"/>
  <c r="BD245" i="224" s="1"/>
  <c r="AZ185" i="224"/>
  <c r="BB173" i="224"/>
  <c r="BB245" i="224"/>
  <c r="BB90" i="224"/>
  <c r="AZ497" i="224"/>
  <c r="BB29" i="224"/>
  <c r="AZ369" i="224"/>
  <c r="BB17" i="224"/>
  <c r="AZ387" i="224"/>
  <c r="AZ194" i="224"/>
  <c r="BB61" i="224"/>
  <c r="AZ118" i="224"/>
  <c r="AZ503" i="224"/>
  <c r="AZ35" i="224"/>
  <c r="BB186" i="224"/>
  <c r="AZ335" i="224"/>
  <c r="AZ499" i="224"/>
  <c r="BB87" i="224"/>
  <c r="BB367" i="224"/>
  <c r="AZ29" i="224"/>
  <c r="BD29" i="224" s="1"/>
  <c r="AZ202" i="224"/>
  <c r="AZ240" i="224"/>
  <c r="AZ310" i="224"/>
  <c r="AZ14" i="224"/>
  <c r="AZ494" i="224"/>
  <c r="AZ231" i="224"/>
  <c r="BD231" i="224" s="1"/>
  <c r="BB380" i="224"/>
  <c r="AZ89" i="224"/>
  <c r="BB166" i="223"/>
  <c r="BB137" i="223"/>
  <c r="AZ434" i="223"/>
  <c r="AZ91" i="223"/>
  <c r="AZ312" i="223"/>
  <c r="BB492" i="223"/>
  <c r="AZ171" i="223"/>
  <c r="AZ270" i="223"/>
  <c r="AZ383" i="223"/>
  <c r="BB275" i="223"/>
  <c r="BB118" i="223"/>
  <c r="AZ77" i="223"/>
  <c r="AZ512" i="223"/>
  <c r="BB424" i="223"/>
  <c r="AZ252" i="223"/>
  <c r="AZ502" i="223"/>
  <c r="AZ373" i="223"/>
  <c r="BB391" i="223"/>
  <c r="BB313" i="223"/>
  <c r="BB329" i="223"/>
  <c r="AZ54" i="223"/>
  <c r="BB435" i="223"/>
  <c r="AZ298" i="223"/>
  <c r="AZ94" i="223"/>
  <c r="AZ55" i="223"/>
  <c r="BB234" i="223"/>
  <c r="BB207" i="223"/>
  <c r="AZ189" i="223"/>
  <c r="BB136" i="223"/>
  <c r="BB163" i="223"/>
  <c r="BB321" i="223"/>
  <c r="BB100" i="223"/>
  <c r="AZ242" i="223"/>
  <c r="BB26" i="223"/>
  <c r="AZ125" i="223"/>
  <c r="BB220" i="223"/>
  <c r="AZ468" i="223"/>
  <c r="BB142" i="224"/>
  <c r="AZ106" i="224"/>
  <c r="AZ145" i="224"/>
  <c r="AZ400" i="224"/>
  <c r="BB509" i="224"/>
  <c r="BB395" i="224"/>
  <c r="AZ442" i="224"/>
  <c r="BB505" i="224"/>
  <c r="BB449" i="224"/>
  <c r="BB468" i="224"/>
  <c r="BB255" i="224"/>
  <c r="BB235" i="224"/>
  <c r="AZ328" i="224"/>
  <c r="BD328" i="224" s="1"/>
  <c r="BB251" i="224"/>
  <c r="BB378" i="224"/>
  <c r="AZ272" i="224"/>
  <c r="AZ166" i="224"/>
  <c r="BB270" i="224"/>
  <c r="AZ338" i="224"/>
  <c r="AZ285" i="224"/>
  <c r="BB120" i="224"/>
  <c r="BB339" i="224"/>
  <c r="BB157" i="224"/>
  <c r="BB474" i="224"/>
  <c r="BB196" i="224"/>
  <c r="BB389" i="224"/>
  <c r="AZ210" i="224"/>
  <c r="BD210" i="224" s="1"/>
  <c r="BB93" i="224"/>
  <c r="AZ362" i="224"/>
  <c r="AZ132" i="224"/>
  <c r="BB73" i="224"/>
  <c r="AZ196" i="224"/>
  <c r="BD196" i="224" s="1"/>
  <c r="BB285" i="224"/>
  <c r="BB331" i="224"/>
  <c r="BB122" i="224"/>
  <c r="AZ394" i="224"/>
  <c r="BB276" i="224"/>
  <c r="AZ101" i="224"/>
  <c r="BB520" i="224"/>
  <c r="AZ126" i="224"/>
  <c r="AZ195" i="224"/>
  <c r="AZ308" i="224"/>
  <c r="BB161" i="224"/>
  <c r="AZ375" i="224"/>
  <c r="AZ88" i="224"/>
  <c r="BD88" i="224" s="1"/>
  <c r="BB175" i="224"/>
  <c r="AZ43" i="224"/>
  <c r="AZ20" i="224"/>
  <c r="BB366" i="223"/>
  <c r="BB415" i="223"/>
  <c r="AZ435" i="223"/>
  <c r="BD435" i="223" s="1"/>
  <c r="AZ141" i="223"/>
  <c r="AZ463" i="223"/>
  <c r="BB126" i="223"/>
  <c r="BB297" i="223"/>
  <c r="AZ372" i="223"/>
  <c r="BB162" i="223"/>
  <c r="BB311" i="223"/>
  <c r="BB154" i="223"/>
  <c r="AZ246" i="223"/>
  <c r="BB467" i="223"/>
  <c r="BB265" i="223"/>
  <c r="AZ139" i="223"/>
  <c r="AZ495" i="223"/>
  <c r="BB301" i="223"/>
  <c r="BB362" i="223"/>
  <c r="BB449" i="223"/>
  <c r="BB65" i="223"/>
  <c r="BB111" i="223"/>
  <c r="BB318" i="223"/>
  <c r="AZ47" i="223"/>
  <c r="BD47" i="223" s="1"/>
  <c r="BB22" i="223"/>
  <c r="AZ241" i="223"/>
  <c r="BB392" i="223"/>
  <c r="AZ89" i="223"/>
  <c r="AZ297" i="223"/>
  <c r="BB327" i="223"/>
  <c r="BB355" i="223"/>
  <c r="AZ337" i="223"/>
  <c r="BB518" i="223"/>
  <c r="AZ342" i="223"/>
  <c r="BB236" i="223"/>
  <c r="AZ40" i="223"/>
  <c r="AZ437" i="223"/>
  <c r="AZ465" i="223"/>
  <c r="BB66" i="224"/>
  <c r="AZ183" i="224"/>
  <c r="BB349" i="224"/>
  <c r="BB136" i="224"/>
  <c r="BB108" i="224"/>
  <c r="BB400" i="224"/>
  <c r="AZ390" i="224"/>
  <c r="AZ261" i="224"/>
  <c r="BB272" i="224"/>
  <c r="AZ296" i="224"/>
  <c r="AZ191" i="224"/>
  <c r="AZ301" i="224"/>
  <c r="BB486" i="224"/>
  <c r="AZ321" i="224"/>
  <c r="AZ435" i="224"/>
  <c r="BB278" i="224"/>
  <c r="BB494" i="224"/>
  <c r="BB224" i="224"/>
  <c r="BB492" i="224"/>
  <c r="AZ56" i="224"/>
  <c r="AZ342" i="224"/>
  <c r="AZ326" i="224"/>
  <c r="AZ94" i="224"/>
  <c r="AZ38" i="224"/>
  <c r="BB187" i="223"/>
  <c r="AZ76" i="223"/>
  <c r="BB38" i="223"/>
  <c r="AZ121" i="223"/>
  <c r="AZ251" i="223"/>
  <c r="BD251" i="223" s="1"/>
  <c r="BB358" i="223"/>
  <c r="AZ369" i="223"/>
  <c r="AZ93" i="223"/>
  <c r="AZ59" i="223"/>
  <c r="BB117" i="223"/>
  <c r="BB508" i="223"/>
  <c r="BB135" i="223"/>
  <c r="AZ273" i="223"/>
  <c r="AZ223" i="223"/>
  <c r="BB333" i="223"/>
  <c r="AZ208" i="223"/>
  <c r="BB263" i="223"/>
  <c r="AZ264" i="223"/>
  <c r="AZ29" i="223"/>
  <c r="BB483" i="223"/>
  <c r="AZ476" i="223"/>
  <c r="AZ360" i="223"/>
  <c r="BD360" i="223" s="1"/>
  <c r="BB72" i="223"/>
  <c r="BB516" i="223"/>
  <c r="AZ106" i="223"/>
  <c r="BD106" i="223" s="1"/>
  <c r="BB517" i="223"/>
  <c r="AZ415" i="223"/>
  <c r="AZ496" i="223"/>
  <c r="AZ87" i="223"/>
  <c r="AZ98" i="223"/>
  <c r="AZ37" i="222"/>
  <c r="AZ99" i="222"/>
  <c r="AZ49" i="222"/>
  <c r="AZ338" i="222"/>
  <c r="BB84" i="222"/>
  <c r="BB146" i="222"/>
  <c r="BB122" i="222"/>
  <c r="BB409" i="222"/>
  <c r="BB92" i="222"/>
  <c r="AZ290" i="222"/>
  <c r="AZ117" i="222"/>
  <c r="AZ401" i="222"/>
  <c r="BB297" i="222"/>
  <c r="AZ155" i="222"/>
  <c r="AZ61" i="222"/>
  <c r="AZ265" i="222"/>
  <c r="BD265" i="222" s="1"/>
  <c r="AZ233" i="222"/>
  <c r="AZ43" i="222"/>
  <c r="BB219" i="222"/>
  <c r="BB371" i="222"/>
  <c r="BB265" i="222"/>
  <c r="AZ441" i="222"/>
  <c r="AZ187" i="222"/>
  <c r="AZ221" i="222"/>
  <c r="AZ82" i="222"/>
  <c r="BB387" i="222"/>
  <c r="AZ451" i="222"/>
  <c r="AZ15" i="222"/>
  <c r="BB216" i="222"/>
  <c r="AZ396" i="222"/>
  <c r="BB413" i="222"/>
  <c r="AZ238" i="222"/>
  <c r="BB420" i="222"/>
  <c r="BB308" i="222"/>
  <c r="BB172" i="222"/>
  <c r="BB124" i="222"/>
  <c r="BB262" i="222"/>
  <c r="AZ475" i="222"/>
  <c r="AZ289" i="222"/>
  <c r="AZ398" i="222"/>
  <c r="AZ77" i="222"/>
  <c r="AZ253" i="222"/>
  <c r="AZ514" i="222"/>
  <c r="AZ161" i="222"/>
  <c r="BB272" i="222"/>
  <c r="BB352" i="222"/>
  <c r="AZ228" i="222"/>
  <c r="AZ186" i="222"/>
  <c r="BB37" i="221"/>
  <c r="AZ228" i="221"/>
  <c r="BB409" i="221"/>
  <c r="AZ118" i="221"/>
  <c r="BB20" i="221"/>
  <c r="BB241" i="221"/>
  <c r="AZ165" i="221"/>
  <c r="BB387" i="221"/>
  <c r="BB349" i="221"/>
  <c r="AZ146" i="221"/>
  <c r="AZ236" i="221"/>
  <c r="BB93" i="221"/>
  <c r="BB188" i="221"/>
  <c r="BB301" i="221"/>
  <c r="BB237" i="221"/>
  <c r="AZ78" i="221"/>
  <c r="BB495" i="221"/>
  <c r="AZ72" i="221"/>
  <c r="AZ44" i="221"/>
  <c r="BB311" i="221"/>
  <c r="AZ508" i="221"/>
  <c r="AZ305" i="221"/>
  <c r="BB440" i="221"/>
  <c r="BB452" i="221"/>
  <c r="AZ438" i="221"/>
  <c r="BB428" i="221"/>
  <c r="BB401" i="221"/>
  <c r="AZ143" i="221"/>
  <c r="AZ388" i="221"/>
  <c r="AZ242" i="221"/>
  <c r="BB296" i="221"/>
  <c r="AZ90" i="221"/>
  <c r="BB18" i="221"/>
  <c r="AZ479" i="221"/>
  <c r="AZ384" i="221"/>
  <c r="BB167" i="221"/>
  <c r="AZ333" i="221"/>
  <c r="BB171" i="221"/>
  <c r="BB109" i="221"/>
  <c r="AZ258" i="221"/>
  <c r="BB509" i="221"/>
  <c r="AZ270" i="221"/>
  <c r="BB360" i="221"/>
  <c r="BB201" i="221"/>
  <c r="BB192" i="221"/>
  <c r="AZ427" i="221"/>
  <c r="BB448" i="221"/>
  <c r="BB424" i="221"/>
  <c r="AZ114" i="220"/>
  <c r="AZ263" i="220"/>
  <c r="AZ513" i="220"/>
  <c r="BB289" i="220"/>
  <c r="BB442" i="220"/>
  <c r="AZ498" i="220"/>
  <c r="BB277" i="220"/>
  <c r="BB207" i="220"/>
  <c r="BB254" i="220"/>
  <c r="BB435" i="220"/>
  <c r="BB83" i="220"/>
  <c r="BB265" i="220"/>
  <c r="BB177" i="220"/>
  <c r="BB118" i="220"/>
  <c r="BB14" i="220"/>
  <c r="BB91" i="220"/>
  <c r="BB74" i="220"/>
  <c r="AZ57" i="220"/>
  <c r="AZ346" i="220"/>
  <c r="AZ94" i="220"/>
  <c r="BB81" i="224"/>
  <c r="AZ466" i="224"/>
  <c r="BB174" i="224"/>
  <c r="BB489" i="224"/>
  <c r="AZ443" i="224"/>
  <c r="AZ46" i="224"/>
  <c r="AZ480" i="224"/>
  <c r="BD480" i="224" s="1"/>
  <c r="AZ140" i="224"/>
  <c r="BD140" i="224" s="1"/>
  <c r="BB366" i="224"/>
  <c r="AZ514" i="224"/>
  <c r="AZ254" i="224"/>
  <c r="AZ87" i="224"/>
  <c r="AZ15" i="224"/>
  <c r="AZ355" i="224"/>
  <c r="BB207" i="224"/>
  <c r="BB498" i="224"/>
  <c r="AZ246" i="224"/>
  <c r="BB467" i="224"/>
  <c r="AZ133" i="224"/>
  <c r="BD133" i="224" s="1"/>
  <c r="AZ250" i="224"/>
  <c r="AZ341" i="224"/>
  <c r="AZ467" i="224"/>
  <c r="BB513" i="224"/>
  <c r="BB170" i="224"/>
  <c r="BB316" i="223"/>
  <c r="AZ228" i="223"/>
  <c r="BB437" i="223"/>
  <c r="AZ166" i="223"/>
  <c r="BB259" i="223"/>
  <c r="AZ328" i="223"/>
  <c r="AZ269" i="223"/>
  <c r="AZ219" i="223"/>
  <c r="AZ86" i="223"/>
  <c r="BB332" i="223"/>
  <c r="BB262" i="223"/>
  <c r="AZ433" i="223"/>
  <c r="AZ363" i="223"/>
  <c r="AZ329" i="223"/>
  <c r="BD329" i="223" s="1"/>
  <c r="BB223" i="223"/>
  <c r="BB99" i="223"/>
  <c r="BB183" i="223"/>
  <c r="AZ292" i="223"/>
  <c r="BB67" i="223"/>
  <c r="BB168" i="223"/>
  <c r="AZ132" i="223"/>
  <c r="AZ344" i="223"/>
  <c r="BB242" i="223"/>
  <c r="BB176" i="223"/>
  <c r="AZ122" i="223"/>
  <c r="AZ151" i="223"/>
  <c r="AZ416" i="223"/>
  <c r="AZ479" i="223"/>
  <c r="AZ291" i="223"/>
  <c r="AZ187" i="223"/>
  <c r="AZ33" i="222"/>
  <c r="AZ80" i="222"/>
  <c r="AZ115" i="222"/>
  <c r="AZ459" i="222"/>
  <c r="BB331" i="222"/>
  <c r="BB121" i="222"/>
  <c r="BB447" i="222"/>
  <c r="AZ261" i="222"/>
  <c r="BB282" i="222"/>
  <c r="BB53" i="222"/>
  <c r="AZ190" i="222"/>
  <c r="AZ231" i="222"/>
  <c r="BB438" i="222"/>
  <c r="BB95" i="222"/>
  <c r="AZ269" i="222"/>
  <c r="AZ516" i="222"/>
  <c r="AZ276" i="222"/>
  <c r="AZ196" i="222"/>
  <c r="BB407" i="222"/>
  <c r="BB511" i="222"/>
  <c r="BB482" i="222"/>
  <c r="BB167" i="222"/>
  <c r="AZ407" i="222"/>
  <c r="AZ320" i="222"/>
  <c r="AZ365" i="222"/>
  <c r="AZ38" i="222"/>
  <c r="BB155" i="222"/>
  <c r="AZ180" i="222"/>
  <c r="BB390" i="222"/>
  <c r="AZ460" i="222"/>
  <c r="BB86" i="222"/>
  <c r="AZ152" i="222"/>
  <c r="AZ247" i="222"/>
  <c r="BB395" i="222"/>
  <c r="BB396" i="222"/>
  <c r="BB333" i="222"/>
  <c r="BB428" i="222"/>
  <c r="AZ446" i="222"/>
  <c r="AZ490" i="222"/>
  <c r="AZ481" i="222"/>
  <c r="AZ264" i="222"/>
  <c r="AZ270" i="222"/>
  <c r="BB91" i="222"/>
  <c r="AZ492" i="222"/>
  <c r="AZ308" i="222"/>
  <c r="BB326" i="222"/>
  <c r="AZ330" i="222"/>
  <c r="BB461" i="222"/>
  <c r="BB152" i="221"/>
  <c r="BB267" i="221"/>
  <c r="AZ330" i="221"/>
  <c r="AZ250" i="221"/>
  <c r="BB174" i="221"/>
  <c r="BB449" i="221"/>
  <c r="AZ177" i="221"/>
  <c r="AZ149" i="221"/>
  <c r="BB467" i="221"/>
  <c r="AZ191" i="221"/>
  <c r="AZ429" i="221"/>
  <c r="BB240" i="221"/>
  <c r="BB25" i="221"/>
  <c r="BB447" i="221"/>
  <c r="BB494" i="221"/>
  <c r="AZ168" i="221"/>
  <c r="BB140" i="221"/>
  <c r="AZ116" i="221"/>
  <c r="AZ238" i="221"/>
  <c r="BB508" i="221"/>
  <c r="BB82" i="221"/>
  <c r="AZ475" i="221"/>
  <c r="AZ117" i="221"/>
  <c r="AZ13" i="221"/>
  <c r="BB348" i="221"/>
  <c r="AZ374" i="221"/>
  <c r="AZ61" i="221"/>
  <c r="AZ290" i="221"/>
  <c r="BB299" i="221"/>
  <c r="AZ422" i="221"/>
  <c r="BB514" i="221"/>
  <c r="AZ296" i="221"/>
  <c r="BB222" i="221"/>
  <c r="AZ457" i="221"/>
  <c r="BB89" i="221"/>
  <c r="BB442" i="221"/>
  <c r="BB157" i="221"/>
  <c r="AZ298" i="221"/>
  <c r="AZ229" i="221"/>
  <c r="AZ287" i="221"/>
  <c r="AZ80" i="221"/>
  <c r="AZ378" i="221"/>
  <c r="AZ124" i="221"/>
  <c r="BB434" i="221"/>
  <c r="BB374" i="221"/>
  <c r="AZ58" i="221"/>
  <c r="BB102" i="221"/>
  <c r="AZ461" i="221"/>
  <c r="AZ29" i="220"/>
  <c r="BB227" i="220"/>
  <c r="AZ510" i="220"/>
  <c r="BB461" i="220"/>
  <c r="BB75" i="220"/>
  <c r="AZ499" i="220"/>
  <c r="BB446" i="220"/>
  <c r="BB510" i="220"/>
  <c r="BB418" i="220"/>
  <c r="BB95" i="220"/>
  <c r="AZ170" i="220"/>
  <c r="BB478" i="220"/>
  <c r="BB403" i="220"/>
  <c r="BB157" i="220"/>
  <c r="AZ327" i="220"/>
  <c r="AZ179" i="220"/>
  <c r="BB154" i="220"/>
  <c r="AZ189" i="220"/>
  <c r="AZ517" i="220"/>
  <c r="AZ25" i="220"/>
  <c r="BB271" i="224"/>
  <c r="AZ54" i="224"/>
  <c r="BB502" i="224"/>
  <c r="AZ386" i="224"/>
  <c r="AZ477" i="224"/>
  <c r="BD477" i="224" s="1"/>
  <c r="AZ471" i="224"/>
  <c r="BB346" i="224"/>
  <c r="AZ222" i="224"/>
  <c r="BD222" i="224" s="1"/>
  <c r="AZ409" i="224"/>
  <c r="BD409" i="224" s="1"/>
  <c r="BB208" i="224"/>
  <c r="AZ339" i="224"/>
  <c r="AZ426" i="224"/>
  <c r="BB192" i="224"/>
  <c r="BB92" i="224"/>
  <c r="BB459" i="224"/>
  <c r="BB301" i="224"/>
  <c r="BB119" i="224"/>
  <c r="AZ233" i="224"/>
  <c r="AZ72" i="224"/>
  <c r="AZ415" i="224"/>
  <c r="BB49" i="224"/>
  <c r="BB496" i="224"/>
  <c r="BB155" i="224"/>
  <c r="AZ329" i="224"/>
  <c r="BB481" i="223"/>
  <c r="BB403" i="223"/>
  <c r="AZ100" i="223"/>
  <c r="AZ278" i="223"/>
  <c r="BD278" i="223" s="1"/>
  <c r="AZ143" i="223"/>
  <c r="BB114" i="223"/>
  <c r="AZ359" i="223"/>
  <c r="AZ331" i="223"/>
  <c r="AZ358" i="223"/>
  <c r="BB429" i="223"/>
  <c r="BB144" i="223"/>
  <c r="AZ138" i="223"/>
  <c r="AZ520" i="223"/>
  <c r="AZ486" i="223"/>
  <c r="BB373" i="223"/>
  <c r="AZ425" i="223"/>
  <c r="BB347" i="223"/>
  <c r="AZ378" i="223"/>
  <c r="AZ218" i="223"/>
  <c r="BB282" i="223"/>
  <c r="AZ175" i="223"/>
  <c r="AZ57" i="223"/>
  <c r="BB416" i="223"/>
  <c r="BB310" i="223"/>
  <c r="AZ250" i="223"/>
  <c r="AZ21" i="223"/>
  <c r="BB83" i="223"/>
  <c r="BB195" i="223"/>
  <c r="AZ135" i="223"/>
  <c r="BB406" i="223"/>
  <c r="AZ14" i="222"/>
  <c r="BB301" i="222"/>
  <c r="AZ282" i="222"/>
  <c r="BB78" i="222"/>
  <c r="BB478" i="222"/>
  <c r="BB252" i="222"/>
  <c r="BB397" i="222"/>
  <c r="AZ512" i="222"/>
  <c r="BB410" i="222"/>
  <c r="BB149" i="222"/>
  <c r="AZ312" i="222"/>
  <c r="BB55" i="222"/>
  <c r="BB277" i="222"/>
  <c r="AZ159" i="222"/>
  <c r="AZ302" i="222"/>
  <c r="BB88" i="222"/>
  <c r="AZ326" i="222"/>
  <c r="AZ440" i="222"/>
  <c r="AZ245" i="222"/>
  <c r="BB418" i="222"/>
  <c r="BB213" i="222"/>
  <c r="AZ244" i="222"/>
  <c r="AZ500" i="222"/>
  <c r="BB170" i="222"/>
  <c r="BB118" i="222"/>
  <c r="AZ288" i="222"/>
  <c r="BB381" i="222"/>
  <c r="AZ383" i="222"/>
  <c r="BB498" i="222"/>
  <c r="BB304" i="222"/>
  <c r="AZ87" i="222"/>
  <c r="AZ151" i="222"/>
  <c r="AZ299" i="222"/>
  <c r="AZ192" i="222"/>
  <c r="AZ188" i="222"/>
  <c r="BB481" i="222"/>
  <c r="AZ518" i="222"/>
  <c r="BB239" i="222"/>
  <c r="AZ461" i="222"/>
  <c r="BB224" i="222"/>
  <c r="AZ218" i="222"/>
  <c r="AZ474" i="222"/>
  <c r="BB41" i="222"/>
  <c r="AZ31" i="222"/>
  <c r="AZ211" i="222"/>
  <c r="AZ476" i="222"/>
  <c r="BB327" i="222"/>
  <c r="AZ498" i="222"/>
  <c r="BB26" i="221"/>
  <c r="BB397" i="221"/>
  <c r="AZ481" i="221"/>
  <c r="BB120" i="221"/>
  <c r="BB65" i="221"/>
  <c r="BB47" i="221"/>
  <c r="AZ441" i="221"/>
  <c r="AZ161" i="221"/>
  <c r="BB486" i="221"/>
  <c r="AZ323" i="221"/>
  <c r="AZ518" i="221"/>
  <c r="BB388" i="221"/>
  <c r="BB41" i="221"/>
  <c r="AZ206" i="221"/>
  <c r="AZ46" i="221"/>
  <c r="AZ448" i="221"/>
  <c r="BB67" i="221"/>
  <c r="AZ346" i="221"/>
  <c r="AZ397" i="221"/>
  <c r="AZ311" i="221"/>
  <c r="BD311" i="221" s="1"/>
  <c r="BB273" i="221"/>
  <c r="AZ450" i="221"/>
  <c r="BB318" i="221"/>
  <c r="BB103" i="221"/>
  <c r="BB516" i="221"/>
  <c r="AZ23" i="221"/>
  <c r="AZ217" i="221"/>
  <c r="AZ350" i="221"/>
  <c r="BB64" i="221"/>
  <c r="AZ519" i="221"/>
  <c r="AZ57" i="221"/>
  <c r="AZ377" i="221"/>
  <c r="BB19" i="221"/>
  <c r="BB258" i="221"/>
  <c r="BB337" i="221"/>
  <c r="BB277" i="221"/>
  <c r="BB73" i="221"/>
  <c r="AZ310" i="221"/>
  <c r="AZ398" i="221"/>
  <c r="AZ399" i="221"/>
  <c r="BB40" i="221"/>
  <c r="BB104" i="221"/>
  <c r="AZ379" i="221"/>
  <c r="AZ98" i="221"/>
  <c r="BB355" i="221"/>
  <c r="BB427" i="221"/>
  <c r="AZ387" i="221"/>
  <c r="AZ135" i="221"/>
  <c r="BB70" i="220"/>
  <c r="BB440" i="220"/>
  <c r="AZ145" i="220"/>
  <c r="AZ100" i="220"/>
  <c r="BB171" i="220"/>
  <c r="AZ14" i="220"/>
  <c r="AZ209" i="220"/>
  <c r="AZ240" i="220"/>
  <c r="BB63" i="220"/>
  <c r="AZ188" i="220"/>
  <c r="AZ279" i="220"/>
  <c r="AZ36" i="220"/>
  <c r="BB129" i="220"/>
  <c r="BB328" i="220"/>
  <c r="BB246" i="220"/>
  <c r="AZ428" i="220"/>
  <c r="BB82" i="220"/>
  <c r="AZ366" i="220"/>
  <c r="AZ514" i="220"/>
  <c r="AZ83" i="220"/>
  <c r="BB288" i="224"/>
  <c r="BB429" i="224"/>
  <c r="BB116" i="224"/>
  <c r="AZ119" i="224"/>
  <c r="BB427" i="224"/>
  <c r="AZ34" i="224"/>
  <c r="BB421" i="224"/>
  <c r="AZ299" i="224"/>
  <c r="BB52" i="224"/>
  <c r="BB515" i="224"/>
  <c r="AZ456" i="224"/>
  <c r="BD456" i="224" s="1"/>
  <c r="BB234" i="224"/>
  <c r="BB46" i="224"/>
  <c r="BB274" i="224"/>
  <c r="BB410" i="224"/>
  <c r="AZ98" i="224"/>
  <c r="AZ374" i="224"/>
  <c r="AZ346" i="224"/>
  <c r="AZ190" i="224"/>
  <c r="AZ422" i="224"/>
  <c r="BD422" i="224" s="1"/>
  <c r="BB289" i="224"/>
  <c r="AZ83" i="224"/>
  <c r="AZ235" i="224"/>
  <c r="AZ395" i="224"/>
  <c r="BB134" i="223"/>
  <c r="AZ346" i="223"/>
  <c r="BB103" i="223"/>
  <c r="AZ309" i="223"/>
  <c r="AZ262" i="223"/>
  <c r="AZ429" i="223"/>
  <c r="AZ516" i="223"/>
  <c r="AZ325" i="223"/>
  <c r="BD325" i="223" s="1"/>
  <c r="AZ276" i="223"/>
  <c r="AZ367" i="223"/>
  <c r="BB312" i="223"/>
  <c r="AZ23" i="223"/>
  <c r="BB128" i="223"/>
  <c r="AZ35" i="223"/>
  <c r="BD35" i="223" s="1"/>
  <c r="BB55" i="223"/>
  <c r="AZ258" i="223"/>
  <c r="BD258" i="223" s="1"/>
  <c r="BB454" i="223"/>
  <c r="BB42" i="223"/>
  <c r="AZ488" i="223"/>
  <c r="BB490" i="223"/>
  <c r="AZ431" i="223"/>
  <c r="AZ17" i="223"/>
  <c r="BB13" i="223"/>
  <c r="BB49" i="223"/>
  <c r="AZ327" i="223"/>
  <c r="AZ311" i="223"/>
  <c r="BD311" i="223" s="1"/>
  <c r="BB160" i="223"/>
  <c r="BB133" i="223"/>
  <c r="AZ322" i="223"/>
  <c r="AZ25" i="223"/>
  <c r="AZ52" i="222"/>
  <c r="BB267" i="222"/>
  <c r="AZ389" i="222"/>
  <c r="BB285" i="222"/>
  <c r="BB337" i="222"/>
  <c r="BB501" i="222"/>
  <c r="AZ200" i="222"/>
  <c r="BB112" i="222"/>
  <c r="BB111" i="222"/>
  <c r="BB56" i="222"/>
  <c r="AZ513" i="222"/>
  <c r="AZ105" i="222"/>
  <c r="AZ126" i="222"/>
  <c r="AZ237" i="222"/>
  <c r="AZ356" i="222"/>
  <c r="BB302" i="222"/>
  <c r="BB103" i="222"/>
  <c r="BB214" i="222"/>
  <c r="AZ74" i="222"/>
  <c r="AZ172" i="222"/>
  <c r="AZ434" i="222"/>
  <c r="AZ295" i="222"/>
  <c r="BB261" i="222"/>
  <c r="BB306" i="222"/>
  <c r="BB359" i="222"/>
  <c r="AZ123" i="222"/>
  <c r="AZ50" i="222"/>
  <c r="AZ466" i="222"/>
  <c r="BB494" i="222"/>
  <c r="BB472" i="222"/>
  <c r="AZ138" i="222"/>
  <c r="BB284" i="222"/>
  <c r="AZ349" i="222"/>
  <c r="BB98" i="222"/>
  <c r="AZ339" i="222"/>
  <c r="AZ53" i="222"/>
  <c r="BD53" i="222" s="1"/>
  <c r="AZ201" i="222"/>
  <c r="BB399" i="222"/>
  <c r="BB193" i="222"/>
  <c r="BB345" i="222"/>
  <c r="BB246" i="222"/>
  <c r="BB294" i="222"/>
  <c r="AZ153" i="222"/>
  <c r="BB33" i="222"/>
  <c r="BB463" i="222"/>
  <c r="BB384" i="222"/>
  <c r="AZ250" i="222"/>
  <c r="AZ208" i="222"/>
  <c r="BB306" i="221"/>
  <c r="AZ150" i="221"/>
  <c r="BB236" i="221"/>
  <c r="AZ341" i="221"/>
  <c r="BB197" i="221"/>
  <c r="AZ243" i="221"/>
  <c r="AZ423" i="221"/>
  <c r="AZ316" i="221"/>
  <c r="BB75" i="221"/>
  <c r="AZ343" i="221"/>
  <c r="BB254" i="221"/>
  <c r="AZ208" i="221"/>
  <c r="BB162" i="221"/>
  <c r="AZ91" i="221"/>
  <c r="AZ53" i="221"/>
  <c r="BB155" i="221"/>
  <c r="BB166" i="221"/>
  <c r="AZ400" i="221"/>
  <c r="AZ482" i="221"/>
  <c r="AZ251" i="221"/>
  <c r="AZ123" i="221"/>
  <c r="BB210" i="221"/>
  <c r="AZ285" i="221"/>
  <c r="AZ200" i="221"/>
  <c r="AZ163" i="221"/>
  <c r="AZ158" i="221"/>
  <c r="AZ361" i="221"/>
  <c r="AZ395" i="221"/>
  <c r="BB54" i="221"/>
  <c r="BB144" i="221"/>
  <c r="AZ40" i="221"/>
  <c r="BD40" i="221" s="1"/>
  <c r="AZ41" i="221"/>
  <c r="BD41" i="221" s="1"/>
  <c r="BB52" i="221"/>
  <c r="BB310" i="221"/>
  <c r="BB493" i="221"/>
  <c r="AZ126" i="221"/>
  <c r="BB98" i="221"/>
  <c r="AZ14" i="221"/>
  <c r="AZ362" i="221"/>
  <c r="BB189" i="221"/>
  <c r="AZ357" i="221"/>
  <c r="BB323" i="221"/>
  <c r="AZ380" i="221"/>
  <c r="AZ122" i="221"/>
  <c r="AZ203" i="221"/>
  <c r="AZ205" i="221"/>
  <c r="BB175" i="221"/>
  <c r="AZ20" i="221"/>
  <c r="BB256" i="220"/>
  <c r="AZ199" i="220"/>
  <c r="BB293" i="220"/>
  <c r="AZ150" i="220"/>
  <c r="BB58" i="220"/>
  <c r="BB251" i="220"/>
  <c r="AZ121" i="220"/>
  <c r="AZ262" i="220"/>
  <c r="BB189" i="220"/>
  <c r="AZ379" i="220"/>
  <c r="AZ355" i="220"/>
  <c r="AZ30" i="220"/>
  <c r="BB100" i="220"/>
  <c r="BB484" i="220"/>
  <c r="BB356" i="220"/>
  <c r="AZ430" i="220"/>
  <c r="BB18" i="220"/>
  <c r="AZ382" i="220"/>
  <c r="AZ417" i="220"/>
  <c r="AZ212" i="220"/>
  <c r="AZ95" i="224"/>
  <c r="BD95" i="224" s="1"/>
  <c r="BB485" i="224"/>
  <c r="BB65" i="224"/>
  <c r="AZ327" i="224"/>
  <c r="BB121" i="224"/>
  <c r="AZ151" i="224"/>
  <c r="AZ255" i="224"/>
  <c r="AZ457" i="224"/>
  <c r="BD457" i="224" s="1"/>
  <c r="BB482" i="224"/>
  <c r="AZ159" i="224"/>
  <c r="BD159" i="224" s="1"/>
  <c r="BB201" i="224"/>
  <c r="BB415" i="224"/>
  <c r="AZ501" i="224"/>
  <c r="BD501" i="224" s="1"/>
  <c r="BB495" i="224"/>
  <c r="AZ125" i="224"/>
  <c r="AZ262" i="224"/>
  <c r="AZ345" i="224"/>
  <c r="BB111" i="224"/>
  <c r="BB237" i="224"/>
  <c r="BB163" i="224"/>
  <c r="BB431" i="224"/>
  <c r="AZ437" i="224"/>
  <c r="BD437" i="224" s="1"/>
  <c r="BB148" i="224"/>
  <c r="AZ239" i="224"/>
  <c r="BB328" i="223"/>
  <c r="AZ174" i="223"/>
  <c r="BD174" i="223" s="1"/>
  <c r="AZ173" i="223"/>
  <c r="AZ167" i="223"/>
  <c r="AZ353" i="223"/>
  <c r="AZ82" i="223"/>
  <c r="BD82" i="223" s="1"/>
  <c r="BB71" i="223"/>
  <c r="AZ482" i="223"/>
  <c r="AZ267" i="223"/>
  <c r="BB30" i="223"/>
  <c r="BB58" i="223"/>
  <c r="AZ268" i="223"/>
  <c r="BB296" i="223"/>
  <c r="AZ102" i="223"/>
  <c r="BB173" i="223"/>
  <c r="AZ500" i="223"/>
  <c r="BD500" i="223" s="1"/>
  <c r="BB264" i="223"/>
  <c r="BB276" i="223"/>
  <c r="AZ477" i="223"/>
  <c r="BD477" i="223" s="1"/>
  <c r="BB124" i="223"/>
  <c r="AZ439" i="223"/>
  <c r="AZ315" i="223"/>
  <c r="BB226" i="223"/>
  <c r="BB201" i="223"/>
  <c r="AZ396" i="223"/>
  <c r="AZ397" i="223"/>
  <c r="BB127" i="223"/>
  <c r="AZ220" i="223"/>
  <c r="AZ469" i="223"/>
  <c r="BB25" i="223"/>
  <c r="AZ165" i="222"/>
  <c r="BB127" i="222"/>
  <c r="AZ456" i="222"/>
  <c r="BB516" i="222"/>
  <c r="BB58" i="222"/>
  <c r="BB13" i="222"/>
  <c r="AZ431" i="222"/>
  <c r="BB315" i="222"/>
  <c r="BB44" i="222"/>
  <c r="BB30" i="222"/>
  <c r="AZ480" i="222"/>
  <c r="AZ258" i="222"/>
  <c r="AZ251" i="222"/>
  <c r="AZ370" i="222"/>
  <c r="BB190" i="222"/>
  <c r="BB520" i="222"/>
  <c r="BB341" i="222"/>
  <c r="BB442" i="222"/>
  <c r="AZ210" i="222"/>
  <c r="AZ458" i="222"/>
  <c r="AZ412" i="222"/>
  <c r="AZ345" i="222"/>
  <c r="BB517" i="222"/>
  <c r="BB458" i="222"/>
  <c r="BB393" i="222"/>
  <c r="AZ315" i="222"/>
  <c r="BB259" i="222"/>
  <c r="BB168" i="222"/>
  <c r="AZ32" i="222"/>
  <c r="AZ332" i="222"/>
  <c r="AZ322" i="222"/>
  <c r="BB488" i="222"/>
  <c r="BB179" i="222"/>
  <c r="AZ415" i="222"/>
  <c r="AZ429" i="222"/>
  <c r="AZ112" i="222"/>
  <c r="AZ406" i="222"/>
  <c r="AZ135" i="222"/>
  <c r="BB421" i="222"/>
  <c r="BB199" i="222"/>
  <c r="BB346" i="222"/>
  <c r="BB440" i="222"/>
  <c r="AZ222" i="222"/>
  <c r="AZ329" i="222"/>
  <c r="BB296" i="222"/>
  <c r="BB114" i="222"/>
  <c r="BB133" i="222"/>
  <c r="BB137" i="222"/>
  <c r="BB432" i="221"/>
  <c r="BB60" i="221"/>
  <c r="BB343" i="221"/>
  <c r="BB245" i="221"/>
  <c r="BB21" i="221"/>
  <c r="AZ247" i="221"/>
  <c r="BB264" i="221"/>
  <c r="AZ405" i="221"/>
  <c r="BB44" i="221"/>
  <c r="AZ520" i="221"/>
  <c r="BB404" i="221"/>
  <c r="AZ443" i="221"/>
  <c r="BB131" i="221"/>
  <c r="AZ345" i="221"/>
  <c r="AZ280" i="221"/>
  <c r="BB321" i="221"/>
  <c r="BB81" i="221"/>
  <c r="BB285" i="221"/>
  <c r="AZ110" i="221"/>
  <c r="AZ363" i="221"/>
  <c r="BB354" i="221"/>
  <c r="BB403" i="221"/>
  <c r="BB297" i="221"/>
  <c r="AZ432" i="221"/>
  <c r="AZ108" i="221"/>
  <c r="AZ306" i="221"/>
  <c r="AZ358" i="221"/>
  <c r="BB213" i="221"/>
  <c r="BB71" i="221"/>
  <c r="BB261" i="221"/>
  <c r="AZ241" i="221"/>
  <c r="BB356" i="221"/>
  <c r="BB38" i="221"/>
  <c r="BB515" i="221"/>
  <c r="AZ289" i="221"/>
  <c r="AZ204" i="221"/>
  <c r="BB115" i="221"/>
  <c r="BB265" i="221"/>
  <c r="BB303" i="221"/>
  <c r="BB431" i="221"/>
  <c r="AZ82" i="221"/>
  <c r="BD82" i="221" s="1"/>
  <c r="BB511" i="221"/>
  <c r="BB344" i="221"/>
  <c r="AZ257" i="221"/>
  <c r="AZ464" i="221"/>
  <c r="AZ483" i="221"/>
  <c r="AZ184" i="221"/>
  <c r="AZ435" i="221"/>
  <c r="BB375" i="220"/>
  <c r="AZ160" i="220"/>
  <c r="BB433" i="220"/>
  <c r="AZ349" i="220"/>
  <c r="BB165" i="220"/>
  <c r="BB410" i="220"/>
  <c r="AZ313" i="220"/>
  <c r="BB255" i="220"/>
  <c r="BB26" i="220"/>
  <c r="AZ501" i="220"/>
  <c r="AZ460" i="220"/>
  <c r="AZ325" i="220"/>
  <c r="BB15" i="220"/>
  <c r="AZ186" i="220"/>
  <c r="BB509" i="220"/>
  <c r="BB174" i="220"/>
  <c r="BB116" i="220"/>
  <c r="BB489" i="220"/>
  <c r="BB295" i="220"/>
  <c r="AZ253" i="220"/>
  <c r="BB149" i="224"/>
  <c r="BB89" i="224"/>
  <c r="BB86" i="224"/>
  <c r="AZ410" i="224"/>
  <c r="AZ403" i="224"/>
  <c r="AZ230" i="224"/>
  <c r="BD230" i="224" s="1"/>
  <c r="AZ180" i="224"/>
  <c r="BB319" i="224"/>
  <c r="AZ379" i="224"/>
  <c r="BB151" i="224"/>
  <c r="BB364" i="224"/>
  <c r="AZ304" i="224"/>
  <c r="BD304" i="224" s="1"/>
  <c r="BB273" i="224"/>
  <c r="AZ65" i="224"/>
  <c r="AZ203" i="224"/>
  <c r="BD203" i="224" s="1"/>
  <c r="AZ270" i="224"/>
  <c r="BD270" i="224" s="1"/>
  <c r="AZ511" i="224"/>
  <c r="BB323" i="224"/>
  <c r="BB430" i="224"/>
  <c r="BB416" i="224"/>
  <c r="AZ204" i="224"/>
  <c r="AZ258" i="224"/>
  <c r="AZ228" i="224"/>
  <c r="AZ340" i="224"/>
  <c r="BB497" i="223"/>
  <c r="AZ285" i="223"/>
  <c r="AZ379" i="223"/>
  <c r="BB399" i="223"/>
  <c r="AZ294" i="223"/>
  <c r="BB514" i="223"/>
  <c r="BB445" i="223"/>
  <c r="BB19" i="223"/>
  <c r="AZ108" i="223"/>
  <c r="BB18" i="223"/>
  <c r="BB260" i="223"/>
  <c r="AZ443" i="223"/>
  <c r="BB212" i="223"/>
  <c r="AZ126" i="223"/>
  <c r="BB377" i="223"/>
  <c r="AZ50" i="223"/>
  <c r="BB461" i="223"/>
  <c r="BB97" i="223"/>
  <c r="AZ75" i="223"/>
  <c r="BB285" i="223"/>
  <c r="BB465" i="223"/>
  <c r="AZ401" i="223"/>
  <c r="BB444" i="223"/>
  <c r="BB345" i="223"/>
  <c r="AZ60" i="223"/>
  <c r="AZ165" i="223"/>
  <c r="BB493" i="223"/>
  <c r="BB512" i="223"/>
  <c r="BB507" i="223"/>
  <c r="AZ480" i="223"/>
  <c r="AZ48" i="222"/>
  <c r="BB335" i="222"/>
  <c r="BB242" i="222"/>
  <c r="AZ433" i="222"/>
  <c r="AZ184" i="222"/>
  <c r="BB50" i="222"/>
  <c r="BB263" i="222"/>
  <c r="BB507" i="222"/>
  <c r="AZ120" i="222"/>
  <c r="BB66" i="222"/>
  <c r="BB260" i="222"/>
  <c r="AZ387" i="222"/>
  <c r="AZ325" i="222"/>
  <c r="AZ122" i="222"/>
  <c r="BB369" i="222"/>
  <c r="BB344" i="222"/>
  <c r="BB483" i="222"/>
  <c r="AZ86" i="222"/>
  <c r="AZ348" i="222"/>
  <c r="BB159" i="222"/>
  <c r="BB293" i="222"/>
  <c r="BB251" i="222"/>
  <c r="BB220" i="222"/>
  <c r="AZ426" i="222"/>
  <c r="BB364" i="222"/>
  <c r="AZ464" i="222"/>
  <c r="AZ422" i="222"/>
  <c r="BB358" i="222"/>
  <c r="AZ59" i="222"/>
  <c r="AZ438" i="222"/>
  <c r="AZ479" i="222"/>
  <c r="BB27" i="222"/>
  <c r="BB367" i="222"/>
  <c r="AZ511" i="222"/>
  <c r="BB329" i="222"/>
  <c r="AZ252" i="222"/>
  <c r="BD252" i="222" s="1"/>
  <c r="BB311" i="222"/>
  <c r="AZ136" i="222"/>
  <c r="BB74" i="222"/>
  <c r="AZ166" i="222"/>
  <c r="BB87" i="222"/>
  <c r="AZ394" i="222"/>
  <c r="BB16" i="222"/>
  <c r="AZ350" i="222"/>
  <c r="BB316" i="222"/>
  <c r="AZ24" i="222"/>
  <c r="AZ219" i="222"/>
  <c r="BB510" i="222"/>
  <c r="BB86" i="221"/>
  <c r="AZ84" i="221"/>
  <c r="BB423" i="221"/>
  <c r="BB370" i="221"/>
  <c r="BB57" i="221"/>
  <c r="AZ421" i="221"/>
  <c r="BB347" i="221"/>
  <c r="AZ513" i="221"/>
  <c r="BB69" i="221"/>
  <c r="BB353" i="221"/>
  <c r="AZ326" i="221"/>
  <c r="AZ92" i="221"/>
  <c r="BB238" i="221"/>
  <c r="BB228" i="221"/>
  <c r="AZ268" i="221"/>
  <c r="BB414" i="221"/>
  <c r="BB158" i="221"/>
  <c r="BB450" i="221"/>
  <c r="BB225" i="221"/>
  <c r="BB127" i="221"/>
  <c r="AZ437" i="221"/>
  <c r="AZ227" i="221"/>
  <c r="BB376" i="221"/>
  <c r="BB332" i="221"/>
  <c r="BB377" i="221"/>
  <c r="BB369" i="221"/>
  <c r="AZ137" i="221"/>
  <c r="BB287" i="221"/>
  <c r="BB51" i="221"/>
  <c r="BB458" i="221"/>
  <c r="AZ401" i="221"/>
  <c r="BB23" i="221"/>
  <c r="BB149" i="221"/>
  <c r="AZ133" i="221"/>
  <c r="AZ56" i="221"/>
  <c r="AZ439" i="221"/>
  <c r="BB420" i="221"/>
  <c r="BB178" i="221"/>
  <c r="BB497" i="221"/>
  <c r="AZ31" i="221"/>
  <c r="BB143" i="221"/>
  <c r="BB253" i="221"/>
  <c r="BB461" i="221"/>
  <c r="AZ281" i="221"/>
  <c r="AZ442" i="221"/>
  <c r="BB80" i="221"/>
  <c r="AZ501" i="221"/>
  <c r="AZ324" i="221"/>
  <c r="BB21" i="220"/>
  <c r="AZ120" i="220"/>
  <c r="AZ138" i="220"/>
  <c r="AZ478" i="220"/>
  <c r="BD478" i="220" s="1"/>
  <c r="BB386" i="220"/>
  <c r="AZ409" i="220"/>
  <c r="BB237" i="220"/>
  <c r="BB381" i="220"/>
  <c r="BB30" i="220"/>
  <c r="BB191" i="220"/>
  <c r="AZ465" i="220"/>
  <c r="AZ411" i="220"/>
  <c r="BB452" i="220"/>
  <c r="AZ292" i="220"/>
  <c r="AZ58" i="220"/>
  <c r="BB372" i="220"/>
  <c r="BB103" i="220"/>
  <c r="BB59" i="220"/>
  <c r="BB451" i="220"/>
  <c r="AZ407" i="220"/>
  <c r="AZ139" i="224"/>
  <c r="AZ86" i="224"/>
  <c r="BB202" i="224"/>
  <c r="AZ209" i="224"/>
  <c r="AZ382" i="224"/>
  <c r="AZ347" i="224"/>
  <c r="BD347" i="224" s="1"/>
  <c r="AZ157" i="224"/>
  <c r="BB484" i="224"/>
  <c r="BB219" i="224"/>
  <c r="BB406" i="224"/>
  <c r="BB104" i="224"/>
  <c r="AZ31" i="224"/>
  <c r="BB488" i="224"/>
  <c r="BB82" i="224"/>
  <c r="AZ367" i="224"/>
  <c r="AZ496" i="224"/>
  <c r="BB376" i="224"/>
  <c r="BB411" i="224"/>
  <c r="BB267" i="224"/>
  <c r="BB393" i="224"/>
  <c r="AZ350" i="224"/>
  <c r="BD350" i="224" s="1"/>
  <c r="BB103" i="224"/>
  <c r="AZ428" i="224"/>
  <c r="AZ171" i="224"/>
  <c r="BD171" i="224" s="1"/>
  <c r="BB132" i="223"/>
  <c r="AZ332" i="223"/>
  <c r="BB452" i="223"/>
  <c r="AZ427" i="223"/>
  <c r="AZ418" i="223"/>
  <c r="BD418" i="223" s="1"/>
  <c r="AZ111" i="223"/>
  <c r="BD111" i="223" s="1"/>
  <c r="AZ26" i="223"/>
  <c r="BD26" i="223" s="1"/>
  <c r="AZ191" i="223"/>
  <c r="AZ204" i="223"/>
  <c r="AZ97" i="223"/>
  <c r="BB408" i="223"/>
  <c r="AZ413" i="223"/>
  <c r="BB170" i="223"/>
  <c r="AZ357" i="223"/>
  <c r="BB81" i="223"/>
  <c r="AZ81" i="223"/>
  <c r="BB85" i="223"/>
  <c r="AZ263" i="223"/>
  <c r="BB476" i="223"/>
  <c r="BB463" i="223"/>
  <c r="BB16" i="223"/>
  <c r="BB86" i="223"/>
  <c r="BB107" i="223"/>
  <c r="BB21" i="223"/>
  <c r="AZ345" i="223"/>
  <c r="AZ203" i="223"/>
  <c r="BD203" i="223" s="1"/>
  <c r="BB298" i="223"/>
  <c r="BB257" i="223"/>
  <c r="BB250" i="223"/>
  <c r="BB46" i="223"/>
  <c r="AZ64" i="222"/>
  <c r="BB23" i="222"/>
  <c r="BB455" i="222"/>
  <c r="BB77" i="222"/>
  <c r="AZ224" i="222"/>
  <c r="BD224" i="222" s="1"/>
  <c r="AZ106" i="222"/>
  <c r="BB465" i="222"/>
  <c r="BB184" i="222"/>
  <c r="AZ399" i="222"/>
  <c r="BB189" i="222"/>
  <c r="BB426" i="222"/>
  <c r="BB305" i="222"/>
  <c r="AZ379" i="222"/>
  <c r="BB238" i="222"/>
  <c r="AZ102" i="222"/>
  <c r="AZ44" i="222"/>
  <c r="BB372" i="222"/>
  <c r="AZ372" i="222"/>
  <c r="BB223" i="222"/>
  <c r="BB386" i="222"/>
  <c r="BB365" i="222"/>
  <c r="BB360" i="222"/>
  <c r="AZ21" i="222"/>
  <c r="AZ519" i="222"/>
  <c r="BB64" i="222"/>
  <c r="BB269" i="222"/>
  <c r="AZ515" i="222"/>
  <c r="BB273" i="222"/>
  <c r="AZ195" i="222"/>
  <c r="BB312" i="222"/>
  <c r="AZ450" i="222"/>
  <c r="BB21" i="222"/>
  <c r="BB35" i="222"/>
  <c r="BB154" i="222"/>
  <c r="BB382" i="222"/>
  <c r="BB247" i="222"/>
  <c r="AZ60" i="222"/>
  <c r="AZ213" i="222"/>
  <c r="AZ277" i="222"/>
  <c r="AZ373" i="222"/>
  <c r="AZ73" i="222"/>
  <c r="AZ68" i="222"/>
  <c r="AZ230" i="222"/>
  <c r="AZ510" i="222"/>
  <c r="BB313" i="222"/>
  <c r="AZ437" i="222"/>
  <c r="BB204" i="222"/>
  <c r="AZ390" i="222"/>
  <c r="BD390" i="222" s="1"/>
  <c r="BB134" i="221"/>
  <c r="AZ256" i="221"/>
  <c r="AZ69" i="221"/>
  <c r="AZ383" i="221"/>
  <c r="BB176" i="221"/>
  <c r="AZ510" i="221"/>
  <c r="AZ16" i="221"/>
  <c r="AZ484" i="221"/>
  <c r="BB97" i="221"/>
  <c r="BB418" i="221"/>
  <c r="AZ356" i="221"/>
  <c r="BB270" i="221"/>
  <c r="BB415" i="221"/>
  <c r="BB324" i="221"/>
  <c r="AZ244" i="221"/>
  <c r="AZ511" i="221"/>
  <c r="BB386" i="221"/>
  <c r="AZ299" i="221"/>
  <c r="BB406" i="221"/>
  <c r="BB263" i="221"/>
  <c r="BB84" i="221"/>
  <c r="AZ462" i="221"/>
  <c r="AZ115" i="221"/>
  <c r="BB485" i="221"/>
  <c r="BB24" i="221"/>
  <c r="BB482" i="221"/>
  <c r="BB361" i="221"/>
  <c r="BB76" i="221"/>
  <c r="BB186" i="221"/>
  <c r="AZ120" i="221"/>
  <c r="AZ486" i="221"/>
  <c r="BD486" i="221" s="1"/>
  <c r="BB61" i="221"/>
  <c r="BB187" i="221"/>
  <c r="AZ19" i="221"/>
  <c r="BB320" i="221"/>
  <c r="BB291" i="221"/>
  <c r="BB70" i="221"/>
  <c r="AZ176" i="221"/>
  <c r="AZ134" i="221"/>
  <c r="AZ74" i="221"/>
  <c r="BB422" i="221"/>
  <c r="BB88" i="221"/>
  <c r="AZ157" i="221"/>
  <c r="AZ390" i="221"/>
  <c r="BB200" i="221"/>
  <c r="AZ192" i="221"/>
  <c r="BB483" i="221"/>
  <c r="AZ473" i="221"/>
  <c r="BB260" i="220"/>
  <c r="AZ322" i="220"/>
  <c r="AZ291" i="220"/>
  <c r="AZ357" i="220"/>
  <c r="BB148" i="220"/>
  <c r="BB169" i="220"/>
  <c r="BB415" i="220"/>
  <c r="BB71" i="220"/>
  <c r="BB126" i="220"/>
  <c r="BB280" i="220"/>
  <c r="AZ312" i="220"/>
  <c r="BB12" i="220"/>
  <c r="BB194" i="220"/>
  <c r="BB388" i="220"/>
  <c r="BB217" i="220"/>
  <c r="AZ290" i="220"/>
  <c r="BB492" i="220"/>
  <c r="BB270" i="220"/>
  <c r="AZ48" i="220"/>
  <c r="BB281" i="220"/>
  <c r="AZ149" i="224"/>
  <c r="BD149" i="224" s="1"/>
  <c r="AZ123" i="224"/>
  <c r="BB345" i="224"/>
  <c r="BB330" i="224"/>
  <c r="AZ454" i="224"/>
  <c r="AZ371" i="224"/>
  <c r="BD371" i="224" s="1"/>
  <c r="AZ396" i="224"/>
  <c r="AZ114" i="224"/>
  <c r="BB126" i="224"/>
  <c r="BB70" i="224"/>
  <c r="AZ319" i="224"/>
  <c r="AZ105" i="224"/>
  <c r="AZ184" i="224"/>
  <c r="BD184" i="224" s="1"/>
  <c r="AZ112" i="224"/>
  <c r="AZ438" i="224"/>
  <c r="BD438" i="224" s="1"/>
  <c r="BB22" i="224"/>
  <c r="AZ47" i="224"/>
  <c r="BB205" i="224"/>
  <c r="AZ90" i="224"/>
  <c r="BD90" i="224" s="1"/>
  <c r="AZ23" i="224"/>
  <c r="BD23" i="224" s="1"/>
  <c r="BB516" i="224"/>
  <c r="BB39" i="224"/>
  <c r="BB372" i="224"/>
  <c r="AZ100" i="224"/>
  <c r="BB390" i="223"/>
  <c r="BB139" i="223"/>
  <c r="BB218" i="223"/>
  <c r="AZ306" i="223"/>
  <c r="AZ518" i="223"/>
  <c r="AZ245" i="223"/>
  <c r="BB471" i="223"/>
  <c r="AZ101" i="223"/>
  <c r="BD101" i="223" s="1"/>
  <c r="AZ316" i="223"/>
  <c r="BD316" i="223" s="1"/>
  <c r="AZ170" i="223"/>
  <c r="BB70" i="223"/>
  <c r="BB363" i="223"/>
  <c r="BB499" i="223"/>
  <c r="AZ400" i="223"/>
  <c r="BD400" i="223" s="1"/>
  <c r="BB272" i="223"/>
  <c r="AZ235" i="223"/>
  <c r="BD235" i="223" s="1"/>
  <c r="BB230" i="223"/>
  <c r="AZ186" i="223"/>
  <c r="BB217" i="223"/>
  <c r="BB225" i="223"/>
  <c r="AZ310" i="223"/>
  <c r="AZ277" i="223"/>
  <c r="BB378" i="223"/>
  <c r="BB91" i="223"/>
  <c r="BB177" i="223"/>
  <c r="AZ462" i="223"/>
  <c r="BB224" i="223"/>
  <c r="AZ490" i="223"/>
  <c r="BD490" i="223" s="1"/>
  <c r="AZ236" i="223"/>
  <c r="AZ84" i="223"/>
  <c r="AZ65" i="222"/>
  <c r="BB166" i="222"/>
  <c r="AZ327" i="222"/>
  <c r="AZ169" i="222"/>
  <c r="AZ377" i="222"/>
  <c r="AZ157" i="222"/>
  <c r="BB235" i="222"/>
  <c r="BB71" i="222"/>
  <c r="BB99" i="222"/>
  <c r="BB309" i="222"/>
  <c r="BB443" i="222"/>
  <c r="BB356" i="222"/>
  <c r="BB156" i="222"/>
  <c r="BB448" i="222"/>
  <c r="AZ51" i="222"/>
  <c r="AZ212" i="222"/>
  <c r="AZ100" i="222"/>
  <c r="BB128" i="222"/>
  <c r="BB460" i="222"/>
  <c r="BB474" i="222"/>
  <c r="BB233" i="222"/>
  <c r="AZ36" i="222"/>
  <c r="AZ78" i="222"/>
  <c r="BB209" i="222"/>
  <c r="AZ143" i="222"/>
  <c r="BB512" i="222"/>
  <c r="BB158" i="222"/>
  <c r="BB503" i="222"/>
  <c r="AZ318" i="222"/>
  <c r="BB500" i="222"/>
  <c r="BB185" i="222"/>
  <c r="BB240" i="222"/>
  <c r="AZ435" i="222"/>
  <c r="BB457" i="222"/>
  <c r="BB176" i="222"/>
  <c r="BB380" i="222"/>
  <c r="BB81" i="222"/>
  <c r="AZ503" i="222"/>
  <c r="AZ482" i="222"/>
  <c r="AZ449" i="222"/>
  <c r="AZ410" i="222"/>
  <c r="BB288" i="222"/>
  <c r="AZ235" i="222"/>
  <c r="BB196" i="222"/>
  <c r="BB374" i="222"/>
  <c r="AZ132" i="222"/>
  <c r="BB217" i="222"/>
  <c r="BB514" i="222"/>
  <c r="AZ175" i="221"/>
  <c r="AZ169" i="221"/>
  <c r="AZ167" i="221"/>
  <c r="BB90" i="221"/>
  <c r="BB229" i="221"/>
  <c r="BB223" i="221"/>
  <c r="BB146" i="221"/>
  <c r="BB247" i="221"/>
  <c r="BB185" i="221"/>
  <c r="BB141" i="221"/>
  <c r="BB279" i="221"/>
  <c r="BB395" i="221"/>
  <c r="BB227" i="221"/>
  <c r="AZ97" i="221"/>
  <c r="AZ440" i="221"/>
  <c r="BB154" i="221"/>
  <c r="BB206" i="221"/>
  <c r="AZ144" i="221"/>
  <c r="BB85" i="221"/>
  <c r="BB391" i="221"/>
  <c r="BB14" i="221"/>
  <c r="AZ18" i="221"/>
  <c r="AZ88" i="221"/>
  <c r="BB156" i="221"/>
  <c r="BB437" i="221"/>
  <c r="AZ512" i="221"/>
  <c r="BB465" i="221"/>
  <c r="AZ459" i="221"/>
  <c r="BB163" i="221"/>
  <c r="AZ371" i="221"/>
  <c r="BB304" i="221"/>
  <c r="BB118" i="221"/>
  <c r="BB114" i="221"/>
  <c r="AZ231" i="221"/>
  <c r="BB518" i="221"/>
  <c r="AZ505" i="221"/>
  <c r="BB92" i="221"/>
  <c r="AZ213" i="221"/>
  <c r="BD213" i="221" s="1"/>
  <c r="AZ139" i="221"/>
  <c r="AZ180" i="221"/>
  <c r="AZ313" i="221"/>
  <c r="AZ272" i="221"/>
  <c r="AZ173" i="221"/>
  <c r="AZ509" i="221"/>
  <c r="BB378" i="221"/>
  <c r="AZ21" i="221"/>
  <c r="BB292" i="221"/>
  <c r="AZ322" i="221"/>
  <c r="BB38" i="220"/>
  <c r="AZ452" i="220"/>
  <c r="AZ395" i="220"/>
  <c r="BB236" i="220"/>
  <c r="BB25" i="220"/>
  <c r="BB473" i="220"/>
  <c r="BB132" i="220"/>
  <c r="AZ221" i="220"/>
  <c r="BB199" i="220"/>
  <c r="BB423" i="220"/>
  <c r="BB259" i="220"/>
  <c r="BB152" i="220"/>
  <c r="BB458" i="220"/>
  <c r="AZ112" i="220"/>
  <c r="BB414" i="220"/>
  <c r="AZ329" i="220"/>
  <c r="BB321" i="220"/>
  <c r="BB438" i="220"/>
  <c r="AZ252" i="220"/>
  <c r="AZ438" i="220"/>
  <c r="AZ413" i="224"/>
  <c r="AZ348" i="224"/>
  <c r="AZ344" i="224"/>
  <c r="BB476" i="224"/>
  <c r="AZ481" i="224"/>
  <c r="AZ465" i="224"/>
  <c r="AZ475" i="224"/>
  <c r="AZ32" i="224"/>
  <c r="BB463" i="224"/>
  <c r="BB172" i="224"/>
  <c r="AZ330" i="224"/>
  <c r="AZ142" i="224"/>
  <c r="BB213" i="224"/>
  <c r="AZ265" i="224"/>
  <c r="BB261" i="224"/>
  <c r="BB264" i="224"/>
  <c r="BB53" i="224"/>
  <c r="BB165" i="224"/>
  <c r="AZ127" i="224"/>
  <c r="AZ146" i="224"/>
  <c r="BB187" i="224"/>
  <c r="BB200" i="224"/>
  <c r="BB199" i="224"/>
  <c r="BB195" i="224"/>
  <c r="BB501" i="223"/>
  <c r="AZ51" i="223"/>
  <c r="BB219" i="223"/>
  <c r="AZ131" i="223"/>
  <c r="BB270" i="223"/>
  <c r="AZ206" i="223"/>
  <c r="BB222" i="223"/>
  <c r="BB109" i="223"/>
  <c r="AZ467" i="223"/>
  <c r="AZ282" i="223"/>
  <c r="BB227" i="223"/>
  <c r="AZ178" i="223"/>
  <c r="BB36" i="223"/>
  <c r="AZ14" i="223"/>
  <c r="BB381" i="223"/>
  <c r="AZ336" i="223"/>
  <c r="BB457" i="223"/>
  <c r="AZ240" i="223"/>
  <c r="BB374" i="223"/>
  <c r="BB342" i="223"/>
  <c r="BB53" i="223"/>
  <c r="BB434" i="223"/>
  <c r="BB475" i="223"/>
  <c r="BB506" i="223"/>
  <c r="AZ107" i="223"/>
  <c r="AZ148" i="223"/>
  <c r="AZ352" i="223"/>
  <c r="AZ105" i="223"/>
  <c r="AZ162" i="223"/>
  <c r="BD162" i="223" s="1"/>
  <c r="AZ475" i="223"/>
  <c r="AZ12" i="222"/>
  <c r="BB398" i="222"/>
  <c r="AZ452" i="222"/>
  <c r="AZ414" i="222"/>
  <c r="AZ425" i="222"/>
  <c r="AZ179" i="222"/>
  <c r="AZ145" i="222"/>
  <c r="AZ223" i="222"/>
  <c r="BB310" i="222"/>
  <c r="BB496" i="222"/>
  <c r="AZ94" i="222"/>
  <c r="BB63" i="222"/>
  <c r="BB348" i="222"/>
  <c r="AZ39" i="222"/>
  <c r="AZ158" i="222"/>
  <c r="AZ321" i="222"/>
  <c r="AZ255" i="222"/>
  <c r="BB363" i="222"/>
  <c r="AZ477" i="222"/>
  <c r="BB477" i="222"/>
  <c r="BB36" i="222"/>
  <c r="AZ189" i="222"/>
  <c r="AZ214" i="222"/>
  <c r="BB417" i="222"/>
  <c r="AZ428" i="222"/>
  <c r="BB278" i="222"/>
  <c r="BB340" i="222"/>
  <c r="BB318" i="222"/>
  <c r="BB236" i="222"/>
  <c r="BB425" i="222"/>
  <c r="BB404" i="222"/>
  <c r="BB480" i="222"/>
  <c r="BB225" i="222"/>
  <c r="AZ27" i="222"/>
  <c r="BD27" i="222" s="1"/>
  <c r="BB250" i="222"/>
  <c r="AZ156" i="222"/>
  <c r="AZ129" i="222"/>
  <c r="BB324" i="222"/>
  <c r="AZ160" i="222"/>
  <c r="AZ427" i="222"/>
  <c r="BB222" i="222"/>
  <c r="BB361" i="222"/>
  <c r="AZ363" i="222"/>
  <c r="BB451" i="222"/>
  <c r="BB275" i="222"/>
  <c r="BB408" i="222"/>
  <c r="BB513" i="222"/>
  <c r="BB464" i="222"/>
  <c r="AZ170" i="221"/>
  <c r="AZ314" i="221"/>
  <c r="AZ319" i="221"/>
  <c r="AZ159" i="221"/>
  <c r="BB329" i="221"/>
  <c r="BB456" i="221"/>
  <c r="AZ131" i="221"/>
  <c r="BB479" i="221"/>
  <c r="BB153" i="221"/>
  <c r="AZ336" i="221"/>
  <c r="BB411" i="221"/>
  <c r="BB94" i="221"/>
  <c r="BB517" i="221"/>
  <c r="BB278" i="221"/>
  <c r="BB169" i="221"/>
  <c r="AZ172" i="221"/>
  <c r="BB59" i="221"/>
  <c r="AZ389" i="221"/>
  <c r="AZ364" i="221"/>
  <c r="BB207" i="221"/>
  <c r="BB106" i="221"/>
  <c r="BB284" i="221"/>
  <c r="AZ239" i="221"/>
  <c r="AZ25" i="221"/>
  <c r="BD25" i="221" s="1"/>
  <c r="BB56" i="221"/>
  <c r="AZ68" i="221"/>
  <c r="AZ348" i="221"/>
  <c r="AZ155" i="221"/>
  <c r="BB173" i="221"/>
  <c r="AZ376" i="221"/>
  <c r="BB469" i="221"/>
  <c r="AZ517" i="221"/>
  <c r="BB381" i="221"/>
  <c r="AZ466" i="221"/>
  <c r="AZ499" i="221"/>
  <c r="BB145" i="221"/>
  <c r="BB159" i="221"/>
  <c r="AZ185" i="221"/>
  <c r="AZ391" i="221"/>
  <c r="AZ255" i="221"/>
  <c r="BB46" i="221"/>
  <c r="AZ418" i="221"/>
  <c r="BD418" i="221" s="1"/>
  <c r="AZ434" i="221"/>
  <c r="BD434" i="221" s="1"/>
  <c r="AZ480" i="221"/>
  <c r="BB22" i="221"/>
  <c r="AZ360" i="221"/>
  <c r="BB150" i="221"/>
  <c r="BB269" i="221"/>
  <c r="BB124" i="220"/>
  <c r="AZ105" i="220"/>
  <c r="AZ412" i="220"/>
  <c r="BB378" i="220"/>
  <c r="BB235" i="220"/>
  <c r="AZ90" i="220"/>
  <c r="AZ122" i="220"/>
  <c r="AZ136" i="220"/>
  <c r="BB150" i="220"/>
  <c r="AZ107" i="220"/>
  <c r="BB434" i="220"/>
  <c r="BB326" i="220"/>
  <c r="AZ20" i="220"/>
  <c r="BB231" i="220"/>
  <c r="AZ134" i="220"/>
  <c r="AZ479" i="220"/>
  <c r="BB421" i="220"/>
  <c r="AZ239" i="220"/>
  <c r="AZ398" i="220"/>
  <c r="BB170" i="220"/>
  <c r="BB440" i="224"/>
  <c r="AZ490" i="224"/>
  <c r="AZ229" i="224"/>
  <c r="BD229" i="224" s="1"/>
  <c r="AZ488" i="224"/>
  <c r="BB135" i="224"/>
  <c r="BB152" i="224"/>
  <c r="AZ448" i="224"/>
  <c r="BB32" i="224"/>
  <c r="AZ52" i="224"/>
  <c r="BD52" i="224" s="1"/>
  <c r="BB386" i="224"/>
  <c r="BB59" i="224"/>
  <c r="BB74" i="224"/>
  <c r="AZ137" i="224"/>
  <c r="AZ333" i="224"/>
  <c r="BB404" i="224"/>
  <c r="BB447" i="224"/>
  <c r="AZ227" i="224"/>
  <c r="BB233" i="224"/>
  <c r="AZ502" i="224"/>
  <c r="BD502" i="224" s="1"/>
  <c r="AZ154" i="224"/>
  <c r="AZ134" i="224"/>
  <c r="BB137" i="224"/>
  <c r="BB475" i="224"/>
  <c r="BB80" i="224"/>
  <c r="BB140" i="223"/>
  <c r="BB356" i="223"/>
  <c r="BB450" i="223"/>
  <c r="BB352" i="223"/>
  <c r="BB359" i="223"/>
  <c r="AZ494" i="223"/>
  <c r="BB489" i="223"/>
  <c r="AZ341" i="223"/>
  <c r="BD341" i="223" s="1"/>
  <c r="BB448" i="223"/>
  <c r="AZ313" i="223"/>
  <c r="BB480" i="223"/>
  <c r="AZ289" i="223"/>
  <c r="BB268" i="223"/>
  <c r="AZ423" i="223"/>
  <c r="BB77" i="223"/>
  <c r="AZ493" i="223"/>
  <c r="BB50" i="223"/>
  <c r="AZ441" i="223"/>
  <c r="BD441" i="223" s="1"/>
  <c r="BB165" i="223"/>
  <c r="BB267" i="223"/>
  <c r="BB196" i="223"/>
  <c r="BB299" i="223"/>
  <c r="BB172" i="223"/>
  <c r="BB255" i="223"/>
  <c r="AZ248" i="223"/>
  <c r="BB410" i="223"/>
  <c r="AZ307" i="223"/>
  <c r="AZ233" i="223"/>
  <c r="AZ144" i="223"/>
  <c r="BB12" i="223"/>
  <c r="AZ84" i="222"/>
  <c r="BD84" i="222" s="1"/>
  <c r="BB452" i="222"/>
  <c r="BB205" i="222"/>
  <c r="BB187" i="222"/>
  <c r="BB202" i="222"/>
  <c r="AZ304" i="222"/>
  <c r="AZ336" i="222"/>
  <c r="AZ226" i="222"/>
  <c r="BB462" i="222"/>
  <c r="BB57" i="222"/>
  <c r="AZ380" i="222"/>
  <c r="BB210" i="222"/>
  <c r="BB519" i="222"/>
  <c r="AZ303" i="222"/>
  <c r="AZ443" i="222"/>
  <c r="AZ375" i="222"/>
  <c r="AZ386" i="222"/>
  <c r="BB485" i="222"/>
  <c r="AZ34" i="222"/>
  <c r="BB138" i="222"/>
  <c r="BB70" i="222"/>
  <c r="AZ448" i="222"/>
  <c r="BB151" i="222"/>
  <c r="AZ40" i="222"/>
  <c r="BB208" i="222"/>
  <c r="AZ111" i="222"/>
  <c r="BB515" i="222"/>
  <c r="BB109" i="222"/>
  <c r="BB441" i="222"/>
  <c r="AZ76" i="222"/>
  <c r="AZ286" i="222"/>
  <c r="BB403" i="222"/>
  <c r="BB469" i="222"/>
  <c r="AZ488" i="222"/>
  <c r="BB178" i="222"/>
  <c r="AZ55" i="222"/>
  <c r="AZ281" i="222"/>
  <c r="BB415" i="222"/>
  <c r="BB336" i="222"/>
  <c r="BB244" i="222"/>
  <c r="BB432" i="222"/>
  <c r="AZ347" i="222"/>
  <c r="AZ494" i="222"/>
  <c r="AZ108" i="222"/>
  <c r="BB339" i="222"/>
  <c r="BB271" i="222"/>
  <c r="AZ331" i="222"/>
  <c r="BB80" i="222"/>
  <c r="BB367" i="221"/>
  <c r="AZ430" i="221"/>
  <c r="BB209" i="221"/>
  <c r="BB243" i="221"/>
  <c r="BB492" i="221"/>
  <c r="AZ103" i="221"/>
  <c r="AZ252" i="221"/>
  <c r="AZ38" i="221"/>
  <c r="BB471" i="221"/>
  <c r="BB204" i="221"/>
  <c r="BB111" i="221"/>
  <c r="BB183" i="221"/>
  <c r="AZ207" i="221"/>
  <c r="BB161" i="221"/>
  <c r="BB294" i="221"/>
  <c r="AZ291" i="221"/>
  <c r="BB142" i="221"/>
  <c r="AZ182" i="221"/>
  <c r="BB246" i="221"/>
  <c r="BB124" i="221"/>
  <c r="BB32" i="221"/>
  <c r="BB503" i="221"/>
  <c r="AZ240" i="221"/>
  <c r="AZ304" i="221"/>
  <c r="BB165" i="221"/>
  <c r="AZ201" i="221"/>
  <c r="AZ104" i="221"/>
  <c r="BB315" i="221"/>
  <c r="BB148" i="221"/>
  <c r="AZ71" i="221"/>
  <c r="BB107" i="221"/>
  <c r="AZ491" i="221"/>
  <c r="BB421" i="221"/>
  <c r="BB325" i="221"/>
  <c r="BB105" i="221"/>
  <c r="AZ171" i="221"/>
  <c r="BD171" i="221" s="1"/>
  <c r="BB331" i="221"/>
  <c r="AZ413" i="221"/>
  <c r="BB180" i="221"/>
  <c r="AZ452" i="221"/>
  <c r="BB16" i="221"/>
  <c r="AZ506" i="221"/>
  <c r="BB341" i="221"/>
  <c r="BB244" i="221"/>
  <c r="AZ339" i="221"/>
  <c r="AZ107" i="221"/>
  <c r="BB276" i="221"/>
  <c r="BB12" i="221"/>
  <c r="BB55" i="220"/>
  <c r="AZ301" i="220"/>
  <c r="BB159" i="220"/>
  <c r="BB92" i="220"/>
  <c r="BB374" i="220"/>
  <c r="AZ245" i="220"/>
  <c r="AZ194" i="220"/>
  <c r="AZ306" i="220"/>
  <c r="BB245" i="220"/>
  <c r="AZ304" i="220"/>
  <c r="AZ206" i="220"/>
  <c r="AZ146" i="220"/>
  <c r="AZ49" i="220"/>
  <c r="BB448" i="220"/>
  <c r="AZ254" i="220"/>
  <c r="AZ480" i="220"/>
  <c r="AZ447" i="220"/>
  <c r="BB220" i="220"/>
  <c r="AZ520" i="220"/>
  <c r="BB412" i="220"/>
  <c r="AZ169" i="224"/>
  <c r="BB455" i="224"/>
  <c r="BB24" i="224"/>
  <c r="BB460" i="224"/>
  <c r="AZ206" i="224"/>
  <c r="BD206" i="224" s="1"/>
  <c r="BB303" i="224"/>
  <c r="AZ251" i="224"/>
  <c r="AZ268" i="224"/>
  <c r="BD268" i="224" s="1"/>
  <c r="AZ107" i="224"/>
  <c r="BD107" i="224" s="1"/>
  <c r="AZ376" i="224"/>
  <c r="AZ478" i="224"/>
  <c r="AZ289" i="224"/>
  <c r="BD289" i="224" s="1"/>
  <c r="BB80" i="223"/>
  <c r="BB382" i="223"/>
  <c r="BB40" i="223"/>
  <c r="BB367" i="223"/>
  <c r="BB245" i="223"/>
  <c r="BB192" i="223"/>
  <c r="BB66" i="223"/>
  <c r="BB213" i="223"/>
  <c r="BB494" i="223"/>
  <c r="BB169" i="223"/>
  <c r="AZ116" i="223"/>
  <c r="BB394" i="223"/>
  <c r="AZ210" i="223"/>
  <c r="AZ196" i="223"/>
  <c r="BB330" i="223"/>
  <c r="AZ97" i="222"/>
  <c r="BB291" i="222"/>
  <c r="BB499" i="222"/>
  <c r="AZ400" i="222"/>
  <c r="BB489" i="222"/>
  <c r="BB194" i="222"/>
  <c r="BB505" i="222"/>
  <c r="BB234" i="222"/>
  <c r="BB192" i="222"/>
  <c r="AZ162" i="222"/>
  <c r="BB227" i="222"/>
  <c r="BB377" i="222"/>
  <c r="BB394" i="222"/>
  <c r="AZ454" i="222"/>
  <c r="BB201" i="222"/>
  <c r="AZ23" i="222"/>
  <c r="AZ361" i="222"/>
  <c r="BD361" i="222" s="1"/>
  <c r="BB207" i="222"/>
  <c r="AZ205" i="222"/>
  <c r="BB490" i="222"/>
  <c r="AZ420" i="222"/>
  <c r="AZ343" i="222"/>
  <c r="BB89" i="222"/>
  <c r="AZ467" i="222"/>
  <c r="BB43" i="221"/>
  <c r="BB498" i="221"/>
  <c r="BB271" i="221"/>
  <c r="AZ279" i="221"/>
  <c r="BB39" i="221"/>
  <c r="BB251" i="221"/>
  <c r="AZ174" i="221"/>
  <c r="BB384" i="221"/>
  <c r="BB435" i="221"/>
  <c r="BB443" i="221"/>
  <c r="BB48" i="221"/>
  <c r="AZ433" i="221"/>
  <c r="BB119" i="221"/>
  <c r="BB373" i="221"/>
  <c r="BB505" i="221"/>
  <c r="AZ253" i="221"/>
  <c r="BD253" i="221" s="1"/>
  <c r="AZ263" i="221"/>
  <c r="AZ197" i="221"/>
  <c r="BB468" i="221"/>
  <c r="BB280" i="221"/>
  <c r="BB335" i="221"/>
  <c r="AZ89" i="221"/>
  <c r="BB281" i="221"/>
  <c r="AZ445" i="221"/>
  <c r="BB67" i="220"/>
  <c r="BB357" i="220"/>
  <c r="AZ15" i="220"/>
  <c r="AZ265" i="220"/>
  <c r="BB384" i="220"/>
  <c r="AZ139" i="220"/>
  <c r="AZ178" i="220"/>
  <c r="BB299" i="220"/>
  <c r="BB84" i="220"/>
  <c r="BB396" i="220"/>
  <c r="BB430" i="220"/>
  <c r="AZ497" i="220"/>
  <c r="AZ303" i="220"/>
  <c r="AZ474" i="220"/>
  <c r="BB115" i="220"/>
  <c r="BB342" i="220"/>
  <c r="AZ195" i="220"/>
  <c r="AZ302" i="220"/>
  <c r="BB44" i="220"/>
  <c r="AZ276" i="220"/>
  <c r="BB345" i="220"/>
  <c r="AZ282" i="220"/>
  <c r="BB420" i="220"/>
  <c r="AZ159" i="220"/>
  <c r="BB406" i="220"/>
  <c r="AZ260" i="220"/>
  <c r="BB94" i="220"/>
  <c r="AZ309" i="220"/>
  <c r="BB238" i="220"/>
  <c r="AZ31" i="220"/>
  <c r="BB81" i="220"/>
  <c r="AZ361" i="220"/>
  <c r="AZ397" i="220"/>
  <c r="BB348" i="220"/>
  <c r="AZ152" i="220"/>
  <c r="AZ344" i="220"/>
  <c r="AZ400" i="220"/>
  <c r="AZ219" i="220"/>
  <c r="BB207" i="219"/>
  <c r="BB133" i="219"/>
  <c r="AZ239" i="219"/>
  <c r="AZ276" i="219"/>
  <c r="BB366" i="219"/>
  <c r="AZ110" i="219"/>
  <c r="AZ206" i="219"/>
  <c r="BB179" i="219"/>
  <c r="AZ373" i="219"/>
  <c r="BB182" i="219"/>
  <c r="AZ352" i="219"/>
  <c r="AZ490" i="219"/>
  <c r="AZ114" i="219"/>
  <c r="BB177" i="219"/>
  <c r="AZ17" i="219"/>
  <c r="AZ241" i="219"/>
  <c r="AZ348" i="219"/>
  <c r="BB435" i="219"/>
  <c r="AZ119" i="219"/>
  <c r="AZ382" i="219"/>
  <c r="AZ183" i="219"/>
  <c r="BB516" i="219"/>
  <c r="AZ253" i="219"/>
  <c r="AZ19" i="219"/>
  <c r="BB303" i="219"/>
  <c r="AZ216" i="219"/>
  <c r="BB378" i="219"/>
  <c r="AZ131" i="219"/>
  <c r="BB241" i="219"/>
  <c r="AZ469" i="219"/>
  <c r="BB488" i="219"/>
  <c r="AZ392" i="219"/>
  <c r="AZ309" i="219"/>
  <c r="BB15" i="219"/>
  <c r="BB499" i="219"/>
  <c r="AZ236" i="219"/>
  <c r="AZ305" i="219"/>
  <c r="BB228" i="219"/>
  <c r="BB125" i="219"/>
  <c r="AZ346" i="219"/>
  <c r="BB265" i="219"/>
  <c r="BB251" i="219"/>
  <c r="BB229" i="219"/>
  <c r="BB503" i="219"/>
  <c r="AZ353" i="219"/>
  <c r="BB359" i="219"/>
  <c r="BB259" i="219"/>
  <c r="BB173" i="219"/>
  <c r="BB38" i="218"/>
  <c r="AZ105" i="218"/>
  <c r="AZ379" i="218"/>
  <c r="AZ520" i="218"/>
  <c r="AZ516" i="218"/>
  <c r="AZ90" i="218"/>
  <c r="BB22" i="218"/>
  <c r="AZ352" i="218"/>
  <c r="AZ314" i="218"/>
  <c r="BB170" i="218"/>
  <c r="AZ48" i="218"/>
  <c r="AZ278" i="218"/>
  <c r="BB236" i="218"/>
  <c r="BB160" i="218"/>
  <c r="AZ100" i="218"/>
  <c r="AZ418" i="218"/>
  <c r="BB380" i="218"/>
  <c r="AZ76" i="218"/>
  <c r="AZ179" i="218"/>
  <c r="AZ43" i="218"/>
  <c r="AZ285" i="218"/>
  <c r="AZ389" i="218"/>
  <c r="AZ494" i="218"/>
  <c r="AZ277" i="218"/>
  <c r="AZ407" i="218"/>
  <c r="BB126" i="218"/>
  <c r="BB184" i="218"/>
  <c r="AZ303" i="218"/>
  <c r="BB506" i="218"/>
  <c r="AZ420" i="218"/>
  <c r="AZ51" i="218"/>
  <c r="AZ77" i="218"/>
  <c r="AZ239" i="218"/>
  <c r="AZ461" i="218"/>
  <c r="BB144" i="218"/>
  <c r="BB486" i="218"/>
  <c r="BB148" i="218"/>
  <c r="AZ465" i="218"/>
  <c r="AZ187" i="218"/>
  <c r="BB39" i="218"/>
  <c r="AZ349" i="218"/>
  <c r="AZ364" i="218"/>
  <c r="BB185" i="218"/>
  <c r="BB117" i="218"/>
  <c r="AZ265" i="218"/>
  <c r="AZ261" i="218"/>
  <c r="AZ315" i="218"/>
  <c r="BB280" i="218"/>
  <c r="AZ22" i="217"/>
  <c r="BB207" i="217"/>
  <c r="BB72" i="217"/>
  <c r="AZ488" i="217"/>
  <c r="BB338" i="217"/>
  <c r="AZ477" i="217"/>
  <c r="BB399" i="217"/>
  <c r="AZ355" i="217"/>
  <c r="AZ38" i="217"/>
  <c r="AZ390" i="217"/>
  <c r="BB41" i="217"/>
  <c r="BB377" i="217"/>
  <c r="AZ173" i="217"/>
  <c r="AZ246" i="217"/>
  <c r="BB485" i="217"/>
  <c r="BB145" i="217"/>
  <c r="AZ87" i="217"/>
  <c r="AZ314" i="217"/>
  <c r="AZ32" i="217"/>
  <c r="AZ333" i="217"/>
  <c r="AZ263" i="217"/>
  <c r="AZ92" i="217"/>
  <c r="BB261" i="217"/>
  <c r="BB191" i="217"/>
  <c r="BB270" i="217"/>
  <c r="BB216" i="217"/>
  <c r="AZ207" i="217"/>
  <c r="AZ272" i="217"/>
  <c r="AZ229" i="217"/>
  <c r="AZ146" i="217"/>
  <c r="AZ29" i="217"/>
  <c r="AZ352" i="217"/>
  <c r="AZ187" i="217"/>
  <c r="BB227" i="217"/>
  <c r="AZ47" i="217"/>
  <c r="AZ275" i="217"/>
  <c r="AZ244" i="217"/>
  <c r="AZ315" i="217"/>
  <c r="BB520" i="217"/>
  <c r="BB339" i="217"/>
  <c r="AZ497" i="217"/>
  <c r="BB31" i="217"/>
  <c r="AZ363" i="217"/>
  <c r="BB431" i="217"/>
  <c r="AZ142" i="217"/>
  <c r="AZ383" i="217"/>
  <c r="BB362" i="217"/>
  <c r="AZ170" i="217"/>
  <c r="BB309" i="216"/>
  <c r="AZ143" i="216"/>
  <c r="AZ163" i="216"/>
  <c r="BB75" i="216"/>
  <c r="BB205" i="216"/>
  <c r="BB328" i="216"/>
  <c r="AZ352" i="216"/>
  <c r="BB268" i="216"/>
  <c r="BB369" i="216"/>
  <c r="BB497" i="216"/>
  <c r="AZ276" i="216"/>
  <c r="AZ76" i="216"/>
  <c r="AZ491" i="216"/>
  <c r="AZ339" i="216"/>
  <c r="AZ111" i="216"/>
  <c r="AZ410" i="216"/>
  <c r="BB174" i="216"/>
  <c r="AZ492" i="216"/>
  <c r="BB34" i="216"/>
  <c r="BB509" i="216"/>
  <c r="BB447" i="216"/>
  <c r="AZ427" i="216"/>
  <c r="BB178" i="216"/>
  <c r="BB396" i="216"/>
  <c r="AZ359" i="216"/>
  <c r="BB55" i="216"/>
  <c r="AZ432" i="216"/>
  <c r="BB109" i="216"/>
  <c r="AZ80" i="216"/>
  <c r="BB187" i="216"/>
  <c r="BB512" i="216"/>
  <c r="BB282" i="216"/>
  <c r="BB468" i="216"/>
  <c r="BB505" i="216"/>
  <c r="BB373" i="216"/>
  <c r="AZ91" i="216"/>
  <c r="BB239" i="216"/>
  <c r="BB126" i="216"/>
  <c r="BB381" i="216"/>
  <c r="AZ180" i="216"/>
  <c r="BB473" i="216"/>
  <c r="AZ265" i="216"/>
  <c r="BB108" i="216"/>
  <c r="AZ488" i="216"/>
  <c r="BB356" i="216"/>
  <c r="BB410" i="216"/>
  <c r="AZ428" i="216"/>
  <c r="AZ171" i="216"/>
  <c r="BB404" i="215"/>
  <c r="BB175" i="215"/>
  <c r="AZ399" i="215"/>
  <c r="BB313" i="215"/>
  <c r="BB282" i="215"/>
  <c r="AZ216" i="215"/>
  <c r="BB515" i="215"/>
  <c r="BB405" i="215"/>
  <c r="AZ443" i="215"/>
  <c r="AZ321" i="215"/>
  <c r="AZ346" i="215"/>
  <c r="AZ289" i="215"/>
  <c r="AZ125" i="215"/>
  <c r="BB112" i="215"/>
  <c r="AZ282" i="215"/>
  <c r="AZ234" i="215"/>
  <c r="AZ418" i="215"/>
  <c r="BB378" i="215"/>
  <c r="AZ167" i="215"/>
  <c r="AZ19" i="215"/>
  <c r="BB271" i="215"/>
  <c r="BB84" i="215"/>
  <c r="BB237" i="215"/>
  <c r="AZ271" i="215"/>
  <c r="AZ220" i="215"/>
  <c r="AZ390" i="215"/>
  <c r="AZ393" i="215"/>
  <c r="BB326" i="215"/>
  <c r="BB494" i="215"/>
  <c r="AZ294" i="215"/>
  <c r="AZ425" i="215"/>
  <c r="BB247" i="215"/>
  <c r="BB336" i="215"/>
  <c r="BB77" i="215"/>
  <c r="AZ492" i="215"/>
  <c r="AZ497" i="215"/>
  <c r="AZ322" i="224"/>
  <c r="AZ244" i="224"/>
  <c r="BD244" i="224" s="1"/>
  <c r="AZ78" i="224"/>
  <c r="AZ131" i="224"/>
  <c r="AZ309" i="224"/>
  <c r="BD309" i="224" s="1"/>
  <c r="AZ165" i="224"/>
  <c r="AZ136" i="224"/>
  <c r="AZ446" i="224"/>
  <c r="AZ492" i="224"/>
  <c r="BD492" i="224" s="1"/>
  <c r="AZ425" i="224"/>
  <c r="BB83" i="224"/>
  <c r="AZ298" i="224"/>
  <c r="BB200" i="223"/>
  <c r="BB206" i="223"/>
  <c r="BB179" i="223"/>
  <c r="BB233" i="223"/>
  <c r="BB395" i="223"/>
  <c r="BB438" i="223"/>
  <c r="BB243" i="223"/>
  <c r="BB221" i="223"/>
  <c r="BB159" i="223"/>
  <c r="BB468" i="223"/>
  <c r="AZ32" i="223"/>
  <c r="BB479" i="223"/>
  <c r="AZ498" i="223"/>
  <c r="BB31" i="223"/>
  <c r="BB182" i="223"/>
  <c r="AZ29" i="222"/>
  <c r="BB508" i="222"/>
  <c r="AZ416" i="222"/>
  <c r="AZ501" i="222"/>
  <c r="BB72" i="222"/>
  <c r="BB375" i="222"/>
  <c r="BB90" i="222"/>
  <c r="BB476" i="222"/>
  <c r="BB400" i="222"/>
  <c r="AZ447" i="222"/>
  <c r="BD447" i="222" s="1"/>
  <c r="BB323" i="222"/>
  <c r="BB29" i="222"/>
  <c r="AZ311" i="222"/>
  <c r="BD311" i="222" s="1"/>
  <c r="AZ91" i="222"/>
  <c r="AZ58" i="222"/>
  <c r="BB256" i="222"/>
  <c r="BB31" i="222"/>
  <c r="BB104" i="222"/>
  <c r="AZ323" i="222"/>
  <c r="BB68" i="222"/>
  <c r="BB226" i="222"/>
  <c r="BB200" i="222"/>
  <c r="BB212" i="222"/>
  <c r="AZ486" i="222"/>
  <c r="AZ55" i="221"/>
  <c r="AZ29" i="221"/>
  <c r="AZ109" i="221"/>
  <c r="AZ375" i="221"/>
  <c r="BB135" i="221"/>
  <c r="BB410" i="221"/>
  <c r="AZ75" i="221"/>
  <c r="AZ136" i="221"/>
  <c r="AZ267" i="221"/>
  <c r="AZ355" i="221"/>
  <c r="BB250" i="221"/>
  <c r="BB108" i="221"/>
  <c r="BB50" i="221"/>
  <c r="BB380" i="221"/>
  <c r="BB220" i="221"/>
  <c r="AZ366" i="221"/>
  <c r="AZ27" i="221"/>
  <c r="AZ288" i="221"/>
  <c r="AZ59" i="221"/>
  <c r="BB30" i="221"/>
  <c r="BB195" i="221"/>
  <c r="AZ193" i="221"/>
  <c r="BB221" i="221"/>
  <c r="BB336" i="221"/>
  <c r="BB167" i="220"/>
  <c r="AZ328" i="220"/>
  <c r="AZ211" i="220"/>
  <c r="BB224" i="220"/>
  <c r="BB76" i="220"/>
  <c r="AZ341" i="220"/>
  <c r="AZ314" i="220"/>
  <c r="AZ490" i="220"/>
  <c r="BB268" i="220"/>
  <c r="BB192" i="220"/>
  <c r="BB176" i="220"/>
  <c r="BB405" i="220"/>
  <c r="BB146" i="220"/>
  <c r="BB311" i="220"/>
  <c r="BB331" i="220"/>
  <c r="BB507" i="220"/>
  <c r="AZ135" i="220"/>
  <c r="AZ427" i="220"/>
  <c r="BB19" i="220"/>
  <c r="AZ515" i="220"/>
  <c r="BB123" i="220"/>
  <c r="AZ415" i="220"/>
  <c r="BB22" i="220"/>
  <c r="AZ286" i="220"/>
  <c r="AZ52" i="220"/>
  <c r="AZ324" i="220"/>
  <c r="BB119" i="220"/>
  <c r="BB206" i="220"/>
  <c r="BB322" i="220"/>
  <c r="BB286" i="220"/>
  <c r="BB136" i="220"/>
  <c r="AZ502" i="220"/>
  <c r="BB137" i="220"/>
  <c r="BB482" i="220"/>
  <c r="AZ109" i="220"/>
  <c r="AZ449" i="220"/>
  <c r="AZ241" i="220"/>
  <c r="AZ257" i="220"/>
  <c r="BB83" i="219"/>
  <c r="AZ377" i="219"/>
  <c r="AZ289" i="219"/>
  <c r="AZ217" i="219"/>
  <c r="BB473" i="219"/>
  <c r="BB116" i="219"/>
  <c r="AZ420" i="219"/>
  <c r="BB307" i="219"/>
  <c r="AZ513" i="219"/>
  <c r="AZ199" i="219"/>
  <c r="AZ356" i="219"/>
  <c r="AZ457" i="219"/>
  <c r="BB202" i="219"/>
  <c r="BB446" i="219"/>
  <c r="AZ224" i="219"/>
  <c r="BB93" i="219"/>
  <c r="AZ383" i="219"/>
  <c r="BB114" i="219"/>
  <c r="AZ411" i="219"/>
  <c r="AZ492" i="219"/>
  <c r="BB166" i="219"/>
  <c r="BB451" i="219"/>
  <c r="AZ345" i="219"/>
  <c r="AZ230" i="219"/>
  <c r="BB500" i="219"/>
  <c r="BB189" i="219"/>
  <c r="BB483" i="219"/>
  <c r="AZ290" i="219"/>
  <c r="BB365" i="219"/>
  <c r="AZ271" i="219"/>
  <c r="BB53" i="219"/>
  <c r="AZ495" i="219"/>
  <c r="AZ440" i="219"/>
  <c r="BB502" i="219"/>
  <c r="AZ86" i="219"/>
  <c r="AZ350" i="219"/>
  <c r="AZ510" i="219"/>
  <c r="BB438" i="219"/>
  <c r="BB404" i="219"/>
  <c r="AZ467" i="219"/>
  <c r="BB448" i="219"/>
  <c r="BB511" i="219"/>
  <c r="BB47" i="219"/>
  <c r="BB31" i="219"/>
  <c r="AZ478" i="219"/>
  <c r="BB319" i="219"/>
  <c r="AZ336" i="219"/>
  <c r="BB248" i="219"/>
  <c r="AZ67" i="218"/>
  <c r="AZ203" i="218"/>
  <c r="BB156" i="218"/>
  <c r="AZ35" i="218"/>
  <c r="BB244" i="218"/>
  <c r="AZ196" i="218"/>
  <c r="BB355" i="218"/>
  <c r="AZ439" i="218"/>
  <c r="AZ378" i="218"/>
  <c r="BB245" i="218"/>
  <c r="BB157" i="218"/>
  <c r="AZ320" i="218"/>
  <c r="BB423" i="218"/>
  <c r="BB282" i="218"/>
  <c r="AZ180" i="218"/>
  <c r="AZ112" i="218"/>
  <c r="AZ158" i="218"/>
  <c r="AZ197" i="218"/>
  <c r="AZ434" i="218"/>
  <c r="BB257" i="218"/>
  <c r="BB67" i="218"/>
  <c r="BB69" i="218"/>
  <c r="AZ469" i="218"/>
  <c r="AZ509" i="218"/>
  <c r="AZ507" i="218"/>
  <c r="BB347" i="218"/>
  <c r="BB291" i="218"/>
  <c r="AZ160" i="218"/>
  <c r="AZ333" i="218"/>
  <c r="AZ426" i="218"/>
  <c r="AZ481" i="218"/>
  <c r="AZ337" i="218"/>
  <c r="BB329" i="218"/>
  <c r="BB173" i="218"/>
  <c r="BB326" i="218"/>
  <c r="AZ125" i="218"/>
  <c r="BB142" i="218"/>
  <c r="BB152" i="218"/>
  <c r="AZ319" i="218"/>
  <c r="AZ119" i="218"/>
  <c r="AZ414" i="218"/>
  <c r="AZ510" i="218"/>
  <c r="BB337" i="218"/>
  <c r="BB155" i="218"/>
  <c r="AZ194" i="218"/>
  <c r="BB314" i="218"/>
  <c r="BB223" i="218"/>
  <c r="AZ256" i="218"/>
  <c r="AZ55" i="217"/>
  <c r="BB389" i="217"/>
  <c r="BB153" i="217"/>
  <c r="AZ500" i="217"/>
  <c r="BB61" i="217"/>
  <c r="BB307" i="217"/>
  <c r="AZ15" i="217"/>
  <c r="AZ445" i="217"/>
  <c r="AZ224" i="217"/>
  <c r="AZ414" i="217"/>
  <c r="BB170" i="217"/>
  <c r="BB111" i="217"/>
  <c r="AZ243" i="217"/>
  <c r="AZ434" i="217"/>
  <c r="AZ43" i="217"/>
  <c r="BB221" i="217"/>
  <c r="AZ155" i="217"/>
  <c r="AZ302" i="217"/>
  <c r="AZ305" i="217"/>
  <c r="AZ375" i="217"/>
  <c r="AZ218" i="217"/>
  <c r="AZ176" i="217"/>
  <c r="BB508" i="217"/>
  <c r="BB323" i="217"/>
  <c r="BB288" i="217"/>
  <c r="BB64" i="217"/>
  <c r="AZ140" i="217"/>
  <c r="AZ342" i="217"/>
  <c r="AZ389" i="217"/>
  <c r="BB132" i="217"/>
  <c r="BB33" i="217"/>
  <c r="BB228" i="217"/>
  <c r="AZ105" i="217"/>
  <c r="BB406" i="217"/>
  <c r="AZ144" i="217"/>
  <c r="AZ237" i="217"/>
  <c r="AZ367" i="217"/>
  <c r="AZ412" i="217"/>
  <c r="AZ175" i="217"/>
  <c r="AZ86" i="217"/>
  <c r="AZ117" i="217"/>
  <c r="BB225" i="217"/>
  <c r="BB75" i="217"/>
  <c r="AZ156" i="217"/>
  <c r="AZ365" i="217"/>
  <c r="BB463" i="217"/>
  <c r="BB83" i="217"/>
  <c r="AZ399" i="217"/>
  <c r="BB393" i="216"/>
  <c r="AZ511" i="216"/>
  <c r="AZ417" i="216"/>
  <c r="AZ174" i="216"/>
  <c r="BB297" i="216"/>
  <c r="BB433" i="216"/>
  <c r="BB197" i="216"/>
  <c r="BB486" i="216"/>
  <c r="BB107" i="216"/>
  <c r="AZ161" i="216"/>
  <c r="AZ398" i="216"/>
  <c r="AZ63" i="216"/>
  <c r="BB99" i="216"/>
  <c r="AZ349" i="216"/>
  <c r="AZ273" i="216"/>
  <c r="AZ424" i="216"/>
  <c r="BB278" i="216"/>
  <c r="AZ36" i="216"/>
  <c r="BB16" i="216"/>
  <c r="BB271" i="216"/>
  <c r="AZ84" i="216"/>
  <c r="AZ257" i="216"/>
  <c r="BB332" i="216"/>
  <c r="BB478" i="216"/>
  <c r="BB163" i="216"/>
  <c r="AZ259" i="216"/>
  <c r="AZ87" i="216"/>
  <c r="BB172" i="216"/>
  <c r="BB159" i="216"/>
  <c r="BB192" i="216"/>
  <c r="BB488" i="216"/>
  <c r="BB474" i="216"/>
  <c r="AZ38" i="216"/>
  <c r="BB361" i="216"/>
  <c r="AZ200" i="216"/>
  <c r="AZ294" i="216"/>
  <c r="BB443" i="216"/>
  <c r="BB131" i="216"/>
  <c r="AZ121" i="216"/>
  <c r="AZ420" i="216"/>
  <c r="AZ262" i="216"/>
  <c r="AZ199" i="216"/>
  <c r="AZ377" i="216"/>
  <c r="BB141" i="216"/>
  <c r="AZ303" i="216"/>
  <c r="BB359" i="216"/>
  <c r="AZ142" i="216"/>
  <c r="BB226" i="216"/>
  <c r="BB467" i="215"/>
  <c r="BB371" i="215"/>
  <c r="BB219" i="215"/>
  <c r="BB89" i="215"/>
  <c r="BB373" i="215"/>
  <c r="AZ162" i="215"/>
  <c r="AZ381" i="215"/>
  <c r="BB40" i="215"/>
  <c r="AZ186" i="215"/>
  <c r="BB296" i="215"/>
  <c r="BB235" i="215"/>
  <c r="BB372" i="215"/>
  <c r="AZ90" i="215"/>
  <c r="BB472" i="215"/>
  <c r="AZ439" i="215"/>
  <c r="AZ307" i="215"/>
  <c r="AZ219" i="215"/>
  <c r="BB362" i="215"/>
  <c r="AZ150" i="215"/>
  <c r="AZ123" i="215"/>
  <c r="BB381" i="215"/>
  <c r="BB54" i="215"/>
  <c r="BB400" i="215"/>
  <c r="BB213" i="215"/>
  <c r="AZ239" i="215"/>
  <c r="BB95" i="215"/>
  <c r="AZ518" i="215"/>
  <c r="BB387" i="215"/>
  <c r="AZ35" i="215"/>
  <c r="AZ314" i="215"/>
  <c r="BB513" i="215"/>
  <c r="BB443" i="215"/>
  <c r="BB486" i="215"/>
  <c r="BB333" i="215"/>
  <c r="BB274" i="215"/>
  <c r="AZ55" i="215"/>
  <c r="AZ407" i="224"/>
  <c r="BB97" i="224"/>
  <c r="BB100" i="224"/>
  <c r="AZ264" i="224"/>
  <c r="BD264" i="224" s="1"/>
  <c r="AZ516" i="224"/>
  <c r="AZ314" i="224"/>
  <c r="AZ218" i="224"/>
  <c r="BB263" i="224"/>
  <c r="AZ21" i="224"/>
  <c r="BB127" i="224"/>
  <c r="BB444" i="224"/>
  <c r="BB507" i="224"/>
  <c r="BB314" i="223"/>
  <c r="BB231" i="223"/>
  <c r="BB315" i="223"/>
  <c r="BB247" i="223"/>
  <c r="BB495" i="223"/>
  <c r="BB23" i="223"/>
  <c r="BB396" i="223"/>
  <c r="BB293" i="223"/>
  <c r="BB273" i="223"/>
  <c r="BB155" i="223"/>
  <c r="AZ303" i="223"/>
  <c r="BB121" i="223"/>
  <c r="AZ491" i="223"/>
  <c r="AZ145" i="223"/>
  <c r="AZ123" i="223"/>
  <c r="AZ41" i="222"/>
  <c r="BB325" i="222"/>
  <c r="AZ128" i="222"/>
  <c r="BB140" i="222"/>
  <c r="AZ216" i="222"/>
  <c r="BB52" i="222"/>
  <c r="AZ354" i="222"/>
  <c r="BB174" i="222"/>
  <c r="BB131" i="222"/>
  <c r="BB175" i="222"/>
  <c r="BB15" i="222"/>
  <c r="AZ314" i="222"/>
  <c r="AZ382" i="222"/>
  <c r="AZ142" i="222"/>
  <c r="AZ90" i="222"/>
  <c r="BD90" i="222" s="1"/>
  <c r="BB506" i="222"/>
  <c r="AZ125" i="222"/>
  <c r="BB281" i="222"/>
  <c r="AZ495" i="222"/>
  <c r="BB153" i="222"/>
  <c r="BB484" i="222"/>
  <c r="AZ262" i="222"/>
  <c r="BD262" i="222" s="1"/>
  <c r="AZ182" i="222"/>
  <c r="BB314" i="222"/>
  <c r="AZ274" i="221"/>
  <c r="AZ49" i="221"/>
  <c r="AZ396" i="221"/>
  <c r="AZ502" i="221"/>
  <c r="BB371" i="221"/>
  <c r="BB365" i="221"/>
  <c r="BB316" i="221"/>
  <c r="BB382" i="221"/>
  <c r="AZ39" i="221"/>
  <c r="AZ102" i="221"/>
  <c r="BB66" i="221"/>
  <c r="BB286" i="221"/>
  <c r="BB13" i="221"/>
  <c r="AZ392" i="221"/>
  <c r="BB357" i="221"/>
  <c r="BB307" i="221"/>
  <c r="AZ329" i="221"/>
  <c r="AZ428" i="221"/>
  <c r="AZ463" i="221"/>
  <c r="AZ468" i="221"/>
  <c r="BB260" i="221"/>
  <c r="AZ424" i="221"/>
  <c r="BB91" i="221"/>
  <c r="BB510" i="221"/>
  <c r="BB329" i="220"/>
  <c r="AZ348" i="220"/>
  <c r="AZ169" i="220"/>
  <c r="BB449" i="220"/>
  <c r="AZ281" i="220"/>
  <c r="AZ467" i="220"/>
  <c r="AZ374" i="220"/>
  <c r="BB141" i="220"/>
  <c r="BB464" i="220"/>
  <c r="BB359" i="220"/>
  <c r="BB309" i="220"/>
  <c r="BB178" i="220"/>
  <c r="AZ372" i="220"/>
  <c r="BD372" i="220" s="1"/>
  <c r="AZ370" i="220"/>
  <c r="BB490" i="220"/>
  <c r="AZ187" i="220"/>
  <c r="AZ337" i="220"/>
  <c r="BB468" i="220"/>
  <c r="BB352" i="220"/>
  <c r="BB201" i="220"/>
  <c r="BB377" i="220"/>
  <c r="BB117" i="220"/>
  <c r="BB257" i="220"/>
  <c r="AZ445" i="220"/>
  <c r="AZ222" i="220"/>
  <c r="AZ475" i="220"/>
  <c r="BB24" i="220"/>
  <c r="BB366" i="220"/>
  <c r="AZ108" i="220"/>
  <c r="BB514" i="220"/>
  <c r="BB48" i="220"/>
  <c r="AZ503" i="220"/>
  <c r="BB344" i="220"/>
  <c r="BB31" i="220"/>
  <c r="BB120" i="220"/>
  <c r="AZ457" i="220"/>
  <c r="BB40" i="220"/>
  <c r="BB437" i="220"/>
  <c r="BB84" i="219"/>
  <c r="BB258" i="219"/>
  <c r="AZ505" i="219"/>
  <c r="AZ413" i="219"/>
  <c r="AZ391" i="219"/>
  <c r="BB273" i="219"/>
  <c r="AZ247" i="219"/>
  <c r="BB507" i="219"/>
  <c r="AZ476" i="219"/>
  <c r="BB201" i="219"/>
  <c r="AZ447" i="219"/>
  <c r="AZ32" i="219"/>
  <c r="BB416" i="219"/>
  <c r="BB26" i="219"/>
  <c r="AZ179" i="219"/>
  <c r="BB389" i="219"/>
  <c r="AZ477" i="219"/>
  <c r="BB197" i="219"/>
  <c r="AZ500" i="219"/>
  <c r="BB281" i="219"/>
  <c r="BB414" i="219"/>
  <c r="AZ219" i="219"/>
  <c r="AZ439" i="219"/>
  <c r="AZ301" i="219"/>
  <c r="AZ120" i="219"/>
  <c r="BB331" i="219"/>
  <c r="BB170" i="219"/>
  <c r="AZ396" i="219"/>
  <c r="AZ116" i="219"/>
  <c r="BB220" i="219"/>
  <c r="AZ72" i="219"/>
  <c r="BB221" i="219"/>
  <c r="AZ514" i="219"/>
  <c r="AZ395" i="219"/>
  <c r="AZ154" i="219"/>
  <c r="AZ474" i="219"/>
  <c r="AZ127" i="219"/>
  <c r="AZ151" i="219"/>
  <c r="BB128" i="219"/>
  <c r="BB237" i="219"/>
  <c r="AZ58" i="219"/>
  <c r="AZ128" i="219"/>
  <c r="BB424" i="219"/>
  <c r="BB254" i="219"/>
  <c r="BB145" i="219"/>
  <c r="BB480" i="219"/>
  <c r="AZ384" i="219"/>
  <c r="BB364" i="219"/>
  <c r="AZ46" i="218"/>
  <c r="AZ151" i="218"/>
  <c r="BB188" i="218"/>
  <c r="AZ84" i="218"/>
  <c r="BB359" i="218"/>
  <c r="AZ155" i="218"/>
  <c r="BB361" i="218"/>
  <c r="BB56" i="218"/>
  <c r="BB71" i="218"/>
  <c r="BB472" i="218"/>
  <c r="BB440" i="218"/>
  <c r="AZ396" i="218"/>
  <c r="AZ148" i="218"/>
  <c r="BB469" i="218"/>
  <c r="AZ312" i="218"/>
  <c r="AZ191" i="218"/>
  <c r="AZ284" i="218"/>
  <c r="AZ405" i="218"/>
  <c r="AZ416" i="218"/>
  <c r="BB372" i="218"/>
  <c r="BB224" i="218"/>
  <c r="BB311" i="218"/>
  <c r="BB274" i="218"/>
  <c r="AZ480" i="218"/>
  <c r="BB124" i="218"/>
  <c r="BB70" i="218"/>
  <c r="AZ38" i="218"/>
  <c r="AZ281" i="218"/>
  <c r="AZ15" i="218"/>
  <c r="AZ408" i="218"/>
  <c r="BB108" i="218"/>
  <c r="BB260" i="218"/>
  <c r="BB403" i="218"/>
  <c r="BB422" i="218"/>
  <c r="BB502" i="218"/>
  <c r="AZ500" i="218"/>
  <c r="BB457" i="218"/>
  <c r="BB262" i="218"/>
  <c r="AZ361" i="218"/>
  <c r="AZ202" i="218"/>
  <c r="BB211" i="218"/>
  <c r="BB146" i="218"/>
  <c r="AZ34" i="218"/>
  <c r="BB235" i="218"/>
  <c r="BB430" i="218"/>
  <c r="BB52" i="218"/>
  <c r="AZ208" i="218"/>
  <c r="AZ302" i="218"/>
  <c r="AZ12" i="217"/>
  <c r="BB50" i="217"/>
  <c r="BB375" i="217"/>
  <c r="BB497" i="217"/>
  <c r="BB37" i="217"/>
  <c r="BB268" i="217"/>
  <c r="AZ150" i="217"/>
  <c r="AZ438" i="217"/>
  <c r="BB182" i="217"/>
  <c r="AZ514" i="217"/>
  <c r="BB354" i="217"/>
  <c r="BB319" i="217"/>
  <c r="AZ422" i="217"/>
  <c r="AZ323" i="217"/>
  <c r="AZ134" i="217"/>
  <c r="BB443" i="217"/>
  <c r="AZ265" i="217"/>
  <c r="AZ494" i="217"/>
  <c r="AZ456" i="217"/>
  <c r="AZ410" i="217"/>
  <c r="AZ424" i="217"/>
  <c r="AZ290" i="217"/>
  <c r="BB100" i="217"/>
  <c r="BB444" i="217"/>
  <c r="BB481" i="217"/>
  <c r="BB437" i="217"/>
  <c r="AZ454" i="217"/>
  <c r="AZ163" i="217"/>
  <c r="AZ489" i="217"/>
  <c r="BB311" i="217"/>
  <c r="BB162" i="217"/>
  <c r="BB358" i="217"/>
  <c r="BB381" i="217"/>
  <c r="AZ30" i="217"/>
  <c r="AZ194" i="217"/>
  <c r="AZ353" i="217"/>
  <c r="AZ501" i="217"/>
  <c r="BB393" i="217"/>
  <c r="AZ485" i="217"/>
  <c r="AZ200" i="217"/>
  <c r="AZ167" i="217"/>
  <c r="AZ211" i="217"/>
  <c r="BB397" i="217"/>
  <c r="AZ405" i="217"/>
  <c r="BB239" i="217"/>
  <c r="AZ457" i="217"/>
  <c r="AZ296" i="217"/>
  <c r="BB491" i="217"/>
  <c r="BB36" i="216"/>
  <c r="BB136" i="216"/>
  <c r="AZ517" i="216"/>
  <c r="AZ41" i="216"/>
  <c r="BB441" i="216"/>
  <c r="AZ50" i="216"/>
  <c r="BB339" i="216"/>
  <c r="BB60" i="216"/>
  <c r="BB201" i="216"/>
  <c r="AZ221" i="216"/>
  <c r="AZ457" i="216"/>
  <c r="AZ97" i="216"/>
  <c r="BB347" i="216"/>
  <c r="BB185" i="216"/>
  <c r="AZ312" i="216"/>
  <c r="AZ100" i="216"/>
  <c r="BB444" i="216"/>
  <c r="AZ261" i="216"/>
  <c r="AZ326" i="216"/>
  <c r="AZ281" i="216"/>
  <c r="AZ271" i="216"/>
  <c r="AZ325" i="216"/>
  <c r="AZ116" i="216"/>
  <c r="AZ190" i="216"/>
  <c r="BB415" i="216"/>
  <c r="AZ496" i="216"/>
  <c r="BB213" i="216"/>
  <c r="BB445" i="216"/>
  <c r="BB302" i="216"/>
  <c r="BB418" i="216"/>
  <c r="AZ269" i="216"/>
  <c r="BB438" i="216"/>
  <c r="AZ230" i="216"/>
  <c r="BB285" i="216"/>
  <c r="AZ287" i="216"/>
  <c r="AZ400" i="216"/>
  <c r="AZ29" i="216"/>
  <c r="BB273" i="216"/>
  <c r="AZ124" i="216"/>
  <c r="AZ460" i="216"/>
  <c r="AZ191" i="216"/>
  <c r="BB152" i="216"/>
  <c r="AZ365" i="216"/>
  <c r="BB336" i="216"/>
  <c r="AZ341" i="216"/>
  <c r="AZ19" i="216"/>
  <c r="AZ456" i="216"/>
  <c r="BB472" i="216"/>
  <c r="BB124" i="215"/>
  <c r="BB42" i="215"/>
  <c r="BB90" i="215"/>
  <c r="AZ30" i="215"/>
  <c r="BB377" i="215"/>
  <c r="AZ384" i="215"/>
  <c r="BB38" i="215"/>
  <c r="AZ415" i="215"/>
  <c r="BB230" i="215"/>
  <c r="BB46" i="215"/>
  <c r="BB193" i="215"/>
  <c r="AZ224" i="215"/>
  <c r="AZ252" i="215"/>
  <c r="BB70" i="215"/>
  <c r="BB375" i="215"/>
  <c r="AZ388" i="215"/>
  <c r="BB386" i="215"/>
  <c r="BB48" i="215"/>
  <c r="AZ401" i="215"/>
  <c r="AZ295" i="215"/>
  <c r="AZ39" i="215"/>
  <c r="BB87" i="215"/>
  <c r="AZ255" i="215"/>
  <c r="BB394" i="215"/>
  <c r="AZ414" i="215"/>
  <c r="BB451" i="215"/>
  <c r="BB456" i="215"/>
  <c r="AZ182" i="215"/>
  <c r="AZ22" i="215"/>
  <c r="BB155" i="215"/>
  <c r="AZ158" i="215"/>
  <c r="AZ298" i="215"/>
  <c r="AZ258" i="215"/>
  <c r="BB110" i="215"/>
  <c r="BB517" i="215"/>
  <c r="BB361" i="215"/>
  <c r="AZ66" i="224"/>
  <c r="AZ67" i="224"/>
  <c r="AZ93" i="224"/>
  <c r="AZ273" i="224"/>
  <c r="BB124" i="224"/>
  <c r="AZ353" i="224"/>
  <c r="AZ280" i="224"/>
  <c r="BD280" i="224" s="1"/>
  <c r="BB508" i="224"/>
  <c r="AZ182" i="224"/>
  <c r="BB247" i="224"/>
  <c r="AZ39" i="224"/>
  <c r="BB308" i="224"/>
  <c r="BB308" i="223"/>
  <c r="BB372" i="223"/>
  <c r="BB412" i="223"/>
  <c r="BB364" i="223"/>
  <c r="BB185" i="223"/>
  <c r="BB240" i="223"/>
  <c r="BB108" i="223"/>
  <c r="BB458" i="223"/>
  <c r="BB442" i="223"/>
  <c r="BB290" i="223"/>
  <c r="AZ389" i="223"/>
  <c r="BD389" i="223" s="1"/>
  <c r="BB411" i="223"/>
  <c r="BB210" i="223"/>
  <c r="AZ410" i="223"/>
  <c r="AZ393" i="223"/>
  <c r="BD393" i="223" s="1"/>
  <c r="AZ131" i="222"/>
  <c r="AZ344" i="222"/>
  <c r="AZ413" i="222"/>
  <c r="BB330" i="222"/>
  <c r="AZ275" i="222"/>
  <c r="AZ118" i="222"/>
  <c r="AZ353" i="222"/>
  <c r="AZ309" i="222"/>
  <c r="BB165" i="222"/>
  <c r="BB343" i="222"/>
  <c r="AZ260" i="222"/>
  <c r="AZ371" i="222"/>
  <c r="BD371" i="222" s="1"/>
  <c r="AZ497" i="222"/>
  <c r="AZ392" i="222"/>
  <c r="AZ376" i="222"/>
  <c r="AZ234" i="222"/>
  <c r="AZ279" i="222"/>
  <c r="BB401" i="222"/>
  <c r="BB279" i="222"/>
  <c r="BB40" i="222"/>
  <c r="AZ287" i="222"/>
  <c r="BB20" i="222"/>
  <c r="BB289" i="222"/>
  <c r="AZ54" i="222"/>
  <c r="AZ467" i="221"/>
  <c r="AZ81" i="221"/>
  <c r="AZ22" i="221"/>
  <c r="AZ476" i="221"/>
  <c r="AZ30" i="221"/>
  <c r="BB194" i="221"/>
  <c r="BB444" i="221"/>
  <c r="AZ93" i="221"/>
  <c r="BD93" i="221" s="1"/>
  <c r="AZ224" i="221"/>
  <c r="BB255" i="221"/>
  <c r="BB184" i="221"/>
  <c r="BB408" i="221"/>
  <c r="BB29" i="221"/>
  <c r="AZ261" i="221"/>
  <c r="AZ145" i="221"/>
  <c r="BB481" i="221"/>
  <c r="AZ414" i="221"/>
  <c r="BB117" i="221"/>
  <c r="BB139" i="221"/>
  <c r="AZ65" i="221"/>
  <c r="BB17" i="221"/>
  <c r="BB168" i="221"/>
  <c r="BB451" i="221"/>
  <c r="BB345" i="221"/>
  <c r="AZ377" i="220"/>
  <c r="AZ418" i="220"/>
  <c r="AZ371" i="220"/>
  <c r="BB477" i="220"/>
  <c r="BB287" i="220"/>
  <c r="BB248" i="220"/>
  <c r="BB367" i="220"/>
  <c r="BB337" i="220"/>
  <c r="BB111" i="220"/>
  <c r="AZ123" i="220"/>
  <c r="BB85" i="220"/>
  <c r="BB347" i="220"/>
  <c r="BB214" i="220"/>
  <c r="BB145" i="220"/>
  <c r="BB121" i="220"/>
  <c r="AZ106" i="220"/>
  <c r="AZ463" i="220"/>
  <c r="AZ352" i="220"/>
  <c r="BD352" i="220" s="1"/>
  <c r="BB73" i="220"/>
  <c r="BB343" i="220"/>
  <c r="BB520" i="220"/>
  <c r="BB291" i="220"/>
  <c r="BB43" i="220"/>
  <c r="AZ450" i="220"/>
  <c r="AZ394" i="220"/>
  <c r="AZ476" i="220"/>
  <c r="BB16" i="220"/>
  <c r="AZ101" i="220"/>
  <c r="AZ125" i="220"/>
  <c r="AZ34" i="220"/>
  <c r="BB114" i="220"/>
  <c r="BB144" i="220"/>
  <c r="BB50" i="220"/>
  <c r="AZ432" i="220"/>
  <c r="BB187" i="220"/>
  <c r="BB233" i="220"/>
  <c r="BB258" i="220"/>
  <c r="BB383" i="220"/>
  <c r="BB64" i="219"/>
  <c r="BB478" i="219"/>
  <c r="BB495" i="219"/>
  <c r="BB39" i="219"/>
  <c r="BB253" i="219"/>
  <c r="BB477" i="219"/>
  <c r="BB152" i="219"/>
  <c r="BB57" i="219"/>
  <c r="BB274" i="219"/>
  <c r="BB464" i="219"/>
  <c r="BB81" i="219"/>
  <c r="BB168" i="219"/>
  <c r="BB51" i="219"/>
  <c r="BB210" i="219"/>
  <c r="AZ374" i="219"/>
  <c r="BB52" i="219"/>
  <c r="AZ95" i="219"/>
  <c r="BB505" i="219"/>
  <c r="BB242" i="219"/>
  <c r="BB434" i="219"/>
  <c r="AZ67" i="219"/>
  <c r="BB23" i="219"/>
  <c r="BB187" i="219"/>
  <c r="BB169" i="219"/>
  <c r="AZ188" i="219"/>
  <c r="AZ31" i="219"/>
  <c r="BB203" i="219"/>
  <c r="AZ499" i="219"/>
  <c r="AZ184" i="219"/>
  <c r="BB425" i="219"/>
  <c r="BB271" i="219"/>
  <c r="BB353" i="219"/>
  <c r="AZ115" i="219"/>
  <c r="AZ59" i="219"/>
  <c r="AZ218" i="219"/>
  <c r="AZ331" i="219"/>
  <c r="BB172" i="219"/>
  <c r="AZ337" i="219"/>
  <c r="BB320" i="219"/>
  <c r="BB58" i="219"/>
  <c r="AZ223" i="219"/>
  <c r="AZ196" i="219"/>
  <c r="BB92" i="219"/>
  <c r="AZ250" i="219"/>
  <c r="BB139" i="219"/>
  <c r="AZ64" i="219"/>
  <c r="AZ53" i="219"/>
  <c r="BB352" i="219"/>
  <c r="AZ97" i="218"/>
  <c r="AZ478" i="218"/>
  <c r="BB345" i="218"/>
  <c r="AZ341" i="218"/>
  <c r="BB420" i="218"/>
  <c r="AZ482" i="218"/>
  <c r="BB135" i="218"/>
  <c r="BB381" i="218"/>
  <c r="BB324" i="218"/>
  <c r="BB341" i="218"/>
  <c r="BB501" i="218"/>
  <c r="BB116" i="218"/>
  <c r="AZ121" i="218"/>
  <c r="BB187" i="218"/>
  <c r="AZ353" i="218"/>
  <c r="AZ323" i="218"/>
  <c r="BB68" i="218"/>
  <c r="BB89" i="218"/>
  <c r="BB178" i="218"/>
  <c r="BB43" i="218"/>
  <c r="BB481" i="218"/>
  <c r="BB519" i="218"/>
  <c r="BB328" i="218"/>
  <c r="BB168" i="218"/>
  <c r="BB336" i="218"/>
  <c r="AZ89" i="218"/>
  <c r="AZ211" i="218"/>
  <c r="AZ513" i="218"/>
  <c r="AZ127" i="218"/>
  <c r="BB268" i="218"/>
  <c r="BB369" i="218"/>
  <c r="BB376" i="218"/>
  <c r="BB318" i="218"/>
  <c r="AZ193" i="218"/>
  <c r="AZ55" i="218"/>
  <c r="BB74" i="218"/>
  <c r="BB508" i="218"/>
  <c r="BB516" i="218"/>
  <c r="AZ445" i="218"/>
  <c r="AZ228" i="218"/>
  <c r="BB458" i="218"/>
  <c r="BB399" i="218"/>
  <c r="AZ427" i="218"/>
  <c r="BB489" i="218"/>
  <c r="AZ91" i="218"/>
  <c r="BB483" i="218"/>
  <c r="AZ488" i="218"/>
  <c r="AZ288" i="218"/>
  <c r="AZ80" i="217"/>
  <c r="AZ21" i="217"/>
  <c r="BB13" i="217"/>
  <c r="BB220" i="217"/>
  <c r="BB324" i="217"/>
  <c r="BB516" i="217"/>
  <c r="AZ201" i="217"/>
  <c r="AZ25" i="217"/>
  <c r="BB78" i="217"/>
  <c r="AZ195" i="217"/>
  <c r="AZ258" i="217"/>
  <c r="AZ64" i="217"/>
  <c r="BD64" i="217" s="1"/>
  <c r="AZ416" i="217"/>
  <c r="BB212" i="217"/>
  <c r="AZ337" i="217"/>
  <c r="BB110" i="217"/>
  <c r="AZ404" i="217"/>
  <c r="AZ480" i="217"/>
  <c r="AZ446" i="217"/>
  <c r="AZ510" i="217"/>
  <c r="BB335" i="217"/>
  <c r="AZ119" i="217"/>
  <c r="AZ255" i="217"/>
  <c r="AZ193" i="217"/>
  <c r="AZ293" i="217"/>
  <c r="BB328" i="217"/>
  <c r="BB77" i="217"/>
  <c r="BB195" i="217"/>
  <c r="AZ464" i="217"/>
  <c r="BB500" i="217"/>
  <c r="BB414" i="217"/>
  <c r="AZ104" i="217"/>
  <c r="BB246" i="217"/>
  <c r="AZ403" i="217"/>
  <c r="AZ273" i="217"/>
  <c r="BB65" i="217"/>
  <c r="BB63" i="217"/>
  <c r="BB471" i="217"/>
  <c r="AZ270" i="217"/>
  <c r="AZ443" i="217"/>
  <c r="BB118" i="217"/>
  <c r="BB244" i="217"/>
  <c r="AZ120" i="217"/>
  <c r="AZ97" i="217"/>
  <c r="AZ382" i="217"/>
  <c r="BB146" i="217"/>
  <c r="AZ420" i="217"/>
  <c r="AZ209" i="217"/>
  <c r="BB293" i="216"/>
  <c r="BB292" i="216"/>
  <c r="BB85" i="216"/>
  <c r="BB350" i="216"/>
  <c r="BB22" i="216"/>
  <c r="AZ203" i="216"/>
  <c r="AZ245" i="216"/>
  <c r="BB267" i="216"/>
  <c r="BB37" i="216"/>
  <c r="AZ412" i="216"/>
  <c r="BB155" i="216"/>
  <c r="AZ169" i="216"/>
  <c r="BB454" i="216"/>
  <c r="BB279" i="216"/>
  <c r="AZ465" i="216"/>
  <c r="BB222" i="216"/>
  <c r="AZ239" i="216"/>
  <c r="AZ329" i="216"/>
  <c r="BB78" i="216"/>
  <c r="BB203" i="216"/>
  <c r="AZ285" i="216"/>
  <c r="AZ439" i="216"/>
  <c r="AZ437" i="216"/>
  <c r="BB382" i="216"/>
  <c r="BB440" i="216"/>
  <c r="BB149" i="216"/>
  <c r="BB449" i="216"/>
  <c r="BB496" i="216"/>
  <c r="BB489" i="216"/>
  <c r="BB30" i="216"/>
  <c r="AZ278" i="216"/>
  <c r="BB33" i="216"/>
  <c r="BB110" i="216"/>
  <c r="BB191" i="216"/>
  <c r="AZ508" i="216"/>
  <c r="BB221" i="216"/>
  <c r="AZ205" i="216"/>
  <c r="BB469" i="216"/>
  <c r="BB71" i="216"/>
  <c r="BB58" i="216"/>
  <c r="AZ251" i="216"/>
  <c r="BB400" i="216"/>
  <c r="BB287" i="216"/>
  <c r="BB23" i="216"/>
  <c r="AZ478" i="216"/>
  <c r="BB502" i="216"/>
  <c r="BB460" i="216"/>
  <c r="BB305" i="216"/>
  <c r="BB161" i="215"/>
  <c r="AZ53" i="215"/>
  <c r="BB279" i="215"/>
  <c r="AZ138" i="215"/>
  <c r="BB201" i="215"/>
  <c r="BB204" i="215"/>
  <c r="BB192" i="215"/>
  <c r="AZ519" i="215"/>
  <c r="BB139" i="215"/>
  <c r="AZ104" i="215"/>
  <c r="BB510" i="215"/>
  <c r="AZ210" i="215"/>
  <c r="AZ323" i="215"/>
  <c r="BB471" i="215"/>
  <c r="BB187" i="215"/>
  <c r="AZ508" i="215"/>
  <c r="BB426" i="215"/>
  <c r="BB287" i="215"/>
  <c r="BB256" i="215"/>
  <c r="AZ403" i="215"/>
  <c r="AZ262" i="215"/>
  <c r="BB184" i="215"/>
  <c r="AZ270" i="215"/>
  <c r="BB73" i="215"/>
  <c r="AZ259" i="215"/>
  <c r="BB168" i="215"/>
  <c r="BB20" i="215"/>
  <c r="AZ448" i="215"/>
  <c r="AZ193" i="215"/>
  <c r="BB420" i="215"/>
  <c r="AZ124" i="215"/>
  <c r="AZ488" i="215"/>
  <c r="AZ339" i="215"/>
  <c r="BB149" i="215"/>
  <c r="AZ151" i="215"/>
  <c r="BB432" i="215"/>
  <c r="BB464" i="224"/>
  <c r="AZ332" i="224"/>
  <c r="AZ176" i="224"/>
  <c r="AZ405" i="224"/>
  <c r="BD405" i="224" s="1"/>
  <c r="BB333" i="224"/>
  <c r="BB162" i="224"/>
  <c r="AZ356" i="224"/>
  <c r="BB154" i="224"/>
  <c r="AZ509" i="224"/>
  <c r="BB112" i="224"/>
  <c r="BB424" i="224"/>
  <c r="AZ391" i="224"/>
  <c r="BB145" i="223"/>
  <c r="BB131" i="223"/>
  <c r="BB189" i="223"/>
  <c r="BB371" i="223"/>
  <c r="BB323" i="223"/>
  <c r="BB498" i="223"/>
  <c r="BB289" i="223"/>
  <c r="BB115" i="223"/>
  <c r="BB254" i="223"/>
  <c r="BB484" i="223"/>
  <c r="AZ238" i="223"/>
  <c r="BD238" i="223" s="1"/>
  <c r="BB455" i="223"/>
  <c r="AZ272" i="223"/>
  <c r="BD272" i="223" s="1"/>
  <c r="AZ48" i="223"/>
  <c r="AZ458" i="223"/>
  <c r="AZ141" i="222"/>
  <c r="AZ257" i="222"/>
  <c r="BB107" i="222"/>
  <c r="BB454" i="222"/>
  <c r="AZ478" i="222"/>
  <c r="BB22" i="222"/>
  <c r="BB83" i="222"/>
  <c r="AZ310" i="222"/>
  <c r="BB197" i="222"/>
  <c r="AZ259" i="222"/>
  <c r="BD259" i="222" s="1"/>
  <c r="AZ298" i="222"/>
  <c r="BB264" i="222"/>
  <c r="BB173" i="222"/>
  <c r="AZ285" i="222"/>
  <c r="BB136" i="222"/>
  <c r="AZ13" i="222"/>
  <c r="AZ319" i="222"/>
  <c r="BB60" i="222"/>
  <c r="BB406" i="222"/>
  <c r="BB161" i="222"/>
  <c r="BB93" i="222"/>
  <c r="BB142" i="222"/>
  <c r="AZ236" i="222"/>
  <c r="AZ149" i="222"/>
  <c r="BB137" i="221"/>
  <c r="AZ271" i="221"/>
  <c r="BD271" i="221" s="1"/>
  <c r="BB257" i="221"/>
  <c r="BB262" i="221"/>
  <c r="BB513" i="221"/>
  <c r="AZ32" i="221"/>
  <c r="AZ209" i="221"/>
  <c r="AZ151" i="221"/>
  <c r="AZ154" i="221"/>
  <c r="BB472" i="221"/>
  <c r="BB133" i="221"/>
  <c r="AZ219" i="221"/>
  <c r="BB160" i="221"/>
  <c r="AZ293" i="221"/>
  <c r="AZ225" i="221"/>
  <c r="AZ294" i="221"/>
  <c r="BB290" i="221"/>
  <c r="BB350" i="221"/>
  <c r="BB282" i="221"/>
  <c r="AZ179" i="221"/>
  <c r="BB33" i="221"/>
  <c r="BB339" i="221"/>
  <c r="AZ416" i="221"/>
  <c r="BB34" i="221"/>
  <c r="AZ454" i="220"/>
  <c r="AZ518" i="220"/>
  <c r="AZ493" i="220"/>
  <c r="AZ335" i="220"/>
  <c r="BB202" i="220"/>
  <c r="BB242" i="220"/>
  <c r="BB158" i="220"/>
  <c r="AZ333" i="220"/>
  <c r="AZ448" i="220"/>
  <c r="AZ126" i="220"/>
  <c r="BB335" i="220"/>
  <c r="BB501" i="220"/>
  <c r="BB314" i="220"/>
  <c r="BB349" i="220"/>
  <c r="BB290" i="220"/>
  <c r="AZ384" i="220"/>
  <c r="BB160" i="220"/>
  <c r="BB204" i="220"/>
  <c r="BB288" i="220"/>
  <c r="BB508" i="220"/>
  <c r="AZ44" i="220"/>
  <c r="BD44" i="220" s="1"/>
  <c r="BB466" i="220"/>
  <c r="BB54" i="220"/>
  <c r="AZ88" i="220"/>
  <c r="AZ516" i="220"/>
  <c r="AZ165" i="220"/>
  <c r="BB112" i="220"/>
  <c r="AZ275" i="220"/>
  <c r="AZ237" i="220"/>
  <c r="AZ196" i="220"/>
  <c r="BB27" i="220"/>
  <c r="BB355" i="220"/>
  <c r="AZ177" i="220"/>
  <c r="AZ82" i="220"/>
  <c r="BB340" i="220"/>
  <c r="BB302" i="220"/>
  <c r="BB457" i="220"/>
  <c r="BB87" i="220"/>
  <c r="BB85" i="219"/>
  <c r="AZ87" i="219"/>
  <c r="BB230" i="219"/>
  <c r="BB101" i="219"/>
  <c r="AZ47" i="219"/>
  <c r="AZ16" i="219"/>
  <c r="BB358" i="219"/>
  <c r="AZ280" i="219"/>
  <c r="BB390" i="219"/>
  <c r="BB19" i="219"/>
  <c r="BB314" i="219"/>
  <c r="BB336" i="219"/>
  <c r="AZ176" i="219"/>
  <c r="BB415" i="219"/>
  <c r="AZ333" i="219"/>
  <c r="AZ318" i="219"/>
  <c r="BB313" i="219"/>
  <c r="BB76" i="219"/>
  <c r="BB433" i="219"/>
  <c r="AZ54" i="219"/>
  <c r="AZ258" i="219"/>
  <c r="BB284" i="219"/>
  <c r="BB311" i="219"/>
  <c r="BB421" i="219"/>
  <c r="AZ252" i="219"/>
  <c r="AZ137" i="219"/>
  <c r="BB388" i="219"/>
  <c r="BB150" i="219"/>
  <c r="AZ354" i="219"/>
  <c r="AZ390" i="219"/>
  <c r="BB411" i="219"/>
  <c r="AZ85" i="219"/>
  <c r="BB217" i="219"/>
  <c r="BB321" i="219"/>
  <c r="AZ324" i="219"/>
  <c r="BB264" i="219"/>
  <c r="BB412" i="219"/>
  <c r="AZ428" i="219"/>
  <c r="BB306" i="219"/>
  <c r="BB226" i="219"/>
  <c r="AZ454" i="219"/>
  <c r="AZ260" i="219"/>
  <c r="BB222" i="219"/>
  <c r="BB324" i="219"/>
  <c r="BB292" i="219"/>
  <c r="AZ126" i="219"/>
  <c r="AZ448" i="219"/>
  <c r="BD448" i="219" s="1"/>
  <c r="BB447" i="219"/>
  <c r="BB19" i="218"/>
  <c r="BB193" i="218"/>
  <c r="BB212" i="218"/>
  <c r="BB189" i="218"/>
  <c r="BB91" i="218"/>
  <c r="BB29" i="218"/>
  <c r="BB59" i="218"/>
  <c r="BB446" i="218"/>
  <c r="BB449" i="218"/>
  <c r="AZ280" i="218"/>
  <c r="BB98" i="218"/>
  <c r="BB312" i="218"/>
  <c r="AZ240" i="218"/>
  <c r="AZ230" i="218"/>
  <c r="BB84" i="218"/>
  <c r="AZ365" i="218"/>
  <c r="AZ447" i="218"/>
  <c r="BB254" i="218"/>
  <c r="BB269" i="218"/>
  <c r="AZ115" i="218"/>
  <c r="AZ145" i="218"/>
  <c r="BB514" i="218"/>
  <c r="AZ134" i="218"/>
  <c r="BB474" i="218"/>
  <c r="BB432" i="218"/>
  <c r="AZ172" i="218"/>
  <c r="AZ263" i="218"/>
  <c r="AZ484" i="218"/>
  <c r="AZ210" i="218"/>
  <c r="BB315" i="218"/>
  <c r="BB484" i="218"/>
  <c r="AZ20" i="218"/>
  <c r="BB17" i="218"/>
  <c r="BB49" i="218"/>
  <c r="AZ485" i="218"/>
  <c r="BB253" i="218"/>
  <c r="BB20" i="218"/>
  <c r="BB218" i="218"/>
  <c r="BB338" i="218"/>
  <c r="AZ376" i="218"/>
  <c r="BB348" i="218"/>
  <c r="BB102" i="218"/>
  <c r="BB192" i="218"/>
  <c r="BB106" i="218"/>
  <c r="AZ65" i="218"/>
  <c r="BB308" i="218"/>
  <c r="AZ476" i="218"/>
  <c r="BB107" i="218"/>
  <c r="AZ158" i="217"/>
  <c r="AZ393" i="217"/>
  <c r="AZ430" i="217"/>
  <c r="BB238" i="217"/>
  <c r="BB388" i="217"/>
  <c r="AZ261" i="217"/>
  <c r="BD261" i="217" s="1"/>
  <c r="AZ492" i="217"/>
  <c r="BB107" i="217"/>
  <c r="BB124" i="217"/>
  <c r="AZ93" i="217"/>
  <c r="AZ344" i="217"/>
  <c r="BB260" i="217"/>
  <c r="BB68" i="217"/>
  <c r="BB281" i="217"/>
  <c r="AZ509" i="217"/>
  <c r="BB346" i="217"/>
  <c r="AZ479" i="217"/>
  <c r="BB236" i="217"/>
  <c r="BB284" i="217"/>
  <c r="AZ234" i="217"/>
  <c r="AZ40" i="217"/>
  <c r="BB103" i="217"/>
  <c r="AZ327" i="217"/>
  <c r="AZ312" i="217"/>
  <c r="AZ377" i="217"/>
  <c r="BB450" i="217"/>
  <c r="BB348" i="217"/>
  <c r="BB299" i="217"/>
  <c r="BB184" i="217"/>
  <c r="AZ407" i="217"/>
  <c r="AZ247" i="217"/>
  <c r="AZ238" i="217"/>
  <c r="BB490" i="217"/>
  <c r="AZ473" i="217"/>
  <c r="AZ391" i="217"/>
  <c r="BB306" i="217"/>
  <c r="BB94" i="217"/>
  <c r="BB200" i="217"/>
  <c r="BB121" i="217"/>
  <c r="BB196" i="217"/>
  <c r="BB303" i="217"/>
  <c r="AZ332" i="217"/>
  <c r="BB457" i="217"/>
  <c r="BB435" i="217"/>
  <c r="AZ517" i="217"/>
  <c r="BB237" i="217"/>
  <c r="BB160" i="217"/>
  <c r="BB320" i="217"/>
  <c r="AZ397" i="216"/>
  <c r="BB405" i="216"/>
  <c r="BB357" i="216"/>
  <c r="BB371" i="216"/>
  <c r="BB519" i="216"/>
  <c r="AZ433" i="216"/>
  <c r="AZ298" i="216"/>
  <c r="AZ307" i="216"/>
  <c r="BB499" i="216"/>
  <c r="AZ441" i="216"/>
  <c r="BB399" i="216"/>
  <c r="AZ480" i="216"/>
  <c r="AZ82" i="216"/>
  <c r="BB503" i="216"/>
  <c r="BB41" i="216"/>
  <c r="BB353" i="216"/>
  <c r="AZ333" i="216"/>
  <c r="AZ462" i="216"/>
  <c r="BB253" i="216"/>
  <c r="BB414" i="216"/>
  <c r="AZ413" i="216"/>
  <c r="BB168" i="216"/>
  <c r="AZ201" i="216"/>
  <c r="AZ126" i="216"/>
  <c r="AZ125" i="216"/>
  <c r="AZ59" i="216"/>
  <c r="AZ315" i="216"/>
  <c r="BB49" i="216"/>
  <c r="BB217" i="216"/>
  <c r="AZ188" i="216"/>
  <c r="AZ392" i="216"/>
  <c r="BB171" i="216"/>
  <c r="BB389" i="216"/>
  <c r="BB423" i="216"/>
  <c r="AZ14" i="216"/>
  <c r="BB348" i="216"/>
  <c r="BB82" i="216"/>
  <c r="BB103" i="216"/>
  <c r="AZ309" i="216"/>
  <c r="BB196" i="216"/>
  <c r="AZ452" i="216"/>
  <c r="BB114" i="216"/>
  <c r="AZ25" i="216"/>
  <c r="AZ194" i="216"/>
  <c r="AZ48" i="216"/>
  <c r="BB61" i="216"/>
  <c r="AZ331" i="216"/>
  <c r="AZ347" i="216"/>
  <c r="BB117" i="215"/>
  <c r="AZ157" i="215"/>
  <c r="BB458" i="215"/>
  <c r="AZ267" i="215"/>
  <c r="BB24" i="215"/>
  <c r="BB455" i="215"/>
  <c r="BB293" i="215"/>
  <c r="BB136" i="215"/>
  <c r="BB92" i="215"/>
  <c r="AZ218" i="215"/>
  <c r="AZ141" i="215"/>
  <c r="BB197" i="215"/>
  <c r="BB69" i="215"/>
  <c r="BB226" i="215"/>
  <c r="BB425" i="215"/>
  <c r="BB18" i="215"/>
  <c r="BB32" i="215"/>
  <c r="BB430" i="215"/>
  <c r="BB360" i="215"/>
  <c r="BB209" i="215"/>
  <c r="AZ467" i="215"/>
  <c r="BB349" i="215"/>
  <c r="AZ433" i="215"/>
  <c r="AZ132" i="215"/>
  <c r="BB218" i="215"/>
  <c r="BB75" i="215"/>
  <c r="AZ274" i="215"/>
  <c r="AZ59" i="215"/>
  <c r="AZ463" i="215"/>
  <c r="BB441" i="215"/>
  <c r="AZ397" i="215"/>
  <c r="AZ342" i="215"/>
  <c r="BB363" i="215"/>
  <c r="BB29" i="215"/>
  <c r="AZ118" i="215"/>
  <c r="AZ120" i="215"/>
  <c r="BB465" i="224"/>
  <c r="AZ377" i="224"/>
  <c r="AZ284" i="224"/>
  <c r="AZ495" i="224"/>
  <c r="BD495" i="224" s="1"/>
  <c r="BB407" i="224"/>
  <c r="BB343" i="224"/>
  <c r="AZ450" i="224"/>
  <c r="BB131" i="224"/>
  <c r="AZ359" i="224"/>
  <c r="BB291" i="224"/>
  <c r="AZ155" i="224"/>
  <c r="BB67" i="224"/>
  <c r="BB443" i="223"/>
  <c r="BB190" i="223"/>
  <c r="BB302" i="223"/>
  <c r="BB193" i="223"/>
  <c r="BB54" i="223"/>
  <c r="BB229" i="223"/>
  <c r="BB511" i="223"/>
  <c r="BB380" i="223"/>
  <c r="BB370" i="223"/>
  <c r="BB89" i="223"/>
  <c r="AZ340" i="223"/>
  <c r="BD340" i="223" s="1"/>
  <c r="BB383" i="223"/>
  <c r="AZ447" i="223"/>
  <c r="BB76" i="223"/>
  <c r="BB90" i="223"/>
  <c r="AZ56" i="222"/>
  <c r="AZ508" i="222"/>
  <c r="BB321" i="222"/>
  <c r="BB389" i="222"/>
  <c r="BB67" i="222"/>
  <c r="AZ296" i="222"/>
  <c r="BB195" i="222"/>
  <c r="AZ364" i="222"/>
  <c r="BB61" i="222"/>
  <c r="AZ505" i="222"/>
  <c r="AZ352" i="222"/>
  <c r="BB383" i="222"/>
  <c r="BB328" i="222"/>
  <c r="AZ483" i="222"/>
  <c r="BD483" i="222" s="1"/>
  <c r="BB287" i="222"/>
  <c r="AZ93" i="222"/>
  <c r="AZ491" i="222"/>
  <c r="AZ469" i="222"/>
  <c r="AZ388" i="222"/>
  <c r="BB73" i="222"/>
  <c r="AZ173" i="222"/>
  <c r="AZ98" i="222"/>
  <c r="BB450" i="222"/>
  <c r="AZ465" i="222"/>
  <c r="BB218" i="221"/>
  <c r="AZ248" i="221"/>
  <c r="AZ66" i="221"/>
  <c r="BB430" i="221"/>
  <c r="BB101" i="221"/>
  <c r="AZ297" i="221"/>
  <c r="AZ318" i="221"/>
  <c r="AZ454" i="221"/>
  <c r="AZ302" i="221"/>
  <c r="AZ121" i="221"/>
  <c r="BB491" i="221"/>
  <c r="AZ199" i="221"/>
  <c r="BB480" i="221"/>
  <c r="AZ52" i="221"/>
  <c r="BD52" i="221" s="1"/>
  <c r="AZ331" i="221"/>
  <c r="AZ492" i="221"/>
  <c r="BB499" i="221"/>
  <c r="BB83" i="221"/>
  <c r="BB478" i="221"/>
  <c r="AZ188" i="221"/>
  <c r="BD188" i="221" s="1"/>
  <c r="BB35" i="221"/>
  <c r="BB477" i="221"/>
  <c r="BB438" i="221"/>
  <c r="BB413" i="221"/>
  <c r="AZ444" i="220"/>
  <c r="BB127" i="220"/>
  <c r="BB247" i="220"/>
  <c r="AZ319" i="220"/>
  <c r="BB379" i="220"/>
  <c r="BB370" i="220"/>
  <c r="BB387" i="220"/>
  <c r="AZ365" i="220"/>
  <c r="BB213" i="220"/>
  <c r="AZ202" i="220"/>
  <c r="BB61" i="220"/>
  <c r="BB17" i="220"/>
  <c r="BB519" i="220"/>
  <c r="AZ485" i="220"/>
  <c r="BB308" i="220"/>
  <c r="BB161" i="220"/>
  <c r="BB47" i="220"/>
  <c r="BB426" i="220"/>
  <c r="BB422" i="220"/>
  <c r="AZ61" i="220"/>
  <c r="AZ477" i="220"/>
  <c r="BB36" i="220"/>
  <c r="AZ22" i="220"/>
  <c r="BB216" i="220"/>
  <c r="BB479" i="220"/>
  <c r="BB211" i="220"/>
  <c r="BB358" i="220"/>
  <c r="AZ280" i="220"/>
  <c r="AZ416" i="220"/>
  <c r="AZ340" i="220"/>
  <c r="BB149" i="220"/>
  <c r="AZ190" i="220"/>
  <c r="AZ464" i="220"/>
  <c r="BB307" i="220"/>
  <c r="AZ40" i="220"/>
  <c r="BB515" i="220"/>
  <c r="AZ256" i="220"/>
  <c r="AZ86" i="220"/>
  <c r="BB159" i="219"/>
  <c r="AZ191" i="219"/>
  <c r="BB382" i="219"/>
  <c r="BB297" i="219"/>
  <c r="BB302" i="219"/>
  <c r="AZ163" i="219"/>
  <c r="AZ246" i="219"/>
  <c r="AZ220" i="219"/>
  <c r="BD220" i="219" s="1"/>
  <c r="BB268" i="219"/>
  <c r="BB40" i="219"/>
  <c r="BB61" i="219"/>
  <c r="BB13" i="219"/>
  <c r="AZ259" i="219"/>
  <c r="BB18" i="219"/>
  <c r="BB134" i="219"/>
  <c r="AZ340" i="219"/>
  <c r="BB373" i="219"/>
  <c r="BB231" i="219"/>
  <c r="AZ415" i="219"/>
  <c r="AZ298" i="219"/>
  <c r="AZ209" i="219"/>
  <c r="BB514" i="219"/>
  <c r="AZ90" i="219"/>
  <c r="AZ234" i="219"/>
  <c r="AZ358" i="219"/>
  <c r="AZ380" i="219"/>
  <c r="AZ25" i="219"/>
  <c r="BB513" i="219"/>
  <c r="AZ494" i="219"/>
  <c r="AZ481" i="219"/>
  <c r="BB35" i="219"/>
  <c r="AZ299" i="219"/>
  <c r="BB376" i="219"/>
  <c r="AZ295" i="219"/>
  <c r="AZ464" i="219"/>
  <c r="AZ132" i="219"/>
  <c r="AZ117" i="219"/>
  <c r="BB73" i="219"/>
  <c r="BB498" i="219"/>
  <c r="BB417" i="219"/>
  <c r="AZ433" i="219"/>
  <c r="AZ366" i="219"/>
  <c r="BB355" i="219"/>
  <c r="BB481" i="219"/>
  <c r="BB492" i="219"/>
  <c r="AZ372" i="219"/>
  <c r="AZ427" i="219"/>
  <c r="BB455" i="219"/>
  <c r="BB27" i="218"/>
  <c r="BB275" i="218"/>
  <c r="AZ69" i="218"/>
  <c r="BB414" i="218"/>
  <c r="BB234" i="218"/>
  <c r="BB149" i="218"/>
  <c r="AZ209" i="218"/>
  <c r="BB72" i="218"/>
  <c r="AZ247" i="218"/>
  <c r="AZ344" i="218"/>
  <c r="AZ126" i="218"/>
  <c r="BB499" i="218"/>
  <c r="AZ275" i="218"/>
  <c r="AZ393" i="218"/>
  <c r="BB447" i="218"/>
  <c r="AZ449" i="218"/>
  <c r="BB320" i="218"/>
  <c r="BB518" i="218"/>
  <c r="BB520" i="218"/>
  <c r="AZ195" i="218"/>
  <c r="AZ78" i="218"/>
  <c r="AZ231" i="218"/>
  <c r="AZ406" i="218"/>
  <c r="AZ99" i="218"/>
  <c r="AZ411" i="218"/>
  <c r="AZ304" i="218"/>
  <c r="AZ305" i="218"/>
  <c r="BB175" i="218"/>
  <c r="AZ384" i="218"/>
  <c r="AZ93" i="218"/>
  <c r="AZ386" i="218"/>
  <c r="AZ23" i="218"/>
  <c r="BB207" i="218"/>
  <c r="AZ430" i="218"/>
  <c r="BB298" i="218"/>
  <c r="BB450" i="218"/>
  <c r="AZ422" i="218"/>
  <c r="AZ63" i="218"/>
  <c r="BB349" i="218"/>
  <c r="AZ460" i="218"/>
  <c r="BB352" i="218"/>
  <c r="BB271" i="218"/>
  <c r="BB365" i="218"/>
  <c r="BB61" i="218"/>
  <c r="AZ140" i="218"/>
  <c r="AZ367" i="218"/>
  <c r="AZ102" i="218"/>
  <c r="BB363" i="218"/>
  <c r="BB18" i="217"/>
  <c r="AZ475" i="217"/>
  <c r="BB165" i="217"/>
  <c r="BB476" i="217"/>
  <c r="BB74" i="217"/>
  <c r="AZ328" i="217"/>
  <c r="AZ101" i="217"/>
  <c r="BB350" i="217"/>
  <c r="BB252" i="217"/>
  <c r="BB211" i="217"/>
  <c r="AZ431" i="217"/>
  <c r="BB458" i="217"/>
  <c r="BB84" i="217"/>
  <c r="BB477" i="217"/>
  <c r="AZ495" i="217"/>
  <c r="BB353" i="217"/>
  <c r="AZ469" i="217"/>
  <c r="BB383" i="217"/>
  <c r="BB192" i="217"/>
  <c r="BB139" i="217"/>
  <c r="BB248" i="217"/>
  <c r="BB333" i="217"/>
  <c r="AZ516" i="217"/>
  <c r="AZ362" i="217"/>
  <c r="AZ440" i="217"/>
  <c r="BB108" i="217"/>
  <c r="BB509" i="217"/>
  <c r="BB465" i="217"/>
  <c r="BB366" i="217"/>
  <c r="BB52" i="217"/>
  <c r="AZ326" i="217"/>
  <c r="AZ379" i="217"/>
  <c r="AZ452" i="217"/>
  <c r="BB205" i="217"/>
  <c r="BB204" i="217"/>
  <c r="BB449" i="217"/>
  <c r="BB137" i="217"/>
  <c r="BB332" i="217"/>
  <c r="BB344" i="217"/>
  <c r="AZ462" i="217"/>
  <c r="BB492" i="217"/>
  <c r="BB34" i="217"/>
  <c r="AZ432" i="217"/>
  <c r="AZ264" i="217"/>
  <c r="AZ341" i="217"/>
  <c r="BB86" i="217"/>
  <c r="AZ413" i="217"/>
  <c r="AZ213" i="217"/>
  <c r="BB451" i="216"/>
  <c r="AZ33" i="216"/>
  <c r="BD33" i="216" s="1"/>
  <c r="BB387" i="216"/>
  <c r="AZ34" i="216"/>
  <c r="BD34" i="216" s="1"/>
  <c r="AZ206" i="216"/>
  <c r="AZ382" i="216"/>
  <c r="BB154" i="216"/>
  <c r="AZ366" i="216"/>
  <c r="BB138" i="216"/>
  <c r="BB416" i="216"/>
  <c r="AZ52" i="216"/>
  <c r="BB216" i="216"/>
  <c r="BB32" i="216"/>
  <c r="BB47" i="216"/>
  <c r="BB277" i="216"/>
  <c r="BB13" i="216"/>
  <c r="BB184" i="216"/>
  <c r="BB111" i="216"/>
  <c r="BB380" i="216"/>
  <c r="BB15" i="216"/>
  <c r="AZ71" i="216"/>
  <c r="BB200" i="216"/>
  <c r="AZ172" i="216"/>
  <c r="AZ134" i="216"/>
  <c r="BB193" i="216"/>
  <c r="BB310" i="216"/>
  <c r="BB122" i="216"/>
  <c r="AZ320" i="216"/>
  <c r="AZ146" i="216"/>
  <c r="AZ461" i="216"/>
  <c r="AZ502" i="216"/>
  <c r="BB340" i="216"/>
  <c r="BB511" i="216"/>
  <c r="BB12" i="216"/>
  <c r="BB214" i="216"/>
  <c r="BB19" i="216"/>
  <c r="AZ195" i="216"/>
  <c r="AZ429" i="216"/>
  <c r="AZ360" i="216"/>
  <c r="BB323" i="216"/>
  <c r="AZ475" i="216"/>
  <c r="BB116" i="216"/>
  <c r="AZ268" i="216"/>
  <c r="BD268" i="216" s="1"/>
  <c r="AZ70" i="216"/>
  <c r="BB286" i="216"/>
  <c r="BB240" i="216"/>
  <c r="AZ479" i="216"/>
  <c r="BB404" i="216"/>
  <c r="BB335" i="224"/>
  <c r="BB315" i="224"/>
  <c r="AZ389" i="224"/>
  <c r="BB211" i="224"/>
  <c r="AZ360" i="224"/>
  <c r="BB20" i="224"/>
  <c r="BB221" i="224"/>
  <c r="BB259" i="224"/>
  <c r="AZ460" i="224"/>
  <c r="BB160" i="224"/>
  <c r="AZ237" i="224"/>
  <c r="AZ143" i="224"/>
  <c r="BD143" i="224" s="1"/>
  <c r="BB148" i="223"/>
  <c r="BB397" i="223"/>
  <c r="BB161" i="223"/>
  <c r="BB379" i="223"/>
  <c r="BB305" i="223"/>
  <c r="BB404" i="223"/>
  <c r="BB87" i="223"/>
  <c r="BB462" i="223"/>
  <c r="BB515" i="223"/>
  <c r="BB319" i="223"/>
  <c r="AZ497" i="223"/>
  <c r="BB337" i="223"/>
  <c r="AZ83" i="223"/>
  <c r="BD83" i="223" s="1"/>
  <c r="BB120" i="223"/>
  <c r="AZ338" i="223"/>
  <c r="AZ46" i="222"/>
  <c r="BB144" i="222"/>
  <c r="BB188" i="222"/>
  <c r="BB76" i="222"/>
  <c r="BB319" i="222"/>
  <c r="AZ306" i="222"/>
  <c r="BB171" i="222"/>
  <c r="BB141" i="222"/>
  <c r="BB437" i="222"/>
  <c r="BB51" i="222"/>
  <c r="AZ489" i="222"/>
  <c r="BB46" i="222"/>
  <c r="BB32" i="222"/>
  <c r="AZ457" i="222"/>
  <c r="AZ104" i="222"/>
  <c r="AZ229" i="222"/>
  <c r="BB229" i="222"/>
  <c r="AZ71" i="222"/>
  <c r="AZ30" i="222"/>
  <c r="BB378" i="222"/>
  <c r="AZ362" i="222"/>
  <c r="BB270" i="222"/>
  <c r="BB479" i="222"/>
  <c r="BB342" i="222"/>
  <c r="BB393" i="221"/>
  <c r="AZ444" i="221"/>
  <c r="BB352" i="221"/>
  <c r="BB202" i="221"/>
  <c r="AZ223" i="221"/>
  <c r="AZ493" i="221"/>
  <c r="BD493" i="221" s="1"/>
  <c r="AZ51" i="221"/>
  <c r="BD51" i="221" s="1"/>
  <c r="BB100" i="221"/>
  <c r="AZ415" i="221"/>
  <c r="AZ86" i="221"/>
  <c r="BD86" i="221" s="1"/>
  <c r="AZ43" i="221"/>
  <c r="BD43" i="221" s="1"/>
  <c r="AZ36" i="221"/>
  <c r="AZ105" i="221"/>
  <c r="BB346" i="221"/>
  <c r="AZ503" i="221"/>
  <c r="BB375" i="221"/>
  <c r="BB138" i="221"/>
  <c r="AZ335" i="221"/>
  <c r="BD335" i="221" s="1"/>
  <c r="BB203" i="221"/>
  <c r="BB235" i="221"/>
  <c r="BB328" i="221"/>
  <c r="BB193" i="221"/>
  <c r="AZ85" i="221"/>
  <c r="BD85" i="221" s="1"/>
  <c r="AZ183" i="221"/>
  <c r="AZ75" i="220"/>
  <c r="BD75" i="220" s="1"/>
  <c r="BB312" i="220"/>
  <c r="BB363" i="220"/>
  <c r="AZ468" i="220"/>
  <c r="AZ71" i="220"/>
  <c r="BB23" i="220"/>
  <c r="AZ156" i="220"/>
  <c r="AZ421" i="220"/>
  <c r="BB190" i="220"/>
  <c r="BB228" i="220"/>
  <c r="BB65" i="220"/>
  <c r="AZ458" i="220"/>
  <c r="BD458" i="220" s="1"/>
  <c r="AZ63" i="220"/>
  <c r="BB222" i="220"/>
  <c r="BB133" i="220"/>
  <c r="BB262" i="220"/>
  <c r="BB310" i="220"/>
  <c r="BB102" i="220"/>
  <c r="AZ151" i="220"/>
  <c r="AZ193" i="220"/>
  <c r="AZ318" i="220"/>
  <c r="AZ183" i="220"/>
  <c r="BB392" i="220"/>
  <c r="BB320" i="220"/>
  <c r="BB184" i="220"/>
  <c r="BB465" i="220"/>
  <c r="BB483" i="220"/>
  <c r="AZ387" i="220"/>
  <c r="AZ203" i="220"/>
  <c r="AZ414" i="220"/>
  <c r="BD414" i="220" s="1"/>
  <c r="BB325" i="220"/>
  <c r="AZ110" i="220"/>
  <c r="AZ469" i="220"/>
  <c r="BB486" i="220"/>
  <c r="AZ155" i="220"/>
  <c r="AZ54" i="220"/>
  <c r="AZ299" i="220"/>
  <c r="AZ38" i="220"/>
  <c r="BB457" i="219"/>
  <c r="BB442" i="219"/>
  <c r="AZ129" i="219"/>
  <c r="BB508" i="219"/>
  <c r="BB65" i="219"/>
  <c r="AZ307" i="219"/>
  <c r="BD307" i="219" s="1"/>
  <c r="AZ430" i="219"/>
  <c r="AZ417" i="219"/>
  <c r="BB294" i="219"/>
  <c r="AZ274" i="219"/>
  <c r="AZ13" i="219"/>
  <c r="AZ185" i="219"/>
  <c r="BB316" i="219"/>
  <c r="BB244" i="219"/>
  <c r="BB318" i="219"/>
  <c r="AZ375" i="219"/>
  <c r="AZ35" i="219"/>
  <c r="BB342" i="219"/>
  <c r="AZ507" i="219"/>
  <c r="AZ506" i="219"/>
  <c r="AZ401" i="219"/>
  <c r="BB123" i="219"/>
  <c r="AZ158" i="219"/>
  <c r="AZ426" i="219"/>
  <c r="AZ498" i="219"/>
  <c r="AZ501" i="219"/>
  <c r="AZ208" i="219"/>
  <c r="AZ105" i="219"/>
  <c r="AZ461" i="219"/>
  <c r="BB252" i="219"/>
  <c r="AZ407" i="219"/>
  <c r="AZ421" i="219"/>
  <c r="BB209" i="219"/>
  <c r="BB496" i="219"/>
  <c r="AZ435" i="219"/>
  <c r="AZ294" i="219"/>
  <c r="AZ231" i="219"/>
  <c r="BB381" i="219"/>
  <c r="AZ91" i="219"/>
  <c r="BB20" i="219"/>
  <c r="BB175" i="219"/>
  <c r="AZ509" i="219"/>
  <c r="BB463" i="219"/>
  <c r="AZ310" i="219"/>
  <c r="AZ178" i="219"/>
  <c r="AZ493" i="219"/>
  <c r="BB465" i="219"/>
  <c r="AZ255" i="219"/>
  <c r="AZ60" i="218"/>
  <c r="BB464" i="218"/>
  <c r="BB161" i="218"/>
  <c r="BB129" i="218"/>
  <c r="BB433" i="218"/>
  <c r="BB405" i="218"/>
  <c r="AZ383" i="218"/>
  <c r="AZ188" i="218"/>
  <c r="BB437" i="218"/>
  <c r="BB64" i="218"/>
  <c r="AZ242" i="218"/>
  <c r="BB85" i="218"/>
  <c r="AZ354" i="218"/>
  <c r="AZ409" i="218"/>
  <c r="BB498" i="218"/>
  <c r="AZ431" i="218"/>
  <c r="BB398" i="218"/>
  <c r="BB354" i="218"/>
  <c r="AZ301" i="218"/>
  <c r="AZ372" i="218"/>
  <c r="AZ157" i="218"/>
  <c r="BD157" i="218" s="1"/>
  <c r="AZ466" i="218"/>
  <c r="AZ424" i="218"/>
  <c r="AZ128" i="218"/>
  <c r="AZ511" i="218"/>
  <c r="AZ346" i="218"/>
  <c r="AZ381" i="218"/>
  <c r="BB392" i="218"/>
  <c r="AZ468" i="218"/>
  <c r="AZ176" i="218"/>
  <c r="AZ222" i="218"/>
  <c r="AZ70" i="218"/>
  <c r="BB288" i="218"/>
  <c r="AZ412" i="218"/>
  <c r="BB277" i="218"/>
  <c r="AZ171" i="218"/>
  <c r="AZ519" i="218"/>
  <c r="AZ207" i="218"/>
  <c r="AZ267" i="218"/>
  <c r="AZ438" i="218"/>
  <c r="BB191" i="218"/>
  <c r="BB322" i="218"/>
  <c r="AZ161" i="218"/>
  <c r="BB200" i="218"/>
  <c r="AZ502" i="218"/>
  <c r="BB165" i="218"/>
  <c r="BB213" i="218"/>
  <c r="BB183" i="218"/>
  <c r="BB21" i="217"/>
  <c r="AZ465" i="217"/>
  <c r="BB413" i="217"/>
  <c r="AZ242" i="217"/>
  <c r="AZ295" i="217"/>
  <c r="AZ421" i="217"/>
  <c r="BB197" i="217"/>
  <c r="BB479" i="217"/>
  <c r="BB380" i="217"/>
  <c r="BB396" i="217"/>
  <c r="BB99" i="217"/>
  <c r="BB105" i="217"/>
  <c r="BB326" i="217"/>
  <c r="AZ35" i="217"/>
  <c r="BB87" i="217"/>
  <c r="BB442" i="217"/>
  <c r="BB169" i="217"/>
  <c r="AZ400" i="217"/>
  <c r="BB460" i="217"/>
  <c r="BB331" i="217"/>
  <c r="BB426" i="217"/>
  <c r="BB475" i="217"/>
  <c r="AZ36" i="217"/>
  <c r="BB256" i="217"/>
  <c r="BB264" i="217"/>
  <c r="AZ56" i="217"/>
  <c r="AZ257" i="217"/>
  <c r="BB123" i="217"/>
  <c r="AZ151" i="217"/>
  <c r="BB179" i="217"/>
  <c r="AZ423" i="217"/>
  <c r="BB129" i="217"/>
  <c r="AZ100" i="217"/>
  <c r="BB157" i="217"/>
  <c r="BB277" i="217"/>
  <c r="AZ241" i="217"/>
  <c r="BB148" i="217"/>
  <c r="AZ27" i="217"/>
  <c r="BB473" i="217"/>
  <c r="BB263" i="217"/>
  <c r="AZ199" i="217"/>
  <c r="BB486" i="217"/>
  <c r="BB255" i="217"/>
  <c r="AZ458" i="217"/>
  <c r="BB382" i="217"/>
  <c r="AZ121" i="217"/>
  <c r="AZ171" i="217"/>
  <c r="BB330" i="217"/>
  <c r="AZ243" i="216"/>
  <c r="AZ150" i="216"/>
  <c r="BB39" i="216"/>
  <c r="AZ47" i="216"/>
  <c r="AZ263" i="216"/>
  <c r="AZ510" i="216"/>
  <c r="BB261" i="216"/>
  <c r="AZ444" i="216"/>
  <c r="BB256" i="216"/>
  <c r="AZ90" i="216"/>
  <c r="AZ290" i="216"/>
  <c r="BB326" i="216"/>
  <c r="BB144" i="216"/>
  <c r="AZ128" i="216"/>
  <c r="BB421" i="216"/>
  <c r="AZ346" i="216"/>
  <c r="AZ296" i="216"/>
  <c r="BB294" i="216"/>
  <c r="AZ58" i="216"/>
  <c r="AZ149" i="216"/>
  <c r="BB223" i="216"/>
  <c r="AZ135" i="216"/>
  <c r="AZ229" i="216"/>
  <c r="AZ323" i="216"/>
  <c r="AZ235" i="216"/>
  <c r="AZ192" i="216"/>
  <c r="BB417" i="216"/>
  <c r="BB69" i="216"/>
  <c r="AZ338" i="216"/>
  <c r="AZ370" i="216"/>
  <c r="BB337" i="216"/>
  <c r="BB17" i="216"/>
  <c r="AZ53" i="216"/>
  <c r="AZ92" i="216"/>
  <c r="BB376" i="216"/>
  <c r="AZ471" i="216"/>
  <c r="BB238" i="216"/>
  <c r="BB363" i="216"/>
  <c r="BB74" i="216"/>
  <c r="BB67" i="216"/>
  <c r="BB137" i="216"/>
  <c r="BB124" i="216"/>
  <c r="AZ336" i="216"/>
  <c r="AZ240" i="216"/>
  <c r="BB483" i="216"/>
  <c r="BB492" i="216"/>
  <c r="BB341" i="216"/>
  <c r="AZ468" i="216"/>
  <c r="BB277" i="215"/>
  <c r="AZ427" i="215"/>
  <c r="AZ67" i="215"/>
  <c r="BB503" i="215"/>
  <c r="BB118" i="215"/>
  <c r="AZ251" i="215"/>
  <c r="AZ24" i="215"/>
  <c r="BB435" i="215"/>
  <c r="BB399" i="215"/>
  <c r="AZ481" i="215"/>
  <c r="AZ172" i="215"/>
  <c r="AZ89" i="215"/>
  <c r="AZ107" i="215"/>
  <c r="BB25" i="215"/>
  <c r="AZ369" i="215"/>
  <c r="BB409" i="215"/>
  <c r="AZ413" i="215"/>
  <c r="AZ95" i="215"/>
  <c r="BD95" i="215" s="1"/>
  <c r="AZ115" i="215"/>
  <c r="BB122" i="215"/>
  <c r="BB397" i="215"/>
  <c r="BB72" i="215"/>
  <c r="BB339" i="215"/>
  <c r="AZ398" i="215"/>
  <c r="AZ26" i="215"/>
  <c r="BB414" i="215"/>
  <c r="BB307" i="215"/>
  <c r="BB514" i="215"/>
  <c r="AZ391" i="215"/>
  <c r="BB49" i="215"/>
  <c r="BB460" i="215"/>
  <c r="BB448" i="215"/>
  <c r="AZ47" i="215"/>
  <c r="BB150" i="215"/>
  <c r="BB506" i="215"/>
  <c r="AZ221" i="215"/>
  <c r="AZ110" i="224"/>
  <c r="BB514" i="224"/>
  <c r="AZ463" i="224"/>
  <c r="BB413" i="224"/>
  <c r="BB239" i="224"/>
  <c r="BB33" i="224"/>
  <c r="BB353" i="224"/>
  <c r="BB512" i="224"/>
  <c r="AZ416" i="224"/>
  <c r="BB105" i="224"/>
  <c r="AZ469" i="224"/>
  <c r="AZ343" i="224"/>
  <c r="BB208" i="223"/>
  <c r="BB292" i="223"/>
  <c r="BB280" i="223"/>
  <c r="BB197" i="223"/>
  <c r="BB432" i="223"/>
  <c r="BB510" i="223"/>
  <c r="BB244" i="223"/>
  <c r="BB105" i="223"/>
  <c r="BB84" i="223"/>
  <c r="BB422" i="223"/>
  <c r="AZ16" i="223"/>
  <c r="BB459" i="223"/>
  <c r="BB420" i="223"/>
  <c r="BB405" i="223"/>
  <c r="BB14" i="223"/>
  <c r="AZ26" i="222"/>
  <c r="BB373" i="222"/>
  <c r="BB42" i="222"/>
  <c r="AZ101" i="222"/>
  <c r="BB414" i="222"/>
  <c r="AZ360" i="222"/>
  <c r="BD360" i="222" s="1"/>
  <c r="BB119" i="222"/>
  <c r="BB299" i="222"/>
  <c r="BB139" i="222"/>
  <c r="AZ109" i="222"/>
  <c r="BB180" i="222"/>
  <c r="BB471" i="222"/>
  <c r="AZ133" i="222"/>
  <c r="BB162" i="222"/>
  <c r="AZ239" i="222"/>
  <c r="BD239" i="222" s="1"/>
  <c r="AZ367" i="222"/>
  <c r="AZ471" i="222"/>
  <c r="AZ248" i="222"/>
  <c r="AZ83" i="222"/>
  <c r="BB430" i="222"/>
  <c r="AZ418" i="222"/>
  <c r="BD418" i="222" s="1"/>
  <c r="BB445" i="222"/>
  <c r="BB117" i="222"/>
  <c r="AZ280" i="222"/>
  <c r="AZ83" i="221"/>
  <c r="BB95" i="221"/>
  <c r="AZ220" i="221"/>
  <c r="AZ359" i="221"/>
  <c r="AZ315" i="221"/>
  <c r="BB312" i="221"/>
  <c r="AZ260" i="221"/>
  <c r="BB363" i="221"/>
  <c r="AZ515" i="221"/>
  <c r="AZ292" i="221"/>
  <c r="BB116" i="221"/>
  <c r="AZ404" i="221"/>
  <c r="AZ76" i="221"/>
  <c r="BB501" i="221"/>
  <c r="BB214" i="221"/>
  <c r="BB426" i="221"/>
  <c r="AZ214" i="221"/>
  <c r="AZ327" i="221"/>
  <c r="BB239" i="221"/>
  <c r="BB502" i="221"/>
  <c r="BB433" i="221"/>
  <c r="AZ284" i="221"/>
  <c r="BD284" i="221" s="1"/>
  <c r="BB121" i="221"/>
  <c r="AZ50" i="221"/>
  <c r="BD50" i="221" s="1"/>
  <c r="BB175" i="220"/>
  <c r="BB517" i="220"/>
  <c r="AZ236" i="220"/>
  <c r="AZ472" i="220"/>
  <c r="AZ99" i="220"/>
  <c r="AZ69" i="220"/>
  <c r="AZ116" i="220"/>
  <c r="BB229" i="220"/>
  <c r="BB390" i="220"/>
  <c r="AZ369" i="220"/>
  <c r="AZ227" i="220"/>
  <c r="AZ157" i="220"/>
  <c r="AZ118" i="220"/>
  <c r="BB182" i="220"/>
  <c r="BB51" i="220"/>
  <c r="BB498" i="220"/>
  <c r="BB513" i="220"/>
  <c r="AZ137" i="220"/>
  <c r="AZ442" i="220"/>
  <c r="BD442" i="220" s="1"/>
  <c r="AZ389" i="220"/>
  <c r="BB276" i="220"/>
  <c r="AZ154" i="220"/>
  <c r="BB476" i="220"/>
  <c r="BB511" i="220"/>
  <c r="BB364" i="220"/>
  <c r="AZ41" i="220"/>
  <c r="AZ359" i="220"/>
  <c r="BB282" i="220"/>
  <c r="AZ97" i="220"/>
  <c r="BB380" i="220"/>
  <c r="BB493" i="220"/>
  <c r="AZ519" i="220"/>
  <c r="BB319" i="220"/>
  <c r="BB77" i="220"/>
  <c r="AZ342" i="220"/>
  <c r="AZ244" i="220"/>
  <c r="AZ406" i="220"/>
  <c r="AZ207" i="220"/>
  <c r="BD207" i="220" s="1"/>
  <c r="BB485" i="219"/>
  <c r="AZ70" i="219"/>
  <c r="AZ52" i="219"/>
  <c r="AZ308" i="219"/>
  <c r="BB275" i="219"/>
  <c r="BB118" i="219"/>
  <c r="AZ519" i="219"/>
  <c r="BB420" i="219"/>
  <c r="BB82" i="219"/>
  <c r="AZ387" i="219"/>
  <c r="AZ186" i="219"/>
  <c r="AZ204" i="219"/>
  <c r="AZ398" i="219"/>
  <c r="BB363" i="219"/>
  <c r="AZ66" i="219"/>
  <c r="AZ466" i="219"/>
  <c r="AZ330" i="219"/>
  <c r="BB143" i="219"/>
  <c r="AZ460" i="219"/>
  <c r="AZ167" i="219"/>
  <c r="AZ84" i="219"/>
  <c r="BD84" i="219" s="1"/>
  <c r="BB322" i="219"/>
  <c r="AZ328" i="219"/>
  <c r="AZ515" i="219"/>
  <c r="AZ465" i="219"/>
  <c r="BB121" i="219"/>
  <c r="AZ171" i="219"/>
  <c r="AZ173" i="219"/>
  <c r="AZ182" i="219"/>
  <c r="BB384" i="219"/>
  <c r="AZ496" i="219"/>
  <c r="BB280" i="219"/>
  <c r="BB379" i="219"/>
  <c r="BB69" i="219"/>
  <c r="BB160" i="219"/>
  <c r="AZ400" i="219"/>
  <c r="AZ316" i="219"/>
  <c r="AZ121" i="219"/>
  <c r="AZ150" i="219"/>
  <c r="AZ149" i="219"/>
  <c r="BB444" i="219"/>
  <c r="AZ472" i="219"/>
  <c r="BB408" i="219"/>
  <c r="BB445" i="219"/>
  <c r="BB519" i="219"/>
  <c r="AZ335" i="219"/>
  <c r="AZ322" i="219"/>
  <c r="BB515" i="219"/>
  <c r="BB471" i="218"/>
  <c r="BB58" i="218"/>
  <c r="BB413" i="218"/>
  <c r="BB247" i="218"/>
  <c r="AZ415" i="218"/>
  <c r="BB216" i="218"/>
  <c r="BB114" i="218"/>
  <c r="AZ224" i="218"/>
  <c r="BB139" i="218"/>
  <c r="BB202" i="218"/>
  <c r="AZ444" i="218"/>
  <c r="BB13" i="218"/>
  <c r="BB128" i="218"/>
  <c r="BB93" i="218"/>
  <c r="BB451" i="218"/>
  <c r="BB196" i="218"/>
  <c r="AZ244" i="218"/>
  <c r="AZ132" i="218"/>
  <c r="AZ32" i="218"/>
  <c r="AZ456" i="218"/>
  <c r="AZ289" i="218"/>
  <c r="BB73" i="218"/>
  <c r="BB101" i="218"/>
  <c r="AZ454" i="218"/>
  <c r="BB287" i="218"/>
  <c r="BB133" i="218"/>
  <c r="BB151" i="218"/>
  <c r="AZ229" i="218"/>
  <c r="AZ446" i="218"/>
  <c r="AZ308" i="218"/>
  <c r="AZ270" i="218"/>
  <c r="AZ149" i="218"/>
  <c r="BD149" i="218" s="1"/>
  <c r="BB455" i="218"/>
  <c r="BB77" i="218"/>
  <c r="AZ116" i="218"/>
  <c r="AZ292" i="218"/>
  <c r="BB222" i="218"/>
  <c r="AZ159" i="218"/>
  <c r="BD159" i="218" s="1"/>
  <c r="AZ101" i="218"/>
  <c r="BB123" i="218"/>
  <c r="BB299" i="218"/>
  <c r="BB53" i="218"/>
  <c r="AZ299" i="218"/>
  <c r="BB418" i="218"/>
  <c r="AZ21" i="218"/>
  <c r="AZ227" i="218"/>
  <c r="AZ18" i="218"/>
  <c r="AZ273" i="218"/>
  <c r="BB93" i="217"/>
  <c r="BB304" i="217"/>
  <c r="AZ70" i="217"/>
  <c r="AZ507" i="217"/>
  <c r="AZ235" i="217"/>
  <c r="BB14" i="217"/>
  <c r="BB327" i="217"/>
  <c r="BB90" i="217"/>
  <c r="BB116" i="217"/>
  <c r="AZ189" i="217"/>
  <c r="BB345" i="217"/>
  <c r="AZ178" i="217"/>
  <c r="AZ169" i="217"/>
  <c r="AZ321" i="217"/>
  <c r="BB296" i="217"/>
  <c r="BB48" i="217"/>
  <c r="BB349" i="217"/>
  <c r="AZ318" i="217"/>
  <c r="AZ308" i="217"/>
  <c r="BB502" i="217"/>
  <c r="AZ44" i="217"/>
  <c r="AZ99" i="217"/>
  <c r="BB180" i="217"/>
  <c r="BB133" i="217"/>
  <c r="BB342" i="217"/>
  <c r="BB126" i="217"/>
  <c r="AZ307" i="217"/>
  <c r="AZ411" i="217"/>
  <c r="AZ236" i="217"/>
  <c r="BB315" i="217"/>
  <c r="BB193" i="217"/>
  <c r="BB314" i="217"/>
  <c r="BB109" i="217"/>
  <c r="BB322" i="217"/>
  <c r="BB474" i="217"/>
  <c r="AZ357" i="217"/>
  <c r="BB262" i="217"/>
  <c r="AZ259" i="217"/>
  <c r="AZ125" i="217"/>
  <c r="BB447" i="217"/>
  <c r="AZ192" i="217"/>
  <c r="AZ329" i="217"/>
  <c r="AZ281" i="217"/>
  <c r="BB24" i="217"/>
  <c r="AZ220" i="217"/>
  <c r="BD220" i="217" s="1"/>
  <c r="BB53" i="217"/>
  <c r="BB231" i="217"/>
  <c r="AZ76" i="217"/>
  <c r="AZ182" i="216"/>
  <c r="AZ515" i="216"/>
  <c r="BD515" i="216" s="1"/>
  <c r="BB57" i="216"/>
  <c r="AZ246" i="216"/>
  <c r="AZ438" i="216"/>
  <c r="BB118" i="216"/>
  <c r="BB430" i="216"/>
  <c r="AZ482" i="216"/>
  <c r="BB498" i="216"/>
  <c r="BB448" i="216"/>
  <c r="AZ60" i="216"/>
  <c r="BB507" i="216"/>
  <c r="BB236" i="216"/>
  <c r="AZ18" i="216"/>
  <c r="AZ123" i="216"/>
  <c r="AZ387" i="216"/>
  <c r="AZ176" i="216"/>
  <c r="BB490" i="216"/>
  <c r="AZ211" i="216"/>
  <c r="AZ73" i="216"/>
  <c r="BB424" i="216"/>
  <c r="AZ500" i="216"/>
  <c r="AZ404" i="216"/>
  <c r="AZ407" i="216"/>
  <c r="BB117" i="216"/>
  <c r="AZ358" i="216"/>
  <c r="BB518" i="216"/>
  <c r="BB303" i="216"/>
  <c r="AZ422" i="216"/>
  <c r="AZ499" i="216"/>
  <c r="BB312" i="216"/>
  <c r="AZ27" i="216"/>
  <c r="BB313" i="216"/>
  <c r="AZ277" i="216"/>
  <c r="AZ489" i="216"/>
  <c r="AZ166" i="216"/>
  <c r="BB342" i="216"/>
  <c r="AZ386" i="216"/>
  <c r="BB392" i="216"/>
  <c r="AZ253" i="216"/>
  <c r="BB224" i="216"/>
  <c r="BB127" i="216"/>
  <c r="AZ450" i="216"/>
  <c r="BB150" i="216"/>
  <c r="AZ35" i="216"/>
  <c r="AZ213" i="216"/>
  <c r="AZ66" i="216"/>
  <c r="BB255" i="216"/>
  <c r="BB170" i="215"/>
  <c r="BB251" i="215"/>
  <c r="AZ231" i="215"/>
  <c r="BB211" i="215"/>
  <c r="BB138" i="215"/>
  <c r="AZ379" i="215"/>
  <c r="AZ14" i="215"/>
  <c r="BB106" i="215"/>
  <c r="BB191" i="215"/>
  <c r="AZ278" i="215"/>
  <c r="AZ456" i="215"/>
  <c r="AZ83" i="215"/>
  <c r="BB422" i="215"/>
  <c r="AZ430" i="215"/>
  <c r="AZ175" i="215"/>
  <c r="AZ31" i="215"/>
  <c r="AZ36" i="215"/>
  <c r="AZ195" i="215"/>
  <c r="AZ287" i="215"/>
  <c r="AZ71" i="215"/>
  <c r="AZ78" i="215"/>
  <c r="BB286" i="215"/>
  <c r="BB34" i="215"/>
  <c r="AZ357" i="215"/>
  <c r="AZ197" i="215"/>
  <c r="BD197" i="215" s="1"/>
  <c r="BB63" i="215"/>
  <c r="BB376" i="215"/>
  <c r="AZ81" i="215"/>
  <c r="BB268" i="215"/>
  <c r="BB383" i="215"/>
  <c r="AZ212" i="215"/>
  <c r="BB47" i="215"/>
  <c r="BB295" i="215"/>
  <c r="BB410" i="215"/>
  <c r="AZ117" i="215"/>
  <c r="AZ367" i="215"/>
  <c r="AZ173" i="224"/>
  <c r="BD173" i="224" s="1"/>
  <c r="AZ109" i="224"/>
  <c r="AZ26" i="224"/>
  <c r="AZ16" i="224"/>
  <c r="BB47" i="224"/>
  <c r="AZ193" i="224"/>
  <c r="AZ27" i="224"/>
  <c r="AZ148" i="224"/>
  <c r="BB182" i="224"/>
  <c r="AZ24" i="224"/>
  <c r="BB238" i="224"/>
  <c r="AZ519" i="224"/>
  <c r="BD519" i="224" s="1"/>
  <c r="BB344" i="223"/>
  <c r="BB194" i="223"/>
  <c r="BB306" i="223"/>
  <c r="BB431" i="223"/>
  <c r="BB460" i="223"/>
  <c r="BB73" i="223"/>
  <c r="BB502" i="223"/>
  <c r="BB304" i="223"/>
  <c r="BB281" i="223"/>
  <c r="BB93" i="223"/>
  <c r="AZ224" i="223"/>
  <c r="BB191" i="223"/>
  <c r="AZ78" i="223"/>
  <c r="BB279" i="223"/>
  <c r="BB520" i="223"/>
  <c r="AZ137" i="222"/>
  <c r="AZ301" i="222"/>
  <c r="BB182" i="222"/>
  <c r="AZ384" i="222"/>
  <c r="BB120" i="222"/>
  <c r="BB143" i="222"/>
  <c r="BB82" i="222"/>
  <c r="BB518" i="222"/>
  <c r="BB274" i="222"/>
  <c r="AZ391" i="222"/>
  <c r="BB237" i="222"/>
  <c r="AZ17" i="222"/>
  <c r="AZ496" i="222"/>
  <c r="BB357" i="222"/>
  <c r="AZ119" i="222"/>
  <c r="BB362" i="222"/>
  <c r="BB24" i="222"/>
  <c r="AZ191" i="222"/>
  <c r="AZ134" i="222"/>
  <c r="BB97" i="222"/>
  <c r="BB253" i="222"/>
  <c r="BB416" i="222"/>
  <c r="AZ57" i="222"/>
  <c r="BB295" i="222"/>
  <c r="BB507" i="221"/>
  <c r="BB313" i="221"/>
  <c r="AZ382" i="221"/>
  <c r="BD382" i="221" s="1"/>
  <c r="AZ129" i="221"/>
  <c r="AZ458" i="221"/>
  <c r="BD458" i="221" s="1"/>
  <c r="BB476" i="221"/>
  <c r="AZ278" i="221"/>
  <c r="BD278" i="221" s="1"/>
  <c r="BB455" i="221"/>
  <c r="BB208" i="221"/>
  <c r="AZ373" i="221"/>
  <c r="AZ202" i="221"/>
  <c r="AZ489" i="221"/>
  <c r="BB248" i="221"/>
  <c r="AZ471" i="221"/>
  <c r="BB446" i="221"/>
  <c r="BB27" i="221"/>
  <c r="AZ218" i="221"/>
  <c r="AZ449" i="221"/>
  <c r="BB217" i="221"/>
  <c r="AZ24" i="221"/>
  <c r="AZ140" i="221"/>
  <c r="AZ337" i="221"/>
  <c r="AZ222" i="221"/>
  <c r="BD222" i="221" s="1"/>
  <c r="BB366" i="221"/>
  <c r="BB327" i="220"/>
  <c r="AZ248" i="220"/>
  <c r="AZ225" i="220"/>
  <c r="AZ180" i="220"/>
  <c r="AZ381" i="220"/>
  <c r="AZ213" i="220"/>
  <c r="AZ358" i="220"/>
  <c r="BB324" i="220"/>
  <c r="BB494" i="220"/>
  <c r="BB253" i="220"/>
  <c r="BB219" i="220"/>
  <c r="BB179" i="220"/>
  <c r="AZ191" i="220"/>
  <c r="BB394" i="220"/>
  <c r="BB488" i="220"/>
  <c r="AZ60" i="220"/>
  <c r="AZ72" i="220"/>
  <c r="AZ210" i="220"/>
  <c r="BB68" i="220"/>
  <c r="BB20" i="220"/>
  <c r="BB439" i="220"/>
  <c r="AZ356" i="220"/>
  <c r="AZ35" i="220"/>
  <c r="BB13" i="220"/>
  <c r="AZ214" i="220"/>
  <c r="AZ269" i="220"/>
  <c r="AZ494" i="220"/>
  <c r="BB495" i="220"/>
  <c r="BB261" i="220"/>
  <c r="AZ489" i="220"/>
  <c r="AZ92" i="220"/>
  <c r="BB42" i="220"/>
  <c r="BB460" i="220"/>
  <c r="AZ273" i="220"/>
  <c r="AZ441" i="220"/>
  <c r="BB301" i="220"/>
  <c r="AZ423" i="220"/>
  <c r="AZ362" i="220"/>
  <c r="BB184" i="219"/>
  <c r="BB398" i="219"/>
  <c r="AZ194" i="219"/>
  <c r="AZ326" i="219"/>
  <c r="BB49" i="219"/>
  <c r="BB337" i="219"/>
  <c r="BB94" i="219"/>
  <c r="BB186" i="219"/>
  <c r="BB63" i="219"/>
  <c r="AZ512" i="219"/>
  <c r="AZ378" i="219"/>
  <c r="BB371" i="219"/>
  <c r="BB109" i="219"/>
  <c r="BB106" i="219"/>
  <c r="AZ291" i="219"/>
  <c r="BB165" i="219"/>
  <c r="BB494" i="219"/>
  <c r="BB238" i="219"/>
  <c r="BB161" i="219"/>
  <c r="BB144" i="219"/>
  <c r="BB110" i="219"/>
  <c r="BB37" i="219"/>
  <c r="AZ468" i="219"/>
  <c r="BB233" i="219"/>
  <c r="BB183" i="219"/>
  <c r="AZ516" i="219"/>
  <c r="AZ367" i="219"/>
  <c r="AZ343" i="219"/>
  <c r="BB185" i="219"/>
  <c r="AZ180" i="219"/>
  <c r="BB124" i="219"/>
  <c r="BB489" i="219"/>
  <c r="BB459" i="219"/>
  <c r="BB437" i="219"/>
  <c r="BB392" i="219"/>
  <c r="AZ503" i="219"/>
  <c r="BB315" i="219"/>
  <c r="AZ140" i="219"/>
  <c r="BB74" i="219"/>
  <c r="AZ76" i="219"/>
  <c r="BB95" i="219"/>
  <c r="AZ363" i="219"/>
  <c r="BB72" i="219"/>
  <c r="BB193" i="219"/>
  <c r="BB349" i="219"/>
  <c r="BB194" i="219"/>
  <c r="BB520" i="219"/>
  <c r="AZ73" i="219"/>
  <c r="BB80" i="218"/>
  <c r="AZ111" i="218"/>
  <c r="AZ332" i="218"/>
  <c r="AZ31" i="218"/>
  <c r="BB47" i="218"/>
  <c r="AZ173" i="218"/>
  <c r="BB214" i="218"/>
  <c r="AZ398" i="218"/>
  <c r="BB159" i="218"/>
  <c r="BB407" i="218"/>
  <c r="BB18" i="218"/>
  <c r="AZ257" i="218"/>
  <c r="BD257" i="218" s="1"/>
  <c r="BB323" i="218"/>
  <c r="BB358" i="218"/>
  <c r="AZ291" i="218"/>
  <c r="BB388" i="218"/>
  <c r="AZ54" i="218"/>
  <c r="AZ251" i="218"/>
  <c r="AZ95" i="218"/>
  <c r="AZ435" i="218"/>
  <c r="AZ331" i="218"/>
  <c r="BB332" i="218"/>
  <c r="BB201" i="218"/>
  <c r="BB103" i="218"/>
  <c r="BB342" i="218"/>
  <c r="BB258" i="218"/>
  <c r="BB279" i="218"/>
  <c r="AZ443" i="218"/>
  <c r="BB118" i="218"/>
  <c r="AZ350" i="218"/>
  <c r="AZ309" i="218"/>
  <c r="AZ282" i="218"/>
  <c r="BD282" i="218" s="1"/>
  <c r="AZ72" i="218"/>
  <c r="BB339" i="218"/>
  <c r="BB465" i="218"/>
  <c r="AZ495" i="218"/>
  <c r="BB395" i="218"/>
  <c r="AZ486" i="218"/>
  <c r="AZ53" i="218"/>
  <c r="BB316" i="218"/>
  <c r="BB36" i="218"/>
  <c r="BB307" i="218"/>
  <c r="AZ363" i="218"/>
  <c r="BB240" i="218"/>
  <c r="AZ250" i="218"/>
  <c r="BB177" i="218"/>
  <c r="AZ517" i="218"/>
  <c r="BB252" i="218"/>
  <c r="BB136" i="217"/>
  <c r="BB420" i="217"/>
  <c r="AZ68" i="217"/>
  <c r="AZ118" i="217"/>
  <c r="AZ311" i="217"/>
  <c r="BD311" i="217" s="1"/>
  <c r="AZ78" i="217"/>
  <c r="BB518" i="217"/>
  <c r="AZ127" i="217"/>
  <c r="BB35" i="217"/>
  <c r="AZ322" i="217"/>
  <c r="BB478" i="217"/>
  <c r="AZ320" i="217"/>
  <c r="AZ304" i="217"/>
  <c r="AZ325" i="217"/>
  <c r="AZ114" i="217"/>
  <c r="AZ388" i="217"/>
  <c r="AZ23" i="217"/>
  <c r="BB214" i="217"/>
  <c r="BB488" i="217"/>
  <c r="BB25" i="217"/>
  <c r="AZ217" i="217"/>
  <c r="AZ180" i="217"/>
  <c r="BD180" i="217" s="1"/>
  <c r="BB336" i="217"/>
  <c r="BB305" i="217"/>
  <c r="AZ31" i="217"/>
  <c r="BB257" i="217"/>
  <c r="BB150" i="217"/>
  <c r="AZ429" i="217"/>
  <c r="AZ493" i="217"/>
  <c r="AZ129" i="217"/>
  <c r="BD129" i="217" s="1"/>
  <c r="BB285" i="217"/>
  <c r="AZ345" i="217"/>
  <c r="BB454" i="217"/>
  <c r="BB511" i="217"/>
  <c r="AZ212" i="217"/>
  <c r="BB494" i="217"/>
  <c r="BB482" i="217"/>
  <c r="AZ331" i="217"/>
  <c r="BD331" i="217" s="1"/>
  <c r="AZ174" i="217"/>
  <c r="BB54" i="217"/>
  <c r="AZ159" i="217"/>
  <c r="BB364" i="217"/>
  <c r="AZ370" i="217"/>
  <c r="BB166" i="217"/>
  <c r="BB378" i="217"/>
  <c r="AZ143" i="217"/>
  <c r="AZ48" i="217"/>
  <c r="BD48" i="217" s="1"/>
  <c r="BB233" i="217"/>
  <c r="AZ210" i="216"/>
  <c r="BB231" i="216"/>
  <c r="AZ473" i="216"/>
  <c r="AZ314" i="216"/>
  <c r="AZ490" i="216"/>
  <c r="BB362" i="216"/>
  <c r="AZ110" i="216"/>
  <c r="BB165" i="216"/>
  <c r="BB68" i="216"/>
  <c r="AZ376" i="216"/>
  <c r="AZ212" i="216"/>
  <c r="BB242" i="216"/>
  <c r="BB83" i="216"/>
  <c r="BB398" i="216"/>
  <c r="AZ519" i="216"/>
  <c r="AZ355" i="216"/>
  <c r="BB250" i="216"/>
  <c r="BB403" i="216"/>
  <c r="AZ399" i="216"/>
  <c r="AZ260" i="216"/>
  <c r="BB493" i="216"/>
  <c r="BB161" i="216"/>
  <c r="AZ449" i="216"/>
  <c r="BB29" i="216"/>
  <c r="BB306" i="216"/>
  <c r="AZ374" i="216"/>
  <c r="AZ118" i="216"/>
  <c r="BB428" i="216"/>
  <c r="BB18" i="216"/>
  <c r="BB466" i="216"/>
  <c r="BB139" i="216"/>
  <c r="AZ228" i="216"/>
  <c r="AZ222" i="216"/>
  <c r="AZ279" i="216"/>
  <c r="AZ68" i="216"/>
  <c r="AZ425" i="216"/>
  <c r="AZ30" i="216"/>
  <c r="AZ209" i="216"/>
  <c r="BB401" i="216"/>
  <c r="AZ350" i="216"/>
  <c r="BB485" i="216"/>
  <c r="BB325" i="216"/>
  <c r="BB123" i="216"/>
  <c r="BB247" i="216"/>
  <c r="BB476" i="216"/>
  <c r="AZ44" i="216"/>
  <c r="AZ467" i="216"/>
  <c r="AZ415" i="216"/>
  <c r="BB220" i="215"/>
  <c r="BB384" i="215"/>
  <c r="AZ303" i="215"/>
  <c r="BB320" i="215"/>
  <c r="BB359" i="215"/>
  <c r="BB314" i="215"/>
  <c r="AZ185" i="215"/>
  <c r="AZ304" i="215"/>
  <c r="BB195" i="215"/>
  <c r="BB228" i="215"/>
  <c r="AZ438" i="215"/>
  <c r="AZ183" i="215"/>
  <c r="BB185" i="215"/>
  <c r="AZ416" i="215"/>
  <c r="BB186" i="215"/>
  <c r="AZ189" i="215"/>
  <c r="BB273" i="215"/>
  <c r="AZ490" i="215"/>
  <c r="AZ395" i="215"/>
  <c r="BB100" i="215"/>
  <c r="AZ179" i="215"/>
  <c r="AZ454" i="215"/>
  <c r="AZ188" i="215"/>
  <c r="AZ148" i="215"/>
  <c r="AZ343" i="215"/>
  <c r="BB31" i="215"/>
  <c r="AZ58" i="215"/>
  <c r="AZ68" i="215"/>
  <c r="BB428" i="215"/>
  <c r="BB132" i="215"/>
  <c r="AZ362" i="215"/>
  <c r="AZ23" i="215"/>
  <c r="BB469" i="215"/>
  <c r="BB485" i="215"/>
  <c r="AZ166" i="215"/>
  <c r="AZ517" i="215"/>
  <c r="AZ458" i="224"/>
  <c r="BB106" i="224"/>
  <c r="BB337" i="224"/>
  <c r="AZ274" i="224"/>
  <c r="AZ30" i="224"/>
  <c r="AZ313" i="224"/>
  <c r="AZ76" i="224"/>
  <c r="AZ186" i="224"/>
  <c r="BB446" i="224"/>
  <c r="BB223" i="224"/>
  <c r="BB72" i="224"/>
  <c r="BB344" i="224"/>
  <c r="AZ343" i="223"/>
  <c r="BB446" i="223"/>
  <c r="BB69" i="223"/>
  <c r="BB112" i="223"/>
  <c r="BB256" i="223"/>
  <c r="BB322" i="223"/>
  <c r="BB248" i="223"/>
  <c r="BB482" i="223"/>
  <c r="BB48" i="223"/>
  <c r="BB343" i="223"/>
  <c r="BB409" i="223"/>
  <c r="BB348" i="223"/>
  <c r="AZ417" i="223"/>
  <c r="AZ202" i="223"/>
  <c r="BD202" i="223" s="1"/>
  <c r="BB387" i="223"/>
  <c r="AZ72" i="222"/>
  <c r="AZ20" i="222"/>
  <c r="BB115" i="222"/>
  <c r="BB203" i="222"/>
  <c r="BB14" i="222"/>
  <c r="BB435" i="222"/>
  <c r="BB355" i="222"/>
  <c r="AZ263" i="222"/>
  <c r="BD263" i="222" s="1"/>
  <c r="BB231" i="222"/>
  <c r="BB145" i="222"/>
  <c r="BB422" i="222"/>
  <c r="AZ85" i="222"/>
  <c r="BB211" i="222"/>
  <c r="AZ174" i="222"/>
  <c r="AZ294" i="222"/>
  <c r="BB332" i="222"/>
  <c r="AZ335" i="222"/>
  <c r="AZ284" i="222"/>
  <c r="AZ278" i="222"/>
  <c r="BB25" i="222"/>
  <c r="BB353" i="222"/>
  <c r="BB38" i="222"/>
  <c r="AZ171" i="222"/>
  <c r="BB379" i="222"/>
  <c r="AZ99" i="221"/>
  <c r="BB412" i="221"/>
  <c r="AZ127" i="221"/>
  <c r="BB259" i="221"/>
  <c r="BB362" i="221"/>
  <c r="AZ210" i="221"/>
  <c r="BD210" i="221" s="1"/>
  <c r="AZ474" i="221"/>
  <c r="AZ42" i="221"/>
  <c r="BB389" i="221"/>
  <c r="AZ48" i="221"/>
  <c r="AZ211" i="221"/>
  <c r="BB308" i="221"/>
  <c r="BB212" i="221"/>
  <c r="AZ132" i="221"/>
  <c r="AZ446" i="221"/>
  <c r="AZ87" i="221"/>
  <c r="AZ309" i="221"/>
  <c r="AZ431" i="221"/>
  <c r="BD431" i="221" s="1"/>
  <c r="BB383" i="221"/>
  <c r="BB439" i="221"/>
  <c r="AZ216" i="221"/>
  <c r="AZ485" i="221"/>
  <c r="BD485" i="221" s="1"/>
  <c r="BB394" i="221"/>
  <c r="BB396" i="221"/>
  <c r="AZ39" i="220"/>
  <c r="AZ129" i="220"/>
  <c r="AZ264" i="220"/>
  <c r="AZ250" i="220"/>
  <c r="BB292" i="220"/>
  <c r="BB134" i="220"/>
  <c r="AZ315" i="220"/>
  <c r="BB481" i="220"/>
  <c r="AZ127" i="220"/>
  <c r="BB323" i="220"/>
  <c r="BB474" i="220"/>
  <c r="BB263" i="220"/>
  <c r="BB101" i="220"/>
  <c r="AZ343" i="220"/>
  <c r="BB226" i="220"/>
  <c r="AZ296" i="220"/>
  <c r="AZ204" i="220"/>
  <c r="AZ429" i="220"/>
  <c r="BB230" i="220"/>
  <c r="BB332" i="220"/>
  <c r="BB109" i="220"/>
  <c r="AZ482" i="220"/>
  <c r="BD482" i="220" s="1"/>
  <c r="AZ316" i="220"/>
  <c r="AZ396" i="220"/>
  <c r="AZ295" i="220"/>
  <c r="BB313" i="220"/>
  <c r="AZ495" i="220"/>
  <c r="BD495" i="220" s="1"/>
  <c r="AZ201" i="220"/>
  <c r="BB407" i="220"/>
  <c r="BB297" i="220"/>
  <c r="AZ220" i="220"/>
  <c r="BD220" i="220" s="1"/>
  <c r="BB272" i="220"/>
  <c r="BB39" i="220"/>
  <c r="BB163" i="220"/>
  <c r="AZ446" i="220"/>
  <c r="BB240" i="220"/>
  <c r="AZ13" i="220"/>
  <c r="BB29" i="220"/>
  <c r="BB472" i="219"/>
  <c r="AZ227" i="219"/>
  <c r="AZ389" i="219"/>
  <c r="BB115" i="219"/>
  <c r="BB141" i="219"/>
  <c r="AZ166" i="219"/>
  <c r="BB296" i="219"/>
  <c r="BB401" i="219"/>
  <c r="BB140" i="219"/>
  <c r="BB330" i="219"/>
  <c r="AZ55" i="219"/>
  <c r="BB475" i="219"/>
  <c r="BB430" i="219"/>
  <c r="AZ146" i="219"/>
  <c r="AZ422" i="219"/>
  <c r="BB312" i="219"/>
  <c r="AZ369" i="219"/>
  <c r="BB360" i="219"/>
  <c r="BB458" i="219"/>
  <c r="BB410" i="219"/>
  <c r="BB188" i="219"/>
  <c r="BB29" i="219"/>
  <c r="AZ438" i="219"/>
  <c r="BB261" i="219"/>
  <c r="BB369" i="219"/>
  <c r="AZ202" i="219"/>
  <c r="AZ43" i="219"/>
  <c r="AZ483" i="219"/>
  <c r="BB340" i="219"/>
  <c r="AZ263" i="219"/>
  <c r="BB367" i="219"/>
  <c r="AZ237" i="219"/>
  <c r="AZ71" i="219"/>
  <c r="BB272" i="219"/>
  <c r="AZ89" i="219"/>
  <c r="BB155" i="219"/>
  <c r="BB456" i="219"/>
  <c r="BB510" i="219"/>
  <c r="BB450" i="219"/>
  <c r="BB279" i="219"/>
  <c r="AZ122" i="219"/>
  <c r="AZ97" i="219"/>
  <c r="BB386" i="219"/>
  <c r="BB277" i="219"/>
  <c r="BB497" i="219"/>
  <c r="BB304" i="219"/>
  <c r="BB108" i="219"/>
  <c r="AZ143" i="219"/>
  <c r="BB171" i="218"/>
  <c r="AZ429" i="218"/>
  <c r="AZ432" i="218"/>
  <c r="AZ64" i="218"/>
  <c r="AZ103" i="218"/>
  <c r="AZ259" i="218"/>
  <c r="BB379" i="218"/>
  <c r="AZ71" i="218"/>
  <c r="BB421" i="218"/>
  <c r="BB267" i="218"/>
  <c r="BB473" i="218"/>
  <c r="AZ455" i="218"/>
  <c r="BB510" i="218"/>
  <c r="BB490" i="218"/>
  <c r="AZ355" i="218"/>
  <c r="BD355" i="218" s="1"/>
  <c r="AZ496" i="218"/>
  <c r="AZ451" i="218"/>
  <c r="AZ290" i="218"/>
  <c r="AZ212" i="218"/>
  <c r="BB119" i="218"/>
  <c r="BB134" i="218"/>
  <c r="BB24" i="218"/>
  <c r="BB441" i="218"/>
  <c r="BB306" i="218"/>
  <c r="BB14" i="218"/>
  <c r="AZ162" i="218"/>
  <c r="BB382" i="218"/>
  <c r="BB60" i="218"/>
  <c r="BB321" i="218"/>
  <c r="BB301" i="218"/>
  <c r="AZ388" i="218"/>
  <c r="AZ324" i="218"/>
  <c r="AZ85" i="218"/>
  <c r="BB494" i="218"/>
  <c r="AZ133" i="218"/>
  <c r="BB229" i="218"/>
  <c r="AZ338" i="218"/>
  <c r="BB26" i="218"/>
  <c r="AZ170" i="218"/>
  <c r="BB503" i="218"/>
  <c r="BB197" i="218"/>
  <c r="AZ287" i="218"/>
  <c r="BB109" i="218"/>
  <c r="BB479" i="218"/>
  <c r="AZ463" i="218"/>
  <c r="AZ36" i="218"/>
  <c r="BB443" i="218"/>
  <c r="BB292" i="218"/>
  <c r="BB412" i="217"/>
  <c r="BB47" i="217"/>
  <c r="AZ277" i="217"/>
  <c r="BB81" i="217"/>
  <c r="AZ408" i="217"/>
  <c r="BB159" i="217"/>
  <c r="AZ309" i="217"/>
  <c r="AZ291" i="217"/>
  <c r="AZ137" i="217"/>
  <c r="BD137" i="217" s="1"/>
  <c r="BB455" i="217"/>
  <c r="BB39" i="217"/>
  <c r="AZ468" i="217"/>
  <c r="BB114" i="217"/>
  <c r="AZ498" i="217"/>
  <c r="BB85" i="217"/>
  <c r="BB73" i="217"/>
  <c r="AZ338" i="217"/>
  <c r="BD338" i="217" s="1"/>
  <c r="BB234" i="217"/>
  <c r="BB20" i="217"/>
  <c r="AZ282" i="217"/>
  <c r="AZ478" i="217"/>
  <c r="BB267" i="217"/>
  <c r="BB503" i="217"/>
  <c r="BB430" i="217"/>
  <c r="AZ444" i="217"/>
  <c r="BB501" i="217"/>
  <c r="BB400" i="217"/>
  <c r="AZ66" i="217"/>
  <c r="BB131" i="217"/>
  <c r="AZ179" i="217"/>
  <c r="BB510" i="217"/>
  <c r="AZ165" i="217"/>
  <c r="BB49" i="217"/>
  <c r="AZ139" i="217"/>
  <c r="AZ319" i="217"/>
  <c r="AZ437" i="217"/>
  <c r="BB386" i="217"/>
  <c r="AZ520" i="217"/>
  <c r="AZ286" i="217"/>
  <c r="AZ231" i="217"/>
  <c r="AZ386" i="217"/>
  <c r="BB359" i="217"/>
  <c r="AZ398" i="217"/>
  <c r="AZ316" i="217"/>
  <c r="AZ148" i="217"/>
  <c r="BB206" i="217"/>
  <c r="BB223" i="217"/>
  <c r="BB12" i="217"/>
  <c r="AZ270" i="216"/>
  <c r="BB335" i="216"/>
  <c r="BB102" i="216"/>
  <c r="AZ394" i="216"/>
  <c r="AZ23" i="216"/>
  <c r="BB463" i="216"/>
  <c r="AZ421" i="216"/>
  <c r="BB311" i="216"/>
  <c r="BB46" i="216"/>
  <c r="BB180" i="216"/>
  <c r="AZ299" i="216"/>
  <c r="AZ242" i="216"/>
  <c r="BB38" i="216"/>
  <c r="AZ112" i="216"/>
  <c r="BB248" i="216"/>
  <c r="BB88" i="216"/>
  <c r="BB480" i="216"/>
  <c r="AZ216" i="216"/>
  <c r="AZ393" i="216"/>
  <c r="AZ459" i="216"/>
  <c r="BB86" i="216"/>
  <c r="BB422" i="216"/>
  <c r="BB134" i="216"/>
  <c r="BB291" i="216"/>
  <c r="BB515" i="216"/>
  <c r="AZ503" i="216"/>
  <c r="AZ316" i="216"/>
  <c r="AZ342" i="216"/>
  <c r="BB135" i="216"/>
  <c r="AZ16" i="216"/>
  <c r="AZ165" i="216"/>
  <c r="AZ183" i="216"/>
  <c r="AZ332" i="216"/>
  <c r="AZ293" i="216"/>
  <c r="AZ204" i="216"/>
  <c r="BB156" i="216"/>
  <c r="AZ426" i="216"/>
  <c r="AZ157" i="216"/>
  <c r="AZ156" i="216"/>
  <c r="AZ337" i="216"/>
  <c r="BD337" i="216" s="1"/>
  <c r="BB420" i="216"/>
  <c r="BB397" i="216"/>
  <c r="BB479" i="216"/>
  <c r="BB426" i="216"/>
  <c r="BB211" i="216"/>
  <c r="AZ495" i="216"/>
  <c r="AZ115" i="216"/>
  <c r="AZ133" i="216"/>
  <c r="BB401" i="215"/>
  <c r="AZ69" i="215"/>
  <c r="AZ501" i="215"/>
  <c r="AZ87" i="215"/>
  <c r="BB81" i="215"/>
  <c r="BB468" i="215"/>
  <c r="AZ405" i="215"/>
  <c r="AZ187" i="215"/>
  <c r="BB74" i="215"/>
  <c r="BB429" i="215"/>
  <c r="BB39" i="215"/>
  <c r="AZ475" i="215"/>
  <c r="BB148" i="215"/>
  <c r="BB364" i="215"/>
  <c r="BB374" i="215"/>
  <c r="AZ459" i="215"/>
  <c r="BB135" i="215"/>
  <c r="AZ469" i="215"/>
  <c r="AZ161" i="215"/>
  <c r="BB457" i="215"/>
  <c r="AZ265" i="215"/>
  <c r="BB240" i="215"/>
  <c r="AZ230" i="215"/>
  <c r="AZ163" i="215"/>
  <c r="AZ40" i="215"/>
  <c r="BB82" i="215"/>
  <c r="AZ48" i="215"/>
  <c r="BD48" i="215" s="1"/>
  <c r="AZ176" i="215"/>
  <c r="AZ99" i="215"/>
  <c r="BB294" i="215"/>
  <c r="BB431" i="215"/>
  <c r="AZ127" i="215"/>
  <c r="AZ426" i="215"/>
  <c r="AZ50" i="215"/>
  <c r="AZ214" i="215"/>
  <c r="AZ495" i="215"/>
  <c r="BB51" i="224"/>
  <c r="BB191" i="224"/>
  <c r="AZ383" i="224"/>
  <c r="BB144" i="224"/>
  <c r="AZ484" i="224"/>
  <c r="BB169" i="224"/>
  <c r="AZ274" i="223"/>
  <c r="AZ146" i="223"/>
  <c r="AZ320" i="223"/>
  <c r="AZ366" i="223"/>
  <c r="BD366" i="223" s="1"/>
  <c r="AZ74" i="223"/>
  <c r="AZ30" i="223"/>
  <c r="BD30" i="223" s="1"/>
  <c r="AZ229" i="223"/>
  <c r="AZ67" i="222"/>
  <c r="BB434" i="222"/>
  <c r="AZ292" i="222"/>
  <c r="AZ16" i="222"/>
  <c r="BB106" i="222"/>
  <c r="AZ89" i="222"/>
  <c r="AZ227" i="222"/>
  <c r="BB148" i="222"/>
  <c r="AZ139" i="222"/>
  <c r="AZ150" i="222"/>
  <c r="BB446" i="222"/>
  <c r="BB43" i="222"/>
  <c r="AZ119" i="221"/>
  <c r="BB392" i="221"/>
  <c r="AZ94" i="221"/>
  <c r="AZ70" i="221"/>
  <c r="BB342" i="221"/>
  <c r="AZ273" i="221"/>
  <c r="AZ320" i="221"/>
  <c r="BD320" i="221" s="1"/>
  <c r="BB512" i="221"/>
  <c r="BB177" i="221"/>
  <c r="AZ349" i="221"/>
  <c r="BD349" i="221" s="1"/>
  <c r="AZ153" i="221"/>
  <c r="BD153" i="221" s="1"/>
  <c r="BB475" i="221"/>
  <c r="AZ80" i="220"/>
  <c r="AZ87" i="220"/>
  <c r="AZ431" i="220"/>
  <c r="AZ293" i="220"/>
  <c r="BB185" i="220"/>
  <c r="AZ27" i="220"/>
  <c r="BB491" i="220"/>
  <c r="AZ331" i="220"/>
  <c r="BD331" i="220" s="1"/>
  <c r="BB455" i="220"/>
  <c r="AZ70" i="220"/>
  <c r="BD70" i="220" s="1"/>
  <c r="BB432" i="220"/>
  <c r="BB97" i="220"/>
  <c r="AZ462" i="220"/>
  <c r="AZ440" i="220"/>
  <c r="AZ117" i="220"/>
  <c r="BB518" i="220"/>
  <c r="BB502" i="220"/>
  <c r="BB503" i="220"/>
  <c r="BB428" i="220"/>
  <c r="AZ46" i="219"/>
  <c r="AZ195" i="219"/>
  <c r="AZ165" i="219"/>
  <c r="BB149" i="219"/>
  <c r="AZ42" i="219"/>
  <c r="AZ455" i="219"/>
  <c r="AZ49" i="219"/>
  <c r="AZ187" i="219"/>
  <c r="BB452" i="219"/>
  <c r="BB111" i="219"/>
  <c r="AZ56" i="219"/>
  <c r="BB153" i="219"/>
  <c r="BB423" i="219"/>
  <c r="BB89" i="219"/>
  <c r="AZ450" i="219"/>
  <c r="BB135" i="219"/>
  <c r="BB50" i="219"/>
  <c r="BB267" i="219"/>
  <c r="BB323" i="219"/>
  <c r="BB333" i="219"/>
  <c r="AZ50" i="219"/>
  <c r="BB335" i="219"/>
  <c r="BB461" i="219"/>
  <c r="BB383" i="219"/>
  <c r="AZ29" i="218"/>
  <c r="BB238" i="218"/>
  <c r="AZ185" i="218"/>
  <c r="AZ298" i="218"/>
  <c r="BB154" i="218"/>
  <c r="AZ139" i="218"/>
  <c r="BB203" i="218"/>
  <c r="BB466" i="218"/>
  <c r="BB138" i="218"/>
  <c r="AZ366" i="218"/>
  <c r="BB410" i="218"/>
  <c r="AZ138" i="218"/>
  <c r="BB386" i="218"/>
  <c r="AZ182" i="218"/>
  <c r="BB264" i="218"/>
  <c r="BB289" i="218"/>
  <c r="AZ400" i="218"/>
  <c r="BB41" i="218"/>
  <c r="BB239" i="218"/>
  <c r="BB206" i="218"/>
  <c r="AZ503" i="218"/>
  <c r="AZ348" i="218"/>
  <c r="AZ24" i="218"/>
  <c r="AZ109" i="218"/>
  <c r="AZ26" i="217"/>
  <c r="AZ216" i="217"/>
  <c r="BB265" i="217"/>
  <c r="BB395" i="217"/>
  <c r="AZ449" i="217"/>
  <c r="BB189" i="217"/>
  <c r="AZ461" i="217"/>
  <c r="AZ484" i="217"/>
  <c r="BB258" i="217"/>
  <c r="BB472" i="217"/>
  <c r="AZ339" i="217"/>
  <c r="BD339" i="217" s="1"/>
  <c r="BB71" i="217"/>
  <c r="AZ88" i="217"/>
  <c r="AZ122" i="217"/>
  <c r="BB209" i="217"/>
  <c r="AZ276" i="217"/>
  <c r="BB241" i="217"/>
  <c r="AZ83" i="217"/>
  <c r="BB245" i="217"/>
  <c r="AZ301" i="217"/>
  <c r="AZ278" i="217"/>
  <c r="AZ299" i="217"/>
  <c r="BB302" i="217"/>
  <c r="BB44" i="217"/>
  <c r="AZ141" i="216"/>
  <c r="AZ93" i="216"/>
  <c r="BB104" i="216"/>
  <c r="AZ75" i="216"/>
  <c r="BD75" i="216" s="1"/>
  <c r="BB409" i="216"/>
  <c r="BB364" i="216"/>
  <c r="AZ310" i="216"/>
  <c r="AZ107" i="216"/>
  <c r="BD107" i="216" s="1"/>
  <c r="BB270" i="216"/>
  <c r="AZ223" i="216"/>
  <c r="AZ443" i="216"/>
  <c r="BB455" i="216"/>
  <c r="BB327" i="216"/>
  <c r="BB76" i="216"/>
  <c r="AZ138" i="216"/>
  <c r="BB146" i="216"/>
  <c r="AZ244" i="216"/>
  <c r="AZ57" i="216"/>
  <c r="BB322" i="216"/>
  <c r="AZ408" i="216"/>
  <c r="AZ474" i="216"/>
  <c r="BB355" i="216"/>
  <c r="BB101" i="216"/>
  <c r="AZ187" i="216"/>
  <c r="AZ143" i="215"/>
  <c r="AZ424" i="215"/>
  <c r="AZ309" i="215"/>
  <c r="BB50" i="215"/>
  <c r="AZ133" i="215"/>
  <c r="BB312" i="215"/>
  <c r="AZ64" i="215"/>
  <c r="BB236" i="215"/>
  <c r="AZ228" i="215"/>
  <c r="AZ349" i="215"/>
  <c r="AZ13" i="215"/>
  <c r="AZ104" i="224"/>
  <c r="BD104" i="224" s="1"/>
  <c r="BB318" i="224"/>
  <c r="AZ476" i="224"/>
  <c r="BB166" i="224"/>
  <c r="BB281" i="224"/>
  <c r="AZ42" i="224"/>
  <c r="AZ377" i="223"/>
  <c r="AZ71" i="223"/>
  <c r="AZ384" i="223"/>
  <c r="BB94" i="223"/>
  <c r="AZ247" i="223"/>
  <c r="AZ364" i="223"/>
  <c r="AZ286" i="223"/>
  <c r="BD286" i="223" s="1"/>
  <c r="AZ256" i="222"/>
  <c r="BB75" i="222"/>
  <c r="AZ463" i="222"/>
  <c r="AZ342" i="222"/>
  <c r="BB322" i="222"/>
  <c r="AZ225" i="222"/>
  <c r="AZ333" i="222"/>
  <c r="BB169" i="222"/>
  <c r="AZ424" i="222"/>
  <c r="AZ432" i="222"/>
  <c r="AZ66" i="222"/>
  <c r="AZ455" i="222"/>
  <c r="AZ63" i="221"/>
  <c r="AZ403" i="221"/>
  <c r="BD403" i="221" s="1"/>
  <c r="AZ303" i="221"/>
  <c r="BD303" i="221" s="1"/>
  <c r="AZ455" i="221"/>
  <c r="BB484" i="221"/>
  <c r="AZ420" i="221"/>
  <c r="AZ497" i="221"/>
  <c r="BD497" i="221" s="1"/>
  <c r="BB474" i="221"/>
  <c r="BB295" i="221"/>
  <c r="AZ488" i="221"/>
  <c r="BB205" i="221"/>
  <c r="BB63" i="221"/>
  <c r="AZ89" i="220"/>
  <c r="AZ410" i="220"/>
  <c r="BD410" i="220" s="1"/>
  <c r="AZ144" i="220"/>
  <c r="AZ422" i="220"/>
  <c r="BB429" i="220"/>
  <c r="AZ77" i="220"/>
  <c r="BD77" i="220" s="1"/>
  <c r="AZ74" i="220"/>
  <c r="AZ364" i="220"/>
  <c r="BB173" i="220"/>
  <c r="BB208" i="220"/>
  <c r="BB56" i="220"/>
  <c r="BB275" i="220"/>
  <c r="AZ42" i="220"/>
  <c r="BB218" i="220"/>
  <c r="AZ289" i="220"/>
  <c r="BD289" i="220" s="1"/>
  <c r="BB250" i="220"/>
  <c r="AZ166" i="220"/>
  <c r="BB86" i="220"/>
  <c r="AZ51" i="220"/>
  <c r="AZ125" i="219"/>
  <c r="AZ141" i="219"/>
  <c r="BB174" i="219"/>
  <c r="BB298" i="219"/>
  <c r="AZ133" i="219"/>
  <c r="BB235" i="219"/>
  <c r="AZ145" i="219"/>
  <c r="BD145" i="219" s="1"/>
  <c r="BB467" i="219"/>
  <c r="AZ60" i="219"/>
  <c r="AZ74" i="219"/>
  <c r="AZ296" i="219"/>
  <c r="BB391" i="219"/>
  <c r="BB12" i="219"/>
  <c r="BB309" i="219"/>
  <c r="BB14" i="219"/>
  <c r="BB102" i="219"/>
  <c r="BB305" i="219"/>
  <c r="BB142" i="219"/>
  <c r="BB517" i="219"/>
  <c r="AZ371" i="219"/>
  <c r="AZ302" i="219"/>
  <c r="BB491" i="219"/>
  <c r="AZ285" i="219"/>
  <c r="BB490" i="219"/>
  <c r="AZ169" i="218"/>
  <c r="BB482" i="218"/>
  <c r="AZ512" i="218"/>
  <c r="AZ377" i="218"/>
  <c r="BB310" i="218"/>
  <c r="AZ477" i="218"/>
  <c r="BB396" i="218"/>
  <c r="AZ40" i="218"/>
  <c r="BB356" i="218"/>
  <c r="BB256" i="218"/>
  <c r="BB496" i="218"/>
  <c r="AZ136" i="218"/>
  <c r="AZ505" i="218"/>
  <c r="AZ473" i="218"/>
  <c r="BB478" i="218"/>
  <c r="BB476" i="218"/>
  <c r="BB120" i="218"/>
  <c r="AZ118" i="218"/>
  <c r="BB507" i="218"/>
  <c r="BB409" i="218"/>
  <c r="BB35" i="218"/>
  <c r="BB141" i="218"/>
  <c r="AZ152" i="218"/>
  <c r="BD152" i="218" s="1"/>
  <c r="AZ326" i="218"/>
  <c r="AZ14" i="217"/>
  <c r="AZ294" i="217"/>
  <c r="BB480" i="217"/>
  <c r="AZ19" i="217"/>
  <c r="AZ442" i="217"/>
  <c r="BB274" i="217"/>
  <c r="BB134" i="217"/>
  <c r="BB175" i="217"/>
  <c r="BB499" i="217"/>
  <c r="AZ330" i="217"/>
  <c r="AZ196" i="217"/>
  <c r="BB92" i="217"/>
  <c r="AZ172" i="217"/>
  <c r="AZ202" i="217"/>
  <c r="BB407" i="217"/>
  <c r="AZ380" i="217"/>
  <c r="BB462" i="217"/>
  <c r="BB218" i="217"/>
  <c r="BB468" i="217"/>
  <c r="BB448" i="217"/>
  <c r="AZ447" i="217"/>
  <c r="AZ397" i="217"/>
  <c r="AZ376" i="217"/>
  <c r="AZ54" i="217"/>
  <c r="AZ160" i="216"/>
  <c r="BB182" i="216"/>
  <c r="BB276" i="216"/>
  <c r="BB228" i="216"/>
  <c r="AZ321" i="216"/>
  <c r="BB516" i="216"/>
  <c r="AZ390" i="216"/>
  <c r="AZ247" i="216"/>
  <c r="BD247" i="216" s="1"/>
  <c r="BB51" i="216"/>
  <c r="AZ274" i="216"/>
  <c r="BB145" i="216"/>
  <c r="AZ184" i="216"/>
  <c r="AZ42" i="216"/>
  <c r="BB366" i="216"/>
  <c r="AZ327" i="216"/>
  <c r="AZ409" i="216"/>
  <c r="AZ423" i="216"/>
  <c r="BB314" i="216"/>
  <c r="BB432" i="216"/>
  <c r="AZ434" i="216"/>
  <c r="BB84" i="216"/>
  <c r="AZ186" i="216"/>
  <c r="BB284" i="216"/>
  <c r="AZ129" i="216"/>
  <c r="AZ32" i="215"/>
  <c r="BD32" i="215" s="1"/>
  <c r="AZ441" i="215"/>
  <c r="AZ112" i="215"/>
  <c r="AZ211" i="215"/>
  <c r="AZ144" i="215"/>
  <c r="BB261" i="215"/>
  <c r="BB157" i="215"/>
  <c r="BB174" i="215"/>
  <c r="AZ206" i="215"/>
  <c r="BB238" i="215"/>
  <c r="AZ329" i="215"/>
  <c r="AZ212" i="224"/>
  <c r="BB212" i="224"/>
  <c r="BB180" i="224"/>
  <c r="BB286" i="224"/>
  <c r="BB426" i="224"/>
  <c r="BB98" i="224"/>
  <c r="BB37" i="223"/>
  <c r="AZ188" i="223"/>
  <c r="BD188" i="223" s="1"/>
  <c r="AZ92" i="223"/>
  <c r="BD92" i="223" s="1"/>
  <c r="AZ371" i="223"/>
  <c r="AZ501" i="223"/>
  <c r="AZ114" i="223"/>
  <c r="AZ510" i="223"/>
  <c r="AZ19" i="222"/>
  <c r="AZ346" i="222"/>
  <c r="BD346" i="222" s="1"/>
  <c r="BB228" i="222"/>
  <c r="BB94" i="222"/>
  <c r="BB475" i="222"/>
  <c r="AZ324" i="222"/>
  <c r="BD324" i="222" s="1"/>
  <c r="BB101" i="222"/>
  <c r="BB206" i="222"/>
  <c r="BB129" i="222"/>
  <c r="BB135" i="222"/>
  <c r="AZ202" i="222"/>
  <c r="BB183" i="222"/>
  <c r="AZ12" i="221"/>
  <c r="BB99" i="221"/>
  <c r="AZ381" i="221"/>
  <c r="BD381" i="221" s="1"/>
  <c r="BB274" i="221"/>
  <c r="AZ34" i="221"/>
  <c r="AZ500" i="221"/>
  <c r="AZ95" i="221"/>
  <c r="AZ54" i="221"/>
  <c r="BB68" i="221"/>
  <c r="BB172" i="221"/>
  <c r="BB405" i="221"/>
  <c r="AZ386" i="221"/>
  <c r="AZ172" i="220"/>
  <c r="AZ492" i="220"/>
  <c r="BB244" i="220"/>
  <c r="BB186" i="220"/>
  <c r="AZ23" i="220"/>
  <c r="AZ278" i="220"/>
  <c r="AZ218" i="220"/>
  <c r="BB278" i="220"/>
  <c r="BB417" i="220"/>
  <c r="BB443" i="220"/>
  <c r="AZ388" i="220"/>
  <c r="BB475" i="220"/>
  <c r="BB234" i="220"/>
  <c r="BB469" i="220"/>
  <c r="AZ24" i="220"/>
  <c r="AZ192" i="220"/>
  <c r="AZ353" i="220"/>
  <c r="BB193" i="220"/>
  <c r="AZ238" i="220"/>
  <c r="AZ29" i="219"/>
  <c r="BB131" i="219"/>
  <c r="BB348" i="219"/>
  <c r="BB486" i="219"/>
  <c r="AZ376" i="219"/>
  <c r="AZ257" i="219"/>
  <c r="AZ344" i="219"/>
  <c r="BB394" i="219"/>
  <c r="AZ254" i="219"/>
  <c r="BB224" i="219"/>
  <c r="AZ201" i="219"/>
  <c r="BB171" i="219"/>
  <c r="AZ306" i="219"/>
  <c r="BD306" i="219" s="1"/>
  <c r="BB55" i="219"/>
  <c r="BB345" i="219"/>
  <c r="BB137" i="219"/>
  <c r="BB518" i="219"/>
  <c r="BB287" i="219"/>
  <c r="AZ51" i="219"/>
  <c r="BB126" i="219"/>
  <c r="AZ425" i="219"/>
  <c r="AZ36" i="219"/>
  <c r="AZ399" i="219"/>
  <c r="AZ394" i="219"/>
  <c r="BB34" i="218"/>
  <c r="AZ403" i="218"/>
  <c r="AZ150" i="218"/>
  <c r="BB104" i="218"/>
  <c r="BB51" i="218"/>
  <c r="BB140" i="218"/>
  <c r="BB46" i="218"/>
  <c r="AZ87" i="218"/>
  <c r="BB517" i="218"/>
  <c r="BB285" i="218"/>
  <c r="BB515" i="218"/>
  <c r="AZ255" i="218"/>
  <c r="AZ13" i="218"/>
  <c r="BB100" i="218"/>
  <c r="AZ243" i="218"/>
  <c r="AZ120" i="218"/>
  <c r="BB220" i="218"/>
  <c r="AZ433" i="218"/>
  <c r="AZ458" i="218"/>
  <c r="BB294" i="218"/>
  <c r="AZ88" i="218"/>
  <c r="BB327" i="218"/>
  <c r="BB48" i="218"/>
  <c r="BB495" i="218"/>
  <c r="AZ98" i="217"/>
  <c r="AZ298" i="217"/>
  <c r="BB119" i="217"/>
  <c r="AZ110" i="217"/>
  <c r="BD110" i="217" s="1"/>
  <c r="BB279" i="217"/>
  <c r="BB515" i="217"/>
  <c r="BB172" i="217"/>
  <c r="BB313" i="217"/>
  <c r="BB82" i="217"/>
  <c r="AZ336" i="217"/>
  <c r="BB56" i="217"/>
  <c r="BB185" i="217"/>
  <c r="AZ250" i="217"/>
  <c r="AZ279" i="217"/>
  <c r="AZ225" i="217"/>
  <c r="BD225" i="217" s="1"/>
  <c r="AZ455" i="217"/>
  <c r="AZ116" i="217"/>
  <c r="BB429" i="217"/>
  <c r="AZ348" i="217"/>
  <c r="BB425" i="217"/>
  <c r="AZ16" i="217"/>
  <c r="BB519" i="217"/>
  <c r="BB144" i="217"/>
  <c r="AZ191" i="217"/>
  <c r="AZ46" i="216"/>
  <c r="AZ208" i="216"/>
  <c r="BB462" i="216"/>
  <c r="AZ207" i="216"/>
  <c r="AZ306" i="224"/>
  <c r="BB141" i="224"/>
  <c r="BB313" i="224"/>
  <c r="BB441" i="224"/>
  <c r="AZ220" i="224"/>
  <c r="BB322" i="224"/>
  <c r="AZ299" i="223"/>
  <c r="AZ314" i="223"/>
  <c r="AZ231" i="223"/>
  <c r="BB119" i="223"/>
  <c r="BB57" i="223"/>
  <c r="BB110" i="223"/>
  <c r="BB519" i="223"/>
  <c r="AZ69" i="222"/>
  <c r="AZ199" i="222"/>
  <c r="BD199" i="222" s="1"/>
  <c r="BB255" i="222"/>
  <c r="BB292" i="222"/>
  <c r="BB350" i="222"/>
  <c r="BB163" i="222"/>
  <c r="BB59" i="222"/>
  <c r="BB391" i="222"/>
  <c r="BB276" i="222"/>
  <c r="BB366" i="222"/>
  <c r="AZ393" i="222"/>
  <c r="AZ499" i="222"/>
  <c r="AZ190" i="221"/>
  <c r="AZ187" i="221"/>
  <c r="BB216" i="221"/>
  <c r="BB520" i="221"/>
  <c r="AZ194" i="221"/>
  <c r="AZ37" i="221"/>
  <c r="BD37" i="221" s="1"/>
  <c r="BB326" i="221"/>
  <c r="BB129" i="221"/>
  <c r="AZ138" i="221"/>
  <c r="BB319" i="221"/>
  <c r="AZ35" i="221"/>
  <c r="AZ160" i="221"/>
  <c r="BD160" i="221" s="1"/>
  <c r="AZ47" i="220"/>
  <c r="BB72" i="220"/>
  <c r="BB341" i="220"/>
  <c r="BB376" i="220"/>
  <c r="AZ140" i="220"/>
  <c r="AZ277" i="220"/>
  <c r="AZ217" i="220"/>
  <c r="BB462" i="220"/>
  <c r="BB88" i="220"/>
  <c r="AZ84" i="220"/>
  <c r="AZ466" i="220"/>
  <c r="AZ119" i="220"/>
  <c r="BB416" i="220"/>
  <c r="BB60" i="220"/>
  <c r="AZ471" i="220"/>
  <c r="AZ158" i="220"/>
  <c r="AZ456" i="220"/>
  <c r="BB52" i="220"/>
  <c r="AZ473" i="220"/>
  <c r="AZ98" i="219"/>
  <c r="BB326" i="219"/>
  <c r="AZ314" i="219"/>
  <c r="AZ63" i="219"/>
  <c r="AZ497" i="219"/>
  <c r="AZ349" i="219"/>
  <c r="AZ379" i="219"/>
  <c r="AZ68" i="219"/>
  <c r="AZ205" i="219"/>
  <c r="BB468" i="219"/>
  <c r="AZ393" i="219"/>
  <c r="BB291" i="219"/>
  <c r="AZ488" i="219"/>
  <c r="BB449" i="219"/>
  <c r="BB469" i="219"/>
  <c r="BB290" i="219"/>
  <c r="AZ157" i="219"/>
  <c r="BB484" i="219"/>
  <c r="AZ293" i="219"/>
  <c r="BB301" i="219"/>
  <c r="BB90" i="219"/>
  <c r="AZ200" i="219"/>
  <c r="AZ471" i="219"/>
  <c r="AZ485" i="219"/>
  <c r="BB42" i="218"/>
  <c r="AZ401" i="218"/>
  <c r="BB343" i="218"/>
  <c r="BB366" i="218"/>
  <c r="BB427" i="218"/>
  <c r="BB293" i="218"/>
  <c r="BB505" i="218"/>
  <c r="AZ204" i="218"/>
  <c r="BB408" i="218"/>
  <c r="BB512" i="218"/>
  <c r="AZ306" i="218"/>
  <c r="AZ294" i="218"/>
  <c r="AZ110" i="218"/>
  <c r="BB362" i="218"/>
  <c r="AZ123" i="218"/>
  <c r="AZ201" i="218"/>
  <c r="BD201" i="218" s="1"/>
  <c r="BB401" i="218"/>
  <c r="BB153" i="218"/>
  <c r="BB31" i="218"/>
  <c r="AZ441" i="218"/>
  <c r="AZ345" i="218"/>
  <c r="BB371" i="218"/>
  <c r="BB228" i="218"/>
  <c r="AZ33" i="218"/>
  <c r="AZ135" i="217"/>
  <c r="AZ384" i="217"/>
  <c r="AZ141" i="217"/>
  <c r="AZ306" i="217"/>
  <c r="BB242" i="217"/>
  <c r="AZ214" i="217"/>
  <c r="BB275" i="217"/>
  <c r="BB423" i="217"/>
  <c r="AZ126" i="217"/>
  <c r="AZ335" i="217"/>
  <c r="BB278" i="217"/>
  <c r="BB398" i="217"/>
  <c r="AZ406" i="217"/>
  <c r="AZ459" i="217"/>
  <c r="AZ324" i="217"/>
  <c r="BB142" i="217"/>
  <c r="AZ184" i="217"/>
  <c r="AZ51" i="217"/>
  <c r="AZ392" i="217"/>
  <c r="AZ17" i="217"/>
  <c r="AZ61" i="217"/>
  <c r="BD61" i="217" s="1"/>
  <c r="AZ103" i="217"/>
  <c r="AZ254" i="217"/>
  <c r="AZ252" i="217"/>
  <c r="AZ12" i="216"/>
  <c r="AZ295" i="216"/>
  <c r="BB52" i="216"/>
  <c r="AZ469" i="216"/>
  <c r="BD469" i="216" s="1"/>
  <c r="AZ485" i="216"/>
  <c r="AZ54" i="216"/>
  <c r="BB272" i="216"/>
  <c r="AZ463" i="216"/>
  <c r="BD463" i="216" s="1"/>
  <c r="AZ481" i="216"/>
  <c r="BB70" i="216"/>
  <c r="AZ74" i="216"/>
  <c r="AZ384" i="216"/>
  <c r="AZ81" i="216"/>
  <c r="AZ197" i="216"/>
  <c r="BB26" i="216"/>
  <c r="BB133" i="216"/>
  <c r="BB158" i="216"/>
  <c r="AZ292" i="216"/>
  <c r="BB148" i="216"/>
  <c r="BB173" i="216"/>
  <c r="BB475" i="216"/>
  <c r="AZ214" i="216"/>
  <c r="AZ234" i="216"/>
  <c r="AZ127" i="216"/>
  <c r="AZ93" i="215"/>
  <c r="AZ223" i="215"/>
  <c r="AZ306" i="215"/>
  <c r="AZ155" i="215"/>
  <c r="AZ374" i="215"/>
  <c r="BB246" i="215"/>
  <c r="BB27" i="215"/>
  <c r="AZ308" i="215"/>
  <c r="BB516" i="215"/>
  <c r="BB36" i="215"/>
  <c r="AZ434" i="215"/>
  <c r="AZ445" i="215"/>
  <c r="AZ209" i="215"/>
  <c r="AZ126" i="215"/>
  <c r="BB210" i="215"/>
  <c r="AZ168" i="215"/>
  <c r="BD168" i="215" s="1"/>
  <c r="AZ520" i="215"/>
  <c r="AZ341" i="215"/>
  <c r="AZ412" i="215"/>
  <c r="BB179" i="215"/>
  <c r="BB212" i="215"/>
  <c r="BB160" i="215"/>
  <c r="BB398" i="215"/>
  <c r="BB508" i="215"/>
  <c r="AZ72" i="215"/>
  <c r="AZ203" i="215"/>
  <c r="BB301" i="215"/>
  <c r="BB496" i="215"/>
  <c r="AZ322" i="215"/>
  <c r="BB67" i="215"/>
  <c r="BB380" i="215"/>
  <c r="BB478" i="215"/>
  <c r="BB403" i="214"/>
  <c r="BB237" i="214"/>
  <c r="AZ482" i="214"/>
  <c r="AZ474" i="224"/>
  <c r="BB14" i="224"/>
  <c r="AZ97" i="224"/>
  <c r="AZ311" i="224"/>
  <c r="AZ260" i="224"/>
  <c r="AZ305" i="224"/>
  <c r="BD305" i="224" s="1"/>
  <c r="AZ399" i="223"/>
  <c r="BD399" i="223" s="1"/>
  <c r="AZ295" i="223"/>
  <c r="BD295" i="223" s="1"/>
  <c r="AZ221" i="223"/>
  <c r="BD221" i="223" s="1"/>
  <c r="AZ37" i="223"/>
  <c r="AZ70" i="223"/>
  <c r="BD70" i="223" s="1"/>
  <c r="AZ485" i="223"/>
  <c r="AZ124" i="223"/>
  <c r="AZ148" i="222"/>
  <c r="BB191" i="222"/>
  <c r="BB468" i="222"/>
  <c r="BB467" i="222"/>
  <c r="AZ176" i="222"/>
  <c r="BB392" i="222"/>
  <c r="BB34" i="222"/>
  <c r="BB17" i="222"/>
  <c r="BB493" i="222"/>
  <c r="AZ359" i="222"/>
  <c r="BB290" i="222"/>
  <c r="AZ193" i="222"/>
  <c r="BB31" i="221"/>
  <c r="AZ286" i="221"/>
  <c r="BD286" i="221" s="1"/>
  <c r="BB338" i="221"/>
  <c r="BB199" i="221"/>
  <c r="AZ259" i="221"/>
  <c r="BB379" i="221"/>
  <c r="BB459" i="221"/>
  <c r="BB358" i="221"/>
  <c r="AZ212" i="221"/>
  <c r="AZ451" i="221"/>
  <c r="BB136" i="221"/>
  <c r="AZ496" i="221"/>
  <c r="AZ12" i="220"/>
  <c r="BB142" i="220"/>
  <c r="AZ66" i="220"/>
  <c r="AZ413" i="220"/>
  <c r="AZ305" i="220"/>
  <c r="BB143" i="220"/>
  <c r="AZ383" i="220"/>
  <c r="AZ104" i="220"/>
  <c r="AZ64" i="220"/>
  <c r="BB168" i="220"/>
  <c r="BB413" i="220"/>
  <c r="AZ230" i="220"/>
  <c r="AZ287" i="220"/>
  <c r="BD287" i="220" s="1"/>
  <c r="AZ141" i="220"/>
  <c r="BD141" i="220" s="1"/>
  <c r="BB243" i="220"/>
  <c r="AZ360" i="220"/>
  <c r="AZ461" i="220"/>
  <c r="BB89" i="220"/>
  <c r="AZ95" i="220"/>
  <c r="AZ106" i="219"/>
  <c r="BB509" i="219"/>
  <c r="AZ323" i="219"/>
  <c r="AZ265" i="219"/>
  <c r="BD265" i="219" s="1"/>
  <c r="BB180" i="219"/>
  <c r="AZ443" i="219"/>
  <c r="AZ473" i="219"/>
  <c r="AZ21" i="219"/>
  <c r="AZ397" i="219"/>
  <c r="AZ148" i="219"/>
  <c r="AZ508" i="219"/>
  <c r="BB426" i="219"/>
  <c r="AZ429" i="219"/>
  <c r="BB77" i="219"/>
  <c r="AZ111" i="219"/>
  <c r="BB454" i="219"/>
  <c r="BB299" i="219"/>
  <c r="BB154" i="219"/>
  <c r="AZ311" i="219"/>
  <c r="BB41" i="219"/>
  <c r="BB285" i="219"/>
  <c r="AZ160" i="219"/>
  <c r="BB269" i="219"/>
  <c r="BB260" i="219"/>
  <c r="AZ12" i="218"/>
  <c r="AZ417" i="218"/>
  <c r="BB384" i="218"/>
  <c r="BB454" i="218"/>
  <c r="BB54" i="218"/>
  <c r="BB480" i="218"/>
  <c r="BB309" i="218"/>
  <c r="AZ237" i="218"/>
  <c r="AZ75" i="218"/>
  <c r="AZ369" i="218"/>
  <c r="AZ370" i="218"/>
  <c r="AZ373" i="218"/>
  <c r="AZ264" i="218"/>
  <c r="BB452" i="218"/>
  <c r="AZ206" i="218"/>
  <c r="BD206" i="218" s="1"/>
  <c r="AZ322" i="218"/>
  <c r="AZ358" i="218"/>
  <c r="BB463" i="218"/>
  <c r="AZ175" i="218"/>
  <c r="AZ423" i="218"/>
  <c r="AZ410" i="218"/>
  <c r="AZ382" i="218"/>
  <c r="BD382" i="218" s="1"/>
  <c r="BB425" i="218"/>
  <c r="AZ491" i="218"/>
  <c r="AZ18" i="217"/>
  <c r="BB171" i="217"/>
  <c r="AZ284" i="217"/>
  <c r="AZ280" i="217"/>
  <c r="BB483" i="217"/>
  <c r="AZ359" i="217"/>
  <c r="BB446" i="217"/>
  <c r="AZ39" i="217"/>
  <c r="AZ206" i="217"/>
  <c r="BB168" i="217"/>
  <c r="BB467" i="217"/>
  <c r="BB187" i="217"/>
  <c r="BB141" i="217"/>
  <c r="AZ95" i="217"/>
  <c r="AZ486" i="217"/>
  <c r="BB361" i="217"/>
  <c r="AZ394" i="217"/>
  <c r="AZ162" i="217"/>
  <c r="AZ448" i="217"/>
  <c r="AZ267" i="217"/>
  <c r="BB272" i="217"/>
  <c r="AZ373" i="217"/>
  <c r="AZ369" i="217"/>
  <c r="AZ450" i="217"/>
  <c r="BB65" i="216"/>
  <c r="AZ371" i="216"/>
  <c r="AZ104" i="216"/>
  <c r="AZ389" i="216"/>
  <c r="BB143" i="216"/>
  <c r="AZ395" i="216"/>
  <c r="BB439" i="216"/>
  <c r="BB48" i="216"/>
  <c r="BB360" i="216"/>
  <c r="BB510" i="216"/>
  <c r="AZ132" i="216"/>
  <c r="BB119" i="216"/>
  <c r="BB157" i="216"/>
  <c r="AZ418" i="216"/>
  <c r="BB106" i="216"/>
  <c r="BB321" i="216"/>
  <c r="BB265" i="216"/>
  <c r="AZ131" i="216"/>
  <c r="BD131" i="216" s="1"/>
  <c r="BB241" i="216"/>
  <c r="BB378" i="216"/>
  <c r="BB229" i="216"/>
  <c r="AZ430" i="216"/>
  <c r="AZ302" i="216"/>
  <c r="BB89" i="216"/>
  <c r="AZ21" i="215"/>
  <c r="AZ292" i="215"/>
  <c r="AZ479" i="215"/>
  <c r="BB255" i="215"/>
  <c r="AZ410" i="215"/>
  <c r="BB491" i="215"/>
  <c r="AZ122" i="215"/>
  <c r="BB272" i="215"/>
  <c r="AZ18" i="224"/>
  <c r="BB91" i="224"/>
  <c r="AZ69" i="224"/>
  <c r="BB76" i="224"/>
  <c r="AZ269" i="224"/>
  <c r="AZ337" i="224"/>
  <c r="BD337" i="224" s="1"/>
  <c r="AZ398" i="223"/>
  <c r="AZ390" i="223"/>
  <c r="AZ275" i="223"/>
  <c r="BD275" i="223" s="1"/>
  <c r="AZ254" i="223"/>
  <c r="AZ52" i="223"/>
  <c r="AZ154" i="223"/>
  <c r="AZ253" i="223"/>
  <c r="AZ63" i="222"/>
  <c r="BB491" i="222"/>
  <c r="AZ417" i="222"/>
  <c r="BB125" i="222"/>
  <c r="AZ462" i="222"/>
  <c r="BD462" i="222" s="1"/>
  <c r="BB12" i="222"/>
  <c r="BB157" i="222"/>
  <c r="AZ337" i="222"/>
  <c r="BB48" i="222"/>
  <c r="AZ121" i="222"/>
  <c r="BB431" i="222"/>
  <c r="AZ183" i="222"/>
  <c r="BB77" i="221"/>
  <c r="AZ495" i="221"/>
  <c r="BD495" i="221" s="1"/>
  <c r="BB416" i="221"/>
  <c r="AZ235" i="221"/>
  <c r="BD235" i="221" s="1"/>
  <c r="AZ370" i="221"/>
  <c r="BD370" i="221" s="1"/>
  <c r="BB463" i="221"/>
  <c r="BB302" i="221"/>
  <c r="BB496" i="221"/>
  <c r="AZ447" i="221"/>
  <c r="AZ275" i="221"/>
  <c r="BB122" i="221"/>
  <c r="BB170" i="221"/>
  <c r="AZ46" i="220"/>
  <c r="BB441" i="220"/>
  <c r="AZ17" i="220"/>
  <c r="BD17" i="220" s="1"/>
  <c r="AZ496" i="220"/>
  <c r="AZ310" i="220"/>
  <c r="BB398" i="220"/>
  <c r="AZ508" i="220"/>
  <c r="AZ321" i="220"/>
  <c r="AZ197" i="220"/>
  <c r="BB285" i="220"/>
  <c r="BB155" i="220"/>
  <c r="AZ350" i="220"/>
  <c r="AZ391" i="220"/>
  <c r="AZ420" i="220"/>
  <c r="BD420" i="220" s="1"/>
  <c r="BB427" i="220"/>
  <c r="AZ486" i="220"/>
  <c r="BB188" i="220"/>
  <c r="BB122" i="220"/>
  <c r="BB183" i="220"/>
  <c r="AZ41" i="219"/>
  <c r="AZ170" i="219"/>
  <c r="BB250" i="219"/>
  <c r="AZ386" i="219"/>
  <c r="BB213" i="219"/>
  <c r="AZ207" i="219"/>
  <c r="BB191" i="219"/>
  <c r="AZ212" i="219"/>
  <c r="BB104" i="219"/>
  <c r="AZ100" i="219"/>
  <c r="BB97" i="219"/>
  <c r="BB132" i="219"/>
  <c r="BB167" i="219"/>
  <c r="BB243" i="219"/>
  <c r="AZ244" i="219"/>
  <c r="BB151" i="219"/>
  <c r="BB439" i="219"/>
  <c r="BB506" i="219"/>
  <c r="AZ405" i="219"/>
  <c r="BB328" i="219"/>
  <c r="BB493" i="219"/>
  <c r="AZ359" i="219"/>
  <c r="AZ341" i="219"/>
  <c r="BB120" i="219"/>
  <c r="BB15" i="218"/>
  <c r="BB305" i="218"/>
  <c r="BB131" i="218"/>
  <c r="BB65" i="218"/>
  <c r="AZ310" i="218"/>
  <c r="BB346" i="218"/>
  <c r="AZ117" i="218"/>
  <c r="BD117" i="218" s="1"/>
  <c r="BB204" i="218"/>
  <c r="AZ61" i="218"/>
  <c r="AZ397" i="218"/>
  <c r="AZ26" i="218"/>
  <c r="BB290" i="218"/>
  <c r="AZ343" i="218"/>
  <c r="AZ387" i="218"/>
  <c r="AZ380" i="218"/>
  <c r="AZ375" i="218"/>
  <c r="AZ19" i="218"/>
  <c r="BB95" i="218"/>
  <c r="AZ296" i="218"/>
  <c r="BB88" i="218"/>
  <c r="BB111" i="218"/>
  <c r="BB76" i="218"/>
  <c r="BB199" i="218"/>
  <c r="AZ459" i="218"/>
  <c r="AZ133" i="217"/>
  <c r="BD133" i="217" s="1"/>
  <c r="AZ49" i="217"/>
  <c r="AZ245" i="217"/>
  <c r="AZ349" i="217"/>
  <c r="AZ57" i="217"/>
  <c r="AZ474" i="217"/>
  <c r="BB235" i="217"/>
  <c r="AZ502" i="217"/>
  <c r="AZ463" i="217"/>
  <c r="BB321" i="217"/>
  <c r="AZ208" i="217"/>
  <c r="BB69" i="217"/>
  <c r="BB440" i="217"/>
  <c r="BB102" i="217"/>
  <c r="BB55" i="217"/>
  <c r="BB512" i="217"/>
  <c r="BB250" i="217"/>
  <c r="AZ426" i="217"/>
  <c r="BB287" i="217"/>
  <c r="AZ271" i="217"/>
  <c r="BB410" i="217"/>
  <c r="BB120" i="217"/>
  <c r="AZ288" i="217"/>
  <c r="BD288" i="217" s="1"/>
  <c r="BB106" i="217"/>
  <c r="BB25" i="216"/>
  <c r="AZ516" i="216"/>
  <c r="BB53" i="216"/>
  <c r="AZ514" i="216"/>
  <c r="BB390" i="224"/>
  <c r="BB284" i="224"/>
  <c r="AZ276" i="224"/>
  <c r="BD276" i="224" s="1"/>
  <c r="BB360" i="224"/>
  <c r="AZ398" i="224"/>
  <c r="BB69" i="224"/>
  <c r="AZ519" i="223"/>
  <c r="AZ511" i="223"/>
  <c r="AZ513" i="223"/>
  <c r="BD513" i="223" s="1"/>
  <c r="AZ152" i="223"/>
  <c r="BB246" i="223"/>
  <c r="AZ160" i="223"/>
  <c r="AZ290" i="223"/>
  <c r="AZ242" i="222"/>
  <c r="BB102" i="222"/>
  <c r="BB123" i="222"/>
  <c r="BB47" i="222"/>
  <c r="BB110" i="222"/>
  <c r="AZ103" i="222"/>
  <c r="BD103" i="222" s="1"/>
  <c r="BB19" i="222"/>
  <c r="AZ178" i="222"/>
  <c r="AZ404" i="222"/>
  <c r="AZ194" i="222"/>
  <c r="AZ328" i="222"/>
  <c r="AZ293" i="222"/>
  <c r="BB125" i="221"/>
  <c r="BB256" i="221"/>
  <c r="AZ352" i="221"/>
  <c r="BB182" i="221"/>
  <c r="AZ148" i="221"/>
  <c r="BD148" i="221" s="1"/>
  <c r="AZ166" i="221"/>
  <c r="AZ195" i="221"/>
  <c r="AZ325" i="221"/>
  <c r="AZ33" i="221"/>
  <c r="BD33" i="221" s="1"/>
  <c r="AZ295" i="221"/>
  <c r="AZ186" i="221"/>
  <c r="BD186" i="221" s="1"/>
  <c r="BB398" i="221"/>
  <c r="AZ224" i="220"/>
  <c r="AZ488" i="220"/>
  <c r="BD488" i="220" s="1"/>
  <c r="AZ91" i="220"/>
  <c r="BB267" i="220"/>
  <c r="AZ435" i="220"/>
  <c r="AZ255" i="220"/>
  <c r="BB212" i="220"/>
  <c r="AZ294" i="220"/>
  <c r="AZ393" i="220"/>
  <c r="BB459" i="220"/>
  <c r="BB353" i="220"/>
  <c r="BB209" i="220"/>
  <c r="AZ408" i="220"/>
  <c r="AZ433" i="220"/>
  <c r="BD433" i="220" s="1"/>
  <c r="BB53" i="220"/>
  <c r="BB264" i="220"/>
  <c r="BB411" i="220"/>
  <c r="BB90" i="220"/>
  <c r="BB305" i="220"/>
  <c r="AZ108" i="219"/>
  <c r="BB87" i="219"/>
  <c r="BB255" i="219"/>
  <c r="AZ360" i="219"/>
  <c r="BB308" i="219"/>
  <c r="BB190" i="219"/>
  <c r="BB344" i="219"/>
  <c r="AZ175" i="219"/>
  <c r="BB397" i="219"/>
  <c r="AZ303" i="219"/>
  <c r="BB293" i="219"/>
  <c r="BB256" i="219"/>
  <c r="BB429" i="219"/>
  <c r="BB32" i="219"/>
  <c r="AZ357" i="219"/>
  <c r="BB234" i="219"/>
  <c r="AZ245" i="219"/>
  <c r="BB66" i="219"/>
  <c r="BB196" i="219"/>
  <c r="BB33" i="219"/>
  <c r="BB17" i="219"/>
  <c r="BB127" i="219"/>
  <c r="BB257" i="219"/>
  <c r="AZ410" i="219"/>
  <c r="BB23" i="218"/>
  <c r="BB276" i="218"/>
  <c r="AZ318" i="218"/>
  <c r="BB32" i="218"/>
  <c r="AZ374" i="218"/>
  <c r="AZ56" i="218"/>
  <c r="AZ236" i="218"/>
  <c r="BB278" i="218"/>
  <c r="AZ178" i="218"/>
  <c r="AZ413" i="218"/>
  <c r="BB176" i="218"/>
  <c r="BB270" i="218"/>
  <c r="BB225" i="218"/>
  <c r="BB87" i="218"/>
  <c r="AZ464" i="218"/>
  <c r="AZ518" i="218"/>
  <c r="AZ235" i="218"/>
  <c r="AZ104" i="218"/>
  <c r="AZ499" i="218"/>
  <c r="BD499" i="218" s="1"/>
  <c r="BB273" i="218"/>
  <c r="BB296" i="218"/>
  <c r="AZ165" i="218"/>
  <c r="AZ135" i="218"/>
  <c r="BB426" i="218"/>
  <c r="AZ33" i="217"/>
  <c r="BB316" i="217"/>
  <c r="AZ361" i="217"/>
  <c r="AZ490" i="217"/>
  <c r="AZ451" i="217"/>
  <c r="AZ90" i="217"/>
  <c r="AZ253" i="217"/>
  <c r="AZ491" i="217"/>
  <c r="BB22" i="217"/>
  <c r="AZ274" i="217"/>
  <c r="BB186" i="217"/>
  <c r="BB254" i="217"/>
  <c r="BB89" i="217"/>
  <c r="BB418" i="217"/>
  <c r="BB312" i="217"/>
  <c r="AZ210" i="217"/>
  <c r="BB188" i="217"/>
  <c r="AZ505" i="217"/>
  <c r="BB58" i="217"/>
  <c r="AZ483" i="217"/>
  <c r="AZ112" i="217"/>
  <c r="BB390" i="217"/>
  <c r="AZ313" i="217"/>
  <c r="AZ417" i="217"/>
  <c r="BB72" i="216"/>
  <c r="BB77" i="216"/>
  <c r="BB21" i="216"/>
  <c r="BB188" i="216"/>
  <c r="BB491" i="216"/>
  <c r="BB316" i="216"/>
  <c r="AZ179" i="216"/>
  <c r="BB411" i="216"/>
  <c r="BB464" i="216"/>
  <c r="AZ322" i="216"/>
  <c r="AZ373" i="216"/>
  <c r="AZ505" i="216"/>
  <c r="BD505" i="216" s="1"/>
  <c r="AZ61" i="216"/>
  <c r="BB208" i="216"/>
  <c r="AZ77" i="216"/>
  <c r="AZ98" i="216"/>
  <c r="BB35" i="216"/>
  <c r="BB324" i="216"/>
  <c r="BB31" i="216"/>
  <c r="AZ219" i="216"/>
  <c r="AZ435" i="216"/>
  <c r="BB367" i="216"/>
  <c r="BB140" i="216"/>
  <c r="BB289" i="216"/>
  <c r="BB242" i="215"/>
  <c r="BB183" i="215"/>
  <c r="BB91" i="215"/>
  <c r="AZ373" i="215"/>
  <c r="BB323" i="215"/>
  <c r="AZ42" i="215"/>
  <c r="BD42" i="215" s="1"/>
  <c r="BB13" i="215"/>
  <c r="AZ19" i="224"/>
  <c r="BB218" i="224"/>
  <c r="AZ315" i="224"/>
  <c r="BB433" i="224"/>
  <c r="AZ491" i="224"/>
  <c r="BD491" i="224" s="1"/>
  <c r="AZ197" i="224"/>
  <c r="BD197" i="224" s="1"/>
  <c r="BB34" i="223"/>
  <c r="AZ117" i="223"/>
  <c r="AZ503" i="223"/>
  <c r="AZ405" i="223"/>
  <c r="AZ157" i="223"/>
  <c r="AZ243" i="223"/>
  <c r="AZ414" i="223"/>
  <c r="AZ22" i="222"/>
  <c r="AZ273" i="222"/>
  <c r="BD273" i="222" s="1"/>
  <c r="AZ271" i="222"/>
  <c r="AZ116" i="222"/>
  <c r="BB459" i="222"/>
  <c r="AZ124" i="222"/>
  <c r="BB218" i="222"/>
  <c r="AZ241" i="222"/>
  <c r="AZ485" i="222"/>
  <c r="AZ316" i="222"/>
  <c r="AZ204" i="222"/>
  <c r="BB116" i="222"/>
  <c r="BB132" i="221"/>
  <c r="BB399" i="221"/>
  <c r="BB151" i="221"/>
  <c r="BB454" i="221"/>
  <c r="BB359" i="221"/>
  <c r="AZ17" i="221"/>
  <c r="AZ196" i="221"/>
  <c r="AZ152" i="221"/>
  <c r="BD152" i="221" s="1"/>
  <c r="BB327" i="221"/>
  <c r="BB417" i="221"/>
  <c r="AZ407" i="221"/>
  <c r="AZ221" i="221"/>
  <c r="AZ37" i="220"/>
  <c r="AZ439" i="220"/>
  <c r="AZ223" i="220"/>
  <c r="BB298" i="220"/>
  <c r="BB49" i="220"/>
  <c r="AZ426" i="220"/>
  <c r="BB241" i="220"/>
  <c r="AZ339" i="220"/>
  <c r="BB382" i="220"/>
  <c r="BB284" i="220"/>
  <c r="AZ59" i="220"/>
  <c r="BD59" i="220" s="1"/>
  <c r="BB338" i="220"/>
  <c r="BB104" i="220"/>
  <c r="BB156" i="220"/>
  <c r="AZ235" i="220"/>
  <c r="BB365" i="220"/>
  <c r="AZ149" i="220"/>
  <c r="BD149" i="220" s="1"/>
  <c r="BB304" i="220"/>
  <c r="AZ142" i="220"/>
  <c r="BD142" i="220" s="1"/>
  <c r="AZ102" i="219"/>
  <c r="BB88" i="219"/>
  <c r="BB27" i="219"/>
  <c r="AZ451" i="219"/>
  <c r="BD451" i="219" s="1"/>
  <c r="AZ135" i="219"/>
  <c r="BB440" i="219"/>
  <c r="BB34" i="219"/>
  <c r="AZ370" i="219"/>
  <c r="AZ112" i="219"/>
  <c r="AZ34" i="219"/>
  <c r="BB501" i="219"/>
  <c r="BB422" i="219"/>
  <c r="AZ434" i="219"/>
  <c r="BB206" i="219"/>
  <c r="AZ482" i="219"/>
  <c r="BB356" i="219"/>
  <c r="BB100" i="219"/>
  <c r="BB91" i="219"/>
  <c r="AZ136" i="219"/>
  <c r="BB99" i="219"/>
  <c r="AZ268" i="219"/>
  <c r="BD268" i="219" s="1"/>
  <c r="AZ278" i="219"/>
  <c r="AZ15" i="219"/>
  <c r="AZ23" i="219"/>
  <c r="BD23" i="219" s="1"/>
  <c r="AZ82" i="218"/>
  <c r="BB378" i="218"/>
  <c r="AZ143" i="218"/>
  <c r="AZ122" i="218"/>
  <c r="BB180" i="218"/>
  <c r="AZ218" i="218"/>
  <c r="AZ271" i="218"/>
  <c r="BB364" i="218"/>
  <c r="AZ508" i="218"/>
  <c r="BB90" i="218"/>
  <c r="BB431" i="218"/>
  <c r="BB374" i="218"/>
  <c r="BB394" i="218"/>
  <c r="AZ58" i="218"/>
  <c r="BD58" i="218" s="1"/>
  <c r="AZ442" i="218"/>
  <c r="BB246" i="218"/>
  <c r="BB127" i="218"/>
  <c r="AZ183" i="218"/>
  <c r="BB162" i="218"/>
  <c r="BB485" i="218"/>
  <c r="BB55" i="218"/>
  <c r="AZ269" i="218"/>
  <c r="BB445" i="218"/>
  <c r="AZ30" i="218"/>
  <c r="AZ63" i="217"/>
  <c r="BB506" i="217"/>
  <c r="BB301" i="217"/>
  <c r="AZ476" i="217"/>
  <c r="BD476" i="217" s="1"/>
  <c r="BB194" i="217"/>
  <c r="BB30" i="217"/>
  <c r="BB298" i="217"/>
  <c r="AZ248" i="217"/>
  <c r="AZ124" i="217"/>
  <c r="AZ364" i="217"/>
  <c r="BB379" i="217"/>
  <c r="BB498" i="217"/>
  <c r="AZ354" i="217"/>
  <c r="BB507" i="217"/>
  <c r="BB422" i="217"/>
  <c r="AZ287" i="217"/>
  <c r="BD287" i="217" s="1"/>
  <c r="BB373" i="217"/>
  <c r="BB202" i="217"/>
  <c r="BB376" i="217"/>
  <c r="AZ472" i="217"/>
  <c r="AZ166" i="217"/>
  <c r="BB372" i="217"/>
  <c r="BB489" i="217"/>
  <c r="AZ346" i="217"/>
  <c r="BB288" i="216"/>
  <c r="BB456" i="216"/>
  <c r="BB125" i="216"/>
  <c r="BB481" i="216"/>
  <c r="BB20" i="216"/>
  <c r="BB59" i="216"/>
  <c r="AZ177" i="216"/>
  <c r="BB97" i="216"/>
  <c r="AZ31" i="216"/>
  <c r="AZ119" i="216"/>
  <c r="AZ484" i="216"/>
  <c r="AZ175" i="216"/>
  <c r="AZ275" i="216"/>
  <c r="BB459" i="216"/>
  <c r="AZ264" i="216"/>
  <c r="AZ305" i="216"/>
  <c r="AZ145" i="216"/>
  <c r="AZ483" i="216"/>
  <c r="BB343" i="216"/>
  <c r="AZ196" i="216"/>
  <c r="BB207" i="216"/>
  <c r="AZ217" i="216"/>
  <c r="BB407" i="216"/>
  <c r="AZ319" i="216"/>
  <c r="BB250" i="215"/>
  <c r="BB367" i="215"/>
  <c r="BB290" i="215"/>
  <c r="AZ352" i="215"/>
  <c r="BB199" i="215"/>
  <c r="AZ149" i="215"/>
  <c r="BD149" i="215" s="1"/>
  <c r="BB194" i="215"/>
  <c r="BB446" i="215"/>
  <c r="AZ25" i="224"/>
  <c r="BB373" i="224"/>
  <c r="BB71" i="224"/>
  <c r="BB115" i="224"/>
  <c r="BB327" i="224"/>
  <c r="AZ520" i="224"/>
  <c r="BD520" i="224" s="1"/>
  <c r="AZ422" i="223"/>
  <c r="BD422" i="223" s="1"/>
  <c r="AZ201" i="223"/>
  <c r="BB433" i="223"/>
  <c r="AZ474" i="223"/>
  <c r="AZ209" i="223"/>
  <c r="AZ350" i="223"/>
  <c r="AZ514" i="223"/>
  <c r="AZ18" i="222"/>
  <c r="AZ272" i="222"/>
  <c r="BD272" i="222" s="1"/>
  <c r="AZ268" i="222"/>
  <c r="AZ395" i="222"/>
  <c r="BB65" i="222"/>
  <c r="AZ409" i="222"/>
  <c r="BD409" i="222" s="1"/>
  <c r="BB423" i="222"/>
  <c r="AZ291" i="222"/>
  <c r="BB298" i="222"/>
  <c r="AZ517" i="222"/>
  <c r="BB307" i="222"/>
  <c r="BB186" i="222"/>
  <c r="BB58" i="221"/>
  <c r="AZ410" i="221"/>
  <c r="AZ321" i="221"/>
  <c r="BD321" i="221" s="1"/>
  <c r="BB110" i="221"/>
  <c r="BB500" i="221"/>
  <c r="AZ312" i="221"/>
  <c r="AZ372" i="221"/>
  <c r="AZ101" i="221"/>
  <c r="BB15" i="221"/>
  <c r="BB87" i="221"/>
  <c r="AZ507" i="221"/>
  <c r="AZ233" i="221"/>
  <c r="AZ56" i="220"/>
  <c r="BB471" i="220"/>
  <c r="AZ261" i="220"/>
  <c r="BD261" i="220" s="1"/>
  <c r="BB354" i="220"/>
  <c r="BB303" i="220"/>
  <c r="BB66" i="220"/>
  <c r="BB399" i="220"/>
  <c r="AZ483" i="220"/>
  <c r="BB296" i="220"/>
  <c r="BB34" i="220"/>
  <c r="AZ161" i="220"/>
  <c r="BB512" i="220"/>
  <c r="AZ500" i="220"/>
  <c r="BB506" i="220"/>
  <c r="AZ307" i="220"/>
  <c r="BB64" i="220"/>
  <c r="AZ68" i="220"/>
  <c r="BB373" i="220"/>
  <c r="AZ65" i="220"/>
  <c r="BD65" i="220" s="1"/>
  <c r="AZ80" i="219"/>
  <c r="BB282" i="219"/>
  <c r="AZ242" i="219"/>
  <c r="AZ24" i="219"/>
  <c r="BD24" i="219" s="1"/>
  <c r="AZ203" i="219"/>
  <c r="AZ83" i="219"/>
  <c r="BB80" i="219"/>
  <c r="BB75" i="219"/>
  <c r="BB44" i="219"/>
  <c r="BB403" i="219"/>
  <c r="AZ441" i="219"/>
  <c r="AZ30" i="219"/>
  <c r="AZ408" i="219"/>
  <c r="BB413" i="219"/>
  <c r="AZ18" i="219"/>
  <c r="BB103" i="219"/>
  <c r="BB393" i="219"/>
  <c r="AZ14" i="219"/>
  <c r="BB223" i="219"/>
  <c r="BB374" i="219"/>
  <c r="AZ210" i="219"/>
  <c r="AZ282" i="219"/>
  <c r="AZ107" i="219"/>
  <c r="BB338" i="219"/>
  <c r="AZ141" i="218"/>
  <c r="AZ515" i="218"/>
  <c r="AZ68" i="218"/>
  <c r="AZ238" i="218"/>
  <c r="BB448" i="218"/>
  <c r="AZ163" i="218"/>
  <c r="AZ347" i="218"/>
  <c r="AZ50" i="218"/>
  <c r="BB219" i="218"/>
  <c r="BB190" i="218"/>
  <c r="AZ74" i="218"/>
  <c r="BB110" i="218"/>
  <c r="AZ216" i="218"/>
  <c r="AZ233" i="218"/>
  <c r="BB78" i="218"/>
  <c r="BB333" i="218"/>
  <c r="BB319" i="218"/>
  <c r="AZ316" i="218"/>
  <c r="BB387" i="218"/>
  <c r="BB182" i="218"/>
  <c r="BB122" i="218"/>
  <c r="AZ498" i="218"/>
  <c r="BB500" i="218"/>
  <c r="AZ329" i="218"/>
  <c r="AZ108" i="217"/>
  <c r="AZ77" i="217"/>
  <c r="BB505" i="217"/>
  <c r="AZ75" i="217"/>
  <c r="BB365" i="217"/>
  <c r="BB167" i="217"/>
  <c r="BB451" i="217"/>
  <c r="BB135" i="217"/>
  <c r="BB240" i="217"/>
  <c r="BB138" i="217"/>
  <c r="AZ182" i="217"/>
  <c r="AZ256" i="217"/>
  <c r="AZ433" i="217"/>
  <c r="BB42" i="217"/>
  <c r="AZ233" i="217"/>
  <c r="BD233" i="217" s="1"/>
  <c r="AZ356" i="217"/>
  <c r="AZ24" i="217"/>
  <c r="BB290" i="217"/>
  <c r="BB493" i="217"/>
  <c r="BB117" i="217"/>
  <c r="AZ240" i="217"/>
  <c r="BB190" i="217"/>
  <c r="AZ52" i="217"/>
  <c r="BB421" i="217"/>
  <c r="BB372" i="216"/>
  <c r="AZ95" i="216"/>
  <c r="BB484" i="216"/>
  <c r="BB27" i="216"/>
  <c r="BB258" i="216"/>
  <c r="AZ17" i="216"/>
  <c r="AZ343" i="216"/>
  <c r="AZ88" i="216"/>
  <c r="BD88" i="216" s="1"/>
  <c r="AZ416" i="216"/>
  <c r="BB151" i="216"/>
  <c r="BB92" i="216"/>
  <c r="AZ168" i="216"/>
  <c r="AZ152" i="216"/>
  <c r="AZ362" i="216"/>
  <c r="AZ282" i="216"/>
  <c r="AZ356" i="216"/>
  <c r="AZ324" i="216"/>
  <c r="AZ139" i="216"/>
  <c r="AZ328" i="216"/>
  <c r="AZ378" i="216"/>
  <c r="BB395" i="216"/>
  <c r="BB235" i="216"/>
  <c r="BB513" i="216"/>
  <c r="AZ83" i="216"/>
  <c r="BD83" i="216" s="1"/>
  <c r="BB495" i="215"/>
  <c r="BB80" i="215"/>
  <c r="BB57" i="215"/>
  <c r="BB200" i="215"/>
  <c r="AZ383" i="215"/>
  <c r="AZ305" i="215"/>
  <c r="BB424" i="215"/>
  <c r="BB173" i="215"/>
  <c r="AZ259" i="224"/>
  <c r="BB194" i="224"/>
  <c r="BB262" i="224"/>
  <c r="AZ70" i="224"/>
  <c r="BB481" i="224"/>
  <c r="AZ433" i="224"/>
  <c r="AZ197" i="223"/>
  <c r="AZ172" i="223"/>
  <c r="AZ280" i="223"/>
  <c r="AZ182" i="223"/>
  <c r="AZ180" i="223"/>
  <c r="BB151" i="223"/>
  <c r="BB353" i="223"/>
  <c r="AZ114" i="222"/>
  <c r="AZ405" i="222"/>
  <c r="AZ520" i="222"/>
  <c r="BB152" i="222"/>
  <c r="AZ107" i="222"/>
  <c r="BB160" i="222"/>
  <c r="BB100" i="222"/>
  <c r="AZ341" i="222"/>
  <c r="BD341" i="222" s="1"/>
  <c r="BB429" i="222"/>
  <c r="AZ484" i="222"/>
  <c r="BB456" i="222"/>
  <c r="AZ92" i="222"/>
  <c r="BB74" i="221"/>
  <c r="BB196" i="221"/>
  <c r="AZ406" i="221"/>
  <c r="BB36" i="221"/>
  <c r="BB55" i="221"/>
  <c r="AZ328" i="221"/>
  <c r="AZ460" i="221"/>
  <c r="AZ307" i="221"/>
  <c r="BB72" i="221"/>
  <c r="AZ516" i="221"/>
  <c r="BB191" i="221"/>
  <c r="AZ367" i="221"/>
  <c r="AZ229" i="220"/>
  <c r="BB139" i="220"/>
  <c r="BB369" i="220"/>
  <c r="BB454" i="220"/>
  <c r="BB424" i="220"/>
  <c r="BB269" i="220"/>
  <c r="AZ228" i="220"/>
  <c r="AZ484" i="220"/>
  <c r="BD484" i="220" s="1"/>
  <c r="BB339" i="220"/>
  <c r="BB125" i="220"/>
  <c r="AZ247" i="220"/>
  <c r="BB37" i="220"/>
  <c r="BB225" i="220"/>
  <c r="BB496" i="220"/>
  <c r="AZ33" i="220"/>
  <c r="BB78" i="220"/>
  <c r="AZ200" i="220"/>
  <c r="BB80" i="220"/>
  <c r="AZ297" i="220"/>
  <c r="BD297" i="220" s="1"/>
  <c r="BB199" i="219"/>
  <c r="AZ123" i="219"/>
  <c r="AZ313" i="219"/>
  <c r="BB354" i="219"/>
  <c r="AZ264" i="219"/>
  <c r="BD264" i="219" s="1"/>
  <c r="AZ261" i="219"/>
  <c r="AZ193" i="219"/>
  <c r="BB370" i="219"/>
  <c r="AZ152" i="219"/>
  <c r="BB270" i="219"/>
  <c r="AZ412" i="219"/>
  <c r="BD412" i="219" s="1"/>
  <c r="AZ159" i="219"/>
  <c r="BB176" i="219"/>
  <c r="BB158" i="219"/>
  <c r="AZ431" i="219"/>
  <c r="BB278" i="219"/>
  <c r="AZ65" i="219"/>
  <c r="BB225" i="219"/>
  <c r="BB432" i="219"/>
  <c r="BB479" i="219"/>
  <c r="BB443" i="219"/>
  <c r="AZ153" i="219"/>
  <c r="BD153" i="219" s="1"/>
  <c r="AZ240" i="219"/>
  <c r="BB409" i="219"/>
  <c r="BB30" i="218"/>
  <c r="AZ205" i="218"/>
  <c r="AZ189" i="218"/>
  <c r="AZ440" i="218"/>
  <c r="BD440" i="218" s="1"/>
  <c r="AZ81" i="218"/>
  <c r="AZ489" i="218"/>
  <c r="AZ22" i="218"/>
  <c r="AZ42" i="218"/>
  <c r="BB263" i="218"/>
  <c r="BB404" i="218"/>
  <c r="AZ153" i="218"/>
  <c r="AZ262" i="218"/>
  <c r="BD262" i="218" s="1"/>
  <c r="AZ327" i="218"/>
  <c r="AZ437" i="218"/>
  <c r="BB424" i="218"/>
  <c r="AZ293" i="218"/>
  <c r="BD293" i="218" s="1"/>
  <c r="BB493" i="218"/>
  <c r="AZ357" i="218"/>
  <c r="BB400" i="218"/>
  <c r="AZ108" i="218"/>
  <c r="AZ92" i="218"/>
  <c r="AZ472" i="218"/>
  <c r="BD472" i="218" s="1"/>
  <c r="BB63" i="218"/>
  <c r="AZ107" i="218"/>
  <c r="AZ72" i="217"/>
  <c r="AZ161" i="217"/>
  <c r="BB151" i="217"/>
  <c r="BB173" i="217"/>
  <c r="BB143" i="217"/>
  <c r="BB394" i="217"/>
  <c r="BB80" i="217"/>
  <c r="BB329" i="217"/>
  <c r="BB416" i="217"/>
  <c r="BB355" i="217"/>
  <c r="AZ204" i="217"/>
  <c r="BB154" i="217"/>
  <c r="AZ372" i="217"/>
  <c r="AZ154" i="217"/>
  <c r="AZ145" i="217"/>
  <c r="AZ467" i="217"/>
  <c r="AZ107" i="217"/>
  <c r="BB517" i="217"/>
  <c r="AZ20" i="217"/>
  <c r="BB415" i="217"/>
  <c r="AZ401" i="217"/>
  <c r="AZ94" i="217"/>
  <c r="BB484" i="217"/>
  <c r="AZ205" i="217"/>
  <c r="BB66" i="216"/>
  <c r="AZ267" i="216"/>
  <c r="BB388" i="216"/>
  <c r="BB63" i="216"/>
  <c r="BB246" i="216"/>
  <c r="AZ154" i="216"/>
  <c r="AZ363" i="216"/>
  <c r="BD363" i="216" s="1"/>
  <c r="BB437" i="216"/>
  <c r="AZ388" i="216"/>
  <c r="BB329" i="216"/>
  <c r="BB330" i="216"/>
  <c r="AZ445" i="216"/>
  <c r="BD445" i="216" s="1"/>
  <c r="AZ405" i="216"/>
  <c r="AZ225" i="216"/>
  <c r="AZ466" i="216"/>
  <c r="BB209" i="216"/>
  <c r="BB212" i="216"/>
  <c r="AZ507" i="216"/>
  <c r="AZ51" i="216"/>
  <c r="BD51" i="216" s="1"/>
  <c r="AZ506" i="216"/>
  <c r="BB94" i="216"/>
  <c r="BB304" i="216"/>
  <c r="AZ39" i="216"/>
  <c r="BB252" i="216"/>
  <c r="BB98" i="215"/>
  <c r="AZ15" i="215"/>
  <c r="AZ43" i="215"/>
  <c r="BB440" i="215"/>
  <c r="AZ173" i="215"/>
  <c r="AZ272" i="215"/>
  <c r="BB23" i="215"/>
  <c r="BB165" i="215"/>
  <c r="AZ447" i="215"/>
  <c r="BB119" i="215"/>
  <c r="BB243" i="215"/>
  <c r="AZ506" i="215"/>
  <c r="AZ344" i="215"/>
  <c r="AZ392" i="215"/>
  <c r="BB94" i="215"/>
  <c r="AZ442" i="215"/>
  <c r="BB127" i="215"/>
  <c r="AZ437" i="215"/>
  <c r="BB505" i="215"/>
  <c r="BB254" i="215"/>
  <c r="BB311" i="215"/>
  <c r="AZ465" i="215"/>
  <c r="BB337" i="215"/>
  <c r="BB423" i="215"/>
  <c r="BB145" i="215"/>
  <c r="BB502" i="215"/>
  <c r="BB343" i="215"/>
  <c r="BB354" i="215"/>
  <c r="AZ345" i="215"/>
  <c r="AZ310" i="215"/>
  <c r="BB350" i="215"/>
  <c r="AZ114" i="215"/>
  <c r="AZ118" i="214"/>
  <c r="AZ374" i="214"/>
  <c r="BB99" i="224"/>
  <c r="AZ381" i="224"/>
  <c r="BB56" i="224"/>
  <c r="BB257" i="224"/>
  <c r="AZ61" i="224"/>
  <c r="BD61" i="224" s="1"/>
  <c r="AZ128" i="224"/>
  <c r="BD128" i="224" s="1"/>
  <c r="AZ39" i="223"/>
  <c r="AZ18" i="223"/>
  <c r="BD18" i="223" s="1"/>
  <c r="AZ301" i="223"/>
  <c r="BD301" i="223" s="1"/>
  <c r="AZ452" i="223"/>
  <c r="BB141" i="223"/>
  <c r="BB209" i="223"/>
  <c r="AZ63" i="223"/>
  <c r="BD63" i="223" s="1"/>
  <c r="BB54" i="222"/>
  <c r="AZ502" i="222"/>
  <c r="BB37" i="222"/>
  <c r="AZ378" i="222"/>
  <c r="AZ35" i="222"/>
  <c r="BB126" i="222"/>
  <c r="AZ358" i="222"/>
  <c r="BD358" i="222" s="1"/>
  <c r="AZ127" i="222"/>
  <c r="BD127" i="222" s="1"/>
  <c r="BB245" i="222"/>
  <c r="AZ297" i="222"/>
  <c r="BB105" i="222"/>
  <c r="AZ473" i="222"/>
  <c r="BB390" i="221"/>
  <c r="BB488" i="221"/>
  <c r="BB425" i="221"/>
  <c r="AZ237" i="221"/>
  <c r="BD237" i="221" s="1"/>
  <c r="BB275" i="221"/>
  <c r="AZ342" i="221"/>
  <c r="AZ178" i="221"/>
  <c r="BB288" i="221"/>
  <c r="AZ100" i="221"/>
  <c r="AZ67" i="221"/>
  <c r="BB219" i="221"/>
  <c r="AZ456" i="221"/>
  <c r="BB210" i="220"/>
  <c r="AZ363" i="220"/>
  <c r="BB221" i="220"/>
  <c r="BB33" i="220"/>
  <c r="BB350" i="220"/>
  <c r="AZ67" i="220"/>
  <c r="BB336" i="220"/>
  <c r="BB400" i="220"/>
  <c r="AZ242" i="220"/>
  <c r="BB480" i="220"/>
  <c r="AZ298" i="220"/>
  <c r="AZ332" i="220"/>
  <c r="AZ399" i="220"/>
  <c r="BB315" i="220"/>
  <c r="BB105" i="220"/>
  <c r="AZ392" i="220"/>
  <c r="BD392" i="220" s="1"/>
  <c r="AZ481" i="220"/>
  <c r="BD481" i="220" s="1"/>
  <c r="AZ267" i="220"/>
  <c r="BD267" i="220" s="1"/>
  <c r="BB318" i="220"/>
  <c r="BB107" i="219"/>
  <c r="AZ93" i="219"/>
  <c r="BB24" i="219"/>
  <c r="BB46" i="219"/>
  <c r="BB310" i="219"/>
  <c r="BB441" i="219"/>
  <c r="AZ233" i="219"/>
  <c r="AZ511" i="219"/>
  <c r="BB112" i="219"/>
  <c r="AZ101" i="219"/>
  <c r="BD101" i="219" s="1"/>
  <c r="BB327" i="219"/>
  <c r="AZ329" i="219"/>
  <c r="AZ445" i="219"/>
  <c r="BB71" i="219"/>
  <c r="BB38" i="219"/>
  <c r="AZ138" i="219"/>
  <c r="AZ262" i="219"/>
  <c r="AZ414" i="219"/>
  <c r="BD414" i="219" s="1"/>
  <c r="BB48" i="219"/>
  <c r="AZ92" i="219"/>
  <c r="AZ365" i="219"/>
  <c r="BB341" i="219"/>
  <c r="AZ118" i="219"/>
  <c r="AZ39" i="219"/>
  <c r="BB357" i="218"/>
  <c r="BB137" i="218"/>
  <c r="AZ421" i="218"/>
  <c r="AZ321" i="218"/>
  <c r="BB488" i="218"/>
  <c r="BB216" i="224"/>
  <c r="AZ242" i="224"/>
  <c r="AZ213" i="224"/>
  <c r="BD213" i="224" s="1"/>
  <c r="AZ205" i="223"/>
  <c r="BD205" i="223" s="1"/>
  <c r="AZ466" i="223"/>
  <c r="AZ140" i="223"/>
  <c r="AZ423" i="222"/>
  <c r="BB132" i="222"/>
  <c r="AZ154" i="222"/>
  <c r="AZ374" i="222"/>
  <c r="AZ369" i="222"/>
  <c r="AZ209" i="222"/>
  <c r="BB242" i="221"/>
  <c r="AZ472" i="221"/>
  <c r="BB333" i="221"/>
  <c r="BB123" i="221"/>
  <c r="AZ426" i="221"/>
  <c r="BD426" i="221" s="1"/>
  <c r="AZ271" i="220"/>
  <c r="AZ167" i="220"/>
  <c r="AZ376" i="220"/>
  <c r="BB131" i="220"/>
  <c r="BB389" i="220"/>
  <c r="BB35" i="220"/>
  <c r="AZ208" i="220"/>
  <c r="BB107" i="220"/>
  <c r="BB138" i="220"/>
  <c r="BB460" i="219"/>
  <c r="BB136" i="219"/>
  <c r="AZ462" i="219"/>
  <c r="AZ452" i="219"/>
  <c r="BB377" i="219"/>
  <c r="AZ139" i="219"/>
  <c r="AZ279" i="219"/>
  <c r="AZ287" i="219"/>
  <c r="BB247" i="219"/>
  <c r="AZ270" i="219"/>
  <c r="BB97" i="218"/>
  <c r="AZ14" i="218"/>
  <c r="BD14" i="218" s="1"/>
  <c r="BB353" i="218"/>
  <c r="BB44" i="218"/>
  <c r="BB313" i="218"/>
  <c r="BB248" i="218"/>
  <c r="AZ226" i="218"/>
  <c r="BB12" i="218"/>
  <c r="BB85" i="224"/>
  <c r="AZ163" i="224"/>
  <c r="BD163" i="224" s="1"/>
  <c r="AZ275" i="224"/>
  <c r="BD275" i="224" s="1"/>
  <c r="AZ176" i="223"/>
  <c r="BD176" i="223" s="1"/>
  <c r="BB102" i="223"/>
  <c r="BB157" i="223"/>
  <c r="BB347" i="222"/>
  <c r="BB354" i="222"/>
  <c r="AZ439" i="222"/>
  <c r="AZ468" i="222"/>
  <c r="BD468" i="222" s="1"/>
  <c r="AZ421" i="222"/>
  <c r="BD421" i="222" s="1"/>
  <c r="AZ307" i="222"/>
  <c r="BB490" i="221"/>
  <c r="BB457" i="221"/>
  <c r="BB462" i="221"/>
  <c r="BB340" i="221"/>
  <c r="AZ408" i="221"/>
  <c r="AZ336" i="220"/>
  <c r="AZ124" i="220"/>
  <c r="BD124" i="220" s="1"/>
  <c r="AZ354" i="220"/>
  <c r="AZ270" i="220"/>
  <c r="BB106" i="220"/>
  <c r="AZ93" i="220"/>
  <c r="AZ246" i="220"/>
  <c r="AZ338" i="220"/>
  <c r="BB333" i="220"/>
  <c r="BB59" i="219"/>
  <c r="BB205" i="219"/>
  <c r="BB54" i="219"/>
  <c r="BB163" i="219"/>
  <c r="AZ321" i="219"/>
  <c r="BB428" i="219"/>
  <c r="AZ388" i="219"/>
  <c r="AZ418" i="219"/>
  <c r="BB482" i="219"/>
  <c r="BB204" i="219"/>
  <c r="AZ16" i="218"/>
  <c r="AZ276" i="218"/>
  <c r="BB439" i="218"/>
  <c r="AZ114" i="218"/>
  <c r="BB461" i="218"/>
  <c r="BB370" i="218"/>
  <c r="AZ129" i="218"/>
  <c r="BB158" i="224"/>
  <c r="BB246" i="224"/>
  <c r="AZ373" i="224"/>
  <c r="AZ460" i="223"/>
  <c r="AZ149" i="223"/>
  <c r="AZ255" i="223"/>
  <c r="BB405" i="222"/>
  <c r="BB502" i="222"/>
  <c r="BB303" i="222"/>
  <c r="AZ442" i="222"/>
  <c r="BD442" i="222" s="1"/>
  <c r="BB258" i="222"/>
  <c r="AZ170" i="222"/>
  <c r="AZ156" i="221"/>
  <c r="AZ64" i="221"/>
  <c r="BD64" i="221" s="1"/>
  <c r="AZ15" i="221"/>
  <c r="BB441" i="221"/>
  <c r="BB314" i="221"/>
  <c r="AZ509" i="220"/>
  <c r="BD509" i="220" s="1"/>
  <c r="AZ326" i="220"/>
  <c r="BB223" i="220"/>
  <c r="AZ288" i="220"/>
  <c r="AZ259" i="220"/>
  <c r="BD259" i="220" s="1"/>
  <c r="BB197" i="220"/>
  <c r="AZ404" i="220"/>
  <c r="AZ367" i="220"/>
  <c r="BB485" i="220"/>
  <c r="BB56" i="219"/>
  <c r="BB36" i="219"/>
  <c r="BB329" i="219"/>
  <c r="AZ57" i="219"/>
  <c r="AZ327" i="219"/>
  <c r="AZ27" i="219"/>
  <c r="AZ491" i="219"/>
  <c r="BB68" i="219"/>
  <c r="AZ99" i="219"/>
  <c r="AZ248" i="219"/>
  <c r="AZ186" i="218"/>
  <c r="AZ340" i="218"/>
  <c r="AZ44" i="218"/>
  <c r="AZ272" i="218"/>
  <c r="BB471" i="224"/>
  <c r="BB428" i="224"/>
  <c r="AZ111" i="224"/>
  <c r="AZ95" i="223"/>
  <c r="AZ256" i="223"/>
  <c r="AZ302" i="223"/>
  <c r="BB108" i="222"/>
  <c r="BB39" i="222"/>
  <c r="BB492" i="222"/>
  <c r="BB150" i="222"/>
  <c r="BB412" i="222"/>
  <c r="AZ144" i="222"/>
  <c r="AZ301" i="221"/>
  <c r="BB190" i="221"/>
  <c r="AZ47" i="221"/>
  <c r="BB233" i="221"/>
  <c r="BB49" i="221"/>
  <c r="AZ506" i="220"/>
  <c r="BD506" i="220" s="1"/>
  <c r="AZ455" i="220"/>
  <c r="BB425" i="220"/>
  <c r="BB93" i="220"/>
  <c r="AZ320" i="220"/>
  <c r="BB445" i="220"/>
  <c r="AZ437" i="220"/>
  <c r="AZ168" i="220"/>
  <c r="BB362" i="224"/>
  <c r="BB27" i="224"/>
  <c r="BB325" i="224"/>
  <c r="AZ194" i="223"/>
  <c r="AZ365" i="223"/>
  <c r="AZ430" i="223"/>
  <c r="BB243" i="222"/>
  <c r="AZ493" i="222"/>
  <c r="BD493" i="222" s="1"/>
  <c r="AZ25" i="222"/>
  <c r="BB439" i="222"/>
  <c r="AZ95" i="222"/>
  <c r="BD95" i="222" s="1"/>
  <c r="BB370" i="222"/>
  <c r="AZ254" i="221"/>
  <c r="BD254" i="221" s="1"/>
  <c r="AZ276" i="221"/>
  <c r="AZ282" i="221"/>
  <c r="AZ128" i="221"/>
  <c r="BB179" i="221"/>
  <c r="BB196" i="220"/>
  <c r="AZ26" i="220"/>
  <c r="BB41" i="220"/>
  <c r="BB195" i="220"/>
  <c r="AZ405" i="220"/>
  <c r="BB46" i="220"/>
  <c r="BB135" i="220"/>
  <c r="AZ174" i="220"/>
  <c r="AZ403" i="219"/>
  <c r="BB406" i="219"/>
  <c r="BB218" i="219"/>
  <c r="BB227" i="219"/>
  <c r="BB499" i="224"/>
  <c r="BB34" i="224"/>
  <c r="AZ91" i="224"/>
  <c r="AZ168" i="223"/>
  <c r="BD168" i="223" s="1"/>
  <c r="AZ348" i="223"/>
  <c r="BB29" i="223"/>
  <c r="BB424" i="222"/>
  <c r="BB177" i="222"/>
  <c r="AZ70" i="222"/>
  <c r="AZ81" i="222"/>
  <c r="AZ146" i="222"/>
  <c r="BB330" i="221"/>
  <c r="AZ226" i="221"/>
  <c r="AZ425" i="221"/>
  <c r="AZ478" i="221"/>
  <c r="BD478" i="221" s="1"/>
  <c r="AZ365" i="221"/>
  <c r="AZ308" i="221"/>
  <c r="BB393" i="220"/>
  <c r="BB151" i="220"/>
  <c r="AZ173" i="220"/>
  <c r="AZ401" i="220"/>
  <c r="AZ184" i="220"/>
  <c r="AZ274" i="220"/>
  <c r="BB447" i="220"/>
  <c r="BB32" i="220"/>
  <c r="BB70" i="219"/>
  <c r="BB21" i="219"/>
  <c r="BB362" i="219"/>
  <c r="BB148" i="219"/>
  <c r="AZ169" i="219"/>
  <c r="AZ94" i="219"/>
  <c r="BB396" i="219"/>
  <c r="BB350" i="219"/>
  <c r="AZ103" i="219"/>
  <c r="BB212" i="219"/>
  <c r="BB195" i="219"/>
  <c r="AZ506" i="218"/>
  <c r="BB444" i="218"/>
  <c r="BB459" i="218"/>
  <c r="BB210" i="218"/>
  <c r="AZ245" i="218"/>
  <c r="AZ335" i="218"/>
  <c r="AZ328" i="218"/>
  <c r="BB112" i="218"/>
  <c r="AZ246" i="218"/>
  <c r="AZ497" i="218"/>
  <c r="BB377" i="218"/>
  <c r="AZ425" i="218"/>
  <c r="BD425" i="218" s="1"/>
  <c r="AZ395" i="217"/>
  <c r="AZ262" i="217"/>
  <c r="AZ347" i="217"/>
  <c r="AZ511" i="217"/>
  <c r="BB178" i="217"/>
  <c r="AZ73" i="217"/>
  <c r="BB17" i="217"/>
  <c r="AZ222" i="217"/>
  <c r="BB95" i="217"/>
  <c r="BB280" i="217"/>
  <c r="BB325" i="217"/>
  <c r="AZ358" i="217"/>
  <c r="BB295" i="216"/>
  <c r="AZ224" i="216"/>
  <c r="BB506" i="216"/>
  <c r="AZ117" i="216"/>
  <c r="BB169" i="216"/>
  <c r="BB206" i="216"/>
  <c r="BB281" i="216"/>
  <c r="AZ396" i="216"/>
  <c r="BD396" i="216" s="1"/>
  <c r="BB105" i="216"/>
  <c r="BB275" i="216"/>
  <c r="AZ20" i="216"/>
  <c r="BB431" i="216"/>
  <c r="AZ340" i="216"/>
  <c r="BB461" i="216"/>
  <c r="AZ316" i="215"/>
  <c r="BB396" i="215"/>
  <c r="AZ505" i="215"/>
  <c r="AZ159" i="215"/>
  <c r="BB392" i="215"/>
  <c r="BB299" i="215"/>
  <c r="AZ423" i="215"/>
  <c r="AZ85" i="215"/>
  <c r="AZ202" i="215"/>
  <c r="AZ51" i="215"/>
  <c r="BB263" i="215"/>
  <c r="BB482" i="215"/>
  <c r="AZ73" i="224"/>
  <c r="BB254" i="224"/>
  <c r="BB242" i="224"/>
  <c r="AZ449" i="223"/>
  <c r="AZ508" i="223"/>
  <c r="AZ38" i="223"/>
  <c r="AZ472" i="222"/>
  <c r="BD472" i="222" s="1"/>
  <c r="BB280" i="222"/>
  <c r="AZ206" i="222"/>
  <c r="AZ217" i="222"/>
  <c r="BD217" i="222" s="1"/>
  <c r="AZ167" i="222"/>
  <c r="BB489" i="221"/>
  <c r="AZ490" i="221"/>
  <c r="AZ514" i="221"/>
  <c r="AZ112" i="221"/>
  <c r="BB293" i="221"/>
  <c r="BB226" i="221"/>
  <c r="BB57" i="220"/>
  <c r="BB294" i="220"/>
  <c r="AZ375" i="220"/>
  <c r="BD375" i="220" s="1"/>
  <c r="AZ19" i="220"/>
  <c r="BD19" i="220" s="1"/>
  <c r="AZ491" i="220"/>
  <c r="BD491" i="220" s="1"/>
  <c r="AZ424" i="220"/>
  <c r="BD424" i="220" s="1"/>
  <c r="AZ73" i="220"/>
  <c r="BB273" i="220"/>
  <c r="BB263" i="219"/>
  <c r="BB240" i="219"/>
  <c r="BB42" i="219"/>
  <c r="BB25" i="219"/>
  <c r="AZ339" i="219"/>
  <c r="AZ162" i="219"/>
  <c r="AZ226" i="219"/>
  <c r="AZ142" i="219"/>
  <c r="AZ69" i="219"/>
  <c r="AZ33" i="219"/>
  <c r="AZ44" i="219"/>
  <c r="BB179" i="218"/>
  <c r="BB231" i="218"/>
  <c r="BB132" i="218"/>
  <c r="BB411" i="218"/>
  <c r="BB143" i="218"/>
  <c r="AZ25" i="218"/>
  <c r="AZ428" i="218"/>
  <c r="BB330" i="218"/>
  <c r="AZ141" i="224"/>
  <c r="BB451" i="224"/>
  <c r="AZ295" i="224"/>
  <c r="AZ446" i="223"/>
  <c r="AZ244" i="223"/>
  <c r="AZ395" i="223"/>
  <c r="BD395" i="223" s="1"/>
  <c r="BB286" i="222"/>
  <c r="BB497" i="222"/>
  <c r="AZ340" i="222"/>
  <c r="BD340" i="222" s="1"/>
  <c r="AZ313" i="222"/>
  <c r="AZ254" i="222"/>
  <c r="AZ411" i="221"/>
  <c r="BD411" i="221" s="1"/>
  <c r="AZ465" i="221"/>
  <c r="BD465" i="221" s="1"/>
  <c r="BB230" i="221"/>
  <c r="BB305" i="221"/>
  <c r="BB372" i="221"/>
  <c r="AZ234" i="221"/>
  <c r="AZ111" i="220"/>
  <c r="BD111" i="220" s="1"/>
  <c r="AZ182" i="220"/>
  <c r="BB450" i="220"/>
  <c r="AZ443" i="220"/>
  <c r="BB166" i="220"/>
  <c r="BB279" i="220"/>
  <c r="AZ216" i="220"/>
  <c r="BB408" i="220"/>
  <c r="AZ20" i="219"/>
  <c r="BB346" i="219"/>
  <c r="BB157" i="219"/>
  <c r="BB86" i="219"/>
  <c r="AZ479" i="219"/>
  <c r="AZ332" i="219"/>
  <c r="AZ284" i="219"/>
  <c r="AZ286" i="219"/>
  <c r="AZ444" i="219"/>
  <c r="BD444" i="219" s="1"/>
  <c r="BB375" i="219"/>
  <c r="BB239" i="219"/>
  <c r="BB456" i="218"/>
  <c r="BB57" i="218"/>
  <c r="AZ59" i="218"/>
  <c r="BD59" i="218" s="1"/>
  <c r="AZ471" i="218"/>
  <c r="BB230" i="218"/>
  <c r="AZ98" i="218"/>
  <c r="AZ372" i="224"/>
  <c r="BB473" i="224"/>
  <c r="BB225" i="224"/>
  <c r="AZ42" i="223"/>
  <c r="BD42" i="223" s="1"/>
  <c r="BB116" i="223"/>
  <c r="BB129" i="223"/>
  <c r="BB427" i="222"/>
  <c r="BB18" i="222"/>
  <c r="AZ397" i="222"/>
  <c r="BB320" i="222"/>
  <c r="AZ366" i="222"/>
  <c r="AZ264" i="221"/>
  <c r="BB231" i="221"/>
  <c r="BB407" i="221"/>
  <c r="BB519" i="221"/>
  <c r="AZ338" i="221"/>
  <c r="BD338" i="221" s="1"/>
  <c r="AZ114" i="221"/>
  <c r="AZ308" i="220"/>
  <c r="AZ243" i="220"/>
  <c r="AZ251" i="220"/>
  <c r="BB128" i="220"/>
  <c r="BB316" i="220"/>
  <c r="BB409" i="220"/>
  <c r="BB153" i="220"/>
  <c r="BB69" i="220"/>
  <c r="AZ88" i="219"/>
  <c r="BB129" i="219"/>
  <c r="BB395" i="219"/>
  <c r="BB357" i="219"/>
  <c r="AZ446" i="219"/>
  <c r="AZ475" i="219"/>
  <c r="BD475" i="219" s="1"/>
  <c r="BB276" i="219"/>
  <c r="AZ213" i="219"/>
  <c r="AZ518" i="219"/>
  <c r="BB431" i="219"/>
  <c r="BB372" i="219"/>
  <c r="AZ467" i="218"/>
  <c r="AZ142" i="218"/>
  <c r="AZ492" i="218"/>
  <c r="BB25" i="218"/>
  <c r="AZ120" i="224"/>
  <c r="AZ150" i="224"/>
  <c r="AZ412" i="224"/>
  <c r="BD412" i="224" s="1"/>
  <c r="AZ27" i="223"/>
  <c r="AZ349" i="223"/>
  <c r="BD349" i="223" s="1"/>
  <c r="BB320" i="223"/>
  <c r="AZ75" i="222"/>
  <c r="AZ197" i="222"/>
  <c r="BB248" i="222"/>
  <c r="BB388" i="222"/>
  <c r="AZ357" i="222"/>
  <c r="AZ230" i="221"/>
  <c r="BB322" i="221"/>
  <c r="BB400" i="221"/>
  <c r="AZ106" i="221"/>
  <c r="BD106" i="221" s="1"/>
  <c r="AZ111" i="221"/>
  <c r="AZ269" i="221"/>
  <c r="AZ162" i="220"/>
  <c r="AZ153" i="220"/>
  <c r="AZ311" i="220"/>
  <c r="BB444" i="220"/>
  <c r="AZ78" i="220"/>
  <c r="AZ148" i="220"/>
  <c r="BD148" i="220" s="1"/>
  <c r="BB360" i="220"/>
  <c r="AZ103" i="220"/>
  <c r="BB290" i="224"/>
  <c r="BB377" i="224"/>
  <c r="BB357" i="224"/>
  <c r="AZ136" i="223"/>
  <c r="BB309" i="223"/>
  <c r="BB43" i="223"/>
  <c r="AZ203" i="222"/>
  <c r="BB49" i="222"/>
  <c r="AZ507" i="222"/>
  <c r="BD507" i="222" s="1"/>
  <c r="AZ506" i="222"/>
  <c r="AZ509" i="222"/>
  <c r="AZ469" i="221"/>
  <c r="BD469" i="221" s="1"/>
  <c r="AZ344" i="221"/>
  <c r="BB289" i="221"/>
  <c r="BB364" i="221"/>
  <c r="AZ60" i="221"/>
  <c r="BB309" i="221"/>
  <c r="AZ171" i="220"/>
  <c r="BD171" i="220" s="1"/>
  <c r="AZ512" i="220"/>
  <c r="AZ131" i="220"/>
  <c r="BB203" i="220"/>
  <c r="AZ434" i="220"/>
  <c r="BD434" i="220" s="1"/>
  <c r="AZ234" i="220"/>
  <c r="AZ511" i="220"/>
  <c r="BB180" i="220"/>
  <c r="AZ459" i="219"/>
  <c r="BD459" i="219" s="1"/>
  <c r="AZ214" i="219"/>
  <c r="BB219" i="219"/>
  <c r="AZ458" i="219"/>
  <c r="AZ48" i="219"/>
  <c r="AZ416" i="219"/>
  <c r="BB466" i="219"/>
  <c r="BB192" i="219"/>
  <c r="BB512" i="219"/>
  <c r="BB200" i="219"/>
  <c r="BB332" i="219"/>
  <c r="AZ17" i="218"/>
  <c r="BB99" i="218"/>
  <c r="AZ27" i="218"/>
  <c r="AZ41" i="218"/>
  <c r="BD41" i="218" s="1"/>
  <c r="BB286" i="218"/>
  <c r="BB491" i="218"/>
  <c r="AZ330" i="218"/>
  <c r="AZ37" i="218"/>
  <c r="AZ220" i="218"/>
  <c r="AZ80" i="218"/>
  <c r="BB261" i="218"/>
  <c r="BB241" i="218"/>
  <c r="BB459" i="217"/>
  <c r="BB66" i="217"/>
  <c r="BB67" i="217"/>
  <c r="AZ378" i="217"/>
  <c r="BB495" i="217"/>
  <c r="AZ269" i="217"/>
  <c r="BB461" i="217"/>
  <c r="AZ374" i="217"/>
  <c r="AZ519" i="217"/>
  <c r="AZ439" i="217"/>
  <c r="BB76" i="217"/>
  <c r="AZ260" i="217"/>
  <c r="BB160" i="216"/>
  <c r="BB54" i="216"/>
  <c r="BB245" i="216"/>
  <c r="BB87" i="216"/>
  <c r="AZ318" i="216"/>
  <c r="BB120" i="216"/>
  <c r="BB379" i="216"/>
  <c r="AZ252" i="216"/>
  <c r="BB183" i="216"/>
  <c r="BB244" i="216"/>
  <c r="BB377" i="216"/>
  <c r="AZ37" i="216"/>
  <c r="AZ379" i="216"/>
  <c r="AZ78" i="216"/>
  <c r="BB512" i="215"/>
  <c r="BB43" i="215"/>
  <c r="BB355" i="215"/>
  <c r="AZ139" i="215"/>
  <c r="BD139" i="215" s="1"/>
  <c r="BB353" i="215"/>
  <c r="BB474" i="215"/>
  <c r="AZ46" i="215"/>
  <c r="AZ444" i="215"/>
  <c r="AZ263" i="215"/>
  <c r="AZ105" i="215"/>
  <c r="BB379" i="215"/>
  <c r="BB348" i="224"/>
  <c r="BB12" i="224"/>
  <c r="BB152" i="223"/>
  <c r="AZ175" i="222"/>
  <c r="AZ168" i="222"/>
  <c r="BD168" i="222" s="1"/>
  <c r="AZ494" i="221"/>
  <c r="BD494" i="221" s="1"/>
  <c r="AZ332" i="221"/>
  <c r="BB53" i="221"/>
  <c r="BB306" i="220"/>
  <c r="AZ258" i="220"/>
  <c r="AZ380" i="220"/>
  <c r="BB200" i="220"/>
  <c r="AZ409" i="219"/>
  <c r="AZ404" i="219"/>
  <c r="BB288" i="219"/>
  <c r="AZ192" i="219"/>
  <c r="BB105" i="219"/>
  <c r="AZ484" i="219"/>
  <c r="AZ339" i="218"/>
  <c r="BB302" i="218"/>
  <c r="BB66" i="218"/>
  <c r="BB163" i="218"/>
  <c r="BB150" i="218"/>
  <c r="BB125" i="218"/>
  <c r="AZ258" i="218"/>
  <c r="AZ311" i="218"/>
  <c r="BD311" i="218" s="1"/>
  <c r="BB94" i="218"/>
  <c r="AZ71" i="217"/>
  <c r="BB441" i="217"/>
  <c r="BB163" i="217"/>
  <c r="BB295" i="217"/>
  <c r="BB452" i="217"/>
  <c r="AZ360" i="217"/>
  <c r="BB352" i="217"/>
  <c r="AZ471" i="217"/>
  <c r="BB340" i="217"/>
  <c r="AZ219" i="217"/>
  <c r="AZ503" i="217"/>
  <c r="BB517" i="216"/>
  <c r="BB264" i="216"/>
  <c r="BB477" i="216"/>
  <c r="BB121" i="216"/>
  <c r="AZ158" i="216"/>
  <c r="AZ361" i="216"/>
  <c r="BB450" i="216"/>
  <c r="AZ155" i="216"/>
  <c r="AZ250" i="216"/>
  <c r="BB199" i="216"/>
  <c r="AZ99" i="216"/>
  <c r="AZ486" i="216"/>
  <c r="AZ100" i="215"/>
  <c r="AZ269" i="215"/>
  <c r="AZ503" i="215"/>
  <c r="BB418" i="215"/>
  <c r="BB267" i="215"/>
  <c r="AZ364" i="215"/>
  <c r="AZ513" i="215"/>
  <c r="BB172" i="215"/>
  <c r="AZ507" i="215"/>
  <c r="BB319" i="215"/>
  <c r="BB103" i="215"/>
  <c r="BB316" i="215"/>
  <c r="AZ136" i="215"/>
  <c r="BB501" i="215"/>
  <c r="AZ511" i="215"/>
  <c r="BB439" i="215"/>
  <c r="BB342" i="215"/>
  <c r="BB41" i="215"/>
  <c r="AZ27" i="215"/>
  <c r="AZ371" i="215"/>
  <c r="BB269" i="215"/>
  <c r="AZ111" i="215"/>
  <c r="AZ140" i="215"/>
  <c r="AZ106" i="215"/>
  <c r="AZ406" i="215"/>
  <c r="BB148" i="214"/>
  <c r="AZ262" i="214"/>
  <c r="BB54" i="214"/>
  <c r="AZ332" i="214"/>
  <c r="AZ144" i="214"/>
  <c r="BB347" i="214"/>
  <c r="AZ22" i="214"/>
  <c r="AZ426" i="214"/>
  <c r="BB247" i="214"/>
  <c r="BB461" i="214"/>
  <c r="AZ87" i="214"/>
  <c r="BB248" i="214"/>
  <c r="BB327" i="214"/>
  <c r="AZ303" i="214"/>
  <c r="AZ93" i="214"/>
  <c r="BB308" i="214"/>
  <c r="AZ139" i="214"/>
  <c r="BB377" i="214"/>
  <c r="AZ120" i="214"/>
  <c r="AZ30" i="214"/>
  <c r="BB177" i="214"/>
  <c r="BB213" i="214"/>
  <c r="BB251" i="214"/>
  <c r="AZ154" i="214"/>
  <c r="BB316" i="214"/>
  <c r="AZ218" i="214"/>
  <c r="AZ476" i="214"/>
  <c r="BB474" i="214"/>
  <c r="AZ357" i="214"/>
  <c r="BB195" i="214"/>
  <c r="BB61" i="214"/>
  <c r="BB122" i="214"/>
  <c r="BB120" i="214"/>
  <c r="AZ135" i="214"/>
  <c r="BB211" i="214"/>
  <c r="AZ443" i="214"/>
  <c r="AZ503" i="214"/>
  <c r="AZ412" i="214"/>
  <c r="BB131" i="214"/>
  <c r="AZ422" i="214"/>
  <c r="AZ38" i="214"/>
  <c r="AZ72" i="214"/>
  <c r="BB204" i="214"/>
  <c r="BB101" i="214"/>
  <c r="AZ477" i="214"/>
  <c r="AZ54" i="214"/>
  <c r="BD54" i="214" s="1"/>
  <c r="BB410" i="214"/>
  <c r="BB85" i="214"/>
  <c r="BB144" i="213"/>
  <c r="AZ400" i="213"/>
  <c r="BB208" i="213"/>
  <c r="BB201" i="213"/>
  <c r="BB101" i="213"/>
  <c r="AZ15" i="213"/>
  <c r="BB76" i="213"/>
  <c r="AZ408" i="213"/>
  <c r="BB307" i="213"/>
  <c r="AZ456" i="213"/>
  <c r="AZ362" i="213"/>
  <c r="BB223" i="213"/>
  <c r="BB204" i="213"/>
  <c r="AZ480" i="213"/>
  <c r="AZ151" i="213"/>
  <c r="AZ426" i="213"/>
  <c r="AZ476" i="213"/>
  <c r="AZ386" i="213"/>
  <c r="BB264" i="213"/>
  <c r="AZ359" i="213"/>
  <c r="BB514" i="213"/>
  <c r="BB27" i="213"/>
  <c r="BB386" i="213"/>
  <c r="AZ491" i="213"/>
  <c r="BB162" i="213"/>
  <c r="BB106" i="213"/>
  <c r="BB255" i="213"/>
  <c r="AZ129" i="213"/>
  <c r="BB445" i="213"/>
  <c r="BB191" i="213"/>
  <c r="AZ68" i="213"/>
  <c r="AZ292" i="213"/>
  <c r="BB59" i="213"/>
  <c r="BB109" i="213"/>
  <c r="AZ219" i="213"/>
  <c r="AZ506" i="213"/>
  <c r="AZ246" i="213"/>
  <c r="BB450" i="213"/>
  <c r="BB13" i="224"/>
  <c r="AZ421" i="223"/>
  <c r="BD421" i="223" s="1"/>
  <c r="BB288" i="223"/>
  <c r="BB85" i="222"/>
  <c r="AZ140" i="222"/>
  <c r="BB224" i="221"/>
  <c r="BB112" i="221"/>
  <c r="BB298" i="221"/>
  <c r="BB499" i="220"/>
  <c r="BB472" i="220"/>
  <c r="AZ386" i="220"/>
  <c r="BB463" i="220"/>
  <c r="BB117" i="219"/>
  <c r="AZ364" i="219"/>
  <c r="BB78" i="219"/>
  <c r="AZ256" i="219"/>
  <c r="BB339" i="219"/>
  <c r="AZ361" i="219"/>
  <c r="BB227" i="218"/>
  <c r="BB145" i="218"/>
  <c r="BB37" i="218"/>
  <c r="BB373" i="218"/>
  <c r="BB344" i="218"/>
  <c r="AZ177" i="218"/>
  <c r="AZ399" i="218"/>
  <c r="BD399" i="218" s="1"/>
  <c r="BB442" i="218"/>
  <c r="BB475" i="218"/>
  <c r="AZ496" i="217"/>
  <c r="AZ123" i="217"/>
  <c r="BB222" i="217"/>
  <c r="BB417" i="217"/>
  <c r="AZ109" i="217"/>
  <c r="BD109" i="217" s="1"/>
  <c r="AZ513" i="217"/>
  <c r="BB286" i="217"/>
  <c r="BB230" i="217"/>
  <c r="BB434" i="217"/>
  <c r="BB292" i="217"/>
  <c r="BB403" i="217"/>
  <c r="AZ140" i="216"/>
  <c r="AZ136" i="216"/>
  <c r="BD136" i="216" s="1"/>
  <c r="BB100" i="216"/>
  <c r="AZ69" i="216"/>
  <c r="AZ280" i="216"/>
  <c r="BB425" i="216"/>
  <c r="AZ114" i="216"/>
  <c r="BD114" i="216" s="1"/>
  <c r="AZ454" i="216"/>
  <c r="BD454" i="216" s="1"/>
  <c r="AZ291" i="216"/>
  <c r="AZ102" i="216"/>
  <c r="BD102" i="216" s="1"/>
  <c r="AZ297" i="216"/>
  <c r="BB176" i="216"/>
  <c r="AZ268" i="215"/>
  <c r="AZ474" i="215"/>
  <c r="BB222" i="215"/>
  <c r="AZ129" i="215"/>
  <c r="BB417" i="215"/>
  <c r="BB484" i="215"/>
  <c r="AZ491" i="215"/>
  <c r="BB217" i="215"/>
  <c r="BB490" i="215"/>
  <c r="BB389" i="215"/>
  <c r="AZ375" i="215"/>
  <c r="BD375" i="215" s="1"/>
  <c r="BB497" i="215"/>
  <c r="AZ253" i="215"/>
  <c r="AZ201" i="215"/>
  <c r="BB262" i="215"/>
  <c r="AZ109" i="215"/>
  <c r="AZ169" i="215"/>
  <c r="AZ190" i="215"/>
  <c r="AZ134" i="215"/>
  <c r="BB225" i="215"/>
  <c r="BB214" i="215"/>
  <c r="AZ170" i="215"/>
  <c r="BD170" i="215" s="1"/>
  <c r="AZ152" i="215"/>
  <c r="AZ422" i="215"/>
  <c r="AZ76" i="215"/>
  <c r="BB381" i="214"/>
  <c r="BB59" i="214"/>
  <c r="BB484" i="214"/>
  <c r="AZ252" i="214"/>
  <c r="AZ206" i="214"/>
  <c r="BB144" i="214"/>
  <c r="BB290" i="214"/>
  <c r="BB156" i="214"/>
  <c r="BB400" i="214"/>
  <c r="AZ13" i="214"/>
  <c r="AZ122" i="214"/>
  <c r="BD122" i="214" s="1"/>
  <c r="BB478" i="214"/>
  <c r="AZ148" i="214"/>
  <c r="BB118" i="214"/>
  <c r="AZ265" i="214"/>
  <c r="BB430" i="214"/>
  <c r="BB132" i="214"/>
  <c r="AZ90" i="214"/>
  <c r="AZ205" i="214"/>
  <c r="AZ212" i="214"/>
  <c r="BB488" i="214"/>
  <c r="BB518" i="214"/>
  <c r="BB428" i="214"/>
  <c r="AZ362" i="214"/>
  <c r="AZ49" i="214"/>
  <c r="AZ316" i="214"/>
  <c r="BB186" i="214"/>
  <c r="AZ100" i="214"/>
  <c r="AZ494" i="214"/>
  <c r="BB382" i="214"/>
  <c r="BB86" i="214"/>
  <c r="BB315" i="214"/>
  <c r="BB339" i="214"/>
  <c r="AZ473" i="214"/>
  <c r="BB352" i="214"/>
  <c r="BB154" i="214"/>
  <c r="BB239" i="214"/>
  <c r="BB107" i="214"/>
  <c r="AZ180" i="214"/>
  <c r="BB158" i="214"/>
  <c r="AZ271" i="214"/>
  <c r="AZ234" i="214"/>
  <c r="BB416" i="214"/>
  <c r="AZ200" i="214"/>
  <c r="BB268" i="214"/>
  <c r="BB99" i="214"/>
  <c r="AZ41" i="214"/>
  <c r="BB449" i="214"/>
  <c r="BB356" i="213"/>
  <c r="BB158" i="213"/>
  <c r="BB495" i="213"/>
  <c r="BB405" i="213"/>
  <c r="BB12" i="213"/>
  <c r="AZ50" i="213"/>
  <c r="BB326" i="213"/>
  <c r="AZ447" i="213"/>
  <c r="BB175" i="213"/>
  <c r="BB171" i="213"/>
  <c r="BB288" i="213"/>
  <c r="BB518" i="213"/>
  <c r="BB57" i="213"/>
  <c r="BB142" i="213"/>
  <c r="AZ174" i="213"/>
  <c r="AZ507" i="213"/>
  <c r="BB337" i="213"/>
  <c r="BB280" i="213"/>
  <c r="BB477" i="213"/>
  <c r="AZ514" i="213"/>
  <c r="AZ253" i="213"/>
  <c r="AZ110" i="213"/>
  <c r="BB193" i="213"/>
  <c r="BB378" i="213"/>
  <c r="BB359" i="213"/>
  <c r="BB330" i="213"/>
  <c r="BB502" i="213"/>
  <c r="AZ179" i="213"/>
  <c r="AZ42" i="213"/>
  <c r="BB350" i="213"/>
  <c r="AZ277" i="213"/>
  <c r="AZ342" i="213"/>
  <c r="AZ49" i="213"/>
  <c r="BB292" i="213"/>
  <c r="AZ281" i="213"/>
  <c r="BB91" i="213"/>
  <c r="AZ305" i="213"/>
  <c r="BB235" i="213"/>
  <c r="BB148" i="213"/>
  <c r="AZ344" i="213"/>
  <c r="BB163" i="213"/>
  <c r="BB340" i="213"/>
  <c r="BB293" i="224"/>
  <c r="AZ260" i="223"/>
  <c r="BB451" i="223"/>
  <c r="AZ444" i="222"/>
  <c r="AZ220" i="222"/>
  <c r="BB78" i="221"/>
  <c r="AZ262" i="221"/>
  <c r="BB128" i="221"/>
  <c r="AZ176" i="220"/>
  <c r="BB371" i="220"/>
  <c r="BB205" i="220"/>
  <c r="AZ133" i="220"/>
  <c r="AZ37" i="219"/>
  <c r="BB236" i="219"/>
  <c r="BB343" i="219"/>
  <c r="AZ362" i="219"/>
  <c r="AZ406" i="219"/>
  <c r="AZ486" i="219"/>
  <c r="BB397" i="218"/>
  <c r="AZ66" i="218"/>
  <c r="BB174" i="218"/>
  <c r="AZ94" i="218"/>
  <c r="BB428" i="218"/>
  <c r="AZ221" i="218"/>
  <c r="AZ490" i="218"/>
  <c r="BB75" i="218"/>
  <c r="AZ234" i="218"/>
  <c r="BB269" i="217"/>
  <c r="AZ268" i="217"/>
  <c r="BB347" i="217"/>
  <c r="AZ343" i="217"/>
  <c r="AZ366" i="217"/>
  <c r="AZ499" i="217"/>
  <c r="BB456" i="217"/>
  <c r="BB424" i="217"/>
  <c r="BB60" i="217"/>
  <c r="BB271" i="217"/>
  <c r="BB341" i="217"/>
  <c r="AZ447" i="216"/>
  <c r="AZ26" i="216"/>
  <c r="BD26" i="216" s="1"/>
  <c r="BB24" i="216"/>
  <c r="AZ256" i="216"/>
  <c r="AZ472" i="216"/>
  <c r="BB195" i="216"/>
  <c r="BB280" i="216"/>
  <c r="AZ509" i="216"/>
  <c r="AZ364" i="216"/>
  <c r="AZ64" i="216"/>
  <c r="BB374" i="216"/>
  <c r="BB315" i="216"/>
  <c r="AZ380" i="215"/>
  <c r="AZ17" i="215"/>
  <c r="BB229" i="215"/>
  <c r="AZ328" i="215"/>
  <c r="BB17" i="215"/>
  <c r="BB64" i="215"/>
  <c r="BB223" i="215"/>
  <c r="BB352" i="215"/>
  <c r="AZ88" i="215"/>
  <c r="BB151" i="215"/>
  <c r="AZ451" i="215"/>
  <c r="BD451" i="215" s="1"/>
  <c r="AZ121" i="215"/>
  <c r="AZ361" i="215"/>
  <c r="AZ256" i="215"/>
  <c r="BB19" i="215"/>
  <c r="AZ91" i="215"/>
  <c r="BB205" i="215"/>
  <c r="BB37" i="215"/>
  <c r="AZ264" i="215"/>
  <c r="AZ199" i="215"/>
  <c r="AZ165" i="215"/>
  <c r="AZ290" i="215"/>
  <c r="AZ257" i="215"/>
  <c r="AZ421" i="215"/>
  <c r="AZ408" i="215"/>
  <c r="AZ83" i="214"/>
  <c r="BB413" i="214"/>
  <c r="BB37" i="214"/>
  <c r="AZ346" i="214"/>
  <c r="BB114" i="214"/>
  <c r="AZ65" i="214"/>
  <c r="BB173" i="214"/>
  <c r="BB305" i="214"/>
  <c r="BB277" i="214"/>
  <c r="AZ203" i="214"/>
  <c r="AZ293" i="214"/>
  <c r="AZ102" i="214"/>
  <c r="BB47" i="214"/>
  <c r="BB401" i="214"/>
  <c r="AZ358" i="214"/>
  <c r="BB196" i="214"/>
  <c r="BB18" i="214"/>
  <c r="AZ223" i="214"/>
  <c r="AZ458" i="214"/>
  <c r="BB344" i="214"/>
  <c r="AZ207" i="214"/>
  <c r="BB17" i="214"/>
  <c r="BB50" i="214"/>
  <c r="BB262" i="214"/>
  <c r="AZ454" i="214"/>
  <c r="AZ445" i="214"/>
  <c r="BB510" i="214"/>
  <c r="AZ242" i="214"/>
  <c r="AZ450" i="214"/>
  <c r="BB448" i="214"/>
  <c r="BB194" i="214"/>
  <c r="BB337" i="214"/>
  <c r="BB492" i="214"/>
  <c r="BB193" i="214"/>
  <c r="AZ287" i="214"/>
  <c r="BB244" i="214"/>
  <c r="BB396" i="214"/>
  <c r="BB314" i="214"/>
  <c r="AZ59" i="214"/>
  <c r="BB293" i="214"/>
  <c r="AZ361" i="214"/>
  <c r="AZ282" i="214"/>
  <c r="BB133" i="214"/>
  <c r="BB127" i="214"/>
  <c r="AZ101" i="214"/>
  <c r="BD101" i="214" s="1"/>
  <c r="AZ469" i="214"/>
  <c r="AZ235" i="214"/>
  <c r="BB278" i="214"/>
  <c r="BB68" i="213"/>
  <c r="BB320" i="213"/>
  <c r="AZ40" i="213"/>
  <c r="AZ124" i="213"/>
  <c r="BB72" i="213"/>
  <c r="AZ171" i="213"/>
  <c r="AZ69" i="213"/>
  <c r="AZ33" i="213"/>
  <c r="BB420" i="213"/>
  <c r="BB355" i="213"/>
  <c r="BB415" i="213"/>
  <c r="AZ35" i="213"/>
  <c r="BB18" i="213"/>
  <c r="BB345" i="213"/>
  <c r="AZ225" i="213"/>
  <c r="BB149" i="213"/>
  <c r="AZ222" i="213"/>
  <c r="BB413" i="213"/>
  <c r="AZ395" i="213"/>
  <c r="BB218" i="213"/>
  <c r="AZ502" i="213"/>
  <c r="AZ158" i="213"/>
  <c r="BB410" i="213"/>
  <c r="BB42" i="213"/>
  <c r="BB475" i="213"/>
  <c r="BB86" i="213"/>
  <c r="AZ122" i="213"/>
  <c r="AZ189" i="213"/>
  <c r="AZ175" i="213"/>
  <c r="AZ131" i="213"/>
  <c r="AZ327" i="213"/>
  <c r="AZ512" i="213"/>
  <c r="AZ488" i="213"/>
  <c r="BB78" i="213"/>
  <c r="AZ331" i="213"/>
  <c r="BB404" i="213"/>
  <c r="BB112" i="213"/>
  <c r="BB482" i="213"/>
  <c r="BB250" i="224"/>
  <c r="AZ394" i="223"/>
  <c r="BB167" i="223"/>
  <c r="BB221" i="222"/>
  <c r="BB230" i="222"/>
  <c r="AZ412" i="221"/>
  <c r="AZ340" i="221"/>
  <c r="AZ162" i="221"/>
  <c r="AZ390" i="220"/>
  <c r="AZ16" i="220"/>
  <c r="BB391" i="220"/>
  <c r="AZ205" i="220"/>
  <c r="BB295" i="219"/>
  <c r="BB361" i="219"/>
  <c r="AZ442" i="219"/>
  <c r="BD442" i="219" s="1"/>
  <c r="AZ502" i="219"/>
  <c r="AZ449" i="219"/>
  <c r="BD449" i="219" s="1"/>
  <c r="AZ168" i="219"/>
  <c r="BD168" i="219" s="1"/>
  <c r="BB237" i="218"/>
  <c r="AZ146" i="218"/>
  <c r="AZ47" i="218"/>
  <c r="AZ156" i="218"/>
  <c r="BB50" i="218"/>
  <c r="AZ395" i="218"/>
  <c r="BB259" i="218"/>
  <c r="AZ86" i="218"/>
  <c r="BB434" i="218"/>
  <c r="BB127" i="217"/>
  <c r="BB203" i="217"/>
  <c r="BB112" i="217"/>
  <c r="AZ425" i="217"/>
  <c r="AZ409" i="217"/>
  <c r="BB208" i="217"/>
  <c r="AZ428" i="217"/>
  <c r="BB38" i="217"/>
  <c r="AZ289" i="217"/>
  <c r="BB445" i="217"/>
  <c r="AZ494" i="216"/>
  <c r="AZ22" i="216"/>
  <c r="BD22" i="216" s="1"/>
  <c r="AZ289" i="216"/>
  <c r="BB95" i="216"/>
  <c r="AZ218" i="216"/>
  <c r="BB259" i="216"/>
  <c r="AZ458" i="216"/>
  <c r="AZ65" i="216"/>
  <c r="BB251" i="216"/>
  <c r="AZ512" i="216"/>
  <c r="AZ313" i="216"/>
  <c r="AZ153" i="216"/>
  <c r="BB412" i="216"/>
  <c r="BB66" i="215"/>
  <c r="BB281" i="215"/>
  <c r="AZ200" i="215"/>
  <c r="BB427" i="215"/>
  <c r="AZ285" i="215"/>
  <c r="BB437" i="215"/>
  <c r="BB390" i="215"/>
  <c r="BB520" i="215"/>
  <c r="AZ75" i="215"/>
  <c r="BD75" i="215" s="1"/>
  <c r="BB444" i="215"/>
  <c r="BB369" i="215"/>
  <c r="AZ192" i="215"/>
  <c r="BB241" i="215"/>
  <c r="AZ429" i="215"/>
  <c r="AZ319" i="215"/>
  <c r="AZ191" i="215"/>
  <c r="BB116" i="215"/>
  <c r="BB259" i="215"/>
  <c r="AZ302" i="215"/>
  <c r="BB196" i="215"/>
  <c r="AZ208" i="215"/>
  <c r="AZ350" i="215"/>
  <c r="AZ63" i="215"/>
  <c r="BB56" i="215"/>
  <c r="AZ365" i="215"/>
  <c r="AZ289" i="214"/>
  <c r="BB422" i="214"/>
  <c r="AZ26" i="214"/>
  <c r="AZ479" i="214"/>
  <c r="BB228" i="214"/>
  <c r="AZ115" i="214"/>
  <c r="AZ51" i="214"/>
  <c r="BB425" i="214"/>
  <c r="AZ64" i="214"/>
  <c r="AZ230" i="214"/>
  <c r="AZ310" i="214"/>
  <c r="AZ488" i="214"/>
  <c r="AZ156" i="214"/>
  <c r="BB459" i="214"/>
  <c r="AZ256" i="214"/>
  <c r="BB380" i="214"/>
  <c r="BB27" i="214"/>
  <c r="AZ251" i="214"/>
  <c r="BB141" i="214"/>
  <c r="BB457" i="214"/>
  <c r="AZ237" i="214"/>
  <c r="AZ191" i="214"/>
  <c r="AZ36" i="214"/>
  <c r="BB514" i="214"/>
  <c r="AZ511" i="214"/>
  <c r="AZ48" i="214"/>
  <c r="BB165" i="214"/>
  <c r="AZ255" i="214"/>
  <c r="BB92" i="214"/>
  <c r="AZ70" i="214"/>
  <c r="BB126" i="214"/>
  <c r="AZ165" i="214"/>
  <c r="AZ32" i="214"/>
  <c r="BB270" i="214"/>
  <c r="AZ240" i="214"/>
  <c r="BB477" i="214"/>
  <c r="BB15" i="214"/>
  <c r="BB447" i="214"/>
  <c r="BB258" i="214"/>
  <c r="AZ86" i="214"/>
  <c r="AZ498" i="214"/>
  <c r="AZ390" i="214"/>
  <c r="BB261" i="214"/>
  <c r="BB451" i="214"/>
  <c r="AZ238" i="214"/>
  <c r="BB275" i="214"/>
  <c r="BB431" i="214"/>
  <c r="BB20" i="214"/>
  <c r="BB231" i="213"/>
  <c r="AZ148" i="213"/>
  <c r="AZ91" i="213"/>
  <c r="AZ197" i="213"/>
  <c r="BB102" i="213"/>
  <c r="AZ272" i="213"/>
  <c r="AZ276" i="213"/>
  <c r="BB501" i="213"/>
  <c r="BB132" i="213"/>
  <c r="BB519" i="213"/>
  <c r="AZ87" i="213"/>
  <c r="AZ293" i="213"/>
  <c r="BB39" i="213"/>
  <c r="AZ80" i="213"/>
  <c r="AZ340" i="213"/>
  <c r="AZ30" i="213"/>
  <c r="BB89" i="213"/>
  <c r="AZ60" i="213"/>
  <c r="AZ439" i="213"/>
  <c r="BB443" i="213"/>
  <c r="BB114" i="213"/>
  <c r="AZ409" i="213"/>
  <c r="BB26" i="213"/>
  <c r="AZ137" i="213"/>
  <c r="AZ51" i="213"/>
  <c r="AZ59" i="213"/>
  <c r="BD59" i="213" s="1"/>
  <c r="AZ135" i="213"/>
  <c r="AZ257" i="213"/>
  <c r="AZ155" i="213"/>
  <c r="AZ112" i="213"/>
  <c r="AZ497" i="213"/>
  <c r="AZ403" i="213"/>
  <c r="BB154" i="213"/>
  <c r="BB250" i="213"/>
  <c r="BB157" i="213"/>
  <c r="BB29" i="213"/>
  <c r="BB479" i="213"/>
  <c r="BB166" i="213"/>
  <c r="BB465" i="213"/>
  <c r="BB242" i="213"/>
  <c r="BB83" i="213"/>
  <c r="BB40" i="224"/>
  <c r="AZ515" i="223"/>
  <c r="BB401" i="223"/>
  <c r="BB449" i="222"/>
  <c r="BB495" i="222"/>
  <c r="BB234" i="221"/>
  <c r="BB211" i="221"/>
  <c r="AZ141" i="221"/>
  <c r="BB172" i="220"/>
  <c r="AZ53" i="220"/>
  <c r="BD53" i="220" s="1"/>
  <c r="AZ43" i="220"/>
  <c r="BD43" i="220" s="1"/>
  <c r="AZ425" i="220"/>
  <c r="BB476" i="219"/>
  <c r="AZ81" i="219"/>
  <c r="BB146" i="219"/>
  <c r="AZ243" i="219"/>
  <c r="AZ292" i="219"/>
  <c r="AZ251" i="219"/>
  <c r="BB367" i="218"/>
  <c r="BB272" i="218"/>
  <c r="BB375" i="218"/>
  <c r="BB92" i="218"/>
  <c r="AZ462" i="218"/>
  <c r="AZ483" i="218"/>
  <c r="BB350" i="218"/>
  <c r="AZ57" i="218"/>
  <c r="BB295" i="218"/>
  <c r="AZ223" i="217"/>
  <c r="BB433" i="217"/>
  <c r="AZ84" i="217"/>
  <c r="AZ85" i="217"/>
  <c r="BB125" i="217"/>
  <c r="BB247" i="217"/>
  <c r="BB210" i="217"/>
  <c r="AZ186" i="217"/>
  <c r="BD186" i="217" s="1"/>
  <c r="AZ230" i="217"/>
  <c r="AZ81" i="217"/>
  <c r="BB262" i="216"/>
  <c r="BB346" i="216"/>
  <c r="AZ105" i="216"/>
  <c r="BB308" i="216"/>
  <c r="BB260" i="216"/>
  <c r="BB413" i="216"/>
  <c r="AZ344" i="216"/>
  <c r="AZ227" i="216"/>
  <c r="BB408" i="216"/>
  <c r="BB153" i="216"/>
  <c r="BB204" i="216"/>
  <c r="AZ109" i="216"/>
  <c r="AZ72" i="216"/>
  <c r="BB224" i="215"/>
  <c r="BB101" i="215"/>
  <c r="AZ347" i="215"/>
  <c r="AZ457" i="215"/>
  <c r="BB51" i="215"/>
  <c r="BB140" i="215"/>
  <c r="AZ174" i="215"/>
  <c r="BB449" i="215"/>
  <c r="AZ238" i="215"/>
  <c r="BB216" i="215"/>
  <c r="BB305" i="215"/>
  <c r="AZ248" i="215"/>
  <c r="BB159" i="215"/>
  <c r="BB97" i="215"/>
  <c r="AZ458" i="215"/>
  <c r="BD458" i="215" s="1"/>
  <c r="AZ483" i="215"/>
  <c r="AZ204" i="215"/>
  <c r="BB83" i="215"/>
  <c r="BB88" i="215"/>
  <c r="BB143" i="215"/>
  <c r="AZ358" i="215"/>
  <c r="BB303" i="215"/>
  <c r="BB325" i="215"/>
  <c r="BB227" i="215"/>
  <c r="BB328" i="215"/>
  <c r="AZ398" i="214"/>
  <c r="AZ246" i="214"/>
  <c r="BB333" i="214"/>
  <c r="AZ438" i="214"/>
  <c r="BB491" i="214"/>
  <c r="BB171" i="214"/>
  <c r="AZ158" i="214"/>
  <c r="AZ39" i="214"/>
  <c r="BB155" i="214"/>
  <c r="AZ327" i="214"/>
  <c r="AZ512" i="214"/>
  <c r="AZ117" i="214"/>
  <c r="AZ224" i="214"/>
  <c r="AZ267" i="214"/>
  <c r="AZ350" i="214"/>
  <c r="BD350" i="214" s="1"/>
  <c r="AZ46" i="214"/>
  <c r="BB267" i="214"/>
  <c r="AZ356" i="214"/>
  <c r="BB256" i="214"/>
  <c r="AZ17" i="214"/>
  <c r="AZ331" i="214"/>
  <c r="BB67" i="214"/>
  <c r="AZ177" i="214"/>
  <c r="AZ88" i="214"/>
  <c r="BB88" i="214"/>
  <c r="BB329" i="214"/>
  <c r="BB64" i="214"/>
  <c r="AZ360" i="214"/>
  <c r="BB311" i="214"/>
  <c r="AZ69" i="214"/>
  <c r="AZ77" i="214"/>
  <c r="AZ276" i="214"/>
  <c r="AZ184" i="214"/>
  <c r="BB497" i="214"/>
  <c r="AZ341" i="214"/>
  <c r="BB13" i="214"/>
  <c r="AZ211" i="214"/>
  <c r="AZ178" i="214"/>
  <c r="BB326" i="214"/>
  <c r="AZ318" i="214"/>
  <c r="AZ457" i="214"/>
  <c r="AZ497" i="214"/>
  <c r="AZ420" i="214"/>
  <c r="BB346" i="214"/>
  <c r="AZ380" i="214"/>
  <c r="BB24" i="214"/>
  <c r="AZ481" i="214"/>
  <c r="AZ292" i="214"/>
  <c r="BB472" i="213"/>
  <c r="AZ156" i="213"/>
  <c r="AZ268" i="213"/>
  <c r="AZ270" i="213"/>
  <c r="BB75" i="213"/>
  <c r="AZ320" i="213"/>
  <c r="AZ176" i="213"/>
  <c r="BD176" i="213" s="1"/>
  <c r="AZ430" i="213"/>
  <c r="BB70" i="213"/>
  <c r="AZ251" i="213"/>
  <c r="AZ284" i="213"/>
  <c r="AZ258" i="213"/>
  <c r="BB25" i="213"/>
  <c r="AZ111" i="213"/>
  <c r="AZ499" i="213"/>
  <c r="AZ352" i="213"/>
  <c r="BB17" i="213"/>
  <c r="BB117" i="213"/>
  <c r="BB53" i="213"/>
  <c r="AZ102" i="213"/>
  <c r="BB153" i="213"/>
  <c r="BB275" i="213"/>
  <c r="BB49" i="213"/>
  <c r="AZ141" i="213"/>
  <c r="BB381" i="213"/>
  <c r="AZ330" i="213"/>
  <c r="AZ237" i="213"/>
  <c r="AZ355" i="213"/>
  <c r="BD355" i="213" s="1"/>
  <c r="AZ260" i="213"/>
  <c r="AZ242" i="213"/>
  <c r="BB236" i="213"/>
  <c r="BB285" i="213"/>
  <c r="BB315" i="213"/>
  <c r="AZ199" i="213"/>
  <c r="BB278" i="213"/>
  <c r="AZ274" i="213"/>
  <c r="AZ119" i="213"/>
  <c r="BB233" i="213"/>
  <c r="BB160" i="213"/>
  <c r="BB446" i="213"/>
  <c r="BB347" i="213"/>
  <c r="AZ162" i="213"/>
  <c r="BB150" i="224"/>
  <c r="BB56" i="223"/>
  <c r="AZ133" i="223"/>
  <c r="AZ207" i="222"/>
  <c r="AZ305" i="222"/>
  <c r="BB268" i="221"/>
  <c r="AZ409" i="221"/>
  <c r="BB429" i="221"/>
  <c r="BB362" i="220"/>
  <c r="AZ347" i="220"/>
  <c r="BD347" i="220" s="1"/>
  <c r="AZ373" i="220"/>
  <c r="AZ21" i="220"/>
  <c r="AZ189" i="219"/>
  <c r="BB418" i="219"/>
  <c r="BB347" i="219"/>
  <c r="AZ320" i="219"/>
  <c r="BD320" i="219" s="1"/>
  <c r="AZ225" i="219"/>
  <c r="AZ172" i="219"/>
  <c r="BB86" i="218"/>
  <c r="BB335" i="218"/>
  <c r="BB166" i="218"/>
  <c r="BB297" i="218"/>
  <c r="BB251" i="218"/>
  <c r="AZ448" i="218"/>
  <c r="BB393" i="218"/>
  <c r="AZ174" i="218"/>
  <c r="AZ404" i="218"/>
  <c r="BB391" i="217"/>
  <c r="BB32" i="217"/>
  <c r="AZ168" i="217"/>
  <c r="BB309" i="217"/>
  <c r="BB310" i="217"/>
  <c r="AZ227" i="217"/>
  <c r="BB293" i="217"/>
  <c r="AZ350" i="217"/>
  <c r="BB289" i="217"/>
  <c r="BB466" i="217"/>
  <c r="BB365" i="216"/>
  <c r="BB458" i="216"/>
  <c r="AZ193" i="216"/>
  <c r="BB452" i="216"/>
  <c r="BB142" i="216"/>
  <c r="AZ173" i="216"/>
  <c r="BB98" i="216"/>
  <c r="AZ401" i="216"/>
  <c r="BB73" i="216"/>
  <c r="BB429" i="216"/>
  <c r="BB333" i="216"/>
  <c r="BB514" i="216"/>
  <c r="BB298" i="216"/>
  <c r="AZ331" i="215"/>
  <c r="AZ355" i="215"/>
  <c r="BB128" i="215"/>
  <c r="BB310" i="215"/>
  <c r="AZ312" i="215"/>
  <c r="BB163" i="215"/>
  <c r="BB365" i="215"/>
  <c r="AZ340" i="215"/>
  <c r="AZ311" i="215"/>
  <c r="BB509" i="215"/>
  <c r="AZ25" i="215"/>
  <c r="BB248" i="215"/>
  <c r="BB489" i="215"/>
  <c r="AZ359" i="215"/>
  <c r="BB421" i="215"/>
  <c r="BB280" i="215"/>
  <c r="AZ354" i="215"/>
  <c r="AZ377" i="215"/>
  <c r="BB104" i="215"/>
  <c r="BB442" i="215"/>
  <c r="BB434" i="215"/>
  <c r="BB479" i="215"/>
  <c r="BB58" i="215"/>
  <c r="AZ499" i="215"/>
  <c r="AZ468" i="215"/>
  <c r="AZ508" i="214"/>
  <c r="AZ259" i="214"/>
  <c r="BB469" i="214"/>
  <c r="BB176" i="214"/>
  <c r="BB43" i="214"/>
  <c r="BB57" i="214"/>
  <c r="AZ373" i="214"/>
  <c r="AZ141" i="214"/>
  <c r="BB331" i="214"/>
  <c r="AZ460" i="214"/>
  <c r="BB100" i="214"/>
  <c r="BB423" i="214"/>
  <c r="AZ340" i="214"/>
  <c r="BB116" i="214"/>
  <c r="AZ483" i="214"/>
  <c r="BD483" i="214" s="1"/>
  <c r="AZ140" i="214"/>
  <c r="BB516" i="214"/>
  <c r="AZ467" i="214"/>
  <c r="BB490" i="214"/>
  <c r="AZ196" i="214"/>
  <c r="AZ464" i="214"/>
  <c r="BB291" i="214"/>
  <c r="AZ392" i="214"/>
  <c r="AZ138" i="214"/>
  <c r="BB304" i="214"/>
  <c r="BB441" i="214"/>
  <c r="AZ309" i="214"/>
  <c r="AZ474" i="214"/>
  <c r="BB432" i="214"/>
  <c r="AZ119" i="214"/>
  <c r="AZ127" i="214"/>
  <c r="AZ190" i="214"/>
  <c r="AZ441" i="214"/>
  <c r="AZ16" i="214"/>
  <c r="AZ455" i="214"/>
  <c r="BD455" i="214" s="1"/>
  <c r="AZ137" i="214"/>
  <c r="AZ312" i="214"/>
  <c r="AZ172" i="214"/>
  <c r="AZ298" i="214"/>
  <c r="AZ98" i="214"/>
  <c r="BB189" i="214"/>
  <c r="BB48" i="214"/>
  <c r="AZ160" i="214"/>
  <c r="AZ110" i="214"/>
  <c r="BB269" i="214"/>
  <c r="AZ337" i="214"/>
  <c r="BB190" i="214"/>
  <c r="BB279" i="214"/>
  <c r="BB16" i="213"/>
  <c r="AZ223" i="213"/>
  <c r="AZ303" i="213"/>
  <c r="AZ363" i="213"/>
  <c r="BB34" i="213"/>
  <c r="BB128" i="213"/>
  <c r="AZ468" i="213"/>
  <c r="AZ511" i="213"/>
  <c r="BB40" i="213"/>
  <c r="AZ132" i="213"/>
  <c r="BB424" i="213"/>
  <c r="AZ482" i="213"/>
  <c r="BB118" i="213"/>
  <c r="AZ271" i="213"/>
  <c r="BB182" i="213"/>
  <c r="AZ26" i="213"/>
  <c r="BB203" i="213"/>
  <c r="BB309" i="213"/>
  <c r="BB325" i="213"/>
  <c r="AZ308" i="213"/>
  <c r="BB127" i="213"/>
  <c r="BB476" i="213"/>
  <c r="BB188" i="213"/>
  <c r="AZ255" i="213"/>
  <c r="AZ462" i="213"/>
  <c r="AZ372" i="213"/>
  <c r="AZ377" i="213"/>
  <c r="AZ510" i="213"/>
  <c r="AZ309" i="213"/>
  <c r="AZ218" i="213"/>
  <c r="BD218" i="213" s="1"/>
  <c r="BB299" i="213"/>
  <c r="AZ56" i="213"/>
  <c r="BB508" i="213"/>
  <c r="BB286" i="213"/>
  <c r="AZ65" i="213"/>
  <c r="AZ241" i="213"/>
  <c r="AZ99" i="213"/>
  <c r="BB209" i="213"/>
  <c r="BB176" i="213"/>
  <c r="BB36" i="213"/>
  <c r="BB100" i="213"/>
  <c r="AZ358" i="213"/>
  <c r="AZ221" i="213"/>
  <c r="AZ275" i="213"/>
  <c r="BB500" i="213"/>
  <c r="AZ424" i="213"/>
  <c r="AZ390" i="213"/>
  <c r="AZ433" i="213"/>
  <c r="BB134" i="224"/>
  <c r="AZ159" i="223"/>
  <c r="AZ158" i="223"/>
  <c r="AZ243" i="222"/>
  <c r="AZ430" i="222"/>
  <c r="BB466" i="221"/>
  <c r="AZ265" i="221"/>
  <c r="BB395" i="220"/>
  <c r="BB516" i="220"/>
  <c r="AZ378" i="220"/>
  <c r="AZ76" i="220"/>
  <c r="BD76" i="220" s="1"/>
  <c r="AZ281" i="219"/>
  <c r="BD281" i="219" s="1"/>
  <c r="AZ82" i="219"/>
  <c r="BD82" i="219" s="1"/>
  <c r="AZ38" i="219"/>
  <c r="AZ26" i="219"/>
  <c r="BB246" i="219"/>
  <c r="AZ342" i="219"/>
  <c r="BD342" i="219" s="1"/>
  <c r="AZ75" i="219"/>
  <c r="BB186" i="218"/>
  <c r="BB105" i="218"/>
  <c r="AZ295" i="218"/>
  <c r="BB462" i="218"/>
  <c r="BB340" i="218"/>
  <c r="BB209" i="218"/>
  <c r="BB83" i="218"/>
  <c r="AZ501" i="218"/>
  <c r="BD501" i="218" s="1"/>
  <c r="BB194" i="218"/>
  <c r="BB128" i="217"/>
  <c r="AZ415" i="217"/>
  <c r="BD415" i="217" s="1"/>
  <c r="AZ310" i="217"/>
  <c r="BB411" i="217"/>
  <c r="AZ67" i="217"/>
  <c r="AZ297" i="217"/>
  <c r="BB514" i="217"/>
  <c r="BB122" i="217"/>
  <c r="BB177" i="217"/>
  <c r="AZ46" i="217"/>
  <c r="BB254" i="216"/>
  <c r="AZ148" i="216"/>
  <c r="AZ497" i="216"/>
  <c r="BB40" i="216"/>
  <c r="BB64" i="216"/>
  <c r="BB225" i="216"/>
  <c r="AZ357" i="216"/>
  <c r="AZ403" i="216"/>
  <c r="AZ284" i="216"/>
  <c r="BB467" i="216"/>
  <c r="BB520" i="216"/>
  <c r="AZ56" i="216"/>
  <c r="AZ255" i="216"/>
  <c r="AZ56" i="215"/>
  <c r="BB416" i="215"/>
  <c r="BB447" i="215"/>
  <c r="BB393" i="215"/>
  <c r="AZ386" i="215"/>
  <c r="BB309" i="215"/>
  <c r="AZ18" i="215"/>
  <c r="AZ404" i="215"/>
  <c r="AZ512" i="215"/>
  <c r="AZ156" i="215"/>
  <c r="AZ86" i="215"/>
  <c r="BB59" i="215"/>
  <c r="BB498" i="215"/>
  <c r="AZ509" i="215"/>
  <c r="BB177" i="215"/>
  <c r="BB190" i="215"/>
  <c r="BB107" i="215"/>
  <c r="AZ318" i="215"/>
  <c r="BB304" i="215"/>
  <c r="BB123" i="215"/>
  <c r="BB52" i="215"/>
  <c r="AZ452" i="215"/>
  <c r="AZ34" i="215"/>
  <c r="AZ326" i="215"/>
  <c r="AZ196" i="215"/>
  <c r="BB276" i="214"/>
  <c r="AZ364" i="214"/>
  <c r="BB25" i="214"/>
  <c r="BB361" i="214"/>
  <c r="AZ217" i="214"/>
  <c r="BB301" i="214"/>
  <c r="AZ320" i="214"/>
  <c r="AZ329" i="214"/>
  <c r="AZ60" i="214"/>
  <c r="AZ423" i="214"/>
  <c r="BB236" i="214"/>
  <c r="BB483" i="214"/>
  <c r="AZ80" i="214"/>
  <c r="BB285" i="214"/>
  <c r="AZ442" i="214"/>
  <c r="AZ409" i="214"/>
  <c r="BB121" i="214"/>
  <c r="BB139" i="214"/>
  <c r="BB51" i="214"/>
  <c r="AZ226" i="214"/>
  <c r="AZ427" i="214"/>
  <c r="BB475" i="214"/>
  <c r="AZ434" i="214"/>
  <c r="BB201" i="214"/>
  <c r="BB485" i="214"/>
  <c r="AZ109" i="214"/>
  <c r="AZ411" i="214"/>
  <c r="BB80" i="214"/>
  <c r="BB115" i="214"/>
  <c r="BB223" i="214"/>
  <c r="AZ406" i="214"/>
  <c r="AZ258" i="214"/>
  <c r="BB150" i="214"/>
  <c r="AZ229" i="214"/>
  <c r="BB292" i="214"/>
  <c r="AZ313" i="214"/>
  <c r="AZ519" i="214"/>
  <c r="BB188" i="214"/>
  <c r="AZ387" i="214"/>
  <c r="BB295" i="214"/>
  <c r="BB259" i="214"/>
  <c r="BB243" i="214"/>
  <c r="AZ372" i="214"/>
  <c r="AZ386" i="214"/>
  <c r="BB513" i="214"/>
  <c r="BB136" i="214"/>
  <c r="BB42" i="214"/>
  <c r="AZ29" i="213"/>
  <c r="AZ412" i="213"/>
  <c r="AZ389" i="213"/>
  <c r="AZ350" i="213"/>
  <c r="AZ518" i="213"/>
  <c r="BB30" i="213"/>
  <c r="BB430" i="213"/>
  <c r="AZ446" i="213"/>
  <c r="AZ109" i="213"/>
  <c r="BB58" i="213"/>
  <c r="AZ168" i="213"/>
  <c r="BB422" i="213"/>
  <c r="AZ46" i="213"/>
  <c r="BB434" i="213"/>
  <c r="AZ214" i="213"/>
  <c r="BB509" i="213"/>
  <c r="BB261" i="213"/>
  <c r="BB13" i="213"/>
  <c r="BB298" i="213"/>
  <c r="BB481" i="213"/>
  <c r="AZ315" i="213"/>
  <c r="BB294" i="213"/>
  <c r="AZ20" i="213"/>
  <c r="BB491" i="213"/>
  <c r="AZ388" i="213"/>
  <c r="BB139" i="213"/>
  <c r="AZ14" i="213"/>
  <c r="BB253" i="213"/>
  <c r="BB382" i="213"/>
  <c r="BB441" i="213"/>
  <c r="AZ314" i="213"/>
  <c r="BB427" i="213"/>
  <c r="AZ73" i="213"/>
  <c r="AZ458" i="213"/>
  <c r="BB448" i="213"/>
  <c r="AZ235" i="213"/>
  <c r="AZ247" i="213"/>
  <c r="AZ238" i="213"/>
  <c r="BB416" i="213"/>
  <c r="BB236" i="224"/>
  <c r="AZ88" i="223"/>
  <c r="BB269" i="223"/>
  <c r="AZ403" i="222"/>
  <c r="BD403" i="222" s="1"/>
  <c r="AZ408" i="222"/>
  <c r="AZ26" i="221"/>
  <c r="AZ393" i="221"/>
  <c r="AZ32" i="220"/>
  <c r="AZ115" i="220"/>
  <c r="AZ505" i="220"/>
  <c r="AZ81" i="220"/>
  <c r="AZ221" i="219"/>
  <c r="BB16" i="219"/>
  <c r="AZ77" i="219"/>
  <c r="BB245" i="219"/>
  <c r="AZ423" i="219"/>
  <c r="BD423" i="219" s="1"/>
  <c r="AZ463" i="219"/>
  <c r="AZ437" i="219"/>
  <c r="AZ274" i="218"/>
  <c r="BB208" i="218"/>
  <c r="AZ359" i="218"/>
  <c r="BB33" i="218"/>
  <c r="AZ214" i="218"/>
  <c r="BB467" i="218"/>
  <c r="AZ253" i="218"/>
  <c r="BB390" i="218"/>
  <c r="BB199" i="217"/>
  <c r="BB276" i="217"/>
  <c r="BB374" i="217"/>
  <c r="BB27" i="217"/>
  <c r="AZ34" i="217"/>
  <c r="AZ157" i="217"/>
  <c r="BD157" i="217" s="1"/>
  <c r="AZ481" i="217"/>
  <c r="BD481" i="217" s="1"/>
  <c r="AZ41" i="217"/>
  <c r="BB201" i="217"/>
  <c r="AZ177" i="217"/>
  <c r="BB370" i="217"/>
  <c r="AZ103" i="216"/>
  <c r="BB358" i="216"/>
  <c r="BB115" i="216"/>
  <c r="AZ189" i="216"/>
  <c r="BB186" i="216"/>
  <c r="BB465" i="216"/>
  <c r="AZ24" i="216"/>
  <c r="AZ411" i="216"/>
  <c r="AZ330" i="216"/>
  <c r="AZ86" i="216"/>
  <c r="BD86" i="216" s="1"/>
  <c r="AZ159" i="216"/>
  <c r="AZ21" i="216"/>
  <c r="AZ254" i="216"/>
  <c r="AZ493" i="215"/>
  <c r="BB413" i="215"/>
  <c r="BB156" i="215"/>
  <c r="BB85" i="215"/>
  <c r="AZ353" i="215"/>
  <c r="BB142" i="215"/>
  <c r="AZ254" i="215"/>
  <c r="BD254" i="215" s="1"/>
  <c r="BB415" i="215"/>
  <c r="BB332" i="215"/>
  <c r="AZ440" i="215"/>
  <c r="AZ246" i="215"/>
  <c r="AZ279" i="215"/>
  <c r="AZ222" i="215"/>
  <c r="AZ484" i="215"/>
  <c r="BB473" i="215"/>
  <c r="AZ145" i="215"/>
  <c r="BB146" i="215"/>
  <c r="BB345" i="215"/>
  <c r="BB15" i="215"/>
  <c r="BB239" i="215"/>
  <c r="BB344" i="215"/>
  <c r="BB207" i="215"/>
  <c r="AZ142" i="215"/>
  <c r="BB65" i="215"/>
  <c r="AZ110" i="215"/>
  <c r="BD110" i="215" s="1"/>
  <c r="BB383" i="214"/>
  <c r="AZ478" i="214"/>
  <c r="AZ302" i="214"/>
  <c r="BB63" i="214"/>
  <c r="AZ315" i="214"/>
  <c r="BD315" i="214" s="1"/>
  <c r="BB14" i="214"/>
  <c r="AZ415" i="214"/>
  <c r="AZ471" i="214"/>
  <c r="BB44" i="214"/>
  <c r="BB212" i="214"/>
  <c r="AZ94" i="214"/>
  <c r="AZ106" i="214"/>
  <c r="BB169" i="214"/>
  <c r="AZ295" i="214"/>
  <c r="BB84" i="214"/>
  <c r="AZ97" i="214"/>
  <c r="AZ208" i="214"/>
  <c r="BB296" i="214"/>
  <c r="AZ152" i="214"/>
  <c r="AZ323" i="214"/>
  <c r="BB145" i="214"/>
  <c r="AZ43" i="214"/>
  <c r="BB168" i="214"/>
  <c r="BB357" i="214"/>
  <c r="AZ89" i="214"/>
  <c r="AZ250" i="214"/>
  <c r="AZ492" i="214"/>
  <c r="BB288" i="214"/>
  <c r="AZ124" i="214"/>
  <c r="BB358" i="214"/>
  <c r="BB206" i="214"/>
  <c r="AZ370" i="214"/>
  <c r="BB260" i="214"/>
  <c r="AZ330" i="214"/>
  <c r="BB399" i="214"/>
  <c r="AZ325" i="214"/>
  <c r="BB185" i="214"/>
  <c r="BB342" i="214"/>
  <c r="AZ410" i="214"/>
  <c r="BD410" i="214" s="1"/>
  <c r="BB407" i="214"/>
  <c r="BB489" i="214"/>
  <c r="BB391" i="214"/>
  <c r="BB445" i="214"/>
  <c r="AZ128" i="214"/>
  <c r="BB389" i="214"/>
  <c r="BB458" i="214"/>
  <c r="BB360" i="214"/>
  <c r="BB63" i="213"/>
  <c r="BB110" i="213"/>
  <c r="AZ455" i="213"/>
  <c r="AZ520" i="213"/>
  <c r="BB222" i="213"/>
  <c r="BB56" i="213"/>
  <c r="BB515" i="213"/>
  <c r="BB187" i="213"/>
  <c r="BB170" i="213"/>
  <c r="BB35" i="213"/>
  <c r="AZ373" i="213"/>
  <c r="AZ89" i="213"/>
  <c r="BB322" i="213"/>
  <c r="BB516" i="213"/>
  <c r="AZ329" i="213"/>
  <c r="AZ85" i="213"/>
  <c r="BB440" i="213"/>
  <c r="BB190" i="213"/>
  <c r="BB313" i="213"/>
  <c r="AZ140" i="213"/>
  <c r="AZ361" i="213"/>
  <c r="BB174" i="213"/>
  <c r="AZ139" i="213"/>
  <c r="AZ78" i="213"/>
  <c r="BB206" i="213"/>
  <c r="BB369" i="213"/>
  <c r="BB230" i="213"/>
  <c r="BB398" i="213"/>
  <c r="AZ278" i="213"/>
  <c r="BB196" i="213"/>
  <c r="AZ383" i="213"/>
  <c r="BB74" i="213"/>
  <c r="AZ180" i="213"/>
  <c r="BB456" i="213"/>
  <c r="AZ466" i="213"/>
  <c r="AZ172" i="213"/>
  <c r="AZ474" i="213"/>
  <c r="AZ202" i="213"/>
  <c r="AZ19" i="213"/>
  <c r="AZ165" i="213"/>
  <c r="BB251" i="213"/>
  <c r="BB432" i="213"/>
  <c r="BB126" i="213"/>
  <c r="BB518" i="224"/>
  <c r="AZ225" i="223"/>
  <c r="BD225" i="223" s="1"/>
  <c r="BB486" i="223"/>
  <c r="BB134" i="222"/>
  <c r="AZ88" i="222"/>
  <c r="BB42" i="221"/>
  <c r="BB460" i="221"/>
  <c r="AZ50" i="220"/>
  <c r="AZ323" i="220"/>
  <c r="BD323" i="220" s="1"/>
  <c r="BB140" i="220"/>
  <c r="AZ272" i="220"/>
  <c r="AZ338" i="219"/>
  <c r="BB98" i="219"/>
  <c r="AZ273" i="219"/>
  <c r="BB380" i="219"/>
  <c r="AZ277" i="219"/>
  <c r="BB216" i="219"/>
  <c r="BB30" i="219"/>
  <c r="AZ313" i="218"/>
  <c r="BB360" i="218"/>
  <c r="BB438" i="218"/>
  <c r="BB391" i="218"/>
  <c r="BB284" i="218"/>
  <c r="AZ475" i="218"/>
  <c r="AZ452" i="218"/>
  <c r="AZ279" i="218"/>
  <c r="BB43" i="217"/>
  <c r="BB392" i="217"/>
  <c r="BB59" i="217"/>
  <c r="BB226" i="217"/>
  <c r="AZ13" i="217"/>
  <c r="BD13" i="217" s="1"/>
  <c r="AZ340" i="217"/>
  <c r="AZ228" i="217"/>
  <c r="BD228" i="217" s="1"/>
  <c r="AZ221" i="217"/>
  <c r="BB357" i="217"/>
  <c r="AZ427" i="217"/>
  <c r="BB318" i="217"/>
  <c r="AZ304" i="216"/>
  <c r="AZ233" i="216"/>
  <c r="BB344" i="216"/>
  <c r="AZ493" i="216"/>
  <c r="BB320" i="216"/>
  <c r="BB230" i="216"/>
  <c r="BB269" i="216"/>
  <c r="BB301" i="216"/>
  <c r="AZ85" i="216"/>
  <c r="BD85" i="216" s="1"/>
  <c r="AZ137" i="216"/>
  <c r="AZ354" i="216"/>
  <c r="AZ272" i="216"/>
  <c r="BB91" i="216"/>
  <c r="AZ119" i="215"/>
  <c r="AZ477" i="215"/>
  <c r="BB14" i="215"/>
  <c r="AZ240" i="215"/>
  <c r="AZ57" i="215"/>
  <c r="BB252" i="215"/>
  <c r="AZ332" i="215"/>
  <c r="AZ98" i="215"/>
  <c r="BB408" i="215"/>
  <c r="AZ281" i="215"/>
  <c r="AZ325" i="215"/>
  <c r="BB292" i="215"/>
  <c r="AZ409" i="215"/>
  <c r="BB454" i="215"/>
  <c r="AZ92" i="215"/>
  <c r="AZ178" i="215"/>
  <c r="BB492" i="215"/>
  <c r="BB391" i="215"/>
  <c r="AZ82" i="215"/>
  <c r="BB260" i="215"/>
  <c r="AZ171" i="215"/>
  <c r="BB318" i="215"/>
  <c r="AZ275" i="215"/>
  <c r="AZ137" i="215"/>
  <c r="BB231" i="215"/>
  <c r="BB151" i="214"/>
  <c r="BB225" i="214"/>
  <c r="AZ244" i="214"/>
  <c r="BB140" i="214"/>
  <c r="AZ433" i="214"/>
  <c r="BB72" i="214"/>
  <c r="BB104" i="214"/>
  <c r="BB299" i="214"/>
  <c r="AZ261" i="214"/>
  <c r="BB435" i="214"/>
  <c r="AZ496" i="214"/>
  <c r="AZ145" i="214"/>
  <c r="BB384" i="214"/>
  <c r="AZ245" i="214"/>
  <c r="BB297" i="214"/>
  <c r="BB203" i="214"/>
  <c r="AZ407" i="214"/>
  <c r="BB415" i="214"/>
  <c r="AZ220" i="214"/>
  <c r="AZ456" i="214"/>
  <c r="BB309" i="214"/>
  <c r="AZ396" i="214"/>
  <c r="BB378" i="214"/>
  <c r="BB30" i="214"/>
  <c r="AZ308" i="214"/>
  <c r="AZ151" i="214"/>
  <c r="BB281" i="214"/>
  <c r="BB365" i="214"/>
  <c r="AZ209" i="214"/>
  <c r="BB511" i="214"/>
  <c r="BB350" i="214"/>
  <c r="BB108" i="214"/>
  <c r="BB494" i="214"/>
  <c r="AZ448" i="214"/>
  <c r="AZ15" i="214"/>
  <c r="AZ437" i="214"/>
  <c r="BD437" i="214" s="1"/>
  <c r="BB393" i="214"/>
  <c r="BB97" i="214"/>
  <c r="AZ480" i="214"/>
  <c r="AZ114" i="214"/>
  <c r="AZ221" i="214"/>
  <c r="AZ23" i="214"/>
  <c r="AZ376" i="214"/>
  <c r="BB450" i="214"/>
  <c r="AZ513" i="214"/>
  <c r="AZ404" i="214"/>
  <c r="AZ20" i="214"/>
  <c r="AZ94" i="213"/>
  <c r="BB377" i="213"/>
  <c r="AZ438" i="213"/>
  <c r="BB239" i="213"/>
  <c r="AZ43" i="213"/>
  <c r="BB172" i="213"/>
  <c r="AZ54" i="213"/>
  <c r="BB395" i="213"/>
  <c r="BB499" i="213"/>
  <c r="BB115" i="213"/>
  <c r="BB238" i="213"/>
  <c r="AZ153" i="213"/>
  <c r="AZ154" i="213"/>
  <c r="AZ24" i="213"/>
  <c r="AZ513" i="213"/>
  <c r="AZ150" i="213"/>
  <c r="AZ53" i="213"/>
  <c r="BB310" i="213"/>
  <c r="BB60" i="213"/>
  <c r="AZ144" i="213"/>
  <c r="AZ398" i="213"/>
  <c r="BB256" i="213"/>
  <c r="AZ208" i="213"/>
  <c r="AZ120" i="213"/>
  <c r="BB303" i="213"/>
  <c r="BB265" i="213"/>
  <c r="BB490" i="213"/>
  <c r="AZ48" i="213"/>
  <c r="AZ254" i="213"/>
  <c r="BB44" i="213"/>
  <c r="BB260" i="213"/>
  <c r="AZ364" i="213"/>
  <c r="AZ392" i="213"/>
  <c r="AZ441" i="213"/>
  <c r="BB214" i="213"/>
  <c r="AZ464" i="213"/>
  <c r="AZ452" i="213"/>
  <c r="AZ397" i="213"/>
  <c r="AZ125" i="213"/>
  <c r="AZ424" i="224"/>
  <c r="AZ193" i="223"/>
  <c r="AZ428" i="223"/>
  <c r="BB257" i="222"/>
  <c r="AZ177" i="222"/>
  <c r="AZ77" i="221"/>
  <c r="AZ142" i="221"/>
  <c r="AZ403" i="220"/>
  <c r="BD403" i="220" s="1"/>
  <c r="AZ98" i="220"/>
  <c r="AZ175" i="220"/>
  <c r="BB162" i="220"/>
  <c r="BB162" i="219"/>
  <c r="AZ174" i="219"/>
  <c r="AZ161" i="219"/>
  <c r="AZ40" i="219"/>
  <c r="AZ78" i="219"/>
  <c r="AZ229" i="219"/>
  <c r="AZ269" i="219"/>
  <c r="AZ392" i="218"/>
  <c r="AZ336" i="218"/>
  <c r="AZ131" i="218"/>
  <c r="AZ248" i="218"/>
  <c r="BB325" i="218"/>
  <c r="AZ39" i="218"/>
  <c r="BD39" i="218" s="1"/>
  <c r="BB221" i="218"/>
  <c r="AZ268" i="218"/>
  <c r="BD268" i="218" s="1"/>
  <c r="BB46" i="217"/>
  <c r="AZ53" i="217"/>
  <c r="BD53" i="217" s="1"/>
  <c r="BB371" i="217"/>
  <c r="BB428" i="217"/>
  <c r="BB183" i="217"/>
  <c r="AZ418" i="217"/>
  <c r="BB88" i="217"/>
  <c r="AZ482" i="217"/>
  <c r="BB369" i="217"/>
  <c r="AZ226" i="217"/>
  <c r="AZ183" i="217"/>
  <c r="AZ442" i="216"/>
  <c r="AZ301" i="216"/>
  <c r="AZ94" i="216"/>
  <c r="BB202" i="216"/>
  <c r="BB501" i="216"/>
  <c r="BB471" i="216"/>
  <c r="AZ236" i="216"/>
  <c r="BD236" i="216" s="1"/>
  <c r="BB442" i="216"/>
  <c r="AZ464" i="216"/>
  <c r="BB132" i="216"/>
  <c r="AZ513" i="216"/>
  <c r="BD513" i="216" s="1"/>
  <c r="AZ455" i="216"/>
  <c r="AZ122" i="216"/>
  <c r="AZ291" i="215"/>
  <c r="BB55" i="215"/>
  <c r="BB68" i="215"/>
  <c r="AZ382" i="215"/>
  <c r="BB141" i="215"/>
  <c r="AZ66" i="215"/>
  <c r="BB257" i="215"/>
  <c r="AZ494" i="215"/>
  <c r="BB465" i="215"/>
  <c r="AZ486" i="215"/>
  <c r="AZ400" i="215"/>
  <c r="BB475" i="215"/>
  <c r="BB99" i="215"/>
  <c r="BB511" i="215"/>
  <c r="AZ242" i="215"/>
  <c r="AZ420" i="215"/>
  <c r="BD420" i="215" s="1"/>
  <c r="AZ54" i="215"/>
  <c r="AZ213" i="215"/>
  <c r="BB308" i="215"/>
  <c r="BB129" i="215"/>
  <c r="AZ108" i="215"/>
  <c r="BB275" i="215"/>
  <c r="BB338" i="215"/>
  <c r="AZ450" i="215"/>
  <c r="BB322" i="215"/>
  <c r="AZ84" i="214"/>
  <c r="BB349" i="214"/>
  <c r="AZ345" i="214"/>
  <c r="AZ163" i="214"/>
  <c r="AZ506" i="214"/>
  <c r="BB464" i="214"/>
  <c r="BB240" i="214"/>
  <c r="BB426" i="214"/>
  <c r="AZ225" i="214"/>
  <c r="BB455" i="214"/>
  <c r="BB134" i="214"/>
  <c r="AZ55" i="214"/>
  <c r="AZ168" i="214"/>
  <c r="AZ342" i="214"/>
  <c r="BB424" i="214"/>
  <c r="BB499" i="214"/>
  <c r="AZ485" i="214"/>
  <c r="BB205" i="214"/>
  <c r="AZ336" i="214"/>
  <c r="AZ416" i="214"/>
  <c r="BB462" i="214"/>
  <c r="AZ399" i="214"/>
  <c r="BB433" i="214"/>
  <c r="AZ369" i="214"/>
  <c r="AZ515" i="214"/>
  <c r="AZ413" i="214"/>
  <c r="BB353" i="214"/>
  <c r="AZ291" i="214"/>
  <c r="AZ462" i="214"/>
  <c r="BB437" i="214"/>
  <c r="BB76" i="214"/>
  <c r="BB298" i="214"/>
  <c r="AZ121" i="214"/>
  <c r="BD121" i="214" s="1"/>
  <c r="AZ518" i="214"/>
  <c r="AZ170" i="214"/>
  <c r="AZ63" i="214"/>
  <c r="BB440" i="214"/>
  <c r="AZ253" i="214"/>
  <c r="BB280" i="214"/>
  <c r="AZ103" i="214"/>
  <c r="AZ322" i="214"/>
  <c r="BB335" i="214"/>
  <c r="BB200" i="214"/>
  <c r="AZ27" i="214"/>
  <c r="AZ466" i="214"/>
  <c r="BB257" i="214"/>
  <c r="AZ228" i="214"/>
  <c r="BB146" i="213"/>
  <c r="AZ473" i="213"/>
  <c r="BB80" i="213"/>
  <c r="BB247" i="213"/>
  <c r="AZ57" i="213"/>
  <c r="BB268" i="213"/>
  <c r="AZ213" i="213"/>
  <c r="AZ13" i="213"/>
  <c r="BB48" i="213"/>
  <c r="BB226" i="213"/>
  <c r="BB421" i="213"/>
  <c r="AZ192" i="213"/>
  <c r="AZ405" i="213"/>
  <c r="AZ61" i="213"/>
  <c r="AZ484" i="213"/>
  <c r="AZ188" i="213"/>
  <c r="AZ404" i="213"/>
  <c r="BB407" i="213"/>
  <c r="AZ58" i="213"/>
  <c r="BB321" i="213"/>
  <c r="AZ517" i="213"/>
  <c r="BB357" i="213"/>
  <c r="AZ301" i="213"/>
  <c r="AZ345" i="213"/>
  <c r="AZ75" i="213"/>
  <c r="BD75" i="213" s="1"/>
  <c r="BB336" i="213"/>
  <c r="BB216" i="213"/>
  <c r="BB331" i="213"/>
  <c r="AZ478" i="213"/>
  <c r="BB353" i="213"/>
  <c r="BB467" i="213"/>
  <c r="BB81" i="213"/>
  <c r="AZ475" i="213"/>
  <c r="AZ519" i="213"/>
  <c r="BB263" i="213"/>
  <c r="AZ442" i="213"/>
  <c r="BB380" i="213"/>
  <c r="AZ498" i="213"/>
  <c r="AZ160" i="213"/>
  <c r="BB47" i="213"/>
  <c r="BB32" i="213"/>
  <c r="BB367" i="213"/>
  <c r="BB374" i="224"/>
  <c r="BB52" i="223"/>
  <c r="AZ355" i="222"/>
  <c r="BB433" i="222"/>
  <c r="AZ246" i="222"/>
  <c r="AZ369" i="221"/>
  <c r="BD369" i="221" s="1"/>
  <c r="BB126" i="221"/>
  <c r="BB99" i="220"/>
  <c r="BB361" i="220"/>
  <c r="BB274" i="220"/>
  <c r="AZ233" i="220"/>
  <c r="AZ315" i="219"/>
  <c r="AZ61" i="219"/>
  <c r="BB138" i="219"/>
  <c r="AZ355" i="219"/>
  <c r="AZ235" i="219"/>
  <c r="AZ312" i="219"/>
  <c r="AZ22" i="219"/>
  <c r="BB233" i="218"/>
  <c r="AZ166" i="218"/>
  <c r="BB429" i="218"/>
  <c r="BB167" i="218"/>
  <c r="AZ390" i="218"/>
  <c r="BB172" i="218"/>
  <c r="AZ217" i="218"/>
  <c r="AZ223" i="218"/>
  <c r="AZ128" i="217"/>
  <c r="AZ37" i="217"/>
  <c r="BD37" i="217" s="1"/>
  <c r="AZ153" i="217"/>
  <c r="BD153" i="217" s="1"/>
  <c r="BB282" i="217"/>
  <c r="BB438" i="217"/>
  <c r="BB343" i="217"/>
  <c r="AZ160" i="217"/>
  <c r="BB513" i="217"/>
  <c r="AZ91" i="217"/>
  <c r="AZ42" i="217"/>
  <c r="BB104" i="217"/>
  <c r="BB194" i="216"/>
  <c r="AZ381" i="216"/>
  <c r="AZ375" i="216"/>
  <c r="AZ308" i="216"/>
  <c r="BB112" i="216"/>
  <c r="BB167" i="216"/>
  <c r="BB237" i="216"/>
  <c r="AZ286" i="216"/>
  <c r="BD286" i="216" s="1"/>
  <c r="BB446" i="216"/>
  <c r="BB435" i="216"/>
  <c r="BB263" i="216"/>
  <c r="BB386" i="216"/>
  <c r="BB375" i="216"/>
  <c r="BB291" i="215"/>
  <c r="BB459" i="215"/>
  <c r="AZ116" i="215"/>
  <c r="BB71" i="215"/>
  <c r="AZ84" i="215"/>
  <c r="AZ337" i="215"/>
  <c r="AZ378" i="215"/>
  <c r="AZ496" i="215"/>
  <c r="BB411" i="215"/>
  <c r="AZ61" i="215"/>
  <c r="AZ74" i="215"/>
  <c r="AZ320" i="215"/>
  <c r="BB182" i="215"/>
  <c r="AZ227" i="215"/>
  <c r="AZ516" i="215"/>
  <c r="BB270" i="215"/>
  <c r="AZ482" i="215"/>
  <c r="BB395" i="215"/>
  <c r="AZ372" i="215"/>
  <c r="BB341" i="215"/>
  <c r="BB340" i="215"/>
  <c r="BB221" i="215"/>
  <c r="BB12" i="215"/>
  <c r="AZ225" i="215"/>
  <c r="AZ66" i="214"/>
  <c r="BB412" i="214"/>
  <c r="AZ263" i="214"/>
  <c r="BB466" i="214"/>
  <c r="BB123" i="214"/>
  <c r="BB496" i="214"/>
  <c r="AZ175" i="214"/>
  <c r="AZ193" i="214"/>
  <c r="AZ213" i="214"/>
  <c r="AZ514" i="214"/>
  <c r="BB90" i="214"/>
  <c r="AZ381" i="214"/>
  <c r="AZ31" i="214"/>
  <c r="AZ105" i="214"/>
  <c r="BB143" i="214"/>
  <c r="AZ378" i="214"/>
  <c r="AZ68" i="214"/>
  <c r="BB512" i="214"/>
  <c r="BB135" i="214"/>
  <c r="BB427" i="214"/>
  <c r="BB452" i="214"/>
  <c r="AZ432" i="214"/>
  <c r="BB336" i="214"/>
  <c r="BB163" i="214"/>
  <c r="AZ304" i="214"/>
  <c r="BB486" i="214"/>
  <c r="BB502" i="214"/>
  <c r="AZ349" i="214"/>
  <c r="AZ353" i="214"/>
  <c r="BB434" i="214"/>
  <c r="AZ285" i="214"/>
  <c r="AZ338" i="214"/>
  <c r="BB22" i="214"/>
  <c r="AZ365" i="214"/>
  <c r="BB49" i="214"/>
  <c r="AZ91" i="214"/>
  <c r="AZ400" i="214"/>
  <c r="BB187" i="214"/>
  <c r="AZ355" i="214"/>
  <c r="AZ71" i="214"/>
  <c r="BB303" i="214"/>
  <c r="BB191" i="214"/>
  <c r="BB310" i="214"/>
  <c r="AZ176" i="214"/>
  <c r="BB89" i="214"/>
  <c r="AZ231" i="214"/>
  <c r="AZ159" i="214"/>
  <c r="BB153" i="214"/>
  <c r="BB412" i="213"/>
  <c r="BB458" i="213"/>
  <c r="AZ360" i="213"/>
  <c r="AZ163" i="213"/>
  <c r="AZ486" i="213"/>
  <c r="AZ136" i="213"/>
  <c r="BB141" i="213"/>
  <c r="AZ346" i="213"/>
  <c r="AZ12" i="213"/>
  <c r="BB295" i="213"/>
  <c r="AZ282" i="213"/>
  <c r="AZ209" i="213"/>
  <c r="BB50" i="213"/>
  <c r="AZ489" i="213"/>
  <c r="BB15" i="213"/>
  <c r="BB513" i="213"/>
  <c r="AZ106" i="213"/>
  <c r="BB169" i="213"/>
  <c r="AZ333" i="213"/>
  <c r="AZ256" i="213"/>
  <c r="AZ108" i="213"/>
  <c r="BB77" i="213"/>
  <c r="AZ369" i="213"/>
  <c r="AZ250" i="213"/>
  <c r="BD250" i="213" s="1"/>
  <c r="AZ422" i="213"/>
  <c r="BB69" i="213"/>
  <c r="BB152" i="213"/>
  <c r="BB119" i="213"/>
  <c r="BB364" i="213"/>
  <c r="BB457" i="213"/>
  <c r="AZ216" i="213"/>
  <c r="AZ407" i="213"/>
  <c r="BB314" i="213"/>
  <c r="BB93" i="213"/>
  <c r="BB296" i="213"/>
  <c r="BB417" i="213"/>
  <c r="AZ311" i="213"/>
  <c r="BB308" i="213"/>
  <c r="BB122" i="213"/>
  <c r="AZ81" i="213"/>
  <c r="AZ47" i="213"/>
  <c r="BB33" i="213"/>
  <c r="AZ366" i="213"/>
  <c r="AZ432" i="213"/>
  <c r="AZ194" i="213"/>
  <c r="AZ103" i="213"/>
  <c r="BB328" i="213"/>
  <c r="BB270" i="213"/>
  <c r="BB338" i="224"/>
  <c r="AZ445" i="222"/>
  <c r="BB268" i="222"/>
  <c r="BB272" i="221"/>
  <c r="BB431" i="220"/>
  <c r="AZ297" i="219"/>
  <c r="AZ190" i="219"/>
  <c r="BB399" i="219"/>
  <c r="AZ106" i="218"/>
  <c r="BB303" i="218"/>
  <c r="BB255" i="218"/>
  <c r="AZ457" i="218"/>
  <c r="BB155" i="217"/>
  <c r="BB57" i="217"/>
  <c r="BB229" i="217"/>
  <c r="BB98" i="217"/>
  <c r="BB405" i="217"/>
  <c r="AZ383" i="216"/>
  <c r="AZ67" i="216"/>
  <c r="AZ372" i="216"/>
  <c r="BB299" i="216"/>
  <c r="AZ367" i="216"/>
  <c r="AZ311" i="216"/>
  <c r="AZ500" i="215"/>
  <c r="BB297" i="215"/>
  <c r="BB507" i="215"/>
  <c r="BB450" i="215"/>
  <c r="BB284" i="215"/>
  <c r="BB329" i="215"/>
  <c r="BB347" i="215"/>
  <c r="AZ360" i="215"/>
  <c r="BB176" i="215"/>
  <c r="BB178" i="215"/>
  <c r="BB356" i="215"/>
  <c r="BB468" i="214"/>
  <c r="BB418" i="214"/>
  <c r="BB137" i="214"/>
  <c r="AZ333" i="214"/>
  <c r="BB149" i="214"/>
  <c r="AZ486" i="214"/>
  <c r="BB398" i="214"/>
  <c r="BB282" i="214"/>
  <c r="BB109" i="214"/>
  <c r="AZ305" i="214"/>
  <c r="BB366" i="214"/>
  <c r="BB183" i="214"/>
  <c r="AZ490" i="214"/>
  <c r="BB142" i="214"/>
  <c r="BB392" i="214"/>
  <c r="BB175" i="214"/>
  <c r="AZ58" i="214"/>
  <c r="BB411" i="214"/>
  <c r="BB180" i="214"/>
  <c r="AZ210" i="214"/>
  <c r="BB110" i="214"/>
  <c r="BB136" i="213"/>
  <c r="BB257" i="213"/>
  <c r="BB489" i="213"/>
  <c r="AZ343" i="213"/>
  <c r="AZ261" i="213"/>
  <c r="BB492" i="213"/>
  <c r="AZ264" i="213"/>
  <c r="AZ41" i="213"/>
  <c r="AZ224" i="213"/>
  <c r="AZ205" i="213"/>
  <c r="AZ16" i="213"/>
  <c r="BB297" i="213"/>
  <c r="BB155" i="213"/>
  <c r="BB241" i="213"/>
  <c r="AZ67" i="213"/>
  <c r="BB423" i="213"/>
  <c r="AZ236" i="213"/>
  <c r="AZ263" i="213"/>
  <c r="AZ159" i="213"/>
  <c r="BB390" i="213"/>
  <c r="AZ25" i="213"/>
  <c r="AZ186" i="213"/>
  <c r="AZ396" i="213"/>
  <c r="AZ337" i="213"/>
  <c r="BB225" i="213"/>
  <c r="BB36" i="212"/>
  <c r="BB331" i="212"/>
  <c r="AZ444" i="212"/>
  <c r="BB115" i="212"/>
  <c r="BB134" i="212"/>
  <c r="BB145" i="212"/>
  <c r="BB279" i="212"/>
  <c r="BB140" i="212"/>
  <c r="BB180" i="212"/>
  <c r="BB190" i="212"/>
  <c r="AZ366" i="212"/>
  <c r="AZ442" i="212"/>
  <c r="AZ194" i="212"/>
  <c r="BB244" i="212"/>
  <c r="BB208" i="212"/>
  <c r="BB74" i="212"/>
  <c r="AZ344" i="212"/>
  <c r="BB15" i="212"/>
  <c r="BB238" i="212"/>
  <c r="AZ58" i="212"/>
  <c r="BB50" i="212"/>
  <c r="AZ294" i="212"/>
  <c r="BB382" i="212"/>
  <c r="AZ188" i="212"/>
  <c r="AZ486" i="212"/>
  <c r="AZ390" i="212"/>
  <c r="AZ244" i="212"/>
  <c r="AZ435" i="212"/>
  <c r="AZ245" i="212"/>
  <c r="BB324" i="212"/>
  <c r="AZ516" i="212"/>
  <c r="BB226" i="212"/>
  <c r="AZ154" i="212"/>
  <c r="AZ236" i="212"/>
  <c r="AZ401" i="212"/>
  <c r="BB305" i="212"/>
  <c r="AZ117" i="212"/>
  <c r="AZ376" i="212"/>
  <c r="BB85" i="212"/>
  <c r="BB476" i="212"/>
  <c r="AZ335" i="212"/>
  <c r="AZ49" i="212"/>
  <c r="AZ400" i="212"/>
  <c r="BB80" i="212"/>
  <c r="AZ51" i="212"/>
  <c r="BB367" i="212"/>
  <c r="AZ267" i="212"/>
  <c r="AZ352" i="212"/>
  <c r="AZ194" i="211"/>
  <c r="BB103" i="211"/>
  <c r="BB373" i="211"/>
  <c r="BB167" i="211"/>
  <c r="AZ57" i="211"/>
  <c r="BB428" i="211"/>
  <c r="BB511" i="211"/>
  <c r="BB172" i="211"/>
  <c r="BB184" i="211"/>
  <c r="AZ272" i="211"/>
  <c r="BB187" i="211"/>
  <c r="AZ224" i="211"/>
  <c r="AZ39" i="211"/>
  <c r="BB22" i="211"/>
  <c r="BB125" i="211"/>
  <c r="BB23" i="211"/>
  <c r="AZ342" i="211"/>
  <c r="BB332" i="211"/>
  <c r="BB510" i="211"/>
  <c r="AZ105" i="211"/>
  <c r="AZ191" i="211"/>
  <c r="AZ354" i="211"/>
  <c r="AZ379" i="211"/>
  <c r="BB227" i="211"/>
  <c r="AZ432" i="211"/>
  <c r="AZ31" i="211"/>
  <c r="BB268" i="211"/>
  <c r="AZ376" i="211"/>
  <c r="BB86" i="211"/>
  <c r="BB336" i="211"/>
  <c r="AZ265" i="211"/>
  <c r="BB455" i="211"/>
  <c r="BB295" i="211"/>
  <c r="BB252" i="211"/>
  <c r="AZ165" i="211"/>
  <c r="AZ81" i="211"/>
  <c r="AZ456" i="211"/>
  <c r="BB124" i="211"/>
  <c r="BB258" i="211"/>
  <c r="BB255" i="211"/>
  <c r="AZ500" i="211"/>
  <c r="BB313" i="211"/>
  <c r="BB251" i="211"/>
  <c r="BB307" i="211"/>
  <c r="AZ491" i="211"/>
  <c r="AZ328" i="211"/>
  <c r="BB383" i="211"/>
  <c r="AZ90" i="211"/>
  <c r="AZ121" i="210"/>
  <c r="AZ91" i="210"/>
  <c r="BD91" i="210" s="1"/>
  <c r="BB325" i="210"/>
  <c r="AZ413" i="210"/>
  <c r="AZ245" i="210"/>
  <c r="AZ452" i="210"/>
  <c r="BB220" i="210"/>
  <c r="AZ23" i="210"/>
  <c r="BB52" i="210"/>
  <c r="BB520" i="210"/>
  <c r="AZ505" i="210"/>
  <c r="AZ97" i="210"/>
  <c r="BB427" i="210"/>
  <c r="AZ39" i="210"/>
  <c r="AZ250" i="210"/>
  <c r="BB199" i="210"/>
  <c r="AZ387" i="210"/>
  <c r="AZ19" i="210"/>
  <c r="AZ461" i="210"/>
  <c r="AZ337" i="210"/>
  <c r="AZ432" i="210"/>
  <c r="BB248" i="210"/>
  <c r="AZ465" i="210"/>
  <c r="BB307" i="210"/>
  <c r="AZ492" i="210"/>
  <c r="BB367" i="210"/>
  <c r="AZ369" i="210"/>
  <c r="BB502" i="210"/>
  <c r="AZ282" i="210"/>
  <c r="AZ463" i="210"/>
  <c r="AZ110" i="210"/>
  <c r="BB139" i="210"/>
  <c r="AZ12" i="210"/>
  <c r="BB168" i="210"/>
  <c r="BB448" i="210"/>
  <c r="AZ142" i="210"/>
  <c r="AZ515" i="210"/>
  <c r="AZ326" i="210"/>
  <c r="BB196" i="210"/>
  <c r="BB182" i="210"/>
  <c r="BB270" i="210"/>
  <c r="BB398" i="210"/>
  <c r="AZ46" i="210"/>
  <c r="AZ496" i="210"/>
  <c r="BB517" i="210"/>
  <c r="BB47" i="210"/>
  <c r="BB306" i="210"/>
  <c r="AZ345" i="210"/>
  <c r="BB60" i="209"/>
  <c r="BB19" i="209"/>
  <c r="AZ494" i="209"/>
  <c r="BB295" i="209"/>
  <c r="BB292" i="209"/>
  <c r="BB270" i="209"/>
  <c r="AZ203" i="209"/>
  <c r="BB23" i="209"/>
  <c r="BB293" i="209"/>
  <c r="BB145" i="209"/>
  <c r="AZ104" i="209"/>
  <c r="AZ228" i="209"/>
  <c r="BB149" i="209"/>
  <c r="BB63" i="209"/>
  <c r="AZ29" i="209"/>
  <c r="AZ446" i="209"/>
  <c r="BB393" i="209"/>
  <c r="BB350" i="209"/>
  <c r="BB486" i="209"/>
  <c r="AZ91" i="209"/>
  <c r="BB175" i="209"/>
  <c r="BB254" i="209"/>
  <c r="BB217" i="209"/>
  <c r="AZ310" i="209"/>
  <c r="BB303" i="209"/>
  <c r="BB105" i="209"/>
  <c r="BB268" i="209"/>
  <c r="AZ92" i="209"/>
  <c r="BB13" i="209"/>
  <c r="AZ420" i="209"/>
  <c r="AZ480" i="209"/>
  <c r="BB153" i="209"/>
  <c r="AZ95" i="209"/>
  <c r="AZ406" i="209"/>
  <c r="BB355" i="209"/>
  <c r="BB507" i="209"/>
  <c r="BB333" i="209"/>
  <c r="AZ105" i="209"/>
  <c r="BB271" i="209"/>
  <c r="AZ424" i="209"/>
  <c r="BB508" i="209"/>
  <c r="AZ206" i="209"/>
  <c r="BB216" i="209"/>
  <c r="AZ401" i="209"/>
  <c r="BB291" i="209"/>
  <c r="BB202" i="209"/>
  <c r="AZ289" i="209"/>
  <c r="BB47" i="209"/>
  <c r="AZ22" i="208"/>
  <c r="BB242" i="208"/>
  <c r="AZ208" i="208"/>
  <c r="BB153" i="208"/>
  <c r="BB75" i="208"/>
  <c r="AZ271" i="208"/>
  <c r="BB429" i="208"/>
  <c r="AZ433" i="208"/>
  <c r="BB277" i="208"/>
  <c r="BB373" i="208"/>
  <c r="BB328" i="208"/>
  <c r="BB263" i="208"/>
  <c r="BB339" i="208"/>
  <c r="AZ370" i="208"/>
  <c r="AZ222" i="208"/>
  <c r="BB288" i="208"/>
  <c r="BB454" i="208"/>
  <c r="BB344" i="208"/>
  <c r="AZ405" i="208"/>
  <c r="BB265" i="208"/>
  <c r="BB163" i="208"/>
  <c r="AZ149" i="208"/>
  <c r="BB513" i="208"/>
  <c r="BB162" i="208"/>
  <c r="BB214" i="208"/>
  <c r="AZ259" i="208"/>
  <c r="AZ384" i="208"/>
  <c r="BB476" i="208"/>
  <c r="BB291" i="208"/>
  <c r="AZ153" i="208"/>
  <c r="BB414" i="208"/>
  <c r="BB53" i="208"/>
  <c r="BB54" i="208"/>
  <c r="BB355" i="208"/>
  <c r="BB101" i="208"/>
  <c r="AZ509" i="208"/>
  <c r="AZ66" i="208"/>
  <c r="BB356" i="208"/>
  <c r="AZ50" i="208"/>
  <c r="AZ183" i="208"/>
  <c r="AZ318" i="208"/>
  <c r="BB245" i="208"/>
  <c r="BB469" i="208"/>
  <c r="BB479" i="208"/>
  <c r="AZ148" i="208"/>
  <c r="BB172" i="208"/>
  <c r="BB107" i="208"/>
  <c r="BB472" i="208"/>
  <c r="BB158" i="207"/>
  <c r="BB354" i="207"/>
  <c r="AZ254" i="207"/>
  <c r="AZ451" i="207"/>
  <c r="AZ301" i="207"/>
  <c r="AZ18" i="207"/>
  <c r="AZ42" i="207"/>
  <c r="AZ58" i="207"/>
  <c r="BB194" i="207"/>
  <c r="AZ282" i="207"/>
  <c r="AZ34" i="207"/>
  <c r="BB291" i="207"/>
  <c r="BB506" i="207"/>
  <c r="AZ162" i="207"/>
  <c r="AZ443" i="207"/>
  <c r="BB401" i="207"/>
  <c r="BB250" i="207"/>
  <c r="AZ236" i="207"/>
  <c r="AZ65" i="207"/>
  <c r="BB172" i="207"/>
  <c r="BB282" i="207"/>
  <c r="AZ267" i="207"/>
  <c r="AZ485" i="224"/>
  <c r="BB26" i="222"/>
  <c r="AZ110" i="222"/>
  <c r="BB473" i="221"/>
  <c r="AZ132" i="220"/>
  <c r="BB387" i="219"/>
  <c r="AZ144" i="219"/>
  <c r="BB262" i="219"/>
  <c r="AZ260" i="218"/>
  <c r="BD260" i="218" s="1"/>
  <c r="BB511" i="218"/>
  <c r="BB383" i="218"/>
  <c r="BB412" i="218"/>
  <c r="BB308" i="217"/>
  <c r="AZ74" i="217"/>
  <c r="AZ387" i="217"/>
  <c r="BB404" i="217"/>
  <c r="AZ115" i="217"/>
  <c r="BB307" i="216"/>
  <c r="AZ288" i="216"/>
  <c r="AZ40" i="216"/>
  <c r="BB43" i="216"/>
  <c r="BB56" i="216"/>
  <c r="BB90" i="216"/>
  <c r="BB33" i="215"/>
  <c r="BB403" i="215"/>
  <c r="BB358" i="215"/>
  <c r="AZ241" i="215"/>
  <c r="BB388" i="215"/>
  <c r="BB153" i="215"/>
  <c r="BB477" i="215"/>
  <c r="AZ338" i="215"/>
  <c r="BB302" i="215"/>
  <c r="BB44" i="215"/>
  <c r="AZ184" i="215"/>
  <c r="AZ500" i="214"/>
  <c r="BB95" i="214"/>
  <c r="AZ347" i="214"/>
  <c r="AZ505" i="214"/>
  <c r="AZ428" i="214"/>
  <c r="BB221" i="214"/>
  <c r="BB83" i="214"/>
  <c r="AZ179" i="214"/>
  <c r="AZ257" i="214"/>
  <c r="AZ391" i="214"/>
  <c r="BB519" i="214"/>
  <c r="BB271" i="214"/>
  <c r="AZ446" i="214"/>
  <c r="BB246" i="214"/>
  <c r="AZ78" i="214"/>
  <c r="BB273" i="214"/>
  <c r="BB404" i="214"/>
  <c r="AZ352" i="214"/>
  <c r="BB354" i="214"/>
  <c r="BB307" i="214"/>
  <c r="AZ161" i="214"/>
  <c r="BB316" i="213"/>
  <c r="BB468" i="213"/>
  <c r="BB87" i="213"/>
  <c r="AZ312" i="213"/>
  <c r="BB503" i="213"/>
  <c r="AZ88" i="213"/>
  <c r="AZ210" i="213"/>
  <c r="AZ347" i="213"/>
  <c r="AZ217" i="213"/>
  <c r="AZ211" i="213"/>
  <c r="AZ142" i="213"/>
  <c r="AZ39" i="213"/>
  <c r="AZ415" i="213"/>
  <c r="BB104" i="213"/>
  <c r="BB200" i="213"/>
  <c r="BB194" i="213"/>
  <c r="AZ348" i="213"/>
  <c r="AZ313" i="213"/>
  <c r="AZ178" i="213"/>
  <c r="BB219" i="213"/>
  <c r="AZ72" i="213"/>
  <c r="BD72" i="213" s="1"/>
  <c r="AZ234" i="213"/>
  <c r="AZ494" i="213"/>
  <c r="AZ231" i="213"/>
  <c r="BB221" i="213"/>
  <c r="BB51" i="212"/>
  <c r="BB519" i="212"/>
  <c r="BB60" i="212"/>
  <c r="BB128" i="212"/>
  <c r="BB423" i="212"/>
  <c r="BB319" i="212"/>
  <c r="AZ73" i="212"/>
  <c r="BB318" i="212"/>
  <c r="AZ13" i="212"/>
  <c r="BB341" i="212"/>
  <c r="BB87" i="212"/>
  <c r="BB118" i="212"/>
  <c r="BB101" i="212"/>
  <c r="BB473" i="212"/>
  <c r="BB290" i="212"/>
  <c r="AZ417" i="212"/>
  <c r="AZ498" i="212"/>
  <c r="AZ80" i="212"/>
  <c r="BB449" i="212"/>
  <c r="AZ339" i="212"/>
  <c r="BB43" i="212"/>
  <c r="AZ433" i="212"/>
  <c r="AZ171" i="212"/>
  <c r="AZ319" i="212"/>
  <c r="AZ70" i="212"/>
  <c r="AZ123" i="212"/>
  <c r="BB211" i="212"/>
  <c r="AZ43" i="212"/>
  <c r="AZ348" i="212"/>
  <c r="AZ189" i="212"/>
  <c r="BB22" i="212"/>
  <c r="BB451" i="212"/>
  <c r="AZ338" i="212"/>
  <c r="AZ337" i="212"/>
  <c r="BB29" i="212"/>
  <c r="BB361" i="212"/>
  <c r="AZ136" i="212"/>
  <c r="AZ313" i="212"/>
  <c r="AZ382" i="212"/>
  <c r="BB95" i="212"/>
  <c r="AZ460" i="212"/>
  <c r="BB222" i="212"/>
  <c r="BB405" i="212"/>
  <c r="AZ179" i="212"/>
  <c r="AZ221" i="212"/>
  <c r="AZ303" i="212"/>
  <c r="AZ363" i="212"/>
  <c r="BB347" i="212"/>
  <c r="BB420" i="211"/>
  <c r="BB223" i="211"/>
  <c r="AZ41" i="211"/>
  <c r="BB315" i="211"/>
  <c r="AZ209" i="211"/>
  <c r="BB46" i="211"/>
  <c r="AZ206" i="211"/>
  <c r="BB375" i="211"/>
  <c r="BB94" i="211"/>
  <c r="AZ482" i="211"/>
  <c r="BB287" i="211"/>
  <c r="AZ260" i="211"/>
  <c r="AZ199" i="211"/>
  <c r="BB244" i="211"/>
  <c r="BB108" i="211"/>
  <c r="AZ92" i="211"/>
  <c r="AZ488" i="211"/>
  <c r="BB475" i="211"/>
  <c r="AZ319" i="211"/>
  <c r="BB471" i="211"/>
  <c r="AZ218" i="211"/>
  <c r="BB83" i="211"/>
  <c r="AZ421" i="211"/>
  <c r="BB518" i="211"/>
  <c r="BB100" i="211"/>
  <c r="AZ42" i="211"/>
  <c r="BB497" i="211"/>
  <c r="AZ121" i="211"/>
  <c r="BB242" i="211"/>
  <c r="BB464" i="211"/>
  <c r="AZ333" i="211"/>
  <c r="AZ378" i="211"/>
  <c r="BB39" i="211"/>
  <c r="BB433" i="211"/>
  <c r="AZ336" i="211"/>
  <c r="AZ82" i="211"/>
  <c r="AZ427" i="211"/>
  <c r="BB127" i="211"/>
  <c r="BB514" i="211"/>
  <c r="AZ485" i="211"/>
  <c r="BB116" i="211"/>
  <c r="BB236" i="211"/>
  <c r="BB507" i="211"/>
  <c r="BB199" i="211"/>
  <c r="AZ15" i="211"/>
  <c r="BB98" i="211"/>
  <c r="BB20" i="211"/>
  <c r="AZ435" i="211"/>
  <c r="AZ29" i="210"/>
  <c r="AZ456" i="210"/>
  <c r="AZ136" i="210"/>
  <c r="BB188" i="210"/>
  <c r="AZ398" i="210"/>
  <c r="BB224" i="210"/>
  <c r="BB389" i="210"/>
  <c r="AZ224" i="210"/>
  <c r="BB98" i="210"/>
  <c r="BB24" i="210"/>
  <c r="BB359" i="210"/>
  <c r="AZ264" i="210"/>
  <c r="BB91" i="210"/>
  <c r="BB176" i="210"/>
  <c r="AZ212" i="210"/>
  <c r="AZ183" i="210"/>
  <c r="AZ508" i="210"/>
  <c r="AZ112" i="210"/>
  <c r="BB226" i="210"/>
  <c r="BB194" i="210"/>
  <c r="BB344" i="210"/>
  <c r="BB432" i="210"/>
  <c r="BB184" i="210"/>
  <c r="BB478" i="210"/>
  <c r="BB263" i="210"/>
  <c r="BB469" i="210"/>
  <c r="AZ332" i="210"/>
  <c r="AZ352" i="210"/>
  <c r="AZ480" i="210"/>
  <c r="AZ426" i="210"/>
  <c r="AZ127" i="210"/>
  <c r="BB403" i="210"/>
  <c r="AZ153" i="210"/>
  <c r="BB410" i="210"/>
  <c r="BB46" i="210"/>
  <c r="AZ311" i="210"/>
  <c r="BB115" i="210"/>
  <c r="BB324" i="210"/>
  <c r="BB134" i="210"/>
  <c r="AZ150" i="210"/>
  <c r="BB49" i="210"/>
  <c r="AZ69" i="210"/>
  <c r="BB90" i="210"/>
  <c r="BB37" i="210"/>
  <c r="AZ176" i="210"/>
  <c r="AZ417" i="210"/>
  <c r="BB200" i="210"/>
  <c r="BB439" i="210"/>
  <c r="AZ187" i="209"/>
  <c r="BB223" i="209"/>
  <c r="AZ495" i="209"/>
  <c r="AZ248" i="209"/>
  <c r="BB346" i="209"/>
  <c r="BB510" i="209"/>
  <c r="AZ359" i="209"/>
  <c r="AZ102" i="209"/>
  <c r="BB479" i="209"/>
  <c r="BB160" i="209"/>
  <c r="AZ429" i="209"/>
  <c r="AZ169" i="209"/>
  <c r="BB227" i="209"/>
  <c r="BB90" i="209"/>
  <c r="AZ100" i="209"/>
  <c r="BB229" i="209"/>
  <c r="BB516" i="209"/>
  <c r="AZ60" i="209"/>
  <c r="AZ111" i="209"/>
  <c r="AZ330" i="209"/>
  <c r="BB382" i="209"/>
  <c r="BB399" i="209"/>
  <c r="BB401" i="209"/>
  <c r="BB100" i="209"/>
  <c r="BB384" i="209"/>
  <c r="BB304" i="209"/>
  <c r="BB104" i="209"/>
  <c r="AZ263" i="209"/>
  <c r="AZ49" i="209"/>
  <c r="BB72" i="209"/>
  <c r="BB135" i="209"/>
  <c r="BB286" i="209"/>
  <c r="AZ171" i="209"/>
  <c r="AZ518" i="209"/>
  <c r="BB520" i="209"/>
  <c r="AZ93" i="209"/>
  <c r="BB469" i="209"/>
  <c r="BB203" i="209"/>
  <c r="AZ259" i="209"/>
  <c r="AZ507" i="209"/>
  <c r="AZ384" i="209"/>
  <c r="BB318" i="209"/>
  <c r="BB165" i="209"/>
  <c r="AZ500" i="209"/>
  <c r="BB519" i="209"/>
  <c r="BB297" i="209"/>
  <c r="BB244" i="209"/>
  <c r="AZ291" i="209"/>
  <c r="AZ104" i="208"/>
  <c r="AZ515" i="208"/>
  <c r="BB228" i="208"/>
  <c r="BB326" i="208"/>
  <c r="BB407" i="208"/>
  <c r="AZ207" i="208"/>
  <c r="AZ60" i="208"/>
  <c r="AZ157" i="208"/>
  <c r="BB389" i="208"/>
  <c r="BB445" i="208"/>
  <c r="BB412" i="208"/>
  <c r="BB378" i="208"/>
  <c r="BB50" i="208"/>
  <c r="AZ414" i="208"/>
  <c r="AZ333" i="208"/>
  <c r="BB489" i="208"/>
  <c r="BB169" i="208"/>
  <c r="BB467" i="208"/>
  <c r="AZ392" i="208"/>
  <c r="BB372" i="208"/>
  <c r="BB433" i="208"/>
  <c r="AZ65" i="208"/>
  <c r="BB15" i="208"/>
  <c r="BB103" i="208"/>
  <c r="BB89" i="208"/>
  <c r="AZ519" i="208"/>
  <c r="BB21" i="208"/>
  <c r="AZ278" i="208"/>
  <c r="BB424" i="208"/>
  <c r="BB347" i="208"/>
  <c r="BB443" i="208"/>
  <c r="BB219" i="208"/>
  <c r="AZ172" i="208"/>
  <c r="BB506" i="208"/>
  <c r="BB248" i="208"/>
  <c r="AZ480" i="208"/>
  <c r="AZ280" i="208"/>
  <c r="BB491" i="208"/>
  <c r="BB295" i="208"/>
  <c r="BB90" i="208"/>
  <c r="AZ407" i="208"/>
  <c r="BB509" i="208"/>
  <c r="AZ322" i="208"/>
  <c r="AZ438" i="208"/>
  <c r="AZ309" i="208"/>
  <c r="BB516" i="208"/>
  <c r="BB167" i="208"/>
  <c r="BB35" i="208"/>
  <c r="BB350" i="207"/>
  <c r="AZ424" i="207"/>
  <c r="AZ446" i="207"/>
  <c r="AZ157" i="207"/>
  <c r="AZ319" i="207"/>
  <c r="BB290" i="207"/>
  <c r="BB47" i="207"/>
  <c r="BB305" i="207"/>
  <c r="BB377" i="207"/>
  <c r="AZ481" i="207"/>
  <c r="BB281" i="207"/>
  <c r="AZ218" i="207"/>
  <c r="AZ335" i="207"/>
  <c r="BB58" i="207"/>
  <c r="AZ140" i="207"/>
  <c r="AZ150" i="207"/>
  <c r="BB454" i="207"/>
  <c r="AZ117" i="207"/>
  <c r="BB324" i="207"/>
  <c r="BB466" i="207"/>
  <c r="BB447" i="207"/>
  <c r="BB183" i="207"/>
  <c r="AZ103" i="224"/>
  <c r="AZ163" i="222"/>
  <c r="BB338" i="222"/>
  <c r="BB445" i="221"/>
  <c r="AZ18" i="220"/>
  <c r="BB122" i="219"/>
  <c r="AZ228" i="219"/>
  <c r="BB405" i="219"/>
  <c r="BB406" i="218"/>
  <c r="BB21" i="218"/>
  <c r="AZ168" i="218"/>
  <c r="BB477" i="218"/>
  <c r="BB469" i="217"/>
  <c r="AZ131" i="217"/>
  <c r="BB496" i="217"/>
  <c r="AZ251" i="217"/>
  <c r="BB432" i="217"/>
  <c r="AZ89" i="216"/>
  <c r="BB319" i="216"/>
  <c r="AZ144" i="216"/>
  <c r="BB243" i="216"/>
  <c r="BB50" i="216"/>
  <c r="BB179" i="216"/>
  <c r="BB289" i="215"/>
  <c r="BB108" i="215"/>
  <c r="AZ97" i="215"/>
  <c r="AZ288" i="215"/>
  <c r="AZ38" i="215"/>
  <c r="BD38" i="215" s="1"/>
  <c r="AZ37" i="215"/>
  <c r="AZ154" i="215"/>
  <c r="AZ428" i="215"/>
  <c r="BB76" i="215"/>
  <c r="AZ411" i="215"/>
  <c r="BB298" i="215"/>
  <c r="BB77" i="214"/>
  <c r="AZ194" i="214"/>
  <c r="AZ243" i="214"/>
  <c r="BB253" i="214"/>
  <c r="BB111" i="214"/>
  <c r="BB161" i="214"/>
  <c r="AZ269" i="214"/>
  <c r="AZ247" i="214"/>
  <c r="AZ281" i="214"/>
  <c r="BD281" i="214" s="1"/>
  <c r="AZ414" i="214"/>
  <c r="AZ95" i="214"/>
  <c r="BB31" i="214"/>
  <c r="BB238" i="214"/>
  <c r="BB395" i="214"/>
  <c r="AZ35" i="214"/>
  <c r="BB330" i="214"/>
  <c r="BB493" i="214"/>
  <c r="AZ47" i="214"/>
  <c r="BB507" i="214"/>
  <c r="BB231" i="214"/>
  <c r="AZ401" i="214"/>
  <c r="BB493" i="213"/>
  <c r="BB67" i="213"/>
  <c r="BB361" i="213"/>
  <c r="AZ296" i="213"/>
  <c r="AZ449" i="213"/>
  <c r="AZ259" i="213"/>
  <c r="AZ325" i="213"/>
  <c r="BB408" i="213"/>
  <c r="BB284" i="213"/>
  <c r="AZ310" i="213"/>
  <c r="AZ212" i="213"/>
  <c r="AZ425" i="213"/>
  <c r="AZ496" i="213"/>
  <c r="BB99" i="213"/>
  <c r="BB505" i="213"/>
  <c r="BB95" i="213"/>
  <c r="AZ98" i="213"/>
  <c r="BB387" i="213"/>
  <c r="AZ229" i="213"/>
  <c r="BB22" i="213"/>
  <c r="AZ173" i="213"/>
  <c r="AZ467" i="213"/>
  <c r="AZ469" i="213"/>
  <c r="BB411" i="213"/>
  <c r="BB435" i="213"/>
  <c r="AZ146" i="212"/>
  <c r="AZ103" i="212"/>
  <c r="BB187" i="212"/>
  <c r="BB19" i="212"/>
  <c r="AZ30" i="212"/>
  <c r="BB482" i="212"/>
  <c r="AZ243" i="212"/>
  <c r="BB376" i="212"/>
  <c r="AZ139" i="212"/>
  <c r="BB485" i="212"/>
  <c r="AZ209" i="212"/>
  <c r="BB288" i="212"/>
  <c r="AZ320" i="212"/>
  <c r="AZ41" i="212"/>
  <c r="BB461" i="212"/>
  <c r="AZ492" i="212"/>
  <c r="AZ495" i="212"/>
  <c r="BB297" i="212"/>
  <c r="BB42" i="212"/>
  <c r="AZ384" i="212"/>
  <c r="BB420" i="212"/>
  <c r="BB246" i="212"/>
  <c r="AZ306" i="212"/>
  <c r="AZ333" i="212"/>
  <c r="BB220" i="212"/>
  <c r="BB263" i="212"/>
  <c r="BB358" i="212"/>
  <c r="BB309" i="212"/>
  <c r="AZ502" i="212"/>
  <c r="AZ52" i="212"/>
  <c r="BB260" i="212"/>
  <c r="AZ86" i="212"/>
  <c r="AZ449" i="212"/>
  <c r="AZ459" i="212"/>
  <c r="AZ256" i="212"/>
  <c r="AZ114" i="212"/>
  <c r="AZ324" i="212"/>
  <c r="BB363" i="212"/>
  <c r="BB33" i="212"/>
  <c r="BB321" i="212"/>
  <c r="BB98" i="212"/>
  <c r="BB172" i="212"/>
  <c r="AZ423" i="212"/>
  <c r="BD423" i="212" s="1"/>
  <c r="AZ346" i="212"/>
  <c r="AZ464" i="212"/>
  <c r="AZ514" i="212"/>
  <c r="AZ508" i="212"/>
  <c r="BB57" i="212"/>
  <c r="BB461" i="211"/>
  <c r="BB501" i="211"/>
  <c r="BB458" i="211"/>
  <c r="BB121" i="211"/>
  <c r="AZ462" i="211"/>
  <c r="AZ35" i="211"/>
  <c r="AZ270" i="211"/>
  <c r="AZ66" i="211"/>
  <c r="BB234" i="211"/>
  <c r="AZ18" i="211"/>
  <c r="BB483" i="211"/>
  <c r="AZ381" i="211"/>
  <c r="AZ142" i="211"/>
  <c r="BB397" i="211"/>
  <c r="BB226" i="211"/>
  <c r="AZ176" i="211"/>
  <c r="AZ97" i="211"/>
  <c r="AZ69" i="211"/>
  <c r="AZ326" i="211"/>
  <c r="AZ72" i="211"/>
  <c r="AZ339" i="211"/>
  <c r="BB346" i="211"/>
  <c r="AZ503" i="211"/>
  <c r="AZ306" i="211"/>
  <c r="BB327" i="211"/>
  <c r="AZ192" i="211"/>
  <c r="AZ128" i="211"/>
  <c r="AZ288" i="211"/>
  <c r="BB347" i="211"/>
  <c r="BB17" i="211"/>
  <c r="AZ474" i="211"/>
  <c r="BB84" i="211"/>
  <c r="BB284" i="211"/>
  <c r="AZ391" i="211"/>
  <c r="AZ54" i="211"/>
  <c r="AZ170" i="211"/>
  <c r="BB74" i="211"/>
  <c r="BB488" i="211"/>
  <c r="AZ267" i="211"/>
  <c r="BB106" i="211"/>
  <c r="BB245" i="211"/>
  <c r="AZ195" i="211"/>
  <c r="BB452" i="211"/>
  <c r="AZ292" i="211"/>
  <c r="AZ358" i="211"/>
  <c r="BB412" i="211"/>
  <c r="BB12" i="211"/>
  <c r="BB297" i="211"/>
  <c r="BB160" i="210"/>
  <c r="BB433" i="210"/>
  <c r="BB21" i="210"/>
  <c r="BB381" i="210"/>
  <c r="BB69" i="210"/>
  <c r="BB424" i="210"/>
  <c r="AZ99" i="210"/>
  <c r="AZ294" i="210"/>
  <c r="BB437" i="210"/>
  <c r="AZ447" i="210"/>
  <c r="BB481" i="210"/>
  <c r="AZ134" i="210"/>
  <c r="BB34" i="210"/>
  <c r="AZ173" i="210"/>
  <c r="AZ430" i="210"/>
  <c r="AZ246" i="210"/>
  <c r="BB33" i="210"/>
  <c r="AZ370" i="210"/>
  <c r="BB451" i="210"/>
  <c r="BB345" i="210"/>
  <c r="AZ166" i="210"/>
  <c r="AZ269" i="210"/>
  <c r="BB401" i="210"/>
  <c r="BB89" i="210"/>
  <c r="BB61" i="210"/>
  <c r="BB77" i="210"/>
  <c r="BB245" i="210"/>
  <c r="AZ307" i="210"/>
  <c r="BB285" i="210"/>
  <c r="AZ519" i="210"/>
  <c r="AZ372" i="210"/>
  <c r="AZ309" i="210"/>
  <c r="AZ272" i="210"/>
  <c r="BB58" i="210"/>
  <c r="BB132" i="210"/>
  <c r="AZ37" i="210"/>
  <c r="BB333" i="210"/>
  <c r="BB471" i="210"/>
  <c r="BB108" i="210"/>
  <c r="BB323" i="210"/>
  <c r="BB190" i="210"/>
  <c r="BB321" i="210"/>
  <c r="AZ362" i="210"/>
  <c r="AZ491" i="210"/>
  <c r="BB326" i="210"/>
  <c r="AZ203" i="210"/>
  <c r="AZ268" i="210"/>
  <c r="AZ103" i="210"/>
  <c r="BB71" i="209"/>
  <c r="BB388" i="209"/>
  <c r="BB269" i="209"/>
  <c r="AZ159" i="209"/>
  <c r="BB148" i="209"/>
  <c r="AZ21" i="209"/>
  <c r="AZ490" i="209"/>
  <c r="AZ380" i="209"/>
  <c r="BB185" i="209"/>
  <c r="BB25" i="209"/>
  <c r="AZ179" i="209"/>
  <c r="AZ329" i="209"/>
  <c r="BB431" i="209"/>
  <c r="BB239" i="209"/>
  <c r="AZ293" i="209"/>
  <c r="BB464" i="209"/>
  <c r="BB335" i="209"/>
  <c r="BB311" i="209"/>
  <c r="AZ18" i="209"/>
  <c r="AZ377" i="209"/>
  <c r="AZ46" i="209"/>
  <c r="AZ110" i="209"/>
  <c r="BB496" i="209"/>
  <c r="BB200" i="209"/>
  <c r="BB69" i="209"/>
  <c r="BB474" i="209"/>
  <c r="AZ306" i="209"/>
  <c r="AZ376" i="209"/>
  <c r="AZ119" i="209"/>
  <c r="BB472" i="209"/>
  <c r="BB364" i="209"/>
  <c r="BB449" i="209"/>
  <c r="AZ333" i="209"/>
  <c r="BD333" i="209" s="1"/>
  <c r="BB176" i="209"/>
  <c r="BB83" i="209"/>
  <c r="AZ140" i="209"/>
  <c r="AZ162" i="209"/>
  <c r="BB312" i="209"/>
  <c r="AZ361" i="209"/>
  <c r="BB290" i="209"/>
  <c r="AZ125" i="209"/>
  <c r="AZ57" i="209"/>
  <c r="BB17" i="209"/>
  <c r="BB236" i="209"/>
  <c r="AZ55" i="209"/>
  <c r="BB256" i="209"/>
  <c r="AZ59" i="209"/>
  <c r="AZ336" i="209"/>
  <c r="AZ131" i="208"/>
  <c r="BB91" i="208"/>
  <c r="BB421" i="208"/>
  <c r="BB511" i="208"/>
  <c r="BB335" i="208"/>
  <c r="AZ321" i="208"/>
  <c r="AZ44" i="208"/>
  <c r="BB136" i="208"/>
  <c r="BB24" i="208"/>
  <c r="AZ358" i="208"/>
  <c r="AZ437" i="208"/>
  <c r="BB437" i="208"/>
  <c r="BB63" i="208"/>
  <c r="AZ503" i="208"/>
  <c r="AZ490" i="208"/>
  <c r="AZ391" i="208"/>
  <c r="BB380" i="208"/>
  <c r="AZ500" i="208"/>
  <c r="AZ43" i="208"/>
  <c r="AZ82" i="208"/>
  <c r="BB68" i="208"/>
  <c r="BB193" i="208"/>
  <c r="AZ137" i="208"/>
  <c r="BB257" i="208"/>
  <c r="AZ303" i="208"/>
  <c r="AZ189" i="208"/>
  <c r="BB146" i="208"/>
  <c r="AZ25" i="208"/>
  <c r="BB70" i="208"/>
  <c r="AZ95" i="208"/>
  <c r="AZ155" i="208"/>
  <c r="BB415" i="208"/>
  <c r="AZ274" i="208"/>
  <c r="AZ101" i="208"/>
  <c r="BB432" i="208"/>
  <c r="BB80" i="208"/>
  <c r="AZ237" i="208"/>
  <c r="AZ126" i="208"/>
  <c r="BB311" i="208"/>
  <c r="BB282" i="208"/>
  <c r="AZ507" i="208"/>
  <c r="BB430" i="208"/>
  <c r="BB240" i="208"/>
  <c r="AZ103" i="208"/>
  <c r="AZ124" i="208"/>
  <c r="AZ291" i="208"/>
  <c r="BB384" i="208"/>
  <c r="AZ240" i="208"/>
  <c r="BB64" i="207"/>
  <c r="BB162" i="207"/>
  <c r="AZ151" i="207"/>
  <c r="BB195" i="207"/>
  <c r="AZ423" i="207"/>
  <c r="BB460" i="207"/>
  <c r="BB349" i="207"/>
  <c r="BB251" i="207"/>
  <c r="BB29" i="207"/>
  <c r="AZ290" i="207"/>
  <c r="BB373" i="207"/>
  <c r="AZ312" i="207"/>
  <c r="BB51" i="207"/>
  <c r="BB139" i="207"/>
  <c r="AZ412" i="207"/>
  <c r="AZ149" i="207"/>
  <c r="BB17" i="207"/>
  <c r="AZ303" i="207"/>
  <c r="BB479" i="207"/>
  <c r="AZ21" i="207"/>
  <c r="BB84" i="207"/>
  <c r="BB341" i="207"/>
  <c r="AZ174" i="224"/>
  <c r="BD174" i="224" s="1"/>
  <c r="AZ240" i="222"/>
  <c r="AZ274" i="222"/>
  <c r="BB110" i="220"/>
  <c r="BB497" i="220"/>
  <c r="BB214" i="219"/>
  <c r="AZ325" i="219"/>
  <c r="AZ480" i="219"/>
  <c r="BD480" i="219" s="1"/>
  <c r="BB492" i="218"/>
  <c r="BB115" i="218"/>
  <c r="AZ297" i="218"/>
  <c r="BD297" i="218" s="1"/>
  <c r="AZ124" i="218"/>
  <c r="AZ185" i="217"/>
  <c r="BB409" i="217"/>
  <c r="AZ508" i="217"/>
  <c r="BD508" i="217" s="1"/>
  <c r="AZ371" i="217"/>
  <c r="AZ102" i="217"/>
  <c r="AZ162" i="216"/>
  <c r="AZ414" i="216"/>
  <c r="BB494" i="216"/>
  <c r="AZ369" i="216"/>
  <c r="BB81" i="216"/>
  <c r="AZ248" i="216"/>
  <c r="BB519" i="215"/>
  <c r="BB21" i="215"/>
  <c r="AZ363" i="215"/>
  <c r="AZ335" i="215"/>
  <c r="AZ146" i="215"/>
  <c r="AZ273" i="215"/>
  <c r="AZ261" i="215"/>
  <c r="BB488" i="215"/>
  <c r="BB438" i="215"/>
  <c r="AZ515" i="215"/>
  <c r="BD515" i="215" s="1"/>
  <c r="AZ52" i="215"/>
  <c r="BB312" i="214"/>
  <c r="AZ447" i="214"/>
  <c r="AZ359" i="214"/>
  <c r="BB356" i="214"/>
  <c r="BB286" i="214"/>
  <c r="BB220" i="214"/>
  <c r="BB66" i="214"/>
  <c r="AZ363" i="214"/>
  <c r="AZ393" i="214"/>
  <c r="AZ484" i="214"/>
  <c r="AZ133" i="214"/>
  <c r="BB16" i="214"/>
  <c r="BB332" i="214"/>
  <c r="AZ82" i="214"/>
  <c r="AZ219" i="214"/>
  <c r="AZ126" i="214"/>
  <c r="AZ21" i="214"/>
  <c r="AZ162" i="214"/>
  <c r="BB40" i="214"/>
  <c r="AZ452" i="214"/>
  <c r="BB274" i="214"/>
  <c r="BB323" i="213"/>
  <c r="AZ416" i="213"/>
  <c r="BB483" i="213"/>
  <c r="AZ516" i="213"/>
  <c r="AZ431" i="213"/>
  <c r="AZ191" i="213"/>
  <c r="AZ509" i="213"/>
  <c r="AZ55" i="213"/>
  <c r="BB287" i="213"/>
  <c r="AZ379" i="213"/>
  <c r="AZ378" i="213"/>
  <c r="BD378" i="213" s="1"/>
  <c r="BB189" i="213"/>
  <c r="BB358" i="213"/>
  <c r="BB192" i="213"/>
  <c r="AZ17" i="213"/>
  <c r="BB327" i="213"/>
  <c r="AZ289" i="213"/>
  <c r="BB511" i="213"/>
  <c r="AZ503" i="213"/>
  <c r="BB90" i="213"/>
  <c r="BB173" i="213"/>
  <c r="BB269" i="213"/>
  <c r="BB205" i="213"/>
  <c r="AZ451" i="213"/>
  <c r="AZ114" i="213"/>
  <c r="BB44" i="212"/>
  <c r="AZ235" i="212"/>
  <c r="BB392" i="212"/>
  <c r="BB39" i="212"/>
  <c r="BB13" i="212"/>
  <c r="BB369" i="212"/>
  <c r="AZ395" i="212"/>
  <c r="BB21" i="212"/>
  <c r="AZ227" i="212"/>
  <c r="AZ25" i="212"/>
  <c r="AZ191" i="212"/>
  <c r="BB457" i="212"/>
  <c r="BB112" i="212"/>
  <c r="BB438" i="212"/>
  <c r="BB14" i="212"/>
  <c r="BB150" i="212"/>
  <c r="BB167" i="212"/>
  <c r="BB272" i="212"/>
  <c r="AZ393" i="212"/>
  <c r="BB270" i="212"/>
  <c r="AZ197" i="212"/>
  <c r="BB439" i="212"/>
  <c r="AZ458" i="212"/>
  <c r="AZ483" i="212"/>
  <c r="BB450" i="212"/>
  <c r="BB413" i="212"/>
  <c r="AZ354" i="212"/>
  <c r="BB499" i="212"/>
  <c r="AZ499" i="212"/>
  <c r="AZ126" i="212"/>
  <c r="BB426" i="212"/>
  <c r="BB429" i="212"/>
  <c r="AZ450" i="212"/>
  <c r="AZ46" i="212"/>
  <c r="AZ457" i="212"/>
  <c r="BB455" i="212"/>
  <c r="BB410" i="212"/>
  <c r="BB308" i="212"/>
  <c r="BB520" i="212"/>
  <c r="BB160" i="212"/>
  <c r="BB203" i="212"/>
  <c r="BB133" i="212"/>
  <c r="AZ484" i="212"/>
  <c r="AZ325" i="212"/>
  <c r="BB254" i="212"/>
  <c r="BB259" i="212"/>
  <c r="BB467" i="212"/>
  <c r="AZ140" i="212"/>
  <c r="BB37" i="211"/>
  <c r="AZ16" i="211"/>
  <c r="AZ109" i="211"/>
  <c r="AZ422" i="211"/>
  <c r="BD422" i="211" s="1"/>
  <c r="BB312" i="211"/>
  <c r="AZ78" i="211"/>
  <c r="AZ238" i="211"/>
  <c r="AZ104" i="211"/>
  <c r="BB426" i="211"/>
  <c r="BB270" i="211"/>
  <c r="AZ298" i="211"/>
  <c r="AZ14" i="211"/>
  <c r="AZ291" i="211"/>
  <c r="AZ19" i="211"/>
  <c r="BB421" i="211"/>
  <c r="AZ403" i="211"/>
  <c r="BB277" i="211"/>
  <c r="BB139" i="211"/>
  <c r="BB142" i="211"/>
  <c r="AZ293" i="211"/>
  <c r="BB68" i="211"/>
  <c r="BB446" i="211"/>
  <c r="BB219" i="211"/>
  <c r="AZ250" i="211"/>
  <c r="AZ274" i="211"/>
  <c r="AZ318" i="211"/>
  <c r="BB316" i="211"/>
  <c r="AZ324" i="211"/>
  <c r="BB168" i="211"/>
  <c r="AZ157" i="211"/>
  <c r="BB145" i="211"/>
  <c r="AZ327" i="211"/>
  <c r="AZ94" i="211"/>
  <c r="BB40" i="211"/>
  <c r="BB201" i="211"/>
  <c r="AZ341" i="211"/>
  <c r="BB237" i="211"/>
  <c r="BB515" i="211"/>
  <c r="AZ71" i="211"/>
  <c r="BB380" i="211"/>
  <c r="BB447" i="211"/>
  <c r="AZ309" i="211"/>
  <c r="BB454" i="211"/>
  <c r="BB314" i="211"/>
  <c r="BB308" i="211"/>
  <c r="AZ398" i="211"/>
  <c r="AZ25" i="211"/>
  <c r="AZ294" i="211"/>
  <c r="BB240" i="210"/>
  <c r="AZ318" i="210"/>
  <c r="BB510" i="210"/>
  <c r="BB493" i="210"/>
  <c r="BB258" i="210"/>
  <c r="AZ265" i="210"/>
  <c r="AZ148" i="210"/>
  <c r="BB187" i="210"/>
  <c r="AZ179" i="210"/>
  <c r="AZ105" i="210"/>
  <c r="AZ213" i="210"/>
  <c r="AZ376" i="210"/>
  <c r="BB36" i="210"/>
  <c r="AZ446" i="210"/>
  <c r="AZ408" i="210"/>
  <c r="BB243" i="210"/>
  <c r="BB272" i="210"/>
  <c r="AZ353" i="210"/>
  <c r="AZ204" i="210"/>
  <c r="BB110" i="210"/>
  <c r="AZ195" i="210"/>
  <c r="AZ301" i="210"/>
  <c r="AZ199" i="210"/>
  <c r="BB252" i="210"/>
  <c r="AZ158" i="210"/>
  <c r="AZ366" i="210"/>
  <c r="BB425" i="210"/>
  <c r="BB112" i="210"/>
  <c r="AZ94" i="210"/>
  <c r="BB119" i="210"/>
  <c r="AZ489" i="210"/>
  <c r="BB107" i="210"/>
  <c r="AZ399" i="210"/>
  <c r="BB454" i="210"/>
  <c r="AZ228" i="210"/>
  <c r="BB322" i="210"/>
  <c r="BB38" i="210"/>
  <c r="AZ169" i="210"/>
  <c r="AZ227" i="210"/>
  <c r="AZ50" i="210"/>
  <c r="AZ187" i="210"/>
  <c r="AZ445" i="210"/>
  <c r="AZ72" i="210"/>
  <c r="AZ210" i="210"/>
  <c r="AZ259" i="210"/>
  <c r="BB260" i="210"/>
  <c r="AZ219" i="210"/>
  <c r="BB128" i="210"/>
  <c r="BB20" i="209"/>
  <c r="AZ78" i="209"/>
  <c r="BB280" i="209"/>
  <c r="AZ296" i="209"/>
  <c r="BB192" i="209"/>
  <c r="AZ217" i="209"/>
  <c r="AZ491" i="209"/>
  <c r="BB243" i="209"/>
  <c r="AZ54" i="209"/>
  <c r="BB250" i="209"/>
  <c r="BB313" i="209"/>
  <c r="AZ456" i="209"/>
  <c r="BB353" i="209"/>
  <c r="BB391" i="209"/>
  <c r="AZ305" i="209"/>
  <c r="BB64" i="209"/>
  <c r="AZ167" i="209"/>
  <c r="AZ364" i="209"/>
  <c r="BB294" i="209"/>
  <c r="AZ489" i="209"/>
  <c r="AZ53" i="209"/>
  <c r="AZ68" i="209"/>
  <c r="AZ261" i="209"/>
  <c r="BB491" i="209"/>
  <c r="BB65" i="209"/>
  <c r="AZ64" i="209"/>
  <c r="BB81" i="209"/>
  <c r="BB296" i="209"/>
  <c r="AZ325" i="209"/>
  <c r="BB481" i="209"/>
  <c r="AZ463" i="209"/>
  <c r="AZ403" i="209"/>
  <c r="AZ381" i="209"/>
  <c r="BB339" i="209"/>
  <c r="AZ73" i="209"/>
  <c r="AZ274" i="209"/>
  <c r="AZ44" i="209"/>
  <c r="AZ213" i="209"/>
  <c r="BB220" i="209"/>
  <c r="BB371" i="209"/>
  <c r="AZ243" i="209"/>
  <c r="AZ127" i="209"/>
  <c r="BB323" i="209"/>
  <c r="BB374" i="209"/>
  <c r="AZ462" i="209"/>
  <c r="AZ455" i="209"/>
  <c r="AZ412" i="209"/>
  <c r="AZ128" i="209"/>
  <c r="BB27" i="208"/>
  <c r="BB395" i="208"/>
  <c r="BB398" i="208"/>
  <c r="BB178" i="208"/>
  <c r="BB420" i="208"/>
  <c r="AZ475" i="208"/>
  <c r="AZ342" i="208"/>
  <c r="BB280" i="208"/>
  <c r="BB92" i="208"/>
  <c r="AZ335" i="208"/>
  <c r="AZ332" i="208"/>
  <c r="AZ220" i="208"/>
  <c r="BB455" i="208"/>
  <c r="BB221" i="208"/>
  <c r="AZ465" i="208"/>
  <c r="AZ485" i="208"/>
  <c r="BB19" i="208"/>
  <c r="AZ349" i="208"/>
  <c r="BB158" i="208"/>
  <c r="AZ78" i="208"/>
  <c r="BB13" i="208"/>
  <c r="BB520" i="208"/>
  <c r="AZ382" i="208"/>
  <c r="BB427" i="208"/>
  <c r="AZ362" i="208"/>
  <c r="BB155" i="208"/>
  <c r="BB375" i="208"/>
  <c r="AZ184" i="208"/>
  <c r="AZ230" i="208"/>
  <c r="BB241" i="208"/>
  <c r="AZ478" i="208"/>
  <c r="AZ353" i="208"/>
  <c r="AZ231" i="208"/>
  <c r="BB275" i="208"/>
  <c r="AZ296" i="208"/>
  <c r="BB170" i="208"/>
  <c r="BB236" i="208"/>
  <c r="AZ374" i="208"/>
  <c r="BB18" i="208"/>
  <c r="BB444" i="208"/>
  <c r="BB106" i="208"/>
  <c r="AZ289" i="208"/>
  <c r="BB250" i="208"/>
  <c r="AZ290" i="208"/>
  <c r="BB448" i="208"/>
  <c r="AZ37" i="208"/>
  <c r="BB406" i="208"/>
  <c r="AZ491" i="208"/>
  <c r="BB201" i="207"/>
  <c r="BB314" i="207"/>
  <c r="BB166" i="207"/>
  <c r="BB256" i="207"/>
  <c r="AZ64" i="207"/>
  <c r="AZ210" i="207"/>
  <c r="AZ445" i="207"/>
  <c r="AZ116" i="207"/>
  <c r="BB197" i="207"/>
  <c r="BB170" i="207"/>
  <c r="AZ372" i="207"/>
  <c r="AZ407" i="207"/>
  <c r="BB257" i="207"/>
  <c r="BB308" i="207"/>
  <c r="BB152" i="207"/>
  <c r="AZ273" i="207"/>
  <c r="BB235" i="207"/>
  <c r="AZ494" i="207"/>
  <c r="AZ242" i="207"/>
  <c r="AZ132" i="207"/>
  <c r="BB381" i="207"/>
  <c r="AZ253" i="207"/>
  <c r="BB359" i="224"/>
  <c r="AZ381" i="222"/>
  <c r="BD381" i="222" s="1"/>
  <c r="AZ353" i="221"/>
  <c r="BB330" i="220"/>
  <c r="AZ185" i="220"/>
  <c r="BD185" i="220" s="1"/>
  <c r="BB208" i="219"/>
  <c r="AZ424" i="219"/>
  <c r="AZ489" i="219"/>
  <c r="AZ450" i="218"/>
  <c r="BD450" i="218" s="1"/>
  <c r="BB40" i="218"/>
  <c r="AZ342" i="218"/>
  <c r="AZ190" i="218"/>
  <c r="AZ396" i="217"/>
  <c r="AZ59" i="217"/>
  <c r="BB156" i="217"/>
  <c r="AZ512" i="217"/>
  <c r="AZ292" i="217"/>
  <c r="AZ476" i="216"/>
  <c r="AZ380" i="216"/>
  <c r="BB290" i="216"/>
  <c r="BB42" i="216"/>
  <c r="AZ167" i="216"/>
  <c r="BB331" i="216"/>
  <c r="AZ455" i="215"/>
  <c r="BD455" i="215" s="1"/>
  <c r="AZ49" i="215"/>
  <c r="BD49" i="215" s="1"/>
  <c r="BB461" i="215"/>
  <c r="AZ207" i="215"/>
  <c r="BB166" i="215"/>
  <c r="AZ478" i="215"/>
  <c r="BD478" i="215" s="1"/>
  <c r="AZ366" i="215"/>
  <c r="BD366" i="215" s="1"/>
  <c r="BB324" i="215"/>
  <c r="BB167" i="215"/>
  <c r="AZ65" i="215"/>
  <c r="AZ131" i="215"/>
  <c r="AZ81" i="214"/>
  <c r="BB245" i="214"/>
  <c r="BB93" i="214"/>
  <c r="BB87" i="214"/>
  <c r="BB517" i="214"/>
  <c r="BB503" i="214"/>
  <c r="BB252" i="214"/>
  <c r="BB125" i="214"/>
  <c r="BB217" i="214"/>
  <c r="AZ421" i="214"/>
  <c r="AZ321" i="214"/>
  <c r="BB81" i="214"/>
  <c r="AZ306" i="214"/>
  <c r="BB112" i="214"/>
  <c r="AZ275" i="214"/>
  <c r="AZ297" i="214"/>
  <c r="AZ192" i="214"/>
  <c r="AZ388" i="214"/>
  <c r="AZ424" i="214"/>
  <c r="BB456" i="214"/>
  <c r="AZ182" i="214"/>
  <c r="BB452" i="213"/>
  <c r="AZ481" i="213"/>
  <c r="BD481" i="213" s="1"/>
  <c r="AZ101" i="213"/>
  <c r="BB488" i="213"/>
  <c r="BB151" i="213"/>
  <c r="AZ490" i="213"/>
  <c r="BB220" i="213"/>
  <c r="AZ322" i="213"/>
  <c r="BB418" i="213"/>
  <c r="BB258" i="213"/>
  <c r="AZ448" i="213"/>
  <c r="BB383" i="213"/>
  <c r="AZ77" i="213"/>
  <c r="BB46" i="213"/>
  <c r="AZ83" i="213"/>
  <c r="BD83" i="213" s="1"/>
  <c r="BB520" i="213"/>
  <c r="AZ505" i="213"/>
  <c r="AZ117" i="213"/>
  <c r="AZ418" i="213"/>
  <c r="BB259" i="213"/>
  <c r="BB372" i="213"/>
  <c r="BB469" i="213"/>
  <c r="AZ31" i="213"/>
  <c r="AZ157" i="213"/>
  <c r="BB354" i="213"/>
  <c r="AZ63" i="212"/>
  <c r="AZ273" i="212"/>
  <c r="AZ186" i="212"/>
  <c r="AZ39" i="212"/>
  <c r="AZ107" i="212"/>
  <c r="AZ60" i="212"/>
  <c r="AZ119" i="212"/>
  <c r="BB185" i="212"/>
  <c r="AZ438" i="212"/>
  <c r="BB165" i="212"/>
  <c r="AZ371" i="212"/>
  <c r="BB205" i="212"/>
  <c r="BB269" i="212"/>
  <c r="AZ153" i="212"/>
  <c r="AZ137" i="212"/>
  <c r="BB291" i="212"/>
  <c r="BB302" i="212"/>
  <c r="BB479" i="212"/>
  <c r="BB108" i="212"/>
  <c r="BB408" i="212"/>
  <c r="AZ242" i="212"/>
  <c r="AZ184" i="212"/>
  <c r="BB192" i="212"/>
  <c r="AZ480" i="212"/>
  <c r="BB16" i="212"/>
  <c r="AZ81" i="212"/>
  <c r="AZ467" i="212"/>
  <c r="AZ356" i="212"/>
  <c r="BB242" i="212"/>
  <c r="AZ296" i="212"/>
  <c r="AZ185" i="212"/>
  <c r="AZ347" i="212"/>
  <c r="AZ26" i="212"/>
  <c r="BB252" i="212"/>
  <c r="BB379" i="212"/>
  <c r="BB370" i="212"/>
  <c r="AZ284" i="212"/>
  <c r="BB204" i="212"/>
  <c r="AZ66" i="212"/>
  <c r="AZ95" i="212"/>
  <c r="AZ205" i="212"/>
  <c r="BB183" i="212"/>
  <c r="BB388" i="212"/>
  <c r="AZ418" i="212"/>
  <c r="AZ407" i="212"/>
  <c r="AZ159" i="212"/>
  <c r="AZ263" i="212"/>
  <c r="AZ302" i="212"/>
  <c r="BB21" i="211"/>
  <c r="AZ202" i="211"/>
  <c r="BB217" i="211"/>
  <c r="AZ200" i="211"/>
  <c r="BB394" i="211"/>
  <c r="AZ175" i="211"/>
  <c r="AZ448" i="211"/>
  <c r="AZ253" i="211"/>
  <c r="AZ301" i="211"/>
  <c r="BB425" i="211"/>
  <c r="AZ150" i="211"/>
  <c r="BB221" i="211"/>
  <c r="AZ359" i="211"/>
  <c r="BB260" i="211"/>
  <c r="AZ186" i="211"/>
  <c r="AZ393" i="211"/>
  <c r="BB431" i="211"/>
  <c r="BB296" i="211"/>
  <c r="BB341" i="211"/>
  <c r="AZ228" i="211"/>
  <c r="BB281" i="211"/>
  <c r="BB35" i="211"/>
  <c r="BB448" i="211"/>
  <c r="AZ162" i="211"/>
  <c r="BB350" i="211"/>
  <c r="AZ447" i="211"/>
  <c r="BB422" i="211"/>
  <c r="AZ445" i="211"/>
  <c r="BB311" i="211"/>
  <c r="AZ357" i="211"/>
  <c r="BB207" i="211"/>
  <c r="BB107" i="211"/>
  <c r="AZ185" i="211"/>
  <c r="AZ73" i="211"/>
  <c r="BB417" i="211"/>
  <c r="AZ502" i="211"/>
  <c r="AZ182" i="211"/>
  <c r="BB278" i="211"/>
  <c r="AZ163" i="211"/>
  <c r="BB485" i="211"/>
  <c r="AZ261" i="211"/>
  <c r="BB173" i="211"/>
  <c r="AZ171" i="211"/>
  <c r="BB135" i="211"/>
  <c r="BB112" i="211"/>
  <c r="AZ338" i="211"/>
  <c r="BB179" i="211"/>
  <c r="BB154" i="211"/>
  <c r="BB421" i="210"/>
  <c r="AZ149" i="210"/>
  <c r="AZ115" i="210"/>
  <c r="AZ359" i="210"/>
  <c r="BB354" i="210"/>
  <c r="AZ391" i="210"/>
  <c r="AZ168" i="210"/>
  <c r="BB380" i="210"/>
  <c r="AZ513" i="210"/>
  <c r="AZ389" i="210"/>
  <c r="AZ286" i="210"/>
  <c r="AZ493" i="210"/>
  <c r="BB311" i="210"/>
  <c r="BB288" i="210"/>
  <c r="BB223" i="210"/>
  <c r="BB278" i="210"/>
  <c r="BB503" i="210"/>
  <c r="AZ474" i="210"/>
  <c r="BB297" i="210"/>
  <c r="BB204" i="210"/>
  <c r="AZ33" i="210"/>
  <c r="AZ161" i="210"/>
  <c r="AZ278" i="210"/>
  <c r="BB457" i="210"/>
  <c r="AZ407" i="210"/>
  <c r="AZ231" i="210"/>
  <c r="BB50" i="210"/>
  <c r="BB178" i="210"/>
  <c r="AZ464" i="210"/>
  <c r="BB393" i="210"/>
  <c r="BB66" i="210"/>
  <c r="BB499" i="210"/>
  <c r="AZ520" i="210"/>
  <c r="AZ119" i="210"/>
  <c r="AZ298" i="210"/>
  <c r="AZ100" i="210"/>
  <c r="BB320" i="210"/>
  <c r="AZ47" i="210"/>
  <c r="BD47" i="210" s="1"/>
  <c r="BB189" i="210"/>
  <c r="AZ155" i="210"/>
  <c r="AZ448" i="210"/>
  <c r="BB271" i="210"/>
  <c r="BB13" i="210"/>
  <c r="AZ31" i="210"/>
  <c r="AZ77" i="210"/>
  <c r="BB508" i="210"/>
  <c r="BB362" i="210"/>
  <c r="BB205" i="210"/>
  <c r="BB51" i="209"/>
  <c r="AZ116" i="209"/>
  <c r="BB27" i="209"/>
  <c r="AZ295" i="209"/>
  <c r="AZ292" i="209"/>
  <c r="AZ337" i="209"/>
  <c r="BB277" i="209"/>
  <c r="BB381" i="209"/>
  <c r="AZ413" i="209"/>
  <c r="BB179" i="209"/>
  <c r="BB345" i="209"/>
  <c r="AZ461" i="209"/>
  <c r="AZ61" i="209"/>
  <c r="AZ81" i="209"/>
  <c r="AZ425" i="209"/>
  <c r="AZ178" i="209"/>
  <c r="AZ223" i="209"/>
  <c r="BB370" i="209"/>
  <c r="BB427" i="209"/>
  <c r="BB106" i="209"/>
  <c r="AZ123" i="209"/>
  <c r="AZ22" i="209"/>
  <c r="AZ114" i="209"/>
  <c r="AZ24" i="209"/>
  <c r="AZ488" i="209"/>
  <c r="AZ152" i="209"/>
  <c r="BB242" i="209"/>
  <c r="BB376" i="209"/>
  <c r="AZ328" i="209"/>
  <c r="AZ252" i="209"/>
  <c r="AZ17" i="209"/>
  <c r="AZ43" i="209"/>
  <c r="AZ493" i="209"/>
  <c r="BB57" i="209"/>
  <c r="AZ192" i="209"/>
  <c r="AZ276" i="209"/>
  <c r="AZ98" i="209"/>
  <c r="AZ352" i="209"/>
  <c r="BB415" i="209"/>
  <c r="BB513" i="209"/>
  <c r="AZ353" i="209"/>
  <c r="AZ288" i="209"/>
  <c r="BB359" i="209"/>
  <c r="AZ80" i="209"/>
  <c r="BB163" i="209"/>
  <c r="BB59" i="209"/>
  <c r="AZ365" i="209"/>
  <c r="AZ190" i="209"/>
  <c r="BB127" i="208"/>
  <c r="BB386" i="208"/>
  <c r="AZ141" i="208"/>
  <c r="AZ347" i="208"/>
  <c r="BD347" i="208" s="1"/>
  <c r="BB115" i="208"/>
  <c r="AZ450" i="208"/>
  <c r="AZ302" i="208"/>
  <c r="BB468" i="208"/>
  <c r="BB117" i="208"/>
  <c r="AZ341" i="208"/>
  <c r="AZ482" i="208"/>
  <c r="AZ154" i="208"/>
  <c r="AZ199" i="208"/>
  <c r="BB502" i="208"/>
  <c r="AZ61" i="208"/>
  <c r="BB195" i="208"/>
  <c r="BB97" i="208"/>
  <c r="AZ462" i="208"/>
  <c r="BB286" i="208"/>
  <c r="AZ216" i="208"/>
  <c r="AZ301" i="208"/>
  <c r="AZ77" i="208"/>
  <c r="AZ425" i="208"/>
  <c r="AZ268" i="208"/>
  <c r="AZ93" i="208"/>
  <c r="BB225" i="208"/>
  <c r="AZ352" i="208"/>
  <c r="AZ449" i="208"/>
  <c r="AZ357" i="208"/>
  <c r="AZ279" i="208"/>
  <c r="AZ139" i="208"/>
  <c r="AZ356" i="208"/>
  <c r="AZ447" i="208"/>
  <c r="AZ133" i="208"/>
  <c r="AZ261" i="208"/>
  <c r="BB480" i="208"/>
  <c r="BB293" i="208"/>
  <c r="AZ418" i="208"/>
  <c r="AZ311" i="208"/>
  <c r="AZ20" i="208"/>
  <c r="BB185" i="208"/>
  <c r="AZ262" i="208"/>
  <c r="BB423" i="208"/>
  <c r="AZ355" i="208"/>
  <c r="BB58" i="208"/>
  <c r="AZ467" i="208"/>
  <c r="AZ472" i="208"/>
  <c r="AZ196" i="208"/>
  <c r="BB391" i="207"/>
  <c r="BB464" i="207"/>
  <c r="BB399" i="207"/>
  <c r="BB441" i="207"/>
  <c r="BB12" i="207"/>
  <c r="AZ388" i="207"/>
  <c r="AZ37" i="207"/>
  <c r="AZ299" i="207"/>
  <c r="BB503" i="207"/>
  <c r="BB459" i="207"/>
  <c r="AZ247" i="207"/>
  <c r="AZ515" i="207"/>
  <c r="BB379" i="207"/>
  <c r="AZ92" i="207"/>
  <c r="BB370" i="207"/>
  <c r="AZ464" i="207"/>
  <c r="BB484" i="207"/>
  <c r="AZ491" i="207"/>
  <c r="BB177" i="207"/>
  <c r="AZ331" i="207"/>
  <c r="BB74" i="207"/>
  <c r="BB65" i="207"/>
  <c r="BB469" i="224"/>
  <c r="BB241" i="222"/>
  <c r="BB252" i="221"/>
  <c r="AZ284" i="220"/>
  <c r="AZ451" i="220"/>
  <c r="BB119" i="219"/>
  <c r="BB43" i="219"/>
  <c r="AZ238" i="219"/>
  <c r="BD238" i="219" s="1"/>
  <c r="AZ192" i="218"/>
  <c r="BB242" i="218"/>
  <c r="BB169" i="218"/>
  <c r="AZ371" i="218"/>
  <c r="BD371" i="218" s="1"/>
  <c r="BB149" i="217"/>
  <c r="AZ82" i="217"/>
  <c r="BB387" i="217"/>
  <c r="BB26" i="217"/>
  <c r="AZ188" i="217"/>
  <c r="BD188" i="217" s="1"/>
  <c r="BB189" i="216"/>
  <c r="BB129" i="216"/>
  <c r="BB406" i="216"/>
  <c r="BB391" i="216"/>
  <c r="AZ170" i="216"/>
  <c r="AZ12" i="215"/>
  <c r="AZ44" i="215"/>
  <c r="AZ153" i="215"/>
  <c r="AZ236" i="215"/>
  <c r="AZ473" i="215"/>
  <c r="BB234" i="215"/>
  <c r="BB16" i="215"/>
  <c r="AZ233" i="215"/>
  <c r="AZ70" i="215"/>
  <c r="BB53" i="215"/>
  <c r="BB134" i="215"/>
  <c r="AZ480" i="215"/>
  <c r="AZ57" i="214"/>
  <c r="BB479" i="214"/>
  <c r="BB226" i="214"/>
  <c r="AZ136" i="214"/>
  <c r="BB289" i="214"/>
  <c r="BB284" i="214"/>
  <c r="BB429" i="214"/>
  <c r="BB313" i="214"/>
  <c r="BB364" i="214"/>
  <c r="AZ495" i="214"/>
  <c r="AZ520" i="214"/>
  <c r="BB179" i="214"/>
  <c r="AZ343" i="214"/>
  <c r="AZ227" i="214"/>
  <c r="AZ502" i="214"/>
  <c r="AZ314" i="214"/>
  <c r="AZ222" i="214"/>
  <c r="AZ324" i="214"/>
  <c r="AZ33" i="214"/>
  <c r="AZ284" i="214"/>
  <c r="AZ290" i="214"/>
  <c r="BB107" i="213"/>
  <c r="BB497" i="213"/>
  <c r="AZ204" i="213"/>
  <c r="BD204" i="213" s="1"/>
  <c r="BB244" i="213"/>
  <c r="BB348" i="213"/>
  <c r="AZ465" i="213"/>
  <c r="BB329" i="213"/>
  <c r="AZ365" i="213"/>
  <c r="AZ177" i="213"/>
  <c r="BB184" i="213"/>
  <c r="AZ387" i="213"/>
  <c r="BB199" i="213"/>
  <c r="AZ183" i="213"/>
  <c r="BB85" i="213"/>
  <c r="AZ304" i="213"/>
  <c r="AZ71" i="213"/>
  <c r="AZ420" i="213"/>
  <c r="AZ413" i="213"/>
  <c r="BB406" i="213"/>
  <c r="BB388" i="213"/>
  <c r="AZ82" i="213"/>
  <c r="AZ95" i="213"/>
  <c r="AZ133" i="213"/>
  <c r="AZ86" i="213"/>
  <c r="AZ126" i="213"/>
  <c r="BB48" i="212"/>
  <c r="AZ403" i="212"/>
  <c r="AZ211" i="212"/>
  <c r="AZ187" i="212"/>
  <c r="AZ277" i="212"/>
  <c r="AZ218" i="212"/>
  <c r="BB316" i="212"/>
  <c r="BB148" i="212"/>
  <c r="BB375" i="212"/>
  <c r="BB127" i="212"/>
  <c r="AZ377" i="212"/>
  <c r="AZ89" i="212"/>
  <c r="BB394" i="212"/>
  <c r="AZ196" i="212"/>
  <c r="AZ396" i="212"/>
  <c r="BB502" i="212"/>
  <c r="BB517" i="212"/>
  <c r="BB17" i="212"/>
  <c r="BB229" i="212"/>
  <c r="AZ166" i="212"/>
  <c r="AZ330" i="212"/>
  <c r="BB83" i="212"/>
  <c r="BB359" i="212"/>
  <c r="BB274" i="212"/>
  <c r="AZ105" i="212"/>
  <c r="AZ238" i="212"/>
  <c r="BB18" i="212"/>
  <c r="AZ87" i="212"/>
  <c r="BD87" i="212" s="1"/>
  <c r="BB475" i="212"/>
  <c r="AZ398" i="212"/>
  <c r="BB49" i="212"/>
  <c r="AZ430" i="212"/>
  <c r="BB265" i="212"/>
  <c r="BB406" i="212"/>
  <c r="BB138" i="212"/>
  <c r="AZ91" i="212"/>
  <c r="AZ75" i="212"/>
  <c r="BB492" i="212"/>
  <c r="BB255" i="212"/>
  <c r="AZ152" i="212"/>
  <c r="AZ226" i="212"/>
  <c r="BB73" i="212"/>
  <c r="AZ253" i="212"/>
  <c r="BB346" i="212"/>
  <c r="BB364" i="212"/>
  <c r="AZ173" i="212"/>
  <c r="AZ410" i="212"/>
  <c r="AZ375" i="212"/>
  <c r="BB216" i="211"/>
  <c r="AZ282" i="211"/>
  <c r="BB360" i="211"/>
  <c r="BB206" i="211"/>
  <c r="AZ284" i="211"/>
  <c r="AZ134" i="211"/>
  <c r="BB69" i="211"/>
  <c r="AZ321" i="211"/>
  <c r="AZ102" i="211"/>
  <c r="AZ114" i="211"/>
  <c r="AZ519" i="211"/>
  <c r="BB423" i="211"/>
  <c r="AZ497" i="211"/>
  <c r="AZ153" i="211"/>
  <c r="AZ60" i="211"/>
  <c r="BB186" i="211"/>
  <c r="AZ229" i="211"/>
  <c r="BB396" i="211"/>
  <c r="AZ21" i="211"/>
  <c r="BD21" i="211" s="1"/>
  <c r="AZ264" i="211"/>
  <c r="BB439" i="211"/>
  <c r="AZ44" i="211"/>
  <c r="AZ479" i="211"/>
  <c r="BB57" i="211"/>
  <c r="AZ152" i="211"/>
  <c r="BB152" i="211"/>
  <c r="BB59" i="211"/>
  <c r="AZ416" i="211"/>
  <c r="BB492" i="211"/>
  <c r="AZ374" i="211"/>
  <c r="BB63" i="211"/>
  <c r="BB279" i="211"/>
  <c r="AZ361" i="211"/>
  <c r="BB141" i="211"/>
  <c r="AZ158" i="211"/>
  <c r="AZ469" i="211"/>
  <c r="BB240" i="211"/>
  <c r="BB427" i="211"/>
  <c r="AZ494" i="211"/>
  <c r="BB38" i="211"/>
  <c r="AZ307" i="211"/>
  <c r="AZ193" i="211"/>
  <c r="AZ70" i="211"/>
  <c r="BB305" i="211"/>
  <c r="AZ29" i="211"/>
  <c r="AZ449" i="211"/>
  <c r="AZ518" i="211"/>
  <c r="BB343" i="211"/>
  <c r="BB18" i="210"/>
  <c r="AZ342" i="210"/>
  <c r="AZ393" i="210"/>
  <c r="AZ80" i="210"/>
  <c r="BB116" i="210"/>
  <c r="AZ512" i="210"/>
  <c r="AZ68" i="210"/>
  <c r="BB23" i="210"/>
  <c r="BB210" i="210"/>
  <c r="AZ367" i="210"/>
  <c r="BB177" i="210"/>
  <c r="BB273" i="210"/>
  <c r="AZ93" i="210"/>
  <c r="BB456" i="210"/>
  <c r="BB423" i="210"/>
  <c r="BB496" i="210"/>
  <c r="AZ43" i="210"/>
  <c r="BB14" i="210"/>
  <c r="AZ434" i="210"/>
  <c r="AZ139" i="210"/>
  <c r="BB214" i="210"/>
  <c r="BB76" i="210"/>
  <c r="AZ296" i="210"/>
  <c r="BB68" i="210"/>
  <c r="AZ500" i="210"/>
  <c r="AZ163" i="210"/>
  <c r="BB179" i="210"/>
  <c r="BB342" i="210"/>
  <c r="BB191" i="210"/>
  <c r="BB241" i="210"/>
  <c r="BB279" i="210"/>
  <c r="AZ32" i="210"/>
  <c r="BB136" i="210"/>
  <c r="AZ361" i="210"/>
  <c r="BB137" i="210"/>
  <c r="AZ374" i="210"/>
  <c r="AZ251" i="210"/>
  <c r="AZ126" i="210"/>
  <c r="BB35" i="210"/>
  <c r="BB276" i="210"/>
  <c r="BB117" i="210"/>
  <c r="AZ285" i="210"/>
  <c r="AZ458" i="210"/>
  <c r="AZ13" i="210"/>
  <c r="AZ341" i="210"/>
  <c r="BB318" i="210"/>
  <c r="AZ371" i="210"/>
  <c r="AZ281" i="210"/>
  <c r="BB43" i="209"/>
  <c r="BB238" i="209"/>
  <c r="AZ220" i="209"/>
  <c r="BB167" i="209"/>
  <c r="AZ241" i="209"/>
  <c r="AZ387" i="209"/>
  <c r="BB410" i="209"/>
  <c r="AZ16" i="209"/>
  <c r="BB230" i="209"/>
  <c r="BB342" i="209"/>
  <c r="AZ94" i="209"/>
  <c r="BB170" i="209"/>
  <c r="AZ134" i="209"/>
  <c r="AZ256" i="209"/>
  <c r="AZ14" i="209"/>
  <c r="AZ282" i="209"/>
  <c r="AZ345" i="209"/>
  <c r="AZ246" i="209"/>
  <c r="AZ294" i="209"/>
  <c r="BB319" i="209"/>
  <c r="AZ275" i="209"/>
  <c r="AZ39" i="209"/>
  <c r="AZ72" i="209"/>
  <c r="BB390" i="209"/>
  <c r="BB252" i="209"/>
  <c r="AZ417" i="209"/>
  <c r="BB422" i="209"/>
  <c r="AZ20" i="209"/>
  <c r="BB52" i="209"/>
  <c r="BB108" i="209"/>
  <c r="AZ360" i="209"/>
  <c r="AZ176" i="209"/>
  <c r="BB144" i="209"/>
  <c r="AZ188" i="209"/>
  <c r="BB225" i="209"/>
  <c r="BB126" i="209"/>
  <c r="AZ205" i="209"/>
  <c r="AZ312" i="209"/>
  <c r="AZ23" i="209"/>
  <c r="AZ194" i="209"/>
  <c r="AZ375" i="209"/>
  <c r="AZ339" i="209"/>
  <c r="BB66" i="209"/>
  <c r="BB288" i="209"/>
  <c r="BB377" i="209"/>
  <c r="BB222" i="209"/>
  <c r="AZ184" i="209"/>
  <c r="AZ396" i="209"/>
  <c r="BB465" i="208"/>
  <c r="AZ285" i="208"/>
  <c r="AZ389" i="208"/>
  <c r="AZ493" i="208"/>
  <c r="AZ111" i="208"/>
  <c r="AZ23" i="208"/>
  <c r="AZ430" i="208"/>
  <c r="BB318" i="208"/>
  <c r="BB503" i="208"/>
  <c r="BB287" i="208"/>
  <c r="AZ132" i="208"/>
  <c r="AZ31" i="208"/>
  <c r="AZ455" i="208"/>
  <c r="AZ144" i="208"/>
  <c r="BB65" i="208"/>
  <c r="BB381" i="208"/>
  <c r="BB59" i="208"/>
  <c r="BB201" i="208"/>
  <c r="AZ71" i="208"/>
  <c r="AZ395" i="208"/>
  <c r="AZ175" i="208"/>
  <c r="AZ51" i="208"/>
  <c r="AZ514" i="208"/>
  <c r="AZ492" i="208"/>
  <c r="BB251" i="208"/>
  <c r="BB399" i="208"/>
  <c r="AZ312" i="208"/>
  <c r="AZ431" i="208"/>
  <c r="AZ16" i="208"/>
  <c r="AZ211" i="208"/>
  <c r="BB255" i="208"/>
  <c r="AZ100" i="208"/>
  <c r="AZ108" i="208"/>
  <c r="BB226" i="208"/>
  <c r="AZ481" i="208"/>
  <c r="AZ386" i="208"/>
  <c r="BB442" i="208"/>
  <c r="AZ506" i="208"/>
  <c r="AZ416" i="208"/>
  <c r="AZ99" i="208"/>
  <c r="BB495" i="208"/>
  <c r="AZ324" i="208"/>
  <c r="AZ75" i="208"/>
  <c r="AZ513" i="208"/>
  <c r="BB190" i="208"/>
  <c r="AZ381" i="208"/>
  <c r="BB161" i="208"/>
  <c r="AZ250" i="208"/>
  <c r="BB200" i="207"/>
  <c r="AZ233" i="207"/>
  <c r="AZ108" i="207"/>
  <c r="AZ259" i="207"/>
  <c r="BB137" i="207"/>
  <c r="AZ53" i="207"/>
  <c r="BB163" i="207"/>
  <c r="BB31" i="207"/>
  <c r="BB22" i="207"/>
  <c r="AZ134" i="207"/>
  <c r="AZ395" i="207"/>
  <c r="AZ80" i="207"/>
  <c r="BB471" i="207"/>
  <c r="AZ330" i="207"/>
  <c r="AZ112" i="207"/>
  <c r="AZ465" i="207"/>
  <c r="AZ36" i="207"/>
  <c r="AZ56" i="207"/>
  <c r="BB422" i="207"/>
  <c r="AZ391" i="207"/>
  <c r="BB59" i="207"/>
  <c r="BB26" i="224"/>
  <c r="BB376" i="222"/>
  <c r="BB464" i="221"/>
  <c r="BB397" i="220"/>
  <c r="BB271" i="220"/>
  <c r="BB325" i="219"/>
  <c r="AZ197" i="219"/>
  <c r="AZ319" i="219"/>
  <c r="AZ144" i="218"/>
  <c r="AZ325" i="218"/>
  <c r="BB468" i="218"/>
  <c r="AZ241" i="218"/>
  <c r="BB401" i="217"/>
  <c r="AZ152" i="217"/>
  <c r="BB152" i="217"/>
  <c r="BB174" i="217"/>
  <c r="AZ515" i="217"/>
  <c r="BB370" i="216"/>
  <c r="BB318" i="216"/>
  <c r="AZ49" i="216"/>
  <c r="BB190" i="216"/>
  <c r="AZ178" i="216"/>
  <c r="AZ103" i="215"/>
  <c r="BD103" i="215" s="1"/>
  <c r="BB348" i="215"/>
  <c r="BB330" i="215"/>
  <c r="BB22" i="215"/>
  <c r="BB382" i="215"/>
  <c r="BB114" i="215"/>
  <c r="AZ432" i="215"/>
  <c r="BB169" i="215"/>
  <c r="AZ180" i="215"/>
  <c r="AZ128" i="215"/>
  <c r="BB315" i="215"/>
  <c r="BB481" i="215"/>
  <c r="AZ371" i="214"/>
  <c r="BB91" i="214"/>
  <c r="BB460" i="214"/>
  <c r="AZ157" i="214"/>
  <c r="BB520" i="214"/>
  <c r="BB128" i="214"/>
  <c r="AZ301" i="214"/>
  <c r="BD301" i="214" s="1"/>
  <c r="AZ189" i="214"/>
  <c r="BB197" i="214"/>
  <c r="BB388" i="214"/>
  <c r="BB370" i="214"/>
  <c r="BB58" i="214"/>
  <c r="AZ264" i="214"/>
  <c r="AZ241" i="214"/>
  <c r="AZ461" i="214"/>
  <c r="AZ516" i="214"/>
  <c r="AZ319" i="214"/>
  <c r="AZ149" i="214"/>
  <c r="BB465" i="214"/>
  <c r="BB439" i="214"/>
  <c r="BB184" i="214"/>
  <c r="BB301" i="213"/>
  <c r="AZ93" i="213"/>
  <c r="AZ267" i="213"/>
  <c r="BB401" i="213"/>
  <c r="BB19" i="213"/>
  <c r="BB66" i="213"/>
  <c r="AZ335" i="213"/>
  <c r="BB311" i="213"/>
  <c r="BB179" i="213"/>
  <c r="AZ18" i="213"/>
  <c r="AZ428" i="213"/>
  <c r="BB54" i="213"/>
  <c r="AZ479" i="213"/>
  <c r="BD479" i="213" s="1"/>
  <c r="BB471" i="213"/>
  <c r="AZ450" i="213"/>
  <c r="BB396" i="213"/>
  <c r="BB103" i="213"/>
  <c r="BB237" i="213"/>
  <c r="AZ399" i="213"/>
  <c r="AZ445" i="213"/>
  <c r="AZ128" i="213"/>
  <c r="AZ307" i="213"/>
  <c r="AZ200" i="213"/>
  <c r="BB161" i="213"/>
  <c r="AZ384" i="213"/>
  <c r="BB330" i="212"/>
  <c r="BB175" i="212"/>
  <c r="AZ252" i="212"/>
  <c r="AZ358" i="212"/>
  <c r="AZ379" i="212"/>
  <c r="AZ513" i="212"/>
  <c r="BB483" i="212"/>
  <c r="BB93" i="212"/>
  <c r="BB344" i="212"/>
  <c r="BB298" i="212"/>
  <c r="AZ482" i="212"/>
  <c r="AZ168" i="212"/>
  <c r="BB227" i="212"/>
  <c r="AZ237" i="212"/>
  <c r="AZ497" i="212"/>
  <c r="BB34" i="212"/>
  <c r="BB301" i="212"/>
  <c r="BB107" i="212"/>
  <c r="BB380" i="212"/>
  <c r="AZ214" i="212"/>
  <c r="AZ426" i="212"/>
  <c r="AZ397" i="212"/>
  <c r="AZ12" i="212"/>
  <c r="BB336" i="212"/>
  <c r="AZ268" i="212"/>
  <c r="AZ462" i="212"/>
  <c r="BB218" i="212"/>
  <c r="BB38" i="212"/>
  <c r="AZ53" i="212"/>
  <c r="AZ408" i="212"/>
  <c r="AZ172" i="212"/>
  <c r="BB295" i="212"/>
  <c r="BB391" i="212"/>
  <c r="AZ149" i="212"/>
  <c r="BB474" i="212"/>
  <c r="AZ276" i="212"/>
  <c r="AZ411" i="212"/>
  <c r="BB443" i="212"/>
  <c r="AZ158" i="212"/>
  <c r="AZ311" i="212"/>
  <c r="AZ412" i="212"/>
  <c r="BB395" i="212"/>
  <c r="BB275" i="212"/>
  <c r="BB236" i="212"/>
  <c r="AZ37" i="212"/>
  <c r="AZ271" i="212"/>
  <c r="BB248" i="212"/>
  <c r="BB337" i="212"/>
  <c r="BB269" i="211"/>
  <c r="AZ223" i="211"/>
  <c r="BB330" i="211"/>
  <c r="BB379" i="211"/>
  <c r="AZ61" i="211"/>
  <c r="AZ280" i="211"/>
  <c r="BB214" i="211"/>
  <c r="AZ459" i="211"/>
  <c r="AZ269" i="211"/>
  <c r="BB36" i="211"/>
  <c r="BB340" i="211"/>
  <c r="AZ55" i="211"/>
  <c r="BB133" i="211"/>
  <c r="AZ302" i="211"/>
  <c r="AZ155" i="211"/>
  <c r="BB262" i="211"/>
  <c r="BB58" i="211"/>
  <c r="BB24" i="211"/>
  <c r="AZ413" i="211"/>
  <c r="AZ388" i="211"/>
  <c r="BB134" i="211"/>
  <c r="AZ108" i="211"/>
  <c r="AZ20" i="211"/>
  <c r="BB280" i="211"/>
  <c r="AZ132" i="211"/>
  <c r="BB257" i="211"/>
  <c r="AZ64" i="211"/>
  <c r="BB109" i="211"/>
  <c r="AZ38" i="211"/>
  <c r="AZ516" i="211"/>
  <c r="BB156" i="211"/>
  <c r="BB512" i="211"/>
  <c r="AZ356" i="211"/>
  <c r="BB303" i="211"/>
  <c r="AZ110" i="211"/>
  <c r="BB197" i="211"/>
  <c r="BB430" i="211"/>
  <c r="BB99" i="211"/>
  <c r="AZ461" i="211"/>
  <c r="BD461" i="211" s="1"/>
  <c r="AZ131" i="211"/>
  <c r="BB169" i="211"/>
  <c r="BB401" i="211"/>
  <c r="BB381" i="211"/>
  <c r="AZ495" i="211"/>
  <c r="BB367" i="211"/>
  <c r="BB282" i="211"/>
  <c r="BB404" i="211"/>
  <c r="BB16" i="211"/>
  <c r="BB151" i="210"/>
  <c r="BB29" i="210"/>
  <c r="AZ357" i="210"/>
  <c r="AZ477" i="210"/>
  <c r="BB93" i="210"/>
  <c r="BB104" i="210"/>
  <c r="BB378" i="210"/>
  <c r="AZ206" i="210"/>
  <c r="AZ63" i="210"/>
  <c r="AZ475" i="210"/>
  <c r="BB371" i="210"/>
  <c r="BB501" i="210"/>
  <c r="AZ146" i="210"/>
  <c r="AZ226" i="210"/>
  <c r="BB145" i="210"/>
  <c r="BB75" i="210"/>
  <c r="BB264" i="210"/>
  <c r="BB244" i="210"/>
  <c r="AZ412" i="210"/>
  <c r="AZ207" i="210"/>
  <c r="BB494" i="210"/>
  <c r="BB229" i="210"/>
  <c r="AZ396" i="210"/>
  <c r="BB126" i="210"/>
  <c r="BB171" i="210"/>
  <c r="AZ209" i="210"/>
  <c r="AZ78" i="210"/>
  <c r="BB511" i="210"/>
  <c r="BB339" i="210"/>
  <c r="AZ208" i="210"/>
  <c r="BB475" i="210"/>
  <c r="AZ186" i="210"/>
  <c r="BB347" i="210"/>
  <c r="AZ482" i="210"/>
  <c r="BB429" i="210"/>
  <c r="AZ459" i="210"/>
  <c r="AZ425" i="210"/>
  <c r="AZ167" i="210"/>
  <c r="AZ410" i="210"/>
  <c r="BB438" i="210"/>
  <c r="BB458" i="210"/>
  <c r="AZ497" i="210"/>
  <c r="AZ363" i="210"/>
  <c r="AZ381" i="210"/>
  <c r="AZ485" i="210"/>
  <c r="BB121" i="210"/>
  <c r="BB213" i="210"/>
  <c r="BB219" i="210"/>
  <c r="BB35" i="209"/>
  <c r="BB357" i="209"/>
  <c r="AZ451" i="209"/>
  <c r="BB340" i="209"/>
  <c r="AZ338" i="209"/>
  <c r="AZ520" i="209"/>
  <c r="BD520" i="209" s="1"/>
  <c r="AZ31" i="209"/>
  <c r="BB498" i="209"/>
  <c r="BB397" i="209"/>
  <c r="AZ138" i="209"/>
  <c r="AZ415" i="209"/>
  <c r="BB379" i="209"/>
  <c r="AZ297" i="209"/>
  <c r="AZ311" i="209"/>
  <c r="BB197" i="209"/>
  <c r="AZ320" i="209"/>
  <c r="BB180" i="209"/>
  <c r="BB321" i="209"/>
  <c r="AZ117" i="209"/>
  <c r="BB380" i="209"/>
  <c r="BB41" i="209"/>
  <c r="AZ221" i="209"/>
  <c r="AZ146" i="209"/>
  <c r="AZ211" i="209"/>
  <c r="BB299" i="209"/>
  <c r="BB80" i="209"/>
  <c r="AZ347" i="209"/>
  <c r="AZ122" i="209"/>
  <c r="BB188" i="209"/>
  <c r="BB322" i="209"/>
  <c r="AZ391" i="209"/>
  <c r="AZ108" i="209"/>
  <c r="BB298" i="209"/>
  <c r="AZ74" i="209"/>
  <c r="BB443" i="209"/>
  <c r="BB278" i="209"/>
  <c r="AZ388" i="209"/>
  <c r="AZ423" i="209"/>
  <c r="AZ26" i="209"/>
  <c r="AZ233" i="209"/>
  <c r="BB120" i="209"/>
  <c r="BB33" i="209"/>
  <c r="BB446" i="209"/>
  <c r="AZ374" i="209"/>
  <c r="BB512" i="209"/>
  <c r="BB408" i="209"/>
  <c r="AZ170" i="209"/>
  <c r="AZ323" i="209"/>
  <c r="BB108" i="208"/>
  <c r="AZ258" i="208"/>
  <c r="AZ429" i="208"/>
  <c r="AZ117" i="208"/>
  <c r="AZ298" i="208"/>
  <c r="BB199" i="208"/>
  <c r="AZ143" i="208"/>
  <c r="AZ428" i="208"/>
  <c r="BB14" i="208"/>
  <c r="BB303" i="208"/>
  <c r="BB102" i="208"/>
  <c r="BB247" i="208"/>
  <c r="AZ116" i="208"/>
  <c r="AZ242" i="208"/>
  <c r="BB238" i="208"/>
  <c r="BB403" i="208"/>
  <c r="AZ243" i="208"/>
  <c r="BB418" i="208"/>
  <c r="BB473" i="208"/>
  <c r="AZ127" i="208"/>
  <c r="AZ508" i="208"/>
  <c r="AZ295" i="208"/>
  <c r="BB38" i="208"/>
  <c r="BB325" i="208"/>
  <c r="BB397" i="208"/>
  <c r="AZ112" i="208"/>
  <c r="AZ424" i="208"/>
  <c r="AZ63" i="208"/>
  <c r="BB320" i="208"/>
  <c r="AZ325" i="208"/>
  <c r="BB308" i="208"/>
  <c r="BB171" i="208"/>
  <c r="BB234" i="208"/>
  <c r="BB359" i="208"/>
  <c r="AZ180" i="208"/>
  <c r="AZ21" i="208"/>
  <c r="BB216" i="208"/>
  <c r="AZ19" i="208"/>
  <c r="BB69" i="208"/>
  <c r="AZ42" i="208"/>
  <c r="AZ41" i="208"/>
  <c r="AZ206" i="208"/>
  <c r="BB393" i="208"/>
  <c r="AZ484" i="208"/>
  <c r="AZ55" i="208"/>
  <c r="AZ251" i="208"/>
  <c r="BB133" i="208"/>
  <c r="AZ241" i="208"/>
  <c r="BB182" i="207"/>
  <c r="AZ231" i="207"/>
  <c r="AZ190" i="207"/>
  <c r="AZ362" i="207"/>
  <c r="BB322" i="207"/>
  <c r="BB204" i="207"/>
  <c r="BB485" i="207"/>
  <c r="AZ420" i="207"/>
  <c r="BB188" i="207"/>
  <c r="AZ237" i="207"/>
  <c r="AZ347" i="207"/>
  <c r="AZ361" i="207"/>
  <c r="BB246" i="207"/>
  <c r="AZ434" i="207"/>
  <c r="AZ194" i="207"/>
  <c r="BB118" i="207"/>
  <c r="AZ193" i="207"/>
  <c r="BB353" i="207"/>
  <c r="AZ323" i="207"/>
  <c r="AZ518" i="207"/>
  <c r="BB352" i="207"/>
  <c r="BB247" i="207"/>
  <c r="AZ74" i="224"/>
  <c r="BD74" i="224" s="1"/>
  <c r="BB509" i="222"/>
  <c r="AZ73" i="221"/>
  <c r="BD73" i="221" s="1"/>
  <c r="AZ128" i="220"/>
  <c r="BB401" i="220"/>
  <c r="AZ272" i="219"/>
  <c r="AZ156" i="219"/>
  <c r="BB286" i="219"/>
  <c r="BB82" i="218"/>
  <c r="AZ219" i="218"/>
  <c r="AZ137" i="218"/>
  <c r="AZ167" i="218"/>
  <c r="AZ441" i="217"/>
  <c r="BB224" i="217"/>
  <c r="AZ50" i="217"/>
  <c r="BD50" i="217" s="1"/>
  <c r="BB360" i="217"/>
  <c r="BB140" i="217"/>
  <c r="BB500" i="216"/>
  <c r="BB457" i="216"/>
  <c r="BB257" i="216"/>
  <c r="AZ106" i="216"/>
  <c r="BD106" i="216" s="1"/>
  <c r="AZ431" i="216"/>
  <c r="BB109" i="215"/>
  <c r="AZ229" i="215"/>
  <c r="BD229" i="215" s="1"/>
  <c r="BB265" i="215"/>
  <c r="AZ376" i="215"/>
  <c r="AZ247" i="215"/>
  <c r="BB500" i="215"/>
  <c r="AZ73" i="215"/>
  <c r="BD73" i="215" s="1"/>
  <c r="BB131" i="215"/>
  <c r="AZ301" i="215"/>
  <c r="AZ94" i="215"/>
  <c r="BD94" i="215" s="1"/>
  <c r="BB111" i="215"/>
  <c r="AZ108" i="214"/>
  <c r="BB71" i="214"/>
  <c r="AZ202" i="214"/>
  <c r="BB12" i="214"/>
  <c r="AZ326" i="214"/>
  <c r="AZ395" i="214"/>
  <c r="BD395" i="214" s="1"/>
  <c r="BB82" i="214"/>
  <c r="AZ273" i="214"/>
  <c r="BB174" i="214"/>
  <c r="BB397" i="214"/>
  <c r="BB23" i="214"/>
  <c r="BB421" i="214"/>
  <c r="AZ294" i="214"/>
  <c r="BB74" i="214"/>
  <c r="AZ468" i="214"/>
  <c r="BB152" i="214"/>
  <c r="BB287" i="214"/>
  <c r="AZ449" i="214"/>
  <c r="AZ307" i="214"/>
  <c r="AZ34" i="214"/>
  <c r="AZ185" i="214"/>
  <c r="BB119" i="214"/>
  <c r="BB137" i="213"/>
  <c r="AZ196" i="213"/>
  <c r="AZ370" i="213"/>
  <c r="AZ149" i="213"/>
  <c r="AZ326" i="213"/>
  <c r="BB14" i="213"/>
  <c r="BB197" i="213"/>
  <c r="BB51" i="213"/>
  <c r="BB461" i="213"/>
  <c r="BB131" i="213"/>
  <c r="BB228" i="213"/>
  <c r="BB512" i="213"/>
  <c r="AZ457" i="213"/>
  <c r="BB437" i="213"/>
  <c r="BB134" i="213"/>
  <c r="AZ244" i="213"/>
  <c r="BB403" i="213"/>
  <c r="BB480" i="213"/>
  <c r="BB371" i="213"/>
  <c r="AZ427" i="213"/>
  <c r="AZ170" i="213"/>
  <c r="AZ353" i="213"/>
  <c r="AZ290" i="213"/>
  <c r="AZ226" i="213"/>
  <c r="BB229" i="213"/>
  <c r="BB418" i="212"/>
  <c r="BB432" i="212"/>
  <c r="AZ509" i="212"/>
  <c r="AZ373" i="212"/>
  <c r="AZ35" i="212"/>
  <c r="BD35" i="212" s="1"/>
  <c r="AZ506" i="212"/>
  <c r="BB505" i="212"/>
  <c r="BB125" i="212"/>
  <c r="AZ104" i="212"/>
  <c r="BB514" i="212"/>
  <c r="BB173" i="212"/>
  <c r="AZ233" i="212"/>
  <c r="BB27" i="212"/>
  <c r="AZ340" i="212"/>
  <c r="BB193" i="212"/>
  <c r="AZ133" i="212"/>
  <c r="AZ280" i="212"/>
  <c r="BB35" i="212"/>
  <c r="BB199" i="212"/>
  <c r="AZ278" i="212"/>
  <c r="BB149" i="212"/>
  <c r="BB106" i="212"/>
  <c r="AZ378" i="212"/>
  <c r="AZ48" i="212"/>
  <c r="AZ298" i="212"/>
  <c r="BB200" i="212"/>
  <c r="BB116" i="212"/>
  <c r="BB264" i="212"/>
  <c r="BB64" i="212"/>
  <c r="BB82" i="212"/>
  <c r="AZ291" i="212"/>
  <c r="BD291" i="212" s="1"/>
  <c r="BB509" i="212"/>
  <c r="BB99" i="212"/>
  <c r="AZ289" i="212"/>
  <c r="AZ485" i="212"/>
  <c r="BB398" i="212"/>
  <c r="BB154" i="212"/>
  <c r="BB157" i="212"/>
  <c r="AZ456" i="212"/>
  <c r="AZ454" i="212"/>
  <c r="BB156" i="212"/>
  <c r="BB32" i="212"/>
  <c r="BB292" i="212"/>
  <c r="AZ148" i="212"/>
  <c r="AZ108" i="212"/>
  <c r="BB63" i="212"/>
  <c r="AZ115" i="212"/>
  <c r="BB40" i="212"/>
  <c r="BB465" i="211"/>
  <c r="AZ390" i="211"/>
  <c r="AZ346" i="211"/>
  <c r="AZ48" i="211"/>
  <c r="AZ466" i="211"/>
  <c r="AZ489" i="211"/>
  <c r="BB424" i="211"/>
  <c r="BB80" i="211"/>
  <c r="AZ305" i="211"/>
  <c r="AZ17" i="211"/>
  <c r="BB354" i="211"/>
  <c r="BB265" i="211"/>
  <c r="BB285" i="211"/>
  <c r="AZ370" i="211"/>
  <c r="AZ313" i="211"/>
  <c r="BD313" i="211" s="1"/>
  <c r="BB416" i="211"/>
  <c r="BB194" i="211"/>
  <c r="BB390" i="211"/>
  <c r="BB53" i="211"/>
  <c r="BB61" i="211"/>
  <c r="AZ496" i="211"/>
  <c r="AZ257" i="211"/>
  <c r="AZ248" i="211"/>
  <c r="BB494" i="211"/>
  <c r="AZ303" i="211"/>
  <c r="BB499" i="211"/>
  <c r="AZ473" i="211"/>
  <c r="BB407" i="211"/>
  <c r="AZ372" i="211"/>
  <c r="BB243" i="211"/>
  <c r="AZ251" i="211"/>
  <c r="BB75" i="211"/>
  <c r="AZ517" i="211"/>
  <c r="BB450" i="211"/>
  <c r="BB128" i="211"/>
  <c r="BB413" i="211"/>
  <c r="AZ91" i="211"/>
  <c r="BB406" i="211"/>
  <c r="BB155" i="211"/>
  <c r="BB110" i="211"/>
  <c r="BB395" i="211"/>
  <c r="AZ311" i="211"/>
  <c r="AZ343" i="211"/>
  <c r="BB409" i="211"/>
  <c r="AZ32" i="211"/>
  <c r="BB328" i="211"/>
  <c r="AZ125" i="211"/>
  <c r="BB325" i="211"/>
  <c r="BB310" i="210"/>
  <c r="BB275" i="210"/>
  <c r="AZ478" i="210"/>
  <c r="BB305" i="210"/>
  <c r="BB256" i="210"/>
  <c r="BB217" i="210"/>
  <c r="BB486" i="210"/>
  <c r="AZ284" i="210"/>
  <c r="AZ315" i="210"/>
  <c r="BB211" i="210"/>
  <c r="AZ411" i="210"/>
  <c r="AZ22" i="210"/>
  <c r="AZ338" i="210"/>
  <c r="AZ35" i="210"/>
  <c r="AZ67" i="210"/>
  <c r="BB386" i="210"/>
  <c r="BB459" i="210"/>
  <c r="BB408" i="210"/>
  <c r="BB127" i="210"/>
  <c r="AZ509" i="210"/>
  <c r="BB267" i="210"/>
  <c r="BB434" i="210"/>
  <c r="AZ518" i="210"/>
  <c r="AZ143" i="210"/>
  <c r="BB314" i="210"/>
  <c r="AZ279" i="210"/>
  <c r="AZ440" i="210"/>
  <c r="BB57" i="210"/>
  <c r="BB201" i="210"/>
  <c r="AZ429" i="210"/>
  <c r="AZ481" i="210"/>
  <c r="AZ256" i="210"/>
  <c r="BB473" i="210"/>
  <c r="AZ60" i="210"/>
  <c r="BB197" i="210"/>
  <c r="BB94" i="210"/>
  <c r="BB222" i="210"/>
  <c r="AZ348" i="210"/>
  <c r="BB406" i="210"/>
  <c r="AZ170" i="210"/>
  <c r="AZ54" i="210"/>
  <c r="BB146" i="210"/>
  <c r="AZ293" i="210"/>
  <c r="BB376" i="210"/>
  <c r="BB281" i="210"/>
  <c r="BB370" i="210"/>
  <c r="AZ329" i="210"/>
  <c r="BB131" i="210"/>
  <c r="BB73" i="209"/>
  <c r="BB430" i="209"/>
  <c r="BB141" i="209"/>
  <c r="BB418" i="209"/>
  <c r="AZ410" i="209"/>
  <c r="BB78" i="209"/>
  <c r="AZ103" i="209"/>
  <c r="AZ224" i="209"/>
  <c r="AZ475" i="209"/>
  <c r="AZ258" i="209"/>
  <c r="AZ511" i="209"/>
  <c r="BB463" i="209"/>
  <c r="AZ343" i="209"/>
  <c r="AZ265" i="209"/>
  <c r="BB365" i="209"/>
  <c r="AZ440" i="209"/>
  <c r="BB432" i="209"/>
  <c r="AZ107" i="209"/>
  <c r="BB246" i="209"/>
  <c r="AZ71" i="209"/>
  <c r="BB195" i="209"/>
  <c r="AZ435" i="209"/>
  <c r="AZ358" i="209"/>
  <c r="AZ498" i="209"/>
  <c r="AZ148" i="209"/>
  <c r="BB255" i="209"/>
  <c r="AZ90" i="209"/>
  <c r="AZ348" i="209"/>
  <c r="BB366" i="209"/>
  <c r="BB404" i="209"/>
  <c r="BB121" i="209"/>
  <c r="AZ273" i="209"/>
  <c r="BB416" i="209"/>
  <c r="AZ174" i="209"/>
  <c r="AZ158" i="209"/>
  <c r="BB435" i="209"/>
  <c r="AZ497" i="209"/>
  <c r="BB183" i="209"/>
  <c r="AZ85" i="209"/>
  <c r="AZ87" i="209"/>
  <c r="BB289" i="209"/>
  <c r="BB184" i="209"/>
  <c r="AZ212" i="209"/>
  <c r="AZ442" i="209"/>
  <c r="AZ247" i="209"/>
  <c r="AZ34" i="209"/>
  <c r="BB360" i="209"/>
  <c r="BB241" i="209"/>
  <c r="BB353" i="208"/>
  <c r="AZ320" i="208"/>
  <c r="AZ518" i="208"/>
  <c r="AZ88" i="208"/>
  <c r="AZ363" i="208"/>
  <c r="BB450" i="208"/>
  <c r="AZ236" i="208"/>
  <c r="AZ170" i="208"/>
  <c r="BB148" i="208"/>
  <c r="AZ12" i="208"/>
  <c r="BB273" i="208"/>
  <c r="BB330" i="208"/>
  <c r="BB336" i="208"/>
  <c r="AZ372" i="208"/>
  <c r="BB514" i="208"/>
  <c r="AZ345" i="208"/>
  <c r="AZ305" i="208"/>
  <c r="AZ110" i="208"/>
  <c r="AZ277" i="208"/>
  <c r="BB128" i="208"/>
  <c r="AZ73" i="208"/>
  <c r="AZ422" i="208"/>
  <c r="BB268" i="208"/>
  <c r="BB388" i="208"/>
  <c r="AZ443" i="208"/>
  <c r="BB34" i="208"/>
  <c r="AZ214" i="208"/>
  <c r="BB323" i="208"/>
  <c r="BB400" i="208"/>
  <c r="AZ479" i="208"/>
  <c r="BB447" i="208"/>
  <c r="BB262" i="208"/>
  <c r="BB387" i="208"/>
  <c r="BB492" i="208"/>
  <c r="BB121" i="208"/>
  <c r="AZ188" i="208"/>
  <c r="AZ118" i="208"/>
  <c r="BB30" i="208"/>
  <c r="BB187" i="208"/>
  <c r="BB118" i="208"/>
  <c r="BB289" i="208"/>
  <c r="BB138" i="208"/>
  <c r="AZ338" i="208"/>
  <c r="AZ125" i="208"/>
  <c r="AZ194" i="208"/>
  <c r="BB338" i="208"/>
  <c r="AZ225" i="208"/>
  <c r="BB474" i="208"/>
  <c r="BB26" i="207"/>
  <c r="AZ392" i="207"/>
  <c r="AZ512" i="207"/>
  <c r="AZ458" i="207"/>
  <c r="BB315" i="207"/>
  <c r="BB336" i="207"/>
  <c r="AZ320" i="207"/>
  <c r="BB186" i="207"/>
  <c r="BB117" i="207"/>
  <c r="BB196" i="207"/>
  <c r="BB21" i="207"/>
  <c r="AZ216" i="207"/>
  <c r="BB404" i="207"/>
  <c r="AZ438" i="207"/>
  <c r="AZ516" i="207"/>
  <c r="BB375" i="207"/>
  <c r="AZ387" i="207"/>
  <c r="BB461" i="207"/>
  <c r="AZ382" i="207"/>
  <c r="AZ288" i="207"/>
  <c r="BB313" i="207"/>
  <c r="BB468" i="207"/>
  <c r="BB110" i="224"/>
  <c r="AZ42" i="222"/>
  <c r="BD42" i="222" s="1"/>
  <c r="AZ245" i="221"/>
  <c r="BD245" i="221" s="1"/>
  <c r="AZ330" i="220"/>
  <c r="BB500" i="220"/>
  <c r="AZ288" i="219"/>
  <c r="AZ222" i="219"/>
  <c r="BB474" i="219"/>
  <c r="AZ83" i="218"/>
  <c r="BD83" i="218" s="1"/>
  <c r="AZ252" i="218"/>
  <c r="AZ394" i="218"/>
  <c r="BB158" i="218"/>
  <c r="AZ435" i="217"/>
  <c r="BB15" i="217"/>
  <c r="BB291" i="217"/>
  <c r="AZ132" i="217"/>
  <c r="BB253" i="217"/>
  <c r="AZ477" i="216"/>
  <c r="BD477" i="216" s="1"/>
  <c r="AZ43" i="216"/>
  <c r="BB44" i="216"/>
  <c r="AZ120" i="216"/>
  <c r="AZ446" i="216"/>
  <c r="BB102" i="215"/>
  <c r="BB78" i="215"/>
  <c r="AZ502" i="215"/>
  <c r="BB327" i="215"/>
  <c r="BB445" i="215"/>
  <c r="BB60" i="215"/>
  <c r="AZ60" i="215"/>
  <c r="BB244" i="215"/>
  <c r="AZ464" i="215"/>
  <c r="AZ260" i="215"/>
  <c r="BB276" i="215"/>
  <c r="BB209" i="214"/>
  <c r="BB192" i="214"/>
  <c r="AZ75" i="214"/>
  <c r="AZ183" i="214"/>
  <c r="AZ444" i="214"/>
  <c r="AZ418" i="214"/>
  <c r="BB73" i="214"/>
  <c r="AZ382" i="214"/>
  <c r="BB328" i="214"/>
  <c r="AZ73" i="214"/>
  <c r="AZ40" i="214"/>
  <c r="BD40" i="214" s="1"/>
  <c r="AZ99" i="214"/>
  <c r="AZ384" i="214"/>
  <c r="BB363" i="214"/>
  <c r="AZ431" i="214"/>
  <c r="BB264" i="214"/>
  <c r="BB394" i="214"/>
  <c r="AZ171" i="214"/>
  <c r="BB372" i="214"/>
  <c r="BB103" i="214"/>
  <c r="BB500" i="214"/>
  <c r="AZ472" i="214"/>
  <c r="BB319" i="213"/>
  <c r="AZ299" i="213"/>
  <c r="AZ440" i="213"/>
  <c r="BB341" i="213"/>
  <c r="AZ21" i="213"/>
  <c r="BB234" i="213"/>
  <c r="BB429" i="213"/>
  <c r="BB178" i="213"/>
  <c r="AZ410" i="213"/>
  <c r="BB426" i="213"/>
  <c r="BB391" i="213"/>
  <c r="BB38" i="213"/>
  <c r="BB140" i="213"/>
  <c r="AZ36" i="213"/>
  <c r="AZ38" i="213"/>
  <c r="BB143" i="213"/>
  <c r="BB496" i="213"/>
  <c r="AZ190" i="213"/>
  <c r="AZ357" i="213"/>
  <c r="BB125" i="213"/>
  <c r="AZ336" i="213"/>
  <c r="AZ471" i="213"/>
  <c r="AZ367" i="213"/>
  <c r="BD367" i="213" s="1"/>
  <c r="AZ134" i="213"/>
  <c r="BB433" i="213"/>
  <c r="BB131" i="212"/>
  <c r="BB71" i="212"/>
  <c r="AZ503" i="212"/>
  <c r="BD503" i="212" s="1"/>
  <c r="AZ100" i="212"/>
  <c r="BB267" i="212"/>
  <c r="BB195" i="212"/>
  <c r="BB114" i="212"/>
  <c r="AZ361" i="212"/>
  <c r="BB68" i="212"/>
  <c r="BB30" i="212"/>
  <c r="BB393" i="212"/>
  <c r="AZ380" i="212"/>
  <c r="BB103" i="212"/>
  <c r="AZ494" i="212"/>
  <c r="BB325" i="212"/>
  <c r="AZ365" i="212"/>
  <c r="AZ111" i="212"/>
  <c r="AZ125" i="212"/>
  <c r="BB178" i="212"/>
  <c r="BB151" i="212"/>
  <c r="BB311" i="212"/>
  <c r="BB161" i="212"/>
  <c r="AZ65" i="212"/>
  <c r="BB217" i="212"/>
  <c r="AZ440" i="212"/>
  <c r="BB352" i="212"/>
  <c r="BB381" i="212"/>
  <c r="BB503" i="212"/>
  <c r="AZ318" i="212"/>
  <c r="BB240" i="212"/>
  <c r="AZ362" i="212"/>
  <c r="AZ160" i="212"/>
  <c r="BB55" i="212"/>
  <c r="AZ102" i="212"/>
  <c r="AZ326" i="212"/>
  <c r="BB135" i="212"/>
  <c r="BB497" i="212"/>
  <c r="BB427" i="212"/>
  <c r="AZ22" i="212"/>
  <c r="AZ142" i="212"/>
  <c r="BB493" i="212"/>
  <c r="BB320" i="212"/>
  <c r="BB278" i="212"/>
  <c r="AZ479" i="212"/>
  <c r="BB356" i="212"/>
  <c r="BB440" i="212"/>
  <c r="AZ350" i="212"/>
  <c r="AZ230" i="212"/>
  <c r="BB13" i="211"/>
  <c r="AZ429" i="211"/>
  <c r="BB161" i="211"/>
  <c r="AZ499" i="211"/>
  <c r="BD499" i="211" s="1"/>
  <c r="BB160" i="211"/>
  <c r="AZ47" i="211"/>
  <c r="AZ329" i="211"/>
  <c r="BB248" i="211"/>
  <c r="AZ426" i="211"/>
  <c r="AZ101" i="211"/>
  <c r="BB233" i="211"/>
  <c r="AZ183" i="211"/>
  <c r="BB435" i="211"/>
  <c r="AZ512" i="211"/>
  <c r="AZ483" i="211"/>
  <c r="BD483" i="211" s="1"/>
  <c r="AZ68" i="211"/>
  <c r="BB224" i="211"/>
  <c r="AZ116" i="211"/>
  <c r="BB329" i="211"/>
  <c r="BB319" i="211"/>
  <c r="BB90" i="211"/>
  <c r="AZ325" i="211"/>
  <c r="AZ219" i="211"/>
  <c r="AZ161" i="211"/>
  <c r="AZ384" i="211"/>
  <c r="AZ151" i="211"/>
  <c r="BB162" i="211"/>
  <c r="BB77" i="211"/>
  <c r="AZ226" i="211"/>
  <c r="BB400" i="211"/>
  <c r="AZ119" i="211"/>
  <c r="BB356" i="211"/>
  <c r="AZ480" i="211"/>
  <c r="BB78" i="211"/>
  <c r="BB275" i="211"/>
  <c r="BB91" i="211"/>
  <c r="AZ289" i="211"/>
  <c r="AZ84" i="211"/>
  <c r="BB365" i="211"/>
  <c r="BB294" i="211"/>
  <c r="BB451" i="211"/>
  <c r="BB180" i="211"/>
  <c r="AZ464" i="211"/>
  <c r="AZ85" i="211"/>
  <c r="BB175" i="211"/>
  <c r="BB18" i="211"/>
  <c r="BB320" i="211"/>
  <c r="AZ323" i="211"/>
  <c r="BB54" i="210"/>
  <c r="BB506" i="210"/>
  <c r="BB236" i="210"/>
  <c r="BB382" i="210"/>
  <c r="BB101" i="210"/>
  <c r="BB467" i="210"/>
  <c r="BB80" i="210"/>
  <c r="AZ81" i="210"/>
  <c r="AZ455" i="210"/>
  <c r="BB415" i="210"/>
  <c r="AZ325" i="210"/>
  <c r="AZ82" i="210"/>
  <c r="BB303" i="210"/>
  <c r="AZ421" i="210"/>
  <c r="BD421" i="210" s="1"/>
  <c r="AZ223" i="210"/>
  <c r="BB312" i="210"/>
  <c r="BB25" i="210"/>
  <c r="AZ59" i="210"/>
  <c r="BB373" i="210"/>
  <c r="AZ476" i="210"/>
  <c r="BB507" i="210"/>
  <c r="AZ64" i="210"/>
  <c r="BB262" i="210"/>
  <c r="AZ306" i="210"/>
  <c r="BD306" i="210" s="1"/>
  <c r="BB461" i="210"/>
  <c r="BB228" i="210"/>
  <c r="BB237" i="210"/>
  <c r="BB274" i="210"/>
  <c r="AZ157" i="210"/>
  <c r="BB254" i="210"/>
  <c r="BB138" i="210"/>
  <c r="BB149" i="210"/>
  <c r="BB65" i="210"/>
  <c r="BB392" i="210"/>
  <c r="BB397" i="210"/>
  <c r="BB247" i="210"/>
  <c r="BB464" i="210"/>
  <c r="AZ390" i="210"/>
  <c r="BB100" i="210"/>
  <c r="AZ404" i="210"/>
  <c r="BB298" i="210"/>
  <c r="BB431" i="210"/>
  <c r="BB316" i="210"/>
  <c r="BB492" i="210"/>
  <c r="BB455" i="210"/>
  <c r="AZ262" i="210"/>
  <c r="BB233" i="210"/>
  <c r="AZ123" i="210"/>
  <c r="BB110" i="209"/>
  <c r="AZ204" i="209"/>
  <c r="BB287" i="209"/>
  <c r="AZ172" i="209"/>
  <c r="BB29" i="209"/>
  <c r="BB284" i="209"/>
  <c r="AZ88" i="209"/>
  <c r="AZ210" i="209"/>
  <c r="AZ239" i="209"/>
  <c r="BB118" i="209"/>
  <c r="BB154" i="209"/>
  <c r="BB67" i="209"/>
  <c r="AZ459" i="209"/>
  <c r="BB88" i="209"/>
  <c r="AZ244" i="209"/>
  <c r="AZ52" i="209"/>
  <c r="BD52" i="209" s="1"/>
  <c r="BB112" i="209"/>
  <c r="AZ208" i="209"/>
  <c r="BB429" i="209"/>
  <c r="AZ189" i="209"/>
  <c r="BB396" i="209"/>
  <c r="AZ15" i="209"/>
  <c r="AZ474" i="209"/>
  <c r="AZ499" i="209"/>
  <c r="BB119" i="209"/>
  <c r="BB433" i="209"/>
  <c r="AZ349" i="209"/>
  <c r="AZ371" i="209"/>
  <c r="AZ195" i="209"/>
  <c r="BB328" i="209"/>
  <c r="BB330" i="209"/>
  <c r="AZ313" i="209"/>
  <c r="AZ165" i="209"/>
  <c r="AZ257" i="209"/>
  <c r="AZ139" i="209"/>
  <c r="BB136" i="209"/>
  <c r="AZ82" i="209"/>
  <c r="BB362" i="209"/>
  <c r="AZ132" i="209"/>
  <c r="AZ157" i="209"/>
  <c r="BB459" i="209"/>
  <c r="BB434" i="209"/>
  <c r="AZ254" i="209"/>
  <c r="BB98" i="209"/>
  <c r="AZ209" i="209"/>
  <c r="AZ398" i="209"/>
  <c r="BB155" i="209"/>
  <c r="AZ466" i="209"/>
  <c r="BB74" i="208"/>
  <c r="AZ244" i="208"/>
  <c r="AZ159" i="208"/>
  <c r="BB165" i="208"/>
  <c r="AZ495" i="208"/>
  <c r="AZ190" i="208"/>
  <c r="BB244" i="208"/>
  <c r="BB211" i="208"/>
  <c r="BB316" i="208"/>
  <c r="AZ460" i="208"/>
  <c r="BB500" i="208"/>
  <c r="BB515" i="208"/>
  <c r="BB331" i="208"/>
  <c r="AZ233" i="208"/>
  <c r="AZ67" i="208"/>
  <c r="AZ420" i="208"/>
  <c r="BD420" i="208" s="1"/>
  <c r="AZ158" i="208"/>
  <c r="AZ408" i="208"/>
  <c r="AZ339" i="208"/>
  <c r="BB213" i="208"/>
  <c r="BB177" i="208"/>
  <c r="AZ14" i="208"/>
  <c r="BB517" i="208"/>
  <c r="AZ284" i="208"/>
  <c r="AZ375" i="208"/>
  <c r="BB314" i="208"/>
  <c r="BB149" i="208"/>
  <c r="BB376" i="208"/>
  <c r="AZ98" i="208"/>
  <c r="AZ457" i="208"/>
  <c r="AZ477" i="208"/>
  <c r="BB431" i="208"/>
  <c r="AZ34" i="208"/>
  <c r="AZ293" i="208"/>
  <c r="BB191" i="208"/>
  <c r="AZ456" i="208"/>
  <c r="AZ367" i="208"/>
  <c r="BB197" i="208"/>
  <c r="BB416" i="208"/>
  <c r="BB223" i="208"/>
  <c r="AZ307" i="208"/>
  <c r="BB364" i="208"/>
  <c r="AZ343" i="208"/>
  <c r="BB112" i="208"/>
  <c r="BB203" i="208"/>
  <c r="BB370" i="208"/>
  <c r="BB166" i="208"/>
  <c r="AZ135" i="208"/>
  <c r="BB14" i="207"/>
  <c r="AZ397" i="207"/>
  <c r="AZ50" i="207"/>
  <c r="BB41" i="207"/>
  <c r="BB268" i="207"/>
  <c r="BB497" i="207"/>
  <c r="AZ378" i="207"/>
  <c r="BB425" i="207"/>
  <c r="BB19" i="207"/>
  <c r="BB445" i="207"/>
  <c r="BB108" i="207"/>
  <c r="BB70" i="207"/>
  <c r="BB60" i="207"/>
  <c r="AZ146" i="207"/>
  <c r="BB78" i="207"/>
  <c r="BB259" i="207"/>
  <c r="AZ403" i="207"/>
  <c r="AZ227" i="207"/>
  <c r="AZ67" i="207"/>
  <c r="BB57" i="207"/>
  <c r="BB514" i="207"/>
  <c r="AZ304" i="223"/>
  <c r="AZ411" i="222"/>
  <c r="AZ277" i="221"/>
  <c r="AZ459" i="220"/>
  <c r="AZ102" i="220"/>
  <c r="BB462" i="219"/>
  <c r="BB156" i="219"/>
  <c r="AZ134" i="219"/>
  <c r="AZ200" i="218"/>
  <c r="BD200" i="218" s="1"/>
  <c r="AZ286" i="218"/>
  <c r="BB136" i="218"/>
  <c r="BB195" i="218"/>
  <c r="AZ89" i="217"/>
  <c r="BB97" i="217"/>
  <c r="AZ136" i="217"/>
  <c r="AZ203" i="217"/>
  <c r="BB176" i="217"/>
  <c r="BB93" i="216"/>
  <c r="AZ391" i="216"/>
  <c r="BD391" i="216" s="1"/>
  <c r="BB177" i="216"/>
  <c r="AZ440" i="216"/>
  <c r="BB227" i="216"/>
  <c r="AZ160" i="215"/>
  <c r="BB133" i="215"/>
  <c r="AZ29" i="215"/>
  <c r="AZ485" i="215"/>
  <c r="BB188" i="215"/>
  <c r="AZ16" i="215"/>
  <c r="AZ296" i="215"/>
  <c r="BD296" i="215" s="1"/>
  <c r="BB105" i="215"/>
  <c r="AZ446" i="215"/>
  <c r="AZ327" i="215"/>
  <c r="BB493" i="215"/>
  <c r="BB46" i="214"/>
  <c r="BB376" i="214"/>
  <c r="BB340" i="214"/>
  <c r="BB467" i="214"/>
  <c r="BB207" i="214"/>
  <c r="AZ491" i="214"/>
  <c r="BD491" i="214" s="1"/>
  <c r="BB463" i="214"/>
  <c r="BB70" i="214"/>
  <c r="BB481" i="214"/>
  <c r="AZ123" i="214"/>
  <c r="AZ173" i="214"/>
  <c r="BD173" i="214" s="1"/>
  <c r="AZ146" i="214"/>
  <c r="AZ197" i="214"/>
  <c r="AZ408" i="214"/>
  <c r="BB214" i="214"/>
  <c r="BB444" i="214"/>
  <c r="BB56" i="214"/>
  <c r="AZ239" i="214"/>
  <c r="BB53" i="214"/>
  <c r="BB338" i="214"/>
  <c r="AZ465" i="214"/>
  <c r="AZ509" i="214"/>
  <c r="AZ324" i="213"/>
  <c r="BB438" i="213"/>
  <c r="BB37" i="213"/>
  <c r="BB485" i="213"/>
  <c r="AZ76" i="213"/>
  <c r="BB20" i="213"/>
  <c r="AZ233" i="213"/>
  <c r="BB64" i="213"/>
  <c r="AZ34" i="213"/>
  <c r="BB362" i="213"/>
  <c r="AZ161" i="213"/>
  <c r="BB510" i="213"/>
  <c r="BB460" i="213"/>
  <c r="AZ64" i="213"/>
  <c r="AZ248" i="213"/>
  <c r="BB252" i="213"/>
  <c r="AZ166" i="213"/>
  <c r="AZ417" i="213"/>
  <c r="BB145" i="213"/>
  <c r="BB23" i="213"/>
  <c r="AZ495" i="213"/>
  <c r="BB217" i="213"/>
  <c r="BB409" i="213"/>
  <c r="BB212" i="213"/>
  <c r="AZ239" i="213"/>
  <c r="BD239" i="213" s="1"/>
  <c r="BB126" i="212"/>
  <c r="AZ93" i="212"/>
  <c r="BB69" i="212"/>
  <c r="BB383" i="212"/>
  <c r="BB384" i="212"/>
  <c r="BB456" i="212"/>
  <c r="AZ157" i="212"/>
  <c r="AZ50" i="212"/>
  <c r="AZ251" i="212"/>
  <c r="BB139" i="212"/>
  <c r="BB287" i="212"/>
  <c r="BB65" i="212"/>
  <c r="BB119" i="212"/>
  <c r="AZ491" i="212"/>
  <c r="AZ183" i="212"/>
  <c r="AZ174" i="212"/>
  <c r="AZ281" i="212"/>
  <c r="AZ21" i="212"/>
  <c r="BD21" i="212" s="1"/>
  <c r="BB313" i="212"/>
  <c r="BB411" i="212"/>
  <c r="BB515" i="212"/>
  <c r="BB342" i="212"/>
  <c r="AZ364" i="212"/>
  <c r="BB72" i="212"/>
  <c r="AZ64" i="212"/>
  <c r="AZ246" i="212"/>
  <c r="BB496" i="212"/>
  <c r="AZ258" i="212"/>
  <c r="AZ515" i="212"/>
  <c r="BB472" i="212"/>
  <c r="AZ40" i="212"/>
  <c r="AZ372" i="212"/>
  <c r="AZ240" i="212"/>
  <c r="BB210" i="212"/>
  <c r="AZ512" i="212"/>
  <c r="BB104" i="212"/>
  <c r="AZ44" i="212"/>
  <c r="AZ328" i="212"/>
  <c r="BB464" i="212"/>
  <c r="BB201" i="212"/>
  <c r="BB120" i="212"/>
  <c r="AZ33" i="212"/>
  <c r="BD33" i="212" s="1"/>
  <c r="BB463" i="212"/>
  <c r="AZ312" i="212"/>
  <c r="BB431" i="212"/>
  <c r="AZ297" i="212"/>
  <c r="BD297" i="212" s="1"/>
  <c r="BB117" i="212"/>
  <c r="AZ399" i="212"/>
  <c r="AZ386" i="211"/>
  <c r="AZ510" i="211"/>
  <c r="BB418" i="211"/>
  <c r="AZ103" i="211"/>
  <c r="BB272" i="211"/>
  <c r="BB153" i="211"/>
  <c r="BB47" i="211"/>
  <c r="BB348" i="211"/>
  <c r="BB259" i="211"/>
  <c r="AZ417" i="211"/>
  <c r="BD417" i="211" s="1"/>
  <c r="AZ154" i="211"/>
  <c r="AZ207" i="211"/>
  <c r="AZ446" i="211"/>
  <c r="BB43" i="211"/>
  <c r="AZ450" i="211"/>
  <c r="AZ477" i="211"/>
  <c r="BB484" i="211"/>
  <c r="BB212" i="211"/>
  <c r="BB469" i="211"/>
  <c r="BB516" i="211"/>
  <c r="BB298" i="211"/>
  <c r="AZ463" i="211"/>
  <c r="AZ383" i="211"/>
  <c r="BB369" i="211"/>
  <c r="AZ460" i="211"/>
  <c r="AZ173" i="211"/>
  <c r="BB276" i="211"/>
  <c r="AZ27" i="211"/>
  <c r="AZ347" i="211"/>
  <c r="BB505" i="211"/>
  <c r="AZ268" i="211"/>
  <c r="BD268" i="211" s="1"/>
  <c r="BB29" i="211"/>
  <c r="BB203" i="211"/>
  <c r="BB54" i="211"/>
  <c r="BB508" i="211"/>
  <c r="AZ76" i="211"/>
  <c r="AZ247" i="211"/>
  <c r="AZ168" i="211"/>
  <c r="BB473" i="211"/>
  <c r="AZ53" i="211"/>
  <c r="AZ362" i="211"/>
  <c r="BB489" i="211"/>
  <c r="BB208" i="211"/>
  <c r="BB209" i="211"/>
  <c r="AZ330" i="211"/>
  <c r="AZ415" i="211"/>
  <c r="AZ420" i="211"/>
  <c r="BD420" i="211" s="1"/>
  <c r="BB92" i="211"/>
  <c r="BB335" i="210"/>
  <c r="AZ17" i="210"/>
  <c r="BB513" i="210"/>
  <c r="BB95" i="210"/>
  <c r="BB41" i="210"/>
  <c r="AZ83" i="210"/>
  <c r="AZ466" i="210"/>
  <c r="AZ444" i="210"/>
  <c r="AZ102" i="210"/>
  <c r="AZ131" i="210"/>
  <c r="AZ473" i="210"/>
  <c r="AZ274" i="210"/>
  <c r="BB426" i="210"/>
  <c r="BB218" i="210"/>
  <c r="AZ220" i="210"/>
  <c r="BB447" i="210"/>
  <c r="AZ248" i="210"/>
  <c r="AZ111" i="210"/>
  <c r="AZ53" i="210"/>
  <c r="BB277" i="210"/>
  <c r="AZ25" i="210"/>
  <c r="AZ462" i="210"/>
  <c r="BB405" i="210"/>
  <c r="BB443" i="210"/>
  <c r="AZ108" i="210"/>
  <c r="BB348" i="210"/>
  <c r="BB484" i="210"/>
  <c r="BB364" i="210"/>
  <c r="AZ340" i="210"/>
  <c r="BB476" i="210"/>
  <c r="BB462" i="210"/>
  <c r="BB363" i="210"/>
  <c r="AZ107" i="210"/>
  <c r="BB468" i="210"/>
  <c r="BB71" i="210"/>
  <c r="BB428" i="210"/>
  <c r="AZ20" i="210"/>
  <c r="BB192" i="210"/>
  <c r="BB374" i="210"/>
  <c r="BB230" i="210"/>
  <c r="BB148" i="210"/>
  <c r="BB420" i="210"/>
  <c r="AZ216" i="210"/>
  <c r="BD216" i="210" s="1"/>
  <c r="BB253" i="210"/>
  <c r="BB355" i="210"/>
  <c r="BB170" i="210"/>
  <c r="BB56" i="210"/>
  <c r="AZ56" i="210"/>
  <c r="AZ101" i="209"/>
  <c r="AZ426" i="209"/>
  <c r="BB515" i="209"/>
  <c r="BB84" i="209"/>
  <c r="BB209" i="209"/>
  <c r="BB412" i="209"/>
  <c r="AZ238" i="209"/>
  <c r="AZ322" i="209"/>
  <c r="AZ253" i="209"/>
  <c r="BB263" i="209"/>
  <c r="BB352" i="209"/>
  <c r="BB400" i="209"/>
  <c r="BB347" i="209"/>
  <c r="BB349" i="209"/>
  <c r="AZ505" i="209"/>
  <c r="BD505" i="209" s="1"/>
  <c r="BB208" i="209"/>
  <c r="AZ121" i="209"/>
  <c r="BB369" i="209"/>
  <c r="AZ153" i="209"/>
  <c r="AZ222" i="209"/>
  <c r="BD222" i="209" s="1"/>
  <c r="BB213" i="209"/>
  <c r="AZ47" i="209"/>
  <c r="BB193" i="209"/>
  <c r="BB204" i="209"/>
  <c r="AZ160" i="209"/>
  <c r="BB505" i="209"/>
  <c r="BB142" i="209"/>
  <c r="BB146" i="209"/>
  <c r="AZ175" i="209"/>
  <c r="AZ370" i="209"/>
  <c r="BD370" i="209" s="1"/>
  <c r="BB489" i="209"/>
  <c r="AZ433" i="209"/>
  <c r="AZ448" i="209"/>
  <c r="AZ394" i="209"/>
  <c r="AZ264" i="209"/>
  <c r="BB282" i="209"/>
  <c r="BB258" i="209"/>
  <c r="BB478" i="209"/>
  <c r="AZ255" i="209"/>
  <c r="AZ316" i="209"/>
  <c r="AZ342" i="209"/>
  <c r="AZ50" i="209"/>
  <c r="AZ418" i="209"/>
  <c r="BB324" i="209"/>
  <c r="AZ355" i="209"/>
  <c r="AZ279" i="209"/>
  <c r="AZ397" i="209"/>
  <c r="BB125" i="209"/>
  <c r="BB33" i="208"/>
  <c r="AZ191" i="208"/>
  <c r="BB42" i="208"/>
  <c r="BB296" i="208"/>
  <c r="AZ30" i="208"/>
  <c r="AZ377" i="208"/>
  <c r="BB425" i="208"/>
  <c r="BB383" i="208"/>
  <c r="AZ406" i="208"/>
  <c r="AZ364" i="208"/>
  <c r="BD364" i="208" s="1"/>
  <c r="BB281" i="208"/>
  <c r="BB329" i="208"/>
  <c r="BB477" i="208"/>
  <c r="BB51" i="208"/>
  <c r="AZ297" i="208"/>
  <c r="AZ432" i="208"/>
  <c r="BB119" i="208"/>
  <c r="AZ174" i="208"/>
  <c r="BB224" i="208"/>
  <c r="BB382" i="208"/>
  <c r="BB405" i="208"/>
  <c r="BB176" i="208"/>
  <c r="BB505" i="208"/>
  <c r="AZ371" i="208"/>
  <c r="AZ411" i="208"/>
  <c r="BB478" i="208"/>
  <c r="BB379" i="208"/>
  <c r="AZ192" i="208"/>
  <c r="AZ203" i="208"/>
  <c r="AZ68" i="208"/>
  <c r="AZ187" i="208"/>
  <c r="AZ399" i="208"/>
  <c r="AZ161" i="208"/>
  <c r="AZ269" i="208"/>
  <c r="BB377" i="208"/>
  <c r="AZ435" i="208"/>
  <c r="AZ410" i="208"/>
  <c r="BB449" i="208"/>
  <c r="AZ452" i="208"/>
  <c r="BB422" i="208"/>
  <c r="BB56" i="208"/>
  <c r="AZ413" i="208"/>
  <c r="AZ489" i="208"/>
  <c r="BB304" i="208"/>
  <c r="BB205" i="208"/>
  <c r="AZ138" i="208"/>
  <c r="AZ464" i="208"/>
  <c r="BB210" i="208"/>
  <c r="BB340" i="207"/>
  <c r="BB44" i="207"/>
  <c r="AZ280" i="207"/>
  <c r="AZ160" i="207"/>
  <c r="BB442" i="207"/>
  <c r="AZ285" i="207"/>
  <c r="BB55" i="207"/>
  <c r="AZ316" i="207"/>
  <c r="BB111" i="207"/>
  <c r="AZ309" i="207"/>
  <c r="BB481" i="207"/>
  <c r="BB465" i="207"/>
  <c r="BB285" i="207"/>
  <c r="BB149" i="207"/>
  <c r="BB211" i="207"/>
  <c r="BB389" i="207"/>
  <c r="AZ440" i="207"/>
  <c r="AZ339" i="207"/>
  <c r="BB486" i="207"/>
  <c r="BB254" i="207"/>
  <c r="AZ22" i="207"/>
  <c r="AZ129" i="223"/>
  <c r="BB69" i="222"/>
  <c r="AZ125" i="221"/>
  <c r="AZ231" i="220"/>
  <c r="AZ55" i="220"/>
  <c r="AZ347" i="219"/>
  <c r="BD347" i="219" s="1"/>
  <c r="BB178" i="219"/>
  <c r="AZ381" i="219"/>
  <c r="AZ49" i="218"/>
  <c r="BB509" i="218"/>
  <c r="BB435" i="218"/>
  <c r="BB265" i="218"/>
  <c r="BB464" i="217"/>
  <c r="BB161" i="217"/>
  <c r="BB16" i="217"/>
  <c r="AZ60" i="217"/>
  <c r="AZ460" i="217"/>
  <c r="BD460" i="217" s="1"/>
  <c r="BB220" i="216"/>
  <c r="AZ185" i="216"/>
  <c r="BB383" i="216"/>
  <c r="BB354" i="216"/>
  <c r="BB219" i="216"/>
  <c r="BB462" i="215"/>
  <c r="AZ476" i="215"/>
  <c r="BB480" i="215"/>
  <c r="BB335" i="215"/>
  <c r="BB35" i="215"/>
  <c r="BB370" i="215"/>
  <c r="BB366" i="215"/>
  <c r="BB137" i="215"/>
  <c r="BB61" i="215"/>
  <c r="AZ177" i="215"/>
  <c r="AZ514" i="215"/>
  <c r="BB75" i="214"/>
  <c r="BB69" i="214"/>
  <c r="BB343" i="214"/>
  <c r="BB476" i="214"/>
  <c r="AZ167" i="214"/>
  <c r="BD167" i="214" s="1"/>
  <c r="AZ507" i="214"/>
  <c r="AZ475" i="214"/>
  <c r="BD475" i="214" s="1"/>
  <c r="AZ278" i="214"/>
  <c r="AZ451" i="214"/>
  <c r="BB515" i="214"/>
  <c r="BB170" i="214"/>
  <c r="BB255" i="214"/>
  <c r="BB117" i="214"/>
  <c r="BB498" i="214"/>
  <c r="AZ129" i="214"/>
  <c r="BB167" i="214"/>
  <c r="AZ425" i="214"/>
  <c r="AZ19" i="214"/>
  <c r="AZ311" i="214"/>
  <c r="BB233" i="214"/>
  <c r="AZ344" i="214"/>
  <c r="BB36" i="214"/>
  <c r="BB343" i="213"/>
  <c r="AZ294" i="213"/>
  <c r="AZ279" i="213"/>
  <c r="AZ454" i="213"/>
  <c r="AZ508" i="213"/>
  <c r="BB240" i="213"/>
  <c r="AZ63" i="213"/>
  <c r="BB123" i="213"/>
  <c r="AZ483" i="213"/>
  <c r="BB360" i="213"/>
  <c r="AZ393" i="213"/>
  <c r="BB393" i="213"/>
  <c r="BB455" i="213"/>
  <c r="AZ493" i="213"/>
  <c r="BB442" i="213"/>
  <c r="AZ145" i="213"/>
  <c r="BB373" i="213"/>
  <c r="AZ354" i="213"/>
  <c r="AZ434" i="213"/>
  <c r="BB272" i="213"/>
  <c r="AZ90" i="213"/>
  <c r="AZ203" i="213"/>
  <c r="BB180" i="213"/>
  <c r="BB498" i="213"/>
  <c r="AZ123" i="213"/>
  <c r="AZ72" i="212"/>
  <c r="BB90" i="212"/>
  <c r="AZ216" i="212"/>
  <c r="AZ389" i="212"/>
  <c r="AZ392" i="212"/>
  <c r="AZ67" i="212"/>
  <c r="AZ416" i="212"/>
  <c r="AZ301" i="212"/>
  <c r="BB447" i="212"/>
  <c r="BB360" i="212"/>
  <c r="BB177" i="212"/>
  <c r="AZ357" i="212"/>
  <c r="AZ92" i="212"/>
  <c r="BB458" i="212"/>
  <c r="BB88" i="212"/>
  <c r="AZ56" i="212"/>
  <c r="BB338" i="212"/>
  <c r="BB231" i="212"/>
  <c r="BB66" i="212"/>
  <c r="AZ127" i="212"/>
  <c r="AZ269" i="212"/>
  <c r="AZ150" i="212"/>
  <c r="BB328" i="212"/>
  <c r="BB94" i="212"/>
  <c r="BB23" i="212"/>
  <c r="BB466" i="212"/>
  <c r="BB46" i="212"/>
  <c r="AZ202" i="212"/>
  <c r="BB433" i="212"/>
  <c r="AZ386" i="212"/>
  <c r="BB184" i="212"/>
  <c r="BB513" i="212"/>
  <c r="BB416" i="212"/>
  <c r="AZ229" i="212"/>
  <c r="BB412" i="212"/>
  <c r="AZ129" i="212"/>
  <c r="BB158" i="212"/>
  <c r="BB262" i="212"/>
  <c r="BB312" i="212"/>
  <c r="AZ138" i="212"/>
  <c r="BB276" i="212"/>
  <c r="BB123" i="212"/>
  <c r="BB97" i="212"/>
  <c r="BB460" i="212"/>
  <c r="AZ443" i="212"/>
  <c r="BB219" i="212"/>
  <c r="AZ275" i="212"/>
  <c r="BB409" i="212"/>
  <c r="AZ366" i="211"/>
  <c r="AZ43" i="211"/>
  <c r="AZ295" i="211"/>
  <c r="BB89" i="211"/>
  <c r="BB370" i="211"/>
  <c r="AZ86" i="211"/>
  <c r="BB438" i="211"/>
  <c r="AZ399" i="211"/>
  <c r="AZ273" i="211"/>
  <c r="BB93" i="211"/>
  <c r="BB151" i="211"/>
  <c r="BB213" i="211"/>
  <c r="BB196" i="211"/>
  <c r="BB247" i="211"/>
  <c r="AZ262" i="211"/>
  <c r="BB457" i="211"/>
  <c r="AZ243" i="211"/>
  <c r="BB56" i="211"/>
  <c r="AZ117" i="211"/>
  <c r="AZ138" i="211"/>
  <c r="AZ149" i="211"/>
  <c r="BB25" i="211"/>
  <c r="BB191" i="211"/>
  <c r="BB376" i="211"/>
  <c r="BB387" i="211"/>
  <c r="BB72" i="211"/>
  <c r="AZ166" i="211"/>
  <c r="BB178" i="211"/>
  <c r="BB460" i="211"/>
  <c r="BB363" i="211"/>
  <c r="BB358" i="211"/>
  <c r="AZ454" i="211"/>
  <c r="BD454" i="211" s="1"/>
  <c r="AZ418" i="211"/>
  <c r="BB225" i="211"/>
  <c r="AZ227" i="211"/>
  <c r="AZ271" i="211"/>
  <c r="BB150" i="211"/>
  <c r="BB144" i="211"/>
  <c r="BB193" i="211"/>
  <c r="AZ242" i="211"/>
  <c r="AZ201" i="211"/>
  <c r="AZ440" i="211"/>
  <c r="BB304" i="211"/>
  <c r="AZ278" i="211"/>
  <c r="AZ349" i="211"/>
  <c r="AZ93" i="211"/>
  <c r="BB176" i="211"/>
  <c r="BB310" i="211"/>
  <c r="BB290" i="210"/>
  <c r="AZ271" i="210"/>
  <c r="BD271" i="210" s="1"/>
  <c r="AZ156" i="210"/>
  <c r="AZ400" i="210"/>
  <c r="BB294" i="210"/>
  <c r="BB255" i="210"/>
  <c r="AZ57" i="210"/>
  <c r="BB452" i="210"/>
  <c r="AZ98" i="210"/>
  <c r="AZ237" i="210"/>
  <c r="AZ106" i="210"/>
  <c r="BB142" i="210"/>
  <c r="AZ501" i="210"/>
  <c r="BB59" i="210"/>
  <c r="BB377" i="210"/>
  <c r="BB366" i="210"/>
  <c r="BB293" i="210"/>
  <c r="AZ375" i="210"/>
  <c r="AZ339" i="210"/>
  <c r="BB22" i="210"/>
  <c r="BB157" i="210"/>
  <c r="AZ333" i="210"/>
  <c r="AZ424" i="210"/>
  <c r="AZ304" i="210"/>
  <c r="AZ18" i="210"/>
  <c r="AZ297" i="210"/>
  <c r="AZ44" i="210"/>
  <c r="AZ431" i="210"/>
  <c r="BB16" i="210"/>
  <c r="AZ378" i="210"/>
  <c r="AZ85" i="210"/>
  <c r="BB361" i="210"/>
  <c r="BB140" i="210"/>
  <c r="AZ433" i="210"/>
  <c r="BB87" i="210"/>
  <c r="AZ270" i="210"/>
  <c r="AZ409" i="210"/>
  <c r="BB430" i="210"/>
  <c r="AZ330" i="210"/>
  <c r="BB350" i="210"/>
  <c r="AZ30" i="210"/>
  <c r="BB17" i="210"/>
  <c r="BB387" i="210"/>
  <c r="BB495" i="210"/>
  <c r="AZ162" i="210"/>
  <c r="BB43" i="210"/>
  <c r="AZ174" i="210"/>
  <c r="AZ423" i="210"/>
  <c r="BD423" i="210" s="1"/>
  <c r="BB107" i="209"/>
  <c r="AZ35" i="209"/>
  <c r="AZ218" i="209"/>
  <c r="AZ460" i="209"/>
  <c r="AZ142" i="209"/>
  <c r="AZ201" i="209"/>
  <c r="BB378" i="209"/>
  <c r="AZ457" i="209"/>
  <c r="BB58" i="209"/>
  <c r="AZ77" i="209"/>
  <c r="AZ112" i="209"/>
  <c r="AZ514" i="209"/>
  <c r="AZ467" i="209"/>
  <c r="AZ369" i="209"/>
  <c r="AZ309" i="209"/>
  <c r="AZ126" i="209"/>
  <c r="AZ416" i="209"/>
  <c r="BB115" i="209"/>
  <c r="BB70" i="209"/>
  <c r="BB503" i="209"/>
  <c r="BB77" i="209"/>
  <c r="BB114" i="209"/>
  <c r="AZ149" i="209"/>
  <c r="AZ56" i="209"/>
  <c r="AZ41" i="209"/>
  <c r="BB92" i="209"/>
  <c r="AZ250" i="209"/>
  <c r="AZ69" i="209"/>
  <c r="AZ344" i="209"/>
  <c r="BB166" i="209"/>
  <c r="AZ395" i="209"/>
  <c r="BB456" i="209"/>
  <c r="AZ120" i="209"/>
  <c r="BB358" i="209"/>
  <c r="BB356" i="209"/>
  <c r="AZ303" i="209"/>
  <c r="AZ216" i="209"/>
  <c r="AZ319" i="209"/>
  <c r="BB306" i="209"/>
  <c r="BB93" i="209"/>
  <c r="BB338" i="209"/>
  <c r="BB210" i="209"/>
  <c r="BB473" i="209"/>
  <c r="BB327" i="209"/>
  <c r="BB219" i="209"/>
  <c r="BB191" i="209"/>
  <c r="AZ308" i="209"/>
  <c r="BB233" i="209"/>
  <c r="BB332" i="208"/>
  <c r="BB439" i="208"/>
  <c r="BB49" i="208"/>
  <c r="AZ404" i="208"/>
  <c r="BB459" i="208"/>
  <c r="AZ58" i="208"/>
  <c r="AZ337" i="208"/>
  <c r="AZ288" i="208"/>
  <c r="BB512" i="208"/>
  <c r="AZ466" i="208"/>
  <c r="BB270" i="208"/>
  <c r="AZ115" i="208"/>
  <c r="AZ234" i="208"/>
  <c r="AZ47" i="208"/>
  <c r="BB82" i="208"/>
  <c r="BB438" i="208"/>
  <c r="AZ217" i="208"/>
  <c r="BB456" i="208"/>
  <c r="AZ501" i="208"/>
  <c r="AZ120" i="208"/>
  <c r="AZ287" i="208"/>
  <c r="AZ163" i="208"/>
  <c r="BB299" i="208"/>
  <c r="BB84" i="208"/>
  <c r="BB218" i="208"/>
  <c r="AZ202" i="208"/>
  <c r="AZ92" i="208"/>
  <c r="AZ272" i="208"/>
  <c r="BB23" i="208"/>
  <c r="BB457" i="208"/>
  <c r="BB428" i="208"/>
  <c r="BB319" i="208"/>
  <c r="BB72" i="208"/>
  <c r="BB126" i="208"/>
  <c r="AZ397" i="208"/>
  <c r="BB501" i="208"/>
  <c r="BB278" i="208"/>
  <c r="AZ146" i="208"/>
  <c r="AZ441" i="208"/>
  <c r="BB340" i="208"/>
  <c r="AZ17" i="208"/>
  <c r="BB371" i="208"/>
  <c r="BB292" i="208"/>
  <c r="AZ54" i="208"/>
  <c r="AZ13" i="208"/>
  <c r="AZ18" i="208"/>
  <c r="BB192" i="208"/>
  <c r="BB104" i="208"/>
  <c r="AZ197" i="207"/>
  <c r="AZ252" i="207"/>
  <c r="AZ375" i="207"/>
  <c r="AZ159" i="207"/>
  <c r="BB40" i="207"/>
  <c r="AZ250" i="207"/>
  <c r="AZ137" i="207"/>
  <c r="AZ52" i="207"/>
  <c r="AZ185" i="207"/>
  <c r="BB100" i="207"/>
  <c r="BB37" i="207"/>
  <c r="AZ314" i="207"/>
  <c r="AZ341" i="207"/>
  <c r="AZ350" i="207"/>
  <c r="AZ127" i="207"/>
  <c r="BB258" i="207"/>
  <c r="BB395" i="207"/>
  <c r="AZ222" i="207"/>
  <c r="BB446" i="207"/>
  <c r="AZ356" i="207"/>
  <c r="BB167" i="207"/>
  <c r="AZ455" i="223"/>
  <c r="BB506" i="221"/>
  <c r="AZ285" i="220"/>
  <c r="AZ267" i="219"/>
  <c r="BB16" i="218"/>
  <c r="AZ199" i="218"/>
  <c r="AZ65" i="217"/>
  <c r="BB427" i="217"/>
  <c r="AZ348" i="216"/>
  <c r="AZ151" i="216"/>
  <c r="AZ333" i="215"/>
  <c r="AZ226" i="215"/>
  <c r="AZ460" i="215"/>
  <c r="AZ471" i="215"/>
  <c r="AZ387" i="215"/>
  <c r="BB318" i="214"/>
  <c r="AZ379" i="214"/>
  <c r="BB505" i="214"/>
  <c r="BB105" i="214"/>
  <c r="BB94" i="214"/>
  <c r="AZ52" i="214"/>
  <c r="AZ111" i="214"/>
  <c r="BB182" i="214"/>
  <c r="AZ153" i="214"/>
  <c r="BB218" i="214"/>
  <c r="BB339" i="213"/>
  <c r="BB224" i="213"/>
  <c r="BB133" i="213"/>
  <c r="BB138" i="213"/>
  <c r="BB384" i="213"/>
  <c r="AZ118" i="213"/>
  <c r="AZ485" i="213"/>
  <c r="AZ472" i="213"/>
  <c r="BB276" i="213"/>
  <c r="AZ414" i="213"/>
  <c r="AZ423" i="213"/>
  <c r="BD423" i="213" s="1"/>
  <c r="BB58" i="212"/>
  <c r="BB366" i="212"/>
  <c r="BB257" i="212"/>
  <c r="BB78" i="212"/>
  <c r="BB102" i="212"/>
  <c r="BB421" i="212"/>
  <c r="BB194" i="212"/>
  <c r="BB168" i="212"/>
  <c r="AZ308" i="212"/>
  <c r="AZ99" i="212"/>
  <c r="BB501" i="212"/>
  <c r="BB345" i="212"/>
  <c r="AZ17" i="212"/>
  <c r="BB174" i="212"/>
  <c r="BB349" i="212"/>
  <c r="BB214" i="212"/>
  <c r="AZ461" i="212"/>
  <c r="AZ82" i="212"/>
  <c r="AZ321" i="212"/>
  <c r="AZ71" i="212"/>
  <c r="BB289" i="212"/>
  <c r="BB296" i="212"/>
  <c r="AZ373" i="211"/>
  <c r="BD373" i="211" s="1"/>
  <c r="AZ511" i="211"/>
  <c r="AZ345" i="211"/>
  <c r="BB432" i="211"/>
  <c r="BB335" i="211"/>
  <c r="AZ184" i="211"/>
  <c r="AZ133" i="211"/>
  <c r="BB105" i="211"/>
  <c r="BB188" i="211"/>
  <c r="AZ230" i="211"/>
  <c r="BB174" i="211"/>
  <c r="BB132" i="211"/>
  <c r="AZ221" i="211"/>
  <c r="AZ236" i="211"/>
  <c r="BB371" i="211"/>
  <c r="AZ394" i="211"/>
  <c r="AZ77" i="211"/>
  <c r="BB66" i="211"/>
  <c r="BB50" i="211"/>
  <c r="BB349" i="211"/>
  <c r="AZ222" i="211"/>
  <c r="BB163" i="211"/>
  <c r="AZ479" i="210"/>
  <c r="BB74" i="210"/>
  <c r="AZ51" i="210"/>
  <c r="AZ233" i="210"/>
  <c r="AZ416" i="210"/>
  <c r="BB515" i="210"/>
  <c r="BB319" i="210"/>
  <c r="BB280" i="210"/>
  <c r="BB206" i="210"/>
  <c r="AZ124" i="210"/>
  <c r="AZ350" i="210"/>
  <c r="AZ133" i="210"/>
  <c r="AZ193" i="210"/>
  <c r="BB488" i="210"/>
  <c r="AZ457" i="210"/>
  <c r="BB73" i="210"/>
  <c r="AZ343" i="210"/>
  <c r="AZ507" i="210"/>
  <c r="BB156" i="210"/>
  <c r="AZ312" i="210"/>
  <c r="AZ253" i="210"/>
  <c r="AZ143" i="209"/>
  <c r="BB265" i="209"/>
  <c r="BB386" i="209"/>
  <c r="AZ449" i="209"/>
  <c r="BB480" i="209"/>
  <c r="AZ70" i="209"/>
  <c r="BB224" i="209"/>
  <c r="AZ166" i="209"/>
  <c r="BB411" i="209"/>
  <c r="AZ32" i="209"/>
  <c r="BB445" i="209"/>
  <c r="AZ469" i="209"/>
  <c r="BB398" i="209"/>
  <c r="BB169" i="209"/>
  <c r="BB117" i="209"/>
  <c r="BB182" i="209"/>
  <c r="BB392" i="209"/>
  <c r="BB34" i="209"/>
  <c r="AZ145" i="209"/>
  <c r="BD145" i="209" s="1"/>
  <c r="AZ19" i="209"/>
  <c r="AZ400" i="209"/>
  <c r="BB438" i="209"/>
  <c r="AZ409" i="208"/>
  <c r="BB394" i="208"/>
  <c r="BB55" i="208"/>
  <c r="BB140" i="208"/>
  <c r="BB440" i="208"/>
  <c r="BB269" i="208"/>
  <c r="AZ165" i="208"/>
  <c r="AZ210" i="208"/>
  <c r="AZ224" i="208"/>
  <c r="AZ329" i="208"/>
  <c r="BB276" i="208"/>
  <c r="AZ264" i="208"/>
  <c r="AZ468" i="208"/>
  <c r="AZ85" i="208"/>
  <c r="AZ330" i="208"/>
  <c r="BB475" i="208"/>
  <c r="BB16" i="208"/>
  <c r="AZ38" i="208"/>
  <c r="AZ336" i="208"/>
  <c r="BB458" i="208"/>
  <c r="AZ281" i="208"/>
  <c r="BB81" i="207"/>
  <c r="AZ106" i="207"/>
  <c r="BB234" i="207"/>
  <c r="AZ69" i="207"/>
  <c r="AZ349" i="207"/>
  <c r="AZ163" i="207"/>
  <c r="AZ143" i="207"/>
  <c r="BB288" i="207"/>
  <c r="AZ57" i="207"/>
  <c r="BB13" i="207"/>
  <c r="AZ166" i="207"/>
  <c r="BB451" i="207"/>
  <c r="BB75" i="207"/>
  <c r="BB27" i="207"/>
  <c r="BB406" i="207"/>
  <c r="BB428" i="207"/>
  <c r="BB123" i="207"/>
  <c r="AZ410" i="207"/>
  <c r="AZ258" i="207"/>
  <c r="BB206" i="207"/>
  <c r="BB128" i="207"/>
  <c r="AZ94" i="207"/>
  <c r="BB151" i="207"/>
  <c r="BB374" i="207"/>
  <c r="AZ257" i="223"/>
  <c r="BD257" i="223" s="1"/>
  <c r="AZ189" i="221"/>
  <c r="BD189" i="221" s="1"/>
  <c r="BB505" i="220"/>
  <c r="AZ517" i="219"/>
  <c r="AZ362" i="218"/>
  <c r="AZ356" i="218"/>
  <c r="AZ149" i="217"/>
  <c r="BB243" i="217"/>
  <c r="BB175" i="216"/>
  <c r="AZ451" i="216"/>
  <c r="BD451" i="216" s="1"/>
  <c r="BB452" i="215"/>
  <c r="BB433" i="215"/>
  <c r="BB258" i="215"/>
  <c r="BB125" i="215"/>
  <c r="AZ286" i="215"/>
  <c r="AZ134" i="214"/>
  <c r="AZ489" i="214"/>
  <c r="BB414" i="214"/>
  <c r="AZ29" i="214"/>
  <c r="BB216" i="214"/>
  <c r="BB306" i="214"/>
  <c r="AZ394" i="214"/>
  <c r="BB325" i="214"/>
  <c r="BB159" i="214"/>
  <c r="AZ204" i="214"/>
  <c r="AZ152" i="213"/>
  <c r="BB451" i="213"/>
  <c r="BB379" i="213"/>
  <c r="BB135" i="213"/>
  <c r="AZ374" i="213"/>
  <c r="AZ280" i="213"/>
  <c r="AZ341" i="213"/>
  <c r="BD341" i="213" s="1"/>
  <c r="BB84" i="213"/>
  <c r="BB459" i="213"/>
  <c r="BB245" i="213"/>
  <c r="BB375" i="213"/>
  <c r="BB488" i="212"/>
  <c r="AZ170" i="212"/>
  <c r="BB444" i="212"/>
  <c r="AZ481" i="212"/>
  <c r="BB454" i="212"/>
  <c r="AZ16" i="212"/>
  <c r="BB323" i="212"/>
  <c r="AZ175" i="212"/>
  <c r="AZ439" i="212"/>
  <c r="AZ228" i="212"/>
  <c r="BB84" i="212"/>
  <c r="AZ23" i="212"/>
  <c r="AZ135" i="212"/>
  <c r="BD135" i="212" s="1"/>
  <c r="AZ329" i="212"/>
  <c r="BB247" i="212"/>
  <c r="BB459" i="212"/>
  <c r="BB303" i="212"/>
  <c r="BB428" i="212"/>
  <c r="AZ76" i="212"/>
  <c r="AZ285" i="212"/>
  <c r="BB486" i="212"/>
  <c r="AZ57" i="212"/>
  <c r="BB146" i="211"/>
  <c r="BB449" i="211"/>
  <c r="AZ509" i="211"/>
  <c r="BB123" i="211"/>
  <c r="BB101" i="211"/>
  <c r="AZ439" i="211"/>
  <c r="AZ67" i="211"/>
  <c r="BB241" i="211"/>
  <c r="BB231" i="211"/>
  <c r="BB204" i="211"/>
  <c r="BB481" i="211"/>
  <c r="BB342" i="211"/>
  <c r="AZ239" i="211"/>
  <c r="AZ115" i="211"/>
  <c r="AZ74" i="211"/>
  <c r="AZ433" i="211"/>
  <c r="AZ160" i="211"/>
  <c r="BB378" i="211"/>
  <c r="BB70" i="211"/>
  <c r="BB51" i="211"/>
  <c r="BB491" i="211"/>
  <c r="BB120" i="211"/>
  <c r="BB161" i="210"/>
  <c r="AZ191" i="210"/>
  <c r="AZ122" i="210"/>
  <c r="AZ189" i="210"/>
  <c r="BB209" i="210"/>
  <c r="BB400" i="210"/>
  <c r="BB111" i="210"/>
  <c r="AZ61" i="210"/>
  <c r="BB518" i="210"/>
  <c r="AZ494" i="210"/>
  <c r="AZ467" i="210"/>
  <c r="BD467" i="210" s="1"/>
  <c r="AZ171" i="210"/>
  <c r="AZ214" i="210"/>
  <c r="BB343" i="210"/>
  <c r="BB352" i="210"/>
  <c r="AZ344" i="210"/>
  <c r="BB269" i="210"/>
  <c r="BB477" i="210"/>
  <c r="BB422" i="210"/>
  <c r="AZ308" i="210"/>
  <c r="BB282" i="210"/>
  <c r="BB39" i="209"/>
  <c r="AZ519" i="209"/>
  <c r="AZ25" i="209"/>
  <c r="BB162" i="209"/>
  <c r="AZ202" i="209"/>
  <c r="AZ156" i="209"/>
  <c r="BB361" i="209"/>
  <c r="AZ302" i="209"/>
  <c r="BB421" i="209"/>
  <c r="AZ229" i="209"/>
  <c r="AZ327" i="209"/>
  <c r="BB14" i="209"/>
  <c r="AZ67" i="209"/>
  <c r="BB403" i="209"/>
  <c r="BB375" i="209"/>
  <c r="BB101" i="209"/>
  <c r="AZ42" i="209"/>
  <c r="AZ89" i="209"/>
  <c r="AZ473" i="209"/>
  <c r="BB123" i="209"/>
  <c r="AZ468" i="209"/>
  <c r="AZ97" i="209"/>
  <c r="BB168" i="208"/>
  <c r="BB131" i="208"/>
  <c r="BB180" i="208"/>
  <c r="BB361" i="208"/>
  <c r="AZ227" i="208"/>
  <c r="BB401" i="208"/>
  <c r="AZ109" i="208"/>
  <c r="BB141" i="208"/>
  <c r="BB173" i="208"/>
  <c r="AZ483" i="208"/>
  <c r="BB39" i="208"/>
  <c r="AZ257" i="208"/>
  <c r="AZ446" i="208"/>
  <c r="AZ304" i="208"/>
  <c r="AZ200" i="208"/>
  <c r="AZ286" i="208"/>
  <c r="BB369" i="208"/>
  <c r="BB305" i="208"/>
  <c r="AZ494" i="208"/>
  <c r="BB327" i="208"/>
  <c r="AZ228" i="208"/>
  <c r="BB297" i="207"/>
  <c r="AZ486" i="207"/>
  <c r="BB491" i="207"/>
  <c r="AZ191" i="207"/>
  <c r="AZ370" i="207"/>
  <c r="BD370" i="207" s="1"/>
  <c r="AZ277" i="207"/>
  <c r="BB262" i="207"/>
  <c r="BB494" i="207"/>
  <c r="BB120" i="207"/>
  <c r="AZ82" i="207"/>
  <c r="AZ297" i="207"/>
  <c r="AZ225" i="207"/>
  <c r="BB86" i="207"/>
  <c r="BB263" i="207"/>
  <c r="AZ257" i="207"/>
  <c r="AZ152" i="207"/>
  <c r="BB241" i="207"/>
  <c r="BB302" i="207"/>
  <c r="AZ449" i="207"/>
  <c r="AZ473" i="207"/>
  <c r="BB286" i="207"/>
  <c r="BB264" i="207"/>
  <c r="BB319" i="207"/>
  <c r="AZ141" i="207"/>
  <c r="BB61" i="207"/>
  <c r="AZ401" i="207"/>
  <c r="AZ307" i="207"/>
  <c r="BB180" i="207"/>
  <c r="BB511" i="207"/>
  <c r="BB114" i="207"/>
  <c r="BB449" i="207"/>
  <c r="AZ17" i="207"/>
  <c r="BB105" i="207"/>
  <c r="BB519" i="207"/>
  <c r="BB56" i="207"/>
  <c r="AZ207" i="223"/>
  <c r="AZ417" i="221"/>
  <c r="BB346" i="220"/>
  <c r="BB211" i="219"/>
  <c r="BB304" i="218"/>
  <c r="BB217" i="217"/>
  <c r="BB158" i="217"/>
  <c r="AZ506" i="217"/>
  <c r="BD506" i="217" s="1"/>
  <c r="AZ345" i="216"/>
  <c r="BB162" i="216"/>
  <c r="AZ205" i="215"/>
  <c r="AZ324" i="215"/>
  <c r="BB518" i="215"/>
  <c r="BB120" i="215"/>
  <c r="AZ313" i="215"/>
  <c r="BB348" i="214"/>
  <c r="BB55" i="214"/>
  <c r="BB224" i="214"/>
  <c r="AZ383" i="214"/>
  <c r="AZ199" i="214"/>
  <c r="BB446" i="214"/>
  <c r="AZ501" i="214"/>
  <c r="BB345" i="214"/>
  <c r="BB323" i="214"/>
  <c r="BB234" i="214"/>
  <c r="AZ411" i="213"/>
  <c r="AZ429" i="213"/>
  <c r="BB121" i="213"/>
  <c r="BB227" i="213"/>
  <c r="AZ444" i="213"/>
  <c r="AZ382" i="213"/>
  <c r="BD382" i="213" s="1"/>
  <c r="BB92" i="213"/>
  <c r="BB306" i="213"/>
  <c r="BB302" i="213"/>
  <c r="BB449" i="213"/>
  <c r="AZ115" i="213"/>
  <c r="AZ200" i="212"/>
  <c r="AZ261" i="212"/>
  <c r="AZ279" i="212"/>
  <c r="BB92" i="212"/>
  <c r="BB143" i="212"/>
  <c r="AZ295" i="212"/>
  <c r="BB506" i="212"/>
  <c r="AZ203" i="212"/>
  <c r="BB477" i="212"/>
  <c r="AZ74" i="212"/>
  <c r="BB471" i="212"/>
  <c r="BB511" i="212"/>
  <c r="AZ223" i="212"/>
  <c r="AZ128" i="212"/>
  <c r="BD128" i="212" s="1"/>
  <c r="BB401" i="212"/>
  <c r="BB230" i="212"/>
  <c r="BB399" i="212"/>
  <c r="BB365" i="212"/>
  <c r="AZ121" i="212"/>
  <c r="AZ465" i="212"/>
  <c r="AZ59" i="212"/>
  <c r="AZ69" i="212"/>
  <c r="BB410" i="211"/>
  <c r="BB33" i="211"/>
  <c r="AZ472" i="211"/>
  <c r="BB509" i="211"/>
  <c r="AZ106" i="211"/>
  <c r="BB299" i="211"/>
  <c r="AZ159" i="211"/>
  <c r="BB513" i="211"/>
  <c r="BB434" i="211"/>
  <c r="BB30" i="211"/>
  <c r="BB73" i="211"/>
  <c r="BB462" i="211"/>
  <c r="AZ275" i="211"/>
  <c r="AZ478" i="211"/>
  <c r="AZ188" i="211"/>
  <c r="AZ514" i="211"/>
  <c r="AZ140" i="211"/>
  <c r="AZ12" i="211"/>
  <c r="AZ369" i="211"/>
  <c r="AZ335" i="211"/>
  <c r="AZ380" i="211"/>
  <c r="BB12" i="210"/>
  <c r="AZ55" i="210"/>
  <c r="AZ154" i="210"/>
  <c r="AZ160" i="210"/>
  <c r="AZ202" i="210"/>
  <c r="BB404" i="210"/>
  <c r="AZ194" i="210"/>
  <c r="BB250" i="210"/>
  <c r="AZ120" i="210"/>
  <c r="BB72" i="210"/>
  <c r="BB97" i="210"/>
  <c r="BB365" i="210"/>
  <c r="AZ241" i="210"/>
  <c r="BB308" i="210"/>
  <c r="BB498" i="210"/>
  <c r="AZ74" i="210"/>
  <c r="AZ451" i="210"/>
  <c r="BB491" i="210"/>
  <c r="BB99" i="210"/>
  <c r="AZ295" i="210"/>
  <c r="BB185" i="210"/>
  <c r="BB105" i="210"/>
  <c r="BB156" i="209"/>
  <c r="BB172" i="209"/>
  <c r="BB492" i="209"/>
  <c r="BB343" i="209"/>
  <c r="AZ84" i="209"/>
  <c r="AZ390" i="209"/>
  <c r="AZ135" i="209"/>
  <c r="BB151" i="209"/>
  <c r="AZ154" i="209"/>
  <c r="BD154" i="209" s="1"/>
  <c r="AZ367" i="209"/>
  <c r="AZ83" i="209"/>
  <c r="BB21" i="209"/>
  <c r="AZ186" i="209"/>
  <c r="BB467" i="209"/>
  <c r="BB466" i="209"/>
  <c r="AZ439" i="209"/>
  <c r="AZ382" i="209"/>
  <c r="AZ136" i="209"/>
  <c r="BB171" i="209"/>
  <c r="AZ272" i="209"/>
  <c r="AZ472" i="209"/>
  <c r="AZ235" i="209"/>
  <c r="BB413" i="208"/>
  <c r="BB352" i="208"/>
  <c r="AZ166" i="208"/>
  <c r="BB301" i="208"/>
  <c r="AZ81" i="208"/>
  <c r="BB22" i="208"/>
  <c r="BB86" i="208"/>
  <c r="BB229" i="208"/>
  <c r="BB285" i="208"/>
  <c r="AZ461" i="208"/>
  <c r="BB156" i="208"/>
  <c r="BB137" i="208"/>
  <c r="BB297" i="208"/>
  <c r="AZ387" i="208"/>
  <c r="BB358" i="208"/>
  <c r="AZ348" i="208"/>
  <c r="AZ474" i="208"/>
  <c r="BB466" i="208"/>
  <c r="AZ469" i="208"/>
  <c r="AZ442" i="208"/>
  <c r="BB264" i="208"/>
  <c r="AZ84" i="207"/>
  <c r="BB42" i="207"/>
  <c r="AZ426" i="207"/>
  <c r="AZ400" i="207"/>
  <c r="BB277" i="223"/>
  <c r="AZ394" i="221"/>
  <c r="BD394" i="221" s="1"/>
  <c r="AZ163" i="220"/>
  <c r="BD163" i="220" s="1"/>
  <c r="AZ211" i="219"/>
  <c r="BB331" i="218"/>
  <c r="BB384" i="217"/>
  <c r="AZ106" i="217"/>
  <c r="BB337" i="217"/>
  <c r="AZ498" i="216"/>
  <c r="BB394" i="216"/>
  <c r="BB152" i="215"/>
  <c r="BB412" i="215"/>
  <c r="AZ297" i="215"/>
  <c r="BB208" i="215"/>
  <c r="BB154" i="215"/>
  <c r="AZ280" i="214"/>
  <c r="BB178" i="214"/>
  <c r="BB341" i="214"/>
  <c r="AZ493" i="214"/>
  <c r="AZ155" i="214"/>
  <c r="AZ25" i="214"/>
  <c r="BB409" i="214"/>
  <c r="AZ499" i="214"/>
  <c r="AZ440" i="214"/>
  <c r="BB508" i="214"/>
  <c r="AZ492" i="213"/>
  <c r="BB374" i="213"/>
  <c r="BB55" i="213"/>
  <c r="BB111" i="213"/>
  <c r="BB167" i="213"/>
  <c r="AZ501" i="213"/>
  <c r="AZ421" i="213"/>
  <c r="BB41" i="213"/>
  <c r="BB195" i="213"/>
  <c r="BB94" i="213"/>
  <c r="AZ394" i="213"/>
  <c r="AZ478" i="212"/>
  <c r="AZ341" i="212"/>
  <c r="AZ165" i="212"/>
  <c r="BB209" i="212"/>
  <c r="BB25" i="212"/>
  <c r="AZ309" i="212"/>
  <c r="BD309" i="212" s="1"/>
  <c r="BB508" i="212"/>
  <c r="AZ241" i="212"/>
  <c r="BB105" i="212"/>
  <c r="BB213" i="212"/>
  <c r="BB179" i="212"/>
  <c r="AZ118" i="212"/>
  <c r="AZ24" i="212"/>
  <c r="BB26" i="212"/>
  <c r="AZ83" i="212"/>
  <c r="BB132" i="212"/>
  <c r="BB261" i="212"/>
  <c r="AZ239" i="212"/>
  <c r="AZ84" i="212"/>
  <c r="BB206" i="212"/>
  <c r="AZ455" i="212"/>
  <c r="AZ477" i="212"/>
  <c r="BB359" i="211"/>
  <c r="BB60" i="211"/>
  <c r="BB229" i="211"/>
  <c r="BB88" i="211"/>
  <c r="AZ308" i="211"/>
  <c r="BB456" i="211"/>
  <c r="AZ490" i="211"/>
  <c r="BD490" i="211" s="1"/>
  <c r="AZ99" i="211"/>
  <c r="AZ375" i="211"/>
  <c r="BB49" i="211"/>
  <c r="BB192" i="211"/>
  <c r="BB143" i="211"/>
  <c r="AZ396" i="211"/>
  <c r="BB263" i="211"/>
  <c r="AZ443" i="211"/>
  <c r="BB71" i="211"/>
  <c r="AZ365" i="211"/>
  <c r="AZ240" i="211"/>
  <c r="AZ423" i="211"/>
  <c r="BD423" i="211" s="1"/>
  <c r="AZ178" i="211"/>
  <c r="AZ169" i="211"/>
  <c r="AZ70" i="210"/>
  <c r="AZ118" i="210"/>
  <c r="AZ358" i="210"/>
  <c r="AZ383" i="210"/>
  <c r="AZ26" i="210"/>
  <c r="AZ235" i="210"/>
  <c r="AZ200" i="210"/>
  <c r="AZ36" i="210"/>
  <c r="AZ355" i="210"/>
  <c r="BB78" i="210"/>
  <c r="AZ73" i="210"/>
  <c r="BB465" i="210"/>
  <c r="AZ394" i="210"/>
  <c r="BB509" i="210"/>
  <c r="BB64" i="210"/>
  <c r="BB251" i="210"/>
  <c r="BB153" i="210"/>
  <c r="AZ414" i="210"/>
  <c r="BB472" i="210"/>
  <c r="BB497" i="210"/>
  <c r="AZ205" i="210"/>
  <c r="BB82" i="210"/>
  <c r="BB36" i="209"/>
  <c r="AZ236" i="209"/>
  <c r="AZ196" i="209"/>
  <c r="BB26" i="209"/>
  <c r="AZ234" i="209"/>
  <c r="AZ477" i="209"/>
  <c r="AZ286" i="209"/>
  <c r="BB344" i="209"/>
  <c r="BB187" i="209"/>
  <c r="AZ512" i="209"/>
  <c r="BB495" i="209"/>
  <c r="BB240" i="209"/>
  <c r="AZ304" i="209"/>
  <c r="AZ199" i="209"/>
  <c r="AZ298" i="209"/>
  <c r="BB159" i="209"/>
  <c r="AZ383" i="209"/>
  <c r="AZ260" i="209"/>
  <c r="BB248" i="209"/>
  <c r="BB497" i="209"/>
  <c r="BB315" i="209"/>
  <c r="BB205" i="209"/>
  <c r="AZ253" i="208"/>
  <c r="BB81" i="208"/>
  <c r="BB135" i="208"/>
  <c r="AZ315" i="208"/>
  <c r="AZ316" i="208"/>
  <c r="AZ122" i="208"/>
  <c r="BB157" i="208"/>
  <c r="AZ168" i="208"/>
  <c r="BB484" i="208"/>
  <c r="AZ64" i="208"/>
  <c r="BB486" i="208"/>
  <c r="AZ123" i="208"/>
  <c r="BB499" i="208"/>
  <c r="BB32" i="208"/>
  <c r="BB252" i="208"/>
  <c r="BB124" i="208"/>
  <c r="BB71" i="208"/>
  <c r="BB154" i="208"/>
  <c r="AZ57" i="208"/>
  <c r="BD57" i="208" s="1"/>
  <c r="AZ83" i="208"/>
  <c r="AZ459" i="208"/>
  <c r="AZ226" i="207"/>
  <c r="BB339" i="207"/>
  <c r="AZ431" i="207"/>
  <c r="AZ519" i="207"/>
  <c r="BB444" i="207"/>
  <c r="AZ469" i="207"/>
  <c r="AZ364" i="207"/>
  <c r="BB331" i="207"/>
  <c r="BB109" i="207"/>
  <c r="AZ229" i="207"/>
  <c r="AZ500" i="207"/>
  <c r="BB218" i="207"/>
  <c r="BB277" i="207"/>
  <c r="AZ124" i="207"/>
  <c r="AZ447" i="207"/>
  <c r="BB157" i="207"/>
  <c r="AZ85" i="207"/>
  <c r="BB321" i="207"/>
  <c r="BB346" i="207"/>
  <c r="BB482" i="207"/>
  <c r="BB73" i="207"/>
  <c r="AZ175" i="207"/>
  <c r="AZ174" i="207"/>
  <c r="AZ336" i="207"/>
  <c r="BB131" i="207"/>
  <c r="AZ352" i="207"/>
  <c r="AZ495" i="207"/>
  <c r="AZ201" i="207"/>
  <c r="AZ373" i="207"/>
  <c r="AZ89" i="207"/>
  <c r="AZ133" i="207"/>
  <c r="AZ187" i="207"/>
  <c r="BB238" i="207"/>
  <c r="AZ223" i="207"/>
  <c r="BB142" i="207"/>
  <c r="AZ278" i="207"/>
  <c r="BB12" i="205"/>
  <c r="AZ520" i="205"/>
  <c r="BD520" i="205" s="1"/>
  <c r="AZ380" i="205"/>
  <c r="AZ509" i="205"/>
  <c r="BB74" i="223"/>
  <c r="AZ354" i="221"/>
  <c r="BB289" i="219"/>
  <c r="AZ275" i="219"/>
  <c r="AZ73" i="218"/>
  <c r="BD73" i="218" s="1"/>
  <c r="AZ381" i="217"/>
  <c r="BB251" i="217"/>
  <c r="AZ111" i="217"/>
  <c r="AZ518" i="216"/>
  <c r="AZ101" i="216"/>
  <c r="AZ461" i="215"/>
  <c r="BB499" i="215"/>
  <c r="AZ431" i="215"/>
  <c r="AZ41" i="215"/>
  <c r="BB121" i="215"/>
  <c r="AZ254" i="214"/>
  <c r="AZ50" i="214"/>
  <c r="BB160" i="214"/>
  <c r="BB52" i="214"/>
  <c r="BB162" i="214"/>
  <c r="AZ188" i="214"/>
  <c r="BD188" i="214" s="1"/>
  <c r="BB21" i="214"/>
  <c r="BB254" i="214"/>
  <c r="AZ510" i="214"/>
  <c r="BB32" i="214"/>
  <c r="AZ146" i="213"/>
  <c r="BB61" i="213"/>
  <c r="AZ182" i="213"/>
  <c r="BB312" i="213"/>
  <c r="BB394" i="213"/>
  <c r="BB108" i="213"/>
  <c r="BB324" i="213"/>
  <c r="BB246" i="213"/>
  <c r="BB211" i="213"/>
  <c r="BB464" i="213"/>
  <c r="AZ243" i="213"/>
  <c r="BB221" i="212"/>
  <c r="BB437" i="212"/>
  <c r="AZ355" i="212"/>
  <c r="BB414" i="212"/>
  <c r="AZ314" i="212"/>
  <c r="BD314" i="212" s="1"/>
  <c r="AZ448" i="212"/>
  <c r="AZ345" i="212"/>
  <c r="AZ383" i="212"/>
  <c r="AZ259" i="212"/>
  <c r="BB434" i="212"/>
  <c r="AZ360" i="212"/>
  <c r="AZ288" i="212"/>
  <c r="AZ161" i="212"/>
  <c r="BB207" i="212"/>
  <c r="AZ178" i="212"/>
  <c r="AZ310" i="212"/>
  <c r="AZ254" i="212"/>
  <c r="BB61" i="212"/>
  <c r="AZ208" i="212"/>
  <c r="AZ370" i="212"/>
  <c r="AZ47" i="212"/>
  <c r="BB159" i="212"/>
  <c r="AZ344" i="211"/>
  <c r="BB158" i="211"/>
  <c r="BB382" i="211"/>
  <c r="BB411" i="211"/>
  <c r="BB271" i="211"/>
  <c r="AZ51" i="211"/>
  <c r="AZ457" i="211"/>
  <c r="BB293" i="211"/>
  <c r="AZ179" i="211"/>
  <c r="BB171" i="211"/>
  <c r="BB238" i="211"/>
  <c r="AZ124" i="211"/>
  <c r="BB27" i="211"/>
  <c r="AZ352" i="211"/>
  <c r="BB76" i="211"/>
  <c r="BB372" i="211"/>
  <c r="AZ468" i="211"/>
  <c r="AZ304" i="211"/>
  <c r="AZ513" i="211"/>
  <c r="BB228" i="211"/>
  <c r="BB85" i="211"/>
  <c r="BB133" i="210"/>
  <c r="AZ401" i="210"/>
  <c r="BD401" i="210" s="1"/>
  <c r="BB315" i="210"/>
  <c r="BB174" i="210"/>
  <c r="BB341" i="210"/>
  <c r="AZ305" i="210"/>
  <c r="AZ217" i="210"/>
  <c r="AZ254" i="210"/>
  <c r="AZ328" i="210"/>
  <c r="AZ190" i="210"/>
  <c r="BB143" i="210"/>
  <c r="BB67" i="210"/>
  <c r="BB216" i="210"/>
  <c r="BB70" i="210"/>
  <c r="AZ331" i="210"/>
  <c r="BB414" i="210"/>
  <c r="BB328" i="210"/>
  <c r="BB40" i="210"/>
  <c r="AZ384" i="210"/>
  <c r="AZ327" i="210"/>
  <c r="AZ24" i="210"/>
  <c r="BB512" i="210"/>
  <c r="BB30" i="209"/>
  <c r="AZ173" i="209"/>
  <c r="AZ357" i="209"/>
  <c r="AZ109" i="209"/>
  <c r="BB228" i="209"/>
  <c r="BB423" i="209"/>
  <c r="BB235" i="209"/>
  <c r="BB452" i="209"/>
  <c r="AZ356" i="209"/>
  <c r="BB109" i="209"/>
  <c r="AZ86" i="209"/>
  <c r="BB441" i="209"/>
  <c r="AZ444" i="209"/>
  <c r="AZ350" i="209"/>
  <c r="BB194" i="209"/>
  <c r="BB500" i="209"/>
  <c r="BB140" i="209"/>
  <c r="BB262" i="209"/>
  <c r="BB55" i="209"/>
  <c r="BB129" i="209"/>
  <c r="BB471" i="209"/>
  <c r="BB426" i="209"/>
  <c r="AZ380" i="208"/>
  <c r="BB52" i="208"/>
  <c r="BB120" i="208"/>
  <c r="AZ366" i="208"/>
  <c r="AZ265" i="208"/>
  <c r="AZ327" i="208"/>
  <c r="BB390" i="208"/>
  <c r="BB152" i="208"/>
  <c r="AZ91" i="208"/>
  <c r="BB143" i="208"/>
  <c r="AZ511" i="208"/>
  <c r="AZ256" i="208"/>
  <c r="AZ48" i="208"/>
  <c r="BB260" i="208"/>
  <c r="BB111" i="208"/>
  <c r="BB348" i="208"/>
  <c r="BB307" i="208"/>
  <c r="BB61" i="208"/>
  <c r="BB196" i="208"/>
  <c r="AZ53" i="208"/>
  <c r="BB36" i="208"/>
  <c r="AZ390" i="207"/>
  <c r="BB520" i="207"/>
  <c r="AZ284" i="207"/>
  <c r="AZ32" i="207"/>
  <c r="AZ142" i="207"/>
  <c r="AZ29" i="207"/>
  <c r="BB342" i="207"/>
  <c r="BB80" i="207"/>
  <c r="AZ479" i="207"/>
  <c r="AZ248" i="207"/>
  <c r="AZ16" i="207"/>
  <c r="BB469" i="207"/>
  <c r="BB407" i="207"/>
  <c r="AZ289" i="207"/>
  <c r="AZ48" i="207"/>
  <c r="BB248" i="207"/>
  <c r="AZ294" i="207"/>
  <c r="AZ170" i="207"/>
  <c r="BB483" i="207"/>
  <c r="AZ74" i="207"/>
  <c r="BB190" i="207"/>
  <c r="AZ497" i="207"/>
  <c r="AZ318" i="207"/>
  <c r="BB159" i="207"/>
  <c r="BB384" i="223"/>
  <c r="AZ246" i="221"/>
  <c r="BD246" i="221" s="1"/>
  <c r="AZ109" i="219"/>
  <c r="BD109" i="219" s="1"/>
  <c r="AZ456" i="219"/>
  <c r="BB217" i="218"/>
  <c r="AZ466" i="217"/>
  <c r="AZ518" i="217"/>
  <c r="AZ303" i="217"/>
  <c r="BB218" i="216"/>
  <c r="AZ220" i="216"/>
  <c r="BD220" i="216" s="1"/>
  <c r="AZ33" i="215"/>
  <c r="AZ356" i="215"/>
  <c r="AZ299" i="215"/>
  <c r="BD299" i="215" s="1"/>
  <c r="AZ277" i="215"/>
  <c r="BB285" i="215"/>
  <c r="AZ367" i="214"/>
  <c r="BB235" i="214"/>
  <c r="BB302" i="214"/>
  <c r="BB265" i="214"/>
  <c r="BB373" i="214"/>
  <c r="AZ248" i="214"/>
  <c r="AZ187" i="214"/>
  <c r="BB319" i="214"/>
  <c r="BB263" i="214"/>
  <c r="BB375" i="214"/>
  <c r="AZ220" i="213"/>
  <c r="BB335" i="213"/>
  <c r="AZ269" i="213"/>
  <c r="BB507" i="213"/>
  <c r="AZ227" i="213"/>
  <c r="BD227" i="213" s="1"/>
  <c r="AZ104" i="213"/>
  <c r="BD104" i="213" s="1"/>
  <c r="BB290" i="213"/>
  <c r="BB376" i="213"/>
  <c r="BB318" i="213"/>
  <c r="AZ100" i="213"/>
  <c r="BB517" i="213"/>
  <c r="BB441" i="212"/>
  <c r="BB202" i="212"/>
  <c r="AZ212" i="212"/>
  <c r="AZ299" i="212"/>
  <c r="AZ265" i="212"/>
  <c r="AZ110" i="212"/>
  <c r="AZ451" i="212"/>
  <c r="BB170" i="212"/>
  <c r="AZ511" i="212"/>
  <c r="AZ88" i="212"/>
  <c r="BB89" i="212"/>
  <c r="AZ466" i="212"/>
  <c r="AZ331" i="212"/>
  <c r="BB424" i="212"/>
  <c r="BB188" i="212"/>
  <c r="AZ199" i="212"/>
  <c r="AZ472" i="212"/>
  <c r="BD472" i="212" s="1"/>
  <c r="AZ505" i="212"/>
  <c r="AZ475" i="212"/>
  <c r="AZ463" i="212"/>
  <c r="AZ177" i="212"/>
  <c r="BB162" i="212"/>
  <c r="BB117" i="211"/>
  <c r="BB333" i="211"/>
  <c r="BB44" i="211"/>
  <c r="AZ56" i="211"/>
  <c r="AZ46" i="211"/>
  <c r="AZ100" i="211"/>
  <c r="BB177" i="211"/>
  <c r="BB355" i="211"/>
  <c r="AZ287" i="211"/>
  <c r="BB326" i="211"/>
  <c r="BB445" i="211"/>
  <c r="AZ312" i="211"/>
  <c r="BB338" i="211"/>
  <c r="AZ277" i="211"/>
  <c r="BD277" i="211" s="1"/>
  <c r="BB253" i="211"/>
  <c r="BB477" i="211"/>
  <c r="AZ353" i="211"/>
  <c r="AZ310" i="211"/>
  <c r="BB384" i="211"/>
  <c r="BB306" i="211"/>
  <c r="AZ237" i="211"/>
  <c r="AZ405" i="210"/>
  <c r="AZ379" i="210"/>
  <c r="BB435" i="210"/>
  <c r="BB331" i="210"/>
  <c r="BB474" i="210"/>
  <c r="BB407" i="210"/>
  <c r="AZ437" i="210"/>
  <c r="BB353" i="210"/>
  <c r="AZ490" i="210"/>
  <c r="AZ260" i="210"/>
  <c r="BB394" i="210"/>
  <c r="AZ276" i="210"/>
  <c r="BB388" i="210"/>
  <c r="BB63" i="210"/>
  <c r="AZ87" i="210"/>
  <c r="BB413" i="210"/>
  <c r="AZ125" i="210"/>
  <c r="AZ428" i="210"/>
  <c r="AZ313" i="210"/>
  <c r="AZ138" i="210"/>
  <c r="AZ159" i="210"/>
  <c r="AZ460" i="210"/>
  <c r="BB139" i="209"/>
  <c r="AZ465" i="209"/>
  <c r="AZ483" i="209"/>
  <c r="AZ428" i="209"/>
  <c r="BB484" i="209"/>
  <c r="AZ290" i="209"/>
  <c r="BB461" i="209"/>
  <c r="AZ12" i="209"/>
  <c r="BB260" i="209"/>
  <c r="BB332" i="209"/>
  <c r="AZ161" i="209"/>
  <c r="AZ427" i="209"/>
  <c r="BD427" i="209" s="1"/>
  <c r="BB103" i="209"/>
  <c r="AZ479" i="209"/>
  <c r="BB413" i="209"/>
  <c r="AZ476" i="209"/>
  <c r="BB354" i="209"/>
  <c r="BB276" i="209"/>
  <c r="AZ124" i="209"/>
  <c r="BB517" i="209"/>
  <c r="AZ99" i="209"/>
  <c r="BB12" i="209"/>
  <c r="AZ473" i="208"/>
  <c r="BB417" i="208"/>
  <c r="BB208" i="208"/>
  <c r="AZ229" i="208"/>
  <c r="AZ129" i="208"/>
  <c r="BB134" i="208"/>
  <c r="AZ292" i="208"/>
  <c r="BD292" i="208" s="1"/>
  <c r="BB204" i="208"/>
  <c r="BB46" i="208"/>
  <c r="BB200" i="208"/>
  <c r="AZ76" i="208"/>
  <c r="AZ344" i="208"/>
  <c r="AZ267" i="208"/>
  <c r="BB374" i="208"/>
  <c r="AZ328" i="208"/>
  <c r="BD328" i="208" s="1"/>
  <c r="BB26" i="208"/>
  <c r="BB25" i="208"/>
  <c r="BB259" i="208"/>
  <c r="BB253" i="208"/>
  <c r="BB246" i="208"/>
  <c r="BB271" i="208"/>
  <c r="AZ60" i="207"/>
  <c r="AZ268" i="207"/>
  <c r="AZ485" i="207"/>
  <c r="BB230" i="207"/>
  <c r="BB98" i="223"/>
  <c r="AZ477" i="221"/>
  <c r="BD477" i="221" s="1"/>
  <c r="AZ177" i="219"/>
  <c r="AZ304" i="219"/>
  <c r="BB415" i="218"/>
  <c r="BB213" i="217"/>
  <c r="BB273" i="217"/>
  <c r="BB345" i="216"/>
  <c r="BB384" i="216"/>
  <c r="BB128" i="216"/>
  <c r="AZ237" i="215"/>
  <c r="AZ20" i="215"/>
  <c r="BD20" i="215" s="1"/>
  <c r="BB233" i="215"/>
  <c r="BB278" i="215"/>
  <c r="BB30" i="215"/>
  <c r="BB386" i="214"/>
  <c r="AZ268" i="214"/>
  <c r="BB442" i="214"/>
  <c r="BB371" i="214"/>
  <c r="AZ74" i="214"/>
  <c r="AZ463" i="214"/>
  <c r="BB417" i="214"/>
  <c r="BB19" i="214"/>
  <c r="BB443" i="214"/>
  <c r="BB157" i="214"/>
  <c r="AZ298" i="213"/>
  <c r="BB24" i="213"/>
  <c r="BB213" i="213"/>
  <c r="AZ437" i="213"/>
  <c r="BD437" i="213" s="1"/>
  <c r="AZ381" i="213"/>
  <c r="AZ201" i="213"/>
  <c r="BB243" i="213"/>
  <c r="BB349" i="213"/>
  <c r="AZ66" i="213"/>
  <c r="AZ302" i="213"/>
  <c r="AZ252" i="213"/>
  <c r="AZ220" i="212"/>
  <c r="BB396" i="212"/>
  <c r="AZ201" i="212"/>
  <c r="AZ290" i="212"/>
  <c r="AZ304" i="212"/>
  <c r="BB197" i="212"/>
  <c r="BB59" i="212"/>
  <c r="BB510" i="212"/>
  <c r="BB186" i="212"/>
  <c r="BB109" i="212"/>
  <c r="AZ141" i="212"/>
  <c r="BB251" i="212"/>
  <c r="AZ388" i="212"/>
  <c r="AZ476" i="212"/>
  <c r="BB355" i="212"/>
  <c r="AZ14" i="212"/>
  <c r="BD14" i="212" s="1"/>
  <c r="BB417" i="212"/>
  <c r="BB47" i="212"/>
  <c r="BB271" i="212"/>
  <c r="BB350" i="212"/>
  <c r="AZ374" i="212"/>
  <c r="BB253" i="212"/>
  <c r="BB159" i="211"/>
  <c r="BB392" i="211"/>
  <c r="AZ58" i="211"/>
  <c r="AZ430" i="211"/>
  <c r="AZ340" i="211"/>
  <c r="AZ246" i="211"/>
  <c r="BB361" i="211"/>
  <c r="BB67" i="211"/>
  <c r="AZ355" i="211"/>
  <c r="BB405" i="211"/>
  <c r="AZ241" i="211"/>
  <c r="BB490" i="211"/>
  <c r="BB250" i="211"/>
  <c r="AZ350" i="211"/>
  <c r="BD350" i="211" s="1"/>
  <c r="BB517" i="211"/>
  <c r="AZ315" i="211"/>
  <c r="AZ382" i="211"/>
  <c r="AZ452" i="211"/>
  <c r="BB81" i="211"/>
  <c r="BB344" i="211"/>
  <c r="AZ476" i="211"/>
  <c r="AZ34" i="210"/>
  <c r="BD34" i="210" s="1"/>
  <c r="BB159" i="210"/>
  <c r="BB31" i="210"/>
  <c r="BB27" i="210"/>
  <c r="AZ151" i="210"/>
  <c r="AZ38" i="210"/>
  <c r="AZ165" i="210"/>
  <c r="AZ386" i="210"/>
  <c r="AZ516" i="210"/>
  <c r="BB396" i="210"/>
  <c r="AZ197" i="210"/>
  <c r="AZ406" i="210"/>
  <c r="AZ76" i="210"/>
  <c r="AZ140" i="210"/>
  <c r="BD140" i="210" s="1"/>
  <c r="AZ255" i="210"/>
  <c r="AZ180" i="210"/>
  <c r="BB195" i="210"/>
  <c r="BB383" i="210"/>
  <c r="AZ335" i="210"/>
  <c r="AZ380" i="210"/>
  <c r="BD380" i="210" s="1"/>
  <c r="AZ287" i="210"/>
  <c r="BB162" i="210"/>
  <c r="BB475" i="209"/>
  <c r="BB173" i="209"/>
  <c r="AZ484" i="209"/>
  <c r="AZ408" i="209"/>
  <c r="BB86" i="209"/>
  <c r="BB189" i="209"/>
  <c r="BB94" i="209"/>
  <c r="BB168" i="209"/>
  <c r="BB439" i="209"/>
  <c r="BB56" i="209"/>
  <c r="BB133" i="209"/>
  <c r="AZ185" i="209"/>
  <c r="BB212" i="209"/>
  <c r="AZ13" i="209"/>
  <c r="BB138" i="209"/>
  <c r="AZ150" i="209"/>
  <c r="BB483" i="209"/>
  <c r="BB74" i="209"/>
  <c r="AZ411" i="209"/>
  <c r="AZ183" i="209"/>
  <c r="AZ434" i="209"/>
  <c r="AZ26" i="208"/>
  <c r="BB243" i="208"/>
  <c r="AZ171" i="208"/>
  <c r="BB451" i="208"/>
  <c r="BB179" i="208"/>
  <c r="AZ128" i="208"/>
  <c r="BB360" i="208"/>
  <c r="AZ354" i="208"/>
  <c r="BB460" i="208"/>
  <c r="BB183" i="208"/>
  <c r="AZ417" i="208"/>
  <c r="BB239" i="208"/>
  <c r="AZ502" i="208"/>
  <c r="AZ186" i="208"/>
  <c r="AZ121" i="208"/>
  <c r="AZ197" i="208"/>
  <c r="BB188" i="208"/>
  <c r="AZ403" i="208"/>
  <c r="BB47" i="208"/>
  <c r="AZ106" i="208"/>
  <c r="AZ151" i="208"/>
  <c r="BB337" i="208"/>
  <c r="AZ357" i="207"/>
  <c r="AZ255" i="207"/>
  <c r="AZ31" i="207"/>
  <c r="BB472" i="207"/>
  <c r="AZ311" i="207"/>
  <c r="AZ184" i="207"/>
  <c r="BB357" i="207"/>
  <c r="AZ88" i="207"/>
  <c r="BB421" i="207"/>
  <c r="AZ490" i="207"/>
  <c r="BB205" i="207"/>
  <c r="AZ71" i="207"/>
  <c r="AZ489" i="207"/>
  <c r="AZ492" i="207"/>
  <c r="AZ90" i="207"/>
  <c r="BB409" i="207"/>
  <c r="BB171" i="207"/>
  <c r="AZ241" i="207"/>
  <c r="BB46" i="207"/>
  <c r="AZ344" i="207"/>
  <c r="BB39" i="207"/>
  <c r="BB432" i="207"/>
  <c r="AZ509" i="207"/>
  <c r="BB212" i="207"/>
  <c r="AZ404" i="207"/>
  <c r="AZ171" i="207"/>
  <c r="BB272" i="207"/>
  <c r="AZ362" i="223"/>
  <c r="BB98" i="220"/>
  <c r="BB22" i="219"/>
  <c r="AZ307" i="218"/>
  <c r="BB250" i="218"/>
  <c r="BB101" i="217"/>
  <c r="BB356" i="217"/>
  <c r="AZ15" i="216"/>
  <c r="AZ108" i="216"/>
  <c r="AZ32" i="216"/>
  <c r="AZ348" i="215"/>
  <c r="BD348" i="215" s="1"/>
  <c r="AZ472" i="215"/>
  <c r="BB144" i="215"/>
  <c r="BB115" i="215"/>
  <c r="BB483" i="215"/>
  <c r="BB369" i="214"/>
  <c r="AZ44" i="214"/>
  <c r="AZ61" i="214"/>
  <c r="BB102" i="214"/>
  <c r="AZ377" i="214"/>
  <c r="BB219" i="214"/>
  <c r="AZ195" i="214"/>
  <c r="AZ214" i="214"/>
  <c r="AZ85" i="214"/>
  <c r="BB405" i="214"/>
  <c r="AZ316" i="213"/>
  <c r="BB185" i="213"/>
  <c r="BB392" i="213"/>
  <c r="AZ84" i="213"/>
  <c r="AZ459" i="213"/>
  <c r="AZ207" i="213"/>
  <c r="BB366" i="213"/>
  <c r="BB116" i="213"/>
  <c r="AZ376" i="213"/>
  <c r="BD376" i="213" s="1"/>
  <c r="BB352" i="213"/>
  <c r="AZ167" i="213"/>
  <c r="BB403" i="212"/>
  <c r="BB372" i="212"/>
  <c r="AZ222" i="212"/>
  <c r="AZ429" i="212"/>
  <c r="AZ432" i="212"/>
  <c r="BB310" i="212"/>
  <c r="AZ120" i="212"/>
  <c r="BB141" i="212"/>
  <c r="BB306" i="212"/>
  <c r="AZ101" i="212"/>
  <c r="AZ420" i="212"/>
  <c r="AZ264" i="212"/>
  <c r="AZ489" i="212"/>
  <c r="AZ42" i="212"/>
  <c r="AZ167" i="212"/>
  <c r="BD167" i="212" s="1"/>
  <c r="BB430" i="212"/>
  <c r="BB77" i="212"/>
  <c r="AZ169" i="212"/>
  <c r="BD169" i="212" s="1"/>
  <c r="BB494" i="212"/>
  <c r="AZ342" i="212"/>
  <c r="BB386" i="212"/>
  <c r="BB378" i="212"/>
  <c r="BB374" i="211"/>
  <c r="AZ98" i="211"/>
  <c r="BB331" i="211"/>
  <c r="AZ404" i="211"/>
  <c r="BD404" i="211" s="1"/>
  <c r="BB205" i="211"/>
  <c r="AZ314" i="211"/>
  <c r="BB274" i="211"/>
  <c r="BB148" i="211"/>
  <c r="AZ493" i="211"/>
  <c r="AZ458" i="211"/>
  <c r="AZ143" i="211"/>
  <c r="AZ75" i="211"/>
  <c r="AZ95" i="211"/>
  <c r="AZ434" i="211"/>
  <c r="AZ507" i="211"/>
  <c r="AZ210" i="211"/>
  <c r="BD210" i="211" s="1"/>
  <c r="BB357" i="211"/>
  <c r="AZ141" i="211"/>
  <c r="AZ364" i="211"/>
  <c r="AZ111" i="211"/>
  <c r="AZ410" i="211"/>
  <c r="AZ218" i="210"/>
  <c r="BB287" i="210"/>
  <c r="AZ141" i="210"/>
  <c r="AZ48" i="210"/>
  <c r="AZ277" i="210"/>
  <c r="BB20" i="210"/>
  <c r="BB379" i="210"/>
  <c r="AZ261" i="210"/>
  <c r="AZ239" i="210"/>
  <c r="AZ144" i="210"/>
  <c r="BB336" i="210"/>
  <c r="AZ471" i="210"/>
  <c r="BB48" i="210"/>
  <c r="AZ292" i="210"/>
  <c r="AZ336" i="210"/>
  <c r="BD336" i="210" s="1"/>
  <c r="AZ242" i="210"/>
  <c r="AZ422" i="210"/>
  <c r="AZ172" i="210"/>
  <c r="AZ275" i="210"/>
  <c r="BB141" i="210"/>
  <c r="BB485" i="210"/>
  <c r="BB235" i="210"/>
  <c r="BB425" i="209"/>
  <c r="BB428" i="209"/>
  <c r="BB363" i="209"/>
  <c r="BB161" i="209"/>
  <c r="AZ437" i="209"/>
  <c r="AZ240" i="209"/>
  <c r="AZ182" i="209"/>
  <c r="BB211" i="209"/>
  <c r="AZ454" i="209"/>
  <c r="BB97" i="209"/>
  <c r="BB320" i="209"/>
  <c r="AZ219" i="209"/>
  <c r="BB465" i="209"/>
  <c r="AZ277" i="209"/>
  <c r="BD277" i="209" s="1"/>
  <c r="BB307" i="209"/>
  <c r="AZ432" i="209"/>
  <c r="AZ386" i="209"/>
  <c r="BD386" i="209" s="1"/>
  <c r="AZ373" i="209"/>
  <c r="BB261" i="209"/>
  <c r="AZ278" i="209"/>
  <c r="BB518" i="209"/>
  <c r="AZ219" i="208"/>
  <c r="BB464" i="208"/>
  <c r="AZ179" i="208"/>
  <c r="BB150" i="208"/>
  <c r="BB409" i="208"/>
  <c r="AZ167" i="208"/>
  <c r="AZ319" i="208"/>
  <c r="BB333" i="208"/>
  <c r="BB85" i="208"/>
  <c r="BB95" i="208"/>
  <c r="AZ221" i="208"/>
  <c r="BB446" i="208"/>
  <c r="AZ476" i="208"/>
  <c r="AZ373" i="208"/>
  <c r="AZ496" i="208"/>
  <c r="BB366" i="208"/>
  <c r="BB202" i="208"/>
  <c r="AZ201" i="208"/>
  <c r="BB17" i="208"/>
  <c r="BB227" i="208"/>
  <c r="BB321" i="208"/>
  <c r="BB434" i="208"/>
  <c r="BB54" i="207"/>
  <c r="BB122" i="207"/>
  <c r="BB93" i="207"/>
  <c r="AZ189" i="207"/>
  <c r="AZ502" i="207"/>
  <c r="BB224" i="207"/>
  <c r="AZ128" i="207"/>
  <c r="BD128" i="207" s="1"/>
  <c r="AZ230" i="207"/>
  <c r="AZ321" i="207"/>
  <c r="AZ484" i="207"/>
  <c r="BB496" i="207"/>
  <c r="BB106" i="207"/>
  <c r="BB99" i="207"/>
  <c r="BB318" i="207"/>
  <c r="BB112" i="207"/>
  <c r="AZ78" i="207"/>
  <c r="BB228" i="207"/>
  <c r="AZ353" i="207"/>
  <c r="BB444" i="222"/>
  <c r="BB108" i="220"/>
  <c r="AZ520" i="219"/>
  <c r="AZ360" i="218"/>
  <c r="AZ52" i="218"/>
  <c r="AZ197" i="217"/>
  <c r="AZ138" i="217"/>
  <c r="BD138" i="217" s="1"/>
  <c r="BB482" i="216"/>
  <c r="AZ13" i="216"/>
  <c r="BD13" i="216" s="1"/>
  <c r="AZ448" i="216"/>
  <c r="BD448" i="216" s="1"/>
  <c r="AZ498" i="215"/>
  <c r="BB464" i="215"/>
  <c r="BB466" i="215"/>
  <c r="BB331" i="215"/>
  <c r="AZ244" i="215"/>
  <c r="AZ459" i="214"/>
  <c r="AZ169" i="214"/>
  <c r="AZ328" i="214"/>
  <c r="BB65" i="214"/>
  <c r="AZ430" i="214"/>
  <c r="BB472" i="214"/>
  <c r="BB210" i="214"/>
  <c r="AZ429" i="214"/>
  <c r="BB202" i="214"/>
  <c r="AZ143" i="214"/>
  <c r="AZ262" i="213"/>
  <c r="BB105" i="213"/>
  <c r="AZ107" i="213"/>
  <c r="AZ187" i="213"/>
  <c r="BD187" i="213" s="1"/>
  <c r="AZ240" i="213"/>
  <c r="AZ306" i="213"/>
  <c r="BB71" i="213"/>
  <c r="BB279" i="213"/>
  <c r="BB494" i="213"/>
  <c r="BB98" i="213"/>
  <c r="BB271" i="213"/>
  <c r="BB153" i="212"/>
  <c r="AZ94" i="212"/>
  <c r="AZ260" i="212"/>
  <c r="AZ68" i="212"/>
  <c r="BB294" i="212"/>
  <c r="BB491" i="212"/>
  <c r="BB223" i="212"/>
  <c r="AZ210" i="212"/>
  <c r="BD210" i="212" s="1"/>
  <c r="BB478" i="212"/>
  <c r="AZ327" i="212"/>
  <c r="AZ496" i="212"/>
  <c r="AZ367" i="212"/>
  <c r="BB425" i="212"/>
  <c r="AZ225" i="212"/>
  <c r="AZ519" i="212"/>
  <c r="AZ247" i="212"/>
  <c r="BB144" i="212"/>
  <c r="AZ424" i="212"/>
  <c r="AZ490" i="212"/>
  <c r="AZ155" i="212"/>
  <c r="BB243" i="212"/>
  <c r="BB415" i="212"/>
  <c r="BB15" i="211"/>
  <c r="BB466" i="211"/>
  <c r="AZ505" i="211"/>
  <c r="BB126" i="211"/>
  <c r="BB362" i="211"/>
  <c r="AZ455" i="211"/>
  <c r="BB472" i="211"/>
  <c r="BB182" i="211"/>
  <c r="BB131" i="211"/>
  <c r="AZ24" i="211"/>
  <c r="AZ431" i="211"/>
  <c r="BD431" i="211" s="1"/>
  <c r="AZ337" i="211"/>
  <c r="AZ285" i="211"/>
  <c r="AZ408" i="211"/>
  <c r="BB118" i="211"/>
  <c r="AZ235" i="211"/>
  <c r="BB444" i="211"/>
  <c r="BB289" i="211"/>
  <c r="BB486" i="211"/>
  <c r="AZ486" i="211"/>
  <c r="BB34" i="211"/>
  <c r="AZ258" i="210"/>
  <c r="BB30" i="210"/>
  <c r="AZ257" i="210"/>
  <c r="BB202" i="210"/>
  <c r="AZ377" i="210"/>
  <c r="BB259" i="210"/>
  <c r="BB165" i="210"/>
  <c r="AZ443" i="210"/>
  <c r="BB231" i="210"/>
  <c r="AZ101" i="210"/>
  <c r="AZ247" i="210"/>
  <c r="AZ14" i="210"/>
  <c r="BB83" i="210"/>
  <c r="AZ392" i="210"/>
  <c r="AZ319" i="210"/>
  <c r="AZ52" i="210"/>
  <c r="BB55" i="210"/>
  <c r="AZ104" i="210"/>
  <c r="BB135" i="210"/>
  <c r="BB442" i="210"/>
  <c r="AZ365" i="210"/>
  <c r="AZ75" i="210"/>
  <c r="AZ251" i="209"/>
  <c r="AZ38" i="209"/>
  <c r="BB476" i="209"/>
  <c r="BB329" i="209"/>
  <c r="BB281" i="209"/>
  <c r="BB325" i="209"/>
  <c r="AZ269" i="209"/>
  <c r="BD269" i="209" s="1"/>
  <c r="BB231" i="209"/>
  <c r="BB247" i="209"/>
  <c r="BB99" i="209"/>
  <c r="BB462" i="209"/>
  <c r="AZ422" i="209"/>
  <c r="AZ40" i="209"/>
  <c r="BB102" i="209"/>
  <c r="BB440" i="209"/>
  <c r="AZ443" i="209"/>
  <c r="BB454" i="209"/>
  <c r="AZ486" i="209"/>
  <c r="BB485" i="209"/>
  <c r="AZ284" i="209"/>
  <c r="AZ65" i="209"/>
  <c r="AZ310" i="208"/>
  <c r="BB212" i="208"/>
  <c r="AZ512" i="208"/>
  <c r="AZ145" i="208"/>
  <c r="AZ162" i="208"/>
  <c r="AZ497" i="208"/>
  <c r="AZ299" i="208"/>
  <c r="BD299" i="208" s="1"/>
  <c r="BB435" i="208"/>
  <c r="AZ471" i="208"/>
  <c r="AZ119" i="208"/>
  <c r="BB315" i="208"/>
  <c r="BB490" i="208"/>
  <c r="AZ49" i="208"/>
  <c r="AZ516" i="208"/>
  <c r="BD516" i="208" s="1"/>
  <c r="BB235" i="208"/>
  <c r="BB496" i="208"/>
  <c r="BB272" i="208"/>
  <c r="AZ394" i="208"/>
  <c r="BB306" i="208"/>
  <c r="BB493" i="208"/>
  <c r="AZ360" i="208"/>
  <c r="AZ226" i="208"/>
  <c r="BB323" i="207"/>
  <c r="BB328" i="207"/>
  <c r="BB359" i="207"/>
  <c r="AZ177" i="207"/>
  <c r="AZ499" i="207"/>
  <c r="BB386" i="207"/>
  <c r="AZ302" i="207"/>
  <c r="AZ322" i="207"/>
  <c r="AZ73" i="207"/>
  <c r="AZ86" i="207"/>
  <c r="AZ97" i="207"/>
  <c r="BB271" i="207"/>
  <c r="BB344" i="207"/>
  <c r="BB467" i="207"/>
  <c r="BB492" i="207"/>
  <c r="AZ286" i="207"/>
  <c r="BB36" i="207"/>
  <c r="AZ442" i="207"/>
  <c r="BB254" i="222"/>
  <c r="BB239" i="220"/>
  <c r="BB471" i="219"/>
  <c r="BB281" i="218"/>
  <c r="AZ213" i="218"/>
  <c r="BD213" i="218" s="1"/>
  <c r="BB259" i="217"/>
  <c r="AZ285" i="217"/>
  <c r="BD285" i="217" s="1"/>
  <c r="BB495" i="216"/>
  <c r="BB170" i="216"/>
  <c r="BB390" i="216"/>
  <c r="BB245" i="215"/>
  <c r="BB321" i="215"/>
  <c r="AZ135" i="215"/>
  <c r="AZ250" i="215"/>
  <c r="AZ389" i="215"/>
  <c r="BB230" i="214"/>
  <c r="AZ366" i="214"/>
  <c r="BD366" i="214" s="1"/>
  <c r="AZ270" i="214"/>
  <c r="AZ116" i="214"/>
  <c r="AZ335" i="214"/>
  <c r="AZ67" i="214"/>
  <c r="BB480" i="214"/>
  <c r="BB39" i="214"/>
  <c r="BB509" i="214"/>
  <c r="AZ236" i="214"/>
  <c r="BB31" i="213"/>
  <c r="BB168" i="213"/>
  <c r="BB202" i="213"/>
  <c r="AZ461" i="213"/>
  <c r="BD461" i="213" s="1"/>
  <c r="AZ339" i="213"/>
  <c r="AZ375" i="213"/>
  <c r="BB207" i="213"/>
  <c r="BB338" i="213"/>
  <c r="AZ70" i="213"/>
  <c r="BB389" i="213"/>
  <c r="AZ371" i="213"/>
  <c r="AZ163" i="212"/>
  <c r="BB110" i="212"/>
  <c r="AZ517" i="212"/>
  <c r="BD517" i="212" s="1"/>
  <c r="BB152" i="212"/>
  <c r="BB442" i="212"/>
  <c r="BB37" i="212"/>
  <c r="BB422" i="212"/>
  <c r="AZ274" i="212"/>
  <c r="BB286" i="212"/>
  <c r="BB75" i="212"/>
  <c r="BB256" i="212"/>
  <c r="BB327" i="212"/>
  <c r="BB348" i="212"/>
  <c r="AZ437" i="212"/>
  <c r="BB293" i="212"/>
  <c r="AZ469" i="212"/>
  <c r="BB233" i="212"/>
  <c r="AZ473" i="212"/>
  <c r="BB250" i="212"/>
  <c r="AZ452" i="212"/>
  <c r="AZ488" i="212"/>
  <c r="BB12" i="212"/>
  <c r="BB104" i="211"/>
  <c r="BB195" i="211"/>
  <c r="AZ107" i="211"/>
  <c r="BB211" i="211"/>
  <c r="AZ471" i="211"/>
  <c r="BB239" i="211"/>
  <c r="AZ13" i="211"/>
  <c r="BB111" i="211"/>
  <c r="BB323" i="211"/>
  <c r="AZ212" i="211"/>
  <c r="BB165" i="211"/>
  <c r="AZ498" i="211"/>
  <c r="BD498" i="211" s="1"/>
  <c r="AZ254" i="211"/>
  <c r="BB189" i="211"/>
  <c r="BB115" i="211"/>
  <c r="AZ392" i="211"/>
  <c r="AZ88" i="211"/>
  <c r="BB393" i="211"/>
  <c r="AZ258" i="211"/>
  <c r="BB157" i="211"/>
  <c r="BB408" i="211"/>
  <c r="AZ517" i="210"/>
  <c r="AZ420" i="210"/>
  <c r="AZ415" i="210"/>
  <c r="AZ442" i="210"/>
  <c r="AZ503" i="210"/>
  <c r="BB349" i="210"/>
  <c r="AZ178" i="210"/>
  <c r="BB129" i="210"/>
  <c r="BB416" i="210"/>
  <c r="BB360" i="210"/>
  <c r="AZ347" i="210"/>
  <c r="AZ182" i="210"/>
  <c r="BB395" i="210"/>
  <c r="AZ514" i="210"/>
  <c r="AZ438" i="210"/>
  <c r="BB268" i="210"/>
  <c r="AZ221" i="210"/>
  <c r="AZ135" i="210"/>
  <c r="BB207" i="210"/>
  <c r="BB92" i="210"/>
  <c r="BB372" i="210"/>
  <c r="AZ403" i="210"/>
  <c r="AZ430" i="209"/>
  <c r="AZ141" i="209"/>
  <c r="AZ335" i="209"/>
  <c r="BB395" i="209"/>
  <c r="BB451" i="209"/>
  <c r="BB177" i="209"/>
  <c r="AZ378" i="209"/>
  <c r="BB87" i="209"/>
  <c r="AZ48" i="209"/>
  <c r="BD48" i="209" s="1"/>
  <c r="BB257" i="209"/>
  <c r="AZ115" i="209"/>
  <c r="BB196" i="209"/>
  <c r="AZ270" i="209"/>
  <c r="BB424" i="209"/>
  <c r="BB42" i="209"/>
  <c r="BB199" i="209"/>
  <c r="BB49" i="209"/>
  <c r="BB373" i="209"/>
  <c r="BB128" i="209"/>
  <c r="AZ445" i="209"/>
  <c r="BB37" i="209"/>
  <c r="BB122" i="208"/>
  <c r="BB411" i="208"/>
  <c r="BB123" i="208"/>
  <c r="AZ350" i="208"/>
  <c r="AZ246" i="208"/>
  <c r="AZ24" i="208"/>
  <c r="AZ426" i="208"/>
  <c r="BB44" i="208"/>
  <c r="AZ205" i="208"/>
  <c r="AZ59" i="208"/>
  <c r="AZ70" i="208"/>
  <c r="AZ270" i="208"/>
  <c r="BB182" i="208"/>
  <c r="BB132" i="208"/>
  <c r="BB452" i="208"/>
  <c r="AZ369" i="208"/>
  <c r="BD369" i="208" s="1"/>
  <c r="BB144" i="208"/>
  <c r="AZ388" i="208"/>
  <c r="BB463" i="208"/>
  <c r="AZ156" i="208"/>
  <c r="BB363" i="208"/>
  <c r="BB261" i="208"/>
  <c r="BB410" i="207"/>
  <c r="AZ240" i="207"/>
  <c r="AZ100" i="207"/>
  <c r="AZ281" i="207"/>
  <c r="AZ20" i="207"/>
  <c r="BB388" i="207"/>
  <c r="AZ269" i="207"/>
  <c r="AZ430" i="207"/>
  <c r="AZ377" i="207"/>
  <c r="BB94" i="207"/>
  <c r="AZ354" i="207"/>
  <c r="BB493" i="207"/>
  <c r="AZ505" i="207"/>
  <c r="AZ104" i="207"/>
  <c r="AZ383" i="207"/>
  <c r="AZ348" i="207"/>
  <c r="BB337" i="207"/>
  <c r="AZ41" i="207"/>
  <c r="AZ66" i="207"/>
  <c r="BB156" i="207"/>
  <c r="BB347" i="207"/>
  <c r="AZ441" i="207"/>
  <c r="BB38" i="207"/>
  <c r="AZ340" i="207"/>
  <c r="BB431" i="207"/>
  <c r="BB293" i="207"/>
  <c r="AZ439" i="207"/>
  <c r="BB378" i="207"/>
  <c r="BB25" i="207"/>
  <c r="AZ235" i="207"/>
  <c r="AZ91" i="207"/>
  <c r="AZ38" i="207"/>
  <c r="BB384" i="207"/>
  <c r="BB141" i="207"/>
  <c r="AZ19" i="207"/>
  <c r="AZ263" i="207"/>
  <c r="BB227" i="205"/>
  <c r="BB263" i="205"/>
  <c r="BB240" i="205"/>
  <c r="AZ397" i="205"/>
  <c r="BB411" i="222"/>
  <c r="AZ226" i="220"/>
  <c r="BD226" i="220" s="1"/>
  <c r="BB60" i="219"/>
  <c r="BB513" i="218"/>
  <c r="AZ254" i="218"/>
  <c r="BD254" i="218" s="1"/>
  <c r="AZ69" i="217"/>
  <c r="BD69" i="217" s="1"/>
  <c r="BB23" i="217"/>
  <c r="AZ258" i="216"/>
  <c r="BB274" i="216"/>
  <c r="AZ353" i="216"/>
  <c r="BB463" i="215"/>
  <c r="BB406" i="215"/>
  <c r="BB288" i="215"/>
  <c r="BB407" i="215"/>
  <c r="BB171" i="215"/>
  <c r="BB199" i="214"/>
  <c r="AZ339" i="214"/>
  <c r="AZ375" i="214"/>
  <c r="BD375" i="214" s="1"/>
  <c r="AZ201" i="214"/>
  <c r="BB29" i="214"/>
  <c r="AZ14" i="214"/>
  <c r="AZ53" i="214"/>
  <c r="BB272" i="214"/>
  <c r="BB501" i="214"/>
  <c r="BB222" i="214"/>
  <c r="BB397" i="213"/>
  <c r="BB463" i="213"/>
  <c r="BB431" i="213"/>
  <c r="BB262" i="213"/>
  <c r="AZ500" i="213"/>
  <c r="AZ22" i="213"/>
  <c r="BB399" i="213"/>
  <c r="BB282" i="213"/>
  <c r="AZ169" i="213"/>
  <c r="AZ92" i="213"/>
  <c r="AZ105" i="213"/>
  <c r="AZ447" i="212"/>
  <c r="BB245" i="212"/>
  <c r="AZ510" i="212"/>
  <c r="BB340" i="212"/>
  <c r="AZ353" i="212"/>
  <c r="AZ224" i="212"/>
  <c r="BB31" i="212"/>
  <c r="AZ55" i="212"/>
  <c r="AZ85" i="212"/>
  <c r="BB81" i="212"/>
  <c r="BB446" i="212"/>
  <c r="BB354" i="212"/>
  <c r="AZ27" i="212"/>
  <c r="BB285" i="212"/>
  <c r="AZ15" i="212"/>
  <c r="BB237" i="212"/>
  <c r="AZ192" i="212"/>
  <c r="BB234" i="212"/>
  <c r="AZ405" i="212"/>
  <c r="BB196" i="212"/>
  <c r="AZ409" i="212"/>
  <c r="AZ59" i="211"/>
  <c r="BB32" i="211"/>
  <c r="BB19" i="211"/>
  <c r="AZ189" i="211"/>
  <c r="AZ137" i="211"/>
  <c r="AZ259" i="211"/>
  <c r="BD259" i="211" s="1"/>
  <c r="BB339" i="211"/>
  <c r="AZ135" i="211"/>
  <c r="BB286" i="211"/>
  <c r="BB480" i="211"/>
  <c r="AZ425" i="211"/>
  <c r="BB443" i="211"/>
  <c r="AZ465" i="211"/>
  <c r="BD465" i="211" s="1"/>
  <c r="AZ290" i="211"/>
  <c r="BB218" i="211"/>
  <c r="BB479" i="211"/>
  <c r="BB210" i="211"/>
  <c r="AZ172" i="211"/>
  <c r="AZ23" i="211"/>
  <c r="AZ438" i="211"/>
  <c r="AZ112" i="211"/>
  <c r="BB345" i="211"/>
  <c r="AZ484" i="210"/>
  <c r="BB118" i="210"/>
  <c r="AZ511" i="210"/>
  <c r="BB19" i="210"/>
  <c r="BB212" i="210"/>
  <c r="BB301" i="210"/>
  <c r="AZ290" i="210"/>
  <c r="BD290" i="210" s="1"/>
  <c r="BB53" i="210"/>
  <c r="AZ49" i="210"/>
  <c r="AZ185" i="210"/>
  <c r="BB109" i="210"/>
  <c r="BB26" i="210"/>
  <c r="BB32" i="210"/>
  <c r="BB227" i="210"/>
  <c r="BB193" i="210"/>
  <c r="BB124" i="210"/>
  <c r="BB296" i="210"/>
  <c r="AZ472" i="210"/>
  <c r="AZ184" i="210"/>
  <c r="AZ90" i="210"/>
  <c r="BB102" i="210"/>
  <c r="AZ302" i="210"/>
  <c r="BB214" i="209"/>
  <c r="AZ227" i="209"/>
  <c r="AZ372" i="209"/>
  <c r="BB259" i="209"/>
  <c r="BB437" i="209"/>
  <c r="AZ485" i="209"/>
  <c r="AZ441" i="209"/>
  <c r="BB61" i="209"/>
  <c r="BB482" i="209"/>
  <c r="BB457" i="209"/>
  <c r="AZ324" i="209"/>
  <c r="BD324" i="209" s="1"/>
  <c r="BB274" i="209"/>
  <c r="AZ392" i="209"/>
  <c r="BB493" i="209"/>
  <c r="AZ225" i="209"/>
  <c r="BB309" i="209"/>
  <c r="BB444" i="209"/>
  <c r="BB460" i="209"/>
  <c r="BB221" i="209"/>
  <c r="AZ450" i="209"/>
  <c r="BD450" i="209" s="1"/>
  <c r="BB15" i="209"/>
  <c r="BB494" i="208"/>
  <c r="AZ107" i="208"/>
  <c r="BB349" i="208"/>
  <c r="AZ393" i="208"/>
  <c r="BD393" i="208" s="1"/>
  <c r="AZ376" i="208"/>
  <c r="BB206" i="208"/>
  <c r="BB220" i="208"/>
  <c r="BB151" i="208"/>
  <c r="BB290" i="208"/>
  <c r="BB233" i="208"/>
  <c r="AZ209" i="208"/>
  <c r="AZ254" i="208"/>
  <c r="BB324" i="208"/>
  <c r="BB279" i="208"/>
  <c r="AZ90" i="208"/>
  <c r="AZ40" i="208"/>
  <c r="BB267" i="208"/>
  <c r="AZ36" i="208"/>
  <c r="AZ212" i="208"/>
  <c r="BD212" i="208" s="1"/>
  <c r="AZ401" i="208"/>
  <c r="BB367" i="208"/>
  <c r="AZ383" i="208"/>
  <c r="BD383" i="208" s="1"/>
  <c r="AZ47" i="207"/>
  <c r="BD47" i="207" s="1"/>
  <c r="AZ306" i="207"/>
  <c r="BD306" i="207" s="1"/>
  <c r="AZ179" i="207"/>
  <c r="AZ475" i="207"/>
  <c r="AZ264" i="207"/>
  <c r="BB303" i="207"/>
  <c r="AZ460" i="207"/>
  <c r="AZ435" i="207"/>
  <c r="AZ76" i="207"/>
  <c r="AZ234" i="207"/>
  <c r="BB417" i="207"/>
  <c r="AZ156" i="207"/>
  <c r="BB236" i="207"/>
  <c r="AZ186" i="207"/>
  <c r="BB107" i="207"/>
  <c r="BB199" i="207"/>
  <c r="AZ40" i="207"/>
  <c r="AZ422" i="207"/>
  <c r="AZ467" i="207"/>
  <c r="BB299" i="207"/>
  <c r="AZ196" i="207"/>
  <c r="BB154" i="207"/>
  <c r="BB327" i="207"/>
  <c r="AZ165" i="207"/>
  <c r="BB474" i="207"/>
  <c r="BB243" i="207"/>
  <c r="AZ267" i="222"/>
  <c r="BB427" i="219"/>
  <c r="BB417" i="218"/>
  <c r="AZ239" i="217"/>
  <c r="AZ406" i="216"/>
  <c r="AZ280" i="215"/>
  <c r="BB203" i="215"/>
  <c r="BB138" i="214"/>
  <c r="AZ142" i="214"/>
  <c r="BB241" i="214"/>
  <c r="BB471" i="214"/>
  <c r="AZ477" i="213"/>
  <c r="BB293" i="213"/>
  <c r="BB124" i="213"/>
  <c r="BB277" i="213"/>
  <c r="BB484" i="213"/>
  <c r="BB65" i="213"/>
  <c r="AZ493" i="212"/>
  <c r="AZ434" i="212"/>
  <c r="BB91" i="212"/>
  <c r="AZ282" i="212"/>
  <c r="BB333" i="212"/>
  <c r="AZ394" i="212"/>
  <c r="BB498" i="212"/>
  <c r="AZ78" i="212"/>
  <c r="AZ286" i="212"/>
  <c r="AZ213" i="211"/>
  <c r="AZ395" i="211"/>
  <c r="BB498" i="211"/>
  <c r="AZ148" i="211"/>
  <c r="AZ50" i="211"/>
  <c r="BB324" i="211"/>
  <c r="AZ139" i="211"/>
  <c r="BD139" i="211" s="1"/>
  <c r="AZ296" i="211"/>
  <c r="BB261" i="211"/>
  <c r="BB399" i="211"/>
  <c r="AZ316" i="210"/>
  <c r="BB85" i="210"/>
  <c r="BB490" i="210"/>
  <c r="AZ152" i="210"/>
  <c r="BB441" i="210"/>
  <c r="BB125" i="210"/>
  <c r="BB357" i="210"/>
  <c r="AZ291" i="210"/>
  <c r="AZ502" i="210"/>
  <c r="AZ449" i="210"/>
  <c r="AZ30" i="209"/>
  <c r="AZ354" i="209"/>
  <c r="AZ363" i="209"/>
  <c r="AZ482" i="209"/>
  <c r="AZ332" i="209"/>
  <c r="BB405" i="209"/>
  <c r="BB150" i="209"/>
  <c r="AZ268" i="209"/>
  <c r="BD268" i="209" s="1"/>
  <c r="BB158" i="209"/>
  <c r="AZ247" i="208"/>
  <c r="BB110" i="208"/>
  <c r="BB98" i="208"/>
  <c r="AZ486" i="208"/>
  <c r="BB217" i="208"/>
  <c r="AZ326" i="208"/>
  <c r="AZ15" i="208"/>
  <c r="BB145" i="208"/>
  <c r="AZ458" i="208"/>
  <c r="AZ176" i="208"/>
  <c r="AZ192" i="207"/>
  <c r="AZ200" i="207"/>
  <c r="AZ511" i="207"/>
  <c r="AZ154" i="207"/>
  <c r="AZ379" i="207"/>
  <c r="BB150" i="207"/>
  <c r="BB138" i="207"/>
  <c r="AZ369" i="207"/>
  <c r="BB23" i="207"/>
  <c r="AZ313" i="207"/>
  <c r="AZ279" i="207"/>
  <c r="BB433" i="207"/>
  <c r="AZ503" i="207"/>
  <c r="AZ158" i="207"/>
  <c r="BD158" i="207" s="1"/>
  <c r="BB509" i="207"/>
  <c r="BB178" i="207"/>
  <c r="BB393" i="207"/>
  <c r="AZ203" i="207"/>
  <c r="AZ105" i="207"/>
  <c r="BB102" i="207"/>
  <c r="AZ506" i="207"/>
  <c r="BB438" i="207"/>
  <c r="BB414" i="207"/>
  <c r="AZ287" i="207"/>
  <c r="BB170" i="205"/>
  <c r="BB455" i="205"/>
  <c r="AZ288" i="205"/>
  <c r="BB505" i="205"/>
  <c r="BB223" i="205"/>
  <c r="BB189" i="205"/>
  <c r="BB430" i="205"/>
  <c r="AZ488" i="205"/>
  <c r="AZ236" i="205"/>
  <c r="AZ390" i="205"/>
  <c r="AZ501" i="205"/>
  <c r="BB367" i="205"/>
  <c r="BB280" i="205"/>
  <c r="BB40" i="205"/>
  <c r="AZ391" i="205"/>
  <c r="AZ423" i="205"/>
  <c r="AZ435" i="205"/>
  <c r="BB168" i="205"/>
  <c r="AZ414" i="205"/>
  <c r="AZ323" i="205"/>
  <c r="BB343" i="205"/>
  <c r="AZ41" i="205"/>
  <c r="BB132" i="205"/>
  <c r="AZ261" i="205"/>
  <c r="AZ484" i="205"/>
  <c r="BB31" i="205"/>
  <c r="BB312" i="205"/>
  <c r="AZ199" i="205"/>
  <c r="AZ457" i="205"/>
  <c r="BB149" i="205"/>
  <c r="BB255" i="205"/>
  <c r="AZ301" i="205"/>
  <c r="BB418" i="205"/>
  <c r="BB167" i="205"/>
  <c r="AZ306" i="205"/>
  <c r="BB92" i="205"/>
  <c r="BB61" i="205"/>
  <c r="AZ155" i="205"/>
  <c r="AZ36" i="205"/>
  <c r="AZ467" i="205"/>
  <c r="BB15" i="205"/>
  <c r="BB411" i="205"/>
  <c r="BB318" i="205"/>
  <c r="BB121" i="205"/>
  <c r="AZ204" i="205"/>
  <c r="BB172" i="205"/>
  <c r="BB428" i="205"/>
  <c r="T55" i="193"/>
  <c r="AZ145" i="206"/>
  <c r="BB304" i="206"/>
  <c r="BB491" i="206"/>
  <c r="G17" i="203"/>
  <c r="AZ252" i="206"/>
  <c r="AZ182" i="206"/>
  <c r="AZ118" i="206"/>
  <c r="BB160" i="206"/>
  <c r="BB77" i="206"/>
  <c r="AZ426" i="206"/>
  <c r="AZ411" i="206"/>
  <c r="BB241" i="206"/>
  <c r="BB133" i="206"/>
  <c r="AZ481" i="206"/>
  <c r="AZ466" i="206"/>
  <c r="AZ55" i="206"/>
  <c r="BB239" i="206"/>
  <c r="BB383" i="206"/>
  <c r="BB373" i="206"/>
  <c r="AZ59" i="206"/>
  <c r="BB243" i="206"/>
  <c r="BB388" i="206"/>
  <c r="BB377" i="206"/>
  <c r="AZ13" i="206"/>
  <c r="BB196" i="206"/>
  <c r="BB331" i="206"/>
  <c r="AZ315" i="206"/>
  <c r="AZ17" i="206"/>
  <c r="BB201" i="206"/>
  <c r="AZ338" i="206"/>
  <c r="AZ323" i="206"/>
  <c r="AZ230" i="206"/>
  <c r="AZ54" i="206"/>
  <c r="BB367" i="206"/>
  <c r="BB211" i="206"/>
  <c r="BB111" i="206"/>
  <c r="AZ460" i="206"/>
  <c r="AZ445" i="206"/>
  <c r="AZ163" i="206"/>
  <c r="BD163" i="206" s="1"/>
  <c r="BB403" i="206"/>
  <c r="AZ235" i="206"/>
  <c r="AZ515" i="206"/>
  <c r="AZ309" i="206"/>
  <c r="BB87" i="206"/>
  <c r="AZ126" i="206"/>
  <c r="BB138" i="206"/>
  <c r="BB116" i="206"/>
  <c r="BB24" i="206"/>
  <c r="T12" i="193"/>
  <c r="T38" i="193"/>
  <c r="T51" i="193"/>
  <c r="T54" i="193"/>
  <c r="AZ462" i="215"/>
  <c r="BB462" i="213"/>
  <c r="AZ273" i="213"/>
  <c r="BB267" i="213"/>
  <c r="AZ38" i="212"/>
  <c r="BB343" i="212"/>
  <c r="BB371" i="212"/>
  <c r="AZ518" i="212"/>
  <c r="AZ255" i="212"/>
  <c r="BB149" i="211"/>
  <c r="AZ320" i="211"/>
  <c r="BB41" i="211"/>
  <c r="AZ409" i="211"/>
  <c r="AZ21" i="210"/>
  <c r="BB346" i="210"/>
  <c r="BB251" i="209"/>
  <c r="BB468" i="209"/>
  <c r="AZ32" i="208"/>
  <c r="BB57" i="208"/>
  <c r="BB276" i="207"/>
  <c r="BB490" i="207"/>
  <c r="AZ346" i="207"/>
  <c r="AZ25" i="205"/>
  <c r="BB241" i="205"/>
  <c r="AZ456" i="205"/>
  <c r="BB282" i="205"/>
  <c r="AZ213" i="205"/>
  <c r="BD213" i="205" s="1"/>
  <c r="BB187" i="206"/>
  <c r="BB410" i="206"/>
  <c r="AZ361" i="206"/>
  <c r="AZ39" i="206"/>
  <c r="AZ245" i="215"/>
  <c r="BB366" i="211"/>
  <c r="AZ373" i="210"/>
  <c r="AZ488" i="208"/>
  <c r="AZ247" i="205"/>
  <c r="BB173" i="205"/>
  <c r="AZ407" i="205"/>
  <c r="AZ435" i="206"/>
  <c r="BB414" i="206"/>
  <c r="BB36" i="206"/>
  <c r="AZ417" i="215"/>
  <c r="AZ412" i="211"/>
  <c r="BB88" i="210"/>
  <c r="BB331" i="209"/>
  <c r="AZ448" i="208"/>
  <c r="BB12" i="208"/>
  <c r="AZ51" i="207"/>
  <c r="AZ477" i="207"/>
  <c r="AZ135" i="205"/>
  <c r="AZ57" i="205"/>
  <c r="AZ380" i="206"/>
  <c r="AZ97" i="206"/>
  <c r="BB322" i="206"/>
  <c r="BB158" i="215"/>
  <c r="BB20" i="212"/>
  <c r="BB144" i="210"/>
  <c r="AZ155" i="209"/>
  <c r="AZ110" i="207"/>
  <c r="BB396" i="207"/>
  <c r="AZ416" i="207"/>
  <c r="BB173" i="207"/>
  <c r="BB267" i="207"/>
  <c r="AZ206" i="207"/>
  <c r="BB472" i="205"/>
  <c r="AZ413" i="205"/>
  <c r="BB445" i="205"/>
  <c r="AZ88" i="206"/>
  <c r="AZ463" i="206"/>
  <c r="AZ280" i="206"/>
  <c r="BB244" i="206"/>
  <c r="T10" i="193"/>
  <c r="BB242" i="214"/>
  <c r="AZ19" i="212"/>
  <c r="BB137" i="211"/>
  <c r="BB299" i="210"/>
  <c r="BB409" i="209"/>
  <c r="BB254" i="208"/>
  <c r="AZ27" i="207"/>
  <c r="BB293" i="205"/>
  <c r="AZ518" i="205"/>
  <c r="BB156" i="205"/>
  <c r="AZ411" i="205"/>
  <c r="BB261" i="206"/>
  <c r="BB263" i="206"/>
  <c r="AZ131" i="206"/>
  <c r="BB320" i="214"/>
  <c r="BB518" i="212"/>
  <c r="AZ124" i="212"/>
  <c r="BB200" i="211"/>
  <c r="BB519" i="211"/>
  <c r="BB123" i="210"/>
  <c r="AZ137" i="209"/>
  <c r="AZ46" i="208"/>
  <c r="AZ498" i="208"/>
  <c r="BB312" i="207"/>
  <c r="AZ68" i="207"/>
  <c r="BB426" i="207"/>
  <c r="BB178" i="205"/>
  <c r="AZ75" i="205"/>
  <c r="BB93" i="205"/>
  <c r="BB393" i="206"/>
  <c r="BB339" i="206"/>
  <c r="AZ388" i="206"/>
  <c r="AZ319" i="206"/>
  <c r="AZ307" i="206"/>
  <c r="BB228" i="206"/>
  <c r="BB40" i="217"/>
  <c r="BB166" i="212"/>
  <c r="BB183" i="211"/>
  <c r="BB221" i="210"/>
  <c r="AZ33" i="209"/>
  <c r="AZ378" i="208"/>
  <c r="BB408" i="207"/>
  <c r="AZ13" i="207"/>
  <c r="BB225" i="207"/>
  <c r="AZ277" i="205"/>
  <c r="BB508" i="205"/>
  <c r="AZ214" i="205"/>
  <c r="AZ355" i="205"/>
  <c r="BB80" i="205"/>
  <c r="AZ99" i="206"/>
  <c r="BB86" i="206"/>
  <c r="AZ77" i="206"/>
  <c r="BB269" i="206"/>
  <c r="G15" i="203"/>
  <c r="AZ277" i="214"/>
  <c r="BB159" i="213"/>
  <c r="AZ381" i="212"/>
  <c r="AZ451" i="211"/>
  <c r="BB367" i="209"/>
  <c r="BB341" i="208"/>
  <c r="BB296" i="205"/>
  <c r="AZ132" i="205"/>
  <c r="BB154" i="205"/>
  <c r="BB308" i="206"/>
  <c r="BB31" i="206"/>
  <c r="BB141" i="206"/>
  <c r="BB199" i="206"/>
  <c r="AZ348" i="206"/>
  <c r="AZ90" i="206"/>
  <c r="AZ217" i="215"/>
  <c r="BD217" i="215" s="1"/>
  <c r="BB274" i="213"/>
  <c r="AZ217" i="212"/>
  <c r="BB463" i="211"/>
  <c r="AZ225" i="210"/>
  <c r="AZ366" i="209"/>
  <c r="BD366" i="209" s="1"/>
  <c r="BB511" i="209"/>
  <c r="AZ412" i="208"/>
  <c r="AZ463" i="207"/>
  <c r="BB129" i="207"/>
  <c r="AZ315" i="207"/>
  <c r="AZ276" i="207"/>
  <c r="AZ238" i="207"/>
  <c r="BB187" i="205"/>
  <c r="AZ319" i="205"/>
  <c r="AZ311" i="205"/>
  <c r="AZ102" i="205"/>
  <c r="AZ478" i="205"/>
  <c r="BB253" i="206"/>
  <c r="BB82" i="206"/>
  <c r="BB301" i="206"/>
  <c r="AZ483" i="206"/>
  <c r="BB299" i="206"/>
  <c r="AZ47" i="222"/>
  <c r="BD47" i="222" s="1"/>
  <c r="BB400" i="219"/>
  <c r="AZ154" i="218"/>
  <c r="BD154" i="218" s="1"/>
  <c r="BB70" i="217"/>
  <c r="BB434" i="216"/>
  <c r="BB202" i="215"/>
  <c r="AZ489" i="215"/>
  <c r="AZ24" i="214"/>
  <c r="BB321" i="214"/>
  <c r="AZ299" i="214"/>
  <c r="BB68" i="214"/>
  <c r="BB150" i="213"/>
  <c r="AZ143" i="213"/>
  <c r="BB129" i="213"/>
  <c r="BB486" i="213"/>
  <c r="BB210" i="213"/>
  <c r="AZ44" i="213"/>
  <c r="AZ32" i="212"/>
  <c r="BB397" i="212"/>
  <c r="BB216" i="212"/>
  <c r="AZ415" i="212"/>
  <c r="AZ151" i="212"/>
  <c r="BB362" i="212"/>
  <c r="AZ293" i="212"/>
  <c r="BD293" i="212" s="1"/>
  <c r="AZ336" i="212"/>
  <c r="BB373" i="212"/>
  <c r="AZ252" i="211"/>
  <c r="BD252" i="211" s="1"/>
  <c r="AZ360" i="211"/>
  <c r="AZ214" i="211"/>
  <c r="AZ87" i="211"/>
  <c r="BB235" i="211"/>
  <c r="BB170" i="211"/>
  <c r="AZ428" i="211"/>
  <c r="AZ332" i="211"/>
  <c r="BB468" i="211"/>
  <c r="BB415" i="211"/>
  <c r="AZ303" i="210"/>
  <c r="BB103" i="210"/>
  <c r="AZ92" i="210"/>
  <c r="AZ397" i="210"/>
  <c r="BD397" i="210" s="1"/>
  <c r="BB84" i="210"/>
  <c r="BB289" i="210"/>
  <c r="BB482" i="210"/>
  <c r="BB295" i="210"/>
  <c r="BB234" i="210"/>
  <c r="BB163" i="210"/>
  <c r="BB234" i="209"/>
  <c r="BB308" i="209"/>
  <c r="AZ421" i="209"/>
  <c r="AZ129" i="209"/>
  <c r="AZ452" i="209"/>
  <c r="BD452" i="209" s="1"/>
  <c r="AZ58" i="209"/>
  <c r="AZ438" i="209"/>
  <c r="BB91" i="209"/>
  <c r="AZ379" i="209"/>
  <c r="AZ69" i="208"/>
  <c r="BB357" i="208"/>
  <c r="AZ195" i="208"/>
  <c r="BB93" i="208"/>
  <c r="BB391" i="208"/>
  <c r="BB94" i="208"/>
  <c r="BB87" i="208"/>
  <c r="BB302" i="208"/>
  <c r="BB139" i="208"/>
  <c r="AZ252" i="208"/>
  <c r="AZ103" i="207"/>
  <c r="BB95" i="207"/>
  <c r="BB119" i="207"/>
  <c r="BB33" i="207"/>
  <c r="AZ429" i="207"/>
  <c r="BB364" i="207"/>
  <c r="AZ167" i="207"/>
  <c r="BB294" i="207"/>
  <c r="BB335" i="207"/>
  <c r="AZ374" i="207"/>
  <c r="AZ35" i="207"/>
  <c r="BB85" i="207"/>
  <c r="BB237" i="207"/>
  <c r="AZ209" i="207"/>
  <c r="BB298" i="207"/>
  <c r="BB356" i="207"/>
  <c r="BB53" i="207"/>
  <c r="AZ381" i="207"/>
  <c r="BD381" i="207" s="1"/>
  <c r="BB104" i="207"/>
  <c r="BB295" i="207"/>
  <c r="AZ121" i="207"/>
  <c r="AZ228" i="207"/>
  <c r="BB98" i="207"/>
  <c r="BB135" i="207"/>
  <c r="AZ201" i="205"/>
  <c r="AZ117" i="205"/>
  <c r="AZ491" i="205"/>
  <c r="BB420" i="205"/>
  <c r="BB476" i="205"/>
  <c r="BB310" i="205"/>
  <c r="BB146" i="205"/>
  <c r="AZ415" i="205"/>
  <c r="AZ481" i="205"/>
  <c r="AZ72" i="205"/>
  <c r="AZ88" i="205"/>
  <c r="AZ92" i="205"/>
  <c r="BB435" i="205"/>
  <c r="BB194" i="205"/>
  <c r="AZ47" i="205"/>
  <c r="BB184" i="205"/>
  <c r="BB89" i="205"/>
  <c r="BB236" i="205"/>
  <c r="AZ510" i="205"/>
  <c r="AZ192" i="205"/>
  <c r="AZ73" i="205"/>
  <c r="BB392" i="205"/>
  <c r="BB365" i="205"/>
  <c r="BB199" i="205"/>
  <c r="AZ52" i="205"/>
  <c r="BB129" i="205"/>
  <c r="AZ421" i="205"/>
  <c r="AZ212" i="205"/>
  <c r="AZ183" i="205"/>
  <c r="BB313" i="205"/>
  <c r="BB374" i="205"/>
  <c r="AZ432" i="205"/>
  <c r="AZ38" i="205"/>
  <c r="BB286" i="205"/>
  <c r="AZ370" i="205"/>
  <c r="BB257" i="205"/>
  <c r="AZ337" i="205"/>
  <c r="BB238" i="205"/>
  <c r="BB166" i="205"/>
  <c r="BB268" i="205"/>
  <c r="AZ401" i="205"/>
  <c r="BB177" i="205"/>
  <c r="AZ56" i="205"/>
  <c r="AZ384" i="205"/>
  <c r="AZ84" i="205"/>
  <c r="BB401" i="205"/>
  <c r="AZ392" i="205"/>
  <c r="T18" i="193"/>
  <c r="AZ196" i="206"/>
  <c r="BB330" i="206"/>
  <c r="AZ322" i="206"/>
  <c r="BB84" i="206"/>
  <c r="BB22" i="206"/>
  <c r="AZ371" i="206"/>
  <c r="AZ340" i="206"/>
  <c r="BB237" i="206"/>
  <c r="BB128" i="206"/>
  <c r="AZ477" i="206"/>
  <c r="AZ462" i="206"/>
  <c r="BB292" i="206"/>
  <c r="BB184" i="206"/>
  <c r="AZ312" i="206"/>
  <c r="AZ517" i="206"/>
  <c r="AZ106" i="206"/>
  <c r="BB290" i="206"/>
  <c r="BB434" i="206"/>
  <c r="BB424" i="206"/>
  <c r="AZ110" i="206"/>
  <c r="BB294" i="206"/>
  <c r="BB439" i="206"/>
  <c r="BB428" i="206"/>
  <c r="AZ64" i="206"/>
  <c r="BB247" i="206"/>
  <c r="BB392" i="206"/>
  <c r="BB381" i="206"/>
  <c r="AZ68" i="206"/>
  <c r="BB252" i="206"/>
  <c r="BB396" i="206"/>
  <c r="BB50" i="206"/>
  <c r="AZ281" i="206"/>
  <c r="AZ331" i="206"/>
  <c r="BD331" i="206" s="1"/>
  <c r="AZ289" i="206"/>
  <c r="BB271" i="206"/>
  <c r="BB162" i="206"/>
  <c r="AZ511" i="206"/>
  <c r="AZ496" i="206"/>
  <c r="BB197" i="206"/>
  <c r="BB353" i="206"/>
  <c r="BB260" i="206"/>
  <c r="AZ287" i="206"/>
  <c r="BB216" i="206"/>
  <c r="AZ80" i="206"/>
  <c r="AZ442" i="206"/>
  <c r="AZ299" i="206"/>
  <c r="BB354" i="206"/>
  <c r="BB224" i="206"/>
  <c r="T24" i="193"/>
  <c r="G26" i="203"/>
  <c r="G14" i="203"/>
  <c r="AZ330" i="215"/>
  <c r="AZ207" i="209"/>
  <c r="AZ173" i="208"/>
  <c r="BB160" i="207"/>
  <c r="AZ115" i="207"/>
  <c r="BB330" i="205"/>
  <c r="AZ229" i="205"/>
  <c r="BB193" i="205"/>
  <c r="AZ296" i="206"/>
  <c r="BB112" i="206"/>
  <c r="BB176" i="206"/>
  <c r="BB91" i="206"/>
  <c r="AZ112" i="206"/>
  <c r="AZ510" i="215"/>
  <c r="AZ33" i="211"/>
  <c r="BB316" i="209"/>
  <c r="BB73" i="205"/>
  <c r="AZ274" i="206"/>
  <c r="AZ253" i="206"/>
  <c r="BB182" i="206"/>
  <c r="BB146" i="214"/>
  <c r="AZ332" i="213"/>
  <c r="BB439" i="213"/>
  <c r="AZ98" i="212"/>
  <c r="BB26" i="211"/>
  <c r="AZ488" i="210"/>
  <c r="BB143" i="209"/>
  <c r="AZ346" i="208"/>
  <c r="BB420" i="207"/>
  <c r="BB390" i="205"/>
  <c r="AZ255" i="205"/>
  <c r="BB57" i="205"/>
  <c r="AZ219" i="206"/>
  <c r="BB472" i="206"/>
  <c r="BB321" i="206"/>
  <c r="BB465" i="206"/>
  <c r="AZ35" i="206"/>
  <c r="AZ518" i="206"/>
  <c r="BB115" i="217"/>
  <c r="AZ65" i="211"/>
  <c r="AZ360" i="210"/>
  <c r="AZ501" i="207"/>
  <c r="BB329" i="205"/>
  <c r="BB464" i="205"/>
  <c r="AZ321" i="205"/>
  <c r="BB191" i="205"/>
  <c r="BB264" i="205"/>
  <c r="BB104" i="206"/>
  <c r="AZ213" i="206"/>
  <c r="BB520" i="206"/>
  <c r="BB348" i="206"/>
  <c r="AZ501" i="216"/>
  <c r="AZ287" i="212"/>
  <c r="BB478" i="211"/>
  <c r="AZ100" i="205"/>
  <c r="BD100" i="205" s="1"/>
  <c r="BB261" i="205"/>
  <c r="AZ438" i="206"/>
  <c r="AZ222" i="206"/>
  <c r="BB295" i="206"/>
  <c r="BB29" i="206"/>
  <c r="BB250" i="214"/>
  <c r="AZ195" i="212"/>
  <c r="BD195" i="212" s="1"/>
  <c r="BB15" i="210"/>
  <c r="AZ478" i="209"/>
  <c r="AZ308" i="208"/>
  <c r="AZ418" i="207"/>
  <c r="BB439" i="207"/>
  <c r="AZ30" i="207"/>
  <c r="AZ63" i="207"/>
  <c r="AZ227" i="205"/>
  <c r="BB463" i="205"/>
  <c r="AZ95" i="205"/>
  <c r="BD95" i="205" s="1"/>
  <c r="BB350" i="205"/>
  <c r="AZ154" i="206"/>
  <c r="BB105" i="206"/>
  <c r="AZ26" i="206"/>
  <c r="BB427" i="206"/>
  <c r="BB121" i="218"/>
  <c r="AZ406" i="213"/>
  <c r="AZ369" i="212"/>
  <c r="BB290" i="211"/>
  <c r="BB167" i="210"/>
  <c r="AZ501" i="209"/>
  <c r="BB362" i="208"/>
  <c r="BB187" i="207"/>
  <c r="BB460" i="205"/>
  <c r="BB305" i="205"/>
  <c r="BB352" i="205"/>
  <c r="BB327" i="206"/>
  <c r="AZ434" i="206"/>
  <c r="BD434" i="206" s="1"/>
  <c r="BB423" i="206"/>
  <c r="T31" i="193"/>
  <c r="BB379" i="214"/>
  <c r="BB339" i="212"/>
  <c r="AZ367" i="211"/>
  <c r="AZ37" i="209"/>
  <c r="AZ379" i="208"/>
  <c r="AZ205" i="207"/>
  <c r="BB72" i="205"/>
  <c r="BB245" i="205"/>
  <c r="BB344" i="205"/>
  <c r="AZ450" i="205"/>
  <c r="BB202" i="206"/>
  <c r="AZ143" i="206"/>
  <c r="BB137" i="206"/>
  <c r="AZ443" i="206"/>
  <c r="BB287" i="206"/>
  <c r="AZ178" i="206"/>
  <c r="G19" i="203"/>
  <c r="AZ466" i="215"/>
  <c r="BB97" i="213"/>
  <c r="BB449" i="210"/>
  <c r="AZ29" i="208"/>
  <c r="AZ427" i="207"/>
  <c r="BB456" i="207"/>
  <c r="AZ260" i="207"/>
  <c r="AZ480" i="205"/>
  <c r="AZ430" i="205"/>
  <c r="AZ352" i="205"/>
  <c r="BB100" i="205"/>
  <c r="AZ94" i="206"/>
  <c r="BB165" i="206"/>
  <c r="BB296" i="206"/>
  <c r="AZ301" i="206"/>
  <c r="AZ304" i="206"/>
  <c r="BB442" i="206"/>
  <c r="AZ185" i="222"/>
  <c r="AZ432" i="219"/>
  <c r="AZ391" i="218"/>
  <c r="AZ190" i="217"/>
  <c r="BD190" i="217" s="1"/>
  <c r="AZ237" i="216"/>
  <c r="BD237" i="216" s="1"/>
  <c r="BB162" i="215"/>
  <c r="BB306" i="215"/>
  <c r="AZ354" i="214"/>
  <c r="BB166" i="214"/>
  <c r="AZ260" i="214"/>
  <c r="BB324" i="214"/>
  <c r="BB478" i="213"/>
  <c r="AZ285" i="213"/>
  <c r="BB365" i="213"/>
  <c r="AZ328" i="213"/>
  <c r="BB346" i="213"/>
  <c r="AZ176" i="212"/>
  <c r="BB212" i="212"/>
  <c r="AZ471" i="212"/>
  <c r="BB225" i="212"/>
  <c r="BB129" i="212"/>
  <c r="BB146" i="212"/>
  <c r="BB353" i="212"/>
  <c r="AZ406" i="212"/>
  <c r="BB404" i="212"/>
  <c r="AZ359" i="212"/>
  <c r="BD359" i="212" s="1"/>
  <c r="AZ146" i="211"/>
  <c r="AZ406" i="211"/>
  <c r="AZ126" i="211"/>
  <c r="AZ255" i="211"/>
  <c r="BB442" i="211"/>
  <c r="BB222" i="211"/>
  <c r="BB82" i="211"/>
  <c r="AZ286" i="211"/>
  <c r="BB389" i="211"/>
  <c r="AZ127" i="211"/>
  <c r="BB172" i="210"/>
  <c r="BB450" i="210"/>
  <c r="AZ314" i="210"/>
  <c r="BB152" i="210"/>
  <c r="AZ88" i="210"/>
  <c r="BB516" i="210"/>
  <c r="AZ114" i="210"/>
  <c r="AZ117" i="210"/>
  <c r="BB418" i="210"/>
  <c r="BB338" i="210"/>
  <c r="AZ262" i="209"/>
  <c r="BD262" i="209" s="1"/>
  <c r="BB420" i="209"/>
  <c r="BB18" i="209"/>
  <c r="AZ191" i="209"/>
  <c r="BB201" i="209"/>
  <c r="AZ242" i="209"/>
  <c r="BB22" i="209"/>
  <c r="AZ75" i="209"/>
  <c r="BB124" i="209"/>
  <c r="BB256" i="208"/>
  <c r="BB29" i="208"/>
  <c r="BB105" i="208"/>
  <c r="BB345" i="208"/>
  <c r="BB310" i="208"/>
  <c r="BB312" i="208"/>
  <c r="BB222" i="208"/>
  <c r="AZ359" i="208"/>
  <c r="BB404" i="208"/>
  <c r="BB518" i="208"/>
  <c r="AZ245" i="207"/>
  <c r="BB287" i="207"/>
  <c r="AZ153" i="207"/>
  <c r="BB193" i="207"/>
  <c r="AZ114" i="207"/>
  <c r="AZ221" i="207"/>
  <c r="BB330" i="207"/>
  <c r="AZ251" i="207"/>
  <c r="BB24" i="207"/>
  <c r="BB292" i="207"/>
  <c r="AZ433" i="207"/>
  <c r="BB394" i="207"/>
  <c r="BB516" i="207"/>
  <c r="AZ380" i="207"/>
  <c r="BB489" i="207"/>
  <c r="BB510" i="207"/>
  <c r="BB284" i="207"/>
  <c r="BB20" i="207"/>
  <c r="AZ55" i="207"/>
  <c r="BB498" i="207"/>
  <c r="BB380" i="207"/>
  <c r="AZ428" i="207"/>
  <c r="BB133" i="207"/>
  <c r="AZ415" i="207"/>
  <c r="AZ197" i="205"/>
  <c r="BB116" i="205"/>
  <c r="BB239" i="205"/>
  <c r="AZ220" i="205"/>
  <c r="AZ23" i="205"/>
  <c r="BB475" i="205"/>
  <c r="AZ160" i="205"/>
  <c r="AZ408" i="205"/>
  <c r="BB272" i="205"/>
  <c r="BB195" i="205"/>
  <c r="BB230" i="205"/>
  <c r="AZ316" i="205"/>
  <c r="BB54" i="205"/>
  <c r="BB271" i="205"/>
  <c r="AZ297" i="205"/>
  <c r="BB302" i="205"/>
  <c r="BB265" i="205"/>
  <c r="BB441" i="205"/>
  <c r="BB152" i="205"/>
  <c r="AZ269" i="205"/>
  <c r="BD269" i="205" s="1"/>
  <c r="AZ51" i="205"/>
  <c r="BB490" i="205"/>
  <c r="BB509" i="205"/>
  <c r="BB252" i="205"/>
  <c r="BB235" i="205"/>
  <c r="BB60" i="205"/>
  <c r="BB186" i="205"/>
  <c r="AZ290" i="205"/>
  <c r="AZ292" i="205"/>
  <c r="BB501" i="205"/>
  <c r="BB71" i="205"/>
  <c r="BB22" i="205"/>
  <c r="AZ226" i="205"/>
  <c r="BB471" i="205"/>
  <c r="AZ474" i="205"/>
  <c r="BB444" i="205"/>
  <c r="AZ180" i="205"/>
  <c r="BB308" i="205"/>
  <c r="BB383" i="205"/>
  <c r="AZ172" i="205"/>
  <c r="BB104" i="205"/>
  <c r="BB349" i="205"/>
  <c r="BB323" i="205"/>
  <c r="BB287" i="205"/>
  <c r="BB438" i="205"/>
  <c r="BB327" i="205"/>
  <c r="AZ83" i="205"/>
  <c r="T29" i="193"/>
  <c r="AZ247" i="206"/>
  <c r="AZ156" i="206"/>
  <c r="AZ92" i="206"/>
  <c r="BB156" i="206"/>
  <c r="BB73" i="206"/>
  <c r="AZ422" i="206"/>
  <c r="AZ407" i="206"/>
  <c r="BB288" i="206"/>
  <c r="BB179" i="206"/>
  <c r="AZ305" i="206"/>
  <c r="AZ513" i="206"/>
  <c r="AZ51" i="206"/>
  <c r="BD51" i="206" s="1"/>
  <c r="BB235" i="206"/>
  <c r="BB379" i="206"/>
  <c r="AZ369" i="206"/>
  <c r="AZ157" i="206"/>
  <c r="AZ32" i="206"/>
  <c r="BB485" i="206"/>
  <c r="BB475" i="206"/>
  <c r="AZ161" i="206"/>
  <c r="AZ36" i="206"/>
  <c r="BB490" i="206"/>
  <c r="BB479" i="206"/>
  <c r="AZ115" i="206"/>
  <c r="BB298" i="206"/>
  <c r="BB443" i="206"/>
  <c r="BB432" i="206"/>
  <c r="AZ119" i="206"/>
  <c r="BB303" i="206"/>
  <c r="BB447" i="206"/>
  <c r="BB118" i="206"/>
  <c r="BB52" i="206"/>
  <c r="AZ400" i="206"/>
  <c r="AZ386" i="206"/>
  <c r="AZ30" i="206"/>
  <c r="BB213" i="206"/>
  <c r="AZ355" i="206"/>
  <c r="BB340" i="206"/>
  <c r="AZ413" i="206"/>
  <c r="AZ421" i="206"/>
  <c r="AZ257" i="206"/>
  <c r="BB384" i="206"/>
  <c r="AZ238" i="206"/>
  <c r="BB405" i="206"/>
  <c r="AZ408" i="206"/>
  <c r="AZ459" i="206"/>
  <c r="AZ405" i="206"/>
  <c r="BD405" i="206" s="1"/>
  <c r="BB173" i="206"/>
  <c r="T13" i="193"/>
  <c r="T41" i="193"/>
  <c r="T52" i="193"/>
  <c r="AZ268" i="220"/>
  <c r="BD268" i="220" s="1"/>
  <c r="AZ341" i="209"/>
  <c r="BB382" i="207"/>
  <c r="AZ475" i="205"/>
  <c r="AZ363" i="205"/>
  <c r="AZ356" i="205"/>
  <c r="AZ254" i="206"/>
  <c r="AZ65" i="206"/>
  <c r="BB395" i="206"/>
  <c r="AZ82" i="206"/>
  <c r="BB34" i="214"/>
  <c r="AZ286" i="213"/>
  <c r="BB42" i="211"/>
  <c r="BB286" i="210"/>
  <c r="BB274" i="208"/>
  <c r="BB92" i="207"/>
  <c r="BB500" i="207"/>
  <c r="AZ461" i="205"/>
  <c r="AZ486" i="205"/>
  <c r="AZ158" i="205"/>
  <c r="BB473" i="205"/>
  <c r="AZ122" i="206"/>
  <c r="BB457" i="206"/>
  <c r="AZ382" i="206"/>
  <c r="BB306" i="206"/>
  <c r="BB337" i="206"/>
  <c r="BB233" i="216"/>
  <c r="AZ474" i="212"/>
  <c r="AZ520" i="211"/>
  <c r="BB267" i="209"/>
  <c r="AZ439" i="208"/>
  <c r="BB463" i="207"/>
  <c r="AZ121" i="205"/>
  <c r="BB42" i="205"/>
  <c r="AZ211" i="205"/>
  <c r="AZ459" i="205"/>
  <c r="BB183" i="206"/>
  <c r="BB401" i="206"/>
  <c r="BB325" i="206"/>
  <c r="BB469" i="206"/>
  <c r="BB209" i="206"/>
  <c r="T16" i="193"/>
  <c r="AZ125" i="214"/>
  <c r="AZ265" i="213"/>
  <c r="AZ29" i="212"/>
  <c r="BB254" i="211"/>
  <c r="AZ238" i="210"/>
  <c r="BB372" i="209"/>
  <c r="AZ434" i="208"/>
  <c r="AZ325" i="207"/>
  <c r="BB176" i="207"/>
  <c r="BB138" i="205"/>
  <c r="AZ433" i="205"/>
  <c r="AZ205" i="205"/>
  <c r="AZ120" i="205"/>
  <c r="AZ308" i="205"/>
  <c r="AZ52" i="206"/>
  <c r="BB359" i="206"/>
  <c r="BB212" i="206"/>
  <c r="BB437" i="206"/>
  <c r="T22" i="193"/>
  <c r="AZ435" i="214"/>
  <c r="BB425" i="213"/>
  <c r="AZ145" i="211"/>
  <c r="BB186" i="210"/>
  <c r="BB154" i="210"/>
  <c r="BB207" i="209"/>
  <c r="AZ427" i="208"/>
  <c r="BB40" i="208"/>
  <c r="AZ455" i="207"/>
  <c r="AZ498" i="207"/>
  <c r="BB399" i="205"/>
  <c r="AZ512" i="205"/>
  <c r="AZ248" i="205"/>
  <c r="AZ175" i="205"/>
  <c r="AZ482" i="206"/>
  <c r="AZ194" i="206"/>
  <c r="AZ362" i="206"/>
  <c r="BB225" i="206"/>
  <c r="BB349" i="216"/>
  <c r="BB407" i="212"/>
  <c r="AZ192" i="210"/>
  <c r="BB285" i="209"/>
  <c r="BB184" i="208"/>
  <c r="AZ461" i="207"/>
  <c r="AZ168" i="207"/>
  <c r="AZ14" i="207"/>
  <c r="AZ217" i="205"/>
  <c r="BB251" i="205"/>
  <c r="BB197" i="205"/>
  <c r="BB324" i="205"/>
  <c r="AZ253" i="205"/>
  <c r="AZ304" i="205"/>
  <c r="AZ343" i="205"/>
  <c r="AZ492" i="205"/>
  <c r="BB229" i="206"/>
  <c r="AZ209" i="206"/>
  <c r="AZ245" i="206"/>
  <c r="AZ85" i="206"/>
  <c r="AZ101" i="215"/>
  <c r="BB156" i="213"/>
  <c r="AZ143" i="212"/>
  <c r="BB190" i="211"/>
  <c r="AZ499" i="210"/>
  <c r="AZ168" i="209"/>
  <c r="BD168" i="209" s="1"/>
  <c r="AZ496" i="209"/>
  <c r="BB350" i="208"/>
  <c r="BB223" i="207"/>
  <c r="BB145" i="207"/>
  <c r="BB413" i="207"/>
  <c r="BB484" i="205"/>
  <c r="BB160" i="205"/>
  <c r="AZ418" i="205"/>
  <c r="BB285" i="205"/>
  <c r="BB280" i="206"/>
  <c r="AZ377" i="206"/>
  <c r="AZ441" i="206"/>
  <c r="AZ194" i="215"/>
  <c r="AZ427" i="212"/>
  <c r="BB352" i="211"/>
  <c r="BB480" i="210"/>
  <c r="AZ520" i="208"/>
  <c r="AZ274" i="207"/>
  <c r="BB326" i="207"/>
  <c r="BB66" i="205"/>
  <c r="AZ31" i="205"/>
  <c r="BB345" i="205"/>
  <c r="AZ360" i="205"/>
  <c r="T19" i="193"/>
  <c r="AZ471" i="206"/>
  <c r="BB474" i="206"/>
  <c r="T36" i="193"/>
  <c r="AZ389" i="214"/>
  <c r="AZ463" i="213"/>
  <c r="BB189" i="212"/>
  <c r="AZ174" i="211"/>
  <c r="BB220" i="207"/>
  <c r="BB163" i="205"/>
  <c r="BB26" i="206"/>
  <c r="AZ326" i="206"/>
  <c r="BB143" i="206"/>
  <c r="BB64" i="206"/>
  <c r="BB349" i="222"/>
  <c r="AZ12" i="219"/>
  <c r="AZ479" i="218"/>
  <c r="AZ238" i="216"/>
  <c r="AZ231" i="216"/>
  <c r="AZ284" i="215"/>
  <c r="AZ235" i="215"/>
  <c r="AZ274" i="214"/>
  <c r="BB367" i="214"/>
  <c r="BB78" i="214"/>
  <c r="BB390" i="214"/>
  <c r="AZ245" i="213"/>
  <c r="AZ291" i="213"/>
  <c r="AZ349" i="213"/>
  <c r="BB120" i="213"/>
  <c r="AZ391" i="213"/>
  <c r="AZ97" i="212"/>
  <c r="BB445" i="212"/>
  <c r="BB258" i="212"/>
  <c r="BB377" i="212"/>
  <c r="BB329" i="212"/>
  <c r="AZ315" i="212"/>
  <c r="BB155" i="212"/>
  <c r="BB314" i="212"/>
  <c r="BB400" i="212"/>
  <c r="AZ501" i="212"/>
  <c r="BD501" i="212" s="1"/>
  <c r="AZ363" i="211"/>
  <c r="AZ484" i="211"/>
  <c r="AZ234" i="211"/>
  <c r="BD234" i="211" s="1"/>
  <c r="AZ279" i="211"/>
  <c r="AZ506" i="211"/>
  <c r="BB459" i="211"/>
  <c r="BB230" i="211"/>
  <c r="AZ407" i="211"/>
  <c r="BD407" i="211" s="1"/>
  <c r="AZ405" i="211"/>
  <c r="AZ122" i="211"/>
  <c r="BB242" i="210"/>
  <c r="BB309" i="210"/>
  <c r="AZ356" i="210"/>
  <c r="BD356" i="210" s="1"/>
  <c r="AZ468" i="210"/>
  <c r="AZ310" i="210"/>
  <c r="AZ86" i="210"/>
  <c r="AZ116" i="210"/>
  <c r="AZ243" i="210"/>
  <c r="BB238" i="210"/>
  <c r="BB24" i="209"/>
  <c r="AZ405" i="209"/>
  <c r="BB44" i="209"/>
  <c r="BB499" i="209"/>
  <c r="AZ226" i="209"/>
  <c r="BB514" i="209"/>
  <c r="BB275" i="209"/>
  <c r="BB488" i="209"/>
  <c r="AZ193" i="209"/>
  <c r="BB387" i="209"/>
  <c r="BB342" i="208"/>
  <c r="AZ239" i="208"/>
  <c r="BB392" i="208"/>
  <c r="BB43" i="208"/>
  <c r="AZ313" i="208"/>
  <c r="BB482" i="208"/>
  <c r="BB207" i="208"/>
  <c r="AZ499" i="208"/>
  <c r="AZ52" i="208"/>
  <c r="AZ340" i="208"/>
  <c r="BB208" i="207"/>
  <c r="AZ472" i="207"/>
  <c r="AZ468" i="207"/>
  <c r="BB418" i="207"/>
  <c r="BB233" i="207"/>
  <c r="AZ214" i="207"/>
  <c r="AZ212" i="207"/>
  <c r="AZ77" i="207"/>
  <c r="BB16" i="207"/>
  <c r="BB87" i="207"/>
  <c r="BB477" i="207"/>
  <c r="AZ488" i="207"/>
  <c r="AZ188" i="207"/>
  <c r="AZ405" i="207"/>
  <c r="BD405" i="207" s="1"/>
  <c r="AZ493" i="207"/>
  <c r="BB91" i="207"/>
  <c r="BB448" i="207"/>
  <c r="AZ180" i="207"/>
  <c r="AZ459" i="207"/>
  <c r="AZ155" i="207"/>
  <c r="BB361" i="207"/>
  <c r="AZ122" i="207"/>
  <c r="BB71" i="207"/>
  <c r="BB136" i="207"/>
  <c r="AZ271" i="205"/>
  <c r="AZ441" i="205"/>
  <c r="BB483" i="205"/>
  <c r="AZ58" i="205"/>
  <c r="AZ332" i="205"/>
  <c r="AZ46" i="205"/>
  <c r="AZ287" i="205"/>
  <c r="BB297" i="205"/>
  <c r="BB480" i="205"/>
  <c r="BB353" i="205"/>
  <c r="BB378" i="205"/>
  <c r="AZ353" i="205"/>
  <c r="BB53" i="205"/>
  <c r="BB511" i="205"/>
  <c r="AZ357" i="205"/>
  <c r="BB459" i="205"/>
  <c r="BB398" i="205"/>
  <c r="AZ506" i="205"/>
  <c r="BB381" i="205"/>
  <c r="AZ490" i="205"/>
  <c r="AZ285" i="205"/>
  <c r="BB284" i="205"/>
  <c r="AZ188" i="205"/>
  <c r="BB492" i="205"/>
  <c r="BB440" i="205"/>
  <c r="BB175" i="205"/>
  <c r="BB316" i="205"/>
  <c r="AZ396" i="205"/>
  <c r="AZ513" i="205"/>
  <c r="BB192" i="205"/>
  <c r="AZ150" i="205"/>
  <c r="BB291" i="205"/>
  <c r="AZ268" i="205"/>
  <c r="BB190" i="205"/>
  <c r="AZ21" i="205"/>
  <c r="AZ106" i="205"/>
  <c r="AZ376" i="205"/>
  <c r="AZ143" i="205"/>
  <c r="AZ136" i="205"/>
  <c r="BB416" i="205"/>
  <c r="AZ210" i="205"/>
  <c r="AZ404" i="205"/>
  <c r="BB68" i="205"/>
  <c r="BB498" i="205"/>
  <c r="BB454" i="205"/>
  <c r="AZ140" i="205"/>
  <c r="AZ431" i="205"/>
  <c r="BB67" i="206"/>
  <c r="BB18" i="206"/>
  <c r="AZ365" i="206"/>
  <c r="BD365" i="206" s="1"/>
  <c r="BB328" i="206"/>
  <c r="BB233" i="206"/>
  <c r="BB124" i="206"/>
  <c r="AZ473" i="206"/>
  <c r="AZ458" i="206"/>
  <c r="AZ47" i="206"/>
  <c r="BB230" i="206"/>
  <c r="BB375" i="206"/>
  <c r="AZ363" i="206"/>
  <c r="AZ102" i="206"/>
  <c r="BB286" i="206"/>
  <c r="BB430" i="206"/>
  <c r="BB420" i="206"/>
  <c r="AZ208" i="206"/>
  <c r="AZ83" i="206"/>
  <c r="AZ109" i="206"/>
  <c r="AZ50" i="206"/>
  <c r="BD50" i="206" s="1"/>
  <c r="AZ212" i="206"/>
  <c r="BD212" i="206" s="1"/>
  <c r="AZ87" i="206"/>
  <c r="AZ135" i="206"/>
  <c r="BD135" i="206" s="1"/>
  <c r="AZ75" i="206"/>
  <c r="AZ166" i="206"/>
  <c r="AZ40" i="206"/>
  <c r="BB494" i="206"/>
  <c r="BB483" i="206"/>
  <c r="AZ170" i="206"/>
  <c r="AZ44" i="206"/>
  <c r="BB498" i="206"/>
  <c r="BB203" i="206"/>
  <c r="BB103" i="206"/>
  <c r="AZ451" i="206"/>
  <c r="AZ437" i="206"/>
  <c r="AZ81" i="206"/>
  <c r="BB264" i="206"/>
  <c r="BB409" i="206"/>
  <c r="BB398" i="206"/>
  <c r="BB515" i="206"/>
  <c r="BB63" i="206"/>
  <c r="BB291" i="206"/>
  <c r="AZ398" i="206"/>
  <c r="BD398" i="206" s="1"/>
  <c r="BB276" i="206"/>
  <c r="AZ418" i="206"/>
  <c r="BB158" i="206"/>
  <c r="BB72" i="206"/>
  <c r="BB464" i="206"/>
  <c r="BB122" i="206"/>
  <c r="G13" i="203"/>
  <c r="G28" i="203"/>
  <c r="T11" i="193"/>
  <c r="BB205" i="218"/>
  <c r="AZ399" i="209"/>
  <c r="BB144" i="207"/>
  <c r="BB443" i="207"/>
  <c r="BB97" i="205"/>
  <c r="BB34" i="205"/>
  <c r="AZ200" i="205"/>
  <c r="AZ384" i="206"/>
  <c r="AZ60" i="206"/>
  <c r="BB180" i="206"/>
  <c r="AZ285" i="206"/>
  <c r="BB166" i="216"/>
  <c r="AZ18" i="212"/>
  <c r="AZ276" i="211"/>
  <c r="AZ389" i="209"/>
  <c r="BB309" i="208"/>
  <c r="BB88" i="207"/>
  <c r="AZ195" i="207"/>
  <c r="BB485" i="205"/>
  <c r="AZ234" i="205"/>
  <c r="AZ516" i="205"/>
  <c r="BB25" i="206"/>
  <c r="BB344" i="206"/>
  <c r="BB418" i="206"/>
  <c r="BB65" i="206"/>
  <c r="BB124" i="214"/>
  <c r="BB73" i="213"/>
  <c r="BB86" i="212"/>
  <c r="AZ348" i="211"/>
  <c r="AZ322" i="210"/>
  <c r="AZ178" i="208"/>
  <c r="AZ138" i="207"/>
  <c r="AZ520" i="207"/>
  <c r="AZ424" i="205"/>
  <c r="BB84" i="205"/>
  <c r="BB494" i="205"/>
  <c r="AZ166" i="205"/>
  <c r="BB289" i="206"/>
  <c r="AZ167" i="206"/>
  <c r="BB32" i="206"/>
  <c r="BB148" i="206"/>
  <c r="BB508" i="216"/>
  <c r="BB291" i="213"/>
  <c r="BB326" i="212"/>
  <c r="BB440" i="210"/>
  <c r="BB174" i="208"/>
  <c r="BB307" i="207"/>
  <c r="BB26" i="205"/>
  <c r="AZ17" i="205"/>
  <c r="AZ122" i="205"/>
  <c r="AZ242" i="205"/>
  <c r="BD242" i="205" s="1"/>
  <c r="BB463" i="206"/>
  <c r="BB350" i="206"/>
  <c r="AZ86" i="206"/>
  <c r="AZ224" i="206"/>
  <c r="BB29" i="217"/>
  <c r="AZ27" i="213"/>
  <c r="BB441" i="211"/>
  <c r="AZ230" i="210"/>
  <c r="BB32" i="209"/>
  <c r="BB326" i="209"/>
  <c r="AZ273" i="208"/>
  <c r="BB258" i="208"/>
  <c r="AZ182" i="207"/>
  <c r="BB34" i="207"/>
  <c r="BB462" i="207"/>
  <c r="AZ343" i="207"/>
  <c r="BB168" i="207"/>
  <c r="BB367" i="207"/>
  <c r="AZ74" i="205"/>
  <c r="AZ184" i="205"/>
  <c r="AZ148" i="206"/>
  <c r="BB16" i="206"/>
  <c r="BB356" i="206"/>
  <c r="AZ480" i="206"/>
  <c r="T47" i="193"/>
  <c r="BB322" i="214"/>
  <c r="AZ515" i="213"/>
  <c r="AZ428" i="212"/>
  <c r="BB318" i="211"/>
  <c r="BB375" i="210"/>
  <c r="AZ99" i="207"/>
  <c r="BB295" i="205"/>
  <c r="AZ63" i="206"/>
  <c r="AZ373" i="206"/>
  <c r="BB346" i="206"/>
  <c r="BB413" i="206"/>
  <c r="BB456" i="220"/>
  <c r="BB135" i="205"/>
  <c r="BB428" i="213"/>
  <c r="AZ190" i="211"/>
  <c r="AZ145" i="210"/>
  <c r="AZ414" i="207"/>
  <c r="BB32" i="207"/>
  <c r="BB46" i="205"/>
  <c r="BB247" i="205"/>
  <c r="AZ278" i="205"/>
  <c r="AZ86" i="205"/>
  <c r="BB495" i="206"/>
  <c r="AZ357" i="206"/>
  <c r="AZ490" i="206"/>
  <c r="BD490" i="206" s="1"/>
  <c r="BB99" i="206"/>
  <c r="BB58" i="206"/>
  <c r="BB56" i="206"/>
  <c r="AZ225" i="218"/>
  <c r="BD225" i="218" s="1"/>
  <c r="AZ206" i="212"/>
  <c r="BB100" i="212"/>
  <c r="BB97" i="211"/>
  <c r="AZ132" i="210"/>
  <c r="BB272" i="209"/>
  <c r="AZ454" i="208"/>
  <c r="BD454" i="208" s="1"/>
  <c r="AZ450" i="207"/>
  <c r="BB371" i="205"/>
  <c r="BB103" i="205"/>
  <c r="AZ502" i="205"/>
  <c r="AZ383" i="205"/>
  <c r="AZ302" i="205"/>
  <c r="BB345" i="206"/>
  <c r="BB319" i="206"/>
  <c r="BB258" i="206"/>
  <c r="BB60" i="206"/>
  <c r="AZ500" i="206"/>
  <c r="BB486" i="222"/>
  <c r="AZ124" i="219"/>
  <c r="BD124" i="219" s="1"/>
  <c r="AZ514" i="218"/>
  <c r="AZ306" i="216"/>
  <c r="BD306" i="216" s="1"/>
  <c r="BB338" i="216"/>
  <c r="AZ449" i="215"/>
  <c r="BD449" i="215" s="1"/>
  <c r="AZ336" i="215"/>
  <c r="BD336" i="215" s="1"/>
  <c r="AZ42" i="214"/>
  <c r="BB482" i="214"/>
  <c r="BB374" i="214"/>
  <c r="AZ216" i="214"/>
  <c r="AZ230" i="213"/>
  <c r="BB289" i="213"/>
  <c r="BB447" i="213"/>
  <c r="BB344" i="213"/>
  <c r="BB444" i="213"/>
  <c r="BB241" i="212"/>
  <c r="AZ182" i="212"/>
  <c r="AZ145" i="212"/>
  <c r="BB304" i="212"/>
  <c r="BB452" i="212"/>
  <c r="BB163" i="212"/>
  <c r="BB111" i="212"/>
  <c r="BB124" i="212"/>
  <c r="AZ250" i="212"/>
  <c r="AZ343" i="212"/>
  <c r="AZ501" i="211"/>
  <c r="AZ52" i="211"/>
  <c r="AZ444" i="211"/>
  <c r="AZ400" i="211"/>
  <c r="BB398" i="211"/>
  <c r="AZ233" i="211"/>
  <c r="BB467" i="211"/>
  <c r="BB302" i="211"/>
  <c r="BB500" i="211"/>
  <c r="AZ216" i="211"/>
  <c r="BB479" i="210"/>
  <c r="BB399" i="210"/>
  <c r="BB327" i="210"/>
  <c r="BB44" i="210"/>
  <c r="AZ349" i="210"/>
  <c r="BB304" i="210"/>
  <c r="AZ324" i="210"/>
  <c r="AZ41" i="210"/>
  <c r="BB60" i="210"/>
  <c r="BB53" i="209"/>
  <c r="BB131" i="209"/>
  <c r="BB253" i="209"/>
  <c r="AZ471" i="209"/>
  <c r="AZ513" i="209"/>
  <c r="AZ63" i="209"/>
  <c r="BB40" i="209"/>
  <c r="BB447" i="209"/>
  <c r="AZ515" i="209"/>
  <c r="BD515" i="209" s="1"/>
  <c r="AZ516" i="209"/>
  <c r="BD516" i="209" s="1"/>
  <c r="BB67" i="208"/>
  <c r="AZ142" i="208"/>
  <c r="BB114" i="208"/>
  <c r="AZ361" i="208"/>
  <c r="AZ463" i="208"/>
  <c r="BD463" i="208" s="1"/>
  <c r="AZ294" i="208"/>
  <c r="BB20" i="208"/>
  <c r="BB129" i="208"/>
  <c r="AZ282" i="208"/>
  <c r="AZ505" i="208"/>
  <c r="BB437" i="207"/>
  <c r="BB416" i="207"/>
  <c r="AZ220" i="207"/>
  <c r="BB148" i="207"/>
  <c r="BB242" i="207"/>
  <c r="AZ384" i="207"/>
  <c r="BB124" i="207"/>
  <c r="BB115" i="207"/>
  <c r="BB434" i="207"/>
  <c r="BB270" i="207"/>
  <c r="AZ161" i="207"/>
  <c r="BB296" i="207"/>
  <c r="AZ304" i="207"/>
  <c r="AZ129" i="207"/>
  <c r="AZ83" i="207"/>
  <c r="BB427" i="207"/>
  <c r="AZ399" i="207"/>
  <c r="BD399" i="207" s="1"/>
  <c r="AZ199" i="207"/>
  <c r="BD199" i="207" s="1"/>
  <c r="AZ172" i="207"/>
  <c r="AZ310" i="207"/>
  <c r="BB121" i="207"/>
  <c r="AZ366" i="207"/>
  <c r="BB311" i="207"/>
  <c r="BB13" i="205"/>
  <c r="AZ377" i="205"/>
  <c r="BB118" i="205"/>
  <c r="BB448" i="205"/>
  <c r="AZ142" i="205"/>
  <c r="AZ375" i="205"/>
  <c r="BB290" i="205"/>
  <c r="AZ452" i="205"/>
  <c r="BB424" i="205"/>
  <c r="AZ85" i="205"/>
  <c r="BB23" i="205"/>
  <c r="BB403" i="205"/>
  <c r="AZ426" i="205"/>
  <c r="AZ141" i="205"/>
  <c r="AZ254" i="205"/>
  <c r="AZ22" i="205"/>
  <c r="BD22" i="205" s="1"/>
  <c r="AZ295" i="205"/>
  <c r="AZ206" i="205"/>
  <c r="AZ59" i="205"/>
  <c r="BB518" i="205"/>
  <c r="AZ472" i="205"/>
  <c r="AZ387" i="205"/>
  <c r="AZ417" i="205"/>
  <c r="AZ238" i="205"/>
  <c r="AZ270" i="205"/>
  <c r="BB29" i="205"/>
  <c r="BB377" i="205"/>
  <c r="AZ410" i="205"/>
  <c r="AZ233" i="205"/>
  <c r="AZ495" i="205"/>
  <c r="BB98" i="205"/>
  <c r="AZ168" i="205"/>
  <c r="BD168" i="205" s="1"/>
  <c r="BB394" i="205"/>
  <c r="BB213" i="205"/>
  <c r="BB405" i="205"/>
  <c r="BB244" i="205"/>
  <c r="AZ440" i="205"/>
  <c r="BB137" i="205"/>
  <c r="AZ68" i="205"/>
  <c r="BB364" i="205"/>
  <c r="AZ347" i="205"/>
  <c r="AZ454" i="205"/>
  <c r="BB348" i="205"/>
  <c r="AZ464" i="205"/>
  <c r="BB466" i="205"/>
  <c r="AZ280" i="205"/>
  <c r="AZ338" i="205"/>
  <c r="AZ49" i="205"/>
  <c r="BB152" i="206"/>
  <c r="BB69" i="206"/>
  <c r="AZ417" i="206"/>
  <c r="AZ403" i="206"/>
  <c r="BB284" i="206"/>
  <c r="BB175" i="206"/>
  <c r="AZ284" i="206"/>
  <c r="AZ509" i="206"/>
  <c r="AZ98" i="206"/>
  <c r="BB281" i="206"/>
  <c r="BB426" i="206"/>
  <c r="BB415" i="206"/>
  <c r="AZ153" i="206"/>
  <c r="AZ27" i="206"/>
  <c r="BB481" i="206"/>
  <c r="BB471" i="206"/>
  <c r="AZ259" i="206"/>
  <c r="AZ134" i="206"/>
  <c r="AZ332" i="206"/>
  <c r="AZ310" i="206"/>
  <c r="AZ263" i="206"/>
  <c r="AZ138" i="206"/>
  <c r="BB338" i="206"/>
  <c r="AZ318" i="206"/>
  <c r="AZ217" i="206"/>
  <c r="AZ91" i="206"/>
  <c r="AZ160" i="206"/>
  <c r="AZ101" i="206"/>
  <c r="AZ221" i="206"/>
  <c r="AZ95" i="206"/>
  <c r="AZ186" i="206"/>
  <c r="BB262" i="206"/>
  <c r="BB154" i="206"/>
  <c r="AZ502" i="206"/>
  <c r="AZ488" i="206"/>
  <c r="AZ132" i="206"/>
  <c r="BB315" i="206"/>
  <c r="BB460" i="206"/>
  <c r="BB449" i="206"/>
  <c r="AZ37" i="206"/>
  <c r="AZ136" i="206"/>
  <c r="AZ507" i="206"/>
  <c r="BB454" i="206"/>
  <c r="BB14" i="206"/>
  <c r="BB478" i="206"/>
  <c r="BB507" i="206"/>
  <c r="BB146" i="206"/>
  <c r="AZ346" i="206"/>
  <c r="BD346" i="206" s="1"/>
  <c r="BB71" i="206"/>
  <c r="T37" i="193"/>
  <c r="BB408" i="217"/>
  <c r="BB178" i="209"/>
  <c r="BB226" i="207"/>
  <c r="AZ26" i="207"/>
  <c r="AZ134" i="205"/>
  <c r="BB442" i="205"/>
  <c r="AZ30" i="205"/>
  <c r="AZ223" i="206"/>
  <c r="AZ302" i="206"/>
  <c r="BB361" i="206"/>
  <c r="BB221" i="206"/>
  <c r="BB37" i="206"/>
  <c r="AZ132" i="214"/>
  <c r="AZ387" i="212"/>
  <c r="BB175" i="210"/>
  <c r="AZ245" i="209"/>
  <c r="BB366" i="207"/>
  <c r="AZ139" i="207"/>
  <c r="AZ437" i="207"/>
  <c r="BB357" i="205"/>
  <c r="AZ90" i="205"/>
  <c r="BB161" i="205"/>
  <c r="BB495" i="205"/>
  <c r="BB143" i="205"/>
  <c r="AZ359" i="206"/>
  <c r="AZ111" i="206"/>
  <c r="BB231" i="206"/>
  <c r="AZ374" i="206"/>
  <c r="T48" i="193"/>
  <c r="AZ131" i="214"/>
  <c r="AZ193" i="213"/>
  <c r="BB56" i="212"/>
  <c r="BB477" i="209"/>
  <c r="AZ134" i="208"/>
  <c r="BB275" i="207"/>
  <c r="BB376" i="207"/>
  <c r="BB69" i="205"/>
  <c r="BB262" i="205"/>
  <c r="BB243" i="205"/>
  <c r="AZ137" i="205"/>
  <c r="BB108" i="205"/>
  <c r="BB221" i="205"/>
  <c r="BB335" i="206"/>
  <c r="AZ71" i="206"/>
  <c r="BB161" i="206"/>
  <c r="BB450" i="206"/>
  <c r="G20" i="203"/>
  <c r="BB60" i="214"/>
  <c r="BB43" i="213"/>
  <c r="BB313" i="210"/>
  <c r="BB109" i="208"/>
  <c r="AZ43" i="207"/>
  <c r="AZ149" i="205"/>
  <c r="BB19" i="205"/>
  <c r="AZ119" i="205"/>
  <c r="BB426" i="205"/>
  <c r="AZ431" i="206"/>
  <c r="AZ476" i="206"/>
  <c r="AZ250" i="206"/>
  <c r="AZ294" i="206"/>
  <c r="BD294" i="206" s="1"/>
  <c r="AZ324" i="206"/>
  <c r="BB80" i="206"/>
  <c r="AZ186" i="214"/>
  <c r="AZ348" i="214"/>
  <c r="BB342" i="213"/>
  <c r="BB239" i="212"/>
  <c r="BB519" i="210"/>
  <c r="AZ56" i="208"/>
  <c r="BB52" i="207"/>
  <c r="BB412" i="207"/>
  <c r="BB210" i="207"/>
  <c r="BB117" i="205"/>
  <c r="BB387" i="205"/>
  <c r="BB49" i="206"/>
  <c r="BB134" i="206"/>
  <c r="T25" i="193"/>
  <c r="AZ174" i="214"/>
  <c r="BB454" i="213"/>
  <c r="BB138" i="211"/>
  <c r="BB14" i="211"/>
  <c r="BB122" i="210"/>
  <c r="AZ36" i="209"/>
  <c r="AZ101" i="207"/>
  <c r="BD101" i="207" s="1"/>
  <c r="BB185" i="207"/>
  <c r="AZ466" i="205"/>
  <c r="AZ176" i="205"/>
  <c r="BB140" i="205"/>
  <c r="AZ291" i="205"/>
  <c r="BB386" i="205"/>
  <c r="AZ446" i="206"/>
  <c r="AZ514" i="206"/>
  <c r="BB362" i="206"/>
  <c r="BB46" i="206"/>
  <c r="BB318" i="206"/>
  <c r="BB456" i="206"/>
  <c r="BB234" i="216"/>
  <c r="AZ500" i="212"/>
  <c r="BB484" i="212"/>
  <c r="BB337" i="211"/>
  <c r="BB256" i="211"/>
  <c r="BB51" i="210"/>
  <c r="BB95" i="209"/>
  <c r="BB461" i="208"/>
  <c r="BB66" i="208"/>
  <c r="BB512" i="207"/>
  <c r="BB83" i="207"/>
  <c r="BB229" i="207"/>
  <c r="BB58" i="205"/>
  <c r="BB514" i="205"/>
  <c r="AZ251" i="205"/>
  <c r="AZ118" i="205"/>
  <c r="AZ405" i="205"/>
  <c r="AZ394" i="205"/>
  <c r="AZ313" i="205"/>
  <c r="AZ425" i="206"/>
  <c r="AZ260" i="206"/>
  <c r="BB90" i="206"/>
  <c r="AZ381" i="206"/>
  <c r="BB135" i="206"/>
  <c r="T23" i="193"/>
  <c r="AZ104" i="214"/>
  <c r="AZ428" i="205"/>
  <c r="AZ207" i="206"/>
  <c r="BD207" i="206" s="1"/>
  <c r="BB126" i="206"/>
  <c r="BB129" i="214"/>
  <c r="AZ404" i="212"/>
  <c r="AZ297" i="211"/>
  <c r="BD297" i="211" s="1"/>
  <c r="AZ16" i="210"/>
  <c r="BB414" i="209"/>
  <c r="AZ510" i="208"/>
  <c r="BB153" i="207"/>
  <c r="AZ87" i="207"/>
  <c r="BB513" i="207"/>
  <c r="BB432" i="205"/>
  <c r="AZ444" i="205"/>
  <c r="BB75" i="205"/>
  <c r="BB95" i="205"/>
  <c r="AZ354" i="205"/>
  <c r="AZ375" i="206"/>
  <c r="BB188" i="206"/>
  <c r="AZ479" i="206"/>
  <c r="AZ409" i="206"/>
  <c r="AZ133" i="206"/>
  <c r="BD133" i="206" s="1"/>
  <c r="BB466" i="222"/>
  <c r="BB407" i="219"/>
  <c r="AZ58" i="217"/>
  <c r="AZ241" i="216"/>
  <c r="AZ55" i="216"/>
  <c r="AZ435" i="215"/>
  <c r="AZ276" i="215"/>
  <c r="AZ12" i="214"/>
  <c r="AZ166" i="214"/>
  <c r="AZ272" i="214"/>
  <c r="BB359" i="214"/>
  <c r="BB165" i="213"/>
  <c r="AZ295" i="213"/>
  <c r="AZ318" i="213"/>
  <c r="AZ121" i="213"/>
  <c r="BD121" i="213" s="1"/>
  <c r="AZ52" i="213"/>
  <c r="BB468" i="212"/>
  <c r="AZ204" i="212"/>
  <c r="AZ231" i="212"/>
  <c r="BB462" i="212"/>
  <c r="AZ234" i="212"/>
  <c r="AZ144" i="212"/>
  <c r="BB122" i="212"/>
  <c r="AZ162" i="212"/>
  <c r="AZ190" i="212"/>
  <c r="AZ421" i="212"/>
  <c r="AZ89" i="211"/>
  <c r="AZ144" i="211"/>
  <c r="BB220" i="211"/>
  <c r="BB474" i="211"/>
  <c r="AZ205" i="211"/>
  <c r="AZ187" i="211"/>
  <c r="AZ467" i="211"/>
  <c r="BB482" i="211"/>
  <c r="BB129" i="211"/>
  <c r="AZ26" i="211"/>
  <c r="AZ58" i="210"/>
  <c r="BB173" i="210"/>
  <c r="BB180" i="210"/>
  <c r="AZ236" i="210"/>
  <c r="BD236" i="210" s="1"/>
  <c r="BB292" i="210"/>
  <c r="BB514" i="210"/>
  <c r="AZ483" i="210"/>
  <c r="BB302" i="210"/>
  <c r="AZ84" i="210"/>
  <c r="BB75" i="209"/>
  <c r="BB38" i="209"/>
  <c r="BB174" i="209"/>
  <c r="AZ509" i="209"/>
  <c r="AZ510" i="209"/>
  <c r="BB389" i="209"/>
  <c r="BB54" i="209"/>
  <c r="AZ151" i="209"/>
  <c r="BB206" i="209"/>
  <c r="AZ118" i="209"/>
  <c r="BD118" i="209" s="1"/>
  <c r="BB346" i="208"/>
  <c r="BB508" i="208"/>
  <c r="BB60" i="208"/>
  <c r="AZ451" i="208"/>
  <c r="BB408" i="208"/>
  <c r="AZ89" i="208"/>
  <c r="BD89" i="208" s="1"/>
  <c r="BB31" i="208"/>
  <c r="BB498" i="208"/>
  <c r="BB83" i="208"/>
  <c r="BB488" i="208"/>
  <c r="AZ411" i="207"/>
  <c r="AZ219" i="207"/>
  <c r="BB390" i="207"/>
  <c r="BB207" i="207"/>
  <c r="BB499" i="207"/>
  <c r="AZ517" i="207"/>
  <c r="BB405" i="207"/>
  <c r="BB371" i="207"/>
  <c r="AZ359" i="207"/>
  <c r="AZ265" i="207"/>
  <c r="AZ213" i="207"/>
  <c r="BB355" i="207"/>
  <c r="AZ396" i="207"/>
  <c r="AZ476" i="207"/>
  <c r="BB452" i="207"/>
  <c r="AZ125" i="207"/>
  <c r="BB240" i="207"/>
  <c r="BB518" i="207"/>
  <c r="BB202" i="207"/>
  <c r="BB383" i="207"/>
  <c r="AZ329" i="207"/>
  <c r="BB214" i="207"/>
  <c r="AZ293" i="207"/>
  <c r="AZ179" i="205"/>
  <c r="AZ18" i="205"/>
  <c r="BB342" i="205"/>
  <c r="AZ174" i="205"/>
  <c r="AZ262" i="205"/>
  <c r="AZ99" i="205"/>
  <c r="AZ439" i="205"/>
  <c r="BB32" i="205"/>
  <c r="AZ19" i="205"/>
  <c r="BD19" i="205" s="1"/>
  <c r="BB110" i="205"/>
  <c r="BB422" i="205"/>
  <c r="BB179" i="205"/>
  <c r="AZ416" i="205"/>
  <c r="AZ333" i="205"/>
  <c r="AZ77" i="205"/>
  <c r="BB321" i="205"/>
  <c r="AZ434" i="205"/>
  <c r="AZ170" i="205"/>
  <c r="BB141" i="205"/>
  <c r="BB16" i="205"/>
  <c r="BB144" i="205"/>
  <c r="AZ445" i="205"/>
  <c r="AZ451" i="205"/>
  <c r="AZ479" i="205"/>
  <c r="BB151" i="205"/>
  <c r="AZ70" i="205"/>
  <c r="BB513" i="205"/>
  <c r="AZ235" i="205"/>
  <c r="BB203" i="205"/>
  <c r="BB133" i="205"/>
  <c r="BB362" i="205"/>
  <c r="BB128" i="205"/>
  <c r="AZ307" i="205"/>
  <c r="BB397" i="205"/>
  <c r="BB90" i="205"/>
  <c r="BB379" i="205"/>
  <c r="AZ110" i="205"/>
  <c r="BB347" i="205"/>
  <c r="AZ125" i="205"/>
  <c r="AZ378" i="205"/>
  <c r="AZ328" i="205"/>
  <c r="AZ515" i="205"/>
  <c r="AZ230" i="205"/>
  <c r="BD230" i="205" s="1"/>
  <c r="AZ503" i="205"/>
  <c r="AZ44" i="205"/>
  <c r="AZ462" i="205"/>
  <c r="BB157" i="205"/>
  <c r="AZ191" i="205"/>
  <c r="BB220" i="206"/>
  <c r="BB120" i="206"/>
  <c r="AZ468" i="206"/>
  <c r="AZ454" i="206"/>
  <c r="AZ42" i="206"/>
  <c r="BB226" i="206"/>
  <c r="BB371" i="206"/>
  <c r="BB357" i="206"/>
  <c r="AZ149" i="206"/>
  <c r="AZ23" i="206"/>
  <c r="BB477" i="206"/>
  <c r="BB466" i="206"/>
  <c r="AZ204" i="206"/>
  <c r="AZ78" i="206"/>
  <c r="AZ84" i="206"/>
  <c r="AZ24" i="206"/>
  <c r="BB42" i="206"/>
  <c r="AZ185" i="206"/>
  <c r="AZ327" i="206"/>
  <c r="BB378" i="206"/>
  <c r="BB47" i="206"/>
  <c r="AZ189" i="206"/>
  <c r="BB332" i="206"/>
  <c r="BB382" i="206"/>
  <c r="AZ268" i="206"/>
  <c r="AZ142" i="206"/>
  <c r="BB343" i="206"/>
  <c r="BB324" i="206"/>
  <c r="AZ272" i="206"/>
  <c r="AZ146" i="206"/>
  <c r="AZ349" i="206"/>
  <c r="AZ21" i="206"/>
  <c r="BB205" i="206"/>
  <c r="AZ343" i="206"/>
  <c r="AZ329" i="206"/>
  <c r="AZ183" i="206"/>
  <c r="AZ57" i="206"/>
  <c r="BB511" i="206"/>
  <c r="BB500" i="206"/>
  <c r="AZ67" i="206"/>
  <c r="BB174" i="206"/>
  <c r="BB360" i="206"/>
  <c r="BB408" i="206"/>
  <c r="BB320" i="206"/>
  <c r="AZ492" i="206"/>
  <c r="AZ330" i="206"/>
  <c r="AZ314" i="206"/>
  <c r="BB386" i="206"/>
  <c r="BB20" i="206"/>
  <c r="T50" i="193"/>
  <c r="T45" i="193"/>
  <c r="AZ38" i="2" s="1"/>
  <c r="T14" i="193"/>
  <c r="T26" i="193"/>
  <c r="BB126" i="215"/>
  <c r="BB183" i="213"/>
  <c r="AZ287" i="213"/>
  <c r="BD287" i="213" s="1"/>
  <c r="BB235" i="212"/>
  <c r="BB307" i="212"/>
  <c r="BB481" i="212"/>
  <c r="AZ248" i="212"/>
  <c r="BB280" i="212"/>
  <c r="BB493" i="211"/>
  <c r="BB119" i="211"/>
  <c r="AZ481" i="211"/>
  <c r="BB95" i="211"/>
  <c r="BB429" i="211"/>
  <c r="BB158" i="210"/>
  <c r="BB120" i="210"/>
  <c r="AZ42" i="210"/>
  <c r="AZ280" i="209"/>
  <c r="AZ133" i="209"/>
  <c r="BD133" i="209" s="1"/>
  <c r="AZ204" i="208"/>
  <c r="BB194" i="208"/>
  <c r="BB517" i="207"/>
  <c r="BB424" i="207"/>
  <c r="AZ64" i="205"/>
  <c r="AZ257" i="205"/>
  <c r="AZ107" i="205"/>
  <c r="AZ37" i="205"/>
  <c r="AZ242" i="206"/>
  <c r="BB242" i="206"/>
  <c r="BB223" i="206"/>
  <c r="AZ367" i="206"/>
  <c r="BB323" i="206"/>
  <c r="T15" i="193"/>
  <c r="BB454" i="214"/>
  <c r="AZ395" i="210"/>
  <c r="BB82" i="207"/>
  <c r="AZ332" i="207"/>
  <c r="BB437" i="205"/>
  <c r="BB506" i="205"/>
  <c r="BB288" i="205"/>
  <c r="BB238" i="206"/>
  <c r="BB227" i="206"/>
  <c r="BB313" i="206"/>
  <c r="AZ407" i="215"/>
  <c r="AZ213" i="212"/>
  <c r="BB437" i="211"/>
  <c r="AZ231" i="209"/>
  <c r="BB519" i="208"/>
  <c r="BB169" i="207"/>
  <c r="AZ513" i="207"/>
  <c r="AZ50" i="205"/>
  <c r="AZ483" i="205"/>
  <c r="BD483" i="205" s="1"/>
  <c r="BB482" i="205"/>
  <c r="AZ148" i="205"/>
  <c r="BB279" i="205"/>
  <c r="BB159" i="206"/>
  <c r="BB514" i="206"/>
  <c r="BB310" i="206"/>
  <c r="AZ315" i="215"/>
  <c r="BB309" i="211"/>
  <c r="AZ76" i="209"/>
  <c r="AZ84" i="208"/>
  <c r="AZ406" i="207"/>
  <c r="AZ469" i="205"/>
  <c r="AZ101" i="205"/>
  <c r="AZ208" i="205"/>
  <c r="BB210" i="206"/>
  <c r="AZ354" i="206"/>
  <c r="BB476" i="206"/>
  <c r="AZ206" i="206"/>
  <c r="T27" i="193"/>
  <c r="BB229" i="214"/>
  <c r="AZ134" i="212"/>
  <c r="BB52" i="211"/>
  <c r="BB390" i="210"/>
  <c r="AZ237" i="209"/>
  <c r="BB48" i="208"/>
  <c r="AZ136" i="208"/>
  <c r="BD136" i="208" s="1"/>
  <c r="BB369" i="207"/>
  <c r="AZ70" i="207"/>
  <c r="BB261" i="207"/>
  <c r="AZ462" i="207"/>
  <c r="BB76" i="205"/>
  <c r="BB250" i="205"/>
  <c r="BB281" i="205"/>
  <c r="AZ32" i="205"/>
  <c r="AZ13" i="205"/>
  <c r="AZ169" i="205"/>
  <c r="AZ103" i="206"/>
  <c r="AZ269" i="206"/>
  <c r="BD269" i="206" s="1"/>
  <c r="AZ267" i="206"/>
  <c r="BB107" i="206"/>
  <c r="AZ439" i="214"/>
  <c r="AZ61" i="212"/>
  <c r="BB292" i="211"/>
  <c r="BB208" i="210"/>
  <c r="AZ492" i="209"/>
  <c r="BB230" i="208"/>
  <c r="BB365" i="208"/>
  <c r="BB423" i="207"/>
  <c r="AZ49" i="207"/>
  <c r="AZ15" i="207"/>
  <c r="BB303" i="205"/>
  <c r="BB467" i="205"/>
  <c r="AZ157" i="205"/>
  <c r="BB326" i="205"/>
  <c r="AZ20" i="205"/>
  <c r="BB25" i="205"/>
  <c r="BB208" i="205"/>
  <c r="AZ389" i="205"/>
  <c r="AZ455" i="206"/>
  <c r="BB101" i="206"/>
  <c r="BB41" i="206"/>
  <c r="BB185" i="206"/>
  <c r="AZ243" i="206"/>
  <c r="T53" i="193"/>
  <c r="BB93" i="215"/>
  <c r="AZ316" i="212"/>
  <c r="BB495" i="211"/>
  <c r="BB411" i="210"/>
  <c r="BB85" i="209"/>
  <c r="BB77" i="208"/>
  <c r="BB360" i="207"/>
  <c r="AZ204" i="207"/>
  <c r="AZ54" i="207"/>
  <c r="AZ178" i="207"/>
  <c r="AZ399" i="205"/>
  <c r="AZ473" i="205"/>
  <c r="AZ78" i="205"/>
  <c r="AZ372" i="205"/>
  <c r="BB256" i="205"/>
  <c r="AZ449" i="205"/>
  <c r="BD449" i="205" s="1"/>
  <c r="AZ412" i="206"/>
  <c r="BB43" i="206"/>
  <c r="AZ239" i="206"/>
  <c r="AZ177" i="206"/>
  <c r="AZ184" i="218"/>
  <c r="AZ217" i="211"/>
  <c r="AZ59" i="207"/>
  <c r="AZ131" i="207"/>
  <c r="AZ369" i="205"/>
  <c r="BB427" i="205"/>
  <c r="AZ365" i="205"/>
  <c r="AZ150" i="206"/>
  <c r="BB97" i="206"/>
  <c r="BB250" i="206"/>
  <c r="AZ428" i="206"/>
  <c r="AZ290" i="206"/>
  <c r="AZ497" i="206"/>
  <c r="AZ226" i="216"/>
  <c r="AZ292" i="212"/>
  <c r="BD292" i="212" s="1"/>
  <c r="BB301" i="211"/>
  <c r="BB87" i="211"/>
  <c r="BB150" i="210"/>
  <c r="BB417" i="209"/>
  <c r="AZ150" i="208"/>
  <c r="BB450" i="207"/>
  <c r="AZ345" i="207"/>
  <c r="AZ104" i="205"/>
  <c r="BB38" i="205"/>
  <c r="BB41" i="205"/>
  <c r="BB226" i="205"/>
  <c r="BB440" i="206"/>
  <c r="AZ415" i="206"/>
  <c r="BB192" i="206"/>
  <c r="AZ498" i="206"/>
  <c r="BB217" i="206"/>
  <c r="BB473" i="222"/>
  <c r="AZ104" i="219"/>
  <c r="BD104" i="219" s="1"/>
  <c r="BB19" i="217"/>
  <c r="BB296" i="216"/>
  <c r="AZ202" i="216"/>
  <c r="BD202" i="216" s="1"/>
  <c r="AZ394" i="215"/>
  <c r="BD394" i="215" s="1"/>
  <c r="BB264" i="215"/>
  <c r="BB387" i="214"/>
  <c r="AZ405" i="214"/>
  <c r="AZ288" i="214"/>
  <c r="BD288" i="214" s="1"/>
  <c r="AZ107" i="214"/>
  <c r="BB248" i="213"/>
  <c r="AZ401" i="213"/>
  <c r="AZ356" i="213"/>
  <c r="AZ185" i="213"/>
  <c r="AZ319" i="213"/>
  <c r="AZ257" i="212"/>
  <c r="AZ307" i="212"/>
  <c r="AZ349" i="212"/>
  <c r="AZ31" i="212"/>
  <c r="AZ323" i="212"/>
  <c r="BB137" i="212"/>
  <c r="BB41" i="212"/>
  <c r="AZ322" i="212"/>
  <c r="AZ54" i="212"/>
  <c r="BD54" i="212" s="1"/>
  <c r="BB281" i="212"/>
  <c r="BB288" i="211"/>
  <c r="AZ475" i="211"/>
  <c r="BB377" i="211"/>
  <c r="AZ322" i="211"/>
  <c r="AZ225" i="211"/>
  <c r="AZ211" i="211"/>
  <c r="AZ492" i="211"/>
  <c r="AZ387" i="211"/>
  <c r="AZ231" i="211"/>
  <c r="BB65" i="211"/>
  <c r="AZ40" i="210"/>
  <c r="BB446" i="210"/>
  <c r="AZ267" i="210"/>
  <c r="AZ299" i="210"/>
  <c r="BB463" i="210"/>
  <c r="AZ346" i="210"/>
  <c r="BD346" i="210" s="1"/>
  <c r="BB261" i="210"/>
  <c r="AZ66" i="210"/>
  <c r="BB114" i="210"/>
  <c r="BB46" i="209"/>
  <c r="BB116" i="209"/>
  <c r="BB406" i="209"/>
  <c r="AZ506" i="209"/>
  <c r="AZ318" i="209"/>
  <c r="AZ177" i="209"/>
  <c r="AZ414" i="209"/>
  <c r="AZ287" i="209"/>
  <c r="BB348" i="209"/>
  <c r="AZ163" i="209"/>
  <c r="BB471" i="208"/>
  <c r="AZ160" i="208"/>
  <c r="BB37" i="208"/>
  <c r="BB343" i="208"/>
  <c r="BB41" i="208"/>
  <c r="AZ74" i="208"/>
  <c r="BB125" i="208"/>
  <c r="AZ33" i="208"/>
  <c r="AZ255" i="208"/>
  <c r="BB116" i="208"/>
  <c r="BB132" i="207"/>
  <c r="AZ292" i="207"/>
  <c r="AZ360" i="207"/>
  <c r="BB140" i="207"/>
  <c r="BB30" i="207"/>
  <c r="AZ510" i="207"/>
  <c r="AZ44" i="207"/>
  <c r="AZ120" i="207"/>
  <c r="AZ244" i="207"/>
  <c r="BB134" i="207"/>
  <c r="AZ386" i="207"/>
  <c r="AZ12" i="207"/>
  <c r="AZ507" i="207"/>
  <c r="BB403" i="207"/>
  <c r="AZ93" i="207"/>
  <c r="AZ295" i="207"/>
  <c r="BB189" i="207"/>
  <c r="AZ298" i="207"/>
  <c r="BB338" i="207"/>
  <c r="BB222" i="207"/>
  <c r="BB515" i="207"/>
  <c r="AZ452" i="207"/>
  <c r="AZ358" i="207"/>
  <c r="AZ29" i="205"/>
  <c r="BB269" i="205"/>
  <c r="BB491" i="205"/>
  <c r="BB114" i="205"/>
  <c r="AZ129" i="205"/>
  <c r="BB259" i="205"/>
  <c r="BB220" i="205"/>
  <c r="BB210" i="205"/>
  <c r="BB408" i="205"/>
  <c r="AZ108" i="205"/>
  <c r="AZ116" i="205"/>
  <c r="BB270" i="205"/>
  <c r="BB273" i="205"/>
  <c r="AZ114" i="205"/>
  <c r="AZ123" i="205"/>
  <c r="BD123" i="205" s="1"/>
  <c r="BB469" i="205"/>
  <c r="AZ427" i="205"/>
  <c r="AZ350" i="205"/>
  <c r="BB311" i="205"/>
  <c r="AZ282" i="205"/>
  <c r="BB320" i="205"/>
  <c r="BB299" i="205"/>
  <c r="AZ165" i="205"/>
  <c r="AZ465" i="205"/>
  <c r="BB339" i="205"/>
  <c r="AZ223" i="205"/>
  <c r="BB94" i="205"/>
  <c r="AZ133" i="205"/>
  <c r="BB337" i="205"/>
  <c r="BB275" i="205"/>
  <c r="AZ299" i="205"/>
  <c r="BB376" i="205"/>
  <c r="AZ109" i="205"/>
  <c r="BB515" i="205"/>
  <c r="BB87" i="205"/>
  <c r="BB145" i="205"/>
  <c r="BB225" i="205"/>
  <c r="BB486" i="205"/>
  <c r="BB400" i="205"/>
  <c r="AZ482" i="205"/>
  <c r="BB331" i="205"/>
  <c r="BB162" i="205"/>
  <c r="AZ286" i="205"/>
  <c r="BB204" i="205"/>
  <c r="BB304" i="205"/>
  <c r="BB200" i="205"/>
  <c r="AZ388" i="205"/>
  <c r="BB101" i="205"/>
  <c r="BB279" i="206"/>
  <c r="BB171" i="206"/>
  <c r="AZ519" i="206"/>
  <c r="AZ505" i="206"/>
  <c r="AZ93" i="206"/>
  <c r="BB277" i="206"/>
  <c r="BB422" i="206"/>
  <c r="BB411" i="206"/>
  <c r="AZ200" i="206"/>
  <c r="AZ74" i="206"/>
  <c r="AZ58" i="206"/>
  <c r="BB517" i="206"/>
  <c r="AZ255" i="206"/>
  <c r="AZ129" i="206"/>
  <c r="BB326" i="206"/>
  <c r="AZ303" i="206"/>
  <c r="BB93" i="206"/>
  <c r="AZ236" i="206"/>
  <c r="AZ397" i="206"/>
  <c r="BB429" i="206"/>
  <c r="BB98" i="206"/>
  <c r="AZ240" i="206"/>
  <c r="AZ401" i="206"/>
  <c r="BB433" i="206"/>
  <c r="BB51" i="206"/>
  <c r="AZ193" i="206"/>
  <c r="AZ344" i="206"/>
  <c r="BD344" i="206" s="1"/>
  <c r="BB387" i="206"/>
  <c r="BB55" i="206"/>
  <c r="AZ197" i="206"/>
  <c r="BB349" i="206"/>
  <c r="AZ72" i="206"/>
  <c r="BB256" i="206"/>
  <c r="BB400" i="206"/>
  <c r="BB390" i="206"/>
  <c r="AZ234" i="206"/>
  <c r="AZ108" i="206"/>
  <c r="AZ262" i="206"/>
  <c r="AZ203" i="206"/>
  <c r="BB394" i="206"/>
  <c r="AZ192" i="206"/>
  <c r="BB376" i="206"/>
  <c r="AZ399" i="206"/>
  <c r="BB44" i="206"/>
  <c r="BB505" i="206"/>
  <c r="AZ25" i="206"/>
  <c r="BD25" i="206" s="1"/>
  <c r="BB358" i="206"/>
  <c r="AZ228" i="206"/>
  <c r="T30" i="193"/>
  <c r="G21" i="203"/>
  <c r="G29" i="203"/>
  <c r="G35" i="203"/>
  <c r="T17" i="193"/>
  <c r="BB33" i="214"/>
  <c r="AZ388" i="210"/>
  <c r="AZ248" i="208"/>
  <c r="AZ124" i="205"/>
  <c r="AZ273" i="205"/>
  <c r="AZ373" i="205"/>
  <c r="AZ81" i="205"/>
  <c r="AZ491" i="206"/>
  <c r="AZ18" i="206"/>
  <c r="BB166" i="206"/>
  <c r="BB389" i="218"/>
  <c r="AZ507" i="212"/>
  <c r="BB369" i="210"/>
  <c r="BB89" i="209"/>
  <c r="AZ177" i="208"/>
  <c r="BB348" i="207"/>
  <c r="AZ348" i="205"/>
  <c r="BB421" i="205"/>
  <c r="AZ237" i="205"/>
  <c r="BB88" i="205"/>
  <c r="AZ168" i="206"/>
  <c r="BB293" i="206"/>
  <c r="BB270" i="206"/>
  <c r="AZ69" i="206"/>
  <c r="AZ414" i="206"/>
  <c r="BB496" i="206"/>
  <c r="BB367" i="217"/>
  <c r="BB363" i="213"/>
  <c r="AZ203" i="211"/>
  <c r="AZ71" i="210"/>
  <c r="AZ180" i="209"/>
  <c r="BD180" i="209" s="1"/>
  <c r="BB510" i="208"/>
  <c r="AZ81" i="207"/>
  <c r="BD81" i="207" s="1"/>
  <c r="AZ508" i="207"/>
  <c r="BB495" i="207"/>
  <c r="BB255" i="207"/>
  <c r="AZ135" i="207"/>
  <c r="BB239" i="207"/>
  <c r="BB91" i="205"/>
  <c r="AZ303" i="205"/>
  <c r="BB17" i="205"/>
  <c r="BB234" i="205"/>
  <c r="AZ486" i="206"/>
  <c r="BB193" i="206"/>
  <c r="AZ150" i="214"/>
  <c r="BD150" i="214" s="1"/>
  <c r="BB332" i="213"/>
  <c r="BB24" i="212"/>
  <c r="AZ30" i="211"/>
  <c r="AZ502" i="209"/>
  <c r="BB111" i="209"/>
  <c r="AZ517" i="208"/>
  <c r="BD517" i="208" s="1"/>
  <c r="BB363" i="207"/>
  <c r="AZ173" i="207"/>
  <c r="BD173" i="207" s="1"/>
  <c r="BB155" i="205"/>
  <c r="BB503" i="205"/>
  <c r="BB497" i="205"/>
  <c r="BB216" i="205"/>
  <c r="BB127" i="206"/>
  <c r="BB397" i="206"/>
  <c r="AZ345" i="206"/>
  <c r="AZ175" i="206"/>
  <c r="BB431" i="206"/>
  <c r="AZ76" i="206"/>
  <c r="AZ85" i="220"/>
  <c r="BB469" i="212"/>
  <c r="BB496" i="211"/>
  <c r="AZ503" i="209"/>
  <c r="BB450" i="209"/>
  <c r="BB426" i="208"/>
  <c r="BB398" i="207"/>
  <c r="BB440" i="207"/>
  <c r="BB182" i="205"/>
  <c r="BB158" i="205"/>
  <c r="BB393" i="205"/>
  <c r="AZ339" i="205"/>
  <c r="BB155" i="206"/>
  <c r="AZ258" i="206"/>
  <c r="AZ29" i="206"/>
  <c r="BB366" i="206"/>
  <c r="AZ243" i="215"/>
  <c r="BD243" i="215" s="1"/>
  <c r="AZ429" i="205"/>
  <c r="BB406" i="214"/>
  <c r="BB358" i="210"/>
  <c r="AZ481" i="209"/>
  <c r="AZ306" i="208"/>
  <c r="BD306" i="208" s="1"/>
  <c r="BB354" i="208"/>
  <c r="BB278" i="207"/>
  <c r="BB101" i="207"/>
  <c r="AZ136" i="207"/>
  <c r="BB219" i="207"/>
  <c r="AZ305" i="205"/>
  <c r="BD305" i="205" s="1"/>
  <c r="BB500" i="205"/>
  <c r="BB222" i="205"/>
  <c r="AZ310" i="205"/>
  <c r="BD310" i="205" s="1"/>
  <c r="BB444" i="206"/>
  <c r="BB109" i="206"/>
  <c r="AZ237" i="206"/>
  <c r="AZ293" i="215"/>
  <c r="BB47" i="205"/>
  <c r="AZ265" i="206"/>
  <c r="BB186" i="213"/>
  <c r="AZ320" i="210"/>
  <c r="BB396" i="208"/>
  <c r="BB475" i="207"/>
  <c r="BB274" i="207"/>
  <c r="BB228" i="205"/>
  <c r="AZ309" i="205"/>
  <c r="AZ76" i="205"/>
  <c r="AZ517" i="205"/>
  <c r="AZ328" i="206"/>
  <c r="BB145" i="206"/>
  <c r="AZ394" i="206"/>
  <c r="BB75" i="206"/>
  <c r="AZ498" i="221"/>
  <c r="BD498" i="221" s="1"/>
  <c r="BB460" i="218"/>
  <c r="BB297" i="217"/>
  <c r="AZ520" i="216"/>
  <c r="BB210" i="216"/>
  <c r="BB206" i="215"/>
  <c r="BB346" i="215"/>
  <c r="AZ233" i="214"/>
  <c r="AZ112" i="214"/>
  <c r="AZ397" i="214"/>
  <c r="BB98" i="214"/>
  <c r="BB254" i="213"/>
  <c r="AZ443" i="213"/>
  <c r="BD443" i="213" s="1"/>
  <c r="BB273" i="213"/>
  <c r="AZ297" i="213"/>
  <c r="AZ195" i="213"/>
  <c r="AZ20" i="212"/>
  <c r="AZ112" i="212"/>
  <c r="AZ441" i="212"/>
  <c r="BB171" i="212"/>
  <c r="AZ445" i="212"/>
  <c r="BB136" i="212"/>
  <c r="AZ90" i="212"/>
  <c r="AZ391" i="212"/>
  <c r="AZ77" i="212"/>
  <c r="BB374" i="212"/>
  <c r="BB388" i="211"/>
  <c r="AZ442" i="211"/>
  <c r="AZ197" i="211"/>
  <c r="BB321" i="211"/>
  <c r="AZ220" i="211"/>
  <c r="BB291" i="211"/>
  <c r="BB102" i="211"/>
  <c r="AZ389" i="211"/>
  <c r="AZ34" i="211"/>
  <c r="AZ156" i="211"/>
  <c r="AZ137" i="210"/>
  <c r="BB417" i="210"/>
  <c r="AZ128" i="210"/>
  <c r="BD128" i="210" s="1"/>
  <c r="BB391" i="210"/>
  <c r="BB86" i="210"/>
  <c r="BB155" i="210"/>
  <c r="BB505" i="210"/>
  <c r="BB203" i="210"/>
  <c r="AZ364" i="210"/>
  <c r="BD364" i="210" s="1"/>
  <c r="BB31" i="209"/>
  <c r="BB245" i="209"/>
  <c r="BB48" i="209"/>
  <c r="BB190" i="209"/>
  <c r="AZ407" i="209"/>
  <c r="AZ464" i="209"/>
  <c r="BB82" i="209"/>
  <c r="AZ393" i="209"/>
  <c r="BD393" i="209" s="1"/>
  <c r="BB127" i="209"/>
  <c r="AZ307" i="209"/>
  <c r="AZ213" i="208"/>
  <c r="BB99" i="208"/>
  <c r="BB209" i="208"/>
  <c r="BB410" i="208"/>
  <c r="AZ218" i="208"/>
  <c r="BD218" i="208" s="1"/>
  <c r="AZ245" i="208"/>
  <c r="BB284" i="208"/>
  <c r="AZ331" i="208"/>
  <c r="BB142" i="208"/>
  <c r="AZ87" i="208"/>
  <c r="BB203" i="207"/>
  <c r="AZ483" i="207"/>
  <c r="BD483" i="207" s="1"/>
  <c r="BB174" i="207"/>
  <c r="BB89" i="207"/>
  <c r="BB304" i="207"/>
  <c r="AZ24" i="207"/>
  <c r="AZ118" i="207"/>
  <c r="BD118" i="207" s="1"/>
  <c r="AZ326" i="207"/>
  <c r="AZ394" i="207"/>
  <c r="AZ246" i="207"/>
  <c r="AZ409" i="207"/>
  <c r="BB143" i="207"/>
  <c r="AZ23" i="207"/>
  <c r="BB502" i="207"/>
  <c r="AZ305" i="207"/>
  <c r="BD305" i="207" s="1"/>
  <c r="AZ262" i="207"/>
  <c r="BB333" i="207"/>
  <c r="AZ363" i="207"/>
  <c r="BD363" i="207" s="1"/>
  <c r="AZ111" i="207"/>
  <c r="BB227" i="207"/>
  <c r="BB90" i="207"/>
  <c r="BB332" i="207"/>
  <c r="BB320" i="207"/>
  <c r="AZ97" i="205"/>
  <c r="BB417" i="205"/>
  <c r="BB50" i="205"/>
  <c r="BB180" i="205"/>
  <c r="BB359" i="205"/>
  <c r="BB443" i="205"/>
  <c r="BB346" i="205"/>
  <c r="BB389" i="205"/>
  <c r="AZ93" i="205"/>
  <c r="BD93" i="205" s="1"/>
  <c r="AZ239" i="205"/>
  <c r="AZ152" i="205"/>
  <c r="BB457" i="205"/>
  <c r="BB517" i="205"/>
  <c r="BB211" i="205"/>
  <c r="AZ346" i="205"/>
  <c r="BD346" i="205" s="1"/>
  <c r="BB74" i="205"/>
  <c r="BB111" i="205"/>
  <c r="AZ151" i="205"/>
  <c r="BB461" i="205"/>
  <c r="AZ322" i="205"/>
  <c r="BB512" i="205"/>
  <c r="BB409" i="205"/>
  <c r="BB370" i="205"/>
  <c r="BB99" i="205"/>
  <c r="BB516" i="205"/>
  <c r="AZ298" i="205"/>
  <c r="BB18" i="205"/>
  <c r="AZ263" i="205"/>
  <c r="BB27" i="205"/>
  <c r="BB462" i="205"/>
  <c r="AZ463" i="205"/>
  <c r="BD463" i="205" s="1"/>
  <c r="AZ61" i="205"/>
  <c r="AZ145" i="205"/>
  <c r="AZ16" i="205"/>
  <c r="AZ250" i="205"/>
  <c r="BD250" i="205" s="1"/>
  <c r="AZ154" i="205"/>
  <c r="BB314" i="205"/>
  <c r="BB477" i="205"/>
  <c r="BB439" i="205"/>
  <c r="BB83" i="205"/>
  <c r="BB64" i="205"/>
  <c r="BB414" i="205"/>
  <c r="AZ259" i="205"/>
  <c r="BB510" i="205"/>
  <c r="BB413" i="205"/>
  <c r="AZ111" i="205"/>
  <c r="BB86" i="205"/>
  <c r="AZ218" i="205"/>
  <c r="AZ38" i="206"/>
  <c r="BB222" i="206"/>
  <c r="BB365" i="206"/>
  <c r="AZ352" i="206"/>
  <c r="AZ144" i="206"/>
  <c r="AZ19" i="206"/>
  <c r="BB473" i="206"/>
  <c r="BB462" i="206"/>
  <c r="AZ251" i="206"/>
  <c r="AZ125" i="206"/>
  <c r="AZ320" i="206"/>
  <c r="AZ293" i="206"/>
  <c r="BB38" i="206"/>
  <c r="AZ180" i="206"/>
  <c r="AZ321" i="206"/>
  <c r="BB374" i="206"/>
  <c r="BB144" i="206"/>
  <c r="BB15" i="206"/>
  <c r="AZ448" i="206"/>
  <c r="BB363" i="206"/>
  <c r="BB149" i="206"/>
  <c r="BB19" i="206"/>
  <c r="AZ452" i="206"/>
  <c r="AZ391" i="206"/>
  <c r="BD391" i="206" s="1"/>
  <c r="BB102" i="206"/>
  <c r="AZ244" i="206"/>
  <c r="AZ406" i="206"/>
  <c r="BB438" i="206"/>
  <c r="BB106" i="206"/>
  <c r="AZ248" i="206"/>
  <c r="AZ410" i="206"/>
  <c r="BD410" i="206" s="1"/>
  <c r="AZ123" i="206"/>
  <c r="BB307" i="206"/>
  <c r="BB451" i="206"/>
  <c r="BB441" i="206"/>
  <c r="BB17" i="206"/>
  <c r="AZ159" i="206"/>
  <c r="AZ366" i="206"/>
  <c r="AZ347" i="206"/>
  <c r="AZ342" i="206"/>
  <c r="BB218" i="206"/>
  <c r="AZ390" i="206"/>
  <c r="BB207" i="206"/>
  <c r="AZ325" i="206"/>
  <c r="BB459" i="206"/>
  <c r="AZ104" i="206"/>
  <c r="BD104" i="206" s="1"/>
  <c r="BB115" i="206"/>
  <c r="T43" i="193"/>
  <c r="G10" i="203"/>
  <c r="BB420" i="214"/>
  <c r="AZ427" i="210"/>
  <c r="BB189" i="208"/>
  <c r="BB309" i="207"/>
  <c r="BB56" i="205"/>
  <c r="BB388" i="205"/>
  <c r="BB450" i="205"/>
  <c r="AZ312" i="205"/>
  <c r="AZ382" i="205"/>
  <c r="BB361" i="205"/>
  <c r="AZ381" i="205"/>
  <c r="BB254" i="205"/>
  <c r="BB57" i="206"/>
  <c r="AZ510" i="206"/>
  <c r="BB59" i="206"/>
  <c r="BB311" i="206"/>
  <c r="BB51" i="217"/>
  <c r="AZ441" i="211"/>
  <c r="AZ263" i="210"/>
  <c r="AZ423" i="208"/>
  <c r="BB508" i="207"/>
  <c r="AZ221" i="205"/>
  <c r="AZ507" i="205"/>
  <c r="BB65" i="205"/>
  <c r="BB332" i="205"/>
  <c r="AZ33" i="205"/>
  <c r="AZ114" i="206"/>
  <c r="BB497" i="206"/>
  <c r="BB142" i="206"/>
  <c r="T39" i="193"/>
  <c r="AZ286" i="214"/>
  <c r="BB268" i="212"/>
  <c r="AZ478" i="207"/>
  <c r="BB119" i="205"/>
  <c r="BB76" i="206"/>
  <c r="BB282" i="206"/>
  <c r="BB131" i="206"/>
  <c r="BB38" i="214"/>
  <c r="BB202" i="211"/>
  <c r="BB81" i="210"/>
  <c r="AZ340" i="209"/>
  <c r="AZ72" i="208"/>
  <c r="BD72" i="208" s="1"/>
  <c r="AZ39" i="207"/>
  <c r="AZ376" i="207"/>
  <c r="AZ291" i="207"/>
  <c r="BB301" i="207"/>
  <c r="AZ53" i="205"/>
  <c r="BB410" i="205"/>
  <c r="AZ246" i="205"/>
  <c r="BB205" i="205"/>
  <c r="AZ329" i="205"/>
  <c r="AZ216" i="205"/>
  <c r="BB499" i="205"/>
  <c r="AZ270" i="206"/>
  <c r="BB265" i="206"/>
  <c r="AZ316" i="206"/>
  <c r="AZ516" i="206"/>
  <c r="BB309" i="206"/>
  <c r="AZ396" i="215"/>
  <c r="AZ97" i="213"/>
  <c r="AZ441" i="210"/>
  <c r="AZ404" i="209"/>
  <c r="BB345" i="207"/>
  <c r="AZ42" i="205"/>
  <c r="BB51" i="205"/>
  <c r="AZ243" i="205"/>
  <c r="BB178" i="206"/>
  <c r="AZ158" i="206"/>
  <c r="AZ295" i="206"/>
  <c r="AZ226" i="206"/>
  <c r="BB482" i="206"/>
  <c r="AZ155" i="206"/>
  <c r="BB252" i="220"/>
  <c r="BB209" i="205"/>
  <c r="BB26" i="214"/>
  <c r="AZ299" i="211"/>
  <c r="AZ129" i="210"/>
  <c r="BB137" i="209"/>
  <c r="AZ474" i="207"/>
  <c r="BB171" i="205"/>
  <c r="BB488" i="205"/>
  <c r="BB246" i="205"/>
  <c r="AZ35" i="205"/>
  <c r="BB151" i="206"/>
  <c r="BB333" i="206"/>
  <c r="BB12" i="206"/>
  <c r="BB169" i="206"/>
  <c r="AZ439" i="206"/>
  <c r="BB114" i="206"/>
  <c r="AZ433" i="206"/>
  <c r="AZ31" i="206"/>
  <c r="BB219" i="217"/>
  <c r="AZ193" i="212"/>
  <c r="AZ401" i="211"/>
  <c r="BB239" i="210"/>
  <c r="AZ229" i="210"/>
  <c r="BD229" i="210" s="1"/>
  <c r="BB279" i="209"/>
  <c r="AZ421" i="208"/>
  <c r="BB430" i="207"/>
  <c r="BB43" i="207"/>
  <c r="BB67" i="207"/>
  <c r="AZ144" i="207"/>
  <c r="AZ477" i="205"/>
  <c r="AZ65" i="205"/>
  <c r="AZ231" i="205"/>
  <c r="AZ281" i="205"/>
  <c r="AZ455" i="205"/>
  <c r="BB446" i="205"/>
  <c r="AZ43" i="206"/>
  <c r="BB94" i="206"/>
  <c r="AZ298" i="206"/>
  <c r="BD298" i="206" s="1"/>
  <c r="BB363" i="217"/>
  <c r="BB54" i="212"/>
  <c r="AZ382" i="210"/>
  <c r="BB316" i="207"/>
  <c r="AZ94" i="205"/>
  <c r="AZ187" i="205"/>
  <c r="AZ182" i="205"/>
  <c r="BD182" i="205" s="1"/>
  <c r="AZ387" i="206"/>
  <c r="AZ430" i="206"/>
  <c r="AZ291" i="206"/>
  <c r="BB150" i="206"/>
  <c r="AZ308" i="206"/>
  <c r="AZ347" i="221"/>
  <c r="BB416" i="218"/>
  <c r="BB439" i="217"/>
  <c r="BB80" i="216"/>
  <c r="AZ77" i="215"/>
  <c r="BD77" i="215" s="1"/>
  <c r="BB180" i="215"/>
  <c r="AZ370" i="215"/>
  <c r="AZ417" i="214"/>
  <c r="BB495" i="214"/>
  <c r="AZ76" i="214"/>
  <c r="BD76" i="214" s="1"/>
  <c r="AZ296" i="214"/>
  <c r="BD296" i="214" s="1"/>
  <c r="BB305" i="213"/>
  <c r="AZ37" i="213"/>
  <c r="BB414" i="213"/>
  <c r="BB473" i="213"/>
  <c r="AZ116" i="213"/>
  <c r="AZ109" i="212"/>
  <c r="BB282" i="212"/>
  <c r="BB228" i="212"/>
  <c r="BB390" i="212"/>
  <c r="AZ446" i="212"/>
  <c r="AZ36" i="212"/>
  <c r="BD36" i="212" s="1"/>
  <c r="AZ425" i="212"/>
  <c r="BB516" i="212"/>
  <c r="AZ332" i="212"/>
  <c r="AZ156" i="212"/>
  <c r="AZ36" i="211"/>
  <c r="BD36" i="211" s="1"/>
  <c r="BB136" i="211"/>
  <c r="AZ204" i="211"/>
  <c r="AZ177" i="211"/>
  <c r="BD177" i="211" s="1"/>
  <c r="AZ256" i="211"/>
  <c r="BB502" i="211"/>
  <c r="BB364" i="211"/>
  <c r="AZ22" i="211"/>
  <c r="BB322" i="211"/>
  <c r="BB122" i="211"/>
  <c r="AZ175" i="210"/>
  <c r="AZ15" i="210"/>
  <c r="AZ196" i="210"/>
  <c r="BB39" i="210"/>
  <c r="AZ244" i="210"/>
  <c r="BB460" i="210"/>
  <c r="BB106" i="210"/>
  <c r="BB466" i="210"/>
  <c r="BB183" i="210"/>
  <c r="BB16" i="209"/>
  <c r="AZ106" i="209"/>
  <c r="BB237" i="209"/>
  <c r="BB506" i="209"/>
  <c r="BB273" i="209"/>
  <c r="BB509" i="209"/>
  <c r="AZ197" i="209"/>
  <c r="BD197" i="209" s="1"/>
  <c r="BB152" i="209"/>
  <c r="BB305" i="209"/>
  <c r="AZ299" i="209"/>
  <c r="AZ323" i="208"/>
  <c r="BB298" i="208"/>
  <c r="AZ276" i="208"/>
  <c r="AZ80" i="208"/>
  <c r="AZ396" i="208"/>
  <c r="AZ94" i="208"/>
  <c r="BB481" i="208"/>
  <c r="AZ238" i="208"/>
  <c r="BB88" i="208"/>
  <c r="AZ275" i="208"/>
  <c r="BB400" i="207"/>
  <c r="AZ480" i="207"/>
  <c r="BB68" i="207"/>
  <c r="BB372" i="207"/>
  <c r="AZ296" i="207"/>
  <c r="BB66" i="207"/>
  <c r="AZ448" i="207"/>
  <c r="AZ408" i="207"/>
  <c r="AZ444" i="207"/>
  <c r="BB155" i="207"/>
  <c r="AZ33" i="207"/>
  <c r="BB365" i="207"/>
  <c r="AZ365" i="207"/>
  <c r="AZ109" i="207"/>
  <c r="AZ367" i="207"/>
  <c r="AZ456" i="207"/>
  <c r="AZ169" i="207"/>
  <c r="BB488" i="207"/>
  <c r="BB244" i="207"/>
  <c r="BB289" i="207"/>
  <c r="AZ342" i="207"/>
  <c r="AZ123" i="207"/>
  <c r="BB429" i="207"/>
  <c r="AZ63" i="205"/>
  <c r="AZ144" i="205"/>
  <c r="AZ66" i="205"/>
  <c r="BB412" i="205"/>
  <c r="BB407" i="205"/>
  <c r="BB301" i="205"/>
  <c r="BB70" i="205"/>
  <c r="AZ12" i="205"/>
  <c r="AZ342" i="205"/>
  <c r="AZ485" i="205"/>
  <c r="BB105" i="205"/>
  <c r="BB217" i="205"/>
  <c r="AZ138" i="205"/>
  <c r="BB260" i="205"/>
  <c r="AZ398" i="205"/>
  <c r="AZ54" i="205"/>
  <c r="BB274" i="205"/>
  <c r="BB150" i="205"/>
  <c r="AZ80" i="205"/>
  <c r="AZ422" i="205"/>
  <c r="AZ468" i="205"/>
  <c r="BB43" i="205"/>
  <c r="BB449" i="205"/>
  <c r="BB153" i="205"/>
  <c r="AZ194" i="205"/>
  <c r="BB127" i="205"/>
  <c r="BB218" i="205"/>
  <c r="BB59" i="205"/>
  <c r="AZ345" i="205"/>
  <c r="AZ71" i="205"/>
  <c r="AZ40" i="205"/>
  <c r="AZ325" i="205"/>
  <c r="AZ327" i="205"/>
  <c r="BD327" i="205" s="1"/>
  <c r="AZ264" i="205"/>
  <c r="AZ196" i="205"/>
  <c r="AZ171" i="205"/>
  <c r="BB479" i="205"/>
  <c r="AZ185" i="205"/>
  <c r="BB77" i="205"/>
  <c r="BB115" i="205"/>
  <c r="AZ499" i="205"/>
  <c r="BB174" i="205"/>
  <c r="AZ489" i="205"/>
  <c r="AZ186" i="205"/>
  <c r="AZ519" i="205"/>
  <c r="AZ245" i="205"/>
  <c r="BB44" i="205"/>
  <c r="AZ497" i="205"/>
  <c r="AZ89" i="206"/>
  <c r="BB273" i="206"/>
  <c r="BB417" i="206"/>
  <c r="BB407" i="206"/>
  <c r="AZ195" i="206"/>
  <c r="AZ70" i="206"/>
  <c r="AZ33" i="206"/>
  <c r="BB513" i="206"/>
  <c r="BB34" i="206"/>
  <c r="AZ176" i="206"/>
  <c r="AZ313" i="206"/>
  <c r="BB370" i="206"/>
  <c r="BB89" i="206"/>
  <c r="AZ231" i="206"/>
  <c r="AZ393" i="206"/>
  <c r="BB425" i="206"/>
  <c r="BB195" i="206"/>
  <c r="BB66" i="206"/>
  <c r="AZ499" i="206"/>
  <c r="BB484" i="206"/>
  <c r="BB200" i="206"/>
  <c r="BB70" i="206"/>
  <c r="AZ503" i="206"/>
  <c r="BB501" i="206"/>
  <c r="BB153" i="206"/>
  <c r="BB23" i="206"/>
  <c r="AZ457" i="206"/>
  <c r="AZ416" i="206"/>
  <c r="BB157" i="206"/>
  <c r="BB27" i="206"/>
  <c r="AZ461" i="206"/>
  <c r="AZ174" i="206"/>
  <c r="AZ49" i="206"/>
  <c r="BB502" i="206"/>
  <c r="BB492" i="206"/>
  <c r="BB68" i="206"/>
  <c r="AZ210" i="206"/>
  <c r="AZ372" i="206"/>
  <c r="BB404" i="206"/>
  <c r="AZ370" i="206"/>
  <c r="AZ214" i="206"/>
  <c r="BB445" i="206"/>
  <c r="AZ229" i="206"/>
  <c r="AZ360" i="206"/>
  <c r="AZ404" i="206"/>
  <c r="AZ469" i="206"/>
  <c r="BB189" i="206"/>
  <c r="BB190" i="206"/>
  <c r="G27" i="203"/>
  <c r="AZ335" i="216"/>
  <c r="BD335" i="216" s="1"/>
  <c r="AZ435" i="210"/>
  <c r="BB497" i="208"/>
  <c r="AZ482" i="207"/>
  <c r="AZ95" i="207"/>
  <c r="BB465" i="205"/>
  <c r="BB253" i="205"/>
  <c r="BB185" i="205"/>
  <c r="BB325" i="205"/>
  <c r="AZ117" i="206"/>
  <c r="BD117" i="206" s="1"/>
  <c r="BB369" i="206"/>
  <c r="BB406" i="206"/>
  <c r="AZ199" i="206"/>
  <c r="AZ12" i="206"/>
  <c r="L35" i="202"/>
  <c r="AZ56" i="214"/>
  <c r="AZ74" i="213"/>
  <c r="AZ323" i="213"/>
  <c r="AZ228" i="213"/>
  <c r="AZ321" i="213"/>
  <c r="BD321" i="213" s="1"/>
  <c r="BB465" i="212"/>
  <c r="BB512" i="212"/>
  <c r="AZ207" i="212"/>
  <c r="BB500" i="212"/>
  <c r="BB507" i="212"/>
  <c r="AZ413" i="212"/>
  <c r="BD413" i="212" s="1"/>
  <c r="BB114" i="211"/>
  <c r="AZ208" i="211"/>
  <c r="BB264" i="211"/>
  <c r="BB409" i="210"/>
  <c r="BB384" i="210"/>
  <c r="AZ222" i="210"/>
  <c r="AZ27" i="209"/>
  <c r="AZ431" i="209"/>
  <c r="AZ51" i="209"/>
  <c r="BB157" i="209"/>
  <c r="BB186" i="208"/>
  <c r="BB76" i="208"/>
  <c r="AZ193" i="208"/>
  <c r="AZ239" i="207"/>
  <c r="BB72" i="207"/>
  <c r="BB127" i="207"/>
  <c r="BB221" i="207"/>
  <c r="AZ61" i="207"/>
  <c r="AZ338" i="207"/>
  <c r="BB325" i="207"/>
  <c r="AZ389" i="207"/>
  <c r="BD389" i="207" s="1"/>
  <c r="BB363" i="205"/>
  <c r="BB478" i="205"/>
  <c r="AZ195" i="205"/>
  <c r="AZ403" i="205"/>
  <c r="BB298" i="205"/>
  <c r="AZ126" i="205"/>
  <c r="AZ26" i="205"/>
  <c r="BB404" i="205"/>
  <c r="AZ471" i="205"/>
  <c r="AZ103" i="205"/>
  <c r="BB132" i="206"/>
  <c r="AZ173" i="206"/>
  <c r="BB489" i="206"/>
  <c r="BB480" i="206"/>
  <c r="BB274" i="206"/>
  <c r="AZ73" i="206"/>
  <c r="BD73" i="206" s="1"/>
  <c r="BB446" i="206"/>
  <c r="AZ184" i="206"/>
  <c r="AZ478" i="206"/>
  <c r="BD478" i="206" s="1"/>
  <c r="BB404" i="220"/>
  <c r="BB224" i="212"/>
  <c r="AZ63" i="211"/>
  <c r="BD63" i="211" s="1"/>
  <c r="BB31" i="211"/>
  <c r="BB246" i="211"/>
  <c r="AZ234" i="210"/>
  <c r="BD234" i="210" s="1"/>
  <c r="BB246" i="210"/>
  <c r="BB500" i="210"/>
  <c r="BB407" i="209"/>
  <c r="BB218" i="209"/>
  <c r="BB313" i="208"/>
  <c r="AZ256" i="207"/>
  <c r="AZ243" i="207"/>
  <c r="BB77" i="207"/>
  <c r="BB476" i="207"/>
  <c r="BB123" i="205"/>
  <c r="AZ437" i="205"/>
  <c r="BB277" i="205"/>
  <c r="BB372" i="205"/>
  <c r="BB434" i="205"/>
  <c r="AZ361" i="205"/>
  <c r="BD361" i="205" s="1"/>
  <c r="BB382" i="205"/>
  <c r="BB237" i="205"/>
  <c r="BB276" i="205"/>
  <c r="AZ202" i="205"/>
  <c r="AZ112" i="205"/>
  <c r="BB328" i="205"/>
  <c r="BB53" i="206"/>
  <c r="AZ339" i="206"/>
  <c r="BB214" i="206"/>
  <c r="AZ162" i="206"/>
  <c r="BB508" i="206"/>
  <c r="BB512" i="206"/>
  <c r="AZ124" i="206"/>
  <c r="AZ465" i="206"/>
  <c r="AZ378" i="206"/>
  <c r="AZ335" i="206"/>
  <c r="BB467" i="220"/>
  <c r="AZ288" i="213"/>
  <c r="AZ180" i="212"/>
  <c r="BD180" i="212" s="1"/>
  <c r="BB191" i="212"/>
  <c r="AZ263" i="211"/>
  <c r="BB185" i="211"/>
  <c r="AZ136" i="211"/>
  <c r="BD136" i="211" s="1"/>
  <c r="AZ321" i="210"/>
  <c r="AZ486" i="210"/>
  <c r="BB394" i="209"/>
  <c r="AZ445" i="208"/>
  <c r="AZ333" i="207"/>
  <c r="BB49" i="207"/>
  <c r="BB502" i="205"/>
  <c r="BB78" i="205"/>
  <c r="AZ314" i="205"/>
  <c r="AZ331" i="205"/>
  <c r="BB234" i="206"/>
  <c r="AZ107" i="206"/>
  <c r="AZ218" i="206"/>
  <c r="BB516" i="206"/>
  <c r="BB83" i="206"/>
  <c r="AZ187" i="206"/>
  <c r="BB497" i="218"/>
  <c r="AZ338" i="213"/>
  <c r="BB53" i="212"/>
  <c r="AZ131" i="212"/>
  <c r="BB435" i="212"/>
  <c r="AZ245" i="211"/>
  <c r="BB414" i="211"/>
  <c r="AZ118" i="211"/>
  <c r="AZ450" i="210"/>
  <c r="AZ289" i="210"/>
  <c r="AZ362" i="209"/>
  <c r="AZ211" i="207"/>
  <c r="BB76" i="207"/>
  <c r="BB505" i="207"/>
  <c r="BB213" i="207"/>
  <c r="BB507" i="205"/>
  <c r="BB373" i="205"/>
  <c r="BB20" i="205"/>
  <c r="AZ39" i="205"/>
  <c r="AZ14" i="205"/>
  <c r="BB139" i="205"/>
  <c r="BB35" i="205"/>
  <c r="AZ359" i="205"/>
  <c r="AZ127" i="205"/>
  <c r="AZ443" i="205"/>
  <c r="AZ265" i="205"/>
  <c r="AZ156" i="205"/>
  <c r="AZ395" i="205"/>
  <c r="AZ267" i="205"/>
  <c r="AZ333" i="206"/>
  <c r="BB316" i="206"/>
  <c r="AZ264" i="206"/>
  <c r="AZ220" i="206"/>
  <c r="BB493" i="206"/>
  <c r="AZ137" i="206"/>
  <c r="BB391" i="206"/>
  <c r="T40" i="193"/>
  <c r="BB294" i="217"/>
  <c r="AZ23" i="213"/>
  <c r="BB474" i="213"/>
  <c r="BB273" i="212"/>
  <c r="AZ424" i="211"/>
  <c r="AZ49" i="211"/>
  <c r="AZ188" i="210"/>
  <c r="AZ454" i="210"/>
  <c r="BB186" i="209"/>
  <c r="AZ409" i="209"/>
  <c r="AZ114" i="208"/>
  <c r="BB480" i="207"/>
  <c r="BB231" i="207"/>
  <c r="BB81" i="205"/>
  <c r="AZ341" i="205"/>
  <c r="AZ209" i="205"/>
  <c r="AZ162" i="205"/>
  <c r="AZ315" i="205"/>
  <c r="BB322" i="205"/>
  <c r="BB169" i="205"/>
  <c r="BB489" i="205"/>
  <c r="AZ48" i="206"/>
  <c r="BB312" i="206"/>
  <c r="BB499" i="206"/>
  <c r="BB347" i="206"/>
  <c r="BB35" i="206"/>
  <c r="BB39" i="206"/>
  <c r="AZ273" i="206"/>
  <c r="AZ277" i="206"/>
  <c r="BB372" i="206"/>
  <c r="AZ188" i="206"/>
  <c r="AZ506" i="206"/>
  <c r="AZ520" i="206"/>
  <c r="T28" i="193"/>
  <c r="AZ18" i="214"/>
  <c r="BB177" i="213"/>
  <c r="AZ211" i="210"/>
  <c r="BB329" i="207"/>
  <c r="BB456" i="205"/>
  <c r="AZ91" i="205"/>
  <c r="BB342" i="206"/>
  <c r="AZ233" i="206"/>
  <c r="BB186" i="206"/>
  <c r="AZ392" i="206"/>
  <c r="BB236" i="206"/>
  <c r="BB123" i="206"/>
  <c r="AZ427" i="206"/>
  <c r="BB67" i="219"/>
  <c r="BB400" i="213"/>
  <c r="BB304" i="213"/>
  <c r="BB466" i="213"/>
  <c r="BB506" i="213"/>
  <c r="AZ116" i="212"/>
  <c r="AZ520" i="212"/>
  <c r="BD520" i="212" s="1"/>
  <c r="BB52" i="212"/>
  <c r="AZ437" i="211"/>
  <c r="BB520" i="211"/>
  <c r="AZ109" i="210"/>
  <c r="BB412" i="210"/>
  <c r="AZ495" i="210"/>
  <c r="AZ65" i="210"/>
  <c r="BB301" i="209"/>
  <c r="BB264" i="209"/>
  <c r="BB302" i="209"/>
  <c r="BB226" i="209"/>
  <c r="AZ97" i="208"/>
  <c r="BD97" i="208" s="1"/>
  <c r="AZ86" i="208"/>
  <c r="AZ440" i="208"/>
  <c r="BB159" i="208"/>
  <c r="AZ261" i="207"/>
  <c r="BB48" i="207"/>
  <c r="AZ107" i="207"/>
  <c r="BB273" i="207"/>
  <c r="AZ148" i="207"/>
  <c r="BB306" i="207"/>
  <c r="AZ202" i="207"/>
  <c r="AZ496" i="207"/>
  <c r="AZ498" i="205"/>
  <c r="BB315" i="205"/>
  <c r="BB37" i="205"/>
  <c r="AZ240" i="205"/>
  <c r="AZ335" i="205"/>
  <c r="BB496" i="205"/>
  <c r="BB14" i="205"/>
  <c r="BB375" i="205"/>
  <c r="BB85" i="205"/>
  <c r="AZ89" i="205"/>
  <c r="BB389" i="206"/>
  <c r="AZ379" i="206"/>
  <c r="BD379" i="206" s="1"/>
  <c r="BB194" i="206"/>
  <c r="AZ128" i="206"/>
  <c r="BB314" i="206"/>
  <c r="BB486" i="206"/>
  <c r="AZ155" i="219"/>
  <c r="BB52" i="213"/>
  <c r="BB490" i="212"/>
  <c r="AZ515" i="211"/>
  <c r="BB444" i="210"/>
  <c r="BB340" i="210"/>
  <c r="AZ271" i="209"/>
  <c r="AZ260" i="208"/>
  <c r="AZ398" i="208"/>
  <c r="AZ25" i="207"/>
  <c r="BB392" i="207"/>
  <c r="AZ176" i="207"/>
  <c r="AZ258" i="205"/>
  <c r="BD258" i="205" s="1"/>
  <c r="BB267" i="205"/>
  <c r="AZ60" i="205"/>
  <c r="AZ203" i="205"/>
  <c r="BB196" i="205"/>
  <c r="BB433" i="205"/>
  <c r="BB214" i="205"/>
  <c r="BB384" i="205"/>
  <c r="BB224" i="205"/>
  <c r="T42" i="193"/>
  <c r="AZ337" i="206"/>
  <c r="AZ179" i="206"/>
  <c r="G34" i="203"/>
  <c r="AZ143" i="220"/>
  <c r="BD143" i="220" s="1"/>
  <c r="AZ474" i="218"/>
  <c r="BB36" i="217"/>
  <c r="BB427" i="216"/>
  <c r="BB86" i="215"/>
  <c r="AZ80" i="215"/>
  <c r="BD80" i="215" s="1"/>
  <c r="BB253" i="215"/>
  <c r="AZ37" i="214"/>
  <c r="BD37" i="214" s="1"/>
  <c r="BB227" i="214"/>
  <c r="BB208" i="214"/>
  <c r="AZ517" i="214"/>
  <c r="AZ435" i="213"/>
  <c r="BB333" i="213"/>
  <c r="BB82" i="213"/>
  <c r="AZ127" i="213"/>
  <c r="BB88" i="213"/>
  <c r="AZ272" i="212"/>
  <c r="BB480" i="212"/>
  <c r="AZ262" i="212"/>
  <c r="AZ219" i="212"/>
  <c r="BB182" i="212"/>
  <c r="BB169" i="212"/>
  <c r="BB176" i="212"/>
  <c r="BB299" i="212"/>
  <c r="AZ414" i="212"/>
  <c r="BB121" i="212"/>
  <c r="BB506" i="211"/>
  <c r="AZ167" i="211"/>
  <c r="AZ371" i="211"/>
  <c r="BD371" i="211" s="1"/>
  <c r="BB386" i="211"/>
  <c r="AZ377" i="211"/>
  <c r="AZ83" i="211"/>
  <c r="BB267" i="211"/>
  <c r="BB140" i="211"/>
  <c r="BB440" i="211"/>
  <c r="BB48" i="211"/>
  <c r="BB445" i="210"/>
  <c r="AZ280" i="210"/>
  <c r="AZ498" i="210"/>
  <c r="BB329" i="210"/>
  <c r="AZ354" i="210"/>
  <c r="BD354" i="210" s="1"/>
  <c r="AZ95" i="210"/>
  <c r="BB166" i="210"/>
  <c r="BB337" i="210"/>
  <c r="AZ506" i="210"/>
  <c r="BD506" i="210" s="1"/>
  <c r="BB458" i="209"/>
  <c r="AZ144" i="209"/>
  <c r="AZ230" i="209"/>
  <c r="BB341" i="209"/>
  <c r="BB490" i="209"/>
  <c r="AZ285" i="209"/>
  <c r="BD285" i="209" s="1"/>
  <c r="AZ447" i="209"/>
  <c r="BB337" i="209"/>
  <c r="AZ315" i="209"/>
  <c r="BB314" i="209"/>
  <c r="AZ400" i="208"/>
  <c r="BB462" i="208"/>
  <c r="AZ390" i="208"/>
  <c r="BD390" i="208" s="1"/>
  <c r="BB175" i="208"/>
  <c r="AZ39" i="208"/>
  <c r="BB237" i="208"/>
  <c r="AZ314" i="208"/>
  <c r="AZ365" i="208"/>
  <c r="AZ444" i="208"/>
  <c r="AZ415" i="208"/>
  <c r="AZ272" i="207"/>
  <c r="AZ413" i="207"/>
  <c r="BB310" i="207"/>
  <c r="AZ432" i="207"/>
  <c r="BB165" i="207"/>
  <c r="AZ514" i="207"/>
  <c r="BB15" i="207"/>
  <c r="AZ421" i="207"/>
  <c r="AZ102" i="207"/>
  <c r="BB457" i="207"/>
  <c r="BB217" i="207"/>
  <c r="AZ471" i="207"/>
  <c r="BB18" i="207"/>
  <c r="BB97" i="207"/>
  <c r="AZ183" i="207"/>
  <c r="AZ457" i="207"/>
  <c r="BB125" i="207"/>
  <c r="BB252" i="207"/>
  <c r="BB209" i="207"/>
  <c r="BB260" i="207"/>
  <c r="BB387" i="207"/>
  <c r="BB50" i="207"/>
  <c r="BB126" i="207"/>
  <c r="AZ98" i="205"/>
  <c r="AZ371" i="205"/>
  <c r="AZ219" i="205"/>
  <c r="AZ34" i="205"/>
  <c r="AZ67" i="205"/>
  <c r="AZ362" i="205"/>
  <c r="BB336" i="205"/>
  <c r="AZ326" i="205"/>
  <c r="AZ364" i="205"/>
  <c r="BB231" i="205"/>
  <c r="BB176" i="205"/>
  <c r="BB21" i="205"/>
  <c r="AZ43" i="205"/>
  <c r="BB520" i="205"/>
  <c r="AZ69" i="205"/>
  <c r="BD69" i="205" s="1"/>
  <c r="AZ146" i="205"/>
  <c r="BB468" i="205"/>
  <c r="BB338" i="205"/>
  <c r="BB55" i="205"/>
  <c r="AZ412" i="205"/>
  <c r="AZ207" i="205"/>
  <c r="AZ284" i="205"/>
  <c r="BB82" i="205"/>
  <c r="BB395" i="205"/>
  <c r="AZ163" i="205"/>
  <c r="BB355" i="205"/>
  <c r="AZ139" i="205"/>
  <c r="BB131" i="205"/>
  <c r="BB122" i="205"/>
  <c r="AZ349" i="205"/>
  <c r="BB120" i="205"/>
  <c r="AZ425" i="205"/>
  <c r="AZ336" i="205"/>
  <c r="AZ460" i="205"/>
  <c r="AZ193" i="205"/>
  <c r="BB112" i="205"/>
  <c r="AZ82" i="205"/>
  <c r="AZ320" i="205"/>
  <c r="AZ161" i="205"/>
  <c r="BB319" i="205"/>
  <c r="BB519" i="205"/>
  <c r="AZ260" i="205"/>
  <c r="BB201" i="205"/>
  <c r="BB107" i="205"/>
  <c r="BB474" i="205"/>
  <c r="AZ406" i="205"/>
  <c r="AZ48" i="205"/>
  <c r="BB366" i="205"/>
  <c r="AZ140" i="206"/>
  <c r="AZ15" i="206"/>
  <c r="BB468" i="206"/>
  <c r="BB458" i="206"/>
  <c r="AZ246" i="206"/>
  <c r="AZ121" i="206"/>
  <c r="BB305" i="206"/>
  <c r="AZ279" i="206"/>
  <c r="BD279" i="206" s="1"/>
  <c r="BB85" i="206"/>
  <c r="AZ227" i="206"/>
  <c r="AZ389" i="206"/>
  <c r="BB421" i="206"/>
  <c r="BB140" i="206"/>
  <c r="AZ282" i="206"/>
  <c r="AZ444" i="206"/>
  <c r="BB329" i="206"/>
  <c r="BB246" i="206"/>
  <c r="BB117" i="206"/>
  <c r="AZ165" i="206"/>
  <c r="AZ341" i="206"/>
  <c r="BB251" i="206"/>
  <c r="BB121" i="206"/>
  <c r="AZ190" i="206"/>
  <c r="AZ472" i="206"/>
  <c r="BB204" i="206"/>
  <c r="BB74" i="206"/>
  <c r="AZ508" i="206"/>
  <c r="BB518" i="206"/>
  <c r="BB208" i="206"/>
  <c r="BB78" i="206"/>
  <c r="AZ512" i="206"/>
  <c r="AZ225" i="206"/>
  <c r="BD225" i="206" s="1"/>
  <c r="AZ100" i="206"/>
  <c r="AZ211" i="206"/>
  <c r="AZ152" i="206"/>
  <c r="BB119" i="206"/>
  <c r="AZ261" i="206"/>
  <c r="AZ423" i="206"/>
  <c r="BB455" i="206"/>
  <c r="BB54" i="206"/>
  <c r="BB248" i="206"/>
  <c r="BB399" i="206"/>
  <c r="BB268" i="206"/>
  <c r="AZ376" i="206"/>
  <c r="BB275" i="206"/>
  <c r="AZ484" i="206"/>
  <c r="AZ16" i="206"/>
  <c r="BB139" i="206"/>
  <c r="T33" i="193"/>
  <c r="AZ37" i="2" s="1"/>
  <c r="BB506" i="214"/>
  <c r="BB291" i="210"/>
  <c r="BB310" i="209"/>
  <c r="BB483" i="208"/>
  <c r="BB362" i="207"/>
  <c r="BB501" i="207"/>
  <c r="BB216" i="207"/>
  <c r="AZ271" i="207"/>
  <c r="BD271" i="207" s="1"/>
  <c r="BB411" i="207"/>
  <c r="AZ270" i="207"/>
  <c r="BD270" i="207" s="1"/>
  <c r="AZ400" i="205"/>
  <c r="AZ244" i="205"/>
  <c r="AZ505" i="205"/>
  <c r="AZ493" i="205"/>
  <c r="BB481" i="205"/>
  <c r="BB142" i="205"/>
  <c r="BB134" i="205"/>
  <c r="BB416" i="206"/>
  <c r="BB219" i="206"/>
  <c r="AZ22" i="206"/>
  <c r="AZ395" i="206"/>
  <c r="BD395" i="206" s="1"/>
  <c r="G36" i="203"/>
  <c r="BB408" i="214"/>
  <c r="BB495" i="212"/>
  <c r="AZ180" i="211"/>
  <c r="BB336" i="209"/>
  <c r="BB68" i="209"/>
  <c r="BB441" i="208"/>
  <c r="AZ454" i="207"/>
  <c r="BB493" i="205"/>
  <c r="AZ105" i="205"/>
  <c r="BB333" i="205"/>
  <c r="BB452" i="205"/>
  <c r="AZ296" i="205"/>
  <c r="BB108" i="206"/>
  <c r="BB461" i="206"/>
  <c r="BB272" i="206"/>
  <c r="T34" i="193"/>
  <c r="AZ403" i="214"/>
  <c r="BD403" i="214" s="1"/>
  <c r="AZ106" i="212"/>
  <c r="AZ37" i="211"/>
  <c r="BD37" i="211" s="1"/>
  <c r="AZ177" i="210"/>
  <c r="BB330" i="210"/>
  <c r="AZ331" i="209"/>
  <c r="AZ169" i="208"/>
  <c r="AZ274" i="205"/>
  <c r="BB335" i="205"/>
  <c r="BB391" i="205"/>
  <c r="AZ56" i="206"/>
  <c r="AZ120" i="206"/>
  <c r="BB380" i="206"/>
  <c r="T9" i="193"/>
  <c r="AZ35" i="2" s="1"/>
  <c r="AZ279" i="214"/>
  <c r="BB67" i="212"/>
  <c r="BB277" i="212"/>
  <c r="AZ397" i="211"/>
  <c r="AZ201" i="210"/>
  <c r="BB489" i="210"/>
  <c r="BB132" i="209"/>
  <c r="AZ458" i="209"/>
  <c r="AZ131" i="209"/>
  <c r="AZ223" i="208"/>
  <c r="BB73" i="208"/>
  <c r="AZ126" i="207"/>
  <c r="BB397" i="207"/>
  <c r="AZ275" i="207"/>
  <c r="BB192" i="207"/>
  <c r="BB33" i="205"/>
  <c r="BB102" i="205"/>
  <c r="AZ447" i="205"/>
  <c r="BB341" i="205"/>
  <c r="BB369" i="205"/>
  <c r="BB340" i="205"/>
  <c r="AZ128" i="205"/>
  <c r="BB451" i="205"/>
  <c r="AZ87" i="205"/>
  <c r="AZ20" i="206"/>
  <c r="BB452" i="206"/>
  <c r="AZ171" i="206"/>
  <c r="AZ336" i="206"/>
  <c r="BB95" i="206"/>
  <c r="BB476" i="215"/>
  <c r="AZ270" i="212"/>
  <c r="BD270" i="212" s="1"/>
  <c r="BB391" i="211"/>
  <c r="AZ326" i="209"/>
  <c r="BB265" i="207"/>
  <c r="BB354" i="205"/>
  <c r="AZ177" i="205"/>
  <c r="AZ293" i="205"/>
  <c r="AZ272" i="205"/>
  <c r="BB285" i="206"/>
  <c r="BB448" i="206"/>
  <c r="BB503" i="206"/>
  <c r="BB33" i="206"/>
  <c r="BB364" i="206"/>
  <c r="BB302" i="206"/>
  <c r="BB267" i="206"/>
  <c r="BB226" i="218"/>
  <c r="AZ32" i="213"/>
  <c r="BD32" i="213" s="1"/>
  <c r="BB357" i="212"/>
  <c r="AZ120" i="211"/>
  <c r="BD120" i="211" s="1"/>
  <c r="AZ273" i="210"/>
  <c r="AZ314" i="209"/>
  <c r="BB64" i="208"/>
  <c r="BB179" i="207"/>
  <c r="AZ145" i="207"/>
  <c r="BB415" i="207"/>
  <c r="BB447" i="205"/>
  <c r="AZ386" i="205"/>
  <c r="AZ344" i="205"/>
  <c r="BD344" i="205" s="1"/>
  <c r="BB206" i="206"/>
  <c r="AZ311" i="206"/>
  <c r="BB13" i="206"/>
  <c r="BB473" i="214"/>
  <c r="AZ380" i="213"/>
  <c r="BB335" i="212"/>
  <c r="BB403" i="211"/>
  <c r="AZ196" i="211"/>
  <c r="BB265" i="210"/>
  <c r="BB383" i="209"/>
  <c r="BB507" i="207"/>
  <c r="BB48" i="205"/>
  <c r="AZ131" i="205"/>
  <c r="BB219" i="205"/>
  <c r="AZ458" i="205"/>
  <c r="AZ205" i="206"/>
  <c r="AZ169" i="206"/>
  <c r="AZ424" i="206"/>
  <c r="AZ396" i="206"/>
  <c r="AZ105" i="206"/>
  <c r="AZ292" i="206"/>
  <c r="BB352" i="216"/>
  <c r="BB284" i="212"/>
  <c r="BB273" i="211"/>
  <c r="AZ252" i="210"/>
  <c r="BB76" i="209"/>
  <c r="BB78" i="208"/>
  <c r="BB175" i="207"/>
  <c r="BB435" i="207"/>
  <c r="BB269" i="207"/>
  <c r="AZ393" i="207"/>
  <c r="AZ224" i="205"/>
  <c r="AZ115" i="205"/>
  <c r="BD115" i="205" s="1"/>
  <c r="AZ366" i="205"/>
  <c r="BB207" i="205"/>
  <c r="AZ514" i="205"/>
  <c r="BB165" i="205"/>
  <c r="BB49" i="205"/>
  <c r="AZ256" i="206"/>
  <c r="BB245" i="206"/>
  <c r="AZ475" i="206"/>
  <c r="BD475" i="206" s="1"/>
  <c r="AZ447" i="206"/>
  <c r="AZ141" i="206"/>
  <c r="T35" i="193"/>
  <c r="AZ92" i="214"/>
  <c r="AZ263" i="208"/>
  <c r="AZ398" i="207"/>
  <c r="BB124" i="205"/>
  <c r="BB148" i="205"/>
  <c r="AZ409" i="205"/>
  <c r="AZ201" i="206"/>
  <c r="AZ494" i="206"/>
  <c r="BB167" i="206"/>
  <c r="T49" i="193"/>
  <c r="AZ345" i="220"/>
  <c r="AZ493" i="218"/>
  <c r="BB91" i="217"/>
  <c r="BB14" i="216"/>
  <c r="AZ102" i="215"/>
  <c r="BB357" i="215"/>
  <c r="BB189" i="215"/>
  <c r="BB355" i="214"/>
  <c r="BB362" i="214"/>
  <c r="BB35" i="214"/>
  <c r="BB41" i="214"/>
  <c r="BB370" i="213"/>
  <c r="AZ206" i="213"/>
  <c r="BB21" i="213"/>
  <c r="AZ184" i="213"/>
  <c r="AZ138" i="213"/>
  <c r="AZ305" i="212"/>
  <c r="AZ422" i="212"/>
  <c r="BB142" i="212"/>
  <c r="AZ431" i="212"/>
  <c r="BB322" i="212"/>
  <c r="BB389" i="212"/>
  <c r="AZ132" i="212"/>
  <c r="AZ468" i="212"/>
  <c r="BB332" i="212"/>
  <c r="BB448" i="212"/>
  <c r="AZ316" i="211"/>
  <c r="BD316" i="211" s="1"/>
  <c r="AZ123" i="211"/>
  <c r="AZ414" i="211"/>
  <c r="AZ281" i="211"/>
  <c r="BB166" i="211"/>
  <c r="AZ411" i="211"/>
  <c r="BB353" i="211"/>
  <c r="AZ80" i="211"/>
  <c r="BB55" i="211"/>
  <c r="BB503" i="211"/>
  <c r="BB42" i="210"/>
  <c r="BB169" i="210"/>
  <c r="AZ469" i="210"/>
  <c r="BB483" i="210"/>
  <c r="AZ288" i="210"/>
  <c r="BB332" i="210"/>
  <c r="AZ240" i="210"/>
  <c r="BB284" i="210"/>
  <c r="AZ323" i="210"/>
  <c r="BD323" i="210" s="1"/>
  <c r="BB442" i="209"/>
  <c r="AZ281" i="209"/>
  <c r="AZ517" i="209"/>
  <c r="BD517" i="209" s="1"/>
  <c r="AZ267" i="209"/>
  <c r="BD267" i="209" s="1"/>
  <c r="AZ301" i="209"/>
  <c r="AZ321" i="209"/>
  <c r="BB122" i="209"/>
  <c r="BB455" i="209"/>
  <c r="AZ66" i="209"/>
  <c r="AZ508" i="209"/>
  <c r="AZ35" i="208"/>
  <c r="BB160" i="208"/>
  <c r="AZ105" i="208"/>
  <c r="BB507" i="208"/>
  <c r="BB100" i="208"/>
  <c r="BB231" i="208"/>
  <c r="AZ27" i="208"/>
  <c r="AZ102" i="208"/>
  <c r="AZ182" i="208"/>
  <c r="BB294" i="208"/>
  <c r="BB69" i="207"/>
  <c r="BB245" i="207"/>
  <c r="AZ217" i="207"/>
  <c r="AZ75" i="207"/>
  <c r="AZ72" i="207"/>
  <c r="AZ425" i="207"/>
  <c r="BB253" i="207"/>
  <c r="BB35" i="207"/>
  <c r="BB110" i="207"/>
  <c r="AZ46" i="207"/>
  <c r="BB280" i="207"/>
  <c r="BB146" i="207"/>
  <c r="BB191" i="207"/>
  <c r="BB161" i="207"/>
  <c r="BB184" i="207"/>
  <c r="BB63" i="207"/>
  <c r="BB279" i="207"/>
  <c r="BB358" i="207"/>
  <c r="BB458" i="207"/>
  <c r="AZ337" i="207"/>
  <c r="AZ327" i="207"/>
  <c r="AZ328" i="207"/>
  <c r="AZ208" i="207"/>
  <c r="BB106" i="205"/>
  <c r="BB431" i="205"/>
  <c r="AZ294" i="205"/>
  <c r="BB52" i="205"/>
  <c r="BB258" i="205"/>
  <c r="AZ379" i="205"/>
  <c r="BB126" i="205"/>
  <c r="AZ318" i="205"/>
  <c r="BD318" i="205" s="1"/>
  <c r="BB183" i="205"/>
  <c r="BB406" i="205"/>
  <c r="BB358" i="205"/>
  <c r="AZ222" i="205"/>
  <c r="AZ153" i="205"/>
  <c r="BB233" i="205"/>
  <c r="BB278" i="205"/>
  <c r="BB206" i="205"/>
  <c r="BB63" i="205"/>
  <c r="BB67" i="205"/>
  <c r="BB229" i="205"/>
  <c r="AZ55" i="205"/>
  <c r="AZ190" i="205"/>
  <c r="AZ393" i="205"/>
  <c r="AZ225" i="205"/>
  <c r="AZ15" i="205"/>
  <c r="AZ330" i="205"/>
  <c r="AZ256" i="205"/>
  <c r="AZ228" i="205"/>
  <c r="BB309" i="205"/>
  <c r="BB292" i="205"/>
  <c r="AZ511" i="205"/>
  <c r="BB294" i="205"/>
  <c r="BB202" i="205"/>
  <c r="BB159" i="205"/>
  <c r="AZ446" i="205"/>
  <c r="AZ358" i="205"/>
  <c r="BB429" i="205"/>
  <c r="AZ500" i="205"/>
  <c r="AZ508" i="205"/>
  <c r="AZ275" i="205"/>
  <c r="BB30" i="205"/>
  <c r="BB125" i="205"/>
  <c r="AZ279" i="205"/>
  <c r="AZ24" i="205"/>
  <c r="AZ367" i="205"/>
  <c r="BB39" i="205"/>
  <c r="AZ159" i="205"/>
  <c r="AZ448" i="205"/>
  <c r="BB356" i="205"/>
  <c r="AZ191" i="206"/>
  <c r="AZ66" i="206"/>
  <c r="BB519" i="206"/>
  <c r="BB509" i="206"/>
  <c r="BB30" i="206"/>
  <c r="AZ172" i="206"/>
  <c r="AZ306" i="206"/>
  <c r="AZ364" i="206"/>
  <c r="BB136" i="206"/>
  <c r="AZ278" i="206"/>
  <c r="AZ440" i="206"/>
  <c r="AZ275" i="206"/>
  <c r="BB191" i="206"/>
  <c r="BB61" i="206"/>
  <c r="AZ495" i="206"/>
  <c r="BB467" i="206"/>
  <c r="BB297" i="206"/>
  <c r="BB168" i="206"/>
  <c r="AZ350" i="206"/>
  <c r="BB506" i="206"/>
  <c r="AZ14" i="206"/>
  <c r="BD14" i="206" s="1"/>
  <c r="BB172" i="206"/>
  <c r="AZ356" i="206"/>
  <c r="AZ46" i="206"/>
  <c r="BB255" i="206"/>
  <c r="BB125" i="206"/>
  <c r="AZ216" i="206"/>
  <c r="AZ489" i="206"/>
  <c r="BB259" i="206"/>
  <c r="BB129" i="206"/>
  <c r="AZ241" i="206"/>
  <c r="AZ276" i="206"/>
  <c r="AZ151" i="206"/>
  <c r="BB355" i="206"/>
  <c r="BB336" i="206"/>
  <c r="BB170" i="206"/>
  <c r="BB40" i="206"/>
  <c r="AZ474" i="206"/>
  <c r="AZ501" i="206"/>
  <c r="AZ127" i="206"/>
  <c r="AZ464" i="206"/>
  <c r="BD464" i="206" s="1"/>
  <c r="BB341" i="206"/>
  <c r="AZ286" i="206"/>
  <c r="BD286" i="206" s="1"/>
  <c r="BB435" i="206"/>
  <c r="BB21" i="206"/>
  <c r="AZ34" i="206"/>
  <c r="BB510" i="206"/>
  <c r="BB88" i="206"/>
  <c r="T46" i="193"/>
  <c r="BB106" i="214"/>
  <c r="BB257" i="210"/>
  <c r="AZ200" i="209"/>
  <c r="BB322" i="208"/>
  <c r="AZ119" i="207"/>
  <c r="BB455" i="207"/>
  <c r="BB458" i="205"/>
  <c r="BB242" i="205"/>
  <c r="BB307" i="205"/>
  <c r="BB360" i="205"/>
  <c r="BB81" i="206"/>
  <c r="AZ139" i="206"/>
  <c r="BD139" i="206" s="1"/>
  <c r="AZ353" i="206"/>
  <c r="AZ202" i="206"/>
  <c r="AZ449" i="206"/>
  <c r="AZ507" i="220"/>
  <c r="BD507" i="220" s="1"/>
  <c r="AZ510" i="210"/>
  <c r="AZ235" i="208"/>
  <c r="BB473" i="207"/>
  <c r="BB116" i="207"/>
  <c r="AZ466" i="207"/>
  <c r="BB136" i="205"/>
  <c r="AZ496" i="205"/>
  <c r="AZ494" i="205"/>
  <c r="BB423" i="205"/>
  <c r="AZ27" i="205"/>
  <c r="AZ297" i="206"/>
  <c r="BB163" i="206"/>
  <c r="AZ116" i="206"/>
  <c r="BB110" i="206"/>
  <c r="AZ358" i="206"/>
  <c r="BB81" i="218"/>
  <c r="BB315" i="212"/>
  <c r="AZ418" i="210"/>
  <c r="BB501" i="209"/>
  <c r="BB343" i="207"/>
  <c r="BB478" i="207"/>
  <c r="BB396" i="205"/>
  <c r="AZ476" i="205"/>
  <c r="AZ252" i="205"/>
  <c r="AZ438" i="205"/>
  <c r="BB412" i="206"/>
  <c r="AZ493" i="206"/>
  <c r="BB278" i="206"/>
  <c r="AZ467" i="206"/>
  <c r="AZ61" i="206"/>
  <c r="BB243" i="218"/>
  <c r="BB489" i="212"/>
  <c r="AZ331" i="211"/>
  <c r="BB356" i="210"/>
  <c r="AZ420" i="205"/>
  <c r="AZ189" i="205"/>
  <c r="BB24" i="205"/>
  <c r="AZ450" i="206"/>
  <c r="BB352" i="206"/>
  <c r="BB240" i="206"/>
  <c r="BB26" i="215"/>
  <c r="BB70" i="212"/>
  <c r="AZ244" i="211"/>
  <c r="AZ27" i="210"/>
  <c r="BB502" i="209"/>
  <c r="BB134" i="209"/>
  <c r="AZ185" i="208"/>
  <c r="BB103" i="207"/>
  <c r="AZ224" i="207"/>
  <c r="AZ355" i="207"/>
  <c r="AZ289" i="205"/>
  <c r="BB425" i="205"/>
  <c r="AZ324" i="205"/>
  <c r="BB188" i="205"/>
  <c r="BB289" i="205"/>
  <c r="BB100" i="206"/>
  <c r="AZ383" i="206"/>
  <c r="AZ271" i="206"/>
  <c r="AZ456" i="206"/>
  <c r="BD456" i="206" s="1"/>
  <c r="G11" i="203"/>
  <c r="BB172" i="214"/>
  <c r="BB281" i="213"/>
  <c r="BB387" i="212"/>
  <c r="AZ34" i="212"/>
  <c r="BB476" i="211"/>
  <c r="AZ89" i="210"/>
  <c r="AZ346" i="209"/>
  <c r="AZ152" i="208"/>
  <c r="AZ98" i="207"/>
  <c r="AZ324" i="207"/>
  <c r="AZ371" i="207"/>
  <c r="AZ173" i="205"/>
  <c r="BB415" i="205"/>
  <c r="AZ276" i="205"/>
  <c r="AZ167" i="205"/>
  <c r="BB306" i="205"/>
  <c r="BB36" i="205"/>
  <c r="BB380" i="205"/>
  <c r="BB257" i="206"/>
  <c r="AZ420" i="206"/>
  <c r="BB48" i="206"/>
  <c r="AZ41" i="206"/>
  <c r="BB177" i="206"/>
  <c r="BB294" i="214"/>
  <c r="AZ122" i="212"/>
  <c r="BB64" i="211"/>
  <c r="BB225" i="210"/>
  <c r="AZ214" i="209"/>
  <c r="BB485" i="208"/>
  <c r="AZ417" i="207"/>
  <c r="BB212" i="205"/>
  <c r="AZ340" i="205"/>
  <c r="BB109" i="205"/>
  <c r="AZ374" i="205"/>
  <c r="AZ429" i="206"/>
  <c r="AZ485" i="206"/>
  <c r="AZ432" i="206"/>
  <c r="BB488" i="206"/>
  <c r="BB438" i="214"/>
  <c r="AZ460" i="213"/>
  <c r="BB76" i="212"/>
  <c r="AZ508" i="211"/>
  <c r="AZ129" i="211"/>
  <c r="AZ40" i="211"/>
  <c r="AZ439" i="210"/>
  <c r="BB448" i="209"/>
  <c r="BB50" i="209"/>
  <c r="BB494" i="209"/>
  <c r="AZ140" i="208"/>
  <c r="AZ308" i="207"/>
  <c r="AZ207" i="207"/>
  <c r="AZ178" i="205"/>
  <c r="AZ442" i="205"/>
  <c r="AZ241" i="205"/>
  <c r="BB248" i="205"/>
  <c r="BB92" i="206"/>
  <c r="BB254" i="206"/>
  <c r="AZ288" i="206"/>
  <c r="AZ53" i="206"/>
  <c r="T21" i="193"/>
  <c r="AZ36" i="2" s="1"/>
  <c r="K36" i="203"/>
  <c r="K37" i="203" s="1"/>
  <c r="L41" i="202" s="1"/>
  <c r="BD219" i="209" l="1"/>
  <c r="BD303" i="209"/>
  <c r="BD128" i="220"/>
  <c r="BD308" i="222"/>
  <c r="BD202" i="206"/>
  <c r="BD187" i="205"/>
  <c r="BD16" i="205"/>
  <c r="BD339" i="205"/>
  <c r="BD267" i="206"/>
  <c r="BD476" i="207"/>
  <c r="BD422" i="212"/>
  <c r="BD299" i="211"/>
  <c r="BD33" i="208"/>
  <c r="BD204" i="212"/>
  <c r="BD479" i="206"/>
  <c r="BD104" i="214"/>
  <c r="BD276" i="210"/>
  <c r="BD33" i="215"/>
  <c r="BD424" i="210"/>
  <c r="BD261" i="215"/>
  <c r="BD80" i="213"/>
  <c r="BD129" i="218"/>
  <c r="BD278" i="219"/>
  <c r="BD263" i="221"/>
  <c r="BD421" i="208"/>
  <c r="BD471" i="209"/>
  <c r="BD106" i="208"/>
  <c r="BD429" i="206"/>
  <c r="BD138" i="213"/>
  <c r="BD336" i="206"/>
  <c r="BD393" i="206"/>
  <c r="BD394" i="206"/>
  <c r="BD93" i="206"/>
  <c r="BD323" i="212"/>
  <c r="BD290" i="206"/>
  <c r="BD169" i="205"/>
  <c r="BD191" i="205"/>
  <c r="BD235" i="205"/>
  <c r="BD213" i="207"/>
  <c r="BD52" i="213"/>
  <c r="BD375" i="206"/>
  <c r="BD221" i="206"/>
  <c r="BD98" i="206"/>
  <c r="BD440" i="205"/>
  <c r="BD295" i="205"/>
  <c r="BD505" i="208"/>
  <c r="BD250" i="212"/>
  <c r="BD441" i="206"/>
  <c r="BD287" i="206"/>
  <c r="BD483" i="206"/>
  <c r="BD273" i="213"/>
  <c r="BD466" i="206"/>
  <c r="BD288" i="205"/>
  <c r="BD422" i="207"/>
  <c r="BD137" i="211"/>
  <c r="BD497" i="208"/>
  <c r="BD367" i="212"/>
  <c r="BD107" i="213"/>
  <c r="BD75" i="211"/>
  <c r="BD42" i="212"/>
  <c r="BD32" i="216"/>
  <c r="BD513" i="211"/>
  <c r="BD227" i="208"/>
  <c r="BD294" i="213"/>
  <c r="BD377" i="208"/>
  <c r="BD462" i="210"/>
  <c r="BD244" i="209"/>
  <c r="BD22" i="212"/>
  <c r="BD134" i="213"/>
  <c r="BD43" i="216"/>
  <c r="BD259" i="207"/>
  <c r="BD291" i="209"/>
  <c r="BD352" i="214"/>
  <c r="BD162" i="207"/>
  <c r="BD448" i="214"/>
  <c r="BD196" i="215"/>
  <c r="BD442" i="217"/>
  <c r="BD455" i="218"/>
  <c r="BD343" i="223"/>
  <c r="BD432" i="207"/>
  <c r="BD90" i="212"/>
  <c r="BD393" i="207"/>
  <c r="BD362" i="206"/>
  <c r="BD467" i="207"/>
  <c r="BD23" i="213"/>
  <c r="BD288" i="213"/>
  <c r="BD296" i="207"/>
  <c r="BD93" i="207"/>
  <c r="BD206" i="212"/>
  <c r="BD193" i="209"/>
  <c r="BD496" i="212"/>
  <c r="BD489" i="212"/>
  <c r="BD269" i="213"/>
  <c r="BD149" i="217"/>
  <c r="BD166" i="207"/>
  <c r="BD264" i="208"/>
  <c r="BD77" i="211"/>
  <c r="BD30" i="208"/>
  <c r="BD326" i="213"/>
  <c r="BD209" i="210"/>
  <c r="BD108" i="207"/>
  <c r="BD294" i="209"/>
  <c r="BD211" i="212"/>
  <c r="BD199" i="208"/>
  <c r="BD107" i="212"/>
  <c r="BD502" i="212"/>
  <c r="BD37" i="215"/>
  <c r="BD421" i="211"/>
  <c r="BD213" i="214"/>
  <c r="BD390" i="218"/>
  <c r="BD57" i="213"/>
  <c r="BD206" i="214"/>
  <c r="BD366" i="222"/>
  <c r="BD43" i="215"/>
  <c r="BD405" i="222"/>
  <c r="BD49" i="217"/>
  <c r="BD478" i="216"/>
  <c r="BD217" i="212"/>
  <c r="BD100" i="207"/>
  <c r="BD154" i="211"/>
  <c r="BD171" i="206"/>
  <c r="BD146" i="205"/>
  <c r="BD39" i="205"/>
  <c r="BD112" i="212"/>
  <c r="BD399" i="205"/>
  <c r="BD37" i="205"/>
  <c r="BD349" i="213"/>
  <c r="BD174" i="211"/>
  <c r="BD482" i="206"/>
  <c r="BD55" i="207"/>
  <c r="BD117" i="210"/>
  <c r="BD227" i="205"/>
  <c r="BD481" i="205"/>
  <c r="BD99" i="206"/>
  <c r="BD116" i="206"/>
  <c r="BD80" i="211"/>
  <c r="BD508" i="206"/>
  <c r="BD193" i="205"/>
  <c r="BD240" i="205"/>
  <c r="BD448" i="218"/>
  <c r="BD44" i="219"/>
  <c r="BD18" i="217"/>
  <c r="BD38" i="210"/>
  <c r="BD245" i="206"/>
  <c r="BD220" i="212"/>
  <c r="BD188" i="211"/>
  <c r="BD485" i="206"/>
  <c r="BD193" i="206"/>
  <c r="BD78" i="205"/>
  <c r="BD241" i="207"/>
  <c r="BD312" i="211"/>
  <c r="BD272" i="207"/>
  <c r="BD227" i="209"/>
  <c r="BD279" i="205"/>
  <c r="BD124" i="206"/>
  <c r="BD158" i="206"/>
  <c r="BD326" i="207"/>
  <c r="BD343" i="206"/>
  <c r="BD149" i="205"/>
  <c r="BD304" i="206"/>
  <c r="BD438" i="209"/>
  <c r="BD517" i="210"/>
  <c r="BD442" i="207"/>
  <c r="BD307" i="218"/>
  <c r="BD160" i="210"/>
  <c r="BD295" i="211"/>
  <c r="BD327" i="215"/>
  <c r="BD128" i="206"/>
  <c r="BD431" i="209"/>
  <c r="BD373" i="224"/>
  <c r="BD219" i="222"/>
  <c r="BD34" i="217"/>
  <c r="BD383" i="220"/>
  <c r="BD23" i="222"/>
  <c r="BD185" i="222"/>
  <c r="BD66" i="222"/>
  <c r="BD140" i="208"/>
  <c r="BD132" i="214"/>
  <c r="BD394" i="214"/>
  <c r="BD322" i="209"/>
  <c r="BD435" i="217"/>
  <c r="BD146" i="208"/>
  <c r="BD220" i="210"/>
  <c r="BD424" i="224"/>
  <c r="BD308" i="221"/>
  <c r="BD67" i="220"/>
  <c r="BD434" i="219"/>
  <c r="BD423" i="218"/>
  <c r="BD187" i="221"/>
  <c r="BD299" i="223"/>
  <c r="BD173" i="218"/>
  <c r="BD433" i="219"/>
  <c r="BD518" i="223"/>
  <c r="BD379" i="224"/>
  <c r="BD122" i="223"/>
  <c r="BD24" i="223"/>
  <c r="BD239" i="217"/>
  <c r="BD518" i="216"/>
  <c r="BD114" i="213"/>
  <c r="BD161" i="220"/>
  <c r="BD117" i="223"/>
  <c r="BD122" i="215"/>
  <c r="BD103" i="217"/>
  <c r="BD433" i="218"/>
  <c r="BD133" i="219"/>
  <c r="BD237" i="219"/>
  <c r="BD284" i="222"/>
  <c r="BD157" i="220"/>
  <c r="BD362" i="217"/>
  <c r="BD309" i="222"/>
  <c r="BD399" i="217"/>
  <c r="BD399" i="224"/>
  <c r="BD58" i="217"/>
  <c r="BD233" i="220"/>
  <c r="BD149" i="223"/>
  <c r="BD161" i="218"/>
  <c r="BD19" i="224"/>
  <c r="BD154" i="223"/>
  <c r="BD389" i="216"/>
  <c r="BD313" i="206"/>
  <c r="BD76" i="205"/>
  <c r="BD282" i="219"/>
  <c r="BD308" i="214"/>
  <c r="BD431" i="212"/>
  <c r="BD98" i="205"/>
  <c r="BD89" i="205"/>
  <c r="BD427" i="206"/>
  <c r="BD188" i="210"/>
  <c r="BD484" i="207"/>
  <c r="BD408" i="209"/>
  <c r="BD294" i="207"/>
  <c r="BD235" i="210"/>
  <c r="BD49" i="211"/>
  <c r="BD359" i="205"/>
  <c r="BD372" i="206"/>
  <c r="BD22" i="211"/>
  <c r="BD177" i="208"/>
  <c r="BD322" i="212"/>
  <c r="BD451" i="208"/>
  <c r="BD366" i="205"/>
  <c r="BD207" i="205"/>
  <c r="BD195" i="205"/>
  <c r="BD299" i="209"/>
  <c r="BD441" i="211"/>
  <c r="BD406" i="206"/>
  <c r="BD331" i="208"/>
  <c r="BD200" i="206"/>
  <c r="BD427" i="205"/>
  <c r="BD454" i="206"/>
  <c r="BD444" i="211"/>
  <c r="BD190" i="211"/>
  <c r="BD184" i="205"/>
  <c r="BD178" i="208"/>
  <c r="BD285" i="206"/>
  <c r="BD415" i="207"/>
  <c r="BD126" i="211"/>
  <c r="BD33" i="211"/>
  <c r="BD371" i="206"/>
  <c r="BD277" i="214"/>
  <c r="BD279" i="207"/>
  <c r="BD347" i="210"/>
  <c r="BD119" i="208"/>
  <c r="BD408" i="211"/>
  <c r="BD450" i="206"/>
  <c r="BD356" i="206"/>
  <c r="BD131" i="205"/>
  <c r="BD224" i="205"/>
  <c r="BD389" i="206"/>
  <c r="BD176" i="207"/>
  <c r="BD424" i="211"/>
  <c r="BD338" i="213"/>
  <c r="BD263" i="211"/>
  <c r="BD408" i="207"/>
  <c r="BD316" i="206"/>
  <c r="BD508" i="207"/>
  <c r="BD206" i="206"/>
  <c r="BD90" i="205"/>
  <c r="BD59" i="205"/>
  <c r="BD396" i="205"/>
  <c r="BD191" i="206"/>
  <c r="BD497" i="206"/>
  <c r="BD103" i="206"/>
  <c r="BD384" i="206"/>
  <c r="BD287" i="205"/>
  <c r="BD122" i="211"/>
  <c r="BD322" i="206"/>
  <c r="BD434" i="209"/>
  <c r="BD187" i="206"/>
  <c r="BD489" i="205"/>
  <c r="BD66" i="205"/>
  <c r="BD401" i="211"/>
  <c r="BD270" i="206"/>
  <c r="BD510" i="206"/>
  <c r="BD452" i="206"/>
  <c r="BD441" i="212"/>
  <c r="BD507" i="212"/>
  <c r="BD109" i="205"/>
  <c r="BD295" i="207"/>
  <c r="BD74" i="208"/>
  <c r="BD354" i="206"/>
  <c r="BD26" i="211"/>
  <c r="BD250" i="206"/>
  <c r="BD343" i="207"/>
  <c r="BD140" i="205"/>
  <c r="BD46" i="205"/>
  <c r="BD405" i="211"/>
  <c r="BD194" i="206"/>
  <c r="BD119" i="206"/>
  <c r="BD255" i="205"/>
  <c r="BD72" i="205"/>
  <c r="BD209" i="207"/>
  <c r="BD92" i="210"/>
  <c r="BD411" i="205"/>
  <c r="BD53" i="214"/>
  <c r="BD441" i="207"/>
  <c r="BD240" i="207"/>
  <c r="BD178" i="210"/>
  <c r="BD177" i="207"/>
  <c r="BD46" i="206"/>
  <c r="BD227" i="206"/>
  <c r="BD77" i="206"/>
  <c r="BD369" i="207"/>
  <c r="BD246" i="208"/>
  <c r="BD499" i="207"/>
  <c r="BD207" i="213"/>
  <c r="BD127" i="206"/>
  <c r="BD82" i="205"/>
  <c r="BD415" i="208"/>
  <c r="BD25" i="207"/>
  <c r="BD350" i="206"/>
  <c r="BD448" i="205"/>
  <c r="BD508" i="209"/>
  <c r="BD398" i="208"/>
  <c r="BD335" i="205"/>
  <c r="BD233" i="206"/>
  <c r="BD48" i="206"/>
  <c r="BD184" i="206"/>
  <c r="BD95" i="207"/>
  <c r="BD231" i="206"/>
  <c r="BD478" i="207"/>
  <c r="BD239" i="205"/>
  <c r="BD20" i="205"/>
  <c r="BD327" i="206"/>
  <c r="BD439" i="205"/>
  <c r="BD265" i="207"/>
  <c r="BD354" i="205"/>
  <c r="BD381" i="206"/>
  <c r="BD172" i="207"/>
  <c r="BD332" i="205"/>
  <c r="BD377" i="206"/>
  <c r="BD474" i="205"/>
  <c r="BD466" i="215"/>
  <c r="BD481" i="206"/>
  <c r="BD40" i="207"/>
  <c r="BD302" i="210"/>
  <c r="BD189" i="211"/>
  <c r="BD353" i="212"/>
  <c r="BD14" i="214"/>
  <c r="BD236" i="214"/>
  <c r="BD319" i="208"/>
  <c r="BD84" i="213"/>
  <c r="BD403" i="208"/>
  <c r="BD287" i="210"/>
  <c r="BD74" i="214"/>
  <c r="BD129" i="208"/>
  <c r="BD53" i="206"/>
  <c r="BD201" i="206"/>
  <c r="BD320" i="205"/>
  <c r="BD448" i="207"/>
  <c r="BD61" i="205"/>
  <c r="BD114" i="205"/>
  <c r="BD206" i="205"/>
  <c r="BD391" i="213"/>
  <c r="BD461" i="205"/>
  <c r="BD501" i="216"/>
  <c r="BD88" i="205"/>
  <c r="BD384" i="210"/>
  <c r="BD420" i="205"/>
  <c r="BD35" i="208"/>
  <c r="BD116" i="205"/>
  <c r="BD36" i="208"/>
  <c r="BD287" i="211"/>
  <c r="BD394" i="211"/>
  <c r="BD433" i="209"/>
  <c r="BD180" i="205"/>
  <c r="BD245" i="207"/>
  <c r="BD206" i="207"/>
  <c r="BD261" i="205"/>
  <c r="BD95" i="211"/>
  <c r="BD358" i="210"/>
  <c r="BD16" i="206"/>
  <c r="BD137" i="210"/>
  <c r="BD335" i="209"/>
  <c r="BD167" i="208"/>
  <c r="BD264" i="212"/>
  <c r="BD350" i="209"/>
  <c r="BD169" i="211"/>
  <c r="BD375" i="208"/>
  <c r="BD299" i="213"/>
  <c r="BD478" i="210"/>
  <c r="BD321" i="220"/>
  <c r="BD295" i="213"/>
  <c r="BD184" i="210"/>
  <c r="BD112" i="211"/>
  <c r="BD517" i="219"/>
  <c r="BD186" i="205"/>
  <c r="BD431" i="205"/>
  <c r="BD388" i="206"/>
  <c r="BD289" i="207"/>
  <c r="BD167" i="205"/>
  <c r="BD409" i="205"/>
  <c r="BD442" i="205"/>
  <c r="BD331" i="211"/>
  <c r="BD379" i="205"/>
  <c r="BD365" i="208"/>
  <c r="BD462" i="215"/>
  <c r="BD379" i="207"/>
  <c r="BD503" i="210"/>
  <c r="BD330" i="213"/>
  <c r="BD324" i="207"/>
  <c r="BD503" i="209"/>
  <c r="BD36" i="218"/>
  <c r="BD349" i="205"/>
  <c r="BD185" i="208"/>
  <c r="BD457" i="206"/>
  <c r="BD193" i="213"/>
  <c r="BD103" i="205"/>
  <c r="BD466" i="207"/>
  <c r="BD116" i="212"/>
  <c r="BD320" i="210"/>
  <c r="BD421" i="212"/>
  <c r="BD476" i="212"/>
  <c r="BD471" i="218"/>
  <c r="BD196" i="217"/>
  <c r="BD74" i="210"/>
  <c r="BD422" i="209"/>
  <c r="BD492" i="213"/>
  <c r="BD327" i="209"/>
  <c r="BD171" i="210"/>
  <c r="BD115" i="211"/>
  <c r="BD312" i="210"/>
  <c r="BD216" i="209"/>
  <c r="BD416" i="209"/>
  <c r="BD18" i="210"/>
  <c r="BD418" i="211"/>
  <c r="BD269" i="212"/>
  <c r="BD72" i="212"/>
  <c r="BD278" i="214"/>
  <c r="BD129" i="223"/>
  <c r="BD93" i="212"/>
  <c r="BD411" i="222"/>
  <c r="BD477" i="208"/>
  <c r="BD65" i="212"/>
  <c r="BD315" i="210"/>
  <c r="BD91" i="211"/>
  <c r="BD108" i="212"/>
  <c r="BD298" i="212"/>
  <c r="BD180" i="208"/>
  <c r="BD146" i="209"/>
  <c r="BD197" i="219"/>
  <c r="BD386" i="208"/>
  <c r="BD375" i="212"/>
  <c r="BD183" i="213"/>
  <c r="BD418" i="208"/>
  <c r="BD462" i="208"/>
  <c r="BD337" i="209"/>
  <c r="BD119" i="210"/>
  <c r="BD202" i="211"/>
  <c r="BD78" i="208"/>
  <c r="BD128" i="209"/>
  <c r="BD289" i="213"/>
  <c r="BD192" i="211"/>
  <c r="BD131" i="217"/>
  <c r="BD438" i="208"/>
  <c r="BD150" i="210"/>
  <c r="BD417" i="212"/>
  <c r="BD236" i="207"/>
  <c r="BD259" i="208"/>
  <c r="BD271" i="208"/>
  <c r="BD406" i="209"/>
  <c r="BD272" i="211"/>
  <c r="BD376" i="212"/>
  <c r="BD396" i="213"/>
  <c r="BD333" i="214"/>
  <c r="BD365" i="214"/>
  <c r="BD485" i="214"/>
  <c r="BD85" i="213"/>
  <c r="BD103" i="216"/>
  <c r="BD437" i="219"/>
  <c r="BD247" i="213"/>
  <c r="BD386" i="214"/>
  <c r="BD512" i="215"/>
  <c r="BD148" i="216"/>
  <c r="BD377" i="213"/>
  <c r="BD468" i="213"/>
  <c r="BD168" i="217"/>
  <c r="BD30" i="213"/>
  <c r="BD479" i="214"/>
  <c r="BD222" i="213"/>
  <c r="BD454" i="214"/>
  <c r="BD66" i="218"/>
  <c r="BD140" i="222"/>
  <c r="BD87" i="214"/>
  <c r="BD155" i="216"/>
  <c r="BD338" i="220"/>
  <c r="BD108" i="218"/>
  <c r="BD373" i="216"/>
  <c r="BD26" i="218"/>
  <c r="BD244" i="219"/>
  <c r="BD104" i="216"/>
  <c r="BD47" i="220"/>
  <c r="BD34" i="221"/>
  <c r="BD371" i="223"/>
  <c r="BD505" i="218"/>
  <c r="BD127" i="215"/>
  <c r="BD459" i="216"/>
  <c r="BD340" i="220"/>
  <c r="BD179" i="219"/>
  <c r="BD493" i="223"/>
  <c r="BD42" i="214"/>
  <c r="BD74" i="205"/>
  <c r="BD406" i="211"/>
  <c r="BD427" i="207"/>
  <c r="BD510" i="215"/>
  <c r="BD442" i="206"/>
  <c r="BD445" i="206"/>
  <c r="BD85" i="212"/>
  <c r="BD471" i="208"/>
  <c r="BD498" i="215"/>
  <c r="BD292" i="210"/>
  <c r="BD151" i="210"/>
  <c r="BD246" i="211"/>
  <c r="BD304" i="219"/>
  <c r="BD211" i="219"/>
  <c r="BD126" i="209"/>
  <c r="BD304" i="223"/>
  <c r="BD71" i="209"/>
  <c r="BD220" i="209"/>
  <c r="BD292" i="209"/>
  <c r="BD411" i="215"/>
  <c r="BD75" i="219"/>
  <c r="BD201" i="215"/>
  <c r="BD313" i="219"/>
  <c r="BD484" i="216"/>
  <c r="BD322" i="216"/>
  <c r="BD481" i="216"/>
  <c r="BD39" i="220"/>
  <c r="BD260" i="221"/>
  <c r="BD486" i="205"/>
  <c r="BD146" i="211"/>
  <c r="BD64" i="206"/>
  <c r="BD432" i="205"/>
  <c r="BD456" i="205"/>
  <c r="BD38" i="212"/>
  <c r="BD204" i="205"/>
  <c r="BD107" i="208"/>
  <c r="BD372" i="209"/>
  <c r="BD55" i="212"/>
  <c r="BD24" i="208"/>
  <c r="BD378" i="209"/>
  <c r="BD225" i="212"/>
  <c r="BD472" i="215"/>
  <c r="BD340" i="211"/>
  <c r="BD383" i="210"/>
  <c r="BD308" i="211"/>
  <c r="BD205" i="215"/>
  <c r="BD277" i="207"/>
  <c r="BD494" i="210"/>
  <c r="BD309" i="209"/>
  <c r="BD185" i="216"/>
  <c r="BD76" i="213"/>
  <c r="BD480" i="211"/>
  <c r="BD509" i="212"/>
  <c r="BD236" i="215"/>
  <c r="BD489" i="219"/>
  <c r="BD126" i="214"/>
  <c r="BD112" i="210"/>
  <c r="BD376" i="211"/>
  <c r="BD338" i="214"/>
  <c r="BD381" i="214"/>
  <c r="BD119" i="215"/>
  <c r="BD441" i="214"/>
  <c r="BD377" i="215"/>
  <c r="BD347" i="215"/>
  <c r="BD280" i="216"/>
  <c r="BD361" i="216"/>
  <c r="BD518" i="219"/>
  <c r="BD282" i="221"/>
  <c r="BD229" i="220"/>
  <c r="BD107" i="222"/>
  <c r="BD316" i="218"/>
  <c r="BD108" i="219"/>
  <c r="BD155" i="215"/>
  <c r="BD35" i="221"/>
  <c r="BD191" i="217"/>
  <c r="BD67" i="222"/>
  <c r="BD216" i="216"/>
  <c r="BD227" i="219"/>
  <c r="BD292" i="218"/>
  <c r="BD481" i="219"/>
  <c r="BD448" i="220"/>
  <c r="BD319" i="222"/>
  <c r="BD341" i="218"/>
  <c r="BD444" i="213"/>
  <c r="BD343" i="210"/>
  <c r="BD202" i="208"/>
  <c r="BD58" i="208"/>
  <c r="BD279" i="213"/>
  <c r="BD464" i="208"/>
  <c r="BD264" i="209"/>
  <c r="BD135" i="208"/>
  <c r="BD183" i="211"/>
  <c r="BD21" i="213"/>
  <c r="BD431" i="216"/>
  <c r="BD273" i="215"/>
  <c r="BD313" i="213"/>
  <c r="BD516" i="215"/>
  <c r="BD455" i="216"/>
  <c r="BD255" i="213"/>
  <c r="BD211" i="214"/>
  <c r="BD367" i="221"/>
  <c r="BD373" i="215"/>
  <c r="BD456" i="215"/>
  <c r="BD459" i="213"/>
  <c r="BD304" i="212"/>
  <c r="BD260" i="210"/>
  <c r="BD331" i="212"/>
  <c r="BD47" i="212"/>
  <c r="BD85" i="207"/>
  <c r="BD118" i="210"/>
  <c r="BD223" i="212"/>
  <c r="BD345" i="216"/>
  <c r="BD141" i="207"/>
  <c r="BD61" i="210"/>
  <c r="BD23" i="212"/>
  <c r="BD468" i="208"/>
  <c r="BD13" i="208"/>
  <c r="BD467" i="209"/>
  <c r="BD273" i="211"/>
  <c r="BD203" i="213"/>
  <c r="BD339" i="207"/>
  <c r="BD138" i="208"/>
  <c r="BD394" i="209"/>
  <c r="BD328" i="212"/>
  <c r="BD67" i="207"/>
  <c r="BD517" i="211"/>
  <c r="BD273" i="214"/>
  <c r="BD190" i="207"/>
  <c r="BD110" i="211"/>
  <c r="BD155" i="211"/>
  <c r="BD252" i="212"/>
  <c r="BD31" i="208"/>
  <c r="BD194" i="209"/>
  <c r="BD469" i="211"/>
  <c r="BD187" i="212"/>
  <c r="BD495" i="214"/>
  <c r="BD284" i="220"/>
  <c r="BD133" i="208"/>
  <c r="BD22" i="209"/>
  <c r="BD116" i="209"/>
  <c r="BD389" i="210"/>
  <c r="BD60" i="212"/>
  <c r="BD485" i="208"/>
  <c r="BD376" i="210"/>
  <c r="BD140" i="212"/>
  <c r="BD82" i="214"/>
  <c r="BD146" i="215"/>
  <c r="BD290" i="207"/>
  <c r="BD195" i="211"/>
  <c r="BD52" i="212"/>
  <c r="BD154" i="215"/>
  <c r="BD218" i="207"/>
  <c r="BD263" i="209"/>
  <c r="BD102" i="209"/>
  <c r="BD183" i="210"/>
  <c r="BD348" i="213"/>
  <c r="BD326" i="210"/>
  <c r="BD159" i="213"/>
  <c r="BD210" i="214"/>
  <c r="BD82" i="215"/>
  <c r="BD89" i="213"/>
  <c r="BD152" i="214"/>
  <c r="BD41" i="217"/>
  <c r="BD386" i="215"/>
  <c r="BD221" i="213"/>
  <c r="BD303" i="213"/>
  <c r="BD174" i="218"/>
  <c r="BD430" i="213"/>
  <c r="BD46" i="214"/>
  <c r="BD358" i="215"/>
  <c r="BD85" i="217"/>
  <c r="BD403" i="213"/>
  <c r="BD86" i="214"/>
  <c r="BD365" i="215"/>
  <c r="BD285" i="215"/>
  <c r="BD488" i="213"/>
  <c r="BD316" i="214"/>
  <c r="BD214" i="219"/>
  <c r="BD203" i="222"/>
  <c r="BD117" i="216"/>
  <c r="BD340" i="218"/>
  <c r="BD507" i="221"/>
  <c r="BD464" i="218"/>
  <c r="BD284" i="217"/>
  <c r="BD335" i="217"/>
  <c r="BD324" i="218"/>
  <c r="BD72" i="218"/>
  <c r="BD244" i="217"/>
  <c r="BD490" i="210"/>
  <c r="BD303" i="217"/>
  <c r="BD243" i="213"/>
  <c r="BD254" i="214"/>
  <c r="BD278" i="207"/>
  <c r="BD205" i="210"/>
  <c r="BD70" i="210"/>
  <c r="BD155" i="214"/>
  <c r="BD400" i="207"/>
  <c r="BD120" i="210"/>
  <c r="BD387" i="215"/>
  <c r="BD54" i="208"/>
  <c r="BD514" i="209"/>
  <c r="BD129" i="212"/>
  <c r="BD90" i="213"/>
  <c r="BD411" i="208"/>
  <c r="BD448" i="209"/>
  <c r="BD347" i="211"/>
  <c r="BD44" i="212"/>
  <c r="BD281" i="212"/>
  <c r="BD227" i="207"/>
  <c r="BD190" i="208"/>
  <c r="BD257" i="209"/>
  <c r="BD101" i="211"/>
  <c r="BD125" i="212"/>
  <c r="BD440" i="213"/>
  <c r="BD444" i="214"/>
  <c r="BD288" i="207"/>
  <c r="BD440" i="209"/>
  <c r="BD335" i="213"/>
  <c r="BD23" i="209"/>
  <c r="BD68" i="210"/>
  <c r="BD253" i="212"/>
  <c r="BD182" i="211"/>
  <c r="BD445" i="207"/>
  <c r="BD296" i="208"/>
  <c r="BD354" i="212"/>
  <c r="BD237" i="208"/>
  <c r="BD272" i="210"/>
  <c r="BD139" i="212"/>
  <c r="BD338" i="215"/>
  <c r="BD318" i="208"/>
  <c r="BD491" i="211"/>
  <c r="BD432" i="211"/>
  <c r="BD57" i="211"/>
  <c r="BD154" i="212"/>
  <c r="BD194" i="212"/>
  <c r="BD55" i="214"/>
  <c r="BD50" i="220"/>
  <c r="BD373" i="213"/>
  <c r="BD387" i="214"/>
  <c r="BD326" i="215"/>
  <c r="BD223" i="213"/>
  <c r="BD341" i="214"/>
  <c r="BD87" i="213"/>
  <c r="BD512" i="213"/>
  <c r="BD35" i="213"/>
  <c r="BD49" i="214"/>
  <c r="BD80" i="218"/>
  <c r="BD357" i="222"/>
  <c r="BD286" i="219"/>
  <c r="BD274" i="220"/>
  <c r="BD114" i="218"/>
  <c r="BD354" i="220"/>
  <c r="BD208" i="220"/>
  <c r="BD277" i="217"/>
  <c r="BD323" i="217"/>
  <c r="BD171" i="223"/>
  <c r="BD15" i="223"/>
  <c r="BD167" i="224"/>
  <c r="BD500" i="224"/>
  <c r="BD58" i="224"/>
  <c r="BD69" i="208"/>
  <c r="BD511" i="208"/>
  <c r="BD41" i="215"/>
  <c r="BD17" i="211"/>
  <c r="BD245" i="218"/>
  <c r="BD397" i="217"/>
  <c r="BD40" i="215"/>
  <c r="BD279" i="216"/>
  <c r="BD204" i="215"/>
  <c r="BD307" i="220"/>
  <c r="BD94" i="221"/>
  <c r="BD57" i="222"/>
  <c r="BD24" i="215"/>
  <c r="BD449" i="218"/>
  <c r="BD505" i="222"/>
  <c r="BD339" i="214"/>
  <c r="BD520" i="219"/>
  <c r="BD378" i="220"/>
  <c r="BD207" i="219"/>
  <c r="BD327" i="223"/>
  <c r="BD248" i="214"/>
  <c r="BD163" i="222"/>
  <c r="BD172" i="219"/>
  <c r="BD404" i="219"/>
  <c r="BD75" i="217"/>
  <c r="BD236" i="218"/>
  <c r="BD175" i="218"/>
  <c r="BD381" i="218"/>
  <c r="BD435" i="219"/>
  <c r="BD201" i="208"/>
  <c r="BD134" i="219"/>
  <c r="BD82" i="217"/>
  <c r="BD494" i="215"/>
  <c r="BD503" i="221"/>
  <c r="BD312" i="215"/>
  <c r="BD372" i="224"/>
  <c r="BD340" i="216"/>
  <c r="BD72" i="217"/>
  <c r="BD483" i="220"/>
  <c r="BD322" i="218"/>
  <c r="BD71" i="222"/>
  <c r="BD172" i="213"/>
  <c r="BD390" i="213"/>
  <c r="BD258" i="213"/>
  <c r="BD17" i="214"/>
  <c r="BD430" i="215"/>
  <c r="BD467" i="215"/>
  <c r="BD329" i="221"/>
  <c r="BD449" i="206"/>
  <c r="BD222" i="205"/>
  <c r="BD100" i="206"/>
  <c r="BD86" i="208"/>
  <c r="BD499" i="206"/>
  <c r="BD481" i="211"/>
  <c r="BD186" i="214"/>
  <c r="BD153" i="206"/>
  <c r="BD347" i="205"/>
  <c r="BD367" i="211"/>
  <c r="BD299" i="206"/>
  <c r="BD247" i="208"/>
  <c r="BD437" i="212"/>
  <c r="BD339" i="213"/>
  <c r="BD357" i="207"/>
  <c r="BD171" i="208"/>
  <c r="BD511" i="211"/>
  <c r="BD197" i="207"/>
  <c r="BD162" i="210"/>
  <c r="BD233" i="213"/>
  <c r="BD132" i="209"/>
  <c r="BD73" i="214"/>
  <c r="BD451" i="209"/>
  <c r="BD264" i="214"/>
  <c r="BD32" i="210"/>
  <c r="BD297" i="214"/>
  <c r="BD407" i="207"/>
  <c r="BD250" i="211"/>
  <c r="BD229" i="213"/>
  <c r="BD150" i="207"/>
  <c r="BD169" i="209"/>
  <c r="BD103" i="213"/>
  <c r="BD302" i="214"/>
  <c r="BD110" i="213"/>
  <c r="BD13" i="214"/>
  <c r="BD288" i="206"/>
  <c r="BD271" i="206"/>
  <c r="BD418" i="210"/>
  <c r="BD469" i="210"/>
  <c r="BD314" i="209"/>
  <c r="BD412" i="205"/>
  <c r="BD230" i="209"/>
  <c r="BD167" i="211"/>
  <c r="BD245" i="205"/>
  <c r="BD444" i="207"/>
  <c r="BD129" i="210"/>
  <c r="BD516" i="206"/>
  <c r="BD244" i="206"/>
  <c r="BD19" i="206"/>
  <c r="BD255" i="208"/>
  <c r="BD66" i="210"/>
  <c r="BD455" i="206"/>
  <c r="BD50" i="205"/>
  <c r="BD367" i="206"/>
  <c r="BD468" i="206"/>
  <c r="BD231" i="212"/>
  <c r="BD409" i="206"/>
  <c r="BD36" i="209"/>
  <c r="BD220" i="207"/>
  <c r="BD52" i="211"/>
  <c r="BD432" i="206"/>
  <c r="BD353" i="206"/>
  <c r="BD511" i="205"/>
  <c r="BD105" i="208"/>
  <c r="BD494" i="206"/>
  <c r="BD223" i="208"/>
  <c r="BD512" i="206"/>
  <c r="BD413" i="207"/>
  <c r="BD144" i="209"/>
  <c r="BD208" i="211"/>
  <c r="BD210" i="206"/>
  <c r="BD37" i="213"/>
  <c r="BD94" i="205"/>
  <c r="BD144" i="206"/>
  <c r="BD245" i="208"/>
  <c r="BD298" i="207"/>
  <c r="BD226" i="216"/>
  <c r="BD372" i="205"/>
  <c r="BD389" i="205"/>
  <c r="BD513" i="207"/>
  <c r="BD189" i="206"/>
  <c r="BD396" i="207"/>
  <c r="BD324" i="206"/>
  <c r="BD186" i="206"/>
  <c r="BD68" i="205"/>
  <c r="BD30" i="210"/>
  <c r="BD139" i="209"/>
  <c r="BD78" i="210"/>
  <c r="BD177" i="213"/>
  <c r="BD116" i="207"/>
  <c r="BD293" i="211"/>
  <c r="BD126" i="208"/>
  <c r="BD328" i="211"/>
  <c r="BD245" i="214"/>
  <c r="BD226" i="214"/>
  <c r="BD83" i="214"/>
  <c r="BD268" i="222"/>
  <c r="BD454" i="209"/>
  <c r="BD407" i="206"/>
  <c r="BD406" i="212"/>
  <c r="BD41" i="205"/>
  <c r="BD56" i="212"/>
  <c r="BD64" i="210"/>
  <c r="BD143" i="210"/>
  <c r="BD454" i="212"/>
  <c r="BD231" i="207"/>
  <c r="BD325" i="208"/>
  <c r="BD423" i="209"/>
  <c r="BD189" i="214"/>
  <c r="BD132" i="208"/>
  <c r="BD365" i="213"/>
  <c r="BD353" i="209"/>
  <c r="BD123" i="209"/>
  <c r="BD321" i="214"/>
  <c r="BD465" i="208"/>
  <c r="BD261" i="209"/>
  <c r="BD489" i="210"/>
  <c r="BD71" i="211"/>
  <c r="BD335" i="215"/>
  <c r="BD41" i="211"/>
  <c r="BD515" i="210"/>
  <c r="BD263" i="213"/>
  <c r="BD237" i="213"/>
  <c r="BD497" i="213"/>
  <c r="BD408" i="215"/>
  <c r="BD218" i="214"/>
  <c r="BD200" i="205"/>
  <c r="BD144" i="205"/>
  <c r="BD390" i="206"/>
  <c r="BD299" i="210"/>
  <c r="BD196" i="206"/>
  <c r="BD143" i="211"/>
  <c r="BD466" i="212"/>
  <c r="BD48" i="208"/>
  <c r="BD370" i="212"/>
  <c r="BD156" i="209"/>
  <c r="BD302" i="211"/>
  <c r="BD447" i="207"/>
  <c r="BD257" i="205"/>
  <c r="BD411" i="213"/>
  <c r="BD501" i="206"/>
  <c r="BD459" i="205"/>
  <c r="BD13" i="211"/>
  <c r="BD271" i="209"/>
  <c r="BD469" i="209"/>
  <c r="BD350" i="208"/>
  <c r="BD321" i="212"/>
  <c r="BD426" i="211"/>
  <c r="BD190" i="206"/>
  <c r="BD162" i="205"/>
  <c r="BD203" i="206"/>
  <c r="BD471" i="207"/>
  <c r="BD24" i="207"/>
  <c r="BD144" i="211"/>
  <c r="BD481" i="209"/>
  <c r="BD428" i="212"/>
  <c r="BD122" i="205"/>
  <c r="BD87" i="206"/>
  <c r="BD513" i="205"/>
  <c r="BD188" i="207"/>
  <c r="BD326" i="206"/>
  <c r="BD101" i="215"/>
  <c r="BD158" i="205"/>
  <c r="BD513" i="206"/>
  <c r="BD153" i="207"/>
  <c r="BD354" i="214"/>
  <c r="BD38" i="205"/>
  <c r="BD151" i="212"/>
  <c r="BD225" i="210"/>
  <c r="BD307" i="206"/>
  <c r="BD413" i="205"/>
  <c r="BD448" i="208"/>
  <c r="BD313" i="207"/>
  <c r="BD196" i="207"/>
  <c r="BD135" i="211"/>
  <c r="BD20" i="207"/>
  <c r="BD426" i="208"/>
  <c r="BD302" i="207"/>
  <c r="BD14" i="210"/>
  <c r="BD285" i="211"/>
  <c r="BD519" i="212"/>
  <c r="BD321" i="207"/>
  <c r="BD221" i="208"/>
  <c r="BD507" i="211"/>
  <c r="BD344" i="207"/>
  <c r="BD484" i="209"/>
  <c r="BD229" i="209"/>
  <c r="BD508" i="213"/>
  <c r="BD440" i="216"/>
  <c r="BD512" i="211"/>
  <c r="BD48" i="212"/>
  <c r="BD463" i="219"/>
  <c r="BD404" i="215"/>
  <c r="BD424" i="213"/>
  <c r="BD81" i="219"/>
  <c r="BD346" i="214"/>
  <c r="BD506" i="222"/>
  <c r="BD73" i="224"/>
  <c r="BD246" i="220"/>
  <c r="BD145" i="217"/>
  <c r="BD15" i="219"/>
  <c r="BD254" i="223"/>
  <c r="BD371" i="216"/>
  <c r="BD244" i="218"/>
  <c r="BD155" i="218"/>
  <c r="BD123" i="223"/>
  <c r="BD107" i="223"/>
  <c r="BD190" i="224"/>
  <c r="BD143" i="223"/>
  <c r="BD366" i="207"/>
  <c r="BD501" i="211"/>
  <c r="BD132" i="210"/>
  <c r="BD17" i="205"/>
  <c r="BD348" i="211"/>
  <c r="BD60" i="206"/>
  <c r="BD488" i="207"/>
  <c r="BD239" i="208"/>
  <c r="BD97" i="212"/>
  <c r="BD427" i="212"/>
  <c r="BD85" i="206"/>
  <c r="BD305" i="206"/>
  <c r="BD29" i="208"/>
  <c r="BD287" i="212"/>
  <c r="BD219" i="206"/>
  <c r="BD112" i="206"/>
  <c r="BD92" i="205"/>
  <c r="BD415" i="212"/>
  <c r="BD319" i="206"/>
  <c r="BD460" i="206"/>
  <c r="BD484" i="205"/>
  <c r="BD296" i="211"/>
  <c r="BD281" i="207"/>
  <c r="BD212" i="211"/>
  <c r="BD247" i="210"/>
  <c r="BD337" i="211"/>
  <c r="BD230" i="207"/>
  <c r="BD434" i="211"/>
  <c r="BD151" i="208"/>
  <c r="BD26" i="208"/>
  <c r="BD177" i="219"/>
  <c r="BD48" i="207"/>
  <c r="BD327" i="210"/>
  <c r="BD344" i="211"/>
  <c r="BD355" i="212"/>
  <c r="BD83" i="208"/>
  <c r="BD236" i="209"/>
  <c r="BD367" i="209"/>
  <c r="BD109" i="208"/>
  <c r="BD329" i="212"/>
  <c r="BD374" i="213"/>
  <c r="BD507" i="210"/>
  <c r="BD92" i="208"/>
  <c r="BD454" i="213"/>
  <c r="BD207" i="211"/>
  <c r="BD98" i="208"/>
  <c r="BD82" i="209"/>
  <c r="BD120" i="216"/>
  <c r="BD512" i="207"/>
  <c r="BD85" i="209"/>
  <c r="BD329" i="210"/>
  <c r="BD440" i="210"/>
  <c r="BD378" i="212"/>
  <c r="BD339" i="209"/>
  <c r="BD367" i="210"/>
  <c r="BD173" i="212"/>
  <c r="BD17" i="213"/>
  <c r="BD82" i="208"/>
  <c r="BD37" i="210"/>
  <c r="BD90" i="211"/>
  <c r="BD432" i="213"/>
  <c r="BD175" i="220"/>
  <c r="BD214" i="213"/>
  <c r="BD18" i="215"/>
  <c r="BD242" i="213"/>
  <c r="BD356" i="214"/>
  <c r="BD458" i="219"/>
  <c r="BD138" i="219"/>
  <c r="BD123" i="219"/>
  <c r="BD305" i="215"/>
  <c r="BD56" i="220"/>
  <c r="BD235" i="218"/>
  <c r="BD75" i="218"/>
  <c r="BD230" i="220"/>
  <c r="BD473" i="220"/>
  <c r="BD519" i="218"/>
  <c r="BD237" i="220"/>
  <c r="BD136" i="224"/>
  <c r="BD420" i="222"/>
  <c r="BD423" i="223"/>
  <c r="BD360" i="221"/>
  <c r="BD192" i="221"/>
  <c r="BD427" i="223"/>
  <c r="BD241" i="223"/>
  <c r="BD361" i="224"/>
  <c r="BD307" i="209"/>
  <c r="BD389" i="214"/>
  <c r="BD455" i="211"/>
  <c r="BD121" i="208"/>
  <c r="BD479" i="207"/>
  <c r="BD424" i="208"/>
  <c r="BD174" i="216"/>
  <c r="BD367" i="205"/>
  <c r="BD308" i="207"/>
  <c r="BD39" i="208"/>
  <c r="BD67" i="214"/>
  <c r="BD473" i="208"/>
  <c r="BD280" i="214"/>
  <c r="BD335" i="214"/>
  <c r="BD250" i="209"/>
  <c r="BD166" i="213"/>
  <c r="BD239" i="209"/>
  <c r="BD190" i="213"/>
  <c r="BD95" i="212"/>
  <c r="BD105" i="207"/>
  <c r="BD394" i="208"/>
  <c r="BD430" i="214"/>
  <c r="BD265" i="212"/>
  <c r="BD427" i="208"/>
  <c r="BD21" i="210"/>
  <c r="BD486" i="209"/>
  <c r="BD389" i="208"/>
  <c r="BD457" i="213"/>
  <c r="BD371" i="205"/>
  <c r="BD321" i="210"/>
  <c r="BD237" i="206"/>
  <c r="BD348" i="205"/>
  <c r="BD145" i="210"/>
  <c r="BD520" i="208"/>
  <c r="BD114" i="207"/>
  <c r="BD476" i="208"/>
  <c r="BD298" i="213"/>
  <c r="BD505" i="212"/>
  <c r="BD189" i="224"/>
  <c r="BD355" i="224"/>
  <c r="BD39" i="223"/>
  <c r="BD311" i="224"/>
  <c r="BD263" i="208"/>
  <c r="BD246" i="207"/>
  <c r="BD403" i="218"/>
  <c r="BD146" i="223"/>
  <c r="BD222" i="216"/>
  <c r="BD39" i="221"/>
  <c r="BD86" i="222"/>
  <c r="BD258" i="221"/>
  <c r="BD442" i="224"/>
  <c r="BD479" i="224"/>
  <c r="BD44" i="224"/>
  <c r="BD425" i="207"/>
  <c r="BD92" i="214"/>
  <c r="BD183" i="207"/>
  <c r="BD219" i="212"/>
  <c r="BD118" i="213"/>
  <c r="BD381" i="216"/>
  <c r="BD255" i="216"/>
  <c r="BD301" i="221"/>
  <c r="BD156" i="221"/>
  <c r="BD231" i="223"/>
  <c r="BD230" i="215"/>
  <c r="BD449" i="221"/>
  <c r="BD301" i="222"/>
  <c r="BD316" i="219"/>
  <c r="BD417" i="223"/>
  <c r="BD63" i="220"/>
  <c r="BD131" i="214"/>
  <c r="BD393" i="222"/>
  <c r="BD380" i="220"/>
  <c r="BD444" i="216"/>
  <c r="BD254" i="220"/>
  <c r="BD479" i="218"/>
  <c r="BD235" i="207"/>
  <c r="BD240" i="210"/>
  <c r="BD243" i="206"/>
  <c r="BD395" i="210"/>
  <c r="BD135" i="215"/>
  <c r="BD383" i="212"/>
  <c r="BD510" i="214"/>
  <c r="BD257" i="208"/>
  <c r="BD286" i="215"/>
  <c r="BD396" i="224"/>
  <c r="BD229" i="219"/>
  <c r="BD145" i="216"/>
  <c r="BD167" i="221"/>
  <c r="BD423" i="208"/>
  <c r="BD293" i="215"/>
  <c r="BD111" i="214"/>
  <c r="BD144" i="218"/>
  <c r="BD378" i="214"/>
  <c r="BD256" i="216"/>
  <c r="BD308" i="220"/>
  <c r="BD26" i="220"/>
  <c r="BD437" i="220"/>
  <c r="BD362" i="216"/>
  <c r="BD83" i="219"/>
  <c r="BD463" i="217"/>
  <c r="BD253" i="223"/>
  <c r="BD166" i="219"/>
  <c r="BD27" i="223"/>
  <c r="BD296" i="222"/>
  <c r="BD120" i="224"/>
  <c r="BD182" i="208"/>
  <c r="BD345" i="220"/>
  <c r="BD440" i="208"/>
  <c r="BD396" i="215"/>
  <c r="BD263" i="210"/>
  <c r="BD154" i="205"/>
  <c r="BD520" i="216"/>
  <c r="BD234" i="212"/>
  <c r="BD468" i="210"/>
  <c r="BD143" i="212"/>
  <c r="BD485" i="209"/>
  <c r="BD277" i="215"/>
  <c r="BD38" i="208"/>
  <c r="BD19" i="209"/>
  <c r="BD297" i="210"/>
  <c r="BD63" i="213"/>
  <c r="BD255" i="209"/>
  <c r="BD277" i="221"/>
  <c r="BD479" i="212"/>
  <c r="BD410" i="213"/>
  <c r="BD342" i="218"/>
  <c r="BD185" i="217"/>
  <c r="BD372" i="215"/>
  <c r="BD174" i="219"/>
  <c r="BD332" i="221"/>
  <c r="BD111" i="224"/>
  <c r="BD67" i="221"/>
  <c r="BD259" i="224"/>
  <c r="BD516" i="219"/>
  <c r="BD515" i="221"/>
  <c r="BD457" i="222"/>
  <c r="BD107" i="209"/>
  <c r="BD370" i="211"/>
  <c r="BD362" i="207"/>
  <c r="BD233" i="209"/>
  <c r="BD206" i="210"/>
  <c r="BD358" i="212"/>
  <c r="BD108" i="208"/>
  <c r="BD455" i="208"/>
  <c r="BD375" i="209"/>
  <c r="BD275" i="209"/>
  <c r="BD229" i="211"/>
  <c r="BD277" i="212"/>
  <c r="BD520" i="214"/>
  <c r="BD153" i="215"/>
  <c r="BD451" i="220"/>
  <c r="BD37" i="207"/>
  <c r="BD261" i="208"/>
  <c r="BD114" i="209"/>
  <c r="BD286" i="210"/>
  <c r="BD263" i="212"/>
  <c r="BD467" i="212"/>
  <c r="BD119" i="212"/>
  <c r="BD306" i="214"/>
  <c r="BD207" i="215"/>
  <c r="BD424" i="219"/>
  <c r="BD399" i="210"/>
  <c r="BD499" i="212"/>
  <c r="BD227" i="212"/>
  <c r="BD219" i="214"/>
  <c r="BD306" i="209"/>
  <c r="BD490" i="209"/>
  <c r="BD430" i="210"/>
  <c r="BD209" i="212"/>
  <c r="BD428" i="215"/>
  <c r="BD335" i="207"/>
  <c r="BD407" i="208"/>
  <c r="BD49" i="209"/>
  <c r="BD508" i="210"/>
  <c r="BD15" i="211"/>
  <c r="BD209" i="211"/>
  <c r="BD443" i="207"/>
  <c r="BD208" i="208"/>
  <c r="BD480" i="209"/>
  <c r="BD104" i="209"/>
  <c r="BD217" i="218"/>
  <c r="BD246" i="222"/>
  <c r="BD518" i="214"/>
  <c r="BD98" i="220"/>
  <c r="BD353" i="215"/>
  <c r="BD427" i="214"/>
  <c r="BD190" i="214"/>
  <c r="BD409" i="221"/>
  <c r="BD237" i="214"/>
  <c r="BD289" i="214"/>
  <c r="BD289" i="217"/>
  <c r="BD282" i="214"/>
  <c r="BD69" i="216"/>
  <c r="BD136" i="215"/>
  <c r="BD348" i="223"/>
  <c r="BD276" i="221"/>
  <c r="BD326" i="220"/>
  <c r="BD140" i="223"/>
  <c r="BD342" i="221"/>
  <c r="BD383" i="215"/>
  <c r="BD416" i="216"/>
  <c r="BD395" i="222"/>
  <c r="BD31" i="216"/>
  <c r="BD354" i="217"/>
  <c r="BD221" i="221"/>
  <c r="BD116" i="222"/>
  <c r="BD518" i="218"/>
  <c r="BD349" i="217"/>
  <c r="BD390" i="223"/>
  <c r="BD123" i="218"/>
  <c r="BD201" i="219"/>
  <c r="BD148" i="217"/>
  <c r="BD307" i="217"/>
  <c r="BD116" i="218"/>
  <c r="BD491" i="223"/>
  <c r="BD227" i="224"/>
  <c r="BD440" i="221"/>
  <c r="BD157" i="224"/>
  <c r="BD255" i="224"/>
  <c r="BD510" i="224"/>
  <c r="BD271" i="223"/>
  <c r="BD267" i="221"/>
  <c r="BD386" i="222"/>
  <c r="BD307" i="223"/>
  <c r="BD125" i="211"/>
  <c r="BD307" i="213"/>
  <c r="BD93" i="213"/>
  <c r="BD136" i="214"/>
  <c r="BD240" i="222"/>
  <c r="BD414" i="208"/>
  <c r="BD176" i="214"/>
  <c r="BD496" i="215"/>
  <c r="BD409" i="215"/>
  <c r="BD162" i="213"/>
  <c r="BD327" i="214"/>
  <c r="BD390" i="220"/>
  <c r="BD364" i="215"/>
  <c r="BD46" i="215"/>
  <c r="BD226" i="219"/>
  <c r="BD144" i="222"/>
  <c r="BD170" i="222"/>
  <c r="BD167" i="220"/>
  <c r="BD511" i="219"/>
  <c r="BD474" i="223"/>
  <c r="BD405" i="223"/>
  <c r="BD474" i="224"/>
  <c r="BD314" i="223"/>
  <c r="BD57" i="216"/>
  <c r="BD216" i="217"/>
  <c r="BD16" i="216"/>
  <c r="BD218" i="221"/>
  <c r="BD366" i="219"/>
  <c r="BD309" i="216"/>
  <c r="BD169" i="220"/>
  <c r="BD38" i="221"/>
  <c r="BD324" i="221"/>
  <c r="BD432" i="224"/>
  <c r="BD88" i="223"/>
  <c r="BD98" i="218"/>
  <c r="BD255" i="220"/>
  <c r="BD18" i="221"/>
  <c r="BD321" i="224"/>
  <c r="BD516" i="214"/>
  <c r="BD382" i="212"/>
  <c r="BD231" i="213"/>
  <c r="BD251" i="219"/>
  <c r="BD192" i="215"/>
  <c r="BD141" i="224"/>
  <c r="BD508" i="223"/>
  <c r="BD94" i="219"/>
  <c r="BD315" i="224"/>
  <c r="BD148" i="222"/>
  <c r="BD306" i="224"/>
  <c r="BD443" i="216"/>
  <c r="BD73" i="219"/>
  <c r="BD497" i="223"/>
  <c r="BD56" i="222"/>
  <c r="BD298" i="224"/>
  <c r="BD467" i="223"/>
  <c r="BD204" i="223"/>
  <c r="BD488" i="223"/>
  <c r="BD135" i="223"/>
  <c r="BD473" i="223"/>
  <c r="BD450" i="224"/>
  <c r="BD376" i="221"/>
  <c r="BD142" i="224"/>
  <c r="BD213" i="222"/>
  <c r="BD220" i="223"/>
  <c r="BD356" i="224"/>
  <c r="BD278" i="216"/>
  <c r="BD425" i="224"/>
  <c r="BD478" i="224"/>
  <c r="BD204" i="224"/>
  <c r="BD467" i="211"/>
  <c r="BD466" i="217"/>
  <c r="BD514" i="223"/>
  <c r="BD83" i="221"/>
  <c r="BD352" i="222"/>
  <c r="BD236" i="223"/>
  <c r="BD503" i="224"/>
  <c r="BD483" i="224"/>
  <c r="BD220" i="218"/>
  <c r="BD329" i="219"/>
  <c r="BD114" i="222"/>
  <c r="BD286" i="214"/>
  <c r="BD336" i="205"/>
  <c r="BD457" i="207"/>
  <c r="BD370" i="215"/>
  <c r="BD34" i="211"/>
  <c r="BD491" i="206"/>
  <c r="BD64" i="205"/>
  <c r="BD418" i="205"/>
  <c r="BD360" i="218"/>
  <c r="BD350" i="223"/>
  <c r="BD43" i="224"/>
  <c r="BD129" i="224"/>
  <c r="BD17" i="224"/>
  <c r="BD380" i="224"/>
  <c r="BD22" i="222"/>
  <c r="BD313" i="223"/>
  <c r="BD380" i="213"/>
  <c r="BD109" i="210"/>
  <c r="BD295" i="206"/>
  <c r="BD389" i="211"/>
  <c r="BD286" i="213"/>
  <c r="BD177" i="215"/>
  <c r="BD18" i="220"/>
  <c r="BD241" i="215"/>
  <c r="BD513" i="215"/>
  <c r="BD180" i="223"/>
  <c r="BD426" i="223"/>
  <c r="BD348" i="216"/>
  <c r="BD268" i="217"/>
  <c r="BD103" i="220"/>
  <c r="BD503" i="223"/>
  <c r="BD235" i="215"/>
  <c r="BD172" i="223"/>
  <c r="BD313" i="217"/>
  <c r="BD437" i="217"/>
  <c r="BD258" i="219"/>
  <c r="BD415" i="220"/>
  <c r="BD174" i="221"/>
  <c r="BD41" i="224"/>
  <c r="BD377" i="214"/>
  <c r="BD509" i="216"/>
  <c r="BD138" i="223"/>
  <c r="BD244" i="210"/>
  <c r="BD100" i="215"/>
  <c r="BD379" i="219"/>
  <c r="BD277" i="220"/>
  <c r="BD353" i="216"/>
  <c r="BD498" i="216"/>
  <c r="BD158" i="223"/>
  <c r="BD132" i="212"/>
  <c r="BD145" i="211"/>
  <c r="BD185" i="210"/>
  <c r="BD70" i="208"/>
  <c r="BD52" i="210"/>
  <c r="BD244" i="215"/>
  <c r="BD128" i="208"/>
  <c r="BD115" i="208"/>
  <c r="BD108" i="211"/>
  <c r="BD378" i="222"/>
  <c r="BD517" i="222"/>
  <c r="BD165" i="218"/>
  <c r="BD87" i="220"/>
  <c r="BD510" i="210"/>
  <c r="BD125" i="221"/>
  <c r="BD247" i="215"/>
  <c r="BD73" i="220"/>
  <c r="BD262" i="217"/>
  <c r="BD492" i="221"/>
  <c r="BD493" i="224"/>
  <c r="BD180" i="211"/>
  <c r="BD111" i="207"/>
  <c r="BD439" i="214"/>
  <c r="BD134" i="212"/>
  <c r="BD200" i="210"/>
  <c r="BD324" i="217"/>
  <c r="BD486" i="218"/>
  <c r="BD118" i="224"/>
  <c r="BD449" i="224"/>
  <c r="BD428" i="223"/>
  <c r="BD330" i="219"/>
  <c r="BD153" i="223"/>
  <c r="BD137" i="223"/>
  <c r="BD256" i="224"/>
  <c r="BD68" i="224"/>
  <c r="BD462" i="224"/>
  <c r="BD30" i="221"/>
  <c r="BD389" i="217"/>
  <c r="BD443" i="222"/>
  <c r="BD375" i="224"/>
  <c r="BD401" i="207"/>
  <c r="BD493" i="213"/>
  <c r="BD464" i="211"/>
  <c r="BD101" i="213"/>
  <c r="BD265" i="221"/>
  <c r="BD109" i="218"/>
  <c r="BD333" i="222"/>
  <c r="BD338" i="223"/>
  <c r="BD386" i="223"/>
  <c r="BD512" i="209"/>
  <c r="BD387" i="222"/>
  <c r="BD449" i="209"/>
  <c r="BD295" i="224"/>
  <c r="BD270" i="208"/>
  <c r="BD514" i="213"/>
  <c r="BD405" i="213"/>
  <c r="BD146" i="222"/>
  <c r="BD435" i="220"/>
  <c r="BD212" i="221"/>
  <c r="BD509" i="224"/>
  <c r="BD310" i="224"/>
  <c r="BD343" i="218"/>
  <c r="BD441" i="218"/>
  <c r="BD344" i="222"/>
  <c r="BD490" i="224"/>
  <c r="BD258" i="224"/>
  <c r="BD331" i="223"/>
  <c r="BD240" i="224"/>
  <c r="BD336" i="224"/>
  <c r="BD354" i="221"/>
  <c r="BD98" i="207"/>
  <c r="BD119" i="207"/>
  <c r="BD498" i="210"/>
  <c r="BD496" i="207"/>
  <c r="BD211" i="210"/>
  <c r="BD494" i="205"/>
  <c r="BD400" i="205"/>
  <c r="BD235" i="208"/>
  <c r="BD306" i="206"/>
  <c r="BD29" i="206"/>
  <c r="BD121" i="221"/>
  <c r="BD65" i="210"/>
  <c r="BD49" i="206"/>
  <c r="BD63" i="205"/>
  <c r="BD38" i="206"/>
  <c r="BD328" i="206"/>
  <c r="BD299" i="205"/>
  <c r="BD267" i="210"/>
  <c r="BD349" i="212"/>
  <c r="BD498" i="206"/>
  <c r="BD178" i="207"/>
  <c r="BD107" i="205"/>
  <c r="BD185" i="206"/>
  <c r="BD318" i="213"/>
  <c r="BD431" i="206"/>
  <c r="BD284" i="206"/>
  <c r="BD58" i="205"/>
  <c r="BD291" i="213"/>
  <c r="BD213" i="206"/>
  <c r="BD296" i="206"/>
  <c r="BD212" i="205"/>
  <c r="BD303" i="210"/>
  <c r="BD54" i="206"/>
  <c r="BD482" i="209"/>
  <c r="BD148" i="211"/>
  <c r="BD484" i="210"/>
  <c r="BD397" i="205"/>
  <c r="BD145" i="208"/>
  <c r="BD262" i="213"/>
  <c r="BD15" i="216"/>
  <c r="BD90" i="207"/>
  <c r="BD476" i="211"/>
  <c r="BD256" i="208"/>
  <c r="BD426" i="207"/>
  <c r="BD202" i="209"/>
  <c r="BD228" i="212"/>
  <c r="BD152" i="213"/>
  <c r="BD82" i="212"/>
  <c r="BD471" i="215"/>
  <c r="BD166" i="211"/>
  <c r="BD371" i="208"/>
  <c r="BD495" i="213"/>
  <c r="BD324" i="213"/>
  <c r="BD495" i="208"/>
  <c r="BD165" i="209"/>
  <c r="BD459" i="209"/>
  <c r="BD471" i="213"/>
  <c r="BD183" i="214"/>
  <c r="BD382" i="207"/>
  <c r="BD225" i="208"/>
  <c r="BD251" i="211"/>
  <c r="BD456" i="212"/>
  <c r="BD485" i="210"/>
  <c r="BD233" i="207"/>
  <c r="BD312" i="209"/>
  <c r="BD163" i="210"/>
  <c r="BD403" i="212"/>
  <c r="BD393" i="211"/>
  <c r="BD210" i="207"/>
  <c r="BD127" i="209"/>
  <c r="BD68" i="209"/>
  <c r="BD78" i="209"/>
  <c r="BD105" i="210"/>
  <c r="BD72" i="211"/>
  <c r="BD183" i="208"/>
  <c r="BD142" i="210"/>
  <c r="BD442" i="212"/>
  <c r="BD81" i="213"/>
  <c r="BD256" i="213"/>
  <c r="BD349" i="214"/>
  <c r="BD320" i="215"/>
  <c r="BD43" i="213"/>
  <c r="BD314" i="213"/>
  <c r="BD320" i="213"/>
  <c r="BD458" i="214"/>
  <c r="BD200" i="214"/>
  <c r="BD252" i="214"/>
  <c r="BD298" i="220"/>
  <c r="BD465" i="215"/>
  <c r="BD15" i="215"/>
  <c r="BD200" i="220"/>
  <c r="BD233" i="218"/>
  <c r="BD364" i="217"/>
  <c r="BD397" i="219"/>
  <c r="BD193" i="222"/>
  <c r="BD260" i="224"/>
  <c r="BD239" i="207"/>
  <c r="BD332" i="212"/>
  <c r="BD397" i="206"/>
  <c r="BD388" i="205"/>
  <c r="BD129" i="207"/>
  <c r="BD145" i="212"/>
  <c r="BD490" i="205"/>
  <c r="BD143" i="213"/>
  <c r="BD302" i="213"/>
  <c r="BD365" i="211"/>
  <c r="BD442" i="208"/>
  <c r="BD335" i="208"/>
  <c r="BD364" i="209"/>
  <c r="BD307" i="210"/>
  <c r="BD228" i="214"/>
  <c r="BD192" i="219"/>
  <c r="BD455" i="217"/>
  <c r="BD148" i="224"/>
  <c r="BD231" i="219"/>
  <c r="BD328" i="217"/>
  <c r="BD271" i="216"/>
  <c r="BD375" i="222"/>
  <c r="BD438" i="220"/>
  <c r="BD245" i="223"/>
  <c r="BD81" i="223"/>
  <c r="BD429" i="223"/>
  <c r="BD280" i="210"/>
  <c r="BD337" i="206"/>
  <c r="BD228" i="213"/>
  <c r="BD75" i="210"/>
  <c r="BD219" i="208"/>
  <c r="BD56" i="211"/>
  <c r="BD124" i="211"/>
  <c r="BD295" i="212"/>
  <c r="BD160" i="212"/>
  <c r="BD171" i="213"/>
  <c r="BD349" i="206"/>
  <c r="BD73" i="205"/>
  <c r="BD394" i="212"/>
  <c r="BD488" i="212"/>
  <c r="BD70" i="209"/>
  <c r="BD307" i="222"/>
  <c r="BD270" i="219"/>
  <c r="BD24" i="218"/>
  <c r="BD292" i="224"/>
  <c r="BD472" i="223"/>
  <c r="BD365" i="224"/>
  <c r="BD238" i="218"/>
  <c r="BD441" i="210"/>
  <c r="BD72" i="206"/>
  <c r="BD238" i="205"/>
  <c r="BD434" i="212"/>
  <c r="BD498" i="209"/>
  <c r="BD169" i="217"/>
  <c r="BD484" i="218"/>
  <c r="BD175" i="221"/>
  <c r="BD520" i="207"/>
  <c r="BD47" i="216"/>
  <c r="BD417" i="215"/>
  <c r="BD144" i="210"/>
  <c r="BD457" i="210"/>
  <c r="BD178" i="216"/>
  <c r="BD119" i="214"/>
  <c r="BD72" i="216"/>
  <c r="BD391" i="218"/>
  <c r="BD203" i="217"/>
  <c r="BD226" i="211"/>
  <c r="BD496" i="213"/>
  <c r="BD92" i="209"/>
  <c r="BD457" i="218"/>
  <c r="BD208" i="214"/>
  <c r="BD34" i="215"/>
  <c r="BD362" i="214"/>
  <c r="BD284" i="219"/>
  <c r="BD335" i="218"/>
  <c r="BD104" i="220"/>
  <c r="BD173" i="205"/>
  <c r="BD20" i="206"/>
  <c r="BD91" i="205"/>
  <c r="BD207" i="212"/>
  <c r="BD31" i="206"/>
  <c r="BD329" i="205"/>
  <c r="BD381" i="205"/>
  <c r="BD213" i="208"/>
  <c r="BD195" i="213"/>
  <c r="BD136" i="207"/>
  <c r="BD213" i="212"/>
  <c r="BD212" i="207"/>
  <c r="BD245" i="213"/>
  <c r="BD463" i="213"/>
  <c r="BD363" i="209"/>
  <c r="BD142" i="214"/>
  <c r="BD228" i="205"/>
  <c r="BD108" i="216"/>
  <c r="BD411" i="209"/>
  <c r="BD35" i="214"/>
  <c r="BD108" i="213"/>
  <c r="BD353" i="214"/>
  <c r="BD460" i="214"/>
  <c r="BD71" i="210"/>
  <c r="BD399" i="206"/>
  <c r="BD99" i="205"/>
  <c r="BD77" i="207"/>
  <c r="BD120" i="205"/>
  <c r="BD63" i="207"/>
  <c r="BD480" i="212"/>
  <c r="BD481" i="207"/>
  <c r="BD193" i="214"/>
  <c r="BD437" i="218"/>
  <c r="BD17" i="216"/>
  <c r="BD206" i="213"/>
  <c r="BD484" i="206"/>
  <c r="BD207" i="207"/>
  <c r="BD246" i="206"/>
  <c r="BD435" i="210"/>
  <c r="BD123" i="207"/>
  <c r="BD480" i="207"/>
  <c r="BD226" i="206"/>
  <c r="BD448" i="206"/>
  <c r="BD297" i="213"/>
  <c r="BD150" i="206"/>
  <c r="BD407" i="215"/>
  <c r="BD24" i="206"/>
  <c r="BD479" i="205"/>
  <c r="BD187" i="211"/>
  <c r="BD294" i="208"/>
  <c r="BD404" i="205"/>
  <c r="BD214" i="207"/>
  <c r="BD304" i="205"/>
  <c r="BD512" i="205"/>
  <c r="BD374" i="207"/>
  <c r="BD379" i="209"/>
  <c r="BD214" i="205"/>
  <c r="BD354" i="209"/>
  <c r="BD40" i="208"/>
  <c r="BD41" i="207"/>
  <c r="BD430" i="209"/>
  <c r="BD428" i="209"/>
  <c r="BD189" i="210"/>
  <c r="BD439" i="211"/>
  <c r="BD224" i="208"/>
  <c r="BD193" i="212"/>
  <c r="BD304" i="211"/>
  <c r="BD25" i="210"/>
  <c r="BD464" i="210"/>
  <c r="BD47" i="213"/>
  <c r="BD324" i="205"/>
  <c r="BD474" i="206"/>
  <c r="BD159" i="205"/>
  <c r="BD216" i="205"/>
  <c r="BD20" i="212"/>
  <c r="BD160" i="206"/>
  <c r="BD290" i="209"/>
  <c r="BD27" i="211"/>
  <c r="BD174" i="212"/>
  <c r="BD411" i="211"/>
  <c r="BD397" i="211"/>
  <c r="BD417" i="207"/>
  <c r="BD61" i="206"/>
  <c r="BD495" i="206"/>
  <c r="BD252" i="210"/>
  <c r="BD137" i="206"/>
  <c r="BD465" i="206"/>
  <c r="BD342" i="207"/>
  <c r="BD43" i="206"/>
  <c r="BD111" i="205"/>
  <c r="BD298" i="205"/>
  <c r="BD394" i="207"/>
  <c r="BD365" i="205"/>
  <c r="BD205" i="211"/>
  <c r="BD403" i="206"/>
  <c r="BD399" i="209"/>
  <c r="BD238" i="206"/>
  <c r="BD332" i="211"/>
  <c r="BD102" i="205"/>
  <c r="BD155" i="209"/>
  <c r="BD30" i="209"/>
  <c r="BD409" i="212"/>
  <c r="BD447" i="212"/>
  <c r="BD179" i="208"/>
  <c r="BD71" i="207"/>
  <c r="BD510" i="211"/>
  <c r="BD235" i="219"/>
  <c r="BD486" i="215"/>
  <c r="BD94" i="216"/>
  <c r="BD512" i="220"/>
  <c r="BD365" i="221"/>
  <c r="BD159" i="219"/>
  <c r="BD361" i="217"/>
  <c r="BD422" i="220"/>
  <c r="BD187" i="219"/>
  <c r="BD142" i="209"/>
  <c r="BD162" i="206"/>
  <c r="BD299" i="214"/>
  <c r="BD19" i="212"/>
  <c r="BD182" i="206"/>
  <c r="BD258" i="211"/>
  <c r="BD76" i="210"/>
  <c r="BD182" i="213"/>
  <c r="BD201" i="207"/>
  <c r="BD421" i="213"/>
  <c r="BD257" i="207"/>
  <c r="BD286" i="208"/>
  <c r="BD242" i="211"/>
  <c r="BD355" i="209"/>
  <c r="BD152" i="217"/>
  <c r="BD492" i="211"/>
  <c r="BD407" i="209"/>
  <c r="BD104" i="205"/>
  <c r="BD276" i="215"/>
  <c r="BD251" i="205"/>
  <c r="BD37" i="206"/>
  <c r="BD216" i="211"/>
  <c r="BD195" i="207"/>
  <c r="BD284" i="215"/>
  <c r="BD474" i="212"/>
  <c r="BD433" i="207"/>
  <c r="BD127" i="211"/>
  <c r="BD439" i="210"/>
  <c r="BD438" i="205"/>
  <c r="BD278" i="206"/>
  <c r="BD327" i="207"/>
  <c r="BD272" i="205"/>
  <c r="BD56" i="214"/>
  <c r="BD446" i="212"/>
  <c r="BD347" i="221"/>
  <c r="BD225" i="211"/>
  <c r="BD107" i="214"/>
  <c r="BD345" i="207"/>
  <c r="BD217" i="211"/>
  <c r="BD411" i="207"/>
  <c r="BD166" i="205"/>
  <c r="BD106" i="205"/>
  <c r="BD231" i="216"/>
  <c r="BD328" i="213"/>
  <c r="BD214" i="211"/>
  <c r="BD378" i="208"/>
  <c r="BD409" i="211"/>
  <c r="BD371" i="213"/>
  <c r="BD486" i="211"/>
  <c r="BD218" i="210"/>
  <c r="BD201" i="213"/>
  <c r="BD212" i="212"/>
  <c r="BD179" i="211"/>
  <c r="BD360" i="212"/>
  <c r="BD364" i="207"/>
  <c r="BD279" i="212"/>
  <c r="BD70" i="207"/>
  <c r="BD102" i="207"/>
  <c r="BD450" i="210"/>
  <c r="BD308" i="206"/>
  <c r="BD22" i="213"/>
  <c r="BD382" i="209"/>
  <c r="BD219" i="218"/>
  <c r="BD149" i="214"/>
  <c r="BD413" i="213"/>
  <c r="BD220" i="211"/>
  <c r="BD69" i="206"/>
  <c r="BD49" i="218"/>
  <c r="BD34" i="212"/>
  <c r="BD454" i="207"/>
  <c r="BD177" i="205"/>
  <c r="BD421" i="207"/>
  <c r="BD114" i="208"/>
  <c r="BD118" i="211"/>
  <c r="BD40" i="205"/>
  <c r="BD109" i="207"/>
  <c r="BD404" i="209"/>
  <c r="BD29" i="205"/>
  <c r="BD162" i="212"/>
  <c r="BD224" i="206"/>
  <c r="BD228" i="207"/>
  <c r="BD438" i="210"/>
  <c r="BD459" i="214"/>
  <c r="BD404" i="207"/>
  <c r="BD457" i="211"/>
  <c r="BD200" i="212"/>
  <c r="BD17" i="207"/>
  <c r="BD344" i="210"/>
  <c r="BD278" i="222"/>
  <c r="BD259" i="205"/>
  <c r="BD508" i="211"/>
  <c r="BD41" i="206"/>
  <c r="BD409" i="209"/>
  <c r="BD482" i="205"/>
  <c r="BD475" i="211"/>
  <c r="BD464" i="205"/>
  <c r="BD242" i="209"/>
  <c r="BD205" i="207"/>
  <c r="BD486" i="208"/>
  <c r="BD27" i="212"/>
  <c r="BD463" i="212"/>
  <c r="BD336" i="207"/>
  <c r="BD451" i="210"/>
  <c r="BD288" i="219"/>
  <c r="BD467" i="213"/>
  <c r="BD288" i="216"/>
  <c r="BD475" i="213"/>
  <c r="BD258" i="210"/>
  <c r="BD261" i="207"/>
  <c r="BD485" i="205"/>
  <c r="BD15" i="210"/>
  <c r="BD340" i="209"/>
  <c r="BD27" i="208"/>
  <c r="BD205" i="206"/>
  <c r="BD145" i="207"/>
  <c r="BD152" i="206"/>
  <c r="BD517" i="214"/>
  <c r="BD222" i="210"/>
  <c r="BD216" i="214"/>
  <c r="BD49" i="210"/>
  <c r="BD425" i="211"/>
  <c r="BD59" i="208"/>
  <c r="BD115" i="209"/>
  <c r="BD86" i="207"/>
  <c r="BD167" i="213"/>
  <c r="BD475" i="212"/>
  <c r="BD345" i="212"/>
  <c r="BD459" i="220"/>
  <c r="BD258" i="206"/>
  <c r="BD191" i="209"/>
  <c r="BD255" i="211"/>
  <c r="BD260" i="214"/>
  <c r="BD214" i="210"/>
  <c r="BD319" i="219"/>
  <c r="BD401" i="214"/>
  <c r="BD153" i="213"/>
  <c r="BD452" i="219"/>
  <c r="BD141" i="218"/>
  <c r="BD441" i="215"/>
  <c r="BD59" i="221"/>
  <c r="BD161" i="209"/>
  <c r="BD199" i="212"/>
  <c r="BD356" i="215"/>
  <c r="BD24" i="210"/>
  <c r="BD509" i="205"/>
  <c r="BD459" i="208"/>
  <c r="BD253" i="208"/>
  <c r="BD196" i="209"/>
  <c r="BD26" i="210"/>
  <c r="BD241" i="212"/>
  <c r="BD83" i="209"/>
  <c r="BD241" i="210"/>
  <c r="BD324" i="215"/>
  <c r="BD307" i="207"/>
  <c r="BD239" i="211"/>
  <c r="BD280" i="213"/>
  <c r="BD222" i="211"/>
  <c r="BD356" i="207"/>
  <c r="BD272" i="208"/>
  <c r="BD288" i="208"/>
  <c r="BD304" i="210"/>
  <c r="BD400" i="210"/>
  <c r="BD138" i="212"/>
  <c r="BD127" i="212"/>
  <c r="BD123" i="213"/>
  <c r="BD22" i="207"/>
  <c r="BD203" i="208"/>
  <c r="BD406" i="208"/>
  <c r="BD121" i="209"/>
  <c r="BD108" i="210"/>
  <c r="BD446" i="211"/>
  <c r="BD397" i="207"/>
  <c r="BD457" i="208"/>
  <c r="BD460" i="208"/>
  <c r="BD208" i="209"/>
  <c r="BD262" i="210"/>
  <c r="BD446" i="216"/>
  <c r="BD458" i="207"/>
  <c r="BD284" i="210"/>
  <c r="BD373" i="212"/>
  <c r="BD242" i="208"/>
  <c r="BD221" i="209"/>
  <c r="BD208" i="210"/>
  <c r="BD271" i="212"/>
  <c r="BD513" i="212"/>
  <c r="BD481" i="208"/>
  <c r="BD72" i="209"/>
  <c r="BD494" i="211"/>
  <c r="BD410" i="212"/>
  <c r="BD343" i="214"/>
  <c r="BD473" i="215"/>
  <c r="BD488" i="209"/>
  <c r="BD520" i="210"/>
  <c r="BD438" i="212"/>
  <c r="BD275" i="214"/>
  <c r="BD372" i="207"/>
  <c r="BD412" i="209"/>
  <c r="BD491" i="209"/>
  <c r="BD408" i="210"/>
  <c r="BD109" i="211"/>
  <c r="BD191" i="212"/>
  <c r="BD21" i="214"/>
  <c r="BD131" i="208"/>
  <c r="BD119" i="209"/>
  <c r="BD358" i="211"/>
  <c r="BD462" i="211"/>
  <c r="BD449" i="212"/>
  <c r="BD140" i="207"/>
  <c r="BD322" i="208"/>
  <c r="BD206" i="211"/>
  <c r="BD161" i="214"/>
  <c r="BD500" i="214"/>
  <c r="BD387" i="217"/>
  <c r="BD148" i="208"/>
  <c r="BD432" i="210"/>
  <c r="BD121" i="210"/>
  <c r="BD117" i="212"/>
  <c r="BD344" i="212"/>
  <c r="BD186" i="213"/>
  <c r="BD194" i="213"/>
  <c r="BD422" i="213"/>
  <c r="BD486" i="213"/>
  <c r="BD31" i="214"/>
  <c r="BD482" i="215"/>
  <c r="BD128" i="217"/>
  <c r="BD478" i="213"/>
  <c r="BD63" i="214"/>
  <c r="BD108" i="215"/>
  <c r="BD291" i="215"/>
  <c r="BD407" i="214"/>
  <c r="BD477" i="215"/>
  <c r="BD340" i="217"/>
  <c r="BD466" i="213"/>
  <c r="BD329" i="213"/>
  <c r="BD43" i="214"/>
  <c r="BD478" i="214"/>
  <c r="BD235" i="213"/>
  <c r="BD372" i="214"/>
  <c r="BD434" i="214"/>
  <c r="BD372" i="213"/>
  <c r="BD16" i="214"/>
  <c r="BD284" i="213"/>
  <c r="BD457" i="215"/>
  <c r="BD36" i="214"/>
  <c r="BD26" i="214"/>
  <c r="BD494" i="216"/>
  <c r="BD88" i="215"/>
  <c r="BD447" i="216"/>
  <c r="BD253" i="213"/>
  <c r="BD494" i="214"/>
  <c r="BD177" i="218"/>
  <c r="BD400" i="213"/>
  <c r="BD511" i="215"/>
  <c r="BD258" i="218"/>
  <c r="BD48" i="219"/>
  <c r="BD234" i="221"/>
  <c r="BD128" i="221"/>
  <c r="BD288" i="220"/>
  <c r="BD262" i="219"/>
  <c r="BD240" i="219"/>
  <c r="BD107" i="219"/>
  <c r="BD242" i="219"/>
  <c r="BD104" i="218"/>
  <c r="BD224" i="220"/>
  <c r="BD516" i="216"/>
  <c r="BD474" i="217"/>
  <c r="BD391" i="220"/>
  <c r="BD430" i="216"/>
  <c r="BD359" i="217"/>
  <c r="BD369" i="218"/>
  <c r="BD37" i="223"/>
  <c r="BD72" i="215"/>
  <c r="BD374" i="215"/>
  <c r="BD406" i="217"/>
  <c r="BD46" i="216"/>
  <c r="BD129" i="216"/>
  <c r="BD136" i="218"/>
  <c r="BD364" i="223"/>
  <c r="BD309" i="215"/>
  <c r="BD156" i="216"/>
  <c r="BD393" i="216"/>
  <c r="BD309" i="217"/>
  <c r="BD133" i="218"/>
  <c r="BD438" i="219"/>
  <c r="BD389" i="219"/>
  <c r="BD183" i="215"/>
  <c r="BD350" i="216"/>
  <c r="BD260" i="216"/>
  <c r="BD37" i="212"/>
  <c r="BD268" i="212"/>
  <c r="BD379" i="212"/>
  <c r="BD18" i="213"/>
  <c r="BD144" i="208"/>
  <c r="BD39" i="209"/>
  <c r="BD238" i="212"/>
  <c r="BD80" i="209"/>
  <c r="BD24" i="209"/>
  <c r="BD295" i="209"/>
  <c r="BD493" i="210"/>
  <c r="BD228" i="211"/>
  <c r="BD302" i="212"/>
  <c r="BD356" i="212"/>
  <c r="BD77" i="213"/>
  <c r="BD374" i="208"/>
  <c r="BD455" i="209"/>
  <c r="BD64" i="209"/>
  <c r="BD217" i="209"/>
  <c r="BD446" i="210"/>
  <c r="BD309" i="211"/>
  <c r="BD16" i="211"/>
  <c r="BD25" i="212"/>
  <c r="BD312" i="207"/>
  <c r="BD336" i="209"/>
  <c r="BD376" i="209"/>
  <c r="BD380" i="209"/>
  <c r="BD246" i="210"/>
  <c r="BD292" i="211"/>
  <c r="BD306" i="211"/>
  <c r="BD86" i="212"/>
  <c r="BD98" i="213"/>
  <c r="BD47" i="214"/>
  <c r="BD515" i="208"/>
  <c r="BD42" i="211"/>
  <c r="BD337" i="212"/>
  <c r="BD74" i="217"/>
  <c r="BD228" i="209"/>
  <c r="BD337" i="210"/>
  <c r="BD25" i="213"/>
  <c r="BD13" i="213"/>
  <c r="BD170" i="214"/>
  <c r="BD254" i="213"/>
  <c r="BD171" i="215"/>
  <c r="BD272" i="220"/>
  <c r="BD177" i="217"/>
  <c r="BD364" i="214"/>
  <c r="BD46" i="217"/>
  <c r="BD462" i="213"/>
  <c r="BD340" i="214"/>
  <c r="BD251" i="213"/>
  <c r="BD178" i="214"/>
  <c r="BD390" i="214"/>
  <c r="BD191" i="214"/>
  <c r="BD225" i="213"/>
  <c r="BD486" i="219"/>
  <c r="BD344" i="213"/>
  <c r="BD100" i="214"/>
  <c r="BD357" i="214"/>
  <c r="BD175" i="222"/>
  <c r="BD497" i="218"/>
  <c r="BD272" i="218"/>
  <c r="BD272" i="215"/>
  <c r="BD154" i="217"/>
  <c r="BD357" i="218"/>
  <c r="BD119" i="216"/>
  <c r="BD183" i="218"/>
  <c r="BD37" i="220"/>
  <c r="BD57" i="217"/>
  <c r="BD350" i="220"/>
  <c r="BD429" i="219"/>
  <c r="BD87" i="218"/>
  <c r="BD388" i="220"/>
  <c r="BD247" i="223"/>
  <c r="BD157" i="216"/>
  <c r="BD97" i="219"/>
  <c r="BD362" i="215"/>
  <c r="BD399" i="216"/>
  <c r="BD468" i="219"/>
  <c r="BD194" i="219"/>
  <c r="BD83" i="215"/>
  <c r="BD253" i="216"/>
  <c r="BD73" i="216"/>
  <c r="BD76" i="217"/>
  <c r="BD411" i="217"/>
  <c r="BD450" i="217"/>
  <c r="BD293" i="219"/>
  <c r="BD42" i="220"/>
  <c r="BD179" i="216"/>
  <c r="BD295" i="221"/>
  <c r="BD138" i="221"/>
  <c r="BD455" i="221"/>
  <c r="BD117" i="220"/>
  <c r="BD429" i="220"/>
  <c r="BD31" i="217"/>
  <c r="BD182" i="217"/>
  <c r="BD442" i="218"/>
  <c r="BD197" i="220"/>
  <c r="BD373" i="217"/>
  <c r="BD148" i="219"/>
  <c r="BD90" i="210"/>
  <c r="BD141" i="209"/>
  <c r="BD442" i="210"/>
  <c r="BD143" i="214"/>
  <c r="BD240" i="209"/>
  <c r="BD420" i="212"/>
  <c r="BD197" i="208"/>
  <c r="BD268" i="207"/>
  <c r="BD331" i="210"/>
  <c r="BD439" i="212"/>
  <c r="BD329" i="208"/>
  <c r="BD461" i="212"/>
  <c r="BD472" i="213"/>
  <c r="BD350" i="207"/>
  <c r="BD313" i="209"/>
  <c r="BD132" i="217"/>
  <c r="BD241" i="208"/>
  <c r="BD345" i="209"/>
  <c r="BD465" i="213"/>
  <c r="BD64" i="207"/>
  <c r="BD228" i="219"/>
  <c r="BD279" i="218"/>
  <c r="BD278" i="213"/>
  <c r="BD173" i="216"/>
  <c r="BD350" i="215"/>
  <c r="BD276" i="218"/>
  <c r="BD336" i="220"/>
  <c r="BD216" i="218"/>
  <c r="BD491" i="217"/>
  <c r="BD195" i="221"/>
  <c r="BD508" i="220"/>
  <c r="BD306" i="218"/>
  <c r="BD341" i="207"/>
  <c r="BD472" i="214"/>
  <c r="BD431" i="208"/>
  <c r="BD13" i="210"/>
  <c r="BD341" i="208"/>
  <c r="BD353" i="208"/>
  <c r="BD101" i="208"/>
  <c r="BD57" i="209"/>
  <c r="BD110" i="209"/>
  <c r="BD514" i="212"/>
  <c r="BD97" i="215"/>
  <c r="BD43" i="212"/>
  <c r="BD375" i="216"/>
  <c r="BD92" i="215"/>
  <c r="BD452" i="218"/>
  <c r="BD141" i="213"/>
  <c r="BD270" i="213"/>
  <c r="BD117" i="214"/>
  <c r="BD208" i="215"/>
  <c r="BD425" i="217"/>
  <c r="BD133" i="220"/>
  <c r="BD330" i="218"/>
  <c r="BD197" i="222"/>
  <c r="BD313" i="222"/>
  <c r="BD69" i="219"/>
  <c r="BD319" i="216"/>
  <c r="BD248" i="217"/>
  <c r="BD235" i="220"/>
  <c r="BD243" i="223"/>
  <c r="BD473" i="219"/>
  <c r="BD97" i="224"/>
  <c r="BD214" i="216"/>
  <c r="BD214" i="217"/>
  <c r="BD194" i="221"/>
  <c r="BD23" i="220"/>
  <c r="BD252" i="213"/>
  <c r="BD86" i="209"/>
  <c r="BD310" i="212"/>
  <c r="BD394" i="213"/>
  <c r="BD203" i="212"/>
  <c r="BD32" i="209"/>
  <c r="BD333" i="215"/>
  <c r="BD120" i="208"/>
  <c r="BD457" i="209"/>
  <c r="BD311" i="214"/>
  <c r="BD175" i="209"/>
  <c r="BD59" i="210"/>
  <c r="BD102" i="212"/>
  <c r="BD88" i="208"/>
  <c r="BD509" i="210"/>
  <c r="BD251" i="208"/>
  <c r="BD311" i="209"/>
  <c r="BD86" i="213"/>
  <c r="BD98" i="209"/>
  <c r="BD77" i="210"/>
  <c r="BD205" i="212"/>
  <c r="BD63" i="212"/>
  <c r="BD310" i="213"/>
  <c r="BD319" i="211"/>
  <c r="BD446" i="214"/>
  <c r="BD106" i="213"/>
  <c r="BD291" i="214"/>
  <c r="BD475" i="218"/>
  <c r="BD446" i="213"/>
  <c r="BD310" i="217"/>
  <c r="BD337" i="214"/>
  <c r="BD77" i="214"/>
  <c r="BD380" i="215"/>
  <c r="BD256" i="219"/>
  <c r="BD480" i="213"/>
  <c r="BD72" i="214"/>
  <c r="BD444" i="215"/>
  <c r="BD75" i="222"/>
  <c r="BD142" i="219"/>
  <c r="BD490" i="221"/>
  <c r="BD491" i="219"/>
  <c r="BD376" i="220"/>
  <c r="BD74" i="218"/>
  <c r="BD18" i="219"/>
  <c r="BD17" i="221"/>
  <c r="BD157" i="223"/>
  <c r="BD413" i="218"/>
  <c r="BD426" i="217"/>
  <c r="BD488" i="219"/>
  <c r="BD88" i="218"/>
  <c r="BD376" i="219"/>
  <c r="BD326" i="218"/>
  <c r="BD56" i="219"/>
  <c r="BD165" i="216"/>
  <c r="BD286" i="217"/>
  <c r="BD422" i="219"/>
  <c r="BD72" i="222"/>
  <c r="BD148" i="215"/>
  <c r="BD503" i="219"/>
  <c r="BD347" i="213"/>
  <c r="BD257" i="214"/>
  <c r="BD392" i="218"/>
  <c r="BD513" i="214"/>
  <c r="BD139" i="213"/>
  <c r="BD408" i="222"/>
  <c r="BD350" i="213"/>
  <c r="BD515" i="223"/>
  <c r="BD234" i="218"/>
  <c r="BD262" i="221"/>
  <c r="BD474" i="215"/>
  <c r="BD503" i="215"/>
  <c r="BD410" i="221"/>
  <c r="BD56" i="218"/>
  <c r="BD303" i="219"/>
  <c r="BD359" i="219"/>
  <c r="BD160" i="219"/>
  <c r="BD176" i="222"/>
  <c r="BD386" i="221"/>
  <c r="BD184" i="216"/>
  <c r="BD138" i="216"/>
  <c r="BD388" i="217"/>
  <c r="BD83" i="222"/>
  <c r="BD516" i="217"/>
  <c r="BD415" i="219"/>
  <c r="BD193" i="215"/>
  <c r="BD106" i="207"/>
  <c r="BD99" i="212"/>
  <c r="BD85" i="210"/>
  <c r="BD106" i="210"/>
  <c r="BD274" i="210"/>
  <c r="BD53" i="211"/>
  <c r="BD50" i="212"/>
  <c r="BD16" i="215"/>
  <c r="BD60" i="215"/>
  <c r="BD277" i="208"/>
  <c r="BD90" i="209"/>
  <c r="BD343" i="211"/>
  <c r="BD301" i="215"/>
  <c r="BD137" i="218"/>
  <c r="BD324" i="208"/>
  <c r="BD449" i="211"/>
  <c r="BD134" i="211"/>
  <c r="BD355" i="208"/>
  <c r="BD512" i="217"/>
  <c r="BD157" i="211"/>
  <c r="BD240" i="208"/>
  <c r="BD449" i="213"/>
  <c r="BD144" i="216"/>
  <c r="BD433" i="212"/>
  <c r="BD424" i="209"/>
  <c r="BD345" i="210"/>
  <c r="BD305" i="214"/>
  <c r="BD407" i="213"/>
  <c r="BD225" i="215"/>
  <c r="BD442" i="213"/>
  <c r="BD269" i="219"/>
  <c r="BD24" i="216"/>
  <c r="BD389" i="213"/>
  <c r="BD430" i="222"/>
  <c r="BD464" i="214"/>
  <c r="BD17" i="218"/>
  <c r="BD73" i="217"/>
  <c r="BD321" i="219"/>
  <c r="BD39" i="219"/>
  <c r="BD77" i="217"/>
  <c r="BD483" i="216"/>
  <c r="BD41" i="219"/>
  <c r="BD106" i="219"/>
  <c r="BD349" i="215"/>
  <c r="BD83" i="217"/>
  <c r="BD503" i="216"/>
  <c r="BD296" i="213"/>
  <c r="BD311" i="216"/>
  <c r="BD116" i="215"/>
  <c r="BD160" i="217"/>
  <c r="BD222" i="215"/>
  <c r="BD108" i="217"/>
  <c r="BD417" i="222"/>
  <c r="BD141" i="219"/>
  <c r="BD29" i="218"/>
  <c r="BD275" i="222"/>
  <c r="BD281" i="208"/>
  <c r="BD98" i="210"/>
  <c r="BD269" i="208"/>
  <c r="BD168" i="211"/>
  <c r="BD246" i="212"/>
  <c r="BD485" i="215"/>
  <c r="BD254" i="209"/>
  <c r="BD325" i="210"/>
  <c r="BD222" i="219"/>
  <c r="BD118" i="208"/>
  <c r="BD410" i="209"/>
  <c r="BD170" i="209"/>
  <c r="BD172" i="212"/>
  <c r="BD395" i="208"/>
  <c r="BD291" i="208"/>
  <c r="BD89" i="216"/>
  <c r="BD40" i="216"/>
  <c r="BD445" i="222"/>
  <c r="BD332" i="215"/>
  <c r="BD492" i="214"/>
  <c r="BD279" i="215"/>
  <c r="BD315" i="213"/>
  <c r="BD88" i="214"/>
  <c r="BD238" i="215"/>
  <c r="BD502" i="213"/>
  <c r="BD258" i="220"/>
  <c r="BD511" i="217"/>
  <c r="BD302" i="223"/>
  <c r="BD255" i="223"/>
  <c r="BD107" i="218"/>
  <c r="BD228" i="220"/>
  <c r="BD70" i="224"/>
  <c r="BD329" i="218"/>
  <c r="BD135" i="218"/>
  <c r="BD318" i="218"/>
  <c r="BD194" i="222"/>
  <c r="BD380" i="218"/>
  <c r="BD311" i="219"/>
  <c r="BD451" i="221"/>
  <c r="BD189" i="219"/>
  <c r="BD27" i="215"/>
  <c r="BD99" i="216"/>
  <c r="BD78" i="216"/>
  <c r="BD153" i="220"/>
  <c r="BD243" i="220"/>
  <c r="BD466" i="216"/>
  <c r="BD426" i="220"/>
  <c r="BD497" i="219"/>
  <c r="BD371" i="219"/>
  <c r="BD170" i="218"/>
  <c r="BD345" i="217"/>
  <c r="BD438" i="216"/>
  <c r="BD461" i="222"/>
  <c r="BD372" i="216"/>
  <c r="BD482" i="217"/>
  <c r="BD47" i="218"/>
  <c r="BD94" i="218"/>
  <c r="BD142" i="218"/>
  <c r="BD169" i="219"/>
  <c r="BD369" i="222"/>
  <c r="BD92" i="219"/>
  <c r="BD515" i="218"/>
  <c r="BD178" i="222"/>
  <c r="BD486" i="220"/>
  <c r="BD112" i="215"/>
  <c r="BD473" i="216"/>
  <c r="BD214" i="220"/>
  <c r="BD292" i="221"/>
  <c r="BD189" i="217"/>
  <c r="BD335" i="219"/>
  <c r="BD472" i="220"/>
  <c r="BD369" i="215"/>
  <c r="BD267" i="218"/>
  <c r="BD301" i="218"/>
  <c r="BD430" i="219"/>
  <c r="BD71" i="220"/>
  <c r="BD415" i="221"/>
  <c r="BD320" i="216"/>
  <c r="BD366" i="216"/>
  <c r="BD299" i="219"/>
  <c r="BD202" i="220"/>
  <c r="BD469" i="222"/>
  <c r="BD479" i="217"/>
  <c r="BD176" i="219"/>
  <c r="BD225" i="221"/>
  <c r="BD480" i="217"/>
  <c r="BD89" i="218"/>
  <c r="BD482" i="218"/>
  <c r="BD59" i="219"/>
  <c r="BD255" i="215"/>
  <c r="BD485" i="217"/>
  <c r="BD38" i="218"/>
  <c r="BD41" i="222"/>
  <c r="BD86" i="217"/>
  <c r="BD375" i="217"/>
  <c r="BD160" i="218"/>
  <c r="BD350" i="219"/>
  <c r="BD220" i="215"/>
  <c r="BD497" i="217"/>
  <c r="BD263" i="217"/>
  <c r="BD348" i="219"/>
  <c r="BD152" i="220"/>
  <c r="BD376" i="224"/>
  <c r="BD413" i="221"/>
  <c r="BD111" i="222"/>
  <c r="BD304" i="222"/>
  <c r="BD154" i="224"/>
  <c r="BD156" i="222"/>
  <c r="BD321" i="222"/>
  <c r="BD206" i="223"/>
  <c r="BD144" i="221"/>
  <c r="BD157" i="222"/>
  <c r="BD24" i="222"/>
  <c r="BD464" i="222"/>
  <c r="BD50" i="223"/>
  <c r="BD253" i="220"/>
  <c r="BD435" i="221"/>
  <c r="BD405" i="221"/>
  <c r="BD112" i="222"/>
  <c r="BD397" i="223"/>
  <c r="BD14" i="221"/>
  <c r="BD135" i="221"/>
  <c r="BD350" i="221"/>
  <c r="BD116" i="221"/>
  <c r="BD143" i="221"/>
  <c r="BD183" i="223"/>
  <c r="BD222" i="223"/>
  <c r="BD267" i="224"/>
  <c r="BD227" i="223"/>
  <c r="BD508" i="224"/>
  <c r="BD429" i="217"/>
  <c r="BD127" i="217"/>
  <c r="BD495" i="218"/>
  <c r="BD356" i="220"/>
  <c r="BD248" i="220"/>
  <c r="BD391" i="222"/>
  <c r="BD182" i="216"/>
  <c r="BD236" i="217"/>
  <c r="BD236" i="220"/>
  <c r="BD135" i="216"/>
  <c r="BD150" i="216"/>
  <c r="BD207" i="218"/>
  <c r="BD493" i="219"/>
  <c r="BD501" i="219"/>
  <c r="BD468" i="220"/>
  <c r="BD479" i="216"/>
  <c r="BD495" i="217"/>
  <c r="BD406" i="218"/>
  <c r="BD69" i="218"/>
  <c r="BD416" i="220"/>
  <c r="BD491" i="222"/>
  <c r="BD347" i="216"/>
  <c r="BD307" i="216"/>
  <c r="BD85" i="219"/>
  <c r="BD196" i="220"/>
  <c r="BD126" i="220"/>
  <c r="BD293" i="221"/>
  <c r="BD145" i="221"/>
  <c r="BD410" i="223"/>
  <c r="BD353" i="224"/>
  <c r="BD221" i="216"/>
  <c r="BD494" i="217"/>
  <c r="BD395" i="219"/>
  <c r="BD218" i="224"/>
  <c r="BD398" i="216"/>
  <c r="BD305" i="217"/>
  <c r="BD86" i="219"/>
  <c r="BD224" i="219"/>
  <c r="BD27" i="221"/>
  <c r="BD29" i="222"/>
  <c r="BD446" i="224"/>
  <c r="BD271" i="215"/>
  <c r="BD76" i="216"/>
  <c r="BD333" i="217"/>
  <c r="BD303" i="218"/>
  <c r="BD352" i="218"/>
  <c r="BD236" i="219"/>
  <c r="BD241" i="219"/>
  <c r="BD474" i="220"/>
  <c r="BD197" i="221"/>
  <c r="BD343" i="222"/>
  <c r="BD398" i="220"/>
  <c r="BD348" i="221"/>
  <c r="BD131" i="221"/>
  <c r="BD158" i="222"/>
  <c r="BD143" i="222"/>
  <c r="BD377" i="222"/>
  <c r="BD16" i="221"/>
  <c r="BD102" i="222"/>
  <c r="BD345" i="223"/>
  <c r="BD184" i="222"/>
  <c r="BD184" i="221"/>
  <c r="BD358" i="221"/>
  <c r="BD429" i="222"/>
  <c r="BD396" i="223"/>
  <c r="BD353" i="223"/>
  <c r="BD514" i="220"/>
  <c r="BD217" i="221"/>
  <c r="BD441" i="221"/>
  <c r="BD188" i="222"/>
  <c r="BD302" i="222"/>
  <c r="BD250" i="223"/>
  <c r="BD365" i="222"/>
  <c r="BD346" i="220"/>
  <c r="BD165" i="221"/>
  <c r="BD61" i="222"/>
  <c r="BD448" i="223"/>
  <c r="BD403" i="223"/>
  <c r="BD451" i="224"/>
  <c r="BD281" i="223"/>
  <c r="BD80" i="223"/>
  <c r="BD230" i="223"/>
  <c r="BD291" i="224"/>
  <c r="BD481" i="223"/>
  <c r="BD144" i="224"/>
  <c r="BD515" i="219"/>
  <c r="BD308" i="219"/>
  <c r="BD154" i="220"/>
  <c r="BD109" i="222"/>
  <c r="BD107" i="215"/>
  <c r="BD243" i="216"/>
  <c r="BD151" i="217"/>
  <c r="BD178" i="219"/>
  <c r="BD498" i="219"/>
  <c r="BD489" i="222"/>
  <c r="BD382" i="216"/>
  <c r="BD231" i="218"/>
  <c r="BD280" i="220"/>
  <c r="BD365" i="220"/>
  <c r="BD93" i="222"/>
  <c r="BD284" i="224"/>
  <c r="BD331" i="216"/>
  <c r="BD315" i="216"/>
  <c r="BD509" i="217"/>
  <c r="BD134" i="218"/>
  <c r="BD403" i="215"/>
  <c r="BD34" i="220"/>
  <c r="BD123" i="220"/>
  <c r="BD261" i="221"/>
  <c r="BD265" i="217"/>
  <c r="BD514" i="219"/>
  <c r="BD495" i="222"/>
  <c r="BD145" i="223"/>
  <c r="BD161" i="216"/>
  <c r="BD412" i="217"/>
  <c r="BD302" i="217"/>
  <c r="BD366" i="221"/>
  <c r="BD399" i="215"/>
  <c r="BD315" i="218"/>
  <c r="BD397" i="220"/>
  <c r="BD303" i="220"/>
  <c r="BD97" i="222"/>
  <c r="BD306" i="220"/>
  <c r="BD291" i="221"/>
  <c r="BD108" i="222"/>
  <c r="BD239" i="220"/>
  <c r="BD68" i="221"/>
  <c r="BD39" i="222"/>
  <c r="BD131" i="223"/>
  <c r="BD32" i="224"/>
  <c r="BD221" i="220"/>
  <c r="BD505" i="221"/>
  <c r="BD169" i="222"/>
  <c r="BD510" i="221"/>
  <c r="BD439" i="221"/>
  <c r="BD426" i="222"/>
  <c r="BD433" i="222"/>
  <c r="BD306" i="221"/>
  <c r="BD247" i="221"/>
  <c r="BD415" i="222"/>
  <c r="BD370" i="222"/>
  <c r="BD167" i="223"/>
  <c r="BD262" i="220"/>
  <c r="BD346" i="224"/>
  <c r="BD366" i="220"/>
  <c r="BD23" i="221"/>
  <c r="BD192" i="222"/>
  <c r="BD159" i="222"/>
  <c r="BD168" i="221"/>
  <c r="BD492" i="222"/>
  <c r="BD320" i="222"/>
  <c r="BD57" i="220"/>
  <c r="BD155" i="222"/>
  <c r="BD121" i="223"/>
  <c r="BD261" i="224"/>
  <c r="BD463" i="223"/>
  <c r="BD152" i="224"/>
  <c r="BD226" i="223"/>
  <c r="BD364" i="224"/>
  <c r="BD22" i="223"/>
  <c r="BD420" i="223"/>
  <c r="BD427" i="224"/>
  <c r="BD505" i="224"/>
  <c r="BD434" i="224"/>
  <c r="BD234" i="224"/>
  <c r="BD80" i="224"/>
  <c r="BD444" i="217"/>
  <c r="BD127" i="221"/>
  <c r="BD143" i="217"/>
  <c r="BD363" i="219"/>
  <c r="BD211" i="216"/>
  <c r="BD328" i="219"/>
  <c r="BD52" i="219"/>
  <c r="BD315" i="221"/>
  <c r="BD171" i="218"/>
  <c r="BD183" i="220"/>
  <c r="BD433" i="216"/>
  <c r="BD473" i="217"/>
  <c r="BD333" i="220"/>
  <c r="BD219" i="221"/>
  <c r="BD13" i="222"/>
  <c r="BD84" i="218"/>
  <c r="BD516" i="224"/>
  <c r="BD507" i="218"/>
  <c r="BD440" i="219"/>
  <c r="BD323" i="222"/>
  <c r="BD165" i="224"/>
  <c r="BD314" i="217"/>
  <c r="BD494" i="222"/>
  <c r="BD475" i="224"/>
  <c r="BD235" i="222"/>
  <c r="BD78" i="222"/>
  <c r="BD47" i="224"/>
  <c r="BD379" i="222"/>
  <c r="BD108" i="221"/>
  <c r="BD173" i="223"/>
  <c r="BD121" i="220"/>
  <c r="BD389" i="222"/>
  <c r="BD438" i="221"/>
  <c r="BD53" i="224"/>
  <c r="BD512" i="224"/>
  <c r="BD115" i="223"/>
  <c r="BD46" i="223"/>
  <c r="BD156" i="223"/>
  <c r="BD58" i="216"/>
  <c r="BD318" i="220"/>
  <c r="BD223" i="221"/>
  <c r="BD48" i="216"/>
  <c r="BD203" i="216"/>
  <c r="BD478" i="218"/>
  <c r="BD234" i="222"/>
  <c r="BD401" i="215"/>
  <c r="BD194" i="217"/>
  <c r="BD237" i="217"/>
  <c r="BD35" i="218"/>
  <c r="BD495" i="219"/>
  <c r="BD457" i="219"/>
  <c r="BD87" i="217"/>
  <c r="BD114" i="219"/>
  <c r="BD196" i="223"/>
  <c r="BD347" i="222"/>
  <c r="BD448" i="222"/>
  <c r="BD159" i="221"/>
  <c r="BD97" i="221"/>
  <c r="BD36" i="222"/>
  <c r="BD290" i="220"/>
  <c r="BD332" i="223"/>
  <c r="BD394" i="222"/>
  <c r="BD443" i="223"/>
  <c r="BD257" i="221"/>
  <c r="BD315" i="223"/>
  <c r="BD151" i="224"/>
  <c r="BD91" i="221"/>
  <c r="BD23" i="223"/>
  <c r="BD270" i="222"/>
  <c r="BD80" i="222"/>
  <c r="BD118" i="221"/>
  <c r="BD76" i="223"/>
  <c r="BD189" i="223"/>
  <c r="BD335" i="224"/>
  <c r="BD109" i="223"/>
  <c r="BD120" i="223"/>
  <c r="BD444" i="223"/>
  <c r="BD254" i="219"/>
  <c r="BD71" i="223"/>
  <c r="BD440" i="220"/>
  <c r="BD405" i="215"/>
  <c r="BD13" i="220"/>
  <c r="BD204" i="220"/>
  <c r="BD355" i="216"/>
  <c r="BD118" i="217"/>
  <c r="BD76" i="219"/>
  <c r="BD337" i="221"/>
  <c r="BD176" i="216"/>
  <c r="BD121" i="217"/>
  <c r="BD56" i="217"/>
  <c r="BD421" i="217"/>
  <c r="BD193" i="220"/>
  <c r="BD183" i="221"/>
  <c r="BD326" i="217"/>
  <c r="BD431" i="217"/>
  <c r="BD302" i="221"/>
  <c r="BD126" i="216"/>
  <c r="BD238" i="217"/>
  <c r="BD376" i="218"/>
  <c r="BD280" i="219"/>
  <c r="BD165" i="220"/>
  <c r="BD97" i="218"/>
  <c r="BD67" i="224"/>
  <c r="BD19" i="216"/>
  <c r="BD151" i="218"/>
  <c r="BD469" i="218"/>
  <c r="BD131" i="224"/>
  <c r="BD171" i="216"/>
  <c r="BD31" i="220"/>
  <c r="BD481" i="224"/>
  <c r="BD115" i="221"/>
  <c r="BD450" i="222"/>
  <c r="BD322" i="222"/>
  <c r="BD52" i="222"/>
  <c r="BD312" i="222"/>
  <c r="BD175" i="223"/>
  <c r="BD81" i="224"/>
  <c r="BD213" i="223"/>
  <c r="BD185" i="223"/>
  <c r="BD461" i="223"/>
  <c r="BD348" i="217"/>
  <c r="BD70" i="221"/>
  <c r="BD478" i="217"/>
  <c r="BD369" i="219"/>
  <c r="BD406" i="220"/>
  <c r="BD343" i="224"/>
  <c r="BD71" i="216"/>
  <c r="BD422" i="218"/>
  <c r="BD22" i="220"/>
  <c r="BD102" i="221"/>
  <c r="BD58" i="222"/>
  <c r="BD144" i="223"/>
  <c r="BD137" i="224"/>
  <c r="BD423" i="216"/>
  <c r="BD364" i="220"/>
  <c r="BD455" i="222"/>
  <c r="BD71" i="218"/>
  <c r="BD343" i="220"/>
  <c r="BD20" i="222"/>
  <c r="BD441" i="220"/>
  <c r="BD277" i="216"/>
  <c r="BD18" i="216"/>
  <c r="BD308" i="218"/>
  <c r="BD413" i="216"/>
  <c r="BD397" i="216"/>
  <c r="BD252" i="219"/>
  <c r="BD47" i="219"/>
  <c r="BD493" i="220"/>
  <c r="BD209" i="221"/>
  <c r="BD298" i="222"/>
  <c r="BD195" i="217"/>
  <c r="BD64" i="219"/>
  <c r="BD31" i="219"/>
  <c r="BD450" i="220"/>
  <c r="BD116" i="216"/>
  <c r="BD222" i="220"/>
  <c r="BD290" i="219"/>
  <c r="BD324" i="220"/>
  <c r="BD341" i="220"/>
  <c r="BD322" i="224"/>
  <c r="BD418" i="215"/>
  <c r="BD359" i="216"/>
  <c r="BD187" i="217"/>
  <c r="BD173" i="217"/>
  <c r="BD373" i="219"/>
  <c r="BD71" i="221"/>
  <c r="BD233" i="223"/>
  <c r="BD255" i="221"/>
  <c r="BD223" i="222"/>
  <c r="BD452" i="220"/>
  <c r="BD371" i="221"/>
  <c r="BD503" i="222"/>
  <c r="BD86" i="224"/>
  <c r="BD120" i="220"/>
  <c r="BD325" i="220"/>
  <c r="BD383" i="222"/>
  <c r="BD378" i="223"/>
  <c r="BD446" i="222"/>
  <c r="BD15" i="222"/>
  <c r="BD91" i="223"/>
  <c r="BD217" i="223"/>
  <c r="BD192" i="223"/>
  <c r="BD381" i="223"/>
  <c r="BD192" i="217"/>
  <c r="BD446" i="218"/>
  <c r="BD342" i="220"/>
  <c r="BD251" i="215"/>
  <c r="BD237" i="224"/>
  <c r="BD444" i="220"/>
  <c r="BD342" i="215"/>
  <c r="BD32" i="221"/>
  <c r="BD339" i="215"/>
  <c r="BD285" i="216"/>
  <c r="BD260" i="222"/>
  <c r="BD325" i="216"/>
  <c r="BD405" i="218"/>
  <c r="BD445" i="220"/>
  <c r="BD314" i="222"/>
  <c r="BD417" i="216"/>
  <c r="BD434" i="218"/>
  <c r="BD420" i="219"/>
  <c r="BD352" i="217"/>
  <c r="BD131" i="219"/>
  <c r="BD260" i="220"/>
  <c r="BD454" i="222"/>
  <c r="BD391" i="221"/>
  <c r="BD413" i="224"/>
  <c r="BD319" i="224"/>
  <c r="BD515" i="222"/>
  <c r="BD110" i="221"/>
  <c r="BD44" i="221"/>
  <c r="BD228" i="222"/>
  <c r="BD451" i="222"/>
  <c r="BD298" i="223"/>
  <c r="BD33" i="224"/>
  <c r="BD259" i="223"/>
  <c r="BD201" i="224"/>
  <c r="BD356" i="223"/>
  <c r="BD444" i="224"/>
  <c r="BD450" i="223"/>
  <c r="BD374" i="221"/>
  <c r="BD287" i="218"/>
  <c r="BD201" i="220"/>
  <c r="BD110" i="216"/>
  <c r="BD378" i="219"/>
  <c r="BD502" i="218"/>
  <c r="BD478" i="222"/>
  <c r="BD81" i="221"/>
  <c r="BD118" i="222"/>
  <c r="BD19" i="221"/>
  <c r="BD125" i="219"/>
  <c r="BD227" i="222"/>
  <c r="BD165" i="217"/>
  <c r="BD174" i="222"/>
  <c r="BD404" i="221"/>
  <c r="BD367" i="222"/>
  <c r="BD98" i="222"/>
  <c r="BD39" i="224"/>
  <c r="BD500" i="219"/>
  <c r="BD488" i="224"/>
  <c r="BD438" i="222"/>
  <c r="BD458" i="222"/>
  <c r="BD119" i="224"/>
  <c r="BD505" i="223"/>
  <c r="BD188" i="224"/>
  <c r="BD126" i="207"/>
  <c r="BD331" i="209"/>
  <c r="BD127" i="205"/>
  <c r="BD131" i="212"/>
  <c r="BD472" i="205"/>
  <c r="BD172" i="205"/>
  <c r="BB8" i="208"/>
  <c r="BB2" i="208" s="1"/>
  <c r="AX15" i="2" s="1"/>
  <c r="BD322" i="207"/>
  <c r="BD247" i="212"/>
  <c r="BD68" i="208"/>
  <c r="BD50" i="207"/>
  <c r="BD413" i="211"/>
  <c r="BD264" i="211"/>
  <c r="BD152" i="209"/>
  <c r="BD296" i="212"/>
  <c r="BD162" i="214"/>
  <c r="BD124" i="218"/>
  <c r="BD370" i="210"/>
  <c r="BD41" i="212"/>
  <c r="BD435" i="211"/>
  <c r="BD121" i="211"/>
  <c r="BD383" i="216"/>
  <c r="BD136" i="213"/>
  <c r="BD105" i="214"/>
  <c r="BD418" i="217"/>
  <c r="BD318" i="214"/>
  <c r="BD416" i="219"/>
  <c r="BD509" i="222"/>
  <c r="BD439" i="220"/>
  <c r="BD259" i="221"/>
  <c r="BD310" i="216"/>
  <c r="BD48" i="220"/>
  <c r="BD503" i="211"/>
  <c r="BD338" i="212"/>
  <c r="BD58" i="210"/>
  <c r="BD137" i="205"/>
  <c r="BD426" i="205"/>
  <c r="BD433" i="205"/>
  <c r="BD376" i="206"/>
  <c r="BD425" i="205"/>
  <c r="BD246" i="205"/>
  <c r="BD366" i="206"/>
  <c r="BD81" i="205"/>
  <c r="BD319" i="213"/>
  <c r="BD329" i="206"/>
  <c r="BD517" i="207"/>
  <c r="BD387" i="212"/>
  <c r="BD83" i="207"/>
  <c r="BD99" i="207"/>
  <c r="BD451" i="206"/>
  <c r="BD285" i="205"/>
  <c r="BD418" i="207"/>
  <c r="BD84" i="205"/>
  <c r="BD338" i="206"/>
  <c r="BD200" i="207"/>
  <c r="BD472" i="210"/>
  <c r="BD107" i="211"/>
  <c r="BD360" i="208"/>
  <c r="BD38" i="209"/>
  <c r="BD429" i="214"/>
  <c r="BD186" i="208"/>
  <c r="BD483" i="209"/>
  <c r="BD456" i="219"/>
  <c r="BD187" i="207"/>
  <c r="BD298" i="209"/>
  <c r="BD449" i="207"/>
  <c r="BD519" i="209"/>
  <c r="BD221" i="211"/>
  <c r="BD314" i="207"/>
  <c r="BD230" i="221"/>
  <c r="BD159" i="206"/>
  <c r="BD185" i="213"/>
  <c r="BD439" i="208"/>
  <c r="BD338" i="208"/>
  <c r="BD178" i="218"/>
  <c r="BD15" i="205"/>
  <c r="BD331" i="205"/>
  <c r="BD373" i="205"/>
  <c r="BD165" i="208"/>
  <c r="BD248" i="218"/>
  <c r="BD192" i="206"/>
  <c r="BD321" i="218"/>
  <c r="BD252" i="217"/>
  <c r="BD241" i="206"/>
  <c r="BD275" i="205"/>
  <c r="BD70" i="206"/>
  <c r="BD278" i="209"/>
  <c r="BD301" i="212"/>
  <c r="BD448" i="210"/>
  <c r="BD447" i="205"/>
  <c r="BD333" i="206"/>
  <c r="BD42" i="205"/>
  <c r="BD376" i="207"/>
  <c r="BD165" i="205"/>
  <c r="BD23" i="206"/>
  <c r="BD276" i="207"/>
  <c r="BD221" i="210"/>
  <c r="BD138" i="210"/>
  <c r="BD237" i="211"/>
  <c r="BD284" i="207"/>
  <c r="BD295" i="210"/>
  <c r="BD94" i="207"/>
  <c r="BD461" i="206"/>
  <c r="BD105" i="205"/>
  <c r="BD59" i="207"/>
  <c r="BD192" i="212"/>
  <c r="BD122" i="212"/>
  <c r="BD165" i="206"/>
  <c r="BD435" i="215"/>
  <c r="BD278" i="205"/>
  <c r="BD97" i="206"/>
  <c r="BD126" i="206"/>
  <c r="BD252" i="206"/>
  <c r="BD94" i="212"/>
  <c r="BD406" i="210"/>
  <c r="BD318" i="207"/>
  <c r="BD366" i="208"/>
  <c r="BD254" i="210"/>
  <c r="BD116" i="210"/>
  <c r="BD461" i="207"/>
  <c r="BD352" i="205"/>
  <c r="BD253" i="206"/>
  <c r="BD489" i="215"/>
  <c r="BD250" i="215"/>
  <c r="BD275" i="210"/>
  <c r="BD388" i="212"/>
  <c r="BD428" i="210"/>
  <c r="BD177" i="212"/>
  <c r="BD109" i="209"/>
  <c r="BD369" i="211"/>
  <c r="BD243" i="211"/>
  <c r="BD20" i="209"/>
  <c r="BD371" i="207"/>
  <c r="BD106" i="209"/>
  <c r="BD276" i="211"/>
  <c r="BD377" i="207"/>
  <c r="BD297" i="206"/>
  <c r="BD447" i="209"/>
  <c r="BD160" i="211"/>
  <c r="BD29" i="215"/>
  <c r="BD102" i="220"/>
  <c r="BD116" i="211"/>
  <c r="BD34" i="206"/>
  <c r="BD446" i="205"/>
  <c r="BD274" i="205"/>
  <c r="BD377" i="211"/>
  <c r="BD424" i="206"/>
  <c r="BD151" i="205"/>
  <c r="BD420" i="206"/>
  <c r="BD326" i="209"/>
  <c r="BD169" i="208"/>
  <c r="BD273" i="206"/>
  <c r="BD474" i="207"/>
  <c r="BD197" i="206"/>
  <c r="BD348" i="214"/>
  <c r="BD375" i="213"/>
  <c r="BD392" i="210"/>
  <c r="BD87" i="210"/>
  <c r="BD257" i="224"/>
  <c r="BD404" i="223"/>
  <c r="BD387" i="223"/>
  <c r="BD369" i="213"/>
  <c r="BD360" i="213"/>
  <c r="BD285" i="214"/>
  <c r="BD213" i="213"/>
  <c r="BD342" i="214"/>
  <c r="BD15" i="214"/>
  <c r="BD323" i="214"/>
  <c r="BD458" i="213"/>
  <c r="BD275" i="213"/>
  <c r="BD363" i="213"/>
  <c r="BD404" i="218"/>
  <c r="BD498" i="214"/>
  <c r="BD406" i="219"/>
  <c r="BD229" i="205"/>
  <c r="BD496" i="206"/>
  <c r="BD414" i="205"/>
  <c r="BD511" i="207"/>
  <c r="BD395" i="211"/>
  <c r="BD186" i="207"/>
  <c r="BD59" i="211"/>
  <c r="BD156" i="208"/>
  <c r="BD415" i="210"/>
  <c r="BD377" i="210"/>
  <c r="BD489" i="207"/>
  <c r="BD374" i="212"/>
  <c r="BD60" i="207"/>
  <c r="BD254" i="212"/>
  <c r="BD414" i="210"/>
  <c r="BD455" i="212"/>
  <c r="BD478" i="212"/>
  <c r="BD84" i="207"/>
  <c r="BD473" i="207"/>
  <c r="BD236" i="211"/>
  <c r="BD226" i="215"/>
  <c r="BD17" i="208"/>
  <c r="BD287" i="208"/>
  <c r="BD344" i="209"/>
  <c r="BD92" i="212"/>
  <c r="BD354" i="213"/>
  <c r="BD514" i="215"/>
  <c r="BD413" i="208"/>
  <c r="BD191" i="208"/>
  <c r="BD415" i="211"/>
  <c r="BD491" i="212"/>
  <c r="BD465" i="214"/>
  <c r="BD159" i="208"/>
  <c r="BD329" i="211"/>
  <c r="BD326" i="212"/>
  <c r="BD194" i="208"/>
  <c r="BD443" i="208"/>
  <c r="BD363" i="208"/>
  <c r="BD54" i="210"/>
  <c r="BD372" i="211"/>
  <c r="BD305" i="211"/>
  <c r="BD196" i="213"/>
  <c r="BD323" i="207"/>
  <c r="BD363" i="210"/>
  <c r="BD396" i="210"/>
  <c r="BD357" i="210"/>
  <c r="BD391" i="207"/>
  <c r="BD250" i="208"/>
  <c r="BD152" i="212"/>
  <c r="BD166" i="212"/>
  <c r="BD126" i="213"/>
  <c r="BD279" i="208"/>
  <c r="BD352" i="209"/>
  <c r="BD184" i="212"/>
  <c r="BD220" i="208"/>
  <c r="BD489" i="209"/>
  <c r="BD403" i="211"/>
  <c r="BD484" i="214"/>
  <c r="BD503" i="208"/>
  <c r="BD519" i="210"/>
  <c r="BD447" i="210"/>
  <c r="BD69" i="211"/>
  <c r="BD264" i="210"/>
  <c r="BD415" i="213"/>
  <c r="BD282" i="207"/>
  <c r="BD39" i="210"/>
  <c r="BD354" i="211"/>
  <c r="BD67" i="213"/>
  <c r="BD61" i="215"/>
  <c r="BD166" i="218"/>
  <c r="BD462" i="214"/>
  <c r="BD225" i="214"/>
  <c r="BD505" i="220"/>
  <c r="BD109" i="213"/>
  <c r="BD313" i="214"/>
  <c r="BD309" i="214"/>
  <c r="BD373" i="214"/>
  <c r="BD175" i="213"/>
  <c r="BD366" i="217"/>
  <c r="BD491" i="215"/>
  <c r="BD151" i="213"/>
  <c r="BD514" i="221"/>
  <c r="BD358" i="217"/>
  <c r="BD173" i="220"/>
  <c r="BD25" i="222"/>
  <c r="BD330" i="211"/>
  <c r="BD240" i="212"/>
  <c r="BD417" i="213"/>
  <c r="BD390" i="210"/>
  <c r="BD47" i="211"/>
  <c r="BD494" i="212"/>
  <c r="BD133" i="212"/>
  <c r="BD170" i="213"/>
  <c r="BD112" i="208"/>
  <c r="BD516" i="211"/>
  <c r="BD14" i="209"/>
  <c r="BD458" i="210"/>
  <c r="BD296" i="210"/>
  <c r="BD519" i="211"/>
  <c r="BD223" i="209"/>
  <c r="BD458" i="212"/>
  <c r="BD55" i="213"/>
  <c r="BD423" i="207"/>
  <c r="BD125" i="209"/>
  <c r="BD46" i="209"/>
  <c r="BD30" i="212"/>
  <c r="BD495" i="209"/>
  <c r="BD127" i="210"/>
  <c r="BD363" i="212"/>
  <c r="BD66" i="208"/>
  <c r="BD500" i="211"/>
  <c r="BD191" i="211"/>
  <c r="BD304" i="214"/>
  <c r="BD517" i="213"/>
  <c r="BD442" i="214"/>
  <c r="BD512" i="214"/>
  <c r="BD483" i="215"/>
  <c r="BD240" i="214"/>
  <c r="BD343" i="217"/>
  <c r="BD271" i="214"/>
  <c r="BD482" i="219"/>
  <c r="BD408" i="220"/>
  <c r="BD417" i="218"/>
  <c r="BD119" i="220"/>
  <c r="BD299" i="216"/>
  <c r="BD309" i="221"/>
  <c r="BD152" i="208"/>
  <c r="BD190" i="205"/>
  <c r="BD414" i="211"/>
  <c r="BD279" i="214"/>
  <c r="BD202" i="207"/>
  <c r="BD314" i="205"/>
  <c r="BD243" i="207"/>
  <c r="BD54" i="205"/>
  <c r="BD53" i="205"/>
  <c r="BD414" i="206"/>
  <c r="BD484" i="211"/>
  <c r="BD274" i="214"/>
  <c r="BD98" i="212"/>
  <c r="BD405" i="212"/>
  <c r="BD284" i="209"/>
  <c r="BD255" i="210"/>
  <c r="BD187" i="214"/>
  <c r="BD349" i="207"/>
  <c r="BD166" i="209"/>
  <c r="BD17" i="212"/>
  <c r="BD433" i="210"/>
  <c r="BD346" i="209"/>
  <c r="BD493" i="206"/>
  <c r="BD276" i="206"/>
  <c r="BD208" i="207"/>
  <c r="BD217" i="207"/>
  <c r="BD123" i="211"/>
  <c r="BD211" i="207"/>
  <c r="BD323" i="213"/>
  <c r="BD281" i="205"/>
  <c r="BD120" i="207"/>
  <c r="BD287" i="209"/>
  <c r="BD131" i="207"/>
  <c r="BD378" i="205"/>
  <c r="BD472" i="207"/>
  <c r="BD434" i="208"/>
  <c r="BD458" i="208"/>
  <c r="BD234" i="207"/>
  <c r="BD270" i="214"/>
  <c r="BD286" i="207"/>
  <c r="BD190" i="210"/>
  <c r="BD297" i="215"/>
  <c r="BD152" i="207"/>
  <c r="BD501" i="210"/>
  <c r="BD286" i="218"/>
  <c r="BD339" i="208"/>
  <c r="BD223" i="210"/>
  <c r="BD394" i="218"/>
  <c r="BD269" i="214"/>
  <c r="BD27" i="214"/>
  <c r="BD163" i="214"/>
  <c r="BD281" i="215"/>
  <c r="BD158" i="214"/>
  <c r="BD328" i="216"/>
  <c r="BD36" i="213"/>
  <c r="BD103" i="209"/>
  <c r="BD67" i="210"/>
  <c r="BD248" i="211"/>
  <c r="BD132" i="211"/>
  <c r="BD61" i="211"/>
  <c r="BD330" i="207"/>
  <c r="BD51" i="208"/>
  <c r="BD126" i="210"/>
  <c r="BD196" i="212"/>
  <c r="BD480" i="215"/>
  <c r="BD268" i="208"/>
  <c r="BD37" i="208"/>
  <c r="BD445" i="210"/>
  <c r="BD25" i="208"/>
  <c r="BD491" i="210"/>
  <c r="BD381" i="211"/>
  <c r="BD384" i="212"/>
  <c r="BD60" i="209"/>
  <c r="BD210" i="213"/>
  <c r="BD224" i="213"/>
  <c r="BD500" i="215"/>
  <c r="BD71" i="214"/>
  <c r="BD345" i="214"/>
  <c r="BD442" i="216"/>
  <c r="BD53" i="213"/>
  <c r="BD78" i="220"/>
  <c r="BD507" i="216"/>
  <c r="BD433" i="224"/>
  <c r="BD139" i="216"/>
  <c r="BD218" i="218"/>
  <c r="BD397" i="208"/>
  <c r="BD432" i="208"/>
  <c r="BD209" i="209"/>
  <c r="BD40" i="211"/>
  <c r="BD252" i="205"/>
  <c r="BD256" i="206"/>
  <c r="BD396" i="206"/>
  <c r="BD293" i="205"/>
  <c r="BD56" i="206"/>
  <c r="BD107" i="207"/>
  <c r="BD477" i="205"/>
  <c r="BD442" i="211"/>
  <c r="BD175" i="206"/>
  <c r="BD318" i="209"/>
  <c r="BD55" i="216"/>
  <c r="BD16" i="210"/>
  <c r="BD291" i="205"/>
  <c r="BD52" i="208"/>
  <c r="BD496" i="209"/>
  <c r="BD360" i="211"/>
  <c r="BD245" i="215"/>
  <c r="BD354" i="207"/>
  <c r="BD169" i="214"/>
  <c r="BD373" i="209"/>
  <c r="BD381" i="213"/>
  <c r="BD497" i="207"/>
  <c r="BD335" i="211"/>
  <c r="BD69" i="212"/>
  <c r="BD78" i="219"/>
  <c r="BD297" i="216"/>
  <c r="BD302" i="219"/>
  <c r="BD408" i="212"/>
  <c r="BD428" i="214"/>
  <c r="BD416" i="214"/>
  <c r="BD441" i="213"/>
  <c r="BD132" i="213"/>
  <c r="BD227" i="217"/>
  <c r="BD177" i="214"/>
  <c r="BD361" i="215"/>
  <c r="BD148" i="214"/>
  <c r="BD20" i="216"/>
  <c r="BD365" i="219"/>
  <c r="BD211" i="215"/>
  <c r="BD109" i="212"/>
  <c r="BD61" i="212"/>
  <c r="BD144" i="212"/>
  <c r="BD466" i="205"/>
  <c r="BD384" i="207"/>
  <c r="BD418" i="206"/>
  <c r="BD252" i="208"/>
  <c r="BD412" i="208"/>
  <c r="BD381" i="212"/>
  <c r="BD258" i="216"/>
  <c r="BD319" i="210"/>
  <c r="BD373" i="208"/>
  <c r="BD422" i="210"/>
  <c r="BD386" i="210"/>
  <c r="BD67" i="209"/>
  <c r="BD399" i="208"/>
  <c r="BD34" i="208"/>
  <c r="BD481" i="210"/>
  <c r="BD506" i="208"/>
  <c r="BD314" i="214"/>
  <c r="BD150" i="212"/>
  <c r="BD376" i="215"/>
  <c r="BD272" i="219"/>
  <c r="BD21" i="208"/>
  <c r="BD502" i="214"/>
  <c r="BD111" i="221"/>
  <c r="BD25" i="218"/>
  <c r="BD320" i="220"/>
  <c r="BD462" i="219"/>
  <c r="BD154" i="222"/>
  <c r="BD100" i="221"/>
  <c r="BD467" i="217"/>
  <c r="BD168" i="216"/>
  <c r="BD356" i="217"/>
  <c r="BD175" i="216"/>
  <c r="BD223" i="220"/>
  <c r="BD52" i="223"/>
  <c r="BD302" i="216"/>
  <c r="BD370" i="218"/>
  <c r="BD111" i="219"/>
  <c r="BD203" i="215"/>
  <c r="BD459" i="217"/>
  <c r="BD200" i="219"/>
  <c r="BD208" i="216"/>
  <c r="BD321" i="216"/>
  <c r="BD292" i="222"/>
  <c r="BD475" i="215"/>
  <c r="BB8" i="217"/>
  <c r="BB2" i="217" s="1"/>
  <c r="AX24" i="2" s="1"/>
  <c r="BD66" i="217"/>
  <c r="BD291" i="217"/>
  <c r="BD496" i="218"/>
  <c r="BD129" i="220"/>
  <c r="BD210" i="216"/>
  <c r="BD493" i="217"/>
  <c r="BD54" i="218"/>
  <c r="BD35" i="220"/>
  <c r="BD225" i="220"/>
  <c r="BD500" i="216"/>
  <c r="BD132" i="218"/>
  <c r="BD336" i="216"/>
  <c r="BD229" i="216"/>
  <c r="BD423" i="217"/>
  <c r="BD208" i="219"/>
  <c r="BD99" i="218"/>
  <c r="BD447" i="223"/>
  <c r="BD65" i="218"/>
  <c r="BD48" i="223"/>
  <c r="BD53" i="215"/>
  <c r="BD412" i="216"/>
  <c r="BD269" i="216"/>
  <c r="BD457" i="216"/>
  <c r="BD456" i="217"/>
  <c r="BD208" i="218"/>
  <c r="BD154" i="219"/>
  <c r="BD63" i="216"/>
  <c r="BD256" i="218"/>
  <c r="BD439" i="218"/>
  <c r="BD288" i="221"/>
  <c r="BD491" i="216"/>
  <c r="BD22" i="217"/>
  <c r="BD314" i="218"/>
  <c r="BD304" i="220"/>
  <c r="BD182" i="221"/>
  <c r="BD155" i="221"/>
  <c r="BD148" i="223"/>
  <c r="BD132" i="222"/>
  <c r="BD473" i="221"/>
  <c r="BD484" i="221"/>
  <c r="BD44" i="222"/>
  <c r="BD379" i="220"/>
  <c r="BD400" i="221"/>
  <c r="BD123" i="222"/>
  <c r="BD83" i="220"/>
  <c r="BD161" i="221"/>
  <c r="BD21" i="223"/>
  <c r="BD298" i="221"/>
  <c r="BD38" i="222"/>
  <c r="BD250" i="224"/>
  <c r="BD94" i="220"/>
  <c r="BD296" i="224"/>
  <c r="BD89" i="223"/>
  <c r="BD77" i="223"/>
  <c r="BD430" i="224"/>
  <c r="BD199" i="223"/>
  <c r="BD293" i="223"/>
  <c r="BD53" i="223"/>
  <c r="BD303" i="224"/>
  <c r="BD115" i="224"/>
  <c r="BD175" i="224"/>
  <c r="BD484" i="223"/>
  <c r="BD41" i="214"/>
  <c r="BD359" i="213"/>
  <c r="BD426" i="214"/>
  <c r="BD158" i="216"/>
  <c r="BD252" i="216"/>
  <c r="BD213" i="219"/>
  <c r="BD246" i="218"/>
  <c r="BD455" i="220"/>
  <c r="BD44" i="218"/>
  <c r="BD388" i="216"/>
  <c r="BD372" i="217"/>
  <c r="BD433" i="217"/>
  <c r="BD80" i="219"/>
  <c r="BD233" i="221"/>
  <c r="BD280" i="217"/>
  <c r="BD186" i="216"/>
  <c r="BD143" i="215"/>
  <c r="BD229" i="223"/>
  <c r="BD99" i="215"/>
  <c r="BD426" i="216"/>
  <c r="BD85" i="218"/>
  <c r="BD122" i="219"/>
  <c r="BD209" i="216"/>
  <c r="BD78" i="217"/>
  <c r="BD129" i="221"/>
  <c r="BD212" i="215"/>
  <c r="BD149" i="216"/>
  <c r="BD431" i="218"/>
  <c r="BD310" i="219"/>
  <c r="BD452" i="217"/>
  <c r="BD78" i="218"/>
  <c r="BD494" i="219"/>
  <c r="BD377" i="224"/>
  <c r="BD59" i="216"/>
  <c r="BD390" i="219"/>
  <c r="BD275" i="220"/>
  <c r="BD245" i="216"/>
  <c r="BD273" i="217"/>
  <c r="BD337" i="217"/>
  <c r="BD427" i="218"/>
  <c r="BD125" i="220"/>
  <c r="BD273" i="224"/>
  <c r="BD480" i="218"/>
  <c r="BD32" i="219"/>
  <c r="BD392" i="221"/>
  <c r="BD367" i="217"/>
  <c r="BD155" i="217"/>
  <c r="BD194" i="218"/>
  <c r="BD261" i="218"/>
  <c r="BD90" i="218"/>
  <c r="BD361" i="220"/>
  <c r="BD497" i="220"/>
  <c r="BD194" i="220"/>
  <c r="BD327" i="222"/>
  <c r="BD268" i="221"/>
  <c r="BD464" i="221"/>
  <c r="BD251" i="222"/>
  <c r="BD53" i="221"/>
  <c r="BD374" i="224"/>
  <c r="BD299" i="222"/>
  <c r="BD407" i="222"/>
  <c r="BD115" i="222"/>
  <c r="BD363" i="223"/>
  <c r="BD390" i="224"/>
  <c r="BD499" i="224"/>
  <c r="BD108" i="224"/>
  <c r="BD207" i="224"/>
  <c r="BD451" i="223"/>
  <c r="BD248" i="224"/>
  <c r="BD261" i="223"/>
  <c r="BD457" i="223"/>
  <c r="BD466" i="223"/>
  <c r="BD399" i="220"/>
  <c r="BD256" i="217"/>
  <c r="BD245" i="217"/>
  <c r="BD369" i="217"/>
  <c r="BD54" i="216"/>
  <c r="BD69" i="222"/>
  <c r="BD298" i="217"/>
  <c r="BD160" i="216"/>
  <c r="BD384" i="223"/>
  <c r="BD484" i="217"/>
  <c r="BD138" i="218"/>
  <c r="BD176" i="215"/>
  <c r="BD187" i="215"/>
  <c r="BD316" i="217"/>
  <c r="BD278" i="215"/>
  <c r="BD386" i="216"/>
  <c r="BD389" i="220"/>
  <c r="BD359" i="221"/>
  <c r="BD172" i="215"/>
  <c r="BD171" i="217"/>
  <c r="BD158" i="219"/>
  <c r="BD129" i="219"/>
  <c r="BD134" i="216"/>
  <c r="BD379" i="217"/>
  <c r="BD195" i="218"/>
  <c r="BD125" i="216"/>
  <c r="BD145" i="218"/>
  <c r="BD403" i="217"/>
  <c r="BD101" i="220"/>
  <c r="BD93" i="224"/>
  <c r="BD456" i="216"/>
  <c r="BD34" i="218"/>
  <c r="BD447" i="219"/>
  <c r="BD108" i="220"/>
  <c r="BD125" i="222"/>
  <c r="BD123" i="215"/>
  <c r="BD509" i="218"/>
  <c r="BD498" i="223"/>
  <c r="BD80" i="216"/>
  <c r="BD265" i="218"/>
  <c r="BD407" i="218"/>
  <c r="BD516" i="218"/>
  <c r="BD289" i="223"/>
  <c r="BD479" i="220"/>
  <c r="BD390" i="221"/>
  <c r="BD383" i="221"/>
  <c r="BD409" i="220"/>
  <c r="BD432" i="221"/>
  <c r="BD258" i="222"/>
  <c r="BD295" i="222"/>
  <c r="BD57" i="223"/>
  <c r="BD499" i="220"/>
  <c r="BD457" i="221"/>
  <c r="BD433" i="223"/>
  <c r="BD241" i="224"/>
  <c r="BD445" i="223"/>
  <c r="BD34" i="223"/>
  <c r="BD187" i="224"/>
  <c r="BD153" i="224"/>
  <c r="BD202" i="215"/>
  <c r="BD91" i="224"/>
  <c r="BD343" i="216"/>
  <c r="BD100" i="219"/>
  <c r="BD64" i="220"/>
  <c r="BD93" i="215"/>
  <c r="BD110" i="218"/>
  <c r="BD157" i="219"/>
  <c r="BD16" i="217"/>
  <c r="BD434" i="216"/>
  <c r="BD54" i="217"/>
  <c r="BD461" i="217"/>
  <c r="BD273" i="221"/>
  <c r="BD204" i="216"/>
  <c r="BD216" i="221"/>
  <c r="BD68" i="215"/>
  <c r="BD304" i="215"/>
  <c r="BD210" i="220"/>
  <c r="BD481" i="215"/>
  <c r="BD409" i="218"/>
  <c r="BD509" i="219"/>
  <c r="BD427" i="219"/>
  <c r="BD25" i="219"/>
  <c r="BD120" i="215"/>
  <c r="BD194" i="216"/>
  <c r="BD416" i="217"/>
  <c r="BD50" i="216"/>
  <c r="BD30" i="217"/>
  <c r="BD142" i="216"/>
  <c r="BD87" i="216"/>
  <c r="BD43" i="217"/>
  <c r="BD356" i="219"/>
  <c r="BD19" i="215"/>
  <c r="BD275" i="217"/>
  <c r="BD392" i="219"/>
  <c r="BD490" i="219"/>
  <c r="BD207" i="221"/>
  <c r="BD134" i="220"/>
  <c r="BD239" i="221"/>
  <c r="BD94" i="222"/>
  <c r="BD410" i="222"/>
  <c r="BD69" i="221"/>
  <c r="BD48" i="222"/>
  <c r="BD264" i="222"/>
  <c r="BD117" i="222"/>
  <c r="BD476" i="223"/>
  <c r="BD489" i="223"/>
  <c r="BD49" i="224"/>
  <c r="BD99" i="224"/>
  <c r="BD225" i="224"/>
  <c r="BD85" i="223"/>
  <c r="BD401" i="224"/>
  <c r="BD75" i="224"/>
  <c r="BD294" i="218"/>
  <c r="BD376" i="217"/>
  <c r="BD296" i="219"/>
  <c r="BD366" i="218"/>
  <c r="BD462" i="220"/>
  <c r="BD293" i="216"/>
  <c r="BD296" i="220"/>
  <c r="BD58" i="215"/>
  <c r="BD68" i="216"/>
  <c r="BD72" i="220"/>
  <c r="BD81" i="215"/>
  <c r="BD166" i="216"/>
  <c r="BD149" i="219"/>
  <c r="BD295" i="217"/>
  <c r="BD401" i="219"/>
  <c r="BD151" i="220"/>
  <c r="BD63" i="218"/>
  <c r="BD380" i="219"/>
  <c r="BD163" i="219"/>
  <c r="BD319" i="220"/>
  <c r="BD454" i="221"/>
  <c r="BD118" i="215"/>
  <c r="BD344" i="217"/>
  <c r="BD516" i="220"/>
  <c r="BD104" i="217"/>
  <c r="BD228" i="218"/>
  <c r="BD392" i="222"/>
  <c r="BD66" i="224"/>
  <c r="BD341" i="216"/>
  <c r="BD116" i="219"/>
  <c r="BD259" i="216"/>
  <c r="BD203" i="218"/>
  <c r="BD490" i="220"/>
  <c r="BD167" i="215"/>
  <c r="BD428" i="216"/>
  <c r="BD352" i="216"/>
  <c r="BD379" i="218"/>
  <c r="BD449" i="222"/>
  <c r="BD84" i="223"/>
  <c r="BD170" i="223"/>
  <c r="BD112" i="224"/>
  <c r="BD462" i="221"/>
  <c r="BD256" i="221"/>
  <c r="BD65" i="224"/>
  <c r="BD332" i="222"/>
  <c r="BD239" i="224"/>
  <c r="BD327" i="224"/>
  <c r="BD150" i="220"/>
  <c r="BD208" i="221"/>
  <c r="BD25" i="223"/>
  <c r="BD367" i="223"/>
  <c r="BD386" i="224"/>
  <c r="BD296" i="221"/>
  <c r="BD270" i="221"/>
  <c r="BD396" i="222"/>
  <c r="BD290" i="222"/>
  <c r="BD362" i="224"/>
  <c r="BD214" i="223"/>
  <c r="BD423" i="224"/>
  <c r="BD472" i="224"/>
  <c r="BD461" i="224"/>
  <c r="BD324" i="223"/>
  <c r="BD92" i="224"/>
  <c r="BD16" i="218"/>
  <c r="BD33" i="220"/>
  <c r="BD460" i="221"/>
  <c r="BD196" i="221"/>
  <c r="BD357" i="219"/>
  <c r="BD69" i="224"/>
  <c r="BD448" i="217"/>
  <c r="BD341" i="215"/>
  <c r="BD295" i="216"/>
  <c r="BD447" i="217"/>
  <c r="BD408" i="216"/>
  <c r="BD163" i="215"/>
  <c r="BD242" i="216"/>
  <c r="BD282" i="217"/>
  <c r="BD217" i="217"/>
  <c r="BD24" i="224"/>
  <c r="BD379" i="215"/>
  <c r="BD244" i="220"/>
  <c r="BD280" i="222"/>
  <c r="BD101" i="222"/>
  <c r="BD469" i="224"/>
  <c r="BD242" i="218"/>
  <c r="BD91" i="219"/>
  <c r="BD507" i="219"/>
  <c r="BD299" i="220"/>
  <c r="BD213" i="217"/>
  <c r="BD234" i="219"/>
  <c r="BD452" i="216"/>
  <c r="BD447" i="218"/>
  <c r="BD439" i="216"/>
  <c r="BD365" i="216"/>
  <c r="BD517" i="216"/>
  <c r="BD416" i="218"/>
  <c r="BD384" i="219"/>
  <c r="BD247" i="219"/>
  <c r="BD119" i="218"/>
  <c r="BD301" i="220"/>
  <c r="BD240" i="223"/>
  <c r="BD105" i="224"/>
  <c r="BD74" i="221"/>
  <c r="BD263" i="223"/>
  <c r="BD399" i="221"/>
  <c r="BD498" i="222"/>
  <c r="BD422" i="221"/>
  <c r="BD186" i="222"/>
  <c r="BD264" i="223"/>
  <c r="BD183" i="224"/>
  <c r="BD277" i="224"/>
  <c r="BD473" i="224"/>
  <c r="BD61" i="223"/>
  <c r="BD273" i="220"/>
  <c r="BD128" i="216"/>
  <c r="BD360" i="216"/>
  <c r="BD251" i="216"/>
  <c r="BD371" i="220"/>
  <c r="BD169" i="224"/>
  <c r="BD364" i="221"/>
  <c r="BD134" i="221"/>
  <c r="BD460" i="220"/>
  <c r="BD431" i="222"/>
  <c r="BD279" i="220"/>
  <c r="BD276" i="222"/>
  <c r="BD269" i="223"/>
  <c r="BD117" i="224"/>
  <c r="BD163" i="216"/>
  <c r="BD336" i="223"/>
  <c r="BD165" i="223"/>
  <c r="BD425" i="214"/>
  <c r="BD40" i="212"/>
  <c r="BD239" i="214"/>
  <c r="BD161" i="211"/>
  <c r="BD472" i="208"/>
  <c r="BD278" i="210"/>
  <c r="BD94" i="211"/>
  <c r="BD191" i="213"/>
  <c r="BD437" i="208"/>
  <c r="BD384" i="209"/>
  <c r="BD490" i="214"/>
  <c r="BD190" i="219"/>
  <c r="BD378" i="215"/>
  <c r="BD160" i="213"/>
  <c r="BD58" i="213"/>
  <c r="BD20" i="214"/>
  <c r="BD26" i="213"/>
  <c r="BD311" i="215"/>
  <c r="BD364" i="219"/>
  <c r="BD403" i="219"/>
  <c r="BD327" i="219"/>
  <c r="BD421" i="218"/>
  <c r="BD103" i="218"/>
  <c r="BD446" i="221"/>
  <c r="BD214" i="221"/>
  <c r="BD294" i="219"/>
  <c r="BD218" i="215"/>
  <c r="BD310" i="222"/>
  <c r="BD377" i="220"/>
  <c r="BD159" i="220"/>
  <c r="BD423" i="221"/>
  <c r="BD437" i="223"/>
  <c r="BD387" i="224"/>
  <c r="BD265" i="223"/>
  <c r="BD239" i="223"/>
  <c r="BD68" i="223"/>
  <c r="BD441" i="217"/>
  <c r="BD429" i="208"/>
  <c r="BD415" i="209"/>
  <c r="BD445" i="213"/>
  <c r="BD176" i="209"/>
  <c r="BD139" i="210"/>
  <c r="BD476" i="216"/>
  <c r="BD507" i="209"/>
  <c r="BD319" i="212"/>
  <c r="BD26" i="221"/>
  <c r="BD518" i="213"/>
  <c r="BD102" i="213"/>
  <c r="BD165" i="214"/>
  <c r="BD20" i="219"/>
  <c r="BD42" i="218"/>
  <c r="BD247" i="220"/>
  <c r="BD519" i="220"/>
  <c r="BD15" i="220"/>
  <c r="BD319" i="217"/>
  <c r="BD239" i="216"/>
  <c r="BD120" i="218"/>
  <c r="BD139" i="217"/>
  <c r="BD118" i="216"/>
  <c r="BD363" i="218"/>
  <c r="BD155" i="224"/>
  <c r="BD148" i="218"/>
  <c r="BD304" i="221"/>
  <c r="BD509" i="221"/>
  <c r="BD346" i="223"/>
  <c r="BD64" i="223"/>
  <c r="BD388" i="224"/>
  <c r="BD418" i="209"/>
  <c r="BD157" i="212"/>
  <c r="BD431" i="214"/>
  <c r="BD35" i="210"/>
  <c r="BD311" i="211"/>
  <c r="BD257" i="211"/>
  <c r="BD127" i="208"/>
  <c r="BD128" i="215"/>
  <c r="BD284" i="211"/>
  <c r="BD17" i="209"/>
  <c r="BD448" i="211"/>
  <c r="BD416" i="213"/>
  <c r="BD102" i="217"/>
  <c r="BD98" i="215"/>
  <c r="BD304" i="216"/>
  <c r="BD214" i="218"/>
  <c r="BD509" i="215"/>
  <c r="BD243" i="222"/>
  <c r="BD482" i="213"/>
  <c r="BD105" i="216"/>
  <c r="BD287" i="219"/>
  <c r="BD152" i="219"/>
  <c r="BD92" i="222"/>
  <c r="BD324" i="216"/>
  <c r="BD240" i="217"/>
  <c r="BD503" i="218"/>
  <c r="BD293" i="220"/>
  <c r="BD299" i="218"/>
  <c r="BD496" i="219"/>
  <c r="BD40" i="220"/>
  <c r="BD384" i="220"/>
  <c r="BD279" i="221"/>
  <c r="BD497" i="224"/>
  <c r="BD236" i="222"/>
  <c r="BD216" i="222"/>
  <c r="BD340" i="224"/>
  <c r="BD65" i="223"/>
  <c r="BD182" i="219"/>
  <c r="BD273" i="216"/>
  <c r="BD410" i="216"/>
  <c r="BD477" i="222"/>
  <c r="BD356" i="221"/>
  <c r="BD125" i="223"/>
  <c r="BD190" i="218"/>
  <c r="BD503" i="213"/>
  <c r="BD452" i="214"/>
  <c r="BD194" i="214"/>
  <c r="BD355" i="215"/>
  <c r="BD174" i="215"/>
  <c r="BD291" i="216"/>
  <c r="BD63" i="219"/>
  <c r="BD53" i="218"/>
  <c r="BD100" i="217"/>
  <c r="BD177" i="220"/>
  <c r="BD323" i="221"/>
  <c r="BD440" i="222"/>
  <c r="BD466" i="224"/>
  <c r="BD240" i="215"/>
  <c r="BD230" i="217"/>
  <c r="BD289" i="216"/>
  <c r="BD182" i="220"/>
  <c r="BD405" i="216"/>
  <c r="BD203" i="219"/>
  <c r="BD502" i="217"/>
  <c r="BD39" i="217"/>
  <c r="BD322" i="217"/>
  <c r="BD101" i="218"/>
  <c r="BD372" i="218"/>
  <c r="BD417" i="219"/>
  <c r="BD259" i="219"/>
  <c r="BD458" i="223"/>
  <c r="BD270" i="217"/>
  <c r="BD131" i="222"/>
  <c r="BD400" i="222"/>
  <c r="BD336" i="222"/>
  <c r="BD352" i="223"/>
  <c r="BD330" i="224"/>
  <c r="BD339" i="224"/>
  <c r="BD369" i="223"/>
  <c r="BD305" i="219"/>
  <c r="BD87" i="209"/>
  <c r="BD148" i="212"/>
  <c r="BD228" i="210"/>
  <c r="BD397" i="218"/>
  <c r="BD262" i="215"/>
  <c r="BD177" i="210"/>
  <c r="BD262" i="207"/>
  <c r="BD429" i="209"/>
  <c r="BD124" i="222"/>
  <c r="BD404" i="217"/>
  <c r="BD428" i="207"/>
  <c r="BD228" i="206"/>
  <c r="BD428" i="205"/>
  <c r="BD440" i="214"/>
  <c r="BD465" i="219"/>
  <c r="BD115" i="219"/>
  <c r="BD175" i="217"/>
  <c r="BD66" i="206"/>
  <c r="BD83" i="210"/>
  <c r="BD154" i="206"/>
  <c r="BD306" i="213"/>
  <c r="BD428" i="213"/>
  <c r="BD340" i="213"/>
  <c r="BD503" i="220"/>
  <c r="BD445" i="212"/>
  <c r="BD391" i="217"/>
  <c r="BD276" i="216"/>
  <c r="BD376" i="223"/>
  <c r="BD189" i="205"/>
  <c r="BD131" i="209"/>
  <c r="BD343" i="212"/>
  <c r="BD471" i="210"/>
  <c r="BD222" i="207"/>
  <c r="BD354" i="215"/>
  <c r="BD425" i="220"/>
  <c r="BD173" i="215"/>
  <c r="BD310" i="207"/>
  <c r="BD183" i="209"/>
  <c r="BD497" i="209"/>
  <c r="BD388" i="207"/>
  <c r="BD81" i="212"/>
  <c r="BD19" i="210"/>
  <c r="BD272" i="216"/>
  <c r="BD73" i="213"/>
  <c r="BD476" i="214"/>
  <c r="AZ8" i="221"/>
  <c r="AZ2" i="221" s="1"/>
  <c r="AV28" i="2" s="1"/>
  <c r="BD12" i="221"/>
  <c r="BD30" i="216"/>
  <c r="BD472" i="219"/>
  <c r="BD23" i="207"/>
  <c r="BD31" i="212"/>
  <c r="BB8" i="218"/>
  <c r="BB2" i="218" s="1"/>
  <c r="AX25" i="2" s="1"/>
  <c r="BD204" i="217"/>
  <c r="BD136" i="219"/>
  <c r="BD126" i="217"/>
  <c r="BD19" i="217"/>
  <c r="BD66" i="209"/>
  <c r="BD500" i="212"/>
  <c r="BD359" i="208"/>
  <c r="BD114" i="210"/>
  <c r="BD90" i="206"/>
  <c r="BD518" i="205"/>
  <c r="BD416" i="207"/>
  <c r="BD274" i="212"/>
  <c r="BD327" i="212"/>
  <c r="BD197" i="217"/>
  <c r="BD189" i="207"/>
  <c r="BD182" i="209"/>
  <c r="BD239" i="210"/>
  <c r="BD458" i="211"/>
  <c r="BD201" i="212"/>
  <c r="BD485" i="207"/>
  <c r="BD229" i="208"/>
  <c r="BD518" i="217"/>
  <c r="BD16" i="207"/>
  <c r="BD468" i="211"/>
  <c r="BD208" i="212"/>
  <c r="BD260" i="209"/>
  <c r="BD165" i="212"/>
  <c r="BD493" i="214"/>
  <c r="BD390" i="209"/>
  <c r="BD429" i="213"/>
  <c r="BD486" i="207"/>
  <c r="BD356" i="218"/>
  <c r="BD127" i="207"/>
  <c r="BD395" i="209"/>
  <c r="BD112" i="209"/>
  <c r="BD330" i="210"/>
  <c r="BD339" i="210"/>
  <c r="BD403" i="207"/>
  <c r="BD111" i="212"/>
  <c r="BD214" i="208"/>
  <c r="BD236" i="208"/>
  <c r="BD158" i="209"/>
  <c r="BD293" i="210"/>
  <c r="BD518" i="210"/>
  <c r="BD226" i="213"/>
  <c r="BD149" i="213"/>
  <c r="BD388" i="209"/>
  <c r="BD356" i="211"/>
  <c r="BD412" i="212"/>
  <c r="BD426" i="212"/>
  <c r="BD211" i="208"/>
  <c r="BD246" i="209"/>
  <c r="BD512" i="210"/>
  <c r="BD153" i="211"/>
  <c r="BD170" i="216"/>
  <c r="BD356" i="208"/>
  <c r="BD154" i="208"/>
  <c r="BD502" i="211"/>
  <c r="BD418" i="212"/>
  <c r="BD39" i="212"/>
  <c r="BD421" i="214"/>
  <c r="BD363" i="215"/>
  <c r="BD391" i="208"/>
  <c r="BD159" i="209"/>
  <c r="BD309" i="210"/>
  <c r="BD134" i="210"/>
  <c r="BD189" i="212"/>
  <c r="BD236" i="213"/>
  <c r="BD345" i="213"/>
  <c r="BD464" i="216"/>
  <c r="BD77" i="221"/>
  <c r="BD145" i="214"/>
  <c r="BD137" i="216"/>
  <c r="BD221" i="219"/>
  <c r="BD168" i="213"/>
  <c r="BD297" i="217"/>
  <c r="BD359" i="215"/>
  <c r="BD207" i="222"/>
  <c r="BD267" i="214"/>
  <c r="BD109" i="216"/>
  <c r="BD112" i="213"/>
  <c r="BD251" i="214"/>
  <c r="BD63" i="215"/>
  <c r="BD200" i="215"/>
  <c r="BD327" i="213"/>
  <c r="BD59" i="214"/>
  <c r="BD421" i="215"/>
  <c r="BD328" i="215"/>
  <c r="BD507" i="213"/>
  <c r="BD140" i="216"/>
  <c r="BD246" i="213"/>
  <c r="BD476" i="213"/>
  <c r="BD477" i="214"/>
  <c r="BD144" i="214"/>
  <c r="BD318" i="216"/>
  <c r="BD446" i="219"/>
  <c r="BD85" i="215"/>
  <c r="BD224" i="216"/>
  <c r="BD184" i="220"/>
  <c r="BD248" i="219"/>
  <c r="BD226" i="218"/>
  <c r="BD154" i="216"/>
  <c r="BD14" i="219"/>
  <c r="BD68" i="220"/>
  <c r="BD18" i="222"/>
  <c r="BD245" i="219"/>
  <c r="BD325" i="221"/>
  <c r="BD290" i="223"/>
  <c r="BD310" i="218"/>
  <c r="BD183" i="222"/>
  <c r="BD269" i="224"/>
  <c r="BD127" i="216"/>
  <c r="BD471" i="220"/>
  <c r="BD218" i="220"/>
  <c r="BD202" i="222"/>
  <c r="BD377" i="223"/>
  <c r="BD93" i="216"/>
  <c r="BD112" i="216"/>
  <c r="BD185" i="215"/>
  <c r="BD519" i="216"/>
  <c r="BD370" i="217"/>
  <c r="BD68" i="217"/>
  <c r="BD309" i="218"/>
  <c r="BD423" i="220"/>
  <c r="BD140" i="221"/>
  <c r="BD387" i="216"/>
  <c r="BD507" i="217"/>
  <c r="BD167" i="219"/>
  <c r="BD137" i="220"/>
  <c r="BD391" i="215"/>
  <c r="BD296" i="216"/>
  <c r="BD354" i="218"/>
  <c r="BD372" i="219"/>
  <c r="BD25" i="216"/>
  <c r="BD201" i="216"/>
  <c r="BD247" i="217"/>
  <c r="BD154" i="221"/>
  <c r="BD508" i="215"/>
  <c r="BD499" i="219"/>
  <c r="BD476" i="220"/>
  <c r="BD422" i="217"/>
  <c r="BD46" i="218"/>
  <c r="BD476" i="219"/>
  <c r="BD374" i="220"/>
  <c r="BD434" i="217"/>
  <c r="BD510" i="218"/>
  <c r="BD271" i="219"/>
  <c r="BD199" i="219"/>
  <c r="BD32" i="223"/>
  <c r="BD78" i="224"/>
  <c r="BD432" i="216"/>
  <c r="BD47" i="217"/>
  <c r="BD494" i="218"/>
  <c r="BD352" i="219"/>
  <c r="BD491" i="221"/>
  <c r="BB8" i="223"/>
  <c r="BB2" i="223" s="1"/>
  <c r="AX30" i="2" s="1"/>
  <c r="BD333" i="224"/>
  <c r="BD314" i="221"/>
  <c r="BD209" i="224"/>
  <c r="BD92" i="221"/>
  <c r="BD166" i="222"/>
  <c r="BD480" i="223"/>
  <c r="BD186" i="220"/>
  <c r="BD172" i="222"/>
  <c r="BD450" i="221"/>
  <c r="BD329" i="224"/>
  <c r="BD481" i="222"/>
  <c r="BD187" i="223"/>
  <c r="BD305" i="221"/>
  <c r="BD228" i="221"/>
  <c r="BD38" i="224"/>
  <c r="BD35" i="224"/>
  <c r="BD471" i="223"/>
  <c r="BD339" i="223"/>
  <c r="BD69" i="223"/>
  <c r="BD219" i="224"/>
  <c r="BD118" i="223"/>
  <c r="BD370" i="223"/>
  <c r="BD318" i="223"/>
  <c r="BD56" i="223"/>
  <c r="BD60" i="224"/>
  <c r="BD205" i="224"/>
  <c r="BD178" i="205"/>
  <c r="BD340" i="205"/>
  <c r="BD330" i="205"/>
  <c r="BD398" i="207"/>
  <c r="BD201" i="210"/>
  <c r="BD121" i="206"/>
  <c r="BD460" i="205"/>
  <c r="BD314" i="208"/>
  <c r="BD95" i="210"/>
  <c r="BD474" i="218"/>
  <c r="BD495" i="210"/>
  <c r="BD218" i="206"/>
  <c r="BD335" i="206"/>
  <c r="BD437" i="205"/>
  <c r="BD174" i="206"/>
  <c r="BD422" i="205"/>
  <c r="BD417" i="214"/>
  <c r="BD342" i="206"/>
  <c r="BD218" i="205"/>
  <c r="BD263" i="205"/>
  <c r="BD409" i="207"/>
  <c r="BD156" i="211"/>
  <c r="BD517" i="205"/>
  <c r="BD502" i="209"/>
  <c r="BD203" i="211"/>
  <c r="BD18" i="206"/>
  <c r="BD240" i="206"/>
  <c r="BD108" i="205"/>
  <c r="BD507" i="207"/>
  <c r="BD307" i="212"/>
  <c r="BD54" i="207"/>
  <c r="BD157" i="205"/>
  <c r="BD101" i="205"/>
  <c r="BD57" i="206"/>
  <c r="BD44" i="205"/>
  <c r="BD262" i="205"/>
  <c r="BD151" i="209"/>
  <c r="BD260" i="206"/>
  <c r="BD245" i="209"/>
  <c r="BD91" i="206"/>
  <c r="BD141" i="205"/>
  <c r="BD63" i="206"/>
  <c r="BD182" i="207"/>
  <c r="BD81" i="206"/>
  <c r="BD188" i="205"/>
  <c r="BD343" i="205"/>
  <c r="BD248" i="205"/>
  <c r="BD205" i="205"/>
  <c r="BD408" i="206"/>
  <c r="BD226" i="205"/>
  <c r="BD432" i="219"/>
  <c r="BD178" i="206"/>
  <c r="BD30" i="207"/>
  <c r="BD346" i="208"/>
  <c r="BD392" i="205"/>
  <c r="BD421" i="205"/>
  <c r="BD35" i="207"/>
  <c r="BD348" i="206"/>
  <c r="BD355" i="205"/>
  <c r="BD75" i="205"/>
  <c r="BD230" i="206"/>
  <c r="BD467" i="205"/>
  <c r="BD323" i="205"/>
  <c r="BD287" i="207"/>
  <c r="BD154" i="207"/>
  <c r="BD510" i="212"/>
  <c r="BD201" i="214"/>
  <c r="BD66" i="207"/>
  <c r="BD471" i="211"/>
  <c r="BD512" i="208"/>
  <c r="BD52" i="218"/>
  <c r="BD261" i="210"/>
  <c r="BD493" i="211"/>
  <c r="BD492" i="207"/>
  <c r="BD335" i="210"/>
  <c r="BD437" i="210"/>
  <c r="BD88" i="212"/>
  <c r="BD220" i="213"/>
  <c r="BD248" i="207"/>
  <c r="BD444" i="209"/>
  <c r="BD223" i="207"/>
  <c r="BD124" i="207"/>
  <c r="BD383" i="209"/>
  <c r="BD178" i="211"/>
  <c r="BD477" i="212"/>
  <c r="BD341" i="212"/>
  <c r="BD166" i="208"/>
  <c r="BD84" i="209"/>
  <c r="BD194" i="210"/>
  <c r="BD74" i="212"/>
  <c r="BD67" i="211"/>
  <c r="BD204" i="214"/>
  <c r="BD362" i="218"/>
  <c r="BD57" i="207"/>
  <c r="BD193" i="210"/>
  <c r="BD460" i="215"/>
  <c r="BD163" i="208"/>
  <c r="BD77" i="209"/>
  <c r="BD375" i="210"/>
  <c r="BD93" i="211"/>
  <c r="BD86" i="211"/>
  <c r="BD229" i="212"/>
  <c r="BD434" i="213"/>
  <c r="BD344" i="214"/>
  <c r="BD489" i="208"/>
  <c r="BD53" i="210"/>
  <c r="BD512" i="212"/>
  <c r="BD183" i="212"/>
  <c r="BD509" i="214"/>
  <c r="BD136" i="217"/>
  <c r="BD284" i="208"/>
  <c r="BD404" i="210"/>
  <c r="BD476" i="210"/>
  <c r="BD323" i="211"/>
  <c r="BD365" i="212"/>
  <c r="BD336" i="213"/>
  <c r="BD75" i="214"/>
  <c r="BD174" i="209"/>
  <c r="BD265" i="209"/>
  <c r="BD290" i="213"/>
  <c r="BD370" i="213"/>
  <c r="BD326" i="214"/>
  <c r="BD518" i="207"/>
  <c r="BD63" i="208"/>
  <c r="BD428" i="208"/>
  <c r="BD320" i="209"/>
  <c r="BD381" i="210"/>
  <c r="BD477" i="210"/>
  <c r="BD55" i="211"/>
  <c r="BD311" i="212"/>
  <c r="BD214" i="212"/>
  <c r="BD384" i="213"/>
  <c r="BD49" i="216"/>
  <c r="BD16" i="208"/>
  <c r="BD205" i="209"/>
  <c r="BD341" i="210"/>
  <c r="BD500" i="210"/>
  <c r="BD361" i="211"/>
  <c r="BD497" i="211"/>
  <c r="BD226" i="212"/>
  <c r="BD330" i="212"/>
  <c r="BD139" i="208"/>
  <c r="BD482" i="208"/>
  <c r="BD168" i="210"/>
  <c r="BD186" i="211"/>
  <c r="BD186" i="212"/>
  <c r="BD322" i="213"/>
  <c r="BD353" i="221"/>
  <c r="BD231" i="208"/>
  <c r="BD243" i="209"/>
  <c r="BD53" i="209"/>
  <c r="BD94" i="210"/>
  <c r="BD179" i="210"/>
  <c r="BD379" i="213"/>
  <c r="BD133" i="214"/>
  <c r="BD490" i="208"/>
  <c r="BD372" i="210"/>
  <c r="BD267" i="211"/>
  <c r="BD326" i="211"/>
  <c r="BD508" i="212"/>
  <c r="BD243" i="212"/>
  <c r="BD425" i="213"/>
  <c r="BD288" i="215"/>
  <c r="BD280" i="208"/>
  <c r="BD153" i="210"/>
  <c r="BD218" i="211"/>
  <c r="BD348" i="212"/>
  <c r="BD13" i="212"/>
  <c r="BD78" i="214"/>
  <c r="BD34" i="207"/>
  <c r="BD50" i="208"/>
  <c r="BD405" i="208"/>
  <c r="BD289" i="209"/>
  <c r="BD203" i="209"/>
  <c r="BD250" i="210"/>
  <c r="BD379" i="211"/>
  <c r="BD516" i="212"/>
  <c r="BD366" i="212"/>
  <c r="BD58" i="214"/>
  <c r="BD360" i="215"/>
  <c r="BD333" i="213"/>
  <c r="BD159" i="214"/>
  <c r="BD175" i="214"/>
  <c r="BD74" i="215"/>
  <c r="BD308" i="216"/>
  <c r="BD301" i="213"/>
  <c r="BD242" i="215"/>
  <c r="BD177" i="222"/>
  <c r="BD120" i="213"/>
  <c r="BD496" i="214"/>
  <c r="BD178" i="215"/>
  <c r="BD325" i="214"/>
  <c r="BD97" i="214"/>
  <c r="BD493" i="215"/>
  <c r="BD81" i="220"/>
  <c r="BD519" i="214"/>
  <c r="BD452" i="215"/>
  <c r="BD67" i="217"/>
  <c r="BD308" i="213"/>
  <c r="BD474" i="214"/>
  <c r="BD141" i="214"/>
  <c r="BD133" i="223"/>
  <c r="BD184" i="214"/>
  <c r="BD224" i="214"/>
  <c r="BD223" i="217"/>
  <c r="BD141" i="221"/>
  <c r="BD155" i="213"/>
  <c r="BD409" i="217"/>
  <c r="BD205" i="220"/>
  <c r="BD131" i="213"/>
  <c r="BD223" i="214"/>
  <c r="BD257" i="215"/>
  <c r="BD499" i="217"/>
  <c r="BD37" i="219"/>
  <c r="BD281" i="213"/>
  <c r="BD174" i="213"/>
  <c r="BD361" i="219"/>
  <c r="BD506" i="213"/>
  <c r="BD426" i="213"/>
  <c r="BD154" i="214"/>
  <c r="BD332" i="214"/>
  <c r="BD507" i="215"/>
  <c r="BD339" i="218"/>
  <c r="BD105" i="215"/>
  <c r="BD37" i="218"/>
  <c r="BD511" i="220"/>
  <c r="BD136" i="223"/>
  <c r="BD397" i="222"/>
  <c r="BD332" i="219"/>
  <c r="BD254" i="222"/>
  <c r="BD33" i="219"/>
  <c r="BD112" i="221"/>
  <c r="BD423" i="215"/>
  <c r="BD401" i="220"/>
  <c r="BD47" i="221"/>
  <c r="BD99" i="219"/>
  <c r="BD15" i="221"/>
  <c r="BD242" i="224"/>
  <c r="BD327" i="218"/>
  <c r="BD65" i="219"/>
  <c r="BD307" i="221"/>
  <c r="BD101" i="221"/>
  <c r="BD124" i="217"/>
  <c r="BD414" i="223"/>
  <c r="BD160" i="223"/>
  <c r="BD271" i="217"/>
  <c r="BD459" i="218"/>
  <c r="BD212" i="219"/>
  <c r="BD267" i="217"/>
  <c r="BD491" i="218"/>
  <c r="BD21" i="219"/>
  <c r="BD412" i="215"/>
  <c r="BD234" i="216"/>
  <c r="BD150" i="218"/>
  <c r="BD344" i="219"/>
  <c r="BD278" i="220"/>
  <c r="BD294" i="217"/>
  <c r="BD477" i="218"/>
  <c r="BD74" i="219"/>
  <c r="BD63" i="221"/>
  <c r="BD42" i="224"/>
  <c r="BD474" i="216"/>
  <c r="BD141" i="216"/>
  <c r="BD449" i="217"/>
  <c r="BD320" i="223"/>
  <c r="BD332" i="216"/>
  <c r="BD386" i="217"/>
  <c r="BD446" i="220"/>
  <c r="BD171" i="222"/>
  <c r="BD350" i="218"/>
  <c r="BD140" i="219"/>
  <c r="BD60" i="220"/>
  <c r="BD24" i="221"/>
  <c r="BD384" i="222"/>
  <c r="BD14" i="215"/>
  <c r="BD489" i="216"/>
  <c r="BD123" i="216"/>
  <c r="BD281" i="217"/>
  <c r="BD70" i="217"/>
  <c r="BD270" i="218"/>
  <c r="BD444" i="218"/>
  <c r="BD150" i="219"/>
  <c r="BD460" i="219"/>
  <c r="BD471" i="216"/>
  <c r="BD346" i="216"/>
  <c r="BD458" i="217"/>
  <c r="BD242" i="217"/>
  <c r="BD70" i="218"/>
  <c r="BD506" i="219"/>
  <c r="BD38" i="220"/>
  <c r="BD444" i="221"/>
  <c r="BD306" i="222"/>
  <c r="BD475" i="216"/>
  <c r="BD358" i="219"/>
  <c r="BD318" i="221"/>
  <c r="BD407" i="217"/>
  <c r="BD93" i="217"/>
  <c r="BD126" i="219"/>
  <c r="BD137" i="219"/>
  <c r="BD16" i="219"/>
  <c r="BD88" i="220"/>
  <c r="BD335" i="220"/>
  <c r="BD151" i="221"/>
  <c r="BD151" i="215"/>
  <c r="BD437" i="216"/>
  <c r="BD258" i="217"/>
  <c r="BD445" i="218"/>
  <c r="BD53" i="219"/>
  <c r="BD394" i="220"/>
  <c r="BD224" i="221"/>
  <c r="BD497" i="222"/>
  <c r="BD388" i="215"/>
  <c r="BD190" i="216"/>
  <c r="BD41" i="216"/>
  <c r="BD202" i="218"/>
  <c r="BD396" i="219"/>
  <c r="BD475" i="220"/>
  <c r="BD467" i="220"/>
  <c r="BD142" i="222"/>
  <c r="BD407" i="224"/>
  <c r="BD219" i="215"/>
  <c r="BD303" i="216"/>
  <c r="BD105" i="217"/>
  <c r="BD243" i="217"/>
  <c r="BD414" i="218"/>
  <c r="BD67" i="218"/>
  <c r="BD513" i="219"/>
  <c r="BD314" i="220"/>
  <c r="BD246" i="217"/>
  <c r="BD364" i="218"/>
  <c r="BD389" i="218"/>
  <c r="BD105" i="218"/>
  <c r="BD469" i="219"/>
  <c r="BD309" i="220"/>
  <c r="BD433" i="221"/>
  <c r="BD116" i="223"/>
  <c r="BD34" i="222"/>
  <c r="BD20" i="220"/>
  <c r="BD170" i="221"/>
  <c r="BD344" i="224"/>
  <c r="BD395" i="220"/>
  <c r="BD482" i="222"/>
  <c r="BD195" i="222"/>
  <c r="BD399" i="222"/>
  <c r="BD428" i="224"/>
  <c r="BD138" i="220"/>
  <c r="BD401" i="221"/>
  <c r="BD326" i="221"/>
  <c r="BD348" i="222"/>
  <c r="BD108" i="223"/>
  <c r="BD32" i="222"/>
  <c r="BD74" i="222"/>
  <c r="BD322" i="223"/>
  <c r="BD276" i="223"/>
  <c r="BD218" i="223"/>
  <c r="BD510" i="220"/>
  <c r="BD429" i="221"/>
  <c r="BD490" i="222"/>
  <c r="BD291" i="223"/>
  <c r="BD86" i="223"/>
  <c r="BD15" i="224"/>
  <c r="BD508" i="221"/>
  <c r="BD29" i="223"/>
  <c r="BD94" i="224"/>
  <c r="BD20" i="224"/>
  <c r="BD55" i="223"/>
  <c r="BD312" i="223"/>
  <c r="BD424" i="223"/>
  <c r="BD302" i="224"/>
  <c r="BD382" i="223"/>
  <c r="BD440" i="224"/>
  <c r="BD318" i="224"/>
  <c r="BD211" i="223"/>
  <c r="BD104" i="223"/>
  <c r="BD217" i="224"/>
  <c r="BD221" i="224"/>
  <c r="BD316" i="224"/>
  <c r="BD506" i="224"/>
  <c r="BD36" i="224"/>
  <c r="BD305" i="223"/>
  <c r="BD90" i="223"/>
  <c r="BD308" i="223"/>
  <c r="BD211" i="224"/>
  <c r="BD13" i="224"/>
  <c r="BD459" i="212"/>
  <c r="BD478" i="211"/>
  <c r="BD462" i="212"/>
  <c r="BD261" i="211"/>
  <c r="BD326" i="219"/>
  <c r="BD383" i="206"/>
  <c r="BD330" i="208"/>
  <c r="BD116" i="208"/>
  <c r="BD227" i="214"/>
  <c r="BD35" i="211"/>
  <c r="BD275" i="215"/>
  <c r="BD73" i="223"/>
  <c r="BD322" i="210"/>
  <c r="BD507" i="208"/>
  <c r="BD320" i="212"/>
  <c r="BD338" i="219"/>
  <c r="BD387" i="221"/>
  <c r="BD122" i="224"/>
  <c r="BD158" i="224"/>
  <c r="BD12" i="223"/>
  <c r="AZ8" i="223"/>
  <c r="AZ2" i="223" s="1"/>
  <c r="AV30" i="2" s="1"/>
  <c r="BD161" i="205"/>
  <c r="BD519" i="205"/>
  <c r="BD145" i="205"/>
  <c r="BD39" i="215"/>
  <c r="BD502" i="220"/>
  <c r="BD305" i="212"/>
  <c r="BD163" i="211"/>
  <c r="BD59" i="209"/>
  <c r="BD260" i="213"/>
  <c r="BD102" i="219"/>
  <c r="BD306" i="215"/>
  <c r="BD295" i="215"/>
  <c r="BD382" i="210"/>
  <c r="BD242" i="206"/>
  <c r="BD17" i="210"/>
  <c r="AZ8" i="212"/>
  <c r="AZ2" i="212" s="1"/>
  <c r="AV19" i="2" s="1"/>
  <c r="BD12" i="212"/>
  <c r="BD288" i="209"/>
  <c r="BD448" i="213"/>
  <c r="BD31" i="211"/>
  <c r="BB8" i="224"/>
  <c r="BB2" i="224" s="1"/>
  <c r="AX31" i="2" s="1"/>
  <c r="BD270" i="220"/>
  <c r="BD352" i="215"/>
  <c r="BD456" i="220"/>
  <c r="BD444" i="208"/>
  <c r="BD139" i="207"/>
  <c r="BD346" i="207"/>
  <c r="BD332" i="209"/>
  <c r="BD443" i="210"/>
  <c r="BD447" i="208"/>
  <c r="BD213" i="210"/>
  <c r="BD354" i="216"/>
  <c r="BD401" i="216"/>
  <c r="BD328" i="218"/>
  <c r="BD242" i="222"/>
  <c r="BD99" i="221"/>
  <c r="BD150" i="215"/>
  <c r="BD480" i="222"/>
  <c r="BD256" i="205"/>
  <c r="BD482" i="207"/>
  <c r="BD208" i="205"/>
  <c r="BD359" i="207"/>
  <c r="BD324" i="210"/>
  <c r="BD208" i="206"/>
  <c r="BD43" i="205"/>
  <c r="BD378" i="206"/>
  <c r="BD143" i="208"/>
  <c r="BD158" i="212"/>
  <c r="BD80" i="210"/>
  <c r="BD290" i="215"/>
  <c r="BD484" i="219"/>
  <c r="BD159" i="217"/>
  <c r="BD281" i="220"/>
  <c r="BD382" i="222"/>
  <c r="BD91" i="222"/>
  <c r="BD355" i="207"/>
  <c r="BD321" i="209"/>
  <c r="BD156" i="212"/>
  <c r="BD313" i="205"/>
  <c r="BD271" i="205"/>
  <c r="BD52" i="205"/>
  <c r="BD32" i="208"/>
  <c r="BD452" i="211"/>
  <c r="BD91" i="208"/>
  <c r="BD240" i="211"/>
  <c r="BD202" i="210"/>
  <c r="BD69" i="209"/>
  <c r="BD248" i="210"/>
  <c r="BD74" i="209"/>
  <c r="BD357" i="208"/>
  <c r="BD359" i="211"/>
  <c r="BD490" i="213"/>
  <c r="BD332" i="208"/>
  <c r="BD219" i="210"/>
  <c r="BD274" i="222"/>
  <c r="BD97" i="211"/>
  <c r="BD333" i="208"/>
  <c r="BD144" i="219"/>
  <c r="BD311" i="213"/>
  <c r="BD330" i="214"/>
  <c r="BD115" i="220"/>
  <c r="BD268" i="213"/>
  <c r="BD135" i="213"/>
  <c r="BD33" i="213"/>
  <c r="BD165" i="215"/>
  <c r="BD262" i="214"/>
  <c r="BD328" i="221"/>
  <c r="BD312" i="221"/>
  <c r="BD305" i="220"/>
  <c r="BD116" i="217"/>
  <c r="BD409" i="216"/>
  <c r="BD74" i="220"/>
  <c r="BD186" i="224"/>
  <c r="BD228" i="216"/>
  <c r="BD443" i="218"/>
  <c r="BD176" i="218"/>
  <c r="BD413" i="217"/>
  <c r="BD518" i="220"/>
  <c r="BD464" i="217"/>
  <c r="BD497" i="215"/>
  <c r="BD416" i="223"/>
  <c r="BD200" i="224"/>
  <c r="BD224" i="207"/>
  <c r="BD467" i="206"/>
  <c r="BD393" i="205"/>
  <c r="BD72" i="207"/>
  <c r="BD301" i="209"/>
  <c r="BD281" i="211"/>
  <c r="BD128" i="205"/>
  <c r="BD296" i="205"/>
  <c r="BD493" i="205"/>
  <c r="BD262" i="212"/>
  <c r="BD179" i="206"/>
  <c r="BD515" i="211"/>
  <c r="BD275" i="208"/>
  <c r="BD439" i="206"/>
  <c r="BD312" i="205"/>
  <c r="BD163" i="209"/>
  <c r="BD231" i="211"/>
  <c r="BD15" i="207"/>
  <c r="BD462" i="207"/>
  <c r="BD84" i="208"/>
  <c r="BD78" i="206"/>
  <c r="BD515" i="205"/>
  <c r="BD445" i="205"/>
  <c r="BD18" i="205"/>
  <c r="BD510" i="209"/>
  <c r="BD272" i="214"/>
  <c r="BD394" i="205"/>
  <c r="BD417" i="206"/>
  <c r="BD361" i="208"/>
  <c r="BD516" i="205"/>
  <c r="BD102" i="206"/>
  <c r="BD498" i="207"/>
  <c r="BD156" i="206"/>
  <c r="BD380" i="207"/>
  <c r="BD314" i="210"/>
  <c r="BD471" i="212"/>
  <c r="BD308" i="208"/>
  <c r="BD321" i="205"/>
  <c r="BD115" i="207"/>
  <c r="BD106" i="206"/>
  <c r="BD384" i="205"/>
  <c r="BD428" i="211"/>
  <c r="BD311" i="205"/>
  <c r="BD277" i="205"/>
  <c r="BD68" i="207"/>
  <c r="BD435" i="205"/>
  <c r="BD506" i="207"/>
  <c r="BD192" i="207"/>
  <c r="BD449" i="210"/>
  <c r="BD286" i="212"/>
  <c r="BD280" i="215"/>
  <c r="BD156" i="207"/>
  <c r="BD225" i="209"/>
  <c r="BD23" i="211"/>
  <c r="BD105" i="213"/>
  <c r="BD263" i="207"/>
  <c r="BD348" i="207"/>
  <c r="BD388" i="208"/>
  <c r="BD65" i="209"/>
  <c r="BD251" i="209"/>
  <c r="BD257" i="210"/>
  <c r="BD277" i="210"/>
  <c r="BD314" i="211"/>
  <c r="BD85" i="214"/>
  <c r="BD502" i="208"/>
  <c r="BD13" i="209"/>
  <c r="BD180" i="210"/>
  <c r="BD382" i="211"/>
  <c r="BB8" i="209"/>
  <c r="BB2" i="209" s="1"/>
  <c r="AX16" i="2" s="1"/>
  <c r="BD465" i="209"/>
  <c r="BD46" i="211"/>
  <c r="BD451" i="212"/>
  <c r="BD178" i="212"/>
  <c r="BD461" i="215"/>
  <c r="BD133" i="207"/>
  <c r="BD500" i="207"/>
  <c r="BD123" i="208"/>
  <c r="BD199" i="209"/>
  <c r="BD84" i="212"/>
  <c r="BD235" i="209"/>
  <c r="BD106" i="211"/>
  <c r="BD494" i="208"/>
  <c r="BD468" i="209"/>
  <c r="BD191" i="210"/>
  <c r="BD16" i="212"/>
  <c r="BD163" i="207"/>
  <c r="BD124" i="210"/>
  <c r="BD151" i="216"/>
  <c r="BD441" i="208"/>
  <c r="BD501" i="208"/>
  <c r="BD308" i="209"/>
  <c r="BD145" i="213"/>
  <c r="BD19" i="214"/>
  <c r="BD103" i="211"/>
  <c r="BD372" i="212"/>
  <c r="BD307" i="208"/>
  <c r="BD195" i="209"/>
  <c r="BD384" i="211"/>
  <c r="BD516" i="207"/>
  <c r="BD518" i="208"/>
  <c r="BD511" i="209"/>
  <c r="BD473" i="211"/>
  <c r="BD485" i="212"/>
  <c r="BD427" i="213"/>
  <c r="BD193" i="207"/>
  <c r="BD55" i="208"/>
  <c r="BD298" i="208"/>
  <c r="BD297" i="209"/>
  <c r="BD38" i="211"/>
  <c r="BD269" i="211"/>
  <c r="BD411" i="212"/>
  <c r="BD515" i="217"/>
  <c r="BD56" i="207"/>
  <c r="BD381" i="208"/>
  <c r="BD23" i="208"/>
  <c r="BD188" i="209"/>
  <c r="BD256" i="209"/>
  <c r="BD285" i="210"/>
  <c r="BD342" i="210"/>
  <c r="BD374" i="211"/>
  <c r="BD114" i="211"/>
  <c r="BD133" i="213"/>
  <c r="BD331" i="207"/>
  <c r="BD196" i="208"/>
  <c r="BD449" i="208"/>
  <c r="BD276" i="209"/>
  <c r="BD178" i="209"/>
  <c r="BD31" i="210"/>
  <c r="BD359" i="210"/>
  <c r="BD253" i="207"/>
  <c r="BD213" i="209"/>
  <c r="BD366" i="210"/>
  <c r="BD265" i="210"/>
  <c r="BD19" i="211"/>
  <c r="BD235" i="212"/>
  <c r="BD509" i="213"/>
  <c r="BD363" i="214"/>
  <c r="BD377" i="209"/>
  <c r="BD103" i="210"/>
  <c r="BD294" i="210"/>
  <c r="BD170" i="211"/>
  <c r="BD176" i="211"/>
  <c r="BD346" i="212"/>
  <c r="BD333" i="212"/>
  <c r="BD414" i="214"/>
  <c r="BD426" i="210"/>
  <c r="BD303" i="212"/>
  <c r="BD123" i="212"/>
  <c r="BD142" i="213"/>
  <c r="BD58" i="207"/>
  <c r="BD509" i="208"/>
  <c r="BD401" i="209"/>
  <c r="BD310" i="209"/>
  <c r="BD97" i="210"/>
  <c r="BD105" i="211"/>
  <c r="BD352" i="212"/>
  <c r="BD435" i="212"/>
  <c r="BD22" i="219"/>
  <c r="BD193" i="223"/>
  <c r="BD398" i="213"/>
  <c r="BD94" i="213"/>
  <c r="BD159" i="216"/>
  <c r="BD32" i="220"/>
  <c r="BD14" i="213"/>
  <c r="BD229" i="214"/>
  <c r="BD56" i="216"/>
  <c r="BD99" i="213"/>
  <c r="BD193" i="216"/>
  <c r="BD156" i="213"/>
  <c r="BD69" i="214"/>
  <c r="BD227" i="216"/>
  <c r="BD272" i="213"/>
  <c r="BD302" i="215"/>
  <c r="BD153" i="216"/>
  <c r="BD122" i="213"/>
  <c r="BD69" i="213"/>
  <c r="BD287" i="214"/>
  <c r="BD358" i="214"/>
  <c r="BD199" i="215"/>
  <c r="BD342" i="213"/>
  <c r="BD212" i="214"/>
  <c r="BD76" i="215"/>
  <c r="BD38" i="214"/>
  <c r="BD88" i="219"/>
  <c r="BD159" i="215"/>
  <c r="BD27" i="219"/>
  <c r="BD437" i="215"/>
  <c r="BD267" i="216"/>
  <c r="BD182" i="223"/>
  <c r="BD95" i="216"/>
  <c r="BD500" i="220"/>
  <c r="BD217" i="216"/>
  <c r="BD435" i="216"/>
  <c r="BD451" i="217"/>
  <c r="BD496" i="220"/>
  <c r="BD337" i="222"/>
  <c r="BD18" i="224"/>
  <c r="BD394" i="217"/>
  <c r="BD410" i="218"/>
  <c r="AZ8" i="218"/>
  <c r="AZ2" i="218" s="1"/>
  <c r="AV25" i="2" s="1"/>
  <c r="BD12" i="218"/>
  <c r="BD413" i="220"/>
  <c r="BD306" i="217"/>
  <c r="BD204" i="218"/>
  <c r="BD466" i="220"/>
  <c r="BD394" i="219"/>
  <c r="BD329" i="215"/>
  <c r="BD327" i="216"/>
  <c r="BD512" i="218"/>
  <c r="BD432" i="222"/>
  <c r="BD476" i="224"/>
  <c r="BD299" i="217"/>
  <c r="BD139" i="218"/>
  <c r="BD119" i="221"/>
  <c r="BD69" i="215"/>
  <c r="BD520" i="217"/>
  <c r="BD162" i="218"/>
  <c r="BD259" i="218"/>
  <c r="BD146" i="219"/>
  <c r="BD87" i="221"/>
  <c r="BD76" i="224"/>
  <c r="BD188" i="215"/>
  <c r="BD303" i="215"/>
  <c r="BD212" i="216"/>
  <c r="BD174" i="217"/>
  <c r="BD517" i="218"/>
  <c r="BD291" i="219"/>
  <c r="BD191" i="220"/>
  <c r="BD137" i="222"/>
  <c r="BD357" i="215"/>
  <c r="BD27" i="216"/>
  <c r="BD273" i="218"/>
  <c r="BD229" i="218"/>
  <c r="BD224" i="218"/>
  <c r="BD400" i="219"/>
  <c r="BD466" i="219"/>
  <c r="BD327" i="221"/>
  <c r="BD416" i="224"/>
  <c r="BD26" i="215"/>
  <c r="BD53" i="216"/>
  <c r="BD199" i="217"/>
  <c r="BD468" i="218"/>
  <c r="BD35" i="219"/>
  <c r="BD155" i="220"/>
  <c r="BD429" i="216"/>
  <c r="BD430" i="218"/>
  <c r="BD393" i="218"/>
  <c r="BD191" i="219"/>
  <c r="BD61" i="220"/>
  <c r="BD364" i="222"/>
  <c r="BD397" i="215"/>
  <c r="BD141" i="215"/>
  <c r="BD492" i="217"/>
  <c r="BD485" i="218"/>
  <c r="BD454" i="220"/>
  <c r="BD488" i="215"/>
  <c r="BD210" i="215"/>
  <c r="BD209" i="217"/>
  <c r="BD25" i="217"/>
  <c r="BD323" i="218"/>
  <c r="BD250" i="219"/>
  <c r="BD418" i="220"/>
  <c r="BD258" i="215"/>
  <c r="BD252" i="215"/>
  <c r="BD191" i="216"/>
  <c r="BD489" i="217"/>
  <c r="BD284" i="218"/>
  <c r="BD120" i="219"/>
  <c r="BD391" i="219"/>
  <c r="BD199" i="216"/>
  <c r="BD257" i="216"/>
  <c r="BD511" i="216"/>
  <c r="BD414" i="217"/>
  <c r="BD197" i="218"/>
  <c r="BD286" i="220"/>
  <c r="BD136" i="221"/>
  <c r="BD492" i="215"/>
  <c r="BD282" i="215"/>
  <c r="BD29" i="217"/>
  <c r="BD187" i="218"/>
  <c r="BD179" i="218"/>
  <c r="BD206" i="219"/>
  <c r="BB8" i="221"/>
  <c r="BB2" i="221" s="1"/>
  <c r="AX28" i="2" s="1"/>
  <c r="BD55" i="222"/>
  <c r="BD494" i="223"/>
  <c r="BD107" i="220"/>
  <c r="BD185" i="221"/>
  <c r="BD389" i="221"/>
  <c r="BD179" i="222"/>
  <c r="BD146" i="224"/>
  <c r="BD322" i="221"/>
  <c r="BD459" i="221"/>
  <c r="BD212" i="222"/>
  <c r="BD462" i="223"/>
  <c r="BD176" i="221"/>
  <c r="BD299" i="221"/>
  <c r="BD437" i="222"/>
  <c r="BD106" i="222"/>
  <c r="BD407" i="220"/>
  <c r="BD513" i="221"/>
  <c r="BD501" i="220"/>
  <c r="BD315" i="222"/>
  <c r="BD212" i="220"/>
  <c r="BD20" i="221"/>
  <c r="BD395" i="221"/>
  <c r="BD316" i="221"/>
  <c r="BD188" i="220"/>
  <c r="BD310" i="221"/>
  <c r="BD346" i="221"/>
  <c r="BD476" i="222"/>
  <c r="BD288" i="222"/>
  <c r="BD425" i="223"/>
  <c r="BD415" i="224"/>
  <c r="BD25" i="220"/>
  <c r="BD461" i="221"/>
  <c r="BD290" i="221"/>
  <c r="BD149" i="221"/>
  <c r="BD516" i="222"/>
  <c r="BD151" i="223"/>
  <c r="BD328" i="223"/>
  <c r="BD514" i="224"/>
  <c r="BD72" i="221"/>
  <c r="BD208" i="223"/>
  <c r="BD56" i="224"/>
  <c r="BD465" i="223"/>
  <c r="BD194" i="224"/>
  <c r="BD432" i="223"/>
  <c r="BD333" i="223"/>
  <c r="BD150" i="223"/>
  <c r="BD134" i="223"/>
  <c r="BD358" i="224"/>
  <c r="BD459" i="224"/>
  <c r="BD155" i="223"/>
  <c r="BD195" i="223"/>
  <c r="BD464" i="223"/>
  <c r="BD517" i="223"/>
  <c r="BD162" i="224"/>
  <c r="BD214" i="224"/>
  <c r="BD51" i="224"/>
  <c r="BD17" i="219"/>
  <c r="BD95" i="206"/>
  <c r="BD194" i="215"/>
  <c r="BD55" i="206"/>
  <c r="BD379" i="214"/>
  <c r="BD168" i="218"/>
  <c r="BD461" i="210"/>
  <c r="BD366" i="213"/>
  <c r="BD180" i="213"/>
  <c r="BD363" i="224"/>
  <c r="BD412" i="211"/>
  <c r="BD224" i="212"/>
  <c r="BD25" i="214"/>
  <c r="BD191" i="207"/>
  <c r="BD117" i="209"/>
  <c r="BD500" i="208"/>
  <c r="BD420" i="209"/>
  <c r="BD452" i="223"/>
  <c r="BD187" i="216"/>
  <c r="BD70" i="216"/>
  <c r="BD354" i="219"/>
  <c r="BD332" i="224"/>
  <c r="BD374" i="205"/>
  <c r="BD50" i="211"/>
  <c r="BD162" i="208"/>
  <c r="BD81" i="208"/>
  <c r="BD513" i="210"/>
  <c r="BD383" i="213"/>
  <c r="BD38" i="219"/>
  <c r="BD186" i="218"/>
  <c r="BD274" i="217"/>
  <c r="BD40" i="218"/>
  <c r="BD172" i="216"/>
  <c r="BD246" i="219"/>
  <c r="BD496" i="216"/>
  <c r="BD210" i="223"/>
  <c r="BD44" i="213"/>
  <c r="BD87" i="205"/>
  <c r="BD40" i="210"/>
  <c r="BD503" i="205"/>
  <c r="BD119" i="205"/>
  <c r="BD88" i="210"/>
  <c r="BD511" i="212"/>
  <c r="BD431" i="215"/>
  <c r="BD159" i="211"/>
  <c r="BD280" i="212"/>
  <c r="BD341" i="211"/>
  <c r="BD248" i="209"/>
  <c r="BD231" i="214"/>
  <c r="BD473" i="213"/>
  <c r="BD276" i="214"/>
  <c r="BD257" i="219"/>
  <c r="BD99" i="217"/>
  <c r="BD36" i="217"/>
  <c r="BD285" i="218"/>
  <c r="BD24" i="205"/>
  <c r="BD134" i="208"/>
  <c r="BD253" i="205"/>
  <c r="BD90" i="208"/>
  <c r="BD445" i="209"/>
  <c r="BD97" i="209"/>
  <c r="BD460" i="211"/>
  <c r="BD89" i="217"/>
  <c r="BD151" i="211"/>
  <c r="BD357" i="213"/>
  <c r="BD170" i="210"/>
  <c r="BD200" i="213"/>
  <c r="BD430" i="208"/>
  <c r="BD185" i="211"/>
  <c r="BD484" i="212"/>
  <c r="BD248" i="216"/>
  <c r="BD39" i="213"/>
  <c r="BD261" i="214"/>
  <c r="BD21" i="216"/>
  <c r="BD25" i="215"/>
  <c r="BD16" i="220"/>
  <c r="BD153" i="218"/>
  <c r="BD152" i="223"/>
  <c r="BD162" i="217"/>
  <c r="BD520" i="215"/>
  <c r="BD44" i="217"/>
  <c r="BD377" i="216"/>
  <c r="BD139" i="220"/>
  <c r="BD145" i="222"/>
  <c r="BD312" i="220"/>
  <c r="BD516" i="223"/>
  <c r="BD44" i="223"/>
  <c r="BD161" i="223"/>
  <c r="BD50" i="224"/>
  <c r="BD214" i="209"/>
  <c r="BD151" i="206"/>
  <c r="BD75" i="207"/>
  <c r="BD141" i="206"/>
  <c r="BD505" i="205"/>
  <c r="BD15" i="206"/>
  <c r="BD437" i="211"/>
  <c r="BD209" i="205"/>
  <c r="BD220" i="206"/>
  <c r="BD173" i="206"/>
  <c r="BD193" i="208"/>
  <c r="BD416" i="206"/>
  <c r="BD171" i="205"/>
  <c r="BD455" i="205"/>
  <c r="BD114" i="206"/>
  <c r="BD273" i="205"/>
  <c r="BD262" i="206"/>
  <c r="BD236" i="206"/>
  <c r="BD223" i="205"/>
  <c r="BD244" i="207"/>
  <c r="BD387" i="211"/>
  <c r="BD356" i="213"/>
  <c r="BD369" i="205"/>
  <c r="BD49" i="207"/>
  <c r="BD76" i="209"/>
  <c r="BD204" i="206"/>
  <c r="BD328" i="205"/>
  <c r="BD179" i="205"/>
  <c r="BD509" i="209"/>
  <c r="BD166" i="214"/>
  <c r="BD87" i="207"/>
  <c r="BD405" i="205"/>
  <c r="BD43" i="207"/>
  <c r="BD507" i="206"/>
  <c r="BD138" i="206"/>
  <c r="BD495" i="205"/>
  <c r="BD85" i="205"/>
  <c r="BD304" i="207"/>
  <c r="BD182" i="212"/>
  <c r="BD357" i="206"/>
  <c r="BD234" i="205"/>
  <c r="BD363" i="206"/>
  <c r="BD136" i="205"/>
  <c r="BD468" i="207"/>
  <c r="BD471" i="206"/>
  <c r="BD455" i="207"/>
  <c r="BD325" i="207"/>
  <c r="BD82" i="206"/>
  <c r="BD257" i="206"/>
  <c r="BD36" i="206"/>
  <c r="BD247" i="206"/>
  <c r="BD292" i="205"/>
  <c r="BD301" i="206"/>
  <c r="BD143" i="206"/>
  <c r="BD478" i="209"/>
  <c r="BD517" i="206"/>
  <c r="BD56" i="205"/>
  <c r="BD491" i="205"/>
  <c r="BD167" i="207"/>
  <c r="BD58" i="209"/>
  <c r="BD319" i="205"/>
  <c r="BD247" i="205"/>
  <c r="BD17" i="206"/>
  <c r="BD423" i="205"/>
  <c r="BD176" i="208"/>
  <c r="BD502" i="210"/>
  <c r="BD78" i="212"/>
  <c r="BD406" i="216"/>
  <c r="BD172" i="211"/>
  <c r="BD92" i="213"/>
  <c r="BD19" i="207"/>
  <c r="BD383" i="207"/>
  <c r="BD116" i="214"/>
  <c r="BD505" i="211"/>
  <c r="BD48" i="210"/>
  <c r="BD120" i="212"/>
  <c r="BD214" i="214"/>
  <c r="BD490" i="207"/>
  <c r="BD315" i="211"/>
  <c r="BD66" i="213"/>
  <c r="BD99" i="209"/>
  <c r="BD110" i="212"/>
  <c r="BD29" i="207"/>
  <c r="BD356" i="209"/>
  <c r="BD101" i="216"/>
  <c r="BD89" i="207"/>
  <c r="BD229" i="207"/>
  <c r="BD304" i="209"/>
  <c r="BD239" i="212"/>
  <c r="BD469" i="208"/>
  <c r="BD472" i="209"/>
  <c r="BD154" i="210"/>
  <c r="BD501" i="214"/>
  <c r="BD417" i="221"/>
  <c r="BD509" i="211"/>
  <c r="BD201" i="209"/>
  <c r="BD440" i="211"/>
  <c r="BD43" i="211"/>
  <c r="BD386" i="212"/>
  <c r="BD452" i="208"/>
  <c r="BD397" i="209"/>
  <c r="BD238" i="209"/>
  <c r="BD383" i="211"/>
  <c r="BD446" i="215"/>
  <c r="BD466" i="209"/>
  <c r="BD371" i="209"/>
  <c r="BD210" i="209"/>
  <c r="BD85" i="211"/>
  <c r="BD380" i="212"/>
  <c r="BD260" i="215"/>
  <c r="BD438" i="207"/>
  <c r="BD422" i="208"/>
  <c r="BD320" i="208"/>
  <c r="BD258" i="209"/>
  <c r="BD348" i="210"/>
  <c r="BD489" i="211"/>
  <c r="BD289" i="212"/>
  <c r="BD340" i="212"/>
  <c r="BD185" i="214"/>
  <c r="BD108" i="214"/>
  <c r="BD484" i="208"/>
  <c r="BD117" i="208"/>
  <c r="BD108" i="209"/>
  <c r="BD207" i="210"/>
  <c r="BD459" i="211"/>
  <c r="BD276" i="212"/>
  <c r="BD128" i="213"/>
  <c r="BD36" i="207"/>
  <c r="BD111" i="208"/>
  <c r="BD134" i="209"/>
  <c r="BD102" i="211"/>
  <c r="BD75" i="212"/>
  <c r="BD95" i="213"/>
  <c r="BD352" i="208"/>
  <c r="BD302" i="208"/>
  <c r="BD192" i="209"/>
  <c r="BD425" i="209"/>
  <c r="BD115" i="210"/>
  <c r="BD150" i="211"/>
  <c r="BD66" i="212"/>
  <c r="BD157" i="213"/>
  <c r="BD380" i="216"/>
  <c r="BD230" i="208"/>
  <c r="BD44" i="209"/>
  <c r="BD167" i="209"/>
  <c r="BD259" i="210"/>
  <c r="BD158" i="210"/>
  <c r="BD291" i="211"/>
  <c r="BD197" i="212"/>
  <c r="BD369" i="216"/>
  <c r="BD151" i="207"/>
  <c r="BD155" i="208"/>
  <c r="BD361" i="209"/>
  <c r="BD18" i="209"/>
  <c r="BD268" i="210"/>
  <c r="BD99" i="210"/>
  <c r="BD54" i="211"/>
  <c r="BD306" i="212"/>
  <c r="BD319" i="207"/>
  <c r="BD172" i="208"/>
  <c r="BD187" i="209"/>
  <c r="BD480" i="210"/>
  <c r="BD427" i="211"/>
  <c r="BD488" i="211"/>
  <c r="BD221" i="212"/>
  <c r="BD70" i="212"/>
  <c r="BD211" i="213"/>
  <c r="BD132" i="220"/>
  <c r="BD42" i="207"/>
  <c r="BD222" i="208"/>
  <c r="BD494" i="209"/>
  <c r="BD110" i="210"/>
  <c r="BD505" i="210"/>
  <c r="BD267" i="212"/>
  <c r="BD244" i="212"/>
  <c r="BD263" i="214"/>
  <c r="BD312" i="219"/>
  <c r="BD413" i="214"/>
  <c r="BD400" i="215"/>
  <c r="BD131" i="218"/>
  <c r="BD144" i="213"/>
  <c r="BD370" i="214"/>
  <c r="BD106" i="214"/>
  <c r="BD393" i="221"/>
  <c r="BD80" i="214"/>
  <c r="BD318" i="215"/>
  <c r="BD241" i="213"/>
  <c r="BD110" i="214"/>
  <c r="BD138" i="214"/>
  <c r="BD344" i="216"/>
  <c r="BD483" i="218"/>
  <c r="BD51" i="213"/>
  <c r="BD32" i="214"/>
  <c r="BD156" i="214"/>
  <c r="BD313" i="216"/>
  <c r="BD162" i="221"/>
  <c r="BD264" i="215"/>
  <c r="BD176" i="220"/>
  <c r="BD277" i="213"/>
  <c r="BD180" i="214"/>
  <c r="BD205" i="214"/>
  <c r="BD422" i="215"/>
  <c r="BD129" i="215"/>
  <c r="BD292" i="213"/>
  <c r="BD422" i="214"/>
  <c r="BD30" i="214"/>
  <c r="BD406" i="215"/>
  <c r="BD471" i="217"/>
  <c r="BD260" i="217"/>
  <c r="BD131" i="220"/>
  <c r="BD162" i="219"/>
  <c r="BD167" i="222"/>
  <c r="BD505" i="215"/>
  <c r="BD506" i="218"/>
  <c r="BD430" i="223"/>
  <c r="BD418" i="219"/>
  <c r="BD271" i="220"/>
  <c r="BD233" i="219"/>
  <c r="BD297" i="222"/>
  <c r="BD280" i="223"/>
  <c r="BD408" i="219"/>
  <c r="BD508" i="218"/>
  <c r="BD219" i="216"/>
  <c r="BD417" i="217"/>
  <c r="BD490" i="217"/>
  <c r="BD352" i="221"/>
  <c r="BD511" i="223"/>
  <c r="BD386" i="219"/>
  <c r="BD66" i="220"/>
  <c r="BD482" i="214"/>
  <c r="BD254" i="217"/>
  <c r="BD141" i="217"/>
  <c r="BD393" i="219"/>
  <c r="BD84" i="220"/>
  <c r="BD458" i="218"/>
  <c r="BD399" i="219"/>
  <c r="BD492" i="220"/>
  <c r="BD424" i="222"/>
  <c r="BD244" i="216"/>
  <c r="BD278" i="217"/>
  <c r="BD26" i="217"/>
  <c r="BD484" i="224"/>
  <c r="BD265" i="215"/>
  <c r="BD463" i="218"/>
  <c r="BD71" i="219"/>
  <c r="BD313" i="224"/>
  <c r="BD454" i="215"/>
  <c r="BD376" i="216"/>
  <c r="BD27" i="224"/>
  <c r="BD231" i="215"/>
  <c r="BD60" i="216"/>
  <c r="BD125" i="217"/>
  <c r="BD308" i="217"/>
  <c r="BD18" i="218"/>
  <c r="BD66" i="219"/>
  <c r="BD118" i="220"/>
  <c r="BD26" i="222"/>
  <c r="BD398" i="215"/>
  <c r="BD188" i="218"/>
  <c r="BD375" i="219"/>
  <c r="BD460" i="224"/>
  <c r="BD195" i="216"/>
  <c r="BD341" i="217"/>
  <c r="BD440" i="217"/>
  <c r="BD275" i="218"/>
  <c r="BD209" i="219"/>
  <c r="BD66" i="221"/>
  <c r="BD462" i="216"/>
  <c r="BD230" i="218"/>
  <c r="BD260" i="219"/>
  <c r="BD87" i="219"/>
  <c r="BD124" i="215"/>
  <c r="BD420" i="217"/>
  <c r="BD201" i="217"/>
  <c r="BD55" i="218"/>
  <c r="BD353" i="218"/>
  <c r="BD298" i="215"/>
  <c r="BD224" i="215"/>
  <c r="BD460" i="216"/>
  <c r="BD281" i="216"/>
  <c r="BD163" i="217"/>
  <c r="BD438" i="217"/>
  <c r="BD500" i="218"/>
  <c r="BD191" i="218"/>
  <c r="BD301" i="219"/>
  <c r="BD413" i="219"/>
  <c r="BD348" i="220"/>
  <c r="BD90" i="215"/>
  <c r="BD262" i="216"/>
  <c r="BD84" i="216"/>
  <c r="BD224" i="217"/>
  <c r="BD158" i="218"/>
  <c r="BD478" i="219"/>
  <c r="BD211" i="220"/>
  <c r="BD75" i="221"/>
  <c r="BD265" i="216"/>
  <c r="BD427" i="216"/>
  <c r="BD143" i="216"/>
  <c r="BD146" i="217"/>
  <c r="BD390" i="217"/>
  <c r="BD465" i="218"/>
  <c r="BD76" i="218"/>
  <c r="BD216" i="219"/>
  <c r="BD110" i="219"/>
  <c r="BD265" i="220"/>
  <c r="BD520" i="220"/>
  <c r="BD104" i="221"/>
  <c r="BD252" i="221"/>
  <c r="BD248" i="223"/>
  <c r="BD428" i="222"/>
  <c r="BD425" i="222"/>
  <c r="BD127" i="224"/>
  <c r="BD252" i="220"/>
  <c r="BD51" i="222"/>
  <c r="BD501" i="221"/>
  <c r="BD137" i="221"/>
  <c r="BD60" i="223"/>
  <c r="BD294" i="223"/>
  <c r="BD417" i="220"/>
  <c r="BD361" i="221"/>
  <c r="BD339" i="222"/>
  <c r="BD356" i="222"/>
  <c r="BD262" i="223"/>
  <c r="BD211" i="222"/>
  <c r="BD72" i="224"/>
  <c r="BD517" i="220"/>
  <c r="BD61" i="221"/>
  <c r="BD177" i="221"/>
  <c r="BD269" i="222"/>
  <c r="BD333" i="221"/>
  <c r="BD82" i="222"/>
  <c r="BD495" i="223"/>
  <c r="BD400" i="224"/>
  <c r="BD54" i="223"/>
  <c r="BD293" i="224"/>
  <c r="BD392" i="223"/>
  <c r="BD199" i="224"/>
  <c r="BD19" i="223"/>
  <c r="BD55" i="224"/>
  <c r="BD247" i="224"/>
  <c r="BD110" i="223"/>
  <c r="BD324" i="224"/>
  <c r="BD40" i="224"/>
  <c r="BD13" i="223"/>
  <c r="BD43" i="223"/>
  <c r="BD489" i="224"/>
  <c r="BD501" i="217"/>
  <c r="BD333" i="210"/>
  <c r="BD104" i="208"/>
  <c r="BD408" i="217"/>
  <c r="BD426" i="219"/>
  <c r="BD67" i="206"/>
  <c r="BD511" i="210"/>
  <c r="BD120" i="209"/>
  <c r="BD51" i="215"/>
  <c r="BD271" i="222"/>
  <c r="BD223" i="215"/>
  <c r="BD480" i="221"/>
  <c r="BD13" i="205"/>
  <c r="BD308" i="205"/>
  <c r="BD502" i="207"/>
  <c r="BB8" i="207"/>
  <c r="BB2" i="207" s="1"/>
  <c r="AX14" i="2" s="1"/>
  <c r="BD407" i="212"/>
  <c r="BD387" i="210"/>
  <c r="BD358" i="213"/>
  <c r="BD386" i="213"/>
  <c r="BD445" i="219"/>
  <c r="BD516" i="221"/>
  <c r="BD450" i="219"/>
  <c r="BD398" i="217"/>
  <c r="BD362" i="220"/>
  <c r="BD220" i="221"/>
  <c r="BD401" i="206"/>
  <c r="BD462" i="205"/>
  <c r="BD110" i="206"/>
  <c r="BD174" i="205"/>
  <c r="BD441" i="205"/>
  <c r="BD411" i="206"/>
  <c r="BD150" i="209"/>
  <c r="BD268" i="214"/>
  <c r="BD25" i="209"/>
  <c r="BD349" i="211"/>
  <c r="BD391" i="210"/>
  <c r="BD483" i="212"/>
  <c r="BD359" i="222"/>
  <c r="BD498" i="205"/>
  <c r="BD213" i="211"/>
  <c r="BD143" i="207"/>
  <c r="BD253" i="209"/>
  <c r="BD125" i="208"/>
  <c r="BD497" i="210"/>
  <c r="BD312" i="208"/>
  <c r="BD242" i="212"/>
  <c r="BD478" i="208"/>
  <c r="BD245" i="212"/>
  <c r="BD209" i="214"/>
  <c r="BD189" i="213"/>
  <c r="BD39" i="216"/>
  <c r="BD212" i="224"/>
  <c r="BD274" i="223"/>
  <c r="BD465" i="217"/>
  <c r="BD54" i="220"/>
  <c r="BD90" i="219"/>
  <c r="BD365" i="218"/>
  <c r="BD188" i="219"/>
  <c r="BD336" i="219"/>
  <c r="BD52" i="220"/>
  <c r="BD488" i="216"/>
  <c r="BD43" i="218"/>
  <c r="BD100" i="222"/>
  <c r="BD201" i="222"/>
  <c r="BD398" i="221"/>
  <c r="BD29" i="220"/>
  <c r="BD342" i="224"/>
  <c r="BD434" i="223"/>
  <c r="BD408" i="224"/>
  <c r="BD496" i="205"/>
  <c r="BD200" i="209"/>
  <c r="BD275" i="206"/>
  <c r="BD55" i="205"/>
  <c r="BD447" i="206"/>
  <c r="BD311" i="206"/>
  <c r="BD244" i="205"/>
  <c r="BD140" i="206"/>
  <c r="BD364" i="205"/>
  <c r="BD272" i="212"/>
  <c r="BD18" i="214"/>
  <c r="BD341" i="205"/>
  <c r="BD264" i="206"/>
  <c r="BD256" i="207"/>
  <c r="BD33" i="206"/>
  <c r="BD196" i="205"/>
  <c r="BD398" i="205"/>
  <c r="BD238" i="208"/>
  <c r="BD425" i="212"/>
  <c r="BB8" i="206"/>
  <c r="BB2" i="206" s="1"/>
  <c r="AX12" i="2" s="1"/>
  <c r="BD243" i="205"/>
  <c r="BD33" i="205"/>
  <c r="BD321" i="206"/>
  <c r="BD464" i="209"/>
  <c r="BD85" i="220"/>
  <c r="BD124" i="205"/>
  <c r="BD108" i="206"/>
  <c r="BD129" i="205"/>
  <c r="BD401" i="213"/>
  <c r="BD204" i="208"/>
  <c r="BD21" i="206"/>
  <c r="BD293" i="207"/>
  <c r="AZ8" i="214"/>
  <c r="AZ2" i="214" s="1"/>
  <c r="AV21" i="2" s="1"/>
  <c r="BD12" i="214"/>
  <c r="BD118" i="205"/>
  <c r="BD514" i="206"/>
  <c r="BD136" i="206"/>
  <c r="BD263" i="206"/>
  <c r="BD233" i="205"/>
  <c r="BD142" i="208"/>
  <c r="BD230" i="210"/>
  <c r="BD167" i="206"/>
  <c r="BD143" i="205"/>
  <c r="BD506" i="205"/>
  <c r="BD122" i="207"/>
  <c r="BD405" i="209"/>
  <c r="BD363" i="211"/>
  <c r="BD520" i="211"/>
  <c r="BD421" i="206"/>
  <c r="BD161" i="206"/>
  <c r="BD290" i="205"/>
  <c r="BD408" i="205"/>
  <c r="BD176" i="212"/>
  <c r="BD501" i="209"/>
  <c r="BD173" i="208"/>
  <c r="BD289" i="206"/>
  <c r="BD312" i="206"/>
  <c r="BD117" i="205"/>
  <c r="BD13" i="207"/>
  <c r="BD498" i="208"/>
  <c r="BD488" i="208"/>
  <c r="BD315" i="206"/>
  <c r="BD118" i="206"/>
  <c r="BD306" i="205"/>
  <c r="BD391" i="205"/>
  <c r="BD291" i="210"/>
  <c r="BD254" i="208"/>
  <c r="BD392" i="209"/>
  <c r="BD169" i="213"/>
  <c r="BD104" i="207"/>
  <c r="BB8" i="212"/>
  <c r="BB2" i="212" s="1"/>
  <c r="AX19" i="2" s="1"/>
  <c r="BD365" i="210"/>
  <c r="BD68" i="212"/>
  <c r="BD353" i="207"/>
  <c r="BD141" i="210"/>
  <c r="BD195" i="214"/>
  <c r="BD417" i="208"/>
  <c r="BD185" i="209"/>
  <c r="BD460" i="210"/>
  <c r="BD379" i="210"/>
  <c r="BD142" i="207"/>
  <c r="BD327" i="208"/>
  <c r="BD161" i="212"/>
  <c r="BD373" i="207"/>
  <c r="BD64" i="208"/>
  <c r="BD443" i="211"/>
  <c r="BD272" i="209"/>
  <c r="BD55" i="210"/>
  <c r="BD472" i="211"/>
  <c r="BD207" i="223"/>
  <c r="BD473" i="209"/>
  <c r="BD308" i="210"/>
  <c r="BD481" i="212"/>
  <c r="BD69" i="207"/>
  <c r="BD230" i="211"/>
  <c r="BD185" i="207"/>
  <c r="BD217" i="208"/>
  <c r="BD41" i="209"/>
  <c r="BD201" i="211"/>
  <c r="BD149" i="211"/>
  <c r="BD366" i="211"/>
  <c r="BD309" i="207"/>
  <c r="BD174" i="208"/>
  <c r="BD279" i="209"/>
  <c r="BD463" i="211"/>
  <c r="BD248" i="213"/>
  <c r="BD349" i="209"/>
  <c r="BD88" i="209"/>
  <c r="BD219" i="211"/>
  <c r="BD362" i="212"/>
  <c r="BD171" i="214"/>
  <c r="BD464" i="215"/>
  <c r="BD73" i="208"/>
  <c r="BD475" i="209"/>
  <c r="BD32" i="211"/>
  <c r="BD303" i="211"/>
  <c r="BD466" i="211"/>
  <c r="BD34" i="214"/>
  <c r="BD194" i="207"/>
  <c r="BD391" i="209"/>
  <c r="BD410" i="210"/>
  <c r="BD412" i="210"/>
  <c r="BD64" i="211"/>
  <c r="BD497" i="212"/>
  <c r="BD371" i="214"/>
  <c r="BD465" i="207"/>
  <c r="BD513" i="208"/>
  <c r="BD492" i="208"/>
  <c r="BD493" i="208"/>
  <c r="BD416" i="211"/>
  <c r="BD321" i="211"/>
  <c r="BD91" i="212"/>
  <c r="BD82" i="213"/>
  <c r="BD491" i="207"/>
  <c r="BD467" i="208"/>
  <c r="BD450" i="208"/>
  <c r="BD81" i="209"/>
  <c r="BD161" i="210"/>
  <c r="BD149" i="210"/>
  <c r="BD357" i="211"/>
  <c r="BD31" i="213"/>
  <c r="BD132" i="207"/>
  <c r="BD491" i="208"/>
  <c r="BD184" i="208"/>
  <c r="BD274" i="209"/>
  <c r="BD210" i="210"/>
  <c r="BD327" i="211"/>
  <c r="BD14" i="211"/>
  <c r="BD431" i="213"/>
  <c r="BD95" i="208"/>
  <c r="BD358" i="208"/>
  <c r="BD203" i="210"/>
  <c r="BD391" i="211"/>
  <c r="BD103" i="212"/>
  <c r="BD325" i="213"/>
  <c r="BD247" i="214"/>
  <c r="BD157" i="207"/>
  <c r="BD330" i="209"/>
  <c r="BD352" i="210"/>
  <c r="BD224" i="210"/>
  <c r="BD82" i="211"/>
  <c r="BD92" i="211"/>
  <c r="BD179" i="212"/>
  <c r="BD217" i="213"/>
  <c r="BD391" i="214"/>
  <c r="BD18" i="207"/>
  <c r="BD370" i="208"/>
  <c r="BD206" i="209"/>
  <c r="BD463" i="210"/>
  <c r="BD390" i="212"/>
  <c r="BD16" i="213"/>
  <c r="BD297" i="219"/>
  <c r="BD489" i="213"/>
  <c r="BD432" i="214"/>
  <c r="BD337" i="215"/>
  <c r="BD42" i="217"/>
  <c r="BD498" i="213"/>
  <c r="BD466" i="214"/>
  <c r="BD515" i="214"/>
  <c r="BD506" i="214"/>
  <c r="BD336" i="218"/>
  <c r="BD125" i="213"/>
  <c r="BD404" i="214"/>
  <c r="BD151" i="214"/>
  <c r="BD325" i="215"/>
  <c r="BD493" i="216"/>
  <c r="BD78" i="213"/>
  <c r="BD520" i="213"/>
  <c r="BD94" i="214"/>
  <c r="BD145" i="215"/>
  <c r="BD330" i="216"/>
  <c r="BD388" i="213"/>
  <c r="BD258" i="214"/>
  <c r="BD65" i="213"/>
  <c r="BD160" i="214"/>
  <c r="BD392" i="214"/>
  <c r="BD340" i="215"/>
  <c r="BD292" i="214"/>
  <c r="BD360" i="214"/>
  <c r="BD39" i="214"/>
  <c r="BD462" i="218"/>
  <c r="BD137" i="213"/>
  <c r="BD197" i="213"/>
  <c r="BD488" i="214"/>
  <c r="BD512" i="216"/>
  <c r="BD340" i="221"/>
  <c r="BD64" i="216"/>
  <c r="BD90" i="214"/>
  <c r="BD152" i="215"/>
  <c r="BD513" i="217"/>
  <c r="BD68" i="213"/>
  <c r="BD362" i="213"/>
  <c r="BD120" i="214"/>
  <c r="BD106" i="215"/>
  <c r="BD27" i="218"/>
  <c r="BD339" i="219"/>
  <c r="BD222" i="217"/>
  <c r="BD174" i="220"/>
  <c r="BD365" i="223"/>
  <c r="BD57" i="219"/>
  <c r="BD388" i="219"/>
  <c r="BD381" i="224"/>
  <c r="BD442" i="215"/>
  <c r="BD506" i="216"/>
  <c r="BD205" i="217"/>
  <c r="BD406" i="221"/>
  <c r="BD378" i="216"/>
  <c r="BD50" i="218"/>
  <c r="BD30" i="219"/>
  <c r="BD201" i="223"/>
  <c r="BD196" i="216"/>
  <c r="BD346" i="217"/>
  <c r="BD519" i="223"/>
  <c r="BD296" i="218"/>
  <c r="BD341" i="219"/>
  <c r="BB8" i="222"/>
  <c r="BB2" i="222" s="1"/>
  <c r="AX29" i="2" s="1"/>
  <c r="BD132" i="216"/>
  <c r="BD486" i="217"/>
  <c r="BD323" i="219"/>
  <c r="BD126" i="215"/>
  <c r="BD292" i="216"/>
  <c r="BD384" i="217"/>
  <c r="BD190" i="221"/>
  <c r="BD279" i="217"/>
  <c r="BD36" i="219"/>
  <c r="BD172" i="220"/>
  <c r="BD206" i="215"/>
  <c r="BD42" i="216"/>
  <c r="BD169" i="218"/>
  <c r="BD301" i="217"/>
  <c r="BD298" i="218"/>
  <c r="BD133" i="216"/>
  <c r="BD342" i="216"/>
  <c r="BD64" i="218"/>
  <c r="BD132" i="221"/>
  <c r="BD30" i="224"/>
  <c r="BD179" i="215"/>
  <c r="BD23" i="217"/>
  <c r="BD250" i="218"/>
  <c r="BD92" i="220"/>
  <c r="BD134" i="222"/>
  <c r="BD193" i="224"/>
  <c r="BD499" i="216"/>
  <c r="BD259" i="217"/>
  <c r="BD318" i="217"/>
  <c r="BD227" i="218"/>
  <c r="BD67" i="215"/>
  <c r="BD290" i="216"/>
  <c r="BD383" i="218"/>
  <c r="BD469" i="220"/>
  <c r="BD362" i="222"/>
  <c r="BD46" i="222"/>
  <c r="BD264" i="217"/>
  <c r="BD23" i="218"/>
  <c r="BD298" i="219"/>
  <c r="BD86" i="220"/>
  <c r="BD248" i="221"/>
  <c r="BD463" i="215"/>
  <c r="BD333" i="216"/>
  <c r="BD517" i="217"/>
  <c r="BD377" i="217"/>
  <c r="BD240" i="218"/>
  <c r="BD454" i="219"/>
  <c r="BD416" i="221"/>
  <c r="BD104" i="215"/>
  <c r="BD329" i="216"/>
  <c r="BD193" i="218"/>
  <c r="BD196" i="219"/>
  <c r="BD476" i="221"/>
  <c r="BD158" i="215"/>
  <c r="BD124" i="216"/>
  <c r="BD326" i="216"/>
  <c r="BD296" i="217"/>
  <c r="BD454" i="217"/>
  <c r="BD150" i="217"/>
  <c r="BD312" i="218"/>
  <c r="BD439" i="219"/>
  <c r="BD505" i="219"/>
  <c r="BD420" i="216"/>
  <c r="BD342" i="217"/>
  <c r="BD445" i="217"/>
  <c r="BD125" i="218"/>
  <c r="BD112" i="218"/>
  <c r="BD230" i="219"/>
  <c r="BD217" i="219"/>
  <c r="BD328" i="220"/>
  <c r="BD125" i="215"/>
  <c r="BD229" i="217"/>
  <c r="BD38" i="217"/>
  <c r="BD353" i="219"/>
  <c r="BD107" i="221"/>
  <c r="BD201" i="221"/>
  <c r="BD103" i="221"/>
  <c r="BD488" i="222"/>
  <c r="BD303" i="222"/>
  <c r="BD136" i="220"/>
  <c r="BD172" i="221"/>
  <c r="BD414" i="222"/>
  <c r="BD14" i="223"/>
  <c r="BD21" i="221"/>
  <c r="BD512" i="221"/>
  <c r="BD306" i="223"/>
  <c r="BD114" i="224"/>
  <c r="BD511" i="221"/>
  <c r="BD510" i="222"/>
  <c r="BD519" i="222"/>
  <c r="BD357" i="223"/>
  <c r="BD421" i="221"/>
  <c r="BD511" i="222"/>
  <c r="BD122" i="222"/>
  <c r="BD204" i="221"/>
  <c r="BD329" i="222"/>
  <c r="BD102" i="223"/>
  <c r="BD382" i="220"/>
  <c r="BD205" i="221"/>
  <c r="BD158" i="221"/>
  <c r="BD243" i="221"/>
  <c r="BD237" i="222"/>
  <c r="BD309" i="223"/>
  <c r="BD299" i="224"/>
  <c r="BD240" i="220"/>
  <c r="BD448" i="221"/>
  <c r="BD31" i="222"/>
  <c r="BD486" i="223"/>
  <c r="BD233" i="224"/>
  <c r="BD189" i="220"/>
  <c r="BD58" i="221"/>
  <c r="BD166" i="223"/>
  <c r="BD78" i="221"/>
  <c r="BD161" i="222"/>
  <c r="BD221" i="222"/>
  <c r="BD338" i="222"/>
  <c r="BD223" i="223"/>
  <c r="BD40" i="223"/>
  <c r="BD139" i="223"/>
  <c r="BD145" i="224"/>
  <c r="BD89" i="224"/>
  <c r="BD20" i="223"/>
  <c r="BD200" i="223"/>
  <c r="BD441" i="224"/>
  <c r="BD58" i="223"/>
  <c r="BD271" i="224"/>
  <c r="BD12" i="224"/>
  <c r="AZ8" i="224"/>
  <c r="AZ2" i="224" s="1"/>
  <c r="AV31" i="2" s="1"/>
  <c r="BD290" i="224"/>
  <c r="BD296" i="223"/>
  <c r="BD223" i="224"/>
  <c r="BD119" i="223"/>
  <c r="BD370" i="224"/>
  <c r="BD178" i="224"/>
  <c r="BD352" i="224"/>
  <c r="BD445" i="224"/>
  <c r="BD72" i="223"/>
  <c r="BD404" i="224"/>
  <c r="BD482" i="224"/>
  <c r="BD131" i="206"/>
  <c r="BD475" i="210"/>
  <c r="BD95" i="209"/>
  <c r="BD63" i="210"/>
  <c r="BD218" i="212"/>
  <c r="BD349" i="208"/>
  <c r="BD223" i="218"/>
  <c r="BD423" i="222"/>
  <c r="BD420" i="221"/>
  <c r="BD424" i="215"/>
  <c r="BD47" i="215"/>
  <c r="BD314" i="224"/>
  <c r="BD32" i="217"/>
  <c r="BD18" i="208"/>
  <c r="BD462" i="209"/>
  <c r="BD89" i="215"/>
  <c r="BD152" i="205"/>
  <c r="BD437" i="207"/>
  <c r="BD463" i="214"/>
  <c r="BD418" i="214"/>
  <c r="BD44" i="215"/>
  <c r="BD173" i="210"/>
  <c r="BD227" i="215"/>
  <c r="BD168" i="214"/>
  <c r="BD407" i="221"/>
  <c r="BD257" i="217"/>
  <c r="BD46" i="207"/>
  <c r="BD476" i="206"/>
  <c r="BD41" i="210"/>
  <c r="BD195" i="208"/>
  <c r="BD414" i="213"/>
  <c r="BD60" i="217"/>
  <c r="BD60" i="211"/>
  <c r="BD359" i="209"/>
  <c r="BD355" i="222"/>
  <c r="BD305" i="213"/>
  <c r="BD388" i="218"/>
  <c r="BD235" i="217"/>
  <c r="BD376" i="222"/>
  <c r="BD277" i="218"/>
  <c r="BD65" i="222"/>
  <c r="BD172" i="224"/>
  <c r="BD514" i="218"/>
  <c r="BD211" i="205"/>
  <c r="BD415" i="206"/>
  <c r="BD323" i="206"/>
  <c r="BD316" i="213"/>
  <c r="BD73" i="211"/>
  <c r="BD500" i="209"/>
  <c r="BD56" i="215"/>
  <c r="BD219" i="213"/>
  <c r="BD263" i="215"/>
  <c r="BD408" i="221"/>
  <c r="BD372" i="221"/>
  <c r="BD14" i="217"/>
  <c r="BD355" i="221"/>
  <c r="BD27" i="205"/>
  <c r="BD294" i="205"/>
  <c r="BD382" i="205"/>
  <c r="BD500" i="206"/>
  <c r="BD226" i="209"/>
  <c r="BD155" i="205"/>
  <c r="BD438" i="211"/>
  <c r="BD420" i="210"/>
  <c r="BD310" i="208"/>
  <c r="BD100" i="211"/>
  <c r="BD352" i="211"/>
  <c r="BD122" i="210"/>
  <c r="BD210" i="208"/>
  <c r="BD278" i="211"/>
  <c r="BD20" i="210"/>
  <c r="BD202" i="214"/>
  <c r="BD267" i="213"/>
  <c r="BD157" i="214"/>
  <c r="BD393" i="210"/>
  <c r="BD407" i="210"/>
  <c r="BD148" i="210"/>
  <c r="BD393" i="214"/>
  <c r="BD274" i="208"/>
  <c r="BD464" i="212"/>
  <c r="BD95" i="214"/>
  <c r="BD73" i="212"/>
  <c r="BD194" i="211"/>
  <c r="BD106" i="218"/>
  <c r="BD295" i="214"/>
  <c r="BD57" i="218"/>
  <c r="BD276" i="213"/>
  <c r="BD49" i="213"/>
  <c r="BD219" i="217"/>
  <c r="BD473" i="222"/>
  <c r="BD431" i="219"/>
  <c r="BD209" i="223"/>
  <c r="BD90" i="217"/>
  <c r="BD310" i="220"/>
  <c r="BD418" i="216"/>
  <c r="BD443" i="219"/>
  <c r="AZ8" i="216"/>
  <c r="AZ2" i="216" s="1"/>
  <c r="AV23" i="2" s="1"/>
  <c r="BD12" i="216"/>
  <c r="BD377" i="218"/>
  <c r="BD501" i="215"/>
  <c r="BD89" i="219"/>
  <c r="BD398" i="218"/>
  <c r="BD92" i="216"/>
  <c r="BD101" i="217"/>
  <c r="BD477" i="220"/>
  <c r="BD323" i="215"/>
  <c r="BD514" i="217"/>
  <c r="BD439" i="215"/>
  <c r="BD319" i="218"/>
  <c r="BD234" i="215"/>
  <c r="BD281" i="222"/>
  <c r="BD139" i="224"/>
  <c r="BD397" i="221"/>
  <c r="BD254" i="224"/>
  <c r="BD89" i="210"/>
  <c r="BD440" i="206"/>
  <c r="BD328" i="207"/>
  <c r="BD281" i="209"/>
  <c r="BD292" i="206"/>
  <c r="BD341" i="206"/>
  <c r="BD326" i="205"/>
  <c r="BD400" i="208"/>
  <c r="BD155" i="219"/>
  <c r="BD148" i="207"/>
  <c r="BD362" i="209"/>
  <c r="BD74" i="213"/>
  <c r="BD469" i="206"/>
  <c r="BD264" i="205"/>
  <c r="BD169" i="207"/>
  <c r="BD231" i="205"/>
  <c r="BD291" i="207"/>
  <c r="BD180" i="206"/>
  <c r="BD397" i="214"/>
  <c r="BD76" i="206"/>
  <c r="BD486" i="206"/>
  <c r="BD248" i="208"/>
  <c r="BD234" i="206"/>
  <c r="BD303" i="206"/>
  <c r="BD465" i="205"/>
  <c r="BD44" i="207"/>
  <c r="BD414" i="209"/>
  <c r="BD211" i="211"/>
  <c r="BD315" i="215"/>
  <c r="BD125" i="205"/>
  <c r="BD219" i="207"/>
  <c r="BD89" i="211"/>
  <c r="BD510" i="208"/>
  <c r="BD446" i="206"/>
  <c r="BD310" i="206"/>
  <c r="BD49" i="205"/>
  <c r="BD410" i="205"/>
  <c r="BD452" i="205"/>
  <c r="BD161" i="207"/>
  <c r="BD86" i="205"/>
  <c r="BD515" i="213"/>
  <c r="BD44" i="206"/>
  <c r="BD376" i="205"/>
  <c r="BD360" i="205"/>
  <c r="BD217" i="205"/>
  <c r="BD65" i="206"/>
  <c r="BD413" i="206"/>
  <c r="BD83" i="205"/>
  <c r="BD160" i="205"/>
  <c r="BD450" i="205"/>
  <c r="BD501" i="207"/>
  <c r="BD332" i="213"/>
  <c r="BD207" i="209"/>
  <c r="BD401" i="205"/>
  <c r="BD201" i="205"/>
  <c r="BD429" i="207"/>
  <c r="BD129" i="209"/>
  <c r="BD87" i="211"/>
  <c r="BD238" i="207"/>
  <c r="BD132" i="205"/>
  <c r="BD46" i="208"/>
  <c r="BD373" i="210"/>
  <c r="BD203" i="207"/>
  <c r="BD76" i="207"/>
  <c r="BD209" i="208"/>
  <c r="BD505" i="207"/>
  <c r="BD135" i="210"/>
  <c r="BD163" i="212"/>
  <c r="BD260" i="212"/>
  <c r="BD432" i="212"/>
  <c r="BD362" i="223"/>
  <c r="BD88" i="207"/>
  <c r="BD124" i="209"/>
  <c r="BD159" i="210"/>
  <c r="BD405" i="210"/>
  <c r="BD299" i="212"/>
  <c r="BD32" i="207"/>
  <c r="BD265" i="208"/>
  <c r="BD328" i="210"/>
  <c r="BD288" i="212"/>
  <c r="BD111" i="217"/>
  <c r="BD394" i="210"/>
  <c r="BD474" i="208"/>
  <c r="BB8" i="210"/>
  <c r="BB2" i="210" s="1"/>
  <c r="AX17" i="2" s="1"/>
  <c r="BD199" i="214"/>
  <c r="BD89" i="209"/>
  <c r="BD29" i="214"/>
  <c r="BD65" i="217"/>
  <c r="BD52" i="207"/>
  <c r="BD56" i="209"/>
  <c r="BD460" i="209"/>
  <c r="BD138" i="211"/>
  <c r="BD202" i="212"/>
  <c r="BD129" i="214"/>
  <c r="BD381" i="219"/>
  <c r="BD410" i="208"/>
  <c r="BD160" i="209"/>
  <c r="BD107" i="210"/>
  <c r="BD362" i="211"/>
  <c r="BD386" i="211"/>
  <c r="BD515" i="212"/>
  <c r="BD251" i="212"/>
  <c r="BD64" i="213"/>
  <c r="BD408" i="208"/>
  <c r="BD398" i="209"/>
  <c r="BD325" i="211"/>
  <c r="BD429" i="211"/>
  <c r="BD38" i="213"/>
  <c r="BD252" i="218"/>
  <c r="BD216" i="207"/>
  <c r="BD348" i="209"/>
  <c r="BD224" i="209"/>
  <c r="BD48" i="211"/>
  <c r="BD233" i="212"/>
  <c r="BD307" i="214"/>
  <c r="BD167" i="218"/>
  <c r="BD434" i="207"/>
  <c r="BD206" i="208"/>
  <c r="BD295" i="208"/>
  <c r="BD258" i="208"/>
  <c r="BD138" i="209"/>
  <c r="BD167" i="210"/>
  <c r="BD280" i="211"/>
  <c r="BD149" i="212"/>
  <c r="BD237" i="212"/>
  <c r="BD399" i="213"/>
  <c r="BD112" i="207"/>
  <c r="BD75" i="208"/>
  <c r="BD514" i="208"/>
  <c r="BD360" i="209"/>
  <c r="BD94" i="209"/>
  <c r="BD434" i="210"/>
  <c r="BD518" i="211"/>
  <c r="BD396" i="212"/>
  <c r="BD290" i="214"/>
  <c r="BD57" i="214"/>
  <c r="BD93" i="208"/>
  <c r="BD493" i="209"/>
  <c r="BD61" i="209"/>
  <c r="BD33" i="210"/>
  <c r="BD301" i="211"/>
  <c r="BD284" i="212"/>
  <c r="BD292" i="217"/>
  <c r="BD242" i="207"/>
  <c r="BD342" i="208"/>
  <c r="BD73" i="209"/>
  <c r="BD305" i="209"/>
  <c r="BD72" i="210"/>
  <c r="BD199" i="210"/>
  <c r="BD298" i="211"/>
  <c r="BD393" i="212"/>
  <c r="BD451" i="213"/>
  <c r="BD516" i="213"/>
  <c r="BD414" i="216"/>
  <c r="BD162" i="209"/>
  <c r="BD142" i="211"/>
  <c r="BD146" i="212"/>
  <c r="BD259" i="213"/>
  <c r="BD103" i="224"/>
  <c r="BD446" i="207"/>
  <c r="BD259" i="209"/>
  <c r="BD111" i="209"/>
  <c r="BD332" i="210"/>
  <c r="BD336" i="211"/>
  <c r="BD171" i="212"/>
  <c r="BD110" i="222"/>
  <c r="BD301" i="207"/>
  <c r="BD282" i="210"/>
  <c r="BD456" i="211"/>
  <c r="BD342" i="211"/>
  <c r="BD51" i="212"/>
  <c r="BD486" i="212"/>
  <c r="BD205" i="213"/>
  <c r="BD66" i="214"/>
  <c r="BD84" i="215"/>
  <c r="BD91" i="217"/>
  <c r="BD355" i="219"/>
  <c r="BD404" i="213"/>
  <c r="BD369" i="214"/>
  <c r="BD301" i="216"/>
  <c r="BD397" i="213"/>
  <c r="BD433" i="214"/>
  <c r="BD455" i="213"/>
  <c r="BD411" i="216"/>
  <c r="BD253" i="218"/>
  <c r="BD406" i="214"/>
  <c r="BD284" i="216"/>
  <c r="BD271" i="213"/>
  <c r="BD259" i="214"/>
  <c r="BD225" i="219"/>
  <c r="BD481" i="214"/>
  <c r="BD248" i="215"/>
  <c r="BD91" i="213"/>
  <c r="BD310" i="214"/>
  <c r="BD191" i="215"/>
  <c r="BD86" i="218"/>
  <c r="BD412" i="221"/>
  <c r="BD124" i="213"/>
  <c r="BD102" i="214"/>
  <c r="BD364" i="216"/>
  <c r="BD42" i="213"/>
  <c r="BD456" i="213"/>
  <c r="BD412" i="214"/>
  <c r="BD140" i="215"/>
  <c r="BD360" i="217"/>
  <c r="BD409" i="219"/>
  <c r="BD439" i="217"/>
  <c r="BD244" i="223"/>
  <c r="BD206" i="222"/>
  <c r="BD316" i="215"/>
  <c r="BD194" i="223"/>
  <c r="BD22" i="218"/>
  <c r="BD197" i="223"/>
  <c r="BD52" i="217"/>
  <c r="BD347" i="218"/>
  <c r="BD441" i="219"/>
  <c r="BD271" i="218"/>
  <c r="BD393" i="220"/>
  <c r="BD170" i="219"/>
  <c r="BD46" i="220"/>
  <c r="BD95" i="217"/>
  <c r="BD12" i="220"/>
  <c r="AZ8" i="220"/>
  <c r="AZ2" i="220" s="1"/>
  <c r="AV27" i="2" s="1"/>
  <c r="BD209" i="215"/>
  <c r="BD135" i="217"/>
  <c r="BD205" i="219"/>
  <c r="BD499" i="222"/>
  <c r="BD220" i="224"/>
  <c r="BD250" i="217"/>
  <c r="BD425" i="219"/>
  <c r="BD29" i="219"/>
  <c r="BD380" i="217"/>
  <c r="BD144" i="220"/>
  <c r="BD13" i="215"/>
  <c r="BD185" i="218"/>
  <c r="BD49" i="219"/>
  <c r="BD27" i="220"/>
  <c r="BD150" i="222"/>
  <c r="BD383" i="224"/>
  <c r="BD161" i="215"/>
  <c r="BD115" i="216"/>
  <c r="BD316" i="216"/>
  <c r="BD421" i="216"/>
  <c r="BD432" i="218"/>
  <c r="BD55" i="219"/>
  <c r="BD127" i="220"/>
  <c r="BD335" i="222"/>
  <c r="BD274" i="224"/>
  <c r="BD415" i="216"/>
  <c r="BD31" i="218"/>
  <c r="BD489" i="220"/>
  <c r="BD471" i="221"/>
  <c r="BD191" i="222"/>
  <c r="BD78" i="223"/>
  <c r="BD78" i="215"/>
  <c r="BD422" i="216"/>
  <c r="BD21" i="218"/>
  <c r="BD415" i="218"/>
  <c r="BD398" i="219"/>
  <c r="BD227" i="220"/>
  <c r="BD427" i="215"/>
  <c r="BD370" i="216"/>
  <c r="BD90" i="216"/>
  <c r="BD27" i="217"/>
  <c r="BD400" i="217"/>
  <c r="BD346" i="218"/>
  <c r="BD110" i="220"/>
  <c r="BD432" i="217"/>
  <c r="BD386" i="218"/>
  <c r="BD126" i="218"/>
  <c r="BD256" i="220"/>
  <c r="BD59" i="215"/>
  <c r="BD312" i="217"/>
  <c r="BD20" i="218"/>
  <c r="BD54" i="219"/>
  <c r="BD205" i="216"/>
  <c r="BD382" i="217"/>
  <c r="BD293" i="217"/>
  <c r="BD121" i="218"/>
  <c r="BD223" i="219"/>
  <c r="BD67" i="219"/>
  <c r="BD22" i="221"/>
  <c r="BD353" i="222"/>
  <c r="BD261" i="216"/>
  <c r="BD457" i="217"/>
  <c r="BD128" i="219"/>
  <c r="BD219" i="219"/>
  <c r="BD502" i="221"/>
  <c r="BD121" i="216"/>
  <c r="BD140" i="217"/>
  <c r="BD15" i="217"/>
  <c r="BD180" i="218"/>
  <c r="BD345" i="219"/>
  <c r="BD289" i="219"/>
  <c r="BD289" i="215"/>
  <c r="BD180" i="216"/>
  <c r="BD170" i="217"/>
  <c r="BD272" i="217"/>
  <c r="BD355" i="217"/>
  <c r="BD418" i="218"/>
  <c r="BD19" i="219"/>
  <c r="BD276" i="219"/>
  <c r="BD282" i="220"/>
  <c r="BD162" i="222"/>
  <c r="BD447" i="220"/>
  <c r="BD339" i="221"/>
  <c r="BD448" i="224"/>
  <c r="BD122" i="220"/>
  <c r="BD499" i="221"/>
  <c r="BD363" i="222"/>
  <c r="BD214" i="222"/>
  <c r="BD452" i="222"/>
  <c r="BD435" i="222"/>
  <c r="BD244" i="221"/>
  <c r="BD230" i="222"/>
  <c r="BD21" i="222"/>
  <c r="BD442" i="221"/>
  <c r="BD325" i="222"/>
  <c r="BD379" i="223"/>
  <c r="BD180" i="224"/>
  <c r="BD313" i="220"/>
  <c r="BD289" i="221"/>
  <c r="BD280" i="221"/>
  <c r="BD222" i="222"/>
  <c r="BD456" i="222"/>
  <c r="BD345" i="224"/>
  <c r="BD203" i="221"/>
  <c r="BD163" i="221"/>
  <c r="BD349" i="222"/>
  <c r="BD126" i="222"/>
  <c r="BD209" i="220"/>
  <c r="BD46" i="221"/>
  <c r="BD500" i="222"/>
  <c r="BD282" i="222"/>
  <c r="BD520" i="223"/>
  <c r="BD247" i="222"/>
  <c r="BD384" i="221"/>
  <c r="BD514" i="222"/>
  <c r="BD187" i="222"/>
  <c r="BD49" i="222"/>
  <c r="BD273" i="223"/>
  <c r="BD308" i="224"/>
  <c r="BD106" i="224"/>
  <c r="BD369" i="224"/>
  <c r="BD392" i="224"/>
  <c r="BD499" i="223"/>
  <c r="BD236" i="224"/>
  <c r="BD41" i="223"/>
  <c r="BD163" i="223"/>
  <c r="BD279" i="224"/>
  <c r="BD297" i="224"/>
  <c r="BD319" i="223"/>
  <c r="BD507" i="223"/>
  <c r="BD417" i="224"/>
  <c r="BD224" i="224"/>
  <c r="BD347" i="223"/>
  <c r="BD168" i="224"/>
  <c r="BD421" i="224"/>
  <c r="BD406" i="224"/>
  <c r="BD429" i="224"/>
  <c r="BD71" i="224"/>
  <c r="BD226" i="207"/>
  <c r="BD461" i="208"/>
  <c r="BD23" i="215"/>
  <c r="BD273" i="210"/>
  <c r="BD194" i="205"/>
  <c r="BD340" i="207"/>
  <c r="BD240" i="213"/>
  <c r="BD380" i="205"/>
  <c r="BD337" i="208"/>
  <c r="BD156" i="210"/>
  <c r="BD192" i="208"/>
  <c r="BD409" i="213"/>
  <c r="BD148" i="213"/>
  <c r="BD70" i="214"/>
  <c r="BD230" i="214"/>
  <c r="BD319" i="215"/>
  <c r="BD65" i="216"/>
  <c r="BD40" i="213"/>
  <c r="BD293" i="214"/>
  <c r="BD91" i="215"/>
  <c r="BD179" i="213"/>
  <c r="BD447" i="213"/>
  <c r="BD268" i="215"/>
  <c r="BD386" i="220"/>
  <c r="BD503" i="214"/>
  <c r="BD139" i="214"/>
  <c r="BD111" i="215"/>
  <c r="BD269" i="215"/>
  <c r="BD519" i="217"/>
  <c r="BD150" i="224"/>
  <c r="BD216" i="220"/>
  <c r="BD446" i="223"/>
  <c r="BD103" i="219"/>
  <c r="BD425" i="221"/>
  <c r="BD374" i="214"/>
  <c r="BD392" i="215"/>
  <c r="BD94" i="217"/>
  <c r="BD161" i="217"/>
  <c r="BD489" i="218"/>
  <c r="BD163" i="218"/>
  <c r="BD34" i="219"/>
  <c r="BD112" i="217"/>
  <c r="BD33" i="217"/>
  <c r="BD374" i="218"/>
  <c r="BD294" i="220"/>
  <c r="BD293" i="222"/>
  <c r="BD398" i="224"/>
  <c r="BD19" i="218"/>
  <c r="BD410" i="215"/>
  <c r="BD358" i="218"/>
  <c r="BD496" i="221"/>
  <c r="BD445" i="215"/>
  <c r="BD17" i="217"/>
  <c r="BD33" i="218"/>
  <c r="BD68" i="219"/>
  <c r="BD217" i="220"/>
  <c r="BD238" i="220"/>
  <c r="BD285" i="219"/>
  <c r="BD225" i="222"/>
  <c r="BD348" i="218"/>
  <c r="BD455" i="219"/>
  <c r="BD139" i="222"/>
  <c r="BD469" i="215"/>
  <c r="BD495" i="216"/>
  <c r="BD498" i="217"/>
  <c r="BD429" i="218"/>
  <c r="BD263" i="219"/>
  <c r="BD395" i="215"/>
  <c r="BD467" i="216"/>
  <c r="BD212" i="217"/>
  <c r="BD114" i="217"/>
  <c r="BD332" i="218"/>
  <c r="BD16" i="224"/>
  <c r="BD71" i="215"/>
  <c r="BD482" i="216"/>
  <c r="BD357" i="217"/>
  <c r="BD454" i="218"/>
  <c r="BD204" i="219"/>
  <c r="BD369" i="220"/>
  <c r="BD248" i="222"/>
  <c r="BD338" i="216"/>
  <c r="BD511" i="218"/>
  <c r="BD30" i="222"/>
  <c r="BB8" i="216"/>
  <c r="BB2" i="216" s="1"/>
  <c r="AX23" i="2" s="1"/>
  <c r="BD475" i="217"/>
  <c r="BD93" i="218"/>
  <c r="BD344" i="218"/>
  <c r="BD465" i="222"/>
  <c r="BD274" i="215"/>
  <c r="BD14" i="216"/>
  <c r="BD327" i="217"/>
  <c r="BD430" i="217"/>
  <c r="BD391" i="224"/>
  <c r="BD448" i="215"/>
  <c r="BD519" i="215"/>
  <c r="BD97" i="217"/>
  <c r="BD193" i="217"/>
  <c r="BD22" i="215"/>
  <c r="BD29" i="216"/>
  <c r="BD58" i="219"/>
  <c r="BD396" i="221"/>
  <c r="BD354" i="222"/>
  <c r="BD314" i="215"/>
  <c r="BD36" i="216"/>
  <c r="BD377" i="219"/>
  <c r="BD515" i="220"/>
  <c r="BD375" i="221"/>
  <c r="BD425" i="215"/>
  <c r="BD346" i="215"/>
  <c r="BD207" i="217"/>
  <c r="BD100" i="218"/>
  <c r="BD253" i="219"/>
  <c r="BD239" i="219"/>
  <c r="BD480" i="220"/>
  <c r="BD90" i="220"/>
  <c r="BD466" i="221"/>
  <c r="BD189" i="222"/>
  <c r="BD178" i="223"/>
  <c r="BD329" i="220"/>
  <c r="BD277" i="223"/>
  <c r="BD68" i="222"/>
  <c r="BD413" i="223"/>
  <c r="BD496" i="224"/>
  <c r="BD281" i="221"/>
  <c r="BD401" i="223"/>
  <c r="BD285" i="223"/>
  <c r="BD345" i="221"/>
  <c r="BD345" i="222"/>
  <c r="BD268" i="223"/>
  <c r="BD262" i="224"/>
  <c r="BD430" i="220"/>
  <c r="BD122" i="221"/>
  <c r="BD200" i="221"/>
  <c r="BD341" i="221"/>
  <c r="BD105" i="222"/>
  <c r="BD17" i="223"/>
  <c r="BD34" i="224"/>
  <c r="BD14" i="220"/>
  <c r="BD206" i="221"/>
  <c r="BD474" i="222"/>
  <c r="BD244" i="222"/>
  <c r="BD179" i="220"/>
  <c r="BD13" i="221"/>
  <c r="BD250" i="221"/>
  <c r="BD152" i="222"/>
  <c r="BD231" i="222"/>
  <c r="BD344" i="223"/>
  <c r="BD228" i="223"/>
  <c r="BD46" i="224"/>
  <c r="BD498" i="220"/>
  <c r="BD479" i="221"/>
  <c r="BD253" i="222"/>
  <c r="BD441" i="222"/>
  <c r="BD99" i="222"/>
  <c r="BD342" i="223"/>
  <c r="BD195" i="224"/>
  <c r="BD431" i="224"/>
  <c r="BD237" i="223"/>
  <c r="BD67" i="223"/>
  <c r="BD412" i="223"/>
  <c r="BD66" i="223"/>
  <c r="BD312" i="224"/>
  <c r="BD397" i="224"/>
  <c r="BD124" i="224"/>
  <c r="BD177" i="223"/>
  <c r="BD190" i="223"/>
  <c r="BD468" i="224"/>
  <c r="BD408" i="223"/>
  <c r="BD456" i="223"/>
  <c r="BD486" i="224"/>
  <c r="BD177" i="224"/>
  <c r="BD393" i="224"/>
  <c r="BD98" i="219"/>
  <c r="BD91" i="218"/>
  <c r="BD80" i="206"/>
  <c r="BD499" i="214"/>
  <c r="BD507" i="214"/>
  <c r="BD53" i="207"/>
  <c r="BD387" i="213"/>
  <c r="BD299" i="207"/>
  <c r="BD126" i="212"/>
  <c r="BD65" i="208"/>
  <c r="BD178" i="213"/>
  <c r="BD184" i="215"/>
  <c r="BD331" i="213"/>
  <c r="BD253" i="215"/>
  <c r="BD93" i="220"/>
  <c r="BD178" i="221"/>
  <c r="BD61" i="218"/>
  <c r="BD182" i="218"/>
  <c r="BD438" i="215"/>
  <c r="BD291" i="218"/>
  <c r="BD325" i="206"/>
  <c r="BD85" i="208"/>
  <c r="BD392" i="207"/>
  <c r="BD279" i="210"/>
  <c r="BD43" i="208"/>
  <c r="BD48" i="213"/>
  <c r="BD176" i="224"/>
  <c r="BD106" i="212"/>
  <c r="BD109" i="206"/>
  <c r="BD209" i="206"/>
  <c r="BD477" i="213"/>
  <c r="BB8" i="205"/>
  <c r="BB2" i="205" s="1"/>
  <c r="AX13" i="2" s="1"/>
  <c r="BD71" i="212"/>
  <c r="BD100" i="208"/>
  <c r="BD159" i="212"/>
  <c r="BD296" i="209"/>
  <c r="BD77" i="219"/>
  <c r="BD72" i="219"/>
  <c r="BD509" i="206"/>
  <c r="BD83" i="206"/>
  <c r="BD297" i="205"/>
  <c r="BD32" i="212"/>
  <c r="BD55" i="209"/>
  <c r="BD22" i="208"/>
  <c r="BD54" i="215"/>
  <c r="BD485" i="216"/>
  <c r="BD74" i="223"/>
  <c r="BD184" i="219"/>
  <c r="BD382" i="224"/>
  <c r="BD196" i="211"/>
  <c r="BD260" i="208"/>
  <c r="BD468" i="205"/>
  <c r="BD32" i="205"/>
  <c r="BD415" i="205"/>
  <c r="BD289" i="205"/>
  <c r="BD433" i="206"/>
  <c r="BD30" i="211"/>
  <c r="BD257" i="212"/>
  <c r="BD469" i="205"/>
  <c r="BD425" i="206"/>
  <c r="BD217" i="206"/>
  <c r="BD349" i="210"/>
  <c r="BD506" i="211"/>
  <c r="BD316" i="205"/>
  <c r="BD409" i="210"/>
  <c r="BD343" i="209"/>
  <c r="BB8" i="214"/>
  <c r="BB2" i="214" s="1"/>
  <c r="AX21" i="2" s="1"/>
  <c r="BD485" i="211"/>
  <c r="BD234" i="214"/>
  <c r="BD479" i="219"/>
  <c r="BD253" i="217"/>
  <c r="BD60" i="219"/>
  <c r="BD183" i="216"/>
  <c r="BD222" i="218"/>
  <c r="BD406" i="207"/>
  <c r="BD443" i="206"/>
  <c r="BD244" i="208"/>
  <c r="AZ8" i="210"/>
  <c r="AZ2" i="210" s="1"/>
  <c r="AV17" i="2" s="1"/>
  <c r="BD12" i="210"/>
  <c r="BD48" i="205"/>
  <c r="BD289" i="210"/>
  <c r="BD94" i="208"/>
  <c r="BD65" i="205"/>
  <c r="BD97" i="205"/>
  <c r="BD112" i="214"/>
  <c r="BD510" i="207"/>
  <c r="BD332" i="206"/>
  <c r="BD330" i="215"/>
  <c r="BD168" i="208"/>
  <c r="BD348" i="208"/>
  <c r="BD380" i="211"/>
  <c r="BD42" i="209"/>
  <c r="BD218" i="209"/>
  <c r="BD275" i="212"/>
  <c r="BD435" i="208"/>
  <c r="BD399" i="212"/>
  <c r="BD346" i="211"/>
  <c r="BD449" i="214"/>
  <c r="BD41" i="208"/>
  <c r="BD425" i="210"/>
  <c r="BD155" i="210"/>
  <c r="BD253" i="211"/>
  <c r="BD162" i="216"/>
  <c r="BD451" i="207"/>
  <c r="BD81" i="211"/>
  <c r="BD27" i="210"/>
  <c r="BD500" i="205"/>
  <c r="BD337" i="207"/>
  <c r="BD102" i="215"/>
  <c r="BD386" i="205"/>
  <c r="BD423" i="206"/>
  <c r="BD406" i="205"/>
  <c r="BD362" i="205"/>
  <c r="BD315" i="209"/>
  <c r="BD506" i="206"/>
  <c r="BD267" i="205"/>
  <c r="BD333" i="207"/>
  <c r="BD339" i="206"/>
  <c r="BD51" i="209"/>
  <c r="BD360" i="206"/>
  <c r="BD325" i="205"/>
  <c r="BD367" i="207"/>
  <c r="BD396" i="208"/>
  <c r="BD35" i="205"/>
  <c r="BD39" i="207"/>
  <c r="BD507" i="205"/>
  <c r="BD123" i="206"/>
  <c r="BD293" i="206"/>
  <c r="BD322" i="205"/>
  <c r="BD233" i="214"/>
  <c r="BD429" i="205"/>
  <c r="BD168" i="206"/>
  <c r="BD129" i="206"/>
  <c r="BD322" i="211"/>
  <c r="BD184" i="218"/>
  <c r="BD492" i="209"/>
  <c r="BD332" i="207"/>
  <c r="BD42" i="210"/>
  <c r="BD272" i="206"/>
  <c r="BD149" i="206"/>
  <c r="BD110" i="205"/>
  <c r="BD434" i="205"/>
  <c r="BD84" i="210"/>
  <c r="BD190" i="212"/>
  <c r="BD56" i="208"/>
  <c r="BD374" i="206"/>
  <c r="BD223" i="206"/>
  <c r="BD134" i="206"/>
  <c r="BD280" i="205"/>
  <c r="BD375" i="205"/>
  <c r="BD383" i="205"/>
  <c r="BD458" i="206"/>
  <c r="BD21" i="205"/>
  <c r="BD357" i="205"/>
  <c r="BD459" i="207"/>
  <c r="BD243" i="210"/>
  <c r="BD238" i="216"/>
  <c r="BD31" i="205"/>
  <c r="BD168" i="207"/>
  <c r="BD356" i="205"/>
  <c r="BD355" i="206"/>
  <c r="BD32" i="206"/>
  <c r="BD23" i="205"/>
  <c r="BD75" i="209"/>
  <c r="BD286" i="211"/>
  <c r="BD369" i="212"/>
  <c r="BD65" i="211"/>
  <c r="BD462" i="206"/>
  <c r="BD510" i="205"/>
  <c r="BD24" i="214"/>
  <c r="BD315" i="207"/>
  <c r="BD33" i="209"/>
  <c r="BD380" i="206"/>
  <c r="BD13" i="206"/>
  <c r="BD301" i="205"/>
  <c r="BD326" i="208"/>
  <c r="BD282" i="212"/>
  <c r="BD267" i="222"/>
  <c r="BD460" i="207"/>
  <c r="BD290" i="211"/>
  <c r="BD15" i="212"/>
  <c r="BD91" i="207"/>
  <c r="BD88" i="211"/>
  <c r="BD389" i="215"/>
  <c r="BD443" i="209"/>
  <c r="BD104" i="210"/>
  <c r="BD410" i="211"/>
  <c r="BD222" i="212"/>
  <c r="BD171" i="207"/>
  <c r="BD184" i="207"/>
  <c r="BD354" i="208"/>
  <c r="BD197" i="210"/>
  <c r="BD313" i="210"/>
  <c r="BD217" i="210"/>
  <c r="BD146" i="213"/>
  <c r="BD381" i="217"/>
  <c r="BD352" i="207"/>
  <c r="BD469" i="207"/>
  <c r="BD73" i="210"/>
  <c r="BD261" i="212"/>
  <c r="BD304" i="208"/>
  <c r="BD489" i="214"/>
  <c r="BD416" i="210"/>
  <c r="BD133" i="211"/>
  <c r="BD308" i="212"/>
  <c r="BD250" i="207"/>
  <c r="BD47" i="208"/>
  <c r="BD35" i="209"/>
  <c r="BD378" i="210"/>
  <c r="BD237" i="210"/>
  <c r="BD67" i="212"/>
  <c r="BD393" i="213"/>
  <c r="BD297" i="208"/>
  <c r="BD473" i="210"/>
  <c r="BD408" i="214"/>
  <c r="BD456" i="208"/>
  <c r="BD499" i="209"/>
  <c r="BD172" i="209"/>
  <c r="BD82" i="210"/>
  <c r="BD230" i="212"/>
  <c r="BD361" i="212"/>
  <c r="BD110" i="208"/>
  <c r="BD34" i="209"/>
  <c r="BD60" i="210"/>
  <c r="BD390" i="211"/>
  <c r="BD361" i="207"/>
  <c r="BD42" i="208"/>
  <c r="BD323" i="209"/>
  <c r="BD122" i="209"/>
  <c r="BD459" i="210"/>
  <c r="BD495" i="211"/>
  <c r="BD168" i="212"/>
  <c r="BD241" i="218"/>
  <c r="BD175" i="208"/>
  <c r="BD251" i="210"/>
  <c r="BD43" i="210"/>
  <c r="BD29" i="211"/>
  <c r="BD152" i="211"/>
  <c r="BD33" i="214"/>
  <c r="BD425" i="208"/>
  <c r="BD141" i="208"/>
  <c r="BD137" i="212"/>
  <c r="BD182" i="214"/>
  <c r="BD81" i="214"/>
  <c r="BD362" i="208"/>
  <c r="BD381" i="209"/>
  <c r="BD187" i="210"/>
  <c r="BD195" i="210"/>
  <c r="BD359" i="214"/>
  <c r="BD44" i="208"/>
  <c r="BD293" i="209"/>
  <c r="BD362" i="210"/>
  <c r="BD474" i="211"/>
  <c r="BD176" i="210"/>
  <c r="BD398" i="210"/>
  <c r="BD199" i="211"/>
  <c r="BD460" i="212"/>
  <c r="BD88" i="213"/>
  <c r="BD485" i="224"/>
  <c r="BD254" i="207"/>
  <c r="BD369" i="210"/>
  <c r="BD165" i="211"/>
  <c r="BD400" i="212"/>
  <c r="BD444" i="212"/>
  <c r="BD41" i="213"/>
  <c r="BD216" i="213"/>
  <c r="BD282" i="213"/>
  <c r="BD355" i="214"/>
  <c r="BB8" i="215"/>
  <c r="BB2" i="215" s="1"/>
  <c r="AX22" i="2" s="1"/>
  <c r="BD61" i="219"/>
  <c r="BD484" i="213"/>
  <c r="BD399" i="214"/>
  <c r="BD183" i="217"/>
  <c r="BD464" i="213"/>
  <c r="BD150" i="213"/>
  <c r="BD376" i="214"/>
  <c r="BD244" i="214"/>
  <c r="BD361" i="213"/>
  <c r="BD471" i="214"/>
  <c r="BD412" i="213"/>
  <c r="BD60" i="214"/>
  <c r="BD357" i="216"/>
  <c r="BD56" i="213"/>
  <c r="BD98" i="214"/>
  <c r="BD196" i="214"/>
  <c r="BD468" i="215"/>
  <c r="BD350" i="217"/>
  <c r="BD119" i="213"/>
  <c r="BD380" i="214"/>
  <c r="BD64" i="214"/>
  <c r="BD429" i="215"/>
  <c r="BD458" i="216"/>
  <c r="BD395" i="218"/>
  <c r="BD158" i="213"/>
  <c r="BD203" i="214"/>
  <c r="BD490" i="218"/>
  <c r="BD220" i="222"/>
  <c r="BD265" i="214"/>
  <c r="BD129" i="213"/>
  <c r="BD408" i="213"/>
  <c r="BD443" i="214"/>
  <c r="BD374" i="217"/>
  <c r="BD60" i="221"/>
  <c r="BD226" i="221"/>
  <c r="BD405" i="220"/>
  <c r="BD472" i="221"/>
  <c r="BD118" i="219"/>
  <c r="BD363" i="220"/>
  <c r="BD118" i="214"/>
  <c r="BD344" i="215"/>
  <c r="BD401" i="217"/>
  <c r="BD81" i="218"/>
  <c r="BD166" i="217"/>
  <c r="BD63" i="217"/>
  <c r="BD112" i="219"/>
  <c r="BD339" i="220"/>
  <c r="BD98" i="216"/>
  <c r="BD483" i="217"/>
  <c r="BD175" i="219"/>
  <c r="BD328" i="222"/>
  <c r="BD375" i="218"/>
  <c r="BD95" i="220"/>
  <c r="BD434" i="215"/>
  <c r="BD392" i="217"/>
  <c r="BD243" i="218"/>
  <c r="BD51" i="219"/>
  <c r="BD274" i="216"/>
  <c r="BD202" i="217"/>
  <c r="BD118" i="218"/>
  <c r="BD89" i="220"/>
  <c r="BD228" i="215"/>
  <c r="BD42" i="219"/>
  <c r="BD23" i="216"/>
  <c r="BD315" i="220"/>
  <c r="BD211" i="221"/>
  <c r="BD294" i="222"/>
  <c r="BD490" i="215"/>
  <c r="BD44" i="216"/>
  <c r="BD374" i="216"/>
  <c r="BD325" i="217"/>
  <c r="BD111" i="218"/>
  <c r="BD180" i="219"/>
  <c r="BD512" i="219"/>
  <c r="BD489" i="221"/>
  <c r="BD224" i="223"/>
  <c r="BD26" i="224"/>
  <c r="BD287" i="215"/>
  <c r="BD66" i="216"/>
  <c r="BD186" i="219"/>
  <c r="BD97" i="220"/>
  <c r="BD76" i="221"/>
  <c r="BD471" i="222"/>
  <c r="BD468" i="216"/>
  <c r="BD241" i="217"/>
  <c r="BD128" i="218"/>
  <c r="BD421" i="219"/>
  <c r="BD185" i="219"/>
  <c r="BD360" i="224"/>
  <c r="BD384" i="218"/>
  <c r="BD247" i="218"/>
  <c r="BD117" i="219"/>
  <c r="BD332" i="217"/>
  <c r="BD393" i="217"/>
  <c r="BD280" i="218"/>
  <c r="BD428" i="219"/>
  <c r="BD179" i="221"/>
  <c r="BD149" i="222"/>
  <c r="BD508" i="216"/>
  <c r="BD465" i="216"/>
  <c r="BD120" i="217"/>
  <c r="BD255" i="217"/>
  <c r="BD463" i="220"/>
  <c r="BD467" i="221"/>
  <c r="BD182" i="215"/>
  <c r="BD415" i="215"/>
  <c r="BD400" i="216"/>
  <c r="BD100" i="216"/>
  <c r="BD405" i="217"/>
  <c r="BD396" i="218"/>
  <c r="BD424" i="221"/>
  <c r="BD49" i="221"/>
  <c r="BD35" i="215"/>
  <c r="BD186" i="215"/>
  <c r="BD365" i="217"/>
  <c r="BD109" i="221"/>
  <c r="BD294" i="215"/>
  <c r="BD321" i="215"/>
  <c r="BD492" i="216"/>
  <c r="BD383" i="217"/>
  <c r="BD477" i="217"/>
  <c r="BD461" i="218"/>
  <c r="BD276" i="220"/>
  <c r="BD445" i="221"/>
  <c r="BD240" i="221"/>
  <c r="BD286" i="222"/>
  <c r="BD380" i="222"/>
  <c r="AZ8" i="222"/>
  <c r="AZ2" i="222" s="1"/>
  <c r="AV29" i="2" s="1"/>
  <c r="BD12" i="222"/>
  <c r="BD173" i="221"/>
  <c r="BD88" i="221"/>
  <c r="BD310" i="223"/>
  <c r="BD454" i="224"/>
  <c r="BD73" i="222"/>
  <c r="BD64" i="222"/>
  <c r="BD367" i="224"/>
  <c r="BD58" i="220"/>
  <c r="BD479" i="222"/>
  <c r="BD403" i="224"/>
  <c r="BD412" i="222"/>
  <c r="BD165" i="222"/>
  <c r="BD125" i="224"/>
  <c r="BD380" i="221"/>
  <c r="BD285" i="221"/>
  <c r="BD138" i="222"/>
  <c r="BD513" i="222"/>
  <c r="BD431" i="223"/>
  <c r="BD218" i="222"/>
  <c r="BD14" i="222"/>
  <c r="BD327" i="220"/>
  <c r="BD124" i="221"/>
  <c r="BD117" i="221"/>
  <c r="BD330" i="221"/>
  <c r="BD190" i="222"/>
  <c r="BD132" i="223"/>
  <c r="BD443" i="224"/>
  <c r="BD77" i="222"/>
  <c r="BD37" i="222"/>
  <c r="BD435" i="224"/>
  <c r="BD246" i="223"/>
  <c r="BD126" i="224"/>
  <c r="BD285" i="224"/>
  <c r="BD468" i="223"/>
  <c r="BD373" i="223"/>
  <c r="BD494" i="224"/>
  <c r="BD307" i="224"/>
  <c r="BD82" i="224"/>
  <c r="BD361" i="223"/>
  <c r="BD380" i="223"/>
  <c r="BD170" i="224"/>
  <c r="BD128" i="223"/>
  <c r="BD420" i="224"/>
  <c r="BD518" i="224"/>
  <c r="BD325" i="224"/>
  <c r="BD378" i="224"/>
  <c r="BD323" i="223"/>
  <c r="BD279" i="223"/>
  <c r="BD102" i="224"/>
  <c r="BD199" i="221"/>
  <c r="BD40" i="222"/>
  <c r="BD350" i="222"/>
  <c r="BD126" i="223"/>
  <c r="BD483" i="221"/>
  <c r="BD126" i="221"/>
  <c r="BD459" i="222"/>
  <c r="BD427" i="221"/>
  <c r="BD142" i="223"/>
  <c r="BD302" i="209"/>
  <c r="BD142" i="212"/>
  <c r="AZ8" i="208"/>
  <c r="AZ2" i="208" s="1"/>
  <c r="AV15" i="2" s="1"/>
  <c r="BD12" i="208"/>
  <c r="BD105" i="212"/>
  <c r="BD401" i="212"/>
  <c r="BD502" i="219"/>
  <c r="BD210" i="219"/>
  <c r="BD237" i="218"/>
  <c r="BD206" i="216"/>
  <c r="BD279" i="222"/>
  <c r="BD353" i="217"/>
  <c r="BD251" i="224"/>
  <c r="BD56" i="221"/>
  <c r="BD511" i="224"/>
  <c r="BD153" i="222"/>
  <c r="BD100" i="223"/>
  <c r="BD246" i="224"/>
  <c r="BD141" i="223"/>
  <c r="BD383" i="223"/>
  <c r="BD48" i="224"/>
  <c r="BD358" i="206"/>
  <c r="BD473" i="205"/>
  <c r="BD24" i="211"/>
  <c r="BD50" i="214"/>
  <c r="BD281" i="210"/>
  <c r="BD311" i="210"/>
  <c r="BD149" i="208"/>
  <c r="BD236" i="212"/>
  <c r="BD54" i="213"/>
  <c r="BD46" i="213"/>
  <c r="BD362" i="219"/>
  <c r="BD22" i="214"/>
  <c r="BD398" i="223"/>
  <c r="BD508" i="219"/>
  <c r="BD205" i="222"/>
  <c r="BD245" i="220"/>
  <c r="BD51" i="223"/>
  <c r="BD465" i="224"/>
  <c r="BD231" i="221"/>
  <c r="BD133" i="221"/>
  <c r="BD98" i="224"/>
  <c r="BD428" i="220"/>
  <c r="BD98" i="221"/>
  <c r="BD151" i="222"/>
  <c r="BD471" i="224"/>
  <c r="BD238" i="222"/>
  <c r="BD401" i="222"/>
  <c r="BD270" i="223"/>
  <c r="BD384" i="224"/>
  <c r="BD288" i="223"/>
  <c r="BD338" i="207"/>
  <c r="BD231" i="209"/>
  <c r="BD183" i="205"/>
  <c r="BD290" i="212"/>
  <c r="BD440" i="207"/>
  <c r="BD170" i="208"/>
  <c r="BD397" i="212"/>
  <c r="BD371" i="210"/>
  <c r="BD325" i="219"/>
  <c r="BD212" i="210"/>
  <c r="BD142" i="221"/>
  <c r="BD332" i="220"/>
  <c r="BD98" i="217"/>
  <c r="BD157" i="221"/>
  <c r="BD439" i="223"/>
  <c r="BD434" i="222"/>
  <c r="BD379" i="221"/>
  <c r="BD481" i="221"/>
  <c r="BD87" i="222"/>
  <c r="BD33" i="222"/>
  <c r="BD132" i="224"/>
  <c r="BD326" i="223"/>
  <c r="BD506" i="223"/>
  <c r="BD499" i="205"/>
  <c r="BD155" i="206"/>
  <c r="BD70" i="205"/>
  <c r="BD174" i="214"/>
  <c r="BD254" i="205"/>
  <c r="BD373" i="206"/>
  <c r="BD459" i="206"/>
  <c r="BD121" i="205"/>
  <c r="BD27" i="207"/>
  <c r="BD36" i="205"/>
  <c r="BD226" i="208"/>
  <c r="BD101" i="212"/>
  <c r="BD175" i="212"/>
  <c r="BD133" i="210"/>
  <c r="BD111" i="210"/>
  <c r="BD282" i="209"/>
  <c r="BD231" i="210"/>
  <c r="BD325" i="212"/>
  <c r="BD212" i="213"/>
  <c r="BD480" i="208"/>
  <c r="BD208" i="213"/>
  <c r="BD254" i="216"/>
  <c r="BD409" i="214"/>
  <c r="BD17" i="215"/>
  <c r="BD87" i="215"/>
  <c r="BD361" i="218"/>
  <c r="BD307" i="215"/>
  <c r="BD349" i="218"/>
  <c r="BD178" i="220"/>
  <c r="BD348" i="224"/>
  <c r="BB8" i="220"/>
  <c r="BB2" i="220" s="1"/>
  <c r="AX27" i="2" s="1"/>
  <c r="BD136" i="222"/>
  <c r="BD363" i="221"/>
  <c r="BD199" i="220"/>
  <c r="BD343" i="221"/>
  <c r="BD36" i="220"/>
  <c r="BD512" i="222"/>
  <c r="BD54" i="224"/>
  <c r="BD191" i="221"/>
  <c r="BD196" i="222"/>
  <c r="BD479" i="223"/>
  <c r="BD219" i="223"/>
  <c r="BD87" i="224"/>
  <c r="BD326" i="224"/>
  <c r="BD94" i="223"/>
  <c r="BD208" i="224"/>
  <c r="BD323" i="224"/>
  <c r="BD455" i="224"/>
  <c r="BD85" i="224"/>
  <c r="BD133" i="205"/>
  <c r="BD451" i="205"/>
  <c r="BD318" i="206"/>
  <c r="BD210" i="205"/>
  <c r="BD279" i="211"/>
  <c r="BD92" i="206"/>
  <c r="BD488" i="210"/>
  <c r="BD407" i="205"/>
  <c r="BD403" i="210"/>
  <c r="BD357" i="212"/>
  <c r="BD105" i="206"/>
  <c r="BD127" i="213"/>
  <c r="BD471" i="205"/>
  <c r="BD404" i="206"/>
  <c r="BD195" i="206"/>
  <c r="BD138" i="205"/>
  <c r="BD197" i="211"/>
  <c r="BD388" i="210"/>
  <c r="BD177" i="209"/>
  <c r="BD316" i="212"/>
  <c r="BD280" i="209"/>
  <c r="BD329" i="207"/>
  <c r="BD338" i="205"/>
  <c r="BD302" i="205"/>
  <c r="BD170" i="206"/>
  <c r="BD340" i="208"/>
  <c r="BD238" i="210"/>
  <c r="BD94" i="206"/>
  <c r="BD281" i="206"/>
  <c r="BD192" i="205"/>
  <c r="BD421" i="209"/>
  <c r="BD15" i="208"/>
  <c r="BD452" i="212"/>
  <c r="BD328" i="214"/>
  <c r="BD98" i="211"/>
  <c r="BD429" i="212"/>
  <c r="BD396" i="211"/>
  <c r="BD383" i="214"/>
  <c r="BD200" i="208"/>
  <c r="BD170" i="212"/>
  <c r="BD199" i="218"/>
  <c r="BD117" i="211"/>
  <c r="BD316" i="207"/>
  <c r="BD258" i="212"/>
  <c r="BD158" i="208"/>
  <c r="BD285" i="208"/>
  <c r="BD284" i="214"/>
  <c r="BD461" i="209"/>
  <c r="BD445" i="211"/>
  <c r="BD318" i="210"/>
  <c r="BD140" i="209"/>
  <c r="BD424" i="207"/>
  <c r="BD91" i="209"/>
  <c r="BD23" i="210"/>
  <c r="BD188" i="212"/>
  <c r="BD209" i="213"/>
  <c r="BD188" i="213"/>
  <c r="BD452" i="213"/>
  <c r="BD233" i="216"/>
  <c r="BD313" i="218"/>
  <c r="BD124" i="214"/>
  <c r="BD484" i="215"/>
  <c r="BD20" i="213"/>
  <c r="BD423" i="214"/>
  <c r="BD403" i="216"/>
  <c r="BD508" i="214"/>
  <c r="BD129" i="211"/>
  <c r="BD244" i="211"/>
  <c r="BD476" i="205"/>
  <c r="BD489" i="206"/>
  <c r="BD364" i="206"/>
  <c r="BD468" i="212"/>
  <c r="BD261" i="206"/>
  <c r="BD163" i="205"/>
  <c r="BD67" i="205"/>
  <c r="BD188" i="206"/>
  <c r="BD395" i="205"/>
  <c r="BD445" i="208"/>
  <c r="BD26" i="205"/>
  <c r="BD12" i="206"/>
  <c r="AZ8" i="206"/>
  <c r="AZ2" i="206" s="1"/>
  <c r="AV12" i="2" s="1"/>
  <c r="BD229" i="206"/>
  <c r="BD503" i="206"/>
  <c r="BD80" i="208"/>
  <c r="BD196" i="210"/>
  <c r="BD144" i="207"/>
  <c r="BD221" i="205"/>
  <c r="BD427" i="210"/>
  <c r="BD320" i="206"/>
  <c r="BD265" i="206"/>
  <c r="BD345" i="206"/>
  <c r="BD303" i="205"/>
  <c r="BD255" i="206"/>
  <c r="BD506" i="209"/>
  <c r="BD405" i="214"/>
  <c r="BD150" i="208"/>
  <c r="BD177" i="206"/>
  <c r="BD237" i="209"/>
  <c r="BD241" i="216"/>
  <c r="BD30" i="205"/>
  <c r="BD259" i="206"/>
  <c r="BD270" i="205"/>
  <c r="BD142" i="205"/>
  <c r="BD502" i="205"/>
  <c r="BD480" i="206"/>
  <c r="BD389" i="209"/>
  <c r="BD473" i="206"/>
  <c r="BD180" i="207"/>
  <c r="BD499" i="208"/>
  <c r="BD29" i="212"/>
  <c r="BD363" i="205"/>
  <c r="BD157" i="206"/>
  <c r="BD220" i="205"/>
  <c r="BD251" i="207"/>
  <c r="BD285" i="213"/>
  <c r="BD406" i="213"/>
  <c r="BD477" i="206"/>
  <c r="BD57" i="205"/>
  <c r="BD39" i="206"/>
  <c r="BD320" i="211"/>
  <c r="BD309" i="206"/>
  <c r="BD501" i="205"/>
  <c r="BD152" i="210"/>
  <c r="BD500" i="213"/>
  <c r="BD270" i="209"/>
  <c r="BD392" i="211"/>
  <c r="BD473" i="212"/>
  <c r="BD70" i="213"/>
  <c r="BD155" i="212"/>
  <c r="BD111" i="211"/>
  <c r="BD61" i="214"/>
  <c r="BD311" i="207"/>
  <c r="BD241" i="211"/>
  <c r="BD476" i="209"/>
  <c r="BD390" i="207"/>
  <c r="BD305" i="210"/>
  <c r="BD259" i="212"/>
  <c r="BD122" i="208"/>
  <c r="BD24" i="212"/>
  <c r="BD387" i="208"/>
  <c r="BD439" i="209"/>
  <c r="BD59" i="212"/>
  <c r="BD225" i="207"/>
  <c r="BD446" i="208"/>
  <c r="BD285" i="212"/>
  <c r="BD134" i="214"/>
  <c r="BD409" i="208"/>
  <c r="BD233" i="210"/>
  <c r="BD184" i="211"/>
  <c r="BD153" i="214"/>
  <c r="BD267" i="219"/>
  <c r="BD234" i="208"/>
  <c r="BD443" i="212"/>
  <c r="BD392" i="212"/>
  <c r="BD55" i="220"/>
  <c r="BD285" i="207"/>
  <c r="BD50" i="209"/>
  <c r="BD47" i="209"/>
  <c r="BD426" i="209"/>
  <c r="BD131" i="210"/>
  <c r="BD161" i="213"/>
  <c r="BD197" i="214"/>
  <c r="BD378" i="207"/>
  <c r="BD67" i="208"/>
  <c r="BD474" i="209"/>
  <c r="BD350" i="212"/>
  <c r="BD305" i="208"/>
  <c r="BD247" i="209"/>
  <c r="BD148" i="209"/>
  <c r="BD338" i="210"/>
  <c r="BD496" i="211"/>
  <c r="BD104" i="212"/>
  <c r="BD347" i="207"/>
  <c r="BD347" i="209"/>
  <c r="BD31" i="209"/>
  <c r="BD20" i="211"/>
  <c r="BD482" i="212"/>
  <c r="BD319" i="214"/>
  <c r="BD180" i="215"/>
  <c r="BD80" i="207"/>
  <c r="BD99" i="208"/>
  <c r="BD396" i="209"/>
  <c r="BD16" i="209"/>
  <c r="BD374" i="210"/>
  <c r="BD430" i="212"/>
  <c r="BD89" i="212"/>
  <c r="BD420" i="213"/>
  <c r="BD324" i="214"/>
  <c r="BD92" i="207"/>
  <c r="BD262" i="208"/>
  <c r="BD77" i="208"/>
  <c r="BD252" i="209"/>
  <c r="BD474" i="210"/>
  <c r="BD338" i="211"/>
  <c r="BD447" i="211"/>
  <c r="BD175" i="211"/>
  <c r="BD153" i="212"/>
  <c r="BD418" i="213"/>
  <c r="BD131" i="215"/>
  <c r="BD59" i="217"/>
  <c r="BD273" i="207"/>
  <c r="BD290" i="208"/>
  <c r="BD403" i="209"/>
  <c r="BD456" i="209"/>
  <c r="BD50" i="210"/>
  <c r="BD294" i="211"/>
  <c r="BD324" i="211"/>
  <c r="BD104" i="211"/>
  <c r="BD447" i="214"/>
  <c r="BD371" i="217"/>
  <c r="BD303" i="207"/>
  <c r="BD189" i="208"/>
  <c r="BD321" i="208"/>
  <c r="BD269" i="210"/>
  <c r="BD18" i="211"/>
  <c r="BD469" i="213"/>
  <c r="BD278" i="208"/>
  <c r="BD157" i="208"/>
  <c r="BD93" i="209"/>
  <c r="BD378" i="211"/>
  <c r="BD260" i="211"/>
  <c r="BD339" i="212"/>
  <c r="BD267" i="207"/>
  <c r="BD153" i="208"/>
  <c r="BD105" i="209"/>
  <c r="BD452" i="210"/>
  <c r="BD49" i="212"/>
  <c r="BD294" i="212"/>
  <c r="BD264" i="213"/>
  <c r="BD367" i="216"/>
  <c r="BD315" i="219"/>
  <c r="BD519" i="213"/>
  <c r="BD61" i="213"/>
  <c r="BD322" i="214"/>
  <c r="BD84" i="214"/>
  <c r="BD66" i="215"/>
  <c r="BD226" i="217"/>
  <c r="BD513" i="213"/>
  <c r="BD23" i="214"/>
  <c r="BD396" i="214"/>
  <c r="BD165" i="213"/>
  <c r="BD140" i="213"/>
  <c r="BD415" i="214"/>
  <c r="BD29" i="213"/>
  <c r="BD329" i="214"/>
  <c r="BD298" i="214"/>
  <c r="BD499" i="215"/>
  <c r="BD274" i="213"/>
  <c r="BD352" i="213"/>
  <c r="BD438" i="214"/>
  <c r="BD255" i="214"/>
  <c r="BD450" i="214"/>
  <c r="BD256" i="215"/>
  <c r="BD221" i="218"/>
  <c r="BD444" i="222"/>
  <c r="BD50" i="213"/>
  <c r="BD473" i="214"/>
  <c r="BD134" i="215"/>
  <c r="BD123" i="217"/>
  <c r="BD93" i="214"/>
  <c r="BD371" i="215"/>
  <c r="BD486" i="216"/>
  <c r="BD311" i="220"/>
  <c r="BD251" i="220"/>
  <c r="BD38" i="223"/>
  <c r="BD439" i="222"/>
  <c r="BD279" i="219"/>
  <c r="BD93" i="219"/>
  <c r="BD35" i="222"/>
  <c r="BD114" i="215"/>
  <c r="BD506" i="215"/>
  <c r="BD356" i="216"/>
  <c r="BD305" i="216"/>
  <c r="BD472" i="217"/>
  <c r="BD30" i="218"/>
  <c r="BD122" i="218"/>
  <c r="BD370" i="219"/>
  <c r="BD204" i="222"/>
  <c r="BD77" i="216"/>
  <c r="BD208" i="217"/>
  <c r="BD405" i="219"/>
  <c r="BD275" i="221"/>
  <c r="BD479" i="215"/>
  <c r="BD197" i="216"/>
  <c r="BD51" i="217"/>
  <c r="BD401" i="218"/>
  <c r="BD349" i="219"/>
  <c r="BD140" i="220"/>
  <c r="BD336" i="217"/>
  <c r="BD353" i="220"/>
  <c r="BD19" i="222"/>
  <c r="BD144" i="215"/>
  <c r="BD172" i="217"/>
  <c r="BD342" i="222"/>
  <c r="BD276" i="217"/>
  <c r="BD431" i="220"/>
  <c r="BD495" i="215"/>
  <c r="BD459" i="215"/>
  <c r="BD394" i="216"/>
  <c r="BD468" i="217"/>
  <c r="BD143" i="219"/>
  <c r="BD483" i="219"/>
  <c r="BD48" i="221"/>
  <c r="BD458" i="224"/>
  <c r="BD490" i="216"/>
  <c r="BD304" i="217"/>
  <c r="BD331" i="218"/>
  <c r="BD494" i="220"/>
  <c r="BD358" i="220"/>
  <c r="BD202" i="221"/>
  <c r="BD119" i="222"/>
  <c r="BD109" i="224"/>
  <c r="BD195" i="215"/>
  <c r="BD213" i="216"/>
  <c r="BD358" i="216"/>
  <c r="BD321" i="217"/>
  <c r="BD387" i="219"/>
  <c r="BD16" i="223"/>
  <c r="BD463" i="224"/>
  <c r="BD115" i="215"/>
  <c r="BD424" i="218"/>
  <c r="BD407" i="219"/>
  <c r="BD13" i="219"/>
  <c r="BD203" i="220"/>
  <c r="BD105" i="221"/>
  <c r="BD462" i="217"/>
  <c r="BD132" i="219"/>
  <c r="BD340" i="219"/>
  <c r="BD485" i="220"/>
  <c r="BD508" i="222"/>
  <c r="BD359" i="224"/>
  <c r="BD82" i="216"/>
  <c r="BD40" i="217"/>
  <c r="BD158" i="217"/>
  <c r="BD210" i="218"/>
  <c r="BD119" i="217"/>
  <c r="BD21" i="217"/>
  <c r="BD337" i="219"/>
  <c r="BD106" i="220"/>
  <c r="BD65" i="221"/>
  <c r="BD54" i="222"/>
  <c r="BD287" i="216"/>
  <c r="BD312" i="216"/>
  <c r="BD337" i="220"/>
  <c r="BD274" i="221"/>
  <c r="BD294" i="216"/>
  <c r="BD424" i="216"/>
  <c r="BD156" i="217"/>
  <c r="BD500" i="217"/>
  <c r="BD337" i="218"/>
  <c r="BD320" i="218"/>
  <c r="BD467" i="219"/>
  <c r="BD492" i="219"/>
  <c r="BD257" i="220"/>
  <c r="BD427" i="220"/>
  <c r="BD193" i="221"/>
  <c r="BD29" i="221"/>
  <c r="BD443" i="215"/>
  <c r="BD142" i="217"/>
  <c r="BD239" i="218"/>
  <c r="BD183" i="219"/>
  <c r="BD506" i="221"/>
  <c r="BD430" i="221"/>
  <c r="BD76" i="222"/>
  <c r="BD517" i="221"/>
  <c r="BD427" i="222"/>
  <c r="BD475" i="223"/>
  <c r="BD282" i="223"/>
  <c r="BD265" i="224"/>
  <c r="BD112" i="220"/>
  <c r="BD272" i="221"/>
  <c r="BD169" i="221"/>
  <c r="BD100" i="224"/>
  <c r="BD357" i="220"/>
  <c r="BD373" i="222"/>
  <c r="BD97" i="223"/>
  <c r="BD292" i="220"/>
  <c r="BD227" i="221"/>
  <c r="BD84" i="221"/>
  <c r="BD410" i="224"/>
  <c r="BD349" i="220"/>
  <c r="BD443" i="221"/>
  <c r="BD150" i="221"/>
  <c r="BD395" i="224"/>
  <c r="BD100" i="220"/>
  <c r="BD377" i="221"/>
  <c r="BD378" i="221"/>
  <c r="BD475" i="221"/>
  <c r="BD460" i="222"/>
  <c r="BD90" i="221"/>
  <c r="BD398" i="222"/>
  <c r="BD98" i="223"/>
  <c r="BD337" i="223"/>
  <c r="BD338" i="224"/>
  <c r="BD502" i="223"/>
  <c r="BD14" i="224"/>
  <c r="BD406" i="223"/>
  <c r="BD121" i="224"/>
  <c r="BD192" i="224"/>
  <c r="BD407" i="223"/>
  <c r="BD409" i="223"/>
  <c r="BD103" i="223"/>
  <c r="BD517" i="224"/>
  <c r="BD49" i="223"/>
  <c r="BD263" i="224"/>
  <c r="BD349" i="224"/>
  <c r="BD483" i="223"/>
  <c r="BD226" i="224"/>
  <c r="BD438" i="223"/>
  <c r="BD59" i="224"/>
  <c r="BD414" i="224"/>
  <c r="BD196" i="218"/>
  <c r="BD61" i="208"/>
  <c r="BD22" i="206"/>
  <c r="BD414" i="212"/>
  <c r="BD14" i="205"/>
  <c r="BD256" i="211"/>
  <c r="BD248" i="212"/>
  <c r="BD25" i="205"/>
  <c r="BD12" i="209"/>
  <c r="AZ8" i="209"/>
  <c r="AZ2" i="209" s="1"/>
  <c r="AV16" i="2" s="1"/>
  <c r="BD26" i="209"/>
  <c r="BD26" i="219"/>
  <c r="BD293" i="213"/>
  <c r="BD207" i="214"/>
  <c r="BD264" i="221"/>
  <c r="BD520" i="222"/>
  <c r="BD460" i="218"/>
  <c r="BD134" i="217"/>
  <c r="BD276" i="205"/>
  <c r="BD184" i="213"/>
  <c r="BD282" i="208"/>
  <c r="BD135" i="209"/>
  <c r="BD142" i="215"/>
  <c r="BD84" i="217"/>
  <c r="BD158" i="220"/>
  <c r="BD425" i="216"/>
  <c r="BD115" i="218"/>
  <c r="BD285" i="222"/>
  <c r="BD303" i="223"/>
  <c r="BD520" i="218"/>
  <c r="BD319" i="221"/>
  <c r="BD204" i="211"/>
  <c r="BD519" i="206"/>
  <c r="BD175" i="205"/>
  <c r="BD160" i="208"/>
  <c r="BD444" i="205"/>
  <c r="BD435" i="206"/>
  <c r="BD173" i="211"/>
  <c r="BD343" i="208"/>
  <c r="BD387" i="207"/>
  <c r="BD353" i="213"/>
  <c r="BD273" i="212"/>
  <c r="BD88" i="222"/>
  <c r="BD234" i="220"/>
  <c r="BD242" i="220"/>
  <c r="BD329" i="217"/>
  <c r="BD55" i="215"/>
  <c r="BD472" i="206"/>
  <c r="BD315" i="205"/>
  <c r="BD176" i="206"/>
  <c r="BD309" i="205"/>
  <c r="BD84" i="206"/>
  <c r="BD511" i="206"/>
  <c r="BD350" i="210"/>
  <c r="BD270" i="210"/>
  <c r="BD14" i="208"/>
  <c r="BD273" i="209"/>
  <c r="BD256" i="214"/>
  <c r="BD139" i="205"/>
  <c r="BD456" i="207"/>
  <c r="BD170" i="205"/>
  <c r="BD155" i="207"/>
  <c r="BD14" i="207"/>
  <c r="BD435" i="207"/>
  <c r="BD495" i="207"/>
  <c r="BD501" i="213"/>
  <c r="BD57" i="212"/>
  <c r="BD137" i="207"/>
  <c r="BD244" i="213"/>
  <c r="BD508" i="208"/>
  <c r="BD494" i="207"/>
  <c r="BD21" i="207"/>
  <c r="BD179" i="214"/>
  <c r="BD216" i="206"/>
  <c r="BD358" i="205"/>
  <c r="BD102" i="208"/>
  <c r="BD169" i="206"/>
  <c r="BD34" i="205"/>
  <c r="BD83" i="211"/>
  <c r="BD435" i="213"/>
  <c r="BD156" i="205"/>
  <c r="BD126" i="205"/>
  <c r="BD27" i="209"/>
  <c r="BD199" i="206"/>
  <c r="BD71" i="205"/>
  <c r="BD365" i="207"/>
  <c r="BD276" i="208"/>
  <c r="BD291" i="206"/>
  <c r="BD248" i="206"/>
  <c r="BD125" i="206"/>
  <c r="BD237" i="205"/>
  <c r="BD282" i="205"/>
  <c r="BD358" i="207"/>
  <c r="BD360" i="207"/>
  <c r="BD239" i="206"/>
  <c r="BD314" i="206"/>
  <c r="BD77" i="205"/>
  <c r="BD483" i="210"/>
  <c r="BD404" i="212"/>
  <c r="BD176" i="205"/>
  <c r="BD111" i="206"/>
  <c r="BD132" i="206"/>
  <c r="BD233" i="211"/>
  <c r="BD230" i="213"/>
  <c r="BD86" i="206"/>
  <c r="BD424" i="205"/>
  <c r="BD40" i="206"/>
  <c r="BD268" i="205"/>
  <c r="BD86" i="210"/>
  <c r="BD315" i="212"/>
  <c r="BD12" i="219"/>
  <c r="AZ8" i="219"/>
  <c r="AZ2" i="219" s="1"/>
  <c r="AV26" i="2" s="1"/>
  <c r="BD499" i="210"/>
  <c r="BD265" i="213"/>
  <c r="BD382" i="206"/>
  <c r="BD475" i="205"/>
  <c r="BD30" i="206"/>
  <c r="BD369" i="206"/>
  <c r="BD430" i="205"/>
  <c r="BD222" i="206"/>
  <c r="BD518" i="206"/>
  <c r="BD274" i="206"/>
  <c r="BD337" i="205"/>
  <c r="BD121" i="207"/>
  <c r="BD103" i="207"/>
  <c r="BD463" i="207"/>
  <c r="BD451" i="211"/>
  <c r="BD280" i="206"/>
  <c r="BD135" i="205"/>
  <c r="BD361" i="206"/>
  <c r="BD515" i="206"/>
  <c r="BD390" i="205"/>
  <c r="BD264" i="207"/>
  <c r="BD514" i="210"/>
  <c r="BD97" i="207"/>
  <c r="BD49" i="208"/>
  <c r="BD490" i="212"/>
  <c r="BD496" i="208"/>
  <c r="BD432" i="209"/>
  <c r="BD172" i="210"/>
  <c r="BD364" i="211"/>
  <c r="BD44" i="214"/>
  <c r="BD516" i="210"/>
  <c r="BD267" i="208"/>
  <c r="BD125" i="210"/>
  <c r="BD310" i="211"/>
  <c r="BD367" i="214"/>
  <c r="BD74" i="207"/>
  <c r="BD380" i="208"/>
  <c r="BD357" i="209"/>
  <c r="BD51" i="211"/>
  <c r="BD275" i="219"/>
  <c r="BD519" i="207"/>
  <c r="BD316" i="208"/>
  <c r="BD286" i="209"/>
  <c r="BD355" i="210"/>
  <c r="BD118" i="212"/>
  <c r="BD12" i="211"/>
  <c r="AZ8" i="211"/>
  <c r="AZ2" i="211" s="1"/>
  <c r="AV18" i="2" s="1"/>
  <c r="BD465" i="212"/>
  <c r="BD115" i="213"/>
  <c r="BD297" i="207"/>
  <c r="BD76" i="212"/>
  <c r="BD258" i="207"/>
  <c r="BD51" i="210"/>
  <c r="BD285" i="220"/>
  <c r="BD159" i="207"/>
  <c r="BD431" i="210"/>
  <c r="BD271" i="211"/>
  <c r="BD389" i="212"/>
  <c r="BD483" i="213"/>
  <c r="BD476" i="215"/>
  <c r="BD231" i="220"/>
  <c r="BD161" i="208"/>
  <c r="BD342" i="209"/>
  <c r="BD101" i="209"/>
  <c r="BD340" i="210"/>
  <c r="BD102" i="210"/>
  <c r="BD247" i="211"/>
  <c r="BD64" i="212"/>
  <c r="BD146" i="214"/>
  <c r="BD293" i="208"/>
  <c r="BD233" i="208"/>
  <c r="BD15" i="209"/>
  <c r="BD204" i="209"/>
  <c r="BD84" i="211"/>
  <c r="BD384" i="214"/>
  <c r="BD188" i="208"/>
  <c r="BD345" i="208"/>
  <c r="BD442" i="209"/>
  <c r="BD256" i="210"/>
  <c r="BD22" i="210"/>
  <c r="BD468" i="214"/>
  <c r="BD237" i="207"/>
  <c r="BD19" i="208"/>
  <c r="BD482" i="210"/>
  <c r="BD226" i="210"/>
  <c r="BD223" i="211"/>
  <c r="BD450" i="213"/>
  <c r="BD325" i="218"/>
  <c r="BD395" i="207"/>
  <c r="BD416" i="208"/>
  <c r="BD71" i="208"/>
  <c r="BD184" i="209"/>
  <c r="BD70" i="211"/>
  <c r="BD479" i="211"/>
  <c r="BD377" i="212"/>
  <c r="BD71" i="213"/>
  <c r="BD222" i="214"/>
  <c r="BD70" i="215"/>
  <c r="BD301" i="208"/>
  <c r="BD328" i="209"/>
  <c r="BD413" i="209"/>
  <c r="BD26" i="212"/>
  <c r="BD117" i="213"/>
  <c r="BD424" i="214"/>
  <c r="BD65" i="215"/>
  <c r="BD396" i="217"/>
  <c r="BD382" i="208"/>
  <c r="BD463" i="209"/>
  <c r="BD227" i="210"/>
  <c r="BD204" i="210"/>
  <c r="BD25" i="211"/>
  <c r="BD238" i="211"/>
  <c r="BD457" i="212"/>
  <c r="BD124" i="208"/>
  <c r="BD303" i="208"/>
  <c r="BD166" i="210"/>
  <c r="BD324" i="212"/>
  <c r="BD495" i="212"/>
  <c r="BD243" i="214"/>
  <c r="BD60" i="208"/>
  <c r="BD100" i="209"/>
  <c r="BD136" i="210"/>
  <c r="BD333" i="211"/>
  <c r="BD312" i="213"/>
  <c r="BD492" i="210"/>
  <c r="BD245" i="210"/>
  <c r="BD39" i="211"/>
  <c r="BD335" i="212"/>
  <c r="BD12" i="213"/>
  <c r="AZ8" i="213"/>
  <c r="AZ2" i="213" s="1"/>
  <c r="AV20" i="2" s="1"/>
  <c r="BD400" i="214"/>
  <c r="BD68" i="214"/>
  <c r="BD103" i="214"/>
  <c r="BD40" i="219"/>
  <c r="BD24" i="213"/>
  <c r="BD221" i="214"/>
  <c r="BD427" i="217"/>
  <c r="BD277" i="219"/>
  <c r="BD19" i="213"/>
  <c r="BD250" i="214"/>
  <c r="BD246" i="215"/>
  <c r="BD189" i="216"/>
  <c r="BD359" i="218"/>
  <c r="BD411" i="214"/>
  <c r="BD320" i="214"/>
  <c r="BD159" i="223"/>
  <c r="BD172" i="214"/>
  <c r="BD467" i="214"/>
  <c r="BD499" i="213"/>
  <c r="BD420" i="214"/>
  <c r="BD439" i="213"/>
  <c r="BD51" i="214"/>
  <c r="BD218" i="216"/>
  <c r="BD156" i="218"/>
  <c r="BD394" i="223"/>
  <c r="BD242" i="214"/>
  <c r="BD472" i="216"/>
  <c r="BB8" i="213"/>
  <c r="BB2" i="213" s="1"/>
  <c r="AX20" i="2" s="1"/>
  <c r="BD190" i="215"/>
  <c r="BD496" i="217"/>
  <c r="BD15" i="213"/>
  <c r="BD135" i="214"/>
  <c r="BD303" i="214"/>
  <c r="BD269" i="217"/>
  <c r="BD492" i="218"/>
  <c r="BD443" i="220"/>
  <c r="BD347" i="217"/>
  <c r="BD168" i="220"/>
  <c r="BD256" i="223"/>
  <c r="BD367" i="220"/>
  <c r="BD139" i="219"/>
  <c r="BD209" i="222"/>
  <c r="BD456" i="221"/>
  <c r="BD20" i="217"/>
  <c r="BD189" i="218"/>
  <c r="BD193" i="219"/>
  <c r="BD484" i="222"/>
  <c r="BD282" i="216"/>
  <c r="BD68" i="218"/>
  <c r="BD264" i="216"/>
  <c r="BD143" i="218"/>
  <c r="BD316" i="222"/>
  <c r="BD505" i="217"/>
  <c r="BD404" i="222"/>
  <c r="BD387" i="218"/>
  <c r="BD447" i="221"/>
  <c r="BD63" i="222"/>
  <c r="BD292" i="215"/>
  <c r="BD395" i="216"/>
  <c r="BD461" i="220"/>
  <c r="BD322" i="215"/>
  <c r="BD81" i="216"/>
  <c r="BD184" i="217"/>
  <c r="BD345" i="218"/>
  <c r="BD13" i="218"/>
  <c r="BD192" i="220"/>
  <c r="BD54" i="221"/>
  <c r="BD510" i="223"/>
  <c r="BD51" i="220"/>
  <c r="BD463" i="222"/>
  <c r="BD64" i="215"/>
  <c r="BD165" i="219"/>
  <c r="BD89" i="222"/>
  <c r="BD214" i="215"/>
  <c r="BD212" i="218"/>
  <c r="BD43" i="219"/>
  <c r="BD295" i="220"/>
  <c r="BD517" i="215"/>
  <c r="BD189" i="215"/>
  <c r="BD314" i="216"/>
  <c r="BD320" i="217"/>
  <c r="BD435" i="218"/>
  <c r="BD343" i="219"/>
  <c r="BD269" i="220"/>
  <c r="BD213" i="220"/>
  <c r="BD373" i="221"/>
  <c r="BD36" i="215"/>
  <c r="BD35" i="216"/>
  <c r="BD289" i="218"/>
  <c r="BD359" i="220"/>
  <c r="BD116" i="220"/>
  <c r="BD192" i="216"/>
  <c r="BD510" i="216"/>
  <c r="BD35" i="217"/>
  <c r="BD466" i="218"/>
  <c r="BD274" i="219"/>
  <c r="BD387" i="220"/>
  <c r="BD421" i="220"/>
  <c r="BD36" i="221"/>
  <c r="BD229" i="222"/>
  <c r="BD389" i="224"/>
  <c r="BD502" i="216"/>
  <c r="BD52" i="216"/>
  <c r="BD102" i="218"/>
  <c r="BD305" i="218"/>
  <c r="BD209" i="218"/>
  <c r="BD464" i="219"/>
  <c r="BD464" i="220"/>
  <c r="BD173" i="222"/>
  <c r="BD132" i="215"/>
  <c r="BD267" i="215"/>
  <c r="BD480" i="216"/>
  <c r="BD234" i="217"/>
  <c r="BD318" i="219"/>
  <c r="BD82" i="220"/>
  <c r="BD257" i="222"/>
  <c r="BD259" i="215"/>
  <c r="BD80" i="217"/>
  <c r="BD127" i="218"/>
  <c r="BD95" i="219"/>
  <c r="BD413" i="222"/>
  <c r="BD384" i="215"/>
  <c r="BD211" i="217"/>
  <c r="BD290" i="217"/>
  <c r="BD408" i="218"/>
  <c r="BD151" i="219"/>
  <c r="BD457" i="220"/>
  <c r="BD187" i="220"/>
  <c r="BD468" i="221"/>
  <c r="BD518" i="215"/>
  <c r="BD381" i="215"/>
  <c r="BD200" i="216"/>
  <c r="BD481" i="218"/>
  <c r="BD411" i="219"/>
  <c r="BD241" i="220"/>
  <c r="BD135" i="220"/>
  <c r="BD55" i="221"/>
  <c r="BD91" i="216"/>
  <c r="BD488" i="217"/>
  <c r="BD77" i="218"/>
  <c r="BD278" i="218"/>
  <c r="BD346" i="219"/>
  <c r="BD382" i="219"/>
  <c r="BD219" i="220"/>
  <c r="BD302" i="220"/>
  <c r="BD89" i="221"/>
  <c r="BD49" i="220"/>
  <c r="BD412" i="220"/>
  <c r="BD160" i="222"/>
  <c r="BD313" i="221"/>
  <c r="BD318" i="222"/>
  <c r="BD291" i="220"/>
  <c r="BD277" i="222"/>
  <c r="BD437" i="221"/>
  <c r="BD59" i="222"/>
  <c r="BD120" i="222"/>
  <c r="BD75" i="223"/>
  <c r="BD228" i="224"/>
  <c r="BD241" i="221"/>
  <c r="BD210" i="222"/>
  <c r="BD469" i="223"/>
  <c r="BD267" i="223"/>
  <c r="BD357" i="221"/>
  <c r="BD123" i="221"/>
  <c r="BD235" i="224"/>
  <c r="BD145" i="220"/>
  <c r="BD57" i="221"/>
  <c r="BD518" i="221"/>
  <c r="BD245" i="222"/>
  <c r="BD358" i="223"/>
  <c r="BD80" i="221"/>
  <c r="BD513" i="220"/>
  <c r="BD236" i="221"/>
  <c r="BD289" i="222"/>
  <c r="BD87" i="223"/>
  <c r="BD59" i="223"/>
  <c r="BD101" i="224"/>
  <c r="BD252" i="223"/>
  <c r="BD216" i="224"/>
  <c r="BD212" i="223"/>
  <c r="BD507" i="224"/>
  <c r="BD112" i="223"/>
  <c r="BD281" i="224"/>
  <c r="BD515" i="224"/>
  <c r="BD492" i="223"/>
  <c r="BD447" i="224"/>
  <c r="BD116" i="224"/>
  <c r="BD36" i="223"/>
  <c r="BD357" i="224"/>
  <c r="BD321" i="223"/>
  <c r="BD459" i="223"/>
  <c r="BD22" i="224"/>
  <c r="BD64" i="224"/>
  <c r="BD288" i="224"/>
  <c r="BD275" i="211"/>
  <c r="BD382" i="214"/>
  <c r="BD163" i="213"/>
  <c r="BD122" i="216"/>
  <c r="BD369" i="209"/>
  <c r="BD58" i="211"/>
  <c r="BD70" i="219"/>
  <c r="BD101" i="206"/>
  <c r="BD404" i="208"/>
  <c r="BD278" i="212"/>
  <c r="BD177" i="216"/>
  <c r="BD422" i="206"/>
  <c r="BD137" i="209"/>
  <c r="BD172" i="206"/>
  <c r="BD493" i="218"/>
  <c r="BD275" i="207"/>
  <c r="BD219" i="205"/>
  <c r="BD514" i="207"/>
  <c r="BD203" i="205"/>
  <c r="BD277" i="206"/>
  <c r="BD245" i="211"/>
  <c r="BD112" i="205"/>
  <c r="BD345" i="205"/>
  <c r="BD175" i="210"/>
  <c r="BD430" i="206"/>
  <c r="BD97" i="213"/>
  <c r="BD251" i="206"/>
  <c r="BD87" i="208"/>
  <c r="BD77" i="212"/>
  <c r="BD58" i="206"/>
  <c r="BD452" i="207"/>
  <c r="BD292" i="207"/>
  <c r="BD148" i="205"/>
  <c r="BD330" i="206"/>
  <c r="BD142" i="206"/>
  <c r="BD333" i="205"/>
  <c r="BD359" i="206"/>
  <c r="BD134" i="205"/>
  <c r="BD488" i="206"/>
  <c r="BD417" i="205"/>
  <c r="BD63" i="209"/>
  <c r="BD414" i="207"/>
  <c r="BD18" i="212"/>
  <c r="BD166" i="206"/>
  <c r="BD353" i="205"/>
  <c r="BD310" i="210"/>
  <c r="BD274" i="207"/>
  <c r="BD125" i="214"/>
  <c r="BD386" i="206"/>
  <c r="BD221" i="207"/>
  <c r="BD480" i="205"/>
  <c r="BD379" i="208"/>
  <c r="BD438" i="206"/>
  <c r="BD35" i="206"/>
  <c r="BD68" i="206"/>
  <c r="BD336" i="212"/>
  <c r="BD124" i="212"/>
  <c r="BD463" i="206"/>
  <c r="BD477" i="207"/>
  <c r="BD255" i="212"/>
  <c r="BD235" i="206"/>
  <c r="BD145" i="206"/>
  <c r="BD457" i="205"/>
  <c r="BD236" i="205"/>
  <c r="BD503" i="207"/>
  <c r="BD493" i="212"/>
  <c r="BD165" i="207"/>
  <c r="BD475" i="207"/>
  <c r="BD441" i="209"/>
  <c r="BD430" i="207"/>
  <c r="BD469" i="212"/>
  <c r="BD40" i="209"/>
  <c r="BD235" i="211"/>
  <c r="BD424" i="212"/>
  <c r="BD141" i="211"/>
  <c r="BD342" i="212"/>
  <c r="BD509" i="207"/>
  <c r="BD31" i="207"/>
  <c r="BD355" i="211"/>
  <c r="BD141" i="212"/>
  <c r="BD344" i="208"/>
  <c r="BD479" i="209"/>
  <c r="BD353" i="211"/>
  <c r="BD100" i="213"/>
  <c r="BD53" i="208"/>
  <c r="BD173" i="209"/>
  <c r="BD174" i="207"/>
  <c r="BD431" i="207"/>
  <c r="BD315" i="208"/>
  <c r="BD477" i="209"/>
  <c r="BD36" i="210"/>
  <c r="BD375" i="211"/>
  <c r="BD106" i="217"/>
  <c r="BD140" i="211"/>
  <c r="BD121" i="212"/>
  <c r="BD313" i="215"/>
  <c r="BD82" i="207"/>
  <c r="BD433" i="211"/>
  <c r="BD410" i="207"/>
  <c r="BD336" i="208"/>
  <c r="BD400" i="209"/>
  <c r="BD143" i="209"/>
  <c r="BD375" i="207"/>
  <c r="BD174" i="210"/>
  <c r="BD44" i="210"/>
  <c r="BD57" i="210"/>
  <c r="BD227" i="211"/>
  <c r="BD262" i="211"/>
  <c r="BD216" i="212"/>
  <c r="BD160" i="207"/>
  <c r="BD316" i="209"/>
  <c r="BD56" i="210"/>
  <c r="BD444" i="210"/>
  <c r="BD76" i="211"/>
  <c r="BD477" i="211"/>
  <c r="BD312" i="212"/>
  <c r="BD34" i="213"/>
  <c r="BD157" i="210"/>
  <c r="BD455" i="210"/>
  <c r="BD289" i="211"/>
  <c r="BD440" i="212"/>
  <c r="BD99" i="214"/>
  <c r="BD502" i="215"/>
  <c r="BD320" i="207"/>
  <c r="BD212" i="209"/>
  <c r="BD358" i="209"/>
  <c r="BD411" i="210"/>
  <c r="BD115" i="212"/>
  <c r="BD156" i="219"/>
  <c r="BD243" i="208"/>
  <c r="BD338" i="209"/>
  <c r="BD146" i="210"/>
  <c r="BD53" i="212"/>
  <c r="BD461" i="214"/>
  <c r="BD432" i="215"/>
  <c r="BD134" i="207"/>
  <c r="BD417" i="209"/>
  <c r="BD387" i="209"/>
  <c r="BD361" i="210"/>
  <c r="BD193" i="211"/>
  <c r="BD44" i="211"/>
  <c r="BD282" i="211"/>
  <c r="BD398" i="212"/>
  <c r="BD304" i="213"/>
  <c r="BD233" i="215"/>
  <c r="BD515" i="207"/>
  <c r="BD20" i="208"/>
  <c r="BD216" i="208"/>
  <c r="BD190" i="209"/>
  <c r="BD100" i="210"/>
  <c r="BD162" i="211"/>
  <c r="BD200" i="211"/>
  <c r="BD347" i="212"/>
  <c r="BD505" i="213"/>
  <c r="BD388" i="214"/>
  <c r="BD289" i="208"/>
  <c r="BD169" i="210"/>
  <c r="BD353" i="210"/>
  <c r="BD398" i="211"/>
  <c r="BD318" i="211"/>
  <c r="BD78" i="211"/>
  <c r="BD46" i="212"/>
  <c r="BD52" i="215"/>
  <c r="BD149" i="207"/>
  <c r="BD103" i="208"/>
  <c r="BD329" i="209"/>
  <c r="BD288" i="211"/>
  <c r="BD66" i="211"/>
  <c r="BD114" i="212"/>
  <c r="BD492" i="212"/>
  <c r="BD173" i="213"/>
  <c r="BD251" i="217"/>
  <c r="BD117" i="207"/>
  <c r="BD519" i="208"/>
  <c r="BD207" i="208"/>
  <c r="BD518" i="209"/>
  <c r="BD69" i="210"/>
  <c r="BD456" i="210"/>
  <c r="BD482" i="211"/>
  <c r="BD313" i="212"/>
  <c r="BD80" i="212"/>
  <c r="BD494" i="213"/>
  <c r="BD505" i="214"/>
  <c r="BD433" i="208"/>
  <c r="BD446" i="209"/>
  <c r="BD496" i="210"/>
  <c r="BD413" i="210"/>
  <c r="BD224" i="211"/>
  <c r="BD58" i="212"/>
  <c r="BD261" i="213"/>
  <c r="BD486" i="214"/>
  <c r="BD346" i="213"/>
  <c r="BD91" i="214"/>
  <c r="BD192" i="213"/>
  <c r="BD336" i="214"/>
  <c r="BD450" i="215"/>
  <c r="BD382" i="215"/>
  <c r="BD161" i="219"/>
  <c r="BD392" i="213"/>
  <c r="BD154" i="213"/>
  <c r="BD114" i="214"/>
  <c r="BD456" i="214"/>
  <c r="BD57" i="215"/>
  <c r="BD202" i="213"/>
  <c r="BD89" i="214"/>
  <c r="BD440" i="215"/>
  <c r="BD109" i="214"/>
  <c r="BD86" i="215"/>
  <c r="BD295" i="218"/>
  <c r="BD309" i="213"/>
  <c r="BD312" i="214"/>
  <c r="BD21" i="220"/>
  <c r="BD199" i="213"/>
  <c r="BD111" i="213"/>
  <c r="BD497" i="214"/>
  <c r="BD246" i="214"/>
  <c r="BD81" i="217"/>
  <c r="BD292" i="219"/>
  <c r="BD60" i="213"/>
  <c r="BD48" i="214"/>
  <c r="BD115" i="214"/>
  <c r="BD395" i="213"/>
  <c r="BD235" i="214"/>
  <c r="BD121" i="215"/>
  <c r="BD260" i="223"/>
  <c r="BD169" i="215"/>
  <c r="BD71" i="217"/>
  <c r="BD379" i="216"/>
  <c r="BD344" i="221"/>
  <c r="BD162" i="220"/>
  <c r="BD449" i="223"/>
  <c r="BD81" i="222"/>
  <c r="BD95" i="223"/>
  <c r="BD404" i="220"/>
  <c r="BD460" i="223"/>
  <c r="BD310" i="215"/>
  <c r="BD225" i="216"/>
  <c r="BD205" i="218"/>
  <c r="BD261" i="219"/>
  <c r="BD498" i="218"/>
  <c r="BD269" i="218"/>
  <c r="BD485" i="222"/>
  <c r="BD61" i="216"/>
  <c r="BD21" i="215"/>
  <c r="BD206" i="217"/>
  <c r="BD264" i="218"/>
  <c r="BD360" i="220"/>
  <c r="BD124" i="223"/>
  <c r="BD308" i="215"/>
  <c r="BD384" i="216"/>
  <c r="BD485" i="219"/>
  <c r="BD207" i="216"/>
  <c r="BD255" i="218"/>
  <c r="BD24" i="220"/>
  <c r="BD95" i="221"/>
  <c r="BD114" i="223"/>
  <c r="BD390" i="216"/>
  <c r="BD488" i="221"/>
  <c r="BD223" i="216"/>
  <c r="BD122" i="217"/>
  <c r="BD195" i="219"/>
  <c r="BD80" i="220"/>
  <c r="BD50" i="215"/>
  <c r="BD179" i="217"/>
  <c r="BD290" i="218"/>
  <c r="BD202" i="219"/>
  <c r="BD396" i="220"/>
  <c r="BD250" i="220"/>
  <c r="BD42" i="221"/>
  <c r="BD85" i="222"/>
  <c r="BD166" i="215"/>
  <c r="BD449" i="216"/>
  <c r="BD95" i="218"/>
  <c r="BD367" i="219"/>
  <c r="BD381" i="220"/>
  <c r="BD496" i="222"/>
  <c r="BD367" i="215"/>
  <c r="BD31" i="215"/>
  <c r="BD407" i="216"/>
  <c r="BD246" i="216"/>
  <c r="BD178" i="217"/>
  <c r="BD456" i="218"/>
  <c r="BD173" i="219"/>
  <c r="BD41" i="220"/>
  <c r="BD69" i="220"/>
  <c r="BD110" i="224"/>
  <c r="BD413" i="215"/>
  <c r="BD235" i="216"/>
  <c r="BD263" i="216"/>
  <c r="BD60" i="218"/>
  <c r="BD461" i="219"/>
  <c r="BD156" i="220"/>
  <c r="BD104" i="222"/>
  <c r="BD461" i="216"/>
  <c r="BD367" i="218"/>
  <c r="BD304" i="218"/>
  <c r="BD295" i="219"/>
  <c r="BD190" i="220"/>
  <c r="BD433" i="215"/>
  <c r="BD392" i="216"/>
  <c r="BD476" i="218"/>
  <c r="BD263" i="218"/>
  <c r="BD324" i="219"/>
  <c r="BD333" i="219"/>
  <c r="BD141" i="222"/>
  <c r="BD138" i="215"/>
  <c r="BD169" i="216"/>
  <c r="BD443" i="217"/>
  <c r="BD510" i="217"/>
  <c r="BD288" i="218"/>
  <c r="BD513" i="218"/>
  <c r="BD331" i="219"/>
  <c r="BD432" i="220"/>
  <c r="BD182" i="224"/>
  <c r="BD414" i="215"/>
  <c r="BD230" i="216"/>
  <c r="BD167" i="217"/>
  <c r="BD424" i="217"/>
  <c r="AZ8" i="217"/>
  <c r="AZ2" i="217" s="1"/>
  <c r="AV24" i="2" s="1"/>
  <c r="BD12" i="217"/>
  <c r="BD15" i="218"/>
  <c r="BD127" i="219"/>
  <c r="BD477" i="219"/>
  <c r="BD463" i="221"/>
  <c r="BD182" i="222"/>
  <c r="BD128" i="222"/>
  <c r="BD162" i="215"/>
  <c r="BD349" i="216"/>
  <c r="BD176" i="217"/>
  <c r="BD426" i="218"/>
  <c r="BD449" i="220"/>
  <c r="BD486" i="222"/>
  <c r="BD501" i="222"/>
  <c r="BD393" i="215"/>
  <c r="BD111" i="216"/>
  <c r="BD363" i="217"/>
  <c r="BD51" i="218"/>
  <c r="BD48" i="218"/>
  <c r="BD119" i="219"/>
  <c r="BD400" i="220"/>
  <c r="BD195" i="220"/>
  <c r="BD146" i="220"/>
  <c r="BD452" i="221"/>
  <c r="BD226" i="222"/>
  <c r="BD105" i="220"/>
  <c r="BD336" i="221"/>
  <c r="BD105" i="223"/>
  <c r="BD180" i="221"/>
  <c r="BD186" i="223"/>
  <c r="BD123" i="224"/>
  <c r="BD322" i="220"/>
  <c r="BD120" i="221"/>
  <c r="BD372" i="222"/>
  <c r="BD191" i="223"/>
  <c r="BD31" i="224"/>
  <c r="BD411" i="220"/>
  <c r="BD31" i="221"/>
  <c r="BD160" i="220"/>
  <c r="BD520" i="221"/>
  <c r="BD135" i="222"/>
  <c r="BD482" i="223"/>
  <c r="BD30" i="220"/>
  <c r="BD251" i="221"/>
  <c r="BD208" i="222"/>
  <c r="BD466" i="222"/>
  <c r="BD83" i="224"/>
  <c r="BD519" i="221"/>
  <c r="BD426" i="224"/>
  <c r="BD287" i="221"/>
  <c r="BD180" i="222"/>
  <c r="BD261" i="222"/>
  <c r="BD292" i="223"/>
  <c r="BD467" i="224"/>
  <c r="BD263" i="220"/>
  <c r="BD242" i="221"/>
  <c r="BD146" i="221"/>
  <c r="BD475" i="222"/>
  <c r="BD43" i="222"/>
  <c r="BD496" i="223"/>
  <c r="BD93" i="223"/>
  <c r="BD301" i="224"/>
  <c r="BD166" i="224"/>
  <c r="BD464" i="224"/>
  <c r="BD509" i="223"/>
  <c r="BD169" i="223"/>
  <c r="BD216" i="223"/>
  <c r="BD84" i="224"/>
  <c r="BD287" i="224"/>
  <c r="BD99" i="223"/>
  <c r="BD454" i="223"/>
  <c r="BD366" i="224"/>
  <c r="BD234" i="223"/>
  <c r="BD31" i="223"/>
  <c r="BD294" i="224"/>
  <c r="BD286" i="224"/>
  <c r="BD298" i="216"/>
  <c r="BD392" i="206"/>
  <c r="BD352" i="206"/>
  <c r="BD101" i="210"/>
  <c r="BD430" i="211"/>
  <c r="BD479" i="208"/>
  <c r="BD315" i="217"/>
  <c r="BD458" i="209"/>
  <c r="BD52" i="206"/>
  <c r="BD401" i="208"/>
  <c r="BD119" i="211"/>
  <c r="BD21" i="209"/>
  <c r="BD514" i="214"/>
  <c r="BD213" i="215"/>
  <c r="BD127" i="214"/>
  <c r="BD361" i="214"/>
  <c r="BB8" i="219"/>
  <c r="BB2" i="219" s="1"/>
  <c r="AX26" i="2" s="1"/>
  <c r="BD309" i="219"/>
  <c r="BD241" i="205"/>
  <c r="BD505" i="206"/>
  <c r="BD428" i="206"/>
  <c r="BD399" i="211"/>
  <c r="BD158" i="211"/>
  <c r="AZ8" i="215"/>
  <c r="AZ2" i="215" s="1"/>
  <c r="AV22" i="2" s="1"/>
  <c r="BD12" i="215"/>
  <c r="BD395" i="212"/>
  <c r="BD339" i="211"/>
  <c r="BD392" i="208"/>
  <c r="BD305" i="222"/>
  <c r="BD428" i="217"/>
  <c r="BD412" i="218"/>
  <c r="BD144" i="217"/>
  <c r="BD61" i="207"/>
  <c r="BD492" i="205"/>
  <c r="BD107" i="206"/>
  <c r="BD80" i="205"/>
  <c r="BD347" i="206"/>
  <c r="BD12" i="207"/>
  <c r="AZ8" i="207"/>
  <c r="AZ2" i="207" s="1"/>
  <c r="AV14" i="2" s="1"/>
  <c r="BD204" i="207"/>
  <c r="BD183" i="206"/>
  <c r="BD437" i="206"/>
  <c r="BD115" i="206"/>
  <c r="BD478" i="205"/>
  <c r="BD110" i="207"/>
  <c r="BD437" i="209"/>
  <c r="BD228" i="208"/>
  <c r="BD485" i="213"/>
  <c r="BD167" i="216"/>
  <c r="BD438" i="213"/>
  <c r="BD257" i="213"/>
  <c r="BD503" i="217"/>
  <c r="BD166" i="221"/>
  <c r="BD121" i="222"/>
  <c r="BD231" i="217"/>
  <c r="BD343" i="215"/>
  <c r="BD121" i="219"/>
  <c r="BD297" i="221"/>
  <c r="BD225" i="205"/>
  <c r="BD185" i="205"/>
  <c r="BD386" i="207"/>
  <c r="BD273" i="208"/>
  <c r="BD426" i="206"/>
  <c r="BD146" i="207"/>
  <c r="BD508" i="205"/>
  <c r="BD120" i="206"/>
  <c r="BD520" i="206"/>
  <c r="BD286" i="205"/>
  <c r="BD146" i="206"/>
  <c r="BD302" i="206"/>
  <c r="BD27" i="213"/>
  <c r="BD47" i="206"/>
  <c r="BD254" i="206"/>
  <c r="BD360" i="210"/>
  <c r="BD38" i="207"/>
  <c r="BD78" i="207"/>
  <c r="BD237" i="215"/>
  <c r="BD83" i="212"/>
  <c r="BD136" i="209"/>
  <c r="BD149" i="209"/>
  <c r="BD416" i="212"/>
  <c r="BD367" i="208"/>
  <c r="BD318" i="212"/>
  <c r="BD464" i="207"/>
  <c r="BD43" i="209"/>
  <c r="BD475" i="208"/>
  <c r="BD301" i="210"/>
  <c r="BD417" i="210"/>
  <c r="BD514" i="205"/>
  <c r="BD444" i="206"/>
  <c r="BD265" i="205"/>
  <c r="BD486" i="210"/>
  <c r="BD214" i="206"/>
  <c r="BD89" i="206"/>
  <c r="BD342" i="205"/>
  <c r="BD460" i="213"/>
  <c r="BD153" i="205"/>
  <c r="BD288" i="210"/>
  <c r="BD458" i="205"/>
  <c r="BD211" i="206"/>
  <c r="BD282" i="206"/>
  <c r="BD260" i="205"/>
  <c r="BD284" i="205"/>
  <c r="BD60" i="205"/>
  <c r="BD454" i="210"/>
  <c r="BD443" i="205"/>
  <c r="BD202" i="205"/>
  <c r="BD403" i="205"/>
  <c r="BD370" i="206"/>
  <c r="BD497" i="205"/>
  <c r="AZ8" i="205"/>
  <c r="AZ2" i="205" s="1"/>
  <c r="AV13" i="2" s="1"/>
  <c r="BD12" i="205"/>
  <c r="BD33" i="207"/>
  <c r="BD323" i="208"/>
  <c r="BD116" i="213"/>
  <c r="BD387" i="206"/>
  <c r="BD391" i="212"/>
  <c r="BD135" i="207"/>
  <c r="BD74" i="206"/>
  <c r="BD350" i="205"/>
  <c r="BD412" i="206"/>
  <c r="BD492" i="206"/>
  <c r="BD268" i="206"/>
  <c r="BD42" i="206"/>
  <c r="BD307" i="205"/>
  <c r="BD416" i="205"/>
  <c r="BD125" i="207"/>
  <c r="BD71" i="206"/>
  <c r="BD26" i="207"/>
  <c r="BD502" i="206"/>
  <c r="BD27" i="206"/>
  <c r="BD454" i="205"/>
  <c r="BD387" i="205"/>
  <c r="BD377" i="205"/>
  <c r="BD513" i="209"/>
  <c r="BD400" i="211"/>
  <c r="BD450" i="207"/>
  <c r="BD148" i="206"/>
  <c r="BD138" i="207"/>
  <c r="BD75" i="206"/>
  <c r="BD150" i="205"/>
  <c r="BD493" i="207"/>
  <c r="BD313" i="208"/>
  <c r="BD192" i="210"/>
  <c r="BD435" i="214"/>
  <c r="BD122" i="206"/>
  <c r="BD341" i="209"/>
  <c r="BD400" i="206"/>
  <c r="BD51" i="205"/>
  <c r="BD197" i="205"/>
  <c r="BD260" i="207"/>
  <c r="BD37" i="209"/>
  <c r="BD26" i="206"/>
  <c r="BD340" i="206"/>
  <c r="BD370" i="205"/>
  <c r="BD47" i="205"/>
  <c r="BD88" i="206"/>
  <c r="BD51" i="207"/>
  <c r="BD518" i="212"/>
  <c r="BD59" i="206"/>
  <c r="BD199" i="205"/>
  <c r="BD488" i="205"/>
  <c r="BD316" i="210"/>
  <c r="BD179" i="207"/>
  <c r="BD376" i="208"/>
  <c r="BD439" i="207"/>
  <c r="BD269" i="207"/>
  <c r="BD205" i="208"/>
  <c r="BD182" i="210"/>
  <c r="BD254" i="211"/>
  <c r="BD73" i="207"/>
  <c r="BD242" i="210"/>
  <c r="BD255" i="207"/>
  <c r="BD165" i="210"/>
  <c r="BD76" i="208"/>
  <c r="BD170" i="207"/>
  <c r="BD448" i="212"/>
  <c r="BD175" i="207"/>
  <c r="BD234" i="209"/>
  <c r="BD99" i="211"/>
  <c r="BD186" i="209"/>
  <c r="BD514" i="211"/>
  <c r="BD483" i="208"/>
  <c r="BD74" i="211"/>
  <c r="BD253" i="210"/>
  <c r="BD479" i="210"/>
  <c r="BD345" i="211"/>
  <c r="BD52" i="214"/>
  <c r="BD455" i="223"/>
  <c r="BD252" i="207"/>
  <c r="BD466" i="208"/>
  <c r="BD319" i="209"/>
  <c r="BD451" i="214"/>
  <c r="BD280" i="207"/>
  <c r="BD187" i="208"/>
  <c r="BD153" i="209"/>
  <c r="BD466" i="210"/>
  <c r="BD450" i="211"/>
  <c r="BD364" i="212"/>
  <c r="BD123" i="214"/>
  <c r="BD160" i="215"/>
  <c r="BD157" i="209"/>
  <c r="BD189" i="209"/>
  <c r="BD123" i="210"/>
  <c r="BD81" i="210"/>
  <c r="BD68" i="211"/>
  <c r="BD100" i="212"/>
  <c r="BD330" i="220"/>
  <c r="BD372" i="208"/>
  <c r="BD435" i="209"/>
  <c r="BD429" i="210"/>
  <c r="BD506" i="212"/>
  <c r="BD294" i="214"/>
  <c r="BD420" i="207"/>
  <c r="BD374" i="209"/>
  <c r="BD211" i="209"/>
  <c r="BD186" i="210"/>
  <c r="BD131" i="211"/>
  <c r="BD388" i="211"/>
  <c r="BD241" i="214"/>
  <c r="BD241" i="209"/>
  <c r="BD93" i="210"/>
  <c r="BD307" i="211"/>
  <c r="BD192" i="218"/>
  <c r="BD247" i="207"/>
  <c r="BD311" i="208"/>
  <c r="BD365" i="209"/>
  <c r="BD298" i="210"/>
  <c r="BD171" i="211"/>
  <c r="BD185" i="212"/>
  <c r="BD371" i="212"/>
  <c r="BD192" i="214"/>
  <c r="BD325" i="209"/>
  <c r="BD54" i="209"/>
  <c r="BD274" i="211"/>
  <c r="BD450" i="212"/>
  <c r="BD412" i="207"/>
  <c r="BD137" i="208"/>
  <c r="BD179" i="209"/>
  <c r="BB8" i="211"/>
  <c r="BB2" i="211" s="1"/>
  <c r="AX18" i="2" s="1"/>
  <c r="BD128" i="211"/>
  <c r="BD270" i="211"/>
  <c r="BD256" i="212"/>
  <c r="BD309" i="208"/>
  <c r="BD171" i="209"/>
  <c r="BD29" i="210"/>
  <c r="BD136" i="212"/>
  <c r="BD498" i="212"/>
  <c r="BD234" i="213"/>
  <c r="BD347" i="214"/>
  <c r="BD115" i="217"/>
  <c r="BD65" i="207"/>
  <c r="BD384" i="208"/>
  <c r="BD29" i="209"/>
  <c r="BD46" i="210"/>
  <c r="BD465" i="210"/>
  <c r="BD265" i="211"/>
  <c r="BD337" i="213"/>
  <c r="BD343" i="213"/>
  <c r="BD67" i="216"/>
  <c r="BD253" i="214"/>
  <c r="BD364" i="213"/>
  <c r="BD480" i="214"/>
  <c r="BD220" i="214"/>
  <c r="BD137" i="215"/>
  <c r="BD221" i="217"/>
  <c r="BD273" i="219"/>
  <c r="BD474" i="213"/>
  <c r="BD128" i="214"/>
  <c r="BD274" i="218"/>
  <c r="BD238" i="213"/>
  <c r="BD217" i="214"/>
  <c r="BD156" i="215"/>
  <c r="BD497" i="216"/>
  <c r="BD433" i="213"/>
  <c r="BD510" i="213"/>
  <c r="BD511" i="213"/>
  <c r="BD137" i="214"/>
  <c r="BD140" i="214"/>
  <c r="BD331" i="215"/>
  <c r="BD373" i="220"/>
  <c r="BD457" i="214"/>
  <c r="BD331" i="214"/>
  <c r="BD398" i="214"/>
  <c r="BD243" i="219"/>
  <c r="BD238" i="214"/>
  <c r="BD511" i="214"/>
  <c r="BD146" i="218"/>
  <c r="BD469" i="214"/>
  <c r="BD445" i="214"/>
  <c r="BD65" i="214"/>
  <c r="BD109" i="215"/>
  <c r="BD491" i="213"/>
  <c r="BD250" i="216"/>
  <c r="BD37" i="216"/>
  <c r="BD378" i="217"/>
  <c r="BD269" i="221"/>
  <c r="BD467" i="218"/>
  <c r="BD114" i="221"/>
  <c r="BD428" i="218"/>
  <c r="BD395" i="217"/>
  <c r="BD70" i="222"/>
  <c r="BD374" i="222"/>
  <c r="BD502" i="222"/>
  <c r="BD345" i="215"/>
  <c r="BD447" i="215"/>
  <c r="BD107" i="217"/>
  <c r="BD92" i="218"/>
  <c r="BD152" i="216"/>
  <c r="BD24" i="217"/>
  <c r="BD291" i="222"/>
  <c r="BD25" i="224"/>
  <c r="BD275" i="216"/>
  <c r="BD82" i="218"/>
  <c r="BD135" i="219"/>
  <c r="BD241" i="222"/>
  <c r="BD210" i="217"/>
  <c r="BD410" i="219"/>
  <c r="BD360" i="219"/>
  <c r="BD91" i="220"/>
  <c r="BD514" i="216"/>
  <c r="BD373" i="218"/>
  <c r="BD485" i="223"/>
  <c r="BD74" i="216"/>
  <c r="BD471" i="219"/>
  <c r="BD314" i="219"/>
  <c r="BD500" i="221"/>
  <c r="BD501" i="223"/>
  <c r="BD330" i="217"/>
  <c r="BD473" i="218"/>
  <c r="BD166" i="220"/>
  <c r="BD256" i="222"/>
  <c r="BD133" i="215"/>
  <c r="BD88" i="217"/>
  <c r="BD400" i="218"/>
  <c r="BD50" i="219"/>
  <c r="BD46" i="219"/>
  <c r="BD16" i="222"/>
  <c r="BD426" i="215"/>
  <c r="BD270" i="216"/>
  <c r="BD338" i="218"/>
  <c r="BD451" i="218"/>
  <c r="BD316" i="220"/>
  <c r="BD264" i="220"/>
  <c r="BD474" i="221"/>
  <c r="BD416" i="215"/>
  <c r="BD251" i="218"/>
  <c r="BD180" i="220"/>
  <c r="BD17" i="222"/>
  <c r="BD117" i="215"/>
  <c r="BD175" i="215"/>
  <c r="BD450" i="216"/>
  <c r="BD404" i="216"/>
  <c r="BD32" i="218"/>
  <c r="BD322" i="219"/>
  <c r="BD171" i="219"/>
  <c r="BD519" i="219"/>
  <c r="BD99" i="220"/>
  <c r="BD133" i="222"/>
  <c r="BD221" i="215"/>
  <c r="BD240" i="216"/>
  <c r="BD323" i="216"/>
  <c r="BD438" i="218"/>
  <c r="BD255" i="219"/>
  <c r="BD105" i="219"/>
  <c r="BD146" i="216"/>
  <c r="BD469" i="217"/>
  <c r="BD140" i="218"/>
  <c r="BD411" i="218"/>
  <c r="BD331" i="221"/>
  <c r="BD388" i="222"/>
  <c r="BD157" i="215"/>
  <c r="BD188" i="216"/>
  <c r="BD441" i="216"/>
  <c r="BD172" i="218"/>
  <c r="BD294" i="221"/>
  <c r="BD270" i="215"/>
  <c r="BD446" i="217"/>
  <c r="BD488" i="218"/>
  <c r="BD211" i="218"/>
  <c r="BD218" i="219"/>
  <c r="BD374" i="219"/>
  <c r="BD414" i="221"/>
  <c r="BD287" i="222"/>
  <c r="BD30" i="215"/>
  <c r="BD97" i="216"/>
  <c r="BD200" i="217"/>
  <c r="BD410" i="217"/>
  <c r="BD302" i="218"/>
  <c r="BD281" i="218"/>
  <c r="BD474" i="219"/>
  <c r="BD370" i="220"/>
  <c r="BD428" i="221"/>
  <c r="BD21" i="224"/>
  <c r="BD239" i="215"/>
  <c r="BD38" i="216"/>
  <c r="BD117" i="217"/>
  <c r="BD218" i="217"/>
  <c r="BD55" i="217"/>
  <c r="BD333" i="218"/>
  <c r="BD378" i="218"/>
  <c r="BD510" i="219"/>
  <c r="BD383" i="219"/>
  <c r="BD109" i="220"/>
  <c r="BD416" i="222"/>
  <c r="BD390" i="215"/>
  <c r="BD216" i="215"/>
  <c r="BD339" i="216"/>
  <c r="BD92" i="217"/>
  <c r="BD420" i="218"/>
  <c r="BD344" i="220"/>
  <c r="BD467" i="222"/>
  <c r="BD206" i="220"/>
  <c r="BD331" i="222"/>
  <c r="BD134" i="224"/>
  <c r="BD129" i="222"/>
  <c r="BD255" i="222"/>
  <c r="BD139" i="221"/>
  <c r="BD60" i="222"/>
  <c r="BD465" i="220"/>
  <c r="BD422" i="222"/>
  <c r="BD406" i="222"/>
  <c r="BD355" i="220"/>
  <c r="BD362" i="221"/>
  <c r="BD482" i="221"/>
  <c r="BD250" i="222"/>
  <c r="BD50" i="222"/>
  <c r="BD200" i="222"/>
  <c r="BD518" i="222"/>
  <c r="BD326" i="222"/>
  <c r="BD359" i="223"/>
  <c r="BD170" i="220"/>
  <c r="BD229" i="221"/>
  <c r="BD238" i="221"/>
  <c r="BD330" i="222"/>
  <c r="BD341" i="224"/>
  <c r="BD114" i="220"/>
  <c r="BD388" i="221"/>
  <c r="BD233" i="222"/>
  <c r="BD415" i="223"/>
  <c r="BD191" i="224"/>
  <c r="BD297" i="223"/>
  <c r="BD372" i="223"/>
  <c r="BD394" i="224"/>
  <c r="BD272" i="224"/>
  <c r="BD242" i="223"/>
  <c r="BD512" i="223"/>
  <c r="BD202" i="224"/>
  <c r="BD185" i="224"/>
  <c r="BD135" i="224"/>
  <c r="BD498" i="224"/>
  <c r="BD374" i="223"/>
  <c r="BD179" i="223"/>
  <c r="BD243" i="224"/>
  <c r="BD33" i="223"/>
  <c r="BD442" i="223"/>
  <c r="BD411" i="223"/>
  <c r="BD391" i="223"/>
  <c r="BD411" i="224"/>
  <c r="BD238" i="224"/>
  <c r="BD127" i="223"/>
  <c r="BD331" i="224"/>
  <c r="BD439" i="224"/>
  <c r="BD330" i="223"/>
  <c r="BD354" i="223"/>
  <c r="BD160" i="224"/>
  <c r="BD37" i="224"/>
  <c r="AZ13" i="2" l="1"/>
  <c r="AZ26" i="2"/>
  <c r="AZ21" i="2"/>
  <c r="AZ15" i="2"/>
  <c r="AZ25" i="2"/>
  <c r="AZ20" i="2"/>
  <c r="AZ30" i="2"/>
  <c r="AZ27" i="2"/>
  <c r="AZ18" i="2"/>
  <c r="AZ31" i="2"/>
  <c r="AZ29" i="2"/>
  <c r="AZ24" i="2"/>
  <c r="BD8" i="215"/>
  <c r="BD2" i="215" s="1"/>
  <c r="BD8" i="217"/>
  <c r="BD2" i="217" s="1"/>
  <c r="AZ22" i="2"/>
  <c r="BD8" i="219"/>
  <c r="BD2" i="219" s="1"/>
  <c r="BD8" i="224"/>
  <c r="BD2" i="224" s="1"/>
  <c r="BD8" i="213"/>
  <c r="BD2" i="213" s="1"/>
  <c r="AZ14" i="2"/>
  <c r="AZ16" i="2"/>
  <c r="AZ12" i="2"/>
  <c r="AV33" i="2"/>
  <c r="BD8" i="208"/>
  <c r="BD2" i="208" s="1"/>
  <c r="BD8" i="221"/>
  <c r="BD2" i="221" s="1"/>
  <c r="BD8" i="207"/>
  <c r="BD2" i="207" s="1"/>
  <c r="BD8" i="209"/>
  <c r="BD2" i="209" s="1"/>
  <c r="BD8" i="206"/>
  <c r="BD2" i="206" s="1"/>
  <c r="BD8" i="210"/>
  <c r="BD2" i="210" s="1"/>
  <c r="AZ28" i="2"/>
  <c r="BD8" i="222"/>
  <c r="BD2" i="222" s="1"/>
  <c r="AZ17" i="2"/>
  <c r="AX33" i="2"/>
  <c r="BD8" i="214"/>
  <c r="BD2" i="214" s="1"/>
  <c r="BD8" i="216"/>
  <c r="BD2" i="216" s="1"/>
  <c r="BD8" i="223"/>
  <c r="BD2" i="223" s="1"/>
  <c r="AZ23" i="2"/>
  <c r="BD8" i="220"/>
  <c r="BD2" i="220" s="1"/>
  <c r="BD8" i="212"/>
  <c r="BD2" i="212" s="1"/>
  <c r="BD8" i="211"/>
  <c r="BD2" i="211" s="1"/>
  <c r="AZ19" i="2"/>
  <c r="BD8" i="218"/>
  <c r="BD2" i="218" s="1"/>
  <c r="BD8" i="205"/>
  <c r="BD2" i="205" s="1"/>
  <c r="AZ33" i="2" l="1"/>
  <c r="AZ40" i="2" s="1"/>
</calcChain>
</file>

<file path=xl/sharedStrings.xml><?xml version="1.0" encoding="utf-8"?>
<sst xmlns="http://schemas.openxmlformats.org/spreadsheetml/2006/main" count="2007" uniqueCount="404">
  <si>
    <t>MGKZ</t>
  </si>
  <si>
    <t>Kaufteile</t>
  </si>
  <si>
    <t>Bemerkung</t>
  </si>
  <si>
    <t>Benennung</t>
  </si>
  <si>
    <t>Gewinn</t>
  </si>
  <si>
    <t>Summe</t>
  </si>
  <si>
    <t>Sicherheit</t>
  </si>
  <si>
    <t>Pos</t>
  </si>
  <si>
    <t>Materialkosten</t>
  </si>
  <si>
    <t>Montage</t>
  </si>
  <si>
    <t>Fertigung</t>
  </si>
  <si>
    <t>Bezeichnung</t>
  </si>
  <si>
    <t>Stück</t>
  </si>
  <si>
    <t>Software</t>
  </si>
  <si>
    <t>Elektrik</t>
  </si>
  <si>
    <t>Auslöse</t>
  </si>
  <si>
    <t>Kilometer Firmen-PKW</t>
  </si>
  <si>
    <t>Taxi</t>
  </si>
  <si>
    <t>Leihauto</t>
  </si>
  <si>
    <t>Bus/Zug/Fähre</t>
  </si>
  <si>
    <t>Sonstiges</t>
  </si>
  <si>
    <t>Flüge</t>
  </si>
  <si>
    <t>Anlagenbesichtigung durch Kunde</t>
  </si>
  <si>
    <t>Vorabnahme</t>
  </si>
  <si>
    <t>Versand</t>
  </si>
  <si>
    <t>Dokumentation</t>
  </si>
  <si>
    <t>Fotos-Film erstellen</t>
  </si>
  <si>
    <t>Verpackung</t>
  </si>
  <si>
    <t>Inbetriebnahme Kunde</t>
  </si>
  <si>
    <t>Pl</t>
  </si>
  <si>
    <t>Versandkosten</t>
  </si>
  <si>
    <t>Auswärts</t>
  </si>
  <si>
    <t>Dok</t>
  </si>
  <si>
    <t>Doku</t>
  </si>
  <si>
    <t>Projektmanagement</t>
  </si>
  <si>
    <t>Teilefertigung</t>
  </si>
  <si>
    <t>*KT</t>
  </si>
  <si>
    <t>1-000537</t>
  </si>
  <si>
    <t>1-000006</t>
  </si>
  <si>
    <t>1-000007</t>
  </si>
  <si>
    <t>1-000008</t>
  </si>
  <si>
    <t>1-000009</t>
  </si>
  <si>
    <t>1-000010</t>
  </si>
  <si>
    <t>1-000011</t>
  </si>
  <si>
    <t>1-000012</t>
  </si>
  <si>
    <t>1-000013</t>
  </si>
  <si>
    <t>1-000555</t>
  </si>
  <si>
    <t>Dokumentation auswärts</t>
  </si>
  <si>
    <t>Auslösen</t>
  </si>
  <si>
    <t>Übernachtung / Hotel</t>
  </si>
  <si>
    <t>Projektvorgabewerte zur Eingabe in AP+</t>
  </si>
  <si>
    <t>1-001921</t>
  </si>
  <si>
    <t>Montage Reisezeiten</t>
  </si>
  <si>
    <t>Kostenstelle</t>
  </si>
  <si>
    <t>Vorgaben</t>
  </si>
  <si>
    <t>Std. VK</t>
  </si>
  <si>
    <t>Konstruktion Mechanik</t>
  </si>
  <si>
    <t>Konstruktion Elektrik</t>
  </si>
  <si>
    <t>Std.VK</t>
  </si>
  <si>
    <t>Betrag in €</t>
  </si>
  <si>
    <t>Kalkuliert inkl. Nachträge</t>
  </si>
  <si>
    <t>Angebotspreis mit Gewinn</t>
  </si>
  <si>
    <t>Angebotspreis Abgabe</t>
  </si>
  <si>
    <t>Reisekosten (Zeiten)</t>
  </si>
  <si>
    <t>Elektro Monteur Reisezeiten</t>
  </si>
  <si>
    <t>Kalkuliert Netto</t>
  </si>
  <si>
    <t>Elektrik im Haus</t>
  </si>
  <si>
    <t>Elektro-Monteur IBN-Kunde</t>
  </si>
  <si>
    <t>Kiste mit seem. Verpackung 280x240x290cm  Tara 600kg</t>
  </si>
  <si>
    <t>Kiste mit seem. Verpackung350x240x285cm  Tara 900kg</t>
  </si>
  <si>
    <t>Kiste mit seem. Verpackung 410x240x290cm  Tara 1000kg</t>
  </si>
  <si>
    <t>Frachtkosten für Anlieferung 2-3 Kisten</t>
  </si>
  <si>
    <t>HDEV5 SL 16 nach ChP (5645) 6 Kisten + Frachtkostenp.750,--</t>
  </si>
  <si>
    <t xml:space="preserve">Kiste mit seem. Verpackung270x235x290cm  Tara 750kg </t>
  </si>
  <si>
    <t>Kiste mit seem. Verpackung430x240x285cm  Tara 1050kg</t>
  </si>
  <si>
    <t>Projektleiter Reisezeiten</t>
  </si>
  <si>
    <t>1-000555, 20</t>
  </si>
  <si>
    <t>kalkuliert</t>
  </si>
  <si>
    <t>auswärts:</t>
  </si>
  <si>
    <t>Projektleiter IBN-Kunde</t>
  </si>
  <si>
    <t>Projektleiter intern</t>
  </si>
  <si>
    <t>Zuschläge 25% Arbeits+Reisezeiten</t>
  </si>
  <si>
    <t>M-Konstruktion</t>
  </si>
  <si>
    <t>E-Konstruktion</t>
  </si>
  <si>
    <t>brutto</t>
  </si>
  <si>
    <t>Kaufteile/Beistellungen</t>
  </si>
  <si>
    <t>Verhandlungsspielraum</t>
  </si>
  <si>
    <t>Modul 08 leer</t>
  </si>
  <si>
    <t>Modul 09 leer</t>
  </si>
  <si>
    <t>Modul 11 leer</t>
  </si>
  <si>
    <t>Modul 12 leer</t>
  </si>
  <si>
    <t>Modul 13 leer</t>
  </si>
  <si>
    <t>Modul 14 leer</t>
  </si>
  <si>
    <t>Modul 15 leer</t>
  </si>
  <si>
    <t>Modul 16 leer</t>
  </si>
  <si>
    <t>Modul 17 leer</t>
  </si>
  <si>
    <t>Modul 18 leer</t>
  </si>
  <si>
    <t>Modul 19 leer</t>
  </si>
  <si>
    <t>Modul 20 leer</t>
  </si>
  <si>
    <t>M01</t>
  </si>
  <si>
    <t>M02</t>
  </si>
  <si>
    <t>M03</t>
  </si>
  <si>
    <t>TF</t>
  </si>
  <si>
    <t>El</t>
  </si>
  <si>
    <t>MK</t>
  </si>
  <si>
    <t>EKo</t>
  </si>
  <si>
    <t>Inb</t>
  </si>
  <si>
    <t>Mo</t>
  </si>
  <si>
    <t>M04</t>
  </si>
  <si>
    <t>Inbetriebnahme im Haus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</si>
  <si>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</si>
  <si>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</si>
  <si>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</si>
  <si>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</si>
  <si>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</si>
  <si>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</si>
  <si>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</si>
  <si>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</si>
  <si>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</si>
  <si>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</si>
  <si>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</si>
  <si>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</si>
  <si>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</si>
  <si>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</si>
  <si>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</si>
  <si>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</si>
  <si>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KW</t>
  </si>
  <si>
    <t>Elektro-Konstruktion</t>
  </si>
  <si>
    <t>Mechanik-Konstruktion</t>
  </si>
  <si>
    <t>Verpacken/Verladen/Transport</t>
  </si>
  <si>
    <t>Wiederaufbau und Inbetriebnahme</t>
  </si>
  <si>
    <t>KT</t>
  </si>
  <si>
    <t>Verpackungsmaterial (Holzbalken, Folie, ...)</t>
  </si>
  <si>
    <t>Preisübersicht</t>
  </si>
  <si>
    <t>Terminübersicht</t>
  </si>
  <si>
    <t>Mai</t>
  </si>
  <si>
    <t>Juni</t>
  </si>
  <si>
    <t>Juli</t>
  </si>
  <si>
    <t>August</t>
  </si>
  <si>
    <t>September</t>
  </si>
  <si>
    <t>Oktober</t>
  </si>
  <si>
    <t>November</t>
  </si>
  <si>
    <t>Dezember</t>
  </si>
  <si>
    <t>Januar</t>
  </si>
  <si>
    <t>Februar</t>
  </si>
  <si>
    <t>März</t>
  </si>
  <si>
    <t>April</t>
  </si>
  <si>
    <r>
      <rPr>
        <b/>
        <sz val="10"/>
        <color rgb="FFFFC000"/>
        <rFont val="Arial"/>
        <family val="2"/>
      </rPr>
      <t>EKo</t>
    </r>
    <r>
      <rPr>
        <sz val="10"/>
        <rFont val="Arial"/>
        <family val="2"/>
      </rPr>
      <t xml:space="preserve"> </t>
    </r>
    <r>
      <rPr>
        <b/>
        <sz val="10"/>
        <color rgb="FFC00000"/>
        <rFont val="Arial"/>
        <family val="2"/>
      </rPr>
      <t>TF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Kaufteile</t>
    </r>
    <r>
      <rPr>
        <sz val="10"/>
        <rFont val="Arial"/>
        <family val="2"/>
      </rPr>
      <t xml:space="preserve"> </t>
    </r>
    <r>
      <rPr>
        <sz val="8"/>
        <rFont val="Arial"/>
        <family val="2"/>
      </rPr>
      <t>(o. MGZ)</t>
    </r>
  </si>
  <si>
    <r>
      <rPr>
        <b/>
        <sz val="10"/>
        <color rgb="FF3C783C"/>
        <rFont val="Arial"/>
        <family val="2"/>
      </rPr>
      <t>SW</t>
    </r>
    <r>
      <rPr>
        <sz val="10"/>
        <rFont val="Arial"/>
        <family val="2"/>
      </rPr>
      <t xml:space="preserve"> </t>
    </r>
    <r>
      <rPr>
        <b/>
        <sz val="10"/>
        <color theme="3"/>
        <rFont val="Arial"/>
        <family val="2"/>
      </rPr>
      <t>Mo</t>
    </r>
    <r>
      <rPr>
        <sz val="10"/>
        <rFont val="Arial"/>
        <family val="2"/>
      </rPr>
      <t xml:space="preserve"> </t>
    </r>
    <r>
      <rPr>
        <b/>
        <sz val="10"/>
        <color rgb="FFFFC000"/>
        <rFont val="Arial"/>
        <family val="2"/>
      </rPr>
      <t>El</t>
    </r>
  </si>
  <si>
    <r>
      <rPr>
        <b/>
        <sz val="10"/>
        <rFont val="Arial"/>
        <family val="2"/>
      </rPr>
      <t xml:space="preserve">Inb </t>
    </r>
    <r>
      <rPr>
        <sz val="10"/>
        <rFont val="Arial"/>
        <family val="2"/>
      </rPr>
      <t>im Haus</t>
    </r>
  </si>
  <si>
    <t>Sw</t>
  </si>
  <si>
    <t>Modul 07 leer</t>
  </si>
  <si>
    <t>Verhandlungsnachlass</t>
  </si>
  <si>
    <t>inkl. MGKZ</t>
  </si>
  <si>
    <t>Stundensatz</t>
  </si>
  <si>
    <t>o.Gew.</t>
  </si>
  <si>
    <t>KT netto</t>
  </si>
  <si>
    <t>TF netto</t>
  </si>
  <si>
    <t>Risikoanalyse, Wartungspläne</t>
  </si>
  <si>
    <t>Übersetzungskosten</t>
  </si>
  <si>
    <t>Planung IBN Kunde</t>
  </si>
  <si>
    <t>Endabnahme - Review</t>
  </si>
  <si>
    <t>Optimierungen</t>
  </si>
  <si>
    <t>Kickoff, FMEA, Statusberichte</t>
  </si>
  <si>
    <t>Zeichnungen, Stücklisten ausdrucken</t>
  </si>
  <si>
    <t>CD, Ordner erstellen</t>
  </si>
  <si>
    <t>Bedienfunktionen, Geräteeinstellungen</t>
  </si>
  <si>
    <t>Betriebsanleitung</t>
  </si>
  <si>
    <t>Eplan und Stückliste drucken, Ablage am Server</t>
  </si>
  <si>
    <t>Stand 2020: 862€</t>
  </si>
  <si>
    <t>Stand 2020: 500€</t>
  </si>
  <si>
    <t>Stand 2020: 1.260€</t>
  </si>
  <si>
    <t>Stand 2020: 1.434€</t>
  </si>
  <si>
    <t>Stand 2020: 300€</t>
  </si>
  <si>
    <t>Stand 2020: 10.006€    #5645</t>
  </si>
  <si>
    <t>Stand 2020: 1.049€      #5814</t>
  </si>
  <si>
    <t>Stand 2020: 1.470€      #5903</t>
  </si>
  <si>
    <t>Vorkalkulation</t>
  </si>
  <si>
    <t>Reisezeiten</t>
  </si>
  <si>
    <t>Summen in €</t>
  </si>
  <si>
    <t>Bemerkung bzw. Layout/Bild</t>
  </si>
  <si>
    <t>Hotel</t>
  </si>
  <si>
    <t>Auslösen, Hotel, Anfahrt, Flüge...</t>
  </si>
  <si>
    <t>Zuschläge</t>
  </si>
  <si>
    <t>Kilometerpauschale Firmen-PKW</t>
  </si>
  <si>
    <t>Grundlage Kunden-IBN</t>
  </si>
  <si>
    <t>Auslöse pro Tag</t>
  </si>
  <si>
    <t>Hotel pro Tag</t>
  </si>
  <si>
    <t>Flugkosten</t>
  </si>
  <si>
    <t>Anfahrt-km</t>
  </si>
  <si>
    <t>Bus/Zug...</t>
  </si>
  <si>
    <r>
      <t xml:space="preserve">M-Konstruktion </t>
    </r>
    <r>
      <rPr>
        <sz val="11"/>
        <color rgb="FFFF0000"/>
        <rFont val="Calibri"/>
        <family val="2"/>
        <scheme val="minor"/>
      </rPr>
      <t>+ IBN-Kunde</t>
    </r>
  </si>
  <si>
    <t>M-Konstruktion Reisezeit</t>
  </si>
  <si>
    <t>1-000006,7,8,9,10,11,13, 1-00921</t>
  </si>
  <si>
    <t>Hotel, Auslöse, sonstiges (Zuschläge)</t>
  </si>
  <si>
    <t>Software (+ E-Konstruktion)</t>
  </si>
  <si>
    <t>Konstruktion (+ IBN-Kunde)</t>
  </si>
  <si>
    <t>Bus/Zug/F</t>
  </si>
  <si>
    <t>Einzelpreis</t>
  </si>
  <si>
    <t>340,350,360,370(MK),380 + PL + EKo</t>
  </si>
  <si>
    <t>Versand Inland bis 300km - 1 LKW</t>
  </si>
  <si>
    <t>Versand Inland bis 600km - 1 LKW</t>
  </si>
  <si>
    <t>Stand 2020: 600€</t>
  </si>
  <si>
    <t>Anlage detailliert</t>
  </si>
  <si>
    <t>Inbetriebnahme beim Kunden detailliert</t>
  </si>
  <si>
    <t>tauchen in der Nachkalkulation bei den aufgelaufenene Kosten nicht auf!</t>
  </si>
  <si>
    <t>Hinweis zu Zuschlägen 25% 1-001921:</t>
  </si>
  <si>
    <t>Angebotspreis final</t>
  </si>
  <si>
    <t>Vp</t>
  </si>
  <si>
    <t>Vs</t>
  </si>
  <si>
    <t>:</t>
  </si>
  <si>
    <t>Projektnachlass</t>
  </si>
  <si>
    <t>oder gewünschter Zielpreis</t>
  </si>
  <si>
    <t>Modulkalkulation</t>
  </si>
  <si>
    <t xml:space="preserve">Sicherheit nach </t>
  </si>
  <si>
    <t>Verhandlung</t>
  </si>
  <si>
    <t>Angebotskalkulation</t>
  </si>
  <si>
    <t>MKo</t>
  </si>
  <si>
    <t>Projektleitung (Pl)</t>
  </si>
  <si>
    <t>Projektnachlass:</t>
  </si>
  <si>
    <t>Gesamtsummen</t>
  </si>
  <si>
    <t>Pauschal</t>
  </si>
  <si>
    <t>Projektnachlass Verhandlung</t>
  </si>
  <si>
    <t>Eingabewerte</t>
  </si>
  <si>
    <r>
      <t xml:space="preserve">Teilefertigung </t>
    </r>
    <r>
      <rPr>
        <sz val="11"/>
        <color rgb="FFFF0000"/>
        <rFont val="Calibri"/>
        <family val="2"/>
        <scheme val="minor"/>
      </rPr>
      <t xml:space="preserve"> std : min</t>
    </r>
  </si>
  <si>
    <t>Arbeitszeiten vor Ort</t>
  </si>
  <si>
    <t>Arbeitszeiten im Haus</t>
  </si>
  <si>
    <r>
      <t xml:space="preserve">Software Reisezeiten </t>
    </r>
    <r>
      <rPr>
        <sz val="11"/>
        <color rgb="FFFF0000"/>
        <rFont val="Calibri"/>
        <family val="2"/>
        <scheme val="minor"/>
      </rPr>
      <t>+ E-Konstruktion</t>
    </r>
  </si>
  <si>
    <r>
      <t>Software IBN-Kunde</t>
    </r>
    <r>
      <rPr>
        <sz val="11"/>
        <color rgb="FFFF0000"/>
        <rFont val="Calibri"/>
        <family val="2"/>
        <scheme val="minor"/>
      </rPr>
      <t xml:space="preserve"> + E-Konstruktion</t>
    </r>
  </si>
  <si>
    <t>Software-IBN + Schulung im Haus</t>
  </si>
  <si>
    <t>+</t>
  </si>
  <si>
    <t>=</t>
  </si>
  <si>
    <t>Allgemeine Projektkosten:</t>
  </si>
  <si>
    <r>
      <t xml:space="preserve">Allgemeine Projektkosten: </t>
    </r>
    <r>
      <rPr>
        <sz val="11"/>
        <color theme="1"/>
        <rFont val="Arial"/>
        <family val="2"/>
      </rPr>
      <t>Projektmanagement - Dokumentation - Verpackung - Versand</t>
    </r>
  </si>
  <si>
    <t>tt</t>
  </si>
  <si>
    <t>Elektik</t>
  </si>
  <si>
    <t>Montage IBN-Kunde</t>
  </si>
  <si>
    <t>Montage im Haus</t>
  </si>
  <si>
    <t>Versandkosten (Verpackung und Transport)</t>
  </si>
  <si>
    <t>Projektmanagement/Projektleitung im Haus</t>
  </si>
  <si>
    <t>IBN</t>
  </si>
  <si>
    <t>Angebot</t>
  </si>
  <si>
    <t>Angebot %</t>
  </si>
  <si>
    <t>Summe %</t>
  </si>
  <si>
    <t>IBN %</t>
  </si>
  <si>
    <t>Zwischensummen</t>
  </si>
  <si>
    <t>MS-F_Rev.:8 / 06.03.25 / S. Schnurrenberger</t>
  </si>
  <si>
    <t>Dräxlmeier Satu Mare</t>
  </si>
  <si>
    <t>Automatic Production Line for Wire Processing</t>
  </si>
  <si>
    <t>A07616000A</t>
  </si>
  <si>
    <t>Schötz/Radlbeck</t>
  </si>
  <si>
    <t>Hr. Eglseder</t>
  </si>
  <si>
    <t>Electrical Testing</t>
  </si>
  <si>
    <t>Labeling</t>
  </si>
  <si>
    <t xml:space="preserve">Output </t>
  </si>
  <si>
    <t>Controls and HMI</t>
  </si>
  <si>
    <t>Cable supply on Coil</t>
  </si>
  <si>
    <t>Handover Unit</t>
  </si>
  <si>
    <t>Base Frame</t>
  </si>
  <si>
    <t>Shrink sleeve Supply on coil</t>
  </si>
  <si>
    <t>Cutting Shrink sleeve</t>
  </si>
  <si>
    <t>Opening Unit for Cable Clamping</t>
  </si>
  <si>
    <t xml:space="preserve">Handling Unit (2 Parts Parallel) </t>
  </si>
  <si>
    <t>Pneumatisches Messer (2x)</t>
  </si>
  <si>
    <t>2x Pneumatik</t>
  </si>
  <si>
    <t>GluFee variable Feeding Unit</t>
  </si>
  <si>
    <t>Glufee+Schrägbunker+Kamera+</t>
  </si>
  <si>
    <t>Robot with Gripper</t>
  </si>
  <si>
    <t>ABB + ein Greifer mit Multibacken</t>
  </si>
  <si>
    <t>pneumatische Spanneineit mit Wechselbacken codiert</t>
  </si>
  <si>
    <t>x-y-positioning unit for tin supply (+/- 10mm)</t>
  </si>
  <si>
    <t xml:space="preserve">(z.B. Baumer </t>
  </si>
  <si>
    <t>z.B. Baumer</t>
  </si>
  <si>
    <t>Kameracontroler incl. Programmierung und IBN; Reliste</t>
  </si>
  <si>
    <t>Testing Unit with 4 wire contacting (Burster Resistomat 32xx)</t>
  </si>
  <si>
    <t>CAB-Label printer</t>
  </si>
  <si>
    <t>aus Projekt 207533000</t>
  </si>
  <si>
    <t>Aufnahme</t>
  </si>
  <si>
    <t>Grundgestell</t>
  </si>
  <si>
    <t>Bauteilabfragen</t>
  </si>
  <si>
    <t>Inbetriebnahme in Satu Mare</t>
  </si>
  <si>
    <t xml:space="preserve">Abnahme und Schulung </t>
  </si>
  <si>
    <t>1x Führung für Coil, und Schrumpfschlauch, Elektrischer Vorschub (Basis Druckermodul Nox?</t>
  </si>
  <si>
    <t>2 Pneumatikgreifer mit Wechselbacken codiert, x, y,z pneumatisch</t>
  </si>
  <si>
    <t xml:space="preserve"> handover station for crimps</t>
  </si>
  <si>
    <t xml:space="preserve"> crimp station (one Type) 25kN</t>
  </si>
  <si>
    <t>Schwenkhandling doppelt mit schwimmenden Greifern (2x)</t>
  </si>
  <si>
    <t>Automatic Production Line</t>
  </si>
  <si>
    <t>Additional Training in Straubing</t>
  </si>
  <si>
    <t>1 Greifer + 1 Pneumatische Bewegungen</t>
  </si>
  <si>
    <t>Option 1: Insert Shrink Sleeve 1</t>
  </si>
  <si>
    <t>Insert Shrinksleeve</t>
  </si>
  <si>
    <t>2x DMC - Reader for Cabel ID</t>
  </si>
  <si>
    <t>elektrischer y-Hub</t>
  </si>
  <si>
    <t>Fixing unit for cable lug</t>
  </si>
  <si>
    <t>Schwenkbewegung, Zustellung</t>
  </si>
  <si>
    <t>Changeover for different Types - coded</t>
  </si>
  <si>
    <t>Changeover Part for 1 Type</t>
  </si>
  <si>
    <t>2x Crimping Tool</t>
  </si>
  <si>
    <t>2x Bending Tool</t>
  </si>
  <si>
    <t xml:space="preserve"> Station mit Fügehub durch Kistler, Codierung für Crimpwerkzeug</t>
  </si>
  <si>
    <t>Support, Downholder, Die</t>
  </si>
  <si>
    <t>Bending unit (30 Nm)</t>
  </si>
  <si>
    <t>Opener Unit for WPC</t>
  </si>
  <si>
    <t>inductiv heating station</t>
  </si>
  <si>
    <t>Tin feeding and supply</t>
  </si>
  <si>
    <t>Opener Unit WPC</t>
  </si>
  <si>
    <t>1 Pneumatikzylinder (Stopperzylinder)</t>
  </si>
  <si>
    <t>Tinningstation (Soldering) Terminal 1</t>
  </si>
  <si>
    <t>Zukaufteil Eldec</t>
  </si>
  <si>
    <t>1x / 2 elektrische Achsen</t>
  </si>
  <si>
    <t>Base frame</t>
  </si>
  <si>
    <t>Inspection Station Terminal 1 (Optical)</t>
  </si>
  <si>
    <t xml:space="preserve">Gestell </t>
  </si>
  <si>
    <t>Changing Station Terminal 1 to Terminal 2</t>
  </si>
  <si>
    <t>Support Unit Cable</t>
  </si>
  <si>
    <t>2x Pneumatikzylinder</t>
  </si>
  <si>
    <t>1x Elektrische Achse / 1x Greifer</t>
  </si>
  <si>
    <t>Handling + Gripper Cable + frame handling</t>
  </si>
  <si>
    <t>conveyor unit cable</t>
  </si>
  <si>
    <t>2 pneumatische Achsen</t>
  </si>
  <si>
    <t>Turning Cable Terminal 2</t>
  </si>
  <si>
    <t>1x Greifer + 1x pneumatische Dreheinheit</t>
  </si>
  <si>
    <t>Turning Unit + frame</t>
  </si>
  <si>
    <t>Handling Cable in WPC</t>
  </si>
  <si>
    <t>Zukaufteil +  Softwareschnittstelle (Kabelabwickler RAMA 800 / 18 Firma Metzner)</t>
  </si>
  <si>
    <t>Holder for Cable</t>
  </si>
  <si>
    <t>1x Pneumatik Greifer + 1x pneumatischer Z-Hub</t>
  </si>
  <si>
    <t>Cutting and Pull Unit for Isolation Part (pneumatic)</t>
  </si>
  <si>
    <t>1x elektrischer Greifer + 1x pneumatische Dreheinheit +  1x pneumatischer Y-Hub</t>
  </si>
  <si>
    <t>Bending Terminal 1</t>
  </si>
  <si>
    <t>Alignment Unit</t>
  </si>
  <si>
    <t>Zentrieren und bereitstellen des Crimps / 1x Greifer</t>
  </si>
  <si>
    <t>Removing Isolationpart for Terminal 1</t>
  </si>
  <si>
    <t>Removing Isolationpart for Terminal 2</t>
  </si>
  <si>
    <t>Feeding Terminal 2 and Crimping Terminal 2</t>
  </si>
  <si>
    <t>Feeding Terminal 1 and Crimping Terminal 1</t>
  </si>
  <si>
    <t>Bending Terminal 2</t>
  </si>
  <si>
    <t>Protective Fence und Doors</t>
  </si>
  <si>
    <t>Tinningstation (Soldering) Terminal 2</t>
  </si>
  <si>
    <t>Inspection Station Terminal 2 (Optical)</t>
  </si>
  <si>
    <t>Burster Resistomat / 2x pneumatische Bewegung</t>
  </si>
  <si>
    <t>Fa Troax</t>
  </si>
  <si>
    <t>Protective Fence</t>
  </si>
  <si>
    <t>4 Zugangstür mannshoch mit Euchner Schutztürschalter</t>
  </si>
  <si>
    <t>Lineartaktsystem</t>
  </si>
  <si>
    <t>Schaltschrankmaterial komplett inkl. Steuerung/Bedienpult</t>
  </si>
  <si>
    <t>Grundinbetriebnahme / Automatikablauf</t>
  </si>
  <si>
    <t>Installationsgrundmaterial</t>
  </si>
  <si>
    <t>Sicherheitsbetrachtung HW-Planung</t>
  </si>
  <si>
    <t>Siemens Sicherheits Programmierung</t>
  </si>
  <si>
    <t>Pneumatik Wartungseinheit /Pneumatik allgemein</t>
  </si>
  <si>
    <t>Besprechungen (sowie Betreuungsumfang)</t>
  </si>
  <si>
    <t>Inbetriebnahme Unterstützung</t>
  </si>
  <si>
    <t>Optimierung / VDE Prüfungen</t>
  </si>
  <si>
    <t>Demontage</t>
  </si>
  <si>
    <t>MES Schnittstelle</t>
  </si>
  <si>
    <t>1 Woche</t>
  </si>
  <si>
    <t>Grundaufbau</t>
  </si>
  <si>
    <t>2x Mechaniker, 2x Elektriker</t>
  </si>
  <si>
    <t>1x Mechaniker, 1x Elektriker, 1x Software, 1x Roboter</t>
  </si>
  <si>
    <t>Grundinbetriebnahme</t>
  </si>
  <si>
    <t>1x Mechaniker, 1x Software</t>
  </si>
  <si>
    <t>Hochlauf</t>
  </si>
  <si>
    <t>1x Mechaniker, 1x Software, 1x Projektleiter</t>
  </si>
  <si>
    <t>Versand nach Satu Mare Rumänien</t>
  </si>
  <si>
    <t>Option 2: Electrical Testing</t>
  </si>
  <si>
    <t>Option 3: Labeling</t>
  </si>
  <si>
    <t>1x 16mm/2</t>
  </si>
  <si>
    <t>1x 25mm/2</t>
  </si>
  <si>
    <t>1x 35mm/2</t>
  </si>
  <si>
    <t>Cutting Cable</t>
  </si>
  <si>
    <t>Cutting Unit</t>
  </si>
  <si>
    <t>1x Greifer +1x pneumatischer Z-Hub + 1x pneumatische y-Achse</t>
  </si>
  <si>
    <t>2 Pneumatikzylinder (Stopperzylinder)</t>
  </si>
  <si>
    <t>Programmierung und IBN; Reliste</t>
  </si>
  <si>
    <t>Camara job</t>
  </si>
  <si>
    <t>Side Camera (1x) with positioning unit for checking bending angel</t>
  </si>
  <si>
    <t>Top Camera (1x) for checking Tinning, coverage of soldering, outstanding strengs, Isolation Quality</t>
  </si>
  <si>
    <t>suction unit</t>
  </si>
  <si>
    <t>für beide Tinningstationen</t>
  </si>
  <si>
    <t>Bei Tinning Terminal 1 enthalten</t>
  </si>
  <si>
    <t>Für Cutting und 2x Abisolieren</t>
  </si>
  <si>
    <t xml:space="preserve">Positioning unit for Cable </t>
  </si>
  <si>
    <t>Alignment unit angle for tinning</t>
  </si>
  <si>
    <t>mechanische Rampe (wechselbar je typ)</t>
  </si>
  <si>
    <t>Zukaufteil</t>
  </si>
  <si>
    <t>2 LKW´s</t>
  </si>
  <si>
    <t>Lineartransfer with Cable clamping</t>
  </si>
  <si>
    <t>pneumatische Weiche (Blech)</t>
  </si>
  <si>
    <t>Turnout OK-NOK</t>
  </si>
  <si>
    <t>catch tray NOK</t>
  </si>
  <si>
    <t>catch tray OK</t>
  </si>
  <si>
    <t>Grundbestückung</t>
  </si>
  <si>
    <t>48 Stück</t>
  </si>
  <si>
    <t>21 Stück Kabel</t>
  </si>
  <si>
    <t>Weiss /Hub 300mm</t>
  </si>
  <si>
    <t>Handover station for crimps</t>
  </si>
  <si>
    <t>Crimp station (one Type) 25kN</t>
  </si>
  <si>
    <t>Mobile Panel mit 2 Anschlussboxen</t>
  </si>
  <si>
    <t>2 Tage Schulung</t>
  </si>
  <si>
    <t>3 Tage Abnahme</t>
  </si>
  <si>
    <t xml:space="preserve">1x Mechaniker, 1x Software,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</si>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</sst>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5" formatCode="#,##0\ &quot;€&quot;;\-#,##0\ &quot;€&quot;"/>
    <numFmt numFmtId="6" formatCode="#,##0\ &quot;€&quot;;[Red]\-#,##0\ &quot;€&quot;"/>
    <numFmt numFmtId="164" formatCode="#,##0.00\ &quot;€&quot;"/>
    <numFmt numFmtId="165" formatCode="#,##0.0\ &quot;€&quot;"/>
    <numFmt numFmtId="166" formatCode="#,##0\ &quot;€&quot;"/>
    <numFmt numFmtId="167" formatCode="#,##0\ _€"/>
    <numFmt numFmtId="168" formatCode="_-* #,##0.00\ [$€]_-;\-* #,##0.00\ [$€]_-;_-* &quot;-&quot;??\ [$€]_-;_-@_-"/>
    <numFmt numFmtId="169" formatCode="#,##0.00&quot; DM&quot;;[Red]\-#,##0.00&quot; DM&quot;"/>
    <numFmt numFmtId="170" formatCode="_-* #,##0.00\ &quot;DM&quot;_-;\-* #,##0.00\ &quot;DM&quot;_-;_-* &quot;-&quot;??\ &quot;DM&quot;_-;_-@_-"/>
    <numFmt numFmtId="171" formatCode="dd/mm/yy;@"/>
    <numFmt numFmtId="172" formatCode="0&quot;x&quot;"/>
  </numFmts>
  <fonts count="95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8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sz val="8"/>
      <color rgb="FFFF0000"/>
      <name val="Arial"/>
      <family val="2"/>
    </font>
    <font>
      <sz val="12"/>
      <color theme="1"/>
      <name val="Arial"/>
      <family val="2"/>
    </font>
    <font>
      <b/>
      <sz val="9"/>
      <color theme="1"/>
      <name val="Arial"/>
      <family val="2"/>
    </font>
    <font>
      <sz val="8"/>
      <color rgb="FF0070C0"/>
      <name val="Arial"/>
      <family val="2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9"/>
      <name val="Arial"/>
      <family val="2"/>
    </font>
    <font>
      <sz val="11"/>
      <name val="Calibri"/>
      <family val="2"/>
      <scheme val="minor"/>
    </font>
    <font>
      <b/>
      <sz val="11"/>
      <name val="Arial"/>
      <family val="2"/>
    </font>
    <font>
      <b/>
      <sz val="7"/>
      <color theme="1"/>
      <name val="Arial"/>
      <family val="2"/>
    </font>
    <font>
      <b/>
      <sz val="8"/>
      <color rgb="FFFF0000"/>
      <name val="Arial"/>
      <family val="2"/>
    </font>
    <font>
      <b/>
      <sz val="10"/>
      <name val="Arial"/>
      <family val="2"/>
    </font>
    <font>
      <sz val="10"/>
      <name val="Geneva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name val="Arial"/>
      <family val="2"/>
    </font>
    <font>
      <b/>
      <sz val="11"/>
      <color rgb="FFFFFF00"/>
      <name val="Arial"/>
      <family val="2"/>
    </font>
    <font>
      <sz val="10"/>
      <name val="MS Sans Serif"/>
      <family val="2"/>
    </font>
    <font>
      <sz val="10"/>
      <name val="Arial"/>
      <family val="2"/>
    </font>
    <font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9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1"/>
      <color indexed="18"/>
      <name val="Calibri"/>
      <family val="2"/>
      <scheme val="minor"/>
    </font>
    <font>
      <sz val="11"/>
      <color indexed="21"/>
      <name val="Calibri"/>
      <family val="2"/>
      <scheme val="minor"/>
    </font>
    <font>
      <sz val="11"/>
      <color indexed="38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Calibri"/>
      <family val="2"/>
      <scheme val="minor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indexed="18"/>
      <name val="Calibri"/>
      <family val="2"/>
      <scheme val="minor"/>
    </font>
    <font>
      <sz val="11"/>
      <color indexed="38"/>
      <name val="Calibri"/>
      <family val="2"/>
      <scheme val="minor"/>
    </font>
    <font>
      <b/>
      <sz val="11"/>
      <color indexed="38"/>
      <name val="Calibri"/>
      <family val="2"/>
      <scheme val="minor"/>
    </font>
    <font>
      <sz val="11"/>
      <color indexed="21"/>
      <name val="Calibri"/>
      <family val="2"/>
      <scheme val="minor"/>
    </font>
    <font>
      <b/>
      <sz val="11"/>
      <color indexed="21"/>
      <name val="Calibri"/>
      <family val="2"/>
      <scheme val="minor"/>
    </font>
    <font>
      <b/>
      <sz val="11"/>
      <color indexed="17"/>
      <name val="Calibri"/>
      <family val="2"/>
      <scheme val="minor"/>
    </font>
    <font>
      <sz val="10"/>
      <color indexed="18"/>
      <name val="Calibri"/>
      <family val="2"/>
      <scheme val="minor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Arial"/>
      <family val="2"/>
    </font>
    <font>
      <sz val="1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7"/>
      <color theme="1"/>
      <name val="Arial"/>
      <family val="2"/>
    </font>
    <font>
      <sz val="10"/>
      <name val="Arial"/>
      <family val="2"/>
    </font>
    <font>
      <b/>
      <sz val="8"/>
      <color theme="1"/>
      <name val="Arial"/>
      <family val="2"/>
    </font>
    <font>
      <b/>
      <sz val="8"/>
      <color rgb="FFFF0000"/>
      <name val="Arial"/>
      <family val="2"/>
    </font>
    <font>
      <sz val="10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  <font>
      <sz val="8"/>
      <color rgb="FF0070C0"/>
      <name val="Arial"/>
      <family val="2"/>
    </font>
    <font>
      <b/>
      <sz val="10"/>
      <color theme="3"/>
      <name val="Arial"/>
      <family val="2"/>
    </font>
    <font>
      <b/>
      <sz val="8"/>
      <color theme="1"/>
      <name val="Courier New"/>
      <family val="3"/>
    </font>
    <font>
      <sz val="11"/>
      <color theme="1"/>
      <name val="Calibri"/>
      <family val="2"/>
    </font>
    <font>
      <i/>
      <sz val="10"/>
      <color theme="1"/>
      <name val="Arial"/>
      <family val="2"/>
    </font>
    <font>
      <b/>
      <sz val="10"/>
      <color theme="1"/>
      <name val="MS Sans Serif"/>
    </font>
    <font>
      <b/>
      <sz val="10"/>
      <color rgb="FFC00000"/>
      <name val="Arial"/>
      <family val="2"/>
    </font>
    <font>
      <b/>
      <sz val="10"/>
      <color rgb="FFFFC000"/>
      <name val="Arial"/>
      <family val="2"/>
    </font>
    <font>
      <b/>
      <sz val="10"/>
      <color rgb="FF3C783C"/>
      <name val="Arial"/>
      <family val="2"/>
    </font>
    <font>
      <sz val="8"/>
      <color theme="1"/>
      <name val="Calibri"/>
      <family val="2"/>
      <scheme val="minor"/>
    </font>
    <font>
      <sz val="14"/>
      <color theme="1"/>
      <name val="Arial"/>
      <family val="2"/>
    </font>
    <font>
      <sz val="8"/>
      <color theme="0"/>
      <name val="Arial"/>
      <family val="2"/>
    </font>
    <font>
      <sz val="11"/>
      <color rgb="FFFF0000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rgb="FFFF0000"/>
      <name val="Arial"/>
      <family val="2"/>
    </font>
    <font>
      <u/>
      <sz val="10"/>
      <color theme="1"/>
      <name val="Arial"/>
      <family val="2"/>
    </font>
    <font>
      <sz val="8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AE6E6"/>
        <bgColor indexed="64"/>
      </patternFill>
    </fill>
    <fill>
      <patternFill patternType="solid">
        <fgColor rgb="FFFAFAC8"/>
        <bgColor indexed="64"/>
      </patternFill>
    </fill>
    <fill>
      <patternFill patternType="solid">
        <fgColor rgb="FFEBFAEB"/>
        <bgColor indexed="64"/>
      </patternFill>
    </fill>
    <fill>
      <patternFill patternType="solid">
        <fgColor rgb="FFDCE6FA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2EAE0"/>
        <bgColor indexed="64"/>
      </patternFill>
    </fill>
    <fill>
      <patternFill patternType="solid">
        <fgColor rgb="FF6EBEA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7D9C2"/>
        <bgColor indexed="64"/>
      </patternFill>
    </fill>
    <fill>
      <patternFill patternType="solid">
        <fgColor rgb="FFEAF6F0"/>
        <bgColor indexed="64"/>
      </patternFill>
    </fill>
    <fill>
      <patternFill patternType="solid">
        <fgColor rgb="FFEAF0F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EB2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</fills>
  <borders count="9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/>
      <diagonal/>
    </border>
    <border>
      <left style="medium">
        <color auto="1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auto="1"/>
      </right>
      <top/>
      <bottom/>
      <diagonal/>
    </border>
    <border>
      <left style="medium">
        <color auto="1"/>
      </left>
      <right style="medium">
        <color indexed="64"/>
      </right>
      <top style="double">
        <color auto="1"/>
      </top>
      <bottom style="double">
        <color auto="1"/>
      </bottom>
      <diagonal/>
    </border>
    <border>
      <left style="medium">
        <color indexed="64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/>
      <right style="medium">
        <color indexed="64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 style="medium">
        <color auto="1"/>
      </left>
      <right style="medium">
        <color indexed="64"/>
      </right>
      <top style="double">
        <color auto="1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22"/>
      </right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/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medium">
        <color indexed="64"/>
      </right>
      <top style="thin">
        <color indexed="22"/>
      </top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/>
      <top style="medium">
        <color auto="1"/>
      </top>
      <bottom style="double">
        <color auto="1"/>
      </bottom>
      <diagonal/>
    </border>
    <border>
      <left style="medium">
        <color auto="1"/>
      </left>
      <right style="medium">
        <color indexed="64"/>
      </right>
      <top style="double">
        <color auto="1"/>
      </top>
      <bottom style="medium">
        <color auto="1"/>
      </bottom>
      <diagonal/>
    </border>
    <border>
      <left/>
      <right/>
      <top style="double">
        <color auto="1"/>
      </top>
      <bottom style="medium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22"/>
      </right>
      <top/>
      <bottom style="medium">
        <color theme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medium">
        <color indexed="64"/>
      </right>
      <top/>
      <bottom style="medium">
        <color theme="1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theme="0" tint="-0.24994659260841701"/>
      </bottom>
      <diagonal/>
    </border>
    <border>
      <left style="medium">
        <color auto="1"/>
      </left>
      <right style="medium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auto="1"/>
      </left>
      <right/>
      <top style="medium">
        <color auto="1"/>
      </top>
      <bottom style="thin">
        <color theme="0" tint="-0.24994659260841701"/>
      </bottom>
      <diagonal/>
    </border>
    <border>
      <left style="medium">
        <color auto="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medium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double">
        <color auto="1"/>
      </top>
      <bottom/>
      <diagonal/>
    </border>
    <border>
      <left style="medium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5">
    <xf numFmtId="0" fontId="0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19" fillId="0" borderId="0"/>
    <xf numFmtId="168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24" fillId="0" borderId="0"/>
    <xf numFmtId="0" fontId="25" fillId="0" borderId="0"/>
  </cellStyleXfs>
  <cellXfs count="943">
    <xf numFmtId="0" fontId="0" fillId="0" borderId="0" xfId="0"/>
    <xf numFmtId="0" fontId="2" fillId="4" borderId="0" xfId="0" applyFont="1" applyFill="1" applyAlignment="1">
      <alignment vertical="center"/>
    </xf>
    <xf numFmtId="0" fontId="7" fillId="4" borderId="0" xfId="0" applyFont="1" applyFill="1" applyAlignment="1">
      <alignment vertical="center"/>
    </xf>
    <xf numFmtId="0" fontId="11" fillId="4" borderId="0" xfId="0" applyFont="1" applyFill="1" applyAlignment="1">
      <alignment vertical="center"/>
    </xf>
    <xf numFmtId="166" fontId="14" fillId="4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7" borderId="16" xfId="0" applyFont="1" applyFill="1" applyBorder="1" applyAlignment="1">
      <alignment horizontal="center" vertical="center"/>
    </xf>
    <xf numFmtId="0" fontId="21" fillId="7" borderId="9" xfId="0" applyFont="1" applyFill="1" applyBorder="1" applyAlignment="1">
      <alignment horizontal="center" vertical="center"/>
    </xf>
    <xf numFmtId="166" fontId="15" fillId="4" borderId="6" xfId="0" applyNumberFormat="1" applyFont="1" applyFill="1" applyBorder="1" applyAlignment="1">
      <alignment vertical="center"/>
    </xf>
    <xf numFmtId="0" fontId="27" fillId="0" borderId="0" xfId="13" applyFont="1" applyAlignment="1" applyProtection="1">
      <alignment vertical="center"/>
      <protection locked="0"/>
    </xf>
    <xf numFmtId="0" fontId="27" fillId="0" borderId="0" xfId="13" applyFont="1" applyProtection="1">
      <protection locked="0"/>
    </xf>
    <xf numFmtId="0" fontId="27" fillId="0" borderId="0" xfId="13" applyFont="1" applyAlignment="1" applyProtection="1">
      <alignment horizontal="center"/>
      <protection locked="0"/>
    </xf>
    <xf numFmtId="0" fontId="27" fillId="0" borderId="0" xfId="14" applyFont="1" applyProtection="1">
      <protection locked="0"/>
    </xf>
    <xf numFmtId="0" fontId="27" fillId="0" borderId="0" xfId="14" applyFont="1" applyAlignment="1" applyProtection="1">
      <alignment vertical="center"/>
      <protection locked="0"/>
    </xf>
    <xf numFmtId="14" fontId="33" fillId="0" borderId="0" xfId="13" applyNumberFormat="1" applyFont="1" applyAlignment="1" applyProtection="1">
      <alignment horizontal="left"/>
      <protection locked="0"/>
    </xf>
    <xf numFmtId="0" fontId="27" fillId="0" borderId="0" xfId="14" applyFont="1" applyAlignment="1" applyProtection="1">
      <alignment horizontal="center"/>
      <protection locked="0"/>
    </xf>
    <xf numFmtId="0" fontId="43" fillId="0" borderId="0" xfId="13" applyFont="1" applyProtection="1">
      <protection locked="0"/>
    </xf>
    <xf numFmtId="0" fontId="43" fillId="0" borderId="0" xfId="13" applyFont="1" applyAlignment="1" applyProtection="1">
      <alignment horizontal="center"/>
      <protection locked="0"/>
    </xf>
    <xf numFmtId="0" fontId="43" fillId="0" borderId="0" xfId="14" applyFont="1" applyAlignment="1" applyProtection="1">
      <alignment vertical="center"/>
      <protection locked="0"/>
    </xf>
    <xf numFmtId="0" fontId="43" fillId="0" borderId="0" xfId="14" applyFont="1" applyProtection="1">
      <protection locked="0"/>
    </xf>
    <xf numFmtId="0" fontId="44" fillId="4" borderId="0" xfId="0" applyFont="1" applyFill="1" applyAlignment="1">
      <alignment vertical="center"/>
    </xf>
    <xf numFmtId="0" fontId="50" fillId="0" borderId="8" xfId="13" applyFont="1" applyBorder="1" applyAlignment="1">
      <alignment horizontal="right"/>
    </xf>
    <xf numFmtId="0" fontId="50" fillId="0" borderId="14" xfId="13" applyFont="1" applyBorder="1" applyAlignment="1">
      <alignment horizontal="right"/>
    </xf>
    <xf numFmtId="4" fontId="47" fillId="0" borderId="10" xfId="14" applyNumberFormat="1" applyFont="1" applyBorder="1" applyAlignment="1">
      <alignment vertical="center"/>
    </xf>
    <xf numFmtId="4" fontId="46" fillId="0" borderId="20" xfId="14" applyNumberFormat="1" applyFont="1" applyBorder="1" applyAlignment="1">
      <alignment vertical="center"/>
    </xf>
    <xf numFmtId="4" fontId="52" fillId="0" borderId="19" xfId="14" applyNumberFormat="1" applyFont="1" applyBorder="1" applyAlignment="1">
      <alignment vertical="center"/>
    </xf>
    <xf numFmtId="164" fontId="52" fillId="0" borderId="20" xfId="14" applyNumberFormat="1" applyFont="1" applyBorder="1" applyAlignment="1">
      <alignment vertical="center"/>
    </xf>
    <xf numFmtId="0" fontId="43" fillId="0" borderId="0" xfId="13" applyFont="1" applyAlignment="1" applyProtection="1">
      <alignment vertical="center"/>
      <protection locked="0"/>
    </xf>
    <xf numFmtId="4" fontId="46" fillId="0" borderId="18" xfId="14" applyNumberFormat="1" applyFont="1" applyBorder="1" applyAlignment="1">
      <alignment vertical="center"/>
    </xf>
    <xf numFmtId="164" fontId="53" fillId="0" borderId="28" xfId="14" applyNumberFormat="1" applyFont="1" applyBorder="1" applyAlignment="1">
      <alignment vertical="center"/>
    </xf>
    <xf numFmtId="4" fontId="53" fillId="0" borderId="20" xfId="14" applyNumberFormat="1" applyFont="1" applyBorder="1" applyAlignment="1">
      <alignment vertical="center"/>
    </xf>
    <xf numFmtId="4" fontId="54" fillId="0" borderId="19" xfId="14" applyNumberFormat="1" applyFont="1" applyBorder="1" applyAlignment="1">
      <alignment vertical="center"/>
    </xf>
    <xf numFmtId="4" fontId="55" fillId="0" borderId="20" xfId="14" applyNumberFormat="1" applyFont="1" applyBorder="1" applyAlignment="1">
      <alignment vertical="center"/>
    </xf>
    <xf numFmtId="4" fontId="46" fillId="0" borderId="7" xfId="14" applyNumberFormat="1" applyFont="1" applyBorder="1" applyAlignment="1">
      <alignment vertical="center"/>
    </xf>
    <xf numFmtId="3" fontId="51" fillId="8" borderId="41" xfId="14" applyNumberFormat="1" applyFont="1" applyFill="1" applyBorder="1" applyAlignment="1">
      <alignment horizontal="center" vertical="center"/>
    </xf>
    <xf numFmtId="164" fontId="53" fillId="0" borderId="14" xfId="14" applyNumberFormat="1" applyFont="1" applyBorder="1" applyAlignment="1">
      <alignment vertical="center"/>
    </xf>
    <xf numFmtId="0" fontId="47" fillId="0" borderId="18" xfId="14" applyFont="1" applyBorder="1" applyAlignment="1">
      <alignment vertical="center"/>
    </xf>
    <xf numFmtId="0" fontId="46" fillId="0" borderId="28" xfId="14" applyFont="1" applyBorder="1" applyAlignment="1">
      <alignment horizontal="right" vertical="center"/>
    </xf>
    <xf numFmtId="0" fontId="57" fillId="0" borderId="0" xfId="14" applyFont="1" applyAlignment="1" applyProtection="1">
      <alignment vertical="center"/>
      <protection locked="0"/>
    </xf>
    <xf numFmtId="4" fontId="47" fillId="0" borderId="19" xfId="14" applyNumberFormat="1" applyFont="1" applyBorder="1" applyAlignment="1">
      <alignment horizontal="right" vertical="center"/>
    </xf>
    <xf numFmtId="4" fontId="54" fillId="0" borderId="28" xfId="14" applyNumberFormat="1" applyFont="1" applyBorder="1" applyAlignment="1">
      <alignment vertical="center"/>
    </xf>
    <xf numFmtId="164" fontId="52" fillId="0" borderId="14" xfId="14" applyNumberFormat="1" applyFont="1" applyBorder="1" applyAlignment="1">
      <alignment vertical="center"/>
    </xf>
    <xf numFmtId="0" fontId="46" fillId="0" borderId="0" xfId="13" applyFont="1" applyAlignment="1">
      <alignment horizontal="left"/>
    </xf>
    <xf numFmtId="14" fontId="46" fillId="0" borderId="0" xfId="13" applyNumberFormat="1" applyFont="1" applyAlignment="1" applyProtection="1">
      <alignment horizontal="left"/>
      <protection locked="0"/>
    </xf>
    <xf numFmtId="0" fontId="46" fillId="0" borderId="0" xfId="14" applyFont="1" applyAlignment="1">
      <alignment horizontal="center" vertical="center"/>
    </xf>
    <xf numFmtId="0" fontId="46" fillId="0" borderId="10" xfId="13" applyFont="1" applyBorder="1" applyAlignment="1" applyProtection="1">
      <alignment vertical="center"/>
      <protection locked="0"/>
    </xf>
    <xf numFmtId="0" fontId="46" fillId="0" borderId="19" xfId="13" applyFont="1" applyBorder="1" applyAlignment="1" applyProtection="1">
      <alignment vertical="center"/>
      <protection locked="0"/>
    </xf>
    <xf numFmtId="164" fontId="46" fillId="0" borderId="20" xfId="13" applyNumberFormat="1" applyFont="1" applyBorder="1" applyAlignment="1">
      <alignment vertical="center"/>
    </xf>
    <xf numFmtId="0" fontId="46" fillId="0" borderId="18" xfId="13" applyFont="1" applyBorder="1" applyAlignment="1" applyProtection="1">
      <alignment vertical="center"/>
      <protection locked="0"/>
    </xf>
    <xf numFmtId="164" fontId="46" fillId="0" borderId="28" xfId="13" applyNumberFormat="1" applyFont="1" applyBorder="1" applyAlignment="1">
      <alignment vertical="center"/>
    </xf>
    <xf numFmtId="0" fontId="43" fillId="0" borderId="0" xfId="14" applyFont="1" applyAlignment="1" applyProtection="1">
      <alignment horizontal="center"/>
      <protection locked="0"/>
    </xf>
    <xf numFmtId="0" fontId="58" fillId="4" borderId="0" xfId="0" applyFont="1" applyFill="1" applyAlignment="1">
      <alignment vertical="center"/>
    </xf>
    <xf numFmtId="0" fontId="59" fillId="4" borderId="0" xfId="0" applyFont="1" applyFill="1" applyAlignment="1">
      <alignment vertical="center"/>
    </xf>
    <xf numFmtId="0" fontId="60" fillId="4" borderId="0" xfId="0" applyFont="1" applyFill="1" applyAlignment="1">
      <alignment vertical="center"/>
    </xf>
    <xf numFmtId="0" fontId="65" fillId="3" borderId="2" xfId="0" applyFont="1" applyFill="1" applyBorder="1" applyAlignment="1">
      <alignment horizontal="center" vertical="center"/>
    </xf>
    <xf numFmtId="0" fontId="62" fillId="4" borderId="0" xfId="0" applyFont="1" applyFill="1" applyAlignment="1">
      <alignment vertical="center"/>
    </xf>
    <xf numFmtId="0" fontId="66" fillId="3" borderId="22" xfId="0" applyFont="1" applyFill="1" applyBorder="1" applyAlignment="1">
      <alignment horizontal="center" vertical="center"/>
    </xf>
    <xf numFmtId="1" fontId="69" fillId="4" borderId="22" xfId="0" applyNumberFormat="1" applyFont="1" applyFill="1" applyBorder="1" applyAlignment="1" applyProtection="1">
      <alignment horizontal="center" vertical="center"/>
      <protection locked="0"/>
    </xf>
    <xf numFmtId="0" fontId="66" fillId="3" borderId="27" xfId="0" applyFont="1" applyFill="1" applyBorder="1" applyAlignment="1">
      <alignment horizontal="center" vertical="center"/>
    </xf>
    <xf numFmtId="1" fontId="69" fillId="4" borderId="27" xfId="0" applyNumberFormat="1" applyFont="1" applyFill="1" applyBorder="1" applyAlignment="1" applyProtection="1">
      <alignment horizontal="center" vertical="center"/>
      <protection locked="0"/>
    </xf>
    <xf numFmtId="0" fontId="70" fillId="4" borderId="0" xfId="0" applyFont="1" applyFill="1" applyAlignment="1">
      <alignment vertical="center"/>
    </xf>
    <xf numFmtId="0" fontId="61" fillId="4" borderId="0" xfId="0" applyFont="1" applyFill="1" applyAlignment="1">
      <alignment vertical="center"/>
    </xf>
    <xf numFmtId="0" fontId="71" fillId="4" borderId="0" xfId="0" applyFont="1" applyFill="1" applyAlignment="1">
      <alignment vertical="center"/>
    </xf>
    <xf numFmtId="0" fontId="58" fillId="4" borderId="0" xfId="0" applyFont="1" applyFill="1" applyAlignment="1">
      <alignment horizontal="left" vertical="center"/>
    </xf>
    <xf numFmtId="0" fontId="69" fillId="4" borderId="39" xfId="0" applyFont="1" applyFill="1" applyBorder="1" applyAlignment="1">
      <alignment vertical="center"/>
    </xf>
    <xf numFmtId="0" fontId="59" fillId="4" borderId="29" xfId="0" applyFont="1" applyFill="1" applyBorder="1" applyAlignment="1">
      <alignment vertical="center"/>
    </xf>
    <xf numFmtId="1" fontId="69" fillId="0" borderId="0" xfId="0" applyNumberFormat="1" applyFont="1" applyAlignment="1" applyProtection="1">
      <alignment horizontal="center" vertical="center"/>
      <protection locked="0"/>
    </xf>
    <xf numFmtId="0" fontId="69" fillId="0" borderId="0" xfId="0" applyFont="1" applyAlignment="1">
      <alignment vertical="center"/>
    </xf>
    <xf numFmtId="0" fontId="69" fillId="4" borderId="0" xfId="0" applyFont="1" applyFill="1" applyAlignment="1">
      <alignment vertical="center"/>
    </xf>
    <xf numFmtId="0" fontId="58" fillId="4" borderId="0" xfId="0" applyFont="1" applyFill="1" applyAlignment="1">
      <alignment horizontal="center" vertical="center"/>
    </xf>
    <xf numFmtId="4" fontId="14" fillId="0" borderId="7" xfId="14" applyNumberFormat="1" applyFont="1" applyBorder="1" applyAlignment="1">
      <alignment vertical="center"/>
    </xf>
    <xf numFmtId="4" fontId="14" fillId="0" borderId="18" xfId="14" applyNumberFormat="1" applyFont="1" applyBorder="1" applyAlignment="1">
      <alignment vertical="center"/>
    </xf>
    <xf numFmtId="0" fontId="39" fillId="0" borderId="19" xfId="14" applyFont="1" applyBorder="1" applyAlignment="1">
      <alignment horizontal="right" vertical="center"/>
    </xf>
    <xf numFmtId="0" fontId="43" fillId="0" borderId="0" xfId="14" applyFont="1" applyAlignment="1" applyProtection="1">
      <alignment horizontal="center" vertical="center"/>
      <protection locked="0"/>
    </xf>
    <xf numFmtId="0" fontId="43" fillId="0" borderId="0" xfId="14" applyFont="1" applyAlignment="1" applyProtection="1">
      <alignment horizontal="left"/>
      <protection locked="0"/>
    </xf>
    <xf numFmtId="0" fontId="26" fillId="0" borderId="0" xfId="14" applyFont="1" applyAlignment="1" applyProtection="1">
      <alignment horizontal="left"/>
      <protection locked="0"/>
    </xf>
    <xf numFmtId="0" fontId="43" fillId="0" borderId="14" xfId="14" applyFont="1" applyBorder="1" applyAlignment="1" applyProtection="1">
      <alignment horizontal="center" vertical="center"/>
      <protection locked="0"/>
    </xf>
    <xf numFmtId="0" fontId="26" fillId="0" borderId="14" xfId="14" applyFont="1" applyBorder="1" applyAlignment="1" applyProtection="1">
      <alignment horizontal="center" vertical="center"/>
      <protection locked="0"/>
    </xf>
    <xf numFmtId="0" fontId="14" fillId="0" borderId="18" xfId="13" applyFont="1" applyBorder="1" applyAlignment="1">
      <alignment vertical="center"/>
    </xf>
    <xf numFmtId="0" fontId="26" fillId="0" borderId="0" xfId="14" applyFont="1" applyAlignment="1" applyProtection="1">
      <alignment horizontal="center" vertical="center"/>
      <protection locked="0"/>
    </xf>
    <xf numFmtId="0" fontId="3" fillId="4" borderId="29" xfId="0" applyFont="1" applyFill="1" applyBorder="1" applyAlignment="1">
      <alignment horizontal="right" vertical="center"/>
    </xf>
    <xf numFmtId="0" fontId="3" fillId="4" borderId="29" xfId="0" applyFont="1" applyFill="1" applyBorder="1" applyAlignment="1">
      <alignment vertical="center"/>
    </xf>
    <xf numFmtId="0" fontId="72" fillId="4" borderId="29" xfId="0" applyFont="1" applyFill="1" applyBorder="1" applyAlignment="1">
      <alignment vertical="center"/>
    </xf>
    <xf numFmtId="164" fontId="52" fillId="8" borderId="48" xfId="14" applyNumberFormat="1" applyFont="1" applyFill="1" applyBorder="1" applyAlignment="1">
      <alignment vertical="center"/>
    </xf>
    <xf numFmtId="0" fontId="26" fillId="0" borderId="28" xfId="14" applyFont="1" applyBorder="1" applyAlignment="1" applyProtection="1">
      <alignment horizontal="center" vertical="center"/>
      <protection locked="0"/>
    </xf>
    <xf numFmtId="0" fontId="39" fillId="0" borderId="10" xfId="14" applyFont="1" applyBorder="1" applyAlignment="1">
      <alignment horizontal="center" vertical="center"/>
    </xf>
    <xf numFmtId="9" fontId="56" fillId="0" borderId="18" xfId="13" applyNumberFormat="1" applyFont="1" applyBorder="1" applyAlignment="1">
      <alignment horizontal="center" vertical="center"/>
    </xf>
    <xf numFmtId="164" fontId="52" fillId="8" borderId="42" xfId="14" applyNumberFormat="1" applyFont="1" applyFill="1" applyBorder="1" applyAlignment="1">
      <alignment vertical="center"/>
    </xf>
    <xf numFmtId="4" fontId="47" fillId="0" borderId="19" xfId="14" applyNumberFormat="1" applyFont="1" applyBorder="1" applyAlignment="1">
      <alignment vertical="center"/>
    </xf>
    <xf numFmtId="0" fontId="3" fillId="4" borderId="39" xfId="0" applyFont="1" applyFill="1" applyBorder="1" applyAlignment="1">
      <alignment horizontal="right" vertical="center"/>
    </xf>
    <xf numFmtId="0" fontId="3" fillId="4" borderId="39" xfId="0" applyFont="1" applyFill="1" applyBorder="1" applyAlignment="1">
      <alignment vertical="center"/>
    </xf>
    <xf numFmtId="0" fontId="3" fillId="4" borderId="40" xfId="0" applyFont="1" applyFill="1" applyBorder="1" applyAlignment="1">
      <alignment horizontal="right" vertical="center"/>
    </xf>
    <xf numFmtId="0" fontId="59" fillId="4" borderId="52" xfId="0" applyFont="1" applyFill="1" applyBorder="1" applyAlignment="1">
      <alignment vertical="center"/>
    </xf>
    <xf numFmtId="0" fontId="69" fillId="4" borderId="52" xfId="0" applyFont="1" applyFill="1" applyBorder="1" applyAlignment="1">
      <alignment vertical="center"/>
    </xf>
    <xf numFmtId="0" fontId="3" fillId="4" borderId="52" xfId="0" applyFont="1" applyFill="1" applyBorder="1" applyAlignment="1">
      <alignment horizontal="right" vertical="center"/>
    </xf>
    <xf numFmtId="0" fontId="20" fillId="3" borderId="38" xfId="0" applyFont="1" applyFill="1" applyBorder="1" applyAlignment="1">
      <alignment horizontal="center" vertical="center"/>
    </xf>
    <xf numFmtId="166" fontId="15" fillId="4" borderId="54" xfId="0" applyNumberFormat="1" applyFont="1" applyFill="1" applyBorder="1" applyAlignment="1">
      <alignment vertical="center"/>
    </xf>
    <xf numFmtId="16" fontId="20" fillId="0" borderId="36" xfId="0" applyNumberFormat="1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0" fontId="20" fillId="0" borderId="58" xfId="0" applyFont="1" applyBorder="1" applyAlignment="1">
      <alignment horizontal="center" vertical="center"/>
    </xf>
    <xf numFmtId="166" fontId="3" fillId="0" borderId="54" xfId="0" applyNumberFormat="1" applyFont="1" applyBorder="1" applyAlignment="1" applyProtection="1">
      <alignment vertical="center"/>
      <protection locked="0"/>
    </xf>
    <xf numFmtId="0" fontId="58" fillId="4" borderId="0" xfId="0" applyFont="1" applyFill="1" applyAlignment="1" applyProtection="1">
      <alignment vertical="center"/>
      <protection locked="0"/>
    </xf>
    <xf numFmtId="0" fontId="70" fillId="4" borderId="0" xfId="0" applyFont="1" applyFill="1" applyAlignment="1" applyProtection="1">
      <alignment vertical="center"/>
      <protection locked="0"/>
    </xf>
    <xf numFmtId="0" fontId="2" fillId="4" borderId="0" xfId="0" applyFont="1" applyFill="1" applyAlignment="1" applyProtection="1">
      <alignment vertical="center"/>
      <protection locked="0"/>
    </xf>
    <xf numFmtId="0" fontId="58" fillId="0" borderId="0" xfId="0" applyFont="1" applyAlignment="1" applyProtection="1">
      <alignment vertical="center"/>
      <protection locked="0"/>
    </xf>
    <xf numFmtId="0" fontId="60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62" fillId="0" borderId="0" xfId="0" applyFont="1" applyAlignment="1" applyProtection="1">
      <alignment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0" fontId="79" fillId="0" borderId="0" xfId="0" applyFont="1" applyAlignment="1" applyProtection="1">
      <alignment horizontal="center" vertical="center"/>
      <protection locked="0"/>
    </xf>
    <xf numFmtId="1" fontId="3" fillId="4" borderId="0" xfId="0" applyNumberFormat="1" applyFont="1" applyFill="1" applyAlignment="1" applyProtection="1">
      <alignment horizontal="center" vertical="center"/>
      <protection locked="0"/>
    </xf>
    <xf numFmtId="1" fontId="3" fillId="4" borderId="0" xfId="0" applyNumberFormat="1" applyFont="1" applyFill="1" applyAlignment="1" applyProtection="1">
      <alignment horizontal="right" vertical="center"/>
      <protection locked="0"/>
    </xf>
    <xf numFmtId="3" fontId="18" fillId="4" borderId="0" xfId="0" applyNumberFormat="1" applyFont="1" applyFill="1" applyAlignment="1" applyProtection="1">
      <alignment horizontal="right" vertical="center"/>
      <protection locked="0"/>
    </xf>
    <xf numFmtId="166" fontId="22" fillId="4" borderId="0" xfId="0" applyNumberFormat="1" applyFont="1" applyFill="1" applyAlignment="1" applyProtection="1">
      <alignment horizontal="right" vertical="center"/>
      <protection locked="0"/>
    </xf>
    <xf numFmtId="0" fontId="17" fillId="4" borderId="0" xfId="0" applyFont="1" applyFill="1" applyAlignment="1" applyProtection="1">
      <alignment vertical="center"/>
      <protection locked="0"/>
    </xf>
    <xf numFmtId="0" fontId="59" fillId="4" borderId="0" xfId="0" applyFont="1" applyFill="1" applyAlignment="1" applyProtection="1">
      <alignment vertical="center"/>
      <protection locked="0"/>
    </xf>
    <xf numFmtId="0" fontId="60" fillId="4" borderId="0" xfId="0" applyFont="1" applyFill="1" applyAlignment="1" applyProtection="1">
      <alignment vertical="center"/>
      <protection locked="0"/>
    </xf>
    <xf numFmtId="166" fontId="63" fillId="4" borderId="0" xfId="0" applyNumberFormat="1" applyFont="1" applyFill="1" applyAlignment="1" applyProtection="1">
      <alignment vertical="center"/>
      <protection locked="0"/>
    </xf>
    <xf numFmtId="0" fontId="62" fillId="4" borderId="0" xfId="0" applyFont="1" applyFill="1" applyAlignment="1" applyProtection="1">
      <alignment vertical="center"/>
      <protection locked="0"/>
    </xf>
    <xf numFmtId="10" fontId="56" fillId="9" borderId="43" xfId="13" applyNumberFormat="1" applyFont="1" applyFill="1" applyBorder="1" applyAlignment="1">
      <alignment vertical="center"/>
    </xf>
    <xf numFmtId="0" fontId="58" fillId="4" borderId="0" xfId="0" applyFont="1" applyFill="1" applyAlignment="1" applyProtection="1">
      <alignment horizontal="left" vertical="center"/>
      <protection locked="0"/>
    </xf>
    <xf numFmtId="0" fontId="76" fillId="4" borderId="0" xfId="0" applyFont="1" applyFill="1" applyAlignment="1" applyProtection="1">
      <alignment vertical="center"/>
      <protection locked="0"/>
    </xf>
    <xf numFmtId="0" fontId="58" fillId="4" borderId="0" xfId="0" applyFont="1" applyFill="1" applyAlignment="1" applyProtection="1">
      <alignment horizontal="center" vertical="center"/>
      <protection locked="0"/>
    </xf>
    <xf numFmtId="0" fontId="7" fillId="4" borderId="0" xfId="0" applyFont="1" applyFill="1" applyAlignment="1" applyProtection="1">
      <alignment vertical="center"/>
      <protection locked="0"/>
    </xf>
    <xf numFmtId="1" fontId="13" fillId="0" borderId="63" xfId="0" applyNumberFormat="1" applyFont="1" applyBorder="1" applyAlignment="1" applyProtection="1">
      <alignment horizontal="center" vertical="center"/>
      <protection locked="0"/>
    </xf>
    <xf numFmtId="0" fontId="3" fillId="0" borderId="59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center" vertical="center"/>
      <protection locked="0"/>
    </xf>
    <xf numFmtId="166" fontId="3" fillId="0" borderId="7" xfId="0" applyNumberFormat="1" applyFont="1" applyBorder="1" applyAlignment="1" applyProtection="1">
      <alignment vertical="center"/>
      <protection locked="0"/>
    </xf>
    <xf numFmtId="166" fontId="18" fillId="0" borderId="5" xfId="0" applyNumberFormat="1" applyFont="1" applyBorder="1" applyAlignment="1">
      <alignment vertical="center"/>
    </xf>
    <xf numFmtId="166" fontId="15" fillId="0" borderId="5" xfId="0" applyNumberFormat="1" applyFont="1" applyBorder="1" applyAlignment="1">
      <alignment vertical="center"/>
    </xf>
    <xf numFmtId="0" fontId="20" fillId="0" borderId="5" xfId="0" applyFont="1" applyBorder="1" applyAlignment="1">
      <alignment horizontal="center" vertical="center"/>
    </xf>
    <xf numFmtId="0" fontId="71" fillId="0" borderId="0" xfId="0" applyFont="1" applyAlignment="1">
      <alignment vertical="center"/>
    </xf>
    <xf numFmtId="9" fontId="21" fillId="14" borderId="2" xfId="0" applyNumberFormat="1" applyFont="1" applyFill="1" applyBorder="1" applyAlignment="1">
      <alignment horizontal="center" vertical="center"/>
    </xf>
    <xf numFmtId="166" fontId="18" fillId="10" borderId="6" xfId="0" applyNumberFormat="1" applyFont="1" applyFill="1" applyBorder="1" applyAlignment="1">
      <alignment vertical="center"/>
    </xf>
    <xf numFmtId="166" fontId="18" fillId="14" borderId="16" xfId="0" applyNumberFormat="1" applyFont="1" applyFill="1" applyBorder="1" applyAlignment="1">
      <alignment vertical="center"/>
    </xf>
    <xf numFmtId="0" fontId="32" fillId="0" borderId="0" xfId="0" applyFont="1" applyAlignment="1" applyProtection="1">
      <alignment horizontal="center"/>
      <protection locked="0"/>
    </xf>
    <xf numFmtId="0" fontId="80" fillId="0" borderId="0" xfId="0" applyFont="1" applyAlignment="1" applyProtection="1">
      <alignment horizontal="left" vertical="center"/>
      <protection locked="0"/>
    </xf>
    <xf numFmtId="0" fontId="12" fillId="2" borderId="3" xfId="0" applyFont="1" applyFill="1" applyBorder="1" applyAlignment="1">
      <alignment vertical="center"/>
    </xf>
    <xf numFmtId="0" fontId="59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61" fillId="0" borderId="0" xfId="0" applyFont="1" applyAlignment="1">
      <alignment horizontal="center" vertical="center"/>
    </xf>
    <xf numFmtId="14" fontId="12" fillId="4" borderId="0" xfId="0" applyNumberFormat="1" applyFont="1" applyFill="1" applyAlignment="1" applyProtection="1">
      <alignment vertical="center"/>
      <protection locked="0"/>
    </xf>
    <xf numFmtId="14" fontId="32" fillId="4" borderId="0" xfId="0" applyNumberFormat="1" applyFont="1" applyFill="1" applyAlignment="1" applyProtection="1">
      <alignment horizontal="center" vertical="center"/>
      <protection locked="0"/>
    </xf>
    <xf numFmtId="49" fontId="8" fillId="4" borderId="0" xfId="0" applyNumberFormat="1" applyFont="1" applyFill="1" applyAlignment="1" applyProtection="1">
      <alignment horizontal="center" vertical="center"/>
      <protection locked="0"/>
    </xf>
    <xf numFmtId="0" fontId="71" fillId="4" borderId="21" xfId="0" applyFont="1" applyFill="1" applyBorder="1" applyAlignment="1">
      <alignment vertical="center"/>
    </xf>
    <xf numFmtId="0" fontId="12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1" fontId="32" fillId="0" borderId="66" xfId="0" applyNumberFormat="1" applyFont="1" applyBorder="1" applyAlignment="1">
      <alignment vertical="center"/>
    </xf>
    <xf numFmtId="0" fontId="20" fillId="0" borderId="16" xfId="0" applyFont="1" applyBorder="1" applyAlignment="1">
      <alignment horizontal="center" vertical="center"/>
    </xf>
    <xf numFmtId="0" fontId="32" fillId="0" borderId="16" xfId="0" applyFont="1" applyBorder="1" applyAlignment="1" applyProtection="1">
      <alignment horizontal="center" vertical="center"/>
      <protection locked="0"/>
    </xf>
    <xf numFmtId="166" fontId="32" fillId="0" borderId="61" xfId="0" applyNumberFormat="1" applyFont="1" applyBorder="1" applyAlignment="1" applyProtection="1">
      <alignment vertical="center"/>
      <protection locked="0"/>
    </xf>
    <xf numFmtId="166" fontId="64" fillId="0" borderId="0" xfId="0" applyNumberFormat="1" applyFont="1" applyAlignment="1">
      <alignment vertical="center"/>
    </xf>
    <xf numFmtId="166" fontId="64" fillId="0" borderId="19" xfId="0" applyNumberFormat="1" applyFont="1" applyBorder="1" applyAlignment="1">
      <alignment vertical="center"/>
    </xf>
    <xf numFmtId="166" fontId="13" fillId="0" borderId="16" xfId="0" applyNumberFormat="1" applyFont="1" applyBorder="1" applyAlignment="1">
      <alignment vertical="center"/>
    </xf>
    <xf numFmtId="166" fontId="13" fillId="4" borderId="6" xfId="0" applyNumberFormat="1" applyFont="1" applyFill="1" applyBorder="1" applyAlignment="1">
      <alignment vertical="center"/>
    </xf>
    <xf numFmtId="0" fontId="21" fillId="0" borderId="0" xfId="0" applyFont="1" applyAlignment="1">
      <alignment vertical="center"/>
    </xf>
    <xf numFmtId="171" fontId="32" fillId="0" borderId="0" xfId="0" applyNumberFormat="1" applyFont="1" applyAlignment="1">
      <alignment vertical="center"/>
    </xf>
    <xf numFmtId="171" fontId="32" fillId="0" borderId="0" xfId="0" applyNumberFormat="1" applyFont="1" applyAlignment="1">
      <alignment horizontal="center" vertical="center"/>
    </xf>
    <xf numFmtId="0" fontId="0" fillId="0" borderId="68" xfId="0" applyBorder="1"/>
    <xf numFmtId="0" fontId="0" fillId="0" borderId="69" xfId="0" applyBorder="1"/>
    <xf numFmtId="0" fontId="0" fillId="0" borderId="70" xfId="0" applyBorder="1"/>
    <xf numFmtId="0" fontId="0" fillId="0" borderId="46" xfId="0" applyBorder="1"/>
    <xf numFmtId="0" fontId="18" fillId="0" borderId="46" xfId="0" applyFont="1" applyBorder="1" applyAlignment="1">
      <alignment horizontal="centerContinuous"/>
    </xf>
    <xf numFmtId="0" fontId="62" fillId="0" borderId="64" xfId="0" applyFont="1" applyBorder="1" applyAlignment="1" applyProtection="1">
      <alignment vertical="center"/>
      <protection locked="0"/>
    </xf>
    <xf numFmtId="0" fontId="62" fillId="0" borderId="66" xfId="0" applyFont="1" applyBorder="1" applyAlignment="1" applyProtection="1">
      <alignment vertical="center"/>
      <protection locked="0"/>
    </xf>
    <xf numFmtId="0" fontId="0" fillId="0" borderId="0" xfId="0" applyAlignment="1">
      <alignment vertical="center"/>
    </xf>
    <xf numFmtId="14" fontId="3" fillId="0" borderId="0" xfId="0" quotePrefix="1" applyNumberFormat="1" applyFont="1" applyAlignment="1">
      <alignment horizontal="left" vertical="center"/>
    </xf>
    <xf numFmtId="0" fontId="83" fillId="0" borderId="0" xfId="0" applyFont="1" applyAlignment="1">
      <alignment vertical="center"/>
    </xf>
    <xf numFmtId="1" fontId="2" fillId="0" borderId="66" xfId="0" applyNumberFormat="1" applyFont="1" applyBorder="1" applyAlignment="1">
      <alignment horizontal="left" vertical="center"/>
    </xf>
    <xf numFmtId="166" fontId="5" fillId="0" borderId="64" xfId="0" applyNumberFormat="1" applyFont="1" applyBorder="1" applyAlignment="1">
      <alignment horizontal="right" vertical="center"/>
    </xf>
    <xf numFmtId="0" fontId="58" fillId="0" borderId="0" xfId="0" applyFont="1" applyFill="1" applyAlignment="1" applyProtection="1">
      <alignment vertical="center"/>
      <protection locked="0"/>
    </xf>
    <xf numFmtId="0" fontId="58" fillId="0" borderId="0" xfId="0" applyFont="1" applyBorder="1" applyAlignment="1" applyProtection="1">
      <alignment vertical="center"/>
      <protection locked="0"/>
    </xf>
    <xf numFmtId="0" fontId="0" fillId="0" borderId="0" xfId="0" applyBorder="1"/>
    <xf numFmtId="0" fontId="62" fillId="0" borderId="0" xfId="0" applyFont="1" applyBorder="1" applyAlignment="1" applyProtection="1">
      <alignment vertical="center"/>
      <protection locked="0"/>
    </xf>
    <xf numFmtId="166" fontId="4" fillId="4" borderId="0" xfId="0" applyNumberFormat="1" applyFont="1" applyFill="1" applyAlignment="1" applyProtection="1">
      <alignment horizontal="center" vertical="center"/>
      <protection locked="0"/>
    </xf>
    <xf numFmtId="0" fontId="26" fillId="0" borderId="0" xfId="14" applyFont="1" applyAlignment="1" applyProtection="1">
      <alignment vertical="center"/>
      <protection locked="0"/>
    </xf>
    <xf numFmtId="0" fontId="20" fillId="0" borderId="16" xfId="0" applyFont="1" applyFill="1" applyBorder="1" applyAlignment="1">
      <alignment horizontal="center" vertical="center"/>
    </xf>
    <xf numFmtId="0" fontId="43" fillId="0" borderId="0" xfId="14" applyFont="1" applyAlignment="1" applyProtection="1">
      <alignment horizontal="left" vertical="center"/>
      <protection locked="0"/>
    </xf>
    <xf numFmtId="0" fontId="26" fillId="0" borderId="71" xfId="14" applyFont="1" applyBorder="1" applyAlignment="1" applyProtection="1">
      <alignment horizontal="left" vertical="center"/>
      <protection locked="0"/>
    </xf>
    <xf numFmtId="0" fontId="43" fillId="0" borderId="8" xfId="14" applyFont="1" applyBorder="1" applyAlignment="1" applyProtection="1">
      <alignment horizontal="left" vertical="center"/>
      <protection locked="0"/>
    </xf>
    <xf numFmtId="0" fontId="26" fillId="0" borderId="8" xfId="14" applyFont="1" applyBorder="1" applyAlignment="1" applyProtection="1">
      <alignment horizontal="left"/>
      <protection locked="0"/>
    </xf>
    <xf numFmtId="10" fontId="42" fillId="2" borderId="0" xfId="0" applyNumberFormat="1" applyFont="1" applyFill="1" applyBorder="1" applyAlignment="1" applyProtection="1">
      <alignment horizontal="center" vertical="center"/>
      <protection locked="0"/>
    </xf>
    <xf numFmtId="10" fontId="41" fillId="2" borderId="0" xfId="0" applyNumberFormat="1" applyFont="1" applyFill="1" applyBorder="1" applyAlignment="1" applyProtection="1">
      <alignment horizontal="center" vertical="center"/>
      <protection locked="0"/>
    </xf>
    <xf numFmtId="164" fontId="39" fillId="0" borderId="20" xfId="14" applyNumberFormat="1" applyFont="1" applyBorder="1" applyAlignment="1">
      <alignment horizontal="right" vertical="center"/>
    </xf>
    <xf numFmtId="164" fontId="51" fillId="0" borderId="10" xfId="14" applyNumberFormat="1" applyFont="1" applyBorder="1" applyAlignment="1">
      <alignment horizontal="center" vertical="center"/>
    </xf>
    <xf numFmtId="164" fontId="51" fillId="2" borderId="18" xfId="14" applyNumberFormat="1" applyFont="1" applyFill="1" applyBorder="1" applyAlignment="1">
      <alignment horizontal="center" vertical="center"/>
    </xf>
    <xf numFmtId="4" fontId="51" fillId="0" borderId="10" xfId="14" applyNumberFormat="1" applyFont="1" applyBorder="1" applyAlignment="1">
      <alignment horizontal="center" vertical="center"/>
    </xf>
    <xf numFmtId="164" fontId="51" fillId="2" borderId="7" xfId="14" applyNumberFormat="1" applyFont="1" applyFill="1" applyBorder="1" applyAlignment="1">
      <alignment horizontal="center" vertical="center"/>
    </xf>
    <xf numFmtId="4" fontId="54" fillId="0" borderId="10" xfId="14" applyNumberFormat="1" applyFont="1" applyBorder="1" applyAlignment="1">
      <alignment horizontal="left" vertical="center"/>
    </xf>
    <xf numFmtId="4" fontId="54" fillId="0" borderId="18" xfId="14" applyNumberFormat="1" applyFont="1" applyBorder="1" applyAlignment="1">
      <alignment vertical="center"/>
    </xf>
    <xf numFmtId="4" fontId="54" fillId="0" borderId="7" xfId="14" applyNumberFormat="1" applyFont="1" applyBorder="1" applyAlignment="1">
      <alignment horizontal="center" vertical="center"/>
    </xf>
    <xf numFmtId="0" fontId="40" fillId="0" borderId="14" xfId="13" applyFont="1" applyBorder="1" applyAlignment="1">
      <alignment horizontal="center" wrapText="1"/>
    </xf>
    <xf numFmtId="164" fontId="51" fillId="0" borderId="20" xfId="14" applyNumberFormat="1" applyFont="1" applyBorder="1" applyAlignment="1">
      <alignment horizontal="center" vertical="center"/>
    </xf>
    <xf numFmtId="164" fontId="51" fillId="0" borderId="28" xfId="14" applyNumberFormat="1" applyFont="1" applyBorder="1" applyAlignment="1">
      <alignment horizontal="center" vertical="center"/>
    </xf>
    <xf numFmtId="4" fontId="51" fillId="0" borderId="20" xfId="14" applyNumberFormat="1" applyFont="1" applyBorder="1" applyAlignment="1">
      <alignment horizontal="center" vertical="center"/>
    </xf>
    <xf numFmtId="0" fontId="39" fillId="0" borderId="20" xfId="14" applyFont="1" applyBorder="1" applyAlignment="1">
      <alignment horizontal="center" vertical="center"/>
    </xf>
    <xf numFmtId="9" fontId="56" fillId="0" borderId="28" xfId="13" applyNumberFormat="1" applyFont="1" applyBorder="1" applyAlignment="1">
      <alignment horizontal="center" vertical="center"/>
    </xf>
    <xf numFmtId="4" fontId="54" fillId="0" borderId="20" xfId="14" applyNumberFormat="1" applyFont="1" applyBorder="1" applyAlignment="1">
      <alignment horizontal="left" vertical="center"/>
    </xf>
    <xf numFmtId="4" fontId="54" fillId="0" borderId="14" xfId="14" applyNumberFormat="1" applyFont="1" applyBorder="1" applyAlignment="1">
      <alignment horizontal="center" vertical="center"/>
    </xf>
    <xf numFmtId="0" fontId="40" fillId="0" borderId="18" xfId="13" applyFont="1" applyBorder="1" applyAlignment="1">
      <alignment horizontal="center" wrapText="1"/>
    </xf>
    <xf numFmtId="164" fontId="52" fillId="0" borderId="0" xfId="14" applyNumberFormat="1" applyFont="1" applyBorder="1" applyAlignment="1">
      <alignment vertical="center"/>
    </xf>
    <xf numFmtId="0" fontId="12" fillId="7" borderId="2" xfId="0" applyFont="1" applyFill="1" applyBorder="1" applyAlignment="1">
      <alignment vertical="center"/>
    </xf>
    <xf numFmtId="0" fontId="21" fillId="7" borderId="1" xfId="0" applyFont="1" applyFill="1" applyBorder="1" applyAlignment="1">
      <alignment horizontal="center" vertical="center"/>
    </xf>
    <xf numFmtId="0" fontId="3" fillId="4" borderId="44" xfId="0" applyFont="1" applyFill="1" applyBorder="1" applyAlignment="1" applyProtection="1">
      <alignment horizontal="center" vertical="center"/>
      <protection locked="0"/>
    </xf>
    <xf numFmtId="0" fontId="3" fillId="4" borderId="32" xfId="0" applyFont="1" applyFill="1" applyBorder="1" applyAlignment="1" applyProtection="1">
      <alignment vertical="center"/>
      <protection locked="0"/>
    </xf>
    <xf numFmtId="0" fontId="18" fillId="0" borderId="54" xfId="0" applyFont="1" applyBorder="1" applyAlignment="1" applyProtection="1">
      <alignment vertical="center"/>
      <protection locked="0"/>
    </xf>
    <xf numFmtId="166" fontId="3" fillId="10" borderId="6" xfId="0" applyNumberFormat="1" applyFont="1" applyFill="1" applyBorder="1" applyAlignment="1">
      <alignment vertical="center"/>
    </xf>
    <xf numFmtId="166" fontId="3" fillId="14" borderId="16" xfId="0" applyNumberFormat="1" applyFont="1" applyFill="1" applyBorder="1" applyAlignment="1">
      <alignment vertical="center"/>
    </xf>
    <xf numFmtId="16" fontId="20" fillId="0" borderId="36" xfId="0" applyNumberFormat="1" applyFont="1" applyFill="1" applyBorder="1" applyAlignment="1">
      <alignment horizontal="center" vertical="center"/>
    </xf>
    <xf numFmtId="0" fontId="20" fillId="0" borderId="28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6" fontId="18" fillId="4" borderId="21" xfId="0" applyNumberFormat="1" applyFont="1" applyFill="1" applyBorder="1" applyAlignment="1">
      <alignment vertical="center"/>
    </xf>
    <xf numFmtId="166" fontId="3" fillId="4" borderId="21" xfId="0" applyNumberFormat="1" applyFont="1" applyFill="1" applyBorder="1" applyAlignment="1">
      <alignment vertical="center"/>
    </xf>
    <xf numFmtId="0" fontId="1" fillId="0" borderId="19" xfId="0" applyFont="1" applyBorder="1" applyAlignment="1">
      <alignment horizontal="center" vertical="center"/>
    </xf>
    <xf numFmtId="166" fontId="18" fillId="0" borderId="18" xfId="0" applyNumberFormat="1" applyFont="1" applyFill="1" applyBorder="1" applyAlignment="1">
      <alignment vertical="center"/>
    </xf>
    <xf numFmtId="0" fontId="12" fillId="0" borderId="19" xfId="0" applyFont="1" applyBorder="1" applyAlignment="1">
      <alignment horizontal="center" vertical="center"/>
    </xf>
    <xf numFmtId="0" fontId="3" fillId="0" borderId="0" xfId="0" applyFont="1" applyFill="1" applyBorder="1" applyAlignment="1" applyProtection="1">
      <alignment horizontal="center" vertical="center"/>
      <protection locked="0"/>
    </xf>
    <xf numFmtId="166" fontId="3" fillId="4" borderId="18" xfId="0" applyNumberFormat="1" applyFont="1" applyFill="1" applyBorder="1" applyAlignment="1">
      <alignment vertical="center"/>
    </xf>
    <xf numFmtId="166" fontId="3" fillId="4" borderId="28" xfId="0" applyNumberFormat="1" applyFont="1" applyFill="1" applyBorder="1" applyAlignment="1">
      <alignment vertical="center"/>
    </xf>
    <xf numFmtId="166" fontId="3" fillId="4" borderId="0" xfId="0" applyNumberFormat="1" applyFont="1" applyFill="1" applyBorder="1" applyAlignment="1">
      <alignment vertical="center"/>
    </xf>
    <xf numFmtId="49" fontId="21" fillId="4" borderId="0" xfId="0" applyNumberFormat="1" applyFont="1" applyFill="1" applyAlignment="1" applyProtection="1">
      <alignment horizontal="left" vertical="center"/>
      <protection locked="0"/>
    </xf>
    <xf numFmtId="6" fontId="3" fillId="0" borderId="0" xfId="0" applyNumberFormat="1" applyFont="1" applyFill="1" applyAlignment="1" applyProtection="1">
      <alignment vertical="top" wrapText="1"/>
      <protection locked="0"/>
    </xf>
    <xf numFmtId="0" fontId="26" fillId="0" borderId="0" xfId="14" applyFont="1" applyAlignment="1" applyProtection="1">
      <alignment horizontal="left"/>
      <protection locked="0"/>
    </xf>
    <xf numFmtId="0" fontId="32" fillId="4" borderId="0" xfId="0" applyFont="1" applyFill="1" applyAlignment="1" applyProtection="1">
      <alignment horizontal="left" vertical="center"/>
      <protection locked="0"/>
    </xf>
    <xf numFmtId="166" fontId="3" fillId="14" borderId="44" xfId="0" applyNumberFormat="1" applyFont="1" applyFill="1" applyBorder="1" applyAlignment="1">
      <alignment vertical="center"/>
    </xf>
    <xf numFmtId="166" fontId="32" fillId="0" borderId="44" xfId="0" applyNumberFormat="1" applyFont="1" applyBorder="1" applyAlignment="1" applyProtection="1">
      <alignment vertical="center"/>
      <protection locked="0"/>
    </xf>
    <xf numFmtId="0" fontId="34" fillId="0" borderId="10" xfId="13" applyFont="1" applyBorder="1" applyAlignment="1">
      <alignment horizontal="left"/>
    </xf>
    <xf numFmtId="0" fontId="14" fillId="0" borderId="19" xfId="13" applyFont="1" applyBorder="1" applyAlignment="1">
      <alignment horizontal="center"/>
    </xf>
    <xf numFmtId="14" fontId="14" fillId="0" borderId="20" xfId="13" applyNumberFormat="1" applyFont="1" applyBorder="1" applyAlignment="1" applyProtection="1">
      <alignment horizontal="center"/>
      <protection locked="0"/>
    </xf>
    <xf numFmtId="0" fontId="26" fillId="0" borderId="28" xfId="14" applyFont="1" applyBorder="1" applyAlignment="1" applyProtection="1">
      <alignment vertical="center"/>
      <protection locked="0"/>
    </xf>
    <xf numFmtId="0" fontId="26" fillId="0" borderId="0" xfId="14" applyFont="1" applyAlignment="1" applyProtection="1">
      <protection locked="0"/>
    </xf>
    <xf numFmtId="0" fontId="26" fillId="0" borderId="28" xfId="14" applyFont="1" applyBorder="1" applyAlignment="1" applyProtection="1">
      <protection locked="0"/>
    </xf>
    <xf numFmtId="164" fontId="14" fillId="0" borderId="28" xfId="14" applyNumberFormat="1" applyFont="1" applyBorder="1" applyProtection="1">
      <protection locked="0"/>
    </xf>
    <xf numFmtId="0" fontId="3" fillId="0" borderId="62" xfId="0" applyFont="1" applyBorder="1" applyAlignment="1" applyProtection="1">
      <alignment horizontal="center" vertical="center"/>
      <protection locked="0"/>
    </xf>
    <xf numFmtId="0" fontId="3" fillId="4" borderId="54" xfId="0" applyFont="1" applyFill="1" applyBorder="1" applyAlignment="1" applyProtection="1">
      <alignment vertical="center"/>
      <protection locked="0"/>
    </xf>
    <xf numFmtId="14" fontId="14" fillId="0" borderId="19" xfId="13" applyNumberFormat="1" applyFont="1" applyBorder="1" applyAlignment="1" applyProtection="1">
      <alignment horizontal="center"/>
      <protection locked="0"/>
    </xf>
    <xf numFmtId="164" fontId="14" fillId="0" borderId="0" xfId="14" applyNumberFormat="1" applyFont="1" applyBorder="1" applyProtection="1">
      <protection locked="0"/>
    </xf>
    <xf numFmtId="0" fontId="50" fillId="0" borderId="7" xfId="13" applyFont="1" applyBorder="1" applyAlignment="1">
      <alignment horizontal="center"/>
    </xf>
    <xf numFmtId="3" fontId="51" fillId="8" borderId="56" xfId="14" applyNumberFormat="1" applyFont="1" applyFill="1" applyBorder="1" applyAlignment="1">
      <alignment horizontal="center" vertical="center"/>
    </xf>
    <xf numFmtId="3" fontId="51" fillId="8" borderId="75" xfId="14" applyNumberFormat="1" applyFont="1" applyFill="1" applyBorder="1" applyAlignment="1">
      <alignment horizontal="center" vertical="center"/>
    </xf>
    <xf numFmtId="3" fontId="51" fillId="0" borderId="10" xfId="14" applyNumberFormat="1" applyFont="1" applyBorder="1" applyAlignment="1">
      <alignment horizontal="center" vertical="center"/>
    </xf>
    <xf numFmtId="164" fontId="52" fillId="8" borderId="57" xfId="14" applyNumberFormat="1" applyFont="1" applyFill="1" applyBorder="1" applyAlignment="1">
      <alignment vertical="center"/>
    </xf>
    <xf numFmtId="4" fontId="47" fillId="0" borderId="10" xfId="14" applyNumberFormat="1" applyFont="1" applyBorder="1" applyAlignment="1">
      <alignment horizontal="center" vertical="center"/>
    </xf>
    <xf numFmtId="164" fontId="38" fillId="0" borderId="0" xfId="14" applyNumberFormat="1" applyFont="1" applyBorder="1" applyAlignment="1">
      <alignment vertical="center"/>
    </xf>
    <xf numFmtId="0" fontId="46" fillId="0" borderId="0" xfId="13" applyFont="1" applyBorder="1" applyAlignment="1" applyProtection="1">
      <alignment vertical="center"/>
      <protection locked="0"/>
    </xf>
    <xf numFmtId="14" fontId="46" fillId="0" borderId="20" xfId="13" applyNumberFormat="1" applyFont="1" applyBorder="1" applyAlignment="1" applyProtection="1">
      <alignment horizontal="left"/>
      <protection locked="0"/>
    </xf>
    <xf numFmtId="0" fontId="43" fillId="0" borderId="28" xfId="14" applyFont="1" applyBorder="1" applyProtection="1">
      <protection locked="0"/>
    </xf>
    <xf numFmtId="0" fontId="43" fillId="0" borderId="14" xfId="14" applyFont="1" applyBorder="1" applyProtection="1">
      <protection locked="0"/>
    </xf>
    <xf numFmtId="164" fontId="90" fillId="2" borderId="0" xfId="14" applyNumberFormat="1" applyFont="1" applyFill="1" applyBorder="1" applyAlignment="1">
      <alignment horizontal="center" vertical="center"/>
    </xf>
    <xf numFmtId="164" fontId="51" fillId="2" borderId="0" xfId="14" applyNumberFormat="1" applyFont="1" applyFill="1" applyBorder="1" applyAlignment="1" applyProtection="1">
      <alignment vertical="center"/>
      <protection locked="0"/>
    </xf>
    <xf numFmtId="0" fontId="91" fillId="0" borderId="0" xfId="14" applyFont="1" applyAlignment="1" applyProtection="1">
      <alignment vertical="center"/>
      <protection locked="0"/>
    </xf>
    <xf numFmtId="9" fontId="34" fillId="2" borderId="18" xfId="0" applyNumberFormat="1" applyFont="1" applyFill="1" applyBorder="1" applyAlignment="1">
      <alignment horizontal="center" vertical="center"/>
    </xf>
    <xf numFmtId="164" fontId="53" fillId="0" borderId="76" xfId="14" applyNumberFormat="1" applyFont="1" applyBorder="1" applyAlignment="1">
      <alignment vertical="center"/>
    </xf>
    <xf numFmtId="0" fontId="3" fillId="0" borderId="77" xfId="0" applyFont="1" applyBorder="1" applyAlignment="1" applyProtection="1">
      <alignment horizontal="center" vertical="center"/>
      <protection locked="0"/>
    </xf>
    <xf numFmtId="0" fontId="3" fillId="0" borderId="46" xfId="0" applyFont="1" applyBorder="1" applyAlignment="1" applyProtection="1">
      <alignment horizontal="center" vertical="center"/>
      <protection locked="0"/>
    </xf>
    <xf numFmtId="0" fontId="88" fillId="0" borderId="0" xfId="0" applyFont="1" applyFill="1" applyAlignment="1" applyProtection="1">
      <alignment vertical="center"/>
    </xf>
    <xf numFmtId="0" fontId="2" fillId="4" borderId="0" xfId="0" applyFont="1" applyFill="1" applyAlignment="1" applyProtection="1">
      <alignment vertical="center"/>
    </xf>
    <xf numFmtId="0" fontId="4" fillId="15" borderId="1" xfId="0" applyFont="1" applyFill="1" applyBorder="1" applyAlignment="1" applyProtection="1">
      <alignment horizontal="center" vertical="center" wrapText="1"/>
    </xf>
    <xf numFmtId="0" fontId="12" fillId="0" borderId="17" xfId="0" applyFont="1" applyBorder="1" applyAlignment="1" applyProtection="1">
      <alignment horizontal="center" vertical="center" wrapText="1"/>
    </xf>
    <xf numFmtId="166" fontId="88" fillId="4" borderId="0" xfId="0" applyNumberFormat="1" applyFont="1" applyFill="1" applyAlignment="1" applyProtection="1">
      <alignment vertical="center"/>
    </xf>
    <xf numFmtId="166" fontId="3" fillId="15" borderId="44" xfId="0" applyNumberFormat="1" applyFont="1" applyFill="1" applyBorder="1" applyAlignment="1" applyProtection="1">
      <alignment vertical="center"/>
    </xf>
    <xf numFmtId="166" fontId="32" fillId="0" borderId="44" xfId="0" applyNumberFormat="1" applyFont="1" applyBorder="1" applyAlignment="1" applyProtection="1">
      <alignment vertical="center"/>
    </xf>
    <xf numFmtId="166" fontId="13" fillId="4" borderId="6" xfId="0" applyNumberFormat="1" applyFont="1" applyFill="1" applyBorder="1" applyAlignment="1" applyProtection="1">
      <alignment vertical="center"/>
    </xf>
    <xf numFmtId="0" fontId="21" fillId="4" borderId="0" xfId="0" applyFont="1" applyFill="1" applyAlignment="1" applyProtection="1">
      <alignment horizontal="center" vertical="center"/>
    </xf>
    <xf numFmtId="0" fontId="12" fillId="13" borderId="1" xfId="0" applyFont="1" applyFill="1" applyBorder="1" applyAlignment="1" applyProtection="1">
      <alignment horizontal="center" vertical="center" wrapText="1"/>
    </xf>
    <xf numFmtId="0" fontId="12" fillId="10" borderId="1" xfId="0" applyFont="1" applyFill="1" applyBorder="1" applyAlignment="1" applyProtection="1">
      <alignment horizontal="center" vertical="center" wrapText="1"/>
    </xf>
    <xf numFmtId="0" fontId="12" fillId="11" borderId="1" xfId="0" applyFont="1" applyFill="1" applyBorder="1" applyAlignment="1" applyProtection="1">
      <alignment horizontal="center" vertical="center" wrapText="1"/>
    </xf>
    <xf numFmtId="0" fontId="12" fillId="12" borderId="1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21" fillId="0" borderId="17" xfId="0" applyFont="1" applyBorder="1" applyAlignment="1" applyProtection="1">
      <alignment horizontal="center" vertical="center"/>
    </xf>
    <xf numFmtId="0" fontId="12" fillId="0" borderId="13" xfId="0" applyFont="1" applyBorder="1" applyAlignment="1" applyProtection="1">
      <alignment horizontal="center" vertical="center"/>
    </xf>
    <xf numFmtId="0" fontId="12" fillId="0" borderId="12" xfId="0" applyFont="1" applyBorder="1" applyAlignment="1" applyProtection="1">
      <alignment horizontal="center" vertical="center"/>
    </xf>
    <xf numFmtId="0" fontId="12" fillId="0" borderId="11" xfId="0" applyFont="1" applyBorder="1" applyAlignment="1" applyProtection="1">
      <alignment horizontal="center" vertical="center"/>
    </xf>
    <xf numFmtId="0" fontId="23" fillId="0" borderId="19" xfId="0" applyFont="1" applyBorder="1" applyAlignment="1" applyProtection="1">
      <alignment horizontal="center" vertical="center"/>
    </xf>
    <xf numFmtId="0" fontId="12" fillId="0" borderId="17" xfId="0" applyFont="1" applyBorder="1" applyAlignment="1" applyProtection="1">
      <alignment horizontal="center" vertical="center"/>
    </xf>
    <xf numFmtId="0" fontId="20" fillId="0" borderId="78" xfId="0" applyFont="1" applyBorder="1" applyAlignment="1">
      <alignment horizontal="center" vertical="center"/>
    </xf>
    <xf numFmtId="0" fontId="3" fillId="0" borderId="79" xfId="0" applyFont="1" applyBorder="1" applyAlignment="1" applyProtection="1">
      <alignment horizontal="center" vertical="center"/>
      <protection locked="0"/>
    </xf>
    <xf numFmtId="0" fontId="3" fillId="0" borderId="78" xfId="0" applyFont="1" applyBorder="1" applyAlignment="1" applyProtection="1">
      <alignment horizontal="center" vertical="center"/>
      <protection locked="0"/>
    </xf>
    <xf numFmtId="166" fontId="18" fillId="0" borderId="78" xfId="0" applyNumberFormat="1" applyFont="1" applyBorder="1" applyAlignment="1">
      <alignment vertical="center"/>
    </xf>
    <xf numFmtId="0" fontId="3" fillId="0" borderId="21" xfId="0" applyFont="1" applyBorder="1" applyAlignment="1" applyProtection="1">
      <alignment horizontal="center" vertical="center"/>
      <protection locked="0"/>
    </xf>
    <xf numFmtId="166" fontId="3" fillId="0" borderId="21" xfId="0" applyNumberFormat="1" applyFont="1" applyBorder="1" applyAlignment="1" applyProtection="1">
      <alignment vertical="center"/>
      <protection locked="0"/>
    </xf>
    <xf numFmtId="166" fontId="18" fillId="0" borderId="21" xfId="0" applyNumberFormat="1" applyFont="1" applyBorder="1" applyAlignment="1">
      <alignment vertical="center"/>
    </xf>
    <xf numFmtId="0" fontId="32" fillId="4" borderId="0" xfId="0" applyFont="1" applyFill="1" applyAlignment="1">
      <alignment horizontal="center" vertical="center"/>
    </xf>
    <xf numFmtId="0" fontId="11" fillId="4" borderId="0" xfId="0" applyFont="1" applyFill="1" applyAlignment="1" applyProtection="1">
      <alignment vertical="center"/>
    </xf>
    <xf numFmtId="166" fontId="14" fillId="4" borderId="0" xfId="0" applyNumberFormat="1" applyFont="1" applyFill="1" applyAlignment="1" applyProtection="1">
      <alignment vertical="center"/>
    </xf>
    <xf numFmtId="0" fontId="87" fillId="4" borderId="0" xfId="0" applyFont="1" applyFill="1" applyAlignment="1" applyProtection="1">
      <alignment vertical="center"/>
    </xf>
    <xf numFmtId="0" fontId="66" fillId="0" borderId="39" xfId="0" applyFont="1" applyBorder="1" applyAlignment="1">
      <alignment horizontal="center" vertical="center"/>
    </xf>
    <xf numFmtId="0" fontId="65" fillId="0" borderId="39" xfId="0" applyFont="1" applyBorder="1" applyAlignment="1">
      <alignment horizontal="center" vertical="center"/>
    </xf>
    <xf numFmtId="9" fontId="21" fillId="0" borderId="39" xfId="0" applyNumberFormat="1" applyFont="1" applyBorder="1" applyAlignment="1">
      <alignment horizontal="center" vertical="center"/>
    </xf>
    <xf numFmtId="0" fontId="65" fillId="0" borderId="39" xfId="0" applyFont="1" applyBorder="1" applyAlignment="1">
      <alignment horizontal="center" vertical="center" wrapText="1"/>
    </xf>
    <xf numFmtId="0" fontId="16" fillId="0" borderId="85" xfId="0" applyFont="1" applyBorder="1" applyAlignment="1">
      <alignment horizontal="center" vertical="center"/>
    </xf>
    <xf numFmtId="166" fontId="3" fillId="15" borderId="22" xfId="0" applyNumberFormat="1" applyFont="1" applyFill="1" applyBorder="1" applyAlignment="1" applyProtection="1">
      <alignment vertical="center"/>
    </xf>
    <xf numFmtId="3" fontId="13" fillId="0" borderId="44" xfId="0" applyNumberFormat="1" applyFont="1" applyFill="1" applyBorder="1" applyAlignment="1" applyProtection="1">
      <alignment horizontal="right" vertical="center"/>
      <protection locked="0"/>
    </xf>
    <xf numFmtId="0" fontId="21" fillId="2" borderId="1" xfId="0" applyFont="1" applyFill="1" applyBorder="1" applyAlignment="1" applyProtection="1">
      <alignment vertical="center"/>
    </xf>
    <xf numFmtId="14" fontId="4" fillId="0" borderId="0" xfId="0" applyNumberFormat="1" applyFont="1" applyBorder="1" applyAlignment="1" applyProtection="1">
      <alignment horizontal="left" vertical="center"/>
    </xf>
    <xf numFmtId="0" fontId="1" fillId="0" borderId="0" xfId="0" applyFont="1" applyFill="1" applyBorder="1" applyAlignment="1" applyProtection="1">
      <alignment vertical="center"/>
    </xf>
    <xf numFmtId="0" fontId="7" fillId="0" borderId="0" xfId="0" applyFont="1" applyAlignment="1" applyProtection="1">
      <alignment vertical="center"/>
    </xf>
    <xf numFmtId="14" fontId="4" fillId="4" borderId="0" xfId="0" applyNumberFormat="1" applyFont="1" applyFill="1" applyAlignment="1" applyProtection="1">
      <alignment vertical="center"/>
    </xf>
    <xf numFmtId="14" fontId="21" fillId="4" borderId="0" xfId="0" applyNumberFormat="1" applyFont="1" applyFill="1" applyAlignment="1" applyProtection="1">
      <alignment vertical="center"/>
    </xf>
    <xf numFmtId="0" fontId="7" fillId="4" borderId="0" xfId="0" applyFont="1" applyFill="1" applyAlignment="1" applyProtection="1">
      <alignment vertical="center"/>
    </xf>
    <xf numFmtId="0" fontId="4" fillId="4" borderId="0" xfId="0" applyFont="1" applyFill="1" applyAlignment="1" applyProtection="1">
      <alignment vertical="center"/>
    </xf>
    <xf numFmtId="0" fontId="4" fillId="0" borderId="0" xfId="0" applyFont="1" applyBorder="1" applyAlignment="1" applyProtection="1">
      <alignment horizontal="left" vertical="center"/>
    </xf>
    <xf numFmtId="0" fontId="4" fillId="0" borderId="0" xfId="0" applyFont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vertical="center"/>
    </xf>
    <xf numFmtId="0" fontId="4" fillId="4" borderId="0" xfId="0" applyFont="1" applyFill="1" applyAlignment="1" applyProtection="1">
      <alignment horizontal="left" vertical="center"/>
    </xf>
    <xf numFmtId="6" fontId="18" fillId="0" borderId="0" xfId="0" applyNumberFormat="1" applyFont="1" applyFill="1" applyBorder="1" applyAlignment="1" applyProtection="1">
      <alignment vertical="center"/>
      <protection locked="0"/>
    </xf>
    <xf numFmtId="0" fontId="3" fillId="0" borderId="0" xfId="0" applyFont="1" applyFill="1" applyBorder="1" applyAlignment="1" applyProtection="1">
      <alignment horizontal="right" vertical="top"/>
      <protection locked="0"/>
    </xf>
    <xf numFmtId="0" fontId="18" fillId="0" borderId="0" xfId="0" applyFont="1" applyFill="1" applyBorder="1" applyAlignment="1" applyProtection="1">
      <alignment vertical="center"/>
      <protection locked="0"/>
    </xf>
    <xf numFmtId="0" fontId="3" fillId="0" borderId="0" xfId="0" applyFont="1" applyFill="1" applyBorder="1" applyAlignment="1" applyProtection="1">
      <alignment horizontal="right" vertical="center"/>
      <protection locked="0"/>
    </xf>
    <xf numFmtId="0" fontId="21" fillId="0" borderId="0" xfId="0" applyFont="1" applyAlignment="1" applyProtection="1">
      <alignment horizontal="left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horizontal="right" vertical="center"/>
      <protection locked="0"/>
    </xf>
    <xf numFmtId="0" fontId="20" fillId="0" borderId="0" xfId="0" applyFont="1" applyFill="1" applyBorder="1" applyAlignment="1" applyProtection="1">
      <alignment horizontal="center" vertical="center"/>
      <protection locked="0"/>
    </xf>
    <xf numFmtId="166" fontId="18" fillId="17" borderId="80" xfId="0" applyNumberFormat="1" applyFont="1" applyFill="1" applyBorder="1" applyAlignment="1" applyProtection="1">
      <alignment horizontal="center" vertical="top" textRotation="90"/>
    </xf>
    <xf numFmtId="166" fontId="18" fillId="11" borderId="82" xfId="0" applyNumberFormat="1" applyFont="1" applyFill="1" applyBorder="1" applyAlignment="1" applyProtection="1">
      <alignment horizontal="center" vertical="top" textRotation="90"/>
    </xf>
    <xf numFmtId="166" fontId="18" fillId="12" borderId="80" xfId="0" applyNumberFormat="1" applyFont="1" applyFill="1" applyBorder="1" applyAlignment="1" applyProtection="1">
      <alignment horizontal="center" vertical="top" textRotation="90"/>
    </xf>
    <xf numFmtId="166" fontId="18" fillId="11" borderId="80" xfId="0" applyNumberFormat="1" applyFont="1" applyFill="1" applyBorder="1" applyAlignment="1" applyProtection="1">
      <alignment horizontal="center" vertical="top" textRotation="90"/>
    </xf>
    <xf numFmtId="166" fontId="18" fillId="13" borderId="80" xfId="0" applyNumberFormat="1" applyFont="1" applyFill="1" applyBorder="1" applyAlignment="1" applyProtection="1">
      <alignment horizontal="center" vertical="top" textRotation="90"/>
    </xf>
    <xf numFmtId="166" fontId="18" fillId="14" borderId="80" xfId="0" applyNumberFormat="1" applyFont="1" applyFill="1" applyBorder="1" applyAlignment="1" applyProtection="1">
      <alignment horizontal="center" vertical="top" textRotation="90"/>
    </xf>
    <xf numFmtId="166" fontId="18" fillId="2" borderId="80" xfId="0" applyNumberFormat="1" applyFont="1" applyFill="1" applyBorder="1" applyAlignment="1" applyProtection="1">
      <alignment horizontal="center" vertical="top" textRotation="90"/>
    </xf>
    <xf numFmtId="166" fontId="18" fillId="2" borderId="82" xfId="0" applyNumberFormat="1" applyFont="1" applyFill="1" applyBorder="1" applyAlignment="1" applyProtection="1">
      <alignment horizontal="center" vertical="top" textRotation="90"/>
    </xf>
    <xf numFmtId="166" fontId="18" fillId="15" borderId="80" xfId="0" applyNumberFormat="1" applyFont="1" applyFill="1" applyBorder="1" applyAlignment="1" applyProtection="1">
      <alignment horizontal="center" vertical="top" textRotation="90"/>
    </xf>
    <xf numFmtId="165" fontId="10" fillId="17" borderId="81" xfId="0" applyNumberFormat="1" applyFont="1" applyFill="1" applyBorder="1" applyAlignment="1" applyProtection="1">
      <alignment horizontal="center" vertical="center"/>
    </xf>
    <xf numFmtId="165" fontId="10" fillId="11" borderId="83" xfId="0" applyNumberFormat="1" applyFont="1" applyFill="1" applyBorder="1" applyAlignment="1" applyProtection="1">
      <alignment horizontal="center" vertical="center"/>
    </xf>
    <xf numFmtId="165" fontId="10" fillId="12" borderId="81" xfId="0" applyNumberFormat="1" applyFont="1" applyFill="1" applyBorder="1" applyAlignment="1" applyProtection="1">
      <alignment horizontal="center" vertical="center"/>
    </xf>
    <xf numFmtId="165" fontId="10" fillId="11" borderId="81" xfId="0" applyNumberFormat="1" applyFont="1" applyFill="1" applyBorder="1" applyAlignment="1" applyProtection="1">
      <alignment horizontal="center" vertical="center"/>
    </xf>
    <xf numFmtId="165" fontId="10" fillId="13" borderId="81" xfId="0" applyNumberFormat="1" applyFont="1" applyFill="1" applyBorder="1" applyAlignment="1" applyProtection="1">
      <alignment horizontal="center" vertical="center"/>
    </xf>
    <xf numFmtId="165" fontId="10" fillId="14" borderId="81" xfId="0" applyNumberFormat="1" applyFont="1" applyFill="1" applyBorder="1" applyAlignment="1" applyProtection="1">
      <alignment horizontal="center" vertical="center"/>
    </xf>
    <xf numFmtId="165" fontId="10" fillId="2" borderId="81" xfId="0" applyNumberFormat="1" applyFont="1" applyFill="1" applyBorder="1" applyAlignment="1" applyProtection="1">
      <alignment horizontal="center" vertical="center"/>
    </xf>
    <xf numFmtId="164" fontId="10" fillId="2" borderId="83" xfId="0" applyNumberFormat="1" applyFont="1" applyFill="1" applyBorder="1" applyAlignment="1" applyProtection="1">
      <alignment horizontal="center" vertical="center"/>
    </xf>
    <xf numFmtId="166" fontId="10" fillId="2" borderId="81" xfId="0" applyNumberFormat="1" applyFont="1" applyFill="1" applyBorder="1" applyAlignment="1" applyProtection="1">
      <alignment horizontal="center" vertical="center"/>
    </xf>
    <xf numFmtId="9" fontId="10" fillId="15" borderId="81" xfId="0" applyNumberFormat="1" applyFont="1" applyFill="1" applyBorder="1" applyAlignment="1" applyProtection="1">
      <alignment horizontal="center" vertical="center"/>
    </xf>
    <xf numFmtId="1" fontId="3" fillId="17" borderId="5" xfId="0" applyNumberFormat="1" applyFont="1" applyFill="1" applyBorder="1" applyAlignment="1" applyProtection="1">
      <alignment horizontal="center" vertical="center"/>
    </xf>
    <xf numFmtId="0" fontId="3" fillId="2" borderId="5" xfId="0" applyFont="1" applyFill="1" applyBorder="1" applyAlignment="1" applyProtection="1">
      <alignment horizontal="center" vertical="center"/>
    </xf>
    <xf numFmtId="0" fontId="3" fillId="15" borderId="5" xfId="0" applyFont="1" applyFill="1" applyBorder="1" applyAlignment="1" applyProtection="1">
      <alignment horizontal="center" vertical="center"/>
    </xf>
    <xf numFmtId="166" fontId="18" fillId="0" borderId="0" xfId="0" applyNumberFormat="1" applyFont="1" applyAlignment="1" applyProtection="1">
      <alignment horizontal="right" vertical="center"/>
    </xf>
    <xf numFmtId="164" fontId="3" fillId="0" borderId="0" xfId="0" applyNumberFormat="1" applyFont="1" applyAlignment="1" applyProtection="1">
      <alignment horizontal="right" vertical="center"/>
    </xf>
    <xf numFmtId="166" fontId="3" fillId="0" borderId="0" xfId="0" applyNumberFormat="1" applyFont="1" applyAlignment="1" applyProtection="1">
      <alignment horizontal="center" vertical="center"/>
    </xf>
    <xf numFmtId="0" fontId="3" fillId="0" borderId="0" xfId="0" applyFont="1" applyAlignment="1" applyProtection="1">
      <alignment vertical="center"/>
    </xf>
    <xf numFmtId="0" fontId="2" fillId="4" borderId="5" xfId="0" applyFont="1" applyFill="1" applyBorder="1" applyAlignment="1" applyProtection="1">
      <alignment vertical="center"/>
    </xf>
    <xf numFmtId="0" fontId="3" fillId="0" borderId="0" xfId="0" applyFont="1" applyFill="1" applyBorder="1" applyAlignment="1" applyProtection="1">
      <alignment vertical="top"/>
      <protection locked="0"/>
    </xf>
    <xf numFmtId="0" fontId="58" fillId="4" borderId="0" xfId="0" applyFont="1" applyFill="1" applyAlignment="1" applyProtection="1">
      <alignment vertical="center"/>
    </xf>
    <xf numFmtId="0" fontId="71" fillId="4" borderId="0" xfId="0" applyFont="1" applyFill="1" applyAlignment="1" applyProtection="1">
      <alignment vertical="center"/>
    </xf>
    <xf numFmtId="0" fontId="58" fillId="0" borderId="0" xfId="0" applyFont="1" applyFill="1" applyBorder="1" applyAlignment="1">
      <alignment vertical="center"/>
    </xf>
    <xf numFmtId="0" fontId="2" fillId="0" borderId="0" xfId="0" applyFont="1" applyFill="1" applyAlignment="1" applyProtection="1">
      <alignment vertical="center"/>
      <protection locked="0"/>
    </xf>
    <xf numFmtId="166" fontId="2" fillId="4" borderId="0" xfId="0" applyNumberFormat="1" applyFont="1" applyFill="1" applyAlignment="1" applyProtection="1">
      <alignment vertical="center"/>
    </xf>
    <xf numFmtId="0" fontId="20" fillId="0" borderId="0" xfId="0" applyFont="1" applyFill="1" applyBorder="1" applyAlignment="1" applyProtection="1">
      <alignment horizontal="center" vertical="center"/>
    </xf>
    <xf numFmtId="0" fontId="3" fillId="0" borderId="0" xfId="0" applyFont="1" applyFill="1" applyBorder="1" applyAlignment="1" applyProtection="1">
      <alignment horizontal="center" vertical="center"/>
    </xf>
    <xf numFmtId="164" fontId="2" fillId="4" borderId="0" xfId="0" applyNumberFormat="1" applyFont="1" applyFill="1" applyAlignment="1" applyProtection="1">
      <alignment horizontal="right" vertical="center"/>
      <protection locked="0"/>
    </xf>
    <xf numFmtId="0" fontId="2" fillId="4" borderId="0" xfId="0" applyFont="1" applyFill="1" applyAlignment="1" applyProtection="1">
      <alignment horizontal="left" vertical="center"/>
      <protection locked="0"/>
    </xf>
    <xf numFmtId="0" fontId="13" fillId="4" borderId="0" xfId="0" applyFont="1" applyFill="1" applyAlignment="1" applyProtection="1">
      <alignment vertical="center"/>
      <protection locked="0"/>
    </xf>
    <xf numFmtId="166" fontId="5" fillId="4" borderId="0" xfId="0" applyNumberFormat="1" applyFont="1" applyFill="1" applyAlignment="1" applyProtection="1">
      <alignment horizontal="right" vertical="center"/>
      <protection locked="0"/>
    </xf>
    <xf numFmtId="10" fontId="10" fillId="4" borderId="0" xfId="0" applyNumberFormat="1" applyFont="1" applyFill="1" applyAlignment="1" applyProtection="1">
      <alignment horizontal="center" vertical="center"/>
      <protection locked="0"/>
    </xf>
    <xf numFmtId="0" fontId="6" fillId="4" borderId="0" xfId="0" applyFont="1" applyFill="1" applyAlignment="1" applyProtection="1">
      <alignment vertical="center"/>
      <protection locked="0"/>
    </xf>
    <xf numFmtId="0" fontId="2" fillId="4" borderId="0" xfId="0" applyFont="1" applyFill="1" applyAlignment="1" applyProtection="1">
      <alignment horizontal="center" vertical="center"/>
      <protection locked="0"/>
    </xf>
    <xf numFmtId="0" fontId="2" fillId="4" borderId="0" xfId="0" applyFont="1" applyFill="1" applyAlignment="1" applyProtection="1">
      <alignment horizontal="right" vertical="center"/>
      <protection locked="0"/>
    </xf>
    <xf numFmtId="0" fontId="9" fillId="4" borderId="0" xfId="0" applyFont="1" applyFill="1" applyAlignment="1" applyProtection="1">
      <alignment horizontal="center" vertical="center"/>
      <protection locked="0"/>
    </xf>
    <xf numFmtId="0" fontId="0" fillId="4" borderId="0" xfId="0" applyFill="1" applyAlignment="1" applyProtection="1">
      <alignment vertical="center"/>
      <protection locked="0"/>
    </xf>
    <xf numFmtId="166" fontId="3" fillId="0" borderId="16" xfId="0" applyNumberFormat="1" applyFont="1" applyFill="1" applyBorder="1" applyAlignment="1" applyProtection="1">
      <alignment vertical="center"/>
      <protection locked="0"/>
    </xf>
    <xf numFmtId="166" fontId="4" fillId="19" borderId="0" xfId="0" applyNumberFormat="1" applyFont="1" applyFill="1" applyBorder="1" applyAlignment="1" applyProtection="1">
      <alignment vertical="center"/>
      <protection locked="0"/>
    </xf>
    <xf numFmtId="0" fontId="82" fillId="15" borderId="67" xfId="0" applyFont="1" applyFill="1" applyBorder="1" applyAlignment="1">
      <alignment vertical="center"/>
    </xf>
    <xf numFmtId="0" fontId="82" fillId="15" borderId="46" xfId="0" applyFont="1" applyFill="1" applyBorder="1" applyAlignment="1">
      <alignment vertical="center"/>
    </xf>
    <xf numFmtId="0" fontId="61" fillId="4" borderId="0" xfId="0" applyFont="1" applyFill="1" applyAlignment="1" applyProtection="1">
      <alignment vertical="center"/>
      <protection locked="0"/>
    </xf>
    <xf numFmtId="0" fontId="71" fillId="4" borderId="0" xfId="0" applyFont="1" applyFill="1" applyAlignment="1" applyProtection="1">
      <alignment vertical="center"/>
      <protection locked="0"/>
    </xf>
    <xf numFmtId="0" fontId="81" fillId="0" borderId="0" xfId="0" applyFont="1" applyAlignment="1" applyProtection="1">
      <alignment vertical="center"/>
      <protection locked="0"/>
    </xf>
    <xf numFmtId="164" fontId="58" fillId="4" borderId="0" xfId="0" applyNumberFormat="1" applyFont="1" applyFill="1" applyAlignment="1" applyProtection="1">
      <alignment horizontal="right" vertical="center"/>
      <protection locked="0"/>
    </xf>
    <xf numFmtId="0" fontId="81" fillId="0" borderId="0" xfId="0" applyFont="1" applyAlignment="1" applyProtection="1">
      <alignment horizontal="left" vertical="center" indent="1"/>
      <protection locked="0"/>
    </xf>
    <xf numFmtId="0" fontId="73" fillId="4" borderId="0" xfId="0" applyFont="1" applyFill="1" applyAlignment="1" applyProtection="1">
      <alignment vertical="center"/>
      <protection locked="0"/>
    </xf>
    <xf numFmtId="166" fontId="74" fillId="4" borderId="0" xfId="0" applyNumberFormat="1" applyFont="1" applyFill="1" applyAlignment="1" applyProtection="1">
      <alignment horizontal="right" vertical="center"/>
      <protection locked="0"/>
    </xf>
    <xf numFmtId="10" fontId="75" fillId="4" borderId="0" xfId="0" applyNumberFormat="1" applyFont="1" applyFill="1" applyAlignment="1" applyProtection="1">
      <alignment horizontal="center" vertical="center"/>
      <protection locked="0"/>
    </xf>
    <xf numFmtId="166" fontId="70" fillId="4" borderId="0" xfId="0" applyNumberFormat="1" applyFont="1" applyFill="1" applyAlignment="1" applyProtection="1">
      <alignment horizontal="right" vertical="center"/>
      <protection locked="0"/>
    </xf>
    <xf numFmtId="0" fontId="62" fillId="4" borderId="0" xfId="0" applyFont="1" applyFill="1" applyAlignment="1" applyProtection="1">
      <alignment horizontal="left" vertical="center"/>
      <protection locked="0"/>
    </xf>
    <xf numFmtId="0" fontId="77" fillId="4" borderId="0" xfId="0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horizontal="right" vertical="center"/>
    </xf>
    <xf numFmtId="0" fontId="4" fillId="4" borderId="0" xfId="0" applyFont="1" applyFill="1" applyAlignment="1" applyProtection="1">
      <alignment horizontal="center" vertical="center"/>
    </xf>
    <xf numFmtId="0" fontId="3" fillId="4" borderId="45" xfId="0" applyFont="1" applyFill="1" applyBorder="1" applyAlignment="1" applyProtection="1">
      <alignment vertical="center"/>
      <protection locked="0"/>
    </xf>
    <xf numFmtId="10" fontId="56" fillId="9" borderId="86" xfId="13" applyNumberFormat="1" applyFont="1" applyFill="1" applyBorder="1" applyAlignment="1">
      <alignment vertical="center"/>
    </xf>
    <xf numFmtId="0" fontId="14" fillId="9" borderId="2" xfId="13" applyFont="1" applyFill="1" applyBorder="1" applyAlignment="1" applyProtection="1">
      <alignment vertical="center"/>
      <protection locked="0"/>
    </xf>
    <xf numFmtId="0" fontId="46" fillId="9" borderId="3" xfId="13" applyFont="1" applyFill="1" applyBorder="1" applyAlignment="1" applyProtection="1">
      <alignment vertical="center"/>
      <protection locked="0"/>
    </xf>
    <xf numFmtId="164" fontId="34" fillId="9" borderId="4" xfId="13" applyNumberFormat="1" applyFont="1" applyFill="1" applyBorder="1" applyAlignment="1">
      <alignment vertical="center"/>
    </xf>
    <xf numFmtId="0" fontId="14" fillId="0" borderId="7" xfId="13" applyFont="1" applyBorder="1" applyAlignment="1">
      <alignment horizontal="left"/>
    </xf>
    <xf numFmtId="164" fontId="14" fillId="0" borderId="8" xfId="14" applyNumberFormat="1" applyFont="1" applyBorder="1" applyProtection="1">
      <protection locked="0"/>
    </xf>
    <xf numFmtId="164" fontId="90" fillId="2" borderId="8" xfId="14" applyNumberFormat="1" applyFont="1" applyFill="1" applyBorder="1" applyAlignment="1">
      <alignment horizontal="center" vertical="center"/>
    </xf>
    <xf numFmtId="164" fontId="14" fillId="0" borderId="14" xfId="14" applyNumberFormat="1" applyFont="1" applyBorder="1" applyProtection="1">
      <protection locked="0"/>
    </xf>
    <xf numFmtId="14" fontId="46" fillId="0" borderId="0" xfId="13" applyNumberFormat="1" applyFont="1" applyAlignment="1" applyProtection="1">
      <alignment horizontal="left"/>
    </xf>
    <xf numFmtId="0" fontId="46" fillId="0" borderId="0" xfId="13" applyFont="1" applyAlignment="1" applyProtection="1">
      <alignment horizontal="left"/>
    </xf>
    <xf numFmtId="0" fontId="46" fillId="0" borderId="0" xfId="14" applyFont="1" applyAlignment="1" applyProtection="1">
      <alignment horizontal="center" vertical="center"/>
    </xf>
    <xf numFmtId="0" fontId="43" fillId="0" borderId="0" xfId="14" applyFont="1" applyAlignment="1" applyProtection="1">
      <alignment vertical="center"/>
    </xf>
    <xf numFmtId="0" fontId="14" fillId="0" borderId="19" xfId="13" applyFont="1" applyFill="1" applyBorder="1" applyAlignment="1" applyProtection="1">
      <alignment vertical="center"/>
    </xf>
    <xf numFmtId="0" fontId="47" fillId="0" borderId="19" xfId="13" applyFont="1" applyFill="1" applyBorder="1" applyAlignment="1" applyProtection="1">
      <alignment vertical="center"/>
    </xf>
    <xf numFmtId="164" fontId="14" fillId="0" borderId="19" xfId="13" applyNumberFormat="1" applyFont="1" applyFill="1" applyBorder="1" applyAlignment="1" applyProtection="1">
      <alignment horizontal="right" vertical="center"/>
    </xf>
    <xf numFmtId="0" fontId="50" fillId="0" borderId="0" xfId="13" applyFont="1" applyBorder="1" applyAlignment="1" applyProtection="1">
      <alignment horizontal="right"/>
    </xf>
    <xf numFmtId="164" fontId="52" fillId="0" borderId="0" xfId="14" applyNumberFormat="1" applyFont="1" applyBorder="1" applyAlignment="1" applyProtection="1">
      <alignment vertical="center"/>
    </xf>
    <xf numFmtId="10" fontId="86" fillId="0" borderId="0" xfId="14" applyNumberFormat="1" applyFont="1" applyBorder="1" applyAlignment="1" applyProtection="1">
      <alignment horizontal="center" vertical="center"/>
    </xf>
    <xf numFmtId="4" fontId="53" fillId="0" borderId="0" xfId="14" applyNumberFormat="1" applyFont="1" applyBorder="1" applyAlignment="1" applyProtection="1">
      <alignment vertical="center"/>
    </xf>
    <xf numFmtId="4" fontId="55" fillId="0" borderId="0" xfId="14" applyNumberFormat="1" applyFont="1" applyBorder="1" applyAlignment="1" applyProtection="1">
      <alignment vertical="center"/>
    </xf>
    <xf numFmtId="164" fontId="39" fillId="0" borderId="0" xfId="14" applyNumberFormat="1" applyFont="1" applyBorder="1" applyAlignment="1" applyProtection="1">
      <alignment horizontal="right" vertical="center"/>
    </xf>
    <xf numFmtId="4" fontId="54" fillId="0" borderId="0" xfId="14" applyNumberFormat="1" applyFont="1" applyBorder="1" applyAlignment="1" applyProtection="1">
      <alignment vertical="center"/>
    </xf>
    <xf numFmtId="164" fontId="53" fillId="0" borderId="0" xfId="14" applyNumberFormat="1" applyFont="1" applyBorder="1" applyAlignment="1" applyProtection="1">
      <alignment vertical="center"/>
    </xf>
    <xf numFmtId="164" fontId="46" fillId="0" borderId="0" xfId="13" applyNumberFormat="1" applyFont="1" applyBorder="1" applyAlignment="1" applyProtection="1">
      <alignment vertical="center"/>
    </xf>
    <xf numFmtId="0" fontId="43" fillId="0" borderId="0" xfId="13" applyFont="1" applyProtection="1"/>
    <xf numFmtId="0" fontId="26" fillId="0" borderId="0" xfId="14" applyFont="1" applyAlignment="1" applyProtection="1">
      <alignment horizontal="center" vertical="center"/>
    </xf>
    <xf numFmtId="0" fontId="43" fillId="0" borderId="0" xfId="14" applyFont="1" applyAlignment="1" applyProtection="1">
      <alignment horizontal="center" vertical="center"/>
    </xf>
    <xf numFmtId="0" fontId="26" fillId="0" borderId="0" xfId="14" applyFont="1" applyProtection="1"/>
    <xf numFmtId="0" fontId="26" fillId="0" borderId="0" xfId="14" quotePrefix="1" applyFont="1" applyAlignment="1" applyProtection="1">
      <alignment horizontal="left"/>
    </xf>
    <xf numFmtId="0" fontId="43" fillId="0" borderId="0" xfId="14" applyFont="1" applyProtection="1"/>
    <xf numFmtId="0" fontId="43" fillId="0" borderId="0" xfId="14" applyFont="1" applyAlignment="1" applyProtection="1">
      <alignment horizontal="left"/>
    </xf>
    <xf numFmtId="0" fontId="26" fillId="0" borderId="0" xfId="14" applyFont="1" applyAlignment="1" applyProtection="1">
      <alignment horizontal="center"/>
    </xf>
    <xf numFmtId="0" fontId="26" fillId="0" borderId="0" xfId="14" applyFont="1" applyAlignment="1" applyProtection="1">
      <alignment horizontal="left"/>
    </xf>
    <xf numFmtId="14" fontId="32" fillId="4" borderId="0" xfId="0" applyNumberFormat="1" applyFont="1" applyFill="1" applyAlignment="1" applyProtection="1">
      <alignment horizontal="center" vertical="center"/>
    </xf>
    <xf numFmtId="0" fontId="21" fillId="0" borderId="0" xfId="0" applyFont="1" applyBorder="1" applyAlignment="1" applyProtection="1">
      <alignment vertical="center"/>
    </xf>
    <xf numFmtId="14" fontId="45" fillId="4" borderId="0" xfId="0" applyNumberFormat="1" applyFont="1" applyFill="1" applyBorder="1" applyAlignment="1" applyProtection="1">
      <alignment horizontal="center" vertical="center"/>
    </xf>
    <xf numFmtId="0" fontId="47" fillId="0" borderId="0" xfId="13" applyFont="1" applyProtection="1"/>
    <xf numFmtId="0" fontId="47" fillId="0" borderId="0" xfId="13" applyFont="1" applyAlignment="1" applyProtection="1">
      <alignment horizontal="left"/>
    </xf>
    <xf numFmtId="0" fontId="48" fillId="0" borderId="0" xfId="13" applyFont="1" applyAlignment="1" applyProtection="1">
      <alignment horizontal="center"/>
    </xf>
    <xf numFmtId="0" fontId="12" fillId="2" borderId="3" xfId="0" applyFont="1" applyFill="1" applyBorder="1" applyAlignment="1">
      <alignment horizontal="center" vertical="center"/>
    </xf>
    <xf numFmtId="16" fontId="20" fillId="0" borderId="28" xfId="0" applyNumberFormat="1" applyFont="1" applyBorder="1" applyAlignment="1">
      <alignment horizontal="center" vertical="center"/>
    </xf>
    <xf numFmtId="0" fontId="20" fillId="3" borderId="51" xfId="0" applyFont="1" applyFill="1" applyBorder="1" applyAlignment="1">
      <alignment horizontal="center" vertical="center"/>
    </xf>
    <xf numFmtId="0" fontId="20" fillId="3" borderId="22" xfId="0" applyFont="1" applyFill="1" applyBorder="1" applyAlignment="1">
      <alignment horizontal="center" vertical="center"/>
    </xf>
    <xf numFmtId="0" fontId="69" fillId="4" borderId="29" xfId="0" applyFont="1" applyFill="1" applyBorder="1" applyAlignment="1">
      <alignment vertical="center"/>
    </xf>
    <xf numFmtId="0" fontId="4" fillId="4" borderId="0" xfId="0" applyFont="1" applyFill="1" applyAlignment="1" applyProtection="1">
      <alignment horizontal="center" vertical="center"/>
    </xf>
    <xf numFmtId="0" fontId="32" fillId="4" borderId="0" xfId="0" applyFont="1" applyFill="1" applyAlignment="1" applyProtection="1">
      <alignment horizontal="left" vertical="center"/>
      <protection locked="0"/>
    </xf>
    <xf numFmtId="0" fontId="32" fillId="4" borderId="0" xfId="0" applyFont="1" applyFill="1" applyAlignment="1" applyProtection="1">
      <alignment horizontal="center" vertical="center"/>
      <protection locked="0"/>
    </xf>
    <xf numFmtId="0" fontId="69" fillId="4" borderId="29" xfId="0" applyFont="1" applyFill="1" applyBorder="1" applyAlignment="1">
      <alignment horizontal="right" vertical="center"/>
    </xf>
    <xf numFmtId="0" fontId="3" fillId="4" borderId="45" xfId="0" applyFont="1" applyFill="1" applyBorder="1" applyAlignment="1" applyProtection="1">
      <alignment vertical="center"/>
      <protection locked="0"/>
    </xf>
    <xf numFmtId="10" fontId="21" fillId="19" borderId="1" xfId="0" applyNumberFormat="1" applyFont="1" applyFill="1" applyBorder="1" applyAlignment="1" applyProtection="1">
      <alignment horizontal="center" vertical="center"/>
    </xf>
    <xf numFmtId="10" fontId="4" fillId="19" borderId="0" xfId="0" applyNumberFormat="1" applyFont="1" applyFill="1" applyBorder="1" applyAlignment="1" applyProtection="1">
      <alignment horizontal="center" vertical="center"/>
      <protection locked="0"/>
    </xf>
    <xf numFmtId="165" fontId="2" fillId="4" borderId="0" xfId="0" applyNumberFormat="1" applyFont="1" applyFill="1" applyAlignment="1" applyProtection="1">
      <alignment horizontal="center"/>
    </xf>
    <xf numFmtId="10" fontId="21" fillId="4" borderId="0" xfId="0" applyNumberFormat="1" applyFont="1" applyFill="1" applyAlignment="1" applyProtection="1">
      <alignment horizontal="center" vertical="center"/>
    </xf>
    <xf numFmtId="0" fontId="26" fillId="0" borderId="0" xfId="14" applyFont="1" applyAlignment="1" applyProtection="1">
      <alignment vertical="center"/>
    </xf>
    <xf numFmtId="0" fontId="43" fillId="0" borderId="0" xfId="14" applyFont="1" applyFill="1" applyAlignment="1" applyProtection="1">
      <alignment horizontal="center" vertical="center"/>
    </xf>
    <xf numFmtId="0" fontId="26" fillId="0" borderId="0" xfId="14" quotePrefix="1" applyFont="1" applyAlignment="1" applyProtection="1">
      <alignment horizontal="left" vertical="center"/>
    </xf>
    <xf numFmtId="165" fontId="2" fillId="4" borderId="0" xfId="0" applyNumberFormat="1" applyFont="1" applyFill="1" applyAlignment="1" applyProtection="1">
      <alignment horizontal="left"/>
    </xf>
    <xf numFmtId="165" fontId="2" fillId="4" borderId="0" xfId="0" applyNumberFormat="1" applyFont="1" applyFill="1" applyAlignment="1" applyProtection="1">
      <alignment horizontal="left" vertical="center"/>
    </xf>
    <xf numFmtId="0" fontId="14" fillId="0" borderId="18" xfId="14" applyFont="1" applyBorder="1" applyProtection="1">
      <protection locked="0"/>
    </xf>
    <xf numFmtId="0" fontId="80" fillId="0" borderId="0" xfId="0" applyFont="1" applyFill="1" applyBorder="1" applyAlignment="1" applyProtection="1">
      <alignment horizontal="right" vertical="center" wrapText="1"/>
    </xf>
    <xf numFmtId="0" fontId="29" fillId="2" borderId="3" xfId="0" applyFont="1" applyFill="1" applyBorder="1" applyAlignment="1" applyProtection="1">
      <alignment vertical="center"/>
    </xf>
    <xf numFmtId="0" fontId="2" fillId="2" borderId="4" xfId="0" applyFont="1" applyFill="1" applyBorder="1" applyAlignment="1" applyProtection="1">
      <alignment horizontal="right" vertical="center"/>
    </xf>
    <xf numFmtId="14" fontId="32" fillId="4" borderId="0" xfId="0" applyNumberFormat="1" applyFont="1" applyFill="1" applyBorder="1" applyAlignment="1" applyProtection="1">
      <alignment horizontal="left" vertical="center"/>
    </xf>
    <xf numFmtId="0" fontId="34" fillId="0" borderId="0" xfId="13" applyFont="1" applyAlignment="1" applyProtection="1">
      <alignment horizontal="left"/>
    </xf>
    <xf numFmtId="0" fontId="35" fillId="0" borderId="0" xfId="13" applyFont="1" applyAlignment="1" applyProtection="1">
      <alignment horizontal="center"/>
    </xf>
    <xf numFmtId="0" fontId="4" fillId="0" borderId="0" xfId="0" applyFont="1" applyBorder="1" applyAlignment="1" applyProtection="1">
      <alignment horizontal="left" vertical="center"/>
    </xf>
    <xf numFmtId="0" fontId="35" fillId="0" borderId="0" xfId="13" applyFont="1" applyAlignment="1" applyProtection="1">
      <alignment horizontal="left"/>
    </xf>
    <xf numFmtId="4" fontId="14" fillId="0" borderId="0" xfId="14" applyNumberFormat="1" applyFont="1" applyAlignment="1" applyProtection="1">
      <alignment vertical="center"/>
    </xf>
    <xf numFmtId="0" fontId="27" fillId="0" borderId="0" xfId="14" applyFont="1" applyAlignment="1" applyProtection="1">
      <alignment vertical="center"/>
    </xf>
    <xf numFmtId="0" fontId="40" fillId="0" borderId="0" xfId="14" applyFont="1" applyAlignment="1" applyProtection="1">
      <alignment horizontal="center"/>
    </xf>
    <xf numFmtId="2" fontId="34" fillId="0" borderId="0" xfId="14" applyNumberFormat="1" applyFont="1" applyAlignment="1" applyProtection="1">
      <alignment vertical="center"/>
    </xf>
    <xf numFmtId="4" fontId="37" fillId="0" borderId="0" xfId="14" applyNumberFormat="1" applyFont="1" applyAlignment="1" applyProtection="1">
      <alignment vertical="center"/>
    </xf>
    <xf numFmtId="0" fontId="14" fillId="0" borderId="0" xfId="14" applyFont="1" applyAlignment="1" applyProtection="1">
      <alignment vertical="center"/>
    </xf>
    <xf numFmtId="0" fontId="27" fillId="0" borderId="0" xfId="13" applyFont="1" applyAlignment="1" applyProtection="1">
      <alignment vertical="center"/>
    </xf>
    <xf numFmtId="0" fontId="14" fillId="0" borderId="0" xfId="13" applyFont="1" applyAlignment="1" applyProtection="1">
      <alignment vertical="center"/>
    </xf>
    <xf numFmtId="3" fontId="36" fillId="0" borderId="0" xfId="14" applyNumberFormat="1" applyFont="1" applyAlignment="1" applyProtection="1">
      <alignment horizontal="center" vertical="center"/>
    </xf>
    <xf numFmtId="164" fontId="14" fillId="0" borderId="0" xfId="14" applyNumberFormat="1" applyFont="1" applyAlignment="1" applyProtection="1">
      <alignment vertical="center"/>
    </xf>
    <xf numFmtId="2" fontId="27" fillId="0" borderId="0" xfId="13" applyNumberFormat="1" applyFont="1" applyAlignment="1" applyProtection="1">
      <alignment vertical="center"/>
    </xf>
    <xf numFmtId="2" fontId="34" fillId="0" borderId="0" xfId="13" applyNumberFormat="1" applyFont="1" applyAlignment="1" applyProtection="1">
      <alignment vertical="center"/>
    </xf>
    <xf numFmtId="10" fontId="34" fillId="0" borderId="0" xfId="14" applyNumberFormat="1" applyFont="1" applyAlignment="1" applyProtection="1">
      <alignment vertical="center"/>
    </xf>
    <xf numFmtId="164" fontId="89" fillId="0" borderId="0" xfId="14" applyNumberFormat="1" applyFont="1" applyAlignment="1" applyProtection="1">
      <alignment vertical="center"/>
    </xf>
    <xf numFmtId="164" fontId="38" fillId="0" borderId="0" xfId="14" applyNumberFormat="1" applyFont="1" applyAlignment="1" applyProtection="1">
      <alignment vertical="center"/>
    </xf>
    <xf numFmtId="0" fontId="39" fillId="0" borderId="0" xfId="14" applyFont="1" applyAlignment="1" applyProtection="1">
      <alignment vertical="center"/>
    </xf>
    <xf numFmtId="1" fontId="34" fillId="0" borderId="0" xfId="13" applyNumberFormat="1" applyFont="1" applyAlignment="1" applyProtection="1">
      <alignment horizontal="center" vertical="center"/>
    </xf>
    <xf numFmtId="0" fontId="27" fillId="0" borderId="0" xfId="14" applyFont="1" applyProtection="1"/>
    <xf numFmtId="0" fontId="33" fillId="0" borderId="0" xfId="14" applyFont="1" applyAlignment="1" applyProtection="1">
      <alignment horizontal="center" vertical="center"/>
    </xf>
    <xf numFmtId="0" fontId="91" fillId="0" borderId="0" xfId="14" applyFont="1" applyProtection="1"/>
    <xf numFmtId="0" fontId="33" fillId="0" borderId="0" xfId="13" applyFont="1" applyAlignment="1" applyProtection="1">
      <alignment horizontal="left"/>
    </xf>
    <xf numFmtId="14" fontId="33" fillId="0" borderId="0" xfId="13" applyNumberFormat="1" applyFont="1" applyAlignment="1" applyProtection="1">
      <alignment horizontal="left"/>
    </xf>
    <xf numFmtId="0" fontId="91" fillId="0" borderId="0" xfId="14" applyFont="1" applyAlignment="1" applyProtection="1">
      <alignment vertical="center"/>
    </xf>
    <xf numFmtId="0" fontId="28" fillId="4" borderId="0" xfId="0" applyFont="1" applyFill="1" applyAlignment="1" applyProtection="1">
      <alignment vertical="center"/>
      <protection locked="0"/>
    </xf>
    <xf numFmtId="0" fontId="30" fillId="4" borderId="0" xfId="0" applyFont="1" applyFill="1" applyAlignment="1" applyProtection="1">
      <alignment vertical="center"/>
      <protection locked="0"/>
    </xf>
    <xf numFmtId="0" fontId="31" fillId="4" borderId="0" xfId="0" applyFont="1" applyFill="1" applyAlignment="1" applyProtection="1">
      <alignment vertical="center"/>
      <protection locked="0"/>
    </xf>
    <xf numFmtId="0" fontId="33" fillId="0" borderId="0" xfId="14" applyFont="1" applyAlignment="1" applyProtection="1">
      <alignment horizontal="center" vertical="center"/>
      <protection locked="0"/>
    </xf>
    <xf numFmtId="0" fontId="33" fillId="0" borderId="0" xfId="13" applyFont="1" applyAlignment="1" applyProtection="1">
      <alignment horizontal="left"/>
      <protection locked="0"/>
    </xf>
    <xf numFmtId="1" fontId="69" fillId="4" borderId="38" xfId="0" applyNumberFormat="1" applyFont="1" applyFill="1" applyBorder="1" applyAlignment="1" applyProtection="1">
      <alignment horizontal="center" vertical="center"/>
      <protection locked="0"/>
    </xf>
    <xf numFmtId="1" fontId="69" fillId="4" borderId="51" xfId="0" applyNumberFormat="1" applyFont="1" applyFill="1" applyBorder="1" applyAlignment="1" applyProtection="1">
      <alignment horizontal="center" vertical="center"/>
      <protection locked="0"/>
    </xf>
    <xf numFmtId="0" fontId="21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vertical="center" wrapText="1"/>
    </xf>
    <xf numFmtId="0" fontId="21" fillId="13" borderId="15" xfId="0" applyFont="1" applyFill="1" applyBorder="1" applyAlignment="1">
      <alignment horizontal="center" vertical="center"/>
    </xf>
    <xf numFmtId="0" fontId="21" fillId="10" borderId="2" xfId="0" applyFont="1" applyFill="1" applyBorder="1" applyAlignment="1">
      <alignment horizontal="center" vertical="center"/>
    </xf>
    <xf numFmtId="0" fontId="21" fillId="11" borderId="15" xfId="0" applyFont="1" applyFill="1" applyBorder="1" applyAlignment="1">
      <alignment horizontal="center" vertical="center"/>
    </xf>
    <xf numFmtId="0" fontId="21" fillId="12" borderId="15" xfId="0" applyFont="1" applyFill="1" applyBorder="1" applyAlignment="1">
      <alignment horizontal="center" vertical="center"/>
    </xf>
    <xf numFmtId="172" fontId="12" fillId="2" borderId="1" xfId="0" applyNumberFormat="1" applyFont="1" applyFill="1" applyBorder="1" applyAlignment="1" applyProtection="1">
      <alignment horizontal="center" vertical="center"/>
    </xf>
    <xf numFmtId="0" fontId="21" fillId="13" borderId="9" xfId="0" applyFont="1" applyFill="1" applyBorder="1" applyAlignment="1" applyProtection="1">
      <alignment horizontal="center" vertical="center" wrapText="1"/>
    </xf>
    <xf numFmtId="0" fontId="13" fillId="4" borderId="55" xfId="0" applyFont="1" applyFill="1" applyBorder="1" applyAlignment="1" applyProtection="1">
      <alignment vertical="center"/>
      <protection locked="0"/>
    </xf>
    <xf numFmtId="0" fontId="13" fillId="4" borderId="54" xfId="0" applyFont="1" applyFill="1" applyBorder="1" applyAlignment="1" applyProtection="1">
      <alignment vertical="center"/>
      <protection locked="0"/>
    </xf>
    <xf numFmtId="166" fontId="12" fillId="13" borderId="1" xfId="0" applyNumberFormat="1" applyFont="1" applyFill="1" applyBorder="1" applyAlignment="1" applyProtection="1">
      <alignment vertical="center"/>
    </xf>
    <xf numFmtId="166" fontId="12" fillId="19" borderId="1" xfId="0" applyNumberFormat="1" applyFont="1" applyFill="1" applyBorder="1" applyAlignment="1" applyProtection="1">
      <alignment vertical="center"/>
    </xf>
    <xf numFmtId="166" fontId="15" fillId="20" borderId="6" xfId="0" applyNumberFormat="1" applyFont="1" applyFill="1" applyBorder="1" applyAlignment="1" applyProtection="1">
      <alignment vertical="center"/>
    </xf>
    <xf numFmtId="166" fontId="15" fillId="21" borderId="6" xfId="0" applyNumberFormat="1" applyFont="1" applyFill="1" applyBorder="1" applyAlignment="1" applyProtection="1">
      <alignment vertical="center"/>
    </xf>
    <xf numFmtId="166" fontId="13" fillId="0" borderId="6" xfId="0" applyNumberFormat="1" applyFont="1" applyFill="1" applyBorder="1" applyAlignment="1" applyProtection="1">
      <alignment vertical="center"/>
    </xf>
    <xf numFmtId="166" fontId="15" fillId="4" borderId="54" xfId="0" applyNumberFormat="1" applyFont="1" applyFill="1" applyBorder="1" applyAlignment="1" applyProtection="1">
      <alignment vertical="center"/>
    </xf>
    <xf numFmtId="166" fontId="15" fillId="0" borderId="78" xfId="0" applyNumberFormat="1" applyFont="1" applyBorder="1" applyAlignment="1" applyProtection="1">
      <alignment vertical="center"/>
    </xf>
    <xf numFmtId="166" fontId="15" fillId="0" borderId="5" xfId="0" applyNumberFormat="1" applyFont="1" applyBorder="1" applyAlignment="1" applyProtection="1">
      <alignment vertical="center"/>
    </xf>
    <xf numFmtId="0" fontId="8" fillId="4" borderId="0" xfId="0" applyFont="1" applyFill="1" applyAlignment="1" applyProtection="1">
      <alignment vertical="center"/>
      <protection locked="0"/>
    </xf>
    <xf numFmtId="0" fontId="21" fillId="0" borderId="0" xfId="0" applyFont="1" applyFill="1" applyBorder="1" applyAlignment="1">
      <alignment horizontal="center" vertical="center"/>
    </xf>
    <xf numFmtId="0" fontId="65" fillId="0" borderId="0" xfId="0" applyFont="1" applyFill="1" applyBorder="1" applyAlignment="1">
      <alignment horizontal="center" vertical="center"/>
    </xf>
    <xf numFmtId="0" fontId="59" fillId="0" borderId="19" xfId="0" applyFont="1" applyBorder="1" applyAlignment="1">
      <alignment horizontal="center" vertical="center"/>
    </xf>
    <xf numFmtId="0" fontId="69" fillId="0" borderId="34" xfId="0" applyFont="1" applyBorder="1" applyAlignment="1">
      <alignment horizontal="center" vertical="center"/>
    </xf>
    <xf numFmtId="1" fontId="69" fillId="10" borderId="23" xfId="0" applyNumberFormat="1" applyFont="1" applyFill="1" applyBorder="1" applyAlignment="1">
      <alignment horizontal="center" vertical="center"/>
    </xf>
    <xf numFmtId="1" fontId="69" fillId="11" borderId="23" xfId="0" applyNumberFormat="1" applyFont="1" applyFill="1" applyBorder="1" applyAlignment="1">
      <alignment horizontal="center" vertical="center"/>
    </xf>
    <xf numFmtId="1" fontId="69" fillId="12" borderId="23" xfId="0" applyNumberFormat="1" applyFont="1" applyFill="1" applyBorder="1" applyAlignment="1">
      <alignment horizontal="center" vertical="center"/>
    </xf>
    <xf numFmtId="1" fontId="69" fillId="12" borderId="23" xfId="0" applyNumberFormat="1" applyFont="1" applyFill="1" applyBorder="1" applyAlignment="1" applyProtection="1">
      <alignment horizontal="center" vertical="center"/>
    </xf>
    <xf numFmtId="0" fontId="69" fillId="0" borderId="21" xfId="0" applyFont="1" applyBorder="1" applyAlignment="1">
      <alignment horizontal="center" vertical="center"/>
    </xf>
    <xf numFmtId="167" fontId="67" fillId="0" borderId="35" xfId="0" applyNumberFormat="1" applyFont="1" applyBorder="1" applyAlignment="1">
      <alignment horizontal="center" vertical="center"/>
    </xf>
    <xf numFmtId="1" fontId="67" fillId="10" borderId="15" xfId="0" applyNumberFormat="1" applyFont="1" applyFill="1" applyBorder="1" applyAlignment="1">
      <alignment horizontal="center" vertical="center"/>
    </xf>
    <xf numFmtId="1" fontId="67" fillId="11" borderId="15" xfId="0" applyNumberFormat="1" applyFont="1" applyFill="1" applyBorder="1" applyAlignment="1">
      <alignment horizontal="center" vertical="center"/>
    </xf>
    <xf numFmtId="1" fontId="67" fillId="12" borderId="15" xfId="0" applyNumberFormat="1" applyFont="1" applyFill="1" applyBorder="1" applyAlignment="1">
      <alignment horizontal="center" vertical="center"/>
    </xf>
    <xf numFmtId="1" fontId="3" fillId="11" borderId="7" xfId="0" applyNumberFormat="1" applyFont="1" applyFill="1" applyBorder="1" applyAlignment="1" applyProtection="1">
      <alignment horizontal="center" vertical="center"/>
    </xf>
    <xf numFmtId="1" fontId="3" fillId="12" borderId="5" xfId="0" applyNumberFormat="1" applyFont="1" applyFill="1" applyBorder="1" applyAlignment="1" applyProtection="1">
      <alignment horizontal="center" vertical="center"/>
    </xf>
    <xf numFmtId="166" fontId="3" fillId="0" borderId="37" xfId="0" applyNumberFormat="1" applyFont="1" applyBorder="1" applyAlignment="1">
      <alignment horizontal="right" vertical="center"/>
    </xf>
    <xf numFmtId="166" fontId="4" fillId="14" borderId="22" xfId="0" applyNumberFormat="1" applyFont="1" applyFill="1" applyBorder="1" applyAlignment="1" applyProtection="1">
      <alignment vertical="center"/>
    </xf>
    <xf numFmtId="166" fontId="18" fillId="10" borderId="3" xfId="0" applyNumberFormat="1" applyFont="1" applyFill="1" applyBorder="1" applyAlignment="1">
      <alignment horizontal="right" vertical="center"/>
    </xf>
    <xf numFmtId="10" fontId="10" fillId="14" borderId="5" xfId="0" applyNumberFormat="1" applyFont="1" applyFill="1" applyBorder="1" applyAlignment="1" applyProtection="1">
      <alignment horizontal="center" vertical="center"/>
    </xf>
    <xf numFmtId="10" fontId="2" fillId="4" borderId="74" xfId="0" applyNumberFormat="1" applyFont="1" applyFill="1" applyBorder="1" applyAlignment="1" applyProtection="1">
      <alignment horizontal="center" vertical="center"/>
    </xf>
    <xf numFmtId="0" fontId="4" fillId="4" borderId="74" xfId="0" applyFont="1" applyFill="1" applyBorder="1" applyAlignment="1" applyProtection="1">
      <alignment horizontal="right" vertical="center"/>
    </xf>
    <xf numFmtId="0" fontId="21" fillId="7" borderId="9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0" borderId="8" xfId="0" applyFont="1" applyBorder="1" applyAlignment="1">
      <alignment vertical="center" wrapText="1"/>
    </xf>
    <xf numFmtId="166" fontId="15" fillId="4" borderId="22" xfId="0" applyNumberFormat="1" applyFont="1" applyFill="1" applyBorder="1" applyAlignment="1" applyProtection="1">
      <alignment horizontal="right" vertical="center"/>
    </xf>
    <xf numFmtId="166" fontId="15" fillId="0" borderId="1" xfId="0" applyNumberFormat="1" applyFont="1" applyBorder="1" applyAlignment="1">
      <alignment horizontal="right" vertical="center"/>
    </xf>
    <xf numFmtId="0" fontId="92" fillId="4" borderId="0" xfId="0" applyFont="1" applyFill="1" applyAlignment="1">
      <alignment vertical="center"/>
    </xf>
    <xf numFmtId="0" fontId="58" fillId="4" borderId="0" xfId="0" applyFont="1" applyFill="1" applyBorder="1" applyAlignment="1">
      <alignment vertical="center"/>
    </xf>
    <xf numFmtId="0" fontId="21" fillId="0" borderId="8" xfId="0" applyFont="1" applyBorder="1" applyAlignment="1">
      <alignment horizontal="center" vertical="center" wrapText="1"/>
    </xf>
    <xf numFmtId="0" fontId="21" fillId="13" borderId="1" xfId="0" applyFont="1" applyFill="1" applyBorder="1" applyAlignment="1" applyProtection="1">
      <alignment horizontal="center" vertical="center" wrapText="1"/>
    </xf>
    <xf numFmtId="166" fontId="15" fillId="0" borderId="31" xfId="0" applyNumberFormat="1" applyFont="1" applyBorder="1" applyAlignment="1" applyProtection="1">
      <alignment horizontal="right" vertical="center"/>
      <protection locked="0"/>
    </xf>
    <xf numFmtId="166" fontId="15" fillId="4" borderId="19" xfId="0" applyNumberFormat="1" applyFont="1" applyFill="1" applyBorder="1" applyAlignment="1" applyProtection="1">
      <alignment horizontal="right" vertical="center"/>
      <protection locked="0"/>
    </xf>
    <xf numFmtId="0" fontId="71" fillId="4" borderId="0" xfId="0" applyFont="1" applyFill="1" applyBorder="1" applyAlignment="1">
      <alignment vertical="center"/>
    </xf>
    <xf numFmtId="0" fontId="69" fillId="4" borderId="0" xfId="0" applyFont="1" applyFill="1" applyBorder="1" applyAlignment="1">
      <alignment vertical="center"/>
    </xf>
    <xf numFmtId="0" fontId="21" fillId="19" borderId="9" xfId="0" applyFont="1" applyFill="1" applyBorder="1" applyAlignment="1" applyProtection="1">
      <alignment horizontal="center" vertical="center" wrapText="1"/>
    </xf>
    <xf numFmtId="166" fontId="15" fillId="20" borderId="22" xfId="0" applyNumberFormat="1" applyFont="1" applyFill="1" applyBorder="1" applyAlignment="1" applyProtection="1">
      <alignment vertical="center"/>
    </xf>
    <xf numFmtId="0" fontId="69" fillId="0" borderId="89" xfId="0" applyFont="1" applyBorder="1" applyAlignment="1">
      <alignment horizontal="center" vertical="center"/>
    </xf>
    <xf numFmtId="0" fontId="65" fillId="0" borderId="0" xfId="0" applyFont="1" applyFill="1" applyBorder="1" applyAlignment="1">
      <alignment vertical="center"/>
    </xf>
    <xf numFmtId="0" fontId="21" fillId="0" borderId="0" xfId="0" applyFont="1" applyFill="1" applyBorder="1" applyAlignment="1">
      <alignment horizontal="right" vertical="center"/>
    </xf>
    <xf numFmtId="166" fontId="3" fillId="15" borderId="1" xfId="0" applyNumberFormat="1" applyFont="1" applyFill="1" applyBorder="1" applyAlignment="1" applyProtection="1">
      <alignment vertical="center"/>
    </xf>
    <xf numFmtId="166" fontId="21" fillId="14" borderId="1" xfId="0" applyNumberFormat="1" applyFont="1" applyFill="1" applyBorder="1" applyAlignment="1">
      <alignment horizontal="right" vertical="center"/>
    </xf>
    <xf numFmtId="0" fontId="59" fillId="4" borderId="25" xfId="0" applyFont="1" applyFill="1" applyBorder="1" applyAlignment="1">
      <alignment vertical="center"/>
    </xf>
    <xf numFmtId="0" fontId="21" fillId="10" borderId="3" xfId="0" applyFont="1" applyFill="1" applyBorder="1" applyAlignment="1">
      <alignment horizontal="center" vertical="center"/>
    </xf>
    <xf numFmtId="0" fontId="21" fillId="13" borderId="1" xfId="0" applyFont="1" applyFill="1" applyBorder="1" applyAlignment="1">
      <alignment horizontal="center" vertical="center"/>
    </xf>
    <xf numFmtId="166" fontId="3" fillId="10" borderId="29" xfId="0" applyNumberFormat="1" applyFont="1" applyFill="1" applyBorder="1" applyAlignment="1" applyProtection="1">
      <alignment horizontal="right" vertical="center"/>
    </xf>
    <xf numFmtId="0" fontId="69" fillId="0" borderId="33" xfId="0" applyFont="1" applyBorder="1" applyAlignment="1">
      <alignment horizontal="center" vertical="center"/>
    </xf>
    <xf numFmtId="0" fontId="69" fillId="0" borderId="89" xfId="0" applyFont="1" applyBorder="1" applyAlignment="1">
      <alignment horizontal="left" vertical="center"/>
    </xf>
    <xf numFmtId="166" fontId="15" fillId="0" borderId="52" xfId="0" applyNumberFormat="1" applyFont="1" applyBorder="1" applyAlignment="1">
      <alignment horizontal="right" vertical="center"/>
    </xf>
    <xf numFmtId="166" fontId="18" fillId="0" borderId="0" xfId="0" applyNumberFormat="1" applyFont="1" applyFill="1" applyBorder="1" applyAlignment="1">
      <alignment vertical="center"/>
    </xf>
    <xf numFmtId="166" fontId="18" fillId="0" borderId="0" xfId="0" applyNumberFormat="1" applyFont="1" applyFill="1" applyBorder="1" applyAlignment="1" applyProtection="1">
      <alignment vertical="center"/>
    </xf>
    <xf numFmtId="0" fontId="21" fillId="0" borderId="19" xfId="0" applyFont="1" applyFill="1" applyBorder="1" applyAlignment="1">
      <alignment horizontal="center" vertical="center"/>
    </xf>
    <xf numFmtId="0" fontId="12" fillId="0" borderId="19" xfId="0" applyFont="1" applyBorder="1" applyAlignment="1">
      <alignment horizontal="center" vertical="center" wrapText="1"/>
    </xf>
    <xf numFmtId="0" fontId="20" fillId="7" borderId="1" xfId="0" applyFont="1" applyFill="1" applyBorder="1" applyAlignment="1">
      <alignment horizontal="center" vertical="center"/>
    </xf>
    <xf numFmtId="0" fontId="3" fillId="0" borderId="0" xfId="0" applyFont="1" applyBorder="1" applyAlignment="1" applyProtection="1">
      <alignment vertical="center"/>
    </xf>
    <xf numFmtId="0" fontId="3" fillId="4" borderId="0" xfId="0" applyFont="1" applyFill="1" applyBorder="1" applyAlignment="1" applyProtection="1">
      <alignment vertical="center"/>
    </xf>
    <xf numFmtId="1" fontId="69" fillId="0" borderId="0" xfId="0" applyNumberFormat="1" applyFont="1" applyFill="1" applyBorder="1" applyAlignment="1" applyProtection="1">
      <alignment horizontal="center" vertical="center"/>
    </xf>
    <xf numFmtId="166" fontId="3" fillId="0" borderId="0" xfId="0" applyNumberFormat="1" applyFont="1" applyFill="1" applyBorder="1" applyAlignment="1" applyProtection="1">
      <alignment vertical="center"/>
    </xf>
    <xf numFmtId="166" fontId="15" fillId="4" borderId="0" xfId="0" applyNumberFormat="1" applyFont="1" applyFill="1" applyBorder="1" applyAlignment="1" applyProtection="1">
      <alignment vertical="center"/>
    </xf>
    <xf numFmtId="166" fontId="3" fillId="0" borderId="5" xfId="0" applyNumberFormat="1" applyFont="1" applyFill="1" applyBorder="1" applyAlignment="1" applyProtection="1">
      <alignment vertical="center"/>
      <protection locked="0"/>
    </xf>
    <xf numFmtId="0" fontId="21" fillId="13" borderId="9" xfId="0" applyFont="1" applyFill="1" applyBorder="1" applyAlignment="1">
      <alignment horizontal="center" vertical="center" wrapText="1"/>
    </xf>
    <xf numFmtId="0" fontId="21" fillId="10" borderId="9" xfId="0" applyFont="1" applyFill="1" applyBorder="1" applyAlignment="1">
      <alignment horizontal="center" vertical="center" wrapText="1"/>
    </xf>
    <xf numFmtId="0" fontId="21" fillId="11" borderId="9" xfId="0" applyFont="1" applyFill="1" applyBorder="1" applyAlignment="1">
      <alignment horizontal="center" vertical="center" wrapText="1"/>
    </xf>
    <xf numFmtId="0" fontId="21" fillId="12" borderId="9" xfId="0" applyFont="1" applyFill="1" applyBorder="1" applyAlignment="1">
      <alignment horizontal="center" vertical="center" wrapText="1"/>
    </xf>
    <xf numFmtId="0" fontId="21" fillId="14" borderId="2" xfId="0" applyFont="1" applyFill="1" applyBorder="1" applyAlignment="1">
      <alignment horizontal="center" vertical="center"/>
    </xf>
    <xf numFmtId="0" fontId="21" fillId="10" borderId="1" xfId="0" applyFont="1" applyFill="1" applyBorder="1" applyAlignment="1">
      <alignment horizontal="center" vertical="center" wrapText="1"/>
    </xf>
    <xf numFmtId="0" fontId="21" fillId="14" borderId="1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vertical="center"/>
    </xf>
    <xf numFmtId="0" fontId="21" fillId="7" borderId="19" xfId="0" applyFont="1" applyFill="1" applyBorder="1" applyAlignment="1">
      <alignment vertical="center"/>
    </xf>
    <xf numFmtId="0" fontId="21" fillId="13" borderId="1" xfId="0" applyFont="1" applyFill="1" applyBorder="1" applyAlignment="1">
      <alignment horizontal="center" vertical="center" wrapText="1"/>
    </xf>
    <xf numFmtId="1" fontId="18" fillId="10" borderId="1" xfId="0" applyNumberFormat="1" applyFont="1" applyFill="1" applyBorder="1" applyAlignment="1">
      <alignment horizontal="center" vertical="center"/>
    </xf>
    <xf numFmtId="0" fontId="21" fillId="5" borderId="9" xfId="0" applyFont="1" applyFill="1" applyBorder="1" applyAlignment="1">
      <alignment horizontal="center" vertical="center" wrapText="1"/>
    </xf>
    <xf numFmtId="0" fontId="21" fillId="6" borderId="9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vertical="center"/>
    </xf>
    <xf numFmtId="0" fontId="21" fillId="19" borderId="1" xfId="0" applyFont="1" applyFill="1" applyBorder="1" applyAlignment="1" applyProtection="1">
      <alignment horizontal="center" vertical="center" wrapText="1"/>
    </xf>
    <xf numFmtId="166" fontId="13" fillId="4" borderId="93" xfId="0" applyNumberFormat="1" applyFont="1" applyFill="1" applyBorder="1" applyAlignment="1">
      <alignment vertical="center"/>
    </xf>
    <xf numFmtId="1" fontId="13" fillId="0" borderId="44" xfId="0" applyNumberFormat="1" applyFont="1" applyFill="1" applyBorder="1" applyAlignment="1" applyProtection="1">
      <alignment horizontal="center" vertical="center"/>
      <protection locked="0"/>
    </xf>
    <xf numFmtId="1" fontId="13" fillId="0" borderId="78" xfId="0" applyNumberFormat="1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78" xfId="0" applyFont="1" applyFill="1" applyBorder="1" applyAlignment="1" applyProtection="1">
      <alignment horizontal="center" vertical="center"/>
      <protection locked="0"/>
    </xf>
    <xf numFmtId="0" fontId="13" fillId="0" borderId="5" xfId="0" applyFont="1" applyFill="1" applyBorder="1" applyAlignment="1" applyProtection="1">
      <alignment horizontal="center" vertical="center"/>
      <protection locked="0"/>
    </xf>
    <xf numFmtId="166" fontId="13" fillId="0" borderId="44" xfId="0" applyNumberFormat="1" applyFont="1" applyFill="1" applyBorder="1" applyAlignment="1" applyProtection="1">
      <alignment vertical="center"/>
    </xf>
    <xf numFmtId="166" fontId="13" fillId="0" borderId="78" xfId="0" applyNumberFormat="1" applyFont="1" applyFill="1" applyBorder="1" applyAlignment="1" applyProtection="1">
      <alignment vertical="center"/>
    </xf>
    <xf numFmtId="0" fontId="12" fillId="2" borderId="3" xfId="0" applyFont="1" applyFill="1" applyBorder="1" applyAlignment="1" applyProtection="1">
      <alignment vertical="center"/>
    </xf>
    <xf numFmtId="166" fontId="3" fillId="4" borderId="0" xfId="0" applyNumberFormat="1" applyFont="1" applyFill="1" applyBorder="1" applyAlignment="1" applyProtection="1">
      <alignment vertical="center"/>
    </xf>
    <xf numFmtId="0" fontId="2" fillId="4" borderId="0" xfId="0" applyFont="1" applyFill="1" applyBorder="1" applyAlignment="1" applyProtection="1">
      <alignment vertical="center"/>
    </xf>
    <xf numFmtId="10" fontId="21" fillId="19" borderId="0" xfId="0" applyNumberFormat="1" applyFont="1" applyFill="1" applyAlignment="1" applyProtection="1">
      <alignment horizontal="center" vertical="center"/>
    </xf>
    <xf numFmtId="1" fontId="3" fillId="4" borderId="1" xfId="0" applyNumberFormat="1" applyFont="1" applyFill="1" applyBorder="1" applyAlignment="1" applyProtection="1">
      <alignment horizontal="center" vertical="center"/>
    </xf>
    <xf numFmtId="0" fontId="3" fillId="13" borderId="1" xfId="0" applyFont="1" applyFill="1" applyBorder="1" applyAlignment="1" applyProtection="1">
      <alignment horizontal="center" vertical="center"/>
    </xf>
    <xf numFmtId="1" fontId="69" fillId="10" borderId="1" xfId="0" applyNumberFormat="1" applyFont="1" applyFill="1" applyBorder="1" applyAlignment="1" applyProtection="1">
      <alignment horizontal="center" vertical="center"/>
    </xf>
    <xf numFmtId="0" fontId="3" fillId="6" borderId="1" xfId="0" applyFont="1" applyFill="1" applyBorder="1" applyAlignment="1" applyProtection="1">
      <alignment horizontal="center" vertical="center"/>
    </xf>
    <xf numFmtId="166" fontId="13" fillId="4" borderId="16" xfId="0" applyNumberFormat="1" applyFont="1" applyFill="1" applyBorder="1" applyAlignment="1">
      <alignment vertical="center"/>
    </xf>
    <xf numFmtId="166" fontId="15" fillId="4" borderId="1" xfId="0" applyNumberFormat="1" applyFont="1" applyFill="1" applyBorder="1" applyAlignment="1">
      <alignment vertical="center"/>
    </xf>
    <xf numFmtId="166" fontId="13" fillId="0" borderId="16" xfId="0" applyNumberFormat="1" applyFont="1" applyFill="1" applyBorder="1" applyAlignment="1" applyProtection="1">
      <alignment vertical="center"/>
    </xf>
    <xf numFmtId="166" fontId="15" fillId="20" borderId="1" xfId="0" applyNumberFormat="1" applyFont="1" applyFill="1" applyBorder="1" applyAlignment="1" applyProtection="1">
      <alignment vertical="center"/>
    </xf>
    <xf numFmtId="1" fontId="13" fillId="0" borderId="16" xfId="0" applyNumberFormat="1" applyFont="1" applyFill="1" applyBorder="1" applyAlignment="1" applyProtection="1">
      <alignment horizontal="center" vertical="center"/>
      <protection locked="0"/>
    </xf>
    <xf numFmtId="0" fontId="4" fillId="5" borderId="1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 applyProtection="1">
      <alignment horizontal="center" vertical="center"/>
    </xf>
    <xf numFmtId="166" fontId="3" fillId="14" borderId="1" xfId="0" applyNumberFormat="1" applyFont="1" applyFill="1" applyBorder="1" applyAlignment="1">
      <alignment vertical="center"/>
    </xf>
    <xf numFmtId="166" fontId="18" fillId="14" borderId="1" xfId="0" applyNumberFormat="1" applyFont="1" applyFill="1" applyBorder="1" applyAlignment="1">
      <alignment vertical="center"/>
    </xf>
    <xf numFmtId="166" fontId="18" fillId="0" borderId="1" xfId="0" applyNumberFormat="1" applyFont="1" applyFill="1" applyBorder="1" applyAlignment="1">
      <alignment vertical="center"/>
    </xf>
    <xf numFmtId="0" fontId="13" fillId="4" borderId="90" xfId="0" applyFont="1" applyFill="1" applyBorder="1" applyAlignment="1" applyProtection="1">
      <alignment vertical="center"/>
      <protection locked="0"/>
    </xf>
    <xf numFmtId="0" fontId="13" fillId="4" borderId="91" xfId="0" applyFont="1" applyFill="1" applyBorder="1" applyAlignment="1" applyProtection="1">
      <alignment vertical="center"/>
      <protection locked="0"/>
    </xf>
    <xf numFmtId="0" fontId="13" fillId="4" borderId="92" xfId="0" applyFont="1" applyFill="1" applyBorder="1" applyAlignment="1" applyProtection="1">
      <alignment vertical="center"/>
      <protection locked="0"/>
    </xf>
    <xf numFmtId="166" fontId="13" fillId="4" borderId="16" xfId="0" applyNumberFormat="1" applyFont="1" applyFill="1" applyBorder="1" applyAlignment="1" applyProtection="1">
      <alignment vertical="center"/>
      <protection locked="0"/>
    </xf>
    <xf numFmtId="166" fontId="13" fillId="4" borderId="44" xfId="0" applyNumberFormat="1" applyFont="1" applyFill="1" applyBorder="1" applyAlignment="1" applyProtection="1">
      <alignment vertical="center"/>
      <protection locked="0"/>
    </xf>
    <xf numFmtId="166" fontId="13" fillId="4" borderId="78" xfId="0" applyNumberFormat="1" applyFont="1" applyFill="1" applyBorder="1" applyAlignment="1" applyProtection="1">
      <alignment vertical="center"/>
      <protection locked="0"/>
    </xf>
    <xf numFmtId="0" fontId="13" fillId="4" borderId="53" xfId="0" applyFont="1" applyFill="1" applyBorder="1" applyAlignment="1" applyProtection="1">
      <alignment vertical="center"/>
      <protection locked="0"/>
    </xf>
    <xf numFmtId="14" fontId="32" fillId="4" borderId="19" xfId="0" applyNumberFormat="1" applyFont="1" applyFill="1" applyBorder="1" applyAlignment="1" applyProtection="1">
      <alignment vertical="center"/>
    </xf>
    <xf numFmtId="0" fontId="20" fillId="0" borderId="0" xfId="0" applyFont="1" applyAlignment="1" applyProtection="1">
      <alignment horizontal="center" vertical="center"/>
    </xf>
    <xf numFmtId="0" fontId="21" fillId="0" borderId="0" xfId="0" applyFont="1" applyAlignment="1" applyProtection="1">
      <alignment horizontal="left" vertical="center"/>
    </xf>
    <xf numFmtId="166" fontId="3" fillId="0" borderId="0" xfId="0" applyNumberFormat="1" applyFont="1" applyAlignment="1" applyProtection="1">
      <alignment vertical="center"/>
    </xf>
    <xf numFmtId="166" fontId="3" fillId="7" borderId="22" xfId="0" applyNumberFormat="1" applyFont="1" applyFill="1" applyBorder="1" applyAlignment="1" applyProtection="1">
      <alignment vertical="center"/>
    </xf>
    <xf numFmtId="0" fontId="58" fillId="7" borderId="0" xfId="0" applyFont="1" applyFill="1" applyAlignment="1" applyProtection="1">
      <alignment vertical="center"/>
      <protection locked="0"/>
    </xf>
    <xf numFmtId="0" fontId="18" fillId="13" borderId="1" xfId="0" applyFont="1" applyFill="1" applyBorder="1" applyAlignment="1">
      <alignment horizontal="center" vertical="center"/>
    </xf>
    <xf numFmtId="0" fontId="18" fillId="17" borderId="1" xfId="0" applyFont="1" applyFill="1" applyBorder="1" applyAlignment="1">
      <alignment horizontal="center" vertical="center"/>
    </xf>
    <xf numFmtId="0" fontId="18" fillId="11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166" fontId="18" fillId="7" borderId="1" xfId="0" applyNumberFormat="1" applyFont="1" applyFill="1" applyBorder="1" applyAlignment="1">
      <alignment vertical="center"/>
    </xf>
    <xf numFmtId="0" fontId="4" fillId="0" borderId="0" xfId="0" applyFont="1" applyBorder="1" applyAlignment="1" applyProtection="1">
      <alignment horizontal="left" vertical="center"/>
    </xf>
    <xf numFmtId="0" fontId="12" fillId="0" borderId="0" xfId="0" applyFont="1" applyBorder="1" applyAlignment="1" applyProtection="1">
      <alignment horizontal="left" vertical="center"/>
    </xf>
    <xf numFmtId="0" fontId="3" fillId="0" borderId="0" xfId="0" applyFont="1" applyBorder="1" applyAlignment="1" applyProtection="1">
      <alignment vertical="center"/>
    </xf>
    <xf numFmtId="0" fontId="15" fillId="0" borderId="4" xfId="0" applyFont="1" applyBorder="1" applyAlignment="1" applyProtection="1">
      <alignment vertical="center"/>
    </xf>
    <xf numFmtId="3" fontId="13" fillId="0" borderId="44" xfId="0" applyNumberFormat="1" applyFont="1" applyFill="1" applyBorder="1" applyAlignment="1" applyProtection="1">
      <alignment horizontal="center" vertical="center"/>
      <protection locked="0"/>
    </xf>
    <xf numFmtId="0" fontId="14" fillId="0" borderId="58" xfId="13" applyFont="1" applyBorder="1" applyAlignment="1" applyProtection="1">
      <alignment vertical="center"/>
    </xf>
    <xf numFmtId="0" fontId="40" fillId="0" borderId="58" xfId="14" applyFont="1" applyBorder="1" applyAlignment="1" applyProtection="1">
      <alignment horizontal="center"/>
    </xf>
    <xf numFmtId="2" fontId="14" fillId="0" borderId="0" xfId="14" applyNumberFormat="1" applyFont="1" applyAlignment="1" applyProtection="1">
      <alignment horizontal="center" vertical="center"/>
    </xf>
    <xf numFmtId="164" fontId="34" fillId="0" borderId="0" xfId="14" applyNumberFormat="1" applyFont="1" applyAlignment="1" applyProtection="1">
      <alignment horizontal="center" vertical="center"/>
    </xf>
    <xf numFmtId="0" fontId="27" fillId="0" borderId="0" xfId="13" applyFont="1" applyAlignment="1" applyProtection="1">
      <alignment horizontal="center" vertical="center"/>
    </xf>
    <xf numFmtId="10" fontId="34" fillId="0" borderId="0" xfId="13" applyNumberFormat="1" applyFont="1" applyAlignment="1" applyProtection="1">
      <alignment horizontal="center" vertical="center"/>
    </xf>
    <xf numFmtId="10" fontId="34" fillId="0" borderId="0" xfId="14" applyNumberFormat="1" applyFont="1" applyAlignment="1" applyProtection="1">
      <alignment horizontal="center" vertical="center"/>
    </xf>
    <xf numFmtId="10" fontId="27" fillId="0" borderId="0" xfId="13" applyNumberFormat="1" applyFont="1" applyAlignment="1" applyProtection="1">
      <alignment horizontal="center" vertical="center"/>
    </xf>
    <xf numFmtId="4" fontId="34" fillId="0" borderId="58" xfId="14" applyNumberFormat="1" applyFont="1" applyBorder="1" applyAlignment="1" applyProtection="1">
      <alignment vertical="center"/>
    </xf>
    <xf numFmtId="4" fontId="14" fillId="0" borderId="58" xfId="14" applyNumberFormat="1" applyFont="1" applyBorder="1" applyAlignment="1" applyProtection="1">
      <alignment vertical="center"/>
    </xf>
    <xf numFmtId="4" fontId="33" fillId="0" borderId="58" xfId="14" applyNumberFormat="1" applyFont="1" applyBorder="1" applyAlignment="1" applyProtection="1">
      <alignment vertical="center"/>
    </xf>
    <xf numFmtId="164" fontId="61" fillId="0" borderId="58" xfId="14" applyNumberFormat="1" applyFont="1" applyBorder="1" applyAlignment="1" applyProtection="1">
      <alignment horizontal="center"/>
    </xf>
    <xf numFmtId="164" fontId="36" fillId="0" borderId="58" xfId="14" applyNumberFormat="1" applyFont="1" applyBorder="1" applyAlignment="1" applyProtection="1">
      <alignment horizontal="center" vertical="center"/>
    </xf>
    <xf numFmtId="4" fontId="36" fillId="0" borderId="58" xfId="14" applyNumberFormat="1" applyFont="1" applyBorder="1" applyAlignment="1" applyProtection="1">
      <alignment horizontal="center" vertical="center"/>
    </xf>
    <xf numFmtId="164" fontId="34" fillId="0" borderId="58" xfId="14" applyNumberFormat="1" applyFont="1" applyBorder="1" applyAlignment="1" applyProtection="1">
      <alignment vertical="center"/>
    </xf>
    <xf numFmtId="0" fontId="27" fillId="0" borderId="58" xfId="13" applyFont="1" applyBorder="1" applyProtection="1"/>
    <xf numFmtId="1" fontId="91" fillId="0" borderId="0" xfId="14" applyNumberFormat="1" applyFont="1" applyAlignment="1" applyProtection="1">
      <alignment vertical="center"/>
    </xf>
    <xf numFmtId="0" fontId="21" fillId="10" borderId="1" xfId="0" applyFont="1" applyFill="1" applyBorder="1" applyAlignment="1" applyProtection="1">
      <alignment horizontal="center" vertical="center" wrapText="1"/>
    </xf>
    <xf numFmtId="0" fontId="21" fillId="11" borderId="1" xfId="0" applyFont="1" applyFill="1" applyBorder="1" applyAlignment="1" applyProtection="1">
      <alignment horizontal="center" vertical="center" wrapText="1"/>
    </xf>
    <xf numFmtId="0" fontId="21" fillId="12" borderId="1" xfId="0" applyFont="1" applyFill="1" applyBorder="1" applyAlignment="1" applyProtection="1">
      <alignment horizontal="center" vertical="center" wrapText="1"/>
    </xf>
    <xf numFmtId="166" fontId="13" fillId="4" borderId="17" xfId="0" applyNumberFormat="1" applyFont="1" applyFill="1" applyBorder="1" applyAlignment="1">
      <alignment vertical="center"/>
    </xf>
    <xf numFmtId="166" fontId="13" fillId="4" borderId="5" xfId="0" applyNumberFormat="1" applyFont="1" applyFill="1" applyBorder="1" applyAlignment="1">
      <alignment vertical="center"/>
    </xf>
    <xf numFmtId="1" fontId="3" fillId="13" borderId="16" xfId="0" applyNumberFormat="1" applyFont="1" applyFill="1" applyBorder="1" applyAlignment="1">
      <alignment horizontal="center" vertical="center"/>
    </xf>
    <xf numFmtId="1" fontId="3" fillId="10" borderId="16" xfId="0" applyNumberFormat="1" applyFont="1" applyFill="1" applyBorder="1" applyAlignment="1">
      <alignment horizontal="center" vertical="center"/>
    </xf>
    <xf numFmtId="1" fontId="3" fillId="11" borderId="16" xfId="0" applyNumberFormat="1" applyFont="1" applyFill="1" applyBorder="1" applyAlignment="1">
      <alignment horizontal="center" vertical="center"/>
    </xf>
    <xf numFmtId="1" fontId="3" fillId="12" borderId="16" xfId="0" applyNumberFormat="1" applyFont="1" applyFill="1" applyBorder="1" applyAlignment="1">
      <alignment horizontal="center" vertical="center"/>
    </xf>
    <xf numFmtId="1" fontId="3" fillId="13" borderId="44" xfId="0" applyNumberFormat="1" applyFont="1" applyFill="1" applyBorder="1" applyAlignment="1">
      <alignment horizontal="center" vertical="center"/>
    </xf>
    <xf numFmtId="1" fontId="3" fillId="10" borderId="44" xfId="0" applyNumberFormat="1" applyFont="1" applyFill="1" applyBorder="1" applyAlignment="1">
      <alignment horizontal="center" vertical="center"/>
    </xf>
    <xf numFmtId="1" fontId="3" fillId="11" borderId="44" xfId="0" applyNumberFormat="1" applyFont="1" applyFill="1" applyBorder="1" applyAlignment="1">
      <alignment horizontal="center" vertical="center"/>
    </xf>
    <xf numFmtId="1" fontId="3" fillId="12" borderId="44" xfId="0" applyNumberFormat="1" applyFont="1" applyFill="1" applyBorder="1" applyAlignment="1">
      <alignment horizontal="center" vertical="center"/>
    </xf>
    <xf numFmtId="1" fontId="3" fillId="13" borderId="5" xfId="0" applyNumberFormat="1" applyFont="1" applyFill="1" applyBorder="1" applyAlignment="1" applyProtection="1">
      <alignment horizontal="center" vertical="center"/>
    </xf>
    <xf numFmtId="1" fontId="3" fillId="11" borderId="5" xfId="0" applyNumberFormat="1" applyFont="1" applyFill="1" applyBorder="1" applyAlignment="1" applyProtection="1">
      <alignment horizontal="center" vertical="center"/>
    </xf>
    <xf numFmtId="2" fontId="3" fillId="17" borderId="5" xfId="0" applyNumberFormat="1" applyFont="1" applyFill="1" applyBorder="1" applyAlignment="1" applyProtection="1">
      <alignment horizontal="center" vertical="center"/>
    </xf>
    <xf numFmtId="1" fontId="3" fillId="2" borderId="44" xfId="0" applyNumberFormat="1" applyFont="1" applyFill="1" applyBorder="1" applyAlignment="1">
      <alignment horizontal="center" vertical="center"/>
    </xf>
    <xf numFmtId="1" fontId="3" fillId="2" borderId="5" xfId="0" applyNumberFormat="1" applyFont="1" applyFill="1" applyBorder="1" applyAlignment="1" applyProtection="1">
      <alignment horizontal="center" vertical="center"/>
    </xf>
    <xf numFmtId="1" fontId="3" fillId="2" borderId="84" xfId="0" applyNumberFormat="1" applyFont="1" applyFill="1" applyBorder="1" applyAlignment="1" applyProtection="1">
      <alignment horizontal="center" vertical="center"/>
    </xf>
    <xf numFmtId="1" fontId="69" fillId="13" borderId="23" xfId="0" applyNumberFormat="1" applyFont="1" applyFill="1" applyBorder="1" applyAlignment="1" applyProtection="1">
      <alignment horizontal="center" vertical="center"/>
    </xf>
    <xf numFmtId="1" fontId="69" fillId="11" borderId="23" xfId="0" applyNumberFormat="1" applyFont="1" applyFill="1" applyBorder="1" applyAlignment="1" applyProtection="1">
      <alignment horizontal="center" vertical="center"/>
    </xf>
    <xf numFmtId="1" fontId="69" fillId="13" borderId="22" xfId="0" applyNumberFormat="1" applyFont="1" applyFill="1" applyBorder="1" applyAlignment="1" applyProtection="1">
      <alignment horizontal="center" vertical="center"/>
    </xf>
    <xf numFmtId="1" fontId="67" fillId="13" borderId="1" xfId="0" applyNumberFormat="1" applyFont="1" applyFill="1" applyBorder="1" applyAlignment="1">
      <alignment horizontal="center" vertical="center"/>
    </xf>
    <xf numFmtId="1" fontId="67" fillId="13" borderId="15" xfId="0" applyNumberFormat="1" applyFont="1" applyFill="1" applyBorder="1" applyAlignment="1">
      <alignment horizontal="center" vertical="center"/>
    </xf>
    <xf numFmtId="1" fontId="69" fillId="10" borderId="38" xfId="0" applyNumberFormat="1" applyFont="1" applyFill="1" applyBorder="1" applyAlignment="1">
      <alignment horizontal="center" vertical="center"/>
    </xf>
    <xf numFmtId="1" fontId="69" fillId="10" borderId="22" xfId="0" applyNumberFormat="1" applyFont="1" applyFill="1" applyBorder="1" applyAlignment="1">
      <alignment horizontal="center" vertical="center"/>
    </xf>
    <xf numFmtId="1" fontId="69" fillId="11" borderId="29" xfId="0" applyNumberFormat="1" applyFont="1" applyFill="1" applyBorder="1" applyAlignment="1">
      <alignment horizontal="center" vertical="center"/>
    </xf>
    <xf numFmtId="1" fontId="69" fillId="12" borderId="38" xfId="0" applyNumberFormat="1" applyFont="1" applyFill="1" applyBorder="1" applyAlignment="1">
      <alignment horizontal="center" vertical="center"/>
    </xf>
    <xf numFmtId="1" fontId="69" fillId="12" borderId="22" xfId="0" applyNumberFormat="1" applyFont="1" applyFill="1" applyBorder="1" applyAlignment="1">
      <alignment horizontal="center" vertical="center"/>
    </xf>
    <xf numFmtId="1" fontId="3" fillId="13" borderId="38" xfId="0" applyNumberFormat="1" applyFont="1" applyFill="1" applyBorder="1" applyAlignment="1">
      <alignment horizontal="center" vertical="center"/>
    </xf>
    <xf numFmtId="5" fontId="67" fillId="14" borderId="22" xfId="0" applyNumberFormat="1" applyFont="1" applyFill="1" applyBorder="1" applyAlignment="1">
      <alignment vertical="center"/>
    </xf>
    <xf numFmtId="1" fontId="3" fillId="13" borderId="22" xfId="0" applyNumberFormat="1" applyFont="1" applyFill="1" applyBorder="1" applyAlignment="1" applyProtection="1">
      <alignment horizontal="center" vertical="center"/>
    </xf>
    <xf numFmtId="1" fontId="3" fillId="10" borderId="22" xfId="0" applyNumberFormat="1" applyFont="1" applyFill="1" applyBorder="1" applyAlignment="1" applyProtection="1">
      <alignment horizontal="center" vertical="center"/>
    </xf>
    <xf numFmtId="1" fontId="3" fillId="11" borderId="22" xfId="0" applyNumberFormat="1" applyFont="1" applyFill="1" applyBorder="1" applyAlignment="1" applyProtection="1">
      <alignment horizontal="center" vertical="center"/>
    </xf>
    <xf numFmtId="1" fontId="3" fillId="12" borderId="22" xfId="0" applyNumberFormat="1" applyFont="1" applyFill="1" applyBorder="1" applyAlignment="1" applyProtection="1">
      <alignment horizontal="center" vertical="center"/>
    </xf>
    <xf numFmtId="1" fontId="18" fillId="13" borderId="1" xfId="0" applyNumberFormat="1" applyFont="1" applyFill="1" applyBorder="1" applyAlignment="1">
      <alignment horizontal="center" vertical="center"/>
    </xf>
    <xf numFmtId="1" fontId="18" fillId="17" borderId="1" xfId="0" applyNumberFormat="1" applyFont="1" applyFill="1" applyBorder="1" applyAlignment="1">
      <alignment horizontal="center" vertical="center"/>
    </xf>
    <xf numFmtId="1" fontId="18" fillId="11" borderId="1" xfId="0" applyNumberFormat="1" applyFont="1" applyFill="1" applyBorder="1" applyAlignment="1">
      <alignment horizontal="center" vertical="center"/>
    </xf>
    <xf numFmtId="1" fontId="18" fillId="12" borderId="1" xfId="0" applyNumberFormat="1" applyFont="1" applyFill="1" applyBorder="1" applyAlignment="1">
      <alignment horizontal="center" vertical="center"/>
    </xf>
    <xf numFmtId="1" fontId="3" fillId="7" borderId="22" xfId="0" applyNumberFormat="1" applyFont="1" applyFill="1" applyBorder="1" applyAlignment="1" applyProtection="1">
      <alignment horizontal="center" vertical="center"/>
    </xf>
    <xf numFmtId="1" fontId="18" fillId="7" borderId="1" xfId="0" applyNumberFormat="1" applyFont="1" applyFill="1" applyBorder="1" applyAlignment="1">
      <alignment horizontal="center" vertical="center"/>
    </xf>
    <xf numFmtId="2" fontId="34" fillId="0" borderId="58" xfId="14" applyNumberFormat="1" applyFont="1" applyBorder="1" applyAlignment="1" applyProtection="1">
      <alignment vertical="center"/>
    </xf>
    <xf numFmtId="164" fontId="14" fillId="0" borderId="0" xfId="14" applyNumberFormat="1" applyFont="1" applyAlignment="1" applyProtection="1">
      <alignment horizontal="center" vertical="center"/>
    </xf>
    <xf numFmtId="166" fontId="14" fillId="4" borderId="0" xfId="0" applyNumberFormat="1" applyFont="1" applyFill="1" applyAlignment="1" applyProtection="1">
      <alignment horizontal="center" vertical="center"/>
    </xf>
    <xf numFmtId="166" fontId="15" fillId="21" borderId="22" xfId="0" applyNumberFormat="1" applyFont="1" applyFill="1" applyBorder="1" applyAlignment="1" applyProtection="1">
      <alignment horizontal="right" vertical="center"/>
    </xf>
    <xf numFmtId="166" fontId="12" fillId="22" borderId="1" xfId="0" applyNumberFormat="1" applyFont="1" applyFill="1" applyBorder="1" applyAlignment="1" applyProtection="1">
      <alignment vertical="center"/>
    </xf>
    <xf numFmtId="166" fontId="12" fillId="0" borderId="1" xfId="0" applyNumberFormat="1" applyFont="1" applyFill="1" applyBorder="1" applyAlignment="1" applyProtection="1">
      <alignment vertical="center"/>
    </xf>
    <xf numFmtId="0" fontId="21" fillId="22" borderId="9" xfId="0" applyFont="1" applyFill="1" applyBorder="1" applyAlignment="1" applyProtection="1">
      <alignment horizontal="center" vertical="center" wrapText="1"/>
    </xf>
    <xf numFmtId="166" fontId="15" fillId="7" borderId="6" xfId="0" applyNumberFormat="1" applyFont="1" applyFill="1" applyBorder="1" applyAlignment="1" applyProtection="1">
      <alignment vertical="center"/>
    </xf>
    <xf numFmtId="0" fontId="7" fillId="4" borderId="0" xfId="0" applyFont="1" applyFill="1" applyAlignment="1" applyProtection="1">
      <alignment horizontal="center" vertical="center"/>
    </xf>
    <xf numFmtId="0" fontId="11" fillId="4" borderId="0" xfId="0" applyFont="1" applyFill="1" applyAlignment="1" applyProtection="1">
      <alignment horizontal="center" vertical="center"/>
    </xf>
    <xf numFmtId="0" fontId="21" fillId="0" borderId="0" xfId="0" applyFont="1" applyBorder="1" applyAlignment="1">
      <alignment horizontal="center" vertical="center" wrapText="1"/>
    </xf>
    <xf numFmtId="166" fontId="15" fillId="4" borderId="0" xfId="0" applyNumberFormat="1" applyFont="1" applyFill="1" applyBorder="1" applyAlignment="1" applyProtection="1">
      <alignment horizontal="right" vertical="center"/>
      <protection locked="0"/>
    </xf>
    <xf numFmtId="0" fontId="21" fillId="22" borderId="1" xfId="0" applyFont="1" applyFill="1" applyBorder="1" applyAlignment="1" applyProtection="1">
      <alignment horizontal="center" vertical="center" wrapText="1"/>
    </xf>
    <xf numFmtId="166" fontId="15" fillId="18" borderId="22" xfId="0" applyNumberFormat="1" applyFont="1" applyFill="1" applyBorder="1" applyAlignment="1" applyProtection="1">
      <alignment horizontal="right" vertical="center"/>
    </xf>
    <xf numFmtId="0" fontId="2" fillId="2" borderId="4" xfId="0" applyNumberFormat="1" applyFont="1" applyFill="1" applyBorder="1" applyAlignment="1">
      <alignment horizontal="right" vertical="center"/>
    </xf>
    <xf numFmtId="0" fontId="12" fillId="0" borderId="0" xfId="0" applyFont="1" applyBorder="1" applyAlignment="1" applyProtection="1">
      <alignment vertical="center"/>
    </xf>
    <xf numFmtId="0" fontId="93" fillId="0" borderId="0" xfId="0" applyFont="1" applyFill="1" applyBorder="1" applyAlignment="1"/>
    <xf numFmtId="0" fontId="26" fillId="0" borderId="0" xfId="13" applyFont="1" applyAlignment="1" applyProtection="1">
      <alignment vertical="center"/>
      <protection locked="0"/>
    </xf>
    <xf numFmtId="14" fontId="32" fillId="4" borderId="0" xfId="0" applyNumberFormat="1" applyFont="1" applyFill="1" applyBorder="1" applyAlignment="1" applyProtection="1">
      <alignment horizontal="center" vertical="center"/>
    </xf>
    <xf numFmtId="14" fontId="32" fillId="0" borderId="0" xfId="0" applyNumberFormat="1" applyFont="1" applyBorder="1" applyAlignment="1" applyProtection="1">
      <alignment horizontal="left" vertical="center"/>
    </xf>
    <xf numFmtId="0" fontId="2" fillId="0" borderId="19" xfId="0" applyFont="1" applyFill="1" applyBorder="1" applyAlignment="1">
      <alignment horizontal="right" vertical="center"/>
    </xf>
    <xf numFmtId="0" fontId="21" fillId="2" borderId="1" xfId="0" applyFont="1" applyFill="1" applyBorder="1" applyAlignment="1" applyProtection="1">
      <alignment horizontal="center" vertical="center"/>
    </xf>
    <xf numFmtId="0" fontId="4" fillId="4" borderId="0" xfId="0" applyFont="1" applyFill="1" applyAlignment="1" applyProtection="1">
      <alignment horizontal="center" vertical="center"/>
    </xf>
    <xf numFmtId="166" fontId="15" fillId="2" borderId="1" xfId="0" applyNumberFormat="1" applyFont="1" applyFill="1" applyBorder="1" applyAlignment="1">
      <alignment horizontal="right" vertical="center"/>
    </xf>
    <xf numFmtId="0" fontId="93" fillId="0" borderId="0" xfId="0" applyFont="1" applyFill="1" applyBorder="1" applyAlignment="1">
      <alignment vertical="center"/>
    </xf>
    <xf numFmtId="0" fontId="68" fillId="4" borderId="0" xfId="0" applyFont="1" applyFill="1" applyAlignment="1" applyProtection="1">
      <alignment horizontal="center" vertical="center"/>
    </xf>
    <xf numFmtId="0" fontId="70" fillId="4" borderId="0" xfId="0" applyFont="1" applyFill="1" applyAlignment="1" applyProtection="1">
      <alignment vertical="center"/>
    </xf>
    <xf numFmtId="0" fontId="59" fillId="4" borderId="0" xfId="0" applyFont="1" applyFill="1" applyAlignment="1" applyProtection="1">
      <alignment vertical="center"/>
    </xf>
    <xf numFmtId="166" fontId="63" fillId="4" borderId="0" xfId="0" applyNumberFormat="1" applyFont="1" applyFill="1" applyAlignment="1" applyProtection="1">
      <alignment vertical="center"/>
    </xf>
    <xf numFmtId="0" fontId="58" fillId="4" borderId="0" xfId="0" applyFont="1" applyFill="1" applyBorder="1" applyAlignment="1" applyProtection="1">
      <alignment vertical="center"/>
    </xf>
    <xf numFmtId="0" fontId="62" fillId="4" borderId="0" xfId="0" applyFont="1" applyFill="1" applyAlignment="1" applyProtection="1">
      <alignment vertical="center"/>
    </xf>
    <xf numFmtId="0" fontId="12" fillId="0" borderId="0" xfId="0" applyFont="1" applyAlignment="1" applyProtection="1">
      <alignment horizontal="center" vertical="center"/>
    </xf>
    <xf numFmtId="49" fontId="8" fillId="4" borderId="0" xfId="0" applyNumberFormat="1" applyFont="1" applyFill="1" applyAlignment="1" applyProtection="1">
      <alignment horizontal="center" vertical="center"/>
    </xf>
    <xf numFmtId="0" fontId="62" fillId="0" borderId="36" xfId="0" applyFont="1" applyBorder="1" applyAlignment="1" applyProtection="1">
      <alignment vertical="center"/>
      <protection locked="0"/>
    </xf>
    <xf numFmtId="0" fontId="62" fillId="0" borderId="94" xfId="0" applyFont="1" applyBorder="1" applyAlignment="1" applyProtection="1">
      <alignment vertical="center"/>
      <protection locked="0"/>
    </xf>
    <xf numFmtId="0" fontId="58" fillId="4" borderId="0" xfId="0" applyFont="1" applyFill="1" applyBorder="1" applyAlignment="1" applyProtection="1">
      <alignment vertical="center"/>
      <protection locked="0"/>
    </xf>
    <xf numFmtId="0" fontId="94" fillId="0" borderId="0" xfId="13" applyFont="1" applyAlignment="1" applyProtection="1">
      <alignment horizontal="left"/>
    </xf>
    <xf numFmtId="0" fontId="32" fillId="0" borderId="45" xfId="0" applyFont="1" applyBorder="1" applyAlignment="1" applyProtection="1">
      <alignment vertical="center"/>
      <protection locked="0"/>
    </xf>
    <xf numFmtId="0" fontId="32" fillId="0" borderId="54" xfId="0" applyFont="1" applyBorder="1" applyAlignment="1" applyProtection="1">
      <alignment vertical="center"/>
      <protection locked="0"/>
    </xf>
    <xf numFmtId="0" fontId="32" fillId="0" borderId="55" xfId="0" applyFont="1" applyBorder="1" applyAlignment="1" applyProtection="1">
      <alignment vertical="center"/>
      <protection locked="0"/>
    </xf>
    <xf numFmtId="0" fontId="32" fillId="4" borderId="45" xfId="0" quotePrefix="1" applyFont="1" applyFill="1" applyBorder="1" applyAlignment="1" applyProtection="1">
      <alignment vertical="center"/>
      <protection locked="0"/>
    </xf>
    <xf numFmtId="0" fontId="32" fillId="4" borderId="55" xfId="0" applyFont="1" applyFill="1" applyBorder="1" applyAlignment="1" applyProtection="1">
      <alignment vertical="center"/>
      <protection locked="0"/>
    </xf>
    <xf numFmtId="166" fontId="32" fillId="23" borderId="61" xfId="0" applyNumberFormat="1" applyFont="1" applyFill="1" applyBorder="1" applyAlignment="1" applyProtection="1">
      <alignment vertical="center"/>
      <protection locked="0"/>
    </xf>
    <xf numFmtId="0" fontId="32" fillId="0" borderId="54" xfId="0" applyFont="1" applyBorder="1" applyAlignment="1" applyProtection="1">
      <alignment vertical="center"/>
      <protection locked="0"/>
    </xf>
    <xf numFmtId="0" fontId="32" fillId="0" borderId="55" xfId="0" applyFont="1" applyBorder="1" applyAlignment="1" applyProtection="1">
      <alignment vertical="center"/>
      <protection locked="0"/>
    </xf>
    <xf numFmtId="0" fontId="32" fillId="0" borderId="91" xfId="0" applyFont="1" applyBorder="1" applyAlignment="1" applyProtection="1">
      <alignment vertical="center"/>
      <protection locked="0"/>
    </xf>
    <xf numFmtId="0" fontId="32" fillId="0" borderId="92" xfId="0" applyFont="1" applyBorder="1" applyAlignment="1" applyProtection="1">
      <alignment vertical="center"/>
      <protection locked="0"/>
    </xf>
    <xf numFmtId="0" fontId="32" fillId="24" borderId="16" xfId="0" applyFont="1" applyFill="1" applyBorder="1" applyAlignment="1" applyProtection="1">
      <alignment horizontal="center" vertical="center"/>
      <protection locked="0"/>
    </xf>
    <xf numFmtId="166" fontId="32" fillId="24" borderId="61" xfId="0" applyNumberFormat="1" applyFont="1" applyFill="1" applyBorder="1" applyAlignment="1" applyProtection="1">
      <alignment vertical="center"/>
      <protection locked="0"/>
    </xf>
    <xf numFmtId="0" fontId="20" fillId="0" borderId="16" xfId="0" applyFont="1" applyBorder="1" applyAlignment="1" applyProtection="1">
      <alignment horizontal="center" vertical="center"/>
    </xf>
    <xf numFmtId="0" fontId="32" fillId="24" borderId="45" xfId="0" applyFont="1" applyFill="1" applyBorder="1" applyAlignment="1" applyProtection="1">
      <alignment vertical="center"/>
      <protection locked="0"/>
    </xf>
    <xf numFmtId="0" fontId="32" fillId="24" borderId="54" xfId="0" applyFont="1" applyFill="1" applyBorder="1" applyAlignment="1" applyProtection="1">
      <alignment vertical="center"/>
      <protection locked="0"/>
    </xf>
    <xf numFmtId="0" fontId="32" fillId="24" borderId="55" xfId="0" applyFont="1" applyFill="1" applyBorder="1" applyAlignment="1" applyProtection="1">
      <alignment vertical="center"/>
      <protection locked="0"/>
    </xf>
    <xf numFmtId="0" fontId="32" fillId="24" borderId="45" xfId="0" quotePrefix="1" applyFont="1" applyFill="1" applyBorder="1" applyAlignment="1" applyProtection="1">
      <alignment vertical="center"/>
      <protection locked="0"/>
    </xf>
    <xf numFmtId="0" fontId="32" fillId="0" borderId="54" xfId="0" applyFont="1" applyBorder="1" applyAlignment="1" applyProtection="1">
      <alignment vertical="center"/>
      <protection locked="0"/>
    </xf>
    <xf numFmtId="0" fontId="32" fillId="0" borderId="55" xfId="0" applyFont="1" applyBorder="1" applyAlignment="1" applyProtection="1">
      <alignment vertical="center"/>
      <protection locked="0"/>
    </xf>
    <xf numFmtId="0" fontId="32" fillId="0" borderId="91" xfId="0" applyFont="1" applyBorder="1" applyAlignment="1" applyProtection="1">
      <alignment vertical="center"/>
      <protection locked="0"/>
    </xf>
    <xf numFmtId="0" fontId="32" fillId="0" borderId="92" xfId="0" applyFont="1" applyBorder="1" applyAlignment="1" applyProtection="1">
      <alignment vertical="center"/>
      <protection locked="0"/>
    </xf>
    <xf numFmtId="0" fontId="13" fillId="0" borderId="90" xfId="0" applyFont="1" applyBorder="1" applyAlignment="1" applyProtection="1">
      <alignment vertical="center"/>
      <protection locked="0"/>
    </xf>
    <xf numFmtId="0" fontId="13" fillId="0" borderId="91" xfId="0" applyFont="1" applyBorder="1" applyAlignment="1" applyProtection="1">
      <alignment vertical="center"/>
      <protection locked="0"/>
    </xf>
    <xf numFmtId="0" fontId="13" fillId="0" borderId="92" xfId="0" applyFont="1" applyBorder="1" applyAlignment="1" applyProtection="1">
      <alignment vertical="center"/>
      <protection locked="0"/>
    </xf>
    <xf numFmtId="0" fontId="8" fillId="0" borderId="45" xfId="0" applyFont="1" applyBorder="1" applyAlignment="1" applyProtection="1">
      <alignment vertical="center"/>
      <protection locked="0"/>
    </xf>
    <xf numFmtId="0" fontId="8" fillId="0" borderId="90" xfId="0" applyFont="1" applyBorder="1" applyAlignment="1" applyProtection="1">
      <alignment vertical="center"/>
      <protection locked="0"/>
    </xf>
    <xf numFmtId="0" fontId="32" fillId="25" borderId="16" xfId="0" applyFont="1" applyFill="1" applyBorder="1" applyAlignment="1" applyProtection="1">
      <alignment horizontal="center" vertical="center"/>
      <protection locked="0"/>
    </xf>
    <xf numFmtId="166" fontId="32" fillId="25" borderId="61" xfId="0" applyNumberFormat="1" applyFont="1" applyFill="1" applyBorder="1" applyAlignment="1" applyProtection="1">
      <alignment vertical="center"/>
      <protection locked="0"/>
    </xf>
    <xf numFmtId="0" fontId="26" fillId="0" borderId="0" xfId="13" applyFont="1" applyProtection="1">
      <protection locked="0"/>
    </xf>
    <xf numFmtId="0" fontId="32" fillId="4" borderId="45" xfId="0" quotePrefix="1" applyFont="1" applyFill="1" applyBorder="1" applyAlignment="1" applyProtection="1">
      <alignment vertical="center"/>
      <protection locked="0"/>
    </xf>
    <xf numFmtId="0" fontId="32" fillId="4" borderId="55" xfId="0" applyFont="1" applyFill="1" applyBorder="1" applyAlignment="1" applyProtection="1">
      <alignment vertical="center"/>
      <protection locked="0"/>
    </xf>
    <xf numFmtId="0" fontId="32" fillId="0" borderId="45" xfId="0" applyFont="1" applyBorder="1" applyAlignment="1" applyProtection="1">
      <alignment vertical="center"/>
      <protection locked="0"/>
    </xf>
    <xf numFmtId="0" fontId="32" fillId="0" borderId="54" xfId="0" applyFont="1" applyBorder="1" applyAlignment="1" applyProtection="1">
      <alignment vertical="center"/>
      <protection locked="0"/>
    </xf>
    <xf numFmtId="0" fontId="32" fillId="0" borderId="55" xfId="0" applyFont="1" applyBorder="1" applyAlignment="1" applyProtection="1">
      <alignment vertical="center"/>
      <protection locked="0"/>
    </xf>
    <xf numFmtId="0" fontId="32" fillId="0" borderId="90" xfId="0" applyFont="1" applyBorder="1" applyAlignment="1" applyProtection="1">
      <alignment vertical="center"/>
      <protection locked="0"/>
    </xf>
    <xf numFmtId="0" fontId="32" fillId="0" borderId="91" xfId="0" applyFont="1" applyBorder="1" applyAlignment="1" applyProtection="1">
      <alignment vertical="center"/>
      <protection locked="0"/>
    </xf>
    <xf numFmtId="0" fontId="32" fillId="0" borderId="92" xfId="0" applyFont="1" applyBorder="1" applyAlignment="1" applyProtection="1">
      <alignment vertical="center"/>
      <protection locked="0"/>
    </xf>
    <xf numFmtId="0" fontId="32" fillId="4" borderId="16" xfId="0" applyFont="1" applyFill="1" applyBorder="1" applyAlignment="1" applyProtection="1">
      <alignment horizontal="center" vertical="center"/>
      <protection locked="0"/>
    </xf>
    <xf numFmtId="166" fontId="32" fillId="4" borderId="61" xfId="0" applyNumberFormat="1" applyFont="1" applyFill="1" applyBorder="1" applyAlignment="1" applyProtection="1">
      <alignment vertical="center"/>
      <protection locked="0"/>
    </xf>
    <xf numFmtId="0" fontId="32" fillId="26" borderId="45" xfId="0" applyFont="1" applyFill="1" applyBorder="1" applyAlignment="1" applyProtection="1">
      <alignment vertical="center"/>
      <protection locked="0"/>
    </xf>
    <xf numFmtId="0" fontId="32" fillId="26" borderId="54" xfId="0" applyFont="1" applyFill="1" applyBorder="1" applyAlignment="1" applyProtection="1">
      <alignment vertical="center"/>
      <protection locked="0"/>
    </xf>
    <xf numFmtId="0" fontId="32" fillId="26" borderId="55" xfId="0" applyFont="1" applyFill="1" applyBorder="1" applyAlignment="1" applyProtection="1">
      <alignment vertical="center"/>
      <protection locked="0"/>
    </xf>
    <xf numFmtId="0" fontId="32" fillId="26" borderId="45" xfId="0" quotePrefix="1" applyFont="1" applyFill="1" applyBorder="1" applyAlignment="1" applyProtection="1">
      <alignment vertical="center"/>
      <protection locked="0"/>
    </xf>
    <xf numFmtId="0" fontId="32" fillId="4" borderId="45" xfId="0" applyFont="1" applyFill="1" applyBorder="1" applyAlignment="1" applyProtection="1">
      <alignment vertical="center"/>
      <protection locked="0"/>
    </xf>
    <xf numFmtId="0" fontId="32" fillId="4" borderId="54" xfId="0" applyFont="1" applyFill="1" applyBorder="1" applyAlignment="1" applyProtection="1">
      <alignment vertical="center"/>
      <protection locked="0"/>
    </xf>
    <xf numFmtId="10" fontId="21" fillId="2" borderId="0" xfId="0" applyNumberFormat="1" applyFont="1" applyFill="1" applyBorder="1" applyAlignment="1" applyProtection="1">
      <alignment horizontal="center" vertical="center"/>
      <protection locked="0"/>
    </xf>
    <xf numFmtId="0" fontId="4" fillId="4" borderId="0" xfId="0" applyFont="1" applyFill="1" applyBorder="1" applyAlignment="1" applyProtection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10" fontId="21" fillId="19" borderId="0" xfId="0" applyNumberFormat="1" applyFont="1" applyFill="1" applyAlignment="1" applyProtection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14" fontId="32" fillId="4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2" xfId="0" applyFont="1" applyFill="1" applyBorder="1" applyAlignment="1" applyProtection="1">
      <alignment horizontal="center" vertical="center"/>
      <protection locked="0"/>
    </xf>
    <xf numFmtId="0" fontId="12" fillId="2" borderId="3" xfId="0" applyFont="1" applyFill="1" applyBorder="1" applyAlignment="1" applyProtection="1">
      <alignment horizontal="center" vertical="center"/>
      <protection locked="0"/>
    </xf>
    <xf numFmtId="0" fontId="81" fillId="0" borderId="0" xfId="0" applyFont="1" applyAlignment="1" applyProtection="1">
      <alignment horizontal="left" vertical="center" wrapText="1"/>
      <protection locked="0"/>
    </xf>
    <xf numFmtId="0" fontId="32" fillId="4" borderId="0" xfId="0" applyFont="1" applyFill="1" applyAlignment="1" applyProtection="1">
      <alignment horizontal="left" vertical="center"/>
      <protection locked="0"/>
    </xf>
    <xf numFmtId="0" fontId="3" fillId="0" borderId="87" xfId="0" applyFont="1" applyBorder="1" applyAlignment="1" applyProtection="1">
      <alignment horizontal="left" vertical="center"/>
      <protection locked="0"/>
    </xf>
    <xf numFmtId="0" fontId="3" fillId="0" borderId="29" xfId="0" applyFont="1" applyBorder="1" applyAlignment="1" applyProtection="1">
      <alignment horizontal="left" vertical="center"/>
      <protection locked="0"/>
    </xf>
    <xf numFmtId="0" fontId="3" fillId="0" borderId="25" xfId="0" applyFont="1" applyBorder="1" applyAlignment="1" applyProtection="1">
      <alignment horizontal="left" vertical="center"/>
      <protection locked="0"/>
    </xf>
    <xf numFmtId="0" fontId="3" fillId="0" borderId="23" xfId="0" applyFont="1" applyBorder="1" applyAlignment="1" applyProtection="1">
      <alignment horizontal="left" vertical="center"/>
      <protection locked="0"/>
    </xf>
    <xf numFmtId="0" fontId="3" fillId="0" borderId="30" xfId="0" applyFont="1" applyBorder="1" applyAlignment="1" applyProtection="1">
      <alignment horizontal="left" vertical="center"/>
      <protection locked="0"/>
    </xf>
    <xf numFmtId="0" fontId="69" fillId="0" borderId="24" xfId="0" applyFont="1" applyBorder="1" applyAlignment="1" applyProtection="1">
      <alignment horizontal="left" vertical="center"/>
      <protection locked="0"/>
    </xf>
    <xf numFmtId="0" fontId="69" fillId="0" borderId="32" xfId="0" applyFont="1" applyBorder="1" applyAlignment="1">
      <alignment horizontal="left" vertical="center"/>
    </xf>
    <xf numFmtId="0" fontId="65" fillId="3" borderId="2" xfId="0" applyFont="1" applyFill="1" applyBorder="1" applyAlignment="1">
      <alignment horizontal="center" vertical="center"/>
    </xf>
    <xf numFmtId="0" fontId="65" fillId="3" borderId="3" xfId="0" applyFont="1" applyFill="1" applyBorder="1" applyAlignment="1">
      <alignment horizontal="center" vertical="center"/>
    </xf>
    <xf numFmtId="0" fontId="65" fillId="3" borderId="4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right" vertical="center"/>
    </xf>
    <xf numFmtId="0" fontId="21" fillId="0" borderId="19" xfId="0" applyFont="1" applyBorder="1" applyAlignment="1" applyProtection="1">
      <alignment horizontal="left" vertical="center"/>
      <protection locked="0"/>
    </xf>
    <xf numFmtId="14" fontId="12" fillId="4" borderId="0" xfId="0" applyNumberFormat="1" applyFont="1" applyFill="1" applyBorder="1" applyAlignment="1" applyProtection="1">
      <alignment horizontal="left" vertical="center"/>
      <protection locked="0"/>
    </xf>
    <xf numFmtId="49" fontId="21" fillId="4" borderId="0" xfId="0" applyNumberFormat="1" applyFont="1" applyFill="1" applyAlignment="1" applyProtection="1">
      <alignment horizontal="left" vertical="center"/>
      <protection locked="0"/>
    </xf>
    <xf numFmtId="0" fontId="3" fillId="0" borderId="49" xfId="0" applyFont="1" applyBorder="1" applyAlignment="1" applyProtection="1">
      <alignment horizontal="left" vertical="center"/>
      <protection locked="0"/>
    </xf>
    <xf numFmtId="0" fontId="69" fillId="0" borderId="39" xfId="0" applyFont="1" applyBorder="1" applyAlignment="1" applyProtection="1">
      <alignment horizontal="left" vertical="center"/>
      <protection locked="0"/>
    </xf>
    <xf numFmtId="0" fontId="69" fillId="0" borderId="50" xfId="0" applyFont="1" applyBorder="1" applyAlignment="1" applyProtection="1">
      <alignment horizontal="left" vertical="center"/>
      <protection locked="0"/>
    </xf>
    <xf numFmtId="0" fontId="69" fillId="0" borderId="29" xfId="0" applyFont="1" applyBorder="1" applyAlignment="1" applyProtection="1">
      <alignment horizontal="left" vertical="center"/>
      <protection locked="0"/>
    </xf>
    <xf numFmtId="0" fontId="69" fillId="0" borderId="26" xfId="0" applyFont="1" applyBorder="1" applyAlignment="1" applyProtection="1">
      <alignment horizontal="left" vertical="center"/>
      <protection locked="0"/>
    </xf>
    <xf numFmtId="0" fontId="69" fillId="0" borderId="25" xfId="0" applyFont="1" applyBorder="1" applyAlignment="1" applyProtection="1">
      <alignment horizontal="left" vertical="center"/>
      <protection locked="0"/>
    </xf>
    <xf numFmtId="0" fontId="40" fillId="0" borderId="10" xfId="13" applyFont="1" applyBorder="1" applyAlignment="1">
      <alignment horizontal="center" wrapText="1"/>
    </xf>
    <xf numFmtId="0" fontId="40" fillId="0" borderId="20" xfId="13" applyFont="1" applyBorder="1" applyAlignment="1">
      <alignment horizontal="center" wrapText="1"/>
    </xf>
    <xf numFmtId="0" fontId="50" fillId="8" borderId="13" xfId="13" applyFont="1" applyFill="1" applyBorder="1" applyAlignment="1">
      <alignment horizontal="center"/>
    </xf>
    <xf numFmtId="0" fontId="50" fillId="8" borderId="12" xfId="13" applyFont="1" applyFill="1" applyBorder="1" applyAlignment="1">
      <alignment horizontal="center"/>
    </xf>
    <xf numFmtId="0" fontId="50" fillId="8" borderId="11" xfId="13" applyFont="1" applyFill="1" applyBorder="1" applyAlignment="1">
      <alignment horizontal="center"/>
    </xf>
    <xf numFmtId="0" fontId="21" fillId="0" borderId="19" xfId="0" applyFont="1" applyBorder="1" applyAlignment="1" applyProtection="1">
      <alignment horizontal="left" vertical="center"/>
    </xf>
    <xf numFmtId="14" fontId="32" fillId="4" borderId="19" xfId="0" applyNumberFormat="1" applyFont="1" applyFill="1" applyBorder="1" applyAlignment="1" applyProtection="1">
      <alignment horizontal="left" vertical="center"/>
    </xf>
    <xf numFmtId="14" fontId="12" fillId="4" borderId="0" xfId="0" applyNumberFormat="1" applyFont="1" applyFill="1" applyBorder="1" applyAlignment="1" applyProtection="1">
      <alignment horizontal="left" vertical="center"/>
    </xf>
    <xf numFmtId="0" fontId="32" fillId="0" borderId="0" xfId="0" applyFont="1" applyBorder="1" applyAlignment="1" applyProtection="1">
      <alignment horizontal="left" vertical="center"/>
    </xf>
    <xf numFmtId="0" fontId="49" fillId="0" borderId="10" xfId="13" applyFont="1" applyBorder="1" applyAlignment="1">
      <alignment vertical="center"/>
    </xf>
    <xf numFmtId="0" fontId="49" fillId="0" borderId="19" xfId="13" applyFont="1" applyBorder="1" applyAlignment="1">
      <alignment vertical="center"/>
    </xf>
    <xf numFmtId="0" fontId="49" fillId="0" borderId="20" xfId="13" applyFont="1" applyBorder="1" applyAlignment="1">
      <alignment vertical="center"/>
    </xf>
    <xf numFmtId="0" fontId="49" fillId="0" borderId="7" xfId="13" applyFont="1" applyBorder="1" applyAlignment="1">
      <alignment vertical="center"/>
    </xf>
    <xf numFmtId="0" fontId="49" fillId="0" borderId="8" xfId="13" applyFont="1" applyBorder="1" applyAlignment="1">
      <alignment vertical="center"/>
    </xf>
    <xf numFmtId="0" fontId="49" fillId="0" borderId="14" xfId="13" applyFont="1" applyBorder="1" applyAlignment="1">
      <alignment vertical="center"/>
    </xf>
    <xf numFmtId="166" fontId="2" fillId="0" borderId="64" xfId="0" applyNumberFormat="1" applyFont="1" applyBorder="1" applyAlignment="1">
      <alignment horizontal="center" vertical="center"/>
    </xf>
    <xf numFmtId="166" fontId="2" fillId="0" borderId="65" xfId="0" applyNumberFormat="1" applyFont="1" applyBorder="1" applyAlignment="1">
      <alignment horizontal="center" vertical="center"/>
    </xf>
    <xf numFmtId="166" fontId="2" fillId="0" borderId="66" xfId="0" applyNumberFormat="1" applyFont="1" applyBorder="1" applyAlignment="1">
      <alignment horizontal="center" vertical="center"/>
    </xf>
    <xf numFmtId="1" fontId="2" fillId="0" borderId="64" xfId="0" applyNumberFormat="1" applyFont="1" applyBorder="1" applyAlignment="1">
      <alignment horizontal="center" vertical="center"/>
    </xf>
    <xf numFmtId="1" fontId="2" fillId="0" borderId="65" xfId="0" applyNumberFormat="1" applyFont="1" applyBorder="1" applyAlignment="1">
      <alignment horizontal="center" vertical="center"/>
    </xf>
    <xf numFmtId="1" fontId="2" fillId="0" borderId="66" xfId="0" applyNumberFormat="1" applyFont="1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horizontal="center" vertical="center"/>
    </xf>
    <xf numFmtId="0" fontId="4" fillId="0" borderId="63" xfId="0" applyFont="1" applyBorder="1" applyAlignment="1" applyProtection="1">
      <alignment vertical="center"/>
      <protection locked="0"/>
    </xf>
    <xf numFmtId="0" fontId="4" fillId="0" borderId="64" xfId="0" applyFont="1" applyBorder="1" applyAlignment="1" applyProtection="1">
      <alignment horizontal="left" vertical="center"/>
      <protection locked="0"/>
    </xf>
    <xf numFmtId="0" fontId="4" fillId="0" borderId="65" xfId="0" applyFont="1" applyBorder="1" applyAlignment="1" applyProtection="1">
      <alignment horizontal="left" vertical="center"/>
      <protection locked="0"/>
    </xf>
    <xf numFmtId="0" fontId="4" fillId="0" borderId="66" xfId="0" applyFont="1" applyBorder="1" applyAlignment="1" applyProtection="1">
      <alignment horizontal="left" vertical="center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1" fontId="2" fillId="0" borderId="64" xfId="0" applyNumberFormat="1" applyFont="1" applyBorder="1" applyAlignment="1" applyProtection="1">
      <alignment horizontal="center" vertical="center"/>
    </xf>
    <xf numFmtId="0" fontId="2" fillId="0" borderId="65" xfId="0" applyFont="1" applyBorder="1" applyAlignment="1" applyProtection="1">
      <alignment horizontal="center" vertical="center"/>
    </xf>
    <xf numFmtId="0" fontId="2" fillId="0" borderId="66" xfId="0" applyFont="1" applyBorder="1" applyAlignment="1" applyProtection="1">
      <alignment horizontal="center" vertical="center"/>
    </xf>
    <xf numFmtId="14" fontId="21" fillId="0" borderId="19" xfId="0" applyNumberFormat="1" applyFont="1" applyBorder="1" applyAlignment="1">
      <alignment horizontal="left" vertical="center"/>
    </xf>
    <xf numFmtId="14" fontId="32" fillId="0" borderId="19" xfId="0" applyNumberFormat="1" applyFont="1" applyBorder="1" applyAlignment="1">
      <alignment vertical="center"/>
    </xf>
    <xf numFmtId="0" fontId="21" fillId="0" borderId="0" xfId="0" applyFont="1" applyAlignment="1">
      <alignment vertical="center"/>
    </xf>
    <xf numFmtId="171" fontId="32" fillId="0" borderId="0" xfId="0" applyNumberFormat="1" applyFont="1" applyAlignment="1">
      <alignment vertical="center"/>
    </xf>
    <xf numFmtId="0" fontId="12" fillId="0" borderId="0" xfId="0" applyFont="1" applyAlignment="1">
      <alignment vertical="center"/>
    </xf>
    <xf numFmtId="166" fontId="2" fillId="0" borderId="64" xfId="0" applyNumberFormat="1" applyFont="1" applyBorder="1" applyAlignment="1" applyProtection="1">
      <alignment horizontal="center" vertical="center"/>
    </xf>
    <xf numFmtId="166" fontId="2" fillId="0" borderId="65" xfId="0" applyNumberFormat="1" applyFont="1" applyBorder="1" applyAlignment="1" applyProtection="1">
      <alignment horizontal="center" vertical="center"/>
    </xf>
    <xf numFmtId="166" fontId="2" fillId="0" borderId="66" xfId="0" applyNumberFormat="1" applyFont="1" applyBorder="1" applyAlignment="1" applyProtection="1">
      <alignment horizontal="center" vertical="center"/>
    </xf>
    <xf numFmtId="0" fontId="82" fillId="16" borderId="67" xfId="0" applyFont="1" applyFill="1" applyBorder="1" applyAlignment="1">
      <alignment horizontal="center" vertical="center"/>
    </xf>
    <xf numFmtId="0" fontId="82" fillId="16" borderId="46" xfId="0" applyFont="1" applyFill="1" applyBorder="1" applyAlignment="1">
      <alignment horizontal="center" vertical="center"/>
    </xf>
    <xf numFmtId="0" fontId="18" fillId="0" borderId="46" xfId="0" applyFont="1" applyBorder="1" applyAlignment="1">
      <alignment horizontal="center" vertical="center"/>
    </xf>
    <xf numFmtId="0" fontId="18" fillId="0" borderId="46" xfId="0" applyFont="1" applyBorder="1" applyAlignment="1">
      <alignment horizontal="center"/>
    </xf>
    <xf numFmtId="0" fontId="18" fillId="0" borderId="47" xfId="0" applyFont="1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69" xfId="0" applyBorder="1" applyAlignment="1">
      <alignment horizontal="center"/>
    </xf>
    <xf numFmtId="0" fontId="0" fillId="0" borderId="70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5" xfId="0" applyBorder="1" applyAlignment="1">
      <alignment horizontal="center"/>
    </xf>
    <xf numFmtId="0" fontId="82" fillId="15" borderId="45" xfId="0" applyFont="1" applyFill="1" applyBorder="1" applyAlignment="1">
      <alignment horizontal="center" vertical="center"/>
    </xf>
    <xf numFmtId="0" fontId="82" fillId="15" borderId="46" xfId="0" applyFont="1" applyFill="1" applyBorder="1" applyAlignment="1">
      <alignment horizontal="center" vertical="center"/>
    </xf>
    <xf numFmtId="0" fontId="82" fillId="15" borderId="47" xfId="0" applyFont="1" applyFill="1" applyBorder="1" applyAlignment="1">
      <alignment horizontal="center" vertical="center"/>
    </xf>
    <xf numFmtId="2" fontId="91" fillId="0" borderId="0" xfId="14" applyNumberFormat="1" applyFont="1" applyAlignment="1" applyProtection="1">
      <alignment horizontal="right" vertical="center"/>
    </xf>
    <xf numFmtId="0" fontId="29" fillId="2" borderId="2" xfId="0" applyFont="1" applyFill="1" applyBorder="1" applyAlignment="1" applyProtection="1">
      <alignment horizontal="center" vertical="center"/>
    </xf>
    <xf numFmtId="0" fontId="29" fillId="2" borderId="3" xfId="0" applyFont="1" applyFill="1" applyBorder="1" applyAlignment="1" applyProtection="1">
      <alignment horizontal="center" vertical="center"/>
    </xf>
    <xf numFmtId="14" fontId="32" fillId="4" borderId="19" xfId="0" applyNumberFormat="1" applyFont="1" applyFill="1" applyBorder="1" applyAlignment="1" applyProtection="1">
      <alignment vertical="center"/>
    </xf>
    <xf numFmtId="0" fontId="13" fillId="4" borderId="61" xfId="0" applyFont="1" applyFill="1" applyBorder="1" applyAlignment="1" applyProtection="1">
      <alignment vertical="center"/>
      <protection locked="0"/>
    </xf>
    <xf numFmtId="0" fontId="13" fillId="4" borderId="58" xfId="0" applyFont="1" applyFill="1" applyBorder="1" applyAlignment="1" applyProtection="1">
      <alignment vertical="center"/>
      <protection locked="0"/>
    </xf>
    <xf numFmtId="0" fontId="13" fillId="4" borderId="77" xfId="0" applyFont="1" applyFill="1" applyBorder="1" applyAlignment="1" applyProtection="1">
      <alignment vertical="center"/>
      <protection locked="0"/>
    </xf>
    <xf numFmtId="0" fontId="3" fillId="4" borderId="2" xfId="0" applyFont="1" applyFill="1" applyBorder="1" applyAlignment="1" applyProtection="1">
      <alignment vertical="center"/>
      <protection locked="0"/>
    </xf>
    <xf numFmtId="0" fontId="3" fillId="4" borderId="4" xfId="0" applyFont="1" applyFill="1" applyBorder="1" applyAlignment="1" applyProtection="1">
      <alignment vertical="center"/>
      <protection locked="0"/>
    </xf>
    <xf numFmtId="0" fontId="13" fillId="4" borderId="90" xfId="0" applyFont="1" applyFill="1" applyBorder="1" applyAlignment="1" applyProtection="1">
      <alignment vertical="center"/>
      <protection locked="0"/>
    </xf>
    <xf numFmtId="0" fontId="13" fillId="4" borderId="91" xfId="0" applyFont="1" applyFill="1" applyBorder="1" applyAlignment="1" applyProtection="1">
      <alignment vertical="center"/>
      <protection locked="0"/>
    </xf>
    <xf numFmtId="0" fontId="13" fillId="4" borderId="92" xfId="0" applyFont="1" applyFill="1" applyBorder="1" applyAlignment="1" applyProtection="1">
      <alignment vertical="center"/>
      <protection locked="0"/>
    </xf>
    <xf numFmtId="0" fontId="13" fillId="4" borderId="45" xfId="0" applyFont="1" applyFill="1" applyBorder="1" applyAlignment="1" applyProtection="1">
      <alignment vertical="center"/>
      <protection locked="0"/>
    </xf>
    <xf numFmtId="0" fontId="13" fillId="4" borderId="46" xfId="0" applyFont="1" applyFill="1" applyBorder="1" applyAlignment="1" applyProtection="1">
      <alignment vertical="center"/>
      <protection locked="0"/>
    </xf>
    <xf numFmtId="0" fontId="13" fillId="4" borderId="47" xfId="0" applyFont="1" applyFill="1" applyBorder="1" applyAlignment="1" applyProtection="1">
      <alignment vertical="center"/>
      <protection locked="0"/>
    </xf>
    <xf numFmtId="0" fontId="15" fillId="0" borderId="2" xfId="0" applyFont="1" applyBorder="1" applyAlignment="1" applyProtection="1">
      <alignment vertical="center"/>
    </xf>
    <xf numFmtId="0" fontId="15" fillId="0" borderId="3" xfId="0" applyFont="1" applyBorder="1" applyAlignment="1" applyProtection="1">
      <alignment vertical="center"/>
    </xf>
    <xf numFmtId="0" fontId="13" fillId="0" borderId="90" xfId="0" applyFont="1" applyBorder="1" applyAlignment="1" applyProtection="1">
      <alignment horizontal="left" vertical="center"/>
      <protection locked="0"/>
    </xf>
    <xf numFmtId="0" fontId="13" fillId="0" borderId="91" xfId="0" applyFont="1" applyBorder="1" applyAlignment="1" applyProtection="1">
      <alignment horizontal="left" vertical="center"/>
      <protection locked="0"/>
    </xf>
    <xf numFmtId="0" fontId="13" fillId="0" borderId="92" xfId="0" applyFont="1" applyBorder="1" applyAlignment="1" applyProtection="1">
      <alignment horizontal="left" vertical="center"/>
      <protection locked="0"/>
    </xf>
    <xf numFmtId="0" fontId="13" fillId="4" borderId="79" xfId="0" applyFont="1" applyFill="1" applyBorder="1" applyAlignment="1" applyProtection="1">
      <alignment vertical="center"/>
      <protection locked="0"/>
    </xf>
    <xf numFmtId="0" fontId="13" fillId="4" borderId="88" xfId="0" applyFont="1" applyFill="1" applyBorder="1" applyAlignment="1" applyProtection="1">
      <alignment vertical="center"/>
      <protection locked="0"/>
    </xf>
    <xf numFmtId="0" fontId="13" fillId="4" borderId="59" xfId="0" applyFont="1" applyFill="1" applyBorder="1" applyAlignment="1" applyProtection="1">
      <alignment vertical="center"/>
      <protection locked="0"/>
    </xf>
    <xf numFmtId="0" fontId="13" fillId="0" borderId="79" xfId="0" applyFont="1" applyBorder="1" applyAlignment="1" applyProtection="1">
      <alignment horizontal="left" vertical="center"/>
      <protection locked="0"/>
    </xf>
    <xf numFmtId="0" fontId="13" fillId="0" borderId="88" xfId="0" applyFont="1" applyBorder="1" applyAlignment="1" applyProtection="1">
      <alignment horizontal="left" vertical="center"/>
      <protection locked="0"/>
    </xf>
    <xf numFmtId="0" fontId="13" fillId="0" borderId="59" xfId="0" applyFont="1" applyBorder="1" applyAlignment="1" applyProtection="1">
      <alignment horizontal="left" vertical="center"/>
      <protection locked="0"/>
    </xf>
    <xf numFmtId="0" fontId="15" fillId="0" borderId="2" xfId="0" applyFont="1" applyBorder="1" applyAlignment="1" applyProtection="1">
      <alignment horizontal="left" vertical="center"/>
    </xf>
    <xf numFmtId="0" fontId="15" fillId="0" borderId="3" xfId="0" applyFont="1" applyBorder="1" applyAlignment="1" applyProtection="1">
      <alignment horizontal="left" vertical="center"/>
    </xf>
    <xf numFmtId="0" fontId="15" fillId="0" borderId="4" xfId="0" applyFont="1" applyBorder="1" applyAlignment="1" applyProtection="1">
      <alignment horizontal="left" vertical="center"/>
    </xf>
    <xf numFmtId="0" fontId="13" fillId="0" borderId="13" xfId="0" applyFont="1" applyBorder="1" applyAlignment="1" applyProtection="1">
      <alignment horizontal="left" vertical="center"/>
      <protection locked="0"/>
    </xf>
    <xf numFmtId="0" fontId="13" fillId="0" borderId="12" xfId="0" applyFont="1" applyBorder="1" applyAlignment="1" applyProtection="1">
      <alignment horizontal="left" vertical="center"/>
      <protection locked="0"/>
    </xf>
    <xf numFmtId="0" fontId="13" fillId="0" borderId="11" xfId="0" applyFont="1" applyBorder="1" applyAlignment="1" applyProtection="1">
      <alignment horizontal="left" vertical="center"/>
      <protection locked="0"/>
    </xf>
    <xf numFmtId="0" fontId="13" fillId="4" borderId="53" xfId="0" applyFont="1" applyFill="1" applyBorder="1" applyAlignment="1" applyProtection="1">
      <alignment vertical="center"/>
      <protection locked="0"/>
    </xf>
    <xf numFmtId="0" fontId="13" fillId="4" borderId="54" xfId="0" applyFont="1" applyFill="1" applyBorder="1" applyAlignment="1" applyProtection="1">
      <alignment vertical="center"/>
      <protection locked="0"/>
    </xf>
    <xf numFmtId="0" fontId="13" fillId="4" borderId="55" xfId="0" applyFont="1" applyFill="1" applyBorder="1" applyAlignment="1" applyProtection="1">
      <alignment vertical="center"/>
      <protection locked="0"/>
    </xf>
    <xf numFmtId="0" fontId="3" fillId="0" borderId="0" xfId="0" applyFont="1" applyBorder="1" applyAlignment="1" applyProtection="1">
      <alignment vertical="center"/>
    </xf>
    <xf numFmtId="0" fontId="3" fillId="4" borderId="0" xfId="0" applyFont="1" applyFill="1" applyBorder="1" applyAlignment="1" applyProtection="1">
      <alignment horizontal="center" vertical="center"/>
    </xf>
    <xf numFmtId="0" fontId="12" fillId="2" borderId="2" xfId="0" applyFont="1" applyFill="1" applyBorder="1" applyAlignment="1" applyProtection="1">
      <alignment horizontal="center" vertical="center"/>
    </xf>
    <xf numFmtId="0" fontId="12" fillId="2" borderId="3" xfId="0" applyFont="1" applyFill="1" applyBorder="1" applyAlignment="1" applyProtection="1">
      <alignment horizontal="center" vertical="center"/>
    </xf>
    <xf numFmtId="0" fontId="21" fillId="0" borderId="0" xfId="0" applyFont="1" applyBorder="1" applyAlignment="1" applyProtection="1">
      <alignment horizontal="left" vertical="center"/>
    </xf>
    <xf numFmtId="0" fontId="12" fillId="0" borderId="0" xfId="0" applyFont="1" applyBorder="1" applyAlignment="1" applyProtection="1">
      <alignment horizontal="left" vertical="center"/>
    </xf>
    <xf numFmtId="0" fontId="21" fillId="7" borderId="2" xfId="0" applyFont="1" applyFill="1" applyBorder="1" applyAlignment="1">
      <alignment horizontal="center" vertical="center"/>
    </xf>
    <xf numFmtId="0" fontId="21" fillId="7" borderId="3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13" fillId="0" borderId="61" xfId="0" applyFont="1" applyBorder="1" applyAlignment="1" applyProtection="1">
      <alignment horizontal="left" vertical="center"/>
      <protection locked="0"/>
    </xf>
    <xf numFmtId="0" fontId="13" fillId="0" borderId="58" xfId="0" applyFont="1" applyBorder="1" applyAlignment="1" applyProtection="1">
      <alignment horizontal="left" vertical="center"/>
      <protection locked="0"/>
    </xf>
    <xf numFmtId="0" fontId="13" fillId="0" borderId="77" xfId="0" applyFont="1" applyBorder="1" applyAlignment="1" applyProtection="1">
      <alignment horizontal="left" vertical="center"/>
      <protection locked="0"/>
    </xf>
    <xf numFmtId="0" fontId="32" fillId="4" borderId="45" xfId="0" quotePrefix="1" applyFont="1" applyFill="1" applyBorder="1" applyAlignment="1" applyProtection="1">
      <alignment vertical="center"/>
      <protection locked="0"/>
    </xf>
    <xf numFmtId="0" fontId="32" fillId="4" borderId="55" xfId="0" applyFont="1" applyFill="1" applyBorder="1" applyAlignment="1" applyProtection="1">
      <alignment vertical="center"/>
      <protection locked="0"/>
    </xf>
    <xf numFmtId="0" fontId="4" fillId="4" borderId="0" xfId="0" applyFont="1" applyFill="1" applyAlignment="1" applyProtection="1">
      <alignment horizontal="center" vertical="center"/>
    </xf>
    <xf numFmtId="0" fontId="21" fillId="2" borderId="2" xfId="0" applyFont="1" applyFill="1" applyBorder="1" applyAlignment="1" applyProtection="1">
      <alignment vertical="center"/>
    </xf>
    <xf numFmtId="0" fontId="21" fillId="2" borderId="3" xfId="0" applyFont="1" applyFill="1" applyBorder="1" applyAlignment="1" applyProtection="1">
      <alignment vertical="center"/>
    </xf>
    <xf numFmtId="0" fontId="18" fillId="22" borderId="53" xfId="0" applyFont="1" applyFill="1" applyBorder="1" applyAlignment="1" applyProtection="1">
      <alignment vertical="center"/>
      <protection locked="0"/>
    </xf>
    <xf numFmtId="0" fontId="18" fillId="22" borderId="54" xfId="0" applyFont="1" applyFill="1" applyBorder="1" applyAlignment="1" applyProtection="1">
      <alignment vertical="center"/>
      <protection locked="0"/>
    </xf>
    <xf numFmtId="0" fontId="18" fillId="22" borderId="55" xfId="0" applyFont="1" applyFill="1" applyBorder="1" applyAlignment="1" applyProtection="1">
      <alignment vertical="center"/>
      <protection locked="0"/>
    </xf>
    <xf numFmtId="0" fontId="4" fillId="4" borderId="73" xfId="0" applyFont="1" applyFill="1" applyBorder="1" applyAlignment="1" applyProtection="1">
      <alignment horizontal="center" vertical="top"/>
    </xf>
    <xf numFmtId="0" fontId="32" fillId="4" borderId="45" xfId="0" applyFont="1" applyFill="1" applyBorder="1" applyAlignment="1" applyProtection="1">
      <alignment vertical="center"/>
      <protection locked="0"/>
    </xf>
    <xf numFmtId="0" fontId="32" fillId="4" borderId="54" xfId="0" applyFont="1" applyFill="1" applyBorder="1" applyAlignment="1" applyProtection="1">
      <alignment vertical="center"/>
      <protection locked="0"/>
    </xf>
    <xf numFmtId="0" fontId="32" fillId="4" borderId="72" xfId="0" applyFont="1" applyFill="1" applyBorder="1" applyAlignment="1" applyProtection="1">
      <alignment vertical="center"/>
      <protection locked="0"/>
    </xf>
    <xf numFmtId="0" fontId="32" fillId="4" borderId="90" xfId="0" applyFont="1" applyFill="1" applyBorder="1" applyAlignment="1" applyProtection="1">
      <alignment vertical="center"/>
      <protection locked="0"/>
    </xf>
    <xf numFmtId="0" fontId="32" fillId="4" borderId="91" xfId="0" applyFont="1" applyFill="1" applyBorder="1" applyAlignment="1" applyProtection="1">
      <alignment vertical="center"/>
      <protection locked="0"/>
    </xf>
    <xf numFmtId="0" fontId="32" fillId="4" borderId="92" xfId="0" applyFont="1" applyFill="1" applyBorder="1" applyAlignment="1" applyProtection="1">
      <alignment vertical="center"/>
      <protection locked="0"/>
    </xf>
    <xf numFmtId="0" fontId="32" fillId="4" borderId="90" xfId="0" quotePrefix="1" applyFont="1" applyFill="1" applyBorder="1" applyAlignment="1" applyProtection="1">
      <alignment vertical="center"/>
      <protection locked="0"/>
    </xf>
    <xf numFmtId="0" fontId="21" fillId="0" borderId="19" xfId="0" applyFont="1" applyFill="1" applyBorder="1" applyAlignment="1" applyProtection="1">
      <alignment horizontal="left" vertical="center"/>
    </xf>
    <xf numFmtId="0" fontId="12" fillId="0" borderId="0" xfId="0" applyFont="1" applyFill="1" applyBorder="1" applyAlignment="1" applyProtection="1">
      <alignment horizontal="left" vertical="center"/>
    </xf>
    <xf numFmtId="0" fontId="32" fillId="0" borderId="45" xfId="0" applyFont="1" applyBorder="1" applyAlignment="1" applyProtection="1">
      <alignment vertical="center"/>
      <protection locked="0"/>
    </xf>
    <xf numFmtId="0" fontId="32" fillId="0" borderId="54" xfId="0" applyFont="1" applyBorder="1" applyAlignment="1" applyProtection="1">
      <alignment vertical="center"/>
      <protection locked="0"/>
    </xf>
    <xf numFmtId="0" fontId="32" fillId="0" borderId="55" xfId="0" applyFont="1" applyBorder="1" applyAlignment="1" applyProtection="1">
      <alignment vertical="center"/>
      <protection locked="0"/>
    </xf>
    <xf numFmtId="0" fontId="32" fillId="24" borderId="45" xfId="0" applyFont="1" applyFill="1" applyBorder="1" applyAlignment="1" applyProtection="1">
      <alignment vertical="center"/>
      <protection locked="0"/>
    </xf>
    <xf numFmtId="0" fontId="32" fillId="24" borderId="54" xfId="0" applyFont="1" applyFill="1" applyBorder="1" applyAlignment="1" applyProtection="1">
      <alignment vertical="center"/>
      <protection locked="0"/>
    </xf>
    <xf numFmtId="0" fontId="32" fillId="24" borderId="55" xfId="0" applyFont="1" applyFill="1" applyBorder="1" applyAlignment="1" applyProtection="1">
      <alignment vertical="center"/>
      <protection locked="0"/>
    </xf>
    <xf numFmtId="0" fontId="32" fillId="24" borderId="45" xfId="0" quotePrefix="1" applyFont="1" applyFill="1" applyBorder="1" applyAlignment="1" applyProtection="1">
      <alignment vertical="center"/>
      <protection locked="0"/>
    </xf>
    <xf numFmtId="0" fontId="32" fillId="4" borderId="92" xfId="0" quotePrefix="1" applyFont="1" applyFill="1" applyBorder="1" applyAlignment="1" applyProtection="1">
      <alignment vertical="center"/>
      <protection locked="0"/>
    </xf>
    <xf numFmtId="0" fontId="3" fillId="0" borderId="53" xfId="0" applyFont="1" applyBorder="1" applyAlignment="1" applyProtection="1">
      <alignment vertical="center"/>
      <protection locked="0"/>
    </xf>
    <xf numFmtId="0" fontId="3" fillId="0" borderId="54" xfId="0" applyFont="1" applyBorder="1" applyAlignment="1" applyProtection="1">
      <alignment vertical="center"/>
      <protection locked="0"/>
    </xf>
    <xf numFmtId="0" fontId="3" fillId="0" borderId="55" xfId="0" applyFont="1" applyBorder="1" applyAlignment="1" applyProtection="1">
      <alignment vertical="center"/>
      <protection locked="0"/>
    </xf>
    <xf numFmtId="0" fontId="32" fillId="0" borderId="90" xfId="0" applyFont="1" applyBorder="1" applyAlignment="1" applyProtection="1">
      <alignment vertical="center"/>
      <protection locked="0"/>
    </xf>
    <xf numFmtId="0" fontId="32" fillId="0" borderId="91" xfId="0" applyFont="1" applyBorder="1" applyAlignment="1" applyProtection="1">
      <alignment vertical="center"/>
      <protection locked="0"/>
    </xf>
    <xf numFmtId="0" fontId="32" fillId="0" borderId="92" xfId="0" applyFont="1" applyBorder="1" applyAlignment="1" applyProtection="1">
      <alignment vertical="center"/>
      <protection locked="0"/>
    </xf>
    <xf numFmtId="0" fontId="13" fillId="0" borderId="90" xfId="0" applyFont="1" applyBorder="1" applyAlignment="1" applyProtection="1">
      <alignment vertical="center"/>
      <protection locked="0"/>
    </xf>
    <xf numFmtId="0" fontId="13" fillId="0" borderId="91" xfId="0" applyFont="1" applyBorder="1" applyAlignment="1" applyProtection="1">
      <alignment vertical="center"/>
      <protection locked="0"/>
    </xf>
    <xf numFmtId="0" fontId="13" fillId="0" borderId="92" xfId="0" applyFont="1" applyBorder="1" applyAlignment="1" applyProtection="1">
      <alignment vertical="center"/>
      <protection locked="0"/>
    </xf>
    <xf numFmtId="0" fontId="32" fillId="23" borderId="45" xfId="0" applyFont="1" applyFill="1" applyBorder="1" applyAlignment="1" applyProtection="1">
      <alignment vertical="center"/>
      <protection locked="0"/>
    </xf>
    <xf numFmtId="0" fontId="32" fillId="23" borderId="54" xfId="0" applyFont="1" applyFill="1" applyBorder="1" applyAlignment="1" applyProtection="1">
      <alignment vertical="center"/>
      <protection locked="0"/>
    </xf>
    <xf numFmtId="0" fontId="32" fillId="23" borderId="55" xfId="0" applyFont="1" applyFill="1" applyBorder="1" applyAlignment="1" applyProtection="1">
      <alignment vertical="center"/>
      <protection locked="0"/>
    </xf>
    <xf numFmtId="0" fontId="8" fillId="0" borderId="45" xfId="0" applyFont="1" applyBorder="1" applyAlignment="1" applyProtection="1">
      <alignment vertical="center"/>
      <protection locked="0"/>
    </xf>
    <xf numFmtId="0" fontId="8" fillId="0" borderId="54" xfId="0" applyFont="1" applyBorder="1" applyAlignment="1" applyProtection="1">
      <alignment vertical="center"/>
      <protection locked="0"/>
    </xf>
    <xf numFmtId="0" fontId="8" fillId="0" borderId="55" xfId="0" applyFont="1" applyBorder="1" applyAlignment="1" applyProtection="1">
      <alignment vertical="center"/>
      <protection locked="0"/>
    </xf>
    <xf numFmtId="0" fontId="3" fillId="0" borderId="62" xfId="0" applyFont="1" applyBorder="1" applyAlignment="1" applyProtection="1">
      <alignment vertical="center"/>
      <protection locked="0"/>
    </xf>
    <xf numFmtId="0" fontId="3" fillId="0" borderId="60" xfId="0" applyFont="1" applyBorder="1" applyAlignment="1" applyProtection="1">
      <alignment vertical="center"/>
      <protection locked="0"/>
    </xf>
    <xf numFmtId="0" fontId="3" fillId="0" borderId="88" xfId="0" applyFont="1" applyBorder="1" applyAlignment="1" applyProtection="1">
      <alignment vertical="center"/>
      <protection locked="0"/>
    </xf>
    <xf numFmtId="0" fontId="3" fillId="0" borderId="59" xfId="0" applyFont="1" applyBorder="1" applyAlignment="1" applyProtection="1">
      <alignment vertical="center"/>
      <protection locked="0"/>
    </xf>
    <xf numFmtId="0" fontId="32" fillId="4" borderId="77" xfId="0" applyFont="1" applyFill="1" applyBorder="1" applyAlignment="1" applyProtection="1">
      <alignment vertical="center"/>
      <protection locked="0"/>
    </xf>
    <xf numFmtId="0" fontId="3" fillId="0" borderId="79" xfId="0" applyFont="1" applyBorder="1" applyAlignment="1" applyProtection="1">
      <alignment vertical="center"/>
      <protection locked="0"/>
    </xf>
    <xf numFmtId="0" fontId="32" fillId="24" borderId="72" xfId="0" applyFont="1" applyFill="1" applyBorder="1" applyAlignment="1" applyProtection="1">
      <alignment vertical="center"/>
      <protection locked="0"/>
    </xf>
    <xf numFmtId="0" fontId="32" fillId="25" borderId="45" xfId="0" applyFont="1" applyFill="1" applyBorder="1" applyAlignment="1" applyProtection="1">
      <alignment vertical="center"/>
      <protection locked="0"/>
    </xf>
    <xf numFmtId="0" fontId="32" fillId="25" borderId="54" xfId="0" applyFont="1" applyFill="1" applyBorder="1" applyAlignment="1" applyProtection="1">
      <alignment vertical="center"/>
      <protection locked="0"/>
    </xf>
    <xf numFmtId="0" fontId="32" fillId="25" borderId="55" xfId="0" applyFont="1" applyFill="1" applyBorder="1" applyAlignment="1" applyProtection="1">
      <alignment vertical="center"/>
      <protection locked="0"/>
    </xf>
    <xf numFmtId="0" fontId="32" fillId="25" borderId="45" xfId="0" quotePrefix="1" applyFont="1" applyFill="1" applyBorder="1" applyAlignment="1" applyProtection="1">
      <alignment vertical="center"/>
      <protection locked="0"/>
    </xf>
    <xf numFmtId="0" fontId="32" fillId="25" borderId="72" xfId="0" applyFont="1" applyFill="1" applyBorder="1" applyAlignment="1" applyProtection="1">
      <alignment vertical="center"/>
      <protection locked="0"/>
    </xf>
  </cellXfs>
  <cellStyles count="15">
    <cellStyle name="Comma_Calculation_Cabinet" xfId="6" xr:uid="{00000000-0005-0000-0000-000000000000}"/>
    <cellStyle name="Currency_Calculation_Cabinet" xfId="7" xr:uid="{00000000-0005-0000-0000-000001000000}"/>
    <cellStyle name="Euro" xfId="1" xr:uid="{00000000-0005-0000-0000-000002000000}"/>
    <cellStyle name="Euro 2" xfId="8" xr:uid="{00000000-0005-0000-0000-000003000000}"/>
    <cellStyle name="Euro 3" xfId="9" xr:uid="{00000000-0005-0000-0000-000004000000}"/>
    <cellStyle name="Euro 4" xfId="11" xr:uid="{00000000-0005-0000-0000-000005000000}"/>
    <cellStyle name="Normal_Calculation_Cabinet" xfId="10" xr:uid="{00000000-0005-0000-0000-000006000000}"/>
    <cellStyle name="Standard" xfId="0" builtinId="0"/>
    <cellStyle name="Standard 2" xfId="2" xr:uid="{00000000-0005-0000-0000-000008000000}"/>
    <cellStyle name="Standard 3" xfId="5" xr:uid="{00000000-0005-0000-0000-000009000000}"/>
    <cellStyle name="Standard 4" xfId="3" xr:uid="{00000000-0005-0000-0000-00000A000000}"/>
    <cellStyle name="Standard 5" xfId="4" xr:uid="{00000000-0005-0000-0000-00000B000000}"/>
    <cellStyle name="Standard 6" xfId="14" xr:uid="{00000000-0005-0000-0000-00000C000000}"/>
    <cellStyle name="Standard_KALKUL" xfId="13" xr:uid="{00000000-0005-0000-0000-00000D000000}"/>
    <cellStyle name="Währung 2" xfId="12" xr:uid="{00000000-0005-0000-0000-00000E000000}"/>
  </cellStyles>
  <dxfs count="30">
    <dxf>
      <font>
        <b val="0"/>
        <i val="0"/>
        <strike val="0"/>
        <color theme="1"/>
      </font>
      <numFmt numFmtId="164" formatCode="#,##0.00\ &quot;€&quot;"/>
      <fill>
        <patternFill>
          <bgColor rgb="FFA7D9C2"/>
        </patternFill>
      </fill>
    </dxf>
    <dxf>
      <font>
        <b val="0"/>
        <i val="0"/>
        <strike val="0"/>
        <color theme="1"/>
      </font>
      <numFmt numFmtId="164" formatCode="#,##0.00\ &quot;€&quot;"/>
      <fill>
        <patternFill>
          <bgColor rgb="FFA7D9C2"/>
        </patternFill>
      </fill>
    </dxf>
    <dxf>
      <font>
        <b val="0"/>
        <i val="0"/>
        <strike val="0"/>
        <color theme="1"/>
      </font>
      <numFmt numFmtId="164" formatCode="#,##0.00\ &quot;€&quot;"/>
      <fill>
        <patternFill>
          <bgColor rgb="FFA7D9C2"/>
        </patternFill>
      </fill>
    </dxf>
    <dxf>
      <font>
        <b val="0"/>
        <i val="0"/>
        <strike val="0"/>
        <color theme="1"/>
      </font>
      <numFmt numFmtId="164" formatCode="#,##0.00\ &quot;€&quot;"/>
      <fill>
        <patternFill>
          <bgColor rgb="FFA7D9C2"/>
        </patternFill>
      </fill>
    </dxf>
    <dxf>
      <font>
        <b val="0"/>
        <i val="0"/>
        <strike val="0"/>
        <color theme="1"/>
      </font>
      <numFmt numFmtId="164" formatCode="#,##0.00\ &quot;€&quot;"/>
      <fill>
        <patternFill>
          <bgColor rgb="FFA7D9C2"/>
        </patternFill>
      </fill>
    </dxf>
    <dxf>
      <font>
        <b val="0"/>
        <i val="0"/>
        <strike val="0"/>
        <color theme="1"/>
      </font>
      <numFmt numFmtId="164" formatCode="#,##0.00\ &quot;€&quot;"/>
      <fill>
        <patternFill>
          <bgColor rgb="FFA7D9C2"/>
        </patternFill>
      </fill>
    </dxf>
    <dxf>
      <font>
        <b val="0"/>
        <i val="0"/>
        <strike val="0"/>
        <color theme="1"/>
      </font>
      <numFmt numFmtId="164" formatCode="#,##0.00\ &quot;€&quot;"/>
      <fill>
        <patternFill>
          <bgColor rgb="FFA7D9C2"/>
        </patternFill>
      </fill>
    </dxf>
    <dxf>
      <font>
        <b val="0"/>
        <i val="0"/>
        <strike val="0"/>
        <color theme="1"/>
      </font>
      <numFmt numFmtId="164" formatCode="#,##0.00\ &quot;€&quot;"/>
      <fill>
        <patternFill>
          <bgColor rgb="FFA7D9C2"/>
        </patternFill>
      </fill>
    </dxf>
    <dxf>
      <font>
        <b val="0"/>
        <i val="0"/>
        <strike val="0"/>
        <color theme="1"/>
      </font>
      <numFmt numFmtId="164" formatCode="#,##0.00\ &quot;€&quot;"/>
      <fill>
        <patternFill>
          <bgColor rgb="FFA7D9C2"/>
        </patternFill>
      </fill>
    </dxf>
    <dxf>
      <font>
        <b val="0"/>
        <i val="0"/>
        <strike val="0"/>
        <color theme="1"/>
      </font>
      <numFmt numFmtId="164" formatCode="#,##0.00\ &quot;€&quot;"/>
      <fill>
        <patternFill>
          <bgColor rgb="FFA7D9C2"/>
        </patternFill>
      </fill>
    </dxf>
    <dxf>
      <font>
        <b val="0"/>
        <i val="0"/>
        <strike val="0"/>
        <color theme="1"/>
      </font>
      <numFmt numFmtId="164" formatCode="#,##0.00\ &quot;€&quot;"/>
      <fill>
        <patternFill>
          <bgColor rgb="FFA7D9C2"/>
        </patternFill>
      </fill>
    </dxf>
    <dxf>
      <font>
        <b val="0"/>
        <i val="0"/>
        <strike val="0"/>
        <color theme="1"/>
      </font>
      <numFmt numFmtId="164" formatCode="#,##0.00\ &quot;€&quot;"/>
      <fill>
        <patternFill>
          <bgColor rgb="FFA7D9C2"/>
        </patternFill>
      </fill>
    </dxf>
    <dxf>
      <font>
        <b val="0"/>
        <i val="0"/>
        <strike val="0"/>
        <color theme="1"/>
      </font>
      <numFmt numFmtId="2" formatCode="0.00"/>
      <fill>
        <patternFill>
          <bgColor rgb="FFA7D9C2"/>
        </patternFill>
      </fill>
    </dxf>
    <dxf>
      <font>
        <b val="0"/>
        <i val="0"/>
        <strike val="0"/>
        <color theme="1"/>
      </font>
      <numFmt numFmtId="2" formatCode="0.00"/>
      <fill>
        <patternFill>
          <bgColor rgb="FFA7D9C2"/>
        </patternFill>
      </fill>
    </dxf>
    <dxf>
      <font>
        <b val="0"/>
        <i val="0"/>
        <strike val="0"/>
        <color theme="1"/>
      </font>
      <numFmt numFmtId="2" formatCode="0.00"/>
      <fill>
        <patternFill>
          <bgColor rgb="FFA7D9C2"/>
        </patternFill>
      </fill>
    </dxf>
    <dxf>
      <font>
        <b val="0"/>
        <i val="0"/>
        <strike val="0"/>
        <color theme="1"/>
      </font>
      <numFmt numFmtId="2" formatCode="0.00"/>
      <fill>
        <patternFill>
          <bgColor rgb="FFA7D9C2"/>
        </patternFill>
      </fill>
    </dxf>
    <dxf>
      <font>
        <b val="0"/>
        <i val="0"/>
        <strike val="0"/>
        <color theme="1"/>
      </font>
      <numFmt numFmtId="2" formatCode="0.00"/>
      <fill>
        <patternFill>
          <bgColor rgb="FFA7D9C2"/>
        </patternFill>
      </fill>
    </dxf>
    <dxf>
      <font>
        <b val="0"/>
        <i val="0"/>
        <strike val="0"/>
        <color theme="1"/>
      </font>
      <numFmt numFmtId="2" formatCode="0.00"/>
      <fill>
        <patternFill>
          <bgColor rgb="FFA7D9C2"/>
        </patternFill>
      </fill>
    </dxf>
    <dxf>
      <font>
        <b val="0"/>
        <i val="0"/>
        <strike val="0"/>
        <color theme="1"/>
      </font>
      <numFmt numFmtId="2" formatCode="0.00"/>
      <fill>
        <patternFill>
          <bgColor rgb="FFA7D9C2"/>
        </patternFill>
      </fill>
    </dxf>
    <dxf>
      <font>
        <b val="0"/>
        <i val="0"/>
        <strike val="0"/>
        <color theme="1"/>
      </font>
      <numFmt numFmtId="2" formatCode="0.00"/>
      <fill>
        <patternFill>
          <bgColor rgb="FFA7D9C2"/>
        </patternFill>
      </fill>
    </dxf>
    <dxf>
      <font>
        <b val="0"/>
        <i val="0"/>
        <strike val="0"/>
        <color theme="1"/>
      </font>
      <numFmt numFmtId="2" formatCode="0.00"/>
      <fill>
        <patternFill>
          <bgColor rgb="FFA7D9C2"/>
        </patternFill>
      </fill>
    </dxf>
    <dxf>
      <font>
        <b val="0"/>
        <i val="0"/>
        <strike val="0"/>
        <color theme="1"/>
      </font>
      <numFmt numFmtId="2" formatCode="0.00"/>
      <fill>
        <patternFill>
          <bgColor rgb="FFA7D9C2"/>
        </patternFill>
      </fill>
    </dxf>
    <dxf>
      <font>
        <b val="0"/>
        <i val="0"/>
        <strike val="0"/>
        <color theme="1"/>
      </font>
      <numFmt numFmtId="2" formatCode="0.00"/>
      <fill>
        <patternFill>
          <bgColor rgb="FFA7D9C2"/>
        </patternFill>
      </fill>
    </dxf>
    <dxf>
      <font>
        <b val="0"/>
        <i val="0"/>
        <strike val="0"/>
        <color theme="1"/>
      </font>
      <numFmt numFmtId="2" formatCode="0.00"/>
      <fill>
        <patternFill>
          <bgColor rgb="FFA7D9C2"/>
        </patternFill>
      </fill>
    </dxf>
    <dxf>
      <font>
        <b val="0"/>
        <i val="0"/>
        <strike val="0"/>
        <color theme="1"/>
      </font>
      <numFmt numFmtId="2" formatCode="0.00"/>
      <fill>
        <patternFill>
          <bgColor rgb="FFA7D9C2"/>
        </patternFill>
      </fill>
    </dxf>
    <dxf>
      <font>
        <b val="0"/>
        <i val="0"/>
        <strike val="0"/>
        <color theme="1"/>
      </font>
      <numFmt numFmtId="2" formatCode="0.00"/>
      <fill>
        <patternFill>
          <bgColor rgb="FFA7D9C2"/>
        </patternFill>
      </fill>
    </dxf>
    <dxf>
      <font>
        <b val="0"/>
        <i val="0"/>
        <strike val="0"/>
        <color theme="1"/>
      </font>
      <numFmt numFmtId="2" formatCode="0.00"/>
      <fill>
        <patternFill>
          <bgColor rgb="FFA7D9C2"/>
        </patternFill>
      </fill>
    </dxf>
    <dxf>
      <font>
        <b val="0"/>
        <i val="0"/>
        <strike val="0"/>
        <color theme="1"/>
      </font>
      <numFmt numFmtId="2" formatCode="0.00"/>
      <fill>
        <patternFill>
          <bgColor rgb="FFA7D9C2"/>
        </patternFill>
      </fill>
    </dxf>
    <dxf>
      <font>
        <b val="0"/>
        <i val="0"/>
        <strike val="0"/>
        <color theme="1"/>
      </font>
      <numFmt numFmtId="2" formatCode="0.00"/>
      <fill>
        <patternFill>
          <bgColor rgb="FFA7D9C2"/>
        </patternFill>
      </fill>
    </dxf>
    <dxf>
      <font>
        <b val="0"/>
        <i val="0"/>
        <strike val="0"/>
        <color theme="1"/>
      </font>
      <numFmt numFmtId="2" formatCode="0.00"/>
      <fill>
        <patternFill>
          <bgColor rgb="FFA7D9C2"/>
        </patternFill>
      </fill>
    </dxf>
  </dxfs>
  <tableStyles count="1" defaultTableStyle="TableStyleMedium9" defaultPivotStyle="PivotStyleLight16">
    <tableStyle name="Invisible" pivot="0" table="0" count="0" xr9:uid="{755C2FC0-B640-415D-BE02-7025EB3C38A3}"/>
  </tableStyles>
  <colors>
    <mruColors>
      <color rgb="FFD9D9D9"/>
      <color rgb="FF4EB285"/>
      <color rgb="FFA7D9C2"/>
      <color rgb="FFF2F2F2"/>
      <color rgb="FFEAF0FC"/>
      <color rgb="FF6EC09B"/>
      <color rgb="FFDCE6FA"/>
      <color rgb="FFEAF6F0"/>
      <color rgb="FFDAEEE4"/>
      <color rgb="FFCDE9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2"/>
          <c:order val="0"/>
          <c:tx>
            <c:v>Kosten anteilig in %</c:v>
          </c:tx>
          <c:spPr>
            <a:solidFill>
              <a:schemeClr val="tx2">
                <a:lumMod val="20000"/>
                <a:lumOff val="80000"/>
              </a:schemeClr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rgbClr val="FAE6E6"/>
              </a:solidFill>
            </c:spPr>
            <c:extLst>
              <c:ext xmlns:c16="http://schemas.microsoft.com/office/drawing/2014/chart" uri="{C3380CC4-5D6E-409C-BE32-E72D297353CC}">
                <c16:uniqueId val="{00000001-721E-49C6-AB4C-77AEB94B783B}"/>
              </c:ext>
            </c:extLst>
          </c:dPt>
          <c:dPt>
            <c:idx val="1"/>
            <c:invertIfNegative val="0"/>
            <c:bubble3D val="0"/>
            <c:spPr>
              <a:solidFill>
                <a:srgbClr val="FAE6E6"/>
              </a:solidFill>
            </c:spPr>
            <c:extLst>
              <c:ext xmlns:c16="http://schemas.microsoft.com/office/drawing/2014/chart" uri="{C3380CC4-5D6E-409C-BE32-E72D297353CC}">
                <c16:uniqueId val="{00000003-721E-49C6-AB4C-77AEB94B783B}"/>
              </c:ext>
            </c:extLst>
          </c:dPt>
          <c:dPt>
            <c:idx val="2"/>
            <c:invertIfNegative val="0"/>
            <c:bubble3D val="0"/>
            <c:spPr>
              <a:solidFill>
                <a:srgbClr val="FAFAC8"/>
              </a:solidFill>
            </c:spPr>
            <c:extLst>
              <c:ext xmlns:c16="http://schemas.microsoft.com/office/drawing/2014/chart" uri="{C3380CC4-5D6E-409C-BE32-E72D297353CC}">
                <c16:uniqueId val="{00000005-721E-49C6-AB4C-77AEB94B783B}"/>
              </c:ext>
            </c:extLst>
          </c:dPt>
          <c:dPt>
            <c:idx val="3"/>
            <c:invertIfNegative val="0"/>
            <c:bubble3D val="0"/>
            <c:spPr>
              <a:solidFill>
                <a:srgbClr val="EBFAEB"/>
              </a:solidFill>
            </c:spPr>
            <c:extLst>
              <c:ext xmlns:c16="http://schemas.microsoft.com/office/drawing/2014/chart" uri="{C3380CC4-5D6E-409C-BE32-E72D297353CC}">
                <c16:uniqueId val="{00000007-721E-49C6-AB4C-77AEB94B783B}"/>
              </c:ext>
            </c:extLst>
          </c:dPt>
          <c:dPt>
            <c:idx val="4"/>
            <c:invertIfNegative val="0"/>
            <c:bubble3D val="0"/>
            <c:spPr>
              <a:solidFill>
                <a:srgbClr val="EBFAEB"/>
              </a:solidFill>
            </c:spPr>
            <c:extLst>
              <c:ext xmlns:c16="http://schemas.microsoft.com/office/drawing/2014/chart" uri="{C3380CC4-5D6E-409C-BE32-E72D297353CC}">
                <c16:uniqueId val="{00000009-721E-49C6-AB4C-77AEB94B783B}"/>
              </c:ext>
            </c:extLst>
          </c:dPt>
          <c:dPt>
            <c:idx val="5"/>
            <c:invertIfNegative val="0"/>
            <c:bubble3D val="0"/>
            <c:spPr>
              <a:solidFill>
                <a:srgbClr val="DCE6FA"/>
              </a:solidFill>
            </c:spPr>
            <c:extLst>
              <c:ext xmlns:c16="http://schemas.microsoft.com/office/drawing/2014/chart" uri="{C3380CC4-5D6E-409C-BE32-E72D297353CC}">
                <c16:uniqueId val="{0000000B-721E-49C6-AB4C-77AEB94B783B}"/>
              </c:ext>
            </c:extLst>
          </c:dPt>
          <c:dPt>
            <c:idx val="6"/>
            <c:invertIfNegative val="0"/>
            <c:bubble3D val="0"/>
            <c:spPr>
              <a:solidFill>
                <a:srgbClr val="DCE6FA"/>
              </a:solidFill>
            </c:spPr>
            <c:extLst>
              <c:ext xmlns:c16="http://schemas.microsoft.com/office/drawing/2014/chart" uri="{C3380CC4-5D6E-409C-BE32-E72D297353CC}">
                <c16:uniqueId val="{0000000D-721E-49C6-AB4C-77AEB94B783B}"/>
              </c:ext>
            </c:extLst>
          </c:dPt>
          <c:dPt>
            <c:idx val="7"/>
            <c:invertIfNegative val="0"/>
            <c:bubble3D val="0"/>
            <c:spPr>
              <a:solidFill>
                <a:srgbClr val="FAE6E6"/>
              </a:solidFill>
            </c:spPr>
            <c:extLst>
              <c:ext xmlns:c16="http://schemas.microsoft.com/office/drawing/2014/chart" uri="{C3380CC4-5D6E-409C-BE32-E72D297353CC}">
                <c16:uniqueId val="{0000000F-721E-49C6-AB4C-77AEB94B783B}"/>
              </c:ext>
            </c:extLst>
          </c:dPt>
          <c:dPt>
            <c:idx val="8"/>
            <c:invertIfNegative val="0"/>
            <c:bubble3D val="0"/>
            <c:spPr>
              <a:solidFill>
                <a:srgbClr val="FAFAC8"/>
              </a:solidFill>
            </c:spPr>
            <c:extLst>
              <c:ext xmlns:c16="http://schemas.microsoft.com/office/drawing/2014/chart" uri="{C3380CC4-5D6E-409C-BE32-E72D297353CC}">
                <c16:uniqueId val="{00000011-721E-49C6-AB4C-77AEB94B783B}"/>
              </c:ext>
            </c:extLst>
          </c:dPt>
          <c:dPt>
            <c:idx val="9"/>
            <c:invertIfNegative val="0"/>
            <c:bubble3D val="0"/>
            <c:spPr>
              <a:solidFill>
                <a:srgbClr val="DCDCDC"/>
              </a:solidFill>
            </c:spPr>
            <c:extLst>
              <c:ext xmlns:c16="http://schemas.microsoft.com/office/drawing/2014/chart" uri="{C3380CC4-5D6E-409C-BE32-E72D297353CC}">
                <c16:uniqueId val="{00000013-721E-49C6-AB4C-77AEB94B783B}"/>
              </c:ext>
            </c:extLst>
          </c:dPt>
          <c:dPt>
            <c:idx val="10"/>
            <c:invertIfNegative val="0"/>
            <c:bubble3D val="0"/>
            <c:spPr>
              <a:solidFill>
                <a:srgbClr val="DCDCDC"/>
              </a:solidFill>
            </c:spPr>
            <c:extLst>
              <c:ext xmlns:c16="http://schemas.microsoft.com/office/drawing/2014/chart" uri="{C3380CC4-5D6E-409C-BE32-E72D297353CC}">
                <c16:uniqueId val="{00000015-721E-49C6-AB4C-77AEB94B783B}"/>
              </c:ext>
            </c:extLst>
          </c:dPt>
          <c:dPt>
            <c:idx val="11"/>
            <c:invertIfNegative val="0"/>
            <c:bubble3D val="0"/>
            <c:spPr>
              <a:solidFill>
                <a:srgbClr val="DCE6FA"/>
              </a:solidFill>
            </c:spPr>
            <c:extLst>
              <c:ext xmlns:c16="http://schemas.microsoft.com/office/drawing/2014/chart" uri="{C3380CC4-5D6E-409C-BE32-E72D297353CC}">
                <c16:uniqueId val="{00000017-721E-49C6-AB4C-77AEB94B783B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(VK!$B$10,VK!$B$11,VK!$B$13,VK!$B$14,VK!$B$15,VK!$B$16,VK!$B$19,VK!$B$20,VK!$B$21,VK!$B$23,VK!$B$24,VK!$B$25)</c:f>
              <c:strCache>
                <c:ptCount val="12"/>
                <c:pt idx="0">
                  <c:v>Konstruktion (+ IBN-Kunde)</c:v>
                </c:pt>
                <c:pt idx="1">
                  <c:v>Dokumentation</c:v>
                </c:pt>
                <c:pt idx="2">
                  <c:v>E-Konstruktion</c:v>
                </c:pt>
                <c:pt idx="3">
                  <c:v>Software</c:v>
                </c:pt>
                <c:pt idx="4">
                  <c:v>Inbetriebnahme im Haus</c:v>
                </c:pt>
                <c:pt idx="5">
                  <c:v>Projektmanagement</c:v>
                </c:pt>
                <c:pt idx="6">
                  <c:v>Montage</c:v>
                </c:pt>
                <c:pt idx="7">
                  <c:v>Teilefertigung</c:v>
                </c:pt>
                <c:pt idx="8">
                  <c:v>Elektrik</c:v>
                </c:pt>
                <c:pt idx="9">
                  <c:v>Kaufteile</c:v>
                </c:pt>
                <c:pt idx="10">
                  <c:v>Versandkosten</c:v>
                </c:pt>
                <c:pt idx="11">
                  <c:v>Inbetriebnahme Kunde</c:v>
                </c:pt>
              </c:strCache>
            </c:strRef>
          </c:cat>
          <c:val>
            <c:numRef>
              <c:f>(VK!$L$10,VK!$L$11,VK!$L$13,VK!$L$14,VK!$L$15,VK!$L$17,VK!$L$19,VK!$L$20,VK!$L$21,VK!$L$23,VK!$L$24,VK!$L$26)</c:f>
              <c:numCache>
                <c:formatCode>0.00%</c:formatCode>
                <c:ptCount val="12"/>
                <c:pt idx="0">
                  <c:v>0.13337907975037896</c:v>
                </c:pt>
                <c:pt idx="1">
                  <c:v>0</c:v>
                </c:pt>
                <c:pt idx="2">
                  <c:v>3.6354687784513041E-2</c:v>
                </c:pt>
                <c:pt idx="3">
                  <c:v>6.4370897456832749E-2</c:v>
                </c:pt>
                <c:pt idx="4">
                  <c:v>8.8369989300722332E-2</c:v>
                </c:pt>
                <c:pt idx="5">
                  <c:v>3.0728995905932702E-2</c:v>
                </c:pt>
                <c:pt idx="6">
                  <c:v>9.0878592784679385E-2</c:v>
                </c:pt>
                <c:pt idx="7">
                  <c:v>0.10986250932980567</c:v>
                </c:pt>
                <c:pt idx="8">
                  <c:v>4.3106940207215019E-2</c:v>
                </c:pt>
                <c:pt idx="9">
                  <c:v>0.35064577873751573</c:v>
                </c:pt>
                <c:pt idx="10">
                  <c:v>3.5554210139095688E-3</c:v>
                </c:pt>
                <c:pt idx="11">
                  <c:v>4.8747107728494846E-2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21E-49C6-AB4C-77AEB94B78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99932360"/>
        <c:axId val="299965392"/>
        <c:axId val="0"/>
      </c:bar3DChart>
      <c:catAx>
        <c:axId val="2999323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99965392"/>
        <c:crosses val="autoZero"/>
        <c:auto val="1"/>
        <c:lblAlgn val="ctr"/>
        <c:lblOffset val="100"/>
        <c:noMultiLvlLbl val="0"/>
      </c:catAx>
      <c:valAx>
        <c:axId val="299965392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29993236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26670</xdr:colOff>
      <xdr:row>6</xdr:row>
      <xdr:rowOff>11430</xdr:rowOff>
    </xdr:from>
    <xdr:to>
      <xdr:col>3</xdr:col>
      <xdr:colOff>75566</xdr:colOff>
      <xdr:row>7</xdr:row>
      <xdr:rowOff>176209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1AE22E1F-1AE9-45B0-BCDA-5D730B3A30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969" t="11444" r="90103" b="82305"/>
        <a:stretch/>
      </xdr:blipFill>
      <xdr:spPr>
        <a:xfrm>
          <a:off x="3105150" y="1291590"/>
          <a:ext cx="719456" cy="354644"/>
        </a:xfrm>
        <a:prstGeom prst="rect">
          <a:avLst/>
        </a:prstGeom>
      </xdr:spPr>
    </xdr:pic>
    <xdr:clientData/>
  </xdr:twoCellAnchor>
  <xdr:twoCellAnchor>
    <xdr:from>
      <xdr:col>13</xdr:col>
      <xdr:colOff>28577</xdr:colOff>
      <xdr:row>6</xdr:row>
      <xdr:rowOff>33020</xdr:rowOff>
    </xdr:from>
    <xdr:to>
      <xdr:col>18</xdr:col>
      <xdr:colOff>677122</xdr:colOff>
      <xdr:row>29</xdr:row>
      <xdr:rowOff>6773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5E37D374-FD36-4216-95E7-46F9F6EE07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29</xdr:row>
      <xdr:rowOff>137160</xdr:rowOff>
    </xdr:from>
    <xdr:to>
      <xdr:col>18</xdr:col>
      <xdr:colOff>845820</xdr:colOff>
      <xdr:row>33</xdr:row>
      <xdr:rowOff>7620</xdr:rowOff>
    </xdr:to>
    <xdr:sp macro="" textlink="">
      <xdr:nvSpPr>
        <xdr:cNvPr id="6" name="Textfeld 5">
          <a:extLst>
            <a:ext uri="{FF2B5EF4-FFF2-40B4-BE49-F238E27FC236}">
              <a16:creationId xmlns:a16="http://schemas.microsoft.com/office/drawing/2014/main" id="{B26B74C2-85EA-4A70-B714-93A5D69FFBF7}"/>
            </a:ext>
          </a:extLst>
        </xdr:cNvPr>
        <xdr:cNvSpPr txBox="1"/>
      </xdr:nvSpPr>
      <xdr:spPr>
        <a:xfrm>
          <a:off x="12869333" y="1271693"/>
          <a:ext cx="1633220" cy="607060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de-DE" sz="1100"/>
            <a:t>Angebot</a:t>
          </a:r>
        </a:p>
      </xdr:txBody>
    </xdr:sp>
    <xdr:clientData/>
  </xdr:twoCellAnchor>
  <xdr:twoCellAnchor>
    <xdr:from>
      <xdr:col>17</xdr:col>
      <xdr:colOff>0</xdr:colOff>
      <xdr:row>33</xdr:row>
      <xdr:rowOff>167640</xdr:rowOff>
    </xdr:from>
    <xdr:to>
      <xdr:col>18</xdr:col>
      <xdr:colOff>830580</xdr:colOff>
      <xdr:row>37</xdr:row>
      <xdr:rowOff>38100</xdr:rowOff>
    </xdr:to>
    <xdr:sp macro="" textlink="">
      <xdr:nvSpPr>
        <xdr:cNvPr id="8" name="Textfeld 7">
          <a:extLst>
            <a:ext uri="{FF2B5EF4-FFF2-40B4-BE49-F238E27FC236}">
              <a16:creationId xmlns:a16="http://schemas.microsoft.com/office/drawing/2014/main" id="{08A7EA3D-F74F-4C94-8E42-F52545BE0B8E}"/>
            </a:ext>
          </a:extLst>
        </xdr:cNvPr>
        <xdr:cNvSpPr txBox="1"/>
      </xdr:nvSpPr>
      <xdr:spPr>
        <a:xfrm>
          <a:off x="12869333" y="2038773"/>
          <a:ext cx="1617980" cy="649394"/>
        </a:xfrm>
        <a:prstGeom prst="rect">
          <a:avLst/>
        </a:prstGeom>
        <a:solidFill>
          <a:srgbClr val="A7D9C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de-DE" sz="1100"/>
            <a:t>Verhandlung</a:t>
          </a:r>
        </a:p>
      </xdr:txBody>
    </xdr:sp>
    <xdr:clientData/>
  </xdr:twoCellAnchor>
  <xdr:twoCellAnchor>
    <xdr:from>
      <xdr:col>13</xdr:col>
      <xdr:colOff>68580</xdr:colOff>
      <xdr:row>33</xdr:row>
      <xdr:rowOff>68580</xdr:rowOff>
    </xdr:from>
    <xdr:to>
      <xdr:col>18</xdr:col>
      <xdr:colOff>838200</xdr:colOff>
      <xdr:row>33</xdr:row>
      <xdr:rowOff>83820</xdr:rowOff>
    </xdr:to>
    <xdr:cxnSp macro="">
      <xdr:nvCxnSpPr>
        <xdr:cNvPr id="9" name="Gerader Verbinder 8">
          <a:extLst>
            <a:ext uri="{FF2B5EF4-FFF2-40B4-BE49-F238E27FC236}">
              <a16:creationId xmlns:a16="http://schemas.microsoft.com/office/drawing/2014/main" id="{037EA411-E3C0-46E6-870A-D2D465C2A366}"/>
            </a:ext>
          </a:extLst>
        </xdr:cNvPr>
        <xdr:cNvCxnSpPr/>
      </xdr:nvCxnSpPr>
      <xdr:spPr>
        <a:xfrm flipV="1">
          <a:off x="9508913" y="1939713"/>
          <a:ext cx="4986020" cy="152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217</xdr:col>
      <xdr:colOff>7572</xdr:colOff>
      <xdr:row>7</xdr:row>
      <xdr:rowOff>328420</xdr:rowOff>
    </xdr:from>
    <xdr:to>
      <xdr:col>242</xdr:col>
      <xdr:colOff>95250</xdr:colOff>
      <xdr:row>7</xdr:row>
      <xdr:rowOff>472420</xdr:rowOff>
    </xdr:to>
    <xdr:sp macro="" textlink="">
      <xdr:nvSpPr>
        <xdr:cNvPr id="19" name="Rechteck 4">
          <a:extLst>
            <a:ext uri="{FF2B5EF4-FFF2-40B4-BE49-F238E27FC236}">
              <a16:creationId xmlns:a16="http://schemas.microsoft.com/office/drawing/2014/main" id="{2B4B24F8-DE32-C8E8-B220-A9097AE5E2C5}"/>
            </a:ext>
          </a:extLst>
        </xdr:cNvPr>
        <xdr:cNvSpPr/>
      </xdr:nvSpPr>
      <xdr:spPr>
        <a:xfrm>
          <a:off x="20753022" y="1871470"/>
          <a:ext cx="2945178" cy="144000"/>
        </a:xfrm>
        <a:prstGeom prst="rect">
          <a:avLst/>
        </a:prstGeom>
        <a:solidFill>
          <a:srgbClr val="3C783C">
            <a:alpha val="8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de-DE" sz="900" b="1">
              <a:solidFill>
                <a:schemeClr val="bg1"/>
              </a:solidFill>
            </a:rPr>
            <a:t>Ausprobe</a:t>
          </a:r>
        </a:p>
      </xdr:txBody>
    </xdr:sp>
    <xdr:clientData/>
  </xdr:twoCellAnchor>
  <xdr:twoCellAnchor>
    <xdr:from>
      <xdr:col>195</xdr:col>
      <xdr:colOff>5721</xdr:colOff>
      <xdr:row>7</xdr:row>
      <xdr:rowOff>340374</xdr:rowOff>
    </xdr:from>
    <xdr:to>
      <xdr:col>217</xdr:col>
      <xdr:colOff>47625</xdr:colOff>
      <xdr:row>7</xdr:row>
      <xdr:rowOff>484374</xdr:rowOff>
    </xdr:to>
    <xdr:sp macro="" textlink="">
      <xdr:nvSpPr>
        <xdr:cNvPr id="18" name="Rechteck 3">
          <a:extLst>
            <a:ext uri="{FF2B5EF4-FFF2-40B4-BE49-F238E27FC236}">
              <a16:creationId xmlns:a16="http://schemas.microsoft.com/office/drawing/2014/main" id="{7CD945C1-F03D-0C55-D232-00BED50D984A}"/>
            </a:ext>
          </a:extLst>
        </xdr:cNvPr>
        <xdr:cNvSpPr/>
      </xdr:nvSpPr>
      <xdr:spPr>
        <a:xfrm>
          <a:off x="18236571" y="1883424"/>
          <a:ext cx="2556504" cy="144000"/>
        </a:xfrm>
        <a:prstGeom prst="rect">
          <a:avLst/>
        </a:prstGeom>
        <a:solidFill>
          <a:srgbClr val="508CC8">
            <a:alpha val="8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de-DE" sz="900" b="1">
              <a:solidFill>
                <a:schemeClr val="bg1"/>
              </a:solidFill>
            </a:rPr>
            <a:t>Montage</a:t>
          </a:r>
        </a:p>
      </xdr:txBody>
    </xdr:sp>
    <xdr:clientData/>
  </xdr:twoCellAnchor>
  <xdr:twoCellAnchor>
    <xdr:from>
      <xdr:col>182</xdr:col>
      <xdr:colOff>64642</xdr:colOff>
      <xdr:row>7</xdr:row>
      <xdr:rowOff>319402</xdr:rowOff>
    </xdr:from>
    <xdr:to>
      <xdr:col>195</xdr:col>
      <xdr:colOff>38157</xdr:colOff>
      <xdr:row>7</xdr:row>
      <xdr:rowOff>463402</xdr:rowOff>
    </xdr:to>
    <xdr:sp macro="" textlink="">
      <xdr:nvSpPr>
        <xdr:cNvPr id="17" name="Rechteck 2">
          <a:extLst>
            <a:ext uri="{FF2B5EF4-FFF2-40B4-BE49-F238E27FC236}">
              <a16:creationId xmlns:a16="http://schemas.microsoft.com/office/drawing/2014/main" id="{89DA455C-17B7-349F-49CD-F8AA62A8F86A}"/>
            </a:ext>
          </a:extLst>
        </xdr:cNvPr>
        <xdr:cNvSpPr/>
      </xdr:nvSpPr>
      <xdr:spPr>
        <a:xfrm>
          <a:off x="16809592" y="1862452"/>
          <a:ext cx="1459415" cy="144000"/>
        </a:xfrm>
        <a:prstGeom prst="rect">
          <a:avLst/>
        </a:prstGeom>
        <a:solidFill>
          <a:srgbClr val="787878">
            <a:alpha val="8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de-DE" sz="900" b="1">
              <a:solidFill>
                <a:schemeClr val="bg1"/>
              </a:solidFill>
            </a:rPr>
            <a:t>Beschaffung</a:t>
          </a:r>
        </a:p>
      </xdr:txBody>
    </xdr:sp>
    <xdr:clientData/>
  </xdr:twoCellAnchor>
  <xdr:twoCellAnchor>
    <xdr:from>
      <xdr:col>149</xdr:col>
      <xdr:colOff>100305</xdr:colOff>
      <xdr:row>7</xdr:row>
      <xdr:rowOff>341163</xdr:rowOff>
    </xdr:from>
    <xdr:to>
      <xdr:col>183</xdr:col>
      <xdr:colOff>9524</xdr:colOff>
      <xdr:row>7</xdr:row>
      <xdr:rowOff>485163</xdr:rowOff>
    </xdr:to>
    <xdr:sp macro="" textlink="">
      <xdr:nvSpPr>
        <xdr:cNvPr id="15" name="Rechteck 14">
          <a:extLst>
            <a:ext uri="{FF2B5EF4-FFF2-40B4-BE49-F238E27FC236}">
              <a16:creationId xmlns:a16="http://schemas.microsoft.com/office/drawing/2014/main" id="{32684C4B-C02E-DA44-23D1-867D4A7FF9FC}"/>
            </a:ext>
          </a:extLst>
        </xdr:cNvPr>
        <xdr:cNvSpPr/>
      </xdr:nvSpPr>
      <xdr:spPr>
        <a:xfrm>
          <a:off x="13073355" y="1884213"/>
          <a:ext cx="3795419" cy="144000"/>
        </a:xfrm>
        <a:prstGeom prst="rect">
          <a:avLst/>
        </a:prstGeom>
        <a:solidFill>
          <a:srgbClr val="DC9696">
            <a:alpha val="8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de-DE" sz="900" b="0">
              <a:solidFill>
                <a:srgbClr val="C00000"/>
              </a:solidFill>
            </a:rPr>
            <a:t>Konstruktion</a:t>
          </a:r>
        </a:p>
      </xdr:txBody>
    </xdr:sp>
    <xdr:clientData/>
  </xdr:twoCellAnchor>
  <xdr:twoCellAnchor>
    <xdr:from>
      <xdr:col>147</xdr:col>
      <xdr:colOff>108225</xdr:colOff>
      <xdr:row>7</xdr:row>
      <xdr:rowOff>77302</xdr:rowOff>
    </xdr:from>
    <xdr:to>
      <xdr:col>201</xdr:col>
      <xdr:colOff>0</xdr:colOff>
      <xdr:row>19</xdr:row>
      <xdr:rowOff>44766</xdr:rowOff>
    </xdr:to>
    <xdr:grpSp>
      <xdr:nvGrpSpPr>
        <xdr:cNvPr id="35" name="Gruppieren 34">
          <a:extLst>
            <a:ext uri="{FF2B5EF4-FFF2-40B4-BE49-F238E27FC236}">
              <a16:creationId xmlns:a16="http://schemas.microsoft.com/office/drawing/2014/main" id="{4A55E6E1-5B89-4901-A8F0-92940AD1A348}"/>
            </a:ext>
          </a:extLst>
        </xdr:cNvPr>
        <xdr:cNvGrpSpPr/>
      </xdr:nvGrpSpPr>
      <xdr:grpSpPr>
        <a:xfrm>
          <a:off x="5036460" y="1620352"/>
          <a:ext cx="6062070" cy="3200249"/>
          <a:chOff x="3792512" y="1325077"/>
          <a:chExt cx="9576935" cy="3196439"/>
        </a:xfrm>
      </xdr:grpSpPr>
      <xdr:grpSp>
        <xdr:nvGrpSpPr>
          <xdr:cNvPr id="8" name="Gruppieren 7">
            <a:extLst>
              <a:ext uri="{FF2B5EF4-FFF2-40B4-BE49-F238E27FC236}">
                <a16:creationId xmlns:a16="http://schemas.microsoft.com/office/drawing/2014/main" id="{9983D7D7-AC48-4ABF-A868-115A993DB75F}"/>
              </a:ext>
            </a:extLst>
          </xdr:cNvPr>
          <xdr:cNvGrpSpPr/>
        </xdr:nvGrpSpPr>
        <xdr:grpSpPr>
          <a:xfrm>
            <a:off x="3792512" y="1325077"/>
            <a:ext cx="810749" cy="3196439"/>
            <a:chOff x="2954311" y="1125298"/>
            <a:chExt cx="810749" cy="3344730"/>
          </a:xfrm>
        </xdr:grpSpPr>
        <xdr:cxnSp macro="">
          <xdr:nvCxnSpPr>
            <xdr:cNvPr id="564" name="Gerader Verbinder 563">
              <a:extLst>
                <a:ext uri="{FF2B5EF4-FFF2-40B4-BE49-F238E27FC236}">
                  <a16:creationId xmlns:a16="http://schemas.microsoft.com/office/drawing/2014/main" id="{58A5816D-35BD-431C-AF70-636000E3126F}"/>
                </a:ext>
              </a:extLst>
            </xdr:cNvPr>
            <xdr:cNvCxnSpPr/>
          </xdr:nvCxnSpPr>
          <xdr:spPr>
            <a:xfrm flipH="1">
              <a:off x="3333750" y="1531758"/>
              <a:ext cx="0" cy="2938270"/>
            </a:xfrm>
            <a:prstGeom prst="line">
              <a:avLst/>
            </a:prstGeom>
            <a:ln w="12700">
              <a:solidFill>
                <a:schemeClr val="tx1">
                  <a:alpha val="50000"/>
                </a:schemeClr>
              </a:solidFill>
            </a:ln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  <xdr:grpSp>
          <xdr:nvGrpSpPr>
            <xdr:cNvPr id="16" name="Gruppieren 15">
              <a:extLst>
                <a:ext uri="{FF2B5EF4-FFF2-40B4-BE49-F238E27FC236}">
                  <a16:creationId xmlns:a16="http://schemas.microsoft.com/office/drawing/2014/main" id="{9663AE86-200E-4D00-A170-CCCA95521970}"/>
                </a:ext>
              </a:extLst>
            </xdr:cNvPr>
            <xdr:cNvGrpSpPr/>
          </xdr:nvGrpSpPr>
          <xdr:grpSpPr>
            <a:xfrm>
              <a:off x="2954311" y="1125298"/>
              <a:ext cx="810749" cy="456130"/>
              <a:chOff x="2868586" y="1031916"/>
              <a:chExt cx="810749" cy="465864"/>
            </a:xfrm>
          </xdr:grpSpPr>
          <xdr:sp macro="" textlink="">
            <xdr:nvSpPr>
              <xdr:cNvPr id="159" name="Raute 158">
                <a:extLst>
                  <a:ext uri="{FF2B5EF4-FFF2-40B4-BE49-F238E27FC236}">
                    <a16:creationId xmlns:a16="http://schemas.microsoft.com/office/drawing/2014/main" id="{FFDFB5A5-AF7C-47B1-BA65-E8489AA2DB91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3138307" y="1269789"/>
                <a:ext cx="212582" cy="227991"/>
              </a:xfrm>
              <a:prstGeom prst="diamond">
                <a:avLst/>
              </a:prstGeom>
              <a:solidFill>
                <a:schemeClr val="tx1"/>
              </a:solidFill>
              <a:ln>
                <a:noFill/>
              </a:ln>
              <a:effectLst/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/>
              <a:p>
                <a:pPr algn="ctr"/>
                <a:r>
                  <a:rPr lang="de-DE" sz="900" b="1">
                    <a:solidFill>
                      <a:schemeClr val="bg1"/>
                    </a:solidFill>
                  </a:rPr>
                  <a:t>1</a:t>
                </a:r>
              </a:p>
            </xdr:txBody>
          </xdr:sp>
          <xdr:sp macro="" textlink="">
            <xdr:nvSpPr>
              <xdr:cNvPr id="160" name="Textfeld 159">
                <a:extLst>
                  <a:ext uri="{FF2B5EF4-FFF2-40B4-BE49-F238E27FC236}">
                    <a16:creationId xmlns:a16="http://schemas.microsoft.com/office/drawing/2014/main" id="{9941CB2A-96E3-4869-B2A4-7DC26418B470}"/>
                  </a:ext>
                </a:extLst>
              </xdr:cNvPr>
              <xdr:cNvSpPr txBox="1"/>
            </xdr:nvSpPr>
            <xdr:spPr>
              <a:xfrm>
                <a:off x="2868586" y="1031916"/>
                <a:ext cx="810749" cy="274526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r>
                  <a:rPr lang="de-DE" sz="1100"/>
                  <a:t>Start</a:t>
                </a:r>
              </a:p>
            </xdr:txBody>
          </xdr:sp>
        </xdr:grpSp>
      </xdr:grpSp>
      <xdr:sp macro="" textlink="">
        <xdr:nvSpPr>
          <xdr:cNvPr id="124" name="Rechteck 123">
            <a:extLst>
              <a:ext uri="{FF2B5EF4-FFF2-40B4-BE49-F238E27FC236}">
                <a16:creationId xmlns:a16="http://schemas.microsoft.com/office/drawing/2014/main" id="{68C5F4FF-01CD-4755-B6FE-2F623F838FBE}"/>
              </a:ext>
            </a:extLst>
          </xdr:cNvPr>
          <xdr:cNvSpPr/>
        </xdr:nvSpPr>
        <xdr:spPr>
          <a:xfrm>
            <a:off x="4142989" y="2076450"/>
            <a:ext cx="7451384" cy="114301"/>
          </a:xfrm>
          <a:prstGeom prst="rect">
            <a:avLst/>
          </a:prstGeom>
          <a:solidFill>
            <a:srgbClr val="0E2019">
              <a:alpha val="70000"/>
            </a:srgbClr>
          </a:solidFill>
          <a:ln w="12700"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sp macro="" textlink="">
        <xdr:nvSpPr>
          <xdr:cNvPr id="131" name="Rechteck 130">
            <a:extLst>
              <a:ext uri="{FF2B5EF4-FFF2-40B4-BE49-F238E27FC236}">
                <a16:creationId xmlns:a16="http://schemas.microsoft.com/office/drawing/2014/main" id="{6C0C6C7C-5240-4C44-8D0C-718C5372503B}"/>
              </a:ext>
            </a:extLst>
          </xdr:cNvPr>
          <xdr:cNvSpPr/>
        </xdr:nvSpPr>
        <xdr:spPr>
          <a:xfrm>
            <a:off x="5992656" y="2333625"/>
            <a:ext cx="7376791" cy="114300"/>
          </a:xfrm>
          <a:prstGeom prst="rect">
            <a:avLst/>
          </a:prstGeom>
          <a:solidFill>
            <a:srgbClr val="0E2019">
              <a:alpha val="70000"/>
            </a:srgbClr>
          </a:solidFill>
          <a:ln w="12700"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de-DE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191</xdr:col>
      <xdr:colOff>109053</xdr:colOff>
      <xdr:row>7</xdr:row>
      <xdr:rowOff>60865</xdr:rowOff>
    </xdr:from>
    <xdr:to>
      <xdr:col>217</xdr:col>
      <xdr:colOff>9525</xdr:colOff>
      <xdr:row>19</xdr:row>
      <xdr:rowOff>41930</xdr:rowOff>
    </xdr:to>
    <xdr:grpSp>
      <xdr:nvGrpSpPr>
        <xdr:cNvPr id="39" name="Gruppieren 38">
          <a:extLst>
            <a:ext uri="{FF2B5EF4-FFF2-40B4-BE49-F238E27FC236}">
              <a16:creationId xmlns:a16="http://schemas.microsoft.com/office/drawing/2014/main" id="{876F2AAF-8869-4A11-9DE0-153B306F3942}"/>
            </a:ext>
          </a:extLst>
        </xdr:cNvPr>
        <xdr:cNvGrpSpPr/>
      </xdr:nvGrpSpPr>
      <xdr:grpSpPr>
        <a:xfrm>
          <a:off x="10066488" y="1603915"/>
          <a:ext cx="2872272" cy="3211945"/>
          <a:chOff x="7950116" y="1314355"/>
          <a:chExt cx="4907783" cy="3221540"/>
        </a:xfrm>
        <a:solidFill>
          <a:srgbClr val="6EBEA0"/>
        </a:solidFill>
      </xdr:grpSpPr>
      <xdr:sp macro="" textlink="">
        <xdr:nvSpPr>
          <xdr:cNvPr id="144" name="Rechteck 143">
            <a:extLst>
              <a:ext uri="{FF2B5EF4-FFF2-40B4-BE49-F238E27FC236}">
                <a16:creationId xmlns:a16="http://schemas.microsoft.com/office/drawing/2014/main" id="{1BD5173D-FB49-4B24-B3ED-4B295AD3A7D1}"/>
              </a:ext>
            </a:extLst>
          </xdr:cNvPr>
          <xdr:cNvSpPr/>
        </xdr:nvSpPr>
        <xdr:spPr>
          <a:xfrm>
            <a:off x="9710502" y="3327744"/>
            <a:ext cx="3147397" cy="95448"/>
          </a:xfrm>
          <a:prstGeom prst="rect">
            <a:avLst/>
          </a:prstGeom>
          <a:solidFill>
            <a:srgbClr val="0E2019">
              <a:alpha val="70000"/>
            </a:srgbClr>
          </a:solidFill>
          <a:ln w="19050"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37" name="Gruppieren 36">
            <a:extLst>
              <a:ext uri="{FF2B5EF4-FFF2-40B4-BE49-F238E27FC236}">
                <a16:creationId xmlns:a16="http://schemas.microsoft.com/office/drawing/2014/main" id="{AB26FCB9-ACFF-42E2-87FC-90EC75F6E078}"/>
              </a:ext>
            </a:extLst>
          </xdr:cNvPr>
          <xdr:cNvGrpSpPr/>
        </xdr:nvGrpSpPr>
        <xdr:grpSpPr>
          <a:xfrm>
            <a:off x="7950116" y="1314355"/>
            <a:ext cx="4907781" cy="3221540"/>
            <a:chOff x="7950116" y="1314355"/>
            <a:chExt cx="4907781" cy="3221540"/>
          </a:xfrm>
          <a:grpFill/>
        </xdr:grpSpPr>
        <xdr:sp macro="" textlink="">
          <xdr:nvSpPr>
            <xdr:cNvPr id="136" name="Rechteck 135">
              <a:extLst>
                <a:ext uri="{FF2B5EF4-FFF2-40B4-BE49-F238E27FC236}">
                  <a16:creationId xmlns:a16="http://schemas.microsoft.com/office/drawing/2014/main" id="{6847EED2-E714-41C8-81FB-38BE28D46B0F}"/>
                </a:ext>
              </a:extLst>
            </xdr:cNvPr>
            <xdr:cNvSpPr/>
          </xdr:nvSpPr>
          <xdr:spPr>
            <a:xfrm>
              <a:off x="8565359" y="3090643"/>
              <a:ext cx="4292538" cy="93572"/>
            </a:xfrm>
            <a:prstGeom prst="rect">
              <a:avLst/>
            </a:prstGeom>
            <a:solidFill>
              <a:srgbClr val="0E2019">
                <a:alpha val="70000"/>
              </a:srgbClr>
            </a:solidFill>
            <a:ln w="12700">
              <a:noFill/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de-DE" sz="1100"/>
            </a:p>
          </xdr:txBody>
        </xdr:sp>
        <xdr:grpSp>
          <xdr:nvGrpSpPr>
            <xdr:cNvPr id="11" name="Gruppieren 10">
              <a:extLst>
                <a:ext uri="{FF2B5EF4-FFF2-40B4-BE49-F238E27FC236}">
                  <a16:creationId xmlns:a16="http://schemas.microsoft.com/office/drawing/2014/main" id="{9FF3E856-42F4-40B7-B878-7AC3962B7C4D}"/>
                </a:ext>
              </a:extLst>
            </xdr:cNvPr>
            <xdr:cNvGrpSpPr/>
          </xdr:nvGrpSpPr>
          <xdr:grpSpPr>
            <a:xfrm>
              <a:off x="7950116" y="1314355"/>
              <a:ext cx="1285568" cy="3221540"/>
              <a:chOff x="6187991" y="1134097"/>
              <a:chExt cx="1285568" cy="3370507"/>
            </a:xfrm>
            <a:grpFill/>
          </xdr:grpSpPr>
          <xdr:grpSp>
            <xdr:nvGrpSpPr>
              <xdr:cNvPr id="21" name="Gruppieren 20">
                <a:extLst>
                  <a:ext uri="{FF2B5EF4-FFF2-40B4-BE49-F238E27FC236}">
                    <a16:creationId xmlns:a16="http://schemas.microsoft.com/office/drawing/2014/main" id="{F3F20607-5BDD-455E-AE5E-99CFB0C12ECE}"/>
                  </a:ext>
                </a:extLst>
              </xdr:cNvPr>
              <xdr:cNvGrpSpPr/>
            </xdr:nvGrpSpPr>
            <xdr:grpSpPr>
              <a:xfrm>
                <a:off x="6187991" y="1134097"/>
                <a:ext cx="1285568" cy="465612"/>
                <a:chOff x="4057827" y="1041832"/>
                <a:chExt cx="1285568" cy="473442"/>
              </a:xfrm>
              <a:grpFill/>
            </xdr:grpSpPr>
            <xdr:sp macro="" textlink="">
              <xdr:nvSpPr>
                <xdr:cNvPr id="115" name="Textfeld 114">
                  <a:extLst>
                    <a:ext uri="{FF2B5EF4-FFF2-40B4-BE49-F238E27FC236}">
                      <a16:creationId xmlns:a16="http://schemas.microsoft.com/office/drawing/2014/main" id="{59579561-BD91-4801-ACE3-8AFACD7A2D72}"/>
                    </a:ext>
                  </a:extLst>
                </xdr:cNvPr>
                <xdr:cNvSpPr txBox="1"/>
              </xdr:nvSpPr>
              <xdr:spPr>
                <a:xfrm>
                  <a:off x="4057827" y="1041832"/>
                  <a:ext cx="1285568" cy="274526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none" rtlCol="0" anchor="t">
                  <a:noAutofit/>
                </a:bodyPr>
                <a:lstStyle/>
                <a:p>
                  <a:r>
                    <a:rPr lang="de-DE" sz="1100"/>
                    <a:t>Montage</a:t>
                  </a:r>
                </a:p>
              </xdr:txBody>
            </xdr:sp>
            <xdr:sp macro="" textlink="">
              <xdr:nvSpPr>
                <xdr:cNvPr id="162" name="Raute 161">
                  <a:extLst>
                    <a:ext uri="{FF2B5EF4-FFF2-40B4-BE49-F238E27FC236}">
                      <a16:creationId xmlns:a16="http://schemas.microsoft.com/office/drawing/2014/main" id="{352AFDFA-057F-4900-8987-6CB9262074E4}"/>
                    </a:ext>
                  </a:extLst>
                </xdr:cNvPr>
                <xdr:cNvSpPr>
                  <a:spLocks/>
                </xdr:cNvSpPr>
              </xdr:nvSpPr>
              <xdr:spPr>
                <a:xfrm>
                  <a:off x="4572664" y="1285873"/>
                  <a:ext cx="238302" cy="229401"/>
                </a:xfrm>
                <a:prstGeom prst="diamond">
                  <a:avLst/>
                </a:prstGeom>
                <a:solidFill>
                  <a:schemeClr val="tx1"/>
                </a:solidFill>
                <a:ln>
                  <a:noFill/>
                </a:ln>
                <a:effectLst/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 anchorCtr="0"/>
                <a:lstStyle/>
                <a:p>
                  <a:pPr algn="ctr"/>
                  <a:r>
                    <a:rPr lang="de-DE" sz="900" b="1">
                      <a:solidFill>
                        <a:schemeClr val="bg1"/>
                      </a:solidFill>
                    </a:rPr>
                    <a:t>3</a:t>
                  </a:r>
                </a:p>
              </xdr:txBody>
            </xdr:sp>
          </xdr:grpSp>
          <xdr:cxnSp macro="">
            <xdr:nvCxnSpPr>
              <xdr:cNvPr id="206" name="Gerader Verbinder 205">
                <a:extLst>
                  <a:ext uri="{FF2B5EF4-FFF2-40B4-BE49-F238E27FC236}">
                    <a16:creationId xmlns:a16="http://schemas.microsoft.com/office/drawing/2014/main" id="{86CE1E76-5D7C-412B-BAD3-E85821831769}"/>
                  </a:ext>
                </a:extLst>
              </xdr:cNvPr>
              <xdr:cNvCxnSpPr/>
            </xdr:nvCxnSpPr>
            <xdr:spPr>
              <a:xfrm flipH="1">
                <a:off x="6804120" y="1556235"/>
                <a:ext cx="0" cy="2948369"/>
              </a:xfrm>
              <a:prstGeom prst="line">
                <a:avLst/>
              </a:prstGeom>
              <a:grpFill/>
              <a:ln w="19050">
                <a:solidFill>
                  <a:schemeClr val="tx1">
                    <a:alpha val="50000"/>
                  </a:schemeClr>
                </a:solidFill>
                <a:prstDash val="dash"/>
              </a:ln>
            </xdr:spPr>
            <xdr:style>
              <a:lnRef idx="2">
                <a:schemeClr val="dk1"/>
              </a:lnRef>
              <a:fillRef idx="0">
                <a:schemeClr val="dk1"/>
              </a:fillRef>
              <a:effectRef idx="1">
                <a:schemeClr val="dk1"/>
              </a:effectRef>
              <a:fontRef idx="minor">
                <a:schemeClr val="tx1"/>
              </a:fontRef>
            </xdr:style>
          </xdr:cxnSp>
        </xdr:grpSp>
      </xdr:grpSp>
    </xdr:grpSp>
    <xdr:clientData/>
  </xdr:twoCellAnchor>
  <xdr:twoCellAnchor>
    <xdr:from>
      <xdr:col>209</xdr:col>
      <xdr:colOff>34304</xdr:colOff>
      <xdr:row>7</xdr:row>
      <xdr:rowOff>24848</xdr:rowOff>
    </xdr:from>
    <xdr:to>
      <xdr:col>242</xdr:col>
      <xdr:colOff>85725</xdr:colOff>
      <xdr:row>19</xdr:row>
      <xdr:rowOff>16240</xdr:rowOff>
    </xdr:to>
    <xdr:grpSp>
      <xdr:nvGrpSpPr>
        <xdr:cNvPr id="33" name="Gruppieren 32">
          <a:extLst>
            <a:ext uri="{FF2B5EF4-FFF2-40B4-BE49-F238E27FC236}">
              <a16:creationId xmlns:a16="http://schemas.microsoft.com/office/drawing/2014/main" id="{1386E6C5-3A2F-4E0C-87EF-A71B44C5D03A}"/>
            </a:ext>
          </a:extLst>
        </xdr:cNvPr>
        <xdr:cNvGrpSpPr/>
      </xdr:nvGrpSpPr>
      <xdr:grpSpPr>
        <a:xfrm>
          <a:off x="12047234" y="1569803"/>
          <a:ext cx="3825226" cy="3220367"/>
          <a:chOff x="9042431" y="1161975"/>
          <a:chExt cx="6411259" cy="3193885"/>
        </a:xfrm>
      </xdr:grpSpPr>
      <xdr:sp macro="" textlink="">
        <xdr:nvSpPr>
          <xdr:cNvPr id="158" name="Rechteck 157">
            <a:extLst>
              <a:ext uri="{FF2B5EF4-FFF2-40B4-BE49-F238E27FC236}">
                <a16:creationId xmlns:a16="http://schemas.microsoft.com/office/drawing/2014/main" id="{E2ECD50E-5FCB-4E9C-A696-4C25B8A7FBF8}"/>
              </a:ext>
            </a:extLst>
          </xdr:cNvPr>
          <xdr:cNvSpPr/>
        </xdr:nvSpPr>
        <xdr:spPr>
          <a:xfrm>
            <a:off x="10552492" y="3648407"/>
            <a:ext cx="4901198" cy="143440"/>
          </a:xfrm>
          <a:prstGeom prst="rect">
            <a:avLst/>
          </a:prstGeom>
          <a:solidFill>
            <a:srgbClr val="0E2019">
              <a:alpha val="70000"/>
            </a:srgbClr>
          </a:solidFill>
          <a:ln w="12700"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29" name="Gruppieren 28">
            <a:extLst>
              <a:ext uri="{FF2B5EF4-FFF2-40B4-BE49-F238E27FC236}">
                <a16:creationId xmlns:a16="http://schemas.microsoft.com/office/drawing/2014/main" id="{C87F1DBD-A22E-4AB1-A6FC-7AEF1FB2CA06}"/>
              </a:ext>
            </a:extLst>
          </xdr:cNvPr>
          <xdr:cNvGrpSpPr/>
        </xdr:nvGrpSpPr>
        <xdr:grpSpPr>
          <a:xfrm>
            <a:off x="9042431" y="1161975"/>
            <a:ext cx="2623911" cy="3193885"/>
            <a:chOff x="8328056" y="1153995"/>
            <a:chExt cx="2623911" cy="3340756"/>
          </a:xfrm>
        </xdr:grpSpPr>
        <xdr:sp macro="" textlink="">
          <xdr:nvSpPr>
            <xdr:cNvPr id="142" name="Rechteck 141">
              <a:extLst>
                <a:ext uri="{FF2B5EF4-FFF2-40B4-BE49-F238E27FC236}">
                  <a16:creationId xmlns:a16="http://schemas.microsoft.com/office/drawing/2014/main" id="{FD318642-7C5B-466D-9969-72E8FE3871F0}"/>
                </a:ext>
              </a:extLst>
            </xdr:cNvPr>
            <xdr:cNvSpPr/>
          </xdr:nvSpPr>
          <xdr:spPr>
            <a:xfrm>
              <a:off x="8328056" y="3502672"/>
              <a:ext cx="1502821" cy="74689"/>
            </a:xfrm>
            <a:prstGeom prst="rect">
              <a:avLst/>
            </a:prstGeom>
            <a:solidFill>
              <a:srgbClr val="0E2019">
                <a:alpha val="70000"/>
              </a:srgbClr>
            </a:solidFill>
            <a:ln w="12700">
              <a:noFill/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de-DE" sz="1100"/>
            </a:p>
          </xdr:txBody>
        </xdr:sp>
        <xdr:grpSp>
          <xdr:nvGrpSpPr>
            <xdr:cNvPr id="12" name="Gruppieren 11">
              <a:extLst>
                <a:ext uri="{FF2B5EF4-FFF2-40B4-BE49-F238E27FC236}">
                  <a16:creationId xmlns:a16="http://schemas.microsoft.com/office/drawing/2014/main" id="{6EBBDEA3-C3AB-4625-9ACF-A36C99072B07}"/>
                </a:ext>
              </a:extLst>
            </xdr:cNvPr>
            <xdr:cNvGrpSpPr/>
          </xdr:nvGrpSpPr>
          <xdr:grpSpPr>
            <a:xfrm>
              <a:off x="8982357" y="1153995"/>
              <a:ext cx="1969610" cy="3340756"/>
              <a:chOff x="7191657" y="1153995"/>
              <a:chExt cx="1969610" cy="3340756"/>
            </a:xfrm>
          </xdr:grpSpPr>
          <xdr:grpSp>
            <xdr:nvGrpSpPr>
              <xdr:cNvPr id="26" name="Gruppieren 25">
                <a:extLst>
                  <a:ext uri="{FF2B5EF4-FFF2-40B4-BE49-F238E27FC236}">
                    <a16:creationId xmlns:a16="http://schemas.microsoft.com/office/drawing/2014/main" id="{95B836B5-92DA-45AE-A106-7DF132E013C0}"/>
                  </a:ext>
                </a:extLst>
              </xdr:cNvPr>
              <xdr:cNvGrpSpPr/>
            </xdr:nvGrpSpPr>
            <xdr:grpSpPr>
              <a:xfrm>
                <a:off x="7191657" y="1153995"/>
                <a:ext cx="1969610" cy="452060"/>
                <a:chOff x="7746485" y="1060601"/>
                <a:chExt cx="1969610" cy="463194"/>
              </a:xfrm>
            </xdr:grpSpPr>
            <xdr:sp macro="" textlink="">
              <xdr:nvSpPr>
                <xdr:cNvPr id="116" name="Textfeld 115">
                  <a:extLst>
                    <a:ext uri="{FF2B5EF4-FFF2-40B4-BE49-F238E27FC236}">
                      <a16:creationId xmlns:a16="http://schemas.microsoft.com/office/drawing/2014/main" id="{4436447F-E736-407C-BB64-5530670863CC}"/>
                    </a:ext>
                  </a:extLst>
                </xdr:cNvPr>
                <xdr:cNvSpPr txBox="1"/>
              </xdr:nvSpPr>
              <xdr:spPr>
                <a:xfrm>
                  <a:off x="7746485" y="1060601"/>
                  <a:ext cx="1969610" cy="274526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none" rtlCol="0" anchor="t">
                  <a:noAutofit/>
                </a:bodyPr>
                <a:lstStyle/>
                <a:p>
                  <a:r>
                    <a:rPr lang="de-DE" sz="1100"/>
                    <a:t>Inbetriebnahme</a:t>
                  </a:r>
                </a:p>
              </xdr:txBody>
            </xdr:sp>
            <xdr:sp macro="" textlink="">
              <xdr:nvSpPr>
                <xdr:cNvPr id="163" name="Raute 162">
                  <a:extLst>
                    <a:ext uri="{FF2B5EF4-FFF2-40B4-BE49-F238E27FC236}">
                      <a16:creationId xmlns:a16="http://schemas.microsoft.com/office/drawing/2014/main" id="{2CE64EB1-791D-4848-A11F-D80527018B2D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>
                  <a:off x="8492046" y="1295399"/>
                  <a:ext cx="234433" cy="228396"/>
                </a:xfrm>
                <a:prstGeom prst="diamond">
                  <a:avLst/>
                </a:prstGeom>
                <a:solidFill>
                  <a:srgbClr val="0A3C0A"/>
                </a:solidFill>
                <a:ln>
                  <a:noFill/>
                </a:ln>
                <a:effectLst/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 anchorCtr="0"/>
                <a:lstStyle/>
                <a:p>
                  <a:pPr algn="ctr"/>
                  <a:r>
                    <a:rPr lang="de-DE" sz="900" b="1">
                      <a:solidFill>
                        <a:schemeClr val="bg1"/>
                      </a:solidFill>
                    </a:rPr>
                    <a:t>4</a:t>
                  </a:r>
                </a:p>
              </xdr:txBody>
            </xdr:sp>
          </xdr:grpSp>
          <xdr:cxnSp macro="">
            <xdr:nvCxnSpPr>
              <xdr:cNvPr id="207" name="Gerader Verbinder 206">
                <a:extLst>
                  <a:ext uri="{FF2B5EF4-FFF2-40B4-BE49-F238E27FC236}">
                    <a16:creationId xmlns:a16="http://schemas.microsoft.com/office/drawing/2014/main" id="{137CE61B-8E10-4C0A-AD7B-C09AEE4D29DB}"/>
                  </a:ext>
                </a:extLst>
              </xdr:cNvPr>
              <xdr:cNvCxnSpPr/>
            </xdr:nvCxnSpPr>
            <xdr:spPr>
              <a:xfrm flipH="1">
                <a:off x="8048626" y="1581860"/>
                <a:ext cx="0" cy="2912891"/>
              </a:xfrm>
              <a:prstGeom prst="line">
                <a:avLst/>
              </a:prstGeom>
              <a:ln w="19050">
                <a:solidFill>
                  <a:schemeClr val="tx1">
                    <a:alpha val="50000"/>
                  </a:schemeClr>
                </a:solidFill>
                <a:prstDash val="dash"/>
              </a:ln>
            </xdr:spPr>
            <xdr:style>
              <a:lnRef idx="2">
                <a:schemeClr val="dk1"/>
              </a:lnRef>
              <a:fillRef idx="0">
                <a:schemeClr val="dk1"/>
              </a:fillRef>
              <a:effectRef idx="1">
                <a:schemeClr val="dk1"/>
              </a:effectRef>
              <a:fontRef idx="minor">
                <a:schemeClr val="tx1"/>
              </a:fontRef>
            </xdr:style>
          </xdr:cxnSp>
        </xdr:grpSp>
      </xdr:grpSp>
    </xdr:grpSp>
    <xdr:clientData/>
  </xdr:twoCellAnchor>
  <xdr:twoCellAnchor>
    <xdr:from>
      <xdr:col>94</xdr:col>
      <xdr:colOff>52508</xdr:colOff>
      <xdr:row>19</xdr:row>
      <xdr:rowOff>206493</xdr:rowOff>
    </xdr:from>
    <xdr:to>
      <xdr:col>138</xdr:col>
      <xdr:colOff>57236</xdr:colOff>
      <xdr:row>20</xdr:row>
      <xdr:rowOff>182824</xdr:rowOff>
    </xdr:to>
    <xdr:grpSp>
      <xdr:nvGrpSpPr>
        <xdr:cNvPr id="30" name="Gruppieren 29">
          <a:extLst>
            <a:ext uri="{FF2B5EF4-FFF2-40B4-BE49-F238E27FC236}">
              <a16:creationId xmlns:a16="http://schemas.microsoft.com/office/drawing/2014/main" id="{AA20FFDF-8E48-4A7C-967A-F1D138D9464D}"/>
            </a:ext>
          </a:extLst>
        </xdr:cNvPr>
        <xdr:cNvGrpSpPr/>
      </xdr:nvGrpSpPr>
      <xdr:grpSpPr>
        <a:xfrm>
          <a:off x="4011930" y="4980423"/>
          <a:ext cx="0" cy="225886"/>
          <a:chOff x="6694916" y="11930785"/>
          <a:chExt cx="5836436" cy="225306"/>
        </a:xfrm>
      </xdr:grpSpPr>
      <xdr:grpSp>
        <xdr:nvGrpSpPr>
          <xdr:cNvPr id="40" name="Gruppieren 39">
            <a:extLst>
              <a:ext uri="{FF2B5EF4-FFF2-40B4-BE49-F238E27FC236}">
                <a16:creationId xmlns:a16="http://schemas.microsoft.com/office/drawing/2014/main" id="{DB70CC71-9E7C-EB62-21DE-539918E81AD9}"/>
              </a:ext>
            </a:extLst>
          </xdr:cNvPr>
          <xdr:cNvGrpSpPr/>
        </xdr:nvGrpSpPr>
        <xdr:grpSpPr>
          <a:xfrm>
            <a:off x="6794501" y="11933315"/>
            <a:ext cx="5736851" cy="222776"/>
            <a:chOff x="6180105" y="10824900"/>
            <a:chExt cx="6466007" cy="224005"/>
          </a:xfrm>
        </xdr:grpSpPr>
        <xdr:sp macro="" textlink="">
          <xdr:nvSpPr>
            <xdr:cNvPr id="42" name="Rechteck 41">
              <a:extLst>
                <a:ext uri="{FF2B5EF4-FFF2-40B4-BE49-F238E27FC236}">
                  <a16:creationId xmlns:a16="http://schemas.microsoft.com/office/drawing/2014/main" id="{0EA4788E-85F9-E1B6-2249-11B1C7F0BAED}"/>
                </a:ext>
              </a:extLst>
            </xdr:cNvPr>
            <xdr:cNvSpPr/>
          </xdr:nvSpPr>
          <xdr:spPr>
            <a:xfrm>
              <a:off x="6180105" y="10863480"/>
              <a:ext cx="1479795" cy="144000"/>
            </a:xfrm>
            <a:prstGeom prst="rect">
              <a:avLst/>
            </a:prstGeom>
            <a:solidFill>
              <a:srgbClr val="DC9696">
                <a:alpha val="80000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de-DE" sz="900" b="1">
                  <a:solidFill>
                    <a:srgbClr val="C00000"/>
                  </a:solidFill>
                </a:rPr>
                <a:t>319</a:t>
              </a:r>
            </a:p>
          </xdr:txBody>
        </xdr:sp>
        <xdr:sp macro="" textlink="">
          <xdr:nvSpPr>
            <xdr:cNvPr id="43" name="Rechteck 2">
              <a:extLst>
                <a:ext uri="{FF2B5EF4-FFF2-40B4-BE49-F238E27FC236}">
                  <a16:creationId xmlns:a16="http://schemas.microsoft.com/office/drawing/2014/main" id="{0D009B8B-DD8C-AD63-A012-2C69B22CC790}"/>
                </a:ext>
              </a:extLst>
            </xdr:cNvPr>
            <xdr:cNvSpPr/>
          </xdr:nvSpPr>
          <xdr:spPr>
            <a:xfrm>
              <a:off x="7697836" y="10862681"/>
              <a:ext cx="1909413" cy="144000"/>
            </a:xfrm>
            <a:prstGeom prst="rect">
              <a:avLst/>
            </a:prstGeom>
            <a:solidFill>
              <a:srgbClr val="787878">
                <a:alpha val="80000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de-DE" sz="900" b="1">
                  <a:solidFill>
                    <a:schemeClr val="tx1"/>
                  </a:solidFill>
                </a:rPr>
                <a:t> </a:t>
              </a:r>
              <a:r>
                <a:rPr lang="de-DE" sz="900" b="1">
                  <a:solidFill>
                    <a:srgbClr val="FFC000"/>
                  </a:solidFill>
                </a:rPr>
                <a:t>124 </a:t>
              </a:r>
              <a:r>
                <a:rPr lang="de-DE" sz="900" b="1">
                  <a:solidFill>
                    <a:srgbClr val="C00000"/>
                  </a:solidFill>
                </a:rPr>
                <a:t>478</a:t>
              </a:r>
              <a:r>
                <a:rPr lang="de-DE" sz="900" b="1">
                  <a:solidFill>
                    <a:schemeClr val="tx2"/>
                  </a:solidFill>
                </a:rPr>
                <a:t>  </a:t>
              </a:r>
              <a:r>
                <a:rPr lang="de-DE" sz="900" b="1">
                  <a:solidFill>
                    <a:schemeClr val="bg1"/>
                  </a:solidFill>
                </a:rPr>
                <a:t>26T€</a:t>
              </a:r>
            </a:p>
          </xdr:txBody>
        </xdr:sp>
        <xdr:sp macro="" textlink="">
          <xdr:nvSpPr>
            <xdr:cNvPr id="44" name="Rechteck 3">
              <a:extLst>
                <a:ext uri="{FF2B5EF4-FFF2-40B4-BE49-F238E27FC236}">
                  <a16:creationId xmlns:a16="http://schemas.microsoft.com/office/drawing/2014/main" id="{834A22A5-863B-27C0-1864-6E70A5E9FCD9}"/>
                </a:ext>
              </a:extLst>
            </xdr:cNvPr>
            <xdr:cNvSpPr/>
          </xdr:nvSpPr>
          <xdr:spPr>
            <a:xfrm>
              <a:off x="9630526" y="10864592"/>
              <a:ext cx="1175970" cy="144000"/>
            </a:xfrm>
            <a:prstGeom prst="rect">
              <a:avLst/>
            </a:prstGeom>
            <a:solidFill>
              <a:srgbClr val="508CC8">
                <a:alpha val="80000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de-DE" sz="900" b="1">
                  <a:solidFill>
                    <a:schemeClr val="accent3">
                      <a:lumMod val="40000"/>
                      <a:lumOff val="60000"/>
                    </a:schemeClr>
                  </a:solidFill>
                </a:rPr>
                <a:t>133</a:t>
              </a:r>
              <a:r>
                <a:rPr lang="de-DE" sz="900">
                  <a:solidFill>
                    <a:schemeClr val="accent3">
                      <a:lumMod val="40000"/>
                      <a:lumOff val="60000"/>
                    </a:schemeClr>
                  </a:solidFill>
                </a:rPr>
                <a:t> </a:t>
              </a:r>
              <a:r>
                <a:rPr lang="de-DE" sz="900" b="1" baseline="0">
                  <a:solidFill>
                    <a:srgbClr val="0070C0"/>
                  </a:solidFill>
                </a:rPr>
                <a:t>250 </a:t>
              </a:r>
              <a:r>
                <a:rPr lang="de-DE" sz="900" b="1" baseline="0">
                  <a:solidFill>
                    <a:srgbClr val="FFC000"/>
                  </a:solidFill>
                </a:rPr>
                <a:t>206</a:t>
              </a:r>
              <a:endParaRPr lang="de-DE" sz="900" b="1">
                <a:solidFill>
                  <a:srgbClr val="FFC000"/>
                </a:solidFill>
              </a:endParaRPr>
            </a:p>
          </xdr:txBody>
        </xdr:sp>
        <xdr:sp macro="" textlink="">
          <xdr:nvSpPr>
            <xdr:cNvPr id="45" name="Rechteck 4">
              <a:extLst>
                <a:ext uri="{FF2B5EF4-FFF2-40B4-BE49-F238E27FC236}">
                  <a16:creationId xmlns:a16="http://schemas.microsoft.com/office/drawing/2014/main" id="{326C694B-CFFB-5BB5-3BEA-9E19493DD2C4}"/>
                </a:ext>
              </a:extLst>
            </xdr:cNvPr>
            <xdr:cNvSpPr/>
          </xdr:nvSpPr>
          <xdr:spPr>
            <a:xfrm>
              <a:off x="10806780" y="10864070"/>
              <a:ext cx="1175969" cy="144000"/>
            </a:xfrm>
            <a:prstGeom prst="rect">
              <a:avLst/>
            </a:prstGeom>
            <a:solidFill>
              <a:srgbClr val="3C783C">
                <a:alpha val="80000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de-DE" sz="900" b="1">
                  <a:solidFill>
                    <a:schemeClr val="accent3">
                      <a:lumMod val="20000"/>
                      <a:lumOff val="80000"/>
                    </a:schemeClr>
                  </a:solidFill>
                </a:rPr>
                <a:t>128</a:t>
              </a:r>
            </a:p>
          </xdr:txBody>
        </xdr:sp>
        <xdr:sp macro="" textlink="">
          <xdr:nvSpPr>
            <xdr:cNvPr id="46" name="Rechteck 6">
              <a:extLst>
                <a:ext uri="{FF2B5EF4-FFF2-40B4-BE49-F238E27FC236}">
                  <a16:creationId xmlns:a16="http://schemas.microsoft.com/office/drawing/2014/main" id="{7EE2190E-1F2F-86D6-E8E2-BD69EA708488}"/>
                </a:ext>
              </a:extLst>
            </xdr:cNvPr>
            <xdr:cNvSpPr/>
          </xdr:nvSpPr>
          <xdr:spPr>
            <a:xfrm>
              <a:off x="11977817" y="10861344"/>
              <a:ext cx="668295" cy="144000"/>
            </a:xfrm>
            <a:prstGeom prst="rect">
              <a:avLst/>
            </a:prstGeom>
            <a:solidFill>
              <a:srgbClr val="508CC8">
                <a:alpha val="80000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de-DE" sz="900">
                  <a:solidFill>
                    <a:schemeClr val="accent3">
                      <a:lumMod val="20000"/>
                      <a:lumOff val="80000"/>
                    </a:schemeClr>
                  </a:solidFill>
                </a:rPr>
                <a:t>16 </a:t>
              </a:r>
              <a:r>
                <a:rPr lang="de-DE" sz="900" b="1">
                  <a:solidFill>
                    <a:schemeClr val="tx2"/>
                  </a:solidFill>
                </a:rPr>
                <a:t>8 </a:t>
              </a:r>
              <a:r>
                <a:rPr lang="de-DE" sz="900" b="1">
                  <a:solidFill>
                    <a:srgbClr val="FFC000"/>
                  </a:solidFill>
                </a:rPr>
                <a:t>8</a:t>
              </a:r>
              <a:endParaRPr lang="de-DE" sz="900">
                <a:solidFill>
                  <a:srgbClr val="FFC000"/>
                </a:solidFill>
              </a:endParaRPr>
            </a:p>
          </xdr:txBody>
        </xdr:sp>
        <xdr:sp macro="" textlink="">
          <xdr:nvSpPr>
            <xdr:cNvPr id="47" name="Raute 46">
              <a:extLst>
                <a:ext uri="{FF2B5EF4-FFF2-40B4-BE49-F238E27FC236}">
                  <a16:creationId xmlns:a16="http://schemas.microsoft.com/office/drawing/2014/main" id="{2907197F-28E3-764B-2B7C-26C883DDEEE4}"/>
                </a:ext>
              </a:extLst>
            </xdr:cNvPr>
            <xdr:cNvSpPr>
              <a:spLocks/>
            </xdr:cNvSpPr>
          </xdr:nvSpPr>
          <xdr:spPr>
            <a:xfrm>
              <a:off x="7584702" y="10830509"/>
              <a:ext cx="188155" cy="218172"/>
            </a:xfrm>
            <a:prstGeom prst="diamond">
              <a:avLst/>
            </a:prstGeom>
            <a:solidFill>
              <a:srgbClr val="3C3C3C"/>
            </a:solidFill>
            <a:ln>
              <a:noFill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ctr"/>
              <a:r>
                <a:rPr lang="de-DE" sz="900" b="1">
                  <a:solidFill>
                    <a:schemeClr val="bg1"/>
                  </a:solidFill>
                </a:rPr>
                <a:t>2</a:t>
              </a:r>
            </a:p>
          </xdr:txBody>
        </xdr:sp>
        <xdr:sp macro="" textlink="">
          <xdr:nvSpPr>
            <xdr:cNvPr id="48" name="Raute 47">
              <a:extLst>
                <a:ext uri="{FF2B5EF4-FFF2-40B4-BE49-F238E27FC236}">
                  <a16:creationId xmlns:a16="http://schemas.microsoft.com/office/drawing/2014/main" id="{0B800B32-2450-B895-82ED-C5839C68F10F}"/>
                </a:ext>
              </a:extLst>
            </xdr:cNvPr>
            <xdr:cNvSpPr>
              <a:spLocks noChangeAspect="1"/>
            </xdr:cNvSpPr>
          </xdr:nvSpPr>
          <xdr:spPr>
            <a:xfrm>
              <a:off x="9528319" y="10830733"/>
              <a:ext cx="188155" cy="218172"/>
            </a:xfrm>
            <a:prstGeom prst="diamond">
              <a:avLst/>
            </a:prstGeom>
            <a:solidFill>
              <a:srgbClr val="003C50"/>
            </a:solidFill>
            <a:ln>
              <a:noFill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ctr"/>
              <a:r>
                <a:rPr lang="de-DE" sz="900" b="1">
                  <a:solidFill>
                    <a:schemeClr val="bg1"/>
                  </a:solidFill>
                </a:rPr>
                <a:t>3</a:t>
              </a:r>
            </a:p>
          </xdr:txBody>
        </xdr:sp>
        <xdr:sp macro="" textlink="">
          <xdr:nvSpPr>
            <xdr:cNvPr id="49" name="Raute 48">
              <a:extLst>
                <a:ext uri="{FF2B5EF4-FFF2-40B4-BE49-F238E27FC236}">
                  <a16:creationId xmlns:a16="http://schemas.microsoft.com/office/drawing/2014/main" id="{D437649B-7023-2598-82E5-5231104F6008}"/>
                </a:ext>
              </a:extLst>
            </xdr:cNvPr>
            <xdr:cNvSpPr>
              <a:spLocks/>
            </xdr:cNvSpPr>
          </xdr:nvSpPr>
          <xdr:spPr>
            <a:xfrm>
              <a:off x="10700672" y="10824900"/>
              <a:ext cx="190941" cy="216000"/>
            </a:xfrm>
            <a:prstGeom prst="diamond">
              <a:avLst/>
            </a:prstGeom>
            <a:solidFill>
              <a:srgbClr val="0A3C0A"/>
            </a:solidFill>
            <a:ln>
              <a:noFill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ctr"/>
              <a:r>
                <a:rPr lang="de-DE" sz="900" b="1">
                  <a:solidFill>
                    <a:schemeClr val="bg1"/>
                  </a:solidFill>
                </a:rPr>
                <a:t>4</a:t>
              </a:r>
            </a:p>
          </xdr:txBody>
        </xdr:sp>
        <xdr:sp macro="" textlink="">
          <xdr:nvSpPr>
            <xdr:cNvPr id="50" name="Raute 49">
              <a:extLst>
                <a:ext uri="{FF2B5EF4-FFF2-40B4-BE49-F238E27FC236}">
                  <a16:creationId xmlns:a16="http://schemas.microsoft.com/office/drawing/2014/main" id="{06D57246-9512-214A-1358-AE94B667244E}"/>
                </a:ext>
              </a:extLst>
            </xdr:cNvPr>
            <xdr:cNvSpPr>
              <a:spLocks/>
            </xdr:cNvSpPr>
          </xdr:nvSpPr>
          <xdr:spPr>
            <a:xfrm>
              <a:off x="11904594" y="10825059"/>
              <a:ext cx="162303" cy="216000"/>
            </a:xfrm>
            <a:prstGeom prst="diamond">
              <a:avLst/>
            </a:prstGeom>
            <a:solidFill>
              <a:schemeClr val="tx1"/>
            </a:solidFill>
            <a:ln>
              <a:noFill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ctr"/>
              <a:r>
                <a:rPr lang="de-DE" sz="900" b="1">
                  <a:solidFill>
                    <a:schemeClr val="bg1"/>
                  </a:solidFill>
                </a:rPr>
                <a:t>6</a:t>
              </a:r>
            </a:p>
          </xdr:txBody>
        </xdr:sp>
      </xdr:grpSp>
      <xdr:sp macro="" textlink="">
        <xdr:nvSpPr>
          <xdr:cNvPr id="36" name="Raute 35">
            <a:extLst>
              <a:ext uri="{FF2B5EF4-FFF2-40B4-BE49-F238E27FC236}">
                <a16:creationId xmlns:a16="http://schemas.microsoft.com/office/drawing/2014/main" id="{4BDDC653-027E-5CA4-3A88-E120682F300B}"/>
              </a:ext>
            </a:extLst>
          </xdr:cNvPr>
          <xdr:cNvSpPr>
            <a:spLocks noChangeAspect="1"/>
          </xdr:cNvSpPr>
        </xdr:nvSpPr>
        <xdr:spPr>
          <a:xfrm>
            <a:off x="6694916" y="11930785"/>
            <a:ext cx="156531" cy="213644"/>
          </a:xfrm>
          <a:prstGeom prst="diamond">
            <a:avLst/>
          </a:prstGeom>
          <a:solidFill>
            <a:srgbClr val="500A0A"/>
          </a:solidFill>
          <a:ln>
            <a:noFill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ctr"/>
            <a:r>
              <a:rPr lang="de-DE" sz="900" b="1">
                <a:solidFill>
                  <a:schemeClr val="bg1"/>
                </a:solidFill>
              </a:rPr>
              <a:t>1</a:t>
            </a:r>
          </a:p>
        </xdr:txBody>
      </xdr:sp>
    </xdr:grpSp>
    <xdr:clientData/>
  </xdr:twoCellAnchor>
  <xdr:twoCellAnchor>
    <xdr:from>
      <xdr:col>1</xdr:col>
      <xdr:colOff>1058</xdr:colOff>
      <xdr:row>20</xdr:row>
      <xdr:rowOff>76200</xdr:rowOff>
    </xdr:from>
    <xdr:to>
      <xdr:col>2</xdr:col>
      <xdr:colOff>0</xdr:colOff>
      <xdr:row>20</xdr:row>
      <xdr:rowOff>220200</xdr:rowOff>
    </xdr:to>
    <xdr:sp macro="" textlink="">
      <xdr:nvSpPr>
        <xdr:cNvPr id="51" name="Rechteck 50">
          <a:extLst>
            <a:ext uri="{FF2B5EF4-FFF2-40B4-BE49-F238E27FC236}">
              <a16:creationId xmlns:a16="http://schemas.microsoft.com/office/drawing/2014/main" id="{F1EA5E2D-DFFC-4603-95A7-FC5A9A3E9409}"/>
            </a:ext>
          </a:extLst>
        </xdr:cNvPr>
        <xdr:cNvSpPr/>
      </xdr:nvSpPr>
      <xdr:spPr>
        <a:xfrm>
          <a:off x="182033" y="5095875"/>
          <a:ext cx="900000" cy="144000"/>
        </a:xfrm>
        <a:prstGeom prst="rect">
          <a:avLst/>
        </a:prstGeom>
        <a:solidFill>
          <a:srgbClr val="DC9696">
            <a:alpha val="8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de-DE" sz="900" b="1">
              <a:solidFill>
                <a:srgbClr val="C00000"/>
              </a:solidFill>
              <a:latin typeface="+mn-lt"/>
              <a:ea typeface="+mn-ea"/>
              <a:cs typeface="+mn-cs"/>
            </a:rPr>
            <a:t>240</a:t>
          </a:r>
        </a:p>
      </xdr:txBody>
    </xdr:sp>
    <xdr:clientData/>
  </xdr:twoCellAnchor>
  <xdr:twoCellAnchor>
    <xdr:from>
      <xdr:col>1</xdr:col>
      <xdr:colOff>10582</xdr:colOff>
      <xdr:row>21</xdr:row>
      <xdr:rowOff>45593</xdr:rowOff>
    </xdr:from>
    <xdr:to>
      <xdr:col>2</xdr:col>
      <xdr:colOff>5707</xdr:colOff>
      <xdr:row>21</xdr:row>
      <xdr:rowOff>189593</xdr:rowOff>
    </xdr:to>
    <xdr:sp macro="" textlink="">
      <xdr:nvSpPr>
        <xdr:cNvPr id="52" name="Rechteck 2">
          <a:extLst>
            <a:ext uri="{FF2B5EF4-FFF2-40B4-BE49-F238E27FC236}">
              <a16:creationId xmlns:a16="http://schemas.microsoft.com/office/drawing/2014/main" id="{CA00082D-97AC-49FD-8C08-55C8FA420FE5}"/>
            </a:ext>
          </a:extLst>
        </xdr:cNvPr>
        <xdr:cNvSpPr/>
      </xdr:nvSpPr>
      <xdr:spPr>
        <a:xfrm>
          <a:off x="191557" y="5312918"/>
          <a:ext cx="900000" cy="144000"/>
        </a:xfrm>
        <a:prstGeom prst="rect">
          <a:avLst/>
        </a:prstGeom>
        <a:solidFill>
          <a:srgbClr val="787878">
            <a:alpha val="8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de-DE" sz="900" b="1">
              <a:solidFill>
                <a:schemeClr val="tx1"/>
              </a:solidFill>
            </a:rPr>
            <a:t> </a:t>
          </a:r>
          <a:r>
            <a:rPr lang="de-DE" sz="900" b="1">
              <a:solidFill>
                <a:srgbClr val="FFC000"/>
              </a:solidFill>
            </a:rPr>
            <a:t>100 </a:t>
          </a:r>
          <a:r>
            <a:rPr lang="de-DE" sz="900" b="1">
              <a:solidFill>
                <a:srgbClr val="C00000"/>
              </a:solidFill>
            </a:rPr>
            <a:t>400</a:t>
          </a:r>
          <a:r>
            <a:rPr lang="de-DE" sz="900" b="1">
              <a:solidFill>
                <a:schemeClr val="tx2"/>
              </a:solidFill>
            </a:rPr>
            <a:t> </a:t>
          </a:r>
          <a:r>
            <a:rPr lang="de-DE" sz="900" b="1">
              <a:solidFill>
                <a:schemeClr val="bg1"/>
              </a:solidFill>
            </a:rPr>
            <a:t>200T€</a:t>
          </a:r>
        </a:p>
      </xdr:txBody>
    </xdr:sp>
    <xdr:clientData/>
  </xdr:twoCellAnchor>
  <xdr:twoCellAnchor>
    <xdr:from>
      <xdr:col>1</xdr:col>
      <xdr:colOff>9525</xdr:colOff>
      <xdr:row>22</xdr:row>
      <xdr:rowOff>46831</xdr:rowOff>
    </xdr:from>
    <xdr:to>
      <xdr:col>2</xdr:col>
      <xdr:colOff>4650</xdr:colOff>
      <xdr:row>22</xdr:row>
      <xdr:rowOff>190831</xdr:rowOff>
    </xdr:to>
    <xdr:sp macro="" textlink="">
      <xdr:nvSpPr>
        <xdr:cNvPr id="53" name="Rechteck 3">
          <a:extLst>
            <a:ext uri="{FF2B5EF4-FFF2-40B4-BE49-F238E27FC236}">
              <a16:creationId xmlns:a16="http://schemas.microsoft.com/office/drawing/2014/main" id="{256EB38A-D4DE-45C5-8160-0B76CCA2DC75}"/>
            </a:ext>
          </a:extLst>
        </xdr:cNvPr>
        <xdr:cNvSpPr/>
      </xdr:nvSpPr>
      <xdr:spPr>
        <a:xfrm>
          <a:off x="190500" y="5561806"/>
          <a:ext cx="900000" cy="144000"/>
        </a:xfrm>
        <a:prstGeom prst="rect">
          <a:avLst/>
        </a:prstGeom>
        <a:solidFill>
          <a:srgbClr val="508CC8">
            <a:alpha val="8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de-DE" sz="900" b="1">
              <a:solidFill>
                <a:schemeClr val="accent3">
                  <a:lumMod val="40000"/>
                  <a:lumOff val="60000"/>
                </a:schemeClr>
              </a:solidFill>
            </a:rPr>
            <a:t>200</a:t>
          </a:r>
          <a:r>
            <a:rPr lang="de-DE" sz="900">
              <a:solidFill>
                <a:schemeClr val="accent3">
                  <a:lumMod val="40000"/>
                  <a:lumOff val="60000"/>
                </a:schemeClr>
              </a:solidFill>
            </a:rPr>
            <a:t> </a:t>
          </a:r>
          <a:r>
            <a:rPr lang="de-DE" sz="900" b="1" baseline="0">
              <a:solidFill>
                <a:srgbClr val="0070C0"/>
              </a:solidFill>
            </a:rPr>
            <a:t>250</a:t>
          </a:r>
          <a:r>
            <a:rPr lang="de-DE" sz="900" baseline="0">
              <a:solidFill>
                <a:schemeClr val="tx1"/>
              </a:solidFill>
            </a:rPr>
            <a:t> </a:t>
          </a:r>
          <a:r>
            <a:rPr lang="de-DE" sz="900" b="1" baseline="0">
              <a:solidFill>
                <a:srgbClr val="FFC000"/>
              </a:solidFill>
            </a:rPr>
            <a:t>100</a:t>
          </a:r>
          <a:endParaRPr lang="de-DE" sz="900" b="1">
            <a:solidFill>
              <a:srgbClr val="FFC000"/>
            </a:solidFill>
          </a:endParaRPr>
        </a:p>
      </xdr:txBody>
    </xdr:sp>
    <xdr:clientData/>
  </xdr:twoCellAnchor>
  <xdr:twoCellAnchor>
    <xdr:from>
      <xdr:col>1</xdr:col>
      <xdr:colOff>10582</xdr:colOff>
      <xdr:row>23</xdr:row>
      <xdr:rowOff>42598</xdr:rowOff>
    </xdr:from>
    <xdr:to>
      <xdr:col>2</xdr:col>
      <xdr:colOff>5707</xdr:colOff>
      <xdr:row>23</xdr:row>
      <xdr:rowOff>186598</xdr:rowOff>
    </xdr:to>
    <xdr:sp macro="" textlink="">
      <xdr:nvSpPr>
        <xdr:cNvPr id="54" name="Rechteck 4">
          <a:extLst>
            <a:ext uri="{FF2B5EF4-FFF2-40B4-BE49-F238E27FC236}">
              <a16:creationId xmlns:a16="http://schemas.microsoft.com/office/drawing/2014/main" id="{A0AA88C7-5940-46C2-A1E5-561966EC4DF8}"/>
            </a:ext>
          </a:extLst>
        </xdr:cNvPr>
        <xdr:cNvSpPr/>
      </xdr:nvSpPr>
      <xdr:spPr>
        <a:xfrm>
          <a:off x="191557" y="5805223"/>
          <a:ext cx="900000" cy="144000"/>
        </a:xfrm>
        <a:prstGeom prst="rect">
          <a:avLst/>
        </a:prstGeom>
        <a:solidFill>
          <a:srgbClr val="3C783C">
            <a:alpha val="8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de-DE" sz="900" b="1">
              <a:solidFill>
                <a:schemeClr val="accent3">
                  <a:lumMod val="20000"/>
                  <a:lumOff val="80000"/>
                </a:schemeClr>
              </a:solidFill>
            </a:rPr>
            <a:t>300</a:t>
          </a:r>
        </a:p>
      </xdr:txBody>
    </xdr:sp>
    <xdr:clientData/>
  </xdr:twoCellAnchor>
  <xdr:twoCellAnchor>
    <xdr:from>
      <xdr:col>169</xdr:col>
      <xdr:colOff>28574</xdr:colOff>
      <xdr:row>7</xdr:row>
      <xdr:rowOff>79384</xdr:rowOff>
    </xdr:from>
    <xdr:to>
      <xdr:col>208</xdr:col>
      <xdr:colOff>104775</xdr:colOff>
      <xdr:row>19</xdr:row>
      <xdr:rowOff>55283</xdr:rowOff>
    </xdr:to>
    <xdr:grpSp>
      <xdr:nvGrpSpPr>
        <xdr:cNvPr id="5" name="Gruppieren 4">
          <a:extLst>
            <a:ext uri="{FF2B5EF4-FFF2-40B4-BE49-F238E27FC236}">
              <a16:creationId xmlns:a16="http://schemas.microsoft.com/office/drawing/2014/main" id="{1AF51A11-2BDD-84A3-152E-83329D313408}"/>
            </a:ext>
          </a:extLst>
        </xdr:cNvPr>
        <xdr:cNvGrpSpPr/>
      </xdr:nvGrpSpPr>
      <xdr:grpSpPr>
        <a:xfrm>
          <a:off x="7471409" y="1622434"/>
          <a:ext cx="4533901" cy="3206779"/>
          <a:chOff x="4429783" y="1628232"/>
          <a:chExt cx="4602146" cy="3214399"/>
        </a:xfrm>
      </xdr:grpSpPr>
      <xdr:grpSp>
        <xdr:nvGrpSpPr>
          <xdr:cNvPr id="38" name="Gruppieren 37">
            <a:extLst>
              <a:ext uri="{FF2B5EF4-FFF2-40B4-BE49-F238E27FC236}">
                <a16:creationId xmlns:a16="http://schemas.microsoft.com/office/drawing/2014/main" id="{A95F824D-E701-48F0-9844-2829C08213F7}"/>
              </a:ext>
            </a:extLst>
          </xdr:cNvPr>
          <xdr:cNvGrpSpPr/>
        </xdr:nvGrpSpPr>
        <xdr:grpSpPr>
          <a:xfrm>
            <a:off x="5531057" y="1628232"/>
            <a:ext cx="3500872" cy="3214399"/>
            <a:chOff x="4850677" y="1346209"/>
            <a:chExt cx="5744978" cy="3204874"/>
          </a:xfrm>
        </xdr:grpSpPr>
        <xdr:sp macro="" textlink="">
          <xdr:nvSpPr>
            <xdr:cNvPr id="129" name="Rechteck 128">
              <a:extLst>
                <a:ext uri="{FF2B5EF4-FFF2-40B4-BE49-F238E27FC236}">
                  <a16:creationId xmlns:a16="http://schemas.microsoft.com/office/drawing/2014/main" id="{51F13D70-D1AC-4A7B-A315-16F3058CDD35}"/>
                </a:ext>
              </a:extLst>
            </xdr:cNvPr>
            <xdr:cNvSpPr/>
          </xdr:nvSpPr>
          <xdr:spPr>
            <a:xfrm>
              <a:off x="4883921" y="2850258"/>
              <a:ext cx="4204471" cy="102492"/>
            </a:xfrm>
            <a:prstGeom prst="rect">
              <a:avLst/>
            </a:prstGeom>
            <a:solidFill>
              <a:srgbClr val="0E2019">
                <a:alpha val="70000"/>
              </a:srgbClr>
            </a:solidFill>
            <a:ln w="12700">
              <a:noFill/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de-DE" sz="1100"/>
            </a:p>
          </xdr:txBody>
        </xdr:sp>
        <xdr:grpSp>
          <xdr:nvGrpSpPr>
            <xdr:cNvPr id="197" name="Gruppieren 196">
              <a:extLst>
                <a:ext uri="{FF2B5EF4-FFF2-40B4-BE49-F238E27FC236}">
                  <a16:creationId xmlns:a16="http://schemas.microsoft.com/office/drawing/2014/main" id="{C2FE41CC-97B2-4B6E-8C7B-3DB2F3F2D776}"/>
                </a:ext>
              </a:extLst>
            </xdr:cNvPr>
            <xdr:cNvGrpSpPr/>
          </xdr:nvGrpSpPr>
          <xdr:grpSpPr>
            <a:xfrm>
              <a:off x="5697163" y="2613714"/>
              <a:ext cx="4898492" cy="91402"/>
              <a:chOff x="5043665" y="3041220"/>
              <a:chExt cx="4900335" cy="97927"/>
            </a:xfrm>
          </xdr:grpSpPr>
          <xdr:sp macro="" textlink="">
            <xdr:nvSpPr>
              <xdr:cNvPr id="203" name="Rechteck 202">
                <a:extLst>
                  <a:ext uri="{FF2B5EF4-FFF2-40B4-BE49-F238E27FC236}">
                    <a16:creationId xmlns:a16="http://schemas.microsoft.com/office/drawing/2014/main" id="{13FB3B52-0BC8-4DC1-829F-5303AC2F8994}"/>
                  </a:ext>
                </a:extLst>
              </xdr:cNvPr>
              <xdr:cNvSpPr/>
            </xdr:nvSpPr>
            <xdr:spPr>
              <a:xfrm>
                <a:off x="5043665" y="3041220"/>
                <a:ext cx="2491672" cy="77140"/>
              </a:xfrm>
              <a:prstGeom prst="rect">
                <a:avLst/>
              </a:prstGeom>
              <a:solidFill>
                <a:srgbClr val="0E2019">
                  <a:alpha val="70000"/>
                </a:srgbClr>
              </a:solidFill>
              <a:ln w="12700">
                <a:noFill/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de-DE" sz="1100"/>
              </a:p>
            </xdr:txBody>
          </xdr:sp>
          <xdr:sp macro="" textlink="">
            <xdr:nvSpPr>
              <xdr:cNvPr id="199" name="Rechteck 198">
                <a:extLst>
                  <a:ext uri="{FF2B5EF4-FFF2-40B4-BE49-F238E27FC236}">
                    <a16:creationId xmlns:a16="http://schemas.microsoft.com/office/drawing/2014/main" id="{AD0F60D2-53A3-4431-BD5C-896DA77F842C}"/>
                  </a:ext>
                </a:extLst>
              </xdr:cNvPr>
              <xdr:cNvSpPr/>
            </xdr:nvSpPr>
            <xdr:spPr>
              <a:xfrm>
                <a:off x="7485196" y="3045342"/>
                <a:ext cx="2458804" cy="93805"/>
              </a:xfrm>
              <a:prstGeom prst="rect">
                <a:avLst/>
              </a:prstGeom>
              <a:pattFill prst="dkUpDiag">
                <a:fgClr>
                  <a:srgbClr val="0E2019"/>
                </a:fgClr>
                <a:bgClr>
                  <a:schemeClr val="bg1"/>
                </a:bgClr>
              </a:pattFill>
              <a:ln w="12700">
                <a:noFill/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de-DE" sz="1100"/>
              </a:p>
            </xdr:txBody>
          </xdr:sp>
        </xdr:grpSp>
        <xdr:grpSp>
          <xdr:nvGrpSpPr>
            <xdr:cNvPr id="3" name="Gruppieren 2">
              <a:extLst>
                <a:ext uri="{FF2B5EF4-FFF2-40B4-BE49-F238E27FC236}">
                  <a16:creationId xmlns:a16="http://schemas.microsoft.com/office/drawing/2014/main" id="{68E4FDAC-F81F-4815-8627-CDE9C6854E3F}"/>
                </a:ext>
              </a:extLst>
            </xdr:cNvPr>
            <xdr:cNvGrpSpPr/>
          </xdr:nvGrpSpPr>
          <xdr:grpSpPr>
            <a:xfrm>
              <a:off x="4850677" y="1346209"/>
              <a:ext cx="1686135" cy="3204874"/>
              <a:chOff x="4164879" y="1147357"/>
              <a:chExt cx="1686135" cy="3352719"/>
            </a:xfrm>
          </xdr:grpSpPr>
          <xdr:grpSp>
            <xdr:nvGrpSpPr>
              <xdr:cNvPr id="20" name="Gruppieren 19">
                <a:extLst>
                  <a:ext uri="{FF2B5EF4-FFF2-40B4-BE49-F238E27FC236}">
                    <a16:creationId xmlns:a16="http://schemas.microsoft.com/office/drawing/2014/main" id="{61FF3B67-5181-4A48-81A7-9CAB9B0AAA8E}"/>
                  </a:ext>
                </a:extLst>
              </xdr:cNvPr>
              <xdr:cNvGrpSpPr/>
            </xdr:nvGrpSpPr>
            <xdr:grpSpPr>
              <a:xfrm>
                <a:off x="4164879" y="1147357"/>
                <a:ext cx="1686135" cy="450151"/>
                <a:chOff x="2858710" y="1062760"/>
                <a:chExt cx="1688898" cy="450034"/>
              </a:xfrm>
            </xdr:grpSpPr>
            <xdr:sp macro="" textlink="">
              <xdr:nvSpPr>
                <xdr:cNvPr id="2" name="Textfeld 1">
                  <a:extLst>
                    <a:ext uri="{FF2B5EF4-FFF2-40B4-BE49-F238E27FC236}">
                      <a16:creationId xmlns:a16="http://schemas.microsoft.com/office/drawing/2014/main" id="{499491CA-3062-4722-94BA-B15DAE4843D8}"/>
                    </a:ext>
                  </a:extLst>
                </xdr:cNvPr>
                <xdr:cNvSpPr txBox="1"/>
              </xdr:nvSpPr>
              <xdr:spPr>
                <a:xfrm>
                  <a:off x="2858710" y="1062760"/>
                  <a:ext cx="1688898" cy="290426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none" rtlCol="0" anchor="t">
                  <a:noAutofit/>
                </a:bodyPr>
                <a:lstStyle/>
                <a:p>
                  <a:r>
                    <a:rPr lang="de-DE" sz="1100"/>
                    <a:t>Beschaffung</a:t>
                  </a:r>
                </a:p>
              </xdr:txBody>
            </xdr:sp>
            <xdr:sp macro="" textlink="">
              <xdr:nvSpPr>
                <xdr:cNvPr id="161" name="Raute 160">
                  <a:extLst>
                    <a:ext uri="{FF2B5EF4-FFF2-40B4-BE49-F238E27FC236}">
                      <a16:creationId xmlns:a16="http://schemas.microsoft.com/office/drawing/2014/main" id="{932B035D-1C25-40FC-BFEA-EA37D1212CDF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>
                  <a:off x="3562862" y="1285874"/>
                  <a:ext cx="246930" cy="226920"/>
                </a:xfrm>
                <a:prstGeom prst="diamond">
                  <a:avLst/>
                </a:prstGeom>
                <a:solidFill>
                  <a:srgbClr val="3C3C3C"/>
                </a:solidFill>
                <a:ln>
                  <a:noFill/>
                </a:ln>
                <a:effectLst/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 anchorCtr="0"/>
                <a:lstStyle/>
                <a:p>
                  <a:pPr algn="ctr"/>
                  <a:r>
                    <a:rPr lang="de-DE" sz="900" b="1">
                      <a:solidFill>
                        <a:schemeClr val="bg1"/>
                      </a:solidFill>
                    </a:rPr>
                    <a:t>2</a:t>
                  </a:r>
                </a:p>
              </xdr:txBody>
            </xdr:sp>
          </xdr:grpSp>
          <xdr:cxnSp macro="">
            <xdr:nvCxnSpPr>
              <xdr:cNvPr id="205" name="Gerader Verbinder 204">
                <a:extLst>
                  <a:ext uri="{FF2B5EF4-FFF2-40B4-BE49-F238E27FC236}">
                    <a16:creationId xmlns:a16="http://schemas.microsoft.com/office/drawing/2014/main" id="{57ABC856-5CF0-4FE1-A26B-0AE8E4768396}"/>
                  </a:ext>
                </a:extLst>
              </xdr:cNvPr>
              <xdr:cNvCxnSpPr/>
            </xdr:nvCxnSpPr>
            <xdr:spPr>
              <a:xfrm flipH="1">
                <a:off x="4991100" y="1562539"/>
                <a:ext cx="0" cy="2937537"/>
              </a:xfrm>
              <a:prstGeom prst="line">
                <a:avLst/>
              </a:prstGeom>
              <a:ln w="19050">
                <a:solidFill>
                  <a:schemeClr val="tx1">
                    <a:alpha val="50000"/>
                  </a:schemeClr>
                </a:solidFill>
                <a:prstDash val="dash"/>
              </a:ln>
            </xdr:spPr>
            <xdr:style>
              <a:lnRef idx="2">
                <a:schemeClr val="dk1"/>
              </a:lnRef>
              <a:fillRef idx="0">
                <a:schemeClr val="dk1"/>
              </a:fillRef>
              <a:effectRef idx="1">
                <a:schemeClr val="dk1"/>
              </a:effectRef>
              <a:fontRef idx="minor">
                <a:schemeClr val="tx1"/>
              </a:fontRef>
            </xdr:style>
          </xdr:cxnSp>
        </xdr:grpSp>
      </xdr:grpSp>
      <xdr:sp macro="" textlink="">
        <xdr:nvSpPr>
          <xdr:cNvPr id="6" name="Rechteck 5">
            <a:extLst>
              <a:ext uri="{FF2B5EF4-FFF2-40B4-BE49-F238E27FC236}">
                <a16:creationId xmlns:a16="http://schemas.microsoft.com/office/drawing/2014/main" id="{CECE2BFB-55B0-4B68-AA0C-83CD72EE3B23}"/>
              </a:ext>
            </a:extLst>
          </xdr:cNvPr>
          <xdr:cNvSpPr/>
        </xdr:nvSpPr>
        <xdr:spPr>
          <a:xfrm>
            <a:off x="4429783" y="2894772"/>
            <a:ext cx="1588998" cy="77283"/>
          </a:xfrm>
          <a:prstGeom prst="rect">
            <a:avLst/>
          </a:prstGeom>
          <a:pattFill prst="dkUpDiag">
            <a:fgClr>
              <a:srgbClr val="0E2019"/>
            </a:fgClr>
            <a:bgClr>
              <a:schemeClr val="bg1"/>
            </a:bgClr>
          </a:pattFill>
          <a:ln w="12700"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</xdr:grpSp>
    <xdr:clientData/>
  </xdr:twoCellAnchor>
  <xdr:twoCellAnchor>
    <xdr:from>
      <xdr:col>239</xdr:col>
      <xdr:colOff>90290</xdr:colOff>
      <xdr:row>7</xdr:row>
      <xdr:rowOff>80049</xdr:rowOff>
    </xdr:from>
    <xdr:to>
      <xdr:col>255</xdr:col>
      <xdr:colOff>0</xdr:colOff>
      <xdr:row>19</xdr:row>
      <xdr:rowOff>63538</xdr:rowOff>
    </xdr:to>
    <xdr:grpSp>
      <xdr:nvGrpSpPr>
        <xdr:cNvPr id="7" name="Gruppieren 6">
          <a:extLst>
            <a:ext uri="{FF2B5EF4-FFF2-40B4-BE49-F238E27FC236}">
              <a16:creationId xmlns:a16="http://schemas.microsoft.com/office/drawing/2014/main" id="{B6FF4436-AEEF-9287-2ABC-7266554EA7B4}"/>
            </a:ext>
          </a:extLst>
        </xdr:cNvPr>
        <xdr:cNvGrpSpPr/>
      </xdr:nvGrpSpPr>
      <xdr:grpSpPr>
        <a:xfrm>
          <a:off x="15534125" y="1623099"/>
          <a:ext cx="1736605" cy="3216274"/>
          <a:chOff x="8592306" y="1640244"/>
          <a:chExt cx="1852261" cy="3252469"/>
        </a:xfrm>
      </xdr:grpSpPr>
      <xdr:grpSp>
        <xdr:nvGrpSpPr>
          <xdr:cNvPr id="34" name="Gruppieren 33">
            <a:extLst>
              <a:ext uri="{FF2B5EF4-FFF2-40B4-BE49-F238E27FC236}">
                <a16:creationId xmlns:a16="http://schemas.microsoft.com/office/drawing/2014/main" id="{3E922617-7B14-4619-B386-620E55BDACFC}"/>
              </a:ext>
            </a:extLst>
          </xdr:cNvPr>
          <xdr:cNvGrpSpPr/>
        </xdr:nvGrpSpPr>
        <xdr:grpSpPr>
          <a:xfrm>
            <a:off x="8592306" y="1640244"/>
            <a:ext cx="1852261" cy="3252469"/>
            <a:chOff x="12640875" y="1146849"/>
            <a:chExt cx="2972162" cy="3212464"/>
          </a:xfrm>
        </xdr:grpSpPr>
        <xdr:grpSp>
          <xdr:nvGrpSpPr>
            <xdr:cNvPr id="14" name="Gruppieren 13">
              <a:extLst>
                <a:ext uri="{FF2B5EF4-FFF2-40B4-BE49-F238E27FC236}">
                  <a16:creationId xmlns:a16="http://schemas.microsoft.com/office/drawing/2014/main" id="{49DC4D1E-AA10-4A57-8CC2-C8918089B025}"/>
                </a:ext>
              </a:extLst>
            </xdr:cNvPr>
            <xdr:cNvGrpSpPr/>
          </xdr:nvGrpSpPr>
          <xdr:grpSpPr>
            <a:xfrm>
              <a:off x="12640875" y="1146849"/>
              <a:ext cx="2389208" cy="3212464"/>
              <a:chOff x="10154850" y="1138470"/>
              <a:chExt cx="2389208" cy="3361189"/>
            </a:xfrm>
          </xdr:grpSpPr>
          <xdr:cxnSp macro="">
            <xdr:nvCxnSpPr>
              <xdr:cNvPr id="31" name="Gerader Verbinder 30">
                <a:extLst>
                  <a:ext uri="{FF2B5EF4-FFF2-40B4-BE49-F238E27FC236}">
                    <a16:creationId xmlns:a16="http://schemas.microsoft.com/office/drawing/2014/main" id="{4FFAF0BE-E352-430D-8551-B76A873AC7DF}"/>
                  </a:ext>
                </a:extLst>
              </xdr:cNvPr>
              <xdr:cNvCxnSpPr/>
            </xdr:nvCxnSpPr>
            <xdr:spPr>
              <a:xfrm flipH="1">
                <a:off x="10781122" y="1561659"/>
                <a:ext cx="0" cy="2938000"/>
              </a:xfrm>
              <a:prstGeom prst="line">
                <a:avLst/>
              </a:prstGeom>
              <a:ln w="25400">
                <a:solidFill>
                  <a:schemeClr val="dk1">
                    <a:alpha val="50000"/>
                  </a:schemeClr>
                </a:solidFill>
              </a:ln>
            </xdr:spPr>
            <xdr:style>
              <a:lnRef idx="2">
                <a:schemeClr val="dk1"/>
              </a:lnRef>
              <a:fillRef idx="0">
                <a:schemeClr val="dk1"/>
              </a:fillRef>
              <a:effectRef idx="1">
                <a:schemeClr val="dk1"/>
              </a:effectRef>
              <a:fontRef idx="minor">
                <a:schemeClr val="tx1"/>
              </a:fontRef>
            </xdr:style>
          </xdr:cxnSp>
          <xdr:grpSp>
            <xdr:nvGrpSpPr>
              <xdr:cNvPr id="28" name="Gruppieren 27">
                <a:extLst>
                  <a:ext uri="{FF2B5EF4-FFF2-40B4-BE49-F238E27FC236}">
                    <a16:creationId xmlns:a16="http://schemas.microsoft.com/office/drawing/2014/main" id="{F29EACB3-1E30-40E0-9B93-577E7D25EC9E}"/>
                  </a:ext>
                </a:extLst>
              </xdr:cNvPr>
              <xdr:cNvGrpSpPr/>
            </xdr:nvGrpSpPr>
            <xdr:grpSpPr>
              <a:xfrm>
                <a:off x="10154850" y="1138470"/>
                <a:ext cx="2389208" cy="460491"/>
                <a:chOff x="9290191" y="1052760"/>
                <a:chExt cx="2389208" cy="473305"/>
              </a:xfrm>
            </xdr:grpSpPr>
            <xdr:sp macro="" textlink="">
              <xdr:nvSpPr>
                <xdr:cNvPr id="118" name="Textfeld 117">
                  <a:extLst>
                    <a:ext uri="{FF2B5EF4-FFF2-40B4-BE49-F238E27FC236}">
                      <a16:creationId xmlns:a16="http://schemas.microsoft.com/office/drawing/2014/main" id="{D3DE6BEE-496C-4129-B108-317A8BBA40BA}"/>
                    </a:ext>
                  </a:extLst>
                </xdr:cNvPr>
                <xdr:cNvSpPr txBox="1"/>
              </xdr:nvSpPr>
              <xdr:spPr>
                <a:xfrm>
                  <a:off x="9290191" y="1052760"/>
                  <a:ext cx="2389208" cy="274524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none" rtlCol="0" anchor="t">
                  <a:noAutofit/>
                </a:bodyPr>
                <a:lstStyle/>
                <a:p>
                  <a:r>
                    <a:rPr lang="de-DE" sz="1100"/>
                    <a:t>Vorabnahme/Lieferung</a:t>
                  </a:r>
                </a:p>
              </xdr:txBody>
            </xdr:sp>
            <xdr:sp macro="" textlink="">
              <xdr:nvSpPr>
                <xdr:cNvPr id="164" name="Raute 163">
                  <a:extLst>
                    <a:ext uri="{FF2B5EF4-FFF2-40B4-BE49-F238E27FC236}">
                      <a16:creationId xmlns:a16="http://schemas.microsoft.com/office/drawing/2014/main" id="{20BCAB15-5350-433B-8144-F21F798596BE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>
                  <a:off x="9798844" y="1295399"/>
                  <a:ext cx="251472" cy="230666"/>
                </a:xfrm>
                <a:prstGeom prst="diamond">
                  <a:avLst/>
                </a:prstGeom>
                <a:solidFill>
                  <a:schemeClr val="tx1"/>
                </a:solidFill>
                <a:ln>
                  <a:noFill/>
                </a:ln>
                <a:effectLst/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 anchorCtr="0"/>
                <a:lstStyle/>
                <a:p>
                  <a:pPr algn="ctr"/>
                  <a:r>
                    <a:rPr lang="de-DE" sz="900" b="1">
                      <a:solidFill>
                        <a:schemeClr val="bg1"/>
                      </a:solidFill>
                    </a:rPr>
                    <a:t>6</a:t>
                  </a:r>
                </a:p>
              </xdr:txBody>
            </xdr:sp>
          </xdr:grpSp>
        </xdr:grpSp>
        <xdr:sp macro="" textlink="">
          <xdr:nvSpPr>
            <xdr:cNvPr id="138" name="Rechteck 137">
              <a:extLst>
                <a:ext uri="{FF2B5EF4-FFF2-40B4-BE49-F238E27FC236}">
                  <a16:creationId xmlns:a16="http://schemas.microsoft.com/office/drawing/2014/main" id="{9C1CC804-5511-4C3F-A9BC-F9A742EB4CD6}"/>
                </a:ext>
              </a:extLst>
            </xdr:cNvPr>
            <xdr:cNvSpPr/>
          </xdr:nvSpPr>
          <xdr:spPr>
            <a:xfrm>
              <a:off x="13262940" y="3899535"/>
              <a:ext cx="803119" cy="72390"/>
            </a:xfrm>
            <a:prstGeom prst="rect">
              <a:avLst/>
            </a:prstGeom>
            <a:solidFill>
              <a:srgbClr val="0E2019">
                <a:alpha val="70000"/>
              </a:srgbClr>
            </a:solidFill>
            <a:ln>
              <a:noFill/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de-DE" sz="1100"/>
            </a:p>
          </xdr:txBody>
        </xdr:sp>
        <xdr:sp macro="" textlink="">
          <xdr:nvSpPr>
            <xdr:cNvPr id="140" name="Rechteck 139">
              <a:extLst>
                <a:ext uri="{FF2B5EF4-FFF2-40B4-BE49-F238E27FC236}">
                  <a16:creationId xmlns:a16="http://schemas.microsoft.com/office/drawing/2014/main" id="{38D0B52F-BE42-449C-A546-10842B3BFC41}"/>
                </a:ext>
              </a:extLst>
            </xdr:cNvPr>
            <xdr:cNvSpPr/>
          </xdr:nvSpPr>
          <xdr:spPr>
            <a:xfrm>
              <a:off x="14042052" y="4105274"/>
              <a:ext cx="1570985" cy="123826"/>
            </a:xfrm>
            <a:prstGeom prst="rect">
              <a:avLst/>
            </a:prstGeom>
            <a:solidFill>
              <a:srgbClr val="0E2019">
                <a:alpha val="70000"/>
              </a:srgbClr>
            </a:solidFill>
            <a:ln w="12700">
              <a:noFill/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de-DE" sz="1100"/>
            </a:p>
          </xdr:txBody>
        </xdr:sp>
      </xdr:grpSp>
      <xdr:sp macro="" textlink="">
        <xdr:nvSpPr>
          <xdr:cNvPr id="4" name="Raute 3">
            <a:extLst>
              <a:ext uri="{FF2B5EF4-FFF2-40B4-BE49-F238E27FC236}">
                <a16:creationId xmlns:a16="http://schemas.microsoft.com/office/drawing/2014/main" id="{B98DA535-36E5-4D3B-8683-96E4C8D54245}"/>
              </a:ext>
            </a:extLst>
          </xdr:cNvPr>
          <xdr:cNvSpPr>
            <a:spLocks noChangeAspect="1"/>
          </xdr:cNvSpPr>
        </xdr:nvSpPr>
        <xdr:spPr>
          <a:xfrm>
            <a:off x="8698981" y="1868844"/>
            <a:ext cx="156718" cy="217162"/>
          </a:xfrm>
          <a:prstGeom prst="diamond">
            <a:avLst/>
          </a:prstGeom>
          <a:solidFill>
            <a:schemeClr val="tx1"/>
          </a:solidFill>
          <a:ln>
            <a:noFill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ctr"/>
            <a:r>
              <a:rPr lang="de-DE" sz="900" b="1">
                <a:solidFill>
                  <a:schemeClr val="bg1"/>
                </a:solidFill>
              </a:rPr>
              <a:t>5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59244</xdr:colOff>
      <xdr:row>5</xdr:row>
      <xdr:rowOff>30975</xdr:rowOff>
    </xdr:from>
    <xdr:to>
      <xdr:col>4</xdr:col>
      <xdr:colOff>20510</xdr:colOff>
      <xdr:row>5</xdr:row>
      <xdr:rowOff>438151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351070BA-6CC8-4ABE-85C1-F0A57CCEEA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969" t="11444" r="90103" b="82305"/>
        <a:stretch/>
      </xdr:blipFill>
      <xdr:spPr>
        <a:xfrm>
          <a:off x="3122484" y="1158735"/>
          <a:ext cx="833756" cy="410986"/>
        </a:xfrm>
        <a:prstGeom prst="rect">
          <a:avLst/>
        </a:prstGeom>
      </xdr:spPr>
    </xdr:pic>
    <xdr:clientData/>
  </xdr:twoCellAnchor>
  <xdr:twoCellAnchor editAs="oneCell">
    <xdr:from>
      <xdr:col>10</xdr:col>
      <xdr:colOff>34479</xdr:colOff>
      <xdr:row>5</xdr:row>
      <xdr:rowOff>30975</xdr:rowOff>
    </xdr:from>
    <xdr:to>
      <xdr:col>10</xdr:col>
      <xdr:colOff>854900</xdr:colOff>
      <xdr:row>5</xdr:row>
      <xdr:rowOff>438151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3BAFABA7-7A2A-42C3-8542-F17EABB6B7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969" t="11444" r="90103" b="82305"/>
        <a:stretch/>
      </xdr:blipFill>
      <xdr:spPr>
        <a:xfrm>
          <a:off x="7753539" y="1158735"/>
          <a:ext cx="824231" cy="4109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>
    <tabColor rgb="FF00B050"/>
    <outlinePr summaryBelow="0" summaryRight="0"/>
    <pageSetUpPr fitToPage="1"/>
  </sheetPr>
  <dimension ref="B1:ET282"/>
  <sheetViews>
    <sheetView showGridLines="0" zoomScaleNormal="100" workbookViewId="0">
      <pane xSplit="6" ySplit="11" topLeftCell="G12" activePane="bottomRight" state="frozen"/>
      <selection pane="topRight" activeCell="G1" sqref="G1"/>
      <selection pane="bottomLeft" activeCell="A9" sqref="A9"/>
      <selection pane="bottomRight" activeCell="AT40" sqref="AT40"/>
    </sheetView>
  </sheetViews>
  <sheetFormatPr baseColWidth="10" defaultColWidth="11.42578125" defaultRowHeight="11.25" outlineLevelRow="1" outlineLevelCol="1"/>
  <cols>
    <col min="1" max="1" width="1.7109375" style="53" customWidth="1"/>
    <col min="2" max="2" width="4" style="53" customWidth="1"/>
    <col min="3" max="5" width="18.7109375" style="53" customWidth="1"/>
    <col min="6" max="6" width="6.7109375" style="53" customWidth="1" collapsed="1"/>
    <col min="7" max="13" width="6.28515625" style="53" hidden="1" customWidth="1" outlineLevel="1"/>
    <col min="14" max="15" width="11.7109375" style="53" hidden="1" customWidth="1" outlineLevel="1"/>
    <col min="16" max="16" width="1.7109375" style="53" customWidth="1"/>
    <col min="17" max="17" width="16.7109375" style="53" customWidth="1"/>
    <col min="18" max="18" width="2.28515625" style="53" customWidth="1" collapsed="1"/>
    <col min="19" max="21" width="6.28515625" style="71" hidden="1" customWidth="1" outlineLevel="1"/>
    <col min="22" max="24" width="6.28515625" style="53" hidden="1" customWidth="1" outlineLevel="1"/>
    <col min="25" max="25" width="1.7109375" style="53" hidden="1" customWidth="1" outlineLevel="1"/>
    <col min="26" max="31" width="6.28515625" style="53" hidden="1" customWidth="1" outlineLevel="1"/>
    <col min="32" max="32" width="1.7109375" style="53" hidden="1" customWidth="1" outlineLevel="1"/>
    <col min="33" max="34" width="6.7109375" style="53" hidden="1" customWidth="1" outlineLevel="1"/>
    <col min="35" max="36" width="9.28515625" style="53" hidden="1" customWidth="1" outlineLevel="1"/>
    <col min="37" max="38" width="7.7109375" style="53" hidden="1" customWidth="1" outlineLevel="1"/>
    <col min="39" max="39" width="8.7109375" style="53" hidden="1" customWidth="1" outlineLevel="1"/>
    <col min="40" max="40" width="8.28515625" style="53" hidden="1" customWidth="1" outlineLevel="1"/>
    <col min="41" max="41" width="1.7109375" style="53" hidden="1" customWidth="1" outlineLevel="1"/>
    <col min="42" max="42" width="10.7109375" style="53" hidden="1" customWidth="1" outlineLevel="1"/>
    <col min="43" max="43" width="1.7109375" style="53" hidden="1" customWidth="1" outlineLevel="1"/>
    <col min="44" max="44" width="14.7109375" style="53" customWidth="1"/>
    <col min="45" max="45" width="1.7109375" style="53" customWidth="1"/>
    <col min="46" max="46" width="14.7109375" style="53" customWidth="1"/>
    <col min="47" max="47" width="2.28515625" style="53" customWidth="1" collapsed="1"/>
    <col min="48" max="48" width="16.7109375" style="53" hidden="1" customWidth="1" outlineLevel="1"/>
    <col min="49" max="49" width="1.7109375" style="53" hidden="1" customWidth="1" outlineLevel="1"/>
    <col min="50" max="50" width="14.7109375" style="53" hidden="1" customWidth="1" outlineLevel="1"/>
    <col min="51" max="51" width="1.7109375" style="53" hidden="1" customWidth="1" outlineLevel="1"/>
    <col min="52" max="52" width="14.7109375" style="103" hidden="1" customWidth="1" outlineLevel="1"/>
    <col min="53" max="53" width="1.7109375" style="103" customWidth="1"/>
    <col min="54" max="150" width="11.42578125" style="103"/>
    <col min="151" max="16384" width="11.42578125" style="53"/>
  </cols>
  <sheetData>
    <row r="1" spans="2:150" ht="8.25" customHeight="1" thickBot="1">
      <c r="R1" s="103"/>
      <c r="S1" s="125"/>
      <c r="T1" s="125"/>
      <c r="U1" s="125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S1" s="103"/>
      <c r="AU1" s="103"/>
      <c r="AV1" s="103"/>
      <c r="AW1" s="103"/>
      <c r="AY1" s="103"/>
    </row>
    <row r="2" spans="2:150" ht="19.899999999999999" customHeight="1" thickBot="1">
      <c r="B2" s="767" t="s">
        <v>133</v>
      </c>
      <c r="C2" s="768"/>
      <c r="D2" s="768"/>
      <c r="E2" s="768"/>
      <c r="F2" s="768"/>
      <c r="G2" s="420"/>
      <c r="H2" s="765" t="s">
        <v>203</v>
      </c>
      <c r="I2" s="765"/>
      <c r="J2" s="765"/>
      <c r="K2" s="765"/>
      <c r="L2" s="765"/>
      <c r="M2" s="765"/>
      <c r="N2" s="765"/>
      <c r="O2" s="765"/>
      <c r="P2" s="140"/>
      <c r="Q2" s="140"/>
      <c r="R2" s="140"/>
      <c r="S2" s="765" t="s">
        <v>204</v>
      </c>
      <c r="T2" s="765"/>
      <c r="U2" s="765"/>
      <c r="V2" s="765"/>
      <c r="W2" s="765"/>
      <c r="X2" s="765"/>
      <c r="Y2" s="765"/>
      <c r="Z2" s="765"/>
      <c r="AA2" s="765"/>
      <c r="AB2" s="765"/>
      <c r="AC2" s="765"/>
      <c r="AD2" s="765"/>
      <c r="AE2" s="765"/>
      <c r="AF2" s="765"/>
      <c r="AG2" s="765"/>
      <c r="AH2" s="765"/>
      <c r="AI2" s="765"/>
      <c r="AJ2" s="765"/>
      <c r="AK2" s="765"/>
      <c r="AL2" s="765"/>
      <c r="AM2" s="765"/>
      <c r="AN2" s="765"/>
      <c r="AO2" s="765"/>
      <c r="AP2" s="765"/>
      <c r="AQ2" s="140"/>
      <c r="AR2" s="140"/>
      <c r="AS2" s="140"/>
      <c r="AT2" s="378"/>
      <c r="AU2" s="103"/>
      <c r="AV2" s="713"/>
      <c r="AW2" s="713"/>
      <c r="AX2" s="713"/>
      <c r="AY2" s="713"/>
      <c r="AZ2" s="713"/>
    </row>
    <row r="3" spans="2:150" s="55" customFormat="1" ht="19.899999999999999" customHeight="1">
      <c r="B3" s="782" t="s">
        <v>247</v>
      </c>
      <c r="C3" s="782"/>
      <c r="D3" s="782"/>
      <c r="E3" s="766" t="s">
        <v>251</v>
      </c>
      <c r="F3" s="766"/>
      <c r="G3" s="141"/>
      <c r="H3" s="141"/>
      <c r="I3" s="141"/>
      <c r="J3" s="141"/>
      <c r="K3" s="141"/>
      <c r="L3" s="141"/>
      <c r="M3" s="141"/>
      <c r="N3" s="499"/>
      <c r="O3" s="54"/>
      <c r="P3" s="54"/>
      <c r="Q3" s="54"/>
      <c r="R3" s="705"/>
      <c r="S3" s="118"/>
      <c r="T3" s="118"/>
      <c r="U3" s="118"/>
      <c r="V3" s="118"/>
      <c r="W3" s="118"/>
      <c r="X3" s="118"/>
      <c r="Y3" s="344"/>
      <c r="Z3" s="118"/>
      <c r="AA3" s="118"/>
      <c r="AB3" s="118"/>
      <c r="AC3" s="118"/>
      <c r="AD3" s="118"/>
      <c r="AE3" s="118"/>
      <c r="AF3" s="344"/>
      <c r="AG3" s="118"/>
      <c r="AH3" s="118"/>
      <c r="AI3" s="118"/>
      <c r="AJ3" s="118"/>
      <c r="AK3" s="118"/>
      <c r="AL3" s="118"/>
      <c r="AM3" s="118"/>
      <c r="AN3" s="118"/>
      <c r="AO3" s="344"/>
      <c r="AP3" s="118"/>
      <c r="AQ3" s="344"/>
      <c r="AR3" s="142"/>
      <c r="AS3" s="709"/>
      <c r="AT3" s="142"/>
      <c r="AU3" s="344"/>
      <c r="AV3" s="761" t="s">
        <v>219</v>
      </c>
      <c r="AW3" s="761"/>
      <c r="AX3" s="761"/>
      <c r="AY3" s="761"/>
      <c r="AZ3" s="761"/>
      <c r="BA3" s="119"/>
      <c r="BB3" s="119"/>
      <c r="BC3" s="119"/>
      <c r="BD3" s="119"/>
      <c r="BE3" s="119"/>
      <c r="BF3" s="119"/>
      <c r="BG3" s="119"/>
      <c r="BH3" s="119"/>
      <c r="BI3" s="119"/>
      <c r="BJ3" s="119"/>
      <c r="BK3" s="119"/>
      <c r="BL3" s="119"/>
      <c r="BM3" s="119"/>
      <c r="BN3" s="119"/>
      <c r="BO3" s="119"/>
      <c r="BP3" s="119"/>
      <c r="BQ3" s="119"/>
      <c r="BR3" s="119"/>
      <c r="BS3" s="119"/>
      <c r="BT3" s="119"/>
      <c r="BU3" s="119"/>
      <c r="BV3" s="119"/>
      <c r="BW3" s="119"/>
      <c r="BX3" s="119"/>
      <c r="BY3" s="119"/>
      <c r="BZ3" s="119"/>
      <c r="CA3" s="119"/>
      <c r="CB3" s="119"/>
      <c r="CC3" s="119"/>
      <c r="CD3" s="119"/>
      <c r="CE3" s="119"/>
      <c r="CF3" s="119"/>
      <c r="CG3" s="119"/>
      <c r="CH3" s="119"/>
      <c r="CI3" s="119"/>
      <c r="CJ3" s="119"/>
      <c r="CK3" s="119"/>
      <c r="CL3" s="119"/>
      <c r="CM3" s="119"/>
      <c r="CN3" s="119"/>
      <c r="CO3" s="119"/>
      <c r="CP3" s="119"/>
      <c r="CQ3" s="119"/>
      <c r="CR3" s="119"/>
      <c r="CS3" s="119"/>
      <c r="CT3" s="119"/>
      <c r="CU3" s="119"/>
      <c r="CV3" s="119"/>
      <c r="CW3" s="119"/>
      <c r="CX3" s="119"/>
      <c r="CY3" s="119"/>
      <c r="CZ3" s="119"/>
      <c r="DA3" s="119"/>
      <c r="DB3" s="119"/>
      <c r="DC3" s="119"/>
      <c r="DD3" s="119"/>
      <c r="DE3" s="119"/>
      <c r="DF3" s="119"/>
      <c r="DG3" s="119"/>
      <c r="DH3" s="119"/>
      <c r="DI3" s="119"/>
      <c r="DJ3" s="119"/>
      <c r="DK3" s="119"/>
      <c r="DL3" s="119"/>
      <c r="DM3" s="119"/>
      <c r="DN3" s="119"/>
      <c r="DO3" s="119"/>
      <c r="DP3" s="119"/>
      <c r="DQ3" s="119"/>
      <c r="DR3" s="119"/>
      <c r="DS3" s="119"/>
      <c r="DT3" s="119"/>
      <c r="DU3" s="119"/>
      <c r="DV3" s="119"/>
      <c r="DW3" s="119"/>
      <c r="DX3" s="119"/>
      <c r="DY3" s="119"/>
      <c r="DZ3" s="119"/>
      <c r="EA3" s="119"/>
      <c r="EB3" s="119"/>
      <c r="EC3" s="119"/>
      <c r="ED3" s="119"/>
      <c r="EE3" s="119"/>
      <c r="EF3" s="119"/>
      <c r="EG3" s="119"/>
      <c r="EH3" s="119"/>
      <c r="EI3" s="119"/>
      <c r="EJ3" s="119"/>
      <c r="EK3" s="119"/>
      <c r="EL3" s="119"/>
      <c r="EM3" s="119"/>
      <c r="EN3" s="119"/>
      <c r="EO3" s="119"/>
      <c r="EP3" s="119"/>
      <c r="EQ3" s="119"/>
      <c r="ER3" s="119"/>
      <c r="ES3" s="119"/>
      <c r="ET3" s="119"/>
    </row>
    <row r="4" spans="2:150" s="55" customFormat="1" ht="20.100000000000001" customHeight="1">
      <c r="B4" s="783" t="s">
        <v>248</v>
      </c>
      <c r="C4" s="783"/>
      <c r="D4" s="783"/>
      <c r="E4" s="783"/>
      <c r="F4" s="783"/>
      <c r="G4" s="144"/>
      <c r="H4" s="144"/>
      <c r="I4" s="144"/>
      <c r="J4" s="144"/>
      <c r="K4" s="144"/>
      <c r="L4" s="144"/>
      <c r="M4" s="144"/>
      <c r="N4" s="427"/>
      <c r="O4" s="145"/>
      <c r="P4" s="146"/>
      <c r="Q4" s="146"/>
      <c r="R4" s="706"/>
      <c r="S4" s="120"/>
      <c r="T4" s="120"/>
      <c r="U4" s="120"/>
      <c r="V4" s="120"/>
      <c r="W4" s="120"/>
      <c r="X4" s="120"/>
      <c r="Y4" s="259"/>
      <c r="Z4" s="120"/>
      <c r="AA4" s="120"/>
      <c r="AB4" s="120"/>
      <c r="AC4" s="120"/>
      <c r="AD4" s="120"/>
      <c r="AE4" s="120"/>
      <c r="AF4" s="259"/>
      <c r="AG4" s="120"/>
      <c r="AH4" s="120"/>
      <c r="AI4" s="120"/>
      <c r="AJ4" s="120"/>
      <c r="AK4" s="120"/>
      <c r="AL4" s="120"/>
      <c r="AM4" s="120"/>
      <c r="AN4" s="120"/>
      <c r="AO4" s="259"/>
      <c r="AP4" s="120"/>
      <c r="AQ4" s="259"/>
      <c r="AR4" s="146"/>
      <c r="AS4" s="710"/>
      <c r="AT4" s="146"/>
      <c r="AU4" s="259"/>
      <c r="AV4" s="764">
        <f>Projektnachlass</f>
        <v>0.11114474652260775</v>
      </c>
      <c r="AW4" s="764"/>
      <c r="AX4" s="764"/>
      <c r="AY4" s="764"/>
      <c r="AZ4" s="764"/>
      <c r="BA4" s="119"/>
      <c r="BB4" s="119"/>
      <c r="BC4" s="119"/>
      <c r="BD4" s="119"/>
      <c r="BE4" s="119"/>
      <c r="BF4" s="119"/>
      <c r="BG4" s="119"/>
      <c r="BH4" s="119"/>
      <c r="BI4" s="119"/>
      <c r="BJ4" s="119"/>
      <c r="BK4" s="119"/>
      <c r="BL4" s="119"/>
      <c r="BM4" s="119"/>
      <c r="BN4" s="119"/>
      <c r="BO4" s="119"/>
      <c r="BP4" s="119"/>
      <c r="BQ4" s="119"/>
      <c r="BR4" s="119"/>
      <c r="BS4" s="119"/>
      <c r="BT4" s="119"/>
      <c r="BU4" s="119"/>
      <c r="BV4" s="119"/>
      <c r="BW4" s="119"/>
      <c r="BX4" s="119"/>
      <c r="BY4" s="119"/>
      <c r="BZ4" s="119"/>
      <c r="CA4" s="119"/>
      <c r="CB4" s="119"/>
      <c r="CC4" s="119"/>
      <c r="CD4" s="119"/>
      <c r="CE4" s="119"/>
      <c r="CF4" s="119"/>
      <c r="CG4" s="119"/>
      <c r="CH4" s="119"/>
      <c r="CI4" s="119"/>
      <c r="CJ4" s="119"/>
      <c r="CK4" s="119"/>
      <c r="CL4" s="119"/>
      <c r="CM4" s="119"/>
      <c r="CN4" s="119"/>
      <c r="CO4" s="119"/>
      <c r="CP4" s="119"/>
      <c r="CQ4" s="119"/>
      <c r="CR4" s="119"/>
      <c r="CS4" s="119"/>
      <c r="CT4" s="119"/>
      <c r="CU4" s="119"/>
      <c r="CV4" s="119"/>
      <c r="CW4" s="119"/>
      <c r="CX4" s="119"/>
      <c r="CY4" s="119"/>
      <c r="CZ4" s="119"/>
      <c r="DA4" s="119"/>
      <c r="DB4" s="119"/>
      <c r="DC4" s="119"/>
      <c r="DD4" s="119"/>
      <c r="DE4" s="119"/>
      <c r="DF4" s="119"/>
      <c r="DG4" s="119"/>
      <c r="DH4" s="119"/>
      <c r="DI4" s="119"/>
      <c r="DJ4" s="119"/>
      <c r="DK4" s="119"/>
      <c r="DL4" s="119"/>
      <c r="DM4" s="119"/>
      <c r="DN4" s="119"/>
      <c r="DO4" s="119"/>
      <c r="DP4" s="119"/>
      <c r="DQ4" s="119"/>
      <c r="DR4" s="119"/>
      <c r="DS4" s="119"/>
      <c r="DT4" s="119"/>
      <c r="DU4" s="119"/>
      <c r="DV4" s="119"/>
      <c r="DW4" s="119"/>
      <c r="DX4" s="119"/>
      <c r="DY4" s="119"/>
      <c r="DZ4" s="119"/>
      <c r="EA4" s="119"/>
      <c r="EB4" s="119"/>
      <c r="EC4" s="119"/>
      <c r="ED4" s="119"/>
      <c r="EE4" s="119"/>
      <c r="EF4" s="119"/>
      <c r="EG4" s="119"/>
      <c r="EH4" s="119"/>
      <c r="EI4" s="119"/>
      <c r="EJ4" s="119"/>
      <c r="EK4" s="119"/>
      <c r="EL4" s="119"/>
      <c r="EM4" s="119"/>
      <c r="EN4" s="119"/>
      <c r="EO4" s="119"/>
      <c r="EP4" s="119"/>
      <c r="EQ4" s="119"/>
      <c r="ER4" s="119"/>
      <c r="ES4" s="119"/>
      <c r="ET4" s="119"/>
    </row>
    <row r="5" spans="2:150" ht="20.100000000000001" customHeight="1" collapsed="1">
      <c r="B5" s="784" t="s">
        <v>249</v>
      </c>
      <c r="C5" s="784"/>
      <c r="D5" s="145">
        <v>45825</v>
      </c>
      <c r="E5" s="770" t="s">
        <v>250</v>
      </c>
      <c r="F5" s="770"/>
      <c r="G5" s="763" t="s">
        <v>226</v>
      </c>
      <c r="H5" s="763"/>
      <c r="I5" s="763"/>
      <c r="J5" s="763"/>
      <c r="K5" s="763"/>
      <c r="L5" s="763"/>
      <c r="M5" s="763"/>
      <c r="N5" s="498"/>
      <c r="O5" s="497"/>
      <c r="P5" s="346"/>
      <c r="Q5" s="478"/>
      <c r="R5" s="344"/>
      <c r="S5" s="762" t="s">
        <v>225</v>
      </c>
      <c r="T5" s="762"/>
      <c r="U5" s="762"/>
      <c r="V5" s="762"/>
      <c r="W5" s="762"/>
      <c r="X5" s="762"/>
      <c r="Y5" s="259"/>
      <c r="Z5" s="762" t="s">
        <v>178</v>
      </c>
      <c r="AA5" s="762"/>
      <c r="AB5" s="762"/>
      <c r="AC5" s="762"/>
      <c r="AD5" s="762"/>
      <c r="AE5" s="762"/>
      <c r="AF5" s="259"/>
      <c r="AG5" s="762" t="s">
        <v>182</v>
      </c>
      <c r="AH5" s="762"/>
      <c r="AI5" s="762"/>
      <c r="AJ5" s="762"/>
      <c r="AK5" s="762"/>
      <c r="AL5" s="762"/>
      <c r="AM5" s="762"/>
      <c r="AN5" s="762"/>
      <c r="AO5" s="259"/>
      <c r="AP5" s="103"/>
      <c r="AQ5" s="259"/>
      <c r="AR5" s="479"/>
      <c r="AS5" s="344"/>
      <c r="AT5" s="479"/>
      <c r="AU5" s="259"/>
      <c r="AV5" s="285"/>
      <c r="AW5" s="344"/>
      <c r="AY5" s="344"/>
    </row>
    <row r="6" spans="2:150" ht="64.900000000000006" hidden="1" customHeight="1" outlineLevel="1">
      <c r="B6" s="143"/>
      <c r="C6" s="223"/>
      <c r="D6" s="145"/>
      <c r="E6" s="426"/>
      <c r="F6" s="426"/>
      <c r="G6" s="320">
        <f t="shared" ref="G6" si="0">G8*G7</f>
        <v>0</v>
      </c>
      <c r="H6" s="316">
        <f t="shared" ref="H6:M6" si="1">H8*H7</f>
        <v>244600</v>
      </c>
      <c r="I6" s="317">
        <f t="shared" si="1"/>
        <v>66976</v>
      </c>
      <c r="J6" s="318">
        <f t="shared" si="1"/>
        <v>107835</v>
      </c>
      <c r="K6" s="318">
        <f t="shared" si="1"/>
        <v>173985</v>
      </c>
      <c r="L6" s="319">
        <f t="shared" si="1"/>
        <v>84870</v>
      </c>
      <c r="M6" s="320">
        <f t="shared" si="1"/>
        <v>178924</v>
      </c>
      <c r="N6" s="316">
        <f>SUM(N12:N31)</f>
        <v>216300</v>
      </c>
      <c r="O6" s="321">
        <f>SUM(O12,O29,O44,O61,O78,O95,O112,O129,O146,O163,O180,O197,O214,O231,O248,O265,O282,O299,O316,O333,O350,O367,O384,O401,O418,O435,O452,O469,O486,O503)</f>
        <v>653510</v>
      </c>
      <c r="P6" s="346"/>
      <c r="Q6" s="478"/>
      <c r="R6" s="707"/>
      <c r="S6" s="320">
        <f t="shared" ref="S6:X6" si="2">S8*S7</f>
        <v>4400</v>
      </c>
      <c r="T6" s="316">
        <f t="shared" si="2"/>
        <v>0</v>
      </c>
      <c r="U6" s="318">
        <f t="shared" si="2"/>
        <v>0</v>
      </c>
      <c r="V6" s="318">
        <f t="shared" si="2"/>
        <v>17850</v>
      </c>
      <c r="W6" s="319">
        <f t="shared" si="2"/>
        <v>11480</v>
      </c>
      <c r="X6" s="320">
        <f t="shared" si="2"/>
        <v>18040</v>
      </c>
      <c r="Y6" s="259"/>
      <c r="Z6" s="320">
        <f t="shared" ref="Z6:AI6" si="3">Z8*Z7</f>
        <v>1760</v>
      </c>
      <c r="AA6" s="316">
        <f t="shared" si="3"/>
        <v>0</v>
      </c>
      <c r="AB6" s="318">
        <f t="shared" si="3"/>
        <v>0</v>
      </c>
      <c r="AC6" s="318">
        <f t="shared" si="3"/>
        <v>2520</v>
      </c>
      <c r="AD6" s="319">
        <f t="shared" si="3"/>
        <v>2624</v>
      </c>
      <c r="AE6" s="320">
        <f t="shared" si="3"/>
        <v>3936</v>
      </c>
      <c r="AF6" s="259"/>
      <c r="AG6" s="322">
        <f t="shared" si="3"/>
        <v>4212</v>
      </c>
      <c r="AH6" s="322">
        <f t="shared" si="3"/>
        <v>7000</v>
      </c>
      <c r="AI6" s="323">
        <f t="shared" si="3"/>
        <v>0</v>
      </c>
      <c r="AJ6" s="321">
        <f>SUM(AJ12:AJ31)</f>
        <v>3500</v>
      </c>
      <c r="AK6" s="321">
        <f>SUM(AK12:AK31)</f>
        <v>0</v>
      </c>
      <c r="AL6" s="321">
        <f>SUM(AL12:AL31)</f>
        <v>3000</v>
      </c>
      <c r="AM6" s="321">
        <f>SUM(AM12:AM31)</f>
        <v>0</v>
      </c>
      <c r="AN6" s="321">
        <f>SUM(AN12:AN31)</f>
        <v>0</v>
      </c>
      <c r="AO6" s="259"/>
      <c r="AP6" s="324">
        <f>SUM(AP12:AP31)</f>
        <v>15652.5</v>
      </c>
      <c r="AQ6" s="259"/>
      <c r="AR6" s="479"/>
      <c r="AS6" s="344"/>
      <c r="AT6" s="479"/>
      <c r="AU6" s="259"/>
      <c r="AV6" s="285"/>
      <c r="AW6" s="344"/>
      <c r="AY6" s="344"/>
    </row>
    <row r="7" spans="2:150" ht="19.5" hidden="1" customHeight="1" outlineLevel="1">
      <c r="B7" s="143"/>
      <c r="C7" s="223"/>
      <c r="D7" s="145"/>
      <c r="E7" s="426"/>
      <c r="F7" s="426"/>
      <c r="G7" s="329">
        <f>Pl*(1+Gewinn)*(1+SicherheitAngebot)</f>
        <v>110</v>
      </c>
      <c r="H7" s="325">
        <f>MKo*(1+Gewinn)*(1+SicherheitAngebot)</f>
        <v>100</v>
      </c>
      <c r="I7" s="326">
        <f>EKo*(1+Gewinn)*(1+SicherheitAngebot)</f>
        <v>92</v>
      </c>
      <c r="J7" s="327">
        <f>Sw*(1+Gewinn)*(1+SicherheitAngebot)</f>
        <v>105</v>
      </c>
      <c r="K7" s="327">
        <f>Inb*(1+Gewinn)*(1+SicherheitAngebot)</f>
        <v>105</v>
      </c>
      <c r="L7" s="328">
        <f>El*(1+Gewinn)*(1+SicherheitAngebot)</f>
        <v>82</v>
      </c>
      <c r="M7" s="329">
        <f>Mo*(1+Gewinn)*(1+SicherheitAngebot)</f>
        <v>82</v>
      </c>
      <c r="N7" s="325">
        <f>TF*(1+Gewinn)*(1+SicherheitAngebot)</f>
        <v>85</v>
      </c>
      <c r="O7" s="330" t="s">
        <v>0</v>
      </c>
      <c r="P7" s="346"/>
      <c r="Q7" s="478"/>
      <c r="R7" s="707"/>
      <c r="S7" s="329">
        <f>Pl*(1+Gewinn)*(1+SicherheitAngebot)</f>
        <v>110</v>
      </c>
      <c r="T7" s="325">
        <f>MKo*(1+Gewinn)*(1+SicherheitAngebot)</f>
        <v>100</v>
      </c>
      <c r="U7" s="327">
        <f>Inb*(1+Gewinn)*(1+SicherheitAngebot)</f>
        <v>105</v>
      </c>
      <c r="V7" s="327">
        <f>Inb*(1+Gewinn)*(1+SicherheitAngebot)</f>
        <v>105</v>
      </c>
      <c r="W7" s="328">
        <f>El*(1+Gewinn)*(1+SicherheitAngebot)</f>
        <v>82</v>
      </c>
      <c r="X7" s="329">
        <f>Mo*(1+Gewinn)*(1+SicherheitAngebot)</f>
        <v>82</v>
      </c>
      <c r="Y7" s="259"/>
      <c r="Z7" s="329">
        <f>Pl*(1+Gewinn)*(1+SicherheitAngebot)</f>
        <v>110</v>
      </c>
      <c r="AA7" s="325">
        <f>MKo*(1+Gewinn)*(1+SicherheitAngebot)</f>
        <v>100</v>
      </c>
      <c r="AB7" s="327">
        <f>Inb*(1+Gewinn)*(1+SicherheitAngebot)</f>
        <v>105</v>
      </c>
      <c r="AC7" s="327">
        <f>Inb*(1+Gewinn)*(1+SicherheitAngebot)</f>
        <v>105</v>
      </c>
      <c r="AD7" s="328">
        <f>El*(1+Gewinn)*(1+SicherheitAngebot)</f>
        <v>82</v>
      </c>
      <c r="AE7" s="329">
        <f>Mo*(1+Gewinn)*(1+SicherheitAngebot)</f>
        <v>82</v>
      </c>
      <c r="AF7" s="259"/>
      <c r="AG7" s="331">
        <f>Auslöse*(1+Gewinn)*(1+SicherheitAngebot)</f>
        <v>52</v>
      </c>
      <c r="AH7" s="331">
        <f>Hotel*(1+Gewinn)*(1+SicherheitAngebot)</f>
        <v>100</v>
      </c>
      <c r="AI7" s="332">
        <f>KM_Pauschale*(1+Gewinn)*(1+SicherheitAngebot)</f>
        <v>0.6</v>
      </c>
      <c r="AJ7" s="333" t="s">
        <v>21</v>
      </c>
      <c r="AK7" s="333" t="s">
        <v>17</v>
      </c>
      <c r="AL7" s="333" t="s">
        <v>18</v>
      </c>
      <c r="AM7" s="333" t="s">
        <v>197</v>
      </c>
      <c r="AN7" s="333" t="s">
        <v>20</v>
      </c>
      <c r="AO7" s="259"/>
      <c r="AP7" s="334">
        <f>Zuschläge_IBN</f>
        <v>0.25</v>
      </c>
      <c r="AQ7" s="259"/>
      <c r="AR7" s="479"/>
      <c r="AS7" s="344"/>
      <c r="AT7" s="479"/>
      <c r="AU7" s="259"/>
      <c r="AV7" s="285"/>
      <c r="AW7" s="344"/>
      <c r="AY7" s="344"/>
    </row>
    <row r="8" spans="2:150" ht="19.5" hidden="1" customHeight="1" outlineLevel="1" thickBot="1">
      <c r="B8" s="143"/>
      <c r="C8" s="223"/>
      <c r="D8" s="145"/>
      <c r="E8" s="426"/>
      <c r="F8" s="426"/>
      <c r="G8" s="650">
        <f t="shared" ref="G8:M8" si="4">SUM(G12:G31)</f>
        <v>0</v>
      </c>
      <c r="H8" s="335">
        <f t="shared" si="4"/>
        <v>2446</v>
      </c>
      <c r="I8" s="510">
        <f t="shared" si="4"/>
        <v>728</v>
      </c>
      <c r="J8" s="511">
        <f t="shared" si="4"/>
        <v>1027</v>
      </c>
      <c r="K8" s="511">
        <f t="shared" si="4"/>
        <v>1657</v>
      </c>
      <c r="L8" s="651">
        <f t="shared" si="4"/>
        <v>1035</v>
      </c>
      <c r="M8" s="650">
        <f t="shared" si="4"/>
        <v>2182</v>
      </c>
      <c r="N8" s="652">
        <f>N6/N7</f>
        <v>2544.705882352941</v>
      </c>
      <c r="O8" s="515">
        <f>MGKZ</f>
        <v>0.1</v>
      </c>
      <c r="P8" s="346"/>
      <c r="Q8" s="478"/>
      <c r="R8" s="707"/>
      <c r="S8" s="650">
        <f t="shared" ref="S8:X8" si="5">S33</f>
        <v>40</v>
      </c>
      <c r="T8" s="335">
        <f t="shared" si="5"/>
        <v>0</v>
      </c>
      <c r="U8" s="651">
        <f t="shared" si="5"/>
        <v>0</v>
      </c>
      <c r="V8" s="511">
        <f t="shared" si="5"/>
        <v>170</v>
      </c>
      <c r="W8" s="651">
        <f t="shared" si="5"/>
        <v>140</v>
      </c>
      <c r="X8" s="650">
        <f t="shared" si="5"/>
        <v>220</v>
      </c>
      <c r="Y8" s="259"/>
      <c r="Z8" s="650">
        <f t="shared" ref="Z8:AE8" si="6">Z33</f>
        <v>16</v>
      </c>
      <c r="AA8" s="335">
        <f t="shared" si="6"/>
        <v>0</v>
      </c>
      <c r="AB8" s="651">
        <f t="shared" si="6"/>
        <v>0</v>
      </c>
      <c r="AC8" s="511">
        <f t="shared" si="6"/>
        <v>24</v>
      </c>
      <c r="AD8" s="651">
        <f t="shared" si="6"/>
        <v>32</v>
      </c>
      <c r="AE8" s="650">
        <f t="shared" si="6"/>
        <v>48</v>
      </c>
      <c r="AF8" s="259"/>
      <c r="AG8" s="654">
        <f>SUM(AG12:AG31)</f>
        <v>81</v>
      </c>
      <c r="AH8" s="654">
        <f>SUM(AH12:AH31)</f>
        <v>70</v>
      </c>
      <c r="AI8" s="654">
        <f>SUM(AI12:AI31)</f>
        <v>0</v>
      </c>
      <c r="AJ8" s="336"/>
      <c r="AK8" s="336"/>
      <c r="AL8" s="336"/>
      <c r="AM8" s="336"/>
      <c r="AN8" s="336"/>
      <c r="AO8" s="259"/>
      <c r="AP8" s="337"/>
      <c r="AQ8" s="259"/>
      <c r="AR8" s="479"/>
      <c r="AS8" s="344"/>
      <c r="AT8" s="479"/>
      <c r="AU8" s="259"/>
      <c r="AV8" s="285"/>
      <c r="AW8" s="344"/>
      <c r="AY8" s="344"/>
    </row>
    <row r="9" spans="2:150" ht="4.9000000000000004" customHeight="1" thickBot="1">
      <c r="B9" s="143"/>
      <c r="C9" s="223"/>
      <c r="D9" s="145"/>
      <c r="E9" s="226"/>
      <c r="F9" s="226"/>
      <c r="G9" s="426"/>
      <c r="H9" s="426"/>
      <c r="I9" s="426"/>
      <c r="J9" s="426"/>
      <c r="K9" s="426"/>
      <c r="L9" s="426"/>
      <c r="M9" s="426"/>
      <c r="N9" s="426"/>
      <c r="O9" s="426"/>
      <c r="P9" s="524"/>
      <c r="Q9" s="520"/>
      <c r="R9" s="344"/>
      <c r="S9" s="303"/>
      <c r="T9" s="303"/>
      <c r="U9" s="303"/>
      <c r="V9" s="303"/>
      <c r="W9" s="303"/>
      <c r="X9" s="303"/>
      <c r="Y9" s="259"/>
      <c r="Z9" s="303"/>
      <c r="AA9" s="303"/>
      <c r="AB9" s="303"/>
      <c r="AC9" s="303"/>
      <c r="AD9" s="303"/>
      <c r="AE9" s="303"/>
      <c r="AF9" s="259"/>
      <c r="AG9" s="303"/>
      <c r="AH9" s="303"/>
      <c r="AI9" s="303"/>
      <c r="AJ9" s="303"/>
      <c r="AK9" s="303"/>
      <c r="AL9" s="303"/>
      <c r="AM9" s="303"/>
      <c r="AN9" s="303"/>
      <c r="AO9" s="259"/>
      <c r="AP9" s="103"/>
      <c r="AQ9" s="259"/>
      <c r="AR9" s="525"/>
      <c r="AS9" s="344"/>
      <c r="AT9" s="688"/>
      <c r="AU9" s="259"/>
      <c r="AV9" s="103"/>
      <c r="AW9" s="344"/>
      <c r="AX9" s="103"/>
      <c r="AY9" s="344"/>
    </row>
    <row r="10" spans="2:150" s="57" customFormat="1" ht="20.100000000000001" customHeight="1" thickBot="1">
      <c r="B10" s="778" t="s">
        <v>3</v>
      </c>
      <c r="C10" s="779"/>
      <c r="D10" s="779"/>
      <c r="E10" s="780"/>
      <c r="F10" s="56" t="s">
        <v>12</v>
      </c>
      <c r="G10" s="480" t="s">
        <v>29</v>
      </c>
      <c r="H10" s="481" t="s">
        <v>217</v>
      </c>
      <c r="I10" s="482" t="s">
        <v>105</v>
      </c>
      <c r="J10" s="483" t="s">
        <v>150</v>
      </c>
      <c r="K10" s="483" t="s">
        <v>106</v>
      </c>
      <c r="L10" s="482" t="s">
        <v>103</v>
      </c>
      <c r="M10" s="540" t="s">
        <v>107</v>
      </c>
      <c r="N10" s="539" t="s">
        <v>102</v>
      </c>
      <c r="O10" s="135" t="s">
        <v>131</v>
      </c>
      <c r="P10" s="147"/>
      <c r="Q10" s="519" t="s">
        <v>5</v>
      </c>
      <c r="R10" s="266" t="s">
        <v>230</v>
      </c>
      <c r="S10" s="526" t="s">
        <v>29</v>
      </c>
      <c r="T10" s="637" t="s">
        <v>217</v>
      </c>
      <c r="U10" s="638" t="s">
        <v>105</v>
      </c>
      <c r="V10" s="639" t="s">
        <v>106</v>
      </c>
      <c r="W10" s="638" t="s">
        <v>103</v>
      </c>
      <c r="X10" s="526" t="s">
        <v>107</v>
      </c>
      <c r="Y10" s="303"/>
      <c r="Z10" s="526" t="s">
        <v>29</v>
      </c>
      <c r="AA10" s="637" t="s">
        <v>217</v>
      </c>
      <c r="AB10" s="638" t="s">
        <v>105</v>
      </c>
      <c r="AC10" s="639" t="s">
        <v>106</v>
      </c>
      <c r="AD10" s="638" t="s">
        <v>103</v>
      </c>
      <c r="AE10" s="526" t="s">
        <v>107</v>
      </c>
      <c r="AF10" s="259"/>
      <c r="AG10" s="271" t="s">
        <v>15</v>
      </c>
      <c r="AH10" s="271" t="s">
        <v>181</v>
      </c>
      <c r="AI10" s="271" t="s">
        <v>189</v>
      </c>
      <c r="AJ10" s="271" t="s">
        <v>188</v>
      </c>
      <c r="AK10" s="271" t="s">
        <v>17</v>
      </c>
      <c r="AL10" s="271" t="s">
        <v>18</v>
      </c>
      <c r="AM10" s="271" t="s">
        <v>190</v>
      </c>
      <c r="AN10" s="271" t="s">
        <v>20</v>
      </c>
      <c r="AO10" s="259"/>
      <c r="AP10" s="260" t="s">
        <v>183</v>
      </c>
      <c r="AQ10" s="259"/>
      <c r="AR10" s="526" t="s">
        <v>240</v>
      </c>
      <c r="AS10" s="266" t="s">
        <v>231</v>
      </c>
      <c r="AT10" s="690" t="s">
        <v>241</v>
      </c>
      <c r="AU10" s="259"/>
      <c r="AV10" s="570" t="s">
        <v>243</v>
      </c>
      <c r="AW10" s="266" t="s">
        <v>230</v>
      </c>
      <c r="AX10" s="570" t="s">
        <v>244</v>
      </c>
      <c r="AY10" s="266" t="s">
        <v>231</v>
      </c>
      <c r="AZ10" s="570" t="s">
        <v>242</v>
      </c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21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  <c r="DK10" s="121"/>
      <c r="DL10" s="121"/>
      <c r="DM10" s="121"/>
      <c r="DN10" s="121"/>
      <c r="DO10" s="121"/>
      <c r="DP10" s="121"/>
      <c r="DQ10" s="121"/>
      <c r="DR10" s="121"/>
      <c r="DS10" s="121"/>
      <c r="DT10" s="121"/>
      <c r="DU10" s="121"/>
      <c r="DV10" s="121"/>
      <c r="DW10" s="121"/>
      <c r="DX10" s="121"/>
      <c r="DY10" s="121"/>
      <c r="DZ10" s="121"/>
      <c r="EA10" s="121"/>
      <c r="EB10" s="121"/>
      <c r="EC10" s="121"/>
      <c r="ED10" s="121"/>
      <c r="EE10" s="121"/>
      <c r="EF10" s="121"/>
      <c r="EG10" s="121"/>
      <c r="EH10" s="121"/>
      <c r="EI10" s="121"/>
      <c r="EJ10" s="121"/>
      <c r="EK10" s="121"/>
      <c r="EL10" s="121"/>
      <c r="EM10" s="121"/>
      <c r="EN10" s="121"/>
      <c r="EO10" s="121"/>
      <c r="EP10" s="121"/>
      <c r="EQ10" s="121"/>
      <c r="ER10" s="121"/>
      <c r="ES10" s="121"/>
      <c r="ET10" s="121"/>
    </row>
    <row r="11" spans="2:150" s="57" customFormat="1" ht="3.95" customHeight="1" thickBot="1">
      <c r="B11" s="289"/>
      <c r="C11" s="289"/>
      <c r="D11" s="289"/>
      <c r="E11" s="289"/>
      <c r="F11" s="289"/>
      <c r="G11" s="290"/>
      <c r="H11" s="290"/>
      <c r="I11" s="290"/>
      <c r="J11" s="290"/>
      <c r="K11" s="290"/>
      <c r="L11" s="290"/>
      <c r="M11" s="290"/>
      <c r="N11" s="290"/>
      <c r="O11" s="291"/>
      <c r="P11" s="134"/>
      <c r="Q11" s="292"/>
      <c r="R11" s="703"/>
      <c r="S11" s="105"/>
      <c r="T11" s="105"/>
      <c r="U11" s="105"/>
      <c r="V11" s="105"/>
      <c r="W11" s="105"/>
      <c r="X11" s="105"/>
      <c r="Y11" s="259"/>
      <c r="Z11" s="105"/>
      <c r="AA11" s="105"/>
      <c r="AB11" s="105"/>
      <c r="AC11" s="105"/>
      <c r="AD11" s="105"/>
      <c r="AE11" s="105"/>
      <c r="AF11" s="259"/>
      <c r="AG11" s="105"/>
      <c r="AH11" s="105"/>
      <c r="AI11" s="105"/>
      <c r="AJ11" s="105"/>
      <c r="AK11" s="105"/>
      <c r="AL11" s="121"/>
      <c r="AM11" s="121"/>
      <c r="AN11" s="121"/>
      <c r="AO11" s="708"/>
      <c r="AP11" s="121"/>
      <c r="AQ11" s="708"/>
      <c r="AR11" s="293"/>
      <c r="AS11" s="708"/>
      <c r="AT11" s="293"/>
      <c r="AU11" s="708"/>
      <c r="AV11" s="121"/>
      <c r="AW11" s="708"/>
      <c r="AX11" s="121"/>
      <c r="AY11" s="708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21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  <c r="DK11" s="121"/>
      <c r="DL11" s="121"/>
      <c r="DM11" s="121"/>
      <c r="DN11" s="121"/>
      <c r="DO11" s="121"/>
      <c r="DP11" s="121"/>
      <c r="DQ11" s="121"/>
      <c r="DR11" s="121"/>
      <c r="DS11" s="121"/>
      <c r="DT11" s="121"/>
      <c r="DU11" s="121"/>
      <c r="DV11" s="121"/>
      <c r="DW11" s="121"/>
      <c r="DX11" s="121"/>
      <c r="DY11" s="121"/>
      <c r="DZ11" s="121"/>
      <c r="EA11" s="121"/>
      <c r="EB11" s="121"/>
      <c r="EC11" s="121"/>
      <c r="ED11" s="121"/>
      <c r="EE11" s="121"/>
      <c r="EF11" s="121"/>
      <c r="EG11" s="121"/>
      <c r="EH11" s="121"/>
      <c r="EI11" s="121"/>
      <c r="EJ11" s="121"/>
      <c r="EK11" s="121"/>
      <c r="EL11" s="121"/>
      <c r="EM11" s="121"/>
      <c r="EN11" s="121"/>
      <c r="EO11" s="121"/>
      <c r="EP11" s="121"/>
      <c r="EQ11" s="121"/>
      <c r="ER11" s="121"/>
      <c r="ES11" s="121"/>
      <c r="ET11" s="121"/>
    </row>
    <row r="12" spans="2:150" ht="20.100000000000001" customHeight="1" thickTop="1" thickBot="1">
      <c r="B12" s="58">
        <v>1</v>
      </c>
      <c r="C12" s="771" t="s">
        <v>287</v>
      </c>
      <c r="D12" s="772"/>
      <c r="E12" s="773"/>
      <c r="F12" s="59">
        <v>1</v>
      </c>
      <c r="G12" s="656">
        <f>F12*'1'!I$8</f>
        <v>0</v>
      </c>
      <c r="H12" s="501">
        <f>F12*'1'!J$8</f>
        <v>2126</v>
      </c>
      <c r="I12" s="502">
        <f>F12*'1'!K$8</f>
        <v>653</v>
      </c>
      <c r="J12" s="503">
        <f>F12*'1'!L$8</f>
        <v>922</v>
      </c>
      <c r="K12" s="504">
        <f>F12*'1'!M$8</f>
        <v>1522</v>
      </c>
      <c r="L12" s="657">
        <f>F12*'1'!N$8</f>
        <v>955</v>
      </c>
      <c r="M12" s="658">
        <f>F12*'1'!O$8</f>
        <v>1977</v>
      </c>
      <c r="N12" s="541">
        <f>F12*'1'!R$6</f>
        <v>207000</v>
      </c>
      <c r="O12" s="513">
        <f>F12*'1'!S$6</f>
        <v>653510</v>
      </c>
      <c r="P12" s="345"/>
      <c r="Q12" s="521">
        <f>'1'!U$2</f>
        <v>1630230</v>
      </c>
      <c r="R12" s="344"/>
      <c r="S12" s="668">
        <f>F12*'1'!W$8</f>
        <v>40</v>
      </c>
      <c r="T12" s="669">
        <f>F12*'1'!X$8</f>
        <v>0</v>
      </c>
      <c r="U12" s="670">
        <f>F12*'1'!Y$8</f>
        <v>0</v>
      </c>
      <c r="V12" s="671">
        <f>F12*'1'!Z$8</f>
        <v>170</v>
      </c>
      <c r="W12" s="670">
        <f>F12*'1'!AA$8</f>
        <v>140</v>
      </c>
      <c r="X12" s="668">
        <f>F12*'1'!AB$8</f>
        <v>220</v>
      </c>
      <c r="Y12" s="259"/>
      <c r="Z12" s="668">
        <f>F12*'1'!AD$8</f>
        <v>16</v>
      </c>
      <c r="AA12" s="669">
        <f>F12*'1'!AE$8</f>
        <v>0</v>
      </c>
      <c r="AB12" s="670">
        <f>F12*'1'!AF$8</f>
        <v>0</v>
      </c>
      <c r="AC12" s="671">
        <f>F12*'1'!AG$8</f>
        <v>24</v>
      </c>
      <c r="AD12" s="670">
        <f>F12*'1'!AH$8</f>
        <v>32</v>
      </c>
      <c r="AE12" s="668">
        <f>F12*'1'!AI$8</f>
        <v>48</v>
      </c>
      <c r="AF12" s="259"/>
      <c r="AG12" s="676">
        <f>F12*'1'!AK$8</f>
        <v>81</v>
      </c>
      <c r="AH12" s="676">
        <f>F12*'1'!AL$8</f>
        <v>70</v>
      </c>
      <c r="AI12" s="676">
        <f>F12*'1'!AM$8</f>
        <v>0</v>
      </c>
      <c r="AJ12" s="608">
        <f>F12*'1'!AN$6</f>
        <v>3500</v>
      </c>
      <c r="AK12" s="608">
        <f>F12*'1'!AO$6</f>
        <v>0</v>
      </c>
      <c r="AL12" s="608">
        <f>F12*'1'!AP$6</f>
        <v>3000</v>
      </c>
      <c r="AM12" s="608">
        <f>F12*'1'!AQ$6</f>
        <v>0</v>
      </c>
      <c r="AN12" s="608">
        <f>F12*'1'!AR$6</f>
        <v>0</v>
      </c>
      <c r="AO12" s="344"/>
      <c r="AP12" s="294">
        <f>F12*'1'!AT$6</f>
        <v>15652.5</v>
      </c>
      <c r="AQ12" s="344"/>
      <c r="AR12" s="681">
        <f>'1'!AV$2</f>
        <v>95974.5</v>
      </c>
      <c r="AS12" s="344"/>
      <c r="AT12" s="691">
        <f>Q12+AR12</f>
        <v>1726204.5</v>
      </c>
      <c r="AU12" s="344"/>
      <c r="AV12" s="532">
        <f>'1'!AZ$2</f>
        <v>1449038.4998764491</v>
      </c>
      <c r="AW12" s="344"/>
      <c r="AX12" s="532">
        <f>'1'!BB$2</f>
        <v>85307.438524865982</v>
      </c>
      <c r="AY12" s="344"/>
      <c r="AZ12" s="532">
        <f>AV12+AX12</f>
        <v>1534345.9384013151</v>
      </c>
    </row>
    <row r="13" spans="2:150" ht="20.100000000000001" customHeight="1" thickTop="1" thickBot="1">
      <c r="B13" s="58">
        <v>2</v>
      </c>
      <c r="C13" s="774" t="s">
        <v>288</v>
      </c>
      <c r="D13" s="775"/>
      <c r="E13" s="776"/>
      <c r="F13" s="59">
        <v>1</v>
      </c>
      <c r="G13" s="656">
        <f>F13*'2'!I$8</f>
        <v>0</v>
      </c>
      <c r="H13" s="501">
        <f>F13*'2'!J$8</f>
        <v>0</v>
      </c>
      <c r="I13" s="502">
        <f>F13*'2'!K$8</f>
        <v>0</v>
      </c>
      <c r="J13" s="503">
        <f>F13*'2'!L$8</f>
        <v>0</v>
      </c>
      <c r="K13" s="504">
        <f>F13*'2'!M$8</f>
        <v>0</v>
      </c>
      <c r="L13" s="657">
        <f>F13*'2'!N$8</f>
        <v>0</v>
      </c>
      <c r="M13" s="658">
        <f>F13*'2'!O$8</f>
        <v>0</v>
      </c>
      <c r="N13" s="541">
        <f>F13*'2'!R$6</f>
        <v>0</v>
      </c>
      <c r="O13" s="513">
        <f>F13*'2'!S$6</f>
        <v>0</v>
      </c>
      <c r="P13" s="345"/>
      <c r="Q13" s="521">
        <f>'2'!U$2</f>
        <v>0</v>
      </c>
      <c r="R13" s="344"/>
      <c r="S13" s="668">
        <f>F13*'2'!W$8</f>
        <v>0</v>
      </c>
      <c r="T13" s="669">
        <f>F13*'2'!X$8</f>
        <v>0</v>
      </c>
      <c r="U13" s="670">
        <f>F13*'2'!Y$8</f>
        <v>0</v>
      </c>
      <c r="V13" s="671">
        <f>F13*'2'!Z$8</f>
        <v>0</v>
      </c>
      <c r="W13" s="670">
        <f>F13*'2'!AA$8</f>
        <v>0</v>
      </c>
      <c r="X13" s="668">
        <f>F13*'2'!AB$8</f>
        <v>0</v>
      </c>
      <c r="Y13" s="259"/>
      <c r="Z13" s="668">
        <f>F13*'2'!AD$8</f>
        <v>0</v>
      </c>
      <c r="AA13" s="669">
        <f>F13*'2'!AE$8</f>
        <v>0</v>
      </c>
      <c r="AB13" s="670">
        <f>F13*'2'!AF$8</f>
        <v>0</v>
      </c>
      <c r="AC13" s="671">
        <f>F13*'2'!AG$8</f>
        <v>0</v>
      </c>
      <c r="AD13" s="670">
        <f>F13*'2'!AH$8</f>
        <v>0</v>
      </c>
      <c r="AE13" s="668">
        <f>F13*'2'!AI$8</f>
        <v>0</v>
      </c>
      <c r="AF13" s="259"/>
      <c r="AG13" s="676">
        <f>F13*'2'!AK$8</f>
        <v>0</v>
      </c>
      <c r="AH13" s="676">
        <f>F13*'2'!AL$8</f>
        <v>0</v>
      </c>
      <c r="AI13" s="676">
        <f>F13*'2'!AM$8</f>
        <v>0</v>
      </c>
      <c r="AJ13" s="608">
        <f>F13*'2'!AN$6</f>
        <v>0</v>
      </c>
      <c r="AK13" s="608">
        <f>F13*'2'!AO$6</f>
        <v>0</v>
      </c>
      <c r="AL13" s="608">
        <f>F13*'2'!AP$6</f>
        <v>0</v>
      </c>
      <c r="AM13" s="608">
        <f>F13*'2'!AQ$6</f>
        <v>0</v>
      </c>
      <c r="AN13" s="608">
        <f>F13*'2'!AR$6</f>
        <v>0</v>
      </c>
      <c r="AO13" s="344"/>
      <c r="AP13" s="294">
        <f>F13*'2'!AT$6</f>
        <v>0</v>
      </c>
      <c r="AQ13" s="344"/>
      <c r="AR13" s="681">
        <f>'2'!AV$2</f>
        <v>0</v>
      </c>
      <c r="AS13" s="344"/>
      <c r="AT13" s="691">
        <f t="shared" ref="AT13:AT31" si="7">Q13+AR13</f>
        <v>0</v>
      </c>
      <c r="AU13" s="344"/>
      <c r="AV13" s="532">
        <f>'2'!AZ$2</f>
        <v>0</v>
      </c>
      <c r="AW13" s="344"/>
      <c r="AX13" s="532">
        <f>'2'!BB$2</f>
        <v>0</v>
      </c>
      <c r="AY13" s="344"/>
      <c r="AZ13" s="532">
        <f t="shared" ref="AZ13:AZ31" si="8">AV13+AX13</f>
        <v>0</v>
      </c>
    </row>
    <row r="14" spans="2:150" ht="20.100000000000001" customHeight="1" thickTop="1" thickBot="1">
      <c r="B14" s="60">
        <v>3</v>
      </c>
      <c r="C14" s="774"/>
      <c r="D14" s="775"/>
      <c r="E14" s="776"/>
      <c r="F14" s="61">
        <v>1</v>
      </c>
      <c r="G14" s="656">
        <f>F14*'3'!I$8</f>
        <v>0</v>
      </c>
      <c r="H14" s="501">
        <f>F14*'3'!J$8</f>
        <v>0</v>
      </c>
      <c r="I14" s="502">
        <f>F14*'3'!K$8</f>
        <v>0</v>
      </c>
      <c r="J14" s="503">
        <f>F14*'3'!L$8</f>
        <v>0</v>
      </c>
      <c r="K14" s="504">
        <f>F14*'3'!M$8</f>
        <v>0</v>
      </c>
      <c r="L14" s="657">
        <f>F14*'3'!N$8</f>
        <v>0</v>
      </c>
      <c r="M14" s="658">
        <f>F14*'3'!O$8</f>
        <v>0</v>
      </c>
      <c r="N14" s="541">
        <f>F14*'3'!R$6</f>
        <v>0</v>
      </c>
      <c r="O14" s="513">
        <f>F14*'3'!S$6</f>
        <v>0</v>
      </c>
      <c r="P14" s="345"/>
      <c r="Q14" s="521">
        <f>'3'!U$2</f>
        <v>0</v>
      </c>
      <c r="R14" s="344"/>
      <c r="S14" s="668">
        <f>F14*'3'!W$8</f>
        <v>0</v>
      </c>
      <c r="T14" s="669">
        <f>F14*'3'!X$8</f>
        <v>0</v>
      </c>
      <c r="U14" s="670">
        <f>F14*'3'!Y$8</f>
        <v>0</v>
      </c>
      <c r="V14" s="671">
        <f>F14*'3'!Z$8</f>
        <v>0</v>
      </c>
      <c r="W14" s="670">
        <f>F14*'3'!AA$8</f>
        <v>0</v>
      </c>
      <c r="X14" s="668">
        <f>F14*'3'!AB$8</f>
        <v>0</v>
      </c>
      <c r="Y14" s="259"/>
      <c r="Z14" s="668">
        <f>F14*'3'!AD$8</f>
        <v>0</v>
      </c>
      <c r="AA14" s="669">
        <f>F14*'3'!AE$8</f>
        <v>0</v>
      </c>
      <c r="AB14" s="670">
        <f>F14*'3'!AF$8</f>
        <v>0</v>
      </c>
      <c r="AC14" s="671">
        <f>F14*'3'!AG$8</f>
        <v>0</v>
      </c>
      <c r="AD14" s="670">
        <f>F14*'3'!AH$8</f>
        <v>0</v>
      </c>
      <c r="AE14" s="668">
        <f>F14*'3'!AI$8</f>
        <v>0</v>
      </c>
      <c r="AF14" s="259"/>
      <c r="AG14" s="676">
        <f>F14*'3'!AK$8</f>
        <v>0</v>
      </c>
      <c r="AH14" s="676">
        <f>F14*'3'!AL$8</f>
        <v>0</v>
      </c>
      <c r="AI14" s="676">
        <f>F14*'3'!AM$8</f>
        <v>0</v>
      </c>
      <c r="AJ14" s="608">
        <f>F14*'3'!AN$6</f>
        <v>0</v>
      </c>
      <c r="AK14" s="608">
        <f>F14*'3'!AO$6</f>
        <v>0</v>
      </c>
      <c r="AL14" s="608">
        <f>F14*'3'!AP$6</f>
        <v>0</v>
      </c>
      <c r="AM14" s="608">
        <f>F14*'3'!AQ$6</f>
        <v>0</v>
      </c>
      <c r="AN14" s="608">
        <f>F14*'3'!AR$6</f>
        <v>0</v>
      </c>
      <c r="AO14" s="344"/>
      <c r="AP14" s="294">
        <f>F14*'3'!AT$6</f>
        <v>0</v>
      </c>
      <c r="AQ14" s="344"/>
      <c r="AR14" s="681">
        <f>'3'!AV$2</f>
        <v>0</v>
      </c>
      <c r="AS14" s="344"/>
      <c r="AT14" s="691">
        <f t="shared" si="7"/>
        <v>0</v>
      </c>
      <c r="AU14" s="344"/>
      <c r="AV14" s="532">
        <f>'3'!AZ$2</f>
        <v>0</v>
      </c>
      <c r="AW14" s="344"/>
      <c r="AX14" s="532">
        <f>'3'!BB$2</f>
        <v>0</v>
      </c>
      <c r="AY14" s="344"/>
      <c r="AZ14" s="532">
        <f t="shared" si="8"/>
        <v>0</v>
      </c>
    </row>
    <row r="15" spans="2:150" ht="20.100000000000001" customHeight="1" thickTop="1" thickBot="1">
      <c r="B15" s="58">
        <v>4</v>
      </c>
      <c r="C15" s="774" t="s">
        <v>290</v>
      </c>
      <c r="D15" s="775"/>
      <c r="E15" s="776"/>
      <c r="F15" s="59">
        <v>1</v>
      </c>
      <c r="G15" s="656">
        <f>F15*'4'!I$8</f>
        <v>0</v>
      </c>
      <c r="H15" s="501">
        <f>F15*'4'!J$8</f>
        <v>240</v>
      </c>
      <c r="I15" s="502">
        <f>F15*'4'!K$8</f>
        <v>50</v>
      </c>
      <c r="J15" s="503">
        <f>F15*'4'!L$8</f>
        <v>85</v>
      </c>
      <c r="K15" s="504">
        <f>F15*'4'!M$8</f>
        <v>95</v>
      </c>
      <c r="L15" s="657">
        <f>F15*'4'!N$8</f>
        <v>40</v>
      </c>
      <c r="M15" s="658">
        <f>F15*'4'!O$8</f>
        <v>125</v>
      </c>
      <c r="N15" s="541">
        <f>F15*'4'!R$6</f>
        <v>6800</v>
      </c>
      <c r="O15" s="513">
        <f>F15*'4'!S$6</f>
        <v>10450</v>
      </c>
      <c r="P15" s="345"/>
      <c r="Q15" s="521">
        <f>'4'!U$2</f>
        <v>78280</v>
      </c>
      <c r="R15" s="344"/>
      <c r="S15" s="668">
        <f>F15*'4'!W$8</f>
        <v>0</v>
      </c>
      <c r="T15" s="669">
        <f>F15*'4'!X$8</f>
        <v>0</v>
      </c>
      <c r="U15" s="670">
        <f>F15*'4'!Y$8</f>
        <v>0</v>
      </c>
      <c r="V15" s="671">
        <f>F15*'4'!Z$8</f>
        <v>0</v>
      </c>
      <c r="W15" s="670">
        <f>F15*'4'!AA$8</f>
        <v>0</v>
      </c>
      <c r="X15" s="668">
        <f>F15*'4'!AB$8</f>
        <v>0</v>
      </c>
      <c r="Y15" s="259"/>
      <c r="Z15" s="668">
        <f>F15*'4'!AD$8</f>
        <v>0</v>
      </c>
      <c r="AA15" s="669">
        <f>F15*'4'!AE$8</f>
        <v>0</v>
      </c>
      <c r="AB15" s="670">
        <f>F15*'4'!AF$8</f>
        <v>0</v>
      </c>
      <c r="AC15" s="671">
        <f>F15*'4'!AG$8</f>
        <v>0</v>
      </c>
      <c r="AD15" s="670">
        <f>F15*'4'!AH$8</f>
        <v>0</v>
      </c>
      <c r="AE15" s="668">
        <f>F15*'4'!AI$8</f>
        <v>0</v>
      </c>
      <c r="AF15" s="259"/>
      <c r="AG15" s="676">
        <f>F15*'4'!AK$8</f>
        <v>0</v>
      </c>
      <c r="AH15" s="676">
        <f>F15*'4'!AL$8</f>
        <v>0</v>
      </c>
      <c r="AI15" s="676">
        <f>F15*'4'!AM$8</f>
        <v>0</v>
      </c>
      <c r="AJ15" s="608">
        <f>F15*'4'!AN$6</f>
        <v>0</v>
      </c>
      <c r="AK15" s="608">
        <f>F15*'4'!AO$6</f>
        <v>0</v>
      </c>
      <c r="AL15" s="608">
        <f>F15*'4'!AP$6</f>
        <v>0</v>
      </c>
      <c r="AM15" s="608">
        <f>F15*'4'!AQ$6</f>
        <v>0</v>
      </c>
      <c r="AN15" s="608">
        <f>F15*'4'!AR$6</f>
        <v>0</v>
      </c>
      <c r="AO15" s="344"/>
      <c r="AP15" s="294">
        <f>F15*'4'!AT$6</f>
        <v>0</v>
      </c>
      <c r="AQ15" s="344"/>
      <c r="AR15" s="681">
        <f>'4'!AV$2</f>
        <v>0</v>
      </c>
      <c r="AS15" s="344"/>
      <c r="AT15" s="691">
        <f t="shared" si="7"/>
        <v>78280</v>
      </c>
      <c r="AU15" s="344"/>
      <c r="AV15" s="532">
        <f>'4'!AZ$2</f>
        <v>69579.589242210262</v>
      </c>
      <c r="AW15" s="344"/>
      <c r="AX15" s="532">
        <f>'4'!BB$2</f>
        <v>0</v>
      </c>
      <c r="AY15" s="344"/>
      <c r="AZ15" s="532">
        <f t="shared" si="8"/>
        <v>69579.589242210262</v>
      </c>
    </row>
    <row r="16" spans="2:150" ht="20.100000000000001" customHeight="1" thickTop="1" thickBot="1">
      <c r="B16" s="58">
        <v>5</v>
      </c>
      <c r="C16" s="774" t="s">
        <v>366</v>
      </c>
      <c r="D16" s="775"/>
      <c r="E16" s="776"/>
      <c r="F16" s="59">
        <v>0</v>
      </c>
      <c r="G16" s="656">
        <f>F16*'5'!I$8</f>
        <v>0</v>
      </c>
      <c r="H16" s="501">
        <f>F16*'5'!J$8</f>
        <v>0</v>
      </c>
      <c r="I16" s="502">
        <f>F16*'5'!K$8</f>
        <v>0</v>
      </c>
      <c r="J16" s="503">
        <f>F16*'5'!L$8</f>
        <v>0</v>
      </c>
      <c r="K16" s="504">
        <f>F16*'5'!M$8</f>
        <v>0</v>
      </c>
      <c r="L16" s="657">
        <f>F16*'5'!N$8</f>
        <v>0</v>
      </c>
      <c r="M16" s="658">
        <f>F16*'5'!O$8</f>
        <v>0</v>
      </c>
      <c r="N16" s="541">
        <f>F16*'5'!R$6</f>
        <v>0</v>
      </c>
      <c r="O16" s="513">
        <f>F16*'5'!S$6</f>
        <v>0</v>
      </c>
      <c r="P16" s="345"/>
      <c r="Q16" s="521">
        <f>'5'!U$2</f>
        <v>0</v>
      </c>
      <c r="R16" s="344"/>
      <c r="S16" s="668">
        <f>F16*'5'!W$8</f>
        <v>0</v>
      </c>
      <c r="T16" s="669">
        <f>F16*'5'!X$8</f>
        <v>0</v>
      </c>
      <c r="U16" s="670">
        <f>F16*'5'!Y$8</f>
        <v>0</v>
      </c>
      <c r="V16" s="671">
        <f>F16*'5'!Z$8</f>
        <v>0</v>
      </c>
      <c r="W16" s="670">
        <f>F16*'5'!AA$8</f>
        <v>0</v>
      </c>
      <c r="X16" s="668">
        <f>F16*'5'!AB$8</f>
        <v>0</v>
      </c>
      <c r="Y16" s="259"/>
      <c r="Z16" s="668">
        <f>F16*'5'!AD$8</f>
        <v>0</v>
      </c>
      <c r="AA16" s="669">
        <f>F16*'5'!AE$8</f>
        <v>0</v>
      </c>
      <c r="AB16" s="670">
        <f>F16*'5'!AF$8</f>
        <v>0</v>
      </c>
      <c r="AC16" s="671">
        <f>F16*'5'!AG$8</f>
        <v>0</v>
      </c>
      <c r="AD16" s="670">
        <f>F16*'5'!AH$8</f>
        <v>0</v>
      </c>
      <c r="AE16" s="668">
        <f>F16*'5'!AI$8</f>
        <v>0</v>
      </c>
      <c r="AF16" s="259"/>
      <c r="AG16" s="676">
        <f>F16*'5'!AK$8</f>
        <v>0</v>
      </c>
      <c r="AH16" s="676">
        <f>F16*'5'!AL$8</f>
        <v>0</v>
      </c>
      <c r="AI16" s="676">
        <f>F16*'5'!AM$8</f>
        <v>0</v>
      </c>
      <c r="AJ16" s="608">
        <f>F16*'5'!AN$6</f>
        <v>0</v>
      </c>
      <c r="AK16" s="608">
        <f>F16*'5'!AO$6</f>
        <v>0</v>
      </c>
      <c r="AL16" s="608">
        <f>F16*'5'!AP$6</f>
        <v>0</v>
      </c>
      <c r="AM16" s="608">
        <f>F16*'5'!AQ$6</f>
        <v>0</v>
      </c>
      <c r="AN16" s="608">
        <f>F16*'5'!AR$6</f>
        <v>0</v>
      </c>
      <c r="AO16" s="344"/>
      <c r="AP16" s="294">
        <f>F16*'5'!AT$6</f>
        <v>0</v>
      </c>
      <c r="AQ16" s="344"/>
      <c r="AR16" s="681">
        <f>'5'!AV$2</f>
        <v>0</v>
      </c>
      <c r="AS16" s="344"/>
      <c r="AT16" s="691">
        <f t="shared" si="7"/>
        <v>0</v>
      </c>
      <c r="AU16" s="344"/>
      <c r="AV16" s="532">
        <f>'5'!AZ$2</f>
        <v>0</v>
      </c>
      <c r="AW16" s="344"/>
      <c r="AX16" s="532">
        <f>'5'!BB$2</f>
        <v>0</v>
      </c>
      <c r="AY16" s="344"/>
      <c r="AZ16" s="532">
        <f t="shared" si="8"/>
        <v>0</v>
      </c>
    </row>
    <row r="17" spans="2:52" ht="20.100000000000001" customHeight="1" thickTop="1" thickBot="1">
      <c r="B17" s="58">
        <v>6</v>
      </c>
      <c r="C17" s="774" t="s">
        <v>367</v>
      </c>
      <c r="D17" s="775"/>
      <c r="E17" s="776"/>
      <c r="F17" s="59">
        <v>1</v>
      </c>
      <c r="G17" s="656">
        <f>F17*'6'!I$8</f>
        <v>0</v>
      </c>
      <c r="H17" s="501">
        <f>F17*'6'!J$8</f>
        <v>80</v>
      </c>
      <c r="I17" s="502">
        <f>F17*'6'!K$8</f>
        <v>25</v>
      </c>
      <c r="J17" s="503">
        <f>F17*'6'!L$8</f>
        <v>20</v>
      </c>
      <c r="K17" s="504">
        <f>F17*'6'!M$8</f>
        <v>40</v>
      </c>
      <c r="L17" s="657">
        <f>F17*'6'!N$8</f>
        <v>40</v>
      </c>
      <c r="M17" s="658">
        <f>F17*'6'!O$8</f>
        <v>80</v>
      </c>
      <c r="N17" s="541">
        <f>F17*'6'!R$6</f>
        <v>2500</v>
      </c>
      <c r="O17" s="513">
        <f>F17*'6'!S$6</f>
        <v>26400.000000000004</v>
      </c>
      <c r="P17" s="345"/>
      <c r="Q17" s="521">
        <f>'6'!U$2</f>
        <v>55340</v>
      </c>
      <c r="R17" s="344"/>
      <c r="S17" s="668">
        <f>F17*'6'!W$8</f>
        <v>0</v>
      </c>
      <c r="T17" s="669">
        <f>F17*'6'!X$8</f>
        <v>0</v>
      </c>
      <c r="U17" s="670">
        <f>F17*'6'!Y$8</f>
        <v>0</v>
      </c>
      <c r="V17" s="671">
        <f>F17*'6'!Z$8</f>
        <v>0</v>
      </c>
      <c r="W17" s="670">
        <f>F17*'6'!AA$8</f>
        <v>0</v>
      </c>
      <c r="X17" s="668">
        <f>F17*'6'!AB$8</f>
        <v>0</v>
      </c>
      <c r="Y17" s="259"/>
      <c r="Z17" s="668">
        <f>F17*'6'!AD$8</f>
        <v>0</v>
      </c>
      <c r="AA17" s="669">
        <f>F17*'6'!AE$8</f>
        <v>0</v>
      </c>
      <c r="AB17" s="670">
        <f>F17*'6'!AF$8</f>
        <v>0</v>
      </c>
      <c r="AC17" s="671">
        <f>F17*'6'!AG$8</f>
        <v>0</v>
      </c>
      <c r="AD17" s="670">
        <f>F17*'6'!AH$8</f>
        <v>0</v>
      </c>
      <c r="AE17" s="668">
        <f>F17*'6'!AI$8</f>
        <v>0</v>
      </c>
      <c r="AF17" s="259"/>
      <c r="AG17" s="676">
        <f>F17*'6'!AK$8</f>
        <v>0</v>
      </c>
      <c r="AH17" s="676">
        <f>F17*'6'!AL$8</f>
        <v>0</v>
      </c>
      <c r="AI17" s="676">
        <f>F17*'6'!AM$8</f>
        <v>0</v>
      </c>
      <c r="AJ17" s="608">
        <f>F17*'6'!AN$6</f>
        <v>0</v>
      </c>
      <c r="AK17" s="608">
        <f>F17*'6'!AO$6</f>
        <v>0</v>
      </c>
      <c r="AL17" s="608">
        <f>F17*'6'!AP$6</f>
        <v>0</v>
      </c>
      <c r="AM17" s="608">
        <f>F17*'6'!AQ$6</f>
        <v>0</v>
      </c>
      <c r="AN17" s="608">
        <f>F17*'6'!AR$6</f>
        <v>0</v>
      </c>
      <c r="AO17" s="344"/>
      <c r="AP17" s="294">
        <f>F17*'6'!AT$6</f>
        <v>0</v>
      </c>
      <c r="AQ17" s="344"/>
      <c r="AR17" s="681">
        <f>'6'!AV$2</f>
        <v>0</v>
      </c>
      <c r="AS17" s="344"/>
      <c r="AT17" s="691">
        <f t="shared" si="7"/>
        <v>55340</v>
      </c>
      <c r="AU17" s="344"/>
      <c r="AV17" s="532">
        <f>'6'!AZ$2</f>
        <v>49189.249727438888</v>
      </c>
      <c r="AW17" s="344"/>
      <c r="AX17" s="532">
        <f>'6'!BB$2</f>
        <v>0</v>
      </c>
      <c r="AY17" s="344"/>
      <c r="AZ17" s="532">
        <f t="shared" si="8"/>
        <v>49189.249727438888</v>
      </c>
    </row>
    <row r="18" spans="2:52" ht="20.100000000000001" customHeight="1" thickTop="1" thickBot="1">
      <c r="B18" s="58">
        <v>7</v>
      </c>
      <c r="C18" s="774" t="s">
        <v>151</v>
      </c>
      <c r="D18" s="775"/>
      <c r="E18" s="776"/>
      <c r="F18" s="59">
        <v>1</v>
      </c>
      <c r="G18" s="656">
        <f>F18*'7'!I$8</f>
        <v>0</v>
      </c>
      <c r="H18" s="501">
        <f>F18*'7'!J$8</f>
        <v>0</v>
      </c>
      <c r="I18" s="502">
        <f>F18*'7'!K$8</f>
        <v>0</v>
      </c>
      <c r="J18" s="503">
        <f>F18*'7'!L$8</f>
        <v>0</v>
      </c>
      <c r="K18" s="504">
        <f>F18*'7'!M$8</f>
        <v>0</v>
      </c>
      <c r="L18" s="657">
        <f>F18*'7'!N$8</f>
        <v>0</v>
      </c>
      <c r="M18" s="658">
        <f>F18*'7'!O$8</f>
        <v>0</v>
      </c>
      <c r="N18" s="541">
        <f>F18*'7'!R$6</f>
        <v>0</v>
      </c>
      <c r="O18" s="513">
        <f>F18*'7'!S$6</f>
        <v>0</v>
      </c>
      <c r="P18" s="345"/>
      <c r="Q18" s="521">
        <f>'7'!U$2</f>
        <v>0</v>
      </c>
      <c r="R18" s="344"/>
      <c r="S18" s="668">
        <f>F18*'7'!W$8</f>
        <v>0</v>
      </c>
      <c r="T18" s="669">
        <f>F18*'7'!X$8</f>
        <v>0</v>
      </c>
      <c r="U18" s="670">
        <f>F18*'7'!Y$8</f>
        <v>0</v>
      </c>
      <c r="V18" s="671">
        <f>F18*'7'!Z$8</f>
        <v>0</v>
      </c>
      <c r="W18" s="670">
        <f>F18*'7'!AA$8</f>
        <v>0</v>
      </c>
      <c r="X18" s="668">
        <f>F18*'7'!AB$8</f>
        <v>0</v>
      </c>
      <c r="Y18" s="259"/>
      <c r="Z18" s="668">
        <f>F18*'7'!AD$8</f>
        <v>0</v>
      </c>
      <c r="AA18" s="669">
        <f>F18*'7'!AE$8</f>
        <v>0</v>
      </c>
      <c r="AB18" s="670">
        <f>F18*'7'!AF$8</f>
        <v>0</v>
      </c>
      <c r="AC18" s="671">
        <f>F18*'7'!AG$8</f>
        <v>0</v>
      </c>
      <c r="AD18" s="670">
        <f>F18*'7'!AH$8</f>
        <v>0</v>
      </c>
      <c r="AE18" s="668">
        <f>F18*'7'!AI$8</f>
        <v>0</v>
      </c>
      <c r="AF18" s="259"/>
      <c r="AG18" s="676">
        <f>F18*'7'!AK$8</f>
        <v>0</v>
      </c>
      <c r="AH18" s="676">
        <f>F18*'7'!AL$8</f>
        <v>0</v>
      </c>
      <c r="AI18" s="676">
        <f>F18*'7'!AM$8</f>
        <v>0</v>
      </c>
      <c r="AJ18" s="608">
        <f>F18*'7'!AN$6</f>
        <v>0</v>
      </c>
      <c r="AK18" s="608">
        <f>F18*'7'!AO$6</f>
        <v>0</v>
      </c>
      <c r="AL18" s="608">
        <f>F18*'7'!AP$6</f>
        <v>0</v>
      </c>
      <c r="AM18" s="608">
        <f>F18*'7'!AQ$6</f>
        <v>0</v>
      </c>
      <c r="AN18" s="608">
        <f>F18*'7'!AR$6</f>
        <v>0</v>
      </c>
      <c r="AO18" s="344"/>
      <c r="AP18" s="294">
        <f>F18*'7'!AT$6</f>
        <v>0</v>
      </c>
      <c r="AQ18" s="344"/>
      <c r="AR18" s="681">
        <f>'7'!AV$2</f>
        <v>0</v>
      </c>
      <c r="AS18" s="344"/>
      <c r="AT18" s="691">
        <f t="shared" si="7"/>
        <v>0</v>
      </c>
      <c r="AU18" s="344"/>
      <c r="AV18" s="532">
        <f>'7'!AZ$2</f>
        <v>0</v>
      </c>
      <c r="AW18" s="344"/>
      <c r="AX18" s="532">
        <f>'7'!BB$2</f>
        <v>0</v>
      </c>
      <c r="AY18" s="344"/>
      <c r="AZ18" s="532">
        <f t="shared" si="8"/>
        <v>0</v>
      </c>
    </row>
    <row r="19" spans="2:52" ht="20.100000000000001" customHeight="1" thickTop="1" thickBot="1">
      <c r="B19" s="58">
        <v>8</v>
      </c>
      <c r="C19" s="774" t="s">
        <v>87</v>
      </c>
      <c r="D19" s="775"/>
      <c r="E19" s="776"/>
      <c r="F19" s="59">
        <v>1</v>
      </c>
      <c r="G19" s="656">
        <f>F19*'8'!I$8</f>
        <v>0</v>
      </c>
      <c r="H19" s="501">
        <f>F19*'8'!J$8</f>
        <v>0</v>
      </c>
      <c r="I19" s="502">
        <f>F19*'8'!K$8</f>
        <v>0</v>
      </c>
      <c r="J19" s="503">
        <f>F19*'8'!L$8</f>
        <v>0</v>
      </c>
      <c r="K19" s="504">
        <f>F19*'8'!M$8</f>
        <v>0</v>
      </c>
      <c r="L19" s="657">
        <f>F19*'8'!N$8</f>
        <v>0</v>
      </c>
      <c r="M19" s="658">
        <f>F19*'8'!O$8</f>
        <v>0</v>
      </c>
      <c r="N19" s="541">
        <f>F19*'8'!R$6</f>
        <v>0</v>
      </c>
      <c r="O19" s="513">
        <f>F19*'8'!S$6</f>
        <v>0</v>
      </c>
      <c r="P19" s="345"/>
      <c r="Q19" s="521">
        <f>'8'!U$2</f>
        <v>0</v>
      </c>
      <c r="R19" s="344"/>
      <c r="S19" s="668">
        <f>F19*'8'!W$8</f>
        <v>0</v>
      </c>
      <c r="T19" s="669">
        <f>F19*'8'!X$8</f>
        <v>0</v>
      </c>
      <c r="U19" s="670">
        <f>F19*'8'!Y$8</f>
        <v>0</v>
      </c>
      <c r="V19" s="671">
        <f>F19*'8'!Z$8</f>
        <v>0</v>
      </c>
      <c r="W19" s="670">
        <f>F19*'8'!AA$8</f>
        <v>0</v>
      </c>
      <c r="X19" s="668">
        <f>F19*'8'!AB$8</f>
        <v>0</v>
      </c>
      <c r="Y19" s="259"/>
      <c r="Z19" s="668">
        <f>F19*'8'!AD$8</f>
        <v>0</v>
      </c>
      <c r="AA19" s="669">
        <f>F19*'8'!AE$8</f>
        <v>0</v>
      </c>
      <c r="AB19" s="670">
        <f>F19*'8'!AF$8</f>
        <v>0</v>
      </c>
      <c r="AC19" s="671">
        <f>F19*'8'!AG$8</f>
        <v>0</v>
      </c>
      <c r="AD19" s="670">
        <f>F19*'8'!AH$8</f>
        <v>0</v>
      </c>
      <c r="AE19" s="668">
        <f>F19*'8'!AI$8</f>
        <v>0</v>
      </c>
      <c r="AF19" s="259"/>
      <c r="AG19" s="676">
        <f>F19*'8'!AK$8</f>
        <v>0</v>
      </c>
      <c r="AH19" s="676">
        <f>F19*'8'!AL$8</f>
        <v>0</v>
      </c>
      <c r="AI19" s="676">
        <f>F19*'8'!AM$8</f>
        <v>0</v>
      </c>
      <c r="AJ19" s="608">
        <f>F19*'8'!AN$6</f>
        <v>0</v>
      </c>
      <c r="AK19" s="608">
        <f>F19*'8'!AO$6</f>
        <v>0</v>
      </c>
      <c r="AL19" s="608">
        <f>F19*'8'!AP$6</f>
        <v>0</v>
      </c>
      <c r="AM19" s="608">
        <f>F19*'8'!AQ$6</f>
        <v>0</v>
      </c>
      <c r="AN19" s="608">
        <f>F19*'8'!AR$6</f>
        <v>0</v>
      </c>
      <c r="AO19" s="344"/>
      <c r="AP19" s="294">
        <f>F19*'8'!AT$6</f>
        <v>0</v>
      </c>
      <c r="AQ19" s="344"/>
      <c r="AR19" s="681">
        <f>'8'!AV$2</f>
        <v>0</v>
      </c>
      <c r="AS19" s="344"/>
      <c r="AT19" s="691">
        <f t="shared" si="7"/>
        <v>0</v>
      </c>
      <c r="AU19" s="344"/>
      <c r="AV19" s="532">
        <f>'8'!AZ$2</f>
        <v>0</v>
      </c>
      <c r="AW19" s="344"/>
      <c r="AX19" s="532">
        <f>'8'!BB$2</f>
        <v>0</v>
      </c>
      <c r="AY19" s="344"/>
      <c r="AZ19" s="532">
        <f t="shared" si="8"/>
        <v>0</v>
      </c>
    </row>
    <row r="20" spans="2:52" ht="20.100000000000001" customHeight="1" thickTop="1" thickBot="1">
      <c r="B20" s="58">
        <v>9</v>
      </c>
      <c r="C20" s="774" t="s">
        <v>88</v>
      </c>
      <c r="D20" s="775"/>
      <c r="E20" s="776"/>
      <c r="F20" s="59">
        <v>1</v>
      </c>
      <c r="G20" s="656">
        <f>F20*'9'!I$8</f>
        <v>0</v>
      </c>
      <c r="H20" s="501">
        <f>F20*'9'!J$8</f>
        <v>0</v>
      </c>
      <c r="I20" s="502">
        <f>F20*'9'!K$8</f>
        <v>0</v>
      </c>
      <c r="J20" s="503">
        <f>F20*'9'!L$8</f>
        <v>0</v>
      </c>
      <c r="K20" s="504">
        <f>F20*'9'!M$8</f>
        <v>0</v>
      </c>
      <c r="L20" s="657">
        <f>F20*'9'!N$8</f>
        <v>0</v>
      </c>
      <c r="M20" s="658">
        <f>F20*'9'!O$8</f>
        <v>0</v>
      </c>
      <c r="N20" s="541">
        <f>F20*'9'!R$6</f>
        <v>0</v>
      </c>
      <c r="O20" s="513">
        <f>F20*'9'!S$6</f>
        <v>0</v>
      </c>
      <c r="P20" s="345"/>
      <c r="Q20" s="521">
        <f>'9'!U$2</f>
        <v>0</v>
      </c>
      <c r="R20" s="344"/>
      <c r="S20" s="668">
        <f>F20*'9'!W$8</f>
        <v>0</v>
      </c>
      <c r="T20" s="669">
        <f>F20*'9'!X$8</f>
        <v>0</v>
      </c>
      <c r="U20" s="670">
        <f>F20*'9'!Y$8</f>
        <v>0</v>
      </c>
      <c r="V20" s="671">
        <f>F20*'9'!Z$8</f>
        <v>0</v>
      </c>
      <c r="W20" s="670">
        <f>F20*'9'!AA$8</f>
        <v>0</v>
      </c>
      <c r="X20" s="668">
        <f>F20*'9'!AB$8</f>
        <v>0</v>
      </c>
      <c r="Y20" s="259"/>
      <c r="Z20" s="668">
        <f>F20*'9'!AD$8</f>
        <v>0</v>
      </c>
      <c r="AA20" s="669">
        <f>F20*'9'!AE$8</f>
        <v>0</v>
      </c>
      <c r="AB20" s="670">
        <f>F20*'9'!AF$8</f>
        <v>0</v>
      </c>
      <c r="AC20" s="671">
        <f>F20*'9'!AG$8</f>
        <v>0</v>
      </c>
      <c r="AD20" s="670">
        <f>F20*'9'!AH$8</f>
        <v>0</v>
      </c>
      <c r="AE20" s="668">
        <f>F20*'9'!AI$8</f>
        <v>0</v>
      </c>
      <c r="AF20" s="259"/>
      <c r="AG20" s="676">
        <f>F20*'9'!AK$8</f>
        <v>0</v>
      </c>
      <c r="AH20" s="676">
        <f>F20*'9'!AL$8</f>
        <v>0</v>
      </c>
      <c r="AI20" s="676">
        <f>F20*'9'!AM$8</f>
        <v>0</v>
      </c>
      <c r="AJ20" s="608">
        <f>F20*'9'!AN$6</f>
        <v>0</v>
      </c>
      <c r="AK20" s="608">
        <f>F20*'9'!AO$6</f>
        <v>0</v>
      </c>
      <c r="AL20" s="608">
        <f>F20*'9'!AP$6</f>
        <v>0</v>
      </c>
      <c r="AM20" s="608">
        <f>F20*'9'!AQ$6</f>
        <v>0</v>
      </c>
      <c r="AN20" s="608">
        <f>F20*'9'!AR$6</f>
        <v>0</v>
      </c>
      <c r="AO20" s="344"/>
      <c r="AP20" s="294">
        <f>F20*'9'!AT$6</f>
        <v>0</v>
      </c>
      <c r="AQ20" s="344"/>
      <c r="AR20" s="681">
        <f>'9'!AV$2</f>
        <v>0</v>
      </c>
      <c r="AS20" s="344"/>
      <c r="AT20" s="691">
        <f t="shared" si="7"/>
        <v>0</v>
      </c>
      <c r="AU20" s="344"/>
      <c r="AV20" s="532">
        <f>'9'!AZ$2</f>
        <v>0</v>
      </c>
      <c r="AW20" s="344"/>
      <c r="AX20" s="532">
        <f>'9'!BB$2</f>
        <v>0</v>
      </c>
      <c r="AY20" s="344"/>
      <c r="AZ20" s="532">
        <f t="shared" si="8"/>
        <v>0</v>
      </c>
    </row>
    <row r="21" spans="2:52" ht="20.100000000000001" customHeight="1" thickTop="1" thickBot="1">
      <c r="B21" s="58">
        <v>10</v>
      </c>
      <c r="C21" s="774" t="s">
        <v>297</v>
      </c>
      <c r="D21" s="775"/>
      <c r="E21" s="776"/>
      <c r="F21" s="59">
        <v>0</v>
      </c>
      <c r="G21" s="656">
        <f>F21*'10'!I$8</f>
        <v>0</v>
      </c>
      <c r="H21" s="501">
        <f>F21*'10'!J$8</f>
        <v>0</v>
      </c>
      <c r="I21" s="502">
        <f>F21*'10'!K$8</f>
        <v>0</v>
      </c>
      <c r="J21" s="503">
        <f>F21*'10'!L$8</f>
        <v>0</v>
      </c>
      <c r="K21" s="504">
        <f>F21*'10'!M$8</f>
        <v>0</v>
      </c>
      <c r="L21" s="657">
        <f>F21*'10'!N$8</f>
        <v>0</v>
      </c>
      <c r="M21" s="658">
        <f>F21*'10'!O$8</f>
        <v>0</v>
      </c>
      <c r="N21" s="541">
        <f>F21*'10'!R$6</f>
        <v>0</v>
      </c>
      <c r="O21" s="513">
        <f>F21*'10'!S$6</f>
        <v>0</v>
      </c>
      <c r="P21" s="345"/>
      <c r="Q21" s="521">
        <f>'10'!U$2</f>
        <v>0</v>
      </c>
      <c r="R21" s="344"/>
      <c r="S21" s="668">
        <f>F21*'10'!W$8</f>
        <v>0</v>
      </c>
      <c r="T21" s="669">
        <f>F21*'10'!X$8</f>
        <v>0</v>
      </c>
      <c r="U21" s="670">
        <f>F21*'10'!Y$8</f>
        <v>0</v>
      </c>
      <c r="V21" s="671">
        <f>F21*'10'!Z$8</f>
        <v>0</v>
      </c>
      <c r="W21" s="670">
        <f>F21*'10'!AA$8</f>
        <v>0</v>
      </c>
      <c r="X21" s="668">
        <f>F21*'10'!AB$8</f>
        <v>0</v>
      </c>
      <c r="Y21" s="259"/>
      <c r="Z21" s="668">
        <f>F21*'10'!AD$8</f>
        <v>0</v>
      </c>
      <c r="AA21" s="669">
        <f>F21*'10'!AE$8</f>
        <v>0</v>
      </c>
      <c r="AB21" s="670">
        <f>F21*'10'!AF$8</f>
        <v>0</v>
      </c>
      <c r="AC21" s="671">
        <f>F21*'10'!AG$8</f>
        <v>0</v>
      </c>
      <c r="AD21" s="670">
        <f>F21*'10'!AH$8</f>
        <v>0</v>
      </c>
      <c r="AE21" s="668">
        <f>F21*'10'!AI$8</f>
        <v>0</v>
      </c>
      <c r="AF21" s="259"/>
      <c r="AG21" s="676">
        <f>F21*'10'!AK$8</f>
        <v>0</v>
      </c>
      <c r="AH21" s="676">
        <f>F21*'10'!AL$8</f>
        <v>0</v>
      </c>
      <c r="AI21" s="676">
        <f>F21*'10'!AM$8</f>
        <v>0</v>
      </c>
      <c r="AJ21" s="608">
        <f>F21*'10'!AN$6</f>
        <v>0</v>
      </c>
      <c r="AK21" s="608">
        <f>F21*'10'!AO$6</f>
        <v>0</v>
      </c>
      <c r="AL21" s="608">
        <f>F21*'10'!AP$6</f>
        <v>0</v>
      </c>
      <c r="AM21" s="608">
        <f>F21*'10'!AQ$6</f>
        <v>0</v>
      </c>
      <c r="AN21" s="608">
        <f>F21*'10'!AR$6</f>
        <v>0</v>
      </c>
      <c r="AO21" s="344"/>
      <c r="AP21" s="294">
        <f>F21*'10'!AT$6</f>
        <v>0</v>
      </c>
      <c r="AQ21" s="344"/>
      <c r="AR21" s="681">
        <f>'10'!AV$2</f>
        <v>0</v>
      </c>
      <c r="AS21" s="344"/>
      <c r="AT21" s="691">
        <f t="shared" si="7"/>
        <v>0</v>
      </c>
      <c r="AU21" s="344"/>
      <c r="AV21" s="532">
        <f>'10'!AZ$2</f>
        <v>0</v>
      </c>
      <c r="AW21" s="344"/>
      <c r="AX21" s="532">
        <f>'10'!BB$2</f>
        <v>0</v>
      </c>
      <c r="AY21" s="344"/>
      <c r="AZ21" s="532">
        <f t="shared" si="8"/>
        <v>0</v>
      </c>
    </row>
    <row r="22" spans="2:52" ht="20.100000000000001" hidden="1" customHeight="1" thickTop="1" thickBot="1">
      <c r="B22" s="58">
        <v>11</v>
      </c>
      <c r="C22" s="774" t="s">
        <v>89</v>
      </c>
      <c r="D22" s="775"/>
      <c r="E22" s="776"/>
      <c r="F22" s="59">
        <v>1</v>
      </c>
      <c r="G22" s="656">
        <f>F22*'11'!I$8</f>
        <v>0</v>
      </c>
      <c r="H22" s="501">
        <f>F22*'11'!J$8</f>
        <v>0</v>
      </c>
      <c r="I22" s="502">
        <f>F22*'11'!K$8</f>
        <v>0</v>
      </c>
      <c r="J22" s="503">
        <f>F22*'11'!L$8</f>
        <v>0</v>
      </c>
      <c r="K22" s="504">
        <f>F22*'11'!M$8</f>
        <v>0</v>
      </c>
      <c r="L22" s="657">
        <f>F22*'11'!N$8</f>
        <v>0</v>
      </c>
      <c r="M22" s="658">
        <f>F22*'11'!O$8</f>
        <v>0</v>
      </c>
      <c r="N22" s="541">
        <f>F22*'11'!R$6</f>
        <v>0</v>
      </c>
      <c r="O22" s="513">
        <f>F22*'11'!S$6</f>
        <v>0</v>
      </c>
      <c r="P22" s="345"/>
      <c r="Q22" s="521">
        <f>'11'!U$2</f>
        <v>0</v>
      </c>
      <c r="R22" s="344"/>
      <c r="S22" s="668">
        <f>F22*'11'!W$8</f>
        <v>0</v>
      </c>
      <c r="T22" s="669">
        <f>F22*'11'!X$8</f>
        <v>0</v>
      </c>
      <c r="U22" s="670">
        <f>F22*'11'!Y$8</f>
        <v>0</v>
      </c>
      <c r="V22" s="671">
        <f>F22*'11'!Z$8</f>
        <v>0</v>
      </c>
      <c r="W22" s="670">
        <f>F22*'11'!AA$8</f>
        <v>0</v>
      </c>
      <c r="X22" s="668">
        <f>F22*'11'!AB$8</f>
        <v>0</v>
      </c>
      <c r="Y22" s="259"/>
      <c r="Z22" s="668">
        <f>F22*'11'!AD$8</f>
        <v>0</v>
      </c>
      <c r="AA22" s="669">
        <f>F22*'11'!AE$8</f>
        <v>0</v>
      </c>
      <c r="AB22" s="670">
        <f>F22*'11'!AF$8</f>
        <v>0</v>
      </c>
      <c r="AC22" s="671">
        <f>F22*'11'!AG$8</f>
        <v>0</v>
      </c>
      <c r="AD22" s="670">
        <f>F22*'11'!AH$8</f>
        <v>0</v>
      </c>
      <c r="AE22" s="668">
        <f>F22*'11'!AI$8</f>
        <v>0</v>
      </c>
      <c r="AF22" s="259"/>
      <c r="AG22" s="676">
        <f>F22*'11'!AK$8</f>
        <v>0</v>
      </c>
      <c r="AH22" s="676">
        <f>F22*'11'!AL$8</f>
        <v>0</v>
      </c>
      <c r="AI22" s="676">
        <f>F22*'11'!AM$8</f>
        <v>0</v>
      </c>
      <c r="AJ22" s="608">
        <f>F22*'11'!AN$6</f>
        <v>0</v>
      </c>
      <c r="AK22" s="608">
        <f>F22*'11'!AO$6</f>
        <v>0</v>
      </c>
      <c r="AL22" s="608">
        <f>F22*'11'!AP$6</f>
        <v>0</v>
      </c>
      <c r="AM22" s="608">
        <f>F22*'11'!AQ$6</f>
        <v>0</v>
      </c>
      <c r="AN22" s="608">
        <f>F22*'11'!AR$6</f>
        <v>0</v>
      </c>
      <c r="AO22" s="344"/>
      <c r="AP22" s="294">
        <f>F22*'11'!AT$6</f>
        <v>0</v>
      </c>
      <c r="AQ22" s="344"/>
      <c r="AR22" s="681">
        <f>'11'!AV$2</f>
        <v>0</v>
      </c>
      <c r="AS22" s="344"/>
      <c r="AT22" s="691">
        <f t="shared" si="7"/>
        <v>0</v>
      </c>
      <c r="AU22" s="344"/>
      <c r="AV22" s="532">
        <f>'11'!AZ$2</f>
        <v>0</v>
      </c>
      <c r="AW22" s="344"/>
      <c r="AX22" s="532">
        <f>'11'!BB$2</f>
        <v>0</v>
      </c>
      <c r="AY22" s="344"/>
      <c r="AZ22" s="532">
        <f t="shared" si="8"/>
        <v>0</v>
      </c>
    </row>
    <row r="23" spans="2:52" ht="20.100000000000001" hidden="1" customHeight="1" thickTop="1" thickBot="1">
      <c r="B23" s="58">
        <v>12</v>
      </c>
      <c r="C23" s="774" t="s">
        <v>90</v>
      </c>
      <c r="D23" s="775"/>
      <c r="E23" s="776"/>
      <c r="F23" s="59">
        <v>1</v>
      </c>
      <c r="G23" s="656">
        <f>F23*'12'!I$8</f>
        <v>0</v>
      </c>
      <c r="H23" s="501">
        <f>F23*'12'!J$8</f>
        <v>0</v>
      </c>
      <c r="I23" s="502">
        <f>F23*'12'!K$8</f>
        <v>0</v>
      </c>
      <c r="J23" s="503">
        <f>F23*'12'!L$8</f>
        <v>0</v>
      </c>
      <c r="K23" s="504">
        <f>F23*'12'!M$8</f>
        <v>0</v>
      </c>
      <c r="L23" s="657">
        <f>F23*'12'!N$8</f>
        <v>0</v>
      </c>
      <c r="M23" s="658">
        <f>F23*'12'!O$8</f>
        <v>0</v>
      </c>
      <c r="N23" s="541">
        <f>F23*'12'!R$6</f>
        <v>0</v>
      </c>
      <c r="O23" s="513">
        <f>F23*'12'!S$6</f>
        <v>0</v>
      </c>
      <c r="P23" s="345"/>
      <c r="Q23" s="521">
        <f>'12'!U$2</f>
        <v>0</v>
      </c>
      <c r="R23" s="344"/>
      <c r="S23" s="668">
        <f>F23*'12'!W$8</f>
        <v>0</v>
      </c>
      <c r="T23" s="669">
        <f>F23*'12'!X$8</f>
        <v>0</v>
      </c>
      <c r="U23" s="670">
        <f>F23*'12'!Y$8</f>
        <v>0</v>
      </c>
      <c r="V23" s="671">
        <f>F23*'12'!Z$8</f>
        <v>0</v>
      </c>
      <c r="W23" s="670">
        <f>F23*'12'!AA$8</f>
        <v>0</v>
      </c>
      <c r="X23" s="668">
        <f>F23*'12'!AB$8</f>
        <v>0</v>
      </c>
      <c r="Y23" s="259"/>
      <c r="Z23" s="668">
        <f>F23*'12'!AD$8</f>
        <v>0</v>
      </c>
      <c r="AA23" s="669">
        <f>F23*'12'!AE$8</f>
        <v>0</v>
      </c>
      <c r="AB23" s="670">
        <f>F23*'12'!AF$8</f>
        <v>0</v>
      </c>
      <c r="AC23" s="671">
        <f>F23*'12'!AG$8</f>
        <v>0</v>
      </c>
      <c r="AD23" s="670">
        <f>F23*'12'!AH$8</f>
        <v>0</v>
      </c>
      <c r="AE23" s="668">
        <f>F23*'12'!AI$8</f>
        <v>0</v>
      </c>
      <c r="AF23" s="259"/>
      <c r="AG23" s="676">
        <f>F23*'12'!AK$8</f>
        <v>0</v>
      </c>
      <c r="AH23" s="676">
        <f>F23*'12'!AL$8</f>
        <v>0</v>
      </c>
      <c r="AI23" s="676">
        <f>F23*'12'!AM$8</f>
        <v>0</v>
      </c>
      <c r="AJ23" s="608">
        <f>F23*'12'!AN$6</f>
        <v>0</v>
      </c>
      <c r="AK23" s="608">
        <f>F23*'12'!AO$6</f>
        <v>0</v>
      </c>
      <c r="AL23" s="608">
        <f>F23*'12'!AP$6</f>
        <v>0</v>
      </c>
      <c r="AM23" s="608">
        <f>F23*'12'!AQ$6</f>
        <v>0</v>
      </c>
      <c r="AN23" s="608">
        <f>F23*'12'!AR$6</f>
        <v>0</v>
      </c>
      <c r="AO23" s="344"/>
      <c r="AP23" s="294">
        <f>F23*'12'!AT$6</f>
        <v>0</v>
      </c>
      <c r="AQ23" s="344"/>
      <c r="AR23" s="681">
        <f>'12'!AV$2</f>
        <v>0</v>
      </c>
      <c r="AS23" s="344"/>
      <c r="AT23" s="691">
        <f t="shared" si="7"/>
        <v>0</v>
      </c>
      <c r="AU23" s="344"/>
      <c r="AV23" s="532">
        <f>'12'!AZ$2</f>
        <v>0</v>
      </c>
      <c r="AW23" s="344"/>
      <c r="AX23" s="532">
        <f>'12'!BB$2</f>
        <v>0</v>
      </c>
      <c r="AY23" s="344"/>
      <c r="AZ23" s="532">
        <f t="shared" si="8"/>
        <v>0</v>
      </c>
    </row>
    <row r="24" spans="2:52" ht="20.100000000000001" hidden="1" customHeight="1" thickTop="1" thickBot="1">
      <c r="B24" s="58">
        <v>13</v>
      </c>
      <c r="C24" s="774" t="s">
        <v>91</v>
      </c>
      <c r="D24" s="775"/>
      <c r="E24" s="776"/>
      <c r="F24" s="59">
        <v>1</v>
      </c>
      <c r="G24" s="656">
        <f>F24*'13'!I$8</f>
        <v>0</v>
      </c>
      <c r="H24" s="501">
        <f>F24*'13'!J$8</f>
        <v>0</v>
      </c>
      <c r="I24" s="502">
        <f>F24*'13'!K$8</f>
        <v>0</v>
      </c>
      <c r="J24" s="503">
        <f>F24*'13'!L$8</f>
        <v>0</v>
      </c>
      <c r="K24" s="504">
        <f>F24*'13'!M$8</f>
        <v>0</v>
      </c>
      <c r="L24" s="657">
        <f>F24*'13'!N$8</f>
        <v>0</v>
      </c>
      <c r="M24" s="658">
        <f>F24*'13'!O$8</f>
        <v>0</v>
      </c>
      <c r="N24" s="541">
        <f>F24*'13'!R$6</f>
        <v>0</v>
      </c>
      <c r="O24" s="513">
        <f>F24*'13'!S$6</f>
        <v>0</v>
      </c>
      <c r="P24" s="345"/>
      <c r="Q24" s="521">
        <f>'13'!U$2</f>
        <v>0</v>
      </c>
      <c r="R24" s="344"/>
      <c r="S24" s="668">
        <f>F24*'13'!W$8</f>
        <v>0</v>
      </c>
      <c r="T24" s="669">
        <f>F24*'13'!X$8</f>
        <v>0</v>
      </c>
      <c r="U24" s="670">
        <f>F24*'13'!Y$8</f>
        <v>0</v>
      </c>
      <c r="V24" s="671">
        <f>F24*'13'!Z$8</f>
        <v>0</v>
      </c>
      <c r="W24" s="670">
        <f>F24*'13'!AA$8</f>
        <v>0</v>
      </c>
      <c r="X24" s="668">
        <f>F24*'13'!AB$8</f>
        <v>0</v>
      </c>
      <c r="Y24" s="259"/>
      <c r="Z24" s="668">
        <f>F24*'13'!AD$8</f>
        <v>0</v>
      </c>
      <c r="AA24" s="669">
        <f>F24*'13'!AE$8</f>
        <v>0</v>
      </c>
      <c r="AB24" s="670">
        <f>F24*'13'!AF$8</f>
        <v>0</v>
      </c>
      <c r="AC24" s="671">
        <f>F24*'13'!AG$8</f>
        <v>0</v>
      </c>
      <c r="AD24" s="670">
        <f>F24*'13'!AH$8</f>
        <v>0</v>
      </c>
      <c r="AE24" s="668">
        <f>F24*'13'!AI$8</f>
        <v>0</v>
      </c>
      <c r="AF24" s="259"/>
      <c r="AG24" s="676">
        <f>F24*'13'!AK$8</f>
        <v>0</v>
      </c>
      <c r="AH24" s="676">
        <f>F24*'13'!AL$8</f>
        <v>0</v>
      </c>
      <c r="AI24" s="676">
        <f>F24*'13'!AM$8</f>
        <v>0</v>
      </c>
      <c r="AJ24" s="608">
        <f>F24*'13'!AN$6</f>
        <v>0</v>
      </c>
      <c r="AK24" s="608">
        <f>F24*'13'!AO$6</f>
        <v>0</v>
      </c>
      <c r="AL24" s="608">
        <f>F24*'13'!AP$6</f>
        <v>0</v>
      </c>
      <c r="AM24" s="608">
        <f>F24*'13'!AQ$6</f>
        <v>0</v>
      </c>
      <c r="AN24" s="608">
        <f>F24*'13'!AR$6</f>
        <v>0</v>
      </c>
      <c r="AO24" s="344"/>
      <c r="AP24" s="294">
        <f>F24*'13'!AT$6</f>
        <v>0</v>
      </c>
      <c r="AQ24" s="344"/>
      <c r="AR24" s="681">
        <f>'13'!AV$2</f>
        <v>0</v>
      </c>
      <c r="AS24" s="344"/>
      <c r="AT24" s="691">
        <f t="shared" si="7"/>
        <v>0</v>
      </c>
      <c r="AU24" s="344"/>
      <c r="AV24" s="532">
        <f>'13'!AZ$2</f>
        <v>0</v>
      </c>
      <c r="AW24" s="344"/>
      <c r="AX24" s="532">
        <f>'13'!BB$2</f>
        <v>0</v>
      </c>
      <c r="AY24" s="344"/>
      <c r="AZ24" s="532">
        <f t="shared" si="8"/>
        <v>0</v>
      </c>
    </row>
    <row r="25" spans="2:52" ht="20.100000000000001" hidden="1" customHeight="1" thickTop="1" thickBot="1">
      <c r="B25" s="58">
        <v>14</v>
      </c>
      <c r="C25" s="774" t="s">
        <v>92</v>
      </c>
      <c r="D25" s="775"/>
      <c r="E25" s="776"/>
      <c r="F25" s="59">
        <v>1</v>
      </c>
      <c r="G25" s="656">
        <f>F25*'14'!I$8</f>
        <v>0</v>
      </c>
      <c r="H25" s="501">
        <f>F25*'14'!J$8</f>
        <v>0</v>
      </c>
      <c r="I25" s="502">
        <f>F25*'14'!K$8</f>
        <v>0</v>
      </c>
      <c r="J25" s="503">
        <f>F25*'14'!L$8</f>
        <v>0</v>
      </c>
      <c r="K25" s="504">
        <f>F25*'14'!M$8</f>
        <v>0</v>
      </c>
      <c r="L25" s="657">
        <f>F25*'14'!N$8</f>
        <v>0</v>
      </c>
      <c r="M25" s="658">
        <f>F25*'14'!O$8</f>
        <v>0</v>
      </c>
      <c r="N25" s="541">
        <f>F25*'14'!R$6</f>
        <v>0</v>
      </c>
      <c r="O25" s="513">
        <f>F25*'14'!S$6</f>
        <v>0</v>
      </c>
      <c r="P25" s="345"/>
      <c r="Q25" s="521">
        <f>'14'!U$2</f>
        <v>0</v>
      </c>
      <c r="R25" s="344"/>
      <c r="S25" s="668">
        <f>F25*'14'!W$8</f>
        <v>0</v>
      </c>
      <c r="T25" s="669">
        <f>F25*'14'!X$8</f>
        <v>0</v>
      </c>
      <c r="U25" s="670">
        <f>F25*'14'!Y$8</f>
        <v>0</v>
      </c>
      <c r="V25" s="671">
        <f>F25*'14'!Z$8</f>
        <v>0</v>
      </c>
      <c r="W25" s="670">
        <f>F25*'14'!AA$8</f>
        <v>0</v>
      </c>
      <c r="X25" s="668">
        <f>F25*'14'!AB$8</f>
        <v>0</v>
      </c>
      <c r="Y25" s="259"/>
      <c r="Z25" s="668">
        <f>F25*'14'!AD$8</f>
        <v>0</v>
      </c>
      <c r="AA25" s="669">
        <f>F25*'14'!AE$8</f>
        <v>0</v>
      </c>
      <c r="AB25" s="670">
        <f>F25*'14'!AF$8</f>
        <v>0</v>
      </c>
      <c r="AC25" s="671">
        <f>F25*'14'!AG$8</f>
        <v>0</v>
      </c>
      <c r="AD25" s="670">
        <f>F25*'14'!AH$8</f>
        <v>0</v>
      </c>
      <c r="AE25" s="668">
        <f>F25*'14'!AI$8</f>
        <v>0</v>
      </c>
      <c r="AF25" s="259"/>
      <c r="AG25" s="676">
        <f>F25*'14'!AK$8</f>
        <v>0</v>
      </c>
      <c r="AH25" s="676">
        <f>F25*'14'!AL$8</f>
        <v>0</v>
      </c>
      <c r="AI25" s="676">
        <f>F25*'14'!AM$8</f>
        <v>0</v>
      </c>
      <c r="AJ25" s="608">
        <f>F25*'14'!AN$6</f>
        <v>0</v>
      </c>
      <c r="AK25" s="608">
        <f>F25*'14'!AO$6</f>
        <v>0</v>
      </c>
      <c r="AL25" s="608">
        <f>F25*'14'!AP$6</f>
        <v>0</v>
      </c>
      <c r="AM25" s="608">
        <f>F25*'14'!AQ$6</f>
        <v>0</v>
      </c>
      <c r="AN25" s="608">
        <f>F25*'14'!AR$6</f>
        <v>0</v>
      </c>
      <c r="AO25" s="344"/>
      <c r="AP25" s="294">
        <f>F25*'14'!AT$6</f>
        <v>0</v>
      </c>
      <c r="AQ25" s="344"/>
      <c r="AR25" s="681">
        <f>'14'!AV$2</f>
        <v>0</v>
      </c>
      <c r="AS25" s="344"/>
      <c r="AT25" s="691">
        <f t="shared" si="7"/>
        <v>0</v>
      </c>
      <c r="AU25" s="344"/>
      <c r="AV25" s="532">
        <f>'14'!AZ$2</f>
        <v>0</v>
      </c>
      <c r="AW25" s="344"/>
      <c r="AX25" s="532">
        <f>'14'!BB$2</f>
        <v>0</v>
      </c>
      <c r="AY25" s="344"/>
      <c r="AZ25" s="532">
        <f t="shared" si="8"/>
        <v>0</v>
      </c>
    </row>
    <row r="26" spans="2:52" ht="20.100000000000001" hidden="1" customHeight="1" thickTop="1" thickBot="1">
      <c r="B26" s="58">
        <v>15</v>
      </c>
      <c r="C26" s="774" t="s">
        <v>93</v>
      </c>
      <c r="D26" s="775"/>
      <c r="E26" s="776"/>
      <c r="F26" s="59">
        <v>1</v>
      </c>
      <c r="G26" s="656">
        <f>F26*'15'!I$8</f>
        <v>0</v>
      </c>
      <c r="H26" s="501">
        <f>F26*'15'!J$8</f>
        <v>0</v>
      </c>
      <c r="I26" s="502">
        <f>F26*'15'!K$8</f>
        <v>0</v>
      </c>
      <c r="J26" s="503">
        <f>F26*'15'!L$8</f>
        <v>0</v>
      </c>
      <c r="K26" s="504">
        <f>F26*'15'!M$8</f>
        <v>0</v>
      </c>
      <c r="L26" s="657">
        <f>F26*'15'!N$8</f>
        <v>0</v>
      </c>
      <c r="M26" s="658">
        <f>F26*'15'!O$8</f>
        <v>0</v>
      </c>
      <c r="N26" s="541">
        <f>F26*'15'!R$6</f>
        <v>0</v>
      </c>
      <c r="O26" s="513">
        <f>F26*'15'!S$6</f>
        <v>0</v>
      </c>
      <c r="P26" s="345"/>
      <c r="Q26" s="521">
        <f>'15'!U$2</f>
        <v>0</v>
      </c>
      <c r="R26" s="344"/>
      <c r="S26" s="668">
        <f>F26*'15'!W$8</f>
        <v>0</v>
      </c>
      <c r="T26" s="669">
        <f>F26*'15'!X$8</f>
        <v>0</v>
      </c>
      <c r="U26" s="670">
        <f>F26*'15'!Y$8</f>
        <v>0</v>
      </c>
      <c r="V26" s="671">
        <f>F26*'15'!Z$8</f>
        <v>0</v>
      </c>
      <c r="W26" s="670">
        <f>F26*'15'!AA$8</f>
        <v>0</v>
      </c>
      <c r="X26" s="668">
        <f>F26*'15'!AB$8</f>
        <v>0</v>
      </c>
      <c r="Y26" s="259"/>
      <c r="Z26" s="668">
        <f>F26*'15'!AD$8</f>
        <v>0</v>
      </c>
      <c r="AA26" s="669">
        <f>F26*'15'!AE$8</f>
        <v>0</v>
      </c>
      <c r="AB26" s="670">
        <f>F26*'15'!AF$8</f>
        <v>0</v>
      </c>
      <c r="AC26" s="671">
        <f>F26*'15'!AG$8</f>
        <v>0</v>
      </c>
      <c r="AD26" s="670">
        <f>F26*'15'!AH$8</f>
        <v>0</v>
      </c>
      <c r="AE26" s="668">
        <f>F26*'15'!AI$8</f>
        <v>0</v>
      </c>
      <c r="AF26" s="259"/>
      <c r="AG26" s="676">
        <f>F26*'15'!AK$8</f>
        <v>0</v>
      </c>
      <c r="AH26" s="676">
        <f>F26*'15'!AL$8</f>
        <v>0</v>
      </c>
      <c r="AI26" s="676">
        <f>F26*'15'!AM$8</f>
        <v>0</v>
      </c>
      <c r="AJ26" s="608">
        <f>F26*'15'!AN$6</f>
        <v>0</v>
      </c>
      <c r="AK26" s="608">
        <f>F26*'15'!AO$6</f>
        <v>0</v>
      </c>
      <c r="AL26" s="608">
        <f>F26*'15'!AP$6</f>
        <v>0</v>
      </c>
      <c r="AM26" s="608">
        <f>F26*'15'!AQ$6</f>
        <v>0</v>
      </c>
      <c r="AN26" s="608">
        <f>F26*'15'!AR$6</f>
        <v>0</v>
      </c>
      <c r="AO26" s="344"/>
      <c r="AP26" s="294">
        <f>F26*'15'!AT$6</f>
        <v>0</v>
      </c>
      <c r="AQ26" s="344"/>
      <c r="AR26" s="681">
        <f>'15'!AV$2</f>
        <v>0</v>
      </c>
      <c r="AS26" s="344"/>
      <c r="AT26" s="691">
        <f t="shared" si="7"/>
        <v>0</v>
      </c>
      <c r="AU26" s="344"/>
      <c r="AV26" s="532">
        <f>'15'!AZ$2</f>
        <v>0</v>
      </c>
      <c r="AW26" s="344"/>
      <c r="AX26" s="532">
        <f>'15'!BB$2</f>
        <v>0</v>
      </c>
      <c r="AY26" s="344"/>
      <c r="AZ26" s="532">
        <f t="shared" si="8"/>
        <v>0</v>
      </c>
    </row>
    <row r="27" spans="2:52" ht="20.100000000000001" hidden="1" customHeight="1" thickTop="1" thickBot="1">
      <c r="B27" s="58">
        <v>16</v>
      </c>
      <c r="C27" s="774" t="s">
        <v>94</v>
      </c>
      <c r="D27" s="775"/>
      <c r="E27" s="776"/>
      <c r="F27" s="59">
        <v>1</v>
      </c>
      <c r="G27" s="656">
        <f>F27*'16'!I$8</f>
        <v>0</v>
      </c>
      <c r="H27" s="501">
        <f>F27*'16'!J$8</f>
        <v>0</v>
      </c>
      <c r="I27" s="502">
        <f>F27*'16'!K$8</f>
        <v>0</v>
      </c>
      <c r="J27" s="503">
        <f>F27*'16'!L$8</f>
        <v>0</v>
      </c>
      <c r="K27" s="504">
        <f>F27*'16'!M$8</f>
        <v>0</v>
      </c>
      <c r="L27" s="657">
        <f>F27*'16'!N$8</f>
        <v>0</v>
      </c>
      <c r="M27" s="658">
        <f>F27*'16'!O$8</f>
        <v>0</v>
      </c>
      <c r="N27" s="541">
        <f>F27*'16'!R$6</f>
        <v>0</v>
      </c>
      <c r="O27" s="513">
        <f>F27*'16'!S$6</f>
        <v>0</v>
      </c>
      <c r="P27" s="345"/>
      <c r="Q27" s="521">
        <f>'16'!U$2</f>
        <v>0</v>
      </c>
      <c r="R27" s="344"/>
      <c r="S27" s="668">
        <f>F27*'16'!W$8</f>
        <v>0</v>
      </c>
      <c r="T27" s="669">
        <f>F27*'16'!X$8</f>
        <v>0</v>
      </c>
      <c r="U27" s="670">
        <f>F27*'16'!Y$8</f>
        <v>0</v>
      </c>
      <c r="V27" s="671">
        <f>F27*'16'!Z$8</f>
        <v>0</v>
      </c>
      <c r="W27" s="670">
        <f>F27*'16'!AA$8</f>
        <v>0</v>
      </c>
      <c r="X27" s="668">
        <f>F27*'16'!AB$8</f>
        <v>0</v>
      </c>
      <c r="Y27" s="259"/>
      <c r="Z27" s="668">
        <f>F27*'16'!AD$8</f>
        <v>0</v>
      </c>
      <c r="AA27" s="669">
        <f>F27*'16'!AE$8</f>
        <v>0</v>
      </c>
      <c r="AB27" s="670">
        <f>F27*'16'!AF$8</f>
        <v>0</v>
      </c>
      <c r="AC27" s="671">
        <f>F27*'16'!AG$8</f>
        <v>0</v>
      </c>
      <c r="AD27" s="670">
        <f>F27*'16'!AH$8</f>
        <v>0</v>
      </c>
      <c r="AE27" s="668">
        <f>F27*'16'!AI$8</f>
        <v>0</v>
      </c>
      <c r="AF27" s="259"/>
      <c r="AG27" s="676">
        <f>F27*'16'!AK$8</f>
        <v>0</v>
      </c>
      <c r="AH27" s="676">
        <f>F27*'16'!AL$8</f>
        <v>0</v>
      </c>
      <c r="AI27" s="676">
        <f>F27*'16'!AM$8</f>
        <v>0</v>
      </c>
      <c r="AJ27" s="608">
        <f>F27*'16'!AN$6</f>
        <v>0</v>
      </c>
      <c r="AK27" s="608">
        <f>F27*'16'!AO$6</f>
        <v>0</v>
      </c>
      <c r="AL27" s="608">
        <f>F27*'16'!AP$6</f>
        <v>0</v>
      </c>
      <c r="AM27" s="608">
        <f>F27*'16'!AQ$6</f>
        <v>0</v>
      </c>
      <c r="AN27" s="608">
        <f>F27*'16'!AR$6</f>
        <v>0</v>
      </c>
      <c r="AO27" s="344"/>
      <c r="AP27" s="294">
        <f>F27*'16'!AT$6</f>
        <v>0</v>
      </c>
      <c r="AQ27" s="344"/>
      <c r="AR27" s="681">
        <f>'16'!AV$2</f>
        <v>0</v>
      </c>
      <c r="AS27" s="344"/>
      <c r="AT27" s="691">
        <f t="shared" si="7"/>
        <v>0</v>
      </c>
      <c r="AU27" s="344"/>
      <c r="AV27" s="532">
        <f>'16'!AZ$2</f>
        <v>0</v>
      </c>
      <c r="AW27" s="344"/>
      <c r="AX27" s="532">
        <f>'16'!BB$2</f>
        <v>0</v>
      </c>
      <c r="AY27" s="344"/>
      <c r="AZ27" s="532">
        <f t="shared" si="8"/>
        <v>0</v>
      </c>
    </row>
    <row r="28" spans="2:52" ht="20.100000000000001" hidden="1" customHeight="1" thickTop="1" thickBot="1">
      <c r="B28" s="58">
        <v>17</v>
      </c>
      <c r="C28" s="774" t="s">
        <v>95</v>
      </c>
      <c r="D28" s="775"/>
      <c r="E28" s="776"/>
      <c r="F28" s="59">
        <v>1</v>
      </c>
      <c r="G28" s="656">
        <f>F28*'17'!I$8</f>
        <v>0</v>
      </c>
      <c r="H28" s="501">
        <f>F28*'17'!J$8</f>
        <v>0</v>
      </c>
      <c r="I28" s="502">
        <f>F28*'17'!K$8</f>
        <v>0</v>
      </c>
      <c r="J28" s="503">
        <f>F28*'17'!L$8</f>
        <v>0</v>
      </c>
      <c r="K28" s="504">
        <f>F28*'17'!M$8</f>
        <v>0</v>
      </c>
      <c r="L28" s="657">
        <f>F28*'17'!N$8</f>
        <v>0</v>
      </c>
      <c r="M28" s="658">
        <f>F28*'17'!O$8</f>
        <v>0</v>
      </c>
      <c r="N28" s="541">
        <f>F28*'17'!R$6</f>
        <v>0</v>
      </c>
      <c r="O28" s="513">
        <f>F28*'17'!S$6</f>
        <v>0</v>
      </c>
      <c r="P28" s="345"/>
      <c r="Q28" s="521">
        <f>'17'!U$2</f>
        <v>0</v>
      </c>
      <c r="R28" s="344"/>
      <c r="S28" s="668">
        <f>F28*'17'!W$8</f>
        <v>0</v>
      </c>
      <c r="T28" s="669">
        <f>F28*'17'!X$8</f>
        <v>0</v>
      </c>
      <c r="U28" s="670">
        <f>F28*'17'!Y$8</f>
        <v>0</v>
      </c>
      <c r="V28" s="671">
        <f>F28*'17'!Z$8</f>
        <v>0</v>
      </c>
      <c r="W28" s="670">
        <f>F28*'17'!AA$8</f>
        <v>0</v>
      </c>
      <c r="X28" s="668">
        <f>F28*'17'!AB$8</f>
        <v>0</v>
      </c>
      <c r="Y28" s="259"/>
      <c r="Z28" s="668">
        <f>F28*'17'!AD$8</f>
        <v>0</v>
      </c>
      <c r="AA28" s="669">
        <f>F28*'17'!AE$8</f>
        <v>0</v>
      </c>
      <c r="AB28" s="670">
        <f>F28*'17'!AF$8</f>
        <v>0</v>
      </c>
      <c r="AC28" s="671">
        <f>F28*'17'!AG$8</f>
        <v>0</v>
      </c>
      <c r="AD28" s="670">
        <f>F28*'17'!AH$8</f>
        <v>0</v>
      </c>
      <c r="AE28" s="668">
        <f>F28*'17'!AI$8</f>
        <v>0</v>
      </c>
      <c r="AF28" s="259"/>
      <c r="AG28" s="676">
        <f>F28*'17'!AK$8</f>
        <v>0</v>
      </c>
      <c r="AH28" s="676">
        <f>F28*'17'!AL$8</f>
        <v>0</v>
      </c>
      <c r="AI28" s="676">
        <f>F28*'17'!AM$8</f>
        <v>0</v>
      </c>
      <c r="AJ28" s="608">
        <f>F28*'17'!AN$6</f>
        <v>0</v>
      </c>
      <c r="AK28" s="608">
        <f>F28*'17'!AO$6</f>
        <v>0</v>
      </c>
      <c r="AL28" s="608">
        <f>F28*'17'!AP$6</f>
        <v>0</v>
      </c>
      <c r="AM28" s="608">
        <f>F28*'17'!AQ$6</f>
        <v>0</v>
      </c>
      <c r="AN28" s="608">
        <f>F28*'17'!AR$6</f>
        <v>0</v>
      </c>
      <c r="AO28" s="344"/>
      <c r="AP28" s="294">
        <f>F28*'17'!AT$6</f>
        <v>0</v>
      </c>
      <c r="AQ28" s="344"/>
      <c r="AR28" s="681">
        <f>'17'!AV$2</f>
        <v>0</v>
      </c>
      <c r="AS28" s="344"/>
      <c r="AT28" s="691">
        <f t="shared" si="7"/>
        <v>0</v>
      </c>
      <c r="AU28" s="344"/>
      <c r="AV28" s="532">
        <f>'17'!AZ$2</f>
        <v>0</v>
      </c>
      <c r="AW28" s="344"/>
      <c r="AX28" s="532">
        <f>'17'!BB$2</f>
        <v>0</v>
      </c>
      <c r="AY28" s="344"/>
      <c r="AZ28" s="532">
        <f t="shared" si="8"/>
        <v>0</v>
      </c>
    </row>
    <row r="29" spans="2:52" ht="20.100000000000001" hidden="1" customHeight="1" thickTop="1" thickBot="1">
      <c r="B29" s="58">
        <v>18</v>
      </c>
      <c r="C29" s="774" t="s">
        <v>96</v>
      </c>
      <c r="D29" s="775"/>
      <c r="E29" s="776"/>
      <c r="F29" s="59">
        <v>1</v>
      </c>
      <c r="G29" s="656">
        <f>F29*'18'!I$8</f>
        <v>0</v>
      </c>
      <c r="H29" s="501">
        <f>F29*'18'!J$8</f>
        <v>0</v>
      </c>
      <c r="I29" s="502">
        <f>F29*'18'!K$8</f>
        <v>0</v>
      </c>
      <c r="J29" s="503">
        <f>F29*'18'!L$8</f>
        <v>0</v>
      </c>
      <c r="K29" s="504">
        <f>F29*'18'!M$8</f>
        <v>0</v>
      </c>
      <c r="L29" s="657">
        <f>F29*'18'!N$8</f>
        <v>0</v>
      </c>
      <c r="M29" s="658">
        <f>F29*'18'!O$8</f>
        <v>0</v>
      </c>
      <c r="N29" s="541">
        <f>F29*'18'!R$6</f>
        <v>0</v>
      </c>
      <c r="O29" s="513">
        <f>F29*'18'!S$6</f>
        <v>0</v>
      </c>
      <c r="P29" s="345"/>
      <c r="Q29" s="521">
        <f>'18'!U$2</f>
        <v>0</v>
      </c>
      <c r="R29" s="344"/>
      <c r="S29" s="668">
        <f>F29*'18'!W$8</f>
        <v>0</v>
      </c>
      <c r="T29" s="669">
        <f>F29*'18'!X$8</f>
        <v>0</v>
      </c>
      <c r="U29" s="670">
        <f>F29*'18'!Y$8</f>
        <v>0</v>
      </c>
      <c r="V29" s="671">
        <f>F29*'18'!Z$8</f>
        <v>0</v>
      </c>
      <c r="W29" s="670">
        <f>F29*'18'!AA$8</f>
        <v>0</v>
      </c>
      <c r="X29" s="668">
        <f>F29*'18'!AB$8</f>
        <v>0</v>
      </c>
      <c r="Y29" s="259"/>
      <c r="Z29" s="668">
        <f>F29*'18'!AD$8</f>
        <v>0</v>
      </c>
      <c r="AA29" s="669">
        <f>F29*'18'!AE$8</f>
        <v>0</v>
      </c>
      <c r="AB29" s="670">
        <f>F29*'18'!AF$8</f>
        <v>0</v>
      </c>
      <c r="AC29" s="671">
        <f>F29*'18'!AG$8</f>
        <v>0</v>
      </c>
      <c r="AD29" s="670">
        <f>F29*'18'!AH$8</f>
        <v>0</v>
      </c>
      <c r="AE29" s="668">
        <f>F29*'18'!AI$8</f>
        <v>0</v>
      </c>
      <c r="AF29" s="259"/>
      <c r="AG29" s="676">
        <f>F29*'18'!AK$8</f>
        <v>0</v>
      </c>
      <c r="AH29" s="676">
        <f>F29*'18'!AL$8</f>
        <v>0</v>
      </c>
      <c r="AI29" s="676">
        <f>F29*'18'!AM$8</f>
        <v>0</v>
      </c>
      <c r="AJ29" s="608">
        <f>F29*'18'!AN$6</f>
        <v>0</v>
      </c>
      <c r="AK29" s="608">
        <f>F29*'18'!AO$6</f>
        <v>0</v>
      </c>
      <c r="AL29" s="608">
        <f>F29*'18'!AP$6</f>
        <v>0</v>
      </c>
      <c r="AM29" s="608">
        <f>F29*'18'!AQ$6</f>
        <v>0</v>
      </c>
      <c r="AN29" s="608">
        <f>F29*'18'!AR$6</f>
        <v>0</v>
      </c>
      <c r="AO29" s="344"/>
      <c r="AP29" s="294">
        <f>F29*'18'!AT$6</f>
        <v>0</v>
      </c>
      <c r="AQ29" s="344"/>
      <c r="AR29" s="681">
        <f>'18'!AV$2</f>
        <v>0</v>
      </c>
      <c r="AS29" s="344"/>
      <c r="AT29" s="691">
        <f t="shared" si="7"/>
        <v>0</v>
      </c>
      <c r="AU29" s="344"/>
      <c r="AV29" s="532">
        <f>'18'!AZ$2</f>
        <v>0</v>
      </c>
      <c r="AW29" s="344"/>
      <c r="AX29" s="532">
        <f>'18'!BB$2</f>
        <v>0</v>
      </c>
      <c r="AY29" s="344"/>
      <c r="AZ29" s="532">
        <f t="shared" si="8"/>
        <v>0</v>
      </c>
    </row>
    <row r="30" spans="2:52" ht="20.100000000000001" hidden="1" customHeight="1" thickTop="1" thickBot="1">
      <c r="B30" s="58">
        <v>19</v>
      </c>
      <c r="C30" s="774" t="s">
        <v>97</v>
      </c>
      <c r="D30" s="775"/>
      <c r="E30" s="776"/>
      <c r="F30" s="59">
        <v>1</v>
      </c>
      <c r="G30" s="656">
        <f>F30*'19'!I$8</f>
        <v>0</v>
      </c>
      <c r="H30" s="501">
        <f>F30*'19'!J$8</f>
        <v>0</v>
      </c>
      <c r="I30" s="502">
        <f>F30*'19'!K$8</f>
        <v>0</v>
      </c>
      <c r="J30" s="503">
        <f>F30*'19'!L$8</f>
        <v>0</v>
      </c>
      <c r="K30" s="504">
        <f>F30*'19'!M$8</f>
        <v>0</v>
      </c>
      <c r="L30" s="657">
        <f>F30*'19'!N$8</f>
        <v>0</v>
      </c>
      <c r="M30" s="658">
        <f>F30*'19'!O$8</f>
        <v>0</v>
      </c>
      <c r="N30" s="541">
        <f>F30*'19'!R$6</f>
        <v>0</v>
      </c>
      <c r="O30" s="513">
        <f>F30*'19'!S$6</f>
        <v>0</v>
      </c>
      <c r="P30" s="345"/>
      <c r="Q30" s="521">
        <f>'19'!U$2</f>
        <v>0</v>
      </c>
      <c r="R30" s="344"/>
      <c r="S30" s="668">
        <f>F30*'19'!W$8</f>
        <v>0</v>
      </c>
      <c r="T30" s="669">
        <f>F30*'19'!X$8</f>
        <v>0</v>
      </c>
      <c r="U30" s="670">
        <f>F30*'19'!Y$8</f>
        <v>0</v>
      </c>
      <c r="V30" s="671">
        <f>F30*'19'!Z$8</f>
        <v>0</v>
      </c>
      <c r="W30" s="670">
        <f>F30*'19'!AA$8</f>
        <v>0</v>
      </c>
      <c r="X30" s="668">
        <f>F30*'19'!AB$8</f>
        <v>0</v>
      </c>
      <c r="Y30" s="259"/>
      <c r="Z30" s="668">
        <f>F30*'19'!AD$8</f>
        <v>0</v>
      </c>
      <c r="AA30" s="669">
        <f>F30*'19'!AE$8</f>
        <v>0</v>
      </c>
      <c r="AB30" s="670">
        <f>F30*'19'!AF$8</f>
        <v>0</v>
      </c>
      <c r="AC30" s="671">
        <f>F30*'19'!AG$8</f>
        <v>0</v>
      </c>
      <c r="AD30" s="670">
        <f>F30*'19'!AH$8</f>
        <v>0</v>
      </c>
      <c r="AE30" s="668">
        <f>F30*'19'!AI$8</f>
        <v>0</v>
      </c>
      <c r="AF30" s="259"/>
      <c r="AG30" s="676">
        <f>F30*'19'!AK$8</f>
        <v>0</v>
      </c>
      <c r="AH30" s="676">
        <f>F30*'19'!AL$8</f>
        <v>0</v>
      </c>
      <c r="AI30" s="676">
        <f>F30*'19'!AM$8</f>
        <v>0</v>
      </c>
      <c r="AJ30" s="608">
        <f>F30*'19'!AN$6</f>
        <v>0</v>
      </c>
      <c r="AK30" s="608">
        <f>F30*'19'!AO$6</f>
        <v>0</v>
      </c>
      <c r="AL30" s="608">
        <f>F30*'19'!AP$6</f>
        <v>0</v>
      </c>
      <c r="AM30" s="608">
        <f>F30*'19'!AQ$6</f>
        <v>0</v>
      </c>
      <c r="AN30" s="608">
        <f>F30*'19'!AR$6</f>
        <v>0</v>
      </c>
      <c r="AO30" s="344"/>
      <c r="AP30" s="294">
        <f>F30*'19'!AT$6</f>
        <v>0</v>
      </c>
      <c r="AQ30" s="344"/>
      <c r="AR30" s="681">
        <f>'19'!AV$2</f>
        <v>0</v>
      </c>
      <c r="AS30" s="344"/>
      <c r="AT30" s="691">
        <f t="shared" si="7"/>
        <v>0</v>
      </c>
      <c r="AU30" s="344"/>
      <c r="AV30" s="532">
        <f>'19'!AZ$2</f>
        <v>0</v>
      </c>
      <c r="AW30" s="344"/>
      <c r="AX30" s="532">
        <f>'19'!BB$2</f>
        <v>0</v>
      </c>
      <c r="AY30" s="344"/>
      <c r="AZ30" s="532">
        <f t="shared" si="8"/>
        <v>0</v>
      </c>
    </row>
    <row r="31" spans="2:52" ht="20.100000000000001" hidden="1" customHeight="1" thickTop="1" thickBot="1">
      <c r="B31" s="58">
        <v>20</v>
      </c>
      <c r="C31" s="774" t="s">
        <v>98</v>
      </c>
      <c r="D31" s="775"/>
      <c r="E31" s="776"/>
      <c r="F31" s="59">
        <v>1</v>
      </c>
      <c r="G31" s="656">
        <f>F31*'20'!I$8</f>
        <v>0</v>
      </c>
      <c r="H31" s="501">
        <f>F31*'20'!J$8</f>
        <v>0</v>
      </c>
      <c r="I31" s="502">
        <f>F31*'20'!K$8</f>
        <v>0</v>
      </c>
      <c r="J31" s="503">
        <f>F31*'20'!L$8</f>
        <v>0</v>
      </c>
      <c r="K31" s="504">
        <f>F31*'20'!M$8</f>
        <v>0</v>
      </c>
      <c r="L31" s="657">
        <f>F31*'20'!N$8</f>
        <v>0</v>
      </c>
      <c r="M31" s="658">
        <f>F31*'20'!O$8</f>
        <v>0</v>
      </c>
      <c r="N31" s="541">
        <f>F31*'20'!R$6</f>
        <v>0</v>
      </c>
      <c r="O31" s="513">
        <f>F31*'20'!S$6</f>
        <v>0</v>
      </c>
      <c r="P31" s="345"/>
      <c r="Q31" s="521">
        <f>'20'!U$2</f>
        <v>0</v>
      </c>
      <c r="R31" s="344"/>
      <c r="S31" s="668">
        <f>F31*'20'!W$8</f>
        <v>0</v>
      </c>
      <c r="T31" s="669">
        <f>F31*'20'!X$8</f>
        <v>0</v>
      </c>
      <c r="U31" s="670">
        <f>F31*'20'!Y$8</f>
        <v>0</v>
      </c>
      <c r="V31" s="671">
        <f>F31*'20'!Z$8</f>
        <v>0</v>
      </c>
      <c r="W31" s="670">
        <f>F31*'20'!AA$8</f>
        <v>0</v>
      </c>
      <c r="X31" s="668">
        <f>F31*'20'!AB$8</f>
        <v>0</v>
      </c>
      <c r="Y31" s="259"/>
      <c r="Z31" s="668">
        <f>F31*'20'!AD$8</f>
        <v>0</v>
      </c>
      <c r="AA31" s="669">
        <f>F31*'20'!AE$8</f>
        <v>0</v>
      </c>
      <c r="AB31" s="670">
        <f>F31*'20'!AF$8</f>
        <v>0</v>
      </c>
      <c r="AC31" s="671">
        <f>F31*'20'!AG$8</f>
        <v>0</v>
      </c>
      <c r="AD31" s="670">
        <f>F31*'20'!AH$8</f>
        <v>0</v>
      </c>
      <c r="AE31" s="668">
        <f>F31*'20'!AI$8</f>
        <v>0</v>
      </c>
      <c r="AF31" s="259"/>
      <c r="AG31" s="676">
        <f>F31*'20'!AK$8</f>
        <v>0</v>
      </c>
      <c r="AH31" s="676">
        <f>F31*'20'!AL$8</f>
        <v>0</v>
      </c>
      <c r="AI31" s="676">
        <f>F31*'20'!AM$8</f>
        <v>0</v>
      </c>
      <c r="AJ31" s="608">
        <f>F31*'20'!AN$6</f>
        <v>0</v>
      </c>
      <c r="AK31" s="608">
        <f>F31*'20'!AO$6</f>
        <v>0</v>
      </c>
      <c r="AL31" s="608">
        <f>F31*'20'!AP$6</f>
        <v>0</v>
      </c>
      <c r="AM31" s="608">
        <f>F31*'20'!AQ$6</f>
        <v>0</v>
      </c>
      <c r="AN31" s="608">
        <f>F31*'20'!AR$6</f>
        <v>0</v>
      </c>
      <c r="AO31" s="344"/>
      <c r="AP31" s="294">
        <f>F31*'20'!AT$6</f>
        <v>0</v>
      </c>
      <c r="AQ31" s="344"/>
      <c r="AR31" s="681">
        <f>'20'!AV$2</f>
        <v>0</v>
      </c>
      <c r="AS31" s="344"/>
      <c r="AT31" s="691">
        <f t="shared" si="7"/>
        <v>0</v>
      </c>
      <c r="AU31" s="344"/>
      <c r="AV31" s="532">
        <f>'20'!AZ$2</f>
        <v>0</v>
      </c>
      <c r="AW31" s="344"/>
      <c r="AX31" s="532">
        <f>'20'!BB$2</f>
        <v>0</v>
      </c>
      <c r="AY31" s="344"/>
      <c r="AZ31" s="532">
        <f t="shared" si="8"/>
        <v>0</v>
      </c>
    </row>
    <row r="32" spans="2:52" ht="3.95" customHeight="1" thickTop="1" thickBot="1">
      <c r="B32" s="533"/>
      <c r="C32" s="777"/>
      <c r="D32" s="777"/>
      <c r="E32" s="777"/>
      <c r="F32" s="543"/>
      <c r="G32" s="542"/>
      <c r="H32" s="505"/>
      <c r="I32" s="505"/>
      <c r="J32" s="505"/>
      <c r="K32" s="506"/>
      <c r="L32" s="500"/>
      <c r="M32" s="500"/>
      <c r="N32" s="512"/>
      <c r="O32" s="512"/>
      <c r="P32" s="134"/>
      <c r="Q32" s="544"/>
      <c r="R32" s="344"/>
      <c r="S32" s="177"/>
      <c r="T32" s="177"/>
      <c r="U32" s="177"/>
      <c r="V32" s="103"/>
      <c r="W32" s="103"/>
      <c r="X32" s="103"/>
      <c r="Y32" s="344"/>
      <c r="Z32" s="103"/>
      <c r="AA32" s="103"/>
      <c r="AB32" s="103"/>
      <c r="AC32" s="103"/>
      <c r="AD32" s="103"/>
      <c r="AE32" s="103"/>
      <c r="AF32" s="344"/>
      <c r="AG32" s="609"/>
      <c r="AH32" s="609"/>
      <c r="AI32" s="609"/>
      <c r="AJ32" s="609"/>
      <c r="AK32" s="609"/>
      <c r="AL32" s="609"/>
      <c r="AM32" s="609"/>
      <c r="AN32" s="609"/>
      <c r="AO32" s="344"/>
      <c r="AP32" s="103"/>
      <c r="AQ32" s="344"/>
      <c r="AR32" s="527"/>
      <c r="AS32" s="344"/>
      <c r="AT32" s="527"/>
      <c r="AU32" s="344"/>
      <c r="AV32" s="103"/>
      <c r="AW32" s="344"/>
      <c r="AY32" s="344"/>
      <c r="AZ32" s="53"/>
    </row>
    <row r="33" spans="2:150" s="62" customFormat="1" ht="20.100000000000001" customHeight="1" thickBot="1">
      <c r="B33" s="694"/>
      <c r="C33" s="694"/>
      <c r="D33" s="534"/>
      <c r="E33" s="534"/>
      <c r="F33" s="535" t="s">
        <v>245</v>
      </c>
      <c r="G33" s="659">
        <f t="shared" ref="G33:O33" si="9">SUM(G12:G31)</f>
        <v>0</v>
      </c>
      <c r="H33" s="507">
        <f t="shared" si="9"/>
        <v>2446</v>
      </c>
      <c r="I33" s="508">
        <f t="shared" si="9"/>
        <v>728</v>
      </c>
      <c r="J33" s="509">
        <f t="shared" si="9"/>
        <v>1027</v>
      </c>
      <c r="K33" s="509">
        <f t="shared" si="9"/>
        <v>1657</v>
      </c>
      <c r="L33" s="508">
        <f t="shared" si="9"/>
        <v>1035</v>
      </c>
      <c r="M33" s="660">
        <f t="shared" si="9"/>
        <v>2182</v>
      </c>
      <c r="N33" s="514">
        <f t="shared" si="9"/>
        <v>216300</v>
      </c>
      <c r="O33" s="537">
        <f t="shared" si="9"/>
        <v>690360</v>
      </c>
      <c r="P33" s="64"/>
      <c r="Q33" s="522">
        <f>SUM(Q12:Q31)</f>
        <v>1763850</v>
      </c>
      <c r="R33" s="266" t="s">
        <v>230</v>
      </c>
      <c r="S33" s="672">
        <f>SUM(S12:S31)</f>
        <v>40</v>
      </c>
      <c r="T33" s="673">
        <f t="shared" ref="T33:X33" si="10">SUM(T12:T31)</f>
        <v>0</v>
      </c>
      <c r="U33" s="674">
        <f t="shared" si="10"/>
        <v>0</v>
      </c>
      <c r="V33" s="675">
        <f t="shared" si="10"/>
        <v>170</v>
      </c>
      <c r="W33" s="674">
        <f t="shared" si="10"/>
        <v>140</v>
      </c>
      <c r="X33" s="672">
        <f t="shared" si="10"/>
        <v>220</v>
      </c>
      <c r="Y33" s="704"/>
      <c r="Z33" s="610">
        <f>SUM(Z12:Z31)</f>
        <v>16</v>
      </c>
      <c r="AA33" s="611">
        <f t="shared" ref="AA33:AE33" si="11">SUM(AA12:AA31)</f>
        <v>0</v>
      </c>
      <c r="AB33" s="612">
        <f t="shared" si="11"/>
        <v>0</v>
      </c>
      <c r="AC33" s="613">
        <f t="shared" si="11"/>
        <v>24</v>
      </c>
      <c r="AD33" s="612">
        <f t="shared" si="11"/>
        <v>32</v>
      </c>
      <c r="AE33" s="610">
        <f t="shared" si="11"/>
        <v>48</v>
      </c>
      <c r="AF33" s="704"/>
      <c r="AG33" s="677">
        <f>SUM(AG12:AG31)</f>
        <v>81</v>
      </c>
      <c r="AH33" s="677">
        <f>SUM(AH12:AH31)</f>
        <v>70</v>
      </c>
      <c r="AI33" s="677">
        <f>SUM(AI12:AI31)</f>
        <v>0</v>
      </c>
      <c r="AJ33" s="614">
        <f>AJ6</f>
        <v>3500</v>
      </c>
      <c r="AK33" s="614">
        <f>AK6</f>
        <v>0</v>
      </c>
      <c r="AL33" s="614">
        <f>AL6</f>
        <v>3000</v>
      </c>
      <c r="AM33" s="614">
        <f>AM6</f>
        <v>0</v>
      </c>
      <c r="AN33" s="614">
        <f>AN6</f>
        <v>0</v>
      </c>
      <c r="AO33" s="704"/>
      <c r="AP33" s="536">
        <f>AP6</f>
        <v>15652.5</v>
      </c>
      <c r="AQ33" s="704"/>
      <c r="AR33" s="488">
        <f>SUM(AR12:AR31)</f>
        <v>95974.5</v>
      </c>
      <c r="AS33" s="266" t="s">
        <v>231</v>
      </c>
      <c r="AT33" s="682">
        <f>SUM(AT12:AT31)</f>
        <v>1859824.5</v>
      </c>
      <c r="AU33" s="704"/>
      <c r="AV33" s="489">
        <f t="shared" ref="AV33" si="12">SUM(AV12:AV32)</f>
        <v>1567807.3388460984</v>
      </c>
      <c r="AW33" s="266" t="s">
        <v>230</v>
      </c>
      <c r="AX33" s="489">
        <f>SUM(AX12:AX31)</f>
        <v>85307.438524865982</v>
      </c>
      <c r="AY33" s="266" t="s">
        <v>231</v>
      </c>
      <c r="AZ33" s="489">
        <f>SUM(AZ12:AZ31)</f>
        <v>1653114.7773709644</v>
      </c>
      <c r="BA33" s="104"/>
      <c r="BB33" s="104"/>
      <c r="BC33" s="104"/>
      <c r="BD33" s="104"/>
      <c r="BE33" s="104"/>
      <c r="BF33" s="104"/>
      <c r="BG33" s="104"/>
      <c r="BH33" s="104"/>
      <c r="BI33" s="104"/>
      <c r="BJ33" s="104"/>
      <c r="BK33" s="104"/>
      <c r="BL33" s="104"/>
      <c r="BM33" s="104"/>
      <c r="BN33" s="104"/>
      <c r="BO33" s="104"/>
      <c r="BP33" s="104"/>
      <c r="BQ33" s="104"/>
      <c r="BR33" s="104"/>
      <c r="BS33" s="104"/>
      <c r="BT33" s="104"/>
      <c r="BU33" s="104"/>
      <c r="BV33" s="104"/>
      <c r="BW33" s="104"/>
      <c r="BX33" s="104"/>
      <c r="BY33" s="104"/>
      <c r="BZ33" s="104"/>
      <c r="CA33" s="104"/>
      <c r="CB33" s="104"/>
      <c r="CC33" s="104"/>
      <c r="CD33" s="104"/>
      <c r="CE33" s="104"/>
      <c r="CF33" s="104"/>
      <c r="CG33" s="104"/>
      <c r="CH33" s="104"/>
      <c r="CI33" s="104"/>
      <c r="CJ33" s="104"/>
      <c r="CK33" s="104"/>
      <c r="CL33" s="104"/>
      <c r="CM33" s="104"/>
      <c r="CN33" s="104"/>
      <c r="CO33" s="104"/>
      <c r="CP33" s="104"/>
      <c r="CQ33" s="104"/>
      <c r="CR33" s="104"/>
      <c r="CS33" s="104"/>
      <c r="CT33" s="104"/>
      <c r="CU33" s="104"/>
      <c r="CV33" s="104"/>
      <c r="CW33" s="104"/>
      <c r="CX33" s="104"/>
      <c r="CY33" s="104"/>
      <c r="CZ33" s="104"/>
      <c r="DA33" s="104"/>
      <c r="DB33" s="104"/>
      <c r="DC33" s="104"/>
      <c r="DD33" s="104"/>
      <c r="DE33" s="104"/>
      <c r="DF33" s="104"/>
      <c r="DG33" s="104"/>
      <c r="DH33" s="104"/>
      <c r="DI33" s="104"/>
      <c r="DJ33" s="104"/>
      <c r="DK33" s="104"/>
      <c r="DL33" s="104"/>
      <c r="DM33" s="104"/>
      <c r="DN33" s="104"/>
      <c r="DO33" s="104"/>
      <c r="DP33" s="104"/>
      <c r="DQ33" s="104"/>
      <c r="DR33" s="104"/>
      <c r="DS33" s="104"/>
      <c r="DT33" s="104"/>
      <c r="DU33" s="104"/>
      <c r="DV33" s="104"/>
      <c r="DW33" s="104"/>
      <c r="DX33" s="104"/>
      <c r="DY33" s="104"/>
      <c r="DZ33" s="104"/>
      <c r="EA33" s="104"/>
      <c r="EB33" s="104"/>
      <c r="EC33" s="104"/>
      <c r="ED33" s="104"/>
      <c r="EE33" s="104"/>
      <c r="EF33" s="104"/>
      <c r="EG33" s="104"/>
      <c r="EH33" s="104"/>
      <c r="EI33" s="104"/>
      <c r="EJ33" s="104"/>
      <c r="EK33" s="104"/>
      <c r="EL33" s="104"/>
      <c r="EM33" s="104"/>
      <c r="EN33" s="104"/>
      <c r="EO33" s="104"/>
      <c r="EP33" s="104"/>
      <c r="EQ33" s="104"/>
      <c r="ER33" s="104"/>
      <c r="ES33" s="104"/>
      <c r="ET33" s="104"/>
    </row>
    <row r="34" spans="2:150" ht="19.899999999999999" customHeight="1" thickBot="1">
      <c r="B34" s="702" t="s">
        <v>232</v>
      </c>
      <c r="G34" s="63"/>
      <c r="I34" s="54"/>
      <c r="J34" s="54"/>
      <c r="K34" s="54"/>
      <c r="L34" s="54"/>
      <c r="M34" s="63"/>
      <c r="N34" s="64"/>
      <c r="O34" s="64"/>
      <c r="P34" s="64"/>
      <c r="Q34" s="523"/>
      <c r="R34" s="103"/>
      <c r="S34" s="177"/>
      <c r="T34" s="177"/>
      <c r="U34" s="177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  <c r="AI34" s="103"/>
      <c r="AJ34" s="103"/>
      <c r="AK34" s="103"/>
      <c r="AL34" s="103"/>
      <c r="AM34" s="103"/>
      <c r="AN34" s="103"/>
      <c r="AO34" s="103"/>
      <c r="AP34" s="103"/>
      <c r="AQ34" s="103"/>
      <c r="AR34" s="528"/>
      <c r="AS34" s="103"/>
      <c r="AT34" s="689"/>
      <c r="AU34" s="103"/>
      <c r="AV34" s="103"/>
      <c r="AW34" s="103"/>
      <c r="AY34" s="103"/>
    </row>
    <row r="35" spans="2:150" ht="20.100000000000001" customHeight="1" thickTop="1" thickBot="1">
      <c r="B35" s="97" t="s">
        <v>29</v>
      </c>
      <c r="C35" s="785" t="s">
        <v>239</v>
      </c>
      <c r="D35" s="786"/>
      <c r="E35" s="787"/>
      <c r="F35" s="476">
        <v>1</v>
      </c>
      <c r="G35" s="666">
        <f>Allg!J9</f>
        <v>550</v>
      </c>
      <c r="H35" s="661">
        <f>Allg!L9</f>
        <v>100</v>
      </c>
      <c r="I35" s="66"/>
      <c r="J35" s="664">
        <f>Allg!N9</f>
        <v>100</v>
      </c>
      <c r="K35" s="66"/>
      <c r="L35" s="92"/>
      <c r="M35" s="92"/>
      <c r="N35" s="91"/>
      <c r="O35" s="93"/>
      <c r="P35" s="64"/>
      <c r="Q35" s="123"/>
      <c r="R35" s="103"/>
      <c r="S35" s="177"/>
      <c r="T35" s="177"/>
      <c r="U35" s="177"/>
      <c r="V35" s="177"/>
      <c r="W35" s="177"/>
      <c r="X35" s="177"/>
      <c r="Y35" s="103"/>
      <c r="Z35" s="177"/>
      <c r="AA35" s="177"/>
      <c r="AB35" s="177"/>
      <c r="AC35" s="177"/>
      <c r="AD35" s="177"/>
      <c r="AE35" s="177"/>
      <c r="AF35" s="103"/>
      <c r="AG35" s="177"/>
      <c r="AH35" s="177"/>
      <c r="AI35" s="177"/>
      <c r="AJ35" s="177"/>
      <c r="AK35" s="177"/>
      <c r="AL35" s="177"/>
      <c r="AM35" s="177"/>
      <c r="AN35" s="177"/>
      <c r="AO35" s="103"/>
      <c r="AP35" s="177"/>
      <c r="AQ35" s="103"/>
      <c r="AR35" s="123"/>
      <c r="AS35" s="103"/>
      <c r="AT35" s="691">
        <f>Allg!$R9</f>
        <v>81000</v>
      </c>
      <c r="AU35" s="103"/>
      <c r="AV35" s="103"/>
      <c r="AW35" s="103"/>
      <c r="AX35" s="103"/>
      <c r="AY35" s="103"/>
      <c r="AZ35" s="532">
        <f>Allg!$T9</f>
        <v>71997.275531668769</v>
      </c>
    </row>
    <row r="36" spans="2:150" ht="20.100000000000001" customHeight="1" thickTop="1" thickBot="1">
      <c r="B36" s="58" t="s">
        <v>32</v>
      </c>
      <c r="C36" s="775" t="s">
        <v>25</v>
      </c>
      <c r="D36" s="788"/>
      <c r="E36" s="789"/>
      <c r="F36" s="59">
        <v>1</v>
      </c>
      <c r="G36" s="662">
        <f>Allg!K21</f>
        <v>0</v>
      </c>
      <c r="H36" s="662">
        <f>Allg!L21</f>
        <v>80</v>
      </c>
      <c r="I36" s="663">
        <f>Allg!M21</f>
        <v>50</v>
      </c>
      <c r="J36" s="665">
        <f>Allg!N21</f>
        <v>80</v>
      </c>
      <c r="K36" s="84"/>
      <c r="L36" s="83"/>
      <c r="M36" s="83"/>
      <c r="N36" s="82" t="s">
        <v>31</v>
      </c>
      <c r="O36" s="667">
        <f>Allg!P21</f>
        <v>0</v>
      </c>
      <c r="P36" s="64"/>
      <c r="Q36" s="123"/>
      <c r="R36" s="103"/>
      <c r="S36" s="177"/>
      <c r="T36" s="177"/>
      <c r="U36" s="177"/>
      <c r="V36" s="177"/>
      <c r="W36" s="177"/>
      <c r="X36" s="177"/>
      <c r="Y36" s="103"/>
      <c r="Z36" s="177"/>
      <c r="AA36" s="177"/>
      <c r="AB36" s="177"/>
      <c r="AC36" s="177"/>
      <c r="AD36" s="177"/>
      <c r="AE36" s="177"/>
      <c r="AF36" s="103"/>
      <c r="AG36" s="177"/>
      <c r="AH36" s="177"/>
      <c r="AI36" s="177"/>
      <c r="AJ36" s="177"/>
      <c r="AK36" s="177"/>
      <c r="AL36" s="177"/>
      <c r="AM36" s="177"/>
      <c r="AN36" s="177"/>
      <c r="AO36" s="103"/>
      <c r="AP36" s="177"/>
      <c r="AQ36" s="103"/>
      <c r="AR36" s="123"/>
      <c r="AS36" s="103"/>
      <c r="AT36" s="691">
        <f>Allg!$R21</f>
        <v>21000</v>
      </c>
      <c r="AU36" s="103"/>
      <c r="AV36" s="103"/>
      <c r="AW36" s="103"/>
      <c r="AX36" s="103"/>
      <c r="AY36" s="103"/>
      <c r="AZ36" s="532">
        <f>Allg!$T21</f>
        <v>18665.960323025236</v>
      </c>
    </row>
    <row r="37" spans="2:150" ht="20.100000000000001" customHeight="1" thickTop="1" thickBot="1">
      <c r="B37" s="422" t="s">
        <v>208</v>
      </c>
      <c r="C37" s="771" t="s">
        <v>27</v>
      </c>
      <c r="D37" s="788"/>
      <c r="E37" s="790"/>
      <c r="F37" s="477">
        <v>1</v>
      </c>
      <c r="G37" s="83"/>
      <c r="H37" s="94"/>
      <c r="I37" s="94"/>
      <c r="J37" s="94"/>
      <c r="K37" s="94"/>
      <c r="L37" s="95"/>
      <c r="M37" s="96"/>
      <c r="N37" s="428"/>
      <c r="O37" s="538"/>
      <c r="P37" s="64"/>
      <c r="Q37" s="123"/>
      <c r="R37" s="103"/>
      <c r="S37" s="177"/>
      <c r="T37" s="177"/>
      <c r="U37" s="177"/>
      <c r="V37" s="177"/>
      <c r="W37" s="177"/>
      <c r="X37" s="177"/>
      <c r="Y37" s="103"/>
      <c r="Z37" s="177"/>
      <c r="AA37" s="177"/>
      <c r="AB37" s="177"/>
      <c r="AC37" s="177"/>
      <c r="AD37" s="177"/>
      <c r="AE37" s="177"/>
      <c r="AF37" s="103"/>
      <c r="AG37" s="177"/>
      <c r="AH37" s="177"/>
      <c r="AI37" s="177"/>
      <c r="AJ37" s="177"/>
      <c r="AK37" s="177"/>
      <c r="AL37" s="177"/>
      <c r="AM37" s="177"/>
      <c r="AN37" s="177"/>
      <c r="AO37" s="103"/>
      <c r="AP37" s="177"/>
      <c r="AQ37" s="103"/>
      <c r="AR37" s="123"/>
      <c r="AS37" s="103"/>
      <c r="AT37" s="691">
        <f>Allg!$R33</f>
        <v>2000</v>
      </c>
      <c r="AU37" s="103"/>
      <c r="AV37" s="103"/>
      <c r="AW37" s="103"/>
      <c r="AX37" s="103"/>
      <c r="AY37" s="103"/>
      <c r="AZ37" s="532">
        <f>Allg!$T33</f>
        <v>1777.7105069547845</v>
      </c>
    </row>
    <row r="38" spans="2:150" ht="20.100000000000001" customHeight="1" thickTop="1" thickBot="1">
      <c r="B38" s="423" t="s">
        <v>209</v>
      </c>
      <c r="C38" s="771" t="s">
        <v>24</v>
      </c>
      <c r="D38" s="788"/>
      <c r="E38" s="790"/>
      <c r="F38" s="59">
        <v>1</v>
      </c>
      <c r="G38" s="83"/>
      <c r="H38" s="67"/>
      <c r="I38" s="67"/>
      <c r="J38" s="67"/>
      <c r="K38" s="67"/>
      <c r="L38" s="424"/>
      <c r="M38" s="82"/>
      <c r="N38" s="428"/>
      <c r="O38" s="538"/>
      <c r="P38" s="64"/>
      <c r="Q38" s="123"/>
      <c r="R38" s="103"/>
      <c r="S38" s="177"/>
      <c r="T38" s="177"/>
      <c r="U38" s="177"/>
      <c r="V38" s="177"/>
      <c r="W38" s="177"/>
      <c r="X38" s="177"/>
      <c r="Y38" s="103"/>
      <c r="Z38" s="177"/>
      <c r="AA38" s="177"/>
      <c r="AB38" s="177"/>
      <c r="AC38" s="177"/>
      <c r="AD38" s="177"/>
      <c r="AE38" s="177"/>
      <c r="AF38" s="103"/>
      <c r="AG38" s="177"/>
      <c r="AH38" s="177"/>
      <c r="AI38" s="177"/>
      <c r="AJ38" s="177"/>
      <c r="AK38" s="177"/>
      <c r="AL38" s="177"/>
      <c r="AM38" s="177"/>
      <c r="AN38" s="177"/>
      <c r="AO38" s="103"/>
      <c r="AP38" s="177"/>
      <c r="AQ38" s="103"/>
      <c r="AR38" s="123"/>
      <c r="AS38" s="103"/>
      <c r="AT38" s="691">
        <f>Allg!$R45</f>
        <v>5000</v>
      </c>
      <c r="AU38" s="103"/>
      <c r="AV38" s="103"/>
      <c r="AW38" s="103"/>
      <c r="AX38" s="103"/>
      <c r="AY38" s="103"/>
      <c r="AZ38" s="532">
        <f>Allg!$T45</f>
        <v>4444.2762673869611</v>
      </c>
    </row>
    <row r="39" spans="2:150" ht="3.95" customHeight="1" thickTop="1" thickBot="1">
      <c r="B39" s="68"/>
      <c r="C39" s="69"/>
      <c r="D39" s="69"/>
      <c r="E39" s="69"/>
      <c r="F39" s="68"/>
      <c r="G39" s="70"/>
      <c r="J39" s="54"/>
      <c r="K39" s="54"/>
      <c r="L39" s="54"/>
      <c r="M39" s="70"/>
      <c r="N39" s="70"/>
      <c r="O39" s="530"/>
      <c r="P39" s="64"/>
      <c r="Q39" s="123"/>
      <c r="R39" s="103"/>
      <c r="S39" s="177"/>
      <c r="T39" s="177"/>
      <c r="U39" s="177"/>
      <c r="V39" s="103"/>
      <c r="W39" s="103"/>
      <c r="X39" s="103"/>
      <c r="Y39" s="103"/>
      <c r="Z39" s="103"/>
      <c r="AA39" s="103"/>
      <c r="AB39" s="103"/>
      <c r="AC39" s="103"/>
      <c r="AD39" s="103"/>
      <c r="AE39" s="103"/>
      <c r="AF39" s="103"/>
      <c r="AG39" s="103"/>
      <c r="AH39" s="103"/>
      <c r="AI39" s="103"/>
      <c r="AJ39" s="103"/>
      <c r="AK39" s="103"/>
      <c r="AL39" s="103"/>
      <c r="AM39" s="103"/>
      <c r="AN39" s="103"/>
      <c r="AO39" s="103"/>
      <c r="AP39" s="103"/>
      <c r="AQ39" s="103"/>
      <c r="AR39" s="123"/>
      <c r="AS39" s="103"/>
      <c r="AT39" s="123"/>
      <c r="AU39" s="103"/>
      <c r="AV39" s="103"/>
      <c r="AW39" s="103"/>
      <c r="AX39" s="103"/>
      <c r="AY39" s="103"/>
      <c r="AZ39" s="65"/>
    </row>
    <row r="40" spans="2:150" ht="24.95" customHeight="1" thickBot="1">
      <c r="B40" s="376"/>
      <c r="C40" s="344"/>
      <c r="D40" s="344"/>
      <c r="E40" s="781" t="s">
        <v>220</v>
      </c>
      <c r="F40" s="781"/>
      <c r="G40" s="63"/>
      <c r="I40" s="54"/>
      <c r="J40" s="54"/>
      <c r="K40" s="54"/>
      <c r="L40" s="54"/>
      <c r="M40" s="63"/>
      <c r="N40" s="529"/>
      <c r="O40" s="529"/>
      <c r="P40" s="64"/>
      <c r="Q40" s="123"/>
      <c r="R40" s="103"/>
      <c r="S40" s="177"/>
      <c r="T40" s="177"/>
      <c r="U40" s="177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  <c r="AF40" s="103"/>
      <c r="AG40" s="103"/>
      <c r="AH40" s="103"/>
      <c r="AI40" s="103"/>
      <c r="AJ40" s="103"/>
      <c r="AK40" s="103"/>
      <c r="AL40" s="103"/>
      <c r="AM40" s="103"/>
      <c r="AN40" s="103"/>
      <c r="AO40" s="103"/>
      <c r="AP40" s="103"/>
      <c r="AQ40" s="103"/>
      <c r="AR40" s="123"/>
      <c r="AS40" s="103"/>
      <c r="AT40" s="701">
        <f>AT33+SUM(AT35:AT38)</f>
        <v>1968824.5</v>
      </c>
      <c r="AU40" s="103"/>
      <c r="AV40" s="103"/>
      <c r="AW40" s="103"/>
      <c r="AX40" s="103"/>
      <c r="AY40" s="103"/>
      <c r="AZ40" s="489">
        <f>AZ33+SUM(AZ35:AZ38)</f>
        <v>1750000.0000000002</v>
      </c>
    </row>
    <row r="41" spans="2:150" s="103" customFormat="1" ht="10.15" customHeight="1">
      <c r="B41" s="769"/>
      <c r="C41" s="769"/>
      <c r="D41" s="769"/>
      <c r="E41" s="769"/>
      <c r="F41" s="769"/>
      <c r="G41" s="365"/>
      <c r="I41" s="118"/>
      <c r="J41" s="118"/>
      <c r="K41" s="118"/>
      <c r="L41" s="118"/>
      <c r="M41" s="365"/>
      <c r="N41" s="366"/>
      <c r="O41" s="366"/>
      <c r="P41" s="366"/>
      <c r="Q41" s="366"/>
      <c r="S41" s="125"/>
      <c r="T41" s="125"/>
      <c r="U41" s="125"/>
      <c r="AR41" s="123"/>
      <c r="AT41" s="123"/>
    </row>
    <row r="42" spans="2:150" s="103" customFormat="1" ht="23.45" customHeight="1">
      <c r="B42" s="367"/>
      <c r="F42" s="368"/>
      <c r="G42" s="365"/>
      <c r="H42" s="368"/>
      <c r="I42" s="121"/>
      <c r="J42" s="121"/>
      <c r="K42" s="121"/>
      <c r="L42" s="121"/>
      <c r="M42" s="365"/>
      <c r="N42" s="366"/>
      <c r="O42" s="366"/>
      <c r="P42" s="366"/>
      <c r="Q42" s="366"/>
      <c r="S42" s="125"/>
      <c r="T42" s="125"/>
      <c r="U42" s="125"/>
      <c r="AR42" s="123">
        <f>1995000-109000-11000-23000-88000</f>
        <v>1764000</v>
      </c>
      <c r="AT42" s="123"/>
    </row>
    <row r="43" spans="2:150" s="103" customFormat="1" ht="13.5" customHeight="1">
      <c r="B43" s="367"/>
      <c r="G43" s="365"/>
      <c r="I43" s="118"/>
      <c r="J43" s="118"/>
      <c r="K43" s="118"/>
      <c r="L43" s="118"/>
      <c r="M43" s="365"/>
      <c r="N43" s="366"/>
      <c r="O43" s="366"/>
      <c r="P43" s="366"/>
      <c r="Q43" s="366"/>
      <c r="S43" s="125"/>
      <c r="T43" s="125"/>
      <c r="U43" s="125"/>
      <c r="AR43" s="123"/>
      <c r="AT43" s="123"/>
    </row>
    <row r="44" spans="2:150" s="103" customFormat="1" ht="13.5" customHeight="1">
      <c r="B44" s="369"/>
      <c r="G44" s="365"/>
      <c r="I44" s="118"/>
      <c r="J44" s="118"/>
      <c r="K44" s="118"/>
      <c r="L44" s="118"/>
      <c r="M44" s="365"/>
      <c r="N44" s="366"/>
      <c r="O44" s="366"/>
      <c r="P44" s="366"/>
      <c r="Q44" s="366"/>
      <c r="S44" s="125"/>
      <c r="T44" s="125"/>
      <c r="U44" s="125"/>
      <c r="AR44" s="123"/>
      <c r="AT44" s="123"/>
    </row>
    <row r="45" spans="2:150" s="103" customFormat="1" ht="13.5" customHeight="1">
      <c r="C45" s="370"/>
      <c r="D45" s="370"/>
      <c r="E45" s="371"/>
      <c r="G45" s="365"/>
      <c r="I45" s="118"/>
      <c r="J45" s="118"/>
      <c r="K45" s="118"/>
      <c r="L45" s="118"/>
      <c r="M45" s="365"/>
      <c r="N45" s="366"/>
      <c r="O45" s="366"/>
      <c r="P45" s="366"/>
      <c r="Q45" s="366"/>
      <c r="S45" s="125"/>
      <c r="T45" s="125"/>
      <c r="U45" s="125"/>
      <c r="AR45" s="123"/>
      <c r="AT45" s="123"/>
    </row>
    <row r="46" spans="2:150" s="103" customFormat="1" ht="4.5" customHeight="1">
      <c r="C46" s="370"/>
      <c r="D46" s="370"/>
      <c r="E46" s="371"/>
      <c r="G46" s="365"/>
      <c r="I46" s="118"/>
      <c r="J46" s="118"/>
      <c r="K46" s="118"/>
      <c r="L46" s="118"/>
      <c r="M46" s="365"/>
      <c r="N46" s="372"/>
      <c r="O46" s="372"/>
      <c r="P46" s="373"/>
      <c r="Q46" s="373"/>
      <c r="S46" s="125"/>
      <c r="T46" s="125"/>
      <c r="U46" s="125"/>
    </row>
    <row r="47" spans="2:150" s="103" customFormat="1" ht="14.25" customHeight="1">
      <c r="C47" s="370"/>
      <c r="D47" s="370"/>
      <c r="E47" s="371"/>
      <c r="G47" s="365"/>
      <c r="I47" s="118"/>
      <c r="J47" s="118"/>
      <c r="K47" s="118"/>
      <c r="L47" s="118"/>
      <c r="M47" s="365"/>
      <c r="N47" s="366"/>
      <c r="O47" s="366"/>
      <c r="P47" s="366"/>
      <c r="Q47" s="366"/>
      <c r="R47" s="123"/>
      <c r="S47" s="125"/>
      <c r="T47" s="125"/>
      <c r="U47" s="125"/>
      <c r="AR47" s="123"/>
      <c r="AT47" s="123"/>
    </row>
    <row r="48" spans="2:150" s="103" customFormat="1" ht="12" customHeight="1">
      <c r="C48" s="370"/>
      <c r="D48" s="370"/>
      <c r="E48" s="371"/>
      <c r="G48" s="365"/>
      <c r="I48" s="118"/>
      <c r="J48" s="118"/>
      <c r="K48" s="118"/>
      <c r="L48" s="118"/>
      <c r="M48" s="365"/>
      <c r="N48" s="124"/>
      <c r="O48" s="124"/>
      <c r="P48" s="124"/>
      <c r="Q48" s="124"/>
      <c r="R48" s="124"/>
      <c r="S48" s="125"/>
      <c r="T48" s="125"/>
      <c r="U48" s="125"/>
      <c r="AR48" s="124"/>
      <c r="AT48" s="124"/>
    </row>
    <row r="49" spans="3:46" s="103" customFormat="1" ht="15.75" customHeight="1">
      <c r="C49" s="370"/>
      <c r="D49" s="370"/>
      <c r="E49" s="371"/>
      <c r="G49" s="365"/>
      <c r="I49" s="118"/>
      <c r="J49" s="118"/>
      <c r="K49" s="118"/>
      <c r="L49" s="118"/>
      <c r="M49" s="365"/>
      <c r="N49" s="366"/>
      <c r="O49" s="366"/>
      <c r="P49" s="366"/>
      <c r="Q49" s="366"/>
      <c r="R49" s="125"/>
      <c r="S49" s="125"/>
      <c r="T49" s="125"/>
      <c r="U49" s="125"/>
      <c r="AR49" s="125"/>
      <c r="AT49" s="125"/>
    </row>
    <row r="50" spans="3:46" s="103" customFormat="1" ht="4.5" customHeight="1">
      <c r="G50" s="365"/>
      <c r="I50" s="374"/>
      <c r="J50" s="374"/>
      <c r="K50" s="374"/>
      <c r="L50" s="374"/>
      <c r="M50" s="365"/>
      <c r="N50" s="124"/>
      <c r="O50" s="124"/>
      <c r="P50" s="124"/>
      <c r="Q50" s="124"/>
      <c r="R50" s="124"/>
      <c r="S50" s="125"/>
      <c r="T50" s="125"/>
      <c r="U50" s="125"/>
      <c r="AR50" s="124"/>
      <c r="AT50" s="124"/>
    </row>
    <row r="51" spans="3:46" s="103" customFormat="1" ht="13.5" customHeight="1">
      <c r="C51" s="370"/>
      <c r="D51" s="370"/>
      <c r="E51" s="371"/>
      <c r="G51" s="365"/>
      <c r="I51" s="118"/>
      <c r="J51" s="118"/>
      <c r="K51" s="118"/>
      <c r="L51" s="118"/>
      <c r="M51" s="365"/>
      <c r="N51" s="124"/>
      <c r="O51" s="124"/>
      <c r="P51" s="124"/>
      <c r="Q51" s="124"/>
      <c r="R51" s="124"/>
      <c r="S51" s="125"/>
      <c r="T51" s="125"/>
      <c r="U51" s="125"/>
      <c r="AR51" s="124"/>
      <c r="AT51" s="124"/>
    </row>
    <row r="52" spans="3:46" s="103" customFormat="1" ht="10.5" customHeight="1">
      <c r="C52" s="370"/>
      <c r="D52" s="370"/>
      <c r="E52" s="371"/>
      <c r="G52" s="365"/>
      <c r="I52" s="118"/>
      <c r="J52" s="118"/>
      <c r="K52" s="118"/>
      <c r="L52" s="118"/>
      <c r="M52" s="365"/>
      <c r="N52" s="375"/>
      <c r="O52" s="375"/>
      <c r="P52" s="375"/>
      <c r="Q52" s="375"/>
      <c r="R52" s="124"/>
      <c r="S52" s="125"/>
      <c r="T52" s="125"/>
      <c r="U52" s="125"/>
      <c r="AR52" s="124"/>
      <c r="AT52" s="124"/>
    </row>
    <row r="53" spans="3:46" s="103" customFormat="1" ht="15" customHeight="1">
      <c r="C53" s="370"/>
      <c r="D53" s="370"/>
      <c r="E53" s="371"/>
      <c r="G53" s="365"/>
      <c r="I53" s="118"/>
      <c r="J53" s="118"/>
      <c r="K53" s="118"/>
      <c r="L53" s="118"/>
      <c r="M53" s="365"/>
      <c r="N53" s="375"/>
      <c r="O53" s="375"/>
      <c r="P53" s="375"/>
      <c r="Q53" s="375"/>
      <c r="R53" s="124"/>
      <c r="S53" s="125"/>
      <c r="T53" s="125"/>
      <c r="U53" s="125"/>
      <c r="AR53" s="124"/>
      <c r="AT53" s="124"/>
    </row>
    <row r="54" spans="3:46" s="103" customFormat="1" ht="10.5" customHeight="1">
      <c r="C54" s="370"/>
      <c r="D54" s="370"/>
      <c r="E54" s="371"/>
      <c r="G54" s="365"/>
      <c r="I54" s="118"/>
      <c r="J54" s="118"/>
      <c r="K54" s="118"/>
      <c r="L54" s="118"/>
      <c r="M54" s="365"/>
      <c r="N54" s="375"/>
      <c r="O54" s="375"/>
      <c r="P54" s="375"/>
      <c r="Q54" s="375"/>
      <c r="R54" s="124"/>
      <c r="S54" s="125"/>
      <c r="T54" s="125"/>
      <c r="U54" s="125"/>
      <c r="AR54" s="124"/>
      <c r="AT54" s="124"/>
    </row>
    <row r="55" spans="3:46" s="103" customFormat="1" ht="10.5" customHeight="1">
      <c r="C55" s="370"/>
      <c r="D55" s="370"/>
      <c r="E55" s="371"/>
      <c r="G55" s="365"/>
      <c r="I55" s="374"/>
      <c r="J55" s="374"/>
      <c r="K55" s="374"/>
      <c r="L55" s="374"/>
      <c r="M55" s="365"/>
      <c r="N55" s="375"/>
      <c r="O55" s="375"/>
      <c r="P55" s="375"/>
      <c r="Q55" s="375"/>
      <c r="S55" s="125"/>
      <c r="T55" s="125"/>
      <c r="U55" s="125"/>
    </row>
    <row r="56" spans="3:46" s="103" customFormat="1" ht="10.5" customHeight="1">
      <c r="C56" s="370"/>
      <c r="D56" s="370"/>
      <c r="E56" s="371"/>
      <c r="G56" s="375"/>
      <c r="I56" s="375"/>
      <c r="J56" s="375"/>
      <c r="K56" s="375"/>
      <c r="L56" s="375"/>
      <c r="M56" s="375"/>
      <c r="N56" s="375"/>
      <c r="O56" s="375"/>
      <c r="P56" s="375"/>
      <c r="Q56" s="375"/>
      <c r="S56" s="125"/>
      <c r="T56" s="125"/>
      <c r="U56" s="125"/>
    </row>
    <row r="57" spans="3:46" s="103" customFormat="1" ht="12">
      <c r="C57" s="370"/>
      <c r="D57" s="370"/>
      <c r="E57" s="371"/>
      <c r="S57" s="125"/>
      <c r="T57" s="125"/>
      <c r="U57" s="125"/>
    </row>
    <row r="58" spans="3:46" s="103" customFormat="1">
      <c r="S58" s="125"/>
      <c r="T58" s="125"/>
      <c r="U58" s="125"/>
    </row>
    <row r="59" spans="3:46" s="103" customFormat="1">
      <c r="S59" s="125"/>
      <c r="T59" s="125"/>
      <c r="U59" s="125"/>
    </row>
    <row r="60" spans="3:46" s="103" customFormat="1">
      <c r="S60" s="125"/>
      <c r="T60" s="125"/>
      <c r="U60" s="125"/>
    </row>
    <row r="61" spans="3:46" s="103" customFormat="1">
      <c r="S61" s="125"/>
      <c r="T61" s="125"/>
      <c r="U61" s="125"/>
    </row>
    <row r="62" spans="3:46" s="103" customFormat="1">
      <c r="S62" s="125"/>
      <c r="T62" s="125"/>
      <c r="U62" s="125"/>
    </row>
    <row r="63" spans="3:46" s="103" customFormat="1">
      <c r="S63" s="125"/>
      <c r="T63" s="125"/>
      <c r="U63" s="125"/>
    </row>
    <row r="64" spans="3:46" s="103" customFormat="1">
      <c r="S64" s="125"/>
      <c r="T64" s="125"/>
      <c r="U64" s="125"/>
    </row>
    <row r="65" spans="19:21" s="103" customFormat="1">
      <c r="S65" s="125"/>
      <c r="T65" s="125"/>
      <c r="U65" s="125"/>
    </row>
    <row r="66" spans="19:21" s="103" customFormat="1">
      <c r="S66" s="125"/>
      <c r="T66" s="125"/>
      <c r="U66" s="125"/>
    </row>
    <row r="67" spans="19:21" s="103" customFormat="1">
      <c r="S67" s="125"/>
      <c r="T67" s="125"/>
      <c r="U67" s="125"/>
    </row>
    <row r="68" spans="19:21" s="103" customFormat="1">
      <c r="S68" s="125"/>
      <c r="T68" s="125"/>
      <c r="U68" s="125"/>
    </row>
    <row r="69" spans="19:21" s="103" customFormat="1">
      <c r="S69" s="125"/>
      <c r="T69" s="125"/>
      <c r="U69" s="125"/>
    </row>
    <row r="70" spans="19:21" s="103" customFormat="1">
      <c r="S70" s="125"/>
      <c r="T70" s="125"/>
      <c r="U70" s="125"/>
    </row>
    <row r="71" spans="19:21" s="103" customFormat="1">
      <c r="S71" s="125"/>
      <c r="T71" s="125"/>
      <c r="U71" s="125"/>
    </row>
    <row r="72" spans="19:21" s="103" customFormat="1">
      <c r="S72" s="125"/>
      <c r="T72" s="125"/>
      <c r="U72" s="125"/>
    </row>
    <row r="73" spans="19:21" s="103" customFormat="1">
      <c r="S73" s="125"/>
      <c r="T73" s="125"/>
      <c r="U73" s="125"/>
    </row>
    <row r="74" spans="19:21" s="103" customFormat="1">
      <c r="S74" s="125"/>
      <c r="T74" s="125"/>
      <c r="U74" s="125"/>
    </row>
    <row r="75" spans="19:21" s="103" customFormat="1">
      <c r="S75" s="125"/>
      <c r="T75" s="125"/>
      <c r="U75" s="125"/>
    </row>
    <row r="76" spans="19:21" s="103" customFormat="1">
      <c r="S76" s="125"/>
      <c r="T76" s="125"/>
      <c r="U76" s="125"/>
    </row>
    <row r="77" spans="19:21" s="103" customFormat="1">
      <c r="S77" s="125"/>
      <c r="T77" s="125"/>
      <c r="U77" s="125"/>
    </row>
    <row r="78" spans="19:21" s="103" customFormat="1">
      <c r="S78" s="125"/>
      <c r="T78" s="125"/>
      <c r="U78" s="125"/>
    </row>
    <row r="79" spans="19:21" s="103" customFormat="1">
      <c r="S79" s="125"/>
      <c r="T79" s="125"/>
      <c r="U79" s="125"/>
    </row>
    <row r="80" spans="19:21" s="103" customFormat="1">
      <c r="S80" s="125"/>
      <c r="T80" s="125"/>
      <c r="U80" s="125"/>
    </row>
    <row r="81" spans="19:21" s="103" customFormat="1">
      <c r="S81" s="125"/>
      <c r="T81" s="125"/>
      <c r="U81" s="125"/>
    </row>
    <row r="82" spans="19:21" s="103" customFormat="1">
      <c r="S82" s="125"/>
      <c r="T82" s="125"/>
      <c r="U82" s="125"/>
    </row>
    <row r="83" spans="19:21" s="103" customFormat="1">
      <c r="S83" s="125"/>
      <c r="T83" s="125"/>
      <c r="U83" s="125"/>
    </row>
    <row r="84" spans="19:21" s="103" customFormat="1">
      <c r="S84" s="125"/>
      <c r="T84" s="125"/>
      <c r="U84" s="125"/>
    </row>
    <row r="85" spans="19:21" s="103" customFormat="1">
      <c r="S85" s="125"/>
      <c r="T85" s="125"/>
      <c r="U85" s="125"/>
    </row>
    <row r="86" spans="19:21" s="103" customFormat="1">
      <c r="S86" s="125"/>
      <c r="T86" s="125"/>
      <c r="U86" s="125"/>
    </row>
    <row r="87" spans="19:21" s="103" customFormat="1">
      <c r="S87" s="125"/>
      <c r="T87" s="125"/>
      <c r="U87" s="125"/>
    </row>
    <row r="88" spans="19:21" s="103" customFormat="1">
      <c r="S88" s="125"/>
      <c r="T88" s="125"/>
      <c r="U88" s="125"/>
    </row>
    <row r="89" spans="19:21" s="103" customFormat="1">
      <c r="S89" s="125"/>
      <c r="T89" s="125"/>
      <c r="U89" s="125"/>
    </row>
    <row r="90" spans="19:21" s="103" customFormat="1">
      <c r="S90" s="125"/>
      <c r="T90" s="125"/>
      <c r="U90" s="125"/>
    </row>
    <row r="91" spans="19:21" s="103" customFormat="1">
      <c r="S91" s="125"/>
      <c r="T91" s="125"/>
      <c r="U91" s="125"/>
    </row>
    <row r="92" spans="19:21" s="103" customFormat="1">
      <c r="S92" s="125"/>
      <c r="T92" s="125"/>
      <c r="U92" s="125"/>
    </row>
    <row r="93" spans="19:21" s="103" customFormat="1">
      <c r="S93" s="125"/>
      <c r="T93" s="125"/>
      <c r="U93" s="125"/>
    </row>
    <row r="94" spans="19:21" s="103" customFormat="1">
      <c r="S94" s="125"/>
      <c r="T94" s="125"/>
      <c r="U94" s="125"/>
    </row>
    <row r="95" spans="19:21" s="103" customFormat="1">
      <c r="S95" s="125"/>
      <c r="T95" s="125"/>
      <c r="U95" s="125"/>
    </row>
    <row r="96" spans="19:21" s="103" customFormat="1">
      <c r="S96" s="125"/>
      <c r="T96" s="125"/>
      <c r="U96" s="125"/>
    </row>
    <row r="97" spans="19:21" s="103" customFormat="1">
      <c r="S97" s="125"/>
      <c r="T97" s="125"/>
      <c r="U97" s="125"/>
    </row>
    <row r="98" spans="19:21" s="103" customFormat="1">
      <c r="S98" s="125"/>
      <c r="T98" s="125"/>
      <c r="U98" s="125"/>
    </row>
    <row r="99" spans="19:21" s="103" customFormat="1">
      <c r="S99" s="125"/>
      <c r="T99" s="125"/>
      <c r="U99" s="125"/>
    </row>
    <row r="100" spans="19:21" s="103" customFormat="1">
      <c r="S100" s="125"/>
      <c r="T100" s="125"/>
      <c r="U100" s="125"/>
    </row>
    <row r="101" spans="19:21" s="103" customFormat="1">
      <c r="S101" s="125"/>
      <c r="T101" s="125"/>
      <c r="U101" s="125"/>
    </row>
    <row r="102" spans="19:21" s="103" customFormat="1">
      <c r="S102" s="125"/>
      <c r="T102" s="125"/>
      <c r="U102" s="125"/>
    </row>
    <row r="103" spans="19:21" s="103" customFormat="1">
      <c r="S103" s="125"/>
      <c r="T103" s="125"/>
      <c r="U103" s="125"/>
    </row>
    <row r="104" spans="19:21" s="103" customFormat="1">
      <c r="S104" s="125"/>
      <c r="T104" s="125"/>
      <c r="U104" s="125"/>
    </row>
    <row r="105" spans="19:21" s="103" customFormat="1">
      <c r="S105" s="125"/>
      <c r="T105" s="125"/>
      <c r="U105" s="125"/>
    </row>
    <row r="106" spans="19:21" s="103" customFormat="1">
      <c r="S106" s="125"/>
      <c r="T106" s="125"/>
      <c r="U106" s="125"/>
    </row>
    <row r="107" spans="19:21" s="103" customFormat="1">
      <c r="S107" s="125"/>
      <c r="T107" s="125"/>
      <c r="U107" s="125"/>
    </row>
    <row r="108" spans="19:21" s="103" customFormat="1">
      <c r="S108" s="125"/>
      <c r="T108" s="125"/>
      <c r="U108" s="125"/>
    </row>
    <row r="109" spans="19:21" s="103" customFormat="1">
      <c r="S109" s="125"/>
      <c r="T109" s="125"/>
      <c r="U109" s="125"/>
    </row>
    <row r="110" spans="19:21" s="103" customFormat="1">
      <c r="S110" s="125"/>
      <c r="T110" s="125"/>
      <c r="U110" s="125"/>
    </row>
    <row r="111" spans="19:21" s="103" customFormat="1">
      <c r="S111" s="125"/>
      <c r="T111" s="125"/>
      <c r="U111" s="125"/>
    </row>
    <row r="112" spans="19:21" s="103" customFormat="1">
      <c r="S112" s="125"/>
      <c r="T112" s="125"/>
      <c r="U112" s="125"/>
    </row>
    <row r="113" spans="19:21" s="103" customFormat="1">
      <c r="S113" s="125"/>
      <c r="T113" s="125"/>
      <c r="U113" s="125"/>
    </row>
    <row r="114" spans="19:21" s="103" customFormat="1">
      <c r="S114" s="125"/>
      <c r="T114" s="125"/>
      <c r="U114" s="125"/>
    </row>
    <row r="115" spans="19:21" s="103" customFormat="1">
      <c r="S115" s="125"/>
      <c r="T115" s="125"/>
      <c r="U115" s="125"/>
    </row>
    <row r="116" spans="19:21" s="103" customFormat="1">
      <c r="S116" s="125"/>
      <c r="T116" s="125"/>
      <c r="U116" s="125"/>
    </row>
    <row r="117" spans="19:21" s="103" customFormat="1">
      <c r="S117" s="125"/>
      <c r="T117" s="125"/>
      <c r="U117" s="125"/>
    </row>
    <row r="118" spans="19:21" s="103" customFormat="1">
      <c r="S118" s="125"/>
      <c r="T118" s="125"/>
      <c r="U118" s="125"/>
    </row>
    <row r="119" spans="19:21" s="103" customFormat="1">
      <c r="S119" s="125"/>
      <c r="T119" s="125"/>
      <c r="U119" s="125"/>
    </row>
    <row r="120" spans="19:21" s="103" customFormat="1">
      <c r="S120" s="125"/>
      <c r="T120" s="125"/>
      <c r="U120" s="125"/>
    </row>
    <row r="121" spans="19:21" s="103" customFormat="1">
      <c r="S121" s="125"/>
      <c r="T121" s="125"/>
      <c r="U121" s="125"/>
    </row>
    <row r="122" spans="19:21" s="103" customFormat="1">
      <c r="S122" s="125"/>
      <c r="T122" s="125"/>
      <c r="U122" s="125"/>
    </row>
    <row r="123" spans="19:21" s="103" customFormat="1">
      <c r="S123" s="125"/>
      <c r="T123" s="125"/>
      <c r="U123" s="125"/>
    </row>
    <row r="124" spans="19:21" s="103" customFormat="1">
      <c r="S124" s="125"/>
      <c r="T124" s="125"/>
      <c r="U124" s="125"/>
    </row>
    <row r="125" spans="19:21" s="103" customFormat="1">
      <c r="S125" s="125"/>
      <c r="T125" s="125"/>
      <c r="U125" s="125"/>
    </row>
    <row r="126" spans="19:21" s="103" customFormat="1">
      <c r="S126" s="125"/>
      <c r="T126" s="125"/>
      <c r="U126" s="125"/>
    </row>
    <row r="127" spans="19:21" s="103" customFormat="1">
      <c r="S127" s="125"/>
      <c r="T127" s="125"/>
      <c r="U127" s="125"/>
    </row>
    <row r="128" spans="19:21" s="103" customFormat="1">
      <c r="S128" s="125"/>
      <c r="T128" s="125"/>
      <c r="U128" s="125"/>
    </row>
    <row r="129" spans="19:21" s="103" customFormat="1">
      <c r="S129" s="125"/>
      <c r="T129" s="125"/>
      <c r="U129" s="125"/>
    </row>
    <row r="130" spans="19:21" s="103" customFormat="1">
      <c r="S130" s="125"/>
      <c r="T130" s="125"/>
      <c r="U130" s="125"/>
    </row>
    <row r="131" spans="19:21" s="103" customFormat="1">
      <c r="S131" s="125"/>
      <c r="T131" s="125"/>
      <c r="U131" s="125"/>
    </row>
    <row r="132" spans="19:21" s="103" customFormat="1">
      <c r="S132" s="125"/>
      <c r="T132" s="125"/>
      <c r="U132" s="125"/>
    </row>
    <row r="133" spans="19:21" s="103" customFormat="1">
      <c r="S133" s="125"/>
      <c r="T133" s="125"/>
      <c r="U133" s="125"/>
    </row>
    <row r="134" spans="19:21" s="103" customFormat="1">
      <c r="S134" s="125"/>
      <c r="T134" s="125"/>
      <c r="U134" s="125"/>
    </row>
    <row r="135" spans="19:21" s="103" customFormat="1">
      <c r="S135" s="125"/>
      <c r="T135" s="125"/>
      <c r="U135" s="125"/>
    </row>
    <row r="136" spans="19:21" s="103" customFormat="1">
      <c r="S136" s="125"/>
      <c r="T136" s="125"/>
      <c r="U136" s="125"/>
    </row>
    <row r="137" spans="19:21" s="103" customFormat="1">
      <c r="S137" s="125"/>
      <c r="T137" s="125"/>
      <c r="U137" s="125"/>
    </row>
    <row r="138" spans="19:21" s="103" customFormat="1">
      <c r="S138" s="125"/>
      <c r="T138" s="125"/>
      <c r="U138" s="125"/>
    </row>
    <row r="139" spans="19:21" s="103" customFormat="1">
      <c r="S139" s="125"/>
      <c r="T139" s="125"/>
      <c r="U139" s="125"/>
    </row>
    <row r="140" spans="19:21" s="103" customFormat="1">
      <c r="S140" s="125"/>
      <c r="T140" s="125"/>
      <c r="U140" s="125"/>
    </row>
    <row r="141" spans="19:21" s="103" customFormat="1">
      <c r="S141" s="125"/>
      <c r="T141" s="125"/>
      <c r="U141" s="125"/>
    </row>
    <row r="142" spans="19:21" s="103" customFormat="1">
      <c r="S142" s="125"/>
      <c r="T142" s="125"/>
      <c r="U142" s="125"/>
    </row>
    <row r="143" spans="19:21" s="103" customFormat="1">
      <c r="S143" s="125"/>
      <c r="T143" s="125"/>
      <c r="U143" s="125"/>
    </row>
    <row r="144" spans="19:21" s="103" customFormat="1">
      <c r="S144" s="125"/>
      <c r="T144" s="125"/>
      <c r="U144" s="125"/>
    </row>
    <row r="145" spans="19:21" s="103" customFormat="1">
      <c r="S145" s="125"/>
      <c r="T145" s="125"/>
      <c r="U145" s="125"/>
    </row>
    <row r="146" spans="19:21" s="103" customFormat="1">
      <c r="S146" s="125"/>
      <c r="T146" s="125"/>
      <c r="U146" s="125"/>
    </row>
    <row r="147" spans="19:21" s="103" customFormat="1">
      <c r="S147" s="125"/>
      <c r="T147" s="125"/>
      <c r="U147" s="125"/>
    </row>
    <row r="148" spans="19:21" s="103" customFormat="1">
      <c r="S148" s="125"/>
      <c r="T148" s="125"/>
      <c r="U148" s="125"/>
    </row>
    <row r="149" spans="19:21" s="103" customFormat="1">
      <c r="S149" s="125"/>
      <c r="T149" s="125"/>
      <c r="U149" s="125"/>
    </row>
    <row r="150" spans="19:21" s="103" customFormat="1">
      <c r="S150" s="125"/>
      <c r="T150" s="125"/>
      <c r="U150" s="125"/>
    </row>
    <row r="151" spans="19:21" s="103" customFormat="1">
      <c r="S151" s="125"/>
      <c r="T151" s="125"/>
      <c r="U151" s="125"/>
    </row>
    <row r="152" spans="19:21" s="103" customFormat="1">
      <c r="S152" s="125"/>
      <c r="T152" s="125"/>
      <c r="U152" s="125"/>
    </row>
    <row r="153" spans="19:21" s="103" customFormat="1">
      <c r="S153" s="125"/>
      <c r="T153" s="125"/>
      <c r="U153" s="125"/>
    </row>
    <row r="154" spans="19:21" s="103" customFormat="1">
      <c r="S154" s="125"/>
      <c r="T154" s="125"/>
      <c r="U154" s="125"/>
    </row>
    <row r="155" spans="19:21" s="103" customFormat="1">
      <c r="S155" s="125"/>
      <c r="T155" s="125"/>
      <c r="U155" s="125"/>
    </row>
    <row r="156" spans="19:21" s="103" customFormat="1">
      <c r="S156" s="125"/>
      <c r="T156" s="125"/>
      <c r="U156" s="125"/>
    </row>
    <row r="157" spans="19:21" s="103" customFormat="1">
      <c r="S157" s="125"/>
      <c r="T157" s="125"/>
      <c r="U157" s="125"/>
    </row>
    <row r="158" spans="19:21" s="103" customFormat="1">
      <c r="S158" s="125"/>
      <c r="T158" s="125"/>
      <c r="U158" s="125"/>
    </row>
    <row r="159" spans="19:21" s="103" customFormat="1">
      <c r="S159" s="125"/>
      <c r="T159" s="125"/>
      <c r="U159" s="125"/>
    </row>
    <row r="160" spans="19:21" s="103" customFormat="1">
      <c r="S160" s="125"/>
      <c r="T160" s="125"/>
      <c r="U160" s="125"/>
    </row>
    <row r="161" spans="19:21" s="103" customFormat="1">
      <c r="S161" s="125"/>
      <c r="T161" s="125"/>
      <c r="U161" s="125"/>
    </row>
    <row r="162" spans="19:21" s="103" customFormat="1">
      <c r="S162" s="125"/>
      <c r="T162" s="125"/>
      <c r="U162" s="125"/>
    </row>
    <row r="163" spans="19:21" s="103" customFormat="1">
      <c r="S163" s="125"/>
      <c r="T163" s="125"/>
      <c r="U163" s="125"/>
    </row>
    <row r="164" spans="19:21" s="103" customFormat="1">
      <c r="S164" s="125"/>
      <c r="T164" s="125"/>
      <c r="U164" s="125"/>
    </row>
    <row r="165" spans="19:21" s="103" customFormat="1">
      <c r="S165" s="125"/>
      <c r="T165" s="125"/>
      <c r="U165" s="125"/>
    </row>
    <row r="166" spans="19:21" s="103" customFormat="1">
      <c r="S166" s="125"/>
      <c r="T166" s="125"/>
      <c r="U166" s="125"/>
    </row>
    <row r="167" spans="19:21" s="103" customFormat="1">
      <c r="S167" s="125"/>
      <c r="T167" s="125"/>
      <c r="U167" s="125"/>
    </row>
    <row r="168" spans="19:21" s="103" customFormat="1">
      <c r="S168" s="125"/>
      <c r="T168" s="125"/>
      <c r="U168" s="125"/>
    </row>
    <row r="169" spans="19:21" s="103" customFormat="1">
      <c r="S169" s="125"/>
      <c r="T169" s="125"/>
      <c r="U169" s="125"/>
    </row>
    <row r="170" spans="19:21" s="103" customFormat="1">
      <c r="S170" s="125"/>
      <c r="T170" s="125"/>
      <c r="U170" s="125"/>
    </row>
    <row r="171" spans="19:21" s="103" customFormat="1">
      <c r="S171" s="125"/>
      <c r="T171" s="125"/>
      <c r="U171" s="125"/>
    </row>
    <row r="172" spans="19:21" s="103" customFormat="1">
      <c r="S172" s="125"/>
      <c r="T172" s="125"/>
      <c r="U172" s="125"/>
    </row>
    <row r="173" spans="19:21" s="103" customFormat="1">
      <c r="S173" s="125"/>
      <c r="T173" s="125"/>
      <c r="U173" s="125"/>
    </row>
    <row r="174" spans="19:21" s="103" customFormat="1">
      <c r="S174" s="125"/>
      <c r="T174" s="125"/>
      <c r="U174" s="125"/>
    </row>
    <row r="175" spans="19:21" s="103" customFormat="1">
      <c r="S175" s="125"/>
      <c r="T175" s="125"/>
      <c r="U175" s="125"/>
    </row>
    <row r="176" spans="19:21" s="103" customFormat="1">
      <c r="S176" s="125"/>
      <c r="T176" s="125"/>
      <c r="U176" s="125"/>
    </row>
    <row r="177" spans="19:21" s="103" customFormat="1">
      <c r="S177" s="125"/>
      <c r="T177" s="125"/>
      <c r="U177" s="125"/>
    </row>
    <row r="178" spans="19:21" s="103" customFormat="1">
      <c r="S178" s="125"/>
      <c r="T178" s="125"/>
      <c r="U178" s="125"/>
    </row>
    <row r="179" spans="19:21" s="103" customFormat="1">
      <c r="S179" s="125"/>
      <c r="T179" s="125"/>
      <c r="U179" s="125"/>
    </row>
    <row r="180" spans="19:21" s="103" customFormat="1">
      <c r="S180" s="125"/>
      <c r="T180" s="125"/>
      <c r="U180" s="125"/>
    </row>
    <row r="181" spans="19:21" s="103" customFormat="1">
      <c r="S181" s="125"/>
      <c r="T181" s="125"/>
      <c r="U181" s="125"/>
    </row>
    <row r="182" spans="19:21" s="103" customFormat="1">
      <c r="S182" s="125"/>
      <c r="T182" s="125"/>
      <c r="U182" s="125"/>
    </row>
    <row r="183" spans="19:21" s="103" customFormat="1">
      <c r="S183" s="125"/>
      <c r="T183" s="125"/>
      <c r="U183" s="125"/>
    </row>
    <row r="184" spans="19:21" s="103" customFormat="1">
      <c r="S184" s="125"/>
      <c r="T184" s="125"/>
      <c r="U184" s="125"/>
    </row>
    <row r="185" spans="19:21" s="103" customFormat="1">
      <c r="S185" s="125"/>
      <c r="T185" s="125"/>
      <c r="U185" s="125"/>
    </row>
    <row r="186" spans="19:21" s="103" customFormat="1">
      <c r="S186" s="125"/>
      <c r="T186" s="125"/>
      <c r="U186" s="125"/>
    </row>
    <row r="187" spans="19:21" s="103" customFormat="1">
      <c r="S187" s="125"/>
      <c r="T187" s="125"/>
      <c r="U187" s="125"/>
    </row>
    <row r="188" spans="19:21" s="103" customFormat="1">
      <c r="S188" s="125"/>
      <c r="T188" s="125"/>
      <c r="U188" s="125"/>
    </row>
    <row r="189" spans="19:21" s="103" customFormat="1">
      <c r="S189" s="125"/>
      <c r="T189" s="125"/>
      <c r="U189" s="125"/>
    </row>
    <row r="190" spans="19:21" s="103" customFormat="1">
      <c r="S190" s="125"/>
      <c r="T190" s="125"/>
      <c r="U190" s="125"/>
    </row>
    <row r="191" spans="19:21" s="103" customFormat="1">
      <c r="S191" s="125"/>
      <c r="T191" s="125"/>
      <c r="U191" s="125"/>
    </row>
    <row r="192" spans="19:21" s="103" customFormat="1">
      <c r="S192" s="125"/>
      <c r="T192" s="125"/>
      <c r="U192" s="125"/>
    </row>
    <row r="193" spans="19:21" s="103" customFormat="1">
      <c r="S193" s="125"/>
      <c r="T193" s="125"/>
      <c r="U193" s="125"/>
    </row>
    <row r="194" spans="19:21" s="103" customFormat="1">
      <c r="S194" s="125"/>
      <c r="T194" s="125"/>
      <c r="U194" s="125"/>
    </row>
    <row r="195" spans="19:21" s="103" customFormat="1">
      <c r="S195" s="125"/>
      <c r="T195" s="125"/>
      <c r="U195" s="125"/>
    </row>
    <row r="196" spans="19:21" s="103" customFormat="1">
      <c r="S196" s="125"/>
      <c r="T196" s="125"/>
      <c r="U196" s="125"/>
    </row>
    <row r="197" spans="19:21" s="103" customFormat="1">
      <c r="S197" s="125"/>
      <c r="T197" s="125"/>
      <c r="U197" s="125"/>
    </row>
    <row r="198" spans="19:21" s="103" customFormat="1">
      <c r="S198" s="125"/>
      <c r="T198" s="125"/>
      <c r="U198" s="125"/>
    </row>
    <row r="199" spans="19:21" s="103" customFormat="1">
      <c r="S199" s="125"/>
      <c r="T199" s="125"/>
      <c r="U199" s="125"/>
    </row>
    <row r="200" spans="19:21" s="103" customFormat="1">
      <c r="S200" s="125"/>
      <c r="T200" s="125"/>
      <c r="U200" s="125"/>
    </row>
    <row r="201" spans="19:21" s="103" customFormat="1">
      <c r="S201" s="125"/>
      <c r="T201" s="125"/>
      <c r="U201" s="125"/>
    </row>
    <row r="202" spans="19:21" s="103" customFormat="1">
      <c r="S202" s="125"/>
      <c r="T202" s="125"/>
      <c r="U202" s="125"/>
    </row>
    <row r="203" spans="19:21" s="103" customFormat="1">
      <c r="S203" s="125"/>
      <c r="T203" s="125"/>
      <c r="U203" s="125"/>
    </row>
    <row r="204" spans="19:21" s="103" customFormat="1">
      <c r="S204" s="125"/>
      <c r="T204" s="125"/>
      <c r="U204" s="125"/>
    </row>
    <row r="205" spans="19:21" s="103" customFormat="1">
      <c r="S205" s="125"/>
      <c r="T205" s="125"/>
      <c r="U205" s="125"/>
    </row>
    <row r="206" spans="19:21" s="103" customFormat="1">
      <c r="S206" s="125"/>
      <c r="T206" s="125"/>
      <c r="U206" s="125"/>
    </row>
    <row r="207" spans="19:21" s="103" customFormat="1">
      <c r="S207" s="125"/>
      <c r="T207" s="125"/>
      <c r="U207" s="125"/>
    </row>
    <row r="208" spans="19:21" s="103" customFormat="1">
      <c r="S208" s="125"/>
      <c r="T208" s="125"/>
      <c r="U208" s="125"/>
    </row>
    <row r="209" spans="19:21" s="103" customFormat="1">
      <c r="S209" s="125"/>
      <c r="T209" s="125"/>
      <c r="U209" s="125"/>
    </row>
    <row r="210" spans="19:21" s="103" customFormat="1">
      <c r="S210" s="125"/>
      <c r="T210" s="125"/>
      <c r="U210" s="125"/>
    </row>
    <row r="211" spans="19:21" s="103" customFormat="1">
      <c r="S211" s="125"/>
      <c r="T211" s="125"/>
      <c r="U211" s="125"/>
    </row>
    <row r="212" spans="19:21" s="103" customFormat="1">
      <c r="S212" s="125"/>
      <c r="T212" s="125"/>
      <c r="U212" s="125"/>
    </row>
    <row r="213" spans="19:21" s="103" customFormat="1">
      <c r="S213" s="125"/>
      <c r="T213" s="125"/>
      <c r="U213" s="125"/>
    </row>
    <row r="214" spans="19:21" s="103" customFormat="1">
      <c r="S214" s="125"/>
      <c r="T214" s="125"/>
      <c r="U214" s="125"/>
    </row>
    <row r="215" spans="19:21" s="103" customFormat="1">
      <c r="S215" s="125"/>
      <c r="T215" s="125"/>
      <c r="U215" s="125"/>
    </row>
    <row r="216" spans="19:21" s="103" customFormat="1">
      <c r="S216" s="125"/>
      <c r="T216" s="125"/>
      <c r="U216" s="125"/>
    </row>
    <row r="217" spans="19:21" s="103" customFormat="1">
      <c r="S217" s="125"/>
      <c r="T217" s="125"/>
      <c r="U217" s="125"/>
    </row>
    <row r="218" spans="19:21" s="103" customFormat="1">
      <c r="S218" s="125"/>
      <c r="T218" s="125"/>
      <c r="U218" s="125"/>
    </row>
    <row r="219" spans="19:21" s="103" customFormat="1">
      <c r="S219" s="125"/>
      <c r="T219" s="125"/>
      <c r="U219" s="125"/>
    </row>
    <row r="220" spans="19:21" s="103" customFormat="1">
      <c r="S220" s="125"/>
      <c r="T220" s="125"/>
      <c r="U220" s="125"/>
    </row>
    <row r="221" spans="19:21" s="103" customFormat="1">
      <c r="S221" s="125"/>
      <c r="T221" s="125"/>
      <c r="U221" s="125"/>
    </row>
    <row r="222" spans="19:21" s="103" customFormat="1">
      <c r="S222" s="125"/>
      <c r="T222" s="125"/>
      <c r="U222" s="125"/>
    </row>
    <row r="223" spans="19:21" s="103" customFormat="1">
      <c r="S223" s="125"/>
      <c r="T223" s="125"/>
      <c r="U223" s="125"/>
    </row>
    <row r="224" spans="19:21" s="103" customFormat="1">
      <c r="S224" s="125"/>
      <c r="T224" s="125"/>
      <c r="U224" s="125"/>
    </row>
    <row r="225" spans="19:21" s="103" customFormat="1">
      <c r="S225" s="125"/>
      <c r="T225" s="125"/>
      <c r="U225" s="125"/>
    </row>
    <row r="226" spans="19:21" s="103" customFormat="1">
      <c r="S226" s="125"/>
      <c r="T226" s="125"/>
      <c r="U226" s="125"/>
    </row>
    <row r="227" spans="19:21" s="103" customFormat="1">
      <c r="S227" s="125"/>
      <c r="T227" s="125"/>
      <c r="U227" s="125"/>
    </row>
    <row r="228" spans="19:21" s="103" customFormat="1">
      <c r="S228" s="125"/>
      <c r="T228" s="125"/>
      <c r="U228" s="125"/>
    </row>
    <row r="229" spans="19:21" s="103" customFormat="1">
      <c r="S229" s="125"/>
      <c r="T229" s="125"/>
      <c r="U229" s="125"/>
    </row>
    <row r="230" spans="19:21" s="103" customFormat="1">
      <c r="S230" s="125"/>
      <c r="T230" s="125"/>
      <c r="U230" s="125"/>
    </row>
    <row r="231" spans="19:21" s="103" customFormat="1">
      <c r="S231" s="125"/>
      <c r="T231" s="125"/>
      <c r="U231" s="125"/>
    </row>
    <row r="232" spans="19:21" s="103" customFormat="1">
      <c r="S232" s="125"/>
      <c r="T232" s="125"/>
      <c r="U232" s="125"/>
    </row>
    <row r="233" spans="19:21" s="103" customFormat="1">
      <c r="S233" s="125"/>
      <c r="T233" s="125"/>
      <c r="U233" s="125"/>
    </row>
    <row r="234" spans="19:21" s="103" customFormat="1">
      <c r="S234" s="125"/>
      <c r="T234" s="125"/>
      <c r="U234" s="125"/>
    </row>
    <row r="235" spans="19:21" s="103" customFormat="1">
      <c r="S235" s="125"/>
      <c r="T235" s="125"/>
      <c r="U235" s="125"/>
    </row>
    <row r="236" spans="19:21" s="103" customFormat="1">
      <c r="S236" s="125"/>
      <c r="T236" s="125"/>
      <c r="U236" s="125"/>
    </row>
    <row r="237" spans="19:21" s="103" customFormat="1">
      <c r="S237" s="125"/>
      <c r="T237" s="125"/>
      <c r="U237" s="125"/>
    </row>
    <row r="238" spans="19:21" s="103" customFormat="1">
      <c r="S238" s="125"/>
      <c r="T238" s="125"/>
      <c r="U238" s="125"/>
    </row>
    <row r="239" spans="19:21" s="103" customFormat="1">
      <c r="S239" s="125"/>
      <c r="T239" s="125"/>
      <c r="U239" s="125"/>
    </row>
    <row r="240" spans="19:21" s="103" customFormat="1">
      <c r="S240" s="125"/>
      <c r="T240" s="125"/>
      <c r="U240" s="125"/>
    </row>
    <row r="241" spans="19:21" s="103" customFormat="1">
      <c r="S241" s="125"/>
      <c r="T241" s="125"/>
      <c r="U241" s="125"/>
    </row>
    <row r="242" spans="19:21" s="103" customFormat="1">
      <c r="S242" s="125"/>
      <c r="T242" s="125"/>
      <c r="U242" s="125"/>
    </row>
    <row r="243" spans="19:21" s="103" customFormat="1">
      <c r="S243" s="125"/>
      <c r="T243" s="125"/>
      <c r="U243" s="125"/>
    </row>
    <row r="244" spans="19:21" s="103" customFormat="1">
      <c r="S244" s="125"/>
      <c r="T244" s="125"/>
      <c r="U244" s="125"/>
    </row>
    <row r="245" spans="19:21" s="103" customFormat="1">
      <c r="S245" s="125"/>
      <c r="T245" s="125"/>
      <c r="U245" s="125"/>
    </row>
    <row r="246" spans="19:21" s="103" customFormat="1">
      <c r="S246" s="125"/>
      <c r="T246" s="125"/>
      <c r="U246" s="125"/>
    </row>
    <row r="247" spans="19:21" s="103" customFormat="1">
      <c r="S247" s="125"/>
      <c r="T247" s="125"/>
      <c r="U247" s="125"/>
    </row>
    <row r="248" spans="19:21" s="103" customFormat="1">
      <c r="S248" s="125"/>
      <c r="T248" s="125"/>
      <c r="U248" s="125"/>
    </row>
    <row r="249" spans="19:21" s="103" customFormat="1">
      <c r="S249" s="125"/>
      <c r="T249" s="125"/>
      <c r="U249" s="125"/>
    </row>
    <row r="250" spans="19:21" s="103" customFormat="1">
      <c r="S250" s="125"/>
      <c r="T250" s="125"/>
      <c r="U250" s="125"/>
    </row>
    <row r="251" spans="19:21" s="103" customFormat="1">
      <c r="S251" s="125"/>
      <c r="T251" s="125"/>
      <c r="U251" s="125"/>
    </row>
    <row r="252" spans="19:21" s="103" customFormat="1">
      <c r="S252" s="125"/>
      <c r="T252" s="125"/>
      <c r="U252" s="125"/>
    </row>
    <row r="253" spans="19:21" s="103" customFormat="1">
      <c r="S253" s="125"/>
      <c r="T253" s="125"/>
      <c r="U253" s="125"/>
    </row>
    <row r="254" spans="19:21" s="103" customFormat="1">
      <c r="S254" s="125"/>
      <c r="T254" s="125"/>
      <c r="U254" s="125"/>
    </row>
    <row r="255" spans="19:21" s="103" customFormat="1">
      <c r="S255" s="125"/>
      <c r="T255" s="125"/>
      <c r="U255" s="125"/>
    </row>
    <row r="256" spans="19:21" s="103" customFormat="1">
      <c r="S256" s="125"/>
      <c r="T256" s="125"/>
      <c r="U256" s="125"/>
    </row>
    <row r="257" spans="19:21" s="103" customFormat="1">
      <c r="S257" s="125"/>
      <c r="T257" s="125"/>
      <c r="U257" s="125"/>
    </row>
    <row r="258" spans="19:21" s="103" customFormat="1">
      <c r="S258" s="125"/>
      <c r="T258" s="125"/>
      <c r="U258" s="125"/>
    </row>
    <row r="259" spans="19:21" s="103" customFormat="1">
      <c r="S259" s="125"/>
      <c r="T259" s="125"/>
      <c r="U259" s="125"/>
    </row>
    <row r="260" spans="19:21" s="103" customFormat="1">
      <c r="S260" s="125"/>
      <c r="T260" s="125"/>
      <c r="U260" s="125"/>
    </row>
    <row r="261" spans="19:21" s="103" customFormat="1">
      <c r="S261" s="125"/>
      <c r="T261" s="125"/>
      <c r="U261" s="125"/>
    </row>
    <row r="262" spans="19:21" s="103" customFormat="1">
      <c r="S262" s="125"/>
      <c r="T262" s="125"/>
      <c r="U262" s="125"/>
    </row>
    <row r="263" spans="19:21" s="103" customFormat="1">
      <c r="S263" s="125"/>
      <c r="T263" s="125"/>
      <c r="U263" s="125"/>
    </row>
    <row r="264" spans="19:21" s="103" customFormat="1">
      <c r="S264" s="125"/>
      <c r="T264" s="125"/>
      <c r="U264" s="125"/>
    </row>
    <row r="265" spans="19:21" s="103" customFormat="1">
      <c r="S265" s="125"/>
      <c r="T265" s="125"/>
      <c r="U265" s="125"/>
    </row>
    <row r="266" spans="19:21" s="103" customFormat="1">
      <c r="S266" s="125"/>
      <c r="T266" s="125"/>
      <c r="U266" s="125"/>
    </row>
    <row r="267" spans="19:21" s="103" customFormat="1">
      <c r="S267" s="125"/>
      <c r="T267" s="125"/>
      <c r="U267" s="125"/>
    </row>
    <row r="268" spans="19:21" s="103" customFormat="1">
      <c r="S268" s="125"/>
      <c r="T268" s="125"/>
      <c r="U268" s="125"/>
    </row>
    <row r="269" spans="19:21" s="103" customFormat="1">
      <c r="S269" s="125"/>
      <c r="T269" s="125"/>
      <c r="U269" s="125"/>
    </row>
    <row r="270" spans="19:21" s="103" customFormat="1">
      <c r="S270" s="125"/>
      <c r="T270" s="125"/>
      <c r="U270" s="125"/>
    </row>
    <row r="271" spans="19:21" s="103" customFormat="1">
      <c r="S271" s="125"/>
      <c r="T271" s="125"/>
      <c r="U271" s="125"/>
    </row>
    <row r="272" spans="19:21" s="103" customFormat="1">
      <c r="S272" s="125"/>
      <c r="T272" s="125"/>
      <c r="U272" s="125"/>
    </row>
    <row r="273" spans="19:21" s="103" customFormat="1">
      <c r="S273" s="125"/>
      <c r="T273" s="125"/>
      <c r="U273" s="125"/>
    </row>
    <row r="274" spans="19:21" s="103" customFormat="1">
      <c r="S274" s="125"/>
      <c r="T274" s="125"/>
      <c r="U274" s="125"/>
    </row>
    <row r="275" spans="19:21" s="103" customFormat="1">
      <c r="S275" s="125"/>
      <c r="T275" s="125"/>
      <c r="U275" s="125"/>
    </row>
    <row r="276" spans="19:21" s="103" customFormat="1">
      <c r="S276" s="125"/>
      <c r="T276" s="125"/>
      <c r="U276" s="125"/>
    </row>
    <row r="277" spans="19:21" s="103" customFormat="1">
      <c r="S277" s="125"/>
      <c r="T277" s="125"/>
      <c r="U277" s="125"/>
    </row>
    <row r="278" spans="19:21" s="103" customFormat="1">
      <c r="S278" s="125"/>
      <c r="T278" s="125"/>
      <c r="U278" s="125"/>
    </row>
    <row r="279" spans="19:21" s="103" customFormat="1">
      <c r="S279" s="125"/>
      <c r="T279" s="125"/>
      <c r="U279" s="125"/>
    </row>
    <row r="280" spans="19:21" s="103" customFormat="1">
      <c r="S280" s="125"/>
      <c r="T280" s="125"/>
      <c r="U280" s="125"/>
    </row>
    <row r="281" spans="19:21" s="103" customFormat="1">
      <c r="S281" s="125"/>
      <c r="T281" s="125"/>
      <c r="U281" s="125"/>
    </row>
    <row r="282" spans="19:21" s="103" customFormat="1">
      <c r="S282" s="125"/>
      <c r="T282" s="125"/>
      <c r="U282" s="125"/>
    </row>
  </sheetData>
  <sheetProtection algorithmName="SHA-512" hashValue="ij7sI3uDjy44zWxKA1hTlFTiY9WesYyS6lX7rCWm/NEHiK3A/Mqnm8Xlby+c1CTnL/YyNWzIlHKsl8uOO2CbDg==" saltValue="pjaddVGREOjdSaz2oitX9w==" spinCount="100000" sheet="1" formatCells="0" formatColumns="0" formatRows="0"/>
  <mergeCells count="42">
    <mergeCell ref="E40:F40"/>
    <mergeCell ref="B3:D3"/>
    <mergeCell ref="B4:F4"/>
    <mergeCell ref="B5:C5"/>
    <mergeCell ref="C35:E35"/>
    <mergeCell ref="C36:E36"/>
    <mergeCell ref="C37:E37"/>
    <mergeCell ref="C38:E38"/>
    <mergeCell ref="C31:E31"/>
    <mergeCell ref="C24:E24"/>
    <mergeCell ref="C27:E27"/>
    <mergeCell ref="C29:E29"/>
    <mergeCell ref="C30:E30"/>
    <mergeCell ref="C13:E13"/>
    <mergeCell ref="C22:E22"/>
    <mergeCell ref="C16:E16"/>
    <mergeCell ref="C17:E17"/>
    <mergeCell ref="C18:E18"/>
    <mergeCell ref="C20:E20"/>
    <mergeCell ref="C21:E21"/>
    <mergeCell ref="C19:E19"/>
    <mergeCell ref="S2:AP2"/>
    <mergeCell ref="E3:F3"/>
    <mergeCell ref="B2:F2"/>
    <mergeCell ref="B41:F41"/>
    <mergeCell ref="E5:F5"/>
    <mergeCell ref="C12:E12"/>
    <mergeCell ref="C14:E14"/>
    <mergeCell ref="C26:E26"/>
    <mergeCell ref="C23:E23"/>
    <mergeCell ref="C28:E28"/>
    <mergeCell ref="C32:E32"/>
    <mergeCell ref="C25:E25"/>
    <mergeCell ref="H2:O2"/>
    <mergeCell ref="C15:E15"/>
    <mergeCell ref="B10:E10"/>
    <mergeCell ref="S5:X5"/>
    <mergeCell ref="AV3:AZ3"/>
    <mergeCell ref="Z5:AE5"/>
    <mergeCell ref="AG5:AN5"/>
    <mergeCell ref="G5:M5"/>
    <mergeCell ref="AV4:AZ4"/>
  </mergeCells>
  <pageMargins left="0.55118110236220474" right="0.43307086614173229" top="0.86614173228346458" bottom="0.74803149606299213" header="0.39370078740157483" footer="0.31496062992125984"/>
  <pageSetup paperSize="9" scale="70" orientation="landscape" r:id="rId1"/>
  <headerFooter>
    <oddFooter xml:space="preserve">&amp;R&amp;P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9F3A3-DFB3-4376-868E-31A7845B2909}">
  <sheetPr codeName="Tabelle3">
    <tabColor indexed="12"/>
    <pageSetUpPr fitToPage="1"/>
  </sheetPr>
  <dimension ref="B1:AU46"/>
  <sheetViews>
    <sheetView showGridLines="0" tabSelected="1" zoomScaleNormal="100" workbookViewId="0">
      <selection activeCell="K44" sqref="K44"/>
    </sheetView>
  </sheetViews>
  <sheetFormatPr baseColWidth="10" defaultColWidth="11.42578125" defaultRowHeight="12.75"/>
  <cols>
    <col min="1" max="1" width="1.7109375" style="18" customWidth="1"/>
    <col min="2" max="2" width="32.7109375" style="18" customWidth="1"/>
    <col min="3" max="3" width="9.7109375" style="18" customWidth="1"/>
    <col min="4" max="4" width="8.7109375" style="18" customWidth="1"/>
    <col min="5" max="5" width="12.7109375" style="18" customWidth="1"/>
    <col min="6" max="6" width="8.7109375" style="18" customWidth="1"/>
    <col min="7" max="7" width="8.7109375" style="19" customWidth="1"/>
    <col min="8" max="8" width="1.7109375" style="18" customWidth="1"/>
    <col min="9" max="9" width="8.7109375" style="19" customWidth="1"/>
    <col min="10" max="11" width="15.7109375" style="18" customWidth="1"/>
    <col min="12" max="12" width="7.28515625" style="18" customWidth="1"/>
    <col min="13" max="13" width="2.42578125" style="18" customWidth="1"/>
    <col min="14" max="14" width="24.7109375" style="18" customWidth="1"/>
    <col min="15" max="15" width="12.7109375" style="18" customWidth="1"/>
    <col min="16" max="16" width="15.28515625" style="18" customWidth="1"/>
    <col min="17" max="17" width="1.7109375" style="18" customWidth="1"/>
    <col min="18" max="18" width="11.42578125" style="18"/>
    <col min="19" max="19" width="13" style="18" customWidth="1"/>
    <col min="20" max="16384" width="11.42578125" style="18"/>
  </cols>
  <sheetData>
    <row r="1" spans="2:38" ht="9.75" customHeight="1" thickBot="1"/>
    <row r="2" spans="2:38" s="22" customFormat="1" ht="20.100000000000001" customHeight="1" thickBot="1">
      <c r="B2" s="148"/>
      <c r="C2" s="140" t="s">
        <v>177</v>
      </c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377"/>
      <c r="Q2" s="140"/>
      <c r="R2" s="140"/>
      <c r="S2" s="692"/>
      <c r="T2" s="21"/>
      <c r="U2" s="21"/>
      <c r="V2" s="21"/>
      <c r="W2" s="21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</row>
    <row r="3" spans="2:38" s="22" customFormat="1" ht="20.100000000000001" customHeight="1">
      <c r="B3" s="796" t="str">
        <f>Kunde</f>
        <v>Dräxlmeier Satu Mare</v>
      </c>
      <c r="C3" s="796"/>
      <c r="D3" s="797" t="str">
        <f>Übersicht!E3</f>
        <v>Hr. Eglseder</v>
      </c>
      <c r="E3" s="797"/>
      <c r="F3" s="392"/>
      <c r="G3" s="392"/>
      <c r="H3" s="410"/>
      <c r="I3" s="392"/>
      <c r="J3" s="392"/>
      <c r="K3" s="392"/>
      <c r="L3" s="392"/>
      <c r="M3" s="392"/>
      <c r="N3" s="392"/>
      <c r="O3" s="392"/>
      <c r="P3" s="392"/>
      <c r="Q3" s="392"/>
      <c r="R3" s="410"/>
      <c r="S3" s="410"/>
      <c r="T3" s="21"/>
      <c r="U3" s="21"/>
      <c r="V3" s="21"/>
      <c r="W3" s="21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</row>
    <row r="4" spans="2:38" s="22" customFormat="1" ht="20.100000000000001" customHeight="1">
      <c r="B4" s="798" t="str">
        <f>Anlage</f>
        <v>Automatic Production Line for Wire Processing</v>
      </c>
      <c r="C4" s="798"/>
      <c r="D4" s="798"/>
      <c r="E4" s="798"/>
      <c r="F4" s="392"/>
      <c r="G4" s="392"/>
      <c r="H4" s="410"/>
      <c r="I4" s="392"/>
      <c r="J4" s="392"/>
      <c r="K4" s="392"/>
      <c r="L4" s="392"/>
      <c r="M4" s="392"/>
      <c r="N4" s="392"/>
      <c r="O4" s="392"/>
      <c r="P4" s="392"/>
      <c r="Q4" s="392"/>
      <c r="R4" s="410"/>
      <c r="S4" s="410"/>
      <c r="T4" s="21"/>
      <c r="U4" s="21"/>
      <c r="V4" s="21"/>
      <c r="W4" s="21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</row>
    <row r="5" spans="2:38" s="22" customFormat="1" ht="20.100000000000001" customHeight="1">
      <c r="B5" s="415" t="str">
        <f>Angebotsnummer</f>
        <v>A07616000A</v>
      </c>
      <c r="C5" s="414">
        <f>Datum</f>
        <v>45825</v>
      </c>
      <c r="D5" s="799" t="str">
        <f>Bearbeiter</f>
        <v>Schötz/Radlbeck</v>
      </c>
      <c r="E5" s="799"/>
      <c r="F5" s="416"/>
      <c r="G5" s="416"/>
      <c r="H5" s="410"/>
      <c r="I5" s="416"/>
      <c r="J5" s="416"/>
      <c r="K5" s="416"/>
      <c r="L5" s="416"/>
      <c r="M5" s="416"/>
      <c r="N5" s="416"/>
      <c r="O5" s="416"/>
      <c r="P5" s="392"/>
      <c r="Q5" s="392"/>
      <c r="R5" s="410"/>
      <c r="S5" s="410"/>
      <c r="T5" s="21"/>
      <c r="U5" s="21"/>
      <c r="V5" s="21"/>
      <c r="W5" s="21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</row>
    <row r="6" spans="2:38" ht="12" customHeight="1" thickBot="1">
      <c r="B6" s="417"/>
      <c r="C6" s="417"/>
      <c r="D6" s="417"/>
      <c r="E6" s="418"/>
      <c r="F6" s="418"/>
      <c r="G6" s="418"/>
      <c r="H6" s="392"/>
      <c r="I6" s="418"/>
      <c r="J6" s="419"/>
      <c r="K6" s="419"/>
      <c r="L6" s="419"/>
      <c r="M6" s="405"/>
      <c r="N6" s="410"/>
      <c r="O6" s="410"/>
      <c r="P6" s="410"/>
      <c r="Q6" s="410"/>
      <c r="R6" s="410"/>
      <c r="S6" s="410"/>
      <c r="T6" s="21"/>
      <c r="U6" s="21"/>
      <c r="V6" s="20"/>
      <c r="W6" s="20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</row>
    <row r="7" spans="2:38" ht="15" customHeight="1">
      <c r="B7" s="800" t="s">
        <v>53</v>
      </c>
      <c r="C7" s="801"/>
      <c r="D7" s="801"/>
      <c r="E7" s="802"/>
      <c r="F7" s="791" t="s">
        <v>154</v>
      </c>
      <c r="G7" s="792"/>
      <c r="H7" s="21"/>
      <c r="I7" s="793" t="s">
        <v>54</v>
      </c>
      <c r="J7" s="794"/>
      <c r="K7" s="795"/>
      <c r="L7" s="396"/>
      <c r="M7" s="405"/>
      <c r="N7" s="407"/>
      <c r="O7" s="407"/>
      <c r="P7" s="408"/>
      <c r="Q7" s="409"/>
      <c r="R7" s="410"/>
      <c r="S7" s="410"/>
      <c r="T7" s="21"/>
      <c r="U7" s="21"/>
      <c r="V7" s="21"/>
      <c r="W7" s="21"/>
    </row>
    <row r="8" spans="2:38" ht="15" customHeight="1" thickBot="1">
      <c r="B8" s="803"/>
      <c r="C8" s="804"/>
      <c r="D8" s="804"/>
      <c r="E8" s="805"/>
      <c r="F8" s="202" t="s">
        <v>155</v>
      </c>
      <c r="G8" s="194" t="s">
        <v>84</v>
      </c>
      <c r="H8" s="21"/>
      <c r="I8" s="240" t="s">
        <v>55</v>
      </c>
      <c r="J8" s="23"/>
      <c r="K8" s="24" t="s">
        <v>5</v>
      </c>
      <c r="L8" s="396"/>
      <c r="M8" s="405"/>
      <c r="N8" s="407"/>
      <c r="O8" s="407"/>
      <c r="P8" s="408"/>
      <c r="Q8" s="409"/>
      <c r="R8" s="410"/>
      <c r="S8" s="410"/>
      <c r="T8" s="21"/>
      <c r="U8" s="21"/>
      <c r="V8" s="21"/>
      <c r="W8" s="21"/>
    </row>
    <row r="9" spans="2:38" s="29" customFormat="1" ht="15" customHeight="1">
      <c r="B9" s="25" t="s">
        <v>56</v>
      </c>
      <c r="C9" s="90"/>
      <c r="D9" s="90"/>
      <c r="E9" s="26"/>
      <c r="F9" s="187"/>
      <c r="G9" s="195"/>
      <c r="H9" s="20"/>
      <c r="I9" s="189"/>
      <c r="J9" s="27"/>
      <c r="K9" s="28"/>
      <c r="L9" s="397"/>
      <c r="M9" s="405"/>
      <c r="N9" s="407"/>
      <c r="O9" s="407"/>
      <c r="P9" s="408"/>
      <c r="Q9" s="409"/>
      <c r="R9" s="410"/>
      <c r="S9" s="410"/>
      <c r="T9" s="21"/>
      <c r="U9" s="20"/>
      <c r="V9" s="20"/>
      <c r="W9" s="20"/>
    </row>
    <row r="10" spans="2:38" s="29" customFormat="1" ht="15" customHeight="1">
      <c r="B10" s="73" t="s">
        <v>196</v>
      </c>
      <c r="C10" s="180">
        <v>10</v>
      </c>
      <c r="D10" s="180"/>
      <c r="E10" s="81" t="s">
        <v>78</v>
      </c>
      <c r="F10" s="188">
        <v>100</v>
      </c>
      <c r="G10" s="196">
        <f>MKo*(1+Gewinn)*(1+Sicherheit)</f>
        <v>88.885525347739218</v>
      </c>
      <c r="H10" s="20"/>
      <c r="I10" s="241">
        <f>Übersicht!$H$33+Übersicht!$H$35+Übersicht!$H$36+Übersicht!$T$33</f>
        <v>2626</v>
      </c>
      <c r="J10" s="203">
        <f>F10*I10</f>
        <v>262600</v>
      </c>
      <c r="K10" s="31">
        <f>J10</f>
        <v>262600</v>
      </c>
      <c r="L10" s="398">
        <f>IF(K$33&lt;&gt;0,J10/K$33,0)</f>
        <v>0.13337907975037896</v>
      </c>
      <c r="M10" s="405"/>
      <c r="N10" s="407"/>
      <c r="O10" s="407"/>
      <c r="P10" s="408"/>
      <c r="Q10" s="409"/>
      <c r="R10" s="410"/>
      <c r="S10" s="410"/>
      <c r="T10" s="21"/>
      <c r="U10" s="20"/>
      <c r="V10" s="20"/>
      <c r="W10" s="20"/>
    </row>
    <row r="11" spans="2:38" s="29" customFormat="1" ht="15" customHeight="1" thickBot="1">
      <c r="B11" s="73" t="s">
        <v>25</v>
      </c>
      <c r="C11" s="181" t="s">
        <v>76</v>
      </c>
      <c r="D11" s="181"/>
      <c r="E11" s="85">
        <f>Allg!P21/(1+SicherheitAngebot)/(1+Gewinn)</f>
        <v>0</v>
      </c>
      <c r="F11" s="188">
        <v>100</v>
      </c>
      <c r="G11" s="196">
        <f>Doku*(1+Gewinn)*(1+Sicherheit)</f>
        <v>88.885525347739218</v>
      </c>
      <c r="H11" s="20"/>
      <c r="I11" s="242">
        <f>Übersicht!$G$36</f>
        <v>0</v>
      </c>
      <c r="J11" s="203">
        <f>F11*I11</f>
        <v>0</v>
      </c>
      <c r="K11" s="31">
        <f>J11+E11</f>
        <v>0</v>
      </c>
      <c r="L11" s="398">
        <f>IF(K$33&lt;&gt;0,K11/K$33,0)</f>
        <v>0</v>
      </c>
      <c r="M11" s="405"/>
      <c r="N11" s="407"/>
      <c r="O11" s="407"/>
      <c r="P11" s="408"/>
      <c r="Q11" s="409"/>
      <c r="R11" s="410"/>
      <c r="S11" s="410"/>
      <c r="T11" s="21"/>
      <c r="U11" s="20"/>
      <c r="V11" s="20"/>
      <c r="W11" s="20"/>
    </row>
    <row r="12" spans="2:38" s="29" customFormat="1" ht="15" customHeight="1">
      <c r="B12" s="25" t="s">
        <v>57</v>
      </c>
      <c r="C12" s="76"/>
      <c r="D12" s="76"/>
      <c r="E12" s="26"/>
      <c r="F12" s="189"/>
      <c r="G12" s="197"/>
      <c r="H12" s="20"/>
      <c r="I12" s="243"/>
      <c r="J12" s="27"/>
      <c r="K12" s="32"/>
      <c r="L12" s="399"/>
      <c r="M12" s="405"/>
      <c r="N12" s="407"/>
      <c r="O12" s="407"/>
      <c r="P12" s="408"/>
      <c r="Q12" s="409"/>
      <c r="R12" s="410"/>
      <c r="S12" s="410"/>
      <c r="T12" s="21"/>
      <c r="U12" s="20"/>
      <c r="V12" s="20"/>
      <c r="W12" s="20"/>
    </row>
    <row r="13" spans="2:38" s="29" customFormat="1" ht="15" customHeight="1">
      <c r="B13" s="73" t="s">
        <v>83</v>
      </c>
      <c r="C13" s="180">
        <v>170</v>
      </c>
      <c r="D13" s="180"/>
      <c r="E13" s="75"/>
      <c r="F13" s="188">
        <v>92</v>
      </c>
      <c r="G13" s="196">
        <f>EKo*(1+Gewinn)*(1+Sicherheit)</f>
        <v>81.774683319920086</v>
      </c>
      <c r="H13" s="20"/>
      <c r="I13" s="241">
        <f>Übersicht!$I$33+Übersicht!I36</f>
        <v>778</v>
      </c>
      <c r="J13" s="203">
        <f>F13*I13</f>
        <v>71576</v>
      </c>
      <c r="K13" s="31">
        <f>J13+J14+J15</f>
        <v>372296</v>
      </c>
      <c r="L13" s="398">
        <f>IF(K$33&lt;&gt;0,J13/K$33,0)</f>
        <v>3.6354687784513041E-2</v>
      </c>
      <c r="M13" s="405"/>
      <c r="N13" s="407"/>
      <c r="O13" s="407"/>
      <c r="P13" s="408"/>
      <c r="Q13" s="409"/>
      <c r="R13" s="410"/>
      <c r="S13" s="410"/>
      <c r="T13" s="21"/>
      <c r="U13" s="20"/>
      <c r="V13" s="20"/>
      <c r="W13" s="20"/>
    </row>
    <row r="14" spans="2:38" s="29" customFormat="1" ht="15" customHeight="1">
      <c r="B14" s="73" t="s">
        <v>13</v>
      </c>
      <c r="C14" s="180">
        <v>180</v>
      </c>
      <c r="D14" s="180"/>
      <c r="E14" s="75"/>
      <c r="F14" s="188">
        <v>105</v>
      </c>
      <c r="G14" s="196">
        <f>Sw*(1+Gewinn)*(1+Sicherheit)</f>
        <v>93.329801615126186</v>
      </c>
      <c r="H14" s="20"/>
      <c r="I14" s="241">
        <f>Übersicht!$J$33+Übersicht!$J$35+Übersicht!$J$36</f>
        <v>1207</v>
      </c>
      <c r="J14" s="203">
        <f>F14*I14</f>
        <v>126735</v>
      </c>
      <c r="K14" s="31"/>
      <c r="L14" s="398">
        <f>IF(K$33&lt;&gt;0,J14/K$33,0)</f>
        <v>6.4370897456832749E-2</v>
      </c>
      <c r="M14" s="405"/>
      <c r="N14" s="407"/>
      <c r="O14" s="407"/>
      <c r="P14" s="408"/>
      <c r="Q14" s="409"/>
      <c r="R14" s="410"/>
      <c r="S14" s="410"/>
      <c r="T14" s="21"/>
      <c r="U14" s="20"/>
      <c r="V14" s="20"/>
      <c r="W14" s="20"/>
    </row>
    <row r="15" spans="2:38" s="29" customFormat="1" ht="15" customHeight="1" thickBot="1">
      <c r="B15" s="73" t="s">
        <v>109</v>
      </c>
      <c r="C15" s="182">
        <v>190</v>
      </c>
      <c r="D15" s="182"/>
      <c r="E15" s="75"/>
      <c r="F15" s="188">
        <v>105</v>
      </c>
      <c r="G15" s="196">
        <f>Inb*(1+Gewinn)*(1+Sicherheit)</f>
        <v>93.329801615126186</v>
      </c>
      <c r="H15" s="20"/>
      <c r="I15" s="241">
        <f>Übersicht!$K$33</f>
        <v>1657</v>
      </c>
      <c r="J15" s="203">
        <f>F15*I15</f>
        <v>173985</v>
      </c>
      <c r="K15" s="31"/>
      <c r="L15" s="398">
        <f>IF(K$33&lt;&gt;0,J15/K$33,0)</f>
        <v>8.8369989300722332E-2</v>
      </c>
      <c r="M15" s="405"/>
      <c r="N15" s="407"/>
      <c r="O15" s="407"/>
      <c r="P15" s="408"/>
      <c r="Q15" s="409"/>
      <c r="R15" s="410"/>
      <c r="S15" s="410"/>
      <c r="T15" s="21"/>
      <c r="U15" s="20"/>
      <c r="V15" s="20"/>
      <c r="W15" s="20"/>
    </row>
    <row r="16" spans="2:38" s="29" customFormat="1" ht="15" customHeight="1">
      <c r="B16" s="25" t="s">
        <v>34</v>
      </c>
      <c r="C16" s="76"/>
      <c r="D16" s="76"/>
      <c r="E16" s="26"/>
      <c r="F16" s="189"/>
      <c r="G16" s="197"/>
      <c r="H16" s="20"/>
      <c r="I16" s="243"/>
      <c r="J16" s="27"/>
      <c r="K16" s="32"/>
      <c r="L16" s="399"/>
      <c r="M16" s="405"/>
      <c r="N16" s="411"/>
      <c r="O16" s="411"/>
      <c r="P16" s="410"/>
      <c r="Q16" s="411"/>
      <c r="R16" s="410"/>
      <c r="S16" s="410"/>
      <c r="T16" s="21"/>
      <c r="U16" s="20"/>
      <c r="V16" s="20"/>
      <c r="W16" s="20"/>
    </row>
    <row r="17" spans="2:47" s="29" customFormat="1" ht="15" customHeight="1" thickBot="1">
      <c r="B17" s="73" t="s">
        <v>218</v>
      </c>
      <c r="C17" s="182">
        <v>270</v>
      </c>
      <c r="D17" s="182"/>
      <c r="E17" s="75"/>
      <c r="F17" s="188">
        <v>110</v>
      </c>
      <c r="G17" s="196">
        <f>Pl*(1+Gewinn)*(1+Sicherheit)</f>
        <v>97.774077882513154</v>
      </c>
      <c r="H17" s="20"/>
      <c r="I17" s="241">
        <f>Übersicht!$G$35+Übersicht!$G$33</f>
        <v>550</v>
      </c>
      <c r="J17" s="203">
        <f>F17*I17</f>
        <v>60500</v>
      </c>
      <c r="K17" s="31">
        <f>F17*I17</f>
        <v>60500</v>
      </c>
      <c r="L17" s="398">
        <f>IF(K$33&lt;&gt;0,J17/K$33,0)</f>
        <v>3.0728995905932702E-2</v>
      </c>
      <c r="M17" s="405"/>
      <c r="N17" s="407"/>
      <c r="O17" s="407"/>
      <c r="P17" s="410"/>
      <c r="Q17" s="411"/>
      <c r="R17" s="410"/>
      <c r="S17" s="410"/>
      <c r="T17" s="21"/>
      <c r="U17" s="20"/>
      <c r="V17" s="20"/>
      <c r="W17" s="20"/>
      <c r="X17" s="695" t="s">
        <v>234</v>
      </c>
    </row>
    <row r="18" spans="2:47" s="29" customFormat="1" ht="15" customHeight="1">
      <c r="B18" s="25" t="s">
        <v>10</v>
      </c>
      <c r="C18" s="76"/>
      <c r="D18" s="76"/>
      <c r="E18" s="26"/>
      <c r="F18" s="189"/>
      <c r="G18" s="197"/>
      <c r="H18" s="20"/>
      <c r="I18" s="243"/>
      <c r="J18" s="33"/>
      <c r="K18" s="34"/>
      <c r="L18" s="400"/>
      <c r="M18" s="405"/>
      <c r="N18" s="411"/>
      <c r="O18" s="411"/>
      <c r="P18" s="410"/>
      <c r="Q18" s="411"/>
      <c r="R18" s="410"/>
      <c r="S18" s="410"/>
      <c r="T18" s="21"/>
      <c r="U18" s="20"/>
      <c r="V18" s="20"/>
      <c r="W18" s="20"/>
    </row>
    <row r="19" spans="2:47" s="29" customFormat="1" ht="15" customHeight="1">
      <c r="B19" s="30" t="s">
        <v>9</v>
      </c>
      <c r="C19" s="180">
        <v>110</v>
      </c>
      <c r="D19" s="180"/>
      <c r="E19" s="75"/>
      <c r="F19" s="188">
        <v>82</v>
      </c>
      <c r="G19" s="196">
        <f>Mo*(1+Gewinn)*(1+Sicherheit)</f>
        <v>72.886130785146165</v>
      </c>
      <c r="H19" s="20"/>
      <c r="I19" s="241">
        <f>Übersicht!$M$33</f>
        <v>2182</v>
      </c>
      <c r="J19" s="203">
        <f>F19*I19</f>
        <v>178924</v>
      </c>
      <c r="K19" s="31">
        <f>J19+J20+J21</f>
        <v>480094</v>
      </c>
      <c r="L19" s="398">
        <f>IF(K$33&lt;&gt;0,J19/K$33,0)</f>
        <v>9.0878592784679385E-2</v>
      </c>
      <c r="M19" s="405"/>
      <c r="N19" s="407"/>
      <c r="O19" s="407"/>
      <c r="P19" s="408"/>
      <c r="Q19" s="409"/>
      <c r="R19" s="410"/>
      <c r="S19" s="410"/>
      <c r="T19" s="21"/>
      <c r="U19" s="20"/>
      <c r="V19" s="20"/>
      <c r="W19" s="20"/>
    </row>
    <row r="20" spans="2:47" s="29" customFormat="1" ht="15" customHeight="1">
      <c r="B20" s="30" t="s">
        <v>35</v>
      </c>
      <c r="C20" s="180">
        <v>50</v>
      </c>
      <c r="D20" s="180"/>
      <c r="E20" s="75"/>
      <c r="F20" s="188">
        <v>85</v>
      </c>
      <c r="G20" s="196">
        <f>TF*(1+Gewinn)*(1+Sicherheit)</f>
        <v>75.552696545578343</v>
      </c>
      <c r="H20" s="20"/>
      <c r="I20" s="242">
        <f>Übersicht!$N$8</f>
        <v>2544.705882352941</v>
      </c>
      <c r="J20" s="203">
        <f>F20*I20</f>
        <v>216299.99999999997</v>
      </c>
      <c r="K20" s="31"/>
      <c r="L20" s="398">
        <f>IF(K$33&lt;&gt;0,J20/K$33,0)</f>
        <v>0.10986250932980567</v>
      </c>
      <c r="M20" s="405"/>
      <c r="N20" s="407"/>
      <c r="O20" s="407"/>
      <c r="P20" s="410"/>
      <c r="Q20" s="411"/>
      <c r="R20" s="410"/>
      <c r="S20" s="410"/>
      <c r="T20" s="21"/>
      <c r="U20" s="20"/>
      <c r="V20" s="20"/>
      <c r="W20" s="20"/>
    </row>
    <row r="21" spans="2:47" s="29" customFormat="1" ht="15" customHeight="1" thickBot="1">
      <c r="B21" s="35" t="s">
        <v>14</v>
      </c>
      <c r="C21" s="182">
        <v>230</v>
      </c>
      <c r="D21" s="182"/>
      <c r="E21" s="78"/>
      <c r="F21" s="190">
        <v>82</v>
      </c>
      <c r="G21" s="196">
        <f>El*(1+Gewinn)*(1+Sicherheit)</f>
        <v>72.886130785146165</v>
      </c>
      <c r="H21" s="20"/>
      <c r="I21" s="36">
        <f>Übersicht!$L$33</f>
        <v>1035</v>
      </c>
      <c r="J21" s="203">
        <f>F21*I21</f>
        <v>84870</v>
      </c>
      <c r="K21" s="37"/>
      <c r="L21" s="398">
        <f>IF(K$33&lt;&gt;0,J21/K$33,0)</f>
        <v>4.3106940207215019E-2</v>
      </c>
      <c r="M21" s="405"/>
      <c r="N21" s="407"/>
      <c r="O21" s="407"/>
      <c r="P21" s="408"/>
      <c r="Q21" s="409"/>
      <c r="R21" s="410"/>
      <c r="S21" s="410"/>
      <c r="T21" s="21"/>
      <c r="U21" s="20"/>
      <c r="V21" s="20"/>
      <c r="W21" s="20"/>
    </row>
    <row r="22" spans="2:47" s="20" customFormat="1" ht="15" customHeight="1">
      <c r="B22" s="38" t="s">
        <v>8</v>
      </c>
      <c r="C22" s="76"/>
      <c r="D22" s="76"/>
      <c r="E22" s="39"/>
      <c r="F22" s="87"/>
      <c r="G22" s="198"/>
      <c r="I22" s="87" t="s">
        <v>0</v>
      </c>
      <c r="J22" s="74" t="s">
        <v>77</v>
      </c>
      <c r="K22" s="186" t="s">
        <v>153</v>
      </c>
      <c r="L22" s="401"/>
      <c r="M22" s="405"/>
      <c r="N22" s="411"/>
      <c r="O22" s="411"/>
      <c r="P22" s="410"/>
      <c r="Q22" s="411"/>
      <c r="R22" s="410"/>
      <c r="S22" s="410"/>
      <c r="T22" s="21"/>
    </row>
    <row r="23" spans="2:47" s="40" customFormat="1" ht="15" customHeight="1">
      <c r="B23" s="80" t="s">
        <v>1</v>
      </c>
      <c r="C23" s="225" t="s">
        <v>36</v>
      </c>
      <c r="D23" s="77"/>
      <c r="E23" s="86"/>
      <c r="F23" s="88"/>
      <c r="G23" s="199"/>
      <c r="I23" s="88">
        <f>MGKZ</f>
        <v>0.1</v>
      </c>
      <c r="J23" s="244">
        <f>Übersicht!$O$33/(1+SicherheitAngebot)/(1+Gewinn)/(1+MGKZ)</f>
        <v>627600</v>
      </c>
      <c r="K23" s="31">
        <f>J23*(1+$I$23)</f>
        <v>690360</v>
      </c>
      <c r="L23" s="398">
        <f>IF(K$33&lt;&gt;0,K23/K$33,0)</f>
        <v>0.35064577873751573</v>
      </c>
      <c r="M23" s="405"/>
      <c r="N23" s="412"/>
      <c r="O23" s="412"/>
      <c r="P23" s="410"/>
      <c r="Q23" s="413"/>
      <c r="R23" s="412"/>
      <c r="S23" s="410"/>
      <c r="T23" s="21"/>
    </row>
    <row r="24" spans="2:47" s="29" customFormat="1" ht="15" customHeight="1" thickBot="1">
      <c r="B24" s="73" t="s">
        <v>30</v>
      </c>
      <c r="C24" s="183" t="s">
        <v>37</v>
      </c>
      <c r="D24" s="183"/>
      <c r="E24" s="81"/>
      <c r="F24" s="88"/>
      <c r="G24" s="199"/>
      <c r="H24" s="20"/>
      <c r="I24" s="88">
        <v>0</v>
      </c>
      <c r="J24" s="89">
        <f>(Übersicht!$AT$37+Übersicht!$AT$38)/(1+SicherheitAngebot)/(1+Gewinn)</f>
        <v>7000</v>
      </c>
      <c r="K24" s="255">
        <f>J24*(1+$I$24)</f>
        <v>7000</v>
      </c>
      <c r="L24" s="398">
        <f>IF(K$33&lt;&gt;0,J24/K$33,0)</f>
        <v>3.5554210139095688E-3</v>
      </c>
      <c r="M24" s="405"/>
      <c r="N24" s="412"/>
      <c r="O24" s="412"/>
      <c r="P24" s="410"/>
      <c r="Q24" s="413"/>
      <c r="R24" s="412"/>
      <c r="S24" s="410"/>
      <c r="T24" s="21"/>
      <c r="U24" s="20"/>
      <c r="V24" s="20"/>
      <c r="W24" s="20"/>
    </row>
    <row r="25" spans="2:47" s="29" customFormat="1" ht="15" customHeight="1">
      <c r="B25" s="25" t="s">
        <v>28</v>
      </c>
      <c r="C25" s="76"/>
      <c r="D25" s="76"/>
      <c r="E25" s="26"/>
      <c r="F25" s="191"/>
      <c r="G25" s="200"/>
      <c r="H25" s="20"/>
      <c r="I25" s="245" t="s">
        <v>58</v>
      </c>
      <c r="J25" s="41" t="s">
        <v>59</v>
      </c>
      <c r="K25" s="31"/>
      <c r="L25" s="398"/>
      <c r="M25" s="405"/>
      <c r="N25" s="411"/>
      <c r="O25" s="411"/>
      <c r="P25" s="410"/>
      <c r="Q25" s="411"/>
      <c r="R25" s="410"/>
      <c r="S25" s="410"/>
      <c r="T25" s="21"/>
      <c r="U25" s="20"/>
      <c r="V25" s="20"/>
      <c r="W25" s="20"/>
    </row>
    <row r="26" spans="2:47" s="29" customFormat="1" ht="15" customHeight="1">
      <c r="B26" s="73" t="s">
        <v>218</v>
      </c>
      <c r="C26" s="180">
        <v>390</v>
      </c>
      <c r="D26" s="180"/>
      <c r="E26" s="75"/>
      <c r="F26" s="188">
        <f>Pl</f>
        <v>110</v>
      </c>
      <c r="G26" s="196">
        <f>Pl*(1+Gewinn)*(1+Sicherheit)</f>
        <v>97.774077882513154</v>
      </c>
      <c r="H26" s="20"/>
      <c r="I26" s="241">
        <f>Übersicht!$S$33</f>
        <v>40</v>
      </c>
      <c r="J26" s="203">
        <f>F26*I26</f>
        <v>4400</v>
      </c>
      <c r="K26" s="31">
        <f>SUM(J26:J32)</f>
        <v>95974.5</v>
      </c>
      <c r="L26" s="398">
        <f>IF(K$33&lt;&gt;0,K26/K$33,0)</f>
        <v>4.8747107728494846E-2</v>
      </c>
      <c r="M26" s="405"/>
      <c r="N26" s="411"/>
      <c r="O26" s="411"/>
      <c r="P26" s="410"/>
      <c r="Q26" s="411"/>
      <c r="R26" s="410"/>
      <c r="S26" s="410"/>
      <c r="T26" s="21"/>
      <c r="U26" s="20"/>
      <c r="V26" s="20"/>
      <c r="W26" s="20"/>
      <c r="AU26" s="695" t="s">
        <v>403</v>
      </c>
    </row>
    <row r="27" spans="2:47" s="29" customFormat="1" ht="15" customHeight="1">
      <c r="B27" s="73" t="s">
        <v>195</v>
      </c>
      <c r="C27" s="180">
        <v>200</v>
      </c>
      <c r="D27" s="180"/>
      <c r="E27" s="75"/>
      <c r="F27" s="188">
        <f>Inb</f>
        <v>105</v>
      </c>
      <c r="G27" s="196">
        <f>Inb*(1+Gewinn)*(1+Sicherheit)</f>
        <v>93.329801615126186</v>
      </c>
      <c r="H27" s="20"/>
      <c r="I27" s="241">
        <f>Übersicht!$V$33+Übersicht!$U$33</f>
        <v>170</v>
      </c>
      <c r="J27" s="203">
        <f>F27*I27</f>
        <v>17850</v>
      </c>
      <c r="K27" s="31"/>
      <c r="L27" s="398"/>
      <c r="M27" s="405"/>
      <c r="N27" s="407"/>
      <c r="O27" s="407"/>
      <c r="P27" s="410"/>
      <c r="Q27" s="411"/>
      <c r="R27" s="410"/>
      <c r="S27" s="410"/>
      <c r="T27" s="21"/>
      <c r="U27" s="20"/>
      <c r="V27" s="20"/>
      <c r="W27" s="20"/>
    </row>
    <row r="28" spans="2:47" s="29" customFormat="1" ht="15" customHeight="1">
      <c r="B28" s="30" t="s">
        <v>9</v>
      </c>
      <c r="C28" s="180">
        <v>150</v>
      </c>
      <c r="D28" s="180"/>
      <c r="E28" s="75"/>
      <c r="F28" s="188">
        <f>Mo</f>
        <v>82</v>
      </c>
      <c r="G28" s="196">
        <f>Mo*(1+Gewinn)*(1+Sicherheit)</f>
        <v>72.886130785146165</v>
      </c>
      <c r="H28" s="20"/>
      <c r="I28" s="241">
        <f>Übersicht!$X$33</f>
        <v>220</v>
      </c>
      <c r="J28" s="203">
        <f>F28*I28</f>
        <v>18040</v>
      </c>
      <c r="K28" s="42"/>
      <c r="L28" s="402"/>
      <c r="M28" s="405"/>
      <c r="N28" s="407"/>
      <c r="O28" s="407"/>
      <c r="P28" s="410"/>
      <c r="Q28" s="411"/>
      <c r="R28" s="410"/>
      <c r="S28" s="410"/>
      <c r="T28" s="21"/>
      <c r="U28" s="20"/>
      <c r="V28" s="20"/>
      <c r="W28" s="20"/>
    </row>
    <row r="29" spans="2:47" s="29" customFormat="1" ht="15" customHeight="1">
      <c r="B29" s="30" t="s">
        <v>14</v>
      </c>
      <c r="C29" s="180">
        <v>260</v>
      </c>
      <c r="D29" s="180"/>
      <c r="E29" s="75"/>
      <c r="F29" s="188">
        <f>El</f>
        <v>82</v>
      </c>
      <c r="G29" s="196">
        <f>El*(1+Gewinn)*(1+Sicherheit)</f>
        <v>72.886130785146165</v>
      </c>
      <c r="H29" s="20"/>
      <c r="I29" s="241">
        <f>Übersicht!$W$33</f>
        <v>140</v>
      </c>
      <c r="J29" s="203">
        <f>F29*I29</f>
        <v>11480</v>
      </c>
      <c r="K29" s="31"/>
      <c r="L29" s="403"/>
      <c r="M29" s="405"/>
      <c r="N29" s="407"/>
      <c r="O29" s="407"/>
      <c r="P29" s="410"/>
      <c r="Q29" s="411"/>
      <c r="R29" s="410"/>
      <c r="S29" s="410"/>
      <c r="T29" s="21"/>
      <c r="U29" s="20"/>
      <c r="V29" s="20"/>
      <c r="W29" s="20"/>
    </row>
    <row r="30" spans="2:47" s="29" customFormat="1" ht="15" customHeight="1">
      <c r="B30" s="73" t="s">
        <v>63</v>
      </c>
      <c r="C30" s="178" t="s">
        <v>199</v>
      </c>
      <c r="D30" s="178"/>
      <c r="E30" s="232"/>
      <c r="F30" s="192"/>
      <c r="G30" s="42"/>
      <c r="H30" s="20"/>
      <c r="I30" s="192"/>
      <c r="J30" s="203">
        <f>SUM(Übersicht!Z6:AE6)/(1+Gewinn)/(1+SicherheitAngebot)</f>
        <v>10840</v>
      </c>
      <c r="K30" s="42"/>
      <c r="L30" s="402"/>
      <c r="M30" s="405"/>
      <c r="N30" s="406"/>
      <c r="O30" s="406"/>
      <c r="P30" s="410"/>
      <c r="Q30" s="413"/>
      <c r="R30" s="410"/>
      <c r="S30" s="410"/>
      <c r="T30" s="21"/>
      <c r="U30" s="20"/>
      <c r="V30" s="20"/>
      <c r="W30" s="20"/>
    </row>
    <row r="31" spans="2:47" s="29" customFormat="1" ht="15" customHeight="1">
      <c r="B31" s="73" t="s">
        <v>194</v>
      </c>
      <c r="C31" s="233" t="s">
        <v>193</v>
      </c>
      <c r="D31" s="233"/>
      <c r="E31" s="234"/>
      <c r="F31" s="254">
        <v>0.25</v>
      </c>
      <c r="G31" s="42"/>
      <c r="H31" s="20"/>
      <c r="I31" s="192"/>
      <c r="J31" s="246">
        <f>(SUM(Übersicht!AG6:AN6)+Übersicht!AP6-Übersicht!AJ6)/(1+Gewinn)/(1+SicherheitAngebot)</f>
        <v>29864.5</v>
      </c>
      <c r="K31" s="42"/>
      <c r="L31" s="402"/>
      <c r="M31" s="405"/>
      <c r="N31" s="440" t="s">
        <v>0</v>
      </c>
      <c r="O31" s="184">
        <v>0.1</v>
      </c>
      <c r="P31" s="432" t="s">
        <v>6</v>
      </c>
      <c r="Q31" s="410"/>
      <c r="R31" s="410"/>
      <c r="S31" s="410"/>
      <c r="T31" s="21"/>
      <c r="U31" s="20"/>
      <c r="V31" s="20"/>
      <c r="W31" s="20"/>
    </row>
    <row r="32" spans="2:47" s="29" customFormat="1" ht="15" customHeight="1" thickBot="1">
      <c r="B32" s="72" t="s">
        <v>21</v>
      </c>
      <c r="C32" s="183" t="s">
        <v>44</v>
      </c>
      <c r="D32" s="183"/>
      <c r="E32" s="79"/>
      <c r="F32" s="88"/>
      <c r="G32" s="201"/>
      <c r="H32" s="20"/>
      <c r="I32" s="193"/>
      <c r="J32" s="203">
        <f>Übersicht!AJ6/(1+Gewinn)/(1+SicherheitAngebot)</f>
        <v>3500</v>
      </c>
      <c r="K32" s="43"/>
      <c r="L32" s="397"/>
      <c r="M32" s="405"/>
      <c r="N32" s="440" t="s">
        <v>4</v>
      </c>
      <c r="O32" s="760">
        <v>0</v>
      </c>
      <c r="P32" s="432" t="s">
        <v>216</v>
      </c>
      <c r="Q32" s="432"/>
      <c r="R32" s="410"/>
      <c r="S32" s="410"/>
      <c r="T32" s="21"/>
      <c r="U32" s="20"/>
      <c r="V32" s="20"/>
      <c r="W32" s="20"/>
    </row>
    <row r="33" spans="2:23" s="29" customFormat="1" ht="15" customHeight="1">
      <c r="B33" s="44"/>
      <c r="C33" s="229" t="s">
        <v>185</v>
      </c>
      <c r="D33" s="238"/>
      <c r="E33" s="248"/>
      <c r="F33" s="230"/>
      <c r="G33" s="231"/>
      <c r="H33" s="20"/>
      <c r="I33" s="47" t="s">
        <v>60</v>
      </c>
      <c r="J33" s="48"/>
      <c r="K33" s="49">
        <f>SUM(K9:K32)</f>
        <v>1968824.5</v>
      </c>
      <c r="L33" s="404"/>
      <c r="M33" s="405"/>
      <c r="N33" s="440" t="s">
        <v>86</v>
      </c>
      <c r="O33" s="185">
        <v>0</v>
      </c>
      <c r="P33" s="433">
        <f>1/(1-O33)-1</f>
        <v>0</v>
      </c>
      <c r="Q33" s="433"/>
      <c r="R33" s="434"/>
      <c r="S33" s="392"/>
      <c r="T33" s="20"/>
      <c r="U33" s="20"/>
      <c r="V33" s="20"/>
      <c r="W33" s="20"/>
    </row>
    <row r="34" spans="2:23" s="29" customFormat="1" ht="15" customHeight="1" thickBot="1">
      <c r="B34" s="44"/>
      <c r="C34" s="439" t="s">
        <v>186</v>
      </c>
      <c r="D34" s="239"/>
      <c r="E34" s="249"/>
      <c r="F34" s="251">
        <v>52</v>
      </c>
      <c r="G34" s="235">
        <f>Auslöse*(1+Gewinn)*(1+Sicherheit)</f>
        <v>46.220473180824399</v>
      </c>
      <c r="H34" s="20"/>
      <c r="I34" s="50" t="s">
        <v>4</v>
      </c>
      <c r="J34" s="122">
        <f>Gewinn</f>
        <v>0</v>
      </c>
      <c r="K34" s="51">
        <f>K33*J34</f>
        <v>0</v>
      </c>
      <c r="L34" s="404"/>
      <c r="M34" s="405"/>
      <c r="N34" s="435"/>
      <c r="O34" s="407"/>
      <c r="P34" s="434"/>
      <c r="Q34" s="436"/>
      <c r="R34" s="392"/>
      <c r="S34" s="392"/>
      <c r="T34" s="20"/>
      <c r="U34" s="20"/>
      <c r="V34" s="20"/>
      <c r="W34" s="20"/>
    </row>
    <row r="35" spans="2:23" s="29" customFormat="1" ht="15" customHeight="1" thickBot="1">
      <c r="B35" s="44"/>
      <c r="C35" s="439" t="s">
        <v>187</v>
      </c>
      <c r="D35" s="239"/>
      <c r="E35" s="249"/>
      <c r="F35" s="252">
        <v>100</v>
      </c>
      <c r="G35" s="235">
        <f>Hotel*(1+Gewinn)*(1+Sicherheit)</f>
        <v>88.885525347739218</v>
      </c>
      <c r="H35" s="20"/>
      <c r="I35" s="50" t="s">
        <v>61</v>
      </c>
      <c r="J35" s="247"/>
      <c r="K35" s="51">
        <f>K33+K34</f>
        <v>1968824.5</v>
      </c>
      <c r="L35" s="404"/>
      <c r="M35" s="405"/>
      <c r="N35" s="440" t="s">
        <v>211</v>
      </c>
      <c r="O35" s="430">
        <f>IF(O37&lt;&gt;0,1-(O37/(K35*(1+P33))),O36)</f>
        <v>0.11114474652260775</v>
      </c>
      <c r="P35" s="433">
        <f>IF(O35&lt;&gt;0,(1+P33)*(1-O35)-1,"-")</f>
        <v>-0.11114474652260775</v>
      </c>
      <c r="Q35" s="432"/>
      <c r="R35" s="412"/>
      <c r="S35" s="410"/>
      <c r="T35" s="20"/>
      <c r="U35" s="20"/>
      <c r="V35" s="20"/>
      <c r="W35" s="20"/>
    </row>
    <row r="36" spans="2:23" s="29" customFormat="1" ht="15" customHeight="1" thickBot="1">
      <c r="B36" s="44"/>
      <c r="C36" s="385" t="s">
        <v>184</v>
      </c>
      <c r="D36" s="386"/>
      <c r="E36" s="250"/>
      <c r="F36" s="387">
        <v>0.6</v>
      </c>
      <c r="G36" s="388">
        <f>KM_Pauschale*(1+Gewinn)*(1+Sicherheit)</f>
        <v>0.53331315208643537</v>
      </c>
      <c r="H36" s="20"/>
      <c r="I36" s="50" t="s">
        <v>6</v>
      </c>
      <c r="J36" s="381">
        <f>IF(O35&lt;&gt;0,(1+P33)*(1-O35)-1,P33)</f>
        <v>-0.11114474652260775</v>
      </c>
      <c r="K36" s="51">
        <f>K35*J36</f>
        <v>-218824.49999999994</v>
      </c>
      <c r="L36" s="404"/>
      <c r="M36" s="405"/>
      <c r="N36" s="440" t="s">
        <v>152</v>
      </c>
      <c r="O36" s="431"/>
      <c r="P36" s="432" t="s">
        <v>214</v>
      </c>
      <c r="Q36" s="437"/>
      <c r="R36" s="410"/>
      <c r="S36" s="410"/>
      <c r="T36" s="20"/>
      <c r="U36" s="20"/>
      <c r="V36" s="20"/>
      <c r="W36" s="20"/>
    </row>
    <row r="37" spans="2:23" s="29" customFormat="1" ht="15" customHeight="1" thickBot="1">
      <c r="B37" s="376"/>
      <c r="C37" s="390"/>
      <c r="D37" s="390"/>
      <c r="E37" s="389"/>
      <c r="F37" s="389"/>
      <c r="G37" s="391"/>
      <c r="H37" s="392"/>
      <c r="I37" s="382" t="s">
        <v>207</v>
      </c>
      <c r="J37" s="383"/>
      <c r="K37" s="384">
        <f>K35+K36</f>
        <v>1750000</v>
      </c>
      <c r="L37" s="404"/>
      <c r="M37" s="405"/>
      <c r="N37" s="440" t="s">
        <v>212</v>
      </c>
      <c r="O37" s="362">
        <v>1750000</v>
      </c>
      <c r="P37" s="432" t="s">
        <v>215</v>
      </c>
      <c r="Q37" s="438"/>
      <c r="R37" s="410"/>
      <c r="S37" s="410"/>
      <c r="T37" s="20"/>
      <c r="U37" s="20"/>
      <c r="V37" s="20"/>
      <c r="W37" s="20"/>
    </row>
    <row r="38" spans="2:23" s="29" customFormat="1" ht="15" customHeight="1">
      <c r="B38" s="376" t="s">
        <v>246</v>
      </c>
      <c r="C38" s="390"/>
      <c r="D38" s="390"/>
      <c r="E38" s="389"/>
      <c r="F38" s="389"/>
      <c r="G38" s="391"/>
      <c r="H38" s="392"/>
      <c r="I38" s="393" t="s">
        <v>62</v>
      </c>
      <c r="J38" s="394"/>
      <c r="K38" s="395">
        <f>Übersicht!AT40</f>
        <v>1968824.5</v>
      </c>
      <c r="L38" s="404"/>
      <c r="M38" s="405"/>
      <c r="N38" s="392"/>
      <c r="O38" s="392"/>
      <c r="P38" s="392"/>
      <c r="Q38" s="392"/>
      <c r="R38" s="392"/>
      <c r="S38" s="392"/>
      <c r="T38" s="20"/>
      <c r="U38" s="20"/>
      <c r="V38" s="20"/>
      <c r="W38" s="20"/>
    </row>
    <row r="39" spans="2:23" ht="12.75" customHeight="1">
      <c r="B39" s="44"/>
      <c r="C39" s="44"/>
      <c r="D39" s="44"/>
      <c r="E39" s="45"/>
      <c r="F39" s="45"/>
      <c r="G39" s="46"/>
      <c r="I39" s="46"/>
      <c r="J39" s="21"/>
      <c r="K39" s="21"/>
      <c r="L39" s="21"/>
    </row>
    <row r="40" spans="2:23" ht="12.75" customHeight="1">
      <c r="B40" s="21"/>
      <c r="C40" s="21"/>
      <c r="D40" s="21"/>
      <c r="E40" s="21"/>
      <c r="F40" s="21"/>
      <c r="G40" s="52"/>
      <c r="I40" s="52"/>
      <c r="J40" s="21"/>
      <c r="K40" s="21"/>
      <c r="L40" s="21"/>
    </row>
    <row r="41" spans="2:23" ht="12.75" customHeight="1">
      <c r="B41" s="21"/>
      <c r="C41" s="21"/>
      <c r="D41" s="21"/>
      <c r="E41" s="21"/>
      <c r="F41" s="21"/>
      <c r="G41" s="52"/>
      <c r="I41" s="52"/>
      <c r="J41" s="21"/>
      <c r="K41" s="21"/>
      <c r="L41" s="21"/>
    </row>
    <row r="42" spans="2:23" ht="12" customHeight="1">
      <c r="B42" s="21"/>
      <c r="C42" s="21"/>
      <c r="D42" s="21"/>
      <c r="E42" s="21"/>
      <c r="F42" s="21"/>
      <c r="G42" s="52"/>
      <c r="I42" s="52"/>
      <c r="J42" s="21"/>
      <c r="K42" s="21"/>
      <c r="L42" s="21"/>
      <c r="N42" s="743"/>
    </row>
    <row r="43" spans="2:23" ht="12.75" customHeight="1">
      <c r="B43" s="21"/>
      <c r="C43" s="21"/>
      <c r="D43" s="21"/>
      <c r="E43" s="21"/>
      <c r="F43" s="21"/>
      <c r="G43" s="52"/>
      <c r="I43" s="52"/>
      <c r="J43" s="21"/>
      <c r="K43" s="21"/>
      <c r="L43" s="21"/>
      <c r="N43" s="743"/>
    </row>
    <row r="44" spans="2:23">
      <c r="B44" s="21"/>
      <c r="C44" s="21"/>
      <c r="D44" s="21"/>
      <c r="E44" s="21"/>
      <c r="G44" s="52"/>
      <c r="I44" s="52"/>
      <c r="N44" s="743"/>
    </row>
    <row r="45" spans="2:23">
      <c r="N45" s="743"/>
    </row>
    <row r="46" spans="2:23">
      <c r="N46" s="743"/>
    </row>
  </sheetData>
  <sheetProtection algorithmName="SHA-512" hashValue="nSZXp3Euj+6FeNrw4AFnpWUESXftd6WfKPf9hE6+PFPGGxdUN0KgwMH0ZRx7SnJHXtXUX0irzLFvdu4+gxmBww==" saltValue="3OmcMjxsO6m5dAn2wOKskg==" spinCount="100000" sheet="1" formatCells="0" formatColumns="0" formatRows="0"/>
  <mergeCells count="7">
    <mergeCell ref="F7:G7"/>
    <mergeCell ref="I7:K7"/>
    <mergeCell ref="B3:C3"/>
    <mergeCell ref="D3:E3"/>
    <mergeCell ref="B4:E4"/>
    <mergeCell ref="D5:E5"/>
    <mergeCell ref="B7:E8"/>
  </mergeCells>
  <pageMargins left="0.70866141732283472" right="0.39370078740157483" top="0.27559055118110237" bottom="0.19685039370078741" header="0.70866141732283472" footer="0.51181102362204722"/>
  <pageSetup paperSize="9" scale="63" orientation="landscape" r:id="rId1"/>
  <headerFooter>
    <oddFooter>&amp;R&amp;P</oddFooter>
  </headerFooter>
  <ignoredErrors>
    <ignoredError sqref="K35" 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5B651-149F-4960-907A-4C8F85C9770D}">
  <sheetPr codeName="Tabelle19">
    <tabColor rgb="FF00B050"/>
    <outlinePr summaryBelow="0" summaryRight="0"/>
    <pageSetUpPr fitToPage="1"/>
  </sheetPr>
  <dimension ref="A1:MC26"/>
  <sheetViews>
    <sheetView showGridLines="0" zoomScaleNormal="100" workbookViewId="0">
      <pane xSplit="13" ySplit="7" topLeftCell="EJ8" activePane="bottomRight" state="frozen"/>
      <selection pane="topRight" activeCell="Q1" sqref="Q1"/>
      <selection pane="bottomLeft" activeCell="A7" sqref="A7"/>
      <selection pane="bottomRight" activeCell="FI20" sqref="FI20"/>
    </sheetView>
  </sheetViews>
  <sheetFormatPr baseColWidth="10" defaultColWidth="2.85546875" defaultRowHeight="15" customHeight="1" outlineLevelCol="1"/>
  <cols>
    <col min="1" max="1" width="2.7109375" style="106" customWidth="1"/>
    <col min="2" max="2" width="16.7109375" style="106" customWidth="1"/>
    <col min="3" max="3" width="2.7109375" style="106" customWidth="1"/>
    <col min="4" max="4" width="20.7109375" style="106" customWidth="1"/>
    <col min="5" max="5" width="10.7109375" style="106" customWidth="1"/>
    <col min="6" max="6" width="2.7109375" style="106" customWidth="1" collapsed="1"/>
    <col min="7" max="7" width="3.7109375" style="106" hidden="1" customWidth="1" outlineLevel="1"/>
    <col min="8" max="8" width="5.7109375" style="106" hidden="1" customWidth="1" outlineLevel="1"/>
    <col min="9" max="9" width="3.7109375" style="106" hidden="1" customWidth="1" outlineLevel="1"/>
    <col min="10" max="10" width="5.7109375" style="106" hidden="1" customWidth="1" outlineLevel="1"/>
    <col min="11" max="11" width="3.7109375" style="106" hidden="1" customWidth="1" outlineLevel="1"/>
    <col min="12" max="12" width="5.7109375" style="106" hidden="1" customWidth="1" outlineLevel="1"/>
    <col min="13" max="13" width="3.7109375" style="106" customWidth="1"/>
    <col min="14" max="139" width="1.7109375" style="106" hidden="1" customWidth="1"/>
    <col min="140" max="298" width="1.7109375" style="106" customWidth="1"/>
    <col min="299" max="16384" width="2.85546875" style="106"/>
  </cols>
  <sheetData>
    <row r="1" spans="1:341" ht="5.0999999999999996" customHeight="1" thickBot="1"/>
    <row r="2" spans="1:341" s="107" customFormat="1" ht="20.100000000000001" customHeight="1" thickBot="1">
      <c r="B2" s="812" t="s">
        <v>134</v>
      </c>
      <c r="C2" s="813"/>
      <c r="D2" s="813"/>
      <c r="E2" s="813"/>
      <c r="F2" s="813"/>
      <c r="G2" s="813"/>
      <c r="H2" s="813"/>
      <c r="I2" s="813"/>
      <c r="J2" s="813"/>
      <c r="K2" s="813"/>
      <c r="L2" s="813"/>
      <c r="M2" s="813"/>
      <c r="N2" s="149" t="str">
        <f>Anlage</f>
        <v>Automatic Production Line for Wire Processing</v>
      </c>
      <c r="O2" s="149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0"/>
      <c r="AF2" s="140"/>
      <c r="AG2" s="140"/>
      <c r="AH2" s="140"/>
      <c r="AI2" s="140"/>
      <c r="AJ2" s="140"/>
      <c r="AK2" s="140"/>
      <c r="AL2" s="140"/>
      <c r="AM2" s="140"/>
      <c r="AN2" s="140"/>
      <c r="AO2" s="140"/>
      <c r="AP2" s="140"/>
      <c r="AQ2" s="140"/>
      <c r="AR2" s="140"/>
      <c r="AS2" s="140"/>
      <c r="AT2" s="140"/>
      <c r="AU2" s="140"/>
      <c r="AV2" s="140"/>
      <c r="AW2" s="140"/>
      <c r="AX2" s="140"/>
      <c r="AY2" s="140"/>
      <c r="AZ2" s="140"/>
      <c r="BA2" s="140"/>
      <c r="BB2" s="140"/>
      <c r="BC2" s="140"/>
      <c r="BD2" s="140"/>
      <c r="BE2" s="140"/>
      <c r="BF2" s="140"/>
      <c r="BG2" s="140"/>
      <c r="BH2" s="140"/>
      <c r="BI2" s="140"/>
      <c r="BJ2" s="140"/>
      <c r="BK2" s="140"/>
      <c r="BL2" s="140"/>
      <c r="BM2" s="140"/>
      <c r="BN2" s="140"/>
      <c r="BO2" s="140"/>
      <c r="BP2" s="140"/>
      <c r="BQ2" s="140"/>
      <c r="BR2" s="140"/>
      <c r="BS2" s="140"/>
      <c r="BT2" s="140"/>
      <c r="BU2" s="140"/>
      <c r="BV2" s="140"/>
      <c r="BW2" s="140"/>
      <c r="BX2" s="140"/>
      <c r="BY2" s="140"/>
      <c r="BZ2" s="140"/>
      <c r="CA2" s="140"/>
      <c r="CB2" s="140"/>
      <c r="CC2" s="140"/>
      <c r="CD2" s="140"/>
      <c r="CE2" s="140"/>
      <c r="CF2" s="140"/>
      <c r="CG2" s="140"/>
      <c r="CH2" s="140"/>
      <c r="CI2" s="140"/>
      <c r="CJ2" s="140"/>
      <c r="CK2" s="140"/>
      <c r="CL2" s="140"/>
      <c r="CM2" s="140"/>
      <c r="CN2" s="140"/>
      <c r="CO2" s="140"/>
      <c r="CP2" s="140"/>
      <c r="CQ2" s="140"/>
      <c r="CR2" s="140"/>
      <c r="CS2" s="140"/>
      <c r="CT2" s="140"/>
      <c r="CU2" s="140"/>
      <c r="CV2" s="140"/>
      <c r="CW2" s="140"/>
      <c r="CX2" s="140"/>
      <c r="CY2" s="140"/>
      <c r="CZ2" s="140"/>
      <c r="DA2" s="140"/>
      <c r="DB2" s="140"/>
      <c r="DC2" s="140"/>
      <c r="DD2" s="140"/>
      <c r="DE2" s="140"/>
      <c r="DF2" s="140"/>
      <c r="DG2" s="140"/>
      <c r="DH2" s="140"/>
      <c r="DI2" s="140"/>
      <c r="DJ2" s="140"/>
      <c r="DK2" s="140"/>
      <c r="DL2" s="140"/>
      <c r="DM2" s="140"/>
      <c r="DN2" s="140"/>
      <c r="DO2" s="140"/>
      <c r="DP2" s="140"/>
      <c r="DQ2" s="140"/>
      <c r="DR2" s="140"/>
      <c r="DS2" s="140"/>
      <c r="DT2" s="140"/>
      <c r="DU2" s="140"/>
      <c r="DV2" s="140"/>
      <c r="DW2" s="140"/>
      <c r="DX2" s="140"/>
      <c r="DY2" s="140"/>
      <c r="DZ2" s="140"/>
      <c r="EA2" s="140"/>
      <c r="EB2" s="140"/>
      <c r="EC2" s="140"/>
      <c r="ED2" s="140"/>
      <c r="EE2" s="140"/>
      <c r="EF2" s="140"/>
      <c r="EG2" s="140"/>
      <c r="EH2" s="140"/>
      <c r="EI2" s="140"/>
      <c r="EJ2" s="140"/>
      <c r="EK2" s="140"/>
      <c r="EL2" s="140"/>
      <c r="EM2" s="140"/>
      <c r="EN2" s="140"/>
      <c r="EO2" s="140"/>
      <c r="EP2" s="140"/>
      <c r="EQ2" s="140"/>
      <c r="ER2" s="140"/>
      <c r="ES2" s="140"/>
      <c r="ET2" s="140"/>
      <c r="EU2" s="140"/>
      <c r="EV2" s="140"/>
      <c r="EW2" s="140"/>
      <c r="EX2" s="140"/>
      <c r="EY2" s="140"/>
      <c r="EZ2" s="140"/>
      <c r="FA2" s="140"/>
      <c r="FB2" s="140"/>
      <c r="FC2" s="140"/>
      <c r="FD2" s="140"/>
      <c r="FE2" s="140"/>
      <c r="FF2" s="140"/>
      <c r="FG2" s="140"/>
      <c r="FH2" s="140"/>
      <c r="FI2" s="140"/>
      <c r="FJ2" s="140"/>
      <c r="FK2" s="140"/>
      <c r="FL2" s="140"/>
      <c r="FM2" s="140"/>
      <c r="FN2" s="140"/>
      <c r="FO2" s="140"/>
      <c r="FP2" s="140"/>
      <c r="FQ2" s="140"/>
      <c r="FR2" s="140"/>
      <c r="FS2" s="140"/>
      <c r="FT2" s="140"/>
      <c r="FU2" s="140"/>
      <c r="FV2" s="140"/>
      <c r="FW2" s="140"/>
      <c r="FX2" s="140"/>
      <c r="FY2" s="140"/>
      <c r="FZ2" s="140"/>
      <c r="GA2" s="140"/>
      <c r="GB2" s="140"/>
      <c r="GC2" s="140"/>
      <c r="GD2" s="140"/>
      <c r="GE2" s="140"/>
      <c r="GF2" s="140"/>
      <c r="GG2" s="140"/>
      <c r="GH2" s="140"/>
      <c r="GI2" s="140"/>
      <c r="GJ2" s="140"/>
      <c r="GK2" s="140"/>
      <c r="GL2" s="140"/>
      <c r="GM2" s="140"/>
      <c r="GN2" s="140"/>
      <c r="GO2" s="140"/>
      <c r="GP2" s="140"/>
      <c r="GQ2" s="140"/>
      <c r="GR2" s="140"/>
      <c r="GS2" s="140"/>
      <c r="GT2" s="140"/>
      <c r="GU2" s="140"/>
      <c r="GV2" s="140"/>
      <c r="GW2" s="140"/>
      <c r="GX2" s="140"/>
      <c r="GY2" s="140"/>
      <c r="GZ2" s="140"/>
      <c r="HA2" s="140"/>
      <c r="HB2" s="140"/>
      <c r="HC2" s="140"/>
      <c r="HD2" s="140"/>
      <c r="HE2" s="140"/>
      <c r="HF2" s="140"/>
      <c r="HG2" s="140"/>
      <c r="HH2" s="140"/>
      <c r="HI2" s="140"/>
      <c r="HJ2" s="140"/>
      <c r="HK2" s="140"/>
      <c r="HL2" s="140"/>
      <c r="HM2" s="140"/>
      <c r="HN2" s="140"/>
      <c r="HO2" s="140"/>
      <c r="HP2" s="140"/>
      <c r="HQ2" s="140"/>
      <c r="HR2" s="140"/>
      <c r="HS2" s="140"/>
      <c r="HT2" s="140"/>
      <c r="HU2" s="140"/>
      <c r="HV2" s="140"/>
      <c r="HW2" s="140"/>
      <c r="HX2" s="140"/>
      <c r="HY2" s="140"/>
      <c r="HZ2" s="140"/>
      <c r="IA2" s="140"/>
      <c r="IB2" s="140"/>
      <c r="IC2" s="140"/>
      <c r="ID2" s="140"/>
      <c r="IE2" s="140"/>
      <c r="IF2" s="140"/>
      <c r="IG2" s="140"/>
      <c r="IH2" s="140"/>
      <c r="II2" s="140"/>
      <c r="IJ2" s="140"/>
      <c r="IK2" s="140"/>
      <c r="IL2" s="140"/>
      <c r="IM2" s="140"/>
      <c r="IN2" s="140"/>
      <c r="IO2" s="140"/>
      <c r="IP2" s="140"/>
      <c r="IQ2" s="140"/>
      <c r="IR2" s="140"/>
      <c r="IS2" s="140"/>
      <c r="IT2" s="140"/>
      <c r="IU2" s="140"/>
      <c r="IV2" s="140"/>
      <c r="IW2" s="140"/>
      <c r="IX2" s="140"/>
      <c r="IY2" s="140"/>
      <c r="IZ2" s="140"/>
      <c r="JA2" s="140"/>
      <c r="JB2" s="140"/>
      <c r="JC2" s="140"/>
      <c r="JD2" s="140"/>
      <c r="JE2" s="140"/>
      <c r="JF2" s="140"/>
      <c r="JG2" s="140"/>
      <c r="JH2" s="140"/>
      <c r="JI2" s="140"/>
      <c r="JJ2" s="140"/>
      <c r="JK2" s="140"/>
      <c r="JL2" s="140"/>
      <c r="JM2" s="140"/>
      <c r="JN2" s="140"/>
      <c r="JO2" s="140"/>
      <c r="JP2" s="140"/>
      <c r="JQ2" s="140"/>
      <c r="JR2" s="140"/>
      <c r="JS2" s="140"/>
      <c r="JT2" s="140"/>
      <c r="JU2" s="140"/>
      <c r="JV2" s="140"/>
      <c r="JW2" s="140"/>
      <c r="JX2" s="140"/>
      <c r="JY2" s="140"/>
      <c r="JZ2" s="140"/>
      <c r="KA2" s="140"/>
      <c r="KB2" s="140"/>
      <c r="KC2" s="140"/>
      <c r="KD2" s="140"/>
      <c r="KE2" s="140"/>
      <c r="KF2" s="140"/>
      <c r="KG2" s="140"/>
      <c r="KH2" s="140"/>
      <c r="KI2" s="140"/>
      <c r="KJ2" s="140"/>
      <c r="KK2" s="378"/>
    </row>
    <row r="3" spans="1:341" s="107" customFormat="1" ht="20.100000000000001" customHeight="1">
      <c r="B3" s="822" t="str">
        <f>Kunde</f>
        <v>Dräxlmeier Satu Mare</v>
      </c>
      <c r="C3" s="822"/>
      <c r="D3" s="822"/>
      <c r="E3" s="823" t="str">
        <f>Übersicht!E3</f>
        <v>Hr. Eglseder</v>
      </c>
      <c r="F3" s="823"/>
      <c r="G3" s="823"/>
      <c r="H3" s="823"/>
      <c r="I3" s="823"/>
      <c r="J3" s="823"/>
      <c r="K3" s="823"/>
      <c r="L3" s="823"/>
      <c r="M3" s="823"/>
      <c r="N3" s="155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154"/>
      <c r="AJ3" s="154"/>
      <c r="AK3" s="154"/>
      <c r="AL3" s="154"/>
      <c r="AM3" s="154"/>
      <c r="AN3" s="154"/>
      <c r="AO3" s="154"/>
      <c r="AP3" s="154"/>
      <c r="AQ3" s="154"/>
      <c r="AR3" s="154"/>
      <c r="AS3" s="154"/>
      <c r="AT3" s="154"/>
      <c r="AU3" s="154"/>
      <c r="AV3" s="154"/>
      <c r="AW3" s="154"/>
      <c r="AX3" s="154"/>
      <c r="AY3" s="154"/>
      <c r="AZ3" s="154"/>
      <c r="BA3" s="154"/>
      <c r="BB3" s="154"/>
      <c r="BC3" s="154"/>
      <c r="BD3" s="154"/>
      <c r="BE3" s="154"/>
      <c r="BF3" s="154"/>
      <c r="BG3" s="154"/>
      <c r="BH3" s="154"/>
      <c r="BI3" s="154"/>
      <c r="BJ3" s="154"/>
      <c r="BK3" s="154"/>
      <c r="BL3" s="154"/>
      <c r="BM3" s="154"/>
      <c r="BN3" s="154"/>
      <c r="BO3" s="154"/>
      <c r="BP3" s="154"/>
      <c r="BQ3" s="154"/>
      <c r="BR3" s="154"/>
      <c r="BS3" s="154"/>
      <c r="BT3" s="154"/>
      <c r="BU3" s="154"/>
      <c r="BV3" s="154"/>
      <c r="BW3" s="154"/>
      <c r="BX3" s="154"/>
      <c r="BY3" s="154"/>
      <c r="BZ3" s="154"/>
      <c r="CA3" s="154"/>
      <c r="CB3" s="154"/>
      <c r="CC3" s="154"/>
      <c r="CD3" s="154"/>
      <c r="CE3" s="154"/>
      <c r="CF3" s="154"/>
      <c r="CG3" s="154"/>
      <c r="CH3" s="154"/>
      <c r="CI3" s="154"/>
      <c r="CJ3" s="154"/>
      <c r="CK3" s="154"/>
      <c r="CL3" s="154"/>
      <c r="CM3" s="154"/>
      <c r="CN3" s="154"/>
      <c r="CO3" s="154"/>
      <c r="CP3" s="154"/>
      <c r="CQ3" s="154"/>
      <c r="CR3" s="154"/>
      <c r="CS3" s="154"/>
      <c r="CT3" s="154"/>
      <c r="CU3" s="154"/>
      <c r="CV3" s="154"/>
      <c r="CW3" s="154"/>
    </row>
    <row r="4" spans="1:341" ht="20.100000000000001" customHeight="1">
      <c r="B4" s="826" t="str">
        <f>Anlage</f>
        <v>Automatic Production Line for Wire Processing</v>
      </c>
      <c r="C4" s="826"/>
      <c r="D4" s="826"/>
      <c r="E4" s="826"/>
      <c r="F4" s="826"/>
      <c r="G4" s="826"/>
      <c r="H4" s="826"/>
      <c r="I4" s="826"/>
      <c r="J4" s="826"/>
      <c r="K4" s="826"/>
      <c r="L4" s="826"/>
      <c r="M4" s="826"/>
      <c r="IW4" s="174"/>
      <c r="IX4" s="174"/>
      <c r="IY4" s="174"/>
      <c r="IZ4" s="174"/>
      <c r="JA4" s="174"/>
      <c r="JB4" s="174"/>
      <c r="JC4" s="174"/>
      <c r="JD4" s="174"/>
      <c r="JE4" s="174"/>
      <c r="JF4" s="174"/>
      <c r="JG4" s="174"/>
      <c r="JH4" s="174"/>
      <c r="JI4" s="174"/>
      <c r="JJ4" s="174"/>
      <c r="JK4" s="174"/>
      <c r="JL4" s="174"/>
      <c r="JM4" s="174"/>
      <c r="JN4" s="174"/>
      <c r="JO4" s="174"/>
      <c r="JP4" s="174"/>
      <c r="JQ4" s="174"/>
      <c r="JR4" s="174"/>
      <c r="JS4" s="174"/>
      <c r="JT4" s="174"/>
      <c r="JU4" s="174"/>
      <c r="JV4" s="174"/>
      <c r="JW4" s="174"/>
      <c r="JX4" s="174"/>
      <c r="JY4" s="174"/>
      <c r="JZ4" s="174"/>
      <c r="KA4" s="174"/>
      <c r="KB4" s="174"/>
      <c r="KC4" s="174"/>
      <c r="KD4" s="174"/>
      <c r="KE4" s="174"/>
      <c r="KF4" s="174"/>
      <c r="KG4" s="174"/>
    </row>
    <row r="5" spans="1:341" ht="20.100000000000001" customHeight="1">
      <c r="B5" s="824" t="str">
        <f>Angebotsnummer</f>
        <v>A07616000A</v>
      </c>
      <c r="C5" s="824"/>
      <c r="D5" s="160">
        <f>Datum</f>
        <v>45825</v>
      </c>
      <c r="E5" s="825" t="str">
        <f>Bearbeiter</f>
        <v>Schötz/Radlbeck</v>
      </c>
      <c r="F5" s="825"/>
      <c r="G5" s="825"/>
      <c r="H5" s="825"/>
      <c r="I5" s="825"/>
      <c r="J5" s="825"/>
      <c r="K5" s="825"/>
      <c r="L5" s="825"/>
      <c r="M5" s="825"/>
      <c r="N5" s="363">
        <v>2024</v>
      </c>
      <c r="O5" s="364"/>
      <c r="P5" s="364"/>
      <c r="Q5" s="364"/>
      <c r="R5" s="364"/>
      <c r="S5" s="364"/>
      <c r="T5" s="364"/>
      <c r="U5" s="364"/>
      <c r="V5" s="364"/>
      <c r="W5" s="364"/>
      <c r="X5" s="364"/>
      <c r="Y5" s="364"/>
      <c r="Z5" s="364"/>
      <c r="AA5" s="364"/>
      <c r="AB5" s="364"/>
      <c r="AC5" s="364"/>
      <c r="AD5" s="364"/>
      <c r="AE5" s="364"/>
      <c r="AF5" s="364"/>
      <c r="AG5" s="364"/>
      <c r="AH5" s="364"/>
      <c r="AI5" s="364"/>
      <c r="AJ5" s="364"/>
      <c r="AK5" s="364"/>
      <c r="AL5" s="364"/>
      <c r="AM5" s="364"/>
      <c r="AN5" s="364"/>
      <c r="AO5" s="364"/>
      <c r="AP5" s="364"/>
      <c r="AQ5" s="364"/>
      <c r="AR5" s="364"/>
      <c r="AS5" s="364"/>
      <c r="AT5" s="364"/>
      <c r="AU5" s="364"/>
      <c r="AV5" s="364"/>
      <c r="AW5" s="364"/>
      <c r="AX5" s="364"/>
      <c r="AY5" s="364"/>
      <c r="AZ5" s="364"/>
      <c r="BA5" s="364"/>
      <c r="BB5" s="364"/>
      <c r="BC5" s="364"/>
      <c r="BD5" s="364"/>
      <c r="BE5" s="364"/>
      <c r="BF5" s="364"/>
      <c r="BG5" s="364"/>
      <c r="BH5" s="364"/>
      <c r="BI5" s="364"/>
      <c r="BJ5" s="364"/>
      <c r="BK5" s="364"/>
      <c r="BL5" s="364"/>
      <c r="BM5" s="364"/>
      <c r="BN5" s="364"/>
      <c r="BO5" s="364"/>
      <c r="BP5" s="364"/>
      <c r="BQ5" s="364"/>
      <c r="BR5" s="364"/>
      <c r="BS5" s="364"/>
      <c r="BT5" s="364"/>
      <c r="BU5" s="364"/>
      <c r="BV5" s="364"/>
      <c r="BW5" s="364"/>
      <c r="BX5" s="364"/>
      <c r="BY5" s="364"/>
      <c r="BZ5" s="364"/>
      <c r="CA5" s="364"/>
      <c r="CB5" s="364"/>
      <c r="CC5" s="364"/>
      <c r="CD5" s="364"/>
      <c r="CE5" s="364"/>
      <c r="CF5" s="364"/>
      <c r="CG5" s="364"/>
      <c r="CH5" s="364"/>
      <c r="CI5" s="364"/>
      <c r="CJ5" s="830">
        <v>2025</v>
      </c>
      <c r="CK5" s="831"/>
      <c r="CL5" s="831"/>
      <c r="CM5" s="831"/>
      <c r="CN5" s="831"/>
      <c r="CO5" s="831"/>
      <c r="CP5" s="831"/>
      <c r="CQ5" s="831"/>
      <c r="CR5" s="831"/>
      <c r="CS5" s="831"/>
      <c r="CT5" s="831"/>
      <c r="CU5" s="831"/>
      <c r="CV5" s="831"/>
      <c r="CW5" s="831"/>
      <c r="CX5" s="831"/>
      <c r="CY5" s="831"/>
      <c r="CZ5" s="831"/>
      <c r="DA5" s="831"/>
      <c r="DB5" s="831"/>
      <c r="DC5" s="831"/>
      <c r="DD5" s="831"/>
      <c r="DE5" s="831"/>
      <c r="DF5" s="831"/>
      <c r="DG5" s="831"/>
      <c r="DH5" s="831"/>
      <c r="DI5" s="831"/>
      <c r="DJ5" s="831"/>
      <c r="DK5" s="831"/>
      <c r="DL5" s="831"/>
      <c r="DM5" s="831"/>
      <c r="DN5" s="831"/>
      <c r="DO5" s="831"/>
      <c r="DP5" s="831"/>
      <c r="DQ5" s="831"/>
      <c r="DR5" s="831"/>
      <c r="DS5" s="831"/>
      <c r="DT5" s="831"/>
      <c r="DU5" s="831"/>
      <c r="DV5" s="831"/>
      <c r="DW5" s="831"/>
      <c r="DX5" s="831"/>
      <c r="DY5" s="831"/>
      <c r="DZ5" s="831"/>
      <c r="EA5" s="831"/>
      <c r="EB5" s="831"/>
      <c r="EC5" s="831"/>
      <c r="ED5" s="831"/>
      <c r="EE5" s="831"/>
      <c r="EF5" s="831"/>
      <c r="EG5" s="831"/>
      <c r="EH5" s="831"/>
      <c r="EI5" s="831"/>
      <c r="EJ5" s="831"/>
      <c r="EK5" s="831"/>
      <c r="EL5" s="831"/>
      <c r="EM5" s="831"/>
      <c r="EN5" s="831"/>
      <c r="EO5" s="831"/>
      <c r="EP5" s="831"/>
      <c r="EQ5" s="831"/>
      <c r="ER5" s="831"/>
      <c r="ES5" s="831"/>
      <c r="ET5" s="831"/>
      <c r="EU5" s="831"/>
      <c r="EV5" s="831"/>
      <c r="EW5" s="831"/>
      <c r="EX5" s="831"/>
      <c r="EY5" s="831"/>
      <c r="EZ5" s="831"/>
      <c r="FA5" s="831"/>
      <c r="FB5" s="831"/>
      <c r="FC5" s="831"/>
      <c r="FD5" s="831"/>
      <c r="FE5" s="831"/>
      <c r="FF5" s="831"/>
      <c r="FG5" s="831"/>
      <c r="FH5" s="831"/>
      <c r="FI5" s="831"/>
      <c r="FJ5" s="831"/>
      <c r="FK5" s="831"/>
      <c r="FL5" s="831"/>
      <c r="FM5" s="831"/>
      <c r="FN5" s="831"/>
      <c r="FO5" s="831"/>
      <c r="FP5" s="831"/>
      <c r="FQ5" s="831"/>
      <c r="FR5" s="831"/>
      <c r="FS5" s="831"/>
      <c r="FT5" s="831"/>
      <c r="FU5" s="831"/>
      <c r="FV5" s="831"/>
      <c r="FW5" s="831"/>
      <c r="FX5" s="831"/>
      <c r="FY5" s="831"/>
      <c r="FZ5" s="831"/>
      <c r="GA5" s="831"/>
      <c r="GB5" s="831"/>
      <c r="GC5" s="831"/>
      <c r="GD5" s="831"/>
      <c r="GE5" s="831"/>
      <c r="GF5" s="831"/>
      <c r="GG5" s="831"/>
      <c r="GH5" s="831"/>
      <c r="GI5" s="831"/>
      <c r="GJ5" s="831"/>
      <c r="GK5" s="840">
        <v>2026</v>
      </c>
      <c r="GL5" s="841"/>
      <c r="GM5" s="841"/>
      <c r="GN5" s="841"/>
      <c r="GO5" s="841"/>
      <c r="GP5" s="841"/>
      <c r="GQ5" s="841"/>
      <c r="GR5" s="841"/>
      <c r="GS5" s="841"/>
      <c r="GT5" s="841"/>
      <c r="GU5" s="841"/>
      <c r="GV5" s="841"/>
      <c r="GW5" s="841"/>
      <c r="GX5" s="841"/>
      <c r="GY5" s="841"/>
      <c r="GZ5" s="841"/>
      <c r="HA5" s="841"/>
      <c r="HB5" s="841"/>
      <c r="HC5" s="841"/>
      <c r="HD5" s="841"/>
      <c r="HE5" s="841"/>
      <c r="HF5" s="841"/>
      <c r="HG5" s="841"/>
      <c r="HH5" s="841"/>
      <c r="HI5" s="841"/>
      <c r="HJ5" s="841"/>
      <c r="HK5" s="841"/>
      <c r="HL5" s="841"/>
      <c r="HM5" s="841"/>
      <c r="HN5" s="841"/>
      <c r="HO5" s="841"/>
      <c r="HP5" s="841"/>
      <c r="HQ5" s="841"/>
      <c r="HR5" s="841"/>
      <c r="HS5" s="841"/>
      <c r="HT5" s="841"/>
      <c r="HU5" s="841"/>
      <c r="HV5" s="841"/>
      <c r="HW5" s="841"/>
      <c r="HX5" s="841"/>
      <c r="HY5" s="841"/>
      <c r="HZ5" s="841"/>
      <c r="IA5" s="841"/>
      <c r="IB5" s="841"/>
      <c r="IC5" s="841"/>
      <c r="ID5" s="841"/>
      <c r="IE5" s="841"/>
      <c r="IF5" s="841"/>
      <c r="IG5" s="841"/>
      <c r="IH5" s="841"/>
      <c r="II5" s="841"/>
      <c r="IJ5" s="841"/>
      <c r="IK5" s="841"/>
      <c r="IL5" s="841"/>
      <c r="IM5" s="841"/>
      <c r="IN5" s="841"/>
      <c r="IO5" s="841"/>
      <c r="IP5" s="841"/>
      <c r="IQ5" s="841"/>
      <c r="IR5" s="841"/>
      <c r="IS5" s="841"/>
      <c r="IT5" s="841"/>
      <c r="IU5" s="841"/>
      <c r="IV5" s="841"/>
      <c r="IW5" s="841"/>
      <c r="IX5" s="841"/>
      <c r="IY5" s="841"/>
      <c r="IZ5" s="841"/>
      <c r="JA5" s="841"/>
      <c r="JB5" s="841"/>
      <c r="JC5" s="841"/>
      <c r="JD5" s="841"/>
      <c r="JE5" s="841"/>
      <c r="JF5" s="841"/>
      <c r="JG5" s="841"/>
      <c r="JH5" s="841"/>
      <c r="JI5" s="841"/>
      <c r="JJ5" s="841"/>
      <c r="JK5" s="841"/>
      <c r="JL5" s="841"/>
      <c r="JM5" s="841"/>
      <c r="JN5" s="841"/>
      <c r="JO5" s="841"/>
      <c r="JP5" s="841"/>
      <c r="JQ5" s="841"/>
      <c r="JR5" s="841"/>
      <c r="JS5" s="841"/>
      <c r="JT5" s="841"/>
      <c r="JU5" s="841"/>
      <c r="JV5" s="841"/>
      <c r="JW5" s="841"/>
      <c r="JX5" s="841"/>
      <c r="JY5" s="841"/>
      <c r="JZ5" s="841"/>
      <c r="KA5" s="841"/>
      <c r="KB5" s="841"/>
      <c r="KC5" s="841"/>
      <c r="KD5" s="841"/>
      <c r="KE5" s="841"/>
      <c r="KF5" s="841"/>
      <c r="KG5" s="841"/>
      <c r="KH5" s="841"/>
      <c r="KI5" s="841"/>
      <c r="KJ5" s="841"/>
      <c r="KK5" s="842"/>
      <c r="KL5" s="173"/>
      <c r="KM5" s="173"/>
      <c r="KN5" s="173"/>
      <c r="KO5" s="173"/>
      <c r="KP5" s="173"/>
      <c r="KQ5" s="173"/>
      <c r="KR5" s="173"/>
      <c r="KS5" s="173"/>
      <c r="KT5" s="173"/>
      <c r="KU5" s="173"/>
      <c r="KV5" s="173"/>
      <c r="KW5" s="173"/>
      <c r="KX5" s="173"/>
      <c r="KY5" s="173"/>
      <c r="KZ5" s="173"/>
      <c r="LA5" s="173"/>
      <c r="LB5" s="173"/>
      <c r="LC5" s="173"/>
      <c r="LD5" s="173"/>
      <c r="LE5" s="173"/>
      <c r="LF5" s="173"/>
      <c r="LG5" s="173"/>
      <c r="LH5" s="173"/>
      <c r="LI5" s="173"/>
      <c r="LJ5" s="173"/>
      <c r="LK5" s="173"/>
      <c r="LL5" s="173"/>
      <c r="LM5" s="173"/>
      <c r="LN5" s="173"/>
      <c r="LO5" s="173"/>
      <c r="LP5" s="173"/>
      <c r="LQ5" s="173"/>
      <c r="LR5" s="173"/>
      <c r="LS5" s="173"/>
      <c r="LT5" s="173"/>
      <c r="LU5" s="173"/>
      <c r="LV5" s="173"/>
      <c r="LW5" s="173"/>
      <c r="LX5" s="173"/>
      <c r="LY5" s="173"/>
      <c r="LZ5" s="173"/>
      <c r="MA5" s="173"/>
      <c r="MB5" s="173"/>
      <c r="MC5" s="173"/>
    </row>
    <row r="6" spans="1:341" ht="20.100000000000001" customHeight="1">
      <c r="B6" s="158"/>
      <c r="C6" s="160"/>
      <c r="D6" s="160"/>
      <c r="E6" s="159"/>
      <c r="F6" s="159"/>
      <c r="N6" s="175" t="s">
        <v>144</v>
      </c>
      <c r="O6" s="175"/>
      <c r="P6" s="175"/>
      <c r="Q6" s="175"/>
      <c r="R6" s="175"/>
      <c r="S6" s="175"/>
      <c r="T6" s="175"/>
      <c r="U6" s="175"/>
      <c r="V6" s="175"/>
      <c r="W6" s="161" t="s">
        <v>145</v>
      </c>
      <c r="X6" s="175"/>
      <c r="Y6" s="175"/>
      <c r="Z6" s="175"/>
      <c r="AA6" s="175"/>
      <c r="AB6" s="175"/>
      <c r="AC6" s="175"/>
      <c r="AD6" s="175"/>
      <c r="AE6" s="175"/>
      <c r="AF6" s="163" t="s">
        <v>146</v>
      </c>
      <c r="AG6" s="164"/>
      <c r="AH6" s="164"/>
      <c r="AI6" s="164"/>
      <c r="AJ6" s="164"/>
      <c r="AK6" s="164"/>
      <c r="AL6" s="164"/>
      <c r="AM6" s="162"/>
      <c r="AN6" s="175"/>
      <c r="AO6" s="175" t="s">
        <v>135</v>
      </c>
      <c r="AP6" s="175"/>
      <c r="AQ6" s="175"/>
      <c r="AR6" s="175"/>
      <c r="AS6" s="175"/>
      <c r="AT6" s="175"/>
      <c r="AU6" s="175"/>
      <c r="AV6" s="175"/>
      <c r="AW6" s="175"/>
      <c r="AX6" s="163"/>
      <c r="AY6" s="175" t="s">
        <v>136</v>
      </c>
      <c r="AZ6" s="175"/>
      <c r="BA6" s="175"/>
      <c r="BB6" s="175"/>
      <c r="BC6" s="175"/>
      <c r="BD6" s="175"/>
      <c r="BE6" s="175"/>
      <c r="BF6" s="161"/>
      <c r="BG6" s="175"/>
      <c r="BH6" s="175" t="s">
        <v>137</v>
      </c>
      <c r="BI6" s="175"/>
      <c r="BJ6" s="175"/>
      <c r="BK6" s="175"/>
      <c r="BL6" s="175"/>
      <c r="BM6" s="175"/>
      <c r="BN6" s="161"/>
      <c r="BO6" s="175" t="s">
        <v>138</v>
      </c>
      <c r="BP6" s="175"/>
      <c r="BQ6" s="175"/>
      <c r="BR6" s="175"/>
      <c r="BS6" s="175"/>
      <c r="BT6" s="175"/>
      <c r="BU6" s="175"/>
      <c r="BV6" s="175"/>
      <c r="BW6" s="175"/>
      <c r="BX6" s="163" t="s">
        <v>139</v>
      </c>
      <c r="BY6" s="175"/>
      <c r="BZ6" s="175"/>
      <c r="CA6" s="175"/>
      <c r="CB6" s="175"/>
      <c r="CC6" s="175"/>
      <c r="CD6" s="175"/>
      <c r="CE6" s="175"/>
      <c r="CF6" s="175"/>
      <c r="CG6" s="163" t="s">
        <v>140</v>
      </c>
      <c r="CH6" s="175"/>
      <c r="CI6" s="175"/>
      <c r="CJ6" s="835" t="s">
        <v>143</v>
      </c>
      <c r="CK6" s="835"/>
      <c r="CL6" s="835"/>
      <c r="CM6" s="835"/>
      <c r="CN6" s="835"/>
      <c r="CO6" s="835"/>
      <c r="CP6" s="835"/>
      <c r="CQ6" s="835"/>
      <c r="CR6" s="835"/>
      <c r="CS6" s="836"/>
      <c r="CT6" s="837" t="s">
        <v>144</v>
      </c>
      <c r="CU6" s="835"/>
      <c r="CV6" s="835"/>
      <c r="CW6" s="835"/>
      <c r="CX6" s="835"/>
      <c r="CY6" s="835"/>
      <c r="CZ6" s="835"/>
      <c r="DA6" s="836"/>
      <c r="DB6" s="837" t="s">
        <v>145</v>
      </c>
      <c r="DC6" s="835"/>
      <c r="DD6" s="835"/>
      <c r="DE6" s="835"/>
      <c r="DF6" s="835"/>
      <c r="DG6" s="835"/>
      <c r="DH6" s="835"/>
      <c r="DI6" s="836"/>
      <c r="DJ6" s="837" t="s">
        <v>146</v>
      </c>
      <c r="DK6" s="835"/>
      <c r="DL6" s="835"/>
      <c r="DM6" s="835"/>
      <c r="DN6" s="835"/>
      <c r="DO6" s="835"/>
      <c r="DP6" s="835"/>
      <c r="DQ6" s="835"/>
      <c r="DR6" s="835"/>
      <c r="DS6" s="836"/>
      <c r="DT6" s="837" t="s">
        <v>135</v>
      </c>
      <c r="DU6" s="835"/>
      <c r="DV6" s="835"/>
      <c r="DW6" s="835"/>
      <c r="DX6" s="835"/>
      <c r="DY6" s="835"/>
      <c r="DZ6" s="835"/>
      <c r="EA6" s="836"/>
      <c r="EB6" s="837" t="s">
        <v>136</v>
      </c>
      <c r="EC6" s="835"/>
      <c r="ED6" s="835"/>
      <c r="EE6" s="835"/>
      <c r="EF6" s="835"/>
      <c r="EG6" s="835"/>
      <c r="EH6" s="835"/>
      <c r="EI6" s="836"/>
      <c r="EJ6" s="837" t="s">
        <v>137</v>
      </c>
      <c r="EK6" s="835"/>
      <c r="EL6" s="835"/>
      <c r="EM6" s="835"/>
      <c r="EN6" s="835"/>
      <c r="EO6" s="835"/>
      <c r="EP6" s="835"/>
      <c r="EQ6" s="835"/>
      <c r="ER6" s="835"/>
      <c r="ES6" s="836"/>
      <c r="ET6" s="837" t="s">
        <v>138</v>
      </c>
      <c r="EU6" s="835"/>
      <c r="EV6" s="835"/>
      <c r="EW6" s="835"/>
      <c r="EX6" s="835"/>
      <c r="EY6" s="835"/>
      <c r="EZ6" s="835"/>
      <c r="FA6" s="836"/>
      <c r="FB6" s="837" t="s">
        <v>139</v>
      </c>
      <c r="FC6" s="835"/>
      <c r="FD6" s="835"/>
      <c r="FE6" s="835"/>
      <c r="FF6" s="835"/>
      <c r="FG6" s="835"/>
      <c r="FH6" s="835"/>
      <c r="FI6" s="835"/>
      <c r="FJ6" s="836"/>
      <c r="FK6" s="837" t="s">
        <v>140</v>
      </c>
      <c r="FL6" s="835"/>
      <c r="FM6" s="835"/>
      <c r="FN6" s="835"/>
      <c r="FO6" s="835"/>
      <c r="FP6" s="835"/>
      <c r="FQ6" s="835"/>
      <c r="FR6" s="835"/>
      <c r="FS6" s="836"/>
      <c r="FT6" s="837" t="s">
        <v>141</v>
      </c>
      <c r="FU6" s="835"/>
      <c r="FV6" s="835"/>
      <c r="FW6" s="835"/>
      <c r="FX6" s="835"/>
      <c r="FY6" s="835"/>
      <c r="FZ6" s="835"/>
      <c r="GA6" s="836"/>
      <c r="GB6" s="837" t="s">
        <v>142</v>
      </c>
      <c r="GC6" s="835"/>
      <c r="GD6" s="835"/>
      <c r="GE6" s="835"/>
      <c r="GF6" s="835"/>
      <c r="GG6" s="835"/>
      <c r="GH6" s="835"/>
      <c r="GI6" s="835"/>
      <c r="GJ6" s="838"/>
      <c r="GK6" s="839" t="s">
        <v>143</v>
      </c>
      <c r="GL6" s="835"/>
      <c r="GM6" s="835"/>
      <c r="GN6" s="835"/>
      <c r="GO6" s="835"/>
      <c r="GP6" s="835"/>
      <c r="GQ6" s="835"/>
      <c r="GR6" s="835"/>
      <c r="GS6" s="836"/>
      <c r="GT6" s="837" t="s">
        <v>144</v>
      </c>
      <c r="GU6" s="835"/>
      <c r="GV6" s="835"/>
      <c r="GW6" s="835"/>
      <c r="GX6" s="835"/>
      <c r="GY6" s="835"/>
      <c r="GZ6" s="835"/>
      <c r="HA6" s="836"/>
      <c r="HB6" s="837" t="s">
        <v>145</v>
      </c>
      <c r="HC6" s="835"/>
      <c r="HD6" s="835"/>
      <c r="HE6" s="835"/>
      <c r="HF6" s="835"/>
      <c r="HG6" s="835"/>
      <c r="HH6" s="835"/>
      <c r="HI6" s="835"/>
      <c r="HJ6" s="836"/>
      <c r="HK6" s="837" t="s">
        <v>146</v>
      </c>
      <c r="HL6" s="835"/>
      <c r="HM6" s="835"/>
      <c r="HN6" s="835"/>
      <c r="HO6" s="835"/>
      <c r="HP6" s="835"/>
      <c r="HQ6" s="835"/>
      <c r="HR6" s="835"/>
      <c r="HS6" s="836"/>
      <c r="HT6" s="837" t="s">
        <v>135</v>
      </c>
      <c r="HU6" s="835"/>
      <c r="HV6" s="835"/>
      <c r="HW6" s="835"/>
      <c r="HX6" s="835"/>
      <c r="HY6" s="835"/>
      <c r="HZ6" s="835"/>
      <c r="IA6" s="836"/>
      <c r="IB6" s="837" t="s">
        <v>136</v>
      </c>
      <c r="IC6" s="835"/>
      <c r="ID6" s="835"/>
      <c r="IE6" s="835"/>
      <c r="IF6" s="835"/>
      <c r="IG6" s="835"/>
      <c r="IH6" s="835"/>
      <c r="II6" s="835"/>
      <c r="IJ6" s="836"/>
      <c r="IK6" s="837" t="s">
        <v>137</v>
      </c>
      <c r="IL6" s="835"/>
      <c r="IM6" s="835"/>
      <c r="IN6" s="835"/>
      <c r="IO6" s="835"/>
      <c r="IP6" s="835"/>
      <c r="IQ6" s="835"/>
      <c r="IR6" s="835"/>
      <c r="IS6" s="836"/>
      <c r="IT6" s="837" t="s">
        <v>138</v>
      </c>
      <c r="IU6" s="835"/>
      <c r="IV6" s="835"/>
      <c r="IW6" s="835"/>
      <c r="IX6" s="835"/>
      <c r="IY6" s="835"/>
      <c r="IZ6" s="835"/>
      <c r="JA6" s="836"/>
      <c r="JB6" s="837" t="s">
        <v>139</v>
      </c>
      <c r="JC6" s="835"/>
      <c r="JD6" s="835"/>
      <c r="JE6" s="835"/>
      <c r="JF6" s="835"/>
      <c r="JG6" s="835"/>
      <c r="JH6" s="835"/>
      <c r="JI6" s="835"/>
      <c r="JJ6" s="836"/>
      <c r="JK6" s="837" t="s">
        <v>140</v>
      </c>
      <c r="JL6" s="835"/>
      <c r="JM6" s="835"/>
      <c r="JN6" s="835"/>
      <c r="JO6" s="835"/>
      <c r="JP6" s="835"/>
      <c r="JQ6" s="835"/>
      <c r="JR6" s="835"/>
      <c r="JS6" s="836"/>
      <c r="JT6" s="837" t="s">
        <v>141</v>
      </c>
      <c r="JU6" s="835"/>
      <c r="JV6" s="835"/>
      <c r="JW6" s="835"/>
      <c r="JX6" s="835"/>
      <c r="JY6" s="835"/>
      <c r="JZ6" s="835"/>
      <c r="KA6" s="836"/>
      <c r="KB6" s="837" t="s">
        <v>142</v>
      </c>
      <c r="KC6" s="835"/>
      <c r="KD6" s="835"/>
      <c r="KE6" s="835"/>
      <c r="KF6" s="835"/>
      <c r="KG6" s="835"/>
      <c r="KH6" s="835"/>
      <c r="KI6" s="835"/>
      <c r="KJ6" s="835"/>
      <c r="KK6" s="838"/>
      <c r="KL6" s="173"/>
      <c r="KM6" s="173"/>
      <c r="KN6" s="173"/>
      <c r="KO6" s="173"/>
      <c r="KP6" s="173"/>
      <c r="KQ6" s="173"/>
      <c r="KR6" s="173"/>
      <c r="KS6" s="173"/>
      <c r="KT6" s="173"/>
      <c r="KU6" s="173"/>
      <c r="KV6" s="173"/>
      <c r="KW6" s="173"/>
      <c r="KX6" s="173"/>
      <c r="KY6" s="173"/>
      <c r="KZ6" s="173"/>
      <c r="LA6" s="173"/>
      <c r="LB6" s="173"/>
      <c r="LC6" s="173"/>
      <c r="LD6" s="173"/>
      <c r="LE6" s="173"/>
      <c r="LF6" s="173"/>
      <c r="LG6" s="173"/>
      <c r="LH6" s="173"/>
      <c r="LI6" s="173"/>
      <c r="LJ6" s="173"/>
      <c r="LK6" s="173"/>
      <c r="LL6" s="173"/>
      <c r="LM6" s="173"/>
      <c r="LN6" s="173"/>
      <c r="LO6" s="173"/>
      <c r="LP6" s="173"/>
      <c r="LQ6" s="173"/>
      <c r="LR6" s="173"/>
      <c r="LS6" s="173"/>
      <c r="LT6" s="173"/>
      <c r="LU6" s="173"/>
      <c r="LV6" s="173"/>
      <c r="LW6" s="173"/>
      <c r="LX6" s="173"/>
      <c r="LY6" s="173"/>
      <c r="LZ6" s="173"/>
      <c r="MA6" s="173"/>
      <c r="MB6" s="173"/>
      <c r="MC6" s="173"/>
    </row>
    <row r="7" spans="1:341" ht="20.100000000000001" customHeight="1">
      <c r="B7" s="158"/>
      <c r="C7" s="160"/>
      <c r="D7" s="160"/>
      <c r="E7" s="159"/>
      <c r="F7" s="159"/>
      <c r="G7" s="818" t="s">
        <v>54</v>
      </c>
      <c r="H7" s="818"/>
      <c r="I7" s="818"/>
      <c r="J7" s="818"/>
      <c r="K7" s="818"/>
      <c r="L7" s="818"/>
      <c r="M7" s="108" t="s">
        <v>126</v>
      </c>
      <c r="N7" s="165">
        <v>5</v>
      </c>
      <c r="O7" s="165"/>
      <c r="P7" s="165">
        <v>6</v>
      </c>
      <c r="Q7" s="165"/>
      <c r="R7" s="165">
        <v>7</v>
      </c>
      <c r="S7" s="165"/>
      <c r="T7" s="165">
        <v>8</v>
      </c>
      <c r="U7" s="165"/>
      <c r="V7" s="165">
        <v>9</v>
      </c>
      <c r="W7" s="165"/>
      <c r="X7" s="165">
        <v>10</v>
      </c>
      <c r="Y7" s="165"/>
      <c r="Z7" s="165">
        <v>11</v>
      </c>
      <c r="AA7" s="165"/>
      <c r="AB7" s="165">
        <v>12</v>
      </c>
      <c r="AC7" s="165"/>
      <c r="AD7" s="165">
        <v>13</v>
      </c>
      <c r="AE7" s="165"/>
      <c r="AF7" s="165">
        <v>14</v>
      </c>
      <c r="AG7" s="165"/>
      <c r="AH7" s="165">
        <v>15</v>
      </c>
      <c r="AI7" s="165"/>
      <c r="AJ7" s="165">
        <v>16</v>
      </c>
      <c r="AK7" s="165"/>
      <c r="AL7" s="165">
        <v>17</v>
      </c>
      <c r="AM7" s="165"/>
      <c r="AN7" s="165">
        <v>18</v>
      </c>
      <c r="AO7" s="165"/>
      <c r="AP7" s="165">
        <v>19</v>
      </c>
      <c r="AQ7" s="165"/>
      <c r="AR7" s="165">
        <v>20</v>
      </c>
      <c r="AS7" s="165"/>
      <c r="AT7" s="165">
        <v>21</v>
      </c>
      <c r="AU7" s="165"/>
      <c r="AV7" s="165">
        <v>22</v>
      </c>
      <c r="AW7" s="165"/>
      <c r="AX7" s="165">
        <v>23</v>
      </c>
      <c r="AY7" s="165"/>
      <c r="AZ7" s="165">
        <v>24</v>
      </c>
      <c r="BA7" s="165"/>
      <c r="BB7" s="165">
        <v>25</v>
      </c>
      <c r="BC7" s="165"/>
      <c r="BD7" s="165">
        <v>26</v>
      </c>
      <c r="BE7" s="165"/>
      <c r="BF7" s="165">
        <v>27</v>
      </c>
      <c r="BG7" s="165"/>
      <c r="BH7" s="165">
        <v>28</v>
      </c>
      <c r="BI7" s="165"/>
      <c r="BJ7" s="165">
        <v>29</v>
      </c>
      <c r="BK7" s="165"/>
      <c r="BL7" s="165">
        <v>30</v>
      </c>
      <c r="BM7" s="165"/>
      <c r="BN7" s="165">
        <v>31</v>
      </c>
      <c r="BO7" s="165"/>
      <c r="BP7" s="165">
        <v>32</v>
      </c>
      <c r="BQ7" s="165"/>
      <c r="BR7" s="165">
        <v>33</v>
      </c>
      <c r="BS7" s="165"/>
      <c r="BT7" s="165">
        <v>34</v>
      </c>
      <c r="BU7" s="165"/>
      <c r="BV7" s="165">
        <v>35</v>
      </c>
      <c r="BW7" s="165"/>
      <c r="BX7" s="165">
        <v>36</v>
      </c>
      <c r="BY7" s="165"/>
      <c r="BZ7" s="165">
        <v>37</v>
      </c>
      <c r="CA7" s="165"/>
      <c r="CB7" s="165">
        <v>38</v>
      </c>
      <c r="CC7" s="165"/>
      <c r="CD7" s="165">
        <v>39</v>
      </c>
      <c r="CE7" s="165"/>
      <c r="CF7" s="165">
        <v>40</v>
      </c>
      <c r="CG7" s="165"/>
      <c r="CH7" s="165">
        <v>41</v>
      </c>
      <c r="CI7" s="165"/>
      <c r="CJ7" s="832">
        <v>1</v>
      </c>
      <c r="CK7" s="832"/>
      <c r="CL7" s="832">
        <f>CJ7+1</f>
        <v>2</v>
      </c>
      <c r="CM7" s="832"/>
      <c r="CN7" s="832">
        <f t="shared" ref="CN7" si="0">CL7+1</f>
        <v>3</v>
      </c>
      <c r="CO7" s="832"/>
      <c r="CP7" s="832">
        <f t="shared" ref="CP7" si="1">CN7+1</f>
        <v>4</v>
      </c>
      <c r="CQ7" s="832"/>
      <c r="CR7" s="832">
        <f t="shared" ref="CR7" si="2">CP7+1</f>
        <v>5</v>
      </c>
      <c r="CS7" s="832"/>
      <c r="CT7" s="832">
        <f t="shared" ref="CT7" si="3">CR7+1</f>
        <v>6</v>
      </c>
      <c r="CU7" s="832"/>
      <c r="CV7" s="832">
        <f t="shared" ref="CV7" si="4">CT7+1</f>
        <v>7</v>
      </c>
      <c r="CW7" s="832"/>
      <c r="CX7" s="832">
        <f t="shared" ref="CX7" si="5">CV7+1</f>
        <v>8</v>
      </c>
      <c r="CY7" s="832"/>
      <c r="CZ7" s="832">
        <f t="shared" ref="CZ7" si="6">CX7+1</f>
        <v>9</v>
      </c>
      <c r="DA7" s="832"/>
      <c r="DB7" s="832">
        <f t="shared" ref="DB7" si="7">CZ7+1</f>
        <v>10</v>
      </c>
      <c r="DC7" s="832"/>
      <c r="DD7" s="832">
        <f t="shared" ref="DD7" si="8">DB7+1</f>
        <v>11</v>
      </c>
      <c r="DE7" s="832"/>
      <c r="DF7" s="832">
        <f t="shared" ref="DF7" si="9">DD7+1</f>
        <v>12</v>
      </c>
      <c r="DG7" s="832"/>
      <c r="DH7" s="832">
        <f t="shared" ref="DH7" si="10">DF7+1</f>
        <v>13</v>
      </c>
      <c r="DI7" s="832"/>
      <c r="DJ7" s="832">
        <f t="shared" ref="DJ7" si="11">DH7+1</f>
        <v>14</v>
      </c>
      <c r="DK7" s="832"/>
      <c r="DL7" s="832">
        <f t="shared" ref="DL7" si="12">DJ7+1</f>
        <v>15</v>
      </c>
      <c r="DM7" s="832"/>
      <c r="DN7" s="832">
        <f t="shared" ref="DN7" si="13">DL7+1</f>
        <v>16</v>
      </c>
      <c r="DO7" s="833"/>
      <c r="DP7" s="832">
        <f t="shared" ref="DP7" si="14">DN7+1</f>
        <v>17</v>
      </c>
      <c r="DQ7" s="833"/>
      <c r="DR7" s="832">
        <f t="shared" ref="DR7" si="15">DP7+1</f>
        <v>18</v>
      </c>
      <c r="DS7" s="833"/>
      <c r="DT7" s="832">
        <f t="shared" ref="DT7" si="16">DR7+1</f>
        <v>19</v>
      </c>
      <c r="DU7" s="833"/>
      <c r="DV7" s="832">
        <f t="shared" ref="DV7" si="17">DT7+1</f>
        <v>20</v>
      </c>
      <c r="DW7" s="833"/>
      <c r="DX7" s="832">
        <f t="shared" ref="DX7" si="18">DV7+1</f>
        <v>21</v>
      </c>
      <c r="DY7" s="833"/>
      <c r="DZ7" s="832">
        <f t="shared" ref="DZ7" si="19">DX7+1</f>
        <v>22</v>
      </c>
      <c r="EA7" s="833"/>
      <c r="EB7" s="832">
        <f t="shared" ref="EB7" si="20">DZ7+1</f>
        <v>23</v>
      </c>
      <c r="EC7" s="833"/>
      <c r="ED7" s="832">
        <f t="shared" ref="ED7" si="21">EB7+1</f>
        <v>24</v>
      </c>
      <c r="EE7" s="833"/>
      <c r="EF7" s="832">
        <f t="shared" ref="EF7" si="22">ED7+1</f>
        <v>25</v>
      </c>
      <c r="EG7" s="833"/>
      <c r="EH7" s="832">
        <f t="shared" ref="EH7" si="23">EF7+1</f>
        <v>26</v>
      </c>
      <c r="EI7" s="833"/>
      <c r="EJ7" s="832">
        <f t="shared" ref="EJ7" si="24">EH7+1</f>
        <v>27</v>
      </c>
      <c r="EK7" s="833"/>
      <c r="EL7" s="832">
        <f t="shared" ref="EL7" si="25">EJ7+1</f>
        <v>28</v>
      </c>
      <c r="EM7" s="833"/>
      <c r="EN7" s="832">
        <f t="shared" ref="EN7" si="26">EL7+1</f>
        <v>29</v>
      </c>
      <c r="EO7" s="833"/>
      <c r="EP7" s="832">
        <f t="shared" ref="EP7" si="27">EN7+1</f>
        <v>30</v>
      </c>
      <c r="EQ7" s="833"/>
      <c r="ER7" s="832">
        <f t="shared" ref="ER7" si="28">EP7+1</f>
        <v>31</v>
      </c>
      <c r="ES7" s="833"/>
      <c r="ET7" s="832">
        <f t="shared" ref="ET7" si="29">ER7+1</f>
        <v>32</v>
      </c>
      <c r="EU7" s="833"/>
      <c r="EV7" s="832">
        <f t="shared" ref="EV7" si="30">ET7+1</f>
        <v>33</v>
      </c>
      <c r="EW7" s="833"/>
      <c r="EX7" s="832">
        <f t="shared" ref="EX7" si="31">EV7+1</f>
        <v>34</v>
      </c>
      <c r="EY7" s="833"/>
      <c r="EZ7" s="832">
        <f t="shared" ref="EZ7" si="32">EX7+1</f>
        <v>35</v>
      </c>
      <c r="FA7" s="833"/>
      <c r="FB7" s="832">
        <f t="shared" ref="FB7" si="33">EZ7+1</f>
        <v>36</v>
      </c>
      <c r="FC7" s="833"/>
      <c r="FD7" s="832">
        <f t="shared" ref="FD7" si="34">FB7+1</f>
        <v>37</v>
      </c>
      <c r="FE7" s="833"/>
      <c r="FF7" s="832">
        <f t="shared" ref="FF7" si="35">FD7+1</f>
        <v>38</v>
      </c>
      <c r="FG7" s="833"/>
      <c r="FH7" s="832">
        <f t="shared" ref="FH7" si="36">FF7+1</f>
        <v>39</v>
      </c>
      <c r="FI7" s="833"/>
      <c r="FJ7" s="832">
        <f t="shared" ref="FJ7" si="37">FH7+1</f>
        <v>40</v>
      </c>
      <c r="FK7" s="833"/>
      <c r="FL7" s="832">
        <f t="shared" ref="FL7" si="38">FJ7+1</f>
        <v>41</v>
      </c>
      <c r="FM7" s="833"/>
      <c r="FN7" s="832">
        <f t="shared" ref="FN7" si="39">FL7+1</f>
        <v>42</v>
      </c>
      <c r="FO7" s="833"/>
      <c r="FP7" s="832">
        <f t="shared" ref="FP7" si="40">FN7+1</f>
        <v>43</v>
      </c>
      <c r="FQ7" s="833"/>
      <c r="FR7" s="832">
        <f t="shared" ref="FR7" si="41">FP7+1</f>
        <v>44</v>
      </c>
      <c r="FS7" s="833"/>
      <c r="FT7" s="832">
        <f t="shared" ref="FT7" si="42">FR7+1</f>
        <v>45</v>
      </c>
      <c r="FU7" s="833"/>
      <c r="FV7" s="832">
        <f t="shared" ref="FV7" si="43">FT7+1</f>
        <v>46</v>
      </c>
      <c r="FW7" s="833"/>
      <c r="FX7" s="832">
        <f t="shared" ref="FX7" si="44">FV7+1</f>
        <v>47</v>
      </c>
      <c r="FY7" s="833"/>
      <c r="FZ7" s="832">
        <f t="shared" ref="FZ7" si="45">FX7+1</f>
        <v>48</v>
      </c>
      <c r="GA7" s="833"/>
      <c r="GB7" s="832">
        <f t="shared" ref="GB7" si="46">FZ7+1</f>
        <v>49</v>
      </c>
      <c r="GC7" s="833"/>
      <c r="GD7" s="832">
        <f t="shared" ref="GD7" si="47">GB7+1</f>
        <v>50</v>
      </c>
      <c r="GE7" s="833"/>
      <c r="GF7" s="832">
        <f t="shared" ref="GF7" si="48">GD7+1</f>
        <v>51</v>
      </c>
      <c r="GG7" s="833"/>
      <c r="GH7" s="832">
        <f t="shared" ref="GH7" si="49">GF7+1</f>
        <v>52</v>
      </c>
      <c r="GI7" s="833"/>
      <c r="GJ7" s="832">
        <v>1</v>
      </c>
      <c r="GK7" s="833"/>
      <c r="GL7" s="832">
        <f t="shared" ref="GL7" si="50">GJ7+1</f>
        <v>2</v>
      </c>
      <c r="GM7" s="833"/>
      <c r="GN7" s="832">
        <f t="shared" ref="GN7" si="51">GL7+1</f>
        <v>3</v>
      </c>
      <c r="GO7" s="833"/>
      <c r="GP7" s="832">
        <f t="shared" ref="GP7" si="52">GN7+1</f>
        <v>4</v>
      </c>
      <c r="GQ7" s="833"/>
      <c r="GR7" s="832">
        <f t="shared" ref="GR7" si="53">GP7+1</f>
        <v>5</v>
      </c>
      <c r="GS7" s="833"/>
      <c r="GT7" s="832">
        <f t="shared" ref="GT7" si="54">GR7+1</f>
        <v>6</v>
      </c>
      <c r="GU7" s="833"/>
      <c r="GV7" s="832">
        <f t="shared" ref="GV7" si="55">GT7+1</f>
        <v>7</v>
      </c>
      <c r="GW7" s="833"/>
      <c r="GX7" s="832">
        <f t="shared" ref="GX7" si="56">GV7+1</f>
        <v>8</v>
      </c>
      <c r="GY7" s="833"/>
      <c r="GZ7" s="832">
        <f t="shared" ref="GZ7" si="57">GX7+1</f>
        <v>9</v>
      </c>
      <c r="HA7" s="833"/>
      <c r="HB7" s="832">
        <f t="shared" ref="HB7" si="58">GZ7+1</f>
        <v>10</v>
      </c>
      <c r="HC7" s="833"/>
      <c r="HD7" s="832">
        <f t="shared" ref="HD7" si="59">HB7+1</f>
        <v>11</v>
      </c>
      <c r="HE7" s="833"/>
      <c r="HF7" s="832">
        <f t="shared" ref="HF7" si="60">HD7+1</f>
        <v>12</v>
      </c>
      <c r="HG7" s="833"/>
      <c r="HH7" s="832">
        <f t="shared" ref="HH7" si="61">HF7+1</f>
        <v>13</v>
      </c>
      <c r="HI7" s="833"/>
      <c r="HJ7" s="832">
        <f t="shared" ref="HJ7" si="62">HH7+1</f>
        <v>14</v>
      </c>
      <c r="HK7" s="833"/>
      <c r="HL7" s="832">
        <f t="shared" ref="HL7" si="63">HJ7+1</f>
        <v>15</v>
      </c>
      <c r="HM7" s="833"/>
      <c r="HN7" s="832">
        <f t="shared" ref="HN7" si="64">HL7+1</f>
        <v>16</v>
      </c>
      <c r="HO7" s="833"/>
      <c r="HP7" s="832">
        <f t="shared" ref="HP7" si="65">HN7+1</f>
        <v>17</v>
      </c>
      <c r="HQ7" s="833"/>
      <c r="HR7" s="832">
        <f t="shared" ref="HR7" si="66">HP7+1</f>
        <v>18</v>
      </c>
      <c r="HS7" s="833"/>
      <c r="HT7" s="832">
        <f t="shared" ref="HT7" si="67">HR7+1</f>
        <v>19</v>
      </c>
      <c r="HU7" s="833"/>
      <c r="HV7" s="832">
        <f t="shared" ref="HV7" si="68">HT7+1</f>
        <v>20</v>
      </c>
      <c r="HW7" s="833"/>
      <c r="HX7" s="832">
        <f t="shared" ref="HX7" si="69">HV7+1</f>
        <v>21</v>
      </c>
      <c r="HY7" s="833"/>
      <c r="HZ7" s="832">
        <f t="shared" ref="HZ7" si="70">HX7+1</f>
        <v>22</v>
      </c>
      <c r="IA7" s="833"/>
      <c r="IB7" s="832">
        <f t="shared" ref="IB7" si="71">HZ7+1</f>
        <v>23</v>
      </c>
      <c r="IC7" s="833"/>
      <c r="ID7" s="832">
        <f t="shared" ref="ID7" si="72">IB7+1</f>
        <v>24</v>
      </c>
      <c r="IE7" s="833"/>
      <c r="IF7" s="832">
        <f t="shared" ref="IF7" si="73">ID7+1</f>
        <v>25</v>
      </c>
      <c r="IG7" s="833"/>
      <c r="IH7" s="832">
        <f t="shared" ref="IH7" si="74">IF7+1</f>
        <v>26</v>
      </c>
      <c r="II7" s="833"/>
      <c r="IJ7" s="832">
        <f t="shared" ref="IJ7" si="75">IH7+1</f>
        <v>27</v>
      </c>
      <c r="IK7" s="833"/>
      <c r="IL7" s="832">
        <f t="shared" ref="IL7" si="76">IJ7+1</f>
        <v>28</v>
      </c>
      <c r="IM7" s="833"/>
      <c r="IN7" s="832">
        <f t="shared" ref="IN7" si="77">IL7+1</f>
        <v>29</v>
      </c>
      <c r="IO7" s="833"/>
      <c r="IP7" s="832">
        <f t="shared" ref="IP7" si="78">IN7+1</f>
        <v>30</v>
      </c>
      <c r="IQ7" s="833"/>
      <c r="IR7" s="832">
        <f t="shared" ref="IR7" si="79">IP7+1</f>
        <v>31</v>
      </c>
      <c r="IS7" s="833"/>
      <c r="IT7" s="832">
        <f t="shared" ref="IT7" si="80">IR7+1</f>
        <v>32</v>
      </c>
      <c r="IU7" s="833"/>
      <c r="IV7" s="832">
        <f t="shared" ref="IV7" si="81">IT7+1</f>
        <v>33</v>
      </c>
      <c r="IW7" s="833"/>
      <c r="IX7" s="832">
        <f t="shared" ref="IX7" si="82">IV7+1</f>
        <v>34</v>
      </c>
      <c r="IY7" s="833"/>
      <c r="IZ7" s="832">
        <f t="shared" ref="IZ7" si="83">IX7+1</f>
        <v>35</v>
      </c>
      <c r="JA7" s="833"/>
      <c r="JB7" s="832">
        <f t="shared" ref="JB7" si="84">IZ7+1</f>
        <v>36</v>
      </c>
      <c r="JC7" s="833"/>
      <c r="JD7" s="832">
        <f t="shared" ref="JD7" si="85">JB7+1</f>
        <v>37</v>
      </c>
      <c r="JE7" s="833"/>
      <c r="JF7" s="832">
        <f t="shared" ref="JF7" si="86">JD7+1</f>
        <v>38</v>
      </c>
      <c r="JG7" s="833"/>
      <c r="JH7" s="832">
        <f t="shared" ref="JH7" si="87">JF7+1</f>
        <v>39</v>
      </c>
      <c r="JI7" s="833"/>
      <c r="JJ7" s="832">
        <f t="shared" ref="JJ7" si="88">JH7+1</f>
        <v>40</v>
      </c>
      <c r="JK7" s="833"/>
      <c r="JL7" s="832">
        <f t="shared" ref="JL7" si="89">JJ7+1</f>
        <v>41</v>
      </c>
      <c r="JM7" s="833"/>
      <c r="JN7" s="832">
        <f t="shared" ref="JN7" si="90">JL7+1</f>
        <v>42</v>
      </c>
      <c r="JO7" s="833"/>
      <c r="JP7" s="832">
        <f t="shared" ref="JP7" si="91">JN7+1</f>
        <v>43</v>
      </c>
      <c r="JQ7" s="833"/>
      <c r="JR7" s="832">
        <f t="shared" ref="JR7" si="92">JP7+1</f>
        <v>44</v>
      </c>
      <c r="JS7" s="833"/>
      <c r="JT7" s="832">
        <f t="shared" ref="JT7" si="93">JR7+1</f>
        <v>45</v>
      </c>
      <c r="JU7" s="833"/>
      <c r="JV7" s="832">
        <f t="shared" ref="JV7" si="94">JT7+1</f>
        <v>46</v>
      </c>
      <c r="JW7" s="833"/>
      <c r="JX7" s="832">
        <f t="shared" ref="JX7" si="95">JV7+1</f>
        <v>47</v>
      </c>
      <c r="JY7" s="833"/>
      <c r="JZ7" s="832">
        <f t="shared" ref="JZ7" si="96">JX7+1</f>
        <v>48</v>
      </c>
      <c r="KA7" s="833"/>
      <c r="KB7" s="832">
        <f t="shared" ref="KB7" si="97">JZ7+1</f>
        <v>49</v>
      </c>
      <c r="KC7" s="833"/>
      <c r="KD7" s="832">
        <f t="shared" ref="KD7" si="98">KB7+1</f>
        <v>50</v>
      </c>
      <c r="KE7" s="833"/>
      <c r="KF7" s="832">
        <f t="shared" ref="KF7" si="99">KD7+1</f>
        <v>51</v>
      </c>
      <c r="KG7" s="833"/>
      <c r="KH7" s="832">
        <f t="shared" ref="KH7" si="100">KF7+1</f>
        <v>52</v>
      </c>
      <c r="KI7" s="833"/>
      <c r="KJ7" s="832">
        <f t="shared" ref="KJ7" si="101">KH7+1</f>
        <v>53</v>
      </c>
      <c r="KK7" s="834"/>
      <c r="KL7" s="173"/>
      <c r="KM7" s="173"/>
      <c r="KN7" s="173"/>
      <c r="KO7" s="173"/>
      <c r="KP7" s="173"/>
      <c r="KQ7" s="173"/>
      <c r="KR7" s="173"/>
      <c r="KS7" s="173"/>
      <c r="KT7" s="173"/>
      <c r="KU7" s="173"/>
      <c r="KV7" s="173"/>
      <c r="KW7" s="173"/>
      <c r="KX7" s="173"/>
      <c r="KY7" s="173"/>
      <c r="KZ7" s="173"/>
      <c r="LA7" s="173"/>
      <c r="LB7" s="173"/>
      <c r="LC7" s="173"/>
      <c r="LD7" s="173"/>
      <c r="LE7" s="173"/>
      <c r="LF7" s="173"/>
      <c r="LG7" s="173"/>
      <c r="LH7" s="173"/>
      <c r="LI7" s="173"/>
      <c r="LJ7" s="173"/>
      <c r="LK7" s="173"/>
      <c r="LL7" s="173"/>
      <c r="LM7" s="173"/>
      <c r="LN7" s="173"/>
      <c r="LO7" s="173"/>
      <c r="LP7" s="173"/>
      <c r="LQ7" s="173"/>
      <c r="LR7" s="173"/>
      <c r="LS7" s="173"/>
      <c r="LT7" s="173"/>
      <c r="LU7" s="173"/>
      <c r="LV7" s="173"/>
      <c r="LW7" s="173"/>
      <c r="LX7" s="173"/>
      <c r="LY7" s="173"/>
      <c r="LZ7" s="173"/>
      <c r="MA7" s="173"/>
      <c r="MB7" s="173"/>
      <c r="MC7" s="173"/>
    </row>
    <row r="8" spans="1:341" s="109" customFormat="1" ht="39.950000000000003" customHeight="1">
      <c r="B8" s="110"/>
      <c r="C8" s="110"/>
      <c r="D8" s="110"/>
      <c r="E8" s="110"/>
      <c r="F8" s="110"/>
      <c r="G8" s="138"/>
      <c r="H8" s="138"/>
      <c r="I8" s="138"/>
      <c r="J8" s="138"/>
      <c r="K8" s="138"/>
      <c r="L8" s="138"/>
      <c r="M8" s="111"/>
      <c r="O8" s="112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  <c r="AA8" s="112"/>
      <c r="AB8" s="112"/>
      <c r="AC8" s="112"/>
      <c r="AD8" s="112"/>
      <c r="AE8" s="112"/>
      <c r="AF8" s="112"/>
      <c r="AG8" s="112"/>
      <c r="AH8" s="112"/>
      <c r="AI8" s="112"/>
      <c r="AJ8" s="112"/>
      <c r="AK8" s="112"/>
      <c r="AL8" s="112"/>
      <c r="AM8" s="112"/>
      <c r="AN8" s="112"/>
      <c r="AO8" s="112"/>
      <c r="AP8" s="112"/>
      <c r="AQ8" s="112"/>
      <c r="AR8" s="112"/>
      <c r="AS8" s="112"/>
      <c r="AT8" s="112"/>
      <c r="AU8" s="112"/>
      <c r="AV8" s="112"/>
      <c r="AW8" s="112"/>
      <c r="AX8" s="112"/>
      <c r="AY8" s="112"/>
      <c r="AZ8" s="112"/>
      <c r="BA8" s="112"/>
      <c r="BB8" s="112"/>
      <c r="BC8" s="112"/>
      <c r="BD8" s="112"/>
      <c r="BE8" s="112"/>
      <c r="BF8" s="112"/>
      <c r="BG8" s="112"/>
      <c r="BH8" s="139"/>
      <c r="BI8" s="112"/>
      <c r="BJ8" s="112"/>
      <c r="BK8" s="112"/>
      <c r="BL8" s="112"/>
      <c r="BM8" s="112"/>
      <c r="BN8" s="112"/>
      <c r="BO8" s="112"/>
      <c r="BP8" s="112"/>
      <c r="BQ8" s="112"/>
      <c r="BR8" s="112"/>
      <c r="BS8" s="112"/>
      <c r="BT8" s="112"/>
      <c r="BU8" s="112"/>
      <c r="BV8" s="112"/>
      <c r="BW8" s="112"/>
      <c r="BX8" s="112"/>
      <c r="BY8" s="112"/>
      <c r="BZ8" s="112"/>
      <c r="CA8" s="112"/>
      <c r="CB8" s="106"/>
      <c r="CC8" s="106"/>
      <c r="CD8" s="106"/>
      <c r="CE8" s="106"/>
      <c r="CF8" s="106"/>
      <c r="CG8" s="106"/>
      <c r="CH8" s="174"/>
      <c r="CI8" s="174"/>
      <c r="CJ8" s="174"/>
      <c r="CK8" s="174"/>
      <c r="CL8" s="174"/>
      <c r="CM8" s="174"/>
      <c r="CN8" s="174"/>
      <c r="CO8" s="174"/>
      <c r="CP8" s="174"/>
      <c r="CQ8" s="176"/>
      <c r="CR8" s="176"/>
      <c r="CS8" s="176"/>
      <c r="CT8" s="176"/>
      <c r="CU8" s="176"/>
      <c r="CV8" s="176"/>
      <c r="CW8" s="176"/>
      <c r="CX8" s="176"/>
      <c r="CY8" s="176"/>
      <c r="CZ8" s="176"/>
      <c r="DA8" s="176"/>
      <c r="DB8" s="176"/>
      <c r="DC8" s="176"/>
      <c r="DD8" s="176"/>
      <c r="DE8" s="176"/>
      <c r="DF8" s="176"/>
      <c r="DG8" s="176"/>
      <c r="DH8" s="176"/>
      <c r="DI8" s="176"/>
      <c r="DJ8" s="176"/>
      <c r="DK8" s="176"/>
      <c r="DL8" s="176"/>
      <c r="DM8" s="176"/>
      <c r="DN8" s="176"/>
      <c r="DO8" s="176"/>
      <c r="DP8" s="176"/>
      <c r="DQ8" s="176"/>
      <c r="DR8" s="176"/>
      <c r="DS8" s="176"/>
      <c r="DT8" s="176"/>
      <c r="DU8" s="176"/>
      <c r="DV8" s="176"/>
      <c r="DW8" s="176"/>
      <c r="DX8" s="176"/>
      <c r="DY8" s="176"/>
      <c r="DZ8" s="176"/>
      <c r="EA8" s="176"/>
      <c r="EB8" s="176"/>
      <c r="EC8" s="176"/>
      <c r="ED8" s="176"/>
      <c r="EE8" s="176"/>
      <c r="EF8" s="176"/>
      <c r="EG8" s="176"/>
      <c r="EH8" s="176"/>
      <c r="EI8" s="176"/>
      <c r="EJ8" s="176"/>
      <c r="EK8" s="176"/>
      <c r="EL8" s="176"/>
      <c r="EM8" s="176"/>
      <c r="EN8" s="176"/>
      <c r="EO8" s="176"/>
      <c r="EP8" s="176"/>
      <c r="EQ8" s="176"/>
      <c r="ER8" s="176"/>
      <c r="ES8" s="176"/>
      <c r="ET8" s="176"/>
      <c r="EU8" s="176"/>
      <c r="EV8" s="176"/>
      <c r="EW8" s="176"/>
      <c r="EX8" s="176"/>
      <c r="EY8" s="176"/>
      <c r="EZ8" s="176"/>
      <c r="FA8" s="176"/>
      <c r="FB8" s="176"/>
      <c r="FC8" s="176"/>
      <c r="FD8" s="176"/>
      <c r="FE8" s="176"/>
      <c r="FF8" s="176"/>
      <c r="FG8" s="176"/>
      <c r="FH8" s="176"/>
      <c r="FI8" s="176"/>
      <c r="FJ8" s="176"/>
      <c r="FK8" s="176"/>
      <c r="FL8" s="176"/>
      <c r="FM8" s="176"/>
      <c r="FN8" s="176"/>
      <c r="FO8" s="176"/>
      <c r="FP8" s="176"/>
      <c r="FQ8" s="176"/>
      <c r="FR8" s="176"/>
      <c r="FS8" s="176"/>
      <c r="FT8" s="176"/>
      <c r="FU8" s="176"/>
      <c r="FV8" s="176"/>
      <c r="FW8" s="176"/>
      <c r="FX8" s="176"/>
      <c r="FY8" s="176"/>
      <c r="FZ8" s="176"/>
      <c r="GA8" s="176"/>
      <c r="GB8" s="176"/>
      <c r="GC8" s="176"/>
      <c r="GD8" s="176"/>
      <c r="GE8" s="176"/>
      <c r="GF8" s="176"/>
      <c r="GG8" s="176"/>
      <c r="GH8" s="176"/>
      <c r="KJ8" s="176"/>
      <c r="KK8" s="711"/>
    </row>
    <row r="9" spans="1:341" s="109" customFormat="1" ht="20.100000000000001" customHeight="1">
      <c r="B9" s="814" t="s">
        <v>34</v>
      </c>
      <c r="C9" s="814"/>
      <c r="D9" s="814"/>
      <c r="E9" s="814"/>
      <c r="F9" s="814"/>
      <c r="G9" s="819">
        <f>Übersicht!$G$35</f>
        <v>550</v>
      </c>
      <c r="H9" s="820"/>
      <c r="I9" s="820"/>
      <c r="J9" s="820"/>
      <c r="K9" s="820"/>
      <c r="L9" s="821"/>
      <c r="M9" s="150"/>
      <c r="N9" s="166"/>
      <c r="O9" s="167"/>
      <c r="P9" s="166"/>
      <c r="Q9" s="167"/>
      <c r="R9" s="166"/>
      <c r="S9" s="167"/>
      <c r="T9" s="166"/>
      <c r="U9" s="167"/>
      <c r="V9" s="166"/>
      <c r="W9" s="167"/>
      <c r="X9" s="166"/>
      <c r="Y9" s="167"/>
      <c r="Z9" s="166"/>
      <c r="AA9" s="167"/>
      <c r="AB9" s="166"/>
      <c r="AC9" s="167"/>
      <c r="AD9" s="166"/>
      <c r="AE9" s="167"/>
      <c r="AF9" s="166"/>
      <c r="AG9" s="167"/>
      <c r="AH9" s="166"/>
      <c r="AI9" s="167"/>
      <c r="AJ9" s="166"/>
      <c r="AK9" s="167"/>
      <c r="AL9" s="166"/>
      <c r="AM9" s="167"/>
      <c r="AN9" s="166"/>
      <c r="AO9" s="167"/>
      <c r="AP9" s="166"/>
      <c r="AQ9" s="167"/>
      <c r="AR9" s="166"/>
      <c r="AS9" s="167"/>
      <c r="AT9" s="166"/>
      <c r="AU9" s="167"/>
      <c r="AV9" s="166"/>
      <c r="AW9" s="167"/>
      <c r="AX9" s="166"/>
      <c r="AY9" s="167"/>
      <c r="AZ9" s="166"/>
      <c r="BA9" s="167"/>
      <c r="BB9" s="166"/>
      <c r="BC9" s="167"/>
      <c r="BD9" s="166"/>
      <c r="BE9" s="167"/>
      <c r="BF9" s="166"/>
      <c r="BG9" s="167"/>
      <c r="BH9" s="166"/>
      <c r="BI9" s="167"/>
      <c r="BJ9" s="166"/>
      <c r="BK9" s="167"/>
      <c r="BL9" s="166"/>
      <c r="BM9" s="167"/>
      <c r="BN9" s="166"/>
      <c r="BO9" s="167"/>
      <c r="BP9" s="166"/>
      <c r="BQ9" s="167"/>
      <c r="BR9" s="166"/>
      <c r="BS9" s="167"/>
      <c r="BT9" s="166"/>
      <c r="BU9" s="167"/>
      <c r="BV9" s="166"/>
      <c r="BW9" s="167"/>
      <c r="BX9" s="166"/>
      <c r="BY9" s="167"/>
      <c r="BZ9" s="166"/>
      <c r="CA9" s="167"/>
      <c r="CB9" s="166"/>
      <c r="CC9" s="167"/>
      <c r="CD9" s="166"/>
      <c r="CE9" s="167"/>
      <c r="CF9" s="166"/>
      <c r="CG9" s="167"/>
      <c r="CH9" s="166"/>
      <c r="CI9" s="167"/>
      <c r="CJ9" s="166"/>
      <c r="CK9" s="167"/>
      <c r="CL9" s="166"/>
      <c r="CM9" s="167"/>
      <c r="CN9" s="166"/>
      <c r="CO9" s="167"/>
      <c r="CP9" s="166"/>
      <c r="CQ9" s="167"/>
      <c r="CR9" s="166"/>
      <c r="CS9" s="167"/>
      <c r="CT9" s="166"/>
      <c r="CU9" s="167"/>
      <c r="CV9" s="166"/>
      <c r="CW9" s="167"/>
      <c r="CX9" s="166"/>
      <c r="CY9" s="167"/>
      <c r="CZ9" s="166"/>
      <c r="DA9" s="167"/>
      <c r="DB9" s="166"/>
      <c r="DC9" s="167"/>
      <c r="DD9" s="166"/>
      <c r="DE9" s="167"/>
      <c r="DF9" s="166"/>
      <c r="DG9" s="167"/>
      <c r="DH9" s="166"/>
      <c r="DI9" s="167"/>
      <c r="DJ9" s="166"/>
      <c r="DK9" s="167"/>
      <c r="DL9" s="166"/>
      <c r="DM9" s="167"/>
      <c r="DN9" s="166"/>
      <c r="DO9" s="167"/>
      <c r="DP9" s="166"/>
      <c r="DQ9" s="167"/>
      <c r="DR9" s="166"/>
      <c r="DS9" s="167"/>
      <c r="DT9" s="166"/>
      <c r="DU9" s="167"/>
      <c r="DV9" s="166"/>
      <c r="DW9" s="167"/>
      <c r="DX9" s="166"/>
      <c r="DY9" s="167"/>
      <c r="DZ9" s="166"/>
      <c r="EA9" s="167"/>
      <c r="EB9" s="166"/>
      <c r="EC9" s="167"/>
      <c r="ED9" s="166"/>
      <c r="EE9" s="167"/>
      <c r="EF9" s="166"/>
      <c r="EG9" s="167"/>
      <c r="EH9" s="166"/>
      <c r="EI9" s="167"/>
      <c r="EJ9" s="166"/>
      <c r="EK9" s="167"/>
      <c r="EL9" s="166"/>
      <c r="EM9" s="167"/>
      <c r="EN9" s="166"/>
      <c r="EO9" s="167"/>
      <c r="EP9" s="166"/>
      <c r="EQ9" s="167"/>
      <c r="ER9" s="166"/>
      <c r="ES9" s="167"/>
      <c r="ET9" s="166"/>
      <c r="EU9" s="167"/>
      <c r="EV9" s="166"/>
      <c r="EW9" s="167"/>
      <c r="EX9" s="166"/>
      <c r="EY9" s="167"/>
      <c r="EZ9" s="166"/>
      <c r="FA9" s="167"/>
      <c r="FB9" s="166"/>
      <c r="FC9" s="167"/>
      <c r="FD9" s="166"/>
      <c r="FE9" s="167"/>
      <c r="FF9" s="166"/>
      <c r="FG9" s="167"/>
      <c r="FH9" s="166"/>
      <c r="FI9" s="167"/>
      <c r="FJ9" s="166"/>
      <c r="FK9" s="167"/>
      <c r="FL9" s="166"/>
      <c r="FM9" s="167"/>
      <c r="FN9" s="166"/>
      <c r="FO9" s="167"/>
      <c r="FP9" s="166"/>
      <c r="FQ9" s="167"/>
      <c r="FR9" s="166"/>
      <c r="FS9" s="167"/>
      <c r="FT9" s="166"/>
      <c r="FU9" s="167"/>
      <c r="FV9" s="166"/>
      <c r="FW9" s="167"/>
      <c r="FX9" s="166"/>
      <c r="FY9" s="167"/>
      <c r="FZ9" s="166"/>
      <c r="GA9" s="167"/>
      <c r="GB9" s="166"/>
      <c r="GC9" s="167"/>
      <c r="GD9" s="166"/>
      <c r="GE9" s="167"/>
      <c r="GF9" s="166"/>
      <c r="GG9" s="167"/>
      <c r="GH9" s="166"/>
      <c r="GI9" s="167"/>
      <c r="GJ9" s="166"/>
      <c r="GK9" s="167"/>
      <c r="GL9" s="166"/>
      <c r="GM9" s="167"/>
      <c r="GN9" s="166"/>
      <c r="GO9" s="167"/>
      <c r="GP9" s="166"/>
      <c r="GQ9" s="167"/>
      <c r="GR9" s="166"/>
      <c r="GS9" s="167"/>
      <c r="GT9" s="166"/>
      <c r="GU9" s="167"/>
      <c r="GV9" s="166"/>
      <c r="GW9" s="167"/>
      <c r="GX9" s="166"/>
      <c r="GY9" s="167"/>
      <c r="GZ9" s="166"/>
      <c r="HA9" s="167"/>
      <c r="HB9" s="166"/>
      <c r="HC9" s="167"/>
      <c r="HD9" s="166"/>
      <c r="HE9" s="167"/>
      <c r="HF9" s="166"/>
      <c r="HG9" s="167"/>
      <c r="HH9" s="166"/>
      <c r="HI9" s="167"/>
      <c r="HJ9" s="166"/>
      <c r="HK9" s="167"/>
      <c r="HL9" s="166"/>
      <c r="HM9" s="167"/>
      <c r="HN9" s="166"/>
      <c r="HO9" s="167"/>
      <c r="HP9" s="166"/>
      <c r="HQ9" s="167"/>
      <c r="HR9" s="166"/>
      <c r="HS9" s="167"/>
      <c r="HT9" s="166"/>
      <c r="HU9" s="167"/>
      <c r="HV9" s="166"/>
      <c r="HW9" s="167"/>
      <c r="HX9" s="166"/>
      <c r="HY9" s="167"/>
      <c r="HZ9" s="166"/>
      <c r="IA9" s="167"/>
      <c r="IB9" s="166"/>
      <c r="IC9" s="167"/>
      <c r="ID9" s="166"/>
      <c r="IE9" s="167"/>
      <c r="IF9" s="166"/>
      <c r="IG9" s="167"/>
      <c r="IH9" s="166"/>
      <c r="II9" s="167"/>
      <c r="IJ9" s="166"/>
      <c r="IK9" s="167"/>
      <c r="IL9" s="166"/>
      <c r="IM9" s="167"/>
      <c r="IN9" s="166"/>
      <c r="IO9" s="167"/>
      <c r="IP9" s="166"/>
      <c r="IQ9" s="167"/>
      <c r="IR9" s="166"/>
      <c r="IS9" s="167"/>
      <c r="IT9" s="166"/>
      <c r="IU9" s="167"/>
      <c r="IV9" s="166"/>
      <c r="IW9" s="167"/>
      <c r="IX9" s="166"/>
      <c r="IY9" s="167"/>
      <c r="IZ9" s="166"/>
      <c r="JA9" s="167"/>
      <c r="JB9" s="166"/>
      <c r="JC9" s="167"/>
      <c r="JD9" s="166"/>
      <c r="JE9" s="167"/>
      <c r="JF9" s="166"/>
      <c r="JG9" s="167"/>
      <c r="JH9" s="166"/>
      <c r="JI9" s="167"/>
      <c r="JJ9" s="166"/>
      <c r="JK9" s="167"/>
      <c r="JL9" s="166"/>
      <c r="JM9" s="167"/>
      <c r="JN9" s="166"/>
      <c r="JO9" s="167"/>
      <c r="JP9" s="166"/>
      <c r="JQ9" s="167"/>
      <c r="JR9" s="166"/>
      <c r="JS9" s="167"/>
      <c r="JT9" s="166"/>
      <c r="JU9" s="167"/>
      <c r="JV9" s="166"/>
      <c r="JW9" s="167"/>
      <c r="JX9" s="166"/>
      <c r="JY9" s="167"/>
      <c r="JZ9" s="166"/>
      <c r="KA9" s="167"/>
      <c r="KB9" s="166"/>
      <c r="KC9" s="167"/>
      <c r="KD9" s="166"/>
      <c r="KE9" s="167"/>
      <c r="KF9" s="166"/>
      <c r="KG9" s="167"/>
      <c r="KH9" s="166"/>
      <c r="KI9" s="167"/>
      <c r="KJ9" s="166"/>
      <c r="KK9" s="712"/>
    </row>
    <row r="10" spans="1:341" s="109" customFormat="1" ht="20.100000000000001" customHeight="1" collapsed="1">
      <c r="B10" s="815" t="s">
        <v>128</v>
      </c>
      <c r="C10" s="816"/>
      <c r="D10" s="816"/>
      <c r="E10" s="816"/>
      <c r="F10" s="817"/>
      <c r="G10" s="809">
        <f>VK!$I$10</f>
        <v>2626</v>
      </c>
      <c r="H10" s="810"/>
      <c r="I10" s="810"/>
      <c r="J10" s="810"/>
      <c r="K10" s="810"/>
      <c r="L10" s="811"/>
      <c r="M10" s="127"/>
      <c r="N10" s="166"/>
      <c r="O10" s="167"/>
      <c r="P10" s="166"/>
      <c r="Q10" s="167"/>
      <c r="R10" s="166"/>
      <c r="S10" s="167"/>
      <c r="T10" s="166"/>
      <c r="U10" s="167"/>
      <c r="V10" s="166"/>
      <c r="W10" s="167"/>
      <c r="X10" s="166"/>
      <c r="Y10" s="167"/>
      <c r="Z10" s="166"/>
      <c r="AA10" s="167"/>
      <c r="AB10" s="166"/>
      <c r="AC10" s="167"/>
      <c r="AD10" s="166"/>
      <c r="AE10" s="167"/>
      <c r="AF10" s="166"/>
      <c r="AG10" s="167"/>
      <c r="AH10" s="166"/>
      <c r="AI10" s="167"/>
      <c r="AJ10" s="166"/>
      <c r="AK10" s="167"/>
      <c r="AL10" s="166"/>
      <c r="AM10" s="167"/>
      <c r="AN10" s="166"/>
      <c r="AO10" s="167"/>
      <c r="AP10" s="166"/>
      <c r="AQ10" s="167"/>
      <c r="AR10" s="166"/>
      <c r="AS10" s="167"/>
      <c r="AT10" s="166"/>
      <c r="AU10" s="167"/>
      <c r="AV10" s="166"/>
      <c r="AW10" s="167"/>
      <c r="AX10" s="166"/>
      <c r="AY10" s="167"/>
      <c r="AZ10" s="166"/>
      <c r="BA10" s="167"/>
      <c r="BB10" s="166"/>
      <c r="BC10" s="167"/>
      <c r="BD10" s="166"/>
      <c r="BE10" s="167"/>
      <c r="BF10" s="166"/>
      <c r="BG10" s="167"/>
      <c r="BH10" s="166"/>
      <c r="BI10" s="167"/>
      <c r="BJ10" s="166"/>
      <c r="BK10" s="167"/>
      <c r="BL10" s="166"/>
      <c r="BM10" s="167"/>
      <c r="BN10" s="166"/>
      <c r="BO10" s="167"/>
      <c r="BP10" s="166"/>
      <c r="BQ10" s="167"/>
      <c r="BR10" s="166"/>
      <c r="BS10" s="167"/>
      <c r="BT10" s="166"/>
      <c r="BU10" s="167"/>
      <c r="BV10" s="166"/>
      <c r="BW10" s="167"/>
      <c r="BX10" s="166"/>
      <c r="BY10" s="167"/>
      <c r="BZ10" s="166"/>
      <c r="CA10" s="167"/>
      <c r="CB10" s="166"/>
      <c r="CC10" s="167"/>
      <c r="CD10" s="166"/>
      <c r="CE10" s="167"/>
      <c r="CF10" s="166"/>
      <c r="CG10" s="167"/>
      <c r="CH10" s="166"/>
      <c r="CI10" s="167"/>
      <c r="CJ10" s="166"/>
      <c r="CK10" s="167"/>
      <c r="CL10" s="166"/>
      <c r="CM10" s="167"/>
      <c r="CN10" s="166"/>
      <c r="CO10" s="167"/>
      <c r="CP10" s="166"/>
      <c r="CQ10" s="167"/>
      <c r="CR10" s="166"/>
      <c r="CS10" s="167"/>
      <c r="CT10" s="166"/>
      <c r="CU10" s="167"/>
      <c r="CV10" s="166"/>
      <c r="CW10" s="167"/>
      <c r="CX10" s="166"/>
      <c r="CY10" s="167"/>
      <c r="CZ10" s="166"/>
      <c r="DA10" s="167"/>
      <c r="DB10" s="166"/>
      <c r="DC10" s="167"/>
      <c r="DD10" s="166"/>
      <c r="DE10" s="167"/>
      <c r="DF10" s="166"/>
      <c r="DG10" s="167"/>
      <c r="DH10" s="166"/>
      <c r="DI10" s="167"/>
      <c r="DJ10" s="166"/>
      <c r="DK10" s="167"/>
      <c r="DL10" s="166"/>
      <c r="DM10" s="167"/>
      <c r="DN10" s="166"/>
      <c r="DO10" s="167"/>
      <c r="DP10" s="166"/>
      <c r="DQ10" s="167"/>
      <c r="DR10" s="166"/>
      <c r="DS10" s="167"/>
      <c r="DT10" s="166"/>
      <c r="DU10" s="167"/>
      <c r="DV10" s="166"/>
      <c r="DW10" s="167"/>
      <c r="DX10" s="166"/>
      <c r="DY10" s="167"/>
      <c r="DZ10" s="166"/>
      <c r="EA10" s="167"/>
      <c r="EB10" s="166"/>
      <c r="EC10" s="167"/>
      <c r="ED10" s="166"/>
      <c r="EE10" s="167"/>
      <c r="EF10" s="166"/>
      <c r="EG10" s="167"/>
      <c r="EH10" s="166"/>
      <c r="EI10" s="167"/>
      <c r="EJ10" s="166"/>
      <c r="EK10" s="167"/>
      <c r="EL10" s="166"/>
      <c r="EM10" s="167"/>
      <c r="EN10" s="166"/>
      <c r="EO10" s="167"/>
      <c r="EP10" s="166"/>
      <c r="EQ10" s="167"/>
      <c r="ER10" s="166"/>
      <c r="ES10" s="167"/>
      <c r="ET10" s="166"/>
      <c r="EU10" s="167"/>
      <c r="EV10" s="166"/>
      <c r="EW10" s="167"/>
      <c r="EX10" s="166"/>
      <c r="EY10" s="167"/>
      <c r="EZ10" s="166"/>
      <c r="FA10" s="167"/>
      <c r="FB10" s="166"/>
      <c r="FC10" s="167"/>
      <c r="FD10" s="166"/>
      <c r="FE10" s="167"/>
      <c r="FF10" s="166"/>
      <c r="FG10" s="167"/>
      <c r="FH10" s="166"/>
      <c r="FI10" s="167"/>
      <c r="FJ10" s="166"/>
      <c r="FK10" s="167"/>
      <c r="FL10" s="166"/>
      <c r="FM10" s="167"/>
      <c r="FN10" s="166"/>
      <c r="FO10" s="167"/>
      <c r="FP10" s="166"/>
      <c r="FQ10" s="167"/>
      <c r="FR10" s="166"/>
      <c r="FS10" s="167"/>
      <c r="FT10" s="166"/>
      <c r="FU10" s="167"/>
      <c r="FV10" s="166"/>
      <c r="FW10" s="167"/>
      <c r="FX10" s="166"/>
      <c r="FY10" s="167"/>
      <c r="FZ10" s="166"/>
      <c r="GA10" s="167"/>
      <c r="GB10" s="166"/>
      <c r="GC10" s="167"/>
      <c r="GD10" s="166"/>
      <c r="GE10" s="167"/>
      <c r="GF10" s="166"/>
      <c r="GG10" s="167"/>
      <c r="GH10" s="166"/>
      <c r="GI10" s="167"/>
      <c r="GJ10" s="166"/>
      <c r="GK10" s="167"/>
      <c r="GL10" s="166"/>
      <c r="GM10" s="167"/>
      <c r="GN10" s="166"/>
      <c r="GO10" s="167"/>
      <c r="GP10" s="166"/>
      <c r="GQ10" s="167"/>
      <c r="GR10" s="166"/>
      <c r="GS10" s="167"/>
      <c r="GT10" s="166"/>
      <c r="GU10" s="167"/>
      <c r="GV10" s="166"/>
      <c r="GW10" s="167"/>
      <c r="GX10" s="166"/>
      <c r="GY10" s="167"/>
      <c r="GZ10" s="166"/>
      <c r="HA10" s="167"/>
      <c r="HB10" s="166"/>
      <c r="HC10" s="167"/>
      <c r="HD10" s="166"/>
      <c r="HE10" s="167"/>
      <c r="HF10" s="166"/>
      <c r="HG10" s="167"/>
      <c r="HH10" s="166"/>
      <c r="HI10" s="167"/>
      <c r="HJ10" s="166"/>
      <c r="HK10" s="167"/>
      <c r="HL10" s="166"/>
      <c r="HM10" s="167"/>
      <c r="HN10" s="166"/>
      <c r="HO10" s="167"/>
      <c r="HP10" s="166"/>
      <c r="HQ10" s="167"/>
      <c r="HR10" s="166"/>
      <c r="HS10" s="167"/>
      <c r="HT10" s="166"/>
      <c r="HU10" s="167"/>
      <c r="HV10" s="166"/>
      <c r="HW10" s="167"/>
      <c r="HX10" s="166"/>
      <c r="HY10" s="167"/>
      <c r="HZ10" s="166"/>
      <c r="IA10" s="167"/>
      <c r="IB10" s="166"/>
      <c r="IC10" s="167"/>
      <c r="ID10" s="166"/>
      <c r="IE10" s="167"/>
      <c r="IF10" s="166"/>
      <c r="IG10" s="167"/>
      <c r="IH10" s="166"/>
      <c r="II10" s="167"/>
      <c r="IJ10" s="166"/>
      <c r="IK10" s="167"/>
      <c r="IL10" s="166"/>
      <c r="IM10" s="167"/>
      <c r="IN10" s="166"/>
      <c r="IO10" s="167"/>
      <c r="IP10" s="166"/>
      <c r="IQ10" s="167"/>
      <c r="IR10" s="166"/>
      <c r="IS10" s="167"/>
      <c r="IT10" s="166"/>
      <c r="IU10" s="167"/>
      <c r="IV10" s="166"/>
      <c r="IW10" s="167"/>
      <c r="IX10" s="166"/>
      <c r="IY10" s="167"/>
      <c r="IZ10" s="166"/>
      <c r="JA10" s="167"/>
      <c r="JB10" s="166"/>
      <c r="JC10" s="167"/>
      <c r="JD10" s="166"/>
      <c r="JE10" s="167"/>
      <c r="JF10" s="166"/>
      <c r="JG10" s="167"/>
      <c r="JH10" s="166"/>
      <c r="JI10" s="167"/>
      <c r="JJ10" s="166"/>
      <c r="JK10" s="167"/>
      <c r="JL10" s="166"/>
      <c r="JM10" s="167"/>
      <c r="JN10" s="166"/>
      <c r="JO10" s="167"/>
      <c r="JP10" s="166"/>
      <c r="JQ10" s="167"/>
      <c r="JR10" s="166"/>
      <c r="JS10" s="167"/>
      <c r="JT10" s="166"/>
      <c r="JU10" s="167"/>
      <c r="JV10" s="166"/>
      <c r="JW10" s="167"/>
      <c r="JX10" s="166"/>
      <c r="JY10" s="167"/>
      <c r="JZ10" s="166"/>
      <c r="KA10" s="167"/>
      <c r="KB10" s="166"/>
      <c r="KC10" s="167"/>
      <c r="KD10" s="166"/>
      <c r="KE10" s="167"/>
      <c r="KF10" s="166"/>
      <c r="KG10" s="167"/>
      <c r="KH10" s="166"/>
      <c r="KI10" s="167"/>
      <c r="KJ10" s="166"/>
      <c r="KK10" s="712"/>
    </row>
    <row r="11" spans="1:341" s="109" customFormat="1" ht="20.100000000000001" customHeight="1" collapsed="1">
      <c r="B11" s="815" t="s">
        <v>127</v>
      </c>
      <c r="C11" s="816"/>
      <c r="D11" s="816"/>
      <c r="E11" s="816"/>
      <c r="F11" s="817"/>
      <c r="G11" s="809">
        <f>VK!$I$13</f>
        <v>778</v>
      </c>
      <c r="H11" s="810"/>
      <c r="I11" s="810"/>
      <c r="J11" s="810"/>
      <c r="K11" s="810"/>
      <c r="L11" s="811"/>
      <c r="M11" s="127"/>
      <c r="N11" s="166"/>
      <c r="O11" s="167"/>
      <c r="P11" s="166"/>
      <c r="Q11" s="167"/>
      <c r="R11" s="166"/>
      <c r="S11" s="167"/>
      <c r="T11" s="166"/>
      <c r="U11" s="167"/>
      <c r="V11" s="166"/>
      <c r="W11" s="167"/>
      <c r="X11" s="166"/>
      <c r="Y11" s="167"/>
      <c r="Z11" s="166"/>
      <c r="AA11" s="167"/>
      <c r="AB11" s="166"/>
      <c r="AC11" s="167"/>
      <c r="AD11" s="166"/>
      <c r="AE11" s="167"/>
      <c r="AF11" s="166"/>
      <c r="AG11" s="167"/>
      <c r="AH11" s="166"/>
      <c r="AI11" s="167"/>
      <c r="AJ11" s="166"/>
      <c r="AK11" s="167"/>
      <c r="AL11" s="166"/>
      <c r="AM11" s="167"/>
      <c r="AN11" s="166"/>
      <c r="AO11" s="167"/>
      <c r="AP11" s="166"/>
      <c r="AQ11" s="167"/>
      <c r="AR11" s="166"/>
      <c r="AS11" s="167"/>
      <c r="AT11" s="166"/>
      <c r="AU11" s="167"/>
      <c r="AV11" s="166"/>
      <c r="AW11" s="167"/>
      <c r="AX11" s="166"/>
      <c r="AY11" s="167"/>
      <c r="AZ11" s="166"/>
      <c r="BA11" s="167"/>
      <c r="BB11" s="166"/>
      <c r="BC11" s="167"/>
      <c r="BD11" s="166"/>
      <c r="BE11" s="167"/>
      <c r="BF11" s="166"/>
      <c r="BG11" s="167"/>
      <c r="BH11" s="166"/>
      <c r="BI11" s="167"/>
      <c r="BJ11" s="166"/>
      <c r="BK11" s="167"/>
      <c r="BL11" s="166"/>
      <c r="BM11" s="167"/>
      <c r="BN11" s="166"/>
      <c r="BO11" s="167"/>
      <c r="BP11" s="166"/>
      <c r="BQ11" s="167"/>
      <c r="BR11" s="166"/>
      <c r="BS11" s="167"/>
      <c r="BT11" s="166"/>
      <c r="BU11" s="167"/>
      <c r="BV11" s="166"/>
      <c r="BW11" s="167"/>
      <c r="BX11" s="166"/>
      <c r="BY11" s="167"/>
      <c r="BZ11" s="166"/>
      <c r="CA11" s="167"/>
      <c r="CB11" s="166"/>
      <c r="CC11" s="167"/>
      <c r="CD11" s="166"/>
      <c r="CE11" s="167"/>
      <c r="CF11" s="166"/>
      <c r="CG11" s="167"/>
      <c r="CH11" s="166"/>
      <c r="CI11" s="167"/>
      <c r="CJ11" s="166"/>
      <c r="CK11" s="167"/>
      <c r="CL11" s="166"/>
      <c r="CM11" s="167"/>
      <c r="CN11" s="166"/>
      <c r="CO11" s="167"/>
      <c r="CP11" s="166"/>
      <c r="CQ11" s="167"/>
      <c r="CR11" s="166"/>
      <c r="CS11" s="167"/>
      <c r="CT11" s="166"/>
      <c r="CU11" s="167"/>
      <c r="CV11" s="166"/>
      <c r="CW11" s="167"/>
      <c r="CX11" s="166"/>
      <c r="CY11" s="167"/>
      <c r="CZ11" s="166"/>
      <c r="DA11" s="167"/>
      <c r="DB11" s="166"/>
      <c r="DC11" s="167"/>
      <c r="DD11" s="166"/>
      <c r="DE11" s="167"/>
      <c r="DF11" s="166"/>
      <c r="DG11" s="167"/>
      <c r="DH11" s="166"/>
      <c r="DI11" s="167"/>
      <c r="DJ11" s="166"/>
      <c r="DK11" s="167"/>
      <c r="DL11" s="166"/>
      <c r="DM11" s="167"/>
      <c r="DN11" s="166"/>
      <c r="DO11" s="167"/>
      <c r="DP11" s="166"/>
      <c r="DQ11" s="167"/>
      <c r="DR11" s="166"/>
      <c r="DS11" s="167"/>
      <c r="DT11" s="166"/>
      <c r="DU11" s="167"/>
      <c r="DV11" s="166"/>
      <c r="DW11" s="167"/>
      <c r="DX11" s="166"/>
      <c r="DY11" s="167"/>
      <c r="DZ11" s="166"/>
      <c r="EA11" s="167"/>
      <c r="EB11" s="166"/>
      <c r="EC11" s="167"/>
      <c r="ED11" s="166"/>
      <c r="EE11" s="167"/>
      <c r="EF11" s="166"/>
      <c r="EG11" s="167"/>
      <c r="EH11" s="166"/>
      <c r="EI11" s="167"/>
      <c r="EJ11" s="166"/>
      <c r="EK11" s="167"/>
      <c r="EL11" s="166"/>
      <c r="EM11" s="167"/>
      <c r="EN11" s="166"/>
      <c r="EO11" s="167"/>
      <c r="EP11" s="166"/>
      <c r="EQ11" s="167"/>
      <c r="ER11" s="166"/>
      <c r="ES11" s="167"/>
      <c r="ET11" s="166"/>
      <c r="EU11" s="167"/>
      <c r="EV11" s="166"/>
      <c r="EW11" s="167"/>
      <c r="EX11" s="166"/>
      <c r="EY11" s="167"/>
      <c r="EZ11" s="166"/>
      <c r="FA11" s="167"/>
      <c r="FB11" s="166"/>
      <c r="FC11" s="167"/>
      <c r="FD11" s="166"/>
      <c r="FE11" s="167"/>
      <c r="FF11" s="166"/>
      <c r="FG11" s="167"/>
      <c r="FH11" s="166"/>
      <c r="FI11" s="167"/>
      <c r="FJ11" s="166"/>
      <c r="FK11" s="167"/>
      <c r="FL11" s="166"/>
      <c r="FM11" s="167"/>
      <c r="FN11" s="166"/>
      <c r="FO11" s="167"/>
      <c r="FP11" s="166"/>
      <c r="FQ11" s="167"/>
      <c r="FR11" s="166"/>
      <c r="FS11" s="167"/>
      <c r="FT11" s="166"/>
      <c r="FU11" s="167"/>
      <c r="FV11" s="166"/>
      <c r="FW11" s="167"/>
      <c r="FX11" s="166"/>
      <c r="FY11" s="167"/>
      <c r="FZ11" s="166"/>
      <c r="GA11" s="167"/>
      <c r="GB11" s="166"/>
      <c r="GC11" s="167"/>
      <c r="GD11" s="166"/>
      <c r="GE11" s="167"/>
      <c r="GF11" s="166"/>
      <c r="GG11" s="167"/>
      <c r="GH11" s="166"/>
      <c r="GI11" s="167"/>
      <c r="GJ11" s="166"/>
      <c r="GK11" s="167"/>
      <c r="GL11" s="166"/>
      <c r="GM11" s="167"/>
      <c r="GN11" s="166"/>
      <c r="GO11" s="167"/>
      <c r="GP11" s="166"/>
      <c r="GQ11" s="167"/>
      <c r="GR11" s="166"/>
      <c r="GS11" s="167"/>
      <c r="GT11" s="166"/>
      <c r="GU11" s="167"/>
      <c r="GV11" s="166"/>
      <c r="GW11" s="167"/>
      <c r="GX11" s="166"/>
      <c r="GY11" s="167"/>
      <c r="GZ11" s="166"/>
      <c r="HA11" s="167"/>
      <c r="HB11" s="166"/>
      <c r="HC11" s="167"/>
      <c r="HD11" s="166"/>
      <c r="HE11" s="167"/>
      <c r="HF11" s="166"/>
      <c r="HG11" s="167"/>
      <c r="HH11" s="166"/>
      <c r="HI11" s="167"/>
      <c r="HJ11" s="166"/>
      <c r="HK11" s="167"/>
      <c r="HL11" s="166"/>
      <c r="HM11" s="167"/>
      <c r="HN11" s="166"/>
      <c r="HO11" s="167"/>
      <c r="HP11" s="166"/>
      <c r="HQ11" s="167"/>
      <c r="HR11" s="166"/>
      <c r="HS11" s="167"/>
      <c r="HT11" s="166"/>
      <c r="HU11" s="167"/>
      <c r="HV11" s="166"/>
      <c r="HW11" s="167"/>
      <c r="HX11" s="166"/>
      <c r="HY11" s="167"/>
      <c r="HZ11" s="166"/>
      <c r="IA11" s="167"/>
      <c r="IB11" s="166"/>
      <c r="IC11" s="167"/>
      <c r="ID11" s="166"/>
      <c r="IE11" s="167"/>
      <c r="IF11" s="166"/>
      <c r="IG11" s="167"/>
      <c r="IH11" s="166"/>
      <c r="II11" s="167"/>
      <c r="IJ11" s="166"/>
      <c r="IK11" s="167"/>
      <c r="IL11" s="166"/>
      <c r="IM11" s="167"/>
      <c r="IN11" s="166"/>
      <c r="IO11" s="167"/>
      <c r="IP11" s="166"/>
      <c r="IQ11" s="167"/>
      <c r="IR11" s="166"/>
      <c r="IS11" s="167"/>
      <c r="IT11" s="166"/>
      <c r="IU11" s="167"/>
      <c r="IV11" s="166"/>
      <c r="IW11" s="167"/>
      <c r="IX11" s="166"/>
      <c r="IY11" s="167"/>
      <c r="IZ11" s="166"/>
      <c r="JA11" s="167"/>
      <c r="JB11" s="166"/>
      <c r="JC11" s="167"/>
      <c r="JD11" s="166"/>
      <c r="JE11" s="167"/>
      <c r="JF11" s="166"/>
      <c r="JG11" s="167"/>
      <c r="JH11" s="166"/>
      <c r="JI11" s="167"/>
      <c r="JJ11" s="166"/>
      <c r="JK11" s="167"/>
      <c r="JL11" s="166"/>
      <c r="JM11" s="167"/>
      <c r="JN11" s="166"/>
      <c r="JO11" s="167"/>
      <c r="JP11" s="166"/>
      <c r="JQ11" s="167"/>
      <c r="JR11" s="166"/>
      <c r="JS11" s="167"/>
      <c r="JT11" s="166"/>
      <c r="JU11" s="167"/>
      <c r="JV11" s="166"/>
      <c r="JW11" s="167"/>
      <c r="JX11" s="166"/>
      <c r="JY11" s="167"/>
      <c r="JZ11" s="166"/>
      <c r="KA11" s="167"/>
      <c r="KB11" s="166"/>
      <c r="KC11" s="167"/>
      <c r="KD11" s="166"/>
      <c r="KE11" s="167"/>
      <c r="KF11" s="166"/>
      <c r="KG11" s="167"/>
      <c r="KH11" s="166"/>
      <c r="KI11" s="167"/>
      <c r="KJ11" s="166"/>
      <c r="KK11" s="712"/>
    </row>
    <row r="12" spans="1:341" s="109" customFormat="1" ht="20.100000000000001" customHeight="1" collapsed="1">
      <c r="B12" s="815" t="s">
        <v>85</v>
      </c>
      <c r="C12" s="816"/>
      <c r="D12" s="816"/>
      <c r="E12" s="816"/>
      <c r="F12" s="817"/>
      <c r="G12" s="806">
        <f>VK!$J$23</f>
        <v>627600</v>
      </c>
      <c r="H12" s="807"/>
      <c r="I12" s="807"/>
      <c r="J12" s="807"/>
      <c r="K12" s="807"/>
      <c r="L12" s="808"/>
      <c r="M12" s="127"/>
      <c r="N12" s="166"/>
      <c r="O12" s="167"/>
      <c r="P12" s="166"/>
      <c r="Q12" s="167"/>
      <c r="R12" s="166"/>
      <c r="S12" s="167"/>
      <c r="T12" s="166"/>
      <c r="U12" s="167"/>
      <c r="V12" s="166"/>
      <c r="W12" s="167"/>
      <c r="X12" s="166"/>
      <c r="Y12" s="167"/>
      <c r="Z12" s="166"/>
      <c r="AA12" s="167"/>
      <c r="AB12" s="166"/>
      <c r="AC12" s="167"/>
      <c r="AD12" s="166"/>
      <c r="AE12" s="167"/>
      <c r="AF12" s="166"/>
      <c r="AG12" s="167"/>
      <c r="AH12" s="166"/>
      <c r="AI12" s="167"/>
      <c r="AJ12" s="166"/>
      <c r="AK12" s="167"/>
      <c r="AL12" s="166"/>
      <c r="AM12" s="167"/>
      <c r="AN12" s="166"/>
      <c r="AO12" s="167"/>
      <c r="AP12" s="166"/>
      <c r="AQ12" s="167"/>
      <c r="AR12" s="166"/>
      <c r="AS12" s="167"/>
      <c r="AT12" s="166"/>
      <c r="AU12" s="167"/>
      <c r="AV12" s="166"/>
      <c r="AW12" s="167"/>
      <c r="AX12" s="166"/>
      <c r="AY12" s="167"/>
      <c r="AZ12" s="166"/>
      <c r="BA12" s="167"/>
      <c r="BB12" s="166"/>
      <c r="BC12" s="167"/>
      <c r="BD12" s="166"/>
      <c r="BE12" s="167"/>
      <c r="BF12" s="166"/>
      <c r="BG12" s="167"/>
      <c r="BH12" s="166"/>
      <c r="BI12" s="167"/>
      <c r="BJ12" s="166"/>
      <c r="BK12" s="167"/>
      <c r="BL12" s="166"/>
      <c r="BM12" s="167"/>
      <c r="BN12" s="166"/>
      <c r="BO12" s="167"/>
      <c r="BP12" s="166"/>
      <c r="BQ12" s="167"/>
      <c r="BR12" s="166"/>
      <c r="BS12" s="167"/>
      <c r="BT12" s="166"/>
      <c r="BU12" s="167"/>
      <c r="BV12" s="166"/>
      <c r="BW12" s="167"/>
      <c r="BX12" s="166"/>
      <c r="BY12" s="167"/>
      <c r="BZ12" s="166"/>
      <c r="CA12" s="167"/>
      <c r="CB12" s="166"/>
      <c r="CC12" s="167"/>
      <c r="CD12" s="166"/>
      <c r="CE12" s="167"/>
      <c r="CF12" s="166"/>
      <c r="CG12" s="167"/>
      <c r="CH12" s="166"/>
      <c r="CI12" s="167"/>
      <c r="CJ12" s="166"/>
      <c r="CK12" s="167"/>
      <c r="CL12" s="166"/>
      <c r="CM12" s="167"/>
      <c r="CN12" s="166"/>
      <c r="CO12" s="167"/>
      <c r="CP12" s="166"/>
      <c r="CQ12" s="167"/>
      <c r="CR12" s="166"/>
      <c r="CS12" s="167"/>
      <c r="CT12" s="166"/>
      <c r="CU12" s="167"/>
      <c r="CV12" s="166"/>
      <c r="CW12" s="167"/>
      <c r="CX12" s="166"/>
      <c r="CY12" s="167"/>
      <c r="CZ12" s="166"/>
      <c r="DA12" s="167"/>
      <c r="DB12" s="166"/>
      <c r="DC12" s="167"/>
      <c r="DD12" s="166"/>
      <c r="DE12" s="167"/>
      <c r="DF12" s="166"/>
      <c r="DG12" s="167"/>
      <c r="DH12" s="166"/>
      <c r="DI12" s="167"/>
      <c r="DJ12" s="166"/>
      <c r="DK12" s="167"/>
      <c r="DL12" s="166"/>
      <c r="DM12" s="167"/>
      <c r="DN12" s="166"/>
      <c r="DO12" s="167"/>
      <c r="DP12" s="166"/>
      <c r="DQ12" s="167"/>
      <c r="DR12" s="166"/>
      <c r="DS12" s="167"/>
      <c r="DT12" s="166"/>
      <c r="DU12" s="167"/>
      <c r="DV12" s="166"/>
      <c r="DW12" s="167"/>
      <c r="DX12" s="166"/>
      <c r="DY12" s="167"/>
      <c r="DZ12" s="166"/>
      <c r="EA12" s="167"/>
      <c r="EB12" s="166"/>
      <c r="EC12" s="167"/>
      <c r="ED12" s="166"/>
      <c r="EE12" s="167"/>
      <c r="EF12" s="166"/>
      <c r="EG12" s="167"/>
      <c r="EH12" s="166"/>
      <c r="EI12" s="167"/>
      <c r="EJ12" s="166"/>
      <c r="EK12" s="167"/>
      <c r="EL12" s="166"/>
      <c r="EM12" s="167"/>
      <c r="EN12" s="166"/>
      <c r="EO12" s="167"/>
      <c r="EP12" s="166"/>
      <c r="EQ12" s="167"/>
      <c r="ER12" s="166"/>
      <c r="ES12" s="167"/>
      <c r="ET12" s="166"/>
      <c r="EU12" s="167"/>
      <c r="EV12" s="166"/>
      <c r="EW12" s="167"/>
      <c r="EX12" s="166"/>
      <c r="EY12" s="167"/>
      <c r="EZ12" s="166"/>
      <c r="FA12" s="167"/>
      <c r="FB12" s="166"/>
      <c r="FC12" s="167"/>
      <c r="FD12" s="166"/>
      <c r="FE12" s="167"/>
      <c r="FF12" s="166"/>
      <c r="FG12" s="167"/>
      <c r="FH12" s="166"/>
      <c r="FI12" s="167"/>
      <c r="FJ12" s="166"/>
      <c r="FK12" s="167"/>
      <c r="FL12" s="166"/>
      <c r="FM12" s="167"/>
      <c r="FN12" s="166"/>
      <c r="FO12" s="167"/>
      <c r="FP12" s="166"/>
      <c r="FQ12" s="167"/>
      <c r="FR12" s="166"/>
      <c r="FS12" s="167"/>
      <c r="FT12" s="166"/>
      <c r="FU12" s="167"/>
      <c r="FV12" s="166"/>
      <c r="FW12" s="167"/>
      <c r="FX12" s="166"/>
      <c r="FY12" s="167"/>
      <c r="FZ12" s="166"/>
      <c r="GA12" s="167"/>
      <c r="GB12" s="166"/>
      <c r="GC12" s="167"/>
      <c r="GD12" s="166"/>
      <c r="GE12" s="167"/>
      <c r="GF12" s="166"/>
      <c r="GG12" s="167"/>
      <c r="GH12" s="166"/>
      <c r="GI12" s="167"/>
      <c r="GJ12" s="166"/>
      <c r="GK12" s="167"/>
      <c r="GL12" s="166"/>
      <c r="GM12" s="167"/>
      <c r="GN12" s="166"/>
      <c r="GO12" s="167"/>
      <c r="GP12" s="166"/>
      <c r="GQ12" s="167"/>
      <c r="GR12" s="166"/>
      <c r="GS12" s="167"/>
      <c r="GT12" s="166"/>
      <c r="GU12" s="167"/>
      <c r="GV12" s="166"/>
      <c r="GW12" s="167"/>
      <c r="GX12" s="166"/>
      <c r="GY12" s="167"/>
      <c r="GZ12" s="166"/>
      <c r="HA12" s="167"/>
      <c r="HB12" s="166"/>
      <c r="HC12" s="167"/>
      <c r="HD12" s="166"/>
      <c r="HE12" s="167"/>
      <c r="HF12" s="166"/>
      <c r="HG12" s="167"/>
      <c r="HH12" s="166"/>
      <c r="HI12" s="167"/>
      <c r="HJ12" s="166"/>
      <c r="HK12" s="167"/>
      <c r="HL12" s="166"/>
      <c r="HM12" s="167"/>
      <c r="HN12" s="166"/>
      <c r="HO12" s="167"/>
      <c r="HP12" s="166"/>
      <c r="HQ12" s="167"/>
      <c r="HR12" s="166"/>
      <c r="HS12" s="167"/>
      <c r="HT12" s="166"/>
      <c r="HU12" s="167"/>
      <c r="HV12" s="166"/>
      <c r="HW12" s="167"/>
      <c r="HX12" s="166"/>
      <c r="HY12" s="167"/>
      <c r="HZ12" s="166"/>
      <c r="IA12" s="167"/>
      <c r="IB12" s="166"/>
      <c r="IC12" s="167"/>
      <c r="ID12" s="166"/>
      <c r="IE12" s="167"/>
      <c r="IF12" s="166"/>
      <c r="IG12" s="167"/>
      <c r="IH12" s="166"/>
      <c r="II12" s="167"/>
      <c r="IJ12" s="166"/>
      <c r="IK12" s="167"/>
      <c r="IL12" s="166"/>
      <c r="IM12" s="167"/>
      <c r="IN12" s="166"/>
      <c r="IO12" s="167"/>
      <c r="IP12" s="166"/>
      <c r="IQ12" s="167"/>
      <c r="IR12" s="166"/>
      <c r="IS12" s="167"/>
      <c r="IT12" s="166"/>
      <c r="IU12" s="167"/>
      <c r="IV12" s="166"/>
      <c r="IW12" s="167"/>
      <c r="IX12" s="166"/>
      <c r="IY12" s="167"/>
      <c r="IZ12" s="166"/>
      <c r="JA12" s="167"/>
      <c r="JB12" s="166"/>
      <c r="JC12" s="167"/>
      <c r="JD12" s="166"/>
      <c r="JE12" s="167"/>
      <c r="JF12" s="166"/>
      <c r="JG12" s="167"/>
      <c r="JH12" s="166"/>
      <c r="JI12" s="167"/>
      <c r="JJ12" s="166"/>
      <c r="JK12" s="167"/>
      <c r="JL12" s="166"/>
      <c r="JM12" s="167"/>
      <c r="JN12" s="166"/>
      <c r="JO12" s="167"/>
      <c r="JP12" s="166"/>
      <c r="JQ12" s="167"/>
      <c r="JR12" s="166"/>
      <c r="JS12" s="167"/>
      <c r="JT12" s="166"/>
      <c r="JU12" s="167"/>
      <c r="JV12" s="166"/>
      <c r="JW12" s="167"/>
      <c r="JX12" s="166"/>
      <c r="JY12" s="167"/>
      <c r="JZ12" s="166"/>
      <c r="KA12" s="167"/>
      <c r="KB12" s="166"/>
      <c r="KC12" s="167"/>
      <c r="KD12" s="166"/>
      <c r="KE12" s="167"/>
      <c r="KF12" s="166"/>
      <c r="KG12" s="167"/>
      <c r="KH12" s="166"/>
      <c r="KI12" s="167"/>
      <c r="KJ12" s="166"/>
      <c r="KK12" s="712"/>
    </row>
    <row r="13" spans="1:341" ht="20.100000000000001" customHeight="1" collapsed="1">
      <c r="A13" s="109"/>
      <c r="B13" s="815" t="s">
        <v>35</v>
      </c>
      <c r="C13" s="816"/>
      <c r="D13" s="816"/>
      <c r="E13" s="816"/>
      <c r="F13" s="817"/>
      <c r="G13" s="806">
        <f>VK!$J$20</f>
        <v>216299.99999999997</v>
      </c>
      <c r="H13" s="807"/>
      <c r="I13" s="807"/>
      <c r="J13" s="807"/>
      <c r="K13" s="807"/>
      <c r="L13" s="808"/>
      <c r="M13" s="127"/>
      <c r="N13" s="166"/>
      <c r="O13" s="167"/>
      <c r="P13" s="166"/>
      <c r="Q13" s="167"/>
      <c r="R13" s="166"/>
      <c r="S13" s="167"/>
      <c r="T13" s="166"/>
      <c r="U13" s="167"/>
      <c r="V13" s="166"/>
      <c r="W13" s="167"/>
      <c r="X13" s="166"/>
      <c r="Y13" s="167"/>
      <c r="Z13" s="166"/>
      <c r="AA13" s="167"/>
      <c r="AB13" s="166"/>
      <c r="AC13" s="167"/>
      <c r="AD13" s="166"/>
      <c r="AE13" s="167"/>
      <c r="AF13" s="166"/>
      <c r="AG13" s="167"/>
      <c r="AH13" s="166"/>
      <c r="AI13" s="167"/>
      <c r="AJ13" s="166"/>
      <c r="AK13" s="167"/>
      <c r="AL13" s="166"/>
      <c r="AM13" s="167"/>
      <c r="AN13" s="166"/>
      <c r="AO13" s="167"/>
      <c r="AP13" s="166"/>
      <c r="AQ13" s="167"/>
      <c r="AR13" s="166"/>
      <c r="AS13" s="167"/>
      <c r="AT13" s="166"/>
      <c r="AU13" s="167"/>
      <c r="AV13" s="166"/>
      <c r="AW13" s="167"/>
      <c r="AX13" s="166"/>
      <c r="AY13" s="167"/>
      <c r="AZ13" s="166"/>
      <c r="BA13" s="167"/>
      <c r="BB13" s="166"/>
      <c r="BC13" s="167"/>
      <c r="BD13" s="166"/>
      <c r="BE13" s="167"/>
      <c r="BF13" s="166"/>
      <c r="BG13" s="167"/>
      <c r="BH13" s="166"/>
      <c r="BI13" s="167"/>
      <c r="BJ13" s="166"/>
      <c r="BK13" s="167"/>
      <c r="BL13" s="166"/>
      <c r="BM13" s="167"/>
      <c r="BN13" s="166"/>
      <c r="BO13" s="167"/>
      <c r="BP13" s="166"/>
      <c r="BQ13" s="167"/>
      <c r="BR13" s="166"/>
      <c r="BS13" s="167"/>
      <c r="BT13" s="166"/>
      <c r="BU13" s="167"/>
      <c r="BV13" s="166"/>
      <c r="BW13" s="167"/>
      <c r="BX13" s="166"/>
      <c r="BY13" s="167"/>
      <c r="BZ13" s="166"/>
      <c r="CA13" s="167"/>
      <c r="CB13" s="166"/>
      <c r="CC13" s="167"/>
      <c r="CD13" s="166"/>
      <c r="CE13" s="167"/>
      <c r="CF13" s="166"/>
      <c r="CG13" s="167"/>
      <c r="CH13" s="166"/>
      <c r="CI13" s="167"/>
      <c r="CJ13" s="166"/>
      <c r="CK13" s="167"/>
      <c r="CL13" s="166"/>
      <c r="CM13" s="167"/>
      <c r="CN13" s="166"/>
      <c r="CO13" s="167"/>
      <c r="CP13" s="166"/>
      <c r="CQ13" s="167"/>
      <c r="CR13" s="166"/>
      <c r="CS13" s="167"/>
      <c r="CT13" s="166"/>
      <c r="CU13" s="167"/>
      <c r="CV13" s="166"/>
      <c r="CW13" s="167"/>
      <c r="CX13" s="166"/>
      <c r="CY13" s="167"/>
      <c r="CZ13" s="166"/>
      <c r="DA13" s="167"/>
      <c r="DB13" s="166"/>
      <c r="DC13" s="167"/>
      <c r="DD13" s="166"/>
      <c r="DE13" s="167"/>
      <c r="DF13" s="166"/>
      <c r="DG13" s="167"/>
      <c r="DH13" s="166"/>
      <c r="DI13" s="167"/>
      <c r="DJ13" s="166"/>
      <c r="DK13" s="167"/>
      <c r="DL13" s="166"/>
      <c r="DM13" s="167"/>
      <c r="DN13" s="166"/>
      <c r="DO13" s="167"/>
      <c r="DP13" s="166"/>
      <c r="DQ13" s="167"/>
      <c r="DR13" s="166"/>
      <c r="DS13" s="167"/>
      <c r="DT13" s="166"/>
      <c r="DU13" s="167"/>
      <c r="DV13" s="166"/>
      <c r="DW13" s="167"/>
      <c r="DX13" s="166"/>
      <c r="DY13" s="167"/>
      <c r="DZ13" s="166"/>
      <c r="EA13" s="167"/>
      <c r="EB13" s="166"/>
      <c r="EC13" s="167"/>
      <c r="ED13" s="166"/>
      <c r="EE13" s="167"/>
      <c r="EF13" s="166"/>
      <c r="EG13" s="167"/>
      <c r="EH13" s="166"/>
      <c r="EI13" s="167"/>
      <c r="EJ13" s="166"/>
      <c r="EK13" s="167"/>
      <c r="EL13" s="166"/>
      <c r="EM13" s="167"/>
      <c r="EN13" s="166"/>
      <c r="EO13" s="167"/>
      <c r="EP13" s="166"/>
      <c r="EQ13" s="167"/>
      <c r="ER13" s="166"/>
      <c r="ES13" s="167"/>
      <c r="ET13" s="166"/>
      <c r="EU13" s="167"/>
      <c r="EV13" s="166"/>
      <c r="EW13" s="167"/>
      <c r="EX13" s="166"/>
      <c r="EY13" s="167"/>
      <c r="EZ13" s="166"/>
      <c r="FA13" s="167"/>
      <c r="FB13" s="166"/>
      <c r="FC13" s="167"/>
      <c r="FD13" s="166"/>
      <c r="FE13" s="167"/>
      <c r="FF13" s="166"/>
      <c r="FG13" s="167"/>
      <c r="FH13" s="166"/>
      <c r="FI13" s="167"/>
      <c r="FJ13" s="166"/>
      <c r="FK13" s="167"/>
      <c r="FL13" s="166"/>
      <c r="FM13" s="167"/>
      <c r="FN13" s="166"/>
      <c r="FO13" s="167"/>
      <c r="FP13" s="166"/>
      <c r="FQ13" s="167"/>
      <c r="FR13" s="166"/>
      <c r="FS13" s="167"/>
      <c r="FT13" s="166"/>
      <c r="FU13" s="167"/>
      <c r="FV13" s="166"/>
      <c r="FW13" s="167"/>
      <c r="FX13" s="166"/>
      <c r="FY13" s="167"/>
      <c r="FZ13" s="166"/>
      <c r="GA13" s="167"/>
      <c r="GB13" s="166"/>
      <c r="GC13" s="167"/>
      <c r="GD13" s="166"/>
      <c r="GE13" s="167"/>
      <c r="GF13" s="166"/>
      <c r="GG13" s="167"/>
      <c r="GH13" s="166"/>
      <c r="GI13" s="167"/>
      <c r="GJ13" s="166"/>
      <c r="GK13" s="167"/>
      <c r="GL13" s="166"/>
      <c r="GM13" s="167"/>
      <c r="GN13" s="166"/>
      <c r="GO13" s="167"/>
      <c r="GP13" s="166"/>
      <c r="GQ13" s="167"/>
      <c r="GR13" s="166"/>
      <c r="GS13" s="167"/>
      <c r="GT13" s="166"/>
      <c r="GU13" s="167"/>
      <c r="GV13" s="166"/>
      <c r="GW13" s="167"/>
      <c r="GX13" s="166"/>
      <c r="GY13" s="167"/>
      <c r="GZ13" s="166"/>
      <c r="HA13" s="167"/>
      <c r="HB13" s="166"/>
      <c r="HC13" s="167"/>
      <c r="HD13" s="166"/>
      <c r="HE13" s="167"/>
      <c r="HF13" s="166"/>
      <c r="HG13" s="167"/>
      <c r="HH13" s="166"/>
      <c r="HI13" s="167"/>
      <c r="HJ13" s="166"/>
      <c r="HK13" s="167"/>
      <c r="HL13" s="166"/>
      <c r="HM13" s="167"/>
      <c r="HN13" s="166"/>
      <c r="HO13" s="167"/>
      <c r="HP13" s="166"/>
      <c r="HQ13" s="167"/>
      <c r="HR13" s="166"/>
      <c r="HS13" s="167"/>
      <c r="HT13" s="166"/>
      <c r="HU13" s="167"/>
      <c r="HV13" s="166"/>
      <c r="HW13" s="167"/>
      <c r="HX13" s="166"/>
      <c r="HY13" s="167"/>
      <c r="HZ13" s="166"/>
      <c r="IA13" s="167"/>
      <c r="IB13" s="166"/>
      <c r="IC13" s="167"/>
      <c r="ID13" s="166"/>
      <c r="IE13" s="167"/>
      <c r="IF13" s="166"/>
      <c r="IG13" s="167"/>
      <c r="IH13" s="166"/>
      <c r="II13" s="167"/>
      <c r="IJ13" s="166"/>
      <c r="IK13" s="167"/>
      <c r="IL13" s="166"/>
      <c r="IM13" s="167"/>
      <c r="IN13" s="166"/>
      <c r="IO13" s="167"/>
      <c r="IP13" s="166"/>
      <c r="IQ13" s="167"/>
      <c r="IR13" s="166"/>
      <c r="IS13" s="167"/>
      <c r="IT13" s="166"/>
      <c r="IU13" s="167"/>
      <c r="IV13" s="166"/>
      <c r="IW13" s="167"/>
      <c r="IX13" s="166"/>
      <c r="IY13" s="167"/>
      <c r="IZ13" s="166"/>
      <c r="JA13" s="167"/>
      <c r="JB13" s="166"/>
      <c r="JC13" s="167"/>
      <c r="JD13" s="166"/>
      <c r="JE13" s="167"/>
      <c r="JF13" s="166"/>
      <c r="JG13" s="167"/>
      <c r="JH13" s="166"/>
      <c r="JI13" s="167"/>
      <c r="JJ13" s="166"/>
      <c r="JK13" s="167"/>
      <c r="JL13" s="166"/>
      <c r="JM13" s="167"/>
      <c r="JN13" s="166"/>
      <c r="JO13" s="167"/>
      <c r="JP13" s="166"/>
      <c r="JQ13" s="167"/>
      <c r="JR13" s="166"/>
      <c r="JS13" s="167"/>
      <c r="JT13" s="166"/>
      <c r="JU13" s="167"/>
      <c r="JV13" s="166"/>
      <c r="JW13" s="167"/>
      <c r="JX13" s="166"/>
      <c r="JY13" s="167"/>
      <c r="JZ13" s="166"/>
      <c r="KA13" s="167"/>
      <c r="KB13" s="166"/>
      <c r="KC13" s="167"/>
      <c r="KD13" s="166"/>
      <c r="KE13" s="167"/>
      <c r="KF13" s="166"/>
      <c r="KG13" s="167"/>
      <c r="KH13" s="166"/>
      <c r="KI13" s="167"/>
      <c r="KJ13" s="166"/>
      <c r="KK13" s="712"/>
    </row>
    <row r="14" spans="1:341" ht="20.100000000000001" customHeight="1" collapsed="1">
      <c r="A14" s="109"/>
      <c r="B14" s="815" t="s">
        <v>9</v>
      </c>
      <c r="C14" s="816"/>
      <c r="D14" s="816"/>
      <c r="E14" s="816"/>
      <c r="F14" s="817"/>
      <c r="G14" s="809">
        <f>VK!$I$19</f>
        <v>2182</v>
      </c>
      <c r="H14" s="810"/>
      <c r="I14" s="810"/>
      <c r="J14" s="810"/>
      <c r="K14" s="810"/>
      <c r="L14" s="811"/>
      <c r="M14" s="127"/>
      <c r="N14" s="166"/>
      <c r="O14" s="167"/>
      <c r="P14" s="166"/>
      <c r="Q14" s="167"/>
      <c r="R14" s="166"/>
      <c r="S14" s="167"/>
      <c r="T14" s="166"/>
      <c r="U14" s="167"/>
      <c r="V14" s="166"/>
      <c r="W14" s="167"/>
      <c r="X14" s="166"/>
      <c r="Y14" s="167"/>
      <c r="Z14" s="166"/>
      <c r="AA14" s="167"/>
      <c r="AB14" s="166"/>
      <c r="AC14" s="167"/>
      <c r="AD14" s="166"/>
      <c r="AE14" s="167"/>
      <c r="AF14" s="166"/>
      <c r="AG14" s="167"/>
      <c r="AH14" s="166"/>
      <c r="AI14" s="167"/>
      <c r="AJ14" s="166"/>
      <c r="AK14" s="167"/>
      <c r="AL14" s="166"/>
      <c r="AM14" s="167"/>
      <c r="AN14" s="166"/>
      <c r="AO14" s="167"/>
      <c r="AP14" s="166"/>
      <c r="AQ14" s="167"/>
      <c r="AR14" s="166"/>
      <c r="AS14" s="167"/>
      <c r="AT14" s="166"/>
      <c r="AU14" s="167"/>
      <c r="AV14" s="166"/>
      <c r="AW14" s="167"/>
      <c r="AX14" s="166"/>
      <c r="AY14" s="167"/>
      <c r="AZ14" s="166"/>
      <c r="BA14" s="167"/>
      <c r="BB14" s="166"/>
      <c r="BC14" s="167"/>
      <c r="BD14" s="166"/>
      <c r="BE14" s="167"/>
      <c r="BF14" s="166"/>
      <c r="BG14" s="167"/>
      <c r="BH14" s="166"/>
      <c r="BI14" s="167"/>
      <c r="BJ14" s="166"/>
      <c r="BK14" s="167"/>
      <c r="BL14" s="166"/>
      <c r="BM14" s="167"/>
      <c r="BN14" s="166"/>
      <c r="BO14" s="167"/>
      <c r="BP14" s="166"/>
      <c r="BQ14" s="167"/>
      <c r="BR14" s="166"/>
      <c r="BS14" s="167"/>
      <c r="BT14" s="166"/>
      <c r="BU14" s="167"/>
      <c r="BV14" s="166"/>
      <c r="BW14" s="167"/>
      <c r="BX14" s="166"/>
      <c r="BY14" s="167"/>
      <c r="BZ14" s="166"/>
      <c r="CA14" s="167"/>
      <c r="CB14" s="166"/>
      <c r="CC14" s="167"/>
      <c r="CD14" s="166"/>
      <c r="CE14" s="167"/>
      <c r="CF14" s="166"/>
      <c r="CG14" s="167"/>
      <c r="CH14" s="166"/>
      <c r="CI14" s="167"/>
      <c r="CJ14" s="166"/>
      <c r="CK14" s="167"/>
      <c r="CL14" s="166"/>
      <c r="CM14" s="167"/>
      <c r="CN14" s="166"/>
      <c r="CO14" s="167"/>
      <c r="CP14" s="166"/>
      <c r="CQ14" s="167"/>
      <c r="CR14" s="166"/>
      <c r="CS14" s="167"/>
      <c r="CT14" s="166"/>
      <c r="CU14" s="167"/>
      <c r="CV14" s="166"/>
      <c r="CW14" s="167"/>
      <c r="CX14" s="166"/>
      <c r="CY14" s="167"/>
      <c r="CZ14" s="166"/>
      <c r="DA14" s="167"/>
      <c r="DB14" s="166"/>
      <c r="DC14" s="167"/>
      <c r="DD14" s="166"/>
      <c r="DE14" s="167"/>
      <c r="DF14" s="166"/>
      <c r="DG14" s="167"/>
      <c r="DH14" s="166"/>
      <c r="DI14" s="167"/>
      <c r="DJ14" s="166"/>
      <c r="DK14" s="167"/>
      <c r="DL14" s="166"/>
      <c r="DM14" s="167"/>
      <c r="DN14" s="166"/>
      <c r="DO14" s="167"/>
      <c r="DP14" s="166"/>
      <c r="DQ14" s="167"/>
      <c r="DR14" s="166"/>
      <c r="DS14" s="167"/>
      <c r="DT14" s="166"/>
      <c r="DU14" s="167"/>
      <c r="DV14" s="166"/>
      <c r="DW14" s="167"/>
      <c r="DX14" s="166"/>
      <c r="DY14" s="167"/>
      <c r="DZ14" s="166"/>
      <c r="EA14" s="167"/>
      <c r="EB14" s="166"/>
      <c r="EC14" s="167"/>
      <c r="ED14" s="166"/>
      <c r="EE14" s="167"/>
      <c r="EF14" s="166"/>
      <c r="EG14" s="167"/>
      <c r="EH14" s="166"/>
      <c r="EI14" s="167"/>
      <c r="EJ14" s="166"/>
      <c r="EK14" s="167"/>
      <c r="EL14" s="166"/>
      <c r="EM14" s="167"/>
      <c r="EN14" s="166"/>
      <c r="EO14" s="167"/>
      <c r="EP14" s="166"/>
      <c r="EQ14" s="167"/>
      <c r="ER14" s="166"/>
      <c r="ES14" s="167"/>
      <c r="ET14" s="166"/>
      <c r="EU14" s="167"/>
      <c r="EV14" s="166"/>
      <c r="EW14" s="167"/>
      <c r="EX14" s="166"/>
      <c r="EY14" s="167"/>
      <c r="EZ14" s="166"/>
      <c r="FA14" s="167"/>
      <c r="FB14" s="166"/>
      <c r="FC14" s="167"/>
      <c r="FD14" s="166"/>
      <c r="FE14" s="167"/>
      <c r="FF14" s="166"/>
      <c r="FG14" s="167"/>
      <c r="FH14" s="166"/>
      <c r="FI14" s="167"/>
      <c r="FJ14" s="166"/>
      <c r="FK14" s="167"/>
      <c r="FL14" s="166"/>
      <c r="FM14" s="167"/>
      <c r="FN14" s="166"/>
      <c r="FO14" s="167"/>
      <c r="FP14" s="166"/>
      <c r="FQ14" s="167"/>
      <c r="FR14" s="166"/>
      <c r="FS14" s="167"/>
      <c r="FT14" s="166"/>
      <c r="FU14" s="167"/>
      <c r="FV14" s="166"/>
      <c r="FW14" s="167"/>
      <c r="FX14" s="166"/>
      <c r="FY14" s="167"/>
      <c r="FZ14" s="166"/>
      <c r="GA14" s="167"/>
      <c r="GB14" s="166"/>
      <c r="GC14" s="167"/>
      <c r="GD14" s="166"/>
      <c r="GE14" s="167"/>
      <c r="GF14" s="166"/>
      <c r="GG14" s="167"/>
      <c r="GH14" s="166"/>
      <c r="GI14" s="167"/>
      <c r="GJ14" s="166"/>
      <c r="GK14" s="167"/>
      <c r="GL14" s="166"/>
      <c r="GM14" s="167"/>
      <c r="GN14" s="166"/>
      <c r="GO14" s="167"/>
      <c r="GP14" s="166"/>
      <c r="GQ14" s="167"/>
      <c r="GR14" s="166"/>
      <c r="GS14" s="167"/>
      <c r="GT14" s="166"/>
      <c r="GU14" s="167"/>
      <c r="GV14" s="166"/>
      <c r="GW14" s="167"/>
      <c r="GX14" s="166"/>
      <c r="GY14" s="167"/>
      <c r="GZ14" s="166"/>
      <c r="HA14" s="167"/>
      <c r="HB14" s="166"/>
      <c r="HC14" s="167"/>
      <c r="HD14" s="166"/>
      <c r="HE14" s="167"/>
      <c r="HF14" s="166"/>
      <c r="HG14" s="167"/>
      <c r="HH14" s="166"/>
      <c r="HI14" s="167"/>
      <c r="HJ14" s="166"/>
      <c r="HK14" s="167"/>
      <c r="HL14" s="166"/>
      <c r="HM14" s="167"/>
      <c r="HN14" s="166"/>
      <c r="HO14" s="167"/>
      <c r="HP14" s="166"/>
      <c r="HQ14" s="167"/>
      <c r="HR14" s="166"/>
      <c r="HS14" s="167"/>
      <c r="HT14" s="166"/>
      <c r="HU14" s="167"/>
      <c r="HV14" s="166"/>
      <c r="HW14" s="167"/>
      <c r="HX14" s="166"/>
      <c r="HY14" s="167"/>
      <c r="HZ14" s="166"/>
      <c r="IA14" s="167"/>
      <c r="IB14" s="166"/>
      <c r="IC14" s="167"/>
      <c r="ID14" s="166"/>
      <c r="IE14" s="167"/>
      <c r="IF14" s="166"/>
      <c r="IG14" s="167"/>
      <c r="IH14" s="166"/>
      <c r="II14" s="167"/>
      <c r="IJ14" s="166"/>
      <c r="IK14" s="167"/>
      <c r="IL14" s="166"/>
      <c r="IM14" s="167"/>
      <c r="IN14" s="166"/>
      <c r="IO14" s="167"/>
      <c r="IP14" s="166"/>
      <c r="IQ14" s="167"/>
      <c r="IR14" s="166"/>
      <c r="IS14" s="167"/>
      <c r="IT14" s="166"/>
      <c r="IU14" s="167"/>
      <c r="IV14" s="166"/>
      <c r="IW14" s="167"/>
      <c r="IX14" s="166"/>
      <c r="IY14" s="167"/>
      <c r="IZ14" s="166"/>
      <c r="JA14" s="167"/>
      <c r="JB14" s="166"/>
      <c r="JC14" s="167"/>
      <c r="JD14" s="166"/>
      <c r="JE14" s="167"/>
      <c r="JF14" s="166"/>
      <c r="JG14" s="167"/>
      <c r="JH14" s="166"/>
      <c r="JI14" s="167"/>
      <c r="JJ14" s="166"/>
      <c r="JK14" s="167"/>
      <c r="JL14" s="166"/>
      <c r="JM14" s="167"/>
      <c r="JN14" s="166"/>
      <c r="JO14" s="167"/>
      <c r="JP14" s="166"/>
      <c r="JQ14" s="167"/>
      <c r="JR14" s="166"/>
      <c r="JS14" s="167"/>
      <c r="JT14" s="166"/>
      <c r="JU14" s="167"/>
      <c r="JV14" s="166"/>
      <c r="JW14" s="167"/>
      <c r="JX14" s="166"/>
      <c r="JY14" s="167"/>
      <c r="JZ14" s="166"/>
      <c r="KA14" s="167"/>
      <c r="KB14" s="166"/>
      <c r="KC14" s="167"/>
      <c r="KD14" s="166"/>
      <c r="KE14" s="167"/>
      <c r="KF14" s="166"/>
      <c r="KG14" s="167"/>
      <c r="KH14" s="166"/>
      <c r="KI14" s="167"/>
      <c r="KJ14" s="166"/>
      <c r="KK14" s="712"/>
    </row>
    <row r="15" spans="1:341" ht="20.100000000000001" customHeight="1" collapsed="1">
      <c r="A15" s="109"/>
      <c r="B15" s="815" t="s">
        <v>235</v>
      </c>
      <c r="C15" s="816"/>
      <c r="D15" s="816"/>
      <c r="E15" s="816"/>
      <c r="F15" s="817"/>
      <c r="G15" s="809">
        <f>VK!$I$21</f>
        <v>1035</v>
      </c>
      <c r="H15" s="810"/>
      <c r="I15" s="810"/>
      <c r="J15" s="810"/>
      <c r="K15" s="810"/>
      <c r="L15" s="811"/>
      <c r="M15" s="127"/>
      <c r="N15" s="166"/>
      <c r="O15" s="167"/>
      <c r="P15" s="166"/>
      <c r="Q15" s="167"/>
      <c r="R15" s="166"/>
      <c r="S15" s="167"/>
      <c r="T15" s="166"/>
      <c r="U15" s="167"/>
      <c r="V15" s="166"/>
      <c r="W15" s="167"/>
      <c r="X15" s="166"/>
      <c r="Y15" s="167"/>
      <c r="Z15" s="166"/>
      <c r="AA15" s="167"/>
      <c r="AB15" s="166"/>
      <c r="AC15" s="167"/>
      <c r="AD15" s="166"/>
      <c r="AE15" s="167"/>
      <c r="AF15" s="166"/>
      <c r="AG15" s="167"/>
      <c r="AH15" s="166"/>
      <c r="AI15" s="167"/>
      <c r="AJ15" s="166"/>
      <c r="AK15" s="167"/>
      <c r="AL15" s="166"/>
      <c r="AM15" s="167"/>
      <c r="AN15" s="166"/>
      <c r="AO15" s="167"/>
      <c r="AP15" s="166"/>
      <c r="AQ15" s="167"/>
      <c r="AR15" s="166"/>
      <c r="AS15" s="167"/>
      <c r="AT15" s="166"/>
      <c r="AU15" s="167"/>
      <c r="AV15" s="166"/>
      <c r="AW15" s="167"/>
      <c r="AX15" s="166"/>
      <c r="AY15" s="167"/>
      <c r="AZ15" s="166"/>
      <c r="BA15" s="167"/>
      <c r="BB15" s="166"/>
      <c r="BC15" s="167"/>
      <c r="BD15" s="166"/>
      <c r="BE15" s="167"/>
      <c r="BF15" s="166"/>
      <c r="BG15" s="167"/>
      <c r="BH15" s="166"/>
      <c r="BI15" s="167"/>
      <c r="BJ15" s="166"/>
      <c r="BK15" s="167"/>
      <c r="BL15" s="166"/>
      <c r="BM15" s="167"/>
      <c r="BN15" s="166"/>
      <c r="BO15" s="167"/>
      <c r="BP15" s="166"/>
      <c r="BQ15" s="167"/>
      <c r="BR15" s="166"/>
      <c r="BS15" s="167"/>
      <c r="BT15" s="166"/>
      <c r="BU15" s="167"/>
      <c r="BV15" s="166"/>
      <c r="BW15" s="167"/>
      <c r="BX15" s="166"/>
      <c r="BY15" s="167"/>
      <c r="BZ15" s="166"/>
      <c r="CA15" s="167"/>
      <c r="CB15" s="166"/>
      <c r="CC15" s="167"/>
      <c r="CD15" s="166"/>
      <c r="CE15" s="167"/>
      <c r="CF15" s="166"/>
      <c r="CG15" s="167"/>
      <c r="CH15" s="166"/>
      <c r="CI15" s="167"/>
      <c r="CJ15" s="166"/>
      <c r="CK15" s="167"/>
      <c r="CL15" s="166"/>
      <c r="CM15" s="167"/>
      <c r="CN15" s="166"/>
      <c r="CO15" s="167"/>
      <c r="CP15" s="166"/>
      <c r="CQ15" s="167"/>
      <c r="CR15" s="166"/>
      <c r="CS15" s="167"/>
      <c r="CT15" s="166"/>
      <c r="CU15" s="167"/>
      <c r="CV15" s="166"/>
      <c r="CW15" s="167"/>
      <c r="CX15" s="166"/>
      <c r="CY15" s="167"/>
      <c r="CZ15" s="166"/>
      <c r="DA15" s="167"/>
      <c r="DB15" s="166"/>
      <c r="DC15" s="167"/>
      <c r="DD15" s="166"/>
      <c r="DE15" s="167"/>
      <c r="DF15" s="166"/>
      <c r="DG15" s="167"/>
      <c r="DH15" s="166"/>
      <c r="DI15" s="167"/>
      <c r="DJ15" s="166"/>
      <c r="DK15" s="167"/>
      <c r="DL15" s="166"/>
      <c r="DM15" s="167"/>
      <c r="DN15" s="166"/>
      <c r="DO15" s="167"/>
      <c r="DP15" s="166"/>
      <c r="DQ15" s="167"/>
      <c r="DR15" s="166"/>
      <c r="DS15" s="167"/>
      <c r="DT15" s="166"/>
      <c r="DU15" s="167"/>
      <c r="DV15" s="166"/>
      <c r="DW15" s="167"/>
      <c r="DX15" s="166"/>
      <c r="DY15" s="167"/>
      <c r="DZ15" s="166"/>
      <c r="EA15" s="167"/>
      <c r="EB15" s="166"/>
      <c r="EC15" s="167"/>
      <c r="ED15" s="166"/>
      <c r="EE15" s="167"/>
      <c r="EF15" s="166"/>
      <c r="EG15" s="167"/>
      <c r="EH15" s="166"/>
      <c r="EI15" s="167"/>
      <c r="EJ15" s="166"/>
      <c r="EK15" s="167"/>
      <c r="EL15" s="166"/>
      <c r="EM15" s="167"/>
      <c r="EN15" s="166"/>
      <c r="EO15" s="167"/>
      <c r="EP15" s="166"/>
      <c r="EQ15" s="167"/>
      <c r="ER15" s="166"/>
      <c r="ES15" s="167"/>
      <c r="ET15" s="166"/>
      <c r="EU15" s="167"/>
      <c r="EV15" s="166"/>
      <c r="EW15" s="167"/>
      <c r="EX15" s="166"/>
      <c r="EY15" s="167"/>
      <c r="EZ15" s="166"/>
      <c r="FA15" s="167"/>
      <c r="FB15" s="166"/>
      <c r="FC15" s="167"/>
      <c r="FD15" s="166"/>
      <c r="FE15" s="167"/>
      <c r="FF15" s="166"/>
      <c r="FG15" s="167"/>
      <c r="FH15" s="166"/>
      <c r="FI15" s="167"/>
      <c r="FJ15" s="166"/>
      <c r="FK15" s="167"/>
      <c r="FL15" s="166"/>
      <c r="FM15" s="167"/>
      <c r="FN15" s="166"/>
      <c r="FO15" s="167"/>
      <c r="FP15" s="166"/>
      <c r="FQ15" s="167"/>
      <c r="FR15" s="166"/>
      <c r="FS15" s="167"/>
      <c r="FT15" s="166"/>
      <c r="FU15" s="167"/>
      <c r="FV15" s="166"/>
      <c r="FW15" s="167"/>
      <c r="FX15" s="166"/>
      <c r="FY15" s="167"/>
      <c r="FZ15" s="166"/>
      <c r="GA15" s="167"/>
      <c r="GB15" s="166"/>
      <c r="GC15" s="167"/>
      <c r="GD15" s="166"/>
      <c r="GE15" s="167"/>
      <c r="GF15" s="166"/>
      <c r="GG15" s="167"/>
      <c r="GH15" s="166"/>
      <c r="GI15" s="167"/>
      <c r="GJ15" s="166"/>
      <c r="GK15" s="167"/>
      <c r="GL15" s="166"/>
      <c r="GM15" s="167"/>
      <c r="GN15" s="166"/>
      <c r="GO15" s="167"/>
      <c r="GP15" s="166"/>
      <c r="GQ15" s="167"/>
      <c r="GR15" s="166"/>
      <c r="GS15" s="167"/>
      <c r="GT15" s="166"/>
      <c r="GU15" s="167"/>
      <c r="GV15" s="166"/>
      <c r="GW15" s="167"/>
      <c r="GX15" s="166"/>
      <c r="GY15" s="167"/>
      <c r="GZ15" s="166"/>
      <c r="HA15" s="167"/>
      <c r="HB15" s="166"/>
      <c r="HC15" s="167"/>
      <c r="HD15" s="166"/>
      <c r="HE15" s="167"/>
      <c r="HF15" s="166"/>
      <c r="HG15" s="167"/>
      <c r="HH15" s="166"/>
      <c r="HI15" s="167"/>
      <c r="HJ15" s="166"/>
      <c r="HK15" s="167"/>
      <c r="HL15" s="166"/>
      <c r="HM15" s="167"/>
      <c r="HN15" s="166"/>
      <c r="HO15" s="167"/>
      <c r="HP15" s="166"/>
      <c r="HQ15" s="167"/>
      <c r="HR15" s="166"/>
      <c r="HS15" s="167"/>
      <c r="HT15" s="166"/>
      <c r="HU15" s="167"/>
      <c r="HV15" s="166"/>
      <c r="HW15" s="167"/>
      <c r="HX15" s="166"/>
      <c r="HY15" s="167"/>
      <c r="HZ15" s="166"/>
      <c r="IA15" s="167"/>
      <c r="IB15" s="166"/>
      <c r="IC15" s="167"/>
      <c r="ID15" s="166"/>
      <c r="IE15" s="167"/>
      <c r="IF15" s="166"/>
      <c r="IG15" s="167"/>
      <c r="IH15" s="166"/>
      <c r="II15" s="167"/>
      <c r="IJ15" s="166"/>
      <c r="IK15" s="167"/>
      <c r="IL15" s="166"/>
      <c r="IM15" s="167"/>
      <c r="IN15" s="166"/>
      <c r="IO15" s="167"/>
      <c r="IP15" s="166"/>
      <c r="IQ15" s="167"/>
      <c r="IR15" s="166"/>
      <c r="IS15" s="167"/>
      <c r="IT15" s="166"/>
      <c r="IU15" s="167"/>
      <c r="IV15" s="166"/>
      <c r="IW15" s="167"/>
      <c r="IX15" s="166"/>
      <c r="IY15" s="167"/>
      <c r="IZ15" s="166"/>
      <c r="JA15" s="167"/>
      <c r="JB15" s="166"/>
      <c r="JC15" s="167"/>
      <c r="JD15" s="166"/>
      <c r="JE15" s="167"/>
      <c r="JF15" s="166"/>
      <c r="JG15" s="167"/>
      <c r="JH15" s="166"/>
      <c r="JI15" s="167"/>
      <c r="JJ15" s="166"/>
      <c r="JK15" s="167"/>
      <c r="JL15" s="166"/>
      <c r="JM15" s="167"/>
      <c r="JN15" s="166"/>
      <c r="JO15" s="167"/>
      <c r="JP15" s="166"/>
      <c r="JQ15" s="167"/>
      <c r="JR15" s="166"/>
      <c r="JS15" s="167"/>
      <c r="JT15" s="166"/>
      <c r="JU15" s="167"/>
      <c r="JV15" s="166"/>
      <c r="JW15" s="167"/>
      <c r="JX15" s="166"/>
      <c r="JY15" s="167"/>
      <c r="JZ15" s="166"/>
      <c r="KA15" s="167"/>
      <c r="KB15" s="166"/>
      <c r="KC15" s="167"/>
      <c r="KD15" s="166"/>
      <c r="KE15" s="167"/>
      <c r="KF15" s="166"/>
      <c r="KG15" s="167"/>
      <c r="KH15" s="166"/>
      <c r="KI15" s="167"/>
      <c r="KJ15" s="166"/>
      <c r="KK15" s="712"/>
    </row>
    <row r="16" spans="1:341" ht="20.100000000000001" customHeight="1" collapsed="1">
      <c r="A16" s="109"/>
      <c r="B16" s="815" t="s">
        <v>13</v>
      </c>
      <c r="C16" s="816"/>
      <c r="D16" s="816"/>
      <c r="E16" s="816"/>
      <c r="F16" s="817"/>
      <c r="G16" s="809">
        <f>VK!$I$14</f>
        <v>1207</v>
      </c>
      <c r="H16" s="810"/>
      <c r="I16" s="810"/>
      <c r="J16" s="810"/>
      <c r="K16" s="810"/>
      <c r="L16" s="811"/>
      <c r="M16" s="127"/>
      <c r="N16" s="166"/>
      <c r="O16" s="167"/>
      <c r="P16" s="166"/>
      <c r="Q16" s="167"/>
      <c r="R16" s="166"/>
      <c r="S16" s="167"/>
      <c r="T16" s="166"/>
      <c r="U16" s="167"/>
      <c r="V16" s="166"/>
      <c r="W16" s="167"/>
      <c r="X16" s="166"/>
      <c r="Y16" s="167"/>
      <c r="Z16" s="166"/>
      <c r="AA16" s="167"/>
      <c r="AB16" s="166"/>
      <c r="AC16" s="167"/>
      <c r="AD16" s="166"/>
      <c r="AE16" s="167"/>
      <c r="AF16" s="166"/>
      <c r="AG16" s="167"/>
      <c r="AH16" s="166"/>
      <c r="AI16" s="167"/>
      <c r="AJ16" s="166"/>
      <c r="AK16" s="167"/>
      <c r="AL16" s="166"/>
      <c r="AM16" s="167"/>
      <c r="AN16" s="166"/>
      <c r="AO16" s="167"/>
      <c r="AP16" s="166"/>
      <c r="AQ16" s="167"/>
      <c r="AR16" s="166"/>
      <c r="AS16" s="167"/>
      <c r="AT16" s="166"/>
      <c r="AU16" s="167"/>
      <c r="AV16" s="166"/>
      <c r="AW16" s="167"/>
      <c r="AX16" s="166"/>
      <c r="AY16" s="167"/>
      <c r="AZ16" s="166"/>
      <c r="BA16" s="167"/>
      <c r="BB16" s="166"/>
      <c r="BC16" s="167"/>
      <c r="BD16" s="166"/>
      <c r="BE16" s="167"/>
      <c r="BF16" s="166"/>
      <c r="BG16" s="167"/>
      <c r="BH16" s="166"/>
      <c r="BI16" s="167"/>
      <c r="BJ16" s="166"/>
      <c r="BK16" s="167"/>
      <c r="BL16" s="166"/>
      <c r="BM16" s="167"/>
      <c r="BN16" s="166"/>
      <c r="BO16" s="167"/>
      <c r="BP16" s="166"/>
      <c r="BQ16" s="167"/>
      <c r="BR16" s="166"/>
      <c r="BS16" s="167"/>
      <c r="BT16" s="166"/>
      <c r="BU16" s="167"/>
      <c r="BV16" s="166"/>
      <c r="BW16" s="167"/>
      <c r="BX16" s="166"/>
      <c r="BY16" s="167"/>
      <c r="BZ16" s="166"/>
      <c r="CA16" s="167"/>
      <c r="CB16" s="166"/>
      <c r="CC16" s="167"/>
      <c r="CD16" s="166"/>
      <c r="CE16" s="167"/>
      <c r="CF16" s="166"/>
      <c r="CG16" s="167"/>
      <c r="CH16" s="166"/>
      <c r="CI16" s="167"/>
      <c r="CJ16" s="166"/>
      <c r="CK16" s="167"/>
      <c r="CL16" s="166"/>
      <c r="CM16" s="167"/>
      <c r="CN16" s="166"/>
      <c r="CO16" s="167"/>
      <c r="CP16" s="166"/>
      <c r="CQ16" s="167"/>
      <c r="CR16" s="166"/>
      <c r="CS16" s="167"/>
      <c r="CT16" s="166"/>
      <c r="CU16" s="167"/>
      <c r="CV16" s="166"/>
      <c r="CW16" s="167"/>
      <c r="CX16" s="166"/>
      <c r="CY16" s="167"/>
      <c r="CZ16" s="166"/>
      <c r="DA16" s="167"/>
      <c r="DB16" s="166"/>
      <c r="DC16" s="167"/>
      <c r="DD16" s="166"/>
      <c r="DE16" s="167"/>
      <c r="DF16" s="166"/>
      <c r="DG16" s="167"/>
      <c r="DH16" s="166"/>
      <c r="DI16" s="167"/>
      <c r="DJ16" s="166"/>
      <c r="DK16" s="167"/>
      <c r="DL16" s="166"/>
      <c r="DM16" s="167"/>
      <c r="DN16" s="166"/>
      <c r="DO16" s="167"/>
      <c r="DP16" s="166"/>
      <c r="DQ16" s="167"/>
      <c r="DR16" s="166"/>
      <c r="DS16" s="167"/>
      <c r="DT16" s="166"/>
      <c r="DU16" s="167"/>
      <c r="DV16" s="166"/>
      <c r="DW16" s="167"/>
      <c r="DX16" s="166"/>
      <c r="DY16" s="167"/>
      <c r="DZ16" s="166"/>
      <c r="EA16" s="167"/>
      <c r="EB16" s="166"/>
      <c r="EC16" s="167"/>
      <c r="ED16" s="166"/>
      <c r="EE16" s="167"/>
      <c r="EF16" s="166"/>
      <c r="EG16" s="167"/>
      <c r="EH16" s="166"/>
      <c r="EI16" s="167"/>
      <c r="EJ16" s="166"/>
      <c r="EK16" s="167"/>
      <c r="EL16" s="166"/>
      <c r="EM16" s="167"/>
      <c r="EN16" s="166"/>
      <c r="EO16" s="167"/>
      <c r="EP16" s="166"/>
      <c r="EQ16" s="167"/>
      <c r="ER16" s="166"/>
      <c r="ES16" s="167"/>
      <c r="ET16" s="166"/>
      <c r="EU16" s="167"/>
      <c r="EV16" s="166"/>
      <c r="EW16" s="167"/>
      <c r="EX16" s="166"/>
      <c r="EY16" s="167"/>
      <c r="EZ16" s="166"/>
      <c r="FA16" s="167"/>
      <c r="FB16" s="166"/>
      <c r="FC16" s="167"/>
      <c r="FD16" s="166"/>
      <c r="FE16" s="167"/>
      <c r="FF16" s="166"/>
      <c r="FG16" s="167"/>
      <c r="FH16" s="166"/>
      <c r="FI16" s="167"/>
      <c r="FJ16" s="166"/>
      <c r="FK16" s="167"/>
      <c r="FL16" s="166"/>
      <c r="FM16" s="167"/>
      <c r="FN16" s="166"/>
      <c r="FO16" s="167"/>
      <c r="FP16" s="166"/>
      <c r="FQ16" s="167"/>
      <c r="FR16" s="166"/>
      <c r="FS16" s="167"/>
      <c r="FT16" s="166"/>
      <c r="FU16" s="167"/>
      <c r="FV16" s="166"/>
      <c r="FW16" s="167"/>
      <c r="FX16" s="166"/>
      <c r="FY16" s="167"/>
      <c r="FZ16" s="166"/>
      <c r="GA16" s="167"/>
      <c r="GB16" s="166"/>
      <c r="GC16" s="167"/>
      <c r="GD16" s="166"/>
      <c r="GE16" s="167"/>
      <c r="GF16" s="166"/>
      <c r="GG16" s="167"/>
      <c r="GH16" s="166"/>
      <c r="GI16" s="167"/>
      <c r="GJ16" s="166"/>
      <c r="GK16" s="167"/>
      <c r="GL16" s="166"/>
      <c r="GM16" s="167"/>
      <c r="GN16" s="166"/>
      <c r="GO16" s="167"/>
      <c r="GP16" s="166"/>
      <c r="GQ16" s="167"/>
      <c r="GR16" s="166"/>
      <c r="GS16" s="167"/>
      <c r="GT16" s="166"/>
      <c r="GU16" s="167"/>
      <c r="GV16" s="166"/>
      <c r="GW16" s="167"/>
      <c r="GX16" s="166"/>
      <c r="GY16" s="167"/>
      <c r="GZ16" s="166"/>
      <c r="HA16" s="167"/>
      <c r="HB16" s="166"/>
      <c r="HC16" s="167"/>
      <c r="HD16" s="166"/>
      <c r="HE16" s="167"/>
      <c r="HF16" s="166"/>
      <c r="HG16" s="167"/>
      <c r="HH16" s="166"/>
      <c r="HI16" s="167"/>
      <c r="HJ16" s="166"/>
      <c r="HK16" s="167"/>
      <c r="HL16" s="166"/>
      <c r="HM16" s="167"/>
      <c r="HN16" s="166"/>
      <c r="HO16" s="167"/>
      <c r="HP16" s="166"/>
      <c r="HQ16" s="167"/>
      <c r="HR16" s="166"/>
      <c r="HS16" s="167"/>
      <c r="HT16" s="166"/>
      <c r="HU16" s="167"/>
      <c r="HV16" s="166"/>
      <c r="HW16" s="167"/>
      <c r="HX16" s="166"/>
      <c r="HY16" s="167"/>
      <c r="HZ16" s="166"/>
      <c r="IA16" s="167"/>
      <c r="IB16" s="166"/>
      <c r="IC16" s="167"/>
      <c r="ID16" s="166"/>
      <c r="IE16" s="167"/>
      <c r="IF16" s="166"/>
      <c r="IG16" s="167"/>
      <c r="IH16" s="166"/>
      <c r="II16" s="167"/>
      <c r="IJ16" s="166"/>
      <c r="IK16" s="167"/>
      <c r="IL16" s="166"/>
      <c r="IM16" s="167"/>
      <c r="IN16" s="166"/>
      <c r="IO16" s="167"/>
      <c r="IP16" s="166"/>
      <c r="IQ16" s="167"/>
      <c r="IR16" s="166"/>
      <c r="IS16" s="167"/>
      <c r="IT16" s="166"/>
      <c r="IU16" s="167"/>
      <c r="IV16" s="166"/>
      <c r="IW16" s="167"/>
      <c r="IX16" s="166"/>
      <c r="IY16" s="167"/>
      <c r="IZ16" s="166"/>
      <c r="JA16" s="167"/>
      <c r="JB16" s="166"/>
      <c r="JC16" s="167"/>
      <c r="JD16" s="166"/>
      <c r="JE16" s="167"/>
      <c r="JF16" s="166"/>
      <c r="JG16" s="167"/>
      <c r="JH16" s="166"/>
      <c r="JI16" s="167"/>
      <c r="JJ16" s="166"/>
      <c r="JK16" s="167"/>
      <c r="JL16" s="166"/>
      <c r="JM16" s="167"/>
      <c r="JN16" s="166"/>
      <c r="JO16" s="167"/>
      <c r="JP16" s="166"/>
      <c r="JQ16" s="167"/>
      <c r="JR16" s="166"/>
      <c r="JS16" s="167"/>
      <c r="JT16" s="166"/>
      <c r="JU16" s="167"/>
      <c r="JV16" s="166"/>
      <c r="JW16" s="167"/>
      <c r="JX16" s="166"/>
      <c r="JY16" s="167"/>
      <c r="JZ16" s="166"/>
      <c r="KA16" s="167"/>
      <c r="KB16" s="166"/>
      <c r="KC16" s="167"/>
      <c r="KD16" s="166"/>
      <c r="KE16" s="167"/>
      <c r="KF16" s="166"/>
      <c r="KG16" s="167"/>
      <c r="KH16" s="166"/>
      <c r="KI16" s="167"/>
      <c r="KJ16" s="166"/>
      <c r="KK16" s="712"/>
    </row>
    <row r="17" spans="1:297" ht="20.100000000000001" customHeight="1" collapsed="1">
      <c r="A17" s="109"/>
      <c r="B17" s="815" t="s">
        <v>109</v>
      </c>
      <c r="C17" s="816"/>
      <c r="D17" s="816"/>
      <c r="E17" s="816"/>
      <c r="F17" s="817"/>
      <c r="G17" s="809">
        <f>VK!$I$15</f>
        <v>1657</v>
      </c>
      <c r="H17" s="810"/>
      <c r="I17" s="810"/>
      <c r="J17" s="810"/>
      <c r="K17" s="810"/>
      <c r="L17" s="811"/>
      <c r="M17" s="127"/>
      <c r="N17" s="166"/>
      <c r="O17" s="167"/>
      <c r="P17" s="166"/>
      <c r="Q17" s="167"/>
      <c r="R17" s="166"/>
      <c r="S17" s="167"/>
      <c r="T17" s="166"/>
      <c r="U17" s="167"/>
      <c r="V17" s="166"/>
      <c r="W17" s="167"/>
      <c r="X17" s="166"/>
      <c r="Y17" s="167"/>
      <c r="Z17" s="166"/>
      <c r="AA17" s="167"/>
      <c r="AB17" s="166"/>
      <c r="AC17" s="167"/>
      <c r="AD17" s="166"/>
      <c r="AE17" s="167"/>
      <c r="AF17" s="166"/>
      <c r="AG17" s="167"/>
      <c r="AH17" s="166"/>
      <c r="AI17" s="167"/>
      <c r="AJ17" s="166"/>
      <c r="AK17" s="167"/>
      <c r="AL17" s="166"/>
      <c r="AM17" s="167"/>
      <c r="AN17" s="166"/>
      <c r="AO17" s="167"/>
      <c r="AP17" s="166"/>
      <c r="AQ17" s="167"/>
      <c r="AR17" s="166"/>
      <c r="AS17" s="167"/>
      <c r="AT17" s="166"/>
      <c r="AU17" s="167"/>
      <c r="AV17" s="166"/>
      <c r="AW17" s="167"/>
      <c r="AX17" s="166"/>
      <c r="AY17" s="167"/>
      <c r="AZ17" s="166"/>
      <c r="BA17" s="167"/>
      <c r="BB17" s="166"/>
      <c r="BC17" s="167"/>
      <c r="BD17" s="166"/>
      <c r="BE17" s="167"/>
      <c r="BF17" s="166"/>
      <c r="BG17" s="167"/>
      <c r="BH17" s="166"/>
      <c r="BI17" s="167"/>
      <c r="BJ17" s="166"/>
      <c r="BK17" s="167"/>
      <c r="BL17" s="166"/>
      <c r="BM17" s="167"/>
      <c r="BN17" s="166"/>
      <c r="BO17" s="167"/>
      <c r="BP17" s="166"/>
      <c r="BQ17" s="167"/>
      <c r="BR17" s="166"/>
      <c r="BS17" s="167"/>
      <c r="BT17" s="166"/>
      <c r="BU17" s="167"/>
      <c r="BV17" s="166"/>
      <c r="BW17" s="167"/>
      <c r="BX17" s="166"/>
      <c r="BY17" s="167"/>
      <c r="BZ17" s="166"/>
      <c r="CA17" s="167"/>
      <c r="CB17" s="166"/>
      <c r="CC17" s="167"/>
      <c r="CD17" s="166"/>
      <c r="CE17" s="167"/>
      <c r="CF17" s="166"/>
      <c r="CG17" s="167"/>
      <c r="CH17" s="166"/>
      <c r="CI17" s="167"/>
      <c r="CJ17" s="166"/>
      <c r="CK17" s="167"/>
      <c r="CL17" s="166"/>
      <c r="CM17" s="167"/>
      <c r="CN17" s="166"/>
      <c r="CO17" s="167"/>
      <c r="CP17" s="166"/>
      <c r="CQ17" s="167"/>
      <c r="CR17" s="166"/>
      <c r="CS17" s="167"/>
      <c r="CT17" s="166"/>
      <c r="CU17" s="167"/>
      <c r="CV17" s="166"/>
      <c r="CW17" s="167"/>
      <c r="CX17" s="166"/>
      <c r="CY17" s="167"/>
      <c r="CZ17" s="166"/>
      <c r="DA17" s="167"/>
      <c r="DB17" s="166"/>
      <c r="DC17" s="167"/>
      <c r="DD17" s="166"/>
      <c r="DE17" s="167"/>
      <c r="DF17" s="166"/>
      <c r="DG17" s="167"/>
      <c r="DH17" s="166"/>
      <c r="DI17" s="167"/>
      <c r="DJ17" s="166"/>
      <c r="DK17" s="167"/>
      <c r="DL17" s="166"/>
      <c r="DM17" s="167"/>
      <c r="DN17" s="166"/>
      <c r="DO17" s="167"/>
      <c r="DP17" s="166"/>
      <c r="DQ17" s="167"/>
      <c r="DR17" s="166"/>
      <c r="DS17" s="167"/>
      <c r="DT17" s="166"/>
      <c r="DU17" s="167"/>
      <c r="DV17" s="166"/>
      <c r="DW17" s="167"/>
      <c r="DX17" s="166"/>
      <c r="DY17" s="167"/>
      <c r="DZ17" s="166"/>
      <c r="EA17" s="167"/>
      <c r="EB17" s="166"/>
      <c r="EC17" s="167"/>
      <c r="ED17" s="166"/>
      <c r="EE17" s="167"/>
      <c r="EF17" s="166"/>
      <c r="EG17" s="167"/>
      <c r="EH17" s="166"/>
      <c r="EI17" s="167"/>
      <c r="EJ17" s="166"/>
      <c r="EK17" s="167"/>
      <c r="EL17" s="166"/>
      <c r="EM17" s="167"/>
      <c r="EN17" s="166"/>
      <c r="EO17" s="167"/>
      <c r="EP17" s="166"/>
      <c r="EQ17" s="167"/>
      <c r="ER17" s="166"/>
      <c r="ES17" s="167"/>
      <c r="ET17" s="166"/>
      <c r="EU17" s="167"/>
      <c r="EV17" s="166"/>
      <c r="EW17" s="167"/>
      <c r="EX17" s="166"/>
      <c r="EY17" s="167"/>
      <c r="EZ17" s="166"/>
      <c r="FA17" s="167"/>
      <c r="FB17" s="166"/>
      <c r="FC17" s="167"/>
      <c r="FD17" s="166"/>
      <c r="FE17" s="167"/>
      <c r="FF17" s="166"/>
      <c r="FG17" s="167"/>
      <c r="FH17" s="166"/>
      <c r="FI17" s="167"/>
      <c r="FJ17" s="166"/>
      <c r="FK17" s="167"/>
      <c r="FL17" s="166"/>
      <c r="FM17" s="167"/>
      <c r="FN17" s="166"/>
      <c r="FO17" s="167"/>
      <c r="FP17" s="166"/>
      <c r="FQ17" s="167"/>
      <c r="FR17" s="166"/>
      <c r="FS17" s="167"/>
      <c r="FT17" s="166"/>
      <c r="FU17" s="167"/>
      <c r="FV17" s="166"/>
      <c r="FW17" s="167"/>
      <c r="FX17" s="166"/>
      <c r="FY17" s="167"/>
      <c r="FZ17" s="166"/>
      <c r="GA17" s="167"/>
      <c r="GB17" s="166"/>
      <c r="GC17" s="167"/>
      <c r="GD17" s="166"/>
      <c r="GE17" s="167"/>
      <c r="GF17" s="166"/>
      <c r="GG17" s="167"/>
      <c r="GH17" s="166"/>
      <c r="GI17" s="167"/>
      <c r="GJ17" s="166"/>
      <c r="GK17" s="167"/>
      <c r="GL17" s="166"/>
      <c r="GM17" s="167"/>
      <c r="GN17" s="166"/>
      <c r="GO17" s="167"/>
      <c r="GP17" s="166"/>
      <c r="GQ17" s="167"/>
      <c r="GR17" s="166"/>
      <c r="GS17" s="167"/>
      <c r="GT17" s="166"/>
      <c r="GU17" s="167"/>
      <c r="GV17" s="166"/>
      <c r="GW17" s="167"/>
      <c r="GX17" s="166"/>
      <c r="GY17" s="167"/>
      <c r="GZ17" s="166"/>
      <c r="HA17" s="167"/>
      <c r="HB17" s="166"/>
      <c r="HC17" s="167"/>
      <c r="HD17" s="166"/>
      <c r="HE17" s="167"/>
      <c r="HF17" s="166"/>
      <c r="HG17" s="167"/>
      <c r="HH17" s="166"/>
      <c r="HI17" s="167"/>
      <c r="HJ17" s="166"/>
      <c r="HK17" s="167"/>
      <c r="HL17" s="166"/>
      <c r="HM17" s="167"/>
      <c r="HN17" s="166"/>
      <c r="HO17" s="167"/>
      <c r="HP17" s="166"/>
      <c r="HQ17" s="167"/>
      <c r="HR17" s="166"/>
      <c r="HS17" s="167"/>
      <c r="HT17" s="166"/>
      <c r="HU17" s="167"/>
      <c r="HV17" s="166"/>
      <c r="HW17" s="167"/>
      <c r="HX17" s="166"/>
      <c r="HY17" s="167"/>
      <c r="HZ17" s="166"/>
      <c r="IA17" s="167"/>
      <c r="IB17" s="166"/>
      <c r="IC17" s="167"/>
      <c r="ID17" s="166"/>
      <c r="IE17" s="167"/>
      <c r="IF17" s="166"/>
      <c r="IG17" s="167"/>
      <c r="IH17" s="166"/>
      <c r="II17" s="167"/>
      <c r="IJ17" s="166"/>
      <c r="IK17" s="167"/>
      <c r="IL17" s="166"/>
      <c r="IM17" s="167"/>
      <c r="IN17" s="166"/>
      <c r="IO17" s="167"/>
      <c r="IP17" s="166"/>
      <c r="IQ17" s="167"/>
      <c r="IR17" s="166"/>
      <c r="IS17" s="167"/>
      <c r="IT17" s="166"/>
      <c r="IU17" s="167"/>
      <c r="IV17" s="166"/>
      <c r="IW17" s="167"/>
      <c r="IX17" s="166"/>
      <c r="IY17" s="167"/>
      <c r="IZ17" s="166"/>
      <c r="JA17" s="167"/>
      <c r="JB17" s="166"/>
      <c r="JC17" s="167"/>
      <c r="JD17" s="166"/>
      <c r="JE17" s="167"/>
      <c r="JF17" s="166"/>
      <c r="JG17" s="167"/>
      <c r="JH17" s="166"/>
      <c r="JI17" s="167"/>
      <c r="JJ17" s="166"/>
      <c r="JK17" s="167"/>
      <c r="JL17" s="166"/>
      <c r="JM17" s="167"/>
      <c r="JN17" s="166"/>
      <c r="JO17" s="167"/>
      <c r="JP17" s="166"/>
      <c r="JQ17" s="167"/>
      <c r="JR17" s="166"/>
      <c r="JS17" s="167"/>
      <c r="JT17" s="166"/>
      <c r="JU17" s="167"/>
      <c r="JV17" s="166"/>
      <c r="JW17" s="167"/>
      <c r="JX17" s="166"/>
      <c r="JY17" s="167"/>
      <c r="JZ17" s="166"/>
      <c r="KA17" s="167"/>
      <c r="KB17" s="166"/>
      <c r="KC17" s="167"/>
      <c r="KD17" s="166"/>
      <c r="KE17" s="167"/>
      <c r="KF17" s="166"/>
      <c r="KG17" s="167"/>
      <c r="KH17" s="166"/>
      <c r="KI17" s="167"/>
      <c r="KJ17" s="166"/>
      <c r="KK17" s="712"/>
    </row>
    <row r="18" spans="1:297" s="109" customFormat="1" ht="20.100000000000001" customHeight="1">
      <c r="B18" s="814" t="s">
        <v>129</v>
      </c>
      <c r="C18" s="814"/>
      <c r="D18" s="814"/>
      <c r="E18" s="814"/>
      <c r="F18" s="814"/>
      <c r="G18" s="827">
        <f>Übersicht!Q$38</f>
        <v>0</v>
      </c>
      <c r="H18" s="828"/>
      <c r="I18" s="828"/>
      <c r="J18" s="828"/>
      <c r="K18" s="828"/>
      <c r="L18" s="829"/>
      <c r="M18" s="127"/>
      <c r="N18" s="166"/>
      <c r="O18" s="167"/>
      <c r="P18" s="166"/>
      <c r="Q18" s="167"/>
      <c r="R18" s="166"/>
      <c r="S18" s="167"/>
      <c r="T18" s="166"/>
      <c r="U18" s="167"/>
      <c r="V18" s="166"/>
      <c r="W18" s="167"/>
      <c r="X18" s="166"/>
      <c r="Y18" s="167"/>
      <c r="Z18" s="166"/>
      <c r="AA18" s="167"/>
      <c r="AB18" s="166"/>
      <c r="AC18" s="167"/>
      <c r="AD18" s="166"/>
      <c r="AE18" s="167"/>
      <c r="AF18" s="166"/>
      <c r="AG18" s="167"/>
      <c r="AH18" s="166"/>
      <c r="AI18" s="167"/>
      <c r="AJ18" s="166"/>
      <c r="AK18" s="167"/>
      <c r="AL18" s="166"/>
      <c r="AM18" s="167"/>
      <c r="AN18" s="166"/>
      <c r="AO18" s="167"/>
      <c r="AP18" s="166"/>
      <c r="AQ18" s="167"/>
      <c r="AR18" s="166"/>
      <c r="AS18" s="167"/>
      <c r="AT18" s="166"/>
      <c r="AU18" s="167"/>
      <c r="AV18" s="166"/>
      <c r="AW18" s="167"/>
      <c r="AX18" s="166"/>
      <c r="AY18" s="167"/>
      <c r="AZ18" s="166"/>
      <c r="BA18" s="167"/>
      <c r="BB18" s="166"/>
      <c r="BC18" s="167"/>
      <c r="BD18" s="166"/>
      <c r="BE18" s="167"/>
      <c r="BF18" s="166"/>
      <c r="BG18" s="167"/>
      <c r="BH18" s="166"/>
      <c r="BI18" s="167"/>
      <c r="BJ18" s="166"/>
      <c r="BK18" s="167"/>
      <c r="BL18" s="166"/>
      <c r="BM18" s="167"/>
      <c r="BN18" s="166"/>
      <c r="BO18" s="167"/>
      <c r="BP18" s="166"/>
      <c r="BQ18" s="167"/>
      <c r="BR18" s="166"/>
      <c r="BS18" s="167"/>
      <c r="BT18" s="166"/>
      <c r="BU18" s="167"/>
      <c r="BV18" s="166"/>
      <c r="BW18" s="167"/>
      <c r="BX18" s="166"/>
      <c r="BY18" s="167"/>
      <c r="BZ18" s="166"/>
      <c r="CA18" s="167"/>
      <c r="CB18" s="166"/>
      <c r="CC18" s="167"/>
      <c r="CD18" s="166"/>
      <c r="CE18" s="167"/>
      <c r="CF18" s="166"/>
      <c r="CG18" s="167"/>
      <c r="CH18" s="166"/>
      <c r="CI18" s="167"/>
      <c r="CJ18" s="166"/>
      <c r="CK18" s="167"/>
      <c r="CL18" s="166"/>
      <c r="CM18" s="167"/>
      <c r="CN18" s="166"/>
      <c r="CO18" s="167"/>
      <c r="CP18" s="166"/>
      <c r="CQ18" s="167"/>
      <c r="CR18" s="166"/>
      <c r="CS18" s="167"/>
      <c r="CT18" s="166"/>
      <c r="CU18" s="167"/>
      <c r="CV18" s="166"/>
      <c r="CW18" s="167"/>
      <c r="CX18" s="166"/>
      <c r="CY18" s="167"/>
      <c r="CZ18" s="166"/>
      <c r="DA18" s="167"/>
      <c r="DB18" s="166"/>
      <c r="DC18" s="167"/>
      <c r="DD18" s="166"/>
      <c r="DE18" s="167"/>
      <c r="DF18" s="166"/>
      <c r="DG18" s="167"/>
      <c r="DH18" s="166"/>
      <c r="DI18" s="167"/>
      <c r="DJ18" s="166"/>
      <c r="DK18" s="167"/>
      <c r="DL18" s="166"/>
      <c r="DM18" s="167"/>
      <c r="DN18" s="166"/>
      <c r="DO18" s="167"/>
      <c r="DP18" s="166"/>
      <c r="DQ18" s="167"/>
      <c r="DR18" s="166"/>
      <c r="DS18" s="167"/>
      <c r="DT18" s="166"/>
      <c r="DU18" s="167"/>
      <c r="DV18" s="166"/>
      <c r="DW18" s="167"/>
      <c r="DX18" s="166"/>
      <c r="DY18" s="167"/>
      <c r="DZ18" s="166"/>
      <c r="EA18" s="167"/>
      <c r="EB18" s="166"/>
      <c r="EC18" s="167"/>
      <c r="ED18" s="166"/>
      <c r="EE18" s="167"/>
      <c r="EF18" s="166"/>
      <c r="EG18" s="167"/>
      <c r="EH18" s="166"/>
      <c r="EI18" s="167"/>
      <c r="EJ18" s="166"/>
      <c r="EK18" s="167"/>
      <c r="EL18" s="166"/>
      <c r="EM18" s="167"/>
      <c r="EN18" s="166"/>
      <c r="EO18" s="167"/>
      <c r="EP18" s="166"/>
      <c r="EQ18" s="167"/>
      <c r="ER18" s="166"/>
      <c r="ES18" s="167"/>
      <c r="ET18" s="166"/>
      <c r="EU18" s="167"/>
      <c r="EV18" s="166"/>
      <c r="EW18" s="167"/>
      <c r="EX18" s="166"/>
      <c r="EY18" s="167"/>
      <c r="EZ18" s="166"/>
      <c r="FA18" s="167"/>
      <c r="FB18" s="166"/>
      <c r="FC18" s="167"/>
      <c r="FD18" s="166"/>
      <c r="FE18" s="167"/>
      <c r="FF18" s="166"/>
      <c r="FG18" s="167"/>
      <c r="FH18" s="166"/>
      <c r="FI18" s="167"/>
      <c r="FJ18" s="166"/>
      <c r="FK18" s="167"/>
      <c r="FL18" s="166"/>
      <c r="FM18" s="167"/>
      <c r="FN18" s="166"/>
      <c r="FO18" s="167"/>
      <c r="FP18" s="166"/>
      <c r="FQ18" s="167"/>
      <c r="FR18" s="166"/>
      <c r="FS18" s="167"/>
      <c r="FT18" s="166"/>
      <c r="FU18" s="167"/>
      <c r="FV18" s="166"/>
      <c r="FW18" s="167"/>
      <c r="FX18" s="166"/>
      <c r="FY18" s="167"/>
      <c r="FZ18" s="166"/>
      <c r="GA18" s="167"/>
      <c r="GB18" s="166"/>
      <c r="GC18" s="167"/>
      <c r="GD18" s="166"/>
      <c r="GE18" s="167"/>
      <c r="GF18" s="166"/>
      <c r="GG18" s="167"/>
      <c r="GH18" s="166"/>
      <c r="GI18" s="167"/>
      <c r="GJ18" s="166"/>
      <c r="GK18" s="167"/>
      <c r="GL18" s="166"/>
      <c r="GM18" s="167"/>
      <c r="GN18" s="166"/>
      <c r="GO18" s="167"/>
      <c r="GP18" s="166"/>
      <c r="GQ18" s="167"/>
      <c r="GR18" s="166"/>
      <c r="GS18" s="167"/>
      <c r="GT18" s="166"/>
      <c r="GU18" s="167"/>
      <c r="GV18" s="166"/>
      <c r="GW18" s="167"/>
      <c r="GX18" s="166"/>
      <c r="GY18" s="167"/>
      <c r="GZ18" s="166"/>
      <c r="HA18" s="167"/>
      <c r="HB18" s="166"/>
      <c r="HC18" s="167"/>
      <c r="HD18" s="166"/>
      <c r="HE18" s="167"/>
      <c r="HF18" s="166"/>
      <c r="HG18" s="167"/>
      <c r="HH18" s="166"/>
      <c r="HI18" s="167"/>
      <c r="HJ18" s="166"/>
      <c r="HK18" s="167"/>
      <c r="HL18" s="166"/>
      <c r="HM18" s="167"/>
      <c r="HN18" s="166"/>
      <c r="HO18" s="167"/>
      <c r="HP18" s="166"/>
      <c r="HQ18" s="167"/>
      <c r="HR18" s="166"/>
      <c r="HS18" s="167"/>
      <c r="HT18" s="166"/>
      <c r="HU18" s="167"/>
      <c r="HV18" s="166"/>
      <c r="HW18" s="167"/>
      <c r="HX18" s="166"/>
      <c r="HY18" s="167"/>
      <c r="HZ18" s="166"/>
      <c r="IA18" s="167"/>
      <c r="IB18" s="166"/>
      <c r="IC18" s="167"/>
      <c r="ID18" s="166"/>
      <c r="IE18" s="167"/>
      <c r="IF18" s="166"/>
      <c r="IG18" s="167"/>
      <c r="IH18" s="166"/>
      <c r="II18" s="167"/>
      <c r="IJ18" s="166"/>
      <c r="IK18" s="167"/>
      <c r="IL18" s="166"/>
      <c r="IM18" s="167"/>
      <c r="IN18" s="166"/>
      <c r="IO18" s="167"/>
      <c r="IP18" s="166"/>
      <c r="IQ18" s="167"/>
      <c r="IR18" s="166"/>
      <c r="IS18" s="167"/>
      <c r="IT18" s="166"/>
      <c r="IU18" s="167"/>
      <c r="IV18" s="166"/>
      <c r="IW18" s="167"/>
      <c r="IX18" s="166"/>
      <c r="IY18" s="167"/>
      <c r="IZ18" s="166"/>
      <c r="JA18" s="167"/>
      <c r="JB18" s="166"/>
      <c r="JC18" s="167"/>
      <c r="JD18" s="166"/>
      <c r="JE18" s="167"/>
      <c r="JF18" s="166"/>
      <c r="JG18" s="167"/>
      <c r="JH18" s="166"/>
      <c r="JI18" s="167"/>
      <c r="JJ18" s="166"/>
      <c r="JK18" s="167"/>
      <c r="JL18" s="166"/>
      <c r="JM18" s="167"/>
      <c r="JN18" s="166"/>
      <c r="JO18" s="167"/>
      <c r="JP18" s="166"/>
      <c r="JQ18" s="167"/>
      <c r="JR18" s="166"/>
      <c r="JS18" s="167"/>
      <c r="JT18" s="166"/>
      <c r="JU18" s="167"/>
      <c r="JV18" s="166"/>
      <c r="JW18" s="167"/>
      <c r="JX18" s="166"/>
      <c r="JY18" s="167"/>
      <c r="JZ18" s="166"/>
      <c r="KA18" s="167"/>
      <c r="KB18" s="166"/>
      <c r="KC18" s="167"/>
      <c r="KD18" s="166"/>
      <c r="KE18" s="167"/>
      <c r="KF18" s="166"/>
      <c r="KG18" s="167"/>
      <c r="KH18" s="166"/>
      <c r="KI18" s="167"/>
      <c r="KJ18" s="166"/>
      <c r="KK18" s="712"/>
    </row>
    <row r="19" spans="1:297" s="109" customFormat="1" ht="20.100000000000001" customHeight="1">
      <c r="B19" s="814" t="s">
        <v>130</v>
      </c>
      <c r="C19" s="814"/>
      <c r="D19" s="814"/>
      <c r="E19" s="814"/>
      <c r="F19" s="814"/>
      <c r="G19" s="172" t="s">
        <v>150</v>
      </c>
      <c r="H19" s="171">
        <f>Übersicht!V33</f>
        <v>170</v>
      </c>
      <c r="I19" s="172" t="s">
        <v>107</v>
      </c>
      <c r="J19" s="171">
        <f>Übersicht!X33</f>
        <v>220</v>
      </c>
      <c r="K19" s="172" t="s">
        <v>103</v>
      </c>
      <c r="L19" s="171">
        <f>Übersicht!W33</f>
        <v>140</v>
      </c>
      <c r="M19" s="127"/>
      <c r="N19" s="166"/>
      <c r="O19" s="167"/>
      <c r="P19" s="166"/>
      <c r="Q19" s="167"/>
      <c r="R19" s="166"/>
      <c r="S19" s="167"/>
      <c r="T19" s="166"/>
      <c r="U19" s="167"/>
      <c r="V19" s="166"/>
      <c r="W19" s="167"/>
      <c r="X19" s="166"/>
      <c r="Y19" s="167"/>
      <c r="Z19" s="166"/>
      <c r="AA19" s="167"/>
      <c r="AB19" s="166"/>
      <c r="AC19" s="167"/>
      <c r="AD19" s="166"/>
      <c r="AE19" s="167"/>
      <c r="AF19" s="166"/>
      <c r="AG19" s="167"/>
      <c r="AH19" s="166"/>
      <c r="AI19" s="167"/>
      <c r="AJ19" s="166"/>
      <c r="AK19" s="167"/>
      <c r="AL19" s="166"/>
      <c r="AM19" s="167"/>
      <c r="AN19" s="166"/>
      <c r="AO19" s="167"/>
      <c r="AP19" s="166"/>
      <c r="AQ19" s="167"/>
      <c r="AR19" s="166"/>
      <c r="AS19" s="167"/>
      <c r="AT19" s="166"/>
      <c r="AU19" s="167"/>
      <c r="AV19" s="166"/>
      <c r="AW19" s="167"/>
      <c r="AX19" s="166"/>
      <c r="AY19" s="167"/>
      <c r="AZ19" s="166"/>
      <c r="BA19" s="167"/>
      <c r="BB19" s="166"/>
      <c r="BC19" s="167"/>
      <c r="BD19" s="166"/>
      <c r="BE19" s="167"/>
      <c r="BF19" s="166"/>
      <c r="BG19" s="167"/>
      <c r="BH19" s="166"/>
      <c r="BI19" s="167"/>
      <c r="BJ19" s="166"/>
      <c r="BK19" s="167"/>
      <c r="BL19" s="166"/>
      <c r="BM19" s="167"/>
      <c r="BN19" s="166"/>
      <c r="BO19" s="167"/>
      <c r="BP19" s="166"/>
      <c r="BQ19" s="167"/>
      <c r="BR19" s="166"/>
      <c r="BS19" s="167"/>
      <c r="BT19" s="166"/>
      <c r="BU19" s="167"/>
      <c r="BV19" s="166"/>
      <c r="BW19" s="167"/>
      <c r="BX19" s="166"/>
      <c r="BY19" s="167"/>
      <c r="BZ19" s="166"/>
      <c r="CA19" s="167"/>
      <c r="CB19" s="166"/>
      <c r="CC19" s="167"/>
      <c r="CD19" s="166"/>
      <c r="CE19" s="167"/>
      <c r="CF19" s="166"/>
      <c r="CG19" s="167"/>
      <c r="CH19" s="166"/>
      <c r="CI19" s="167"/>
      <c r="CJ19" s="166"/>
      <c r="CK19" s="167"/>
      <c r="CL19" s="166"/>
      <c r="CM19" s="167"/>
      <c r="CN19" s="166"/>
      <c r="CO19" s="167"/>
      <c r="CP19" s="166"/>
      <c r="CQ19" s="167"/>
      <c r="CR19" s="166"/>
      <c r="CS19" s="167"/>
      <c r="CT19" s="166"/>
      <c r="CU19" s="167"/>
      <c r="CV19" s="166"/>
      <c r="CW19" s="167"/>
      <c r="CX19" s="166"/>
      <c r="CY19" s="167"/>
      <c r="CZ19" s="166"/>
      <c r="DA19" s="167"/>
      <c r="DB19" s="166"/>
      <c r="DC19" s="167"/>
      <c r="DD19" s="166"/>
      <c r="DE19" s="167"/>
      <c r="DF19" s="166"/>
      <c r="DG19" s="167"/>
      <c r="DH19" s="166"/>
      <c r="DI19" s="167"/>
      <c r="DJ19" s="166"/>
      <c r="DK19" s="167"/>
      <c r="DL19" s="166"/>
      <c r="DM19" s="167"/>
      <c r="DN19" s="166"/>
      <c r="DO19" s="167"/>
      <c r="DP19" s="166"/>
      <c r="DQ19" s="167"/>
      <c r="DR19" s="166"/>
      <c r="DS19" s="167"/>
      <c r="DT19" s="166"/>
      <c r="DU19" s="167"/>
      <c r="DV19" s="166"/>
      <c r="DW19" s="167"/>
      <c r="DX19" s="166"/>
      <c r="DY19" s="167"/>
      <c r="DZ19" s="166"/>
      <c r="EA19" s="167"/>
      <c r="EB19" s="166"/>
      <c r="EC19" s="167"/>
      <c r="ED19" s="166"/>
      <c r="EE19" s="167"/>
      <c r="EF19" s="166"/>
      <c r="EG19" s="167"/>
      <c r="EH19" s="166"/>
      <c r="EI19" s="167"/>
      <c r="EJ19" s="166"/>
      <c r="EK19" s="167"/>
      <c r="EL19" s="166"/>
      <c r="EM19" s="167"/>
      <c r="EN19" s="166"/>
      <c r="EO19" s="167"/>
      <c r="EP19" s="166"/>
      <c r="EQ19" s="167"/>
      <c r="ER19" s="166"/>
      <c r="ES19" s="167"/>
      <c r="ET19" s="166"/>
      <c r="EU19" s="167"/>
      <c r="EV19" s="166"/>
      <c r="EW19" s="167"/>
      <c r="EX19" s="166"/>
      <c r="EY19" s="167"/>
      <c r="EZ19" s="166"/>
      <c r="FA19" s="167"/>
      <c r="FB19" s="166"/>
      <c r="FC19" s="167"/>
      <c r="FD19" s="166"/>
      <c r="FE19" s="167"/>
      <c r="FF19" s="166"/>
      <c r="FG19" s="167"/>
      <c r="FH19" s="166"/>
      <c r="FI19" s="167"/>
      <c r="FJ19" s="166"/>
      <c r="FK19" s="167"/>
      <c r="FL19" s="166"/>
      <c r="FM19" s="167"/>
      <c r="FN19" s="166"/>
      <c r="FO19" s="167"/>
      <c r="FP19" s="166"/>
      <c r="FQ19" s="167"/>
      <c r="FR19" s="166"/>
      <c r="FS19" s="167"/>
      <c r="FT19" s="166"/>
      <c r="FU19" s="167"/>
      <c r="FV19" s="166"/>
      <c r="FW19" s="167"/>
      <c r="FX19" s="166"/>
      <c r="FY19" s="167"/>
      <c r="FZ19" s="166"/>
      <c r="GA19" s="167"/>
      <c r="GB19" s="166"/>
      <c r="GC19" s="167"/>
      <c r="GD19" s="166"/>
      <c r="GE19" s="167"/>
      <c r="GF19" s="166"/>
      <c r="GG19" s="167"/>
      <c r="GH19" s="166"/>
      <c r="GI19" s="167"/>
      <c r="GJ19" s="166"/>
      <c r="GK19" s="167"/>
      <c r="GL19" s="166"/>
      <c r="GM19" s="167"/>
      <c r="GN19" s="166"/>
      <c r="GO19" s="167"/>
      <c r="GP19" s="166"/>
      <c r="GQ19" s="167"/>
      <c r="GR19" s="166"/>
      <c r="GS19" s="167"/>
      <c r="GT19" s="166"/>
      <c r="GU19" s="167"/>
      <c r="GV19" s="166"/>
      <c r="GW19" s="167"/>
      <c r="GX19" s="166"/>
      <c r="GY19" s="167"/>
      <c r="GZ19" s="166"/>
      <c r="HA19" s="167"/>
      <c r="HB19" s="166"/>
      <c r="HC19" s="167"/>
      <c r="HD19" s="166"/>
      <c r="HE19" s="167"/>
      <c r="HF19" s="166"/>
      <c r="HG19" s="167"/>
      <c r="HH19" s="166"/>
      <c r="HI19" s="167"/>
      <c r="HJ19" s="166"/>
      <c r="HK19" s="167"/>
      <c r="HL19" s="166"/>
      <c r="HM19" s="167"/>
      <c r="HN19" s="166"/>
      <c r="HO19" s="167"/>
      <c r="HP19" s="166"/>
      <c r="HQ19" s="167"/>
      <c r="HR19" s="166"/>
      <c r="HS19" s="167"/>
      <c r="HT19" s="166"/>
      <c r="HU19" s="167"/>
      <c r="HV19" s="166"/>
      <c r="HW19" s="167"/>
      <c r="HX19" s="166"/>
      <c r="HY19" s="167"/>
      <c r="HZ19" s="166"/>
      <c r="IA19" s="167"/>
      <c r="IB19" s="166"/>
      <c r="IC19" s="167"/>
      <c r="ID19" s="166"/>
      <c r="IE19" s="167"/>
      <c r="IF19" s="166"/>
      <c r="IG19" s="167"/>
      <c r="IH19" s="166"/>
      <c r="II19" s="167"/>
      <c r="IJ19" s="166"/>
      <c r="IK19" s="167"/>
      <c r="IL19" s="166"/>
      <c r="IM19" s="167"/>
      <c r="IN19" s="166"/>
      <c r="IO19" s="167"/>
      <c r="IP19" s="166"/>
      <c r="IQ19" s="167"/>
      <c r="IR19" s="166"/>
      <c r="IS19" s="167"/>
      <c r="IT19" s="166"/>
      <c r="IU19" s="167"/>
      <c r="IV19" s="166"/>
      <c r="IW19" s="167"/>
      <c r="IX19" s="166"/>
      <c r="IY19" s="167"/>
      <c r="IZ19" s="166"/>
      <c r="JA19" s="167"/>
      <c r="JB19" s="166"/>
      <c r="JC19" s="167"/>
      <c r="JD19" s="166"/>
      <c r="JE19" s="167"/>
      <c r="JF19" s="166"/>
      <c r="JG19" s="167"/>
      <c r="JH19" s="166"/>
      <c r="JI19" s="167"/>
      <c r="JJ19" s="166"/>
      <c r="JK19" s="167"/>
      <c r="JL19" s="166"/>
      <c r="JM19" s="167"/>
      <c r="JN19" s="166"/>
      <c r="JO19" s="167"/>
      <c r="JP19" s="166"/>
      <c r="JQ19" s="167"/>
      <c r="JR19" s="166"/>
      <c r="JS19" s="167"/>
      <c r="JT19" s="166"/>
      <c r="JU19" s="167"/>
      <c r="JV19" s="166"/>
      <c r="JW19" s="167"/>
      <c r="JX19" s="166"/>
      <c r="JY19" s="167"/>
      <c r="JZ19" s="166"/>
      <c r="KA19" s="167"/>
      <c r="KB19" s="166"/>
      <c r="KC19" s="167"/>
      <c r="KD19" s="166"/>
      <c r="KE19" s="167"/>
      <c r="KF19" s="166"/>
      <c r="KG19" s="167"/>
      <c r="KH19" s="166"/>
      <c r="KI19" s="167"/>
      <c r="KJ19" s="166"/>
      <c r="KK19" s="712"/>
    </row>
    <row r="20" spans="1:297" ht="20.100000000000001" customHeight="1" collapsed="1">
      <c r="B20" s="113"/>
      <c r="C20" s="114"/>
      <c r="D20" s="115"/>
      <c r="E20" s="115"/>
      <c r="F20" s="117"/>
      <c r="G20" s="116"/>
      <c r="H20" s="116"/>
      <c r="I20" s="116"/>
      <c r="J20" s="116"/>
      <c r="K20" s="116"/>
      <c r="L20" s="116"/>
      <c r="M20" s="116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3"/>
      <c r="AL20" s="103"/>
      <c r="AM20" s="103"/>
      <c r="AN20" s="103"/>
      <c r="AO20" s="103"/>
      <c r="AP20" s="103"/>
      <c r="AQ20" s="103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3"/>
      <c r="BD20" s="103"/>
      <c r="BE20" s="103"/>
      <c r="BF20" s="103"/>
      <c r="BG20" s="103"/>
      <c r="BH20" s="103"/>
      <c r="BI20" s="103"/>
      <c r="BJ20" s="103"/>
      <c r="BK20" s="103"/>
      <c r="BL20" s="103"/>
      <c r="BM20" s="103"/>
      <c r="BN20" s="103"/>
      <c r="BO20" s="103"/>
      <c r="BP20" s="103"/>
      <c r="BQ20" s="103"/>
      <c r="BR20" s="103"/>
      <c r="BS20" s="103"/>
      <c r="BT20" s="103"/>
      <c r="BU20" s="103"/>
      <c r="BV20" s="103"/>
      <c r="BW20" s="103"/>
      <c r="BX20" s="103"/>
      <c r="BY20" s="103"/>
      <c r="BZ20" s="103"/>
      <c r="CA20" s="103"/>
      <c r="CB20" s="103"/>
      <c r="CC20" s="103"/>
      <c r="CD20" s="103"/>
      <c r="CE20" s="103"/>
      <c r="CF20" s="103"/>
      <c r="CG20" s="103"/>
      <c r="CH20" s="103"/>
      <c r="CI20" s="103"/>
      <c r="CJ20" s="103"/>
      <c r="CK20" s="103"/>
      <c r="CL20" s="103"/>
      <c r="CM20" s="103"/>
      <c r="CN20" s="103"/>
      <c r="CO20" s="103"/>
      <c r="CP20" s="103"/>
      <c r="CQ20" s="103"/>
      <c r="CR20" s="103"/>
      <c r="CS20" s="103"/>
      <c r="CT20" s="103"/>
      <c r="CU20" s="103"/>
      <c r="CV20" s="103"/>
      <c r="CW20" s="103"/>
      <c r="CX20" s="103"/>
      <c r="CY20" s="103"/>
      <c r="CZ20" s="103"/>
      <c r="DA20" s="103"/>
      <c r="DB20" s="103"/>
      <c r="DC20" s="103"/>
      <c r="DD20" s="103"/>
      <c r="DE20" s="103"/>
      <c r="DF20" s="103"/>
      <c r="DG20" s="103"/>
      <c r="DH20" s="103"/>
      <c r="DI20" s="103"/>
      <c r="DJ20" s="103"/>
      <c r="DK20" s="103"/>
      <c r="DL20" s="103"/>
      <c r="DM20" s="103"/>
      <c r="DN20" s="103"/>
      <c r="DO20" s="103"/>
      <c r="DP20" s="103"/>
      <c r="DQ20" s="103"/>
      <c r="DR20" s="103"/>
      <c r="DS20" s="103"/>
      <c r="DT20" s="103"/>
      <c r="DU20" s="103"/>
      <c r="DV20" s="103"/>
      <c r="DW20" s="103"/>
      <c r="DX20" s="103"/>
      <c r="DY20" s="103"/>
      <c r="DZ20" s="103"/>
      <c r="EA20" s="103"/>
      <c r="EB20" s="103"/>
      <c r="EC20" s="103"/>
      <c r="ED20" s="103"/>
      <c r="EE20" s="103"/>
      <c r="EF20" s="103"/>
      <c r="EG20" s="103"/>
      <c r="EH20" s="103"/>
      <c r="EI20" s="103"/>
      <c r="EJ20" s="103"/>
      <c r="EK20" s="103"/>
      <c r="EL20" s="103"/>
      <c r="EM20" s="103"/>
      <c r="EN20" s="103"/>
      <c r="EO20" s="103"/>
      <c r="EP20" s="103"/>
      <c r="EQ20" s="103"/>
      <c r="ER20" s="103"/>
      <c r="ES20" s="103"/>
      <c r="ET20" s="103"/>
      <c r="EU20" s="103"/>
      <c r="EV20" s="103"/>
      <c r="EW20" s="103"/>
    </row>
    <row r="21" spans="1:297" ht="20.100000000000001" customHeight="1">
      <c r="D21" s="170" t="s">
        <v>217</v>
      </c>
      <c r="E21" s="168"/>
    </row>
    <row r="22" spans="1:297" ht="20.100000000000001" customHeight="1">
      <c r="D22" s="6" t="s">
        <v>147</v>
      </c>
      <c r="E22" s="6"/>
      <c r="F22" s="169"/>
      <c r="G22" s="6"/>
      <c r="H22" s="6"/>
      <c r="I22" s="6"/>
      <c r="J22" s="6"/>
      <c r="K22" s="6"/>
      <c r="L22" s="6"/>
      <c r="M22" s="6"/>
    </row>
    <row r="23" spans="1:297" ht="20.100000000000001" customHeight="1">
      <c r="D23" s="6" t="s">
        <v>148</v>
      </c>
      <c r="E23" s="168"/>
      <c r="AA23" s="6"/>
      <c r="AB23" s="6"/>
      <c r="AC23" s="6"/>
      <c r="AD23" s="6"/>
      <c r="AE23" s="6"/>
      <c r="AF23" s="6"/>
      <c r="AG23" s="6"/>
      <c r="AH23" s="168"/>
    </row>
    <row r="24" spans="1:297" ht="20.100000000000001" customHeight="1">
      <c r="D24" s="6" t="s">
        <v>149</v>
      </c>
      <c r="AG24" s="6"/>
      <c r="AH24" s="6"/>
      <c r="AI24" s="169"/>
      <c r="AJ24" s="6"/>
      <c r="AK24" s="6"/>
      <c r="AL24" s="168"/>
      <c r="AM24" s="168"/>
      <c r="AN24" s="168"/>
    </row>
    <row r="25" spans="1:297" ht="20.100000000000001" customHeight="1">
      <c r="AG25" s="168"/>
      <c r="AH25" s="168"/>
    </row>
    <row r="26" spans="1:297" ht="20.100000000000001" customHeight="1">
      <c r="AG26" s="168"/>
    </row>
  </sheetData>
  <sheetProtection algorithmName="SHA-512" hashValue="16Co+Hyf7aZ6zRlTrRof8H+MthOtJnS/5PrAFg+MHxZ4LbnF26/ZrBrlcCaSUO+/QM3yUqT6lFxO+hwD+qztAQ==" saltValue="LCORzLFfYXu9O1fr21c0NA==" spinCount="100000" sheet="1" formatCells="0" formatColumns="0" formatRows="0" insertRows="0" deleteRows="0"/>
  <mergeCells count="159">
    <mergeCell ref="JB6:JJ6"/>
    <mergeCell ref="JK6:JS6"/>
    <mergeCell ref="JT6:KA6"/>
    <mergeCell ref="KB6:KK6"/>
    <mergeCell ref="GK5:KK5"/>
    <mergeCell ref="HK6:HS6"/>
    <mergeCell ref="HT6:IA6"/>
    <mergeCell ref="IB6:IJ6"/>
    <mergeCell ref="IK6:IS6"/>
    <mergeCell ref="IT6:JA6"/>
    <mergeCell ref="FT6:GA6"/>
    <mergeCell ref="GB6:GJ6"/>
    <mergeCell ref="GK6:GS6"/>
    <mergeCell ref="GT6:HA6"/>
    <mergeCell ref="HB6:HJ6"/>
    <mergeCell ref="EB6:EI6"/>
    <mergeCell ref="EJ6:ES6"/>
    <mergeCell ref="ET6:FA6"/>
    <mergeCell ref="FB6:FJ6"/>
    <mergeCell ref="FK6:FS6"/>
    <mergeCell ref="CJ6:CS6"/>
    <mergeCell ref="CT6:DA6"/>
    <mergeCell ref="DB6:DI6"/>
    <mergeCell ref="DJ6:DS6"/>
    <mergeCell ref="DT6:EA6"/>
    <mergeCell ref="KB7:KC7"/>
    <mergeCell ref="KD7:KE7"/>
    <mergeCell ref="KF7:KG7"/>
    <mergeCell ref="KH7:KI7"/>
    <mergeCell ref="IX7:IY7"/>
    <mergeCell ref="IZ7:JA7"/>
    <mergeCell ref="JB7:JC7"/>
    <mergeCell ref="JD7:JE7"/>
    <mergeCell ref="JF7:JG7"/>
    <mergeCell ref="IN7:IO7"/>
    <mergeCell ref="IP7:IQ7"/>
    <mergeCell ref="IR7:IS7"/>
    <mergeCell ref="IT7:IU7"/>
    <mergeCell ref="IV7:IW7"/>
    <mergeCell ref="ID7:IE7"/>
    <mergeCell ref="IF7:IG7"/>
    <mergeCell ref="IH7:II7"/>
    <mergeCell ref="IJ7:IK7"/>
    <mergeCell ref="IL7:IM7"/>
    <mergeCell ref="KJ7:KK7"/>
    <mergeCell ref="JR7:JS7"/>
    <mergeCell ref="JT7:JU7"/>
    <mergeCell ref="JV7:JW7"/>
    <mergeCell ref="JX7:JY7"/>
    <mergeCell ref="JZ7:KA7"/>
    <mergeCell ref="JH7:JI7"/>
    <mergeCell ref="JJ7:JK7"/>
    <mergeCell ref="JL7:JM7"/>
    <mergeCell ref="JN7:JO7"/>
    <mergeCell ref="JP7:JQ7"/>
    <mergeCell ref="HT7:HU7"/>
    <mergeCell ref="HV7:HW7"/>
    <mergeCell ref="HX7:HY7"/>
    <mergeCell ref="HZ7:IA7"/>
    <mergeCell ref="IB7:IC7"/>
    <mergeCell ref="HJ7:HK7"/>
    <mergeCell ref="HL7:HM7"/>
    <mergeCell ref="HN7:HO7"/>
    <mergeCell ref="HP7:HQ7"/>
    <mergeCell ref="HR7:HS7"/>
    <mergeCell ref="GZ7:HA7"/>
    <mergeCell ref="HB7:HC7"/>
    <mergeCell ref="HD7:HE7"/>
    <mergeCell ref="HF7:HG7"/>
    <mergeCell ref="HH7:HI7"/>
    <mergeCell ref="GP7:GQ7"/>
    <mergeCell ref="GR7:GS7"/>
    <mergeCell ref="GT7:GU7"/>
    <mergeCell ref="GV7:GW7"/>
    <mergeCell ref="GX7:GY7"/>
    <mergeCell ref="GH7:GI7"/>
    <mergeCell ref="GJ7:GK7"/>
    <mergeCell ref="GL7:GM7"/>
    <mergeCell ref="GN7:GO7"/>
    <mergeCell ref="FV7:FW7"/>
    <mergeCell ref="FX7:FY7"/>
    <mergeCell ref="FZ7:GA7"/>
    <mergeCell ref="GB7:GC7"/>
    <mergeCell ref="GD7:GE7"/>
    <mergeCell ref="FP7:FQ7"/>
    <mergeCell ref="FR7:FS7"/>
    <mergeCell ref="FT7:FU7"/>
    <mergeCell ref="FB7:FC7"/>
    <mergeCell ref="FD7:FE7"/>
    <mergeCell ref="FF7:FG7"/>
    <mergeCell ref="FH7:FI7"/>
    <mergeCell ref="FJ7:FK7"/>
    <mergeCell ref="GF7:GG7"/>
    <mergeCell ref="EX7:EY7"/>
    <mergeCell ref="EZ7:FA7"/>
    <mergeCell ref="EH7:EI7"/>
    <mergeCell ref="EJ7:EK7"/>
    <mergeCell ref="EL7:EM7"/>
    <mergeCell ref="EN7:EO7"/>
    <mergeCell ref="EP7:EQ7"/>
    <mergeCell ref="FL7:FM7"/>
    <mergeCell ref="FN7:FO7"/>
    <mergeCell ref="EF7:EG7"/>
    <mergeCell ref="DN7:DO7"/>
    <mergeCell ref="DP7:DQ7"/>
    <mergeCell ref="DR7:DS7"/>
    <mergeCell ref="DT7:DU7"/>
    <mergeCell ref="DV7:DW7"/>
    <mergeCell ref="ER7:ES7"/>
    <mergeCell ref="ET7:EU7"/>
    <mergeCell ref="EV7:EW7"/>
    <mergeCell ref="G17:L17"/>
    <mergeCell ref="G18:L18"/>
    <mergeCell ref="G10:L10"/>
    <mergeCell ref="G11:L11"/>
    <mergeCell ref="CJ5:GJ5"/>
    <mergeCell ref="CJ7:CK7"/>
    <mergeCell ref="CL7:CM7"/>
    <mergeCell ref="CN7:CO7"/>
    <mergeCell ref="CP7:CQ7"/>
    <mergeCell ref="CR7:CS7"/>
    <mergeCell ref="CT7:CU7"/>
    <mergeCell ref="CV7:CW7"/>
    <mergeCell ref="CX7:CY7"/>
    <mergeCell ref="CZ7:DA7"/>
    <mergeCell ref="DB7:DC7"/>
    <mergeCell ref="DD7:DE7"/>
    <mergeCell ref="DF7:DG7"/>
    <mergeCell ref="DH7:DI7"/>
    <mergeCell ref="DJ7:DK7"/>
    <mergeCell ref="DL7:DM7"/>
    <mergeCell ref="DX7:DY7"/>
    <mergeCell ref="DZ7:EA7"/>
    <mergeCell ref="EB7:EC7"/>
    <mergeCell ref="ED7:EE7"/>
    <mergeCell ref="G12:L12"/>
    <mergeCell ref="G13:L13"/>
    <mergeCell ref="G14:L14"/>
    <mergeCell ref="G15:L15"/>
    <mergeCell ref="G16:L16"/>
    <mergeCell ref="B2:M2"/>
    <mergeCell ref="B19:F19"/>
    <mergeCell ref="B10:F10"/>
    <mergeCell ref="B11:F11"/>
    <mergeCell ref="B12:F12"/>
    <mergeCell ref="B17:F17"/>
    <mergeCell ref="B13:F13"/>
    <mergeCell ref="B18:F18"/>
    <mergeCell ref="B15:F15"/>
    <mergeCell ref="B16:F16"/>
    <mergeCell ref="B14:F14"/>
    <mergeCell ref="G7:L7"/>
    <mergeCell ref="B9:F9"/>
    <mergeCell ref="G9:L9"/>
    <mergeCell ref="B3:D3"/>
    <mergeCell ref="E3:M3"/>
    <mergeCell ref="B5:C5"/>
    <mergeCell ref="E5:M5"/>
    <mergeCell ref="B4:M4"/>
  </mergeCells>
  <conditionalFormatting sqref="M10">
    <cfRule type="iconSet" priority="222">
      <iconSet showValue="0">
        <cfvo type="percent" val="0"/>
        <cfvo type="num" val="1"/>
        <cfvo type="num" val="2"/>
      </iconSet>
    </cfRule>
    <cfRule type="dataBar" priority="223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{1076E6AE-09F4-48BB-94BA-BFEED6CC4172}</x14:id>
        </ext>
      </extLst>
    </cfRule>
  </conditionalFormatting>
  <conditionalFormatting sqref="M11">
    <cfRule type="iconSet" priority="188">
      <iconSet showValue="0">
        <cfvo type="percent" val="0"/>
        <cfvo type="num" val="1"/>
        <cfvo type="num" val="2"/>
      </iconSet>
    </cfRule>
    <cfRule type="dataBar" priority="189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{16B3C0AA-F030-4CEF-8A0D-FCE7EDCD9535}</x14:id>
        </ext>
      </extLst>
    </cfRule>
  </conditionalFormatting>
  <conditionalFormatting sqref="M12">
    <cfRule type="iconSet" priority="154">
      <iconSet showValue="0">
        <cfvo type="percent" val="0"/>
        <cfvo type="num" val="1"/>
        <cfvo type="num" val="2"/>
      </iconSet>
    </cfRule>
    <cfRule type="dataBar" priority="155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{3A813450-C387-4BCD-8EE7-F18E1A92E977}</x14:id>
        </ext>
      </extLst>
    </cfRule>
  </conditionalFormatting>
  <conditionalFormatting sqref="M13">
    <cfRule type="iconSet" priority="120">
      <iconSet showValue="0">
        <cfvo type="percent" val="0"/>
        <cfvo type="num" val="1"/>
        <cfvo type="num" val="2"/>
      </iconSet>
    </cfRule>
    <cfRule type="dataBar" priority="121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{5EFFF489-B31C-4A6C-A69F-AEA9BB1BAAC3}</x14:id>
        </ext>
      </extLst>
    </cfRule>
  </conditionalFormatting>
  <conditionalFormatting sqref="M14">
    <cfRule type="iconSet" priority="86">
      <iconSet showValue="0">
        <cfvo type="percent" val="0"/>
        <cfvo type="num" val="1"/>
        <cfvo type="num" val="2"/>
      </iconSet>
    </cfRule>
    <cfRule type="dataBar" priority="87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{EC064AE7-5319-43F1-8453-3B083E84B488}</x14:id>
        </ext>
      </extLst>
    </cfRule>
  </conditionalFormatting>
  <conditionalFormatting sqref="M15">
    <cfRule type="iconSet" priority="69">
      <iconSet showValue="0">
        <cfvo type="percent" val="0"/>
        <cfvo type="num" val="1"/>
        <cfvo type="num" val="2"/>
      </iconSet>
    </cfRule>
    <cfRule type="dataBar" priority="70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{14D2BCFE-04A7-452D-80B2-A8A6FF6557B5}</x14:id>
        </ext>
      </extLst>
    </cfRule>
  </conditionalFormatting>
  <conditionalFormatting sqref="M16">
    <cfRule type="iconSet" priority="52">
      <iconSet showValue="0">
        <cfvo type="percent" val="0"/>
        <cfvo type="num" val="1"/>
        <cfvo type="num" val="2"/>
      </iconSet>
    </cfRule>
    <cfRule type="dataBar" priority="53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{94FCD54D-0049-4190-A775-779BDFF395FD}</x14:id>
        </ext>
      </extLst>
    </cfRule>
  </conditionalFormatting>
  <conditionalFormatting sqref="M17">
    <cfRule type="iconSet" priority="35">
      <iconSet showValue="0">
        <cfvo type="percent" val="0"/>
        <cfvo type="num" val="1"/>
        <cfvo type="num" val="2"/>
      </iconSet>
    </cfRule>
    <cfRule type="dataBar" priority="36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{4E6FA3DE-7D68-4699-BC00-6ECCB26927A7}</x14:id>
        </ext>
      </extLst>
    </cfRule>
  </conditionalFormatting>
  <conditionalFormatting sqref="M18">
    <cfRule type="iconSet" priority="273">
      <iconSet showValue="0">
        <cfvo type="percent" val="0"/>
        <cfvo type="num" val="1"/>
        <cfvo type="num" val="2"/>
      </iconSet>
    </cfRule>
    <cfRule type="dataBar" priority="274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{54ADCBF5-73B9-47A9-973C-E75E44834D43}</x14:id>
        </ext>
      </extLst>
    </cfRule>
  </conditionalFormatting>
  <conditionalFormatting sqref="M19">
    <cfRule type="iconSet" priority="256">
      <iconSet showValue="0">
        <cfvo type="percent" val="0"/>
        <cfvo type="num" val="1"/>
        <cfvo type="num" val="2"/>
      </iconSet>
    </cfRule>
    <cfRule type="dataBar" priority="257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{B452553B-3502-4CE4-9DDB-CB252B6F6FB3}</x14:id>
        </ext>
      </extLst>
    </cfRule>
  </conditionalFormatting>
  <pageMargins left="0.55118110236220474" right="0.43307086614173229" top="0.86614173228346458" bottom="0.74803149606299213" header="0.39370078740157483" footer="0.31496062992125984"/>
  <pageSetup paperSize="2058" scale="31" orientation="landscape" r:id="rId1"/>
  <headerFooter>
    <oddFooter xml:space="preserve">&amp;R&amp;P 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076E6AE-09F4-48BB-94BA-BFEED6CC4172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16B3C0AA-F030-4CEF-8A0D-FCE7EDCD9535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3A813450-C387-4BCD-8EE7-F18E1A92E977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5EFFF489-B31C-4A6C-A69F-AEA9BB1BAAC3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EC064AE7-5319-43F1-8453-3B083E84B488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14D2BCFE-04A7-452D-80B2-A8A6FF6557B5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94FCD54D-0049-4190-A775-779BDFF395FD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4E6FA3DE-7D68-4699-BC00-6ECCB26927A7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54ADCBF5-73B9-47A9-973C-E75E44834D43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B452553B-3502-4CE4-9DDB-CB252B6F6FB3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M19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F8AAC-9FD5-45C3-A695-BACD3D4A6A8E}">
  <sheetPr codeName="Tabelle2">
    <tabColor indexed="12"/>
    <pageSetUpPr fitToPage="1"/>
  </sheetPr>
  <dimension ref="A1:U53"/>
  <sheetViews>
    <sheetView showGridLines="0" zoomScaleNormal="100" workbookViewId="0">
      <selection activeCell="B5" sqref="B5"/>
    </sheetView>
  </sheetViews>
  <sheetFormatPr baseColWidth="10" defaultColWidth="11.42578125" defaultRowHeight="12.75"/>
  <cols>
    <col min="1" max="1" width="1.7109375" style="12" customWidth="1"/>
    <col min="2" max="2" width="18.7109375" style="12" customWidth="1"/>
    <col min="3" max="3" width="16.7109375" style="12" customWidth="1"/>
    <col min="4" max="4" width="12.7109375" style="12" customWidth="1"/>
    <col min="5" max="5" width="12.7109375" style="13" customWidth="1"/>
    <col min="6" max="6" width="6.7109375" style="13" customWidth="1"/>
    <col min="7" max="7" width="0.85546875" style="13" customWidth="1"/>
    <col min="8" max="8" width="2.7109375" style="13" customWidth="1"/>
    <col min="9" max="9" width="11.28515625" style="13" customWidth="1"/>
    <col min="10" max="10" width="36" style="12" customWidth="1"/>
    <col min="11" max="11" width="12.7109375" style="12" customWidth="1"/>
    <col min="12" max="12" width="16.7109375" style="12" customWidth="1"/>
    <col min="13" max="13" width="6.140625" style="12" customWidth="1"/>
    <col min="14" max="14" width="12.42578125" style="12" customWidth="1"/>
    <col min="15" max="15" width="10" style="12" customWidth="1"/>
    <col min="16" max="16" width="11.42578125" style="12"/>
    <col min="17" max="17" width="13" style="12" customWidth="1"/>
    <col min="18" max="16384" width="11.42578125" style="12"/>
  </cols>
  <sheetData>
    <row r="1" spans="1:21" ht="9.75" customHeight="1" thickBot="1">
      <c r="A1" s="11"/>
    </row>
    <row r="2" spans="1:21" s="473" customFormat="1" ht="20.100000000000001" customHeight="1" thickBot="1">
      <c r="A2" s="11"/>
      <c r="B2" s="844" t="s">
        <v>50</v>
      </c>
      <c r="C2" s="845"/>
      <c r="D2" s="845"/>
      <c r="E2" s="845"/>
      <c r="F2" s="845"/>
      <c r="G2" s="845"/>
      <c r="H2" s="845"/>
      <c r="I2" s="845"/>
      <c r="J2" s="441"/>
      <c r="K2" s="441"/>
      <c r="L2" s="442"/>
      <c r="M2" s="14"/>
      <c r="N2" s="15"/>
      <c r="O2" s="14"/>
      <c r="P2" s="14"/>
      <c r="Q2" s="14"/>
      <c r="R2" s="14"/>
      <c r="S2" s="14"/>
      <c r="T2" s="471"/>
      <c r="U2" s="472"/>
    </row>
    <row r="3" spans="1:21" ht="19.899999999999999" customHeight="1">
      <c r="A3" s="11"/>
      <c r="B3" s="796" t="str">
        <f>Kunde</f>
        <v>Dräxlmeier Satu Mare</v>
      </c>
      <c r="C3" s="796"/>
      <c r="D3" s="797" t="str">
        <f>Übersicht!E3</f>
        <v>Hr. Eglseder</v>
      </c>
      <c r="E3" s="797"/>
      <c r="F3" s="443"/>
      <c r="G3" s="443"/>
      <c r="H3" s="443"/>
      <c r="I3" s="444"/>
      <c r="J3" s="445"/>
      <c r="K3" s="445"/>
      <c r="L3" s="445"/>
      <c r="M3" s="14"/>
      <c r="N3" s="14"/>
      <c r="O3" s="14"/>
      <c r="P3" s="14"/>
      <c r="Q3" s="14"/>
      <c r="R3" s="14"/>
      <c r="S3" s="14"/>
      <c r="T3" s="14"/>
      <c r="U3" s="14"/>
    </row>
    <row r="4" spans="1:21" ht="19.899999999999999" customHeight="1">
      <c r="A4" s="11"/>
      <c r="B4" s="798" t="str">
        <f>Anlage</f>
        <v>Automatic Production Line for Wire Processing</v>
      </c>
      <c r="C4" s="798"/>
      <c r="D4" s="798"/>
      <c r="E4" s="444"/>
      <c r="F4" s="444"/>
      <c r="G4" s="444"/>
      <c r="H4" s="444"/>
      <c r="I4" s="444"/>
      <c r="J4" s="445"/>
      <c r="K4" s="445"/>
      <c r="L4" s="445"/>
      <c r="M4" s="14"/>
      <c r="N4" s="14"/>
      <c r="O4" s="14"/>
      <c r="P4" s="14"/>
      <c r="Q4" s="14"/>
      <c r="R4" s="14"/>
      <c r="S4" s="14"/>
      <c r="T4" s="14"/>
      <c r="U4" s="14"/>
    </row>
    <row r="5" spans="1:21" ht="19.899999999999999" customHeight="1">
      <c r="A5" s="11"/>
      <c r="B5" s="415" t="str">
        <f>Angebotsnummer</f>
        <v>A07616000A</v>
      </c>
      <c r="C5" s="414">
        <f>Datum</f>
        <v>45825</v>
      </c>
      <c r="D5" s="799" t="str">
        <f>Bearbeiter</f>
        <v>Schötz/Radlbeck</v>
      </c>
      <c r="E5" s="799"/>
      <c r="F5" s="304"/>
      <c r="G5" s="304"/>
      <c r="H5" s="304"/>
      <c r="I5" s="444"/>
      <c r="J5" s="447"/>
      <c r="K5" s="445"/>
      <c r="L5" s="445"/>
      <c r="M5" s="14"/>
      <c r="N5" s="14"/>
      <c r="O5" s="14"/>
      <c r="P5" s="14"/>
      <c r="Q5" s="14"/>
      <c r="R5" s="14"/>
      <c r="S5" s="14"/>
      <c r="T5" s="14"/>
      <c r="U5" s="14"/>
    </row>
    <row r="6" spans="1:21" s="11" customFormat="1" ht="42" customHeight="1">
      <c r="B6" s="628"/>
      <c r="C6" s="629"/>
      <c r="D6" s="630"/>
      <c r="E6" s="631" t="s">
        <v>223</v>
      </c>
      <c r="F6" s="632"/>
      <c r="G6" s="632"/>
      <c r="H6" s="632"/>
      <c r="I6" s="633"/>
      <c r="J6" s="634"/>
      <c r="K6" s="635"/>
      <c r="L6" s="631" t="s">
        <v>223</v>
      </c>
      <c r="M6" s="15"/>
      <c r="N6" s="15"/>
      <c r="O6" s="15"/>
      <c r="P6" s="15"/>
      <c r="Q6" s="15"/>
      <c r="R6" s="15"/>
      <c r="S6" s="15"/>
      <c r="T6" s="15"/>
      <c r="U6" s="15"/>
    </row>
    <row r="7" spans="1:21" s="11" customFormat="1" ht="15" customHeight="1">
      <c r="B7" s="448" t="s">
        <v>191</v>
      </c>
      <c r="C7" s="448"/>
      <c r="D7" s="450">
        <v>10</v>
      </c>
      <c r="E7" s="622">
        <f>Übersicht!$H$33+Übersicht!$H$35+Übersicht!$H$36+Übersicht!$T$33</f>
        <v>2626</v>
      </c>
      <c r="F7" s="843">
        <f>Übersicht!$T$33</f>
        <v>0</v>
      </c>
      <c r="G7" s="843"/>
      <c r="H7" s="843"/>
      <c r="I7" s="452"/>
      <c r="J7" s="453" t="s">
        <v>1</v>
      </c>
      <c r="K7" s="450" t="s">
        <v>36</v>
      </c>
      <c r="L7" s="679">
        <f>VK!J23</f>
        <v>627600</v>
      </c>
      <c r="M7" s="15"/>
      <c r="N7" s="15"/>
      <c r="O7" s="15"/>
      <c r="P7" s="15"/>
      <c r="Q7" s="15"/>
      <c r="R7" s="15"/>
      <c r="S7" s="15"/>
      <c r="T7" s="15"/>
      <c r="U7" s="15"/>
    </row>
    <row r="8" spans="1:21" s="11" customFormat="1" ht="3" customHeight="1">
      <c r="B8" s="448"/>
      <c r="C8" s="448"/>
      <c r="D8" s="454"/>
      <c r="E8" s="451"/>
      <c r="F8" s="451"/>
      <c r="G8" s="451"/>
      <c r="H8" s="451"/>
      <c r="I8" s="452"/>
      <c r="J8" s="455"/>
      <c r="K8" s="450"/>
      <c r="L8" s="451"/>
      <c r="M8" s="15"/>
      <c r="N8" s="15"/>
      <c r="O8" s="15"/>
      <c r="P8" s="15"/>
      <c r="Q8" s="15"/>
      <c r="R8" s="15"/>
      <c r="S8" s="15"/>
      <c r="T8" s="15"/>
      <c r="U8" s="15"/>
    </row>
    <row r="9" spans="1:21" s="11" customFormat="1" ht="15" customHeight="1">
      <c r="B9" s="448" t="s">
        <v>25</v>
      </c>
      <c r="C9" s="448"/>
      <c r="D9" s="450">
        <v>20</v>
      </c>
      <c r="E9" s="622">
        <f>Übersicht!$G$36</f>
        <v>0</v>
      </c>
      <c r="F9" s="451"/>
      <c r="G9" s="451"/>
      <c r="H9" s="451"/>
      <c r="I9" s="452"/>
      <c r="J9" s="453" t="s">
        <v>48</v>
      </c>
      <c r="K9" s="450" t="s">
        <v>38</v>
      </c>
      <c r="L9" s="679">
        <f>Übersicht!$AG$6/(1+Gewinn)/(1+SicherheitAngebot)</f>
        <v>4212</v>
      </c>
      <c r="M9" s="15"/>
      <c r="N9" s="15"/>
      <c r="O9" s="15"/>
      <c r="P9" s="15"/>
      <c r="Q9" s="15"/>
      <c r="R9" s="15"/>
      <c r="S9" s="15"/>
      <c r="T9" s="15"/>
      <c r="U9" s="15"/>
    </row>
    <row r="10" spans="1:21" s="11" customFormat="1" ht="3" customHeight="1">
      <c r="B10" s="448"/>
      <c r="C10" s="448"/>
      <c r="D10" s="450"/>
      <c r="E10" s="451"/>
      <c r="F10" s="451"/>
      <c r="G10" s="451"/>
      <c r="H10" s="451"/>
      <c r="I10" s="452"/>
      <c r="J10" s="455"/>
      <c r="K10" s="450"/>
      <c r="L10" s="451"/>
      <c r="M10" s="15"/>
      <c r="N10" s="15"/>
      <c r="O10" s="15"/>
      <c r="P10" s="15"/>
      <c r="Q10" s="15"/>
      <c r="R10" s="15"/>
      <c r="S10" s="15"/>
      <c r="T10" s="15"/>
      <c r="U10" s="15"/>
    </row>
    <row r="11" spans="1:21" s="11" customFormat="1" ht="15" customHeight="1">
      <c r="B11" s="448" t="s">
        <v>224</v>
      </c>
      <c r="C11" s="448"/>
      <c r="D11" s="450">
        <v>50</v>
      </c>
      <c r="E11" s="622">
        <f>Übersicht!$N$8</f>
        <v>2544.705882352941</v>
      </c>
      <c r="F11" s="636">
        <f>ROUNDDOWN(E11,0)</f>
        <v>2544</v>
      </c>
      <c r="G11" s="636" t="s">
        <v>210</v>
      </c>
      <c r="H11" s="636">
        <f>(E11-F11)*60</f>
        <v>42.352941176459353</v>
      </c>
      <c r="I11" s="456"/>
      <c r="J11" s="453" t="s">
        <v>49</v>
      </c>
      <c r="K11" s="450" t="s">
        <v>39</v>
      </c>
      <c r="L11" s="679">
        <f>Übersicht!$AH$6/(1+Gewinn)/(1+SicherheitAngebot)</f>
        <v>7000</v>
      </c>
      <c r="M11" s="15"/>
      <c r="N11" s="15"/>
      <c r="O11" s="15"/>
      <c r="P11" s="15"/>
      <c r="Q11" s="15"/>
      <c r="R11" s="15"/>
      <c r="S11" s="15"/>
      <c r="T11" s="15"/>
      <c r="U11" s="15"/>
    </row>
    <row r="12" spans="1:21" s="11" customFormat="1" ht="3" customHeight="1">
      <c r="B12" s="448"/>
      <c r="C12" s="448"/>
      <c r="D12" s="450"/>
      <c r="E12" s="451"/>
      <c r="F12" s="451"/>
      <c r="G12" s="451"/>
      <c r="H12" s="451"/>
      <c r="I12" s="452"/>
      <c r="J12" s="455"/>
      <c r="K12" s="450"/>
      <c r="L12" s="451"/>
      <c r="M12" s="15"/>
      <c r="N12" s="15"/>
      <c r="O12" s="15"/>
      <c r="P12" s="15"/>
      <c r="Q12" s="15"/>
      <c r="R12" s="15"/>
      <c r="S12" s="15"/>
      <c r="T12" s="15"/>
      <c r="U12" s="15"/>
    </row>
    <row r="13" spans="1:21" s="11" customFormat="1" ht="15" customHeight="1">
      <c r="B13" s="448" t="s">
        <v>237</v>
      </c>
      <c r="C13" s="448"/>
      <c r="D13" s="450">
        <v>110</v>
      </c>
      <c r="E13" s="622">
        <f>Übersicht!$M$33</f>
        <v>2182</v>
      </c>
      <c r="F13" s="451"/>
      <c r="G13" s="451"/>
      <c r="H13" s="451"/>
      <c r="I13" s="452"/>
      <c r="J13" s="453" t="s">
        <v>16</v>
      </c>
      <c r="K13" s="450" t="s">
        <v>40</v>
      </c>
      <c r="L13" s="679">
        <f>Übersicht!$AI$6/(1+Gewinn)/(1+SicherheitAngebot)</f>
        <v>0</v>
      </c>
      <c r="M13" s="15"/>
      <c r="N13" s="15"/>
      <c r="O13" s="15"/>
      <c r="P13" s="15"/>
      <c r="Q13" s="15"/>
      <c r="R13" s="15"/>
      <c r="S13" s="15"/>
      <c r="T13" s="15"/>
      <c r="U13" s="15"/>
    </row>
    <row r="14" spans="1:21" s="11" customFormat="1" ht="3" customHeight="1">
      <c r="B14" s="448"/>
      <c r="C14" s="448"/>
      <c r="D14" s="450"/>
      <c r="E14" s="451"/>
      <c r="F14" s="451"/>
      <c r="G14" s="451"/>
      <c r="H14" s="451"/>
      <c r="I14" s="452"/>
      <c r="J14" s="455"/>
      <c r="K14" s="450"/>
      <c r="L14" s="451"/>
      <c r="M14" s="15"/>
      <c r="N14" s="15"/>
      <c r="O14" s="15"/>
      <c r="P14" s="15"/>
      <c r="Q14" s="15"/>
      <c r="R14" s="15"/>
      <c r="S14" s="15"/>
      <c r="T14" s="15"/>
      <c r="U14" s="15"/>
    </row>
    <row r="15" spans="1:21" s="11" customFormat="1" ht="15" customHeight="1">
      <c r="B15" s="457" t="s">
        <v>236</v>
      </c>
      <c r="C15" s="457"/>
      <c r="D15" s="450">
        <v>150</v>
      </c>
      <c r="E15" s="622">
        <f>Übersicht!$X$33</f>
        <v>220</v>
      </c>
      <c r="F15" s="451"/>
      <c r="G15" s="451"/>
      <c r="H15" s="451"/>
      <c r="I15" s="452"/>
      <c r="J15" s="453" t="s">
        <v>17</v>
      </c>
      <c r="K15" s="450" t="s">
        <v>41</v>
      </c>
      <c r="L15" s="679">
        <f>Übersicht!$AK$6/(1+Gewinn)/(1+SicherheitAngebot)</f>
        <v>0</v>
      </c>
      <c r="M15" s="15"/>
      <c r="N15" s="15"/>
      <c r="O15" s="15"/>
      <c r="P15" s="15"/>
      <c r="Q15" s="15"/>
      <c r="R15" s="15"/>
      <c r="S15" s="15"/>
      <c r="T15" s="15"/>
      <c r="U15" s="15"/>
    </row>
    <row r="16" spans="1:21" s="11" customFormat="1" ht="3" customHeight="1">
      <c r="B16" s="448"/>
      <c r="C16" s="448"/>
      <c r="D16" s="450"/>
      <c r="E16" s="451"/>
      <c r="F16" s="451"/>
      <c r="G16" s="451"/>
      <c r="H16" s="451"/>
      <c r="I16" s="452"/>
      <c r="J16" s="455"/>
      <c r="K16" s="450"/>
      <c r="L16" s="451"/>
      <c r="M16" s="15"/>
      <c r="N16" s="15"/>
      <c r="O16" s="15"/>
      <c r="P16" s="15"/>
      <c r="Q16" s="15"/>
      <c r="R16" s="15"/>
      <c r="S16" s="15"/>
      <c r="T16" s="15"/>
      <c r="U16" s="15"/>
    </row>
    <row r="17" spans="2:21" s="11" customFormat="1" ht="15" customHeight="1">
      <c r="B17" s="448" t="s">
        <v>83</v>
      </c>
      <c r="C17" s="448"/>
      <c r="D17" s="450">
        <v>170</v>
      </c>
      <c r="E17" s="622">
        <f>Übersicht!$I$33+Übersicht!$I$36</f>
        <v>778</v>
      </c>
      <c r="F17" s="451"/>
      <c r="G17" s="451"/>
      <c r="H17" s="451"/>
      <c r="I17" s="452"/>
      <c r="J17" s="453" t="s">
        <v>18</v>
      </c>
      <c r="K17" s="450" t="s">
        <v>42</v>
      </c>
      <c r="L17" s="679">
        <f>Übersicht!$AL$6/(1+Gewinn)/(1+SicherheitAngebot)</f>
        <v>3000</v>
      </c>
      <c r="M17" s="15"/>
      <c r="N17" s="15"/>
      <c r="O17" s="15"/>
      <c r="P17" s="15"/>
      <c r="Q17" s="15"/>
      <c r="R17" s="15"/>
      <c r="S17" s="15"/>
      <c r="T17" s="15"/>
      <c r="U17" s="15"/>
    </row>
    <row r="18" spans="2:21" s="11" customFormat="1" ht="3" customHeight="1">
      <c r="B18" s="448"/>
      <c r="C18" s="448"/>
      <c r="D18" s="450"/>
      <c r="E18" s="451"/>
      <c r="F18" s="451"/>
      <c r="G18" s="451"/>
      <c r="H18" s="451"/>
      <c r="I18" s="452"/>
      <c r="J18" s="455"/>
      <c r="K18" s="450"/>
      <c r="L18" s="451"/>
      <c r="M18" s="15"/>
      <c r="N18" s="15"/>
      <c r="O18" s="15"/>
      <c r="P18" s="15"/>
      <c r="Q18" s="15"/>
      <c r="R18" s="15"/>
      <c r="S18" s="15"/>
      <c r="T18" s="15"/>
      <c r="U18" s="15"/>
    </row>
    <row r="19" spans="2:21" s="11" customFormat="1" ht="15" customHeight="1">
      <c r="B19" s="448" t="s">
        <v>13</v>
      </c>
      <c r="C19" s="448"/>
      <c r="D19" s="450">
        <v>180</v>
      </c>
      <c r="E19" s="622">
        <f>Übersicht!$J$33+Übersicht!$J$35+Übersicht!$J$36</f>
        <v>1207</v>
      </c>
      <c r="F19" s="451"/>
      <c r="G19" s="451"/>
      <c r="H19" s="451"/>
      <c r="I19" s="452"/>
      <c r="J19" s="453" t="s">
        <v>19</v>
      </c>
      <c r="K19" s="450" t="s">
        <v>43</v>
      </c>
      <c r="L19" s="679">
        <f>Übersicht!$AM$6/(1+Gewinn)/(1+SicherheitAngebot)</f>
        <v>0</v>
      </c>
      <c r="M19" s="15"/>
      <c r="N19" s="15"/>
      <c r="O19" s="15"/>
      <c r="P19" s="15"/>
      <c r="Q19" s="15"/>
      <c r="R19" s="15"/>
      <c r="S19" s="15"/>
      <c r="T19" s="15"/>
      <c r="U19" s="15"/>
    </row>
    <row r="20" spans="2:21" s="11" customFormat="1" ht="3" customHeight="1">
      <c r="B20" s="448"/>
      <c r="C20" s="448"/>
      <c r="D20" s="450"/>
      <c r="E20" s="451"/>
      <c r="F20" s="451"/>
      <c r="G20" s="451"/>
      <c r="H20" s="451"/>
      <c r="I20" s="452"/>
      <c r="J20" s="455"/>
      <c r="K20" s="450"/>
      <c r="L20" s="451"/>
      <c r="M20" s="15"/>
      <c r="N20" s="15"/>
      <c r="O20" s="15"/>
      <c r="P20" s="15"/>
      <c r="Q20" s="15"/>
      <c r="R20" s="15"/>
      <c r="S20" s="15"/>
      <c r="T20" s="15"/>
      <c r="U20" s="15"/>
    </row>
    <row r="21" spans="2:21" s="11" customFormat="1" ht="15" customHeight="1">
      <c r="B21" s="448" t="s">
        <v>229</v>
      </c>
      <c r="C21" s="448"/>
      <c r="D21" s="450">
        <v>190</v>
      </c>
      <c r="E21" s="622">
        <f>Übersicht!$K$33</f>
        <v>1657</v>
      </c>
      <c r="F21" s="451"/>
      <c r="G21" s="451"/>
      <c r="H21" s="451"/>
      <c r="I21" s="456"/>
      <c r="J21" s="453" t="s">
        <v>21</v>
      </c>
      <c r="K21" s="450" t="s">
        <v>44</v>
      </c>
      <c r="L21" s="679">
        <f>Übersicht!$AJ$6/(1+Gewinn)/(1+SicherheitAngebot)</f>
        <v>3500</v>
      </c>
      <c r="M21" s="15"/>
      <c r="N21" s="15"/>
      <c r="O21" s="15"/>
      <c r="P21" s="15"/>
      <c r="Q21" s="15"/>
      <c r="R21" s="15"/>
      <c r="S21" s="15"/>
      <c r="T21" s="15"/>
      <c r="U21" s="15"/>
    </row>
    <row r="22" spans="2:21" s="11" customFormat="1" ht="3" customHeight="1">
      <c r="B22" s="448"/>
      <c r="C22" s="448"/>
      <c r="D22" s="450"/>
      <c r="E22" s="451"/>
      <c r="F22" s="451"/>
      <c r="G22" s="451"/>
      <c r="H22" s="451"/>
      <c r="I22" s="452"/>
      <c r="J22" s="455"/>
      <c r="K22" s="450"/>
      <c r="L22" s="451"/>
      <c r="M22" s="15"/>
      <c r="N22" s="15"/>
      <c r="O22" s="15"/>
      <c r="P22" s="15"/>
      <c r="Q22" s="15"/>
      <c r="R22" s="15"/>
      <c r="S22" s="15"/>
      <c r="T22" s="15"/>
      <c r="U22" s="15"/>
    </row>
    <row r="23" spans="2:21" s="11" customFormat="1" ht="15" customHeight="1">
      <c r="B23" s="457" t="s">
        <v>228</v>
      </c>
      <c r="C23" s="457"/>
      <c r="D23" s="450">
        <v>200</v>
      </c>
      <c r="E23" s="622">
        <f>Übersicht!$V$33+Übersicht!$U$33</f>
        <v>170</v>
      </c>
      <c r="F23" s="843">
        <f>Übersicht!$U$33</f>
        <v>0</v>
      </c>
      <c r="G23" s="843"/>
      <c r="H23" s="843"/>
      <c r="I23" s="452"/>
      <c r="J23" s="453" t="s">
        <v>20</v>
      </c>
      <c r="K23" s="450" t="s">
        <v>45</v>
      </c>
      <c r="L23" s="679">
        <f>Übersicht!$AN$6/(1+Gewinn)/(1+SicherheitAngebot)</f>
        <v>0</v>
      </c>
      <c r="M23" s="15"/>
      <c r="N23" s="253"/>
      <c r="O23" s="15"/>
      <c r="P23" s="15"/>
      <c r="Q23" s="15"/>
      <c r="R23" s="15"/>
      <c r="S23" s="15"/>
      <c r="T23" s="15"/>
      <c r="U23" s="15"/>
    </row>
    <row r="24" spans="2:21" s="11" customFormat="1" ht="3" customHeight="1">
      <c r="B24" s="454"/>
      <c r="C24" s="454"/>
      <c r="D24" s="454"/>
      <c r="E24" s="451"/>
      <c r="F24" s="458"/>
      <c r="G24" s="458"/>
      <c r="H24" s="458"/>
      <c r="I24" s="452"/>
      <c r="J24" s="455"/>
      <c r="K24" s="450"/>
      <c r="L24" s="451"/>
      <c r="M24" s="15"/>
      <c r="N24" s="15"/>
      <c r="O24" s="15"/>
      <c r="P24" s="15"/>
      <c r="Q24" s="15"/>
      <c r="R24" s="15"/>
      <c r="S24" s="15"/>
      <c r="T24" s="15"/>
      <c r="U24" s="15"/>
    </row>
    <row r="25" spans="2:21" s="11" customFormat="1" ht="15" customHeight="1">
      <c r="B25" s="448" t="s">
        <v>66</v>
      </c>
      <c r="C25" s="448"/>
      <c r="D25" s="450">
        <v>230</v>
      </c>
      <c r="E25" s="622">
        <f>Übersicht!$L$33</f>
        <v>1035</v>
      </c>
      <c r="F25" s="451"/>
      <c r="G25" s="451"/>
      <c r="H25" s="451"/>
      <c r="I25" s="452"/>
      <c r="J25" s="457" t="s">
        <v>81</v>
      </c>
      <c r="K25" s="450" t="s">
        <v>51</v>
      </c>
      <c r="L25" s="679">
        <f>Übersicht!$AP$6/(1+Gewinn)/(1+SicherheitAngebot)</f>
        <v>15652.5</v>
      </c>
      <c r="M25" s="15"/>
      <c r="N25" s="253"/>
      <c r="O25" s="15"/>
      <c r="P25" s="15"/>
      <c r="Q25" s="15"/>
      <c r="R25" s="15"/>
      <c r="S25" s="15"/>
      <c r="T25" s="15"/>
      <c r="U25" s="15"/>
    </row>
    <row r="26" spans="2:21" s="11" customFormat="1" ht="3" customHeight="1">
      <c r="B26" s="448"/>
      <c r="C26" s="448"/>
      <c r="D26" s="450"/>
      <c r="E26" s="451"/>
      <c r="F26" s="451"/>
      <c r="G26" s="451"/>
      <c r="H26" s="451"/>
      <c r="I26" s="452"/>
      <c r="J26" s="454"/>
      <c r="K26" s="454"/>
      <c r="L26" s="451"/>
      <c r="M26" s="15"/>
      <c r="N26" s="15"/>
      <c r="O26" s="15"/>
      <c r="P26" s="15"/>
      <c r="Q26" s="15"/>
      <c r="R26" s="15"/>
      <c r="S26" s="15"/>
      <c r="T26" s="15"/>
      <c r="U26" s="15"/>
    </row>
    <row r="27" spans="2:21" s="11" customFormat="1" ht="15" customHeight="1">
      <c r="B27" s="457" t="s">
        <v>67</v>
      </c>
      <c r="C27" s="457"/>
      <c r="D27" s="450">
        <v>260</v>
      </c>
      <c r="E27" s="622">
        <f>Übersicht!$W$33</f>
        <v>140</v>
      </c>
      <c r="F27" s="451"/>
      <c r="G27" s="451"/>
      <c r="H27" s="451"/>
      <c r="I27" s="456"/>
      <c r="J27" s="448" t="s">
        <v>238</v>
      </c>
      <c r="K27" s="450" t="s">
        <v>37</v>
      </c>
      <c r="L27" s="679">
        <f>VK!J24</f>
        <v>7000</v>
      </c>
      <c r="M27" s="15"/>
      <c r="N27" s="15"/>
      <c r="O27" s="15"/>
      <c r="P27" s="15"/>
      <c r="Q27" s="15"/>
      <c r="R27" s="15"/>
      <c r="S27" s="15"/>
      <c r="T27" s="15"/>
      <c r="U27" s="15"/>
    </row>
    <row r="28" spans="2:21" s="11" customFormat="1" ht="3" customHeight="1">
      <c r="B28" s="448"/>
      <c r="C28" s="448"/>
      <c r="D28" s="450"/>
      <c r="E28" s="451"/>
      <c r="F28" s="451"/>
      <c r="G28" s="451"/>
      <c r="H28" s="451"/>
      <c r="I28" s="452"/>
      <c r="J28" s="455"/>
      <c r="K28" s="450"/>
      <c r="L28" s="451"/>
      <c r="M28" s="15"/>
      <c r="N28" s="15"/>
      <c r="O28" s="15"/>
      <c r="P28" s="15"/>
      <c r="Q28" s="15"/>
      <c r="R28" s="15"/>
      <c r="S28" s="15"/>
      <c r="T28" s="15"/>
      <c r="U28" s="15"/>
    </row>
    <row r="29" spans="2:21" s="11" customFormat="1" ht="15" customHeight="1">
      <c r="B29" s="457" t="s">
        <v>80</v>
      </c>
      <c r="C29" s="457"/>
      <c r="D29" s="450">
        <v>270</v>
      </c>
      <c r="E29" s="622">
        <f>Übersicht!$G$35+Übersicht!$G$33</f>
        <v>550</v>
      </c>
      <c r="F29" s="459"/>
      <c r="G29" s="459"/>
      <c r="H29" s="459"/>
      <c r="I29" s="452"/>
      <c r="J29" s="448" t="s">
        <v>47</v>
      </c>
      <c r="K29" s="450" t="s">
        <v>46</v>
      </c>
      <c r="L29" s="679">
        <f>Allg!$P$21/(1+Gewinn)/(1+SicherheitAngebot)</f>
        <v>0</v>
      </c>
      <c r="M29" s="15"/>
      <c r="N29" s="15"/>
      <c r="O29" s="15"/>
      <c r="P29" s="15"/>
      <c r="Q29" s="15"/>
      <c r="R29" s="15"/>
      <c r="S29" s="15"/>
      <c r="T29" s="15"/>
      <c r="U29" s="15"/>
    </row>
    <row r="30" spans="2:21" s="11" customFormat="1" ht="3" customHeight="1">
      <c r="B30" s="448"/>
      <c r="C30" s="448"/>
      <c r="D30" s="450"/>
      <c r="E30" s="451"/>
      <c r="F30" s="451"/>
      <c r="G30" s="451"/>
      <c r="H30" s="451"/>
      <c r="I30" s="452"/>
      <c r="J30" s="620"/>
      <c r="K30" s="621"/>
      <c r="L30" s="678"/>
      <c r="M30" s="15"/>
      <c r="N30" s="15"/>
      <c r="O30" s="15"/>
      <c r="P30" s="15"/>
      <c r="Q30" s="15"/>
      <c r="R30" s="15"/>
      <c r="S30" s="15"/>
      <c r="T30" s="15"/>
      <c r="U30" s="15"/>
    </row>
    <row r="31" spans="2:21" s="11" customFormat="1" ht="15" customHeight="1">
      <c r="B31" s="457" t="s">
        <v>52</v>
      </c>
      <c r="C31" s="457"/>
      <c r="D31" s="450">
        <v>340</v>
      </c>
      <c r="E31" s="622">
        <f>Übersicht!$AE$33</f>
        <v>48</v>
      </c>
      <c r="F31" s="459"/>
      <c r="G31" s="459"/>
      <c r="H31" s="459"/>
      <c r="I31" s="452"/>
      <c r="J31" s="455" t="s">
        <v>65</v>
      </c>
      <c r="K31" s="450"/>
      <c r="L31" s="623">
        <f>VK!K33</f>
        <v>1968824.5</v>
      </c>
      <c r="M31" s="15"/>
      <c r="N31" s="15"/>
      <c r="O31" s="15"/>
      <c r="P31" s="15"/>
      <c r="Q31" s="15"/>
      <c r="R31" s="15"/>
      <c r="S31" s="15"/>
      <c r="T31" s="15"/>
      <c r="U31" s="15"/>
    </row>
    <row r="32" spans="2:21" s="11" customFormat="1" ht="3" customHeight="1">
      <c r="B32" s="448"/>
      <c r="C32" s="448"/>
      <c r="D32" s="450"/>
      <c r="E32" s="451"/>
      <c r="F32" s="451"/>
      <c r="G32" s="451"/>
      <c r="H32" s="451"/>
      <c r="I32" s="452"/>
      <c r="J32" s="455"/>
      <c r="K32" s="454"/>
      <c r="L32" s="624"/>
      <c r="M32" s="15"/>
      <c r="N32" s="15"/>
      <c r="O32" s="15"/>
      <c r="P32" s="15"/>
      <c r="Q32" s="15"/>
      <c r="R32" s="15"/>
      <c r="S32" s="15"/>
      <c r="T32" s="15"/>
      <c r="U32" s="15"/>
    </row>
    <row r="33" spans="2:21" s="11" customFormat="1" ht="15" customHeight="1">
      <c r="B33" s="457" t="s">
        <v>227</v>
      </c>
      <c r="C33" s="457"/>
      <c r="D33" s="450">
        <v>350</v>
      </c>
      <c r="E33" s="622">
        <f>Übersicht!$AB$33+Übersicht!$AC$33</f>
        <v>24</v>
      </c>
      <c r="F33" s="843">
        <f>Übersicht!$AB$33</f>
        <v>0</v>
      </c>
      <c r="G33" s="843"/>
      <c r="H33" s="843"/>
      <c r="I33" s="452"/>
      <c r="J33" s="455" t="s">
        <v>4</v>
      </c>
      <c r="K33" s="454"/>
      <c r="L33" s="625">
        <f>Gewinn</f>
        <v>0</v>
      </c>
      <c r="M33" s="15"/>
      <c r="N33" s="15"/>
      <c r="O33" s="15"/>
      <c r="P33" s="15"/>
      <c r="Q33" s="15"/>
      <c r="R33" s="15"/>
      <c r="S33" s="15"/>
      <c r="T33" s="15"/>
      <c r="U33" s="15"/>
    </row>
    <row r="34" spans="2:21" s="11" customFormat="1" ht="3" customHeight="1">
      <c r="B34" s="448"/>
      <c r="C34" s="448"/>
      <c r="D34" s="450"/>
      <c r="E34" s="451"/>
      <c r="F34" s="451"/>
      <c r="G34" s="451"/>
      <c r="H34" s="451"/>
      <c r="I34" s="452"/>
      <c r="J34" s="455"/>
      <c r="K34" s="454"/>
      <c r="L34" s="624"/>
      <c r="M34" s="15"/>
      <c r="N34" s="15"/>
      <c r="O34" s="15"/>
      <c r="P34" s="15"/>
      <c r="Q34" s="15"/>
      <c r="R34" s="15"/>
      <c r="S34" s="15"/>
      <c r="T34" s="15"/>
      <c r="U34" s="15"/>
    </row>
    <row r="35" spans="2:21" s="11" customFormat="1" ht="15" customHeight="1">
      <c r="B35" s="457" t="s">
        <v>64</v>
      </c>
      <c r="C35" s="457"/>
      <c r="D35" s="450">
        <v>360</v>
      </c>
      <c r="E35" s="622">
        <f>Übersicht!$AD$33</f>
        <v>32</v>
      </c>
      <c r="F35" s="459"/>
      <c r="G35" s="459"/>
      <c r="H35" s="459"/>
      <c r="I35" s="452"/>
      <c r="J35" s="455" t="s">
        <v>6</v>
      </c>
      <c r="K35" s="454"/>
      <c r="L35" s="626">
        <f>Sicherheit</f>
        <v>-0.11114474652260775</v>
      </c>
      <c r="M35" s="15"/>
      <c r="N35" s="15"/>
      <c r="O35" s="15"/>
      <c r="P35" s="15"/>
      <c r="Q35" s="15"/>
      <c r="R35" s="15"/>
      <c r="S35" s="15"/>
      <c r="T35" s="15"/>
      <c r="U35" s="15"/>
    </row>
    <row r="36" spans="2:21" s="11" customFormat="1" ht="3" customHeight="1">
      <c r="B36" s="457"/>
      <c r="C36" s="457"/>
      <c r="D36" s="450"/>
      <c r="E36" s="451"/>
      <c r="F36" s="459"/>
      <c r="G36" s="459"/>
      <c r="H36" s="459"/>
      <c r="I36" s="452"/>
      <c r="J36" s="455"/>
      <c r="K36" s="454"/>
      <c r="L36" s="625"/>
      <c r="M36" s="15"/>
      <c r="N36" s="15"/>
      <c r="O36" s="15"/>
      <c r="P36" s="15"/>
      <c r="Q36" s="15"/>
      <c r="R36" s="15"/>
      <c r="S36" s="15"/>
      <c r="T36" s="15"/>
      <c r="U36" s="15"/>
    </row>
    <row r="37" spans="2:21" s="11" customFormat="1" ht="15" customHeight="1">
      <c r="B37" s="461" t="s">
        <v>192</v>
      </c>
      <c r="C37" s="461"/>
      <c r="D37" s="450">
        <v>370</v>
      </c>
      <c r="E37" s="622">
        <f>Übersicht!$AA$33</f>
        <v>0</v>
      </c>
      <c r="F37" s="459"/>
      <c r="G37" s="459"/>
      <c r="H37" s="459"/>
      <c r="I37" s="452"/>
      <c r="J37" s="455" t="s">
        <v>222</v>
      </c>
      <c r="K37" s="454"/>
      <c r="L37" s="626">
        <f>Projektnachlass</f>
        <v>0.11114474652260775</v>
      </c>
      <c r="M37" s="15"/>
      <c r="N37" s="15"/>
      <c r="O37" s="15"/>
      <c r="P37" s="15"/>
      <c r="Q37" s="15"/>
      <c r="R37" s="15"/>
      <c r="S37" s="15"/>
      <c r="T37" s="15"/>
      <c r="U37" s="15"/>
    </row>
    <row r="38" spans="2:21" s="11" customFormat="1" ht="3" customHeight="1">
      <c r="B38" s="454"/>
      <c r="C38" s="454"/>
      <c r="D38" s="454"/>
      <c r="E38" s="451"/>
      <c r="F38" s="458"/>
      <c r="G38" s="458"/>
      <c r="H38" s="458"/>
      <c r="I38" s="452"/>
      <c r="J38" s="455"/>
      <c r="K38" s="454"/>
      <c r="L38" s="624"/>
      <c r="M38" s="15"/>
      <c r="N38" s="15"/>
      <c r="O38" s="15"/>
      <c r="P38" s="15"/>
      <c r="Q38" s="15"/>
      <c r="R38" s="15"/>
      <c r="S38" s="15"/>
      <c r="T38" s="15"/>
      <c r="U38" s="15"/>
    </row>
    <row r="39" spans="2:21" s="11" customFormat="1" ht="15" customHeight="1">
      <c r="B39" s="457" t="s">
        <v>75</v>
      </c>
      <c r="C39" s="457"/>
      <c r="D39" s="450">
        <v>380</v>
      </c>
      <c r="E39" s="622">
        <f>Übersicht!$Z$33</f>
        <v>16</v>
      </c>
      <c r="F39" s="459"/>
      <c r="G39" s="459"/>
      <c r="H39" s="459"/>
      <c r="I39" s="462"/>
      <c r="J39" s="453" t="s">
        <v>62</v>
      </c>
      <c r="K39" s="454"/>
      <c r="L39" s="623">
        <f>VK!K38</f>
        <v>1968824.5</v>
      </c>
      <c r="M39" s="15"/>
      <c r="N39" s="15"/>
      <c r="O39" s="15"/>
      <c r="P39" s="15"/>
      <c r="Q39" s="15"/>
      <c r="R39" s="15"/>
      <c r="S39" s="15"/>
      <c r="T39" s="15"/>
      <c r="U39" s="15"/>
    </row>
    <row r="40" spans="2:21" s="11" customFormat="1" ht="3" customHeight="1">
      <c r="B40" s="457"/>
      <c r="C40" s="457"/>
      <c r="D40" s="450"/>
      <c r="E40" s="451"/>
      <c r="F40" s="459"/>
      <c r="G40" s="459"/>
      <c r="H40" s="459"/>
      <c r="I40" s="452"/>
      <c r="J40" s="455"/>
      <c r="K40" s="454"/>
      <c r="L40" s="627"/>
      <c r="M40" s="15"/>
      <c r="N40" s="15"/>
      <c r="O40" s="15"/>
      <c r="P40" s="15"/>
      <c r="Q40" s="15"/>
      <c r="R40" s="15"/>
      <c r="S40" s="15"/>
      <c r="T40" s="15"/>
      <c r="U40" s="15"/>
    </row>
    <row r="41" spans="2:21" s="15" customFormat="1" ht="15" customHeight="1">
      <c r="B41" s="457" t="s">
        <v>79</v>
      </c>
      <c r="C41" s="457"/>
      <c r="D41" s="450">
        <v>390</v>
      </c>
      <c r="E41" s="622">
        <f>Übersicht!$S$33</f>
        <v>40</v>
      </c>
      <c r="F41" s="459"/>
      <c r="G41" s="459"/>
      <c r="H41" s="459"/>
      <c r="I41" s="463"/>
      <c r="J41" s="455" t="s">
        <v>207</v>
      </c>
      <c r="K41" s="449"/>
      <c r="L41" s="623">
        <f>VK!K37</f>
        <v>1750000</v>
      </c>
    </row>
    <row r="42" spans="2:21" s="15" customFormat="1" ht="3" customHeight="1">
      <c r="B42" s="457"/>
      <c r="C42" s="457"/>
      <c r="D42" s="450"/>
      <c r="E42" s="451"/>
      <c r="F42" s="464"/>
      <c r="G42" s="464"/>
      <c r="H42" s="464"/>
      <c r="I42" s="463"/>
      <c r="J42" s="453"/>
      <c r="K42" s="449"/>
      <c r="L42" s="460"/>
    </row>
    <row r="43" spans="2:21" s="11" customFormat="1" ht="15" customHeight="1">
      <c r="B43" s="465"/>
      <c r="C43" s="465"/>
      <c r="D43" s="465"/>
      <c r="E43" s="466"/>
      <c r="F43" s="466"/>
      <c r="G43" s="466"/>
      <c r="H43" s="466"/>
      <c r="I43" s="452"/>
      <c r="J43" s="465"/>
      <c r="K43" s="465"/>
      <c r="L43" s="465"/>
      <c r="M43" s="15"/>
      <c r="N43" s="15"/>
      <c r="O43" s="15"/>
      <c r="P43" s="15"/>
      <c r="Q43" s="15"/>
      <c r="R43" s="15"/>
      <c r="S43" s="15"/>
      <c r="T43" s="15"/>
      <c r="U43" s="15"/>
    </row>
    <row r="44" spans="2:21" s="11" customFormat="1" ht="15" customHeight="1">
      <c r="B44" s="465"/>
      <c r="C44" s="465"/>
      <c r="D44" s="465"/>
      <c r="E44" s="466"/>
      <c r="F44" s="466"/>
      <c r="G44" s="466"/>
      <c r="H44" s="466"/>
      <c r="I44" s="466"/>
      <c r="J44" s="467" t="s">
        <v>206</v>
      </c>
      <c r="K44" s="465"/>
      <c r="L44" s="465"/>
      <c r="M44" s="15"/>
      <c r="N44" s="15"/>
      <c r="O44" s="15"/>
      <c r="P44" s="15"/>
      <c r="Q44" s="15"/>
      <c r="R44" s="15"/>
      <c r="S44" s="15"/>
      <c r="T44" s="15"/>
      <c r="U44" s="15"/>
    </row>
    <row r="45" spans="2:21" s="11" customFormat="1" ht="15" customHeight="1">
      <c r="B45" s="714" t="str">
        <f>Revision</f>
        <v>MS-F_Rev.:8 / 06.03.25 / S. Schnurrenberger</v>
      </c>
      <c r="C45" s="468"/>
      <c r="D45" s="469"/>
      <c r="E45" s="466"/>
      <c r="F45" s="466"/>
      <c r="G45" s="466"/>
      <c r="H45" s="466"/>
      <c r="I45" s="466"/>
      <c r="J45" s="470" t="s">
        <v>205</v>
      </c>
      <c r="K45" s="465"/>
      <c r="L45" s="465"/>
      <c r="M45" s="15"/>
      <c r="N45" s="15"/>
      <c r="O45" s="15"/>
      <c r="P45" s="15"/>
      <c r="Q45" s="15"/>
      <c r="R45" s="15"/>
      <c r="S45" s="15"/>
      <c r="T45" s="15"/>
      <c r="U45" s="15"/>
    </row>
    <row r="46" spans="2:21" ht="12.75" customHeight="1">
      <c r="B46" s="14"/>
      <c r="C46" s="14"/>
      <c r="D46" s="14"/>
      <c r="E46" s="474"/>
      <c r="F46" s="474"/>
      <c r="G46" s="474"/>
      <c r="H46" s="474"/>
      <c r="I46" s="474"/>
    </row>
    <row r="47" spans="2:21" ht="12.75" customHeight="1">
      <c r="B47" s="14"/>
      <c r="C47" s="14"/>
      <c r="D47" s="14"/>
      <c r="E47" s="474"/>
      <c r="F47" s="474"/>
      <c r="G47" s="474"/>
      <c r="H47" s="474"/>
      <c r="I47" s="17"/>
      <c r="J47" s="14"/>
      <c r="K47" s="14"/>
      <c r="L47" s="14"/>
    </row>
    <row r="48" spans="2:21" ht="12.75" customHeight="1">
      <c r="B48" s="475"/>
      <c r="C48" s="475"/>
      <c r="D48" s="16"/>
      <c r="E48" s="474"/>
      <c r="F48" s="474"/>
      <c r="G48" s="474"/>
      <c r="H48" s="474"/>
      <c r="I48" s="17"/>
    </row>
    <row r="49" spans="2:9" ht="12" customHeight="1">
      <c r="B49" s="14"/>
      <c r="C49" s="14"/>
      <c r="D49" s="14"/>
      <c r="E49" s="17"/>
      <c r="F49" s="17"/>
      <c r="G49" s="17"/>
      <c r="H49" s="17"/>
      <c r="I49" s="17"/>
    </row>
    <row r="50" spans="2:9" ht="12.75" customHeight="1">
      <c r="B50" s="14"/>
      <c r="C50" s="14"/>
      <c r="D50" s="14"/>
      <c r="E50" s="17"/>
      <c r="F50" s="17"/>
      <c r="G50" s="17"/>
      <c r="H50" s="17"/>
      <c r="I50" s="17"/>
    </row>
    <row r="51" spans="2:9">
      <c r="B51" s="14"/>
      <c r="C51" s="14"/>
      <c r="D51" s="14"/>
      <c r="E51" s="17"/>
      <c r="F51" s="17"/>
      <c r="G51" s="17"/>
      <c r="H51" s="17"/>
      <c r="I51" s="17"/>
    </row>
    <row r="52" spans="2:9">
      <c r="B52" s="14"/>
      <c r="C52" s="14"/>
      <c r="D52" s="14"/>
      <c r="E52" s="17"/>
      <c r="F52" s="17"/>
      <c r="G52" s="17"/>
      <c r="H52" s="17"/>
    </row>
    <row r="53" spans="2:9">
      <c r="B53" s="14"/>
      <c r="C53" s="14"/>
      <c r="D53" s="14"/>
      <c r="E53" s="17"/>
      <c r="F53" s="17"/>
      <c r="G53" s="17"/>
      <c r="H53" s="17"/>
    </row>
  </sheetData>
  <sheetProtection algorithmName="SHA-512" hashValue="bywTVMuBEBx3OptxBB53UbMnhq27tYwcR9VRmG1QK+KK0WELjBSztd6EMZpwJI7nv8ykyqAo/XF0QdlRLc2qGQ==" saltValue="zMSfMw503yNYImABaDVH/Q==" spinCount="100000" sheet="1" formatCells="0" formatColumns="0" formatRows="0" insertRows="0" deleteRows="0"/>
  <mergeCells count="8">
    <mergeCell ref="F33:H33"/>
    <mergeCell ref="B2:I2"/>
    <mergeCell ref="F7:H7"/>
    <mergeCell ref="F23:H23"/>
    <mergeCell ref="B3:C3"/>
    <mergeCell ref="D3:E3"/>
    <mergeCell ref="B4:D4"/>
    <mergeCell ref="D5:E5"/>
  </mergeCells>
  <conditionalFormatting sqref="E7">
    <cfRule type="cellIs" dxfId="29" priority="10" operator="greaterThan">
      <formula>0</formula>
    </cfRule>
  </conditionalFormatting>
  <conditionalFormatting sqref="E9">
    <cfRule type="cellIs" dxfId="28" priority="11" operator="greaterThan">
      <formula>0</formula>
    </cfRule>
  </conditionalFormatting>
  <conditionalFormatting sqref="E11">
    <cfRule type="cellIs" dxfId="27" priority="12" operator="greaterThan">
      <formula>0</formula>
    </cfRule>
  </conditionalFormatting>
  <conditionalFormatting sqref="E13">
    <cfRule type="cellIs" dxfId="26" priority="13" operator="greaterThan">
      <formula>0</formula>
    </cfRule>
  </conditionalFormatting>
  <conditionalFormatting sqref="E15">
    <cfRule type="cellIs" dxfId="25" priority="14" operator="greaterThan">
      <formula>0</formula>
    </cfRule>
  </conditionalFormatting>
  <conditionalFormatting sqref="E17">
    <cfRule type="cellIs" dxfId="24" priority="15" operator="greaterThan">
      <formula>0</formula>
    </cfRule>
  </conditionalFormatting>
  <conditionalFormatting sqref="E19">
    <cfRule type="cellIs" dxfId="23" priority="16" operator="greaterThan">
      <formula>0</formula>
    </cfRule>
  </conditionalFormatting>
  <conditionalFormatting sqref="E21">
    <cfRule type="cellIs" dxfId="22" priority="17" operator="greaterThan">
      <formula>0</formula>
    </cfRule>
  </conditionalFormatting>
  <conditionalFormatting sqref="E23">
    <cfRule type="cellIs" dxfId="21" priority="49" operator="greaterThan">
      <formula>0</formula>
    </cfRule>
  </conditionalFormatting>
  <conditionalFormatting sqref="E25">
    <cfRule type="cellIs" dxfId="20" priority="9" operator="greaterThan">
      <formula>0</formula>
    </cfRule>
  </conditionalFormatting>
  <conditionalFormatting sqref="E27">
    <cfRule type="cellIs" dxfId="19" priority="8" operator="greaterThan">
      <formula>0</formula>
    </cfRule>
  </conditionalFormatting>
  <conditionalFormatting sqref="E29">
    <cfRule type="cellIs" dxfId="18" priority="7" operator="greaterThan">
      <formula>0</formula>
    </cfRule>
  </conditionalFormatting>
  <conditionalFormatting sqref="E31">
    <cfRule type="cellIs" dxfId="17" priority="6" operator="greaterThan">
      <formula>0</formula>
    </cfRule>
  </conditionalFormatting>
  <conditionalFormatting sqref="E33">
    <cfRule type="cellIs" dxfId="16" priority="5" operator="greaterThan">
      <formula>0</formula>
    </cfRule>
  </conditionalFormatting>
  <conditionalFormatting sqref="E35">
    <cfRule type="cellIs" dxfId="15" priority="4" operator="greaterThan">
      <formula>0</formula>
    </cfRule>
  </conditionalFormatting>
  <conditionalFormatting sqref="E37">
    <cfRule type="cellIs" dxfId="14" priority="3" operator="greaterThan">
      <formula>0</formula>
    </cfRule>
  </conditionalFormatting>
  <conditionalFormatting sqref="E39">
    <cfRule type="cellIs" dxfId="13" priority="2" operator="greaterThan">
      <formula>0</formula>
    </cfRule>
  </conditionalFormatting>
  <conditionalFormatting sqref="E41">
    <cfRule type="cellIs" dxfId="12" priority="1" operator="greaterThan">
      <formula>0</formula>
    </cfRule>
  </conditionalFormatting>
  <conditionalFormatting sqref="L7">
    <cfRule type="cellIs" dxfId="11" priority="40" operator="greaterThan">
      <formula>0</formula>
    </cfRule>
  </conditionalFormatting>
  <conditionalFormatting sqref="L9">
    <cfRule type="cellIs" dxfId="10" priority="28" operator="greaterThan">
      <formula>0</formula>
    </cfRule>
  </conditionalFormatting>
  <conditionalFormatting sqref="L11">
    <cfRule type="cellIs" dxfId="9" priority="27" operator="greaterThan">
      <formula>0</formula>
    </cfRule>
  </conditionalFormatting>
  <conditionalFormatting sqref="L13">
    <cfRule type="cellIs" dxfId="8" priority="26" operator="greaterThan">
      <formula>0</formula>
    </cfRule>
  </conditionalFormatting>
  <conditionalFormatting sqref="L15">
    <cfRule type="cellIs" dxfId="7" priority="25" operator="greaterThan">
      <formula>0</formula>
    </cfRule>
  </conditionalFormatting>
  <conditionalFormatting sqref="L17">
    <cfRule type="cellIs" dxfId="6" priority="24" operator="greaterThan">
      <formula>0</formula>
    </cfRule>
  </conditionalFormatting>
  <conditionalFormatting sqref="L19">
    <cfRule type="cellIs" dxfId="5" priority="23" operator="greaterThan">
      <formula>0</formula>
    </cfRule>
  </conditionalFormatting>
  <conditionalFormatting sqref="L21">
    <cfRule type="cellIs" dxfId="4" priority="22" operator="greaterThan">
      <formula>0</formula>
    </cfRule>
  </conditionalFormatting>
  <conditionalFormatting sqref="L23">
    <cfRule type="cellIs" dxfId="3" priority="21" operator="greaterThan">
      <formula>0</formula>
    </cfRule>
  </conditionalFormatting>
  <conditionalFormatting sqref="L25">
    <cfRule type="cellIs" dxfId="2" priority="20" operator="greaterThan">
      <formula>0</formula>
    </cfRule>
  </conditionalFormatting>
  <conditionalFormatting sqref="L27">
    <cfRule type="cellIs" dxfId="1" priority="19" operator="greaterThan">
      <formula>0</formula>
    </cfRule>
  </conditionalFormatting>
  <conditionalFormatting sqref="L29">
    <cfRule type="cellIs" dxfId="0" priority="18" operator="greaterThan">
      <formula>0</formula>
    </cfRule>
  </conditionalFormatting>
  <pageMargins left="0.70866141732283472" right="0.39370078740157483" top="0.27559055118110237" bottom="0.19685039370078741" header="0.70866141732283472" footer="0.51181102362204722"/>
  <pageSetup paperSize="9" scale="92" orientation="landscape" r:id="rId1"/>
  <headerFooter>
    <oddFooter>&amp;R&amp;P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6">
    <tabColor rgb="FFFAE6E6"/>
    <outlinePr summaryBelow="0" summaryRight="0"/>
    <pageSetUpPr fitToPage="1"/>
  </sheetPr>
  <dimension ref="A1:AC201"/>
  <sheetViews>
    <sheetView showGridLines="0" zoomScaleNormal="100" workbookViewId="0">
      <pane ySplit="7" topLeftCell="A8" activePane="bottomLeft" state="frozen"/>
      <selection pane="bottomLeft" activeCell="L52" sqref="L52"/>
    </sheetView>
  </sheetViews>
  <sheetFormatPr baseColWidth="10" defaultColWidth="11.42578125" defaultRowHeight="11.25" outlineLevelRow="1" outlineLevelCol="1"/>
  <cols>
    <col min="1" max="1" width="1.7109375" style="1" customWidth="1"/>
    <col min="2" max="2" width="4.7109375" style="1" customWidth="1"/>
    <col min="3" max="3" width="37.140625" style="1" customWidth="1"/>
    <col min="4" max="4" width="13.28515625" style="1" customWidth="1"/>
    <col min="5" max="5" width="21" style="1" customWidth="1"/>
    <col min="6" max="6" width="2.7109375" style="1" customWidth="1"/>
    <col min="7" max="8" width="16.7109375" style="1" customWidth="1" outlineLevel="1"/>
    <col min="9" max="9" width="5.7109375" style="1" customWidth="1"/>
    <col min="10" max="14" width="6.7109375" style="1" customWidth="1" outlineLevel="1"/>
    <col min="15" max="16" width="11.7109375" style="1" customWidth="1" outlineLevel="1"/>
    <col min="17" max="17" width="1.7109375" style="1" customWidth="1"/>
    <col min="18" max="18" width="14.7109375" style="1" customWidth="1"/>
    <col min="19" max="19" width="1.7109375" style="1" customWidth="1"/>
    <col min="20" max="20" width="14.7109375" style="1" customWidth="1"/>
    <col min="21" max="21" width="7.85546875" style="1" customWidth="1"/>
    <col min="22" max="22" width="10.85546875" style="1" customWidth="1"/>
    <col min="23" max="23" width="8.7109375" style="1" customWidth="1"/>
    <col min="24" max="24" width="4.7109375" style="1" customWidth="1"/>
    <col min="25" max="25" width="8.5703125" style="1" customWidth="1"/>
    <col min="26" max="26" width="6.7109375" style="1" customWidth="1"/>
    <col min="27" max="16384" width="11.42578125" style="1"/>
  </cols>
  <sheetData>
    <row r="1" spans="1:28" ht="8.25" customHeight="1" thickBot="1">
      <c r="S1" s="259"/>
      <c r="T1" s="259"/>
    </row>
    <row r="2" spans="1:28" s="2" customFormat="1" ht="20.100000000000001" customHeight="1" thickBot="1">
      <c r="B2" s="880" t="s">
        <v>233</v>
      </c>
      <c r="C2" s="881"/>
      <c r="D2" s="881"/>
      <c r="E2" s="881"/>
      <c r="F2" s="881"/>
      <c r="G2" s="881"/>
      <c r="H2" s="579"/>
      <c r="I2" s="579"/>
      <c r="J2" s="579"/>
      <c r="K2" s="579"/>
      <c r="L2" s="579"/>
      <c r="M2" s="579"/>
      <c r="N2" s="579"/>
      <c r="O2" s="579"/>
      <c r="P2" s="579"/>
      <c r="Q2" s="579"/>
      <c r="R2" s="579"/>
      <c r="S2" s="579"/>
      <c r="T2" s="442"/>
      <c r="U2" s="1"/>
      <c r="V2" s="1"/>
      <c r="W2" s="3"/>
    </row>
    <row r="3" spans="1:28" s="2" customFormat="1" ht="20.100000000000001" customHeight="1">
      <c r="B3" s="796" t="str">
        <f>Kunde</f>
        <v>Dräxlmeier Satu Mare</v>
      </c>
      <c r="C3" s="796"/>
      <c r="D3" s="604"/>
      <c r="E3" s="846" t="str">
        <f>Übersicht!E3</f>
        <v>Hr. Eglseder</v>
      </c>
      <c r="F3" s="846"/>
      <c r="G3" s="846"/>
      <c r="H3" s="307"/>
      <c r="I3" s="307"/>
      <c r="J3" s="307"/>
      <c r="K3" s="259"/>
      <c r="L3" s="259"/>
      <c r="M3" s="307"/>
      <c r="N3" s="259"/>
      <c r="O3" s="307"/>
      <c r="P3" s="259"/>
      <c r="Q3" s="307"/>
      <c r="R3" s="307"/>
      <c r="S3" s="307"/>
      <c r="T3" s="307"/>
      <c r="U3" s="1"/>
      <c r="V3" s="1"/>
      <c r="W3" s="3"/>
    </row>
    <row r="4" spans="1:28" s="2" customFormat="1" ht="20.100000000000001" customHeight="1">
      <c r="B4" s="883" t="str">
        <f>Anlage</f>
        <v>Automatic Production Line for Wire Processing</v>
      </c>
      <c r="C4" s="883"/>
      <c r="D4" s="883"/>
      <c r="E4" s="883"/>
      <c r="F4" s="616"/>
      <c r="G4" s="693"/>
      <c r="H4" s="307"/>
      <c r="I4" s="307"/>
      <c r="J4" s="307"/>
      <c r="K4" s="259"/>
      <c r="L4" s="259"/>
      <c r="M4" s="307"/>
      <c r="N4" s="259"/>
      <c r="O4" s="307"/>
      <c r="P4" s="259"/>
      <c r="Q4" s="307"/>
      <c r="R4" s="307"/>
      <c r="S4" s="307"/>
      <c r="T4" s="303" t="s">
        <v>219</v>
      </c>
      <c r="U4" s="1"/>
      <c r="V4" s="1"/>
      <c r="W4" s="3"/>
    </row>
    <row r="5" spans="1:28" s="2" customFormat="1" ht="20.100000000000001" customHeight="1">
      <c r="B5" s="882" t="str">
        <f>Angebotsnummer</f>
        <v>A07616000A</v>
      </c>
      <c r="C5" s="882"/>
      <c r="D5" s="414">
        <f>Datum</f>
        <v>45825</v>
      </c>
      <c r="E5" s="799" t="str">
        <f>Bearbeiter</f>
        <v>Schötz/Radlbeck</v>
      </c>
      <c r="F5" s="799"/>
      <c r="G5" s="799"/>
      <c r="H5" s="259"/>
      <c r="I5" s="259"/>
      <c r="J5" s="307"/>
      <c r="K5" s="259"/>
      <c r="L5" s="259"/>
      <c r="M5" s="307"/>
      <c r="N5" s="259"/>
      <c r="O5" s="307"/>
      <c r="P5" s="259"/>
      <c r="Q5" s="259"/>
      <c r="R5" s="307"/>
      <c r="S5" s="259"/>
      <c r="T5" s="582">
        <f>Projektnachlass</f>
        <v>0.11114474652260775</v>
      </c>
      <c r="U5" s="1"/>
      <c r="V5" s="1"/>
      <c r="W5" s="4"/>
    </row>
    <row r="6" spans="1:28" ht="15" customHeight="1" thickBot="1">
      <c r="A6" s="5"/>
      <c r="B6" s="605"/>
      <c r="C6" s="606"/>
      <c r="D6" s="606"/>
      <c r="E6" s="341"/>
      <c r="F6" s="341"/>
      <c r="G6" s="341"/>
      <c r="H6" s="341"/>
      <c r="I6" s="607"/>
      <c r="J6" s="340"/>
      <c r="K6" s="338"/>
      <c r="L6" s="338"/>
      <c r="M6" s="338"/>
      <c r="N6" s="338"/>
      <c r="O6" s="338"/>
      <c r="P6" s="339"/>
      <c r="Q6" s="340"/>
      <c r="R6" s="340"/>
      <c r="S6" s="340"/>
      <c r="T6" s="340"/>
      <c r="U6" s="6"/>
    </row>
    <row r="7" spans="1:28" ht="20.100000000000001" customHeight="1" thickBot="1">
      <c r="B7" s="9" t="s">
        <v>7</v>
      </c>
      <c r="C7" s="884" t="s">
        <v>11</v>
      </c>
      <c r="D7" s="885"/>
      <c r="E7" s="885"/>
      <c r="F7" s="886"/>
      <c r="G7" s="563" t="s">
        <v>2</v>
      </c>
      <c r="H7" s="564"/>
      <c r="I7" s="205" t="s">
        <v>12</v>
      </c>
      <c r="J7" s="565" t="s">
        <v>29</v>
      </c>
      <c r="K7" s="557" t="s">
        <v>33</v>
      </c>
      <c r="L7" s="566" t="s">
        <v>217</v>
      </c>
      <c r="M7" s="567" t="s">
        <v>105</v>
      </c>
      <c r="N7" s="568" t="s">
        <v>150</v>
      </c>
      <c r="O7" s="560" t="s">
        <v>156</v>
      </c>
      <c r="P7" s="562" t="s">
        <v>131</v>
      </c>
      <c r="Q7" s="569"/>
      <c r="R7" s="518" t="s">
        <v>5</v>
      </c>
      <c r="S7" s="259"/>
      <c r="T7" s="570" t="s">
        <v>5</v>
      </c>
      <c r="U7" s="105"/>
      <c r="V7" s="105"/>
      <c r="W7" s="105"/>
      <c r="X7" s="105"/>
      <c r="Y7" s="105"/>
      <c r="Z7" s="105"/>
      <c r="AA7" s="105"/>
      <c r="AB7" s="105"/>
    </row>
    <row r="8" spans="1:28" ht="10.15" customHeight="1" thickBot="1">
      <c r="B8" s="547"/>
      <c r="C8" s="218"/>
      <c r="D8" s="218"/>
      <c r="E8" s="218"/>
      <c r="F8" s="218"/>
      <c r="G8" s="218"/>
      <c r="H8" s="218"/>
      <c r="I8" s="218"/>
      <c r="J8" s="218"/>
      <c r="K8" s="216"/>
      <c r="L8" s="216"/>
      <c r="M8" s="218"/>
      <c r="N8" s="218"/>
      <c r="O8" s="218"/>
      <c r="P8" s="218"/>
      <c r="R8" s="548"/>
      <c r="S8" s="259"/>
      <c r="T8" s="259"/>
    </row>
    <row r="9" spans="1:28" ht="19.899999999999999" customHeight="1" thickBot="1">
      <c r="B9" s="549">
        <v>1</v>
      </c>
      <c r="C9" s="858" t="str">
        <f>Übersicht!C35</f>
        <v>Projektmanagement/Projektleitung im Haus</v>
      </c>
      <c r="D9" s="859"/>
      <c r="E9" s="859"/>
      <c r="F9" s="618"/>
      <c r="G9" s="850"/>
      <c r="H9" s="851"/>
      <c r="I9" s="583">
        <f>Übersicht!F35</f>
        <v>1</v>
      </c>
      <c r="J9" s="584">
        <f>I9*SUM(J10:J19)</f>
        <v>550</v>
      </c>
      <c r="K9" s="214"/>
      <c r="L9" s="585">
        <f>I9*SUM(L10:L19)</f>
        <v>100</v>
      </c>
      <c r="M9" s="215"/>
      <c r="N9" s="586">
        <f>I9*SUM(N10:N19)</f>
        <v>100</v>
      </c>
      <c r="O9" s="217"/>
      <c r="P9" s="545"/>
      <c r="R9" s="588">
        <f t="shared" ref="R9:R19" si="0">(J9*Pl+L9*MKo+N9*Sw)*(1+Gewinn)*(1+SicherheitAngebot)</f>
        <v>81000</v>
      </c>
      <c r="S9" s="259"/>
      <c r="T9" s="590">
        <f t="shared" ref="T9:T19" si="1">IF(I$9&gt;0,R9/(1+SicherheitAngebot)*(1+Sicherheit),0)</f>
        <v>71997.275531668769</v>
      </c>
      <c r="U9" s="105"/>
      <c r="V9" s="105"/>
      <c r="W9" s="105"/>
      <c r="X9" s="105"/>
      <c r="Y9" s="105"/>
      <c r="Z9" s="105"/>
      <c r="AA9" s="105"/>
      <c r="AB9" s="105"/>
    </row>
    <row r="10" spans="1:28" ht="18" customHeight="1" outlineLevel="1">
      <c r="B10" s="213"/>
      <c r="C10" s="872" t="s">
        <v>221</v>
      </c>
      <c r="D10" s="873"/>
      <c r="E10" s="873"/>
      <c r="F10" s="874"/>
      <c r="G10" s="847"/>
      <c r="H10" s="848"/>
      <c r="I10" s="849"/>
      <c r="J10" s="574">
        <v>550</v>
      </c>
      <c r="K10" s="214"/>
      <c r="L10" s="574">
        <v>100</v>
      </c>
      <c r="M10" s="215"/>
      <c r="N10" s="574">
        <v>100</v>
      </c>
      <c r="O10" s="217"/>
      <c r="P10" s="545"/>
      <c r="R10" s="587">
        <f t="shared" si="0"/>
        <v>81000</v>
      </c>
      <c r="S10" s="259"/>
      <c r="T10" s="589">
        <f t="shared" si="1"/>
        <v>71997.275531668769</v>
      </c>
      <c r="U10" s="105"/>
      <c r="V10" s="105"/>
      <c r="W10" s="105"/>
      <c r="X10" s="105"/>
      <c r="Y10" s="105"/>
      <c r="Z10" s="105"/>
      <c r="AA10" s="105"/>
      <c r="AB10" s="105"/>
    </row>
    <row r="11" spans="1:28" ht="18" customHeight="1" outlineLevel="1">
      <c r="B11" s="213"/>
      <c r="C11" s="887" t="s">
        <v>163</v>
      </c>
      <c r="D11" s="888"/>
      <c r="E11" s="888"/>
      <c r="F11" s="889"/>
      <c r="G11" s="855"/>
      <c r="H11" s="856"/>
      <c r="I11" s="857"/>
      <c r="J11" s="574"/>
      <c r="K11" s="214"/>
      <c r="L11" s="574"/>
      <c r="M11" s="215"/>
      <c r="N11" s="574"/>
      <c r="O11" s="217"/>
      <c r="P11" s="545"/>
      <c r="R11" s="587">
        <f t="shared" si="0"/>
        <v>0</v>
      </c>
      <c r="S11" s="259"/>
      <c r="T11" s="577">
        <f t="shared" si="1"/>
        <v>0</v>
      </c>
      <c r="U11" s="105"/>
      <c r="V11" s="105"/>
      <c r="W11" s="105"/>
      <c r="X11" s="105"/>
      <c r="Y11" s="105"/>
      <c r="Z11" s="105"/>
      <c r="AA11" s="105"/>
      <c r="AB11" s="105"/>
    </row>
    <row r="12" spans="1:28" ht="18" customHeight="1" outlineLevel="1">
      <c r="B12" s="213"/>
      <c r="C12" s="860" t="s">
        <v>22</v>
      </c>
      <c r="D12" s="861"/>
      <c r="E12" s="861"/>
      <c r="F12" s="862"/>
      <c r="G12" s="855"/>
      <c r="H12" s="856"/>
      <c r="I12" s="857"/>
      <c r="J12" s="574"/>
      <c r="K12" s="214"/>
      <c r="L12" s="574"/>
      <c r="M12" s="215"/>
      <c r="N12" s="574"/>
      <c r="O12" s="217"/>
      <c r="P12" s="545"/>
      <c r="R12" s="587">
        <f t="shared" si="0"/>
        <v>0</v>
      </c>
      <c r="S12" s="259"/>
      <c r="T12" s="577">
        <f t="shared" si="1"/>
        <v>0</v>
      </c>
      <c r="U12" s="105"/>
      <c r="V12" s="105"/>
      <c r="W12" s="105"/>
      <c r="X12" s="105"/>
      <c r="Y12" s="105"/>
      <c r="Z12" s="105"/>
      <c r="AA12" s="105"/>
      <c r="AB12" s="105"/>
    </row>
    <row r="13" spans="1:28" ht="18" customHeight="1" outlineLevel="1">
      <c r="B13" s="213"/>
      <c r="C13" s="860" t="s">
        <v>23</v>
      </c>
      <c r="D13" s="861"/>
      <c r="E13" s="861"/>
      <c r="F13" s="862"/>
      <c r="G13" s="855"/>
      <c r="H13" s="856"/>
      <c r="I13" s="857"/>
      <c r="J13" s="574"/>
      <c r="K13" s="214"/>
      <c r="L13" s="574"/>
      <c r="M13" s="215"/>
      <c r="N13" s="574"/>
      <c r="O13" s="217"/>
      <c r="P13" s="545"/>
      <c r="R13" s="587">
        <f t="shared" si="0"/>
        <v>0</v>
      </c>
      <c r="S13" s="259"/>
      <c r="T13" s="577">
        <f t="shared" si="1"/>
        <v>0</v>
      </c>
      <c r="U13" s="105"/>
      <c r="V13" s="105"/>
      <c r="W13" s="105"/>
      <c r="X13" s="105"/>
      <c r="Y13" s="105"/>
      <c r="Z13" s="105"/>
      <c r="AA13" s="105"/>
      <c r="AB13" s="105"/>
    </row>
    <row r="14" spans="1:28" ht="18" customHeight="1" outlineLevel="1">
      <c r="B14" s="213"/>
      <c r="C14" s="860" t="s">
        <v>26</v>
      </c>
      <c r="D14" s="861"/>
      <c r="E14" s="861"/>
      <c r="F14" s="862"/>
      <c r="G14" s="855"/>
      <c r="H14" s="856"/>
      <c r="I14" s="857"/>
      <c r="J14" s="574"/>
      <c r="K14" s="214"/>
      <c r="L14" s="574"/>
      <c r="M14" s="215"/>
      <c r="N14" s="574"/>
      <c r="O14" s="217"/>
      <c r="P14" s="545"/>
      <c r="R14" s="587">
        <f t="shared" si="0"/>
        <v>0</v>
      </c>
      <c r="S14" s="259"/>
      <c r="T14" s="577">
        <f t="shared" si="1"/>
        <v>0</v>
      </c>
      <c r="U14" s="105"/>
      <c r="V14" s="105"/>
      <c r="W14" s="105"/>
      <c r="X14" s="105"/>
      <c r="Y14" s="105"/>
      <c r="Z14" s="105"/>
      <c r="AA14" s="105"/>
      <c r="AB14" s="105"/>
    </row>
    <row r="15" spans="1:28" ht="18" customHeight="1" outlineLevel="1">
      <c r="B15" s="213"/>
      <c r="C15" s="860" t="s">
        <v>24</v>
      </c>
      <c r="D15" s="861"/>
      <c r="E15" s="861"/>
      <c r="F15" s="862"/>
      <c r="G15" s="855"/>
      <c r="H15" s="856"/>
      <c r="I15" s="857"/>
      <c r="J15" s="574"/>
      <c r="K15" s="214"/>
      <c r="L15" s="574"/>
      <c r="M15" s="215"/>
      <c r="N15" s="574"/>
      <c r="O15" s="217"/>
      <c r="P15" s="545"/>
      <c r="R15" s="587">
        <f t="shared" si="0"/>
        <v>0</v>
      </c>
      <c r="S15" s="259"/>
      <c r="T15" s="577">
        <f t="shared" si="1"/>
        <v>0</v>
      </c>
      <c r="U15" s="105"/>
      <c r="V15" s="105"/>
      <c r="W15" s="105"/>
      <c r="X15" s="105"/>
      <c r="Y15" s="105"/>
      <c r="Z15" s="105"/>
      <c r="AA15" s="105"/>
      <c r="AB15" s="105"/>
    </row>
    <row r="16" spans="1:28" ht="18" customHeight="1" outlineLevel="1">
      <c r="B16" s="213"/>
      <c r="C16" s="860" t="s">
        <v>160</v>
      </c>
      <c r="D16" s="861"/>
      <c r="E16" s="861"/>
      <c r="F16" s="862"/>
      <c r="G16" s="855"/>
      <c r="H16" s="856"/>
      <c r="I16" s="857"/>
      <c r="J16" s="574"/>
      <c r="K16" s="214"/>
      <c r="L16" s="574"/>
      <c r="M16" s="215"/>
      <c r="N16" s="574"/>
      <c r="O16" s="217"/>
      <c r="P16" s="545"/>
      <c r="R16" s="587">
        <f t="shared" si="0"/>
        <v>0</v>
      </c>
      <c r="S16" s="259"/>
      <c r="T16" s="577">
        <f t="shared" si="1"/>
        <v>0</v>
      </c>
      <c r="U16" s="105"/>
      <c r="V16" s="105"/>
      <c r="W16" s="105"/>
      <c r="X16" s="105"/>
      <c r="Y16" s="105"/>
      <c r="Z16" s="105"/>
      <c r="AA16" s="105"/>
      <c r="AB16" s="105"/>
    </row>
    <row r="17" spans="1:28" ht="18" customHeight="1" outlineLevel="1">
      <c r="B17" s="213"/>
      <c r="C17" s="860" t="s">
        <v>162</v>
      </c>
      <c r="D17" s="861"/>
      <c r="E17" s="861"/>
      <c r="F17" s="862"/>
      <c r="G17" s="855"/>
      <c r="H17" s="856"/>
      <c r="I17" s="857"/>
      <c r="J17" s="574"/>
      <c r="K17" s="214"/>
      <c r="L17" s="574"/>
      <c r="M17" s="215"/>
      <c r="N17" s="574"/>
      <c r="O17" s="217"/>
      <c r="P17" s="545"/>
      <c r="R17" s="587">
        <f t="shared" si="0"/>
        <v>0</v>
      </c>
      <c r="S17" s="259"/>
      <c r="T17" s="577">
        <f t="shared" si="1"/>
        <v>0</v>
      </c>
      <c r="U17" s="105"/>
      <c r="V17" s="105"/>
      <c r="W17" s="105"/>
      <c r="X17" s="105"/>
      <c r="Y17" s="105"/>
      <c r="Z17" s="105"/>
      <c r="AA17" s="105"/>
      <c r="AB17" s="105"/>
    </row>
    <row r="18" spans="1:28" ht="18" customHeight="1" outlineLevel="1">
      <c r="B18" s="213"/>
      <c r="C18" s="860" t="s">
        <v>161</v>
      </c>
      <c r="D18" s="861"/>
      <c r="E18" s="861"/>
      <c r="F18" s="862"/>
      <c r="G18" s="855"/>
      <c r="H18" s="856"/>
      <c r="I18" s="857"/>
      <c r="J18" s="574"/>
      <c r="K18" s="214"/>
      <c r="L18" s="574"/>
      <c r="M18" s="215"/>
      <c r="N18" s="574"/>
      <c r="O18" s="217"/>
      <c r="P18" s="545"/>
      <c r="R18" s="587">
        <f t="shared" si="0"/>
        <v>0</v>
      </c>
      <c r="S18" s="259"/>
      <c r="T18" s="577">
        <f t="shared" si="1"/>
        <v>0</v>
      </c>
      <c r="U18" s="105"/>
      <c r="V18" s="105"/>
      <c r="W18" s="105"/>
      <c r="X18" s="105"/>
      <c r="Y18" s="105"/>
      <c r="Z18" s="105"/>
      <c r="AA18" s="105"/>
      <c r="AB18" s="105"/>
    </row>
    <row r="19" spans="1:28" ht="18" customHeight="1" outlineLevel="1" thickBot="1">
      <c r="B19" s="213"/>
      <c r="C19" s="866"/>
      <c r="D19" s="867"/>
      <c r="E19" s="867"/>
      <c r="F19" s="868"/>
      <c r="G19" s="863"/>
      <c r="H19" s="864"/>
      <c r="I19" s="865"/>
      <c r="J19" s="575"/>
      <c r="K19" s="214"/>
      <c r="L19" s="576"/>
      <c r="M19" s="215"/>
      <c r="N19" s="576"/>
      <c r="O19" s="217"/>
      <c r="P19" s="545"/>
      <c r="R19" s="571">
        <f t="shared" si="0"/>
        <v>0</v>
      </c>
      <c r="S19" s="259"/>
      <c r="T19" s="578">
        <f t="shared" si="1"/>
        <v>0</v>
      </c>
      <c r="U19" s="105"/>
      <c r="V19" s="105"/>
      <c r="W19" s="105"/>
      <c r="X19" s="105"/>
      <c r="Y19" s="105"/>
      <c r="Z19" s="105"/>
      <c r="AA19" s="105"/>
      <c r="AB19" s="105"/>
    </row>
    <row r="20" spans="1:28" ht="10.15" customHeight="1" collapsed="1" thickBot="1">
      <c r="A20" s="259"/>
      <c r="B20" s="349"/>
      <c r="C20" s="550"/>
      <c r="D20" s="550"/>
      <c r="E20" s="550"/>
      <c r="F20" s="617"/>
      <c r="G20" s="551"/>
      <c r="H20" s="551"/>
      <c r="I20" s="551"/>
      <c r="J20" s="350"/>
      <c r="K20" s="350"/>
      <c r="L20" s="552"/>
      <c r="M20" s="350"/>
      <c r="N20" s="350"/>
      <c r="O20" s="553"/>
      <c r="P20" s="546"/>
      <c r="Q20" s="259"/>
      <c r="R20" s="554"/>
      <c r="S20" s="259"/>
      <c r="T20" s="259"/>
      <c r="U20" s="105"/>
      <c r="V20" s="105"/>
      <c r="W20" s="105"/>
      <c r="X20" s="105"/>
      <c r="Y20" s="105"/>
      <c r="Z20" s="105"/>
      <c r="AA20" s="105"/>
      <c r="AB20" s="105"/>
    </row>
    <row r="21" spans="1:28" ht="19.899999999999999" customHeight="1" thickBot="1">
      <c r="B21" s="549">
        <v>2</v>
      </c>
      <c r="C21" s="869" t="str">
        <f>Übersicht!C36</f>
        <v>Dokumentation</v>
      </c>
      <c r="D21" s="870"/>
      <c r="E21" s="870"/>
      <c r="F21" s="871"/>
      <c r="G21" s="850"/>
      <c r="H21" s="851"/>
      <c r="I21" s="583">
        <f>Übersicht!F36</f>
        <v>1</v>
      </c>
      <c r="J21" s="215"/>
      <c r="K21" s="585">
        <f>I21*SUM(K22:K31)</f>
        <v>0</v>
      </c>
      <c r="L21" s="585">
        <f>I21*SUM(L22:L31)</f>
        <v>80</v>
      </c>
      <c r="M21" s="592">
        <f>I21*SUM(M22:M31)</f>
        <v>50</v>
      </c>
      <c r="N21" s="593">
        <f>I21*SUM(N22:N31)</f>
        <v>80</v>
      </c>
      <c r="O21" s="594">
        <f>I21*SUM(O22:O31)</f>
        <v>0</v>
      </c>
      <c r="P21" s="595">
        <f>O21*(1+Gewinn)*(1+SicherheitAngebot)</f>
        <v>0</v>
      </c>
      <c r="R21" s="588">
        <f t="shared" ref="R21:R31" si="2">(K21*Doku+L21*MKo+M21*EKo+N21*Sw)*(1+Gewinn)*(1+SicherheitAngebot)+P21</f>
        <v>21000</v>
      </c>
      <c r="S21" s="259"/>
      <c r="T21" s="590">
        <f t="shared" ref="T21:T31" si="3">IF(I$21&gt;0,R21/(1+SicherheitAngebot)*(1+Sicherheit),0)</f>
        <v>18665.960323025236</v>
      </c>
      <c r="U21" s="105"/>
      <c r="V21" s="105"/>
      <c r="W21" s="105"/>
      <c r="X21" s="105"/>
      <c r="Y21" s="105"/>
      <c r="Z21" s="105"/>
      <c r="AA21" s="105"/>
      <c r="AB21" s="105"/>
    </row>
    <row r="22" spans="1:28" ht="18" customHeight="1" outlineLevel="1">
      <c r="B22" s="213"/>
      <c r="C22" s="872" t="s">
        <v>221</v>
      </c>
      <c r="D22" s="873"/>
      <c r="E22" s="873"/>
      <c r="F22" s="874"/>
      <c r="G22" s="847"/>
      <c r="H22" s="848"/>
      <c r="I22" s="849"/>
      <c r="J22" s="215"/>
      <c r="K22" s="591"/>
      <c r="L22" s="591">
        <v>80</v>
      </c>
      <c r="M22" s="591">
        <v>50</v>
      </c>
      <c r="N22" s="591">
        <v>80</v>
      </c>
      <c r="O22" s="600"/>
      <c r="P22" s="587">
        <f t="shared" ref="P22:P31" si="4">O22*(1+Gewinn)*(1+SicherheitAngebot)</f>
        <v>0</v>
      </c>
      <c r="R22" s="587">
        <f t="shared" si="2"/>
        <v>21000</v>
      </c>
      <c r="S22" s="259"/>
      <c r="T22" s="589">
        <f t="shared" si="3"/>
        <v>18665.960323025236</v>
      </c>
      <c r="U22" s="105"/>
      <c r="V22" s="105"/>
      <c r="W22" s="105"/>
      <c r="X22" s="105"/>
      <c r="Y22" s="105"/>
      <c r="Z22" s="105"/>
      <c r="AA22" s="105"/>
      <c r="AB22" s="105"/>
    </row>
    <row r="23" spans="1:28" ht="18" customHeight="1" outlineLevel="1">
      <c r="B23" s="213"/>
      <c r="C23" s="860" t="s">
        <v>164</v>
      </c>
      <c r="D23" s="861"/>
      <c r="E23" s="861"/>
      <c r="F23" s="862"/>
      <c r="G23" s="852" t="s">
        <v>25</v>
      </c>
      <c r="H23" s="853"/>
      <c r="I23" s="854"/>
      <c r="J23" s="215"/>
      <c r="K23" s="572"/>
      <c r="L23" s="572"/>
      <c r="M23" s="572"/>
      <c r="N23" s="572"/>
      <c r="O23" s="601"/>
      <c r="P23" s="587">
        <f t="shared" si="4"/>
        <v>0</v>
      </c>
      <c r="R23" s="587">
        <f t="shared" si="2"/>
        <v>0</v>
      </c>
      <c r="S23" s="259"/>
      <c r="T23" s="577">
        <f t="shared" si="3"/>
        <v>0</v>
      </c>
      <c r="U23" s="105"/>
      <c r="V23" s="105"/>
      <c r="W23" s="105"/>
      <c r="X23" s="105"/>
      <c r="Y23" s="105"/>
      <c r="Z23" s="105"/>
      <c r="AA23" s="105"/>
      <c r="AB23" s="105"/>
    </row>
    <row r="24" spans="1:28" ht="18" customHeight="1" outlineLevel="1">
      <c r="B24" s="213"/>
      <c r="C24" s="860" t="s">
        <v>165</v>
      </c>
      <c r="D24" s="861"/>
      <c r="E24" s="861"/>
      <c r="F24" s="862"/>
      <c r="G24" s="852" t="s">
        <v>25</v>
      </c>
      <c r="H24" s="853"/>
      <c r="I24" s="854"/>
      <c r="J24" s="215"/>
      <c r="K24" s="572"/>
      <c r="L24" s="572"/>
      <c r="M24" s="572"/>
      <c r="N24" s="572"/>
      <c r="O24" s="601"/>
      <c r="P24" s="587">
        <f t="shared" si="4"/>
        <v>0</v>
      </c>
      <c r="R24" s="587">
        <f t="shared" si="2"/>
        <v>0</v>
      </c>
      <c r="S24" s="259"/>
      <c r="T24" s="577">
        <f t="shared" si="3"/>
        <v>0</v>
      </c>
      <c r="U24" s="105"/>
      <c r="V24" s="105"/>
      <c r="W24" s="105"/>
      <c r="X24" s="105"/>
      <c r="Y24" s="105"/>
      <c r="Z24" s="105"/>
      <c r="AA24" s="105"/>
      <c r="AB24" s="105"/>
    </row>
    <row r="25" spans="1:28" ht="18" customHeight="1" outlineLevel="1">
      <c r="B25" s="213"/>
      <c r="C25" s="860" t="s">
        <v>166</v>
      </c>
      <c r="D25" s="861"/>
      <c r="E25" s="861"/>
      <c r="F25" s="862"/>
      <c r="G25" s="597" t="s">
        <v>13</v>
      </c>
      <c r="H25" s="598"/>
      <c r="I25" s="599"/>
      <c r="J25" s="215"/>
      <c r="K25" s="572"/>
      <c r="L25" s="572"/>
      <c r="M25" s="572"/>
      <c r="N25" s="572"/>
      <c r="O25" s="601"/>
      <c r="P25" s="587">
        <f t="shared" si="4"/>
        <v>0</v>
      </c>
      <c r="R25" s="587">
        <f t="shared" si="2"/>
        <v>0</v>
      </c>
      <c r="S25" s="259"/>
      <c r="T25" s="577">
        <f t="shared" si="3"/>
        <v>0</v>
      </c>
      <c r="U25" s="105"/>
      <c r="V25" s="105"/>
      <c r="W25" s="105"/>
      <c r="X25" s="105"/>
      <c r="Y25" s="105"/>
      <c r="Z25" s="105"/>
      <c r="AA25" s="105"/>
      <c r="AB25" s="105"/>
    </row>
    <row r="26" spans="1:28" ht="18" customHeight="1" outlineLevel="1">
      <c r="B26" s="213"/>
      <c r="C26" s="860" t="s">
        <v>167</v>
      </c>
      <c r="D26" s="861"/>
      <c r="E26" s="861"/>
      <c r="F26" s="862"/>
      <c r="G26" s="597" t="s">
        <v>13</v>
      </c>
      <c r="H26" s="598"/>
      <c r="I26" s="599"/>
      <c r="J26" s="215"/>
      <c r="K26" s="572"/>
      <c r="L26" s="572"/>
      <c r="M26" s="572"/>
      <c r="N26" s="572"/>
      <c r="O26" s="601"/>
      <c r="P26" s="587">
        <f t="shared" si="4"/>
        <v>0</v>
      </c>
      <c r="R26" s="587">
        <f t="shared" si="2"/>
        <v>0</v>
      </c>
      <c r="S26" s="259"/>
      <c r="T26" s="577">
        <f t="shared" si="3"/>
        <v>0</v>
      </c>
      <c r="U26" s="105"/>
      <c r="V26" s="105"/>
      <c r="W26" s="105"/>
      <c r="X26" s="105"/>
      <c r="Y26" s="105"/>
      <c r="Z26" s="105"/>
      <c r="AA26" s="105"/>
      <c r="AB26" s="105"/>
    </row>
    <row r="27" spans="1:28" ht="18" customHeight="1" outlineLevel="1">
      <c r="B27" s="213"/>
      <c r="C27" s="860" t="s">
        <v>168</v>
      </c>
      <c r="D27" s="861"/>
      <c r="E27" s="861"/>
      <c r="F27" s="862"/>
      <c r="G27" s="597" t="s">
        <v>83</v>
      </c>
      <c r="H27" s="598"/>
      <c r="I27" s="599"/>
      <c r="J27" s="215"/>
      <c r="K27" s="572"/>
      <c r="L27" s="572"/>
      <c r="M27" s="572"/>
      <c r="N27" s="572"/>
      <c r="O27" s="601"/>
      <c r="P27" s="587">
        <f t="shared" si="4"/>
        <v>0</v>
      </c>
      <c r="R27" s="587">
        <f t="shared" si="2"/>
        <v>0</v>
      </c>
      <c r="S27" s="259"/>
      <c r="T27" s="577">
        <f t="shared" si="3"/>
        <v>0</v>
      </c>
      <c r="U27" s="105"/>
      <c r="V27" s="105"/>
      <c r="W27" s="105"/>
      <c r="X27" s="105"/>
      <c r="Y27" s="105"/>
      <c r="Z27" s="105"/>
      <c r="AA27" s="105"/>
      <c r="AB27" s="105"/>
    </row>
    <row r="28" spans="1:28" ht="18" customHeight="1" outlineLevel="1">
      <c r="B28" s="213"/>
      <c r="C28" s="860" t="s">
        <v>158</v>
      </c>
      <c r="D28" s="861"/>
      <c r="E28" s="861"/>
      <c r="F28" s="862"/>
      <c r="G28" s="597" t="s">
        <v>82</v>
      </c>
      <c r="H28" s="598"/>
      <c r="I28" s="599"/>
      <c r="J28" s="215"/>
      <c r="K28" s="572"/>
      <c r="L28" s="572"/>
      <c r="M28" s="572"/>
      <c r="N28" s="572"/>
      <c r="O28" s="601"/>
      <c r="P28" s="587">
        <f t="shared" si="4"/>
        <v>0</v>
      </c>
      <c r="R28" s="587">
        <f t="shared" si="2"/>
        <v>0</v>
      </c>
      <c r="S28" s="259"/>
      <c r="T28" s="577">
        <f t="shared" si="3"/>
        <v>0</v>
      </c>
      <c r="U28" s="105"/>
      <c r="V28" s="105"/>
      <c r="W28" s="105"/>
      <c r="X28" s="105"/>
      <c r="Y28" s="105"/>
      <c r="Z28" s="105"/>
      <c r="AA28" s="105"/>
      <c r="AB28" s="105"/>
    </row>
    <row r="29" spans="1:28" ht="18" customHeight="1" outlineLevel="1">
      <c r="B29" s="213"/>
      <c r="C29" s="860" t="s">
        <v>159</v>
      </c>
      <c r="D29" s="861"/>
      <c r="E29" s="861"/>
      <c r="F29" s="862"/>
      <c r="G29" s="852"/>
      <c r="H29" s="853"/>
      <c r="I29" s="854"/>
      <c r="J29" s="215"/>
      <c r="K29" s="572"/>
      <c r="L29" s="572"/>
      <c r="M29" s="572"/>
      <c r="N29" s="572"/>
      <c r="O29" s="601"/>
      <c r="P29" s="587">
        <f t="shared" si="4"/>
        <v>0</v>
      </c>
      <c r="R29" s="587">
        <f t="shared" si="2"/>
        <v>0</v>
      </c>
      <c r="S29" s="259"/>
      <c r="T29" s="577">
        <f t="shared" si="3"/>
        <v>0</v>
      </c>
      <c r="U29" s="105"/>
      <c r="V29" s="105"/>
      <c r="W29" s="105"/>
      <c r="X29" s="105"/>
      <c r="Y29" s="105"/>
      <c r="Z29" s="105"/>
      <c r="AA29" s="105"/>
      <c r="AB29" s="105"/>
    </row>
    <row r="30" spans="1:28" ht="18" customHeight="1" outlineLevel="1">
      <c r="B30" s="213"/>
      <c r="C30" s="860"/>
      <c r="D30" s="861"/>
      <c r="E30" s="861"/>
      <c r="F30" s="862"/>
      <c r="G30" s="852"/>
      <c r="H30" s="853"/>
      <c r="I30" s="854"/>
      <c r="J30" s="215"/>
      <c r="K30" s="572"/>
      <c r="L30" s="572"/>
      <c r="M30" s="572"/>
      <c r="N30" s="572"/>
      <c r="O30" s="601"/>
      <c r="P30" s="587">
        <f t="shared" si="4"/>
        <v>0</v>
      </c>
      <c r="R30" s="587">
        <f t="shared" si="2"/>
        <v>0</v>
      </c>
      <c r="S30" s="259"/>
      <c r="T30" s="577">
        <f t="shared" si="3"/>
        <v>0</v>
      </c>
      <c r="U30" s="105"/>
      <c r="V30" s="105"/>
      <c r="W30" s="105"/>
      <c r="X30" s="105"/>
      <c r="Y30" s="105"/>
      <c r="Z30" s="105"/>
      <c r="AA30" s="105"/>
      <c r="AB30" s="105"/>
    </row>
    <row r="31" spans="1:28" ht="18" customHeight="1" outlineLevel="1" thickBot="1">
      <c r="B31" s="213"/>
      <c r="C31" s="866"/>
      <c r="D31" s="867"/>
      <c r="E31" s="867"/>
      <c r="F31" s="868"/>
      <c r="G31" s="863"/>
      <c r="H31" s="864"/>
      <c r="I31" s="865"/>
      <c r="J31" s="215"/>
      <c r="K31" s="573"/>
      <c r="L31" s="573"/>
      <c r="M31" s="573"/>
      <c r="N31" s="573"/>
      <c r="O31" s="602"/>
      <c r="P31" s="587">
        <f t="shared" si="4"/>
        <v>0</v>
      </c>
      <c r="R31" s="571">
        <f t="shared" si="2"/>
        <v>0</v>
      </c>
      <c r="S31" s="259"/>
      <c r="T31" s="578">
        <f t="shared" si="3"/>
        <v>0</v>
      </c>
      <c r="U31" s="105"/>
      <c r="V31" s="105"/>
      <c r="W31" s="105"/>
      <c r="X31" s="105"/>
      <c r="Y31" s="105"/>
      <c r="Z31" s="105"/>
      <c r="AA31" s="105"/>
      <c r="AB31" s="105"/>
    </row>
    <row r="32" spans="1:28" ht="10.15" customHeight="1" collapsed="1" thickBot="1">
      <c r="A32" s="259"/>
      <c r="B32" s="349"/>
      <c r="C32" s="550"/>
      <c r="D32" s="550"/>
      <c r="E32" s="550"/>
      <c r="F32" s="617"/>
      <c r="G32" s="551"/>
      <c r="H32" s="551"/>
      <c r="I32" s="551"/>
      <c r="J32" s="350"/>
      <c r="K32" s="350"/>
      <c r="L32" s="552"/>
      <c r="M32" s="350"/>
      <c r="N32" s="350"/>
      <c r="O32" s="553"/>
      <c r="P32" s="546"/>
      <c r="Q32" s="259"/>
      <c r="R32" s="554"/>
      <c r="S32" s="259"/>
      <c r="T32" s="259"/>
      <c r="U32" s="105"/>
      <c r="V32" s="105"/>
      <c r="W32" s="105"/>
      <c r="X32" s="105"/>
      <c r="Y32" s="105"/>
      <c r="Z32" s="105"/>
      <c r="AA32" s="105"/>
      <c r="AB32" s="105"/>
    </row>
    <row r="33" spans="1:28" ht="19.899999999999999" customHeight="1" thickBot="1">
      <c r="B33" s="549">
        <v>3</v>
      </c>
      <c r="C33" s="869" t="str">
        <f>Übersicht!C37</f>
        <v>Verpackung</v>
      </c>
      <c r="D33" s="870"/>
      <c r="E33" s="870"/>
      <c r="F33" s="871"/>
      <c r="G33" s="850"/>
      <c r="H33" s="851"/>
      <c r="I33" s="583">
        <f>Übersicht!F37</f>
        <v>1</v>
      </c>
      <c r="J33" s="220"/>
      <c r="K33" s="222"/>
      <c r="L33" s="222"/>
      <c r="M33" s="222"/>
      <c r="N33" s="221"/>
      <c r="O33" s="594">
        <f>I33*SUM(O34:O43)</f>
        <v>2000</v>
      </c>
      <c r="P33" s="220"/>
      <c r="R33" s="596">
        <f t="shared" ref="R33:R43" si="5">O33*(1+Gewinn)*(1+SicherheitAngebot)</f>
        <v>2000</v>
      </c>
      <c r="S33" s="259"/>
      <c r="T33" s="590">
        <f t="shared" ref="T33:T43" si="6">IF(I$33&gt;0,R33/(1+SicherheitAngebot)*(1+Sicherheit),0)</f>
        <v>1777.7105069547845</v>
      </c>
      <c r="U33" s="105"/>
      <c r="V33" s="105"/>
      <c r="W33" s="105"/>
      <c r="X33" s="105"/>
      <c r="Y33" s="105"/>
      <c r="Z33" s="105"/>
      <c r="AA33" s="105"/>
      <c r="AB33" s="105"/>
    </row>
    <row r="34" spans="1:28" ht="18" customHeight="1" outlineLevel="1">
      <c r="B34" s="213"/>
      <c r="C34" s="872" t="s">
        <v>221</v>
      </c>
      <c r="D34" s="873"/>
      <c r="E34" s="873"/>
      <c r="F34" s="874"/>
      <c r="G34" s="847"/>
      <c r="H34" s="848"/>
      <c r="I34" s="849"/>
      <c r="J34" s="220"/>
      <c r="K34" s="222"/>
      <c r="L34" s="222"/>
      <c r="M34" s="222"/>
      <c r="N34" s="221"/>
      <c r="O34" s="361">
        <v>2000</v>
      </c>
      <c r="P34" s="222"/>
      <c r="R34" s="640">
        <f t="shared" si="5"/>
        <v>2000</v>
      </c>
      <c r="S34" s="259"/>
      <c r="T34" s="589">
        <f t="shared" si="6"/>
        <v>1777.7105069547845</v>
      </c>
      <c r="U34" s="105"/>
      <c r="V34" s="105"/>
      <c r="W34" s="105"/>
      <c r="X34" s="105"/>
      <c r="Y34" s="105"/>
      <c r="Z34" s="105"/>
      <c r="AA34" s="105"/>
      <c r="AB34" s="105"/>
    </row>
    <row r="35" spans="1:28" ht="18" customHeight="1" outlineLevel="1">
      <c r="B35" s="213"/>
      <c r="C35" s="860" t="s">
        <v>68</v>
      </c>
      <c r="D35" s="861"/>
      <c r="E35" s="861"/>
      <c r="F35" s="862"/>
      <c r="G35" s="847" t="s">
        <v>169</v>
      </c>
      <c r="H35" s="848"/>
      <c r="I35" s="849"/>
      <c r="J35" s="220"/>
      <c r="K35" s="222"/>
      <c r="L35" s="222"/>
      <c r="M35" s="222"/>
      <c r="N35" s="221"/>
      <c r="O35" s="361"/>
      <c r="P35" s="222"/>
      <c r="R35" s="587">
        <f t="shared" si="5"/>
        <v>0</v>
      </c>
      <c r="S35" s="259"/>
      <c r="T35" s="577">
        <f t="shared" si="6"/>
        <v>0</v>
      </c>
      <c r="U35" s="105"/>
      <c r="V35" s="105"/>
      <c r="W35" s="105"/>
      <c r="X35" s="105"/>
      <c r="Y35" s="105"/>
      <c r="AA35" s="105"/>
      <c r="AB35" s="105"/>
    </row>
    <row r="36" spans="1:28" ht="18" customHeight="1" outlineLevel="1">
      <c r="B36" s="213"/>
      <c r="C36" s="860" t="s">
        <v>69</v>
      </c>
      <c r="D36" s="861"/>
      <c r="E36" s="861"/>
      <c r="F36" s="862"/>
      <c r="G36" s="603" t="s">
        <v>171</v>
      </c>
      <c r="H36" s="487"/>
      <c r="I36" s="486"/>
      <c r="J36" s="220"/>
      <c r="K36" s="222"/>
      <c r="L36" s="222"/>
      <c r="M36" s="222"/>
      <c r="N36" s="221"/>
      <c r="O36" s="361"/>
      <c r="P36" s="222"/>
      <c r="R36" s="587">
        <f t="shared" si="5"/>
        <v>0</v>
      </c>
      <c r="S36" s="259"/>
      <c r="T36" s="577">
        <f t="shared" si="6"/>
        <v>0</v>
      </c>
      <c r="U36" s="105"/>
      <c r="V36" s="105"/>
      <c r="W36" s="105"/>
      <c r="X36" s="105"/>
      <c r="Y36" s="105"/>
      <c r="Z36" s="105"/>
      <c r="AA36" s="105"/>
      <c r="AB36" s="105"/>
    </row>
    <row r="37" spans="1:28" ht="18" customHeight="1" outlineLevel="1">
      <c r="B37" s="213"/>
      <c r="C37" s="860" t="s">
        <v>70</v>
      </c>
      <c r="D37" s="861"/>
      <c r="E37" s="861"/>
      <c r="F37" s="862"/>
      <c r="G37" s="603" t="s">
        <v>172</v>
      </c>
      <c r="H37" s="487"/>
      <c r="I37" s="486"/>
      <c r="J37" s="220"/>
      <c r="K37" s="222"/>
      <c r="L37" s="222"/>
      <c r="M37" s="222"/>
      <c r="N37" s="221"/>
      <c r="O37" s="361"/>
      <c r="P37" s="222"/>
      <c r="R37" s="587">
        <f t="shared" si="5"/>
        <v>0</v>
      </c>
      <c r="S37" s="259"/>
      <c r="T37" s="577">
        <f t="shared" si="6"/>
        <v>0</v>
      </c>
      <c r="U37" s="105"/>
      <c r="V37" s="105"/>
      <c r="W37" s="105"/>
      <c r="X37" s="105"/>
      <c r="Y37" s="105"/>
      <c r="Z37" s="105"/>
      <c r="AA37" s="105"/>
      <c r="AB37" s="105"/>
    </row>
    <row r="38" spans="1:28" ht="18" customHeight="1" outlineLevel="1">
      <c r="B38" s="213"/>
      <c r="C38" s="860" t="s">
        <v>71</v>
      </c>
      <c r="D38" s="861"/>
      <c r="E38" s="861"/>
      <c r="F38" s="862"/>
      <c r="G38" s="603" t="s">
        <v>170</v>
      </c>
      <c r="H38" s="487"/>
      <c r="I38" s="486"/>
      <c r="J38" s="220"/>
      <c r="K38" s="222"/>
      <c r="L38" s="222"/>
      <c r="M38" s="222"/>
      <c r="N38" s="221"/>
      <c r="O38" s="361"/>
      <c r="P38" s="222"/>
      <c r="R38" s="587">
        <f t="shared" si="5"/>
        <v>0</v>
      </c>
      <c r="S38" s="259"/>
      <c r="T38" s="577">
        <f t="shared" si="6"/>
        <v>0</v>
      </c>
      <c r="U38" s="105"/>
      <c r="V38" s="105"/>
      <c r="W38" s="105"/>
      <c r="X38" s="105"/>
      <c r="Y38" s="105"/>
      <c r="Z38" s="105"/>
      <c r="AA38" s="105"/>
      <c r="AB38" s="105"/>
    </row>
    <row r="39" spans="1:28" ht="18" customHeight="1" outlineLevel="1">
      <c r="B39" s="213"/>
      <c r="C39" s="860" t="s">
        <v>72</v>
      </c>
      <c r="D39" s="861"/>
      <c r="E39" s="861"/>
      <c r="F39" s="862"/>
      <c r="G39" s="603" t="s">
        <v>174</v>
      </c>
      <c r="H39" s="487"/>
      <c r="I39" s="486"/>
      <c r="J39" s="220"/>
      <c r="K39" s="222"/>
      <c r="L39" s="222"/>
      <c r="M39" s="222"/>
      <c r="N39" s="221"/>
      <c r="O39" s="361"/>
      <c r="P39" s="222"/>
      <c r="R39" s="587">
        <f t="shared" si="5"/>
        <v>0</v>
      </c>
      <c r="S39" s="259"/>
      <c r="T39" s="577">
        <f t="shared" si="6"/>
        <v>0</v>
      </c>
      <c r="U39" s="105"/>
      <c r="V39" s="105"/>
      <c r="W39" s="105"/>
      <c r="X39" s="105"/>
      <c r="Y39" s="105"/>
      <c r="Z39" s="105"/>
      <c r="AA39" s="105"/>
      <c r="AB39" s="105"/>
    </row>
    <row r="40" spans="1:28" ht="18" customHeight="1" outlineLevel="1">
      <c r="B40" s="213"/>
      <c r="C40" s="860" t="s">
        <v>73</v>
      </c>
      <c r="D40" s="861"/>
      <c r="E40" s="861"/>
      <c r="F40" s="862"/>
      <c r="G40" s="603" t="s">
        <v>175</v>
      </c>
      <c r="H40" s="487"/>
      <c r="I40" s="486"/>
      <c r="J40" s="220"/>
      <c r="K40" s="222"/>
      <c r="L40" s="222"/>
      <c r="M40" s="222"/>
      <c r="N40" s="221"/>
      <c r="O40" s="361"/>
      <c r="P40" s="222"/>
      <c r="R40" s="587">
        <f t="shared" si="5"/>
        <v>0</v>
      </c>
      <c r="S40" s="259"/>
      <c r="T40" s="577">
        <f t="shared" si="6"/>
        <v>0</v>
      </c>
      <c r="U40" s="105"/>
      <c r="V40" s="105"/>
      <c r="W40" s="105"/>
      <c r="X40" s="105"/>
      <c r="Y40" s="105"/>
      <c r="Z40" s="105"/>
      <c r="AA40" s="105"/>
      <c r="AB40" s="105"/>
    </row>
    <row r="41" spans="1:28" ht="18" customHeight="1" outlineLevel="1">
      <c r="B41" s="213"/>
      <c r="C41" s="860" t="s">
        <v>74</v>
      </c>
      <c r="D41" s="861"/>
      <c r="E41" s="861"/>
      <c r="F41" s="862"/>
      <c r="G41" s="603" t="s">
        <v>176</v>
      </c>
      <c r="H41" s="487"/>
      <c r="I41" s="486"/>
      <c r="J41" s="220"/>
      <c r="K41" s="222"/>
      <c r="L41" s="222"/>
      <c r="M41" s="222"/>
      <c r="N41" s="221"/>
      <c r="O41" s="361"/>
      <c r="P41" s="222"/>
      <c r="R41" s="587">
        <f t="shared" si="5"/>
        <v>0</v>
      </c>
      <c r="S41" s="259"/>
      <c r="T41" s="577">
        <f t="shared" si="6"/>
        <v>0</v>
      </c>
      <c r="U41" s="105"/>
      <c r="V41" s="105"/>
      <c r="W41" s="105"/>
      <c r="X41" s="105"/>
      <c r="Y41" s="105"/>
      <c r="Z41" s="105"/>
      <c r="AA41" s="105"/>
      <c r="AB41" s="105"/>
    </row>
    <row r="42" spans="1:28" ht="18" customHeight="1" outlineLevel="1">
      <c r="B42" s="213"/>
      <c r="C42" s="860" t="s">
        <v>132</v>
      </c>
      <c r="D42" s="861"/>
      <c r="E42" s="861"/>
      <c r="F42" s="862"/>
      <c r="G42" s="603" t="s">
        <v>173</v>
      </c>
      <c r="H42" s="487"/>
      <c r="I42" s="486"/>
      <c r="J42" s="220"/>
      <c r="K42" s="222"/>
      <c r="L42" s="222"/>
      <c r="M42" s="222"/>
      <c r="N42" s="221"/>
      <c r="O42" s="361"/>
      <c r="P42" s="222"/>
      <c r="R42" s="587">
        <f t="shared" si="5"/>
        <v>0</v>
      </c>
      <c r="S42" s="259"/>
      <c r="T42" s="577">
        <f t="shared" si="6"/>
        <v>0</v>
      </c>
      <c r="U42" s="105"/>
      <c r="V42" s="105"/>
      <c r="W42" s="105"/>
      <c r="X42" s="105"/>
      <c r="Y42" s="105"/>
      <c r="Z42" s="105"/>
      <c r="AA42" s="105"/>
      <c r="AB42" s="105"/>
    </row>
    <row r="43" spans="1:28" ht="18" customHeight="1" outlineLevel="1" thickBot="1">
      <c r="B43" s="213"/>
      <c r="C43" s="866"/>
      <c r="D43" s="867"/>
      <c r="E43" s="867"/>
      <c r="F43" s="868"/>
      <c r="G43" s="863"/>
      <c r="H43" s="864"/>
      <c r="I43" s="865"/>
      <c r="J43" s="220"/>
      <c r="K43" s="222"/>
      <c r="L43" s="222"/>
      <c r="M43" s="222"/>
      <c r="N43" s="221"/>
      <c r="O43" s="555"/>
      <c r="P43" s="220"/>
      <c r="R43" s="641">
        <f t="shared" si="5"/>
        <v>0</v>
      </c>
      <c r="S43" s="259"/>
      <c r="T43" s="578">
        <f t="shared" si="6"/>
        <v>0</v>
      </c>
      <c r="U43" s="105"/>
      <c r="V43" s="105"/>
      <c r="W43" s="105"/>
      <c r="X43" s="105"/>
      <c r="Y43" s="105"/>
      <c r="Z43" s="105"/>
      <c r="AA43" s="105"/>
      <c r="AB43" s="105"/>
    </row>
    <row r="44" spans="1:28" ht="10.15" customHeight="1" collapsed="1" thickBot="1">
      <c r="A44" s="259"/>
      <c r="B44" s="349"/>
      <c r="C44" s="550"/>
      <c r="D44" s="550"/>
      <c r="E44" s="550"/>
      <c r="F44" s="617"/>
      <c r="G44" s="551"/>
      <c r="H44" s="551"/>
      <c r="I44" s="551"/>
      <c r="J44" s="350"/>
      <c r="K44" s="350"/>
      <c r="L44" s="552"/>
      <c r="M44" s="350"/>
      <c r="N44" s="350"/>
      <c r="O44" s="553"/>
      <c r="P44" s="546"/>
      <c r="Q44" s="259"/>
      <c r="R44" s="554"/>
      <c r="S44" s="259"/>
      <c r="T44" s="259"/>
      <c r="U44" s="105"/>
      <c r="V44" s="105"/>
      <c r="W44" s="105"/>
      <c r="X44" s="105"/>
      <c r="Y44" s="105"/>
      <c r="Z44" s="105"/>
      <c r="AA44" s="105"/>
      <c r="AB44" s="105"/>
    </row>
    <row r="45" spans="1:28" ht="19.899999999999999" customHeight="1" thickBot="1">
      <c r="B45" s="549">
        <v>4</v>
      </c>
      <c r="C45" s="869" t="str">
        <f>Übersicht!C38</f>
        <v>Versand</v>
      </c>
      <c r="D45" s="870"/>
      <c r="E45" s="870"/>
      <c r="F45" s="871"/>
      <c r="G45" s="850"/>
      <c r="H45" s="851"/>
      <c r="I45" s="583">
        <f>Übersicht!F38</f>
        <v>1</v>
      </c>
      <c r="J45" s="220"/>
      <c r="K45" s="222"/>
      <c r="L45" s="222"/>
      <c r="M45" s="222"/>
      <c r="N45" s="221"/>
      <c r="O45" s="594">
        <f>I45*SUM(O46:O55)</f>
        <v>5000</v>
      </c>
      <c r="P45" s="220"/>
      <c r="R45" s="596">
        <f t="shared" ref="R45:R55" si="7">O45*(1+Gewinn)*(1+SicherheitAngebot)</f>
        <v>5000</v>
      </c>
      <c r="S45" s="259"/>
      <c r="T45" s="590">
        <f t="shared" ref="T45:T55" si="8">IF(I$45&gt;0,R45/(1+SicherheitAngebot)*(1+Sicherheit),0)</f>
        <v>4444.2762673869611</v>
      </c>
      <c r="U45" s="105"/>
      <c r="V45" s="105"/>
      <c r="W45" s="105"/>
      <c r="X45" s="105"/>
      <c r="Y45" s="105"/>
      <c r="Z45" s="105"/>
      <c r="AA45" s="105"/>
      <c r="AB45" s="105"/>
    </row>
    <row r="46" spans="1:28" ht="18" customHeight="1" outlineLevel="1">
      <c r="B46" s="213"/>
      <c r="C46" s="872" t="s">
        <v>221</v>
      </c>
      <c r="D46" s="873"/>
      <c r="E46" s="873"/>
      <c r="F46" s="874"/>
      <c r="G46" s="847"/>
      <c r="H46" s="848"/>
      <c r="I46" s="849"/>
      <c r="J46" s="220"/>
      <c r="K46" s="222"/>
      <c r="L46" s="222"/>
      <c r="M46" s="222"/>
      <c r="N46" s="221"/>
      <c r="O46" s="361"/>
      <c r="P46" s="222"/>
      <c r="R46" s="587">
        <f t="shared" si="7"/>
        <v>0</v>
      </c>
      <c r="S46" s="259"/>
      <c r="T46" s="589">
        <f t="shared" si="8"/>
        <v>0</v>
      </c>
      <c r="U46" s="105"/>
      <c r="V46" s="105"/>
      <c r="W46" s="105"/>
      <c r="X46" s="105"/>
      <c r="Y46" s="105"/>
      <c r="Z46" s="105"/>
      <c r="AA46" s="105"/>
      <c r="AB46" s="105"/>
    </row>
    <row r="47" spans="1:28" ht="18" customHeight="1" outlineLevel="1">
      <c r="B47" s="213"/>
      <c r="C47" s="860" t="s">
        <v>200</v>
      </c>
      <c r="D47" s="861"/>
      <c r="E47" s="861"/>
      <c r="F47" s="862"/>
      <c r="G47" s="847" t="s">
        <v>170</v>
      </c>
      <c r="H47" s="848"/>
      <c r="I47" s="849"/>
      <c r="J47" s="220"/>
      <c r="K47" s="222"/>
      <c r="L47" s="222"/>
      <c r="M47" s="222"/>
      <c r="N47" s="221"/>
      <c r="O47" s="361"/>
      <c r="P47" s="222"/>
      <c r="R47" s="587">
        <f t="shared" si="7"/>
        <v>0</v>
      </c>
      <c r="S47" s="259"/>
      <c r="T47" s="577">
        <f t="shared" si="8"/>
        <v>0</v>
      </c>
      <c r="U47" s="105"/>
      <c r="V47" s="105"/>
      <c r="W47" s="105"/>
      <c r="X47" s="105"/>
      <c r="Y47" s="105"/>
      <c r="Z47" s="105"/>
      <c r="AA47" s="105"/>
      <c r="AB47" s="105"/>
    </row>
    <row r="48" spans="1:28" ht="18" customHeight="1" outlineLevel="1">
      <c r="B48" s="213"/>
      <c r="C48" s="860" t="s">
        <v>201</v>
      </c>
      <c r="D48" s="861"/>
      <c r="E48" s="861"/>
      <c r="F48" s="862"/>
      <c r="G48" s="603" t="s">
        <v>202</v>
      </c>
      <c r="H48" s="487"/>
      <c r="I48" s="486"/>
      <c r="J48" s="220"/>
      <c r="K48" s="222"/>
      <c r="L48" s="222"/>
      <c r="M48" s="222"/>
      <c r="N48" s="221"/>
      <c r="O48" s="361"/>
      <c r="P48" s="222"/>
      <c r="R48" s="587">
        <f t="shared" si="7"/>
        <v>0</v>
      </c>
      <c r="S48" s="259"/>
      <c r="T48" s="577">
        <f t="shared" si="8"/>
        <v>0</v>
      </c>
      <c r="U48" s="105"/>
      <c r="V48" s="105"/>
      <c r="W48" s="105"/>
      <c r="X48" s="105"/>
      <c r="Y48" s="105"/>
      <c r="Z48" s="105"/>
      <c r="AA48" s="105"/>
      <c r="AB48" s="105"/>
    </row>
    <row r="49" spans="1:28" ht="18" customHeight="1" outlineLevel="1">
      <c r="B49" s="213"/>
      <c r="C49" s="860" t="s">
        <v>365</v>
      </c>
      <c r="D49" s="861"/>
      <c r="E49" s="861"/>
      <c r="F49" s="862"/>
      <c r="G49" s="875" t="s">
        <v>387</v>
      </c>
      <c r="H49" s="876"/>
      <c r="I49" s="877"/>
      <c r="J49" s="220"/>
      <c r="K49" s="222"/>
      <c r="L49" s="222"/>
      <c r="M49" s="222"/>
      <c r="N49" s="221"/>
      <c r="O49" s="361">
        <v>5000</v>
      </c>
      <c r="P49" s="222"/>
      <c r="R49" s="587">
        <f t="shared" si="7"/>
        <v>5000</v>
      </c>
      <c r="S49" s="259"/>
      <c r="T49" s="577">
        <f t="shared" si="8"/>
        <v>4444.2762673869611</v>
      </c>
      <c r="U49" s="105"/>
      <c r="V49" s="105"/>
      <c r="W49" s="105"/>
      <c r="X49" s="105"/>
      <c r="Y49" s="105"/>
      <c r="Z49" s="105"/>
      <c r="AA49" s="105"/>
      <c r="AB49" s="105"/>
    </row>
    <row r="50" spans="1:28" ht="18" customHeight="1" outlineLevel="1">
      <c r="B50" s="213"/>
      <c r="C50" s="860"/>
      <c r="D50" s="861"/>
      <c r="E50" s="861"/>
      <c r="F50" s="862"/>
      <c r="G50" s="875"/>
      <c r="H50" s="876"/>
      <c r="I50" s="877"/>
      <c r="J50" s="220"/>
      <c r="K50" s="222"/>
      <c r="L50" s="222"/>
      <c r="M50" s="222"/>
      <c r="N50" s="221"/>
      <c r="O50" s="361"/>
      <c r="P50" s="222"/>
      <c r="R50" s="587">
        <f t="shared" si="7"/>
        <v>0</v>
      </c>
      <c r="S50" s="259"/>
      <c r="T50" s="577">
        <f t="shared" si="8"/>
        <v>0</v>
      </c>
      <c r="U50" s="105"/>
      <c r="V50" s="105"/>
      <c r="W50" s="105"/>
      <c r="X50" s="105"/>
      <c r="Y50" s="105"/>
      <c r="Z50" s="105"/>
      <c r="AA50" s="105"/>
      <c r="AB50" s="105"/>
    </row>
    <row r="51" spans="1:28" ht="18" customHeight="1" outlineLevel="1">
      <c r="B51" s="213"/>
      <c r="C51" s="860"/>
      <c r="D51" s="861"/>
      <c r="E51" s="861"/>
      <c r="F51" s="862"/>
      <c r="G51" s="875"/>
      <c r="H51" s="876"/>
      <c r="I51" s="877"/>
      <c r="J51" s="220"/>
      <c r="K51" s="222"/>
      <c r="L51" s="222"/>
      <c r="M51" s="222"/>
      <c r="N51" s="221"/>
      <c r="O51" s="361"/>
      <c r="P51" s="222"/>
      <c r="R51" s="587">
        <f t="shared" si="7"/>
        <v>0</v>
      </c>
      <c r="S51" s="259"/>
      <c r="T51" s="577">
        <f t="shared" si="8"/>
        <v>0</v>
      </c>
      <c r="U51" s="105"/>
      <c r="V51" s="105"/>
      <c r="W51" s="105"/>
      <c r="X51" s="105"/>
      <c r="Y51" s="105"/>
      <c r="Z51" s="105"/>
      <c r="AA51" s="105"/>
      <c r="AB51" s="105"/>
    </row>
    <row r="52" spans="1:28" ht="18" customHeight="1" outlineLevel="1">
      <c r="B52" s="213"/>
      <c r="C52" s="860"/>
      <c r="D52" s="861"/>
      <c r="E52" s="861"/>
      <c r="F52" s="862"/>
      <c r="G52" s="875"/>
      <c r="H52" s="876"/>
      <c r="I52" s="877"/>
      <c r="J52" s="220"/>
      <c r="K52" s="222"/>
      <c r="L52" s="222"/>
      <c r="M52" s="222"/>
      <c r="N52" s="221"/>
      <c r="O52" s="361"/>
      <c r="P52" s="222"/>
      <c r="R52" s="587">
        <f t="shared" si="7"/>
        <v>0</v>
      </c>
      <c r="S52" s="259"/>
      <c r="T52" s="577">
        <f t="shared" si="8"/>
        <v>0</v>
      </c>
      <c r="U52" s="105"/>
      <c r="V52" s="105"/>
      <c r="W52" s="105"/>
      <c r="X52" s="105"/>
      <c r="Y52" s="105"/>
      <c r="Z52" s="105"/>
      <c r="AA52" s="105"/>
      <c r="AB52" s="105"/>
    </row>
    <row r="53" spans="1:28" ht="18" customHeight="1" outlineLevel="1">
      <c r="B53" s="213"/>
      <c r="C53" s="860"/>
      <c r="D53" s="861"/>
      <c r="E53" s="861"/>
      <c r="F53" s="862"/>
      <c r="G53" s="875"/>
      <c r="H53" s="876"/>
      <c r="I53" s="877"/>
      <c r="J53" s="220"/>
      <c r="K53" s="222"/>
      <c r="L53" s="222"/>
      <c r="M53" s="222"/>
      <c r="N53" s="221"/>
      <c r="O53" s="361"/>
      <c r="P53" s="222"/>
      <c r="R53" s="587">
        <f t="shared" si="7"/>
        <v>0</v>
      </c>
      <c r="S53" s="259"/>
      <c r="T53" s="577">
        <f t="shared" si="8"/>
        <v>0</v>
      </c>
      <c r="U53" s="105"/>
      <c r="V53" s="105"/>
      <c r="W53" s="105"/>
      <c r="X53" s="105"/>
      <c r="Y53" s="105"/>
      <c r="Z53" s="105"/>
      <c r="AA53" s="105"/>
      <c r="AB53" s="105"/>
    </row>
    <row r="54" spans="1:28" ht="18" customHeight="1" outlineLevel="1">
      <c r="B54" s="213"/>
      <c r="C54" s="860"/>
      <c r="D54" s="861"/>
      <c r="E54" s="861"/>
      <c r="F54" s="862"/>
      <c r="G54" s="875"/>
      <c r="H54" s="876"/>
      <c r="I54" s="877"/>
      <c r="J54" s="220"/>
      <c r="K54" s="222"/>
      <c r="L54" s="222"/>
      <c r="M54" s="222"/>
      <c r="N54" s="221"/>
      <c r="O54" s="361"/>
      <c r="P54" s="222"/>
      <c r="R54" s="587">
        <f t="shared" si="7"/>
        <v>0</v>
      </c>
      <c r="S54" s="259"/>
      <c r="T54" s="577">
        <f t="shared" si="8"/>
        <v>0</v>
      </c>
      <c r="U54" s="105"/>
      <c r="V54" s="105"/>
      <c r="W54" s="105"/>
      <c r="X54" s="105"/>
      <c r="Y54" s="105"/>
      <c r="Z54" s="105"/>
      <c r="AA54" s="105"/>
      <c r="AB54" s="105"/>
    </row>
    <row r="55" spans="1:28" ht="18" customHeight="1" outlineLevel="1" thickBot="1">
      <c r="B55" s="213"/>
      <c r="C55" s="866"/>
      <c r="D55" s="867"/>
      <c r="E55" s="867"/>
      <c r="F55" s="868"/>
      <c r="G55" s="863"/>
      <c r="H55" s="864"/>
      <c r="I55" s="865"/>
      <c r="J55" s="220"/>
      <c r="K55" s="222"/>
      <c r="L55" s="222"/>
      <c r="M55" s="222"/>
      <c r="N55" s="221"/>
      <c r="O55" s="555"/>
      <c r="P55" s="220"/>
      <c r="R55" s="641">
        <f t="shared" si="7"/>
        <v>0</v>
      </c>
      <c r="S55" s="259"/>
      <c r="T55" s="578">
        <f t="shared" si="8"/>
        <v>0</v>
      </c>
      <c r="U55" s="105"/>
      <c r="V55" s="105"/>
      <c r="W55" s="105"/>
      <c r="X55" s="105"/>
      <c r="Y55" s="105"/>
      <c r="Z55" s="105"/>
      <c r="AA55" s="105"/>
      <c r="AB55" s="105"/>
    </row>
    <row r="56" spans="1:28" ht="10.15" customHeight="1" collapsed="1">
      <c r="A56" s="259"/>
      <c r="B56" s="349"/>
      <c r="C56" s="878"/>
      <c r="D56" s="878"/>
      <c r="E56" s="878"/>
      <c r="F56" s="617"/>
      <c r="G56" s="879"/>
      <c r="H56" s="879"/>
      <c r="I56" s="879"/>
      <c r="J56" s="551"/>
      <c r="K56" s="551"/>
      <c r="L56" s="551"/>
      <c r="M56" s="551"/>
      <c r="N56" s="551"/>
      <c r="O56" s="580"/>
      <c r="P56" s="546"/>
      <c r="Q56" s="581"/>
      <c r="R56" s="554"/>
      <c r="S56" s="554"/>
      <c r="T56" s="554"/>
    </row>
    <row r="57" spans="1:28" s="105" customFormat="1" ht="13.5" customHeight="1">
      <c r="E57" s="351"/>
      <c r="F57" s="351"/>
      <c r="G57" s="351"/>
      <c r="H57" s="351"/>
      <c r="I57" s="351"/>
      <c r="K57" s="117"/>
      <c r="L57" s="117"/>
      <c r="M57" s="117"/>
      <c r="N57" s="117"/>
      <c r="O57" s="117"/>
      <c r="P57" s="117"/>
      <c r="Q57" s="117"/>
      <c r="R57" s="117"/>
      <c r="S57" s="117"/>
      <c r="U57" s="117"/>
      <c r="V57" s="352"/>
    </row>
    <row r="58" spans="1:28" s="105" customFormat="1" ht="13.5" customHeight="1">
      <c r="E58" s="351"/>
      <c r="F58" s="351"/>
      <c r="K58" s="117"/>
      <c r="L58" s="117"/>
      <c r="M58" s="117"/>
      <c r="N58" s="117"/>
      <c r="O58" s="117"/>
      <c r="P58" s="117"/>
      <c r="Q58" s="117"/>
      <c r="R58" s="117"/>
      <c r="S58" s="117"/>
      <c r="U58" s="117"/>
      <c r="V58" s="352"/>
    </row>
    <row r="59" spans="1:28" s="105" customFormat="1" ht="15" customHeight="1">
      <c r="E59" s="351"/>
      <c r="F59" s="351"/>
      <c r="K59" s="117"/>
      <c r="L59" s="117"/>
      <c r="M59" s="117"/>
      <c r="N59" s="117"/>
      <c r="O59" s="117"/>
      <c r="P59" s="117"/>
      <c r="Q59" s="117"/>
      <c r="R59" s="117"/>
      <c r="S59" s="117"/>
      <c r="U59" s="117"/>
      <c r="V59" s="352"/>
    </row>
    <row r="60" spans="1:28" s="105" customFormat="1" ht="15" customHeight="1">
      <c r="C60" s="353"/>
      <c r="D60" s="353"/>
      <c r="E60" s="351"/>
      <c r="F60" s="351"/>
      <c r="K60" s="117"/>
      <c r="L60" s="117"/>
      <c r="M60" s="117"/>
      <c r="N60" s="117"/>
      <c r="O60" s="117"/>
      <c r="P60" s="117"/>
      <c r="Q60" s="117"/>
      <c r="R60" s="117"/>
      <c r="S60" s="117"/>
      <c r="U60" s="117"/>
      <c r="V60" s="352"/>
    </row>
    <row r="61" spans="1:28" s="105" customFormat="1" ht="15" customHeight="1">
      <c r="C61" s="353"/>
      <c r="D61" s="353"/>
      <c r="E61" s="351"/>
      <c r="F61" s="351"/>
      <c r="K61" s="354"/>
      <c r="L61" s="354"/>
      <c r="M61" s="354"/>
      <c r="N61" s="354"/>
      <c r="O61" s="354"/>
      <c r="P61" s="355"/>
      <c r="Q61" s="355"/>
      <c r="R61" s="355"/>
      <c r="S61" s="355"/>
      <c r="U61" s="355"/>
    </row>
    <row r="62" spans="1:28" s="105" customFormat="1" ht="15" customHeight="1">
      <c r="C62" s="353"/>
      <c r="D62" s="353"/>
      <c r="E62" s="351"/>
      <c r="F62" s="351"/>
      <c r="K62" s="117"/>
      <c r="L62" s="117"/>
      <c r="M62" s="117"/>
      <c r="N62" s="117"/>
      <c r="O62" s="117"/>
      <c r="P62" s="117"/>
      <c r="Q62" s="117"/>
      <c r="R62" s="117"/>
      <c r="S62" s="117"/>
      <c r="U62" s="117"/>
      <c r="V62" s="352"/>
      <c r="W62" s="352"/>
    </row>
    <row r="63" spans="1:28" s="105" customFormat="1" ht="15" customHeight="1">
      <c r="C63" s="353"/>
      <c r="D63" s="353"/>
      <c r="E63" s="351"/>
      <c r="F63" s="351"/>
      <c r="K63" s="356"/>
      <c r="L63" s="356"/>
      <c r="M63" s="356"/>
      <c r="N63" s="356"/>
      <c r="O63" s="356"/>
      <c r="P63" s="356"/>
      <c r="Q63" s="356"/>
      <c r="R63" s="356"/>
      <c r="S63" s="356"/>
      <c r="U63" s="356"/>
      <c r="V63" s="356"/>
      <c r="W63" s="356"/>
      <c r="X63" s="117"/>
    </row>
    <row r="64" spans="1:28" s="105" customFormat="1" ht="15" customHeight="1">
      <c r="C64" s="353"/>
      <c r="D64" s="353"/>
      <c r="E64" s="351"/>
      <c r="F64" s="351"/>
      <c r="K64" s="117"/>
      <c r="L64" s="117"/>
      <c r="M64" s="117"/>
      <c r="N64" s="117"/>
      <c r="O64" s="117"/>
      <c r="P64" s="117"/>
      <c r="Q64" s="117"/>
      <c r="R64" s="117"/>
      <c r="S64" s="117"/>
      <c r="U64" s="117"/>
      <c r="V64" s="357"/>
      <c r="W64" s="357"/>
      <c r="X64" s="108"/>
    </row>
    <row r="65" spans="3:29" s="105" customFormat="1" ht="15" customHeight="1">
      <c r="E65" s="358"/>
      <c r="F65" s="358"/>
      <c r="K65" s="356"/>
      <c r="L65" s="356"/>
      <c r="M65" s="356"/>
      <c r="N65" s="356"/>
      <c r="O65" s="356"/>
      <c r="P65" s="356"/>
      <c r="Q65" s="356"/>
      <c r="R65" s="356"/>
      <c r="S65" s="356"/>
      <c r="U65" s="356"/>
      <c r="V65" s="356"/>
      <c r="W65" s="356"/>
      <c r="X65" s="117"/>
      <c r="Y65" s="117"/>
      <c r="Z65" s="117"/>
      <c r="AA65" s="117"/>
      <c r="AB65" s="117"/>
      <c r="AC65" s="117"/>
    </row>
    <row r="66" spans="3:29" s="105" customFormat="1" ht="15" customHeight="1">
      <c r="C66" s="353"/>
      <c r="D66" s="353"/>
      <c r="E66" s="351"/>
      <c r="F66" s="351"/>
      <c r="K66" s="356"/>
      <c r="L66" s="356"/>
      <c r="M66" s="356"/>
      <c r="N66" s="356"/>
      <c r="O66" s="356"/>
      <c r="P66" s="356"/>
      <c r="Q66" s="356"/>
      <c r="R66" s="356"/>
      <c r="S66" s="356"/>
      <c r="U66" s="356"/>
      <c r="V66" s="356"/>
      <c r="W66" s="356"/>
      <c r="X66" s="117"/>
      <c r="Y66" s="117"/>
      <c r="Z66" s="117"/>
    </row>
    <row r="67" spans="3:29" s="105" customFormat="1" ht="15" customHeight="1">
      <c r="C67" s="353"/>
      <c r="D67" s="353"/>
      <c r="E67" s="351"/>
      <c r="F67" s="351"/>
      <c r="K67" s="359"/>
      <c r="L67" s="359"/>
      <c r="M67" s="359"/>
      <c r="N67" s="359"/>
      <c r="O67" s="359"/>
      <c r="P67" s="359"/>
      <c r="Q67" s="359"/>
      <c r="R67" s="359"/>
      <c r="S67" s="359"/>
      <c r="U67" s="359"/>
      <c r="V67" s="356"/>
      <c r="W67" s="356"/>
      <c r="X67" s="117"/>
      <c r="Y67" s="117"/>
      <c r="Z67" s="117"/>
      <c r="AA67" s="117"/>
      <c r="AB67" s="117"/>
      <c r="AC67" s="117"/>
    </row>
    <row r="68" spans="3:29" s="105" customFormat="1" ht="15" customHeight="1">
      <c r="C68" s="353"/>
      <c r="D68" s="353"/>
      <c r="E68" s="351"/>
      <c r="F68" s="351"/>
      <c r="K68" s="359"/>
      <c r="L68" s="359"/>
      <c r="M68" s="359"/>
      <c r="N68" s="359"/>
      <c r="O68" s="359"/>
      <c r="P68" s="359"/>
      <c r="Q68" s="359"/>
      <c r="R68" s="359"/>
      <c r="S68" s="359"/>
      <c r="U68" s="359"/>
      <c r="V68" s="356"/>
      <c r="W68" s="356"/>
      <c r="X68" s="356"/>
      <c r="Y68" s="356"/>
      <c r="Z68" s="356"/>
      <c r="AA68" s="117"/>
      <c r="AB68" s="117"/>
      <c r="AC68" s="117"/>
    </row>
    <row r="69" spans="3:29" s="105" customFormat="1" ht="15" customHeight="1">
      <c r="C69" s="353"/>
      <c r="D69" s="353"/>
      <c r="E69" s="351"/>
      <c r="F69" s="351"/>
      <c r="K69" s="359"/>
      <c r="L69" s="359"/>
      <c r="M69" s="359"/>
      <c r="N69" s="359"/>
      <c r="O69" s="359"/>
      <c r="P69" s="359"/>
      <c r="Q69" s="359"/>
      <c r="R69" s="359"/>
      <c r="S69" s="359"/>
      <c r="U69" s="359"/>
      <c r="V69" s="356"/>
      <c r="W69" s="356"/>
      <c r="X69" s="356"/>
      <c r="Y69" s="356"/>
      <c r="Z69" s="356"/>
      <c r="AA69" s="117"/>
      <c r="AB69" s="117"/>
      <c r="AC69" s="117"/>
    </row>
    <row r="70" spans="3:29" s="105" customFormat="1" ht="15" customHeight="1">
      <c r="C70" s="353"/>
      <c r="D70" s="353"/>
      <c r="E70" s="351"/>
      <c r="F70" s="351"/>
      <c r="J70" s="360"/>
      <c r="K70" s="359"/>
      <c r="L70" s="359"/>
      <c r="M70" s="359"/>
      <c r="N70" s="359"/>
      <c r="O70" s="359"/>
      <c r="P70" s="359"/>
      <c r="Q70" s="359"/>
      <c r="R70" s="359"/>
      <c r="S70" s="359"/>
      <c r="T70" s="360"/>
      <c r="U70" s="359"/>
    </row>
    <row r="71" spans="3:29" s="105" customFormat="1" ht="15" customHeight="1">
      <c r="C71" s="353"/>
      <c r="D71" s="353"/>
      <c r="E71" s="351"/>
      <c r="F71" s="351"/>
      <c r="J71" s="359"/>
      <c r="K71" s="359"/>
      <c r="L71" s="359"/>
      <c r="M71" s="359"/>
      <c r="N71" s="359"/>
      <c r="O71" s="359"/>
      <c r="P71" s="359"/>
      <c r="Q71" s="359"/>
      <c r="R71" s="359"/>
      <c r="S71" s="359"/>
      <c r="T71" s="359"/>
      <c r="U71" s="359"/>
    </row>
    <row r="72" spans="3:29" s="105" customFormat="1" ht="12">
      <c r="C72" s="353"/>
      <c r="D72" s="353"/>
      <c r="E72" s="351"/>
      <c r="F72" s="351"/>
    </row>
    <row r="73" spans="3:29" s="105" customFormat="1"/>
    <row r="74" spans="3:29" s="105" customFormat="1"/>
    <row r="75" spans="3:29" s="105" customFormat="1"/>
    <row r="76" spans="3:29" s="105" customFormat="1"/>
    <row r="77" spans="3:29" s="105" customFormat="1"/>
    <row r="78" spans="3:29" s="105" customFormat="1"/>
    <row r="79" spans="3:29" s="105" customFormat="1"/>
    <row r="80" spans="3:29" s="105" customFormat="1"/>
    <row r="81" s="105" customFormat="1"/>
    <row r="82" s="105" customFormat="1"/>
    <row r="83" s="105" customFormat="1"/>
    <row r="84" s="105" customFormat="1"/>
    <row r="85" s="105" customFormat="1"/>
    <row r="86" s="105" customFormat="1"/>
    <row r="87" s="105" customFormat="1"/>
    <row r="88" s="105" customFormat="1"/>
    <row r="89" s="105" customFormat="1"/>
    <row r="90" s="105" customFormat="1"/>
    <row r="91" s="105" customFormat="1"/>
    <row r="92" s="105" customFormat="1"/>
    <row r="93" s="105" customFormat="1"/>
    <row r="94" s="105" customFormat="1"/>
    <row r="95" s="105" customFormat="1"/>
    <row r="96" s="105" customFormat="1"/>
    <row r="97" s="105" customFormat="1"/>
    <row r="98" s="105" customFormat="1"/>
    <row r="99" s="105" customFormat="1"/>
    <row r="100" s="105" customFormat="1"/>
    <row r="101" s="105" customFormat="1"/>
    <row r="102" s="105" customFormat="1"/>
    <row r="103" s="105" customFormat="1"/>
    <row r="104" s="105" customFormat="1"/>
    <row r="105" s="105" customFormat="1"/>
    <row r="106" s="105" customFormat="1"/>
    <row r="107" s="105" customFormat="1"/>
    <row r="108" s="105" customFormat="1"/>
    <row r="109" s="105" customFormat="1"/>
    <row r="110" s="105" customFormat="1"/>
    <row r="111" s="105" customFormat="1"/>
    <row r="112" s="105" customFormat="1"/>
    <row r="113" s="105" customFormat="1"/>
    <row r="114" s="105" customFormat="1"/>
    <row r="115" s="105" customFormat="1"/>
    <row r="116" s="105" customFormat="1"/>
    <row r="117" s="105" customFormat="1"/>
    <row r="118" s="105" customFormat="1"/>
    <row r="119" s="105" customFormat="1"/>
    <row r="120" s="105" customFormat="1"/>
    <row r="121" s="105" customFormat="1"/>
    <row r="122" s="105" customFormat="1"/>
    <row r="123" s="105" customFormat="1"/>
    <row r="124" s="105" customFormat="1"/>
    <row r="125" s="105" customFormat="1"/>
    <row r="126" s="105" customFormat="1"/>
    <row r="127" s="105" customFormat="1"/>
    <row r="128" s="105" customFormat="1"/>
    <row r="129" s="105" customFormat="1"/>
    <row r="130" s="105" customFormat="1"/>
    <row r="131" s="105" customFormat="1"/>
    <row r="132" s="105" customFormat="1"/>
    <row r="133" s="105" customFormat="1"/>
    <row r="134" s="105" customFormat="1"/>
    <row r="135" s="105" customFormat="1"/>
    <row r="136" s="105" customFormat="1"/>
    <row r="137" s="105" customFormat="1"/>
    <row r="138" s="105" customFormat="1"/>
    <row r="139" s="105" customFormat="1"/>
    <row r="140" s="105" customFormat="1"/>
    <row r="141" s="105" customFormat="1"/>
    <row r="142" s="105" customFormat="1"/>
    <row r="143" s="105" customFormat="1"/>
    <row r="144" s="105" customFormat="1"/>
    <row r="145" s="105" customFormat="1"/>
    <row r="146" s="105" customFormat="1"/>
    <row r="147" s="105" customFormat="1"/>
    <row r="148" s="105" customFormat="1"/>
    <row r="149" s="105" customFormat="1"/>
    <row r="150" s="105" customFormat="1"/>
    <row r="151" s="105" customFormat="1"/>
    <row r="152" s="105" customFormat="1"/>
    <row r="153" s="105" customFormat="1"/>
    <row r="154" s="105" customFormat="1"/>
    <row r="155" s="105" customFormat="1"/>
    <row r="156" s="105" customFormat="1"/>
    <row r="157" s="105" customFormat="1"/>
    <row r="158" s="105" customFormat="1"/>
    <row r="159" s="105" customFormat="1"/>
    <row r="160" s="105" customFormat="1"/>
    <row r="161" s="105" customFormat="1"/>
    <row r="162" s="105" customFormat="1"/>
    <row r="163" s="105" customFormat="1"/>
    <row r="164" s="105" customFormat="1"/>
    <row r="165" s="105" customFormat="1"/>
    <row r="166" s="105" customFormat="1"/>
    <row r="167" s="105" customFormat="1"/>
    <row r="168" s="105" customFormat="1"/>
    <row r="169" s="105" customFormat="1"/>
    <row r="170" s="105" customFormat="1"/>
    <row r="171" s="105" customFormat="1"/>
    <row r="172" s="105" customFormat="1"/>
    <row r="173" s="105" customFormat="1"/>
    <row r="174" s="105" customFormat="1"/>
    <row r="175" s="105" customFormat="1"/>
    <row r="176" s="105" customFormat="1"/>
    <row r="177" s="105" customFormat="1"/>
    <row r="178" s="105" customFormat="1"/>
    <row r="179" s="105" customFormat="1"/>
    <row r="180" s="105" customFormat="1"/>
    <row r="181" s="105" customFormat="1"/>
    <row r="182" s="105" customFormat="1"/>
    <row r="183" s="105" customFormat="1"/>
    <row r="184" s="105" customFormat="1"/>
    <row r="185" s="105" customFormat="1"/>
    <row r="186" s="105" customFormat="1"/>
    <row r="187" s="105" customFormat="1"/>
    <row r="188" s="105" customFormat="1"/>
    <row r="189" s="105" customFormat="1"/>
    <row r="190" s="105" customFormat="1"/>
    <row r="191" s="105" customFormat="1"/>
    <row r="192" s="105" customFormat="1"/>
    <row r="193" s="105" customFormat="1"/>
    <row r="194" s="105" customFormat="1"/>
    <row r="195" s="105" customFormat="1"/>
    <row r="196" s="105" customFormat="1"/>
    <row r="197" s="105" customFormat="1"/>
    <row r="198" s="105" customFormat="1"/>
    <row r="199" s="105" customFormat="1"/>
    <row r="200" s="105" customFormat="1"/>
    <row r="201" s="105" customFormat="1"/>
  </sheetData>
  <sheetProtection algorithmName="SHA-512" hashValue="STznIPMScM3Uc76d8hhVJldLFQrhfkw3F7r8js9uHZPFndogS2YgKkm8xkl62G2yYf/HYGEiRltCiXrhKJXGSw==" saltValue="vYIW0Hh6m5sl+vGAmqfXSw==" spinCount="100000" sheet="1" formatCells="0" formatColumns="0" formatRows="0"/>
  <mergeCells count="85">
    <mergeCell ref="C50:F50"/>
    <mergeCell ref="C45:F45"/>
    <mergeCell ref="C46:F46"/>
    <mergeCell ref="C47:F47"/>
    <mergeCell ref="C48:F48"/>
    <mergeCell ref="C49:F49"/>
    <mergeCell ref="C10:F10"/>
    <mergeCell ref="C11:F11"/>
    <mergeCell ref="C12:F12"/>
    <mergeCell ref="E5:G5"/>
    <mergeCell ref="C30:F30"/>
    <mergeCell ref="C25:F25"/>
    <mergeCell ref="C26:F26"/>
    <mergeCell ref="C27:F27"/>
    <mergeCell ref="C28:F28"/>
    <mergeCell ref="C29:F29"/>
    <mergeCell ref="C19:F19"/>
    <mergeCell ref="C21:F21"/>
    <mergeCell ref="C22:F22"/>
    <mergeCell ref="C23:F23"/>
    <mergeCell ref="C24:F24"/>
    <mergeCell ref="C18:F18"/>
    <mergeCell ref="B2:G2"/>
    <mergeCell ref="G29:I29"/>
    <mergeCell ref="G9:H9"/>
    <mergeCell ref="G10:I10"/>
    <mergeCell ref="G11:I11"/>
    <mergeCell ref="G12:I12"/>
    <mergeCell ref="G13:I13"/>
    <mergeCell ref="G14:I14"/>
    <mergeCell ref="G15:I15"/>
    <mergeCell ref="G16:I16"/>
    <mergeCell ref="B3:C3"/>
    <mergeCell ref="B5:C5"/>
    <mergeCell ref="G19:I19"/>
    <mergeCell ref="G21:H21"/>
    <mergeCell ref="B4:E4"/>
    <mergeCell ref="C7:F7"/>
    <mergeCell ref="G56:I56"/>
    <mergeCell ref="G51:I51"/>
    <mergeCell ref="G52:I52"/>
    <mergeCell ref="G53:I53"/>
    <mergeCell ref="G54:I54"/>
    <mergeCell ref="G55:I55"/>
    <mergeCell ref="C56:E56"/>
    <mergeCell ref="C51:F51"/>
    <mergeCell ref="C52:F52"/>
    <mergeCell ref="C53:F53"/>
    <mergeCell ref="C54:F54"/>
    <mergeCell ref="C55:F55"/>
    <mergeCell ref="G45:H45"/>
    <mergeCell ref="G50:I50"/>
    <mergeCell ref="G46:I46"/>
    <mergeCell ref="G47:I47"/>
    <mergeCell ref="G49:I49"/>
    <mergeCell ref="G43:I43"/>
    <mergeCell ref="G31:I31"/>
    <mergeCell ref="C31:F31"/>
    <mergeCell ref="C33:F33"/>
    <mergeCell ref="C34:F34"/>
    <mergeCell ref="C35:F35"/>
    <mergeCell ref="C36:F36"/>
    <mergeCell ref="C37:F37"/>
    <mergeCell ref="C38:F38"/>
    <mergeCell ref="C39:F39"/>
    <mergeCell ref="C40:F40"/>
    <mergeCell ref="C41:F41"/>
    <mergeCell ref="C42:F42"/>
    <mergeCell ref="C43:F43"/>
    <mergeCell ref="E3:G3"/>
    <mergeCell ref="G35:I35"/>
    <mergeCell ref="G33:H33"/>
    <mergeCell ref="G30:I30"/>
    <mergeCell ref="G17:I17"/>
    <mergeCell ref="G18:I18"/>
    <mergeCell ref="C9:E9"/>
    <mergeCell ref="G34:I34"/>
    <mergeCell ref="G23:I23"/>
    <mergeCell ref="G24:I24"/>
    <mergeCell ref="G22:I22"/>
    <mergeCell ref="C13:F13"/>
    <mergeCell ref="C14:F14"/>
    <mergeCell ref="C15:F15"/>
    <mergeCell ref="C16:F16"/>
    <mergeCell ref="C17:F17"/>
  </mergeCells>
  <pageMargins left="0.46" right="0.43307086614173229" top="0.48" bottom="0.38" header="0.27" footer="0.31496062992125984"/>
  <pageSetup paperSize="9" orientation="landscape" r:id="rId1"/>
  <headerFooter>
    <oddFooter xml:space="preserve">&amp;R&amp;P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5E40C-AABC-4AF7-AFBD-EBEFEA4FE45E}">
  <sheetPr codeName="Tabelle31">
    <tabColor theme="3" tint="0.59999389629810485"/>
    <outlinePr summaryBelow="0" summaryRight="0"/>
    <pageSetUpPr fitToPage="1"/>
  </sheetPr>
  <dimension ref="A1:BJ1000"/>
  <sheetViews>
    <sheetView showGridLines="0" zoomScale="85" zoomScaleNormal="85" workbookViewId="0">
      <pane xSplit="2" ySplit="10" topLeftCell="C11" activePane="bottomRight" state="frozen"/>
      <selection activeCell="G204" sqref="G204:K204"/>
      <selection pane="topRight" activeCell="G204" sqref="G204:K204"/>
      <selection pane="bottomLeft" activeCell="G204" sqref="G204:K204"/>
      <selection pane="bottomRight" activeCell="U199" sqref="U199"/>
    </sheetView>
  </sheetViews>
  <sheetFormatPr baseColWidth="10" defaultColWidth="11.42578125" defaultRowHeight="11.25" outlineLevelRow="1" outlineLevelCol="1"/>
  <cols>
    <col min="1" max="1" width="0.7109375" style="1" customWidth="1"/>
    <col min="2" max="2" width="4.7109375" style="1" customWidth="1"/>
    <col min="3" max="4" width="18.7109375" style="1" customWidth="1"/>
    <col min="5" max="5" width="20.7109375" style="1" customWidth="1"/>
    <col min="6" max="6" width="2.28515625" style="1" customWidth="1"/>
    <col min="7" max="7" width="32.85546875" style="1" customWidth="1" outlineLevel="1"/>
    <col min="8" max="8" width="5.7109375" style="1" customWidth="1" collapsed="1"/>
    <col min="9" max="15" width="6.28515625" style="1" hidden="1" customWidth="1" outlineLevel="1"/>
    <col min="16" max="19" width="11.7109375" style="1" hidden="1" customWidth="1" outlineLevel="1"/>
    <col min="20" max="20" width="2" style="259" customWidth="1"/>
    <col min="21" max="21" width="16.7109375" style="1" customWidth="1"/>
    <col min="22" max="22" width="2.28515625" style="259" customWidth="1"/>
    <col min="23" max="28" width="6.28515625" style="1" customWidth="1" outlineLevel="1"/>
    <col min="29" max="29" width="1.7109375" style="1" customWidth="1" outlineLevel="1"/>
    <col min="30" max="35" width="6.28515625" style="1" customWidth="1" outlineLevel="1"/>
    <col min="36" max="36" width="1.7109375" style="1" customWidth="1" outlineLevel="1"/>
    <col min="37" max="38" width="6.7109375" style="1" customWidth="1" outlineLevel="1"/>
    <col min="39" max="40" width="9.28515625" style="1" customWidth="1" outlineLevel="1"/>
    <col min="41" max="42" width="7.7109375" style="1" customWidth="1" outlineLevel="1"/>
    <col min="43" max="43" width="8.7109375" style="1" customWidth="1" outlineLevel="1"/>
    <col min="44" max="44" width="8.28515625" style="1" customWidth="1" outlineLevel="1"/>
    <col min="45" max="45" width="1.7109375" style="1" customWidth="1" outlineLevel="1"/>
    <col min="46" max="46" width="10.7109375" style="1" customWidth="1" outlineLevel="1"/>
    <col min="47" max="47" width="1.7109375" style="1" customWidth="1" outlineLevel="1"/>
    <col min="48" max="48" width="14.7109375" style="259" customWidth="1"/>
    <col min="49" max="49" width="1.7109375" style="259" customWidth="1"/>
    <col min="50" max="50" width="14.7109375" style="259" customWidth="1"/>
    <col min="51" max="51" width="2.28515625" style="259" customWidth="1" collapsed="1"/>
    <col min="52" max="52" width="16.7109375" style="259" hidden="1" customWidth="1" outlineLevel="1"/>
    <col min="53" max="53" width="1.7109375" style="259" hidden="1" customWidth="1" outlineLevel="1"/>
    <col min="54" max="54" width="14.7109375" style="259" hidden="1" customWidth="1" outlineLevel="1"/>
    <col min="55" max="55" width="1.7109375" style="259" hidden="1" customWidth="1" outlineLevel="1"/>
    <col min="56" max="56" width="14.7109375" style="259" hidden="1" customWidth="1" outlineLevel="1"/>
    <col min="57" max="57" width="1.7109375" style="1" customWidth="1"/>
    <col min="58" max="16384" width="11.42578125" style="1"/>
  </cols>
  <sheetData>
    <row r="1" spans="1:62" ht="8.25" customHeight="1" thickBot="1"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BE1" s="105"/>
      <c r="BF1" s="105"/>
      <c r="BG1" s="105"/>
      <c r="BH1" s="105"/>
      <c r="BI1" s="105"/>
      <c r="BJ1" s="105"/>
    </row>
    <row r="2" spans="1:62" s="2" customFormat="1" ht="20.100000000000001" customHeight="1" thickBot="1">
      <c r="B2" s="296" t="s">
        <v>99</v>
      </c>
      <c r="C2" s="893" t="str">
        <f>Übersicht!C12</f>
        <v>Automatic Production Line</v>
      </c>
      <c r="D2" s="894"/>
      <c r="E2" s="894"/>
      <c r="F2" s="894"/>
      <c r="G2" s="699" t="s">
        <v>213</v>
      </c>
      <c r="H2" s="484">
        <f>Übersicht!F12</f>
        <v>1</v>
      </c>
      <c r="I2" s="299"/>
      <c r="J2" s="299"/>
      <c r="K2" s="299"/>
      <c r="L2" s="299"/>
      <c r="M2" s="299"/>
      <c r="N2" s="299"/>
      <c r="O2" s="299"/>
      <c r="P2" s="300"/>
      <c r="Q2" s="300"/>
      <c r="R2" s="425"/>
      <c r="S2" s="301"/>
      <c r="T2" s="286"/>
      <c r="U2" s="683">
        <f>U8*$H2</f>
        <v>1630230</v>
      </c>
      <c r="V2" s="687" t="s">
        <v>230</v>
      </c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488">
        <f>AV8*$H2</f>
        <v>95974.5</v>
      </c>
      <c r="AW2" s="686" t="s">
        <v>231</v>
      </c>
      <c r="AX2" s="682">
        <f>AX8*$H2</f>
        <v>1726204.5</v>
      </c>
      <c r="AY2" s="302"/>
      <c r="AZ2" s="489">
        <f>AZ8*$H2</f>
        <v>1449038.4998764491</v>
      </c>
      <c r="BA2" s="686" t="s">
        <v>230</v>
      </c>
      <c r="BB2" s="489">
        <f>BB8*$H2</f>
        <v>85307.438524865982</v>
      </c>
      <c r="BC2" s="686" t="s">
        <v>231</v>
      </c>
      <c r="BD2" s="489">
        <f>BD8*$H2</f>
        <v>1534345.9384013151</v>
      </c>
      <c r="BE2" s="126"/>
      <c r="BF2" s="126"/>
      <c r="BG2" s="126"/>
      <c r="BH2" s="126"/>
      <c r="BI2" s="126"/>
      <c r="BJ2" s="126"/>
    </row>
    <row r="3" spans="1:62" s="2" customFormat="1" ht="19.899999999999999" customHeight="1">
      <c r="B3" s="906" t="str">
        <f>Kunde</f>
        <v>Dräxlmeier Satu Mare</v>
      </c>
      <c r="C3" s="906"/>
      <c r="D3" s="906"/>
      <c r="E3" s="697" t="str">
        <f>Übersicht!E3</f>
        <v>Hr. Eglseder</v>
      </c>
      <c r="F3" s="297"/>
      <c r="G3" s="698" t="str">
        <f>Revision</f>
        <v>MS-F_Rev.:8 / 06.03.25 / S. Schnurrenberger</v>
      </c>
      <c r="H3" s="298"/>
      <c r="I3" s="299"/>
      <c r="J3" s="299"/>
      <c r="K3" s="299"/>
      <c r="L3" s="299"/>
      <c r="M3" s="299"/>
      <c r="N3" s="299"/>
      <c r="O3" s="299"/>
      <c r="P3" s="300"/>
      <c r="Q3" s="300"/>
      <c r="R3" s="379"/>
      <c r="S3" s="301"/>
      <c r="T3" s="286"/>
      <c r="U3" s="303"/>
      <c r="V3" s="286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03"/>
      <c r="AX3" s="303"/>
      <c r="AY3" s="302"/>
      <c r="AZ3" s="892" t="s">
        <v>219</v>
      </c>
      <c r="BA3" s="892"/>
      <c r="BB3" s="892"/>
      <c r="BC3" s="892"/>
      <c r="BD3" s="892"/>
      <c r="BE3" s="126"/>
      <c r="BF3" s="126"/>
      <c r="BG3" s="126"/>
      <c r="BH3" s="126"/>
      <c r="BI3" s="126"/>
      <c r="BJ3" s="126"/>
    </row>
    <row r="4" spans="1:62" s="2" customFormat="1" ht="19.899999999999999" customHeight="1">
      <c r="B4" s="907" t="str">
        <f>Anlage</f>
        <v>Automatic Production Line for Wire Processing</v>
      </c>
      <c r="C4" s="907"/>
      <c r="D4" s="907"/>
      <c r="E4" s="907"/>
      <c r="F4" s="907"/>
      <c r="G4" s="907"/>
      <c r="H4" s="907"/>
      <c r="I4" s="299"/>
      <c r="J4" s="299"/>
      <c r="K4" s="299"/>
      <c r="L4" s="299"/>
      <c r="M4" s="299"/>
      <c r="N4" s="299"/>
      <c r="O4" s="299"/>
      <c r="P4" s="300"/>
      <c r="Q4" s="300"/>
      <c r="R4" s="379"/>
      <c r="S4" s="301"/>
      <c r="T4" s="287"/>
      <c r="U4" s="680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680"/>
      <c r="AW4" s="680"/>
      <c r="AX4" s="680"/>
      <c r="AY4" s="303"/>
      <c r="AZ4" s="764">
        <f>Projektnachlass</f>
        <v>0.11114474652260775</v>
      </c>
      <c r="BA4" s="764"/>
      <c r="BB4" s="764"/>
      <c r="BC4" s="764"/>
      <c r="BD4" s="764"/>
      <c r="BE4" s="126"/>
      <c r="BF4" s="126"/>
      <c r="BG4" s="126"/>
      <c r="BH4" s="126"/>
      <c r="BI4" s="126"/>
      <c r="BJ4" s="126"/>
    </row>
    <row r="5" spans="1:62" ht="19.899999999999999" customHeight="1" collapsed="1" thickBot="1">
      <c r="B5" s="882" t="str">
        <f>Angebotsnummer</f>
        <v>A07616000A</v>
      </c>
      <c r="C5" s="882"/>
      <c r="D5" s="696">
        <f>Datum</f>
        <v>45825</v>
      </c>
      <c r="E5" s="446" t="str">
        <f>Bearbeiter</f>
        <v>Schötz/Radlbeck</v>
      </c>
      <c r="F5" s="304"/>
      <c r="G5" s="305"/>
      <c r="H5" s="306"/>
      <c r="I5" s="763" t="s">
        <v>226</v>
      </c>
      <c r="J5" s="763"/>
      <c r="K5" s="763"/>
      <c r="L5" s="763"/>
      <c r="M5" s="763"/>
      <c r="N5" s="763"/>
      <c r="O5" s="763"/>
      <c r="P5" s="259"/>
      <c r="Q5" s="307"/>
      <c r="R5" s="307"/>
      <c r="S5" s="259"/>
      <c r="T5" s="288"/>
      <c r="U5" s="288"/>
      <c r="V5" s="288"/>
      <c r="W5" s="762" t="s">
        <v>225</v>
      </c>
      <c r="X5" s="762"/>
      <c r="Y5" s="762"/>
      <c r="Z5" s="762"/>
      <c r="AA5" s="762"/>
      <c r="AB5" s="762"/>
      <c r="AC5" s="288"/>
      <c r="AD5" s="762" t="s">
        <v>178</v>
      </c>
      <c r="AE5" s="762"/>
      <c r="AF5" s="762"/>
      <c r="AG5" s="762"/>
      <c r="AH5" s="762"/>
      <c r="AI5" s="762"/>
      <c r="AJ5" s="288"/>
      <c r="AK5" s="762" t="s">
        <v>182</v>
      </c>
      <c r="AL5" s="762"/>
      <c r="AM5" s="762"/>
      <c r="AN5" s="762"/>
      <c r="AO5" s="762"/>
      <c r="AP5" s="762"/>
      <c r="AQ5" s="762"/>
      <c r="AR5" s="762"/>
      <c r="AS5" s="288"/>
      <c r="AT5" s="288"/>
      <c r="AU5" s="288"/>
      <c r="AV5" s="288"/>
      <c r="AX5" s="288"/>
      <c r="AZ5" s="288"/>
      <c r="BB5" s="288"/>
      <c r="BD5" s="288"/>
      <c r="BE5" s="105"/>
      <c r="BF5" s="105"/>
      <c r="BG5" s="105"/>
      <c r="BH5" s="105"/>
      <c r="BI5" s="105"/>
      <c r="BJ5" s="105"/>
    </row>
    <row r="6" spans="1:62" ht="65.45" hidden="1" customHeight="1" outlineLevel="1">
      <c r="B6" s="315"/>
      <c r="C6" s="343" t="s">
        <v>180</v>
      </c>
      <c r="D6" s="219"/>
      <c r="E6" s="219"/>
      <c r="F6" s="308"/>
      <c r="G6" s="224"/>
      <c r="H6" s="309"/>
      <c r="I6" s="320">
        <f t="shared" ref="I6" si="0">I8*I7</f>
        <v>0</v>
      </c>
      <c r="J6" s="316">
        <f t="shared" ref="J6:O6" si="1">J8*J7</f>
        <v>212600</v>
      </c>
      <c r="K6" s="317">
        <f t="shared" si="1"/>
        <v>60076</v>
      </c>
      <c r="L6" s="318">
        <f t="shared" si="1"/>
        <v>96810</v>
      </c>
      <c r="M6" s="318">
        <f t="shared" si="1"/>
        <v>159810</v>
      </c>
      <c r="N6" s="319">
        <f t="shared" si="1"/>
        <v>78310</v>
      </c>
      <c r="O6" s="320">
        <f t="shared" si="1"/>
        <v>162114</v>
      </c>
      <c r="P6" s="898" t="s">
        <v>179</v>
      </c>
      <c r="Q6" s="898"/>
      <c r="R6" s="316">
        <f>SUM(R12,R29,R46,R63,R80,R97,R114,R131,R148,R165,R182,R199,R216,R233,R250,R267,R284,R301,R318,R335,R352,R369,R386,R403,R420,R437,R454,R471,R488,R505)</f>
        <v>207000</v>
      </c>
      <c r="S6" s="321">
        <f>SUM(S12,S29,S46,S63,S80,S97,S114,S131,S148,S165,S182,S199,S216,S233,S250,S267,S284,S301,S318,S335,S352,S369,S386,S403,S420,S437,S454,S471,S488,S505)</f>
        <v>653510</v>
      </c>
      <c r="U6" s="259"/>
      <c r="W6" s="320">
        <f t="shared" ref="W6:AB6" si="2">W8*W7</f>
        <v>4400</v>
      </c>
      <c r="X6" s="316">
        <f t="shared" si="2"/>
        <v>0</v>
      </c>
      <c r="Y6" s="318">
        <f t="shared" si="2"/>
        <v>0</v>
      </c>
      <c r="Z6" s="318">
        <f t="shared" si="2"/>
        <v>17850</v>
      </c>
      <c r="AA6" s="319">
        <f t="shared" si="2"/>
        <v>11480</v>
      </c>
      <c r="AB6" s="320">
        <f t="shared" si="2"/>
        <v>18040</v>
      </c>
      <c r="AC6" s="259"/>
      <c r="AD6" s="320">
        <f t="shared" ref="AD6:AM6" si="3">AD8*AD7</f>
        <v>1760</v>
      </c>
      <c r="AE6" s="316">
        <f t="shared" si="3"/>
        <v>0</v>
      </c>
      <c r="AF6" s="318">
        <f t="shared" si="3"/>
        <v>0</v>
      </c>
      <c r="AG6" s="318">
        <f t="shared" si="3"/>
        <v>2520</v>
      </c>
      <c r="AH6" s="319">
        <f t="shared" si="3"/>
        <v>2624</v>
      </c>
      <c r="AI6" s="320">
        <f t="shared" si="3"/>
        <v>3936</v>
      </c>
      <c r="AJ6" s="259"/>
      <c r="AK6" s="322">
        <f t="shared" si="3"/>
        <v>4212</v>
      </c>
      <c r="AL6" s="322">
        <f t="shared" si="3"/>
        <v>7000</v>
      </c>
      <c r="AM6" s="323">
        <f t="shared" si="3"/>
        <v>0</v>
      </c>
      <c r="AN6" s="321">
        <f>SUM(AN12,AN29,AN46,AN63,AN80,AN97,AN114,AN131,AN148,AN165,AN182,AN199,AN216,AN233,AN250,AN267,AN284,AN301,AN318,AN335,AN352,AN369,AN386,AN403,AN420,AN437,AN454,AN471,AN488,AN505)</f>
        <v>3500</v>
      </c>
      <c r="AO6" s="321">
        <f>SUM(AO12,AO29,AO46,AO63,AO80,AO97,AO114,AO131,AO148,AO165,AO182,AO199,AO216,AO233,AO250,AO267,AO284,AO301,AO318,AO335,AO352,AO369,AO386,AO403,AO420,AO437,AO454,AO471,AO488,AO505)</f>
        <v>0</v>
      </c>
      <c r="AP6" s="321">
        <f>SUM(AP12,AP29,AP46,AP63,AP80,AP97,AP114,AP131,AP148,AP165,AP182,AP199,AP216,AP233,AP250,AP267,AP284,AP301,AP318,AP335,AP352,AP369,AP386,AP403,AP420,AP437,AP454,AP471,AP488,AP505)</f>
        <v>3000</v>
      </c>
      <c r="AQ6" s="321">
        <f>SUM(AQ12,AQ29,AQ46,AQ63,AQ80,AQ97,AQ114,AQ131,AQ148,AQ165,AQ182,AQ199,AQ216,AQ233,AQ250,AQ267,AQ284,AQ301,AQ318,AQ335,AQ352,AQ369,AQ386,AQ403,AQ420,AQ437,AQ454,AQ471,AQ488,AQ505)</f>
        <v>0</v>
      </c>
      <c r="AR6" s="321">
        <f>SUM(AR12,AR29,AR46,AR63,AR80,AR97,AR114,AR131,AR148,AR165,AR182,AR199,AR216,AR233,AR250,AR267,AR284,AR301,AR318,AR335,AR352,AR369,AR386,AR403,AR420,AR437,AR454,AR471,AR488,AR505)</f>
        <v>0</v>
      </c>
      <c r="AS6" s="259"/>
      <c r="AT6" s="324">
        <f>SUM(AT12,AT29,AT46,AT63,AT80,AT97,AT114,AT131,AT148,AT165,AT182,AT199,AT216,AT233,AT250,AT267,AT284,AT301,AT318,AT335,AT352,AT369,AT386,AT403,AT420,AT437,AT454,AT471,AT488,AT505)</f>
        <v>15652.5</v>
      </c>
      <c r="AU6" s="259"/>
      <c r="BE6" s="105"/>
      <c r="BF6" s="105"/>
      <c r="BG6" s="105"/>
      <c r="BH6" s="105"/>
      <c r="BI6" s="105"/>
      <c r="BJ6" s="105"/>
    </row>
    <row r="7" spans="1:62" ht="19.5" hidden="1" customHeight="1" outlineLevel="1" thickBot="1">
      <c r="B7" s="315"/>
      <c r="C7" s="310"/>
      <c r="D7" s="219"/>
      <c r="E7" s="219"/>
      <c r="F7" s="308"/>
      <c r="G7" s="224"/>
      <c r="H7" s="311"/>
      <c r="I7" s="329">
        <f>Pl*(1+Gewinn)*(1+SicherheitAngebot)</f>
        <v>110</v>
      </c>
      <c r="J7" s="325">
        <f>MKo*(1+Gewinn)*(1+SicherheitAngebot)</f>
        <v>100</v>
      </c>
      <c r="K7" s="326">
        <f>EKo*(1+Gewinn)*(1+SicherheitAngebot)</f>
        <v>92</v>
      </c>
      <c r="L7" s="327">
        <f>Sw*(1+Gewinn)*(1+SicherheitAngebot)</f>
        <v>105</v>
      </c>
      <c r="M7" s="327">
        <f>Inb*(1+Gewinn)*(1+SicherheitAngebot)</f>
        <v>105</v>
      </c>
      <c r="N7" s="328">
        <f>El*(1+Gewinn)*(1+SicherheitAngebot)</f>
        <v>82</v>
      </c>
      <c r="O7" s="329">
        <f>Mo*(1+Gewinn)*(1+SicherheitAngebot)</f>
        <v>82</v>
      </c>
      <c r="P7" s="517" t="s">
        <v>4</v>
      </c>
      <c r="Q7" s="516">
        <f>Gewinn</f>
        <v>0</v>
      </c>
      <c r="R7" s="325">
        <f>TF*(1+Gewinn)*(1+SicherheitAngebot)</f>
        <v>85</v>
      </c>
      <c r="S7" s="330" t="s">
        <v>0</v>
      </c>
      <c r="U7" s="680" t="s">
        <v>198</v>
      </c>
      <c r="W7" s="329">
        <f>Pl*(1+Gewinn)*(1+SicherheitAngebot)</f>
        <v>110</v>
      </c>
      <c r="X7" s="325">
        <f>MKo*(1+Gewinn)*(1+SicherheitAngebot)</f>
        <v>100</v>
      </c>
      <c r="Y7" s="327">
        <f>Inb*(1+Gewinn)*(1+SicherheitAngebot)</f>
        <v>105</v>
      </c>
      <c r="Z7" s="327">
        <f>Inb*(1+Gewinn)*(1+SicherheitAngebot)</f>
        <v>105</v>
      </c>
      <c r="AA7" s="328">
        <f>El*(1+Gewinn)*(1+SicherheitAngebot)</f>
        <v>82</v>
      </c>
      <c r="AB7" s="329">
        <f>Mo*(1+Gewinn)*(1+SicherheitAngebot)</f>
        <v>82</v>
      </c>
      <c r="AC7" s="259"/>
      <c r="AD7" s="329">
        <f>Pl*(1+Gewinn)*(1+SicherheitAngebot)</f>
        <v>110</v>
      </c>
      <c r="AE7" s="325">
        <f>MKo*(1+Gewinn)*(1+SicherheitAngebot)</f>
        <v>100</v>
      </c>
      <c r="AF7" s="327">
        <f>Inb*(1+Gewinn)*(1+SicherheitAngebot)</f>
        <v>105</v>
      </c>
      <c r="AG7" s="327">
        <f>Inb*(1+Gewinn)*(1+SicherheitAngebot)</f>
        <v>105</v>
      </c>
      <c r="AH7" s="328">
        <f>El*(1+Gewinn)*(1+SicherheitAngebot)</f>
        <v>82</v>
      </c>
      <c r="AI7" s="329">
        <f>Mo*(1+Gewinn)*(1+SicherheitAngebot)</f>
        <v>82</v>
      </c>
      <c r="AJ7" s="259"/>
      <c r="AK7" s="331">
        <f>Auslöse*(1+Gewinn)*(1+SicherheitAngebot)</f>
        <v>52</v>
      </c>
      <c r="AL7" s="331">
        <f>Hotel*(1+Gewinn)*(1+SicherheitAngebot)</f>
        <v>100</v>
      </c>
      <c r="AM7" s="332">
        <f>KM_Pauschale*(1+Gewinn)*(1+SicherheitAngebot)</f>
        <v>0.6</v>
      </c>
      <c r="AN7" s="333" t="s">
        <v>21</v>
      </c>
      <c r="AO7" s="333" t="s">
        <v>17</v>
      </c>
      <c r="AP7" s="333" t="s">
        <v>18</v>
      </c>
      <c r="AQ7" s="333" t="s">
        <v>197</v>
      </c>
      <c r="AR7" s="333" t="s">
        <v>20</v>
      </c>
      <c r="AS7" s="259"/>
      <c r="AT7" s="334">
        <f>Zuschläge_IBN</f>
        <v>0.25</v>
      </c>
      <c r="AU7" s="259"/>
      <c r="AV7" s="680" t="s">
        <v>198</v>
      </c>
      <c r="AX7" s="680" t="s">
        <v>198</v>
      </c>
      <c r="AZ7" s="680" t="s">
        <v>198</v>
      </c>
      <c r="BB7" s="680" t="s">
        <v>198</v>
      </c>
      <c r="BD7" s="680" t="s">
        <v>198</v>
      </c>
      <c r="BE7" s="105"/>
      <c r="BF7" s="105"/>
      <c r="BG7" s="105"/>
      <c r="BH7" s="105"/>
      <c r="BI7" s="105"/>
      <c r="BJ7" s="105"/>
    </row>
    <row r="8" spans="1:62" ht="19.5" hidden="1" customHeight="1" outlineLevel="1" thickBot="1">
      <c r="B8" s="315"/>
      <c r="C8" s="310"/>
      <c r="D8" s="219"/>
      <c r="E8" s="219"/>
      <c r="F8" s="308"/>
      <c r="G8" s="224"/>
      <c r="H8" s="311"/>
      <c r="I8" s="650">
        <f t="shared" ref="I8" si="4">SUM(I12,I29,I46,I63,I80,I97,I114,I131,I148,I165,I182,I199,I216,I233,I250,I267,I284,I301,I318,I335,I352,I369,I386,I403,I420,I437,I454,I471,I488,I505)</f>
        <v>0</v>
      </c>
      <c r="J8" s="335">
        <f t="shared" ref="J8:O8" si="5">SUM(J12,J29,J46,J63,J80,J97,J114,J131,J148,J165,J182,J199,J216,J233,J250,J267,J284,J301,J318,J335,J352,J369,J386,J403,J420,J437,J454,J471,J488,J505)</f>
        <v>2126</v>
      </c>
      <c r="K8" s="510">
        <f t="shared" si="5"/>
        <v>653</v>
      </c>
      <c r="L8" s="511">
        <f t="shared" si="5"/>
        <v>922</v>
      </c>
      <c r="M8" s="511">
        <f t="shared" si="5"/>
        <v>1522</v>
      </c>
      <c r="N8" s="651">
        <f t="shared" si="5"/>
        <v>955</v>
      </c>
      <c r="O8" s="650">
        <f t="shared" si="5"/>
        <v>1977</v>
      </c>
      <c r="P8" s="517" t="s">
        <v>6</v>
      </c>
      <c r="Q8" s="516">
        <f>SicherheitAngebot</f>
        <v>0</v>
      </c>
      <c r="R8" s="652">
        <f>R6/R7</f>
        <v>2435.294117647059</v>
      </c>
      <c r="S8" s="515">
        <f>MGKZ</f>
        <v>0.1</v>
      </c>
      <c r="U8" s="683">
        <f>SUM(U12,U29,U46,U63,U80,U97,U114,U131,U148,U165,U182,U199,U216,U233,U250,U267,U284,U301,U318,U335,U352,U369,U386,U403,U420,U437,U454,U471,U488,U505)</f>
        <v>1630230</v>
      </c>
      <c r="V8" s="687" t="s">
        <v>230</v>
      </c>
      <c r="W8" s="650">
        <f t="shared" ref="W8:AB8" si="6">SUM(W12,W29,W46,W63,W80,W97,W114,W131,W148,W165,W182,W199,W216,W233,W250,W267,W284,W301,W318,W335,W352,W369,W386,W403,W420,W437,W454,W471,W488,W505)</f>
        <v>40</v>
      </c>
      <c r="X8" s="335">
        <f t="shared" si="6"/>
        <v>0</v>
      </c>
      <c r="Y8" s="651">
        <f t="shared" si="6"/>
        <v>0</v>
      </c>
      <c r="Z8" s="511">
        <f t="shared" si="6"/>
        <v>170</v>
      </c>
      <c r="AA8" s="651">
        <f t="shared" si="6"/>
        <v>140</v>
      </c>
      <c r="AB8" s="650">
        <f t="shared" si="6"/>
        <v>220</v>
      </c>
      <c r="AC8" s="259"/>
      <c r="AD8" s="650">
        <f t="shared" ref="AD8:AM8" si="7">SUM(AD12,AD29,AD46,AD63,AD80,AD97,AD114,AD131,AD148,AD165,AD182,AD199,AD216,AD233,AD250,AD267,AD284,AD301,AD318,AD335,AD352,AD369,AD386,AD403,AD420,AD437,AD454,AD471,AD488,AD505)</f>
        <v>16</v>
      </c>
      <c r="AE8" s="335">
        <f t="shared" si="7"/>
        <v>0</v>
      </c>
      <c r="AF8" s="651">
        <f t="shared" si="7"/>
        <v>0</v>
      </c>
      <c r="AG8" s="511">
        <f t="shared" si="7"/>
        <v>24</v>
      </c>
      <c r="AH8" s="651">
        <f t="shared" si="7"/>
        <v>32</v>
      </c>
      <c r="AI8" s="650">
        <f t="shared" si="7"/>
        <v>48</v>
      </c>
      <c r="AJ8" s="259"/>
      <c r="AK8" s="654">
        <f t="shared" si="7"/>
        <v>81</v>
      </c>
      <c r="AL8" s="654">
        <f t="shared" si="7"/>
        <v>70</v>
      </c>
      <c r="AM8" s="655">
        <f t="shared" si="7"/>
        <v>0</v>
      </c>
      <c r="AN8" s="336"/>
      <c r="AO8" s="336"/>
      <c r="AP8" s="336"/>
      <c r="AQ8" s="336"/>
      <c r="AR8" s="336"/>
      <c r="AS8" s="259"/>
      <c r="AT8" s="337"/>
      <c r="AU8" s="259"/>
      <c r="AV8" s="488">
        <f>SUM(AV12,AV29,AV46,AV63,AV80,AV97,AV114,AV131,AV148,AV165,AV182,AV199,AV216,AV233,AV250,AV267,AV284,AV301,AV318,AV335,AV352,AV369,AV386,AV403,AV420,AV437,AV454,AV471,AV488,AV505)</f>
        <v>95974.5</v>
      </c>
      <c r="AW8" s="686" t="s">
        <v>231</v>
      </c>
      <c r="AX8" s="682">
        <f>SUM(AX12,AX29,AX46,AX63,AX80,AX97,AX114,AX131,AX148,AX165,AX182,AX199,AX216,AX233,AX250,AX267,AX284,AX301,AX318,AX335,AX352,AX369,AX386,AX403,AX420,AX437,AX454,AX471,AX488,AX505)</f>
        <v>1726204.5</v>
      </c>
      <c r="AZ8" s="489">
        <f>SUM(AZ12,AZ29,AZ46,AZ63,AZ80,AZ97,AZ114,AZ131,AZ148,AZ165,AZ182,AZ199,AZ216,AZ233,AZ250,AZ267,AZ284,AZ301,AZ318,AZ335,AZ352,AZ369,AZ386,AZ403,AZ420,AZ437,AZ454,AZ471,AZ488,AZ505)</f>
        <v>1449038.4998764491</v>
      </c>
      <c r="BA8" s="686" t="s">
        <v>230</v>
      </c>
      <c r="BB8" s="489">
        <f>SUM(BB12,BB29,BB46,BB63,BB80,BB97,BB114,BB131,BB148,BB165,BB182,BB199,BB216,BB233,BB250,BB267,BB284,BB301,BB318,BB335,BB352,BB369,BB386,BB403,BB420,BB437,BB454,BB471,BB488,BB505)</f>
        <v>85307.438524865982</v>
      </c>
      <c r="BC8" s="686" t="s">
        <v>231</v>
      </c>
      <c r="BD8" s="489">
        <f>SUM(BD12,BD29,BD46,BD63,BD80,BD97,BD114,BD131,BD148,BD165,BD182,BD199,BD216,BD233,BD250,BD267,BD284,BD301,BD318,BD335,BD352,BD369,BD386,BD403,BD420,BD437,BD454,BD471,BD488,BD505)</f>
        <v>1534345.9384013151</v>
      </c>
      <c r="BE8" s="105"/>
      <c r="BF8" s="105"/>
      <c r="BG8" s="105"/>
      <c r="BH8" s="105"/>
      <c r="BI8" s="105"/>
      <c r="BJ8" s="105"/>
    </row>
    <row r="9" spans="1:62" ht="4.9000000000000004" hidden="1" customHeight="1" outlineLevel="1" thickBot="1">
      <c r="A9" s="5"/>
      <c r="B9" s="7"/>
      <c r="C9" s="312"/>
      <c r="D9" s="312"/>
      <c r="E9" s="312"/>
      <c r="F9" s="313"/>
      <c r="G9" s="313"/>
      <c r="H9" s="314"/>
      <c r="I9" s="339"/>
      <c r="J9" s="338"/>
      <c r="K9" s="338"/>
      <c r="L9" s="338"/>
      <c r="M9" s="338"/>
      <c r="N9" s="338"/>
      <c r="O9" s="339"/>
      <c r="P9" s="340"/>
      <c r="Q9" s="340"/>
      <c r="R9" s="340"/>
      <c r="S9" s="341"/>
      <c r="U9" s="259"/>
      <c r="W9" s="303"/>
      <c r="X9" s="303"/>
      <c r="Y9" s="303"/>
      <c r="Z9" s="303"/>
      <c r="AA9" s="303"/>
      <c r="AB9" s="303"/>
      <c r="AC9" s="259"/>
      <c r="AD9" s="303"/>
      <c r="AE9" s="303"/>
      <c r="AF9" s="303"/>
      <c r="AG9" s="303"/>
      <c r="AH9" s="303"/>
      <c r="AI9" s="303"/>
      <c r="AJ9" s="259"/>
      <c r="AK9" s="259"/>
      <c r="AL9" s="259"/>
      <c r="AM9" s="259"/>
      <c r="AN9" s="342"/>
      <c r="AO9" s="259"/>
      <c r="AP9" s="259"/>
      <c r="AQ9" s="259"/>
      <c r="AR9" s="259"/>
      <c r="AS9" s="259"/>
      <c r="AT9" s="259"/>
      <c r="AU9" s="259"/>
      <c r="BE9" s="105"/>
      <c r="BF9" s="105"/>
      <c r="BG9" s="105"/>
      <c r="BH9" s="105"/>
      <c r="BI9" s="105"/>
      <c r="BJ9" s="105"/>
    </row>
    <row r="10" spans="1:62" ht="20.100000000000001" customHeight="1" collapsed="1" thickBot="1">
      <c r="B10" s="9" t="s">
        <v>7</v>
      </c>
      <c r="C10" s="884" t="s">
        <v>11</v>
      </c>
      <c r="D10" s="885"/>
      <c r="E10" s="885"/>
      <c r="F10" s="886"/>
      <c r="G10" s="204" t="s">
        <v>2</v>
      </c>
      <c r="H10" s="205" t="s">
        <v>12</v>
      </c>
      <c r="I10" s="556" t="s">
        <v>29</v>
      </c>
      <c r="J10" s="557" t="s">
        <v>104</v>
      </c>
      <c r="K10" s="558" t="s">
        <v>105</v>
      </c>
      <c r="L10" s="559" t="s">
        <v>150</v>
      </c>
      <c r="M10" s="559" t="s">
        <v>106</v>
      </c>
      <c r="N10" s="558" t="s">
        <v>103</v>
      </c>
      <c r="O10" s="556" t="s">
        <v>107</v>
      </c>
      <c r="P10" s="557" t="s">
        <v>157</v>
      </c>
      <c r="Q10" s="560" t="s">
        <v>156</v>
      </c>
      <c r="R10" s="561" t="s">
        <v>102</v>
      </c>
      <c r="S10" s="562" t="s">
        <v>131</v>
      </c>
      <c r="T10" s="266"/>
      <c r="U10" s="518" t="s">
        <v>5</v>
      </c>
      <c r="V10" s="266"/>
      <c r="W10" s="267" t="s">
        <v>29</v>
      </c>
      <c r="X10" s="268" t="s">
        <v>217</v>
      </c>
      <c r="Y10" s="269" t="s">
        <v>105</v>
      </c>
      <c r="Z10" s="270" t="s">
        <v>106</v>
      </c>
      <c r="AA10" s="269" t="s">
        <v>103</v>
      </c>
      <c r="AB10" s="267" t="s">
        <v>107</v>
      </c>
      <c r="AC10" s="259"/>
      <c r="AD10" s="267" t="s">
        <v>29</v>
      </c>
      <c r="AE10" s="268" t="s">
        <v>217</v>
      </c>
      <c r="AF10" s="269" t="s">
        <v>105</v>
      </c>
      <c r="AG10" s="270" t="s">
        <v>106</v>
      </c>
      <c r="AH10" s="269" t="s">
        <v>103</v>
      </c>
      <c r="AI10" s="267" t="s">
        <v>107</v>
      </c>
      <c r="AJ10" s="259"/>
      <c r="AK10" s="271" t="s">
        <v>15</v>
      </c>
      <c r="AL10" s="271" t="s">
        <v>181</v>
      </c>
      <c r="AM10" s="271" t="s">
        <v>189</v>
      </c>
      <c r="AN10" s="271" t="s">
        <v>188</v>
      </c>
      <c r="AO10" s="271" t="s">
        <v>17</v>
      </c>
      <c r="AP10" s="271" t="s">
        <v>18</v>
      </c>
      <c r="AQ10" s="271" t="s">
        <v>190</v>
      </c>
      <c r="AR10" s="271" t="s">
        <v>20</v>
      </c>
      <c r="AS10" s="259"/>
      <c r="AT10" s="260" t="s">
        <v>183</v>
      </c>
      <c r="AU10" s="259"/>
      <c r="AV10" s="485" t="s">
        <v>240</v>
      </c>
      <c r="AX10" s="684" t="s">
        <v>241</v>
      </c>
      <c r="AZ10" s="531" t="s">
        <v>243</v>
      </c>
      <c r="BB10" s="531" t="s">
        <v>244</v>
      </c>
      <c r="BD10" s="531" t="s">
        <v>242</v>
      </c>
      <c r="BE10" s="105"/>
      <c r="BF10" s="105"/>
      <c r="BG10" s="105"/>
      <c r="BH10" s="105"/>
      <c r="BI10" s="105"/>
      <c r="BJ10" s="105"/>
    </row>
    <row r="11" spans="1:62" ht="3" customHeight="1">
      <c r="B11" s="272"/>
      <c r="C11" s="273"/>
      <c r="D11" s="274"/>
      <c r="E11" s="274"/>
      <c r="F11" s="275"/>
      <c r="G11" s="273"/>
      <c r="H11" s="276"/>
      <c r="I11" s="261"/>
      <c r="J11" s="261"/>
      <c r="K11" s="261"/>
      <c r="L11" s="261"/>
      <c r="M11" s="261"/>
      <c r="N11" s="261"/>
      <c r="O11" s="261"/>
      <c r="P11" s="261"/>
      <c r="Q11" s="273"/>
      <c r="R11" s="277"/>
      <c r="S11" s="261"/>
      <c r="U11" s="261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61"/>
      <c r="AX11" s="261"/>
      <c r="AZ11" s="261"/>
      <c r="BB11" s="261"/>
      <c r="BD11" s="261"/>
      <c r="BE11" s="105"/>
      <c r="BF11" s="105"/>
      <c r="BG11" s="105"/>
      <c r="BH11" s="105"/>
      <c r="BI11" s="105"/>
      <c r="BJ11" s="105"/>
    </row>
    <row r="12" spans="1:62" ht="20.100000000000001" customHeight="1" collapsed="1">
      <c r="B12" s="727">
        <v>1</v>
      </c>
      <c r="C12" s="895" t="s">
        <v>371</v>
      </c>
      <c r="D12" s="896"/>
      <c r="E12" s="896"/>
      <c r="F12" s="897"/>
      <c r="G12" s="380"/>
      <c r="H12" s="206">
        <v>1</v>
      </c>
      <c r="I12" s="642">
        <f t="shared" ref="I12" si="8">$H12*SUM(I13:I27)</f>
        <v>0</v>
      </c>
      <c r="J12" s="643">
        <f t="shared" ref="J12:Q12" si="9">$H12*SUM(J13:J27)</f>
        <v>286</v>
      </c>
      <c r="K12" s="644">
        <f t="shared" si="9"/>
        <v>76</v>
      </c>
      <c r="L12" s="645">
        <f t="shared" si="9"/>
        <v>108</v>
      </c>
      <c r="M12" s="645">
        <f t="shared" si="9"/>
        <v>130</v>
      </c>
      <c r="N12" s="644">
        <f t="shared" si="9"/>
        <v>67</v>
      </c>
      <c r="O12" s="642">
        <f t="shared" si="9"/>
        <v>160</v>
      </c>
      <c r="P12" s="209">
        <f t="shared" si="9"/>
        <v>11900</v>
      </c>
      <c r="Q12" s="210">
        <f t="shared" si="9"/>
        <v>53000</v>
      </c>
      <c r="R12" s="136">
        <f t="shared" ref="R12:R27" si="10">P12*(1+Gewinn)*(1+SicherheitAngebot)</f>
        <v>11900</v>
      </c>
      <c r="S12" s="137">
        <f t="shared" ref="S12:S27" si="11">Q12*(1+MGKZ)*(1+Gewinn)*(1+SicherheitAngebot)</f>
        <v>58300.000000000007</v>
      </c>
      <c r="U12" s="10">
        <f>I12*$I$7+J12*$J$7+K12*$K$7+L12*$L$7+M12*$M$7+N12*$N$7+O12*$O$7+R12+S12</f>
        <v>149396</v>
      </c>
      <c r="W12" s="646">
        <f t="shared" ref="W12:AB12" si="12">$H12*SUM(W13:W27)</f>
        <v>0</v>
      </c>
      <c r="X12" s="647">
        <f t="shared" si="12"/>
        <v>0</v>
      </c>
      <c r="Y12" s="648">
        <f t="shared" si="12"/>
        <v>0</v>
      </c>
      <c r="Z12" s="649">
        <f t="shared" si="12"/>
        <v>0</v>
      </c>
      <c r="AA12" s="648">
        <f t="shared" si="12"/>
        <v>0</v>
      </c>
      <c r="AB12" s="646">
        <f t="shared" si="12"/>
        <v>0</v>
      </c>
      <c r="AC12" s="258"/>
      <c r="AD12" s="646">
        <f t="shared" ref="AD12:AM12" si="13">$H12*SUM(AD13:AD27)</f>
        <v>0</v>
      </c>
      <c r="AE12" s="647">
        <f t="shared" si="13"/>
        <v>0</v>
      </c>
      <c r="AF12" s="648">
        <f t="shared" si="13"/>
        <v>0</v>
      </c>
      <c r="AG12" s="649">
        <f t="shared" si="13"/>
        <v>0</v>
      </c>
      <c r="AH12" s="648">
        <f t="shared" si="13"/>
        <v>0</v>
      </c>
      <c r="AI12" s="646">
        <f t="shared" si="13"/>
        <v>0</v>
      </c>
      <c r="AJ12" s="258"/>
      <c r="AK12" s="653">
        <f t="shared" si="13"/>
        <v>0</v>
      </c>
      <c r="AL12" s="653">
        <f t="shared" si="13"/>
        <v>0</v>
      </c>
      <c r="AM12" s="653">
        <f t="shared" si="13"/>
        <v>0</v>
      </c>
      <c r="AN12" s="227">
        <f>$H12*SUM(AN13:AN27)*(1+Gewinn)*(1+SicherheitAngebot)</f>
        <v>0</v>
      </c>
      <c r="AO12" s="227">
        <f>$H12*SUM(AO13:AO27)*(1+Gewinn)*(1+SicherheitAngebot)</f>
        <v>0</v>
      </c>
      <c r="AP12" s="227">
        <f>$H12*SUM(AP13:AP27)*(1+Gewinn)*(1+SicherheitAngebot)</f>
        <v>0</v>
      </c>
      <c r="AQ12" s="227">
        <f>$H12*SUM(AQ13:AQ27)*(1+Gewinn)*(1+SicherheitAngebot)</f>
        <v>0</v>
      </c>
      <c r="AR12" s="227">
        <f>$H12*SUM(AR13:AR27)*(1+Gewinn)*(1+SicherheitAngebot)</f>
        <v>0</v>
      </c>
      <c r="AS12" s="262"/>
      <c r="AT12" s="263">
        <f t="shared" ref="AT12:AT29" si="14">((W12+AD12)*$W$7+(X12+AE12)*$X$7+(Y12+Z12+AF12+AG12)*$Z$7+(AA12+AH12)*$AA$7+(AB12+AI12)*$AB$7)*Zuschläge_IBN</f>
        <v>0</v>
      </c>
      <c r="AU12" s="259"/>
      <c r="AV12" s="491">
        <f>AK12*$AK$7+AL12*$AL$7+AM12*$AM$7+SUM(AN12:AR12)+AT12/Zuschläge_IBN+AT12</f>
        <v>0</v>
      </c>
      <c r="AX12" s="685">
        <f>U12+AV12</f>
        <v>149396</v>
      </c>
      <c r="AZ12" s="490">
        <f>IF(H12&gt;0,U12/(1+SicherheitAngebot)*(1+Sicherheit),0)</f>
        <v>132791.4194485085</v>
      </c>
      <c r="BB12" s="490">
        <f>IF(H12&gt;0,AV12/(1+SicherheitAngebot)*(1+Sicherheit),0)</f>
        <v>0</v>
      </c>
      <c r="BD12" s="490">
        <f>AZ12+BB12</f>
        <v>132791.4194485085</v>
      </c>
      <c r="BE12" s="105"/>
      <c r="BF12" s="105"/>
      <c r="BG12" s="105"/>
      <c r="BH12" s="105"/>
      <c r="BI12" s="105"/>
      <c r="BJ12" s="105"/>
    </row>
    <row r="13" spans="1:62" ht="18" hidden="1" customHeight="1" outlineLevel="1">
      <c r="B13" s="99"/>
      <c r="C13" s="899" t="s">
        <v>256</v>
      </c>
      <c r="D13" s="900"/>
      <c r="E13" s="900"/>
      <c r="F13" s="891"/>
      <c r="G13" s="890" t="s">
        <v>325</v>
      </c>
      <c r="H13" s="901"/>
      <c r="I13" s="752"/>
      <c r="J13" s="752">
        <v>25</v>
      </c>
      <c r="K13" s="752">
        <v>15</v>
      </c>
      <c r="L13" s="752">
        <v>15</v>
      </c>
      <c r="M13" s="752">
        <v>20</v>
      </c>
      <c r="N13" s="752">
        <v>10</v>
      </c>
      <c r="O13" s="752">
        <v>20</v>
      </c>
      <c r="P13" s="753">
        <v>200</v>
      </c>
      <c r="Q13" s="753">
        <v>35000</v>
      </c>
      <c r="R13" s="156">
        <f t="shared" si="10"/>
        <v>200</v>
      </c>
      <c r="S13" s="156">
        <f t="shared" si="11"/>
        <v>38500</v>
      </c>
      <c r="U13" s="157">
        <f>I13*$I$7+J13*$J$7+K13*$K$7+L13*$L$7+M13*$M$7+N13*$N$7+O13*$O$7+R13+S13</f>
        <v>48715</v>
      </c>
      <c r="W13" s="152"/>
      <c r="X13" s="152"/>
      <c r="Y13" s="152"/>
      <c r="Z13" s="152"/>
      <c r="AA13" s="152"/>
      <c r="AB13" s="152"/>
      <c r="AC13" s="347"/>
      <c r="AD13" s="152"/>
      <c r="AE13" s="152"/>
      <c r="AF13" s="152"/>
      <c r="AG13" s="152"/>
      <c r="AH13" s="152"/>
      <c r="AI13" s="152"/>
      <c r="AJ13" s="347"/>
      <c r="AK13" s="152"/>
      <c r="AL13" s="152"/>
      <c r="AM13" s="619"/>
      <c r="AN13" s="228"/>
      <c r="AO13" s="228"/>
      <c r="AP13" s="228"/>
      <c r="AQ13" s="228"/>
      <c r="AR13" s="228"/>
      <c r="AS13" s="348"/>
      <c r="AT13" s="264">
        <f t="shared" si="14"/>
        <v>0</v>
      </c>
      <c r="AU13" s="259"/>
      <c r="AV13" s="265">
        <f t="shared" ref="AV13:AV27" si="15">AK13*$AK$7+AL13*$AL$7+AM13*$AM$7+SUM(AN13:AR13)*(1+Gewinn)*(1+SicherheitAngebot)+AT13/Zuschläge_IBN+AT13</f>
        <v>0</v>
      </c>
      <c r="AX13" s="265">
        <f>U13+AV13</f>
        <v>48715</v>
      </c>
      <c r="AZ13" s="492">
        <f t="shared" ref="AZ13:AZ27" si="16">U13/(1+SicherheitAngebot)*(1+Sicherheit)</f>
        <v>43300.583673151166</v>
      </c>
      <c r="BB13" s="492">
        <f t="shared" ref="BB13:BB27" si="17">AV13/(1+SicherheitAngebot)*(1+Sicherheit)</f>
        <v>0</v>
      </c>
      <c r="BD13" s="265">
        <f>AZ13+BB13</f>
        <v>43300.583673151166</v>
      </c>
      <c r="BE13" s="105"/>
      <c r="BF13" s="105"/>
      <c r="BG13" s="105"/>
      <c r="BH13" s="105"/>
      <c r="BI13" s="105"/>
      <c r="BJ13" s="105"/>
    </row>
    <row r="14" spans="1:62" ht="18" hidden="1" customHeight="1" outlineLevel="1">
      <c r="B14" s="100"/>
      <c r="C14" s="899" t="s">
        <v>372</v>
      </c>
      <c r="D14" s="900"/>
      <c r="E14" s="900"/>
      <c r="F14" s="891"/>
      <c r="G14" s="890"/>
      <c r="H14" s="891"/>
      <c r="I14" s="752"/>
      <c r="J14" s="752">
        <v>100</v>
      </c>
      <c r="K14" s="752">
        <v>30</v>
      </c>
      <c r="L14" s="752">
        <v>30</v>
      </c>
      <c r="M14" s="752">
        <v>40</v>
      </c>
      <c r="N14" s="752">
        <v>20</v>
      </c>
      <c r="O14" s="752">
        <v>50</v>
      </c>
      <c r="P14" s="753">
        <v>2500</v>
      </c>
      <c r="Q14" s="753">
        <v>5000</v>
      </c>
      <c r="R14" s="156">
        <f t="shared" si="10"/>
        <v>2500</v>
      </c>
      <c r="S14" s="156">
        <f t="shared" si="11"/>
        <v>5500</v>
      </c>
      <c r="U14" s="157">
        <f t="shared" ref="U14:U27" si="18">I14*$I$7+J14*$J$7+K14*$K$7+L14*$L$7+M14*$M$7+N14*$N$7+O14*$O$7+R14+S14</f>
        <v>33850</v>
      </c>
      <c r="W14" s="152"/>
      <c r="X14" s="152"/>
      <c r="Y14" s="152"/>
      <c r="Z14" s="152"/>
      <c r="AA14" s="152"/>
      <c r="AB14" s="152"/>
      <c r="AC14" s="347"/>
      <c r="AD14" s="152"/>
      <c r="AE14" s="152"/>
      <c r="AF14" s="152"/>
      <c r="AG14" s="152"/>
      <c r="AH14" s="152"/>
      <c r="AI14" s="152"/>
      <c r="AJ14" s="347"/>
      <c r="AK14" s="152"/>
      <c r="AL14" s="152"/>
      <c r="AM14" s="619"/>
      <c r="AN14" s="228"/>
      <c r="AO14" s="228"/>
      <c r="AP14" s="228"/>
      <c r="AQ14" s="228"/>
      <c r="AR14" s="228"/>
      <c r="AS14" s="348"/>
      <c r="AT14" s="264">
        <f t="shared" si="14"/>
        <v>0</v>
      </c>
      <c r="AU14" s="259"/>
      <c r="AV14" s="265">
        <f t="shared" si="15"/>
        <v>0</v>
      </c>
      <c r="AX14" s="265">
        <f t="shared" ref="AX14:AX27" si="19">U14+AV14</f>
        <v>33850</v>
      </c>
      <c r="AZ14" s="492">
        <f t="shared" si="16"/>
        <v>30087.750330209728</v>
      </c>
      <c r="BB14" s="492">
        <f t="shared" si="17"/>
        <v>0</v>
      </c>
      <c r="BD14" s="265">
        <f t="shared" ref="BD14:BD27" si="20">AZ14+BB14</f>
        <v>30087.750330209728</v>
      </c>
      <c r="BE14" s="105"/>
      <c r="BF14" s="105"/>
      <c r="BG14" s="105"/>
      <c r="BH14" s="105"/>
      <c r="BI14" s="105"/>
      <c r="BJ14" s="105"/>
    </row>
    <row r="15" spans="1:62" ht="18" hidden="1" customHeight="1" outlineLevel="1">
      <c r="B15" s="100"/>
      <c r="C15" s="899" t="s">
        <v>257</v>
      </c>
      <c r="D15" s="900"/>
      <c r="E15" s="900"/>
      <c r="F15" s="891"/>
      <c r="G15" s="890" t="s">
        <v>289</v>
      </c>
      <c r="H15" s="891"/>
      <c r="I15" s="752"/>
      <c r="J15" s="752">
        <v>50</v>
      </c>
      <c r="K15" s="752">
        <v>5</v>
      </c>
      <c r="L15" s="752">
        <v>10</v>
      </c>
      <c r="M15" s="752">
        <v>10</v>
      </c>
      <c r="N15" s="752">
        <v>5</v>
      </c>
      <c r="O15" s="752">
        <v>10</v>
      </c>
      <c r="P15" s="753">
        <v>1000</v>
      </c>
      <c r="Q15" s="753">
        <v>2000</v>
      </c>
      <c r="R15" s="156">
        <f t="shared" si="10"/>
        <v>1000</v>
      </c>
      <c r="S15" s="156">
        <f t="shared" si="11"/>
        <v>2200</v>
      </c>
      <c r="U15" s="157">
        <f t="shared" si="18"/>
        <v>11990</v>
      </c>
      <c r="W15" s="152"/>
      <c r="X15" s="152"/>
      <c r="Y15" s="152"/>
      <c r="Z15" s="152"/>
      <c r="AA15" s="152"/>
      <c r="AB15" s="152"/>
      <c r="AC15" s="347"/>
      <c r="AD15" s="152"/>
      <c r="AE15" s="152"/>
      <c r="AF15" s="152"/>
      <c r="AG15" s="152"/>
      <c r="AH15" s="152"/>
      <c r="AI15" s="152"/>
      <c r="AJ15" s="347"/>
      <c r="AK15" s="152"/>
      <c r="AL15" s="152"/>
      <c r="AM15" s="619"/>
      <c r="AN15" s="228"/>
      <c r="AO15" s="228"/>
      <c r="AP15" s="228"/>
      <c r="AQ15" s="228"/>
      <c r="AR15" s="228"/>
      <c r="AS15" s="348"/>
      <c r="AT15" s="264">
        <f t="shared" si="14"/>
        <v>0</v>
      </c>
      <c r="AU15" s="259"/>
      <c r="AV15" s="265">
        <f t="shared" si="15"/>
        <v>0</v>
      </c>
      <c r="AX15" s="265">
        <f t="shared" si="19"/>
        <v>11990</v>
      </c>
      <c r="AZ15" s="492">
        <f t="shared" si="16"/>
        <v>10657.374489193933</v>
      </c>
      <c r="BB15" s="492">
        <f t="shared" si="17"/>
        <v>0</v>
      </c>
      <c r="BD15" s="265">
        <f t="shared" si="20"/>
        <v>10657.374489193933</v>
      </c>
      <c r="BE15" s="105"/>
      <c r="BF15" s="105"/>
      <c r="BG15" s="105"/>
      <c r="BH15" s="105"/>
      <c r="BI15" s="105"/>
      <c r="BJ15" s="105"/>
    </row>
    <row r="16" spans="1:62" ht="18" hidden="1" customHeight="1" outlineLevel="1">
      <c r="B16" s="100"/>
      <c r="C16" s="899" t="s">
        <v>324</v>
      </c>
      <c r="D16" s="900"/>
      <c r="E16" s="900"/>
      <c r="F16" s="891"/>
      <c r="G16" s="890" t="s">
        <v>373</v>
      </c>
      <c r="H16" s="891"/>
      <c r="I16" s="752"/>
      <c r="J16" s="752">
        <v>60</v>
      </c>
      <c r="K16" s="752">
        <v>20</v>
      </c>
      <c r="L16" s="752">
        <v>50</v>
      </c>
      <c r="M16" s="752">
        <v>50</v>
      </c>
      <c r="N16" s="752">
        <v>15</v>
      </c>
      <c r="O16" s="752">
        <v>40</v>
      </c>
      <c r="P16" s="753">
        <v>2000</v>
      </c>
      <c r="Q16" s="753">
        <v>4000</v>
      </c>
      <c r="R16" s="156">
        <f t="shared" si="10"/>
        <v>2000</v>
      </c>
      <c r="S16" s="156">
        <f t="shared" si="11"/>
        <v>4400</v>
      </c>
      <c r="U16" s="157">
        <f t="shared" si="18"/>
        <v>29250</v>
      </c>
      <c r="W16" s="152"/>
      <c r="X16" s="152"/>
      <c r="Y16" s="152"/>
      <c r="Z16" s="152"/>
      <c r="AA16" s="152"/>
      <c r="AB16" s="152"/>
      <c r="AC16" s="347"/>
      <c r="AD16" s="152"/>
      <c r="AE16" s="152"/>
      <c r="AF16" s="152"/>
      <c r="AG16" s="152"/>
      <c r="AH16" s="152"/>
      <c r="AI16" s="152"/>
      <c r="AJ16" s="347"/>
      <c r="AK16" s="152"/>
      <c r="AL16" s="152"/>
      <c r="AM16" s="619"/>
      <c r="AN16" s="228"/>
      <c r="AO16" s="228"/>
      <c r="AP16" s="228"/>
      <c r="AQ16" s="228"/>
      <c r="AR16" s="228"/>
      <c r="AS16" s="348"/>
      <c r="AT16" s="264">
        <f t="shared" si="14"/>
        <v>0</v>
      </c>
      <c r="AU16" s="259"/>
      <c r="AV16" s="265">
        <f t="shared" si="15"/>
        <v>0</v>
      </c>
      <c r="AX16" s="265">
        <f t="shared" si="19"/>
        <v>29250</v>
      </c>
      <c r="AZ16" s="492">
        <f t="shared" si="16"/>
        <v>25999.016164213725</v>
      </c>
      <c r="BB16" s="492">
        <f t="shared" si="17"/>
        <v>0</v>
      </c>
      <c r="BD16" s="265">
        <f t="shared" si="20"/>
        <v>25999.016164213725</v>
      </c>
      <c r="BE16" s="105"/>
      <c r="BF16" s="105"/>
      <c r="BG16" s="105"/>
      <c r="BH16" s="105"/>
      <c r="BI16" s="105"/>
      <c r="BJ16" s="105"/>
    </row>
    <row r="17" spans="2:62" ht="18" hidden="1" customHeight="1" outlineLevel="1">
      <c r="B17" s="100"/>
      <c r="C17" s="899" t="s">
        <v>258</v>
      </c>
      <c r="D17" s="900"/>
      <c r="E17" s="900"/>
      <c r="F17" s="891"/>
      <c r="G17" s="890"/>
      <c r="H17" s="891"/>
      <c r="I17" s="752"/>
      <c r="J17" s="752">
        <v>40</v>
      </c>
      <c r="K17" s="752">
        <v>0</v>
      </c>
      <c r="L17" s="752">
        <v>0</v>
      </c>
      <c r="M17" s="752">
        <v>0</v>
      </c>
      <c r="N17" s="752">
        <v>10</v>
      </c>
      <c r="O17" s="752">
        <v>25</v>
      </c>
      <c r="P17" s="753">
        <v>6000</v>
      </c>
      <c r="Q17" s="753">
        <v>500</v>
      </c>
      <c r="R17" s="156">
        <f t="shared" si="10"/>
        <v>6000</v>
      </c>
      <c r="S17" s="156">
        <f t="shared" si="11"/>
        <v>550</v>
      </c>
      <c r="U17" s="157">
        <f t="shared" si="18"/>
        <v>13420</v>
      </c>
      <c r="W17" s="152"/>
      <c r="X17" s="152"/>
      <c r="Y17" s="152"/>
      <c r="Z17" s="152"/>
      <c r="AA17" s="152"/>
      <c r="AB17" s="152"/>
      <c r="AC17" s="347"/>
      <c r="AD17" s="152"/>
      <c r="AE17" s="152"/>
      <c r="AF17" s="152"/>
      <c r="AG17" s="152"/>
      <c r="AH17" s="152"/>
      <c r="AI17" s="152"/>
      <c r="AJ17" s="347"/>
      <c r="AK17" s="152"/>
      <c r="AL17" s="152"/>
      <c r="AM17" s="619"/>
      <c r="AN17" s="228"/>
      <c r="AO17" s="228"/>
      <c r="AP17" s="228"/>
      <c r="AQ17" s="228"/>
      <c r="AR17" s="228"/>
      <c r="AS17" s="348"/>
      <c r="AT17" s="264">
        <f t="shared" si="14"/>
        <v>0</v>
      </c>
      <c r="AU17" s="259"/>
      <c r="AV17" s="265">
        <f t="shared" si="15"/>
        <v>0</v>
      </c>
      <c r="AX17" s="265">
        <f t="shared" si="19"/>
        <v>13420</v>
      </c>
      <c r="AZ17" s="492">
        <f t="shared" si="16"/>
        <v>11928.437501666604</v>
      </c>
      <c r="BB17" s="492">
        <f t="shared" si="17"/>
        <v>0</v>
      </c>
      <c r="BD17" s="265">
        <f t="shared" si="20"/>
        <v>11928.437501666604</v>
      </c>
      <c r="BE17" s="105"/>
      <c r="BF17" s="105"/>
      <c r="BG17" s="105"/>
      <c r="BH17" s="105"/>
      <c r="BI17" s="105"/>
      <c r="BJ17" s="105"/>
    </row>
    <row r="18" spans="2:62" ht="18" hidden="1" customHeight="1" outlineLevel="1">
      <c r="B18" s="100"/>
      <c r="C18" s="902" t="s">
        <v>379</v>
      </c>
      <c r="D18" s="903"/>
      <c r="E18" s="903"/>
      <c r="F18" s="904"/>
      <c r="G18" s="905" t="s">
        <v>382</v>
      </c>
      <c r="H18" s="904"/>
      <c r="I18" s="752"/>
      <c r="J18" s="752">
        <v>10</v>
      </c>
      <c r="K18" s="752">
        <v>5</v>
      </c>
      <c r="L18" s="752">
        <v>2</v>
      </c>
      <c r="M18" s="752">
        <v>5</v>
      </c>
      <c r="N18" s="752">
        <v>5</v>
      </c>
      <c r="O18" s="752">
        <v>10</v>
      </c>
      <c r="P18" s="753"/>
      <c r="Q18" s="753">
        <v>6000</v>
      </c>
      <c r="R18" s="156">
        <f t="shared" si="10"/>
        <v>0</v>
      </c>
      <c r="S18" s="156">
        <f t="shared" si="11"/>
        <v>6600.0000000000009</v>
      </c>
      <c r="U18" s="157">
        <f t="shared" si="18"/>
        <v>10025</v>
      </c>
      <c r="W18" s="152"/>
      <c r="X18" s="152"/>
      <c r="Y18" s="152"/>
      <c r="Z18" s="152"/>
      <c r="AA18" s="152"/>
      <c r="AB18" s="152"/>
      <c r="AC18" s="347"/>
      <c r="AD18" s="152"/>
      <c r="AE18" s="152"/>
      <c r="AF18" s="152"/>
      <c r="AG18" s="152"/>
      <c r="AH18" s="152"/>
      <c r="AI18" s="152"/>
      <c r="AJ18" s="347"/>
      <c r="AK18" s="152"/>
      <c r="AL18" s="152"/>
      <c r="AM18" s="619"/>
      <c r="AN18" s="228"/>
      <c r="AO18" s="228"/>
      <c r="AP18" s="228"/>
      <c r="AQ18" s="228"/>
      <c r="AR18" s="228"/>
      <c r="AS18" s="348"/>
      <c r="AT18" s="264">
        <f t="shared" si="14"/>
        <v>0</v>
      </c>
      <c r="AU18" s="259"/>
      <c r="AV18" s="265">
        <f t="shared" si="15"/>
        <v>0</v>
      </c>
      <c r="AX18" s="265">
        <f t="shared" si="19"/>
        <v>10025</v>
      </c>
      <c r="AZ18" s="492">
        <f t="shared" si="16"/>
        <v>8910.7739161108566</v>
      </c>
      <c r="BB18" s="492">
        <f t="shared" si="17"/>
        <v>0</v>
      </c>
      <c r="BD18" s="265">
        <f t="shared" si="20"/>
        <v>8910.7739161108566</v>
      </c>
      <c r="BE18" s="105"/>
      <c r="BF18" s="105"/>
      <c r="BG18" s="105"/>
      <c r="BH18" s="105"/>
      <c r="BI18" s="105"/>
      <c r="BJ18" s="105"/>
    </row>
    <row r="19" spans="2:62" ht="18" hidden="1" customHeight="1" outlineLevel="1">
      <c r="B19" s="100"/>
      <c r="C19" s="902"/>
      <c r="D19" s="903"/>
      <c r="E19" s="903"/>
      <c r="F19" s="904"/>
      <c r="G19" s="905"/>
      <c r="H19" s="904"/>
      <c r="I19" s="752"/>
      <c r="J19" s="752"/>
      <c r="K19" s="752"/>
      <c r="L19" s="752"/>
      <c r="M19" s="752"/>
      <c r="N19" s="752"/>
      <c r="O19" s="752"/>
      <c r="P19" s="753"/>
      <c r="Q19" s="753"/>
      <c r="R19" s="156">
        <f t="shared" si="10"/>
        <v>0</v>
      </c>
      <c r="S19" s="156">
        <f t="shared" si="11"/>
        <v>0</v>
      </c>
      <c r="U19" s="157">
        <f t="shared" si="18"/>
        <v>0</v>
      </c>
      <c r="W19" s="152"/>
      <c r="X19" s="152"/>
      <c r="Y19" s="152"/>
      <c r="Z19" s="152"/>
      <c r="AA19" s="152"/>
      <c r="AB19" s="152"/>
      <c r="AC19" s="347"/>
      <c r="AD19" s="152"/>
      <c r="AE19" s="152"/>
      <c r="AF19" s="152"/>
      <c r="AG19" s="152"/>
      <c r="AH19" s="152"/>
      <c r="AI19" s="152"/>
      <c r="AJ19" s="347"/>
      <c r="AK19" s="152"/>
      <c r="AL19" s="152"/>
      <c r="AM19" s="619"/>
      <c r="AN19" s="228"/>
      <c r="AO19" s="228"/>
      <c r="AP19" s="228"/>
      <c r="AQ19" s="228"/>
      <c r="AR19" s="228"/>
      <c r="AS19" s="348"/>
      <c r="AT19" s="264">
        <f t="shared" si="14"/>
        <v>0</v>
      </c>
      <c r="AU19" s="259"/>
      <c r="AV19" s="265">
        <f t="shared" si="15"/>
        <v>0</v>
      </c>
      <c r="AX19" s="265">
        <f t="shared" si="19"/>
        <v>0</v>
      </c>
      <c r="AZ19" s="492">
        <f t="shared" si="16"/>
        <v>0</v>
      </c>
      <c r="BB19" s="492">
        <f t="shared" si="17"/>
        <v>0</v>
      </c>
      <c r="BD19" s="265">
        <f t="shared" si="20"/>
        <v>0</v>
      </c>
      <c r="BE19" s="105"/>
      <c r="BF19" s="105"/>
      <c r="BG19" s="105"/>
      <c r="BH19" s="105"/>
      <c r="BI19" s="105"/>
      <c r="BJ19" s="105"/>
    </row>
    <row r="20" spans="2:62" ht="18" hidden="1" customHeight="1" outlineLevel="1">
      <c r="B20" s="100"/>
      <c r="C20" s="908"/>
      <c r="D20" s="909"/>
      <c r="E20" s="909"/>
      <c r="F20" s="910"/>
      <c r="G20" s="890"/>
      <c r="H20" s="891"/>
      <c r="I20" s="152"/>
      <c r="J20" s="152"/>
      <c r="K20" s="152"/>
      <c r="L20" s="152"/>
      <c r="M20" s="152"/>
      <c r="N20" s="152"/>
      <c r="O20" s="152"/>
      <c r="P20" s="153"/>
      <c r="Q20" s="153"/>
      <c r="R20" s="156">
        <f t="shared" si="10"/>
        <v>0</v>
      </c>
      <c r="S20" s="156">
        <f t="shared" si="11"/>
        <v>0</v>
      </c>
      <c r="U20" s="157">
        <f t="shared" si="18"/>
        <v>0</v>
      </c>
      <c r="W20" s="152"/>
      <c r="X20" s="152"/>
      <c r="Y20" s="152"/>
      <c r="Z20" s="152"/>
      <c r="AA20" s="152"/>
      <c r="AB20" s="152"/>
      <c r="AC20" s="347"/>
      <c r="AD20" s="152"/>
      <c r="AE20" s="152"/>
      <c r="AF20" s="152"/>
      <c r="AG20" s="152"/>
      <c r="AH20" s="152"/>
      <c r="AI20" s="152"/>
      <c r="AJ20" s="347"/>
      <c r="AK20" s="152"/>
      <c r="AL20" s="152"/>
      <c r="AM20" s="619"/>
      <c r="AN20" s="228"/>
      <c r="AO20" s="228"/>
      <c r="AP20" s="228"/>
      <c r="AQ20" s="228"/>
      <c r="AR20" s="228"/>
      <c r="AS20" s="348"/>
      <c r="AT20" s="264">
        <f t="shared" si="14"/>
        <v>0</v>
      </c>
      <c r="AU20" s="259"/>
      <c r="AV20" s="265">
        <f t="shared" si="15"/>
        <v>0</v>
      </c>
      <c r="AX20" s="265">
        <f t="shared" si="19"/>
        <v>0</v>
      </c>
      <c r="AZ20" s="492">
        <f t="shared" si="16"/>
        <v>0</v>
      </c>
      <c r="BB20" s="492">
        <f t="shared" si="17"/>
        <v>0</v>
      </c>
      <c r="BD20" s="265">
        <f t="shared" si="20"/>
        <v>0</v>
      </c>
      <c r="BE20" s="105"/>
      <c r="BF20" s="105"/>
      <c r="BG20" s="105"/>
      <c r="BH20" s="105"/>
      <c r="BI20" s="105"/>
      <c r="BJ20" s="105"/>
    </row>
    <row r="21" spans="2:62" ht="18" hidden="1" customHeight="1" outlineLevel="1">
      <c r="B21" s="100"/>
      <c r="C21" s="908"/>
      <c r="D21" s="909"/>
      <c r="E21" s="909"/>
      <c r="F21" s="910"/>
      <c r="G21" s="890"/>
      <c r="H21" s="891"/>
      <c r="I21" s="152"/>
      <c r="J21" s="152"/>
      <c r="K21" s="152"/>
      <c r="L21" s="152"/>
      <c r="M21" s="152"/>
      <c r="N21" s="152"/>
      <c r="O21" s="152"/>
      <c r="P21" s="153"/>
      <c r="Q21" s="153"/>
      <c r="R21" s="156">
        <f t="shared" si="10"/>
        <v>0</v>
      </c>
      <c r="S21" s="156">
        <f t="shared" si="11"/>
        <v>0</v>
      </c>
      <c r="U21" s="157">
        <f t="shared" si="18"/>
        <v>0</v>
      </c>
      <c r="W21" s="152"/>
      <c r="X21" s="152"/>
      <c r="Y21" s="152"/>
      <c r="Z21" s="152"/>
      <c r="AA21" s="152"/>
      <c r="AB21" s="152"/>
      <c r="AC21" s="347"/>
      <c r="AD21" s="152"/>
      <c r="AE21" s="152"/>
      <c r="AF21" s="152"/>
      <c r="AG21" s="152"/>
      <c r="AH21" s="152"/>
      <c r="AI21" s="152"/>
      <c r="AJ21" s="347"/>
      <c r="AK21" s="152"/>
      <c r="AL21" s="152"/>
      <c r="AM21" s="619"/>
      <c r="AN21" s="228"/>
      <c r="AO21" s="228"/>
      <c r="AP21" s="228"/>
      <c r="AQ21" s="228"/>
      <c r="AR21" s="228"/>
      <c r="AS21" s="348"/>
      <c r="AT21" s="264">
        <f t="shared" si="14"/>
        <v>0</v>
      </c>
      <c r="AU21" s="259"/>
      <c r="AV21" s="265">
        <f t="shared" si="15"/>
        <v>0</v>
      </c>
      <c r="AX21" s="265">
        <f t="shared" si="19"/>
        <v>0</v>
      </c>
      <c r="AZ21" s="492">
        <f t="shared" si="16"/>
        <v>0</v>
      </c>
      <c r="BB21" s="492">
        <f t="shared" si="17"/>
        <v>0</v>
      </c>
      <c r="BD21" s="265">
        <f t="shared" si="20"/>
        <v>0</v>
      </c>
      <c r="BE21" s="105"/>
      <c r="BF21" s="105"/>
      <c r="BG21" s="105"/>
      <c r="BH21" s="105"/>
      <c r="BI21" s="105"/>
      <c r="BJ21" s="105"/>
    </row>
    <row r="22" spans="2:62" ht="18" hidden="1" customHeight="1" outlineLevel="1">
      <c r="B22" s="100"/>
      <c r="C22" s="908"/>
      <c r="D22" s="909"/>
      <c r="E22" s="909"/>
      <c r="F22" s="910"/>
      <c r="G22" s="890"/>
      <c r="H22" s="891"/>
      <c r="I22" s="152"/>
      <c r="J22" s="152"/>
      <c r="K22" s="152"/>
      <c r="L22" s="152"/>
      <c r="M22" s="152"/>
      <c r="N22" s="152"/>
      <c r="O22" s="152"/>
      <c r="P22" s="153"/>
      <c r="Q22" s="153"/>
      <c r="R22" s="156">
        <f t="shared" si="10"/>
        <v>0</v>
      </c>
      <c r="S22" s="156">
        <f t="shared" si="11"/>
        <v>0</v>
      </c>
      <c r="U22" s="157">
        <f t="shared" si="18"/>
        <v>0</v>
      </c>
      <c r="W22" s="152"/>
      <c r="X22" s="152"/>
      <c r="Y22" s="152"/>
      <c r="Z22" s="152"/>
      <c r="AA22" s="152"/>
      <c r="AB22" s="152"/>
      <c r="AC22" s="347"/>
      <c r="AD22" s="152"/>
      <c r="AE22" s="152"/>
      <c r="AF22" s="152"/>
      <c r="AG22" s="152"/>
      <c r="AH22" s="152"/>
      <c r="AI22" s="152"/>
      <c r="AJ22" s="347"/>
      <c r="AK22" s="152"/>
      <c r="AL22" s="152"/>
      <c r="AM22" s="619"/>
      <c r="AN22" s="228"/>
      <c r="AO22" s="228"/>
      <c r="AP22" s="228"/>
      <c r="AQ22" s="228"/>
      <c r="AR22" s="228"/>
      <c r="AS22" s="348"/>
      <c r="AT22" s="264">
        <f t="shared" si="14"/>
        <v>0</v>
      </c>
      <c r="AU22" s="259"/>
      <c r="AV22" s="265">
        <f t="shared" si="15"/>
        <v>0</v>
      </c>
      <c r="AX22" s="265">
        <f t="shared" si="19"/>
        <v>0</v>
      </c>
      <c r="AZ22" s="492">
        <f t="shared" si="16"/>
        <v>0</v>
      </c>
      <c r="BB22" s="492">
        <f t="shared" si="17"/>
        <v>0</v>
      </c>
      <c r="BD22" s="265">
        <f t="shared" si="20"/>
        <v>0</v>
      </c>
      <c r="BE22" s="105"/>
      <c r="BF22" s="105"/>
      <c r="BG22" s="105"/>
      <c r="BH22" s="105"/>
      <c r="BI22" s="105"/>
      <c r="BJ22" s="105"/>
    </row>
    <row r="23" spans="2:62" ht="18" hidden="1" customHeight="1" outlineLevel="1">
      <c r="B23" s="100"/>
      <c r="C23" s="908"/>
      <c r="D23" s="909"/>
      <c r="E23" s="909"/>
      <c r="F23" s="910"/>
      <c r="G23" s="890"/>
      <c r="H23" s="891"/>
      <c r="I23" s="152"/>
      <c r="J23" s="152"/>
      <c r="K23" s="152"/>
      <c r="L23" s="152"/>
      <c r="M23" s="152"/>
      <c r="N23" s="152"/>
      <c r="O23" s="152"/>
      <c r="P23" s="153"/>
      <c r="Q23" s="153"/>
      <c r="R23" s="156">
        <f t="shared" si="10"/>
        <v>0</v>
      </c>
      <c r="S23" s="156">
        <f t="shared" si="11"/>
        <v>0</v>
      </c>
      <c r="U23" s="157">
        <f t="shared" si="18"/>
        <v>0</v>
      </c>
      <c r="W23" s="152"/>
      <c r="X23" s="152"/>
      <c r="Y23" s="152"/>
      <c r="Z23" s="152"/>
      <c r="AA23" s="152"/>
      <c r="AB23" s="152"/>
      <c r="AC23" s="347"/>
      <c r="AD23" s="152"/>
      <c r="AE23" s="152"/>
      <c r="AF23" s="152"/>
      <c r="AG23" s="152"/>
      <c r="AH23" s="152"/>
      <c r="AI23" s="152"/>
      <c r="AJ23" s="347"/>
      <c r="AK23" s="152"/>
      <c r="AL23" s="152"/>
      <c r="AM23" s="619"/>
      <c r="AN23" s="228"/>
      <c r="AO23" s="228"/>
      <c r="AP23" s="228"/>
      <c r="AQ23" s="228"/>
      <c r="AR23" s="228"/>
      <c r="AS23" s="348"/>
      <c r="AT23" s="264">
        <f t="shared" si="14"/>
        <v>0</v>
      </c>
      <c r="AU23" s="259"/>
      <c r="AV23" s="265">
        <f t="shared" si="15"/>
        <v>0</v>
      </c>
      <c r="AX23" s="265">
        <f t="shared" si="19"/>
        <v>0</v>
      </c>
      <c r="AZ23" s="492">
        <f t="shared" si="16"/>
        <v>0</v>
      </c>
      <c r="BB23" s="492">
        <f t="shared" si="17"/>
        <v>0</v>
      </c>
      <c r="BD23" s="265">
        <f t="shared" si="20"/>
        <v>0</v>
      </c>
      <c r="BE23" s="105"/>
      <c r="BF23" s="105"/>
      <c r="BG23" s="105"/>
      <c r="BH23" s="105"/>
      <c r="BI23" s="105"/>
      <c r="BJ23" s="105"/>
    </row>
    <row r="24" spans="2:62" ht="18" hidden="1" customHeight="1" outlineLevel="1">
      <c r="B24" s="100"/>
      <c r="C24" s="908"/>
      <c r="D24" s="909"/>
      <c r="E24" s="909"/>
      <c r="F24" s="910"/>
      <c r="G24" s="890"/>
      <c r="H24" s="891"/>
      <c r="I24" s="152"/>
      <c r="J24" s="152"/>
      <c r="K24" s="152"/>
      <c r="L24" s="152"/>
      <c r="M24" s="152"/>
      <c r="N24" s="152"/>
      <c r="O24" s="152"/>
      <c r="P24" s="153"/>
      <c r="Q24" s="153"/>
      <c r="R24" s="156">
        <f t="shared" si="10"/>
        <v>0</v>
      </c>
      <c r="S24" s="156">
        <f t="shared" si="11"/>
        <v>0</v>
      </c>
      <c r="U24" s="157">
        <f t="shared" si="18"/>
        <v>0</v>
      </c>
      <c r="W24" s="152"/>
      <c r="X24" s="152"/>
      <c r="Y24" s="152"/>
      <c r="Z24" s="152"/>
      <c r="AA24" s="152"/>
      <c r="AB24" s="152"/>
      <c r="AC24" s="347"/>
      <c r="AD24" s="152"/>
      <c r="AE24" s="152"/>
      <c r="AF24" s="152"/>
      <c r="AG24" s="152"/>
      <c r="AH24" s="152"/>
      <c r="AI24" s="152"/>
      <c r="AJ24" s="347"/>
      <c r="AK24" s="152"/>
      <c r="AL24" s="152"/>
      <c r="AM24" s="619"/>
      <c r="AN24" s="228"/>
      <c r="AO24" s="228"/>
      <c r="AP24" s="228"/>
      <c r="AQ24" s="228"/>
      <c r="AR24" s="228"/>
      <c r="AS24" s="348"/>
      <c r="AT24" s="264">
        <f t="shared" si="14"/>
        <v>0</v>
      </c>
      <c r="AU24" s="259"/>
      <c r="AV24" s="265">
        <f t="shared" si="15"/>
        <v>0</v>
      </c>
      <c r="AX24" s="265">
        <f t="shared" si="19"/>
        <v>0</v>
      </c>
      <c r="AZ24" s="492">
        <f t="shared" si="16"/>
        <v>0</v>
      </c>
      <c r="BB24" s="492">
        <f t="shared" si="17"/>
        <v>0</v>
      </c>
      <c r="BD24" s="265">
        <f t="shared" si="20"/>
        <v>0</v>
      </c>
      <c r="BE24" s="105"/>
      <c r="BF24" s="105"/>
      <c r="BG24" s="105"/>
      <c r="BH24" s="105"/>
      <c r="BI24" s="105"/>
      <c r="BJ24" s="105"/>
    </row>
    <row r="25" spans="2:62" ht="18" hidden="1" customHeight="1" outlineLevel="1">
      <c r="B25" s="100"/>
      <c r="C25" s="908"/>
      <c r="D25" s="909"/>
      <c r="E25" s="909"/>
      <c r="F25" s="910"/>
      <c r="G25" s="890"/>
      <c r="H25" s="891"/>
      <c r="I25" s="152"/>
      <c r="J25" s="152"/>
      <c r="K25" s="152"/>
      <c r="L25" s="152"/>
      <c r="M25" s="152"/>
      <c r="N25" s="152"/>
      <c r="O25" s="152"/>
      <c r="P25" s="153"/>
      <c r="Q25" s="153"/>
      <c r="R25" s="156">
        <f t="shared" si="10"/>
        <v>0</v>
      </c>
      <c r="S25" s="156">
        <f t="shared" si="11"/>
        <v>0</v>
      </c>
      <c r="U25" s="157">
        <f t="shared" si="18"/>
        <v>0</v>
      </c>
      <c r="W25" s="152"/>
      <c r="X25" s="152"/>
      <c r="Y25" s="152"/>
      <c r="Z25" s="152"/>
      <c r="AA25" s="152"/>
      <c r="AB25" s="152"/>
      <c r="AC25" s="347"/>
      <c r="AD25" s="152"/>
      <c r="AE25" s="152"/>
      <c r="AF25" s="152"/>
      <c r="AG25" s="152"/>
      <c r="AH25" s="152"/>
      <c r="AI25" s="152"/>
      <c r="AJ25" s="347"/>
      <c r="AK25" s="152"/>
      <c r="AL25" s="152"/>
      <c r="AM25" s="619"/>
      <c r="AN25" s="228"/>
      <c r="AO25" s="228"/>
      <c r="AP25" s="228"/>
      <c r="AQ25" s="228"/>
      <c r="AR25" s="228"/>
      <c r="AS25" s="348"/>
      <c r="AT25" s="264">
        <f t="shared" si="14"/>
        <v>0</v>
      </c>
      <c r="AU25" s="259"/>
      <c r="AV25" s="265">
        <f t="shared" si="15"/>
        <v>0</v>
      </c>
      <c r="AX25" s="265">
        <f t="shared" si="19"/>
        <v>0</v>
      </c>
      <c r="AZ25" s="492">
        <f t="shared" si="16"/>
        <v>0</v>
      </c>
      <c r="BB25" s="492">
        <f t="shared" si="17"/>
        <v>0</v>
      </c>
      <c r="BD25" s="265">
        <f t="shared" si="20"/>
        <v>0</v>
      </c>
      <c r="BE25" s="105"/>
      <c r="BF25" s="105"/>
      <c r="BG25" s="105"/>
      <c r="BH25" s="105"/>
      <c r="BI25" s="105"/>
      <c r="BJ25" s="105"/>
    </row>
    <row r="26" spans="2:62" ht="18" hidden="1" customHeight="1" outlineLevel="1">
      <c r="B26" s="100"/>
      <c r="C26" s="908"/>
      <c r="D26" s="909"/>
      <c r="E26" s="909"/>
      <c r="F26" s="910"/>
      <c r="G26" s="890"/>
      <c r="H26" s="891"/>
      <c r="I26" s="152"/>
      <c r="J26" s="152"/>
      <c r="K26" s="152"/>
      <c r="L26" s="152"/>
      <c r="M26" s="152"/>
      <c r="N26" s="152"/>
      <c r="O26" s="152"/>
      <c r="P26" s="153"/>
      <c r="Q26" s="153"/>
      <c r="R26" s="156">
        <f t="shared" si="10"/>
        <v>0</v>
      </c>
      <c r="S26" s="156">
        <f t="shared" si="11"/>
        <v>0</v>
      </c>
      <c r="U26" s="157">
        <f t="shared" si="18"/>
        <v>0</v>
      </c>
      <c r="W26" s="152"/>
      <c r="X26" s="152"/>
      <c r="Y26" s="152"/>
      <c r="Z26" s="152"/>
      <c r="AA26" s="152"/>
      <c r="AB26" s="152"/>
      <c r="AC26" s="347"/>
      <c r="AD26" s="152"/>
      <c r="AE26" s="152"/>
      <c r="AF26" s="152"/>
      <c r="AG26" s="152"/>
      <c r="AH26" s="152"/>
      <c r="AI26" s="152"/>
      <c r="AJ26" s="347"/>
      <c r="AK26" s="152"/>
      <c r="AL26" s="152"/>
      <c r="AM26" s="619"/>
      <c r="AN26" s="228"/>
      <c r="AO26" s="228"/>
      <c r="AP26" s="228"/>
      <c r="AQ26" s="228"/>
      <c r="AR26" s="228"/>
      <c r="AS26" s="348"/>
      <c r="AT26" s="264">
        <f t="shared" si="14"/>
        <v>0</v>
      </c>
      <c r="AU26" s="259"/>
      <c r="AV26" s="265">
        <f t="shared" si="15"/>
        <v>0</v>
      </c>
      <c r="AX26" s="265">
        <f t="shared" si="19"/>
        <v>0</v>
      </c>
      <c r="AZ26" s="492">
        <f t="shared" si="16"/>
        <v>0</v>
      </c>
      <c r="BB26" s="492">
        <f t="shared" si="17"/>
        <v>0</v>
      </c>
      <c r="BD26" s="265">
        <f t="shared" si="20"/>
        <v>0</v>
      </c>
      <c r="BE26" s="105"/>
      <c r="BF26" s="105"/>
      <c r="BG26" s="105"/>
      <c r="BH26" s="105"/>
      <c r="BI26" s="105"/>
      <c r="BJ26" s="105"/>
    </row>
    <row r="27" spans="2:62" ht="18" hidden="1" customHeight="1" outlineLevel="1">
      <c r="B27" s="100"/>
      <c r="C27" s="911" t="s">
        <v>306</v>
      </c>
      <c r="D27" s="912"/>
      <c r="E27" s="912"/>
      <c r="F27" s="913"/>
      <c r="G27" s="914" t="s">
        <v>374</v>
      </c>
      <c r="H27" s="913"/>
      <c r="I27" s="752"/>
      <c r="J27" s="752">
        <v>1</v>
      </c>
      <c r="K27" s="752">
        <v>1</v>
      </c>
      <c r="L27" s="752">
        <v>1</v>
      </c>
      <c r="M27" s="752">
        <v>5</v>
      </c>
      <c r="N27" s="752">
        <v>2</v>
      </c>
      <c r="O27" s="752">
        <v>5</v>
      </c>
      <c r="P27" s="753">
        <v>200</v>
      </c>
      <c r="Q27" s="753">
        <v>500</v>
      </c>
      <c r="R27" s="156">
        <f t="shared" si="10"/>
        <v>200</v>
      </c>
      <c r="S27" s="156">
        <f t="shared" si="11"/>
        <v>550</v>
      </c>
      <c r="U27" s="157">
        <f t="shared" si="18"/>
        <v>2146</v>
      </c>
      <c r="W27" s="152"/>
      <c r="X27" s="152"/>
      <c r="Y27" s="152"/>
      <c r="Z27" s="152"/>
      <c r="AA27" s="152"/>
      <c r="AB27" s="152"/>
      <c r="AC27" s="347"/>
      <c r="AD27" s="152"/>
      <c r="AE27" s="152"/>
      <c r="AF27" s="152"/>
      <c r="AG27" s="152"/>
      <c r="AH27" s="152"/>
      <c r="AI27" s="152"/>
      <c r="AJ27" s="347"/>
      <c r="AK27" s="152"/>
      <c r="AL27" s="152"/>
      <c r="AM27" s="619"/>
      <c r="AN27" s="228"/>
      <c r="AO27" s="228"/>
      <c r="AP27" s="228"/>
      <c r="AQ27" s="228"/>
      <c r="AR27" s="228"/>
      <c r="AS27" s="348"/>
      <c r="AT27" s="264">
        <f t="shared" si="14"/>
        <v>0</v>
      </c>
      <c r="AU27" s="259"/>
      <c r="AV27" s="265">
        <f t="shared" si="15"/>
        <v>0</v>
      </c>
      <c r="AX27" s="265">
        <f t="shared" si="19"/>
        <v>2146</v>
      </c>
      <c r="AZ27" s="492">
        <f t="shared" si="16"/>
        <v>1907.4833739624837</v>
      </c>
      <c r="BB27" s="492">
        <f t="shared" si="17"/>
        <v>0</v>
      </c>
      <c r="BD27" s="265">
        <f t="shared" si="20"/>
        <v>1907.4833739624837</v>
      </c>
      <c r="BE27" s="105"/>
      <c r="BF27" s="105"/>
      <c r="BG27" s="105"/>
      <c r="BH27" s="105"/>
      <c r="BI27" s="105"/>
      <c r="BJ27" s="105"/>
    </row>
    <row r="28" spans="2:62" ht="9.9499999999999993" hidden="1" customHeight="1" outlineLevel="1">
      <c r="B28" s="101"/>
      <c r="C28" s="208"/>
      <c r="D28" s="208"/>
      <c r="E28" s="208"/>
      <c r="F28" s="208"/>
      <c r="G28" s="237"/>
      <c r="H28" s="207"/>
      <c r="I28" s="257"/>
      <c r="J28" s="257"/>
      <c r="K28" s="257"/>
      <c r="L28" s="257"/>
      <c r="M28" s="257"/>
      <c r="N28" s="257"/>
      <c r="O28" s="257"/>
      <c r="P28" s="256"/>
      <c r="Q28" s="102"/>
      <c r="R28" s="102"/>
      <c r="S28" s="102"/>
      <c r="U28" s="9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Z28" s="493"/>
      <c r="BE28" s="105"/>
      <c r="BF28" s="105"/>
      <c r="BG28" s="105"/>
      <c r="BH28" s="105"/>
      <c r="BI28" s="105"/>
      <c r="BJ28" s="105"/>
    </row>
    <row r="29" spans="2:62" ht="20.100000000000001" customHeight="1" collapsed="1">
      <c r="B29" s="179">
        <f>B12+1</f>
        <v>2</v>
      </c>
      <c r="C29" s="895" t="s">
        <v>333</v>
      </c>
      <c r="D29" s="896"/>
      <c r="E29" s="896"/>
      <c r="F29" s="897"/>
      <c r="G29" s="429"/>
      <c r="H29" s="206">
        <v>1</v>
      </c>
      <c r="I29" s="642">
        <f t="shared" ref="I29" si="21">$H29*SUM(I30:I44)</f>
        <v>0</v>
      </c>
      <c r="J29" s="643">
        <f t="shared" ref="J29:O29" si="22">$H29*SUM(J30:J44)</f>
        <v>81</v>
      </c>
      <c r="K29" s="644">
        <f t="shared" si="22"/>
        <v>26</v>
      </c>
      <c r="L29" s="645">
        <f t="shared" si="22"/>
        <v>41</v>
      </c>
      <c r="M29" s="645">
        <f t="shared" si="22"/>
        <v>70</v>
      </c>
      <c r="N29" s="644">
        <f t="shared" si="22"/>
        <v>25</v>
      </c>
      <c r="O29" s="642">
        <f t="shared" si="22"/>
        <v>60</v>
      </c>
      <c r="P29" s="209">
        <f t="shared" ref="P29:Q29" si="23">$H29*SUM(P30:P44)</f>
        <v>3600</v>
      </c>
      <c r="Q29" s="210">
        <f t="shared" si="23"/>
        <v>7300</v>
      </c>
      <c r="R29" s="136">
        <f t="shared" ref="R29:R44" si="24">P29*(1+Gewinn)*(1+SicherheitAngebot)</f>
        <v>3600</v>
      </c>
      <c r="S29" s="137">
        <f t="shared" ref="S29:S44" si="25">Q29*(1+MGKZ)*(1+Gewinn)*(1+SicherheitAngebot)</f>
        <v>8030.0000000000009</v>
      </c>
      <c r="U29" s="10">
        <f>I29*$I$7+J29*$J$7+K29*$K$7+L29*$L$7+M29*$M$7+N29*$N$7+O29*$O$7+R29+S29</f>
        <v>40747</v>
      </c>
      <c r="W29" s="646">
        <f t="shared" ref="W29:AB29" si="26">$H29*SUM(W30:W44)</f>
        <v>0</v>
      </c>
      <c r="X29" s="647">
        <f t="shared" si="26"/>
        <v>0</v>
      </c>
      <c r="Y29" s="648">
        <f t="shared" si="26"/>
        <v>0</v>
      </c>
      <c r="Z29" s="649">
        <f t="shared" si="26"/>
        <v>0</v>
      </c>
      <c r="AA29" s="648">
        <f t="shared" si="26"/>
        <v>0</v>
      </c>
      <c r="AB29" s="646">
        <f t="shared" si="26"/>
        <v>0</v>
      </c>
      <c r="AC29" s="258"/>
      <c r="AD29" s="646">
        <f t="shared" ref="AD29:AM29" si="27">$H29*SUM(AD30:AD44)</f>
        <v>0</v>
      </c>
      <c r="AE29" s="647">
        <f t="shared" si="27"/>
        <v>0</v>
      </c>
      <c r="AF29" s="648">
        <f t="shared" si="27"/>
        <v>0</v>
      </c>
      <c r="AG29" s="649">
        <f t="shared" si="27"/>
        <v>0</v>
      </c>
      <c r="AH29" s="648">
        <f t="shared" si="27"/>
        <v>0</v>
      </c>
      <c r="AI29" s="646">
        <f t="shared" si="27"/>
        <v>0</v>
      </c>
      <c r="AJ29" s="258"/>
      <c r="AK29" s="653">
        <f t="shared" si="27"/>
        <v>0</v>
      </c>
      <c r="AL29" s="653">
        <f t="shared" si="27"/>
        <v>0</v>
      </c>
      <c r="AM29" s="653">
        <f t="shared" si="27"/>
        <v>0</v>
      </c>
      <c r="AN29" s="227">
        <f>$H29*SUM(AN30:AN44)*(1+Gewinn)*(1+SicherheitAngebot)</f>
        <v>0</v>
      </c>
      <c r="AO29" s="227">
        <f>$H29*SUM(AO30:AO44)*(1+Gewinn)*(1+SicherheitAngebot)</f>
        <v>0</v>
      </c>
      <c r="AP29" s="227">
        <f>$H29*SUM(AP30:AP44)*(1+Gewinn)*(1+SicherheitAngebot)</f>
        <v>0</v>
      </c>
      <c r="AQ29" s="227">
        <f>$H29*SUM(AQ30:AQ44)*(1+Gewinn)*(1+SicherheitAngebot)</f>
        <v>0</v>
      </c>
      <c r="AR29" s="227">
        <f>$H29*SUM(AR30:AR44)*(1+Gewinn)*(1+SicherheitAngebot)</f>
        <v>0</v>
      </c>
      <c r="AS29" s="262"/>
      <c r="AT29" s="263">
        <f t="shared" si="14"/>
        <v>0</v>
      </c>
      <c r="AU29" s="259"/>
      <c r="AV29" s="491">
        <f>AK29*$AK$7+AL29*$AL$7+AM29*$AM$7+SUM(AN29:AR29)+AT29/Zuschläge_IBN+AT29</f>
        <v>0</v>
      </c>
      <c r="AX29" s="685">
        <f>U29+AV29</f>
        <v>40747</v>
      </c>
      <c r="AZ29" s="490">
        <f>IF(H29&gt;0,U29/(1+SicherheitAngebot)*(1+Sicherheit),0)</f>
        <v>36218.185013443304</v>
      </c>
      <c r="BB29" s="490">
        <f>IF(H29&gt;0,AV29/(1+SicherheitAngebot)*(1+Sicherheit),0)</f>
        <v>0</v>
      </c>
      <c r="BD29" s="490">
        <f>AZ29+BB29</f>
        <v>36218.185013443304</v>
      </c>
      <c r="BE29" s="105"/>
      <c r="BF29" s="105"/>
      <c r="BG29" s="105"/>
      <c r="BH29" s="105"/>
      <c r="BI29" s="105"/>
      <c r="BJ29" s="105"/>
    </row>
    <row r="30" spans="2:62" ht="18" hidden="1" customHeight="1" outlineLevel="1">
      <c r="B30" s="99"/>
      <c r="C30" s="899" t="s">
        <v>326</v>
      </c>
      <c r="D30" s="900"/>
      <c r="E30" s="900"/>
      <c r="F30" s="891"/>
      <c r="G30" s="890" t="s">
        <v>327</v>
      </c>
      <c r="H30" s="901"/>
      <c r="I30" s="752"/>
      <c r="J30" s="752">
        <v>20</v>
      </c>
      <c r="K30" s="752">
        <v>5</v>
      </c>
      <c r="L30" s="752">
        <v>15</v>
      </c>
      <c r="M30" s="752">
        <v>15</v>
      </c>
      <c r="N30" s="752">
        <v>5</v>
      </c>
      <c r="O30" s="752">
        <v>20</v>
      </c>
      <c r="P30" s="753">
        <v>600</v>
      </c>
      <c r="Q30" s="753">
        <v>2000</v>
      </c>
      <c r="R30" s="156">
        <f t="shared" si="24"/>
        <v>600</v>
      </c>
      <c r="S30" s="156">
        <f t="shared" si="25"/>
        <v>2200</v>
      </c>
      <c r="U30" s="157">
        <f>I30*$I$7+J30*$J$7+K30*$K$7+L30*$L$7+M30*$M$7+N30*$N$7+O30*$O$7+R30+S30</f>
        <v>10460</v>
      </c>
      <c r="W30" s="152"/>
      <c r="X30" s="152"/>
      <c r="Y30" s="152"/>
      <c r="Z30" s="152"/>
      <c r="AA30" s="152"/>
      <c r="AB30" s="152"/>
      <c r="AC30" s="347"/>
      <c r="AD30" s="152"/>
      <c r="AE30" s="152"/>
      <c r="AF30" s="152"/>
      <c r="AG30" s="152"/>
      <c r="AH30" s="152"/>
      <c r="AI30" s="152"/>
      <c r="AJ30" s="347"/>
      <c r="AK30" s="152"/>
      <c r="AL30" s="152"/>
      <c r="AM30" s="295"/>
      <c r="AN30" s="228"/>
      <c r="AO30" s="228"/>
      <c r="AP30" s="228"/>
      <c r="AQ30" s="228"/>
      <c r="AR30" s="228"/>
      <c r="AS30" s="348"/>
      <c r="AT30" s="264">
        <f t="shared" ref="AT30:AT44" si="28">((W30+AD30)*$W$7+(X30+AE30)*$X$7+(Y30+Z30+AF30+AG30)*$Z$7+(AA30+AH30)*$AA$7+(AB30+AI30)*$AB$7)*Zuschläge_IBN</f>
        <v>0</v>
      </c>
      <c r="AU30" s="259"/>
      <c r="AV30" s="265">
        <f t="shared" ref="AV30:AV44" si="29">AK30*$AK$7+AL30*$AL$7+AM30*$AM$7+SUM(AN30:AR30)*(1+Gewinn)*(1+SicherheitAngebot)+AT30/Zuschläge_IBN+AT30</f>
        <v>0</v>
      </c>
      <c r="AX30" s="265">
        <f>U30+AV30</f>
        <v>10460</v>
      </c>
      <c r="AZ30" s="492">
        <f t="shared" ref="AZ30:AZ44" si="30">U30/(1+SicherheitAngebot)*(1+Sicherheit)</f>
        <v>9297.4259513735233</v>
      </c>
      <c r="BB30" s="492">
        <f t="shared" ref="BB30:BB44" si="31">AV30/(1+SicherheitAngebot)*(1+Sicherheit)</f>
        <v>0</v>
      </c>
      <c r="BD30" s="265">
        <f>AZ30+BB30</f>
        <v>9297.4259513735233</v>
      </c>
      <c r="BE30" s="105"/>
      <c r="BF30" s="105"/>
      <c r="BG30" s="105"/>
      <c r="BH30" s="105"/>
      <c r="BI30" s="105"/>
      <c r="BJ30" s="105"/>
    </row>
    <row r="31" spans="2:62" ht="18" hidden="1" customHeight="1" outlineLevel="1">
      <c r="B31" s="100"/>
      <c r="C31" s="899" t="s">
        <v>328</v>
      </c>
      <c r="D31" s="900"/>
      <c r="E31" s="900"/>
      <c r="F31" s="891"/>
      <c r="G31" s="890" t="s">
        <v>329</v>
      </c>
      <c r="H31" s="891"/>
      <c r="I31" s="752"/>
      <c r="J31" s="752">
        <v>60</v>
      </c>
      <c r="K31" s="752">
        <v>20</v>
      </c>
      <c r="L31" s="752">
        <v>25</v>
      </c>
      <c r="M31" s="752">
        <v>40</v>
      </c>
      <c r="N31" s="752">
        <v>15</v>
      </c>
      <c r="O31" s="752">
        <v>30</v>
      </c>
      <c r="P31" s="753">
        <v>1500</v>
      </c>
      <c r="Q31" s="753">
        <v>2800</v>
      </c>
      <c r="R31" s="156">
        <f t="shared" si="24"/>
        <v>1500</v>
      </c>
      <c r="S31" s="156">
        <f t="shared" si="25"/>
        <v>3080.0000000000005</v>
      </c>
      <c r="U31" s="157">
        <f t="shared" ref="U31:U44" si="32">I31*$I$7+J31*$J$7+K31*$K$7+L31*$L$7+M31*$M$7+N31*$N$7+O31*$O$7+R31+S31</f>
        <v>22935</v>
      </c>
      <c r="W31" s="152"/>
      <c r="X31" s="152"/>
      <c r="Y31" s="152"/>
      <c r="Z31" s="152"/>
      <c r="AA31" s="152"/>
      <c r="AB31" s="152"/>
      <c r="AC31" s="347"/>
      <c r="AD31" s="152"/>
      <c r="AE31" s="152"/>
      <c r="AF31" s="152"/>
      <c r="AG31" s="152"/>
      <c r="AH31" s="152"/>
      <c r="AI31" s="152"/>
      <c r="AJ31" s="347"/>
      <c r="AK31" s="152"/>
      <c r="AL31" s="152"/>
      <c r="AM31" s="295"/>
      <c r="AN31" s="228"/>
      <c r="AO31" s="228"/>
      <c r="AP31" s="228"/>
      <c r="AQ31" s="228"/>
      <c r="AR31" s="228"/>
      <c r="AS31" s="348"/>
      <c r="AT31" s="264">
        <f t="shared" si="28"/>
        <v>0</v>
      </c>
      <c r="AU31" s="259"/>
      <c r="AV31" s="265">
        <f t="shared" si="29"/>
        <v>0</v>
      </c>
      <c r="AX31" s="265">
        <f t="shared" ref="AX31:AX44" si="33">U31+AV31</f>
        <v>22935</v>
      </c>
      <c r="AZ31" s="492">
        <f t="shared" si="30"/>
        <v>20385.895238503992</v>
      </c>
      <c r="BB31" s="492">
        <f t="shared" si="31"/>
        <v>0</v>
      </c>
      <c r="BD31" s="265">
        <f t="shared" ref="BD31:BD44" si="34">AZ31+BB31</f>
        <v>20385.895238503992</v>
      </c>
      <c r="BE31" s="105"/>
      <c r="BF31" s="105"/>
      <c r="BG31" s="105"/>
      <c r="BH31" s="105"/>
      <c r="BI31" s="105"/>
      <c r="BJ31" s="105"/>
    </row>
    <row r="32" spans="2:62" ht="18" hidden="1" customHeight="1" outlineLevel="1">
      <c r="B32" s="100"/>
      <c r="C32" s="758"/>
      <c r="D32" s="759"/>
      <c r="E32" s="759"/>
      <c r="F32" s="745"/>
      <c r="G32" s="744"/>
      <c r="H32" s="745"/>
      <c r="I32" s="752"/>
      <c r="J32" s="752"/>
      <c r="K32" s="752"/>
      <c r="L32" s="752"/>
      <c r="M32" s="752"/>
      <c r="N32" s="752"/>
      <c r="O32" s="752"/>
      <c r="P32" s="753"/>
      <c r="Q32" s="753"/>
      <c r="R32" s="156">
        <f t="shared" si="24"/>
        <v>0</v>
      </c>
      <c r="S32" s="156">
        <f t="shared" si="25"/>
        <v>0</v>
      </c>
      <c r="U32" s="157">
        <f t="shared" si="32"/>
        <v>0</v>
      </c>
      <c r="W32" s="152"/>
      <c r="X32" s="152"/>
      <c r="Y32" s="152"/>
      <c r="Z32" s="152"/>
      <c r="AA32" s="152"/>
      <c r="AB32" s="152"/>
      <c r="AC32" s="347"/>
      <c r="AD32" s="152"/>
      <c r="AE32" s="152"/>
      <c r="AF32" s="152"/>
      <c r="AG32" s="152"/>
      <c r="AH32" s="152"/>
      <c r="AI32" s="152"/>
      <c r="AJ32" s="347"/>
      <c r="AK32" s="152"/>
      <c r="AL32" s="152"/>
      <c r="AM32" s="295"/>
      <c r="AN32" s="228"/>
      <c r="AO32" s="228"/>
      <c r="AP32" s="228"/>
      <c r="AQ32" s="228"/>
      <c r="AR32" s="228"/>
      <c r="AS32" s="348"/>
      <c r="AT32" s="264">
        <f t="shared" si="28"/>
        <v>0</v>
      </c>
      <c r="AU32" s="259"/>
      <c r="AV32" s="265">
        <f t="shared" si="29"/>
        <v>0</v>
      </c>
      <c r="AX32" s="265">
        <f t="shared" si="33"/>
        <v>0</v>
      </c>
      <c r="AZ32" s="492">
        <f t="shared" si="30"/>
        <v>0</v>
      </c>
      <c r="BB32" s="492">
        <f t="shared" si="31"/>
        <v>0</v>
      </c>
      <c r="BD32" s="265">
        <f t="shared" si="34"/>
        <v>0</v>
      </c>
      <c r="BE32" s="105"/>
      <c r="BF32" s="105"/>
      <c r="BG32" s="105"/>
      <c r="BH32" s="105"/>
      <c r="BI32" s="105"/>
      <c r="BJ32" s="105"/>
    </row>
    <row r="33" spans="2:62" ht="18" hidden="1" customHeight="1" outlineLevel="1">
      <c r="B33" s="100"/>
      <c r="C33" s="908"/>
      <c r="D33" s="909"/>
      <c r="E33" s="909"/>
      <c r="F33" s="910"/>
      <c r="G33" s="890"/>
      <c r="H33" s="891"/>
      <c r="I33" s="152"/>
      <c r="J33" s="152"/>
      <c r="K33" s="152"/>
      <c r="L33" s="152"/>
      <c r="M33" s="152"/>
      <c r="N33" s="152"/>
      <c r="O33" s="152"/>
      <c r="P33" s="153"/>
      <c r="Q33" s="153"/>
      <c r="R33" s="156">
        <f t="shared" si="24"/>
        <v>0</v>
      </c>
      <c r="S33" s="156">
        <f t="shared" si="25"/>
        <v>0</v>
      </c>
      <c r="U33" s="157">
        <f t="shared" si="32"/>
        <v>0</v>
      </c>
      <c r="W33" s="152"/>
      <c r="X33" s="152"/>
      <c r="Y33" s="152"/>
      <c r="Z33" s="152"/>
      <c r="AA33" s="152"/>
      <c r="AB33" s="152"/>
      <c r="AC33" s="347"/>
      <c r="AD33" s="152"/>
      <c r="AE33" s="152"/>
      <c r="AF33" s="152"/>
      <c r="AG33" s="152"/>
      <c r="AH33" s="152"/>
      <c r="AI33" s="152"/>
      <c r="AJ33" s="347"/>
      <c r="AK33" s="152"/>
      <c r="AL33" s="152"/>
      <c r="AM33" s="295"/>
      <c r="AN33" s="228"/>
      <c r="AO33" s="228"/>
      <c r="AP33" s="228"/>
      <c r="AQ33" s="228"/>
      <c r="AR33" s="228"/>
      <c r="AS33" s="348"/>
      <c r="AT33" s="264">
        <f t="shared" si="28"/>
        <v>0</v>
      </c>
      <c r="AU33" s="259"/>
      <c r="AV33" s="265">
        <f t="shared" si="29"/>
        <v>0</v>
      </c>
      <c r="AX33" s="265">
        <f t="shared" si="33"/>
        <v>0</v>
      </c>
      <c r="AZ33" s="492">
        <f t="shared" si="30"/>
        <v>0</v>
      </c>
      <c r="BB33" s="492">
        <f t="shared" si="31"/>
        <v>0</v>
      </c>
      <c r="BD33" s="265">
        <f t="shared" si="34"/>
        <v>0</v>
      </c>
      <c r="BE33" s="105"/>
      <c r="BF33" s="105"/>
      <c r="BG33" s="105"/>
      <c r="BH33" s="105"/>
      <c r="BI33" s="105"/>
      <c r="BJ33" s="105"/>
    </row>
    <row r="34" spans="2:62" ht="18" hidden="1" customHeight="1" outlineLevel="1">
      <c r="B34" s="100"/>
      <c r="C34" s="908"/>
      <c r="D34" s="909"/>
      <c r="E34" s="909"/>
      <c r="F34" s="910"/>
      <c r="G34" s="890"/>
      <c r="H34" s="891"/>
      <c r="I34" s="152"/>
      <c r="J34" s="152"/>
      <c r="K34" s="152"/>
      <c r="L34" s="152"/>
      <c r="M34" s="152"/>
      <c r="N34" s="152"/>
      <c r="O34" s="152"/>
      <c r="P34" s="153"/>
      <c r="Q34" s="153"/>
      <c r="R34" s="156">
        <f t="shared" si="24"/>
        <v>0</v>
      </c>
      <c r="S34" s="156">
        <f t="shared" si="25"/>
        <v>0</v>
      </c>
      <c r="U34" s="157">
        <f t="shared" si="32"/>
        <v>0</v>
      </c>
      <c r="W34" s="152"/>
      <c r="X34" s="152"/>
      <c r="Y34" s="152"/>
      <c r="Z34" s="152"/>
      <c r="AA34" s="152"/>
      <c r="AB34" s="152"/>
      <c r="AC34" s="347"/>
      <c r="AD34" s="152"/>
      <c r="AE34" s="152"/>
      <c r="AF34" s="152"/>
      <c r="AG34" s="152"/>
      <c r="AH34" s="152"/>
      <c r="AI34" s="152"/>
      <c r="AJ34" s="347"/>
      <c r="AK34" s="152"/>
      <c r="AL34" s="152"/>
      <c r="AM34" s="295"/>
      <c r="AN34" s="228"/>
      <c r="AO34" s="228"/>
      <c r="AP34" s="228"/>
      <c r="AQ34" s="228"/>
      <c r="AR34" s="228"/>
      <c r="AS34" s="348"/>
      <c r="AT34" s="264">
        <f t="shared" si="28"/>
        <v>0</v>
      </c>
      <c r="AU34" s="259"/>
      <c r="AV34" s="265">
        <f t="shared" si="29"/>
        <v>0</v>
      </c>
      <c r="AX34" s="265">
        <f t="shared" si="33"/>
        <v>0</v>
      </c>
      <c r="AZ34" s="492">
        <f t="shared" si="30"/>
        <v>0</v>
      </c>
      <c r="BB34" s="492">
        <f t="shared" si="31"/>
        <v>0</v>
      </c>
      <c r="BD34" s="265">
        <f t="shared" si="34"/>
        <v>0</v>
      </c>
      <c r="BE34" s="105"/>
      <c r="BF34" s="105"/>
      <c r="BG34" s="105"/>
      <c r="BH34" s="105"/>
      <c r="BI34" s="105"/>
      <c r="BJ34" s="105"/>
    </row>
    <row r="35" spans="2:62" ht="18" hidden="1" customHeight="1" outlineLevel="1">
      <c r="B35" s="100"/>
      <c r="C35" s="908"/>
      <c r="D35" s="909"/>
      <c r="E35" s="909"/>
      <c r="F35" s="910"/>
      <c r="G35" s="890"/>
      <c r="H35" s="891"/>
      <c r="I35" s="152"/>
      <c r="J35" s="152"/>
      <c r="K35" s="152"/>
      <c r="L35" s="152"/>
      <c r="M35" s="152"/>
      <c r="N35" s="152"/>
      <c r="O35" s="152"/>
      <c r="P35" s="153"/>
      <c r="Q35" s="153"/>
      <c r="R35" s="156">
        <f t="shared" si="24"/>
        <v>0</v>
      </c>
      <c r="S35" s="156">
        <f t="shared" si="25"/>
        <v>0</v>
      </c>
      <c r="U35" s="157">
        <f t="shared" si="32"/>
        <v>0</v>
      </c>
      <c r="W35" s="152"/>
      <c r="X35" s="152"/>
      <c r="Y35" s="152"/>
      <c r="Z35" s="152"/>
      <c r="AA35" s="152"/>
      <c r="AB35" s="152"/>
      <c r="AC35" s="347"/>
      <c r="AD35" s="152"/>
      <c r="AE35" s="152"/>
      <c r="AF35" s="152"/>
      <c r="AG35" s="152"/>
      <c r="AH35" s="152"/>
      <c r="AI35" s="152"/>
      <c r="AJ35" s="347"/>
      <c r="AK35" s="152"/>
      <c r="AL35" s="152"/>
      <c r="AM35" s="295"/>
      <c r="AN35" s="228"/>
      <c r="AO35" s="228"/>
      <c r="AP35" s="228"/>
      <c r="AQ35" s="228"/>
      <c r="AR35" s="228"/>
      <c r="AS35" s="348"/>
      <c r="AT35" s="264">
        <f t="shared" si="28"/>
        <v>0</v>
      </c>
      <c r="AU35" s="259"/>
      <c r="AV35" s="265">
        <f t="shared" si="29"/>
        <v>0</v>
      </c>
      <c r="AX35" s="265">
        <f t="shared" si="33"/>
        <v>0</v>
      </c>
      <c r="AZ35" s="492">
        <f t="shared" si="30"/>
        <v>0</v>
      </c>
      <c r="BB35" s="492">
        <f t="shared" si="31"/>
        <v>0</v>
      </c>
      <c r="BD35" s="265">
        <f t="shared" si="34"/>
        <v>0</v>
      </c>
      <c r="BE35" s="105"/>
      <c r="BF35" s="105"/>
      <c r="BG35" s="105"/>
      <c r="BH35" s="105"/>
      <c r="BI35" s="105"/>
      <c r="BJ35" s="105"/>
    </row>
    <row r="36" spans="2:62" ht="18" hidden="1" customHeight="1" outlineLevel="1">
      <c r="B36" s="100"/>
      <c r="C36" s="908"/>
      <c r="D36" s="909"/>
      <c r="E36" s="909"/>
      <c r="F36" s="910"/>
      <c r="G36" s="890"/>
      <c r="H36" s="891"/>
      <c r="I36" s="152"/>
      <c r="J36" s="152"/>
      <c r="K36" s="152"/>
      <c r="L36" s="152"/>
      <c r="M36" s="152"/>
      <c r="N36" s="152"/>
      <c r="O36" s="152"/>
      <c r="P36" s="153"/>
      <c r="Q36" s="153"/>
      <c r="R36" s="156">
        <f t="shared" si="24"/>
        <v>0</v>
      </c>
      <c r="S36" s="156">
        <f t="shared" si="25"/>
        <v>0</v>
      </c>
      <c r="U36" s="157">
        <f t="shared" si="32"/>
        <v>0</v>
      </c>
      <c r="W36" s="152"/>
      <c r="X36" s="152"/>
      <c r="Y36" s="152"/>
      <c r="Z36" s="152"/>
      <c r="AA36" s="152"/>
      <c r="AB36" s="152"/>
      <c r="AC36" s="347"/>
      <c r="AD36" s="152"/>
      <c r="AE36" s="152"/>
      <c r="AF36" s="152"/>
      <c r="AG36" s="152"/>
      <c r="AH36" s="152"/>
      <c r="AI36" s="152"/>
      <c r="AJ36" s="347"/>
      <c r="AK36" s="152"/>
      <c r="AL36" s="152"/>
      <c r="AM36" s="295"/>
      <c r="AN36" s="228"/>
      <c r="AO36" s="228"/>
      <c r="AP36" s="228"/>
      <c r="AQ36" s="228"/>
      <c r="AR36" s="228"/>
      <c r="AS36" s="348"/>
      <c r="AT36" s="264">
        <f t="shared" si="28"/>
        <v>0</v>
      </c>
      <c r="AU36" s="259"/>
      <c r="AV36" s="265">
        <f t="shared" si="29"/>
        <v>0</v>
      </c>
      <c r="AX36" s="265">
        <f t="shared" si="33"/>
        <v>0</v>
      </c>
      <c r="AZ36" s="492">
        <f t="shared" si="30"/>
        <v>0</v>
      </c>
      <c r="BB36" s="492">
        <f t="shared" si="31"/>
        <v>0</v>
      </c>
      <c r="BD36" s="265">
        <f t="shared" si="34"/>
        <v>0</v>
      </c>
      <c r="BE36" s="105"/>
      <c r="BF36" s="105"/>
      <c r="BG36" s="105"/>
      <c r="BH36" s="105"/>
      <c r="BI36" s="105"/>
      <c r="BJ36" s="105"/>
    </row>
    <row r="37" spans="2:62" ht="18" hidden="1" customHeight="1" outlineLevel="1">
      <c r="B37" s="100"/>
      <c r="C37" s="908"/>
      <c r="D37" s="909"/>
      <c r="E37" s="909"/>
      <c r="F37" s="910"/>
      <c r="G37" s="890"/>
      <c r="H37" s="891"/>
      <c r="I37" s="152"/>
      <c r="J37" s="152"/>
      <c r="K37" s="152"/>
      <c r="L37" s="152"/>
      <c r="M37" s="152"/>
      <c r="N37" s="152"/>
      <c r="O37" s="152"/>
      <c r="P37" s="153"/>
      <c r="Q37" s="153"/>
      <c r="R37" s="156">
        <f t="shared" si="24"/>
        <v>0</v>
      </c>
      <c r="S37" s="156">
        <f t="shared" si="25"/>
        <v>0</v>
      </c>
      <c r="U37" s="157">
        <f t="shared" si="32"/>
        <v>0</v>
      </c>
      <c r="W37" s="152"/>
      <c r="X37" s="152"/>
      <c r="Y37" s="152"/>
      <c r="Z37" s="152"/>
      <c r="AA37" s="152"/>
      <c r="AB37" s="152"/>
      <c r="AC37" s="347"/>
      <c r="AD37" s="152"/>
      <c r="AE37" s="152"/>
      <c r="AF37" s="152"/>
      <c r="AG37" s="152"/>
      <c r="AH37" s="152"/>
      <c r="AI37" s="152"/>
      <c r="AJ37" s="347"/>
      <c r="AK37" s="152"/>
      <c r="AL37" s="152"/>
      <c r="AM37" s="295"/>
      <c r="AN37" s="228"/>
      <c r="AO37" s="228"/>
      <c r="AP37" s="228"/>
      <c r="AQ37" s="228"/>
      <c r="AR37" s="228"/>
      <c r="AS37" s="348"/>
      <c r="AT37" s="264">
        <f t="shared" si="28"/>
        <v>0</v>
      </c>
      <c r="AU37" s="259"/>
      <c r="AV37" s="265">
        <f t="shared" si="29"/>
        <v>0</v>
      </c>
      <c r="AX37" s="265">
        <f t="shared" si="33"/>
        <v>0</v>
      </c>
      <c r="AZ37" s="492">
        <f t="shared" si="30"/>
        <v>0</v>
      </c>
      <c r="BB37" s="492">
        <f t="shared" si="31"/>
        <v>0</v>
      </c>
      <c r="BD37" s="265">
        <f t="shared" si="34"/>
        <v>0</v>
      </c>
      <c r="BE37" s="105"/>
      <c r="BF37" s="105"/>
      <c r="BG37" s="105"/>
      <c r="BH37" s="105"/>
      <c r="BI37" s="105"/>
      <c r="BJ37" s="105"/>
    </row>
    <row r="38" spans="2:62" ht="18" hidden="1" customHeight="1" outlineLevel="1">
      <c r="B38" s="100"/>
      <c r="C38" s="908"/>
      <c r="D38" s="909"/>
      <c r="E38" s="909"/>
      <c r="F38" s="910"/>
      <c r="G38" s="890"/>
      <c r="H38" s="891"/>
      <c r="I38" s="152"/>
      <c r="J38" s="152"/>
      <c r="K38" s="152"/>
      <c r="L38" s="152"/>
      <c r="M38" s="152"/>
      <c r="N38" s="152"/>
      <c r="O38" s="152"/>
      <c r="P38" s="153"/>
      <c r="Q38" s="153"/>
      <c r="R38" s="156">
        <f t="shared" si="24"/>
        <v>0</v>
      </c>
      <c r="S38" s="156">
        <f t="shared" si="25"/>
        <v>0</v>
      </c>
      <c r="U38" s="157">
        <f t="shared" si="32"/>
        <v>0</v>
      </c>
      <c r="W38" s="152"/>
      <c r="X38" s="152"/>
      <c r="Y38" s="152"/>
      <c r="Z38" s="152"/>
      <c r="AA38" s="152"/>
      <c r="AB38" s="152"/>
      <c r="AC38" s="347"/>
      <c r="AD38" s="152"/>
      <c r="AE38" s="152"/>
      <c r="AF38" s="152"/>
      <c r="AG38" s="152"/>
      <c r="AH38" s="152"/>
      <c r="AI38" s="152"/>
      <c r="AJ38" s="347"/>
      <c r="AK38" s="152"/>
      <c r="AL38" s="152"/>
      <c r="AM38" s="295"/>
      <c r="AN38" s="228"/>
      <c r="AO38" s="228"/>
      <c r="AP38" s="228"/>
      <c r="AQ38" s="228"/>
      <c r="AR38" s="228"/>
      <c r="AS38" s="348"/>
      <c r="AT38" s="264">
        <f t="shared" si="28"/>
        <v>0</v>
      </c>
      <c r="AU38" s="259"/>
      <c r="AV38" s="265">
        <f t="shared" si="29"/>
        <v>0</v>
      </c>
      <c r="AX38" s="265">
        <f t="shared" si="33"/>
        <v>0</v>
      </c>
      <c r="AZ38" s="492">
        <f t="shared" si="30"/>
        <v>0</v>
      </c>
      <c r="BB38" s="492">
        <f t="shared" si="31"/>
        <v>0</v>
      </c>
      <c r="BD38" s="265">
        <f t="shared" si="34"/>
        <v>0</v>
      </c>
      <c r="BE38" s="105"/>
      <c r="BF38" s="105"/>
      <c r="BG38" s="105"/>
      <c r="BH38" s="105"/>
      <c r="BI38" s="105"/>
      <c r="BJ38" s="105"/>
    </row>
    <row r="39" spans="2:62" ht="18" hidden="1" customHeight="1" outlineLevel="1">
      <c r="B39" s="100"/>
      <c r="C39" s="908"/>
      <c r="D39" s="909"/>
      <c r="E39" s="909"/>
      <c r="F39" s="910"/>
      <c r="G39" s="890"/>
      <c r="H39" s="891"/>
      <c r="I39" s="152"/>
      <c r="J39" s="152"/>
      <c r="K39" s="152"/>
      <c r="L39" s="152"/>
      <c r="M39" s="152"/>
      <c r="N39" s="152"/>
      <c r="O39" s="152"/>
      <c r="P39" s="153"/>
      <c r="Q39" s="153"/>
      <c r="R39" s="156">
        <f t="shared" si="24"/>
        <v>0</v>
      </c>
      <c r="S39" s="156">
        <f t="shared" si="25"/>
        <v>0</v>
      </c>
      <c r="U39" s="157">
        <f t="shared" si="32"/>
        <v>0</v>
      </c>
      <c r="W39" s="152"/>
      <c r="X39" s="152"/>
      <c r="Y39" s="152"/>
      <c r="Z39" s="152"/>
      <c r="AA39" s="152"/>
      <c r="AB39" s="152"/>
      <c r="AC39" s="347"/>
      <c r="AD39" s="152"/>
      <c r="AE39" s="152"/>
      <c r="AF39" s="152"/>
      <c r="AG39" s="152"/>
      <c r="AH39" s="152"/>
      <c r="AI39" s="152"/>
      <c r="AJ39" s="347"/>
      <c r="AK39" s="152"/>
      <c r="AL39" s="152"/>
      <c r="AM39" s="295"/>
      <c r="AN39" s="228"/>
      <c r="AO39" s="228"/>
      <c r="AP39" s="228"/>
      <c r="AQ39" s="228"/>
      <c r="AR39" s="228"/>
      <c r="AS39" s="348"/>
      <c r="AT39" s="264">
        <f t="shared" si="28"/>
        <v>0</v>
      </c>
      <c r="AU39" s="259"/>
      <c r="AV39" s="265">
        <f t="shared" si="29"/>
        <v>0</v>
      </c>
      <c r="AX39" s="265">
        <f t="shared" si="33"/>
        <v>0</v>
      </c>
      <c r="AZ39" s="492">
        <f t="shared" si="30"/>
        <v>0</v>
      </c>
      <c r="BB39" s="492">
        <f t="shared" si="31"/>
        <v>0</v>
      </c>
      <c r="BD39" s="265">
        <f t="shared" si="34"/>
        <v>0</v>
      </c>
      <c r="BE39" s="105"/>
      <c r="BF39" s="105"/>
      <c r="BG39" s="105"/>
      <c r="BH39" s="105"/>
      <c r="BI39" s="105"/>
      <c r="BJ39" s="105"/>
    </row>
    <row r="40" spans="2:62" ht="18" hidden="1" customHeight="1" outlineLevel="1">
      <c r="B40" s="100"/>
      <c r="C40" s="908"/>
      <c r="D40" s="909"/>
      <c r="E40" s="909"/>
      <c r="F40" s="910"/>
      <c r="G40" s="890"/>
      <c r="H40" s="891"/>
      <c r="I40" s="152"/>
      <c r="J40" s="152"/>
      <c r="K40" s="152"/>
      <c r="L40" s="152"/>
      <c r="M40" s="152"/>
      <c r="N40" s="152"/>
      <c r="O40" s="152"/>
      <c r="P40" s="153"/>
      <c r="Q40" s="153"/>
      <c r="R40" s="156">
        <f t="shared" si="24"/>
        <v>0</v>
      </c>
      <c r="S40" s="156">
        <f t="shared" si="25"/>
        <v>0</v>
      </c>
      <c r="U40" s="157">
        <f t="shared" si="32"/>
        <v>0</v>
      </c>
      <c r="W40" s="152"/>
      <c r="X40" s="152"/>
      <c r="Y40" s="152"/>
      <c r="Z40" s="152"/>
      <c r="AA40" s="152"/>
      <c r="AB40" s="152"/>
      <c r="AC40" s="347"/>
      <c r="AD40" s="152"/>
      <c r="AE40" s="152"/>
      <c r="AF40" s="152"/>
      <c r="AG40" s="152"/>
      <c r="AH40" s="152"/>
      <c r="AI40" s="152"/>
      <c r="AJ40" s="347"/>
      <c r="AK40" s="152"/>
      <c r="AL40" s="152"/>
      <c r="AM40" s="295"/>
      <c r="AN40" s="228"/>
      <c r="AO40" s="228"/>
      <c r="AP40" s="228"/>
      <c r="AQ40" s="228"/>
      <c r="AR40" s="228"/>
      <c r="AS40" s="348"/>
      <c r="AT40" s="264">
        <f t="shared" si="28"/>
        <v>0</v>
      </c>
      <c r="AU40" s="259"/>
      <c r="AV40" s="265">
        <f t="shared" si="29"/>
        <v>0</v>
      </c>
      <c r="AX40" s="265">
        <f t="shared" si="33"/>
        <v>0</v>
      </c>
      <c r="AZ40" s="492">
        <f t="shared" si="30"/>
        <v>0</v>
      </c>
      <c r="BB40" s="492">
        <f t="shared" si="31"/>
        <v>0</v>
      </c>
      <c r="BD40" s="265">
        <f t="shared" si="34"/>
        <v>0</v>
      </c>
      <c r="BE40" s="105"/>
      <c r="BF40" s="105"/>
      <c r="BG40" s="105"/>
      <c r="BH40" s="105"/>
      <c r="BI40" s="105"/>
      <c r="BJ40" s="105"/>
    </row>
    <row r="41" spans="2:62" ht="18" hidden="1" customHeight="1" outlineLevel="1">
      <c r="B41" s="100"/>
      <c r="C41" s="908"/>
      <c r="D41" s="909"/>
      <c r="E41" s="909"/>
      <c r="F41" s="910"/>
      <c r="G41" s="890"/>
      <c r="H41" s="891"/>
      <c r="I41" s="152"/>
      <c r="J41" s="152"/>
      <c r="K41" s="152"/>
      <c r="L41" s="152"/>
      <c r="M41" s="152"/>
      <c r="N41" s="152"/>
      <c r="O41" s="152"/>
      <c r="P41" s="153"/>
      <c r="Q41" s="153"/>
      <c r="R41" s="156">
        <f t="shared" si="24"/>
        <v>0</v>
      </c>
      <c r="S41" s="156">
        <f t="shared" si="25"/>
        <v>0</v>
      </c>
      <c r="U41" s="157">
        <f t="shared" si="32"/>
        <v>0</v>
      </c>
      <c r="W41" s="152"/>
      <c r="X41" s="152"/>
      <c r="Y41" s="152"/>
      <c r="Z41" s="152"/>
      <c r="AA41" s="152"/>
      <c r="AB41" s="152"/>
      <c r="AC41" s="347"/>
      <c r="AD41" s="152"/>
      <c r="AE41" s="152"/>
      <c r="AF41" s="152"/>
      <c r="AG41" s="152"/>
      <c r="AH41" s="152"/>
      <c r="AI41" s="152"/>
      <c r="AJ41" s="347"/>
      <c r="AK41" s="152"/>
      <c r="AL41" s="152"/>
      <c r="AM41" s="295"/>
      <c r="AN41" s="228"/>
      <c r="AO41" s="228"/>
      <c r="AP41" s="228"/>
      <c r="AQ41" s="228"/>
      <c r="AR41" s="228"/>
      <c r="AS41" s="348"/>
      <c r="AT41" s="264">
        <f t="shared" si="28"/>
        <v>0</v>
      </c>
      <c r="AU41" s="259"/>
      <c r="AV41" s="265">
        <f t="shared" si="29"/>
        <v>0</v>
      </c>
      <c r="AX41" s="265">
        <f t="shared" si="33"/>
        <v>0</v>
      </c>
      <c r="AZ41" s="492">
        <f t="shared" si="30"/>
        <v>0</v>
      </c>
      <c r="BB41" s="492">
        <f t="shared" si="31"/>
        <v>0</v>
      </c>
      <c r="BD41" s="265">
        <f t="shared" si="34"/>
        <v>0</v>
      </c>
      <c r="BE41" s="105"/>
      <c r="BF41" s="105"/>
      <c r="BG41" s="105"/>
      <c r="BH41" s="105"/>
      <c r="BI41" s="105"/>
      <c r="BJ41" s="105"/>
    </row>
    <row r="42" spans="2:62" ht="18" hidden="1" customHeight="1" outlineLevel="1">
      <c r="B42" s="100"/>
      <c r="C42" s="908"/>
      <c r="D42" s="909"/>
      <c r="E42" s="909"/>
      <c r="F42" s="910"/>
      <c r="G42" s="890"/>
      <c r="H42" s="891"/>
      <c r="I42" s="152"/>
      <c r="J42" s="152"/>
      <c r="K42" s="152"/>
      <c r="L42" s="152"/>
      <c r="M42" s="152"/>
      <c r="N42" s="152"/>
      <c r="O42" s="152"/>
      <c r="P42" s="153"/>
      <c r="Q42" s="153"/>
      <c r="R42" s="156">
        <f t="shared" si="24"/>
        <v>0</v>
      </c>
      <c r="S42" s="156">
        <f t="shared" si="25"/>
        <v>0</v>
      </c>
      <c r="U42" s="157">
        <f t="shared" si="32"/>
        <v>0</v>
      </c>
      <c r="W42" s="152"/>
      <c r="X42" s="152"/>
      <c r="Y42" s="152"/>
      <c r="Z42" s="152"/>
      <c r="AA42" s="152"/>
      <c r="AB42" s="152"/>
      <c r="AC42" s="347"/>
      <c r="AD42" s="152"/>
      <c r="AE42" s="152"/>
      <c r="AF42" s="152"/>
      <c r="AG42" s="152"/>
      <c r="AH42" s="152"/>
      <c r="AI42" s="152"/>
      <c r="AJ42" s="347"/>
      <c r="AK42" s="152"/>
      <c r="AL42" s="152"/>
      <c r="AM42" s="295"/>
      <c r="AN42" s="228"/>
      <c r="AO42" s="228"/>
      <c r="AP42" s="228"/>
      <c r="AQ42" s="228"/>
      <c r="AR42" s="228"/>
      <c r="AS42" s="348"/>
      <c r="AT42" s="264">
        <f t="shared" si="28"/>
        <v>0</v>
      </c>
      <c r="AU42" s="259"/>
      <c r="AV42" s="265">
        <f t="shared" si="29"/>
        <v>0</v>
      </c>
      <c r="AX42" s="265">
        <f t="shared" si="33"/>
        <v>0</v>
      </c>
      <c r="AZ42" s="492">
        <f t="shared" si="30"/>
        <v>0</v>
      </c>
      <c r="BB42" s="492">
        <f t="shared" si="31"/>
        <v>0</v>
      </c>
      <c r="BD42" s="265">
        <f t="shared" si="34"/>
        <v>0</v>
      </c>
      <c r="BE42" s="105"/>
      <c r="BF42" s="105"/>
      <c r="BG42" s="105"/>
      <c r="BH42" s="105"/>
      <c r="BI42" s="105"/>
      <c r="BJ42" s="105"/>
    </row>
    <row r="43" spans="2:62" ht="18" hidden="1" customHeight="1" outlineLevel="1">
      <c r="B43" s="100"/>
      <c r="C43" s="908"/>
      <c r="D43" s="909"/>
      <c r="E43" s="909"/>
      <c r="F43" s="910"/>
      <c r="G43" s="890"/>
      <c r="H43" s="891"/>
      <c r="I43" s="152"/>
      <c r="J43" s="152"/>
      <c r="K43" s="152"/>
      <c r="L43" s="152"/>
      <c r="M43" s="152"/>
      <c r="N43" s="152"/>
      <c r="O43" s="152"/>
      <c r="P43" s="153"/>
      <c r="Q43" s="153"/>
      <c r="R43" s="156">
        <f t="shared" si="24"/>
        <v>0</v>
      </c>
      <c r="S43" s="156">
        <f t="shared" si="25"/>
        <v>0</v>
      </c>
      <c r="U43" s="157">
        <f t="shared" si="32"/>
        <v>0</v>
      </c>
      <c r="W43" s="152"/>
      <c r="X43" s="152"/>
      <c r="Y43" s="152"/>
      <c r="Z43" s="152"/>
      <c r="AA43" s="152"/>
      <c r="AB43" s="152"/>
      <c r="AC43" s="347"/>
      <c r="AD43" s="152"/>
      <c r="AE43" s="152"/>
      <c r="AF43" s="152"/>
      <c r="AG43" s="152"/>
      <c r="AH43" s="152"/>
      <c r="AI43" s="152"/>
      <c r="AJ43" s="347"/>
      <c r="AK43" s="152"/>
      <c r="AL43" s="152"/>
      <c r="AM43" s="295"/>
      <c r="AN43" s="228"/>
      <c r="AO43" s="228"/>
      <c r="AP43" s="228"/>
      <c r="AQ43" s="228"/>
      <c r="AR43" s="228"/>
      <c r="AS43" s="348"/>
      <c r="AT43" s="264">
        <f t="shared" si="28"/>
        <v>0</v>
      </c>
      <c r="AU43" s="259"/>
      <c r="AV43" s="265">
        <f t="shared" si="29"/>
        <v>0</v>
      </c>
      <c r="AX43" s="265">
        <f t="shared" si="33"/>
        <v>0</v>
      </c>
      <c r="AZ43" s="492">
        <f t="shared" si="30"/>
        <v>0</v>
      </c>
      <c r="BB43" s="492">
        <f t="shared" si="31"/>
        <v>0</v>
      </c>
      <c r="BD43" s="265">
        <f t="shared" si="34"/>
        <v>0</v>
      </c>
      <c r="BE43" s="105"/>
      <c r="BF43" s="105"/>
      <c r="BG43" s="105"/>
      <c r="BH43" s="105"/>
      <c r="BI43" s="105"/>
      <c r="BJ43" s="105"/>
    </row>
    <row r="44" spans="2:62" ht="18" hidden="1" customHeight="1" outlineLevel="1">
      <c r="B44" s="100"/>
      <c r="C44" s="754" t="s">
        <v>383</v>
      </c>
      <c r="D44" s="755"/>
      <c r="E44" s="755"/>
      <c r="F44" s="756"/>
      <c r="G44" s="757" t="s">
        <v>293</v>
      </c>
      <c r="H44" s="756"/>
      <c r="I44" s="752"/>
      <c r="J44" s="752">
        <v>1</v>
      </c>
      <c r="K44" s="752">
        <v>1</v>
      </c>
      <c r="L44" s="752">
        <v>1</v>
      </c>
      <c r="M44" s="752">
        <v>15</v>
      </c>
      <c r="N44" s="752">
        <v>5</v>
      </c>
      <c r="O44" s="752">
        <v>10</v>
      </c>
      <c r="P44" s="753">
        <v>1500</v>
      </c>
      <c r="Q44" s="753">
        <v>2500</v>
      </c>
      <c r="R44" s="156">
        <f t="shared" si="24"/>
        <v>1500</v>
      </c>
      <c r="S44" s="156">
        <f t="shared" si="25"/>
        <v>2750</v>
      </c>
      <c r="U44" s="157">
        <f t="shared" si="32"/>
        <v>7352</v>
      </c>
      <c r="W44" s="152"/>
      <c r="X44" s="152"/>
      <c r="Y44" s="152"/>
      <c r="Z44" s="152"/>
      <c r="AA44" s="152"/>
      <c r="AB44" s="152"/>
      <c r="AC44" s="347"/>
      <c r="AD44" s="152"/>
      <c r="AE44" s="152"/>
      <c r="AF44" s="152"/>
      <c r="AG44" s="152"/>
      <c r="AH44" s="152"/>
      <c r="AI44" s="152"/>
      <c r="AJ44" s="347"/>
      <c r="AK44" s="152"/>
      <c r="AL44" s="152"/>
      <c r="AM44" s="295"/>
      <c r="AN44" s="228"/>
      <c r="AO44" s="228"/>
      <c r="AP44" s="228"/>
      <c r="AQ44" s="228"/>
      <c r="AR44" s="228"/>
      <c r="AS44" s="348"/>
      <c r="AT44" s="264">
        <f t="shared" si="28"/>
        <v>0</v>
      </c>
      <c r="AU44" s="259"/>
      <c r="AV44" s="265">
        <f t="shared" si="29"/>
        <v>0</v>
      </c>
      <c r="AX44" s="265">
        <f t="shared" si="33"/>
        <v>7352</v>
      </c>
      <c r="AZ44" s="492">
        <f t="shared" si="30"/>
        <v>6534.8638235657882</v>
      </c>
      <c r="BB44" s="492">
        <f t="shared" si="31"/>
        <v>0</v>
      </c>
      <c r="BD44" s="265">
        <f t="shared" si="34"/>
        <v>6534.8638235657882</v>
      </c>
      <c r="BE44" s="105"/>
      <c r="BF44" s="105"/>
      <c r="BG44" s="105"/>
      <c r="BH44" s="105"/>
      <c r="BI44" s="105"/>
      <c r="BJ44" s="105"/>
    </row>
    <row r="45" spans="2:62" ht="9.9499999999999993" hidden="1" customHeight="1" outlineLevel="1">
      <c r="B45" s="101"/>
      <c r="C45" s="208"/>
      <c r="D45" s="208"/>
      <c r="E45" s="208"/>
      <c r="F45" s="208"/>
      <c r="G45" s="237"/>
      <c r="H45" s="207"/>
      <c r="I45" s="257"/>
      <c r="J45" s="257"/>
      <c r="K45" s="257"/>
      <c r="L45" s="257"/>
      <c r="M45" s="257"/>
      <c r="N45" s="257"/>
      <c r="O45" s="257"/>
      <c r="P45" s="256"/>
      <c r="Q45" s="102"/>
      <c r="R45" s="102"/>
      <c r="S45" s="102"/>
      <c r="U45" s="98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Z45" s="493"/>
      <c r="BE45" s="105"/>
      <c r="BF45" s="105"/>
      <c r="BG45" s="105"/>
      <c r="BH45" s="105"/>
      <c r="BI45" s="105"/>
      <c r="BJ45" s="105"/>
    </row>
    <row r="46" spans="2:62" ht="20.100000000000001" customHeight="1" collapsed="1">
      <c r="B46" s="179">
        <f>B29+1</f>
        <v>3</v>
      </c>
      <c r="C46" s="895" t="s">
        <v>336</v>
      </c>
      <c r="D46" s="896"/>
      <c r="E46" s="896"/>
      <c r="F46" s="897"/>
      <c r="G46" s="429"/>
      <c r="H46" s="206">
        <v>1</v>
      </c>
      <c r="I46" s="642">
        <f t="shared" ref="I46" si="35">$H46*SUM(I47:I61)</f>
        <v>0</v>
      </c>
      <c r="J46" s="643">
        <f t="shared" ref="J46:O46" si="36">$H46*SUM(J47:J61)</f>
        <v>321</v>
      </c>
      <c r="K46" s="644">
        <f t="shared" si="36"/>
        <v>68</v>
      </c>
      <c r="L46" s="645">
        <f t="shared" si="36"/>
        <v>141</v>
      </c>
      <c r="M46" s="645">
        <f t="shared" si="36"/>
        <v>205</v>
      </c>
      <c r="N46" s="644">
        <f t="shared" si="36"/>
        <v>95</v>
      </c>
      <c r="O46" s="642">
        <f t="shared" si="36"/>
        <v>255</v>
      </c>
      <c r="P46" s="209">
        <f t="shared" ref="P46:Q46" si="37">$H46*SUM(P47:P61)</f>
        <v>19000</v>
      </c>
      <c r="Q46" s="210">
        <f t="shared" si="37"/>
        <v>69300</v>
      </c>
      <c r="R46" s="136">
        <f t="shared" ref="R46:R61" si="38">P46*(1+Gewinn)*(1+SicherheitAngebot)</f>
        <v>19000</v>
      </c>
      <c r="S46" s="137">
        <f t="shared" ref="S46:S61" si="39">Q46*(1+MGKZ)*(1+Gewinn)*(1+SicherheitAngebot)</f>
        <v>76230</v>
      </c>
      <c r="U46" s="10">
        <f>I46*$I$7+J46*$J$7+K46*$K$7+L46*$L$7+M46*$M$7+N46*$N$7+O46*$O$7+R46+S46</f>
        <v>198616</v>
      </c>
      <c r="W46" s="646">
        <f t="shared" ref="W46:AB46" si="40">$H46*SUM(W47:W61)</f>
        <v>0</v>
      </c>
      <c r="X46" s="647">
        <f t="shared" si="40"/>
        <v>0</v>
      </c>
      <c r="Y46" s="648">
        <f t="shared" si="40"/>
        <v>0</v>
      </c>
      <c r="Z46" s="649">
        <f t="shared" si="40"/>
        <v>0</v>
      </c>
      <c r="AA46" s="648">
        <f t="shared" si="40"/>
        <v>0</v>
      </c>
      <c r="AB46" s="646">
        <f t="shared" si="40"/>
        <v>0</v>
      </c>
      <c r="AC46" s="258"/>
      <c r="AD46" s="646">
        <f t="shared" ref="AD46:AM46" si="41">$H46*SUM(AD47:AD61)</f>
        <v>0</v>
      </c>
      <c r="AE46" s="647">
        <f t="shared" si="41"/>
        <v>0</v>
      </c>
      <c r="AF46" s="648">
        <f t="shared" si="41"/>
        <v>0</v>
      </c>
      <c r="AG46" s="649">
        <f t="shared" si="41"/>
        <v>0</v>
      </c>
      <c r="AH46" s="648">
        <f t="shared" si="41"/>
        <v>0</v>
      </c>
      <c r="AI46" s="646">
        <f t="shared" si="41"/>
        <v>0</v>
      </c>
      <c r="AJ46" s="258"/>
      <c r="AK46" s="653">
        <f t="shared" si="41"/>
        <v>0</v>
      </c>
      <c r="AL46" s="653">
        <f t="shared" si="41"/>
        <v>0</v>
      </c>
      <c r="AM46" s="653">
        <f t="shared" si="41"/>
        <v>0</v>
      </c>
      <c r="AN46" s="227">
        <f>$H46*SUM(AN47:AN61)*(1+Gewinn)*(1+SicherheitAngebot)</f>
        <v>0</v>
      </c>
      <c r="AO46" s="227">
        <f>$H46*SUM(AO47:AO61)*(1+Gewinn)*(1+SicherheitAngebot)</f>
        <v>0</v>
      </c>
      <c r="AP46" s="227">
        <f>$H46*SUM(AP47:AP61)*(1+Gewinn)*(1+SicherheitAngebot)</f>
        <v>0</v>
      </c>
      <c r="AQ46" s="227">
        <f>$H46*SUM(AQ47:AQ61)*(1+Gewinn)*(1+SicherheitAngebot)</f>
        <v>0</v>
      </c>
      <c r="AR46" s="227">
        <f>$H46*SUM(AR47:AR61)*(1+Gewinn)*(1+SicherheitAngebot)</f>
        <v>0</v>
      </c>
      <c r="AS46" s="262"/>
      <c r="AT46" s="263">
        <f t="shared" ref="AT46:AT109" si="42">((W46+AD46)*$W$7+(X46+AE46)*$X$7+(Y46+Z46+AF46+AG46)*$Z$7+(AA46+AH46)*$AA$7+(AB46+AI46)*$AB$7)*Zuschläge_IBN</f>
        <v>0</v>
      </c>
      <c r="AU46" s="259"/>
      <c r="AV46" s="491">
        <f>AK46*$AK$7+AL46*$AL$7+AM46*$AM$7+SUM(AN46:AR46)+AT46/Zuschläge_IBN+AT46</f>
        <v>0</v>
      </c>
      <c r="AX46" s="685">
        <f>U46+AV46</f>
        <v>198616</v>
      </c>
      <c r="AZ46" s="490">
        <f>IF(H46&gt;0,U46/(1+SicherheitAngebot)*(1+Sicherheit),0)</f>
        <v>176540.87502466573</v>
      </c>
      <c r="BB46" s="490">
        <f>IF(H46&gt;0,AV46/(1+SicherheitAngebot)*(1+Sicherheit),0)</f>
        <v>0</v>
      </c>
      <c r="BD46" s="490">
        <f>AZ46+BB46</f>
        <v>176540.87502466573</v>
      </c>
      <c r="BE46" s="105"/>
      <c r="BF46" s="105"/>
      <c r="BG46" s="105"/>
      <c r="BH46" s="105"/>
      <c r="BI46" s="105"/>
      <c r="BJ46" s="105"/>
    </row>
    <row r="47" spans="2:62" ht="20.100000000000001" hidden="1" customHeight="1" outlineLevel="1">
      <c r="B47" s="211"/>
      <c r="C47" s="899" t="s">
        <v>265</v>
      </c>
      <c r="D47" s="900"/>
      <c r="E47" s="900"/>
      <c r="F47" s="891"/>
      <c r="G47" s="890" t="s">
        <v>266</v>
      </c>
      <c r="H47" s="901"/>
      <c r="I47" s="752"/>
      <c r="J47" s="752">
        <v>60</v>
      </c>
      <c r="K47" s="752">
        <v>10</v>
      </c>
      <c r="L47" s="752">
        <v>40</v>
      </c>
      <c r="M47" s="752">
        <v>50</v>
      </c>
      <c r="N47" s="752">
        <v>20</v>
      </c>
      <c r="O47" s="752">
        <v>60</v>
      </c>
      <c r="P47" s="753">
        <v>5000</v>
      </c>
      <c r="Q47" s="753">
        <f>20000+3000</f>
        <v>23000</v>
      </c>
      <c r="R47" s="156">
        <f t="shared" si="38"/>
        <v>5000</v>
      </c>
      <c r="S47" s="156">
        <f t="shared" si="39"/>
        <v>25300.000000000004</v>
      </c>
      <c r="U47" s="157">
        <f>I47*$I$7+J47*$J$7+K47*$K$7+L47*$L$7+M47*$M$7+N47*$N$7+O47*$O$7+R47+S47</f>
        <v>53230</v>
      </c>
      <c r="W47" s="152"/>
      <c r="X47" s="152"/>
      <c r="Y47" s="152"/>
      <c r="Z47" s="152"/>
      <c r="AA47" s="152"/>
      <c r="AB47" s="152"/>
      <c r="AC47" s="347"/>
      <c r="AD47" s="152"/>
      <c r="AE47" s="152"/>
      <c r="AF47" s="152"/>
      <c r="AG47" s="152"/>
      <c r="AH47" s="152"/>
      <c r="AI47" s="152"/>
      <c r="AJ47" s="347"/>
      <c r="AK47" s="152"/>
      <c r="AL47" s="152"/>
      <c r="AM47" s="295"/>
      <c r="AN47" s="228"/>
      <c r="AO47" s="228"/>
      <c r="AP47" s="228"/>
      <c r="AQ47" s="228"/>
      <c r="AR47" s="228"/>
      <c r="AS47" s="348"/>
      <c r="AT47" s="264">
        <f t="shared" si="42"/>
        <v>0</v>
      </c>
      <c r="AU47" s="259"/>
      <c r="AV47" s="265">
        <f t="shared" ref="AV47:AV61" si="43">AK47*$AK$7+AL47*$AL$7+AM47*$AM$7+SUM(AN47:AR47)*(1+Gewinn)*(1+SicherheitAngebot)+AT47/Zuschläge_IBN+AT47</f>
        <v>0</v>
      </c>
      <c r="AX47" s="265">
        <f>U47+AV47</f>
        <v>53230</v>
      </c>
      <c r="AZ47" s="492">
        <f t="shared" ref="AZ47:AZ61" si="44">U47/(1+SicherheitAngebot)*(1+Sicherheit)</f>
        <v>47313.765142601587</v>
      </c>
      <c r="BB47" s="492">
        <f t="shared" ref="BB47:BB61" si="45">AV47/(1+SicherheitAngebot)*(1+Sicherheit)</f>
        <v>0</v>
      </c>
      <c r="BD47" s="265">
        <f>AZ47+BB47</f>
        <v>47313.765142601587</v>
      </c>
      <c r="BE47" s="105"/>
      <c r="BF47" s="105"/>
      <c r="BG47" s="105"/>
      <c r="BH47" s="105"/>
      <c r="BI47" s="105"/>
      <c r="BJ47" s="105"/>
    </row>
    <row r="48" spans="2:62" ht="20.100000000000001" hidden="1" customHeight="1" outlineLevel="1">
      <c r="B48" s="212"/>
      <c r="C48" s="899" t="s">
        <v>267</v>
      </c>
      <c r="D48" s="900"/>
      <c r="E48" s="900"/>
      <c r="F48" s="891"/>
      <c r="G48" s="890" t="s">
        <v>268</v>
      </c>
      <c r="H48" s="891"/>
      <c r="I48" s="752"/>
      <c r="J48" s="752">
        <v>60</v>
      </c>
      <c r="K48" s="752">
        <v>15</v>
      </c>
      <c r="L48" s="752">
        <v>50</v>
      </c>
      <c r="M48" s="752">
        <v>50</v>
      </c>
      <c r="N48" s="752">
        <v>15</v>
      </c>
      <c r="O48" s="752">
        <v>35</v>
      </c>
      <c r="P48" s="753">
        <v>1500</v>
      </c>
      <c r="Q48" s="753">
        <v>19000</v>
      </c>
      <c r="R48" s="156">
        <f t="shared" si="38"/>
        <v>1500</v>
      </c>
      <c r="S48" s="156">
        <f t="shared" si="39"/>
        <v>20900</v>
      </c>
      <c r="U48" s="157">
        <f t="shared" ref="U48:U61" si="46">I48*$I$7+J48*$J$7+K48*$K$7+L48*$L$7+M48*$M$7+N48*$N$7+O48*$O$7+R48+S48</f>
        <v>44380</v>
      </c>
      <c r="W48" s="152"/>
      <c r="X48" s="152"/>
      <c r="Y48" s="152"/>
      <c r="Z48" s="152"/>
      <c r="AA48" s="152"/>
      <c r="AB48" s="152"/>
      <c r="AC48" s="347"/>
      <c r="AD48" s="152"/>
      <c r="AE48" s="152"/>
      <c r="AF48" s="152"/>
      <c r="AG48" s="152"/>
      <c r="AH48" s="152"/>
      <c r="AI48" s="152"/>
      <c r="AJ48" s="347"/>
      <c r="AK48" s="152"/>
      <c r="AL48" s="152"/>
      <c r="AM48" s="295"/>
      <c r="AN48" s="228"/>
      <c r="AO48" s="228"/>
      <c r="AP48" s="228"/>
      <c r="AQ48" s="228"/>
      <c r="AR48" s="228"/>
      <c r="AS48" s="348"/>
      <c r="AT48" s="264">
        <f t="shared" si="42"/>
        <v>0</v>
      </c>
      <c r="AU48" s="259"/>
      <c r="AV48" s="265">
        <f t="shared" si="43"/>
        <v>0</v>
      </c>
      <c r="AX48" s="265">
        <f t="shared" ref="AX48:AX61" si="47">U48+AV48</f>
        <v>44380</v>
      </c>
      <c r="AZ48" s="492">
        <f t="shared" si="44"/>
        <v>39447.396149326669</v>
      </c>
      <c r="BB48" s="492">
        <f t="shared" si="45"/>
        <v>0</v>
      </c>
      <c r="BD48" s="265">
        <f t="shared" ref="BD48:BD61" si="48">AZ48+BB48</f>
        <v>39447.396149326669</v>
      </c>
      <c r="BE48" s="105"/>
      <c r="BF48" s="105"/>
      <c r="BG48" s="105"/>
      <c r="BH48" s="105"/>
      <c r="BI48" s="105"/>
      <c r="BJ48" s="105"/>
    </row>
    <row r="49" spans="2:62" ht="20.100000000000001" hidden="1" customHeight="1" outlineLevel="1">
      <c r="B49" s="212"/>
      <c r="C49" s="899" t="s">
        <v>331</v>
      </c>
      <c r="D49" s="900"/>
      <c r="E49" s="900"/>
      <c r="F49" s="891"/>
      <c r="G49" s="890" t="s">
        <v>332</v>
      </c>
      <c r="H49" s="891"/>
      <c r="I49" s="752"/>
      <c r="J49" s="752">
        <v>20</v>
      </c>
      <c r="K49" s="752">
        <v>2</v>
      </c>
      <c r="L49" s="752">
        <v>5</v>
      </c>
      <c r="M49" s="752">
        <v>20</v>
      </c>
      <c r="N49" s="752">
        <v>10</v>
      </c>
      <c r="O49" s="752">
        <v>20</v>
      </c>
      <c r="P49" s="753">
        <v>800</v>
      </c>
      <c r="Q49" s="753">
        <v>800</v>
      </c>
      <c r="R49" s="156">
        <f t="shared" si="38"/>
        <v>800</v>
      </c>
      <c r="S49" s="156">
        <f t="shared" si="39"/>
        <v>880.00000000000011</v>
      </c>
      <c r="U49" s="157">
        <f t="shared" si="46"/>
        <v>8949</v>
      </c>
      <c r="W49" s="152"/>
      <c r="X49" s="152"/>
      <c r="Y49" s="152"/>
      <c r="Z49" s="152"/>
      <c r="AA49" s="152"/>
      <c r="AB49" s="152"/>
      <c r="AC49" s="347"/>
      <c r="AD49" s="152"/>
      <c r="AE49" s="152"/>
      <c r="AF49" s="152"/>
      <c r="AG49" s="152"/>
      <c r="AH49" s="152"/>
      <c r="AI49" s="152"/>
      <c r="AJ49" s="347"/>
      <c r="AK49" s="152"/>
      <c r="AL49" s="152"/>
      <c r="AM49" s="295"/>
      <c r="AN49" s="228"/>
      <c r="AO49" s="228"/>
      <c r="AP49" s="228"/>
      <c r="AQ49" s="228"/>
      <c r="AR49" s="228"/>
      <c r="AS49" s="348"/>
      <c r="AT49" s="264">
        <f t="shared" si="42"/>
        <v>0</v>
      </c>
      <c r="AU49" s="259"/>
      <c r="AV49" s="265">
        <f t="shared" si="43"/>
        <v>0</v>
      </c>
      <c r="AX49" s="265">
        <f t="shared" si="47"/>
        <v>8949</v>
      </c>
      <c r="AZ49" s="492">
        <f t="shared" si="44"/>
        <v>7954.3656633691835</v>
      </c>
      <c r="BB49" s="492">
        <f t="shared" si="45"/>
        <v>0</v>
      </c>
      <c r="BD49" s="265">
        <f t="shared" si="48"/>
        <v>7954.3656633691835</v>
      </c>
      <c r="BE49" s="105"/>
      <c r="BF49" s="105"/>
      <c r="BG49" s="105"/>
      <c r="BH49" s="105"/>
      <c r="BI49" s="105"/>
      <c r="BJ49" s="105"/>
    </row>
    <row r="50" spans="2:62" ht="20.100000000000001" hidden="1" customHeight="1" outlineLevel="1">
      <c r="B50" s="212"/>
      <c r="C50" s="899" t="s">
        <v>397</v>
      </c>
      <c r="D50" s="900"/>
      <c r="E50" s="900"/>
      <c r="F50" s="891"/>
      <c r="G50" s="890" t="s">
        <v>286</v>
      </c>
      <c r="H50" s="891"/>
      <c r="I50" s="752"/>
      <c r="J50" s="752">
        <v>30</v>
      </c>
      <c r="K50" s="752">
        <v>10</v>
      </c>
      <c r="L50" s="752">
        <v>15</v>
      </c>
      <c r="M50" s="752">
        <v>20</v>
      </c>
      <c r="N50" s="752">
        <v>15</v>
      </c>
      <c r="O50" s="752">
        <v>25</v>
      </c>
      <c r="P50" s="753">
        <v>1200</v>
      </c>
      <c r="Q50" s="753">
        <v>3500</v>
      </c>
      <c r="R50" s="156">
        <f t="shared" si="38"/>
        <v>1200</v>
      </c>
      <c r="S50" s="156">
        <f t="shared" si="39"/>
        <v>3850.0000000000005</v>
      </c>
      <c r="U50" s="157">
        <f t="shared" si="46"/>
        <v>15925</v>
      </c>
      <c r="W50" s="152"/>
      <c r="X50" s="152"/>
      <c r="Y50" s="152"/>
      <c r="Z50" s="152"/>
      <c r="AA50" s="152"/>
      <c r="AB50" s="152"/>
      <c r="AC50" s="347"/>
      <c r="AD50" s="152"/>
      <c r="AE50" s="152"/>
      <c r="AF50" s="152"/>
      <c r="AG50" s="152"/>
      <c r="AH50" s="152"/>
      <c r="AI50" s="152"/>
      <c r="AJ50" s="347"/>
      <c r="AK50" s="152"/>
      <c r="AL50" s="152"/>
      <c r="AM50" s="295"/>
      <c r="AN50" s="228"/>
      <c r="AO50" s="228"/>
      <c r="AP50" s="228"/>
      <c r="AQ50" s="228"/>
      <c r="AR50" s="228"/>
      <c r="AS50" s="348"/>
      <c r="AT50" s="264">
        <f t="shared" si="42"/>
        <v>0</v>
      </c>
      <c r="AU50" s="259"/>
      <c r="AV50" s="265">
        <f t="shared" si="43"/>
        <v>0</v>
      </c>
      <c r="AX50" s="265">
        <f t="shared" si="47"/>
        <v>15925</v>
      </c>
      <c r="AZ50" s="492">
        <f t="shared" si="44"/>
        <v>14155.019911627471</v>
      </c>
      <c r="BB50" s="492">
        <f t="shared" si="45"/>
        <v>0</v>
      </c>
      <c r="BD50" s="265">
        <f t="shared" si="48"/>
        <v>14155.019911627471</v>
      </c>
      <c r="BE50" s="105"/>
      <c r="BF50" s="105"/>
      <c r="BG50" s="105"/>
      <c r="BH50" s="105"/>
      <c r="BI50" s="105"/>
      <c r="BJ50" s="105"/>
    </row>
    <row r="51" spans="2:62" ht="20.100000000000001" hidden="1" customHeight="1" outlineLevel="1">
      <c r="B51" s="212"/>
      <c r="C51" s="899" t="s">
        <v>398</v>
      </c>
      <c r="D51" s="900"/>
      <c r="E51" s="900"/>
      <c r="F51" s="891"/>
      <c r="G51" s="890" t="s">
        <v>300</v>
      </c>
      <c r="H51" s="891"/>
      <c r="I51" s="752"/>
      <c r="J51" s="752">
        <v>120</v>
      </c>
      <c r="K51" s="752">
        <v>30</v>
      </c>
      <c r="L51" s="752">
        <v>30</v>
      </c>
      <c r="M51" s="752">
        <v>50</v>
      </c>
      <c r="N51" s="752">
        <v>20</v>
      </c>
      <c r="O51" s="752">
        <v>80</v>
      </c>
      <c r="P51" s="753">
        <v>4000</v>
      </c>
      <c r="Q51" s="753">
        <v>20000</v>
      </c>
      <c r="R51" s="156">
        <f t="shared" si="38"/>
        <v>4000</v>
      </c>
      <c r="S51" s="156">
        <f t="shared" si="39"/>
        <v>22000</v>
      </c>
      <c r="U51" s="157">
        <f t="shared" si="46"/>
        <v>57360</v>
      </c>
      <c r="W51" s="152"/>
      <c r="X51" s="152"/>
      <c r="Y51" s="152"/>
      <c r="Z51" s="152"/>
      <c r="AA51" s="152"/>
      <c r="AB51" s="152"/>
      <c r="AC51" s="347"/>
      <c r="AD51" s="152"/>
      <c r="AE51" s="152"/>
      <c r="AF51" s="152"/>
      <c r="AG51" s="152"/>
      <c r="AH51" s="152"/>
      <c r="AI51" s="152"/>
      <c r="AJ51" s="347"/>
      <c r="AK51" s="152"/>
      <c r="AL51" s="152"/>
      <c r="AM51" s="295"/>
      <c r="AN51" s="228"/>
      <c r="AO51" s="228"/>
      <c r="AP51" s="228"/>
      <c r="AQ51" s="228"/>
      <c r="AR51" s="228"/>
      <c r="AS51" s="348"/>
      <c r="AT51" s="264">
        <f t="shared" si="42"/>
        <v>0</v>
      </c>
      <c r="AU51" s="259"/>
      <c r="AV51" s="265">
        <f t="shared" si="43"/>
        <v>0</v>
      </c>
      <c r="AX51" s="265">
        <f t="shared" si="47"/>
        <v>57360</v>
      </c>
      <c r="AZ51" s="492">
        <f t="shared" si="44"/>
        <v>50984.737339463216</v>
      </c>
      <c r="BB51" s="492">
        <f t="shared" si="45"/>
        <v>0</v>
      </c>
      <c r="BD51" s="265">
        <f t="shared" si="48"/>
        <v>50984.737339463216</v>
      </c>
      <c r="BE51" s="105"/>
      <c r="BF51" s="105"/>
      <c r="BG51" s="105"/>
      <c r="BH51" s="105"/>
      <c r="BI51" s="105"/>
      <c r="BJ51" s="105"/>
    </row>
    <row r="52" spans="2:62" ht="20.100000000000001" hidden="1" customHeight="1" outlineLevel="1">
      <c r="B52" s="212"/>
      <c r="C52" s="758"/>
      <c r="D52" s="759"/>
      <c r="E52" s="759"/>
      <c r="F52" s="745"/>
      <c r="G52" s="744"/>
      <c r="H52" s="745"/>
      <c r="I52" s="752"/>
      <c r="J52" s="752"/>
      <c r="K52" s="752"/>
      <c r="L52" s="752"/>
      <c r="M52" s="752"/>
      <c r="N52" s="752"/>
      <c r="O52" s="752"/>
      <c r="P52" s="753"/>
      <c r="Q52" s="753"/>
      <c r="R52" s="156">
        <f t="shared" si="38"/>
        <v>0</v>
      </c>
      <c r="S52" s="156">
        <f t="shared" si="39"/>
        <v>0</v>
      </c>
      <c r="U52" s="157">
        <f t="shared" si="46"/>
        <v>0</v>
      </c>
      <c r="W52" s="152"/>
      <c r="X52" s="152"/>
      <c r="Y52" s="152"/>
      <c r="Z52" s="152"/>
      <c r="AA52" s="152"/>
      <c r="AB52" s="152"/>
      <c r="AC52" s="347"/>
      <c r="AD52" s="152"/>
      <c r="AE52" s="152"/>
      <c r="AF52" s="152"/>
      <c r="AG52" s="152"/>
      <c r="AH52" s="152"/>
      <c r="AI52" s="152"/>
      <c r="AJ52" s="347"/>
      <c r="AK52" s="152"/>
      <c r="AL52" s="152"/>
      <c r="AM52" s="295"/>
      <c r="AN52" s="228"/>
      <c r="AO52" s="228"/>
      <c r="AP52" s="228"/>
      <c r="AQ52" s="228"/>
      <c r="AR52" s="228"/>
      <c r="AS52" s="348"/>
      <c r="AT52" s="264">
        <f t="shared" si="42"/>
        <v>0</v>
      </c>
      <c r="AU52" s="259"/>
      <c r="AV52" s="265">
        <f t="shared" si="43"/>
        <v>0</v>
      </c>
      <c r="AX52" s="265">
        <f t="shared" si="47"/>
        <v>0</v>
      </c>
      <c r="AZ52" s="492">
        <f t="shared" si="44"/>
        <v>0</v>
      </c>
      <c r="BB52" s="492">
        <f t="shared" si="45"/>
        <v>0</v>
      </c>
      <c r="BD52" s="265">
        <f t="shared" si="48"/>
        <v>0</v>
      </c>
      <c r="BE52" s="105"/>
      <c r="BF52" s="105"/>
      <c r="BG52" s="105"/>
      <c r="BH52" s="105"/>
      <c r="BI52" s="105"/>
      <c r="BJ52" s="105"/>
    </row>
    <row r="53" spans="2:62" ht="20.100000000000001" hidden="1" customHeight="1" outlineLevel="1">
      <c r="B53" s="212"/>
      <c r="C53" s="758" t="s">
        <v>258</v>
      </c>
      <c r="D53" s="759"/>
      <c r="E53" s="759"/>
      <c r="F53" s="745"/>
      <c r="G53" s="744"/>
      <c r="H53" s="745"/>
      <c r="I53" s="752"/>
      <c r="J53" s="752">
        <v>30</v>
      </c>
      <c r="K53" s="752">
        <v>0</v>
      </c>
      <c r="L53" s="752">
        <v>0</v>
      </c>
      <c r="M53" s="752">
        <v>0</v>
      </c>
      <c r="N53" s="752">
        <v>10</v>
      </c>
      <c r="O53" s="752">
        <v>25</v>
      </c>
      <c r="P53" s="753">
        <v>5000</v>
      </c>
      <c r="Q53" s="753">
        <v>500</v>
      </c>
      <c r="R53" s="156">
        <f t="shared" si="38"/>
        <v>5000</v>
      </c>
      <c r="S53" s="156">
        <f t="shared" si="39"/>
        <v>550</v>
      </c>
      <c r="U53" s="157">
        <f t="shared" si="46"/>
        <v>11420</v>
      </c>
      <c r="W53" s="152"/>
      <c r="X53" s="152"/>
      <c r="Y53" s="152"/>
      <c r="Z53" s="152"/>
      <c r="AA53" s="152"/>
      <c r="AB53" s="152"/>
      <c r="AC53" s="347"/>
      <c r="AD53" s="152"/>
      <c r="AE53" s="152"/>
      <c r="AF53" s="152"/>
      <c r="AG53" s="152"/>
      <c r="AH53" s="152"/>
      <c r="AI53" s="152"/>
      <c r="AJ53" s="347"/>
      <c r="AK53" s="152"/>
      <c r="AL53" s="152"/>
      <c r="AM53" s="295"/>
      <c r="AN53" s="228"/>
      <c r="AO53" s="228"/>
      <c r="AP53" s="228"/>
      <c r="AQ53" s="228"/>
      <c r="AR53" s="228"/>
      <c r="AS53" s="348"/>
      <c r="AT53" s="264">
        <f t="shared" si="42"/>
        <v>0</v>
      </c>
      <c r="AU53" s="259"/>
      <c r="AV53" s="265">
        <f t="shared" si="43"/>
        <v>0</v>
      </c>
      <c r="AX53" s="265">
        <f t="shared" si="47"/>
        <v>11420</v>
      </c>
      <c r="AZ53" s="492">
        <f t="shared" si="44"/>
        <v>10150.72699471182</v>
      </c>
      <c r="BB53" s="492">
        <f t="shared" si="45"/>
        <v>0</v>
      </c>
      <c r="BD53" s="265">
        <f t="shared" si="48"/>
        <v>10150.72699471182</v>
      </c>
      <c r="BE53" s="105"/>
      <c r="BF53" s="105"/>
      <c r="BG53" s="105"/>
      <c r="BH53" s="105"/>
      <c r="BI53" s="105"/>
      <c r="BJ53" s="105"/>
    </row>
    <row r="54" spans="2:62" ht="20.100000000000001" hidden="1" customHeight="1" outlineLevel="1">
      <c r="B54" s="212"/>
      <c r="C54" s="899"/>
      <c r="D54" s="900"/>
      <c r="E54" s="900"/>
      <c r="F54" s="891"/>
      <c r="G54" s="890"/>
      <c r="H54" s="891"/>
      <c r="I54" s="752"/>
      <c r="J54" s="752"/>
      <c r="K54" s="752"/>
      <c r="L54" s="752"/>
      <c r="M54" s="752"/>
      <c r="N54" s="752"/>
      <c r="O54" s="752"/>
      <c r="P54" s="753"/>
      <c r="Q54" s="753"/>
      <c r="R54" s="156">
        <f t="shared" si="38"/>
        <v>0</v>
      </c>
      <c r="S54" s="156">
        <f t="shared" si="39"/>
        <v>0</v>
      </c>
      <c r="U54" s="157">
        <f t="shared" si="46"/>
        <v>0</v>
      </c>
      <c r="W54" s="152"/>
      <c r="X54" s="152"/>
      <c r="Y54" s="152"/>
      <c r="Z54" s="152"/>
      <c r="AA54" s="152"/>
      <c r="AB54" s="152"/>
      <c r="AC54" s="347"/>
      <c r="AD54" s="152"/>
      <c r="AE54" s="152"/>
      <c r="AF54" s="152"/>
      <c r="AG54" s="152"/>
      <c r="AH54" s="152"/>
      <c r="AI54" s="152"/>
      <c r="AJ54" s="347"/>
      <c r="AK54" s="152"/>
      <c r="AL54" s="152"/>
      <c r="AM54" s="295"/>
      <c r="AN54" s="228"/>
      <c r="AO54" s="228"/>
      <c r="AP54" s="228"/>
      <c r="AQ54" s="228"/>
      <c r="AR54" s="228"/>
      <c r="AS54" s="348"/>
      <c r="AT54" s="264">
        <f t="shared" si="42"/>
        <v>0</v>
      </c>
      <c r="AU54" s="259"/>
      <c r="AV54" s="265">
        <f t="shared" si="43"/>
        <v>0</v>
      </c>
      <c r="AX54" s="265">
        <f t="shared" si="47"/>
        <v>0</v>
      </c>
      <c r="AZ54" s="492">
        <f t="shared" si="44"/>
        <v>0</v>
      </c>
      <c r="BB54" s="492">
        <f t="shared" si="45"/>
        <v>0</v>
      </c>
      <c r="BD54" s="265">
        <f t="shared" si="48"/>
        <v>0</v>
      </c>
      <c r="BE54" s="105"/>
      <c r="BF54" s="105"/>
      <c r="BG54" s="105"/>
      <c r="BH54" s="105"/>
      <c r="BI54" s="105"/>
      <c r="BJ54" s="105"/>
    </row>
    <row r="55" spans="2:62" ht="20.100000000000001" hidden="1" customHeight="1" outlineLevel="1">
      <c r="B55" s="212"/>
      <c r="C55" s="899"/>
      <c r="D55" s="900"/>
      <c r="E55" s="900"/>
      <c r="F55" s="891"/>
      <c r="G55" s="890"/>
      <c r="H55" s="891"/>
      <c r="I55" s="752"/>
      <c r="J55" s="752"/>
      <c r="K55" s="752"/>
      <c r="L55" s="752"/>
      <c r="M55" s="752"/>
      <c r="N55" s="752"/>
      <c r="O55" s="752"/>
      <c r="P55" s="753"/>
      <c r="Q55" s="753"/>
      <c r="R55" s="156">
        <f t="shared" si="38"/>
        <v>0</v>
      </c>
      <c r="S55" s="156">
        <f t="shared" si="39"/>
        <v>0</v>
      </c>
      <c r="U55" s="157">
        <f t="shared" si="46"/>
        <v>0</v>
      </c>
      <c r="W55" s="152"/>
      <c r="X55" s="152"/>
      <c r="Y55" s="152"/>
      <c r="Z55" s="152"/>
      <c r="AA55" s="152"/>
      <c r="AB55" s="152"/>
      <c r="AC55" s="347"/>
      <c r="AD55" s="152"/>
      <c r="AE55" s="152"/>
      <c r="AF55" s="152"/>
      <c r="AG55" s="152"/>
      <c r="AH55" s="152"/>
      <c r="AI55" s="152"/>
      <c r="AJ55" s="347"/>
      <c r="AK55" s="152"/>
      <c r="AL55" s="152"/>
      <c r="AM55" s="295"/>
      <c r="AN55" s="228"/>
      <c r="AO55" s="228"/>
      <c r="AP55" s="228"/>
      <c r="AQ55" s="228"/>
      <c r="AR55" s="228"/>
      <c r="AS55" s="348"/>
      <c r="AT55" s="264">
        <f t="shared" si="42"/>
        <v>0</v>
      </c>
      <c r="AU55" s="259"/>
      <c r="AV55" s="265">
        <f t="shared" si="43"/>
        <v>0</v>
      </c>
      <c r="AX55" s="265">
        <f t="shared" si="47"/>
        <v>0</v>
      </c>
      <c r="AZ55" s="492">
        <f t="shared" si="44"/>
        <v>0</v>
      </c>
      <c r="BB55" s="492">
        <f t="shared" si="45"/>
        <v>0</v>
      </c>
      <c r="BD55" s="265">
        <f t="shared" si="48"/>
        <v>0</v>
      </c>
      <c r="BE55" s="105"/>
      <c r="BF55" s="105"/>
      <c r="BG55" s="105"/>
      <c r="BH55" s="105"/>
      <c r="BI55" s="105"/>
      <c r="BJ55" s="105"/>
    </row>
    <row r="56" spans="2:62" ht="20.100000000000001" hidden="1" customHeight="1" outlineLevel="1">
      <c r="B56" s="212"/>
      <c r="C56" s="899"/>
      <c r="D56" s="900"/>
      <c r="E56" s="900"/>
      <c r="F56" s="891"/>
      <c r="G56" s="890"/>
      <c r="H56" s="891"/>
      <c r="I56" s="752"/>
      <c r="J56" s="752"/>
      <c r="K56" s="752"/>
      <c r="L56" s="752"/>
      <c r="M56" s="752"/>
      <c r="N56" s="752"/>
      <c r="O56" s="752"/>
      <c r="P56" s="753"/>
      <c r="Q56" s="753"/>
      <c r="R56" s="156">
        <f t="shared" si="38"/>
        <v>0</v>
      </c>
      <c r="S56" s="156">
        <f t="shared" si="39"/>
        <v>0</v>
      </c>
      <c r="U56" s="157">
        <f t="shared" si="46"/>
        <v>0</v>
      </c>
      <c r="W56" s="152"/>
      <c r="X56" s="152"/>
      <c r="Y56" s="152"/>
      <c r="Z56" s="152"/>
      <c r="AA56" s="152"/>
      <c r="AB56" s="152"/>
      <c r="AC56" s="347"/>
      <c r="AD56" s="152"/>
      <c r="AE56" s="152"/>
      <c r="AF56" s="152"/>
      <c r="AG56" s="152"/>
      <c r="AH56" s="152"/>
      <c r="AI56" s="152"/>
      <c r="AJ56" s="347"/>
      <c r="AK56" s="152"/>
      <c r="AL56" s="152"/>
      <c r="AM56" s="295"/>
      <c r="AN56" s="228"/>
      <c r="AO56" s="228"/>
      <c r="AP56" s="228"/>
      <c r="AQ56" s="228"/>
      <c r="AR56" s="228"/>
      <c r="AS56" s="348"/>
      <c r="AT56" s="264">
        <f t="shared" si="42"/>
        <v>0</v>
      </c>
      <c r="AU56" s="259"/>
      <c r="AV56" s="265">
        <f t="shared" si="43"/>
        <v>0</v>
      </c>
      <c r="AX56" s="265">
        <f t="shared" si="47"/>
        <v>0</v>
      </c>
      <c r="AZ56" s="492">
        <f t="shared" si="44"/>
        <v>0</v>
      </c>
      <c r="BB56" s="492">
        <f t="shared" si="45"/>
        <v>0</v>
      </c>
      <c r="BD56" s="265">
        <f t="shared" si="48"/>
        <v>0</v>
      </c>
      <c r="BE56" s="105"/>
      <c r="BF56" s="105"/>
      <c r="BG56" s="105"/>
      <c r="BH56" s="105"/>
      <c r="BI56" s="105"/>
      <c r="BJ56" s="105"/>
    </row>
    <row r="57" spans="2:62" ht="20.100000000000001" hidden="1" customHeight="1" outlineLevel="1">
      <c r="B57" s="212"/>
      <c r="C57" s="908"/>
      <c r="D57" s="909"/>
      <c r="E57" s="909"/>
      <c r="F57" s="910"/>
      <c r="G57" s="890"/>
      <c r="H57" s="891"/>
      <c r="I57" s="152"/>
      <c r="J57" s="152"/>
      <c r="K57" s="152"/>
      <c r="L57" s="152"/>
      <c r="M57" s="152"/>
      <c r="N57" s="152"/>
      <c r="O57" s="152"/>
      <c r="P57" s="153"/>
      <c r="Q57" s="153"/>
      <c r="R57" s="156">
        <f t="shared" si="38"/>
        <v>0</v>
      </c>
      <c r="S57" s="156">
        <f t="shared" si="39"/>
        <v>0</v>
      </c>
      <c r="U57" s="157">
        <f t="shared" si="46"/>
        <v>0</v>
      </c>
      <c r="W57" s="152"/>
      <c r="X57" s="152"/>
      <c r="Y57" s="152"/>
      <c r="Z57" s="152"/>
      <c r="AA57" s="152"/>
      <c r="AB57" s="152"/>
      <c r="AC57" s="347"/>
      <c r="AD57" s="152"/>
      <c r="AE57" s="152"/>
      <c r="AF57" s="152"/>
      <c r="AG57" s="152"/>
      <c r="AH57" s="152"/>
      <c r="AI57" s="152"/>
      <c r="AJ57" s="347"/>
      <c r="AK57" s="152"/>
      <c r="AL57" s="152"/>
      <c r="AM57" s="295"/>
      <c r="AN57" s="228"/>
      <c r="AO57" s="228"/>
      <c r="AP57" s="228"/>
      <c r="AQ57" s="228"/>
      <c r="AR57" s="228"/>
      <c r="AS57" s="348"/>
      <c r="AT57" s="264">
        <f t="shared" si="42"/>
        <v>0</v>
      </c>
      <c r="AU57" s="259"/>
      <c r="AV57" s="265">
        <f t="shared" si="43"/>
        <v>0</v>
      </c>
      <c r="AX57" s="265">
        <f t="shared" si="47"/>
        <v>0</v>
      </c>
      <c r="AZ57" s="492">
        <f t="shared" si="44"/>
        <v>0</v>
      </c>
      <c r="BB57" s="492">
        <f t="shared" si="45"/>
        <v>0</v>
      </c>
      <c r="BD57" s="265">
        <f t="shared" si="48"/>
        <v>0</v>
      </c>
      <c r="BE57" s="105"/>
      <c r="BF57" s="105"/>
      <c r="BG57" s="105"/>
      <c r="BH57" s="105"/>
      <c r="BI57" s="105"/>
      <c r="BJ57" s="105"/>
    </row>
    <row r="58" spans="2:62" ht="20.100000000000001" hidden="1" customHeight="1" outlineLevel="1">
      <c r="B58" s="212"/>
      <c r="C58" s="908"/>
      <c r="D58" s="909"/>
      <c r="E58" s="909"/>
      <c r="F58" s="910"/>
      <c r="G58" s="890"/>
      <c r="H58" s="891"/>
      <c r="I58" s="152"/>
      <c r="J58" s="152"/>
      <c r="K58" s="152"/>
      <c r="L58" s="152"/>
      <c r="M58" s="152"/>
      <c r="N58" s="152"/>
      <c r="O58" s="152"/>
      <c r="P58" s="153"/>
      <c r="Q58" s="153"/>
      <c r="R58" s="156">
        <f t="shared" si="38"/>
        <v>0</v>
      </c>
      <c r="S58" s="156">
        <f t="shared" si="39"/>
        <v>0</v>
      </c>
      <c r="U58" s="157">
        <f t="shared" si="46"/>
        <v>0</v>
      </c>
      <c r="W58" s="152"/>
      <c r="X58" s="152"/>
      <c r="Y58" s="152"/>
      <c r="Z58" s="152"/>
      <c r="AA58" s="152"/>
      <c r="AB58" s="152"/>
      <c r="AC58" s="347"/>
      <c r="AD58" s="152"/>
      <c r="AE58" s="152"/>
      <c r="AF58" s="152"/>
      <c r="AG58" s="152"/>
      <c r="AH58" s="152"/>
      <c r="AI58" s="152"/>
      <c r="AJ58" s="347"/>
      <c r="AK58" s="152"/>
      <c r="AL58" s="152"/>
      <c r="AM58" s="295"/>
      <c r="AN58" s="228"/>
      <c r="AO58" s="228"/>
      <c r="AP58" s="228"/>
      <c r="AQ58" s="228"/>
      <c r="AR58" s="228"/>
      <c r="AS58" s="348"/>
      <c r="AT58" s="264">
        <f t="shared" si="42"/>
        <v>0</v>
      </c>
      <c r="AU58" s="259"/>
      <c r="AV58" s="265">
        <f t="shared" si="43"/>
        <v>0</v>
      </c>
      <c r="AX58" s="265">
        <f t="shared" si="47"/>
        <v>0</v>
      </c>
      <c r="AZ58" s="492">
        <f t="shared" si="44"/>
        <v>0</v>
      </c>
      <c r="BB58" s="492">
        <f t="shared" si="45"/>
        <v>0</v>
      </c>
      <c r="BD58" s="265">
        <f t="shared" si="48"/>
        <v>0</v>
      </c>
      <c r="BE58" s="105"/>
      <c r="BF58" s="105"/>
      <c r="BG58" s="105"/>
      <c r="BH58" s="105"/>
      <c r="BI58" s="105"/>
      <c r="BJ58" s="105"/>
    </row>
    <row r="59" spans="2:62" ht="20.100000000000001" hidden="1" customHeight="1" outlineLevel="1">
      <c r="B59" s="212"/>
      <c r="C59" s="908"/>
      <c r="D59" s="909"/>
      <c r="E59" s="909"/>
      <c r="F59" s="910"/>
      <c r="G59" s="890"/>
      <c r="H59" s="891"/>
      <c r="I59" s="152"/>
      <c r="J59" s="152"/>
      <c r="K59" s="152"/>
      <c r="L59" s="152"/>
      <c r="M59" s="152"/>
      <c r="N59" s="152"/>
      <c r="O59" s="152"/>
      <c r="P59" s="153"/>
      <c r="Q59" s="153"/>
      <c r="R59" s="156">
        <f t="shared" si="38"/>
        <v>0</v>
      </c>
      <c r="S59" s="156">
        <f t="shared" si="39"/>
        <v>0</v>
      </c>
      <c r="U59" s="157">
        <f t="shared" si="46"/>
        <v>0</v>
      </c>
      <c r="W59" s="152"/>
      <c r="X59" s="152"/>
      <c r="Y59" s="152"/>
      <c r="Z59" s="152"/>
      <c r="AA59" s="152"/>
      <c r="AB59" s="152"/>
      <c r="AC59" s="347"/>
      <c r="AD59" s="152"/>
      <c r="AE59" s="152"/>
      <c r="AF59" s="152"/>
      <c r="AG59" s="152"/>
      <c r="AH59" s="152"/>
      <c r="AI59" s="152"/>
      <c r="AJ59" s="347"/>
      <c r="AK59" s="152"/>
      <c r="AL59" s="152"/>
      <c r="AM59" s="295"/>
      <c r="AN59" s="228"/>
      <c r="AO59" s="228"/>
      <c r="AP59" s="228"/>
      <c r="AQ59" s="228"/>
      <c r="AR59" s="228"/>
      <c r="AS59" s="348"/>
      <c r="AT59" s="264">
        <f t="shared" si="42"/>
        <v>0</v>
      </c>
      <c r="AU59" s="259"/>
      <c r="AV59" s="265">
        <f t="shared" si="43"/>
        <v>0</v>
      </c>
      <c r="AX59" s="265">
        <f t="shared" si="47"/>
        <v>0</v>
      </c>
      <c r="AZ59" s="492">
        <f t="shared" si="44"/>
        <v>0</v>
      </c>
      <c r="BB59" s="492">
        <f t="shared" si="45"/>
        <v>0</v>
      </c>
      <c r="BD59" s="265">
        <f t="shared" si="48"/>
        <v>0</v>
      </c>
      <c r="BE59" s="105"/>
      <c r="BF59" s="105"/>
      <c r="BG59" s="105"/>
      <c r="BH59" s="105"/>
      <c r="BI59" s="105"/>
      <c r="BJ59" s="105"/>
    </row>
    <row r="60" spans="2:62" ht="20.100000000000001" hidden="1" customHeight="1" outlineLevel="1">
      <c r="B60" s="212"/>
      <c r="C60" s="908"/>
      <c r="D60" s="909"/>
      <c r="E60" s="909"/>
      <c r="F60" s="910"/>
      <c r="G60" s="890"/>
      <c r="H60" s="891"/>
      <c r="I60" s="152"/>
      <c r="J60" s="152"/>
      <c r="K60" s="152"/>
      <c r="L60" s="152"/>
      <c r="M60" s="152"/>
      <c r="N60" s="152"/>
      <c r="O60" s="152"/>
      <c r="P60" s="153"/>
      <c r="Q60" s="153"/>
      <c r="R60" s="156">
        <f t="shared" si="38"/>
        <v>0</v>
      </c>
      <c r="S60" s="156">
        <f t="shared" si="39"/>
        <v>0</v>
      </c>
      <c r="U60" s="157">
        <f t="shared" si="46"/>
        <v>0</v>
      </c>
      <c r="W60" s="152"/>
      <c r="X60" s="152"/>
      <c r="Y60" s="152"/>
      <c r="Z60" s="152"/>
      <c r="AA60" s="152"/>
      <c r="AB60" s="152"/>
      <c r="AC60" s="347"/>
      <c r="AD60" s="152"/>
      <c r="AE60" s="152"/>
      <c r="AF60" s="152"/>
      <c r="AG60" s="152"/>
      <c r="AH60" s="152"/>
      <c r="AI60" s="152"/>
      <c r="AJ60" s="347"/>
      <c r="AK60" s="152"/>
      <c r="AL60" s="152"/>
      <c r="AM60" s="295"/>
      <c r="AN60" s="228"/>
      <c r="AO60" s="228"/>
      <c r="AP60" s="228"/>
      <c r="AQ60" s="228"/>
      <c r="AR60" s="228"/>
      <c r="AS60" s="348"/>
      <c r="AT60" s="264">
        <f t="shared" si="42"/>
        <v>0</v>
      </c>
      <c r="AU60" s="259"/>
      <c r="AV60" s="265">
        <f t="shared" si="43"/>
        <v>0</v>
      </c>
      <c r="AX60" s="265">
        <f t="shared" si="47"/>
        <v>0</v>
      </c>
      <c r="AZ60" s="492">
        <f t="shared" si="44"/>
        <v>0</v>
      </c>
      <c r="BB60" s="492">
        <f t="shared" si="45"/>
        <v>0</v>
      </c>
      <c r="BD60" s="265">
        <f t="shared" si="48"/>
        <v>0</v>
      </c>
      <c r="BE60" s="105"/>
      <c r="BF60" s="105"/>
      <c r="BG60" s="105"/>
      <c r="BH60" s="105"/>
      <c r="BI60" s="105"/>
      <c r="BJ60" s="105"/>
    </row>
    <row r="61" spans="2:62" ht="20.100000000000001" hidden="1" customHeight="1" outlineLevel="1">
      <c r="B61" s="212"/>
      <c r="C61" s="754" t="s">
        <v>383</v>
      </c>
      <c r="D61" s="755"/>
      <c r="E61" s="755"/>
      <c r="F61" s="756"/>
      <c r="G61" s="757" t="s">
        <v>293</v>
      </c>
      <c r="H61" s="756"/>
      <c r="I61" s="752"/>
      <c r="J61" s="752">
        <v>1</v>
      </c>
      <c r="K61" s="752">
        <v>1</v>
      </c>
      <c r="L61" s="752">
        <v>1</v>
      </c>
      <c r="M61" s="752">
        <v>15</v>
      </c>
      <c r="N61" s="752">
        <v>5</v>
      </c>
      <c r="O61" s="752">
        <v>10</v>
      </c>
      <c r="P61" s="753">
        <v>1500</v>
      </c>
      <c r="Q61" s="753">
        <v>2500</v>
      </c>
      <c r="R61" s="156">
        <f t="shared" si="38"/>
        <v>1500</v>
      </c>
      <c r="S61" s="156">
        <f t="shared" si="39"/>
        <v>2750</v>
      </c>
      <c r="U61" s="157">
        <f t="shared" si="46"/>
        <v>7352</v>
      </c>
      <c r="W61" s="152"/>
      <c r="X61" s="152"/>
      <c r="Y61" s="152"/>
      <c r="Z61" s="152"/>
      <c r="AA61" s="152"/>
      <c r="AB61" s="152"/>
      <c r="AC61" s="347"/>
      <c r="AD61" s="152"/>
      <c r="AE61" s="152"/>
      <c r="AF61" s="152"/>
      <c r="AG61" s="152"/>
      <c r="AH61" s="152"/>
      <c r="AI61" s="152"/>
      <c r="AJ61" s="347"/>
      <c r="AK61" s="152"/>
      <c r="AL61" s="152"/>
      <c r="AM61" s="295"/>
      <c r="AN61" s="228"/>
      <c r="AO61" s="228"/>
      <c r="AP61" s="228"/>
      <c r="AQ61" s="228"/>
      <c r="AR61" s="228"/>
      <c r="AS61" s="348"/>
      <c r="AT61" s="264">
        <f t="shared" si="42"/>
        <v>0</v>
      </c>
      <c r="AU61" s="259"/>
      <c r="AV61" s="265">
        <f t="shared" si="43"/>
        <v>0</v>
      </c>
      <c r="AX61" s="265">
        <f t="shared" si="47"/>
        <v>7352</v>
      </c>
      <c r="AZ61" s="492">
        <f t="shared" si="44"/>
        <v>6534.8638235657882</v>
      </c>
      <c r="BB61" s="492">
        <f t="shared" si="45"/>
        <v>0</v>
      </c>
      <c r="BD61" s="265">
        <f t="shared" si="48"/>
        <v>6534.8638235657882</v>
      </c>
      <c r="BE61" s="105"/>
      <c r="BF61" s="105"/>
      <c r="BG61" s="105"/>
      <c r="BH61" s="105"/>
      <c r="BI61" s="105"/>
      <c r="BJ61" s="105"/>
    </row>
    <row r="62" spans="2:62" ht="9.9499999999999993" hidden="1" customHeight="1" outlineLevel="1">
      <c r="B62" s="101"/>
      <c r="C62" s="208"/>
      <c r="D62" s="208"/>
      <c r="E62" s="208"/>
      <c r="F62" s="208"/>
      <c r="G62" s="237"/>
      <c r="H62" s="207"/>
      <c r="I62" s="257"/>
      <c r="J62" s="257"/>
      <c r="K62" s="257"/>
      <c r="L62" s="257"/>
      <c r="M62" s="257"/>
      <c r="N62" s="257"/>
      <c r="O62" s="257"/>
      <c r="P62" s="256"/>
      <c r="Q62" s="102"/>
      <c r="R62" s="102"/>
      <c r="S62" s="102"/>
      <c r="U62" s="98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Z62" s="493"/>
      <c r="BE62" s="105"/>
      <c r="BF62" s="105"/>
      <c r="BG62" s="105"/>
      <c r="BH62" s="105"/>
      <c r="BI62" s="105"/>
      <c r="BJ62" s="105"/>
    </row>
    <row r="63" spans="2:62" ht="20.100000000000001" customHeight="1" collapsed="1">
      <c r="B63" s="727">
        <f>B46+1</f>
        <v>4</v>
      </c>
      <c r="C63" s="895" t="s">
        <v>330</v>
      </c>
      <c r="D63" s="896"/>
      <c r="E63" s="896"/>
      <c r="F63" s="897"/>
      <c r="G63" s="429"/>
      <c r="H63" s="206">
        <v>1</v>
      </c>
      <c r="I63" s="642">
        <f t="shared" ref="I63" si="49">$H63*SUM(I64:I78)</f>
        <v>0</v>
      </c>
      <c r="J63" s="643">
        <f t="shared" ref="J63:O63" si="50">$H63*SUM(J64:J78)</f>
        <v>121</v>
      </c>
      <c r="K63" s="644">
        <f t="shared" si="50"/>
        <v>36</v>
      </c>
      <c r="L63" s="645">
        <f t="shared" si="50"/>
        <v>51</v>
      </c>
      <c r="M63" s="645">
        <f t="shared" si="50"/>
        <v>65</v>
      </c>
      <c r="N63" s="644">
        <f t="shared" si="50"/>
        <v>40</v>
      </c>
      <c r="O63" s="642">
        <f t="shared" si="50"/>
        <v>70</v>
      </c>
      <c r="P63" s="209">
        <f t="shared" ref="P63:Q63" si="51">$H63*SUM(P64:P78)</f>
        <v>3400</v>
      </c>
      <c r="Q63" s="210">
        <f t="shared" si="51"/>
        <v>7000</v>
      </c>
      <c r="R63" s="136">
        <f t="shared" ref="R63:R78" si="52">P63*(1+Gewinn)*(1+SicherheitAngebot)</f>
        <v>3400</v>
      </c>
      <c r="S63" s="137">
        <f t="shared" ref="S63:S78" si="53">Q63*(1+MGKZ)*(1+Gewinn)*(1+SicherheitAngebot)</f>
        <v>7700.0000000000009</v>
      </c>
      <c r="U63" s="10">
        <f>I63*$I$7+J63*$J$7+K63*$K$7+L63*$L$7+M63*$M$7+N63*$N$7+O63*$O$7+R63+S63</f>
        <v>47712</v>
      </c>
      <c r="W63" s="646">
        <f t="shared" ref="W63:AB63" si="54">$H63*SUM(W64:W78)</f>
        <v>0</v>
      </c>
      <c r="X63" s="647">
        <f t="shared" si="54"/>
        <v>0</v>
      </c>
      <c r="Y63" s="648">
        <f t="shared" si="54"/>
        <v>0</v>
      </c>
      <c r="Z63" s="649">
        <f t="shared" si="54"/>
        <v>0</v>
      </c>
      <c r="AA63" s="648">
        <f t="shared" si="54"/>
        <v>0</v>
      </c>
      <c r="AB63" s="646">
        <f t="shared" si="54"/>
        <v>0</v>
      </c>
      <c r="AC63" s="258"/>
      <c r="AD63" s="646">
        <f t="shared" ref="AD63:AM63" si="55">$H63*SUM(AD64:AD78)</f>
        <v>0</v>
      </c>
      <c r="AE63" s="647">
        <f t="shared" si="55"/>
        <v>0</v>
      </c>
      <c r="AF63" s="648">
        <f t="shared" si="55"/>
        <v>0</v>
      </c>
      <c r="AG63" s="649">
        <f t="shared" si="55"/>
        <v>0</v>
      </c>
      <c r="AH63" s="648">
        <f t="shared" si="55"/>
        <v>0</v>
      </c>
      <c r="AI63" s="646">
        <f t="shared" si="55"/>
        <v>0</v>
      </c>
      <c r="AJ63" s="258"/>
      <c r="AK63" s="653">
        <f t="shared" si="55"/>
        <v>0</v>
      </c>
      <c r="AL63" s="653">
        <f t="shared" si="55"/>
        <v>0</v>
      </c>
      <c r="AM63" s="653">
        <f t="shared" si="55"/>
        <v>0</v>
      </c>
      <c r="AN63" s="227">
        <f>$H63*SUM(AN64:AN78)*(1+Gewinn)*(1+SicherheitAngebot)</f>
        <v>0</v>
      </c>
      <c r="AO63" s="227">
        <f>$H63*SUM(AO64:AO78)*(1+Gewinn)*(1+SicherheitAngebot)</f>
        <v>0</v>
      </c>
      <c r="AP63" s="227">
        <f>$H63*SUM(AP64:AP78)*(1+Gewinn)*(1+SicherheitAngebot)</f>
        <v>0</v>
      </c>
      <c r="AQ63" s="227">
        <f>$H63*SUM(AQ64:AQ78)*(1+Gewinn)*(1+SicherheitAngebot)</f>
        <v>0</v>
      </c>
      <c r="AR63" s="227">
        <f>$H63*SUM(AR64:AR78)*(1+Gewinn)*(1+SicherheitAngebot)</f>
        <v>0</v>
      </c>
      <c r="AS63" s="262"/>
      <c r="AT63" s="263">
        <f t="shared" si="42"/>
        <v>0</v>
      </c>
      <c r="AU63" s="259"/>
      <c r="AV63" s="491">
        <f>AK63*$AK$7+AL63*$AL$7+AM63*$AM$7+SUM(AN63:AR63)+AT63/Zuschläge_IBN+AT63</f>
        <v>0</v>
      </c>
      <c r="AX63" s="685">
        <f>U63+AV63</f>
        <v>47712</v>
      </c>
      <c r="AZ63" s="490">
        <f>IF(H63&gt;0,U63/(1+SicherheitAngebot)*(1+Sicherheit),0)</f>
        <v>42409.061853913336</v>
      </c>
      <c r="BB63" s="490">
        <f>IF(H63&gt;0,AV63/(1+SicherheitAngebot)*(1+Sicherheit),0)</f>
        <v>0</v>
      </c>
      <c r="BD63" s="490">
        <f>AZ63+BB63</f>
        <v>42409.061853913336</v>
      </c>
      <c r="BE63" s="105"/>
      <c r="BF63" s="105"/>
      <c r="BG63" s="105"/>
      <c r="BH63" s="105"/>
      <c r="BI63" s="105"/>
      <c r="BJ63" s="105"/>
    </row>
    <row r="64" spans="2:62" ht="20.100000000000001" hidden="1" customHeight="1" outlineLevel="1">
      <c r="B64" s="211"/>
      <c r="C64" s="758" t="s">
        <v>294</v>
      </c>
      <c r="D64" s="759"/>
      <c r="E64" s="759"/>
      <c r="F64" s="745"/>
      <c r="G64" s="744" t="s">
        <v>269</v>
      </c>
      <c r="H64" s="745"/>
      <c r="I64" s="752"/>
      <c r="J64" s="752">
        <v>40</v>
      </c>
      <c r="K64" s="752">
        <v>5</v>
      </c>
      <c r="L64" s="752">
        <v>10</v>
      </c>
      <c r="M64" s="752">
        <v>10</v>
      </c>
      <c r="N64" s="752">
        <v>5</v>
      </c>
      <c r="O64" s="752">
        <v>20</v>
      </c>
      <c r="P64" s="753">
        <v>800</v>
      </c>
      <c r="Q64" s="753">
        <v>1200</v>
      </c>
      <c r="R64" s="156">
        <f t="shared" si="52"/>
        <v>800</v>
      </c>
      <c r="S64" s="156">
        <f t="shared" si="53"/>
        <v>1320</v>
      </c>
      <c r="U64" s="157">
        <f>I64*$I$7+J64*$J$7+K64*$K$7+L64*$L$7+M64*$M$7+N64*$N$7+O64*$O$7+R64+S64</f>
        <v>10730</v>
      </c>
      <c r="W64" s="152"/>
      <c r="X64" s="152"/>
      <c r="Y64" s="152"/>
      <c r="Z64" s="152"/>
      <c r="AA64" s="152"/>
      <c r="AB64" s="152"/>
      <c r="AC64" s="347"/>
      <c r="AD64" s="152"/>
      <c r="AE64" s="152"/>
      <c r="AF64" s="152"/>
      <c r="AG64" s="152"/>
      <c r="AH64" s="152"/>
      <c r="AI64" s="152"/>
      <c r="AJ64" s="347"/>
      <c r="AK64" s="152"/>
      <c r="AL64" s="152"/>
      <c r="AM64" s="295"/>
      <c r="AN64" s="228"/>
      <c r="AO64" s="228"/>
      <c r="AP64" s="228"/>
      <c r="AQ64" s="228"/>
      <c r="AR64" s="228"/>
      <c r="AS64" s="348"/>
      <c r="AT64" s="264">
        <f t="shared" si="42"/>
        <v>0</v>
      </c>
      <c r="AU64" s="259"/>
      <c r="AV64" s="265">
        <f t="shared" ref="AV64:AV78" si="56">AK64*$AK$7+AL64*$AL$7+AM64*$AM$7+SUM(AN64:AR64)*(1+Gewinn)*(1+SicherheitAngebot)+AT64/Zuschläge_IBN+AT64</f>
        <v>0</v>
      </c>
      <c r="AX64" s="265">
        <f>U64+AV64</f>
        <v>10730</v>
      </c>
      <c r="AZ64" s="492">
        <f t="shared" ref="AZ64:AZ78" si="57">U64/(1+SicherheitAngebot)*(1+Sicherheit)</f>
        <v>9537.4168698124195</v>
      </c>
      <c r="BB64" s="492">
        <f t="shared" ref="BB64:BB78" si="58">AV64/(1+SicherheitAngebot)*(1+Sicherheit)</f>
        <v>0</v>
      </c>
      <c r="BD64" s="265">
        <f>AZ64+BB64</f>
        <v>9537.4168698124195</v>
      </c>
      <c r="BE64" s="105"/>
      <c r="BF64" s="105"/>
      <c r="BG64" s="105"/>
      <c r="BH64" s="105"/>
      <c r="BI64" s="105"/>
      <c r="BJ64" s="105"/>
    </row>
    <row r="65" spans="2:62" ht="20.100000000000001" hidden="1" customHeight="1" outlineLevel="1">
      <c r="B65" s="212"/>
      <c r="C65" s="758" t="s">
        <v>302</v>
      </c>
      <c r="D65" s="759"/>
      <c r="E65" s="759"/>
      <c r="F65" s="745"/>
      <c r="G65" s="744" t="s">
        <v>295</v>
      </c>
      <c r="H65" s="745"/>
      <c r="I65" s="752"/>
      <c r="J65" s="752">
        <v>50</v>
      </c>
      <c r="K65" s="752">
        <v>20</v>
      </c>
      <c r="L65" s="752">
        <v>30</v>
      </c>
      <c r="M65" s="752">
        <v>30</v>
      </c>
      <c r="N65" s="752">
        <v>20</v>
      </c>
      <c r="O65" s="752">
        <v>25</v>
      </c>
      <c r="P65" s="753">
        <v>900</v>
      </c>
      <c r="Q65" s="753">
        <v>3000</v>
      </c>
      <c r="R65" s="156">
        <f t="shared" si="52"/>
        <v>900</v>
      </c>
      <c r="S65" s="156">
        <f t="shared" si="53"/>
        <v>3300.0000000000005</v>
      </c>
      <c r="U65" s="157">
        <f t="shared" ref="U65:U78" si="59">I65*$I$7+J65*$J$7+K65*$K$7+L65*$L$7+M65*$M$7+N65*$N$7+O65*$O$7+R65+S65</f>
        <v>21030</v>
      </c>
      <c r="W65" s="152"/>
      <c r="X65" s="152"/>
      <c r="Y65" s="152"/>
      <c r="Z65" s="152"/>
      <c r="AA65" s="152"/>
      <c r="AB65" s="152"/>
      <c r="AC65" s="347"/>
      <c r="AD65" s="152"/>
      <c r="AE65" s="152"/>
      <c r="AF65" s="152"/>
      <c r="AG65" s="152"/>
      <c r="AH65" s="152"/>
      <c r="AI65" s="152"/>
      <c r="AJ65" s="347"/>
      <c r="AK65" s="152"/>
      <c r="AL65" s="152"/>
      <c r="AM65" s="295"/>
      <c r="AN65" s="228"/>
      <c r="AO65" s="228"/>
      <c r="AP65" s="228"/>
      <c r="AQ65" s="228"/>
      <c r="AR65" s="228"/>
      <c r="AS65" s="348"/>
      <c r="AT65" s="264">
        <f t="shared" si="42"/>
        <v>0</v>
      </c>
      <c r="AU65" s="259"/>
      <c r="AV65" s="265">
        <f t="shared" si="56"/>
        <v>0</v>
      </c>
      <c r="AX65" s="265">
        <f t="shared" ref="AX65:AX78" si="60">U65+AV65</f>
        <v>21030</v>
      </c>
      <c r="AZ65" s="492">
        <f t="shared" si="57"/>
        <v>18692.62598062956</v>
      </c>
      <c r="BB65" s="492">
        <f t="shared" si="58"/>
        <v>0</v>
      </c>
      <c r="BD65" s="265">
        <f t="shared" ref="BD65:BD78" si="61">AZ65+BB65</f>
        <v>18692.62598062956</v>
      </c>
      <c r="BE65" s="105"/>
      <c r="BF65" s="105"/>
      <c r="BG65" s="105"/>
      <c r="BH65" s="105"/>
      <c r="BI65" s="105"/>
      <c r="BJ65" s="105"/>
    </row>
    <row r="66" spans="2:62" ht="20.100000000000001" hidden="1" customHeight="1" outlineLevel="1">
      <c r="B66" s="212"/>
      <c r="C66" s="902" t="s">
        <v>296</v>
      </c>
      <c r="D66" s="903"/>
      <c r="E66" s="903"/>
      <c r="F66" s="904"/>
      <c r="G66" s="890"/>
      <c r="H66" s="891"/>
      <c r="I66" s="752"/>
      <c r="J66" s="752">
        <v>30</v>
      </c>
      <c r="K66" s="752">
        <v>10</v>
      </c>
      <c r="L66" s="752">
        <v>10</v>
      </c>
      <c r="M66" s="752">
        <v>10</v>
      </c>
      <c r="N66" s="752">
        <v>10</v>
      </c>
      <c r="O66" s="752">
        <v>15</v>
      </c>
      <c r="P66" s="753">
        <v>200</v>
      </c>
      <c r="Q66" s="753">
        <v>300</v>
      </c>
      <c r="R66" s="156">
        <f t="shared" si="52"/>
        <v>200</v>
      </c>
      <c r="S66" s="156">
        <f t="shared" si="53"/>
        <v>330</v>
      </c>
      <c r="U66" s="157">
        <f t="shared" si="59"/>
        <v>8600</v>
      </c>
      <c r="W66" s="152"/>
      <c r="X66" s="152"/>
      <c r="Y66" s="152"/>
      <c r="Z66" s="152"/>
      <c r="AA66" s="152"/>
      <c r="AB66" s="152"/>
      <c r="AC66" s="347"/>
      <c r="AD66" s="152"/>
      <c r="AE66" s="152"/>
      <c r="AF66" s="152"/>
      <c r="AG66" s="152"/>
      <c r="AH66" s="152"/>
      <c r="AI66" s="152"/>
      <c r="AJ66" s="347"/>
      <c r="AK66" s="152"/>
      <c r="AL66" s="152"/>
      <c r="AM66" s="295"/>
      <c r="AN66" s="228"/>
      <c r="AO66" s="228"/>
      <c r="AP66" s="228"/>
      <c r="AQ66" s="228"/>
      <c r="AR66" s="228"/>
      <c r="AS66" s="348"/>
      <c r="AT66" s="264">
        <f t="shared" si="42"/>
        <v>0</v>
      </c>
      <c r="AU66" s="259"/>
      <c r="AV66" s="265">
        <f t="shared" si="56"/>
        <v>0</v>
      </c>
      <c r="AX66" s="265">
        <f t="shared" si="60"/>
        <v>8600</v>
      </c>
      <c r="AZ66" s="492">
        <f t="shared" si="57"/>
        <v>7644.1551799055733</v>
      </c>
      <c r="BB66" s="492">
        <f t="shared" si="58"/>
        <v>0</v>
      </c>
      <c r="BD66" s="265">
        <f t="shared" si="61"/>
        <v>7644.1551799055733</v>
      </c>
      <c r="BE66" s="105"/>
      <c r="BF66" s="105"/>
      <c r="BG66" s="105"/>
      <c r="BH66" s="105"/>
      <c r="BI66" s="105"/>
      <c r="BJ66" s="105"/>
    </row>
    <row r="67" spans="2:62" ht="20.100000000000001" hidden="1" customHeight="1" outlineLevel="1">
      <c r="B67" s="212"/>
      <c r="C67" s="902"/>
      <c r="D67" s="903"/>
      <c r="E67" s="903"/>
      <c r="F67" s="904"/>
      <c r="G67" s="890"/>
      <c r="H67" s="891"/>
      <c r="I67" s="752"/>
      <c r="J67" s="752"/>
      <c r="K67" s="752"/>
      <c r="L67" s="752"/>
      <c r="M67" s="752"/>
      <c r="N67" s="752"/>
      <c r="O67" s="752"/>
      <c r="P67" s="753"/>
      <c r="Q67" s="753"/>
      <c r="R67" s="156">
        <f t="shared" si="52"/>
        <v>0</v>
      </c>
      <c r="S67" s="156">
        <f t="shared" si="53"/>
        <v>0</v>
      </c>
      <c r="U67" s="157">
        <f t="shared" si="59"/>
        <v>0</v>
      </c>
      <c r="W67" s="152"/>
      <c r="X67" s="152"/>
      <c r="Y67" s="152"/>
      <c r="Z67" s="152"/>
      <c r="AA67" s="152"/>
      <c r="AB67" s="152"/>
      <c r="AC67" s="347"/>
      <c r="AD67" s="152"/>
      <c r="AE67" s="152"/>
      <c r="AF67" s="152"/>
      <c r="AG67" s="152"/>
      <c r="AH67" s="152"/>
      <c r="AI67" s="152"/>
      <c r="AJ67" s="347"/>
      <c r="AK67" s="152"/>
      <c r="AL67" s="152"/>
      <c r="AM67" s="295"/>
      <c r="AN67" s="228"/>
      <c r="AO67" s="228"/>
      <c r="AP67" s="228"/>
      <c r="AQ67" s="228"/>
      <c r="AR67" s="228"/>
      <c r="AS67" s="348"/>
      <c r="AT67" s="264">
        <f t="shared" si="42"/>
        <v>0</v>
      </c>
      <c r="AU67" s="259"/>
      <c r="AV67" s="265">
        <f t="shared" si="56"/>
        <v>0</v>
      </c>
      <c r="AX67" s="265">
        <f t="shared" si="60"/>
        <v>0</v>
      </c>
      <c r="AZ67" s="492">
        <f t="shared" si="57"/>
        <v>0</v>
      </c>
      <c r="BB67" s="492">
        <f t="shared" si="58"/>
        <v>0</v>
      </c>
      <c r="BD67" s="265">
        <f t="shared" si="61"/>
        <v>0</v>
      </c>
      <c r="BE67" s="105"/>
      <c r="BF67" s="105"/>
      <c r="BG67" s="105"/>
      <c r="BH67" s="105"/>
      <c r="BI67" s="105"/>
      <c r="BJ67" s="105"/>
    </row>
    <row r="68" spans="2:62" ht="20.100000000000001" hidden="1" customHeight="1" outlineLevel="1">
      <c r="B68" s="212"/>
      <c r="C68" s="908"/>
      <c r="D68" s="909"/>
      <c r="E68" s="909"/>
      <c r="F68" s="910"/>
      <c r="G68" s="890"/>
      <c r="H68" s="891"/>
      <c r="I68" s="152"/>
      <c r="J68" s="152"/>
      <c r="K68" s="152"/>
      <c r="L68" s="152"/>
      <c r="M68" s="152"/>
      <c r="N68" s="152"/>
      <c r="O68" s="152"/>
      <c r="P68" s="153"/>
      <c r="Q68" s="153"/>
      <c r="R68" s="156">
        <f t="shared" si="52"/>
        <v>0</v>
      </c>
      <c r="S68" s="156">
        <f t="shared" si="53"/>
        <v>0</v>
      </c>
      <c r="U68" s="157">
        <f t="shared" si="59"/>
        <v>0</v>
      </c>
      <c r="W68" s="152"/>
      <c r="X68" s="152"/>
      <c r="Y68" s="152"/>
      <c r="Z68" s="152"/>
      <c r="AA68" s="152"/>
      <c r="AB68" s="152"/>
      <c r="AC68" s="347"/>
      <c r="AD68" s="152"/>
      <c r="AE68" s="152"/>
      <c r="AF68" s="152"/>
      <c r="AG68" s="152"/>
      <c r="AH68" s="152"/>
      <c r="AI68" s="152"/>
      <c r="AJ68" s="347"/>
      <c r="AK68" s="152"/>
      <c r="AL68" s="152"/>
      <c r="AM68" s="295"/>
      <c r="AN68" s="228"/>
      <c r="AO68" s="228"/>
      <c r="AP68" s="228"/>
      <c r="AQ68" s="228"/>
      <c r="AR68" s="228"/>
      <c r="AS68" s="348"/>
      <c r="AT68" s="264">
        <f t="shared" si="42"/>
        <v>0</v>
      </c>
      <c r="AU68" s="259"/>
      <c r="AV68" s="265">
        <f t="shared" si="56"/>
        <v>0</v>
      </c>
      <c r="AX68" s="265">
        <f t="shared" si="60"/>
        <v>0</v>
      </c>
      <c r="AZ68" s="492">
        <f t="shared" si="57"/>
        <v>0</v>
      </c>
      <c r="BB68" s="492">
        <f t="shared" si="58"/>
        <v>0</v>
      </c>
      <c r="BD68" s="265">
        <f t="shared" si="61"/>
        <v>0</v>
      </c>
      <c r="BE68" s="105"/>
      <c r="BF68" s="105"/>
      <c r="BG68" s="105"/>
      <c r="BH68" s="105"/>
      <c r="BI68" s="105"/>
      <c r="BJ68" s="105"/>
    </row>
    <row r="69" spans="2:62" ht="20.100000000000001" hidden="1" customHeight="1" outlineLevel="1">
      <c r="B69" s="212"/>
      <c r="C69" s="715"/>
      <c r="D69" s="716"/>
      <c r="E69" s="716"/>
      <c r="F69" s="717"/>
      <c r="G69" s="718"/>
      <c r="H69" s="719"/>
      <c r="I69" s="152"/>
      <c r="J69" s="152"/>
      <c r="K69" s="152"/>
      <c r="L69" s="152"/>
      <c r="M69" s="152"/>
      <c r="N69" s="152"/>
      <c r="O69" s="152"/>
      <c r="P69" s="153"/>
      <c r="Q69" s="153"/>
      <c r="R69" s="156">
        <f t="shared" si="52"/>
        <v>0</v>
      </c>
      <c r="S69" s="156">
        <f t="shared" si="53"/>
        <v>0</v>
      </c>
      <c r="U69" s="157">
        <f t="shared" si="59"/>
        <v>0</v>
      </c>
      <c r="W69" s="152"/>
      <c r="X69" s="152"/>
      <c r="Y69" s="152"/>
      <c r="Z69" s="152"/>
      <c r="AA69" s="152"/>
      <c r="AB69" s="152"/>
      <c r="AC69" s="347"/>
      <c r="AD69" s="152"/>
      <c r="AE69" s="152"/>
      <c r="AF69" s="152"/>
      <c r="AG69" s="152"/>
      <c r="AH69" s="152"/>
      <c r="AI69" s="152"/>
      <c r="AJ69" s="347"/>
      <c r="AK69" s="152"/>
      <c r="AL69" s="152"/>
      <c r="AM69" s="295"/>
      <c r="AN69" s="228"/>
      <c r="AO69" s="228"/>
      <c r="AP69" s="228"/>
      <c r="AQ69" s="228"/>
      <c r="AR69" s="228"/>
      <c r="AS69" s="348"/>
      <c r="AT69" s="264">
        <f t="shared" si="42"/>
        <v>0</v>
      </c>
      <c r="AU69" s="259"/>
      <c r="AV69" s="265">
        <f t="shared" si="56"/>
        <v>0</v>
      </c>
      <c r="AX69" s="265">
        <f t="shared" si="60"/>
        <v>0</v>
      </c>
      <c r="AZ69" s="492">
        <f t="shared" si="57"/>
        <v>0</v>
      </c>
      <c r="BB69" s="492">
        <f t="shared" si="58"/>
        <v>0</v>
      </c>
      <c r="BD69" s="265">
        <f t="shared" si="61"/>
        <v>0</v>
      </c>
      <c r="BE69" s="105"/>
      <c r="BF69" s="105"/>
      <c r="BG69" s="105"/>
      <c r="BH69" s="105"/>
      <c r="BI69" s="105"/>
      <c r="BJ69" s="105"/>
    </row>
    <row r="70" spans="2:62" ht="20.100000000000001" hidden="1" customHeight="1" outlineLevel="1">
      <c r="B70" s="212"/>
      <c r="C70" s="715"/>
      <c r="D70" s="716"/>
      <c r="E70" s="716"/>
      <c r="F70" s="717"/>
      <c r="G70" s="718"/>
      <c r="H70" s="719"/>
      <c r="I70" s="152"/>
      <c r="J70" s="152"/>
      <c r="K70" s="152"/>
      <c r="L70" s="152"/>
      <c r="M70" s="152"/>
      <c r="N70" s="152"/>
      <c r="O70" s="152"/>
      <c r="P70" s="153"/>
      <c r="Q70" s="153"/>
      <c r="R70" s="156">
        <f t="shared" si="52"/>
        <v>0</v>
      </c>
      <c r="S70" s="156">
        <f t="shared" si="53"/>
        <v>0</v>
      </c>
      <c r="U70" s="157">
        <f t="shared" si="59"/>
        <v>0</v>
      </c>
      <c r="W70" s="152"/>
      <c r="X70" s="152"/>
      <c r="Y70" s="152"/>
      <c r="Z70" s="152"/>
      <c r="AA70" s="152"/>
      <c r="AB70" s="152"/>
      <c r="AC70" s="347"/>
      <c r="AD70" s="152"/>
      <c r="AE70" s="152"/>
      <c r="AF70" s="152"/>
      <c r="AG70" s="152"/>
      <c r="AH70" s="152"/>
      <c r="AI70" s="152"/>
      <c r="AJ70" s="347"/>
      <c r="AK70" s="152"/>
      <c r="AL70" s="152"/>
      <c r="AM70" s="295"/>
      <c r="AN70" s="228"/>
      <c r="AO70" s="228"/>
      <c r="AP70" s="228"/>
      <c r="AQ70" s="228"/>
      <c r="AR70" s="228"/>
      <c r="AS70" s="348"/>
      <c r="AT70" s="264">
        <f t="shared" si="42"/>
        <v>0</v>
      </c>
      <c r="AU70" s="259"/>
      <c r="AV70" s="265">
        <f t="shared" si="56"/>
        <v>0</v>
      </c>
      <c r="AX70" s="265">
        <f t="shared" si="60"/>
        <v>0</v>
      </c>
      <c r="AZ70" s="492">
        <f t="shared" si="57"/>
        <v>0</v>
      </c>
      <c r="BB70" s="492">
        <f t="shared" si="58"/>
        <v>0</v>
      </c>
      <c r="BD70" s="265">
        <f t="shared" si="61"/>
        <v>0</v>
      </c>
      <c r="BE70" s="105"/>
      <c r="BF70" s="105"/>
      <c r="BG70" s="105"/>
      <c r="BH70" s="105"/>
      <c r="BI70" s="105"/>
      <c r="BJ70" s="105"/>
    </row>
    <row r="71" spans="2:62" ht="20.100000000000001" hidden="1" customHeight="1" outlineLevel="1">
      <c r="B71" s="212"/>
      <c r="C71" s="715"/>
      <c r="D71" s="716"/>
      <c r="E71" s="716"/>
      <c r="F71" s="717"/>
      <c r="G71" s="718"/>
      <c r="H71" s="719"/>
      <c r="I71" s="152"/>
      <c r="J71" s="152"/>
      <c r="K71" s="152"/>
      <c r="L71" s="152"/>
      <c r="M71" s="152"/>
      <c r="N71" s="152"/>
      <c r="O71" s="152"/>
      <c r="P71" s="153"/>
      <c r="Q71" s="153"/>
      <c r="R71" s="156">
        <f t="shared" si="52"/>
        <v>0</v>
      </c>
      <c r="S71" s="156">
        <f t="shared" si="53"/>
        <v>0</v>
      </c>
      <c r="U71" s="157">
        <f t="shared" si="59"/>
        <v>0</v>
      </c>
      <c r="W71" s="152"/>
      <c r="X71" s="152"/>
      <c r="Y71" s="152"/>
      <c r="Z71" s="152"/>
      <c r="AA71" s="152"/>
      <c r="AB71" s="152"/>
      <c r="AC71" s="347"/>
      <c r="AD71" s="152"/>
      <c r="AE71" s="152"/>
      <c r="AF71" s="152"/>
      <c r="AG71" s="152"/>
      <c r="AH71" s="152"/>
      <c r="AI71" s="152"/>
      <c r="AJ71" s="347"/>
      <c r="AK71" s="152"/>
      <c r="AL71" s="152"/>
      <c r="AM71" s="295"/>
      <c r="AN71" s="228"/>
      <c r="AO71" s="228"/>
      <c r="AP71" s="228"/>
      <c r="AQ71" s="228"/>
      <c r="AR71" s="228"/>
      <c r="AS71" s="348"/>
      <c r="AT71" s="264">
        <f t="shared" si="42"/>
        <v>0</v>
      </c>
      <c r="AU71" s="259"/>
      <c r="AV71" s="265">
        <f t="shared" si="56"/>
        <v>0</v>
      </c>
      <c r="AX71" s="265">
        <f t="shared" si="60"/>
        <v>0</v>
      </c>
      <c r="AZ71" s="492">
        <f t="shared" si="57"/>
        <v>0</v>
      </c>
      <c r="BB71" s="492">
        <f t="shared" si="58"/>
        <v>0</v>
      </c>
      <c r="BD71" s="265">
        <f t="shared" si="61"/>
        <v>0</v>
      </c>
      <c r="BE71" s="105"/>
      <c r="BF71" s="105"/>
      <c r="BG71" s="105"/>
      <c r="BH71" s="105"/>
      <c r="BI71" s="105"/>
      <c r="BJ71" s="105"/>
    </row>
    <row r="72" spans="2:62" ht="20.100000000000001" hidden="1" customHeight="1" outlineLevel="1">
      <c r="B72" s="212"/>
      <c r="C72" s="715"/>
      <c r="D72" s="716"/>
      <c r="E72" s="716"/>
      <c r="F72" s="717"/>
      <c r="G72" s="718"/>
      <c r="H72" s="719"/>
      <c r="I72" s="152"/>
      <c r="J72" s="152"/>
      <c r="K72" s="152"/>
      <c r="L72" s="152"/>
      <c r="M72" s="152"/>
      <c r="N72" s="152"/>
      <c r="O72" s="152"/>
      <c r="P72" s="153"/>
      <c r="Q72" s="153"/>
      <c r="R72" s="156">
        <f t="shared" si="52"/>
        <v>0</v>
      </c>
      <c r="S72" s="156">
        <f t="shared" si="53"/>
        <v>0</v>
      </c>
      <c r="U72" s="157">
        <f t="shared" si="59"/>
        <v>0</v>
      </c>
      <c r="W72" s="152"/>
      <c r="X72" s="152"/>
      <c r="Y72" s="152"/>
      <c r="Z72" s="152"/>
      <c r="AA72" s="152"/>
      <c r="AB72" s="152"/>
      <c r="AC72" s="347"/>
      <c r="AD72" s="152"/>
      <c r="AE72" s="152"/>
      <c r="AF72" s="152"/>
      <c r="AG72" s="152"/>
      <c r="AH72" s="152"/>
      <c r="AI72" s="152"/>
      <c r="AJ72" s="347"/>
      <c r="AK72" s="152"/>
      <c r="AL72" s="152"/>
      <c r="AM72" s="295"/>
      <c r="AN72" s="228"/>
      <c r="AO72" s="228"/>
      <c r="AP72" s="228"/>
      <c r="AQ72" s="228"/>
      <c r="AR72" s="228"/>
      <c r="AS72" s="348"/>
      <c r="AT72" s="264">
        <f t="shared" si="42"/>
        <v>0</v>
      </c>
      <c r="AU72" s="259"/>
      <c r="AV72" s="265">
        <f t="shared" si="56"/>
        <v>0</v>
      </c>
      <c r="AX72" s="265">
        <f t="shared" si="60"/>
        <v>0</v>
      </c>
      <c r="AZ72" s="492">
        <f t="shared" si="57"/>
        <v>0</v>
      </c>
      <c r="BB72" s="492">
        <f t="shared" si="58"/>
        <v>0</v>
      </c>
      <c r="BD72" s="265">
        <f t="shared" si="61"/>
        <v>0</v>
      </c>
      <c r="BE72" s="105"/>
      <c r="BF72" s="105"/>
      <c r="BG72" s="105"/>
      <c r="BH72" s="105"/>
      <c r="BI72" s="105"/>
      <c r="BJ72" s="105"/>
    </row>
    <row r="73" spans="2:62" ht="20.100000000000001" hidden="1" customHeight="1" outlineLevel="1">
      <c r="B73" s="212"/>
      <c r="C73" s="908"/>
      <c r="D73" s="909"/>
      <c r="E73" s="909"/>
      <c r="F73" s="910"/>
      <c r="G73" s="890"/>
      <c r="H73" s="891"/>
      <c r="I73" s="152"/>
      <c r="J73" s="152"/>
      <c r="K73" s="152"/>
      <c r="L73" s="152"/>
      <c r="M73" s="152"/>
      <c r="N73" s="152"/>
      <c r="O73" s="152"/>
      <c r="P73" s="153"/>
      <c r="Q73" s="153"/>
      <c r="R73" s="156">
        <f t="shared" si="52"/>
        <v>0</v>
      </c>
      <c r="S73" s="156">
        <f t="shared" si="53"/>
        <v>0</v>
      </c>
      <c r="U73" s="157">
        <f t="shared" si="59"/>
        <v>0</v>
      </c>
      <c r="W73" s="152"/>
      <c r="X73" s="152"/>
      <c r="Y73" s="152"/>
      <c r="Z73" s="152"/>
      <c r="AA73" s="152"/>
      <c r="AB73" s="152"/>
      <c r="AC73" s="347"/>
      <c r="AD73" s="152"/>
      <c r="AE73" s="152"/>
      <c r="AF73" s="152"/>
      <c r="AG73" s="152"/>
      <c r="AH73" s="152"/>
      <c r="AI73" s="152"/>
      <c r="AJ73" s="347"/>
      <c r="AK73" s="152"/>
      <c r="AL73" s="152"/>
      <c r="AM73" s="295"/>
      <c r="AN73" s="228"/>
      <c r="AO73" s="228"/>
      <c r="AP73" s="228"/>
      <c r="AQ73" s="228"/>
      <c r="AR73" s="228"/>
      <c r="AS73" s="348"/>
      <c r="AT73" s="264">
        <f t="shared" si="42"/>
        <v>0</v>
      </c>
      <c r="AU73" s="259"/>
      <c r="AV73" s="265">
        <f t="shared" si="56"/>
        <v>0</v>
      </c>
      <c r="AX73" s="265">
        <f t="shared" si="60"/>
        <v>0</v>
      </c>
      <c r="AZ73" s="492">
        <f t="shared" si="57"/>
        <v>0</v>
      </c>
      <c r="BB73" s="492">
        <f t="shared" si="58"/>
        <v>0</v>
      </c>
      <c r="BD73" s="265">
        <f t="shared" si="61"/>
        <v>0</v>
      </c>
      <c r="BE73" s="105"/>
      <c r="BF73" s="105"/>
      <c r="BG73" s="105"/>
      <c r="BH73" s="105"/>
      <c r="BI73" s="105"/>
      <c r="BJ73" s="105"/>
    </row>
    <row r="74" spans="2:62" ht="20.100000000000001" hidden="1" customHeight="1" outlineLevel="1">
      <c r="B74" s="212"/>
      <c r="C74" s="908"/>
      <c r="D74" s="909"/>
      <c r="E74" s="909"/>
      <c r="F74" s="910"/>
      <c r="G74" s="890"/>
      <c r="H74" s="891"/>
      <c r="I74" s="152"/>
      <c r="J74" s="152"/>
      <c r="K74" s="152"/>
      <c r="L74" s="152"/>
      <c r="M74" s="152"/>
      <c r="N74" s="152"/>
      <c r="O74" s="152"/>
      <c r="P74" s="153"/>
      <c r="Q74" s="153"/>
      <c r="R74" s="156">
        <f t="shared" si="52"/>
        <v>0</v>
      </c>
      <c r="S74" s="156">
        <f t="shared" si="53"/>
        <v>0</v>
      </c>
      <c r="U74" s="157">
        <f t="shared" si="59"/>
        <v>0</v>
      </c>
      <c r="W74" s="152"/>
      <c r="X74" s="152"/>
      <c r="Y74" s="152"/>
      <c r="Z74" s="152"/>
      <c r="AA74" s="152"/>
      <c r="AB74" s="152"/>
      <c r="AC74" s="347"/>
      <c r="AD74" s="152"/>
      <c r="AE74" s="152"/>
      <c r="AF74" s="152"/>
      <c r="AG74" s="152"/>
      <c r="AH74" s="152"/>
      <c r="AI74" s="152"/>
      <c r="AJ74" s="347"/>
      <c r="AK74" s="152"/>
      <c r="AL74" s="152"/>
      <c r="AM74" s="295"/>
      <c r="AN74" s="228"/>
      <c r="AO74" s="228"/>
      <c r="AP74" s="228"/>
      <c r="AQ74" s="228"/>
      <c r="AR74" s="228"/>
      <c r="AS74" s="348"/>
      <c r="AT74" s="264">
        <f t="shared" si="42"/>
        <v>0</v>
      </c>
      <c r="AU74" s="259"/>
      <c r="AV74" s="265">
        <f t="shared" si="56"/>
        <v>0</v>
      </c>
      <c r="AX74" s="265">
        <f t="shared" si="60"/>
        <v>0</v>
      </c>
      <c r="AZ74" s="492">
        <f t="shared" si="57"/>
        <v>0</v>
      </c>
      <c r="BB74" s="492">
        <f t="shared" si="58"/>
        <v>0</v>
      </c>
      <c r="BD74" s="265">
        <f t="shared" si="61"/>
        <v>0</v>
      </c>
      <c r="BE74" s="105"/>
      <c r="BF74" s="105"/>
      <c r="BG74" s="105"/>
      <c r="BH74" s="105"/>
      <c r="BI74" s="105"/>
      <c r="BJ74" s="105"/>
    </row>
    <row r="75" spans="2:62" ht="20.100000000000001" hidden="1" customHeight="1" outlineLevel="1">
      <c r="B75" s="212"/>
      <c r="C75" s="908"/>
      <c r="D75" s="909"/>
      <c r="E75" s="909"/>
      <c r="F75" s="910"/>
      <c r="G75" s="890"/>
      <c r="H75" s="891"/>
      <c r="I75" s="152"/>
      <c r="J75" s="152"/>
      <c r="K75" s="152"/>
      <c r="L75" s="152"/>
      <c r="M75" s="152"/>
      <c r="N75" s="152"/>
      <c r="O75" s="152"/>
      <c r="P75" s="153"/>
      <c r="Q75" s="153"/>
      <c r="R75" s="156">
        <f t="shared" si="52"/>
        <v>0</v>
      </c>
      <c r="S75" s="156">
        <f t="shared" si="53"/>
        <v>0</v>
      </c>
      <c r="U75" s="157">
        <f t="shared" si="59"/>
        <v>0</v>
      </c>
      <c r="W75" s="152"/>
      <c r="X75" s="152"/>
      <c r="Y75" s="152"/>
      <c r="Z75" s="152"/>
      <c r="AA75" s="152"/>
      <c r="AB75" s="152"/>
      <c r="AC75" s="347"/>
      <c r="AD75" s="152"/>
      <c r="AE75" s="152"/>
      <c r="AF75" s="152"/>
      <c r="AG75" s="152"/>
      <c r="AH75" s="152"/>
      <c r="AI75" s="152"/>
      <c r="AJ75" s="347"/>
      <c r="AK75" s="152"/>
      <c r="AL75" s="152"/>
      <c r="AM75" s="295"/>
      <c r="AN75" s="228"/>
      <c r="AO75" s="228"/>
      <c r="AP75" s="228"/>
      <c r="AQ75" s="228"/>
      <c r="AR75" s="228"/>
      <c r="AS75" s="348"/>
      <c r="AT75" s="264">
        <f t="shared" si="42"/>
        <v>0</v>
      </c>
      <c r="AU75" s="259"/>
      <c r="AV75" s="265">
        <f t="shared" si="56"/>
        <v>0</v>
      </c>
      <c r="AX75" s="265">
        <f t="shared" si="60"/>
        <v>0</v>
      </c>
      <c r="AZ75" s="492">
        <f t="shared" si="57"/>
        <v>0</v>
      </c>
      <c r="BB75" s="492">
        <f t="shared" si="58"/>
        <v>0</v>
      </c>
      <c r="BD75" s="265">
        <f t="shared" si="61"/>
        <v>0</v>
      </c>
      <c r="BE75" s="105"/>
      <c r="BF75" s="105"/>
      <c r="BG75" s="105"/>
      <c r="BH75" s="105"/>
      <c r="BI75" s="105"/>
      <c r="BJ75" s="105"/>
    </row>
    <row r="76" spans="2:62" ht="20.100000000000001" hidden="1" customHeight="1" outlineLevel="1">
      <c r="B76" s="212"/>
      <c r="C76" s="908"/>
      <c r="D76" s="909"/>
      <c r="E76" s="909"/>
      <c r="F76" s="910"/>
      <c r="G76" s="890"/>
      <c r="H76" s="891"/>
      <c r="I76" s="152"/>
      <c r="J76" s="152"/>
      <c r="K76" s="152"/>
      <c r="L76" s="152"/>
      <c r="M76" s="152"/>
      <c r="N76" s="152"/>
      <c r="O76" s="152"/>
      <c r="P76" s="153"/>
      <c r="Q76" s="153"/>
      <c r="R76" s="156">
        <f t="shared" si="52"/>
        <v>0</v>
      </c>
      <c r="S76" s="156">
        <f t="shared" si="53"/>
        <v>0</v>
      </c>
      <c r="U76" s="157">
        <f t="shared" si="59"/>
        <v>0</v>
      </c>
      <c r="W76" s="152"/>
      <c r="X76" s="152"/>
      <c r="Y76" s="152"/>
      <c r="Z76" s="152"/>
      <c r="AA76" s="152"/>
      <c r="AB76" s="152"/>
      <c r="AC76" s="347"/>
      <c r="AD76" s="152"/>
      <c r="AE76" s="152"/>
      <c r="AF76" s="152"/>
      <c r="AG76" s="152"/>
      <c r="AH76" s="152"/>
      <c r="AI76" s="152"/>
      <c r="AJ76" s="347"/>
      <c r="AK76" s="152"/>
      <c r="AL76" s="152"/>
      <c r="AM76" s="295"/>
      <c r="AN76" s="228"/>
      <c r="AO76" s="228"/>
      <c r="AP76" s="228"/>
      <c r="AQ76" s="228"/>
      <c r="AR76" s="228"/>
      <c r="AS76" s="348"/>
      <c r="AT76" s="264">
        <f t="shared" si="42"/>
        <v>0</v>
      </c>
      <c r="AU76" s="259"/>
      <c r="AV76" s="265">
        <f t="shared" si="56"/>
        <v>0</v>
      </c>
      <c r="AX76" s="265">
        <f t="shared" si="60"/>
        <v>0</v>
      </c>
      <c r="AZ76" s="492">
        <f t="shared" si="57"/>
        <v>0</v>
      </c>
      <c r="BB76" s="492">
        <f t="shared" si="58"/>
        <v>0</v>
      </c>
      <c r="BD76" s="265">
        <f t="shared" si="61"/>
        <v>0</v>
      </c>
      <c r="BE76" s="105"/>
      <c r="BF76" s="105"/>
      <c r="BG76" s="105"/>
      <c r="BH76" s="105"/>
      <c r="BI76" s="105"/>
      <c r="BJ76" s="105"/>
    </row>
    <row r="77" spans="2:62" ht="20.100000000000001" hidden="1" customHeight="1" outlineLevel="1">
      <c r="B77" s="212"/>
      <c r="C77" s="908"/>
      <c r="D77" s="909"/>
      <c r="E77" s="909"/>
      <c r="F77" s="910"/>
      <c r="G77" s="890"/>
      <c r="H77" s="891"/>
      <c r="I77" s="152"/>
      <c r="J77" s="152"/>
      <c r="K77" s="152"/>
      <c r="L77" s="152"/>
      <c r="M77" s="152"/>
      <c r="N77" s="152"/>
      <c r="O77" s="152"/>
      <c r="P77" s="153"/>
      <c r="Q77" s="153"/>
      <c r="R77" s="156">
        <f t="shared" si="52"/>
        <v>0</v>
      </c>
      <c r="S77" s="156">
        <f t="shared" si="53"/>
        <v>0</v>
      </c>
      <c r="U77" s="157">
        <f t="shared" si="59"/>
        <v>0</v>
      </c>
      <c r="W77" s="152"/>
      <c r="X77" s="152"/>
      <c r="Y77" s="152"/>
      <c r="Z77" s="152"/>
      <c r="AA77" s="152"/>
      <c r="AB77" s="152"/>
      <c r="AC77" s="347"/>
      <c r="AD77" s="152"/>
      <c r="AE77" s="152"/>
      <c r="AF77" s="152"/>
      <c r="AG77" s="152"/>
      <c r="AH77" s="152"/>
      <c r="AI77" s="152"/>
      <c r="AJ77" s="347"/>
      <c r="AK77" s="152"/>
      <c r="AL77" s="152"/>
      <c r="AM77" s="295"/>
      <c r="AN77" s="228"/>
      <c r="AO77" s="228"/>
      <c r="AP77" s="228"/>
      <c r="AQ77" s="228"/>
      <c r="AR77" s="228"/>
      <c r="AS77" s="348"/>
      <c r="AT77" s="264">
        <f t="shared" si="42"/>
        <v>0</v>
      </c>
      <c r="AU77" s="259"/>
      <c r="AV77" s="265">
        <f t="shared" si="56"/>
        <v>0</v>
      </c>
      <c r="AX77" s="265">
        <f t="shared" si="60"/>
        <v>0</v>
      </c>
      <c r="AZ77" s="492">
        <f t="shared" si="57"/>
        <v>0</v>
      </c>
      <c r="BB77" s="492">
        <f t="shared" si="58"/>
        <v>0</v>
      </c>
      <c r="BD77" s="265">
        <f t="shared" si="61"/>
        <v>0</v>
      </c>
      <c r="BE77" s="105"/>
      <c r="BF77" s="105"/>
      <c r="BG77" s="105"/>
      <c r="BH77" s="105"/>
      <c r="BI77" s="105"/>
      <c r="BJ77" s="105"/>
    </row>
    <row r="78" spans="2:62" ht="20.100000000000001" hidden="1" customHeight="1" outlineLevel="1">
      <c r="B78" s="212"/>
      <c r="C78" s="754" t="s">
        <v>383</v>
      </c>
      <c r="D78" s="755"/>
      <c r="E78" s="755"/>
      <c r="F78" s="756"/>
      <c r="G78" s="757" t="s">
        <v>293</v>
      </c>
      <c r="H78" s="756"/>
      <c r="I78" s="752"/>
      <c r="J78" s="752">
        <v>1</v>
      </c>
      <c r="K78" s="752">
        <v>1</v>
      </c>
      <c r="L78" s="752">
        <v>1</v>
      </c>
      <c r="M78" s="752">
        <v>15</v>
      </c>
      <c r="N78" s="752">
        <v>5</v>
      </c>
      <c r="O78" s="752">
        <v>10</v>
      </c>
      <c r="P78" s="753">
        <v>1500</v>
      </c>
      <c r="Q78" s="753">
        <v>2500</v>
      </c>
      <c r="R78" s="156">
        <f t="shared" si="52"/>
        <v>1500</v>
      </c>
      <c r="S78" s="156">
        <f t="shared" si="53"/>
        <v>2750</v>
      </c>
      <c r="U78" s="157">
        <f t="shared" si="59"/>
        <v>7352</v>
      </c>
      <c r="W78" s="152"/>
      <c r="X78" s="152"/>
      <c r="Y78" s="152"/>
      <c r="Z78" s="152"/>
      <c r="AA78" s="152"/>
      <c r="AB78" s="152"/>
      <c r="AC78" s="347"/>
      <c r="AD78" s="152"/>
      <c r="AE78" s="152"/>
      <c r="AF78" s="152"/>
      <c r="AG78" s="152"/>
      <c r="AH78" s="152"/>
      <c r="AI78" s="152"/>
      <c r="AJ78" s="347"/>
      <c r="AK78" s="152"/>
      <c r="AL78" s="152"/>
      <c r="AM78" s="295"/>
      <c r="AN78" s="228"/>
      <c r="AO78" s="228"/>
      <c r="AP78" s="228"/>
      <c r="AQ78" s="228"/>
      <c r="AR78" s="228"/>
      <c r="AS78" s="348"/>
      <c r="AT78" s="264">
        <f t="shared" si="42"/>
        <v>0</v>
      </c>
      <c r="AU78" s="259"/>
      <c r="AV78" s="265">
        <f t="shared" si="56"/>
        <v>0</v>
      </c>
      <c r="AX78" s="265">
        <f t="shared" si="60"/>
        <v>7352</v>
      </c>
      <c r="AZ78" s="492">
        <f t="shared" si="57"/>
        <v>6534.8638235657882</v>
      </c>
      <c r="BB78" s="492">
        <f t="shared" si="58"/>
        <v>0</v>
      </c>
      <c r="BD78" s="265">
        <f t="shared" si="61"/>
        <v>6534.8638235657882</v>
      </c>
      <c r="BE78" s="105"/>
      <c r="BF78" s="105"/>
      <c r="BG78" s="105"/>
      <c r="BH78" s="105"/>
      <c r="BI78" s="105"/>
      <c r="BJ78" s="105"/>
    </row>
    <row r="79" spans="2:62" ht="9.9499999999999993" hidden="1" customHeight="1" outlineLevel="1">
      <c r="B79" s="101"/>
      <c r="C79" s="208"/>
      <c r="D79" s="208"/>
      <c r="E79" s="208"/>
      <c r="F79" s="208"/>
      <c r="G79" s="237"/>
      <c r="H79" s="207"/>
      <c r="I79" s="257"/>
      <c r="J79" s="257"/>
      <c r="K79" s="257"/>
      <c r="L79" s="257"/>
      <c r="M79" s="257"/>
      <c r="N79" s="257"/>
      <c r="O79" s="257"/>
      <c r="P79" s="256"/>
      <c r="Q79" s="102"/>
      <c r="R79" s="102"/>
      <c r="S79" s="102"/>
      <c r="U79" s="98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Z79" s="493"/>
      <c r="BE79" s="105"/>
      <c r="BF79" s="105"/>
      <c r="BG79" s="105"/>
      <c r="BH79" s="105"/>
      <c r="BI79" s="105"/>
      <c r="BJ79" s="105"/>
    </row>
    <row r="80" spans="2:62" ht="20.100000000000001" customHeight="1" collapsed="1">
      <c r="B80" s="727">
        <f>B63+1</f>
        <v>5</v>
      </c>
      <c r="C80" s="895" t="s">
        <v>308</v>
      </c>
      <c r="D80" s="896"/>
      <c r="E80" s="896"/>
      <c r="F80" s="897"/>
      <c r="G80" s="429"/>
      <c r="H80" s="206">
        <v>1</v>
      </c>
      <c r="I80" s="642">
        <f t="shared" ref="I80" si="62">$H80*SUM(I81:I95)</f>
        <v>0</v>
      </c>
      <c r="J80" s="643">
        <f t="shared" ref="J80:O80" si="63">$H80*SUM(J81:J95)</f>
        <v>176</v>
      </c>
      <c r="K80" s="644">
        <f t="shared" si="63"/>
        <v>44</v>
      </c>
      <c r="L80" s="645">
        <f t="shared" si="63"/>
        <v>63</v>
      </c>
      <c r="M80" s="645">
        <f t="shared" si="63"/>
        <v>107</v>
      </c>
      <c r="N80" s="644">
        <f t="shared" si="63"/>
        <v>50</v>
      </c>
      <c r="O80" s="642">
        <f t="shared" si="63"/>
        <v>120</v>
      </c>
      <c r="P80" s="209">
        <f t="shared" ref="P80:Q80" si="64">$H80*SUM(P81:P95)</f>
        <v>11200</v>
      </c>
      <c r="Q80" s="210">
        <f t="shared" si="64"/>
        <v>107200</v>
      </c>
      <c r="R80" s="136">
        <f t="shared" ref="R80:R95" si="65">P80*(1+Gewinn)*(1+SicherheitAngebot)</f>
        <v>11200</v>
      </c>
      <c r="S80" s="137">
        <f t="shared" ref="S80:S95" si="66">Q80*(1+MGKZ)*(1+Gewinn)*(1+SicherheitAngebot)</f>
        <v>117920.00000000001</v>
      </c>
      <c r="U80" s="10">
        <f>I80*$I$7+J80*$J$7+K80*$K$7+L80*$L$7+M80*$M$7+N80*$N$7+O80*$O$7+R80+S80</f>
        <v>182558</v>
      </c>
      <c r="W80" s="646">
        <f t="shared" ref="W80:AB80" si="67">$H80*SUM(W81:W95)</f>
        <v>0</v>
      </c>
      <c r="X80" s="647">
        <f t="shared" si="67"/>
        <v>0</v>
      </c>
      <c r="Y80" s="648">
        <f t="shared" si="67"/>
        <v>0</v>
      </c>
      <c r="Z80" s="649">
        <f t="shared" si="67"/>
        <v>0</v>
      </c>
      <c r="AA80" s="648">
        <f t="shared" si="67"/>
        <v>0</v>
      </c>
      <c r="AB80" s="646">
        <f t="shared" si="67"/>
        <v>0</v>
      </c>
      <c r="AC80" s="258"/>
      <c r="AD80" s="646">
        <f t="shared" ref="AD80:AM80" si="68">$H80*SUM(AD81:AD95)</f>
        <v>0</v>
      </c>
      <c r="AE80" s="647">
        <f t="shared" si="68"/>
        <v>0</v>
      </c>
      <c r="AF80" s="648">
        <f t="shared" si="68"/>
        <v>0</v>
      </c>
      <c r="AG80" s="649">
        <f t="shared" si="68"/>
        <v>0</v>
      </c>
      <c r="AH80" s="648">
        <f t="shared" si="68"/>
        <v>0</v>
      </c>
      <c r="AI80" s="646">
        <f t="shared" si="68"/>
        <v>0</v>
      </c>
      <c r="AJ80" s="258"/>
      <c r="AK80" s="653">
        <f t="shared" si="68"/>
        <v>0</v>
      </c>
      <c r="AL80" s="653">
        <f t="shared" si="68"/>
        <v>0</v>
      </c>
      <c r="AM80" s="653">
        <f t="shared" si="68"/>
        <v>0</v>
      </c>
      <c r="AN80" s="227">
        <f>$H80*SUM(AN81:AN95)*(1+Gewinn)*(1+SicherheitAngebot)</f>
        <v>0</v>
      </c>
      <c r="AO80" s="227">
        <f>$H80*SUM(AO81:AO95)*(1+Gewinn)*(1+SicherheitAngebot)</f>
        <v>0</v>
      </c>
      <c r="AP80" s="227">
        <f>$H80*SUM(AP81:AP95)*(1+Gewinn)*(1+SicherheitAngebot)</f>
        <v>0</v>
      </c>
      <c r="AQ80" s="227">
        <f>$H80*SUM(AQ81:AQ95)*(1+Gewinn)*(1+SicherheitAngebot)</f>
        <v>0</v>
      </c>
      <c r="AR80" s="227">
        <f>$H80*SUM(AR81:AR95)*(1+Gewinn)*(1+SicherheitAngebot)</f>
        <v>0</v>
      </c>
      <c r="AS80" s="262"/>
      <c r="AT80" s="263">
        <f t="shared" si="42"/>
        <v>0</v>
      </c>
      <c r="AU80" s="259"/>
      <c r="AV80" s="491">
        <f>AK80*$AK$7+AL80*$AL$7+AM80*$AM$7+SUM(AN80:AR80)+AT80/Zuschläge_IBN+AT80</f>
        <v>0</v>
      </c>
      <c r="AX80" s="685">
        <f>U80+AV80</f>
        <v>182558</v>
      </c>
      <c r="AZ80" s="490">
        <f>IF(H80&gt;0,U80/(1+SicherheitAngebot)*(1+Sicherheit),0)</f>
        <v>162267.63736432578</v>
      </c>
      <c r="BB80" s="490">
        <f>IF(H80&gt;0,AV80/(1+SicherheitAngebot)*(1+Sicherheit),0)</f>
        <v>0</v>
      </c>
      <c r="BD80" s="490">
        <f>AZ80+BB80</f>
        <v>162267.63736432578</v>
      </c>
      <c r="BE80" s="105"/>
      <c r="BF80" s="105"/>
      <c r="BG80" s="105"/>
      <c r="BH80" s="105"/>
      <c r="BI80" s="105"/>
      <c r="BJ80" s="105"/>
    </row>
    <row r="81" spans="2:62" ht="20.100000000000001" hidden="1" customHeight="1" outlineLevel="1">
      <c r="B81" s="99"/>
      <c r="C81" s="758" t="s">
        <v>384</v>
      </c>
      <c r="D81" s="759"/>
      <c r="E81" s="759"/>
      <c r="F81" s="745"/>
      <c r="G81" s="744" t="s">
        <v>385</v>
      </c>
      <c r="H81" s="745"/>
      <c r="I81" s="752"/>
      <c r="J81" s="752">
        <v>60</v>
      </c>
      <c r="K81" s="752">
        <v>10</v>
      </c>
      <c r="L81" s="752">
        <v>10</v>
      </c>
      <c r="M81" s="752">
        <v>10</v>
      </c>
      <c r="N81" s="752">
        <v>10</v>
      </c>
      <c r="O81" s="752">
        <v>30</v>
      </c>
      <c r="P81" s="753">
        <v>3000</v>
      </c>
      <c r="Q81" s="753">
        <v>500</v>
      </c>
      <c r="R81" s="156">
        <f t="shared" si="65"/>
        <v>3000</v>
      </c>
      <c r="S81" s="156">
        <f t="shared" si="66"/>
        <v>550</v>
      </c>
      <c r="U81" s="157">
        <f>I81*$I$7+J81*$J$7+K81*$K$7+L81*$L$7+M81*$M$7+N81*$N$7+O81*$O$7+R81+S81</f>
        <v>15850</v>
      </c>
      <c r="W81" s="152"/>
      <c r="X81" s="152"/>
      <c r="Y81" s="152"/>
      <c r="Z81" s="152"/>
      <c r="AA81" s="152"/>
      <c r="AB81" s="152"/>
      <c r="AC81" s="347"/>
      <c r="AD81" s="152"/>
      <c r="AE81" s="152"/>
      <c r="AF81" s="152"/>
      <c r="AG81" s="152"/>
      <c r="AH81" s="152"/>
      <c r="AI81" s="152"/>
      <c r="AJ81" s="347"/>
      <c r="AK81" s="152"/>
      <c r="AL81" s="152"/>
      <c r="AM81" s="295"/>
      <c r="AN81" s="228"/>
      <c r="AO81" s="228"/>
      <c r="AP81" s="228"/>
      <c r="AQ81" s="228"/>
      <c r="AR81" s="228"/>
      <c r="AS81" s="348"/>
      <c r="AT81" s="264">
        <f t="shared" si="42"/>
        <v>0</v>
      </c>
      <c r="AU81" s="259"/>
      <c r="AV81" s="265">
        <f t="shared" ref="AV81:AV95" si="69">AK81*$AK$7+AL81*$AL$7+AM81*$AM$7+SUM(AN81:AR81)*(1+Gewinn)*(1+SicherheitAngebot)+AT81/Zuschläge_IBN+AT81</f>
        <v>0</v>
      </c>
      <c r="AX81" s="265">
        <f>U81+AV81</f>
        <v>15850</v>
      </c>
      <c r="AZ81" s="492">
        <f t="shared" ref="AZ81:AZ95" si="70">U81/(1+SicherheitAngebot)*(1+Sicherheit)</f>
        <v>14088.355767616667</v>
      </c>
      <c r="BB81" s="492">
        <f t="shared" ref="BB81:BB95" si="71">AV81/(1+SicherheitAngebot)*(1+Sicherheit)</f>
        <v>0</v>
      </c>
      <c r="BD81" s="265">
        <f>AZ81+BB81</f>
        <v>14088.355767616667</v>
      </c>
      <c r="BE81" s="105"/>
      <c r="BF81" s="105"/>
      <c r="BG81" s="105"/>
      <c r="BH81" s="105"/>
      <c r="BI81" s="105"/>
      <c r="BJ81" s="105"/>
    </row>
    <row r="82" spans="2:62" ht="20.100000000000001" hidden="1" customHeight="1" outlineLevel="1">
      <c r="B82" s="100"/>
      <c r="C82" s="758" t="s">
        <v>304</v>
      </c>
      <c r="D82" s="759"/>
      <c r="E82" s="759"/>
      <c r="F82" s="745"/>
      <c r="G82" s="744" t="s">
        <v>309</v>
      </c>
      <c r="H82" s="745"/>
      <c r="I82" s="752"/>
      <c r="J82" s="752">
        <v>20</v>
      </c>
      <c r="K82" s="752">
        <v>8</v>
      </c>
      <c r="L82" s="752">
        <v>10</v>
      </c>
      <c r="M82" s="752">
        <v>20</v>
      </c>
      <c r="N82" s="752">
        <v>5</v>
      </c>
      <c r="O82" s="752">
        <v>10</v>
      </c>
      <c r="P82" s="753">
        <v>1000</v>
      </c>
      <c r="Q82" s="753">
        <v>90000</v>
      </c>
      <c r="R82" s="156">
        <f t="shared" si="65"/>
        <v>1000</v>
      </c>
      <c r="S82" s="156">
        <f t="shared" si="66"/>
        <v>99000.000000000015</v>
      </c>
      <c r="U82" s="157">
        <f t="shared" ref="U82:U95" si="72">I82*$I$7+J82*$J$7+K82*$K$7+L82*$L$7+M82*$M$7+N82*$N$7+O82*$O$7+R82+S82</f>
        <v>107116.00000000001</v>
      </c>
      <c r="W82" s="152"/>
      <c r="X82" s="152"/>
      <c r="Y82" s="152"/>
      <c r="Z82" s="152"/>
      <c r="AA82" s="152"/>
      <c r="AB82" s="152"/>
      <c r="AC82" s="347"/>
      <c r="AD82" s="152"/>
      <c r="AE82" s="152"/>
      <c r="AF82" s="152"/>
      <c r="AG82" s="152"/>
      <c r="AH82" s="152"/>
      <c r="AI82" s="152"/>
      <c r="AJ82" s="347"/>
      <c r="AK82" s="152"/>
      <c r="AL82" s="152"/>
      <c r="AM82" s="295"/>
      <c r="AN82" s="228"/>
      <c r="AO82" s="228"/>
      <c r="AP82" s="228"/>
      <c r="AQ82" s="228"/>
      <c r="AR82" s="228"/>
      <c r="AS82" s="348"/>
      <c r="AT82" s="264">
        <f t="shared" si="42"/>
        <v>0</v>
      </c>
      <c r="AU82" s="259"/>
      <c r="AV82" s="265">
        <f t="shared" si="69"/>
        <v>0</v>
      </c>
      <c r="AX82" s="265">
        <f t="shared" ref="AX82:AX95" si="73">U82+AV82</f>
        <v>107116.00000000001</v>
      </c>
      <c r="AZ82" s="492">
        <f t="shared" si="70"/>
        <v>95210.619331484355</v>
      </c>
      <c r="BB82" s="492">
        <f t="shared" si="71"/>
        <v>0</v>
      </c>
      <c r="BD82" s="265">
        <f t="shared" ref="BD82:BD95" si="74">AZ82+BB82</f>
        <v>95210.619331484355</v>
      </c>
      <c r="BE82" s="105"/>
      <c r="BF82" s="105"/>
      <c r="BG82" s="105"/>
      <c r="BH82" s="105"/>
      <c r="BI82" s="105"/>
      <c r="BJ82" s="105"/>
    </row>
    <row r="83" spans="2:62" ht="20.100000000000001" hidden="1" customHeight="1" outlineLevel="1">
      <c r="B83" s="100"/>
      <c r="C83" s="758" t="s">
        <v>305</v>
      </c>
      <c r="D83" s="759"/>
      <c r="E83" s="759"/>
      <c r="F83" s="745"/>
      <c r="G83" s="744" t="s">
        <v>386</v>
      </c>
      <c r="H83" s="745"/>
      <c r="I83" s="752"/>
      <c r="J83" s="752">
        <v>30</v>
      </c>
      <c r="K83" s="752">
        <v>10</v>
      </c>
      <c r="L83" s="752">
        <v>15</v>
      </c>
      <c r="M83" s="752">
        <v>20</v>
      </c>
      <c r="N83" s="752">
        <v>10</v>
      </c>
      <c r="O83" s="752">
        <v>25</v>
      </c>
      <c r="P83" s="753">
        <f>2*500</f>
        <v>1000</v>
      </c>
      <c r="Q83" s="753">
        <v>3000</v>
      </c>
      <c r="R83" s="156">
        <f t="shared" si="65"/>
        <v>1000</v>
      </c>
      <c r="S83" s="156">
        <f t="shared" si="66"/>
        <v>3300.0000000000005</v>
      </c>
      <c r="U83" s="157">
        <f t="shared" si="72"/>
        <v>14765</v>
      </c>
      <c r="W83" s="152"/>
      <c r="X83" s="152"/>
      <c r="Y83" s="152"/>
      <c r="Z83" s="152"/>
      <c r="AA83" s="152"/>
      <c r="AB83" s="152"/>
      <c r="AC83" s="347"/>
      <c r="AD83" s="152"/>
      <c r="AE83" s="152"/>
      <c r="AF83" s="152"/>
      <c r="AG83" s="152"/>
      <c r="AH83" s="152"/>
      <c r="AI83" s="152"/>
      <c r="AJ83" s="347"/>
      <c r="AK83" s="152"/>
      <c r="AL83" s="152"/>
      <c r="AM83" s="295"/>
      <c r="AN83" s="228"/>
      <c r="AO83" s="228"/>
      <c r="AP83" s="228"/>
      <c r="AQ83" s="228"/>
      <c r="AR83" s="228"/>
      <c r="AS83" s="348"/>
      <c r="AT83" s="264">
        <f t="shared" si="42"/>
        <v>0</v>
      </c>
      <c r="AU83" s="259"/>
      <c r="AV83" s="265">
        <f t="shared" si="69"/>
        <v>0</v>
      </c>
      <c r="AX83" s="265">
        <f t="shared" si="73"/>
        <v>14765</v>
      </c>
      <c r="AZ83" s="492">
        <f t="shared" si="70"/>
        <v>13123.947817593697</v>
      </c>
      <c r="BB83" s="492">
        <f t="shared" si="71"/>
        <v>0</v>
      </c>
      <c r="BD83" s="265">
        <f t="shared" si="74"/>
        <v>13123.947817593697</v>
      </c>
      <c r="BE83" s="105"/>
      <c r="BF83" s="105"/>
      <c r="BG83" s="105"/>
      <c r="BH83" s="105"/>
      <c r="BI83" s="105"/>
      <c r="BJ83" s="105"/>
    </row>
    <row r="84" spans="2:62" ht="20.100000000000001" hidden="1" customHeight="1" outlineLevel="1">
      <c r="B84" s="100"/>
      <c r="C84" s="758" t="s">
        <v>270</v>
      </c>
      <c r="D84" s="759"/>
      <c r="E84" s="759"/>
      <c r="F84" s="745"/>
      <c r="G84" s="744" t="s">
        <v>310</v>
      </c>
      <c r="H84" s="745"/>
      <c r="I84" s="752"/>
      <c r="J84" s="752">
        <v>40</v>
      </c>
      <c r="K84" s="752">
        <v>10</v>
      </c>
      <c r="L84" s="752">
        <v>25</v>
      </c>
      <c r="M84" s="752">
        <v>40</v>
      </c>
      <c r="N84" s="752">
        <v>15</v>
      </c>
      <c r="O84" s="752">
        <v>20</v>
      </c>
      <c r="P84" s="753">
        <v>1200</v>
      </c>
      <c r="Q84" s="753">
        <v>6000</v>
      </c>
      <c r="R84" s="156">
        <f t="shared" si="65"/>
        <v>1200</v>
      </c>
      <c r="S84" s="156">
        <f t="shared" si="66"/>
        <v>6600.0000000000009</v>
      </c>
      <c r="U84" s="157">
        <f t="shared" si="72"/>
        <v>22415</v>
      </c>
      <c r="W84" s="152"/>
      <c r="X84" s="152"/>
      <c r="Y84" s="152"/>
      <c r="Z84" s="152"/>
      <c r="AA84" s="152"/>
      <c r="AB84" s="152"/>
      <c r="AC84" s="347"/>
      <c r="AD84" s="152"/>
      <c r="AE84" s="152"/>
      <c r="AF84" s="152"/>
      <c r="AG84" s="152"/>
      <c r="AH84" s="152"/>
      <c r="AI84" s="152"/>
      <c r="AJ84" s="347"/>
      <c r="AK84" s="152"/>
      <c r="AL84" s="152"/>
      <c r="AM84" s="295"/>
      <c r="AN84" s="228"/>
      <c r="AO84" s="228"/>
      <c r="AP84" s="228"/>
      <c r="AQ84" s="228"/>
      <c r="AR84" s="228"/>
      <c r="AS84" s="348"/>
      <c r="AT84" s="264">
        <f t="shared" si="42"/>
        <v>0</v>
      </c>
      <c r="AU84" s="259"/>
      <c r="AV84" s="265">
        <f t="shared" si="69"/>
        <v>0</v>
      </c>
      <c r="AX84" s="265">
        <f t="shared" si="73"/>
        <v>22415</v>
      </c>
      <c r="AZ84" s="492">
        <f t="shared" si="70"/>
        <v>19923.690506695748</v>
      </c>
      <c r="BB84" s="492">
        <f t="shared" si="71"/>
        <v>0</v>
      </c>
      <c r="BD84" s="265">
        <f t="shared" si="74"/>
        <v>19923.690506695748</v>
      </c>
      <c r="BE84" s="105"/>
      <c r="BF84" s="105"/>
      <c r="BG84" s="105"/>
      <c r="BH84" s="105"/>
      <c r="BI84" s="105"/>
      <c r="BJ84" s="105"/>
    </row>
    <row r="85" spans="2:62" ht="20.100000000000001" hidden="1" customHeight="1" outlineLevel="1">
      <c r="B85" s="100"/>
      <c r="C85" s="758" t="s">
        <v>311</v>
      </c>
      <c r="D85" s="759"/>
      <c r="E85" s="759"/>
      <c r="F85" s="745"/>
      <c r="G85" s="744"/>
      <c r="H85" s="745"/>
      <c r="I85" s="752"/>
      <c r="J85" s="752">
        <v>20</v>
      </c>
      <c r="K85" s="752"/>
      <c r="L85" s="752"/>
      <c r="M85" s="752"/>
      <c r="N85" s="752"/>
      <c r="O85" s="752">
        <v>15</v>
      </c>
      <c r="P85" s="753">
        <v>3500</v>
      </c>
      <c r="Q85" s="753">
        <v>200</v>
      </c>
      <c r="R85" s="156">
        <f t="shared" si="65"/>
        <v>3500</v>
      </c>
      <c r="S85" s="156">
        <f t="shared" si="66"/>
        <v>220.00000000000003</v>
      </c>
      <c r="U85" s="157">
        <f t="shared" si="72"/>
        <v>6950</v>
      </c>
      <c r="W85" s="152"/>
      <c r="X85" s="152"/>
      <c r="Y85" s="152"/>
      <c r="Z85" s="152"/>
      <c r="AA85" s="152"/>
      <c r="AB85" s="152"/>
      <c r="AC85" s="347"/>
      <c r="AD85" s="152"/>
      <c r="AE85" s="152"/>
      <c r="AF85" s="152"/>
      <c r="AG85" s="152"/>
      <c r="AH85" s="152"/>
      <c r="AI85" s="152"/>
      <c r="AJ85" s="347"/>
      <c r="AK85" s="152"/>
      <c r="AL85" s="152"/>
      <c r="AM85" s="295"/>
      <c r="AN85" s="228"/>
      <c r="AO85" s="228"/>
      <c r="AP85" s="228"/>
      <c r="AQ85" s="228"/>
      <c r="AR85" s="228"/>
      <c r="AS85" s="348"/>
      <c r="AT85" s="264">
        <f t="shared" si="42"/>
        <v>0</v>
      </c>
      <c r="AU85" s="259"/>
      <c r="AV85" s="265">
        <f t="shared" si="69"/>
        <v>0</v>
      </c>
      <c r="AX85" s="265">
        <f t="shared" si="73"/>
        <v>6950</v>
      </c>
      <c r="AZ85" s="492">
        <f t="shared" si="70"/>
        <v>6177.5440116678765</v>
      </c>
      <c r="BB85" s="492">
        <f t="shared" si="71"/>
        <v>0</v>
      </c>
      <c r="BD85" s="265">
        <f t="shared" si="74"/>
        <v>6177.5440116678765</v>
      </c>
      <c r="BE85" s="105"/>
      <c r="BF85" s="105"/>
      <c r="BG85" s="105"/>
      <c r="BH85" s="105"/>
      <c r="BI85" s="105"/>
      <c r="BJ85" s="105"/>
    </row>
    <row r="86" spans="2:62" ht="20.100000000000001" hidden="1" customHeight="1" outlineLevel="1">
      <c r="B86" s="100"/>
      <c r="C86" s="758" t="s">
        <v>379</v>
      </c>
      <c r="D86" s="759"/>
      <c r="E86" s="759"/>
      <c r="F86" s="745"/>
      <c r="G86" s="744" t="s">
        <v>380</v>
      </c>
      <c r="H86" s="745"/>
      <c r="I86" s="752"/>
      <c r="J86" s="752">
        <v>5</v>
      </c>
      <c r="K86" s="752">
        <v>5</v>
      </c>
      <c r="L86" s="752">
        <v>2</v>
      </c>
      <c r="M86" s="752">
        <v>2</v>
      </c>
      <c r="N86" s="752">
        <v>5</v>
      </c>
      <c r="O86" s="752">
        <v>10</v>
      </c>
      <c r="P86" s="753"/>
      <c r="Q86" s="753">
        <v>5000</v>
      </c>
      <c r="R86" s="156">
        <f t="shared" si="65"/>
        <v>0</v>
      </c>
      <c r="S86" s="156">
        <f t="shared" si="66"/>
        <v>5500</v>
      </c>
      <c r="U86" s="157">
        <f t="shared" si="72"/>
        <v>8110</v>
      </c>
      <c r="W86" s="152"/>
      <c r="X86" s="152"/>
      <c r="Y86" s="152"/>
      <c r="Z86" s="152"/>
      <c r="AA86" s="152"/>
      <c r="AB86" s="152"/>
      <c r="AC86" s="347"/>
      <c r="AD86" s="152"/>
      <c r="AE86" s="152"/>
      <c r="AF86" s="152"/>
      <c r="AG86" s="152"/>
      <c r="AH86" s="152"/>
      <c r="AI86" s="152"/>
      <c r="AJ86" s="347"/>
      <c r="AK86" s="152"/>
      <c r="AL86" s="152"/>
      <c r="AM86" s="295"/>
      <c r="AN86" s="228"/>
      <c r="AO86" s="228"/>
      <c r="AP86" s="228"/>
      <c r="AQ86" s="228"/>
      <c r="AR86" s="228"/>
      <c r="AS86" s="348"/>
      <c r="AT86" s="264">
        <f t="shared" si="42"/>
        <v>0</v>
      </c>
      <c r="AU86" s="259"/>
      <c r="AV86" s="265">
        <f t="shared" si="69"/>
        <v>0</v>
      </c>
      <c r="AX86" s="265">
        <f t="shared" si="73"/>
        <v>8110</v>
      </c>
      <c r="AZ86" s="492">
        <f t="shared" si="70"/>
        <v>7208.6161057016516</v>
      </c>
      <c r="BB86" s="492">
        <f t="shared" si="71"/>
        <v>0</v>
      </c>
      <c r="BD86" s="265">
        <f t="shared" si="74"/>
        <v>7208.6161057016516</v>
      </c>
      <c r="BE86" s="105"/>
      <c r="BF86" s="105"/>
      <c r="BG86" s="105"/>
      <c r="BH86" s="105"/>
      <c r="BI86" s="105"/>
      <c r="BJ86" s="105"/>
    </row>
    <row r="87" spans="2:62" ht="20.100000000000001" hidden="1" customHeight="1" outlineLevel="1">
      <c r="B87" s="100"/>
      <c r="C87" s="902"/>
      <c r="D87" s="903"/>
      <c r="E87" s="903"/>
      <c r="F87" s="904"/>
      <c r="G87" s="905"/>
      <c r="H87" s="915"/>
      <c r="I87" s="752"/>
      <c r="J87" s="752"/>
      <c r="K87" s="752"/>
      <c r="L87" s="752"/>
      <c r="M87" s="752"/>
      <c r="N87" s="752"/>
      <c r="O87" s="752"/>
      <c r="P87" s="753"/>
      <c r="Q87" s="753"/>
      <c r="R87" s="156">
        <f t="shared" si="65"/>
        <v>0</v>
      </c>
      <c r="S87" s="156">
        <f t="shared" si="66"/>
        <v>0</v>
      </c>
      <c r="U87" s="157">
        <f t="shared" si="72"/>
        <v>0</v>
      </c>
      <c r="W87" s="152"/>
      <c r="X87" s="152"/>
      <c r="Y87" s="152"/>
      <c r="Z87" s="152"/>
      <c r="AA87" s="152"/>
      <c r="AB87" s="152"/>
      <c r="AC87" s="347"/>
      <c r="AD87" s="152"/>
      <c r="AE87" s="152"/>
      <c r="AF87" s="152"/>
      <c r="AG87" s="152"/>
      <c r="AH87" s="152"/>
      <c r="AI87" s="152"/>
      <c r="AJ87" s="347"/>
      <c r="AK87" s="152"/>
      <c r="AL87" s="152"/>
      <c r="AM87" s="295"/>
      <c r="AN87" s="228"/>
      <c r="AO87" s="228"/>
      <c r="AP87" s="228"/>
      <c r="AQ87" s="228"/>
      <c r="AR87" s="228"/>
      <c r="AS87" s="348"/>
      <c r="AT87" s="264">
        <f t="shared" si="42"/>
        <v>0</v>
      </c>
      <c r="AU87" s="259"/>
      <c r="AV87" s="265">
        <f t="shared" si="69"/>
        <v>0</v>
      </c>
      <c r="AX87" s="265">
        <f t="shared" si="73"/>
        <v>0</v>
      </c>
      <c r="AZ87" s="492">
        <f t="shared" si="70"/>
        <v>0</v>
      </c>
      <c r="BB87" s="492">
        <f t="shared" si="71"/>
        <v>0</v>
      </c>
      <c r="BD87" s="265">
        <f t="shared" si="74"/>
        <v>0</v>
      </c>
      <c r="BE87" s="105"/>
      <c r="BF87" s="105"/>
      <c r="BG87" s="105"/>
      <c r="BH87" s="105"/>
      <c r="BI87" s="105"/>
      <c r="BJ87" s="105"/>
    </row>
    <row r="88" spans="2:62" ht="20.100000000000001" hidden="1" customHeight="1" outlineLevel="1">
      <c r="B88" s="100"/>
      <c r="C88" s="899"/>
      <c r="D88" s="900"/>
      <c r="E88" s="900"/>
      <c r="F88" s="891"/>
      <c r="G88" s="890"/>
      <c r="H88" s="891"/>
      <c r="I88" s="752"/>
      <c r="J88" s="752"/>
      <c r="K88" s="752"/>
      <c r="L88" s="752"/>
      <c r="M88" s="752"/>
      <c r="N88" s="752"/>
      <c r="O88" s="752"/>
      <c r="P88" s="753"/>
      <c r="Q88" s="753"/>
      <c r="R88" s="156">
        <f t="shared" si="65"/>
        <v>0</v>
      </c>
      <c r="S88" s="156">
        <f t="shared" si="66"/>
        <v>0</v>
      </c>
      <c r="U88" s="157">
        <f t="shared" si="72"/>
        <v>0</v>
      </c>
      <c r="W88" s="152"/>
      <c r="X88" s="152"/>
      <c r="Y88" s="152"/>
      <c r="Z88" s="152"/>
      <c r="AA88" s="152"/>
      <c r="AB88" s="152"/>
      <c r="AC88" s="347"/>
      <c r="AD88" s="152"/>
      <c r="AE88" s="152"/>
      <c r="AF88" s="152"/>
      <c r="AG88" s="152"/>
      <c r="AH88" s="152"/>
      <c r="AI88" s="152"/>
      <c r="AJ88" s="347"/>
      <c r="AK88" s="152"/>
      <c r="AL88" s="152"/>
      <c r="AM88" s="295"/>
      <c r="AN88" s="228"/>
      <c r="AO88" s="228"/>
      <c r="AP88" s="228"/>
      <c r="AQ88" s="228"/>
      <c r="AR88" s="228"/>
      <c r="AS88" s="348"/>
      <c r="AT88" s="264">
        <f t="shared" si="42"/>
        <v>0</v>
      </c>
      <c r="AU88" s="259"/>
      <c r="AV88" s="265">
        <f t="shared" si="69"/>
        <v>0</v>
      </c>
      <c r="AX88" s="265">
        <f t="shared" si="73"/>
        <v>0</v>
      </c>
      <c r="AZ88" s="492">
        <f t="shared" si="70"/>
        <v>0</v>
      </c>
      <c r="BB88" s="492">
        <f t="shared" si="71"/>
        <v>0</v>
      </c>
      <c r="BD88" s="265">
        <f t="shared" si="74"/>
        <v>0</v>
      </c>
      <c r="BE88" s="105"/>
      <c r="BF88" s="105"/>
      <c r="BG88" s="105"/>
      <c r="BH88" s="105"/>
      <c r="BI88" s="105"/>
      <c r="BJ88" s="105"/>
    </row>
    <row r="89" spans="2:62" ht="20.100000000000001" hidden="1" customHeight="1" outlineLevel="1">
      <c r="B89" s="100"/>
      <c r="C89" s="899"/>
      <c r="D89" s="900"/>
      <c r="E89" s="900"/>
      <c r="F89" s="891"/>
      <c r="G89" s="890"/>
      <c r="H89" s="891"/>
      <c r="I89" s="752"/>
      <c r="J89" s="752"/>
      <c r="K89" s="752"/>
      <c r="L89" s="752"/>
      <c r="M89" s="752"/>
      <c r="N89" s="752"/>
      <c r="O89" s="752"/>
      <c r="P89" s="753"/>
      <c r="Q89" s="753"/>
      <c r="R89" s="156">
        <f t="shared" si="65"/>
        <v>0</v>
      </c>
      <c r="S89" s="156">
        <f t="shared" si="66"/>
        <v>0</v>
      </c>
      <c r="U89" s="157">
        <f t="shared" si="72"/>
        <v>0</v>
      </c>
      <c r="W89" s="152"/>
      <c r="X89" s="152"/>
      <c r="Y89" s="152"/>
      <c r="Z89" s="152"/>
      <c r="AA89" s="152"/>
      <c r="AB89" s="152"/>
      <c r="AC89" s="347"/>
      <c r="AD89" s="152"/>
      <c r="AE89" s="152"/>
      <c r="AF89" s="152"/>
      <c r="AG89" s="152"/>
      <c r="AH89" s="152"/>
      <c r="AI89" s="152"/>
      <c r="AJ89" s="347"/>
      <c r="AK89" s="152"/>
      <c r="AL89" s="152"/>
      <c r="AM89" s="295"/>
      <c r="AN89" s="228"/>
      <c r="AO89" s="228"/>
      <c r="AP89" s="228"/>
      <c r="AQ89" s="228"/>
      <c r="AR89" s="228"/>
      <c r="AS89" s="348"/>
      <c r="AT89" s="264">
        <f t="shared" si="42"/>
        <v>0</v>
      </c>
      <c r="AU89" s="259"/>
      <c r="AV89" s="265">
        <f t="shared" si="69"/>
        <v>0</v>
      </c>
      <c r="AX89" s="265">
        <f t="shared" si="73"/>
        <v>0</v>
      </c>
      <c r="AZ89" s="492">
        <f t="shared" si="70"/>
        <v>0</v>
      </c>
      <c r="BB89" s="492">
        <f t="shared" si="71"/>
        <v>0</v>
      </c>
      <c r="BD89" s="265">
        <f t="shared" si="74"/>
        <v>0</v>
      </c>
      <c r="BE89" s="105"/>
      <c r="BF89" s="105"/>
      <c r="BG89" s="105"/>
      <c r="BH89" s="105"/>
      <c r="BI89" s="105"/>
      <c r="BJ89" s="105"/>
    </row>
    <row r="90" spans="2:62" ht="20.100000000000001" hidden="1" customHeight="1" outlineLevel="1">
      <c r="B90" s="100"/>
      <c r="C90" s="908"/>
      <c r="D90" s="909"/>
      <c r="E90" s="909"/>
      <c r="F90" s="910"/>
      <c r="G90" s="890"/>
      <c r="H90" s="891"/>
      <c r="I90" s="152"/>
      <c r="J90" s="152"/>
      <c r="K90" s="152"/>
      <c r="L90" s="152"/>
      <c r="M90" s="152"/>
      <c r="N90" s="152"/>
      <c r="O90" s="152"/>
      <c r="P90" s="153"/>
      <c r="Q90" s="153"/>
      <c r="R90" s="156">
        <f t="shared" si="65"/>
        <v>0</v>
      </c>
      <c r="S90" s="156">
        <f t="shared" si="66"/>
        <v>0</v>
      </c>
      <c r="U90" s="157">
        <f t="shared" si="72"/>
        <v>0</v>
      </c>
      <c r="W90" s="152"/>
      <c r="X90" s="152"/>
      <c r="Y90" s="152"/>
      <c r="Z90" s="152"/>
      <c r="AA90" s="152"/>
      <c r="AB90" s="152"/>
      <c r="AC90" s="347"/>
      <c r="AD90" s="152"/>
      <c r="AE90" s="152"/>
      <c r="AF90" s="152"/>
      <c r="AG90" s="152"/>
      <c r="AH90" s="152"/>
      <c r="AI90" s="152"/>
      <c r="AJ90" s="347"/>
      <c r="AK90" s="152"/>
      <c r="AL90" s="152"/>
      <c r="AM90" s="295"/>
      <c r="AN90" s="228"/>
      <c r="AO90" s="228"/>
      <c r="AP90" s="228"/>
      <c r="AQ90" s="228"/>
      <c r="AR90" s="228"/>
      <c r="AS90" s="348"/>
      <c r="AT90" s="264">
        <f t="shared" si="42"/>
        <v>0</v>
      </c>
      <c r="AU90" s="259"/>
      <c r="AV90" s="265">
        <f t="shared" si="69"/>
        <v>0</v>
      </c>
      <c r="AX90" s="265">
        <f t="shared" si="73"/>
        <v>0</v>
      </c>
      <c r="AZ90" s="492">
        <f t="shared" si="70"/>
        <v>0</v>
      </c>
      <c r="BB90" s="492">
        <f t="shared" si="71"/>
        <v>0</v>
      </c>
      <c r="BD90" s="265">
        <f t="shared" si="74"/>
        <v>0</v>
      </c>
      <c r="BE90" s="105"/>
      <c r="BF90" s="105"/>
      <c r="BG90" s="105"/>
      <c r="BH90" s="105"/>
      <c r="BI90" s="105"/>
      <c r="BJ90" s="105"/>
    </row>
    <row r="91" spans="2:62" ht="20.100000000000001" hidden="1" customHeight="1" outlineLevel="1">
      <c r="B91" s="100"/>
      <c r="C91" s="908"/>
      <c r="D91" s="909"/>
      <c r="E91" s="909"/>
      <c r="F91" s="910"/>
      <c r="G91" s="890"/>
      <c r="H91" s="891"/>
      <c r="I91" s="152"/>
      <c r="J91" s="152"/>
      <c r="K91" s="152"/>
      <c r="L91" s="152"/>
      <c r="M91" s="152"/>
      <c r="N91" s="152"/>
      <c r="O91" s="152"/>
      <c r="P91" s="153"/>
      <c r="Q91" s="153"/>
      <c r="R91" s="156">
        <f t="shared" si="65"/>
        <v>0</v>
      </c>
      <c r="S91" s="156">
        <f t="shared" si="66"/>
        <v>0</v>
      </c>
      <c r="U91" s="157">
        <f t="shared" si="72"/>
        <v>0</v>
      </c>
      <c r="W91" s="152"/>
      <c r="X91" s="152"/>
      <c r="Y91" s="152"/>
      <c r="Z91" s="152"/>
      <c r="AA91" s="152"/>
      <c r="AB91" s="152"/>
      <c r="AC91" s="347"/>
      <c r="AD91" s="152"/>
      <c r="AE91" s="152"/>
      <c r="AF91" s="152"/>
      <c r="AG91" s="152"/>
      <c r="AH91" s="152"/>
      <c r="AI91" s="152"/>
      <c r="AJ91" s="347"/>
      <c r="AK91" s="152"/>
      <c r="AL91" s="152"/>
      <c r="AM91" s="295"/>
      <c r="AN91" s="228"/>
      <c r="AO91" s="228"/>
      <c r="AP91" s="228"/>
      <c r="AQ91" s="228"/>
      <c r="AR91" s="228"/>
      <c r="AS91" s="348"/>
      <c r="AT91" s="264">
        <f t="shared" si="42"/>
        <v>0</v>
      </c>
      <c r="AU91" s="259"/>
      <c r="AV91" s="265">
        <f t="shared" si="69"/>
        <v>0</v>
      </c>
      <c r="AX91" s="265">
        <f t="shared" si="73"/>
        <v>0</v>
      </c>
      <c r="AZ91" s="492">
        <f t="shared" si="70"/>
        <v>0</v>
      </c>
      <c r="BB91" s="492">
        <f t="shared" si="71"/>
        <v>0</v>
      </c>
      <c r="BD91" s="265">
        <f t="shared" si="74"/>
        <v>0</v>
      </c>
      <c r="BE91" s="105"/>
      <c r="BF91" s="105"/>
      <c r="BG91" s="105"/>
      <c r="BH91" s="105"/>
      <c r="BI91" s="105"/>
      <c r="BJ91" s="105"/>
    </row>
    <row r="92" spans="2:62" ht="20.100000000000001" hidden="1" customHeight="1" outlineLevel="1">
      <c r="B92" s="100"/>
      <c r="C92" s="908"/>
      <c r="D92" s="909"/>
      <c r="E92" s="909"/>
      <c r="F92" s="910"/>
      <c r="G92" s="890"/>
      <c r="H92" s="891"/>
      <c r="I92" s="152"/>
      <c r="J92" s="152"/>
      <c r="K92" s="152"/>
      <c r="L92" s="152"/>
      <c r="M92" s="152"/>
      <c r="N92" s="152"/>
      <c r="O92" s="152"/>
      <c r="P92" s="153"/>
      <c r="Q92" s="153"/>
      <c r="R92" s="156">
        <f t="shared" si="65"/>
        <v>0</v>
      </c>
      <c r="S92" s="156">
        <f t="shared" si="66"/>
        <v>0</v>
      </c>
      <c r="U92" s="157">
        <f t="shared" si="72"/>
        <v>0</v>
      </c>
      <c r="W92" s="152"/>
      <c r="X92" s="152"/>
      <c r="Y92" s="152"/>
      <c r="Z92" s="152"/>
      <c r="AA92" s="152"/>
      <c r="AB92" s="152"/>
      <c r="AC92" s="347"/>
      <c r="AD92" s="152"/>
      <c r="AE92" s="152"/>
      <c r="AF92" s="152"/>
      <c r="AG92" s="152"/>
      <c r="AH92" s="152"/>
      <c r="AI92" s="152"/>
      <c r="AJ92" s="347"/>
      <c r="AK92" s="152"/>
      <c r="AL92" s="152"/>
      <c r="AM92" s="295"/>
      <c r="AN92" s="228"/>
      <c r="AO92" s="228"/>
      <c r="AP92" s="228"/>
      <c r="AQ92" s="228"/>
      <c r="AR92" s="228"/>
      <c r="AS92" s="348"/>
      <c r="AT92" s="264">
        <f t="shared" si="42"/>
        <v>0</v>
      </c>
      <c r="AU92" s="259"/>
      <c r="AV92" s="265">
        <f t="shared" si="69"/>
        <v>0</v>
      </c>
      <c r="AX92" s="265">
        <f t="shared" si="73"/>
        <v>0</v>
      </c>
      <c r="AZ92" s="492">
        <f t="shared" si="70"/>
        <v>0</v>
      </c>
      <c r="BB92" s="492">
        <f t="shared" si="71"/>
        <v>0</v>
      </c>
      <c r="BD92" s="265">
        <f t="shared" si="74"/>
        <v>0</v>
      </c>
      <c r="BE92" s="105"/>
      <c r="BF92" s="105"/>
      <c r="BG92" s="105"/>
      <c r="BH92" s="105"/>
      <c r="BI92" s="105"/>
      <c r="BJ92" s="105"/>
    </row>
    <row r="93" spans="2:62" ht="20.100000000000001" hidden="1" customHeight="1" outlineLevel="1">
      <c r="B93" s="100"/>
      <c r="C93" s="908"/>
      <c r="D93" s="909"/>
      <c r="E93" s="909"/>
      <c r="F93" s="910"/>
      <c r="G93" s="890"/>
      <c r="H93" s="891"/>
      <c r="I93" s="152"/>
      <c r="J93" s="152"/>
      <c r="K93" s="152"/>
      <c r="L93" s="152"/>
      <c r="M93" s="152"/>
      <c r="N93" s="152"/>
      <c r="O93" s="152"/>
      <c r="P93" s="153"/>
      <c r="Q93" s="153"/>
      <c r="R93" s="156">
        <f t="shared" si="65"/>
        <v>0</v>
      </c>
      <c r="S93" s="156">
        <f t="shared" si="66"/>
        <v>0</v>
      </c>
      <c r="U93" s="157">
        <f t="shared" si="72"/>
        <v>0</v>
      </c>
      <c r="W93" s="152"/>
      <c r="X93" s="152"/>
      <c r="Y93" s="152"/>
      <c r="Z93" s="152"/>
      <c r="AA93" s="152"/>
      <c r="AB93" s="152"/>
      <c r="AC93" s="347"/>
      <c r="AD93" s="152"/>
      <c r="AE93" s="152"/>
      <c r="AF93" s="152"/>
      <c r="AG93" s="152"/>
      <c r="AH93" s="152"/>
      <c r="AI93" s="152"/>
      <c r="AJ93" s="347"/>
      <c r="AK93" s="152"/>
      <c r="AL93" s="152"/>
      <c r="AM93" s="295"/>
      <c r="AN93" s="228"/>
      <c r="AO93" s="228"/>
      <c r="AP93" s="228"/>
      <c r="AQ93" s="228"/>
      <c r="AR93" s="228"/>
      <c r="AS93" s="348"/>
      <c r="AT93" s="264">
        <f t="shared" si="42"/>
        <v>0</v>
      </c>
      <c r="AU93" s="259"/>
      <c r="AV93" s="265">
        <f t="shared" si="69"/>
        <v>0</v>
      </c>
      <c r="AX93" s="265">
        <f t="shared" si="73"/>
        <v>0</v>
      </c>
      <c r="AZ93" s="492">
        <f t="shared" si="70"/>
        <v>0</v>
      </c>
      <c r="BB93" s="492">
        <f t="shared" si="71"/>
        <v>0</v>
      </c>
      <c r="BD93" s="265">
        <f t="shared" si="74"/>
        <v>0</v>
      </c>
      <c r="BE93" s="105"/>
      <c r="BF93" s="105"/>
      <c r="BG93" s="105"/>
      <c r="BH93" s="105"/>
      <c r="BI93" s="105"/>
      <c r="BJ93" s="105"/>
    </row>
    <row r="94" spans="2:62" ht="20.100000000000001" hidden="1" customHeight="1" outlineLevel="1">
      <c r="B94" s="100"/>
      <c r="C94" s="908"/>
      <c r="D94" s="909"/>
      <c r="E94" s="909"/>
      <c r="F94" s="910"/>
      <c r="G94" s="890"/>
      <c r="H94" s="891"/>
      <c r="I94" s="152"/>
      <c r="J94" s="152"/>
      <c r="K94" s="152"/>
      <c r="L94" s="152"/>
      <c r="M94" s="152"/>
      <c r="N94" s="152"/>
      <c r="O94" s="152"/>
      <c r="P94" s="153"/>
      <c r="Q94" s="153"/>
      <c r="R94" s="156">
        <f t="shared" si="65"/>
        <v>0</v>
      </c>
      <c r="S94" s="156">
        <f t="shared" si="66"/>
        <v>0</v>
      </c>
      <c r="U94" s="157">
        <f t="shared" si="72"/>
        <v>0</v>
      </c>
      <c r="W94" s="152"/>
      <c r="X94" s="152"/>
      <c r="Y94" s="152"/>
      <c r="Z94" s="152"/>
      <c r="AA94" s="152"/>
      <c r="AB94" s="152"/>
      <c r="AC94" s="347"/>
      <c r="AD94" s="152"/>
      <c r="AE94" s="152"/>
      <c r="AF94" s="152"/>
      <c r="AG94" s="152"/>
      <c r="AH94" s="152"/>
      <c r="AI94" s="152"/>
      <c r="AJ94" s="347"/>
      <c r="AK94" s="152"/>
      <c r="AL94" s="152"/>
      <c r="AM94" s="295"/>
      <c r="AN94" s="228"/>
      <c r="AO94" s="228"/>
      <c r="AP94" s="228"/>
      <c r="AQ94" s="228"/>
      <c r="AR94" s="228"/>
      <c r="AS94" s="348"/>
      <c r="AT94" s="264">
        <f t="shared" si="42"/>
        <v>0</v>
      </c>
      <c r="AU94" s="259"/>
      <c r="AV94" s="265">
        <f t="shared" si="69"/>
        <v>0</v>
      </c>
      <c r="AX94" s="265">
        <f t="shared" si="73"/>
        <v>0</v>
      </c>
      <c r="AZ94" s="492">
        <f t="shared" si="70"/>
        <v>0</v>
      </c>
      <c r="BB94" s="492">
        <f t="shared" si="71"/>
        <v>0</v>
      </c>
      <c r="BD94" s="265">
        <f t="shared" si="74"/>
        <v>0</v>
      </c>
      <c r="BE94" s="105"/>
      <c r="BF94" s="105"/>
      <c r="BG94" s="105"/>
      <c r="BH94" s="105"/>
      <c r="BI94" s="105"/>
      <c r="BJ94" s="105"/>
    </row>
    <row r="95" spans="2:62" ht="20.100000000000001" hidden="1" customHeight="1" outlineLevel="1">
      <c r="B95" s="100"/>
      <c r="C95" s="754" t="s">
        <v>383</v>
      </c>
      <c r="D95" s="755"/>
      <c r="E95" s="755"/>
      <c r="F95" s="756"/>
      <c r="G95" s="757" t="s">
        <v>293</v>
      </c>
      <c r="H95" s="756"/>
      <c r="I95" s="752"/>
      <c r="J95" s="752">
        <v>1</v>
      </c>
      <c r="K95" s="752">
        <v>1</v>
      </c>
      <c r="L95" s="752">
        <v>1</v>
      </c>
      <c r="M95" s="752">
        <v>15</v>
      </c>
      <c r="N95" s="752">
        <v>5</v>
      </c>
      <c r="O95" s="752">
        <v>10</v>
      </c>
      <c r="P95" s="753">
        <v>1500</v>
      </c>
      <c r="Q95" s="753">
        <v>2500</v>
      </c>
      <c r="R95" s="156">
        <f t="shared" si="65"/>
        <v>1500</v>
      </c>
      <c r="S95" s="156">
        <f t="shared" si="66"/>
        <v>2750</v>
      </c>
      <c r="U95" s="157">
        <f t="shared" si="72"/>
        <v>7352</v>
      </c>
      <c r="W95" s="152"/>
      <c r="X95" s="152"/>
      <c r="Y95" s="152"/>
      <c r="Z95" s="152"/>
      <c r="AA95" s="152"/>
      <c r="AB95" s="152"/>
      <c r="AC95" s="347"/>
      <c r="AD95" s="152"/>
      <c r="AE95" s="152"/>
      <c r="AF95" s="152"/>
      <c r="AG95" s="152"/>
      <c r="AH95" s="152"/>
      <c r="AI95" s="152"/>
      <c r="AJ95" s="347"/>
      <c r="AK95" s="152"/>
      <c r="AL95" s="152"/>
      <c r="AM95" s="295"/>
      <c r="AN95" s="228"/>
      <c r="AO95" s="228"/>
      <c r="AP95" s="228"/>
      <c r="AQ95" s="228"/>
      <c r="AR95" s="228"/>
      <c r="AS95" s="348"/>
      <c r="AT95" s="264">
        <f t="shared" si="42"/>
        <v>0</v>
      </c>
      <c r="AU95" s="259"/>
      <c r="AV95" s="265">
        <f t="shared" si="69"/>
        <v>0</v>
      </c>
      <c r="AX95" s="265">
        <f t="shared" si="73"/>
        <v>7352</v>
      </c>
      <c r="AZ95" s="492">
        <f t="shared" si="70"/>
        <v>6534.8638235657882</v>
      </c>
      <c r="BB95" s="492">
        <f t="shared" si="71"/>
        <v>0</v>
      </c>
      <c r="BD95" s="265">
        <f t="shared" si="74"/>
        <v>6534.8638235657882</v>
      </c>
      <c r="BE95" s="105"/>
      <c r="BF95" s="105"/>
      <c r="BG95" s="105"/>
      <c r="BH95" s="105"/>
      <c r="BI95" s="105"/>
      <c r="BJ95" s="105"/>
    </row>
    <row r="96" spans="2:62" ht="9.9499999999999993" hidden="1" customHeight="1" outlineLevel="1">
      <c r="B96" s="101"/>
      <c r="C96" s="208"/>
      <c r="D96" s="208"/>
      <c r="E96" s="208"/>
      <c r="F96" s="208"/>
      <c r="G96" s="237"/>
      <c r="H96" s="207"/>
      <c r="I96" s="257"/>
      <c r="J96" s="257"/>
      <c r="K96" s="257"/>
      <c r="L96" s="257"/>
      <c r="M96" s="257"/>
      <c r="N96" s="257"/>
      <c r="O96" s="257"/>
      <c r="P96" s="256"/>
      <c r="Q96" s="102"/>
      <c r="R96" s="102"/>
      <c r="S96" s="102"/>
      <c r="U96" s="98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Z96" s="493"/>
      <c r="BE96" s="105"/>
      <c r="BF96" s="105"/>
      <c r="BG96" s="105"/>
      <c r="BH96" s="105"/>
      <c r="BI96" s="105"/>
      <c r="BJ96" s="105"/>
    </row>
    <row r="97" spans="2:62" ht="20.100000000000001" customHeight="1" collapsed="1">
      <c r="B97" s="727">
        <f>B80+1</f>
        <v>6</v>
      </c>
      <c r="C97" s="895" t="s">
        <v>312</v>
      </c>
      <c r="D97" s="896"/>
      <c r="E97" s="896"/>
      <c r="F97" s="897"/>
      <c r="G97" s="429"/>
      <c r="H97" s="206">
        <v>1</v>
      </c>
      <c r="I97" s="642">
        <f t="shared" ref="I97" si="75">$H97*SUM(I98:I112)</f>
        <v>0</v>
      </c>
      <c r="J97" s="643">
        <f t="shared" ref="J97:O97" si="76">$H97*SUM(J98:J112)</f>
        <v>50</v>
      </c>
      <c r="K97" s="644">
        <f t="shared" si="76"/>
        <v>24</v>
      </c>
      <c r="L97" s="645">
        <f t="shared" si="76"/>
        <v>30</v>
      </c>
      <c r="M97" s="645">
        <f t="shared" si="76"/>
        <v>20</v>
      </c>
      <c r="N97" s="644">
        <f t="shared" si="76"/>
        <v>30</v>
      </c>
      <c r="O97" s="642">
        <f t="shared" si="76"/>
        <v>50</v>
      </c>
      <c r="P97" s="209">
        <f t="shared" ref="P97:Q97" si="77">$H97*SUM(P98:P112)</f>
        <v>2500</v>
      </c>
      <c r="Q97" s="210">
        <f t="shared" si="77"/>
        <v>37000</v>
      </c>
      <c r="R97" s="136">
        <f t="shared" ref="R97:R112" si="78">P97*(1+Gewinn)*(1+SicherheitAngebot)</f>
        <v>2500</v>
      </c>
      <c r="S97" s="137">
        <f t="shared" ref="S97:S112" si="79">Q97*(1+MGKZ)*(1+Gewinn)*(1+SicherheitAngebot)</f>
        <v>40700</v>
      </c>
      <c r="U97" s="10">
        <f>I97*$I$7+J97*$J$7+K97*$K$7+L97*$L$7+M97*$M$7+N97*$N$7+O97*$O$7+R97+S97</f>
        <v>62218</v>
      </c>
      <c r="W97" s="646">
        <f t="shared" ref="W97:AB97" si="80">$H97*SUM(W98:W112)</f>
        <v>0</v>
      </c>
      <c r="X97" s="647">
        <f t="shared" si="80"/>
        <v>0</v>
      </c>
      <c r="Y97" s="648">
        <f t="shared" si="80"/>
        <v>0</v>
      </c>
      <c r="Z97" s="649">
        <f t="shared" si="80"/>
        <v>0</v>
      </c>
      <c r="AA97" s="648">
        <f t="shared" si="80"/>
        <v>0</v>
      </c>
      <c r="AB97" s="646">
        <f t="shared" si="80"/>
        <v>0</v>
      </c>
      <c r="AC97" s="258"/>
      <c r="AD97" s="646">
        <f t="shared" ref="AD97:AM97" si="81">$H97*SUM(AD98:AD112)</f>
        <v>0</v>
      </c>
      <c r="AE97" s="647">
        <f t="shared" si="81"/>
        <v>0</v>
      </c>
      <c r="AF97" s="648">
        <f t="shared" si="81"/>
        <v>0</v>
      </c>
      <c r="AG97" s="649">
        <f t="shared" si="81"/>
        <v>0</v>
      </c>
      <c r="AH97" s="648">
        <f t="shared" si="81"/>
        <v>0</v>
      </c>
      <c r="AI97" s="646">
        <f t="shared" si="81"/>
        <v>0</v>
      </c>
      <c r="AJ97" s="258"/>
      <c r="AK97" s="653">
        <f t="shared" si="81"/>
        <v>0</v>
      </c>
      <c r="AL97" s="653">
        <f t="shared" si="81"/>
        <v>0</v>
      </c>
      <c r="AM97" s="653">
        <f t="shared" si="81"/>
        <v>0</v>
      </c>
      <c r="AN97" s="227">
        <f>$H97*SUM(AN98:AN112)*(1+Gewinn)*(1+SicherheitAngebot)</f>
        <v>0</v>
      </c>
      <c r="AO97" s="227">
        <f>$H97*SUM(AO98:AO112)*(1+Gewinn)*(1+SicherheitAngebot)</f>
        <v>0</v>
      </c>
      <c r="AP97" s="227">
        <f>$H97*SUM(AP98:AP112)*(1+Gewinn)*(1+SicherheitAngebot)</f>
        <v>0</v>
      </c>
      <c r="AQ97" s="227">
        <f>$H97*SUM(AQ98:AQ112)*(1+Gewinn)*(1+SicherheitAngebot)</f>
        <v>0</v>
      </c>
      <c r="AR97" s="227">
        <f>$H97*SUM(AR98:AR112)*(1+Gewinn)*(1+SicherheitAngebot)</f>
        <v>0</v>
      </c>
      <c r="AS97" s="262"/>
      <c r="AT97" s="263">
        <f t="shared" si="42"/>
        <v>0</v>
      </c>
      <c r="AU97" s="259"/>
      <c r="AV97" s="491">
        <f>AK97*$AK$7+AL97*$AL$7+AM97*$AM$7+SUM(AN97:AR97)+AT97/Zuschläge_IBN+AT97</f>
        <v>0</v>
      </c>
      <c r="AX97" s="685">
        <f>U97+AV97</f>
        <v>62218</v>
      </c>
      <c r="AZ97" s="490">
        <f>IF(H97&gt;0,U97/(1+SicherheitAngebot)*(1+Sicherheit),0)</f>
        <v>55302.796160856393</v>
      </c>
      <c r="BB97" s="490">
        <f>IF(H97&gt;0,AV97/(1+SicherheitAngebot)*(1+Sicherheit),0)</f>
        <v>0</v>
      </c>
      <c r="BD97" s="490">
        <f>AZ97+BB97</f>
        <v>55302.796160856393</v>
      </c>
      <c r="BE97" s="105"/>
      <c r="BF97" s="105"/>
      <c r="BG97" s="105"/>
      <c r="BH97" s="105"/>
      <c r="BI97" s="105"/>
      <c r="BJ97" s="105"/>
    </row>
    <row r="98" spans="2:62" ht="20.100000000000001" hidden="1" customHeight="1" outlineLevel="1">
      <c r="B98" s="99"/>
      <c r="C98" s="758" t="s">
        <v>378</v>
      </c>
      <c r="D98" s="759"/>
      <c r="E98" s="759"/>
      <c r="F98" s="745"/>
      <c r="G98" s="744" t="s">
        <v>271</v>
      </c>
      <c r="H98" s="745"/>
      <c r="I98" s="752"/>
      <c r="J98" s="752">
        <v>10</v>
      </c>
      <c r="K98" s="752">
        <v>2</v>
      </c>
      <c r="L98" s="752">
        <v>5</v>
      </c>
      <c r="M98" s="752">
        <v>5</v>
      </c>
      <c r="N98" s="752">
        <v>5</v>
      </c>
      <c r="O98" s="752">
        <v>10</v>
      </c>
      <c r="P98" s="753">
        <v>500</v>
      </c>
      <c r="Q98" s="753">
        <v>5000</v>
      </c>
      <c r="R98" s="156">
        <f t="shared" si="78"/>
        <v>500</v>
      </c>
      <c r="S98" s="156">
        <f t="shared" si="79"/>
        <v>5500</v>
      </c>
      <c r="U98" s="157">
        <f>I98*$I$7+J98*$J$7+K98*$K$7+L98*$L$7+M98*$M$7+N98*$N$7+O98*$O$7+R98+S98</f>
        <v>9464</v>
      </c>
      <c r="W98" s="152"/>
      <c r="X98" s="152"/>
      <c r="Y98" s="152"/>
      <c r="Z98" s="152"/>
      <c r="AA98" s="152"/>
      <c r="AB98" s="152"/>
      <c r="AC98" s="347"/>
      <c r="AD98" s="152"/>
      <c r="AE98" s="152"/>
      <c r="AF98" s="152"/>
      <c r="AG98" s="152"/>
      <c r="AH98" s="152"/>
      <c r="AI98" s="152"/>
      <c r="AJ98" s="347"/>
      <c r="AK98" s="152"/>
      <c r="AL98" s="152"/>
      <c r="AM98" s="619"/>
      <c r="AN98" s="228"/>
      <c r="AO98" s="228"/>
      <c r="AP98" s="228"/>
      <c r="AQ98" s="228"/>
      <c r="AR98" s="228"/>
      <c r="AS98" s="348"/>
      <c r="AT98" s="264">
        <f t="shared" si="42"/>
        <v>0</v>
      </c>
      <c r="AU98" s="259"/>
      <c r="AV98" s="265">
        <f t="shared" ref="AV98:AV112" si="82">AK98*$AK$7+AL98*$AL$7+AM98*$AM$7+SUM(AN98:AR98)*(1+Gewinn)*(1+SicherheitAngebot)+AT98/Zuschläge_IBN+AT98</f>
        <v>0</v>
      </c>
      <c r="AX98" s="265">
        <f>U98+AV98</f>
        <v>9464</v>
      </c>
      <c r="AZ98" s="492">
        <f t="shared" ref="AZ98:AZ112" si="83">U98/(1+SicherheitAngebot)*(1+Sicherheit)</f>
        <v>8412.1261189100405</v>
      </c>
      <c r="BB98" s="492">
        <f t="shared" ref="BB98:BB112" si="84">AV98/(1+SicherheitAngebot)*(1+Sicherheit)</f>
        <v>0</v>
      </c>
      <c r="BD98" s="265">
        <f>AZ98+BB98</f>
        <v>8412.1261189100405</v>
      </c>
      <c r="BE98" s="105"/>
      <c r="BF98" s="105"/>
      <c r="BG98" s="105"/>
      <c r="BH98" s="105"/>
      <c r="BI98" s="105"/>
      <c r="BJ98" s="105"/>
    </row>
    <row r="99" spans="2:62" ht="20.100000000000001" hidden="1" customHeight="1" outlineLevel="1">
      <c r="B99" s="100"/>
      <c r="C99" s="758" t="s">
        <v>377</v>
      </c>
      <c r="D99" s="759"/>
      <c r="E99" s="759"/>
      <c r="F99" s="745"/>
      <c r="G99" s="744" t="s">
        <v>272</v>
      </c>
      <c r="H99" s="745"/>
      <c r="I99" s="752"/>
      <c r="J99" s="752">
        <v>10</v>
      </c>
      <c r="K99" s="752">
        <v>2</v>
      </c>
      <c r="L99" s="752">
        <v>5</v>
      </c>
      <c r="M99" s="752">
        <v>5</v>
      </c>
      <c r="N99" s="752">
        <v>5</v>
      </c>
      <c r="O99" s="752">
        <v>10</v>
      </c>
      <c r="P99" s="753">
        <v>500</v>
      </c>
      <c r="Q99" s="753">
        <v>6000</v>
      </c>
      <c r="R99" s="156">
        <f t="shared" si="78"/>
        <v>500</v>
      </c>
      <c r="S99" s="156">
        <f t="shared" si="79"/>
        <v>6600.0000000000009</v>
      </c>
      <c r="U99" s="157">
        <f t="shared" ref="U99:U112" si="85">I99*$I$7+J99*$J$7+K99*$K$7+L99*$L$7+M99*$M$7+N99*$N$7+O99*$O$7+R99+S99</f>
        <v>10564</v>
      </c>
      <c r="W99" s="152"/>
      <c r="X99" s="152"/>
      <c r="Y99" s="152"/>
      <c r="Z99" s="152"/>
      <c r="AA99" s="152"/>
      <c r="AB99" s="152"/>
      <c r="AC99" s="347"/>
      <c r="AD99" s="152"/>
      <c r="AE99" s="152"/>
      <c r="AF99" s="152"/>
      <c r="AG99" s="152"/>
      <c r="AH99" s="152"/>
      <c r="AI99" s="152"/>
      <c r="AJ99" s="347"/>
      <c r="AK99" s="152"/>
      <c r="AL99" s="152"/>
      <c r="AM99" s="295"/>
      <c r="AN99" s="228"/>
      <c r="AO99" s="228"/>
      <c r="AP99" s="228"/>
      <c r="AQ99" s="228"/>
      <c r="AR99" s="228"/>
      <c r="AS99" s="348"/>
      <c r="AT99" s="264">
        <f t="shared" si="42"/>
        <v>0</v>
      </c>
      <c r="AU99" s="259"/>
      <c r="AV99" s="265">
        <f t="shared" si="82"/>
        <v>0</v>
      </c>
      <c r="AX99" s="265">
        <f t="shared" ref="AX99:AX112" si="86">U99+AV99</f>
        <v>10564</v>
      </c>
      <c r="AZ99" s="492">
        <f t="shared" si="83"/>
        <v>9389.8668977351717</v>
      </c>
      <c r="BB99" s="492">
        <f t="shared" si="84"/>
        <v>0</v>
      </c>
      <c r="BD99" s="265">
        <f t="shared" ref="BD99:BD112" si="87">AZ99+BB99</f>
        <v>9389.8668977351717</v>
      </c>
      <c r="BE99" s="105"/>
      <c r="BF99" s="105"/>
      <c r="BG99" s="105"/>
      <c r="BH99" s="105"/>
      <c r="BI99" s="105"/>
      <c r="BJ99" s="105"/>
    </row>
    <row r="100" spans="2:62" ht="20.100000000000001" hidden="1" customHeight="1" outlineLevel="1">
      <c r="B100" s="100"/>
      <c r="C100" s="899" t="s">
        <v>376</v>
      </c>
      <c r="D100" s="900"/>
      <c r="E100" s="900"/>
      <c r="F100" s="891"/>
      <c r="G100" s="890" t="s">
        <v>273</v>
      </c>
      <c r="H100" s="891"/>
      <c r="I100" s="752"/>
      <c r="J100" s="752">
        <v>20</v>
      </c>
      <c r="K100" s="752">
        <v>20</v>
      </c>
      <c r="L100" s="752">
        <v>20</v>
      </c>
      <c r="M100" s="752">
        <v>10</v>
      </c>
      <c r="N100" s="752">
        <v>20</v>
      </c>
      <c r="O100" s="752">
        <v>20</v>
      </c>
      <c r="P100" s="753">
        <v>1000</v>
      </c>
      <c r="Q100" s="753">
        <v>25000</v>
      </c>
      <c r="R100" s="156">
        <f t="shared" si="78"/>
        <v>1000</v>
      </c>
      <c r="S100" s="156">
        <f t="shared" si="79"/>
        <v>27500.000000000004</v>
      </c>
      <c r="U100" s="157">
        <f t="shared" si="85"/>
        <v>38770</v>
      </c>
      <c r="W100" s="152"/>
      <c r="X100" s="152"/>
      <c r="Y100" s="152"/>
      <c r="Z100" s="152"/>
      <c r="AA100" s="152"/>
      <c r="AB100" s="152"/>
      <c r="AC100" s="347"/>
      <c r="AD100" s="152"/>
      <c r="AE100" s="152"/>
      <c r="AF100" s="152"/>
      <c r="AG100" s="152"/>
      <c r="AH100" s="152"/>
      <c r="AI100" s="152"/>
      <c r="AJ100" s="347"/>
      <c r="AK100" s="152"/>
      <c r="AL100" s="152"/>
      <c r="AM100" s="295"/>
      <c r="AN100" s="228"/>
      <c r="AO100" s="228"/>
      <c r="AP100" s="228"/>
      <c r="AQ100" s="228"/>
      <c r="AR100" s="228"/>
      <c r="AS100" s="348"/>
      <c r="AT100" s="264">
        <f t="shared" si="42"/>
        <v>0</v>
      </c>
      <c r="AU100" s="259"/>
      <c r="AV100" s="265">
        <f t="shared" si="82"/>
        <v>0</v>
      </c>
      <c r="AX100" s="265">
        <f t="shared" si="86"/>
        <v>38770</v>
      </c>
      <c r="AZ100" s="492">
        <f t="shared" si="83"/>
        <v>34460.918177318497</v>
      </c>
      <c r="BB100" s="492">
        <f t="shared" si="84"/>
        <v>0</v>
      </c>
      <c r="BD100" s="265">
        <f t="shared" si="87"/>
        <v>34460.918177318497</v>
      </c>
      <c r="BE100" s="105"/>
      <c r="BF100" s="105"/>
      <c r="BG100" s="105"/>
      <c r="BH100" s="105"/>
      <c r="BI100" s="105"/>
      <c r="BJ100" s="105"/>
    </row>
    <row r="101" spans="2:62" ht="20.100000000000001" hidden="1" customHeight="1" outlineLevel="1">
      <c r="B101" s="100"/>
      <c r="C101" s="899" t="s">
        <v>313</v>
      </c>
      <c r="D101" s="900"/>
      <c r="E101" s="900"/>
      <c r="F101" s="891"/>
      <c r="G101" s="890"/>
      <c r="H101" s="891"/>
      <c r="I101" s="752"/>
      <c r="J101" s="752">
        <v>10</v>
      </c>
      <c r="K101" s="752"/>
      <c r="L101" s="752"/>
      <c r="M101" s="752"/>
      <c r="N101" s="752"/>
      <c r="O101" s="752">
        <v>10</v>
      </c>
      <c r="P101" s="753">
        <v>500</v>
      </c>
      <c r="Q101" s="753">
        <v>1000</v>
      </c>
      <c r="R101" s="156">
        <f t="shared" si="78"/>
        <v>500</v>
      </c>
      <c r="S101" s="156">
        <f t="shared" si="79"/>
        <v>1100</v>
      </c>
      <c r="U101" s="157">
        <f t="shared" si="85"/>
        <v>3420</v>
      </c>
      <c r="W101" s="152"/>
      <c r="X101" s="152"/>
      <c r="Y101" s="152"/>
      <c r="Z101" s="152"/>
      <c r="AA101" s="152"/>
      <c r="AB101" s="152"/>
      <c r="AC101" s="347"/>
      <c r="AD101" s="152"/>
      <c r="AE101" s="152"/>
      <c r="AF101" s="152"/>
      <c r="AG101" s="152"/>
      <c r="AH101" s="152"/>
      <c r="AI101" s="152"/>
      <c r="AJ101" s="347"/>
      <c r="AK101" s="152"/>
      <c r="AL101" s="152"/>
      <c r="AM101" s="295"/>
      <c r="AN101" s="228"/>
      <c r="AO101" s="228"/>
      <c r="AP101" s="228"/>
      <c r="AQ101" s="228"/>
      <c r="AR101" s="228"/>
      <c r="AS101" s="348"/>
      <c r="AT101" s="264">
        <f t="shared" si="42"/>
        <v>0</v>
      </c>
      <c r="AU101" s="259"/>
      <c r="AV101" s="265">
        <f t="shared" si="82"/>
        <v>0</v>
      </c>
      <c r="AX101" s="265">
        <f t="shared" si="86"/>
        <v>3420</v>
      </c>
      <c r="AZ101" s="492">
        <f t="shared" si="83"/>
        <v>3039.8849668926814</v>
      </c>
      <c r="BB101" s="492">
        <f t="shared" si="84"/>
        <v>0</v>
      </c>
      <c r="BD101" s="265">
        <f t="shared" si="87"/>
        <v>3039.8849668926814</v>
      </c>
      <c r="BE101" s="105"/>
      <c r="BF101" s="105"/>
      <c r="BG101" s="105"/>
      <c r="BH101" s="105"/>
      <c r="BI101" s="105"/>
      <c r="BJ101" s="105"/>
    </row>
    <row r="102" spans="2:62" ht="20.100000000000001" hidden="1" customHeight="1" outlineLevel="1">
      <c r="B102" s="100"/>
      <c r="C102" s="758"/>
      <c r="D102" s="759"/>
      <c r="E102" s="759"/>
      <c r="F102" s="745"/>
      <c r="G102" s="744"/>
      <c r="H102" s="745"/>
      <c r="I102" s="752"/>
      <c r="J102" s="752"/>
      <c r="K102" s="752"/>
      <c r="L102" s="752"/>
      <c r="M102" s="752"/>
      <c r="N102" s="752"/>
      <c r="O102" s="752"/>
      <c r="P102" s="753"/>
      <c r="Q102" s="753"/>
      <c r="R102" s="156">
        <f t="shared" si="78"/>
        <v>0</v>
      </c>
      <c r="S102" s="156">
        <f t="shared" si="79"/>
        <v>0</v>
      </c>
      <c r="U102" s="157">
        <f t="shared" si="85"/>
        <v>0</v>
      </c>
      <c r="W102" s="152"/>
      <c r="X102" s="152"/>
      <c r="Y102" s="152"/>
      <c r="Z102" s="152"/>
      <c r="AA102" s="152"/>
      <c r="AB102" s="152"/>
      <c r="AC102" s="347"/>
      <c r="AD102" s="152"/>
      <c r="AE102" s="152"/>
      <c r="AF102" s="152"/>
      <c r="AG102" s="152"/>
      <c r="AH102" s="152"/>
      <c r="AI102" s="152"/>
      <c r="AJ102" s="347"/>
      <c r="AK102" s="152"/>
      <c r="AL102" s="152"/>
      <c r="AM102" s="295"/>
      <c r="AN102" s="228"/>
      <c r="AO102" s="228"/>
      <c r="AP102" s="228"/>
      <c r="AQ102" s="228"/>
      <c r="AR102" s="228"/>
      <c r="AS102" s="348"/>
      <c r="AT102" s="264">
        <f t="shared" si="42"/>
        <v>0</v>
      </c>
      <c r="AU102" s="259"/>
      <c r="AV102" s="265">
        <f t="shared" si="82"/>
        <v>0</v>
      </c>
      <c r="AX102" s="265">
        <f t="shared" si="86"/>
        <v>0</v>
      </c>
      <c r="AZ102" s="492">
        <f t="shared" si="83"/>
        <v>0</v>
      </c>
      <c r="BB102" s="492">
        <f t="shared" si="84"/>
        <v>0</v>
      </c>
      <c r="BD102" s="265">
        <f t="shared" si="87"/>
        <v>0</v>
      </c>
      <c r="BE102" s="105"/>
      <c r="BF102" s="105"/>
      <c r="BG102" s="105"/>
      <c r="BH102" s="105"/>
      <c r="BI102" s="105"/>
      <c r="BJ102" s="105"/>
    </row>
    <row r="103" spans="2:62" ht="20.100000000000001" hidden="1" customHeight="1" outlineLevel="1">
      <c r="B103" s="100"/>
      <c r="C103" s="899"/>
      <c r="D103" s="900"/>
      <c r="E103" s="900"/>
      <c r="F103" s="891"/>
      <c r="G103" s="890"/>
      <c r="H103" s="891"/>
      <c r="I103" s="752"/>
      <c r="J103" s="752"/>
      <c r="K103" s="752"/>
      <c r="L103" s="752"/>
      <c r="M103" s="752"/>
      <c r="N103" s="752"/>
      <c r="O103" s="752"/>
      <c r="P103" s="753"/>
      <c r="Q103" s="753"/>
      <c r="R103" s="156">
        <f t="shared" si="78"/>
        <v>0</v>
      </c>
      <c r="S103" s="156">
        <f t="shared" si="79"/>
        <v>0</v>
      </c>
      <c r="U103" s="157">
        <f t="shared" si="85"/>
        <v>0</v>
      </c>
      <c r="W103" s="152"/>
      <c r="X103" s="152"/>
      <c r="Y103" s="152"/>
      <c r="Z103" s="152"/>
      <c r="AA103" s="152"/>
      <c r="AB103" s="152"/>
      <c r="AC103" s="347"/>
      <c r="AD103" s="152"/>
      <c r="AE103" s="152"/>
      <c r="AF103" s="152"/>
      <c r="AG103" s="152"/>
      <c r="AH103" s="152"/>
      <c r="AI103" s="152"/>
      <c r="AJ103" s="347"/>
      <c r="AK103" s="152"/>
      <c r="AL103" s="152"/>
      <c r="AM103" s="295"/>
      <c r="AN103" s="228"/>
      <c r="AO103" s="228"/>
      <c r="AP103" s="228"/>
      <c r="AQ103" s="228"/>
      <c r="AR103" s="228"/>
      <c r="AS103" s="348"/>
      <c r="AT103" s="264">
        <f t="shared" si="42"/>
        <v>0</v>
      </c>
      <c r="AU103" s="259"/>
      <c r="AV103" s="265">
        <f t="shared" si="82"/>
        <v>0</v>
      </c>
      <c r="AX103" s="265">
        <f t="shared" si="86"/>
        <v>0</v>
      </c>
      <c r="AZ103" s="492">
        <f t="shared" si="83"/>
        <v>0</v>
      </c>
      <c r="BB103" s="492">
        <f t="shared" si="84"/>
        <v>0</v>
      </c>
      <c r="BD103" s="265">
        <f t="shared" si="87"/>
        <v>0</v>
      </c>
      <c r="BE103" s="105"/>
      <c r="BF103" s="105"/>
      <c r="BG103" s="105"/>
      <c r="BH103" s="105"/>
      <c r="BI103" s="105"/>
      <c r="BJ103" s="105"/>
    </row>
    <row r="104" spans="2:62" ht="20.100000000000001" hidden="1" customHeight="1" outlineLevel="1">
      <c r="B104" s="100"/>
      <c r="C104" s="105"/>
      <c r="D104" s="105"/>
      <c r="E104" s="105"/>
      <c r="F104" s="105"/>
      <c r="G104" s="890"/>
      <c r="H104" s="891"/>
      <c r="I104" s="152"/>
      <c r="J104" s="152"/>
      <c r="K104" s="152"/>
      <c r="L104" s="152"/>
      <c r="M104" s="152"/>
      <c r="N104" s="152"/>
      <c r="O104" s="152"/>
      <c r="P104" s="153"/>
      <c r="Q104" s="153"/>
      <c r="R104" s="156">
        <f t="shared" si="78"/>
        <v>0</v>
      </c>
      <c r="S104" s="156">
        <f t="shared" si="79"/>
        <v>0</v>
      </c>
      <c r="U104" s="157">
        <f t="shared" si="85"/>
        <v>0</v>
      </c>
      <c r="W104" s="152"/>
      <c r="X104" s="152"/>
      <c r="Y104" s="152"/>
      <c r="Z104" s="152"/>
      <c r="AA104" s="152"/>
      <c r="AB104" s="152"/>
      <c r="AC104" s="347"/>
      <c r="AD104" s="152"/>
      <c r="AE104" s="152"/>
      <c r="AF104" s="152"/>
      <c r="AG104" s="152"/>
      <c r="AH104" s="152"/>
      <c r="AI104" s="152"/>
      <c r="AJ104" s="347"/>
      <c r="AK104" s="152"/>
      <c r="AL104" s="152"/>
      <c r="AM104" s="295"/>
      <c r="AN104" s="228"/>
      <c r="AO104" s="228"/>
      <c r="AP104" s="228"/>
      <c r="AQ104" s="228"/>
      <c r="AR104" s="228"/>
      <c r="AS104" s="348"/>
      <c r="AT104" s="264">
        <f t="shared" si="42"/>
        <v>0</v>
      </c>
      <c r="AU104" s="259"/>
      <c r="AV104" s="265">
        <f t="shared" si="82"/>
        <v>0</v>
      </c>
      <c r="AX104" s="265">
        <f t="shared" si="86"/>
        <v>0</v>
      </c>
      <c r="AZ104" s="492">
        <f t="shared" si="83"/>
        <v>0</v>
      </c>
      <c r="BB104" s="492">
        <f t="shared" si="84"/>
        <v>0</v>
      </c>
      <c r="BD104" s="265">
        <f t="shared" si="87"/>
        <v>0</v>
      </c>
      <c r="BE104" s="105"/>
      <c r="BF104" s="105"/>
      <c r="BG104" s="105"/>
      <c r="BH104" s="105"/>
      <c r="BI104" s="105"/>
      <c r="BJ104" s="105"/>
    </row>
    <row r="105" spans="2:62" ht="20.100000000000001" hidden="1" customHeight="1" outlineLevel="1">
      <c r="B105" s="100"/>
      <c r="C105" s="908"/>
      <c r="D105" s="909"/>
      <c r="E105" s="909"/>
      <c r="F105" s="910"/>
      <c r="G105" s="890"/>
      <c r="H105" s="891"/>
      <c r="I105" s="152"/>
      <c r="J105" s="152"/>
      <c r="K105" s="152"/>
      <c r="L105" s="152"/>
      <c r="M105" s="152"/>
      <c r="N105" s="152"/>
      <c r="O105" s="152"/>
      <c r="P105" s="153"/>
      <c r="Q105" s="153"/>
      <c r="R105" s="156">
        <f t="shared" si="78"/>
        <v>0</v>
      </c>
      <c r="S105" s="156">
        <f t="shared" si="79"/>
        <v>0</v>
      </c>
      <c r="U105" s="157">
        <f t="shared" si="85"/>
        <v>0</v>
      </c>
      <c r="W105" s="152"/>
      <c r="X105" s="152"/>
      <c r="Y105" s="152"/>
      <c r="Z105" s="152"/>
      <c r="AA105" s="152"/>
      <c r="AB105" s="152"/>
      <c r="AC105" s="347"/>
      <c r="AD105" s="152"/>
      <c r="AE105" s="152"/>
      <c r="AF105" s="152"/>
      <c r="AG105" s="152"/>
      <c r="AH105" s="152"/>
      <c r="AI105" s="152"/>
      <c r="AJ105" s="347"/>
      <c r="AK105" s="152"/>
      <c r="AL105" s="152"/>
      <c r="AM105" s="295"/>
      <c r="AN105" s="228"/>
      <c r="AO105" s="228"/>
      <c r="AP105" s="228"/>
      <c r="AQ105" s="228"/>
      <c r="AR105" s="228"/>
      <c r="AS105" s="348"/>
      <c r="AT105" s="264">
        <f t="shared" si="42"/>
        <v>0</v>
      </c>
      <c r="AU105" s="259"/>
      <c r="AV105" s="265">
        <f t="shared" si="82"/>
        <v>0</v>
      </c>
      <c r="AX105" s="265">
        <f t="shared" si="86"/>
        <v>0</v>
      </c>
      <c r="AZ105" s="492">
        <f t="shared" si="83"/>
        <v>0</v>
      </c>
      <c r="BB105" s="492">
        <f t="shared" si="84"/>
        <v>0</v>
      </c>
      <c r="BD105" s="265">
        <f t="shared" si="87"/>
        <v>0</v>
      </c>
      <c r="BE105" s="105"/>
      <c r="BF105" s="105"/>
      <c r="BG105" s="105"/>
      <c r="BH105" s="105"/>
      <c r="BI105" s="105"/>
      <c r="BJ105" s="105"/>
    </row>
    <row r="106" spans="2:62" ht="20.100000000000001" hidden="1" customHeight="1" outlineLevel="1">
      <c r="B106" s="100"/>
      <c r="C106" s="105"/>
      <c r="D106" s="105"/>
      <c r="E106" s="105"/>
      <c r="F106" s="105"/>
      <c r="G106" s="890"/>
      <c r="H106" s="891"/>
      <c r="I106" s="152"/>
      <c r="J106" s="152"/>
      <c r="K106" s="152"/>
      <c r="L106" s="152"/>
      <c r="M106" s="152"/>
      <c r="N106" s="152"/>
      <c r="O106" s="152"/>
      <c r="P106" s="153"/>
      <c r="Q106" s="153"/>
      <c r="R106" s="156">
        <f t="shared" si="78"/>
        <v>0</v>
      </c>
      <c r="S106" s="156">
        <f t="shared" si="79"/>
        <v>0</v>
      </c>
      <c r="U106" s="157">
        <f t="shared" si="85"/>
        <v>0</v>
      </c>
      <c r="W106" s="152"/>
      <c r="X106" s="152"/>
      <c r="Y106" s="152"/>
      <c r="Z106" s="152"/>
      <c r="AA106" s="152"/>
      <c r="AB106" s="152"/>
      <c r="AC106" s="347"/>
      <c r="AD106" s="152"/>
      <c r="AE106" s="152"/>
      <c r="AF106" s="152"/>
      <c r="AG106" s="152"/>
      <c r="AH106" s="152"/>
      <c r="AI106" s="152"/>
      <c r="AJ106" s="347"/>
      <c r="AK106" s="152"/>
      <c r="AL106" s="152"/>
      <c r="AM106" s="295"/>
      <c r="AN106" s="228"/>
      <c r="AO106" s="228"/>
      <c r="AP106" s="228"/>
      <c r="AQ106" s="228"/>
      <c r="AR106" s="228"/>
      <c r="AS106" s="348"/>
      <c r="AT106" s="264">
        <f t="shared" si="42"/>
        <v>0</v>
      </c>
      <c r="AU106" s="259"/>
      <c r="AV106" s="265">
        <f t="shared" si="82"/>
        <v>0</v>
      </c>
      <c r="AX106" s="265">
        <f t="shared" si="86"/>
        <v>0</v>
      </c>
      <c r="AZ106" s="492">
        <f t="shared" si="83"/>
        <v>0</v>
      </c>
      <c r="BB106" s="492">
        <f t="shared" si="84"/>
        <v>0</v>
      </c>
      <c r="BD106" s="265">
        <f t="shared" si="87"/>
        <v>0</v>
      </c>
      <c r="BE106" s="105"/>
      <c r="BF106" s="105"/>
      <c r="BG106" s="105"/>
      <c r="BH106" s="105"/>
      <c r="BI106" s="105"/>
      <c r="BJ106" s="105"/>
    </row>
    <row r="107" spans="2:62" ht="20.100000000000001" hidden="1" customHeight="1" outlineLevel="1">
      <c r="B107" s="100"/>
      <c r="C107" s="908"/>
      <c r="D107" s="909"/>
      <c r="E107" s="909"/>
      <c r="F107" s="910"/>
      <c r="G107" s="890"/>
      <c r="H107" s="891"/>
      <c r="I107" s="152"/>
      <c r="J107" s="152"/>
      <c r="K107" s="152"/>
      <c r="L107" s="152"/>
      <c r="M107" s="152"/>
      <c r="N107" s="152"/>
      <c r="O107" s="152"/>
      <c r="P107" s="153"/>
      <c r="Q107" s="153"/>
      <c r="R107" s="156">
        <f t="shared" si="78"/>
        <v>0</v>
      </c>
      <c r="S107" s="156">
        <f t="shared" si="79"/>
        <v>0</v>
      </c>
      <c r="U107" s="157">
        <f t="shared" si="85"/>
        <v>0</v>
      </c>
      <c r="W107" s="152"/>
      <c r="X107" s="152"/>
      <c r="Y107" s="152"/>
      <c r="Z107" s="152"/>
      <c r="AA107" s="152"/>
      <c r="AB107" s="152"/>
      <c r="AC107" s="347"/>
      <c r="AD107" s="152"/>
      <c r="AE107" s="152"/>
      <c r="AF107" s="152"/>
      <c r="AG107" s="152"/>
      <c r="AH107" s="152"/>
      <c r="AI107" s="152"/>
      <c r="AJ107" s="347"/>
      <c r="AK107" s="152"/>
      <c r="AL107" s="152"/>
      <c r="AM107" s="295"/>
      <c r="AN107" s="228"/>
      <c r="AO107" s="228"/>
      <c r="AP107" s="228"/>
      <c r="AQ107" s="228"/>
      <c r="AR107" s="228"/>
      <c r="AS107" s="348"/>
      <c r="AT107" s="264">
        <f t="shared" si="42"/>
        <v>0</v>
      </c>
      <c r="AU107" s="259"/>
      <c r="AV107" s="265">
        <f t="shared" si="82"/>
        <v>0</v>
      </c>
      <c r="AX107" s="265">
        <f t="shared" si="86"/>
        <v>0</v>
      </c>
      <c r="AZ107" s="492">
        <f t="shared" si="83"/>
        <v>0</v>
      </c>
      <c r="BB107" s="492">
        <f t="shared" si="84"/>
        <v>0</v>
      </c>
      <c r="BD107" s="265">
        <f t="shared" si="87"/>
        <v>0</v>
      </c>
      <c r="BE107" s="105"/>
      <c r="BF107" s="105"/>
      <c r="BG107" s="105"/>
      <c r="BH107" s="105"/>
      <c r="BI107" s="105"/>
      <c r="BJ107" s="105"/>
    </row>
    <row r="108" spans="2:62" ht="20.100000000000001" hidden="1" customHeight="1" outlineLevel="1">
      <c r="B108" s="100"/>
      <c r="C108" s="908"/>
      <c r="D108" s="909"/>
      <c r="E108" s="909"/>
      <c r="F108" s="910"/>
      <c r="G108" s="890"/>
      <c r="H108" s="891"/>
      <c r="I108" s="152"/>
      <c r="J108" s="152"/>
      <c r="K108" s="152"/>
      <c r="L108" s="152"/>
      <c r="M108" s="152"/>
      <c r="N108" s="152"/>
      <c r="O108" s="152"/>
      <c r="P108" s="153"/>
      <c r="Q108" s="153"/>
      <c r="R108" s="156">
        <f t="shared" si="78"/>
        <v>0</v>
      </c>
      <c r="S108" s="156">
        <f t="shared" si="79"/>
        <v>0</v>
      </c>
      <c r="U108" s="157">
        <f t="shared" si="85"/>
        <v>0</v>
      </c>
      <c r="W108" s="152"/>
      <c r="X108" s="152"/>
      <c r="Y108" s="152"/>
      <c r="Z108" s="152"/>
      <c r="AA108" s="152"/>
      <c r="AB108" s="152"/>
      <c r="AC108" s="347"/>
      <c r="AD108" s="152"/>
      <c r="AE108" s="152"/>
      <c r="AF108" s="152"/>
      <c r="AG108" s="152"/>
      <c r="AH108" s="152"/>
      <c r="AI108" s="152"/>
      <c r="AJ108" s="347"/>
      <c r="AK108" s="152"/>
      <c r="AL108" s="152"/>
      <c r="AM108" s="295"/>
      <c r="AN108" s="228"/>
      <c r="AO108" s="228"/>
      <c r="AP108" s="228"/>
      <c r="AQ108" s="228"/>
      <c r="AR108" s="228"/>
      <c r="AS108" s="348"/>
      <c r="AT108" s="264">
        <f t="shared" si="42"/>
        <v>0</v>
      </c>
      <c r="AU108" s="259"/>
      <c r="AV108" s="265">
        <f t="shared" si="82"/>
        <v>0</v>
      </c>
      <c r="AX108" s="265">
        <f t="shared" si="86"/>
        <v>0</v>
      </c>
      <c r="AZ108" s="492">
        <f t="shared" si="83"/>
        <v>0</v>
      </c>
      <c r="BB108" s="492">
        <f t="shared" si="84"/>
        <v>0</v>
      </c>
      <c r="BD108" s="265">
        <f t="shared" si="87"/>
        <v>0</v>
      </c>
      <c r="BE108" s="105"/>
      <c r="BF108" s="105"/>
      <c r="BG108" s="105"/>
      <c r="BH108" s="105"/>
      <c r="BI108" s="105"/>
      <c r="BJ108" s="105"/>
    </row>
    <row r="109" spans="2:62" ht="20.100000000000001" hidden="1" customHeight="1" outlineLevel="1">
      <c r="B109" s="100"/>
      <c r="C109" s="908"/>
      <c r="D109" s="909"/>
      <c r="E109" s="909"/>
      <c r="F109" s="910"/>
      <c r="G109" s="890"/>
      <c r="H109" s="891"/>
      <c r="I109" s="152"/>
      <c r="J109" s="152"/>
      <c r="K109" s="152"/>
      <c r="L109" s="152"/>
      <c r="M109" s="152"/>
      <c r="N109" s="152"/>
      <c r="O109" s="152"/>
      <c r="P109" s="153"/>
      <c r="Q109" s="153"/>
      <c r="R109" s="156">
        <f t="shared" si="78"/>
        <v>0</v>
      </c>
      <c r="S109" s="156">
        <f t="shared" si="79"/>
        <v>0</v>
      </c>
      <c r="U109" s="157">
        <f t="shared" si="85"/>
        <v>0</v>
      </c>
      <c r="W109" s="152"/>
      <c r="X109" s="152"/>
      <c r="Y109" s="152"/>
      <c r="Z109" s="152"/>
      <c r="AA109" s="152"/>
      <c r="AB109" s="152"/>
      <c r="AC109" s="347"/>
      <c r="AD109" s="152"/>
      <c r="AE109" s="152"/>
      <c r="AF109" s="152"/>
      <c r="AG109" s="152"/>
      <c r="AH109" s="152"/>
      <c r="AI109" s="152"/>
      <c r="AJ109" s="347"/>
      <c r="AK109" s="152"/>
      <c r="AL109" s="152"/>
      <c r="AM109" s="295"/>
      <c r="AN109" s="228"/>
      <c r="AO109" s="228"/>
      <c r="AP109" s="228"/>
      <c r="AQ109" s="228"/>
      <c r="AR109" s="228"/>
      <c r="AS109" s="348"/>
      <c r="AT109" s="264">
        <f t="shared" si="42"/>
        <v>0</v>
      </c>
      <c r="AU109" s="259"/>
      <c r="AV109" s="265">
        <f t="shared" si="82"/>
        <v>0</v>
      </c>
      <c r="AX109" s="265">
        <f t="shared" si="86"/>
        <v>0</v>
      </c>
      <c r="AZ109" s="492">
        <f t="shared" si="83"/>
        <v>0</v>
      </c>
      <c r="BB109" s="492">
        <f t="shared" si="84"/>
        <v>0</v>
      </c>
      <c r="BD109" s="265">
        <f t="shared" si="87"/>
        <v>0</v>
      </c>
      <c r="BE109" s="105"/>
      <c r="BF109" s="105"/>
      <c r="BG109" s="105"/>
      <c r="BH109" s="105"/>
      <c r="BI109" s="105"/>
      <c r="BJ109" s="105"/>
    </row>
    <row r="110" spans="2:62" ht="20.100000000000001" hidden="1" customHeight="1" outlineLevel="1">
      <c r="B110" s="100"/>
      <c r="C110" s="908"/>
      <c r="D110" s="909"/>
      <c r="E110" s="909"/>
      <c r="F110" s="910"/>
      <c r="G110" s="890"/>
      <c r="H110" s="891"/>
      <c r="I110" s="152"/>
      <c r="J110" s="152"/>
      <c r="K110" s="152"/>
      <c r="L110" s="152"/>
      <c r="M110" s="152"/>
      <c r="N110" s="152"/>
      <c r="O110" s="152"/>
      <c r="P110" s="153"/>
      <c r="Q110" s="153"/>
      <c r="R110" s="156">
        <f t="shared" si="78"/>
        <v>0</v>
      </c>
      <c r="S110" s="156">
        <f t="shared" si="79"/>
        <v>0</v>
      </c>
      <c r="U110" s="157">
        <f t="shared" si="85"/>
        <v>0</v>
      </c>
      <c r="W110" s="152"/>
      <c r="X110" s="152"/>
      <c r="Y110" s="152"/>
      <c r="Z110" s="152"/>
      <c r="AA110" s="152"/>
      <c r="AB110" s="152"/>
      <c r="AC110" s="347"/>
      <c r="AD110" s="152"/>
      <c r="AE110" s="152"/>
      <c r="AF110" s="152"/>
      <c r="AG110" s="152"/>
      <c r="AH110" s="152"/>
      <c r="AI110" s="152"/>
      <c r="AJ110" s="347"/>
      <c r="AK110" s="152"/>
      <c r="AL110" s="152"/>
      <c r="AM110" s="295"/>
      <c r="AN110" s="228"/>
      <c r="AO110" s="228"/>
      <c r="AP110" s="228"/>
      <c r="AQ110" s="228"/>
      <c r="AR110" s="228"/>
      <c r="AS110" s="348"/>
      <c r="AT110" s="264">
        <f t="shared" ref="AT110:AT112" si="88">((W110+AD110)*$W$7+(X110+AE110)*$X$7+(Y110+Z110+AF110+AG110)*$Z$7+(AA110+AH110)*$AA$7+(AB110+AI110)*$AB$7)*Zuschläge_IBN</f>
        <v>0</v>
      </c>
      <c r="AU110" s="259"/>
      <c r="AV110" s="265">
        <f t="shared" si="82"/>
        <v>0</v>
      </c>
      <c r="AX110" s="265">
        <f t="shared" si="86"/>
        <v>0</v>
      </c>
      <c r="AZ110" s="492">
        <f t="shared" si="83"/>
        <v>0</v>
      </c>
      <c r="BB110" s="492">
        <f t="shared" si="84"/>
        <v>0</v>
      </c>
      <c r="BD110" s="265">
        <f t="shared" si="87"/>
        <v>0</v>
      </c>
      <c r="BE110" s="105"/>
      <c r="BF110" s="105"/>
      <c r="BG110" s="105"/>
      <c r="BH110" s="105"/>
      <c r="BI110" s="105"/>
      <c r="BJ110" s="105"/>
    </row>
    <row r="111" spans="2:62" ht="20.100000000000001" hidden="1" customHeight="1" outlineLevel="1">
      <c r="B111" s="100"/>
      <c r="C111" s="908"/>
      <c r="D111" s="909"/>
      <c r="E111" s="909"/>
      <c r="F111" s="910"/>
      <c r="G111" s="890"/>
      <c r="H111" s="891"/>
      <c r="I111" s="152"/>
      <c r="J111" s="152"/>
      <c r="K111" s="152"/>
      <c r="L111" s="152"/>
      <c r="M111" s="152"/>
      <c r="N111" s="152"/>
      <c r="O111" s="152"/>
      <c r="P111" s="153"/>
      <c r="Q111" s="153"/>
      <c r="R111" s="156">
        <f t="shared" si="78"/>
        <v>0</v>
      </c>
      <c r="S111" s="156">
        <f t="shared" si="79"/>
        <v>0</v>
      </c>
      <c r="U111" s="157">
        <f t="shared" si="85"/>
        <v>0</v>
      </c>
      <c r="W111" s="152"/>
      <c r="X111" s="152"/>
      <c r="Y111" s="152"/>
      <c r="Z111" s="152"/>
      <c r="AA111" s="152"/>
      <c r="AB111" s="152"/>
      <c r="AC111" s="347"/>
      <c r="AD111" s="152"/>
      <c r="AE111" s="152"/>
      <c r="AF111" s="152"/>
      <c r="AG111" s="152"/>
      <c r="AH111" s="152"/>
      <c r="AI111" s="152"/>
      <c r="AJ111" s="347"/>
      <c r="AK111" s="152"/>
      <c r="AL111" s="152"/>
      <c r="AM111" s="295"/>
      <c r="AN111" s="228"/>
      <c r="AO111" s="228"/>
      <c r="AP111" s="228"/>
      <c r="AQ111" s="228"/>
      <c r="AR111" s="228"/>
      <c r="AS111" s="348"/>
      <c r="AT111" s="264">
        <f t="shared" si="88"/>
        <v>0</v>
      </c>
      <c r="AU111" s="259"/>
      <c r="AV111" s="265">
        <f t="shared" si="82"/>
        <v>0</v>
      </c>
      <c r="AX111" s="265">
        <f t="shared" si="86"/>
        <v>0</v>
      </c>
      <c r="AZ111" s="492">
        <f t="shared" si="83"/>
        <v>0</v>
      </c>
      <c r="BB111" s="492">
        <f t="shared" si="84"/>
        <v>0</v>
      </c>
      <c r="BD111" s="265">
        <f t="shared" si="87"/>
        <v>0</v>
      </c>
      <c r="BE111" s="105"/>
      <c r="BF111" s="105"/>
      <c r="BG111" s="105"/>
      <c r="BH111" s="105"/>
      <c r="BI111" s="105"/>
      <c r="BJ111" s="105"/>
    </row>
    <row r="112" spans="2:62" ht="20.100000000000001" hidden="1" customHeight="1" outlineLevel="1">
      <c r="B112" s="100"/>
      <c r="C112" s="908"/>
      <c r="D112" s="909"/>
      <c r="E112" s="909"/>
      <c r="F112" s="910"/>
      <c r="G112" s="890"/>
      <c r="H112" s="891"/>
      <c r="I112" s="152"/>
      <c r="J112" s="152"/>
      <c r="K112" s="152"/>
      <c r="L112" s="152"/>
      <c r="M112" s="152"/>
      <c r="N112" s="152"/>
      <c r="O112" s="152"/>
      <c r="P112" s="153"/>
      <c r="Q112" s="153"/>
      <c r="R112" s="156">
        <f t="shared" si="78"/>
        <v>0</v>
      </c>
      <c r="S112" s="156">
        <f t="shared" si="79"/>
        <v>0</v>
      </c>
      <c r="U112" s="157">
        <f t="shared" si="85"/>
        <v>0</v>
      </c>
      <c r="W112" s="152"/>
      <c r="X112" s="152"/>
      <c r="Y112" s="152"/>
      <c r="Z112" s="152"/>
      <c r="AA112" s="152"/>
      <c r="AB112" s="152"/>
      <c r="AC112" s="347"/>
      <c r="AD112" s="152"/>
      <c r="AE112" s="152"/>
      <c r="AF112" s="152"/>
      <c r="AG112" s="152"/>
      <c r="AH112" s="152"/>
      <c r="AI112" s="152"/>
      <c r="AJ112" s="347"/>
      <c r="AK112" s="152"/>
      <c r="AL112" s="152"/>
      <c r="AM112" s="295"/>
      <c r="AN112" s="228"/>
      <c r="AO112" s="228"/>
      <c r="AP112" s="228"/>
      <c r="AQ112" s="228"/>
      <c r="AR112" s="228"/>
      <c r="AS112" s="348"/>
      <c r="AT112" s="264">
        <f t="shared" si="88"/>
        <v>0</v>
      </c>
      <c r="AU112" s="259"/>
      <c r="AV112" s="265">
        <f t="shared" si="82"/>
        <v>0</v>
      </c>
      <c r="AX112" s="265">
        <f t="shared" si="86"/>
        <v>0</v>
      </c>
      <c r="AZ112" s="492">
        <f t="shared" si="83"/>
        <v>0</v>
      </c>
      <c r="BB112" s="492">
        <f t="shared" si="84"/>
        <v>0</v>
      </c>
      <c r="BD112" s="265">
        <f t="shared" si="87"/>
        <v>0</v>
      </c>
      <c r="BE112" s="105"/>
      <c r="BF112" s="105"/>
      <c r="BG112" s="105"/>
      <c r="BH112" s="105"/>
      <c r="BI112" s="105"/>
      <c r="BJ112" s="105"/>
    </row>
    <row r="113" spans="2:62" ht="9.9499999999999993" hidden="1" customHeight="1" outlineLevel="1">
      <c r="B113" s="101"/>
      <c r="C113" s="208"/>
      <c r="D113" s="208"/>
      <c r="E113" s="208"/>
      <c r="F113" s="208"/>
      <c r="G113" s="237"/>
      <c r="H113" s="207"/>
      <c r="I113" s="257"/>
      <c r="J113" s="257"/>
      <c r="K113" s="257"/>
      <c r="L113" s="257"/>
      <c r="M113" s="257"/>
      <c r="N113" s="257"/>
      <c r="O113" s="257"/>
      <c r="P113" s="256"/>
      <c r="Q113" s="102"/>
      <c r="R113" s="102"/>
      <c r="S113" s="102"/>
      <c r="U113" s="98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Z113" s="493"/>
      <c r="BE113" s="105"/>
      <c r="BF113" s="105"/>
      <c r="BG113" s="105"/>
      <c r="BH113" s="105"/>
      <c r="BI113" s="105"/>
      <c r="BJ113" s="105"/>
    </row>
    <row r="114" spans="2:62" ht="20.100000000000001" customHeight="1" collapsed="1">
      <c r="B114" s="151">
        <f>B97+1</f>
        <v>7</v>
      </c>
      <c r="C114" s="895" t="s">
        <v>314</v>
      </c>
      <c r="D114" s="896"/>
      <c r="E114" s="896"/>
      <c r="F114" s="897"/>
      <c r="G114" s="429"/>
      <c r="H114" s="206">
        <v>1</v>
      </c>
      <c r="I114" s="642">
        <f t="shared" ref="I114" si="89">$H114*SUM(I115:I129)</f>
        <v>0</v>
      </c>
      <c r="J114" s="643">
        <f t="shared" ref="J114:O114" si="90">$H114*SUM(J115:J129)</f>
        <v>141</v>
      </c>
      <c r="K114" s="644">
        <f t="shared" si="90"/>
        <v>27</v>
      </c>
      <c r="L114" s="645">
        <f t="shared" si="90"/>
        <v>41</v>
      </c>
      <c r="M114" s="645">
        <f t="shared" si="90"/>
        <v>65</v>
      </c>
      <c r="N114" s="644">
        <f t="shared" si="90"/>
        <v>37</v>
      </c>
      <c r="O114" s="642">
        <f t="shared" si="90"/>
        <v>80</v>
      </c>
      <c r="P114" s="209">
        <f t="shared" ref="P114:Q114" si="91">$H114*SUM(P115:P129)</f>
        <v>9500</v>
      </c>
      <c r="Q114" s="210">
        <f t="shared" si="91"/>
        <v>9800</v>
      </c>
      <c r="R114" s="136">
        <f t="shared" ref="R114:R129" si="92">P114*(1+Gewinn)*(1+SicherheitAngebot)</f>
        <v>9500</v>
      </c>
      <c r="S114" s="137">
        <f t="shared" ref="S114:S129" si="93">Q114*(1+MGKZ)*(1+Gewinn)*(1+SicherheitAngebot)</f>
        <v>10780</v>
      </c>
      <c r="U114" s="10">
        <f>I114*$I$7+J114*$J$7+K114*$K$7+L114*$L$7+M114*$M$7+N114*$N$7+O114*$O$7+R114+S114</f>
        <v>57588</v>
      </c>
      <c r="W114" s="646">
        <f t="shared" ref="W114:AB114" si="94">$H114*SUM(W115:W129)</f>
        <v>0</v>
      </c>
      <c r="X114" s="647">
        <f t="shared" si="94"/>
        <v>0</v>
      </c>
      <c r="Y114" s="648">
        <f t="shared" si="94"/>
        <v>0</v>
      </c>
      <c r="Z114" s="649">
        <f t="shared" si="94"/>
        <v>0</v>
      </c>
      <c r="AA114" s="648">
        <f t="shared" si="94"/>
        <v>0</v>
      </c>
      <c r="AB114" s="646">
        <f t="shared" si="94"/>
        <v>0</v>
      </c>
      <c r="AC114" s="258"/>
      <c r="AD114" s="646">
        <f t="shared" ref="AD114:AM114" si="95">$H114*SUM(AD115:AD129)</f>
        <v>0</v>
      </c>
      <c r="AE114" s="647">
        <f t="shared" si="95"/>
        <v>0</v>
      </c>
      <c r="AF114" s="648">
        <f t="shared" si="95"/>
        <v>0</v>
      </c>
      <c r="AG114" s="649">
        <f t="shared" si="95"/>
        <v>0</v>
      </c>
      <c r="AH114" s="648">
        <f t="shared" si="95"/>
        <v>0</v>
      </c>
      <c r="AI114" s="646">
        <f t="shared" si="95"/>
        <v>0</v>
      </c>
      <c r="AJ114" s="258"/>
      <c r="AK114" s="653">
        <f t="shared" si="95"/>
        <v>0</v>
      </c>
      <c r="AL114" s="653">
        <f t="shared" si="95"/>
        <v>0</v>
      </c>
      <c r="AM114" s="653">
        <f t="shared" si="95"/>
        <v>0</v>
      </c>
      <c r="AN114" s="227">
        <f>$H114*SUM(AN115:AN129)*(1+Gewinn)*(1+SicherheitAngebot)</f>
        <v>0</v>
      </c>
      <c r="AO114" s="227">
        <f>$H114*SUM(AO115:AO129)*(1+Gewinn)*(1+SicherheitAngebot)</f>
        <v>0</v>
      </c>
      <c r="AP114" s="227">
        <f>$H114*SUM(AP115:AP129)*(1+Gewinn)*(1+SicherheitAngebot)</f>
        <v>0</v>
      </c>
      <c r="AQ114" s="227">
        <f>$H114*SUM(AQ115:AQ129)*(1+Gewinn)*(1+SicherheitAngebot)</f>
        <v>0</v>
      </c>
      <c r="AR114" s="227">
        <f>$H114*SUM(AR115:AR129)*(1+Gewinn)*(1+SicherheitAngebot)</f>
        <v>0</v>
      </c>
      <c r="AS114" s="262"/>
      <c r="AT114" s="263">
        <f t="shared" ref="AT114:AT177" si="96">((W114+AD114)*$W$7+(X114+AE114)*$X$7+(Y114+Z114+AF114+AG114)*$Z$7+(AA114+AH114)*$AA$7+(AB114+AI114)*$AB$7)*Zuschläge_IBN</f>
        <v>0</v>
      </c>
      <c r="AU114" s="259"/>
      <c r="AV114" s="491">
        <f>AK114*$AK$7+AL114*$AL$7+AM114*$AM$7+SUM(AN114:AR114)+AT114/Zuschläge_IBN+AT114</f>
        <v>0</v>
      </c>
      <c r="AX114" s="685">
        <f>U114+AV114</f>
        <v>57588</v>
      </c>
      <c r="AZ114" s="490">
        <f>IF(H114&gt;0,U114/(1+SicherheitAngebot)*(1+Sicherheit),0)</f>
        <v>51187.396337256068</v>
      </c>
      <c r="BB114" s="490">
        <f>IF(H114&gt;0,AV114/(1+SicherheitAngebot)*(1+Sicherheit),0)</f>
        <v>0</v>
      </c>
      <c r="BD114" s="490">
        <f>AZ114+BB114</f>
        <v>51187.396337256068</v>
      </c>
      <c r="BE114" s="105"/>
      <c r="BF114" s="105"/>
      <c r="BG114" s="105"/>
      <c r="BH114" s="105"/>
      <c r="BI114" s="105"/>
      <c r="BJ114" s="105"/>
    </row>
    <row r="115" spans="2:62" ht="20.100000000000001" hidden="1" customHeight="1" outlineLevel="1">
      <c r="B115" s="99"/>
      <c r="C115" s="758" t="s">
        <v>315</v>
      </c>
      <c r="D115" s="759"/>
      <c r="E115" s="759"/>
      <c r="F115" s="745"/>
      <c r="G115" s="744" t="s">
        <v>316</v>
      </c>
      <c r="H115" s="745"/>
      <c r="I115" s="752"/>
      <c r="J115" s="752">
        <v>20</v>
      </c>
      <c r="K115" s="752">
        <v>5</v>
      </c>
      <c r="L115" s="752">
        <v>5</v>
      </c>
      <c r="M115" s="752">
        <v>10</v>
      </c>
      <c r="N115" s="752">
        <v>5</v>
      </c>
      <c r="O115" s="752">
        <v>10</v>
      </c>
      <c r="P115" s="753">
        <v>800</v>
      </c>
      <c r="Q115" s="753">
        <v>1500</v>
      </c>
      <c r="R115" s="156">
        <f t="shared" si="92"/>
        <v>800</v>
      </c>
      <c r="S115" s="156">
        <f t="shared" si="93"/>
        <v>1650.0000000000002</v>
      </c>
      <c r="U115" s="157">
        <f>I115*$I$7+J115*$J$7+K115*$K$7+L115*$L$7+M115*$M$7+N115*$N$7+O115*$O$7+R115+S115</f>
        <v>7715</v>
      </c>
      <c r="W115" s="152"/>
      <c r="X115" s="152"/>
      <c r="Y115" s="152"/>
      <c r="Z115" s="152"/>
      <c r="AA115" s="152"/>
      <c r="AB115" s="152"/>
      <c r="AC115" s="347"/>
      <c r="AD115" s="152"/>
      <c r="AE115" s="152"/>
      <c r="AF115" s="152"/>
      <c r="AG115" s="152"/>
      <c r="AH115" s="152"/>
      <c r="AI115" s="152"/>
      <c r="AJ115" s="347"/>
      <c r="AK115" s="152"/>
      <c r="AL115" s="152"/>
      <c r="AM115" s="295"/>
      <c r="AN115" s="228"/>
      <c r="AO115" s="228"/>
      <c r="AP115" s="228"/>
      <c r="AQ115" s="228"/>
      <c r="AR115" s="228"/>
      <c r="AS115" s="348"/>
      <c r="AT115" s="264">
        <f t="shared" si="96"/>
        <v>0</v>
      </c>
      <c r="AU115" s="259"/>
      <c r="AV115" s="265">
        <f t="shared" ref="AV115:AV129" si="97">AK115*$AK$7+AL115*$AL$7+AM115*$AM$7+SUM(AN115:AR115)*(1+Gewinn)*(1+SicherheitAngebot)+AT115/Zuschläge_IBN+AT115</f>
        <v>0</v>
      </c>
      <c r="AX115" s="265">
        <f>U115+AV115</f>
        <v>7715</v>
      </c>
      <c r="AZ115" s="492">
        <f t="shared" ref="AZ115:AZ129" si="98">U115/(1+SicherheitAngebot)*(1+Sicherheit)</f>
        <v>6857.5182805780814</v>
      </c>
      <c r="BB115" s="492">
        <f t="shared" ref="BB115:BB129" si="99">AV115/(1+SicherheitAngebot)*(1+Sicherheit)</f>
        <v>0</v>
      </c>
      <c r="BD115" s="265">
        <f>AZ115+BB115</f>
        <v>6857.5182805780814</v>
      </c>
      <c r="BE115" s="105"/>
      <c r="BF115" s="105"/>
      <c r="BG115" s="105"/>
      <c r="BH115" s="105"/>
      <c r="BI115" s="105"/>
      <c r="BJ115" s="105"/>
    </row>
    <row r="116" spans="2:62" ht="20.100000000000001" hidden="1" customHeight="1" outlineLevel="1">
      <c r="B116" s="100"/>
      <c r="C116" s="758" t="s">
        <v>318</v>
      </c>
      <c r="D116" s="759"/>
      <c r="E116" s="759"/>
      <c r="F116" s="745"/>
      <c r="G116" s="744" t="s">
        <v>317</v>
      </c>
      <c r="H116" s="745"/>
      <c r="I116" s="752"/>
      <c r="J116" s="752">
        <v>60</v>
      </c>
      <c r="K116" s="752">
        <v>15</v>
      </c>
      <c r="L116" s="752">
        <v>25</v>
      </c>
      <c r="M116" s="752">
        <v>40</v>
      </c>
      <c r="N116" s="752">
        <v>15</v>
      </c>
      <c r="O116" s="752">
        <v>30</v>
      </c>
      <c r="P116" s="753">
        <v>2500</v>
      </c>
      <c r="Q116" s="753">
        <v>6500</v>
      </c>
      <c r="R116" s="156">
        <f t="shared" si="92"/>
        <v>2500</v>
      </c>
      <c r="S116" s="156">
        <f t="shared" si="93"/>
        <v>7150.0000000000009</v>
      </c>
      <c r="U116" s="157">
        <f t="shared" ref="U116:U129" si="100">I116*$I$7+J116*$J$7+K116*$K$7+L116*$L$7+M116*$M$7+N116*$N$7+O116*$O$7+R116+S116</f>
        <v>27545</v>
      </c>
      <c r="W116" s="152"/>
      <c r="X116" s="152"/>
      <c r="Y116" s="152"/>
      <c r="Z116" s="152"/>
      <c r="AA116" s="152"/>
      <c r="AB116" s="152"/>
      <c r="AC116" s="347"/>
      <c r="AD116" s="152"/>
      <c r="AE116" s="152"/>
      <c r="AF116" s="152"/>
      <c r="AG116" s="152"/>
      <c r="AH116" s="152"/>
      <c r="AI116" s="152"/>
      <c r="AJ116" s="347"/>
      <c r="AK116" s="152"/>
      <c r="AL116" s="152"/>
      <c r="AM116" s="295"/>
      <c r="AN116" s="228"/>
      <c r="AO116" s="228"/>
      <c r="AP116" s="228"/>
      <c r="AQ116" s="228"/>
      <c r="AR116" s="228"/>
      <c r="AS116" s="348"/>
      <c r="AT116" s="264">
        <f t="shared" si="96"/>
        <v>0</v>
      </c>
      <c r="AU116" s="259"/>
      <c r="AV116" s="265">
        <f t="shared" si="97"/>
        <v>0</v>
      </c>
      <c r="AX116" s="265">
        <f t="shared" ref="AX116:AX129" si="101">U116+AV116</f>
        <v>27545</v>
      </c>
      <c r="AZ116" s="492">
        <f t="shared" si="98"/>
        <v>24483.517957034768</v>
      </c>
      <c r="BB116" s="492">
        <f t="shared" si="99"/>
        <v>0</v>
      </c>
      <c r="BD116" s="265">
        <f t="shared" ref="BD116:BD129" si="102">AZ116+BB116</f>
        <v>24483.517957034768</v>
      </c>
      <c r="BE116" s="105"/>
      <c r="BF116" s="105"/>
      <c r="BG116" s="105"/>
      <c r="BH116" s="105"/>
      <c r="BI116" s="105"/>
      <c r="BJ116" s="105"/>
    </row>
    <row r="117" spans="2:62" ht="20.100000000000001" hidden="1" customHeight="1" outlineLevel="1">
      <c r="B117" s="100"/>
      <c r="C117" s="758" t="s">
        <v>319</v>
      </c>
      <c r="D117" s="759"/>
      <c r="E117" s="759"/>
      <c r="F117" s="745"/>
      <c r="G117" s="744" t="s">
        <v>320</v>
      </c>
      <c r="H117" s="745"/>
      <c r="I117" s="752"/>
      <c r="J117" s="752">
        <v>20</v>
      </c>
      <c r="K117" s="752">
        <v>6</v>
      </c>
      <c r="L117" s="752">
        <v>10</v>
      </c>
      <c r="M117" s="752">
        <v>10</v>
      </c>
      <c r="N117" s="752">
        <v>5</v>
      </c>
      <c r="O117" s="752">
        <v>10</v>
      </c>
      <c r="P117" s="753">
        <v>1000</v>
      </c>
      <c r="Q117" s="753">
        <v>1000</v>
      </c>
      <c r="R117" s="156">
        <f t="shared" si="92"/>
        <v>1000</v>
      </c>
      <c r="S117" s="156">
        <f t="shared" si="93"/>
        <v>1100</v>
      </c>
      <c r="U117" s="157">
        <f t="shared" si="100"/>
        <v>7982</v>
      </c>
      <c r="W117" s="152"/>
      <c r="X117" s="152"/>
      <c r="Y117" s="152"/>
      <c r="Z117" s="152"/>
      <c r="AA117" s="152"/>
      <c r="AB117" s="152"/>
      <c r="AC117" s="347"/>
      <c r="AD117" s="152"/>
      <c r="AE117" s="152"/>
      <c r="AF117" s="152"/>
      <c r="AG117" s="152"/>
      <c r="AH117" s="152"/>
      <c r="AI117" s="152"/>
      <c r="AJ117" s="347"/>
      <c r="AK117" s="152"/>
      <c r="AL117" s="152"/>
      <c r="AM117" s="295"/>
      <c r="AN117" s="228"/>
      <c r="AO117" s="228"/>
      <c r="AP117" s="228"/>
      <c r="AQ117" s="228"/>
      <c r="AR117" s="228"/>
      <c r="AS117" s="348"/>
      <c r="AT117" s="264">
        <f t="shared" si="96"/>
        <v>0</v>
      </c>
      <c r="AU117" s="259"/>
      <c r="AV117" s="265">
        <f t="shared" si="97"/>
        <v>0</v>
      </c>
      <c r="AX117" s="265">
        <f t="shared" si="101"/>
        <v>7982</v>
      </c>
      <c r="AZ117" s="492">
        <f t="shared" si="98"/>
        <v>7094.842633256545</v>
      </c>
      <c r="BB117" s="492">
        <f t="shared" si="99"/>
        <v>0</v>
      </c>
      <c r="BD117" s="265">
        <f t="shared" si="102"/>
        <v>7094.842633256545</v>
      </c>
      <c r="BE117" s="105"/>
      <c r="BF117" s="105"/>
      <c r="BG117" s="105"/>
      <c r="BH117" s="105"/>
      <c r="BI117" s="105"/>
      <c r="BJ117" s="105"/>
    </row>
    <row r="118" spans="2:62" ht="20.100000000000001" hidden="1" customHeight="1" outlineLevel="1">
      <c r="B118" s="100"/>
      <c r="C118" s="758" t="s">
        <v>258</v>
      </c>
      <c r="D118" s="759"/>
      <c r="E118" s="759"/>
      <c r="F118" s="745"/>
      <c r="G118" s="744"/>
      <c r="H118" s="745"/>
      <c r="I118" s="752"/>
      <c r="J118" s="752">
        <v>40</v>
      </c>
      <c r="K118" s="752">
        <v>0</v>
      </c>
      <c r="L118" s="752">
        <v>0</v>
      </c>
      <c r="M118" s="752">
        <v>0</v>
      </c>
      <c r="N118" s="752">
        <v>10</v>
      </c>
      <c r="O118" s="752">
        <v>25</v>
      </c>
      <c r="P118" s="753">
        <v>5000</v>
      </c>
      <c r="Q118" s="753">
        <v>300</v>
      </c>
      <c r="R118" s="156">
        <f t="shared" si="92"/>
        <v>5000</v>
      </c>
      <c r="S118" s="156">
        <f t="shared" si="93"/>
        <v>330</v>
      </c>
      <c r="U118" s="157">
        <f t="shared" si="100"/>
        <v>12200</v>
      </c>
      <c r="W118" s="152"/>
      <c r="X118" s="152"/>
      <c r="Y118" s="152"/>
      <c r="Z118" s="152"/>
      <c r="AA118" s="152"/>
      <c r="AB118" s="152"/>
      <c r="AC118" s="347"/>
      <c r="AD118" s="152"/>
      <c r="AE118" s="152"/>
      <c r="AF118" s="152"/>
      <c r="AG118" s="152"/>
      <c r="AH118" s="152"/>
      <c r="AI118" s="152"/>
      <c r="AJ118" s="347"/>
      <c r="AK118" s="152"/>
      <c r="AL118" s="152"/>
      <c r="AM118" s="295"/>
      <c r="AN118" s="228"/>
      <c r="AO118" s="228"/>
      <c r="AP118" s="228"/>
      <c r="AQ118" s="228"/>
      <c r="AR118" s="228"/>
      <c r="AS118" s="348"/>
      <c r="AT118" s="264">
        <f t="shared" si="96"/>
        <v>0</v>
      </c>
      <c r="AU118" s="259"/>
      <c r="AV118" s="265">
        <f t="shared" si="97"/>
        <v>0</v>
      </c>
      <c r="AX118" s="265">
        <f t="shared" si="101"/>
        <v>12200</v>
      </c>
      <c r="AZ118" s="492">
        <f t="shared" si="98"/>
        <v>10844.034092424185</v>
      </c>
      <c r="BB118" s="492">
        <f t="shared" si="99"/>
        <v>0</v>
      </c>
      <c r="BD118" s="265">
        <f t="shared" si="102"/>
        <v>10844.034092424185</v>
      </c>
      <c r="BE118" s="105"/>
      <c r="BF118" s="105"/>
      <c r="BG118" s="105"/>
      <c r="BH118" s="105"/>
      <c r="BI118" s="105"/>
      <c r="BJ118" s="105"/>
    </row>
    <row r="119" spans="2:62" ht="20.100000000000001" hidden="1" customHeight="1" outlineLevel="1">
      <c r="B119" s="100"/>
      <c r="C119" s="758"/>
      <c r="D119" s="759"/>
      <c r="E119" s="759"/>
      <c r="F119" s="745"/>
      <c r="G119" s="744"/>
      <c r="H119" s="745"/>
      <c r="I119" s="752"/>
      <c r="J119" s="752"/>
      <c r="K119" s="752"/>
      <c r="L119" s="752"/>
      <c r="M119" s="752"/>
      <c r="N119" s="752"/>
      <c r="O119" s="752"/>
      <c r="P119" s="753"/>
      <c r="Q119" s="753"/>
      <c r="R119" s="156">
        <f t="shared" si="92"/>
        <v>0</v>
      </c>
      <c r="S119" s="156">
        <f t="shared" si="93"/>
        <v>0</v>
      </c>
      <c r="U119" s="157">
        <f t="shared" si="100"/>
        <v>0</v>
      </c>
      <c r="W119" s="152"/>
      <c r="X119" s="152"/>
      <c r="Y119" s="152"/>
      <c r="Z119" s="152"/>
      <c r="AA119" s="152"/>
      <c r="AB119" s="152"/>
      <c r="AC119" s="347"/>
      <c r="AD119" s="152"/>
      <c r="AE119" s="152"/>
      <c r="AF119" s="152"/>
      <c r="AG119" s="152"/>
      <c r="AH119" s="152"/>
      <c r="AI119" s="152"/>
      <c r="AJ119" s="347"/>
      <c r="AK119" s="152"/>
      <c r="AL119" s="152"/>
      <c r="AM119" s="295"/>
      <c r="AN119" s="228"/>
      <c r="AO119" s="228"/>
      <c r="AP119" s="228"/>
      <c r="AQ119" s="228"/>
      <c r="AR119" s="228"/>
      <c r="AS119" s="348"/>
      <c r="AT119" s="264">
        <f t="shared" si="96"/>
        <v>0</v>
      </c>
      <c r="AU119" s="259"/>
      <c r="AV119" s="265">
        <f t="shared" si="97"/>
        <v>0</v>
      </c>
      <c r="AX119" s="265">
        <f t="shared" si="101"/>
        <v>0</v>
      </c>
      <c r="AZ119" s="492">
        <f t="shared" si="98"/>
        <v>0</v>
      </c>
      <c r="BB119" s="492">
        <f t="shared" si="99"/>
        <v>0</v>
      </c>
      <c r="BD119" s="265">
        <f t="shared" si="102"/>
        <v>0</v>
      </c>
      <c r="BE119" s="105"/>
      <c r="BF119" s="105"/>
      <c r="BG119" s="105"/>
      <c r="BH119" s="105"/>
      <c r="BI119" s="105"/>
      <c r="BJ119" s="105"/>
    </row>
    <row r="120" spans="2:62" ht="20.100000000000001" hidden="1" customHeight="1" outlineLevel="1">
      <c r="B120" s="100"/>
      <c r="C120" s="899"/>
      <c r="D120" s="900"/>
      <c r="E120" s="900"/>
      <c r="F120" s="891"/>
      <c r="G120" s="890"/>
      <c r="H120" s="891"/>
      <c r="I120" s="752"/>
      <c r="J120" s="752"/>
      <c r="K120" s="752"/>
      <c r="L120" s="752"/>
      <c r="M120" s="752"/>
      <c r="N120" s="752"/>
      <c r="O120" s="752"/>
      <c r="P120" s="753"/>
      <c r="Q120" s="753"/>
      <c r="R120" s="156">
        <f t="shared" si="92"/>
        <v>0</v>
      </c>
      <c r="S120" s="156">
        <f t="shared" si="93"/>
        <v>0</v>
      </c>
      <c r="U120" s="157">
        <f t="shared" si="100"/>
        <v>0</v>
      </c>
      <c r="W120" s="152"/>
      <c r="X120" s="152"/>
      <c r="Y120" s="152"/>
      <c r="Z120" s="152"/>
      <c r="AA120" s="152"/>
      <c r="AB120" s="152"/>
      <c r="AC120" s="347"/>
      <c r="AD120" s="152"/>
      <c r="AE120" s="152"/>
      <c r="AF120" s="152"/>
      <c r="AG120" s="152"/>
      <c r="AH120" s="152"/>
      <c r="AI120" s="152"/>
      <c r="AJ120" s="347"/>
      <c r="AK120" s="152"/>
      <c r="AL120" s="152"/>
      <c r="AM120" s="295"/>
      <c r="AN120" s="228"/>
      <c r="AO120" s="228"/>
      <c r="AP120" s="228"/>
      <c r="AQ120" s="228"/>
      <c r="AR120" s="228"/>
      <c r="AS120" s="348"/>
      <c r="AT120" s="264">
        <f t="shared" si="96"/>
        <v>0</v>
      </c>
      <c r="AU120" s="259"/>
      <c r="AV120" s="265">
        <f t="shared" si="97"/>
        <v>0</v>
      </c>
      <c r="AX120" s="265">
        <f t="shared" si="101"/>
        <v>0</v>
      </c>
      <c r="AZ120" s="492">
        <f t="shared" si="98"/>
        <v>0</v>
      </c>
      <c r="BB120" s="492">
        <f t="shared" si="99"/>
        <v>0</v>
      </c>
      <c r="BD120" s="265">
        <f t="shared" si="102"/>
        <v>0</v>
      </c>
      <c r="BE120" s="105"/>
      <c r="BF120" s="105"/>
      <c r="BG120" s="105"/>
      <c r="BH120" s="105"/>
      <c r="BI120" s="105"/>
      <c r="BJ120" s="105"/>
    </row>
    <row r="121" spans="2:62" ht="20.100000000000001" hidden="1" customHeight="1" outlineLevel="1">
      <c r="B121" s="100"/>
      <c r="C121" s="899"/>
      <c r="D121" s="900"/>
      <c r="E121" s="900"/>
      <c r="F121" s="891"/>
      <c r="G121" s="890"/>
      <c r="H121" s="891"/>
      <c r="I121" s="752"/>
      <c r="J121" s="752"/>
      <c r="K121" s="752"/>
      <c r="L121" s="752"/>
      <c r="M121" s="752"/>
      <c r="N121" s="752"/>
      <c r="O121" s="752"/>
      <c r="P121" s="753"/>
      <c r="Q121" s="753"/>
      <c r="R121" s="156">
        <f t="shared" si="92"/>
        <v>0</v>
      </c>
      <c r="S121" s="156">
        <f t="shared" si="93"/>
        <v>0</v>
      </c>
      <c r="U121" s="157">
        <f t="shared" si="100"/>
        <v>0</v>
      </c>
      <c r="W121" s="152"/>
      <c r="X121" s="152"/>
      <c r="Y121" s="152"/>
      <c r="Z121" s="152"/>
      <c r="AA121" s="152"/>
      <c r="AB121" s="152"/>
      <c r="AC121" s="347"/>
      <c r="AD121" s="152"/>
      <c r="AE121" s="152"/>
      <c r="AF121" s="152"/>
      <c r="AG121" s="152"/>
      <c r="AH121" s="152"/>
      <c r="AI121" s="152"/>
      <c r="AJ121" s="347"/>
      <c r="AK121" s="152"/>
      <c r="AL121" s="152"/>
      <c r="AM121" s="295"/>
      <c r="AN121" s="228"/>
      <c r="AO121" s="228"/>
      <c r="AP121" s="228"/>
      <c r="AQ121" s="228"/>
      <c r="AR121" s="228"/>
      <c r="AS121" s="348"/>
      <c r="AT121" s="264">
        <f t="shared" si="96"/>
        <v>0</v>
      </c>
      <c r="AU121" s="259"/>
      <c r="AV121" s="265">
        <f t="shared" si="97"/>
        <v>0</v>
      </c>
      <c r="AX121" s="265">
        <f t="shared" si="101"/>
        <v>0</v>
      </c>
      <c r="AZ121" s="492">
        <f t="shared" si="98"/>
        <v>0</v>
      </c>
      <c r="BB121" s="492">
        <f t="shared" si="99"/>
        <v>0</v>
      </c>
      <c r="BD121" s="265">
        <f t="shared" si="102"/>
        <v>0</v>
      </c>
      <c r="BE121" s="105"/>
      <c r="BF121" s="105"/>
      <c r="BG121" s="105"/>
      <c r="BH121" s="105"/>
      <c r="BI121" s="105"/>
      <c r="BJ121" s="105"/>
    </row>
    <row r="122" spans="2:62" ht="20.100000000000001" hidden="1" customHeight="1" outlineLevel="1">
      <c r="B122" s="100"/>
      <c r="C122" s="908"/>
      <c r="D122" s="909"/>
      <c r="E122" s="909"/>
      <c r="F122" s="910"/>
      <c r="G122" s="890"/>
      <c r="H122" s="891"/>
      <c r="I122" s="152"/>
      <c r="J122" s="152"/>
      <c r="K122" s="152"/>
      <c r="L122" s="152"/>
      <c r="M122" s="152"/>
      <c r="N122" s="152"/>
      <c r="O122" s="152"/>
      <c r="P122" s="153"/>
      <c r="Q122" s="153"/>
      <c r="R122" s="156">
        <f t="shared" si="92"/>
        <v>0</v>
      </c>
      <c r="S122" s="156">
        <f t="shared" si="93"/>
        <v>0</v>
      </c>
      <c r="U122" s="157">
        <f t="shared" si="100"/>
        <v>0</v>
      </c>
      <c r="W122" s="152"/>
      <c r="X122" s="152"/>
      <c r="Y122" s="152"/>
      <c r="Z122" s="152"/>
      <c r="AA122" s="152"/>
      <c r="AB122" s="152"/>
      <c r="AC122" s="347"/>
      <c r="AD122" s="152"/>
      <c r="AE122" s="152"/>
      <c r="AF122" s="152"/>
      <c r="AG122" s="152"/>
      <c r="AH122" s="152"/>
      <c r="AI122" s="152"/>
      <c r="AJ122" s="347"/>
      <c r="AK122" s="152"/>
      <c r="AL122" s="152"/>
      <c r="AM122" s="295"/>
      <c r="AN122" s="228"/>
      <c r="AO122" s="228"/>
      <c r="AP122" s="228"/>
      <c r="AQ122" s="228"/>
      <c r="AR122" s="228"/>
      <c r="AS122" s="348"/>
      <c r="AT122" s="264">
        <f t="shared" si="96"/>
        <v>0</v>
      </c>
      <c r="AU122" s="259"/>
      <c r="AV122" s="265">
        <f t="shared" si="97"/>
        <v>0</v>
      </c>
      <c r="AX122" s="265">
        <f t="shared" si="101"/>
        <v>0</v>
      </c>
      <c r="AZ122" s="492">
        <f t="shared" si="98"/>
        <v>0</v>
      </c>
      <c r="BB122" s="492">
        <f t="shared" si="99"/>
        <v>0</v>
      </c>
      <c r="BD122" s="265">
        <f t="shared" si="102"/>
        <v>0</v>
      </c>
      <c r="BE122" s="105"/>
      <c r="BF122" s="105"/>
      <c r="BG122" s="105"/>
      <c r="BH122" s="105"/>
      <c r="BI122" s="105"/>
      <c r="BJ122" s="105"/>
    </row>
    <row r="123" spans="2:62" ht="20.100000000000001" hidden="1" customHeight="1" outlineLevel="1">
      <c r="B123" s="100"/>
      <c r="C123" s="908"/>
      <c r="D123" s="909"/>
      <c r="E123" s="909"/>
      <c r="F123" s="910"/>
      <c r="G123" s="890"/>
      <c r="H123" s="891"/>
      <c r="I123" s="152"/>
      <c r="J123" s="152"/>
      <c r="K123" s="152"/>
      <c r="L123" s="152"/>
      <c r="M123" s="152"/>
      <c r="N123" s="152"/>
      <c r="O123" s="152"/>
      <c r="P123" s="153"/>
      <c r="Q123" s="153"/>
      <c r="R123" s="156">
        <f t="shared" si="92"/>
        <v>0</v>
      </c>
      <c r="S123" s="156">
        <f t="shared" si="93"/>
        <v>0</v>
      </c>
      <c r="U123" s="157">
        <f t="shared" si="100"/>
        <v>0</v>
      </c>
      <c r="W123" s="152"/>
      <c r="X123" s="152"/>
      <c r="Y123" s="152"/>
      <c r="Z123" s="152"/>
      <c r="AA123" s="152"/>
      <c r="AB123" s="152"/>
      <c r="AC123" s="347"/>
      <c r="AD123" s="152"/>
      <c r="AE123" s="152"/>
      <c r="AF123" s="152"/>
      <c r="AG123" s="152"/>
      <c r="AH123" s="152"/>
      <c r="AI123" s="152"/>
      <c r="AJ123" s="347"/>
      <c r="AK123" s="152"/>
      <c r="AL123" s="152"/>
      <c r="AM123" s="295"/>
      <c r="AN123" s="228"/>
      <c r="AO123" s="228"/>
      <c r="AP123" s="228"/>
      <c r="AQ123" s="228"/>
      <c r="AR123" s="228"/>
      <c r="AS123" s="348"/>
      <c r="AT123" s="264">
        <f t="shared" si="96"/>
        <v>0</v>
      </c>
      <c r="AU123" s="259"/>
      <c r="AV123" s="265">
        <f t="shared" si="97"/>
        <v>0</v>
      </c>
      <c r="AX123" s="265">
        <f t="shared" si="101"/>
        <v>0</v>
      </c>
      <c r="AZ123" s="492">
        <f t="shared" si="98"/>
        <v>0</v>
      </c>
      <c r="BB123" s="492">
        <f t="shared" si="99"/>
        <v>0</v>
      </c>
      <c r="BD123" s="265">
        <f t="shared" si="102"/>
        <v>0</v>
      </c>
      <c r="BE123" s="105"/>
      <c r="BF123" s="105"/>
      <c r="BG123" s="105"/>
      <c r="BH123" s="105"/>
      <c r="BI123" s="105"/>
      <c r="BJ123" s="105"/>
    </row>
    <row r="124" spans="2:62" ht="20.100000000000001" hidden="1" customHeight="1" outlineLevel="1">
      <c r="B124" s="100"/>
      <c r="C124" s="908"/>
      <c r="D124" s="909"/>
      <c r="E124" s="909"/>
      <c r="F124" s="910"/>
      <c r="G124" s="890"/>
      <c r="H124" s="891"/>
      <c r="I124" s="152"/>
      <c r="J124" s="152"/>
      <c r="K124" s="152"/>
      <c r="L124" s="152"/>
      <c r="M124" s="152"/>
      <c r="N124" s="152"/>
      <c r="O124" s="152"/>
      <c r="P124" s="153"/>
      <c r="Q124" s="153"/>
      <c r="R124" s="156">
        <f t="shared" si="92"/>
        <v>0</v>
      </c>
      <c r="S124" s="156">
        <f t="shared" si="93"/>
        <v>0</v>
      </c>
      <c r="U124" s="157">
        <f t="shared" si="100"/>
        <v>0</v>
      </c>
      <c r="W124" s="152"/>
      <c r="X124" s="152"/>
      <c r="Y124" s="152"/>
      <c r="Z124" s="152"/>
      <c r="AA124" s="152"/>
      <c r="AB124" s="152"/>
      <c r="AC124" s="347"/>
      <c r="AD124" s="152"/>
      <c r="AE124" s="152"/>
      <c r="AF124" s="152"/>
      <c r="AG124" s="152"/>
      <c r="AH124" s="152"/>
      <c r="AI124" s="152"/>
      <c r="AJ124" s="347"/>
      <c r="AK124" s="152"/>
      <c r="AL124" s="152"/>
      <c r="AM124" s="295"/>
      <c r="AN124" s="228"/>
      <c r="AO124" s="228"/>
      <c r="AP124" s="228"/>
      <c r="AQ124" s="228"/>
      <c r="AR124" s="228"/>
      <c r="AS124" s="348"/>
      <c r="AT124" s="264">
        <f t="shared" si="96"/>
        <v>0</v>
      </c>
      <c r="AU124" s="259"/>
      <c r="AV124" s="265">
        <f t="shared" si="97"/>
        <v>0</v>
      </c>
      <c r="AX124" s="265">
        <f t="shared" si="101"/>
        <v>0</v>
      </c>
      <c r="AZ124" s="492">
        <f t="shared" si="98"/>
        <v>0</v>
      </c>
      <c r="BB124" s="492">
        <f t="shared" si="99"/>
        <v>0</v>
      </c>
      <c r="BD124" s="265">
        <f t="shared" si="102"/>
        <v>0</v>
      </c>
      <c r="BE124" s="105"/>
      <c r="BF124" s="105"/>
      <c r="BG124" s="105"/>
      <c r="BH124" s="105"/>
      <c r="BI124" s="105"/>
      <c r="BJ124" s="105"/>
    </row>
    <row r="125" spans="2:62" ht="20.100000000000001" hidden="1" customHeight="1" outlineLevel="1">
      <c r="B125" s="100"/>
      <c r="C125" s="908"/>
      <c r="D125" s="909"/>
      <c r="E125" s="909"/>
      <c r="F125" s="910"/>
      <c r="G125" s="890"/>
      <c r="H125" s="891"/>
      <c r="I125" s="152"/>
      <c r="J125" s="152"/>
      <c r="K125" s="152"/>
      <c r="L125" s="152"/>
      <c r="M125" s="152"/>
      <c r="N125" s="152"/>
      <c r="O125" s="152"/>
      <c r="P125" s="153"/>
      <c r="Q125" s="153"/>
      <c r="R125" s="156">
        <f t="shared" si="92"/>
        <v>0</v>
      </c>
      <c r="S125" s="156">
        <f t="shared" si="93"/>
        <v>0</v>
      </c>
      <c r="U125" s="157">
        <f t="shared" si="100"/>
        <v>0</v>
      </c>
      <c r="W125" s="152"/>
      <c r="X125" s="152"/>
      <c r="Y125" s="152"/>
      <c r="Z125" s="152"/>
      <c r="AA125" s="152"/>
      <c r="AB125" s="152"/>
      <c r="AC125" s="347"/>
      <c r="AD125" s="152"/>
      <c r="AE125" s="152"/>
      <c r="AF125" s="152"/>
      <c r="AG125" s="152"/>
      <c r="AH125" s="152"/>
      <c r="AI125" s="152"/>
      <c r="AJ125" s="347"/>
      <c r="AK125" s="152"/>
      <c r="AL125" s="152"/>
      <c r="AM125" s="295"/>
      <c r="AN125" s="228"/>
      <c r="AO125" s="228"/>
      <c r="AP125" s="228"/>
      <c r="AQ125" s="228"/>
      <c r="AR125" s="228"/>
      <c r="AS125" s="348"/>
      <c r="AT125" s="264">
        <f t="shared" si="96"/>
        <v>0</v>
      </c>
      <c r="AU125" s="259"/>
      <c r="AV125" s="265">
        <f t="shared" si="97"/>
        <v>0</v>
      </c>
      <c r="AX125" s="265">
        <f t="shared" si="101"/>
        <v>0</v>
      </c>
      <c r="AZ125" s="492">
        <f t="shared" si="98"/>
        <v>0</v>
      </c>
      <c r="BB125" s="492">
        <f t="shared" si="99"/>
        <v>0</v>
      </c>
      <c r="BD125" s="265">
        <f t="shared" si="102"/>
        <v>0</v>
      </c>
      <c r="BE125" s="105"/>
      <c r="BF125" s="105"/>
      <c r="BG125" s="105"/>
      <c r="BH125" s="105"/>
      <c r="BI125" s="105"/>
      <c r="BJ125" s="105"/>
    </row>
    <row r="126" spans="2:62" ht="20.100000000000001" hidden="1" customHeight="1" outlineLevel="1">
      <c r="B126" s="100"/>
      <c r="C126" s="908"/>
      <c r="D126" s="909"/>
      <c r="E126" s="909"/>
      <c r="F126" s="910"/>
      <c r="G126" s="890"/>
      <c r="H126" s="891"/>
      <c r="I126" s="152"/>
      <c r="J126" s="152"/>
      <c r="K126" s="152"/>
      <c r="L126" s="152"/>
      <c r="M126" s="152"/>
      <c r="N126" s="152"/>
      <c r="O126" s="152"/>
      <c r="P126" s="153"/>
      <c r="Q126" s="153"/>
      <c r="R126" s="156">
        <f t="shared" si="92"/>
        <v>0</v>
      </c>
      <c r="S126" s="156">
        <f t="shared" si="93"/>
        <v>0</v>
      </c>
      <c r="U126" s="157">
        <f t="shared" si="100"/>
        <v>0</v>
      </c>
      <c r="W126" s="152"/>
      <c r="X126" s="152"/>
      <c r="Y126" s="152"/>
      <c r="Z126" s="152"/>
      <c r="AA126" s="152"/>
      <c r="AB126" s="152"/>
      <c r="AC126" s="347"/>
      <c r="AD126" s="152"/>
      <c r="AE126" s="152"/>
      <c r="AF126" s="152"/>
      <c r="AG126" s="152"/>
      <c r="AH126" s="152"/>
      <c r="AI126" s="152"/>
      <c r="AJ126" s="347"/>
      <c r="AK126" s="152"/>
      <c r="AL126" s="152"/>
      <c r="AM126" s="295"/>
      <c r="AN126" s="228"/>
      <c r="AO126" s="228"/>
      <c r="AP126" s="228"/>
      <c r="AQ126" s="228"/>
      <c r="AR126" s="228"/>
      <c r="AS126" s="348"/>
      <c r="AT126" s="264">
        <f t="shared" si="96"/>
        <v>0</v>
      </c>
      <c r="AU126" s="259"/>
      <c r="AV126" s="265">
        <f t="shared" si="97"/>
        <v>0</v>
      </c>
      <c r="AX126" s="265">
        <f t="shared" si="101"/>
        <v>0</v>
      </c>
      <c r="AZ126" s="492">
        <f t="shared" si="98"/>
        <v>0</v>
      </c>
      <c r="BB126" s="492">
        <f t="shared" si="99"/>
        <v>0</v>
      </c>
      <c r="BD126" s="265">
        <f t="shared" si="102"/>
        <v>0</v>
      </c>
      <c r="BE126" s="105"/>
      <c r="BF126" s="105"/>
      <c r="BG126" s="105"/>
      <c r="BH126" s="105"/>
      <c r="BI126" s="105"/>
      <c r="BJ126" s="105"/>
    </row>
    <row r="127" spans="2:62" ht="20.100000000000001" hidden="1" customHeight="1" outlineLevel="1">
      <c r="B127" s="100"/>
      <c r="C127" s="908"/>
      <c r="D127" s="909"/>
      <c r="E127" s="909"/>
      <c r="F127" s="910"/>
      <c r="G127" s="890"/>
      <c r="H127" s="891"/>
      <c r="I127" s="152"/>
      <c r="J127" s="152"/>
      <c r="K127" s="152"/>
      <c r="L127" s="152"/>
      <c r="M127" s="152"/>
      <c r="N127" s="152"/>
      <c r="O127" s="152"/>
      <c r="P127" s="153"/>
      <c r="Q127" s="153"/>
      <c r="R127" s="156">
        <f t="shared" si="92"/>
        <v>0</v>
      </c>
      <c r="S127" s="156">
        <f t="shared" si="93"/>
        <v>0</v>
      </c>
      <c r="U127" s="157">
        <f t="shared" si="100"/>
        <v>0</v>
      </c>
      <c r="W127" s="152"/>
      <c r="X127" s="152"/>
      <c r="Y127" s="152"/>
      <c r="Z127" s="152"/>
      <c r="AA127" s="152"/>
      <c r="AB127" s="152"/>
      <c r="AC127" s="347"/>
      <c r="AD127" s="152"/>
      <c r="AE127" s="152"/>
      <c r="AF127" s="152"/>
      <c r="AG127" s="152"/>
      <c r="AH127" s="152"/>
      <c r="AI127" s="152"/>
      <c r="AJ127" s="347"/>
      <c r="AK127" s="152"/>
      <c r="AL127" s="152"/>
      <c r="AM127" s="295"/>
      <c r="AN127" s="228"/>
      <c r="AO127" s="228"/>
      <c r="AP127" s="228"/>
      <c r="AQ127" s="228"/>
      <c r="AR127" s="228"/>
      <c r="AS127" s="348"/>
      <c r="AT127" s="264">
        <f t="shared" si="96"/>
        <v>0</v>
      </c>
      <c r="AU127" s="259"/>
      <c r="AV127" s="265">
        <f t="shared" si="97"/>
        <v>0</v>
      </c>
      <c r="AX127" s="265">
        <f t="shared" si="101"/>
        <v>0</v>
      </c>
      <c r="AZ127" s="492">
        <f t="shared" si="98"/>
        <v>0</v>
      </c>
      <c r="BB127" s="492">
        <f t="shared" si="99"/>
        <v>0</v>
      </c>
      <c r="BD127" s="265">
        <f t="shared" si="102"/>
        <v>0</v>
      </c>
      <c r="BE127" s="105"/>
      <c r="BF127" s="105"/>
      <c r="BG127" s="105"/>
      <c r="BH127" s="105"/>
      <c r="BI127" s="105"/>
      <c r="BJ127" s="105"/>
    </row>
    <row r="128" spans="2:62" ht="20.100000000000001" hidden="1" customHeight="1" outlineLevel="1">
      <c r="B128" s="100"/>
      <c r="C128" s="908"/>
      <c r="D128" s="909"/>
      <c r="E128" s="909"/>
      <c r="F128" s="910"/>
      <c r="G128" s="890"/>
      <c r="H128" s="891"/>
      <c r="I128" s="152"/>
      <c r="J128" s="152"/>
      <c r="K128" s="152"/>
      <c r="L128" s="152"/>
      <c r="M128" s="152"/>
      <c r="N128" s="152"/>
      <c r="O128" s="152"/>
      <c r="P128" s="153"/>
      <c r="Q128" s="153"/>
      <c r="R128" s="156">
        <f t="shared" si="92"/>
        <v>0</v>
      </c>
      <c r="S128" s="156">
        <f t="shared" si="93"/>
        <v>0</v>
      </c>
      <c r="U128" s="157">
        <f t="shared" si="100"/>
        <v>0</v>
      </c>
      <c r="W128" s="152"/>
      <c r="X128" s="152"/>
      <c r="Y128" s="152"/>
      <c r="Z128" s="152"/>
      <c r="AA128" s="152"/>
      <c r="AB128" s="152"/>
      <c r="AC128" s="347"/>
      <c r="AD128" s="152"/>
      <c r="AE128" s="152"/>
      <c r="AF128" s="152"/>
      <c r="AG128" s="152"/>
      <c r="AH128" s="152"/>
      <c r="AI128" s="152"/>
      <c r="AJ128" s="347"/>
      <c r="AK128" s="152"/>
      <c r="AL128" s="152"/>
      <c r="AM128" s="295"/>
      <c r="AN128" s="228"/>
      <c r="AO128" s="228"/>
      <c r="AP128" s="228"/>
      <c r="AQ128" s="228"/>
      <c r="AR128" s="228"/>
      <c r="AS128" s="348"/>
      <c r="AT128" s="264">
        <f t="shared" si="96"/>
        <v>0</v>
      </c>
      <c r="AU128" s="259"/>
      <c r="AV128" s="265">
        <f t="shared" si="97"/>
        <v>0</v>
      </c>
      <c r="AX128" s="265">
        <f t="shared" si="101"/>
        <v>0</v>
      </c>
      <c r="AZ128" s="492">
        <f t="shared" si="98"/>
        <v>0</v>
      </c>
      <c r="BB128" s="492">
        <f t="shared" si="99"/>
        <v>0</v>
      </c>
      <c r="BD128" s="265">
        <f t="shared" si="102"/>
        <v>0</v>
      </c>
      <c r="BE128" s="105"/>
      <c r="BF128" s="105"/>
      <c r="BG128" s="105"/>
      <c r="BH128" s="105"/>
      <c r="BI128" s="105"/>
      <c r="BJ128" s="105"/>
    </row>
    <row r="129" spans="2:62" ht="20.100000000000001" hidden="1" customHeight="1" outlineLevel="1">
      <c r="B129" s="100"/>
      <c r="C129" s="911" t="s">
        <v>306</v>
      </c>
      <c r="D129" s="912"/>
      <c r="E129" s="912"/>
      <c r="F129" s="913"/>
      <c r="G129" s="914" t="s">
        <v>374</v>
      </c>
      <c r="H129" s="913"/>
      <c r="I129" s="752"/>
      <c r="J129" s="752">
        <v>1</v>
      </c>
      <c r="K129" s="752">
        <v>1</v>
      </c>
      <c r="L129" s="752">
        <v>1</v>
      </c>
      <c r="M129" s="752">
        <v>5</v>
      </c>
      <c r="N129" s="752">
        <v>2</v>
      </c>
      <c r="O129" s="752">
        <v>5</v>
      </c>
      <c r="P129" s="753">
        <v>200</v>
      </c>
      <c r="Q129" s="753">
        <v>500</v>
      </c>
      <c r="R129" s="156">
        <f t="shared" si="92"/>
        <v>200</v>
      </c>
      <c r="S129" s="156">
        <f t="shared" si="93"/>
        <v>550</v>
      </c>
      <c r="U129" s="157">
        <f t="shared" si="100"/>
        <v>2146</v>
      </c>
      <c r="W129" s="152"/>
      <c r="X129" s="152"/>
      <c r="Y129" s="152"/>
      <c r="Z129" s="152"/>
      <c r="AA129" s="152"/>
      <c r="AB129" s="152"/>
      <c r="AC129" s="347"/>
      <c r="AD129" s="152"/>
      <c r="AE129" s="152"/>
      <c r="AF129" s="152"/>
      <c r="AG129" s="152"/>
      <c r="AH129" s="152"/>
      <c r="AI129" s="152"/>
      <c r="AJ129" s="347"/>
      <c r="AK129" s="152"/>
      <c r="AL129" s="152"/>
      <c r="AM129" s="295"/>
      <c r="AN129" s="228"/>
      <c r="AO129" s="228"/>
      <c r="AP129" s="228"/>
      <c r="AQ129" s="228"/>
      <c r="AR129" s="228"/>
      <c r="AS129" s="348"/>
      <c r="AT129" s="264">
        <f t="shared" si="96"/>
        <v>0</v>
      </c>
      <c r="AU129" s="259"/>
      <c r="AV129" s="265">
        <f t="shared" si="97"/>
        <v>0</v>
      </c>
      <c r="AX129" s="265">
        <f t="shared" si="101"/>
        <v>2146</v>
      </c>
      <c r="AZ129" s="492">
        <f t="shared" si="98"/>
        <v>1907.4833739624837</v>
      </c>
      <c r="BB129" s="492">
        <f t="shared" si="99"/>
        <v>0</v>
      </c>
      <c r="BD129" s="265">
        <f t="shared" si="102"/>
        <v>1907.4833739624837</v>
      </c>
      <c r="BE129" s="105"/>
      <c r="BF129" s="105"/>
      <c r="BG129" s="105"/>
      <c r="BH129" s="105"/>
      <c r="BI129" s="105"/>
      <c r="BJ129" s="105"/>
    </row>
    <row r="130" spans="2:62" ht="9.9499999999999993" hidden="1" customHeight="1" outlineLevel="1">
      <c r="B130" s="101"/>
      <c r="C130" s="208"/>
      <c r="D130" s="208"/>
      <c r="E130" s="208"/>
      <c r="F130" s="208"/>
      <c r="G130" s="237"/>
      <c r="H130" s="207"/>
      <c r="I130" s="257"/>
      <c r="J130" s="257"/>
      <c r="K130" s="257"/>
      <c r="L130" s="257"/>
      <c r="M130" s="257"/>
      <c r="N130" s="257"/>
      <c r="O130" s="257"/>
      <c r="P130" s="256"/>
      <c r="Q130" s="102"/>
      <c r="R130" s="102"/>
      <c r="S130" s="102"/>
      <c r="U130" s="98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Z130" s="493"/>
      <c r="BE130" s="105"/>
      <c r="BF130" s="105"/>
      <c r="BG130" s="105"/>
      <c r="BH130" s="105"/>
      <c r="BI130" s="105"/>
      <c r="BJ130" s="105"/>
    </row>
    <row r="131" spans="2:62" ht="20.100000000000001" customHeight="1" collapsed="1">
      <c r="B131" s="151">
        <f>B114+1</f>
        <v>8</v>
      </c>
      <c r="C131" s="895" t="s">
        <v>321</v>
      </c>
      <c r="D131" s="896"/>
      <c r="E131" s="896"/>
      <c r="F131" s="897"/>
      <c r="G131" s="429"/>
      <c r="H131" s="206">
        <v>1</v>
      </c>
      <c r="I131" s="642">
        <f t="shared" ref="I131" si="103">$H131*SUM(I132:I146)</f>
        <v>0</v>
      </c>
      <c r="J131" s="643">
        <f t="shared" ref="J131:O131" si="104">$H131*SUM(J132:J146)</f>
        <v>41</v>
      </c>
      <c r="K131" s="644">
        <f t="shared" si="104"/>
        <v>11</v>
      </c>
      <c r="L131" s="645">
        <f t="shared" si="104"/>
        <v>11</v>
      </c>
      <c r="M131" s="645">
        <f t="shared" si="104"/>
        <v>25</v>
      </c>
      <c r="N131" s="644">
        <f t="shared" si="104"/>
        <v>12</v>
      </c>
      <c r="O131" s="642">
        <f t="shared" si="104"/>
        <v>25</v>
      </c>
      <c r="P131" s="209">
        <f t="shared" ref="P131:Q131" si="105">$H131*SUM(P132:P146)</f>
        <v>2200</v>
      </c>
      <c r="Q131" s="210">
        <f t="shared" si="105"/>
        <v>3000</v>
      </c>
      <c r="R131" s="136">
        <f t="shared" ref="R131:R146" si="106">P131*(1+Gewinn)*(1+SicherheitAngebot)</f>
        <v>2200</v>
      </c>
      <c r="S131" s="137">
        <f t="shared" ref="S131:S146" si="107">Q131*(1+MGKZ)*(1+Gewinn)*(1+SicherheitAngebot)</f>
        <v>3300.0000000000005</v>
      </c>
      <c r="U131" s="10">
        <f>I131*$I$7+J131*$J$7+K131*$K$7+L131*$L$7+M131*$M$7+N131*$N$7+O131*$O$7+R131+S131</f>
        <v>17426</v>
      </c>
      <c r="W131" s="646">
        <f t="shared" ref="W131:AB131" si="108">$H131*SUM(W132:W146)</f>
        <v>0</v>
      </c>
      <c r="X131" s="647">
        <f t="shared" si="108"/>
        <v>0</v>
      </c>
      <c r="Y131" s="648">
        <f t="shared" si="108"/>
        <v>0</v>
      </c>
      <c r="Z131" s="649">
        <f t="shared" si="108"/>
        <v>0</v>
      </c>
      <c r="AA131" s="648">
        <f t="shared" si="108"/>
        <v>0</v>
      </c>
      <c r="AB131" s="646">
        <f t="shared" si="108"/>
        <v>0</v>
      </c>
      <c r="AC131" s="258"/>
      <c r="AD131" s="646">
        <f t="shared" ref="AD131:AM131" si="109">$H131*SUM(AD132:AD146)</f>
        <v>0</v>
      </c>
      <c r="AE131" s="647">
        <f t="shared" si="109"/>
        <v>0</v>
      </c>
      <c r="AF131" s="648">
        <f t="shared" si="109"/>
        <v>0</v>
      </c>
      <c r="AG131" s="649">
        <f t="shared" si="109"/>
        <v>0</v>
      </c>
      <c r="AH131" s="648">
        <f t="shared" si="109"/>
        <v>0</v>
      </c>
      <c r="AI131" s="646">
        <f t="shared" si="109"/>
        <v>0</v>
      </c>
      <c r="AJ131" s="258"/>
      <c r="AK131" s="653">
        <f t="shared" si="109"/>
        <v>0</v>
      </c>
      <c r="AL131" s="653">
        <f t="shared" si="109"/>
        <v>0</v>
      </c>
      <c r="AM131" s="653">
        <f t="shared" si="109"/>
        <v>0</v>
      </c>
      <c r="AN131" s="227">
        <f>$H131*SUM(AN132:AN146)*(1+Gewinn)*(1+SicherheitAngebot)</f>
        <v>0</v>
      </c>
      <c r="AO131" s="227">
        <f>$H131*SUM(AO132:AO146)*(1+Gewinn)*(1+SicherheitAngebot)</f>
        <v>0</v>
      </c>
      <c r="AP131" s="227">
        <f>$H131*SUM(AP132:AP146)*(1+Gewinn)*(1+SicherheitAngebot)</f>
        <v>0</v>
      </c>
      <c r="AQ131" s="227">
        <f>$H131*SUM(AQ132:AQ146)*(1+Gewinn)*(1+SicherheitAngebot)</f>
        <v>0</v>
      </c>
      <c r="AR131" s="227">
        <f>$H131*SUM(AR132:AR146)*(1+Gewinn)*(1+SicherheitAngebot)</f>
        <v>0</v>
      </c>
      <c r="AS131" s="262"/>
      <c r="AT131" s="263">
        <f t="shared" si="96"/>
        <v>0</v>
      </c>
      <c r="AU131" s="259"/>
      <c r="AV131" s="491">
        <f>AK131*$AK$7+AL131*$AL$7+AM131*$AM$7+SUM(AN131:AR131)+AT131/Zuschläge_IBN+AT131</f>
        <v>0</v>
      </c>
      <c r="AX131" s="685">
        <f>U131+AV131</f>
        <v>17426</v>
      </c>
      <c r="AZ131" s="490">
        <f>IF(H131&gt;0,U131/(1+SicherheitAngebot)*(1+Sicherheit),0)</f>
        <v>15489.191647097037</v>
      </c>
      <c r="BB131" s="490">
        <f>IF(H131&gt;0,AV131/(1+SicherheitAngebot)*(1+Sicherheit),0)</f>
        <v>0</v>
      </c>
      <c r="BD131" s="490">
        <f>AZ131+BB131</f>
        <v>15489.191647097037</v>
      </c>
      <c r="BE131" s="105"/>
      <c r="BF131" s="105"/>
      <c r="BG131" s="105"/>
      <c r="BH131" s="105"/>
      <c r="BI131" s="105"/>
      <c r="BJ131" s="105"/>
    </row>
    <row r="132" spans="2:62" ht="20.100000000000001" hidden="1" customHeight="1" outlineLevel="1">
      <c r="B132" s="99"/>
      <c r="C132" s="758" t="s">
        <v>323</v>
      </c>
      <c r="D132" s="759"/>
      <c r="E132" s="759"/>
      <c r="F132" s="745"/>
      <c r="G132" s="744" t="s">
        <v>322</v>
      </c>
      <c r="H132" s="745"/>
      <c r="I132" s="752"/>
      <c r="J132" s="752">
        <v>40</v>
      </c>
      <c r="K132" s="752">
        <v>10</v>
      </c>
      <c r="L132" s="752">
        <v>10</v>
      </c>
      <c r="M132" s="752">
        <v>20</v>
      </c>
      <c r="N132" s="752">
        <v>10</v>
      </c>
      <c r="O132" s="752">
        <v>20</v>
      </c>
      <c r="P132" s="753">
        <v>2000</v>
      </c>
      <c r="Q132" s="753">
        <v>2500</v>
      </c>
      <c r="R132" s="156">
        <f t="shared" si="106"/>
        <v>2000</v>
      </c>
      <c r="S132" s="156">
        <f t="shared" si="107"/>
        <v>2750</v>
      </c>
      <c r="U132" s="157">
        <f>I132*$I$7+J132*$J$7+K132*$K$7+L132*$L$7+M132*$M$7+N132*$N$7+O132*$O$7+R132+S132</f>
        <v>15280</v>
      </c>
      <c r="W132" s="152"/>
      <c r="X132" s="152"/>
      <c r="Y132" s="152"/>
      <c r="Z132" s="152"/>
      <c r="AA132" s="152"/>
      <c r="AB132" s="152"/>
      <c r="AC132" s="347"/>
      <c r="AD132" s="152"/>
      <c r="AE132" s="152"/>
      <c r="AF132" s="152"/>
      <c r="AG132" s="152"/>
      <c r="AH132" s="152"/>
      <c r="AI132" s="152"/>
      <c r="AJ132" s="347"/>
      <c r="AK132" s="152"/>
      <c r="AL132" s="152"/>
      <c r="AM132" s="295"/>
      <c r="AN132" s="228"/>
      <c r="AO132" s="228"/>
      <c r="AP132" s="228"/>
      <c r="AQ132" s="228"/>
      <c r="AR132" s="228"/>
      <c r="AS132" s="348"/>
      <c r="AT132" s="264">
        <f t="shared" si="96"/>
        <v>0</v>
      </c>
      <c r="AU132" s="259"/>
      <c r="AV132" s="265">
        <f t="shared" ref="AV132:AV146" si="110">AK132*$AK$7+AL132*$AL$7+AM132*$AM$7+SUM(AN132:AR132)*(1+Gewinn)*(1+SicherheitAngebot)+AT132/Zuschläge_IBN+AT132</f>
        <v>0</v>
      </c>
      <c r="AX132" s="265">
        <f>U132+AV132</f>
        <v>15280</v>
      </c>
      <c r="AZ132" s="492">
        <f t="shared" ref="AZ132:AZ146" si="111">U132/(1+SicherheitAngebot)*(1+Sicherheit)</f>
        <v>13581.708273134553</v>
      </c>
      <c r="BB132" s="492">
        <f t="shared" ref="BB132:BB146" si="112">AV132/(1+SicherheitAngebot)*(1+Sicherheit)</f>
        <v>0</v>
      </c>
      <c r="BD132" s="265">
        <f>AZ132+BB132</f>
        <v>13581.708273134553</v>
      </c>
      <c r="BE132" s="105"/>
      <c r="BF132" s="105"/>
      <c r="BG132" s="105"/>
      <c r="BH132" s="105"/>
      <c r="BI132" s="105"/>
      <c r="BJ132" s="105"/>
    </row>
    <row r="133" spans="2:62" ht="20.100000000000001" hidden="1" customHeight="1" outlineLevel="1">
      <c r="B133" s="100"/>
      <c r="C133" s="758"/>
      <c r="D133" s="759"/>
      <c r="E133" s="759"/>
      <c r="F133" s="745"/>
      <c r="G133" s="744"/>
      <c r="H133" s="745"/>
      <c r="I133" s="752"/>
      <c r="J133" s="752"/>
      <c r="K133" s="752"/>
      <c r="L133" s="752"/>
      <c r="M133" s="752"/>
      <c r="N133" s="752"/>
      <c r="O133" s="752"/>
      <c r="P133" s="753"/>
      <c r="Q133" s="753"/>
      <c r="R133" s="156">
        <f t="shared" si="106"/>
        <v>0</v>
      </c>
      <c r="S133" s="156">
        <f>Q133*(1+MGKZ)*(1+Gewinn)*(1+SicherheitAngebot)</f>
        <v>0</v>
      </c>
      <c r="U133" s="157">
        <f t="shared" ref="U133:U146" si="113">I133*$I$7+J133*$J$7+K133*$K$7+L133*$L$7+M133*$M$7+N133*$N$7+O133*$O$7+R133+S133</f>
        <v>0</v>
      </c>
      <c r="W133" s="152"/>
      <c r="X133" s="152"/>
      <c r="Y133" s="152"/>
      <c r="Z133" s="152"/>
      <c r="AA133" s="152"/>
      <c r="AB133" s="152"/>
      <c r="AC133" s="347"/>
      <c r="AD133" s="152"/>
      <c r="AE133" s="152"/>
      <c r="AF133" s="152"/>
      <c r="AG133" s="152"/>
      <c r="AH133" s="152"/>
      <c r="AI133" s="152"/>
      <c r="AJ133" s="347"/>
      <c r="AK133" s="152"/>
      <c r="AL133" s="152"/>
      <c r="AM133" s="295"/>
      <c r="AN133" s="228"/>
      <c r="AO133" s="228"/>
      <c r="AP133" s="228"/>
      <c r="AQ133" s="228"/>
      <c r="AR133" s="228"/>
      <c r="AS133" s="348"/>
      <c r="AT133" s="264">
        <f t="shared" si="96"/>
        <v>0</v>
      </c>
      <c r="AU133" s="259"/>
      <c r="AV133" s="265">
        <f t="shared" si="110"/>
        <v>0</v>
      </c>
      <c r="AX133" s="265">
        <f t="shared" ref="AX133:AX146" si="114">U133+AV133</f>
        <v>0</v>
      </c>
      <c r="AZ133" s="492">
        <f t="shared" si="111"/>
        <v>0</v>
      </c>
      <c r="BB133" s="492">
        <f t="shared" si="112"/>
        <v>0</v>
      </c>
      <c r="BD133" s="265">
        <f t="shared" ref="BD133:BD146" si="115">AZ133+BB133</f>
        <v>0</v>
      </c>
      <c r="BE133" s="105"/>
      <c r="BF133" s="105"/>
      <c r="BG133" s="105"/>
      <c r="BH133" s="105"/>
      <c r="BI133" s="105"/>
      <c r="BJ133" s="105"/>
    </row>
    <row r="134" spans="2:62" ht="20.100000000000001" hidden="1" customHeight="1" outlineLevel="1">
      <c r="B134" s="100"/>
      <c r="C134" s="758"/>
      <c r="D134" s="759"/>
      <c r="E134" s="759"/>
      <c r="F134" s="745"/>
      <c r="G134" s="744"/>
      <c r="H134" s="745"/>
      <c r="I134" s="752"/>
      <c r="J134" s="752"/>
      <c r="K134" s="752"/>
      <c r="L134" s="752"/>
      <c r="M134" s="752"/>
      <c r="N134" s="752"/>
      <c r="O134" s="752"/>
      <c r="P134" s="753"/>
      <c r="Q134" s="753"/>
      <c r="R134" s="156">
        <f t="shared" si="106"/>
        <v>0</v>
      </c>
      <c r="S134" s="156">
        <f>Q134*(1+MGKZ)*(1+Gewinn)*(1+SicherheitAngebot)</f>
        <v>0</v>
      </c>
      <c r="U134" s="157">
        <f t="shared" si="113"/>
        <v>0</v>
      </c>
      <c r="W134" s="152"/>
      <c r="X134" s="152"/>
      <c r="Y134" s="152"/>
      <c r="Z134" s="152"/>
      <c r="AA134" s="152"/>
      <c r="AB134" s="152"/>
      <c r="AC134" s="347"/>
      <c r="AD134" s="152"/>
      <c r="AE134" s="152"/>
      <c r="AF134" s="152"/>
      <c r="AG134" s="152"/>
      <c r="AH134" s="152"/>
      <c r="AI134" s="152"/>
      <c r="AJ134" s="347"/>
      <c r="AK134" s="152"/>
      <c r="AL134" s="152"/>
      <c r="AM134" s="295"/>
      <c r="AN134" s="228"/>
      <c r="AO134" s="228"/>
      <c r="AP134" s="228"/>
      <c r="AQ134" s="228"/>
      <c r="AR134" s="228"/>
      <c r="AS134" s="348"/>
      <c r="AT134" s="264">
        <f t="shared" si="96"/>
        <v>0</v>
      </c>
      <c r="AU134" s="259"/>
      <c r="AV134" s="265">
        <f t="shared" si="110"/>
        <v>0</v>
      </c>
      <c r="AX134" s="265">
        <f t="shared" si="114"/>
        <v>0</v>
      </c>
      <c r="AZ134" s="492">
        <f t="shared" si="111"/>
        <v>0</v>
      </c>
      <c r="BB134" s="492">
        <f t="shared" si="112"/>
        <v>0</v>
      </c>
      <c r="BD134" s="265">
        <f t="shared" si="115"/>
        <v>0</v>
      </c>
      <c r="BE134" s="105"/>
      <c r="BF134" s="105"/>
      <c r="BG134" s="105"/>
      <c r="BH134" s="105"/>
      <c r="BI134" s="105"/>
      <c r="BJ134" s="105"/>
    </row>
    <row r="135" spans="2:62" ht="20.100000000000001" hidden="1" customHeight="1" outlineLevel="1">
      <c r="B135" s="100"/>
      <c r="C135" s="899"/>
      <c r="D135" s="900"/>
      <c r="E135" s="900"/>
      <c r="F135" s="891"/>
      <c r="G135" s="890"/>
      <c r="H135" s="891"/>
      <c r="I135" s="752"/>
      <c r="J135" s="752"/>
      <c r="K135" s="752"/>
      <c r="L135" s="752"/>
      <c r="M135" s="752"/>
      <c r="N135" s="752"/>
      <c r="O135" s="752"/>
      <c r="P135" s="753"/>
      <c r="Q135" s="753"/>
      <c r="R135" s="156">
        <f t="shared" si="106"/>
        <v>0</v>
      </c>
      <c r="S135" s="156">
        <f t="shared" si="107"/>
        <v>0</v>
      </c>
      <c r="U135" s="157">
        <f t="shared" si="113"/>
        <v>0</v>
      </c>
      <c r="W135" s="152"/>
      <c r="X135" s="152"/>
      <c r="Y135" s="152"/>
      <c r="Z135" s="152"/>
      <c r="AA135" s="152"/>
      <c r="AB135" s="152"/>
      <c r="AC135" s="347"/>
      <c r="AD135" s="152"/>
      <c r="AE135" s="152"/>
      <c r="AF135" s="152"/>
      <c r="AG135" s="152"/>
      <c r="AH135" s="152"/>
      <c r="AI135" s="152"/>
      <c r="AJ135" s="347"/>
      <c r="AK135" s="152"/>
      <c r="AL135" s="152"/>
      <c r="AM135" s="295"/>
      <c r="AN135" s="228"/>
      <c r="AO135" s="228"/>
      <c r="AP135" s="228"/>
      <c r="AQ135" s="228"/>
      <c r="AR135" s="228"/>
      <c r="AS135" s="348"/>
      <c r="AT135" s="264">
        <f t="shared" si="96"/>
        <v>0</v>
      </c>
      <c r="AU135" s="259"/>
      <c r="AV135" s="265">
        <f t="shared" si="110"/>
        <v>0</v>
      </c>
      <c r="AX135" s="265">
        <f t="shared" si="114"/>
        <v>0</v>
      </c>
      <c r="AZ135" s="492">
        <f t="shared" si="111"/>
        <v>0</v>
      </c>
      <c r="BB135" s="492">
        <f t="shared" si="112"/>
        <v>0</v>
      </c>
      <c r="BD135" s="265">
        <f t="shared" si="115"/>
        <v>0</v>
      </c>
      <c r="BE135" s="105"/>
      <c r="BF135" s="105"/>
      <c r="BG135" s="105"/>
      <c r="BH135" s="105"/>
      <c r="BI135" s="105"/>
      <c r="BJ135" s="105"/>
    </row>
    <row r="136" spans="2:62" ht="20.100000000000001" hidden="1" customHeight="1" outlineLevel="1">
      <c r="B136" s="100"/>
      <c r="C136" s="899"/>
      <c r="D136" s="900"/>
      <c r="E136" s="900"/>
      <c r="F136" s="891"/>
      <c r="G136" s="890"/>
      <c r="H136" s="891"/>
      <c r="I136" s="752"/>
      <c r="J136" s="752"/>
      <c r="K136" s="752"/>
      <c r="L136" s="752"/>
      <c r="M136" s="752"/>
      <c r="N136" s="752"/>
      <c r="O136" s="752"/>
      <c r="P136" s="753"/>
      <c r="Q136" s="753"/>
      <c r="R136" s="156">
        <f t="shared" si="106"/>
        <v>0</v>
      </c>
      <c r="S136" s="156">
        <f t="shared" si="107"/>
        <v>0</v>
      </c>
      <c r="U136" s="157">
        <f t="shared" si="113"/>
        <v>0</v>
      </c>
      <c r="W136" s="152"/>
      <c r="X136" s="152"/>
      <c r="Y136" s="152"/>
      <c r="Z136" s="152"/>
      <c r="AA136" s="152"/>
      <c r="AB136" s="152"/>
      <c r="AC136" s="347"/>
      <c r="AD136" s="152"/>
      <c r="AE136" s="152"/>
      <c r="AF136" s="152"/>
      <c r="AG136" s="152"/>
      <c r="AH136" s="152"/>
      <c r="AI136" s="152"/>
      <c r="AJ136" s="347"/>
      <c r="AK136" s="152"/>
      <c r="AL136" s="152"/>
      <c r="AM136" s="295"/>
      <c r="AN136" s="228"/>
      <c r="AO136" s="228"/>
      <c r="AP136" s="228"/>
      <c r="AQ136" s="228"/>
      <c r="AR136" s="228"/>
      <c r="AS136" s="348"/>
      <c r="AT136" s="264">
        <f t="shared" si="96"/>
        <v>0</v>
      </c>
      <c r="AU136" s="259"/>
      <c r="AV136" s="265">
        <f t="shared" si="110"/>
        <v>0</v>
      </c>
      <c r="AX136" s="265">
        <f t="shared" si="114"/>
        <v>0</v>
      </c>
      <c r="AZ136" s="492">
        <f t="shared" si="111"/>
        <v>0</v>
      </c>
      <c r="BB136" s="492">
        <f t="shared" si="112"/>
        <v>0</v>
      </c>
      <c r="BD136" s="265">
        <f t="shared" si="115"/>
        <v>0</v>
      </c>
      <c r="BE136" s="105"/>
      <c r="BF136" s="105"/>
      <c r="BG136" s="105"/>
      <c r="BH136" s="105"/>
      <c r="BI136" s="105"/>
      <c r="BJ136" s="105"/>
    </row>
    <row r="137" spans="2:62" ht="20.100000000000001" hidden="1" customHeight="1" outlineLevel="1">
      <c r="B137" s="100"/>
      <c r="C137" s="899"/>
      <c r="D137" s="900"/>
      <c r="E137" s="900"/>
      <c r="F137" s="891"/>
      <c r="G137" s="890"/>
      <c r="H137" s="891"/>
      <c r="I137" s="752"/>
      <c r="J137" s="752"/>
      <c r="K137" s="752"/>
      <c r="L137" s="752"/>
      <c r="M137" s="752"/>
      <c r="N137" s="752"/>
      <c r="O137" s="752"/>
      <c r="P137" s="753"/>
      <c r="Q137" s="753"/>
      <c r="R137" s="156">
        <f t="shared" si="106"/>
        <v>0</v>
      </c>
      <c r="S137" s="156">
        <f t="shared" si="107"/>
        <v>0</v>
      </c>
      <c r="U137" s="157">
        <f t="shared" si="113"/>
        <v>0</v>
      </c>
      <c r="W137" s="152"/>
      <c r="X137" s="152"/>
      <c r="Y137" s="152"/>
      <c r="Z137" s="152"/>
      <c r="AA137" s="152"/>
      <c r="AB137" s="152"/>
      <c r="AC137" s="347"/>
      <c r="AD137" s="152"/>
      <c r="AE137" s="152"/>
      <c r="AF137" s="152"/>
      <c r="AG137" s="152"/>
      <c r="AH137" s="152"/>
      <c r="AI137" s="152"/>
      <c r="AJ137" s="347"/>
      <c r="AK137" s="152"/>
      <c r="AL137" s="152"/>
      <c r="AM137" s="295"/>
      <c r="AN137" s="228"/>
      <c r="AO137" s="228"/>
      <c r="AP137" s="228"/>
      <c r="AQ137" s="228"/>
      <c r="AR137" s="228"/>
      <c r="AS137" s="348"/>
      <c r="AT137" s="264">
        <f t="shared" si="96"/>
        <v>0</v>
      </c>
      <c r="AU137" s="259"/>
      <c r="AV137" s="265">
        <f t="shared" si="110"/>
        <v>0</v>
      </c>
      <c r="AX137" s="265">
        <f t="shared" si="114"/>
        <v>0</v>
      </c>
      <c r="AZ137" s="492">
        <f t="shared" si="111"/>
        <v>0</v>
      </c>
      <c r="BB137" s="492">
        <f t="shared" si="112"/>
        <v>0</v>
      </c>
      <c r="BD137" s="265">
        <f t="shared" si="115"/>
        <v>0</v>
      </c>
      <c r="BE137" s="105"/>
      <c r="BF137" s="105"/>
      <c r="BG137" s="105"/>
      <c r="BH137" s="105"/>
      <c r="BI137" s="105"/>
      <c r="BJ137" s="105"/>
    </row>
    <row r="138" spans="2:62" ht="20.100000000000001" hidden="1" customHeight="1" outlineLevel="1">
      <c r="B138" s="100"/>
      <c r="C138" s="908"/>
      <c r="D138" s="909"/>
      <c r="E138" s="909"/>
      <c r="F138" s="910"/>
      <c r="G138" s="890"/>
      <c r="H138" s="891"/>
      <c r="I138" s="152"/>
      <c r="J138" s="152"/>
      <c r="K138" s="152"/>
      <c r="L138" s="152"/>
      <c r="M138" s="152"/>
      <c r="N138" s="152"/>
      <c r="O138" s="152"/>
      <c r="P138" s="153"/>
      <c r="Q138" s="153"/>
      <c r="R138" s="156">
        <f t="shared" si="106"/>
        <v>0</v>
      </c>
      <c r="S138" s="156">
        <f t="shared" si="107"/>
        <v>0</v>
      </c>
      <c r="U138" s="157">
        <f t="shared" si="113"/>
        <v>0</v>
      </c>
      <c r="W138" s="152"/>
      <c r="X138" s="152"/>
      <c r="Y138" s="152"/>
      <c r="Z138" s="152"/>
      <c r="AA138" s="152"/>
      <c r="AB138" s="152"/>
      <c r="AC138" s="347"/>
      <c r="AD138" s="152"/>
      <c r="AE138" s="152"/>
      <c r="AF138" s="152"/>
      <c r="AG138" s="152"/>
      <c r="AH138" s="152"/>
      <c r="AI138" s="152"/>
      <c r="AJ138" s="347"/>
      <c r="AK138" s="152"/>
      <c r="AL138" s="152"/>
      <c r="AM138" s="295"/>
      <c r="AN138" s="228"/>
      <c r="AO138" s="228"/>
      <c r="AP138" s="228"/>
      <c r="AQ138" s="228"/>
      <c r="AR138" s="228"/>
      <c r="AS138" s="348"/>
      <c r="AT138" s="264">
        <f t="shared" si="96"/>
        <v>0</v>
      </c>
      <c r="AU138" s="259"/>
      <c r="AV138" s="265">
        <f t="shared" si="110"/>
        <v>0</v>
      </c>
      <c r="AX138" s="265">
        <f t="shared" si="114"/>
        <v>0</v>
      </c>
      <c r="AZ138" s="492">
        <f t="shared" si="111"/>
        <v>0</v>
      </c>
      <c r="BB138" s="492">
        <f t="shared" si="112"/>
        <v>0</v>
      </c>
      <c r="BD138" s="265">
        <f t="shared" si="115"/>
        <v>0</v>
      </c>
      <c r="BE138" s="105"/>
      <c r="BF138" s="105"/>
      <c r="BG138" s="105"/>
      <c r="BH138" s="105"/>
      <c r="BI138" s="105"/>
      <c r="BJ138" s="105"/>
    </row>
    <row r="139" spans="2:62" ht="20.100000000000001" hidden="1" customHeight="1" outlineLevel="1">
      <c r="B139" s="100"/>
      <c r="C139" s="908"/>
      <c r="D139" s="909"/>
      <c r="E139" s="909"/>
      <c r="F139" s="910"/>
      <c r="G139" s="890"/>
      <c r="H139" s="891"/>
      <c r="I139" s="152"/>
      <c r="J139" s="152"/>
      <c r="K139" s="152"/>
      <c r="L139" s="152"/>
      <c r="M139" s="152"/>
      <c r="N139" s="152"/>
      <c r="O139" s="152"/>
      <c r="P139" s="153"/>
      <c r="Q139" s="153"/>
      <c r="R139" s="156">
        <f t="shared" si="106"/>
        <v>0</v>
      </c>
      <c r="S139" s="156">
        <f t="shared" si="107"/>
        <v>0</v>
      </c>
      <c r="U139" s="157">
        <f t="shared" si="113"/>
        <v>0</v>
      </c>
      <c r="W139" s="152"/>
      <c r="X139" s="152"/>
      <c r="Y139" s="152"/>
      <c r="Z139" s="152"/>
      <c r="AA139" s="152"/>
      <c r="AB139" s="152"/>
      <c r="AC139" s="347"/>
      <c r="AD139" s="152"/>
      <c r="AE139" s="152"/>
      <c r="AF139" s="152"/>
      <c r="AG139" s="152"/>
      <c r="AH139" s="152"/>
      <c r="AI139" s="152"/>
      <c r="AJ139" s="347"/>
      <c r="AK139" s="152"/>
      <c r="AL139" s="152"/>
      <c r="AM139" s="295"/>
      <c r="AN139" s="228"/>
      <c r="AO139" s="228"/>
      <c r="AP139" s="228"/>
      <c r="AQ139" s="228"/>
      <c r="AR139" s="228"/>
      <c r="AS139" s="348"/>
      <c r="AT139" s="264">
        <f t="shared" si="96"/>
        <v>0</v>
      </c>
      <c r="AU139" s="259"/>
      <c r="AV139" s="265">
        <f t="shared" si="110"/>
        <v>0</v>
      </c>
      <c r="AX139" s="265">
        <f t="shared" si="114"/>
        <v>0</v>
      </c>
      <c r="AZ139" s="492">
        <f t="shared" si="111"/>
        <v>0</v>
      </c>
      <c r="BB139" s="492">
        <f t="shared" si="112"/>
        <v>0</v>
      </c>
      <c r="BD139" s="265">
        <f t="shared" si="115"/>
        <v>0</v>
      </c>
      <c r="BE139" s="105"/>
      <c r="BF139" s="105"/>
      <c r="BG139" s="105"/>
      <c r="BH139" s="105"/>
      <c r="BI139" s="105"/>
      <c r="BJ139" s="105"/>
    </row>
    <row r="140" spans="2:62" ht="20.100000000000001" hidden="1" customHeight="1" outlineLevel="1">
      <c r="B140" s="100"/>
      <c r="C140" s="908"/>
      <c r="D140" s="909"/>
      <c r="E140" s="909"/>
      <c r="F140" s="910"/>
      <c r="G140" s="890"/>
      <c r="H140" s="891"/>
      <c r="I140" s="152"/>
      <c r="J140" s="152"/>
      <c r="K140" s="152"/>
      <c r="L140" s="152"/>
      <c r="M140" s="152"/>
      <c r="N140" s="152"/>
      <c r="O140" s="152"/>
      <c r="P140" s="153"/>
      <c r="Q140" s="153"/>
      <c r="R140" s="156">
        <f t="shared" si="106"/>
        <v>0</v>
      </c>
      <c r="S140" s="156">
        <f t="shared" si="107"/>
        <v>0</v>
      </c>
      <c r="U140" s="157">
        <f t="shared" si="113"/>
        <v>0</v>
      </c>
      <c r="W140" s="152"/>
      <c r="X140" s="152"/>
      <c r="Y140" s="152"/>
      <c r="Z140" s="152"/>
      <c r="AA140" s="152"/>
      <c r="AB140" s="152"/>
      <c r="AC140" s="347"/>
      <c r="AD140" s="152"/>
      <c r="AE140" s="152"/>
      <c r="AF140" s="152"/>
      <c r="AG140" s="152"/>
      <c r="AH140" s="152"/>
      <c r="AI140" s="152"/>
      <c r="AJ140" s="347"/>
      <c r="AK140" s="152"/>
      <c r="AL140" s="152"/>
      <c r="AM140" s="295"/>
      <c r="AN140" s="228"/>
      <c r="AO140" s="228"/>
      <c r="AP140" s="228"/>
      <c r="AQ140" s="228"/>
      <c r="AR140" s="228"/>
      <c r="AS140" s="348"/>
      <c r="AT140" s="264">
        <f t="shared" si="96"/>
        <v>0</v>
      </c>
      <c r="AU140" s="259"/>
      <c r="AV140" s="265">
        <f t="shared" si="110"/>
        <v>0</v>
      </c>
      <c r="AX140" s="265">
        <f t="shared" si="114"/>
        <v>0</v>
      </c>
      <c r="AZ140" s="492">
        <f t="shared" si="111"/>
        <v>0</v>
      </c>
      <c r="BB140" s="492">
        <f t="shared" si="112"/>
        <v>0</v>
      </c>
      <c r="BD140" s="265">
        <f t="shared" si="115"/>
        <v>0</v>
      </c>
      <c r="BE140" s="105"/>
      <c r="BF140" s="105"/>
      <c r="BG140" s="105"/>
      <c r="BH140" s="105"/>
      <c r="BI140" s="105"/>
      <c r="BJ140" s="105"/>
    </row>
    <row r="141" spans="2:62" ht="20.100000000000001" hidden="1" customHeight="1" outlineLevel="1">
      <c r="B141" s="100"/>
      <c r="C141" s="908"/>
      <c r="D141" s="909"/>
      <c r="E141" s="909"/>
      <c r="F141" s="910"/>
      <c r="G141" s="890"/>
      <c r="H141" s="891"/>
      <c r="I141" s="152"/>
      <c r="J141" s="152"/>
      <c r="K141" s="152"/>
      <c r="L141" s="152"/>
      <c r="M141" s="152"/>
      <c r="N141" s="152"/>
      <c r="O141" s="152"/>
      <c r="P141" s="153"/>
      <c r="Q141" s="153"/>
      <c r="R141" s="156">
        <f t="shared" si="106"/>
        <v>0</v>
      </c>
      <c r="S141" s="156">
        <f t="shared" si="107"/>
        <v>0</v>
      </c>
      <c r="U141" s="157">
        <f t="shared" si="113"/>
        <v>0</v>
      </c>
      <c r="W141" s="152"/>
      <c r="X141" s="152"/>
      <c r="Y141" s="152"/>
      <c r="Z141" s="152"/>
      <c r="AA141" s="152"/>
      <c r="AB141" s="152"/>
      <c r="AC141" s="347"/>
      <c r="AD141" s="152"/>
      <c r="AE141" s="152"/>
      <c r="AF141" s="152"/>
      <c r="AG141" s="152"/>
      <c r="AH141" s="152"/>
      <c r="AI141" s="152"/>
      <c r="AJ141" s="347"/>
      <c r="AK141" s="152"/>
      <c r="AL141" s="152"/>
      <c r="AM141" s="295"/>
      <c r="AN141" s="228"/>
      <c r="AO141" s="228"/>
      <c r="AP141" s="228"/>
      <c r="AQ141" s="228"/>
      <c r="AR141" s="228"/>
      <c r="AS141" s="348"/>
      <c r="AT141" s="264">
        <f t="shared" si="96"/>
        <v>0</v>
      </c>
      <c r="AU141" s="259"/>
      <c r="AV141" s="265">
        <f t="shared" si="110"/>
        <v>0</v>
      </c>
      <c r="AX141" s="265">
        <f t="shared" si="114"/>
        <v>0</v>
      </c>
      <c r="AZ141" s="492">
        <f t="shared" si="111"/>
        <v>0</v>
      </c>
      <c r="BB141" s="492">
        <f t="shared" si="112"/>
        <v>0</v>
      </c>
      <c r="BD141" s="265">
        <f t="shared" si="115"/>
        <v>0</v>
      </c>
      <c r="BE141" s="105"/>
      <c r="BF141" s="105"/>
      <c r="BG141" s="105"/>
      <c r="BH141" s="105"/>
      <c r="BI141" s="105"/>
      <c r="BJ141" s="105"/>
    </row>
    <row r="142" spans="2:62" ht="20.100000000000001" hidden="1" customHeight="1" outlineLevel="1">
      <c r="B142" s="100"/>
      <c r="C142" s="908"/>
      <c r="D142" s="909"/>
      <c r="E142" s="909"/>
      <c r="F142" s="910"/>
      <c r="G142" s="890"/>
      <c r="H142" s="891"/>
      <c r="I142" s="152"/>
      <c r="J142" s="152"/>
      <c r="K142" s="152"/>
      <c r="L142" s="152"/>
      <c r="M142" s="152"/>
      <c r="N142" s="152"/>
      <c r="O142" s="152"/>
      <c r="P142" s="153"/>
      <c r="Q142" s="153"/>
      <c r="R142" s="156">
        <f t="shared" si="106"/>
        <v>0</v>
      </c>
      <c r="S142" s="156">
        <f t="shared" si="107"/>
        <v>0</v>
      </c>
      <c r="U142" s="157">
        <f t="shared" si="113"/>
        <v>0</v>
      </c>
      <c r="W142" s="152"/>
      <c r="X142" s="152"/>
      <c r="Y142" s="152"/>
      <c r="Z142" s="152"/>
      <c r="AA142" s="152"/>
      <c r="AB142" s="152"/>
      <c r="AC142" s="347"/>
      <c r="AD142" s="152"/>
      <c r="AE142" s="152"/>
      <c r="AF142" s="152"/>
      <c r="AG142" s="152"/>
      <c r="AH142" s="152"/>
      <c r="AI142" s="152"/>
      <c r="AJ142" s="347"/>
      <c r="AK142" s="152"/>
      <c r="AL142" s="152"/>
      <c r="AM142" s="295"/>
      <c r="AN142" s="228"/>
      <c r="AO142" s="228"/>
      <c r="AP142" s="228"/>
      <c r="AQ142" s="228"/>
      <c r="AR142" s="228"/>
      <c r="AS142" s="348"/>
      <c r="AT142" s="264">
        <f t="shared" si="96"/>
        <v>0</v>
      </c>
      <c r="AU142" s="259"/>
      <c r="AV142" s="265">
        <f t="shared" si="110"/>
        <v>0</v>
      </c>
      <c r="AX142" s="265">
        <f t="shared" si="114"/>
        <v>0</v>
      </c>
      <c r="AZ142" s="492">
        <f t="shared" si="111"/>
        <v>0</v>
      </c>
      <c r="BB142" s="492">
        <f t="shared" si="112"/>
        <v>0</v>
      </c>
      <c r="BD142" s="265">
        <f t="shared" si="115"/>
        <v>0</v>
      </c>
      <c r="BE142" s="105"/>
      <c r="BF142" s="105"/>
      <c r="BG142" s="105"/>
      <c r="BH142" s="105"/>
      <c r="BI142" s="105"/>
      <c r="BJ142" s="105"/>
    </row>
    <row r="143" spans="2:62" ht="20.100000000000001" hidden="1" customHeight="1" outlineLevel="1">
      <c r="B143" s="100"/>
      <c r="C143" s="908"/>
      <c r="D143" s="909"/>
      <c r="E143" s="909"/>
      <c r="F143" s="910"/>
      <c r="G143" s="890"/>
      <c r="H143" s="891"/>
      <c r="I143" s="152"/>
      <c r="J143" s="152"/>
      <c r="K143" s="152"/>
      <c r="L143" s="152"/>
      <c r="M143" s="152"/>
      <c r="N143" s="152"/>
      <c r="O143" s="152"/>
      <c r="P143" s="153"/>
      <c r="Q143" s="153"/>
      <c r="R143" s="156">
        <f t="shared" si="106"/>
        <v>0</v>
      </c>
      <c r="S143" s="156">
        <f t="shared" si="107"/>
        <v>0</v>
      </c>
      <c r="U143" s="157">
        <f t="shared" si="113"/>
        <v>0</v>
      </c>
      <c r="W143" s="152"/>
      <c r="X143" s="152"/>
      <c r="Y143" s="152"/>
      <c r="Z143" s="152"/>
      <c r="AA143" s="152"/>
      <c r="AB143" s="152"/>
      <c r="AC143" s="347"/>
      <c r="AD143" s="152"/>
      <c r="AE143" s="152"/>
      <c r="AF143" s="152"/>
      <c r="AG143" s="152"/>
      <c r="AH143" s="152"/>
      <c r="AI143" s="152"/>
      <c r="AJ143" s="347"/>
      <c r="AK143" s="152"/>
      <c r="AL143" s="152"/>
      <c r="AM143" s="295"/>
      <c r="AN143" s="228"/>
      <c r="AO143" s="228"/>
      <c r="AP143" s="228"/>
      <c r="AQ143" s="228"/>
      <c r="AR143" s="228"/>
      <c r="AS143" s="348"/>
      <c r="AT143" s="264">
        <f t="shared" si="96"/>
        <v>0</v>
      </c>
      <c r="AU143" s="259"/>
      <c r="AV143" s="265">
        <f t="shared" si="110"/>
        <v>0</v>
      </c>
      <c r="AX143" s="265">
        <f t="shared" si="114"/>
        <v>0</v>
      </c>
      <c r="AZ143" s="492">
        <f t="shared" si="111"/>
        <v>0</v>
      </c>
      <c r="BB143" s="492">
        <f t="shared" si="112"/>
        <v>0</v>
      </c>
      <c r="BD143" s="265">
        <f t="shared" si="115"/>
        <v>0</v>
      </c>
      <c r="BE143" s="105"/>
      <c r="BF143" s="105"/>
      <c r="BG143" s="105"/>
      <c r="BH143" s="105"/>
      <c r="BI143" s="105"/>
      <c r="BJ143" s="105"/>
    </row>
    <row r="144" spans="2:62" ht="20.100000000000001" hidden="1" customHeight="1" outlineLevel="1">
      <c r="B144" s="100"/>
      <c r="C144" s="908"/>
      <c r="D144" s="909"/>
      <c r="E144" s="909"/>
      <c r="F144" s="910"/>
      <c r="G144" s="890"/>
      <c r="H144" s="891"/>
      <c r="I144" s="152"/>
      <c r="J144" s="152"/>
      <c r="K144" s="152"/>
      <c r="L144" s="152"/>
      <c r="M144" s="152"/>
      <c r="N144" s="152"/>
      <c r="O144" s="152"/>
      <c r="P144" s="153"/>
      <c r="Q144" s="153"/>
      <c r="R144" s="156">
        <f t="shared" si="106"/>
        <v>0</v>
      </c>
      <c r="S144" s="156">
        <f t="shared" si="107"/>
        <v>0</v>
      </c>
      <c r="U144" s="157">
        <f t="shared" si="113"/>
        <v>0</v>
      </c>
      <c r="W144" s="152"/>
      <c r="X144" s="152"/>
      <c r="Y144" s="152"/>
      <c r="Z144" s="152"/>
      <c r="AA144" s="152"/>
      <c r="AB144" s="152"/>
      <c r="AC144" s="347"/>
      <c r="AD144" s="152"/>
      <c r="AE144" s="152"/>
      <c r="AF144" s="152"/>
      <c r="AG144" s="152"/>
      <c r="AH144" s="152"/>
      <c r="AI144" s="152"/>
      <c r="AJ144" s="347"/>
      <c r="AK144" s="152"/>
      <c r="AL144" s="152"/>
      <c r="AM144" s="295"/>
      <c r="AN144" s="228"/>
      <c r="AO144" s="228"/>
      <c r="AP144" s="228"/>
      <c r="AQ144" s="228"/>
      <c r="AR144" s="228"/>
      <c r="AS144" s="348"/>
      <c r="AT144" s="264">
        <f t="shared" si="96"/>
        <v>0</v>
      </c>
      <c r="AU144" s="259"/>
      <c r="AV144" s="265">
        <f t="shared" si="110"/>
        <v>0</v>
      </c>
      <c r="AX144" s="265">
        <f t="shared" si="114"/>
        <v>0</v>
      </c>
      <c r="AZ144" s="492">
        <f t="shared" si="111"/>
        <v>0</v>
      </c>
      <c r="BB144" s="492">
        <f t="shared" si="112"/>
        <v>0</v>
      </c>
      <c r="BD144" s="265">
        <f t="shared" si="115"/>
        <v>0</v>
      </c>
      <c r="BE144" s="105"/>
      <c r="BF144" s="105"/>
      <c r="BG144" s="105"/>
      <c r="BH144" s="105"/>
      <c r="BI144" s="105"/>
      <c r="BJ144" s="105"/>
    </row>
    <row r="145" spans="2:62" ht="20.100000000000001" hidden="1" customHeight="1" outlineLevel="1">
      <c r="B145" s="100"/>
      <c r="C145" s="908"/>
      <c r="D145" s="909"/>
      <c r="E145" s="909"/>
      <c r="F145" s="910"/>
      <c r="G145" s="890"/>
      <c r="H145" s="891"/>
      <c r="I145" s="152"/>
      <c r="J145" s="152"/>
      <c r="K145" s="152"/>
      <c r="L145" s="152"/>
      <c r="M145" s="152"/>
      <c r="N145" s="152"/>
      <c r="O145" s="152"/>
      <c r="P145" s="153"/>
      <c r="Q145" s="153"/>
      <c r="R145" s="156">
        <f t="shared" si="106"/>
        <v>0</v>
      </c>
      <c r="S145" s="156">
        <f t="shared" si="107"/>
        <v>0</v>
      </c>
      <c r="U145" s="157">
        <f t="shared" si="113"/>
        <v>0</v>
      </c>
      <c r="W145" s="152"/>
      <c r="X145" s="152"/>
      <c r="Y145" s="152"/>
      <c r="Z145" s="152"/>
      <c r="AA145" s="152"/>
      <c r="AB145" s="152"/>
      <c r="AC145" s="347"/>
      <c r="AD145" s="152"/>
      <c r="AE145" s="152"/>
      <c r="AF145" s="152"/>
      <c r="AG145" s="152"/>
      <c r="AH145" s="152"/>
      <c r="AI145" s="152"/>
      <c r="AJ145" s="347"/>
      <c r="AK145" s="152"/>
      <c r="AL145" s="152"/>
      <c r="AM145" s="295"/>
      <c r="AN145" s="228"/>
      <c r="AO145" s="228"/>
      <c r="AP145" s="228"/>
      <c r="AQ145" s="228"/>
      <c r="AR145" s="228"/>
      <c r="AS145" s="348"/>
      <c r="AT145" s="264">
        <f t="shared" si="96"/>
        <v>0</v>
      </c>
      <c r="AU145" s="259"/>
      <c r="AV145" s="265">
        <f t="shared" si="110"/>
        <v>0</v>
      </c>
      <c r="AX145" s="265">
        <f t="shared" si="114"/>
        <v>0</v>
      </c>
      <c r="AZ145" s="492">
        <f t="shared" si="111"/>
        <v>0</v>
      </c>
      <c r="BB145" s="492">
        <f t="shared" si="112"/>
        <v>0</v>
      </c>
      <c r="BD145" s="265">
        <f t="shared" si="115"/>
        <v>0</v>
      </c>
      <c r="BE145" s="105"/>
      <c r="BF145" s="105"/>
      <c r="BG145" s="105"/>
      <c r="BH145" s="105"/>
      <c r="BI145" s="105"/>
      <c r="BJ145" s="105"/>
    </row>
    <row r="146" spans="2:62" ht="20.100000000000001" hidden="1" customHeight="1" outlineLevel="1">
      <c r="B146" s="100"/>
      <c r="C146" s="911" t="s">
        <v>306</v>
      </c>
      <c r="D146" s="912"/>
      <c r="E146" s="912"/>
      <c r="F146" s="913"/>
      <c r="G146" s="914" t="s">
        <v>374</v>
      </c>
      <c r="H146" s="913"/>
      <c r="I146" s="752"/>
      <c r="J146" s="752">
        <v>1</v>
      </c>
      <c r="K146" s="752">
        <v>1</v>
      </c>
      <c r="L146" s="752">
        <v>1</v>
      </c>
      <c r="M146" s="752">
        <v>5</v>
      </c>
      <c r="N146" s="752">
        <v>2</v>
      </c>
      <c r="O146" s="752">
        <v>5</v>
      </c>
      <c r="P146" s="753">
        <v>200</v>
      </c>
      <c r="Q146" s="753">
        <v>500</v>
      </c>
      <c r="R146" s="156">
        <f t="shared" si="106"/>
        <v>200</v>
      </c>
      <c r="S146" s="156">
        <f t="shared" si="107"/>
        <v>550</v>
      </c>
      <c r="U146" s="157">
        <f t="shared" si="113"/>
        <v>2146</v>
      </c>
      <c r="W146" s="152"/>
      <c r="X146" s="152"/>
      <c r="Y146" s="152"/>
      <c r="Z146" s="152"/>
      <c r="AA146" s="152"/>
      <c r="AB146" s="152"/>
      <c r="AC146" s="347"/>
      <c r="AD146" s="152"/>
      <c r="AE146" s="152"/>
      <c r="AF146" s="152"/>
      <c r="AG146" s="152"/>
      <c r="AH146" s="152"/>
      <c r="AI146" s="152"/>
      <c r="AJ146" s="347"/>
      <c r="AK146" s="152"/>
      <c r="AL146" s="152"/>
      <c r="AM146" s="295"/>
      <c r="AN146" s="228"/>
      <c r="AO146" s="228"/>
      <c r="AP146" s="228"/>
      <c r="AQ146" s="228"/>
      <c r="AR146" s="228"/>
      <c r="AS146" s="348"/>
      <c r="AT146" s="264">
        <f t="shared" si="96"/>
        <v>0</v>
      </c>
      <c r="AU146" s="259"/>
      <c r="AV146" s="265">
        <f t="shared" si="110"/>
        <v>0</v>
      </c>
      <c r="AX146" s="265">
        <f t="shared" si="114"/>
        <v>2146</v>
      </c>
      <c r="AZ146" s="492">
        <f t="shared" si="111"/>
        <v>1907.4833739624837</v>
      </c>
      <c r="BB146" s="492">
        <f t="shared" si="112"/>
        <v>0</v>
      </c>
      <c r="BD146" s="265">
        <f t="shared" si="115"/>
        <v>1907.4833739624837</v>
      </c>
      <c r="BE146" s="105"/>
      <c r="BF146" s="105"/>
      <c r="BG146" s="105"/>
      <c r="BH146" s="105"/>
      <c r="BI146" s="105"/>
      <c r="BJ146" s="105"/>
    </row>
    <row r="147" spans="2:62" ht="9.9499999999999993" hidden="1" customHeight="1" outlineLevel="1">
      <c r="B147" s="101"/>
      <c r="C147" s="208"/>
      <c r="D147" s="208"/>
      <c r="E147" s="208"/>
      <c r="F147" s="208"/>
      <c r="G147" s="237"/>
      <c r="H147" s="207"/>
      <c r="I147" s="257"/>
      <c r="J147" s="257"/>
      <c r="K147" s="257"/>
      <c r="L147" s="257"/>
      <c r="M147" s="257"/>
      <c r="N147" s="257"/>
      <c r="O147" s="257"/>
      <c r="P147" s="256"/>
      <c r="Q147" s="102"/>
      <c r="R147" s="102"/>
      <c r="S147" s="102"/>
      <c r="U147" s="98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Z147" s="493"/>
      <c r="BE147" s="105"/>
      <c r="BF147" s="105"/>
      <c r="BG147" s="105"/>
      <c r="BH147" s="105"/>
      <c r="BI147" s="105"/>
      <c r="BJ147" s="105"/>
    </row>
    <row r="148" spans="2:62" ht="20.100000000000001" customHeight="1" collapsed="1">
      <c r="B148" s="151">
        <f>B131+1</f>
        <v>9</v>
      </c>
      <c r="C148" s="895" t="s">
        <v>334</v>
      </c>
      <c r="D148" s="896"/>
      <c r="E148" s="896"/>
      <c r="F148" s="897"/>
      <c r="G148" s="429"/>
      <c r="H148" s="206">
        <v>1</v>
      </c>
      <c r="I148" s="642">
        <f t="shared" ref="I148" si="116">$H148*SUM(I149:I163)</f>
        <v>0</v>
      </c>
      <c r="J148" s="643">
        <f t="shared" ref="J148:O148" si="117">$H148*SUM(J149:J163)</f>
        <v>5</v>
      </c>
      <c r="K148" s="644">
        <f t="shared" si="117"/>
        <v>5</v>
      </c>
      <c r="L148" s="645">
        <f t="shared" si="117"/>
        <v>5</v>
      </c>
      <c r="M148" s="645">
        <f t="shared" si="117"/>
        <v>70</v>
      </c>
      <c r="N148" s="644">
        <f t="shared" si="117"/>
        <v>25</v>
      </c>
      <c r="O148" s="642">
        <f t="shared" si="117"/>
        <v>60</v>
      </c>
      <c r="P148" s="209">
        <f t="shared" ref="P148:Q148" si="118">$H148*SUM(P149:P163)</f>
        <v>3600</v>
      </c>
      <c r="Q148" s="210">
        <f t="shared" si="118"/>
        <v>7300</v>
      </c>
      <c r="R148" s="136">
        <f t="shared" ref="R148:R163" si="119">P148*(1+Gewinn)*(1+SicherheitAngebot)</f>
        <v>3600</v>
      </c>
      <c r="S148" s="137">
        <f t="shared" ref="S148:S163" si="120">Q148*(1+MGKZ)*(1+Gewinn)*(1+SicherheitAngebot)</f>
        <v>8030.0000000000009</v>
      </c>
      <c r="U148" s="10">
        <f>I148*$I$7+J148*$J$7+K148*$K$7+L148*$L$7+M148*$M$7+N148*$N$7+O148*$O$7+R148+S148</f>
        <v>27435</v>
      </c>
      <c r="W148" s="646">
        <f t="shared" ref="W148:AB148" si="121">$H148*SUM(W149:W163)</f>
        <v>0</v>
      </c>
      <c r="X148" s="647">
        <f t="shared" si="121"/>
        <v>0</v>
      </c>
      <c r="Y148" s="648">
        <f t="shared" si="121"/>
        <v>0</v>
      </c>
      <c r="Z148" s="649">
        <f t="shared" si="121"/>
        <v>0</v>
      </c>
      <c r="AA148" s="648">
        <f t="shared" si="121"/>
        <v>0</v>
      </c>
      <c r="AB148" s="646">
        <f t="shared" si="121"/>
        <v>0</v>
      </c>
      <c r="AC148" s="258"/>
      <c r="AD148" s="646">
        <f t="shared" ref="AD148:AM148" si="122">$H148*SUM(AD149:AD163)</f>
        <v>0</v>
      </c>
      <c r="AE148" s="647">
        <f t="shared" si="122"/>
        <v>0</v>
      </c>
      <c r="AF148" s="648">
        <f t="shared" si="122"/>
        <v>0</v>
      </c>
      <c r="AG148" s="649">
        <f t="shared" si="122"/>
        <v>0</v>
      </c>
      <c r="AH148" s="648">
        <f t="shared" si="122"/>
        <v>0</v>
      </c>
      <c r="AI148" s="646">
        <f t="shared" si="122"/>
        <v>0</v>
      </c>
      <c r="AJ148" s="258"/>
      <c r="AK148" s="653">
        <f t="shared" si="122"/>
        <v>0</v>
      </c>
      <c r="AL148" s="653">
        <f t="shared" si="122"/>
        <v>0</v>
      </c>
      <c r="AM148" s="653">
        <f t="shared" si="122"/>
        <v>0</v>
      </c>
      <c r="AN148" s="227">
        <f>$H148*SUM(AN149:AN163)*(1+Gewinn)*(1+SicherheitAngebot)</f>
        <v>0</v>
      </c>
      <c r="AO148" s="227">
        <f>$H148*SUM(AO149:AO163)*(1+Gewinn)*(1+SicherheitAngebot)</f>
        <v>0</v>
      </c>
      <c r="AP148" s="227">
        <f>$H148*SUM(AP149:AP163)*(1+Gewinn)*(1+SicherheitAngebot)</f>
        <v>0</v>
      </c>
      <c r="AQ148" s="227">
        <f>$H148*SUM(AQ149:AQ163)*(1+Gewinn)*(1+SicherheitAngebot)</f>
        <v>0</v>
      </c>
      <c r="AR148" s="227">
        <f>$H148*SUM(AR149:AR163)*(1+Gewinn)*(1+SicherheitAngebot)</f>
        <v>0</v>
      </c>
      <c r="AS148" s="262"/>
      <c r="AT148" s="263">
        <f t="shared" si="96"/>
        <v>0</v>
      </c>
      <c r="AU148" s="259"/>
      <c r="AV148" s="491">
        <f>AK148*$AK$7+AL148*$AL$7+AM148*$AM$7+SUM(AN148:AR148)+AT148/Zuschläge_IBN+AT148</f>
        <v>0</v>
      </c>
      <c r="AX148" s="685">
        <f>U148+AV148</f>
        <v>27435</v>
      </c>
      <c r="AZ148" s="490">
        <f>IF(H148&gt;0,U148/(1+SicherheitAngebot)*(1+Sicherheit),0)</f>
        <v>24385.743879152258</v>
      </c>
      <c r="BB148" s="490">
        <f>IF(H148&gt;0,AV148/(1+SicherheitAngebot)*(1+Sicherheit),0)</f>
        <v>0</v>
      </c>
      <c r="BD148" s="490">
        <f>AZ148+BB148</f>
        <v>24385.743879152258</v>
      </c>
      <c r="BE148" s="105"/>
      <c r="BF148" s="105"/>
      <c r="BG148" s="105"/>
      <c r="BH148" s="105"/>
      <c r="BI148" s="105"/>
      <c r="BJ148" s="105"/>
    </row>
    <row r="149" spans="2:62" ht="20.100000000000001" hidden="1" customHeight="1" outlineLevel="1">
      <c r="B149" s="99"/>
      <c r="C149" s="899" t="s">
        <v>326</v>
      </c>
      <c r="D149" s="900"/>
      <c r="E149" s="900"/>
      <c r="F149" s="891"/>
      <c r="G149" s="890" t="s">
        <v>327</v>
      </c>
      <c r="H149" s="901"/>
      <c r="I149" s="752"/>
      <c r="J149" s="752">
        <v>2</v>
      </c>
      <c r="K149" s="752">
        <v>2</v>
      </c>
      <c r="L149" s="752">
        <v>2</v>
      </c>
      <c r="M149" s="752">
        <v>15</v>
      </c>
      <c r="N149" s="752">
        <v>5</v>
      </c>
      <c r="O149" s="752">
        <v>20</v>
      </c>
      <c r="P149" s="753">
        <v>600</v>
      </c>
      <c r="Q149" s="753">
        <v>2000</v>
      </c>
      <c r="R149" s="156">
        <f t="shared" si="119"/>
        <v>600</v>
      </c>
      <c r="S149" s="156">
        <f t="shared" si="120"/>
        <v>2200</v>
      </c>
      <c r="U149" s="157">
        <f>I149*$I$7+J149*$J$7+K149*$K$7+L149*$L$7+M149*$M$7+N149*$N$7+O149*$O$7+R149+S149</f>
        <v>7019</v>
      </c>
      <c r="W149" s="152"/>
      <c r="X149" s="152"/>
      <c r="Y149" s="152"/>
      <c r="Z149" s="152"/>
      <c r="AA149" s="152"/>
      <c r="AB149" s="152"/>
      <c r="AC149" s="347"/>
      <c r="AD149" s="152"/>
      <c r="AE149" s="152"/>
      <c r="AF149" s="152"/>
      <c r="AG149" s="152"/>
      <c r="AH149" s="152"/>
      <c r="AI149" s="152"/>
      <c r="AJ149" s="347"/>
      <c r="AK149" s="152"/>
      <c r="AL149" s="152"/>
      <c r="AM149" s="295"/>
      <c r="AN149" s="228"/>
      <c r="AO149" s="228"/>
      <c r="AP149" s="228"/>
      <c r="AQ149" s="228"/>
      <c r="AR149" s="228"/>
      <c r="AS149" s="348"/>
      <c r="AT149" s="264">
        <f t="shared" si="96"/>
        <v>0</v>
      </c>
      <c r="AU149" s="259"/>
      <c r="AV149" s="265">
        <f t="shared" ref="AV149:AV163" si="123">AK149*$AK$7+AL149*$AL$7+AM149*$AM$7+SUM(AN149:AR149)*(1+Gewinn)*(1+SicherheitAngebot)+AT149/Zuschläge_IBN+AT149</f>
        <v>0</v>
      </c>
      <c r="AX149" s="265">
        <f>U149+AV149</f>
        <v>7019</v>
      </c>
      <c r="AZ149" s="492">
        <f t="shared" ref="AZ149:AZ163" si="124">U149/(1+SicherheitAngebot)*(1+Sicherheit)</f>
        <v>6238.8750241578164</v>
      </c>
      <c r="BB149" s="492">
        <f t="shared" ref="BB149:BB163" si="125">AV149/(1+SicherheitAngebot)*(1+Sicherheit)</f>
        <v>0</v>
      </c>
      <c r="BD149" s="265">
        <f>AZ149+BB149</f>
        <v>6238.8750241578164</v>
      </c>
      <c r="BE149" s="105"/>
      <c r="BF149" s="105"/>
      <c r="BG149" s="105"/>
      <c r="BH149" s="105"/>
      <c r="BI149" s="105"/>
      <c r="BJ149" s="105"/>
    </row>
    <row r="150" spans="2:62" ht="20.100000000000001" hidden="1" customHeight="1" outlineLevel="1">
      <c r="B150" s="421"/>
      <c r="C150" s="899" t="s">
        <v>328</v>
      </c>
      <c r="D150" s="900"/>
      <c r="E150" s="900"/>
      <c r="F150" s="891"/>
      <c r="G150" s="890" t="s">
        <v>329</v>
      </c>
      <c r="H150" s="891"/>
      <c r="I150" s="752"/>
      <c r="J150" s="752">
        <v>2</v>
      </c>
      <c r="K150" s="752">
        <v>2</v>
      </c>
      <c r="L150" s="752">
        <v>2</v>
      </c>
      <c r="M150" s="752">
        <v>40</v>
      </c>
      <c r="N150" s="752">
        <v>15</v>
      </c>
      <c r="O150" s="752">
        <v>30</v>
      </c>
      <c r="P150" s="753">
        <v>1500</v>
      </c>
      <c r="Q150" s="753">
        <v>2800</v>
      </c>
      <c r="R150" s="156">
        <f t="shared" si="119"/>
        <v>1500</v>
      </c>
      <c r="S150" s="156">
        <f t="shared" si="120"/>
        <v>3080.0000000000005</v>
      </c>
      <c r="U150" s="157">
        <f t="shared" ref="U150:U163" si="126">I150*$I$7+J150*$J$7+K150*$K$7+L150*$L$7+M150*$M$7+N150*$N$7+O150*$O$7+R150+S150</f>
        <v>13064</v>
      </c>
      <c r="W150" s="152"/>
      <c r="X150" s="152"/>
      <c r="Y150" s="152"/>
      <c r="Z150" s="152"/>
      <c r="AA150" s="152"/>
      <c r="AB150" s="152"/>
      <c r="AC150" s="347"/>
      <c r="AD150" s="152"/>
      <c r="AE150" s="152"/>
      <c r="AF150" s="152"/>
      <c r="AG150" s="152"/>
      <c r="AH150" s="152"/>
      <c r="AI150" s="152"/>
      <c r="AJ150" s="347"/>
      <c r="AK150" s="152"/>
      <c r="AL150" s="152"/>
      <c r="AM150" s="295"/>
      <c r="AN150" s="228"/>
      <c r="AO150" s="228"/>
      <c r="AP150" s="228"/>
      <c r="AQ150" s="228"/>
      <c r="AR150" s="228"/>
      <c r="AS150" s="348"/>
      <c r="AT150" s="264">
        <f t="shared" si="96"/>
        <v>0</v>
      </c>
      <c r="AU150" s="259"/>
      <c r="AV150" s="265">
        <f t="shared" si="123"/>
        <v>0</v>
      </c>
      <c r="AX150" s="265">
        <f t="shared" ref="AX150:AX163" si="127">U150+AV150</f>
        <v>13064</v>
      </c>
      <c r="AZ150" s="492">
        <f t="shared" si="124"/>
        <v>11612.005031428653</v>
      </c>
      <c r="BB150" s="492">
        <f t="shared" si="125"/>
        <v>0</v>
      </c>
      <c r="BD150" s="265">
        <f t="shared" ref="BD150:BD163" si="128">AZ150+BB150</f>
        <v>11612.005031428653</v>
      </c>
      <c r="BE150" s="105"/>
      <c r="BF150" s="105"/>
      <c r="BG150" s="105"/>
      <c r="BH150" s="105"/>
      <c r="BI150" s="105"/>
      <c r="BJ150" s="105"/>
    </row>
    <row r="151" spans="2:62" ht="20.100000000000001" hidden="1" customHeight="1" outlineLevel="1">
      <c r="B151" s="421"/>
      <c r="C151" s="758"/>
      <c r="D151" s="759"/>
      <c r="E151" s="759"/>
      <c r="F151" s="745"/>
      <c r="G151" s="744"/>
      <c r="H151" s="745"/>
      <c r="I151" s="752"/>
      <c r="J151" s="752"/>
      <c r="K151" s="752"/>
      <c r="L151" s="752"/>
      <c r="M151" s="752"/>
      <c r="N151" s="752"/>
      <c r="O151" s="752"/>
      <c r="P151" s="753"/>
      <c r="Q151" s="753"/>
      <c r="R151" s="156">
        <f t="shared" si="119"/>
        <v>0</v>
      </c>
      <c r="S151" s="156">
        <f t="shared" si="120"/>
        <v>0</v>
      </c>
      <c r="U151" s="157">
        <f t="shared" si="126"/>
        <v>0</v>
      </c>
      <c r="W151" s="152"/>
      <c r="X151" s="152"/>
      <c r="Y151" s="152"/>
      <c r="Z151" s="152"/>
      <c r="AA151" s="152"/>
      <c r="AB151" s="152"/>
      <c r="AC151" s="347"/>
      <c r="AD151" s="152"/>
      <c r="AE151" s="152"/>
      <c r="AF151" s="152"/>
      <c r="AG151" s="152"/>
      <c r="AH151" s="152"/>
      <c r="AI151" s="152"/>
      <c r="AJ151" s="347"/>
      <c r="AK151" s="152"/>
      <c r="AL151" s="152"/>
      <c r="AM151" s="295"/>
      <c r="AN151" s="228"/>
      <c r="AO151" s="228"/>
      <c r="AP151" s="228"/>
      <c r="AQ151" s="228"/>
      <c r="AR151" s="228"/>
      <c r="AS151" s="348"/>
      <c r="AT151" s="264">
        <f t="shared" si="96"/>
        <v>0</v>
      </c>
      <c r="AU151" s="259"/>
      <c r="AV151" s="265">
        <f t="shared" si="123"/>
        <v>0</v>
      </c>
      <c r="AX151" s="265">
        <f t="shared" si="127"/>
        <v>0</v>
      </c>
      <c r="AZ151" s="492">
        <f t="shared" si="124"/>
        <v>0</v>
      </c>
      <c r="BB151" s="492">
        <f t="shared" si="125"/>
        <v>0</v>
      </c>
      <c r="BD151" s="265">
        <f t="shared" si="128"/>
        <v>0</v>
      </c>
      <c r="BE151" s="105"/>
      <c r="BF151" s="105"/>
      <c r="BG151" s="105"/>
      <c r="BH151" s="105"/>
      <c r="BI151" s="105"/>
      <c r="BJ151" s="105"/>
    </row>
    <row r="152" spans="2:62" ht="20.100000000000001" hidden="1" customHeight="1" outlineLevel="1">
      <c r="B152" s="421"/>
      <c r="C152" s="908"/>
      <c r="D152" s="909"/>
      <c r="E152" s="909"/>
      <c r="F152" s="910"/>
      <c r="G152" s="890"/>
      <c r="H152" s="891"/>
      <c r="I152" s="152"/>
      <c r="J152" s="152"/>
      <c r="K152" s="152"/>
      <c r="L152" s="152"/>
      <c r="M152" s="152"/>
      <c r="N152" s="152"/>
      <c r="O152" s="152"/>
      <c r="P152" s="153"/>
      <c r="Q152" s="153"/>
      <c r="R152" s="156">
        <f t="shared" si="119"/>
        <v>0</v>
      </c>
      <c r="S152" s="156">
        <f t="shared" si="120"/>
        <v>0</v>
      </c>
      <c r="U152" s="157">
        <f t="shared" si="126"/>
        <v>0</v>
      </c>
      <c r="W152" s="152"/>
      <c r="X152" s="152"/>
      <c r="Y152" s="152"/>
      <c r="Z152" s="152"/>
      <c r="AA152" s="152"/>
      <c r="AB152" s="152"/>
      <c r="AC152" s="347"/>
      <c r="AD152" s="152"/>
      <c r="AE152" s="152"/>
      <c r="AF152" s="152"/>
      <c r="AG152" s="152"/>
      <c r="AH152" s="152"/>
      <c r="AI152" s="152"/>
      <c r="AJ152" s="347"/>
      <c r="AK152" s="152"/>
      <c r="AL152" s="152"/>
      <c r="AM152" s="295"/>
      <c r="AN152" s="228"/>
      <c r="AO152" s="228"/>
      <c r="AP152" s="228"/>
      <c r="AQ152" s="228"/>
      <c r="AR152" s="228"/>
      <c r="AS152" s="348"/>
      <c r="AT152" s="264">
        <f t="shared" si="96"/>
        <v>0</v>
      </c>
      <c r="AU152" s="259"/>
      <c r="AV152" s="265">
        <f t="shared" si="123"/>
        <v>0</v>
      </c>
      <c r="AX152" s="265">
        <f t="shared" si="127"/>
        <v>0</v>
      </c>
      <c r="AZ152" s="492">
        <f t="shared" si="124"/>
        <v>0</v>
      </c>
      <c r="BB152" s="492">
        <f t="shared" si="125"/>
        <v>0</v>
      </c>
      <c r="BD152" s="265">
        <f t="shared" si="128"/>
        <v>0</v>
      </c>
      <c r="BE152" s="105"/>
      <c r="BF152" s="105"/>
      <c r="BG152" s="105"/>
      <c r="BH152" s="105"/>
      <c r="BI152" s="105"/>
      <c r="BJ152" s="105"/>
    </row>
    <row r="153" spans="2:62" ht="20.100000000000001" hidden="1" customHeight="1" outlineLevel="1">
      <c r="B153" s="421"/>
      <c r="C153" s="908"/>
      <c r="D153" s="909"/>
      <c r="E153" s="909"/>
      <c r="F153" s="910"/>
      <c r="G153" s="890"/>
      <c r="H153" s="891"/>
      <c r="I153" s="152"/>
      <c r="J153" s="152"/>
      <c r="K153" s="152"/>
      <c r="L153" s="152"/>
      <c r="M153" s="152"/>
      <c r="N153" s="152"/>
      <c r="O153" s="152"/>
      <c r="P153" s="153"/>
      <c r="Q153" s="153"/>
      <c r="R153" s="156">
        <f t="shared" si="119"/>
        <v>0</v>
      </c>
      <c r="S153" s="156">
        <f t="shared" si="120"/>
        <v>0</v>
      </c>
      <c r="U153" s="157">
        <f t="shared" si="126"/>
        <v>0</v>
      </c>
      <c r="W153" s="152"/>
      <c r="X153" s="152"/>
      <c r="Y153" s="152"/>
      <c r="Z153" s="152"/>
      <c r="AA153" s="152"/>
      <c r="AB153" s="152"/>
      <c r="AC153" s="347"/>
      <c r="AD153" s="152"/>
      <c r="AE153" s="152"/>
      <c r="AF153" s="152"/>
      <c r="AG153" s="152"/>
      <c r="AH153" s="152"/>
      <c r="AI153" s="152"/>
      <c r="AJ153" s="347"/>
      <c r="AK153" s="152"/>
      <c r="AL153" s="152"/>
      <c r="AM153" s="295"/>
      <c r="AN153" s="228"/>
      <c r="AO153" s="228"/>
      <c r="AP153" s="228"/>
      <c r="AQ153" s="228"/>
      <c r="AR153" s="228"/>
      <c r="AS153" s="348"/>
      <c r="AT153" s="264">
        <f t="shared" si="96"/>
        <v>0</v>
      </c>
      <c r="AU153" s="259"/>
      <c r="AV153" s="265">
        <f t="shared" si="123"/>
        <v>0</v>
      </c>
      <c r="AX153" s="265">
        <f t="shared" si="127"/>
        <v>0</v>
      </c>
      <c r="AZ153" s="492">
        <f t="shared" si="124"/>
        <v>0</v>
      </c>
      <c r="BB153" s="492">
        <f t="shared" si="125"/>
        <v>0</v>
      </c>
      <c r="BD153" s="265">
        <f t="shared" si="128"/>
        <v>0</v>
      </c>
      <c r="BE153" s="105"/>
      <c r="BF153" s="105"/>
      <c r="BG153" s="105"/>
      <c r="BH153" s="105"/>
      <c r="BI153" s="105"/>
      <c r="BJ153" s="105"/>
    </row>
    <row r="154" spans="2:62" ht="20.100000000000001" hidden="1" customHeight="1" outlineLevel="1">
      <c r="B154" s="421"/>
      <c r="C154" s="908"/>
      <c r="D154" s="909"/>
      <c r="E154" s="909"/>
      <c r="F154" s="910"/>
      <c r="G154" s="890"/>
      <c r="H154" s="901"/>
      <c r="I154" s="152"/>
      <c r="J154" s="152"/>
      <c r="K154" s="152"/>
      <c r="L154" s="152"/>
      <c r="M154" s="152"/>
      <c r="N154" s="152"/>
      <c r="O154" s="152"/>
      <c r="P154" s="153"/>
      <c r="Q154" s="153"/>
      <c r="R154" s="156">
        <f t="shared" si="119"/>
        <v>0</v>
      </c>
      <c r="S154" s="156">
        <f t="shared" si="120"/>
        <v>0</v>
      </c>
      <c r="U154" s="157">
        <f t="shared" si="126"/>
        <v>0</v>
      </c>
      <c r="W154" s="152"/>
      <c r="X154" s="152"/>
      <c r="Y154" s="152"/>
      <c r="Z154" s="152"/>
      <c r="AA154" s="152"/>
      <c r="AB154" s="152"/>
      <c r="AC154" s="347"/>
      <c r="AD154" s="152"/>
      <c r="AE154" s="152"/>
      <c r="AF154" s="152"/>
      <c r="AG154" s="152"/>
      <c r="AH154" s="152"/>
      <c r="AI154" s="152"/>
      <c r="AJ154" s="347"/>
      <c r="AK154" s="152"/>
      <c r="AL154" s="152"/>
      <c r="AM154" s="295"/>
      <c r="AN154" s="228"/>
      <c r="AO154" s="228"/>
      <c r="AP154" s="228"/>
      <c r="AQ154" s="228"/>
      <c r="AR154" s="228"/>
      <c r="AS154" s="348"/>
      <c r="AT154" s="264">
        <f t="shared" si="96"/>
        <v>0</v>
      </c>
      <c r="AU154" s="259"/>
      <c r="AV154" s="265">
        <f t="shared" si="123"/>
        <v>0</v>
      </c>
      <c r="AX154" s="265">
        <f t="shared" si="127"/>
        <v>0</v>
      </c>
      <c r="AZ154" s="492">
        <f t="shared" si="124"/>
        <v>0</v>
      </c>
      <c r="BB154" s="492">
        <f t="shared" si="125"/>
        <v>0</v>
      </c>
      <c r="BD154" s="265">
        <f t="shared" si="128"/>
        <v>0</v>
      </c>
      <c r="BE154" s="105"/>
      <c r="BF154" s="105"/>
      <c r="BG154" s="105"/>
      <c r="BH154" s="105"/>
      <c r="BI154" s="105"/>
      <c r="BJ154" s="105"/>
    </row>
    <row r="155" spans="2:62" ht="20.100000000000001" hidden="1" customHeight="1" outlineLevel="1">
      <c r="B155" s="100"/>
      <c r="C155" s="908"/>
      <c r="D155" s="909"/>
      <c r="E155" s="909"/>
      <c r="F155" s="910"/>
      <c r="G155" s="890"/>
      <c r="H155" s="891"/>
      <c r="I155" s="152"/>
      <c r="J155" s="152"/>
      <c r="K155" s="152"/>
      <c r="L155" s="152"/>
      <c r="M155" s="152"/>
      <c r="N155" s="152"/>
      <c r="O155" s="152"/>
      <c r="P155" s="153"/>
      <c r="Q155" s="153"/>
      <c r="R155" s="156">
        <f t="shared" si="119"/>
        <v>0</v>
      </c>
      <c r="S155" s="156">
        <f t="shared" si="120"/>
        <v>0</v>
      </c>
      <c r="U155" s="157">
        <f t="shared" si="126"/>
        <v>0</v>
      </c>
      <c r="W155" s="152"/>
      <c r="X155" s="152"/>
      <c r="Y155" s="152"/>
      <c r="Z155" s="152"/>
      <c r="AA155" s="152"/>
      <c r="AB155" s="152"/>
      <c r="AC155" s="347"/>
      <c r="AD155" s="152"/>
      <c r="AE155" s="152"/>
      <c r="AF155" s="152"/>
      <c r="AG155" s="152"/>
      <c r="AH155" s="152"/>
      <c r="AI155" s="152"/>
      <c r="AJ155" s="347"/>
      <c r="AK155" s="152"/>
      <c r="AL155" s="152"/>
      <c r="AM155" s="295"/>
      <c r="AN155" s="228"/>
      <c r="AO155" s="228"/>
      <c r="AP155" s="228"/>
      <c r="AQ155" s="228"/>
      <c r="AR155" s="228"/>
      <c r="AS155" s="348"/>
      <c r="AT155" s="264">
        <f t="shared" si="96"/>
        <v>0</v>
      </c>
      <c r="AU155" s="259"/>
      <c r="AV155" s="265">
        <f t="shared" si="123"/>
        <v>0</v>
      </c>
      <c r="AX155" s="265">
        <f t="shared" si="127"/>
        <v>0</v>
      </c>
      <c r="AZ155" s="492">
        <f t="shared" si="124"/>
        <v>0</v>
      </c>
      <c r="BB155" s="492">
        <f t="shared" si="125"/>
        <v>0</v>
      </c>
      <c r="BD155" s="265">
        <f t="shared" si="128"/>
        <v>0</v>
      </c>
      <c r="BE155" s="105"/>
      <c r="BF155" s="105"/>
      <c r="BG155" s="105"/>
      <c r="BH155" s="105"/>
      <c r="BI155" s="105"/>
      <c r="BJ155" s="105"/>
    </row>
    <row r="156" spans="2:62" ht="20.100000000000001" hidden="1" customHeight="1" outlineLevel="1">
      <c r="B156" s="100"/>
      <c r="C156" s="908"/>
      <c r="D156" s="909"/>
      <c r="E156" s="909"/>
      <c r="F156" s="910"/>
      <c r="G156" s="890"/>
      <c r="H156" s="891"/>
      <c r="I156" s="152"/>
      <c r="J156" s="152"/>
      <c r="K156" s="152"/>
      <c r="L156" s="152"/>
      <c r="M156" s="152"/>
      <c r="N156" s="152"/>
      <c r="O156" s="152"/>
      <c r="P156" s="153"/>
      <c r="Q156" s="153"/>
      <c r="R156" s="156">
        <f t="shared" si="119"/>
        <v>0</v>
      </c>
      <c r="S156" s="156">
        <f t="shared" si="120"/>
        <v>0</v>
      </c>
      <c r="U156" s="157">
        <f t="shared" si="126"/>
        <v>0</v>
      </c>
      <c r="W156" s="152"/>
      <c r="X156" s="152"/>
      <c r="Y156" s="152"/>
      <c r="Z156" s="152"/>
      <c r="AA156" s="152"/>
      <c r="AB156" s="152"/>
      <c r="AC156" s="347"/>
      <c r="AD156" s="152"/>
      <c r="AE156" s="152"/>
      <c r="AF156" s="152"/>
      <c r="AG156" s="152"/>
      <c r="AH156" s="152"/>
      <c r="AI156" s="152"/>
      <c r="AJ156" s="347"/>
      <c r="AK156" s="152"/>
      <c r="AL156" s="152"/>
      <c r="AM156" s="295"/>
      <c r="AN156" s="228"/>
      <c r="AO156" s="228"/>
      <c r="AP156" s="228"/>
      <c r="AQ156" s="228"/>
      <c r="AR156" s="228"/>
      <c r="AS156" s="348"/>
      <c r="AT156" s="264">
        <f t="shared" si="96"/>
        <v>0</v>
      </c>
      <c r="AU156" s="259"/>
      <c r="AV156" s="265">
        <f t="shared" si="123"/>
        <v>0</v>
      </c>
      <c r="AX156" s="265">
        <f t="shared" si="127"/>
        <v>0</v>
      </c>
      <c r="AZ156" s="492">
        <f t="shared" si="124"/>
        <v>0</v>
      </c>
      <c r="BB156" s="492">
        <f t="shared" si="125"/>
        <v>0</v>
      </c>
      <c r="BD156" s="265">
        <f t="shared" si="128"/>
        <v>0</v>
      </c>
      <c r="BE156" s="105"/>
      <c r="BF156" s="105"/>
      <c r="BG156" s="105"/>
      <c r="BH156" s="105"/>
      <c r="BI156" s="105"/>
      <c r="BJ156" s="105"/>
    </row>
    <row r="157" spans="2:62" ht="20.100000000000001" hidden="1" customHeight="1" outlineLevel="1">
      <c r="B157" s="100"/>
      <c r="C157" s="908"/>
      <c r="D157" s="909"/>
      <c r="E157" s="909"/>
      <c r="F157" s="910"/>
      <c r="G157" s="890"/>
      <c r="H157" s="891"/>
      <c r="I157" s="152"/>
      <c r="J157" s="152"/>
      <c r="K157" s="152"/>
      <c r="L157" s="152"/>
      <c r="M157" s="152"/>
      <c r="N157" s="152"/>
      <c r="O157" s="152"/>
      <c r="P157" s="153"/>
      <c r="Q157" s="153"/>
      <c r="R157" s="156">
        <f t="shared" si="119"/>
        <v>0</v>
      </c>
      <c r="S157" s="156">
        <f t="shared" si="120"/>
        <v>0</v>
      </c>
      <c r="U157" s="157">
        <f t="shared" si="126"/>
        <v>0</v>
      </c>
      <c r="W157" s="152"/>
      <c r="X157" s="152"/>
      <c r="Y157" s="152"/>
      <c r="Z157" s="152"/>
      <c r="AA157" s="152"/>
      <c r="AB157" s="152"/>
      <c r="AC157" s="347"/>
      <c r="AD157" s="152"/>
      <c r="AE157" s="152"/>
      <c r="AF157" s="152"/>
      <c r="AG157" s="152"/>
      <c r="AH157" s="152"/>
      <c r="AI157" s="152"/>
      <c r="AJ157" s="347"/>
      <c r="AK157" s="152"/>
      <c r="AL157" s="152"/>
      <c r="AM157" s="295"/>
      <c r="AN157" s="228"/>
      <c r="AO157" s="228"/>
      <c r="AP157" s="228"/>
      <c r="AQ157" s="228"/>
      <c r="AR157" s="228"/>
      <c r="AS157" s="348"/>
      <c r="AT157" s="264">
        <f t="shared" si="96"/>
        <v>0</v>
      </c>
      <c r="AU157" s="259"/>
      <c r="AV157" s="265">
        <f t="shared" si="123"/>
        <v>0</v>
      </c>
      <c r="AX157" s="265">
        <f t="shared" si="127"/>
        <v>0</v>
      </c>
      <c r="AZ157" s="492">
        <f t="shared" si="124"/>
        <v>0</v>
      </c>
      <c r="BB157" s="492">
        <f t="shared" si="125"/>
        <v>0</v>
      </c>
      <c r="BD157" s="265">
        <f t="shared" si="128"/>
        <v>0</v>
      </c>
      <c r="BE157" s="105"/>
      <c r="BF157" s="105"/>
      <c r="BG157" s="105"/>
      <c r="BH157" s="105"/>
      <c r="BI157" s="105"/>
      <c r="BJ157" s="105"/>
    </row>
    <row r="158" spans="2:62" ht="20.100000000000001" hidden="1" customHeight="1" outlineLevel="1">
      <c r="B158" s="100"/>
      <c r="C158" s="908"/>
      <c r="D158" s="909"/>
      <c r="E158" s="909"/>
      <c r="F158" s="910"/>
      <c r="G158" s="890"/>
      <c r="H158" s="891"/>
      <c r="I158" s="152"/>
      <c r="J158" s="152"/>
      <c r="K158" s="152"/>
      <c r="L158" s="152"/>
      <c r="M158" s="152"/>
      <c r="N158" s="152"/>
      <c r="O158" s="152"/>
      <c r="P158" s="153"/>
      <c r="Q158" s="153"/>
      <c r="R158" s="156">
        <f t="shared" si="119"/>
        <v>0</v>
      </c>
      <c r="S158" s="156">
        <f t="shared" si="120"/>
        <v>0</v>
      </c>
      <c r="U158" s="157">
        <f t="shared" si="126"/>
        <v>0</v>
      </c>
      <c r="W158" s="152"/>
      <c r="X158" s="152"/>
      <c r="Y158" s="152"/>
      <c r="Z158" s="152"/>
      <c r="AA158" s="152"/>
      <c r="AB158" s="152"/>
      <c r="AC158" s="347"/>
      <c r="AD158" s="152"/>
      <c r="AE158" s="152"/>
      <c r="AF158" s="152"/>
      <c r="AG158" s="152"/>
      <c r="AH158" s="152"/>
      <c r="AI158" s="152"/>
      <c r="AJ158" s="347"/>
      <c r="AK158" s="152"/>
      <c r="AL158" s="152"/>
      <c r="AM158" s="295"/>
      <c r="AN158" s="228"/>
      <c r="AO158" s="228"/>
      <c r="AP158" s="228"/>
      <c r="AQ158" s="228"/>
      <c r="AR158" s="228"/>
      <c r="AS158" s="348"/>
      <c r="AT158" s="264">
        <f t="shared" si="96"/>
        <v>0</v>
      </c>
      <c r="AU158" s="259"/>
      <c r="AV158" s="265">
        <f t="shared" si="123"/>
        <v>0</v>
      </c>
      <c r="AX158" s="265">
        <f t="shared" si="127"/>
        <v>0</v>
      </c>
      <c r="AZ158" s="492">
        <f t="shared" si="124"/>
        <v>0</v>
      </c>
      <c r="BB158" s="492">
        <f t="shared" si="125"/>
        <v>0</v>
      </c>
      <c r="BD158" s="265">
        <f t="shared" si="128"/>
        <v>0</v>
      </c>
      <c r="BE158" s="105"/>
      <c r="BF158" s="105"/>
      <c r="BG158" s="105"/>
      <c r="BH158" s="105"/>
      <c r="BI158" s="105"/>
      <c r="BJ158" s="105"/>
    </row>
    <row r="159" spans="2:62" ht="20.100000000000001" hidden="1" customHeight="1" outlineLevel="1">
      <c r="B159" s="100"/>
      <c r="C159" s="908"/>
      <c r="D159" s="909"/>
      <c r="E159" s="909"/>
      <c r="F159" s="910"/>
      <c r="G159" s="890"/>
      <c r="H159" s="891"/>
      <c r="I159" s="152"/>
      <c r="J159" s="152"/>
      <c r="K159" s="152"/>
      <c r="L159" s="152"/>
      <c r="M159" s="152"/>
      <c r="N159" s="152"/>
      <c r="O159" s="152"/>
      <c r="P159" s="153"/>
      <c r="Q159" s="153"/>
      <c r="R159" s="156">
        <f t="shared" si="119"/>
        <v>0</v>
      </c>
      <c r="S159" s="156">
        <f t="shared" si="120"/>
        <v>0</v>
      </c>
      <c r="U159" s="157">
        <f t="shared" si="126"/>
        <v>0</v>
      </c>
      <c r="W159" s="152"/>
      <c r="X159" s="152"/>
      <c r="Y159" s="152"/>
      <c r="Z159" s="152"/>
      <c r="AA159" s="152"/>
      <c r="AB159" s="152"/>
      <c r="AC159" s="347"/>
      <c r="AD159" s="152"/>
      <c r="AE159" s="152"/>
      <c r="AF159" s="152"/>
      <c r="AG159" s="152"/>
      <c r="AH159" s="152"/>
      <c r="AI159" s="152"/>
      <c r="AJ159" s="347"/>
      <c r="AK159" s="152"/>
      <c r="AL159" s="152"/>
      <c r="AM159" s="295"/>
      <c r="AN159" s="228"/>
      <c r="AO159" s="228"/>
      <c r="AP159" s="228"/>
      <c r="AQ159" s="228"/>
      <c r="AR159" s="228"/>
      <c r="AS159" s="348"/>
      <c r="AT159" s="264">
        <f t="shared" si="96"/>
        <v>0</v>
      </c>
      <c r="AU159" s="259"/>
      <c r="AV159" s="265">
        <f t="shared" si="123"/>
        <v>0</v>
      </c>
      <c r="AX159" s="265">
        <f t="shared" si="127"/>
        <v>0</v>
      </c>
      <c r="AZ159" s="492">
        <f t="shared" si="124"/>
        <v>0</v>
      </c>
      <c r="BB159" s="492">
        <f t="shared" si="125"/>
        <v>0</v>
      </c>
      <c r="BD159" s="265">
        <f t="shared" si="128"/>
        <v>0</v>
      </c>
      <c r="BE159" s="105"/>
      <c r="BF159" s="105"/>
      <c r="BG159" s="105"/>
      <c r="BH159" s="105"/>
      <c r="BI159" s="105"/>
      <c r="BJ159" s="105"/>
    </row>
    <row r="160" spans="2:62" ht="20.100000000000001" hidden="1" customHeight="1" outlineLevel="1">
      <c r="B160" s="100"/>
      <c r="C160" s="908"/>
      <c r="D160" s="909"/>
      <c r="E160" s="909"/>
      <c r="F160" s="910"/>
      <c r="G160" s="890"/>
      <c r="H160" s="891"/>
      <c r="I160" s="152"/>
      <c r="J160" s="152"/>
      <c r="K160" s="152"/>
      <c r="L160" s="152"/>
      <c r="M160" s="152"/>
      <c r="N160" s="152"/>
      <c r="O160" s="152"/>
      <c r="P160" s="153"/>
      <c r="Q160" s="153"/>
      <c r="R160" s="156">
        <f t="shared" si="119"/>
        <v>0</v>
      </c>
      <c r="S160" s="156">
        <f t="shared" si="120"/>
        <v>0</v>
      </c>
      <c r="U160" s="157">
        <f t="shared" si="126"/>
        <v>0</v>
      </c>
      <c r="W160" s="152"/>
      <c r="X160" s="152"/>
      <c r="Y160" s="152"/>
      <c r="Z160" s="152"/>
      <c r="AA160" s="152"/>
      <c r="AB160" s="152"/>
      <c r="AC160" s="347"/>
      <c r="AD160" s="152"/>
      <c r="AE160" s="152"/>
      <c r="AF160" s="152"/>
      <c r="AG160" s="152"/>
      <c r="AH160" s="152"/>
      <c r="AI160" s="152"/>
      <c r="AJ160" s="347"/>
      <c r="AK160" s="152"/>
      <c r="AL160" s="152"/>
      <c r="AM160" s="295"/>
      <c r="AN160" s="228"/>
      <c r="AO160" s="228"/>
      <c r="AP160" s="228"/>
      <c r="AQ160" s="228"/>
      <c r="AR160" s="228"/>
      <c r="AS160" s="348"/>
      <c r="AT160" s="264">
        <f t="shared" si="96"/>
        <v>0</v>
      </c>
      <c r="AU160" s="259"/>
      <c r="AV160" s="265">
        <f t="shared" si="123"/>
        <v>0</v>
      </c>
      <c r="AX160" s="265">
        <f t="shared" si="127"/>
        <v>0</v>
      </c>
      <c r="AZ160" s="492">
        <f t="shared" si="124"/>
        <v>0</v>
      </c>
      <c r="BB160" s="492">
        <f t="shared" si="125"/>
        <v>0</v>
      </c>
      <c r="BD160" s="265">
        <f t="shared" si="128"/>
        <v>0</v>
      </c>
      <c r="BE160" s="105"/>
      <c r="BF160" s="105"/>
      <c r="BG160" s="105"/>
      <c r="BH160" s="105"/>
      <c r="BI160" s="105"/>
      <c r="BJ160" s="105"/>
    </row>
    <row r="161" spans="1:62" ht="20.100000000000001" hidden="1" customHeight="1" outlineLevel="1">
      <c r="B161" s="100"/>
      <c r="C161" s="908"/>
      <c r="D161" s="909"/>
      <c r="E161" s="909"/>
      <c r="F161" s="910"/>
      <c r="G161" s="890"/>
      <c r="H161" s="891"/>
      <c r="I161" s="152"/>
      <c r="J161" s="152"/>
      <c r="K161" s="152"/>
      <c r="L161" s="152"/>
      <c r="M161" s="152"/>
      <c r="N161" s="152"/>
      <c r="O161" s="152"/>
      <c r="P161" s="153"/>
      <c r="Q161" s="153"/>
      <c r="R161" s="156">
        <f t="shared" si="119"/>
        <v>0</v>
      </c>
      <c r="S161" s="156">
        <f t="shared" si="120"/>
        <v>0</v>
      </c>
      <c r="U161" s="157">
        <f t="shared" si="126"/>
        <v>0</v>
      </c>
      <c r="W161" s="152"/>
      <c r="X161" s="152"/>
      <c r="Y161" s="152"/>
      <c r="Z161" s="152"/>
      <c r="AA161" s="152"/>
      <c r="AB161" s="152"/>
      <c r="AC161" s="347"/>
      <c r="AD161" s="152"/>
      <c r="AE161" s="152"/>
      <c r="AF161" s="152"/>
      <c r="AG161" s="152"/>
      <c r="AH161" s="152"/>
      <c r="AI161" s="152"/>
      <c r="AJ161" s="347"/>
      <c r="AK161" s="152"/>
      <c r="AL161" s="152"/>
      <c r="AM161" s="295"/>
      <c r="AN161" s="228"/>
      <c r="AO161" s="228"/>
      <c r="AP161" s="228"/>
      <c r="AQ161" s="228"/>
      <c r="AR161" s="228"/>
      <c r="AS161" s="348"/>
      <c r="AT161" s="264">
        <f t="shared" si="96"/>
        <v>0</v>
      </c>
      <c r="AU161" s="259"/>
      <c r="AV161" s="265">
        <f t="shared" si="123"/>
        <v>0</v>
      </c>
      <c r="AX161" s="265">
        <f t="shared" si="127"/>
        <v>0</v>
      </c>
      <c r="AZ161" s="492">
        <f t="shared" si="124"/>
        <v>0</v>
      </c>
      <c r="BB161" s="492">
        <f t="shared" si="125"/>
        <v>0</v>
      </c>
      <c r="BD161" s="265">
        <f t="shared" si="128"/>
        <v>0</v>
      </c>
      <c r="BE161" s="105"/>
      <c r="BF161" s="105"/>
      <c r="BG161" s="105"/>
      <c r="BH161" s="105"/>
      <c r="BI161" s="105"/>
      <c r="BJ161" s="105"/>
    </row>
    <row r="162" spans="1:62" ht="20.100000000000001" hidden="1" customHeight="1" outlineLevel="1">
      <c r="B162" s="100"/>
      <c r="C162" s="908"/>
      <c r="D162" s="909"/>
      <c r="E162" s="909"/>
      <c r="F162" s="910"/>
      <c r="G162" s="890"/>
      <c r="H162" s="891"/>
      <c r="I162" s="152"/>
      <c r="J162" s="152"/>
      <c r="K162" s="152"/>
      <c r="L162" s="152"/>
      <c r="M162" s="152"/>
      <c r="N162" s="152"/>
      <c r="O162" s="152"/>
      <c r="P162" s="153"/>
      <c r="Q162" s="153"/>
      <c r="R162" s="156">
        <f t="shared" si="119"/>
        <v>0</v>
      </c>
      <c r="S162" s="156">
        <f t="shared" si="120"/>
        <v>0</v>
      </c>
      <c r="U162" s="157">
        <f t="shared" si="126"/>
        <v>0</v>
      </c>
      <c r="W162" s="152"/>
      <c r="X162" s="152"/>
      <c r="Y162" s="152"/>
      <c r="Z162" s="152"/>
      <c r="AA162" s="152"/>
      <c r="AB162" s="152"/>
      <c r="AC162" s="347"/>
      <c r="AD162" s="152"/>
      <c r="AE162" s="152"/>
      <c r="AF162" s="152"/>
      <c r="AG162" s="152"/>
      <c r="AH162" s="152"/>
      <c r="AI162" s="152"/>
      <c r="AJ162" s="347"/>
      <c r="AK162" s="152"/>
      <c r="AL162" s="152"/>
      <c r="AM162" s="295"/>
      <c r="AN162" s="228"/>
      <c r="AO162" s="228"/>
      <c r="AP162" s="228"/>
      <c r="AQ162" s="228"/>
      <c r="AR162" s="228"/>
      <c r="AS162" s="348"/>
      <c r="AT162" s="264">
        <f t="shared" si="96"/>
        <v>0</v>
      </c>
      <c r="AU162" s="259"/>
      <c r="AV162" s="265">
        <f t="shared" si="123"/>
        <v>0</v>
      </c>
      <c r="AX162" s="265">
        <f t="shared" si="127"/>
        <v>0</v>
      </c>
      <c r="AZ162" s="492">
        <f t="shared" si="124"/>
        <v>0</v>
      </c>
      <c r="BB162" s="492">
        <f t="shared" si="125"/>
        <v>0</v>
      </c>
      <c r="BD162" s="265">
        <f t="shared" si="128"/>
        <v>0</v>
      </c>
      <c r="BE162" s="105"/>
      <c r="BF162" s="105"/>
      <c r="BG162" s="105"/>
      <c r="BH162" s="105"/>
      <c r="BI162" s="105"/>
      <c r="BJ162" s="105"/>
    </row>
    <row r="163" spans="1:62" ht="20.100000000000001" hidden="1" customHeight="1" outlineLevel="1">
      <c r="B163" s="100"/>
      <c r="C163" s="754" t="s">
        <v>383</v>
      </c>
      <c r="D163" s="755"/>
      <c r="E163" s="755"/>
      <c r="F163" s="756"/>
      <c r="G163" s="757" t="s">
        <v>293</v>
      </c>
      <c r="H163" s="756"/>
      <c r="I163" s="752"/>
      <c r="J163" s="752">
        <v>1</v>
      </c>
      <c r="K163" s="752">
        <v>1</v>
      </c>
      <c r="L163" s="752">
        <v>1</v>
      </c>
      <c r="M163" s="752">
        <v>15</v>
      </c>
      <c r="N163" s="752">
        <v>5</v>
      </c>
      <c r="O163" s="752">
        <v>10</v>
      </c>
      <c r="P163" s="753">
        <v>1500</v>
      </c>
      <c r="Q163" s="753">
        <v>2500</v>
      </c>
      <c r="R163" s="156">
        <f t="shared" si="119"/>
        <v>1500</v>
      </c>
      <c r="S163" s="156">
        <f t="shared" si="120"/>
        <v>2750</v>
      </c>
      <c r="U163" s="157">
        <f t="shared" si="126"/>
        <v>7352</v>
      </c>
      <c r="W163" s="152"/>
      <c r="X163" s="152"/>
      <c r="Y163" s="152"/>
      <c r="Z163" s="152"/>
      <c r="AA163" s="152"/>
      <c r="AB163" s="152"/>
      <c r="AC163" s="347"/>
      <c r="AD163" s="152"/>
      <c r="AE163" s="152"/>
      <c r="AF163" s="152"/>
      <c r="AG163" s="152"/>
      <c r="AH163" s="152"/>
      <c r="AI163" s="152"/>
      <c r="AJ163" s="347"/>
      <c r="AK163" s="152"/>
      <c r="AL163" s="152"/>
      <c r="AM163" s="295"/>
      <c r="AN163" s="228"/>
      <c r="AO163" s="228"/>
      <c r="AP163" s="228"/>
      <c r="AQ163" s="228"/>
      <c r="AR163" s="228"/>
      <c r="AS163" s="348"/>
      <c r="AT163" s="264">
        <f t="shared" si="96"/>
        <v>0</v>
      </c>
      <c r="AU163" s="259"/>
      <c r="AV163" s="265">
        <f t="shared" si="123"/>
        <v>0</v>
      </c>
      <c r="AX163" s="265">
        <f t="shared" si="127"/>
        <v>7352</v>
      </c>
      <c r="AZ163" s="492">
        <f t="shared" si="124"/>
        <v>6534.8638235657882</v>
      </c>
      <c r="BB163" s="492">
        <f t="shared" si="125"/>
        <v>0</v>
      </c>
      <c r="BD163" s="265">
        <f t="shared" si="128"/>
        <v>6534.8638235657882</v>
      </c>
      <c r="BE163" s="105"/>
      <c r="BF163" s="105"/>
      <c r="BG163" s="105"/>
      <c r="BH163" s="105"/>
      <c r="BI163" s="105"/>
      <c r="BJ163" s="105"/>
    </row>
    <row r="164" spans="1:62" ht="9.9499999999999993" hidden="1" customHeight="1" outlineLevel="1">
      <c r="B164" s="101"/>
      <c r="C164" s="208"/>
      <c r="D164" s="208"/>
      <c r="E164" s="208"/>
      <c r="F164" s="208"/>
      <c r="G164" s="237"/>
      <c r="H164" s="207"/>
      <c r="I164" s="257"/>
      <c r="J164" s="257"/>
      <c r="K164" s="257"/>
      <c r="L164" s="257"/>
      <c r="M164" s="257"/>
      <c r="N164" s="257"/>
      <c r="O164" s="257"/>
      <c r="P164" s="256"/>
      <c r="Q164" s="102"/>
      <c r="R164" s="102"/>
      <c r="S164" s="102"/>
      <c r="U164" s="98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Z164" s="493"/>
      <c r="BE164" s="105"/>
      <c r="BF164" s="105"/>
      <c r="BG164" s="105"/>
      <c r="BH164" s="105"/>
      <c r="BI164" s="105"/>
      <c r="BJ164" s="105"/>
    </row>
    <row r="165" spans="1:62" ht="20.100000000000001" customHeight="1" collapsed="1">
      <c r="B165" s="151">
        <f>B148+1</f>
        <v>10</v>
      </c>
      <c r="C165" s="895" t="s">
        <v>335</v>
      </c>
      <c r="D165" s="896"/>
      <c r="E165" s="896"/>
      <c r="F165" s="897"/>
      <c r="G165" s="429"/>
      <c r="H165" s="206">
        <v>1</v>
      </c>
      <c r="I165" s="642">
        <f t="shared" ref="I165" si="129">$H165*SUM(I166:I180)</f>
        <v>0</v>
      </c>
      <c r="J165" s="643">
        <f t="shared" ref="J165:O165" si="130">$H165*SUM(J166:J180)</f>
        <v>13</v>
      </c>
      <c r="K165" s="644">
        <f t="shared" si="130"/>
        <v>11</v>
      </c>
      <c r="L165" s="645">
        <f t="shared" si="130"/>
        <v>11</v>
      </c>
      <c r="M165" s="645">
        <f t="shared" si="130"/>
        <v>205</v>
      </c>
      <c r="N165" s="644">
        <f t="shared" si="130"/>
        <v>95</v>
      </c>
      <c r="O165" s="642">
        <f t="shared" si="130"/>
        <v>255</v>
      </c>
      <c r="P165" s="209">
        <f t="shared" ref="P165:Q165" si="131">$H165*SUM(P166:P180)</f>
        <v>19000</v>
      </c>
      <c r="Q165" s="210">
        <f t="shared" si="131"/>
        <v>66300</v>
      </c>
      <c r="R165" s="136">
        <f t="shared" ref="R165:R180" si="132">P165*(1+Gewinn)*(1+SicherheitAngebot)</f>
        <v>19000</v>
      </c>
      <c r="S165" s="137">
        <f t="shared" ref="S165:S180" si="133">Q165*(1+MGKZ)*(1+Gewinn)*(1+SicherheitAngebot)</f>
        <v>72930</v>
      </c>
      <c r="U165" s="10">
        <f>I165*$I$7+J165*$J$7+K165*$K$7+L165*$L$7+M165*$M$7+N165*$N$7+O165*$O$7+R165+S165</f>
        <v>145622</v>
      </c>
      <c r="W165" s="646">
        <f t="shared" ref="W165:AB165" si="134">$H165*SUM(W166:W180)</f>
        <v>0</v>
      </c>
      <c r="X165" s="647">
        <f t="shared" si="134"/>
        <v>0</v>
      </c>
      <c r="Y165" s="648">
        <f t="shared" si="134"/>
        <v>0</v>
      </c>
      <c r="Z165" s="649">
        <f t="shared" si="134"/>
        <v>0</v>
      </c>
      <c r="AA165" s="648">
        <f t="shared" si="134"/>
        <v>0</v>
      </c>
      <c r="AB165" s="646">
        <f t="shared" si="134"/>
        <v>0</v>
      </c>
      <c r="AC165" s="258"/>
      <c r="AD165" s="646">
        <f t="shared" ref="AD165:AM165" si="135">$H165*SUM(AD166:AD180)</f>
        <v>0</v>
      </c>
      <c r="AE165" s="647">
        <f t="shared" si="135"/>
        <v>0</v>
      </c>
      <c r="AF165" s="648">
        <f t="shared" si="135"/>
        <v>0</v>
      </c>
      <c r="AG165" s="649">
        <f t="shared" si="135"/>
        <v>0</v>
      </c>
      <c r="AH165" s="648">
        <f t="shared" si="135"/>
        <v>0</v>
      </c>
      <c r="AI165" s="646">
        <f t="shared" si="135"/>
        <v>0</v>
      </c>
      <c r="AJ165" s="258"/>
      <c r="AK165" s="653">
        <f t="shared" si="135"/>
        <v>0</v>
      </c>
      <c r="AL165" s="653">
        <f t="shared" si="135"/>
        <v>0</v>
      </c>
      <c r="AM165" s="653">
        <f t="shared" si="135"/>
        <v>0</v>
      </c>
      <c r="AN165" s="227">
        <f>$H165*SUM(AN166:AN180)*(1+Gewinn)*(1+SicherheitAngebot)</f>
        <v>0</v>
      </c>
      <c r="AO165" s="227">
        <f>$H165*SUM(AO166:AO180)*(1+Gewinn)*(1+SicherheitAngebot)</f>
        <v>0</v>
      </c>
      <c r="AP165" s="227">
        <f>$H165*SUM(AP166:AP180)*(1+Gewinn)*(1+SicherheitAngebot)</f>
        <v>0</v>
      </c>
      <c r="AQ165" s="227">
        <f>$H165*SUM(AQ166:AQ180)*(1+Gewinn)*(1+SicherheitAngebot)</f>
        <v>0</v>
      </c>
      <c r="AR165" s="227">
        <f>$H165*SUM(AR166:AR180)*(1+Gewinn)*(1+SicherheitAngebot)</f>
        <v>0</v>
      </c>
      <c r="AS165" s="262"/>
      <c r="AT165" s="263">
        <f t="shared" si="96"/>
        <v>0</v>
      </c>
      <c r="AU165" s="259"/>
      <c r="AV165" s="491">
        <f>AK165*$AK$7+AL165*$AL$7+AM165*$AM$7+SUM(AN165:AR165)+AT165/Zuschläge_IBN+AT165</f>
        <v>0</v>
      </c>
      <c r="AX165" s="685">
        <f>U165+AV165</f>
        <v>145622</v>
      </c>
      <c r="AZ165" s="490">
        <f>IF(H165&gt;0,U165/(1+SicherheitAngebot)*(1+Sicherheit),0)</f>
        <v>129436.87972188482</v>
      </c>
      <c r="BB165" s="490">
        <f>IF(H165&gt;0,AV165/(1+SicherheitAngebot)*(1+Sicherheit),0)</f>
        <v>0</v>
      </c>
      <c r="BD165" s="490">
        <f>AZ165+BB165</f>
        <v>129436.87972188482</v>
      </c>
      <c r="BE165" s="105"/>
      <c r="BF165" s="105"/>
      <c r="BG165" s="105"/>
      <c r="BH165" s="105"/>
      <c r="BI165" s="105"/>
      <c r="BJ165" s="105"/>
    </row>
    <row r="166" spans="1:62" ht="20.100000000000001" hidden="1" customHeight="1" outlineLevel="1">
      <c r="A166" s="5"/>
      <c r="B166" s="99"/>
      <c r="C166" s="899" t="s">
        <v>265</v>
      </c>
      <c r="D166" s="900"/>
      <c r="E166" s="900"/>
      <c r="F166" s="891"/>
      <c r="G166" s="890" t="s">
        <v>266</v>
      </c>
      <c r="H166" s="901"/>
      <c r="I166" s="752"/>
      <c r="J166" s="752">
        <v>2</v>
      </c>
      <c r="K166" s="752">
        <v>2</v>
      </c>
      <c r="L166" s="752">
        <v>2</v>
      </c>
      <c r="M166" s="752">
        <v>50</v>
      </c>
      <c r="N166" s="752">
        <v>20</v>
      </c>
      <c r="O166" s="752">
        <v>60</v>
      </c>
      <c r="P166" s="753">
        <v>5000</v>
      </c>
      <c r="Q166" s="753">
        <v>20000</v>
      </c>
      <c r="R166" s="156">
        <f t="shared" si="132"/>
        <v>5000</v>
      </c>
      <c r="S166" s="156">
        <f t="shared" si="133"/>
        <v>22000</v>
      </c>
      <c r="U166" s="157">
        <f>I166*$I$7+J166*$J$7+K166*$K$7+L166*$L$7+M166*$M$7+N166*$N$7+O166*$O$7+R166+S166</f>
        <v>39404</v>
      </c>
      <c r="W166" s="152"/>
      <c r="X166" s="152"/>
      <c r="Y166" s="152"/>
      <c r="Z166" s="152"/>
      <c r="AA166" s="152"/>
      <c r="AB166" s="152"/>
      <c r="AC166" s="347"/>
      <c r="AD166" s="152"/>
      <c r="AE166" s="152"/>
      <c r="AF166" s="152"/>
      <c r="AG166" s="152"/>
      <c r="AH166" s="152"/>
      <c r="AI166" s="152"/>
      <c r="AJ166" s="347"/>
      <c r="AK166" s="152"/>
      <c r="AL166" s="152"/>
      <c r="AM166" s="295"/>
      <c r="AN166" s="228"/>
      <c r="AO166" s="228"/>
      <c r="AP166" s="228"/>
      <c r="AQ166" s="228"/>
      <c r="AR166" s="228"/>
      <c r="AS166" s="348"/>
      <c r="AT166" s="264">
        <f t="shared" si="96"/>
        <v>0</v>
      </c>
      <c r="AU166" s="259"/>
      <c r="AV166" s="265">
        <f t="shared" ref="AV166:AV180" si="136">AK166*$AK$7+AL166*$AL$7+AM166*$AM$7+SUM(AN166:AR166)*(1+Gewinn)*(1+SicherheitAngebot)+AT166/Zuschläge_IBN+AT166</f>
        <v>0</v>
      </c>
      <c r="AX166" s="265">
        <f>U166+AV166</f>
        <v>39404</v>
      </c>
      <c r="AZ166" s="492">
        <f t="shared" ref="AZ166:AZ180" si="137">U166/(1+SicherheitAngebot)*(1+Sicherheit)</f>
        <v>35024.452408023164</v>
      </c>
      <c r="BB166" s="492">
        <f t="shared" ref="BB166:BB180" si="138">AV166/(1+SicherheitAngebot)*(1+Sicherheit)</f>
        <v>0</v>
      </c>
      <c r="BD166" s="265">
        <f>AZ166+BB166</f>
        <v>35024.452408023164</v>
      </c>
      <c r="BE166" s="105"/>
      <c r="BF166" s="105"/>
      <c r="BG166" s="105"/>
      <c r="BH166" s="105"/>
      <c r="BI166" s="105"/>
      <c r="BJ166" s="105"/>
    </row>
    <row r="167" spans="1:62" ht="20.100000000000001" hidden="1" customHeight="1" outlineLevel="1">
      <c r="A167" s="5"/>
      <c r="B167" s="421"/>
      <c r="C167" s="899" t="s">
        <v>267</v>
      </c>
      <c r="D167" s="900"/>
      <c r="E167" s="900"/>
      <c r="F167" s="891"/>
      <c r="G167" s="890" t="s">
        <v>268</v>
      </c>
      <c r="H167" s="891"/>
      <c r="I167" s="752"/>
      <c r="J167" s="752">
        <v>2</v>
      </c>
      <c r="K167" s="752">
        <v>2</v>
      </c>
      <c r="L167" s="752">
        <v>2</v>
      </c>
      <c r="M167" s="752">
        <v>50</v>
      </c>
      <c r="N167" s="752">
        <v>15</v>
      </c>
      <c r="O167" s="752">
        <v>35</v>
      </c>
      <c r="P167" s="753">
        <v>1500</v>
      </c>
      <c r="Q167" s="753">
        <v>19000</v>
      </c>
      <c r="R167" s="156">
        <f t="shared" si="132"/>
        <v>1500</v>
      </c>
      <c r="S167" s="156">
        <f t="shared" si="133"/>
        <v>20900</v>
      </c>
      <c r="U167" s="157">
        <f t="shared" ref="U167:U180" si="139">I167*$I$7+J167*$J$7+K167*$K$7+L167*$L$7+M167*$M$7+N167*$N$7+O167*$O$7+R167+S167</f>
        <v>32344</v>
      </c>
      <c r="W167" s="152"/>
      <c r="X167" s="152"/>
      <c r="Y167" s="152"/>
      <c r="Z167" s="152"/>
      <c r="AA167" s="152"/>
      <c r="AB167" s="152"/>
      <c r="AC167" s="347"/>
      <c r="AD167" s="152"/>
      <c r="AE167" s="152"/>
      <c r="AF167" s="152"/>
      <c r="AG167" s="152"/>
      <c r="AH167" s="152"/>
      <c r="AI167" s="152"/>
      <c r="AJ167" s="347"/>
      <c r="AK167" s="152"/>
      <c r="AL167" s="152"/>
      <c r="AM167" s="295"/>
      <c r="AN167" s="228"/>
      <c r="AO167" s="228"/>
      <c r="AP167" s="228"/>
      <c r="AQ167" s="228"/>
      <c r="AR167" s="228"/>
      <c r="AS167" s="348"/>
      <c r="AT167" s="264">
        <f t="shared" si="96"/>
        <v>0</v>
      </c>
      <c r="AU167" s="259"/>
      <c r="AV167" s="265">
        <f t="shared" si="136"/>
        <v>0</v>
      </c>
      <c r="AX167" s="265">
        <f t="shared" ref="AX167:AX180" si="140">U167+AV167</f>
        <v>32344</v>
      </c>
      <c r="AZ167" s="492">
        <f t="shared" si="137"/>
        <v>28749.134318472774</v>
      </c>
      <c r="BB167" s="492">
        <f t="shared" si="138"/>
        <v>0</v>
      </c>
      <c r="BD167" s="265">
        <f t="shared" ref="BD167:BD180" si="141">AZ167+BB167</f>
        <v>28749.134318472774</v>
      </c>
      <c r="BE167" s="105"/>
      <c r="BF167" s="105"/>
      <c r="BG167" s="105"/>
      <c r="BH167" s="105"/>
      <c r="BI167" s="105"/>
      <c r="BJ167" s="105"/>
    </row>
    <row r="168" spans="1:62" ht="20.100000000000001" hidden="1" customHeight="1" outlineLevel="1">
      <c r="A168" s="5"/>
      <c r="B168" s="421"/>
      <c r="C168" s="899" t="s">
        <v>331</v>
      </c>
      <c r="D168" s="900"/>
      <c r="E168" s="900"/>
      <c r="F168" s="891"/>
      <c r="G168" s="890" t="s">
        <v>332</v>
      </c>
      <c r="H168" s="891"/>
      <c r="I168" s="752"/>
      <c r="J168" s="752">
        <v>2</v>
      </c>
      <c r="K168" s="752">
        <v>2</v>
      </c>
      <c r="L168" s="752">
        <v>2</v>
      </c>
      <c r="M168" s="752">
        <v>20</v>
      </c>
      <c r="N168" s="752">
        <v>10</v>
      </c>
      <c r="O168" s="752">
        <v>20</v>
      </c>
      <c r="P168" s="753">
        <v>800</v>
      </c>
      <c r="Q168" s="753">
        <v>800</v>
      </c>
      <c r="R168" s="156">
        <f t="shared" si="132"/>
        <v>800</v>
      </c>
      <c r="S168" s="156">
        <f t="shared" si="133"/>
        <v>880.00000000000011</v>
      </c>
      <c r="U168" s="157">
        <f t="shared" si="139"/>
        <v>6834</v>
      </c>
      <c r="W168" s="152"/>
      <c r="X168" s="152"/>
      <c r="Y168" s="152"/>
      <c r="Z168" s="152"/>
      <c r="AA168" s="152"/>
      <c r="AB168" s="152"/>
      <c r="AC168" s="347"/>
      <c r="AD168" s="152"/>
      <c r="AE168" s="152"/>
      <c r="AF168" s="152"/>
      <c r="AG168" s="152"/>
      <c r="AH168" s="152"/>
      <c r="AI168" s="152"/>
      <c r="AJ168" s="347"/>
      <c r="AK168" s="152"/>
      <c r="AL168" s="152"/>
      <c r="AM168" s="295"/>
      <c r="AN168" s="228"/>
      <c r="AO168" s="228"/>
      <c r="AP168" s="228"/>
      <c r="AQ168" s="228"/>
      <c r="AR168" s="228"/>
      <c r="AS168" s="348"/>
      <c r="AT168" s="264">
        <f t="shared" si="96"/>
        <v>0</v>
      </c>
      <c r="AU168" s="259"/>
      <c r="AV168" s="265">
        <f t="shared" si="136"/>
        <v>0</v>
      </c>
      <c r="AX168" s="265">
        <f t="shared" si="140"/>
        <v>6834</v>
      </c>
      <c r="AZ168" s="492">
        <f t="shared" si="137"/>
        <v>6074.4368022644985</v>
      </c>
      <c r="BB168" s="492">
        <f t="shared" si="138"/>
        <v>0</v>
      </c>
      <c r="BD168" s="265">
        <f t="shared" si="141"/>
        <v>6074.4368022644985</v>
      </c>
      <c r="BE168" s="105"/>
      <c r="BF168" s="105"/>
      <c r="BG168" s="105"/>
      <c r="BH168" s="105"/>
      <c r="BI168" s="105"/>
      <c r="BJ168" s="105"/>
    </row>
    <row r="169" spans="1:62" ht="20.100000000000001" hidden="1" customHeight="1" outlineLevel="1">
      <c r="A169" s="5"/>
      <c r="B169" s="421"/>
      <c r="C169" s="899" t="s">
        <v>284</v>
      </c>
      <c r="D169" s="900"/>
      <c r="E169" s="900"/>
      <c r="F169" s="891"/>
      <c r="G169" s="890" t="s">
        <v>286</v>
      </c>
      <c r="H169" s="891"/>
      <c r="I169" s="752"/>
      <c r="J169" s="752">
        <v>2</v>
      </c>
      <c r="K169" s="752">
        <v>2</v>
      </c>
      <c r="L169" s="752">
        <v>2</v>
      </c>
      <c r="M169" s="752">
        <v>20</v>
      </c>
      <c r="N169" s="752">
        <v>15</v>
      </c>
      <c r="O169" s="752">
        <v>25</v>
      </c>
      <c r="P169" s="753">
        <v>1200</v>
      </c>
      <c r="Q169" s="753">
        <v>3500</v>
      </c>
      <c r="R169" s="156">
        <f t="shared" si="132"/>
        <v>1200</v>
      </c>
      <c r="S169" s="156">
        <f t="shared" si="133"/>
        <v>3850.0000000000005</v>
      </c>
      <c r="U169" s="157">
        <f t="shared" si="139"/>
        <v>11024</v>
      </c>
      <c r="W169" s="152"/>
      <c r="X169" s="152"/>
      <c r="Y169" s="152"/>
      <c r="Z169" s="152"/>
      <c r="AA169" s="152"/>
      <c r="AB169" s="152"/>
      <c r="AC169" s="347"/>
      <c r="AD169" s="152"/>
      <c r="AE169" s="152"/>
      <c r="AF169" s="152"/>
      <c r="AG169" s="152"/>
      <c r="AH169" s="152"/>
      <c r="AI169" s="152"/>
      <c r="AJ169" s="347"/>
      <c r="AK169" s="152"/>
      <c r="AL169" s="152"/>
      <c r="AM169" s="295"/>
      <c r="AN169" s="228"/>
      <c r="AO169" s="228"/>
      <c r="AP169" s="228"/>
      <c r="AQ169" s="228"/>
      <c r="AR169" s="228"/>
      <c r="AS169" s="348"/>
      <c r="AT169" s="264">
        <f t="shared" si="96"/>
        <v>0</v>
      </c>
      <c r="AU169" s="259"/>
      <c r="AV169" s="265">
        <f t="shared" si="136"/>
        <v>0</v>
      </c>
      <c r="AX169" s="265">
        <f t="shared" si="140"/>
        <v>11024</v>
      </c>
      <c r="AZ169" s="492">
        <f t="shared" si="137"/>
        <v>9798.7403143347728</v>
      </c>
      <c r="BB169" s="492">
        <f t="shared" si="138"/>
        <v>0</v>
      </c>
      <c r="BD169" s="265">
        <f t="shared" si="141"/>
        <v>9798.7403143347728</v>
      </c>
      <c r="BE169" s="105"/>
      <c r="BF169" s="105"/>
      <c r="BG169" s="105"/>
      <c r="BH169" s="105"/>
      <c r="BI169" s="105"/>
      <c r="BJ169" s="105"/>
    </row>
    <row r="170" spans="1:62" ht="20.100000000000001" hidden="1" customHeight="1" outlineLevel="1">
      <c r="A170" s="5"/>
      <c r="B170" s="421"/>
      <c r="C170" s="899" t="s">
        <v>285</v>
      </c>
      <c r="D170" s="900"/>
      <c r="E170" s="900"/>
      <c r="F170" s="891"/>
      <c r="G170" s="890" t="s">
        <v>300</v>
      </c>
      <c r="H170" s="891"/>
      <c r="I170" s="752"/>
      <c r="J170" s="752">
        <v>2</v>
      </c>
      <c r="K170" s="752">
        <v>2</v>
      </c>
      <c r="L170" s="752">
        <v>2</v>
      </c>
      <c r="M170" s="752">
        <v>50</v>
      </c>
      <c r="N170" s="752">
        <v>20</v>
      </c>
      <c r="O170" s="752">
        <v>80</v>
      </c>
      <c r="P170" s="753">
        <v>4000</v>
      </c>
      <c r="Q170" s="753">
        <v>20000</v>
      </c>
      <c r="R170" s="156">
        <f t="shared" si="132"/>
        <v>4000</v>
      </c>
      <c r="S170" s="156">
        <f t="shared" si="133"/>
        <v>22000</v>
      </c>
      <c r="U170" s="157">
        <f t="shared" si="139"/>
        <v>40044</v>
      </c>
      <c r="W170" s="152"/>
      <c r="X170" s="152"/>
      <c r="Y170" s="152"/>
      <c r="Z170" s="152"/>
      <c r="AA170" s="152"/>
      <c r="AB170" s="152"/>
      <c r="AC170" s="347"/>
      <c r="AD170" s="152"/>
      <c r="AE170" s="152"/>
      <c r="AF170" s="152"/>
      <c r="AG170" s="152"/>
      <c r="AH170" s="152"/>
      <c r="AI170" s="152"/>
      <c r="AJ170" s="347"/>
      <c r="AK170" s="152"/>
      <c r="AL170" s="152"/>
      <c r="AM170" s="295"/>
      <c r="AN170" s="228"/>
      <c r="AO170" s="228"/>
      <c r="AP170" s="228"/>
      <c r="AQ170" s="228"/>
      <c r="AR170" s="228"/>
      <c r="AS170" s="348"/>
      <c r="AT170" s="264">
        <f t="shared" si="96"/>
        <v>0</v>
      </c>
      <c r="AU170" s="259"/>
      <c r="AV170" s="265">
        <f t="shared" si="136"/>
        <v>0</v>
      </c>
      <c r="AX170" s="265">
        <f t="shared" si="140"/>
        <v>40044</v>
      </c>
      <c r="AZ170" s="492">
        <f t="shared" si="137"/>
        <v>35593.319770248694</v>
      </c>
      <c r="BB170" s="492">
        <f t="shared" si="138"/>
        <v>0</v>
      </c>
      <c r="BD170" s="265">
        <f t="shared" si="141"/>
        <v>35593.319770248694</v>
      </c>
      <c r="BE170" s="105"/>
      <c r="BF170" s="105"/>
      <c r="BG170" s="105"/>
      <c r="BH170" s="105"/>
      <c r="BI170" s="105"/>
      <c r="BJ170" s="105"/>
    </row>
    <row r="171" spans="1:62" ht="20.100000000000001" hidden="1" customHeight="1" outlineLevel="1">
      <c r="A171" s="5"/>
      <c r="B171" s="421"/>
      <c r="C171" s="758"/>
      <c r="D171" s="759"/>
      <c r="E171" s="759"/>
      <c r="F171" s="745"/>
      <c r="G171" s="744"/>
      <c r="H171" s="745"/>
      <c r="I171" s="752"/>
      <c r="J171" s="752"/>
      <c r="K171" s="752"/>
      <c r="L171" s="752"/>
      <c r="M171" s="752"/>
      <c r="N171" s="752"/>
      <c r="O171" s="752"/>
      <c r="P171" s="753"/>
      <c r="Q171" s="753"/>
      <c r="R171" s="156">
        <f t="shared" si="132"/>
        <v>0</v>
      </c>
      <c r="S171" s="156">
        <f t="shared" si="133"/>
        <v>0</v>
      </c>
      <c r="U171" s="157">
        <f t="shared" si="139"/>
        <v>0</v>
      </c>
      <c r="W171" s="152"/>
      <c r="X171" s="152"/>
      <c r="Y171" s="152"/>
      <c r="Z171" s="152"/>
      <c r="AA171" s="152"/>
      <c r="AB171" s="152"/>
      <c r="AC171" s="347"/>
      <c r="AD171" s="152"/>
      <c r="AE171" s="152"/>
      <c r="AF171" s="152"/>
      <c r="AG171" s="152"/>
      <c r="AH171" s="152"/>
      <c r="AI171" s="152"/>
      <c r="AJ171" s="347"/>
      <c r="AK171" s="152"/>
      <c r="AL171" s="152"/>
      <c r="AM171" s="295"/>
      <c r="AN171" s="228"/>
      <c r="AO171" s="228"/>
      <c r="AP171" s="228"/>
      <c r="AQ171" s="228"/>
      <c r="AR171" s="228"/>
      <c r="AS171" s="348"/>
      <c r="AT171" s="264">
        <f t="shared" si="96"/>
        <v>0</v>
      </c>
      <c r="AU171" s="259"/>
      <c r="AV171" s="265">
        <f t="shared" si="136"/>
        <v>0</v>
      </c>
      <c r="AX171" s="265">
        <f t="shared" si="140"/>
        <v>0</v>
      </c>
      <c r="AZ171" s="492">
        <f t="shared" si="137"/>
        <v>0</v>
      </c>
      <c r="BB171" s="492">
        <f t="shared" si="138"/>
        <v>0</v>
      </c>
      <c r="BD171" s="265">
        <f t="shared" si="141"/>
        <v>0</v>
      </c>
      <c r="BE171" s="105"/>
      <c r="BF171" s="105"/>
      <c r="BG171" s="105"/>
      <c r="BH171" s="105"/>
      <c r="BI171" s="105"/>
      <c r="BJ171" s="105"/>
    </row>
    <row r="172" spans="1:62" ht="20.100000000000001" hidden="1" customHeight="1" outlineLevel="1">
      <c r="A172" s="5"/>
      <c r="B172" s="100"/>
      <c r="C172" s="758" t="s">
        <v>258</v>
      </c>
      <c r="D172" s="759"/>
      <c r="E172" s="759"/>
      <c r="F172" s="745"/>
      <c r="G172" s="744"/>
      <c r="H172" s="745"/>
      <c r="I172" s="752"/>
      <c r="J172" s="752">
        <v>2</v>
      </c>
      <c r="K172" s="752"/>
      <c r="L172" s="752"/>
      <c r="M172" s="752"/>
      <c r="N172" s="752">
        <v>10</v>
      </c>
      <c r="O172" s="752">
        <v>25</v>
      </c>
      <c r="P172" s="753">
        <v>5000</v>
      </c>
      <c r="Q172" s="753">
        <v>500</v>
      </c>
      <c r="R172" s="156">
        <f t="shared" si="132"/>
        <v>5000</v>
      </c>
      <c r="S172" s="156">
        <f t="shared" si="133"/>
        <v>550</v>
      </c>
      <c r="U172" s="157">
        <f t="shared" si="139"/>
        <v>8620</v>
      </c>
      <c r="W172" s="152"/>
      <c r="X172" s="152"/>
      <c r="Y172" s="152"/>
      <c r="Z172" s="152"/>
      <c r="AA172" s="152"/>
      <c r="AB172" s="152"/>
      <c r="AC172" s="347"/>
      <c r="AD172" s="152"/>
      <c r="AE172" s="152"/>
      <c r="AF172" s="152"/>
      <c r="AG172" s="152"/>
      <c r="AH172" s="152"/>
      <c r="AI172" s="152"/>
      <c r="AJ172" s="347"/>
      <c r="AK172" s="152"/>
      <c r="AL172" s="152"/>
      <c r="AM172" s="295"/>
      <c r="AN172" s="228"/>
      <c r="AO172" s="228"/>
      <c r="AP172" s="228"/>
      <c r="AQ172" s="228"/>
      <c r="AR172" s="228"/>
      <c r="AS172" s="348"/>
      <c r="AT172" s="264">
        <f t="shared" si="96"/>
        <v>0</v>
      </c>
      <c r="AU172" s="259"/>
      <c r="AV172" s="265">
        <f t="shared" si="136"/>
        <v>0</v>
      </c>
      <c r="AX172" s="265">
        <f t="shared" si="140"/>
        <v>8620</v>
      </c>
      <c r="AZ172" s="492">
        <f t="shared" si="137"/>
        <v>7661.9322849751215</v>
      </c>
      <c r="BB172" s="492">
        <f t="shared" si="138"/>
        <v>0</v>
      </c>
      <c r="BD172" s="265">
        <f t="shared" si="141"/>
        <v>7661.9322849751215</v>
      </c>
      <c r="BE172" s="105"/>
      <c r="BF172" s="105"/>
      <c r="BG172" s="105"/>
      <c r="BH172" s="105"/>
      <c r="BI172" s="105"/>
      <c r="BJ172" s="105"/>
    </row>
    <row r="173" spans="1:62" ht="20.100000000000001" hidden="1" customHeight="1" outlineLevel="1">
      <c r="A173" s="5"/>
      <c r="B173" s="100"/>
      <c r="C173" s="908"/>
      <c r="D173" s="909"/>
      <c r="E173" s="909"/>
      <c r="F173" s="910"/>
      <c r="G173" s="890"/>
      <c r="H173" s="891"/>
      <c r="I173" s="152"/>
      <c r="J173" s="152"/>
      <c r="K173" s="152"/>
      <c r="L173" s="152"/>
      <c r="M173" s="152"/>
      <c r="N173" s="152"/>
      <c r="O173" s="152"/>
      <c r="P173" s="153"/>
      <c r="Q173" s="153"/>
      <c r="R173" s="156">
        <f t="shared" si="132"/>
        <v>0</v>
      </c>
      <c r="S173" s="156">
        <f t="shared" si="133"/>
        <v>0</v>
      </c>
      <c r="U173" s="157">
        <f t="shared" si="139"/>
        <v>0</v>
      </c>
      <c r="W173" s="152"/>
      <c r="X173" s="152"/>
      <c r="Y173" s="152"/>
      <c r="Z173" s="152"/>
      <c r="AA173" s="152"/>
      <c r="AB173" s="152"/>
      <c r="AC173" s="347"/>
      <c r="AD173" s="152"/>
      <c r="AE173" s="152"/>
      <c r="AF173" s="152"/>
      <c r="AG173" s="152"/>
      <c r="AH173" s="152"/>
      <c r="AI173" s="152"/>
      <c r="AJ173" s="347"/>
      <c r="AK173" s="152"/>
      <c r="AL173" s="152"/>
      <c r="AM173" s="295"/>
      <c r="AN173" s="228"/>
      <c r="AO173" s="228"/>
      <c r="AP173" s="228"/>
      <c r="AQ173" s="228"/>
      <c r="AR173" s="228"/>
      <c r="AS173" s="348"/>
      <c r="AT173" s="264">
        <f t="shared" si="96"/>
        <v>0</v>
      </c>
      <c r="AU173" s="259"/>
      <c r="AV173" s="265">
        <f t="shared" si="136"/>
        <v>0</v>
      </c>
      <c r="AX173" s="265">
        <f t="shared" si="140"/>
        <v>0</v>
      </c>
      <c r="AZ173" s="492">
        <f t="shared" si="137"/>
        <v>0</v>
      </c>
      <c r="BB173" s="492">
        <f t="shared" si="138"/>
        <v>0</v>
      </c>
      <c r="BD173" s="265">
        <f t="shared" si="141"/>
        <v>0</v>
      </c>
      <c r="BE173" s="105"/>
      <c r="BF173" s="105"/>
      <c r="BG173" s="105"/>
      <c r="BH173" s="105"/>
      <c r="BI173" s="105"/>
      <c r="BJ173" s="105"/>
    </row>
    <row r="174" spans="1:62" ht="20.100000000000001" hidden="1" customHeight="1" outlineLevel="1">
      <c r="A174" s="5"/>
      <c r="B174" s="100"/>
      <c r="C174" s="908"/>
      <c r="D174" s="909"/>
      <c r="E174" s="909"/>
      <c r="F174" s="910"/>
      <c r="G174" s="890"/>
      <c r="H174" s="891"/>
      <c r="I174" s="152"/>
      <c r="J174" s="152"/>
      <c r="K174" s="152"/>
      <c r="L174" s="152"/>
      <c r="M174" s="152"/>
      <c r="N174" s="152"/>
      <c r="O174" s="152"/>
      <c r="P174" s="153"/>
      <c r="Q174" s="153"/>
      <c r="R174" s="156">
        <f t="shared" si="132"/>
        <v>0</v>
      </c>
      <c r="S174" s="156">
        <f t="shared" si="133"/>
        <v>0</v>
      </c>
      <c r="U174" s="157">
        <f t="shared" si="139"/>
        <v>0</v>
      </c>
      <c r="W174" s="152"/>
      <c r="X174" s="152"/>
      <c r="Y174" s="152"/>
      <c r="Z174" s="152"/>
      <c r="AA174" s="152"/>
      <c r="AB174" s="152"/>
      <c r="AC174" s="347"/>
      <c r="AD174" s="152"/>
      <c r="AE174" s="152"/>
      <c r="AF174" s="152"/>
      <c r="AG174" s="152"/>
      <c r="AH174" s="152"/>
      <c r="AI174" s="152"/>
      <c r="AJ174" s="347"/>
      <c r="AK174" s="152"/>
      <c r="AL174" s="152"/>
      <c r="AM174" s="295"/>
      <c r="AN174" s="228"/>
      <c r="AO174" s="228"/>
      <c r="AP174" s="228"/>
      <c r="AQ174" s="228"/>
      <c r="AR174" s="228"/>
      <c r="AS174" s="348"/>
      <c r="AT174" s="264">
        <f t="shared" si="96"/>
        <v>0</v>
      </c>
      <c r="AU174" s="259"/>
      <c r="AV174" s="265">
        <f t="shared" si="136"/>
        <v>0</v>
      </c>
      <c r="AX174" s="265">
        <f t="shared" si="140"/>
        <v>0</v>
      </c>
      <c r="AZ174" s="492">
        <f t="shared" si="137"/>
        <v>0</v>
      </c>
      <c r="BB174" s="492">
        <f t="shared" si="138"/>
        <v>0</v>
      </c>
      <c r="BD174" s="265">
        <f t="shared" si="141"/>
        <v>0</v>
      </c>
      <c r="BE174" s="105"/>
      <c r="BF174" s="105"/>
      <c r="BG174" s="105"/>
      <c r="BH174" s="105"/>
      <c r="BI174" s="105"/>
      <c r="BJ174" s="105"/>
    </row>
    <row r="175" spans="1:62" ht="20.100000000000001" hidden="1" customHeight="1" outlineLevel="1">
      <c r="A175" s="5"/>
      <c r="B175" s="100"/>
      <c r="C175" s="908"/>
      <c r="D175" s="909"/>
      <c r="E175" s="909"/>
      <c r="F175" s="910"/>
      <c r="G175" s="890"/>
      <c r="H175" s="891"/>
      <c r="I175" s="152"/>
      <c r="J175" s="152"/>
      <c r="K175" s="152"/>
      <c r="L175" s="152"/>
      <c r="M175" s="152"/>
      <c r="N175" s="152"/>
      <c r="O175" s="152"/>
      <c r="P175" s="153"/>
      <c r="Q175" s="153"/>
      <c r="R175" s="156">
        <f t="shared" si="132"/>
        <v>0</v>
      </c>
      <c r="S175" s="156">
        <f t="shared" si="133"/>
        <v>0</v>
      </c>
      <c r="U175" s="157">
        <f t="shared" si="139"/>
        <v>0</v>
      </c>
      <c r="W175" s="152"/>
      <c r="X175" s="152"/>
      <c r="Y175" s="152"/>
      <c r="Z175" s="152"/>
      <c r="AA175" s="152"/>
      <c r="AB175" s="152"/>
      <c r="AC175" s="347"/>
      <c r="AD175" s="152"/>
      <c r="AE175" s="152"/>
      <c r="AF175" s="152"/>
      <c r="AG175" s="152"/>
      <c r="AH175" s="152"/>
      <c r="AI175" s="152"/>
      <c r="AJ175" s="347"/>
      <c r="AK175" s="152"/>
      <c r="AL175" s="152"/>
      <c r="AM175" s="295"/>
      <c r="AN175" s="228"/>
      <c r="AO175" s="228"/>
      <c r="AP175" s="228"/>
      <c r="AQ175" s="228"/>
      <c r="AR175" s="228"/>
      <c r="AS175" s="348"/>
      <c r="AT175" s="264">
        <f t="shared" si="96"/>
        <v>0</v>
      </c>
      <c r="AU175" s="259"/>
      <c r="AV175" s="265">
        <f t="shared" si="136"/>
        <v>0</v>
      </c>
      <c r="AX175" s="265">
        <f t="shared" si="140"/>
        <v>0</v>
      </c>
      <c r="AZ175" s="492">
        <f t="shared" si="137"/>
        <v>0</v>
      </c>
      <c r="BB175" s="492">
        <f t="shared" si="138"/>
        <v>0</v>
      </c>
      <c r="BD175" s="265">
        <f t="shared" si="141"/>
        <v>0</v>
      </c>
      <c r="BE175" s="105"/>
      <c r="BF175" s="105"/>
      <c r="BG175" s="105"/>
      <c r="BH175" s="105"/>
      <c r="BI175" s="105"/>
      <c r="BJ175" s="105"/>
    </row>
    <row r="176" spans="1:62" ht="20.100000000000001" hidden="1" customHeight="1" outlineLevel="1">
      <c r="A176" s="5"/>
      <c r="B176" s="100"/>
      <c r="C176" s="908"/>
      <c r="D176" s="909"/>
      <c r="E176" s="909"/>
      <c r="F176" s="910"/>
      <c r="G176" s="890"/>
      <c r="H176" s="891"/>
      <c r="I176" s="152"/>
      <c r="J176" s="152"/>
      <c r="K176" s="152"/>
      <c r="L176" s="152"/>
      <c r="M176" s="152"/>
      <c r="N176" s="152"/>
      <c r="O176" s="152"/>
      <c r="P176" s="153"/>
      <c r="Q176" s="153"/>
      <c r="R176" s="156">
        <f t="shared" si="132"/>
        <v>0</v>
      </c>
      <c r="S176" s="156">
        <f t="shared" si="133"/>
        <v>0</v>
      </c>
      <c r="U176" s="157">
        <f t="shared" si="139"/>
        <v>0</v>
      </c>
      <c r="W176" s="152"/>
      <c r="X176" s="152"/>
      <c r="Y176" s="152"/>
      <c r="Z176" s="152"/>
      <c r="AA176" s="152"/>
      <c r="AB176" s="152"/>
      <c r="AC176" s="347"/>
      <c r="AD176" s="152"/>
      <c r="AE176" s="152"/>
      <c r="AF176" s="152"/>
      <c r="AG176" s="152"/>
      <c r="AH176" s="152"/>
      <c r="AI176" s="152"/>
      <c r="AJ176" s="347"/>
      <c r="AK176" s="152"/>
      <c r="AL176" s="152"/>
      <c r="AM176" s="295"/>
      <c r="AN176" s="228"/>
      <c r="AO176" s="228"/>
      <c r="AP176" s="228"/>
      <c r="AQ176" s="228"/>
      <c r="AR176" s="228"/>
      <c r="AS176" s="348"/>
      <c r="AT176" s="264">
        <f t="shared" si="96"/>
        <v>0</v>
      </c>
      <c r="AU176" s="259"/>
      <c r="AV176" s="265">
        <f t="shared" si="136"/>
        <v>0</v>
      </c>
      <c r="AX176" s="265">
        <f t="shared" si="140"/>
        <v>0</v>
      </c>
      <c r="AZ176" s="492">
        <f t="shared" si="137"/>
        <v>0</v>
      </c>
      <c r="BB176" s="492">
        <f t="shared" si="138"/>
        <v>0</v>
      </c>
      <c r="BD176" s="265">
        <f t="shared" si="141"/>
        <v>0</v>
      </c>
      <c r="BE176" s="105"/>
      <c r="BF176" s="105"/>
      <c r="BG176" s="105"/>
      <c r="BH176" s="105"/>
      <c r="BI176" s="105"/>
      <c r="BJ176" s="105"/>
    </row>
    <row r="177" spans="1:62" ht="20.100000000000001" hidden="1" customHeight="1" outlineLevel="1">
      <c r="A177" s="5"/>
      <c r="B177" s="100"/>
      <c r="C177" s="908"/>
      <c r="D177" s="909"/>
      <c r="E177" s="909"/>
      <c r="F177" s="910"/>
      <c r="G177" s="890"/>
      <c r="H177" s="891"/>
      <c r="I177" s="152"/>
      <c r="J177" s="152"/>
      <c r="K177" s="152"/>
      <c r="L177" s="152"/>
      <c r="M177" s="152"/>
      <c r="N177" s="152"/>
      <c r="O177" s="152"/>
      <c r="P177" s="153"/>
      <c r="Q177" s="153"/>
      <c r="R177" s="156">
        <f t="shared" si="132"/>
        <v>0</v>
      </c>
      <c r="S177" s="156">
        <f t="shared" si="133"/>
        <v>0</v>
      </c>
      <c r="U177" s="157">
        <f t="shared" si="139"/>
        <v>0</v>
      </c>
      <c r="W177" s="152"/>
      <c r="X177" s="152"/>
      <c r="Y177" s="152"/>
      <c r="Z177" s="152"/>
      <c r="AA177" s="152"/>
      <c r="AB177" s="152"/>
      <c r="AC177" s="347"/>
      <c r="AD177" s="152"/>
      <c r="AE177" s="152"/>
      <c r="AF177" s="152"/>
      <c r="AG177" s="152"/>
      <c r="AH177" s="152"/>
      <c r="AI177" s="152"/>
      <c r="AJ177" s="347"/>
      <c r="AK177" s="152"/>
      <c r="AL177" s="152"/>
      <c r="AM177" s="295"/>
      <c r="AN177" s="228"/>
      <c r="AO177" s="228"/>
      <c r="AP177" s="228"/>
      <c r="AQ177" s="228"/>
      <c r="AR177" s="228"/>
      <c r="AS177" s="348"/>
      <c r="AT177" s="264">
        <f t="shared" si="96"/>
        <v>0</v>
      </c>
      <c r="AU177" s="259"/>
      <c r="AV177" s="265">
        <f t="shared" si="136"/>
        <v>0</v>
      </c>
      <c r="AX177" s="265">
        <f t="shared" si="140"/>
        <v>0</v>
      </c>
      <c r="AZ177" s="492">
        <f t="shared" si="137"/>
        <v>0</v>
      </c>
      <c r="BB177" s="492">
        <f t="shared" si="138"/>
        <v>0</v>
      </c>
      <c r="BD177" s="265">
        <f t="shared" si="141"/>
        <v>0</v>
      </c>
      <c r="BE177" s="105"/>
      <c r="BF177" s="105"/>
      <c r="BG177" s="105"/>
      <c r="BH177" s="105"/>
      <c r="BI177" s="105"/>
      <c r="BJ177" s="105"/>
    </row>
    <row r="178" spans="1:62" ht="20.100000000000001" hidden="1" customHeight="1" outlineLevel="1">
      <c r="A178" s="5"/>
      <c r="B178" s="100"/>
      <c r="C178" s="908"/>
      <c r="D178" s="909"/>
      <c r="E178" s="909"/>
      <c r="F178" s="910"/>
      <c r="G178" s="890"/>
      <c r="H178" s="891"/>
      <c r="I178" s="152"/>
      <c r="J178" s="152"/>
      <c r="K178" s="152"/>
      <c r="L178" s="152"/>
      <c r="M178" s="152"/>
      <c r="N178" s="152"/>
      <c r="O178" s="152"/>
      <c r="P178" s="153"/>
      <c r="Q178" s="153"/>
      <c r="R178" s="156">
        <f t="shared" si="132"/>
        <v>0</v>
      </c>
      <c r="S178" s="156">
        <f t="shared" si="133"/>
        <v>0</v>
      </c>
      <c r="U178" s="157">
        <f t="shared" si="139"/>
        <v>0</v>
      </c>
      <c r="W178" s="152"/>
      <c r="X178" s="152"/>
      <c r="Y178" s="152"/>
      <c r="Z178" s="152"/>
      <c r="AA178" s="152"/>
      <c r="AB178" s="152"/>
      <c r="AC178" s="347"/>
      <c r="AD178" s="152"/>
      <c r="AE178" s="152"/>
      <c r="AF178" s="152"/>
      <c r="AG178" s="152"/>
      <c r="AH178" s="152"/>
      <c r="AI178" s="152"/>
      <c r="AJ178" s="347"/>
      <c r="AK178" s="152"/>
      <c r="AL178" s="152"/>
      <c r="AM178" s="295"/>
      <c r="AN178" s="228"/>
      <c r="AO178" s="228"/>
      <c r="AP178" s="228"/>
      <c r="AQ178" s="228"/>
      <c r="AR178" s="228"/>
      <c r="AS178" s="348"/>
      <c r="AT178" s="264">
        <f t="shared" ref="AT178:AT180" si="142">((W178+AD178)*$W$7+(X178+AE178)*$X$7+(Y178+Z178+AF178+AG178)*$Z$7+(AA178+AH178)*$AA$7+(AB178+AI178)*$AB$7)*Zuschläge_IBN</f>
        <v>0</v>
      </c>
      <c r="AU178" s="259"/>
      <c r="AV178" s="265">
        <f t="shared" si="136"/>
        <v>0</v>
      </c>
      <c r="AX178" s="265">
        <f t="shared" si="140"/>
        <v>0</v>
      </c>
      <c r="AZ178" s="492">
        <f t="shared" si="137"/>
        <v>0</v>
      </c>
      <c r="BB178" s="492">
        <f t="shared" si="138"/>
        <v>0</v>
      </c>
      <c r="BD178" s="265">
        <f t="shared" si="141"/>
        <v>0</v>
      </c>
      <c r="BE178" s="105"/>
      <c r="BF178" s="105"/>
      <c r="BG178" s="105"/>
      <c r="BH178" s="105"/>
      <c r="BI178" s="105"/>
      <c r="BJ178" s="105"/>
    </row>
    <row r="179" spans="1:62" ht="20.100000000000001" hidden="1" customHeight="1" outlineLevel="1">
      <c r="A179" s="5"/>
      <c r="B179" s="100"/>
      <c r="C179" s="908"/>
      <c r="D179" s="909"/>
      <c r="E179" s="909"/>
      <c r="F179" s="910"/>
      <c r="G179" s="890"/>
      <c r="H179" s="891"/>
      <c r="I179" s="152"/>
      <c r="J179" s="152"/>
      <c r="K179" s="152"/>
      <c r="L179" s="152"/>
      <c r="M179" s="152"/>
      <c r="N179" s="152"/>
      <c r="O179" s="152"/>
      <c r="P179" s="153"/>
      <c r="Q179" s="153"/>
      <c r="R179" s="156">
        <f t="shared" si="132"/>
        <v>0</v>
      </c>
      <c r="S179" s="156">
        <f t="shared" si="133"/>
        <v>0</v>
      </c>
      <c r="U179" s="157">
        <f t="shared" si="139"/>
        <v>0</v>
      </c>
      <c r="W179" s="152"/>
      <c r="X179" s="152"/>
      <c r="Y179" s="152"/>
      <c r="Z179" s="152"/>
      <c r="AA179" s="152"/>
      <c r="AB179" s="152"/>
      <c r="AC179" s="347"/>
      <c r="AD179" s="152"/>
      <c r="AE179" s="152"/>
      <c r="AF179" s="152"/>
      <c r="AG179" s="152"/>
      <c r="AH179" s="152"/>
      <c r="AI179" s="152"/>
      <c r="AJ179" s="347"/>
      <c r="AK179" s="152"/>
      <c r="AL179" s="152"/>
      <c r="AM179" s="295"/>
      <c r="AN179" s="228"/>
      <c r="AO179" s="228"/>
      <c r="AP179" s="228"/>
      <c r="AQ179" s="228"/>
      <c r="AR179" s="228"/>
      <c r="AS179" s="348"/>
      <c r="AT179" s="264">
        <f t="shared" si="142"/>
        <v>0</v>
      </c>
      <c r="AU179" s="259"/>
      <c r="AV179" s="265">
        <f t="shared" si="136"/>
        <v>0</v>
      </c>
      <c r="AX179" s="265">
        <f t="shared" si="140"/>
        <v>0</v>
      </c>
      <c r="AZ179" s="492">
        <f t="shared" si="137"/>
        <v>0</v>
      </c>
      <c r="BB179" s="492">
        <f t="shared" si="138"/>
        <v>0</v>
      </c>
      <c r="BD179" s="265">
        <f t="shared" si="141"/>
        <v>0</v>
      </c>
      <c r="BE179" s="105"/>
      <c r="BF179" s="105"/>
      <c r="BG179" s="105"/>
      <c r="BH179" s="105"/>
      <c r="BI179" s="105"/>
      <c r="BJ179" s="105"/>
    </row>
    <row r="180" spans="1:62" ht="20.100000000000001" hidden="1" customHeight="1" outlineLevel="1">
      <c r="A180" s="5"/>
      <c r="B180" s="100"/>
      <c r="C180" s="754" t="s">
        <v>383</v>
      </c>
      <c r="D180" s="755"/>
      <c r="E180" s="755"/>
      <c r="F180" s="756"/>
      <c r="G180" s="757" t="s">
        <v>293</v>
      </c>
      <c r="H180" s="756"/>
      <c r="I180" s="752"/>
      <c r="J180" s="752">
        <v>1</v>
      </c>
      <c r="K180" s="752">
        <v>1</v>
      </c>
      <c r="L180" s="752">
        <v>1</v>
      </c>
      <c r="M180" s="752">
        <v>15</v>
      </c>
      <c r="N180" s="752">
        <v>5</v>
      </c>
      <c r="O180" s="752">
        <v>10</v>
      </c>
      <c r="P180" s="753">
        <v>1500</v>
      </c>
      <c r="Q180" s="753">
        <v>2500</v>
      </c>
      <c r="R180" s="156">
        <f t="shared" si="132"/>
        <v>1500</v>
      </c>
      <c r="S180" s="156">
        <f t="shared" si="133"/>
        <v>2750</v>
      </c>
      <c r="U180" s="157">
        <f t="shared" si="139"/>
        <v>7352</v>
      </c>
      <c r="W180" s="152"/>
      <c r="X180" s="152"/>
      <c r="Y180" s="152"/>
      <c r="Z180" s="152"/>
      <c r="AA180" s="152"/>
      <c r="AB180" s="152"/>
      <c r="AC180" s="347"/>
      <c r="AD180" s="152"/>
      <c r="AE180" s="152"/>
      <c r="AF180" s="152"/>
      <c r="AG180" s="152"/>
      <c r="AH180" s="152"/>
      <c r="AI180" s="152"/>
      <c r="AJ180" s="347"/>
      <c r="AK180" s="152"/>
      <c r="AL180" s="152"/>
      <c r="AM180" s="295"/>
      <c r="AN180" s="228"/>
      <c r="AO180" s="228"/>
      <c r="AP180" s="228"/>
      <c r="AQ180" s="228"/>
      <c r="AR180" s="228"/>
      <c r="AS180" s="348"/>
      <c r="AT180" s="264">
        <f t="shared" si="142"/>
        <v>0</v>
      </c>
      <c r="AU180" s="259"/>
      <c r="AV180" s="265">
        <f t="shared" si="136"/>
        <v>0</v>
      </c>
      <c r="AX180" s="265">
        <f t="shared" si="140"/>
        <v>7352</v>
      </c>
      <c r="AZ180" s="492">
        <f t="shared" si="137"/>
        <v>6534.8638235657882</v>
      </c>
      <c r="BB180" s="492">
        <f t="shared" si="138"/>
        <v>0</v>
      </c>
      <c r="BD180" s="265">
        <f t="shared" si="141"/>
        <v>6534.8638235657882</v>
      </c>
      <c r="BE180" s="105"/>
      <c r="BF180" s="105"/>
      <c r="BG180" s="105"/>
      <c r="BH180" s="105"/>
      <c r="BI180" s="105"/>
      <c r="BJ180" s="105"/>
    </row>
    <row r="181" spans="1:62" ht="9.9499999999999993" hidden="1" customHeight="1" outlineLevel="1">
      <c r="B181" s="101"/>
      <c r="C181" s="208"/>
      <c r="D181" s="208"/>
      <c r="E181" s="208"/>
      <c r="F181" s="208"/>
      <c r="G181" s="237"/>
      <c r="H181" s="207"/>
      <c r="I181" s="257"/>
      <c r="J181" s="257"/>
      <c r="K181" s="257"/>
      <c r="L181" s="257"/>
      <c r="M181" s="257"/>
      <c r="N181" s="257"/>
      <c r="O181" s="257"/>
      <c r="P181" s="256"/>
      <c r="Q181" s="102"/>
      <c r="R181" s="102"/>
      <c r="S181" s="102"/>
      <c r="U181" s="98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Z181" s="493"/>
      <c r="BE181" s="105"/>
      <c r="BF181" s="105"/>
      <c r="BG181" s="105"/>
      <c r="BH181" s="105"/>
      <c r="BI181" s="105"/>
      <c r="BJ181" s="105"/>
    </row>
    <row r="182" spans="1:62" ht="20.100000000000001" customHeight="1" collapsed="1">
      <c r="B182" s="151">
        <f>B165+1</f>
        <v>11</v>
      </c>
      <c r="C182" s="895" t="s">
        <v>337</v>
      </c>
      <c r="D182" s="896"/>
      <c r="E182" s="896"/>
      <c r="F182" s="897"/>
      <c r="G182" s="429"/>
      <c r="H182" s="206">
        <v>1</v>
      </c>
      <c r="I182" s="642">
        <f t="shared" ref="I182" si="143">$H182*SUM(I183:I197)</f>
        <v>0</v>
      </c>
      <c r="J182" s="643">
        <f t="shared" ref="J182:O182" si="144">$H182*SUM(J183:J197)</f>
        <v>7</v>
      </c>
      <c r="K182" s="644">
        <f t="shared" si="144"/>
        <v>7</v>
      </c>
      <c r="L182" s="645">
        <f t="shared" si="144"/>
        <v>7</v>
      </c>
      <c r="M182" s="645">
        <f t="shared" si="144"/>
        <v>65</v>
      </c>
      <c r="N182" s="644">
        <f t="shared" si="144"/>
        <v>40</v>
      </c>
      <c r="O182" s="642">
        <f t="shared" si="144"/>
        <v>70</v>
      </c>
      <c r="P182" s="209">
        <f t="shared" ref="P182:Q182" si="145">$H182*SUM(P183:P197)</f>
        <v>3400</v>
      </c>
      <c r="Q182" s="210">
        <f t="shared" si="145"/>
        <v>7000</v>
      </c>
      <c r="R182" s="136">
        <f t="shared" ref="R182:R197" si="146">P182*(1+Gewinn)*(1+SicherheitAngebot)</f>
        <v>3400</v>
      </c>
      <c r="S182" s="137">
        <f t="shared" ref="S182:S197" si="147">Q182*(1+MGKZ)*(1+Gewinn)*(1+SicherheitAngebot)</f>
        <v>7700.0000000000009</v>
      </c>
      <c r="U182" s="10">
        <f>I182*$I$7+J182*$J$7+K182*$K$7+L182*$L$7+M182*$M$7+N182*$N$7+O182*$O$7+R182+S182</f>
        <v>29024</v>
      </c>
      <c r="W182" s="646">
        <f t="shared" ref="W182:AB182" si="148">$H182*SUM(W183:W197)</f>
        <v>0</v>
      </c>
      <c r="X182" s="647">
        <f t="shared" si="148"/>
        <v>0</v>
      </c>
      <c r="Y182" s="648">
        <f t="shared" si="148"/>
        <v>0</v>
      </c>
      <c r="Z182" s="649">
        <f t="shared" si="148"/>
        <v>0</v>
      </c>
      <c r="AA182" s="648">
        <f t="shared" si="148"/>
        <v>0</v>
      </c>
      <c r="AB182" s="646">
        <f t="shared" si="148"/>
        <v>0</v>
      </c>
      <c r="AC182" s="258"/>
      <c r="AD182" s="646">
        <f t="shared" ref="AD182:AM182" si="149">$H182*SUM(AD183:AD197)</f>
        <v>0</v>
      </c>
      <c r="AE182" s="647">
        <f t="shared" si="149"/>
        <v>0</v>
      </c>
      <c r="AF182" s="648">
        <f t="shared" si="149"/>
        <v>0</v>
      </c>
      <c r="AG182" s="649">
        <f t="shared" si="149"/>
        <v>0</v>
      </c>
      <c r="AH182" s="648">
        <f t="shared" si="149"/>
        <v>0</v>
      </c>
      <c r="AI182" s="646">
        <f t="shared" si="149"/>
        <v>0</v>
      </c>
      <c r="AJ182" s="258"/>
      <c r="AK182" s="653">
        <f t="shared" si="149"/>
        <v>0</v>
      </c>
      <c r="AL182" s="653">
        <f t="shared" si="149"/>
        <v>0</v>
      </c>
      <c r="AM182" s="653">
        <f t="shared" si="149"/>
        <v>0</v>
      </c>
      <c r="AN182" s="227">
        <f>$H182*SUM(AN183:AN197)*(1+Gewinn)*(1+SicherheitAngebot)</f>
        <v>0</v>
      </c>
      <c r="AO182" s="227">
        <f>$H182*SUM(AO183:AO197)*(1+Gewinn)*(1+SicherheitAngebot)</f>
        <v>0</v>
      </c>
      <c r="AP182" s="227">
        <f>$H182*SUM(AP183:AP197)*(1+Gewinn)*(1+SicherheitAngebot)</f>
        <v>0</v>
      </c>
      <c r="AQ182" s="227">
        <f>$H182*SUM(AQ183:AQ197)*(1+Gewinn)*(1+SicherheitAngebot)</f>
        <v>0</v>
      </c>
      <c r="AR182" s="227">
        <f>$H182*SUM(AR183:AR197)*(1+Gewinn)*(1+SicherheitAngebot)</f>
        <v>0</v>
      </c>
      <c r="AS182" s="262"/>
      <c r="AT182" s="263">
        <f t="shared" ref="AT182:AT214" si="150">((W182+AD182)*$W$7+(X182+AE182)*$X$7+(Y182+Z182+AF182+AG182)*$Z$7+(AA182+AH182)*$AA$7+(AB182+AI182)*$AB$7)*Zuschläge_IBN</f>
        <v>0</v>
      </c>
      <c r="AU182" s="259"/>
      <c r="AV182" s="491">
        <f>AK182*$AK$7+AL182*$AL$7+AM182*$AM$7+SUM(AN182:AR182)+AT182/Zuschläge_IBN+AT182</f>
        <v>0</v>
      </c>
      <c r="AX182" s="685">
        <f>U182+AV182</f>
        <v>29024</v>
      </c>
      <c r="AZ182" s="490">
        <f>IF(H182&gt;0,U182/(1+SicherheitAngebot)*(1+Sicherheit),0)</f>
        <v>25798.134876927834</v>
      </c>
      <c r="BB182" s="490">
        <f>IF(H182&gt;0,AV182/(1+SicherheitAngebot)*(1+Sicherheit),0)</f>
        <v>0</v>
      </c>
      <c r="BD182" s="490">
        <f>AZ182+BB182</f>
        <v>25798.134876927834</v>
      </c>
      <c r="BE182" s="105"/>
      <c r="BF182" s="105"/>
      <c r="BG182" s="105"/>
      <c r="BH182" s="105"/>
      <c r="BI182" s="105"/>
      <c r="BJ182" s="105"/>
    </row>
    <row r="183" spans="1:62" ht="20.100000000000001" hidden="1" customHeight="1" outlineLevel="1">
      <c r="B183" s="99"/>
      <c r="C183" s="746" t="s">
        <v>294</v>
      </c>
      <c r="D183" s="747"/>
      <c r="E183" s="747"/>
      <c r="F183" s="748"/>
      <c r="G183" s="744" t="s">
        <v>269</v>
      </c>
      <c r="H183" s="745"/>
      <c r="I183" s="152"/>
      <c r="J183" s="152">
        <v>2</v>
      </c>
      <c r="K183" s="152">
        <v>2</v>
      </c>
      <c r="L183" s="152">
        <v>2</v>
      </c>
      <c r="M183" s="152">
        <v>10</v>
      </c>
      <c r="N183" s="152">
        <v>5</v>
      </c>
      <c r="O183" s="152">
        <v>20</v>
      </c>
      <c r="P183" s="153">
        <v>800</v>
      </c>
      <c r="Q183" s="153">
        <v>1200</v>
      </c>
      <c r="R183" s="156">
        <f t="shared" si="146"/>
        <v>800</v>
      </c>
      <c r="S183" s="156">
        <f t="shared" si="147"/>
        <v>1320</v>
      </c>
      <c r="U183" s="157">
        <f>I183*$I$7+J183*$J$7+K183*$K$7+L183*$L$7+M183*$M$7+N183*$N$7+O183*$O$7+R183+S183</f>
        <v>5814</v>
      </c>
      <c r="W183" s="152"/>
      <c r="X183" s="152"/>
      <c r="Y183" s="152"/>
      <c r="Z183" s="152"/>
      <c r="AA183" s="152"/>
      <c r="AB183" s="152"/>
      <c r="AC183" s="347"/>
      <c r="AD183" s="152"/>
      <c r="AE183" s="152"/>
      <c r="AF183" s="152"/>
      <c r="AG183" s="152"/>
      <c r="AH183" s="152"/>
      <c r="AI183" s="152"/>
      <c r="AJ183" s="347"/>
      <c r="AK183" s="152"/>
      <c r="AL183" s="152"/>
      <c r="AM183" s="295"/>
      <c r="AN183" s="228"/>
      <c r="AO183" s="228"/>
      <c r="AP183" s="228"/>
      <c r="AQ183" s="228"/>
      <c r="AR183" s="228"/>
      <c r="AS183" s="348"/>
      <c r="AT183" s="264">
        <f t="shared" si="150"/>
        <v>0</v>
      </c>
      <c r="AU183" s="259"/>
      <c r="AV183" s="265">
        <f t="shared" ref="AV183:AV197" si="151">AK183*$AK$7+AL183*$AL$7+AM183*$AM$7+SUM(AN183:AR183)*(1+Gewinn)*(1+SicherheitAngebot)+AT183/Zuschläge_IBN+AT183</f>
        <v>0</v>
      </c>
      <c r="AX183" s="265">
        <f>U183+AV183</f>
        <v>5814</v>
      </c>
      <c r="AZ183" s="492">
        <f t="shared" ref="AZ183:AZ197" si="152">U183/(1+SicherheitAngebot)*(1+Sicherheit)</f>
        <v>5167.8044437175586</v>
      </c>
      <c r="BB183" s="492">
        <f t="shared" ref="BB183:BB197" si="153">AV183/(1+SicherheitAngebot)*(1+Sicherheit)</f>
        <v>0</v>
      </c>
      <c r="BD183" s="265">
        <f>AZ183+BB183</f>
        <v>5167.8044437175586</v>
      </c>
      <c r="BE183" s="105"/>
      <c r="BF183" s="105"/>
      <c r="BG183" s="105"/>
      <c r="BH183" s="105"/>
      <c r="BI183" s="105"/>
      <c r="BJ183" s="105"/>
    </row>
    <row r="184" spans="1:62" ht="20.100000000000001" hidden="1" customHeight="1" outlineLevel="1">
      <c r="B184" s="100"/>
      <c r="C184" s="746" t="s">
        <v>302</v>
      </c>
      <c r="D184" s="747"/>
      <c r="E184" s="747"/>
      <c r="F184" s="748"/>
      <c r="G184" s="744" t="s">
        <v>295</v>
      </c>
      <c r="H184" s="745"/>
      <c r="I184" s="152"/>
      <c r="J184" s="152">
        <v>2</v>
      </c>
      <c r="K184" s="152">
        <v>2</v>
      </c>
      <c r="L184" s="152">
        <v>2</v>
      </c>
      <c r="M184" s="152">
        <v>30</v>
      </c>
      <c r="N184" s="152">
        <v>20</v>
      </c>
      <c r="O184" s="152">
        <v>25</v>
      </c>
      <c r="P184" s="153">
        <v>900</v>
      </c>
      <c r="Q184" s="153">
        <v>3000</v>
      </c>
      <c r="R184" s="156">
        <f t="shared" si="146"/>
        <v>900</v>
      </c>
      <c r="S184" s="156">
        <f t="shared" si="147"/>
        <v>3300.0000000000005</v>
      </c>
      <c r="U184" s="157">
        <f t="shared" ref="U184:U197" si="154">I184*$I$7+J184*$J$7+K184*$K$7+L184*$L$7+M184*$M$7+N184*$N$7+O184*$O$7+R184+S184</f>
        <v>11634</v>
      </c>
      <c r="W184" s="152"/>
      <c r="X184" s="152"/>
      <c r="Y184" s="152"/>
      <c r="Z184" s="152"/>
      <c r="AA184" s="152"/>
      <c r="AB184" s="152"/>
      <c r="AC184" s="347"/>
      <c r="AD184" s="152"/>
      <c r="AE184" s="152"/>
      <c r="AF184" s="152"/>
      <c r="AG184" s="152"/>
      <c r="AH184" s="152"/>
      <c r="AI184" s="152"/>
      <c r="AJ184" s="347"/>
      <c r="AK184" s="152"/>
      <c r="AL184" s="152"/>
      <c r="AM184" s="295"/>
      <c r="AN184" s="228"/>
      <c r="AO184" s="228"/>
      <c r="AP184" s="228"/>
      <c r="AQ184" s="228"/>
      <c r="AR184" s="228"/>
      <c r="AS184" s="348"/>
      <c r="AT184" s="264">
        <f t="shared" si="150"/>
        <v>0</v>
      </c>
      <c r="AU184" s="259"/>
      <c r="AV184" s="265">
        <f t="shared" si="151"/>
        <v>0</v>
      </c>
      <c r="AX184" s="265">
        <f t="shared" ref="AX184:AX197" si="155">U184+AV184</f>
        <v>11634</v>
      </c>
      <c r="AZ184" s="492">
        <f t="shared" si="152"/>
        <v>10340.942018955981</v>
      </c>
      <c r="BB184" s="492">
        <f t="shared" si="153"/>
        <v>0</v>
      </c>
      <c r="BD184" s="265">
        <f t="shared" ref="BD184:BD197" si="156">AZ184+BB184</f>
        <v>10340.942018955981</v>
      </c>
      <c r="BE184" s="105"/>
      <c r="BF184" s="105"/>
      <c r="BG184" s="105"/>
      <c r="BH184" s="105"/>
      <c r="BI184" s="105"/>
      <c r="BJ184" s="105"/>
    </row>
    <row r="185" spans="1:62" ht="20.100000000000001" hidden="1" customHeight="1" outlineLevel="1">
      <c r="B185" s="100"/>
      <c r="C185" s="749" t="s">
        <v>296</v>
      </c>
      <c r="D185" s="750"/>
      <c r="E185" s="750"/>
      <c r="F185" s="751"/>
      <c r="G185" s="744"/>
      <c r="H185" s="745"/>
      <c r="I185" s="152"/>
      <c r="J185" s="152">
        <v>2</v>
      </c>
      <c r="K185" s="152">
        <v>2</v>
      </c>
      <c r="L185" s="152">
        <v>2</v>
      </c>
      <c r="M185" s="152">
        <v>10</v>
      </c>
      <c r="N185" s="152">
        <v>10</v>
      </c>
      <c r="O185" s="152">
        <v>15</v>
      </c>
      <c r="P185" s="153">
        <v>200</v>
      </c>
      <c r="Q185" s="153">
        <v>300</v>
      </c>
      <c r="R185" s="156">
        <f t="shared" si="146"/>
        <v>200</v>
      </c>
      <c r="S185" s="156">
        <f t="shared" si="147"/>
        <v>330</v>
      </c>
      <c r="U185" s="157">
        <f t="shared" si="154"/>
        <v>4224</v>
      </c>
      <c r="W185" s="152"/>
      <c r="X185" s="152"/>
      <c r="Y185" s="152"/>
      <c r="Z185" s="152"/>
      <c r="AA185" s="152"/>
      <c r="AB185" s="152"/>
      <c r="AC185" s="347"/>
      <c r="AD185" s="152"/>
      <c r="AE185" s="152"/>
      <c r="AF185" s="152"/>
      <c r="AG185" s="152"/>
      <c r="AH185" s="152"/>
      <c r="AI185" s="152"/>
      <c r="AJ185" s="347"/>
      <c r="AK185" s="152"/>
      <c r="AL185" s="152"/>
      <c r="AM185" s="295"/>
      <c r="AN185" s="228"/>
      <c r="AO185" s="228"/>
      <c r="AP185" s="228"/>
      <c r="AQ185" s="228"/>
      <c r="AR185" s="228"/>
      <c r="AS185" s="348"/>
      <c r="AT185" s="264">
        <f t="shared" si="150"/>
        <v>0</v>
      </c>
      <c r="AU185" s="259"/>
      <c r="AV185" s="265">
        <f t="shared" si="151"/>
        <v>0</v>
      </c>
      <c r="AX185" s="265">
        <f t="shared" si="155"/>
        <v>4224</v>
      </c>
      <c r="AZ185" s="492">
        <f t="shared" si="152"/>
        <v>3754.5245906885048</v>
      </c>
      <c r="BB185" s="492">
        <f t="shared" si="153"/>
        <v>0</v>
      </c>
      <c r="BD185" s="265">
        <f t="shared" si="156"/>
        <v>3754.5245906885048</v>
      </c>
      <c r="BE185" s="105"/>
      <c r="BF185" s="105"/>
      <c r="BG185" s="105"/>
      <c r="BH185" s="105"/>
      <c r="BI185" s="105"/>
      <c r="BJ185" s="105"/>
    </row>
    <row r="186" spans="1:62" ht="20.100000000000001" hidden="1" customHeight="1" outlineLevel="1">
      <c r="B186" s="100"/>
      <c r="C186" s="746"/>
      <c r="D186" s="747"/>
      <c r="E186" s="747"/>
      <c r="F186" s="748"/>
      <c r="G186" s="744"/>
      <c r="H186" s="745"/>
      <c r="I186" s="152"/>
      <c r="J186" s="152"/>
      <c r="K186" s="152"/>
      <c r="L186" s="152"/>
      <c r="M186" s="152"/>
      <c r="N186" s="152"/>
      <c r="O186" s="152"/>
      <c r="P186" s="153"/>
      <c r="Q186" s="153"/>
      <c r="R186" s="156">
        <f t="shared" si="146"/>
        <v>0</v>
      </c>
      <c r="S186" s="156">
        <f t="shared" si="147"/>
        <v>0</v>
      </c>
      <c r="U186" s="157">
        <f t="shared" si="154"/>
        <v>0</v>
      </c>
      <c r="W186" s="152"/>
      <c r="X186" s="152"/>
      <c r="Y186" s="152"/>
      <c r="Z186" s="152"/>
      <c r="AA186" s="152"/>
      <c r="AB186" s="152"/>
      <c r="AC186" s="347"/>
      <c r="AD186" s="152"/>
      <c r="AE186" s="152"/>
      <c r="AF186" s="152"/>
      <c r="AG186" s="152"/>
      <c r="AH186" s="152"/>
      <c r="AI186" s="152"/>
      <c r="AJ186" s="347"/>
      <c r="AK186" s="152"/>
      <c r="AL186" s="152"/>
      <c r="AM186" s="295"/>
      <c r="AN186" s="228"/>
      <c r="AO186" s="228"/>
      <c r="AP186" s="228"/>
      <c r="AQ186" s="228"/>
      <c r="AR186" s="228"/>
      <c r="AS186" s="348"/>
      <c r="AT186" s="264">
        <f t="shared" si="150"/>
        <v>0</v>
      </c>
      <c r="AU186" s="259"/>
      <c r="AV186" s="265">
        <f t="shared" si="151"/>
        <v>0</v>
      </c>
      <c r="AX186" s="265">
        <f t="shared" si="155"/>
        <v>0</v>
      </c>
      <c r="AZ186" s="492">
        <f t="shared" si="152"/>
        <v>0</v>
      </c>
      <c r="BB186" s="492">
        <f t="shared" si="153"/>
        <v>0</v>
      </c>
      <c r="BD186" s="265">
        <f t="shared" si="156"/>
        <v>0</v>
      </c>
      <c r="BE186" s="105"/>
      <c r="BF186" s="105"/>
      <c r="BG186" s="105"/>
      <c r="BH186" s="105"/>
      <c r="BI186" s="105"/>
      <c r="BJ186" s="105"/>
    </row>
    <row r="187" spans="1:62" ht="20.100000000000001" hidden="1" customHeight="1" outlineLevel="1">
      <c r="B187" s="100"/>
      <c r="C187" s="908"/>
      <c r="D187" s="909"/>
      <c r="E187" s="909"/>
      <c r="F187" s="910"/>
      <c r="G187" s="890"/>
      <c r="H187" s="891"/>
      <c r="I187" s="152"/>
      <c r="J187" s="152"/>
      <c r="K187" s="152"/>
      <c r="L187" s="152"/>
      <c r="M187" s="152"/>
      <c r="N187" s="152"/>
      <c r="O187" s="152"/>
      <c r="P187" s="153"/>
      <c r="Q187" s="153"/>
      <c r="R187" s="156">
        <f t="shared" si="146"/>
        <v>0</v>
      </c>
      <c r="S187" s="156">
        <f t="shared" si="147"/>
        <v>0</v>
      </c>
      <c r="U187" s="157">
        <f t="shared" si="154"/>
        <v>0</v>
      </c>
      <c r="W187" s="152"/>
      <c r="X187" s="152"/>
      <c r="Y187" s="152"/>
      <c r="Z187" s="152"/>
      <c r="AA187" s="152"/>
      <c r="AB187" s="152"/>
      <c r="AC187" s="347"/>
      <c r="AD187" s="152"/>
      <c r="AE187" s="152"/>
      <c r="AF187" s="152"/>
      <c r="AG187" s="152"/>
      <c r="AH187" s="152"/>
      <c r="AI187" s="152"/>
      <c r="AJ187" s="347"/>
      <c r="AK187" s="152"/>
      <c r="AL187" s="152"/>
      <c r="AM187" s="295"/>
      <c r="AN187" s="228"/>
      <c r="AO187" s="228"/>
      <c r="AP187" s="228"/>
      <c r="AQ187" s="228"/>
      <c r="AR187" s="228"/>
      <c r="AS187" s="348"/>
      <c r="AT187" s="264">
        <f t="shared" si="150"/>
        <v>0</v>
      </c>
      <c r="AU187" s="259"/>
      <c r="AV187" s="265">
        <f t="shared" si="151"/>
        <v>0</v>
      </c>
      <c r="AX187" s="265">
        <f t="shared" si="155"/>
        <v>0</v>
      </c>
      <c r="AZ187" s="492">
        <f t="shared" si="152"/>
        <v>0</v>
      </c>
      <c r="BB187" s="492">
        <f t="shared" si="153"/>
        <v>0</v>
      </c>
      <c r="BD187" s="265">
        <f t="shared" si="156"/>
        <v>0</v>
      </c>
      <c r="BE187" s="105"/>
      <c r="BF187" s="105"/>
      <c r="BG187" s="105"/>
      <c r="BH187" s="105"/>
      <c r="BI187" s="105"/>
      <c r="BJ187" s="105"/>
    </row>
    <row r="188" spans="1:62" ht="20.100000000000001" hidden="1" customHeight="1" outlineLevel="1">
      <c r="B188" s="100"/>
      <c r="C188" s="908"/>
      <c r="D188" s="909"/>
      <c r="E188" s="909"/>
      <c r="F188" s="910"/>
      <c r="G188" s="890"/>
      <c r="H188" s="891"/>
      <c r="I188" s="152"/>
      <c r="J188" s="152"/>
      <c r="K188" s="152"/>
      <c r="L188" s="152"/>
      <c r="M188" s="152"/>
      <c r="N188" s="152"/>
      <c r="O188" s="152"/>
      <c r="P188" s="153"/>
      <c r="Q188" s="153"/>
      <c r="R188" s="156">
        <f t="shared" si="146"/>
        <v>0</v>
      </c>
      <c r="S188" s="156">
        <f t="shared" si="147"/>
        <v>0</v>
      </c>
      <c r="U188" s="157">
        <f t="shared" si="154"/>
        <v>0</v>
      </c>
      <c r="W188" s="152"/>
      <c r="X188" s="152"/>
      <c r="Y188" s="152"/>
      <c r="Z188" s="152"/>
      <c r="AA188" s="152"/>
      <c r="AB188" s="152"/>
      <c r="AC188" s="347"/>
      <c r="AD188" s="152"/>
      <c r="AE188" s="152"/>
      <c r="AF188" s="152"/>
      <c r="AG188" s="152"/>
      <c r="AH188" s="152"/>
      <c r="AI188" s="152"/>
      <c r="AJ188" s="347"/>
      <c r="AK188" s="152"/>
      <c r="AL188" s="152"/>
      <c r="AM188" s="295"/>
      <c r="AN188" s="228"/>
      <c r="AO188" s="228"/>
      <c r="AP188" s="228"/>
      <c r="AQ188" s="228"/>
      <c r="AR188" s="228"/>
      <c r="AS188" s="348"/>
      <c r="AT188" s="264">
        <f t="shared" si="150"/>
        <v>0</v>
      </c>
      <c r="AU188" s="259"/>
      <c r="AV188" s="265">
        <f t="shared" si="151"/>
        <v>0</v>
      </c>
      <c r="AX188" s="265">
        <f t="shared" si="155"/>
        <v>0</v>
      </c>
      <c r="AZ188" s="492">
        <f t="shared" si="152"/>
        <v>0</v>
      </c>
      <c r="BB188" s="492">
        <f t="shared" si="153"/>
        <v>0</v>
      </c>
      <c r="BD188" s="265">
        <f t="shared" si="156"/>
        <v>0</v>
      </c>
      <c r="BE188" s="105"/>
      <c r="BF188" s="105"/>
      <c r="BG188" s="105"/>
      <c r="BH188" s="105"/>
      <c r="BI188" s="105"/>
      <c r="BJ188" s="105"/>
    </row>
    <row r="189" spans="1:62" ht="20.100000000000001" hidden="1" customHeight="1" outlineLevel="1">
      <c r="B189" s="100"/>
      <c r="C189" s="908"/>
      <c r="D189" s="909"/>
      <c r="E189" s="909"/>
      <c r="F189" s="910"/>
      <c r="G189" s="890"/>
      <c r="H189" s="891"/>
      <c r="I189" s="152"/>
      <c r="J189" s="152"/>
      <c r="K189" s="152"/>
      <c r="L189" s="152"/>
      <c r="M189" s="152"/>
      <c r="N189" s="152"/>
      <c r="O189" s="152"/>
      <c r="P189" s="153"/>
      <c r="Q189" s="153"/>
      <c r="R189" s="156">
        <f t="shared" si="146"/>
        <v>0</v>
      </c>
      <c r="S189" s="156">
        <f t="shared" si="147"/>
        <v>0</v>
      </c>
      <c r="U189" s="157">
        <f t="shared" si="154"/>
        <v>0</v>
      </c>
      <c r="W189" s="152"/>
      <c r="X189" s="152"/>
      <c r="Y189" s="152"/>
      <c r="Z189" s="152"/>
      <c r="AA189" s="152"/>
      <c r="AB189" s="152"/>
      <c r="AC189" s="347"/>
      <c r="AD189" s="152"/>
      <c r="AE189" s="152"/>
      <c r="AF189" s="152"/>
      <c r="AG189" s="152"/>
      <c r="AH189" s="152"/>
      <c r="AI189" s="152"/>
      <c r="AJ189" s="347"/>
      <c r="AK189" s="152"/>
      <c r="AL189" s="152"/>
      <c r="AM189" s="295"/>
      <c r="AN189" s="228"/>
      <c r="AO189" s="228"/>
      <c r="AP189" s="228"/>
      <c r="AQ189" s="228"/>
      <c r="AR189" s="228"/>
      <c r="AS189" s="348"/>
      <c r="AT189" s="264">
        <f t="shared" si="150"/>
        <v>0</v>
      </c>
      <c r="AU189" s="259"/>
      <c r="AV189" s="265">
        <f t="shared" si="151"/>
        <v>0</v>
      </c>
      <c r="AX189" s="265">
        <f t="shared" si="155"/>
        <v>0</v>
      </c>
      <c r="AZ189" s="492">
        <f t="shared" si="152"/>
        <v>0</v>
      </c>
      <c r="BB189" s="492">
        <f t="shared" si="153"/>
        <v>0</v>
      </c>
      <c r="BD189" s="265">
        <f t="shared" si="156"/>
        <v>0</v>
      </c>
      <c r="BE189" s="105"/>
      <c r="BF189" s="105"/>
      <c r="BG189" s="105"/>
      <c r="BH189" s="105"/>
      <c r="BI189" s="105"/>
      <c r="BJ189" s="105"/>
    </row>
    <row r="190" spans="1:62" ht="20.100000000000001" hidden="1" customHeight="1" outlineLevel="1">
      <c r="B190" s="100"/>
      <c r="C190" s="908"/>
      <c r="D190" s="909"/>
      <c r="E190" s="909"/>
      <c r="F190" s="910"/>
      <c r="G190" s="890"/>
      <c r="H190" s="891"/>
      <c r="I190" s="152"/>
      <c r="J190" s="152"/>
      <c r="K190" s="152"/>
      <c r="L190" s="152"/>
      <c r="M190" s="152"/>
      <c r="N190" s="152"/>
      <c r="O190" s="152"/>
      <c r="P190" s="153"/>
      <c r="Q190" s="153"/>
      <c r="R190" s="156">
        <f t="shared" si="146"/>
        <v>0</v>
      </c>
      <c r="S190" s="156">
        <f t="shared" si="147"/>
        <v>0</v>
      </c>
      <c r="U190" s="157">
        <f t="shared" si="154"/>
        <v>0</v>
      </c>
      <c r="W190" s="152"/>
      <c r="X190" s="152"/>
      <c r="Y190" s="152"/>
      <c r="Z190" s="152"/>
      <c r="AA190" s="152"/>
      <c r="AB190" s="152"/>
      <c r="AC190" s="347"/>
      <c r="AD190" s="152"/>
      <c r="AE190" s="152"/>
      <c r="AF190" s="152"/>
      <c r="AG190" s="152"/>
      <c r="AH190" s="152"/>
      <c r="AI190" s="152"/>
      <c r="AJ190" s="347"/>
      <c r="AK190" s="152"/>
      <c r="AL190" s="152"/>
      <c r="AM190" s="295"/>
      <c r="AN190" s="228"/>
      <c r="AO190" s="228"/>
      <c r="AP190" s="228"/>
      <c r="AQ190" s="228"/>
      <c r="AR190" s="228"/>
      <c r="AS190" s="348"/>
      <c r="AT190" s="264">
        <f t="shared" si="150"/>
        <v>0</v>
      </c>
      <c r="AU190" s="259"/>
      <c r="AV190" s="265">
        <f t="shared" si="151"/>
        <v>0</v>
      </c>
      <c r="AX190" s="265">
        <f t="shared" si="155"/>
        <v>0</v>
      </c>
      <c r="AZ190" s="492">
        <f t="shared" si="152"/>
        <v>0</v>
      </c>
      <c r="BB190" s="492">
        <f t="shared" si="153"/>
        <v>0</v>
      </c>
      <c r="BD190" s="265">
        <f t="shared" si="156"/>
        <v>0</v>
      </c>
      <c r="BE190" s="105"/>
      <c r="BF190" s="105"/>
      <c r="BG190" s="105"/>
      <c r="BH190" s="105"/>
      <c r="BI190" s="105"/>
      <c r="BJ190" s="105"/>
    </row>
    <row r="191" spans="1:62" ht="20.100000000000001" hidden="1" customHeight="1" outlineLevel="1">
      <c r="B191" s="100"/>
      <c r="C191" s="908"/>
      <c r="D191" s="909"/>
      <c r="E191" s="909"/>
      <c r="F191" s="910"/>
      <c r="G191" s="890"/>
      <c r="H191" s="891"/>
      <c r="I191" s="152"/>
      <c r="J191" s="152"/>
      <c r="K191" s="152"/>
      <c r="L191" s="152"/>
      <c r="M191" s="152"/>
      <c r="N191" s="152"/>
      <c r="O191" s="152"/>
      <c r="P191" s="153"/>
      <c r="Q191" s="153"/>
      <c r="R191" s="156">
        <f t="shared" si="146"/>
        <v>0</v>
      </c>
      <c r="S191" s="156">
        <f t="shared" si="147"/>
        <v>0</v>
      </c>
      <c r="U191" s="157">
        <f t="shared" si="154"/>
        <v>0</v>
      </c>
      <c r="W191" s="152"/>
      <c r="X191" s="152"/>
      <c r="Y191" s="152"/>
      <c r="Z191" s="152"/>
      <c r="AA191" s="152"/>
      <c r="AB191" s="152"/>
      <c r="AC191" s="347"/>
      <c r="AD191" s="152"/>
      <c r="AE191" s="152"/>
      <c r="AF191" s="152"/>
      <c r="AG191" s="152"/>
      <c r="AH191" s="152"/>
      <c r="AI191" s="152"/>
      <c r="AJ191" s="347"/>
      <c r="AK191" s="152"/>
      <c r="AL191" s="152"/>
      <c r="AM191" s="295"/>
      <c r="AN191" s="228"/>
      <c r="AO191" s="228"/>
      <c r="AP191" s="228"/>
      <c r="AQ191" s="228"/>
      <c r="AR191" s="228"/>
      <c r="AS191" s="348"/>
      <c r="AT191" s="264">
        <f t="shared" si="150"/>
        <v>0</v>
      </c>
      <c r="AU191" s="259"/>
      <c r="AV191" s="265">
        <f t="shared" si="151"/>
        <v>0</v>
      </c>
      <c r="AX191" s="265">
        <f t="shared" si="155"/>
        <v>0</v>
      </c>
      <c r="AZ191" s="492">
        <f t="shared" si="152"/>
        <v>0</v>
      </c>
      <c r="BB191" s="492">
        <f t="shared" si="153"/>
        <v>0</v>
      </c>
      <c r="BD191" s="265">
        <f t="shared" si="156"/>
        <v>0</v>
      </c>
      <c r="BE191" s="105"/>
      <c r="BF191" s="105"/>
      <c r="BG191" s="105"/>
      <c r="BH191" s="105"/>
      <c r="BI191" s="105"/>
      <c r="BJ191" s="105"/>
    </row>
    <row r="192" spans="1:62" ht="20.100000000000001" hidden="1" customHeight="1" outlineLevel="1">
      <c r="B192" s="100"/>
      <c r="C192" s="908"/>
      <c r="D192" s="909"/>
      <c r="E192" s="909"/>
      <c r="F192" s="910"/>
      <c r="G192" s="890"/>
      <c r="H192" s="891"/>
      <c r="I192" s="152"/>
      <c r="J192" s="152"/>
      <c r="K192" s="152"/>
      <c r="L192" s="152"/>
      <c r="M192" s="152"/>
      <c r="N192" s="152"/>
      <c r="O192" s="152"/>
      <c r="P192" s="153"/>
      <c r="Q192" s="153"/>
      <c r="R192" s="156">
        <f t="shared" si="146"/>
        <v>0</v>
      </c>
      <c r="S192" s="156">
        <f t="shared" si="147"/>
        <v>0</v>
      </c>
      <c r="U192" s="157">
        <f t="shared" si="154"/>
        <v>0</v>
      </c>
      <c r="W192" s="152"/>
      <c r="X192" s="152"/>
      <c r="Y192" s="152"/>
      <c r="Z192" s="152"/>
      <c r="AA192" s="152"/>
      <c r="AB192" s="152"/>
      <c r="AC192" s="347"/>
      <c r="AD192" s="152"/>
      <c r="AE192" s="152"/>
      <c r="AF192" s="152"/>
      <c r="AG192" s="152"/>
      <c r="AH192" s="152"/>
      <c r="AI192" s="152"/>
      <c r="AJ192" s="347"/>
      <c r="AK192" s="152"/>
      <c r="AL192" s="152"/>
      <c r="AM192" s="295"/>
      <c r="AN192" s="228"/>
      <c r="AO192" s="228"/>
      <c r="AP192" s="228"/>
      <c r="AQ192" s="228"/>
      <c r="AR192" s="228"/>
      <c r="AS192" s="348"/>
      <c r="AT192" s="264">
        <f t="shared" si="150"/>
        <v>0</v>
      </c>
      <c r="AU192" s="259"/>
      <c r="AV192" s="265">
        <f t="shared" si="151"/>
        <v>0</v>
      </c>
      <c r="AX192" s="265">
        <f t="shared" si="155"/>
        <v>0</v>
      </c>
      <c r="AZ192" s="492">
        <f t="shared" si="152"/>
        <v>0</v>
      </c>
      <c r="BB192" s="492">
        <f t="shared" si="153"/>
        <v>0</v>
      </c>
      <c r="BD192" s="265">
        <f t="shared" si="156"/>
        <v>0</v>
      </c>
      <c r="BE192" s="105"/>
      <c r="BF192" s="105"/>
      <c r="BG192" s="105"/>
      <c r="BH192" s="105"/>
      <c r="BI192" s="105"/>
      <c r="BJ192" s="105"/>
    </row>
    <row r="193" spans="2:62" ht="20.100000000000001" hidden="1" customHeight="1" outlineLevel="1">
      <c r="B193" s="100"/>
      <c r="C193" s="105"/>
      <c r="D193" s="105"/>
      <c r="E193" s="105"/>
      <c r="F193" s="105"/>
      <c r="G193" s="890"/>
      <c r="H193" s="891"/>
      <c r="I193" s="152"/>
      <c r="J193" s="152"/>
      <c r="K193" s="152"/>
      <c r="L193" s="152"/>
      <c r="M193" s="152"/>
      <c r="N193" s="152"/>
      <c r="O193" s="152"/>
      <c r="P193" s="153"/>
      <c r="Q193" s="153"/>
      <c r="R193" s="156">
        <f t="shared" si="146"/>
        <v>0</v>
      </c>
      <c r="S193" s="156">
        <f t="shared" si="147"/>
        <v>0</v>
      </c>
      <c r="U193" s="157">
        <f t="shared" si="154"/>
        <v>0</v>
      </c>
      <c r="W193" s="152"/>
      <c r="X193" s="152"/>
      <c r="Y193" s="152"/>
      <c r="Z193" s="152"/>
      <c r="AA193" s="152"/>
      <c r="AB193" s="152"/>
      <c r="AC193" s="347"/>
      <c r="AD193" s="152"/>
      <c r="AE193" s="152"/>
      <c r="AF193" s="152"/>
      <c r="AG193" s="152"/>
      <c r="AH193" s="152"/>
      <c r="AI193" s="152"/>
      <c r="AJ193" s="347"/>
      <c r="AK193" s="152"/>
      <c r="AL193" s="152"/>
      <c r="AM193" s="295"/>
      <c r="AN193" s="228"/>
      <c r="AO193" s="228"/>
      <c r="AP193" s="228"/>
      <c r="AQ193" s="228"/>
      <c r="AR193" s="228"/>
      <c r="AS193" s="348"/>
      <c r="AT193" s="264">
        <f t="shared" si="150"/>
        <v>0</v>
      </c>
      <c r="AU193" s="259"/>
      <c r="AV193" s="265">
        <f t="shared" si="151"/>
        <v>0</v>
      </c>
      <c r="AX193" s="265">
        <f t="shared" si="155"/>
        <v>0</v>
      </c>
      <c r="AZ193" s="492">
        <f t="shared" si="152"/>
        <v>0</v>
      </c>
      <c r="BB193" s="492">
        <f t="shared" si="153"/>
        <v>0</v>
      </c>
      <c r="BD193" s="265">
        <f t="shared" si="156"/>
        <v>0</v>
      </c>
      <c r="BE193" s="105"/>
      <c r="BF193" s="105"/>
      <c r="BG193" s="105"/>
      <c r="BH193" s="105"/>
      <c r="BI193" s="105"/>
      <c r="BJ193" s="105"/>
    </row>
    <row r="194" spans="2:62" ht="20.100000000000001" hidden="1" customHeight="1" outlineLevel="1">
      <c r="B194" s="100"/>
      <c r="C194" s="908"/>
      <c r="D194" s="909"/>
      <c r="E194" s="909"/>
      <c r="F194" s="910"/>
      <c r="G194" s="890"/>
      <c r="H194" s="891"/>
      <c r="I194" s="152"/>
      <c r="J194" s="152"/>
      <c r="K194" s="152"/>
      <c r="L194" s="152"/>
      <c r="M194" s="152"/>
      <c r="N194" s="152"/>
      <c r="O194" s="152"/>
      <c r="P194" s="153"/>
      <c r="Q194" s="153"/>
      <c r="R194" s="156">
        <f t="shared" si="146"/>
        <v>0</v>
      </c>
      <c r="S194" s="156">
        <f t="shared" si="147"/>
        <v>0</v>
      </c>
      <c r="U194" s="157">
        <f t="shared" si="154"/>
        <v>0</v>
      </c>
      <c r="W194" s="152"/>
      <c r="X194" s="152"/>
      <c r="Y194" s="152"/>
      <c r="Z194" s="152"/>
      <c r="AA194" s="152"/>
      <c r="AB194" s="152"/>
      <c r="AC194" s="347"/>
      <c r="AD194" s="152"/>
      <c r="AE194" s="152"/>
      <c r="AF194" s="152"/>
      <c r="AG194" s="152"/>
      <c r="AH194" s="152"/>
      <c r="AI194" s="152"/>
      <c r="AJ194" s="347"/>
      <c r="AK194" s="152"/>
      <c r="AL194" s="152"/>
      <c r="AM194" s="295"/>
      <c r="AN194" s="228"/>
      <c r="AO194" s="228"/>
      <c r="AP194" s="228"/>
      <c r="AQ194" s="228"/>
      <c r="AR194" s="228"/>
      <c r="AS194" s="348"/>
      <c r="AT194" s="264">
        <f t="shared" si="150"/>
        <v>0</v>
      </c>
      <c r="AU194" s="259"/>
      <c r="AV194" s="265">
        <f t="shared" si="151"/>
        <v>0</v>
      </c>
      <c r="AX194" s="265">
        <f t="shared" si="155"/>
        <v>0</v>
      </c>
      <c r="AZ194" s="492">
        <f t="shared" si="152"/>
        <v>0</v>
      </c>
      <c r="BB194" s="492">
        <f t="shared" si="153"/>
        <v>0</v>
      </c>
      <c r="BD194" s="265">
        <f t="shared" si="156"/>
        <v>0</v>
      </c>
      <c r="BE194" s="105"/>
      <c r="BF194" s="105"/>
      <c r="BG194" s="105"/>
      <c r="BH194" s="105"/>
      <c r="BI194" s="105"/>
      <c r="BJ194" s="105"/>
    </row>
    <row r="195" spans="2:62" ht="20.100000000000001" hidden="1" customHeight="1" outlineLevel="1">
      <c r="B195" s="100"/>
      <c r="C195" s="908"/>
      <c r="D195" s="909"/>
      <c r="E195" s="909"/>
      <c r="F195" s="910"/>
      <c r="G195" s="890"/>
      <c r="H195" s="891"/>
      <c r="I195" s="152"/>
      <c r="J195" s="152"/>
      <c r="K195" s="152"/>
      <c r="L195" s="152"/>
      <c r="M195" s="152"/>
      <c r="N195" s="152"/>
      <c r="O195" s="152"/>
      <c r="P195" s="153"/>
      <c r="Q195" s="153"/>
      <c r="R195" s="156">
        <f t="shared" si="146"/>
        <v>0</v>
      </c>
      <c r="S195" s="156">
        <f t="shared" si="147"/>
        <v>0</v>
      </c>
      <c r="U195" s="157">
        <f t="shared" si="154"/>
        <v>0</v>
      </c>
      <c r="W195" s="152"/>
      <c r="X195" s="152"/>
      <c r="Y195" s="152"/>
      <c r="Z195" s="152"/>
      <c r="AA195" s="152"/>
      <c r="AB195" s="152"/>
      <c r="AC195" s="347"/>
      <c r="AD195" s="152"/>
      <c r="AE195" s="152"/>
      <c r="AF195" s="152"/>
      <c r="AG195" s="152"/>
      <c r="AH195" s="152"/>
      <c r="AI195" s="152"/>
      <c r="AJ195" s="347"/>
      <c r="AK195" s="152"/>
      <c r="AL195" s="152"/>
      <c r="AM195" s="295"/>
      <c r="AN195" s="228"/>
      <c r="AO195" s="228"/>
      <c r="AP195" s="228"/>
      <c r="AQ195" s="228"/>
      <c r="AR195" s="228"/>
      <c r="AS195" s="348"/>
      <c r="AT195" s="264">
        <f t="shared" si="150"/>
        <v>0</v>
      </c>
      <c r="AU195" s="259"/>
      <c r="AV195" s="265">
        <f t="shared" si="151"/>
        <v>0</v>
      </c>
      <c r="AX195" s="265">
        <f t="shared" si="155"/>
        <v>0</v>
      </c>
      <c r="AZ195" s="492">
        <f t="shared" si="152"/>
        <v>0</v>
      </c>
      <c r="BB195" s="492">
        <f t="shared" si="153"/>
        <v>0</v>
      </c>
      <c r="BD195" s="265">
        <f t="shared" si="156"/>
        <v>0</v>
      </c>
      <c r="BE195" s="105"/>
      <c r="BF195" s="105"/>
      <c r="BG195" s="105"/>
      <c r="BH195" s="105"/>
      <c r="BI195" s="105"/>
      <c r="BJ195" s="105"/>
    </row>
    <row r="196" spans="2:62" ht="20.100000000000001" hidden="1" customHeight="1" outlineLevel="1">
      <c r="B196" s="100"/>
      <c r="C196" s="908"/>
      <c r="D196" s="909"/>
      <c r="E196" s="909"/>
      <c r="F196" s="910"/>
      <c r="G196" s="890"/>
      <c r="H196" s="891"/>
      <c r="I196" s="152"/>
      <c r="J196" s="152"/>
      <c r="K196" s="152"/>
      <c r="L196" s="152"/>
      <c r="M196" s="152"/>
      <c r="N196" s="152"/>
      <c r="O196" s="152"/>
      <c r="P196" s="153"/>
      <c r="Q196" s="153"/>
      <c r="R196" s="156">
        <f t="shared" si="146"/>
        <v>0</v>
      </c>
      <c r="S196" s="156">
        <f t="shared" si="147"/>
        <v>0</v>
      </c>
      <c r="U196" s="157">
        <f t="shared" si="154"/>
        <v>0</v>
      </c>
      <c r="W196" s="152"/>
      <c r="X196" s="152"/>
      <c r="Y196" s="152"/>
      <c r="Z196" s="152"/>
      <c r="AA196" s="152"/>
      <c r="AB196" s="152"/>
      <c r="AC196" s="347"/>
      <c r="AD196" s="152"/>
      <c r="AE196" s="152"/>
      <c r="AF196" s="152"/>
      <c r="AG196" s="152"/>
      <c r="AH196" s="152"/>
      <c r="AI196" s="152"/>
      <c r="AJ196" s="347"/>
      <c r="AK196" s="152"/>
      <c r="AL196" s="152"/>
      <c r="AM196" s="295"/>
      <c r="AN196" s="228"/>
      <c r="AO196" s="228"/>
      <c r="AP196" s="228"/>
      <c r="AQ196" s="228"/>
      <c r="AR196" s="228"/>
      <c r="AS196" s="348"/>
      <c r="AT196" s="264">
        <f t="shared" si="150"/>
        <v>0</v>
      </c>
      <c r="AU196" s="259"/>
      <c r="AV196" s="265">
        <f t="shared" si="151"/>
        <v>0</v>
      </c>
      <c r="AX196" s="265">
        <f t="shared" si="155"/>
        <v>0</v>
      </c>
      <c r="AZ196" s="492">
        <f t="shared" si="152"/>
        <v>0</v>
      </c>
      <c r="BB196" s="492">
        <f t="shared" si="153"/>
        <v>0</v>
      </c>
      <c r="BD196" s="265">
        <f t="shared" si="156"/>
        <v>0</v>
      </c>
      <c r="BE196" s="105"/>
      <c r="BF196" s="105"/>
      <c r="BG196" s="105"/>
      <c r="BH196" s="105"/>
      <c r="BI196" s="105"/>
      <c r="BJ196" s="105"/>
    </row>
    <row r="197" spans="2:62" ht="20.100000000000001" hidden="1" customHeight="1" outlineLevel="1">
      <c r="B197" s="100"/>
      <c r="C197" s="754" t="s">
        <v>383</v>
      </c>
      <c r="D197" s="755"/>
      <c r="E197" s="755"/>
      <c r="F197" s="756"/>
      <c r="G197" s="757" t="s">
        <v>293</v>
      </c>
      <c r="H197" s="756"/>
      <c r="I197" s="752"/>
      <c r="J197" s="752">
        <v>1</v>
      </c>
      <c r="K197" s="752">
        <v>1</v>
      </c>
      <c r="L197" s="752">
        <v>1</v>
      </c>
      <c r="M197" s="752">
        <v>15</v>
      </c>
      <c r="N197" s="752">
        <v>5</v>
      </c>
      <c r="O197" s="752">
        <v>10</v>
      </c>
      <c r="P197" s="753">
        <v>1500</v>
      </c>
      <c r="Q197" s="753">
        <v>2500</v>
      </c>
      <c r="R197" s="156">
        <f t="shared" si="146"/>
        <v>1500</v>
      </c>
      <c r="S197" s="156">
        <f t="shared" si="147"/>
        <v>2750</v>
      </c>
      <c r="U197" s="157">
        <f t="shared" si="154"/>
        <v>7352</v>
      </c>
      <c r="W197" s="152"/>
      <c r="X197" s="152"/>
      <c r="Y197" s="152"/>
      <c r="Z197" s="152"/>
      <c r="AA197" s="152"/>
      <c r="AB197" s="152"/>
      <c r="AC197" s="347"/>
      <c r="AD197" s="152"/>
      <c r="AE197" s="152"/>
      <c r="AF197" s="152"/>
      <c r="AG197" s="152"/>
      <c r="AH197" s="152"/>
      <c r="AI197" s="152"/>
      <c r="AJ197" s="347"/>
      <c r="AK197" s="152"/>
      <c r="AL197" s="152"/>
      <c r="AM197" s="295"/>
      <c r="AN197" s="228"/>
      <c r="AO197" s="228"/>
      <c r="AP197" s="228"/>
      <c r="AQ197" s="228"/>
      <c r="AR197" s="228"/>
      <c r="AS197" s="348"/>
      <c r="AT197" s="264">
        <f t="shared" si="150"/>
        <v>0</v>
      </c>
      <c r="AU197" s="259"/>
      <c r="AV197" s="265">
        <f t="shared" si="151"/>
        <v>0</v>
      </c>
      <c r="AX197" s="265">
        <f t="shared" si="155"/>
        <v>7352</v>
      </c>
      <c r="AZ197" s="492">
        <f t="shared" si="152"/>
        <v>6534.8638235657882</v>
      </c>
      <c r="BB197" s="492">
        <f t="shared" si="153"/>
        <v>0</v>
      </c>
      <c r="BD197" s="265">
        <f t="shared" si="156"/>
        <v>6534.8638235657882</v>
      </c>
      <c r="BE197" s="105"/>
      <c r="BF197" s="105"/>
      <c r="BG197" s="105"/>
      <c r="BH197" s="105"/>
      <c r="BI197" s="105"/>
      <c r="BJ197" s="105"/>
    </row>
    <row r="198" spans="2:62" ht="9.9499999999999993" hidden="1" customHeight="1" outlineLevel="1">
      <c r="B198" s="101"/>
      <c r="C198" s="208"/>
      <c r="D198" s="208"/>
      <c r="E198" s="208"/>
      <c r="F198" s="208"/>
      <c r="G198" s="237"/>
      <c r="H198" s="207"/>
      <c r="I198" s="257"/>
      <c r="J198" s="257"/>
      <c r="K198" s="257"/>
      <c r="L198" s="257"/>
      <c r="M198" s="257"/>
      <c r="N198" s="257"/>
      <c r="O198" s="257"/>
      <c r="P198" s="256"/>
      <c r="Q198" s="102"/>
      <c r="R198" s="102"/>
      <c r="S198" s="102"/>
      <c r="U198" s="98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Z198" s="493"/>
      <c r="BE198" s="105"/>
      <c r="BF198" s="105"/>
      <c r="BG198" s="105"/>
      <c r="BH198" s="105"/>
      <c r="BI198" s="105"/>
      <c r="BJ198" s="105"/>
    </row>
    <row r="199" spans="2:62" ht="20.100000000000001" customHeight="1" collapsed="1">
      <c r="B199" s="151">
        <f>B182+1</f>
        <v>12</v>
      </c>
      <c r="C199" s="895" t="s">
        <v>339</v>
      </c>
      <c r="D199" s="896"/>
      <c r="E199" s="896"/>
      <c r="F199" s="897"/>
      <c r="G199" s="429"/>
      <c r="H199" s="206">
        <v>1</v>
      </c>
      <c r="I199" s="642">
        <f t="shared" ref="I199" si="157">$H199*SUM(I200:I214)</f>
        <v>0</v>
      </c>
      <c r="J199" s="643">
        <f t="shared" ref="J199:O199" si="158">$H199*SUM(J200:J214)</f>
        <v>11</v>
      </c>
      <c r="K199" s="644">
        <f t="shared" si="158"/>
        <v>9</v>
      </c>
      <c r="L199" s="645">
        <f t="shared" si="158"/>
        <v>9</v>
      </c>
      <c r="M199" s="645">
        <f t="shared" si="158"/>
        <v>105</v>
      </c>
      <c r="N199" s="644">
        <f t="shared" si="158"/>
        <v>45</v>
      </c>
      <c r="O199" s="642">
        <f t="shared" si="158"/>
        <v>110</v>
      </c>
      <c r="P199" s="209">
        <f t="shared" ref="P199:Q199" si="159">$H199*SUM(P200:P214)</f>
        <v>10200</v>
      </c>
      <c r="Q199" s="210">
        <f t="shared" si="159"/>
        <v>14200</v>
      </c>
      <c r="R199" s="136">
        <f t="shared" ref="R199:R214" si="160">P199*(1+Gewinn)*(1+SicherheitAngebot)</f>
        <v>10200</v>
      </c>
      <c r="S199" s="137">
        <f t="shared" ref="S199:S214" si="161">Q199*(1+MGKZ)*(1+Gewinn)*(1+SicherheitAngebot)</f>
        <v>15620.000000000002</v>
      </c>
      <c r="U199" s="10">
        <f>I199*$I$7+J199*$J$7+K199*$K$7+L199*$L$7+M199*$M$7+N199*$N$7+O199*$O$7+R199+S199</f>
        <v>52428</v>
      </c>
      <c r="W199" s="646">
        <f t="shared" ref="W199:AB199" si="162">$H199*SUM(W200:W214)</f>
        <v>0</v>
      </c>
      <c r="X199" s="647">
        <f t="shared" si="162"/>
        <v>0</v>
      </c>
      <c r="Y199" s="648">
        <f t="shared" si="162"/>
        <v>0</v>
      </c>
      <c r="Z199" s="649">
        <f t="shared" si="162"/>
        <v>0</v>
      </c>
      <c r="AA199" s="648">
        <f t="shared" si="162"/>
        <v>0</v>
      </c>
      <c r="AB199" s="646">
        <f t="shared" si="162"/>
        <v>0</v>
      </c>
      <c r="AC199" s="258"/>
      <c r="AD199" s="646">
        <f t="shared" ref="AD199:AM199" si="163">$H199*SUM(AD200:AD214)</f>
        <v>0</v>
      </c>
      <c r="AE199" s="647">
        <f t="shared" si="163"/>
        <v>0</v>
      </c>
      <c r="AF199" s="648">
        <f t="shared" si="163"/>
        <v>0</v>
      </c>
      <c r="AG199" s="649">
        <f t="shared" si="163"/>
        <v>0</v>
      </c>
      <c r="AH199" s="648">
        <f t="shared" si="163"/>
        <v>0</v>
      </c>
      <c r="AI199" s="646">
        <f t="shared" si="163"/>
        <v>0</v>
      </c>
      <c r="AJ199" s="258"/>
      <c r="AK199" s="653">
        <f t="shared" si="163"/>
        <v>0</v>
      </c>
      <c r="AL199" s="653">
        <f t="shared" si="163"/>
        <v>0</v>
      </c>
      <c r="AM199" s="653">
        <f t="shared" si="163"/>
        <v>0</v>
      </c>
      <c r="AN199" s="227">
        <f>$H199*SUM(AN200:AN214)*(1+Gewinn)*(1+SicherheitAngebot)</f>
        <v>0</v>
      </c>
      <c r="AO199" s="227">
        <f>$H199*SUM(AO200:AO214)*(1+Gewinn)*(1+SicherheitAngebot)</f>
        <v>0</v>
      </c>
      <c r="AP199" s="227">
        <f>$H199*SUM(AP200:AP214)*(1+Gewinn)*(1+SicherheitAngebot)</f>
        <v>0</v>
      </c>
      <c r="AQ199" s="227">
        <f>$H199*SUM(AQ200:AQ214)*(1+Gewinn)*(1+SicherheitAngebot)</f>
        <v>0</v>
      </c>
      <c r="AR199" s="227">
        <f>$H199*SUM(AR200:AR214)*(1+Gewinn)*(1+SicherheitAngebot)</f>
        <v>0</v>
      </c>
      <c r="AS199" s="262"/>
      <c r="AT199" s="263">
        <f t="shared" si="150"/>
        <v>0</v>
      </c>
      <c r="AU199" s="259"/>
      <c r="AV199" s="491">
        <f>AK199*$AK$7+AL199*$AL$7+AM199*$AM$7+SUM(AN199:AR199)+AT199/Zuschläge_IBN+AT199</f>
        <v>0</v>
      </c>
      <c r="AX199" s="685">
        <f>U199+AV199</f>
        <v>52428</v>
      </c>
      <c r="AZ199" s="490">
        <f>IF(H199&gt;0,U199/(1+SicherheitAngebot)*(1+Sicherheit),0)</f>
        <v>46600.903229312724</v>
      </c>
      <c r="BB199" s="490">
        <f>IF(H199&gt;0,AV199/(1+SicherheitAngebot)*(1+Sicherheit),0)</f>
        <v>0</v>
      </c>
      <c r="BD199" s="490">
        <f>AZ199+BB199</f>
        <v>46600.903229312724</v>
      </c>
      <c r="BE199" s="105"/>
      <c r="BF199" s="105"/>
      <c r="BG199" s="105"/>
      <c r="BH199" s="105"/>
      <c r="BI199" s="105"/>
      <c r="BJ199" s="105"/>
    </row>
    <row r="200" spans="2:62" ht="20.100000000000001" hidden="1" customHeight="1" outlineLevel="1">
      <c r="B200" s="99"/>
      <c r="C200" s="758" t="s">
        <v>384</v>
      </c>
      <c r="D200" s="759"/>
      <c r="E200" s="759"/>
      <c r="F200" s="745"/>
      <c r="G200" s="744" t="s">
        <v>385</v>
      </c>
      <c r="H200" s="745"/>
      <c r="I200" s="752"/>
      <c r="J200" s="752">
        <v>2</v>
      </c>
      <c r="K200" s="752">
        <v>2</v>
      </c>
      <c r="L200" s="752">
        <v>2</v>
      </c>
      <c r="M200" s="752">
        <v>10</v>
      </c>
      <c r="N200" s="752">
        <v>10</v>
      </c>
      <c r="O200" s="752">
        <v>30</v>
      </c>
      <c r="P200" s="753">
        <v>3000</v>
      </c>
      <c r="Q200" s="753">
        <v>500</v>
      </c>
      <c r="R200" s="156">
        <f t="shared" si="160"/>
        <v>3000</v>
      </c>
      <c r="S200" s="156">
        <f t="shared" si="161"/>
        <v>550</v>
      </c>
      <c r="U200" s="157">
        <f>I200*$I$7+J200*$J$7+K200*$K$7+L200*$L$7+M200*$M$7+N200*$N$7+O200*$O$7+R200+S200</f>
        <v>8474</v>
      </c>
      <c r="W200" s="152"/>
      <c r="X200" s="152"/>
      <c r="Y200" s="152"/>
      <c r="Z200" s="152"/>
      <c r="AA200" s="152"/>
      <c r="AB200" s="152"/>
      <c r="AC200" s="347"/>
      <c r="AD200" s="152"/>
      <c r="AE200" s="152"/>
      <c r="AF200" s="152"/>
      <c r="AG200" s="152"/>
      <c r="AH200" s="152"/>
      <c r="AI200" s="152"/>
      <c r="AJ200" s="347"/>
      <c r="AK200" s="152"/>
      <c r="AL200" s="152"/>
      <c r="AM200" s="295"/>
      <c r="AN200" s="228"/>
      <c r="AO200" s="228"/>
      <c r="AP200" s="228"/>
      <c r="AQ200" s="228"/>
      <c r="AR200" s="228"/>
      <c r="AS200" s="348"/>
      <c r="AT200" s="264">
        <f t="shared" si="150"/>
        <v>0</v>
      </c>
      <c r="AU200" s="259"/>
      <c r="AV200" s="265">
        <f t="shared" ref="AV200:AV214" si="164">AK200*$AK$7+AL200*$AL$7+AM200*$AM$7+SUM(AN200:AR200)*(1+Gewinn)*(1+SicherheitAngebot)+AT200/Zuschläge_IBN+AT200</f>
        <v>0</v>
      </c>
      <c r="AX200" s="265">
        <f>U200+AV200</f>
        <v>8474</v>
      </c>
      <c r="AZ200" s="492">
        <f t="shared" ref="AZ200:AZ214" si="165">U200/(1+SicherheitAngebot)*(1+Sicherheit)</f>
        <v>7532.1594179674221</v>
      </c>
      <c r="BB200" s="492">
        <f t="shared" ref="BB200:BB214" si="166">AV200/(1+SicherheitAngebot)*(1+Sicherheit)</f>
        <v>0</v>
      </c>
      <c r="BD200" s="265">
        <f>AZ200+BB200</f>
        <v>7532.1594179674221</v>
      </c>
      <c r="BE200" s="105"/>
      <c r="BF200" s="105"/>
      <c r="BG200" s="105"/>
      <c r="BH200" s="105"/>
      <c r="BI200" s="105"/>
      <c r="BJ200" s="105"/>
    </row>
    <row r="201" spans="2:62" ht="20.100000000000001" hidden="1" customHeight="1" outlineLevel="1">
      <c r="B201" s="100"/>
      <c r="C201" s="758" t="s">
        <v>304</v>
      </c>
      <c r="D201" s="759"/>
      <c r="E201" s="759"/>
      <c r="F201" s="745"/>
      <c r="G201" s="744" t="s">
        <v>381</v>
      </c>
      <c r="H201" s="745"/>
      <c r="I201" s="752"/>
      <c r="J201" s="752">
        <v>2</v>
      </c>
      <c r="K201" s="752">
        <v>2</v>
      </c>
      <c r="L201" s="752">
        <v>2</v>
      </c>
      <c r="M201" s="752">
        <v>20</v>
      </c>
      <c r="N201" s="752">
        <v>5</v>
      </c>
      <c r="O201" s="752">
        <v>10</v>
      </c>
      <c r="P201" s="753"/>
      <c r="Q201" s="753"/>
      <c r="R201" s="156">
        <f t="shared" si="160"/>
        <v>0</v>
      </c>
      <c r="S201" s="156">
        <f t="shared" si="161"/>
        <v>0</v>
      </c>
      <c r="U201" s="157">
        <f t="shared" ref="U201:U214" si="167">I201*$I$7+J201*$J$7+K201*$K$7+L201*$L$7+M201*$M$7+N201*$N$7+O201*$O$7+R201+S201</f>
        <v>3924</v>
      </c>
      <c r="W201" s="152"/>
      <c r="X201" s="152"/>
      <c r="Y201" s="152"/>
      <c r="Z201" s="152"/>
      <c r="AA201" s="152"/>
      <c r="AB201" s="152"/>
      <c r="AC201" s="347"/>
      <c r="AD201" s="152"/>
      <c r="AE201" s="152"/>
      <c r="AF201" s="152"/>
      <c r="AG201" s="152"/>
      <c r="AH201" s="152"/>
      <c r="AI201" s="152"/>
      <c r="AJ201" s="347"/>
      <c r="AK201" s="152"/>
      <c r="AL201" s="152"/>
      <c r="AM201" s="295"/>
      <c r="AN201" s="228"/>
      <c r="AO201" s="228"/>
      <c r="AP201" s="228"/>
      <c r="AQ201" s="228"/>
      <c r="AR201" s="228"/>
      <c r="AS201" s="348"/>
      <c r="AT201" s="264">
        <f t="shared" si="150"/>
        <v>0</v>
      </c>
      <c r="AU201" s="259"/>
      <c r="AV201" s="265">
        <f t="shared" si="164"/>
        <v>0</v>
      </c>
      <c r="AX201" s="265">
        <f t="shared" ref="AX201:AX214" si="168">U201+AV201</f>
        <v>3924</v>
      </c>
      <c r="AZ201" s="492">
        <f t="shared" si="165"/>
        <v>3487.8680146452871</v>
      </c>
      <c r="BB201" s="492">
        <f t="shared" si="166"/>
        <v>0</v>
      </c>
      <c r="BD201" s="265">
        <f t="shared" ref="BD201:BD214" si="169">AZ201+BB201</f>
        <v>3487.8680146452871</v>
      </c>
      <c r="BE201" s="105"/>
      <c r="BF201" s="105"/>
      <c r="BG201" s="105"/>
      <c r="BH201" s="105"/>
      <c r="BI201" s="105"/>
      <c r="BJ201" s="105"/>
    </row>
    <row r="202" spans="2:62" ht="20.100000000000001" hidden="1" customHeight="1" outlineLevel="1">
      <c r="B202" s="100"/>
      <c r="C202" s="758" t="s">
        <v>305</v>
      </c>
      <c r="D202" s="759"/>
      <c r="E202" s="759"/>
      <c r="F202" s="745"/>
      <c r="G202" s="744" t="s">
        <v>386</v>
      </c>
      <c r="H202" s="745"/>
      <c r="I202" s="752"/>
      <c r="J202" s="752">
        <v>2</v>
      </c>
      <c r="K202" s="752">
        <v>2</v>
      </c>
      <c r="L202" s="752">
        <v>2</v>
      </c>
      <c r="M202" s="752">
        <v>20</v>
      </c>
      <c r="N202" s="752">
        <v>10</v>
      </c>
      <c r="O202" s="752">
        <v>25</v>
      </c>
      <c r="P202" s="753">
        <f>2*500</f>
        <v>1000</v>
      </c>
      <c r="Q202" s="753">
        <v>3000</v>
      </c>
      <c r="R202" s="156">
        <f t="shared" si="160"/>
        <v>1000</v>
      </c>
      <c r="S202" s="156">
        <f t="shared" si="161"/>
        <v>3300.0000000000005</v>
      </c>
      <c r="U202" s="157">
        <f t="shared" si="167"/>
        <v>9864</v>
      </c>
      <c r="W202" s="152"/>
      <c r="X202" s="152"/>
      <c r="Y202" s="152"/>
      <c r="Z202" s="152"/>
      <c r="AA202" s="152"/>
      <c r="AB202" s="152"/>
      <c r="AC202" s="347"/>
      <c r="AD202" s="152"/>
      <c r="AE202" s="152"/>
      <c r="AF202" s="152"/>
      <c r="AG202" s="152"/>
      <c r="AH202" s="152"/>
      <c r="AI202" s="152"/>
      <c r="AJ202" s="347"/>
      <c r="AK202" s="152"/>
      <c r="AL202" s="152"/>
      <c r="AM202" s="295"/>
      <c r="AN202" s="228"/>
      <c r="AO202" s="228"/>
      <c r="AP202" s="228"/>
      <c r="AQ202" s="228"/>
      <c r="AR202" s="228"/>
      <c r="AS202" s="348"/>
      <c r="AT202" s="264">
        <f t="shared" si="150"/>
        <v>0</v>
      </c>
      <c r="AU202" s="259"/>
      <c r="AV202" s="265">
        <f t="shared" si="164"/>
        <v>0</v>
      </c>
      <c r="AX202" s="265">
        <f t="shared" si="168"/>
        <v>9864</v>
      </c>
      <c r="AZ202" s="492">
        <f t="shared" si="165"/>
        <v>8767.6682203009968</v>
      </c>
      <c r="BB202" s="492">
        <f t="shared" si="166"/>
        <v>0</v>
      </c>
      <c r="BD202" s="265">
        <f t="shared" si="169"/>
        <v>8767.6682203009968</v>
      </c>
      <c r="BE202" s="105"/>
      <c r="BF202" s="105"/>
      <c r="BG202" s="105"/>
      <c r="BH202" s="105"/>
      <c r="BI202" s="105"/>
      <c r="BJ202" s="105"/>
    </row>
    <row r="203" spans="2:62" ht="20.100000000000001" hidden="1" customHeight="1" outlineLevel="1">
      <c r="B203" s="100"/>
      <c r="C203" s="758" t="s">
        <v>270</v>
      </c>
      <c r="D203" s="759"/>
      <c r="E203" s="759"/>
      <c r="F203" s="745"/>
      <c r="G203" s="744" t="s">
        <v>310</v>
      </c>
      <c r="H203" s="745"/>
      <c r="I203" s="752"/>
      <c r="J203" s="752">
        <v>2</v>
      </c>
      <c r="K203" s="752">
        <v>2</v>
      </c>
      <c r="L203" s="752">
        <v>2</v>
      </c>
      <c r="M203" s="752">
        <v>40</v>
      </c>
      <c r="N203" s="752">
        <v>15</v>
      </c>
      <c r="O203" s="752">
        <v>20</v>
      </c>
      <c r="P203" s="753">
        <v>1200</v>
      </c>
      <c r="Q203" s="753">
        <v>8000</v>
      </c>
      <c r="R203" s="156">
        <f t="shared" si="160"/>
        <v>1200</v>
      </c>
      <c r="S203" s="156">
        <f t="shared" si="161"/>
        <v>8800</v>
      </c>
      <c r="U203" s="157">
        <f t="shared" si="167"/>
        <v>17664</v>
      </c>
      <c r="W203" s="152"/>
      <c r="X203" s="152"/>
      <c r="Y203" s="152"/>
      <c r="Z203" s="152"/>
      <c r="AA203" s="152"/>
      <c r="AB203" s="152"/>
      <c r="AC203" s="347"/>
      <c r="AD203" s="152"/>
      <c r="AE203" s="152"/>
      <c r="AF203" s="152"/>
      <c r="AG203" s="152"/>
      <c r="AH203" s="152"/>
      <c r="AI203" s="152"/>
      <c r="AJ203" s="347"/>
      <c r="AK203" s="152"/>
      <c r="AL203" s="152"/>
      <c r="AM203" s="295"/>
      <c r="AN203" s="228"/>
      <c r="AO203" s="228"/>
      <c r="AP203" s="228"/>
      <c r="AQ203" s="228"/>
      <c r="AR203" s="228"/>
      <c r="AS203" s="348"/>
      <c r="AT203" s="264">
        <f t="shared" si="150"/>
        <v>0</v>
      </c>
      <c r="AU203" s="259"/>
      <c r="AV203" s="265">
        <f t="shared" si="164"/>
        <v>0</v>
      </c>
      <c r="AX203" s="265">
        <f t="shared" si="168"/>
        <v>17664</v>
      </c>
      <c r="AZ203" s="492">
        <f t="shared" si="165"/>
        <v>15700.739197424657</v>
      </c>
      <c r="BB203" s="492">
        <f t="shared" si="166"/>
        <v>0</v>
      </c>
      <c r="BD203" s="265">
        <f t="shared" si="169"/>
        <v>15700.739197424657</v>
      </c>
      <c r="BE203" s="105"/>
      <c r="BF203" s="105"/>
      <c r="BG203" s="105"/>
      <c r="BH203" s="105"/>
      <c r="BI203" s="105"/>
      <c r="BJ203" s="105"/>
    </row>
    <row r="204" spans="2:62" ht="20.100000000000001" hidden="1" customHeight="1" outlineLevel="1">
      <c r="B204" s="100"/>
      <c r="C204" s="758" t="s">
        <v>311</v>
      </c>
      <c r="D204" s="759"/>
      <c r="E204" s="759"/>
      <c r="F204" s="745"/>
      <c r="G204" s="744"/>
      <c r="H204" s="745"/>
      <c r="I204" s="752"/>
      <c r="J204" s="752">
        <v>2</v>
      </c>
      <c r="K204" s="752"/>
      <c r="L204" s="752"/>
      <c r="M204" s="752"/>
      <c r="N204" s="752"/>
      <c r="O204" s="752">
        <v>15</v>
      </c>
      <c r="P204" s="753">
        <v>3500</v>
      </c>
      <c r="Q204" s="753">
        <v>200</v>
      </c>
      <c r="R204" s="156">
        <f t="shared" si="160"/>
        <v>3500</v>
      </c>
      <c r="S204" s="156">
        <f t="shared" si="161"/>
        <v>220.00000000000003</v>
      </c>
      <c r="U204" s="157">
        <f t="shared" si="167"/>
        <v>5150</v>
      </c>
      <c r="W204" s="152"/>
      <c r="X204" s="152"/>
      <c r="Y204" s="152"/>
      <c r="Z204" s="152"/>
      <c r="AA204" s="152"/>
      <c r="AB204" s="152"/>
      <c r="AC204" s="347"/>
      <c r="AD204" s="152"/>
      <c r="AE204" s="152"/>
      <c r="AF204" s="152"/>
      <c r="AG204" s="152"/>
      <c r="AH204" s="152"/>
      <c r="AI204" s="152"/>
      <c r="AJ204" s="347"/>
      <c r="AK204" s="152"/>
      <c r="AL204" s="152"/>
      <c r="AM204" s="295"/>
      <c r="AN204" s="228"/>
      <c r="AO204" s="228"/>
      <c r="AP204" s="228"/>
      <c r="AQ204" s="228"/>
      <c r="AR204" s="228"/>
      <c r="AS204" s="348"/>
      <c r="AT204" s="264">
        <f t="shared" si="150"/>
        <v>0</v>
      </c>
      <c r="AU204" s="259"/>
      <c r="AV204" s="265">
        <f t="shared" si="164"/>
        <v>0</v>
      </c>
      <c r="AX204" s="265">
        <f t="shared" si="168"/>
        <v>5150</v>
      </c>
      <c r="AZ204" s="492">
        <f t="shared" si="165"/>
        <v>4577.6045554085704</v>
      </c>
      <c r="BB204" s="492">
        <f t="shared" si="166"/>
        <v>0</v>
      </c>
      <c r="BD204" s="265">
        <f t="shared" si="169"/>
        <v>4577.6045554085704</v>
      </c>
      <c r="BE204" s="105"/>
      <c r="BF204" s="105"/>
      <c r="BG204" s="105"/>
      <c r="BH204" s="105"/>
      <c r="BI204" s="105"/>
      <c r="BJ204" s="105"/>
    </row>
    <row r="205" spans="2:62" ht="20.100000000000001" hidden="1" customHeight="1" outlineLevel="1">
      <c r="B205" s="100"/>
      <c r="C205" s="899"/>
      <c r="D205" s="900"/>
      <c r="E205" s="900"/>
      <c r="F205" s="891"/>
      <c r="G205" s="890"/>
      <c r="H205" s="891"/>
      <c r="I205" s="752"/>
      <c r="J205" s="752"/>
      <c r="K205" s="752"/>
      <c r="L205" s="752"/>
      <c r="M205" s="752"/>
      <c r="N205" s="752"/>
      <c r="O205" s="752"/>
      <c r="P205" s="753"/>
      <c r="Q205" s="753"/>
      <c r="R205" s="156">
        <f t="shared" si="160"/>
        <v>0</v>
      </c>
      <c r="S205" s="156">
        <f t="shared" si="161"/>
        <v>0</v>
      </c>
      <c r="U205" s="157">
        <f t="shared" si="167"/>
        <v>0</v>
      </c>
      <c r="W205" s="152"/>
      <c r="X205" s="152"/>
      <c r="Y205" s="152"/>
      <c r="Z205" s="152"/>
      <c r="AA205" s="152"/>
      <c r="AB205" s="152"/>
      <c r="AC205" s="347"/>
      <c r="AD205" s="152"/>
      <c r="AE205" s="152"/>
      <c r="AF205" s="152"/>
      <c r="AG205" s="152"/>
      <c r="AH205" s="152"/>
      <c r="AI205" s="152"/>
      <c r="AJ205" s="347"/>
      <c r="AK205" s="152"/>
      <c r="AL205" s="152"/>
      <c r="AM205" s="295"/>
      <c r="AN205" s="228"/>
      <c r="AO205" s="228"/>
      <c r="AP205" s="228"/>
      <c r="AQ205" s="228"/>
      <c r="AR205" s="228"/>
      <c r="AS205" s="348"/>
      <c r="AT205" s="264">
        <f t="shared" si="150"/>
        <v>0</v>
      </c>
      <c r="AU205" s="259"/>
      <c r="AV205" s="265">
        <f t="shared" si="164"/>
        <v>0</v>
      </c>
      <c r="AX205" s="265">
        <f t="shared" si="168"/>
        <v>0</v>
      </c>
      <c r="AZ205" s="492">
        <f t="shared" si="165"/>
        <v>0</v>
      </c>
      <c r="BB205" s="492">
        <f t="shared" si="166"/>
        <v>0</v>
      </c>
      <c r="BD205" s="265">
        <f t="shared" si="169"/>
        <v>0</v>
      </c>
      <c r="BE205" s="105"/>
      <c r="BF205" s="105"/>
      <c r="BG205" s="105"/>
      <c r="BH205" s="105"/>
      <c r="BI205" s="105"/>
      <c r="BJ205" s="105"/>
    </row>
    <row r="206" spans="2:62" ht="20.100000000000001" hidden="1" customHeight="1" outlineLevel="1">
      <c r="B206" s="100"/>
      <c r="C206" s="899"/>
      <c r="D206" s="900"/>
      <c r="E206" s="900"/>
      <c r="F206" s="891"/>
      <c r="G206" s="890"/>
      <c r="H206" s="891"/>
      <c r="I206" s="752"/>
      <c r="J206" s="752"/>
      <c r="K206" s="752"/>
      <c r="L206" s="752"/>
      <c r="M206" s="752"/>
      <c r="N206" s="752"/>
      <c r="O206" s="752"/>
      <c r="P206" s="753"/>
      <c r="Q206" s="753"/>
      <c r="R206" s="156">
        <f t="shared" si="160"/>
        <v>0</v>
      </c>
      <c r="S206" s="156">
        <f t="shared" si="161"/>
        <v>0</v>
      </c>
      <c r="U206" s="157">
        <f t="shared" si="167"/>
        <v>0</v>
      </c>
      <c r="W206" s="152"/>
      <c r="X206" s="152"/>
      <c r="Y206" s="152"/>
      <c r="Z206" s="152"/>
      <c r="AA206" s="152"/>
      <c r="AB206" s="152"/>
      <c r="AC206" s="347"/>
      <c r="AD206" s="152"/>
      <c r="AE206" s="152"/>
      <c r="AF206" s="152"/>
      <c r="AG206" s="152"/>
      <c r="AH206" s="152"/>
      <c r="AI206" s="152"/>
      <c r="AJ206" s="347"/>
      <c r="AK206" s="152"/>
      <c r="AL206" s="152"/>
      <c r="AM206" s="295"/>
      <c r="AN206" s="228"/>
      <c r="AO206" s="228"/>
      <c r="AP206" s="228"/>
      <c r="AQ206" s="228"/>
      <c r="AR206" s="228"/>
      <c r="AS206" s="348"/>
      <c r="AT206" s="264">
        <f t="shared" si="150"/>
        <v>0</v>
      </c>
      <c r="AU206" s="259"/>
      <c r="AV206" s="265">
        <f t="shared" si="164"/>
        <v>0</v>
      </c>
      <c r="AX206" s="265">
        <f t="shared" si="168"/>
        <v>0</v>
      </c>
      <c r="AZ206" s="492">
        <f t="shared" si="165"/>
        <v>0</v>
      </c>
      <c r="BB206" s="492">
        <f t="shared" si="166"/>
        <v>0</v>
      </c>
      <c r="BD206" s="265">
        <f t="shared" si="169"/>
        <v>0</v>
      </c>
      <c r="BE206" s="105"/>
      <c r="BF206" s="105"/>
      <c r="BG206" s="105"/>
      <c r="BH206" s="105"/>
      <c r="BI206" s="105"/>
      <c r="BJ206" s="105"/>
    </row>
    <row r="207" spans="2:62" ht="20.100000000000001" hidden="1" customHeight="1" outlineLevel="1">
      <c r="B207" s="100"/>
      <c r="C207" s="899"/>
      <c r="D207" s="900"/>
      <c r="E207" s="900"/>
      <c r="F207" s="891"/>
      <c r="G207" s="890"/>
      <c r="H207" s="891"/>
      <c r="I207" s="752"/>
      <c r="J207" s="752"/>
      <c r="K207" s="752"/>
      <c r="L207" s="752"/>
      <c r="M207" s="752"/>
      <c r="N207" s="752"/>
      <c r="O207" s="752"/>
      <c r="P207" s="753"/>
      <c r="Q207" s="753"/>
      <c r="R207" s="156">
        <f t="shared" si="160"/>
        <v>0</v>
      </c>
      <c r="S207" s="156">
        <f t="shared" si="161"/>
        <v>0</v>
      </c>
      <c r="U207" s="157">
        <f t="shared" si="167"/>
        <v>0</v>
      </c>
      <c r="W207" s="152"/>
      <c r="X207" s="152"/>
      <c r="Y207" s="152"/>
      <c r="Z207" s="152"/>
      <c r="AA207" s="152"/>
      <c r="AB207" s="152"/>
      <c r="AC207" s="347"/>
      <c r="AD207" s="152"/>
      <c r="AE207" s="152"/>
      <c r="AF207" s="152"/>
      <c r="AG207" s="152"/>
      <c r="AH207" s="152"/>
      <c r="AI207" s="152"/>
      <c r="AJ207" s="347"/>
      <c r="AK207" s="152"/>
      <c r="AL207" s="152"/>
      <c r="AM207" s="295"/>
      <c r="AN207" s="228"/>
      <c r="AO207" s="228"/>
      <c r="AP207" s="228"/>
      <c r="AQ207" s="228"/>
      <c r="AR207" s="228"/>
      <c r="AS207" s="348"/>
      <c r="AT207" s="264">
        <f t="shared" si="150"/>
        <v>0</v>
      </c>
      <c r="AU207" s="259"/>
      <c r="AV207" s="265">
        <f t="shared" si="164"/>
        <v>0</v>
      </c>
      <c r="AX207" s="265">
        <f t="shared" si="168"/>
        <v>0</v>
      </c>
      <c r="AZ207" s="492">
        <f t="shared" si="165"/>
        <v>0</v>
      </c>
      <c r="BB207" s="492">
        <f t="shared" si="166"/>
        <v>0</v>
      </c>
      <c r="BD207" s="265">
        <f t="shared" si="169"/>
        <v>0</v>
      </c>
      <c r="BE207" s="105"/>
      <c r="BF207" s="105"/>
      <c r="BG207" s="105"/>
      <c r="BH207" s="105"/>
      <c r="BI207" s="105"/>
      <c r="BJ207" s="105"/>
    </row>
    <row r="208" spans="2:62" ht="20.100000000000001" hidden="1" customHeight="1" outlineLevel="1">
      <c r="B208" s="100"/>
      <c r="C208" s="908"/>
      <c r="D208" s="909"/>
      <c r="E208" s="909"/>
      <c r="F208" s="910"/>
      <c r="G208" s="890"/>
      <c r="H208" s="891"/>
      <c r="I208" s="152"/>
      <c r="J208" s="152"/>
      <c r="K208" s="152"/>
      <c r="L208" s="152"/>
      <c r="M208" s="152"/>
      <c r="N208" s="152"/>
      <c r="O208" s="152"/>
      <c r="P208" s="153"/>
      <c r="Q208" s="153"/>
      <c r="R208" s="156">
        <f t="shared" si="160"/>
        <v>0</v>
      </c>
      <c r="S208" s="156">
        <f t="shared" si="161"/>
        <v>0</v>
      </c>
      <c r="U208" s="157">
        <f t="shared" si="167"/>
        <v>0</v>
      </c>
      <c r="W208" s="152"/>
      <c r="X208" s="152"/>
      <c r="Y208" s="152"/>
      <c r="Z208" s="152"/>
      <c r="AA208" s="152"/>
      <c r="AB208" s="152"/>
      <c r="AC208" s="347"/>
      <c r="AD208" s="152"/>
      <c r="AE208" s="152"/>
      <c r="AF208" s="152"/>
      <c r="AG208" s="152"/>
      <c r="AH208" s="152"/>
      <c r="AI208" s="152"/>
      <c r="AJ208" s="347"/>
      <c r="AK208" s="152"/>
      <c r="AL208" s="152"/>
      <c r="AM208" s="295"/>
      <c r="AN208" s="228"/>
      <c r="AO208" s="228"/>
      <c r="AP208" s="228"/>
      <c r="AQ208" s="228"/>
      <c r="AR208" s="228"/>
      <c r="AS208" s="348"/>
      <c r="AT208" s="264">
        <f t="shared" si="150"/>
        <v>0</v>
      </c>
      <c r="AU208" s="259"/>
      <c r="AV208" s="265">
        <f t="shared" si="164"/>
        <v>0</v>
      </c>
      <c r="AX208" s="265">
        <f t="shared" si="168"/>
        <v>0</v>
      </c>
      <c r="AZ208" s="492">
        <f t="shared" si="165"/>
        <v>0</v>
      </c>
      <c r="BB208" s="492">
        <f t="shared" si="166"/>
        <v>0</v>
      </c>
      <c r="BD208" s="265">
        <f t="shared" si="169"/>
        <v>0</v>
      </c>
      <c r="BE208" s="105"/>
      <c r="BF208" s="105"/>
      <c r="BG208" s="105"/>
      <c r="BH208" s="105"/>
      <c r="BI208" s="105"/>
      <c r="BJ208" s="105"/>
    </row>
    <row r="209" spans="2:62" ht="20.100000000000001" hidden="1" customHeight="1" outlineLevel="1">
      <c r="B209" s="100"/>
      <c r="C209" s="908"/>
      <c r="D209" s="909"/>
      <c r="E209" s="909"/>
      <c r="F209" s="910"/>
      <c r="G209" s="890"/>
      <c r="H209" s="891"/>
      <c r="I209" s="152"/>
      <c r="J209" s="152"/>
      <c r="K209" s="152"/>
      <c r="L209" s="152"/>
      <c r="M209" s="152"/>
      <c r="N209" s="152"/>
      <c r="O209" s="152"/>
      <c r="P209" s="153"/>
      <c r="Q209" s="153"/>
      <c r="R209" s="156">
        <f t="shared" si="160"/>
        <v>0</v>
      </c>
      <c r="S209" s="156">
        <f t="shared" si="161"/>
        <v>0</v>
      </c>
      <c r="U209" s="157">
        <f t="shared" si="167"/>
        <v>0</v>
      </c>
      <c r="W209" s="152"/>
      <c r="X209" s="152"/>
      <c r="Y209" s="152"/>
      <c r="Z209" s="152"/>
      <c r="AA209" s="152"/>
      <c r="AB209" s="152"/>
      <c r="AC209" s="347"/>
      <c r="AD209" s="152"/>
      <c r="AE209" s="152"/>
      <c r="AF209" s="152"/>
      <c r="AG209" s="152"/>
      <c r="AH209" s="152"/>
      <c r="AI209" s="152"/>
      <c r="AJ209" s="347"/>
      <c r="AK209" s="152"/>
      <c r="AL209" s="152"/>
      <c r="AM209" s="295"/>
      <c r="AN209" s="228"/>
      <c r="AO209" s="228"/>
      <c r="AP209" s="228"/>
      <c r="AQ209" s="228"/>
      <c r="AR209" s="228"/>
      <c r="AS209" s="348"/>
      <c r="AT209" s="264">
        <f t="shared" si="150"/>
        <v>0</v>
      </c>
      <c r="AU209" s="259"/>
      <c r="AV209" s="265">
        <f t="shared" si="164"/>
        <v>0</v>
      </c>
      <c r="AX209" s="265">
        <f t="shared" si="168"/>
        <v>0</v>
      </c>
      <c r="AZ209" s="492">
        <f t="shared" si="165"/>
        <v>0</v>
      </c>
      <c r="BB209" s="492">
        <f t="shared" si="166"/>
        <v>0</v>
      </c>
      <c r="BD209" s="265">
        <f t="shared" si="169"/>
        <v>0</v>
      </c>
      <c r="BE209" s="105"/>
      <c r="BF209" s="105"/>
      <c r="BG209" s="105"/>
      <c r="BH209" s="105"/>
      <c r="BI209" s="105"/>
      <c r="BJ209" s="105"/>
    </row>
    <row r="210" spans="2:62" ht="20.100000000000001" hidden="1" customHeight="1" outlineLevel="1">
      <c r="B210" s="100"/>
      <c r="C210" s="908"/>
      <c r="D210" s="909"/>
      <c r="E210" s="909"/>
      <c r="F210" s="910"/>
      <c r="G210" s="890"/>
      <c r="H210" s="891"/>
      <c r="I210" s="152"/>
      <c r="J210" s="152"/>
      <c r="K210" s="152"/>
      <c r="L210" s="152"/>
      <c r="M210" s="152"/>
      <c r="N210" s="152"/>
      <c r="O210" s="152"/>
      <c r="P210" s="153"/>
      <c r="Q210" s="153"/>
      <c r="R210" s="156">
        <f t="shared" si="160"/>
        <v>0</v>
      </c>
      <c r="S210" s="156">
        <f t="shared" si="161"/>
        <v>0</v>
      </c>
      <c r="U210" s="157">
        <f t="shared" si="167"/>
        <v>0</v>
      </c>
      <c r="W210" s="152"/>
      <c r="X210" s="152"/>
      <c r="Y210" s="152"/>
      <c r="Z210" s="152"/>
      <c r="AA210" s="152"/>
      <c r="AB210" s="152"/>
      <c r="AC210" s="347"/>
      <c r="AD210" s="152"/>
      <c r="AE210" s="152"/>
      <c r="AF210" s="152"/>
      <c r="AG210" s="152"/>
      <c r="AH210" s="152"/>
      <c r="AI210" s="152"/>
      <c r="AJ210" s="347"/>
      <c r="AK210" s="152"/>
      <c r="AL210" s="152"/>
      <c r="AM210" s="295"/>
      <c r="AN210" s="228"/>
      <c r="AO210" s="228"/>
      <c r="AP210" s="228"/>
      <c r="AQ210" s="228"/>
      <c r="AR210" s="228"/>
      <c r="AS210" s="348"/>
      <c r="AT210" s="264">
        <f t="shared" si="150"/>
        <v>0</v>
      </c>
      <c r="AU210" s="259"/>
      <c r="AV210" s="265">
        <f t="shared" si="164"/>
        <v>0</v>
      </c>
      <c r="AX210" s="265">
        <f t="shared" si="168"/>
        <v>0</v>
      </c>
      <c r="AZ210" s="492">
        <f t="shared" si="165"/>
        <v>0</v>
      </c>
      <c r="BB210" s="492">
        <f t="shared" si="166"/>
        <v>0</v>
      </c>
      <c r="BD210" s="265">
        <f t="shared" si="169"/>
        <v>0</v>
      </c>
      <c r="BE210" s="105"/>
      <c r="BF210" s="105"/>
      <c r="BG210" s="105"/>
      <c r="BH210" s="105"/>
      <c r="BI210" s="105"/>
      <c r="BJ210" s="105"/>
    </row>
    <row r="211" spans="2:62" ht="20.100000000000001" hidden="1" customHeight="1" outlineLevel="1">
      <c r="B211" s="100"/>
      <c r="C211" s="908"/>
      <c r="D211" s="909"/>
      <c r="E211" s="909"/>
      <c r="F211" s="910"/>
      <c r="G211" s="890"/>
      <c r="H211" s="891"/>
      <c r="I211" s="152"/>
      <c r="J211" s="152"/>
      <c r="K211" s="152"/>
      <c r="L211" s="152"/>
      <c r="M211" s="152"/>
      <c r="N211" s="152"/>
      <c r="O211" s="152"/>
      <c r="P211" s="153"/>
      <c r="Q211" s="153"/>
      <c r="R211" s="156">
        <f t="shared" si="160"/>
        <v>0</v>
      </c>
      <c r="S211" s="156">
        <f t="shared" si="161"/>
        <v>0</v>
      </c>
      <c r="U211" s="157">
        <f t="shared" si="167"/>
        <v>0</v>
      </c>
      <c r="W211" s="152"/>
      <c r="X211" s="152"/>
      <c r="Y211" s="152"/>
      <c r="Z211" s="152"/>
      <c r="AA211" s="152"/>
      <c r="AB211" s="152"/>
      <c r="AC211" s="347"/>
      <c r="AD211" s="152"/>
      <c r="AE211" s="152"/>
      <c r="AF211" s="152"/>
      <c r="AG211" s="152"/>
      <c r="AH211" s="152"/>
      <c r="AI211" s="152"/>
      <c r="AJ211" s="347"/>
      <c r="AK211" s="152"/>
      <c r="AL211" s="152"/>
      <c r="AM211" s="295"/>
      <c r="AN211" s="228"/>
      <c r="AO211" s="228"/>
      <c r="AP211" s="228"/>
      <c r="AQ211" s="228"/>
      <c r="AR211" s="228"/>
      <c r="AS211" s="348"/>
      <c r="AT211" s="264">
        <f t="shared" si="150"/>
        <v>0</v>
      </c>
      <c r="AU211" s="259"/>
      <c r="AV211" s="265">
        <f t="shared" si="164"/>
        <v>0</v>
      </c>
      <c r="AX211" s="265">
        <f t="shared" si="168"/>
        <v>0</v>
      </c>
      <c r="AZ211" s="492">
        <f t="shared" si="165"/>
        <v>0</v>
      </c>
      <c r="BB211" s="492">
        <f t="shared" si="166"/>
        <v>0</v>
      </c>
      <c r="BD211" s="265">
        <f t="shared" si="169"/>
        <v>0</v>
      </c>
      <c r="BE211" s="105"/>
      <c r="BF211" s="105"/>
      <c r="BG211" s="105"/>
      <c r="BH211" s="105"/>
      <c r="BI211" s="105"/>
      <c r="BJ211" s="105"/>
    </row>
    <row r="212" spans="2:62" ht="20.100000000000001" hidden="1" customHeight="1" outlineLevel="1">
      <c r="B212" s="100"/>
      <c r="C212" s="908"/>
      <c r="D212" s="909"/>
      <c r="E212" s="909"/>
      <c r="F212" s="910"/>
      <c r="G212" s="890"/>
      <c r="H212" s="891"/>
      <c r="I212" s="152"/>
      <c r="J212" s="152"/>
      <c r="K212" s="152"/>
      <c r="L212" s="152"/>
      <c r="M212" s="152"/>
      <c r="N212" s="152"/>
      <c r="O212" s="152"/>
      <c r="P212" s="153"/>
      <c r="Q212" s="153"/>
      <c r="R212" s="156">
        <f t="shared" si="160"/>
        <v>0</v>
      </c>
      <c r="S212" s="156">
        <f t="shared" si="161"/>
        <v>0</v>
      </c>
      <c r="U212" s="157">
        <f t="shared" si="167"/>
        <v>0</v>
      </c>
      <c r="W212" s="152"/>
      <c r="X212" s="152"/>
      <c r="Y212" s="152"/>
      <c r="Z212" s="152"/>
      <c r="AA212" s="152"/>
      <c r="AB212" s="152"/>
      <c r="AC212" s="347"/>
      <c r="AD212" s="152"/>
      <c r="AE212" s="152"/>
      <c r="AF212" s="152"/>
      <c r="AG212" s="152"/>
      <c r="AH212" s="152"/>
      <c r="AI212" s="152"/>
      <c r="AJ212" s="347"/>
      <c r="AK212" s="152"/>
      <c r="AL212" s="152"/>
      <c r="AM212" s="295"/>
      <c r="AN212" s="228"/>
      <c r="AO212" s="228"/>
      <c r="AP212" s="228"/>
      <c r="AQ212" s="228"/>
      <c r="AR212" s="228"/>
      <c r="AS212" s="348"/>
      <c r="AT212" s="264">
        <f t="shared" si="150"/>
        <v>0</v>
      </c>
      <c r="AU212" s="259"/>
      <c r="AV212" s="265">
        <f t="shared" si="164"/>
        <v>0</v>
      </c>
      <c r="AX212" s="265">
        <f t="shared" si="168"/>
        <v>0</v>
      </c>
      <c r="AZ212" s="492">
        <f t="shared" si="165"/>
        <v>0</v>
      </c>
      <c r="BB212" s="492">
        <f t="shared" si="166"/>
        <v>0</v>
      </c>
      <c r="BD212" s="265">
        <f t="shared" si="169"/>
        <v>0</v>
      </c>
      <c r="BE212" s="105"/>
      <c r="BF212" s="105"/>
      <c r="BG212" s="105"/>
      <c r="BH212" s="105"/>
      <c r="BI212" s="105"/>
      <c r="BJ212" s="105"/>
    </row>
    <row r="213" spans="2:62" ht="20.100000000000001" hidden="1" customHeight="1" outlineLevel="1">
      <c r="B213" s="100"/>
      <c r="C213" s="908"/>
      <c r="D213" s="909"/>
      <c r="E213" s="909"/>
      <c r="F213" s="910"/>
      <c r="G213" s="890"/>
      <c r="H213" s="891"/>
      <c r="I213" s="152"/>
      <c r="J213" s="152"/>
      <c r="K213" s="152"/>
      <c r="L213" s="152"/>
      <c r="M213" s="152"/>
      <c r="N213" s="152"/>
      <c r="O213" s="152"/>
      <c r="P213" s="153"/>
      <c r="Q213" s="153"/>
      <c r="R213" s="156">
        <f t="shared" si="160"/>
        <v>0</v>
      </c>
      <c r="S213" s="156">
        <f t="shared" si="161"/>
        <v>0</v>
      </c>
      <c r="U213" s="157">
        <f t="shared" si="167"/>
        <v>0</v>
      </c>
      <c r="W213" s="152"/>
      <c r="X213" s="152"/>
      <c r="Y213" s="152"/>
      <c r="Z213" s="152"/>
      <c r="AA213" s="152"/>
      <c r="AB213" s="152"/>
      <c r="AC213" s="347"/>
      <c r="AD213" s="152"/>
      <c r="AE213" s="152"/>
      <c r="AF213" s="152"/>
      <c r="AG213" s="152"/>
      <c r="AH213" s="152"/>
      <c r="AI213" s="152"/>
      <c r="AJ213" s="347"/>
      <c r="AK213" s="152"/>
      <c r="AL213" s="152"/>
      <c r="AM213" s="295"/>
      <c r="AN213" s="228"/>
      <c r="AO213" s="228"/>
      <c r="AP213" s="228"/>
      <c r="AQ213" s="228"/>
      <c r="AR213" s="228"/>
      <c r="AS213" s="348"/>
      <c r="AT213" s="264">
        <f t="shared" si="150"/>
        <v>0</v>
      </c>
      <c r="AU213" s="259"/>
      <c r="AV213" s="265">
        <f t="shared" si="164"/>
        <v>0</v>
      </c>
      <c r="AX213" s="265">
        <f t="shared" si="168"/>
        <v>0</v>
      </c>
      <c r="AZ213" s="492">
        <f t="shared" si="165"/>
        <v>0</v>
      </c>
      <c r="BB213" s="492">
        <f t="shared" si="166"/>
        <v>0</v>
      </c>
      <c r="BD213" s="265">
        <f t="shared" si="169"/>
        <v>0</v>
      </c>
      <c r="BE213" s="105"/>
      <c r="BF213" s="105"/>
      <c r="BG213" s="105"/>
      <c r="BH213" s="105"/>
      <c r="BI213" s="105"/>
      <c r="BJ213" s="105"/>
    </row>
    <row r="214" spans="2:62" ht="20.100000000000001" hidden="1" customHeight="1" outlineLevel="1">
      <c r="B214" s="100"/>
      <c r="C214" s="754" t="s">
        <v>383</v>
      </c>
      <c r="D214" s="755"/>
      <c r="E214" s="755"/>
      <c r="F214" s="756"/>
      <c r="G214" s="757" t="s">
        <v>293</v>
      </c>
      <c r="H214" s="756"/>
      <c r="I214" s="752"/>
      <c r="J214" s="752">
        <v>1</v>
      </c>
      <c r="K214" s="752">
        <v>1</v>
      </c>
      <c r="L214" s="752">
        <v>1</v>
      </c>
      <c r="M214" s="752">
        <v>15</v>
      </c>
      <c r="N214" s="752">
        <v>5</v>
      </c>
      <c r="O214" s="752">
        <v>10</v>
      </c>
      <c r="P214" s="753">
        <v>1500</v>
      </c>
      <c r="Q214" s="753">
        <v>2500</v>
      </c>
      <c r="R214" s="156">
        <f t="shared" si="160"/>
        <v>1500</v>
      </c>
      <c r="S214" s="156">
        <f t="shared" si="161"/>
        <v>2750</v>
      </c>
      <c r="U214" s="157">
        <f t="shared" si="167"/>
        <v>7352</v>
      </c>
      <c r="W214" s="152"/>
      <c r="X214" s="152"/>
      <c r="Y214" s="152"/>
      <c r="Z214" s="152"/>
      <c r="AA214" s="152"/>
      <c r="AB214" s="152"/>
      <c r="AC214" s="347"/>
      <c r="AD214" s="152"/>
      <c r="AE214" s="152"/>
      <c r="AF214" s="152"/>
      <c r="AG214" s="152"/>
      <c r="AH214" s="152"/>
      <c r="AI214" s="152"/>
      <c r="AJ214" s="347"/>
      <c r="AK214" s="152"/>
      <c r="AL214" s="152"/>
      <c r="AM214" s="295"/>
      <c r="AN214" s="228"/>
      <c r="AO214" s="228"/>
      <c r="AP214" s="228"/>
      <c r="AQ214" s="228"/>
      <c r="AR214" s="228"/>
      <c r="AS214" s="348"/>
      <c r="AT214" s="264">
        <f t="shared" si="150"/>
        <v>0</v>
      </c>
      <c r="AU214" s="259"/>
      <c r="AV214" s="265">
        <f t="shared" si="164"/>
        <v>0</v>
      </c>
      <c r="AX214" s="265">
        <f t="shared" si="168"/>
        <v>7352</v>
      </c>
      <c r="AZ214" s="492">
        <f t="shared" si="165"/>
        <v>6534.8638235657882</v>
      </c>
      <c r="BB214" s="492">
        <f t="shared" si="166"/>
        <v>0</v>
      </c>
      <c r="BD214" s="265">
        <f t="shared" si="169"/>
        <v>6534.8638235657882</v>
      </c>
      <c r="BE214" s="105"/>
      <c r="BF214" s="105"/>
      <c r="BG214" s="105"/>
      <c r="BH214" s="105"/>
      <c r="BI214" s="105"/>
      <c r="BJ214" s="105"/>
    </row>
    <row r="215" spans="2:62" ht="9.9499999999999993" hidden="1" customHeight="1" outlineLevel="1">
      <c r="B215" s="101"/>
      <c r="C215" s="208"/>
      <c r="D215" s="208"/>
      <c r="E215" s="208"/>
      <c r="F215" s="208"/>
      <c r="G215" s="237"/>
      <c r="H215" s="207"/>
      <c r="I215" s="257"/>
      <c r="J215" s="257"/>
      <c r="K215" s="257"/>
      <c r="L215" s="257"/>
      <c r="M215" s="257"/>
      <c r="N215" s="257"/>
      <c r="O215" s="257"/>
      <c r="P215" s="256"/>
      <c r="Q215" s="102"/>
      <c r="R215" s="102"/>
      <c r="S215" s="102"/>
      <c r="U215" s="98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Z215" s="493"/>
      <c r="BE215" s="105"/>
      <c r="BF215" s="105"/>
      <c r="BG215" s="105"/>
      <c r="BH215" s="105"/>
      <c r="BI215" s="105"/>
      <c r="BJ215" s="105"/>
    </row>
    <row r="216" spans="2:62" ht="20.100000000000001" customHeight="1" collapsed="1">
      <c r="B216" s="151">
        <f>B199+1</f>
        <v>13</v>
      </c>
      <c r="C216" s="895" t="s">
        <v>340</v>
      </c>
      <c r="D216" s="896"/>
      <c r="E216" s="896"/>
      <c r="F216" s="897"/>
      <c r="G216" s="429"/>
      <c r="H216" s="206">
        <v>1</v>
      </c>
      <c r="I216" s="642">
        <f t="shared" ref="I216" si="170">$H216*SUM(I217:I231)</f>
        <v>0</v>
      </c>
      <c r="J216" s="643">
        <f t="shared" ref="J216:O216" si="171">$H216*SUM(J217:J231)</f>
        <v>8</v>
      </c>
      <c r="K216" s="644">
        <f t="shared" si="171"/>
        <v>6</v>
      </c>
      <c r="L216" s="645">
        <f t="shared" si="171"/>
        <v>6</v>
      </c>
      <c r="M216" s="645">
        <f t="shared" si="171"/>
        <v>20</v>
      </c>
      <c r="N216" s="644">
        <f t="shared" si="171"/>
        <v>30</v>
      </c>
      <c r="O216" s="642">
        <f t="shared" si="171"/>
        <v>50</v>
      </c>
      <c r="P216" s="209">
        <f t="shared" ref="P216:Q216" si="172">$H216*SUM(P217:P231)</f>
        <v>2500</v>
      </c>
      <c r="Q216" s="210">
        <f t="shared" si="172"/>
        <v>22000</v>
      </c>
      <c r="R216" s="136">
        <f t="shared" ref="R216:R231" si="173">P216*(1+Gewinn)*(1+SicherheitAngebot)</f>
        <v>2500</v>
      </c>
      <c r="S216" s="137">
        <f t="shared" ref="S216:S231" si="174">Q216*(1+MGKZ)*(1+Gewinn)*(1+SicherheitAngebot)</f>
        <v>24200.000000000004</v>
      </c>
      <c r="U216" s="10">
        <f>I216*$I$7+J216*$J$7+K216*$K$7+L216*$L$7+M216*$M$7+N216*$N$7+O216*$O$7+R216+S216</f>
        <v>37342</v>
      </c>
      <c r="W216" s="646">
        <f t="shared" ref="W216:AB216" si="175">$H216*SUM(W217:W231)</f>
        <v>0</v>
      </c>
      <c r="X216" s="647">
        <f t="shared" si="175"/>
        <v>0</v>
      </c>
      <c r="Y216" s="648">
        <f t="shared" si="175"/>
        <v>0</v>
      </c>
      <c r="Z216" s="649">
        <f t="shared" si="175"/>
        <v>0</v>
      </c>
      <c r="AA216" s="648">
        <f t="shared" si="175"/>
        <v>0</v>
      </c>
      <c r="AB216" s="646">
        <f t="shared" si="175"/>
        <v>0</v>
      </c>
      <c r="AC216" s="258"/>
      <c r="AD216" s="646">
        <f t="shared" ref="AD216:AM216" si="176">$H216*SUM(AD217:AD231)</f>
        <v>0</v>
      </c>
      <c r="AE216" s="647">
        <f t="shared" si="176"/>
        <v>0</v>
      </c>
      <c r="AF216" s="648">
        <f t="shared" si="176"/>
        <v>0</v>
      </c>
      <c r="AG216" s="649">
        <f t="shared" si="176"/>
        <v>0</v>
      </c>
      <c r="AH216" s="648">
        <f t="shared" si="176"/>
        <v>0</v>
      </c>
      <c r="AI216" s="646">
        <f t="shared" si="176"/>
        <v>0</v>
      </c>
      <c r="AJ216" s="258"/>
      <c r="AK216" s="653">
        <f t="shared" si="176"/>
        <v>0</v>
      </c>
      <c r="AL216" s="653">
        <f t="shared" si="176"/>
        <v>0</v>
      </c>
      <c r="AM216" s="653">
        <f t="shared" si="176"/>
        <v>0</v>
      </c>
      <c r="AN216" s="227">
        <f>$H216*SUM(AN217:AN231)*(1+Gewinn)*(1+SicherheitAngebot)</f>
        <v>0</v>
      </c>
      <c r="AO216" s="227">
        <f>$H216*SUM(AO217:AO231)*(1+Gewinn)*(1+SicherheitAngebot)</f>
        <v>0</v>
      </c>
      <c r="AP216" s="227">
        <f>$H216*SUM(AP217:AP231)*(1+Gewinn)*(1+SicherheitAngebot)</f>
        <v>0</v>
      </c>
      <c r="AQ216" s="227">
        <f>$H216*SUM(AQ217:AQ231)*(1+Gewinn)*(1+SicherheitAngebot)</f>
        <v>0</v>
      </c>
      <c r="AR216" s="227">
        <f>$H216*SUM(AR217:AR231)*(1+Gewinn)*(1+SicherheitAngebot)</f>
        <v>0</v>
      </c>
      <c r="AS216" s="262"/>
      <c r="AT216" s="263">
        <f t="shared" ref="AT216:AT279" si="177">((W216+AD216)*$W$7+(X216+AE216)*$X$7+(Y216+Z216+AF216+AG216)*$Z$7+(AA216+AH216)*$AA$7+(AB216+AI216)*$AB$7)*Zuschläge_IBN</f>
        <v>0</v>
      </c>
      <c r="AU216" s="259"/>
      <c r="AV216" s="491">
        <f>AK216*$AK$7+AL216*$AL$7+AM216*$AM$7+SUM(AN216:AR216)+AT216/Zuschläge_IBN+AT216</f>
        <v>0</v>
      </c>
      <c r="AX216" s="685">
        <f>U216+AV216</f>
        <v>37342</v>
      </c>
      <c r="AZ216" s="490">
        <f>IF(H216&gt;0,U216/(1+SicherheitAngebot)*(1+Sicherheit),0)</f>
        <v>33191.632875352778</v>
      </c>
      <c r="BB216" s="490">
        <f>IF(H216&gt;0,AV216/(1+SicherheitAngebot)*(1+Sicherheit),0)</f>
        <v>0</v>
      </c>
      <c r="BD216" s="490">
        <f>AZ216+BB216</f>
        <v>33191.632875352778</v>
      </c>
      <c r="BE216" s="105"/>
      <c r="BF216" s="105"/>
      <c r="BG216" s="105"/>
      <c r="BH216" s="105"/>
      <c r="BI216" s="105"/>
      <c r="BJ216" s="105"/>
    </row>
    <row r="217" spans="2:62" ht="20.100000000000001" hidden="1" customHeight="1" outlineLevel="1">
      <c r="B217" s="99"/>
      <c r="C217" s="758" t="s">
        <v>378</v>
      </c>
      <c r="D217" s="759"/>
      <c r="E217" s="759"/>
      <c r="F217" s="745"/>
      <c r="G217" s="744" t="s">
        <v>271</v>
      </c>
      <c r="H217" s="745"/>
      <c r="I217" s="752"/>
      <c r="J217" s="752">
        <v>2</v>
      </c>
      <c r="K217" s="752">
        <v>2</v>
      </c>
      <c r="L217" s="752">
        <v>2</v>
      </c>
      <c r="M217" s="752">
        <v>5</v>
      </c>
      <c r="N217" s="752">
        <v>5</v>
      </c>
      <c r="O217" s="752">
        <v>10</v>
      </c>
      <c r="P217" s="753">
        <v>500</v>
      </c>
      <c r="Q217" s="753">
        <v>5000</v>
      </c>
      <c r="R217" s="156">
        <f t="shared" si="173"/>
        <v>500</v>
      </c>
      <c r="S217" s="156">
        <f t="shared" si="174"/>
        <v>5500</v>
      </c>
      <c r="U217" s="157">
        <f>I217*$I$7+J217*$J$7+K217*$K$7+L217*$L$7+M217*$M$7+N217*$N$7+O217*$O$7+R217+S217</f>
        <v>8349</v>
      </c>
      <c r="W217" s="152"/>
      <c r="X217" s="152"/>
      <c r="Y217" s="152"/>
      <c r="Z217" s="152"/>
      <c r="AA217" s="152"/>
      <c r="AB217" s="152"/>
      <c r="AC217" s="347"/>
      <c r="AD217" s="152"/>
      <c r="AE217" s="152"/>
      <c r="AF217" s="152"/>
      <c r="AG217" s="152"/>
      <c r="AH217" s="152"/>
      <c r="AI217" s="152"/>
      <c r="AJ217" s="347"/>
      <c r="AK217" s="152"/>
      <c r="AL217" s="152"/>
      <c r="AM217" s="295"/>
      <c r="AN217" s="228"/>
      <c r="AO217" s="228"/>
      <c r="AP217" s="228"/>
      <c r="AQ217" s="228"/>
      <c r="AR217" s="228"/>
      <c r="AS217" s="348"/>
      <c r="AT217" s="264">
        <f t="shared" si="177"/>
        <v>0</v>
      </c>
      <c r="AU217" s="259"/>
      <c r="AV217" s="265">
        <f t="shared" ref="AV217:AV231" si="178">AK217*$AK$7+AL217*$AL$7+AM217*$AM$7+SUM(AN217:AR217)*(1+Gewinn)*(1+SicherheitAngebot)+AT217/Zuschläge_IBN+AT217</f>
        <v>0</v>
      </c>
      <c r="AX217" s="265">
        <f>U217+AV217</f>
        <v>8349</v>
      </c>
      <c r="AZ217" s="492">
        <f t="shared" ref="AZ217:AZ231" si="179">U217/(1+SicherheitAngebot)*(1+Sicherheit)</f>
        <v>7421.0525112827481</v>
      </c>
      <c r="BB217" s="492">
        <f t="shared" ref="BB217:BB231" si="180">AV217/(1+SicherheitAngebot)*(1+Sicherheit)</f>
        <v>0</v>
      </c>
      <c r="BD217" s="265">
        <f>AZ217+BB217</f>
        <v>7421.0525112827481</v>
      </c>
      <c r="BE217" s="105"/>
      <c r="BF217" s="105"/>
      <c r="BG217" s="105"/>
      <c r="BH217" s="105"/>
      <c r="BI217" s="105"/>
      <c r="BJ217" s="105"/>
    </row>
    <row r="218" spans="2:62" ht="20.100000000000001" hidden="1" customHeight="1" outlineLevel="1">
      <c r="B218" s="100"/>
      <c r="C218" s="758" t="s">
        <v>377</v>
      </c>
      <c r="D218" s="759"/>
      <c r="E218" s="759"/>
      <c r="F218" s="745"/>
      <c r="G218" s="744" t="s">
        <v>272</v>
      </c>
      <c r="H218" s="745"/>
      <c r="I218" s="752"/>
      <c r="J218" s="752">
        <v>2</v>
      </c>
      <c r="K218" s="752">
        <v>2</v>
      </c>
      <c r="L218" s="752">
        <v>2</v>
      </c>
      <c r="M218" s="752">
        <v>5</v>
      </c>
      <c r="N218" s="752">
        <v>5</v>
      </c>
      <c r="O218" s="752">
        <v>10</v>
      </c>
      <c r="P218" s="753">
        <v>500</v>
      </c>
      <c r="Q218" s="753">
        <v>6000</v>
      </c>
      <c r="R218" s="156">
        <f t="shared" si="173"/>
        <v>500</v>
      </c>
      <c r="S218" s="156">
        <f t="shared" si="174"/>
        <v>6600.0000000000009</v>
      </c>
      <c r="U218" s="157">
        <f t="shared" ref="U218:U231" si="181">I218*$I$7+J218*$J$7+K218*$K$7+L218*$L$7+M218*$M$7+N218*$N$7+O218*$O$7+R218+S218</f>
        <v>9449</v>
      </c>
      <c r="W218" s="152"/>
      <c r="X218" s="152"/>
      <c r="Y218" s="152"/>
      <c r="Z218" s="152"/>
      <c r="AA218" s="152"/>
      <c r="AB218" s="152"/>
      <c r="AC218" s="347"/>
      <c r="AD218" s="152"/>
      <c r="AE218" s="152"/>
      <c r="AF218" s="152"/>
      <c r="AG218" s="152"/>
      <c r="AH218" s="152"/>
      <c r="AI218" s="152"/>
      <c r="AJ218" s="347"/>
      <c r="AK218" s="152"/>
      <c r="AL218" s="152"/>
      <c r="AM218" s="295"/>
      <c r="AN218" s="228"/>
      <c r="AO218" s="228"/>
      <c r="AP218" s="228"/>
      <c r="AQ218" s="228"/>
      <c r="AR218" s="228"/>
      <c r="AS218" s="348"/>
      <c r="AT218" s="264">
        <f t="shared" si="177"/>
        <v>0</v>
      </c>
      <c r="AU218" s="259"/>
      <c r="AV218" s="265">
        <f t="shared" si="178"/>
        <v>0</v>
      </c>
      <c r="AX218" s="265">
        <f t="shared" ref="AX218:AX231" si="182">U218+AV218</f>
        <v>9449</v>
      </c>
      <c r="AZ218" s="492">
        <f t="shared" si="179"/>
        <v>8398.7932901078802</v>
      </c>
      <c r="BB218" s="492">
        <f t="shared" si="180"/>
        <v>0</v>
      </c>
      <c r="BD218" s="265">
        <f t="shared" ref="BD218:BD231" si="183">AZ218+BB218</f>
        <v>8398.7932901078802</v>
      </c>
      <c r="BE218" s="105"/>
      <c r="BF218" s="105"/>
      <c r="BG218" s="105"/>
      <c r="BH218" s="105"/>
      <c r="BI218" s="105"/>
      <c r="BJ218" s="105"/>
    </row>
    <row r="219" spans="2:62" ht="20.100000000000001" hidden="1" customHeight="1" outlineLevel="1">
      <c r="B219" s="100"/>
      <c r="C219" s="899" t="s">
        <v>376</v>
      </c>
      <c r="D219" s="900"/>
      <c r="E219" s="900"/>
      <c r="F219" s="891"/>
      <c r="G219" s="890" t="s">
        <v>375</v>
      </c>
      <c r="H219" s="891"/>
      <c r="I219" s="752"/>
      <c r="J219" s="752">
        <v>2</v>
      </c>
      <c r="K219" s="752">
        <v>2</v>
      </c>
      <c r="L219" s="752">
        <v>2</v>
      </c>
      <c r="M219" s="752">
        <v>10</v>
      </c>
      <c r="N219" s="752">
        <v>20</v>
      </c>
      <c r="O219" s="752">
        <v>20</v>
      </c>
      <c r="P219" s="753">
        <v>1000</v>
      </c>
      <c r="Q219" s="753">
        <v>10000</v>
      </c>
      <c r="R219" s="156">
        <f t="shared" si="173"/>
        <v>1000</v>
      </c>
      <c r="S219" s="156">
        <f t="shared" si="174"/>
        <v>11000</v>
      </c>
      <c r="U219" s="157">
        <f t="shared" si="181"/>
        <v>16924</v>
      </c>
      <c r="W219" s="152"/>
      <c r="X219" s="152"/>
      <c r="Y219" s="152"/>
      <c r="Z219" s="152"/>
      <c r="AA219" s="152"/>
      <c r="AB219" s="152"/>
      <c r="AC219" s="347"/>
      <c r="AD219" s="152"/>
      <c r="AE219" s="152"/>
      <c r="AF219" s="152"/>
      <c r="AG219" s="152"/>
      <c r="AH219" s="152"/>
      <c r="AI219" s="152"/>
      <c r="AJ219" s="347"/>
      <c r="AK219" s="152"/>
      <c r="AL219" s="152"/>
      <c r="AM219" s="295"/>
      <c r="AN219" s="228"/>
      <c r="AO219" s="228"/>
      <c r="AP219" s="228"/>
      <c r="AQ219" s="228"/>
      <c r="AR219" s="228"/>
      <c r="AS219" s="348"/>
      <c r="AT219" s="264">
        <f t="shared" si="177"/>
        <v>0</v>
      </c>
      <c r="AU219" s="259"/>
      <c r="AV219" s="265">
        <f t="shared" si="178"/>
        <v>0</v>
      </c>
      <c r="AX219" s="265">
        <f t="shared" si="182"/>
        <v>16924</v>
      </c>
      <c r="AZ219" s="492">
        <f t="shared" si="179"/>
        <v>15042.986309851387</v>
      </c>
      <c r="BB219" s="492">
        <f t="shared" si="180"/>
        <v>0</v>
      </c>
      <c r="BD219" s="265">
        <f t="shared" si="183"/>
        <v>15042.986309851387</v>
      </c>
      <c r="BE219" s="105"/>
      <c r="BF219" s="105"/>
      <c r="BG219" s="105"/>
      <c r="BH219" s="105"/>
      <c r="BI219" s="105"/>
      <c r="BJ219" s="105"/>
    </row>
    <row r="220" spans="2:62" ht="20.100000000000001" hidden="1" customHeight="1" outlineLevel="1">
      <c r="B220" s="100"/>
      <c r="C220" s="899" t="s">
        <v>313</v>
      </c>
      <c r="D220" s="900"/>
      <c r="E220" s="900"/>
      <c r="F220" s="891"/>
      <c r="G220" s="890"/>
      <c r="H220" s="891"/>
      <c r="I220" s="752"/>
      <c r="J220" s="752">
        <v>2</v>
      </c>
      <c r="K220" s="752"/>
      <c r="L220" s="752"/>
      <c r="M220" s="752"/>
      <c r="N220" s="752"/>
      <c r="O220" s="752">
        <v>10</v>
      </c>
      <c r="P220" s="753">
        <v>500</v>
      </c>
      <c r="Q220" s="753">
        <v>1000</v>
      </c>
      <c r="R220" s="156">
        <f t="shared" si="173"/>
        <v>500</v>
      </c>
      <c r="S220" s="156">
        <f t="shared" si="174"/>
        <v>1100</v>
      </c>
      <c r="U220" s="157">
        <f t="shared" si="181"/>
        <v>2620</v>
      </c>
      <c r="W220" s="152"/>
      <c r="X220" s="152"/>
      <c r="Y220" s="152"/>
      <c r="Z220" s="152"/>
      <c r="AA220" s="152"/>
      <c r="AB220" s="152"/>
      <c r="AC220" s="347"/>
      <c r="AD220" s="152"/>
      <c r="AE220" s="152"/>
      <c r="AF220" s="152"/>
      <c r="AG220" s="152"/>
      <c r="AH220" s="152"/>
      <c r="AI220" s="152"/>
      <c r="AJ220" s="347"/>
      <c r="AK220" s="152"/>
      <c r="AL220" s="152"/>
      <c r="AM220" s="295"/>
      <c r="AN220" s="228"/>
      <c r="AO220" s="228"/>
      <c r="AP220" s="228"/>
      <c r="AQ220" s="228"/>
      <c r="AR220" s="228"/>
      <c r="AS220" s="348"/>
      <c r="AT220" s="264">
        <f t="shared" si="177"/>
        <v>0</v>
      </c>
      <c r="AU220" s="259"/>
      <c r="AV220" s="265">
        <f t="shared" si="178"/>
        <v>0</v>
      </c>
      <c r="AX220" s="265">
        <f t="shared" si="182"/>
        <v>2620</v>
      </c>
      <c r="AZ220" s="492">
        <f t="shared" si="179"/>
        <v>2328.8007641107679</v>
      </c>
      <c r="BB220" s="492">
        <f t="shared" si="180"/>
        <v>0</v>
      </c>
      <c r="BD220" s="265">
        <f t="shared" si="183"/>
        <v>2328.8007641107679</v>
      </c>
      <c r="BE220" s="105"/>
      <c r="BF220" s="105"/>
      <c r="BG220" s="105"/>
      <c r="BH220" s="105"/>
      <c r="BI220" s="105"/>
      <c r="BJ220" s="105"/>
    </row>
    <row r="221" spans="2:62" ht="20.100000000000001" hidden="1" customHeight="1" outlineLevel="1">
      <c r="B221" s="100"/>
      <c r="C221" s="899"/>
      <c r="D221" s="900"/>
      <c r="E221" s="900"/>
      <c r="F221" s="891"/>
      <c r="G221" s="890"/>
      <c r="H221" s="891"/>
      <c r="I221" s="752"/>
      <c r="J221" s="752"/>
      <c r="K221" s="752"/>
      <c r="L221" s="752"/>
      <c r="M221" s="752"/>
      <c r="N221" s="752"/>
      <c r="O221" s="752"/>
      <c r="P221" s="753"/>
      <c r="Q221" s="753"/>
      <c r="R221" s="156">
        <f t="shared" si="173"/>
        <v>0</v>
      </c>
      <c r="S221" s="156">
        <f t="shared" si="174"/>
        <v>0</v>
      </c>
      <c r="U221" s="157">
        <f t="shared" si="181"/>
        <v>0</v>
      </c>
      <c r="W221" s="152"/>
      <c r="X221" s="152"/>
      <c r="Y221" s="152"/>
      <c r="Z221" s="152"/>
      <c r="AA221" s="152"/>
      <c r="AB221" s="152"/>
      <c r="AC221" s="347"/>
      <c r="AD221" s="152"/>
      <c r="AE221" s="152"/>
      <c r="AF221" s="152"/>
      <c r="AG221" s="152"/>
      <c r="AH221" s="152"/>
      <c r="AI221" s="152"/>
      <c r="AJ221" s="347"/>
      <c r="AK221" s="152"/>
      <c r="AL221" s="152"/>
      <c r="AM221" s="295"/>
      <c r="AN221" s="228"/>
      <c r="AO221" s="228"/>
      <c r="AP221" s="228"/>
      <c r="AQ221" s="228"/>
      <c r="AR221" s="228"/>
      <c r="AS221" s="348"/>
      <c r="AT221" s="264">
        <f t="shared" si="177"/>
        <v>0</v>
      </c>
      <c r="AU221" s="259"/>
      <c r="AV221" s="265">
        <f t="shared" si="178"/>
        <v>0</v>
      </c>
      <c r="AX221" s="265">
        <f t="shared" si="182"/>
        <v>0</v>
      </c>
      <c r="AZ221" s="492">
        <f t="shared" si="179"/>
        <v>0</v>
      </c>
      <c r="BB221" s="492">
        <f t="shared" si="180"/>
        <v>0</v>
      </c>
      <c r="BD221" s="265">
        <f t="shared" si="183"/>
        <v>0</v>
      </c>
      <c r="BE221" s="105"/>
      <c r="BF221" s="105"/>
      <c r="BG221" s="105"/>
      <c r="BH221" s="105"/>
      <c r="BI221" s="105"/>
      <c r="BJ221" s="105"/>
    </row>
    <row r="222" spans="2:62" ht="20.100000000000001" hidden="1" customHeight="1" outlineLevel="1">
      <c r="B222" s="100"/>
      <c r="C222" s="899"/>
      <c r="D222" s="900"/>
      <c r="E222" s="900"/>
      <c r="F222" s="891"/>
      <c r="G222" s="890"/>
      <c r="H222" s="891"/>
      <c r="I222" s="752"/>
      <c r="J222" s="752"/>
      <c r="K222" s="752"/>
      <c r="L222" s="752"/>
      <c r="M222" s="752"/>
      <c r="N222" s="752"/>
      <c r="O222" s="752"/>
      <c r="P222" s="753"/>
      <c r="Q222" s="753"/>
      <c r="R222" s="156">
        <f t="shared" si="173"/>
        <v>0</v>
      </c>
      <c r="S222" s="156">
        <f t="shared" si="174"/>
        <v>0</v>
      </c>
      <c r="U222" s="157">
        <f t="shared" si="181"/>
        <v>0</v>
      </c>
      <c r="W222" s="152"/>
      <c r="X222" s="152"/>
      <c r="Y222" s="152"/>
      <c r="Z222" s="152"/>
      <c r="AA222" s="152"/>
      <c r="AB222" s="152"/>
      <c r="AC222" s="347"/>
      <c r="AD222" s="152"/>
      <c r="AE222" s="152"/>
      <c r="AF222" s="152"/>
      <c r="AG222" s="152"/>
      <c r="AH222" s="152"/>
      <c r="AI222" s="152"/>
      <c r="AJ222" s="347"/>
      <c r="AK222" s="152"/>
      <c r="AL222" s="152"/>
      <c r="AM222" s="295"/>
      <c r="AN222" s="228"/>
      <c r="AO222" s="228"/>
      <c r="AP222" s="228"/>
      <c r="AQ222" s="228"/>
      <c r="AR222" s="228"/>
      <c r="AS222" s="348"/>
      <c r="AT222" s="264">
        <f t="shared" si="177"/>
        <v>0</v>
      </c>
      <c r="AU222" s="259"/>
      <c r="AV222" s="265">
        <f t="shared" si="178"/>
        <v>0</v>
      </c>
      <c r="AX222" s="265">
        <f t="shared" si="182"/>
        <v>0</v>
      </c>
      <c r="AZ222" s="492">
        <f t="shared" si="179"/>
        <v>0</v>
      </c>
      <c r="BB222" s="492">
        <f t="shared" si="180"/>
        <v>0</v>
      </c>
      <c r="BD222" s="265">
        <f t="shared" si="183"/>
        <v>0</v>
      </c>
      <c r="BE222" s="105"/>
      <c r="BF222" s="105"/>
      <c r="BG222" s="105"/>
      <c r="BH222" s="105"/>
      <c r="BI222" s="105"/>
      <c r="BJ222" s="105"/>
    </row>
    <row r="223" spans="2:62" ht="20.100000000000001" hidden="1" customHeight="1" outlineLevel="1">
      <c r="B223" s="100"/>
      <c r="C223" s="899"/>
      <c r="D223" s="900"/>
      <c r="E223" s="900"/>
      <c r="F223" s="891"/>
      <c r="G223" s="890"/>
      <c r="H223" s="891"/>
      <c r="I223" s="752"/>
      <c r="J223" s="752"/>
      <c r="K223" s="752"/>
      <c r="L223" s="752"/>
      <c r="M223" s="752"/>
      <c r="N223" s="752"/>
      <c r="O223" s="752"/>
      <c r="P223" s="753"/>
      <c r="Q223" s="753"/>
      <c r="R223" s="156">
        <f t="shared" si="173"/>
        <v>0</v>
      </c>
      <c r="S223" s="156">
        <f t="shared" si="174"/>
        <v>0</v>
      </c>
      <c r="U223" s="157">
        <f t="shared" si="181"/>
        <v>0</v>
      </c>
      <c r="W223" s="152"/>
      <c r="X223" s="152"/>
      <c r="Y223" s="152"/>
      <c r="Z223" s="152"/>
      <c r="AA223" s="152"/>
      <c r="AB223" s="152"/>
      <c r="AC223" s="347"/>
      <c r="AD223" s="152"/>
      <c r="AE223" s="152"/>
      <c r="AF223" s="152"/>
      <c r="AG223" s="152"/>
      <c r="AH223" s="152"/>
      <c r="AI223" s="152"/>
      <c r="AJ223" s="347"/>
      <c r="AK223" s="152"/>
      <c r="AL223" s="152"/>
      <c r="AM223" s="295"/>
      <c r="AN223" s="228"/>
      <c r="AO223" s="228"/>
      <c r="AP223" s="228"/>
      <c r="AQ223" s="228"/>
      <c r="AR223" s="228"/>
      <c r="AS223" s="348"/>
      <c r="AT223" s="264">
        <f t="shared" si="177"/>
        <v>0</v>
      </c>
      <c r="AU223" s="259"/>
      <c r="AV223" s="265">
        <f t="shared" si="178"/>
        <v>0</v>
      </c>
      <c r="AX223" s="265">
        <f t="shared" si="182"/>
        <v>0</v>
      </c>
      <c r="AZ223" s="492">
        <f t="shared" si="179"/>
        <v>0</v>
      </c>
      <c r="BB223" s="492">
        <f t="shared" si="180"/>
        <v>0</v>
      </c>
      <c r="BD223" s="265">
        <f t="shared" si="183"/>
        <v>0</v>
      </c>
      <c r="BE223" s="105"/>
      <c r="BF223" s="105"/>
      <c r="BG223" s="105"/>
      <c r="BH223" s="105"/>
      <c r="BI223" s="105"/>
      <c r="BJ223" s="105"/>
    </row>
    <row r="224" spans="2:62" ht="20.100000000000001" hidden="1" customHeight="1" outlineLevel="1">
      <c r="B224" s="100"/>
      <c r="C224" s="899"/>
      <c r="D224" s="900"/>
      <c r="E224" s="900"/>
      <c r="F224" s="891"/>
      <c r="G224" s="890"/>
      <c r="H224" s="891"/>
      <c r="I224" s="752"/>
      <c r="J224" s="752"/>
      <c r="K224" s="752"/>
      <c r="L224" s="752"/>
      <c r="M224" s="752"/>
      <c r="N224" s="752"/>
      <c r="O224" s="752"/>
      <c r="P224" s="753"/>
      <c r="Q224" s="753"/>
      <c r="R224" s="156">
        <f t="shared" si="173"/>
        <v>0</v>
      </c>
      <c r="S224" s="156">
        <f t="shared" si="174"/>
        <v>0</v>
      </c>
      <c r="U224" s="157">
        <f t="shared" si="181"/>
        <v>0</v>
      </c>
      <c r="W224" s="152"/>
      <c r="X224" s="152"/>
      <c r="Y224" s="152"/>
      <c r="Z224" s="152"/>
      <c r="AA224" s="152"/>
      <c r="AB224" s="152"/>
      <c r="AC224" s="347"/>
      <c r="AD224" s="152"/>
      <c r="AE224" s="152"/>
      <c r="AF224" s="152"/>
      <c r="AG224" s="152"/>
      <c r="AH224" s="152"/>
      <c r="AI224" s="152"/>
      <c r="AJ224" s="347"/>
      <c r="AK224" s="152"/>
      <c r="AL224" s="152"/>
      <c r="AM224" s="295"/>
      <c r="AN224" s="228"/>
      <c r="AO224" s="228"/>
      <c r="AP224" s="228"/>
      <c r="AQ224" s="228"/>
      <c r="AR224" s="228"/>
      <c r="AS224" s="348"/>
      <c r="AT224" s="264">
        <f t="shared" si="177"/>
        <v>0</v>
      </c>
      <c r="AU224" s="259"/>
      <c r="AV224" s="265">
        <f t="shared" si="178"/>
        <v>0</v>
      </c>
      <c r="AX224" s="265">
        <f t="shared" si="182"/>
        <v>0</v>
      </c>
      <c r="AZ224" s="492">
        <f t="shared" si="179"/>
        <v>0</v>
      </c>
      <c r="BB224" s="492">
        <f t="shared" si="180"/>
        <v>0</v>
      </c>
      <c r="BD224" s="265">
        <f t="shared" si="183"/>
        <v>0</v>
      </c>
      <c r="BE224" s="105"/>
      <c r="BF224" s="105"/>
      <c r="BG224" s="105"/>
      <c r="BH224" s="105"/>
      <c r="BI224" s="105"/>
      <c r="BJ224" s="105"/>
    </row>
    <row r="225" spans="2:62" ht="20.100000000000001" hidden="1" customHeight="1" outlineLevel="1">
      <c r="B225" s="100"/>
      <c r="C225" s="899"/>
      <c r="D225" s="900"/>
      <c r="E225" s="900"/>
      <c r="F225" s="891"/>
      <c r="G225" s="890"/>
      <c r="H225" s="891"/>
      <c r="I225" s="752"/>
      <c r="J225" s="752"/>
      <c r="K225" s="752"/>
      <c r="L225" s="752"/>
      <c r="M225" s="752"/>
      <c r="N225" s="752"/>
      <c r="O225" s="752"/>
      <c r="P225" s="753"/>
      <c r="Q225" s="753"/>
      <c r="R225" s="156">
        <f t="shared" si="173"/>
        <v>0</v>
      </c>
      <c r="S225" s="156">
        <f t="shared" si="174"/>
        <v>0</v>
      </c>
      <c r="U225" s="157">
        <f t="shared" si="181"/>
        <v>0</v>
      </c>
      <c r="W225" s="152"/>
      <c r="X225" s="152"/>
      <c r="Y225" s="152"/>
      <c r="Z225" s="152"/>
      <c r="AA225" s="152"/>
      <c r="AB225" s="152"/>
      <c r="AC225" s="347"/>
      <c r="AD225" s="152"/>
      <c r="AE225" s="152"/>
      <c r="AF225" s="152"/>
      <c r="AG225" s="152"/>
      <c r="AH225" s="152"/>
      <c r="AI225" s="152"/>
      <c r="AJ225" s="347"/>
      <c r="AK225" s="152"/>
      <c r="AL225" s="152"/>
      <c r="AM225" s="295"/>
      <c r="AN225" s="228"/>
      <c r="AO225" s="228"/>
      <c r="AP225" s="228"/>
      <c r="AQ225" s="228"/>
      <c r="AR225" s="228"/>
      <c r="AS225" s="348"/>
      <c r="AT225" s="264">
        <f t="shared" si="177"/>
        <v>0</v>
      </c>
      <c r="AU225" s="259"/>
      <c r="AV225" s="265">
        <f t="shared" si="178"/>
        <v>0</v>
      </c>
      <c r="AX225" s="265">
        <f t="shared" si="182"/>
        <v>0</v>
      </c>
      <c r="AZ225" s="492">
        <f t="shared" si="179"/>
        <v>0</v>
      </c>
      <c r="BB225" s="492">
        <f t="shared" si="180"/>
        <v>0</v>
      </c>
      <c r="BD225" s="265">
        <f t="shared" si="183"/>
        <v>0</v>
      </c>
      <c r="BE225" s="105"/>
      <c r="BF225" s="105"/>
      <c r="BG225" s="105"/>
      <c r="BH225" s="105"/>
      <c r="BI225" s="105"/>
      <c r="BJ225" s="105"/>
    </row>
    <row r="226" spans="2:62" ht="20.100000000000001" hidden="1" customHeight="1" outlineLevel="1">
      <c r="B226" s="100"/>
      <c r="C226" s="908"/>
      <c r="D226" s="909"/>
      <c r="E226" s="909"/>
      <c r="F226" s="910"/>
      <c r="G226" s="890"/>
      <c r="H226" s="891"/>
      <c r="I226" s="152"/>
      <c r="J226" s="152"/>
      <c r="K226" s="152"/>
      <c r="L226" s="152"/>
      <c r="M226" s="152"/>
      <c r="N226" s="152"/>
      <c r="O226" s="152"/>
      <c r="P226" s="153"/>
      <c r="Q226" s="153"/>
      <c r="R226" s="156">
        <f t="shared" si="173"/>
        <v>0</v>
      </c>
      <c r="S226" s="156">
        <f t="shared" si="174"/>
        <v>0</v>
      </c>
      <c r="U226" s="157">
        <f t="shared" si="181"/>
        <v>0</v>
      </c>
      <c r="W226" s="152"/>
      <c r="X226" s="152"/>
      <c r="Y226" s="152"/>
      <c r="Z226" s="152"/>
      <c r="AA226" s="152"/>
      <c r="AB226" s="152"/>
      <c r="AC226" s="347"/>
      <c r="AD226" s="152"/>
      <c r="AE226" s="152"/>
      <c r="AF226" s="152"/>
      <c r="AG226" s="152"/>
      <c r="AH226" s="152"/>
      <c r="AI226" s="152"/>
      <c r="AJ226" s="347"/>
      <c r="AK226" s="152"/>
      <c r="AL226" s="152"/>
      <c r="AM226" s="295"/>
      <c r="AN226" s="228"/>
      <c r="AO226" s="228"/>
      <c r="AP226" s="228"/>
      <c r="AQ226" s="228"/>
      <c r="AR226" s="228"/>
      <c r="AS226" s="348"/>
      <c r="AT226" s="264">
        <f t="shared" si="177"/>
        <v>0</v>
      </c>
      <c r="AU226" s="259"/>
      <c r="AV226" s="265">
        <f t="shared" si="178"/>
        <v>0</v>
      </c>
      <c r="AX226" s="265">
        <f t="shared" si="182"/>
        <v>0</v>
      </c>
      <c r="AZ226" s="492">
        <f t="shared" si="179"/>
        <v>0</v>
      </c>
      <c r="BB226" s="492">
        <f t="shared" si="180"/>
        <v>0</v>
      </c>
      <c r="BD226" s="265">
        <f t="shared" si="183"/>
        <v>0</v>
      </c>
      <c r="BE226" s="105"/>
      <c r="BF226" s="105"/>
      <c r="BG226" s="105"/>
      <c r="BH226" s="105"/>
      <c r="BI226" s="105"/>
      <c r="BJ226" s="105"/>
    </row>
    <row r="227" spans="2:62" ht="20.100000000000001" hidden="1" customHeight="1" outlineLevel="1">
      <c r="B227" s="100"/>
      <c r="C227" s="908"/>
      <c r="D227" s="909"/>
      <c r="E227" s="909"/>
      <c r="F227" s="910"/>
      <c r="G227" s="890"/>
      <c r="H227" s="891"/>
      <c r="I227" s="152"/>
      <c r="J227" s="152"/>
      <c r="K227" s="152"/>
      <c r="L227" s="152"/>
      <c r="M227" s="152"/>
      <c r="N227" s="152"/>
      <c r="O227" s="152"/>
      <c r="P227" s="153"/>
      <c r="Q227" s="153"/>
      <c r="R227" s="156">
        <f t="shared" si="173"/>
        <v>0</v>
      </c>
      <c r="S227" s="156">
        <f t="shared" si="174"/>
        <v>0</v>
      </c>
      <c r="U227" s="157">
        <f t="shared" si="181"/>
        <v>0</v>
      </c>
      <c r="W227" s="152"/>
      <c r="X227" s="152"/>
      <c r="Y227" s="152"/>
      <c r="Z227" s="152"/>
      <c r="AA227" s="152"/>
      <c r="AB227" s="152"/>
      <c r="AC227" s="347"/>
      <c r="AD227" s="152"/>
      <c r="AE227" s="152"/>
      <c r="AF227" s="152"/>
      <c r="AG227" s="152"/>
      <c r="AH227" s="152"/>
      <c r="AI227" s="152"/>
      <c r="AJ227" s="347"/>
      <c r="AK227" s="152"/>
      <c r="AL227" s="152"/>
      <c r="AM227" s="295"/>
      <c r="AN227" s="228"/>
      <c r="AO227" s="228"/>
      <c r="AP227" s="228"/>
      <c r="AQ227" s="228"/>
      <c r="AR227" s="228"/>
      <c r="AS227" s="348"/>
      <c r="AT227" s="264">
        <f t="shared" si="177"/>
        <v>0</v>
      </c>
      <c r="AU227" s="259"/>
      <c r="AV227" s="265">
        <f t="shared" si="178"/>
        <v>0</v>
      </c>
      <c r="AX227" s="265">
        <f t="shared" si="182"/>
        <v>0</v>
      </c>
      <c r="AZ227" s="492">
        <f t="shared" si="179"/>
        <v>0</v>
      </c>
      <c r="BB227" s="492">
        <f t="shared" si="180"/>
        <v>0</v>
      </c>
      <c r="BD227" s="265">
        <f t="shared" si="183"/>
        <v>0</v>
      </c>
      <c r="BE227" s="105"/>
      <c r="BF227" s="105"/>
      <c r="BG227" s="105"/>
      <c r="BH227" s="105"/>
      <c r="BI227" s="105"/>
      <c r="BJ227" s="105"/>
    </row>
    <row r="228" spans="2:62" ht="20.100000000000001" hidden="1" customHeight="1" outlineLevel="1">
      <c r="B228" s="100"/>
      <c r="C228" s="908"/>
      <c r="D228" s="909"/>
      <c r="E228" s="909"/>
      <c r="F228" s="910"/>
      <c r="G228" s="890"/>
      <c r="H228" s="891"/>
      <c r="I228" s="152"/>
      <c r="J228" s="152"/>
      <c r="K228" s="152"/>
      <c r="L228" s="152"/>
      <c r="M228" s="152"/>
      <c r="N228" s="152"/>
      <c r="O228" s="152"/>
      <c r="P228" s="153"/>
      <c r="Q228" s="153"/>
      <c r="R228" s="156">
        <f t="shared" si="173"/>
        <v>0</v>
      </c>
      <c r="S228" s="156">
        <f t="shared" si="174"/>
        <v>0</v>
      </c>
      <c r="U228" s="157">
        <f t="shared" si="181"/>
        <v>0</v>
      </c>
      <c r="W228" s="152"/>
      <c r="X228" s="152"/>
      <c r="Y228" s="152"/>
      <c r="Z228" s="152"/>
      <c r="AA228" s="152"/>
      <c r="AB228" s="152"/>
      <c r="AC228" s="347"/>
      <c r="AD228" s="152"/>
      <c r="AE228" s="152"/>
      <c r="AF228" s="152"/>
      <c r="AG228" s="152"/>
      <c r="AH228" s="152"/>
      <c r="AI228" s="152"/>
      <c r="AJ228" s="347"/>
      <c r="AK228" s="152"/>
      <c r="AL228" s="152"/>
      <c r="AM228" s="295"/>
      <c r="AN228" s="228"/>
      <c r="AO228" s="228"/>
      <c r="AP228" s="228"/>
      <c r="AQ228" s="228"/>
      <c r="AR228" s="228"/>
      <c r="AS228" s="348"/>
      <c r="AT228" s="264">
        <f t="shared" si="177"/>
        <v>0</v>
      </c>
      <c r="AU228" s="259"/>
      <c r="AV228" s="265">
        <f t="shared" si="178"/>
        <v>0</v>
      </c>
      <c r="AX228" s="265">
        <f t="shared" si="182"/>
        <v>0</v>
      </c>
      <c r="AZ228" s="492">
        <f t="shared" si="179"/>
        <v>0</v>
      </c>
      <c r="BB228" s="492">
        <f t="shared" si="180"/>
        <v>0</v>
      </c>
      <c r="BD228" s="265">
        <f t="shared" si="183"/>
        <v>0</v>
      </c>
      <c r="BE228" s="105"/>
      <c r="BF228" s="105"/>
      <c r="BG228" s="105"/>
      <c r="BH228" s="105"/>
      <c r="BI228" s="105"/>
      <c r="BJ228" s="105"/>
    </row>
    <row r="229" spans="2:62" ht="20.100000000000001" hidden="1" customHeight="1" outlineLevel="1">
      <c r="B229" s="100"/>
      <c r="C229" s="908"/>
      <c r="D229" s="909"/>
      <c r="E229" s="909"/>
      <c r="F229" s="910"/>
      <c r="G229" s="890"/>
      <c r="H229" s="891"/>
      <c r="I229" s="152"/>
      <c r="J229" s="152"/>
      <c r="K229" s="152"/>
      <c r="L229" s="152"/>
      <c r="M229" s="152"/>
      <c r="N229" s="152"/>
      <c r="O229" s="152"/>
      <c r="P229" s="153"/>
      <c r="Q229" s="153"/>
      <c r="R229" s="156">
        <f t="shared" si="173"/>
        <v>0</v>
      </c>
      <c r="S229" s="156">
        <f t="shared" si="174"/>
        <v>0</v>
      </c>
      <c r="U229" s="157">
        <f t="shared" si="181"/>
        <v>0</v>
      </c>
      <c r="W229" s="152"/>
      <c r="X229" s="152"/>
      <c r="Y229" s="152"/>
      <c r="Z229" s="152"/>
      <c r="AA229" s="152"/>
      <c r="AB229" s="152"/>
      <c r="AC229" s="347"/>
      <c r="AD229" s="152"/>
      <c r="AE229" s="152"/>
      <c r="AF229" s="152"/>
      <c r="AG229" s="152"/>
      <c r="AH229" s="152"/>
      <c r="AI229" s="152"/>
      <c r="AJ229" s="347"/>
      <c r="AK229" s="152"/>
      <c r="AL229" s="152"/>
      <c r="AM229" s="295"/>
      <c r="AN229" s="228"/>
      <c r="AO229" s="228"/>
      <c r="AP229" s="228"/>
      <c r="AQ229" s="228"/>
      <c r="AR229" s="228"/>
      <c r="AS229" s="348"/>
      <c r="AT229" s="264">
        <f t="shared" si="177"/>
        <v>0</v>
      </c>
      <c r="AU229" s="259"/>
      <c r="AV229" s="265">
        <f t="shared" si="178"/>
        <v>0</v>
      </c>
      <c r="AX229" s="265">
        <f t="shared" si="182"/>
        <v>0</v>
      </c>
      <c r="AZ229" s="492">
        <f t="shared" si="179"/>
        <v>0</v>
      </c>
      <c r="BB229" s="492">
        <f t="shared" si="180"/>
        <v>0</v>
      </c>
      <c r="BD229" s="265">
        <f t="shared" si="183"/>
        <v>0</v>
      </c>
      <c r="BE229" s="105"/>
      <c r="BF229" s="105"/>
      <c r="BG229" s="105"/>
      <c r="BH229" s="105"/>
      <c r="BI229" s="105"/>
      <c r="BJ229" s="105"/>
    </row>
    <row r="230" spans="2:62" ht="20.100000000000001" hidden="1" customHeight="1" outlineLevel="1">
      <c r="B230" s="100"/>
      <c r="C230" s="908"/>
      <c r="D230" s="909"/>
      <c r="E230" s="909"/>
      <c r="F230" s="910"/>
      <c r="G230" s="890"/>
      <c r="H230" s="891"/>
      <c r="I230" s="152"/>
      <c r="J230" s="152"/>
      <c r="K230" s="152"/>
      <c r="L230" s="152"/>
      <c r="M230" s="152"/>
      <c r="N230" s="152"/>
      <c r="O230" s="152"/>
      <c r="P230" s="153"/>
      <c r="Q230" s="153"/>
      <c r="R230" s="156">
        <f t="shared" si="173"/>
        <v>0</v>
      </c>
      <c r="S230" s="156">
        <f t="shared" si="174"/>
        <v>0</v>
      </c>
      <c r="U230" s="157">
        <f t="shared" si="181"/>
        <v>0</v>
      </c>
      <c r="W230" s="152"/>
      <c r="X230" s="152"/>
      <c r="Y230" s="152"/>
      <c r="Z230" s="152"/>
      <c r="AA230" s="152"/>
      <c r="AB230" s="152"/>
      <c r="AC230" s="347"/>
      <c r="AD230" s="152"/>
      <c r="AE230" s="152"/>
      <c r="AF230" s="152"/>
      <c r="AG230" s="152"/>
      <c r="AH230" s="152"/>
      <c r="AI230" s="152"/>
      <c r="AJ230" s="347"/>
      <c r="AK230" s="152"/>
      <c r="AL230" s="152"/>
      <c r="AM230" s="295"/>
      <c r="AN230" s="228"/>
      <c r="AO230" s="228"/>
      <c r="AP230" s="228"/>
      <c r="AQ230" s="228"/>
      <c r="AR230" s="228"/>
      <c r="AS230" s="348"/>
      <c r="AT230" s="264">
        <f t="shared" si="177"/>
        <v>0</v>
      </c>
      <c r="AU230" s="259"/>
      <c r="AV230" s="265">
        <f t="shared" si="178"/>
        <v>0</v>
      </c>
      <c r="AX230" s="265">
        <f t="shared" si="182"/>
        <v>0</v>
      </c>
      <c r="AZ230" s="492">
        <f t="shared" si="179"/>
        <v>0</v>
      </c>
      <c r="BB230" s="492">
        <f t="shared" si="180"/>
        <v>0</v>
      </c>
      <c r="BD230" s="265">
        <f t="shared" si="183"/>
        <v>0</v>
      </c>
      <c r="BE230" s="105"/>
      <c r="BF230" s="105"/>
      <c r="BG230" s="105"/>
      <c r="BH230" s="105"/>
      <c r="BI230" s="105"/>
      <c r="BJ230" s="105"/>
    </row>
    <row r="231" spans="2:62" ht="20.100000000000001" hidden="1" customHeight="1" outlineLevel="1">
      <c r="B231" s="100"/>
      <c r="C231" s="908"/>
      <c r="D231" s="909"/>
      <c r="E231" s="909"/>
      <c r="F231" s="910"/>
      <c r="G231" s="890"/>
      <c r="H231" s="891"/>
      <c r="I231" s="152"/>
      <c r="J231" s="152"/>
      <c r="K231" s="152"/>
      <c r="L231" s="152"/>
      <c r="M231" s="152"/>
      <c r="N231" s="152"/>
      <c r="O231" s="152"/>
      <c r="P231" s="153"/>
      <c r="Q231" s="153"/>
      <c r="R231" s="156">
        <f t="shared" si="173"/>
        <v>0</v>
      </c>
      <c r="S231" s="156">
        <f t="shared" si="174"/>
        <v>0</v>
      </c>
      <c r="U231" s="157">
        <f t="shared" si="181"/>
        <v>0</v>
      </c>
      <c r="W231" s="152"/>
      <c r="X231" s="152"/>
      <c r="Y231" s="152"/>
      <c r="Z231" s="152"/>
      <c r="AA231" s="152"/>
      <c r="AB231" s="152"/>
      <c r="AC231" s="347"/>
      <c r="AD231" s="152"/>
      <c r="AE231" s="152"/>
      <c r="AF231" s="152"/>
      <c r="AG231" s="152"/>
      <c r="AH231" s="152"/>
      <c r="AI231" s="152"/>
      <c r="AJ231" s="347"/>
      <c r="AK231" s="152"/>
      <c r="AL231" s="152"/>
      <c r="AM231" s="295"/>
      <c r="AN231" s="228"/>
      <c r="AO231" s="228"/>
      <c r="AP231" s="228"/>
      <c r="AQ231" s="228"/>
      <c r="AR231" s="228"/>
      <c r="AS231" s="348"/>
      <c r="AT231" s="264">
        <f t="shared" si="177"/>
        <v>0</v>
      </c>
      <c r="AU231" s="259"/>
      <c r="AV231" s="265">
        <f t="shared" si="178"/>
        <v>0</v>
      </c>
      <c r="AX231" s="265">
        <f t="shared" si="182"/>
        <v>0</v>
      </c>
      <c r="AZ231" s="492">
        <f t="shared" si="179"/>
        <v>0</v>
      </c>
      <c r="BB231" s="492">
        <f t="shared" si="180"/>
        <v>0</v>
      </c>
      <c r="BD231" s="265">
        <f t="shared" si="183"/>
        <v>0</v>
      </c>
      <c r="BE231" s="105"/>
      <c r="BF231" s="105"/>
      <c r="BG231" s="105"/>
      <c r="BH231" s="105"/>
      <c r="BI231" s="105"/>
      <c r="BJ231" s="105"/>
    </row>
    <row r="232" spans="2:62" ht="9.9499999999999993" hidden="1" customHeight="1" outlineLevel="1">
      <c r="B232" s="101"/>
      <c r="C232" s="208"/>
      <c r="D232" s="208"/>
      <c r="E232" s="208"/>
      <c r="F232" s="208"/>
      <c r="G232" s="237"/>
      <c r="H232" s="207"/>
      <c r="I232" s="257"/>
      <c r="J232" s="257"/>
      <c r="K232" s="257"/>
      <c r="L232" s="257"/>
      <c r="M232" s="257"/>
      <c r="N232" s="257"/>
      <c r="O232" s="257"/>
      <c r="P232" s="256"/>
      <c r="Q232" s="102"/>
      <c r="R232" s="102"/>
      <c r="S232" s="102"/>
      <c r="U232" s="98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Z232" s="493"/>
      <c r="BE232" s="105"/>
      <c r="BF232" s="105"/>
      <c r="BG232" s="105"/>
      <c r="BH232" s="105"/>
      <c r="BI232" s="105"/>
      <c r="BJ232" s="105"/>
    </row>
    <row r="233" spans="2:62" ht="20.100000000000001" customHeight="1" collapsed="1">
      <c r="B233" s="8">
        <f>B216+1</f>
        <v>14</v>
      </c>
      <c r="C233" s="895" t="s">
        <v>254</v>
      </c>
      <c r="D233" s="896"/>
      <c r="E233" s="896"/>
      <c r="F233" s="897"/>
      <c r="G233" s="429"/>
      <c r="H233" s="206">
        <v>1</v>
      </c>
      <c r="I233" s="642">
        <f t="shared" ref="I233" si="184">$H233*SUM(I234:I248)</f>
        <v>0</v>
      </c>
      <c r="J233" s="643">
        <f t="shared" ref="J233:O233" si="185">$H233*SUM(J234:J248)</f>
        <v>103</v>
      </c>
      <c r="K233" s="644">
        <f t="shared" si="185"/>
        <v>23</v>
      </c>
      <c r="L233" s="645">
        <f t="shared" si="185"/>
        <v>33</v>
      </c>
      <c r="M233" s="645">
        <f t="shared" si="185"/>
        <v>70</v>
      </c>
      <c r="N233" s="644">
        <f t="shared" si="185"/>
        <v>32</v>
      </c>
      <c r="O233" s="642">
        <f t="shared" si="185"/>
        <v>95</v>
      </c>
      <c r="P233" s="209">
        <f t="shared" ref="P233:Q233" si="186">$H233*SUM(P234:P248)</f>
        <v>7500</v>
      </c>
      <c r="Q233" s="210">
        <f t="shared" si="186"/>
        <v>11500</v>
      </c>
      <c r="R233" s="136">
        <f t="shared" ref="R233:R248" si="187">P233*(1+Gewinn)*(1+SicherheitAngebot)</f>
        <v>7500</v>
      </c>
      <c r="S233" s="137">
        <f t="shared" ref="S233:S248" si="188">Q233*(1+MGKZ)*(1+Gewinn)*(1+SicherheitAngebot)</f>
        <v>12650.000000000002</v>
      </c>
      <c r="U233" s="10">
        <f>I233*$I$7+J233*$J$7+K233*$K$7+L233*$L$7+M233*$M$7+N233*$N$7+O233*$O$7+R233+S233</f>
        <v>53795</v>
      </c>
      <c r="W233" s="646">
        <f t="shared" ref="W233:AB233" si="189">$H233*SUM(W234:W248)</f>
        <v>0</v>
      </c>
      <c r="X233" s="647">
        <f t="shared" si="189"/>
        <v>0</v>
      </c>
      <c r="Y233" s="648">
        <f t="shared" si="189"/>
        <v>0</v>
      </c>
      <c r="Z233" s="649">
        <f t="shared" si="189"/>
        <v>0</v>
      </c>
      <c r="AA233" s="648">
        <f t="shared" si="189"/>
        <v>0</v>
      </c>
      <c r="AB233" s="646">
        <f t="shared" si="189"/>
        <v>0</v>
      </c>
      <c r="AC233" s="258"/>
      <c r="AD233" s="646">
        <f t="shared" ref="AD233:AM233" si="190">$H233*SUM(AD234:AD248)</f>
        <v>0</v>
      </c>
      <c r="AE233" s="647">
        <f t="shared" si="190"/>
        <v>0</v>
      </c>
      <c r="AF233" s="648">
        <f t="shared" si="190"/>
        <v>0</v>
      </c>
      <c r="AG233" s="649">
        <f t="shared" si="190"/>
        <v>0</v>
      </c>
      <c r="AH233" s="648">
        <f t="shared" si="190"/>
        <v>0</v>
      </c>
      <c r="AI233" s="646">
        <f t="shared" si="190"/>
        <v>0</v>
      </c>
      <c r="AJ233" s="258"/>
      <c r="AK233" s="653">
        <f t="shared" si="190"/>
        <v>0</v>
      </c>
      <c r="AL233" s="653">
        <f t="shared" si="190"/>
        <v>0</v>
      </c>
      <c r="AM233" s="653">
        <f t="shared" si="190"/>
        <v>0</v>
      </c>
      <c r="AN233" s="227">
        <f>$H233*SUM(AN234:AN248)*(1+Gewinn)*(1+SicherheitAngebot)</f>
        <v>0</v>
      </c>
      <c r="AO233" s="227">
        <f>$H233*SUM(AO234:AO248)*(1+Gewinn)*(1+SicherheitAngebot)</f>
        <v>0</v>
      </c>
      <c r="AP233" s="227">
        <f>$H233*SUM(AP234:AP248)*(1+Gewinn)*(1+SicherheitAngebot)</f>
        <v>0</v>
      </c>
      <c r="AQ233" s="227">
        <f>$H233*SUM(AQ234:AQ248)*(1+Gewinn)*(1+SicherheitAngebot)</f>
        <v>0</v>
      </c>
      <c r="AR233" s="227">
        <f>$H233*SUM(AR234:AR248)*(1+Gewinn)*(1+SicherheitAngebot)</f>
        <v>0</v>
      </c>
      <c r="AS233" s="262"/>
      <c r="AT233" s="263">
        <f t="shared" si="177"/>
        <v>0</v>
      </c>
      <c r="AU233" s="259"/>
      <c r="AV233" s="491">
        <f>AK233*$AK$7+AL233*$AL$7+AM233*$AM$7+SUM(AN233:AR233)+AT233/Zuschläge_IBN+AT233</f>
        <v>0</v>
      </c>
      <c r="AX233" s="685">
        <f>U233+AV233</f>
        <v>53795</v>
      </c>
      <c r="AZ233" s="490">
        <f>IF(H233&gt;0,U233/(1+SicherheitAngebot)*(1+Sicherheit),0)</f>
        <v>47815.968360816318</v>
      </c>
      <c r="BB233" s="490">
        <f>IF(H233&gt;0,AV233/(1+SicherheitAngebot)*(1+Sicherheit),0)</f>
        <v>0</v>
      </c>
      <c r="BD233" s="490">
        <f>AZ233+BB233</f>
        <v>47815.968360816318</v>
      </c>
      <c r="BE233" s="105"/>
      <c r="BF233" s="105"/>
      <c r="BG233" s="105"/>
      <c r="BH233" s="105"/>
      <c r="BI233" s="105"/>
      <c r="BJ233" s="105"/>
    </row>
    <row r="234" spans="2:62" ht="20.100000000000001" hidden="1" customHeight="1" outlineLevel="1">
      <c r="B234" s="99"/>
      <c r="C234" s="758" t="s">
        <v>315</v>
      </c>
      <c r="D234" s="759"/>
      <c r="E234" s="759"/>
      <c r="F234" s="745"/>
      <c r="G234" s="744" t="s">
        <v>316</v>
      </c>
      <c r="H234" s="745"/>
      <c r="I234" s="752"/>
      <c r="J234" s="752">
        <v>2</v>
      </c>
      <c r="K234" s="752">
        <v>2</v>
      </c>
      <c r="L234" s="752">
        <v>2</v>
      </c>
      <c r="M234" s="752">
        <v>10</v>
      </c>
      <c r="N234" s="752">
        <v>5</v>
      </c>
      <c r="O234" s="752">
        <v>10</v>
      </c>
      <c r="P234" s="753">
        <v>800</v>
      </c>
      <c r="Q234" s="753">
        <v>1500</v>
      </c>
      <c r="R234" s="156">
        <f t="shared" si="187"/>
        <v>800</v>
      </c>
      <c r="S234" s="156">
        <f t="shared" si="188"/>
        <v>1650.0000000000002</v>
      </c>
      <c r="U234" s="157">
        <f>I234*$I$7+J234*$J$7+K234*$K$7+L234*$L$7+M234*$M$7+N234*$N$7+O234*$O$7+R234+S234</f>
        <v>5324</v>
      </c>
      <c r="W234" s="152"/>
      <c r="X234" s="152"/>
      <c r="Y234" s="152"/>
      <c r="Z234" s="152"/>
      <c r="AA234" s="152"/>
      <c r="AB234" s="152"/>
      <c r="AC234" s="347"/>
      <c r="AD234" s="152"/>
      <c r="AE234" s="152"/>
      <c r="AF234" s="152"/>
      <c r="AG234" s="152"/>
      <c r="AH234" s="152"/>
      <c r="AI234" s="152"/>
      <c r="AJ234" s="347"/>
      <c r="AK234" s="152"/>
      <c r="AL234" s="152"/>
      <c r="AM234" s="295"/>
      <c r="AN234" s="228"/>
      <c r="AO234" s="228"/>
      <c r="AP234" s="228"/>
      <c r="AQ234" s="228"/>
      <c r="AR234" s="228"/>
      <c r="AS234" s="348"/>
      <c r="AT234" s="264">
        <f t="shared" si="177"/>
        <v>0</v>
      </c>
      <c r="AU234" s="259"/>
      <c r="AV234" s="265">
        <f t="shared" ref="AV234:AV248" si="191">AK234*$AK$7+AL234*$AL$7+AM234*$AM$7+SUM(AN234:AR234)*(1+Gewinn)*(1+SicherheitAngebot)+AT234/Zuschläge_IBN+AT234</f>
        <v>0</v>
      </c>
      <c r="AX234" s="265">
        <f>U234+AV234</f>
        <v>5324</v>
      </c>
      <c r="AZ234" s="492">
        <f t="shared" ref="AZ234:AZ248" si="192">U234/(1+SicherheitAngebot)*(1+Sicherheit)</f>
        <v>4732.265369513636</v>
      </c>
      <c r="BB234" s="492">
        <f t="shared" ref="BB234:BB248" si="193">AV234/(1+SicherheitAngebot)*(1+Sicherheit)</f>
        <v>0</v>
      </c>
      <c r="BD234" s="265">
        <f>AZ234+BB234</f>
        <v>4732.265369513636</v>
      </c>
      <c r="BE234" s="105"/>
      <c r="BF234" s="105"/>
      <c r="BG234" s="105"/>
      <c r="BH234" s="105"/>
      <c r="BI234" s="105"/>
      <c r="BJ234" s="105"/>
    </row>
    <row r="235" spans="2:62" ht="20.100000000000001" hidden="1" customHeight="1" outlineLevel="1">
      <c r="B235" s="100"/>
      <c r="C235" s="758" t="s">
        <v>318</v>
      </c>
      <c r="D235" s="759"/>
      <c r="E235" s="759"/>
      <c r="F235" s="745"/>
      <c r="G235" s="744" t="s">
        <v>317</v>
      </c>
      <c r="H235" s="745"/>
      <c r="I235" s="752"/>
      <c r="J235" s="752">
        <v>40</v>
      </c>
      <c r="K235" s="752">
        <v>15</v>
      </c>
      <c r="L235" s="752">
        <v>25</v>
      </c>
      <c r="M235" s="752">
        <v>40</v>
      </c>
      <c r="N235" s="752">
        <v>15</v>
      </c>
      <c r="O235" s="752">
        <v>30</v>
      </c>
      <c r="P235" s="753">
        <v>2500</v>
      </c>
      <c r="Q235" s="753">
        <v>6500</v>
      </c>
      <c r="R235" s="156">
        <f t="shared" si="187"/>
        <v>2500</v>
      </c>
      <c r="S235" s="156">
        <f t="shared" si="188"/>
        <v>7150.0000000000009</v>
      </c>
      <c r="U235" s="157">
        <f t="shared" ref="U235:U248" si="194">I235*$I$7+J235*$J$7+K235*$K$7+L235*$L$7+M235*$M$7+N235*$N$7+O235*$O$7+R235+S235</f>
        <v>25545</v>
      </c>
      <c r="W235" s="152"/>
      <c r="X235" s="152"/>
      <c r="Y235" s="152"/>
      <c r="Z235" s="152"/>
      <c r="AA235" s="152"/>
      <c r="AB235" s="152"/>
      <c r="AC235" s="347"/>
      <c r="AD235" s="152"/>
      <c r="AE235" s="152"/>
      <c r="AF235" s="152"/>
      <c r="AG235" s="152"/>
      <c r="AH235" s="152"/>
      <c r="AI235" s="152"/>
      <c r="AJ235" s="347"/>
      <c r="AK235" s="152"/>
      <c r="AL235" s="152"/>
      <c r="AM235" s="295"/>
      <c r="AN235" s="228"/>
      <c r="AO235" s="228"/>
      <c r="AP235" s="228"/>
      <c r="AQ235" s="228"/>
      <c r="AR235" s="228"/>
      <c r="AS235" s="348"/>
      <c r="AT235" s="264">
        <f t="shared" si="177"/>
        <v>0</v>
      </c>
      <c r="AU235" s="259"/>
      <c r="AV235" s="265">
        <f t="shared" si="191"/>
        <v>0</v>
      </c>
      <c r="AX235" s="265">
        <f t="shared" ref="AX235:AX248" si="195">U235+AV235</f>
        <v>25545</v>
      </c>
      <c r="AZ235" s="492">
        <f t="shared" si="192"/>
        <v>22705.807450079985</v>
      </c>
      <c r="BB235" s="492">
        <f t="shared" si="193"/>
        <v>0</v>
      </c>
      <c r="BD235" s="265">
        <f t="shared" ref="BD235:BD248" si="196">AZ235+BB235</f>
        <v>22705.807450079985</v>
      </c>
      <c r="BE235" s="105"/>
      <c r="BF235" s="105"/>
      <c r="BG235" s="105"/>
      <c r="BH235" s="105"/>
      <c r="BI235" s="105"/>
      <c r="BJ235" s="105"/>
    </row>
    <row r="236" spans="2:62" ht="20.100000000000001" hidden="1" customHeight="1" outlineLevel="1">
      <c r="B236" s="100"/>
      <c r="C236" s="899" t="s">
        <v>390</v>
      </c>
      <c r="D236" s="900"/>
      <c r="E236" s="900"/>
      <c r="F236" s="891"/>
      <c r="G236" s="890" t="s">
        <v>389</v>
      </c>
      <c r="H236" s="891"/>
      <c r="I236" s="752"/>
      <c r="J236" s="752">
        <v>40</v>
      </c>
      <c r="K236" s="752">
        <v>5</v>
      </c>
      <c r="L236" s="752">
        <v>5</v>
      </c>
      <c r="M236" s="752">
        <v>15</v>
      </c>
      <c r="N236" s="752">
        <v>10</v>
      </c>
      <c r="O236" s="752">
        <v>30</v>
      </c>
      <c r="P236" s="753">
        <v>1500</v>
      </c>
      <c r="Q236" s="753">
        <v>2000</v>
      </c>
      <c r="R236" s="156">
        <f t="shared" si="187"/>
        <v>1500</v>
      </c>
      <c r="S236" s="156">
        <f t="shared" si="188"/>
        <v>2200</v>
      </c>
      <c r="U236" s="157">
        <f t="shared" si="194"/>
        <v>13540</v>
      </c>
      <c r="W236" s="152"/>
      <c r="X236" s="152"/>
      <c r="Y236" s="152"/>
      <c r="Z236" s="152"/>
      <c r="AA236" s="152"/>
      <c r="AB236" s="152"/>
      <c r="AC236" s="347"/>
      <c r="AD236" s="152"/>
      <c r="AE236" s="152"/>
      <c r="AF236" s="152"/>
      <c r="AG236" s="152"/>
      <c r="AH236" s="152"/>
      <c r="AI236" s="152"/>
      <c r="AJ236" s="347"/>
      <c r="AK236" s="152"/>
      <c r="AL236" s="152"/>
      <c r="AM236" s="295"/>
      <c r="AN236" s="228"/>
      <c r="AO236" s="228"/>
      <c r="AP236" s="228"/>
      <c r="AQ236" s="228"/>
      <c r="AR236" s="228"/>
      <c r="AS236" s="348"/>
      <c r="AT236" s="264">
        <f t="shared" si="177"/>
        <v>0</v>
      </c>
      <c r="AU236" s="259"/>
      <c r="AV236" s="265">
        <f t="shared" si="191"/>
        <v>0</v>
      </c>
      <c r="AX236" s="265">
        <f t="shared" si="195"/>
        <v>13540</v>
      </c>
      <c r="AZ236" s="492">
        <f t="shared" si="192"/>
        <v>12035.100132083891</v>
      </c>
      <c r="BB236" s="492">
        <f t="shared" si="193"/>
        <v>0</v>
      </c>
      <c r="BD236" s="265">
        <f t="shared" si="196"/>
        <v>12035.100132083891</v>
      </c>
      <c r="BE236" s="105"/>
      <c r="BF236" s="105"/>
      <c r="BG236" s="105"/>
      <c r="BH236" s="105"/>
      <c r="BI236" s="105"/>
      <c r="BJ236" s="105"/>
    </row>
    <row r="237" spans="2:62" ht="20.100000000000001" hidden="1" customHeight="1" outlineLevel="1">
      <c r="B237" s="100"/>
      <c r="C237" s="899" t="s">
        <v>391</v>
      </c>
      <c r="D237" s="900"/>
      <c r="E237" s="900"/>
      <c r="F237" s="891"/>
      <c r="G237" s="890"/>
      <c r="H237" s="891"/>
      <c r="I237" s="752"/>
      <c r="J237" s="752">
        <v>10</v>
      </c>
      <c r="K237" s="752"/>
      <c r="L237" s="752"/>
      <c r="M237" s="752"/>
      <c r="N237" s="752"/>
      <c r="O237" s="752">
        <v>10</v>
      </c>
      <c r="P237" s="753">
        <v>1000</v>
      </c>
      <c r="Q237" s="753">
        <v>500</v>
      </c>
      <c r="R237" s="156">
        <f t="shared" si="187"/>
        <v>1000</v>
      </c>
      <c r="S237" s="156">
        <f t="shared" si="188"/>
        <v>550</v>
      </c>
      <c r="U237" s="157">
        <f t="shared" si="194"/>
        <v>3370</v>
      </c>
      <c r="W237" s="152"/>
      <c r="X237" s="152"/>
      <c r="Y237" s="152"/>
      <c r="Z237" s="152"/>
      <c r="AA237" s="152"/>
      <c r="AB237" s="152"/>
      <c r="AC237" s="347"/>
      <c r="AD237" s="152"/>
      <c r="AE237" s="152"/>
      <c r="AF237" s="152"/>
      <c r="AG237" s="152"/>
      <c r="AH237" s="152"/>
      <c r="AI237" s="152"/>
      <c r="AJ237" s="347"/>
      <c r="AK237" s="152"/>
      <c r="AL237" s="152"/>
      <c r="AM237" s="295"/>
      <c r="AN237" s="228"/>
      <c r="AO237" s="228"/>
      <c r="AP237" s="228"/>
      <c r="AQ237" s="228"/>
      <c r="AR237" s="228"/>
      <c r="AS237" s="348"/>
      <c r="AT237" s="264">
        <f t="shared" si="177"/>
        <v>0</v>
      </c>
      <c r="AU237" s="259"/>
      <c r="AV237" s="265">
        <f t="shared" si="191"/>
        <v>0</v>
      </c>
      <c r="AX237" s="265">
        <f t="shared" si="195"/>
        <v>3370</v>
      </c>
      <c r="AZ237" s="492">
        <f t="shared" si="192"/>
        <v>2995.4422042188121</v>
      </c>
      <c r="BB237" s="492">
        <f t="shared" si="193"/>
        <v>0</v>
      </c>
      <c r="BD237" s="265">
        <f t="shared" si="196"/>
        <v>2995.4422042188121</v>
      </c>
      <c r="BE237" s="105"/>
      <c r="BF237" s="105"/>
      <c r="BG237" s="105"/>
      <c r="BH237" s="105"/>
      <c r="BI237" s="105"/>
      <c r="BJ237" s="105"/>
    </row>
    <row r="238" spans="2:62" ht="20.100000000000001" hidden="1" customHeight="1" outlineLevel="1">
      <c r="B238" s="100"/>
      <c r="C238" s="899" t="s">
        <v>392</v>
      </c>
      <c r="D238" s="900"/>
      <c r="E238" s="900"/>
      <c r="F238" s="891"/>
      <c r="G238" s="890"/>
      <c r="H238" s="891"/>
      <c r="I238" s="752"/>
      <c r="J238" s="752">
        <v>10</v>
      </c>
      <c r="K238" s="752"/>
      <c r="L238" s="752"/>
      <c r="M238" s="752"/>
      <c r="N238" s="752"/>
      <c r="O238" s="752">
        <v>10</v>
      </c>
      <c r="P238" s="753">
        <v>1500</v>
      </c>
      <c r="Q238" s="753">
        <v>500</v>
      </c>
      <c r="R238" s="156">
        <f t="shared" si="187"/>
        <v>1500</v>
      </c>
      <c r="S238" s="156">
        <f t="shared" si="188"/>
        <v>550</v>
      </c>
      <c r="U238" s="157">
        <f t="shared" si="194"/>
        <v>3870</v>
      </c>
      <c r="W238" s="152"/>
      <c r="X238" s="152"/>
      <c r="Y238" s="152"/>
      <c r="Z238" s="152"/>
      <c r="AA238" s="152"/>
      <c r="AB238" s="152"/>
      <c r="AC238" s="347"/>
      <c r="AD238" s="152"/>
      <c r="AE238" s="152"/>
      <c r="AF238" s="152"/>
      <c r="AG238" s="152"/>
      <c r="AH238" s="152"/>
      <c r="AI238" s="152"/>
      <c r="AJ238" s="347"/>
      <c r="AK238" s="152"/>
      <c r="AL238" s="152"/>
      <c r="AM238" s="295"/>
      <c r="AN238" s="228"/>
      <c r="AO238" s="228"/>
      <c r="AP238" s="228"/>
      <c r="AQ238" s="228"/>
      <c r="AR238" s="228"/>
      <c r="AS238" s="348"/>
      <c r="AT238" s="264">
        <f t="shared" si="177"/>
        <v>0</v>
      </c>
      <c r="AU238" s="259"/>
      <c r="AV238" s="265">
        <f t="shared" si="191"/>
        <v>0</v>
      </c>
      <c r="AX238" s="265">
        <f t="shared" si="195"/>
        <v>3870</v>
      </c>
      <c r="AZ238" s="492">
        <f t="shared" si="192"/>
        <v>3439.8698309575079</v>
      </c>
      <c r="BB238" s="492">
        <f t="shared" si="193"/>
        <v>0</v>
      </c>
      <c r="BD238" s="265">
        <f t="shared" si="196"/>
        <v>3439.8698309575079</v>
      </c>
      <c r="BE238" s="105"/>
      <c r="BF238" s="105"/>
      <c r="BG238" s="105"/>
      <c r="BH238" s="105"/>
      <c r="BI238" s="105"/>
      <c r="BJ238" s="105"/>
    </row>
    <row r="239" spans="2:62" ht="20.100000000000001" hidden="1" customHeight="1" outlineLevel="1">
      <c r="B239" s="100"/>
      <c r="C239" s="899"/>
      <c r="D239" s="900"/>
      <c r="E239" s="900"/>
      <c r="F239" s="891"/>
      <c r="G239" s="890"/>
      <c r="H239" s="891"/>
      <c r="I239" s="752"/>
      <c r="J239" s="752"/>
      <c r="K239" s="752"/>
      <c r="L239" s="752"/>
      <c r="M239" s="752"/>
      <c r="N239" s="752"/>
      <c r="O239" s="752"/>
      <c r="P239" s="753"/>
      <c r="Q239" s="753"/>
      <c r="R239" s="156">
        <f t="shared" si="187"/>
        <v>0</v>
      </c>
      <c r="S239" s="156">
        <f t="shared" si="188"/>
        <v>0</v>
      </c>
      <c r="U239" s="157">
        <f t="shared" si="194"/>
        <v>0</v>
      </c>
      <c r="W239" s="152"/>
      <c r="X239" s="152"/>
      <c r="Y239" s="152"/>
      <c r="Z239" s="152"/>
      <c r="AA239" s="152"/>
      <c r="AB239" s="152"/>
      <c r="AC239" s="347"/>
      <c r="AD239" s="152"/>
      <c r="AE239" s="152"/>
      <c r="AF239" s="152"/>
      <c r="AG239" s="152"/>
      <c r="AH239" s="152"/>
      <c r="AI239" s="152"/>
      <c r="AJ239" s="347"/>
      <c r="AK239" s="152"/>
      <c r="AL239" s="152"/>
      <c r="AM239" s="295"/>
      <c r="AN239" s="228"/>
      <c r="AO239" s="228"/>
      <c r="AP239" s="228"/>
      <c r="AQ239" s="228"/>
      <c r="AR239" s="228"/>
      <c r="AS239" s="348"/>
      <c r="AT239" s="264">
        <f t="shared" si="177"/>
        <v>0</v>
      </c>
      <c r="AU239" s="259"/>
      <c r="AV239" s="265">
        <f t="shared" si="191"/>
        <v>0</v>
      </c>
      <c r="AX239" s="265">
        <f t="shared" si="195"/>
        <v>0</v>
      </c>
      <c r="AZ239" s="492">
        <f t="shared" si="192"/>
        <v>0</v>
      </c>
      <c r="BB239" s="492">
        <f t="shared" si="193"/>
        <v>0</v>
      </c>
      <c r="BD239" s="265">
        <f t="shared" si="196"/>
        <v>0</v>
      </c>
      <c r="BE239" s="105"/>
      <c r="BF239" s="105"/>
      <c r="BG239" s="105"/>
      <c r="BH239" s="105"/>
      <c r="BI239" s="105"/>
      <c r="BJ239" s="105"/>
    </row>
    <row r="240" spans="2:62" ht="20.100000000000001" hidden="1" customHeight="1" outlineLevel="1">
      <c r="B240" s="100"/>
      <c r="C240" s="899"/>
      <c r="D240" s="900"/>
      <c r="E240" s="900"/>
      <c r="F240" s="891"/>
      <c r="G240" s="890"/>
      <c r="H240" s="891"/>
      <c r="I240" s="752"/>
      <c r="J240" s="752"/>
      <c r="K240" s="752"/>
      <c r="L240" s="752"/>
      <c r="M240" s="752"/>
      <c r="N240" s="752"/>
      <c r="O240" s="752"/>
      <c r="P240" s="753"/>
      <c r="Q240" s="753"/>
      <c r="R240" s="156">
        <f t="shared" si="187"/>
        <v>0</v>
      </c>
      <c r="S240" s="156">
        <f t="shared" si="188"/>
        <v>0</v>
      </c>
      <c r="U240" s="157">
        <f t="shared" si="194"/>
        <v>0</v>
      </c>
      <c r="W240" s="152"/>
      <c r="X240" s="152"/>
      <c r="Y240" s="152"/>
      <c r="Z240" s="152"/>
      <c r="AA240" s="152"/>
      <c r="AB240" s="152"/>
      <c r="AC240" s="347"/>
      <c r="AD240" s="152"/>
      <c r="AE240" s="152"/>
      <c r="AF240" s="152"/>
      <c r="AG240" s="152"/>
      <c r="AH240" s="152"/>
      <c r="AI240" s="152"/>
      <c r="AJ240" s="347"/>
      <c r="AK240" s="152"/>
      <c r="AL240" s="152"/>
      <c r="AM240" s="295"/>
      <c r="AN240" s="228"/>
      <c r="AO240" s="228"/>
      <c r="AP240" s="228"/>
      <c r="AQ240" s="228"/>
      <c r="AR240" s="228"/>
      <c r="AS240" s="348"/>
      <c r="AT240" s="264">
        <f t="shared" si="177"/>
        <v>0</v>
      </c>
      <c r="AU240" s="259"/>
      <c r="AV240" s="265">
        <f t="shared" si="191"/>
        <v>0</v>
      </c>
      <c r="AX240" s="265">
        <f t="shared" si="195"/>
        <v>0</v>
      </c>
      <c r="AZ240" s="492">
        <f t="shared" si="192"/>
        <v>0</v>
      </c>
      <c r="BB240" s="492">
        <f t="shared" si="193"/>
        <v>0</v>
      </c>
      <c r="BD240" s="265">
        <f t="shared" si="196"/>
        <v>0</v>
      </c>
      <c r="BE240" s="105"/>
      <c r="BF240" s="105"/>
      <c r="BG240" s="105"/>
      <c r="BH240" s="105"/>
      <c r="BI240" s="105"/>
      <c r="BJ240" s="105"/>
    </row>
    <row r="241" spans="2:62" ht="20.100000000000001" hidden="1" customHeight="1" outlineLevel="1">
      <c r="B241" s="100"/>
      <c r="C241" s="908"/>
      <c r="D241" s="909"/>
      <c r="E241" s="909"/>
      <c r="F241" s="910"/>
      <c r="G241" s="890"/>
      <c r="H241" s="891"/>
      <c r="I241" s="152"/>
      <c r="J241" s="152"/>
      <c r="K241" s="152"/>
      <c r="L241" s="152"/>
      <c r="M241" s="152"/>
      <c r="N241" s="152"/>
      <c r="O241" s="152"/>
      <c r="P241" s="153"/>
      <c r="Q241" s="153"/>
      <c r="R241" s="156">
        <f t="shared" si="187"/>
        <v>0</v>
      </c>
      <c r="S241" s="156">
        <f t="shared" si="188"/>
        <v>0</v>
      </c>
      <c r="U241" s="157">
        <f t="shared" si="194"/>
        <v>0</v>
      </c>
      <c r="W241" s="152"/>
      <c r="X241" s="152"/>
      <c r="Y241" s="152"/>
      <c r="Z241" s="152"/>
      <c r="AA241" s="152"/>
      <c r="AB241" s="152"/>
      <c r="AC241" s="347"/>
      <c r="AD241" s="152"/>
      <c r="AE241" s="152"/>
      <c r="AF241" s="152"/>
      <c r="AG241" s="152"/>
      <c r="AH241" s="152"/>
      <c r="AI241" s="152"/>
      <c r="AJ241" s="347"/>
      <c r="AK241" s="152"/>
      <c r="AL241" s="152"/>
      <c r="AM241" s="295"/>
      <c r="AN241" s="228"/>
      <c r="AO241" s="228"/>
      <c r="AP241" s="228"/>
      <c r="AQ241" s="228"/>
      <c r="AR241" s="228"/>
      <c r="AS241" s="348"/>
      <c r="AT241" s="264">
        <f t="shared" si="177"/>
        <v>0</v>
      </c>
      <c r="AU241" s="259"/>
      <c r="AV241" s="265">
        <f t="shared" si="191"/>
        <v>0</v>
      </c>
      <c r="AX241" s="265">
        <f t="shared" si="195"/>
        <v>0</v>
      </c>
      <c r="AZ241" s="492">
        <f t="shared" si="192"/>
        <v>0</v>
      </c>
      <c r="BB241" s="492">
        <f t="shared" si="193"/>
        <v>0</v>
      </c>
      <c r="BD241" s="265">
        <f t="shared" si="196"/>
        <v>0</v>
      </c>
      <c r="BE241" s="105"/>
      <c r="BF241" s="105"/>
      <c r="BG241" s="105"/>
      <c r="BH241" s="105"/>
      <c r="BI241" s="105"/>
      <c r="BJ241" s="105"/>
    </row>
    <row r="242" spans="2:62" ht="20.100000000000001" hidden="1" customHeight="1" outlineLevel="1">
      <c r="B242" s="100"/>
      <c r="C242" s="908"/>
      <c r="D242" s="909"/>
      <c r="E242" s="909"/>
      <c r="F242" s="910"/>
      <c r="G242" s="890"/>
      <c r="H242" s="891"/>
      <c r="I242" s="152"/>
      <c r="J242" s="152"/>
      <c r="K242" s="152"/>
      <c r="L242" s="152"/>
      <c r="M242" s="152"/>
      <c r="N242" s="152"/>
      <c r="O242" s="152"/>
      <c r="P242" s="153"/>
      <c r="Q242" s="153"/>
      <c r="R242" s="156">
        <f t="shared" si="187"/>
        <v>0</v>
      </c>
      <c r="S242" s="156">
        <f t="shared" si="188"/>
        <v>0</v>
      </c>
      <c r="U242" s="157">
        <f t="shared" si="194"/>
        <v>0</v>
      </c>
      <c r="W242" s="152"/>
      <c r="X242" s="152"/>
      <c r="Y242" s="152"/>
      <c r="Z242" s="152"/>
      <c r="AA242" s="152"/>
      <c r="AB242" s="152"/>
      <c r="AC242" s="347"/>
      <c r="AD242" s="152"/>
      <c r="AE242" s="152"/>
      <c r="AF242" s="152"/>
      <c r="AG242" s="152"/>
      <c r="AH242" s="152"/>
      <c r="AI242" s="152"/>
      <c r="AJ242" s="347"/>
      <c r="AK242" s="152"/>
      <c r="AL242" s="152"/>
      <c r="AM242" s="295"/>
      <c r="AN242" s="228"/>
      <c r="AO242" s="228"/>
      <c r="AP242" s="228"/>
      <c r="AQ242" s="228"/>
      <c r="AR242" s="228"/>
      <c r="AS242" s="348"/>
      <c r="AT242" s="264">
        <f t="shared" si="177"/>
        <v>0</v>
      </c>
      <c r="AU242" s="259"/>
      <c r="AV242" s="265">
        <f t="shared" si="191"/>
        <v>0</v>
      </c>
      <c r="AX242" s="265">
        <f t="shared" si="195"/>
        <v>0</v>
      </c>
      <c r="AZ242" s="492">
        <f t="shared" si="192"/>
        <v>0</v>
      </c>
      <c r="BB242" s="492">
        <f t="shared" si="193"/>
        <v>0</v>
      </c>
      <c r="BD242" s="265">
        <f t="shared" si="196"/>
        <v>0</v>
      </c>
      <c r="BE242" s="105"/>
      <c r="BF242" s="105"/>
      <c r="BG242" s="105"/>
      <c r="BH242" s="105"/>
      <c r="BI242" s="105"/>
      <c r="BJ242" s="105"/>
    </row>
    <row r="243" spans="2:62" ht="20.100000000000001" hidden="1" customHeight="1" outlineLevel="1">
      <c r="B243" s="100"/>
      <c r="C243" s="908"/>
      <c r="D243" s="909"/>
      <c r="E243" s="909"/>
      <c r="F243" s="910"/>
      <c r="G243" s="890"/>
      <c r="H243" s="891"/>
      <c r="I243" s="152"/>
      <c r="J243" s="152"/>
      <c r="K243" s="152"/>
      <c r="L243" s="152"/>
      <c r="M243" s="152"/>
      <c r="N243" s="152"/>
      <c r="O243" s="152"/>
      <c r="P243" s="153"/>
      <c r="Q243" s="153"/>
      <c r="R243" s="156">
        <f t="shared" si="187"/>
        <v>0</v>
      </c>
      <c r="S243" s="156">
        <f t="shared" si="188"/>
        <v>0</v>
      </c>
      <c r="U243" s="157">
        <f t="shared" si="194"/>
        <v>0</v>
      </c>
      <c r="W243" s="152"/>
      <c r="X243" s="152"/>
      <c r="Y243" s="152"/>
      <c r="Z243" s="152"/>
      <c r="AA243" s="152"/>
      <c r="AB243" s="152"/>
      <c r="AC243" s="347"/>
      <c r="AD243" s="152"/>
      <c r="AE243" s="152"/>
      <c r="AF243" s="152"/>
      <c r="AG243" s="152"/>
      <c r="AH243" s="152"/>
      <c r="AI243" s="152"/>
      <c r="AJ243" s="347"/>
      <c r="AK243" s="152"/>
      <c r="AL243" s="152"/>
      <c r="AM243" s="295"/>
      <c r="AN243" s="228"/>
      <c r="AO243" s="228"/>
      <c r="AP243" s="228"/>
      <c r="AQ243" s="228"/>
      <c r="AR243" s="228"/>
      <c r="AS243" s="348"/>
      <c r="AT243" s="264">
        <f t="shared" si="177"/>
        <v>0</v>
      </c>
      <c r="AU243" s="259"/>
      <c r="AV243" s="265">
        <f t="shared" si="191"/>
        <v>0</v>
      </c>
      <c r="AX243" s="265">
        <f t="shared" si="195"/>
        <v>0</v>
      </c>
      <c r="AZ243" s="492">
        <f t="shared" si="192"/>
        <v>0</v>
      </c>
      <c r="BB243" s="492">
        <f t="shared" si="193"/>
        <v>0</v>
      </c>
      <c r="BD243" s="265">
        <f t="shared" si="196"/>
        <v>0</v>
      </c>
      <c r="BE243" s="105"/>
      <c r="BF243" s="105"/>
      <c r="BG243" s="105"/>
      <c r="BH243" s="105"/>
      <c r="BI243" s="105"/>
      <c r="BJ243" s="105"/>
    </row>
    <row r="244" spans="2:62" ht="20.100000000000001" hidden="1" customHeight="1" outlineLevel="1">
      <c r="B244" s="100"/>
      <c r="C244" s="908"/>
      <c r="D244" s="909"/>
      <c r="E244" s="909"/>
      <c r="F244" s="910"/>
      <c r="G244" s="890"/>
      <c r="H244" s="891"/>
      <c r="I244" s="152"/>
      <c r="J244" s="152"/>
      <c r="K244" s="152"/>
      <c r="L244" s="152"/>
      <c r="M244" s="152"/>
      <c r="N244" s="152"/>
      <c r="O244" s="152"/>
      <c r="P244" s="153"/>
      <c r="Q244" s="153"/>
      <c r="R244" s="156">
        <f t="shared" si="187"/>
        <v>0</v>
      </c>
      <c r="S244" s="156">
        <f t="shared" si="188"/>
        <v>0</v>
      </c>
      <c r="U244" s="157">
        <f t="shared" si="194"/>
        <v>0</v>
      </c>
      <c r="W244" s="152"/>
      <c r="X244" s="152"/>
      <c r="Y244" s="152"/>
      <c r="Z244" s="152"/>
      <c r="AA244" s="152"/>
      <c r="AB244" s="152"/>
      <c r="AC244" s="347"/>
      <c r="AD244" s="152"/>
      <c r="AE244" s="152"/>
      <c r="AF244" s="152"/>
      <c r="AG244" s="152"/>
      <c r="AH244" s="152"/>
      <c r="AI244" s="152"/>
      <c r="AJ244" s="347"/>
      <c r="AK244" s="152"/>
      <c r="AL244" s="152"/>
      <c r="AM244" s="295"/>
      <c r="AN244" s="228"/>
      <c r="AO244" s="228"/>
      <c r="AP244" s="228"/>
      <c r="AQ244" s="228"/>
      <c r="AR244" s="228"/>
      <c r="AS244" s="348"/>
      <c r="AT244" s="264">
        <f t="shared" si="177"/>
        <v>0</v>
      </c>
      <c r="AU244" s="259"/>
      <c r="AV244" s="265">
        <f t="shared" si="191"/>
        <v>0</v>
      </c>
      <c r="AX244" s="265">
        <f t="shared" si="195"/>
        <v>0</v>
      </c>
      <c r="AZ244" s="492">
        <f t="shared" si="192"/>
        <v>0</v>
      </c>
      <c r="BB244" s="492">
        <f t="shared" si="193"/>
        <v>0</v>
      </c>
      <c r="BD244" s="265">
        <f t="shared" si="196"/>
        <v>0</v>
      </c>
      <c r="BE244" s="105"/>
      <c r="BF244" s="105"/>
      <c r="BG244" s="105"/>
      <c r="BH244" s="105"/>
      <c r="BI244" s="105"/>
      <c r="BJ244" s="105"/>
    </row>
    <row r="245" spans="2:62" ht="20.100000000000001" hidden="1" customHeight="1" outlineLevel="1">
      <c r="B245" s="100"/>
      <c r="C245" s="908"/>
      <c r="D245" s="909"/>
      <c r="E245" s="909"/>
      <c r="F245" s="910"/>
      <c r="G245" s="890"/>
      <c r="H245" s="891"/>
      <c r="I245" s="152"/>
      <c r="J245" s="152"/>
      <c r="K245" s="152"/>
      <c r="L245" s="152"/>
      <c r="M245" s="152"/>
      <c r="N245" s="152"/>
      <c r="O245" s="152"/>
      <c r="P245" s="153"/>
      <c r="Q245" s="153"/>
      <c r="R245" s="156">
        <f t="shared" si="187"/>
        <v>0</v>
      </c>
      <c r="S245" s="156">
        <f t="shared" si="188"/>
        <v>0</v>
      </c>
      <c r="U245" s="157">
        <f t="shared" si="194"/>
        <v>0</v>
      </c>
      <c r="W245" s="152"/>
      <c r="X245" s="152"/>
      <c r="Y245" s="152"/>
      <c r="Z245" s="152"/>
      <c r="AA245" s="152"/>
      <c r="AB245" s="152"/>
      <c r="AC245" s="347"/>
      <c r="AD245" s="152"/>
      <c r="AE245" s="152"/>
      <c r="AF245" s="152"/>
      <c r="AG245" s="152"/>
      <c r="AH245" s="152"/>
      <c r="AI245" s="152"/>
      <c r="AJ245" s="347"/>
      <c r="AK245" s="152"/>
      <c r="AL245" s="152"/>
      <c r="AM245" s="295"/>
      <c r="AN245" s="228"/>
      <c r="AO245" s="228"/>
      <c r="AP245" s="228"/>
      <c r="AQ245" s="228"/>
      <c r="AR245" s="228"/>
      <c r="AS245" s="348"/>
      <c r="AT245" s="264">
        <f t="shared" si="177"/>
        <v>0</v>
      </c>
      <c r="AU245" s="259"/>
      <c r="AV245" s="265">
        <f t="shared" si="191"/>
        <v>0</v>
      </c>
      <c r="AX245" s="265">
        <f t="shared" si="195"/>
        <v>0</v>
      </c>
      <c r="AZ245" s="492">
        <f t="shared" si="192"/>
        <v>0</v>
      </c>
      <c r="BB245" s="492">
        <f t="shared" si="193"/>
        <v>0</v>
      </c>
      <c r="BD245" s="265">
        <f t="shared" si="196"/>
        <v>0</v>
      </c>
      <c r="BE245" s="105"/>
      <c r="BF245" s="105"/>
      <c r="BG245" s="105"/>
      <c r="BH245" s="105"/>
      <c r="BI245" s="105"/>
      <c r="BJ245" s="105"/>
    </row>
    <row r="246" spans="2:62" ht="20.100000000000001" hidden="1" customHeight="1" outlineLevel="1">
      <c r="B246" s="100"/>
      <c r="C246" s="908"/>
      <c r="D246" s="909"/>
      <c r="E246" s="909"/>
      <c r="F246" s="910"/>
      <c r="G246" s="890"/>
      <c r="H246" s="891"/>
      <c r="I246" s="152"/>
      <c r="J246" s="152"/>
      <c r="K246" s="152"/>
      <c r="L246" s="152"/>
      <c r="M246" s="152"/>
      <c r="N246" s="152"/>
      <c r="O246" s="152"/>
      <c r="P246" s="153"/>
      <c r="Q246" s="153"/>
      <c r="R246" s="156">
        <f t="shared" si="187"/>
        <v>0</v>
      </c>
      <c r="S246" s="156">
        <f t="shared" si="188"/>
        <v>0</v>
      </c>
      <c r="U246" s="157">
        <f t="shared" si="194"/>
        <v>0</v>
      </c>
      <c r="W246" s="152"/>
      <c r="X246" s="152"/>
      <c r="Y246" s="152"/>
      <c r="Z246" s="152"/>
      <c r="AA246" s="152"/>
      <c r="AB246" s="152"/>
      <c r="AC246" s="347"/>
      <c r="AD246" s="152"/>
      <c r="AE246" s="152"/>
      <c r="AF246" s="152"/>
      <c r="AG246" s="152"/>
      <c r="AH246" s="152"/>
      <c r="AI246" s="152"/>
      <c r="AJ246" s="347"/>
      <c r="AK246" s="152"/>
      <c r="AL246" s="152"/>
      <c r="AM246" s="295"/>
      <c r="AN246" s="228"/>
      <c r="AO246" s="228"/>
      <c r="AP246" s="228"/>
      <c r="AQ246" s="228"/>
      <c r="AR246" s="228"/>
      <c r="AS246" s="348"/>
      <c r="AT246" s="264">
        <f t="shared" si="177"/>
        <v>0</v>
      </c>
      <c r="AU246" s="259"/>
      <c r="AV246" s="265">
        <f t="shared" si="191"/>
        <v>0</v>
      </c>
      <c r="AX246" s="265">
        <f t="shared" si="195"/>
        <v>0</v>
      </c>
      <c r="AZ246" s="492">
        <f t="shared" si="192"/>
        <v>0</v>
      </c>
      <c r="BB246" s="492">
        <f t="shared" si="193"/>
        <v>0</v>
      </c>
      <c r="BD246" s="265">
        <f t="shared" si="196"/>
        <v>0</v>
      </c>
      <c r="BE246" s="105"/>
      <c r="BF246" s="105"/>
      <c r="BG246" s="105"/>
      <c r="BH246" s="105"/>
      <c r="BI246" s="105"/>
      <c r="BJ246" s="105"/>
    </row>
    <row r="247" spans="2:62" ht="20.100000000000001" hidden="1" customHeight="1" outlineLevel="1">
      <c r="B247" s="100"/>
      <c r="C247" s="908"/>
      <c r="D247" s="909"/>
      <c r="E247" s="909"/>
      <c r="F247" s="910"/>
      <c r="G247" s="890"/>
      <c r="H247" s="891"/>
      <c r="I247" s="152"/>
      <c r="J247" s="152"/>
      <c r="K247" s="152"/>
      <c r="L247" s="152"/>
      <c r="M247" s="152"/>
      <c r="N247" s="152"/>
      <c r="O247" s="152"/>
      <c r="P247" s="153"/>
      <c r="Q247" s="153"/>
      <c r="R247" s="156">
        <f t="shared" si="187"/>
        <v>0</v>
      </c>
      <c r="S247" s="156">
        <f t="shared" si="188"/>
        <v>0</v>
      </c>
      <c r="U247" s="157">
        <f t="shared" si="194"/>
        <v>0</v>
      </c>
      <c r="W247" s="152"/>
      <c r="X247" s="152"/>
      <c r="Y247" s="152"/>
      <c r="Z247" s="152"/>
      <c r="AA247" s="152"/>
      <c r="AB247" s="152"/>
      <c r="AC247" s="347"/>
      <c r="AD247" s="152"/>
      <c r="AE247" s="152"/>
      <c r="AF247" s="152"/>
      <c r="AG247" s="152"/>
      <c r="AH247" s="152"/>
      <c r="AI247" s="152"/>
      <c r="AJ247" s="347"/>
      <c r="AK247" s="152"/>
      <c r="AL247" s="152"/>
      <c r="AM247" s="295"/>
      <c r="AN247" s="228"/>
      <c r="AO247" s="228"/>
      <c r="AP247" s="228"/>
      <c r="AQ247" s="228"/>
      <c r="AR247" s="228"/>
      <c r="AS247" s="348"/>
      <c r="AT247" s="264">
        <f t="shared" si="177"/>
        <v>0</v>
      </c>
      <c r="AU247" s="259"/>
      <c r="AV247" s="265">
        <f t="shared" si="191"/>
        <v>0</v>
      </c>
      <c r="AX247" s="265">
        <f t="shared" si="195"/>
        <v>0</v>
      </c>
      <c r="AZ247" s="492">
        <f t="shared" si="192"/>
        <v>0</v>
      </c>
      <c r="BB247" s="492">
        <f t="shared" si="193"/>
        <v>0</v>
      </c>
      <c r="BD247" s="265">
        <f t="shared" si="196"/>
        <v>0</v>
      </c>
      <c r="BE247" s="105"/>
      <c r="BF247" s="105"/>
      <c r="BG247" s="105"/>
      <c r="BH247" s="105"/>
      <c r="BI247" s="105"/>
      <c r="BJ247" s="105"/>
    </row>
    <row r="248" spans="2:62" ht="20.100000000000001" hidden="1" customHeight="1" outlineLevel="1">
      <c r="B248" s="100"/>
      <c r="C248" s="911" t="s">
        <v>306</v>
      </c>
      <c r="D248" s="912"/>
      <c r="E248" s="912"/>
      <c r="F248" s="913"/>
      <c r="G248" s="914" t="s">
        <v>374</v>
      </c>
      <c r="H248" s="913"/>
      <c r="I248" s="752"/>
      <c r="J248" s="752">
        <v>1</v>
      </c>
      <c r="K248" s="752">
        <v>1</v>
      </c>
      <c r="L248" s="752">
        <v>1</v>
      </c>
      <c r="M248" s="752">
        <v>5</v>
      </c>
      <c r="N248" s="752">
        <v>2</v>
      </c>
      <c r="O248" s="752">
        <v>5</v>
      </c>
      <c r="P248" s="753">
        <v>200</v>
      </c>
      <c r="Q248" s="753">
        <v>500</v>
      </c>
      <c r="R248" s="156">
        <f t="shared" si="187"/>
        <v>200</v>
      </c>
      <c r="S248" s="156">
        <f t="shared" si="188"/>
        <v>550</v>
      </c>
      <c r="U248" s="157">
        <f t="shared" si="194"/>
        <v>2146</v>
      </c>
      <c r="W248" s="152"/>
      <c r="X248" s="152"/>
      <c r="Y248" s="152"/>
      <c r="Z248" s="152"/>
      <c r="AA248" s="152"/>
      <c r="AB248" s="152"/>
      <c r="AC248" s="347"/>
      <c r="AD248" s="152"/>
      <c r="AE248" s="152"/>
      <c r="AF248" s="152"/>
      <c r="AG248" s="152"/>
      <c r="AH248" s="152"/>
      <c r="AI248" s="152"/>
      <c r="AJ248" s="347"/>
      <c r="AK248" s="152"/>
      <c r="AL248" s="152"/>
      <c r="AM248" s="295"/>
      <c r="AN248" s="228"/>
      <c r="AO248" s="228"/>
      <c r="AP248" s="228"/>
      <c r="AQ248" s="228"/>
      <c r="AR248" s="228"/>
      <c r="AS248" s="348"/>
      <c r="AT248" s="264">
        <f t="shared" si="177"/>
        <v>0</v>
      </c>
      <c r="AU248" s="259"/>
      <c r="AV248" s="265">
        <f t="shared" si="191"/>
        <v>0</v>
      </c>
      <c r="AX248" s="265">
        <f t="shared" si="195"/>
        <v>2146</v>
      </c>
      <c r="AZ248" s="492">
        <f t="shared" si="192"/>
        <v>1907.4833739624837</v>
      </c>
      <c r="BB248" s="492">
        <f t="shared" si="193"/>
        <v>0</v>
      </c>
      <c r="BD248" s="265">
        <f t="shared" si="196"/>
        <v>1907.4833739624837</v>
      </c>
      <c r="BE248" s="105"/>
      <c r="BF248" s="105"/>
      <c r="BG248" s="105"/>
      <c r="BH248" s="105"/>
      <c r="BI248" s="105"/>
      <c r="BJ248" s="105"/>
    </row>
    <row r="249" spans="2:62" ht="9.9499999999999993" hidden="1" customHeight="1" outlineLevel="1">
      <c r="B249" s="101"/>
      <c r="C249" s="208"/>
      <c r="D249" s="208"/>
      <c r="E249" s="208"/>
      <c r="F249" s="208"/>
      <c r="G249" s="237"/>
      <c r="H249" s="207"/>
      <c r="I249" s="257"/>
      <c r="J249" s="257"/>
      <c r="K249" s="257"/>
      <c r="L249" s="257"/>
      <c r="M249" s="257"/>
      <c r="N249" s="257"/>
      <c r="O249" s="257"/>
      <c r="P249" s="256"/>
      <c r="Q249" s="102"/>
      <c r="R249" s="102"/>
      <c r="S249" s="102"/>
      <c r="U249" s="98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Z249" s="493"/>
      <c r="BE249" s="105"/>
      <c r="BF249" s="105"/>
      <c r="BG249" s="105"/>
      <c r="BH249" s="105"/>
      <c r="BI249" s="105"/>
      <c r="BJ249" s="105"/>
    </row>
    <row r="250" spans="2:62" ht="20.100000000000001" customHeight="1" collapsed="1">
      <c r="B250" s="8">
        <f>B233+1</f>
        <v>15</v>
      </c>
      <c r="C250" s="916"/>
      <c r="D250" s="917"/>
      <c r="E250" s="917"/>
      <c r="F250" s="918"/>
      <c r="G250" s="429"/>
      <c r="H250" s="206">
        <v>1</v>
      </c>
      <c r="I250" s="642">
        <f t="shared" ref="I250" si="197">$H250*SUM(I251:I265)</f>
        <v>0</v>
      </c>
      <c r="J250" s="643">
        <f t="shared" ref="J250:O250" si="198">$H250*SUM(J251:J265)</f>
        <v>0</v>
      </c>
      <c r="K250" s="644">
        <f t="shared" si="198"/>
        <v>0</v>
      </c>
      <c r="L250" s="645">
        <f t="shared" si="198"/>
        <v>0</v>
      </c>
      <c r="M250" s="645">
        <f t="shared" si="198"/>
        <v>0</v>
      </c>
      <c r="N250" s="644">
        <f t="shared" si="198"/>
        <v>0</v>
      </c>
      <c r="O250" s="642">
        <f t="shared" si="198"/>
        <v>0</v>
      </c>
      <c r="P250" s="209">
        <f t="shared" ref="P250:Q250" si="199">$H250*SUM(P251:P265)</f>
        <v>0</v>
      </c>
      <c r="Q250" s="210">
        <f t="shared" si="199"/>
        <v>0</v>
      </c>
      <c r="R250" s="136">
        <f t="shared" ref="R250:R265" si="200">P250*(1+Gewinn)*(1+SicherheitAngebot)</f>
        <v>0</v>
      </c>
      <c r="S250" s="137">
        <f t="shared" ref="S250:S265" si="201">Q250*(1+MGKZ)*(1+Gewinn)*(1+SicherheitAngebot)</f>
        <v>0</v>
      </c>
      <c r="U250" s="10">
        <f>I250*$I$7+J250*$J$7+K250*$K$7+L250*$L$7+M250*$M$7+N250*$N$7+O250*$O$7+R250+S250</f>
        <v>0</v>
      </c>
      <c r="W250" s="646">
        <f t="shared" ref="W250:AB250" si="202">$H250*SUM(W251:W265)</f>
        <v>0</v>
      </c>
      <c r="X250" s="647">
        <f t="shared" si="202"/>
        <v>0</v>
      </c>
      <c r="Y250" s="648">
        <f t="shared" si="202"/>
        <v>0</v>
      </c>
      <c r="Z250" s="649">
        <f t="shared" si="202"/>
        <v>0</v>
      </c>
      <c r="AA250" s="648">
        <f t="shared" si="202"/>
        <v>0</v>
      </c>
      <c r="AB250" s="646">
        <f t="shared" si="202"/>
        <v>0</v>
      </c>
      <c r="AC250" s="258"/>
      <c r="AD250" s="646">
        <f t="shared" ref="AD250:AM250" si="203">$H250*SUM(AD251:AD265)</f>
        <v>0</v>
      </c>
      <c r="AE250" s="647">
        <f t="shared" si="203"/>
        <v>0</v>
      </c>
      <c r="AF250" s="648">
        <f t="shared" si="203"/>
        <v>0</v>
      </c>
      <c r="AG250" s="649">
        <f t="shared" si="203"/>
        <v>0</v>
      </c>
      <c r="AH250" s="648">
        <f t="shared" si="203"/>
        <v>0</v>
      </c>
      <c r="AI250" s="646">
        <f t="shared" si="203"/>
        <v>0</v>
      </c>
      <c r="AJ250" s="258"/>
      <c r="AK250" s="653">
        <f t="shared" si="203"/>
        <v>0</v>
      </c>
      <c r="AL250" s="653">
        <f t="shared" si="203"/>
        <v>0</v>
      </c>
      <c r="AM250" s="653">
        <f t="shared" si="203"/>
        <v>0</v>
      </c>
      <c r="AN250" s="227">
        <f>$H250*SUM(AN251:AN265)*(1+Gewinn)*(1+SicherheitAngebot)</f>
        <v>0</v>
      </c>
      <c r="AO250" s="227">
        <f>$H250*SUM(AO251:AO265)*(1+Gewinn)*(1+SicherheitAngebot)</f>
        <v>0</v>
      </c>
      <c r="AP250" s="227">
        <f>$H250*SUM(AP251:AP265)*(1+Gewinn)*(1+SicherheitAngebot)</f>
        <v>0</v>
      </c>
      <c r="AQ250" s="227">
        <f>$H250*SUM(AQ251:AQ265)*(1+Gewinn)*(1+SicherheitAngebot)</f>
        <v>0</v>
      </c>
      <c r="AR250" s="227">
        <f>$H250*SUM(AR251:AR265)*(1+Gewinn)*(1+SicherheitAngebot)</f>
        <v>0</v>
      </c>
      <c r="AS250" s="262"/>
      <c r="AT250" s="263">
        <f t="shared" si="177"/>
        <v>0</v>
      </c>
      <c r="AU250" s="259"/>
      <c r="AV250" s="491">
        <f>AK250*$AK$7+AL250*$AL$7+AM250*$AM$7+SUM(AN250:AR250)+AT250/Zuschläge_IBN+AT250</f>
        <v>0</v>
      </c>
      <c r="AX250" s="685">
        <f>U250+AV250</f>
        <v>0</v>
      </c>
      <c r="AZ250" s="490">
        <f>IF(H250&gt;0,U250/(1+SicherheitAngebot)*(1+Sicherheit),0)</f>
        <v>0</v>
      </c>
      <c r="BB250" s="490">
        <f>IF(H250&gt;0,AV250/(1+SicherheitAngebot)*(1+Sicherheit),0)</f>
        <v>0</v>
      </c>
      <c r="BD250" s="490">
        <f>AZ250+BB250</f>
        <v>0</v>
      </c>
      <c r="BE250" s="105"/>
      <c r="BF250" s="105"/>
      <c r="BG250" s="105"/>
      <c r="BH250" s="105"/>
      <c r="BI250" s="105"/>
      <c r="BJ250" s="105"/>
    </row>
    <row r="251" spans="2:62" ht="20.100000000000001" hidden="1" customHeight="1" outlineLevel="1">
      <c r="B251" s="99"/>
      <c r="C251" s="908"/>
      <c r="D251" s="909"/>
      <c r="E251" s="909"/>
      <c r="F251" s="910"/>
      <c r="G251" s="890"/>
      <c r="H251" s="901"/>
      <c r="I251" s="152"/>
      <c r="J251" s="152"/>
      <c r="K251" s="152"/>
      <c r="L251" s="152"/>
      <c r="M251" s="152"/>
      <c r="N251" s="152"/>
      <c r="O251" s="152"/>
      <c r="P251" s="153"/>
      <c r="Q251" s="153"/>
      <c r="R251" s="156">
        <f t="shared" si="200"/>
        <v>0</v>
      </c>
      <c r="S251" s="156">
        <f t="shared" si="201"/>
        <v>0</v>
      </c>
      <c r="U251" s="157">
        <f>I251*$I$7+J251*$J$7+K251*$K$7+L251*$L$7+M251*$M$7+N251*$N$7+O251*$O$7+R251+S251</f>
        <v>0</v>
      </c>
      <c r="W251" s="152"/>
      <c r="X251" s="152"/>
      <c r="Y251" s="152"/>
      <c r="Z251" s="152"/>
      <c r="AA251" s="152"/>
      <c r="AB251" s="152"/>
      <c r="AC251" s="347"/>
      <c r="AD251" s="152"/>
      <c r="AE251" s="152"/>
      <c r="AF251" s="152"/>
      <c r="AG251" s="152"/>
      <c r="AH251" s="152"/>
      <c r="AI251" s="152"/>
      <c r="AJ251" s="347"/>
      <c r="AK251" s="152"/>
      <c r="AL251" s="152"/>
      <c r="AM251" s="295"/>
      <c r="AN251" s="228"/>
      <c r="AO251" s="228"/>
      <c r="AP251" s="228"/>
      <c r="AQ251" s="228"/>
      <c r="AR251" s="228"/>
      <c r="AS251" s="348"/>
      <c r="AT251" s="264">
        <f t="shared" si="177"/>
        <v>0</v>
      </c>
      <c r="AU251" s="259"/>
      <c r="AV251" s="265">
        <f t="shared" ref="AV251:AV265" si="204">AK251*$AK$7+AL251*$AL$7+AM251*$AM$7+SUM(AN251:AR251)*(1+Gewinn)*(1+SicherheitAngebot)+AT251/Zuschläge_IBN+AT251</f>
        <v>0</v>
      </c>
      <c r="AX251" s="265">
        <f>U251+AV251</f>
        <v>0</v>
      </c>
      <c r="AZ251" s="492">
        <f t="shared" ref="AZ251:AZ265" si="205">U251/(1+SicherheitAngebot)*(1+Sicherheit)</f>
        <v>0</v>
      </c>
      <c r="BB251" s="492">
        <f t="shared" ref="BB251:BB265" si="206">AV251/(1+SicherheitAngebot)*(1+Sicherheit)</f>
        <v>0</v>
      </c>
      <c r="BD251" s="265">
        <f>AZ251+BB251</f>
        <v>0</v>
      </c>
      <c r="BE251" s="105"/>
      <c r="BF251" s="105"/>
      <c r="BG251" s="105"/>
      <c r="BH251" s="105"/>
      <c r="BI251" s="105"/>
      <c r="BJ251" s="105"/>
    </row>
    <row r="252" spans="2:62" ht="20.100000000000001" hidden="1" customHeight="1" outlineLevel="1">
      <c r="B252" s="100"/>
      <c r="C252" s="908"/>
      <c r="D252" s="909"/>
      <c r="E252" s="909"/>
      <c r="F252" s="910"/>
      <c r="G252" s="890"/>
      <c r="H252" s="891"/>
      <c r="I252" s="152"/>
      <c r="J252" s="152"/>
      <c r="K252" s="152"/>
      <c r="L252" s="152"/>
      <c r="M252" s="152"/>
      <c r="N252" s="152"/>
      <c r="O252" s="152"/>
      <c r="P252" s="153"/>
      <c r="Q252" s="153"/>
      <c r="R252" s="156">
        <f t="shared" si="200"/>
        <v>0</v>
      </c>
      <c r="S252" s="156">
        <f t="shared" si="201"/>
        <v>0</v>
      </c>
      <c r="U252" s="157">
        <f t="shared" ref="U252:U265" si="207">I252*$I$7+J252*$J$7+K252*$K$7+L252*$L$7+M252*$M$7+N252*$N$7+O252*$O$7+R252+S252</f>
        <v>0</v>
      </c>
      <c r="W252" s="152"/>
      <c r="X252" s="152"/>
      <c r="Y252" s="152"/>
      <c r="Z252" s="152"/>
      <c r="AA252" s="152"/>
      <c r="AB252" s="152"/>
      <c r="AC252" s="347"/>
      <c r="AD252" s="152"/>
      <c r="AE252" s="152"/>
      <c r="AF252" s="152"/>
      <c r="AG252" s="152"/>
      <c r="AH252" s="152"/>
      <c r="AI252" s="152"/>
      <c r="AJ252" s="347"/>
      <c r="AK252" s="152"/>
      <c r="AL252" s="152"/>
      <c r="AM252" s="295"/>
      <c r="AN252" s="228"/>
      <c r="AO252" s="228"/>
      <c r="AP252" s="228"/>
      <c r="AQ252" s="228"/>
      <c r="AR252" s="228"/>
      <c r="AS252" s="348"/>
      <c r="AT252" s="264">
        <f t="shared" si="177"/>
        <v>0</v>
      </c>
      <c r="AU252" s="259"/>
      <c r="AV252" s="265">
        <f t="shared" si="204"/>
        <v>0</v>
      </c>
      <c r="AX252" s="265">
        <f t="shared" ref="AX252:AX265" si="208">U252+AV252</f>
        <v>0</v>
      </c>
      <c r="AZ252" s="492">
        <f t="shared" si="205"/>
        <v>0</v>
      </c>
      <c r="BB252" s="492">
        <f t="shared" si="206"/>
        <v>0</v>
      </c>
      <c r="BD252" s="265">
        <f t="shared" ref="BD252:BD265" si="209">AZ252+BB252</f>
        <v>0</v>
      </c>
      <c r="BE252" s="105"/>
      <c r="BF252" s="105"/>
      <c r="BG252" s="105"/>
      <c r="BH252" s="105"/>
      <c r="BI252" s="105"/>
      <c r="BJ252" s="105"/>
    </row>
    <row r="253" spans="2:62" ht="20.100000000000001" hidden="1" customHeight="1" outlineLevel="1">
      <c r="B253" s="100"/>
      <c r="C253" s="908"/>
      <c r="D253" s="909"/>
      <c r="E253" s="909"/>
      <c r="F253" s="910"/>
      <c r="G253" s="890"/>
      <c r="H253" s="891"/>
      <c r="I253" s="152"/>
      <c r="J253" s="152"/>
      <c r="K253" s="152"/>
      <c r="L253" s="152"/>
      <c r="M253" s="152"/>
      <c r="N253" s="152"/>
      <c r="O253" s="152"/>
      <c r="P253" s="153"/>
      <c r="Q253" s="153"/>
      <c r="R253" s="156">
        <f t="shared" si="200"/>
        <v>0</v>
      </c>
      <c r="S253" s="156">
        <f t="shared" si="201"/>
        <v>0</v>
      </c>
      <c r="U253" s="157">
        <f t="shared" si="207"/>
        <v>0</v>
      </c>
      <c r="W253" s="152"/>
      <c r="X253" s="152"/>
      <c r="Y253" s="152"/>
      <c r="Z253" s="152"/>
      <c r="AA253" s="152"/>
      <c r="AB253" s="152"/>
      <c r="AC253" s="347"/>
      <c r="AD253" s="152"/>
      <c r="AE253" s="152"/>
      <c r="AF253" s="152"/>
      <c r="AG253" s="152"/>
      <c r="AH253" s="152"/>
      <c r="AI253" s="152"/>
      <c r="AJ253" s="347"/>
      <c r="AK253" s="152"/>
      <c r="AL253" s="152"/>
      <c r="AM253" s="295"/>
      <c r="AN253" s="228"/>
      <c r="AO253" s="228"/>
      <c r="AP253" s="228"/>
      <c r="AQ253" s="228"/>
      <c r="AR253" s="228"/>
      <c r="AS253" s="348"/>
      <c r="AT253" s="264">
        <f t="shared" si="177"/>
        <v>0</v>
      </c>
      <c r="AU253" s="259"/>
      <c r="AV253" s="265">
        <f t="shared" si="204"/>
        <v>0</v>
      </c>
      <c r="AX253" s="265">
        <f t="shared" si="208"/>
        <v>0</v>
      </c>
      <c r="AZ253" s="492">
        <f t="shared" si="205"/>
        <v>0</v>
      </c>
      <c r="BB253" s="492">
        <f t="shared" si="206"/>
        <v>0</v>
      </c>
      <c r="BD253" s="265">
        <f t="shared" si="209"/>
        <v>0</v>
      </c>
      <c r="BE253" s="105"/>
      <c r="BF253" s="105"/>
      <c r="BG253" s="105"/>
      <c r="BH253" s="105"/>
      <c r="BI253" s="105"/>
      <c r="BJ253" s="105"/>
    </row>
    <row r="254" spans="2:62" ht="20.100000000000001" hidden="1" customHeight="1" outlineLevel="1">
      <c r="B254" s="100"/>
      <c r="C254" s="908"/>
      <c r="D254" s="909"/>
      <c r="E254" s="909"/>
      <c r="F254" s="910"/>
      <c r="G254" s="890"/>
      <c r="H254" s="891"/>
      <c r="I254" s="152"/>
      <c r="J254" s="152"/>
      <c r="K254" s="152"/>
      <c r="L254" s="152"/>
      <c r="M254" s="152"/>
      <c r="N254" s="152"/>
      <c r="O254" s="152"/>
      <c r="P254" s="153"/>
      <c r="Q254" s="153"/>
      <c r="R254" s="156">
        <f t="shared" si="200"/>
        <v>0</v>
      </c>
      <c r="S254" s="156">
        <f t="shared" si="201"/>
        <v>0</v>
      </c>
      <c r="U254" s="157">
        <f t="shared" si="207"/>
        <v>0</v>
      </c>
      <c r="W254" s="152"/>
      <c r="X254" s="152"/>
      <c r="Y254" s="152"/>
      <c r="Z254" s="152"/>
      <c r="AA254" s="152"/>
      <c r="AB254" s="152"/>
      <c r="AC254" s="347"/>
      <c r="AD254" s="152"/>
      <c r="AE254" s="152"/>
      <c r="AF254" s="152"/>
      <c r="AG254" s="152"/>
      <c r="AH254" s="152"/>
      <c r="AI254" s="152"/>
      <c r="AJ254" s="347"/>
      <c r="AK254" s="152"/>
      <c r="AL254" s="152"/>
      <c r="AM254" s="295"/>
      <c r="AN254" s="228"/>
      <c r="AO254" s="228"/>
      <c r="AP254" s="228"/>
      <c r="AQ254" s="228"/>
      <c r="AR254" s="228"/>
      <c r="AS254" s="348"/>
      <c r="AT254" s="264">
        <f t="shared" si="177"/>
        <v>0</v>
      </c>
      <c r="AU254" s="259"/>
      <c r="AV254" s="265">
        <f t="shared" si="204"/>
        <v>0</v>
      </c>
      <c r="AX254" s="265">
        <f t="shared" si="208"/>
        <v>0</v>
      </c>
      <c r="AZ254" s="492">
        <f t="shared" si="205"/>
        <v>0</v>
      </c>
      <c r="BB254" s="492">
        <f t="shared" si="206"/>
        <v>0</v>
      </c>
      <c r="BD254" s="265">
        <f t="shared" si="209"/>
        <v>0</v>
      </c>
      <c r="BE254" s="105"/>
      <c r="BF254" s="105"/>
      <c r="BG254" s="105"/>
      <c r="BH254" s="105"/>
      <c r="BI254" s="105"/>
      <c r="BJ254" s="105"/>
    </row>
    <row r="255" spans="2:62" ht="20.100000000000001" hidden="1" customHeight="1" outlineLevel="1">
      <c r="B255" s="100"/>
      <c r="C255" s="908"/>
      <c r="D255" s="909"/>
      <c r="E255" s="909"/>
      <c r="F255" s="910"/>
      <c r="G255" s="890"/>
      <c r="H255" s="891"/>
      <c r="I255" s="152"/>
      <c r="J255" s="152"/>
      <c r="K255" s="152"/>
      <c r="L255" s="152"/>
      <c r="M255" s="152"/>
      <c r="N255" s="152"/>
      <c r="O255" s="152"/>
      <c r="P255" s="153"/>
      <c r="Q255" s="153"/>
      <c r="R255" s="156">
        <f t="shared" si="200"/>
        <v>0</v>
      </c>
      <c r="S255" s="156">
        <f t="shared" si="201"/>
        <v>0</v>
      </c>
      <c r="U255" s="157">
        <f t="shared" si="207"/>
        <v>0</v>
      </c>
      <c r="W255" s="152"/>
      <c r="X255" s="152"/>
      <c r="Y255" s="152"/>
      <c r="Z255" s="152"/>
      <c r="AA255" s="152"/>
      <c r="AB255" s="152"/>
      <c r="AC255" s="347"/>
      <c r="AD255" s="152"/>
      <c r="AE255" s="152"/>
      <c r="AF255" s="152"/>
      <c r="AG255" s="152"/>
      <c r="AH255" s="152"/>
      <c r="AI255" s="152"/>
      <c r="AJ255" s="347"/>
      <c r="AK255" s="152"/>
      <c r="AL255" s="152"/>
      <c r="AM255" s="295"/>
      <c r="AN255" s="228"/>
      <c r="AO255" s="228"/>
      <c r="AP255" s="228"/>
      <c r="AQ255" s="228"/>
      <c r="AR255" s="228"/>
      <c r="AS255" s="348"/>
      <c r="AT255" s="264">
        <f t="shared" si="177"/>
        <v>0</v>
      </c>
      <c r="AU255" s="259"/>
      <c r="AV255" s="265">
        <f t="shared" si="204"/>
        <v>0</v>
      </c>
      <c r="AX255" s="265">
        <f t="shared" si="208"/>
        <v>0</v>
      </c>
      <c r="AZ255" s="492">
        <f t="shared" si="205"/>
        <v>0</v>
      </c>
      <c r="BB255" s="492">
        <f t="shared" si="206"/>
        <v>0</v>
      </c>
      <c r="BD255" s="265">
        <f t="shared" si="209"/>
        <v>0</v>
      </c>
      <c r="BE255" s="105"/>
      <c r="BF255" s="105"/>
      <c r="BG255" s="105"/>
      <c r="BH255" s="105"/>
      <c r="BI255" s="105"/>
      <c r="BJ255" s="105"/>
    </row>
    <row r="256" spans="2:62" ht="20.100000000000001" hidden="1" customHeight="1" outlineLevel="1">
      <c r="B256" s="100"/>
      <c r="C256" s="908"/>
      <c r="D256" s="909"/>
      <c r="E256" s="909"/>
      <c r="F256" s="910"/>
      <c r="G256" s="890"/>
      <c r="H256" s="891"/>
      <c r="I256" s="152"/>
      <c r="J256" s="152"/>
      <c r="K256" s="152"/>
      <c r="L256" s="152"/>
      <c r="M256" s="152"/>
      <c r="N256" s="152"/>
      <c r="O256" s="152"/>
      <c r="P256" s="153"/>
      <c r="Q256" s="153"/>
      <c r="R256" s="156">
        <f t="shared" si="200"/>
        <v>0</v>
      </c>
      <c r="S256" s="156">
        <f t="shared" si="201"/>
        <v>0</v>
      </c>
      <c r="U256" s="157">
        <f t="shared" si="207"/>
        <v>0</v>
      </c>
      <c r="W256" s="152"/>
      <c r="X256" s="152"/>
      <c r="Y256" s="152"/>
      <c r="Z256" s="152"/>
      <c r="AA256" s="152"/>
      <c r="AB256" s="152"/>
      <c r="AC256" s="347"/>
      <c r="AD256" s="152"/>
      <c r="AE256" s="152"/>
      <c r="AF256" s="152"/>
      <c r="AG256" s="152"/>
      <c r="AH256" s="152"/>
      <c r="AI256" s="152"/>
      <c r="AJ256" s="347"/>
      <c r="AK256" s="152"/>
      <c r="AL256" s="152"/>
      <c r="AM256" s="295"/>
      <c r="AN256" s="228"/>
      <c r="AO256" s="228"/>
      <c r="AP256" s="228"/>
      <c r="AQ256" s="228"/>
      <c r="AR256" s="228"/>
      <c r="AS256" s="348"/>
      <c r="AT256" s="264">
        <f t="shared" si="177"/>
        <v>0</v>
      </c>
      <c r="AU256" s="259"/>
      <c r="AV256" s="265">
        <f t="shared" si="204"/>
        <v>0</v>
      </c>
      <c r="AX256" s="265">
        <f t="shared" si="208"/>
        <v>0</v>
      </c>
      <c r="AZ256" s="492">
        <f t="shared" si="205"/>
        <v>0</v>
      </c>
      <c r="BB256" s="492">
        <f t="shared" si="206"/>
        <v>0</v>
      </c>
      <c r="BD256" s="265">
        <f t="shared" si="209"/>
        <v>0</v>
      </c>
      <c r="BE256" s="105"/>
      <c r="BF256" s="105"/>
      <c r="BG256" s="105"/>
      <c r="BH256" s="105"/>
      <c r="BI256" s="105"/>
      <c r="BJ256" s="105"/>
    </row>
    <row r="257" spans="2:62" ht="20.100000000000001" hidden="1" customHeight="1" outlineLevel="1">
      <c r="B257" s="100"/>
      <c r="C257" s="908"/>
      <c r="D257" s="909"/>
      <c r="E257" s="909"/>
      <c r="F257" s="910"/>
      <c r="G257" s="890"/>
      <c r="H257" s="891"/>
      <c r="I257" s="152"/>
      <c r="J257" s="152"/>
      <c r="K257" s="152"/>
      <c r="L257" s="152"/>
      <c r="M257" s="152"/>
      <c r="N257" s="152"/>
      <c r="O257" s="152"/>
      <c r="P257" s="153"/>
      <c r="Q257" s="153"/>
      <c r="R257" s="156">
        <f t="shared" si="200"/>
        <v>0</v>
      </c>
      <c r="S257" s="156">
        <f t="shared" si="201"/>
        <v>0</v>
      </c>
      <c r="U257" s="157">
        <f t="shared" si="207"/>
        <v>0</v>
      </c>
      <c r="W257" s="152"/>
      <c r="X257" s="152"/>
      <c r="Y257" s="152"/>
      <c r="Z257" s="152"/>
      <c r="AA257" s="152"/>
      <c r="AB257" s="152"/>
      <c r="AC257" s="347"/>
      <c r="AD257" s="152"/>
      <c r="AE257" s="152"/>
      <c r="AF257" s="152"/>
      <c r="AG257" s="152"/>
      <c r="AH257" s="152"/>
      <c r="AI257" s="152"/>
      <c r="AJ257" s="347"/>
      <c r="AK257" s="152"/>
      <c r="AL257" s="152"/>
      <c r="AM257" s="295"/>
      <c r="AN257" s="228"/>
      <c r="AO257" s="228"/>
      <c r="AP257" s="228"/>
      <c r="AQ257" s="228"/>
      <c r="AR257" s="228"/>
      <c r="AS257" s="348"/>
      <c r="AT257" s="264">
        <f t="shared" si="177"/>
        <v>0</v>
      </c>
      <c r="AU257" s="259"/>
      <c r="AV257" s="265">
        <f t="shared" si="204"/>
        <v>0</v>
      </c>
      <c r="AX257" s="265">
        <f t="shared" si="208"/>
        <v>0</v>
      </c>
      <c r="AZ257" s="492">
        <f t="shared" si="205"/>
        <v>0</v>
      </c>
      <c r="BB257" s="492">
        <f t="shared" si="206"/>
        <v>0</v>
      </c>
      <c r="BD257" s="265">
        <f t="shared" si="209"/>
        <v>0</v>
      </c>
      <c r="BE257" s="105"/>
      <c r="BF257" s="105"/>
      <c r="BG257" s="105"/>
      <c r="BH257" s="105"/>
      <c r="BI257" s="105"/>
      <c r="BJ257" s="105"/>
    </row>
    <row r="258" spans="2:62" ht="20.100000000000001" hidden="1" customHeight="1" outlineLevel="1">
      <c r="B258" s="100"/>
      <c r="C258" s="908"/>
      <c r="D258" s="909"/>
      <c r="E258" s="909"/>
      <c r="F258" s="910"/>
      <c r="G258" s="890"/>
      <c r="H258" s="891"/>
      <c r="I258" s="152"/>
      <c r="J258" s="152"/>
      <c r="K258" s="152"/>
      <c r="L258" s="152"/>
      <c r="M258" s="152"/>
      <c r="N258" s="152"/>
      <c r="O258" s="152"/>
      <c r="P258" s="153"/>
      <c r="Q258" s="153"/>
      <c r="R258" s="156">
        <f t="shared" si="200"/>
        <v>0</v>
      </c>
      <c r="S258" s="156">
        <f t="shared" si="201"/>
        <v>0</v>
      </c>
      <c r="U258" s="157">
        <f t="shared" si="207"/>
        <v>0</v>
      </c>
      <c r="W258" s="152"/>
      <c r="X258" s="152"/>
      <c r="Y258" s="152"/>
      <c r="Z258" s="152"/>
      <c r="AA258" s="152"/>
      <c r="AB258" s="152"/>
      <c r="AC258" s="347"/>
      <c r="AD258" s="152"/>
      <c r="AE258" s="152"/>
      <c r="AF258" s="152"/>
      <c r="AG258" s="152"/>
      <c r="AH258" s="152"/>
      <c r="AI258" s="152"/>
      <c r="AJ258" s="347"/>
      <c r="AK258" s="152"/>
      <c r="AL258" s="152"/>
      <c r="AM258" s="295"/>
      <c r="AN258" s="228"/>
      <c r="AO258" s="228"/>
      <c r="AP258" s="228"/>
      <c r="AQ258" s="228"/>
      <c r="AR258" s="228"/>
      <c r="AS258" s="348"/>
      <c r="AT258" s="264">
        <f t="shared" si="177"/>
        <v>0</v>
      </c>
      <c r="AU258" s="259"/>
      <c r="AV258" s="265">
        <f t="shared" si="204"/>
        <v>0</v>
      </c>
      <c r="AX258" s="265">
        <f t="shared" si="208"/>
        <v>0</v>
      </c>
      <c r="AZ258" s="492">
        <f t="shared" si="205"/>
        <v>0</v>
      </c>
      <c r="BB258" s="492">
        <f t="shared" si="206"/>
        <v>0</v>
      </c>
      <c r="BD258" s="265">
        <f t="shared" si="209"/>
        <v>0</v>
      </c>
      <c r="BE258" s="105"/>
      <c r="BF258" s="105"/>
      <c r="BG258" s="105"/>
      <c r="BH258" s="105"/>
      <c r="BI258" s="105"/>
      <c r="BJ258" s="105"/>
    </row>
    <row r="259" spans="2:62" ht="20.100000000000001" hidden="1" customHeight="1" outlineLevel="1">
      <c r="B259" s="100"/>
      <c r="C259" s="908"/>
      <c r="D259" s="909"/>
      <c r="E259" s="909"/>
      <c r="F259" s="910"/>
      <c r="G259" s="890"/>
      <c r="H259" s="891"/>
      <c r="I259" s="152"/>
      <c r="J259" s="152"/>
      <c r="K259" s="152"/>
      <c r="L259" s="152"/>
      <c r="M259" s="152"/>
      <c r="N259" s="152"/>
      <c r="O259" s="152"/>
      <c r="P259" s="153"/>
      <c r="Q259" s="153"/>
      <c r="R259" s="156">
        <f t="shared" si="200"/>
        <v>0</v>
      </c>
      <c r="S259" s="156">
        <f t="shared" si="201"/>
        <v>0</v>
      </c>
      <c r="U259" s="157">
        <f t="shared" si="207"/>
        <v>0</v>
      </c>
      <c r="W259" s="152"/>
      <c r="X259" s="152"/>
      <c r="Y259" s="152"/>
      <c r="Z259" s="152"/>
      <c r="AA259" s="152"/>
      <c r="AB259" s="152"/>
      <c r="AC259" s="347"/>
      <c r="AD259" s="152"/>
      <c r="AE259" s="152"/>
      <c r="AF259" s="152"/>
      <c r="AG259" s="152"/>
      <c r="AH259" s="152"/>
      <c r="AI259" s="152"/>
      <c r="AJ259" s="347"/>
      <c r="AK259" s="152"/>
      <c r="AL259" s="152"/>
      <c r="AM259" s="295"/>
      <c r="AN259" s="228"/>
      <c r="AO259" s="228"/>
      <c r="AP259" s="228"/>
      <c r="AQ259" s="228"/>
      <c r="AR259" s="228"/>
      <c r="AS259" s="348"/>
      <c r="AT259" s="264">
        <f t="shared" si="177"/>
        <v>0</v>
      </c>
      <c r="AU259" s="259"/>
      <c r="AV259" s="265">
        <f t="shared" si="204"/>
        <v>0</v>
      </c>
      <c r="AX259" s="265">
        <f t="shared" si="208"/>
        <v>0</v>
      </c>
      <c r="AZ259" s="492">
        <f t="shared" si="205"/>
        <v>0</v>
      </c>
      <c r="BB259" s="492">
        <f t="shared" si="206"/>
        <v>0</v>
      </c>
      <c r="BD259" s="265">
        <f t="shared" si="209"/>
        <v>0</v>
      </c>
      <c r="BE259" s="105"/>
      <c r="BF259" s="105"/>
      <c r="BG259" s="105"/>
      <c r="BH259" s="105"/>
      <c r="BI259" s="105"/>
      <c r="BJ259" s="105"/>
    </row>
    <row r="260" spans="2:62" ht="20.100000000000001" hidden="1" customHeight="1" outlineLevel="1">
      <c r="B260" s="100"/>
      <c r="C260" s="908"/>
      <c r="D260" s="909"/>
      <c r="E260" s="909"/>
      <c r="F260" s="910"/>
      <c r="G260" s="890"/>
      <c r="H260" s="891"/>
      <c r="I260" s="152"/>
      <c r="J260" s="152"/>
      <c r="K260" s="152"/>
      <c r="L260" s="152"/>
      <c r="M260" s="152"/>
      <c r="N260" s="152"/>
      <c r="O260" s="152"/>
      <c r="P260" s="153"/>
      <c r="Q260" s="153"/>
      <c r="R260" s="156">
        <f t="shared" si="200"/>
        <v>0</v>
      </c>
      <c r="S260" s="156">
        <f t="shared" si="201"/>
        <v>0</v>
      </c>
      <c r="U260" s="157">
        <f t="shared" si="207"/>
        <v>0</v>
      </c>
      <c r="W260" s="152"/>
      <c r="X260" s="152"/>
      <c r="Y260" s="152"/>
      <c r="Z260" s="152"/>
      <c r="AA260" s="152"/>
      <c r="AB260" s="152"/>
      <c r="AC260" s="347"/>
      <c r="AD260" s="152"/>
      <c r="AE260" s="152"/>
      <c r="AF260" s="152"/>
      <c r="AG260" s="152"/>
      <c r="AH260" s="152"/>
      <c r="AI260" s="152"/>
      <c r="AJ260" s="347"/>
      <c r="AK260" s="152"/>
      <c r="AL260" s="152"/>
      <c r="AM260" s="295"/>
      <c r="AN260" s="228"/>
      <c r="AO260" s="228"/>
      <c r="AP260" s="228"/>
      <c r="AQ260" s="228"/>
      <c r="AR260" s="228"/>
      <c r="AS260" s="348"/>
      <c r="AT260" s="264">
        <f t="shared" si="177"/>
        <v>0</v>
      </c>
      <c r="AU260" s="259"/>
      <c r="AV260" s="265">
        <f t="shared" si="204"/>
        <v>0</v>
      </c>
      <c r="AX260" s="265">
        <f t="shared" si="208"/>
        <v>0</v>
      </c>
      <c r="AZ260" s="492">
        <f t="shared" si="205"/>
        <v>0</v>
      </c>
      <c r="BB260" s="492">
        <f t="shared" si="206"/>
        <v>0</v>
      </c>
      <c r="BD260" s="265">
        <f t="shared" si="209"/>
        <v>0</v>
      </c>
      <c r="BE260" s="105"/>
      <c r="BF260" s="105"/>
      <c r="BG260" s="105"/>
      <c r="BH260" s="105"/>
      <c r="BI260" s="105"/>
      <c r="BJ260" s="105"/>
    </row>
    <row r="261" spans="2:62" ht="20.100000000000001" hidden="1" customHeight="1" outlineLevel="1">
      <c r="B261" s="100"/>
      <c r="C261" s="908"/>
      <c r="D261" s="909"/>
      <c r="E261" s="909"/>
      <c r="F261" s="910"/>
      <c r="G261" s="890"/>
      <c r="H261" s="891"/>
      <c r="I261" s="152"/>
      <c r="J261" s="152"/>
      <c r="K261" s="152"/>
      <c r="L261" s="152"/>
      <c r="M261" s="152"/>
      <c r="N261" s="152"/>
      <c r="O261" s="152"/>
      <c r="P261" s="153"/>
      <c r="Q261" s="153"/>
      <c r="R261" s="156">
        <f t="shared" si="200"/>
        <v>0</v>
      </c>
      <c r="S261" s="156">
        <f t="shared" si="201"/>
        <v>0</v>
      </c>
      <c r="U261" s="157">
        <f t="shared" si="207"/>
        <v>0</v>
      </c>
      <c r="W261" s="152"/>
      <c r="X261" s="152"/>
      <c r="Y261" s="152"/>
      <c r="Z261" s="152"/>
      <c r="AA261" s="152"/>
      <c r="AB261" s="152"/>
      <c r="AC261" s="347"/>
      <c r="AD261" s="152"/>
      <c r="AE261" s="152"/>
      <c r="AF261" s="152"/>
      <c r="AG261" s="152"/>
      <c r="AH261" s="152"/>
      <c r="AI261" s="152"/>
      <c r="AJ261" s="347"/>
      <c r="AK261" s="152"/>
      <c r="AL261" s="152"/>
      <c r="AM261" s="295"/>
      <c r="AN261" s="228"/>
      <c r="AO261" s="228"/>
      <c r="AP261" s="228"/>
      <c r="AQ261" s="228"/>
      <c r="AR261" s="228"/>
      <c r="AS261" s="348"/>
      <c r="AT261" s="264">
        <f t="shared" si="177"/>
        <v>0</v>
      </c>
      <c r="AU261" s="259"/>
      <c r="AV261" s="265">
        <f t="shared" si="204"/>
        <v>0</v>
      </c>
      <c r="AX261" s="265">
        <f t="shared" si="208"/>
        <v>0</v>
      </c>
      <c r="AZ261" s="492">
        <f t="shared" si="205"/>
        <v>0</v>
      </c>
      <c r="BB261" s="492">
        <f t="shared" si="206"/>
        <v>0</v>
      </c>
      <c r="BD261" s="265">
        <f t="shared" si="209"/>
        <v>0</v>
      </c>
      <c r="BE261" s="105"/>
      <c r="BF261" s="105"/>
      <c r="BG261" s="105"/>
      <c r="BH261" s="105"/>
      <c r="BI261" s="105"/>
      <c r="BJ261" s="105"/>
    </row>
    <row r="262" spans="2:62" ht="20.100000000000001" hidden="1" customHeight="1" outlineLevel="1">
      <c r="B262" s="100"/>
      <c r="C262" s="908"/>
      <c r="D262" s="909"/>
      <c r="E262" s="909"/>
      <c r="F262" s="910"/>
      <c r="G262" s="890"/>
      <c r="H262" s="891"/>
      <c r="I262" s="152"/>
      <c r="J262" s="152"/>
      <c r="K262" s="152"/>
      <c r="L262" s="152"/>
      <c r="M262" s="152"/>
      <c r="N262" s="152"/>
      <c r="O262" s="152"/>
      <c r="P262" s="153"/>
      <c r="Q262" s="153"/>
      <c r="R262" s="156">
        <f t="shared" si="200"/>
        <v>0</v>
      </c>
      <c r="S262" s="156">
        <f t="shared" si="201"/>
        <v>0</v>
      </c>
      <c r="U262" s="157">
        <f t="shared" si="207"/>
        <v>0</v>
      </c>
      <c r="W262" s="152"/>
      <c r="X262" s="152"/>
      <c r="Y262" s="152"/>
      <c r="Z262" s="152"/>
      <c r="AA262" s="152"/>
      <c r="AB262" s="152"/>
      <c r="AC262" s="347"/>
      <c r="AD262" s="152"/>
      <c r="AE262" s="152"/>
      <c r="AF262" s="152"/>
      <c r="AG262" s="152"/>
      <c r="AH262" s="152"/>
      <c r="AI262" s="152"/>
      <c r="AJ262" s="347"/>
      <c r="AK262" s="152"/>
      <c r="AL262" s="152"/>
      <c r="AM262" s="295"/>
      <c r="AN262" s="228"/>
      <c r="AO262" s="228"/>
      <c r="AP262" s="228"/>
      <c r="AQ262" s="228"/>
      <c r="AR262" s="228"/>
      <c r="AS262" s="348"/>
      <c r="AT262" s="264">
        <f t="shared" si="177"/>
        <v>0</v>
      </c>
      <c r="AU262" s="259"/>
      <c r="AV262" s="265">
        <f t="shared" si="204"/>
        <v>0</v>
      </c>
      <c r="AX262" s="265">
        <f t="shared" si="208"/>
        <v>0</v>
      </c>
      <c r="AZ262" s="492">
        <f t="shared" si="205"/>
        <v>0</v>
      </c>
      <c r="BB262" s="492">
        <f t="shared" si="206"/>
        <v>0</v>
      </c>
      <c r="BD262" s="265">
        <f t="shared" si="209"/>
        <v>0</v>
      </c>
      <c r="BE262" s="105"/>
      <c r="BF262" s="105"/>
      <c r="BG262" s="105"/>
      <c r="BH262" s="105"/>
      <c r="BI262" s="105"/>
      <c r="BJ262" s="105"/>
    </row>
    <row r="263" spans="2:62" ht="20.100000000000001" hidden="1" customHeight="1" outlineLevel="1">
      <c r="B263" s="100"/>
      <c r="C263" s="908"/>
      <c r="D263" s="909"/>
      <c r="E263" s="909"/>
      <c r="F263" s="910"/>
      <c r="G263" s="890"/>
      <c r="H263" s="891"/>
      <c r="I263" s="152"/>
      <c r="J263" s="152"/>
      <c r="K263" s="152"/>
      <c r="L263" s="152"/>
      <c r="M263" s="152"/>
      <c r="N263" s="152"/>
      <c r="O263" s="152"/>
      <c r="P263" s="153"/>
      <c r="Q263" s="153"/>
      <c r="R263" s="156">
        <f t="shared" si="200"/>
        <v>0</v>
      </c>
      <c r="S263" s="156">
        <f t="shared" si="201"/>
        <v>0</v>
      </c>
      <c r="U263" s="157">
        <f t="shared" si="207"/>
        <v>0</v>
      </c>
      <c r="W263" s="152"/>
      <c r="X263" s="152"/>
      <c r="Y263" s="152"/>
      <c r="Z263" s="152"/>
      <c r="AA263" s="152"/>
      <c r="AB263" s="152"/>
      <c r="AC263" s="347"/>
      <c r="AD263" s="152"/>
      <c r="AE263" s="152"/>
      <c r="AF263" s="152"/>
      <c r="AG263" s="152"/>
      <c r="AH263" s="152"/>
      <c r="AI263" s="152"/>
      <c r="AJ263" s="347"/>
      <c r="AK263" s="152"/>
      <c r="AL263" s="152"/>
      <c r="AM263" s="295"/>
      <c r="AN263" s="228"/>
      <c r="AO263" s="228"/>
      <c r="AP263" s="228"/>
      <c r="AQ263" s="228"/>
      <c r="AR263" s="228"/>
      <c r="AS263" s="348"/>
      <c r="AT263" s="264">
        <f t="shared" si="177"/>
        <v>0</v>
      </c>
      <c r="AU263" s="259"/>
      <c r="AV263" s="265">
        <f t="shared" si="204"/>
        <v>0</v>
      </c>
      <c r="AX263" s="265">
        <f t="shared" si="208"/>
        <v>0</v>
      </c>
      <c r="AZ263" s="492">
        <f t="shared" si="205"/>
        <v>0</v>
      </c>
      <c r="BB263" s="492">
        <f t="shared" si="206"/>
        <v>0</v>
      </c>
      <c r="BD263" s="265">
        <f t="shared" si="209"/>
        <v>0</v>
      </c>
      <c r="BE263" s="105"/>
      <c r="BF263" s="105"/>
      <c r="BG263" s="105"/>
      <c r="BH263" s="105"/>
      <c r="BI263" s="105"/>
      <c r="BJ263" s="105"/>
    </row>
    <row r="264" spans="2:62" ht="20.100000000000001" hidden="1" customHeight="1" outlineLevel="1">
      <c r="B264" s="100"/>
      <c r="C264" s="908"/>
      <c r="D264" s="909"/>
      <c r="E264" s="909"/>
      <c r="F264" s="910"/>
      <c r="G264" s="890"/>
      <c r="H264" s="891"/>
      <c r="I264" s="152"/>
      <c r="J264" s="152"/>
      <c r="K264" s="152"/>
      <c r="L264" s="152"/>
      <c r="M264" s="152"/>
      <c r="N264" s="152"/>
      <c r="O264" s="152"/>
      <c r="P264" s="153"/>
      <c r="Q264" s="153"/>
      <c r="R264" s="156">
        <f t="shared" si="200"/>
        <v>0</v>
      </c>
      <c r="S264" s="156">
        <f t="shared" si="201"/>
        <v>0</v>
      </c>
      <c r="U264" s="157">
        <f t="shared" si="207"/>
        <v>0</v>
      </c>
      <c r="W264" s="152"/>
      <c r="X264" s="152"/>
      <c r="Y264" s="152"/>
      <c r="Z264" s="152"/>
      <c r="AA264" s="152"/>
      <c r="AB264" s="152"/>
      <c r="AC264" s="347"/>
      <c r="AD264" s="152"/>
      <c r="AE264" s="152"/>
      <c r="AF264" s="152"/>
      <c r="AG264" s="152"/>
      <c r="AH264" s="152"/>
      <c r="AI264" s="152"/>
      <c r="AJ264" s="347"/>
      <c r="AK264" s="152"/>
      <c r="AL264" s="152"/>
      <c r="AM264" s="295"/>
      <c r="AN264" s="228"/>
      <c r="AO264" s="228"/>
      <c r="AP264" s="228"/>
      <c r="AQ264" s="228"/>
      <c r="AR264" s="228"/>
      <c r="AS264" s="348"/>
      <c r="AT264" s="264">
        <f t="shared" si="177"/>
        <v>0</v>
      </c>
      <c r="AU264" s="259"/>
      <c r="AV264" s="265">
        <f t="shared" si="204"/>
        <v>0</v>
      </c>
      <c r="AX264" s="265">
        <f t="shared" si="208"/>
        <v>0</v>
      </c>
      <c r="AZ264" s="492">
        <f t="shared" si="205"/>
        <v>0</v>
      </c>
      <c r="BB264" s="492">
        <f t="shared" si="206"/>
        <v>0</v>
      </c>
      <c r="BD264" s="265">
        <f t="shared" si="209"/>
        <v>0</v>
      </c>
      <c r="BE264" s="105"/>
      <c r="BF264" s="105"/>
      <c r="BG264" s="105"/>
      <c r="BH264" s="105"/>
      <c r="BI264" s="105"/>
      <c r="BJ264" s="105"/>
    </row>
    <row r="265" spans="2:62" ht="20.100000000000001" hidden="1" customHeight="1" outlineLevel="1">
      <c r="B265" s="100"/>
      <c r="C265" s="908"/>
      <c r="D265" s="909"/>
      <c r="E265" s="909"/>
      <c r="F265" s="910"/>
      <c r="G265" s="890"/>
      <c r="H265" s="891"/>
      <c r="I265" s="152"/>
      <c r="J265" s="152"/>
      <c r="K265" s="152"/>
      <c r="L265" s="152"/>
      <c r="M265" s="152"/>
      <c r="N265" s="152"/>
      <c r="O265" s="152"/>
      <c r="P265" s="153"/>
      <c r="Q265" s="153"/>
      <c r="R265" s="156">
        <f t="shared" si="200"/>
        <v>0</v>
      </c>
      <c r="S265" s="156">
        <f t="shared" si="201"/>
        <v>0</v>
      </c>
      <c r="U265" s="157">
        <f t="shared" si="207"/>
        <v>0</v>
      </c>
      <c r="W265" s="152"/>
      <c r="X265" s="152"/>
      <c r="Y265" s="152"/>
      <c r="Z265" s="152"/>
      <c r="AA265" s="152"/>
      <c r="AB265" s="152"/>
      <c r="AC265" s="347"/>
      <c r="AD265" s="152"/>
      <c r="AE265" s="152"/>
      <c r="AF265" s="152"/>
      <c r="AG265" s="152"/>
      <c r="AH265" s="152"/>
      <c r="AI265" s="152"/>
      <c r="AJ265" s="347"/>
      <c r="AK265" s="152"/>
      <c r="AL265" s="152"/>
      <c r="AM265" s="295"/>
      <c r="AN265" s="228"/>
      <c r="AO265" s="228"/>
      <c r="AP265" s="228"/>
      <c r="AQ265" s="228"/>
      <c r="AR265" s="228"/>
      <c r="AS265" s="348"/>
      <c r="AT265" s="264">
        <f t="shared" si="177"/>
        <v>0</v>
      </c>
      <c r="AU265" s="259"/>
      <c r="AV265" s="265">
        <f t="shared" si="204"/>
        <v>0</v>
      </c>
      <c r="AX265" s="265">
        <f t="shared" si="208"/>
        <v>0</v>
      </c>
      <c r="AZ265" s="492">
        <f t="shared" si="205"/>
        <v>0</v>
      </c>
      <c r="BB265" s="492">
        <f t="shared" si="206"/>
        <v>0</v>
      </c>
      <c r="BD265" s="265">
        <f t="shared" si="209"/>
        <v>0</v>
      </c>
      <c r="BE265" s="105"/>
      <c r="BF265" s="105"/>
      <c r="BG265" s="105"/>
      <c r="BH265" s="105"/>
      <c r="BI265" s="105"/>
      <c r="BJ265" s="105"/>
    </row>
    <row r="266" spans="2:62" ht="9.9499999999999993" hidden="1" customHeight="1" outlineLevel="1">
      <c r="B266" s="101"/>
      <c r="C266" s="208"/>
      <c r="D266" s="208"/>
      <c r="E266" s="208"/>
      <c r="F266" s="208"/>
      <c r="G266" s="237"/>
      <c r="H266" s="207"/>
      <c r="I266" s="257"/>
      <c r="J266" s="257"/>
      <c r="K266" s="257"/>
      <c r="L266" s="257"/>
      <c r="M266" s="257"/>
      <c r="N266" s="257"/>
      <c r="O266" s="257"/>
      <c r="P266" s="256"/>
      <c r="Q266" s="102"/>
      <c r="R266" s="102"/>
      <c r="S266" s="102"/>
      <c r="U266" s="98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Z266" s="493"/>
      <c r="BE266" s="105"/>
      <c r="BF266" s="105"/>
      <c r="BG266" s="105"/>
      <c r="BH266" s="105"/>
      <c r="BI266" s="105"/>
      <c r="BJ266" s="105"/>
    </row>
    <row r="267" spans="2:62" ht="20.100000000000001" customHeight="1" collapsed="1">
      <c r="B267" s="8">
        <f>B250+1</f>
        <v>16</v>
      </c>
      <c r="C267" s="916"/>
      <c r="D267" s="917"/>
      <c r="E267" s="917"/>
      <c r="F267" s="918"/>
      <c r="G267" s="429"/>
      <c r="H267" s="206">
        <v>1</v>
      </c>
      <c r="I267" s="642">
        <f t="shared" ref="I267" si="210">$H267*SUM(I268:I282)</f>
        <v>0</v>
      </c>
      <c r="J267" s="643">
        <f t="shared" ref="J267:O267" si="211">$H267*SUM(J268:J282)</f>
        <v>0</v>
      </c>
      <c r="K267" s="644">
        <f t="shared" si="211"/>
        <v>0</v>
      </c>
      <c r="L267" s="645">
        <f t="shared" si="211"/>
        <v>0</v>
      </c>
      <c r="M267" s="645">
        <f t="shared" si="211"/>
        <v>0</v>
      </c>
      <c r="N267" s="644">
        <f t="shared" si="211"/>
        <v>0</v>
      </c>
      <c r="O267" s="642">
        <f t="shared" si="211"/>
        <v>0</v>
      </c>
      <c r="P267" s="209">
        <f t="shared" ref="P267:Q267" si="212">$H267*SUM(P268:P282)</f>
        <v>0</v>
      </c>
      <c r="Q267" s="210">
        <f t="shared" si="212"/>
        <v>0</v>
      </c>
      <c r="R267" s="136">
        <f t="shared" ref="R267:R282" si="213">P267*(1+Gewinn)*(1+SicherheitAngebot)</f>
        <v>0</v>
      </c>
      <c r="S267" s="137">
        <f t="shared" ref="S267:S282" si="214">Q267*(1+MGKZ)*(1+Gewinn)*(1+SicherheitAngebot)</f>
        <v>0</v>
      </c>
      <c r="U267" s="10">
        <f>I267*$I$7+J267*$J$7+K267*$K$7+L267*$L$7+M267*$M$7+N267*$N$7+O267*$O$7+R267+S267</f>
        <v>0</v>
      </c>
      <c r="W267" s="646">
        <f t="shared" ref="W267:AB267" si="215">$H267*SUM(W268:W282)</f>
        <v>0</v>
      </c>
      <c r="X267" s="647">
        <f t="shared" si="215"/>
        <v>0</v>
      </c>
      <c r="Y267" s="648">
        <f t="shared" si="215"/>
        <v>0</v>
      </c>
      <c r="Z267" s="649">
        <f t="shared" si="215"/>
        <v>0</v>
      </c>
      <c r="AA267" s="648">
        <f t="shared" si="215"/>
        <v>0</v>
      </c>
      <c r="AB267" s="646">
        <f t="shared" si="215"/>
        <v>0</v>
      </c>
      <c r="AC267" s="258"/>
      <c r="AD267" s="646">
        <f t="shared" ref="AD267:AM267" si="216">$H267*SUM(AD268:AD282)</f>
        <v>0</v>
      </c>
      <c r="AE267" s="647">
        <f t="shared" si="216"/>
        <v>0</v>
      </c>
      <c r="AF267" s="648">
        <f t="shared" si="216"/>
        <v>0</v>
      </c>
      <c r="AG267" s="649">
        <f t="shared" si="216"/>
        <v>0</v>
      </c>
      <c r="AH267" s="648">
        <f t="shared" si="216"/>
        <v>0</v>
      </c>
      <c r="AI267" s="646">
        <f t="shared" si="216"/>
        <v>0</v>
      </c>
      <c r="AJ267" s="258"/>
      <c r="AK267" s="653">
        <f t="shared" si="216"/>
        <v>0</v>
      </c>
      <c r="AL267" s="653">
        <f t="shared" si="216"/>
        <v>0</v>
      </c>
      <c r="AM267" s="653">
        <f t="shared" si="216"/>
        <v>0</v>
      </c>
      <c r="AN267" s="227">
        <f>$H267*SUM(AN268:AN282)*(1+Gewinn)*(1+SicherheitAngebot)</f>
        <v>0</v>
      </c>
      <c r="AO267" s="227">
        <f>$H267*SUM(AO268:AO282)*(1+Gewinn)*(1+SicherheitAngebot)</f>
        <v>0</v>
      </c>
      <c r="AP267" s="227">
        <f>$H267*SUM(AP268:AP282)*(1+Gewinn)*(1+SicherheitAngebot)</f>
        <v>0</v>
      </c>
      <c r="AQ267" s="227">
        <f>$H267*SUM(AQ268:AQ282)*(1+Gewinn)*(1+SicherheitAngebot)</f>
        <v>0</v>
      </c>
      <c r="AR267" s="227">
        <f>$H267*SUM(AR268:AR282)*(1+Gewinn)*(1+SicherheitAngebot)</f>
        <v>0</v>
      </c>
      <c r="AS267" s="262"/>
      <c r="AT267" s="263">
        <f t="shared" si="177"/>
        <v>0</v>
      </c>
      <c r="AU267" s="259"/>
      <c r="AV267" s="491">
        <f>AK267*$AK$7+AL267*$AL$7+AM267*$AM$7+SUM(AN267:AR267)+AT267/Zuschläge_IBN+AT267</f>
        <v>0</v>
      </c>
      <c r="AX267" s="685">
        <f>U267+AV267</f>
        <v>0</v>
      </c>
      <c r="AZ267" s="490">
        <f>IF(H267&gt;0,U267/(1+SicherheitAngebot)*(1+Sicherheit),0)</f>
        <v>0</v>
      </c>
      <c r="BB267" s="490">
        <f>IF(H267&gt;0,AV267/(1+SicherheitAngebot)*(1+Sicherheit),0)</f>
        <v>0</v>
      </c>
      <c r="BD267" s="490">
        <f>AZ267+BB267</f>
        <v>0</v>
      </c>
      <c r="BE267" s="105"/>
      <c r="BF267" s="105"/>
      <c r="BG267" s="105"/>
      <c r="BH267" s="105"/>
      <c r="BI267" s="105"/>
      <c r="BJ267" s="105"/>
    </row>
    <row r="268" spans="2:62" ht="20.100000000000001" hidden="1" customHeight="1" outlineLevel="1">
      <c r="B268" s="99"/>
      <c r="C268" s="908"/>
      <c r="D268" s="909"/>
      <c r="E268" s="909"/>
      <c r="F268" s="910"/>
      <c r="G268" s="890"/>
      <c r="H268" s="891"/>
      <c r="I268" s="152"/>
      <c r="J268" s="152"/>
      <c r="K268" s="152"/>
      <c r="L268" s="152"/>
      <c r="M268" s="152"/>
      <c r="N268" s="152"/>
      <c r="O268" s="152"/>
      <c r="P268" s="153"/>
      <c r="Q268" s="153"/>
      <c r="R268" s="156">
        <f t="shared" si="213"/>
        <v>0</v>
      </c>
      <c r="S268" s="156">
        <f t="shared" si="214"/>
        <v>0</v>
      </c>
      <c r="U268" s="157">
        <f>I268*$I$7+J268*$J$7+K268*$K$7+L268*$L$7+M268*$M$7+N268*$N$7+O268*$O$7+R268+S268</f>
        <v>0</v>
      </c>
      <c r="W268" s="152"/>
      <c r="X268" s="152"/>
      <c r="Y268" s="152"/>
      <c r="Z268" s="152"/>
      <c r="AA268" s="152"/>
      <c r="AB268" s="152"/>
      <c r="AC268" s="347"/>
      <c r="AD268" s="152"/>
      <c r="AE268" s="152"/>
      <c r="AF268" s="152"/>
      <c r="AG268" s="152"/>
      <c r="AH268" s="152"/>
      <c r="AI268" s="152"/>
      <c r="AJ268" s="347"/>
      <c r="AK268" s="152"/>
      <c r="AL268" s="152"/>
      <c r="AM268" s="295"/>
      <c r="AN268" s="228"/>
      <c r="AO268" s="228"/>
      <c r="AP268" s="228"/>
      <c r="AQ268" s="228"/>
      <c r="AR268" s="228"/>
      <c r="AS268" s="348"/>
      <c r="AT268" s="264">
        <f t="shared" si="177"/>
        <v>0</v>
      </c>
      <c r="AU268" s="259"/>
      <c r="AV268" s="265">
        <f t="shared" ref="AV268:AV282" si="217">AK268*$AK$7+AL268*$AL$7+AM268*$AM$7+SUM(AN268:AR268)*(1+Gewinn)*(1+SicherheitAngebot)+AT268/Zuschläge_IBN+AT268</f>
        <v>0</v>
      </c>
      <c r="AX268" s="265">
        <f>U268+AV268</f>
        <v>0</v>
      </c>
      <c r="AZ268" s="492">
        <f t="shared" ref="AZ268:AZ282" si="218">U268/(1+SicherheitAngebot)*(1+Sicherheit)</f>
        <v>0</v>
      </c>
      <c r="BB268" s="492">
        <f t="shared" ref="BB268:BB282" si="219">AV268/(1+SicherheitAngebot)*(1+Sicherheit)</f>
        <v>0</v>
      </c>
      <c r="BD268" s="265">
        <f>AZ268+BB268</f>
        <v>0</v>
      </c>
      <c r="BE268" s="105"/>
      <c r="BF268" s="105"/>
      <c r="BG268" s="105"/>
      <c r="BH268" s="105"/>
      <c r="BI268" s="105"/>
      <c r="BJ268" s="105"/>
    </row>
    <row r="269" spans="2:62" ht="20.100000000000001" hidden="1" customHeight="1" outlineLevel="1">
      <c r="B269" s="100"/>
      <c r="C269" s="908"/>
      <c r="D269" s="909"/>
      <c r="E269" s="909"/>
      <c r="F269" s="910"/>
      <c r="G269" s="890"/>
      <c r="H269" s="891"/>
      <c r="I269" s="152"/>
      <c r="J269" s="152"/>
      <c r="K269" s="152"/>
      <c r="L269" s="152"/>
      <c r="M269" s="152"/>
      <c r="N269" s="152"/>
      <c r="O269" s="152"/>
      <c r="P269" s="153"/>
      <c r="Q269" s="153"/>
      <c r="R269" s="156">
        <f t="shared" si="213"/>
        <v>0</v>
      </c>
      <c r="S269" s="156">
        <f t="shared" si="214"/>
        <v>0</v>
      </c>
      <c r="U269" s="157">
        <f t="shared" ref="U269:U282" si="220">I269*$I$7+J269*$J$7+K269*$K$7+L269*$L$7+M269*$M$7+N269*$N$7+O269*$O$7+R269+S269</f>
        <v>0</v>
      </c>
      <c r="W269" s="152"/>
      <c r="X269" s="152"/>
      <c r="Y269" s="152"/>
      <c r="Z269" s="152"/>
      <c r="AA269" s="152"/>
      <c r="AB269" s="152"/>
      <c r="AC269" s="347"/>
      <c r="AD269" s="152"/>
      <c r="AE269" s="152"/>
      <c r="AF269" s="152"/>
      <c r="AG269" s="152"/>
      <c r="AH269" s="152"/>
      <c r="AI269" s="152"/>
      <c r="AJ269" s="347"/>
      <c r="AK269" s="152"/>
      <c r="AL269" s="152"/>
      <c r="AM269" s="295"/>
      <c r="AN269" s="228"/>
      <c r="AO269" s="228"/>
      <c r="AP269" s="228"/>
      <c r="AQ269" s="228"/>
      <c r="AR269" s="228"/>
      <c r="AS269" s="348"/>
      <c r="AT269" s="264">
        <f t="shared" si="177"/>
        <v>0</v>
      </c>
      <c r="AU269" s="259"/>
      <c r="AV269" s="265">
        <f t="shared" si="217"/>
        <v>0</v>
      </c>
      <c r="AX269" s="265">
        <f t="shared" ref="AX269:AX282" si="221">U269+AV269</f>
        <v>0</v>
      </c>
      <c r="AZ269" s="492">
        <f t="shared" si="218"/>
        <v>0</v>
      </c>
      <c r="BB269" s="492">
        <f t="shared" si="219"/>
        <v>0</v>
      </c>
      <c r="BD269" s="265">
        <f t="shared" ref="BD269:BD282" si="222">AZ269+BB269</f>
        <v>0</v>
      </c>
      <c r="BE269" s="105"/>
      <c r="BF269" s="105"/>
      <c r="BG269" s="105"/>
      <c r="BH269" s="105"/>
      <c r="BI269" s="105"/>
      <c r="BJ269" s="105"/>
    </row>
    <row r="270" spans="2:62" ht="20.100000000000001" hidden="1" customHeight="1" outlineLevel="1">
      <c r="B270" s="100"/>
      <c r="C270" s="908"/>
      <c r="D270" s="909"/>
      <c r="E270" s="909"/>
      <c r="F270" s="910"/>
      <c r="G270" s="890"/>
      <c r="H270" s="891"/>
      <c r="I270" s="152"/>
      <c r="J270" s="152"/>
      <c r="K270" s="152"/>
      <c r="L270" s="152"/>
      <c r="M270" s="152"/>
      <c r="N270" s="152"/>
      <c r="O270" s="152"/>
      <c r="P270" s="153"/>
      <c r="Q270" s="153"/>
      <c r="R270" s="156">
        <f t="shared" si="213"/>
        <v>0</v>
      </c>
      <c r="S270" s="156">
        <f t="shared" si="214"/>
        <v>0</v>
      </c>
      <c r="U270" s="157">
        <f t="shared" si="220"/>
        <v>0</v>
      </c>
      <c r="W270" s="152"/>
      <c r="X270" s="152"/>
      <c r="Y270" s="152"/>
      <c r="Z270" s="152"/>
      <c r="AA270" s="152"/>
      <c r="AB270" s="152"/>
      <c r="AC270" s="347"/>
      <c r="AD270" s="152"/>
      <c r="AE270" s="152"/>
      <c r="AF270" s="152"/>
      <c r="AG270" s="152"/>
      <c r="AH270" s="152"/>
      <c r="AI270" s="152"/>
      <c r="AJ270" s="347"/>
      <c r="AK270" s="152"/>
      <c r="AL270" s="152"/>
      <c r="AM270" s="295"/>
      <c r="AN270" s="228"/>
      <c r="AO270" s="228"/>
      <c r="AP270" s="228"/>
      <c r="AQ270" s="228"/>
      <c r="AR270" s="228"/>
      <c r="AS270" s="348"/>
      <c r="AT270" s="264">
        <f t="shared" si="177"/>
        <v>0</v>
      </c>
      <c r="AU270" s="259"/>
      <c r="AV270" s="265">
        <f t="shared" si="217"/>
        <v>0</v>
      </c>
      <c r="AX270" s="265">
        <f t="shared" si="221"/>
        <v>0</v>
      </c>
      <c r="AZ270" s="492">
        <f t="shared" si="218"/>
        <v>0</v>
      </c>
      <c r="BB270" s="492">
        <f t="shared" si="219"/>
        <v>0</v>
      </c>
      <c r="BD270" s="265">
        <f t="shared" si="222"/>
        <v>0</v>
      </c>
      <c r="BE270" s="105"/>
      <c r="BF270" s="105"/>
      <c r="BG270" s="105"/>
      <c r="BH270" s="105"/>
      <c r="BI270" s="105"/>
      <c r="BJ270" s="105"/>
    </row>
    <row r="271" spans="2:62" ht="20.100000000000001" hidden="1" customHeight="1" outlineLevel="1">
      <c r="B271" s="100"/>
      <c r="C271" s="908"/>
      <c r="D271" s="909"/>
      <c r="E271" s="909"/>
      <c r="F271" s="910"/>
      <c r="G271" s="890"/>
      <c r="H271" s="891"/>
      <c r="I271" s="152"/>
      <c r="J271" s="152"/>
      <c r="K271" s="152"/>
      <c r="L271" s="152"/>
      <c r="M271" s="152"/>
      <c r="N271" s="152"/>
      <c r="O271" s="152"/>
      <c r="P271" s="153"/>
      <c r="Q271" s="153"/>
      <c r="R271" s="156">
        <f t="shared" si="213"/>
        <v>0</v>
      </c>
      <c r="S271" s="156">
        <f t="shared" si="214"/>
        <v>0</v>
      </c>
      <c r="U271" s="157">
        <f t="shared" si="220"/>
        <v>0</v>
      </c>
      <c r="W271" s="152"/>
      <c r="X271" s="152"/>
      <c r="Y271" s="152"/>
      <c r="Z271" s="152"/>
      <c r="AA271" s="152"/>
      <c r="AB271" s="152"/>
      <c r="AC271" s="347"/>
      <c r="AD271" s="152"/>
      <c r="AE271" s="152"/>
      <c r="AF271" s="152"/>
      <c r="AG271" s="152"/>
      <c r="AH271" s="152"/>
      <c r="AI271" s="152"/>
      <c r="AJ271" s="347"/>
      <c r="AK271" s="152"/>
      <c r="AL271" s="152"/>
      <c r="AM271" s="295"/>
      <c r="AN271" s="228"/>
      <c r="AO271" s="228"/>
      <c r="AP271" s="228"/>
      <c r="AQ271" s="228"/>
      <c r="AR271" s="228"/>
      <c r="AS271" s="348"/>
      <c r="AT271" s="264">
        <f t="shared" si="177"/>
        <v>0</v>
      </c>
      <c r="AU271" s="259"/>
      <c r="AV271" s="265">
        <f t="shared" si="217"/>
        <v>0</v>
      </c>
      <c r="AX271" s="265">
        <f t="shared" si="221"/>
        <v>0</v>
      </c>
      <c r="AZ271" s="492">
        <f t="shared" si="218"/>
        <v>0</v>
      </c>
      <c r="BB271" s="492">
        <f t="shared" si="219"/>
        <v>0</v>
      </c>
      <c r="BD271" s="265">
        <f t="shared" si="222"/>
        <v>0</v>
      </c>
      <c r="BE271" s="105"/>
      <c r="BF271" s="105"/>
      <c r="BG271" s="105"/>
      <c r="BH271" s="105"/>
      <c r="BI271" s="105"/>
      <c r="BJ271" s="105"/>
    </row>
    <row r="272" spans="2:62" ht="20.100000000000001" hidden="1" customHeight="1" outlineLevel="1">
      <c r="B272" s="100"/>
      <c r="C272" s="908"/>
      <c r="D272" s="909"/>
      <c r="E272" s="909"/>
      <c r="F272" s="910"/>
      <c r="G272" s="890"/>
      <c r="H272" s="891"/>
      <c r="I272" s="152"/>
      <c r="J272" s="152"/>
      <c r="K272" s="152"/>
      <c r="L272" s="152"/>
      <c r="M272" s="152"/>
      <c r="N272" s="152"/>
      <c r="O272" s="152"/>
      <c r="P272" s="153"/>
      <c r="Q272" s="153"/>
      <c r="R272" s="156">
        <f t="shared" si="213"/>
        <v>0</v>
      </c>
      <c r="S272" s="156">
        <f t="shared" si="214"/>
        <v>0</v>
      </c>
      <c r="U272" s="157">
        <f t="shared" si="220"/>
        <v>0</v>
      </c>
      <c r="W272" s="152"/>
      <c r="X272" s="152"/>
      <c r="Y272" s="152"/>
      <c r="Z272" s="152"/>
      <c r="AA272" s="152"/>
      <c r="AB272" s="152"/>
      <c r="AC272" s="347"/>
      <c r="AD272" s="152"/>
      <c r="AE272" s="152"/>
      <c r="AF272" s="152"/>
      <c r="AG272" s="152"/>
      <c r="AH272" s="152"/>
      <c r="AI272" s="152"/>
      <c r="AJ272" s="347"/>
      <c r="AK272" s="152"/>
      <c r="AL272" s="152"/>
      <c r="AM272" s="295"/>
      <c r="AN272" s="228"/>
      <c r="AO272" s="228"/>
      <c r="AP272" s="228"/>
      <c r="AQ272" s="228"/>
      <c r="AR272" s="228"/>
      <c r="AS272" s="348"/>
      <c r="AT272" s="264">
        <f t="shared" si="177"/>
        <v>0</v>
      </c>
      <c r="AU272" s="259"/>
      <c r="AV272" s="265">
        <f t="shared" si="217"/>
        <v>0</v>
      </c>
      <c r="AX272" s="265">
        <f t="shared" si="221"/>
        <v>0</v>
      </c>
      <c r="AZ272" s="492">
        <f t="shared" si="218"/>
        <v>0</v>
      </c>
      <c r="BB272" s="492">
        <f t="shared" si="219"/>
        <v>0</v>
      </c>
      <c r="BD272" s="265">
        <f t="shared" si="222"/>
        <v>0</v>
      </c>
      <c r="BE272" s="105"/>
      <c r="BF272" s="105"/>
      <c r="BG272" s="105"/>
      <c r="BH272" s="105"/>
      <c r="BI272" s="105"/>
      <c r="BJ272" s="105"/>
    </row>
    <row r="273" spans="2:62" ht="20.100000000000001" hidden="1" customHeight="1" outlineLevel="1">
      <c r="B273" s="100"/>
      <c r="C273" s="908"/>
      <c r="D273" s="909"/>
      <c r="E273" s="909"/>
      <c r="F273" s="910"/>
      <c r="G273" s="890"/>
      <c r="H273" s="891"/>
      <c r="I273" s="152"/>
      <c r="J273" s="152"/>
      <c r="K273" s="152"/>
      <c r="L273" s="152"/>
      <c r="M273" s="152"/>
      <c r="N273" s="152"/>
      <c r="O273" s="152"/>
      <c r="P273" s="153"/>
      <c r="Q273" s="153"/>
      <c r="R273" s="156">
        <f t="shared" si="213"/>
        <v>0</v>
      </c>
      <c r="S273" s="156">
        <f t="shared" si="214"/>
        <v>0</v>
      </c>
      <c r="U273" s="157">
        <f t="shared" si="220"/>
        <v>0</v>
      </c>
      <c r="W273" s="152"/>
      <c r="X273" s="152"/>
      <c r="Y273" s="152"/>
      <c r="Z273" s="152"/>
      <c r="AA273" s="152"/>
      <c r="AB273" s="152"/>
      <c r="AC273" s="347"/>
      <c r="AD273" s="152"/>
      <c r="AE273" s="152"/>
      <c r="AF273" s="152"/>
      <c r="AG273" s="152"/>
      <c r="AH273" s="152"/>
      <c r="AI273" s="152"/>
      <c r="AJ273" s="347"/>
      <c r="AK273" s="152"/>
      <c r="AL273" s="152"/>
      <c r="AM273" s="295"/>
      <c r="AN273" s="228"/>
      <c r="AO273" s="228"/>
      <c r="AP273" s="228"/>
      <c r="AQ273" s="228"/>
      <c r="AR273" s="228"/>
      <c r="AS273" s="348"/>
      <c r="AT273" s="264">
        <f t="shared" si="177"/>
        <v>0</v>
      </c>
      <c r="AU273" s="259"/>
      <c r="AV273" s="265">
        <f t="shared" si="217"/>
        <v>0</v>
      </c>
      <c r="AX273" s="265">
        <f t="shared" si="221"/>
        <v>0</v>
      </c>
      <c r="AZ273" s="492">
        <f t="shared" si="218"/>
        <v>0</v>
      </c>
      <c r="BB273" s="492">
        <f t="shared" si="219"/>
        <v>0</v>
      </c>
      <c r="BD273" s="265">
        <f t="shared" si="222"/>
        <v>0</v>
      </c>
      <c r="BE273" s="105"/>
      <c r="BF273" s="105"/>
      <c r="BG273" s="105"/>
      <c r="BH273" s="105"/>
      <c r="BI273" s="105"/>
      <c r="BJ273" s="105"/>
    </row>
    <row r="274" spans="2:62" ht="20.100000000000001" hidden="1" customHeight="1" outlineLevel="1">
      <c r="B274" s="100"/>
      <c r="C274" s="908"/>
      <c r="D274" s="909"/>
      <c r="E274" s="909"/>
      <c r="F274" s="910"/>
      <c r="G274" s="890"/>
      <c r="H274" s="891"/>
      <c r="I274" s="152"/>
      <c r="J274" s="152"/>
      <c r="K274" s="152"/>
      <c r="L274" s="152"/>
      <c r="M274" s="152"/>
      <c r="N274" s="152"/>
      <c r="O274" s="152"/>
      <c r="P274" s="153"/>
      <c r="Q274" s="153"/>
      <c r="R274" s="156">
        <f t="shared" si="213"/>
        <v>0</v>
      </c>
      <c r="S274" s="156">
        <f t="shared" si="214"/>
        <v>0</v>
      </c>
      <c r="U274" s="157">
        <f t="shared" si="220"/>
        <v>0</v>
      </c>
      <c r="W274" s="152"/>
      <c r="X274" s="152"/>
      <c r="Y274" s="152"/>
      <c r="Z274" s="152"/>
      <c r="AA274" s="152"/>
      <c r="AB274" s="152"/>
      <c r="AC274" s="347"/>
      <c r="AD274" s="152"/>
      <c r="AE274" s="152"/>
      <c r="AF274" s="152"/>
      <c r="AG274" s="152"/>
      <c r="AH274" s="152"/>
      <c r="AI274" s="152"/>
      <c r="AJ274" s="347"/>
      <c r="AK274" s="152"/>
      <c r="AL274" s="152"/>
      <c r="AM274" s="295"/>
      <c r="AN274" s="228"/>
      <c r="AO274" s="228"/>
      <c r="AP274" s="228"/>
      <c r="AQ274" s="228"/>
      <c r="AR274" s="228"/>
      <c r="AS274" s="348"/>
      <c r="AT274" s="264">
        <f t="shared" si="177"/>
        <v>0</v>
      </c>
      <c r="AU274" s="259"/>
      <c r="AV274" s="265">
        <f t="shared" si="217"/>
        <v>0</v>
      </c>
      <c r="AX274" s="265">
        <f t="shared" si="221"/>
        <v>0</v>
      </c>
      <c r="AZ274" s="492">
        <f t="shared" si="218"/>
        <v>0</v>
      </c>
      <c r="BB274" s="492">
        <f t="shared" si="219"/>
        <v>0</v>
      </c>
      <c r="BD274" s="265">
        <f t="shared" si="222"/>
        <v>0</v>
      </c>
      <c r="BE274" s="105"/>
      <c r="BF274" s="105"/>
      <c r="BG274" s="105"/>
      <c r="BH274" s="105"/>
      <c r="BI274" s="105"/>
      <c r="BJ274" s="105"/>
    </row>
    <row r="275" spans="2:62" ht="20.100000000000001" hidden="1" customHeight="1" outlineLevel="1">
      <c r="B275" s="100"/>
      <c r="C275" s="908"/>
      <c r="D275" s="909"/>
      <c r="E275" s="909"/>
      <c r="F275" s="910"/>
      <c r="G275" s="890"/>
      <c r="H275" s="891"/>
      <c r="I275" s="152"/>
      <c r="J275" s="152"/>
      <c r="K275" s="152"/>
      <c r="L275" s="152"/>
      <c r="M275" s="152"/>
      <c r="N275" s="152"/>
      <c r="O275" s="152"/>
      <c r="P275" s="153"/>
      <c r="Q275" s="153"/>
      <c r="R275" s="156">
        <f t="shared" si="213"/>
        <v>0</v>
      </c>
      <c r="S275" s="156">
        <f t="shared" si="214"/>
        <v>0</v>
      </c>
      <c r="U275" s="157">
        <f t="shared" si="220"/>
        <v>0</v>
      </c>
      <c r="W275" s="152"/>
      <c r="X275" s="152"/>
      <c r="Y275" s="152"/>
      <c r="Z275" s="152"/>
      <c r="AA275" s="152"/>
      <c r="AB275" s="152"/>
      <c r="AC275" s="347"/>
      <c r="AD275" s="152"/>
      <c r="AE275" s="152"/>
      <c r="AF275" s="152"/>
      <c r="AG275" s="152"/>
      <c r="AH275" s="152"/>
      <c r="AI275" s="152"/>
      <c r="AJ275" s="347"/>
      <c r="AK275" s="152"/>
      <c r="AL275" s="152"/>
      <c r="AM275" s="295"/>
      <c r="AN275" s="228"/>
      <c r="AO275" s="228"/>
      <c r="AP275" s="228"/>
      <c r="AQ275" s="228"/>
      <c r="AR275" s="228"/>
      <c r="AS275" s="348"/>
      <c r="AT275" s="264">
        <f t="shared" si="177"/>
        <v>0</v>
      </c>
      <c r="AU275" s="259"/>
      <c r="AV275" s="265">
        <f t="shared" si="217"/>
        <v>0</v>
      </c>
      <c r="AX275" s="265">
        <f t="shared" si="221"/>
        <v>0</v>
      </c>
      <c r="AZ275" s="492">
        <f t="shared" si="218"/>
        <v>0</v>
      </c>
      <c r="BB275" s="492">
        <f t="shared" si="219"/>
        <v>0</v>
      </c>
      <c r="BD275" s="265">
        <f t="shared" si="222"/>
        <v>0</v>
      </c>
      <c r="BE275" s="105"/>
      <c r="BF275" s="105"/>
      <c r="BG275" s="105"/>
      <c r="BH275" s="105"/>
      <c r="BI275" s="105"/>
      <c r="BJ275" s="105"/>
    </row>
    <row r="276" spans="2:62" ht="20.100000000000001" hidden="1" customHeight="1" outlineLevel="1">
      <c r="B276" s="100"/>
      <c r="C276" s="908"/>
      <c r="D276" s="909"/>
      <c r="E276" s="909"/>
      <c r="F276" s="910"/>
      <c r="G276" s="890"/>
      <c r="H276" s="891"/>
      <c r="I276" s="152"/>
      <c r="J276" s="152"/>
      <c r="K276" s="152"/>
      <c r="L276" s="152"/>
      <c r="M276" s="152"/>
      <c r="N276" s="152"/>
      <c r="O276" s="152"/>
      <c r="P276" s="153"/>
      <c r="Q276" s="153"/>
      <c r="R276" s="156">
        <f t="shared" si="213"/>
        <v>0</v>
      </c>
      <c r="S276" s="156">
        <f t="shared" si="214"/>
        <v>0</v>
      </c>
      <c r="U276" s="157">
        <f t="shared" si="220"/>
        <v>0</v>
      </c>
      <c r="W276" s="152"/>
      <c r="X276" s="152"/>
      <c r="Y276" s="152"/>
      <c r="Z276" s="152"/>
      <c r="AA276" s="152"/>
      <c r="AB276" s="152"/>
      <c r="AC276" s="347"/>
      <c r="AD276" s="152"/>
      <c r="AE276" s="152"/>
      <c r="AF276" s="152"/>
      <c r="AG276" s="152"/>
      <c r="AH276" s="152"/>
      <c r="AI276" s="152"/>
      <c r="AJ276" s="347"/>
      <c r="AK276" s="152"/>
      <c r="AL276" s="152"/>
      <c r="AM276" s="295"/>
      <c r="AN276" s="228"/>
      <c r="AO276" s="228"/>
      <c r="AP276" s="228"/>
      <c r="AQ276" s="228"/>
      <c r="AR276" s="228"/>
      <c r="AS276" s="348"/>
      <c r="AT276" s="264">
        <f t="shared" si="177"/>
        <v>0</v>
      </c>
      <c r="AU276" s="259"/>
      <c r="AV276" s="265">
        <f t="shared" si="217"/>
        <v>0</v>
      </c>
      <c r="AX276" s="265">
        <f t="shared" si="221"/>
        <v>0</v>
      </c>
      <c r="AZ276" s="492">
        <f t="shared" si="218"/>
        <v>0</v>
      </c>
      <c r="BB276" s="492">
        <f t="shared" si="219"/>
        <v>0</v>
      </c>
      <c r="BD276" s="265">
        <f t="shared" si="222"/>
        <v>0</v>
      </c>
      <c r="BE276" s="105"/>
      <c r="BF276" s="105"/>
      <c r="BG276" s="105"/>
      <c r="BH276" s="105"/>
      <c r="BI276" s="105"/>
      <c r="BJ276" s="105"/>
    </row>
    <row r="277" spans="2:62" ht="20.100000000000001" hidden="1" customHeight="1" outlineLevel="1">
      <c r="B277" s="100"/>
      <c r="C277" s="908"/>
      <c r="D277" s="909"/>
      <c r="E277" s="909"/>
      <c r="F277" s="910"/>
      <c r="G277" s="890"/>
      <c r="H277" s="891"/>
      <c r="I277" s="152"/>
      <c r="J277" s="152"/>
      <c r="K277" s="152"/>
      <c r="L277" s="152"/>
      <c r="M277" s="152"/>
      <c r="N277" s="152"/>
      <c r="O277" s="152"/>
      <c r="P277" s="153"/>
      <c r="Q277" s="153"/>
      <c r="R277" s="156">
        <f t="shared" si="213"/>
        <v>0</v>
      </c>
      <c r="S277" s="156">
        <f t="shared" si="214"/>
        <v>0</v>
      </c>
      <c r="U277" s="157">
        <f t="shared" si="220"/>
        <v>0</v>
      </c>
      <c r="W277" s="152"/>
      <c r="X277" s="152"/>
      <c r="Y277" s="152"/>
      <c r="Z277" s="152"/>
      <c r="AA277" s="152"/>
      <c r="AB277" s="152"/>
      <c r="AC277" s="347"/>
      <c r="AD277" s="152"/>
      <c r="AE277" s="152"/>
      <c r="AF277" s="152"/>
      <c r="AG277" s="152"/>
      <c r="AH277" s="152"/>
      <c r="AI277" s="152"/>
      <c r="AJ277" s="347"/>
      <c r="AK277" s="152"/>
      <c r="AL277" s="152"/>
      <c r="AM277" s="295"/>
      <c r="AN277" s="228"/>
      <c r="AO277" s="228"/>
      <c r="AP277" s="228"/>
      <c r="AQ277" s="228"/>
      <c r="AR277" s="228"/>
      <c r="AS277" s="348"/>
      <c r="AT277" s="264">
        <f t="shared" si="177"/>
        <v>0</v>
      </c>
      <c r="AU277" s="259"/>
      <c r="AV277" s="265">
        <f t="shared" si="217"/>
        <v>0</v>
      </c>
      <c r="AX277" s="265">
        <f t="shared" si="221"/>
        <v>0</v>
      </c>
      <c r="AZ277" s="492">
        <f t="shared" si="218"/>
        <v>0</v>
      </c>
      <c r="BB277" s="492">
        <f t="shared" si="219"/>
        <v>0</v>
      </c>
      <c r="BD277" s="265">
        <f t="shared" si="222"/>
        <v>0</v>
      </c>
      <c r="BE277" s="105"/>
      <c r="BF277" s="105"/>
      <c r="BG277" s="105"/>
      <c r="BH277" s="105"/>
      <c r="BI277" s="105"/>
      <c r="BJ277" s="105"/>
    </row>
    <row r="278" spans="2:62" ht="20.100000000000001" hidden="1" customHeight="1" outlineLevel="1">
      <c r="B278" s="100"/>
      <c r="C278" s="908"/>
      <c r="D278" s="909"/>
      <c r="E278" s="909"/>
      <c r="F278" s="910"/>
      <c r="G278" s="890"/>
      <c r="H278" s="891"/>
      <c r="I278" s="152"/>
      <c r="J278" s="152"/>
      <c r="K278" s="152"/>
      <c r="L278" s="152"/>
      <c r="M278" s="152"/>
      <c r="N278" s="152"/>
      <c r="O278" s="152"/>
      <c r="P278" s="153"/>
      <c r="Q278" s="153"/>
      <c r="R278" s="156">
        <f t="shared" si="213"/>
        <v>0</v>
      </c>
      <c r="S278" s="156">
        <f t="shared" si="214"/>
        <v>0</v>
      </c>
      <c r="U278" s="157">
        <f t="shared" si="220"/>
        <v>0</v>
      </c>
      <c r="W278" s="152"/>
      <c r="X278" s="152"/>
      <c r="Y278" s="152"/>
      <c r="Z278" s="152"/>
      <c r="AA278" s="152"/>
      <c r="AB278" s="152"/>
      <c r="AC278" s="347"/>
      <c r="AD278" s="152"/>
      <c r="AE278" s="152"/>
      <c r="AF278" s="152"/>
      <c r="AG278" s="152"/>
      <c r="AH278" s="152"/>
      <c r="AI278" s="152"/>
      <c r="AJ278" s="347"/>
      <c r="AK278" s="152"/>
      <c r="AL278" s="152"/>
      <c r="AM278" s="295"/>
      <c r="AN278" s="228"/>
      <c r="AO278" s="228"/>
      <c r="AP278" s="228"/>
      <c r="AQ278" s="228"/>
      <c r="AR278" s="228"/>
      <c r="AS278" s="348"/>
      <c r="AT278" s="264">
        <f t="shared" si="177"/>
        <v>0</v>
      </c>
      <c r="AU278" s="259"/>
      <c r="AV278" s="265">
        <f t="shared" si="217"/>
        <v>0</v>
      </c>
      <c r="AX278" s="265">
        <f t="shared" si="221"/>
        <v>0</v>
      </c>
      <c r="AZ278" s="492">
        <f t="shared" si="218"/>
        <v>0</v>
      </c>
      <c r="BB278" s="492">
        <f t="shared" si="219"/>
        <v>0</v>
      </c>
      <c r="BD278" s="265">
        <f t="shared" si="222"/>
        <v>0</v>
      </c>
      <c r="BE278" s="105"/>
      <c r="BF278" s="105"/>
      <c r="BG278" s="105"/>
      <c r="BH278" s="105"/>
      <c r="BI278" s="105"/>
      <c r="BJ278" s="105"/>
    </row>
    <row r="279" spans="2:62" ht="20.100000000000001" hidden="1" customHeight="1" outlineLevel="1">
      <c r="B279" s="100"/>
      <c r="C279" s="908"/>
      <c r="D279" s="909"/>
      <c r="E279" s="909"/>
      <c r="F279" s="910"/>
      <c r="G279" s="890"/>
      <c r="H279" s="891"/>
      <c r="I279" s="152"/>
      <c r="J279" s="152"/>
      <c r="K279" s="152"/>
      <c r="L279" s="152"/>
      <c r="M279" s="152"/>
      <c r="N279" s="152"/>
      <c r="O279" s="152"/>
      <c r="P279" s="153"/>
      <c r="Q279" s="153"/>
      <c r="R279" s="156">
        <f t="shared" si="213"/>
        <v>0</v>
      </c>
      <c r="S279" s="156">
        <f t="shared" si="214"/>
        <v>0</v>
      </c>
      <c r="U279" s="157">
        <f t="shared" si="220"/>
        <v>0</v>
      </c>
      <c r="W279" s="152"/>
      <c r="X279" s="152"/>
      <c r="Y279" s="152"/>
      <c r="Z279" s="152"/>
      <c r="AA279" s="152"/>
      <c r="AB279" s="152"/>
      <c r="AC279" s="347"/>
      <c r="AD279" s="152"/>
      <c r="AE279" s="152"/>
      <c r="AF279" s="152"/>
      <c r="AG279" s="152"/>
      <c r="AH279" s="152"/>
      <c r="AI279" s="152"/>
      <c r="AJ279" s="347"/>
      <c r="AK279" s="152"/>
      <c r="AL279" s="152"/>
      <c r="AM279" s="295"/>
      <c r="AN279" s="228"/>
      <c r="AO279" s="228"/>
      <c r="AP279" s="228"/>
      <c r="AQ279" s="228"/>
      <c r="AR279" s="228"/>
      <c r="AS279" s="348"/>
      <c r="AT279" s="264">
        <f t="shared" si="177"/>
        <v>0</v>
      </c>
      <c r="AU279" s="259"/>
      <c r="AV279" s="265">
        <f t="shared" si="217"/>
        <v>0</v>
      </c>
      <c r="AX279" s="265">
        <f t="shared" si="221"/>
        <v>0</v>
      </c>
      <c r="AZ279" s="492">
        <f t="shared" si="218"/>
        <v>0</v>
      </c>
      <c r="BB279" s="492">
        <f t="shared" si="219"/>
        <v>0</v>
      </c>
      <c r="BD279" s="265">
        <f t="shared" si="222"/>
        <v>0</v>
      </c>
      <c r="BE279" s="105"/>
      <c r="BF279" s="105"/>
      <c r="BG279" s="105"/>
      <c r="BH279" s="105"/>
      <c r="BI279" s="105"/>
      <c r="BJ279" s="105"/>
    </row>
    <row r="280" spans="2:62" ht="20.100000000000001" hidden="1" customHeight="1" outlineLevel="1">
      <c r="B280" s="100"/>
      <c r="C280" s="908"/>
      <c r="D280" s="909"/>
      <c r="E280" s="909"/>
      <c r="F280" s="910"/>
      <c r="G280" s="890"/>
      <c r="H280" s="891"/>
      <c r="I280" s="152"/>
      <c r="J280" s="152"/>
      <c r="K280" s="152"/>
      <c r="L280" s="152"/>
      <c r="M280" s="152"/>
      <c r="N280" s="152"/>
      <c r="O280" s="152"/>
      <c r="P280" s="153"/>
      <c r="Q280" s="153"/>
      <c r="R280" s="156">
        <f t="shared" si="213"/>
        <v>0</v>
      </c>
      <c r="S280" s="156">
        <f t="shared" si="214"/>
        <v>0</v>
      </c>
      <c r="U280" s="157">
        <f t="shared" si="220"/>
        <v>0</v>
      </c>
      <c r="W280" s="152"/>
      <c r="X280" s="152"/>
      <c r="Y280" s="152"/>
      <c r="Z280" s="152"/>
      <c r="AA280" s="152"/>
      <c r="AB280" s="152"/>
      <c r="AC280" s="347"/>
      <c r="AD280" s="152"/>
      <c r="AE280" s="152"/>
      <c r="AF280" s="152"/>
      <c r="AG280" s="152"/>
      <c r="AH280" s="152"/>
      <c r="AI280" s="152"/>
      <c r="AJ280" s="347"/>
      <c r="AK280" s="152"/>
      <c r="AL280" s="152"/>
      <c r="AM280" s="295"/>
      <c r="AN280" s="228"/>
      <c r="AO280" s="228"/>
      <c r="AP280" s="228"/>
      <c r="AQ280" s="228"/>
      <c r="AR280" s="228"/>
      <c r="AS280" s="348"/>
      <c r="AT280" s="264">
        <f t="shared" ref="AT280:AT282" si="223">((W280+AD280)*$W$7+(X280+AE280)*$X$7+(Y280+Z280+AF280+AG280)*$Z$7+(AA280+AH280)*$AA$7+(AB280+AI280)*$AB$7)*Zuschläge_IBN</f>
        <v>0</v>
      </c>
      <c r="AU280" s="259"/>
      <c r="AV280" s="265">
        <f t="shared" si="217"/>
        <v>0</v>
      </c>
      <c r="AX280" s="265">
        <f t="shared" si="221"/>
        <v>0</v>
      </c>
      <c r="AZ280" s="492">
        <f t="shared" si="218"/>
        <v>0</v>
      </c>
      <c r="BB280" s="492">
        <f t="shared" si="219"/>
        <v>0</v>
      </c>
      <c r="BD280" s="265">
        <f t="shared" si="222"/>
        <v>0</v>
      </c>
      <c r="BE280" s="105"/>
      <c r="BF280" s="105"/>
      <c r="BG280" s="105"/>
      <c r="BH280" s="105"/>
      <c r="BI280" s="105"/>
      <c r="BJ280" s="105"/>
    </row>
    <row r="281" spans="2:62" ht="20.100000000000001" hidden="1" customHeight="1" outlineLevel="1">
      <c r="B281" s="100"/>
      <c r="C281" s="908"/>
      <c r="D281" s="909"/>
      <c r="E281" s="909"/>
      <c r="F281" s="910"/>
      <c r="G281" s="890"/>
      <c r="H281" s="891"/>
      <c r="I281" s="152"/>
      <c r="J281" s="152"/>
      <c r="K281" s="152"/>
      <c r="L281" s="152"/>
      <c r="M281" s="152"/>
      <c r="N281" s="152"/>
      <c r="O281" s="152"/>
      <c r="P281" s="153"/>
      <c r="Q281" s="153"/>
      <c r="R281" s="156">
        <f t="shared" si="213"/>
        <v>0</v>
      </c>
      <c r="S281" s="156">
        <f t="shared" si="214"/>
        <v>0</v>
      </c>
      <c r="U281" s="157">
        <f t="shared" si="220"/>
        <v>0</v>
      </c>
      <c r="W281" s="152"/>
      <c r="X281" s="152"/>
      <c r="Y281" s="152"/>
      <c r="Z281" s="152"/>
      <c r="AA281" s="152"/>
      <c r="AB281" s="152"/>
      <c r="AC281" s="347"/>
      <c r="AD281" s="152"/>
      <c r="AE281" s="152"/>
      <c r="AF281" s="152"/>
      <c r="AG281" s="152"/>
      <c r="AH281" s="152"/>
      <c r="AI281" s="152"/>
      <c r="AJ281" s="347"/>
      <c r="AK281" s="152"/>
      <c r="AL281" s="152"/>
      <c r="AM281" s="295"/>
      <c r="AN281" s="228"/>
      <c r="AO281" s="228"/>
      <c r="AP281" s="228"/>
      <c r="AQ281" s="228"/>
      <c r="AR281" s="228"/>
      <c r="AS281" s="348"/>
      <c r="AT281" s="264">
        <f t="shared" si="223"/>
        <v>0</v>
      </c>
      <c r="AU281" s="259"/>
      <c r="AV281" s="265">
        <f t="shared" si="217"/>
        <v>0</v>
      </c>
      <c r="AX281" s="265">
        <f t="shared" si="221"/>
        <v>0</v>
      </c>
      <c r="AZ281" s="492">
        <f t="shared" si="218"/>
        <v>0</v>
      </c>
      <c r="BB281" s="492">
        <f t="shared" si="219"/>
        <v>0</v>
      </c>
      <c r="BD281" s="265">
        <f t="shared" si="222"/>
        <v>0</v>
      </c>
      <c r="BE281" s="105"/>
      <c r="BF281" s="105"/>
      <c r="BG281" s="105"/>
      <c r="BH281" s="105"/>
      <c r="BI281" s="105"/>
      <c r="BJ281" s="105"/>
    </row>
    <row r="282" spans="2:62" ht="20.100000000000001" hidden="1" customHeight="1" outlineLevel="1">
      <c r="B282" s="100"/>
      <c r="C282" s="908"/>
      <c r="D282" s="909"/>
      <c r="E282" s="909"/>
      <c r="F282" s="910"/>
      <c r="G282" s="890"/>
      <c r="H282" s="891"/>
      <c r="I282" s="152"/>
      <c r="J282" s="152"/>
      <c r="K282" s="152"/>
      <c r="L282" s="152"/>
      <c r="M282" s="152"/>
      <c r="N282" s="152"/>
      <c r="O282" s="152"/>
      <c r="P282" s="153"/>
      <c r="Q282" s="153"/>
      <c r="R282" s="156">
        <f t="shared" si="213"/>
        <v>0</v>
      </c>
      <c r="S282" s="156">
        <f t="shared" si="214"/>
        <v>0</v>
      </c>
      <c r="U282" s="157">
        <f t="shared" si="220"/>
        <v>0</v>
      </c>
      <c r="W282" s="152"/>
      <c r="X282" s="152"/>
      <c r="Y282" s="152"/>
      <c r="Z282" s="152"/>
      <c r="AA282" s="152"/>
      <c r="AB282" s="152"/>
      <c r="AC282" s="347"/>
      <c r="AD282" s="152"/>
      <c r="AE282" s="152"/>
      <c r="AF282" s="152"/>
      <c r="AG282" s="152"/>
      <c r="AH282" s="152"/>
      <c r="AI282" s="152"/>
      <c r="AJ282" s="347"/>
      <c r="AK282" s="152"/>
      <c r="AL282" s="152"/>
      <c r="AM282" s="295"/>
      <c r="AN282" s="228"/>
      <c r="AO282" s="228"/>
      <c r="AP282" s="228"/>
      <c r="AQ282" s="228"/>
      <c r="AR282" s="228"/>
      <c r="AS282" s="348"/>
      <c r="AT282" s="264">
        <f t="shared" si="223"/>
        <v>0</v>
      </c>
      <c r="AU282" s="259"/>
      <c r="AV282" s="265">
        <f t="shared" si="217"/>
        <v>0</v>
      </c>
      <c r="AX282" s="265">
        <f t="shared" si="221"/>
        <v>0</v>
      </c>
      <c r="AZ282" s="492">
        <f t="shared" si="218"/>
        <v>0</v>
      </c>
      <c r="BB282" s="492">
        <f t="shared" si="219"/>
        <v>0</v>
      </c>
      <c r="BD282" s="265">
        <f t="shared" si="222"/>
        <v>0</v>
      </c>
      <c r="BE282" s="105"/>
      <c r="BF282" s="105"/>
      <c r="BG282" s="105"/>
      <c r="BH282" s="105"/>
      <c r="BI282" s="105"/>
      <c r="BJ282" s="105"/>
    </row>
    <row r="283" spans="2:62" ht="9.9499999999999993" hidden="1" customHeight="1" outlineLevel="1">
      <c r="B283" s="101"/>
      <c r="C283" s="208"/>
      <c r="D283" s="208"/>
      <c r="E283" s="208"/>
      <c r="F283" s="208"/>
      <c r="G283" s="237"/>
      <c r="H283" s="207"/>
      <c r="I283" s="257"/>
      <c r="J283" s="257"/>
      <c r="K283" s="257"/>
      <c r="L283" s="257"/>
      <c r="M283" s="257"/>
      <c r="N283" s="257"/>
      <c r="O283" s="257"/>
      <c r="P283" s="256"/>
      <c r="Q283" s="102"/>
      <c r="R283" s="102"/>
      <c r="S283" s="102"/>
      <c r="U283" s="98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Z283" s="493"/>
      <c r="BE283" s="105"/>
      <c r="BF283" s="105"/>
      <c r="BG283" s="105"/>
      <c r="BH283" s="105"/>
      <c r="BI283" s="105"/>
      <c r="BJ283" s="105"/>
    </row>
    <row r="284" spans="2:62" ht="20.100000000000001" customHeight="1" collapsed="1">
      <c r="B284" s="8">
        <f>B267+1</f>
        <v>17</v>
      </c>
      <c r="C284" s="895" t="s">
        <v>388</v>
      </c>
      <c r="D284" s="896"/>
      <c r="E284" s="896"/>
      <c r="F284" s="897"/>
      <c r="G284" s="429" t="s">
        <v>393</v>
      </c>
      <c r="H284" s="206">
        <v>1</v>
      </c>
      <c r="I284" s="642">
        <f t="shared" ref="I284" si="224">$H284*SUM(I285:I299)</f>
        <v>0</v>
      </c>
      <c r="J284" s="643">
        <f t="shared" ref="J284:O284" si="225">$H284*SUM(J285:J299)</f>
        <v>320</v>
      </c>
      <c r="K284" s="644">
        <f t="shared" si="225"/>
        <v>55</v>
      </c>
      <c r="L284" s="645">
        <f t="shared" si="225"/>
        <v>70</v>
      </c>
      <c r="M284" s="645">
        <f t="shared" si="225"/>
        <v>45</v>
      </c>
      <c r="N284" s="644">
        <f t="shared" si="225"/>
        <v>40</v>
      </c>
      <c r="O284" s="642">
        <f t="shared" si="225"/>
        <v>280</v>
      </c>
      <c r="P284" s="209">
        <f t="shared" ref="P284:Q284" si="226">$H284*SUM(P285:P299)</f>
        <v>93500</v>
      </c>
      <c r="Q284" s="210">
        <f t="shared" si="226"/>
        <v>99200</v>
      </c>
      <c r="R284" s="136">
        <f t="shared" ref="R284:R299" si="227">P284*(1+Gewinn)*(1+SicherheitAngebot)</f>
        <v>93500</v>
      </c>
      <c r="S284" s="137">
        <f t="shared" ref="S284:S299" si="228">Q284*(1+MGKZ)*(1+Gewinn)*(1+SicherheitAngebot)</f>
        <v>109120.00000000001</v>
      </c>
      <c r="U284" s="10">
        <f>I284*$I$7+J284*$J$7+K284*$K$7+L284*$L$7+M284*$M$7+N284*$N$7+O284*$O$7+R284+S284</f>
        <v>277995</v>
      </c>
      <c r="W284" s="646">
        <f t="shared" ref="W284:AB284" si="229">$H284*SUM(W285:W299)</f>
        <v>0</v>
      </c>
      <c r="X284" s="647">
        <f t="shared" si="229"/>
        <v>0</v>
      </c>
      <c r="Y284" s="648">
        <f t="shared" si="229"/>
        <v>0</v>
      </c>
      <c r="Z284" s="649">
        <f t="shared" si="229"/>
        <v>0</v>
      </c>
      <c r="AA284" s="648">
        <f t="shared" si="229"/>
        <v>0</v>
      </c>
      <c r="AB284" s="646">
        <f t="shared" si="229"/>
        <v>0</v>
      </c>
      <c r="AC284" s="258"/>
      <c r="AD284" s="646">
        <f t="shared" ref="AD284:AM284" si="230">$H284*SUM(AD285:AD299)</f>
        <v>0</v>
      </c>
      <c r="AE284" s="647">
        <f t="shared" si="230"/>
        <v>0</v>
      </c>
      <c r="AF284" s="648">
        <f t="shared" si="230"/>
        <v>0</v>
      </c>
      <c r="AG284" s="649">
        <f t="shared" si="230"/>
        <v>0</v>
      </c>
      <c r="AH284" s="648">
        <f t="shared" si="230"/>
        <v>0</v>
      </c>
      <c r="AI284" s="646">
        <f t="shared" si="230"/>
        <v>0</v>
      </c>
      <c r="AJ284" s="258"/>
      <c r="AK284" s="653">
        <f t="shared" si="230"/>
        <v>0</v>
      </c>
      <c r="AL284" s="653">
        <f t="shared" si="230"/>
        <v>0</v>
      </c>
      <c r="AM284" s="653">
        <f t="shared" si="230"/>
        <v>0</v>
      </c>
      <c r="AN284" s="227">
        <f>$H284*SUM(AN285:AN299)*(1+Gewinn)*(1+SicherheitAngebot)</f>
        <v>0</v>
      </c>
      <c r="AO284" s="227">
        <f>$H284*SUM(AO285:AO299)*(1+Gewinn)*(1+SicherheitAngebot)</f>
        <v>0</v>
      </c>
      <c r="AP284" s="227">
        <f>$H284*SUM(AP285:AP299)*(1+Gewinn)*(1+SicherheitAngebot)</f>
        <v>0</v>
      </c>
      <c r="AQ284" s="227">
        <f>$H284*SUM(AQ285:AQ299)*(1+Gewinn)*(1+SicherheitAngebot)</f>
        <v>0</v>
      </c>
      <c r="AR284" s="227">
        <f>$H284*SUM(AR285:AR299)*(1+Gewinn)*(1+SicherheitAngebot)</f>
        <v>0</v>
      </c>
      <c r="AS284" s="262"/>
      <c r="AT284" s="263">
        <f t="shared" ref="AT284:AT347" si="231">((W284+AD284)*$W$7+(X284+AE284)*$X$7+(Y284+Z284+AF284+AG284)*$Z$7+(AA284+AH284)*$AA$7+(AB284+AI284)*$AB$7)*Zuschläge_IBN</f>
        <v>0</v>
      </c>
      <c r="AU284" s="259"/>
      <c r="AV284" s="491">
        <f>AK284*$AK$7+AL284*$AL$7+AM284*$AM$7+SUM(AN284:AR284)+AT284/Zuschläge_IBN+AT284</f>
        <v>0</v>
      </c>
      <c r="AX284" s="685">
        <f>U284+AV284</f>
        <v>277995</v>
      </c>
      <c r="AZ284" s="490">
        <f>IF(H284&gt;0,U284/(1+SicherheitAngebot)*(1+Sicherheit),0)</f>
        <v>247097.31619044766</v>
      </c>
      <c r="BB284" s="490">
        <f>IF(H284&gt;0,AV284/(1+SicherheitAngebot)*(1+Sicherheit),0)</f>
        <v>0</v>
      </c>
      <c r="BD284" s="490">
        <f>AZ284+BB284</f>
        <v>247097.31619044766</v>
      </c>
      <c r="BE284" s="105"/>
      <c r="BF284" s="105"/>
      <c r="BG284" s="105"/>
      <c r="BH284" s="105"/>
      <c r="BI284" s="105"/>
      <c r="BJ284" s="105"/>
    </row>
    <row r="285" spans="2:62" ht="20.100000000000001" hidden="1" customHeight="1" outlineLevel="1">
      <c r="B285" s="99"/>
      <c r="C285" s="899" t="s">
        <v>277</v>
      </c>
      <c r="D285" s="900"/>
      <c r="E285" s="900"/>
      <c r="F285" s="891"/>
      <c r="G285" s="890" t="s">
        <v>394</v>
      </c>
      <c r="H285" s="901"/>
      <c r="I285" s="752"/>
      <c r="J285" s="752">
        <v>160</v>
      </c>
      <c r="K285" s="752">
        <v>0</v>
      </c>
      <c r="L285" s="752">
        <v>0</v>
      </c>
      <c r="M285" s="752">
        <v>0</v>
      </c>
      <c r="N285" s="752">
        <v>0</v>
      </c>
      <c r="O285" s="752">
        <v>160</v>
      </c>
      <c r="P285" s="753">
        <f>48*1500</f>
        <v>72000</v>
      </c>
      <c r="Q285" s="753">
        <f>48*400</f>
        <v>19200</v>
      </c>
      <c r="R285" s="156">
        <f t="shared" si="227"/>
        <v>72000</v>
      </c>
      <c r="S285" s="156">
        <f t="shared" si="228"/>
        <v>21120</v>
      </c>
      <c r="U285" s="157">
        <f>I285*$I$7+J285*$J$7+K285*$K$7+L285*$L$7+M285*$M$7+N285*$N$7+O285*$O$7+R285+S285</f>
        <v>122240</v>
      </c>
      <c r="W285" s="152"/>
      <c r="X285" s="152"/>
      <c r="Y285" s="152"/>
      <c r="Z285" s="152"/>
      <c r="AA285" s="152"/>
      <c r="AB285" s="152"/>
      <c r="AC285" s="347"/>
      <c r="AD285" s="152"/>
      <c r="AE285" s="152"/>
      <c r="AF285" s="152"/>
      <c r="AG285" s="152"/>
      <c r="AH285" s="152"/>
      <c r="AI285" s="152"/>
      <c r="AJ285" s="347"/>
      <c r="AK285" s="152"/>
      <c r="AL285" s="152"/>
      <c r="AM285" s="295"/>
      <c r="AN285" s="228"/>
      <c r="AO285" s="228"/>
      <c r="AP285" s="228"/>
      <c r="AQ285" s="228"/>
      <c r="AR285" s="228"/>
      <c r="AS285" s="348"/>
      <c r="AT285" s="264">
        <f t="shared" si="231"/>
        <v>0</v>
      </c>
      <c r="AU285" s="259"/>
      <c r="AV285" s="265">
        <f t="shared" ref="AV285:AV299" si="232">AK285*$AK$7+AL285*$AL$7+AM285*$AM$7+SUM(AN285:AR285)*(1+Gewinn)*(1+SicherheitAngebot)+AT285/Zuschläge_IBN+AT285</f>
        <v>0</v>
      </c>
      <c r="AX285" s="265">
        <f>U285+AV285</f>
        <v>122240</v>
      </c>
      <c r="AZ285" s="492">
        <f t="shared" ref="AZ285:AZ299" si="233">U285/(1+SicherheitAngebot)*(1+Sicherheit)</f>
        <v>108653.66618507642</v>
      </c>
      <c r="BB285" s="492">
        <f t="shared" ref="BB285:BB299" si="234">AV285/(1+SicherheitAngebot)*(1+Sicherheit)</f>
        <v>0</v>
      </c>
      <c r="BD285" s="265">
        <f>AZ285+BB285</f>
        <v>108653.66618507642</v>
      </c>
      <c r="BE285" s="105"/>
      <c r="BF285" s="105"/>
      <c r="BG285" s="105"/>
      <c r="BH285" s="105"/>
      <c r="BI285" s="105"/>
      <c r="BJ285" s="105"/>
    </row>
    <row r="286" spans="2:62" ht="20.100000000000001" hidden="1" customHeight="1" outlineLevel="1">
      <c r="B286" s="100"/>
      <c r="C286" s="899" t="s">
        <v>345</v>
      </c>
      <c r="D286" s="900"/>
      <c r="E286" s="900"/>
      <c r="F286" s="891"/>
      <c r="G286" s="890" t="s">
        <v>396</v>
      </c>
      <c r="H286" s="891"/>
      <c r="I286" s="752"/>
      <c r="J286" s="752">
        <v>40</v>
      </c>
      <c r="K286" s="752">
        <v>20</v>
      </c>
      <c r="L286" s="752">
        <v>20</v>
      </c>
      <c r="M286" s="752">
        <v>20</v>
      </c>
      <c r="N286" s="752">
        <v>15</v>
      </c>
      <c r="O286" s="752">
        <v>60</v>
      </c>
      <c r="P286" s="753">
        <v>5000</v>
      </c>
      <c r="Q286" s="753">
        <v>75000</v>
      </c>
      <c r="R286" s="156">
        <f t="shared" si="227"/>
        <v>5000</v>
      </c>
      <c r="S286" s="156">
        <f t="shared" si="228"/>
        <v>82500</v>
      </c>
      <c r="U286" s="157">
        <f t="shared" ref="U286:U299" si="235">I286*$I$7+J286*$J$7+K286*$K$7+L286*$L$7+M286*$M$7+N286*$N$7+O286*$O$7+R286+S286</f>
        <v>103690</v>
      </c>
      <c r="W286" s="152"/>
      <c r="X286" s="152"/>
      <c r="Y286" s="152"/>
      <c r="Z286" s="152"/>
      <c r="AA286" s="152"/>
      <c r="AB286" s="152"/>
      <c r="AC286" s="347"/>
      <c r="AD286" s="152"/>
      <c r="AE286" s="152"/>
      <c r="AF286" s="152"/>
      <c r="AG286" s="152"/>
      <c r="AH286" s="152"/>
      <c r="AI286" s="152"/>
      <c r="AJ286" s="347"/>
      <c r="AK286" s="152"/>
      <c r="AL286" s="152"/>
      <c r="AM286" s="295"/>
      <c r="AN286" s="228"/>
      <c r="AO286" s="228"/>
      <c r="AP286" s="228"/>
      <c r="AQ286" s="228"/>
      <c r="AR286" s="228"/>
      <c r="AS286" s="348"/>
      <c r="AT286" s="264">
        <f t="shared" si="231"/>
        <v>0</v>
      </c>
      <c r="AU286" s="259"/>
      <c r="AV286" s="265">
        <f t="shared" si="232"/>
        <v>0</v>
      </c>
      <c r="AX286" s="265">
        <f t="shared" ref="AX286:AX299" si="236">U286+AV286</f>
        <v>103690</v>
      </c>
      <c r="AZ286" s="492">
        <f t="shared" si="233"/>
        <v>92165.401233070806</v>
      </c>
      <c r="BB286" s="492">
        <f t="shared" si="234"/>
        <v>0</v>
      </c>
      <c r="BD286" s="265">
        <f t="shared" ref="BD286:BD299" si="237">AZ286+BB286</f>
        <v>92165.401233070806</v>
      </c>
      <c r="BE286" s="105"/>
      <c r="BF286" s="105"/>
      <c r="BG286" s="105"/>
      <c r="BH286" s="105"/>
      <c r="BI286" s="105"/>
      <c r="BJ286" s="105"/>
    </row>
    <row r="287" spans="2:62" ht="20.100000000000001" hidden="1" customHeight="1" outlineLevel="1">
      <c r="B287" s="100"/>
      <c r="C287" s="899" t="s">
        <v>278</v>
      </c>
      <c r="D287" s="900"/>
      <c r="E287" s="900"/>
      <c r="F287" s="891"/>
      <c r="G287" s="890"/>
      <c r="H287" s="891"/>
      <c r="I287" s="752"/>
      <c r="J287" s="752">
        <v>60</v>
      </c>
      <c r="K287" s="752">
        <v>0</v>
      </c>
      <c r="L287" s="752">
        <v>0</v>
      </c>
      <c r="M287" s="752">
        <v>0</v>
      </c>
      <c r="N287" s="752">
        <v>0</v>
      </c>
      <c r="O287" s="752">
        <v>30</v>
      </c>
      <c r="P287" s="753">
        <v>15000</v>
      </c>
      <c r="Q287" s="753">
        <v>1000</v>
      </c>
      <c r="R287" s="156">
        <f t="shared" si="227"/>
        <v>15000</v>
      </c>
      <c r="S287" s="156">
        <f t="shared" si="228"/>
        <v>1100</v>
      </c>
      <c r="U287" s="157">
        <f t="shared" si="235"/>
        <v>24560</v>
      </c>
      <c r="W287" s="152"/>
      <c r="X287" s="152"/>
      <c r="Y287" s="152"/>
      <c r="Z287" s="152"/>
      <c r="AA287" s="152"/>
      <c r="AB287" s="152"/>
      <c r="AC287" s="347"/>
      <c r="AD287" s="152"/>
      <c r="AE287" s="152"/>
      <c r="AF287" s="152"/>
      <c r="AG287" s="152"/>
      <c r="AH287" s="152"/>
      <c r="AI287" s="152"/>
      <c r="AJ287" s="347"/>
      <c r="AK287" s="152"/>
      <c r="AL287" s="152"/>
      <c r="AM287" s="295"/>
      <c r="AN287" s="228"/>
      <c r="AO287" s="228"/>
      <c r="AP287" s="228"/>
      <c r="AQ287" s="228"/>
      <c r="AR287" s="228"/>
      <c r="AS287" s="348"/>
      <c r="AT287" s="264">
        <f t="shared" si="231"/>
        <v>0</v>
      </c>
      <c r="AU287" s="259"/>
      <c r="AV287" s="265">
        <f t="shared" si="232"/>
        <v>0</v>
      </c>
      <c r="AX287" s="265">
        <f t="shared" si="236"/>
        <v>24560</v>
      </c>
      <c r="AZ287" s="492">
        <f t="shared" si="233"/>
        <v>21830.285025404755</v>
      </c>
      <c r="BB287" s="492">
        <f t="shared" si="234"/>
        <v>0</v>
      </c>
      <c r="BD287" s="265">
        <f t="shared" si="237"/>
        <v>21830.285025404755</v>
      </c>
      <c r="BE287" s="105"/>
      <c r="BF287" s="105"/>
      <c r="BG287" s="105"/>
      <c r="BH287" s="105"/>
      <c r="BI287" s="105"/>
      <c r="BJ287" s="105"/>
    </row>
    <row r="288" spans="2:62" ht="20.100000000000001" hidden="1" customHeight="1" outlineLevel="1">
      <c r="B288" s="100"/>
      <c r="C288" s="899" t="s">
        <v>279</v>
      </c>
      <c r="D288" s="900"/>
      <c r="E288" s="900"/>
      <c r="F288" s="891"/>
      <c r="G288" s="890" t="s">
        <v>395</v>
      </c>
      <c r="H288" s="891"/>
      <c r="I288" s="752"/>
      <c r="J288" s="752">
        <v>10</v>
      </c>
      <c r="K288" s="752">
        <v>20</v>
      </c>
      <c r="L288" s="752">
        <v>25</v>
      </c>
      <c r="M288" s="752">
        <v>25</v>
      </c>
      <c r="N288" s="752">
        <v>25</v>
      </c>
      <c r="O288" s="752">
        <v>30</v>
      </c>
      <c r="P288" s="753">
        <v>1500</v>
      </c>
      <c r="Q288" s="753">
        <v>4000</v>
      </c>
      <c r="R288" s="156">
        <f t="shared" si="227"/>
        <v>1500</v>
      </c>
      <c r="S288" s="156">
        <f t="shared" si="228"/>
        <v>4400</v>
      </c>
      <c r="U288" s="157">
        <f t="shared" si="235"/>
        <v>18500</v>
      </c>
      <c r="W288" s="152"/>
      <c r="X288" s="152"/>
      <c r="Y288" s="152"/>
      <c r="Z288" s="152"/>
      <c r="AA288" s="152"/>
      <c r="AB288" s="152"/>
      <c r="AC288" s="347"/>
      <c r="AD288" s="152"/>
      <c r="AE288" s="152"/>
      <c r="AF288" s="152"/>
      <c r="AG288" s="152"/>
      <c r="AH288" s="152"/>
      <c r="AI288" s="152"/>
      <c r="AJ288" s="347"/>
      <c r="AK288" s="152"/>
      <c r="AL288" s="152"/>
      <c r="AM288" s="295"/>
      <c r="AN288" s="228"/>
      <c r="AO288" s="228"/>
      <c r="AP288" s="228"/>
      <c r="AQ288" s="228"/>
      <c r="AR288" s="228"/>
      <c r="AS288" s="348"/>
      <c r="AT288" s="264">
        <f t="shared" si="231"/>
        <v>0</v>
      </c>
      <c r="AU288" s="259"/>
      <c r="AV288" s="265">
        <f t="shared" si="232"/>
        <v>0</v>
      </c>
      <c r="AX288" s="265">
        <f t="shared" si="236"/>
        <v>18500</v>
      </c>
      <c r="AZ288" s="492">
        <f t="shared" si="233"/>
        <v>16443.822189331757</v>
      </c>
      <c r="BB288" s="492">
        <f t="shared" si="234"/>
        <v>0</v>
      </c>
      <c r="BD288" s="265">
        <f t="shared" si="237"/>
        <v>16443.822189331757</v>
      </c>
      <c r="BE288" s="105"/>
      <c r="BF288" s="105"/>
      <c r="BG288" s="105"/>
      <c r="BH288" s="105"/>
      <c r="BI288" s="105"/>
      <c r="BJ288" s="105"/>
    </row>
    <row r="289" spans="2:62" ht="20.100000000000001" hidden="1" customHeight="1" outlineLevel="1">
      <c r="B289" s="100"/>
      <c r="C289" s="899" t="s">
        <v>303</v>
      </c>
      <c r="D289" s="900"/>
      <c r="E289" s="900"/>
      <c r="F289" s="891"/>
      <c r="G289" s="890"/>
      <c r="H289" s="891"/>
      <c r="I289" s="752"/>
      <c r="J289" s="752">
        <v>10</v>
      </c>
      <c r="K289" s="752">
        <v>5</v>
      </c>
      <c r="L289" s="752">
        <v>5</v>
      </c>
      <c r="M289" s="752"/>
      <c r="N289" s="752"/>
      <c r="O289" s="752"/>
      <c r="P289" s="753"/>
      <c r="Q289" s="753"/>
      <c r="R289" s="156">
        <f t="shared" si="227"/>
        <v>0</v>
      </c>
      <c r="S289" s="156">
        <f t="shared" si="228"/>
        <v>0</v>
      </c>
      <c r="U289" s="157">
        <f t="shared" si="235"/>
        <v>1985</v>
      </c>
      <c r="W289" s="152"/>
      <c r="X289" s="152"/>
      <c r="Y289" s="152"/>
      <c r="Z289" s="152"/>
      <c r="AA289" s="152"/>
      <c r="AB289" s="152"/>
      <c r="AC289" s="347"/>
      <c r="AD289" s="152"/>
      <c r="AE289" s="152"/>
      <c r="AF289" s="152"/>
      <c r="AG289" s="152"/>
      <c r="AH289" s="152"/>
      <c r="AI289" s="152"/>
      <c r="AJ289" s="347"/>
      <c r="AK289" s="152"/>
      <c r="AL289" s="152"/>
      <c r="AM289" s="295"/>
      <c r="AN289" s="228"/>
      <c r="AO289" s="228"/>
      <c r="AP289" s="228"/>
      <c r="AQ289" s="228"/>
      <c r="AR289" s="228"/>
      <c r="AS289" s="348"/>
      <c r="AT289" s="264">
        <f t="shared" si="231"/>
        <v>0</v>
      </c>
      <c r="AU289" s="259"/>
      <c r="AV289" s="265">
        <f t="shared" si="232"/>
        <v>0</v>
      </c>
      <c r="AX289" s="265">
        <f t="shared" si="236"/>
        <v>1985</v>
      </c>
      <c r="AZ289" s="492">
        <f t="shared" si="233"/>
        <v>1764.3776781526235</v>
      </c>
      <c r="BB289" s="492">
        <f t="shared" si="234"/>
        <v>0</v>
      </c>
      <c r="BD289" s="265">
        <f t="shared" si="237"/>
        <v>1764.3776781526235</v>
      </c>
      <c r="BE289" s="105"/>
      <c r="BF289" s="105"/>
      <c r="BG289" s="105"/>
      <c r="BH289" s="105"/>
      <c r="BI289" s="105"/>
      <c r="BJ289" s="105"/>
    </row>
    <row r="290" spans="2:62" ht="20.100000000000001" hidden="1" customHeight="1" outlineLevel="1">
      <c r="B290" s="100"/>
      <c r="C290" s="758" t="s">
        <v>383</v>
      </c>
      <c r="D290" s="759"/>
      <c r="E290" s="759"/>
      <c r="F290" s="745"/>
      <c r="G290" s="744" t="s">
        <v>293</v>
      </c>
      <c r="H290" s="745"/>
      <c r="I290" s="752"/>
      <c r="J290" s="752">
        <v>40</v>
      </c>
      <c r="K290" s="752">
        <v>10</v>
      </c>
      <c r="L290" s="752">
        <v>20</v>
      </c>
      <c r="M290" s="752"/>
      <c r="N290" s="752"/>
      <c r="O290" s="752"/>
      <c r="P290" s="753"/>
      <c r="Q290" s="753"/>
      <c r="R290" s="156">
        <f t="shared" si="227"/>
        <v>0</v>
      </c>
      <c r="S290" s="156">
        <f t="shared" si="228"/>
        <v>0</v>
      </c>
      <c r="U290" s="157">
        <f t="shared" si="235"/>
        <v>7020</v>
      </c>
      <c r="W290" s="152"/>
      <c r="X290" s="152"/>
      <c r="Y290" s="152"/>
      <c r="Z290" s="152"/>
      <c r="AA290" s="152"/>
      <c r="AB290" s="152"/>
      <c r="AC290" s="347"/>
      <c r="AD290" s="152"/>
      <c r="AE290" s="152"/>
      <c r="AF290" s="152"/>
      <c r="AG290" s="152"/>
      <c r="AH290" s="152"/>
      <c r="AI290" s="152"/>
      <c r="AJ290" s="347"/>
      <c r="AK290" s="152"/>
      <c r="AL290" s="152"/>
      <c r="AM290" s="295"/>
      <c r="AN290" s="228"/>
      <c r="AO290" s="228"/>
      <c r="AP290" s="228"/>
      <c r="AQ290" s="228"/>
      <c r="AR290" s="228"/>
      <c r="AS290" s="348"/>
      <c r="AT290" s="264">
        <f t="shared" si="231"/>
        <v>0</v>
      </c>
      <c r="AU290" s="259"/>
      <c r="AV290" s="265">
        <f t="shared" si="232"/>
        <v>0</v>
      </c>
      <c r="AX290" s="265">
        <f t="shared" si="236"/>
        <v>7020</v>
      </c>
      <c r="AZ290" s="492">
        <f t="shared" si="233"/>
        <v>6239.7638794112936</v>
      </c>
      <c r="BB290" s="492">
        <f t="shared" si="234"/>
        <v>0</v>
      </c>
      <c r="BD290" s="265">
        <f t="shared" si="237"/>
        <v>6239.7638794112936</v>
      </c>
      <c r="BE290" s="105"/>
      <c r="BF290" s="105"/>
      <c r="BG290" s="105"/>
      <c r="BH290" s="105"/>
      <c r="BI290" s="105"/>
      <c r="BJ290" s="105"/>
    </row>
    <row r="291" spans="2:62" ht="20.100000000000001" hidden="1" customHeight="1" outlineLevel="1">
      <c r="B291" s="100"/>
      <c r="C291" s="908"/>
      <c r="D291" s="909"/>
      <c r="E291" s="909"/>
      <c r="F291" s="910"/>
      <c r="G291" s="890"/>
      <c r="H291" s="891"/>
      <c r="I291" s="152"/>
      <c r="J291" s="152"/>
      <c r="K291" s="152"/>
      <c r="L291" s="152"/>
      <c r="M291" s="152"/>
      <c r="N291" s="152"/>
      <c r="O291" s="152"/>
      <c r="P291" s="153"/>
      <c r="Q291" s="153"/>
      <c r="R291" s="156">
        <f t="shared" si="227"/>
        <v>0</v>
      </c>
      <c r="S291" s="156">
        <f t="shared" si="228"/>
        <v>0</v>
      </c>
      <c r="U291" s="157">
        <f t="shared" si="235"/>
        <v>0</v>
      </c>
      <c r="W291" s="152"/>
      <c r="X291" s="152"/>
      <c r="Y291" s="152"/>
      <c r="Z291" s="152"/>
      <c r="AA291" s="152"/>
      <c r="AB291" s="152"/>
      <c r="AC291" s="347"/>
      <c r="AD291" s="152"/>
      <c r="AE291" s="152"/>
      <c r="AF291" s="152"/>
      <c r="AG291" s="152"/>
      <c r="AH291" s="152"/>
      <c r="AI291" s="152"/>
      <c r="AJ291" s="347"/>
      <c r="AK291" s="152"/>
      <c r="AL291" s="152"/>
      <c r="AM291" s="295"/>
      <c r="AN291" s="228"/>
      <c r="AO291" s="228"/>
      <c r="AP291" s="228"/>
      <c r="AQ291" s="228"/>
      <c r="AR291" s="228"/>
      <c r="AS291" s="348"/>
      <c r="AT291" s="264">
        <f t="shared" si="231"/>
        <v>0</v>
      </c>
      <c r="AU291" s="259"/>
      <c r="AV291" s="265">
        <f t="shared" si="232"/>
        <v>0</v>
      </c>
      <c r="AX291" s="265">
        <f t="shared" si="236"/>
        <v>0</v>
      </c>
      <c r="AZ291" s="492">
        <f t="shared" si="233"/>
        <v>0</v>
      </c>
      <c r="BB291" s="492">
        <f t="shared" si="234"/>
        <v>0</v>
      </c>
      <c r="BD291" s="265">
        <f t="shared" si="237"/>
        <v>0</v>
      </c>
      <c r="BE291" s="105"/>
      <c r="BF291" s="105"/>
      <c r="BG291" s="105"/>
      <c r="BH291" s="105"/>
      <c r="BI291" s="105"/>
      <c r="BJ291" s="105"/>
    </row>
    <row r="292" spans="2:62" ht="20.100000000000001" hidden="1" customHeight="1" outlineLevel="1">
      <c r="B292" s="100"/>
      <c r="C292" s="908"/>
      <c r="D292" s="909"/>
      <c r="E292" s="909"/>
      <c r="F292" s="910"/>
      <c r="G292" s="890"/>
      <c r="H292" s="891"/>
      <c r="I292" s="152"/>
      <c r="J292" s="152"/>
      <c r="K292" s="152"/>
      <c r="L292" s="152"/>
      <c r="M292" s="152"/>
      <c r="N292" s="152"/>
      <c r="O292" s="152"/>
      <c r="P292" s="153"/>
      <c r="Q292" s="153"/>
      <c r="R292" s="156">
        <f t="shared" si="227"/>
        <v>0</v>
      </c>
      <c r="S292" s="156">
        <f t="shared" si="228"/>
        <v>0</v>
      </c>
      <c r="U292" s="157">
        <f t="shared" si="235"/>
        <v>0</v>
      </c>
      <c r="W292" s="152"/>
      <c r="X292" s="152"/>
      <c r="Y292" s="152"/>
      <c r="Z292" s="152"/>
      <c r="AA292" s="152"/>
      <c r="AB292" s="152"/>
      <c r="AC292" s="347"/>
      <c r="AD292" s="152"/>
      <c r="AE292" s="152"/>
      <c r="AF292" s="152"/>
      <c r="AG292" s="152"/>
      <c r="AH292" s="152"/>
      <c r="AI292" s="152"/>
      <c r="AJ292" s="347"/>
      <c r="AK292" s="152"/>
      <c r="AL292" s="152"/>
      <c r="AM292" s="295"/>
      <c r="AN292" s="228"/>
      <c r="AO292" s="228"/>
      <c r="AP292" s="228"/>
      <c r="AQ292" s="228"/>
      <c r="AR292" s="228"/>
      <c r="AS292" s="348"/>
      <c r="AT292" s="264">
        <f t="shared" si="231"/>
        <v>0</v>
      </c>
      <c r="AU292" s="259"/>
      <c r="AV292" s="265">
        <f t="shared" si="232"/>
        <v>0</v>
      </c>
      <c r="AX292" s="265">
        <f t="shared" si="236"/>
        <v>0</v>
      </c>
      <c r="AZ292" s="492">
        <f t="shared" si="233"/>
        <v>0</v>
      </c>
      <c r="BB292" s="492">
        <f t="shared" si="234"/>
        <v>0</v>
      </c>
      <c r="BD292" s="265">
        <f t="shared" si="237"/>
        <v>0</v>
      </c>
      <c r="BE292" s="105"/>
      <c r="BF292" s="105"/>
      <c r="BG292" s="105"/>
      <c r="BH292" s="105"/>
      <c r="BI292" s="105"/>
      <c r="BJ292" s="105"/>
    </row>
    <row r="293" spans="2:62" ht="20.100000000000001" hidden="1" customHeight="1" outlineLevel="1">
      <c r="B293" s="100"/>
      <c r="C293" s="908"/>
      <c r="D293" s="909"/>
      <c r="E293" s="909"/>
      <c r="F293" s="910"/>
      <c r="G293" s="890"/>
      <c r="H293" s="891"/>
      <c r="I293" s="152"/>
      <c r="J293" s="152"/>
      <c r="K293" s="152"/>
      <c r="L293" s="152"/>
      <c r="M293" s="152"/>
      <c r="N293" s="152"/>
      <c r="O293" s="152"/>
      <c r="P293" s="153"/>
      <c r="Q293" s="153"/>
      <c r="R293" s="156">
        <f t="shared" si="227"/>
        <v>0</v>
      </c>
      <c r="S293" s="156">
        <f t="shared" si="228"/>
        <v>0</v>
      </c>
      <c r="U293" s="157">
        <f t="shared" si="235"/>
        <v>0</v>
      </c>
      <c r="W293" s="152"/>
      <c r="X293" s="152"/>
      <c r="Y293" s="152"/>
      <c r="Z293" s="152"/>
      <c r="AA293" s="152"/>
      <c r="AB293" s="152"/>
      <c r="AC293" s="347"/>
      <c r="AD293" s="152"/>
      <c r="AE293" s="152"/>
      <c r="AF293" s="152"/>
      <c r="AG293" s="152"/>
      <c r="AH293" s="152"/>
      <c r="AI293" s="152"/>
      <c r="AJ293" s="347"/>
      <c r="AK293" s="152"/>
      <c r="AL293" s="152"/>
      <c r="AM293" s="295"/>
      <c r="AN293" s="228"/>
      <c r="AO293" s="228"/>
      <c r="AP293" s="228"/>
      <c r="AQ293" s="228"/>
      <c r="AR293" s="228"/>
      <c r="AS293" s="348"/>
      <c r="AT293" s="264">
        <f t="shared" si="231"/>
        <v>0</v>
      </c>
      <c r="AU293" s="259"/>
      <c r="AV293" s="265">
        <f t="shared" si="232"/>
        <v>0</v>
      </c>
      <c r="AX293" s="265">
        <f t="shared" si="236"/>
        <v>0</v>
      </c>
      <c r="AZ293" s="492">
        <f t="shared" si="233"/>
        <v>0</v>
      </c>
      <c r="BB293" s="492">
        <f t="shared" si="234"/>
        <v>0</v>
      </c>
      <c r="BD293" s="265">
        <f t="shared" si="237"/>
        <v>0</v>
      </c>
      <c r="BE293" s="105"/>
      <c r="BF293" s="105"/>
      <c r="BG293" s="105"/>
      <c r="BH293" s="105"/>
      <c r="BI293" s="105"/>
      <c r="BJ293" s="105"/>
    </row>
    <row r="294" spans="2:62" ht="20.100000000000001" hidden="1" customHeight="1" outlineLevel="1">
      <c r="B294" s="100"/>
      <c r="C294" s="908"/>
      <c r="D294" s="909"/>
      <c r="E294" s="909"/>
      <c r="F294" s="910"/>
      <c r="G294" s="890"/>
      <c r="H294" s="891"/>
      <c r="I294" s="152"/>
      <c r="J294" s="152"/>
      <c r="K294" s="152"/>
      <c r="L294" s="152"/>
      <c r="M294" s="152"/>
      <c r="N294" s="152"/>
      <c r="O294" s="152"/>
      <c r="P294" s="153"/>
      <c r="Q294" s="153"/>
      <c r="R294" s="156">
        <f t="shared" si="227"/>
        <v>0</v>
      </c>
      <c r="S294" s="156">
        <f t="shared" si="228"/>
        <v>0</v>
      </c>
      <c r="U294" s="157">
        <f t="shared" si="235"/>
        <v>0</v>
      </c>
      <c r="W294" s="152"/>
      <c r="X294" s="152"/>
      <c r="Y294" s="152"/>
      <c r="Z294" s="152"/>
      <c r="AA294" s="152"/>
      <c r="AB294" s="152"/>
      <c r="AC294" s="347"/>
      <c r="AD294" s="152"/>
      <c r="AE294" s="152"/>
      <c r="AF294" s="152"/>
      <c r="AG294" s="152"/>
      <c r="AH294" s="152"/>
      <c r="AI294" s="152"/>
      <c r="AJ294" s="347"/>
      <c r="AK294" s="152"/>
      <c r="AL294" s="152"/>
      <c r="AM294" s="295"/>
      <c r="AN294" s="228"/>
      <c r="AO294" s="228"/>
      <c r="AP294" s="228"/>
      <c r="AQ294" s="228"/>
      <c r="AR294" s="228"/>
      <c r="AS294" s="348"/>
      <c r="AT294" s="264">
        <f t="shared" si="231"/>
        <v>0</v>
      </c>
      <c r="AU294" s="259"/>
      <c r="AV294" s="265">
        <f t="shared" si="232"/>
        <v>0</v>
      </c>
      <c r="AX294" s="265">
        <f t="shared" si="236"/>
        <v>0</v>
      </c>
      <c r="AZ294" s="492">
        <f t="shared" si="233"/>
        <v>0</v>
      </c>
      <c r="BB294" s="492">
        <f t="shared" si="234"/>
        <v>0</v>
      </c>
      <c r="BD294" s="265">
        <f t="shared" si="237"/>
        <v>0</v>
      </c>
      <c r="BE294" s="105"/>
      <c r="BF294" s="105"/>
      <c r="BG294" s="105"/>
      <c r="BH294" s="105"/>
      <c r="BI294" s="105"/>
      <c r="BJ294" s="105"/>
    </row>
    <row r="295" spans="2:62" ht="20.100000000000001" hidden="1" customHeight="1" outlineLevel="1">
      <c r="B295" s="100"/>
      <c r="C295" s="908"/>
      <c r="D295" s="909"/>
      <c r="E295" s="909"/>
      <c r="F295" s="910"/>
      <c r="G295" s="890"/>
      <c r="H295" s="891"/>
      <c r="I295" s="152"/>
      <c r="J295" s="152"/>
      <c r="K295" s="152"/>
      <c r="L295" s="152"/>
      <c r="M295" s="152"/>
      <c r="N295" s="152"/>
      <c r="O295" s="152"/>
      <c r="P295" s="153"/>
      <c r="Q295" s="153"/>
      <c r="R295" s="156">
        <f t="shared" si="227"/>
        <v>0</v>
      </c>
      <c r="S295" s="156">
        <f t="shared" si="228"/>
        <v>0</v>
      </c>
      <c r="U295" s="157">
        <f t="shared" si="235"/>
        <v>0</v>
      </c>
      <c r="W295" s="152"/>
      <c r="X295" s="152"/>
      <c r="Y295" s="152"/>
      <c r="Z295" s="152"/>
      <c r="AA295" s="152"/>
      <c r="AB295" s="152"/>
      <c r="AC295" s="347"/>
      <c r="AD295" s="152"/>
      <c r="AE295" s="152"/>
      <c r="AF295" s="152"/>
      <c r="AG295" s="152"/>
      <c r="AH295" s="152"/>
      <c r="AI295" s="152"/>
      <c r="AJ295" s="347"/>
      <c r="AK295" s="152"/>
      <c r="AL295" s="152"/>
      <c r="AM295" s="295"/>
      <c r="AN295" s="228"/>
      <c r="AO295" s="228"/>
      <c r="AP295" s="228"/>
      <c r="AQ295" s="228"/>
      <c r="AR295" s="228"/>
      <c r="AS295" s="348"/>
      <c r="AT295" s="264">
        <f t="shared" si="231"/>
        <v>0</v>
      </c>
      <c r="AU295" s="259"/>
      <c r="AV295" s="265">
        <f t="shared" si="232"/>
        <v>0</v>
      </c>
      <c r="AX295" s="265">
        <f t="shared" si="236"/>
        <v>0</v>
      </c>
      <c r="AZ295" s="492">
        <f t="shared" si="233"/>
        <v>0</v>
      </c>
      <c r="BB295" s="492">
        <f t="shared" si="234"/>
        <v>0</v>
      </c>
      <c r="BD295" s="265">
        <f t="shared" si="237"/>
        <v>0</v>
      </c>
      <c r="BE295" s="105"/>
      <c r="BF295" s="105"/>
      <c r="BG295" s="105"/>
      <c r="BH295" s="105"/>
      <c r="BI295" s="105"/>
      <c r="BJ295" s="105"/>
    </row>
    <row r="296" spans="2:62" ht="20.100000000000001" hidden="1" customHeight="1" outlineLevel="1">
      <c r="B296" s="100"/>
      <c r="C296" s="908"/>
      <c r="D296" s="909"/>
      <c r="E296" s="909"/>
      <c r="F296" s="910"/>
      <c r="G296" s="890"/>
      <c r="H296" s="891"/>
      <c r="I296" s="152"/>
      <c r="J296" s="152"/>
      <c r="K296" s="152"/>
      <c r="L296" s="152"/>
      <c r="M296" s="152"/>
      <c r="N296" s="152"/>
      <c r="O296" s="152"/>
      <c r="P296" s="153"/>
      <c r="Q296" s="153"/>
      <c r="R296" s="156">
        <f t="shared" si="227"/>
        <v>0</v>
      </c>
      <c r="S296" s="156">
        <f t="shared" si="228"/>
        <v>0</v>
      </c>
      <c r="U296" s="157">
        <f t="shared" si="235"/>
        <v>0</v>
      </c>
      <c r="W296" s="152"/>
      <c r="X296" s="152"/>
      <c r="Y296" s="152"/>
      <c r="Z296" s="152"/>
      <c r="AA296" s="152"/>
      <c r="AB296" s="152"/>
      <c r="AC296" s="347"/>
      <c r="AD296" s="152"/>
      <c r="AE296" s="152"/>
      <c r="AF296" s="152"/>
      <c r="AG296" s="152"/>
      <c r="AH296" s="152"/>
      <c r="AI296" s="152"/>
      <c r="AJ296" s="347"/>
      <c r="AK296" s="152"/>
      <c r="AL296" s="152"/>
      <c r="AM296" s="295"/>
      <c r="AN296" s="228"/>
      <c r="AO296" s="228"/>
      <c r="AP296" s="228"/>
      <c r="AQ296" s="228"/>
      <c r="AR296" s="228"/>
      <c r="AS296" s="348"/>
      <c r="AT296" s="264">
        <f t="shared" si="231"/>
        <v>0</v>
      </c>
      <c r="AU296" s="259"/>
      <c r="AV296" s="265">
        <f t="shared" si="232"/>
        <v>0</v>
      </c>
      <c r="AX296" s="265">
        <f t="shared" si="236"/>
        <v>0</v>
      </c>
      <c r="AZ296" s="492">
        <f t="shared" si="233"/>
        <v>0</v>
      </c>
      <c r="BB296" s="492">
        <f t="shared" si="234"/>
        <v>0</v>
      </c>
      <c r="BD296" s="265">
        <f t="shared" si="237"/>
        <v>0</v>
      </c>
      <c r="BE296" s="105"/>
      <c r="BF296" s="105"/>
      <c r="BG296" s="105"/>
      <c r="BH296" s="105"/>
      <c r="BI296" s="105"/>
      <c r="BJ296" s="105"/>
    </row>
    <row r="297" spans="2:62" ht="20.100000000000001" hidden="1" customHeight="1" outlineLevel="1">
      <c r="B297" s="100"/>
      <c r="C297" s="908"/>
      <c r="D297" s="909"/>
      <c r="E297" s="909"/>
      <c r="F297" s="910"/>
      <c r="G297" s="890"/>
      <c r="H297" s="891"/>
      <c r="I297" s="152"/>
      <c r="J297" s="152"/>
      <c r="K297" s="152"/>
      <c r="L297" s="152"/>
      <c r="M297" s="152"/>
      <c r="N297" s="152"/>
      <c r="O297" s="152"/>
      <c r="P297" s="153"/>
      <c r="Q297" s="153"/>
      <c r="R297" s="156">
        <f t="shared" si="227"/>
        <v>0</v>
      </c>
      <c r="S297" s="156">
        <f t="shared" si="228"/>
        <v>0</v>
      </c>
      <c r="U297" s="157">
        <f t="shared" si="235"/>
        <v>0</v>
      </c>
      <c r="W297" s="152"/>
      <c r="X297" s="152"/>
      <c r="Y297" s="152"/>
      <c r="Z297" s="152"/>
      <c r="AA297" s="152"/>
      <c r="AB297" s="152"/>
      <c r="AC297" s="347"/>
      <c r="AD297" s="152"/>
      <c r="AE297" s="152"/>
      <c r="AF297" s="152"/>
      <c r="AG297" s="152"/>
      <c r="AH297" s="152"/>
      <c r="AI297" s="152"/>
      <c r="AJ297" s="347"/>
      <c r="AK297" s="152"/>
      <c r="AL297" s="152"/>
      <c r="AM297" s="295"/>
      <c r="AN297" s="228"/>
      <c r="AO297" s="228"/>
      <c r="AP297" s="228"/>
      <c r="AQ297" s="228"/>
      <c r="AR297" s="228"/>
      <c r="AS297" s="348"/>
      <c r="AT297" s="264">
        <f t="shared" si="231"/>
        <v>0</v>
      </c>
      <c r="AU297" s="259"/>
      <c r="AV297" s="265">
        <f t="shared" si="232"/>
        <v>0</v>
      </c>
      <c r="AX297" s="265">
        <f t="shared" si="236"/>
        <v>0</v>
      </c>
      <c r="AZ297" s="492">
        <f t="shared" si="233"/>
        <v>0</v>
      </c>
      <c r="BB297" s="492">
        <f t="shared" si="234"/>
        <v>0</v>
      </c>
      <c r="BD297" s="265">
        <f t="shared" si="237"/>
        <v>0</v>
      </c>
      <c r="BE297" s="105"/>
      <c r="BF297" s="105"/>
      <c r="BG297" s="105"/>
      <c r="BH297" s="105"/>
      <c r="BI297" s="105"/>
      <c r="BJ297" s="105"/>
    </row>
    <row r="298" spans="2:62" ht="20.100000000000001" hidden="1" customHeight="1" outlineLevel="1">
      <c r="B298" s="100"/>
      <c r="C298" s="908"/>
      <c r="D298" s="909"/>
      <c r="E298" s="909"/>
      <c r="F298" s="910"/>
      <c r="G298" s="890"/>
      <c r="H298" s="891"/>
      <c r="I298" s="152"/>
      <c r="J298" s="152"/>
      <c r="K298" s="152"/>
      <c r="L298" s="152"/>
      <c r="M298" s="152"/>
      <c r="N298" s="152"/>
      <c r="O298" s="152"/>
      <c r="P298" s="153"/>
      <c r="Q298" s="153"/>
      <c r="R298" s="156">
        <f t="shared" si="227"/>
        <v>0</v>
      </c>
      <c r="S298" s="156">
        <f t="shared" si="228"/>
        <v>0</v>
      </c>
      <c r="U298" s="157">
        <f t="shared" si="235"/>
        <v>0</v>
      </c>
      <c r="W298" s="152"/>
      <c r="X298" s="152"/>
      <c r="Y298" s="152"/>
      <c r="Z298" s="152"/>
      <c r="AA298" s="152"/>
      <c r="AB298" s="152"/>
      <c r="AC298" s="347"/>
      <c r="AD298" s="152"/>
      <c r="AE298" s="152"/>
      <c r="AF298" s="152"/>
      <c r="AG298" s="152"/>
      <c r="AH298" s="152"/>
      <c r="AI298" s="152"/>
      <c r="AJ298" s="347"/>
      <c r="AK298" s="152"/>
      <c r="AL298" s="152"/>
      <c r="AM298" s="295"/>
      <c r="AN298" s="228"/>
      <c r="AO298" s="228"/>
      <c r="AP298" s="228"/>
      <c r="AQ298" s="228"/>
      <c r="AR298" s="228"/>
      <c r="AS298" s="348"/>
      <c r="AT298" s="264">
        <f t="shared" si="231"/>
        <v>0</v>
      </c>
      <c r="AU298" s="259"/>
      <c r="AV298" s="265">
        <f t="shared" si="232"/>
        <v>0</v>
      </c>
      <c r="AX298" s="265">
        <f t="shared" si="236"/>
        <v>0</v>
      </c>
      <c r="AZ298" s="492">
        <f t="shared" si="233"/>
        <v>0</v>
      </c>
      <c r="BB298" s="492">
        <f t="shared" si="234"/>
        <v>0</v>
      </c>
      <c r="BD298" s="265">
        <f t="shared" si="237"/>
        <v>0</v>
      </c>
      <c r="BE298" s="105"/>
      <c r="BF298" s="105"/>
      <c r="BG298" s="105"/>
      <c r="BH298" s="105"/>
      <c r="BI298" s="105"/>
      <c r="BJ298" s="105"/>
    </row>
    <row r="299" spans="2:62" ht="20.100000000000001" hidden="1" customHeight="1" outlineLevel="1">
      <c r="B299" s="100"/>
      <c r="C299" s="908"/>
      <c r="D299" s="909"/>
      <c r="E299" s="909"/>
      <c r="F299" s="910"/>
      <c r="G299" s="890"/>
      <c r="H299" s="891"/>
      <c r="I299" s="152"/>
      <c r="J299" s="152"/>
      <c r="K299" s="152"/>
      <c r="L299" s="152"/>
      <c r="M299" s="152"/>
      <c r="N299" s="152"/>
      <c r="O299" s="152"/>
      <c r="P299" s="153"/>
      <c r="Q299" s="153"/>
      <c r="R299" s="156">
        <f t="shared" si="227"/>
        <v>0</v>
      </c>
      <c r="S299" s="156">
        <f t="shared" si="228"/>
        <v>0</v>
      </c>
      <c r="U299" s="157">
        <f t="shared" si="235"/>
        <v>0</v>
      </c>
      <c r="W299" s="152"/>
      <c r="X299" s="152"/>
      <c r="Y299" s="152"/>
      <c r="Z299" s="152"/>
      <c r="AA299" s="152"/>
      <c r="AB299" s="152"/>
      <c r="AC299" s="347"/>
      <c r="AD299" s="152"/>
      <c r="AE299" s="152"/>
      <c r="AF299" s="152"/>
      <c r="AG299" s="152"/>
      <c r="AH299" s="152"/>
      <c r="AI299" s="152"/>
      <c r="AJ299" s="347"/>
      <c r="AK299" s="152"/>
      <c r="AL299" s="152"/>
      <c r="AM299" s="295"/>
      <c r="AN299" s="228"/>
      <c r="AO299" s="228"/>
      <c r="AP299" s="228"/>
      <c r="AQ299" s="228"/>
      <c r="AR299" s="228"/>
      <c r="AS299" s="348"/>
      <c r="AT299" s="264">
        <f t="shared" si="231"/>
        <v>0</v>
      </c>
      <c r="AU299" s="259"/>
      <c r="AV299" s="265">
        <f t="shared" si="232"/>
        <v>0</v>
      </c>
      <c r="AX299" s="265">
        <f t="shared" si="236"/>
        <v>0</v>
      </c>
      <c r="AZ299" s="492">
        <f t="shared" si="233"/>
        <v>0</v>
      </c>
      <c r="BB299" s="492">
        <f t="shared" si="234"/>
        <v>0</v>
      </c>
      <c r="BD299" s="265">
        <f t="shared" si="237"/>
        <v>0</v>
      </c>
      <c r="BE299" s="105"/>
      <c r="BF299" s="105"/>
      <c r="BG299" s="105"/>
      <c r="BH299" s="105"/>
      <c r="BI299" s="105"/>
      <c r="BJ299" s="105"/>
    </row>
    <row r="300" spans="2:62" ht="9.9499999999999993" hidden="1" customHeight="1" outlineLevel="1">
      <c r="B300" s="101"/>
      <c r="C300" s="208"/>
      <c r="D300" s="208"/>
      <c r="E300" s="208"/>
      <c r="F300" s="208"/>
      <c r="G300" s="237"/>
      <c r="H300" s="207"/>
      <c r="I300" s="257"/>
      <c r="J300" s="257"/>
      <c r="K300" s="257"/>
      <c r="L300" s="257"/>
      <c r="M300" s="257"/>
      <c r="N300" s="257"/>
      <c r="O300" s="257"/>
      <c r="P300" s="256"/>
      <c r="Q300" s="102"/>
      <c r="R300" s="102"/>
      <c r="S300" s="102"/>
      <c r="U300" s="98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Z300" s="493"/>
      <c r="BE300" s="105"/>
      <c r="BF300" s="105"/>
      <c r="BG300" s="105"/>
      <c r="BH300" s="105"/>
      <c r="BI300" s="105"/>
      <c r="BJ300" s="105"/>
    </row>
    <row r="301" spans="2:62" ht="20.100000000000001" customHeight="1" collapsed="1">
      <c r="B301" s="8">
        <f>B284+1</f>
        <v>18</v>
      </c>
      <c r="C301" s="895" t="s">
        <v>338</v>
      </c>
      <c r="D301" s="896"/>
      <c r="E301" s="896"/>
      <c r="F301" s="897"/>
      <c r="G301" s="429"/>
      <c r="H301" s="206">
        <v>1</v>
      </c>
      <c r="I301" s="642">
        <f t="shared" ref="I301" si="238">$H301*SUM(I302:I316)</f>
        <v>0</v>
      </c>
      <c r="J301" s="643">
        <f t="shared" ref="J301:O301" si="239">$H301*SUM(J302:J316)</f>
        <v>30</v>
      </c>
      <c r="K301" s="644">
        <f t="shared" si="239"/>
        <v>15</v>
      </c>
      <c r="L301" s="645">
        <f t="shared" si="239"/>
        <v>10</v>
      </c>
      <c r="M301" s="645">
        <f t="shared" si="239"/>
        <v>20</v>
      </c>
      <c r="N301" s="644">
        <f t="shared" si="239"/>
        <v>10</v>
      </c>
      <c r="O301" s="642">
        <f t="shared" si="239"/>
        <v>40</v>
      </c>
      <c r="P301" s="209">
        <f t="shared" ref="P301:Q301" si="240">$H301*SUM(P302:P316)</f>
        <v>2800</v>
      </c>
      <c r="Q301" s="210">
        <f t="shared" si="240"/>
        <v>14000</v>
      </c>
      <c r="R301" s="136">
        <f t="shared" ref="R301:R316" si="241">P301*(1+Gewinn)*(1+SicherheitAngebot)</f>
        <v>2800</v>
      </c>
      <c r="S301" s="137">
        <f t="shared" ref="S301:S316" si="242">Q301*(1+MGKZ)*(1+Gewinn)*(1+SicherheitAngebot)</f>
        <v>15400.000000000002</v>
      </c>
      <c r="U301" s="10">
        <f>I301*$I$7+J301*$J$7+K301*$K$7+L301*$L$7+M301*$M$7+N301*$N$7+O301*$O$7+R301+S301</f>
        <v>29830</v>
      </c>
      <c r="W301" s="646">
        <f t="shared" ref="W301:AB301" si="243">$H301*SUM(W302:W316)</f>
        <v>0</v>
      </c>
      <c r="X301" s="647">
        <f t="shared" si="243"/>
        <v>0</v>
      </c>
      <c r="Y301" s="648">
        <f t="shared" si="243"/>
        <v>0</v>
      </c>
      <c r="Z301" s="649">
        <f t="shared" si="243"/>
        <v>0</v>
      </c>
      <c r="AA301" s="648">
        <f t="shared" si="243"/>
        <v>0</v>
      </c>
      <c r="AB301" s="646">
        <f t="shared" si="243"/>
        <v>0</v>
      </c>
      <c r="AC301" s="258"/>
      <c r="AD301" s="646">
        <f t="shared" ref="AD301:AM301" si="244">$H301*SUM(AD302:AD316)</f>
        <v>0</v>
      </c>
      <c r="AE301" s="647">
        <f t="shared" si="244"/>
        <v>0</v>
      </c>
      <c r="AF301" s="648">
        <f t="shared" si="244"/>
        <v>0</v>
      </c>
      <c r="AG301" s="649">
        <f t="shared" si="244"/>
        <v>0</v>
      </c>
      <c r="AH301" s="648">
        <f t="shared" si="244"/>
        <v>0</v>
      </c>
      <c r="AI301" s="646">
        <f t="shared" si="244"/>
        <v>0</v>
      </c>
      <c r="AJ301" s="258"/>
      <c r="AK301" s="653">
        <f t="shared" si="244"/>
        <v>0</v>
      </c>
      <c r="AL301" s="653">
        <f t="shared" si="244"/>
        <v>0</v>
      </c>
      <c r="AM301" s="653">
        <f t="shared" si="244"/>
        <v>0</v>
      </c>
      <c r="AN301" s="227">
        <f>$H301*SUM(AN302:AN316)*(1+Gewinn)*(1+SicherheitAngebot)</f>
        <v>0</v>
      </c>
      <c r="AO301" s="227">
        <f>$H301*SUM(AO302:AO316)*(1+Gewinn)*(1+SicherheitAngebot)</f>
        <v>0</v>
      </c>
      <c r="AP301" s="227">
        <f>$H301*SUM(AP302:AP316)*(1+Gewinn)*(1+SicherheitAngebot)</f>
        <v>0</v>
      </c>
      <c r="AQ301" s="227">
        <f>$H301*SUM(AQ302:AQ316)*(1+Gewinn)*(1+SicherheitAngebot)</f>
        <v>0</v>
      </c>
      <c r="AR301" s="227">
        <f>$H301*SUM(AR302:AR316)*(1+Gewinn)*(1+SicherheitAngebot)</f>
        <v>0</v>
      </c>
      <c r="AS301" s="262"/>
      <c r="AT301" s="263">
        <f t="shared" si="231"/>
        <v>0</v>
      </c>
      <c r="AU301" s="259"/>
      <c r="AV301" s="491">
        <f>AK301*$AK$7+AL301*$AL$7+AM301*$AM$7+SUM(AN301:AR301)+AT301/Zuschläge_IBN+AT301</f>
        <v>0</v>
      </c>
      <c r="AX301" s="685">
        <f>U301+AV301</f>
        <v>29830</v>
      </c>
      <c r="AZ301" s="490">
        <f>IF(H301&gt;0,U301/(1+SicherheitAngebot)*(1+Sicherheit),0)</f>
        <v>26514.55221123061</v>
      </c>
      <c r="BB301" s="490">
        <f>IF(H301&gt;0,AV301/(1+SicherheitAngebot)*(1+Sicherheit),0)</f>
        <v>0</v>
      </c>
      <c r="BD301" s="490">
        <f>AZ301+BB301</f>
        <v>26514.55221123061</v>
      </c>
      <c r="BE301" s="105"/>
      <c r="BF301" s="105"/>
      <c r="BG301" s="105"/>
      <c r="BH301" s="105"/>
      <c r="BI301" s="105"/>
      <c r="BJ301" s="105"/>
    </row>
    <row r="302" spans="2:62" ht="20.100000000000001" hidden="1" customHeight="1" outlineLevel="1">
      <c r="B302" s="99"/>
      <c r="C302" s="919" t="s">
        <v>343</v>
      </c>
      <c r="D302" s="920"/>
      <c r="E302" s="920"/>
      <c r="F302" s="921"/>
      <c r="G302" s="905" t="s">
        <v>342</v>
      </c>
      <c r="H302" s="935"/>
      <c r="I302" s="152"/>
      <c r="J302" s="152">
        <v>20</v>
      </c>
      <c r="K302" s="152"/>
      <c r="L302" s="152"/>
      <c r="M302" s="152"/>
      <c r="N302" s="152"/>
      <c r="O302" s="152">
        <v>30</v>
      </c>
      <c r="P302" s="153">
        <v>2000</v>
      </c>
      <c r="Q302" s="153">
        <v>8000</v>
      </c>
      <c r="R302" s="156">
        <f t="shared" si="241"/>
        <v>2000</v>
      </c>
      <c r="S302" s="156">
        <f t="shared" si="242"/>
        <v>8800</v>
      </c>
      <c r="U302" s="157">
        <f>I302*$I$7+J302*$J$7+K302*$K$7+L302*$L$7+M302*$M$7+N302*$N$7+O302*$O$7+R302+S302</f>
        <v>15260</v>
      </c>
      <c r="W302" s="152"/>
      <c r="X302" s="152"/>
      <c r="Y302" s="152"/>
      <c r="Z302" s="152"/>
      <c r="AA302" s="152"/>
      <c r="AB302" s="152"/>
      <c r="AC302" s="347"/>
      <c r="AD302" s="152"/>
      <c r="AE302" s="152"/>
      <c r="AF302" s="152"/>
      <c r="AG302" s="152"/>
      <c r="AH302" s="152"/>
      <c r="AI302" s="152"/>
      <c r="AJ302" s="347"/>
      <c r="AK302" s="152"/>
      <c r="AL302" s="152"/>
      <c r="AM302" s="295"/>
      <c r="AN302" s="228"/>
      <c r="AO302" s="228"/>
      <c r="AP302" s="228"/>
      <c r="AQ302" s="228"/>
      <c r="AR302" s="228"/>
      <c r="AS302" s="348"/>
      <c r="AT302" s="264">
        <f t="shared" si="231"/>
        <v>0</v>
      </c>
      <c r="AU302" s="259"/>
      <c r="AV302" s="265">
        <f t="shared" ref="AV302:AV316" si="245">AK302*$AK$7+AL302*$AL$7+AM302*$AM$7+SUM(AN302:AR302)*(1+Gewinn)*(1+SicherheitAngebot)+AT302/Zuschläge_IBN+AT302</f>
        <v>0</v>
      </c>
      <c r="AX302" s="265">
        <f>U302+AV302</f>
        <v>15260</v>
      </c>
      <c r="AZ302" s="492">
        <f t="shared" ref="AZ302:AZ316" si="246">U302/(1+SicherheitAngebot)*(1+Sicherheit)</f>
        <v>13563.931168065006</v>
      </c>
      <c r="BB302" s="492">
        <f t="shared" ref="BB302:BB316" si="247">AV302/(1+SicherheitAngebot)*(1+Sicherheit)</f>
        <v>0</v>
      </c>
      <c r="BD302" s="265">
        <f>AZ302+BB302</f>
        <v>13563.931168065006</v>
      </c>
      <c r="BE302" s="105"/>
      <c r="BF302" s="105"/>
      <c r="BG302" s="105"/>
      <c r="BH302" s="105"/>
      <c r="BI302" s="105"/>
      <c r="BJ302" s="105"/>
    </row>
    <row r="303" spans="2:62" ht="20.100000000000001" hidden="1" customHeight="1" outlineLevel="1">
      <c r="B303" s="100"/>
      <c r="C303" s="919" t="s">
        <v>344</v>
      </c>
      <c r="D303" s="920"/>
      <c r="E303" s="920"/>
      <c r="F303" s="921"/>
      <c r="G303" s="905"/>
      <c r="H303" s="904"/>
      <c r="I303" s="152"/>
      <c r="J303" s="152">
        <v>10</v>
      </c>
      <c r="K303" s="152">
        <v>15</v>
      </c>
      <c r="L303" s="152">
        <v>10</v>
      </c>
      <c r="M303" s="152">
        <v>20</v>
      </c>
      <c r="N303" s="152">
        <v>10</v>
      </c>
      <c r="O303" s="152">
        <v>10</v>
      </c>
      <c r="P303" s="153">
        <v>800</v>
      </c>
      <c r="Q303" s="153">
        <v>6000</v>
      </c>
      <c r="R303" s="156">
        <f t="shared" si="241"/>
        <v>800</v>
      </c>
      <c r="S303" s="156">
        <f t="shared" si="242"/>
        <v>6600.0000000000009</v>
      </c>
      <c r="U303" s="157">
        <f t="shared" ref="U303:U316" si="248">I303*$I$7+J303*$J$7+K303*$K$7+L303*$L$7+M303*$M$7+N303*$N$7+O303*$O$7+R303+S303</f>
        <v>14570</v>
      </c>
      <c r="W303" s="152"/>
      <c r="X303" s="152"/>
      <c r="Y303" s="152"/>
      <c r="Z303" s="152"/>
      <c r="AA303" s="152"/>
      <c r="AB303" s="152"/>
      <c r="AC303" s="347"/>
      <c r="AD303" s="152"/>
      <c r="AE303" s="152"/>
      <c r="AF303" s="152"/>
      <c r="AG303" s="152"/>
      <c r="AH303" s="152"/>
      <c r="AI303" s="152"/>
      <c r="AJ303" s="347"/>
      <c r="AK303" s="152"/>
      <c r="AL303" s="152"/>
      <c r="AM303" s="295"/>
      <c r="AN303" s="228"/>
      <c r="AO303" s="228"/>
      <c r="AP303" s="228"/>
      <c r="AQ303" s="228"/>
      <c r="AR303" s="228"/>
      <c r="AS303" s="348"/>
      <c r="AT303" s="264">
        <f t="shared" si="231"/>
        <v>0</v>
      </c>
      <c r="AU303" s="259"/>
      <c r="AV303" s="265">
        <f t="shared" si="245"/>
        <v>0</v>
      </c>
      <c r="AX303" s="265">
        <f t="shared" ref="AX303:AX316" si="249">U303+AV303</f>
        <v>14570</v>
      </c>
      <c r="AZ303" s="492">
        <f t="shared" si="246"/>
        <v>12950.621043165605</v>
      </c>
      <c r="BB303" s="492">
        <f t="shared" si="247"/>
        <v>0</v>
      </c>
      <c r="BD303" s="265">
        <f t="shared" ref="BD303:BD316" si="250">AZ303+BB303</f>
        <v>12950.621043165605</v>
      </c>
      <c r="BE303" s="105"/>
      <c r="BF303" s="105"/>
      <c r="BG303" s="105"/>
      <c r="BH303" s="105"/>
      <c r="BI303" s="105"/>
      <c r="BJ303" s="105"/>
    </row>
    <row r="304" spans="2:62" ht="20.100000000000001" hidden="1" customHeight="1" outlineLevel="1">
      <c r="B304" s="100"/>
      <c r="C304" s="908"/>
      <c r="D304" s="909"/>
      <c r="E304" s="909"/>
      <c r="F304" s="910"/>
      <c r="G304" s="890"/>
      <c r="H304" s="891"/>
      <c r="I304" s="152"/>
      <c r="J304" s="152"/>
      <c r="K304" s="152"/>
      <c r="L304" s="152"/>
      <c r="M304" s="152"/>
      <c r="N304" s="152"/>
      <c r="O304" s="152"/>
      <c r="P304" s="153"/>
      <c r="Q304" s="153"/>
      <c r="R304" s="156">
        <f t="shared" si="241"/>
        <v>0</v>
      </c>
      <c r="S304" s="156">
        <f t="shared" si="242"/>
        <v>0</v>
      </c>
      <c r="U304" s="157">
        <f t="shared" si="248"/>
        <v>0</v>
      </c>
      <c r="W304" s="152"/>
      <c r="X304" s="152"/>
      <c r="Y304" s="152"/>
      <c r="Z304" s="152"/>
      <c r="AA304" s="152"/>
      <c r="AB304" s="152"/>
      <c r="AC304" s="347"/>
      <c r="AD304" s="152"/>
      <c r="AE304" s="152"/>
      <c r="AF304" s="152"/>
      <c r="AG304" s="152"/>
      <c r="AH304" s="152"/>
      <c r="AI304" s="152"/>
      <c r="AJ304" s="347"/>
      <c r="AK304" s="152"/>
      <c r="AL304" s="152"/>
      <c r="AM304" s="295"/>
      <c r="AN304" s="228"/>
      <c r="AO304" s="228"/>
      <c r="AP304" s="228"/>
      <c r="AQ304" s="228"/>
      <c r="AR304" s="228"/>
      <c r="AS304" s="348"/>
      <c r="AT304" s="264">
        <f t="shared" si="231"/>
        <v>0</v>
      </c>
      <c r="AU304" s="259"/>
      <c r="AV304" s="265">
        <f t="shared" si="245"/>
        <v>0</v>
      </c>
      <c r="AX304" s="265">
        <f t="shared" si="249"/>
        <v>0</v>
      </c>
      <c r="AZ304" s="492">
        <f t="shared" si="246"/>
        <v>0</v>
      </c>
      <c r="BB304" s="492">
        <f t="shared" si="247"/>
        <v>0</v>
      </c>
      <c r="BD304" s="265">
        <f t="shared" si="250"/>
        <v>0</v>
      </c>
      <c r="BE304" s="105"/>
      <c r="BF304" s="105"/>
      <c r="BG304" s="105"/>
      <c r="BH304" s="105"/>
      <c r="BI304" s="105"/>
      <c r="BJ304" s="105"/>
    </row>
    <row r="305" spans="2:62" ht="20.100000000000001" hidden="1" customHeight="1" outlineLevel="1">
      <c r="B305" s="100"/>
      <c r="C305" s="908"/>
      <c r="D305" s="909"/>
      <c r="E305" s="909"/>
      <c r="F305" s="910"/>
      <c r="G305" s="890"/>
      <c r="H305" s="891"/>
      <c r="I305" s="152"/>
      <c r="J305" s="152"/>
      <c r="K305" s="152"/>
      <c r="L305" s="152"/>
      <c r="M305" s="152"/>
      <c r="N305" s="152"/>
      <c r="O305" s="152"/>
      <c r="P305" s="153"/>
      <c r="Q305" s="153"/>
      <c r="R305" s="156">
        <f t="shared" si="241"/>
        <v>0</v>
      </c>
      <c r="S305" s="156">
        <f t="shared" si="242"/>
        <v>0</v>
      </c>
      <c r="U305" s="157">
        <f t="shared" si="248"/>
        <v>0</v>
      </c>
      <c r="W305" s="152"/>
      <c r="X305" s="152"/>
      <c r="Y305" s="152"/>
      <c r="Z305" s="152"/>
      <c r="AA305" s="152"/>
      <c r="AB305" s="152"/>
      <c r="AC305" s="347"/>
      <c r="AD305" s="152"/>
      <c r="AE305" s="152"/>
      <c r="AF305" s="152"/>
      <c r="AG305" s="152"/>
      <c r="AH305" s="152"/>
      <c r="AI305" s="152"/>
      <c r="AJ305" s="347"/>
      <c r="AK305" s="152"/>
      <c r="AL305" s="152"/>
      <c r="AM305" s="295"/>
      <c r="AN305" s="228"/>
      <c r="AO305" s="228"/>
      <c r="AP305" s="228"/>
      <c r="AQ305" s="228"/>
      <c r="AR305" s="228"/>
      <c r="AS305" s="348"/>
      <c r="AT305" s="264">
        <f t="shared" si="231"/>
        <v>0</v>
      </c>
      <c r="AU305" s="259"/>
      <c r="AV305" s="265">
        <f t="shared" si="245"/>
        <v>0</v>
      </c>
      <c r="AX305" s="265">
        <f t="shared" si="249"/>
        <v>0</v>
      </c>
      <c r="AZ305" s="492">
        <f t="shared" si="246"/>
        <v>0</v>
      </c>
      <c r="BB305" s="492">
        <f t="shared" si="247"/>
        <v>0</v>
      </c>
      <c r="BD305" s="265">
        <f t="shared" si="250"/>
        <v>0</v>
      </c>
      <c r="BE305" s="105"/>
      <c r="BF305" s="105"/>
      <c r="BG305" s="105"/>
      <c r="BH305" s="105"/>
      <c r="BI305" s="105"/>
      <c r="BJ305" s="105"/>
    </row>
    <row r="306" spans="2:62" ht="20.100000000000001" hidden="1" customHeight="1" outlineLevel="1">
      <c r="B306" s="100"/>
      <c r="C306" s="908"/>
      <c r="D306" s="909"/>
      <c r="E306" s="909"/>
      <c r="F306" s="910"/>
      <c r="G306" s="890"/>
      <c r="H306" s="891"/>
      <c r="I306" s="152"/>
      <c r="J306" s="152"/>
      <c r="K306" s="152"/>
      <c r="L306" s="152"/>
      <c r="M306" s="152"/>
      <c r="N306" s="152"/>
      <c r="O306" s="152"/>
      <c r="P306" s="153"/>
      <c r="Q306" s="153"/>
      <c r="R306" s="156">
        <f t="shared" si="241"/>
        <v>0</v>
      </c>
      <c r="S306" s="156">
        <f t="shared" si="242"/>
        <v>0</v>
      </c>
      <c r="U306" s="157">
        <f t="shared" si="248"/>
        <v>0</v>
      </c>
      <c r="W306" s="152"/>
      <c r="X306" s="152"/>
      <c r="Y306" s="152"/>
      <c r="Z306" s="152"/>
      <c r="AA306" s="152"/>
      <c r="AB306" s="152"/>
      <c r="AC306" s="347"/>
      <c r="AD306" s="152"/>
      <c r="AE306" s="152"/>
      <c r="AF306" s="152"/>
      <c r="AG306" s="152"/>
      <c r="AH306" s="152"/>
      <c r="AI306" s="152"/>
      <c r="AJ306" s="347"/>
      <c r="AK306" s="152"/>
      <c r="AL306" s="152"/>
      <c r="AM306" s="295"/>
      <c r="AN306" s="228"/>
      <c r="AO306" s="228"/>
      <c r="AP306" s="228"/>
      <c r="AQ306" s="228"/>
      <c r="AR306" s="228"/>
      <c r="AS306" s="348"/>
      <c r="AT306" s="264">
        <f t="shared" si="231"/>
        <v>0</v>
      </c>
      <c r="AU306" s="259"/>
      <c r="AV306" s="265">
        <f t="shared" si="245"/>
        <v>0</v>
      </c>
      <c r="AX306" s="265">
        <f t="shared" si="249"/>
        <v>0</v>
      </c>
      <c r="AZ306" s="492">
        <f t="shared" si="246"/>
        <v>0</v>
      </c>
      <c r="BB306" s="492">
        <f t="shared" si="247"/>
        <v>0</v>
      </c>
      <c r="BD306" s="265">
        <f t="shared" si="250"/>
        <v>0</v>
      </c>
      <c r="BE306" s="105"/>
      <c r="BF306" s="105"/>
      <c r="BG306" s="105"/>
      <c r="BH306" s="105"/>
      <c r="BI306" s="105"/>
      <c r="BJ306" s="105"/>
    </row>
    <row r="307" spans="2:62" ht="20.100000000000001" hidden="1" customHeight="1" outlineLevel="1">
      <c r="B307" s="100"/>
      <c r="C307" s="908"/>
      <c r="D307" s="909"/>
      <c r="E307" s="909"/>
      <c r="F307" s="910"/>
      <c r="G307" s="890"/>
      <c r="H307" s="891"/>
      <c r="I307" s="152"/>
      <c r="J307" s="152"/>
      <c r="K307" s="152"/>
      <c r="L307" s="152"/>
      <c r="M307" s="152"/>
      <c r="N307" s="152"/>
      <c r="O307" s="152"/>
      <c r="P307" s="153"/>
      <c r="Q307" s="153"/>
      <c r="R307" s="156">
        <f t="shared" si="241"/>
        <v>0</v>
      </c>
      <c r="S307" s="156">
        <f t="shared" si="242"/>
        <v>0</v>
      </c>
      <c r="U307" s="157">
        <f t="shared" si="248"/>
        <v>0</v>
      </c>
      <c r="W307" s="152"/>
      <c r="X307" s="152"/>
      <c r="Y307" s="152"/>
      <c r="Z307" s="152"/>
      <c r="AA307" s="152"/>
      <c r="AB307" s="152"/>
      <c r="AC307" s="347"/>
      <c r="AD307" s="152"/>
      <c r="AE307" s="152"/>
      <c r="AF307" s="152"/>
      <c r="AG307" s="152"/>
      <c r="AH307" s="152"/>
      <c r="AI307" s="152"/>
      <c r="AJ307" s="347"/>
      <c r="AK307" s="152"/>
      <c r="AL307" s="152"/>
      <c r="AM307" s="295"/>
      <c r="AN307" s="228"/>
      <c r="AO307" s="228"/>
      <c r="AP307" s="228"/>
      <c r="AQ307" s="228"/>
      <c r="AR307" s="228"/>
      <c r="AS307" s="348"/>
      <c r="AT307" s="264">
        <f t="shared" si="231"/>
        <v>0</v>
      </c>
      <c r="AU307" s="259"/>
      <c r="AV307" s="265">
        <f t="shared" si="245"/>
        <v>0</v>
      </c>
      <c r="AX307" s="265">
        <f t="shared" si="249"/>
        <v>0</v>
      </c>
      <c r="AZ307" s="492">
        <f t="shared" si="246"/>
        <v>0</v>
      </c>
      <c r="BB307" s="492">
        <f t="shared" si="247"/>
        <v>0</v>
      </c>
      <c r="BD307" s="265">
        <f t="shared" si="250"/>
        <v>0</v>
      </c>
      <c r="BE307" s="105"/>
      <c r="BF307" s="105"/>
      <c r="BG307" s="105"/>
      <c r="BH307" s="105"/>
      <c r="BI307" s="105"/>
      <c r="BJ307" s="105"/>
    </row>
    <row r="308" spans="2:62" ht="20.100000000000001" hidden="1" customHeight="1" outlineLevel="1">
      <c r="B308" s="100"/>
      <c r="C308" s="908"/>
      <c r="D308" s="909"/>
      <c r="E308" s="909"/>
      <c r="F308" s="910"/>
      <c r="G308" s="890"/>
      <c r="H308" s="891"/>
      <c r="I308" s="152"/>
      <c r="J308" s="152"/>
      <c r="K308" s="152"/>
      <c r="L308" s="152"/>
      <c r="M308" s="152"/>
      <c r="N308" s="152"/>
      <c r="O308" s="152"/>
      <c r="P308" s="153"/>
      <c r="Q308" s="153"/>
      <c r="R308" s="156">
        <f t="shared" si="241"/>
        <v>0</v>
      </c>
      <c r="S308" s="156">
        <f t="shared" si="242"/>
        <v>0</v>
      </c>
      <c r="U308" s="157">
        <f t="shared" si="248"/>
        <v>0</v>
      </c>
      <c r="W308" s="152"/>
      <c r="X308" s="152"/>
      <c r="Y308" s="152"/>
      <c r="Z308" s="152"/>
      <c r="AA308" s="152"/>
      <c r="AB308" s="152"/>
      <c r="AC308" s="347"/>
      <c r="AD308" s="152"/>
      <c r="AE308" s="152"/>
      <c r="AF308" s="152"/>
      <c r="AG308" s="152"/>
      <c r="AH308" s="152"/>
      <c r="AI308" s="152"/>
      <c r="AJ308" s="347"/>
      <c r="AK308" s="152"/>
      <c r="AL308" s="152"/>
      <c r="AM308" s="295"/>
      <c r="AN308" s="228"/>
      <c r="AO308" s="228"/>
      <c r="AP308" s="228"/>
      <c r="AQ308" s="228"/>
      <c r="AR308" s="228"/>
      <c r="AS308" s="348"/>
      <c r="AT308" s="264">
        <f t="shared" si="231"/>
        <v>0</v>
      </c>
      <c r="AU308" s="259"/>
      <c r="AV308" s="265">
        <f t="shared" si="245"/>
        <v>0</v>
      </c>
      <c r="AX308" s="265">
        <f t="shared" si="249"/>
        <v>0</v>
      </c>
      <c r="AZ308" s="492">
        <f t="shared" si="246"/>
        <v>0</v>
      </c>
      <c r="BB308" s="492">
        <f t="shared" si="247"/>
        <v>0</v>
      </c>
      <c r="BD308" s="265">
        <f t="shared" si="250"/>
        <v>0</v>
      </c>
      <c r="BE308" s="105"/>
      <c r="BF308" s="105"/>
      <c r="BG308" s="105"/>
      <c r="BH308" s="105"/>
      <c r="BI308" s="105"/>
      <c r="BJ308" s="105"/>
    </row>
    <row r="309" spans="2:62" ht="20.100000000000001" hidden="1" customHeight="1" outlineLevel="1">
      <c r="B309" s="100"/>
      <c r="C309" s="908"/>
      <c r="D309" s="909"/>
      <c r="E309" s="909"/>
      <c r="F309" s="910"/>
      <c r="G309" s="890"/>
      <c r="H309" s="891"/>
      <c r="I309" s="152"/>
      <c r="J309" s="152"/>
      <c r="K309" s="152"/>
      <c r="L309" s="152"/>
      <c r="M309" s="152"/>
      <c r="N309" s="152"/>
      <c r="O309" s="152"/>
      <c r="P309" s="153"/>
      <c r="Q309" s="153"/>
      <c r="R309" s="156">
        <f t="shared" si="241"/>
        <v>0</v>
      </c>
      <c r="S309" s="156">
        <f t="shared" si="242"/>
        <v>0</v>
      </c>
      <c r="U309" s="157">
        <f t="shared" si="248"/>
        <v>0</v>
      </c>
      <c r="W309" s="152"/>
      <c r="X309" s="152"/>
      <c r="Y309" s="152"/>
      <c r="Z309" s="152"/>
      <c r="AA309" s="152"/>
      <c r="AB309" s="152"/>
      <c r="AC309" s="347"/>
      <c r="AD309" s="152"/>
      <c r="AE309" s="152"/>
      <c r="AF309" s="152"/>
      <c r="AG309" s="152"/>
      <c r="AH309" s="152"/>
      <c r="AI309" s="152"/>
      <c r="AJ309" s="347"/>
      <c r="AK309" s="152"/>
      <c r="AL309" s="152"/>
      <c r="AM309" s="295"/>
      <c r="AN309" s="228"/>
      <c r="AO309" s="228"/>
      <c r="AP309" s="228"/>
      <c r="AQ309" s="228"/>
      <c r="AR309" s="228"/>
      <c r="AS309" s="348"/>
      <c r="AT309" s="264">
        <f t="shared" si="231"/>
        <v>0</v>
      </c>
      <c r="AU309" s="259"/>
      <c r="AV309" s="265">
        <f t="shared" si="245"/>
        <v>0</v>
      </c>
      <c r="AX309" s="265">
        <f t="shared" si="249"/>
        <v>0</v>
      </c>
      <c r="AZ309" s="492">
        <f t="shared" si="246"/>
        <v>0</v>
      </c>
      <c r="BB309" s="492">
        <f t="shared" si="247"/>
        <v>0</v>
      </c>
      <c r="BD309" s="265">
        <f t="shared" si="250"/>
        <v>0</v>
      </c>
      <c r="BE309" s="105"/>
      <c r="BF309" s="105"/>
      <c r="BG309" s="105"/>
      <c r="BH309" s="105"/>
      <c r="BI309" s="105"/>
      <c r="BJ309" s="105"/>
    </row>
    <row r="310" spans="2:62" ht="20.100000000000001" hidden="1" customHeight="1" outlineLevel="1">
      <c r="B310" s="100"/>
      <c r="C310" s="908"/>
      <c r="D310" s="909"/>
      <c r="E310" s="909"/>
      <c r="F310" s="910"/>
      <c r="G310" s="890"/>
      <c r="H310" s="891"/>
      <c r="I310" s="152"/>
      <c r="J310" s="152"/>
      <c r="K310" s="152"/>
      <c r="L310" s="152"/>
      <c r="M310" s="152"/>
      <c r="N310" s="152"/>
      <c r="O310" s="152"/>
      <c r="P310" s="153"/>
      <c r="Q310" s="153"/>
      <c r="R310" s="156">
        <f t="shared" si="241"/>
        <v>0</v>
      </c>
      <c r="S310" s="156">
        <f t="shared" si="242"/>
        <v>0</v>
      </c>
      <c r="U310" s="157">
        <f t="shared" si="248"/>
        <v>0</v>
      </c>
      <c r="W310" s="152"/>
      <c r="X310" s="152"/>
      <c r="Y310" s="152"/>
      <c r="Z310" s="152"/>
      <c r="AA310" s="152"/>
      <c r="AB310" s="152"/>
      <c r="AC310" s="347"/>
      <c r="AD310" s="152"/>
      <c r="AE310" s="152"/>
      <c r="AF310" s="152"/>
      <c r="AG310" s="152"/>
      <c r="AH310" s="152"/>
      <c r="AI310" s="152"/>
      <c r="AJ310" s="347"/>
      <c r="AK310" s="152"/>
      <c r="AL310" s="152"/>
      <c r="AM310" s="295"/>
      <c r="AN310" s="228"/>
      <c r="AO310" s="228"/>
      <c r="AP310" s="228"/>
      <c r="AQ310" s="228"/>
      <c r="AR310" s="228"/>
      <c r="AS310" s="348"/>
      <c r="AT310" s="264">
        <f t="shared" si="231"/>
        <v>0</v>
      </c>
      <c r="AU310" s="259"/>
      <c r="AV310" s="265">
        <f t="shared" si="245"/>
        <v>0</v>
      </c>
      <c r="AX310" s="265">
        <f t="shared" si="249"/>
        <v>0</v>
      </c>
      <c r="AZ310" s="492">
        <f t="shared" si="246"/>
        <v>0</v>
      </c>
      <c r="BB310" s="492">
        <f t="shared" si="247"/>
        <v>0</v>
      </c>
      <c r="BD310" s="265">
        <f t="shared" si="250"/>
        <v>0</v>
      </c>
      <c r="BE310" s="105"/>
      <c r="BF310" s="105"/>
      <c r="BG310" s="105"/>
      <c r="BH310" s="105"/>
      <c r="BI310" s="105"/>
      <c r="BJ310" s="105"/>
    </row>
    <row r="311" spans="2:62" ht="20.100000000000001" hidden="1" customHeight="1" outlineLevel="1">
      <c r="B311" s="100"/>
      <c r="C311" s="908"/>
      <c r="D311" s="909"/>
      <c r="E311" s="909"/>
      <c r="F311" s="910"/>
      <c r="G311" s="890"/>
      <c r="H311" s="891"/>
      <c r="I311" s="152"/>
      <c r="J311" s="152"/>
      <c r="K311" s="152"/>
      <c r="L311" s="152"/>
      <c r="M311" s="152"/>
      <c r="N311" s="152"/>
      <c r="O311" s="152"/>
      <c r="P311" s="153"/>
      <c r="Q311" s="153"/>
      <c r="R311" s="156">
        <f t="shared" si="241"/>
        <v>0</v>
      </c>
      <c r="S311" s="156">
        <f t="shared" si="242"/>
        <v>0</v>
      </c>
      <c r="U311" s="157">
        <f t="shared" si="248"/>
        <v>0</v>
      </c>
      <c r="W311" s="152"/>
      <c r="X311" s="152"/>
      <c r="Y311" s="152"/>
      <c r="Z311" s="152"/>
      <c r="AA311" s="152"/>
      <c r="AB311" s="152"/>
      <c r="AC311" s="347"/>
      <c r="AD311" s="152"/>
      <c r="AE311" s="152"/>
      <c r="AF311" s="152"/>
      <c r="AG311" s="152"/>
      <c r="AH311" s="152"/>
      <c r="AI311" s="152"/>
      <c r="AJ311" s="347"/>
      <c r="AK311" s="152"/>
      <c r="AL311" s="152"/>
      <c r="AM311" s="295"/>
      <c r="AN311" s="228"/>
      <c r="AO311" s="228"/>
      <c r="AP311" s="228"/>
      <c r="AQ311" s="228"/>
      <c r="AR311" s="228"/>
      <c r="AS311" s="348"/>
      <c r="AT311" s="264">
        <f t="shared" si="231"/>
        <v>0</v>
      </c>
      <c r="AU311" s="259"/>
      <c r="AV311" s="265">
        <f t="shared" si="245"/>
        <v>0</v>
      </c>
      <c r="AX311" s="265">
        <f t="shared" si="249"/>
        <v>0</v>
      </c>
      <c r="AZ311" s="492">
        <f t="shared" si="246"/>
        <v>0</v>
      </c>
      <c r="BB311" s="492">
        <f t="shared" si="247"/>
        <v>0</v>
      </c>
      <c r="BD311" s="265">
        <f t="shared" si="250"/>
        <v>0</v>
      </c>
      <c r="BE311" s="105"/>
      <c r="BF311" s="105"/>
      <c r="BG311" s="105"/>
      <c r="BH311" s="105"/>
      <c r="BI311" s="105"/>
      <c r="BJ311" s="105"/>
    </row>
    <row r="312" spans="2:62" ht="20.100000000000001" hidden="1" customHeight="1" outlineLevel="1">
      <c r="B312" s="100"/>
      <c r="C312" s="908"/>
      <c r="D312" s="909"/>
      <c r="E312" s="909"/>
      <c r="F312" s="910"/>
      <c r="G312" s="890"/>
      <c r="H312" s="891"/>
      <c r="I312" s="152"/>
      <c r="J312" s="152"/>
      <c r="K312" s="152"/>
      <c r="L312" s="152"/>
      <c r="M312" s="152"/>
      <c r="N312" s="152"/>
      <c r="O312" s="152"/>
      <c r="P312" s="153"/>
      <c r="Q312" s="153"/>
      <c r="R312" s="156">
        <f t="shared" si="241"/>
        <v>0</v>
      </c>
      <c r="S312" s="156">
        <f t="shared" si="242"/>
        <v>0</v>
      </c>
      <c r="U312" s="157">
        <f t="shared" si="248"/>
        <v>0</v>
      </c>
      <c r="W312" s="152"/>
      <c r="X312" s="152"/>
      <c r="Y312" s="152"/>
      <c r="Z312" s="152"/>
      <c r="AA312" s="152"/>
      <c r="AB312" s="152"/>
      <c r="AC312" s="347"/>
      <c r="AD312" s="152"/>
      <c r="AE312" s="152"/>
      <c r="AF312" s="152"/>
      <c r="AG312" s="152"/>
      <c r="AH312" s="152"/>
      <c r="AI312" s="152"/>
      <c r="AJ312" s="347"/>
      <c r="AK312" s="152"/>
      <c r="AL312" s="152"/>
      <c r="AM312" s="295"/>
      <c r="AN312" s="228"/>
      <c r="AO312" s="228"/>
      <c r="AP312" s="228"/>
      <c r="AQ312" s="228"/>
      <c r="AR312" s="228"/>
      <c r="AS312" s="348"/>
      <c r="AT312" s="264">
        <f t="shared" si="231"/>
        <v>0</v>
      </c>
      <c r="AU312" s="259"/>
      <c r="AV312" s="265">
        <f t="shared" si="245"/>
        <v>0</v>
      </c>
      <c r="AX312" s="265">
        <f t="shared" si="249"/>
        <v>0</v>
      </c>
      <c r="AZ312" s="492">
        <f t="shared" si="246"/>
        <v>0</v>
      </c>
      <c r="BB312" s="492">
        <f t="shared" si="247"/>
        <v>0</v>
      </c>
      <c r="BD312" s="265">
        <f t="shared" si="250"/>
        <v>0</v>
      </c>
      <c r="BE312" s="105"/>
      <c r="BF312" s="105"/>
      <c r="BG312" s="105"/>
      <c r="BH312" s="105"/>
      <c r="BI312" s="105"/>
      <c r="BJ312" s="105"/>
    </row>
    <row r="313" spans="2:62" ht="20.100000000000001" hidden="1" customHeight="1" outlineLevel="1">
      <c r="B313" s="100"/>
      <c r="C313" s="908"/>
      <c r="D313" s="909"/>
      <c r="E313" s="909"/>
      <c r="F313" s="910"/>
      <c r="G313" s="890"/>
      <c r="H313" s="891"/>
      <c r="I313" s="152"/>
      <c r="J313" s="152"/>
      <c r="K313" s="152"/>
      <c r="L313" s="152"/>
      <c r="M313" s="152"/>
      <c r="N313" s="152"/>
      <c r="O313" s="152"/>
      <c r="P313" s="153"/>
      <c r="Q313" s="153"/>
      <c r="R313" s="156">
        <f t="shared" si="241"/>
        <v>0</v>
      </c>
      <c r="S313" s="156">
        <f t="shared" si="242"/>
        <v>0</v>
      </c>
      <c r="U313" s="157">
        <f t="shared" si="248"/>
        <v>0</v>
      </c>
      <c r="W313" s="152"/>
      <c r="X313" s="152"/>
      <c r="Y313" s="152"/>
      <c r="Z313" s="152"/>
      <c r="AA313" s="152"/>
      <c r="AB313" s="152"/>
      <c r="AC313" s="347"/>
      <c r="AD313" s="152"/>
      <c r="AE313" s="152"/>
      <c r="AF313" s="152"/>
      <c r="AG313" s="152"/>
      <c r="AH313" s="152"/>
      <c r="AI313" s="152"/>
      <c r="AJ313" s="347"/>
      <c r="AK313" s="152"/>
      <c r="AL313" s="152"/>
      <c r="AM313" s="295"/>
      <c r="AN313" s="228"/>
      <c r="AO313" s="228"/>
      <c r="AP313" s="228"/>
      <c r="AQ313" s="228"/>
      <c r="AR313" s="228"/>
      <c r="AS313" s="348"/>
      <c r="AT313" s="264">
        <f t="shared" si="231"/>
        <v>0</v>
      </c>
      <c r="AU313" s="259"/>
      <c r="AV313" s="265">
        <f t="shared" si="245"/>
        <v>0</v>
      </c>
      <c r="AX313" s="265">
        <f t="shared" si="249"/>
        <v>0</v>
      </c>
      <c r="AZ313" s="492">
        <f t="shared" si="246"/>
        <v>0</v>
      </c>
      <c r="BB313" s="492">
        <f t="shared" si="247"/>
        <v>0</v>
      </c>
      <c r="BD313" s="265">
        <f t="shared" si="250"/>
        <v>0</v>
      </c>
      <c r="BE313" s="105"/>
      <c r="BF313" s="105"/>
      <c r="BG313" s="105"/>
      <c r="BH313" s="105"/>
      <c r="BI313" s="105"/>
      <c r="BJ313" s="105"/>
    </row>
    <row r="314" spans="2:62" ht="20.100000000000001" hidden="1" customHeight="1" outlineLevel="1">
      <c r="B314" s="100"/>
      <c r="C314" s="908"/>
      <c r="D314" s="909"/>
      <c r="E314" s="909"/>
      <c r="F314" s="910"/>
      <c r="G314" s="890"/>
      <c r="H314" s="891"/>
      <c r="I314" s="152"/>
      <c r="J314" s="152"/>
      <c r="K314" s="152"/>
      <c r="L314" s="152"/>
      <c r="M314" s="152"/>
      <c r="N314" s="152"/>
      <c r="O314" s="152"/>
      <c r="P314" s="153"/>
      <c r="Q314" s="153"/>
      <c r="R314" s="156">
        <f t="shared" si="241"/>
        <v>0</v>
      </c>
      <c r="S314" s="156">
        <f t="shared" si="242"/>
        <v>0</v>
      </c>
      <c r="U314" s="157">
        <f t="shared" si="248"/>
        <v>0</v>
      </c>
      <c r="W314" s="152"/>
      <c r="X314" s="152"/>
      <c r="Y314" s="152"/>
      <c r="Z314" s="152"/>
      <c r="AA314" s="152"/>
      <c r="AB314" s="152"/>
      <c r="AC314" s="347"/>
      <c r="AD314" s="152"/>
      <c r="AE314" s="152"/>
      <c r="AF314" s="152"/>
      <c r="AG314" s="152"/>
      <c r="AH314" s="152"/>
      <c r="AI314" s="152"/>
      <c r="AJ314" s="347"/>
      <c r="AK314" s="152"/>
      <c r="AL314" s="152"/>
      <c r="AM314" s="295"/>
      <c r="AN314" s="228"/>
      <c r="AO314" s="228"/>
      <c r="AP314" s="228"/>
      <c r="AQ314" s="228"/>
      <c r="AR314" s="228"/>
      <c r="AS314" s="348"/>
      <c r="AT314" s="264">
        <f t="shared" si="231"/>
        <v>0</v>
      </c>
      <c r="AU314" s="259"/>
      <c r="AV314" s="265">
        <f t="shared" si="245"/>
        <v>0</v>
      </c>
      <c r="AX314" s="265">
        <f t="shared" si="249"/>
        <v>0</v>
      </c>
      <c r="AZ314" s="492">
        <f t="shared" si="246"/>
        <v>0</v>
      </c>
      <c r="BB314" s="492">
        <f t="shared" si="247"/>
        <v>0</v>
      </c>
      <c r="BD314" s="265">
        <f t="shared" si="250"/>
        <v>0</v>
      </c>
      <c r="BE314" s="105"/>
      <c r="BF314" s="105"/>
      <c r="BG314" s="105"/>
      <c r="BH314" s="105"/>
      <c r="BI314" s="105"/>
      <c r="BJ314" s="105"/>
    </row>
    <row r="315" spans="2:62" ht="20.100000000000001" hidden="1" customHeight="1" outlineLevel="1">
      <c r="B315" s="100"/>
      <c r="C315" s="908"/>
      <c r="D315" s="909"/>
      <c r="E315" s="909"/>
      <c r="F315" s="910"/>
      <c r="G315" s="890"/>
      <c r="H315" s="891"/>
      <c r="I315" s="152"/>
      <c r="J315" s="152"/>
      <c r="K315" s="152"/>
      <c r="L315" s="152"/>
      <c r="M315" s="152"/>
      <c r="N315" s="152"/>
      <c r="O315" s="152"/>
      <c r="P315" s="153"/>
      <c r="Q315" s="153"/>
      <c r="R315" s="156">
        <f t="shared" si="241"/>
        <v>0</v>
      </c>
      <c r="S315" s="156">
        <f t="shared" si="242"/>
        <v>0</v>
      </c>
      <c r="U315" s="157">
        <f t="shared" si="248"/>
        <v>0</v>
      </c>
      <c r="W315" s="152"/>
      <c r="X315" s="152"/>
      <c r="Y315" s="152"/>
      <c r="Z315" s="152"/>
      <c r="AA315" s="152"/>
      <c r="AB315" s="152"/>
      <c r="AC315" s="347"/>
      <c r="AD315" s="152"/>
      <c r="AE315" s="152"/>
      <c r="AF315" s="152"/>
      <c r="AG315" s="152"/>
      <c r="AH315" s="152"/>
      <c r="AI315" s="152"/>
      <c r="AJ315" s="347"/>
      <c r="AK315" s="152"/>
      <c r="AL315" s="152"/>
      <c r="AM315" s="295"/>
      <c r="AN315" s="228"/>
      <c r="AO315" s="228"/>
      <c r="AP315" s="228"/>
      <c r="AQ315" s="228"/>
      <c r="AR315" s="228"/>
      <c r="AS315" s="348"/>
      <c r="AT315" s="264">
        <f t="shared" si="231"/>
        <v>0</v>
      </c>
      <c r="AU315" s="259"/>
      <c r="AV315" s="265">
        <f t="shared" si="245"/>
        <v>0</v>
      </c>
      <c r="AX315" s="265">
        <f t="shared" si="249"/>
        <v>0</v>
      </c>
      <c r="AZ315" s="492">
        <f t="shared" si="246"/>
        <v>0</v>
      </c>
      <c r="BB315" s="492">
        <f t="shared" si="247"/>
        <v>0</v>
      </c>
      <c r="BD315" s="265">
        <f t="shared" si="250"/>
        <v>0</v>
      </c>
      <c r="BE315" s="105"/>
      <c r="BF315" s="105"/>
      <c r="BG315" s="105"/>
      <c r="BH315" s="105"/>
      <c r="BI315" s="105"/>
      <c r="BJ315" s="105"/>
    </row>
    <row r="316" spans="2:62" ht="20.100000000000001" hidden="1" customHeight="1" outlineLevel="1">
      <c r="B316" s="100"/>
      <c r="C316" s="908"/>
      <c r="D316" s="909"/>
      <c r="E316" s="909"/>
      <c r="F316" s="910"/>
      <c r="G316" s="890"/>
      <c r="H316" s="891"/>
      <c r="I316" s="152"/>
      <c r="J316" s="152"/>
      <c r="K316" s="152"/>
      <c r="L316" s="152"/>
      <c r="M316" s="152"/>
      <c r="N316" s="152"/>
      <c r="O316" s="152"/>
      <c r="P316" s="153"/>
      <c r="Q316" s="153"/>
      <c r="R316" s="156">
        <f t="shared" si="241"/>
        <v>0</v>
      </c>
      <c r="S316" s="156">
        <f t="shared" si="242"/>
        <v>0</v>
      </c>
      <c r="U316" s="157">
        <f t="shared" si="248"/>
        <v>0</v>
      </c>
      <c r="W316" s="152"/>
      <c r="X316" s="152"/>
      <c r="Y316" s="152"/>
      <c r="Z316" s="152"/>
      <c r="AA316" s="152"/>
      <c r="AB316" s="152"/>
      <c r="AC316" s="347"/>
      <c r="AD316" s="152"/>
      <c r="AE316" s="152"/>
      <c r="AF316" s="152"/>
      <c r="AG316" s="152"/>
      <c r="AH316" s="152"/>
      <c r="AI316" s="152"/>
      <c r="AJ316" s="347"/>
      <c r="AK316" s="152"/>
      <c r="AL316" s="152"/>
      <c r="AM316" s="295"/>
      <c r="AN316" s="228"/>
      <c r="AO316" s="228"/>
      <c r="AP316" s="228"/>
      <c r="AQ316" s="228"/>
      <c r="AR316" s="228"/>
      <c r="AS316" s="348"/>
      <c r="AT316" s="264">
        <f t="shared" si="231"/>
        <v>0</v>
      </c>
      <c r="AU316" s="259"/>
      <c r="AV316" s="265">
        <f t="shared" si="245"/>
        <v>0</v>
      </c>
      <c r="AX316" s="265">
        <f t="shared" si="249"/>
        <v>0</v>
      </c>
      <c r="AZ316" s="492">
        <f t="shared" si="246"/>
        <v>0</v>
      </c>
      <c r="BB316" s="492">
        <f t="shared" si="247"/>
        <v>0</v>
      </c>
      <c r="BD316" s="265">
        <f t="shared" si="250"/>
        <v>0</v>
      </c>
      <c r="BE316" s="105"/>
      <c r="BF316" s="105"/>
      <c r="BG316" s="105"/>
      <c r="BH316" s="105"/>
      <c r="BI316" s="105"/>
      <c r="BJ316" s="105"/>
    </row>
    <row r="317" spans="2:62" ht="9.9499999999999993" hidden="1" customHeight="1" outlineLevel="1">
      <c r="B317" s="101"/>
      <c r="C317" s="208"/>
      <c r="D317" s="208"/>
      <c r="E317" s="208"/>
      <c r="F317" s="208"/>
      <c r="G317" s="237"/>
      <c r="H317" s="207"/>
      <c r="I317" s="257"/>
      <c r="J317" s="257"/>
      <c r="K317" s="257"/>
      <c r="L317" s="257"/>
      <c r="M317" s="257"/>
      <c r="N317" s="257"/>
      <c r="O317" s="257"/>
      <c r="P317" s="256"/>
      <c r="Q317" s="102"/>
      <c r="R317" s="102"/>
      <c r="S317" s="102"/>
      <c r="U317" s="98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Z317" s="493"/>
      <c r="BE317" s="105"/>
      <c r="BF317" s="105"/>
      <c r="BG317" s="105"/>
      <c r="BH317" s="105"/>
      <c r="BI317" s="105"/>
      <c r="BJ317" s="105"/>
    </row>
    <row r="318" spans="2:62" ht="20.100000000000001" customHeight="1" collapsed="1">
      <c r="B318" s="8">
        <f>B301+1</f>
        <v>19</v>
      </c>
      <c r="C318" s="895" t="s">
        <v>255</v>
      </c>
      <c r="D318" s="896"/>
      <c r="E318" s="896"/>
      <c r="F318" s="897"/>
      <c r="G318" s="429"/>
      <c r="H318" s="206">
        <v>1</v>
      </c>
      <c r="I318" s="642">
        <f t="shared" ref="I318" si="251">$H318*SUM(I319:I333)</f>
        <v>0</v>
      </c>
      <c r="J318" s="643">
        <f t="shared" ref="J318:O318" si="252">$H318*SUM(J319:J333)</f>
        <v>412</v>
      </c>
      <c r="K318" s="644">
        <f t="shared" si="252"/>
        <v>210</v>
      </c>
      <c r="L318" s="645">
        <f t="shared" si="252"/>
        <v>285</v>
      </c>
      <c r="M318" s="645">
        <f t="shared" si="252"/>
        <v>235</v>
      </c>
      <c r="N318" s="644">
        <f t="shared" si="252"/>
        <v>282</v>
      </c>
      <c r="O318" s="642">
        <f t="shared" si="252"/>
        <v>197</v>
      </c>
      <c r="P318" s="209">
        <f t="shared" ref="P318:Q318" si="253">$H318*SUM(P319:P333)</f>
        <v>1200</v>
      </c>
      <c r="Q318" s="210">
        <f t="shared" si="253"/>
        <v>59000</v>
      </c>
      <c r="R318" s="136">
        <f t="shared" ref="R318:R333" si="254">P318*(1+Gewinn)*(1+SicherheitAngebot)</f>
        <v>1200</v>
      </c>
      <c r="S318" s="137">
        <f t="shared" ref="S318:S333" si="255">Q318*(1+MGKZ)*(1+Gewinn)*(1+SicherheitAngebot)</f>
        <v>64900.000000000007</v>
      </c>
      <c r="U318" s="10">
        <f>I318*$I$7+J318*$J$7+K318*$K$7+L318*$L$7+M318*$M$7+N318*$N$7+O318*$O$7+R318+S318</f>
        <v>220498</v>
      </c>
      <c r="W318" s="646">
        <f t="shared" ref="W318:AB318" si="256">$H318*SUM(W319:W333)</f>
        <v>0</v>
      </c>
      <c r="X318" s="647">
        <f t="shared" si="256"/>
        <v>0</v>
      </c>
      <c r="Y318" s="648">
        <f t="shared" si="256"/>
        <v>0</v>
      </c>
      <c r="Z318" s="649">
        <f t="shared" si="256"/>
        <v>0</v>
      </c>
      <c r="AA318" s="648">
        <f t="shared" si="256"/>
        <v>0</v>
      </c>
      <c r="AB318" s="646">
        <f t="shared" si="256"/>
        <v>0</v>
      </c>
      <c r="AC318" s="258"/>
      <c r="AD318" s="646">
        <f t="shared" ref="AD318:AM318" si="257">$H318*SUM(AD319:AD333)</f>
        <v>0</v>
      </c>
      <c r="AE318" s="647">
        <f t="shared" si="257"/>
        <v>0</v>
      </c>
      <c r="AF318" s="648">
        <f t="shared" si="257"/>
        <v>0</v>
      </c>
      <c r="AG318" s="649">
        <f t="shared" si="257"/>
        <v>0</v>
      </c>
      <c r="AH318" s="648">
        <f t="shared" si="257"/>
        <v>0</v>
      </c>
      <c r="AI318" s="646">
        <f t="shared" si="257"/>
        <v>0</v>
      </c>
      <c r="AJ318" s="258"/>
      <c r="AK318" s="653">
        <f t="shared" si="257"/>
        <v>0</v>
      </c>
      <c r="AL318" s="653">
        <f t="shared" si="257"/>
        <v>0</v>
      </c>
      <c r="AM318" s="653">
        <f t="shared" si="257"/>
        <v>0</v>
      </c>
      <c r="AN318" s="227">
        <f>$H318*SUM(AN319:AN333)*(1+Gewinn)*(1+SicherheitAngebot)</f>
        <v>0</v>
      </c>
      <c r="AO318" s="227">
        <f>$H318*SUM(AO319:AO333)*(1+Gewinn)*(1+SicherheitAngebot)</f>
        <v>0</v>
      </c>
      <c r="AP318" s="227">
        <f>$H318*SUM(AP319:AP333)*(1+Gewinn)*(1+SicherheitAngebot)</f>
        <v>0</v>
      </c>
      <c r="AQ318" s="227">
        <f>$H318*SUM(AQ319:AQ333)*(1+Gewinn)*(1+SicherheitAngebot)</f>
        <v>0</v>
      </c>
      <c r="AR318" s="227">
        <f>$H318*SUM(AR319:AR333)*(1+Gewinn)*(1+SicherheitAngebot)</f>
        <v>0</v>
      </c>
      <c r="AS318" s="262"/>
      <c r="AT318" s="263">
        <f t="shared" si="231"/>
        <v>0</v>
      </c>
      <c r="AU318" s="259"/>
      <c r="AV318" s="491">
        <f>AK318*$AK$7+AL318*$AL$7+AM318*$AM$7+SUM(AN318:AR318)+AT318/Zuschläge_IBN+AT318</f>
        <v>0</v>
      </c>
      <c r="AX318" s="685">
        <f>U318+AV318</f>
        <v>220498</v>
      </c>
      <c r="AZ318" s="490">
        <f>IF(H318&gt;0,U318/(1+SicherheitAngebot)*(1+Sicherheit),0)</f>
        <v>195990.80568125803</v>
      </c>
      <c r="BB318" s="490">
        <f>IF(H318&gt;0,AV318/(1+SicherheitAngebot)*(1+Sicherheit),0)</f>
        <v>0</v>
      </c>
      <c r="BD318" s="490">
        <f>AZ318+BB318</f>
        <v>195990.80568125803</v>
      </c>
      <c r="BE318" s="105"/>
      <c r="BF318" s="105"/>
      <c r="BG318" s="105"/>
      <c r="BH318" s="105"/>
      <c r="BI318" s="105"/>
      <c r="BJ318" s="105"/>
    </row>
    <row r="319" spans="2:62" ht="20.100000000000001" hidden="1" customHeight="1" outlineLevel="1">
      <c r="B319" s="99"/>
      <c r="C319" s="922" t="s">
        <v>346</v>
      </c>
      <c r="D319" s="923"/>
      <c r="E319" s="923"/>
      <c r="F319" s="924"/>
      <c r="G319" s="905" t="s">
        <v>347</v>
      </c>
      <c r="H319" s="915"/>
      <c r="I319" s="152"/>
      <c r="J319" s="152">
        <v>0</v>
      </c>
      <c r="K319" s="152">
        <v>100</v>
      </c>
      <c r="L319" s="152">
        <v>50</v>
      </c>
      <c r="M319" s="152">
        <v>50</v>
      </c>
      <c r="N319" s="152">
        <v>120</v>
      </c>
      <c r="O319" s="152"/>
      <c r="P319" s="152"/>
      <c r="Q319" s="153">
        <v>30000</v>
      </c>
      <c r="R319" s="156">
        <f t="shared" si="254"/>
        <v>0</v>
      </c>
      <c r="S319" s="156">
        <f t="shared" si="255"/>
        <v>33000</v>
      </c>
      <c r="U319" s="157">
        <f>I319*$I$7+J319*$J$7+K319*$K$7+L319*$L$7+M319*$M$7+N319*$N$7+O319*$O$7+R319+S319</f>
        <v>62540</v>
      </c>
      <c r="W319" s="152"/>
      <c r="X319" s="152"/>
      <c r="Y319" s="152"/>
      <c r="Z319" s="152"/>
      <c r="AA319" s="152"/>
      <c r="AB319" s="152"/>
      <c r="AC319" s="347"/>
      <c r="AD319" s="152"/>
      <c r="AE319" s="152"/>
      <c r="AF319" s="152"/>
      <c r="AG319" s="152"/>
      <c r="AH319" s="152"/>
      <c r="AI319" s="152"/>
      <c r="AJ319" s="347"/>
      <c r="AK319" s="152"/>
      <c r="AL319" s="152"/>
      <c r="AM319" s="295"/>
      <c r="AN319" s="228"/>
      <c r="AO319" s="228"/>
      <c r="AP319" s="228"/>
      <c r="AQ319" s="228"/>
      <c r="AR319" s="228"/>
      <c r="AS319" s="348"/>
      <c r="AT319" s="264">
        <f t="shared" si="231"/>
        <v>0</v>
      </c>
      <c r="AU319" s="259"/>
      <c r="AV319" s="265">
        <f t="shared" ref="AV319:AV333" si="258">AK319*$AK$7+AL319*$AL$7+AM319*$AM$7+SUM(AN319:AR319)*(1+Gewinn)*(1+SicherheitAngebot)+AT319/Zuschläge_IBN+AT319</f>
        <v>0</v>
      </c>
      <c r="AX319" s="265">
        <f>U319+AV319</f>
        <v>62540</v>
      </c>
      <c r="AZ319" s="492">
        <f t="shared" ref="AZ319:AZ333" si="259">U319/(1+SicherheitAngebot)*(1+Sicherheit)</f>
        <v>55589.007552476112</v>
      </c>
      <c r="BB319" s="492">
        <f t="shared" ref="BB319:BB333" si="260">AV319/(1+SicherheitAngebot)*(1+Sicherheit)</f>
        <v>0</v>
      </c>
      <c r="BD319" s="265">
        <f>AZ319+BB319</f>
        <v>55589.007552476112</v>
      </c>
      <c r="BE319" s="105"/>
      <c r="BF319" s="105"/>
      <c r="BG319" s="105"/>
      <c r="BH319" s="105"/>
      <c r="BI319" s="105"/>
      <c r="BJ319" s="105"/>
    </row>
    <row r="320" spans="2:62" ht="20.100000000000001" hidden="1" customHeight="1" outlineLevel="1">
      <c r="B320" s="100"/>
      <c r="C320" s="922" t="s">
        <v>348</v>
      </c>
      <c r="D320" s="923"/>
      <c r="E320" s="923"/>
      <c r="F320" s="924"/>
      <c r="G320" s="905"/>
      <c r="H320" s="904"/>
      <c r="I320" s="152"/>
      <c r="J320" s="152"/>
      <c r="K320" s="152"/>
      <c r="L320" s="152"/>
      <c r="M320" s="152"/>
      <c r="N320" s="152">
        <v>80</v>
      </c>
      <c r="O320" s="152"/>
      <c r="P320" s="152"/>
      <c r="Q320" s="153">
        <v>10000</v>
      </c>
      <c r="R320" s="156">
        <f t="shared" si="254"/>
        <v>0</v>
      </c>
      <c r="S320" s="156">
        <f t="shared" si="255"/>
        <v>11000</v>
      </c>
      <c r="U320" s="157">
        <f t="shared" ref="U320:U333" si="261">I320*$I$7+J320*$J$7+K320*$K$7+L320*$L$7+M320*$M$7+N320*$N$7+O320*$O$7+R320+S320</f>
        <v>17560</v>
      </c>
      <c r="W320" s="152"/>
      <c r="X320" s="152"/>
      <c r="Y320" s="152"/>
      <c r="Z320" s="152"/>
      <c r="AA320" s="152"/>
      <c r="AB320" s="152"/>
      <c r="AC320" s="347"/>
      <c r="AD320" s="152"/>
      <c r="AE320" s="152"/>
      <c r="AF320" s="152"/>
      <c r="AG320" s="152"/>
      <c r="AH320" s="152"/>
      <c r="AI320" s="152"/>
      <c r="AJ320" s="347"/>
      <c r="AK320" s="152"/>
      <c r="AL320" s="152"/>
      <c r="AM320" s="295"/>
      <c r="AN320" s="228"/>
      <c r="AO320" s="228"/>
      <c r="AP320" s="228"/>
      <c r="AQ320" s="228"/>
      <c r="AR320" s="228"/>
      <c r="AS320" s="348"/>
      <c r="AT320" s="264">
        <f t="shared" si="231"/>
        <v>0</v>
      </c>
      <c r="AU320" s="259"/>
      <c r="AV320" s="265">
        <f t="shared" si="258"/>
        <v>0</v>
      </c>
      <c r="AX320" s="265">
        <f t="shared" ref="AX320:AX333" si="262">U320+AV320</f>
        <v>17560</v>
      </c>
      <c r="AZ320" s="492">
        <f t="shared" si="259"/>
        <v>15608.298251063008</v>
      </c>
      <c r="BB320" s="492">
        <f t="shared" si="260"/>
        <v>0</v>
      </c>
      <c r="BD320" s="265">
        <f t="shared" ref="BD320:BD333" si="263">AZ320+BB320</f>
        <v>15608.298251063008</v>
      </c>
      <c r="BE320" s="105"/>
      <c r="BF320" s="105"/>
      <c r="BG320" s="105"/>
      <c r="BH320" s="105"/>
      <c r="BI320" s="105"/>
      <c r="BJ320" s="105"/>
    </row>
    <row r="321" spans="2:62" ht="20.100000000000001" hidden="1" customHeight="1" outlineLevel="1">
      <c r="B321" s="100"/>
      <c r="C321" s="736" t="s">
        <v>349</v>
      </c>
      <c r="D321" s="737"/>
      <c r="E321" s="737"/>
      <c r="F321" s="738"/>
      <c r="G321" s="905"/>
      <c r="H321" s="904"/>
      <c r="I321" s="152"/>
      <c r="J321" s="152">
        <v>10</v>
      </c>
      <c r="K321" s="152">
        <v>20</v>
      </c>
      <c r="L321" s="152"/>
      <c r="M321" s="152">
        <v>10</v>
      </c>
      <c r="N321" s="152"/>
      <c r="O321" s="152"/>
      <c r="P321" s="152"/>
      <c r="Q321" s="153"/>
      <c r="R321" s="156">
        <f t="shared" si="254"/>
        <v>0</v>
      </c>
      <c r="S321" s="156">
        <f t="shared" si="255"/>
        <v>0</v>
      </c>
      <c r="U321" s="157">
        <f t="shared" si="261"/>
        <v>3890</v>
      </c>
      <c r="W321" s="152"/>
      <c r="X321" s="152"/>
      <c r="Y321" s="152"/>
      <c r="Z321" s="152"/>
      <c r="AA321" s="152"/>
      <c r="AB321" s="152"/>
      <c r="AC321" s="347"/>
      <c r="AD321" s="152"/>
      <c r="AE321" s="152"/>
      <c r="AF321" s="152"/>
      <c r="AG321" s="152"/>
      <c r="AH321" s="152"/>
      <c r="AI321" s="152"/>
      <c r="AJ321" s="347"/>
      <c r="AK321" s="152"/>
      <c r="AL321" s="152"/>
      <c r="AM321" s="295"/>
      <c r="AN321" s="228"/>
      <c r="AO321" s="228"/>
      <c r="AP321" s="228"/>
      <c r="AQ321" s="228"/>
      <c r="AR321" s="228"/>
      <c r="AS321" s="348"/>
      <c r="AT321" s="264">
        <f t="shared" si="231"/>
        <v>0</v>
      </c>
      <c r="AU321" s="259"/>
      <c r="AV321" s="265">
        <f t="shared" si="258"/>
        <v>0</v>
      </c>
      <c r="AX321" s="265">
        <f t="shared" si="262"/>
        <v>3890</v>
      </c>
      <c r="AZ321" s="492">
        <f t="shared" si="259"/>
        <v>3457.6469360270557</v>
      </c>
      <c r="BB321" s="492">
        <f t="shared" si="260"/>
        <v>0</v>
      </c>
      <c r="BD321" s="265">
        <f t="shared" si="263"/>
        <v>3457.6469360270557</v>
      </c>
      <c r="BE321" s="105"/>
      <c r="BF321" s="105"/>
      <c r="BG321" s="105"/>
      <c r="BH321" s="105"/>
      <c r="BI321" s="105"/>
      <c r="BJ321" s="105"/>
    </row>
    <row r="322" spans="2:62" ht="20.100000000000001" hidden="1" customHeight="1" outlineLevel="1">
      <c r="B322" s="100"/>
      <c r="C322" s="736" t="s">
        <v>350</v>
      </c>
      <c r="D322" s="737"/>
      <c r="E322" s="737"/>
      <c r="F322" s="738"/>
      <c r="G322" s="905"/>
      <c r="H322" s="904"/>
      <c r="I322" s="152"/>
      <c r="J322" s="152"/>
      <c r="K322" s="152">
        <v>25</v>
      </c>
      <c r="L322" s="152"/>
      <c r="M322" s="152"/>
      <c r="N322" s="152"/>
      <c r="O322" s="152"/>
      <c r="P322" s="152"/>
      <c r="Q322" s="153"/>
      <c r="R322" s="156">
        <f t="shared" si="254"/>
        <v>0</v>
      </c>
      <c r="S322" s="156">
        <f t="shared" si="255"/>
        <v>0</v>
      </c>
      <c r="U322" s="157">
        <f t="shared" si="261"/>
        <v>2300</v>
      </c>
      <c r="W322" s="152"/>
      <c r="X322" s="152"/>
      <c r="Y322" s="152"/>
      <c r="Z322" s="152"/>
      <c r="AA322" s="152"/>
      <c r="AB322" s="152"/>
      <c r="AC322" s="347"/>
      <c r="AD322" s="152"/>
      <c r="AE322" s="152"/>
      <c r="AF322" s="152"/>
      <c r="AG322" s="152"/>
      <c r="AH322" s="152"/>
      <c r="AI322" s="152"/>
      <c r="AJ322" s="347"/>
      <c r="AK322" s="152"/>
      <c r="AL322" s="152"/>
      <c r="AM322" s="295"/>
      <c r="AN322" s="228"/>
      <c r="AO322" s="228"/>
      <c r="AP322" s="228"/>
      <c r="AQ322" s="228"/>
      <c r="AR322" s="228"/>
      <c r="AS322" s="348"/>
      <c r="AT322" s="264">
        <f t="shared" si="231"/>
        <v>0</v>
      </c>
      <c r="AU322" s="259"/>
      <c r="AV322" s="265">
        <f t="shared" si="258"/>
        <v>0</v>
      </c>
      <c r="AX322" s="265">
        <f t="shared" si="262"/>
        <v>2300</v>
      </c>
      <c r="AZ322" s="492">
        <f t="shared" si="259"/>
        <v>2044.3670829980022</v>
      </c>
      <c r="BB322" s="492">
        <f t="shared" si="260"/>
        <v>0</v>
      </c>
      <c r="BD322" s="265">
        <f t="shared" si="263"/>
        <v>2044.3670829980022</v>
      </c>
      <c r="BE322" s="105"/>
      <c r="BF322" s="105"/>
      <c r="BG322" s="105"/>
      <c r="BH322" s="105"/>
      <c r="BI322" s="105"/>
      <c r="BJ322" s="105"/>
    </row>
    <row r="323" spans="2:62" ht="20.100000000000001" hidden="1" customHeight="1" outlineLevel="1">
      <c r="B323" s="100"/>
      <c r="C323" s="736" t="s">
        <v>351</v>
      </c>
      <c r="D323" s="737"/>
      <c r="E323" s="737"/>
      <c r="F323" s="738"/>
      <c r="G323" s="905"/>
      <c r="H323" s="904"/>
      <c r="I323" s="152"/>
      <c r="J323" s="152">
        <v>40</v>
      </c>
      <c r="K323" s="152">
        <v>5</v>
      </c>
      <c r="L323" s="152">
        <v>5</v>
      </c>
      <c r="M323" s="152">
        <v>5</v>
      </c>
      <c r="N323" s="152">
        <v>10</v>
      </c>
      <c r="O323" s="152">
        <v>60</v>
      </c>
      <c r="P323" s="152">
        <v>1000</v>
      </c>
      <c r="Q323" s="153">
        <v>12000</v>
      </c>
      <c r="R323" s="156">
        <f t="shared" si="254"/>
        <v>1000</v>
      </c>
      <c r="S323" s="156">
        <f t="shared" si="255"/>
        <v>13200.000000000002</v>
      </c>
      <c r="U323" s="157">
        <f t="shared" si="261"/>
        <v>25450</v>
      </c>
      <c r="W323" s="152"/>
      <c r="X323" s="152"/>
      <c r="Y323" s="152"/>
      <c r="Z323" s="152"/>
      <c r="AA323" s="152"/>
      <c r="AB323" s="152"/>
      <c r="AC323" s="347"/>
      <c r="AD323" s="152"/>
      <c r="AE323" s="152"/>
      <c r="AF323" s="152"/>
      <c r="AG323" s="152"/>
      <c r="AH323" s="152"/>
      <c r="AI323" s="152"/>
      <c r="AJ323" s="347"/>
      <c r="AK323" s="152"/>
      <c r="AL323" s="152"/>
      <c r="AM323" s="295"/>
      <c r="AN323" s="228"/>
      <c r="AO323" s="228"/>
      <c r="AP323" s="228"/>
      <c r="AQ323" s="228"/>
      <c r="AR323" s="228"/>
      <c r="AS323" s="348"/>
      <c r="AT323" s="264">
        <f t="shared" si="231"/>
        <v>0</v>
      </c>
      <c r="AU323" s="259"/>
      <c r="AV323" s="265">
        <f t="shared" si="258"/>
        <v>0</v>
      </c>
      <c r="AX323" s="265">
        <f t="shared" si="262"/>
        <v>25450</v>
      </c>
      <c r="AZ323" s="492">
        <f t="shared" si="259"/>
        <v>22621.366200999633</v>
      </c>
      <c r="BB323" s="492">
        <f t="shared" si="260"/>
        <v>0</v>
      </c>
      <c r="BD323" s="265">
        <f t="shared" si="263"/>
        <v>22621.366200999633</v>
      </c>
      <c r="BE323" s="105"/>
      <c r="BF323" s="105"/>
      <c r="BG323" s="105"/>
      <c r="BH323" s="105"/>
      <c r="BI323" s="105"/>
      <c r="BJ323" s="105"/>
    </row>
    <row r="324" spans="2:62" ht="20.100000000000001" hidden="1" customHeight="1" outlineLevel="1">
      <c r="B324" s="100"/>
      <c r="C324" s="736" t="s">
        <v>352</v>
      </c>
      <c r="D324" s="737"/>
      <c r="E324" s="737"/>
      <c r="F324" s="738"/>
      <c r="G324" s="905"/>
      <c r="H324" s="904"/>
      <c r="I324" s="152"/>
      <c r="J324" s="152">
        <v>200</v>
      </c>
      <c r="K324" s="152">
        <v>50</v>
      </c>
      <c r="L324" s="152">
        <v>100</v>
      </c>
      <c r="M324" s="152"/>
      <c r="N324" s="152"/>
      <c r="O324" s="152">
        <v>5</v>
      </c>
      <c r="P324" s="152"/>
      <c r="Q324" s="153"/>
      <c r="R324" s="156">
        <f t="shared" si="254"/>
        <v>0</v>
      </c>
      <c r="S324" s="156">
        <f t="shared" si="255"/>
        <v>0</v>
      </c>
      <c r="U324" s="157">
        <f t="shared" si="261"/>
        <v>35510</v>
      </c>
      <c r="W324" s="152"/>
      <c r="X324" s="152"/>
      <c r="Y324" s="152"/>
      <c r="Z324" s="152"/>
      <c r="AA324" s="152"/>
      <c r="AB324" s="152"/>
      <c r="AC324" s="347"/>
      <c r="AD324" s="152"/>
      <c r="AE324" s="152"/>
      <c r="AF324" s="152"/>
      <c r="AG324" s="152"/>
      <c r="AH324" s="152"/>
      <c r="AI324" s="152"/>
      <c r="AJ324" s="347"/>
      <c r="AK324" s="152"/>
      <c r="AL324" s="152"/>
      <c r="AM324" s="295"/>
      <c r="AN324" s="228"/>
      <c r="AO324" s="228"/>
      <c r="AP324" s="228"/>
      <c r="AQ324" s="228"/>
      <c r="AR324" s="228"/>
      <c r="AS324" s="348"/>
      <c r="AT324" s="264">
        <f t="shared" si="231"/>
        <v>0</v>
      </c>
      <c r="AU324" s="259"/>
      <c r="AV324" s="265">
        <f t="shared" si="258"/>
        <v>0</v>
      </c>
      <c r="AX324" s="265">
        <f t="shared" si="262"/>
        <v>35510</v>
      </c>
      <c r="AZ324" s="492">
        <f t="shared" si="259"/>
        <v>31563.250050982198</v>
      </c>
      <c r="BB324" s="492">
        <f t="shared" si="260"/>
        <v>0</v>
      </c>
      <c r="BD324" s="265">
        <f t="shared" si="263"/>
        <v>31563.250050982198</v>
      </c>
      <c r="BE324" s="105"/>
      <c r="BF324" s="105"/>
      <c r="BG324" s="105"/>
      <c r="BH324" s="105"/>
      <c r="BI324" s="105"/>
      <c r="BJ324" s="105"/>
    </row>
    <row r="325" spans="2:62" ht="20.100000000000001" hidden="1" customHeight="1" outlineLevel="1">
      <c r="B325" s="100"/>
      <c r="C325" s="736" t="s">
        <v>353</v>
      </c>
      <c r="D325" s="737"/>
      <c r="E325" s="737"/>
      <c r="F325" s="738"/>
      <c r="G325" s="905"/>
      <c r="H325" s="904"/>
      <c r="I325" s="152"/>
      <c r="J325" s="152">
        <v>120</v>
      </c>
      <c r="K325" s="152"/>
      <c r="L325" s="152"/>
      <c r="M325" s="152"/>
      <c r="N325" s="152">
        <v>20</v>
      </c>
      <c r="O325" s="152">
        <v>80</v>
      </c>
      <c r="P325" s="152"/>
      <c r="Q325" s="153"/>
      <c r="R325" s="156">
        <f t="shared" si="254"/>
        <v>0</v>
      </c>
      <c r="S325" s="156">
        <f t="shared" si="255"/>
        <v>0</v>
      </c>
      <c r="U325" s="157">
        <f t="shared" si="261"/>
        <v>20200</v>
      </c>
      <c r="W325" s="152"/>
      <c r="X325" s="152"/>
      <c r="Y325" s="152"/>
      <c r="Z325" s="152"/>
      <c r="AA325" s="152"/>
      <c r="AB325" s="152"/>
      <c r="AC325" s="347"/>
      <c r="AD325" s="152"/>
      <c r="AE325" s="152"/>
      <c r="AF325" s="152"/>
      <c r="AG325" s="152"/>
      <c r="AH325" s="152"/>
      <c r="AI325" s="152"/>
      <c r="AJ325" s="347"/>
      <c r="AK325" s="152"/>
      <c r="AL325" s="152"/>
      <c r="AM325" s="295"/>
      <c r="AN325" s="228"/>
      <c r="AO325" s="228"/>
      <c r="AP325" s="228"/>
      <c r="AQ325" s="228"/>
      <c r="AR325" s="228"/>
      <c r="AS325" s="348"/>
      <c r="AT325" s="264">
        <f t="shared" si="231"/>
        <v>0</v>
      </c>
      <c r="AU325" s="259"/>
      <c r="AV325" s="265">
        <f t="shared" si="258"/>
        <v>0</v>
      </c>
      <c r="AX325" s="265">
        <f t="shared" si="262"/>
        <v>20200</v>
      </c>
      <c r="AZ325" s="492">
        <f t="shared" si="259"/>
        <v>17954.876120243323</v>
      </c>
      <c r="BB325" s="492">
        <f t="shared" si="260"/>
        <v>0</v>
      </c>
      <c r="BD325" s="265">
        <f t="shared" si="263"/>
        <v>17954.876120243323</v>
      </c>
      <c r="BE325" s="105"/>
      <c r="BF325" s="105"/>
      <c r="BG325" s="105"/>
      <c r="BH325" s="105"/>
      <c r="BI325" s="105"/>
      <c r="BJ325" s="105"/>
    </row>
    <row r="326" spans="2:62" ht="20.100000000000001" hidden="1" customHeight="1" outlineLevel="1">
      <c r="B326" s="100"/>
      <c r="C326" s="736" t="s">
        <v>23</v>
      </c>
      <c r="D326" s="737"/>
      <c r="E326" s="737"/>
      <c r="F326" s="738"/>
      <c r="G326" s="905"/>
      <c r="H326" s="904"/>
      <c r="I326" s="152"/>
      <c r="J326" s="152">
        <v>10</v>
      </c>
      <c r="K326" s="152"/>
      <c r="L326" s="152"/>
      <c r="M326" s="152">
        <v>20</v>
      </c>
      <c r="N326" s="152">
        <v>5</v>
      </c>
      <c r="O326" s="152">
        <v>20</v>
      </c>
      <c r="P326" s="152"/>
      <c r="Q326" s="153"/>
      <c r="R326" s="156">
        <f t="shared" si="254"/>
        <v>0</v>
      </c>
      <c r="S326" s="156">
        <f t="shared" si="255"/>
        <v>0</v>
      </c>
      <c r="U326" s="157">
        <f t="shared" si="261"/>
        <v>5150</v>
      </c>
      <c r="W326" s="152"/>
      <c r="X326" s="152"/>
      <c r="Y326" s="152"/>
      <c r="Z326" s="152"/>
      <c r="AA326" s="152"/>
      <c r="AB326" s="152"/>
      <c r="AC326" s="347"/>
      <c r="AD326" s="152"/>
      <c r="AE326" s="152"/>
      <c r="AF326" s="152"/>
      <c r="AG326" s="152"/>
      <c r="AH326" s="152"/>
      <c r="AI326" s="152"/>
      <c r="AJ326" s="347"/>
      <c r="AK326" s="152"/>
      <c r="AL326" s="152"/>
      <c r="AM326" s="295"/>
      <c r="AN326" s="228"/>
      <c r="AO326" s="228"/>
      <c r="AP326" s="228"/>
      <c r="AQ326" s="228"/>
      <c r="AR326" s="228"/>
      <c r="AS326" s="348"/>
      <c r="AT326" s="264">
        <f t="shared" si="231"/>
        <v>0</v>
      </c>
      <c r="AU326" s="259"/>
      <c r="AV326" s="265">
        <f t="shared" si="258"/>
        <v>0</v>
      </c>
      <c r="AX326" s="265">
        <f t="shared" si="262"/>
        <v>5150</v>
      </c>
      <c r="AZ326" s="492">
        <f t="shared" si="259"/>
        <v>4577.6045554085704</v>
      </c>
      <c r="BB326" s="492">
        <f t="shared" si="260"/>
        <v>0</v>
      </c>
      <c r="BD326" s="265">
        <f t="shared" si="263"/>
        <v>4577.6045554085704</v>
      </c>
      <c r="BE326" s="105"/>
      <c r="BF326" s="105"/>
      <c r="BG326" s="105"/>
      <c r="BH326" s="105"/>
      <c r="BI326" s="105"/>
      <c r="BJ326" s="105"/>
    </row>
    <row r="327" spans="2:62" ht="20.100000000000001" hidden="1" customHeight="1" outlineLevel="1">
      <c r="B327" s="100"/>
      <c r="C327" s="736" t="s">
        <v>354</v>
      </c>
      <c r="D327" s="737"/>
      <c r="E327" s="737"/>
      <c r="F327" s="738"/>
      <c r="G327" s="905"/>
      <c r="H327" s="904"/>
      <c r="I327" s="152"/>
      <c r="J327" s="152">
        <v>30</v>
      </c>
      <c r="K327" s="152"/>
      <c r="L327" s="152"/>
      <c r="M327" s="152">
        <v>20</v>
      </c>
      <c r="N327" s="152">
        <v>30</v>
      </c>
      <c r="O327" s="152">
        <v>20</v>
      </c>
      <c r="P327" s="152"/>
      <c r="Q327" s="153"/>
      <c r="R327" s="156">
        <f t="shared" si="254"/>
        <v>0</v>
      </c>
      <c r="S327" s="156">
        <f t="shared" si="255"/>
        <v>0</v>
      </c>
      <c r="U327" s="157">
        <f t="shared" si="261"/>
        <v>9200</v>
      </c>
      <c r="W327" s="152"/>
      <c r="X327" s="152"/>
      <c r="Y327" s="152"/>
      <c r="Z327" s="152"/>
      <c r="AA327" s="152"/>
      <c r="AB327" s="152"/>
      <c r="AC327" s="347"/>
      <c r="AD327" s="152"/>
      <c r="AE327" s="152"/>
      <c r="AF327" s="152"/>
      <c r="AG327" s="152"/>
      <c r="AH327" s="152"/>
      <c r="AI327" s="152"/>
      <c r="AJ327" s="347"/>
      <c r="AK327" s="152"/>
      <c r="AL327" s="152"/>
      <c r="AM327" s="295"/>
      <c r="AN327" s="228"/>
      <c r="AO327" s="228"/>
      <c r="AP327" s="228"/>
      <c r="AQ327" s="228"/>
      <c r="AR327" s="228"/>
      <c r="AS327" s="348"/>
      <c r="AT327" s="264">
        <f t="shared" si="231"/>
        <v>0</v>
      </c>
      <c r="AU327" s="259"/>
      <c r="AV327" s="265">
        <f t="shared" si="258"/>
        <v>0</v>
      </c>
      <c r="AX327" s="265">
        <f t="shared" si="262"/>
        <v>9200</v>
      </c>
      <c r="AZ327" s="492">
        <f t="shared" si="259"/>
        <v>8177.4683319920086</v>
      </c>
      <c r="BB327" s="492">
        <f t="shared" si="260"/>
        <v>0</v>
      </c>
      <c r="BD327" s="265">
        <f t="shared" si="263"/>
        <v>8177.4683319920086</v>
      </c>
      <c r="BE327" s="105"/>
      <c r="BF327" s="105"/>
      <c r="BG327" s="105"/>
      <c r="BH327" s="105"/>
      <c r="BI327" s="105"/>
      <c r="BJ327" s="105"/>
    </row>
    <row r="328" spans="2:62" ht="20.100000000000001" hidden="1" customHeight="1" outlineLevel="1">
      <c r="B328" s="100"/>
      <c r="C328" s="736" t="s">
        <v>355</v>
      </c>
      <c r="D328" s="737"/>
      <c r="E328" s="737"/>
      <c r="F328" s="738"/>
      <c r="G328" s="905"/>
      <c r="H328" s="904"/>
      <c r="I328" s="152"/>
      <c r="J328" s="152"/>
      <c r="K328" s="152"/>
      <c r="L328" s="152"/>
      <c r="M328" s="152"/>
      <c r="N328" s="152">
        <v>8</v>
      </c>
      <c r="O328" s="152">
        <v>8</v>
      </c>
      <c r="P328" s="152"/>
      <c r="Q328" s="153"/>
      <c r="R328" s="156">
        <f t="shared" si="254"/>
        <v>0</v>
      </c>
      <c r="S328" s="156">
        <f t="shared" si="255"/>
        <v>0</v>
      </c>
      <c r="U328" s="157">
        <f t="shared" si="261"/>
        <v>1312</v>
      </c>
      <c r="W328" s="152"/>
      <c r="X328" s="152"/>
      <c r="Y328" s="152"/>
      <c r="Z328" s="152"/>
      <c r="AA328" s="152"/>
      <c r="AB328" s="152"/>
      <c r="AC328" s="347"/>
      <c r="AD328" s="152"/>
      <c r="AE328" s="152"/>
      <c r="AF328" s="152"/>
      <c r="AG328" s="152"/>
      <c r="AH328" s="152"/>
      <c r="AI328" s="152"/>
      <c r="AJ328" s="347"/>
      <c r="AK328" s="152"/>
      <c r="AL328" s="152"/>
      <c r="AM328" s="295"/>
      <c r="AN328" s="228"/>
      <c r="AO328" s="228"/>
      <c r="AP328" s="228"/>
      <c r="AQ328" s="228"/>
      <c r="AR328" s="228"/>
      <c r="AS328" s="348"/>
      <c r="AT328" s="264">
        <f t="shared" si="231"/>
        <v>0</v>
      </c>
      <c r="AU328" s="259"/>
      <c r="AV328" s="265">
        <f t="shared" si="258"/>
        <v>0</v>
      </c>
      <c r="AX328" s="265">
        <f t="shared" si="262"/>
        <v>1312</v>
      </c>
      <c r="AZ328" s="492">
        <f t="shared" si="259"/>
        <v>1166.1780925623386</v>
      </c>
      <c r="BB328" s="492">
        <f t="shared" si="260"/>
        <v>0</v>
      </c>
      <c r="BD328" s="265">
        <f t="shared" si="263"/>
        <v>1166.1780925623386</v>
      </c>
      <c r="BE328" s="105"/>
      <c r="BF328" s="105"/>
      <c r="BG328" s="105"/>
      <c r="BH328" s="105"/>
      <c r="BI328" s="105"/>
      <c r="BJ328" s="105"/>
    </row>
    <row r="329" spans="2:62" ht="20.100000000000001" hidden="1" customHeight="1" outlineLevel="1">
      <c r="B329" s="100"/>
      <c r="C329" s="908" t="s">
        <v>356</v>
      </c>
      <c r="D329" s="909"/>
      <c r="E329" s="909"/>
      <c r="F329" s="910"/>
      <c r="G329" s="890"/>
      <c r="H329" s="891"/>
      <c r="I329" s="152"/>
      <c r="J329" s="152"/>
      <c r="K329" s="152"/>
      <c r="L329" s="152">
        <v>100</v>
      </c>
      <c r="M329" s="152">
        <v>100</v>
      </c>
      <c r="N329" s="152"/>
      <c r="O329" s="152"/>
      <c r="P329" s="153"/>
      <c r="Q329" s="153"/>
      <c r="R329" s="156">
        <f t="shared" si="254"/>
        <v>0</v>
      </c>
      <c r="S329" s="156">
        <f t="shared" si="255"/>
        <v>0</v>
      </c>
      <c r="U329" s="157">
        <f t="shared" si="261"/>
        <v>21000</v>
      </c>
      <c r="W329" s="152"/>
      <c r="X329" s="152"/>
      <c r="Y329" s="152"/>
      <c r="Z329" s="152"/>
      <c r="AA329" s="152"/>
      <c r="AB329" s="152"/>
      <c r="AC329" s="347"/>
      <c r="AD329" s="152"/>
      <c r="AE329" s="152"/>
      <c r="AF329" s="152"/>
      <c r="AG329" s="152"/>
      <c r="AH329" s="152"/>
      <c r="AI329" s="152"/>
      <c r="AJ329" s="347"/>
      <c r="AK329" s="152"/>
      <c r="AL329" s="152"/>
      <c r="AM329" s="295"/>
      <c r="AN329" s="228"/>
      <c r="AO329" s="228"/>
      <c r="AP329" s="228"/>
      <c r="AQ329" s="228"/>
      <c r="AR329" s="228"/>
      <c r="AS329" s="348"/>
      <c r="AT329" s="264">
        <f t="shared" si="231"/>
        <v>0</v>
      </c>
      <c r="AU329" s="259"/>
      <c r="AV329" s="265">
        <f t="shared" si="258"/>
        <v>0</v>
      </c>
      <c r="AX329" s="265">
        <f t="shared" si="262"/>
        <v>21000</v>
      </c>
      <c r="AZ329" s="492">
        <f t="shared" si="259"/>
        <v>18665.960323025236</v>
      </c>
      <c r="BB329" s="492">
        <f t="shared" si="260"/>
        <v>0</v>
      </c>
      <c r="BD329" s="265">
        <f t="shared" si="263"/>
        <v>18665.960323025236</v>
      </c>
      <c r="BE329" s="105"/>
      <c r="BF329" s="105"/>
      <c r="BG329" s="105"/>
      <c r="BH329" s="105"/>
      <c r="BI329" s="105"/>
      <c r="BJ329" s="105"/>
    </row>
    <row r="330" spans="2:62" ht="20.100000000000001" hidden="1" customHeight="1" outlineLevel="1">
      <c r="B330" s="100"/>
      <c r="C330" s="908" t="s">
        <v>399</v>
      </c>
      <c r="D330" s="909"/>
      <c r="E330" s="909"/>
      <c r="F330" s="910"/>
      <c r="G330" s="890"/>
      <c r="H330" s="891"/>
      <c r="I330" s="152"/>
      <c r="J330" s="152"/>
      <c r="K330" s="152">
        <v>5</v>
      </c>
      <c r="L330" s="152">
        <v>20</v>
      </c>
      <c r="M330" s="152">
        <v>20</v>
      </c>
      <c r="N330" s="152">
        <v>4</v>
      </c>
      <c r="O330" s="152">
        <v>0</v>
      </c>
      <c r="P330" s="153">
        <v>0</v>
      </c>
      <c r="Q330" s="153">
        <v>3000</v>
      </c>
      <c r="R330" s="156">
        <f t="shared" si="254"/>
        <v>0</v>
      </c>
      <c r="S330" s="156">
        <f t="shared" si="255"/>
        <v>3300.0000000000005</v>
      </c>
      <c r="U330" s="157">
        <f t="shared" si="261"/>
        <v>8288</v>
      </c>
      <c r="W330" s="152"/>
      <c r="X330" s="152"/>
      <c r="Y330" s="152"/>
      <c r="Z330" s="152"/>
      <c r="AA330" s="152"/>
      <c r="AB330" s="152"/>
      <c r="AC330" s="347"/>
      <c r="AD330" s="152"/>
      <c r="AE330" s="152"/>
      <c r="AF330" s="152"/>
      <c r="AG330" s="152"/>
      <c r="AH330" s="152"/>
      <c r="AI330" s="152"/>
      <c r="AJ330" s="347"/>
      <c r="AK330" s="152"/>
      <c r="AL330" s="152"/>
      <c r="AM330" s="295"/>
      <c r="AN330" s="228"/>
      <c r="AO330" s="228"/>
      <c r="AP330" s="228"/>
      <c r="AQ330" s="228"/>
      <c r="AR330" s="228"/>
      <c r="AS330" s="348"/>
      <c r="AT330" s="264">
        <f t="shared" si="231"/>
        <v>0</v>
      </c>
      <c r="AU330" s="259"/>
      <c r="AV330" s="265">
        <f t="shared" si="258"/>
        <v>0</v>
      </c>
      <c r="AX330" s="265">
        <f t="shared" si="262"/>
        <v>8288</v>
      </c>
      <c r="AZ330" s="492">
        <f t="shared" si="259"/>
        <v>7366.832340820627</v>
      </c>
      <c r="BB330" s="492">
        <f t="shared" si="260"/>
        <v>0</v>
      </c>
      <c r="BD330" s="265">
        <f t="shared" si="263"/>
        <v>7366.832340820627</v>
      </c>
      <c r="BE330" s="105"/>
      <c r="BF330" s="105"/>
      <c r="BG330" s="105"/>
      <c r="BH330" s="105"/>
      <c r="BI330" s="105"/>
      <c r="BJ330" s="105"/>
    </row>
    <row r="331" spans="2:62" ht="20.100000000000001" hidden="1" customHeight="1" outlineLevel="1">
      <c r="B331" s="100"/>
      <c r="C331" s="925" t="s">
        <v>292</v>
      </c>
      <c r="D331" s="926"/>
      <c r="E331" s="926"/>
      <c r="F331" s="927"/>
      <c r="G331" s="890"/>
      <c r="H331" s="891"/>
      <c r="I331" s="152"/>
      <c r="J331" s="152">
        <v>2</v>
      </c>
      <c r="K331" s="152">
        <v>5</v>
      </c>
      <c r="L331" s="152">
        <v>10</v>
      </c>
      <c r="M331" s="152">
        <v>10</v>
      </c>
      <c r="N331" s="152">
        <v>5</v>
      </c>
      <c r="O331" s="152">
        <v>4</v>
      </c>
      <c r="P331" s="153">
        <v>200</v>
      </c>
      <c r="Q331" s="720">
        <v>4000</v>
      </c>
      <c r="R331" s="156">
        <f t="shared" si="254"/>
        <v>200</v>
      </c>
      <c r="S331" s="156">
        <f t="shared" si="255"/>
        <v>4400</v>
      </c>
      <c r="U331" s="157">
        <f t="shared" si="261"/>
        <v>8098</v>
      </c>
      <c r="W331" s="152"/>
      <c r="X331" s="152"/>
      <c r="Y331" s="152"/>
      <c r="Z331" s="152"/>
      <c r="AA331" s="152"/>
      <c r="AB331" s="152"/>
      <c r="AC331" s="347"/>
      <c r="AD331" s="152"/>
      <c r="AE331" s="152"/>
      <c r="AF331" s="152"/>
      <c r="AG331" s="152"/>
      <c r="AH331" s="152"/>
      <c r="AI331" s="152"/>
      <c r="AJ331" s="347"/>
      <c r="AK331" s="152"/>
      <c r="AL331" s="152"/>
      <c r="AM331" s="295"/>
      <c r="AN331" s="228"/>
      <c r="AO331" s="228"/>
      <c r="AP331" s="228"/>
      <c r="AQ331" s="228"/>
      <c r="AR331" s="228"/>
      <c r="AS331" s="348"/>
      <c r="AT331" s="264">
        <f t="shared" si="231"/>
        <v>0</v>
      </c>
      <c r="AU331" s="259"/>
      <c r="AV331" s="265">
        <f t="shared" si="258"/>
        <v>0</v>
      </c>
      <c r="AX331" s="265">
        <f t="shared" si="262"/>
        <v>8098</v>
      </c>
      <c r="AZ331" s="492">
        <f t="shared" si="259"/>
        <v>7197.9498426599221</v>
      </c>
      <c r="BB331" s="492">
        <f t="shared" si="260"/>
        <v>0</v>
      </c>
      <c r="BD331" s="265">
        <f t="shared" si="263"/>
        <v>7197.9498426599221</v>
      </c>
      <c r="BE331" s="105"/>
      <c r="BF331" s="105"/>
      <c r="BG331" s="105"/>
      <c r="BH331" s="105"/>
      <c r="BI331" s="105"/>
      <c r="BJ331" s="105"/>
    </row>
    <row r="332" spans="2:62" ht="20.100000000000001" hidden="1" customHeight="1" outlineLevel="1">
      <c r="B332" s="100"/>
      <c r="C332" s="908"/>
      <c r="D332" s="909"/>
      <c r="E332" s="909"/>
      <c r="F332" s="910"/>
      <c r="G332" s="890"/>
      <c r="H332" s="891"/>
      <c r="I332" s="152"/>
      <c r="J332" s="152"/>
      <c r="K332" s="152"/>
      <c r="L332" s="152"/>
      <c r="M332" s="152"/>
      <c r="N332" s="152"/>
      <c r="O332" s="152"/>
      <c r="P332" s="153"/>
      <c r="Q332" s="153"/>
      <c r="R332" s="156">
        <f t="shared" si="254"/>
        <v>0</v>
      </c>
      <c r="S332" s="156">
        <f t="shared" si="255"/>
        <v>0</v>
      </c>
      <c r="U332" s="157">
        <f t="shared" si="261"/>
        <v>0</v>
      </c>
      <c r="W332" s="152"/>
      <c r="X332" s="152"/>
      <c r="Y332" s="152"/>
      <c r="Z332" s="152"/>
      <c r="AA332" s="152"/>
      <c r="AB332" s="152"/>
      <c r="AC332" s="347"/>
      <c r="AD332" s="152"/>
      <c r="AE332" s="152"/>
      <c r="AF332" s="152"/>
      <c r="AG332" s="152"/>
      <c r="AH332" s="152"/>
      <c r="AI332" s="152"/>
      <c r="AJ332" s="347"/>
      <c r="AK332" s="152"/>
      <c r="AL332" s="152"/>
      <c r="AM332" s="295"/>
      <c r="AN332" s="228"/>
      <c r="AO332" s="228"/>
      <c r="AP332" s="228"/>
      <c r="AQ332" s="228"/>
      <c r="AR332" s="228"/>
      <c r="AS332" s="348"/>
      <c r="AT332" s="264">
        <f t="shared" si="231"/>
        <v>0</v>
      </c>
      <c r="AU332" s="259"/>
      <c r="AV332" s="265">
        <f t="shared" si="258"/>
        <v>0</v>
      </c>
      <c r="AX332" s="265">
        <f t="shared" si="262"/>
        <v>0</v>
      </c>
      <c r="AZ332" s="492">
        <f t="shared" si="259"/>
        <v>0</v>
      </c>
      <c r="BB332" s="492">
        <f t="shared" si="260"/>
        <v>0</v>
      </c>
      <c r="BD332" s="265">
        <f t="shared" si="263"/>
        <v>0</v>
      </c>
      <c r="BE332" s="105"/>
      <c r="BF332" s="105"/>
      <c r="BG332" s="105"/>
      <c r="BH332" s="105"/>
      <c r="BI332" s="105"/>
      <c r="BJ332" s="105"/>
    </row>
    <row r="333" spans="2:62" ht="20.100000000000001" hidden="1" customHeight="1" outlineLevel="1">
      <c r="B333" s="100"/>
      <c r="C333" s="908"/>
      <c r="D333" s="909"/>
      <c r="E333" s="909"/>
      <c r="F333" s="910"/>
      <c r="G333" s="890"/>
      <c r="H333" s="891"/>
      <c r="I333" s="152"/>
      <c r="J333" s="152"/>
      <c r="K333" s="152"/>
      <c r="L333" s="152"/>
      <c r="M333" s="152"/>
      <c r="N333" s="152"/>
      <c r="O333" s="152"/>
      <c r="P333" s="153"/>
      <c r="Q333" s="153"/>
      <c r="R333" s="156">
        <f t="shared" si="254"/>
        <v>0</v>
      </c>
      <c r="S333" s="156">
        <f t="shared" si="255"/>
        <v>0</v>
      </c>
      <c r="U333" s="157">
        <f t="shared" si="261"/>
        <v>0</v>
      </c>
      <c r="W333" s="152"/>
      <c r="X333" s="152"/>
      <c r="Y333" s="152"/>
      <c r="Z333" s="152"/>
      <c r="AA333" s="152"/>
      <c r="AB333" s="152"/>
      <c r="AC333" s="347"/>
      <c r="AD333" s="152"/>
      <c r="AE333" s="152"/>
      <c r="AF333" s="152"/>
      <c r="AG333" s="152"/>
      <c r="AH333" s="152"/>
      <c r="AI333" s="152"/>
      <c r="AJ333" s="347"/>
      <c r="AK333" s="152"/>
      <c r="AL333" s="152"/>
      <c r="AM333" s="295"/>
      <c r="AN333" s="228"/>
      <c r="AO333" s="228"/>
      <c r="AP333" s="228"/>
      <c r="AQ333" s="228"/>
      <c r="AR333" s="228"/>
      <c r="AS333" s="348"/>
      <c r="AT333" s="264">
        <f t="shared" si="231"/>
        <v>0</v>
      </c>
      <c r="AU333" s="259"/>
      <c r="AV333" s="265">
        <f t="shared" si="258"/>
        <v>0</v>
      </c>
      <c r="AX333" s="265">
        <f t="shared" si="262"/>
        <v>0</v>
      </c>
      <c r="AZ333" s="492">
        <f t="shared" si="259"/>
        <v>0</v>
      </c>
      <c r="BB333" s="492">
        <f t="shared" si="260"/>
        <v>0</v>
      </c>
      <c r="BD333" s="265">
        <f t="shared" si="263"/>
        <v>0</v>
      </c>
      <c r="BE333" s="105"/>
      <c r="BF333" s="105"/>
      <c r="BG333" s="105"/>
      <c r="BH333" s="105"/>
      <c r="BI333" s="105"/>
      <c r="BJ333" s="105"/>
    </row>
    <row r="334" spans="2:62" ht="9.9499999999999993" hidden="1" customHeight="1" outlineLevel="1">
      <c r="B334" s="101"/>
      <c r="C334" s="208"/>
      <c r="D334" s="208"/>
      <c r="E334" s="208"/>
      <c r="F334" s="208"/>
      <c r="G334" s="237"/>
      <c r="H334" s="207"/>
      <c r="I334" s="257"/>
      <c r="J334" s="257"/>
      <c r="K334" s="257"/>
      <c r="L334" s="257"/>
      <c r="M334" s="257"/>
      <c r="N334" s="257"/>
      <c r="O334" s="257"/>
      <c r="P334" s="256"/>
      <c r="Q334" s="102"/>
      <c r="R334" s="102"/>
      <c r="S334" s="102"/>
      <c r="U334" s="98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Z334" s="493"/>
      <c r="BE334" s="105"/>
      <c r="BF334" s="105"/>
      <c r="BG334" s="105"/>
      <c r="BH334" s="105"/>
      <c r="BI334" s="105"/>
      <c r="BJ334" s="105"/>
    </row>
    <row r="335" spans="2:62" ht="20.100000000000001" customHeight="1" collapsed="1">
      <c r="B335" s="8">
        <f>B318+1</f>
        <v>20</v>
      </c>
      <c r="C335" s="916"/>
      <c r="D335" s="917"/>
      <c r="E335" s="917"/>
      <c r="F335" s="918"/>
      <c r="G335" s="429"/>
      <c r="H335" s="206">
        <v>1</v>
      </c>
      <c r="I335" s="642">
        <f t="shared" ref="I335" si="264">$H335*SUM(I336:I350)</f>
        <v>0</v>
      </c>
      <c r="J335" s="643">
        <f t="shared" ref="J335:O335" si="265">$H335*SUM(J336:J350)</f>
        <v>0</v>
      </c>
      <c r="K335" s="644">
        <f t="shared" si="265"/>
        <v>0</v>
      </c>
      <c r="L335" s="645">
        <f t="shared" si="265"/>
        <v>0</v>
      </c>
      <c r="M335" s="645">
        <f t="shared" si="265"/>
        <v>0</v>
      </c>
      <c r="N335" s="644">
        <f t="shared" si="265"/>
        <v>0</v>
      </c>
      <c r="O335" s="642">
        <f t="shared" si="265"/>
        <v>0</v>
      </c>
      <c r="P335" s="209">
        <f t="shared" ref="P335:Q335" si="266">$H335*SUM(P336:P350)</f>
        <v>0</v>
      </c>
      <c r="Q335" s="210">
        <f t="shared" si="266"/>
        <v>0</v>
      </c>
      <c r="R335" s="136">
        <f t="shared" ref="R335:R350" si="267">P335*(1+Gewinn)*(1+SicherheitAngebot)</f>
        <v>0</v>
      </c>
      <c r="S335" s="137">
        <f t="shared" ref="S335:S350" si="268">Q335*(1+MGKZ)*(1+Gewinn)*(1+SicherheitAngebot)</f>
        <v>0</v>
      </c>
      <c r="U335" s="10">
        <f>I335*$I$7+J335*$J$7+K335*$K$7+L335*$L$7+M335*$M$7+N335*$N$7+O335*$O$7+R335+S335</f>
        <v>0</v>
      </c>
      <c r="W335" s="646">
        <f t="shared" ref="W335:AB335" si="269">$H335*SUM(W336:W350)</f>
        <v>0</v>
      </c>
      <c r="X335" s="647">
        <f t="shared" si="269"/>
        <v>0</v>
      </c>
      <c r="Y335" s="648">
        <f t="shared" si="269"/>
        <v>0</v>
      </c>
      <c r="Z335" s="649">
        <f t="shared" si="269"/>
        <v>0</v>
      </c>
      <c r="AA335" s="648">
        <f t="shared" si="269"/>
        <v>0</v>
      </c>
      <c r="AB335" s="646">
        <f t="shared" si="269"/>
        <v>0</v>
      </c>
      <c r="AC335" s="258"/>
      <c r="AD335" s="646">
        <f t="shared" ref="AD335:AM335" si="270">$H335*SUM(AD336:AD350)</f>
        <v>0</v>
      </c>
      <c r="AE335" s="647">
        <f t="shared" si="270"/>
        <v>0</v>
      </c>
      <c r="AF335" s="648">
        <f t="shared" si="270"/>
        <v>0</v>
      </c>
      <c r="AG335" s="649">
        <f t="shared" si="270"/>
        <v>0</v>
      </c>
      <c r="AH335" s="648">
        <f t="shared" si="270"/>
        <v>0</v>
      </c>
      <c r="AI335" s="646">
        <f t="shared" si="270"/>
        <v>0</v>
      </c>
      <c r="AJ335" s="258"/>
      <c r="AK335" s="653">
        <f t="shared" si="270"/>
        <v>0</v>
      </c>
      <c r="AL335" s="653">
        <f t="shared" si="270"/>
        <v>0</v>
      </c>
      <c r="AM335" s="653">
        <f t="shared" si="270"/>
        <v>0</v>
      </c>
      <c r="AN335" s="227">
        <f>$H335*SUM(AN336:AN350)*(1+Gewinn)*(1+SicherheitAngebot)</f>
        <v>0</v>
      </c>
      <c r="AO335" s="227">
        <f>$H335*SUM(AO336:AO350)*(1+Gewinn)*(1+SicherheitAngebot)</f>
        <v>0</v>
      </c>
      <c r="AP335" s="227">
        <f>$H335*SUM(AP336:AP350)*(1+Gewinn)*(1+SicherheitAngebot)</f>
        <v>0</v>
      </c>
      <c r="AQ335" s="227">
        <f>$H335*SUM(AQ336:AQ350)*(1+Gewinn)*(1+SicherheitAngebot)</f>
        <v>0</v>
      </c>
      <c r="AR335" s="227">
        <f>$H335*SUM(AR336:AR350)*(1+Gewinn)*(1+SicherheitAngebot)</f>
        <v>0</v>
      </c>
      <c r="AS335" s="262"/>
      <c r="AT335" s="263">
        <f t="shared" si="231"/>
        <v>0</v>
      </c>
      <c r="AU335" s="259"/>
      <c r="AV335" s="491">
        <f>AK335*$AK$7+AL335*$AL$7+AM335*$AM$7+SUM(AN335:AR335)+AT335/Zuschläge_IBN+AT335</f>
        <v>0</v>
      </c>
      <c r="AX335" s="685">
        <f>U335+AV335</f>
        <v>0</v>
      </c>
      <c r="AZ335" s="490">
        <f>IF(H335&gt;0,U335/(1+SicherheitAngebot)*(1+Sicherheit),0)</f>
        <v>0</v>
      </c>
      <c r="BB335" s="490">
        <f>IF(H335&gt;0,AV335/(1+SicherheitAngebot)*(1+Sicherheit),0)</f>
        <v>0</v>
      </c>
      <c r="BD335" s="490">
        <f>AZ335+BB335</f>
        <v>0</v>
      </c>
      <c r="BE335" s="105"/>
      <c r="BF335" s="105"/>
      <c r="BG335" s="105"/>
      <c r="BH335" s="105"/>
      <c r="BI335" s="105"/>
      <c r="BJ335" s="105"/>
    </row>
    <row r="336" spans="2:62" ht="20.100000000000001" hidden="1" customHeight="1" outlineLevel="1">
      <c r="B336" s="99"/>
      <c r="C336" s="922"/>
      <c r="D336" s="923"/>
      <c r="E336" s="923"/>
      <c r="F336" s="924"/>
      <c r="G336" s="905"/>
      <c r="H336" s="915"/>
      <c r="I336" s="152"/>
      <c r="J336" s="152"/>
      <c r="K336" s="152"/>
      <c r="L336" s="152"/>
      <c r="M336" s="152"/>
      <c r="N336" s="152"/>
      <c r="O336" s="152"/>
      <c r="P336" s="152"/>
      <c r="Q336" s="153"/>
      <c r="R336" s="156">
        <f t="shared" si="267"/>
        <v>0</v>
      </c>
      <c r="S336" s="156">
        <f t="shared" si="268"/>
        <v>0</v>
      </c>
      <c r="U336" s="157">
        <f>I336*$I$7+J336*$J$7+K336*$K$7+L336*$L$7+M336*$M$7+N336*$N$7+O336*$O$7+R336+S336</f>
        <v>0</v>
      </c>
      <c r="W336" s="152"/>
      <c r="X336" s="152"/>
      <c r="Y336" s="152"/>
      <c r="Z336" s="152"/>
      <c r="AA336" s="152"/>
      <c r="AB336" s="152"/>
      <c r="AC336" s="347"/>
      <c r="AD336" s="152"/>
      <c r="AE336" s="152"/>
      <c r="AF336" s="152"/>
      <c r="AG336" s="152"/>
      <c r="AH336" s="152"/>
      <c r="AI336" s="152"/>
      <c r="AJ336" s="347"/>
      <c r="AK336" s="152"/>
      <c r="AL336" s="152"/>
      <c r="AM336" s="295"/>
      <c r="AN336" s="228"/>
      <c r="AO336" s="228"/>
      <c r="AP336" s="228"/>
      <c r="AQ336" s="228"/>
      <c r="AR336" s="228"/>
      <c r="AS336" s="348"/>
      <c r="AT336" s="264">
        <f t="shared" si="231"/>
        <v>0</v>
      </c>
      <c r="AU336" s="259"/>
      <c r="AV336" s="265">
        <f t="shared" ref="AV336:AV350" si="271">AK336*$AK$7+AL336*$AL$7+AM336*$AM$7+SUM(AN336:AR336)*(1+Gewinn)*(1+SicherheitAngebot)+AT336/Zuschläge_IBN+AT336</f>
        <v>0</v>
      </c>
      <c r="AX336" s="265">
        <f>U336+AV336</f>
        <v>0</v>
      </c>
      <c r="AZ336" s="492">
        <f t="shared" ref="AZ336:AZ350" si="272">U336/(1+SicherheitAngebot)*(1+Sicherheit)</f>
        <v>0</v>
      </c>
      <c r="BB336" s="492">
        <f t="shared" ref="BB336:BB350" si="273">AV336/(1+SicherheitAngebot)*(1+Sicherheit)</f>
        <v>0</v>
      </c>
      <c r="BD336" s="265">
        <f>AZ336+BB336</f>
        <v>0</v>
      </c>
      <c r="BE336" s="105"/>
      <c r="BF336" s="105"/>
      <c r="BG336" s="105"/>
      <c r="BH336" s="105"/>
      <c r="BI336" s="105"/>
      <c r="BJ336" s="105"/>
    </row>
    <row r="337" spans="2:62" ht="20.100000000000001" hidden="1" customHeight="1" outlineLevel="1">
      <c r="B337" s="100"/>
      <c r="C337" s="922"/>
      <c r="D337" s="923"/>
      <c r="E337" s="923"/>
      <c r="F337" s="924"/>
      <c r="G337" s="905"/>
      <c r="H337" s="904"/>
      <c r="I337" s="152"/>
      <c r="J337" s="152"/>
      <c r="K337" s="152"/>
      <c r="L337" s="152"/>
      <c r="M337" s="152"/>
      <c r="N337" s="152"/>
      <c r="O337" s="152"/>
      <c r="P337" s="152"/>
      <c r="Q337" s="153"/>
      <c r="R337" s="156">
        <f t="shared" si="267"/>
        <v>0</v>
      </c>
      <c r="S337" s="156">
        <f t="shared" si="268"/>
        <v>0</v>
      </c>
      <c r="U337" s="157">
        <f t="shared" ref="U337:U350" si="274">I337*$I$7+J337*$J$7+K337*$K$7+L337*$L$7+M337*$M$7+N337*$N$7+O337*$O$7+R337+S337</f>
        <v>0</v>
      </c>
      <c r="W337" s="152"/>
      <c r="X337" s="152"/>
      <c r="Y337" s="152"/>
      <c r="Z337" s="152"/>
      <c r="AA337" s="152"/>
      <c r="AB337" s="152"/>
      <c r="AC337" s="347"/>
      <c r="AD337" s="152"/>
      <c r="AE337" s="152"/>
      <c r="AF337" s="152"/>
      <c r="AG337" s="152"/>
      <c r="AH337" s="152"/>
      <c r="AI337" s="152"/>
      <c r="AJ337" s="347"/>
      <c r="AK337" s="152"/>
      <c r="AL337" s="152"/>
      <c r="AM337" s="295"/>
      <c r="AN337" s="228"/>
      <c r="AO337" s="228"/>
      <c r="AP337" s="228"/>
      <c r="AQ337" s="228"/>
      <c r="AR337" s="228"/>
      <c r="AS337" s="348"/>
      <c r="AT337" s="264">
        <f t="shared" si="231"/>
        <v>0</v>
      </c>
      <c r="AU337" s="259"/>
      <c r="AV337" s="265">
        <f t="shared" si="271"/>
        <v>0</v>
      </c>
      <c r="AX337" s="265">
        <f t="shared" ref="AX337:AX350" si="275">U337+AV337</f>
        <v>0</v>
      </c>
      <c r="AZ337" s="492">
        <f t="shared" si="272"/>
        <v>0</v>
      </c>
      <c r="BB337" s="492">
        <f t="shared" si="273"/>
        <v>0</v>
      </c>
      <c r="BD337" s="265">
        <f t="shared" ref="BD337:BD350" si="276">AZ337+BB337</f>
        <v>0</v>
      </c>
      <c r="BE337" s="105"/>
      <c r="BF337" s="105"/>
      <c r="BG337" s="105"/>
      <c r="BH337" s="105"/>
      <c r="BI337" s="105"/>
      <c r="BJ337" s="105"/>
    </row>
    <row r="338" spans="2:62" ht="20.100000000000001" hidden="1" customHeight="1" outlineLevel="1">
      <c r="B338" s="100"/>
      <c r="C338" s="736"/>
      <c r="D338" s="737"/>
      <c r="E338" s="737"/>
      <c r="F338" s="738"/>
      <c r="G338" s="905"/>
      <c r="H338" s="904"/>
      <c r="I338" s="152"/>
      <c r="J338" s="152"/>
      <c r="K338" s="152"/>
      <c r="L338" s="152"/>
      <c r="M338" s="152"/>
      <c r="N338" s="152"/>
      <c r="O338" s="152"/>
      <c r="P338" s="152"/>
      <c r="Q338" s="153"/>
      <c r="R338" s="156">
        <f t="shared" si="267"/>
        <v>0</v>
      </c>
      <c r="S338" s="156">
        <f t="shared" si="268"/>
        <v>0</v>
      </c>
      <c r="U338" s="157">
        <f t="shared" si="274"/>
        <v>0</v>
      </c>
      <c r="W338" s="152"/>
      <c r="X338" s="152"/>
      <c r="Y338" s="152"/>
      <c r="Z338" s="152"/>
      <c r="AA338" s="152"/>
      <c r="AB338" s="152"/>
      <c r="AC338" s="347"/>
      <c r="AD338" s="152"/>
      <c r="AE338" s="152"/>
      <c r="AF338" s="152"/>
      <c r="AG338" s="152"/>
      <c r="AH338" s="152"/>
      <c r="AI338" s="152"/>
      <c r="AJ338" s="347"/>
      <c r="AK338" s="152"/>
      <c r="AL338" s="152"/>
      <c r="AM338" s="295"/>
      <c r="AN338" s="228"/>
      <c r="AO338" s="228"/>
      <c r="AP338" s="228"/>
      <c r="AQ338" s="228"/>
      <c r="AR338" s="228"/>
      <c r="AS338" s="348"/>
      <c r="AT338" s="264">
        <f t="shared" si="231"/>
        <v>0</v>
      </c>
      <c r="AU338" s="259"/>
      <c r="AV338" s="265">
        <f t="shared" si="271"/>
        <v>0</v>
      </c>
      <c r="AX338" s="265">
        <f t="shared" si="275"/>
        <v>0</v>
      </c>
      <c r="AZ338" s="492">
        <f t="shared" si="272"/>
        <v>0</v>
      </c>
      <c r="BB338" s="492">
        <f t="shared" si="273"/>
        <v>0</v>
      </c>
      <c r="BD338" s="265">
        <f t="shared" si="276"/>
        <v>0</v>
      </c>
      <c r="BE338" s="105"/>
      <c r="BF338" s="105"/>
      <c r="BG338" s="105"/>
      <c r="BH338" s="105"/>
      <c r="BI338" s="105"/>
      <c r="BJ338" s="105"/>
    </row>
    <row r="339" spans="2:62" ht="20.100000000000001" hidden="1" customHeight="1" outlineLevel="1">
      <c r="B339" s="100"/>
      <c r="C339" s="736"/>
      <c r="D339" s="737"/>
      <c r="E339" s="737"/>
      <c r="F339" s="738"/>
      <c r="G339" s="905"/>
      <c r="H339" s="904"/>
      <c r="I339" s="152"/>
      <c r="J339" s="152"/>
      <c r="K339" s="152"/>
      <c r="L339" s="152"/>
      <c r="M339" s="152"/>
      <c r="N339" s="152"/>
      <c r="O339" s="152"/>
      <c r="P339" s="152"/>
      <c r="Q339" s="153"/>
      <c r="R339" s="156">
        <f t="shared" si="267"/>
        <v>0</v>
      </c>
      <c r="S339" s="156">
        <f t="shared" si="268"/>
        <v>0</v>
      </c>
      <c r="U339" s="157">
        <f t="shared" si="274"/>
        <v>0</v>
      </c>
      <c r="W339" s="152"/>
      <c r="X339" s="152"/>
      <c r="Y339" s="152"/>
      <c r="Z339" s="152"/>
      <c r="AA339" s="152"/>
      <c r="AB339" s="152"/>
      <c r="AC339" s="347"/>
      <c r="AD339" s="152"/>
      <c r="AE339" s="152"/>
      <c r="AF339" s="152"/>
      <c r="AG339" s="152"/>
      <c r="AH339" s="152"/>
      <c r="AI339" s="152"/>
      <c r="AJ339" s="347"/>
      <c r="AK339" s="152"/>
      <c r="AL339" s="152"/>
      <c r="AM339" s="295"/>
      <c r="AN339" s="228"/>
      <c r="AO339" s="228"/>
      <c r="AP339" s="228"/>
      <c r="AQ339" s="228"/>
      <c r="AR339" s="228"/>
      <c r="AS339" s="348"/>
      <c r="AT339" s="264">
        <f t="shared" si="231"/>
        <v>0</v>
      </c>
      <c r="AU339" s="259"/>
      <c r="AV339" s="265">
        <f t="shared" si="271"/>
        <v>0</v>
      </c>
      <c r="AX339" s="265">
        <f t="shared" si="275"/>
        <v>0</v>
      </c>
      <c r="AZ339" s="492">
        <f t="shared" si="272"/>
        <v>0</v>
      </c>
      <c r="BB339" s="492">
        <f t="shared" si="273"/>
        <v>0</v>
      </c>
      <c r="BD339" s="265">
        <f t="shared" si="276"/>
        <v>0</v>
      </c>
      <c r="BE339" s="105"/>
      <c r="BF339" s="105"/>
      <c r="BG339" s="105"/>
      <c r="BH339" s="105"/>
      <c r="BI339" s="105"/>
      <c r="BJ339" s="105"/>
    </row>
    <row r="340" spans="2:62" ht="20.100000000000001" hidden="1" customHeight="1" outlineLevel="1">
      <c r="B340" s="100"/>
      <c r="C340" s="736"/>
      <c r="D340" s="737"/>
      <c r="E340" s="737"/>
      <c r="F340" s="738"/>
      <c r="G340" s="905"/>
      <c r="H340" s="904"/>
      <c r="I340" s="152"/>
      <c r="J340" s="152"/>
      <c r="K340" s="152"/>
      <c r="L340" s="152"/>
      <c r="M340" s="152"/>
      <c r="N340" s="152"/>
      <c r="O340" s="152"/>
      <c r="P340" s="152"/>
      <c r="Q340" s="153"/>
      <c r="R340" s="156">
        <f t="shared" si="267"/>
        <v>0</v>
      </c>
      <c r="S340" s="156">
        <f t="shared" si="268"/>
        <v>0</v>
      </c>
      <c r="U340" s="157">
        <f t="shared" si="274"/>
        <v>0</v>
      </c>
      <c r="W340" s="152"/>
      <c r="X340" s="152"/>
      <c r="Y340" s="152"/>
      <c r="Z340" s="152"/>
      <c r="AA340" s="152"/>
      <c r="AB340" s="152"/>
      <c r="AC340" s="347"/>
      <c r="AD340" s="152"/>
      <c r="AE340" s="152"/>
      <c r="AF340" s="152"/>
      <c r="AG340" s="152"/>
      <c r="AH340" s="152"/>
      <c r="AI340" s="152"/>
      <c r="AJ340" s="347"/>
      <c r="AK340" s="152"/>
      <c r="AL340" s="152"/>
      <c r="AM340" s="295"/>
      <c r="AN340" s="228"/>
      <c r="AO340" s="228"/>
      <c r="AP340" s="228"/>
      <c r="AQ340" s="228"/>
      <c r="AR340" s="228"/>
      <c r="AS340" s="348"/>
      <c r="AT340" s="264">
        <f t="shared" si="231"/>
        <v>0</v>
      </c>
      <c r="AU340" s="259"/>
      <c r="AV340" s="265">
        <f t="shared" si="271"/>
        <v>0</v>
      </c>
      <c r="AX340" s="265">
        <f t="shared" si="275"/>
        <v>0</v>
      </c>
      <c r="AZ340" s="492">
        <f t="shared" si="272"/>
        <v>0</v>
      </c>
      <c r="BB340" s="492">
        <f t="shared" si="273"/>
        <v>0</v>
      </c>
      <c r="BD340" s="265">
        <f t="shared" si="276"/>
        <v>0</v>
      </c>
      <c r="BE340" s="105"/>
      <c r="BF340" s="105"/>
      <c r="BG340" s="105"/>
      <c r="BH340" s="105"/>
      <c r="BI340" s="105"/>
      <c r="BJ340" s="105"/>
    </row>
    <row r="341" spans="2:62" ht="20.100000000000001" hidden="1" customHeight="1" outlineLevel="1">
      <c r="B341" s="100"/>
      <c r="C341" s="736"/>
      <c r="D341" s="737"/>
      <c r="E341" s="737"/>
      <c r="F341" s="738"/>
      <c r="G341" s="905"/>
      <c r="H341" s="904"/>
      <c r="I341" s="152"/>
      <c r="J341" s="152"/>
      <c r="K341" s="152"/>
      <c r="L341" s="152"/>
      <c r="M341" s="152"/>
      <c r="N341" s="152"/>
      <c r="O341" s="152"/>
      <c r="P341" s="152"/>
      <c r="Q341" s="153"/>
      <c r="R341" s="156">
        <f t="shared" si="267"/>
        <v>0</v>
      </c>
      <c r="S341" s="156">
        <f t="shared" si="268"/>
        <v>0</v>
      </c>
      <c r="U341" s="157">
        <f t="shared" si="274"/>
        <v>0</v>
      </c>
      <c r="W341" s="152"/>
      <c r="X341" s="152"/>
      <c r="Y341" s="152"/>
      <c r="Z341" s="152"/>
      <c r="AA341" s="152"/>
      <c r="AB341" s="152"/>
      <c r="AC341" s="347"/>
      <c r="AD341" s="152"/>
      <c r="AE341" s="152"/>
      <c r="AF341" s="152"/>
      <c r="AG341" s="152"/>
      <c r="AH341" s="152"/>
      <c r="AI341" s="152"/>
      <c r="AJ341" s="347"/>
      <c r="AK341" s="152"/>
      <c r="AL341" s="152"/>
      <c r="AM341" s="295"/>
      <c r="AN341" s="228"/>
      <c r="AO341" s="228"/>
      <c r="AP341" s="228"/>
      <c r="AQ341" s="228"/>
      <c r="AR341" s="228"/>
      <c r="AS341" s="348"/>
      <c r="AT341" s="264">
        <f t="shared" si="231"/>
        <v>0</v>
      </c>
      <c r="AU341" s="259"/>
      <c r="AV341" s="265">
        <f t="shared" si="271"/>
        <v>0</v>
      </c>
      <c r="AX341" s="265">
        <f t="shared" si="275"/>
        <v>0</v>
      </c>
      <c r="AZ341" s="492">
        <f t="shared" si="272"/>
        <v>0</v>
      </c>
      <c r="BB341" s="492">
        <f t="shared" si="273"/>
        <v>0</v>
      </c>
      <c r="BD341" s="265">
        <f t="shared" si="276"/>
        <v>0</v>
      </c>
      <c r="BE341" s="105"/>
      <c r="BF341" s="105"/>
      <c r="BG341" s="105"/>
      <c r="BH341" s="105"/>
      <c r="BI341" s="105"/>
      <c r="BJ341" s="105"/>
    </row>
    <row r="342" spans="2:62" ht="20.100000000000001" hidden="1" customHeight="1" outlineLevel="1">
      <c r="B342" s="100"/>
      <c r="C342" s="736"/>
      <c r="D342" s="737"/>
      <c r="E342" s="737"/>
      <c r="F342" s="738"/>
      <c r="G342" s="905"/>
      <c r="H342" s="904"/>
      <c r="I342" s="152"/>
      <c r="J342" s="152"/>
      <c r="K342" s="152"/>
      <c r="L342" s="152"/>
      <c r="M342" s="152"/>
      <c r="N342" s="152"/>
      <c r="O342" s="152"/>
      <c r="P342" s="152"/>
      <c r="Q342" s="153"/>
      <c r="R342" s="156">
        <f t="shared" si="267"/>
        <v>0</v>
      </c>
      <c r="S342" s="156">
        <f t="shared" si="268"/>
        <v>0</v>
      </c>
      <c r="U342" s="157">
        <f t="shared" si="274"/>
        <v>0</v>
      </c>
      <c r="W342" s="152"/>
      <c r="X342" s="152"/>
      <c r="Y342" s="152"/>
      <c r="Z342" s="152"/>
      <c r="AA342" s="152"/>
      <c r="AB342" s="152"/>
      <c r="AC342" s="347"/>
      <c r="AD342" s="152"/>
      <c r="AE342" s="152"/>
      <c r="AF342" s="152"/>
      <c r="AG342" s="152"/>
      <c r="AH342" s="152"/>
      <c r="AI342" s="152"/>
      <c r="AJ342" s="347"/>
      <c r="AK342" s="152"/>
      <c r="AL342" s="152"/>
      <c r="AM342" s="295"/>
      <c r="AN342" s="228"/>
      <c r="AO342" s="228"/>
      <c r="AP342" s="228"/>
      <c r="AQ342" s="228"/>
      <c r="AR342" s="228"/>
      <c r="AS342" s="348"/>
      <c r="AT342" s="264">
        <f t="shared" si="231"/>
        <v>0</v>
      </c>
      <c r="AU342" s="259"/>
      <c r="AV342" s="265">
        <f t="shared" si="271"/>
        <v>0</v>
      </c>
      <c r="AX342" s="265">
        <f t="shared" si="275"/>
        <v>0</v>
      </c>
      <c r="AZ342" s="492">
        <f t="shared" si="272"/>
        <v>0</v>
      </c>
      <c r="BB342" s="492">
        <f t="shared" si="273"/>
        <v>0</v>
      </c>
      <c r="BD342" s="265">
        <f t="shared" si="276"/>
        <v>0</v>
      </c>
      <c r="BE342" s="105"/>
      <c r="BF342" s="105"/>
      <c r="BG342" s="105"/>
      <c r="BH342" s="105"/>
      <c r="BI342" s="105"/>
      <c r="BJ342" s="105"/>
    </row>
    <row r="343" spans="2:62" ht="20.100000000000001" hidden="1" customHeight="1" outlineLevel="1">
      <c r="B343" s="100"/>
      <c r="C343" s="736"/>
      <c r="D343" s="737"/>
      <c r="E343" s="737"/>
      <c r="F343" s="738"/>
      <c r="G343" s="905"/>
      <c r="H343" s="904"/>
      <c r="I343" s="152"/>
      <c r="J343" s="152"/>
      <c r="K343" s="152"/>
      <c r="L343" s="152"/>
      <c r="M343" s="152"/>
      <c r="N343" s="152"/>
      <c r="O343" s="152"/>
      <c r="P343" s="152"/>
      <c r="Q343" s="153"/>
      <c r="R343" s="156">
        <f t="shared" si="267"/>
        <v>0</v>
      </c>
      <c r="S343" s="156">
        <f t="shared" si="268"/>
        <v>0</v>
      </c>
      <c r="U343" s="157">
        <f t="shared" si="274"/>
        <v>0</v>
      </c>
      <c r="W343" s="152"/>
      <c r="X343" s="152"/>
      <c r="Y343" s="152"/>
      <c r="Z343" s="152"/>
      <c r="AA343" s="152"/>
      <c r="AB343" s="152"/>
      <c r="AC343" s="347"/>
      <c r="AD343" s="152"/>
      <c r="AE343" s="152"/>
      <c r="AF343" s="152"/>
      <c r="AG343" s="152"/>
      <c r="AH343" s="152"/>
      <c r="AI343" s="152"/>
      <c r="AJ343" s="347"/>
      <c r="AK343" s="152"/>
      <c r="AL343" s="152"/>
      <c r="AM343" s="295"/>
      <c r="AN343" s="228"/>
      <c r="AO343" s="228"/>
      <c r="AP343" s="228"/>
      <c r="AQ343" s="228"/>
      <c r="AR343" s="228"/>
      <c r="AS343" s="348"/>
      <c r="AT343" s="264">
        <f t="shared" si="231"/>
        <v>0</v>
      </c>
      <c r="AU343" s="259"/>
      <c r="AV343" s="265">
        <f t="shared" si="271"/>
        <v>0</v>
      </c>
      <c r="AX343" s="265">
        <f t="shared" si="275"/>
        <v>0</v>
      </c>
      <c r="AZ343" s="492">
        <f t="shared" si="272"/>
        <v>0</v>
      </c>
      <c r="BB343" s="492">
        <f t="shared" si="273"/>
        <v>0</v>
      </c>
      <c r="BD343" s="265">
        <f t="shared" si="276"/>
        <v>0</v>
      </c>
      <c r="BE343" s="105"/>
      <c r="BF343" s="105"/>
      <c r="BG343" s="105"/>
      <c r="BH343" s="105"/>
      <c r="BI343" s="105"/>
      <c r="BJ343" s="105"/>
    </row>
    <row r="344" spans="2:62" ht="20.100000000000001" hidden="1" customHeight="1" outlineLevel="1">
      <c r="B344" s="100"/>
      <c r="C344" s="736"/>
      <c r="D344" s="737"/>
      <c r="E344" s="737"/>
      <c r="F344" s="738"/>
      <c r="G344" s="905"/>
      <c r="H344" s="904"/>
      <c r="I344" s="152"/>
      <c r="J344" s="152"/>
      <c r="K344" s="152"/>
      <c r="L344" s="152"/>
      <c r="M344" s="152"/>
      <c r="N344" s="152"/>
      <c r="O344" s="152"/>
      <c r="P344" s="152"/>
      <c r="Q344" s="153"/>
      <c r="R344" s="156">
        <f t="shared" si="267"/>
        <v>0</v>
      </c>
      <c r="S344" s="156">
        <f t="shared" si="268"/>
        <v>0</v>
      </c>
      <c r="U344" s="157">
        <f t="shared" si="274"/>
        <v>0</v>
      </c>
      <c r="W344" s="152"/>
      <c r="X344" s="152"/>
      <c r="Y344" s="152"/>
      <c r="Z344" s="152"/>
      <c r="AA344" s="152"/>
      <c r="AB344" s="152"/>
      <c r="AC344" s="347"/>
      <c r="AD344" s="152"/>
      <c r="AE344" s="152"/>
      <c r="AF344" s="152"/>
      <c r="AG344" s="152"/>
      <c r="AH344" s="152"/>
      <c r="AI344" s="152"/>
      <c r="AJ344" s="347"/>
      <c r="AK344" s="152"/>
      <c r="AL344" s="152"/>
      <c r="AM344" s="295"/>
      <c r="AN344" s="228"/>
      <c r="AO344" s="228"/>
      <c r="AP344" s="228"/>
      <c r="AQ344" s="228"/>
      <c r="AR344" s="228"/>
      <c r="AS344" s="348"/>
      <c r="AT344" s="264">
        <f t="shared" si="231"/>
        <v>0</v>
      </c>
      <c r="AU344" s="259"/>
      <c r="AV344" s="265">
        <f t="shared" si="271"/>
        <v>0</v>
      </c>
      <c r="AX344" s="265">
        <f t="shared" si="275"/>
        <v>0</v>
      </c>
      <c r="AZ344" s="492">
        <f t="shared" si="272"/>
        <v>0</v>
      </c>
      <c r="BB344" s="492">
        <f t="shared" si="273"/>
        <v>0</v>
      </c>
      <c r="BD344" s="265">
        <f t="shared" si="276"/>
        <v>0</v>
      </c>
      <c r="BE344" s="105"/>
      <c r="BF344" s="105"/>
      <c r="BG344" s="105"/>
      <c r="BH344" s="105"/>
      <c r="BI344" s="105"/>
      <c r="BJ344" s="105"/>
    </row>
    <row r="345" spans="2:62" ht="20.100000000000001" hidden="1" customHeight="1" outlineLevel="1">
      <c r="B345" s="100"/>
      <c r="C345" s="736"/>
      <c r="D345" s="737"/>
      <c r="E345" s="737"/>
      <c r="F345" s="738"/>
      <c r="G345" s="905"/>
      <c r="H345" s="904"/>
      <c r="I345" s="152"/>
      <c r="J345" s="152"/>
      <c r="K345" s="152"/>
      <c r="L345" s="152"/>
      <c r="M345" s="152"/>
      <c r="N345" s="152"/>
      <c r="O345" s="152"/>
      <c r="P345" s="152"/>
      <c r="Q345" s="153"/>
      <c r="R345" s="156">
        <f t="shared" si="267"/>
        <v>0</v>
      </c>
      <c r="S345" s="156">
        <f t="shared" si="268"/>
        <v>0</v>
      </c>
      <c r="U345" s="157">
        <f t="shared" si="274"/>
        <v>0</v>
      </c>
      <c r="W345" s="152"/>
      <c r="X345" s="152"/>
      <c r="Y345" s="152"/>
      <c r="Z345" s="152"/>
      <c r="AA345" s="152"/>
      <c r="AB345" s="152"/>
      <c r="AC345" s="347"/>
      <c r="AD345" s="152"/>
      <c r="AE345" s="152"/>
      <c r="AF345" s="152"/>
      <c r="AG345" s="152"/>
      <c r="AH345" s="152"/>
      <c r="AI345" s="152"/>
      <c r="AJ345" s="347"/>
      <c r="AK345" s="152"/>
      <c r="AL345" s="152"/>
      <c r="AM345" s="295"/>
      <c r="AN345" s="228"/>
      <c r="AO345" s="228"/>
      <c r="AP345" s="228"/>
      <c r="AQ345" s="228"/>
      <c r="AR345" s="228"/>
      <c r="AS345" s="348"/>
      <c r="AT345" s="264">
        <f t="shared" si="231"/>
        <v>0</v>
      </c>
      <c r="AU345" s="259"/>
      <c r="AV345" s="265">
        <f t="shared" si="271"/>
        <v>0</v>
      </c>
      <c r="AX345" s="265">
        <f t="shared" si="275"/>
        <v>0</v>
      </c>
      <c r="AZ345" s="492">
        <f t="shared" si="272"/>
        <v>0</v>
      </c>
      <c r="BB345" s="492">
        <f t="shared" si="273"/>
        <v>0</v>
      </c>
      <c r="BD345" s="265">
        <f t="shared" si="276"/>
        <v>0</v>
      </c>
      <c r="BE345" s="105"/>
      <c r="BF345" s="105"/>
      <c r="BG345" s="105"/>
      <c r="BH345" s="105"/>
      <c r="BI345" s="105"/>
      <c r="BJ345" s="105"/>
    </row>
    <row r="346" spans="2:62" ht="20.100000000000001" hidden="1" customHeight="1" outlineLevel="1">
      <c r="B346" s="100"/>
      <c r="C346" s="736"/>
      <c r="D346" s="737"/>
      <c r="E346" s="737"/>
      <c r="F346" s="738"/>
      <c r="G346" s="905"/>
      <c r="H346" s="904"/>
      <c r="I346" s="152"/>
      <c r="J346" s="152"/>
      <c r="K346" s="152"/>
      <c r="L346" s="152"/>
      <c r="M346" s="152"/>
      <c r="N346" s="152"/>
      <c r="O346" s="152"/>
      <c r="P346" s="152"/>
      <c r="Q346" s="153"/>
      <c r="R346" s="156">
        <f t="shared" si="267"/>
        <v>0</v>
      </c>
      <c r="S346" s="156">
        <f t="shared" si="268"/>
        <v>0</v>
      </c>
      <c r="U346" s="157">
        <f t="shared" si="274"/>
        <v>0</v>
      </c>
      <c r="W346" s="152"/>
      <c r="X346" s="152"/>
      <c r="Y346" s="152"/>
      <c r="Z346" s="152"/>
      <c r="AA346" s="152"/>
      <c r="AB346" s="152"/>
      <c r="AC346" s="347"/>
      <c r="AD346" s="152"/>
      <c r="AE346" s="152"/>
      <c r="AF346" s="152"/>
      <c r="AG346" s="152"/>
      <c r="AH346" s="152"/>
      <c r="AI346" s="152"/>
      <c r="AJ346" s="347"/>
      <c r="AK346" s="152"/>
      <c r="AL346" s="152"/>
      <c r="AM346" s="295"/>
      <c r="AN346" s="228"/>
      <c r="AO346" s="228"/>
      <c r="AP346" s="228"/>
      <c r="AQ346" s="228"/>
      <c r="AR346" s="228"/>
      <c r="AS346" s="348"/>
      <c r="AT346" s="264">
        <f t="shared" si="231"/>
        <v>0</v>
      </c>
      <c r="AU346" s="259"/>
      <c r="AV346" s="265">
        <f t="shared" si="271"/>
        <v>0</v>
      </c>
      <c r="AX346" s="265">
        <f t="shared" si="275"/>
        <v>0</v>
      </c>
      <c r="AZ346" s="492">
        <f t="shared" si="272"/>
        <v>0</v>
      </c>
      <c r="BB346" s="492">
        <f t="shared" si="273"/>
        <v>0</v>
      </c>
      <c r="BD346" s="265">
        <f t="shared" si="276"/>
        <v>0</v>
      </c>
      <c r="BE346" s="105"/>
      <c r="BF346" s="105"/>
      <c r="BG346" s="105"/>
      <c r="BH346" s="105"/>
      <c r="BI346" s="105"/>
      <c r="BJ346" s="105"/>
    </row>
    <row r="347" spans="2:62" ht="20.100000000000001" hidden="1" customHeight="1" outlineLevel="1">
      <c r="B347" s="100"/>
      <c r="C347" s="736"/>
      <c r="D347" s="737"/>
      <c r="E347" s="737"/>
      <c r="F347" s="738"/>
      <c r="G347" s="905"/>
      <c r="H347" s="904"/>
      <c r="I347" s="152"/>
      <c r="J347" s="152"/>
      <c r="K347" s="152"/>
      <c r="L347" s="152"/>
      <c r="M347" s="152"/>
      <c r="N347" s="152"/>
      <c r="O347" s="152"/>
      <c r="P347" s="152"/>
      <c r="Q347" s="153"/>
      <c r="R347" s="156">
        <f t="shared" si="267"/>
        <v>0</v>
      </c>
      <c r="S347" s="156">
        <f t="shared" si="268"/>
        <v>0</v>
      </c>
      <c r="U347" s="157">
        <f t="shared" si="274"/>
        <v>0</v>
      </c>
      <c r="W347" s="152"/>
      <c r="X347" s="152"/>
      <c r="Y347" s="152"/>
      <c r="Z347" s="152"/>
      <c r="AA347" s="152"/>
      <c r="AB347" s="152"/>
      <c r="AC347" s="347"/>
      <c r="AD347" s="152"/>
      <c r="AE347" s="152"/>
      <c r="AF347" s="152"/>
      <c r="AG347" s="152"/>
      <c r="AH347" s="152"/>
      <c r="AI347" s="152"/>
      <c r="AJ347" s="347"/>
      <c r="AK347" s="152"/>
      <c r="AL347" s="152"/>
      <c r="AM347" s="295"/>
      <c r="AN347" s="228"/>
      <c r="AO347" s="228"/>
      <c r="AP347" s="228"/>
      <c r="AQ347" s="228"/>
      <c r="AR347" s="228"/>
      <c r="AS347" s="348"/>
      <c r="AT347" s="264">
        <f t="shared" si="231"/>
        <v>0</v>
      </c>
      <c r="AU347" s="259"/>
      <c r="AV347" s="265">
        <f t="shared" si="271"/>
        <v>0</v>
      </c>
      <c r="AX347" s="265">
        <f t="shared" si="275"/>
        <v>0</v>
      </c>
      <c r="AZ347" s="492">
        <f t="shared" si="272"/>
        <v>0</v>
      </c>
      <c r="BB347" s="492">
        <f t="shared" si="273"/>
        <v>0</v>
      </c>
      <c r="BD347" s="265">
        <f t="shared" si="276"/>
        <v>0</v>
      </c>
      <c r="BE347" s="105"/>
      <c r="BF347" s="105"/>
      <c r="BG347" s="105"/>
      <c r="BH347" s="105"/>
      <c r="BI347" s="105"/>
      <c r="BJ347" s="105"/>
    </row>
    <row r="348" spans="2:62" ht="20.100000000000001" hidden="1" customHeight="1" outlineLevel="1">
      <c r="B348" s="100"/>
      <c r="C348" s="736"/>
      <c r="D348" s="737"/>
      <c r="E348" s="737"/>
      <c r="F348" s="738"/>
      <c r="G348" s="905"/>
      <c r="H348" s="904"/>
      <c r="I348" s="152"/>
      <c r="J348" s="152"/>
      <c r="K348" s="152"/>
      <c r="L348" s="152"/>
      <c r="M348" s="152"/>
      <c r="N348" s="152"/>
      <c r="O348" s="152"/>
      <c r="P348" s="152"/>
      <c r="Q348" s="153"/>
      <c r="R348" s="156">
        <f t="shared" si="267"/>
        <v>0</v>
      </c>
      <c r="S348" s="156">
        <f t="shared" si="268"/>
        <v>0</v>
      </c>
      <c r="U348" s="157">
        <f t="shared" si="274"/>
        <v>0</v>
      </c>
      <c r="W348" s="152"/>
      <c r="X348" s="152"/>
      <c r="Y348" s="152"/>
      <c r="Z348" s="152"/>
      <c r="AA348" s="152"/>
      <c r="AB348" s="152"/>
      <c r="AC348" s="347"/>
      <c r="AD348" s="152"/>
      <c r="AE348" s="152"/>
      <c r="AF348" s="152"/>
      <c r="AG348" s="152"/>
      <c r="AH348" s="152"/>
      <c r="AI348" s="152"/>
      <c r="AJ348" s="347"/>
      <c r="AK348" s="152"/>
      <c r="AL348" s="152"/>
      <c r="AM348" s="295"/>
      <c r="AN348" s="228"/>
      <c r="AO348" s="228"/>
      <c r="AP348" s="228"/>
      <c r="AQ348" s="228"/>
      <c r="AR348" s="228"/>
      <c r="AS348" s="348"/>
      <c r="AT348" s="264">
        <f t="shared" ref="AT348:AT350" si="277">((W348+AD348)*$W$7+(X348+AE348)*$X$7+(Y348+Z348+AF348+AG348)*$Z$7+(AA348+AH348)*$AA$7+(AB348+AI348)*$AB$7)*Zuschläge_IBN</f>
        <v>0</v>
      </c>
      <c r="AU348" s="259"/>
      <c r="AV348" s="265">
        <f t="shared" si="271"/>
        <v>0</v>
      </c>
      <c r="AX348" s="265">
        <f t="shared" si="275"/>
        <v>0</v>
      </c>
      <c r="AZ348" s="492">
        <f t="shared" si="272"/>
        <v>0</v>
      </c>
      <c r="BB348" s="492">
        <f t="shared" si="273"/>
        <v>0</v>
      </c>
      <c r="BD348" s="265">
        <f t="shared" si="276"/>
        <v>0</v>
      </c>
      <c r="BE348" s="105"/>
      <c r="BF348" s="105"/>
      <c r="BG348" s="105"/>
      <c r="BH348" s="105"/>
      <c r="BI348" s="105"/>
      <c r="BJ348" s="105"/>
    </row>
    <row r="349" spans="2:62" ht="20.100000000000001" hidden="1" customHeight="1" outlineLevel="1">
      <c r="B349" s="100"/>
      <c r="C349" s="736"/>
      <c r="D349" s="737"/>
      <c r="E349" s="737"/>
      <c r="F349" s="738"/>
      <c r="G349" s="905"/>
      <c r="H349" s="904"/>
      <c r="I349" s="152"/>
      <c r="J349" s="152"/>
      <c r="K349" s="152"/>
      <c r="L349" s="152"/>
      <c r="M349" s="152"/>
      <c r="N349" s="152"/>
      <c r="O349" s="152"/>
      <c r="P349" s="152"/>
      <c r="Q349" s="153"/>
      <c r="R349" s="156">
        <f t="shared" si="267"/>
        <v>0</v>
      </c>
      <c r="S349" s="156">
        <f t="shared" si="268"/>
        <v>0</v>
      </c>
      <c r="U349" s="157">
        <f t="shared" si="274"/>
        <v>0</v>
      </c>
      <c r="W349" s="152"/>
      <c r="X349" s="152"/>
      <c r="Y349" s="152"/>
      <c r="Z349" s="152"/>
      <c r="AA349" s="152"/>
      <c r="AB349" s="152"/>
      <c r="AC349" s="347"/>
      <c r="AD349" s="152"/>
      <c r="AE349" s="152"/>
      <c r="AF349" s="152"/>
      <c r="AG349" s="152"/>
      <c r="AH349" s="152"/>
      <c r="AI349" s="152"/>
      <c r="AJ349" s="347"/>
      <c r="AK349" s="152"/>
      <c r="AL349" s="152"/>
      <c r="AM349" s="295"/>
      <c r="AN349" s="228"/>
      <c r="AO349" s="228"/>
      <c r="AP349" s="228"/>
      <c r="AQ349" s="228"/>
      <c r="AR349" s="228"/>
      <c r="AS349" s="348"/>
      <c r="AT349" s="264">
        <f t="shared" si="277"/>
        <v>0</v>
      </c>
      <c r="AU349" s="259"/>
      <c r="AV349" s="265">
        <f t="shared" si="271"/>
        <v>0</v>
      </c>
      <c r="AX349" s="265">
        <f t="shared" si="275"/>
        <v>0</v>
      </c>
      <c r="AZ349" s="492">
        <f t="shared" si="272"/>
        <v>0</v>
      </c>
      <c r="BB349" s="492">
        <f t="shared" si="273"/>
        <v>0</v>
      </c>
      <c r="BD349" s="265">
        <f t="shared" si="276"/>
        <v>0</v>
      </c>
      <c r="BE349" s="105"/>
      <c r="BF349" s="105"/>
      <c r="BG349" s="105"/>
      <c r="BH349" s="105"/>
      <c r="BI349" s="105"/>
      <c r="BJ349" s="105"/>
    </row>
    <row r="350" spans="2:62" ht="20.100000000000001" hidden="1" customHeight="1" outlineLevel="1">
      <c r="B350" s="100"/>
      <c r="C350" s="908"/>
      <c r="D350" s="909"/>
      <c r="E350" s="909"/>
      <c r="F350" s="910"/>
      <c r="G350" s="890"/>
      <c r="H350" s="891"/>
      <c r="I350" s="152"/>
      <c r="J350" s="152"/>
      <c r="K350" s="152"/>
      <c r="L350" s="152"/>
      <c r="M350" s="152"/>
      <c r="N350" s="152"/>
      <c r="O350" s="152"/>
      <c r="P350" s="153"/>
      <c r="Q350" s="153"/>
      <c r="R350" s="156">
        <f t="shared" si="267"/>
        <v>0</v>
      </c>
      <c r="S350" s="156">
        <f t="shared" si="268"/>
        <v>0</v>
      </c>
      <c r="U350" s="157">
        <f t="shared" si="274"/>
        <v>0</v>
      </c>
      <c r="W350" s="152"/>
      <c r="X350" s="152"/>
      <c r="Y350" s="152"/>
      <c r="Z350" s="152"/>
      <c r="AA350" s="152"/>
      <c r="AB350" s="152"/>
      <c r="AC350" s="347"/>
      <c r="AD350" s="152"/>
      <c r="AE350" s="152"/>
      <c r="AF350" s="152"/>
      <c r="AG350" s="152"/>
      <c r="AH350" s="152"/>
      <c r="AI350" s="152"/>
      <c r="AJ350" s="347"/>
      <c r="AK350" s="152"/>
      <c r="AL350" s="152"/>
      <c r="AM350" s="295"/>
      <c r="AN350" s="228"/>
      <c r="AO350" s="228"/>
      <c r="AP350" s="228"/>
      <c r="AQ350" s="228"/>
      <c r="AR350" s="228"/>
      <c r="AS350" s="348"/>
      <c r="AT350" s="264">
        <f t="shared" si="277"/>
        <v>0</v>
      </c>
      <c r="AU350" s="259"/>
      <c r="AV350" s="265">
        <f t="shared" si="271"/>
        <v>0</v>
      </c>
      <c r="AX350" s="265">
        <f t="shared" si="275"/>
        <v>0</v>
      </c>
      <c r="AZ350" s="492">
        <f t="shared" si="272"/>
        <v>0</v>
      </c>
      <c r="BB350" s="492">
        <f t="shared" si="273"/>
        <v>0</v>
      </c>
      <c r="BD350" s="265">
        <f t="shared" si="276"/>
        <v>0</v>
      </c>
      <c r="BE350" s="105"/>
      <c r="BF350" s="105"/>
      <c r="BG350" s="105"/>
      <c r="BH350" s="105"/>
      <c r="BI350" s="105"/>
      <c r="BJ350" s="105"/>
    </row>
    <row r="351" spans="2:62" ht="9.9499999999999993" hidden="1" customHeight="1" outlineLevel="1">
      <c r="B351" s="101"/>
      <c r="C351" s="208"/>
      <c r="D351" s="208"/>
      <c r="E351" s="208"/>
      <c r="F351" s="208"/>
      <c r="G351" s="237"/>
      <c r="H351" s="207"/>
      <c r="I351" s="257"/>
      <c r="J351" s="257"/>
      <c r="K351" s="257"/>
      <c r="L351" s="257"/>
      <c r="M351" s="257"/>
      <c r="N351" s="257"/>
      <c r="O351" s="257"/>
      <c r="P351" s="256"/>
      <c r="Q351" s="102"/>
      <c r="R351" s="102"/>
      <c r="S351" s="102"/>
      <c r="U351" s="98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Z351" s="493"/>
      <c r="BE351" s="105"/>
      <c r="BF351" s="105"/>
      <c r="BG351" s="105"/>
      <c r="BH351" s="105"/>
      <c r="BI351" s="105"/>
      <c r="BJ351" s="105"/>
    </row>
    <row r="352" spans="2:62" ht="20.100000000000001" customHeight="1" collapsed="1">
      <c r="B352" s="8">
        <f>B335+1</f>
        <v>21</v>
      </c>
      <c r="C352" s="916"/>
      <c r="D352" s="917"/>
      <c r="E352" s="917"/>
      <c r="F352" s="918"/>
      <c r="G352" s="429"/>
      <c r="H352" s="206">
        <v>1</v>
      </c>
      <c r="I352" s="642">
        <f t="shared" ref="I352" si="278">$H352*SUM(I353:I367)</f>
        <v>0</v>
      </c>
      <c r="J352" s="643">
        <f t="shared" ref="J352:O352" si="279">$H352*SUM(J353:J367)</f>
        <v>0</v>
      </c>
      <c r="K352" s="644">
        <f t="shared" si="279"/>
        <v>0</v>
      </c>
      <c r="L352" s="645">
        <f t="shared" si="279"/>
        <v>0</v>
      </c>
      <c r="M352" s="645">
        <f t="shared" si="279"/>
        <v>0</v>
      </c>
      <c r="N352" s="644">
        <f t="shared" si="279"/>
        <v>0</v>
      </c>
      <c r="O352" s="642">
        <f t="shared" si="279"/>
        <v>0</v>
      </c>
      <c r="P352" s="209">
        <f t="shared" ref="P352:Q352" si="280">$H352*SUM(P353:P367)</f>
        <v>0</v>
      </c>
      <c r="Q352" s="210">
        <f t="shared" si="280"/>
        <v>0</v>
      </c>
      <c r="R352" s="136">
        <f t="shared" ref="R352:R367" si="281">P352*(1+Gewinn)*(1+SicherheitAngebot)</f>
        <v>0</v>
      </c>
      <c r="S352" s="137">
        <f t="shared" ref="S352:S367" si="282">Q352*(1+MGKZ)*(1+Gewinn)*(1+SicherheitAngebot)</f>
        <v>0</v>
      </c>
      <c r="U352" s="10">
        <f>I352*$I$7+J352*$J$7+K352*$K$7+L352*$L$7+M352*$M$7+N352*$N$7+O352*$O$7+R352+S352</f>
        <v>0</v>
      </c>
      <c r="W352" s="646">
        <f t="shared" ref="W352:AB352" si="283">$H352*SUM(W353:W367)</f>
        <v>0</v>
      </c>
      <c r="X352" s="647">
        <f t="shared" si="283"/>
        <v>0</v>
      </c>
      <c r="Y352" s="648">
        <f t="shared" si="283"/>
        <v>0</v>
      </c>
      <c r="Z352" s="649">
        <f t="shared" si="283"/>
        <v>0</v>
      </c>
      <c r="AA352" s="648">
        <f t="shared" si="283"/>
        <v>0</v>
      </c>
      <c r="AB352" s="646">
        <f t="shared" si="283"/>
        <v>0</v>
      </c>
      <c r="AC352" s="258"/>
      <c r="AD352" s="646">
        <f t="shared" ref="AD352:AM352" si="284">$H352*SUM(AD353:AD367)</f>
        <v>0</v>
      </c>
      <c r="AE352" s="647">
        <f t="shared" si="284"/>
        <v>0</v>
      </c>
      <c r="AF352" s="648">
        <f t="shared" si="284"/>
        <v>0</v>
      </c>
      <c r="AG352" s="649">
        <f t="shared" si="284"/>
        <v>0</v>
      </c>
      <c r="AH352" s="648">
        <f t="shared" si="284"/>
        <v>0</v>
      </c>
      <c r="AI352" s="646">
        <f t="shared" si="284"/>
        <v>0</v>
      </c>
      <c r="AJ352" s="258"/>
      <c r="AK352" s="653">
        <f t="shared" si="284"/>
        <v>0</v>
      </c>
      <c r="AL352" s="653">
        <f t="shared" si="284"/>
        <v>0</v>
      </c>
      <c r="AM352" s="653">
        <f t="shared" si="284"/>
        <v>0</v>
      </c>
      <c r="AN352" s="227">
        <f>$H352*SUM(AN353:AN367)*(1+Gewinn)*(1+SicherheitAngebot)</f>
        <v>0</v>
      </c>
      <c r="AO352" s="227">
        <f>$H352*SUM(AO353:AO367)*(1+Gewinn)*(1+SicherheitAngebot)</f>
        <v>0</v>
      </c>
      <c r="AP352" s="227">
        <f>$H352*SUM(AP353:AP367)*(1+Gewinn)*(1+SicherheitAngebot)</f>
        <v>0</v>
      </c>
      <c r="AQ352" s="227">
        <f>$H352*SUM(AQ353:AQ367)*(1+Gewinn)*(1+SicherheitAngebot)</f>
        <v>0</v>
      </c>
      <c r="AR352" s="227">
        <f>$H352*SUM(AR353:AR367)*(1+Gewinn)*(1+SicherheitAngebot)</f>
        <v>0</v>
      </c>
      <c r="AS352" s="262"/>
      <c r="AT352" s="263">
        <f t="shared" ref="AT352:AT384" si="285">((W352+AD352)*$W$7+(X352+AE352)*$X$7+(Y352+Z352+AF352+AG352)*$Z$7+(AA352+AH352)*$AA$7+(AB352+AI352)*$AB$7)*Zuschläge_IBN</f>
        <v>0</v>
      </c>
      <c r="AU352" s="259"/>
      <c r="AV352" s="491">
        <f>AK352*$AK$7+AL352*$AL$7+AM352*$AM$7+SUM(AN352:AR352)+AT352/Zuschläge_IBN+AT352</f>
        <v>0</v>
      </c>
      <c r="AX352" s="685">
        <f>U352+AV352</f>
        <v>0</v>
      </c>
      <c r="AZ352" s="490">
        <f>IF(H352&gt;0,U352/(1+SicherheitAngebot)*(1+Sicherheit),0)</f>
        <v>0</v>
      </c>
      <c r="BB352" s="490">
        <f>IF(H352&gt;0,AV352/(1+SicherheitAngebot)*(1+Sicherheit),0)</f>
        <v>0</v>
      </c>
      <c r="BD352" s="490">
        <f>AZ352+BB352</f>
        <v>0</v>
      </c>
      <c r="BE352" s="105"/>
      <c r="BF352" s="105"/>
      <c r="BG352" s="105"/>
      <c r="BH352" s="105"/>
      <c r="BI352" s="105"/>
      <c r="BJ352" s="105"/>
    </row>
    <row r="353" spans="2:62" ht="20.100000000000001" hidden="1" customHeight="1" outlineLevel="1">
      <c r="B353" s="99"/>
      <c r="C353" s="908"/>
      <c r="D353" s="909"/>
      <c r="E353" s="909"/>
      <c r="F353" s="910"/>
      <c r="G353" s="890"/>
      <c r="H353" s="901"/>
      <c r="I353" s="152"/>
      <c r="J353" s="152"/>
      <c r="K353" s="152"/>
      <c r="L353" s="152"/>
      <c r="M353" s="152"/>
      <c r="N353" s="152"/>
      <c r="O353" s="152"/>
      <c r="P353" s="153"/>
      <c r="Q353" s="153"/>
      <c r="R353" s="156">
        <f t="shared" si="281"/>
        <v>0</v>
      </c>
      <c r="S353" s="156">
        <f t="shared" si="282"/>
        <v>0</v>
      </c>
      <c r="U353" s="157">
        <f>I353*$I$7+J353*$J$7+K353*$K$7+L353*$L$7+M353*$M$7+N353*$N$7+O353*$O$7+R353+S353</f>
        <v>0</v>
      </c>
      <c r="W353" s="152"/>
      <c r="X353" s="152"/>
      <c r="Y353" s="152"/>
      <c r="Z353" s="152"/>
      <c r="AA353" s="152"/>
      <c r="AB353" s="152"/>
      <c r="AC353" s="347"/>
      <c r="AD353" s="152"/>
      <c r="AE353" s="152"/>
      <c r="AF353" s="152"/>
      <c r="AG353" s="152"/>
      <c r="AH353" s="152"/>
      <c r="AI353" s="152"/>
      <c r="AJ353" s="347"/>
      <c r="AK353" s="152"/>
      <c r="AL353" s="152"/>
      <c r="AM353" s="295"/>
      <c r="AN353" s="228"/>
      <c r="AO353" s="228"/>
      <c r="AP353" s="228"/>
      <c r="AQ353" s="228"/>
      <c r="AR353" s="228"/>
      <c r="AS353" s="348"/>
      <c r="AT353" s="264">
        <f t="shared" si="285"/>
        <v>0</v>
      </c>
      <c r="AU353" s="259"/>
      <c r="AV353" s="265">
        <f t="shared" ref="AV353:AV367" si="286">AK353*$AK$7+AL353*$AL$7+AM353*$AM$7+SUM(AN353:AR353)*(1+Gewinn)*(1+SicherheitAngebot)+AT353/Zuschläge_IBN+AT353</f>
        <v>0</v>
      </c>
      <c r="AX353" s="265">
        <f>U353+AV353</f>
        <v>0</v>
      </c>
      <c r="AZ353" s="492">
        <f t="shared" ref="AZ353:AZ367" si="287">U353/(1+SicherheitAngebot)*(1+Sicherheit)</f>
        <v>0</v>
      </c>
      <c r="BB353" s="492">
        <f t="shared" ref="BB353:BB367" si="288">AV353/(1+SicherheitAngebot)*(1+Sicherheit)</f>
        <v>0</v>
      </c>
      <c r="BD353" s="265">
        <f>AZ353+BB353</f>
        <v>0</v>
      </c>
      <c r="BE353" s="105"/>
      <c r="BF353" s="105"/>
      <c r="BG353" s="105"/>
      <c r="BH353" s="105"/>
      <c r="BI353" s="105"/>
      <c r="BJ353" s="105"/>
    </row>
    <row r="354" spans="2:62" ht="20.100000000000001" hidden="1" customHeight="1" outlineLevel="1">
      <c r="B354" s="100"/>
      <c r="C354" s="908"/>
      <c r="D354" s="909"/>
      <c r="E354" s="909"/>
      <c r="F354" s="910"/>
      <c r="G354" s="890"/>
      <c r="H354" s="891"/>
      <c r="I354" s="152"/>
      <c r="J354" s="152"/>
      <c r="K354" s="152"/>
      <c r="L354" s="152"/>
      <c r="M354" s="152"/>
      <c r="N354" s="152"/>
      <c r="O354" s="152"/>
      <c r="P354" s="153"/>
      <c r="Q354" s="153"/>
      <c r="R354" s="156">
        <f t="shared" si="281"/>
        <v>0</v>
      </c>
      <c r="S354" s="156">
        <f t="shared" si="282"/>
        <v>0</v>
      </c>
      <c r="U354" s="157">
        <f t="shared" ref="U354:U367" si="289">I354*$I$7+J354*$J$7+K354*$K$7+L354*$L$7+M354*$M$7+N354*$N$7+O354*$O$7+R354+S354</f>
        <v>0</v>
      </c>
      <c r="W354" s="152"/>
      <c r="X354" s="152"/>
      <c r="Y354" s="152"/>
      <c r="Z354" s="152"/>
      <c r="AA354" s="152"/>
      <c r="AB354" s="152"/>
      <c r="AC354" s="347"/>
      <c r="AD354" s="152"/>
      <c r="AE354" s="152"/>
      <c r="AF354" s="152"/>
      <c r="AG354" s="152"/>
      <c r="AH354" s="152"/>
      <c r="AI354" s="152"/>
      <c r="AJ354" s="347"/>
      <c r="AK354" s="152"/>
      <c r="AL354" s="152"/>
      <c r="AM354" s="295"/>
      <c r="AN354" s="228"/>
      <c r="AO354" s="228"/>
      <c r="AP354" s="228"/>
      <c r="AQ354" s="228"/>
      <c r="AR354" s="228"/>
      <c r="AS354" s="348"/>
      <c r="AT354" s="264">
        <f t="shared" si="285"/>
        <v>0</v>
      </c>
      <c r="AU354" s="259"/>
      <c r="AV354" s="265">
        <f t="shared" si="286"/>
        <v>0</v>
      </c>
      <c r="AX354" s="265">
        <f t="shared" ref="AX354:AX367" si="290">U354+AV354</f>
        <v>0</v>
      </c>
      <c r="AZ354" s="492">
        <f t="shared" si="287"/>
        <v>0</v>
      </c>
      <c r="BB354" s="492">
        <f t="shared" si="288"/>
        <v>0</v>
      </c>
      <c r="BD354" s="265">
        <f t="shared" ref="BD354:BD367" si="291">AZ354+BB354</f>
        <v>0</v>
      </c>
      <c r="BE354" s="105"/>
      <c r="BF354" s="105"/>
      <c r="BG354" s="105"/>
      <c r="BH354" s="105"/>
      <c r="BI354" s="105"/>
      <c r="BJ354" s="105"/>
    </row>
    <row r="355" spans="2:62" ht="20.100000000000001" hidden="1" customHeight="1" outlineLevel="1">
      <c r="B355" s="100"/>
      <c r="C355" s="908"/>
      <c r="D355" s="909"/>
      <c r="E355" s="909"/>
      <c r="F355" s="910"/>
      <c r="G355" s="890"/>
      <c r="H355" s="891"/>
      <c r="I355" s="152"/>
      <c r="J355" s="152"/>
      <c r="K355" s="152"/>
      <c r="L355" s="152"/>
      <c r="M355" s="152"/>
      <c r="N355" s="152"/>
      <c r="O355" s="152"/>
      <c r="P355" s="153"/>
      <c r="Q355" s="153"/>
      <c r="R355" s="156">
        <f t="shared" si="281"/>
        <v>0</v>
      </c>
      <c r="S355" s="156">
        <f t="shared" si="282"/>
        <v>0</v>
      </c>
      <c r="U355" s="157">
        <f t="shared" si="289"/>
        <v>0</v>
      </c>
      <c r="W355" s="152"/>
      <c r="X355" s="152"/>
      <c r="Y355" s="152"/>
      <c r="Z355" s="152"/>
      <c r="AA355" s="152"/>
      <c r="AB355" s="152"/>
      <c r="AC355" s="347"/>
      <c r="AD355" s="152"/>
      <c r="AE355" s="152"/>
      <c r="AF355" s="152"/>
      <c r="AG355" s="152"/>
      <c r="AH355" s="152"/>
      <c r="AI355" s="152"/>
      <c r="AJ355" s="347"/>
      <c r="AK355" s="152"/>
      <c r="AL355" s="152"/>
      <c r="AM355" s="295"/>
      <c r="AN355" s="228"/>
      <c r="AO355" s="228"/>
      <c r="AP355" s="228"/>
      <c r="AQ355" s="228"/>
      <c r="AR355" s="228"/>
      <c r="AS355" s="348"/>
      <c r="AT355" s="264">
        <f t="shared" si="285"/>
        <v>0</v>
      </c>
      <c r="AU355" s="259"/>
      <c r="AV355" s="265">
        <f t="shared" si="286"/>
        <v>0</v>
      </c>
      <c r="AX355" s="265">
        <f t="shared" si="290"/>
        <v>0</v>
      </c>
      <c r="AZ355" s="492">
        <f t="shared" si="287"/>
        <v>0</v>
      </c>
      <c r="BB355" s="492">
        <f t="shared" si="288"/>
        <v>0</v>
      </c>
      <c r="BD355" s="265">
        <f t="shared" si="291"/>
        <v>0</v>
      </c>
      <c r="BE355" s="105"/>
      <c r="BF355" s="105"/>
      <c r="BG355" s="105"/>
      <c r="BH355" s="105"/>
      <c r="BI355" s="105"/>
      <c r="BJ355" s="105"/>
    </row>
    <row r="356" spans="2:62" ht="20.100000000000001" hidden="1" customHeight="1" outlineLevel="1">
      <c r="B356" s="100"/>
      <c r="C356" s="908"/>
      <c r="D356" s="909"/>
      <c r="E356" s="909"/>
      <c r="F356" s="910"/>
      <c r="G356" s="890"/>
      <c r="H356" s="891"/>
      <c r="I356" s="152"/>
      <c r="J356" s="152"/>
      <c r="K356" s="152"/>
      <c r="L356" s="152"/>
      <c r="M356" s="152"/>
      <c r="N356" s="152"/>
      <c r="O356" s="152"/>
      <c r="P356" s="153"/>
      <c r="Q356" s="153"/>
      <c r="R356" s="156">
        <f t="shared" si="281"/>
        <v>0</v>
      </c>
      <c r="S356" s="156">
        <f t="shared" si="282"/>
        <v>0</v>
      </c>
      <c r="U356" s="157">
        <f t="shared" si="289"/>
        <v>0</v>
      </c>
      <c r="W356" s="152"/>
      <c r="X356" s="152"/>
      <c r="Y356" s="152"/>
      <c r="Z356" s="152"/>
      <c r="AA356" s="152"/>
      <c r="AB356" s="152"/>
      <c r="AC356" s="347"/>
      <c r="AD356" s="152"/>
      <c r="AE356" s="152"/>
      <c r="AF356" s="152"/>
      <c r="AG356" s="152"/>
      <c r="AH356" s="152"/>
      <c r="AI356" s="152"/>
      <c r="AJ356" s="347"/>
      <c r="AK356" s="152"/>
      <c r="AL356" s="152"/>
      <c r="AM356" s="295"/>
      <c r="AN356" s="228"/>
      <c r="AO356" s="228"/>
      <c r="AP356" s="228"/>
      <c r="AQ356" s="228"/>
      <c r="AR356" s="228"/>
      <c r="AS356" s="348"/>
      <c r="AT356" s="264">
        <f t="shared" si="285"/>
        <v>0</v>
      </c>
      <c r="AU356" s="259"/>
      <c r="AV356" s="265">
        <f t="shared" si="286"/>
        <v>0</v>
      </c>
      <c r="AX356" s="265">
        <f t="shared" si="290"/>
        <v>0</v>
      </c>
      <c r="AZ356" s="492">
        <f t="shared" si="287"/>
        <v>0</v>
      </c>
      <c r="BB356" s="492">
        <f t="shared" si="288"/>
        <v>0</v>
      </c>
      <c r="BD356" s="265">
        <f t="shared" si="291"/>
        <v>0</v>
      </c>
      <c r="BE356" s="105"/>
      <c r="BF356" s="105"/>
      <c r="BG356" s="105"/>
      <c r="BH356" s="105"/>
      <c r="BI356" s="105"/>
      <c r="BJ356" s="105"/>
    </row>
    <row r="357" spans="2:62" ht="20.100000000000001" hidden="1" customHeight="1" outlineLevel="1">
      <c r="B357" s="100"/>
      <c r="C357" s="908"/>
      <c r="D357" s="909"/>
      <c r="E357" s="909"/>
      <c r="F357" s="910"/>
      <c r="G357" s="890"/>
      <c r="H357" s="891"/>
      <c r="I357" s="152"/>
      <c r="J357" s="152"/>
      <c r="K357" s="152"/>
      <c r="L357" s="152"/>
      <c r="M357" s="152"/>
      <c r="N357" s="152"/>
      <c r="O357" s="152"/>
      <c r="P357" s="153"/>
      <c r="Q357" s="153"/>
      <c r="R357" s="156">
        <f t="shared" si="281"/>
        <v>0</v>
      </c>
      <c r="S357" s="156">
        <f t="shared" si="282"/>
        <v>0</v>
      </c>
      <c r="U357" s="157">
        <f t="shared" si="289"/>
        <v>0</v>
      </c>
      <c r="W357" s="152"/>
      <c r="X357" s="152"/>
      <c r="Y357" s="152"/>
      <c r="Z357" s="152"/>
      <c r="AA357" s="152"/>
      <c r="AB357" s="152"/>
      <c r="AC357" s="347"/>
      <c r="AD357" s="152"/>
      <c r="AE357" s="152"/>
      <c r="AF357" s="152"/>
      <c r="AG357" s="152"/>
      <c r="AH357" s="152"/>
      <c r="AI357" s="152"/>
      <c r="AJ357" s="347"/>
      <c r="AK357" s="152"/>
      <c r="AL357" s="152"/>
      <c r="AM357" s="295"/>
      <c r="AN357" s="228"/>
      <c r="AO357" s="228"/>
      <c r="AP357" s="228"/>
      <c r="AQ357" s="228"/>
      <c r="AR357" s="228"/>
      <c r="AS357" s="348"/>
      <c r="AT357" s="264">
        <f t="shared" si="285"/>
        <v>0</v>
      </c>
      <c r="AU357" s="259"/>
      <c r="AV357" s="265">
        <f t="shared" si="286"/>
        <v>0</v>
      </c>
      <c r="AX357" s="265">
        <f t="shared" si="290"/>
        <v>0</v>
      </c>
      <c r="AZ357" s="492">
        <f t="shared" si="287"/>
        <v>0</v>
      </c>
      <c r="BB357" s="492">
        <f t="shared" si="288"/>
        <v>0</v>
      </c>
      <c r="BD357" s="265">
        <f t="shared" si="291"/>
        <v>0</v>
      </c>
      <c r="BE357" s="105"/>
      <c r="BF357" s="105"/>
      <c r="BG357" s="105"/>
      <c r="BH357" s="105"/>
      <c r="BI357" s="105"/>
      <c r="BJ357" s="105"/>
    </row>
    <row r="358" spans="2:62" ht="20.100000000000001" hidden="1" customHeight="1" outlineLevel="1">
      <c r="B358" s="100"/>
      <c r="C358" s="908"/>
      <c r="D358" s="909"/>
      <c r="E358" s="909"/>
      <c r="F358" s="910"/>
      <c r="G358" s="890"/>
      <c r="H358" s="891"/>
      <c r="I358" s="152"/>
      <c r="J358" s="152"/>
      <c r="K358" s="152"/>
      <c r="L358" s="152"/>
      <c r="M358" s="152"/>
      <c r="N358" s="152"/>
      <c r="O358" s="152"/>
      <c r="P358" s="153"/>
      <c r="Q358" s="153"/>
      <c r="R358" s="156">
        <f t="shared" si="281"/>
        <v>0</v>
      </c>
      <c r="S358" s="156">
        <f t="shared" si="282"/>
        <v>0</v>
      </c>
      <c r="U358" s="157">
        <f t="shared" si="289"/>
        <v>0</v>
      </c>
      <c r="W358" s="152"/>
      <c r="X358" s="152"/>
      <c r="Y358" s="152"/>
      <c r="Z358" s="152"/>
      <c r="AA358" s="152"/>
      <c r="AB358" s="152"/>
      <c r="AC358" s="347"/>
      <c r="AD358" s="152"/>
      <c r="AE358" s="152"/>
      <c r="AF358" s="152"/>
      <c r="AG358" s="152"/>
      <c r="AH358" s="152"/>
      <c r="AI358" s="152"/>
      <c r="AJ358" s="347"/>
      <c r="AK358" s="152"/>
      <c r="AL358" s="152"/>
      <c r="AM358" s="295"/>
      <c r="AN358" s="228"/>
      <c r="AO358" s="228"/>
      <c r="AP358" s="228"/>
      <c r="AQ358" s="228"/>
      <c r="AR358" s="228"/>
      <c r="AS358" s="348"/>
      <c r="AT358" s="264">
        <f t="shared" si="285"/>
        <v>0</v>
      </c>
      <c r="AU358" s="259"/>
      <c r="AV358" s="265">
        <f t="shared" si="286"/>
        <v>0</v>
      </c>
      <c r="AX358" s="265">
        <f t="shared" si="290"/>
        <v>0</v>
      </c>
      <c r="AZ358" s="492">
        <f t="shared" si="287"/>
        <v>0</v>
      </c>
      <c r="BB358" s="492">
        <f t="shared" si="288"/>
        <v>0</v>
      </c>
      <c r="BD358" s="265">
        <f t="shared" si="291"/>
        <v>0</v>
      </c>
      <c r="BE358" s="105"/>
      <c r="BF358" s="105"/>
      <c r="BG358" s="105"/>
      <c r="BH358" s="105"/>
      <c r="BI358" s="105"/>
      <c r="BJ358" s="105"/>
    </row>
    <row r="359" spans="2:62" ht="20.100000000000001" hidden="1" customHeight="1" outlineLevel="1">
      <c r="B359" s="100"/>
      <c r="C359" s="908"/>
      <c r="D359" s="909"/>
      <c r="E359" s="909"/>
      <c r="F359" s="910"/>
      <c r="G359" s="890"/>
      <c r="H359" s="891"/>
      <c r="I359" s="152"/>
      <c r="J359" s="152"/>
      <c r="K359" s="152"/>
      <c r="L359" s="152"/>
      <c r="M359" s="152"/>
      <c r="N359" s="152"/>
      <c r="O359" s="152"/>
      <c r="P359" s="153"/>
      <c r="Q359" s="153"/>
      <c r="R359" s="156">
        <f t="shared" si="281"/>
        <v>0</v>
      </c>
      <c r="S359" s="156">
        <f t="shared" si="282"/>
        <v>0</v>
      </c>
      <c r="U359" s="157">
        <f t="shared" si="289"/>
        <v>0</v>
      </c>
      <c r="W359" s="152"/>
      <c r="X359" s="152"/>
      <c r="Y359" s="152"/>
      <c r="Z359" s="152"/>
      <c r="AA359" s="152"/>
      <c r="AB359" s="152"/>
      <c r="AC359" s="347"/>
      <c r="AD359" s="152"/>
      <c r="AE359" s="152"/>
      <c r="AF359" s="152"/>
      <c r="AG359" s="152"/>
      <c r="AH359" s="152"/>
      <c r="AI359" s="152"/>
      <c r="AJ359" s="347"/>
      <c r="AK359" s="152"/>
      <c r="AL359" s="152"/>
      <c r="AM359" s="295"/>
      <c r="AN359" s="228"/>
      <c r="AO359" s="228"/>
      <c r="AP359" s="228"/>
      <c r="AQ359" s="228"/>
      <c r="AR359" s="228"/>
      <c r="AS359" s="348"/>
      <c r="AT359" s="264">
        <f t="shared" si="285"/>
        <v>0</v>
      </c>
      <c r="AU359" s="259"/>
      <c r="AV359" s="265">
        <f t="shared" si="286"/>
        <v>0</v>
      </c>
      <c r="AX359" s="265">
        <f t="shared" si="290"/>
        <v>0</v>
      </c>
      <c r="AZ359" s="492">
        <f t="shared" si="287"/>
        <v>0</v>
      </c>
      <c r="BB359" s="492">
        <f t="shared" si="288"/>
        <v>0</v>
      </c>
      <c r="BD359" s="265">
        <f t="shared" si="291"/>
        <v>0</v>
      </c>
      <c r="BE359" s="105"/>
      <c r="BF359" s="105"/>
      <c r="BG359" s="105"/>
      <c r="BH359" s="105"/>
      <c r="BI359" s="105"/>
      <c r="BJ359" s="105"/>
    </row>
    <row r="360" spans="2:62" ht="20.100000000000001" hidden="1" customHeight="1" outlineLevel="1">
      <c r="B360" s="100"/>
      <c r="C360" s="908"/>
      <c r="D360" s="909"/>
      <c r="E360" s="909"/>
      <c r="F360" s="910"/>
      <c r="G360" s="890"/>
      <c r="H360" s="891"/>
      <c r="I360" s="152"/>
      <c r="J360" s="152"/>
      <c r="K360" s="152"/>
      <c r="L360" s="152"/>
      <c r="M360" s="152"/>
      <c r="N360" s="152"/>
      <c r="O360" s="152"/>
      <c r="P360" s="153"/>
      <c r="Q360" s="153"/>
      <c r="R360" s="156">
        <f t="shared" si="281"/>
        <v>0</v>
      </c>
      <c r="S360" s="156">
        <f t="shared" si="282"/>
        <v>0</v>
      </c>
      <c r="U360" s="157">
        <f t="shared" si="289"/>
        <v>0</v>
      </c>
      <c r="W360" s="152"/>
      <c r="X360" s="152"/>
      <c r="Y360" s="152"/>
      <c r="Z360" s="152"/>
      <c r="AA360" s="152"/>
      <c r="AB360" s="152"/>
      <c r="AC360" s="347"/>
      <c r="AD360" s="152"/>
      <c r="AE360" s="152"/>
      <c r="AF360" s="152"/>
      <c r="AG360" s="152"/>
      <c r="AH360" s="152"/>
      <c r="AI360" s="152"/>
      <c r="AJ360" s="347"/>
      <c r="AK360" s="152"/>
      <c r="AL360" s="152"/>
      <c r="AM360" s="295"/>
      <c r="AN360" s="228"/>
      <c r="AO360" s="228"/>
      <c r="AP360" s="228"/>
      <c r="AQ360" s="228"/>
      <c r="AR360" s="228"/>
      <c r="AS360" s="348"/>
      <c r="AT360" s="264">
        <f t="shared" si="285"/>
        <v>0</v>
      </c>
      <c r="AU360" s="259"/>
      <c r="AV360" s="265">
        <f t="shared" si="286"/>
        <v>0</v>
      </c>
      <c r="AX360" s="265">
        <f t="shared" si="290"/>
        <v>0</v>
      </c>
      <c r="AZ360" s="492">
        <f t="shared" si="287"/>
        <v>0</v>
      </c>
      <c r="BB360" s="492">
        <f t="shared" si="288"/>
        <v>0</v>
      </c>
      <c r="BD360" s="265">
        <f t="shared" si="291"/>
        <v>0</v>
      </c>
      <c r="BE360" s="105"/>
      <c r="BF360" s="105"/>
      <c r="BG360" s="105"/>
      <c r="BH360" s="105"/>
      <c r="BI360" s="105"/>
      <c r="BJ360" s="105"/>
    </row>
    <row r="361" spans="2:62" ht="20.100000000000001" hidden="1" customHeight="1" outlineLevel="1">
      <c r="B361" s="100"/>
      <c r="C361" s="908"/>
      <c r="D361" s="909"/>
      <c r="E361" s="909"/>
      <c r="F361" s="910"/>
      <c r="G361" s="890"/>
      <c r="H361" s="891"/>
      <c r="I361" s="152"/>
      <c r="J361" s="152"/>
      <c r="K361" s="152"/>
      <c r="L361" s="152"/>
      <c r="M361" s="152"/>
      <c r="N361" s="152"/>
      <c r="O361" s="152"/>
      <c r="P361" s="153"/>
      <c r="Q361" s="153"/>
      <c r="R361" s="156">
        <f t="shared" si="281"/>
        <v>0</v>
      </c>
      <c r="S361" s="156">
        <f t="shared" si="282"/>
        <v>0</v>
      </c>
      <c r="U361" s="157">
        <f t="shared" si="289"/>
        <v>0</v>
      </c>
      <c r="W361" s="152"/>
      <c r="X361" s="152"/>
      <c r="Y361" s="152"/>
      <c r="Z361" s="152"/>
      <c r="AA361" s="152"/>
      <c r="AB361" s="152"/>
      <c r="AC361" s="347"/>
      <c r="AD361" s="152"/>
      <c r="AE361" s="152"/>
      <c r="AF361" s="152"/>
      <c r="AG361" s="152"/>
      <c r="AH361" s="152"/>
      <c r="AI361" s="152"/>
      <c r="AJ361" s="347"/>
      <c r="AK361" s="152"/>
      <c r="AL361" s="152"/>
      <c r="AM361" s="295"/>
      <c r="AN361" s="228"/>
      <c r="AO361" s="228"/>
      <c r="AP361" s="228"/>
      <c r="AQ361" s="228"/>
      <c r="AR361" s="228"/>
      <c r="AS361" s="348"/>
      <c r="AT361" s="264">
        <f t="shared" si="285"/>
        <v>0</v>
      </c>
      <c r="AU361" s="259"/>
      <c r="AV361" s="265">
        <f t="shared" si="286"/>
        <v>0</v>
      </c>
      <c r="AX361" s="265">
        <f t="shared" si="290"/>
        <v>0</v>
      </c>
      <c r="AZ361" s="492">
        <f t="shared" si="287"/>
        <v>0</v>
      </c>
      <c r="BB361" s="492">
        <f t="shared" si="288"/>
        <v>0</v>
      </c>
      <c r="BD361" s="265">
        <f t="shared" si="291"/>
        <v>0</v>
      </c>
      <c r="BE361" s="105"/>
      <c r="BF361" s="105"/>
      <c r="BG361" s="105"/>
      <c r="BH361" s="105"/>
      <c r="BI361" s="105"/>
      <c r="BJ361" s="105"/>
    </row>
    <row r="362" spans="2:62" ht="20.100000000000001" hidden="1" customHeight="1" outlineLevel="1">
      <c r="B362" s="100"/>
      <c r="C362" s="908"/>
      <c r="D362" s="909"/>
      <c r="E362" s="909"/>
      <c r="F362" s="910"/>
      <c r="G362" s="890"/>
      <c r="H362" s="891"/>
      <c r="I362" s="152"/>
      <c r="J362" s="152"/>
      <c r="K362" s="152"/>
      <c r="L362" s="152"/>
      <c r="M362" s="152"/>
      <c r="N362" s="152"/>
      <c r="O362" s="152"/>
      <c r="P362" s="153"/>
      <c r="Q362" s="153"/>
      <c r="R362" s="156">
        <f t="shared" si="281"/>
        <v>0</v>
      </c>
      <c r="S362" s="156">
        <f t="shared" si="282"/>
        <v>0</v>
      </c>
      <c r="U362" s="157">
        <f t="shared" si="289"/>
        <v>0</v>
      </c>
      <c r="W362" s="152"/>
      <c r="X362" s="152"/>
      <c r="Y362" s="152"/>
      <c r="Z362" s="152"/>
      <c r="AA362" s="152"/>
      <c r="AB362" s="152"/>
      <c r="AC362" s="347"/>
      <c r="AD362" s="152"/>
      <c r="AE362" s="152"/>
      <c r="AF362" s="152"/>
      <c r="AG362" s="152"/>
      <c r="AH362" s="152"/>
      <c r="AI362" s="152"/>
      <c r="AJ362" s="347"/>
      <c r="AK362" s="152"/>
      <c r="AL362" s="152"/>
      <c r="AM362" s="295"/>
      <c r="AN362" s="228"/>
      <c r="AO362" s="228"/>
      <c r="AP362" s="228"/>
      <c r="AQ362" s="228"/>
      <c r="AR362" s="228"/>
      <c r="AS362" s="348"/>
      <c r="AT362" s="264">
        <f t="shared" si="285"/>
        <v>0</v>
      </c>
      <c r="AU362" s="259"/>
      <c r="AV362" s="265">
        <f t="shared" si="286"/>
        <v>0</v>
      </c>
      <c r="AX362" s="265">
        <f t="shared" si="290"/>
        <v>0</v>
      </c>
      <c r="AZ362" s="492">
        <f t="shared" si="287"/>
        <v>0</v>
      </c>
      <c r="BB362" s="492">
        <f t="shared" si="288"/>
        <v>0</v>
      </c>
      <c r="BD362" s="265">
        <f t="shared" si="291"/>
        <v>0</v>
      </c>
      <c r="BE362" s="105"/>
      <c r="BF362" s="105"/>
      <c r="BG362" s="105"/>
      <c r="BH362" s="105"/>
      <c r="BI362" s="105"/>
      <c r="BJ362" s="105"/>
    </row>
    <row r="363" spans="2:62" ht="20.100000000000001" hidden="1" customHeight="1" outlineLevel="1">
      <c r="B363" s="100"/>
      <c r="C363" s="908"/>
      <c r="D363" s="909"/>
      <c r="E363" s="909"/>
      <c r="F363" s="910"/>
      <c r="G363" s="890"/>
      <c r="H363" s="891"/>
      <c r="I363" s="152"/>
      <c r="J363" s="152"/>
      <c r="K363" s="152"/>
      <c r="L363" s="152"/>
      <c r="M363" s="152"/>
      <c r="N363" s="152"/>
      <c r="O363" s="152"/>
      <c r="P363" s="153"/>
      <c r="Q363" s="153"/>
      <c r="R363" s="156">
        <f t="shared" si="281"/>
        <v>0</v>
      </c>
      <c r="S363" s="156">
        <f t="shared" si="282"/>
        <v>0</v>
      </c>
      <c r="U363" s="157">
        <f t="shared" si="289"/>
        <v>0</v>
      </c>
      <c r="W363" s="152"/>
      <c r="X363" s="152"/>
      <c r="Y363" s="152"/>
      <c r="Z363" s="152"/>
      <c r="AA363" s="152"/>
      <c r="AB363" s="152"/>
      <c r="AC363" s="347"/>
      <c r="AD363" s="152"/>
      <c r="AE363" s="152"/>
      <c r="AF363" s="152"/>
      <c r="AG363" s="152"/>
      <c r="AH363" s="152"/>
      <c r="AI363" s="152"/>
      <c r="AJ363" s="347"/>
      <c r="AK363" s="152"/>
      <c r="AL363" s="152"/>
      <c r="AM363" s="295"/>
      <c r="AN363" s="228"/>
      <c r="AO363" s="228"/>
      <c r="AP363" s="228"/>
      <c r="AQ363" s="228"/>
      <c r="AR363" s="228"/>
      <c r="AS363" s="348"/>
      <c r="AT363" s="264">
        <f t="shared" si="285"/>
        <v>0</v>
      </c>
      <c r="AU363" s="259"/>
      <c r="AV363" s="265">
        <f t="shared" si="286"/>
        <v>0</v>
      </c>
      <c r="AX363" s="265">
        <f t="shared" si="290"/>
        <v>0</v>
      </c>
      <c r="AZ363" s="492">
        <f t="shared" si="287"/>
        <v>0</v>
      </c>
      <c r="BB363" s="492">
        <f t="shared" si="288"/>
        <v>0</v>
      </c>
      <c r="BD363" s="265">
        <f t="shared" si="291"/>
        <v>0</v>
      </c>
      <c r="BE363" s="105"/>
      <c r="BF363" s="105"/>
      <c r="BG363" s="105"/>
      <c r="BH363" s="105"/>
      <c r="BI363" s="105"/>
      <c r="BJ363" s="105"/>
    </row>
    <row r="364" spans="2:62" ht="20.100000000000001" hidden="1" customHeight="1" outlineLevel="1">
      <c r="B364" s="100"/>
      <c r="C364" s="908"/>
      <c r="D364" s="909"/>
      <c r="E364" s="909"/>
      <c r="F364" s="910"/>
      <c r="G364" s="890"/>
      <c r="H364" s="891"/>
      <c r="I364" s="152"/>
      <c r="J364" s="152"/>
      <c r="K364" s="152"/>
      <c r="L364" s="152"/>
      <c r="M364" s="152"/>
      <c r="N364" s="152"/>
      <c r="O364" s="152"/>
      <c r="P364" s="153"/>
      <c r="Q364" s="153"/>
      <c r="R364" s="156">
        <f t="shared" si="281"/>
        <v>0</v>
      </c>
      <c r="S364" s="156">
        <f t="shared" si="282"/>
        <v>0</v>
      </c>
      <c r="U364" s="157">
        <f t="shared" si="289"/>
        <v>0</v>
      </c>
      <c r="W364" s="152"/>
      <c r="X364" s="152"/>
      <c r="Y364" s="152"/>
      <c r="Z364" s="152"/>
      <c r="AA364" s="152"/>
      <c r="AB364" s="152"/>
      <c r="AC364" s="347"/>
      <c r="AD364" s="152"/>
      <c r="AE364" s="152"/>
      <c r="AF364" s="152"/>
      <c r="AG364" s="152"/>
      <c r="AH364" s="152"/>
      <c r="AI364" s="152"/>
      <c r="AJ364" s="347"/>
      <c r="AK364" s="152"/>
      <c r="AL364" s="152"/>
      <c r="AM364" s="295"/>
      <c r="AN364" s="228"/>
      <c r="AO364" s="228"/>
      <c r="AP364" s="228"/>
      <c r="AQ364" s="228"/>
      <c r="AR364" s="228"/>
      <c r="AS364" s="348"/>
      <c r="AT364" s="264">
        <f t="shared" si="285"/>
        <v>0</v>
      </c>
      <c r="AU364" s="259"/>
      <c r="AV364" s="265">
        <f t="shared" si="286"/>
        <v>0</v>
      </c>
      <c r="AX364" s="265">
        <f t="shared" si="290"/>
        <v>0</v>
      </c>
      <c r="AZ364" s="492">
        <f t="shared" si="287"/>
        <v>0</v>
      </c>
      <c r="BB364" s="492">
        <f t="shared" si="288"/>
        <v>0</v>
      </c>
      <c r="BD364" s="265">
        <f t="shared" si="291"/>
        <v>0</v>
      </c>
      <c r="BE364" s="105"/>
      <c r="BF364" s="105"/>
      <c r="BG364" s="105"/>
      <c r="BH364" s="105"/>
      <c r="BI364" s="105"/>
      <c r="BJ364" s="105"/>
    </row>
    <row r="365" spans="2:62" ht="20.100000000000001" hidden="1" customHeight="1" outlineLevel="1">
      <c r="B365" s="100"/>
      <c r="C365" s="908"/>
      <c r="D365" s="909"/>
      <c r="E365" s="909"/>
      <c r="F365" s="910"/>
      <c r="G365" s="890"/>
      <c r="H365" s="891"/>
      <c r="I365" s="152"/>
      <c r="J365" s="152"/>
      <c r="K365" s="152"/>
      <c r="L365" s="152"/>
      <c r="M365" s="152"/>
      <c r="N365" s="152"/>
      <c r="O365" s="152"/>
      <c r="P365" s="153"/>
      <c r="Q365" s="153"/>
      <c r="R365" s="156">
        <f t="shared" si="281"/>
        <v>0</v>
      </c>
      <c r="S365" s="156">
        <f t="shared" si="282"/>
        <v>0</v>
      </c>
      <c r="U365" s="157">
        <f t="shared" si="289"/>
        <v>0</v>
      </c>
      <c r="W365" s="152"/>
      <c r="X365" s="152"/>
      <c r="Y365" s="152"/>
      <c r="Z365" s="152"/>
      <c r="AA365" s="152"/>
      <c r="AB365" s="152"/>
      <c r="AC365" s="347"/>
      <c r="AD365" s="152"/>
      <c r="AE365" s="152"/>
      <c r="AF365" s="152"/>
      <c r="AG365" s="152"/>
      <c r="AH365" s="152"/>
      <c r="AI365" s="152"/>
      <c r="AJ365" s="347"/>
      <c r="AK365" s="152"/>
      <c r="AL365" s="152"/>
      <c r="AM365" s="295"/>
      <c r="AN365" s="228"/>
      <c r="AO365" s="228"/>
      <c r="AP365" s="228"/>
      <c r="AQ365" s="228"/>
      <c r="AR365" s="228"/>
      <c r="AS365" s="348"/>
      <c r="AT365" s="264">
        <f t="shared" si="285"/>
        <v>0</v>
      </c>
      <c r="AU365" s="259"/>
      <c r="AV365" s="265">
        <f t="shared" si="286"/>
        <v>0</v>
      </c>
      <c r="AX365" s="265">
        <f t="shared" si="290"/>
        <v>0</v>
      </c>
      <c r="AZ365" s="492">
        <f t="shared" si="287"/>
        <v>0</v>
      </c>
      <c r="BB365" s="492">
        <f t="shared" si="288"/>
        <v>0</v>
      </c>
      <c r="BD365" s="265">
        <f t="shared" si="291"/>
        <v>0</v>
      </c>
      <c r="BE365" s="105"/>
      <c r="BF365" s="105"/>
      <c r="BG365" s="105"/>
      <c r="BH365" s="105"/>
      <c r="BI365" s="105"/>
      <c r="BJ365" s="105"/>
    </row>
    <row r="366" spans="2:62" ht="20.100000000000001" hidden="1" customHeight="1" outlineLevel="1">
      <c r="B366" s="100"/>
      <c r="C366" s="908"/>
      <c r="D366" s="909"/>
      <c r="E366" s="909"/>
      <c r="F366" s="910"/>
      <c r="G366" s="890"/>
      <c r="H366" s="891"/>
      <c r="I366" s="152"/>
      <c r="J366" s="152"/>
      <c r="K366" s="152"/>
      <c r="L366" s="152"/>
      <c r="M366" s="152"/>
      <c r="N366" s="152"/>
      <c r="O366" s="152"/>
      <c r="P366" s="153"/>
      <c r="Q366" s="153"/>
      <c r="R366" s="156">
        <f t="shared" si="281"/>
        <v>0</v>
      </c>
      <c r="S366" s="156">
        <f t="shared" si="282"/>
        <v>0</v>
      </c>
      <c r="U366" s="157">
        <f t="shared" si="289"/>
        <v>0</v>
      </c>
      <c r="W366" s="152"/>
      <c r="X366" s="152"/>
      <c r="Y366" s="152"/>
      <c r="Z366" s="152"/>
      <c r="AA366" s="152"/>
      <c r="AB366" s="152"/>
      <c r="AC366" s="347"/>
      <c r="AD366" s="152"/>
      <c r="AE366" s="152"/>
      <c r="AF366" s="152"/>
      <c r="AG366" s="152"/>
      <c r="AH366" s="152"/>
      <c r="AI366" s="152"/>
      <c r="AJ366" s="347"/>
      <c r="AK366" s="152"/>
      <c r="AL366" s="152"/>
      <c r="AM366" s="295"/>
      <c r="AN366" s="228"/>
      <c r="AO366" s="228"/>
      <c r="AP366" s="228"/>
      <c r="AQ366" s="228"/>
      <c r="AR366" s="228"/>
      <c r="AS366" s="348"/>
      <c r="AT366" s="264">
        <f t="shared" si="285"/>
        <v>0</v>
      </c>
      <c r="AU366" s="259"/>
      <c r="AV366" s="265">
        <f t="shared" si="286"/>
        <v>0</v>
      </c>
      <c r="AX366" s="265">
        <f t="shared" si="290"/>
        <v>0</v>
      </c>
      <c r="AZ366" s="492">
        <f t="shared" si="287"/>
        <v>0</v>
      </c>
      <c r="BB366" s="492">
        <f t="shared" si="288"/>
        <v>0</v>
      </c>
      <c r="BD366" s="265">
        <f t="shared" si="291"/>
        <v>0</v>
      </c>
      <c r="BE366" s="105"/>
      <c r="BF366" s="105"/>
      <c r="BG366" s="105"/>
      <c r="BH366" s="105"/>
      <c r="BI366" s="105"/>
      <c r="BJ366" s="105"/>
    </row>
    <row r="367" spans="2:62" ht="20.100000000000001" hidden="1" customHeight="1" outlineLevel="1">
      <c r="B367" s="100"/>
      <c r="C367" s="908"/>
      <c r="D367" s="909"/>
      <c r="E367" s="909"/>
      <c r="F367" s="910"/>
      <c r="G367" s="890"/>
      <c r="H367" s="891"/>
      <c r="I367" s="152"/>
      <c r="J367" s="152"/>
      <c r="K367" s="152"/>
      <c r="L367" s="152"/>
      <c r="M367" s="152"/>
      <c r="N367" s="152"/>
      <c r="O367" s="152"/>
      <c r="P367" s="153"/>
      <c r="Q367" s="153"/>
      <c r="R367" s="156">
        <f t="shared" si="281"/>
        <v>0</v>
      </c>
      <c r="S367" s="156">
        <f t="shared" si="282"/>
        <v>0</v>
      </c>
      <c r="U367" s="157">
        <f t="shared" si="289"/>
        <v>0</v>
      </c>
      <c r="W367" s="152"/>
      <c r="X367" s="152"/>
      <c r="Y367" s="152"/>
      <c r="Z367" s="152"/>
      <c r="AA367" s="152"/>
      <c r="AB367" s="152"/>
      <c r="AC367" s="347"/>
      <c r="AD367" s="152"/>
      <c r="AE367" s="152"/>
      <c r="AF367" s="152"/>
      <c r="AG367" s="152"/>
      <c r="AH367" s="152"/>
      <c r="AI367" s="152"/>
      <c r="AJ367" s="347"/>
      <c r="AK367" s="152"/>
      <c r="AL367" s="152"/>
      <c r="AM367" s="295"/>
      <c r="AN367" s="228"/>
      <c r="AO367" s="228"/>
      <c r="AP367" s="228"/>
      <c r="AQ367" s="228"/>
      <c r="AR367" s="228"/>
      <c r="AS367" s="348"/>
      <c r="AT367" s="264">
        <f t="shared" si="285"/>
        <v>0</v>
      </c>
      <c r="AU367" s="259"/>
      <c r="AV367" s="265">
        <f t="shared" si="286"/>
        <v>0</v>
      </c>
      <c r="AX367" s="265">
        <f t="shared" si="290"/>
        <v>0</v>
      </c>
      <c r="AZ367" s="492">
        <f t="shared" si="287"/>
        <v>0</v>
      </c>
      <c r="BB367" s="492">
        <f t="shared" si="288"/>
        <v>0</v>
      </c>
      <c r="BD367" s="265">
        <f t="shared" si="291"/>
        <v>0</v>
      </c>
      <c r="BE367" s="105"/>
      <c r="BF367" s="105"/>
      <c r="BG367" s="105"/>
      <c r="BH367" s="105"/>
      <c r="BI367" s="105"/>
      <c r="BJ367" s="105"/>
    </row>
    <row r="368" spans="2:62" ht="9.9499999999999993" hidden="1" customHeight="1" outlineLevel="1">
      <c r="B368" s="101"/>
      <c r="C368" s="208"/>
      <c r="D368" s="208"/>
      <c r="E368" s="208"/>
      <c r="F368" s="208"/>
      <c r="G368" s="237"/>
      <c r="H368" s="207"/>
      <c r="I368" s="257"/>
      <c r="J368" s="257"/>
      <c r="K368" s="257"/>
      <c r="L368" s="257"/>
      <c r="M368" s="257"/>
      <c r="N368" s="257"/>
      <c r="O368" s="257"/>
      <c r="P368" s="256"/>
      <c r="Q368" s="102"/>
      <c r="R368" s="102"/>
      <c r="S368" s="102"/>
      <c r="U368" s="98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Z368" s="493"/>
      <c r="BE368" s="105"/>
      <c r="BF368" s="105"/>
      <c r="BG368" s="105"/>
      <c r="BH368" s="105"/>
      <c r="BI368" s="105"/>
      <c r="BJ368" s="105"/>
    </row>
    <row r="369" spans="2:62" ht="20.100000000000001" customHeight="1" collapsed="1">
      <c r="B369" s="8">
        <f>B352+1</f>
        <v>22</v>
      </c>
      <c r="C369" s="895" t="s">
        <v>280</v>
      </c>
      <c r="D369" s="896"/>
      <c r="E369" s="896"/>
      <c r="F369" s="897"/>
      <c r="G369" s="429"/>
      <c r="H369" s="206">
        <v>1</v>
      </c>
      <c r="I369" s="642">
        <f t="shared" ref="I369" si="292">$H369*SUM(I370:I384)</f>
        <v>0</v>
      </c>
      <c r="J369" s="643">
        <f t="shared" ref="J369:O369" si="293">$H369*SUM(J370:J384)</f>
        <v>0</v>
      </c>
      <c r="K369" s="644">
        <f t="shared" si="293"/>
        <v>0</v>
      </c>
      <c r="L369" s="645">
        <f t="shared" si="293"/>
        <v>0</v>
      </c>
      <c r="M369" s="645">
        <f t="shared" si="293"/>
        <v>0</v>
      </c>
      <c r="N369" s="644">
        <f t="shared" si="293"/>
        <v>0</v>
      </c>
      <c r="O369" s="642">
        <f t="shared" si="293"/>
        <v>0</v>
      </c>
      <c r="P369" s="209">
        <f t="shared" ref="P369:Q369" si="294">$H369*SUM(P370:P384)</f>
        <v>0</v>
      </c>
      <c r="Q369" s="210">
        <f t="shared" si="294"/>
        <v>0</v>
      </c>
      <c r="R369" s="136">
        <f t="shared" ref="R369:R384" si="295">P369*(1+Gewinn)*(1+SicherheitAngebot)</f>
        <v>0</v>
      </c>
      <c r="S369" s="137">
        <f t="shared" ref="S369:S384" si="296">Q369*(1+MGKZ)*(1+Gewinn)*(1+SicherheitAngebot)</f>
        <v>0</v>
      </c>
      <c r="U369" s="10">
        <f>I369*$I$7+J369*$J$7+K369*$K$7+L369*$L$7+M369*$M$7+N369*$N$7+O369*$O$7+R369+S369</f>
        <v>0</v>
      </c>
      <c r="W369" s="646">
        <f t="shared" ref="W369:AB369" si="297">$H369*SUM(W370:W384)</f>
        <v>40</v>
      </c>
      <c r="X369" s="647">
        <f t="shared" si="297"/>
        <v>0</v>
      </c>
      <c r="Y369" s="648">
        <f t="shared" si="297"/>
        <v>0</v>
      </c>
      <c r="Z369" s="649">
        <f t="shared" si="297"/>
        <v>170</v>
      </c>
      <c r="AA369" s="648">
        <f t="shared" si="297"/>
        <v>140</v>
      </c>
      <c r="AB369" s="646">
        <f t="shared" si="297"/>
        <v>220</v>
      </c>
      <c r="AC369" s="258"/>
      <c r="AD369" s="646">
        <f t="shared" ref="AD369:AM369" si="298">$H369*SUM(AD370:AD384)</f>
        <v>16</v>
      </c>
      <c r="AE369" s="647">
        <f t="shared" si="298"/>
        <v>0</v>
      </c>
      <c r="AF369" s="648">
        <f t="shared" si="298"/>
        <v>0</v>
      </c>
      <c r="AG369" s="649">
        <f t="shared" si="298"/>
        <v>24</v>
      </c>
      <c r="AH369" s="648">
        <f t="shared" si="298"/>
        <v>32</v>
      </c>
      <c r="AI369" s="646">
        <f t="shared" si="298"/>
        <v>48</v>
      </c>
      <c r="AJ369" s="258"/>
      <c r="AK369" s="653">
        <f t="shared" si="298"/>
        <v>81</v>
      </c>
      <c r="AL369" s="653">
        <f t="shared" si="298"/>
        <v>70</v>
      </c>
      <c r="AM369" s="653">
        <f t="shared" si="298"/>
        <v>0</v>
      </c>
      <c r="AN369" s="227">
        <f>$H369*SUM(AN370:AN384)*(1+Gewinn)*(1+SicherheitAngebot)</f>
        <v>3500</v>
      </c>
      <c r="AO369" s="227">
        <f>$H369*SUM(AO370:AO384)*(1+Gewinn)*(1+SicherheitAngebot)</f>
        <v>0</v>
      </c>
      <c r="AP369" s="227">
        <f>$H369*SUM(AP370:AP384)*(1+Gewinn)*(1+SicherheitAngebot)</f>
        <v>3000</v>
      </c>
      <c r="AQ369" s="227">
        <f>$H369*SUM(AQ370:AQ384)*(1+Gewinn)*(1+SicherheitAngebot)</f>
        <v>0</v>
      </c>
      <c r="AR369" s="227">
        <f>$H369*SUM(AR370:AR384)*(1+Gewinn)*(1+SicherheitAngebot)</f>
        <v>0</v>
      </c>
      <c r="AS369" s="262"/>
      <c r="AT369" s="263">
        <f t="shared" si="285"/>
        <v>15652.5</v>
      </c>
      <c r="AU369" s="259"/>
      <c r="AV369" s="491">
        <f>AK369*$AK$7+AL369*$AL$7+AM369*$AM$7+SUM(AN369:AR369)+AT369/Zuschläge_IBN+AT369</f>
        <v>95974.5</v>
      </c>
      <c r="AX369" s="685">
        <f>U369+AV369</f>
        <v>95974.5</v>
      </c>
      <c r="AZ369" s="490">
        <f>IF(H369&gt;0,U369/(1+SicherheitAngebot)*(1+Sicherheit),0)</f>
        <v>0</v>
      </c>
      <c r="BB369" s="490">
        <f>IF(H369&gt;0,AV369/(1+SicherheitAngebot)*(1+Sicherheit),0)</f>
        <v>85307.438524865982</v>
      </c>
      <c r="BD369" s="490">
        <f>AZ369+BB369</f>
        <v>85307.438524865982</v>
      </c>
      <c r="BE369" s="105"/>
      <c r="BF369" s="105"/>
      <c r="BG369" s="105"/>
      <c r="BH369" s="105"/>
      <c r="BI369" s="105"/>
      <c r="BJ369" s="105"/>
    </row>
    <row r="370" spans="2:62" ht="20.100000000000001" hidden="1" customHeight="1" outlineLevel="1">
      <c r="B370" s="99"/>
      <c r="C370" s="928" t="s">
        <v>358</v>
      </c>
      <c r="D370" s="929"/>
      <c r="E370" s="929"/>
      <c r="F370" s="930"/>
      <c r="G370" s="890"/>
      <c r="H370" s="901"/>
      <c r="I370" s="152"/>
      <c r="J370" s="152"/>
      <c r="K370" s="152"/>
      <c r="L370" s="152"/>
      <c r="M370" s="152"/>
      <c r="N370" s="152"/>
      <c r="O370" s="152"/>
      <c r="P370" s="153"/>
      <c r="Q370" s="153"/>
      <c r="R370" s="156">
        <f t="shared" si="295"/>
        <v>0</v>
      </c>
      <c r="S370" s="156">
        <f t="shared" si="296"/>
        <v>0</v>
      </c>
      <c r="U370" s="157">
        <f>I370*$I$7+J370*$J$7+K370*$K$7+L370*$L$7+M370*$M$7+N370*$N$7+O370*$O$7+R370+S370</f>
        <v>0</v>
      </c>
      <c r="W370" s="152"/>
      <c r="X370" s="152"/>
      <c r="Y370" s="152"/>
      <c r="Z370" s="152"/>
      <c r="AA370" s="152"/>
      <c r="AB370" s="152"/>
      <c r="AC370" s="347"/>
      <c r="AD370" s="152"/>
      <c r="AE370" s="152"/>
      <c r="AF370" s="152"/>
      <c r="AG370" s="152"/>
      <c r="AH370" s="152"/>
      <c r="AI370" s="152"/>
      <c r="AJ370" s="347"/>
      <c r="AK370" s="152"/>
      <c r="AL370" s="152"/>
      <c r="AM370" s="295"/>
      <c r="AN370" s="228"/>
      <c r="AO370" s="228"/>
      <c r="AP370" s="228"/>
      <c r="AQ370" s="228"/>
      <c r="AR370" s="228"/>
      <c r="AS370" s="348"/>
      <c r="AT370" s="264">
        <f t="shared" si="285"/>
        <v>0</v>
      </c>
      <c r="AU370" s="259"/>
      <c r="AV370" s="265">
        <f t="shared" ref="AV370:AV384" si="299">AK370*$AK$7+AL370*$AL$7+AM370*$AM$7+SUM(AN370:AR370)*(1+Gewinn)*(1+SicherheitAngebot)+AT370/Zuschläge_IBN+AT370</f>
        <v>0</v>
      </c>
      <c r="AX370" s="265">
        <f>U370+AV370</f>
        <v>0</v>
      </c>
      <c r="AZ370" s="492">
        <f t="shared" ref="AZ370:AZ384" si="300">U370/(1+SicherheitAngebot)*(1+Sicherheit)</f>
        <v>0</v>
      </c>
      <c r="BB370" s="492">
        <f t="shared" ref="BB370:BB384" si="301">AV370/(1+SicherheitAngebot)*(1+Sicherheit)</f>
        <v>0</v>
      </c>
      <c r="BD370" s="265">
        <f>AZ370+BB370</f>
        <v>0</v>
      </c>
      <c r="BE370" s="105"/>
      <c r="BF370" s="105"/>
      <c r="BG370" s="105"/>
      <c r="BH370" s="105"/>
      <c r="BI370" s="105"/>
      <c r="BJ370" s="105"/>
    </row>
    <row r="371" spans="2:62" ht="20.100000000000001" hidden="1" customHeight="1" outlineLevel="1">
      <c r="B371" s="100"/>
      <c r="C371" s="908" t="s">
        <v>357</v>
      </c>
      <c r="D371" s="909"/>
      <c r="E371" s="909"/>
      <c r="F371" s="910"/>
      <c r="G371" s="890" t="s">
        <v>359</v>
      </c>
      <c r="H371" s="891"/>
      <c r="I371" s="152"/>
      <c r="J371" s="152"/>
      <c r="K371" s="152"/>
      <c r="L371" s="152"/>
      <c r="M371" s="152"/>
      <c r="N371" s="152"/>
      <c r="O371" s="152"/>
      <c r="P371" s="153"/>
      <c r="Q371" s="153"/>
      <c r="R371" s="156">
        <f t="shared" si="295"/>
        <v>0</v>
      </c>
      <c r="S371" s="156">
        <f t="shared" si="296"/>
        <v>0</v>
      </c>
      <c r="U371" s="157">
        <f t="shared" ref="U371:U384" si="302">I371*$I$7+J371*$J$7+K371*$K$7+L371*$L$7+M371*$M$7+N371*$N$7+O371*$O$7+R371+S371</f>
        <v>0</v>
      </c>
      <c r="W371" s="152"/>
      <c r="X371" s="152"/>
      <c r="Y371" s="152"/>
      <c r="Z371" s="152"/>
      <c r="AA371" s="152">
        <f>4*10+5*10</f>
        <v>90</v>
      </c>
      <c r="AB371" s="152">
        <f>4*10+5*10</f>
        <v>90</v>
      </c>
      <c r="AC371" s="347"/>
      <c r="AD371" s="152"/>
      <c r="AE371" s="152"/>
      <c r="AF371" s="152"/>
      <c r="AG371" s="152"/>
      <c r="AH371" s="152">
        <f>3*8</f>
        <v>24</v>
      </c>
      <c r="AI371" s="152">
        <f>3*8</f>
        <v>24</v>
      </c>
      <c r="AJ371" s="347"/>
      <c r="AK371" s="152">
        <f>2*6+2*7</f>
        <v>26</v>
      </c>
      <c r="AL371" s="152">
        <f>2*5+2*6</f>
        <v>22</v>
      </c>
      <c r="AM371" s="295"/>
      <c r="AN371" s="228">
        <v>2000</v>
      </c>
      <c r="AO371" s="228"/>
      <c r="AP371" s="228">
        <v>1000</v>
      </c>
      <c r="AQ371" s="228"/>
      <c r="AR371" s="228"/>
      <c r="AS371" s="348"/>
      <c r="AT371" s="264">
        <f t="shared" si="285"/>
        <v>4674</v>
      </c>
      <c r="AU371" s="259"/>
      <c r="AV371" s="265">
        <f t="shared" si="299"/>
        <v>29922</v>
      </c>
      <c r="AX371" s="265">
        <f t="shared" ref="AX371:AX384" si="303">U371+AV371</f>
        <v>29922</v>
      </c>
      <c r="AZ371" s="492">
        <f t="shared" si="300"/>
        <v>0</v>
      </c>
      <c r="BB371" s="492">
        <f t="shared" si="301"/>
        <v>26596.32689455053</v>
      </c>
      <c r="BD371" s="265">
        <f t="shared" ref="BD371:BD384" si="304">AZ371+BB371</f>
        <v>26596.32689455053</v>
      </c>
      <c r="BE371" s="105"/>
      <c r="BF371" s="105"/>
      <c r="BG371" s="105"/>
      <c r="BH371" s="105"/>
      <c r="BI371" s="105"/>
      <c r="BJ371" s="105"/>
    </row>
    <row r="372" spans="2:62" ht="20.100000000000001" hidden="1" customHeight="1" outlineLevel="1">
      <c r="B372" s="100"/>
      <c r="C372" s="928" t="s">
        <v>361</v>
      </c>
      <c r="D372" s="929"/>
      <c r="E372" s="929"/>
      <c r="F372" s="930"/>
      <c r="G372" s="890"/>
      <c r="H372" s="891"/>
      <c r="I372" s="152"/>
      <c r="J372" s="152"/>
      <c r="K372" s="152"/>
      <c r="L372" s="152"/>
      <c r="M372" s="152"/>
      <c r="N372" s="152"/>
      <c r="O372" s="152"/>
      <c r="P372" s="153"/>
      <c r="Q372" s="153"/>
      <c r="R372" s="156">
        <f t="shared" si="295"/>
        <v>0</v>
      </c>
      <c r="S372" s="156">
        <f t="shared" si="296"/>
        <v>0</v>
      </c>
      <c r="U372" s="157">
        <f t="shared" si="302"/>
        <v>0</v>
      </c>
      <c r="W372" s="152"/>
      <c r="X372" s="152"/>
      <c r="Y372" s="152"/>
      <c r="Z372" s="152"/>
      <c r="AA372" s="152"/>
      <c r="AB372" s="152"/>
      <c r="AC372" s="347"/>
      <c r="AD372" s="152"/>
      <c r="AE372" s="152"/>
      <c r="AF372" s="152"/>
      <c r="AG372" s="152"/>
      <c r="AH372" s="152"/>
      <c r="AI372" s="152"/>
      <c r="AJ372" s="347"/>
      <c r="AK372" s="152"/>
      <c r="AL372" s="152"/>
      <c r="AM372" s="295"/>
      <c r="AN372" s="228"/>
      <c r="AO372" s="228"/>
      <c r="AP372" s="228"/>
      <c r="AQ372" s="228"/>
      <c r="AR372" s="228"/>
      <c r="AS372" s="348"/>
      <c r="AT372" s="264">
        <f t="shared" si="285"/>
        <v>0</v>
      </c>
      <c r="AU372" s="259"/>
      <c r="AV372" s="265">
        <f t="shared" si="299"/>
        <v>0</v>
      </c>
      <c r="AX372" s="265">
        <f t="shared" si="303"/>
        <v>0</v>
      </c>
      <c r="AZ372" s="492">
        <f t="shared" si="300"/>
        <v>0</v>
      </c>
      <c r="BB372" s="492">
        <f t="shared" si="301"/>
        <v>0</v>
      </c>
      <c r="BD372" s="265">
        <f t="shared" si="304"/>
        <v>0</v>
      </c>
      <c r="BE372" s="105"/>
      <c r="BF372" s="105"/>
      <c r="BG372" s="105"/>
      <c r="BH372" s="105"/>
      <c r="BI372" s="105"/>
      <c r="BJ372" s="105"/>
    </row>
    <row r="373" spans="2:62" ht="20.100000000000001" hidden="1" customHeight="1" outlineLevel="1">
      <c r="B373" s="100"/>
      <c r="C373" s="908" t="s">
        <v>357</v>
      </c>
      <c r="D373" s="909"/>
      <c r="E373" s="909"/>
      <c r="F373" s="910"/>
      <c r="G373" s="890" t="s">
        <v>360</v>
      </c>
      <c r="H373" s="891"/>
      <c r="I373" s="152"/>
      <c r="J373" s="152"/>
      <c r="K373" s="152"/>
      <c r="L373" s="152"/>
      <c r="M373" s="152"/>
      <c r="N373" s="152"/>
      <c r="O373" s="152"/>
      <c r="P373" s="153"/>
      <c r="Q373" s="153"/>
      <c r="R373" s="156">
        <f t="shared" si="295"/>
        <v>0</v>
      </c>
      <c r="S373" s="156">
        <f t="shared" si="296"/>
        <v>0</v>
      </c>
      <c r="U373" s="157">
        <f t="shared" si="302"/>
        <v>0</v>
      </c>
      <c r="W373" s="152"/>
      <c r="X373" s="152"/>
      <c r="Y373" s="152"/>
      <c r="Z373" s="152">
        <f>2*40</f>
        <v>80</v>
      </c>
      <c r="AA373" s="152">
        <v>50</v>
      </c>
      <c r="AB373" s="152">
        <v>50</v>
      </c>
      <c r="AC373" s="347"/>
      <c r="AD373" s="152"/>
      <c r="AE373" s="152"/>
      <c r="AF373" s="152"/>
      <c r="AG373" s="152">
        <v>16</v>
      </c>
      <c r="AH373" s="152">
        <v>8</v>
      </c>
      <c r="AI373" s="152">
        <v>8</v>
      </c>
      <c r="AJ373" s="347"/>
      <c r="AK373" s="152">
        <f>2*6+2*7</f>
        <v>26</v>
      </c>
      <c r="AL373" s="152">
        <f>2*5+2*6</f>
        <v>22</v>
      </c>
      <c r="AM373" s="295"/>
      <c r="AN373" s="228">
        <v>1000</v>
      </c>
      <c r="AO373" s="228"/>
      <c r="AP373" s="228">
        <v>1000</v>
      </c>
      <c r="AQ373" s="228"/>
      <c r="AR373" s="228"/>
      <c r="AS373" s="348"/>
      <c r="AT373" s="264">
        <f t="shared" si="285"/>
        <v>4898</v>
      </c>
      <c r="AU373" s="259"/>
      <c r="AV373" s="265">
        <f t="shared" si="299"/>
        <v>30042</v>
      </c>
      <c r="AX373" s="265">
        <f t="shared" si="303"/>
        <v>30042</v>
      </c>
      <c r="AZ373" s="492">
        <f t="shared" si="300"/>
        <v>0</v>
      </c>
      <c r="BB373" s="492">
        <f t="shared" si="301"/>
        <v>26702.989524967819</v>
      </c>
      <c r="BD373" s="265">
        <f t="shared" si="304"/>
        <v>26702.989524967819</v>
      </c>
      <c r="BE373" s="105"/>
      <c r="BF373" s="105"/>
      <c r="BG373" s="105"/>
      <c r="BH373" s="105"/>
      <c r="BI373" s="105"/>
      <c r="BJ373" s="105"/>
    </row>
    <row r="374" spans="2:62" ht="20.100000000000001" hidden="1" customHeight="1" outlineLevel="1">
      <c r="B374" s="100"/>
      <c r="C374" s="739" t="s">
        <v>363</v>
      </c>
      <c r="D374" s="732"/>
      <c r="E374" s="732"/>
      <c r="F374" s="733"/>
      <c r="G374" s="890"/>
      <c r="H374" s="891"/>
      <c r="I374" s="152"/>
      <c r="J374" s="152"/>
      <c r="K374" s="152"/>
      <c r="L374" s="152"/>
      <c r="M374" s="152"/>
      <c r="N374" s="152"/>
      <c r="O374" s="152"/>
      <c r="P374" s="153"/>
      <c r="Q374" s="153"/>
      <c r="R374" s="156">
        <f t="shared" si="295"/>
        <v>0</v>
      </c>
      <c r="S374" s="156">
        <f t="shared" si="296"/>
        <v>0</v>
      </c>
      <c r="U374" s="157">
        <f t="shared" si="302"/>
        <v>0</v>
      </c>
      <c r="W374" s="152"/>
      <c r="X374" s="152"/>
      <c r="Y374" s="152"/>
      <c r="Z374" s="152"/>
      <c r="AA374" s="152"/>
      <c r="AB374" s="152"/>
      <c r="AC374" s="347"/>
      <c r="AD374" s="152"/>
      <c r="AE374" s="152"/>
      <c r="AF374" s="152"/>
      <c r="AG374" s="152"/>
      <c r="AH374" s="152"/>
      <c r="AI374" s="152"/>
      <c r="AJ374" s="347"/>
      <c r="AK374" s="152"/>
      <c r="AL374" s="152"/>
      <c r="AM374" s="295"/>
      <c r="AN374" s="228"/>
      <c r="AO374" s="228"/>
      <c r="AP374" s="228"/>
      <c r="AQ374" s="228"/>
      <c r="AR374" s="228"/>
      <c r="AS374" s="348"/>
      <c r="AT374" s="264">
        <f t="shared" si="285"/>
        <v>0</v>
      </c>
      <c r="AU374" s="259"/>
      <c r="AV374" s="265">
        <f t="shared" si="299"/>
        <v>0</v>
      </c>
      <c r="AX374" s="265">
        <f t="shared" si="303"/>
        <v>0</v>
      </c>
      <c r="AZ374" s="492">
        <f t="shared" si="300"/>
        <v>0</v>
      </c>
      <c r="BB374" s="492">
        <f t="shared" si="301"/>
        <v>0</v>
      </c>
      <c r="BD374" s="265">
        <f t="shared" si="304"/>
        <v>0</v>
      </c>
      <c r="BE374" s="105"/>
      <c r="BF374" s="105"/>
      <c r="BG374" s="105"/>
      <c r="BH374" s="105"/>
      <c r="BI374" s="105"/>
      <c r="BJ374" s="105"/>
    </row>
    <row r="375" spans="2:62" ht="20.100000000000001" hidden="1" customHeight="1" outlineLevel="1">
      <c r="B375" s="100"/>
      <c r="C375" s="908" t="s">
        <v>357</v>
      </c>
      <c r="D375" s="909"/>
      <c r="E375" s="909"/>
      <c r="F375" s="910"/>
      <c r="G375" s="890" t="s">
        <v>362</v>
      </c>
      <c r="H375" s="891"/>
      <c r="I375" s="152"/>
      <c r="J375" s="152"/>
      <c r="K375" s="152"/>
      <c r="L375" s="152"/>
      <c r="M375" s="152"/>
      <c r="N375" s="152"/>
      <c r="O375" s="152"/>
      <c r="P375" s="153"/>
      <c r="Q375" s="153"/>
      <c r="R375" s="156">
        <f t="shared" si="295"/>
        <v>0</v>
      </c>
      <c r="S375" s="156">
        <f t="shared" si="296"/>
        <v>0</v>
      </c>
      <c r="U375" s="157">
        <f t="shared" si="302"/>
        <v>0</v>
      </c>
      <c r="W375" s="152"/>
      <c r="X375" s="152"/>
      <c r="Y375" s="152"/>
      <c r="Z375" s="152">
        <v>50</v>
      </c>
      <c r="AA375" s="152"/>
      <c r="AB375" s="152">
        <v>40</v>
      </c>
      <c r="AC375" s="347"/>
      <c r="AD375" s="152"/>
      <c r="AE375" s="152"/>
      <c r="AF375" s="152"/>
      <c r="AG375" s="152"/>
      <c r="AH375" s="152"/>
      <c r="AI375" s="152">
        <v>8</v>
      </c>
      <c r="AJ375" s="347"/>
      <c r="AK375" s="152">
        <f>2*7</f>
        <v>14</v>
      </c>
      <c r="AL375" s="152">
        <f>2*7</f>
        <v>14</v>
      </c>
      <c r="AM375" s="295"/>
      <c r="AN375" s="228">
        <v>500</v>
      </c>
      <c r="AO375" s="228"/>
      <c r="AP375" s="228">
        <v>500</v>
      </c>
      <c r="AQ375" s="228"/>
      <c r="AR375" s="228"/>
      <c r="AS375" s="348"/>
      <c r="AT375" s="264">
        <f t="shared" si="285"/>
        <v>2296.5</v>
      </c>
      <c r="AU375" s="259"/>
      <c r="AV375" s="265">
        <f t="shared" si="299"/>
        <v>14610.5</v>
      </c>
      <c r="AX375" s="265">
        <f t="shared" si="303"/>
        <v>14610.5</v>
      </c>
      <c r="AZ375" s="492">
        <f t="shared" si="300"/>
        <v>0</v>
      </c>
      <c r="BB375" s="492">
        <f t="shared" si="301"/>
        <v>12986.619680931439</v>
      </c>
      <c r="BD375" s="265">
        <f t="shared" si="304"/>
        <v>12986.619680931439</v>
      </c>
      <c r="BE375" s="105"/>
      <c r="BF375" s="105"/>
      <c r="BG375" s="105"/>
      <c r="BH375" s="105"/>
      <c r="BI375" s="105"/>
      <c r="BJ375" s="105"/>
    </row>
    <row r="376" spans="2:62" ht="20.100000000000001" hidden="1" customHeight="1" outlineLevel="1">
      <c r="B376" s="100"/>
      <c r="C376" s="740" t="s">
        <v>281</v>
      </c>
      <c r="D376" s="734"/>
      <c r="E376" s="734"/>
      <c r="F376" s="735"/>
      <c r="G376" s="890"/>
      <c r="H376" s="891"/>
      <c r="I376" s="152"/>
      <c r="J376" s="152"/>
      <c r="K376" s="152"/>
      <c r="L376" s="152"/>
      <c r="M376" s="152"/>
      <c r="N376" s="152"/>
      <c r="O376" s="152"/>
      <c r="P376" s="153"/>
      <c r="Q376" s="153"/>
      <c r="R376" s="156">
        <f t="shared" si="295"/>
        <v>0</v>
      </c>
      <c r="S376" s="156">
        <f t="shared" si="296"/>
        <v>0</v>
      </c>
      <c r="U376" s="157">
        <f t="shared" si="302"/>
        <v>0</v>
      </c>
      <c r="W376" s="152"/>
      <c r="X376" s="152"/>
      <c r="Y376" s="152"/>
      <c r="Z376" s="152"/>
      <c r="AA376" s="152"/>
      <c r="AB376" s="152"/>
      <c r="AC376" s="347"/>
      <c r="AD376" s="152"/>
      <c r="AE376" s="152"/>
      <c r="AF376" s="152"/>
      <c r="AG376" s="152"/>
      <c r="AH376" s="152"/>
      <c r="AI376" s="152"/>
      <c r="AJ376" s="347"/>
      <c r="AK376" s="152"/>
      <c r="AL376" s="152"/>
      <c r="AM376" s="295"/>
      <c r="AN376" s="228"/>
      <c r="AO376" s="228"/>
      <c r="AP376" s="228"/>
      <c r="AQ376" s="228"/>
      <c r="AR376" s="228"/>
      <c r="AS376" s="348"/>
      <c r="AT376" s="264">
        <f t="shared" si="285"/>
        <v>0</v>
      </c>
      <c r="AU376" s="259"/>
      <c r="AV376" s="265">
        <f t="shared" si="299"/>
        <v>0</v>
      </c>
      <c r="AX376" s="265">
        <f t="shared" si="303"/>
        <v>0</v>
      </c>
      <c r="AZ376" s="492">
        <f t="shared" si="300"/>
        <v>0</v>
      </c>
      <c r="BB376" s="492">
        <f t="shared" si="301"/>
        <v>0</v>
      </c>
      <c r="BD376" s="265">
        <f t="shared" si="304"/>
        <v>0</v>
      </c>
      <c r="BE376" s="105"/>
      <c r="BF376" s="105"/>
      <c r="BG376" s="105"/>
      <c r="BH376" s="105"/>
      <c r="BI376" s="105"/>
      <c r="BJ376" s="105"/>
    </row>
    <row r="377" spans="2:62" ht="20.100000000000001" hidden="1" customHeight="1" outlineLevel="1">
      <c r="B377" s="100"/>
      <c r="C377" s="908" t="s">
        <v>400</v>
      </c>
      <c r="D377" s="909"/>
      <c r="E377" s="909"/>
      <c r="F377" s="910"/>
      <c r="G377" s="890" t="s">
        <v>402</v>
      </c>
      <c r="H377" s="891"/>
      <c r="I377" s="152"/>
      <c r="J377" s="152"/>
      <c r="K377" s="152"/>
      <c r="L377" s="152"/>
      <c r="M377" s="152"/>
      <c r="N377" s="152"/>
      <c r="O377" s="152"/>
      <c r="P377" s="153"/>
      <c r="Q377" s="153"/>
      <c r="R377" s="156">
        <f t="shared" si="295"/>
        <v>0</v>
      </c>
      <c r="S377" s="156">
        <f t="shared" si="296"/>
        <v>0</v>
      </c>
      <c r="U377" s="157">
        <f t="shared" si="302"/>
        <v>0</v>
      </c>
      <c r="W377" s="152">
        <v>16</v>
      </c>
      <c r="X377" s="152"/>
      <c r="Y377" s="152"/>
      <c r="Z377" s="152">
        <v>16</v>
      </c>
      <c r="AA377" s="152"/>
      <c r="AB377" s="152">
        <v>16</v>
      </c>
      <c r="AC377" s="347"/>
      <c r="AD377" s="152">
        <v>8</v>
      </c>
      <c r="AE377" s="152"/>
      <c r="AF377" s="152"/>
      <c r="AG377" s="152">
        <v>4</v>
      </c>
      <c r="AH377" s="152"/>
      <c r="AI377" s="152">
        <v>4</v>
      </c>
      <c r="AJ377" s="347"/>
      <c r="AK377" s="152">
        <v>6</v>
      </c>
      <c r="AL377" s="152">
        <v>6</v>
      </c>
      <c r="AM377" s="295"/>
      <c r="AN377" s="228"/>
      <c r="AO377" s="228"/>
      <c r="AP377" s="228">
        <v>500</v>
      </c>
      <c r="AQ377" s="228"/>
      <c r="AR377" s="228"/>
      <c r="AS377" s="348"/>
      <c r="AT377" s="264">
        <f t="shared" si="285"/>
        <v>1595</v>
      </c>
      <c r="AU377" s="259"/>
      <c r="AV377" s="265">
        <f t="shared" si="299"/>
        <v>9387</v>
      </c>
      <c r="AX377" s="265">
        <f t="shared" si="303"/>
        <v>9387</v>
      </c>
      <c r="AZ377" s="492">
        <f t="shared" si="300"/>
        <v>0</v>
      </c>
      <c r="BB377" s="492">
        <f t="shared" si="301"/>
        <v>8343.684264392281</v>
      </c>
      <c r="BD377" s="265">
        <f t="shared" si="304"/>
        <v>8343.684264392281</v>
      </c>
      <c r="BE377" s="105"/>
      <c r="BF377" s="105"/>
      <c r="BG377" s="105"/>
      <c r="BH377" s="105"/>
      <c r="BI377" s="105"/>
      <c r="BJ377" s="105"/>
    </row>
    <row r="378" spans="2:62" ht="20.100000000000001" hidden="1" customHeight="1" outlineLevel="1">
      <c r="B378" s="100"/>
      <c r="C378" s="908" t="s">
        <v>401</v>
      </c>
      <c r="D378" s="909"/>
      <c r="E378" s="909"/>
      <c r="F378" s="910"/>
      <c r="G378" s="890" t="s">
        <v>364</v>
      </c>
      <c r="H378" s="891"/>
      <c r="I378" s="152"/>
      <c r="J378" s="152"/>
      <c r="K378" s="152"/>
      <c r="L378" s="152"/>
      <c r="M378" s="152"/>
      <c r="N378" s="152"/>
      <c r="O378" s="152"/>
      <c r="P378" s="153"/>
      <c r="Q378" s="153"/>
      <c r="R378" s="156">
        <f t="shared" si="295"/>
        <v>0</v>
      </c>
      <c r="S378" s="156">
        <f t="shared" si="296"/>
        <v>0</v>
      </c>
      <c r="U378" s="157">
        <f t="shared" si="302"/>
        <v>0</v>
      </c>
      <c r="W378" s="152">
        <v>24</v>
      </c>
      <c r="X378" s="152"/>
      <c r="Y378" s="152"/>
      <c r="Z378" s="152">
        <v>24</v>
      </c>
      <c r="AA378" s="152"/>
      <c r="AB378" s="152">
        <v>24</v>
      </c>
      <c r="AC378" s="347"/>
      <c r="AD378" s="152">
        <v>8</v>
      </c>
      <c r="AE378" s="152"/>
      <c r="AF378" s="152"/>
      <c r="AG378" s="152">
        <v>4</v>
      </c>
      <c r="AH378" s="152"/>
      <c r="AI378" s="152">
        <v>4</v>
      </c>
      <c r="AJ378" s="347"/>
      <c r="AK378" s="152">
        <v>9</v>
      </c>
      <c r="AL378" s="152">
        <v>6</v>
      </c>
      <c r="AM378" s="295"/>
      <c r="AN378" s="228"/>
      <c r="AO378" s="228"/>
      <c r="AP378" s="228"/>
      <c r="AQ378" s="228"/>
      <c r="AR378" s="228"/>
      <c r="AS378" s="348"/>
      <c r="AT378" s="264">
        <f t="shared" si="285"/>
        <v>2189</v>
      </c>
      <c r="AU378" s="259"/>
      <c r="AV378" s="265">
        <f t="shared" si="299"/>
        <v>12013</v>
      </c>
      <c r="AX378" s="265">
        <f t="shared" si="303"/>
        <v>12013</v>
      </c>
      <c r="AZ378" s="492">
        <f t="shared" si="300"/>
        <v>0</v>
      </c>
      <c r="BB378" s="492">
        <f t="shared" si="301"/>
        <v>10677.818160023913</v>
      </c>
      <c r="BD378" s="265">
        <f t="shared" si="304"/>
        <v>10677.818160023913</v>
      </c>
      <c r="BE378" s="105"/>
      <c r="BF378" s="105"/>
      <c r="BG378" s="105"/>
      <c r="BH378" s="105"/>
      <c r="BI378" s="105"/>
      <c r="BJ378" s="105"/>
    </row>
    <row r="379" spans="2:62" ht="20.100000000000001" hidden="1" customHeight="1" outlineLevel="1">
      <c r="B379" s="100"/>
      <c r="C379" s="908"/>
      <c r="D379" s="909"/>
      <c r="E379" s="909"/>
      <c r="F379" s="910"/>
      <c r="G379" s="890"/>
      <c r="H379" s="891"/>
      <c r="I379" s="152"/>
      <c r="J379" s="152"/>
      <c r="K379" s="152"/>
      <c r="L379" s="152"/>
      <c r="M379" s="152"/>
      <c r="N379" s="152"/>
      <c r="O379" s="152"/>
      <c r="P379" s="153"/>
      <c r="Q379" s="153"/>
      <c r="R379" s="156">
        <f t="shared" si="295"/>
        <v>0</v>
      </c>
      <c r="S379" s="156">
        <f t="shared" si="296"/>
        <v>0</v>
      </c>
      <c r="U379" s="157">
        <f t="shared" si="302"/>
        <v>0</v>
      </c>
      <c r="W379" s="152"/>
      <c r="X379" s="152"/>
      <c r="Y379" s="152"/>
      <c r="Z379" s="152"/>
      <c r="AA379" s="152"/>
      <c r="AB379" s="152"/>
      <c r="AC379" s="347"/>
      <c r="AD379" s="152"/>
      <c r="AE379" s="152"/>
      <c r="AF379" s="152"/>
      <c r="AG379" s="152"/>
      <c r="AH379" s="152"/>
      <c r="AI379" s="152"/>
      <c r="AJ379" s="347"/>
      <c r="AK379" s="152"/>
      <c r="AL379" s="152"/>
      <c r="AM379" s="295"/>
      <c r="AN379" s="228"/>
      <c r="AO379" s="228"/>
      <c r="AP379" s="228"/>
      <c r="AQ379" s="228"/>
      <c r="AR379" s="228"/>
      <c r="AS379" s="348"/>
      <c r="AT379" s="264">
        <f t="shared" si="285"/>
        <v>0</v>
      </c>
      <c r="AU379" s="259"/>
      <c r="AV379" s="265">
        <f t="shared" si="299"/>
        <v>0</v>
      </c>
      <c r="AX379" s="265">
        <f t="shared" si="303"/>
        <v>0</v>
      </c>
      <c r="AZ379" s="492">
        <f t="shared" si="300"/>
        <v>0</v>
      </c>
      <c r="BB379" s="492">
        <f t="shared" si="301"/>
        <v>0</v>
      </c>
      <c r="BD379" s="265">
        <f t="shared" si="304"/>
        <v>0</v>
      </c>
      <c r="BE379" s="105"/>
      <c r="BF379" s="105"/>
      <c r="BG379" s="105"/>
      <c r="BH379" s="105"/>
      <c r="BI379" s="105"/>
      <c r="BJ379" s="105"/>
    </row>
    <row r="380" spans="2:62" ht="20.100000000000001" hidden="1" customHeight="1" outlineLevel="1">
      <c r="B380" s="100"/>
      <c r="C380" s="908"/>
      <c r="D380" s="909"/>
      <c r="E380" s="909"/>
      <c r="F380" s="910"/>
      <c r="G380" s="890"/>
      <c r="H380" s="891"/>
      <c r="I380" s="152"/>
      <c r="J380" s="152"/>
      <c r="K380" s="152"/>
      <c r="L380" s="152"/>
      <c r="M380" s="152"/>
      <c r="N380" s="152"/>
      <c r="O380" s="152"/>
      <c r="P380" s="153"/>
      <c r="Q380" s="153"/>
      <c r="R380" s="156">
        <f t="shared" si="295"/>
        <v>0</v>
      </c>
      <c r="S380" s="156">
        <f t="shared" si="296"/>
        <v>0</v>
      </c>
      <c r="U380" s="157">
        <f t="shared" si="302"/>
        <v>0</v>
      </c>
      <c r="W380" s="152"/>
      <c r="X380" s="152"/>
      <c r="Y380" s="152"/>
      <c r="Z380" s="152"/>
      <c r="AA380" s="152"/>
      <c r="AB380" s="152"/>
      <c r="AC380" s="347"/>
      <c r="AD380" s="152"/>
      <c r="AE380" s="152"/>
      <c r="AF380" s="152"/>
      <c r="AG380" s="152"/>
      <c r="AH380" s="152"/>
      <c r="AI380" s="152"/>
      <c r="AJ380" s="347"/>
      <c r="AK380" s="152"/>
      <c r="AL380" s="152"/>
      <c r="AM380" s="295"/>
      <c r="AN380" s="228"/>
      <c r="AO380" s="228"/>
      <c r="AP380" s="228"/>
      <c r="AQ380" s="228"/>
      <c r="AR380" s="228"/>
      <c r="AS380" s="348"/>
      <c r="AT380" s="264">
        <f t="shared" si="285"/>
        <v>0</v>
      </c>
      <c r="AU380" s="259"/>
      <c r="AV380" s="265">
        <f t="shared" si="299"/>
        <v>0</v>
      </c>
      <c r="AX380" s="265">
        <f t="shared" si="303"/>
        <v>0</v>
      </c>
      <c r="AZ380" s="492">
        <f t="shared" si="300"/>
        <v>0</v>
      </c>
      <c r="BB380" s="492">
        <f t="shared" si="301"/>
        <v>0</v>
      </c>
      <c r="BD380" s="265">
        <f t="shared" si="304"/>
        <v>0</v>
      </c>
      <c r="BE380" s="105"/>
      <c r="BF380" s="105"/>
      <c r="BG380" s="105"/>
      <c r="BH380" s="105"/>
      <c r="BI380" s="105"/>
      <c r="BJ380" s="105"/>
    </row>
    <row r="381" spans="2:62" ht="20.100000000000001" hidden="1" customHeight="1" outlineLevel="1">
      <c r="B381" s="100"/>
      <c r="C381" s="908"/>
      <c r="D381" s="909"/>
      <c r="E381" s="909"/>
      <c r="F381" s="910"/>
      <c r="G381" s="890"/>
      <c r="H381" s="891"/>
      <c r="I381" s="152"/>
      <c r="J381" s="152"/>
      <c r="K381" s="152"/>
      <c r="L381" s="152"/>
      <c r="M381" s="152"/>
      <c r="N381" s="152"/>
      <c r="O381" s="152"/>
      <c r="P381" s="153"/>
      <c r="Q381" s="153"/>
      <c r="R381" s="156">
        <f t="shared" si="295"/>
        <v>0</v>
      </c>
      <c r="S381" s="156">
        <f t="shared" si="296"/>
        <v>0</v>
      </c>
      <c r="U381" s="157">
        <f t="shared" si="302"/>
        <v>0</v>
      </c>
      <c r="W381" s="152"/>
      <c r="X381" s="152"/>
      <c r="Y381" s="152"/>
      <c r="Z381" s="152"/>
      <c r="AA381" s="152"/>
      <c r="AB381" s="152"/>
      <c r="AC381" s="347"/>
      <c r="AD381" s="152"/>
      <c r="AE381" s="152"/>
      <c r="AF381" s="152"/>
      <c r="AG381" s="152"/>
      <c r="AH381" s="152"/>
      <c r="AI381" s="152"/>
      <c r="AJ381" s="347"/>
      <c r="AK381" s="152"/>
      <c r="AL381" s="152"/>
      <c r="AM381" s="295"/>
      <c r="AN381" s="228"/>
      <c r="AO381" s="228"/>
      <c r="AP381" s="228"/>
      <c r="AQ381" s="228"/>
      <c r="AR381" s="228"/>
      <c r="AS381" s="348"/>
      <c r="AT381" s="264">
        <f t="shared" si="285"/>
        <v>0</v>
      </c>
      <c r="AU381" s="259"/>
      <c r="AV381" s="265">
        <f t="shared" si="299"/>
        <v>0</v>
      </c>
      <c r="AX381" s="265">
        <f t="shared" si="303"/>
        <v>0</v>
      </c>
      <c r="AZ381" s="492">
        <f t="shared" si="300"/>
        <v>0</v>
      </c>
      <c r="BB381" s="492">
        <f t="shared" si="301"/>
        <v>0</v>
      </c>
      <c r="BD381" s="265">
        <f t="shared" si="304"/>
        <v>0</v>
      </c>
      <c r="BE381" s="105"/>
      <c r="BF381" s="105"/>
      <c r="BG381" s="105"/>
      <c r="BH381" s="105"/>
      <c r="BI381" s="105"/>
      <c r="BJ381" s="105"/>
    </row>
    <row r="382" spans="2:62" ht="20.100000000000001" hidden="1" customHeight="1" outlineLevel="1">
      <c r="B382" s="100"/>
      <c r="C382" s="908"/>
      <c r="D382" s="909"/>
      <c r="E382" s="909"/>
      <c r="F382" s="910"/>
      <c r="G382" s="890"/>
      <c r="H382" s="891"/>
      <c r="I382" s="152"/>
      <c r="J382" s="152"/>
      <c r="K382" s="152"/>
      <c r="L382" s="152"/>
      <c r="M382" s="152"/>
      <c r="N382" s="152"/>
      <c r="O382" s="152"/>
      <c r="P382" s="153"/>
      <c r="Q382" s="153"/>
      <c r="R382" s="156">
        <f t="shared" si="295"/>
        <v>0</v>
      </c>
      <c r="S382" s="156">
        <f t="shared" si="296"/>
        <v>0</v>
      </c>
      <c r="U382" s="157">
        <f t="shared" si="302"/>
        <v>0</v>
      </c>
      <c r="W382" s="152"/>
      <c r="X382" s="152"/>
      <c r="Y382" s="152"/>
      <c r="Z382" s="152"/>
      <c r="AA382" s="152"/>
      <c r="AB382" s="152"/>
      <c r="AC382" s="347"/>
      <c r="AD382" s="152"/>
      <c r="AE382" s="152"/>
      <c r="AF382" s="152"/>
      <c r="AG382" s="152"/>
      <c r="AH382" s="152"/>
      <c r="AI382" s="152"/>
      <c r="AJ382" s="347"/>
      <c r="AK382" s="152"/>
      <c r="AL382" s="152"/>
      <c r="AM382" s="295"/>
      <c r="AN382" s="228"/>
      <c r="AO382" s="228"/>
      <c r="AP382" s="228"/>
      <c r="AQ382" s="228"/>
      <c r="AR382" s="228"/>
      <c r="AS382" s="348"/>
      <c r="AT382" s="264">
        <f t="shared" si="285"/>
        <v>0</v>
      </c>
      <c r="AU382" s="259"/>
      <c r="AV382" s="265">
        <f t="shared" si="299"/>
        <v>0</v>
      </c>
      <c r="AX382" s="265">
        <f t="shared" si="303"/>
        <v>0</v>
      </c>
      <c r="AZ382" s="492">
        <f t="shared" si="300"/>
        <v>0</v>
      </c>
      <c r="BB382" s="492">
        <f t="shared" si="301"/>
        <v>0</v>
      </c>
      <c r="BD382" s="265">
        <f t="shared" si="304"/>
        <v>0</v>
      </c>
      <c r="BE382" s="105"/>
      <c r="BF382" s="105"/>
      <c r="BG382" s="105"/>
      <c r="BH382" s="105"/>
      <c r="BI382" s="105"/>
      <c r="BJ382" s="105"/>
    </row>
    <row r="383" spans="2:62" ht="20.100000000000001" hidden="1" customHeight="1" outlineLevel="1">
      <c r="B383" s="100"/>
      <c r="C383" s="908"/>
      <c r="D383" s="909"/>
      <c r="E383" s="909"/>
      <c r="F383" s="910"/>
      <c r="G383" s="890"/>
      <c r="H383" s="891"/>
      <c r="I383" s="152"/>
      <c r="J383" s="152"/>
      <c r="K383" s="152"/>
      <c r="L383" s="152"/>
      <c r="M383" s="152"/>
      <c r="N383" s="152"/>
      <c r="O383" s="152"/>
      <c r="P383" s="153"/>
      <c r="Q383" s="153"/>
      <c r="R383" s="156">
        <f t="shared" si="295"/>
        <v>0</v>
      </c>
      <c r="S383" s="156">
        <f t="shared" si="296"/>
        <v>0</v>
      </c>
      <c r="U383" s="157">
        <f t="shared" si="302"/>
        <v>0</v>
      </c>
      <c r="W383" s="152"/>
      <c r="X383" s="152"/>
      <c r="Y383" s="152"/>
      <c r="Z383" s="152"/>
      <c r="AA383" s="152"/>
      <c r="AB383" s="152"/>
      <c r="AC383" s="347"/>
      <c r="AD383" s="152"/>
      <c r="AE383" s="152"/>
      <c r="AF383" s="152"/>
      <c r="AG383" s="152"/>
      <c r="AH383" s="152"/>
      <c r="AI383" s="152"/>
      <c r="AJ383" s="347"/>
      <c r="AK383" s="152"/>
      <c r="AL383" s="152"/>
      <c r="AM383" s="295"/>
      <c r="AN383" s="228"/>
      <c r="AO383" s="228"/>
      <c r="AP383" s="228"/>
      <c r="AQ383" s="228"/>
      <c r="AR383" s="228"/>
      <c r="AS383" s="348"/>
      <c r="AT383" s="264">
        <f t="shared" si="285"/>
        <v>0</v>
      </c>
      <c r="AU383" s="259"/>
      <c r="AV383" s="265">
        <f t="shared" si="299"/>
        <v>0</v>
      </c>
      <c r="AX383" s="265">
        <f t="shared" si="303"/>
        <v>0</v>
      </c>
      <c r="AZ383" s="492">
        <f t="shared" si="300"/>
        <v>0</v>
      </c>
      <c r="BB383" s="492">
        <f t="shared" si="301"/>
        <v>0</v>
      </c>
      <c r="BD383" s="265">
        <f t="shared" si="304"/>
        <v>0</v>
      </c>
      <c r="BE383" s="105"/>
      <c r="BF383" s="105"/>
      <c r="BG383" s="105"/>
      <c r="BH383" s="105"/>
      <c r="BI383" s="105"/>
      <c r="BJ383" s="105"/>
    </row>
    <row r="384" spans="2:62" ht="20.100000000000001" hidden="1" customHeight="1" outlineLevel="1">
      <c r="B384" s="100"/>
      <c r="C384" s="908"/>
      <c r="D384" s="909"/>
      <c r="E384" s="909"/>
      <c r="F384" s="910"/>
      <c r="G384" s="890"/>
      <c r="H384" s="891"/>
      <c r="I384" s="152"/>
      <c r="J384" s="152"/>
      <c r="K384" s="152"/>
      <c r="L384" s="152"/>
      <c r="M384" s="152"/>
      <c r="N384" s="152"/>
      <c r="O384" s="152"/>
      <c r="P384" s="153"/>
      <c r="Q384" s="153"/>
      <c r="R384" s="156">
        <f t="shared" si="295"/>
        <v>0</v>
      </c>
      <c r="S384" s="156">
        <f t="shared" si="296"/>
        <v>0</v>
      </c>
      <c r="U384" s="157">
        <f t="shared" si="302"/>
        <v>0</v>
      </c>
      <c r="W384" s="152"/>
      <c r="X384" s="152"/>
      <c r="Y384" s="152"/>
      <c r="Z384" s="152"/>
      <c r="AA384" s="152"/>
      <c r="AB384" s="152"/>
      <c r="AC384" s="347"/>
      <c r="AD384" s="152"/>
      <c r="AE384" s="152"/>
      <c r="AF384" s="152"/>
      <c r="AG384" s="152"/>
      <c r="AH384" s="152"/>
      <c r="AI384" s="152"/>
      <c r="AJ384" s="347"/>
      <c r="AK384" s="152"/>
      <c r="AL384" s="152"/>
      <c r="AM384" s="295"/>
      <c r="AN384" s="228"/>
      <c r="AO384" s="228"/>
      <c r="AP384" s="228"/>
      <c r="AQ384" s="228"/>
      <c r="AR384" s="228"/>
      <c r="AS384" s="348"/>
      <c r="AT384" s="264">
        <f t="shared" si="285"/>
        <v>0</v>
      </c>
      <c r="AU384" s="259"/>
      <c r="AV384" s="265">
        <f t="shared" si="299"/>
        <v>0</v>
      </c>
      <c r="AX384" s="265">
        <f t="shared" si="303"/>
        <v>0</v>
      </c>
      <c r="AZ384" s="492">
        <f t="shared" si="300"/>
        <v>0</v>
      </c>
      <c r="BB384" s="492">
        <f t="shared" si="301"/>
        <v>0</v>
      </c>
      <c r="BD384" s="265">
        <f t="shared" si="304"/>
        <v>0</v>
      </c>
      <c r="BE384" s="105"/>
      <c r="BF384" s="105"/>
      <c r="BG384" s="105"/>
      <c r="BH384" s="105"/>
      <c r="BI384" s="105"/>
      <c r="BJ384" s="105"/>
    </row>
    <row r="385" spans="2:62" ht="9.9499999999999993" hidden="1" customHeight="1" outlineLevel="1">
      <c r="B385" s="101"/>
      <c r="C385" s="208"/>
      <c r="D385" s="208"/>
      <c r="E385" s="208"/>
      <c r="F385" s="208"/>
      <c r="G385" s="237"/>
      <c r="H385" s="207"/>
      <c r="I385" s="257"/>
      <c r="J385" s="257"/>
      <c r="K385" s="257"/>
      <c r="L385" s="257"/>
      <c r="M385" s="257"/>
      <c r="N385" s="257"/>
      <c r="O385" s="257"/>
      <c r="P385" s="256"/>
      <c r="Q385" s="102"/>
      <c r="R385" s="102"/>
      <c r="S385" s="102"/>
      <c r="U385" s="98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Z385" s="493"/>
      <c r="BE385" s="105"/>
      <c r="BF385" s="105"/>
      <c r="BG385" s="105"/>
      <c r="BH385" s="105"/>
      <c r="BI385" s="105"/>
      <c r="BJ385" s="105"/>
    </row>
    <row r="386" spans="2:62" ht="20.100000000000001" customHeight="1" collapsed="1">
      <c r="B386" s="8">
        <f>B369+1</f>
        <v>23</v>
      </c>
      <c r="C386" s="916"/>
      <c r="D386" s="917"/>
      <c r="E386" s="917"/>
      <c r="F386" s="918"/>
      <c r="G386" s="429"/>
      <c r="H386" s="206">
        <v>1</v>
      </c>
      <c r="I386" s="642">
        <f t="shared" ref="I386" si="305">$H386*SUM(I387:I401)</f>
        <v>0</v>
      </c>
      <c r="J386" s="643">
        <f t="shared" ref="J386:O386" si="306">$H386*SUM(J387:J401)</f>
        <v>0</v>
      </c>
      <c r="K386" s="644">
        <f t="shared" si="306"/>
        <v>0</v>
      </c>
      <c r="L386" s="645">
        <f t="shared" si="306"/>
        <v>0</v>
      </c>
      <c r="M386" s="645">
        <f t="shared" si="306"/>
        <v>0</v>
      </c>
      <c r="N386" s="644">
        <f t="shared" si="306"/>
        <v>0</v>
      </c>
      <c r="O386" s="642">
        <f t="shared" si="306"/>
        <v>0</v>
      </c>
      <c r="P386" s="209">
        <f t="shared" ref="P386:Q386" si="307">$H386*SUM(P387:P401)</f>
        <v>0</v>
      </c>
      <c r="Q386" s="210">
        <f t="shared" si="307"/>
        <v>0</v>
      </c>
      <c r="R386" s="136">
        <f t="shared" ref="R386:R401" si="308">P386*(1+Gewinn)*(1+SicherheitAngebot)</f>
        <v>0</v>
      </c>
      <c r="S386" s="137">
        <f t="shared" ref="S386:S401" si="309">Q386*(1+MGKZ)*(1+Gewinn)*(1+SicherheitAngebot)</f>
        <v>0</v>
      </c>
      <c r="U386" s="10">
        <f>I386*$I$7+J386*$J$7+K386*$K$7+L386*$L$7+M386*$M$7+N386*$N$7+O386*$O$7+R386+S386</f>
        <v>0</v>
      </c>
      <c r="W386" s="646">
        <f t="shared" ref="W386:AB386" si="310">$H386*SUM(W387:W401)</f>
        <v>0</v>
      </c>
      <c r="X386" s="647">
        <f t="shared" si="310"/>
        <v>0</v>
      </c>
      <c r="Y386" s="648">
        <f t="shared" si="310"/>
        <v>0</v>
      </c>
      <c r="Z386" s="649">
        <f t="shared" si="310"/>
        <v>0</v>
      </c>
      <c r="AA386" s="648">
        <f t="shared" si="310"/>
        <v>0</v>
      </c>
      <c r="AB386" s="646">
        <f t="shared" si="310"/>
        <v>0</v>
      </c>
      <c r="AC386" s="258"/>
      <c r="AD386" s="646">
        <f t="shared" ref="AD386:AM386" si="311">$H386*SUM(AD387:AD401)</f>
        <v>0</v>
      </c>
      <c r="AE386" s="647">
        <f t="shared" si="311"/>
        <v>0</v>
      </c>
      <c r="AF386" s="648">
        <f t="shared" si="311"/>
        <v>0</v>
      </c>
      <c r="AG386" s="649">
        <f t="shared" si="311"/>
        <v>0</v>
      </c>
      <c r="AH386" s="648">
        <f t="shared" si="311"/>
        <v>0</v>
      </c>
      <c r="AI386" s="646">
        <f t="shared" si="311"/>
        <v>0</v>
      </c>
      <c r="AJ386" s="258"/>
      <c r="AK386" s="653">
        <f t="shared" si="311"/>
        <v>0</v>
      </c>
      <c r="AL386" s="653">
        <f t="shared" si="311"/>
        <v>0</v>
      </c>
      <c r="AM386" s="653">
        <f t="shared" si="311"/>
        <v>0</v>
      </c>
      <c r="AN386" s="227">
        <f>$H386*SUM(AN387:AN401)*(1+Gewinn)*(1+SicherheitAngebot)</f>
        <v>0</v>
      </c>
      <c r="AO386" s="227">
        <f>$H386*SUM(AO387:AO401)*(1+Gewinn)*(1+SicherheitAngebot)</f>
        <v>0</v>
      </c>
      <c r="AP386" s="227">
        <f>$H386*SUM(AP387:AP401)*(1+Gewinn)*(1+SicherheitAngebot)</f>
        <v>0</v>
      </c>
      <c r="AQ386" s="227">
        <f>$H386*SUM(AQ387:AQ401)*(1+Gewinn)*(1+SicherheitAngebot)</f>
        <v>0</v>
      </c>
      <c r="AR386" s="227">
        <f>$H386*SUM(AR387:AR401)*(1+Gewinn)*(1+SicherheitAngebot)</f>
        <v>0</v>
      </c>
      <c r="AS386" s="262"/>
      <c r="AT386" s="263">
        <f t="shared" ref="AT386:AT449" si="312">((W386+AD386)*$W$7+(X386+AE386)*$X$7+(Y386+Z386+AF386+AG386)*$Z$7+(AA386+AH386)*$AA$7+(AB386+AI386)*$AB$7)*Zuschläge_IBN</f>
        <v>0</v>
      </c>
      <c r="AU386" s="259"/>
      <c r="AV386" s="491">
        <f>AK386*$AK$7+AL386*$AL$7+AM386*$AM$7+SUM(AN386:AR386)+AT386/Zuschläge_IBN+AT386</f>
        <v>0</v>
      </c>
      <c r="AX386" s="685">
        <f>U386+AV386</f>
        <v>0</v>
      </c>
      <c r="AZ386" s="490">
        <f>IF(H386&gt;0,U386/(1+SicherheitAngebot)*(1+Sicherheit),0)</f>
        <v>0</v>
      </c>
      <c r="BB386" s="490">
        <f>IF(H386&gt;0,AV386/(1+SicherheitAngebot)*(1+Sicherheit),0)</f>
        <v>0</v>
      </c>
      <c r="BD386" s="490">
        <f>AZ386+BB386</f>
        <v>0</v>
      </c>
      <c r="BE386" s="105"/>
      <c r="BF386" s="105"/>
      <c r="BG386" s="105"/>
      <c r="BH386" s="105"/>
      <c r="BI386" s="105"/>
      <c r="BJ386" s="105"/>
    </row>
    <row r="387" spans="2:62" ht="20.100000000000001" hidden="1" customHeight="1" outlineLevel="1">
      <c r="B387" s="99"/>
      <c r="C387" s="908"/>
      <c r="D387" s="909"/>
      <c r="E387" s="909"/>
      <c r="F387" s="910"/>
      <c r="G387" s="890"/>
      <c r="H387" s="901"/>
      <c r="I387" s="152"/>
      <c r="J387" s="152"/>
      <c r="K387" s="152"/>
      <c r="L387" s="152"/>
      <c r="M387" s="152"/>
      <c r="N387" s="152"/>
      <c r="O387" s="152"/>
      <c r="P387" s="153"/>
      <c r="Q387" s="153"/>
      <c r="R387" s="156">
        <f t="shared" si="308"/>
        <v>0</v>
      </c>
      <c r="S387" s="156">
        <f t="shared" si="309"/>
        <v>0</v>
      </c>
      <c r="U387" s="157">
        <f>I387*$I$7+J387*$J$7+K387*$K$7+L387*$L$7+M387*$M$7+N387*$N$7+O387*$O$7+R387+S387</f>
        <v>0</v>
      </c>
      <c r="W387" s="152"/>
      <c r="X387" s="152"/>
      <c r="Y387" s="152"/>
      <c r="Z387" s="152"/>
      <c r="AA387" s="152"/>
      <c r="AB387" s="152"/>
      <c r="AC387" s="347"/>
      <c r="AD387" s="152"/>
      <c r="AE387" s="152"/>
      <c r="AF387" s="152"/>
      <c r="AG387" s="152"/>
      <c r="AH387" s="152"/>
      <c r="AI387" s="152"/>
      <c r="AJ387" s="347"/>
      <c r="AK387" s="152"/>
      <c r="AL387" s="152"/>
      <c r="AM387" s="295"/>
      <c r="AN387" s="228"/>
      <c r="AO387" s="228"/>
      <c r="AP387" s="228"/>
      <c r="AQ387" s="228"/>
      <c r="AR387" s="228"/>
      <c r="AS387" s="348"/>
      <c r="AT387" s="264">
        <f t="shared" si="312"/>
        <v>0</v>
      </c>
      <c r="AU387" s="259"/>
      <c r="AV387" s="265">
        <f t="shared" ref="AV387:AV401" si="313">AK387*$AK$7+AL387*$AL$7+AM387*$AM$7+SUM(AN387:AR387)*(1+Gewinn)*(1+SicherheitAngebot)+AT387/Zuschläge_IBN+AT387</f>
        <v>0</v>
      </c>
      <c r="AX387" s="265">
        <f>U387+AV387</f>
        <v>0</v>
      </c>
      <c r="AZ387" s="492">
        <f t="shared" ref="AZ387:AZ401" si="314">U387/(1+SicherheitAngebot)*(1+Sicherheit)</f>
        <v>0</v>
      </c>
      <c r="BB387" s="492">
        <f t="shared" ref="BB387:BB401" si="315">AV387/(1+SicherheitAngebot)*(1+Sicherheit)</f>
        <v>0</v>
      </c>
      <c r="BD387" s="265">
        <f>AZ387+BB387</f>
        <v>0</v>
      </c>
      <c r="BE387" s="105"/>
      <c r="BF387" s="105"/>
      <c r="BG387" s="105"/>
      <c r="BH387" s="105"/>
      <c r="BI387" s="105"/>
      <c r="BJ387" s="105"/>
    </row>
    <row r="388" spans="2:62" ht="20.100000000000001" hidden="1" customHeight="1" outlineLevel="1">
      <c r="B388" s="100"/>
      <c r="C388" s="908"/>
      <c r="D388" s="909"/>
      <c r="E388" s="909"/>
      <c r="F388" s="910"/>
      <c r="G388" s="890"/>
      <c r="H388" s="891"/>
      <c r="I388" s="152"/>
      <c r="J388" s="152"/>
      <c r="K388" s="152"/>
      <c r="L388" s="152"/>
      <c r="M388" s="152"/>
      <c r="N388" s="152"/>
      <c r="O388" s="152"/>
      <c r="P388" s="153"/>
      <c r="Q388" s="153"/>
      <c r="R388" s="156">
        <f t="shared" si="308"/>
        <v>0</v>
      </c>
      <c r="S388" s="156">
        <f t="shared" si="309"/>
        <v>0</v>
      </c>
      <c r="U388" s="157">
        <f t="shared" ref="U388:U401" si="316">I388*$I$7+J388*$J$7+K388*$K$7+L388*$L$7+M388*$M$7+N388*$N$7+O388*$O$7+R388+S388</f>
        <v>0</v>
      </c>
      <c r="W388" s="152"/>
      <c r="X388" s="152"/>
      <c r="Y388" s="152"/>
      <c r="Z388" s="152"/>
      <c r="AA388" s="152"/>
      <c r="AB388" s="152"/>
      <c r="AC388" s="347"/>
      <c r="AD388" s="152"/>
      <c r="AE388" s="152"/>
      <c r="AF388" s="152"/>
      <c r="AG388" s="152"/>
      <c r="AH388" s="152"/>
      <c r="AI388" s="152"/>
      <c r="AJ388" s="347"/>
      <c r="AK388" s="152"/>
      <c r="AL388" s="152"/>
      <c r="AM388" s="295"/>
      <c r="AN388" s="228"/>
      <c r="AO388" s="228"/>
      <c r="AP388" s="228"/>
      <c r="AQ388" s="228"/>
      <c r="AR388" s="228"/>
      <c r="AS388" s="348"/>
      <c r="AT388" s="264">
        <f t="shared" si="312"/>
        <v>0</v>
      </c>
      <c r="AU388" s="259"/>
      <c r="AV388" s="265">
        <f t="shared" si="313"/>
        <v>0</v>
      </c>
      <c r="AX388" s="265">
        <f t="shared" ref="AX388:AX401" si="317">U388+AV388</f>
        <v>0</v>
      </c>
      <c r="AZ388" s="492">
        <f t="shared" si="314"/>
        <v>0</v>
      </c>
      <c r="BB388" s="492">
        <f t="shared" si="315"/>
        <v>0</v>
      </c>
      <c r="BD388" s="265">
        <f t="shared" ref="BD388:BD401" si="318">AZ388+BB388</f>
        <v>0</v>
      </c>
      <c r="BE388" s="105"/>
      <c r="BF388" s="105"/>
      <c r="BG388" s="105"/>
      <c r="BH388" s="105"/>
      <c r="BI388" s="105"/>
      <c r="BJ388" s="105"/>
    </row>
    <row r="389" spans="2:62" ht="20.100000000000001" hidden="1" customHeight="1" outlineLevel="1">
      <c r="B389" s="100"/>
      <c r="C389" s="908"/>
      <c r="D389" s="909"/>
      <c r="E389" s="909"/>
      <c r="F389" s="910"/>
      <c r="G389" s="890"/>
      <c r="H389" s="891"/>
      <c r="I389" s="152"/>
      <c r="J389" s="152"/>
      <c r="K389" s="152"/>
      <c r="L389" s="152"/>
      <c r="M389" s="152"/>
      <c r="N389" s="152"/>
      <c r="O389" s="152"/>
      <c r="P389" s="153"/>
      <c r="Q389" s="153"/>
      <c r="R389" s="156">
        <f t="shared" si="308"/>
        <v>0</v>
      </c>
      <c r="S389" s="156">
        <f t="shared" si="309"/>
        <v>0</v>
      </c>
      <c r="U389" s="157">
        <f t="shared" si="316"/>
        <v>0</v>
      </c>
      <c r="W389" s="152"/>
      <c r="X389" s="152"/>
      <c r="Y389" s="152"/>
      <c r="Z389" s="152"/>
      <c r="AA389" s="152"/>
      <c r="AB389" s="152"/>
      <c r="AC389" s="347"/>
      <c r="AD389" s="152"/>
      <c r="AE389" s="152"/>
      <c r="AF389" s="152"/>
      <c r="AG389" s="152"/>
      <c r="AH389" s="152"/>
      <c r="AI389" s="152"/>
      <c r="AJ389" s="347"/>
      <c r="AK389" s="152"/>
      <c r="AL389" s="152"/>
      <c r="AM389" s="295"/>
      <c r="AN389" s="228"/>
      <c r="AO389" s="228"/>
      <c r="AP389" s="228"/>
      <c r="AQ389" s="228"/>
      <c r="AR389" s="228"/>
      <c r="AS389" s="348"/>
      <c r="AT389" s="264">
        <f t="shared" si="312"/>
        <v>0</v>
      </c>
      <c r="AU389" s="259"/>
      <c r="AV389" s="265">
        <f t="shared" si="313"/>
        <v>0</v>
      </c>
      <c r="AX389" s="265">
        <f t="shared" si="317"/>
        <v>0</v>
      </c>
      <c r="AZ389" s="492">
        <f t="shared" si="314"/>
        <v>0</v>
      </c>
      <c r="BB389" s="492">
        <f t="shared" si="315"/>
        <v>0</v>
      </c>
      <c r="BD389" s="265">
        <f t="shared" si="318"/>
        <v>0</v>
      </c>
      <c r="BE389" s="105"/>
      <c r="BF389" s="105"/>
      <c r="BG389" s="105"/>
      <c r="BH389" s="105"/>
      <c r="BI389" s="105"/>
      <c r="BJ389" s="105"/>
    </row>
    <row r="390" spans="2:62" ht="20.100000000000001" hidden="1" customHeight="1" outlineLevel="1">
      <c r="B390" s="100"/>
      <c r="C390" s="908"/>
      <c r="D390" s="909"/>
      <c r="E390" s="909"/>
      <c r="F390" s="910"/>
      <c r="G390" s="890"/>
      <c r="H390" s="891"/>
      <c r="I390" s="152"/>
      <c r="J390" s="152"/>
      <c r="K390" s="152"/>
      <c r="L390" s="152"/>
      <c r="M390" s="152"/>
      <c r="N390" s="152"/>
      <c r="O390" s="152"/>
      <c r="P390" s="153"/>
      <c r="Q390" s="153"/>
      <c r="R390" s="156">
        <f t="shared" si="308"/>
        <v>0</v>
      </c>
      <c r="S390" s="156">
        <f t="shared" si="309"/>
        <v>0</v>
      </c>
      <c r="U390" s="157">
        <f t="shared" si="316"/>
        <v>0</v>
      </c>
      <c r="W390" s="152"/>
      <c r="X390" s="152"/>
      <c r="Y390" s="152"/>
      <c r="Z390" s="152"/>
      <c r="AA390" s="152"/>
      <c r="AB390" s="152"/>
      <c r="AC390" s="347"/>
      <c r="AD390" s="152"/>
      <c r="AE390" s="152"/>
      <c r="AF390" s="152"/>
      <c r="AG390" s="152"/>
      <c r="AH390" s="152"/>
      <c r="AI390" s="152"/>
      <c r="AJ390" s="347"/>
      <c r="AK390" s="152"/>
      <c r="AL390" s="152"/>
      <c r="AM390" s="295"/>
      <c r="AN390" s="228"/>
      <c r="AO390" s="228"/>
      <c r="AP390" s="228"/>
      <c r="AQ390" s="228"/>
      <c r="AR390" s="228"/>
      <c r="AS390" s="348"/>
      <c r="AT390" s="264">
        <f t="shared" si="312"/>
        <v>0</v>
      </c>
      <c r="AU390" s="259"/>
      <c r="AV390" s="265">
        <f t="shared" si="313"/>
        <v>0</v>
      </c>
      <c r="AX390" s="265">
        <f t="shared" si="317"/>
        <v>0</v>
      </c>
      <c r="AZ390" s="492">
        <f t="shared" si="314"/>
        <v>0</v>
      </c>
      <c r="BB390" s="492">
        <f t="shared" si="315"/>
        <v>0</v>
      </c>
      <c r="BD390" s="265">
        <f t="shared" si="318"/>
        <v>0</v>
      </c>
      <c r="BE390" s="105"/>
      <c r="BF390" s="105"/>
      <c r="BG390" s="105"/>
      <c r="BH390" s="105"/>
      <c r="BI390" s="105"/>
      <c r="BJ390" s="105"/>
    </row>
    <row r="391" spans="2:62" ht="20.100000000000001" hidden="1" customHeight="1" outlineLevel="1">
      <c r="B391" s="100"/>
      <c r="C391" s="908"/>
      <c r="D391" s="909"/>
      <c r="E391" s="909"/>
      <c r="F391" s="910"/>
      <c r="G391" s="890"/>
      <c r="H391" s="891"/>
      <c r="I391" s="152"/>
      <c r="J391" s="152"/>
      <c r="K391" s="152"/>
      <c r="L391" s="152"/>
      <c r="M391" s="152"/>
      <c r="N391" s="152"/>
      <c r="O391" s="152"/>
      <c r="P391" s="153"/>
      <c r="Q391" s="153"/>
      <c r="R391" s="156">
        <f t="shared" si="308"/>
        <v>0</v>
      </c>
      <c r="S391" s="156">
        <f t="shared" si="309"/>
        <v>0</v>
      </c>
      <c r="U391" s="157">
        <f t="shared" si="316"/>
        <v>0</v>
      </c>
      <c r="W391" s="152"/>
      <c r="X391" s="152"/>
      <c r="Y391" s="152"/>
      <c r="Z391" s="152"/>
      <c r="AA391" s="152"/>
      <c r="AB391" s="152"/>
      <c r="AC391" s="347"/>
      <c r="AD391" s="152"/>
      <c r="AE391" s="152"/>
      <c r="AF391" s="152"/>
      <c r="AG391" s="152"/>
      <c r="AH391" s="152"/>
      <c r="AI391" s="152"/>
      <c r="AJ391" s="347"/>
      <c r="AK391" s="152"/>
      <c r="AL391" s="152"/>
      <c r="AM391" s="295"/>
      <c r="AN391" s="228"/>
      <c r="AO391" s="228"/>
      <c r="AP391" s="228"/>
      <c r="AQ391" s="228"/>
      <c r="AR391" s="228"/>
      <c r="AS391" s="348"/>
      <c r="AT391" s="264">
        <f t="shared" si="312"/>
        <v>0</v>
      </c>
      <c r="AU391" s="259"/>
      <c r="AV391" s="265">
        <f t="shared" si="313"/>
        <v>0</v>
      </c>
      <c r="AX391" s="265">
        <f t="shared" si="317"/>
        <v>0</v>
      </c>
      <c r="AZ391" s="492">
        <f t="shared" si="314"/>
        <v>0</v>
      </c>
      <c r="BB391" s="492">
        <f t="shared" si="315"/>
        <v>0</v>
      </c>
      <c r="BD391" s="265">
        <f t="shared" si="318"/>
        <v>0</v>
      </c>
      <c r="BE391" s="105"/>
      <c r="BF391" s="105"/>
      <c r="BG391" s="105"/>
      <c r="BH391" s="105"/>
      <c r="BI391" s="105"/>
      <c r="BJ391" s="105"/>
    </row>
    <row r="392" spans="2:62" ht="20.100000000000001" hidden="1" customHeight="1" outlineLevel="1">
      <c r="B392" s="100"/>
      <c r="C392" s="908"/>
      <c r="D392" s="909"/>
      <c r="E392" s="909"/>
      <c r="F392" s="910"/>
      <c r="G392" s="890"/>
      <c r="H392" s="891"/>
      <c r="I392" s="152"/>
      <c r="J392" s="152"/>
      <c r="K392" s="152"/>
      <c r="L392" s="152"/>
      <c r="M392" s="152"/>
      <c r="N392" s="152"/>
      <c r="O392" s="152"/>
      <c r="P392" s="153"/>
      <c r="Q392" s="153"/>
      <c r="R392" s="156">
        <f t="shared" si="308"/>
        <v>0</v>
      </c>
      <c r="S392" s="156">
        <f t="shared" si="309"/>
        <v>0</v>
      </c>
      <c r="U392" s="157">
        <f t="shared" si="316"/>
        <v>0</v>
      </c>
      <c r="W392" s="152"/>
      <c r="X392" s="152"/>
      <c r="Y392" s="152"/>
      <c r="Z392" s="152"/>
      <c r="AA392" s="152"/>
      <c r="AB392" s="152"/>
      <c r="AC392" s="347"/>
      <c r="AD392" s="152"/>
      <c r="AE392" s="152"/>
      <c r="AF392" s="152"/>
      <c r="AG392" s="152"/>
      <c r="AH392" s="152"/>
      <c r="AI392" s="152"/>
      <c r="AJ392" s="347"/>
      <c r="AK392" s="152"/>
      <c r="AL392" s="152"/>
      <c r="AM392" s="295"/>
      <c r="AN392" s="228"/>
      <c r="AO392" s="228"/>
      <c r="AP392" s="228"/>
      <c r="AQ392" s="228"/>
      <c r="AR392" s="228"/>
      <c r="AS392" s="348"/>
      <c r="AT392" s="264">
        <f t="shared" si="312"/>
        <v>0</v>
      </c>
      <c r="AU392" s="259"/>
      <c r="AV392" s="265">
        <f t="shared" si="313"/>
        <v>0</v>
      </c>
      <c r="AX392" s="265">
        <f t="shared" si="317"/>
        <v>0</v>
      </c>
      <c r="AZ392" s="492">
        <f t="shared" si="314"/>
        <v>0</v>
      </c>
      <c r="BB392" s="492">
        <f t="shared" si="315"/>
        <v>0</v>
      </c>
      <c r="BD392" s="265">
        <f t="shared" si="318"/>
        <v>0</v>
      </c>
      <c r="BE392" s="105"/>
      <c r="BF392" s="105"/>
      <c r="BG392" s="105"/>
      <c r="BH392" s="105"/>
      <c r="BI392" s="105"/>
      <c r="BJ392" s="105"/>
    </row>
    <row r="393" spans="2:62" ht="20.100000000000001" hidden="1" customHeight="1" outlineLevel="1">
      <c r="B393" s="100"/>
      <c r="C393" s="908"/>
      <c r="D393" s="909"/>
      <c r="E393" s="909"/>
      <c r="F393" s="910"/>
      <c r="G393" s="890"/>
      <c r="H393" s="891"/>
      <c r="I393" s="152"/>
      <c r="J393" s="152"/>
      <c r="K393" s="152"/>
      <c r="L393" s="152"/>
      <c r="M393" s="152"/>
      <c r="N393" s="152"/>
      <c r="O393" s="152"/>
      <c r="P393" s="153"/>
      <c r="Q393" s="153"/>
      <c r="R393" s="156">
        <f t="shared" si="308"/>
        <v>0</v>
      </c>
      <c r="S393" s="156">
        <f t="shared" si="309"/>
        <v>0</v>
      </c>
      <c r="U393" s="157">
        <f t="shared" si="316"/>
        <v>0</v>
      </c>
      <c r="W393" s="152"/>
      <c r="X393" s="152"/>
      <c r="Y393" s="152"/>
      <c r="Z393" s="152"/>
      <c r="AA393" s="152"/>
      <c r="AB393" s="152"/>
      <c r="AC393" s="347"/>
      <c r="AD393" s="152"/>
      <c r="AE393" s="152"/>
      <c r="AF393" s="152"/>
      <c r="AG393" s="152"/>
      <c r="AH393" s="152"/>
      <c r="AI393" s="152"/>
      <c r="AJ393" s="347"/>
      <c r="AK393" s="152"/>
      <c r="AL393" s="152"/>
      <c r="AM393" s="295"/>
      <c r="AN393" s="228"/>
      <c r="AO393" s="228"/>
      <c r="AP393" s="228"/>
      <c r="AQ393" s="228"/>
      <c r="AR393" s="228"/>
      <c r="AS393" s="348"/>
      <c r="AT393" s="264">
        <f t="shared" si="312"/>
        <v>0</v>
      </c>
      <c r="AU393" s="259"/>
      <c r="AV393" s="265">
        <f t="shared" si="313"/>
        <v>0</v>
      </c>
      <c r="AX393" s="265">
        <f t="shared" si="317"/>
        <v>0</v>
      </c>
      <c r="AZ393" s="492">
        <f t="shared" si="314"/>
        <v>0</v>
      </c>
      <c r="BB393" s="492">
        <f t="shared" si="315"/>
        <v>0</v>
      </c>
      <c r="BD393" s="265">
        <f t="shared" si="318"/>
        <v>0</v>
      </c>
      <c r="BE393" s="105"/>
      <c r="BF393" s="105"/>
      <c r="BG393" s="105"/>
      <c r="BH393" s="105"/>
      <c r="BI393" s="105"/>
      <c r="BJ393" s="105"/>
    </row>
    <row r="394" spans="2:62" ht="20.100000000000001" hidden="1" customHeight="1" outlineLevel="1">
      <c r="B394" s="100"/>
      <c r="C394" s="908"/>
      <c r="D394" s="909"/>
      <c r="E394" s="909"/>
      <c r="F394" s="910"/>
      <c r="G394" s="890"/>
      <c r="H394" s="891"/>
      <c r="I394" s="152"/>
      <c r="J394" s="152"/>
      <c r="K394" s="152"/>
      <c r="L394" s="152"/>
      <c r="M394" s="152"/>
      <c r="N394" s="152"/>
      <c r="O394" s="152"/>
      <c r="P394" s="153"/>
      <c r="Q394" s="153"/>
      <c r="R394" s="156">
        <f t="shared" si="308"/>
        <v>0</v>
      </c>
      <c r="S394" s="156">
        <f t="shared" si="309"/>
        <v>0</v>
      </c>
      <c r="U394" s="157">
        <f t="shared" si="316"/>
        <v>0</v>
      </c>
      <c r="W394" s="152"/>
      <c r="X394" s="152"/>
      <c r="Y394" s="152"/>
      <c r="Z394" s="152"/>
      <c r="AA394" s="152"/>
      <c r="AB394" s="152"/>
      <c r="AC394" s="347"/>
      <c r="AD394" s="152"/>
      <c r="AE394" s="152"/>
      <c r="AF394" s="152"/>
      <c r="AG394" s="152"/>
      <c r="AH394" s="152"/>
      <c r="AI394" s="152"/>
      <c r="AJ394" s="347"/>
      <c r="AK394" s="152"/>
      <c r="AL394" s="152"/>
      <c r="AM394" s="295"/>
      <c r="AN394" s="228"/>
      <c r="AO394" s="228"/>
      <c r="AP394" s="228"/>
      <c r="AQ394" s="228"/>
      <c r="AR394" s="228"/>
      <c r="AS394" s="348"/>
      <c r="AT394" s="264">
        <f t="shared" si="312"/>
        <v>0</v>
      </c>
      <c r="AU394" s="259"/>
      <c r="AV394" s="265">
        <f t="shared" si="313"/>
        <v>0</v>
      </c>
      <c r="AX394" s="265">
        <f t="shared" si="317"/>
        <v>0</v>
      </c>
      <c r="AZ394" s="492">
        <f t="shared" si="314"/>
        <v>0</v>
      </c>
      <c r="BB394" s="492">
        <f t="shared" si="315"/>
        <v>0</v>
      </c>
      <c r="BD394" s="265">
        <f t="shared" si="318"/>
        <v>0</v>
      </c>
      <c r="BE394" s="105"/>
      <c r="BF394" s="105"/>
      <c r="BG394" s="105"/>
      <c r="BH394" s="105"/>
      <c r="BI394" s="105"/>
      <c r="BJ394" s="105"/>
    </row>
    <row r="395" spans="2:62" ht="20.100000000000001" hidden="1" customHeight="1" outlineLevel="1">
      <c r="B395" s="100"/>
      <c r="C395" s="908"/>
      <c r="D395" s="909"/>
      <c r="E395" s="909"/>
      <c r="F395" s="910"/>
      <c r="G395" s="890"/>
      <c r="H395" s="891"/>
      <c r="I395" s="152"/>
      <c r="J395" s="152"/>
      <c r="K395" s="152"/>
      <c r="L395" s="152"/>
      <c r="M395" s="152"/>
      <c r="N395" s="152"/>
      <c r="O395" s="152"/>
      <c r="P395" s="153"/>
      <c r="Q395" s="153"/>
      <c r="R395" s="156">
        <f t="shared" si="308"/>
        <v>0</v>
      </c>
      <c r="S395" s="156">
        <f t="shared" si="309"/>
        <v>0</v>
      </c>
      <c r="U395" s="157">
        <f t="shared" si="316"/>
        <v>0</v>
      </c>
      <c r="W395" s="152"/>
      <c r="X395" s="152"/>
      <c r="Y395" s="152"/>
      <c r="Z395" s="152"/>
      <c r="AA395" s="152"/>
      <c r="AB395" s="152"/>
      <c r="AC395" s="347"/>
      <c r="AD395" s="152"/>
      <c r="AE395" s="152"/>
      <c r="AF395" s="152"/>
      <c r="AG395" s="152"/>
      <c r="AH395" s="152"/>
      <c r="AI395" s="152"/>
      <c r="AJ395" s="347"/>
      <c r="AK395" s="152"/>
      <c r="AL395" s="152"/>
      <c r="AM395" s="295"/>
      <c r="AN395" s="228"/>
      <c r="AO395" s="228"/>
      <c r="AP395" s="228"/>
      <c r="AQ395" s="228"/>
      <c r="AR395" s="228"/>
      <c r="AS395" s="348"/>
      <c r="AT395" s="264">
        <f t="shared" si="312"/>
        <v>0</v>
      </c>
      <c r="AU395" s="259"/>
      <c r="AV395" s="265">
        <f t="shared" si="313"/>
        <v>0</v>
      </c>
      <c r="AX395" s="265">
        <f t="shared" si="317"/>
        <v>0</v>
      </c>
      <c r="AZ395" s="492">
        <f t="shared" si="314"/>
        <v>0</v>
      </c>
      <c r="BB395" s="492">
        <f t="shared" si="315"/>
        <v>0</v>
      </c>
      <c r="BD395" s="265">
        <f t="shared" si="318"/>
        <v>0</v>
      </c>
      <c r="BE395" s="105"/>
      <c r="BF395" s="105"/>
      <c r="BG395" s="105"/>
      <c r="BH395" s="105"/>
      <c r="BI395" s="105"/>
      <c r="BJ395" s="105"/>
    </row>
    <row r="396" spans="2:62" ht="20.100000000000001" hidden="1" customHeight="1" outlineLevel="1">
      <c r="B396" s="100"/>
      <c r="C396" s="908"/>
      <c r="D396" s="909"/>
      <c r="E396" s="909"/>
      <c r="F396" s="910"/>
      <c r="G396" s="890"/>
      <c r="H396" s="891"/>
      <c r="I396" s="152"/>
      <c r="J396" s="152"/>
      <c r="K396" s="152"/>
      <c r="L396" s="152"/>
      <c r="M396" s="152"/>
      <c r="N396" s="152"/>
      <c r="O396" s="152"/>
      <c r="P396" s="153"/>
      <c r="Q396" s="153"/>
      <c r="R396" s="156">
        <f t="shared" si="308"/>
        <v>0</v>
      </c>
      <c r="S396" s="156">
        <f t="shared" si="309"/>
        <v>0</v>
      </c>
      <c r="U396" s="157">
        <f t="shared" si="316"/>
        <v>0</v>
      </c>
      <c r="W396" s="152"/>
      <c r="X396" s="152"/>
      <c r="Y396" s="152"/>
      <c r="Z396" s="152"/>
      <c r="AA396" s="152"/>
      <c r="AB396" s="152"/>
      <c r="AC396" s="347"/>
      <c r="AD396" s="152"/>
      <c r="AE396" s="152"/>
      <c r="AF396" s="152"/>
      <c r="AG396" s="152"/>
      <c r="AH396" s="152"/>
      <c r="AI396" s="152"/>
      <c r="AJ396" s="347"/>
      <c r="AK396" s="152"/>
      <c r="AL396" s="152"/>
      <c r="AM396" s="295"/>
      <c r="AN396" s="228"/>
      <c r="AO396" s="228"/>
      <c r="AP396" s="228"/>
      <c r="AQ396" s="228"/>
      <c r="AR396" s="228"/>
      <c r="AS396" s="348"/>
      <c r="AT396" s="264">
        <f t="shared" si="312"/>
        <v>0</v>
      </c>
      <c r="AU396" s="259"/>
      <c r="AV396" s="265">
        <f t="shared" si="313"/>
        <v>0</v>
      </c>
      <c r="AX396" s="265">
        <f t="shared" si="317"/>
        <v>0</v>
      </c>
      <c r="AZ396" s="492">
        <f t="shared" si="314"/>
        <v>0</v>
      </c>
      <c r="BB396" s="492">
        <f t="shared" si="315"/>
        <v>0</v>
      </c>
      <c r="BD396" s="265">
        <f t="shared" si="318"/>
        <v>0</v>
      </c>
      <c r="BE396" s="105"/>
      <c r="BF396" s="105"/>
      <c r="BG396" s="105"/>
      <c r="BH396" s="105"/>
      <c r="BI396" s="105"/>
      <c r="BJ396" s="105"/>
    </row>
    <row r="397" spans="2:62" ht="20.100000000000001" hidden="1" customHeight="1" outlineLevel="1">
      <c r="B397" s="100"/>
      <c r="C397" s="908"/>
      <c r="D397" s="909"/>
      <c r="E397" s="909"/>
      <c r="F397" s="910"/>
      <c r="G397" s="890"/>
      <c r="H397" s="891"/>
      <c r="I397" s="152"/>
      <c r="J397" s="152"/>
      <c r="K397" s="152"/>
      <c r="L397" s="152"/>
      <c r="M397" s="152"/>
      <c r="N397" s="152"/>
      <c r="O397" s="152"/>
      <c r="P397" s="153"/>
      <c r="Q397" s="153"/>
      <c r="R397" s="156">
        <f t="shared" si="308"/>
        <v>0</v>
      </c>
      <c r="S397" s="156">
        <f t="shared" si="309"/>
        <v>0</v>
      </c>
      <c r="U397" s="157">
        <f t="shared" si="316"/>
        <v>0</v>
      </c>
      <c r="W397" s="152"/>
      <c r="X397" s="152"/>
      <c r="Y397" s="152"/>
      <c r="Z397" s="152"/>
      <c r="AA397" s="152"/>
      <c r="AB397" s="152"/>
      <c r="AC397" s="347"/>
      <c r="AD397" s="152"/>
      <c r="AE397" s="152"/>
      <c r="AF397" s="152"/>
      <c r="AG397" s="152"/>
      <c r="AH397" s="152"/>
      <c r="AI397" s="152"/>
      <c r="AJ397" s="347"/>
      <c r="AK397" s="152"/>
      <c r="AL397" s="152"/>
      <c r="AM397" s="295"/>
      <c r="AN397" s="228"/>
      <c r="AO397" s="228"/>
      <c r="AP397" s="228"/>
      <c r="AQ397" s="228"/>
      <c r="AR397" s="228"/>
      <c r="AS397" s="348"/>
      <c r="AT397" s="264">
        <f t="shared" si="312"/>
        <v>0</v>
      </c>
      <c r="AU397" s="259"/>
      <c r="AV397" s="265">
        <f t="shared" si="313"/>
        <v>0</v>
      </c>
      <c r="AX397" s="265">
        <f t="shared" si="317"/>
        <v>0</v>
      </c>
      <c r="AZ397" s="492">
        <f t="shared" si="314"/>
        <v>0</v>
      </c>
      <c r="BB397" s="492">
        <f t="shared" si="315"/>
        <v>0</v>
      </c>
      <c r="BD397" s="265">
        <f t="shared" si="318"/>
        <v>0</v>
      </c>
      <c r="BE397" s="105"/>
      <c r="BF397" s="105"/>
      <c r="BG397" s="105"/>
      <c r="BH397" s="105"/>
      <c r="BI397" s="105"/>
      <c r="BJ397" s="105"/>
    </row>
    <row r="398" spans="2:62" ht="20.100000000000001" hidden="1" customHeight="1" outlineLevel="1">
      <c r="B398" s="100"/>
      <c r="C398" s="908"/>
      <c r="D398" s="909"/>
      <c r="E398" s="909"/>
      <c r="F398" s="910"/>
      <c r="G398" s="890"/>
      <c r="H398" s="891"/>
      <c r="I398" s="152"/>
      <c r="J398" s="152"/>
      <c r="K398" s="152"/>
      <c r="L398" s="152"/>
      <c r="M398" s="152"/>
      <c r="N398" s="152"/>
      <c r="O398" s="152"/>
      <c r="P398" s="153"/>
      <c r="Q398" s="153"/>
      <c r="R398" s="156">
        <f t="shared" si="308"/>
        <v>0</v>
      </c>
      <c r="S398" s="156">
        <f t="shared" si="309"/>
        <v>0</v>
      </c>
      <c r="U398" s="157">
        <f t="shared" si="316"/>
        <v>0</v>
      </c>
      <c r="W398" s="152"/>
      <c r="X398" s="152"/>
      <c r="Y398" s="152"/>
      <c r="Z398" s="152"/>
      <c r="AA398" s="152"/>
      <c r="AB398" s="152"/>
      <c r="AC398" s="347"/>
      <c r="AD398" s="152"/>
      <c r="AE398" s="152"/>
      <c r="AF398" s="152"/>
      <c r="AG398" s="152"/>
      <c r="AH398" s="152"/>
      <c r="AI398" s="152"/>
      <c r="AJ398" s="347"/>
      <c r="AK398" s="152"/>
      <c r="AL398" s="152"/>
      <c r="AM398" s="295"/>
      <c r="AN398" s="228"/>
      <c r="AO398" s="228"/>
      <c r="AP398" s="228"/>
      <c r="AQ398" s="228"/>
      <c r="AR398" s="228"/>
      <c r="AS398" s="348"/>
      <c r="AT398" s="264">
        <f t="shared" si="312"/>
        <v>0</v>
      </c>
      <c r="AU398" s="259"/>
      <c r="AV398" s="265">
        <f t="shared" si="313"/>
        <v>0</v>
      </c>
      <c r="AX398" s="265">
        <f t="shared" si="317"/>
        <v>0</v>
      </c>
      <c r="AZ398" s="492">
        <f t="shared" si="314"/>
        <v>0</v>
      </c>
      <c r="BB398" s="492">
        <f t="shared" si="315"/>
        <v>0</v>
      </c>
      <c r="BD398" s="265">
        <f t="shared" si="318"/>
        <v>0</v>
      </c>
      <c r="BE398" s="105"/>
      <c r="BF398" s="105"/>
      <c r="BG398" s="105"/>
      <c r="BH398" s="105"/>
      <c r="BI398" s="105"/>
      <c r="BJ398" s="105"/>
    </row>
    <row r="399" spans="2:62" ht="20.100000000000001" hidden="1" customHeight="1" outlineLevel="1">
      <c r="B399" s="100"/>
      <c r="C399" s="908"/>
      <c r="D399" s="909"/>
      <c r="E399" s="909"/>
      <c r="F399" s="910"/>
      <c r="G399" s="890"/>
      <c r="H399" s="891"/>
      <c r="I399" s="152"/>
      <c r="J399" s="152"/>
      <c r="K399" s="152"/>
      <c r="L399" s="152"/>
      <c r="M399" s="152"/>
      <c r="N399" s="152"/>
      <c r="O399" s="152"/>
      <c r="P399" s="153"/>
      <c r="Q399" s="153"/>
      <c r="R399" s="156">
        <f t="shared" si="308"/>
        <v>0</v>
      </c>
      <c r="S399" s="156">
        <f t="shared" si="309"/>
        <v>0</v>
      </c>
      <c r="U399" s="157">
        <f t="shared" si="316"/>
        <v>0</v>
      </c>
      <c r="W399" s="152"/>
      <c r="X399" s="152"/>
      <c r="Y399" s="152"/>
      <c r="Z399" s="152"/>
      <c r="AA399" s="152"/>
      <c r="AB399" s="152"/>
      <c r="AC399" s="347"/>
      <c r="AD399" s="152"/>
      <c r="AE399" s="152"/>
      <c r="AF399" s="152"/>
      <c r="AG399" s="152"/>
      <c r="AH399" s="152"/>
      <c r="AI399" s="152"/>
      <c r="AJ399" s="347"/>
      <c r="AK399" s="152"/>
      <c r="AL399" s="152"/>
      <c r="AM399" s="295"/>
      <c r="AN399" s="228"/>
      <c r="AO399" s="228"/>
      <c r="AP399" s="228"/>
      <c r="AQ399" s="228"/>
      <c r="AR399" s="228"/>
      <c r="AS399" s="348"/>
      <c r="AT399" s="264">
        <f t="shared" si="312"/>
        <v>0</v>
      </c>
      <c r="AU399" s="259"/>
      <c r="AV399" s="265">
        <f t="shared" si="313"/>
        <v>0</v>
      </c>
      <c r="AX399" s="265">
        <f t="shared" si="317"/>
        <v>0</v>
      </c>
      <c r="AZ399" s="492">
        <f t="shared" si="314"/>
        <v>0</v>
      </c>
      <c r="BB399" s="492">
        <f t="shared" si="315"/>
        <v>0</v>
      </c>
      <c r="BD399" s="265">
        <f t="shared" si="318"/>
        <v>0</v>
      </c>
      <c r="BE399" s="105"/>
      <c r="BF399" s="105"/>
      <c r="BG399" s="105"/>
      <c r="BH399" s="105"/>
      <c r="BI399" s="105"/>
      <c r="BJ399" s="105"/>
    </row>
    <row r="400" spans="2:62" ht="20.100000000000001" hidden="1" customHeight="1" outlineLevel="1">
      <c r="B400" s="100"/>
      <c r="C400" s="908"/>
      <c r="D400" s="909"/>
      <c r="E400" s="909"/>
      <c r="F400" s="910"/>
      <c r="G400" s="890"/>
      <c r="H400" s="891"/>
      <c r="I400" s="152"/>
      <c r="J400" s="152"/>
      <c r="K400" s="152"/>
      <c r="L400" s="152"/>
      <c r="M400" s="152"/>
      <c r="N400" s="152"/>
      <c r="O400" s="152"/>
      <c r="P400" s="153"/>
      <c r="Q400" s="153"/>
      <c r="R400" s="156">
        <f t="shared" si="308"/>
        <v>0</v>
      </c>
      <c r="S400" s="156">
        <f t="shared" si="309"/>
        <v>0</v>
      </c>
      <c r="U400" s="157">
        <f t="shared" si="316"/>
        <v>0</v>
      </c>
      <c r="W400" s="152"/>
      <c r="X400" s="152"/>
      <c r="Y400" s="152"/>
      <c r="Z400" s="152"/>
      <c r="AA400" s="152"/>
      <c r="AB400" s="152"/>
      <c r="AC400" s="347"/>
      <c r="AD400" s="152"/>
      <c r="AE400" s="152"/>
      <c r="AF400" s="152"/>
      <c r="AG400" s="152"/>
      <c r="AH400" s="152"/>
      <c r="AI400" s="152"/>
      <c r="AJ400" s="347"/>
      <c r="AK400" s="152"/>
      <c r="AL400" s="152"/>
      <c r="AM400" s="295"/>
      <c r="AN400" s="228"/>
      <c r="AO400" s="228"/>
      <c r="AP400" s="228"/>
      <c r="AQ400" s="228"/>
      <c r="AR400" s="228"/>
      <c r="AS400" s="348"/>
      <c r="AT400" s="264">
        <f t="shared" si="312"/>
        <v>0</v>
      </c>
      <c r="AU400" s="259"/>
      <c r="AV400" s="265">
        <f t="shared" si="313"/>
        <v>0</v>
      </c>
      <c r="AX400" s="265">
        <f t="shared" si="317"/>
        <v>0</v>
      </c>
      <c r="AZ400" s="492">
        <f t="shared" si="314"/>
        <v>0</v>
      </c>
      <c r="BB400" s="492">
        <f t="shared" si="315"/>
        <v>0</v>
      </c>
      <c r="BD400" s="265">
        <f t="shared" si="318"/>
        <v>0</v>
      </c>
      <c r="BE400" s="105"/>
      <c r="BF400" s="105"/>
      <c r="BG400" s="105"/>
      <c r="BH400" s="105"/>
      <c r="BI400" s="105"/>
      <c r="BJ400" s="105"/>
    </row>
    <row r="401" spans="2:62" ht="20.100000000000001" hidden="1" customHeight="1" outlineLevel="1">
      <c r="B401" s="100"/>
      <c r="C401" s="908"/>
      <c r="D401" s="909"/>
      <c r="E401" s="909"/>
      <c r="F401" s="910"/>
      <c r="G401" s="890"/>
      <c r="H401" s="891"/>
      <c r="I401" s="152"/>
      <c r="J401" s="152"/>
      <c r="K401" s="152"/>
      <c r="L401" s="152"/>
      <c r="M401" s="152"/>
      <c r="N401" s="152"/>
      <c r="O401" s="152"/>
      <c r="P401" s="153"/>
      <c r="Q401" s="153"/>
      <c r="R401" s="156">
        <f t="shared" si="308"/>
        <v>0</v>
      </c>
      <c r="S401" s="156">
        <f t="shared" si="309"/>
        <v>0</v>
      </c>
      <c r="U401" s="157">
        <f t="shared" si="316"/>
        <v>0</v>
      </c>
      <c r="W401" s="152"/>
      <c r="X401" s="152"/>
      <c r="Y401" s="152"/>
      <c r="Z401" s="152"/>
      <c r="AA401" s="152"/>
      <c r="AB401" s="152"/>
      <c r="AC401" s="347"/>
      <c r="AD401" s="152"/>
      <c r="AE401" s="152"/>
      <c r="AF401" s="152"/>
      <c r="AG401" s="152"/>
      <c r="AH401" s="152"/>
      <c r="AI401" s="152"/>
      <c r="AJ401" s="347"/>
      <c r="AK401" s="152"/>
      <c r="AL401" s="152"/>
      <c r="AM401" s="295"/>
      <c r="AN401" s="228"/>
      <c r="AO401" s="228"/>
      <c r="AP401" s="228"/>
      <c r="AQ401" s="228"/>
      <c r="AR401" s="228"/>
      <c r="AS401" s="348"/>
      <c r="AT401" s="264">
        <f t="shared" si="312"/>
        <v>0</v>
      </c>
      <c r="AU401" s="259"/>
      <c r="AV401" s="265">
        <f t="shared" si="313"/>
        <v>0</v>
      </c>
      <c r="AX401" s="265">
        <f t="shared" si="317"/>
        <v>0</v>
      </c>
      <c r="AZ401" s="492">
        <f t="shared" si="314"/>
        <v>0</v>
      </c>
      <c r="BB401" s="492">
        <f t="shared" si="315"/>
        <v>0</v>
      </c>
      <c r="BD401" s="265">
        <f t="shared" si="318"/>
        <v>0</v>
      </c>
      <c r="BE401" s="105"/>
      <c r="BF401" s="105"/>
      <c r="BG401" s="105"/>
      <c r="BH401" s="105"/>
      <c r="BI401" s="105"/>
      <c r="BJ401" s="105"/>
    </row>
    <row r="402" spans="2:62" ht="9.9499999999999993" hidden="1" customHeight="1" outlineLevel="1">
      <c r="B402" s="101"/>
      <c r="C402" s="208"/>
      <c r="D402" s="208"/>
      <c r="E402" s="208"/>
      <c r="F402" s="208"/>
      <c r="G402" s="237"/>
      <c r="H402" s="207"/>
      <c r="I402" s="257"/>
      <c r="J402" s="257"/>
      <c r="K402" s="257"/>
      <c r="L402" s="257"/>
      <c r="M402" s="257"/>
      <c r="N402" s="257"/>
      <c r="O402" s="257"/>
      <c r="P402" s="256"/>
      <c r="Q402" s="102"/>
      <c r="R402" s="102"/>
      <c r="S402" s="102"/>
      <c r="U402" s="98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Z402" s="493"/>
      <c r="BE402" s="105"/>
      <c r="BF402" s="105"/>
      <c r="BG402" s="105"/>
      <c r="BH402" s="105"/>
      <c r="BI402" s="105"/>
      <c r="BJ402" s="105"/>
    </row>
    <row r="403" spans="2:62" ht="20.100000000000001" customHeight="1" collapsed="1">
      <c r="B403" s="8">
        <f>B386+1</f>
        <v>24</v>
      </c>
      <c r="C403" s="916"/>
      <c r="D403" s="917"/>
      <c r="E403" s="917"/>
      <c r="F403" s="918"/>
      <c r="G403" s="429"/>
      <c r="H403" s="206">
        <v>1</v>
      </c>
      <c r="I403" s="642">
        <f t="shared" ref="I403" si="319">$H403*SUM(I404:I418)</f>
        <v>0</v>
      </c>
      <c r="J403" s="643">
        <f t="shared" ref="J403:O403" si="320">$H403*SUM(J404:J418)</f>
        <v>0</v>
      </c>
      <c r="K403" s="644">
        <f t="shared" si="320"/>
        <v>0</v>
      </c>
      <c r="L403" s="645">
        <f t="shared" si="320"/>
        <v>0</v>
      </c>
      <c r="M403" s="645">
        <f t="shared" si="320"/>
        <v>0</v>
      </c>
      <c r="N403" s="644">
        <f t="shared" si="320"/>
        <v>0</v>
      </c>
      <c r="O403" s="642">
        <f t="shared" si="320"/>
        <v>0</v>
      </c>
      <c r="P403" s="209">
        <f t="shared" ref="P403:Q403" si="321">$H403*SUM(P404:P418)</f>
        <v>0</v>
      </c>
      <c r="Q403" s="210">
        <f t="shared" si="321"/>
        <v>0</v>
      </c>
      <c r="R403" s="136">
        <f t="shared" ref="R403:R418" si="322">P403*(1+Gewinn)*(1+SicherheitAngebot)</f>
        <v>0</v>
      </c>
      <c r="S403" s="137">
        <f t="shared" ref="S403:S418" si="323">Q403*(1+MGKZ)*(1+Gewinn)*(1+SicherheitAngebot)</f>
        <v>0</v>
      </c>
      <c r="U403" s="10">
        <f>I403*$I$7+J403*$J$7+K403*$K$7+L403*$L$7+M403*$M$7+N403*$N$7+O403*$O$7+R403+S403</f>
        <v>0</v>
      </c>
      <c r="W403" s="646">
        <f t="shared" ref="W403:AB403" si="324">$H403*SUM(W404:W418)</f>
        <v>0</v>
      </c>
      <c r="X403" s="647">
        <f t="shared" si="324"/>
        <v>0</v>
      </c>
      <c r="Y403" s="648">
        <f t="shared" si="324"/>
        <v>0</v>
      </c>
      <c r="Z403" s="649">
        <f t="shared" si="324"/>
        <v>0</v>
      </c>
      <c r="AA403" s="648">
        <f t="shared" si="324"/>
        <v>0</v>
      </c>
      <c r="AB403" s="646">
        <f t="shared" si="324"/>
        <v>0</v>
      </c>
      <c r="AC403" s="258"/>
      <c r="AD403" s="646">
        <f t="shared" ref="AD403:AM403" si="325">$H403*SUM(AD404:AD418)</f>
        <v>0</v>
      </c>
      <c r="AE403" s="647">
        <f t="shared" si="325"/>
        <v>0</v>
      </c>
      <c r="AF403" s="648">
        <f t="shared" si="325"/>
        <v>0</v>
      </c>
      <c r="AG403" s="649">
        <f t="shared" si="325"/>
        <v>0</v>
      </c>
      <c r="AH403" s="648">
        <f t="shared" si="325"/>
        <v>0</v>
      </c>
      <c r="AI403" s="646">
        <f t="shared" si="325"/>
        <v>0</v>
      </c>
      <c r="AJ403" s="258"/>
      <c r="AK403" s="653">
        <f t="shared" si="325"/>
        <v>0</v>
      </c>
      <c r="AL403" s="653">
        <f t="shared" si="325"/>
        <v>0</v>
      </c>
      <c r="AM403" s="653">
        <f t="shared" si="325"/>
        <v>0</v>
      </c>
      <c r="AN403" s="227">
        <f>$H403*SUM(AN404:AN418)*(1+Gewinn)*(1+SicherheitAngebot)</f>
        <v>0</v>
      </c>
      <c r="AO403" s="227">
        <f>$H403*SUM(AO404:AO418)*(1+Gewinn)*(1+SicherheitAngebot)</f>
        <v>0</v>
      </c>
      <c r="AP403" s="227">
        <f>$H403*SUM(AP404:AP418)*(1+Gewinn)*(1+SicherheitAngebot)</f>
        <v>0</v>
      </c>
      <c r="AQ403" s="227">
        <f>$H403*SUM(AQ404:AQ418)*(1+Gewinn)*(1+SicherheitAngebot)</f>
        <v>0</v>
      </c>
      <c r="AR403" s="227">
        <f>$H403*SUM(AR404:AR418)*(1+Gewinn)*(1+SicherheitAngebot)</f>
        <v>0</v>
      </c>
      <c r="AS403" s="262"/>
      <c r="AT403" s="263">
        <f t="shared" si="312"/>
        <v>0</v>
      </c>
      <c r="AU403" s="259"/>
      <c r="AV403" s="491">
        <f>AK403*$AK$7+AL403*$AL$7+AM403*$AM$7+SUM(AN403:AR403)+AT403/Zuschläge_IBN+AT403</f>
        <v>0</v>
      </c>
      <c r="AX403" s="685">
        <f>U403+AV403</f>
        <v>0</v>
      </c>
      <c r="AZ403" s="490">
        <f>IF(H403&gt;0,U403/(1+SicherheitAngebot)*(1+Sicherheit),0)</f>
        <v>0</v>
      </c>
      <c r="BB403" s="490">
        <f>IF(H403&gt;0,AV403/(1+SicherheitAngebot)*(1+Sicherheit),0)</f>
        <v>0</v>
      </c>
      <c r="BD403" s="490">
        <f>AZ403+BB403</f>
        <v>0</v>
      </c>
      <c r="BE403" s="105"/>
      <c r="BF403" s="105"/>
      <c r="BG403" s="105"/>
      <c r="BH403" s="105"/>
      <c r="BI403" s="105"/>
      <c r="BJ403" s="105"/>
    </row>
    <row r="404" spans="2:62" ht="20.100000000000001" hidden="1" customHeight="1" outlineLevel="1">
      <c r="B404" s="99"/>
      <c r="C404" s="908"/>
      <c r="D404" s="909"/>
      <c r="E404" s="909"/>
      <c r="F404" s="910"/>
      <c r="G404" s="890"/>
      <c r="H404" s="901"/>
      <c r="I404" s="152"/>
      <c r="J404" s="152"/>
      <c r="K404" s="152"/>
      <c r="L404" s="152"/>
      <c r="M404" s="152"/>
      <c r="N404" s="152"/>
      <c r="O404" s="152"/>
      <c r="P404" s="153"/>
      <c r="Q404" s="153"/>
      <c r="R404" s="156">
        <f t="shared" si="322"/>
        <v>0</v>
      </c>
      <c r="S404" s="156">
        <f t="shared" si="323"/>
        <v>0</v>
      </c>
      <c r="U404" s="157">
        <f>I404*$I$7+J404*$J$7+K404*$K$7+L404*$L$7+M404*$M$7+N404*$N$7+O404*$O$7+R404+S404</f>
        <v>0</v>
      </c>
      <c r="W404" s="152"/>
      <c r="X404" s="152"/>
      <c r="Y404" s="152"/>
      <c r="Z404" s="152"/>
      <c r="AA404" s="152"/>
      <c r="AB404" s="152"/>
      <c r="AC404" s="347"/>
      <c r="AD404" s="152"/>
      <c r="AE404" s="152"/>
      <c r="AF404" s="152"/>
      <c r="AG404" s="152"/>
      <c r="AH404" s="152"/>
      <c r="AI404" s="152"/>
      <c r="AJ404" s="347"/>
      <c r="AK404" s="152"/>
      <c r="AL404" s="152"/>
      <c r="AM404" s="295"/>
      <c r="AN404" s="228"/>
      <c r="AO404" s="228"/>
      <c r="AP404" s="228"/>
      <c r="AQ404" s="228"/>
      <c r="AR404" s="228"/>
      <c r="AS404" s="348"/>
      <c r="AT404" s="264">
        <f t="shared" si="312"/>
        <v>0</v>
      </c>
      <c r="AU404" s="259"/>
      <c r="AV404" s="265">
        <f t="shared" ref="AV404:AV418" si="326">AK404*$AK$7+AL404*$AL$7+AM404*$AM$7+SUM(AN404:AR404)*(1+Gewinn)*(1+SicherheitAngebot)+AT404/Zuschläge_IBN+AT404</f>
        <v>0</v>
      </c>
      <c r="AX404" s="265">
        <f>U404+AV404</f>
        <v>0</v>
      </c>
      <c r="AZ404" s="492">
        <f t="shared" ref="AZ404:AZ418" si="327">U404/(1+SicherheitAngebot)*(1+Sicherheit)</f>
        <v>0</v>
      </c>
      <c r="BB404" s="492">
        <f t="shared" ref="BB404:BB418" si="328">AV404/(1+SicherheitAngebot)*(1+Sicherheit)</f>
        <v>0</v>
      </c>
      <c r="BD404" s="265">
        <f>AZ404+BB404</f>
        <v>0</v>
      </c>
      <c r="BE404" s="105"/>
      <c r="BF404" s="105"/>
      <c r="BG404" s="105"/>
      <c r="BH404" s="105"/>
      <c r="BI404" s="105"/>
      <c r="BJ404" s="105"/>
    </row>
    <row r="405" spans="2:62" ht="20.100000000000001" hidden="1" customHeight="1" outlineLevel="1">
      <c r="B405" s="100"/>
      <c r="C405" s="908"/>
      <c r="D405" s="909"/>
      <c r="E405" s="909"/>
      <c r="F405" s="910"/>
      <c r="G405" s="890"/>
      <c r="H405" s="891"/>
      <c r="I405" s="152"/>
      <c r="J405" s="152"/>
      <c r="K405" s="152"/>
      <c r="L405" s="152"/>
      <c r="M405" s="152"/>
      <c r="N405" s="152"/>
      <c r="O405" s="152"/>
      <c r="P405" s="153"/>
      <c r="Q405" s="153"/>
      <c r="R405" s="156">
        <f t="shared" si="322"/>
        <v>0</v>
      </c>
      <c r="S405" s="156">
        <f t="shared" si="323"/>
        <v>0</v>
      </c>
      <c r="U405" s="157">
        <f t="shared" ref="U405:U418" si="329">I405*$I$7+J405*$J$7+K405*$K$7+L405*$L$7+M405*$M$7+N405*$N$7+O405*$O$7+R405+S405</f>
        <v>0</v>
      </c>
      <c r="W405" s="152"/>
      <c r="X405" s="152"/>
      <c r="Y405" s="152"/>
      <c r="Z405" s="152"/>
      <c r="AA405" s="152"/>
      <c r="AB405" s="152"/>
      <c r="AC405" s="347"/>
      <c r="AD405" s="152"/>
      <c r="AE405" s="152"/>
      <c r="AF405" s="152"/>
      <c r="AG405" s="152"/>
      <c r="AH405" s="152"/>
      <c r="AI405" s="152"/>
      <c r="AJ405" s="347"/>
      <c r="AK405" s="152"/>
      <c r="AL405" s="152"/>
      <c r="AM405" s="295"/>
      <c r="AN405" s="228"/>
      <c r="AO405" s="228"/>
      <c r="AP405" s="228"/>
      <c r="AQ405" s="228"/>
      <c r="AR405" s="228"/>
      <c r="AS405" s="348"/>
      <c r="AT405" s="264">
        <f t="shared" si="312"/>
        <v>0</v>
      </c>
      <c r="AU405" s="259"/>
      <c r="AV405" s="265">
        <f t="shared" si="326"/>
        <v>0</v>
      </c>
      <c r="AX405" s="265">
        <f t="shared" ref="AX405:AX418" si="330">U405+AV405</f>
        <v>0</v>
      </c>
      <c r="AZ405" s="492">
        <f t="shared" si="327"/>
        <v>0</v>
      </c>
      <c r="BB405" s="492">
        <f t="shared" si="328"/>
        <v>0</v>
      </c>
      <c r="BD405" s="265">
        <f t="shared" ref="BD405:BD418" si="331">AZ405+BB405</f>
        <v>0</v>
      </c>
      <c r="BE405" s="105"/>
      <c r="BF405" s="105"/>
      <c r="BG405" s="105"/>
      <c r="BH405" s="105"/>
      <c r="BI405" s="105"/>
      <c r="BJ405" s="105"/>
    </row>
    <row r="406" spans="2:62" ht="20.100000000000001" hidden="1" customHeight="1" outlineLevel="1">
      <c r="B406" s="100"/>
      <c r="C406" s="908"/>
      <c r="D406" s="909"/>
      <c r="E406" s="909"/>
      <c r="F406" s="910"/>
      <c r="G406" s="890"/>
      <c r="H406" s="891"/>
      <c r="I406" s="152"/>
      <c r="J406" s="152"/>
      <c r="K406" s="152"/>
      <c r="L406" s="152"/>
      <c r="M406" s="152"/>
      <c r="N406" s="152"/>
      <c r="O406" s="152"/>
      <c r="P406" s="153"/>
      <c r="Q406" s="153"/>
      <c r="R406" s="156">
        <f t="shared" si="322"/>
        <v>0</v>
      </c>
      <c r="S406" s="156">
        <f t="shared" si="323"/>
        <v>0</v>
      </c>
      <c r="U406" s="157">
        <f t="shared" si="329"/>
        <v>0</v>
      </c>
      <c r="W406" s="152"/>
      <c r="X406" s="152"/>
      <c r="Y406" s="152"/>
      <c r="Z406" s="152"/>
      <c r="AA406" s="152"/>
      <c r="AB406" s="152"/>
      <c r="AC406" s="347"/>
      <c r="AD406" s="152"/>
      <c r="AE406" s="152"/>
      <c r="AF406" s="152"/>
      <c r="AG406" s="152"/>
      <c r="AH406" s="152"/>
      <c r="AI406" s="152"/>
      <c r="AJ406" s="347"/>
      <c r="AK406" s="152"/>
      <c r="AL406" s="152"/>
      <c r="AM406" s="295"/>
      <c r="AN406" s="228"/>
      <c r="AO406" s="228"/>
      <c r="AP406" s="228"/>
      <c r="AQ406" s="228"/>
      <c r="AR406" s="228"/>
      <c r="AS406" s="348"/>
      <c r="AT406" s="264">
        <f t="shared" si="312"/>
        <v>0</v>
      </c>
      <c r="AU406" s="259"/>
      <c r="AV406" s="265">
        <f t="shared" si="326"/>
        <v>0</v>
      </c>
      <c r="AX406" s="265">
        <f t="shared" si="330"/>
        <v>0</v>
      </c>
      <c r="AZ406" s="492">
        <f t="shared" si="327"/>
        <v>0</v>
      </c>
      <c r="BB406" s="492">
        <f t="shared" si="328"/>
        <v>0</v>
      </c>
      <c r="BD406" s="265">
        <f t="shared" si="331"/>
        <v>0</v>
      </c>
      <c r="BE406" s="105"/>
      <c r="BF406" s="105"/>
      <c r="BG406" s="105"/>
      <c r="BH406" s="105"/>
      <c r="BI406" s="105"/>
      <c r="BJ406" s="105"/>
    </row>
    <row r="407" spans="2:62" ht="20.100000000000001" hidden="1" customHeight="1" outlineLevel="1">
      <c r="B407" s="100"/>
      <c r="C407" s="908"/>
      <c r="D407" s="909"/>
      <c r="E407" s="909"/>
      <c r="F407" s="910"/>
      <c r="G407" s="890"/>
      <c r="H407" s="891"/>
      <c r="I407" s="152"/>
      <c r="J407" s="152"/>
      <c r="K407" s="152"/>
      <c r="L407" s="152"/>
      <c r="M407" s="152"/>
      <c r="N407" s="152"/>
      <c r="O407" s="152"/>
      <c r="P407" s="153"/>
      <c r="Q407" s="153"/>
      <c r="R407" s="156">
        <f t="shared" si="322"/>
        <v>0</v>
      </c>
      <c r="S407" s="156">
        <f t="shared" si="323"/>
        <v>0</v>
      </c>
      <c r="U407" s="157">
        <f t="shared" si="329"/>
        <v>0</v>
      </c>
      <c r="W407" s="152"/>
      <c r="X407" s="152"/>
      <c r="Y407" s="152"/>
      <c r="Z407" s="152"/>
      <c r="AA407" s="152"/>
      <c r="AB407" s="152"/>
      <c r="AC407" s="347"/>
      <c r="AD407" s="152"/>
      <c r="AE407" s="152"/>
      <c r="AF407" s="152"/>
      <c r="AG407" s="152"/>
      <c r="AH407" s="152"/>
      <c r="AI407" s="152"/>
      <c r="AJ407" s="347"/>
      <c r="AK407" s="152"/>
      <c r="AL407" s="152"/>
      <c r="AM407" s="295"/>
      <c r="AN407" s="228"/>
      <c r="AO407" s="228"/>
      <c r="AP407" s="228"/>
      <c r="AQ407" s="228"/>
      <c r="AR407" s="228"/>
      <c r="AS407" s="348"/>
      <c r="AT407" s="264">
        <f t="shared" si="312"/>
        <v>0</v>
      </c>
      <c r="AU407" s="259"/>
      <c r="AV407" s="265">
        <f t="shared" si="326"/>
        <v>0</v>
      </c>
      <c r="AX407" s="265">
        <f t="shared" si="330"/>
        <v>0</v>
      </c>
      <c r="AZ407" s="492">
        <f t="shared" si="327"/>
        <v>0</v>
      </c>
      <c r="BB407" s="492">
        <f t="shared" si="328"/>
        <v>0</v>
      </c>
      <c r="BD407" s="265">
        <f t="shared" si="331"/>
        <v>0</v>
      </c>
      <c r="BE407" s="105"/>
      <c r="BF407" s="105"/>
      <c r="BG407" s="105"/>
      <c r="BH407" s="105"/>
      <c r="BI407" s="105"/>
      <c r="BJ407" s="105"/>
    </row>
    <row r="408" spans="2:62" ht="20.100000000000001" hidden="1" customHeight="1" outlineLevel="1">
      <c r="B408" s="100"/>
      <c r="C408" s="908"/>
      <c r="D408" s="909"/>
      <c r="E408" s="909"/>
      <c r="F408" s="910"/>
      <c r="G408" s="890"/>
      <c r="H408" s="891"/>
      <c r="I408" s="152"/>
      <c r="J408" s="152"/>
      <c r="K408" s="152"/>
      <c r="L408" s="152"/>
      <c r="M408" s="152"/>
      <c r="N408" s="152"/>
      <c r="O408" s="152"/>
      <c r="P408" s="153"/>
      <c r="Q408" s="153"/>
      <c r="R408" s="156">
        <f t="shared" si="322"/>
        <v>0</v>
      </c>
      <c r="S408" s="156">
        <f t="shared" si="323"/>
        <v>0</v>
      </c>
      <c r="U408" s="157">
        <f t="shared" si="329"/>
        <v>0</v>
      </c>
      <c r="W408" s="152"/>
      <c r="X408" s="152"/>
      <c r="Y408" s="152"/>
      <c r="Z408" s="152"/>
      <c r="AA408" s="152"/>
      <c r="AB408" s="152"/>
      <c r="AC408" s="347"/>
      <c r="AD408" s="152"/>
      <c r="AE408" s="152"/>
      <c r="AF408" s="152"/>
      <c r="AG408" s="152"/>
      <c r="AH408" s="152"/>
      <c r="AI408" s="152"/>
      <c r="AJ408" s="347"/>
      <c r="AK408" s="152"/>
      <c r="AL408" s="152"/>
      <c r="AM408" s="295"/>
      <c r="AN408" s="228"/>
      <c r="AO408" s="228"/>
      <c r="AP408" s="228"/>
      <c r="AQ408" s="228"/>
      <c r="AR408" s="228"/>
      <c r="AS408" s="348"/>
      <c r="AT408" s="264">
        <f t="shared" si="312"/>
        <v>0</v>
      </c>
      <c r="AU408" s="259"/>
      <c r="AV408" s="265">
        <f t="shared" si="326"/>
        <v>0</v>
      </c>
      <c r="AX408" s="265">
        <f t="shared" si="330"/>
        <v>0</v>
      </c>
      <c r="AZ408" s="492">
        <f t="shared" si="327"/>
        <v>0</v>
      </c>
      <c r="BB408" s="492">
        <f t="shared" si="328"/>
        <v>0</v>
      </c>
      <c r="BD408" s="265">
        <f t="shared" si="331"/>
        <v>0</v>
      </c>
      <c r="BE408" s="105"/>
      <c r="BF408" s="105"/>
      <c r="BG408" s="105"/>
      <c r="BH408" s="105"/>
      <c r="BI408" s="105"/>
      <c r="BJ408" s="105"/>
    </row>
    <row r="409" spans="2:62" ht="20.100000000000001" hidden="1" customHeight="1" outlineLevel="1">
      <c r="B409" s="100"/>
      <c r="C409" s="908"/>
      <c r="D409" s="909"/>
      <c r="E409" s="909"/>
      <c r="F409" s="910"/>
      <c r="G409" s="890"/>
      <c r="H409" s="891"/>
      <c r="I409" s="152"/>
      <c r="J409" s="152"/>
      <c r="K409" s="152"/>
      <c r="L409" s="152"/>
      <c r="M409" s="152"/>
      <c r="N409" s="152"/>
      <c r="O409" s="152"/>
      <c r="P409" s="153"/>
      <c r="Q409" s="153"/>
      <c r="R409" s="156">
        <f t="shared" si="322"/>
        <v>0</v>
      </c>
      <c r="S409" s="156">
        <f t="shared" si="323"/>
        <v>0</v>
      </c>
      <c r="U409" s="157">
        <f t="shared" si="329"/>
        <v>0</v>
      </c>
      <c r="W409" s="152"/>
      <c r="X409" s="152"/>
      <c r="Y409" s="152"/>
      <c r="Z409" s="152"/>
      <c r="AA409" s="152"/>
      <c r="AB409" s="152"/>
      <c r="AC409" s="347"/>
      <c r="AD409" s="152"/>
      <c r="AE409" s="152"/>
      <c r="AF409" s="152"/>
      <c r="AG409" s="152"/>
      <c r="AH409" s="152"/>
      <c r="AI409" s="152"/>
      <c r="AJ409" s="347"/>
      <c r="AK409" s="152"/>
      <c r="AL409" s="152"/>
      <c r="AM409" s="295"/>
      <c r="AN409" s="228"/>
      <c r="AO409" s="228"/>
      <c r="AP409" s="228"/>
      <c r="AQ409" s="228"/>
      <c r="AR409" s="228"/>
      <c r="AS409" s="348"/>
      <c r="AT409" s="264">
        <f t="shared" si="312"/>
        <v>0</v>
      </c>
      <c r="AU409" s="259"/>
      <c r="AV409" s="265">
        <f t="shared" si="326"/>
        <v>0</v>
      </c>
      <c r="AX409" s="265">
        <f t="shared" si="330"/>
        <v>0</v>
      </c>
      <c r="AZ409" s="492">
        <f t="shared" si="327"/>
        <v>0</v>
      </c>
      <c r="BB409" s="492">
        <f t="shared" si="328"/>
        <v>0</v>
      </c>
      <c r="BD409" s="265">
        <f t="shared" si="331"/>
        <v>0</v>
      </c>
      <c r="BE409" s="105"/>
      <c r="BF409" s="105"/>
      <c r="BG409" s="105"/>
      <c r="BH409" s="105"/>
      <c r="BI409" s="105"/>
      <c r="BJ409" s="105"/>
    </row>
    <row r="410" spans="2:62" ht="20.100000000000001" hidden="1" customHeight="1" outlineLevel="1">
      <c r="B410" s="100"/>
      <c r="C410" s="908"/>
      <c r="D410" s="909"/>
      <c r="E410" s="909"/>
      <c r="F410" s="910"/>
      <c r="G410" s="890"/>
      <c r="H410" s="891"/>
      <c r="I410" s="152"/>
      <c r="J410" s="152"/>
      <c r="K410" s="152"/>
      <c r="L410" s="152"/>
      <c r="M410" s="152"/>
      <c r="N410" s="152"/>
      <c r="O410" s="152"/>
      <c r="P410" s="153"/>
      <c r="Q410" s="153"/>
      <c r="R410" s="156">
        <f t="shared" si="322"/>
        <v>0</v>
      </c>
      <c r="S410" s="156">
        <f t="shared" si="323"/>
        <v>0</v>
      </c>
      <c r="U410" s="157">
        <f t="shared" si="329"/>
        <v>0</v>
      </c>
      <c r="W410" s="152"/>
      <c r="X410" s="152"/>
      <c r="Y410" s="152"/>
      <c r="Z410" s="152"/>
      <c r="AA410" s="152"/>
      <c r="AB410" s="152"/>
      <c r="AC410" s="347"/>
      <c r="AD410" s="152"/>
      <c r="AE410" s="152"/>
      <c r="AF410" s="152"/>
      <c r="AG410" s="152"/>
      <c r="AH410" s="152"/>
      <c r="AI410" s="152"/>
      <c r="AJ410" s="347"/>
      <c r="AK410" s="152"/>
      <c r="AL410" s="152"/>
      <c r="AM410" s="295"/>
      <c r="AN410" s="228"/>
      <c r="AO410" s="228"/>
      <c r="AP410" s="228"/>
      <c r="AQ410" s="228"/>
      <c r="AR410" s="228"/>
      <c r="AS410" s="348"/>
      <c r="AT410" s="264">
        <f t="shared" si="312"/>
        <v>0</v>
      </c>
      <c r="AU410" s="259"/>
      <c r="AV410" s="265">
        <f t="shared" si="326"/>
        <v>0</v>
      </c>
      <c r="AX410" s="265">
        <f t="shared" si="330"/>
        <v>0</v>
      </c>
      <c r="AZ410" s="492">
        <f t="shared" si="327"/>
        <v>0</v>
      </c>
      <c r="BB410" s="492">
        <f t="shared" si="328"/>
        <v>0</v>
      </c>
      <c r="BD410" s="265">
        <f t="shared" si="331"/>
        <v>0</v>
      </c>
      <c r="BE410" s="105"/>
      <c r="BF410" s="105"/>
      <c r="BG410" s="105"/>
      <c r="BH410" s="105"/>
      <c r="BI410" s="105"/>
      <c r="BJ410" s="105"/>
    </row>
    <row r="411" spans="2:62" ht="20.100000000000001" hidden="1" customHeight="1" outlineLevel="1">
      <c r="B411" s="100"/>
      <c r="C411" s="908"/>
      <c r="D411" s="909"/>
      <c r="E411" s="909"/>
      <c r="F411" s="910"/>
      <c r="G411" s="890"/>
      <c r="H411" s="891"/>
      <c r="I411" s="152"/>
      <c r="J411" s="152"/>
      <c r="K411" s="152"/>
      <c r="L411" s="152"/>
      <c r="M411" s="152"/>
      <c r="N411" s="152"/>
      <c r="O411" s="152"/>
      <c r="P411" s="153"/>
      <c r="Q411" s="153"/>
      <c r="R411" s="156">
        <f t="shared" si="322"/>
        <v>0</v>
      </c>
      <c r="S411" s="156">
        <f t="shared" si="323"/>
        <v>0</v>
      </c>
      <c r="U411" s="157">
        <f t="shared" si="329"/>
        <v>0</v>
      </c>
      <c r="W411" s="152"/>
      <c r="X411" s="152"/>
      <c r="Y411" s="152"/>
      <c r="Z411" s="152"/>
      <c r="AA411" s="152"/>
      <c r="AB411" s="152"/>
      <c r="AC411" s="347"/>
      <c r="AD411" s="152"/>
      <c r="AE411" s="152"/>
      <c r="AF411" s="152"/>
      <c r="AG411" s="152"/>
      <c r="AH411" s="152"/>
      <c r="AI411" s="152"/>
      <c r="AJ411" s="347"/>
      <c r="AK411" s="152"/>
      <c r="AL411" s="152"/>
      <c r="AM411" s="295"/>
      <c r="AN411" s="228"/>
      <c r="AO411" s="228"/>
      <c r="AP411" s="228"/>
      <c r="AQ411" s="228"/>
      <c r="AR411" s="228"/>
      <c r="AS411" s="348"/>
      <c r="AT411" s="264">
        <f t="shared" si="312"/>
        <v>0</v>
      </c>
      <c r="AU411" s="259"/>
      <c r="AV411" s="265">
        <f t="shared" si="326"/>
        <v>0</v>
      </c>
      <c r="AX411" s="265">
        <f t="shared" si="330"/>
        <v>0</v>
      </c>
      <c r="AZ411" s="492">
        <f t="shared" si="327"/>
        <v>0</v>
      </c>
      <c r="BB411" s="492">
        <f t="shared" si="328"/>
        <v>0</v>
      </c>
      <c r="BD411" s="265">
        <f t="shared" si="331"/>
        <v>0</v>
      </c>
      <c r="BE411" s="105"/>
      <c r="BF411" s="105"/>
      <c r="BG411" s="105"/>
      <c r="BH411" s="105"/>
      <c r="BI411" s="105"/>
      <c r="BJ411" s="105"/>
    </row>
    <row r="412" spans="2:62" ht="20.100000000000001" hidden="1" customHeight="1" outlineLevel="1">
      <c r="B412" s="100"/>
      <c r="C412" s="908"/>
      <c r="D412" s="909"/>
      <c r="E412" s="909"/>
      <c r="F412" s="910"/>
      <c r="G412" s="890"/>
      <c r="H412" s="891"/>
      <c r="I412" s="152"/>
      <c r="J412" s="152"/>
      <c r="K412" s="152"/>
      <c r="L412" s="152"/>
      <c r="M412" s="152"/>
      <c r="N412" s="152"/>
      <c r="O412" s="152"/>
      <c r="P412" s="153"/>
      <c r="Q412" s="153"/>
      <c r="R412" s="156">
        <f t="shared" si="322"/>
        <v>0</v>
      </c>
      <c r="S412" s="156">
        <f t="shared" si="323"/>
        <v>0</v>
      </c>
      <c r="U412" s="157">
        <f t="shared" si="329"/>
        <v>0</v>
      </c>
      <c r="W412" s="152"/>
      <c r="X412" s="152"/>
      <c r="Y412" s="152"/>
      <c r="Z412" s="152"/>
      <c r="AA412" s="152"/>
      <c r="AB412" s="152"/>
      <c r="AC412" s="347"/>
      <c r="AD412" s="152"/>
      <c r="AE412" s="152"/>
      <c r="AF412" s="152"/>
      <c r="AG412" s="152"/>
      <c r="AH412" s="152"/>
      <c r="AI412" s="152"/>
      <c r="AJ412" s="347"/>
      <c r="AK412" s="152"/>
      <c r="AL412" s="152"/>
      <c r="AM412" s="295"/>
      <c r="AN412" s="228"/>
      <c r="AO412" s="228"/>
      <c r="AP412" s="228"/>
      <c r="AQ412" s="228"/>
      <c r="AR412" s="228"/>
      <c r="AS412" s="348"/>
      <c r="AT412" s="264">
        <f t="shared" si="312"/>
        <v>0</v>
      </c>
      <c r="AU412" s="259"/>
      <c r="AV412" s="265">
        <f t="shared" si="326"/>
        <v>0</v>
      </c>
      <c r="AX412" s="265">
        <f t="shared" si="330"/>
        <v>0</v>
      </c>
      <c r="AZ412" s="492">
        <f t="shared" si="327"/>
        <v>0</v>
      </c>
      <c r="BB412" s="492">
        <f t="shared" si="328"/>
        <v>0</v>
      </c>
      <c r="BD412" s="265">
        <f t="shared" si="331"/>
        <v>0</v>
      </c>
      <c r="BE412" s="105"/>
      <c r="BF412" s="105"/>
      <c r="BG412" s="105"/>
      <c r="BH412" s="105"/>
      <c r="BI412" s="105"/>
      <c r="BJ412" s="105"/>
    </row>
    <row r="413" spans="2:62" ht="20.100000000000001" hidden="1" customHeight="1" outlineLevel="1">
      <c r="B413" s="100"/>
      <c r="C413" s="908"/>
      <c r="D413" s="909"/>
      <c r="E413" s="909"/>
      <c r="F413" s="910"/>
      <c r="G413" s="890"/>
      <c r="H413" s="891"/>
      <c r="I413" s="152"/>
      <c r="J413" s="152"/>
      <c r="K413" s="152"/>
      <c r="L413" s="152"/>
      <c r="M413" s="152"/>
      <c r="N413" s="152"/>
      <c r="O413" s="152"/>
      <c r="P413" s="153"/>
      <c r="Q413" s="153"/>
      <c r="R413" s="156">
        <f t="shared" si="322"/>
        <v>0</v>
      </c>
      <c r="S413" s="156">
        <f t="shared" si="323"/>
        <v>0</v>
      </c>
      <c r="U413" s="157">
        <f t="shared" si="329"/>
        <v>0</v>
      </c>
      <c r="W413" s="152"/>
      <c r="X413" s="152"/>
      <c r="Y413" s="152"/>
      <c r="Z413" s="152"/>
      <c r="AA413" s="152"/>
      <c r="AB413" s="152"/>
      <c r="AC413" s="347"/>
      <c r="AD413" s="152"/>
      <c r="AE413" s="152"/>
      <c r="AF413" s="152"/>
      <c r="AG413" s="152"/>
      <c r="AH413" s="152"/>
      <c r="AI413" s="152"/>
      <c r="AJ413" s="347"/>
      <c r="AK413" s="152"/>
      <c r="AL413" s="152"/>
      <c r="AM413" s="295"/>
      <c r="AN413" s="228"/>
      <c r="AO413" s="228"/>
      <c r="AP413" s="228"/>
      <c r="AQ413" s="228"/>
      <c r="AR413" s="228"/>
      <c r="AS413" s="348"/>
      <c r="AT413" s="264">
        <f t="shared" si="312"/>
        <v>0</v>
      </c>
      <c r="AU413" s="259"/>
      <c r="AV413" s="265">
        <f t="shared" si="326"/>
        <v>0</v>
      </c>
      <c r="AX413" s="265">
        <f t="shared" si="330"/>
        <v>0</v>
      </c>
      <c r="AZ413" s="492">
        <f t="shared" si="327"/>
        <v>0</v>
      </c>
      <c r="BB413" s="492">
        <f t="shared" si="328"/>
        <v>0</v>
      </c>
      <c r="BD413" s="265">
        <f t="shared" si="331"/>
        <v>0</v>
      </c>
      <c r="BE413" s="105"/>
      <c r="BF413" s="105"/>
      <c r="BG413" s="105"/>
      <c r="BH413" s="105"/>
      <c r="BI413" s="105"/>
      <c r="BJ413" s="105"/>
    </row>
    <row r="414" spans="2:62" ht="20.100000000000001" hidden="1" customHeight="1" outlineLevel="1">
      <c r="B414" s="100"/>
      <c r="C414" s="908"/>
      <c r="D414" s="909"/>
      <c r="E414" s="909"/>
      <c r="F414" s="910"/>
      <c r="G414" s="890"/>
      <c r="H414" s="891"/>
      <c r="I414" s="152"/>
      <c r="J414" s="152"/>
      <c r="K414" s="152"/>
      <c r="L414" s="152"/>
      <c r="M414" s="152"/>
      <c r="N414" s="152"/>
      <c r="O414" s="152"/>
      <c r="P414" s="153"/>
      <c r="Q414" s="153"/>
      <c r="R414" s="156">
        <f t="shared" si="322"/>
        <v>0</v>
      </c>
      <c r="S414" s="156">
        <f t="shared" si="323"/>
        <v>0</v>
      </c>
      <c r="U414" s="157">
        <f t="shared" si="329"/>
        <v>0</v>
      </c>
      <c r="W414" s="152"/>
      <c r="X414" s="152"/>
      <c r="Y414" s="152"/>
      <c r="Z414" s="152"/>
      <c r="AA414" s="152"/>
      <c r="AB414" s="152"/>
      <c r="AC414" s="347"/>
      <c r="AD414" s="152"/>
      <c r="AE414" s="152"/>
      <c r="AF414" s="152"/>
      <c r="AG414" s="152"/>
      <c r="AH414" s="152"/>
      <c r="AI414" s="152"/>
      <c r="AJ414" s="347"/>
      <c r="AK414" s="152"/>
      <c r="AL414" s="152"/>
      <c r="AM414" s="295"/>
      <c r="AN414" s="228"/>
      <c r="AO414" s="228"/>
      <c r="AP414" s="228"/>
      <c r="AQ414" s="228"/>
      <c r="AR414" s="228"/>
      <c r="AS414" s="348"/>
      <c r="AT414" s="264">
        <f t="shared" si="312"/>
        <v>0</v>
      </c>
      <c r="AU414" s="259"/>
      <c r="AV414" s="265">
        <f t="shared" si="326"/>
        <v>0</v>
      </c>
      <c r="AX414" s="265">
        <f t="shared" si="330"/>
        <v>0</v>
      </c>
      <c r="AZ414" s="492">
        <f t="shared" si="327"/>
        <v>0</v>
      </c>
      <c r="BB414" s="492">
        <f t="shared" si="328"/>
        <v>0</v>
      </c>
      <c r="BD414" s="265">
        <f t="shared" si="331"/>
        <v>0</v>
      </c>
      <c r="BE414" s="105"/>
      <c r="BF414" s="105"/>
      <c r="BG414" s="105"/>
      <c r="BH414" s="105"/>
      <c r="BI414" s="105"/>
      <c r="BJ414" s="105"/>
    </row>
    <row r="415" spans="2:62" ht="20.100000000000001" hidden="1" customHeight="1" outlineLevel="1">
      <c r="B415" s="100"/>
      <c r="C415" s="908"/>
      <c r="D415" s="909"/>
      <c r="E415" s="909"/>
      <c r="F415" s="910"/>
      <c r="G415" s="890"/>
      <c r="H415" s="891"/>
      <c r="I415" s="152"/>
      <c r="J415" s="152"/>
      <c r="K415" s="152"/>
      <c r="L415" s="152"/>
      <c r="M415" s="152"/>
      <c r="N415" s="152"/>
      <c r="O415" s="152"/>
      <c r="P415" s="153"/>
      <c r="Q415" s="153"/>
      <c r="R415" s="156">
        <f t="shared" si="322"/>
        <v>0</v>
      </c>
      <c r="S415" s="156">
        <f t="shared" si="323"/>
        <v>0</v>
      </c>
      <c r="U415" s="157">
        <f t="shared" si="329"/>
        <v>0</v>
      </c>
      <c r="W415" s="152"/>
      <c r="X415" s="152"/>
      <c r="Y415" s="152"/>
      <c r="Z415" s="152"/>
      <c r="AA415" s="152"/>
      <c r="AB415" s="152"/>
      <c r="AC415" s="347"/>
      <c r="AD415" s="152"/>
      <c r="AE415" s="152"/>
      <c r="AF415" s="152"/>
      <c r="AG415" s="152"/>
      <c r="AH415" s="152"/>
      <c r="AI415" s="152"/>
      <c r="AJ415" s="347"/>
      <c r="AK415" s="152"/>
      <c r="AL415" s="152"/>
      <c r="AM415" s="295"/>
      <c r="AN415" s="228"/>
      <c r="AO415" s="228"/>
      <c r="AP415" s="228"/>
      <c r="AQ415" s="228"/>
      <c r="AR415" s="228"/>
      <c r="AS415" s="348"/>
      <c r="AT415" s="264">
        <f t="shared" si="312"/>
        <v>0</v>
      </c>
      <c r="AU415" s="259"/>
      <c r="AV415" s="265">
        <f t="shared" si="326"/>
        <v>0</v>
      </c>
      <c r="AX415" s="265">
        <f t="shared" si="330"/>
        <v>0</v>
      </c>
      <c r="AZ415" s="492">
        <f t="shared" si="327"/>
        <v>0</v>
      </c>
      <c r="BB415" s="492">
        <f t="shared" si="328"/>
        <v>0</v>
      </c>
      <c r="BD415" s="265">
        <f t="shared" si="331"/>
        <v>0</v>
      </c>
      <c r="BE415" s="105"/>
      <c r="BF415" s="105"/>
      <c r="BG415" s="105"/>
      <c r="BH415" s="105"/>
      <c r="BI415" s="105"/>
      <c r="BJ415" s="105"/>
    </row>
    <row r="416" spans="2:62" ht="20.100000000000001" hidden="1" customHeight="1" outlineLevel="1">
      <c r="B416" s="100"/>
      <c r="C416" s="908"/>
      <c r="D416" s="909"/>
      <c r="E416" s="909"/>
      <c r="F416" s="910"/>
      <c r="G416" s="890"/>
      <c r="H416" s="891"/>
      <c r="I416" s="152"/>
      <c r="J416" s="152"/>
      <c r="K416" s="152"/>
      <c r="L416" s="152"/>
      <c r="M416" s="152"/>
      <c r="N416" s="152"/>
      <c r="O416" s="152"/>
      <c r="P416" s="153"/>
      <c r="Q416" s="153"/>
      <c r="R416" s="156">
        <f t="shared" si="322"/>
        <v>0</v>
      </c>
      <c r="S416" s="156">
        <f t="shared" si="323"/>
        <v>0</v>
      </c>
      <c r="U416" s="157">
        <f t="shared" si="329"/>
        <v>0</v>
      </c>
      <c r="W416" s="152"/>
      <c r="X416" s="152"/>
      <c r="Y416" s="152"/>
      <c r="Z416" s="152"/>
      <c r="AA416" s="152"/>
      <c r="AB416" s="152"/>
      <c r="AC416" s="347"/>
      <c r="AD416" s="152"/>
      <c r="AE416" s="152"/>
      <c r="AF416" s="152"/>
      <c r="AG416" s="152"/>
      <c r="AH416" s="152"/>
      <c r="AI416" s="152"/>
      <c r="AJ416" s="347"/>
      <c r="AK416" s="152"/>
      <c r="AL416" s="152"/>
      <c r="AM416" s="295"/>
      <c r="AN416" s="228"/>
      <c r="AO416" s="228"/>
      <c r="AP416" s="228"/>
      <c r="AQ416" s="228"/>
      <c r="AR416" s="228"/>
      <c r="AS416" s="348"/>
      <c r="AT416" s="264">
        <f t="shared" si="312"/>
        <v>0</v>
      </c>
      <c r="AU416" s="259"/>
      <c r="AV416" s="265">
        <f t="shared" si="326"/>
        <v>0</v>
      </c>
      <c r="AX416" s="265">
        <f t="shared" si="330"/>
        <v>0</v>
      </c>
      <c r="AZ416" s="492">
        <f t="shared" si="327"/>
        <v>0</v>
      </c>
      <c r="BB416" s="492">
        <f t="shared" si="328"/>
        <v>0</v>
      </c>
      <c r="BD416" s="265">
        <f t="shared" si="331"/>
        <v>0</v>
      </c>
      <c r="BE416" s="105"/>
      <c r="BF416" s="105"/>
      <c r="BG416" s="105"/>
      <c r="BH416" s="105"/>
      <c r="BI416" s="105"/>
      <c r="BJ416" s="105"/>
    </row>
    <row r="417" spans="2:62" ht="20.100000000000001" hidden="1" customHeight="1" outlineLevel="1">
      <c r="B417" s="100"/>
      <c r="C417" s="908"/>
      <c r="D417" s="909"/>
      <c r="E417" s="909"/>
      <c r="F417" s="910"/>
      <c r="G417" s="890"/>
      <c r="H417" s="891"/>
      <c r="I417" s="152"/>
      <c r="J417" s="152"/>
      <c r="K417" s="152"/>
      <c r="L417" s="152"/>
      <c r="M417" s="152"/>
      <c r="N417" s="152"/>
      <c r="O417" s="152"/>
      <c r="P417" s="153"/>
      <c r="Q417" s="153"/>
      <c r="R417" s="156">
        <f t="shared" si="322"/>
        <v>0</v>
      </c>
      <c r="S417" s="156">
        <f t="shared" si="323"/>
        <v>0</v>
      </c>
      <c r="U417" s="157">
        <f t="shared" si="329"/>
        <v>0</v>
      </c>
      <c r="W417" s="152"/>
      <c r="X417" s="152"/>
      <c r="Y417" s="152"/>
      <c r="Z417" s="152"/>
      <c r="AA417" s="152"/>
      <c r="AB417" s="152"/>
      <c r="AC417" s="347"/>
      <c r="AD417" s="152"/>
      <c r="AE417" s="152"/>
      <c r="AF417" s="152"/>
      <c r="AG417" s="152"/>
      <c r="AH417" s="152"/>
      <c r="AI417" s="152"/>
      <c r="AJ417" s="347"/>
      <c r="AK417" s="152"/>
      <c r="AL417" s="152"/>
      <c r="AM417" s="295"/>
      <c r="AN417" s="228"/>
      <c r="AO417" s="228"/>
      <c r="AP417" s="228"/>
      <c r="AQ417" s="228"/>
      <c r="AR417" s="228"/>
      <c r="AS417" s="348"/>
      <c r="AT417" s="264">
        <f t="shared" si="312"/>
        <v>0</v>
      </c>
      <c r="AU417" s="259"/>
      <c r="AV417" s="265">
        <f t="shared" si="326"/>
        <v>0</v>
      </c>
      <c r="AX417" s="265">
        <f t="shared" si="330"/>
        <v>0</v>
      </c>
      <c r="AZ417" s="492">
        <f t="shared" si="327"/>
        <v>0</v>
      </c>
      <c r="BB417" s="492">
        <f t="shared" si="328"/>
        <v>0</v>
      </c>
      <c r="BD417" s="265">
        <f t="shared" si="331"/>
        <v>0</v>
      </c>
      <c r="BE417" s="105"/>
      <c r="BF417" s="105"/>
      <c r="BG417" s="105"/>
      <c r="BH417" s="105"/>
      <c r="BI417" s="105"/>
      <c r="BJ417" s="105"/>
    </row>
    <row r="418" spans="2:62" ht="20.100000000000001" hidden="1" customHeight="1" outlineLevel="1">
      <c r="B418" s="100"/>
      <c r="C418" s="908"/>
      <c r="D418" s="909"/>
      <c r="E418" s="909"/>
      <c r="F418" s="910"/>
      <c r="G418" s="890"/>
      <c r="H418" s="891"/>
      <c r="I418" s="152"/>
      <c r="J418" s="152"/>
      <c r="K418" s="152"/>
      <c r="L418" s="152"/>
      <c r="M418" s="152"/>
      <c r="N418" s="152"/>
      <c r="O418" s="152"/>
      <c r="P418" s="153"/>
      <c r="Q418" s="153"/>
      <c r="R418" s="156">
        <f t="shared" si="322"/>
        <v>0</v>
      </c>
      <c r="S418" s="156">
        <f t="shared" si="323"/>
        <v>0</v>
      </c>
      <c r="U418" s="157">
        <f t="shared" si="329"/>
        <v>0</v>
      </c>
      <c r="W418" s="152"/>
      <c r="X418" s="152"/>
      <c r="Y418" s="152"/>
      <c r="Z418" s="152"/>
      <c r="AA418" s="152"/>
      <c r="AB418" s="152"/>
      <c r="AC418" s="347"/>
      <c r="AD418" s="152"/>
      <c r="AE418" s="152"/>
      <c r="AF418" s="152"/>
      <c r="AG418" s="152"/>
      <c r="AH418" s="152"/>
      <c r="AI418" s="152"/>
      <c r="AJ418" s="347"/>
      <c r="AK418" s="152"/>
      <c r="AL418" s="152"/>
      <c r="AM418" s="295"/>
      <c r="AN418" s="228"/>
      <c r="AO418" s="228"/>
      <c r="AP418" s="228"/>
      <c r="AQ418" s="228"/>
      <c r="AR418" s="228"/>
      <c r="AS418" s="348"/>
      <c r="AT418" s="264">
        <f t="shared" si="312"/>
        <v>0</v>
      </c>
      <c r="AU418" s="259"/>
      <c r="AV418" s="265">
        <f t="shared" si="326"/>
        <v>0</v>
      </c>
      <c r="AX418" s="265">
        <f t="shared" si="330"/>
        <v>0</v>
      </c>
      <c r="AZ418" s="492">
        <f t="shared" si="327"/>
        <v>0</v>
      </c>
      <c r="BB418" s="492">
        <f t="shared" si="328"/>
        <v>0</v>
      </c>
      <c r="BD418" s="265">
        <f t="shared" si="331"/>
        <v>0</v>
      </c>
      <c r="BE418" s="105"/>
      <c r="BF418" s="105"/>
      <c r="BG418" s="105"/>
      <c r="BH418" s="105"/>
      <c r="BI418" s="105"/>
      <c r="BJ418" s="105"/>
    </row>
    <row r="419" spans="2:62" ht="9.9499999999999993" hidden="1" customHeight="1" outlineLevel="1">
      <c r="B419" s="101"/>
      <c r="C419" s="208"/>
      <c r="D419" s="208"/>
      <c r="E419" s="208"/>
      <c r="F419" s="208"/>
      <c r="G419" s="237"/>
      <c r="H419" s="207"/>
      <c r="I419" s="257"/>
      <c r="J419" s="257"/>
      <c r="K419" s="257"/>
      <c r="L419" s="257"/>
      <c r="M419" s="257"/>
      <c r="N419" s="257"/>
      <c r="O419" s="257"/>
      <c r="P419" s="256"/>
      <c r="Q419" s="102"/>
      <c r="R419" s="102"/>
      <c r="S419" s="102"/>
      <c r="U419" s="98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Z419" s="493"/>
      <c r="BE419" s="105"/>
      <c r="BF419" s="105"/>
      <c r="BG419" s="105"/>
      <c r="BH419" s="105"/>
      <c r="BI419" s="105"/>
      <c r="BJ419" s="105"/>
    </row>
    <row r="420" spans="2:62" ht="20.100000000000001" customHeight="1" collapsed="1">
      <c r="B420" s="8">
        <f>B403+1</f>
        <v>25</v>
      </c>
      <c r="C420" s="916"/>
      <c r="D420" s="917"/>
      <c r="E420" s="917"/>
      <c r="F420" s="918"/>
      <c r="G420" s="429"/>
      <c r="H420" s="206">
        <v>1</v>
      </c>
      <c r="I420" s="642">
        <f t="shared" ref="I420" si="332">$H420*SUM(I421:I435)</f>
        <v>0</v>
      </c>
      <c r="J420" s="643">
        <f t="shared" ref="J420:O420" si="333">$H420*SUM(J421:J435)</f>
        <v>0</v>
      </c>
      <c r="K420" s="644">
        <f t="shared" si="333"/>
        <v>0</v>
      </c>
      <c r="L420" s="645">
        <f t="shared" si="333"/>
        <v>0</v>
      </c>
      <c r="M420" s="645">
        <f t="shared" si="333"/>
        <v>0</v>
      </c>
      <c r="N420" s="644">
        <f t="shared" si="333"/>
        <v>0</v>
      </c>
      <c r="O420" s="642">
        <f t="shared" si="333"/>
        <v>0</v>
      </c>
      <c r="P420" s="209">
        <f t="shared" ref="P420:Q420" si="334">$H420*SUM(P421:P435)</f>
        <v>0</v>
      </c>
      <c r="Q420" s="210">
        <f t="shared" si="334"/>
        <v>0</v>
      </c>
      <c r="R420" s="136">
        <f t="shared" ref="R420:R435" si="335">P420*(1+Gewinn)*(1+SicherheitAngebot)</f>
        <v>0</v>
      </c>
      <c r="S420" s="137">
        <f t="shared" ref="S420:S435" si="336">Q420*(1+MGKZ)*(1+Gewinn)*(1+SicherheitAngebot)</f>
        <v>0</v>
      </c>
      <c r="U420" s="10">
        <f>I420*$I$7+J420*$J$7+K420*$K$7+L420*$L$7+M420*$M$7+N420*$N$7+O420*$O$7+R420+S420</f>
        <v>0</v>
      </c>
      <c r="W420" s="646">
        <f t="shared" ref="W420:AB420" si="337">$H420*SUM(W421:W435)</f>
        <v>0</v>
      </c>
      <c r="X420" s="647">
        <f t="shared" si="337"/>
        <v>0</v>
      </c>
      <c r="Y420" s="648">
        <f t="shared" si="337"/>
        <v>0</v>
      </c>
      <c r="Z420" s="649">
        <f t="shared" si="337"/>
        <v>0</v>
      </c>
      <c r="AA420" s="648">
        <f t="shared" si="337"/>
        <v>0</v>
      </c>
      <c r="AB420" s="646">
        <f t="shared" si="337"/>
        <v>0</v>
      </c>
      <c r="AC420" s="258"/>
      <c r="AD420" s="646">
        <f t="shared" ref="AD420:AM420" si="338">$H420*SUM(AD421:AD435)</f>
        <v>0</v>
      </c>
      <c r="AE420" s="647">
        <f t="shared" si="338"/>
        <v>0</v>
      </c>
      <c r="AF420" s="648">
        <f t="shared" si="338"/>
        <v>0</v>
      </c>
      <c r="AG420" s="649">
        <f t="shared" si="338"/>
        <v>0</v>
      </c>
      <c r="AH420" s="648">
        <f t="shared" si="338"/>
        <v>0</v>
      </c>
      <c r="AI420" s="646">
        <f t="shared" si="338"/>
        <v>0</v>
      </c>
      <c r="AJ420" s="258"/>
      <c r="AK420" s="653">
        <f t="shared" si="338"/>
        <v>0</v>
      </c>
      <c r="AL420" s="653">
        <f t="shared" si="338"/>
        <v>0</v>
      </c>
      <c r="AM420" s="653">
        <f t="shared" si="338"/>
        <v>0</v>
      </c>
      <c r="AN420" s="227">
        <f>$H420*SUM(AN421:AN435)*(1+Gewinn)*(1+SicherheitAngebot)</f>
        <v>0</v>
      </c>
      <c r="AO420" s="227">
        <f>$H420*SUM(AO421:AO435)*(1+Gewinn)*(1+SicherheitAngebot)</f>
        <v>0</v>
      </c>
      <c r="AP420" s="227">
        <f>$H420*SUM(AP421:AP435)*(1+Gewinn)*(1+SicherheitAngebot)</f>
        <v>0</v>
      </c>
      <c r="AQ420" s="227">
        <f>$H420*SUM(AQ421:AQ435)*(1+Gewinn)*(1+SicherheitAngebot)</f>
        <v>0</v>
      </c>
      <c r="AR420" s="227">
        <f>$H420*SUM(AR421:AR435)*(1+Gewinn)*(1+SicherheitAngebot)</f>
        <v>0</v>
      </c>
      <c r="AS420" s="262"/>
      <c r="AT420" s="263">
        <f t="shared" si="312"/>
        <v>0</v>
      </c>
      <c r="AU420" s="259"/>
      <c r="AV420" s="491">
        <f>AK420*$AK$7+AL420*$AL$7+AM420*$AM$7+SUM(AN420:AR420)+AT420/Zuschläge_IBN+AT420</f>
        <v>0</v>
      </c>
      <c r="AX420" s="685">
        <f>U420+AV420</f>
        <v>0</v>
      </c>
      <c r="AZ420" s="490">
        <f>IF(H420&gt;0,U420/(1+SicherheitAngebot)*(1+Sicherheit),0)</f>
        <v>0</v>
      </c>
      <c r="BB420" s="490">
        <f>IF(H420&gt;0,AV420/(1+SicherheitAngebot)*(1+Sicherheit),0)</f>
        <v>0</v>
      </c>
      <c r="BD420" s="490">
        <f>AZ420+BB420</f>
        <v>0</v>
      </c>
      <c r="BE420" s="105"/>
      <c r="BF420" s="105"/>
      <c r="BG420" s="105"/>
      <c r="BH420" s="105"/>
      <c r="BI420" s="105"/>
      <c r="BJ420" s="105"/>
    </row>
    <row r="421" spans="2:62" ht="20.100000000000001" hidden="1" customHeight="1" outlineLevel="1">
      <c r="B421" s="99"/>
      <c r="C421" s="928"/>
      <c r="D421" s="929"/>
      <c r="E421" s="929"/>
      <c r="F421" s="930"/>
      <c r="G421" s="890"/>
      <c r="H421" s="901"/>
      <c r="I421" s="152"/>
      <c r="J421" s="152"/>
      <c r="K421" s="152"/>
      <c r="L421" s="152"/>
      <c r="M421" s="152"/>
      <c r="N421" s="152"/>
      <c r="O421" s="152"/>
      <c r="P421" s="153"/>
      <c r="Q421" s="153"/>
      <c r="R421" s="156">
        <f t="shared" si="335"/>
        <v>0</v>
      </c>
      <c r="S421" s="156">
        <f t="shared" si="336"/>
        <v>0</v>
      </c>
      <c r="U421" s="157">
        <f>I421*$I$7+J421*$J$7+K421*$K$7+L421*$L$7+M421*$M$7+N421*$N$7+O421*$O$7+R421+S421</f>
        <v>0</v>
      </c>
      <c r="W421" s="152"/>
      <c r="X421" s="152"/>
      <c r="Y421" s="152"/>
      <c r="Z421" s="152"/>
      <c r="AA421" s="152"/>
      <c r="AB421" s="152"/>
      <c r="AC421" s="347"/>
      <c r="AD421" s="152"/>
      <c r="AE421" s="152"/>
      <c r="AF421" s="152"/>
      <c r="AG421" s="152"/>
      <c r="AH421" s="152"/>
      <c r="AI421" s="152"/>
      <c r="AJ421" s="347"/>
      <c r="AK421" s="152"/>
      <c r="AL421" s="152"/>
      <c r="AM421" s="295"/>
      <c r="AN421" s="228"/>
      <c r="AO421" s="228"/>
      <c r="AP421" s="228"/>
      <c r="AQ421" s="228"/>
      <c r="AR421" s="228"/>
      <c r="AS421" s="348"/>
      <c r="AT421" s="264">
        <f t="shared" si="312"/>
        <v>0</v>
      </c>
      <c r="AU421" s="259"/>
      <c r="AV421" s="265">
        <f t="shared" ref="AV421:AV435" si="339">AK421*$AK$7+AL421*$AL$7+AM421*$AM$7+SUM(AN421:AR421)*(1+Gewinn)*(1+SicherheitAngebot)+AT421/Zuschläge_IBN+AT421</f>
        <v>0</v>
      </c>
      <c r="AX421" s="265">
        <f>U421+AV421</f>
        <v>0</v>
      </c>
      <c r="AZ421" s="492">
        <f t="shared" ref="AZ421:AZ435" si="340">U421/(1+SicherheitAngebot)*(1+Sicherheit)</f>
        <v>0</v>
      </c>
      <c r="BB421" s="492">
        <f t="shared" ref="BB421:BB435" si="341">AV421/(1+SicherheitAngebot)*(1+Sicherheit)</f>
        <v>0</v>
      </c>
      <c r="BD421" s="265">
        <f>AZ421+BB421</f>
        <v>0</v>
      </c>
      <c r="BE421" s="105"/>
      <c r="BF421" s="105"/>
      <c r="BG421" s="105"/>
      <c r="BH421" s="105"/>
      <c r="BI421" s="105"/>
      <c r="BJ421" s="105"/>
    </row>
    <row r="422" spans="2:62" ht="20.100000000000001" hidden="1" customHeight="1" outlineLevel="1">
      <c r="B422" s="100"/>
      <c r="C422" s="908"/>
      <c r="D422" s="909"/>
      <c r="E422" s="909"/>
      <c r="F422" s="910"/>
      <c r="G422" s="890"/>
      <c r="H422" s="891"/>
      <c r="I422" s="152"/>
      <c r="J422" s="152"/>
      <c r="K422" s="152"/>
      <c r="L422" s="152"/>
      <c r="M422" s="152"/>
      <c r="N422" s="152"/>
      <c r="O422" s="152"/>
      <c r="P422" s="153"/>
      <c r="Q422" s="153"/>
      <c r="R422" s="156">
        <f t="shared" si="335"/>
        <v>0</v>
      </c>
      <c r="S422" s="156">
        <f t="shared" si="336"/>
        <v>0</v>
      </c>
      <c r="U422" s="157">
        <f t="shared" ref="U422:U435" si="342">I422*$I$7+J422*$J$7+K422*$K$7+L422*$L$7+M422*$M$7+N422*$N$7+O422*$O$7+R422+S422</f>
        <v>0</v>
      </c>
      <c r="W422" s="152"/>
      <c r="X422" s="152"/>
      <c r="Y422" s="152"/>
      <c r="Z422" s="152"/>
      <c r="AA422" s="152"/>
      <c r="AB422" s="152"/>
      <c r="AC422" s="347"/>
      <c r="AD422" s="152"/>
      <c r="AE422" s="152"/>
      <c r="AF422" s="152"/>
      <c r="AG422" s="152"/>
      <c r="AH422" s="152"/>
      <c r="AI422" s="152"/>
      <c r="AJ422" s="347"/>
      <c r="AK422" s="152"/>
      <c r="AL422" s="152"/>
      <c r="AM422" s="295"/>
      <c r="AN422" s="228"/>
      <c r="AO422" s="228"/>
      <c r="AP422" s="228"/>
      <c r="AQ422" s="228"/>
      <c r="AR422" s="228"/>
      <c r="AS422" s="348"/>
      <c r="AT422" s="264">
        <f t="shared" si="312"/>
        <v>0</v>
      </c>
      <c r="AU422" s="259"/>
      <c r="AV422" s="265">
        <f t="shared" si="339"/>
        <v>0</v>
      </c>
      <c r="AX422" s="265">
        <f t="shared" ref="AX422:AX435" si="343">U422+AV422</f>
        <v>0</v>
      </c>
      <c r="AZ422" s="492">
        <f t="shared" si="340"/>
        <v>0</v>
      </c>
      <c r="BB422" s="492">
        <f t="shared" si="341"/>
        <v>0</v>
      </c>
      <c r="BD422" s="265">
        <f t="shared" ref="BD422:BD435" si="344">AZ422+BB422</f>
        <v>0</v>
      </c>
      <c r="BE422" s="105"/>
      <c r="BF422" s="105"/>
      <c r="BG422" s="105"/>
      <c r="BH422" s="105"/>
      <c r="BI422" s="105"/>
      <c r="BJ422" s="105"/>
    </row>
    <row r="423" spans="2:62" ht="20.100000000000001" hidden="1" customHeight="1" outlineLevel="1">
      <c r="B423" s="100"/>
      <c r="C423" s="928"/>
      <c r="D423" s="929"/>
      <c r="E423" s="929"/>
      <c r="F423" s="930"/>
      <c r="G423" s="890"/>
      <c r="H423" s="891"/>
      <c r="I423" s="152"/>
      <c r="J423" s="152"/>
      <c r="K423" s="152"/>
      <c r="L423" s="152"/>
      <c r="M423" s="152"/>
      <c r="N423" s="152"/>
      <c r="O423" s="152"/>
      <c r="P423" s="153"/>
      <c r="Q423" s="153"/>
      <c r="R423" s="156">
        <f t="shared" si="335"/>
        <v>0</v>
      </c>
      <c r="S423" s="156">
        <f t="shared" si="336"/>
        <v>0</v>
      </c>
      <c r="U423" s="157">
        <f t="shared" si="342"/>
        <v>0</v>
      </c>
      <c r="W423" s="152"/>
      <c r="X423" s="152"/>
      <c r="Y423" s="152"/>
      <c r="Z423" s="152"/>
      <c r="AA423" s="152"/>
      <c r="AB423" s="152"/>
      <c r="AC423" s="347"/>
      <c r="AD423" s="152"/>
      <c r="AE423" s="152"/>
      <c r="AF423" s="152"/>
      <c r="AG423" s="152"/>
      <c r="AH423" s="152"/>
      <c r="AI423" s="152"/>
      <c r="AJ423" s="347"/>
      <c r="AK423" s="152"/>
      <c r="AL423" s="152"/>
      <c r="AM423" s="295"/>
      <c r="AN423" s="228"/>
      <c r="AO423" s="228"/>
      <c r="AP423" s="228"/>
      <c r="AQ423" s="228"/>
      <c r="AR423" s="228"/>
      <c r="AS423" s="348"/>
      <c r="AT423" s="264">
        <f t="shared" si="312"/>
        <v>0</v>
      </c>
      <c r="AU423" s="259"/>
      <c r="AV423" s="265">
        <f t="shared" si="339"/>
        <v>0</v>
      </c>
      <c r="AX423" s="265">
        <f t="shared" si="343"/>
        <v>0</v>
      </c>
      <c r="AZ423" s="492">
        <f t="shared" si="340"/>
        <v>0</v>
      </c>
      <c r="BB423" s="492">
        <f t="shared" si="341"/>
        <v>0</v>
      </c>
      <c r="BD423" s="265">
        <f t="shared" si="344"/>
        <v>0</v>
      </c>
      <c r="BE423" s="105"/>
      <c r="BF423" s="105"/>
      <c r="BG423" s="105"/>
      <c r="BH423" s="105"/>
      <c r="BI423" s="105"/>
      <c r="BJ423" s="105"/>
    </row>
    <row r="424" spans="2:62" ht="20.100000000000001" hidden="1" customHeight="1" outlineLevel="1">
      <c r="B424" s="100"/>
      <c r="C424" s="908"/>
      <c r="D424" s="909"/>
      <c r="E424" s="909"/>
      <c r="F424" s="910"/>
      <c r="G424" s="890"/>
      <c r="H424" s="891"/>
      <c r="I424" s="152"/>
      <c r="J424" s="152"/>
      <c r="K424" s="152"/>
      <c r="L424" s="152"/>
      <c r="M424" s="152"/>
      <c r="N424" s="152"/>
      <c r="O424" s="152"/>
      <c r="P424" s="153"/>
      <c r="Q424" s="153"/>
      <c r="R424" s="156">
        <f t="shared" si="335"/>
        <v>0</v>
      </c>
      <c r="S424" s="156">
        <f t="shared" si="336"/>
        <v>0</v>
      </c>
      <c r="U424" s="157">
        <f t="shared" si="342"/>
        <v>0</v>
      </c>
      <c r="W424" s="152"/>
      <c r="X424" s="152"/>
      <c r="Y424" s="152"/>
      <c r="Z424" s="152"/>
      <c r="AA424" s="152"/>
      <c r="AB424" s="152"/>
      <c r="AC424" s="347"/>
      <c r="AD424" s="152"/>
      <c r="AE424" s="152"/>
      <c r="AF424" s="152"/>
      <c r="AG424" s="152"/>
      <c r="AH424" s="152"/>
      <c r="AI424" s="152"/>
      <c r="AJ424" s="347"/>
      <c r="AK424" s="152"/>
      <c r="AL424" s="152"/>
      <c r="AM424" s="295"/>
      <c r="AN424" s="228"/>
      <c r="AO424" s="228"/>
      <c r="AP424" s="228"/>
      <c r="AQ424" s="228"/>
      <c r="AR424" s="228"/>
      <c r="AS424" s="348"/>
      <c r="AT424" s="264">
        <f t="shared" si="312"/>
        <v>0</v>
      </c>
      <c r="AU424" s="259"/>
      <c r="AV424" s="265">
        <f t="shared" si="339"/>
        <v>0</v>
      </c>
      <c r="AX424" s="265">
        <f t="shared" si="343"/>
        <v>0</v>
      </c>
      <c r="AZ424" s="492">
        <f t="shared" si="340"/>
        <v>0</v>
      </c>
      <c r="BB424" s="492">
        <f t="shared" si="341"/>
        <v>0</v>
      </c>
      <c r="BD424" s="265">
        <f t="shared" si="344"/>
        <v>0</v>
      </c>
      <c r="BE424" s="105"/>
      <c r="BF424" s="105"/>
      <c r="BG424" s="105"/>
      <c r="BH424" s="105"/>
      <c r="BI424" s="105"/>
      <c r="BJ424" s="105"/>
    </row>
    <row r="425" spans="2:62" ht="20.100000000000001" hidden="1" customHeight="1" outlineLevel="1">
      <c r="B425" s="100"/>
      <c r="C425" s="739"/>
      <c r="D425" s="721"/>
      <c r="E425" s="721"/>
      <c r="F425" s="722"/>
      <c r="G425" s="890"/>
      <c r="H425" s="891"/>
      <c r="I425" s="152"/>
      <c r="J425" s="152"/>
      <c r="K425" s="152"/>
      <c r="L425" s="152"/>
      <c r="M425" s="152"/>
      <c r="N425" s="152"/>
      <c r="O425" s="152"/>
      <c r="P425" s="153"/>
      <c r="Q425" s="153"/>
      <c r="R425" s="156">
        <f t="shared" si="335"/>
        <v>0</v>
      </c>
      <c r="S425" s="156">
        <f t="shared" si="336"/>
        <v>0</v>
      </c>
      <c r="U425" s="157">
        <f t="shared" si="342"/>
        <v>0</v>
      </c>
      <c r="W425" s="152"/>
      <c r="X425" s="152"/>
      <c r="Y425" s="152"/>
      <c r="Z425" s="152"/>
      <c r="AA425" s="152"/>
      <c r="AB425" s="152"/>
      <c r="AC425" s="347"/>
      <c r="AD425" s="152"/>
      <c r="AE425" s="152"/>
      <c r="AF425" s="152"/>
      <c r="AG425" s="152"/>
      <c r="AH425" s="152"/>
      <c r="AI425" s="152"/>
      <c r="AJ425" s="347"/>
      <c r="AK425" s="152"/>
      <c r="AL425" s="152"/>
      <c r="AM425" s="295"/>
      <c r="AN425" s="228"/>
      <c r="AO425" s="228"/>
      <c r="AP425" s="228"/>
      <c r="AQ425" s="228"/>
      <c r="AR425" s="228"/>
      <c r="AS425" s="348"/>
      <c r="AT425" s="264">
        <f t="shared" si="312"/>
        <v>0</v>
      </c>
      <c r="AU425" s="259"/>
      <c r="AV425" s="265">
        <f t="shared" si="339"/>
        <v>0</v>
      </c>
      <c r="AX425" s="265">
        <f t="shared" si="343"/>
        <v>0</v>
      </c>
      <c r="AZ425" s="492">
        <f t="shared" si="340"/>
        <v>0</v>
      </c>
      <c r="BB425" s="492">
        <f t="shared" si="341"/>
        <v>0</v>
      </c>
      <c r="BD425" s="265">
        <f t="shared" si="344"/>
        <v>0</v>
      </c>
      <c r="BE425" s="105"/>
      <c r="BF425" s="105"/>
      <c r="BG425" s="105"/>
      <c r="BH425" s="105"/>
      <c r="BI425" s="105"/>
      <c r="BJ425" s="105"/>
    </row>
    <row r="426" spans="2:62" ht="20.100000000000001" hidden="1" customHeight="1" outlineLevel="1">
      <c r="B426" s="100"/>
      <c r="C426" s="908"/>
      <c r="D426" s="909"/>
      <c r="E426" s="909"/>
      <c r="F426" s="910"/>
      <c r="G426" s="890"/>
      <c r="H426" s="891"/>
      <c r="I426" s="152"/>
      <c r="J426" s="152"/>
      <c r="K426" s="152"/>
      <c r="L426" s="152"/>
      <c r="M426" s="152"/>
      <c r="N426" s="152"/>
      <c r="O426" s="152"/>
      <c r="P426" s="153"/>
      <c r="Q426" s="153"/>
      <c r="R426" s="156">
        <f t="shared" si="335"/>
        <v>0</v>
      </c>
      <c r="S426" s="156">
        <f t="shared" si="336"/>
        <v>0</v>
      </c>
      <c r="U426" s="157">
        <f t="shared" si="342"/>
        <v>0</v>
      </c>
      <c r="W426" s="152"/>
      <c r="X426" s="152"/>
      <c r="Y426" s="152"/>
      <c r="Z426" s="152"/>
      <c r="AA426" s="152"/>
      <c r="AB426" s="152"/>
      <c r="AC426" s="347"/>
      <c r="AD426" s="152"/>
      <c r="AE426" s="152"/>
      <c r="AF426" s="152"/>
      <c r="AG426" s="152"/>
      <c r="AH426" s="152"/>
      <c r="AI426" s="152"/>
      <c r="AJ426" s="347"/>
      <c r="AK426" s="152"/>
      <c r="AL426" s="152"/>
      <c r="AM426" s="295"/>
      <c r="AN426" s="228"/>
      <c r="AO426" s="228"/>
      <c r="AP426" s="228"/>
      <c r="AQ426" s="228"/>
      <c r="AR426" s="228"/>
      <c r="AS426" s="348"/>
      <c r="AT426" s="264">
        <f t="shared" si="312"/>
        <v>0</v>
      </c>
      <c r="AU426" s="259"/>
      <c r="AV426" s="265">
        <f t="shared" si="339"/>
        <v>0</v>
      </c>
      <c r="AX426" s="265">
        <f t="shared" si="343"/>
        <v>0</v>
      </c>
      <c r="AZ426" s="492">
        <f t="shared" si="340"/>
        <v>0</v>
      </c>
      <c r="BB426" s="492">
        <f t="shared" si="341"/>
        <v>0</v>
      </c>
      <c r="BD426" s="265">
        <f t="shared" si="344"/>
        <v>0</v>
      </c>
      <c r="BE426" s="105"/>
      <c r="BF426" s="105"/>
      <c r="BG426" s="105"/>
      <c r="BH426" s="105"/>
      <c r="BI426" s="105"/>
      <c r="BJ426" s="105"/>
    </row>
    <row r="427" spans="2:62" ht="20.100000000000001" hidden="1" customHeight="1" outlineLevel="1">
      <c r="B427" s="100"/>
      <c r="C427" s="740"/>
      <c r="D427" s="723"/>
      <c r="E427" s="723"/>
      <c r="F427" s="724"/>
      <c r="G427" s="890"/>
      <c r="H427" s="891"/>
      <c r="I427" s="152"/>
      <c r="J427" s="152"/>
      <c r="K427" s="152"/>
      <c r="L427" s="152"/>
      <c r="M427" s="152"/>
      <c r="N427" s="152"/>
      <c r="O427" s="152"/>
      <c r="P427" s="153"/>
      <c r="Q427" s="153"/>
      <c r="R427" s="156">
        <f t="shared" si="335"/>
        <v>0</v>
      </c>
      <c r="S427" s="156">
        <f t="shared" si="336"/>
        <v>0</v>
      </c>
      <c r="U427" s="157">
        <f t="shared" si="342"/>
        <v>0</v>
      </c>
      <c r="W427" s="152"/>
      <c r="X427" s="152"/>
      <c r="Y427" s="152"/>
      <c r="Z427" s="152"/>
      <c r="AA427" s="152"/>
      <c r="AB427" s="152"/>
      <c r="AC427" s="347"/>
      <c r="AD427" s="152"/>
      <c r="AE427" s="152"/>
      <c r="AF427" s="152"/>
      <c r="AG427" s="152"/>
      <c r="AH427" s="152"/>
      <c r="AI427" s="152"/>
      <c r="AJ427" s="347"/>
      <c r="AK427" s="152"/>
      <c r="AL427" s="152"/>
      <c r="AM427" s="295"/>
      <c r="AN427" s="228"/>
      <c r="AO427" s="228"/>
      <c r="AP427" s="228"/>
      <c r="AQ427" s="228"/>
      <c r="AR427" s="228"/>
      <c r="AS427" s="348"/>
      <c r="AT427" s="264">
        <f t="shared" si="312"/>
        <v>0</v>
      </c>
      <c r="AU427" s="259"/>
      <c r="AV427" s="265">
        <f t="shared" si="339"/>
        <v>0</v>
      </c>
      <c r="AX427" s="265">
        <f t="shared" si="343"/>
        <v>0</v>
      </c>
      <c r="AZ427" s="492">
        <f t="shared" si="340"/>
        <v>0</v>
      </c>
      <c r="BB427" s="492">
        <f t="shared" si="341"/>
        <v>0</v>
      </c>
      <c r="BD427" s="265">
        <f t="shared" si="344"/>
        <v>0</v>
      </c>
      <c r="BE427" s="105"/>
      <c r="BF427" s="105"/>
      <c r="BG427" s="105"/>
      <c r="BH427" s="105"/>
      <c r="BI427" s="105"/>
      <c r="BJ427" s="105"/>
    </row>
    <row r="428" spans="2:62" ht="20.100000000000001" hidden="1" customHeight="1" outlineLevel="1">
      <c r="B428" s="100"/>
      <c r="C428" s="908"/>
      <c r="D428" s="909"/>
      <c r="E428" s="909"/>
      <c r="F428" s="910"/>
      <c r="G428" s="890"/>
      <c r="H428" s="891"/>
      <c r="I428" s="152"/>
      <c r="J428" s="152"/>
      <c r="K428" s="152"/>
      <c r="L428" s="152"/>
      <c r="M428" s="152"/>
      <c r="N428" s="152"/>
      <c r="O428" s="152"/>
      <c r="P428" s="153"/>
      <c r="Q428" s="153"/>
      <c r="R428" s="156">
        <f t="shared" si="335"/>
        <v>0</v>
      </c>
      <c r="S428" s="156">
        <f t="shared" si="336"/>
        <v>0</v>
      </c>
      <c r="U428" s="157">
        <f t="shared" si="342"/>
        <v>0</v>
      </c>
      <c r="W428" s="152"/>
      <c r="X428" s="152"/>
      <c r="Y428" s="152"/>
      <c r="Z428" s="152"/>
      <c r="AA428" s="152"/>
      <c r="AB428" s="152"/>
      <c r="AC428" s="347"/>
      <c r="AD428" s="152"/>
      <c r="AE428" s="152"/>
      <c r="AF428" s="152"/>
      <c r="AG428" s="152"/>
      <c r="AH428" s="152"/>
      <c r="AI428" s="152"/>
      <c r="AJ428" s="347"/>
      <c r="AK428" s="152"/>
      <c r="AL428" s="152"/>
      <c r="AM428" s="295"/>
      <c r="AN428" s="228"/>
      <c r="AO428" s="228"/>
      <c r="AP428" s="228"/>
      <c r="AQ428" s="228"/>
      <c r="AR428" s="228"/>
      <c r="AS428" s="348"/>
      <c r="AT428" s="264">
        <f t="shared" si="312"/>
        <v>0</v>
      </c>
      <c r="AU428" s="259"/>
      <c r="AV428" s="265">
        <f t="shared" si="339"/>
        <v>0</v>
      </c>
      <c r="AX428" s="265">
        <f t="shared" si="343"/>
        <v>0</v>
      </c>
      <c r="AZ428" s="492">
        <f t="shared" si="340"/>
        <v>0</v>
      </c>
      <c r="BB428" s="492">
        <f t="shared" si="341"/>
        <v>0</v>
      </c>
      <c r="BD428" s="265">
        <f t="shared" si="344"/>
        <v>0</v>
      </c>
      <c r="BE428" s="105"/>
      <c r="BF428" s="105"/>
      <c r="BG428" s="105"/>
      <c r="BH428" s="105"/>
      <c r="BI428" s="105"/>
      <c r="BJ428" s="105"/>
    </row>
    <row r="429" spans="2:62" ht="20.100000000000001" hidden="1" customHeight="1" outlineLevel="1">
      <c r="B429" s="100"/>
      <c r="C429" s="908"/>
      <c r="D429" s="909"/>
      <c r="E429" s="909"/>
      <c r="F429" s="910"/>
      <c r="G429" s="890"/>
      <c r="H429" s="891"/>
      <c r="I429" s="152"/>
      <c r="J429" s="152"/>
      <c r="K429" s="152"/>
      <c r="L429" s="152"/>
      <c r="M429" s="152"/>
      <c r="N429" s="152"/>
      <c r="O429" s="152"/>
      <c r="P429" s="153"/>
      <c r="Q429" s="153"/>
      <c r="R429" s="156">
        <f t="shared" si="335"/>
        <v>0</v>
      </c>
      <c r="S429" s="156">
        <f t="shared" si="336"/>
        <v>0</v>
      </c>
      <c r="U429" s="157">
        <f t="shared" si="342"/>
        <v>0</v>
      </c>
      <c r="W429" s="152"/>
      <c r="X429" s="152"/>
      <c r="Y429" s="152"/>
      <c r="Z429" s="152"/>
      <c r="AA429" s="152"/>
      <c r="AB429" s="152"/>
      <c r="AC429" s="347"/>
      <c r="AD429" s="152"/>
      <c r="AE429" s="152"/>
      <c r="AF429" s="152"/>
      <c r="AG429" s="152"/>
      <c r="AH429" s="152"/>
      <c r="AI429" s="152"/>
      <c r="AJ429" s="347"/>
      <c r="AK429" s="152"/>
      <c r="AL429" s="152"/>
      <c r="AM429" s="295"/>
      <c r="AN429" s="228"/>
      <c r="AO429" s="228"/>
      <c r="AP429" s="228"/>
      <c r="AQ429" s="228"/>
      <c r="AR429" s="228"/>
      <c r="AS429" s="348"/>
      <c r="AT429" s="264">
        <f t="shared" si="312"/>
        <v>0</v>
      </c>
      <c r="AU429" s="259"/>
      <c r="AV429" s="265">
        <f t="shared" si="339"/>
        <v>0</v>
      </c>
      <c r="AX429" s="265">
        <f t="shared" si="343"/>
        <v>0</v>
      </c>
      <c r="AZ429" s="492">
        <f t="shared" si="340"/>
        <v>0</v>
      </c>
      <c r="BB429" s="492">
        <f t="shared" si="341"/>
        <v>0</v>
      </c>
      <c r="BD429" s="265">
        <f t="shared" si="344"/>
        <v>0</v>
      </c>
      <c r="BE429" s="105"/>
      <c r="BF429" s="105"/>
      <c r="BG429" s="105"/>
      <c r="BH429" s="105"/>
      <c r="BI429" s="105"/>
      <c r="BJ429" s="105"/>
    </row>
    <row r="430" spans="2:62" ht="20.100000000000001" hidden="1" customHeight="1" outlineLevel="1">
      <c r="B430" s="100"/>
      <c r="C430" s="908"/>
      <c r="D430" s="909"/>
      <c r="E430" s="909"/>
      <c r="F430" s="910"/>
      <c r="G430" s="890"/>
      <c r="H430" s="891"/>
      <c r="I430" s="152"/>
      <c r="J430" s="152"/>
      <c r="K430" s="152"/>
      <c r="L430" s="152"/>
      <c r="M430" s="152"/>
      <c r="N430" s="152"/>
      <c r="O430" s="152"/>
      <c r="P430" s="153"/>
      <c r="Q430" s="153"/>
      <c r="R430" s="156">
        <f t="shared" si="335"/>
        <v>0</v>
      </c>
      <c r="S430" s="156">
        <f t="shared" si="336"/>
        <v>0</v>
      </c>
      <c r="U430" s="157">
        <f t="shared" si="342"/>
        <v>0</v>
      </c>
      <c r="W430" s="152"/>
      <c r="X430" s="152"/>
      <c r="Y430" s="152"/>
      <c r="Z430" s="152"/>
      <c r="AA430" s="152"/>
      <c r="AB430" s="152"/>
      <c r="AC430" s="347"/>
      <c r="AD430" s="152"/>
      <c r="AE430" s="152"/>
      <c r="AF430" s="152"/>
      <c r="AG430" s="152"/>
      <c r="AH430" s="152"/>
      <c r="AI430" s="152"/>
      <c r="AJ430" s="347"/>
      <c r="AK430" s="152"/>
      <c r="AL430" s="152"/>
      <c r="AM430" s="295"/>
      <c r="AN430" s="228"/>
      <c r="AO430" s="228"/>
      <c r="AP430" s="228"/>
      <c r="AQ430" s="228"/>
      <c r="AR430" s="228"/>
      <c r="AS430" s="348"/>
      <c r="AT430" s="264">
        <f t="shared" si="312"/>
        <v>0</v>
      </c>
      <c r="AU430" s="259"/>
      <c r="AV430" s="265">
        <f t="shared" si="339"/>
        <v>0</v>
      </c>
      <c r="AX430" s="265">
        <f t="shared" si="343"/>
        <v>0</v>
      </c>
      <c r="AZ430" s="492">
        <f t="shared" si="340"/>
        <v>0</v>
      </c>
      <c r="BB430" s="492">
        <f t="shared" si="341"/>
        <v>0</v>
      </c>
      <c r="BD430" s="265">
        <f t="shared" si="344"/>
        <v>0</v>
      </c>
      <c r="BE430" s="105"/>
      <c r="BF430" s="105"/>
      <c r="BG430" s="105"/>
      <c r="BH430" s="105"/>
      <c r="BI430" s="105"/>
      <c r="BJ430" s="105"/>
    </row>
    <row r="431" spans="2:62" ht="20.100000000000001" hidden="1" customHeight="1" outlineLevel="1">
      <c r="B431" s="100"/>
      <c r="C431" s="908"/>
      <c r="D431" s="909"/>
      <c r="E431" s="909"/>
      <c r="F431" s="910"/>
      <c r="G431" s="890"/>
      <c r="H431" s="891"/>
      <c r="I431" s="152"/>
      <c r="J431" s="152"/>
      <c r="K431" s="152"/>
      <c r="L431" s="152"/>
      <c r="M431" s="152"/>
      <c r="N431" s="152"/>
      <c r="O431" s="152"/>
      <c r="P431" s="153"/>
      <c r="Q431" s="153"/>
      <c r="R431" s="156">
        <f t="shared" si="335"/>
        <v>0</v>
      </c>
      <c r="S431" s="156">
        <f t="shared" si="336"/>
        <v>0</v>
      </c>
      <c r="U431" s="157">
        <f t="shared" si="342"/>
        <v>0</v>
      </c>
      <c r="W431" s="152"/>
      <c r="X431" s="152"/>
      <c r="Y431" s="152"/>
      <c r="Z431" s="152"/>
      <c r="AA431" s="152"/>
      <c r="AB431" s="152"/>
      <c r="AC431" s="347"/>
      <c r="AD431" s="152"/>
      <c r="AE431" s="152"/>
      <c r="AF431" s="152"/>
      <c r="AG431" s="152"/>
      <c r="AH431" s="152"/>
      <c r="AI431" s="152"/>
      <c r="AJ431" s="347"/>
      <c r="AK431" s="152"/>
      <c r="AL431" s="152"/>
      <c r="AM431" s="295"/>
      <c r="AN431" s="228"/>
      <c r="AO431" s="228"/>
      <c r="AP431" s="228"/>
      <c r="AQ431" s="228"/>
      <c r="AR431" s="228"/>
      <c r="AS431" s="348"/>
      <c r="AT431" s="264">
        <f t="shared" si="312"/>
        <v>0</v>
      </c>
      <c r="AU431" s="259"/>
      <c r="AV431" s="265">
        <f t="shared" si="339"/>
        <v>0</v>
      </c>
      <c r="AX431" s="265">
        <f t="shared" si="343"/>
        <v>0</v>
      </c>
      <c r="AZ431" s="492">
        <f t="shared" si="340"/>
        <v>0</v>
      </c>
      <c r="BB431" s="492">
        <f t="shared" si="341"/>
        <v>0</v>
      </c>
      <c r="BD431" s="265">
        <f t="shared" si="344"/>
        <v>0</v>
      </c>
      <c r="BE431" s="105"/>
      <c r="BF431" s="105"/>
      <c r="BG431" s="105"/>
      <c r="BH431" s="105"/>
      <c r="BI431" s="105"/>
      <c r="BJ431" s="105"/>
    </row>
    <row r="432" spans="2:62" ht="20.100000000000001" hidden="1" customHeight="1" outlineLevel="1">
      <c r="B432" s="100"/>
      <c r="C432" s="908"/>
      <c r="D432" s="909"/>
      <c r="E432" s="909"/>
      <c r="F432" s="910"/>
      <c r="G432" s="890"/>
      <c r="H432" s="891"/>
      <c r="I432" s="152"/>
      <c r="J432" s="152"/>
      <c r="K432" s="152"/>
      <c r="L432" s="152"/>
      <c r="M432" s="152"/>
      <c r="N432" s="152"/>
      <c r="O432" s="152"/>
      <c r="P432" s="153"/>
      <c r="Q432" s="153"/>
      <c r="R432" s="156">
        <f t="shared" si="335"/>
        <v>0</v>
      </c>
      <c r="S432" s="156">
        <f t="shared" si="336"/>
        <v>0</v>
      </c>
      <c r="U432" s="157">
        <f t="shared" si="342"/>
        <v>0</v>
      </c>
      <c r="W432" s="152"/>
      <c r="X432" s="152"/>
      <c r="Y432" s="152"/>
      <c r="Z432" s="152"/>
      <c r="AA432" s="152"/>
      <c r="AB432" s="152"/>
      <c r="AC432" s="347"/>
      <c r="AD432" s="152"/>
      <c r="AE432" s="152"/>
      <c r="AF432" s="152"/>
      <c r="AG432" s="152"/>
      <c r="AH432" s="152"/>
      <c r="AI432" s="152"/>
      <c r="AJ432" s="347"/>
      <c r="AK432" s="152"/>
      <c r="AL432" s="152"/>
      <c r="AM432" s="295"/>
      <c r="AN432" s="228"/>
      <c r="AO432" s="228"/>
      <c r="AP432" s="228"/>
      <c r="AQ432" s="228"/>
      <c r="AR432" s="228"/>
      <c r="AS432" s="348"/>
      <c r="AT432" s="264">
        <f t="shared" si="312"/>
        <v>0</v>
      </c>
      <c r="AU432" s="259"/>
      <c r="AV432" s="265">
        <f t="shared" si="339"/>
        <v>0</v>
      </c>
      <c r="AX432" s="265">
        <f t="shared" si="343"/>
        <v>0</v>
      </c>
      <c r="AZ432" s="492">
        <f t="shared" si="340"/>
        <v>0</v>
      </c>
      <c r="BB432" s="492">
        <f t="shared" si="341"/>
        <v>0</v>
      </c>
      <c r="BD432" s="265">
        <f t="shared" si="344"/>
        <v>0</v>
      </c>
      <c r="BE432" s="105"/>
      <c r="BF432" s="105"/>
      <c r="BG432" s="105"/>
      <c r="BH432" s="105"/>
      <c r="BI432" s="105"/>
      <c r="BJ432" s="105"/>
    </row>
    <row r="433" spans="2:62" ht="20.100000000000001" hidden="1" customHeight="1" outlineLevel="1">
      <c r="B433" s="100"/>
      <c r="C433" s="908"/>
      <c r="D433" s="909"/>
      <c r="E433" s="909"/>
      <c r="F433" s="910"/>
      <c r="G433" s="890"/>
      <c r="H433" s="891"/>
      <c r="I433" s="152"/>
      <c r="J433" s="152"/>
      <c r="K433" s="152"/>
      <c r="L433" s="152"/>
      <c r="M433" s="152"/>
      <c r="N433" s="152"/>
      <c r="O433" s="152"/>
      <c r="P433" s="153"/>
      <c r="Q433" s="153"/>
      <c r="R433" s="156">
        <f t="shared" si="335"/>
        <v>0</v>
      </c>
      <c r="S433" s="156">
        <f t="shared" si="336"/>
        <v>0</v>
      </c>
      <c r="U433" s="157">
        <f t="shared" si="342"/>
        <v>0</v>
      </c>
      <c r="W433" s="152"/>
      <c r="X433" s="152"/>
      <c r="Y433" s="152"/>
      <c r="Z433" s="152"/>
      <c r="AA433" s="152"/>
      <c r="AB433" s="152"/>
      <c r="AC433" s="347"/>
      <c r="AD433" s="152"/>
      <c r="AE433" s="152"/>
      <c r="AF433" s="152"/>
      <c r="AG433" s="152"/>
      <c r="AH433" s="152"/>
      <c r="AI433" s="152"/>
      <c r="AJ433" s="347"/>
      <c r="AK433" s="152"/>
      <c r="AL433" s="152"/>
      <c r="AM433" s="295"/>
      <c r="AN433" s="228"/>
      <c r="AO433" s="228"/>
      <c r="AP433" s="228"/>
      <c r="AQ433" s="228"/>
      <c r="AR433" s="228"/>
      <c r="AS433" s="348"/>
      <c r="AT433" s="264">
        <f t="shared" si="312"/>
        <v>0</v>
      </c>
      <c r="AU433" s="259"/>
      <c r="AV433" s="265">
        <f t="shared" si="339"/>
        <v>0</v>
      </c>
      <c r="AX433" s="265">
        <f t="shared" si="343"/>
        <v>0</v>
      </c>
      <c r="AZ433" s="492">
        <f t="shared" si="340"/>
        <v>0</v>
      </c>
      <c r="BB433" s="492">
        <f t="shared" si="341"/>
        <v>0</v>
      </c>
      <c r="BD433" s="265">
        <f t="shared" si="344"/>
        <v>0</v>
      </c>
      <c r="BE433" s="105"/>
      <c r="BF433" s="105"/>
      <c r="BG433" s="105"/>
      <c r="BH433" s="105"/>
      <c r="BI433" s="105"/>
      <c r="BJ433" s="105"/>
    </row>
    <row r="434" spans="2:62" ht="20.100000000000001" hidden="1" customHeight="1" outlineLevel="1">
      <c r="B434" s="100"/>
      <c r="C434" s="908"/>
      <c r="D434" s="909"/>
      <c r="E434" s="909"/>
      <c r="F434" s="910"/>
      <c r="G434" s="890"/>
      <c r="H434" s="891"/>
      <c r="I434" s="152"/>
      <c r="J434" s="152"/>
      <c r="K434" s="152"/>
      <c r="L434" s="152"/>
      <c r="M434" s="152"/>
      <c r="N434" s="152"/>
      <c r="O434" s="152"/>
      <c r="P434" s="153"/>
      <c r="Q434" s="153"/>
      <c r="R434" s="156">
        <f t="shared" si="335"/>
        <v>0</v>
      </c>
      <c r="S434" s="156">
        <f t="shared" si="336"/>
        <v>0</v>
      </c>
      <c r="U434" s="157">
        <f t="shared" si="342"/>
        <v>0</v>
      </c>
      <c r="W434" s="152"/>
      <c r="X434" s="152"/>
      <c r="Y434" s="152"/>
      <c r="Z434" s="152"/>
      <c r="AA434" s="152"/>
      <c r="AB434" s="152"/>
      <c r="AC434" s="347"/>
      <c r="AD434" s="152"/>
      <c r="AE434" s="152"/>
      <c r="AF434" s="152"/>
      <c r="AG434" s="152"/>
      <c r="AH434" s="152"/>
      <c r="AI434" s="152"/>
      <c r="AJ434" s="347"/>
      <c r="AK434" s="152"/>
      <c r="AL434" s="152"/>
      <c r="AM434" s="295"/>
      <c r="AN434" s="228"/>
      <c r="AO434" s="228"/>
      <c r="AP434" s="228"/>
      <c r="AQ434" s="228"/>
      <c r="AR434" s="228"/>
      <c r="AS434" s="348"/>
      <c r="AT434" s="264">
        <f t="shared" si="312"/>
        <v>0</v>
      </c>
      <c r="AU434" s="259"/>
      <c r="AV434" s="265">
        <f t="shared" si="339"/>
        <v>0</v>
      </c>
      <c r="AX434" s="265">
        <f t="shared" si="343"/>
        <v>0</v>
      </c>
      <c r="AZ434" s="492">
        <f t="shared" si="340"/>
        <v>0</v>
      </c>
      <c r="BB434" s="492">
        <f t="shared" si="341"/>
        <v>0</v>
      </c>
      <c r="BD434" s="265">
        <f t="shared" si="344"/>
        <v>0</v>
      </c>
      <c r="BE434" s="105"/>
      <c r="BF434" s="105"/>
      <c r="BG434" s="105"/>
      <c r="BH434" s="105"/>
      <c r="BI434" s="105"/>
      <c r="BJ434" s="105"/>
    </row>
    <row r="435" spans="2:62" ht="20.100000000000001" hidden="1" customHeight="1" outlineLevel="1">
      <c r="B435" s="100"/>
      <c r="C435" s="908"/>
      <c r="D435" s="909"/>
      <c r="E435" s="909"/>
      <c r="F435" s="910"/>
      <c r="G435" s="890"/>
      <c r="H435" s="891"/>
      <c r="I435" s="152"/>
      <c r="J435" s="152"/>
      <c r="K435" s="152"/>
      <c r="L435" s="152"/>
      <c r="M435" s="152"/>
      <c r="N435" s="152"/>
      <c r="O435" s="152"/>
      <c r="P435" s="153"/>
      <c r="Q435" s="153"/>
      <c r="R435" s="156">
        <f t="shared" si="335"/>
        <v>0</v>
      </c>
      <c r="S435" s="156">
        <f t="shared" si="336"/>
        <v>0</v>
      </c>
      <c r="U435" s="157">
        <f t="shared" si="342"/>
        <v>0</v>
      </c>
      <c r="W435" s="152"/>
      <c r="X435" s="152"/>
      <c r="Y435" s="152"/>
      <c r="Z435" s="152"/>
      <c r="AA435" s="152"/>
      <c r="AB435" s="152"/>
      <c r="AC435" s="347"/>
      <c r="AD435" s="152"/>
      <c r="AE435" s="152"/>
      <c r="AF435" s="152"/>
      <c r="AG435" s="152"/>
      <c r="AH435" s="152"/>
      <c r="AI435" s="152"/>
      <c r="AJ435" s="347"/>
      <c r="AK435" s="152"/>
      <c r="AL435" s="152"/>
      <c r="AM435" s="295"/>
      <c r="AN435" s="228"/>
      <c r="AO435" s="228"/>
      <c r="AP435" s="228"/>
      <c r="AQ435" s="228"/>
      <c r="AR435" s="228"/>
      <c r="AS435" s="348"/>
      <c r="AT435" s="264">
        <f t="shared" si="312"/>
        <v>0</v>
      </c>
      <c r="AU435" s="259"/>
      <c r="AV435" s="265">
        <f t="shared" si="339"/>
        <v>0</v>
      </c>
      <c r="AX435" s="265">
        <f t="shared" si="343"/>
        <v>0</v>
      </c>
      <c r="AZ435" s="492">
        <f t="shared" si="340"/>
        <v>0</v>
      </c>
      <c r="BB435" s="492">
        <f t="shared" si="341"/>
        <v>0</v>
      </c>
      <c r="BD435" s="265">
        <f t="shared" si="344"/>
        <v>0</v>
      </c>
      <c r="BE435" s="105"/>
      <c r="BF435" s="105"/>
      <c r="BG435" s="105"/>
      <c r="BH435" s="105"/>
      <c r="BI435" s="105"/>
      <c r="BJ435" s="105"/>
    </row>
    <row r="436" spans="2:62" ht="9.9499999999999993" hidden="1" customHeight="1" outlineLevel="1">
      <c r="B436" s="101"/>
      <c r="C436" s="208"/>
      <c r="D436" s="208"/>
      <c r="E436" s="208"/>
      <c r="F436" s="208"/>
      <c r="G436" s="237"/>
      <c r="H436" s="207"/>
      <c r="I436" s="257"/>
      <c r="J436" s="257"/>
      <c r="K436" s="257"/>
      <c r="L436" s="257"/>
      <c r="M436" s="257"/>
      <c r="N436" s="257"/>
      <c r="O436" s="257"/>
      <c r="P436" s="256"/>
      <c r="Q436" s="102"/>
      <c r="R436" s="102"/>
      <c r="S436" s="102"/>
      <c r="U436" s="98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Z436" s="493"/>
      <c r="BE436" s="105"/>
      <c r="BF436" s="105"/>
      <c r="BG436" s="105"/>
      <c r="BH436" s="105"/>
      <c r="BI436" s="105"/>
      <c r="BJ436" s="105"/>
    </row>
    <row r="437" spans="2:62" ht="20.100000000000001" customHeight="1" collapsed="1">
      <c r="B437" s="8">
        <f>B420+1</f>
        <v>26</v>
      </c>
      <c r="C437" s="916"/>
      <c r="D437" s="917"/>
      <c r="E437" s="917"/>
      <c r="F437" s="918"/>
      <c r="G437" s="429"/>
      <c r="H437" s="206">
        <v>1</v>
      </c>
      <c r="I437" s="642">
        <f t="shared" ref="I437" si="345">$H437*SUM(I438:I452)</f>
        <v>0</v>
      </c>
      <c r="J437" s="643">
        <f t="shared" ref="J437:O437" si="346">$H437*SUM(J438:J452)</f>
        <v>0</v>
      </c>
      <c r="K437" s="644">
        <f t="shared" si="346"/>
        <v>0</v>
      </c>
      <c r="L437" s="645">
        <f t="shared" si="346"/>
        <v>0</v>
      </c>
      <c r="M437" s="645">
        <f t="shared" si="346"/>
        <v>0</v>
      </c>
      <c r="N437" s="644">
        <f t="shared" si="346"/>
        <v>0</v>
      </c>
      <c r="O437" s="642">
        <f t="shared" si="346"/>
        <v>0</v>
      </c>
      <c r="P437" s="209">
        <f t="shared" ref="P437:Q437" si="347">$H437*SUM(P438:P452)</f>
        <v>0</v>
      </c>
      <c r="Q437" s="210">
        <f t="shared" si="347"/>
        <v>0</v>
      </c>
      <c r="R437" s="136">
        <f t="shared" ref="R437:R452" si="348">P437*(1+Gewinn)*(1+SicherheitAngebot)</f>
        <v>0</v>
      </c>
      <c r="S437" s="137">
        <f t="shared" ref="S437:S452" si="349">Q437*(1+MGKZ)*(1+Gewinn)*(1+SicherheitAngebot)</f>
        <v>0</v>
      </c>
      <c r="U437" s="10">
        <f>I437*$I$7+J437*$J$7+K437*$K$7+L437*$L$7+M437*$M$7+N437*$N$7+O437*$O$7+R437+S437</f>
        <v>0</v>
      </c>
      <c r="W437" s="646">
        <f t="shared" ref="W437:AB437" si="350">$H437*SUM(W438:W452)</f>
        <v>0</v>
      </c>
      <c r="X437" s="647">
        <f t="shared" si="350"/>
        <v>0</v>
      </c>
      <c r="Y437" s="648">
        <f t="shared" si="350"/>
        <v>0</v>
      </c>
      <c r="Z437" s="649">
        <f t="shared" si="350"/>
        <v>0</v>
      </c>
      <c r="AA437" s="648">
        <f t="shared" si="350"/>
        <v>0</v>
      </c>
      <c r="AB437" s="646">
        <f t="shared" si="350"/>
        <v>0</v>
      </c>
      <c r="AC437" s="258"/>
      <c r="AD437" s="646">
        <f t="shared" ref="AD437:AM437" si="351">$H437*SUM(AD438:AD452)</f>
        <v>0</v>
      </c>
      <c r="AE437" s="647">
        <f t="shared" si="351"/>
        <v>0</v>
      </c>
      <c r="AF437" s="648">
        <f t="shared" si="351"/>
        <v>0</v>
      </c>
      <c r="AG437" s="649">
        <f t="shared" si="351"/>
        <v>0</v>
      </c>
      <c r="AH437" s="648">
        <f t="shared" si="351"/>
        <v>0</v>
      </c>
      <c r="AI437" s="646">
        <f t="shared" si="351"/>
        <v>0</v>
      </c>
      <c r="AJ437" s="258"/>
      <c r="AK437" s="653">
        <f t="shared" si="351"/>
        <v>0</v>
      </c>
      <c r="AL437" s="653">
        <f t="shared" si="351"/>
        <v>0</v>
      </c>
      <c r="AM437" s="653">
        <f t="shared" si="351"/>
        <v>0</v>
      </c>
      <c r="AN437" s="227">
        <f>$H437*SUM(AN438:AN452)*(1+Gewinn)*(1+SicherheitAngebot)</f>
        <v>0</v>
      </c>
      <c r="AO437" s="227">
        <f>$H437*SUM(AO438:AO452)*(1+Gewinn)*(1+SicherheitAngebot)</f>
        <v>0</v>
      </c>
      <c r="AP437" s="227">
        <f>$H437*SUM(AP438:AP452)*(1+Gewinn)*(1+SicherheitAngebot)</f>
        <v>0</v>
      </c>
      <c r="AQ437" s="227">
        <f>$H437*SUM(AQ438:AQ452)*(1+Gewinn)*(1+SicherheitAngebot)</f>
        <v>0</v>
      </c>
      <c r="AR437" s="227">
        <f>$H437*SUM(AR438:AR452)*(1+Gewinn)*(1+SicherheitAngebot)</f>
        <v>0</v>
      </c>
      <c r="AS437" s="262"/>
      <c r="AT437" s="263">
        <f t="shared" si="312"/>
        <v>0</v>
      </c>
      <c r="AU437" s="259"/>
      <c r="AV437" s="491">
        <f>AK437*$AK$7+AL437*$AL$7+AM437*$AM$7+SUM(AN437:AR437)+AT437/Zuschläge_IBN+AT437</f>
        <v>0</v>
      </c>
      <c r="AX437" s="685">
        <f>U437+AV437</f>
        <v>0</v>
      </c>
      <c r="AZ437" s="490">
        <f>IF(H437&gt;0,U437/(1+SicherheitAngebot)*(1+Sicherheit),0)</f>
        <v>0</v>
      </c>
      <c r="BB437" s="490">
        <f>IF(H437&gt;0,AV437/(1+SicherheitAngebot)*(1+Sicherheit),0)</f>
        <v>0</v>
      </c>
      <c r="BD437" s="490">
        <f>AZ437+BB437</f>
        <v>0</v>
      </c>
      <c r="BE437" s="105"/>
      <c r="BF437" s="105"/>
      <c r="BG437" s="105"/>
      <c r="BH437" s="105"/>
      <c r="BI437" s="105"/>
      <c r="BJ437" s="105"/>
    </row>
    <row r="438" spans="2:62" ht="20.100000000000001" hidden="1" customHeight="1" outlineLevel="1">
      <c r="B438" s="99"/>
      <c r="C438" s="908"/>
      <c r="D438" s="909"/>
      <c r="E438" s="909"/>
      <c r="F438" s="910"/>
      <c r="G438" s="890"/>
      <c r="H438" s="901"/>
      <c r="I438" s="152"/>
      <c r="J438" s="152"/>
      <c r="K438" s="152"/>
      <c r="L438" s="152"/>
      <c r="M438" s="152"/>
      <c r="N438" s="152"/>
      <c r="O438" s="152"/>
      <c r="P438" s="153"/>
      <c r="Q438" s="153"/>
      <c r="R438" s="156">
        <f t="shared" si="348"/>
        <v>0</v>
      </c>
      <c r="S438" s="156">
        <f t="shared" si="349"/>
        <v>0</v>
      </c>
      <c r="U438" s="157">
        <f>I438*$I$7+J438*$J$7+K438*$K$7+L438*$L$7+M438*$M$7+N438*$N$7+O438*$O$7+R438+S438</f>
        <v>0</v>
      </c>
      <c r="W438" s="152"/>
      <c r="X438" s="152"/>
      <c r="Y438" s="152"/>
      <c r="Z438" s="152"/>
      <c r="AA438" s="152"/>
      <c r="AB438" s="152"/>
      <c r="AC438" s="347"/>
      <c r="AD438" s="152"/>
      <c r="AE438" s="152"/>
      <c r="AF438" s="152"/>
      <c r="AG438" s="152"/>
      <c r="AH438" s="152"/>
      <c r="AI438" s="152"/>
      <c r="AJ438" s="347"/>
      <c r="AK438" s="152"/>
      <c r="AL438" s="152"/>
      <c r="AM438" s="295"/>
      <c r="AN438" s="228"/>
      <c r="AO438" s="228"/>
      <c r="AP438" s="228"/>
      <c r="AQ438" s="228"/>
      <c r="AR438" s="228"/>
      <c r="AS438" s="348"/>
      <c r="AT438" s="264">
        <f t="shared" si="312"/>
        <v>0</v>
      </c>
      <c r="AU438" s="259"/>
      <c r="AV438" s="265">
        <f t="shared" ref="AV438:AV452" si="352">AK438*$AK$7+AL438*$AL$7+AM438*$AM$7+SUM(AN438:AR438)*(1+Gewinn)*(1+SicherheitAngebot)+AT438/Zuschläge_IBN+AT438</f>
        <v>0</v>
      </c>
      <c r="AX438" s="265">
        <f>U438+AV438</f>
        <v>0</v>
      </c>
      <c r="AZ438" s="492">
        <f t="shared" ref="AZ438:AZ452" si="353">U438/(1+SicherheitAngebot)*(1+Sicherheit)</f>
        <v>0</v>
      </c>
      <c r="BB438" s="492">
        <f t="shared" ref="BB438:BB452" si="354">AV438/(1+SicherheitAngebot)*(1+Sicherheit)</f>
        <v>0</v>
      </c>
      <c r="BD438" s="265">
        <f>AZ438+BB438</f>
        <v>0</v>
      </c>
      <c r="BE438" s="105"/>
      <c r="BF438" s="105"/>
      <c r="BG438" s="105"/>
      <c r="BH438" s="105"/>
      <c r="BI438" s="105"/>
      <c r="BJ438" s="105"/>
    </row>
    <row r="439" spans="2:62" ht="20.100000000000001" hidden="1" customHeight="1" outlineLevel="1">
      <c r="B439" s="100"/>
      <c r="C439" s="908"/>
      <c r="D439" s="909"/>
      <c r="E439" s="909"/>
      <c r="F439" s="910"/>
      <c r="G439" s="890"/>
      <c r="H439" s="891"/>
      <c r="I439" s="152"/>
      <c r="J439" s="152"/>
      <c r="K439" s="152"/>
      <c r="L439" s="152"/>
      <c r="M439" s="152"/>
      <c r="N439" s="152"/>
      <c r="O439" s="152"/>
      <c r="P439" s="153"/>
      <c r="Q439" s="153"/>
      <c r="R439" s="156">
        <f t="shared" si="348"/>
        <v>0</v>
      </c>
      <c r="S439" s="156">
        <f t="shared" si="349"/>
        <v>0</v>
      </c>
      <c r="U439" s="157">
        <f t="shared" ref="U439:U452" si="355">I439*$I$7+J439*$J$7+K439*$K$7+L439*$L$7+M439*$M$7+N439*$N$7+O439*$O$7+R439+S439</f>
        <v>0</v>
      </c>
      <c r="W439" s="152"/>
      <c r="X439" s="152"/>
      <c r="Y439" s="152"/>
      <c r="Z439" s="152"/>
      <c r="AA439" s="152"/>
      <c r="AB439" s="152"/>
      <c r="AC439" s="347"/>
      <c r="AD439" s="152"/>
      <c r="AE439" s="152"/>
      <c r="AF439" s="152"/>
      <c r="AG439" s="152"/>
      <c r="AH439" s="152"/>
      <c r="AI439" s="152"/>
      <c r="AJ439" s="347"/>
      <c r="AK439" s="152"/>
      <c r="AL439" s="152"/>
      <c r="AM439" s="295"/>
      <c r="AN439" s="228"/>
      <c r="AO439" s="228"/>
      <c r="AP439" s="228"/>
      <c r="AQ439" s="228"/>
      <c r="AR439" s="228"/>
      <c r="AS439" s="348"/>
      <c r="AT439" s="264">
        <f t="shared" si="312"/>
        <v>0</v>
      </c>
      <c r="AU439" s="259"/>
      <c r="AV439" s="265">
        <f t="shared" si="352"/>
        <v>0</v>
      </c>
      <c r="AX439" s="265">
        <f t="shared" ref="AX439:AX452" si="356">U439+AV439</f>
        <v>0</v>
      </c>
      <c r="AZ439" s="492">
        <f t="shared" si="353"/>
        <v>0</v>
      </c>
      <c r="BB439" s="492">
        <f t="shared" si="354"/>
        <v>0</v>
      </c>
      <c r="BD439" s="265">
        <f t="shared" ref="BD439:BD452" si="357">AZ439+BB439</f>
        <v>0</v>
      </c>
      <c r="BE439" s="105"/>
      <c r="BF439" s="105"/>
      <c r="BG439" s="105"/>
      <c r="BH439" s="105"/>
      <c r="BI439" s="105"/>
      <c r="BJ439" s="105"/>
    </row>
    <row r="440" spans="2:62" ht="20.100000000000001" hidden="1" customHeight="1" outlineLevel="1">
      <c r="B440" s="100"/>
      <c r="C440" s="908"/>
      <c r="D440" s="909"/>
      <c r="E440" s="909"/>
      <c r="F440" s="910"/>
      <c r="G440" s="890"/>
      <c r="H440" s="891"/>
      <c r="I440" s="152"/>
      <c r="J440" s="152"/>
      <c r="K440" s="152"/>
      <c r="L440" s="152"/>
      <c r="M440" s="152"/>
      <c r="N440" s="152"/>
      <c r="O440" s="152"/>
      <c r="P440" s="153"/>
      <c r="Q440" s="153"/>
      <c r="R440" s="156">
        <f t="shared" si="348"/>
        <v>0</v>
      </c>
      <c r="S440" s="156">
        <f t="shared" si="349"/>
        <v>0</v>
      </c>
      <c r="U440" s="157">
        <f t="shared" si="355"/>
        <v>0</v>
      </c>
      <c r="W440" s="152"/>
      <c r="X440" s="152"/>
      <c r="Y440" s="152"/>
      <c r="Z440" s="152"/>
      <c r="AA440" s="152"/>
      <c r="AB440" s="152"/>
      <c r="AC440" s="347"/>
      <c r="AD440" s="152"/>
      <c r="AE440" s="152"/>
      <c r="AF440" s="152"/>
      <c r="AG440" s="152"/>
      <c r="AH440" s="152"/>
      <c r="AI440" s="152"/>
      <c r="AJ440" s="347"/>
      <c r="AK440" s="152"/>
      <c r="AL440" s="152"/>
      <c r="AM440" s="295"/>
      <c r="AN440" s="228"/>
      <c r="AO440" s="228"/>
      <c r="AP440" s="228"/>
      <c r="AQ440" s="228"/>
      <c r="AR440" s="228"/>
      <c r="AS440" s="348"/>
      <c r="AT440" s="264">
        <f t="shared" si="312"/>
        <v>0</v>
      </c>
      <c r="AU440" s="259"/>
      <c r="AV440" s="265">
        <f t="shared" si="352"/>
        <v>0</v>
      </c>
      <c r="AX440" s="265">
        <f t="shared" si="356"/>
        <v>0</v>
      </c>
      <c r="AZ440" s="492">
        <f t="shared" si="353"/>
        <v>0</v>
      </c>
      <c r="BB440" s="492">
        <f t="shared" si="354"/>
        <v>0</v>
      </c>
      <c r="BD440" s="265">
        <f t="shared" si="357"/>
        <v>0</v>
      </c>
      <c r="BE440" s="105"/>
      <c r="BF440" s="105"/>
      <c r="BG440" s="105"/>
      <c r="BH440" s="105"/>
      <c r="BI440" s="105"/>
      <c r="BJ440" s="105"/>
    </row>
    <row r="441" spans="2:62" ht="20.100000000000001" hidden="1" customHeight="1" outlineLevel="1">
      <c r="B441" s="100"/>
      <c r="C441" s="908"/>
      <c r="D441" s="909"/>
      <c r="E441" s="909"/>
      <c r="F441" s="910"/>
      <c r="G441" s="890"/>
      <c r="H441" s="891"/>
      <c r="I441" s="152"/>
      <c r="J441" s="152"/>
      <c r="K441" s="152"/>
      <c r="L441" s="152"/>
      <c r="M441" s="152"/>
      <c r="N441" s="152"/>
      <c r="O441" s="152"/>
      <c r="P441" s="153"/>
      <c r="Q441" s="153"/>
      <c r="R441" s="156">
        <f t="shared" si="348"/>
        <v>0</v>
      </c>
      <c r="S441" s="156">
        <f t="shared" si="349"/>
        <v>0</v>
      </c>
      <c r="U441" s="157">
        <f t="shared" si="355"/>
        <v>0</v>
      </c>
      <c r="W441" s="152"/>
      <c r="X441" s="152"/>
      <c r="Y441" s="152"/>
      <c r="Z441" s="152"/>
      <c r="AA441" s="152"/>
      <c r="AB441" s="152"/>
      <c r="AC441" s="347"/>
      <c r="AD441" s="152"/>
      <c r="AE441" s="152"/>
      <c r="AF441" s="152"/>
      <c r="AG441" s="152"/>
      <c r="AH441" s="152"/>
      <c r="AI441" s="152"/>
      <c r="AJ441" s="347"/>
      <c r="AK441" s="152"/>
      <c r="AL441" s="152"/>
      <c r="AM441" s="295"/>
      <c r="AN441" s="228"/>
      <c r="AO441" s="228"/>
      <c r="AP441" s="228"/>
      <c r="AQ441" s="228"/>
      <c r="AR441" s="228"/>
      <c r="AS441" s="348"/>
      <c r="AT441" s="264">
        <f t="shared" si="312"/>
        <v>0</v>
      </c>
      <c r="AU441" s="259"/>
      <c r="AV441" s="265">
        <f t="shared" si="352"/>
        <v>0</v>
      </c>
      <c r="AX441" s="265">
        <f t="shared" si="356"/>
        <v>0</v>
      </c>
      <c r="AZ441" s="492">
        <f t="shared" si="353"/>
        <v>0</v>
      </c>
      <c r="BB441" s="492">
        <f t="shared" si="354"/>
        <v>0</v>
      </c>
      <c r="BD441" s="265">
        <f t="shared" si="357"/>
        <v>0</v>
      </c>
      <c r="BE441" s="105"/>
      <c r="BF441" s="105"/>
      <c r="BG441" s="105"/>
      <c r="BH441" s="105"/>
      <c r="BI441" s="105"/>
      <c r="BJ441" s="105"/>
    </row>
    <row r="442" spans="2:62" ht="20.100000000000001" hidden="1" customHeight="1" outlineLevel="1">
      <c r="B442" s="100"/>
      <c r="C442" s="908"/>
      <c r="D442" s="909"/>
      <c r="E442" s="909"/>
      <c r="F442" s="910"/>
      <c r="G442" s="890"/>
      <c r="H442" s="891"/>
      <c r="I442" s="152"/>
      <c r="J442" s="152"/>
      <c r="K442" s="152"/>
      <c r="L442" s="152"/>
      <c r="M442" s="152"/>
      <c r="N442" s="152"/>
      <c r="O442" s="152"/>
      <c r="P442" s="153"/>
      <c r="Q442" s="153"/>
      <c r="R442" s="156">
        <f t="shared" si="348"/>
        <v>0</v>
      </c>
      <c r="S442" s="156">
        <f t="shared" si="349"/>
        <v>0</v>
      </c>
      <c r="U442" s="157">
        <f t="shared" si="355"/>
        <v>0</v>
      </c>
      <c r="W442" s="152"/>
      <c r="X442" s="152"/>
      <c r="Y442" s="152"/>
      <c r="Z442" s="152"/>
      <c r="AA442" s="152"/>
      <c r="AB442" s="152"/>
      <c r="AC442" s="347"/>
      <c r="AD442" s="152"/>
      <c r="AE442" s="152"/>
      <c r="AF442" s="152"/>
      <c r="AG442" s="152"/>
      <c r="AH442" s="152"/>
      <c r="AI442" s="152"/>
      <c r="AJ442" s="347"/>
      <c r="AK442" s="152"/>
      <c r="AL442" s="152"/>
      <c r="AM442" s="295"/>
      <c r="AN442" s="228"/>
      <c r="AO442" s="228"/>
      <c r="AP442" s="228"/>
      <c r="AQ442" s="228"/>
      <c r="AR442" s="228"/>
      <c r="AS442" s="348"/>
      <c r="AT442" s="264">
        <f t="shared" si="312"/>
        <v>0</v>
      </c>
      <c r="AU442" s="259"/>
      <c r="AV442" s="265">
        <f t="shared" si="352"/>
        <v>0</v>
      </c>
      <c r="AX442" s="265">
        <f t="shared" si="356"/>
        <v>0</v>
      </c>
      <c r="AZ442" s="492">
        <f t="shared" si="353"/>
        <v>0</v>
      </c>
      <c r="BB442" s="492">
        <f t="shared" si="354"/>
        <v>0</v>
      </c>
      <c r="BD442" s="265">
        <f t="shared" si="357"/>
        <v>0</v>
      </c>
      <c r="BE442" s="105"/>
      <c r="BF442" s="105"/>
      <c r="BG442" s="105"/>
      <c r="BH442" s="105"/>
      <c r="BI442" s="105"/>
      <c r="BJ442" s="105"/>
    </row>
    <row r="443" spans="2:62" ht="20.100000000000001" hidden="1" customHeight="1" outlineLevel="1">
      <c r="B443" s="100"/>
      <c r="C443" s="908"/>
      <c r="D443" s="909"/>
      <c r="E443" s="909"/>
      <c r="F443" s="910"/>
      <c r="G443" s="890"/>
      <c r="H443" s="891"/>
      <c r="I443" s="152"/>
      <c r="J443" s="152"/>
      <c r="K443" s="152"/>
      <c r="L443" s="152"/>
      <c r="M443" s="152"/>
      <c r="N443" s="152"/>
      <c r="O443" s="152"/>
      <c r="P443" s="153"/>
      <c r="Q443" s="153"/>
      <c r="R443" s="156">
        <f t="shared" si="348"/>
        <v>0</v>
      </c>
      <c r="S443" s="156">
        <f t="shared" si="349"/>
        <v>0</v>
      </c>
      <c r="U443" s="157">
        <f t="shared" si="355"/>
        <v>0</v>
      </c>
      <c r="W443" s="152"/>
      <c r="X443" s="152"/>
      <c r="Y443" s="152"/>
      <c r="Z443" s="152"/>
      <c r="AA443" s="152"/>
      <c r="AB443" s="152"/>
      <c r="AC443" s="347"/>
      <c r="AD443" s="152"/>
      <c r="AE443" s="152"/>
      <c r="AF443" s="152"/>
      <c r="AG443" s="152"/>
      <c r="AH443" s="152"/>
      <c r="AI443" s="152"/>
      <c r="AJ443" s="347"/>
      <c r="AK443" s="152"/>
      <c r="AL443" s="152"/>
      <c r="AM443" s="295"/>
      <c r="AN443" s="228"/>
      <c r="AO443" s="228"/>
      <c r="AP443" s="228"/>
      <c r="AQ443" s="228"/>
      <c r="AR443" s="228"/>
      <c r="AS443" s="348"/>
      <c r="AT443" s="264">
        <f t="shared" si="312"/>
        <v>0</v>
      </c>
      <c r="AU443" s="259"/>
      <c r="AV443" s="265">
        <f t="shared" si="352"/>
        <v>0</v>
      </c>
      <c r="AX443" s="265">
        <f t="shared" si="356"/>
        <v>0</v>
      </c>
      <c r="AZ443" s="492">
        <f t="shared" si="353"/>
        <v>0</v>
      </c>
      <c r="BB443" s="492">
        <f t="shared" si="354"/>
        <v>0</v>
      </c>
      <c r="BD443" s="265">
        <f t="shared" si="357"/>
        <v>0</v>
      </c>
      <c r="BE443" s="105"/>
      <c r="BF443" s="105"/>
      <c r="BG443" s="105"/>
      <c r="BH443" s="105"/>
      <c r="BI443" s="105"/>
      <c r="BJ443" s="105"/>
    </row>
    <row r="444" spans="2:62" ht="20.100000000000001" hidden="1" customHeight="1" outlineLevel="1">
      <c r="B444" s="100"/>
      <c r="C444" s="908"/>
      <c r="D444" s="909"/>
      <c r="E444" s="909"/>
      <c r="F444" s="910"/>
      <c r="G444" s="890"/>
      <c r="H444" s="891"/>
      <c r="I444" s="152"/>
      <c r="J444" s="152"/>
      <c r="K444" s="152"/>
      <c r="L444" s="152"/>
      <c r="M444" s="152"/>
      <c r="N444" s="152"/>
      <c r="O444" s="152"/>
      <c r="P444" s="153"/>
      <c r="Q444" s="153"/>
      <c r="R444" s="156">
        <f t="shared" si="348"/>
        <v>0</v>
      </c>
      <c r="S444" s="156">
        <f t="shared" si="349"/>
        <v>0</v>
      </c>
      <c r="U444" s="157">
        <f t="shared" si="355"/>
        <v>0</v>
      </c>
      <c r="W444" s="152"/>
      <c r="X444" s="152"/>
      <c r="Y444" s="152"/>
      <c r="Z444" s="152"/>
      <c r="AA444" s="152"/>
      <c r="AB444" s="152"/>
      <c r="AC444" s="347"/>
      <c r="AD444" s="152"/>
      <c r="AE444" s="152"/>
      <c r="AF444" s="152"/>
      <c r="AG444" s="152"/>
      <c r="AH444" s="152"/>
      <c r="AI444" s="152"/>
      <c r="AJ444" s="347"/>
      <c r="AK444" s="152"/>
      <c r="AL444" s="152"/>
      <c r="AM444" s="295"/>
      <c r="AN444" s="228"/>
      <c r="AO444" s="228"/>
      <c r="AP444" s="228"/>
      <c r="AQ444" s="228"/>
      <c r="AR444" s="228"/>
      <c r="AS444" s="348"/>
      <c r="AT444" s="264">
        <f t="shared" si="312"/>
        <v>0</v>
      </c>
      <c r="AU444" s="259"/>
      <c r="AV444" s="265">
        <f t="shared" si="352"/>
        <v>0</v>
      </c>
      <c r="AX444" s="265">
        <f t="shared" si="356"/>
        <v>0</v>
      </c>
      <c r="AZ444" s="492">
        <f t="shared" si="353"/>
        <v>0</v>
      </c>
      <c r="BB444" s="492">
        <f t="shared" si="354"/>
        <v>0</v>
      </c>
      <c r="BD444" s="265">
        <f t="shared" si="357"/>
        <v>0</v>
      </c>
      <c r="BE444" s="105"/>
      <c r="BF444" s="105"/>
      <c r="BG444" s="105"/>
      <c r="BH444" s="105"/>
      <c r="BI444" s="105"/>
      <c r="BJ444" s="105"/>
    </row>
    <row r="445" spans="2:62" ht="20.100000000000001" hidden="1" customHeight="1" outlineLevel="1">
      <c r="B445" s="100"/>
      <c r="C445" s="908"/>
      <c r="D445" s="909"/>
      <c r="E445" s="909"/>
      <c r="F445" s="910"/>
      <c r="G445" s="890"/>
      <c r="H445" s="891"/>
      <c r="I445" s="152"/>
      <c r="J445" s="152"/>
      <c r="K445" s="152"/>
      <c r="L445" s="152"/>
      <c r="M445" s="152"/>
      <c r="N445" s="152"/>
      <c r="O445" s="152"/>
      <c r="P445" s="153"/>
      <c r="Q445" s="153"/>
      <c r="R445" s="156">
        <f t="shared" si="348"/>
        <v>0</v>
      </c>
      <c r="S445" s="156">
        <f t="shared" si="349"/>
        <v>0</v>
      </c>
      <c r="U445" s="157">
        <f t="shared" si="355"/>
        <v>0</v>
      </c>
      <c r="W445" s="152"/>
      <c r="X445" s="152"/>
      <c r="Y445" s="152"/>
      <c r="Z445" s="152"/>
      <c r="AA445" s="152"/>
      <c r="AB445" s="152"/>
      <c r="AC445" s="347"/>
      <c r="AD445" s="152"/>
      <c r="AE445" s="152"/>
      <c r="AF445" s="152"/>
      <c r="AG445" s="152"/>
      <c r="AH445" s="152"/>
      <c r="AI445" s="152"/>
      <c r="AJ445" s="347"/>
      <c r="AK445" s="152"/>
      <c r="AL445" s="152"/>
      <c r="AM445" s="295"/>
      <c r="AN445" s="228"/>
      <c r="AO445" s="228"/>
      <c r="AP445" s="228"/>
      <c r="AQ445" s="228"/>
      <c r="AR445" s="228"/>
      <c r="AS445" s="348"/>
      <c r="AT445" s="264">
        <f t="shared" si="312"/>
        <v>0</v>
      </c>
      <c r="AU445" s="259"/>
      <c r="AV445" s="265">
        <f t="shared" si="352"/>
        <v>0</v>
      </c>
      <c r="AX445" s="265">
        <f t="shared" si="356"/>
        <v>0</v>
      </c>
      <c r="AZ445" s="492">
        <f t="shared" si="353"/>
        <v>0</v>
      </c>
      <c r="BB445" s="492">
        <f t="shared" si="354"/>
        <v>0</v>
      </c>
      <c r="BD445" s="265">
        <f t="shared" si="357"/>
        <v>0</v>
      </c>
      <c r="BE445" s="105"/>
      <c r="BF445" s="105"/>
      <c r="BG445" s="105"/>
      <c r="BH445" s="105"/>
      <c r="BI445" s="105"/>
      <c r="BJ445" s="105"/>
    </row>
    <row r="446" spans="2:62" ht="20.100000000000001" hidden="1" customHeight="1" outlineLevel="1">
      <c r="B446" s="100"/>
      <c r="C446" s="908"/>
      <c r="D446" s="909"/>
      <c r="E446" s="909"/>
      <c r="F446" s="910"/>
      <c r="G446" s="890"/>
      <c r="H446" s="891"/>
      <c r="I446" s="152"/>
      <c r="J446" s="152"/>
      <c r="K446" s="152"/>
      <c r="L446" s="152"/>
      <c r="M446" s="152"/>
      <c r="N446" s="152"/>
      <c r="O446" s="152"/>
      <c r="P446" s="153"/>
      <c r="Q446" s="153"/>
      <c r="R446" s="156">
        <f t="shared" si="348"/>
        <v>0</v>
      </c>
      <c r="S446" s="156">
        <f t="shared" si="349"/>
        <v>0</v>
      </c>
      <c r="U446" s="157">
        <f t="shared" si="355"/>
        <v>0</v>
      </c>
      <c r="W446" s="152"/>
      <c r="X446" s="152"/>
      <c r="Y446" s="152"/>
      <c r="Z446" s="152"/>
      <c r="AA446" s="152"/>
      <c r="AB446" s="152"/>
      <c r="AC446" s="347"/>
      <c r="AD446" s="152"/>
      <c r="AE446" s="152"/>
      <c r="AF446" s="152"/>
      <c r="AG446" s="152"/>
      <c r="AH446" s="152"/>
      <c r="AI446" s="152"/>
      <c r="AJ446" s="347"/>
      <c r="AK446" s="152"/>
      <c r="AL446" s="152"/>
      <c r="AM446" s="295"/>
      <c r="AN446" s="228"/>
      <c r="AO446" s="228"/>
      <c r="AP446" s="228"/>
      <c r="AQ446" s="228"/>
      <c r="AR446" s="228"/>
      <c r="AS446" s="348"/>
      <c r="AT446" s="264">
        <f t="shared" si="312"/>
        <v>0</v>
      </c>
      <c r="AU446" s="259"/>
      <c r="AV446" s="265">
        <f t="shared" si="352"/>
        <v>0</v>
      </c>
      <c r="AX446" s="265">
        <f t="shared" si="356"/>
        <v>0</v>
      </c>
      <c r="AZ446" s="492">
        <f t="shared" si="353"/>
        <v>0</v>
      </c>
      <c r="BB446" s="492">
        <f t="shared" si="354"/>
        <v>0</v>
      </c>
      <c r="BD446" s="265">
        <f t="shared" si="357"/>
        <v>0</v>
      </c>
      <c r="BE446" s="105"/>
      <c r="BF446" s="105"/>
      <c r="BG446" s="105"/>
      <c r="BH446" s="105"/>
      <c r="BI446" s="105"/>
      <c r="BJ446" s="105"/>
    </row>
    <row r="447" spans="2:62" ht="20.100000000000001" hidden="1" customHeight="1" outlineLevel="1">
      <c r="B447" s="100"/>
      <c r="C447" s="908"/>
      <c r="D447" s="909"/>
      <c r="E447" s="909"/>
      <c r="F447" s="910"/>
      <c r="G447" s="890"/>
      <c r="H447" s="891"/>
      <c r="I447" s="152"/>
      <c r="J447" s="152"/>
      <c r="K447" s="152"/>
      <c r="L447" s="152"/>
      <c r="M447" s="152"/>
      <c r="N447" s="152"/>
      <c r="O447" s="152"/>
      <c r="P447" s="153"/>
      <c r="Q447" s="153"/>
      <c r="R447" s="156">
        <f t="shared" si="348"/>
        <v>0</v>
      </c>
      <c r="S447" s="156">
        <f t="shared" si="349"/>
        <v>0</v>
      </c>
      <c r="U447" s="157">
        <f t="shared" si="355"/>
        <v>0</v>
      </c>
      <c r="W447" s="152"/>
      <c r="X447" s="152"/>
      <c r="Y447" s="152"/>
      <c r="Z447" s="152"/>
      <c r="AA447" s="152"/>
      <c r="AB447" s="152"/>
      <c r="AC447" s="347"/>
      <c r="AD447" s="152"/>
      <c r="AE447" s="152"/>
      <c r="AF447" s="152"/>
      <c r="AG447" s="152"/>
      <c r="AH447" s="152"/>
      <c r="AI447" s="152"/>
      <c r="AJ447" s="347"/>
      <c r="AK447" s="152"/>
      <c r="AL447" s="152"/>
      <c r="AM447" s="295"/>
      <c r="AN447" s="228"/>
      <c r="AO447" s="228"/>
      <c r="AP447" s="228"/>
      <c r="AQ447" s="228"/>
      <c r="AR447" s="228"/>
      <c r="AS447" s="348"/>
      <c r="AT447" s="264">
        <f t="shared" si="312"/>
        <v>0</v>
      </c>
      <c r="AU447" s="259"/>
      <c r="AV447" s="265">
        <f t="shared" si="352"/>
        <v>0</v>
      </c>
      <c r="AX447" s="265">
        <f t="shared" si="356"/>
        <v>0</v>
      </c>
      <c r="AZ447" s="492">
        <f t="shared" si="353"/>
        <v>0</v>
      </c>
      <c r="BB447" s="492">
        <f t="shared" si="354"/>
        <v>0</v>
      </c>
      <c r="BD447" s="265">
        <f t="shared" si="357"/>
        <v>0</v>
      </c>
      <c r="BE447" s="105"/>
      <c r="BF447" s="105"/>
      <c r="BG447" s="105"/>
      <c r="BH447" s="105"/>
      <c r="BI447" s="105"/>
      <c r="BJ447" s="105"/>
    </row>
    <row r="448" spans="2:62" ht="20.100000000000001" hidden="1" customHeight="1" outlineLevel="1">
      <c r="B448" s="100"/>
      <c r="C448" s="908"/>
      <c r="D448" s="909"/>
      <c r="E448" s="909"/>
      <c r="F448" s="910"/>
      <c r="G448" s="890"/>
      <c r="H448" s="891"/>
      <c r="I448" s="152"/>
      <c r="J448" s="152"/>
      <c r="K448" s="152"/>
      <c r="L448" s="152"/>
      <c r="M448" s="152"/>
      <c r="N448" s="152"/>
      <c r="O448" s="152"/>
      <c r="P448" s="153"/>
      <c r="Q448" s="153"/>
      <c r="R448" s="156">
        <f t="shared" si="348"/>
        <v>0</v>
      </c>
      <c r="S448" s="156">
        <f t="shared" si="349"/>
        <v>0</v>
      </c>
      <c r="U448" s="157">
        <f t="shared" si="355"/>
        <v>0</v>
      </c>
      <c r="W448" s="152"/>
      <c r="X448" s="152"/>
      <c r="Y448" s="152"/>
      <c r="Z448" s="152"/>
      <c r="AA448" s="152"/>
      <c r="AB448" s="152"/>
      <c r="AC448" s="347"/>
      <c r="AD448" s="152"/>
      <c r="AE448" s="152"/>
      <c r="AF448" s="152"/>
      <c r="AG448" s="152"/>
      <c r="AH448" s="152"/>
      <c r="AI448" s="152"/>
      <c r="AJ448" s="347"/>
      <c r="AK448" s="152"/>
      <c r="AL448" s="152"/>
      <c r="AM448" s="295"/>
      <c r="AN448" s="228"/>
      <c r="AO448" s="228"/>
      <c r="AP448" s="228"/>
      <c r="AQ448" s="228"/>
      <c r="AR448" s="228"/>
      <c r="AS448" s="348"/>
      <c r="AT448" s="264">
        <f t="shared" si="312"/>
        <v>0</v>
      </c>
      <c r="AU448" s="259"/>
      <c r="AV448" s="265">
        <f t="shared" si="352"/>
        <v>0</v>
      </c>
      <c r="AX448" s="265">
        <f t="shared" si="356"/>
        <v>0</v>
      </c>
      <c r="AZ448" s="492">
        <f t="shared" si="353"/>
        <v>0</v>
      </c>
      <c r="BB448" s="492">
        <f t="shared" si="354"/>
        <v>0</v>
      </c>
      <c r="BD448" s="265">
        <f t="shared" si="357"/>
        <v>0</v>
      </c>
      <c r="BE448" s="105"/>
      <c r="BF448" s="105"/>
      <c r="BG448" s="105"/>
      <c r="BH448" s="105"/>
      <c r="BI448" s="105"/>
      <c r="BJ448" s="105"/>
    </row>
    <row r="449" spans="2:62" ht="20.100000000000001" hidden="1" customHeight="1" outlineLevel="1">
      <c r="B449" s="100"/>
      <c r="C449" s="908"/>
      <c r="D449" s="909"/>
      <c r="E449" s="909"/>
      <c r="F449" s="910"/>
      <c r="G449" s="890"/>
      <c r="H449" s="891"/>
      <c r="I449" s="152"/>
      <c r="J449" s="152"/>
      <c r="K449" s="152"/>
      <c r="L449" s="152"/>
      <c r="M449" s="152"/>
      <c r="N449" s="152"/>
      <c r="O449" s="152"/>
      <c r="P449" s="153"/>
      <c r="Q449" s="153"/>
      <c r="R449" s="156">
        <f t="shared" si="348"/>
        <v>0</v>
      </c>
      <c r="S449" s="156">
        <f t="shared" si="349"/>
        <v>0</v>
      </c>
      <c r="U449" s="157">
        <f t="shared" si="355"/>
        <v>0</v>
      </c>
      <c r="W449" s="152"/>
      <c r="X449" s="152"/>
      <c r="Y449" s="152"/>
      <c r="Z449" s="152"/>
      <c r="AA449" s="152"/>
      <c r="AB449" s="152"/>
      <c r="AC449" s="347"/>
      <c r="AD449" s="152"/>
      <c r="AE449" s="152"/>
      <c r="AF449" s="152"/>
      <c r="AG449" s="152"/>
      <c r="AH449" s="152"/>
      <c r="AI449" s="152"/>
      <c r="AJ449" s="347"/>
      <c r="AK449" s="152"/>
      <c r="AL449" s="152"/>
      <c r="AM449" s="295"/>
      <c r="AN449" s="228"/>
      <c r="AO449" s="228"/>
      <c r="AP449" s="228"/>
      <c r="AQ449" s="228"/>
      <c r="AR449" s="228"/>
      <c r="AS449" s="348"/>
      <c r="AT449" s="264">
        <f t="shared" si="312"/>
        <v>0</v>
      </c>
      <c r="AU449" s="259"/>
      <c r="AV449" s="265">
        <f t="shared" si="352"/>
        <v>0</v>
      </c>
      <c r="AX449" s="265">
        <f t="shared" si="356"/>
        <v>0</v>
      </c>
      <c r="AZ449" s="492">
        <f t="shared" si="353"/>
        <v>0</v>
      </c>
      <c r="BB449" s="492">
        <f t="shared" si="354"/>
        <v>0</v>
      </c>
      <c r="BD449" s="265">
        <f t="shared" si="357"/>
        <v>0</v>
      </c>
      <c r="BE449" s="105"/>
      <c r="BF449" s="105"/>
      <c r="BG449" s="105"/>
      <c r="BH449" s="105"/>
      <c r="BI449" s="105"/>
      <c r="BJ449" s="105"/>
    </row>
    <row r="450" spans="2:62" ht="20.100000000000001" hidden="1" customHeight="1" outlineLevel="1">
      <c r="B450" s="100"/>
      <c r="C450" s="908"/>
      <c r="D450" s="909"/>
      <c r="E450" s="909"/>
      <c r="F450" s="910"/>
      <c r="G450" s="890"/>
      <c r="H450" s="891"/>
      <c r="I450" s="152"/>
      <c r="J450" s="152"/>
      <c r="K450" s="152"/>
      <c r="L450" s="152"/>
      <c r="M450" s="152"/>
      <c r="N450" s="152"/>
      <c r="O450" s="152"/>
      <c r="P450" s="153"/>
      <c r="Q450" s="153"/>
      <c r="R450" s="156">
        <f t="shared" si="348"/>
        <v>0</v>
      </c>
      <c r="S450" s="156">
        <f t="shared" si="349"/>
        <v>0</v>
      </c>
      <c r="U450" s="157">
        <f t="shared" si="355"/>
        <v>0</v>
      </c>
      <c r="W450" s="152"/>
      <c r="X450" s="152"/>
      <c r="Y450" s="152"/>
      <c r="Z450" s="152"/>
      <c r="AA450" s="152"/>
      <c r="AB450" s="152"/>
      <c r="AC450" s="347"/>
      <c r="AD450" s="152"/>
      <c r="AE450" s="152"/>
      <c r="AF450" s="152"/>
      <c r="AG450" s="152"/>
      <c r="AH450" s="152"/>
      <c r="AI450" s="152"/>
      <c r="AJ450" s="347"/>
      <c r="AK450" s="152"/>
      <c r="AL450" s="152"/>
      <c r="AM450" s="295"/>
      <c r="AN450" s="228"/>
      <c r="AO450" s="228"/>
      <c r="AP450" s="228"/>
      <c r="AQ450" s="228"/>
      <c r="AR450" s="228"/>
      <c r="AS450" s="348"/>
      <c r="AT450" s="264">
        <f t="shared" ref="AT450:AT452" si="358">((W450+AD450)*$W$7+(X450+AE450)*$X$7+(Y450+Z450+AF450+AG450)*$Z$7+(AA450+AH450)*$AA$7+(AB450+AI450)*$AB$7)*Zuschläge_IBN</f>
        <v>0</v>
      </c>
      <c r="AU450" s="259"/>
      <c r="AV450" s="265">
        <f t="shared" si="352"/>
        <v>0</v>
      </c>
      <c r="AX450" s="265">
        <f t="shared" si="356"/>
        <v>0</v>
      </c>
      <c r="AZ450" s="492">
        <f t="shared" si="353"/>
        <v>0</v>
      </c>
      <c r="BB450" s="492">
        <f t="shared" si="354"/>
        <v>0</v>
      </c>
      <c r="BD450" s="265">
        <f t="shared" si="357"/>
        <v>0</v>
      </c>
      <c r="BE450" s="105"/>
      <c r="BF450" s="105"/>
      <c r="BG450" s="105"/>
      <c r="BH450" s="105"/>
      <c r="BI450" s="105"/>
      <c r="BJ450" s="105"/>
    </row>
    <row r="451" spans="2:62" ht="20.100000000000001" hidden="1" customHeight="1" outlineLevel="1">
      <c r="B451" s="100"/>
      <c r="C451" s="908"/>
      <c r="D451" s="909"/>
      <c r="E451" s="909"/>
      <c r="F451" s="910"/>
      <c r="G451" s="890"/>
      <c r="H451" s="891"/>
      <c r="I451" s="152"/>
      <c r="J451" s="152"/>
      <c r="K451" s="152"/>
      <c r="L451" s="152"/>
      <c r="M451" s="152"/>
      <c r="N451" s="152"/>
      <c r="O451" s="152"/>
      <c r="P451" s="153"/>
      <c r="Q451" s="153"/>
      <c r="R451" s="156">
        <f t="shared" si="348"/>
        <v>0</v>
      </c>
      <c r="S451" s="156">
        <f t="shared" si="349"/>
        <v>0</v>
      </c>
      <c r="U451" s="157">
        <f t="shared" si="355"/>
        <v>0</v>
      </c>
      <c r="W451" s="152"/>
      <c r="X451" s="152"/>
      <c r="Y451" s="152"/>
      <c r="Z451" s="152"/>
      <c r="AA451" s="152"/>
      <c r="AB451" s="152"/>
      <c r="AC451" s="347"/>
      <c r="AD451" s="152"/>
      <c r="AE451" s="152"/>
      <c r="AF451" s="152"/>
      <c r="AG451" s="152"/>
      <c r="AH451" s="152"/>
      <c r="AI451" s="152"/>
      <c r="AJ451" s="347"/>
      <c r="AK451" s="152"/>
      <c r="AL451" s="152"/>
      <c r="AM451" s="295"/>
      <c r="AN451" s="228"/>
      <c r="AO451" s="228"/>
      <c r="AP451" s="228"/>
      <c r="AQ451" s="228"/>
      <c r="AR451" s="228"/>
      <c r="AS451" s="348"/>
      <c r="AT451" s="264">
        <f t="shared" si="358"/>
        <v>0</v>
      </c>
      <c r="AU451" s="259"/>
      <c r="AV451" s="265">
        <f t="shared" si="352"/>
        <v>0</v>
      </c>
      <c r="AX451" s="265">
        <f t="shared" si="356"/>
        <v>0</v>
      </c>
      <c r="AZ451" s="492">
        <f t="shared" si="353"/>
        <v>0</v>
      </c>
      <c r="BB451" s="492">
        <f t="shared" si="354"/>
        <v>0</v>
      </c>
      <c r="BD451" s="265">
        <f t="shared" si="357"/>
        <v>0</v>
      </c>
      <c r="BE451" s="105"/>
      <c r="BF451" s="105"/>
      <c r="BG451" s="105"/>
      <c r="BH451" s="105"/>
      <c r="BI451" s="105"/>
      <c r="BJ451" s="105"/>
    </row>
    <row r="452" spans="2:62" ht="20.100000000000001" hidden="1" customHeight="1" outlineLevel="1">
      <c r="B452" s="100"/>
      <c r="C452" s="908"/>
      <c r="D452" s="909"/>
      <c r="E452" s="909"/>
      <c r="F452" s="910"/>
      <c r="G452" s="890"/>
      <c r="H452" s="891"/>
      <c r="I452" s="152"/>
      <c r="J452" s="152"/>
      <c r="K452" s="152"/>
      <c r="L452" s="152"/>
      <c r="M452" s="152"/>
      <c r="N452" s="152"/>
      <c r="O452" s="152"/>
      <c r="P452" s="153"/>
      <c r="Q452" s="153"/>
      <c r="R452" s="156">
        <f t="shared" si="348"/>
        <v>0</v>
      </c>
      <c r="S452" s="156">
        <f t="shared" si="349"/>
        <v>0</v>
      </c>
      <c r="U452" s="157">
        <f t="shared" si="355"/>
        <v>0</v>
      </c>
      <c r="W452" s="152"/>
      <c r="X452" s="152"/>
      <c r="Y452" s="152"/>
      <c r="Z452" s="152"/>
      <c r="AA452" s="152"/>
      <c r="AB452" s="152"/>
      <c r="AC452" s="347"/>
      <c r="AD452" s="152"/>
      <c r="AE452" s="152"/>
      <c r="AF452" s="152"/>
      <c r="AG452" s="152"/>
      <c r="AH452" s="152"/>
      <c r="AI452" s="152"/>
      <c r="AJ452" s="347"/>
      <c r="AK452" s="152"/>
      <c r="AL452" s="152"/>
      <c r="AM452" s="295"/>
      <c r="AN452" s="228"/>
      <c r="AO452" s="228"/>
      <c r="AP452" s="228"/>
      <c r="AQ452" s="228"/>
      <c r="AR452" s="228"/>
      <c r="AS452" s="348"/>
      <c r="AT452" s="264">
        <f t="shared" si="358"/>
        <v>0</v>
      </c>
      <c r="AU452" s="259"/>
      <c r="AV452" s="265">
        <f t="shared" si="352"/>
        <v>0</v>
      </c>
      <c r="AX452" s="265">
        <f t="shared" si="356"/>
        <v>0</v>
      </c>
      <c r="AZ452" s="492">
        <f t="shared" si="353"/>
        <v>0</v>
      </c>
      <c r="BB452" s="492">
        <f t="shared" si="354"/>
        <v>0</v>
      </c>
      <c r="BD452" s="265">
        <f t="shared" si="357"/>
        <v>0</v>
      </c>
      <c r="BE452" s="105"/>
      <c r="BF452" s="105"/>
      <c r="BG452" s="105"/>
      <c r="BH452" s="105"/>
      <c r="BI452" s="105"/>
      <c r="BJ452" s="105"/>
    </row>
    <row r="453" spans="2:62" ht="9.9499999999999993" hidden="1" customHeight="1" outlineLevel="1">
      <c r="B453" s="101"/>
      <c r="C453" s="208"/>
      <c r="D453" s="208"/>
      <c r="E453" s="208"/>
      <c r="F453" s="208"/>
      <c r="G453" s="237"/>
      <c r="H453" s="207"/>
      <c r="I453" s="257"/>
      <c r="J453" s="257"/>
      <c r="K453" s="257"/>
      <c r="L453" s="257"/>
      <c r="M453" s="257"/>
      <c r="N453" s="257"/>
      <c r="O453" s="257"/>
      <c r="P453" s="256"/>
      <c r="Q453" s="102"/>
      <c r="R453" s="102"/>
      <c r="S453" s="102"/>
      <c r="U453" s="98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Z453" s="493"/>
      <c r="BE453" s="105"/>
      <c r="BF453" s="105"/>
      <c r="BG453" s="105"/>
      <c r="BH453" s="105"/>
      <c r="BI453" s="105"/>
      <c r="BJ453" s="105"/>
    </row>
    <row r="454" spans="2:62" ht="20.100000000000001" customHeight="1" collapsed="1">
      <c r="B454" s="8">
        <f>B437+1</f>
        <v>27</v>
      </c>
      <c r="C454" s="916"/>
      <c r="D454" s="917"/>
      <c r="E454" s="917"/>
      <c r="F454" s="918"/>
      <c r="G454" s="429"/>
      <c r="H454" s="206">
        <v>1</v>
      </c>
      <c r="I454" s="642">
        <f t="shared" ref="I454" si="359">$H454*SUM(I455:I469)</f>
        <v>0</v>
      </c>
      <c r="J454" s="643">
        <f t="shared" ref="J454:O454" si="360">$H454*SUM(J455:J469)</f>
        <v>0</v>
      </c>
      <c r="K454" s="644">
        <f t="shared" si="360"/>
        <v>0</v>
      </c>
      <c r="L454" s="645">
        <f t="shared" si="360"/>
        <v>0</v>
      </c>
      <c r="M454" s="645">
        <f t="shared" si="360"/>
        <v>0</v>
      </c>
      <c r="N454" s="644">
        <f t="shared" si="360"/>
        <v>0</v>
      </c>
      <c r="O454" s="642">
        <f t="shared" si="360"/>
        <v>0</v>
      </c>
      <c r="P454" s="209">
        <f t="shared" ref="P454:Q454" si="361">$H454*SUM(P455:P469)</f>
        <v>0</v>
      </c>
      <c r="Q454" s="210">
        <f t="shared" si="361"/>
        <v>0</v>
      </c>
      <c r="R454" s="136">
        <f t="shared" ref="R454:R469" si="362">P454*(1+Gewinn)*(1+SicherheitAngebot)</f>
        <v>0</v>
      </c>
      <c r="S454" s="137">
        <f t="shared" ref="S454:S469" si="363">Q454*(1+MGKZ)*(1+Gewinn)*(1+SicherheitAngebot)</f>
        <v>0</v>
      </c>
      <c r="U454" s="10">
        <f>I454*$I$7+J454*$J$7+K454*$K$7+L454*$L$7+M454*$M$7+N454*$N$7+O454*$O$7+R454+S454</f>
        <v>0</v>
      </c>
      <c r="W454" s="646">
        <f t="shared" ref="W454:AB454" si="364">$H454*SUM(W455:W469)</f>
        <v>0</v>
      </c>
      <c r="X454" s="647">
        <f t="shared" si="364"/>
        <v>0</v>
      </c>
      <c r="Y454" s="648">
        <f t="shared" si="364"/>
        <v>0</v>
      </c>
      <c r="Z454" s="649">
        <f t="shared" si="364"/>
        <v>0</v>
      </c>
      <c r="AA454" s="648">
        <f t="shared" si="364"/>
        <v>0</v>
      </c>
      <c r="AB454" s="646">
        <f t="shared" si="364"/>
        <v>0</v>
      </c>
      <c r="AC454" s="258"/>
      <c r="AD454" s="646">
        <f t="shared" ref="AD454:AM454" si="365">$H454*SUM(AD455:AD469)</f>
        <v>0</v>
      </c>
      <c r="AE454" s="647">
        <f t="shared" si="365"/>
        <v>0</v>
      </c>
      <c r="AF454" s="648">
        <f t="shared" si="365"/>
        <v>0</v>
      </c>
      <c r="AG454" s="649">
        <f t="shared" si="365"/>
        <v>0</v>
      </c>
      <c r="AH454" s="648">
        <f t="shared" si="365"/>
        <v>0</v>
      </c>
      <c r="AI454" s="646">
        <f t="shared" si="365"/>
        <v>0</v>
      </c>
      <c r="AJ454" s="258"/>
      <c r="AK454" s="653">
        <f t="shared" si="365"/>
        <v>0</v>
      </c>
      <c r="AL454" s="653">
        <f t="shared" si="365"/>
        <v>0</v>
      </c>
      <c r="AM454" s="653">
        <f t="shared" si="365"/>
        <v>0</v>
      </c>
      <c r="AN454" s="227">
        <f>$H454*SUM(AN455:AN469)*(1+Gewinn)*(1+SicherheitAngebot)</f>
        <v>0</v>
      </c>
      <c r="AO454" s="227">
        <f>$H454*SUM(AO455:AO469)*(1+Gewinn)*(1+SicherheitAngebot)</f>
        <v>0</v>
      </c>
      <c r="AP454" s="227">
        <f>$H454*SUM(AP455:AP469)*(1+Gewinn)*(1+SicherheitAngebot)</f>
        <v>0</v>
      </c>
      <c r="AQ454" s="227">
        <f>$H454*SUM(AQ455:AQ469)*(1+Gewinn)*(1+SicherheitAngebot)</f>
        <v>0</v>
      </c>
      <c r="AR454" s="227">
        <f>$H454*SUM(AR455:AR469)*(1+Gewinn)*(1+SicherheitAngebot)</f>
        <v>0</v>
      </c>
      <c r="AS454" s="262"/>
      <c r="AT454" s="263">
        <f t="shared" ref="AT454:AT517" si="366">((W454+AD454)*$W$7+(X454+AE454)*$X$7+(Y454+Z454+AF454+AG454)*$Z$7+(AA454+AH454)*$AA$7+(AB454+AI454)*$AB$7)*Zuschläge_IBN</f>
        <v>0</v>
      </c>
      <c r="AU454" s="259"/>
      <c r="AV454" s="491">
        <f>AK454*$AK$7+AL454*$AL$7+AM454*$AM$7+SUM(AN454:AR454)+AT454/Zuschläge_IBN+AT454</f>
        <v>0</v>
      </c>
      <c r="AX454" s="685">
        <f>U454+AV454</f>
        <v>0</v>
      </c>
      <c r="AZ454" s="490">
        <f>IF(H454&gt;0,U454/(1+SicherheitAngebot)*(1+Sicherheit),0)</f>
        <v>0</v>
      </c>
      <c r="BB454" s="490">
        <f>IF(H454&gt;0,AV454/(1+SicherheitAngebot)*(1+Sicherheit),0)</f>
        <v>0</v>
      </c>
      <c r="BD454" s="490">
        <f>AZ454+BB454</f>
        <v>0</v>
      </c>
      <c r="BE454" s="105"/>
      <c r="BF454" s="105"/>
      <c r="BG454" s="105"/>
      <c r="BH454" s="105"/>
      <c r="BI454" s="105"/>
      <c r="BJ454" s="105"/>
    </row>
    <row r="455" spans="2:62" ht="20.100000000000001" hidden="1" customHeight="1" outlineLevel="1">
      <c r="B455" s="99"/>
      <c r="C455" s="908"/>
      <c r="D455" s="909"/>
      <c r="E455" s="909"/>
      <c r="F455" s="910"/>
      <c r="G455" s="890"/>
      <c r="H455" s="901"/>
      <c r="I455" s="152"/>
      <c r="J455" s="152"/>
      <c r="K455" s="152"/>
      <c r="L455" s="152"/>
      <c r="M455" s="152"/>
      <c r="N455" s="152"/>
      <c r="O455" s="152"/>
      <c r="P455" s="153"/>
      <c r="Q455" s="153"/>
      <c r="R455" s="156">
        <f t="shared" si="362"/>
        <v>0</v>
      </c>
      <c r="S455" s="156">
        <f t="shared" si="363"/>
        <v>0</v>
      </c>
      <c r="U455" s="157">
        <f>I455*$I$7+J455*$J$7+K455*$K$7+L455*$L$7+M455*$M$7+N455*$N$7+O455*$O$7+R455+S455</f>
        <v>0</v>
      </c>
      <c r="W455" s="152"/>
      <c r="X455" s="152"/>
      <c r="Y455" s="152"/>
      <c r="Z455" s="152"/>
      <c r="AA455" s="152"/>
      <c r="AB455" s="152"/>
      <c r="AC455" s="347"/>
      <c r="AD455" s="152"/>
      <c r="AE455" s="152"/>
      <c r="AF455" s="152"/>
      <c r="AG455" s="152"/>
      <c r="AH455" s="152"/>
      <c r="AI455" s="152"/>
      <c r="AJ455" s="347"/>
      <c r="AK455" s="152"/>
      <c r="AL455" s="152"/>
      <c r="AM455" s="295"/>
      <c r="AN455" s="228"/>
      <c r="AO455" s="228"/>
      <c r="AP455" s="228"/>
      <c r="AQ455" s="228"/>
      <c r="AR455" s="228"/>
      <c r="AS455" s="348"/>
      <c r="AT455" s="264">
        <f t="shared" si="366"/>
        <v>0</v>
      </c>
      <c r="AU455" s="259"/>
      <c r="AV455" s="265">
        <f t="shared" ref="AV455:AV469" si="367">AK455*$AK$7+AL455*$AL$7+AM455*$AM$7+SUM(AN455:AR455)*(1+Gewinn)*(1+SicherheitAngebot)+AT455/Zuschläge_IBN+AT455</f>
        <v>0</v>
      </c>
      <c r="AX455" s="265">
        <f>U455+AV455</f>
        <v>0</v>
      </c>
      <c r="AZ455" s="492">
        <f t="shared" ref="AZ455:AZ469" si="368">U455/(1+SicherheitAngebot)*(1+Sicherheit)</f>
        <v>0</v>
      </c>
      <c r="BB455" s="492">
        <f t="shared" ref="BB455:BB469" si="369">AV455/(1+SicherheitAngebot)*(1+Sicherheit)</f>
        <v>0</v>
      </c>
      <c r="BD455" s="265">
        <f>AZ455+BB455</f>
        <v>0</v>
      </c>
      <c r="BE455" s="105"/>
      <c r="BF455" s="105"/>
      <c r="BG455" s="105"/>
      <c r="BH455" s="105"/>
      <c r="BI455" s="105"/>
      <c r="BJ455" s="105"/>
    </row>
    <row r="456" spans="2:62" ht="20.100000000000001" hidden="1" customHeight="1" outlineLevel="1">
      <c r="B456" s="100"/>
      <c r="C456" s="908"/>
      <c r="D456" s="909"/>
      <c r="E456" s="909"/>
      <c r="F456" s="910"/>
      <c r="G456" s="890"/>
      <c r="H456" s="891"/>
      <c r="I456" s="152"/>
      <c r="J456" s="152"/>
      <c r="K456" s="152"/>
      <c r="L456" s="152"/>
      <c r="M456" s="152"/>
      <c r="N456" s="152"/>
      <c r="O456" s="152"/>
      <c r="P456" s="153"/>
      <c r="Q456" s="153"/>
      <c r="R456" s="156">
        <f t="shared" si="362"/>
        <v>0</v>
      </c>
      <c r="S456" s="156">
        <f t="shared" si="363"/>
        <v>0</v>
      </c>
      <c r="U456" s="157">
        <f t="shared" ref="U456:U469" si="370">I456*$I$7+J456*$J$7+K456*$K$7+L456*$L$7+M456*$M$7+N456*$N$7+O456*$O$7+R456+S456</f>
        <v>0</v>
      </c>
      <c r="W456" s="152"/>
      <c r="X456" s="152"/>
      <c r="Y456" s="152"/>
      <c r="Z456" s="152"/>
      <c r="AA456" s="152"/>
      <c r="AB456" s="152"/>
      <c r="AC456" s="347"/>
      <c r="AD456" s="152"/>
      <c r="AE456" s="152"/>
      <c r="AF456" s="152"/>
      <c r="AG456" s="152"/>
      <c r="AH456" s="152"/>
      <c r="AI456" s="152"/>
      <c r="AJ456" s="347"/>
      <c r="AK456" s="152"/>
      <c r="AL456" s="152"/>
      <c r="AM456" s="295"/>
      <c r="AN456" s="228"/>
      <c r="AO456" s="228"/>
      <c r="AP456" s="228"/>
      <c r="AQ456" s="228"/>
      <c r="AR456" s="228"/>
      <c r="AS456" s="348"/>
      <c r="AT456" s="264">
        <f t="shared" si="366"/>
        <v>0</v>
      </c>
      <c r="AU456" s="259"/>
      <c r="AV456" s="265">
        <f t="shared" si="367"/>
        <v>0</v>
      </c>
      <c r="AX456" s="265">
        <f t="shared" ref="AX456:AX469" si="371">U456+AV456</f>
        <v>0</v>
      </c>
      <c r="AZ456" s="492">
        <f t="shared" si="368"/>
        <v>0</v>
      </c>
      <c r="BB456" s="492">
        <f t="shared" si="369"/>
        <v>0</v>
      </c>
      <c r="BD456" s="265">
        <f t="shared" ref="BD456:BD469" si="372">AZ456+BB456</f>
        <v>0</v>
      </c>
      <c r="BE456" s="105"/>
      <c r="BF456" s="105"/>
      <c r="BG456" s="105"/>
      <c r="BH456" s="105"/>
      <c r="BI456" s="105"/>
      <c r="BJ456" s="105"/>
    </row>
    <row r="457" spans="2:62" ht="20.100000000000001" hidden="1" customHeight="1" outlineLevel="1">
      <c r="B457" s="100"/>
      <c r="C457" s="908"/>
      <c r="D457" s="909"/>
      <c r="E457" s="909"/>
      <c r="F457" s="910"/>
      <c r="G457" s="890"/>
      <c r="H457" s="891"/>
      <c r="I457" s="152"/>
      <c r="J457" s="152"/>
      <c r="K457" s="152"/>
      <c r="L457" s="152"/>
      <c r="M457" s="152"/>
      <c r="N457" s="152"/>
      <c r="O457" s="152"/>
      <c r="P457" s="153"/>
      <c r="Q457" s="153"/>
      <c r="R457" s="156">
        <f t="shared" si="362"/>
        <v>0</v>
      </c>
      <c r="S457" s="156">
        <f t="shared" si="363"/>
        <v>0</v>
      </c>
      <c r="U457" s="157">
        <f t="shared" si="370"/>
        <v>0</v>
      </c>
      <c r="W457" s="152"/>
      <c r="X457" s="152"/>
      <c r="Y457" s="152"/>
      <c r="Z457" s="152"/>
      <c r="AA457" s="152"/>
      <c r="AB457" s="152"/>
      <c r="AC457" s="347"/>
      <c r="AD457" s="152"/>
      <c r="AE457" s="152"/>
      <c r="AF457" s="152"/>
      <c r="AG457" s="152"/>
      <c r="AH457" s="152"/>
      <c r="AI457" s="152"/>
      <c r="AJ457" s="347"/>
      <c r="AK457" s="152"/>
      <c r="AL457" s="152"/>
      <c r="AM457" s="295"/>
      <c r="AN457" s="228"/>
      <c r="AO457" s="228"/>
      <c r="AP457" s="228"/>
      <c r="AQ457" s="228"/>
      <c r="AR457" s="228"/>
      <c r="AS457" s="348"/>
      <c r="AT457" s="264">
        <f t="shared" si="366"/>
        <v>0</v>
      </c>
      <c r="AU457" s="259"/>
      <c r="AV457" s="265">
        <f t="shared" si="367"/>
        <v>0</v>
      </c>
      <c r="AX457" s="265">
        <f t="shared" si="371"/>
        <v>0</v>
      </c>
      <c r="AZ457" s="492">
        <f t="shared" si="368"/>
        <v>0</v>
      </c>
      <c r="BB457" s="492">
        <f t="shared" si="369"/>
        <v>0</v>
      </c>
      <c r="BD457" s="265">
        <f t="shared" si="372"/>
        <v>0</v>
      </c>
      <c r="BE457" s="105"/>
      <c r="BF457" s="105"/>
      <c r="BG457" s="105"/>
      <c r="BH457" s="105"/>
      <c r="BI457" s="105"/>
      <c r="BJ457" s="105"/>
    </row>
    <row r="458" spans="2:62" ht="20.100000000000001" hidden="1" customHeight="1" outlineLevel="1">
      <c r="B458" s="100"/>
      <c r="C458" s="908"/>
      <c r="D458" s="909"/>
      <c r="E458" s="909"/>
      <c r="F458" s="910"/>
      <c r="G458" s="890"/>
      <c r="H458" s="891"/>
      <c r="I458" s="152"/>
      <c r="J458" s="152"/>
      <c r="K458" s="152"/>
      <c r="L458" s="152"/>
      <c r="M458" s="152"/>
      <c r="N458" s="152"/>
      <c r="O458" s="152"/>
      <c r="P458" s="153"/>
      <c r="Q458" s="153"/>
      <c r="R458" s="156">
        <f t="shared" si="362"/>
        <v>0</v>
      </c>
      <c r="S458" s="156">
        <f t="shared" si="363"/>
        <v>0</v>
      </c>
      <c r="U458" s="157">
        <f t="shared" si="370"/>
        <v>0</v>
      </c>
      <c r="W458" s="152"/>
      <c r="X458" s="152"/>
      <c r="Y458" s="152"/>
      <c r="Z458" s="152"/>
      <c r="AA458" s="152"/>
      <c r="AB458" s="152"/>
      <c r="AC458" s="347"/>
      <c r="AD458" s="152"/>
      <c r="AE458" s="152"/>
      <c r="AF458" s="152"/>
      <c r="AG458" s="152"/>
      <c r="AH458" s="152"/>
      <c r="AI458" s="152"/>
      <c r="AJ458" s="347"/>
      <c r="AK458" s="152"/>
      <c r="AL458" s="152"/>
      <c r="AM458" s="295"/>
      <c r="AN458" s="228"/>
      <c r="AO458" s="228"/>
      <c r="AP458" s="228"/>
      <c r="AQ458" s="228"/>
      <c r="AR458" s="228"/>
      <c r="AS458" s="348"/>
      <c r="AT458" s="264">
        <f t="shared" si="366"/>
        <v>0</v>
      </c>
      <c r="AU458" s="259"/>
      <c r="AV458" s="265">
        <f t="shared" si="367"/>
        <v>0</v>
      </c>
      <c r="AX458" s="265">
        <f t="shared" si="371"/>
        <v>0</v>
      </c>
      <c r="AZ458" s="492">
        <f t="shared" si="368"/>
        <v>0</v>
      </c>
      <c r="BB458" s="492">
        <f t="shared" si="369"/>
        <v>0</v>
      </c>
      <c r="BD458" s="265">
        <f t="shared" si="372"/>
        <v>0</v>
      </c>
      <c r="BE458" s="105"/>
      <c r="BF458" s="105"/>
      <c r="BG458" s="105"/>
      <c r="BH458" s="105"/>
      <c r="BI458" s="105"/>
      <c r="BJ458" s="105"/>
    </row>
    <row r="459" spans="2:62" ht="20.100000000000001" hidden="1" customHeight="1" outlineLevel="1">
      <c r="B459" s="100"/>
      <c r="C459" s="908"/>
      <c r="D459" s="909"/>
      <c r="E459" s="909"/>
      <c r="F459" s="910"/>
      <c r="G459" s="890"/>
      <c r="H459" s="891"/>
      <c r="I459" s="152"/>
      <c r="J459" s="152"/>
      <c r="K459" s="152"/>
      <c r="L459" s="152"/>
      <c r="M459" s="152"/>
      <c r="N459" s="152"/>
      <c r="O459" s="152"/>
      <c r="P459" s="153"/>
      <c r="Q459" s="153"/>
      <c r="R459" s="156">
        <f t="shared" si="362"/>
        <v>0</v>
      </c>
      <c r="S459" s="156">
        <f t="shared" si="363"/>
        <v>0</v>
      </c>
      <c r="U459" s="157">
        <f t="shared" si="370"/>
        <v>0</v>
      </c>
      <c r="W459" s="152"/>
      <c r="X459" s="152"/>
      <c r="Y459" s="152"/>
      <c r="Z459" s="152"/>
      <c r="AA459" s="152"/>
      <c r="AB459" s="152"/>
      <c r="AC459" s="347"/>
      <c r="AD459" s="152"/>
      <c r="AE459" s="152"/>
      <c r="AF459" s="152"/>
      <c r="AG459" s="152"/>
      <c r="AH459" s="152"/>
      <c r="AI459" s="152"/>
      <c r="AJ459" s="347"/>
      <c r="AK459" s="152"/>
      <c r="AL459" s="152"/>
      <c r="AM459" s="295"/>
      <c r="AN459" s="228"/>
      <c r="AO459" s="228"/>
      <c r="AP459" s="228"/>
      <c r="AQ459" s="228"/>
      <c r="AR459" s="228"/>
      <c r="AS459" s="348"/>
      <c r="AT459" s="264">
        <f t="shared" si="366"/>
        <v>0</v>
      </c>
      <c r="AU459" s="259"/>
      <c r="AV459" s="265">
        <f t="shared" si="367"/>
        <v>0</v>
      </c>
      <c r="AX459" s="265">
        <f t="shared" si="371"/>
        <v>0</v>
      </c>
      <c r="AZ459" s="492">
        <f t="shared" si="368"/>
        <v>0</v>
      </c>
      <c r="BB459" s="492">
        <f t="shared" si="369"/>
        <v>0</v>
      </c>
      <c r="BD459" s="265">
        <f t="shared" si="372"/>
        <v>0</v>
      </c>
      <c r="BE459" s="105"/>
      <c r="BF459" s="105"/>
      <c r="BG459" s="105"/>
      <c r="BH459" s="105"/>
      <c r="BI459" s="105"/>
      <c r="BJ459" s="105"/>
    </row>
    <row r="460" spans="2:62" ht="20.100000000000001" hidden="1" customHeight="1" outlineLevel="1">
      <c r="B460" s="100"/>
      <c r="C460" s="908"/>
      <c r="D460" s="909"/>
      <c r="E460" s="909"/>
      <c r="F460" s="910"/>
      <c r="G460" s="890"/>
      <c r="H460" s="891"/>
      <c r="I460" s="152"/>
      <c r="J460" s="152"/>
      <c r="K460" s="152"/>
      <c r="L460" s="152"/>
      <c r="M460" s="152"/>
      <c r="N460" s="152"/>
      <c r="O460" s="152"/>
      <c r="P460" s="153"/>
      <c r="Q460" s="153"/>
      <c r="R460" s="156">
        <f t="shared" si="362"/>
        <v>0</v>
      </c>
      <c r="S460" s="156">
        <f t="shared" si="363"/>
        <v>0</v>
      </c>
      <c r="U460" s="157">
        <f t="shared" si="370"/>
        <v>0</v>
      </c>
      <c r="W460" s="152"/>
      <c r="X460" s="152"/>
      <c r="Y460" s="152"/>
      <c r="Z460" s="152"/>
      <c r="AA460" s="152"/>
      <c r="AB460" s="152"/>
      <c r="AC460" s="347"/>
      <c r="AD460" s="152"/>
      <c r="AE460" s="152"/>
      <c r="AF460" s="152"/>
      <c r="AG460" s="152"/>
      <c r="AH460" s="152"/>
      <c r="AI460" s="152"/>
      <c r="AJ460" s="347"/>
      <c r="AK460" s="152"/>
      <c r="AL460" s="152"/>
      <c r="AM460" s="295"/>
      <c r="AN460" s="228"/>
      <c r="AO460" s="228"/>
      <c r="AP460" s="228"/>
      <c r="AQ460" s="228"/>
      <c r="AR460" s="228"/>
      <c r="AS460" s="348"/>
      <c r="AT460" s="264">
        <f t="shared" si="366"/>
        <v>0</v>
      </c>
      <c r="AU460" s="259"/>
      <c r="AV460" s="265">
        <f t="shared" si="367"/>
        <v>0</v>
      </c>
      <c r="AX460" s="265">
        <f t="shared" si="371"/>
        <v>0</v>
      </c>
      <c r="AZ460" s="492">
        <f t="shared" si="368"/>
        <v>0</v>
      </c>
      <c r="BB460" s="492">
        <f t="shared" si="369"/>
        <v>0</v>
      </c>
      <c r="BD460" s="265">
        <f t="shared" si="372"/>
        <v>0</v>
      </c>
      <c r="BE460" s="105"/>
      <c r="BF460" s="105"/>
      <c r="BG460" s="105"/>
      <c r="BH460" s="105"/>
      <c r="BI460" s="105"/>
      <c r="BJ460" s="105"/>
    </row>
    <row r="461" spans="2:62" ht="20.100000000000001" hidden="1" customHeight="1" outlineLevel="1">
      <c r="B461" s="100"/>
      <c r="C461" s="908"/>
      <c r="D461" s="909"/>
      <c r="E461" s="909"/>
      <c r="F461" s="910"/>
      <c r="G461" s="890"/>
      <c r="H461" s="891"/>
      <c r="I461" s="152"/>
      <c r="J461" s="152"/>
      <c r="K461" s="152"/>
      <c r="L461" s="152"/>
      <c r="M461" s="152"/>
      <c r="N461" s="152"/>
      <c r="O461" s="152"/>
      <c r="P461" s="153"/>
      <c r="Q461" s="153"/>
      <c r="R461" s="156">
        <f t="shared" si="362"/>
        <v>0</v>
      </c>
      <c r="S461" s="156">
        <f t="shared" si="363"/>
        <v>0</v>
      </c>
      <c r="U461" s="157">
        <f t="shared" si="370"/>
        <v>0</v>
      </c>
      <c r="W461" s="152"/>
      <c r="X461" s="152"/>
      <c r="Y461" s="152"/>
      <c r="Z461" s="152"/>
      <c r="AA461" s="152"/>
      <c r="AB461" s="152"/>
      <c r="AC461" s="347"/>
      <c r="AD461" s="152"/>
      <c r="AE461" s="152"/>
      <c r="AF461" s="152"/>
      <c r="AG461" s="152"/>
      <c r="AH461" s="152"/>
      <c r="AI461" s="152"/>
      <c r="AJ461" s="347"/>
      <c r="AK461" s="152"/>
      <c r="AL461" s="152"/>
      <c r="AM461" s="295"/>
      <c r="AN461" s="228"/>
      <c r="AO461" s="228"/>
      <c r="AP461" s="228"/>
      <c r="AQ461" s="228"/>
      <c r="AR461" s="228"/>
      <c r="AS461" s="348"/>
      <c r="AT461" s="264">
        <f t="shared" si="366"/>
        <v>0</v>
      </c>
      <c r="AU461" s="259"/>
      <c r="AV461" s="265">
        <f t="shared" si="367"/>
        <v>0</v>
      </c>
      <c r="AX461" s="265">
        <f t="shared" si="371"/>
        <v>0</v>
      </c>
      <c r="AZ461" s="492">
        <f t="shared" si="368"/>
        <v>0</v>
      </c>
      <c r="BB461" s="492">
        <f t="shared" si="369"/>
        <v>0</v>
      </c>
      <c r="BD461" s="265">
        <f t="shared" si="372"/>
        <v>0</v>
      </c>
      <c r="BE461" s="105"/>
      <c r="BF461" s="105"/>
      <c r="BG461" s="105"/>
      <c r="BH461" s="105"/>
      <c r="BI461" s="105"/>
      <c r="BJ461" s="105"/>
    </row>
    <row r="462" spans="2:62" ht="20.100000000000001" hidden="1" customHeight="1" outlineLevel="1">
      <c r="B462" s="100"/>
      <c r="C462" s="908"/>
      <c r="D462" s="909"/>
      <c r="E462" s="909"/>
      <c r="F462" s="910"/>
      <c r="G462" s="890"/>
      <c r="H462" s="891"/>
      <c r="I462" s="152"/>
      <c r="J462" s="152"/>
      <c r="K462" s="152"/>
      <c r="L462" s="152"/>
      <c r="M462" s="152"/>
      <c r="N462" s="152"/>
      <c r="O462" s="152"/>
      <c r="P462" s="153"/>
      <c r="Q462" s="153"/>
      <c r="R462" s="156">
        <f t="shared" si="362"/>
        <v>0</v>
      </c>
      <c r="S462" s="156">
        <f t="shared" si="363"/>
        <v>0</v>
      </c>
      <c r="U462" s="157">
        <f t="shared" si="370"/>
        <v>0</v>
      </c>
      <c r="W462" s="152"/>
      <c r="X462" s="152"/>
      <c r="Y462" s="152"/>
      <c r="Z462" s="152"/>
      <c r="AA462" s="152"/>
      <c r="AB462" s="152"/>
      <c r="AC462" s="347"/>
      <c r="AD462" s="152"/>
      <c r="AE462" s="152"/>
      <c r="AF462" s="152"/>
      <c r="AG462" s="152"/>
      <c r="AH462" s="152"/>
      <c r="AI462" s="152"/>
      <c r="AJ462" s="347"/>
      <c r="AK462" s="152"/>
      <c r="AL462" s="152"/>
      <c r="AM462" s="295"/>
      <c r="AN462" s="228"/>
      <c r="AO462" s="228"/>
      <c r="AP462" s="228"/>
      <c r="AQ462" s="228"/>
      <c r="AR462" s="228"/>
      <c r="AS462" s="348"/>
      <c r="AT462" s="264">
        <f t="shared" si="366"/>
        <v>0</v>
      </c>
      <c r="AU462" s="259"/>
      <c r="AV462" s="265">
        <f t="shared" si="367"/>
        <v>0</v>
      </c>
      <c r="AX462" s="265">
        <f t="shared" si="371"/>
        <v>0</v>
      </c>
      <c r="AZ462" s="492">
        <f t="shared" si="368"/>
        <v>0</v>
      </c>
      <c r="BB462" s="492">
        <f t="shared" si="369"/>
        <v>0</v>
      </c>
      <c r="BD462" s="265">
        <f t="shared" si="372"/>
        <v>0</v>
      </c>
      <c r="BE462" s="105"/>
      <c r="BF462" s="105"/>
      <c r="BG462" s="105"/>
      <c r="BH462" s="105"/>
      <c r="BI462" s="105"/>
      <c r="BJ462" s="105"/>
    </row>
    <row r="463" spans="2:62" ht="20.100000000000001" hidden="1" customHeight="1" outlineLevel="1">
      <c r="B463" s="100"/>
      <c r="C463" s="908"/>
      <c r="D463" s="909"/>
      <c r="E463" s="909"/>
      <c r="F463" s="910"/>
      <c r="G463" s="890"/>
      <c r="H463" s="891"/>
      <c r="I463" s="152"/>
      <c r="J463" s="152"/>
      <c r="K463" s="152"/>
      <c r="L463" s="152"/>
      <c r="M463" s="152"/>
      <c r="N463" s="152"/>
      <c r="O463" s="152"/>
      <c r="P463" s="153"/>
      <c r="Q463" s="153"/>
      <c r="R463" s="156">
        <f t="shared" si="362"/>
        <v>0</v>
      </c>
      <c r="S463" s="156">
        <f t="shared" si="363"/>
        <v>0</v>
      </c>
      <c r="U463" s="157">
        <f t="shared" si="370"/>
        <v>0</v>
      </c>
      <c r="W463" s="152"/>
      <c r="X463" s="152"/>
      <c r="Y463" s="152"/>
      <c r="Z463" s="152"/>
      <c r="AA463" s="152"/>
      <c r="AB463" s="152"/>
      <c r="AC463" s="347"/>
      <c r="AD463" s="152"/>
      <c r="AE463" s="152"/>
      <c r="AF463" s="152"/>
      <c r="AG463" s="152"/>
      <c r="AH463" s="152"/>
      <c r="AI463" s="152"/>
      <c r="AJ463" s="347"/>
      <c r="AK463" s="152"/>
      <c r="AL463" s="152"/>
      <c r="AM463" s="295"/>
      <c r="AN463" s="228"/>
      <c r="AO463" s="228"/>
      <c r="AP463" s="228"/>
      <c r="AQ463" s="228"/>
      <c r="AR463" s="228"/>
      <c r="AS463" s="348"/>
      <c r="AT463" s="264">
        <f t="shared" si="366"/>
        <v>0</v>
      </c>
      <c r="AU463" s="259"/>
      <c r="AV463" s="265">
        <f t="shared" si="367"/>
        <v>0</v>
      </c>
      <c r="AX463" s="265">
        <f t="shared" si="371"/>
        <v>0</v>
      </c>
      <c r="AZ463" s="492">
        <f t="shared" si="368"/>
        <v>0</v>
      </c>
      <c r="BB463" s="492">
        <f t="shared" si="369"/>
        <v>0</v>
      </c>
      <c r="BD463" s="265">
        <f t="shared" si="372"/>
        <v>0</v>
      </c>
      <c r="BE463" s="105"/>
      <c r="BF463" s="105"/>
      <c r="BG463" s="105"/>
      <c r="BH463" s="105"/>
      <c r="BI463" s="105"/>
      <c r="BJ463" s="105"/>
    </row>
    <row r="464" spans="2:62" ht="20.100000000000001" hidden="1" customHeight="1" outlineLevel="1">
      <c r="B464" s="100"/>
      <c r="C464" s="908"/>
      <c r="D464" s="909"/>
      <c r="E464" s="909"/>
      <c r="F464" s="910"/>
      <c r="G464" s="890"/>
      <c r="H464" s="891"/>
      <c r="I464" s="152"/>
      <c r="J464" s="152"/>
      <c r="K464" s="152"/>
      <c r="L464" s="152"/>
      <c r="M464" s="152"/>
      <c r="N464" s="152"/>
      <c r="O464" s="152"/>
      <c r="P464" s="153"/>
      <c r="Q464" s="153"/>
      <c r="R464" s="156">
        <f t="shared" si="362"/>
        <v>0</v>
      </c>
      <c r="S464" s="156">
        <f t="shared" si="363"/>
        <v>0</v>
      </c>
      <c r="U464" s="157">
        <f t="shared" si="370"/>
        <v>0</v>
      </c>
      <c r="W464" s="152"/>
      <c r="X464" s="152"/>
      <c r="Y464" s="152"/>
      <c r="Z464" s="152"/>
      <c r="AA464" s="152"/>
      <c r="AB464" s="152"/>
      <c r="AC464" s="347"/>
      <c r="AD464" s="152"/>
      <c r="AE464" s="152"/>
      <c r="AF464" s="152"/>
      <c r="AG464" s="152"/>
      <c r="AH464" s="152"/>
      <c r="AI464" s="152"/>
      <c r="AJ464" s="347"/>
      <c r="AK464" s="152"/>
      <c r="AL464" s="152"/>
      <c r="AM464" s="295"/>
      <c r="AN464" s="228"/>
      <c r="AO464" s="228"/>
      <c r="AP464" s="228"/>
      <c r="AQ464" s="228"/>
      <c r="AR464" s="228"/>
      <c r="AS464" s="348"/>
      <c r="AT464" s="264">
        <f t="shared" si="366"/>
        <v>0</v>
      </c>
      <c r="AU464" s="259"/>
      <c r="AV464" s="265">
        <f t="shared" si="367"/>
        <v>0</v>
      </c>
      <c r="AX464" s="265">
        <f t="shared" si="371"/>
        <v>0</v>
      </c>
      <c r="AZ464" s="492">
        <f t="shared" si="368"/>
        <v>0</v>
      </c>
      <c r="BB464" s="492">
        <f t="shared" si="369"/>
        <v>0</v>
      </c>
      <c r="BD464" s="265">
        <f t="shared" si="372"/>
        <v>0</v>
      </c>
      <c r="BE464" s="105"/>
      <c r="BF464" s="105"/>
      <c r="BG464" s="105"/>
      <c r="BH464" s="105"/>
      <c r="BI464" s="105"/>
      <c r="BJ464" s="105"/>
    </row>
    <row r="465" spans="2:62" ht="20.100000000000001" hidden="1" customHeight="1" outlineLevel="1">
      <c r="B465" s="100"/>
      <c r="C465" s="908"/>
      <c r="D465" s="909"/>
      <c r="E465" s="909"/>
      <c r="F465" s="910"/>
      <c r="G465" s="890"/>
      <c r="H465" s="891"/>
      <c r="I465" s="152"/>
      <c r="J465" s="152"/>
      <c r="K465" s="152"/>
      <c r="L465" s="152"/>
      <c r="M465" s="152"/>
      <c r="N465" s="152"/>
      <c r="O465" s="152"/>
      <c r="P465" s="153"/>
      <c r="Q465" s="153"/>
      <c r="R465" s="156">
        <f t="shared" si="362"/>
        <v>0</v>
      </c>
      <c r="S465" s="156">
        <f t="shared" si="363"/>
        <v>0</v>
      </c>
      <c r="U465" s="157">
        <f t="shared" si="370"/>
        <v>0</v>
      </c>
      <c r="W465" s="152"/>
      <c r="X465" s="152"/>
      <c r="Y465" s="152"/>
      <c r="Z465" s="152"/>
      <c r="AA465" s="152"/>
      <c r="AB465" s="152"/>
      <c r="AC465" s="347"/>
      <c r="AD465" s="152"/>
      <c r="AE465" s="152"/>
      <c r="AF465" s="152"/>
      <c r="AG465" s="152"/>
      <c r="AH465" s="152"/>
      <c r="AI465" s="152"/>
      <c r="AJ465" s="347"/>
      <c r="AK465" s="152"/>
      <c r="AL465" s="152"/>
      <c r="AM465" s="295"/>
      <c r="AN465" s="228"/>
      <c r="AO465" s="228"/>
      <c r="AP465" s="228"/>
      <c r="AQ465" s="228"/>
      <c r="AR465" s="228"/>
      <c r="AS465" s="348"/>
      <c r="AT465" s="264">
        <f t="shared" si="366"/>
        <v>0</v>
      </c>
      <c r="AU465" s="259"/>
      <c r="AV465" s="265">
        <f t="shared" si="367"/>
        <v>0</v>
      </c>
      <c r="AX465" s="265">
        <f t="shared" si="371"/>
        <v>0</v>
      </c>
      <c r="AZ465" s="492">
        <f t="shared" si="368"/>
        <v>0</v>
      </c>
      <c r="BB465" s="492">
        <f t="shared" si="369"/>
        <v>0</v>
      </c>
      <c r="BD465" s="265">
        <f t="shared" si="372"/>
        <v>0</v>
      </c>
      <c r="BE465" s="105"/>
      <c r="BF465" s="105"/>
      <c r="BG465" s="105"/>
      <c r="BH465" s="105"/>
      <c r="BI465" s="105"/>
      <c r="BJ465" s="105"/>
    </row>
    <row r="466" spans="2:62" ht="20.100000000000001" hidden="1" customHeight="1" outlineLevel="1">
      <c r="B466" s="100"/>
      <c r="C466" s="908"/>
      <c r="D466" s="909"/>
      <c r="E466" s="909"/>
      <c r="F466" s="910"/>
      <c r="G466" s="890"/>
      <c r="H466" s="891"/>
      <c r="I466" s="152"/>
      <c r="J466" s="152"/>
      <c r="K466" s="152"/>
      <c r="L466" s="152"/>
      <c r="M466" s="152"/>
      <c r="N466" s="152"/>
      <c r="O466" s="152"/>
      <c r="P466" s="153"/>
      <c r="Q466" s="153"/>
      <c r="R466" s="156">
        <f t="shared" si="362"/>
        <v>0</v>
      </c>
      <c r="S466" s="156">
        <f t="shared" si="363"/>
        <v>0</v>
      </c>
      <c r="U466" s="157">
        <f t="shared" si="370"/>
        <v>0</v>
      </c>
      <c r="W466" s="152"/>
      <c r="X466" s="152"/>
      <c r="Y466" s="152"/>
      <c r="Z466" s="152"/>
      <c r="AA466" s="152"/>
      <c r="AB466" s="152"/>
      <c r="AC466" s="347"/>
      <c r="AD466" s="152"/>
      <c r="AE466" s="152"/>
      <c r="AF466" s="152"/>
      <c r="AG466" s="152"/>
      <c r="AH466" s="152"/>
      <c r="AI466" s="152"/>
      <c r="AJ466" s="347"/>
      <c r="AK466" s="152"/>
      <c r="AL466" s="152"/>
      <c r="AM466" s="295"/>
      <c r="AN466" s="228"/>
      <c r="AO466" s="228"/>
      <c r="AP466" s="228"/>
      <c r="AQ466" s="228"/>
      <c r="AR466" s="228"/>
      <c r="AS466" s="348"/>
      <c r="AT466" s="264">
        <f t="shared" si="366"/>
        <v>0</v>
      </c>
      <c r="AU466" s="259"/>
      <c r="AV466" s="265">
        <f t="shared" si="367"/>
        <v>0</v>
      </c>
      <c r="AX466" s="265">
        <f t="shared" si="371"/>
        <v>0</v>
      </c>
      <c r="AZ466" s="492">
        <f t="shared" si="368"/>
        <v>0</v>
      </c>
      <c r="BB466" s="492">
        <f t="shared" si="369"/>
        <v>0</v>
      </c>
      <c r="BD466" s="265">
        <f t="shared" si="372"/>
        <v>0</v>
      </c>
      <c r="BE466" s="105"/>
      <c r="BF466" s="105"/>
      <c r="BG466" s="105"/>
      <c r="BH466" s="105"/>
      <c r="BI466" s="105"/>
      <c r="BJ466" s="105"/>
    </row>
    <row r="467" spans="2:62" ht="20.100000000000001" hidden="1" customHeight="1" outlineLevel="1">
      <c r="B467" s="100"/>
      <c r="C467" s="908"/>
      <c r="D467" s="909"/>
      <c r="E467" s="909"/>
      <c r="F467" s="910"/>
      <c r="G467" s="890"/>
      <c r="H467" s="891"/>
      <c r="I467" s="152"/>
      <c r="J467" s="152"/>
      <c r="K467" s="152"/>
      <c r="L467" s="152"/>
      <c r="M467" s="152"/>
      <c r="N467" s="152"/>
      <c r="O467" s="152"/>
      <c r="P467" s="153"/>
      <c r="Q467" s="153"/>
      <c r="R467" s="156">
        <f t="shared" si="362"/>
        <v>0</v>
      </c>
      <c r="S467" s="156">
        <f t="shared" si="363"/>
        <v>0</v>
      </c>
      <c r="U467" s="157">
        <f t="shared" si="370"/>
        <v>0</v>
      </c>
      <c r="W467" s="152"/>
      <c r="X467" s="152"/>
      <c r="Y467" s="152"/>
      <c r="Z467" s="152"/>
      <c r="AA467" s="152"/>
      <c r="AB467" s="152"/>
      <c r="AC467" s="347"/>
      <c r="AD467" s="152"/>
      <c r="AE467" s="152"/>
      <c r="AF467" s="152"/>
      <c r="AG467" s="152"/>
      <c r="AH467" s="152"/>
      <c r="AI467" s="152"/>
      <c r="AJ467" s="347"/>
      <c r="AK467" s="152"/>
      <c r="AL467" s="152"/>
      <c r="AM467" s="295"/>
      <c r="AN467" s="228"/>
      <c r="AO467" s="228"/>
      <c r="AP467" s="228"/>
      <c r="AQ467" s="228"/>
      <c r="AR467" s="228"/>
      <c r="AS467" s="348"/>
      <c r="AT467" s="264">
        <f t="shared" si="366"/>
        <v>0</v>
      </c>
      <c r="AU467" s="259"/>
      <c r="AV467" s="265">
        <f t="shared" si="367"/>
        <v>0</v>
      </c>
      <c r="AX467" s="265">
        <f t="shared" si="371"/>
        <v>0</v>
      </c>
      <c r="AZ467" s="492">
        <f t="shared" si="368"/>
        <v>0</v>
      </c>
      <c r="BB467" s="492">
        <f t="shared" si="369"/>
        <v>0</v>
      </c>
      <c r="BD467" s="265">
        <f t="shared" si="372"/>
        <v>0</v>
      </c>
      <c r="BE467" s="105"/>
      <c r="BF467" s="105"/>
      <c r="BG467" s="105"/>
      <c r="BH467" s="105"/>
      <c r="BI467" s="105"/>
      <c r="BJ467" s="105"/>
    </row>
    <row r="468" spans="2:62" ht="20.100000000000001" hidden="1" customHeight="1" outlineLevel="1">
      <c r="B468" s="100"/>
      <c r="C468" s="908"/>
      <c r="D468" s="909"/>
      <c r="E468" s="909"/>
      <c r="F468" s="910"/>
      <c r="G468" s="890"/>
      <c r="H468" s="891"/>
      <c r="I468" s="152"/>
      <c r="J468" s="152"/>
      <c r="K468" s="152"/>
      <c r="L468" s="152"/>
      <c r="M468" s="152"/>
      <c r="N468" s="152"/>
      <c r="O468" s="152"/>
      <c r="P468" s="153"/>
      <c r="Q468" s="153"/>
      <c r="R468" s="156">
        <f t="shared" si="362"/>
        <v>0</v>
      </c>
      <c r="S468" s="156">
        <f t="shared" si="363"/>
        <v>0</v>
      </c>
      <c r="U468" s="157">
        <f t="shared" si="370"/>
        <v>0</v>
      </c>
      <c r="W468" s="152"/>
      <c r="X468" s="152"/>
      <c r="Y468" s="152"/>
      <c r="Z468" s="152"/>
      <c r="AA468" s="152"/>
      <c r="AB468" s="152"/>
      <c r="AC468" s="347"/>
      <c r="AD468" s="152"/>
      <c r="AE468" s="152"/>
      <c r="AF468" s="152"/>
      <c r="AG468" s="152"/>
      <c r="AH468" s="152"/>
      <c r="AI468" s="152"/>
      <c r="AJ468" s="347"/>
      <c r="AK468" s="152"/>
      <c r="AL468" s="152"/>
      <c r="AM468" s="295"/>
      <c r="AN468" s="228"/>
      <c r="AO468" s="228"/>
      <c r="AP468" s="228"/>
      <c r="AQ468" s="228"/>
      <c r="AR468" s="228"/>
      <c r="AS468" s="348"/>
      <c r="AT468" s="264">
        <f t="shared" si="366"/>
        <v>0</v>
      </c>
      <c r="AU468" s="259"/>
      <c r="AV468" s="265">
        <f t="shared" si="367"/>
        <v>0</v>
      </c>
      <c r="AX468" s="265">
        <f t="shared" si="371"/>
        <v>0</v>
      </c>
      <c r="AZ468" s="492">
        <f t="shared" si="368"/>
        <v>0</v>
      </c>
      <c r="BB468" s="492">
        <f t="shared" si="369"/>
        <v>0</v>
      </c>
      <c r="BD468" s="265">
        <f t="shared" si="372"/>
        <v>0</v>
      </c>
      <c r="BE468" s="105"/>
      <c r="BF468" s="105"/>
      <c r="BG468" s="105"/>
      <c r="BH468" s="105"/>
      <c r="BI468" s="105"/>
      <c r="BJ468" s="105"/>
    </row>
    <row r="469" spans="2:62" ht="20.100000000000001" hidden="1" customHeight="1" outlineLevel="1">
      <c r="B469" s="100"/>
      <c r="C469" s="908"/>
      <c r="D469" s="909"/>
      <c r="E469" s="909"/>
      <c r="F469" s="910"/>
      <c r="G469" s="890"/>
      <c r="H469" s="891"/>
      <c r="I469" s="152"/>
      <c r="J469" s="152"/>
      <c r="K469" s="152"/>
      <c r="L469" s="152"/>
      <c r="M469" s="152"/>
      <c r="N469" s="152"/>
      <c r="O469" s="152"/>
      <c r="P469" s="153"/>
      <c r="Q469" s="153"/>
      <c r="R469" s="156">
        <f t="shared" si="362"/>
        <v>0</v>
      </c>
      <c r="S469" s="156">
        <f t="shared" si="363"/>
        <v>0</v>
      </c>
      <c r="U469" s="157">
        <f t="shared" si="370"/>
        <v>0</v>
      </c>
      <c r="W469" s="152"/>
      <c r="X469" s="152"/>
      <c r="Y469" s="152"/>
      <c r="Z469" s="152"/>
      <c r="AA469" s="152"/>
      <c r="AB469" s="152"/>
      <c r="AC469" s="347"/>
      <c r="AD469" s="152"/>
      <c r="AE469" s="152"/>
      <c r="AF469" s="152"/>
      <c r="AG469" s="152"/>
      <c r="AH469" s="152"/>
      <c r="AI469" s="152"/>
      <c r="AJ469" s="347"/>
      <c r="AK469" s="152"/>
      <c r="AL469" s="152"/>
      <c r="AM469" s="295"/>
      <c r="AN469" s="228"/>
      <c r="AO469" s="228"/>
      <c r="AP469" s="228"/>
      <c r="AQ469" s="228"/>
      <c r="AR469" s="228"/>
      <c r="AS469" s="348"/>
      <c r="AT469" s="264">
        <f t="shared" si="366"/>
        <v>0</v>
      </c>
      <c r="AU469" s="259"/>
      <c r="AV469" s="265">
        <f t="shared" si="367"/>
        <v>0</v>
      </c>
      <c r="AX469" s="265">
        <f t="shared" si="371"/>
        <v>0</v>
      </c>
      <c r="AZ469" s="492">
        <f t="shared" si="368"/>
        <v>0</v>
      </c>
      <c r="BB469" s="492">
        <f t="shared" si="369"/>
        <v>0</v>
      </c>
      <c r="BD469" s="265">
        <f t="shared" si="372"/>
        <v>0</v>
      </c>
      <c r="BE469" s="105"/>
      <c r="BF469" s="105"/>
      <c r="BG469" s="105"/>
      <c r="BH469" s="105"/>
      <c r="BI469" s="105"/>
      <c r="BJ469" s="105"/>
    </row>
    <row r="470" spans="2:62" ht="9.9499999999999993" hidden="1" customHeight="1" outlineLevel="1">
      <c r="B470" s="101"/>
      <c r="C470" s="208"/>
      <c r="D470" s="208"/>
      <c r="E470" s="208"/>
      <c r="F470" s="208"/>
      <c r="G470" s="237"/>
      <c r="H470" s="207"/>
      <c r="I470" s="257"/>
      <c r="J470" s="257"/>
      <c r="K470" s="257"/>
      <c r="L470" s="257"/>
      <c r="M470" s="257"/>
      <c r="N470" s="257"/>
      <c r="O470" s="257"/>
      <c r="P470" s="256"/>
      <c r="Q470" s="102"/>
      <c r="R470" s="102"/>
      <c r="S470" s="102"/>
      <c r="U470" s="98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Z470" s="493"/>
      <c r="BE470" s="105"/>
      <c r="BF470" s="105"/>
      <c r="BG470" s="105"/>
      <c r="BH470" s="105"/>
      <c r="BI470" s="105"/>
      <c r="BJ470" s="105"/>
    </row>
    <row r="471" spans="2:62" ht="20.100000000000001" customHeight="1" collapsed="1">
      <c r="B471" s="8">
        <f>B454+1</f>
        <v>28</v>
      </c>
      <c r="C471" s="916"/>
      <c r="D471" s="917"/>
      <c r="E471" s="917"/>
      <c r="F471" s="918"/>
      <c r="G471" s="429"/>
      <c r="H471" s="206">
        <v>1</v>
      </c>
      <c r="I471" s="642">
        <f t="shared" ref="I471" si="373">$H471*SUM(I472:I486)</f>
        <v>0</v>
      </c>
      <c r="J471" s="643">
        <f t="shared" ref="J471:O471" si="374">$H471*SUM(J472:J486)</f>
        <v>0</v>
      </c>
      <c r="K471" s="644">
        <f t="shared" si="374"/>
        <v>0</v>
      </c>
      <c r="L471" s="645">
        <f t="shared" si="374"/>
        <v>0</v>
      </c>
      <c r="M471" s="645">
        <f t="shared" si="374"/>
        <v>0</v>
      </c>
      <c r="N471" s="644">
        <f t="shared" si="374"/>
        <v>0</v>
      </c>
      <c r="O471" s="642">
        <f t="shared" si="374"/>
        <v>0</v>
      </c>
      <c r="P471" s="209">
        <f t="shared" ref="P471:Q471" si="375">$H471*SUM(P472:P486)</f>
        <v>0</v>
      </c>
      <c r="Q471" s="210">
        <f t="shared" si="375"/>
        <v>0</v>
      </c>
      <c r="R471" s="136">
        <f t="shared" ref="R471:R486" si="376">P471*(1+Gewinn)*(1+SicherheitAngebot)</f>
        <v>0</v>
      </c>
      <c r="S471" s="137">
        <f t="shared" ref="S471:S486" si="377">Q471*(1+MGKZ)*(1+Gewinn)*(1+SicherheitAngebot)</f>
        <v>0</v>
      </c>
      <c r="U471" s="10">
        <f>I471*$I$7+J471*$J$7+K471*$K$7+L471*$L$7+M471*$M$7+N471*$N$7+O471*$O$7+R471+S471</f>
        <v>0</v>
      </c>
      <c r="W471" s="646">
        <f t="shared" ref="W471:AB471" si="378">$H471*SUM(W472:W486)</f>
        <v>0</v>
      </c>
      <c r="X471" s="647">
        <f t="shared" si="378"/>
        <v>0</v>
      </c>
      <c r="Y471" s="648">
        <f t="shared" si="378"/>
        <v>0</v>
      </c>
      <c r="Z471" s="649">
        <f t="shared" si="378"/>
        <v>0</v>
      </c>
      <c r="AA471" s="648">
        <f t="shared" si="378"/>
        <v>0</v>
      </c>
      <c r="AB471" s="646">
        <f t="shared" si="378"/>
        <v>0</v>
      </c>
      <c r="AC471" s="258"/>
      <c r="AD471" s="646">
        <f t="shared" ref="AD471:AM471" si="379">$H471*SUM(AD472:AD486)</f>
        <v>0</v>
      </c>
      <c r="AE471" s="647">
        <f t="shared" si="379"/>
        <v>0</v>
      </c>
      <c r="AF471" s="648">
        <f t="shared" si="379"/>
        <v>0</v>
      </c>
      <c r="AG471" s="649">
        <f t="shared" si="379"/>
        <v>0</v>
      </c>
      <c r="AH471" s="648">
        <f t="shared" si="379"/>
        <v>0</v>
      </c>
      <c r="AI471" s="646">
        <f t="shared" si="379"/>
        <v>0</v>
      </c>
      <c r="AJ471" s="258"/>
      <c r="AK471" s="653">
        <f t="shared" si="379"/>
        <v>0</v>
      </c>
      <c r="AL471" s="653">
        <f t="shared" si="379"/>
        <v>0</v>
      </c>
      <c r="AM471" s="653">
        <f t="shared" si="379"/>
        <v>0</v>
      </c>
      <c r="AN471" s="227">
        <f>$H471*SUM(AN472:AN486)*(1+Gewinn)*(1+SicherheitAngebot)</f>
        <v>0</v>
      </c>
      <c r="AO471" s="227">
        <f>$H471*SUM(AO472:AO486)*(1+Gewinn)*(1+SicherheitAngebot)</f>
        <v>0</v>
      </c>
      <c r="AP471" s="227">
        <f>$H471*SUM(AP472:AP486)*(1+Gewinn)*(1+SicherheitAngebot)</f>
        <v>0</v>
      </c>
      <c r="AQ471" s="227">
        <f>$H471*SUM(AQ472:AQ486)*(1+Gewinn)*(1+SicherheitAngebot)</f>
        <v>0</v>
      </c>
      <c r="AR471" s="227">
        <f>$H471*SUM(AR472:AR486)*(1+Gewinn)*(1+SicherheitAngebot)</f>
        <v>0</v>
      </c>
      <c r="AS471" s="262"/>
      <c r="AT471" s="263">
        <f t="shared" si="366"/>
        <v>0</v>
      </c>
      <c r="AU471" s="259"/>
      <c r="AV471" s="491">
        <f>AK471*$AK$7+AL471*$AL$7+AM471*$AM$7+SUM(AN471:AR471)+AT471/Zuschläge_IBN+AT471</f>
        <v>0</v>
      </c>
      <c r="AX471" s="685">
        <f>U471+AV471</f>
        <v>0</v>
      </c>
      <c r="AZ471" s="490">
        <f>IF(H471&gt;0,U471/(1+SicherheitAngebot)*(1+Sicherheit),0)</f>
        <v>0</v>
      </c>
      <c r="BB471" s="490">
        <f>IF(H471&gt;0,AV471/(1+SicherheitAngebot)*(1+Sicherheit),0)</f>
        <v>0</v>
      </c>
      <c r="BD471" s="490">
        <f>AZ471+BB471</f>
        <v>0</v>
      </c>
      <c r="BE471" s="105"/>
      <c r="BF471" s="105"/>
      <c r="BG471" s="105"/>
      <c r="BH471" s="105"/>
      <c r="BI471" s="105"/>
      <c r="BJ471" s="105"/>
    </row>
    <row r="472" spans="2:62" ht="20.100000000000001" hidden="1" customHeight="1" outlineLevel="1">
      <c r="B472" s="99"/>
      <c r="C472" s="908"/>
      <c r="D472" s="909"/>
      <c r="E472" s="909"/>
      <c r="F472" s="910"/>
      <c r="G472" s="890"/>
      <c r="H472" s="901"/>
      <c r="I472" s="152"/>
      <c r="J472" s="152"/>
      <c r="K472" s="152"/>
      <c r="L472" s="152"/>
      <c r="M472" s="152"/>
      <c r="N472" s="152"/>
      <c r="O472" s="152"/>
      <c r="P472" s="153"/>
      <c r="Q472" s="153"/>
      <c r="R472" s="156">
        <f t="shared" si="376"/>
        <v>0</v>
      </c>
      <c r="S472" s="156">
        <f t="shared" si="377"/>
        <v>0</v>
      </c>
      <c r="U472" s="157">
        <f>I472*$I$7+J472*$J$7+K472*$K$7+L472*$L$7+M472*$M$7+N472*$N$7+O472*$O$7+R472+S472</f>
        <v>0</v>
      </c>
      <c r="W472" s="152"/>
      <c r="X472" s="152"/>
      <c r="Y472" s="152"/>
      <c r="Z472" s="152"/>
      <c r="AA472" s="152"/>
      <c r="AB472" s="152"/>
      <c r="AC472" s="347"/>
      <c r="AD472" s="152"/>
      <c r="AE472" s="152"/>
      <c r="AF472" s="152"/>
      <c r="AG472" s="152"/>
      <c r="AH472" s="152"/>
      <c r="AI472" s="152"/>
      <c r="AJ472" s="347"/>
      <c r="AK472" s="152"/>
      <c r="AL472" s="152"/>
      <c r="AM472" s="295"/>
      <c r="AN472" s="228"/>
      <c r="AO472" s="228"/>
      <c r="AP472" s="228"/>
      <c r="AQ472" s="228"/>
      <c r="AR472" s="228"/>
      <c r="AS472" s="348"/>
      <c r="AT472" s="264">
        <f t="shared" si="366"/>
        <v>0</v>
      </c>
      <c r="AU472" s="259"/>
      <c r="AV472" s="265">
        <f t="shared" ref="AV472:AV486" si="380">AK472*$AK$7+AL472*$AL$7+AM472*$AM$7+SUM(AN472:AR472)*(1+Gewinn)*(1+SicherheitAngebot)+AT472/Zuschläge_IBN+AT472</f>
        <v>0</v>
      </c>
      <c r="AX472" s="265">
        <f>U472+AV472</f>
        <v>0</v>
      </c>
      <c r="AZ472" s="492">
        <f t="shared" ref="AZ472:AZ486" si="381">U472/(1+SicherheitAngebot)*(1+Sicherheit)</f>
        <v>0</v>
      </c>
      <c r="BB472" s="492">
        <f t="shared" ref="BB472:BB486" si="382">AV472/(1+SicherheitAngebot)*(1+Sicherheit)</f>
        <v>0</v>
      </c>
      <c r="BD472" s="265">
        <f>AZ472+BB472</f>
        <v>0</v>
      </c>
      <c r="BE472" s="105"/>
      <c r="BF472" s="105"/>
      <c r="BG472" s="105"/>
      <c r="BH472" s="105"/>
      <c r="BI472" s="105"/>
      <c r="BJ472" s="105"/>
    </row>
    <row r="473" spans="2:62" ht="20.100000000000001" hidden="1" customHeight="1" outlineLevel="1">
      <c r="B473" s="100"/>
      <c r="C473" s="908"/>
      <c r="D473" s="909"/>
      <c r="E473" s="909"/>
      <c r="F473" s="910"/>
      <c r="G473" s="890"/>
      <c r="H473" s="891"/>
      <c r="I473" s="152"/>
      <c r="J473" s="152"/>
      <c r="K473" s="152"/>
      <c r="L473" s="152"/>
      <c r="M473" s="152"/>
      <c r="N473" s="152"/>
      <c r="O473" s="152"/>
      <c r="P473" s="153"/>
      <c r="Q473" s="153"/>
      <c r="R473" s="156">
        <f t="shared" si="376"/>
        <v>0</v>
      </c>
      <c r="S473" s="156">
        <f t="shared" si="377"/>
        <v>0</v>
      </c>
      <c r="U473" s="157">
        <f t="shared" ref="U473:U486" si="383">I473*$I$7+J473*$J$7+K473*$K$7+L473*$L$7+M473*$M$7+N473*$N$7+O473*$O$7+R473+S473</f>
        <v>0</v>
      </c>
      <c r="W473" s="152"/>
      <c r="X473" s="152"/>
      <c r="Y473" s="152"/>
      <c r="Z473" s="152"/>
      <c r="AA473" s="152"/>
      <c r="AB473" s="152"/>
      <c r="AC473" s="347"/>
      <c r="AD473" s="152"/>
      <c r="AE473" s="152"/>
      <c r="AF473" s="152"/>
      <c r="AG473" s="152"/>
      <c r="AH473" s="152"/>
      <c r="AI473" s="152"/>
      <c r="AJ473" s="347"/>
      <c r="AK473" s="152"/>
      <c r="AL473" s="152"/>
      <c r="AM473" s="295"/>
      <c r="AN473" s="228"/>
      <c r="AO473" s="228"/>
      <c r="AP473" s="228"/>
      <c r="AQ473" s="228"/>
      <c r="AR473" s="228"/>
      <c r="AS473" s="348"/>
      <c r="AT473" s="264">
        <f t="shared" si="366"/>
        <v>0</v>
      </c>
      <c r="AU473" s="259"/>
      <c r="AV473" s="265">
        <f t="shared" si="380"/>
        <v>0</v>
      </c>
      <c r="AX473" s="265">
        <f t="shared" ref="AX473:AX486" si="384">U473+AV473</f>
        <v>0</v>
      </c>
      <c r="AZ473" s="492">
        <f t="shared" si="381"/>
        <v>0</v>
      </c>
      <c r="BB473" s="492">
        <f t="shared" si="382"/>
        <v>0</v>
      </c>
      <c r="BD473" s="265">
        <f t="shared" ref="BD473:BD486" si="385">AZ473+BB473</f>
        <v>0</v>
      </c>
      <c r="BE473" s="105"/>
      <c r="BF473" s="105"/>
      <c r="BG473" s="105"/>
      <c r="BH473" s="105"/>
      <c r="BI473" s="105"/>
      <c r="BJ473" s="105"/>
    </row>
    <row r="474" spans="2:62" ht="20.100000000000001" hidden="1" customHeight="1" outlineLevel="1">
      <c r="B474" s="100"/>
      <c r="C474" s="908"/>
      <c r="D474" s="909"/>
      <c r="E474" s="909"/>
      <c r="F474" s="910"/>
      <c r="G474" s="890"/>
      <c r="H474" s="891"/>
      <c r="I474" s="152"/>
      <c r="J474" s="152"/>
      <c r="K474" s="152"/>
      <c r="L474" s="152"/>
      <c r="M474" s="152"/>
      <c r="N474" s="152"/>
      <c r="O474" s="152"/>
      <c r="P474" s="153"/>
      <c r="Q474" s="153"/>
      <c r="R474" s="156">
        <f t="shared" si="376"/>
        <v>0</v>
      </c>
      <c r="S474" s="156">
        <f t="shared" si="377"/>
        <v>0</v>
      </c>
      <c r="U474" s="157">
        <f t="shared" si="383"/>
        <v>0</v>
      </c>
      <c r="W474" s="152"/>
      <c r="X474" s="152"/>
      <c r="Y474" s="152"/>
      <c r="Z474" s="152"/>
      <c r="AA474" s="152"/>
      <c r="AB474" s="152"/>
      <c r="AC474" s="347"/>
      <c r="AD474" s="152"/>
      <c r="AE474" s="152"/>
      <c r="AF474" s="152"/>
      <c r="AG474" s="152"/>
      <c r="AH474" s="152"/>
      <c r="AI474" s="152"/>
      <c r="AJ474" s="347"/>
      <c r="AK474" s="152"/>
      <c r="AL474" s="152"/>
      <c r="AM474" s="295"/>
      <c r="AN474" s="228"/>
      <c r="AO474" s="228"/>
      <c r="AP474" s="228"/>
      <c r="AQ474" s="228"/>
      <c r="AR474" s="228"/>
      <c r="AS474" s="348"/>
      <c r="AT474" s="264">
        <f t="shared" si="366"/>
        <v>0</v>
      </c>
      <c r="AU474" s="259"/>
      <c r="AV474" s="265">
        <f t="shared" si="380"/>
        <v>0</v>
      </c>
      <c r="AX474" s="265">
        <f t="shared" si="384"/>
        <v>0</v>
      </c>
      <c r="AZ474" s="492">
        <f t="shared" si="381"/>
        <v>0</v>
      </c>
      <c r="BB474" s="492">
        <f t="shared" si="382"/>
        <v>0</v>
      </c>
      <c r="BD474" s="265">
        <f t="shared" si="385"/>
        <v>0</v>
      </c>
      <c r="BE474" s="105"/>
      <c r="BF474" s="105"/>
      <c r="BG474" s="105"/>
      <c r="BH474" s="105"/>
      <c r="BI474" s="105"/>
      <c r="BJ474" s="105"/>
    </row>
    <row r="475" spans="2:62" ht="20.100000000000001" hidden="1" customHeight="1" outlineLevel="1">
      <c r="B475" s="100"/>
      <c r="C475" s="908"/>
      <c r="D475" s="909"/>
      <c r="E475" s="909"/>
      <c r="F475" s="910"/>
      <c r="G475" s="890"/>
      <c r="H475" s="891"/>
      <c r="I475" s="152"/>
      <c r="J475" s="152"/>
      <c r="K475" s="152"/>
      <c r="L475" s="152"/>
      <c r="M475" s="152"/>
      <c r="N475" s="152"/>
      <c r="O475" s="152"/>
      <c r="P475" s="153"/>
      <c r="Q475" s="153"/>
      <c r="R475" s="156">
        <f t="shared" si="376"/>
        <v>0</v>
      </c>
      <c r="S475" s="156">
        <f t="shared" si="377"/>
        <v>0</v>
      </c>
      <c r="U475" s="157">
        <f t="shared" si="383"/>
        <v>0</v>
      </c>
      <c r="W475" s="152"/>
      <c r="X475" s="152"/>
      <c r="Y475" s="152"/>
      <c r="Z475" s="152"/>
      <c r="AA475" s="152"/>
      <c r="AB475" s="152"/>
      <c r="AC475" s="347"/>
      <c r="AD475" s="152"/>
      <c r="AE475" s="152"/>
      <c r="AF475" s="152"/>
      <c r="AG475" s="152"/>
      <c r="AH475" s="152"/>
      <c r="AI475" s="152"/>
      <c r="AJ475" s="347"/>
      <c r="AK475" s="152"/>
      <c r="AL475" s="152"/>
      <c r="AM475" s="295"/>
      <c r="AN475" s="228"/>
      <c r="AO475" s="228"/>
      <c r="AP475" s="228"/>
      <c r="AQ475" s="228"/>
      <c r="AR475" s="228"/>
      <c r="AS475" s="348"/>
      <c r="AT475" s="264">
        <f t="shared" si="366"/>
        <v>0</v>
      </c>
      <c r="AU475" s="259"/>
      <c r="AV475" s="265">
        <f t="shared" si="380"/>
        <v>0</v>
      </c>
      <c r="AX475" s="265">
        <f t="shared" si="384"/>
        <v>0</v>
      </c>
      <c r="AZ475" s="492">
        <f t="shared" si="381"/>
        <v>0</v>
      </c>
      <c r="BB475" s="492">
        <f t="shared" si="382"/>
        <v>0</v>
      </c>
      <c r="BD475" s="265">
        <f t="shared" si="385"/>
        <v>0</v>
      </c>
      <c r="BE475" s="105"/>
      <c r="BF475" s="105"/>
      <c r="BG475" s="105"/>
      <c r="BH475" s="105"/>
      <c r="BI475" s="105"/>
      <c r="BJ475" s="105"/>
    </row>
    <row r="476" spans="2:62" ht="20.100000000000001" hidden="1" customHeight="1" outlineLevel="1">
      <c r="B476" s="100"/>
      <c r="C476" s="908"/>
      <c r="D476" s="909"/>
      <c r="E476" s="909"/>
      <c r="F476" s="910"/>
      <c r="G476" s="890"/>
      <c r="H476" s="891"/>
      <c r="I476" s="152"/>
      <c r="J476" s="152"/>
      <c r="K476" s="152"/>
      <c r="L476" s="152"/>
      <c r="M476" s="152"/>
      <c r="N476" s="152"/>
      <c r="O476" s="152"/>
      <c r="P476" s="153"/>
      <c r="Q476" s="153"/>
      <c r="R476" s="156">
        <f t="shared" si="376"/>
        <v>0</v>
      </c>
      <c r="S476" s="156">
        <f t="shared" si="377"/>
        <v>0</v>
      </c>
      <c r="U476" s="157">
        <f t="shared" si="383"/>
        <v>0</v>
      </c>
      <c r="W476" s="152"/>
      <c r="X476" s="152"/>
      <c r="Y476" s="152"/>
      <c r="Z476" s="152"/>
      <c r="AA476" s="152"/>
      <c r="AB476" s="152"/>
      <c r="AC476" s="347"/>
      <c r="AD476" s="152"/>
      <c r="AE476" s="152"/>
      <c r="AF476" s="152"/>
      <c r="AG476" s="152"/>
      <c r="AH476" s="152"/>
      <c r="AI476" s="152"/>
      <c r="AJ476" s="347"/>
      <c r="AK476" s="152"/>
      <c r="AL476" s="152"/>
      <c r="AM476" s="295"/>
      <c r="AN476" s="228"/>
      <c r="AO476" s="228"/>
      <c r="AP476" s="228"/>
      <c r="AQ476" s="228"/>
      <c r="AR476" s="228"/>
      <c r="AS476" s="348"/>
      <c r="AT476" s="264">
        <f t="shared" si="366"/>
        <v>0</v>
      </c>
      <c r="AU476" s="259"/>
      <c r="AV476" s="265">
        <f t="shared" si="380"/>
        <v>0</v>
      </c>
      <c r="AX476" s="265">
        <f t="shared" si="384"/>
        <v>0</v>
      </c>
      <c r="AZ476" s="492">
        <f t="shared" si="381"/>
        <v>0</v>
      </c>
      <c r="BB476" s="492">
        <f t="shared" si="382"/>
        <v>0</v>
      </c>
      <c r="BD476" s="265">
        <f t="shared" si="385"/>
        <v>0</v>
      </c>
      <c r="BE476" s="105"/>
      <c r="BF476" s="105"/>
      <c r="BG476" s="105"/>
      <c r="BH476" s="105"/>
      <c r="BI476" s="105"/>
      <c r="BJ476" s="105"/>
    </row>
    <row r="477" spans="2:62" ht="20.100000000000001" hidden="1" customHeight="1" outlineLevel="1">
      <c r="B477" s="100"/>
      <c r="C477" s="908"/>
      <c r="D477" s="909"/>
      <c r="E477" s="909"/>
      <c r="F477" s="910"/>
      <c r="G477" s="890"/>
      <c r="H477" s="891"/>
      <c r="I477" s="152"/>
      <c r="J477" s="152"/>
      <c r="K477" s="152"/>
      <c r="L477" s="152"/>
      <c r="M477" s="152"/>
      <c r="N477" s="152"/>
      <c r="O477" s="152"/>
      <c r="P477" s="153"/>
      <c r="Q477" s="153"/>
      <c r="R477" s="156">
        <f t="shared" si="376"/>
        <v>0</v>
      </c>
      <c r="S477" s="156">
        <f t="shared" si="377"/>
        <v>0</v>
      </c>
      <c r="U477" s="157">
        <f t="shared" si="383"/>
        <v>0</v>
      </c>
      <c r="W477" s="152"/>
      <c r="X477" s="152"/>
      <c r="Y477" s="152"/>
      <c r="Z477" s="152"/>
      <c r="AA477" s="152"/>
      <c r="AB477" s="152"/>
      <c r="AC477" s="347"/>
      <c r="AD477" s="152"/>
      <c r="AE477" s="152"/>
      <c r="AF477" s="152"/>
      <c r="AG477" s="152"/>
      <c r="AH477" s="152"/>
      <c r="AI477" s="152"/>
      <c r="AJ477" s="347"/>
      <c r="AK477" s="152"/>
      <c r="AL477" s="152"/>
      <c r="AM477" s="295"/>
      <c r="AN477" s="228"/>
      <c r="AO477" s="228"/>
      <c r="AP477" s="228"/>
      <c r="AQ477" s="228"/>
      <c r="AR477" s="228"/>
      <c r="AS477" s="348"/>
      <c r="AT477" s="264">
        <f t="shared" si="366"/>
        <v>0</v>
      </c>
      <c r="AU477" s="259"/>
      <c r="AV477" s="265">
        <f t="shared" si="380"/>
        <v>0</v>
      </c>
      <c r="AX477" s="265">
        <f t="shared" si="384"/>
        <v>0</v>
      </c>
      <c r="AZ477" s="492">
        <f t="shared" si="381"/>
        <v>0</v>
      </c>
      <c r="BB477" s="492">
        <f t="shared" si="382"/>
        <v>0</v>
      </c>
      <c r="BD477" s="265">
        <f t="shared" si="385"/>
        <v>0</v>
      </c>
      <c r="BE477" s="105"/>
      <c r="BF477" s="105"/>
      <c r="BG477" s="105"/>
      <c r="BH477" s="105"/>
      <c r="BI477" s="105"/>
      <c r="BJ477" s="105"/>
    </row>
    <row r="478" spans="2:62" ht="20.100000000000001" hidden="1" customHeight="1" outlineLevel="1">
      <c r="B478" s="100"/>
      <c r="C478" s="908"/>
      <c r="D478" s="909"/>
      <c r="E478" s="909"/>
      <c r="F478" s="910"/>
      <c r="G478" s="890"/>
      <c r="H478" s="891"/>
      <c r="I478" s="152"/>
      <c r="J478" s="152"/>
      <c r="K478" s="152"/>
      <c r="L478" s="152"/>
      <c r="M478" s="152"/>
      <c r="N478" s="152"/>
      <c r="O478" s="152"/>
      <c r="P478" s="153"/>
      <c r="Q478" s="153"/>
      <c r="R478" s="156">
        <f t="shared" si="376"/>
        <v>0</v>
      </c>
      <c r="S478" s="156">
        <f t="shared" si="377"/>
        <v>0</v>
      </c>
      <c r="U478" s="157">
        <f t="shared" si="383"/>
        <v>0</v>
      </c>
      <c r="W478" s="152"/>
      <c r="X478" s="152"/>
      <c r="Y478" s="152"/>
      <c r="Z478" s="152"/>
      <c r="AA478" s="152"/>
      <c r="AB478" s="152"/>
      <c r="AC478" s="347"/>
      <c r="AD478" s="152"/>
      <c r="AE478" s="152"/>
      <c r="AF478" s="152"/>
      <c r="AG478" s="152"/>
      <c r="AH478" s="152"/>
      <c r="AI478" s="152"/>
      <c r="AJ478" s="347"/>
      <c r="AK478" s="152"/>
      <c r="AL478" s="152"/>
      <c r="AM478" s="295"/>
      <c r="AN478" s="228"/>
      <c r="AO478" s="228"/>
      <c r="AP478" s="228"/>
      <c r="AQ478" s="228"/>
      <c r="AR478" s="228"/>
      <c r="AS478" s="348"/>
      <c r="AT478" s="264">
        <f t="shared" si="366"/>
        <v>0</v>
      </c>
      <c r="AU478" s="259"/>
      <c r="AV478" s="265">
        <f t="shared" si="380"/>
        <v>0</v>
      </c>
      <c r="AX478" s="265">
        <f t="shared" si="384"/>
        <v>0</v>
      </c>
      <c r="AZ478" s="492">
        <f t="shared" si="381"/>
        <v>0</v>
      </c>
      <c r="BB478" s="492">
        <f t="shared" si="382"/>
        <v>0</v>
      </c>
      <c r="BD478" s="265">
        <f t="shared" si="385"/>
        <v>0</v>
      </c>
      <c r="BE478" s="105"/>
      <c r="BF478" s="105"/>
      <c r="BG478" s="105"/>
      <c r="BH478" s="105"/>
      <c r="BI478" s="105"/>
      <c r="BJ478" s="105"/>
    </row>
    <row r="479" spans="2:62" ht="20.100000000000001" hidden="1" customHeight="1" outlineLevel="1">
      <c r="B479" s="100"/>
      <c r="C479" s="908"/>
      <c r="D479" s="909"/>
      <c r="E479" s="909"/>
      <c r="F479" s="910"/>
      <c r="G479" s="890"/>
      <c r="H479" s="891"/>
      <c r="I479" s="152"/>
      <c r="J479" s="152"/>
      <c r="K479" s="152"/>
      <c r="L479" s="152"/>
      <c r="M479" s="152"/>
      <c r="N479" s="152"/>
      <c r="O479" s="152"/>
      <c r="P479" s="153"/>
      <c r="Q479" s="153"/>
      <c r="R479" s="156">
        <f t="shared" si="376"/>
        <v>0</v>
      </c>
      <c r="S479" s="156">
        <f t="shared" si="377"/>
        <v>0</v>
      </c>
      <c r="U479" s="157">
        <f t="shared" si="383"/>
        <v>0</v>
      </c>
      <c r="W479" s="152"/>
      <c r="X479" s="152"/>
      <c r="Y479" s="152"/>
      <c r="Z479" s="152"/>
      <c r="AA479" s="152"/>
      <c r="AB479" s="152"/>
      <c r="AC479" s="347"/>
      <c r="AD479" s="152"/>
      <c r="AE479" s="152"/>
      <c r="AF479" s="152"/>
      <c r="AG479" s="152"/>
      <c r="AH479" s="152"/>
      <c r="AI479" s="152"/>
      <c r="AJ479" s="347"/>
      <c r="AK479" s="152"/>
      <c r="AL479" s="152"/>
      <c r="AM479" s="295"/>
      <c r="AN479" s="228"/>
      <c r="AO479" s="228"/>
      <c r="AP479" s="228"/>
      <c r="AQ479" s="228"/>
      <c r="AR479" s="228"/>
      <c r="AS479" s="348"/>
      <c r="AT479" s="264">
        <f t="shared" si="366"/>
        <v>0</v>
      </c>
      <c r="AU479" s="259"/>
      <c r="AV479" s="265">
        <f t="shared" si="380"/>
        <v>0</v>
      </c>
      <c r="AX479" s="265">
        <f t="shared" si="384"/>
        <v>0</v>
      </c>
      <c r="AZ479" s="492">
        <f t="shared" si="381"/>
        <v>0</v>
      </c>
      <c r="BB479" s="492">
        <f t="shared" si="382"/>
        <v>0</v>
      </c>
      <c r="BD479" s="265">
        <f t="shared" si="385"/>
        <v>0</v>
      </c>
      <c r="BE479" s="105"/>
      <c r="BF479" s="105"/>
      <c r="BG479" s="105"/>
      <c r="BH479" s="105"/>
      <c r="BI479" s="105"/>
      <c r="BJ479" s="105"/>
    </row>
    <row r="480" spans="2:62" ht="20.100000000000001" hidden="1" customHeight="1" outlineLevel="1">
      <c r="B480" s="100"/>
      <c r="C480" s="908"/>
      <c r="D480" s="909"/>
      <c r="E480" s="909"/>
      <c r="F480" s="910"/>
      <c r="G480" s="890"/>
      <c r="H480" s="891"/>
      <c r="I480" s="152"/>
      <c r="J480" s="152"/>
      <c r="K480" s="152"/>
      <c r="L480" s="152"/>
      <c r="M480" s="152"/>
      <c r="N480" s="152"/>
      <c r="O480" s="152"/>
      <c r="P480" s="153"/>
      <c r="Q480" s="153"/>
      <c r="R480" s="156">
        <f t="shared" si="376"/>
        <v>0</v>
      </c>
      <c r="S480" s="156">
        <f t="shared" si="377"/>
        <v>0</v>
      </c>
      <c r="U480" s="157">
        <f t="shared" si="383"/>
        <v>0</v>
      </c>
      <c r="W480" s="152"/>
      <c r="X480" s="152"/>
      <c r="Y480" s="152"/>
      <c r="Z480" s="152"/>
      <c r="AA480" s="152"/>
      <c r="AB480" s="152"/>
      <c r="AC480" s="347"/>
      <c r="AD480" s="152"/>
      <c r="AE480" s="152"/>
      <c r="AF480" s="152"/>
      <c r="AG480" s="152"/>
      <c r="AH480" s="152"/>
      <c r="AI480" s="152"/>
      <c r="AJ480" s="347"/>
      <c r="AK480" s="152"/>
      <c r="AL480" s="152"/>
      <c r="AM480" s="295"/>
      <c r="AN480" s="228"/>
      <c r="AO480" s="228"/>
      <c r="AP480" s="228"/>
      <c r="AQ480" s="228"/>
      <c r="AR480" s="228"/>
      <c r="AS480" s="348"/>
      <c r="AT480" s="264">
        <f t="shared" si="366"/>
        <v>0</v>
      </c>
      <c r="AU480" s="259"/>
      <c r="AV480" s="265">
        <f t="shared" si="380"/>
        <v>0</v>
      </c>
      <c r="AX480" s="265">
        <f t="shared" si="384"/>
        <v>0</v>
      </c>
      <c r="AZ480" s="492">
        <f t="shared" si="381"/>
        <v>0</v>
      </c>
      <c r="BB480" s="492">
        <f t="shared" si="382"/>
        <v>0</v>
      </c>
      <c r="BD480" s="265">
        <f t="shared" si="385"/>
        <v>0</v>
      </c>
      <c r="BE480" s="105"/>
      <c r="BF480" s="105"/>
      <c r="BG480" s="105"/>
      <c r="BH480" s="105"/>
      <c r="BI480" s="105"/>
      <c r="BJ480" s="105"/>
    </row>
    <row r="481" spans="2:62" ht="20.100000000000001" hidden="1" customHeight="1" outlineLevel="1">
      <c r="B481" s="100"/>
      <c r="C481" s="908"/>
      <c r="D481" s="909"/>
      <c r="E481" s="909"/>
      <c r="F481" s="910"/>
      <c r="G481" s="890"/>
      <c r="H481" s="891"/>
      <c r="I481" s="152"/>
      <c r="J481" s="152"/>
      <c r="K481" s="152"/>
      <c r="L481" s="152"/>
      <c r="M481" s="152"/>
      <c r="N481" s="152"/>
      <c r="O481" s="152"/>
      <c r="P481" s="153"/>
      <c r="Q481" s="153"/>
      <c r="R481" s="156">
        <f t="shared" si="376"/>
        <v>0</v>
      </c>
      <c r="S481" s="156">
        <f t="shared" si="377"/>
        <v>0</v>
      </c>
      <c r="U481" s="157">
        <f t="shared" si="383"/>
        <v>0</v>
      </c>
      <c r="W481" s="152"/>
      <c r="X481" s="152"/>
      <c r="Y481" s="152"/>
      <c r="Z481" s="152"/>
      <c r="AA481" s="152"/>
      <c r="AB481" s="152"/>
      <c r="AC481" s="347"/>
      <c r="AD481" s="152"/>
      <c r="AE481" s="152"/>
      <c r="AF481" s="152"/>
      <c r="AG481" s="152"/>
      <c r="AH481" s="152"/>
      <c r="AI481" s="152"/>
      <c r="AJ481" s="347"/>
      <c r="AK481" s="152"/>
      <c r="AL481" s="152"/>
      <c r="AM481" s="295"/>
      <c r="AN481" s="228"/>
      <c r="AO481" s="228"/>
      <c r="AP481" s="228"/>
      <c r="AQ481" s="228"/>
      <c r="AR481" s="228"/>
      <c r="AS481" s="348"/>
      <c r="AT481" s="264">
        <f t="shared" si="366"/>
        <v>0</v>
      </c>
      <c r="AU481" s="259"/>
      <c r="AV481" s="265">
        <f t="shared" si="380"/>
        <v>0</v>
      </c>
      <c r="AX481" s="265">
        <f t="shared" si="384"/>
        <v>0</v>
      </c>
      <c r="AZ481" s="492">
        <f t="shared" si="381"/>
        <v>0</v>
      </c>
      <c r="BB481" s="492">
        <f t="shared" si="382"/>
        <v>0</v>
      </c>
      <c r="BD481" s="265">
        <f t="shared" si="385"/>
        <v>0</v>
      </c>
      <c r="BE481" s="105"/>
      <c r="BF481" s="105"/>
      <c r="BG481" s="105"/>
      <c r="BH481" s="105"/>
      <c r="BI481" s="105"/>
      <c r="BJ481" s="105"/>
    </row>
    <row r="482" spans="2:62" ht="20.100000000000001" hidden="1" customHeight="1" outlineLevel="1">
      <c r="B482" s="100"/>
      <c r="C482" s="908"/>
      <c r="D482" s="909"/>
      <c r="E482" s="909"/>
      <c r="F482" s="910"/>
      <c r="G482" s="890"/>
      <c r="H482" s="891"/>
      <c r="I482" s="152"/>
      <c r="J482" s="152"/>
      <c r="K482" s="152"/>
      <c r="L482" s="152"/>
      <c r="M482" s="152"/>
      <c r="N482" s="152"/>
      <c r="O482" s="152"/>
      <c r="P482" s="153"/>
      <c r="Q482" s="153"/>
      <c r="R482" s="156">
        <f t="shared" si="376"/>
        <v>0</v>
      </c>
      <c r="S482" s="156">
        <f t="shared" si="377"/>
        <v>0</v>
      </c>
      <c r="U482" s="157">
        <f t="shared" si="383"/>
        <v>0</v>
      </c>
      <c r="W482" s="152"/>
      <c r="X482" s="152"/>
      <c r="Y482" s="152"/>
      <c r="Z482" s="152"/>
      <c r="AA482" s="152"/>
      <c r="AB482" s="152"/>
      <c r="AC482" s="347"/>
      <c r="AD482" s="152"/>
      <c r="AE482" s="152"/>
      <c r="AF482" s="152"/>
      <c r="AG482" s="152"/>
      <c r="AH482" s="152"/>
      <c r="AI482" s="152"/>
      <c r="AJ482" s="347"/>
      <c r="AK482" s="152"/>
      <c r="AL482" s="152"/>
      <c r="AM482" s="295"/>
      <c r="AN482" s="228"/>
      <c r="AO482" s="228"/>
      <c r="AP482" s="228"/>
      <c r="AQ482" s="228"/>
      <c r="AR482" s="228"/>
      <c r="AS482" s="348"/>
      <c r="AT482" s="264">
        <f t="shared" si="366"/>
        <v>0</v>
      </c>
      <c r="AU482" s="259"/>
      <c r="AV482" s="265">
        <f t="shared" si="380"/>
        <v>0</v>
      </c>
      <c r="AX482" s="265">
        <f t="shared" si="384"/>
        <v>0</v>
      </c>
      <c r="AZ482" s="492">
        <f t="shared" si="381"/>
        <v>0</v>
      </c>
      <c r="BB482" s="492">
        <f t="shared" si="382"/>
        <v>0</v>
      </c>
      <c r="BD482" s="265">
        <f t="shared" si="385"/>
        <v>0</v>
      </c>
      <c r="BE482" s="105"/>
      <c r="BF482" s="105"/>
      <c r="BG482" s="105"/>
      <c r="BH482" s="105"/>
      <c r="BI482" s="105"/>
      <c r="BJ482" s="105"/>
    </row>
    <row r="483" spans="2:62" ht="20.100000000000001" hidden="1" customHeight="1" outlineLevel="1">
      <c r="B483" s="100"/>
      <c r="C483" s="908"/>
      <c r="D483" s="909"/>
      <c r="E483" s="909"/>
      <c r="F483" s="910"/>
      <c r="G483" s="890"/>
      <c r="H483" s="891"/>
      <c r="I483" s="152"/>
      <c r="J483" s="152"/>
      <c r="K483" s="152"/>
      <c r="L483" s="152"/>
      <c r="M483" s="152"/>
      <c r="N483" s="152"/>
      <c r="O483" s="152"/>
      <c r="P483" s="153"/>
      <c r="Q483" s="153"/>
      <c r="R483" s="156">
        <f t="shared" si="376"/>
        <v>0</v>
      </c>
      <c r="S483" s="156">
        <f t="shared" si="377"/>
        <v>0</v>
      </c>
      <c r="U483" s="157">
        <f t="shared" si="383"/>
        <v>0</v>
      </c>
      <c r="W483" s="152"/>
      <c r="X483" s="152"/>
      <c r="Y483" s="152"/>
      <c r="Z483" s="152"/>
      <c r="AA483" s="152"/>
      <c r="AB483" s="152"/>
      <c r="AC483" s="347"/>
      <c r="AD483" s="152"/>
      <c r="AE483" s="152"/>
      <c r="AF483" s="152"/>
      <c r="AG483" s="152"/>
      <c r="AH483" s="152"/>
      <c r="AI483" s="152"/>
      <c r="AJ483" s="347"/>
      <c r="AK483" s="152"/>
      <c r="AL483" s="152"/>
      <c r="AM483" s="295"/>
      <c r="AN483" s="228"/>
      <c r="AO483" s="228"/>
      <c r="AP483" s="228"/>
      <c r="AQ483" s="228"/>
      <c r="AR483" s="228"/>
      <c r="AS483" s="348"/>
      <c r="AT483" s="264">
        <f t="shared" si="366"/>
        <v>0</v>
      </c>
      <c r="AU483" s="259"/>
      <c r="AV483" s="265">
        <f t="shared" si="380"/>
        <v>0</v>
      </c>
      <c r="AX483" s="265">
        <f t="shared" si="384"/>
        <v>0</v>
      </c>
      <c r="AZ483" s="492">
        <f t="shared" si="381"/>
        <v>0</v>
      </c>
      <c r="BB483" s="492">
        <f t="shared" si="382"/>
        <v>0</v>
      </c>
      <c r="BD483" s="265">
        <f t="shared" si="385"/>
        <v>0</v>
      </c>
      <c r="BE483" s="105"/>
      <c r="BF483" s="105"/>
      <c r="BG483" s="105"/>
      <c r="BH483" s="105"/>
      <c r="BI483" s="105"/>
      <c r="BJ483" s="105"/>
    </row>
    <row r="484" spans="2:62" ht="20.100000000000001" hidden="1" customHeight="1" outlineLevel="1">
      <c r="B484" s="100"/>
      <c r="C484" s="908"/>
      <c r="D484" s="909"/>
      <c r="E484" s="909"/>
      <c r="F484" s="910"/>
      <c r="G484" s="890"/>
      <c r="H484" s="891"/>
      <c r="I484" s="152"/>
      <c r="J484" s="152"/>
      <c r="K484" s="152"/>
      <c r="L484" s="152"/>
      <c r="M484" s="152"/>
      <c r="N484" s="152"/>
      <c r="O484" s="152"/>
      <c r="P484" s="153"/>
      <c r="Q484" s="153"/>
      <c r="R484" s="156">
        <f t="shared" si="376"/>
        <v>0</v>
      </c>
      <c r="S484" s="156">
        <f t="shared" si="377"/>
        <v>0</v>
      </c>
      <c r="U484" s="157">
        <f t="shared" si="383"/>
        <v>0</v>
      </c>
      <c r="W484" s="152"/>
      <c r="X484" s="152"/>
      <c r="Y484" s="152"/>
      <c r="Z484" s="152"/>
      <c r="AA484" s="152"/>
      <c r="AB484" s="152"/>
      <c r="AC484" s="347"/>
      <c r="AD484" s="152"/>
      <c r="AE484" s="152"/>
      <c r="AF484" s="152"/>
      <c r="AG484" s="152"/>
      <c r="AH484" s="152"/>
      <c r="AI484" s="152"/>
      <c r="AJ484" s="347"/>
      <c r="AK484" s="152"/>
      <c r="AL484" s="152"/>
      <c r="AM484" s="295"/>
      <c r="AN484" s="228"/>
      <c r="AO484" s="228"/>
      <c r="AP484" s="228"/>
      <c r="AQ484" s="228"/>
      <c r="AR484" s="228"/>
      <c r="AS484" s="348"/>
      <c r="AT484" s="264">
        <f t="shared" si="366"/>
        <v>0</v>
      </c>
      <c r="AU484" s="259"/>
      <c r="AV484" s="265">
        <f t="shared" si="380"/>
        <v>0</v>
      </c>
      <c r="AX484" s="265">
        <f t="shared" si="384"/>
        <v>0</v>
      </c>
      <c r="AZ484" s="492">
        <f t="shared" si="381"/>
        <v>0</v>
      </c>
      <c r="BB484" s="492">
        <f t="shared" si="382"/>
        <v>0</v>
      </c>
      <c r="BD484" s="265">
        <f t="shared" si="385"/>
        <v>0</v>
      </c>
      <c r="BE484" s="105"/>
      <c r="BF484" s="105"/>
      <c r="BG484" s="105"/>
      <c r="BH484" s="105"/>
      <c r="BI484" s="105"/>
      <c r="BJ484" s="105"/>
    </row>
    <row r="485" spans="2:62" ht="20.100000000000001" hidden="1" customHeight="1" outlineLevel="1">
      <c r="B485" s="100"/>
      <c r="C485" s="908"/>
      <c r="D485" s="909"/>
      <c r="E485" s="909"/>
      <c r="F485" s="910"/>
      <c r="G485" s="890"/>
      <c r="H485" s="891"/>
      <c r="I485" s="152"/>
      <c r="J485" s="152"/>
      <c r="K485" s="152"/>
      <c r="L485" s="152"/>
      <c r="M485" s="152"/>
      <c r="N485" s="152"/>
      <c r="O485" s="152"/>
      <c r="P485" s="153"/>
      <c r="Q485" s="153"/>
      <c r="R485" s="156">
        <f t="shared" si="376"/>
        <v>0</v>
      </c>
      <c r="S485" s="156">
        <f t="shared" si="377"/>
        <v>0</v>
      </c>
      <c r="U485" s="157">
        <f t="shared" si="383"/>
        <v>0</v>
      </c>
      <c r="W485" s="152"/>
      <c r="X485" s="152"/>
      <c r="Y485" s="152"/>
      <c r="Z485" s="152"/>
      <c r="AA485" s="152"/>
      <c r="AB485" s="152"/>
      <c r="AC485" s="347"/>
      <c r="AD485" s="152"/>
      <c r="AE485" s="152"/>
      <c r="AF485" s="152"/>
      <c r="AG485" s="152"/>
      <c r="AH485" s="152"/>
      <c r="AI485" s="152"/>
      <c r="AJ485" s="347"/>
      <c r="AK485" s="152"/>
      <c r="AL485" s="152"/>
      <c r="AM485" s="295"/>
      <c r="AN485" s="228"/>
      <c r="AO485" s="228"/>
      <c r="AP485" s="228"/>
      <c r="AQ485" s="228"/>
      <c r="AR485" s="228"/>
      <c r="AS485" s="348"/>
      <c r="AT485" s="264">
        <f t="shared" si="366"/>
        <v>0</v>
      </c>
      <c r="AU485" s="259"/>
      <c r="AV485" s="265">
        <f t="shared" si="380"/>
        <v>0</v>
      </c>
      <c r="AX485" s="265">
        <f t="shared" si="384"/>
        <v>0</v>
      </c>
      <c r="AZ485" s="492">
        <f t="shared" si="381"/>
        <v>0</v>
      </c>
      <c r="BB485" s="492">
        <f t="shared" si="382"/>
        <v>0</v>
      </c>
      <c r="BD485" s="265">
        <f t="shared" si="385"/>
        <v>0</v>
      </c>
      <c r="BE485" s="105"/>
      <c r="BF485" s="105"/>
      <c r="BG485" s="105"/>
      <c r="BH485" s="105"/>
      <c r="BI485" s="105"/>
      <c r="BJ485" s="105"/>
    </row>
    <row r="486" spans="2:62" ht="20.100000000000001" hidden="1" customHeight="1" outlineLevel="1">
      <c r="B486" s="100"/>
      <c r="C486" s="908"/>
      <c r="D486" s="909"/>
      <c r="E486" s="909"/>
      <c r="F486" s="910"/>
      <c r="G486" s="890"/>
      <c r="H486" s="891"/>
      <c r="I486" s="152"/>
      <c r="J486" s="152"/>
      <c r="K486" s="152"/>
      <c r="L486" s="152"/>
      <c r="M486" s="152"/>
      <c r="N486" s="152"/>
      <c r="O486" s="152"/>
      <c r="P486" s="153"/>
      <c r="Q486" s="153"/>
      <c r="R486" s="156">
        <f t="shared" si="376"/>
        <v>0</v>
      </c>
      <c r="S486" s="156">
        <f t="shared" si="377"/>
        <v>0</v>
      </c>
      <c r="U486" s="157">
        <f t="shared" si="383"/>
        <v>0</v>
      </c>
      <c r="W486" s="152"/>
      <c r="X486" s="152"/>
      <c r="Y486" s="152"/>
      <c r="Z486" s="152"/>
      <c r="AA486" s="152"/>
      <c r="AB486" s="152"/>
      <c r="AC486" s="347"/>
      <c r="AD486" s="152"/>
      <c r="AE486" s="152"/>
      <c r="AF486" s="152"/>
      <c r="AG486" s="152"/>
      <c r="AH486" s="152"/>
      <c r="AI486" s="152"/>
      <c r="AJ486" s="347"/>
      <c r="AK486" s="152"/>
      <c r="AL486" s="152"/>
      <c r="AM486" s="295"/>
      <c r="AN486" s="228"/>
      <c r="AO486" s="228"/>
      <c r="AP486" s="228"/>
      <c r="AQ486" s="228"/>
      <c r="AR486" s="228"/>
      <c r="AS486" s="348"/>
      <c r="AT486" s="264">
        <f t="shared" si="366"/>
        <v>0</v>
      </c>
      <c r="AU486" s="259"/>
      <c r="AV486" s="265">
        <f t="shared" si="380"/>
        <v>0</v>
      </c>
      <c r="AX486" s="265">
        <f t="shared" si="384"/>
        <v>0</v>
      </c>
      <c r="AZ486" s="492">
        <f t="shared" si="381"/>
        <v>0</v>
      </c>
      <c r="BB486" s="492">
        <f t="shared" si="382"/>
        <v>0</v>
      </c>
      <c r="BD486" s="265">
        <f t="shared" si="385"/>
        <v>0</v>
      </c>
      <c r="BE486" s="105"/>
      <c r="BF486" s="105"/>
      <c r="BG486" s="105"/>
      <c r="BH486" s="105"/>
      <c r="BI486" s="105"/>
      <c r="BJ486" s="105"/>
    </row>
    <row r="487" spans="2:62" ht="9.9499999999999993" hidden="1" customHeight="1" outlineLevel="1">
      <c r="B487" s="101"/>
      <c r="C487" s="208"/>
      <c r="D487" s="208"/>
      <c r="E487" s="208"/>
      <c r="F487" s="208"/>
      <c r="G487" s="237"/>
      <c r="H487" s="207"/>
      <c r="I487" s="257"/>
      <c r="J487" s="257"/>
      <c r="K487" s="257"/>
      <c r="L487" s="257"/>
      <c r="M487" s="257"/>
      <c r="N487" s="257"/>
      <c r="O487" s="257"/>
      <c r="P487" s="256"/>
      <c r="Q487" s="102"/>
      <c r="R487" s="102"/>
      <c r="S487" s="102"/>
      <c r="U487" s="98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Z487" s="493"/>
      <c r="BE487" s="105"/>
      <c r="BF487" s="105"/>
      <c r="BG487" s="105"/>
      <c r="BH487" s="105"/>
      <c r="BI487" s="105"/>
      <c r="BJ487" s="105"/>
    </row>
    <row r="488" spans="2:62" ht="20.100000000000001" customHeight="1" collapsed="1">
      <c r="B488" s="8">
        <f>B471+1</f>
        <v>29</v>
      </c>
      <c r="C488" s="916"/>
      <c r="D488" s="917"/>
      <c r="E488" s="917"/>
      <c r="F488" s="918"/>
      <c r="G488" s="429"/>
      <c r="H488" s="206">
        <v>1</v>
      </c>
      <c r="I488" s="642">
        <f t="shared" ref="I488" si="386">$H488*SUM(I489:I503)</f>
        <v>0</v>
      </c>
      <c r="J488" s="643">
        <f t="shared" ref="J488:O488" si="387">$H488*SUM(J489:J503)</f>
        <v>0</v>
      </c>
      <c r="K488" s="644">
        <f t="shared" si="387"/>
        <v>0</v>
      </c>
      <c r="L488" s="645">
        <f t="shared" si="387"/>
        <v>0</v>
      </c>
      <c r="M488" s="645">
        <f t="shared" si="387"/>
        <v>0</v>
      </c>
      <c r="N488" s="644">
        <f t="shared" si="387"/>
        <v>0</v>
      </c>
      <c r="O488" s="642">
        <f t="shared" si="387"/>
        <v>0</v>
      </c>
      <c r="P488" s="209">
        <f t="shared" ref="P488:Q488" si="388">$H488*SUM(P489:P503)</f>
        <v>0</v>
      </c>
      <c r="Q488" s="210">
        <f t="shared" si="388"/>
        <v>0</v>
      </c>
      <c r="R488" s="136">
        <f t="shared" ref="R488:R503" si="389">P488*(1+Gewinn)*(1+SicherheitAngebot)</f>
        <v>0</v>
      </c>
      <c r="S488" s="137">
        <f t="shared" ref="S488:S503" si="390">Q488*(1+MGKZ)*(1+Gewinn)*(1+SicherheitAngebot)</f>
        <v>0</v>
      </c>
      <c r="U488" s="10">
        <f>I488*$I$7+J488*$J$7+K488*$K$7+L488*$L$7+M488*$M$7+N488*$N$7+O488*$O$7+R488+S488</f>
        <v>0</v>
      </c>
      <c r="W488" s="646">
        <f t="shared" ref="W488:AB488" si="391">$H488*SUM(W489:W503)</f>
        <v>0</v>
      </c>
      <c r="X488" s="647">
        <f t="shared" si="391"/>
        <v>0</v>
      </c>
      <c r="Y488" s="648">
        <f t="shared" si="391"/>
        <v>0</v>
      </c>
      <c r="Z488" s="649">
        <f t="shared" si="391"/>
        <v>0</v>
      </c>
      <c r="AA488" s="648">
        <f t="shared" si="391"/>
        <v>0</v>
      </c>
      <c r="AB488" s="646">
        <f t="shared" si="391"/>
        <v>0</v>
      </c>
      <c r="AC488" s="258"/>
      <c r="AD488" s="646">
        <f t="shared" ref="AD488:AM488" si="392">$H488*SUM(AD489:AD503)</f>
        <v>0</v>
      </c>
      <c r="AE488" s="647">
        <f t="shared" si="392"/>
        <v>0</v>
      </c>
      <c r="AF488" s="648">
        <f t="shared" si="392"/>
        <v>0</v>
      </c>
      <c r="AG488" s="649">
        <f t="shared" si="392"/>
        <v>0</v>
      </c>
      <c r="AH488" s="648">
        <f t="shared" si="392"/>
        <v>0</v>
      </c>
      <c r="AI488" s="646">
        <f t="shared" si="392"/>
        <v>0</v>
      </c>
      <c r="AJ488" s="258"/>
      <c r="AK488" s="653">
        <f t="shared" si="392"/>
        <v>0</v>
      </c>
      <c r="AL488" s="653">
        <f t="shared" si="392"/>
        <v>0</v>
      </c>
      <c r="AM488" s="653">
        <f t="shared" si="392"/>
        <v>0</v>
      </c>
      <c r="AN488" s="227">
        <f>$H488*SUM(AN489:AN503)*(1+Gewinn)*(1+SicherheitAngebot)</f>
        <v>0</v>
      </c>
      <c r="AO488" s="227">
        <f>$H488*SUM(AO489:AO503)*(1+Gewinn)*(1+SicherheitAngebot)</f>
        <v>0</v>
      </c>
      <c r="AP488" s="227">
        <f>$H488*SUM(AP489:AP503)*(1+Gewinn)*(1+SicherheitAngebot)</f>
        <v>0</v>
      </c>
      <c r="AQ488" s="227">
        <f>$H488*SUM(AQ489:AQ503)*(1+Gewinn)*(1+SicherheitAngebot)</f>
        <v>0</v>
      </c>
      <c r="AR488" s="227">
        <f>$H488*SUM(AR489:AR503)*(1+Gewinn)*(1+SicherheitAngebot)</f>
        <v>0</v>
      </c>
      <c r="AS488" s="262"/>
      <c r="AT488" s="263">
        <f t="shared" si="366"/>
        <v>0</v>
      </c>
      <c r="AU488" s="259"/>
      <c r="AV488" s="491">
        <f>AK488*$AK$7+AL488*$AL$7+AM488*$AM$7+SUM(AN488:AR488)+AT488/Zuschläge_IBN+AT488</f>
        <v>0</v>
      </c>
      <c r="AX488" s="685">
        <f>U488+AV488</f>
        <v>0</v>
      </c>
      <c r="AZ488" s="490">
        <f>IF(H488&gt;0,U488/(1+SicherheitAngebot)*(1+Sicherheit),0)</f>
        <v>0</v>
      </c>
      <c r="BB488" s="490">
        <f>IF(H488&gt;0,AV488/(1+SicherheitAngebot)*(1+Sicherheit),0)</f>
        <v>0</v>
      </c>
      <c r="BD488" s="490">
        <f>AZ488+BB488</f>
        <v>0</v>
      </c>
      <c r="BE488" s="105"/>
      <c r="BF488" s="105"/>
      <c r="BG488" s="105"/>
      <c r="BH488" s="105"/>
      <c r="BI488" s="105"/>
      <c r="BJ488" s="105"/>
    </row>
    <row r="489" spans="2:62" ht="20.100000000000001" hidden="1" customHeight="1" outlineLevel="1">
      <c r="B489" s="99"/>
      <c r="C489" s="908"/>
      <c r="D489" s="909"/>
      <c r="E489" s="909"/>
      <c r="F489" s="910"/>
      <c r="G489" s="890"/>
      <c r="H489" s="901"/>
      <c r="I489" s="152"/>
      <c r="J489" s="152"/>
      <c r="K489" s="152"/>
      <c r="L489" s="152"/>
      <c r="M489" s="152"/>
      <c r="N489" s="152"/>
      <c r="O489" s="152"/>
      <c r="P489" s="153"/>
      <c r="Q489" s="153"/>
      <c r="R489" s="156">
        <f t="shared" si="389"/>
        <v>0</v>
      </c>
      <c r="S489" s="156">
        <f t="shared" si="390"/>
        <v>0</v>
      </c>
      <c r="U489" s="157">
        <f>I489*$I$7+J489*$J$7+K489*$K$7+L489*$L$7+M489*$M$7+N489*$N$7+O489*$O$7+R489+S489</f>
        <v>0</v>
      </c>
      <c r="W489" s="152"/>
      <c r="X489" s="152"/>
      <c r="Y489" s="152"/>
      <c r="Z489" s="152"/>
      <c r="AA489" s="152"/>
      <c r="AB489" s="152"/>
      <c r="AC489" s="347"/>
      <c r="AD489" s="152"/>
      <c r="AE489" s="152"/>
      <c r="AF489" s="152"/>
      <c r="AG489" s="152"/>
      <c r="AH489" s="152"/>
      <c r="AI489" s="152"/>
      <c r="AJ489" s="347"/>
      <c r="AK489" s="152"/>
      <c r="AL489" s="152"/>
      <c r="AM489" s="295"/>
      <c r="AN489" s="228"/>
      <c r="AO489" s="228"/>
      <c r="AP489" s="228"/>
      <c r="AQ489" s="228"/>
      <c r="AR489" s="228"/>
      <c r="AS489" s="348"/>
      <c r="AT489" s="264">
        <f t="shared" si="366"/>
        <v>0</v>
      </c>
      <c r="AU489" s="259"/>
      <c r="AV489" s="265">
        <f t="shared" ref="AV489:AV503" si="393">AK489*$AK$7+AL489*$AL$7+AM489*$AM$7+SUM(AN489:AR489)*(1+Gewinn)*(1+SicherheitAngebot)+AT489/Zuschläge_IBN+AT489</f>
        <v>0</v>
      </c>
      <c r="AX489" s="265">
        <f>U489+AV489</f>
        <v>0</v>
      </c>
      <c r="AZ489" s="492">
        <f t="shared" ref="AZ489:AZ503" si="394">U489/(1+SicherheitAngebot)*(1+Sicherheit)</f>
        <v>0</v>
      </c>
      <c r="BB489" s="492">
        <f t="shared" ref="BB489:BB503" si="395">AV489/(1+SicherheitAngebot)*(1+Sicherheit)</f>
        <v>0</v>
      </c>
      <c r="BD489" s="265">
        <f>AZ489+BB489</f>
        <v>0</v>
      </c>
      <c r="BE489" s="105"/>
      <c r="BF489" s="105"/>
      <c r="BG489" s="105"/>
      <c r="BH489" s="105"/>
      <c r="BI489" s="105"/>
      <c r="BJ489" s="105"/>
    </row>
    <row r="490" spans="2:62" ht="20.100000000000001" hidden="1" customHeight="1" outlineLevel="1">
      <c r="B490" s="100"/>
      <c r="C490" s="908"/>
      <c r="D490" s="909"/>
      <c r="E490" s="909"/>
      <c r="F490" s="910"/>
      <c r="G490" s="890"/>
      <c r="H490" s="891"/>
      <c r="I490" s="152"/>
      <c r="J490" s="152"/>
      <c r="K490" s="152"/>
      <c r="L490" s="152"/>
      <c r="M490" s="152"/>
      <c r="N490" s="152"/>
      <c r="O490" s="152"/>
      <c r="P490" s="153"/>
      <c r="Q490" s="153"/>
      <c r="R490" s="156">
        <f t="shared" si="389"/>
        <v>0</v>
      </c>
      <c r="S490" s="156">
        <f t="shared" si="390"/>
        <v>0</v>
      </c>
      <c r="U490" s="157">
        <f t="shared" ref="U490:U503" si="396">I490*$I$7+J490*$J$7+K490*$K$7+L490*$L$7+M490*$M$7+N490*$N$7+O490*$O$7+R490+S490</f>
        <v>0</v>
      </c>
      <c r="W490" s="152"/>
      <c r="X490" s="152"/>
      <c r="Y490" s="152"/>
      <c r="Z490" s="152"/>
      <c r="AA490" s="152"/>
      <c r="AB490" s="152"/>
      <c r="AC490" s="347"/>
      <c r="AD490" s="152"/>
      <c r="AE490" s="152"/>
      <c r="AF490" s="152"/>
      <c r="AG490" s="152"/>
      <c r="AH490" s="152"/>
      <c r="AI490" s="152"/>
      <c r="AJ490" s="347"/>
      <c r="AK490" s="152"/>
      <c r="AL490" s="152"/>
      <c r="AM490" s="295"/>
      <c r="AN490" s="228"/>
      <c r="AO490" s="228"/>
      <c r="AP490" s="228"/>
      <c r="AQ490" s="228"/>
      <c r="AR490" s="228"/>
      <c r="AS490" s="348"/>
      <c r="AT490" s="264">
        <f t="shared" si="366"/>
        <v>0</v>
      </c>
      <c r="AU490" s="259"/>
      <c r="AV490" s="265">
        <f t="shared" si="393"/>
        <v>0</v>
      </c>
      <c r="AX490" s="265">
        <f t="shared" ref="AX490:AX503" si="397">U490+AV490</f>
        <v>0</v>
      </c>
      <c r="AZ490" s="492">
        <f t="shared" si="394"/>
        <v>0</v>
      </c>
      <c r="BB490" s="492">
        <f t="shared" si="395"/>
        <v>0</v>
      </c>
      <c r="BD490" s="265">
        <f t="shared" ref="BD490:BD503" si="398">AZ490+BB490</f>
        <v>0</v>
      </c>
      <c r="BE490" s="105"/>
      <c r="BF490" s="105"/>
      <c r="BG490" s="105"/>
      <c r="BH490" s="105"/>
      <c r="BI490" s="105"/>
      <c r="BJ490" s="105"/>
    </row>
    <row r="491" spans="2:62" ht="20.100000000000001" hidden="1" customHeight="1" outlineLevel="1">
      <c r="B491" s="100"/>
      <c r="C491" s="908"/>
      <c r="D491" s="909"/>
      <c r="E491" s="909"/>
      <c r="F491" s="910"/>
      <c r="G491" s="890"/>
      <c r="H491" s="891"/>
      <c r="I491" s="152"/>
      <c r="J491" s="152"/>
      <c r="K491" s="152"/>
      <c r="L491" s="152"/>
      <c r="M491" s="152"/>
      <c r="N491" s="152"/>
      <c r="O491" s="152"/>
      <c r="P491" s="153"/>
      <c r="Q491" s="153"/>
      <c r="R491" s="156">
        <f t="shared" si="389"/>
        <v>0</v>
      </c>
      <c r="S491" s="156">
        <f t="shared" si="390"/>
        <v>0</v>
      </c>
      <c r="U491" s="157">
        <f t="shared" si="396"/>
        <v>0</v>
      </c>
      <c r="W491" s="152"/>
      <c r="X491" s="152"/>
      <c r="Y491" s="152"/>
      <c r="Z491" s="152"/>
      <c r="AA491" s="152"/>
      <c r="AB491" s="152"/>
      <c r="AC491" s="347"/>
      <c r="AD491" s="152"/>
      <c r="AE491" s="152"/>
      <c r="AF491" s="152"/>
      <c r="AG491" s="152"/>
      <c r="AH491" s="152"/>
      <c r="AI491" s="152"/>
      <c r="AJ491" s="347"/>
      <c r="AK491" s="152"/>
      <c r="AL491" s="152"/>
      <c r="AM491" s="295"/>
      <c r="AN491" s="228"/>
      <c r="AO491" s="228"/>
      <c r="AP491" s="228"/>
      <c r="AQ491" s="228"/>
      <c r="AR491" s="228"/>
      <c r="AS491" s="348"/>
      <c r="AT491" s="264">
        <f t="shared" si="366"/>
        <v>0</v>
      </c>
      <c r="AU491" s="259"/>
      <c r="AV491" s="265">
        <f t="shared" si="393"/>
        <v>0</v>
      </c>
      <c r="AX491" s="265">
        <f t="shared" si="397"/>
        <v>0</v>
      </c>
      <c r="AZ491" s="492">
        <f t="shared" si="394"/>
        <v>0</v>
      </c>
      <c r="BB491" s="492">
        <f t="shared" si="395"/>
        <v>0</v>
      </c>
      <c r="BD491" s="265">
        <f t="shared" si="398"/>
        <v>0</v>
      </c>
      <c r="BE491" s="105"/>
      <c r="BF491" s="105"/>
      <c r="BG491" s="105"/>
      <c r="BH491" s="105"/>
      <c r="BI491" s="105"/>
      <c r="BJ491" s="105"/>
    </row>
    <row r="492" spans="2:62" ht="20.100000000000001" hidden="1" customHeight="1" outlineLevel="1">
      <c r="B492" s="100"/>
      <c r="C492" s="908"/>
      <c r="D492" s="909"/>
      <c r="E492" s="909"/>
      <c r="F492" s="910"/>
      <c r="G492" s="890"/>
      <c r="H492" s="891"/>
      <c r="I492" s="152"/>
      <c r="J492" s="152"/>
      <c r="K492" s="152"/>
      <c r="L492" s="152"/>
      <c r="M492" s="152"/>
      <c r="N492" s="152"/>
      <c r="O492" s="152"/>
      <c r="P492" s="153"/>
      <c r="Q492" s="153"/>
      <c r="R492" s="156">
        <f t="shared" si="389"/>
        <v>0</v>
      </c>
      <c r="S492" s="156">
        <f t="shared" si="390"/>
        <v>0</v>
      </c>
      <c r="U492" s="157">
        <f t="shared" si="396"/>
        <v>0</v>
      </c>
      <c r="W492" s="152"/>
      <c r="X492" s="152"/>
      <c r="Y492" s="152"/>
      <c r="Z492" s="152"/>
      <c r="AA492" s="152"/>
      <c r="AB492" s="152"/>
      <c r="AC492" s="347"/>
      <c r="AD492" s="152"/>
      <c r="AE492" s="152"/>
      <c r="AF492" s="152"/>
      <c r="AG492" s="152"/>
      <c r="AH492" s="152"/>
      <c r="AI492" s="152"/>
      <c r="AJ492" s="347"/>
      <c r="AK492" s="152"/>
      <c r="AL492" s="152"/>
      <c r="AM492" s="295"/>
      <c r="AN492" s="228"/>
      <c r="AO492" s="228"/>
      <c r="AP492" s="228"/>
      <c r="AQ492" s="228"/>
      <c r="AR492" s="228"/>
      <c r="AS492" s="348"/>
      <c r="AT492" s="264">
        <f t="shared" si="366"/>
        <v>0</v>
      </c>
      <c r="AU492" s="259"/>
      <c r="AV492" s="265">
        <f t="shared" si="393"/>
        <v>0</v>
      </c>
      <c r="AX492" s="265">
        <f t="shared" si="397"/>
        <v>0</v>
      </c>
      <c r="AZ492" s="492">
        <f t="shared" si="394"/>
        <v>0</v>
      </c>
      <c r="BB492" s="492">
        <f t="shared" si="395"/>
        <v>0</v>
      </c>
      <c r="BD492" s="265">
        <f t="shared" si="398"/>
        <v>0</v>
      </c>
      <c r="BE492" s="105"/>
      <c r="BF492" s="105"/>
      <c r="BG492" s="105"/>
      <c r="BH492" s="105"/>
      <c r="BI492" s="105"/>
      <c r="BJ492" s="105"/>
    </row>
    <row r="493" spans="2:62" ht="20.100000000000001" hidden="1" customHeight="1" outlineLevel="1">
      <c r="B493" s="100"/>
      <c r="C493" s="908"/>
      <c r="D493" s="909"/>
      <c r="E493" s="909"/>
      <c r="F493" s="910"/>
      <c r="G493" s="890"/>
      <c r="H493" s="891"/>
      <c r="I493" s="152"/>
      <c r="J493" s="152"/>
      <c r="K493" s="152"/>
      <c r="L493" s="152"/>
      <c r="M493" s="152"/>
      <c r="N493" s="152"/>
      <c r="O493" s="152"/>
      <c r="P493" s="153"/>
      <c r="Q493" s="153"/>
      <c r="R493" s="156">
        <f t="shared" si="389"/>
        <v>0</v>
      </c>
      <c r="S493" s="156">
        <f t="shared" si="390"/>
        <v>0</v>
      </c>
      <c r="U493" s="157">
        <f t="shared" si="396"/>
        <v>0</v>
      </c>
      <c r="W493" s="152"/>
      <c r="X493" s="152"/>
      <c r="Y493" s="152"/>
      <c r="Z493" s="152"/>
      <c r="AA493" s="152"/>
      <c r="AB493" s="152"/>
      <c r="AC493" s="347"/>
      <c r="AD493" s="152"/>
      <c r="AE493" s="152"/>
      <c r="AF493" s="152"/>
      <c r="AG493" s="152"/>
      <c r="AH493" s="152"/>
      <c r="AI493" s="152"/>
      <c r="AJ493" s="347"/>
      <c r="AK493" s="152"/>
      <c r="AL493" s="152"/>
      <c r="AM493" s="295"/>
      <c r="AN493" s="228"/>
      <c r="AO493" s="228"/>
      <c r="AP493" s="228"/>
      <c r="AQ493" s="228"/>
      <c r="AR493" s="228"/>
      <c r="AS493" s="348"/>
      <c r="AT493" s="264">
        <f t="shared" si="366"/>
        <v>0</v>
      </c>
      <c r="AU493" s="259"/>
      <c r="AV493" s="265">
        <f t="shared" si="393"/>
        <v>0</v>
      </c>
      <c r="AX493" s="265">
        <f t="shared" si="397"/>
        <v>0</v>
      </c>
      <c r="AZ493" s="492">
        <f t="shared" si="394"/>
        <v>0</v>
      </c>
      <c r="BB493" s="492">
        <f t="shared" si="395"/>
        <v>0</v>
      </c>
      <c r="BD493" s="265">
        <f t="shared" si="398"/>
        <v>0</v>
      </c>
      <c r="BE493" s="105"/>
      <c r="BF493" s="105"/>
      <c r="BG493" s="105"/>
      <c r="BH493" s="105"/>
      <c r="BI493" s="105"/>
      <c r="BJ493" s="105"/>
    </row>
    <row r="494" spans="2:62" ht="20.100000000000001" hidden="1" customHeight="1" outlineLevel="1">
      <c r="B494" s="100"/>
      <c r="C494" s="908"/>
      <c r="D494" s="909"/>
      <c r="E494" s="909"/>
      <c r="F494" s="910"/>
      <c r="G494" s="890"/>
      <c r="H494" s="891"/>
      <c r="I494" s="152"/>
      <c r="J494" s="152"/>
      <c r="K494" s="152"/>
      <c r="L494" s="152"/>
      <c r="M494" s="152"/>
      <c r="N494" s="152"/>
      <c r="O494" s="152"/>
      <c r="P494" s="153"/>
      <c r="Q494" s="153"/>
      <c r="R494" s="156">
        <f t="shared" si="389"/>
        <v>0</v>
      </c>
      <c r="S494" s="156">
        <f t="shared" si="390"/>
        <v>0</v>
      </c>
      <c r="U494" s="157">
        <f t="shared" si="396"/>
        <v>0</v>
      </c>
      <c r="W494" s="152"/>
      <c r="X494" s="152"/>
      <c r="Y494" s="152"/>
      <c r="Z494" s="152"/>
      <c r="AA494" s="152"/>
      <c r="AB494" s="152"/>
      <c r="AC494" s="347"/>
      <c r="AD494" s="152"/>
      <c r="AE494" s="152"/>
      <c r="AF494" s="152"/>
      <c r="AG494" s="152"/>
      <c r="AH494" s="152"/>
      <c r="AI494" s="152"/>
      <c r="AJ494" s="347"/>
      <c r="AK494" s="152"/>
      <c r="AL494" s="152"/>
      <c r="AM494" s="295"/>
      <c r="AN494" s="228"/>
      <c r="AO494" s="228"/>
      <c r="AP494" s="228"/>
      <c r="AQ494" s="228"/>
      <c r="AR494" s="228"/>
      <c r="AS494" s="348"/>
      <c r="AT494" s="264">
        <f t="shared" si="366"/>
        <v>0</v>
      </c>
      <c r="AU494" s="259"/>
      <c r="AV494" s="265">
        <f t="shared" si="393"/>
        <v>0</v>
      </c>
      <c r="AX494" s="265">
        <f t="shared" si="397"/>
        <v>0</v>
      </c>
      <c r="AZ494" s="492">
        <f t="shared" si="394"/>
        <v>0</v>
      </c>
      <c r="BB494" s="492">
        <f t="shared" si="395"/>
        <v>0</v>
      </c>
      <c r="BD494" s="265">
        <f t="shared" si="398"/>
        <v>0</v>
      </c>
      <c r="BE494" s="105"/>
      <c r="BF494" s="105"/>
      <c r="BG494" s="105"/>
      <c r="BH494" s="105"/>
      <c r="BI494" s="105"/>
      <c r="BJ494" s="105"/>
    </row>
    <row r="495" spans="2:62" ht="20.100000000000001" hidden="1" customHeight="1" outlineLevel="1">
      <c r="B495" s="100"/>
      <c r="C495" s="908"/>
      <c r="D495" s="909"/>
      <c r="E495" s="909"/>
      <c r="F495" s="910"/>
      <c r="G495" s="890"/>
      <c r="H495" s="891"/>
      <c r="I495" s="152"/>
      <c r="J495" s="152"/>
      <c r="K495" s="152"/>
      <c r="L495" s="152"/>
      <c r="M495" s="152"/>
      <c r="N495" s="152"/>
      <c r="O495" s="152"/>
      <c r="P495" s="153"/>
      <c r="Q495" s="153"/>
      <c r="R495" s="156">
        <f t="shared" si="389"/>
        <v>0</v>
      </c>
      <c r="S495" s="156">
        <f t="shared" si="390"/>
        <v>0</v>
      </c>
      <c r="U495" s="157">
        <f t="shared" si="396"/>
        <v>0</v>
      </c>
      <c r="W495" s="152"/>
      <c r="X495" s="152"/>
      <c r="Y495" s="152"/>
      <c r="Z495" s="152"/>
      <c r="AA495" s="152"/>
      <c r="AB495" s="152"/>
      <c r="AC495" s="347"/>
      <c r="AD495" s="152"/>
      <c r="AE495" s="152"/>
      <c r="AF495" s="152"/>
      <c r="AG495" s="152"/>
      <c r="AH495" s="152"/>
      <c r="AI495" s="152"/>
      <c r="AJ495" s="347"/>
      <c r="AK495" s="152"/>
      <c r="AL495" s="152"/>
      <c r="AM495" s="295"/>
      <c r="AN495" s="228"/>
      <c r="AO495" s="228"/>
      <c r="AP495" s="228"/>
      <c r="AQ495" s="228"/>
      <c r="AR495" s="228"/>
      <c r="AS495" s="348"/>
      <c r="AT495" s="264">
        <f t="shared" si="366"/>
        <v>0</v>
      </c>
      <c r="AU495" s="259"/>
      <c r="AV495" s="265">
        <f t="shared" si="393"/>
        <v>0</v>
      </c>
      <c r="AX495" s="265">
        <f t="shared" si="397"/>
        <v>0</v>
      </c>
      <c r="AZ495" s="492">
        <f t="shared" si="394"/>
        <v>0</v>
      </c>
      <c r="BB495" s="492">
        <f t="shared" si="395"/>
        <v>0</v>
      </c>
      <c r="BD495" s="265">
        <f t="shared" si="398"/>
        <v>0</v>
      </c>
      <c r="BE495" s="105"/>
      <c r="BF495" s="105"/>
      <c r="BG495" s="105"/>
      <c r="BH495" s="105"/>
      <c r="BI495" s="105"/>
      <c r="BJ495" s="105"/>
    </row>
    <row r="496" spans="2:62" ht="20.100000000000001" hidden="1" customHeight="1" outlineLevel="1">
      <c r="B496" s="100"/>
      <c r="C496" s="908"/>
      <c r="D496" s="909"/>
      <c r="E496" s="909"/>
      <c r="F496" s="910"/>
      <c r="G496" s="890"/>
      <c r="H496" s="891"/>
      <c r="I496" s="152"/>
      <c r="J496" s="152"/>
      <c r="K496" s="152"/>
      <c r="L496" s="152"/>
      <c r="M496" s="152"/>
      <c r="N496" s="152"/>
      <c r="O496" s="152"/>
      <c r="P496" s="153"/>
      <c r="Q496" s="153"/>
      <c r="R496" s="156">
        <f t="shared" si="389"/>
        <v>0</v>
      </c>
      <c r="S496" s="156">
        <f t="shared" si="390"/>
        <v>0</v>
      </c>
      <c r="U496" s="157">
        <f t="shared" si="396"/>
        <v>0</v>
      </c>
      <c r="W496" s="152"/>
      <c r="X496" s="152"/>
      <c r="Y496" s="152"/>
      <c r="Z496" s="152"/>
      <c r="AA496" s="152"/>
      <c r="AB496" s="152"/>
      <c r="AC496" s="347"/>
      <c r="AD496" s="152"/>
      <c r="AE496" s="152"/>
      <c r="AF496" s="152"/>
      <c r="AG496" s="152"/>
      <c r="AH496" s="152"/>
      <c r="AI496" s="152"/>
      <c r="AJ496" s="347"/>
      <c r="AK496" s="152"/>
      <c r="AL496" s="152"/>
      <c r="AM496" s="295"/>
      <c r="AN496" s="228"/>
      <c r="AO496" s="228"/>
      <c r="AP496" s="228"/>
      <c r="AQ496" s="228"/>
      <c r="AR496" s="228"/>
      <c r="AS496" s="348"/>
      <c r="AT496" s="264">
        <f t="shared" si="366"/>
        <v>0</v>
      </c>
      <c r="AU496" s="259"/>
      <c r="AV496" s="265">
        <f t="shared" si="393"/>
        <v>0</v>
      </c>
      <c r="AX496" s="265">
        <f t="shared" si="397"/>
        <v>0</v>
      </c>
      <c r="AZ496" s="492">
        <f t="shared" si="394"/>
        <v>0</v>
      </c>
      <c r="BB496" s="492">
        <f t="shared" si="395"/>
        <v>0</v>
      </c>
      <c r="BD496" s="265">
        <f t="shared" si="398"/>
        <v>0</v>
      </c>
      <c r="BE496" s="105"/>
      <c r="BF496" s="105"/>
      <c r="BG496" s="105"/>
      <c r="BH496" s="105"/>
      <c r="BI496" s="105"/>
      <c r="BJ496" s="105"/>
    </row>
    <row r="497" spans="2:62" ht="20.100000000000001" hidden="1" customHeight="1" outlineLevel="1">
      <c r="B497" s="100"/>
      <c r="C497" s="908"/>
      <c r="D497" s="909"/>
      <c r="E497" s="909"/>
      <c r="F497" s="910"/>
      <c r="G497" s="890"/>
      <c r="H497" s="891"/>
      <c r="I497" s="152"/>
      <c r="J497" s="152"/>
      <c r="K497" s="152"/>
      <c r="L497" s="152"/>
      <c r="M497" s="152"/>
      <c r="N497" s="152"/>
      <c r="O497" s="152"/>
      <c r="P497" s="153"/>
      <c r="Q497" s="153"/>
      <c r="R497" s="156">
        <f t="shared" si="389"/>
        <v>0</v>
      </c>
      <c r="S497" s="156">
        <f t="shared" si="390"/>
        <v>0</v>
      </c>
      <c r="U497" s="157">
        <f t="shared" si="396"/>
        <v>0</v>
      </c>
      <c r="W497" s="152"/>
      <c r="X497" s="152"/>
      <c r="Y497" s="152"/>
      <c r="Z497" s="152"/>
      <c r="AA497" s="152"/>
      <c r="AB497" s="152"/>
      <c r="AC497" s="347"/>
      <c r="AD497" s="152"/>
      <c r="AE497" s="152"/>
      <c r="AF497" s="152"/>
      <c r="AG497" s="152"/>
      <c r="AH497" s="152"/>
      <c r="AI497" s="152"/>
      <c r="AJ497" s="347"/>
      <c r="AK497" s="152"/>
      <c r="AL497" s="152"/>
      <c r="AM497" s="295"/>
      <c r="AN497" s="228"/>
      <c r="AO497" s="228"/>
      <c r="AP497" s="228"/>
      <c r="AQ497" s="228"/>
      <c r="AR497" s="228"/>
      <c r="AS497" s="348"/>
      <c r="AT497" s="264">
        <f t="shared" si="366"/>
        <v>0</v>
      </c>
      <c r="AU497" s="259"/>
      <c r="AV497" s="265">
        <f t="shared" si="393"/>
        <v>0</v>
      </c>
      <c r="AX497" s="265">
        <f t="shared" si="397"/>
        <v>0</v>
      </c>
      <c r="AZ497" s="492">
        <f t="shared" si="394"/>
        <v>0</v>
      </c>
      <c r="BB497" s="492">
        <f t="shared" si="395"/>
        <v>0</v>
      </c>
      <c r="BD497" s="265">
        <f t="shared" si="398"/>
        <v>0</v>
      </c>
      <c r="BE497" s="105"/>
      <c r="BF497" s="105"/>
      <c r="BG497" s="105"/>
      <c r="BH497" s="105"/>
      <c r="BI497" s="105"/>
      <c r="BJ497" s="105"/>
    </row>
    <row r="498" spans="2:62" ht="20.100000000000001" hidden="1" customHeight="1" outlineLevel="1">
      <c r="B498" s="100"/>
      <c r="C498" s="908"/>
      <c r="D498" s="909"/>
      <c r="E498" s="909"/>
      <c r="F498" s="910"/>
      <c r="G498" s="890"/>
      <c r="H498" s="891"/>
      <c r="I498" s="152"/>
      <c r="J498" s="152"/>
      <c r="K498" s="152"/>
      <c r="L498" s="152"/>
      <c r="M498" s="152"/>
      <c r="N498" s="152"/>
      <c r="O498" s="152"/>
      <c r="P498" s="153"/>
      <c r="Q498" s="153"/>
      <c r="R498" s="156">
        <f t="shared" si="389"/>
        <v>0</v>
      </c>
      <c r="S498" s="156">
        <f t="shared" si="390"/>
        <v>0</v>
      </c>
      <c r="U498" s="157">
        <f t="shared" si="396"/>
        <v>0</v>
      </c>
      <c r="W498" s="152"/>
      <c r="X498" s="152"/>
      <c r="Y498" s="152"/>
      <c r="Z498" s="152"/>
      <c r="AA498" s="152"/>
      <c r="AB498" s="152"/>
      <c r="AC498" s="347"/>
      <c r="AD498" s="152"/>
      <c r="AE498" s="152"/>
      <c r="AF498" s="152"/>
      <c r="AG498" s="152"/>
      <c r="AH498" s="152"/>
      <c r="AI498" s="152"/>
      <c r="AJ498" s="347"/>
      <c r="AK498" s="152"/>
      <c r="AL498" s="152"/>
      <c r="AM498" s="295"/>
      <c r="AN498" s="228"/>
      <c r="AO498" s="228"/>
      <c r="AP498" s="228"/>
      <c r="AQ498" s="228"/>
      <c r="AR498" s="228"/>
      <c r="AS498" s="348"/>
      <c r="AT498" s="264">
        <f t="shared" si="366"/>
        <v>0</v>
      </c>
      <c r="AU498" s="259"/>
      <c r="AV498" s="265">
        <f t="shared" si="393"/>
        <v>0</v>
      </c>
      <c r="AX498" s="265">
        <f t="shared" si="397"/>
        <v>0</v>
      </c>
      <c r="AZ498" s="492">
        <f t="shared" si="394"/>
        <v>0</v>
      </c>
      <c r="BB498" s="492">
        <f t="shared" si="395"/>
        <v>0</v>
      </c>
      <c r="BD498" s="265">
        <f t="shared" si="398"/>
        <v>0</v>
      </c>
      <c r="BE498" s="105"/>
      <c r="BF498" s="105"/>
      <c r="BG498" s="105"/>
      <c r="BH498" s="105"/>
      <c r="BI498" s="105"/>
      <c r="BJ498" s="105"/>
    </row>
    <row r="499" spans="2:62" ht="20.100000000000001" hidden="1" customHeight="1" outlineLevel="1">
      <c r="B499" s="100"/>
      <c r="C499" s="908"/>
      <c r="D499" s="909"/>
      <c r="E499" s="909"/>
      <c r="F499" s="910"/>
      <c r="G499" s="890"/>
      <c r="H499" s="891"/>
      <c r="I499" s="152"/>
      <c r="J499" s="152"/>
      <c r="K499" s="152"/>
      <c r="L499" s="152"/>
      <c r="M499" s="152"/>
      <c r="N499" s="152"/>
      <c r="O499" s="152"/>
      <c r="P499" s="153"/>
      <c r="Q499" s="153"/>
      <c r="R499" s="156">
        <f t="shared" si="389"/>
        <v>0</v>
      </c>
      <c r="S499" s="156">
        <f t="shared" si="390"/>
        <v>0</v>
      </c>
      <c r="U499" s="157">
        <f t="shared" si="396"/>
        <v>0</v>
      </c>
      <c r="W499" s="152"/>
      <c r="X499" s="152"/>
      <c r="Y499" s="152"/>
      <c r="Z499" s="152"/>
      <c r="AA499" s="152"/>
      <c r="AB499" s="152"/>
      <c r="AC499" s="347"/>
      <c r="AD499" s="152"/>
      <c r="AE499" s="152"/>
      <c r="AF499" s="152"/>
      <c r="AG499" s="152"/>
      <c r="AH499" s="152"/>
      <c r="AI499" s="152"/>
      <c r="AJ499" s="347"/>
      <c r="AK499" s="152"/>
      <c r="AL499" s="152"/>
      <c r="AM499" s="295"/>
      <c r="AN499" s="228"/>
      <c r="AO499" s="228"/>
      <c r="AP499" s="228"/>
      <c r="AQ499" s="228"/>
      <c r="AR499" s="228"/>
      <c r="AS499" s="348"/>
      <c r="AT499" s="264">
        <f t="shared" si="366"/>
        <v>0</v>
      </c>
      <c r="AU499" s="259"/>
      <c r="AV499" s="265">
        <f t="shared" si="393"/>
        <v>0</v>
      </c>
      <c r="AX499" s="265">
        <f t="shared" si="397"/>
        <v>0</v>
      </c>
      <c r="AZ499" s="492">
        <f t="shared" si="394"/>
        <v>0</v>
      </c>
      <c r="BB499" s="492">
        <f t="shared" si="395"/>
        <v>0</v>
      </c>
      <c r="BD499" s="265">
        <f t="shared" si="398"/>
        <v>0</v>
      </c>
      <c r="BE499" s="105"/>
      <c r="BF499" s="105"/>
      <c r="BG499" s="105"/>
      <c r="BH499" s="105"/>
      <c r="BI499" s="105"/>
      <c r="BJ499" s="105"/>
    </row>
    <row r="500" spans="2:62" ht="20.100000000000001" hidden="1" customHeight="1" outlineLevel="1">
      <c r="B500" s="100"/>
      <c r="C500" s="908"/>
      <c r="D500" s="909"/>
      <c r="E500" s="909"/>
      <c r="F500" s="910"/>
      <c r="G500" s="890"/>
      <c r="H500" s="891"/>
      <c r="I500" s="152"/>
      <c r="J500" s="152"/>
      <c r="K500" s="152"/>
      <c r="L500" s="152"/>
      <c r="M500" s="152"/>
      <c r="N500" s="152"/>
      <c r="O500" s="152"/>
      <c r="P500" s="153"/>
      <c r="Q500" s="153"/>
      <c r="R500" s="156">
        <f t="shared" si="389"/>
        <v>0</v>
      </c>
      <c r="S500" s="156">
        <f t="shared" si="390"/>
        <v>0</v>
      </c>
      <c r="U500" s="157">
        <f t="shared" si="396"/>
        <v>0</v>
      </c>
      <c r="W500" s="152"/>
      <c r="X500" s="152"/>
      <c r="Y500" s="152"/>
      <c r="Z500" s="152"/>
      <c r="AA500" s="152"/>
      <c r="AB500" s="152"/>
      <c r="AC500" s="347"/>
      <c r="AD500" s="152"/>
      <c r="AE500" s="152"/>
      <c r="AF500" s="152"/>
      <c r="AG500" s="152"/>
      <c r="AH500" s="152"/>
      <c r="AI500" s="152"/>
      <c r="AJ500" s="347"/>
      <c r="AK500" s="152"/>
      <c r="AL500" s="152"/>
      <c r="AM500" s="295"/>
      <c r="AN500" s="228"/>
      <c r="AO500" s="228"/>
      <c r="AP500" s="228"/>
      <c r="AQ500" s="228"/>
      <c r="AR500" s="228"/>
      <c r="AS500" s="348"/>
      <c r="AT500" s="264">
        <f t="shared" si="366"/>
        <v>0</v>
      </c>
      <c r="AU500" s="259"/>
      <c r="AV500" s="265">
        <f t="shared" si="393"/>
        <v>0</v>
      </c>
      <c r="AX500" s="265">
        <f t="shared" si="397"/>
        <v>0</v>
      </c>
      <c r="AZ500" s="492">
        <f t="shared" si="394"/>
        <v>0</v>
      </c>
      <c r="BB500" s="492">
        <f t="shared" si="395"/>
        <v>0</v>
      </c>
      <c r="BD500" s="265">
        <f t="shared" si="398"/>
        <v>0</v>
      </c>
      <c r="BE500" s="105"/>
      <c r="BF500" s="105"/>
      <c r="BG500" s="105"/>
      <c r="BH500" s="105"/>
      <c r="BI500" s="105"/>
      <c r="BJ500" s="105"/>
    </row>
    <row r="501" spans="2:62" ht="20.100000000000001" hidden="1" customHeight="1" outlineLevel="1">
      <c r="B501" s="100"/>
      <c r="C501" s="908"/>
      <c r="D501" s="909"/>
      <c r="E501" s="909"/>
      <c r="F501" s="910"/>
      <c r="G501" s="890"/>
      <c r="H501" s="891"/>
      <c r="I501" s="152"/>
      <c r="J501" s="152"/>
      <c r="K501" s="152"/>
      <c r="L501" s="152"/>
      <c r="M501" s="152"/>
      <c r="N501" s="152"/>
      <c r="O501" s="152"/>
      <c r="P501" s="153"/>
      <c r="Q501" s="153"/>
      <c r="R501" s="156">
        <f t="shared" si="389"/>
        <v>0</v>
      </c>
      <c r="S501" s="156">
        <f t="shared" si="390"/>
        <v>0</v>
      </c>
      <c r="U501" s="157">
        <f t="shared" si="396"/>
        <v>0</v>
      </c>
      <c r="W501" s="152"/>
      <c r="X501" s="152"/>
      <c r="Y501" s="152"/>
      <c r="Z501" s="152"/>
      <c r="AA501" s="152"/>
      <c r="AB501" s="152"/>
      <c r="AC501" s="347"/>
      <c r="AD501" s="152"/>
      <c r="AE501" s="152"/>
      <c r="AF501" s="152"/>
      <c r="AG501" s="152"/>
      <c r="AH501" s="152"/>
      <c r="AI501" s="152"/>
      <c r="AJ501" s="347"/>
      <c r="AK501" s="152"/>
      <c r="AL501" s="152"/>
      <c r="AM501" s="295"/>
      <c r="AN501" s="228"/>
      <c r="AO501" s="228"/>
      <c r="AP501" s="228"/>
      <c r="AQ501" s="228"/>
      <c r="AR501" s="228"/>
      <c r="AS501" s="348"/>
      <c r="AT501" s="264">
        <f t="shared" si="366"/>
        <v>0</v>
      </c>
      <c r="AU501" s="259"/>
      <c r="AV501" s="265">
        <f t="shared" si="393"/>
        <v>0</v>
      </c>
      <c r="AX501" s="265">
        <f t="shared" si="397"/>
        <v>0</v>
      </c>
      <c r="AZ501" s="492">
        <f t="shared" si="394"/>
        <v>0</v>
      </c>
      <c r="BB501" s="492">
        <f t="shared" si="395"/>
        <v>0</v>
      </c>
      <c r="BD501" s="265">
        <f t="shared" si="398"/>
        <v>0</v>
      </c>
      <c r="BE501" s="105"/>
      <c r="BF501" s="105"/>
      <c r="BG501" s="105"/>
      <c r="BH501" s="105"/>
      <c r="BI501" s="105"/>
      <c r="BJ501" s="105"/>
    </row>
    <row r="502" spans="2:62" ht="20.100000000000001" hidden="1" customHeight="1" outlineLevel="1">
      <c r="B502" s="100"/>
      <c r="C502" s="908"/>
      <c r="D502" s="909"/>
      <c r="E502" s="909"/>
      <c r="F502" s="910"/>
      <c r="G502" s="890"/>
      <c r="H502" s="891"/>
      <c r="I502" s="152"/>
      <c r="J502" s="152"/>
      <c r="K502" s="152"/>
      <c r="L502" s="152"/>
      <c r="M502" s="152"/>
      <c r="N502" s="152"/>
      <c r="O502" s="152"/>
      <c r="P502" s="153"/>
      <c r="Q502" s="153"/>
      <c r="R502" s="156">
        <f t="shared" si="389"/>
        <v>0</v>
      </c>
      <c r="S502" s="156">
        <f t="shared" si="390"/>
        <v>0</v>
      </c>
      <c r="U502" s="157">
        <f t="shared" si="396"/>
        <v>0</v>
      </c>
      <c r="W502" s="152"/>
      <c r="X502" s="152"/>
      <c r="Y502" s="152"/>
      <c r="Z502" s="152"/>
      <c r="AA502" s="152"/>
      <c r="AB502" s="152"/>
      <c r="AC502" s="347"/>
      <c r="AD502" s="152"/>
      <c r="AE502" s="152"/>
      <c r="AF502" s="152"/>
      <c r="AG502" s="152"/>
      <c r="AH502" s="152"/>
      <c r="AI502" s="152"/>
      <c r="AJ502" s="347"/>
      <c r="AK502" s="152"/>
      <c r="AL502" s="152"/>
      <c r="AM502" s="295"/>
      <c r="AN502" s="228"/>
      <c r="AO502" s="228"/>
      <c r="AP502" s="228"/>
      <c r="AQ502" s="228"/>
      <c r="AR502" s="228"/>
      <c r="AS502" s="348"/>
      <c r="AT502" s="264">
        <f t="shared" si="366"/>
        <v>0</v>
      </c>
      <c r="AU502" s="259"/>
      <c r="AV502" s="265">
        <f t="shared" si="393"/>
        <v>0</v>
      </c>
      <c r="AX502" s="265">
        <f t="shared" si="397"/>
        <v>0</v>
      </c>
      <c r="AZ502" s="492">
        <f t="shared" si="394"/>
        <v>0</v>
      </c>
      <c r="BB502" s="492">
        <f t="shared" si="395"/>
        <v>0</v>
      </c>
      <c r="BD502" s="265">
        <f t="shared" si="398"/>
        <v>0</v>
      </c>
      <c r="BE502" s="105"/>
      <c r="BF502" s="105"/>
      <c r="BG502" s="105"/>
      <c r="BH502" s="105"/>
      <c r="BI502" s="105"/>
      <c r="BJ502" s="105"/>
    </row>
    <row r="503" spans="2:62" ht="20.100000000000001" hidden="1" customHeight="1" outlineLevel="1">
      <c r="B503" s="100"/>
      <c r="C503" s="908"/>
      <c r="D503" s="909"/>
      <c r="E503" s="909"/>
      <c r="F503" s="910"/>
      <c r="G503" s="890"/>
      <c r="H503" s="891"/>
      <c r="I503" s="152"/>
      <c r="J503" s="152"/>
      <c r="K503" s="152"/>
      <c r="L503" s="152"/>
      <c r="M503" s="152"/>
      <c r="N503" s="152"/>
      <c r="O503" s="152"/>
      <c r="P503" s="153"/>
      <c r="Q503" s="153"/>
      <c r="R503" s="156">
        <f t="shared" si="389"/>
        <v>0</v>
      </c>
      <c r="S503" s="156">
        <f t="shared" si="390"/>
        <v>0</v>
      </c>
      <c r="U503" s="157">
        <f t="shared" si="396"/>
        <v>0</v>
      </c>
      <c r="W503" s="152"/>
      <c r="X503" s="152"/>
      <c r="Y503" s="152"/>
      <c r="Z503" s="152"/>
      <c r="AA503" s="152"/>
      <c r="AB503" s="152"/>
      <c r="AC503" s="347"/>
      <c r="AD503" s="152"/>
      <c r="AE503" s="152"/>
      <c r="AF503" s="152"/>
      <c r="AG503" s="152"/>
      <c r="AH503" s="152"/>
      <c r="AI503" s="152"/>
      <c r="AJ503" s="347"/>
      <c r="AK503" s="152"/>
      <c r="AL503" s="152"/>
      <c r="AM503" s="295"/>
      <c r="AN503" s="228"/>
      <c r="AO503" s="228"/>
      <c r="AP503" s="228"/>
      <c r="AQ503" s="228"/>
      <c r="AR503" s="228"/>
      <c r="AS503" s="348"/>
      <c r="AT503" s="264">
        <f t="shared" si="366"/>
        <v>0</v>
      </c>
      <c r="AU503" s="259"/>
      <c r="AV503" s="265">
        <f t="shared" si="393"/>
        <v>0</v>
      </c>
      <c r="AX503" s="265">
        <f t="shared" si="397"/>
        <v>0</v>
      </c>
      <c r="AZ503" s="492">
        <f t="shared" si="394"/>
        <v>0</v>
      </c>
      <c r="BB503" s="492">
        <f t="shared" si="395"/>
        <v>0</v>
      </c>
      <c r="BD503" s="265">
        <f t="shared" si="398"/>
        <v>0</v>
      </c>
      <c r="BE503" s="105"/>
      <c r="BF503" s="105"/>
      <c r="BG503" s="105"/>
      <c r="BH503" s="105"/>
      <c r="BI503" s="105"/>
      <c r="BJ503" s="105"/>
    </row>
    <row r="504" spans="2:62" ht="9.9499999999999993" hidden="1" customHeight="1" outlineLevel="1">
      <c r="B504" s="101"/>
      <c r="C504" s="208"/>
      <c r="D504" s="208"/>
      <c r="E504" s="208"/>
      <c r="F504" s="208"/>
      <c r="G504" s="237"/>
      <c r="H504" s="207"/>
      <c r="I504" s="257"/>
      <c r="J504" s="257"/>
      <c r="K504" s="257"/>
      <c r="L504" s="257"/>
      <c r="M504" s="257"/>
      <c r="N504" s="257"/>
      <c r="O504" s="257"/>
      <c r="P504" s="256"/>
      <c r="Q504" s="102"/>
      <c r="R504" s="102"/>
      <c r="S504" s="102"/>
      <c r="U504" s="98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Z504" s="493"/>
      <c r="BE504" s="105"/>
      <c r="BF504" s="105"/>
      <c r="BG504" s="105"/>
      <c r="BH504" s="105"/>
      <c r="BI504" s="105"/>
      <c r="BJ504" s="105"/>
    </row>
    <row r="505" spans="2:62" ht="20.100000000000001" customHeight="1" collapsed="1">
      <c r="B505" s="8">
        <f>B488+1</f>
        <v>30</v>
      </c>
      <c r="C505" s="916"/>
      <c r="D505" s="917"/>
      <c r="E505" s="917"/>
      <c r="F505" s="918"/>
      <c r="G505" s="429"/>
      <c r="H505" s="206">
        <v>1</v>
      </c>
      <c r="I505" s="642">
        <f t="shared" ref="I505" si="399">$H505*SUM(I506:I520)</f>
        <v>0</v>
      </c>
      <c r="J505" s="643">
        <f t="shared" ref="J505:O505" si="400">$H505*SUM(J506:J520)</f>
        <v>0</v>
      </c>
      <c r="K505" s="644">
        <f t="shared" si="400"/>
        <v>0</v>
      </c>
      <c r="L505" s="645">
        <f t="shared" si="400"/>
        <v>0</v>
      </c>
      <c r="M505" s="645">
        <f t="shared" si="400"/>
        <v>0</v>
      </c>
      <c r="N505" s="644">
        <f t="shared" si="400"/>
        <v>0</v>
      </c>
      <c r="O505" s="642">
        <f t="shared" si="400"/>
        <v>0</v>
      </c>
      <c r="P505" s="209">
        <f t="shared" ref="P505:Q505" si="401">$H505*SUM(P506:P520)</f>
        <v>0</v>
      </c>
      <c r="Q505" s="210">
        <f t="shared" si="401"/>
        <v>0</v>
      </c>
      <c r="R505" s="136">
        <f t="shared" ref="R505:R520" si="402">P505*(1+Gewinn)*(1+SicherheitAngebot)</f>
        <v>0</v>
      </c>
      <c r="S505" s="137">
        <f t="shared" ref="S505:S520" si="403">Q505*(1+MGKZ)*(1+Gewinn)*(1+SicherheitAngebot)</f>
        <v>0</v>
      </c>
      <c r="U505" s="10">
        <f>I505*$I$7+J505*$J$7+K505*$K$7+L505*$L$7+M505*$M$7+N505*$N$7+O505*$O$7+R505+S505</f>
        <v>0</v>
      </c>
      <c r="W505" s="646">
        <f t="shared" ref="W505:AB505" si="404">$H505*SUM(W506:W520)</f>
        <v>0</v>
      </c>
      <c r="X505" s="647">
        <f t="shared" si="404"/>
        <v>0</v>
      </c>
      <c r="Y505" s="648">
        <f t="shared" si="404"/>
        <v>0</v>
      </c>
      <c r="Z505" s="649">
        <f t="shared" si="404"/>
        <v>0</v>
      </c>
      <c r="AA505" s="648">
        <f t="shared" si="404"/>
        <v>0</v>
      </c>
      <c r="AB505" s="646">
        <f t="shared" si="404"/>
        <v>0</v>
      </c>
      <c r="AC505" s="258"/>
      <c r="AD505" s="646">
        <f t="shared" ref="AD505:AM505" si="405">$H505*SUM(AD506:AD520)</f>
        <v>0</v>
      </c>
      <c r="AE505" s="647">
        <f t="shared" si="405"/>
        <v>0</v>
      </c>
      <c r="AF505" s="648">
        <f t="shared" si="405"/>
        <v>0</v>
      </c>
      <c r="AG505" s="649">
        <f t="shared" si="405"/>
        <v>0</v>
      </c>
      <c r="AH505" s="648">
        <f t="shared" si="405"/>
        <v>0</v>
      </c>
      <c r="AI505" s="646">
        <f t="shared" si="405"/>
        <v>0</v>
      </c>
      <c r="AJ505" s="258"/>
      <c r="AK505" s="653">
        <f t="shared" si="405"/>
        <v>0</v>
      </c>
      <c r="AL505" s="653">
        <f t="shared" si="405"/>
        <v>0</v>
      </c>
      <c r="AM505" s="653">
        <f t="shared" si="405"/>
        <v>0</v>
      </c>
      <c r="AN505" s="227">
        <f>$H505*SUM(AN506:AN520)*(1+Gewinn)*(1+SicherheitAngebot)</f>
        <v>0</v>
      </c>
      <c r="AO505" s="227">
        <f>$H505*SUM(AO506:AO520)*(1+Gewinn)*(1+SicherheitAngebot)</f>
        <v>0</v>
      </c>
      <c r="AP505" s="227">
        <f>$H505*SUM(AP506:AP520)*(1+Gewinn)*(1+SicherheitAngebot)</f>
        <v>0</v>
      </c>
      <c r="AQ505" s="227">
        <f>$H505*SUM(AQ506:AQ520)*(1+Gewinn)*(1+SicherheitAngebot)</f>
        <v>0</v>
      </c>
      <c r="AR505" s="227">
        <f>$H505*SUM(AR506:AR520)*(1+Gewinn)*(1+SicherheitAngebot)</f>
        <v>0</v>
      </c>
      <c r="AS505" s="262"/>
      <c r="AT505" s="263">
        <f t="shared" si="366"/>
        <v>0</v>
      </c>
      <c r="AU505" s="259"/>
      <c r="AV505" s="491">
        <f>AK505*$AK$7+AL505*$AL$7+AM505*$AM$7+SUM(AN505:AR505)+AT505/Zuschläge_IBN+AT505</f>
        <v>0</v>
      </c>
      <c r="AX505" s="685">
        <f>U505+AV505</f>
        <v>0</v>
      </c>
      <c r="AZ505" s="490">
        <f>IF(H505&gt;0,U505/(1+SicherheitAngebot)*(1+Sicherheit),0)</f>
        <v>0</v>
      </c>
      <c r="BB505" s="490">
        <f>IF(H505&gt;0,AV505/(1+SicherheitAngebot)*(1+Sicherheit),0)</f>
        <v>0</v>
      </c>
      <c r="BD505" s="490">
        <f>AZ505+BB505</f>
        <v>0</v>
      </c>
      <c r="BE505" s="105"/>
      <c r="BF505" s="105"/>
      <c r="BG505" s="105"/>
      <c r="BH505" s="105"/>
      <c r="BI505" s="105"/>
      <c r="BJ505" s="105"/>
    </row>
    <row r="506" spans="2:62" ht="20.100000000000001" hidden="1" customHeight="1" outlineLevel="1">
      <c r="B506" s="99"/>
      <c r="C506" s="908"/>
      <c r="D506" s="909"/>
      <c r="E506" s="909"/>
      <c r="F506" s="910"/>
      <c r="G506" s="890"/>
      <c r="H506" s="901"/>
      <c r="I506" s="152"/>
      <c r="J506" s="152"/>
      <c r="K506" s="152"/>
      <c r="L506" s="152"/>
      <c r="M506" s="152"/>
      <c r="N506" s="152"/>
      <c r="O506" s="152"/>
      <c r="P506" s="153"/>
      <c r="Q506" s="153"/>
      <c r="R506" s="156">
        <f t="shared" si="402"/>
        <v>0</v>
      </c>
      <c r="S506" s="156">
        <f t="shared" si="403"/>
        <v>0</v>
      </c>
      <c r="U506" s="157">
        <f>I506*$I$7+J506*$J$7+K506*$K$7+L506*$L$7+M506*$M$7+N506*$N$7+O506*$O$7+R506+S506</f>
        <v>0</v>
      </c>
      <c r="W506" s="152"/>
      <c r="X506" s="152"/>
      <c r="Y506" s="152"/>
      <c r="Z506" s="152"/>
      <c r="AA506" s="152"/>
      <c r="AB506" s="152"/>
      <c r="AC506" s="347"/>
      <c r="AD506" s="152"/>
      <c r="AE506" s="152"/>
      <c r="AF506" s="152"/>
      <c r="AG506" s="152"/>
      <c r="AH506" s="152"/>
      <c r="AI506" s="152"/>
      <c r="AJ506" s="347"/>
      <c r="AK506" s="152"/>
      <c r="AL506" s="152"/>
      <c r="AM506" s="619"/>
      <c r="AN506" s="228"/>
      <c r="AO506" s="228"/>
      <c r="AP506" s="228"/>
      <c r="AQ506" s="228"/>
      <c r="AR506" s="228"/>
      <c r="AS506" s="348"/>
      <c r="AT506" s="264">
        <f t="shared" si="366"/>
        <v>0</v>
      </c>
      <c r="AU506" s="259"/>
      <c r="AV506" s="265">
        <f t="shared" ref="AV506:AV520" si="406">AK506*$AK$7+AL506*$AL$7+AM506*$AM$7+SUM(AN506:AR506)*(1+Gewinn)*(1+SicherheitAngebot)+AT506/Zuschläge_IBN+AT506</f>
        <v>0</v>
      </c>
      <c r="AX506" s="265">
        <f>U506+AV506</f>
        <v>0</v>
      </c>
      <c r="AZ506" s="492">
        <f t="shared" ref="AZ506:AZ520" si="407">U506/(1+SicherheitAngebot)*(1+Sicherheit)</f>
        <v>0</v>
      </c>
      <c r="BB506" s="492">
        <f t="shared" ref="BB506:BB520" si="408">AV506/(1+SicherheitAngebot)*(1+Sicherheit)</f>
        <v>0</v>
      </c>
      <c r="BD506" s="265">
        <f>AZ506+BB506</f>
        <v>0</v>
      </c>
      <c r="BE506" s="105"/>
      <c r="BF506" s="105"/>
      <c r="BG506" s="105"/>
      <c r="BH506" s="105"/>
      <c r="BI506" s="105"/>
      <c r="BJ506" s="105"/>
    </row>
    <row r="507" spans="2:62" ht="20.100000000000001" hidden="1" customHeight="1" outlineLevel="1">
      <c r="B507" s="100"/>
      <c r="C507" s="908"/>
      <c r="D507" s="909"/>
      <c r="E507" s="909"/>
      <c r="F507" s="910"/>
      <c r="G507" s="890"/>
      <c r="H507" s="891"/>
      <c r="I507" s="152"/>
      <c r="J507" s="152"/>
      <c r="K507" s="152"/>
      <c r="L507" s="152"/>
      <c r="M507" s="152"/>
      <c r="N507" s="152"/>
      <c r="O507" s="152"/>
      <c r="P507" s="153"/>
      <c r="Q507" s="153"/>
      <c r="R507" s="156">
        <f t="shared" si="402"/>
        <v>0</v>
      </c>
      <c r="S507" s="156">
        <f t="shared" si="403"/>
        <v>0</v>
      </c>
      <c r="U507" s="157">
        <f t="shared" ref="U507:U520" si="409">I507*$I$7+J507*$J$7+K507*$K$7+L507*$L$7+M507*$M$7+N507*$N$7+O507*$O$7+R507+S507</f>
        <v>0</v>
      </c>
      <c r="W507" s="152"/>
      <c r="X507" s="152"/>
      <c r="Y507" s="152"/>
      <c r="Z507" s="152"/>
      <c r="AA507" s="152"/>
      <c r="AB507" s="152"/>
      <c r="AC507" s="347"/>
      <c r="AD507" s="152"/>
      <c r="AE507" s="152"/>
      <c r="AF507" s="152"/>
      <c r="AG507" s="152"/>
      <c r="AH507" s="152"/>
      <c r="AI507" s="152"/>
      <c r="AJ507" s="347"/>
      <c r="AK507" s="152"/>
      <c r="AL507" s="152"/>
      <c r="AM507" s="295"/>
      <c r="AN507" s="228"/>
      <c r="AO507" s="228"/>
      <c r="AP507" s="228"/>
      <c r="AQ507" s="228"/>
      <c r="AR507" s="228"/>
      <c r="AS507" s="348"/>
      <c r="AT507" s="264">
        <f t="shared" si="366"/>
        <v>0</v>
      </c>
      <c r="AU507" s="259"/>
      <c r="AV507" s="265">
        <f t="shared" si="406"/>
        <v>0</v>
      </c>
      <c r="AX507" s="265">
        <f t="shared" ref="AX507:AX520" si="410">U507+AV507</f>
        <v>0</v>
      </c>
      <c r="AZ507" s="492">
        <f t="shared" si="407"/>
        <v>0</v>
      </c>
      <c r="BB507" s="492">
        <f t="shared" si="408"/>
        <v>0</v>
      </c>
      <c r="BD507" s="265">
        <f t="shared" ref="BD507:BD520" si="411">AZ507+BB507</f>
        <v>0</v>
      </c>
      <c r="BE507" s="105"/>
      <c r="BF507" s="105"/>
      <c r="BG507" s="105"/>
      <c r="BH507" s="105"/>
      <c r="BI507" s="105"/>
      <c r="BJ507" s="105"/>
    </row>
    <row r="508" spans="2:62" ht="20.100000000000001" hidden="1" customHeight="1" outlineLevel="1">
      <c r="B508" s="100"/>
      <c r="C508" s="908"/>
      <c r="D508" s="909"/>
      <c r="E508" s="909"/>
      <c r="F508" s="910"/>
      <c r="G508" s="890"/>
      <c r="H508" s="891"/>
      <c r="I508" s="152"/>
      <c r="J508" s="152"/>
      <c r="K508" s="152"/>
      <c r="L508" s="152"/>
      <c r="M508" s="152"/>
      <c r="N508" s="152"/>
      <c r="O508" s="152"/>
      <c r="P508" s="153"/>
      <c r="Q508" s="153"/>
      <c r="R508" s="156">
        <f t="shared" si="402"/>
        <v>0</v>
      </c>
      <c r="S508" s="156">
        <f t="shared" si="403"/>
        <v>0</v>
      </c>
      <c r="U508" s="157">
        <f t="shared" si="409"/>
        <v>0</v>
      </c>
      <c r="W508" s="152"/>
      <c r="X508" s="152"/>
      <c r="Y508" s="152"/>
      <c r="Z508" s="152"/>
      <c r="AA508" s="152"/>
      <c r="AB508" s="152"/>
      <c r="AC508" s="347"/>
      <c r="AD508" s="152"/>
      <c r="AE508" s="152"/>
      <c r="AF508" s="152"/>
      <c r="AG508" s="152"/>
      <c r="AH508" s="152"/>
      <c r="AI508" s="152"/>
      <c r="AJ508" s="347"/>
      <c r="AK508" s="152"/>
      <c r="AL508" s="152"/>
      <c r="AM508" s="295"/>
      <c r="AN508" s="228"/>
      <c r="AO508" s="228"/>
      <c r="AP508" s="228"/>
      <c r="AQ508" s="228"/>
      <c r="AR508" s="228"/>
      <c r="AS508" s="348"/>
      <c r="AT508" s="264">
        <f t="shared" si="366"/>
        <v>0</v>
      </c>
      <c r="AU508" s="259"/>
      <c r="AV508" s="265">
        <f t="shared" si="406"/>
        <v>0</v>
      </c>
      <c r="AX508" s="265">
        <f t="shared" si="410"/>
        <v>0</v>
      </c>
      <c r="AZ508" s="492">
        <f t="shared" si="407"/>
        <v>0</v>
      </c>
      <c r="BB508" s="492">
        <f t="shared" si="408"/>
        <v>0</v>
      </c>
      <c r="BD508" s="265">
        <f t="shared" si="411"/>
        <v>0</v>
      </c>
      <c r="BE508" s="105"/>
      <c r="BF508" s="105"/>
      <c r="BG508" s="105"/>
      <c r="BH508" s="105"/>
      <c r="BI508" s="105"/>
      <c r="BJ508" s="105"/>
    </row>
    <row r="509" spans="2:62" ht="20.100000000000001" hidden="1" customHeight="1" outlineLevel="1">
      <c r="B509" s="100"/>
      <c r="C509" s="908"/>
      <c r="D509" s="909"/>
      <c r="E509" s="909"/>
      <c r="F509" s="910"/>
      <c r="G509" s="890"/>
      <c r="H509" s="891"/>
      <c r="I509" s="152"/>
      <c r="J509" s="152"/>
      <c r="K509" s="152"/>
      <c r="L509" s="152"/>
      <c r="M509" s="152"/>
      <c r="N509" s="152"/>
      <c r="O509" s="152"/>
      <c r="P509" s="153"/>
      <c r="Q509" s="153"/>
      <c r="R509" s="156">
        <f t="shared" si="402"/>
        <v>0</v>
      </c>
      <c r="S509" s="156">
        <f t="shared" si="403"/>
        <v>0</v>
      </c>
      <c r="U509" s="157">
        <f t="shared" si="409"/>
        <v>0</v>
      </c>
      <c r="W509" s="152"/>
      <c r="X509" s="152"/>
      <c r="Y509" s="152"/>
      <c r="Z509" s="152"/>
      <c r="AA509" s="152"/>
      <c r="AB509" s="152"/>
      <c r="AC509" s="347"/>
      <c r="AD509" s="152"/>
      <c r="AE509" s="152"/>
      <c r="AF509" s="152"/>
      <c r="AG509" s="152"/>
      <c r="AH509" s="152"/>
      <c r="AI509" s="152"/>
      <c r="AJ509" s="347"/>
      <c r="AK509" s="152"/>
      <c r="AL509" s="152"/>
      <c r="AM509" s="295"/>
      <c r="AN509" s="228"/>
      <c r="AO509" s="228"/>
      <c r="AP509" s="228"/>
      <c r="AQ509" s="228"/>
      <c r="AR509" s="228"/>
      <c r="AS509" s="348"/>
      <c r="AT509" s="264">
        <f t="shared" si="366"/>
        <v>0</v>
      </c>
      <c r="AU509" s="259"/>
      <c r="AV509" s="265">
        <f t="shared" si="406"/>
        <v>0</v>
      </c>
      <c r="AX509" s="265">
        <f t="shared" si="410"/>
        <v>0</v>
      </c>
      <c r="AZ509" s="492">
        <f t="shared" si="407"/>
        <v>0</v>
      </c>
      <c r="BB509" s="492">
        <f t="shared" si="408"/>
        <v>0</v>
      </c>
      <c r="BD509" s="265">
        <f t="shared" si="411"/>
        <v>0</v>
      </c>
      <c r="BE509" s="105"/>
      <c r="BF509" s="105"/>
      <c r="BG509" s="105"/>
      <c r="BH509" s="105"/>
      <c r="BI509" s="105"/>
      <c r="BJ509" s="105"/>
    </row>
    <row r="510" spans="2:62" ht="20.100000000000001" hidden="1" customHeight="1" outlineLevel="1">
      <c r="B510" s="100"/>
      <c r="C510" s="908"/>
      <c r="D510" s="909"/>
      <c r="E510" s="909"/>
      <c r="F510" s="910"/>
      <c r="G510" s="890"/>
      <c r="H510" s="891"/>
      <c r="I510" s="152"/>
      <c r="J510" s="152"/>
      <c r="K510" s="152"/>
      <c r="L510" s="152"/>
      <c r="M510" s="152"/>
      <c r="N510" s="152"/>
      <c r="O510" s="152"/>
      <c r="P510" s="153"/>
      <c r="Q510" s="153"/>
      <c r="R510" s="156">
        <f t="shared" si="402"/>
        <v>0</v>
      </c>
      <c r="S510" s="156">
        <f t="shared" si="403"/>
        <v>0</v>
      </c>
      <c r="U510" s="157">
        <f t="shared" si="409"/>
        <v>0</v>
      </c>
      <c r="W510" s="152"/>
      <c r="X510" s="152"/>
      <c r="Y510" s="152"/>
      <c r="Z510" s="152"/>
      <c r="AA510" s="152"/>
      <c r="AB510" s="152"/>
      <c r="AC510" s="347"/>
      <c r="AD510" s="152"/>
      <c r="AE510" s="152"/>
      <c r="AF510" s="152"/>
      <c r="AG510" s="152"/>
      <c r="AH510" s="152"/>
      <c r="AI510" s="152"/>
      <c r="AJ510" s="347"/>
      <c r="AK510" s="152"/>
      <c r="AL510" s="152"/>
      <c r="AM510" s="295"/>
      <c r="AN510" s="228"/>
      <c r="AO510" s="228"/>
      <c r="AP510" s="228"/>
      <c r="AQ510" s="228"/>
      <c r="AR510" s="228"/>
      <c r="AS510" s="348"/>
      <c r="AT510" s="264">
        <f t="shared" si="366"/>
        <v>0</v>
      </c>
      <c r="AU510" s="259"/>
      <c r="AV510" s="265">
        <f t="shared" si="406"/>
        <v>0</v>
      </c>
      <c r="AX510" s="265">
        <f t="shared" si="410"/>
        <v>0</v>
      </c>
      <c r="AZ510" s="492">
        <f t="shared" si="407"/>
        <v>0</v>
      </c>
      <c r="BB510" s="492">
        <f t="shared" si="408"/>
        <v>0</v>
      </c>
      <c r="BD510" s="265">
        <f t="shared" si="411"/>
        <v>0</v>
      </c>
      <c r="BE510" s="105"/>
      <c r="BF510" s="105"/>
      <c r="BG510" s="105"/>
      <c r="BH510" s="105"/>
      <c r="BI510" s="105"/>
      <c r="BJ510" s="105"/>
    </row>
    <row r="511" spans="2:62" ht="20.100000000000001" hidden="1" customHeight="1" outlineLevel="1">
      <c r="B511" s="100"/>
      <c r="C511" s="908"/>
      <c r="D511" s="909"/>
      <c r="E511" s="909"/>
      <c r="F511" s="910"/>
      <c r="G511" s="890"/>
      <c r="H511" s="891"/>
      <c r="I511" s="152"/>
      <c r="J511" s="152"/>
      <c r="K511" s="152"/>
      <c r="L511" s="152"/>
      <c r="M511" s="152"/>
      <c r="N511" s="152"/>
      <c r="O511" s="152"/>
      <c r="P511" s="153"/>
      <c r="Q511" s="153"/>
      <c r="R511" s="156">
        <f t="shared" si="402"/>
        <v>0</v>
      </c>
      <c r="S511" s="156">
        <f t="shared" si="403"/>
        <v>0</v>
      </c>
      <c r="U511" s="157">
        <f t="shared" si="409"/>
        <v>0</v>
      </c>
      <c r="W511" s="152"/>
      <c r="X511" s="152"/>
      <c r="Y511" s="152"/>
      <c r="Z511" s="152"/>
      <c r="AA511" s="152"/>
      <c r="AB511" s="152"/>
      <c r="AC511" s="347"/>
      <c r="AD511" s="152"/>
      <c r="AE511" s="152"/>
      <c r="AF511" s="152"/>
      <c r="AG511" s="152"/>
      <c r="AH511" s="152"/>
      <c r="AI511" s="152"/>
      <c r="AJ511" s="347"/>
      <c r="AK511" s="152"/>
      <c r="AL511" s="152"/>
      <c r="AM511" s="295"/>
      <c r="AN511" s="228"/>
      <c r="AO511" s="228"/>
      <c r="AP511" s="228"/>
      <c r="AQ511" s="228"/>
      <c r="AR511" s="228"/>
      <c r="AS511" s="348"/>
      <c r="AT511" s="264">
        <f t="shared" si="366"/>
        <v>0</v>
      </c>
      <c r="AU511" s="259"/>
      <c r="AV511" s="265">
        <f t="shared" si="406"/>
        <v>0</v>
      </c>
      <c r="AX511" s="265">
        <f t="shared" si="410"/>
        <v>0</v>
      </c>
      <c r="AZ511" s="492">
        <f t="shared" si="407"/>
        <v>0</v>
      </c>
      <c r="BB511" s="492">
        <f t="shared" si="408"/>
        <v>0</v>
      </c>
      <c r="BD511" s="265">
        <f t="shared" si="411"/>
        <v>0</v>
      </c>
      <c r="BE511" s="105"/>
      <c r="BF511" s="105"/>
      <c r="BG511" s="105"/>
      <c r="BH511" s="105"/>
      <c r="BI511" s="105"/>
      <c r="BJ511" s="105"/>
    </row>
    <row r="512" spans="2:62" ht="20.100000000000001" hidden="1" customHeight="1" outlineLevel="1">
      <c r="B512" s="100"/>
      <c r="C512" s="908"/>
      <c r="D512" s="909"/>
      <c r="E512" s="909"/>
      <c r="F512" s="910"/>
      <c r="G512" s="890"/>
      <c r="H512" s="891"/>
      <c r="I512" s="152"/>
      <c r="J512" s="152"/>
      <c r="K512" s="152"/>
      <c r="L512" s="152"/>
      <c r="M512" s="152"/>
      <c r="N512" s="152"/>
      <c r="O512" s="152"/>
      <c r="P512" s="153"/>
      <c r="Q512" s="153"/>
      <c r="R512" s="156">
        <f t="shared" si="402"/>
        <v>0</v>
      </c>
      <c r="S512" s="156">
        <f t="shared" si="403"/>
        <v>0</v>
      </c>
      <c r="U512" s="157">
        <f t="shared" si="409"/>
        <v>0</v>
      </c>
      <c r="W512" s="152"/>
      <c r="X512" s="152"/>
      <c r="Y512" s="152"/>
      <c r="Z512" s="152"/>
      <c r="AA512" s="152"/>
      <c r="AB512" s="152"/>
      <c r="AC512" s="347"/>
      <c r="AD512" s="152"/>
      <c r="AE512" s="152"/>
      <c r="AF512" s="152"/>
      <c r="AG512" s="152"/>
      <c r="AH512" s="152"/>
      <c r="AI512" s="152"/>
      <c r="AJ512" s="347"/>
      <c r="AK512" s="152"/>
      <c r="AL512" s="152"/>
      <c r="AM512" s="295"/>
      <c r="AN512" s="228"/>
      <c r="AO512" s="228"/>
      <c r="AP512" s="228"/>
      <c r="AQ512" s="228"/>
      <c r="AR512" s="228"/>
      <c r="AS512" s="348"/>
      <c r="AT512" s="264">
        <f t="shared" si="366"/>
        <v>0</v>
      </c>
      <c r="AU512" s="259"/>
      <c r="AV512" s="265">
        <f t="shared" si="406"/>
        <v>0</v>
      </c>
      <c r="AX512" s="265">
        <f t="shared" si="410"/>
        <v>0</v>
      </c>
      <c r="AZ512" s="492">
        <f t="shared" si="407"/>
        <v>0</v>
      </c>
      <c r="BB512" s="492">
        <f t="shared" si="408"/>
        <v>0</v>
      </c>
      <c r="BD512" s="265">
        <f t="shared" si="411"/>
        <v>0</v>
      </c>
      <c r="BE512" s="105"/>
      <c r="BF512" s="105"/>
      <c r="BG512" s="105"/>
      <c r="BH512" s="105"/>
      <c r="BI512" s="105"/>
      <c r="BJ512" s="105"/>
    </row>
    <row r="513" spans="2:62" ht="20.100000000000001" hidden="1" customHeight="1" outlineLevel="1">
      <c r="B513" s="100"/>
      <c r="C513" s="908"/>
      <c r="D513" s="909"/>
      <c r="E513" s="909"/>
      <c r="F513" s="910"/>
      <c r="G513" s="890"/>
      <c r="H513" s="891"/>
      <c r="I513" s="152"/>
      <c r="J513" s="152"/>
      <c r="K513" s="152"/>
      <c r="L513" s="152"/>
      <c r="M513" s="152"/>
      <c r="N513" s="152"/>
      <c r="O513" s="152"/>
      <c r="P513" s="153"/>
      <c r="Q513" s="153"/>
      <c r="R513" s="156">
        <f t="shared" si="402"/>
        <v>0</v>
      </c>
      <c r="S513" s="156">
        <f t="shared" si="403"/>
        <v>0</v>
      </c>
      <c r="U513" s="157">
        <f t="shared" si="409"/>
        <v>0</v>
      </c>
      <c r="W513" s="152"/>
      <c r="X513" s="152"/>
      <c r="Y513" s="152"/>
      <c r="Z513" s="152"/>
      <c r="AA513" s="152"/>
      <c r="AB513" s="152"/>
      <c r="AC513" s="347"/>
      <c r="AD513" s="152"/>
      <c r="AE513" s="152"/>
      <c r="AF513" s="152"/>
      <c r="AG513" s="152"/>
      <c r="AH513" s="152"/>
      <c r="AI513" s="152"/>
      <c r="AJ513" s="347"/>
      <c r="AK513" s="152"/>
      <c r="AL513" s="152"/>
      <c r="AM513" s="295"/>
      <c r="AN513" s="228"/>
      <c r="AO513" s="228"/>
      <c r="AP513" s="228"/>
      <c r="AQ513" s="228"/>
      <c r="AR513" s="228"/>
      <c r="AS513" s="348"/>
      <c r="AT513" s="264">
        <f t="shared" si="366"/>
        <v>0</v>
      </c>
      <c r="AU513" s="259"/>
      <c r="AV513" s="265">
        <f t="shared" si="406"/>
        <v>0</v>
      </c>
      <c r="AX513" s="265">
        <f t="shared" si="410"/>
        <v>0</v>
      </c>
      <c r="AZ513" s="492">
        <f t="shared" si="407"/>
        <v>0</v>
      </c>
      <c r="BB513" s="492">
        <f t="shared" si="408"/>
        <v>0</v>
      </c>
      <c r="BD513" s="265">
        <f t="shared" si="411"/>
        <v>0</v>
      </c>
      <c r="BE513" s="105"/>
      <c r="BF513" s="105"/>
      <c r="BG513" s="105"/>
      <c r="BH513" s="105"/>
      <c r="BI513" s="105"/>
      <c r="BJ513" s="105"/>
    </row>
    <row r="514" spans="2:62" ht="20.100000000000001" hidden="1" customHeight="1" outlineLevel="1">
      <c r="B514" s="100"/>
      <c r="C514" s="908"/>
      <c r="D514" s="909"/>
      <c r="E514" s="909"/>
      <c r="F514" s="910"/>
      <c r="G514" s="890"/>
      <c r="H514" s="891"/>
      <c r="I514" s="152"/>
      <c r="J514" s="152"/>
      <c r="K514" s="152"/>
      <c r="L514" s="152"/>
      <c r="M514" s="152"/>
      <c r="N514" s="152"/>
      <c r="O514" s="152"/>
      <c r="P514" s="153"/>
      <c r="Q514" s="153"/>
      <c r="R514" s="156">
        <f t="shared" si="402"/>
        <v>0</v>
      </c>
      <c r="S514" s="156">
        <f t="shared" si="403"/>
        <v>0</v>
      </c>
      <c r="U514" s="157">
        <f t="shared" si="409"/>
        <v>0</v>
      </c>
      <c r="W514" s="152"/>
      <c r="X514" s="152"/>
      <c r="Y514" s="152"/>
      <c r="Z514" s="152"/>
      <c r="AA514" s="152"/>
      <c r="AB514" s="152"/>
      <c r="AC514" s="347"/>
      <c r="AD514" s="152"/>
      <c r="AE514" s="152"/>
      <c r="AF514" s="152"/>
      <c r="AG514" s="152"/>
      <c r="AH514" s="152"/>
      <c r="AI514" s="152"/>
      <c r="AJ514" s="347"/>
      <c r="AK514" s="152"/>
      <c r="AL514" s="152"/>
      <c r="AM514" s="295"/>
      <c r="AN514" s="228"/>
      <c r="AO514" s="228"/>
      <c r="AP514" s="228"/>
      <c r="AQ514" s="228"/>
      <c r="AR514" s="228"/>
      <c r="AS514" s="348"/>
      <c r="AT514" s="264">
        <f t="shared" si="366"/>
        <v>0</v>
      </c>
      <c r="AU514" s="259"/>
      <c r="AV514" s="265">
        <f t="shared" si="406"/>
        <v>0</v>
      </c>
      <c r="AX514" s="265">
        <f t="shared" si="410"/>
        <v>0</v>
      </c>
      <c r="AZ514" s="492">
        <f t="shared" si="407"/>
        <v>0</v>
      </c>
      <c r="BB514" s="492">
        <f t="shared" si="408"/>
        <v>0</v>
      </c>
      <c r="BD514" s="265">
        <f t="shared" si="411"/>
        <v>0</v>
      </c>
      <c r="BE514" s="105"/>
      <c r="BF514" s="105"/>
      <c r="BG514" s="105"/>
      <c r="BH514" s="105"/>
      <c r="BI514" s="105"/>
      <c r="BJ514" s="105"/>
    </row>
    <row r="515" spans="2:62" ht="20.100000000000001" hidden="1" customHeight="1" outlineLevel="1">
      <c r="B515" s="100"/>
      <c r="C515" s="908"/>
      <c r="D515" s="909"/>
      <c r="E515" s="909"/>
      <c r="F515" s="910"/>
      <c r="G515" s="890"/>
      <c r="H515" s="891"/>
      <c r="I515" s="152"/>
      <c r="J515" s="152"/>
      <c r="K515" s="152"/>
      <c r="L515" s="152"/>
      <c r="M515" s="152"/>
      <c r="N515" s="152"/>
      <c r="O515" s="152"/>
      <c r="P515" s="153"/>
      <c r="Q515" s="153"/>
      <c r="R515" s="156">
        <f t="shared" si="402"/>
        <v>0</v>
      </c>
      <c r="S515" s="156">
        <f t="shared" si="403"/>
        <v>0</v>
      </c>
      <c r="U515" s="157">
        <f t="shared" si="409"/>
        <v>0</v>
      </c>
      <c r="W515" s="152"/>
      <c r="X515" s="152"/>
      <c r="Y515" s="152"/>
      <c r="Z515" s="152"/>
      <c r="AA515" s="152"/>
      <c r="AB515" s="152"/>
      <c r="AC515" s="347"/>
      <c r="AD515" s="152"/>
      <c r="AE515" s="152"/>
      <c r="AF515" s="152"/>
      <c r="AG515" s="152"/>
      <c r="AH515" s="152"/>
      <c r="AI515" s="152"/>
      <c r="AJ515" s="347"/>
      <c r="AK515" s="152"/>
      <c r="AL515" s="152"/>
      <c r="AM515" s="295"/>
      <c r="AN515" s="228"/>
      <c r="AO515" s="228"/>
      <c r="AP515" s="228"/>
      <c r="AQ515" s="228"/>
      <c r="AR515" s="228"/>
      <c r="AS515" s="348"/>
      <c r="AT515" s="264">
        <f t="shared" si="366"/>
        <v>0</v>
      </c>
      <c r="AU515" s="259"/>
      <c r="AV515" s="265">
        <f t="shared" si="406"/>
        <v>0</v>
      </c>
      <c r="AX515" s="265">
        <f t="shared" si="410"/>
        <v>0</v>
      </c>
      <c r="AZ515" s="492">
        <f t="shared" si="407"/>
        <v>0</v>
      </c>
      <c r="BB515" s="492">
        <f t="shared" si="408"/>
        <v>0</v>
      </c>
      <c r="BD515" s="265">
        <f t="shared" si="411"/>
        <v>0</v>
      </c>
      <c r="BE515" s="105"/>
      <c r="BF515" s="105"/>
      <c r="BG515" s="105"/>
      <c r="BH515" s="105"/>
      <c r="BI515" s="105"/>
      <c r="BJ515" s="105"/>
    </row>
    <row r="516" spans="2:62" ht="20.100000000000001" hidden="1" customHeight="1" outlineLevel="1">
      <c r="B516" s="100"/>
      <c r="C516" s="908"/>
      <c r="D516" s="909"/>
      <c r="E516" s="909"/>
      <c r="F516" s="910"/>
      <c r="G516" s="890"/>
      <c r="H516" s="891"/>
      <c r="I516" s="152"/>
      <c r="J516" s="152"/>
      <c r="K516" s="152"/>
      <c r="L516" s="152"/>
      <c r="M516" s="152"/>
      <c r="N516" s="152"/>
      <c r="O516" s="152"/>
      <c r="P516" s="153"/>
      <c r="Q516" s="153"/>
      <c r="R516" s="156">
        <f t="shared" si="402"/>
        <v>0</v>
      </c>
      <c r="S516" s="156">
        <f t="shared" si="403"/>
        <v>0</v>
      </c>
      <c r="U516" s="157">
        <f t="shared" si="409"/>
        <v>0</v>
      </c>
      <c r="W516" s="152"/>
      <c r="X516" s="152"/>
      <c r="Y516" s="152"/>
      <c r="Z516" s="152"/>
      <c r="AA516" s="152"/>
      <c r="AB516" s="152"/>
      <c r="AC516" s="347"/>
      <c r="AD516" s="152"/>
      <c r="AE516" s="152"/>
      <c r="AF516" s="152"/>
      <c r="AG516" s="152"/>
      <c r="AH516" s="152"/>
      <c r="AI516" s="152"/>
      <c r="AJ516" s="347"/>
      <c r="AK516" s="152"/>
      <c r="AL516" s="152"/>
      <c r="AM516" s="295"/>
      <c r="AN516" s="228"/>
      <c r="AO516" s="228"/>
      <c r="AP516" s="228"/>
      <c r="AQ516" s="228"/>
      <c r="AR516" s="228"/>
      <c r="AS516" s="348"/>
      <c r="AT516" s="264">
        <f t="shared" si="366"/>
        <v>0</v>
      </c>
      <c r="AU516" s="259"/>
      <c r="AV516" s="265">
        <f t="shared" si="406"/>
        <v>0</v>
      </c>
      <c r="AX516" s="265">
        <f t="shared" si="410"/>
        <v>0</v>
      </c>
      <c r="AZ516" s="492">
        <f t="shared" si="407"/>
        <v>0</v>
      </c>
      <c r="BB516" s="492">
        <f t="shared" si="408"/>
        <v>0</v>
      </c>
      <c r="BD516" s="265">
        <f t="shared" si="411"/>
        <v>0</v>
      </c>
      <c r="BE516" s="105"/>
      <c r="BF516" s="105"/>
      <c r="BG516" s="105"/>
      <c r="BH516" s="105"/>
      <c r="BI516" s="105"/>
      <c r="BJ516" s="105"/>
    </row>
    <row r="517" spans="2:62" ht="20.100000000000001" hidden="1" customHeight="1" outlineLevel="1">
      <c r="B517" s="100"/>
      <c r="C517" s="908"/>
      <c r="D517" s="909"/>
      <c r="E517" s="909"/>
      <c r="F517" s="910"/>
      <c r="G517" s="890"/>
      <c r="H517" s="891"/>
      <c r="I517" s="152"/>
      <c r="J517" s="152"/>
      <c r="K517" s="152"/>
      <c r="L517" s="152"/>
      <c r="M517" s="152"/>
      <c r="N517" s="152"/>
      <c r="O517" s="152"/>
      <c r="P517" s="153"/>
      <c r="Q517" s="153"/>
      <c r="R517" s="156">
        <f t="shared" si="402"/>
        <v>0</v>
      </c>
      <c r="S517" s="156">
        <f t="shared" si="403"/>
        <v>0</v>
      </c>
      <c r="U517" s="157">
        <f t="shared" si="409"/>
        <v>0</v>
      </c>
      <c r="W517" s="152"/>
      <c r="X517" s="152"/>
      <c r="Y517" s="152"/>
      <c r="Z517" s="152"/>
      <c r="AA517" s="152"/>
      <c r="AB517" s="152"/>
      <c r="AC517" s="347"/>
      <c r="AD517" s="152"/>
      <c r="AE517" s="152"/>
      <c r="AF517" s="152"/>
      <c r="AG517" s="152"/>
      <c r="AH517" s="152"/>
      <c r="AI517" s="152"/>
      <c r="AJ517" s="347"/>
      <c r="AK517" s="152"/>
      <c r="AL517" s="152"/>
      <c r="AM517" s="295"/>
      <c r="AN517" s="228"/>
      <c r="AO517" s="228"/>
      <c r="AP517" s="228"/>
      <c r="AQ517" s="228"/>
      <c r="AR517" s="228"/>
      <c r="AS517" s="348"/>
      <c r="AT517" s="264">
        <f t="shared" si="366"/>
        <v>0</v>
      </c>
      <c r="AU517" s="259"/>
      <c r="AV517" s="265">
        <f t="shared" si="406"/>
        <v>0</v>
      </c>
      <c r="AX517" s="265">
        <f t="shared" si="410"/>
        <v>0</v>
      </c>
      <c r="AZ517" s="492">
        <f t="shared" si="407"/>
        <v>0</v>
      </c>
      <c r="BB517" s="492">
        <f t="shared" si="408"/>
        <v>0</v>
      </c>
      <c r="BD517" s="265">
        <f t="shared" si="411"/>
        <v>0</v>
      </c>
      <c r="BE517" s="105"/>
      <c r="BF517" s="105"/>
      <c r="BG517" s="105"/>
      <c r="BH517" s="105"/>
      <c r="BI517" s="105"/>
      <c r="BJ517" s="105"/>
    </row>
    <row r="518" spans="2:62" ht="20.100000000000001" hidden="1" customHeight="1" outlineLevel="1">
      <c r="B518" s="100"/>
      <c r="C518" s="908"/>
      <c r="D518" s="909"/>
      <c r="E518" s="909"/>
      <c r="F518" s="910"/>
      <c r="G518" s="890"/>
      <c r="H518" s="891"/>
      <c r="I518" s="152"/>
      <c r="J518" s="152"/>
      <c r="K518" s="152"/>
      <c r="L518" s="152"/>
      <c r="M518" s="152"/>
      <c r="N518" s="152"/>
      <c r="O518" s="152"/>
      <c r="P518" s="153"/>
      <c r="Q518" s="153"/>
      <c r="R518" s="156">
        <f t="shared" si="402"/>
        <v>0</v>
      </c>
      <c r="S518" s="156">
        <f t="shared" si="403"/>
        <v>0</v>
      </c>
      <c r="U518" s="157">
        <f t="shared" si="409"/>
        <v>0</v>
      </c>
      <c r="W518" s="152"/>
      <c r="X518" s="152"/>
      <c r="Y518" s="152"/>
      <c r="Z518" s="152"/>
      <c r="AA518" s="152"/>
      <c r="AB518" s="152"/>
      <c r="AC518" s="347"/>
      <c r="AD518" s="152"/>
      <c r="AE518" s="152"/>
      <c r="AF518" s="152"/>
      <c r="AG518" s="152"/>
      <c r="AH518" s="152"/>
      <c r="AI518" s="152"/>
      <c r="AJ518" s="347"/>
      <c r="AK518" s="152"/>
      <c r="AL518" s="152"/>
      <c r="AM518" s="295"/>
      <c r="AN518" s="228"/>
      <c r="AO518" s="228"/>
      <c r="AP518" s="228"/>
      <c r="AQ518" s="228"/>
      <c r="AR518" s="228"/>
      <c r="AS518" s="348"/>
      <c r="AT518" s="264">
        <f t="shared" ref="AT518:AT520" si="412">((W518+AD518)*$W$7+(X518+AE518)*$X$7+(Y518+Z518+AF518+AG518)*$Z$7+(AA518+AH518)*$AA$7+(AB518+AI518)*$AB$7)*Zuschläge_IBN</f>
        <v>0</v>
      </c>
      <c r="AU518" s="259"/>
      <c r="AV518" s="265">
        <f t="shared" si="406"/>
        <v>0</v>
      </c>
      <c r="AX518" s="265">
        <f t="shared" si="410"/>
        <v>0</v>
      </c>
      <c r="AZ518" s="492">
        <f t="shared" si="407"/>
        <v>0</v>
      </c>
      <c r="BB518" s="492">
        <f t="shared" si="408"/>
        <v>0</v>
      </c>
      <c r="BD518" s="265">
        <f t="shared" si="411"/>
        <v>0</v>
      </c>
      <c r="BE518" s="105"/>
      <c r="BF518" s="105"/>
      <c r="BG518" s="105"/>
      <c r="BH518" s="105"/>
      <c r="BI518" s="105"/>
      <c r="BJ518" s="105"/>
    </row>
    <row r="519" spans="2:62" ht="20.100000000000001" hidden="1" customHeight="1" outlineLevel="1">
      <c r="B519" s="100"/>
      <c r="C519" s="908"/>
      <c r="D519" s="909"/>
      <c r="E519" s="909"/>
      <c r="F519" s="910"/>
      <c r="G519" s="890"/>
      <c r="H519" s="891"/>
      <c r="I519" s="152"/>
      <c r="J519" s="152"/>
      <c r="K519" s="152"/>
      <c r="L519" s="152"/>
      <c r="M519" s="152"/>
      <c r="N519" s="152"/>
      <c r="O519" s="152"/>
      <c r="P519" s="153"/>
      <c r="Q519" s="153"/>
      <c r="R519" s="156">
        <f t="shared" si="402"/>
        <v>0</v>
      </c>
      <c r="S519" s="156">
        <f t="shared" si="403"/>
        <v>0</v>
      </c>
      <c r="U519" s="157">
        <f t="shared" si="409"/>
        <v>0</v>
      </c>
      <c r="W519" s="152"/>
      <c r="X519" s="152"/>
      <c r="Y519" s="152"/>
      <c r="Z519" s="152"/>
      <c r="AA519" s="152"/>
      <c r="AB519" s="152"/>
      <c r="AC519" s="347"/>
      <c r="AD519" s="152"/>
      <c r="AE519" s="152"/>
      <c r="AF519" s="152"/>
      <c r="AG519" s="152"/>
      <c r="AH519" s="152"/>
      <c r="AI519" s="152"/>
      <c r="AJ519" s="347"/>
      <c r="AK519" s="152"/>
      <c r="AL519" s="152"/>
      <c r="AM519" s="295"/>
      <c r="AN519" s="228"/>
      <c r="AO519" s="228"/>
      <c r="AP519" s="228"/>
      <c r="AQ519" s="228"/>
      <c r="AR519" s="228"/>
      <c r="AS519" s="348"/>
      <c r="AT519" s="264">
        <f t="shared" si="412"/>
        <v>0</v>
      </c>
      <c r="AU519" s="259"/>
      <c r="AV519" s="265">
        <f t="shared" si="406"/>
        <v>0</v>
      </c>
      <c r="AX519" s="265">
        <f t="shared" si="410"/>
        <v>0</v>
      </c>
      <c r="AZ519" s="492">
        <f t="shared" si="407"/>
        <v>0</v>
      </c>
      <c r="BB519" s="492">
        <f t="shared" si="408"/>
        <v>0</v>
      </c>
      <c r="BD519" s="265">
        <f t="shared" si="411"/>
        <v>0</v>
      </c>
      <c r="BE519" s="105"/>
      <c r="BF519" s="105"/>
      <c r="BG519" s="105"/>
      <c r="BH519" s="105"/>
      <c r="BI519" s="105"/>
      <c r="BJ519" s="105"/>
    </row>
    <row r="520" spans="2:62" ht="20.100000000000001" hidden="1" customHeight="1" outlineLevel="1">
      <c r="B520" s="100"/>
      <c r="C520" s="908"/>
      <c r="D520" s="909"/>
      <c r="E520" s="909"/>
      <c r="F520" s="910"/>
      <c r="G520" s="890"/>
      <c r="H520" s="891"/>
      <c r="I520" s="152"/>
      <c r="J520" s="152"/>
      <c r="K520" s="152"/>
      <c r="L520" s="152"/>
      <c r="M520" s="152"/>
      <c r="N520" s="152"/>
      <c r="O520" s="152"/>
      <c r="P520" s="153"/>
      <c r="Q520" s="153"/>
      <c r="R520" s="156">
        <f t="shared" si="402"/>
        <v>0</v>
      </c>
      <c r="S520" s="156">
        <f t="shared" si="403"/>
        <v>0</v>
      </c>
      <c r="U520" s="157">
        <f t="shared" si="409"/>
        <v>0</v>
      </c>
      <c r="W520" s="152"/>
      <c r="X520" s="152"/>
      <c r="Y520" s="152"/>
      <c r="Z520" s="152"/>
      <c r="AA520" s="152"/>
      <c r="AB520" s="152"/>
      <c r="AC520" s="347"/>
      <c r="AD520" s="152"/>
      <c r="AE520" s="152"/>
      <c r="AF520" s="152"/>
      <c r="AG520" s="152"/>
      <c r="AH520" s="152"/>
      <c r="AI520" s="152"/>
      <c r="AJ520" s="347"/>
      <c r="AK520" s="152"/>
      <c r="AL520" s="152"/>
      <c r="AM520" s="295"/>
      <c r="AN520" s="228"/>
      <c r="AO520" s="228"/>
      <c r="AP520" s="228"/>
      <c r="AQ520" s="228"/>
      <c r="AR520" s="228"/>
      <c r="AS520" s="348"/>
      <c r="AT520" s="264">
        <f t="shared" si="412"/>
        <v>0</v>
      </c>
      <c r="AU520" s="259"/>
      <c r="AV520" s="265">
        <f t="shared" si="406"/>
        <v>0</v>
      </c>
      <c r="AX520" s="265">
        <f t="shared" si="410"/>
        <v>0</v>
      </c>
      <c r="AZ520" s="492">
        <f t="shared" si="407"/>
        <v>0</v>
      </c>
      <c r="BB520" s="492">
        <f t="shared" si="408"/>
        <v>0</v>
      </c>
      <c r="BD520" s="265">
        <f t="shared" si="411"/>
        <v>0</v>
      </c>
      <c r="BE520" s="105"/>
      <c r="BF520" s="105"/>
      <c r="BG520" s="105"/>
      <c r="BH520" s="105"/>
      <c r="BI520" s="105"/>
      <c r="BJ520" s="105"/>
    </row>
    <row r="521" spans="2:62" ht="9.9499999999999993" hidden="1" customHeight="1" outlineLevel="1">
      <c r="B521" s="101"/>
      <c r="C521" s="208"/>
      <c r="D521" s="208"/>
      <c r="E521" s="208"/>
      <c r="F521" s="208"/>
      <c r="G521" s="237"/>
      <c r="H521" s="207"/>
      <c r="I521" s="257"/>
      <c r="J521" s="257"/>
      <c r="K521" s="257"/>
      <c r="L521" s="257"/>
      <c r="M521" s="257"/>
      <c r="N521" s="257"/>
      <c r="O521" s="257"/>
      <c r="P521" s="256"/>
      <c r="Q521" s="102"/>
      <c r="R521" s="102"/>
      <c r="S521" s="102"/>
      <c r="U521" s="98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Z521" s="493"/>
      <c r="BE521" s="105"/>
      <c r="BF521" s="105"/>
      <c r="BG521" s="105"/>
      <c r="BH521" s="105"/>
      <c r="BI521" s="105"/>
      <c r="BJ521" s="105"/>
    </row>
    <row r="522" spans="2:62" ht="3" customHeight="1" collapsed="1" thickBot="1">
      <c r="B522" s="133"/>
      <c r="C522" s="931"/>
      <c r="D522" s="932"/>
      <c r="E522" s="933"/>
      <c r="F522" s="934"/>
      <c r="G522" s="236"/>
      <c r="H522" s="128"/>
      <c r="I522" s="129"/>
      <c r="J522" s="129"/>
      <c r="K522" s="129"/>
      <c r="L522" s="129"/>
      <c r="M522" s="129"/>
      <c r="N522" s="129"/>
      <c r="O522" s="129"/>
      <c r="P522" s="129"/>
      <c r="Q522" s="130"/>
      <c r="R522" s="131"/>
      <c r="S522" s="131"/>
      <c r="U522" s="132"/>
      <c r="W522" s="278"/>
      <c r="X522" s="936"/>
      <c r="Y522" s="932"/>
      <c r="Z522" s="934"/>
      <c r="AA522" s="279"/>
      <c r="AB522" s="128"/>
      <c r="AC522" s="282"/>
      <c r="AD522" s="280"/>
      <c r="AE522" s="280"/>
      <c r="AF522" s="280"/>
      <c r="AG522" s="280"/>
      <c r="AH522" s="280"/>
      <c r="AI522" s="280"/>
      <c r="AJ522" s="283"/>
      <c r="AK522" s="281"/>
      <c r="AL522" s="281"/>
      <c r="AM522" s="280"/>
      <c r="AN522" s="280"/>
      <c r="AO522" s="280"/>
      <c r="AP522" s="280"/>
      <c r="AQ522" s="280"/>
      <c r="AR522" s="280"/>
      <c r="AS522" s="283"/>
      <c r="AT522" s="281"/>
      <c r="AU522" s="284"/>
      <c r="AV522" s="494"/>
      <c r="AX522" s="494"/>
      <c r="AZ522" s="495"/>
      <c r="BB522" s="494"/>
      <c r="BD522" s="494"/>
      <c r="BE522" s="105"/>
      <c r="BF522" s="105"/>
      <c r="BG522" s="105"/>
      <c r="BH522" s="105"/>
      <c r="BI522" s="105"/>
      <c r="BJ522" s="105"/>
    </row>
    <row r="523" spans="2:62" s="105" customFormat="1" ht="13.5" customHeight="1">
      <c r="F523" s="351"/>
      <c r="G523" s="351"/>
      <c r="H523" s="496"/>
      <c r="I523" s="117"/>
      <c r="J523" s="117"/>
      <c r="K523" s="117"/>
      <c r="L523" s="117"/>
      <c r="M523" s="117"/>
      <c r="N523" s="117"/>
      <c r="O523" s="117"/>
      <c r="P523" s="117"/>
      <c r="S523" s="117"/>
      <c r="U523" s="352"/>
      <c r="AZ523" s="352"/>
    </row>
    <row r="524" spans="2:62" s="105" customFormat="1"/>
    <row r="525" spans="2:62" s="105" customFormat="1"/>
    <row r="526" spans="2:62" s="105" customFormat="1"/>
    <row r="527" spans="2:62" s="105" customFormat="1"/>
    <row r="528" spans="2:62" s="105" customFormat="1"/>
    <row r="529" s="105" customFormat="1"/>
    <row r="530" s="105" customFormat="1"/>
    <row r="531" s="105" customFormat="1"/>
    <row r="532" s="105" customFormat="1"/>
    <row r="533" s="105" customFormat="1"/>
    <row r="534" s="105" customFormat="1"/>
    <row r="535" s="105" customFormat="1"/>
    <row r="536" s="105" customFormat="1"/>
    <row r="537" s="105" customFormat="1"/>
    <row r="538" s="105" customFormat="1"/>
    <row r="539" s="105" customFormat="1"/>
    <row r="540" s="105" customFormat="1"/>
    <row r="541" s="105" customFormat="1"/>
    <row r="542" s="105" customFormat="1"/>
    <row r="543" s="105" customFormat="1"/>
    <row r="544" s="105" customFormat="1"/>
    <row r="545" s="105" customFormat="1"/>
    <row r="546" s="105" customFormat="1"/>
    <row r="547" s="105" customFormat="1"/>
    <row r="548" s="105" customFormat="1"/>
    <row r="549" s="105" customFormat="1"/>
    <row r="550" s="105" customFormat="1"/>
    <row r="551" s="105" customFormat="1"/>
    <row r="552" s="105" customFormat="1"/>
    <row r="553" s="105" customFormat="1"/>
    <row r="554" s="105" customFormat="1"/>
    <row r="555" s="105" customFormat="1"/>
    <row r="556" s="105" customFormat="1"/>
    <row r="557" s="105" customFormat="1"/>
    <row r="558" s="105" customFormat="1"/>
    <row r="559" s="105" customFormat="1"/>
    <row r="560" s="105" customFormat="1"/>
    <row r="561" s="105" customFormat="1"/>
    <row r="562" s="105" customFormat="1"/>
    <row r="563" s="105" customFormat="1"/>
    <row r="564" s="105" customFormat="1"/>
    <row r="565" s="105" customFormat="1"/>
    <row r="566" s="105" customFormat="1"/>
    <row r="567" s="105" customFormat="1"/>
    <row r="568" s="105" customFormat="1"/>
    <row r="569" s="105" customFormat="1"/>
    <row r="570" s="105" customFormat="1"/>
    <row r="571" s="105" customFormat="1"/>
    <row r="572" s="105" customFormat="1"/>
    <row r="573" s="105" customFormat="1"/>
    <row r="574" s="105" customFormat="1"/>
    <row r="575" s="105" customFormat="1"/>
    <row r="576" s="105" customFormat="1"/>
    <row r="577" s="105" customFormat="1"/>
    <row r="578" s="105" customFormat="1"/>
    <row r="579" s="105" customFormat="1"/>
    <row r="580" s="105" customFormat="1"/>
    <row r="581" s="105" customFormat="1"/>
    <row r="582" s="105" customFormat="1"/>
    <row r="583" s="105" customFormat="1"/>
    <row r="584" s="105" customFormat="1"/>
    <row r="585" s="105" customFormat="1"/>
    <row r="586" s="105" customFormat="1"/>
    <row r="587" s="105" customFormat="1"/>
    <row r="588" s="105" customFormat="1"/>
    <row r="589" s="105" customFormat="1"/>
    <row r="590" s="105" customFormat="1"/>
    <row r="591" s="105" customFormat="1"/>
    <row r="592" s="105" customFormat="1"/>
    <row r="593" s="105" customFormat="1"/>
    <row r="594" s="105" customFormat="1"/>
    <row r="595" s="105" customFormat="1"/>
    <row r="596" s="105" customFormat="1"/>
    <row r="597" s="105" customFormat="1"/>
    <row r="598" s="105" customFormat="1"/>
    <row r="599" s="105" customFormat="1"/>
    <row r="600" s="105" customFormat="1"/>
    <row r="601" s="105" customFormat="1"/>
    <row r="602" s="105" customFormat="1"/>
    <row r="603" s="105" customFormat="1"/>
    <row r="604" s="105" customFormat="1"/>
    <row r="605" s="105" customFormat="1"/>
    <row r="606" s="105" customFormat="1"/>
    <row r="607" s="105" customFormat="1"/>
    <row r="608" s="105" customFormat="1"/>
    <row r="609" s="105" customFormat="1"/>
    <row r="610" s="105" customFormat="1"/>
    <row r="611" s="105" customFormat="1"/>
    <row r="612" s="105" customFormat="1"/>
    <row r="613" s="105" customFormat="1"/>
    <row r="614" s="105" customFormat="1"/>
    <row r="615" s="105" customFormat="1"/>
    <row r="616" s="105" customFormat="1"/>
    <row r="617" s="105" customFormat="1"/>
    <row r="618" s="105" customFormat="1"/>
    <row r="619" s="105" customFormat="1"/>
    <row r="620" s="105" customFormat="1"/>
    <row r="621" s="105" customFormat="1"/>
    <row r="622" s="105" customFormat="1"/>
    <row r="623" s="105" customFormat="1"/>
    <row r="624" s="105" customFormat="1"/>
    <row r="625" s="105" customFormat="1"/>
    <row r="626" s="105" customFormat="1"/>
    <row r="627" s="105" customFormat="1"/>
    <row r="628" s="105" customFormat="1"/>
    <row r="629" s="105" customFormat="1"/>
    <row r="630" s="105" customFormat="1"/>
    <row r="631" s="105" customFormat="1"/>
    <row r="632" s="105" customFormat="1"/>
    <row r="633" s="105" customFormat="1"/>
    <row r="634" s="105" customFormat="1"/>
    <row r="635" s="105" customFormat="1"/>
    <row r="636" s="105" customFormat="1"/>
    <row r="637" s="105" customFormat="1"/>
    <row r="638" s="105" customFormat="1"/>
    <row r="639" s="105" customFormat="1"/>
    <row r="640" s="105" customFormat="1"/>
    <row r="641" s="105" customFormat="1"/>
    <row r="642" s="105" customFormat="1"/>
    <row r="643" s="105" customFormat="1"/>
    <row r="644" s="105" customFormat="1"/>
    <row r="645" s="105" customFormat="1"/>
    <row r="646" s="105" customFormat="1"/>
    <row r="647" s="105" customFormat="1"/>
    <row r="648" s="105" customFormat="1"/>
    <row r="649" s="105" customFormat="1"/>
    <row r="650" s="105" customFormat="1"/>
    <row r="651" s="105" customFormat="1"/>
    <row r="652" s="105" customFormat="1"/>
    <row r="653" s="105" customFormat="1"/>
    <row r="654" s="105" customFormat="1"/>
    <row r="655" s="105" customFormat="1"/>
    <row r="656" s="105" customFormat="1"/>
    <row r="657" s="105" customFormat="1"/>
    <row r="658" s="105" customFormat="1"/>
    <row r="659" s="105" customFormat="1"/>
    <row r="660" s="105" customFormat="1"/>
    <row r="661" s="105" customFormat="1"/>
    <row r="662" s="105" customFormat="1"/>
    <row r="663" s="105" customFormat="1"/>
    <row r="664" s="105" customFormat="1"/>
    <row r="665" s="105" customFormat="1"/>
    <row r="666" s="105" customFormat="1"/>
    <row r="667" s="105" customFormat="1"/>
    <row r="668" s="105" customFormat="1"/>
    <row r="669" s="105" customFormat="1"/>
    <row r="670" s="105" customFormat="1"/>
    <row r="671" s="105" customFormat="1"/>
    <row r="672" s="105" customFormat="1"/>
    <row r="673" s="105" customFormat="1"/>
    <row r="674" s="105" customFormat="1"/>
    <row r="675" s="105" customFormat="1"/>
    <row r="676" s="105" customFormat="1"/>
    <row r="677" s="105" customFormat="1"/>
    <row r="678" s="105" customFormat="1"/>
    <row r="679" s="105" customFormat="1"/>
    <row r="680" s="105" customFormat="1"/>
    <row r="681" s="105" customFormat="1"/>
    <row r="682" s="105" customFormat="1"/>
    <row r="683" s="105" customFormat="1"/>
    <row r="684" s="105" customFormat="1"/>
    <row r="685" s="105" customFormat="1"/>
    <row r="686" s="105" customFormat="1"/>
    <row r="687" s="105" customFormat="1"/>
    <row r="688" s="105" customFormat="1"/>
    <row r="689" s="105" customFormat="1"/>
    <row r="690" s="105" customFormat="1"/>
    <row r="691" s="105" customFormat="1"/>
    <row r="692" s="105" customFormat="1"/>
    <row r="693" s="105" customFormat="1"/>
    <row r="694" s="105" customFormat="1"/>
    <row r="695" s="105" customFormat="1"/>
    <row r="696" s="105" customFormat="1"/>
    <row r="697" s="105" customFormat="1"/>
    <row r="698" s="105" customFormat="1"/>
    <row r="699" s="105" customFormat="1"/>
    <row r="700" s="105" customFormat="1"/>
    <row r="701" s="105" customFormat="1"/>
    <row r="702" s="105" customFormat="1"/>
    <row r="703" s="105" customFormat="1"/>
    <row r="704" s="105" customFormat="1"/>
    <row r="705" s="105" customFormat="1"/>
    <row r="706" s="105" customFormat="1"/>
    <row r="707" s="105" customFormat="1"/>
    <row r="708" s="105" customFormat="1"/>
    <row r="709" s="105" customFormat="1"/>
    <row r="710" s="105" customFormat="1"/>
    <row r="711" s="105" customFormat="1"/>
    <row r="712" s="105" customFormat="1"/>
    <row r="713" s="105" customFormat="1"/>
    <row r="714" s="105" customFormat="1"/>
    <row r="715" s="105" customFormat="1"/>
    <row r="716" s="105" customFormat="1"/>
    <row r="717" s="105" customFormat="1"/>
    <row r="718" s="105" customFormat="1"/>
    <row r="719" s="105" customFormat="1"/>
    <row r="720" s="105" customFormat="1"/>
    <row r="721" s="105" customFormat="1"/>
    <row r="722" s="105" customFormat="1"/>
    <row r="723" s="105" customFormat="1"/>
    <row r="724" s="105" customFormat="1"/>
    <row r="725" s="105" customFormat="1"/>
    <row r="726" s="105" customFormat="1"/>
    <row r="727" s="105" customFormat="1"/>
    <row r="728" s="105" customFormat="1"/>
    <row r="729" s="105" customFormat="1"/>
    <row r="730" s="105" customFormat="1"/>
    <row r="731" s="105" customFormat="1"/>
    <row r="732" s="105" customFormat="1"/>
    <row r="733" s="105" customFormat="1"/>
    <row r="734" s="105" customFormat="1"/>
    <row r="735" s="105" customFormat="1"/>
    <row r="736" s="105" customFormat="1"/>
    <row r="737" s="105" customFormat="1"/>
    <row r="738" s="105" customFormat="1"/>
    <row r="739" s="105" customFormat="1"/>
    <row r="740" s="105" customFormat="1"/>
    <row r="741" s="105" customFormat="1"/>
    <row r="742" s="105" customFormat="1"/>
    <row r="743" s="105" customFormat="1"/>
    <row r="744" s="105" customFormat="1"/>
    <row r="745" s="105" customFormat="1"/>
    <row r="746" s="105" customFormat="1"/>
    <row r="747" s="105" customFormat="1"/>
    <row r="748" s="105" customFormat="1"/>
    <row r="749" s="105" customFormat="1"/>
    <row r="750" s="105" customFormat="1"/>
    <row r="751" s="105" customFormat="1"/>
    <row r="752" s="105" customFormat="1"/>
    <row r="753" s="105" customFormat="1"/>
    <row r="754" s="105" customFormat="1"/>
    <row r="755" s="105" customFormat="1"/>
    <row r="756" s="105" customFormat="1"/>
    <row r="757" s="105" customFormat="1"/>
    <row r="758" s="105" customFormat="1"/>
    <row r="759" s="105" customFormat="1"/>
    <row r="760" s="105" customFormat="1"/>
    <row r="761" s="105" customFormat="1"/>
    <row r="762" s="105" customFormat="1"/>
    <row r="763" s="105" customFormat="1"/>
    <row r="764" s="105" customFormat="1"/>
    <row r="765" s="105" customFormat="1"/>
    <row r="766" s="105" customFormat="1"/>
    <row r="767" s="105" customFormat="1"/>
    <row r="768" s="105" customFormat="1"/>
    <row r="769" s="105" customFormat="1"/>
    <row r="770" s="105" customFormat="1"/>
    <row r="771" s="105" customFormat="1"/>
    <row r="772" s="105" customFormat="1"/>
    <row r="773" s="105" customFormat="1"/>
    <row r="774" s="105" customFormat="1"/>
    <row r="775" s="105" customFormat="1"/>
    <row r="776" s="105" customFormat="1"/>
    <row r="777" s="105" customFormat="1"/>
    <row r="778" s="105" customFormat="1"/>
    <row r="779" s="105" customFormat="1"/>
    <row r="780" s="105" customFormat="1"/>
    <row r="781" s="105" customFormat="1"/>
    <row r="782" s="105" customFormat="1"/>
    <row r="783" s="105" customFormat="1"/>
    <row r="784" s="105" customFormat="1"/>
    <row r="785" s="105" customFormat="1"/>
    <row r="786" s="105" customFormat="1"/>
    <row r="787" s="105" customFormat="1"/>
    <row r="788" s="105" customFormat="1"/>
    <row r="789" s="105" customFormat="1"/>
    <row r="790" s="105" customFormat="1"/>
    <row r="791" s="105" customFormat="1"/>
    <row r="792" s="105" customFormat="1"/>
    <row r="793" s="105" customFormat="1"/>
    <row r="794" s="105" customFormat="1"/>
    <row r="795" s="105" customFormat="1"/>
    <row r="796" s="105" customFormat="1"/>
    <row r="797" s="105" customFormat="1"/>
    <row r="798" s="105" customFormat="1"/>
    <row r="799" s="105" customFormat="1"/>
    <row r="800" s="105" customFormat="1"/>
    <row r="801" s="105" customFormat="1"/>
    <row r="802" s="105" customFormat="1"/>
    <row r="803" s="105" customFormat="1"/>
    <row r="804" s="105" customFormat="1"/>
    <row r="805" s="105" customFormat="1"/>
    <row r="806" s="105" customFormat="1"/>
    <row r="807" s="105" customFormat="1"/>
    <row r="808" s="105" customFormat="1"/>
    <row r="809" s="105" customFormat="1"/>
    <row r="810" s="105" customFormat="1"/>
    <row r="811" s="105" customFormat="1"/>
    <row r="812" s="105" customFormat="1"/>
    <row r="813" s="105" customFormat="1"/>
    <row r="814" s="105" customFormat="1"/>
    <row r="815" s="105" customFormat="1"/>
    <row r="816" s="105" customFormat="1"/>
    <row r="817" s="105" customFormat="1"/>
    <row r="818" s="105" customFormat="1"/>
    <row r="819" s="105" customFormat="1"/>
    <row r="820" s="105" customFormat="1"/>
    <row r="821" s="105" customFormat="1"/>
    <row r="822" s="105" customFormat="1"/>
    <row r="823" s="105" customFormat="1"/>
    <row r="824" s="105" customFormat="1"/>
    <row r="825" s="105" customFormat="1"/>
    <row r="826" s="105" customFormat="1"/>
    <row r="827" s="105" customFormat="1"/>
    <row r="828" s="105" customFormat="1"/>
    <row r="829" s="105" customFormat="1"/>
    <row r="830" s="105" customFormat="1"/>
    <row r="831" s="105" customFormat="1"/>
    <row r="832" s="105" customFormat="1"/>
    <row r="833" s="105" customFormat="1"/>
    <row r="834" s="105" customFormat="1"/>
    <row r="835" s="105" customFormat="1"/>
    <row r="836" s="105" customFormat="1"/>
    <row r="837" s="105" customFormat="1"/>
    <row r="838" s="105" customFormat="1"/>
    <row r="839" s="105" customFormat="1"/>
    <row r="840" s="105" customFormat="1"/>
    <row r="841" s="105" customFormat="1"/>
    <row r="842" s="105" customFormat="1"/>
    <row r="843" s="105" customFormat="1"/>
    <row r="844" s="105" customFormat="1"/>
    <row r="845" s="105" customFormat="1"/>
    <row r="846" s="105" customFormat="1"/>
    <row r="847" s="105" customFormat="1"/>
    <row r="848" s="105" customFormat="1"/>
    <row r="849" s="105" customFormat="1"/>
    <row r="850" s="105" customFormat="1"/>
    <row r="851" s="105" customFormat="1"/>
    <row r="852" s="105" customFormat="1"/>
    <row r="853" s="105" customFormat="1"/>
    <row r="854" s="105" customFormat="1"/>
    <row r="855" s="105" customFormat="1"/>
    <row r="856" s="105" customFormat="1"/>
    <row r="857" s="105" customFormat="1"/>
    <row r="858" s="105" customFormat="1"/>
    <row r="859" s="105" customFormat="1"/>
    <row r="860" s="105" customFormat="1"/>
    <row r="861" s="105" customFormat="1"/>
    <row r="862" s="105" customFormat="1"/>
    <row r="863" s="105" customFormat="1"/>
    <row r="864" s="105" customFormat="1"/>
    <row r="865" s="105" customFormat="1"/>
    <row r="866" s="105" customFormat="1"/>
    <row r="867" s="105" customFormat="1"/>
    <row r="868" s="105" customFormat="1"/>
    <row r="869" s="105" customFormat="1"/>
    <row r="870" s="105" customFormat="1"/>
    <row r="871" s="105" customFormat="1"/>
    <row r="872" s="105" customFormat="1"/>
    <row r="873" s="105" customFormat="1"/>
    <row r="874" s="105" customFormat="1"/>
    <row r="875" s="105" customFormat="1"/>
    <row r="876" s="105" customFormat="1"/>
    <row r="877" s="105" customFormat="1"/>
    <row r="878" s="105" customFormat="1"/>
    <row r="879" s="105" customFormat="1"/>
    <row r="880" s="105" customFormat="1"/>
    <row r="881" s="105" customFormat="1"/>
    <row r="882" s="105" customFormat="1"/>
    <row r="883" s="105" customFormat="1"/>
    <row r="884" s="105" customFormat="1"/>
    <row r="885" s="105" customFormat="1"/>
    <row r="886" s="105" customFormat="1"/>
    <row r="887" s="105" customFormat="1"/>
    <row r="888" s="105" customFormat="1"/>
    <row r="889" s="105" customFormat="1"/>
    <row r="890" s="105" customFormat="1"/>
    <row r="891" s="105" customFormat="1"/>
    <row r="892" s="105" customFormat="1"/>
    <row r="893" s="105" customFormat="1"/>
    <row r="894" s="105" customFormat="1"/>
    <row r="895" s="105" customFormat="1"/>
    <row r="896" s="105" customFormat="1"/>
    <row r="897" s="105" customFormat="1"/>
    <row r="898" s="105" customFormat="1"/>
    <row r="899" s="105" customFormat="1"/>
    <row r="900" s="105" customFormat="1"/>
    <row r="901" s="105" customFormat="1"/>
    <row r="902" s="105" customFormat="1"/>
    <row r="903" s="105" customFormat="1"/>
    <row r="904" s="105" customFormat="1"/>
    <row r="905" s="105" customFormat="1"/>
    <row r="906" s="105" customFormat="1"/>
    <row r="907" s="105" customFormat="1"/>
    <row r="908" s="105" customFormat="1"/>
    <row r="909" s="105" customFormat="1"/>
    <row r="910" s="105" customFormat="1"/>
    <row r="911" s="105" customFormat="1"/>
    <row r="912" s="105" customFormat="1"/>
    <row r="913" s="105" customFormat="1"/>
    <row r="914" s="105" customFormat="1"/>
    <row r="915" s="105" customFormat="1"/>
    <row r="916" s="105" customFormat="1"/>
    <row r="917" s="105" customFormat="1"/>
    <row r="918" s="105" customFormat="1"/>
    <row r="919" s="105" customFormat="1"/>
    <row r="920" s="105" customFormat="1"/>
    <row r="921" s="105" customFormat="1"/>
    <row r="922" s="105" customFormat="1"/>
    <row r="923" s="105" customFormat="1"/>
    <row r="924" s="105" customFormat="1"/>
    <row r="925" s="105" customFormat="1"/>
    <row r="926" s="105" customFormat="1"/>
    <row r="927" s="105" customFormat="1"/>
    <row r="928" s="105" customFormat="1"/>
    <row r="929" s="105" customFormat="1"/>
    <row r="930" s="105" customFormat="1"/>
    <row r="931" s="105" customFormat="1"/>
    <row r="932" s="105" customFormat="1"/>
    <row r="933" s="105" customFormat="1"/>
    <row r="934" s="105" customFormat="1"/>
    <row r="935" s="105" customFormat="1"/>
    <row r="936" s="105" customFormat="1"/>
    <row r="937" s="105" customFormat="1"/>
    <row r="938" s="105" customFormat="1"/>
    <row r="939" s="105" customFormat="1"/>
    <row r="940" s="105" customFormat="1"/>
    <row r="941" s="105" customFormat="1"/>
    <row r="942" s="105" customFormat="1"/>
    <row r="943" s="105" customFormat="1"/>
    <row r="944" s="105" customFormat="1"/>
    <row r="945" s="105" customFormat="1"/>
    <row r="946" s="105" customFormat="1"/>
    <row r="947" s="105" customFormat="1"/>
    <row r="948" s="105" customFormat="1"/>
    <row r="949" s="105" customFormat="1"/>
    <row r="950" s="105" customFormat="1"/>
    <row r="951" s="105" customFormat="1"/>
    <row r="952" s="105" customFormat="1"/>
    <row r="953" s="105" customFormat="1"/>
    <row r="954" s="105" customFormat="1"/>
    <row r="955" s="105" customFormat="1"/>
    <row r="956" s="105" customFormat="1"/>
    <row r="957" s="105" customFormat="1"/>
    <row r="958" s="105" customFormat="1"/>
    <row r="959" s="105" customFormat="1"/>
    <row r="960" s="105" customFormat="1"/>
    <row r="961" s="105" customFormat="1"/>
    <row r="962" s="105" customFormat="1"/>
    <row r="963" s="105" customFormat="1"/>
    <row r="964" s="105" customFormat="1"/>
    <row r="965" s="105" customFormat="1"/>
    <row r="966" s="105" customFormat="1"/>
    <row r="967" s="105" customFormat="1"/>
    <row r="968" s="105" customFormat="1"/>
    <row r="969" s="105" customFormat="1"/>
    <row r="970" s="105" customFormat="1"/>
    <row r="971" s="105" customFormat="1"/>
    <row r="972" s="105" customFormat="1"/>
    <row r="973" s="105" customFormat="1"/>
    <row r="974" s="105" customFormat="1"/>
    <row r="975" s="105" customFormat="1"/>
    <row r="976" s="105" customFormat="1"/>
    <row r="977" s="105" customFormat="1"/>
    <row r="978" s="105" customFormat="1"/>
    <row r="979" s="105" customFormat="1"/>
    <row r="980" s="105" customFormat="1"/>
    <row r="981" s="105" customFormat="1"/>
    <row r="982" s="105" customFormat="1"/>
    <row r="983" s="105" customFormat="1"/>
    <row r="984" s="105" customFormat="1"/>
    <row r="985" s="105" customFormat="1"/>
    <row r="986" s="105" customFormat="1"/>
    <row r="987" s="105" customFormat="1"/>
    <row r="988" s="105" customFormat="1"/>
    <row r="989" s="105" customFormat="1"/>
    <row r="990" s="105" customFormat="1"/>
    <row r="991" s="105" customFormat="1"/>
    <row r="992" s="105" customFormat="1"/>
    <row r="993" s="105" customFormat="1"/>
    <row r="994" s="105" customFormat="1"/>
    <row r="995" s="105" customFormat="1"/>
    <row r="996" s="105" customFormat="1"/>
    <row r="997" s="105" customFormat="1"/>
    <row r="998" s="105" customFormat="1"/>
    <row r="999" s="105" customFormat="1"/>
    <row r="1000" s="105" customFormat="1"/>
  </sheetData>
  <sheetProtection algorithmName="SHA-512" hashValue="fpCYpyvJoJhnJEFSumUzBeuShG+AMNmMdWGnFDAAAwicfF5zUA0W7a+1HdSO8xAXIs2S05Pyuxgi3MelnICNbg==" saltValue="QVmNz+EiKPUrr3phqjmo4g==" spinCount="100000" sheet="1" formatCells="0" formatColumns="0" formatRows="0"/>
  <mergeCells count="815">
    <mergeCell ref="C459:F459"/>
    <mergeCell ref="G459:H459"/>
    <mergeCell ref="C460:F460"/>
    <mergeCell ref="G460:H460"/>
    <mergeCell ref="C461:F461"/>
    <mergeCell ref="C513:F513"/>
    <mergeCell ref="G513:H513"/>
    <mergeCell ref="G492:H492"/>
    <mergeCell ref="C493:F493"/>
    <mergeCell ref="G493:H493"/>
    <mergeCell ref="C494:F494"/>
    <mergeCell ref="G494:H494"/>
    <mergeCell ref="C495:F495"/>
    <mergeCell ref="G495:H495"/>
    <mergeCell ref="C496:F496"/>
    <mergeCell ref="G496:H496"/>
    <mergeCell ref="C499:F499"/>
    <mergeCell ref="C500:F500"/>
    <mergeCell ref="C501:F501"/>
    <mergeCell ref="C462:F462"/>
    <mergeCell ref="G462:H462"/>
    <mergeCell ref="G479:H479"/>
    <mergeCell ref="G473:H473"/>
    <mergeCell ref="G474:H474"/>
    <mergeCell ref="C446:F446"/>
    <mergeCell ref="C447:F447"/>
    <mergeCell ref="G440:H440"/>
    <mergeCell ref="C441:F441"/>
    <mergeCell ref="G441:H441"/>
    <mergeCell ref="C442:F442"/>
    <mergeCell ref="G442:H442"/>
    <mergeCell ref="C443:F443"/>
    <mergeCell ref="G443:H443"/>
    <mergeCell ref="C444:F444"/>
    <mergeCell ref="G444:H444"/>
    <mergeCell ref="C440:F440"/>
    <mergeCell ref="C458:F458"/>
    <mergeCell ref="G358:H358"/>
    <mergeCell ref="C359:F359"/>
    <mergeCell ref="G359:H359"/>
    <mergeCell ref="C360:F360"/>
    <mergeCell ref="G360:H360"/>
    <mergeCell ref="C373:F373"/>
    <mergeCell ref="G373:H373"/>
    <mergeCell ref="G374:H374"/>
    <mergeCell ref="C371:F371"/>
    <mergeCell ref="C372:F372"/>
    <mergeCell ref="G411:H411"/>
    <mergeCell ref="G412:H412"/>
    <mergeCell ref="G413:H413"/>
    <mergeCell ref="G414:H414"/>
    <mergeCell ref="G415:H415"/>
    <mergeCell ref="G416:H416"/>
    <mergeCell ref="G417:H417"/>
    <mergeCell ref="G418:H418"/>
    <mergeCell ref="G396:H396"/>
    <mergeCell ref="G397:H397"/>
    <mergeCell ref="G447:H447"/>
    <mergeCell ref="G448:H448"/>
    <mergeCell ref="C449:F449"/>
    <mergeCell ref="G308:H308"/>
    <mergeCell ref="G322:H322"/>
    <mergeCell ref="G323:H323"/>
    <mergeCell ref="G324:H324"/>
    <mergeCell ref="C316:F316"/>
    <mergeCell ref="C318:F318"/>
    <mergeCell ref="C319:F319"/>
    <mergeCell ref="C313:F313"/>
    <mergeCell ref="C314:F314"/>
    <mergeCell ref="C315:F315"/>
    <mergeCell ref="G257:H257"/>
    <mergeCell ref="C258:F258"/>
    <mergeCell ref="G258:H258"/>
    <mergeCell ref="C270:F270"/>
    <mergeCell ref="G270:H270"/>
    <mergeCell ref="C271:F271"/>
    <mergeCell ref="G271:H271"/>
    <mergeCell ref="G268:H268"/>
    <mergeCell ref="G269:H269"/>
    <mergeCell ref="G259:H259"/>
    <mergeCell ref="G260:H260"/>
    <mergeCell ref="G261:H261"/>
    <mergeCell ref="G262:H262"/>
    <mergeCell ref="G263:H263"/>
    <mergeCell ref="G264:H264"/>
    <mergeCell ref="G265:H265"/>
    <mergeCell ref="C262:F262"/>
    <mergeCell ref="C263:F263"/>
    <mergeCell ref="C264:F264"/>
    <mergeCell ref="C259:F259"/>
    <mergeCell ref="C260:F260"/>
    <mergeCell ref="C261:F261"/>
    <mergeCell ref="C269:F269"/>
    <mergeCell ref="G254:H254"/>
    <mergeCell ref="C255:F255"/>
    <mergeCell ref="G255:H255"/>
    <mergeCell ref="C256:F256"/>
    <mergeCell ref="G256:H256"/>
    <mergeCell ref="G253:H253"/>
    <mergeCell ref="G243:H243"/>
    <mergeCell ref="G244:H244"/>
    <mergeCell ref="G245:H245"/>
    <mergeCell ref="G246:H246"/>
    <mergeCell ref="G247:H247"/>
    <mergeCell ref="G248:H248"/>
    <mergeCell ref="G251:H251"/>
    <mergeCell ref="G252:H252"/>
    <mergeCell ref="C244:F244"/>
    <mergeCell ref="C245:F245"/>
    <mergeCell ref="C246:F246"/>
    <mergeCell ref="X522:Z522"/>
    <mergeCell ref="G480:H480"/>
    <mergeCell ref="G481:H481"/>
    <mergeCell ref="G482:H482"/>
    <mergeCell ref="G450:H450"/>
    <mergeCell ref="G451:H451"/>
    <mergeCell ref="G452:H452"/>
    <mergeCell ref="G455:H455"/>
    <mergeCell ref="G456:H456"/>
    <mergeCell ref="G457:H457"/>
    <mergeCell ref="G463:H463"/>
    <mergeCell ref="G464:H464"/>
    <mergeCell ref="G465:H465"/>
    <mergeCell ref="G466:H466"/>
    <mergeCell ref="G467:H467"/>
    <mergeCell ref="G468:H468"/>
    <mergeCell ref="G469:H469"/>
    <mergeCell ref="G483:H483"/>
    <mergeCell ref="G476:H476"/>
    <mergeCell ref="G477:H477"/>
    <mergeCell ref="G478:H478"/>
    <mergeCell ref="G461:H461"/>
    <mergeCell ref="G458:H458"/>
    <mergeCell ref="G472:H472"/>
    <mergeCell ref="G475:H475"/>
    <mergeCell ref="G421:H421"/>
    <mergeCell ref="G422:H422"/>
    <mergeCell ref="G428:H428"/>
    <mergeCell ref="G429:H429"/>
    <mergeCell ref="G430:H430"/>
    <mergeCell ref="G431:H431"/>
    <mergeCell ref="G432:H432"/>
    <mergeCell ref="G433:H433"/>
    <mergeCell ref="G434:H434"/>
    <mergeCell ref="G423:H423"/>
    <mergeCell ref="G424:H424"/>
    <mergeCell ref="G425:H425"/>
    <mergeCell ref="G426:H426"/>
    <mergeCell ref="G427:H427"/>
    <mergeCell ref="G435:H435"/>
    <mergeCell ref="G438:H438"/>
    <mergeCell ref="G439:H439"/>
    <mergeCell ref="G445:H445"/>
    <mergeCell ref="G446:H446"/>
    <mergeCell ref="G449:H449"/>
    <mergeCell ref="G409:H409"/>
    <mergeCell ref="G410:H410"/>
    <mergeCell ref="G381:H381"/>
    <mergeCell ref="G382:H382"/>
    <mergeCell ref="G383:H383"/>
    <mergeCell ref="G384:H384"/>
    <mergeCell ref="G387:H387"/>
    <mergeCell ref="G388:H388"/>
    <mergeCell ref="G394:H394"/>
    <mergeCell ref="G395:H395"/>
    <mergeCell ref="G389:H389"/>
    <mergeCell ref="G390:H390"/>
    <mergeCell ref="G391:H391"/>
    <mergeCell ref="G392:H392"/>
    <mergeCell ref="G393:H393"/>
    <mergeCell ref="G398:H398"/>
    <mergeCell ref="G399:H399"/>
    <mergeCell ref="G400:H400"/>
    <mergeCell ref="G401:H401"/>
    <mergeCell ref="G404:H404"/>
    <mergeCell ref="G405:H405"/>
    <mergeCell ref="G406:H406"/>
    <mergeCell ref="G407:H407"/>
    <mergeCell ref="G408:H408"/>
    <mergeCell ref="G366:H366"/>
    <mergeCell ref="G367:H367"/>
    <mergeCell ref="G370:H370"/>
    <mergeCell ref="G371:H371"/>
    <mergeCell ref="G372:H372"/>
    <mergeCell ref="G378:H378"/>
    <mergeCell ref="G379:H379"/>
    <mergeCell ref="G380:H380"/>
    <mergeCell ref="G375:H375"/>
    <mergeCell ref="G376:H376"/>
    <mergeCell ref="G377:H377"/>
    <mergeCell ref="G353:H353"/>
    <mergeCell ref="G354:H354"/>
    <mergeCell ref="G355:H355"/>
    <mergeCell ref="G361:H361"/>
    <mergeCell ref="G362:H362"/>
    <mergeCell ref="G363:H363"/>
    <mergeCell ref="G364:H364"/>
    <mergeCell ref="G365:H365"/>
    <mergeCell ref="G337:H337"/>
    <mergeCell ref="G343:H343"/>
    <mergeCell ref="G344:H344"/>
    <mergeCell ref="G345:H345"/>
    <mergeCell ref="G346:H346"/>
    <mergeCell ref="G347:H347"/>
    <mergeCell ref="G348:H348"/>
    <mergeCell ref="G349:H349"/>
    <mergeCell ref="G350:H350"/>
    <mergeCell ref="G338:H338"/>
    <mergeCell ref="G339:H339"/>
    <mergeCell ref="G340:H340"/>
    <mergeCell ref="G341:H341"/>
    <mergeCell ref="G342:H342"/>
    <mergeCell ref="G356:H356"/>
    <mergeCell ref="G357:H357"/>
    <mergeCell ref="G327:H327"/>
    <mergeCell ref="G328:H328"/>
    <mergeCell ref="G329:H329"/>
    <mergeCell ref="G330:H330"/>
    <mergeCell ref="G331:H331"/>
    <mergeCell ref="G332:H332"/>
    <mergeCell ref="G333:H333"/>
    <mergeCell ref="G336:H336"/>
    <mergeCell ref="G312:H312"/>
    <mergeCell ref="G313:H313"/>
    <mergeCell ref="G314:H314"/>
    <mergeCell ref="G315:H315"/>
    <mergeCell ref="G316:H316"/>
    <mergeCell ref="G319:H319"/>
    <mergeCell ref="G320:H320"/>
    <mergeCell ref="G321:H321"/>
    <mergeCell ref="G325:H325"/>
    <mergeCell ref="G326:H326"/>
    <mergeCell ref="G297:H297"/>
    <mergeCell ref="G298:H298"/>
    <mergeCell ref="G299:H299"/>
    <mergeCell ref="G302:H302"/>
    <mergeCell ref="G303:H303"/>
    <mergeCell ref="G309:H309"/>
    <mergeCell ref="G310:H310"/>
    <mergeCell ref="G311:H311"/>
    <mergeCell ref="G282:H282"/>
    <mergeCell ref="G285:H285"/>
    <mergeCell ref="G286:H286"/>
    <mergeCell ref="G292:H292"/>
    <mergeCell ref="G293:H293"/>
    <mergeCell ref="G294:H294"/>
    <mergeCell ref="G295:H295"/>
    <mergeCell ref="G296:H296"/>
    <mergeCell ref="G287:H287"/>
    <mergeCell ref="G288:H288"/>
    <mergeCell ref="G289:H289"/>
    <mergeCell ref="G291:H291"/>
    <mergeCell ref="G304:H304"/>
    <mergeCell ref="G305:H305"/>
    <mergeCell ref="G306:H306"/>
    <mergeCell ref="G307:H307"/>
    <mergeCell ref="G275:H275"/>
    <mergeCell ref="G276:H276"/>
    <mergeCell ref="G277:H277"/>
    <mergeCell ref="G278:H278"/>
    <mergeCell ref="G279:H279"/>
    <mergeCell ref="G280:H280"/>
    <mergeCell ref="G281:H281"/>
    <mergeCell ref="G273:H273"/>
    <mergeCell ref="G274:H274"/>
    <mergeCell ref="G229:H229"/>
    <mergeCell ref="G230:H230"/>
    <mergeCell ref="G231:H231"/>
    <mergeCell ref="G236:H236"/>
    <mergeCell ref="G242:H242"/>
    <mergeCell ref="G213:H213"/>
    <mergeCell ref="G219:H219"/>
    <mergeCell ref="G225:H225"/>
    <mergeCell ref="G226:H226"/>
    <mergeCell ref="G227:H227"/>
    <mergeCell ref="G220:H220"/>
    <mergeCell ref="G221:H221"/>
    <mergeCell ref="G222:H222"/>
    <mergeCell ref="G223:H223"/>
    <mergeCell ref="G224:H224"/>
    <mergeCell ref="G237:H237"/>
    <mergeCell ref="G240:H240"/>
    <mergeCell ref="G241:H241"/>
    <mergeCell ref="G239:H239"/>
    <mergeCell ref="G238:H238"/>
    <mergeCell ref="G207:H207"/>
    <mergeCell ref="G208:H208"/>
    <mergeCell ref="G209:H209"/>
    <mergeCell ref="G210:H210"/>
    <mergeCell ref="G211:H211"/>
    <mergeCell ref="G212:H212"/>
    <mergeCell ref="G205:H205"/>
    <mergeCell ref="G206:H206"/>
    <mergeCell ref="G228:H228"/>
    <mergeCell ref="G191:H191"/>
    <mergeCell ref="G192:H192"/>
    <mergeCell ref="G193:H193"/>
    <mergeCell ref="G194:H194"/>
    <mergeCell ref="G195:H195"/>
    <mergeCell ref="G196:H196"/>
    <mergeCell ref="G187:H187"/>
    <mergeCell ref="G188:H188"/>
    <mergeCell ref="G189:H189"/>
    <mergeCell ref="G190:H190"/>
    <mergeCell ref="C520:F520"/>
    <mergeCell ref="G520:H520"/>
    <mergeCell ref="C502:F502"/>
    <mergeCell ref="C503:F503"/>
    <mergeCell ref="C505:F505"/>
    <mergeCell ref="C522:F522"/>
    <mergeCell ref="C517:F517"/>
    <mergeCell ref="G517:H517"/>
    <mergeCell ref="C518:F518"/>
    <mergeCell ref="G518:H518"/>
    <mergeCell ref="C519:F519"/>
    <mergeCell ref="G519:H519"/>
    <mergeCell ref="C516:F516"/>
    <mergeCell ref="G516:H516"/>
    <mergeCell ref="G502:H502"/>
    <mergeCell ref="G503:H503"/>
    <mergeCell ref="C509:F509"/>
    <mergeCell ref="G509:H509"/>
    <mergeCell ref="C510:F510"/>
    <mergeCell ref="G510:H510"/>
    <mergeCell ref="C511:F511"/>
    <mergeCell ref="G511:H511"/>
    <mergeCell ref="C512:F512"/>
    <mergeCell ref="G512:H512"/>
    <mergeCell ref="C514:F514"/>
    <mergeCell ref="G514:H514"/>
    <mergeCell ref="C515:F515"/>
    <mergeCell ref="G515:H515"/>
    <mergeCell ref="C484:F484"/>
    <mergeCell ref="C485:F485"/>
    <mergeCell ref="C486:F486"/>
    <mergeCell ref="C506:F506"/>
    <mergeCell ref="G506:H506"/>
    <mergeCell ref="C507:F507"/>
    <mergeCell ref="G507:H507"/>
    <mergeCell ref="C508:F508"/>
    <mergeCell ref="G508:H508"/>
    <mergeCell ref="G490:H490"/>
    <mergeCell ref="G491:H491"/>
    <mergeCell ref="G497:H497"/>
    <mergeCell ref="G498:H498"/>
    <mergeCell ref="G499:H499"/>
    <mergeCell ref="G500:H500"/>
    <mergeCell ref="G501:H501"/>
    <mergeCell ref="G484:H484"/>
    <mergeCell ref="G485:H485"/>
    <mergeCell ref="G486:H486"/>
    <mergeCell ref="G489:H489"/>
    <mergeCell ref="C481:F481"/>
    <mergeCell ref="C482:F482"/>
    <mergeCell ref="C483:F483"/>
    <mergeCell ref="C491:F491"/>
    <mergeCell ref="C497:F497"/>
    <mergeCell ref="C498:F498"/>
    <mergeCell ref="C488:F488"/>
    <mergeCell ref="C489:F489"/>
    <mergeCell ref="C490:F490"/>
    <mergeCell ref="C492:F492"/>
    <mergeCell ref="C466:F466"/>
    <mergeCell ref="C467:F467"/>
    <mergeCell ref="C468:F468"/>
    <mergeCell ref="C463:F463"/>
    <mergeCell ref="C464:F464"/>
    <mergeCell ref="C465:F465"/>
    <mergeCell ref="C473:F473"/>
    <mergeCell ref="C474:F474"/>
    <mergeCell ref="C480:F480"/>
    <mergeCell ref="C469:F469"/>
    <mergeCell ref="C471:F471"/>
    <mergeCell ref="C472:F472"/>
    <mergeCell ref="C475:F475"/>
    <mergeCell ref="C476:F476"/>
    <mergeCell ref="C477:F477"/>
    <mergeCell ref="C478:F478"/>
    <mergeCell ref="C479:F479"/>
    <mergeCell ref="C457:F457"/>
    <mergeCell ref="C451:F451"/>
    <mergeCell ref="C452:F452"/>
    <mergeCell ref="C454:F454"/>
    <mergeCell ref="C430:F430"/>
    <mergeCell ref="C431:F431"/>
    <mergeCell ref="C432:F432"/>
    <mergeCell ref="C422:F422"/>
    <mergeCell ref="C428:F428"/>
    <mergeCell ref="C429:F429"/>
    <mergeCell ref="C437:F437"/>
    <mergeCell ref="C438:F438"/>
    <mergeCell ref="C439:F439"/>
    <mergeCell ref="C433:F433"/>
    <mergeCell ref="C434:F434"/>
    <mergeCell ref="C435:F435"/>
    <mergeCell ref="C423:F423"/>
    <mergeCell ref="C424:F424"/>
    <mergeCell ref="C426:F426"/>
    <mergeCell ref="C455:F455"/>
    <mergeCell ref="C456:F456"/>
    <mergeCell ref="C448:F448"/>
    <mergeCell ref="C450:F450"/>
    <mergeCell ref="C445:F445"/>
    <mergeCell ref="C412:F412"/>
    <mergeCell ref="C413:F413"/>
    <mergeCell ref="C414:F414"/>
    <mergeCell ref="C404:F404"/>
    <mergeCell ref="C405:F405"/>
    <mergeCell ref="C411:F411"/>
    <mergeCell ref="C418:F418"/>
    <mergeCell ref="C420:F420"/>
    <mergeCell ref="C421:F421"/>
    <mergeCell ref="C415:F415"/>
    <mergeCell ref="C416:F416"/>
    <mergeCell ref="C417:F417"/>
    <mergeCell ref="C406:F406"/>
    <mergeCell ref="C407:F407"/>
    <mergeCell ref="C408:F408"/>
    <mergeCell ref="C409:F409"/>
    <mergeCell ref="C410:F410"/>
    <mergeCell ref="C394:F394"/>
    <mergeCell ref="C395:F395"/>
    <mergeCell ref="C396:F396"/>
    <mergeCell ref="C386:F386"/>
    <mergeCell ref="C387:F387"/>
    <mergeCell ref="C388:F388"/>
    <mergeCell ref="C400:F400"/>
    <mergeCell ref="C401:F401"/>
    <mergeCell ref="C403:F403"/>
    <mergeCell ref="C397:F397"/>
    <mergeCell ref="C398:F398"/>
    <mergeCell ref="C399:F399"/>
    <mergeCell ref="C389:F389"/>
    <mergeCell ref="C390:F390"/>
    <mergeCell ref="C391:F391"/>
    <mergeCell ref="C392:F392"/>
    <mergeCell ref="C393:F393"/>
    <mergeCell ref="C378:F378"/>
    <mergeCell ref="C367:F367"/>
    <mergeCell ref="C369:F369"/>
    <mergeCell ref="C370:F370"/>
    <mergeCell ref="C382:F382"/>
    <mergeCell ref="C383:F383"/>
    <mergeCell ref="C384:F384"/>
    <mergeCell ref="C379:F379"/>
    <mergeCell ref="C380:F380"/>
    <mergeCell ref="C381:F381"/>
    <mergeCell ref="C375:F375"/>
    <mergeCell ref="C377:F377"/>
    <mergeCell ref="C364:F364"/>
    <mergeCell ref="C365:F365"/>
    <mergeCell ref="C366:F366"/>
    <mergeCell ref="C361:F361"/>
    <mergeCell ref="C362:F362"/>
    <mergeCell ref="C363:F363"/>
    <mergeCell ref="C356:F356"/>
    <mergeCell ref="C357:F357"/>
    <mergeCell ref="C358:F358"/>
    <mergeCell ref="C337:F337"/>
    <mergeCell ref="C331:F331"/>
    <mergeCell ref="C332:F332"/>
    <mergeCell ref="C333:F333"/>
    <mergeCell ref="C353:F353"/>
    <mergeCell ref="C354:F354"/>
    <mergeCell ref="C355:F355"/>
    <mergeCell ref="C350:F350"/>
    <mergeCell ref="C352:F352"/>
    <mergeCell ref="C329:F329"/>
    <mergeCell ref="C330:F330"/>
    <mergeCell ref="C320:F320"/>
    <mergeCell ref="C298:F298"/>
    <mergeCell ref="C299:F299"/>
    <mergeCell ref="C301:F301"/>
    <mergeCell ref="C308:F308"/>
    <mergeCell ref="C335:F335"/>
    <mergeCell ref="C336:F336"/>
    <mergeCell ref="C295:F295"/>
    <mergeCell ref="C296:F296"/>
    <mergeCell ref="C297:F297"/>
    <mergeCell ref="C310:F310"/>
    <mergeCell ref="C311:F311"/>
    <mergeCell ref="C312:F312"/>
    <mergeCell ref="C302:F302"/>
    <mergeCell ref="C303:F303"/>
    <mergeCell ref="C309:F309"/>
    <mergeCell ref="C304:F304"/>
    <mergeCell ref="C305:F305"/>
    <mergeCell ref="C306:F306"/>
    <mergeCell ref="C307:F307"/>
    <mergeCell ref="C280:F280"/>
    <mergeCell ref="C281:F281"/>
    <mergeCell ref="C282:F282"/>
    <mergeCell ref="C277:F277"/>
    <mergeCell ref="C278:F278"/>
    <mergeCell ref="C279:F279"/>
    <mergeCell ref="C292:F292"/>
    <mergeCell ref="C293:F293"/>
    <mergeCell ref="C294:F294"/>
    <mergeCell ref="C284:F284"/>
    <mergeCell ref="C285:F285"/>
    <mergeCell ref="C286:F286"/>
    <mergeCell ref="C287:F287"/>
    <mergeCell ref="C288:F288"/>
    <mergeCell ref="C289:F289"/>
    <mergeCell ref="C291:F291"/>
    <mergeCell ref="C275:F275"/>
    <mergeCell ref="C276:F276"/>
    <mergeCell ref="C265:F265"/>
    <mergeCell ref="C267:F267"/>
    <mergeCell ref="C268:F268"/>
    <mergeCell ref="C273:F273"/>
    <mergeCell ref="C274:F274"/>
    <mergeCell ref="C236:F236"/>
    <mergeCell ref="C242:F242"/>
    <mergeCell ref="C243:F243"/>
    <mergeCell ref="C251:F251"/>
    <mergeCell ref="C252:F252"/>
    <mergeCell ref="C253:F253"/>
    <mergeCell ref="C247:F247"/>
    <mergeCell ref="C248:F248"/>
    <mergeCell ref="C250:F250"/>
    <mergeCell ref="C237:F237"/>
    <mergeCell ref="C240:F240"/>
    <mergeCell ref="C241:F241"/>
    <mergeCell ref="C239:F239"/>
    <mergeCell ref="C272:F272"/>
    <mergeCell ref="C254:F254"/>
    <mergeCell ref="C257:F257"/>
    <mergeCell ref="C238:F238"/>
    <mergeCell ref="C216:F216"/>
    <mergeCell ref="C226:F226"/>
    <mergeCell ref="C227:F227"/>
    <mergeCell ref="C228:F228"/>
    <mergeCell ref="C219:F219"/>
    <mergeCell ref="C225:F225"/>
    <mergeCell ref="C233:F233"/>
    <mergeCell ref="C229:F229"/>
    <mergeCell ref="C230:F230"/>
    <mergeCell ref="C231:F231"/>
    <mergeCell ref="C220:F220"/>
    <mergeCell ref="C221:F221"/>
    <mergeCell ref="C222:F222"/>
    <mergeCell ref="C223:F223"/>
    <mergeCell ref="C224:F224"/>
    <mergeCell ref="C208:F208"/>
    <mergeCell ref="C209:F209"/>
    <mergeCell ref="C210:F210"/>
    <mergeCell ref="C207:F207"/>
    <mergeCell ref="C211:F211"/>
    <mergeCell ref="C212:F212"/>
    <mergeCell ref="C213:F213"/>
    <mergeCell ref="C205:F205"/>
    <mergeCell ref="C206:F206"/>
    <mergeCell ref="C191:F191"/>
    <mergeCell ref="C192:F192"/>
    <mergeCell ref="C182:F182"/>
    <mergeCell ref="C196:F196"/>
    <mergeCell ref="C199:F199"/>
    <mergeCell ref="C194:F194"/>
    <mergeCell ref="C195:F195"/>
    <mergeCell ref="C187:F187"/>
    <mergeCell ref="C188:F188"/>
    <mergeCell ref="C189:F189"/>
    <mergeCell ref="C190:F190"/>
    <mergeCell ref="C178:F178"/>
    <mergeCell ref="G178:H178"/>
    <mergeCell ref="C179:F179"/>
    <mergeCell ref="G179:H179"/>
    <mergeCell ref="C175:F175"/>
    <mergeCell ref="G175:H175"/>
    <mergeCell ref="C176:F176"/>
    <mergeCell ref="G176:H176"/>
    <mergeCell ref="C177:F177"/>
    <mergeCell ref="G177:H177"/>
    <mergeCell ref="C173:F173"/>
    <mergeCell ref="G173:H173"/>
    <mergeCell ref="C174:F174"/>
    <mergeCell ref="G174:H174"/>
    <mergeCell ref="C165:F165"/>
    <mergeCell ref="C166:F166"/>
    <mergeCell ref="G166:H166"/>
    <mergeCell ref="C167:F167"/>
    <mergeCell ref="G167:H167"/>
    <mergeCell ref="C168:F168"/>
    <mergeCell ref="G168:H168"/>
    <mergeCell ref="C169:F169"/>
    <mergeCell ref="G169:H169"/>
    <mergeCell ref="C170:F170"/>
    <mergeCell ref="G170:H170"/>
    <mergeCell ref="C160:F160"/>
    <mergeCell ref="G160:H160"/>
    <mergeCell ref="C161:F161"/>
    <mergeCell ref="G161:H161"/>
    <mergeCell ref="C162:F162"/>
    <mergeCell ref="G162:H162"/>
    <mergeCell ref="C157:F157"/>
    <mergeCell ref="G157:H157"/>
    <mergeCell ref="C158:F158"/>
    <mergeCell ref="G158:H158"/>
    <mergeCell ref="C159:F159"/>
    <mergeCell ref="G159:H159"/>
    <mergeCell ref="C149:F149"/>
    <mergeCell ref="G149:H149"/>
    <mergeCell ref="C155:F155"/>
    <mergeCell ref="G155:H155"/>
    <mergeCell ref="C156:F156"/>
    <mergeCell ref="G156:H156"/>
    <mergeCell ref="C145:F145"/>
    <mergeCell ref="G145:H145"/>
    <mergeCell ref="C146:F146"/>
    <mergeCell ref="G146:H146"/>
    <mergeCell ref="C148:F148"/>
    <mergeCell ref="C150:F150"/>
    <mergeCell ref="G150:H150"/>
    <mergeCell ref="C152:F152"/>
    <mergeCell ref="G152:H152"/>
    <mergeCell ref="C153:F153"/>
    <mergeCell ref="G153:H153"/>
    <mergeCell ref="C154:F154"/>
    <mergeCell ref="G154:H154"/>
    <mergeCell ref="C143:F143"/>
    <mergeCell ref="G143:H143"/>
    <mergeCell ref="C144:F144"/>
    <mergeCell ref="G144:H144"/>
    <mergeCell ref="C139:F139"/>
    <mergeCell ref="G139:H139"/>
    <mergeCell ref="C140:F140"/>
    <mergeCell ref="G140:H140"/>
    <mergeCell ref="C141:F141"/>
    <mergeCell ref="G141:H141"/>
    <mergeCell ref="C131:F131"/>
    <mergeCell ref="C127:F127"/>
    <mergeCell ref="G127:H127"/>
    <mergeCell ref="C128:F128"/>
    <mergeCell ref="G128:H128"/>
    <mergeCell ref="C129:F129"/>
    <mergeCell ref="G129:H129"/>
    <mergeCell ref="C142:F142"/>
    <mergeCell ref="G142:H142"/>
    <mergeCell ref="C135:F135"/>
    <mergeCell ref="G135:H135"/>
    <mergeCell ref="C136:F136"/>
    <mergeCell ref="G136:H136"/>
    <mergeCell ref="C137:F137"/>
    <mergeCell ref="G137:H137"/>
    <mergeCell ref="C138:F138"/>
    <mergeCell ref="G138:H138"/>
    <mergeCell ref="C124:F124"/>
    <mergeCell ref="G124:H124"/>
    <mergeCell ref="C125:F125"/>
    <mergeCell ref="G125:H125"/>
    <mergeCell ref="C126:F126"/>
    <mergeCell ref="G126:H126"/>
    <mergeCell ref="C123:F123"/>
    <mergeCell ref="G123:H123"/>
    <mergeCell ref="C120:F120"/>
    <mergeCell ref="G120:H120"/>
    <mergeCell ref="C121:F121"/>
    <mergeCell ref="G121:H121"/>
    <mergeCell ref="C122:F122"/>
    <mergeCell ref="G122:H122"/>
    <mergeCell ref="C100:F100"/>
    <mergeCell ref="G100:H100"/>
    <mergeCell ref="G105:H105"/>
    <mergeCell ref="C103:F103"/>
    <mergeCell ref="G103:H103"/>
    <mergeCell ref="G104:H104"/>
    <mergeCell ref="C112:F112"/>
    <mergeCell ref="G112:H112"/>
    <mergeCell ref="C114:F114"/>
    <mergeCell ref="C101:F101"/>
    <mergeCell ref="G101:H101"/>
    <mergeCell ref="C110:F110"/>
    <mergeCell ref="G110:H110"/>
    <mergeCell ref="C111:F111"/>
    <mergeCell ref="G111:H111"/>
    <mergeCell ref="C108:F108"/>
    <mergeCell ref="G108:H108"/>
    <mergeCell ref="C109:F109"/>
    <mergeCell ref="G109:H109"/>
    <mergeCell ref="C105:F105"/>
    <mergeCell ref="G106:H106"/>
    <mergeCell ref="C107:F107"/>
    <mergeCell ref="G107:H107"/>
    <mergeCell ref="C94:F94"/>
    <mergeCell ref="G94:H94"/>
    <mergeCell ref="C97:F97"/>
    <mergeCell ref="C91:F91"/>
    <mergeCell ref="G91:H91"/>
    <mergeCell ref="C92:F92"/>
    <mergeCell ref="G92:H92"/>
    <mergeCell ref="C93:F93"/>
    <mergeCell ref="G93:H93"/>
    <mergeCell ref="C89:F89"/>
    <mergeCell ref="G89:H89"/>
    <mergeCell ref="C90:F90"/>
    <mergeCell ref="G90:H90"/>
    <mergeCell ref="C80:F80"/>
    <mergeCell ref="C87:F87"/>
    <mergeCell ref="G87:H87"/>
    <mergeCell ref="C88:F88"/>
    <mergeCell ref="G88:H88"/>
    <mergeCell ref="C76:F76"/>
    <mergeCell ref="G76:H76"/>
    <mergeCell ref="C77:F77"/>
    <mergeCell ref="G77:H77"/>
    <mergeCell ref="C73:F73"/>
    <mergeCell ref="G73:H73"/>
    <mergeCell ref="C74:F74"/>
    <mergeCell ref="G74:H74"/>
    <mergeCell ref="C75:F75"/>
    <mergeCell ref="G75:H75"/>
    <mergeCell ref="C67:F67"/>
    <mergeCell ref="G67:H67"/>
    <mergeCell ref="C68:F68"/>
    <mergeCell ref="G68:H68"/>
    <mergeCell ref="C58:F58"/>
    <mergeCell ref="G58:H58"/>
    <mergeCell ref="C59:F59"/>
    <mergeCell ref="G59:H59"/>
    <mergeCell ref="C60:F60"/>
    <mergeCell ref="G60:H60"/>
    <mergeCell ref="C66:F66"/>
    <mergeCell ref="G66:H66"/>
    <mergeCell ref="C63:F63"/>
    <mergeCell ref="C55:F55"/>
    <mergeCell ref="G55:H55"/>
    <mergeCell ref="C56:F56"/>
    <mergeCell ref="G56:H56"/>
    <mergeCell ref="C57:F57"/>
    <mergeCell ref="G57:H57"/>
    <mergeCell ref="C47:F47"/>
    <mergeCell ref="G47:H47"/>
    <mergeCell ref="C48:F48"/>
    <mergeCell ref="G48:H48"/>
    <mergeCell ref="C49:F49"/>
    <mergeCell ref="G49:H49"/>
    <mergeCell ref="C50:F50"/>
    <mergeCell ref="G50:H50"/>
    <mergeCell ref="C51:F51"/>
    <mergeCell ref="G51:H51"/>
    <mergeCell ref="C54:F54"/>
    <mergeCell ref="G54:H54"/>
    <mergeCell ref="C43:F43"/>
    <mergeCell ref="G43:H43"/>
    <mergeCell ref="C46:F46"/>
    <mergeCell ref="C40:F40"/>
    <mergeCell ref="G40:H40"/>
    <mergeCell ref="C41:F41"/>
    <mergeCell ref="G41:H41"/>
    <mergeCell ref="C42:F42"/>
    <mergeCell ref="G42:H42"/>
    <mergeCell ref="G25:H25"/>
    <mergeCell ref="C33:F33"/>
    <mergeCell ref="G33:H33"/>
    <mergeCell ref="C39:F39"/>
    <mergeCell ref="G39:H39"/>
    <mergeCell ref="C34:F34"/>
    <mergeCell ref="G34:H34"/>
    <mergeCell ref="C35:F35"/>
    <mergeCell ref="G35:H35"/>
    <mergeCell ref="C36:F36"/>
    <mergeCell ref="G36:H36"/>
    <mergeCell ref="C37:F37"/>
    <mergeCell ref="G37:H37"/>
    <mergeCell ref="C38:F38"/>
    <mergeCell ref="G38:H38"/>
    <mergeCell ref="C15:F15"/>
    <mergeCell ref="G15:H15"/>
    <mergeCell ref="C16:F16"/>
    <mergeCell ref="G16:H16"/>
    <mergeCell ref="C29:F29"/>
    <mergeCell ref="C30:F30"/>
    <mergeCell ref="G30:H30"/>
    <mergeCell ref="C31:F31"/>
    <mergeCell ref="G31:H31"/>
    <mergeCell ref="C20:F20"/>
    <mergeCell ref="G20:H20"/>
    <mergeCell ref="C26:F26"/>
    <mergeCell ref="G26:H26"/>
    <mergeCell ref="C27:F27"/>
    <mergeCell ref="G27:H27"/>
    <mergeCell ref="C21:F21"/>
    <mergeCell ref="G21:H21"/>
    <mergeCell ref="C22:F22"/>
    <mergeCell ref="G22:H22"/>
    <mergeCell ref="C23:F23"/>
    <mergeCell ref="G23:H23"/>
    <mergeCell ref="C24:F24"/>
    <mergeCell ref="G24:H24"/>
    <mergeCell ref="C25:F25"/>
    <mergeCell ref="G272:H272"/>
    <mergeCell ref="W5:AB5"/>
    <mergeCell ref="AD5:AI5"/>
    <mergeCell ref="AK5:AR5"/>
    <mergeCell ref="I5:O5"/>
    <mergeCell ref="AZ4:BD4"/>
    <mergeCell ref="AZ3:BD3"/>
    <mergeCell ref="C2:F2"/>
    <mergeCell ref="C10:F10"/>
    <mergeCell ref="C12:F12"/>
    <mergeCell ref="P6:Q6"/>
    <mergeCell ref="C13:F13"/>
    <mergeCell ref="G13:H13"/>
    <mergeCell ref="C17:F17"/>
    <mergeCell ref="G17:H17"/>
    <mergeCell ref="C18:F18"/>
    <mergeCell ref="G18:H18"/>
    <mergeCell ref="B3:D3"/>
    <mergeCell ref="B4:H4"/>
    <mergeCell ref="B5:C5"/>
    <mergeCell ref="C19:F19"/>
    <mergeCell ref="G19:H19"/>
    <mergeCell ref="C14:F14"/>
    <mergeCell ref="G14:H14"/>
  </mergeCells>
  <pageMargins left="0.46" right="0.43307086614173229" top="0.48" bottom="0.38" header="0.27" footer="0.31496062992125984"/>
  <pageSetup paperSize="9" scale="73" orientation="landscape" r:id="rId1"/>
  <headerFooter>
    <oddFooter xml:space="preserve">&amp;R&amp;P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79637-27A9-40DD-ABAC-A308F50D97F0}">
  <sheetPr codeName="Tabelle30">
    <tabColor theme="3" tint="0.59999389629810485"/>
    <outlinePr summaryBelow="0" summaryRight="0"/>
    <pageSetUpPr fitToPage="1"/>
  </sheetPr>
  <dimension ref="A1:BJ1000"/>
  <sheetViews>
    <sheetView showGridLines="0" zoomScaleNormal="100" workbookViewId="0">
      <pane ySplit="11" topLeftCell="A12" activePane="bottomLeft" state="frozen"/>
      <selection activeCell="C228" sqref="C228:E228"/>
      <selection pane="bottomLeft" activeCell="C233" sqref="C233:F233"/>
    </sheetView>
  </sheetViews>
  <sheetFormatPr baseColWidth="10" defaultColWidth="11.42578125" defaultRowHeight="11.25" outlineLevelRow="1" outlineLevelCol="1"/>
  <cols>
    <col min="1" max="1" width="0.7109375" style="1" customWidth="1"/>
    <col min="2" max="2" width="4.7109375" style="1" customWidth="1"/>
    <col min="3" max="4" width="18.7109375" style="1" customWidth="1"/>
    <col min="5" max="5" width="20.7109375" style="1" customWidth="1"/>
    <col min="6" max="6" width="2.28515625" style="1" customWidth="1" collapsed="1"/>
    <col min="7" max="7" width="32.85546875" style="1" hidden="1" customWidth="1" outlineLevel="1"/>
    <col min="8" max="8" width="5.7109375" style="1" customWidth="1" collapsed="1"/>
    <col min="9" max="15" width="6.28515625" style="1" hidden="1" customWidth="1" outlineLevel="1"/>
    <col min="16" max="19" width="11.7109375" style="1" hidden="1" customWidth="1" outlineLevel="1"/>
    <col min="20" max="20" width="2" style="259" customWidth="1"/>
    <col min="21" max="21" width="16.7109375" style="1" customWidth="1"/>
    <col min="22" max="22" width="2.28515625" style="259" customWidth="1" collapsed="1"/>
    <col min="23" max="28" width="6.28515625" style="1" hidden="1" customWidth="1" outlineLevel="1"/>
    <col min="29" max="29" width="1.7109375" style="1" hidden="1" customWidth="1" outlineLevel="1"/>
    <col min="30" max="35" width="6.28515625" style="1" hidden="1" customWidth="1" outlineLevel="1"/>
    <col min="36" max="36" width="1.7109375" style="1" hidden="1" customWidth="1" outlineLevel="1"/>
    <col min="37" max="38" width="6.7109375" style="1" hidden="1" customWidth="1" outlineLevel="1"/>
    <col min="39" max="40" width="9.28515625" style="1" hidden="1" customWidth="1" outlineLevel="1"/>
    <col min="41" max="42" width="7.7109375" style="1" hidden="1" customWidth="1" outlineLevel="1"/>
    <col min="43" max="43" width="8.7109375" style="1" hidden="1" customWidth="1" outlineLevel="1"/>
    <col min="44" max="44" width="8.28515625" style="1" hidden="1" customWidth="1" outlineLevel="1"/>
    <col min="45" max="45" width="1.7109375" style="1" hidden="1" customWidth="1" outlineLevel="1"/>
    <col min="46" max="46" width="10.7109375" style="1" hidden="1" customWidth="1" outlineLevel="1"/>
    <col min="47" max="47" width="1.7109375" style="1" hidden="1" customWidth="1" outlineLevel="1"/>
    <col min="48" max="48" width="14.7109375" style="259" customWidth="1"/>
    <col min="49" max="49" width="1.7109375" style="259" customWidth="1"/>
    <col min="50" max="50" width="14.7109375" style="259" customWidth="1"/>
    <col min="51" max="51" width="2.28515625" style="259" customWidth="1" collapsed="1"/>
    <col min="52" max="52" width="16.7109375" style="259" hidden="1" customWidth="1" outlineLevel="1"/>
    <col min="53" max="53" width="1.7109375" style="259" hidden="1" customWidth="1" outlineLevel="1"/>
    <col min="54" max="54" width="14.7109375" style="259" hidden="1" customWidth="1" outlineLevel="1"/>
    <col min="55" max="55" width="1.7109375" style="259" hidden="1" customWidth="1" outlineLevel="1"/>
    <col min="56" max="56" width="14.7109375" style="259" hidden="1" customWidth="1" outlineLevel="1"/>
    <col min="57" max="57" width="1.7109375" style="1" customWidth="1"/>
    <col min="58" max="16384" width="11.42578125" style="1"/>
  </cols>
  <sheetData>
    <row r="1" spans="1:62" ht="8.25" customHeight="1" thickBot="1"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BE1" s="105"/>
      <c r="BF1" s="105"/>
      <c r="BG1" s="105"/>
      <c r="BH1" s="105"/>
      <c r="BI1" s="105"/>
      <c r="BJ1" s="105"/>
    </row>
    <row r="2" spans="1:62" s="2" customFormat="1" ht="20.100000000000001" customHeight="1" thickBot="1">
      <c r="B2" s="296" t="s">
        <v>100</v>
      </c>
      <c r="C2" s="893" t="str">
        <f>Übersicht!C13</f>
        <v>Additional Training in Straubing</v>
      </c>
      <c r="D2" s="894"/>
      <c r="E2" s="894"/>
      <c r="F2" s="894"/>
      <c r="G2" s="699" t="s">
        <v>213</v>
      </c>
      <c r="H2" s="484">
        <f>Übersicht!F13</f>
        <v>1</v>
      </c>
      <c r="I2" s="299"/>
      <c r="J2" s="299"/>
      <c r="K2" s="299"/>
      <c r="L2" s="299"/>
      <c r="M2" s="299"/>
      <c r="N2" s="299"/>
      <c r="O2" s="299"/>
      <c r="P2" s="300"/>
      <c r="Q2" s="300"/>
      <c r="R2" s="700"/>
      <c r="S2" s="301"/>
      <c r="T2" s="286"/>
      <c r="U2" s="683">
        <f>U8*$H2</f>
        <v>0</v>
      </c>
      <c r="V2" s="687" t="s">
        <v>230</v>
      </c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488">
        <f>AV8*$H2</f>
        <v>0</v>
      </c>
      <c r="AW2" s="686" t="s">
        <v>231</v>
      </c>
      <c r="AX2" s="682">
        <f>AX8*$H2</f>
        <v>0</v>
      </c>
      <c r="AY2" s="302"/>
      <c r="AZ2" s="489">
        <f>AZ8*$H2</f>
        <v>0</v>
      </c>
      <c r="BA2" s="686" t="s">
        <v>230</v>
      </c>
      <c r="BB2" s="489">
        <f>BB8*$H2</f>
        <v>0</v>
      </c>
      <c r="BC2" s="686" t="s">
        <v>231</v>
      </c>
      <c r="BD2" s="489">
        <f>BD8*$H2</f>
        <v>0</v>
      </c>
      <c r="BE2" s="126"/>
      <c r="BF2" s="126"/>
      <c r="BG2" s="126"/>
      <c r="BH2" s="126"/>
      <c r="BI2" s="126"/>
      <c r="BJ2" s="126"/>
    </row>
    <row r="3" spans="1:62" s="2" customFormat="1" ht="19.899999999999999" customHeight="1">
      <c r="B3" s="906" t="str">
        <f>Kunde</f>
        <v>Dräxlmeier Satu Mare</v>
      </c>
      <c r="C3" s="906"/>
      <c r="D3" s="906"/>
      <c r="E3" s="697" t="str">
        <f>Übersicht!E3</f>
        <v>Hr. Eglseder</v>
      </c>
      <c r="F3" s="297"/>
      <c r="G3" s="698" t="str">
        <f>Revision</f>
        <v>MS-F_Rev.:8 / 06.03.25 / S. Schnurrenberger</v>
      </c>
      <c r="H3" s="298"/>
      <c r="I3" s="299"/>
      <c r="J3" s="299"/>
      <c r="K3" s="299"/>
      <c r="L3" s="299"/>
      <c r="M3" s="299"/>
      <c r="N3" s="299"/>
      <c r="O3" s="299"/>
      <c r="P3" s="300"/>
      <c r="Q3" s="300"/>
      <c r="R3" s="700"/>
      <c r="S3" s="301"/>
      <c r="T3" s="286"/>
      <c r="U3" s="303"/>
      <c r="V3" s="286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03"/>
      <c r="AX3" s="303"/>
      <c r="AY3" s="302"/>
      <c r="AZ3" s="892" t="s">
        <v>219</v>
      </c>
      <c r="BA3" s="892"/>
      <c r="BB3" s="892"/>
      <c r="BC3" s="892"/>
      <c r="BD3" s="892"/>
      <c r="BE3" s="126"/>
      <c r="BF3" s="126"/>
      <c r="BG3" s="126"/>
      <c r="BH3" s="126"/>
      <c r="BI3" s="126"/>
      <c r="BJ3" s="126"/>
    </row>
    <row r="4" spans="1:62" s="2" customFormat="1" ht="19.899999999999999" customHeight="1">
      <c r="B4" s="907" t="str">
        <f>Anlage</f>
        <v>Automatic Production Line for Wire Processing</v>
      </c>
      <c r="C4" s="907"/>
      <c r="D4" s="907"/>
      <c r="E4" s="907"/>
      <c r="F4" s="907"/>
      <c r="G4" s="907"/>
      <c r="H4" s="907"/>
      <c r="I4" s="299"/>
      <c r="J4" s="299"/>
      <c r="K4" s="299"/>
      <c r="L4" s="299"/>
      <c r="M4" s="299"/>
      <c r="N4" s="299"/>
      <c r="O4" s="299"/>
      <c r="P4" s="300"/>
      <c r="Q4" s="300"/>
      <c r="R4" s="700"/>
      <c r="S4" s="301"/>
      <c r="T4" s="287"/>
      <c r="U4" s="680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680"/>
      <c r="AW4" s="680"/>
      <c r="AX4" s="680"/>
      <c r="AY4" s="303"/>
      <c r="AZ4" s="764">
        <f>Projektnachlass</f>
        <v>0.11114474652260775</v>
      </c>
      <c r="BA4" s="764"/>
      <c r="BB4" s="764"/>
      <c r="BC4" s="764"/>
      <c r="BD4" s="764"/>
      <c r="BE4" s="126"/>
      <c r="BF4" s="126"/>
      <c r="BG4" s="126"/>
      <c r="BH4" s="126"/>
      <c r="BI4" s="126"/>
      <c r="BJ4" s="126"/>
    </row>
    <row r="5" spans="1:62" ht="19.899999999999999" customHeight="1" collapsed="1" thickBot="1">
      <c r="B5" s="882" t="str">
        <f>Angebotsnummer</f>
        <v>A07616000A</v>
      </c>
      <c r="C5" s="882"/>
      <c r="D5" s="696">
        <f>Datum</f>
        <v>45825</v>
      </c>
      <c r="E5" s="615" t="str">
        <f>Bearbeiter</f>
        <v>Schötz/Radlbeck</v>
      </c>
      <c r="F5" s="615"/>
      <c r="G5" s="305"/>
      <c r="H5" s="306"/>
      <c r="I5" s="763" t="s">
        <v>226</v>
      </c>
      <c r="J5" s="763"/>
      <c r="K5" s="763"/>
      <c r="L5" s="763"/>
      <c r="M5" s="763"/>
      <c r="N5" s="763"/>
      <c r="O5" s="763"/>
      <c r="P5" s="259"/>
      <c r="Q5" s="307"/>
      <c r="R5" s="307"/>
      <c r="S5" s="259"/>
      <c r="T5" s="288"/>
      <c r="U5" s="288"/>
      <c r="V5" s="288"/>
      <c r="W5" s="762" t="s">
        <v>225</v>
      </c>
      <c r="X5" s="762"/>
      <c r="Y5" s="762"/>
      <c r="Z5" s="762"/>
      <c r="AA5" s="762"/>
      <c r="AB5" s="762"/>
      <c r="AC5" s="288"/>
      <c r="AD5" s="762" t="s">
        <v>178</v>
      </c>
      <c r="AE5" s="762"/>
      <c r="AF5" s="762"/>
      <c r="AG5" s="762"/>
      <c r="AH5" s="762"/>
      <c r="AI5" s="762"/>
      <c r="AJ5" s="288"/>
      <c r="AK5" s="762" t="s">
        <v>182</v>
      </c>
      <c r="AL5" s="762"/>
      <c r="AM5" s="762"/>
      <c r="AN5" s="762"/>
      <c r="AO5" s="762"/>
      <c r="AP5" s="762"/>
      <c r="AQ5" s="762"/>
      <c r="AR5" s="762"/>
      <c r="AS5" s="288"/>
      <c r="AT5" s="288"/>
      <c r="AU5" s="288"/>
      <c r="AV5" s="288"/>
      <c r="AX5" s="288"/>
      <c r="AZ5" s="288"/>
      <c r="BB5" s="288"/>
      <c r="BD5" s="288"/>
      <c r="BE5" s="105"/>
      <c r="BF5" s="105"/>
      <c r="BG5" s="105"/>
      <c r="BH5" s="105"/>
      <c r="BI5" s="105"/>
      <c r="BJ5" s="105"/>
    </row>
    <row r="6" spans="1:62" ht="65.45" hidden="1" customHeight="1" outlineLevel="1">
      <c r="B6" s="315"/>
      <c r="C6" s="343" t="s">
        <v>180</v>
      </c>
      <c r="D6" s="219"/>
      <c r="E6" s="219"/>
      <c r="F6" s="308"/>
      <c r="G6" s="224"/>
      <c r="H6" s="309"/>
      <c r="I6" s="320">
        <f t="shared" ref="I6:O6" si="0">I8*I7</f>
        <v>0</v>
      </c>
      <c r="J6" s="316">
        <f t="shared" si="0"/>
        <v>0</v>
      </c>
      <c r="K6" s="317">
        <f t="shared" si="0"/>
        <v>0</v>
      </c>
      <c r="L6" s="318">
        <f t="shared" si="0"/>
        <v>0</v>
      </c>
      <c r="M6" s="318">
        <f t="shared" si="0"/>
        <v>0</v>
      </c>
      <c r="N6" s="319">
        <f t="shared" si="0"/>
        <v>0</v>
      </c>
      <c r="O6" s="320">
        <f t="shared" si="0"/>
        <v>0</v>
      </c>
      <c r="P6" s="898" t="s">
        <v>179</v>
      </c>
      <c r="Q6" s="898"/>
      <c r="R6" s="316">
        <f>SUM(R12,R29,R46,R63,R80,R97,R114,R131,R148,R165,R182,R199,R216,R233,R250,R267,R284,R301,R318,R335,R352,R369,R386,R403,R420,R437,R454,R471,R488,R505)</f>
        <v>0</v>
      </c>
      <c r="S6" s="321">
        <f>SUM(S12,S29,S46,S63,S80,S97,S114,S131,S148,S165,S182,S199,S216,S233,S250,S267,S284,S301,S318,S335,S352,S369,S386,S403,S420,S437,S454,S471,S488,S505)</f>
        <v>0</v>
      </c>
      <c r="U6" s="259"/>
      <c r="W6" s="320">
        <f t="shared" ref="W6:AB6" si="1">W8*W7</f>
        <v>0</v>
      </c>
      <c r="X6" s="316">
        <f t="shared" si="1"/>
        <v>0</v>
      </c>
      <c r="Y6" s="318">
        <f t="shared" si="1"/>
        <v>0</v>
      </c>
      <c r="Z6" s="318">
        <f t="shared" si="1"/>
        <v>0</v>
      </c>
      <c r="AA6" s="319">
        <f t="shared" si="1"/>
        <v>0</v>
      </c>
      <c r="AB6" s="320">
        <f t="shared" si="1"/>
        <v>0</v>
      </c>
      <c r="AC6" s="259"/>
      <c r="AD6" s="320">
        <f t="shared" ref="AD6:AM6" si="2">AD8*AD7</f>
        <v>0</v>
      </c>
      <c r="AE6" s="316">
        <f t="shared" si="2"/>
        <v>0</v>
      </c>
      <c r="AF6" s="318">
        <f t="shared" si="2"/>
        <v>0</v>
      </c>
      <c r="AG6" s="318">
        <f t="shared" si="2"/>
        <v>0</v>
      </c>
      <c r="AH6" s="319">
        <f t="shared" si="2"/>
        <v>0</v>
      </c>
      <c r="AI6" s="320">
        <f t="shared" si="2"/>
        <v>0</v>
      </c>
      <c r="AJ6" s="259"/>
      <c r="AK6" s="322">
        <f t="shared" si="2"/>
        <v>0</v>
      </c>
      <c r="AL6" s="322">
        <f t="shared" si="2"/>
        <v>0</v>
      </c>
      <c r="AM6" s="323">
        <f t="shared" si="2"/>
        <v>0</v>
      </c>
      <c r="AN6" s="321">
        <f>SUM(AN12,AN29,AN46,AN63,AN80,AN97,AN114,AN131,AN148,AN165,AN182,AN199,AN216,AN233,AN250,AN267,AN284,AN301,AN318,AN335,AN352,AN369,AN386,AN403,AN420,AN437,AN454,AN471,AN488,AN505)</f>
        <v>0</v>
      </c>
      <c r="AO6" s="321">
        <f>SUM(AO12,AO29,AO46,AO63,AO80,AO97,AO114,AO131,AO148,AO165,AO182,AO199,AO216,AO233,AO250,AO267,AO284,AO301,AO318,AO335,AO352,AO369,AO386,AO403,AO420,AO437,AO454,AO471,AO488,AO505)</f>
        <v>0</v>
      </c>
      <c r="AP6" s="321">
        <f>SUM(AP12,AP29,AP46,AP63,AP80,AP97,AP114,AP131,AP148,AP165,AP182,AP199,AP216,AP233,AP250,AP267,AP284,AP301,AP318,AP335,AP352,AP369,AP386,AP403,AP420,AP437,AP454,AP471,AP488,AP505)</f>
        <v>0</v>
      </c>
      <c r="AQ6" s="321">
        <f>SUM(AQ12,AQ29,AQ46,AQ63,AQ80,AQ97,AQ114,AQ131,AQ148,AQ165,AQ182,AQ199,AQ216,AQ233,AQ250,AQ267,AQ284,AQ301,AQ318,AQ335,AQ352,AQ369,AQ386,AQ403,AQ420,AQ437,AQ454,AQ471,AQ488,AQ505)</f>
        <v>0</v>
      </c>
      <c r="AR6" s="321">
        <f>SUM(AR12,AR29,AR46,AR63,AR80,AR97,AR114,AR131,AR148,AR165,AR182,AR199,AR216,AR233,AR250,AR267,AR284,AR301,AR318,AR335,AR352,AR369,AR386,AR403,AR420,AR437,AR454,AR471,AR488,AR505)</f>
        <v>0</v>
      </c>
      <c r="AS6" s="259"/>
      <c r="AT6" s="324">
        <f>SUM(AT12,AT29,AT46,AT63,AT80,AT97,AT114,AT131,AT148,AT165,AT182,AT199,AT216,AT233,AT250,AT267,AT284,AT301,AT318,AT335,AT352,AT369,AT386,AT403,AT420,AT437,AT454,AT471,AT488,AT505)</f>
        <v>0</v>
      </c>
      <c r="AU6" s="259"/>
      <c r="BE6" s="105"/>
      <c r="BF6" s="105"/>
      <c r="BG6" s="105"/>
      <c r="BH6" s="105"/>
      <c r="BI6" s="105"/>
      <c r="BJ6" s="105"/>
    </row>
    <row r="7" spans="1:62" ht="19.5" hidden="1" customHeight="1" outlineLevel="1" thickBot="1">
      <c r="B7" s="315"/>
      <c r="C7" s="310"/>
      <c r="D7" s="219"/>
      <c r="E7" s="219"/>
      <c r="F7" s="308"/>
      <c r="G7" s="224"/>
      <c r="H7" s="311"/>
      <c r="I7" s="329">
        <f>Pl*(1+Gewinn)*(1+SicherheitAngebot)</f>
        <v>110</v>
      </c>
      <c r="J7" s="325">
        <f>MKo*(1+Gewinn)*(1+SicherheitAngebot)</f>
        <v>100</v>
      </c>
      <c r="K7" s="326">
        <f>EKo*(1+Gewinn)*(1+SicherheitAngebot)</f>
        <v>92</v>
      </c>
      <c r="L7" s="327">
        <f>Sw*(1+Gewinn)*(1+SicherheitAngebot)</f>
        <v>105</v>
      </c>
      <c r="M7" s="327">
        <f>Inb*(1+Gewinn)*(1+SicherheitAngebot)</f>
        <v>105</v>
      </c>
      <c r="N7" s="328">
        <f>El*(1+Gewinn)*(1+SicherheitAngebot)</f>
        <v>82</v>
      </c>
      <c r="O7" s="329">
        <f>Mo*(1+Gewinn)*(1+SicherheitAngebot)</f>
        <v>82</v>
      </c>
      <c r="P7" s="517" t="s">
        <v>4</v>
      </c>
      <c r="Q7" s="516">
        <f>Gewinn</f>
        <v>0</v>
      </c>
      <c r="R7" s="325">
        <f>TF*(1+Gewinn)*(1+SicherheitAngebot)</f>
        <v>85</v>
      </c>
      <c r="S7" s="330" t="s">
        <v>0</v>
      </c>
      <c r="U7" s="680" t="s">
        <v>198</v>
      </c>
      <c r="W7" s="329">
        <f>Pl*(1+Gewinn)*(1+SicherheitAngebot)</f>
        <v>110</v>
      </c>
      <c r="X7" s="325">
        <f>MKo*(1+Gewinn)*(1+SicherheitAngebot)</f>
        <v>100</v>
      </c>
      <c r="Y7" s="327">
        <f>Inb*(1+Gewinn)*(1+SicherheitAngebot)</f>
        <v>105</v>
      </c>
      <c r="Z7" s="327">
        <f>Inb*(1+Gewinn)*(1+SicherheitAngebot)</f>
        <v>105</v>
      </c>
      <c r="AA7" s="328">
        <f>El*(1+Gewinn)*(1+SicherheitAngebot)</f>
        <v>82</v>
      </c>
      <c r="AB7" s="329">
        <f>Mo*(1+Gewinn)*(1+SicherheitAngebot)</f>
        <v>82</v>
      </c>
      <c r="AC7" s="259"/>
      <c r="AD7" s="329">
        <f>Pl*(1+Gewinn)*(1+SicherheitAngebot)</f>
        <v>110</v>
      </c>
      <c r="AE7" s="325">
        <f>MKo*(1+Gewinn)*(1+SicherheitAngebot)</f>
        <v>100</v>
      </c>
      <c r="AF7" s="327">
        <f>Inb*(1+Gewinn)*(1+SicherheitAngebot)</f>
        <v>105</v>
      </c>
      <c r="AG7" s="327">
        <f>Inb*(1+Gewinn)*(1+SicherheitAngebot)</f>
        <v>105</v>
      </c>
      <c r="AH7" s="328">
        <f>El*(1+Gewinn)*(1+SicherheitAngebot)</f>
        <v>82</v>
      </c>
      <c r="AI7" s="329">
        <f>Mo*(1+Gewinn)*(1+SicherheitAngebot)</f>
        <v>82</v>
      </c>
      <c r="AJ7" s="259"/>
      <c r="AK7" s="331">
        <f>Auslöse*(1+Gewinn)*(1+SicherheitAngebot)</f>
        <v>52</v>
      </c>
      <c r="AL7" s="331">
        <f>Hotel*(1+Gewinn)*(1+SicherheitAngebot)</f>
        <v>100</v>
      </c>
      <c r="AM7" s="332">
        <f>KM_Pauschale*(1+Gewinn)*(1+SicherheitAngebot)</f>
        <v>0.6</v>
      </c>
      <c r="AN7" s="333" t="s">
        <v>21</v>
      </c>
      <c r="AO7" s="333" t="s">
        <v>17</v>
      </c>
      <c r="AP7" s="333" t="s">
        <v>18</v>
      </c>
      <c r="AQ7" s="333" t="s">
        <v>197</v>
      </c>
      <c r="AR7" s="333" t="s">
        <v>20</v>
      </c>
      <c r="AS7" s="259"/>
      <c r="AT7" s="334">
        <f>Zuschläge_IBN</f>
        <v>0.25</v>
      </c>
      <c r="AU7" s="259"/>
      <c r="AV7" s="680" t="s">
        <v>198</v>
      </c>
      <c r="AX7" s="680" t="s">
        <v>198</v>
      </c>
      <c r="AZ7" s="680" t="s">
        <v>198</v>
      </c>
      <c r="BB7" s="680" t="s">
        <v>198</v>
      </c>
      <c r="BD7" s="680" t="s">
        <v>198</v>
      </c>
      <c r="BE7" s="105"/>
      <c r="BF7" s="105"/>
      <c r="BG7" s="105"/>
      <c r="BH7" s="105"/>
      <c r="BI7" s="105"/>
      <c r="BJ7" s="105"/>
    </row>
    <row r="8" spans="1:62" ht="19.5" hidden="1" customHeight="1" outlineLevel="1" thickBot="1">
      <c r="B8" s="315"/>
      <c r="C8" s="310"/>
      <c r="D8" s="219"/>
      <c r="E8" s="219"/>
      <c r="F8" s="308"/>
      <c r="G8" s="224"/>
      <c r="H8" s="311"/>
      <c r="I8" s="650">
        <f t="shared" ref="I8:O8" si="3">SUM(I12,I29,I46,I63,I80,I97,I114,I131,I148,I165,I182,I199,I216,I233,I250,I267,I284,I301,I318,I335,I352,I369,I386,I403,I420,I437,I454,I471,I488,I505)</f>
        <v>0</v>
      </c>
      <c r="J8" s="335">
        <f t="shared" si="3"/>
        <v>0</v>
      </c>
      <c r="K8" s="510">
        <f t="shared" si="3"/>
        <v>0</v>
      </c>
      <c r="L8" s="511">
        <f t="shared" si="3"/>
        <v>0</v>
      </c>
      <c r="M8" s="511">
        <f t="shared" si="3"/>
        <v>0</v>
      </c>
      <c r="N8" s="651">
        <f t="shared" si="3"/>
        <v>0</v>
      </c>
      <c r="O8" s="650">
        <f t="shared" si="3"/>
        <v>0</v>
      </c>
      <c r="P8" s="517" t="s">
        <v>6</v>
      </c>
      <c r="Q8" s="516">
        <f>SicherheitAngebot</f>
        <v>0</v>
      </c>
      <c r="R8" s="652">
        <f>R6/R7</f>
        <v>0</v>
      </c>
      <c r="S8" s="515">
        <f>MGKZ</f>
        <v>0.1</v>
      </c>
      <c r="U8" s="683">
        <f>SUM(U12,U29,U46,U63,U80,U97,U114,U131,U148,U165,U182,U199,U216,U233,U250,U267,U284,U301,U318,U335,U352,U369,U386,U403,U420,U437,U454,U471,U488,U505)</f>
        <v>0</v>
      </c>
      <c r="V8" s="687" t="s">
        <v>230</v>
      </c>
      <c r="W8" s="650">
        <f t="shared" ref="W8:AB8" si="4">SUM(W12,W29,W46,W63,W80,W97,W114,W131,W148,W165,W182,W199,W216,W233,W250,W267,W284,W301,W318,W335,W352,W369,W386,W403,W420,W437,W454,W471,W488,W505)</f>
        <v>0</v>
      </c>
      <c r="X8" s="335">
        <f t="shared" si="4"/>
        <v>0</v>
      </c>
      <c r="Y8" s="651">
        <f t="shared" si="4"/>
        <v>0</v>
      </c>
      <c r="Z8" s="511">
        <f t="shared" si="4"/>
        <v>0</v>
      </c>
      <c r="AA8" s="651">
        <f t="shared" si="4"/>
        <v>0</v>
      </c>
      <c r="AB8" s="650">
        <f t="shared" si="4"/>
        <v>0</v>
      </c>
      <c r="AC8" s="259"/>
      <c r="AD8" s="650">
        <f t="shared" ref="AD8:AM8" si="5">SUM(AD12,AD29,AD46,AD63,AD80,AD97,AD114,AD131,AD148,AD165,AD182,AD199,AD216,AD233,AD250,AD267,AD284,AD301,AD318,AD335,AD352,AD369,AD386,AD403,AD420,AD437,AD454,AD471,AD488,AD505)</f>
        <v>0</v>
      </c>
      <c r="AE8" s="335">
        <f t="shared" si="5"/>
        <v>0</v>
      </c>
      <c r="AF8" s="651">
        <f t="shared" si="5"/>
        <v>0</v>
      </c>
      <c r="AG8" s="511">
        <f t="shared" si="5"/>
        <v>0</v>
      </c>
      <c r="AH8" s="651">
        <f t="shared" si="5"/>
        <v>0</v>
      </c>
      <c r="AI8" s="650">
        <f t="shared" si="5"/>
        <v>0</v>
      </c>
      <c r="AJ8" s="259"/>
      <c r="AK8" s="654">
        <f t="shared" si="5"/>
        <v>0</v>
      </c>
      <c r="AL8" s="654">
        <f t="shared" si="5"/>
        <v>0</v>
      </c>
      <c r="AM8" s="655">
        <f t="shared" si="5"/>
        <v>0</v>
      </c>
      <c r="AN8" s="336"/>
      <c r="AO8" s="336"/>
      <c r="AP8" s="336"/>
      <c r="AQ8" s="336"/>
      <c r="AR8" s="336"/>
      <c r="AS8" s="259"/>
      <c r="AT8" s="337"/>
      <c r="AU8" s="259"/>
      <c r="AV8" s="488">
        <f>SUM(AV12,AV29,AV46,AV63,AV80,AV97,AV114,AV131,AV148,AV165,AV182,AV199,AV216,AV233,AV250,AV267,AV284,AV301,AV318,AV335,AV352,AV369,AV386,AV403,AV420,AV437,AV454,AV471,AV488,AV505)</f>
        <v>0</v>
      </c>
      <c r="AW8" s="686" t="s">
        <v>231</v>
      </c>
      <c r="AX8" s="682">
        <f>SUM(AX12,AX29,AX46,AX63,AX80,AX97,AX114,AX131,AX148,AX165,AX182,AX199,AX216,AX233,AX250,AX267,AX284,AX301,AX318,AX335,AX352,AX369,AX386,AX403,AX420,AX437,AX454,AX471,AX488,AX505)</f>
        <v>0</v>
      </c>
      <c r="AZ8" s="489">
        <f>SUM(AZ12,AZ29,AZ46,AZ63,AZ80,AZ97,AZ114,AZ131,AZ148,AZ165,AZ182,AZ199,AZ216,AZ233,AZ250,AZ267,AZ284,AZ301,AZ318,AZ335,AZ352,AZ369,AZ386,AZ403,AZ420,AZ437,AZ454,AZ471,AZ488,AZ505)</f>
        <v>0</v>
      </c>
      <c r="BA8" s="686" t="s">
        <v>230</v>
      </c>
      <c r="BB8" s="489">
        <f>SUM(BB12,BB29,BB46,BB63,BB80,BB97,BB114,BB131,BB148,BB165,BB182,BB199,BB216,BB233,BB250,BB267,BB284,BB301,BB318,BB335,BB352,BB369,BB386,BB403,BB420,BB437,BB454,BB471,BB488,BB505)</f>
        <v>0</v>
      </c>
      <c r="BC8" s="686" t="s">
        <v>231</v>
      </c>
      <c r="BD8" s="489">
        <f>SUM(BD12,BD29,BD46,BD63,BD80,BD97,BD114,BD131,BD148,BD165,BD182,BD199,BD216,BD233,BD250,BD267,BD284,BD301,BD318,BD335,BD352,BD369,BD386,BD403,BD420,BD437,BD454,BD471,BD488,BD505)</f>
        <v>0</v>
      </c>
      <c r="BE8" s="105"/>
      <c r="BF8" s="105"/>
      <c r="BG8" s="105"/>
      <c r="BH8" s="105"/>
      <c r="BI8" s="105"/>
      <c r="BJ8" s="105"/>
    </row>
    <row r="9" spans="1:62" ht="4.9000000000000004" hidden="1" customHeight="1" outlineLevel="1" thickBot="1">
      <c r="A9" s="5"/>
      <c r="B9" s="7"/>
      <c r="C9" s="312"/>
      <c r="D9" s="312"/>
      <c r="E9" s="312"/>
      <c r="F9" s="313"/>
      <c r="G9" s="313"/>
      <c r="H9" s="314"/>
      <c r="I9" s="339"/>
      <c r="J9" s="338"/>
      <c r="K9" s="338"/>
      <c r="L9" s="338"/>
      <c r="M9" s="338"/>
      <c r="N9" s="338"/>
      <c r="O9" s="339"/>
      <c r="P9" s="340"/>
      <c r="Q9" s="340"/>
      <c r="R9" s="340"/>
      <c r="S9" s="341"/>
      <c r="U9" s="259"/>
      <c r="W9" s="303"/>
      <c r="X9" s="303"/>
      <c r="Y9" s="303"/>
      <c r="Z9" s="303"/>
      <c r="AA9" s="303"/>
      <c r="AB9" s="303"/>
      <c r="AC9" s="259"/>
      <c r="AD9" s="303"/>
      <c r="AE9" s="303"/>
      <c r="AF9" s="303"/>
      <c r="AG9" s="303"/>
      <c r="AH9" s="303"/>
      <c r="AI9" s="303"/>
      <c r="AJ9" s="259"/>
      <c r="AK9" s="259"/>
      <c r="AL9" s="259"/>
      <c r="AM9" s="259"/>
      <c r="AN9" s="342"/>
      <c r="AO9" s="259"/>
      <c r="AP9" s="259"/>
      <c r="AQ9" s="259"/>
      <c r="AR9" s="259"/>
      <c r="AS9" s="259"/>
      <c r="AT9" s="259"/>
      <c r="AU9" s="259"/>
      <c r="BE9" s="105"/>
      <c r="BF9" s="105"/>
      <c r="BG9" s="105"/>
      <c r="BH9" s="105"/>
      <c r="BI9" s="105"/>
      <c r="BJ9" s="105"/>
    </row>
    <row r="10" spans="1:62" ht="20.100000000000001" customHeight="1" collapsed="1" thickBot="1">
      <c r="B10" s="9" t="s">
        <v>7</v>
      </c>
      <c r="C10" s="884" t="s">
        <v>11</v>
      </c>
      <c r="D10" s="885"/>
      <c r="E10" s="885"/>
      <c r="F10" s="886"/>
      <c r="G10" s="204" t="s">
        <v>2</v>
      </c>
      <c r="H10" s="205" t="s">
        <v>12</v>
      </c>
      <c r="I10" s="556" t="s">
        <v>29</v>
      </c>
      <c r="J10" s="557" t="s">
        <v>104</v>
      </c>
      <c r="K10" s="558" t="s">
        <v>105</v>
      </c>
      <c r="L10" s="559" t="s">
        <v>150</v>
      </c>
      <c r="M10" s="559" t="s">
        <v>106</v>
      </c>
      <c r="N10" s="558" t="s">
        <v>103</v>
      </c>
      <c r="O10" s="556" t="s">
        <v>107</v>
      </c>
      <c r="P10" s="557" t="s">
        <v>157</v>
      </c>
      <c r="Q10" s="560" t="s">
        <v>156</v>
      </c>
      <c r="R10" s="561" t="s">
        <v>102</v>
      </c>
      <c r="S10" s="562" t="s">
        <v>131</v>
      </c>
      <c r="T10" s="266"/>
      <c r="U10" s="518" t="s">
        <v>5</v>
      </c>
      <c r="V10" s="266"/>
      <c r="W10" s="267" t="s">
        <v>29</v>
      </c>
      <c r="X10" s="268" t="s">
        <v>217</v>
      </c>
      <c r="Y10" s="269" t="s">
        <v>105</v>
      </c>
      <c r="Z10" s="270" t="s">
        <v>106</v>
      </c>
      <c r="AA10" s="269" t="s">
        <v>103</v>
      </c>
      <c r="AB10" s="267" t="s">
        <v>107</v>
      </c>
      <c r="AC10" s="259"/>
      <c r="AD10" s="267" t="s">
        <v>29</v>
      </c>
      <c r="AE10" s="268" t="s">
        <v>217</v>
      </c>
      <c r="AF10" s="269" t="s">
        <v>105</v>
      </c>
      <c r="AG10" s="270" t="s">
        <v>106</v>
      </c>
      <c r="AH10" s="269" t="s">
        <v>103</v>
      </c>
      <c r="AI10" s="267" t="s">
        <v>107</v>
      </c>
      <c r="AJ10" s="259"/>
      <c r="AK10" s="271" t="s">
        <v>15</v>
      </c>
      <c r="AL10" s="271" t="s">
        <v>181</v>
      </c>
      <c r="AM10" s="271" t="s">
        <v>189</v>
      </c>
      <c r="AN10" s="271" t="s">
        <v>188</v>
      </c>
      <c r="AO10" s="271" t="s">
        <v>17</v>
      </c>
      <c r="AP10" s="271" t="s">
        <v>18</v>
      </c>
      <c r="AQ10" s="271" t="s">
        <v>190</v>
      </c>
      <c r="AR10" s="271" t="s">
        <v>20</v>
      </c>
      <c r="AS10" s="259"/>
      <c r="AT10" s="260" t="s">
        <v>183</v>
      </c>
      <c r="AU10" s="259"/>
      <c r="AV10" s="485" t="s">
        <v>240</v>
      </c>
      <c r="AX10" s="684" t="s">
        <v>241</v>
      </c>
      <c r="AZ10" s="531" t="s">
        <v>243</v>
      </c>
      <c r="BB10" s="531" t="s">
        <v>244</v>
      </c>
      <c r="BD10" s="531" t="s">
        <v>242</v>
      </c>
      <c r="BE10" s="105"/>
      <c r="BF10" s="105"/>
      <c r="BG10" s="105"/>
      <c r="BH10" s="105"/>
      <c r="BI10" s="105"/>
      <c r="BJ10" s="105"/>
    </row>
    <row r="11" spans="1:62" ht="3" customHeight="1">
      <c r="B11" s="272"/>
      <c r="C11" s="273"/>
      <c r="D11" s="274"/>
      <c r="E11" s="274"/>
      <c r="F11" s="275"/>
      <c r="G11" s="273"/>
      <c r="H11" s="276"/>
      <c r="I11" s="261"/>
      <c r="J11" s="261"/>
      <c r="K11" s="261"/>
      <c r="L11" s="261"/>
      <c r="M11" s="261"/>
      <c r="N11" s="261"/>
      <c r="O11" s="261"/>
      <c r="P11" s="261"/>
      <c r="Q11" s="273"/>
      <c r="R11" s="277"/>
      <c r="S11" s="261"/>
      <c r="U11" s="261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61"/>
      <c r="AX11" s="261"/>
      <c r="AZ11" s="261"/>
      <c r="BB11" s="261"/>
      <c r="BD11" s="261"/>
      <c r="BE11" s="105"/>
      <c r="BF11" s="105"/>
      <c r="BG11" s="105"/>
      <c r="BH11" s="105"/>
      <c r="BI11" s="105"/>
      <c r="BJ11" s="105"/>
    </row>
    <row r="12" spans="1:62" ht="20.100000000000001" customHeight="1" collapsed="1">
      <c r="B12" s="179">
        <v>1</v>
      </c>
      <c r="C12" s="916"/>
      <c r="D12" s="917"/>
      <c r="E12" s="917"/>
      <c r="F12" s="918"/>
      <c r="G12" s="429"/>
      <c r="H12" s="206">
        <v>1</v>
      </c>
      <c r="I12" s="642">
        <f t="shared" ref="I12" si="6">$H12*SUM(I13:I27)</f>
        <v>0</v>
      </c>
      <c r="J12" s="643">
        <f t="shared" ref="J12:Q12" si="7">$H12*SUM(J13:J27)</f>
        <v>0</v>
      </c>
      <c r="K12" s="644">
        <f t="shared" si="7"/>
        <v>0</v>
      </c>
      <c r="L12" s="645">
        <f t="shared" si="7"/>
        <v>0</v>
      </c>
      <c r="M12" s="645">
        <f t="shared" si="7"/>
        <v>0</v>
      </c>
      <c r="N12" s="644">
        <f t="shared" si="7"/>
        <v>0</v>
      </c>
      <c r="O12" s="642">
        <f t="shared" si="7"/>
        <v>0</v>
      </c>
      <c r="P12" s="209">
        <f t="shared" si="7"/>
        <v>0</v>
      </c>
      <c r="Q12" s="210">
        <f t="shared" si="7"/>
        <v>0</v>
      </c>
      <c r="R12" s="136">
        <f t="shared" ref="R12:R27" si="8">P12*(1+Gewinn)*(1+SicherheitAngebot)</f>
        <v>0</v>
      </c>
      <c r="S12" s="137">
        <f t="shared" ref="S12:S27" si="9">Q12*(1+MGKZ)*(1+Gewinn)*(1+SicherheitAngebot)</f>
        <v>0</v>
      </c>
      <c r="U12" s="10">
        <f>I12*$I$7+J12*$J$7+K12*$K$7+L12*$L$7+M12*$M$7+N12*$N$7+O12*$O$7+R12+S12</f>
        <v>0</v>
      </c>
      <c r="W12" s="646">
        <f t="shared" ref="W12:AB12" si="10">$H12*SUM(W13:W27)</f>
        <v>0</v>
      </c>
      <c r="X12" s="647">
        <f t="shared" si="10"/>
        <v>0</v>
      </c>
      <c r="Y12" s="648">
        <f t="shared" si="10"/>
        <v>0</v>
      </c>
      <c r="Z12" s="649">
        <f t="shared" si="10"/>
        <v>0</v>
      </c>
      <c r="AA12" s="648">
        <f t="shared" si="10"/>
        <v>0</v>
      </c>
      <c r="AB12" s="646">
        <f t="shared" si="10"/>
        <v>0</v>
      </c>
      <c r="AC12" s="258"/>
      <c r="AD12" s="646">
        <f t="shared" ref="AD12:AM12" si="11">$H12*SUM(AD13:AD27)</f>
        <v>0</v>
      </c>
      <c r="AE12" s="647">
        <f t="shared" si="11"/>
        <v>0</v>
      </c>
      <c r="AF12" s="648">
        <f t="shared" si="11"/>
        <v>0</v>
      </c>
      <c r="AG12" s="649">
        <f t="shared" si="11"/>
        <v>0</v>
      </c>
      <c r="AH12" s="648">
        <f t="shared" si="11"/>
        <v>0</v>
      </c>
      <c r="AI12" s="646">
        <f t="shared" si="11"/>
        <v>0</v>
      </c>
      <c r="AJ12" s="258"/>
      <c r="AK12" s="653">
        <f t="shared" si="11"/>
        <v>0</v>
      </c>
      <c r="AL12" s="653">
        <f t="shared" si="11"/>
        <v>0</v>
      </c>
      <c r="AM12" s="653">
        <f t="shared" si="11"/>
        <v>0</v>
      </c>
      <c r="AN12" s="227">
        <f>$H12*SUM(AN13:AN27)*(1+Gewinn)*(1+SicherheitAngebot)</f>
        <v>0</v>
      </c>
      <c r="AO12" s="227">
        <f>$H12*SUM(AO13:AO27)*(1+Gewinn)*(1+SicherheitAngebot)</f>
        <v>0</v>
      </c>
      <c r="AP12" s="227">
        <f>$H12*SUM(AP13:AP27)*(1+Gewinn)*(1+SicherheitAngebot)</f>
        <v>0</v>
      </c>
      <c r="AQ12" s="227">
        <f>$H12*SUM(AQ13:AQ27)*(1+Gewinn)*(1+SicherheitAngebot)</f>
        <v>0</v>
      </c>
      <c r="AR12" s="227">
        <f>$H12*SUM(AR13:AR27)*(1+Gewinn)*(1+SicherheitAngebot)</f>
        <v>0</v>
      </c>
      <c r="AS12" s="262"/>
      <c r="AT12" s="263">
        <f t="shared" ref="AT12:AT44" si="12">((W12+AD12)*$W$7+(X12+AE12)*$X$7+(Y12+Z12+AF12+AG12)*$Z$7+(AA12+AH12)*$AA$7+(AB12+AI12)*$AB$7)*Zuschläge_IBN</f>
        <v>0</v>
      </c>
      <c r="AU12" s="259"/>
      <c r="AV12" s="491">
        <f>AK12*$AK$7+AL12*$AL$7+AM12*$AM$7+SUM(AN12:AR12)+AT12/Zuschläge_IBN+AT12</f>
        <v>0</v>
      </c>
      <c r="AX12" s="685">
        <f>U12+AV12</f>
        <v>0</v>
      </c>
      <c r="AZ12" s="490">
        <f>IF(H12&gt;0,U12/(1+SicherheitAngebot)*(1+Sicherheit),0)</f>
        <v>0</v>
      </c>
      <c r="BB12" s="490">
        <f>IF(H12&gt;0,AV12/(1+SicherheitAngebot)*(1+Sicherheit),0)</f>
        <v>0</v>
      </c>
      <c r="BD12" s="490">
        <f>AZ12+BB12</f>
        <v>0</v>
      </c>
      <c r="BE12" s="105"/>
      <c r="BF12" s="105"/>
      <c r="BG12" s="105"/>
      <c r="BH12" s="105"/>
      <c r="BI12" s="105"/>
      <c r="BJ12" s="105"/>
    </row>
    <row r="13" spans="1:62" ht="18" hidden="1" customHeight="1" outlineLevel="1">
      <c r="B13" s="99"/>
      <c r="C13" s="908"/>
      <c r="D13" s="909"/>
      <c r="E13" s="909"/>
      <c r="F13" s="910"/>
      <c r="G13" s="890"/>
      <c r="H13" s="901"/>
      <c r="I13" s="152"/>
      <c r="J13" s="152"/>
      <c r="K13" s="152"/>
      <c r="L13" s="152"/>
      <c r="M13" s="152"/>
      <c r="N13" s="152"/>
      <c r="O13" s="152"/>
      <c r="P13" s="153"/>
      <c r="Q13" s="153"/>
      <c r="R13" s="156">
        <f t="shared" si="8"/>
        <v>0</v>
      </c>
      <c r="S13" s="156">
        <f t="shared" si="9"/>
        <v>0</v>
      </c>
      <c r="U13" s="157">
        <f>I13*$I$7+J13*$J$7+K13*$K$7+L13*$L$7+M13*$M$7+N13*$N$7+O13*$O$7+R13+S13</f>
        <v>0</v>
      </c>
      <c r="W13" s="152"/>
      <c r="X13" s="152"/>
      <c r="Y13" s="152"/>
      <c r="Z13" s="152"/>
      <c r="AA13" s="152"/>
      <c r="AB13" s="152"/>
      <c r="AC13" s="347"/>
      <c r="AD13" s="152"/>
      <c r="AE13" s="152"/>
      <c r="AF13" s="152"/>
      <c r="AG13" s="152"/>
      <c r="AH13" s="152"/>
      <c r="AI13" s="152"/>
      <c r="AJ13" s="347"/>
      <c r="AK13" s="152"/>
      <c r="AL13" s="152"/>
      <c r="AM13" s="619"/>
      <c r="AN13" s="228"/>
      <c r="AO13" s="228"/>
      <c r="AP13" s="228"/>
      <c r="AQ13" s="228"/>
      <c r="AR13" s="228"/>
      <c r="AS13" s="348"/>
      <c r="AT13" s="264">
        <f t="shared" si="12"/>
        <v>0</v>
      </c>
      <c r="AU13" s="259"/>
      <c r="AV13" s="265">
        <f t="shared" ref="AV13:AV27" si="13">AK13*$AK$7+AL13*$AL$7+AM13*$AM$7+SUM(AN13:AR13)*(1+Gewinn)*(1+SicherheitAngebot)+AT13/Zuschläge_IBN+AT13</f>
        <v>0</v>
      </c>
      <c r="AX13" s="265">
        <f>U13+AV13</f>
        <v>0</v>
      </c>
      <c r="AZ13" s="492">
        <f t="shared" ref="AZ13:AZ27" si="14">U13/(1+SicherheitAngebot)*(1+Sicherheit)</f>
        <v>0</v>
      </c>
      <c r="BB13" s="492">
        <f t="shared" ref="BB13:BB27" si="15">AV13/(1+SicherheitAngebot)*(1+Sicherheit)</f>
        <v>0</v>
      </c>
      <c r="BD13" s="265">
        <f>AZ13+BB13</f>
        <v>0</v>
      </c>
      <c r="BE13" s="105"/>
      <c r="BF13" s="105"/>
      <c r="BG13" s="105"/>
      <c r="BH13" s="105"/>
      <c r="BI13" s="105"/>
      <c r="BJ13" s="105"/>
    </row>
    <row r="14" spans="1:62" ht="18" hidden="1" customHeight="1" outlineLevel="1">
      <c r="B14" s="100"/>
      <c r="C14" s="908"/>
      <c r="D14" s="909"/>
      <c r="E14" s="909"/>
      <c r="F14" s="910"/>
      <c r="G14" s="890"/>
      <c r="H14" s="891"/>
      <c r="I14" s="152"/>
      <c r="J14" s="152"/>
      <c r="K14" s="152"/>
      <c r="L14" s="152"/>
      <c r="M14" s="152"/>
      <c r="N14" s="152"/>
      <c r="O14" s="152"/>
      <c r="P14" s="153"/>
      <c r="Q14" s="153"/>
      <c r="R14" s="156">
        <f t="shared" si="8"/>
        <v>0</v>
      </c>
      <c r="S14" s="156">
        <f t="shared" si="9"/>
        <v>0</v>
      </c>
      <c r="U14" s="157">
        <f t="shared" ref="U14:U27" si="16">I14*$I$7+J14*$J$7+K14*$K$7+L14*$L$7+M14*$M$7+N14*$N$7+O14*$O$7+R14+S14</f>
        <v>0</v>
      </c>
      <c r="W14" s="152"/>
      <c r="X14" s="152"/>
      <c r="Y14" s="152"/>
      <c r="Z14" s="152"/>
      <c r="AA14" s="152"/>
      <c r="AB14" s="152"/>
      <c r="AC14" s="347"/>
      <c r="AD14" s="152"/>
      <c r="AE14" s="152"/>
      <c r="AF14" s="152"/>
      <c r="AG14" s="152"/>
      <c r="AH14" s="152"/>
      <c r="AI14" s="152"/>
      <c r="AJ14" s="347"/>
      <c r="AK14" s="152"/>
      <c r="AL14" s="152"/>
      <c r="AM14" s="619"/>
      <c r="AN14" s="228"/>
      <c r="AO14" s="228"/>
      <c r="AP14" s="228"/>
      <c r="AQ14" s="228"/>
      <c r="AR14" s="228"/>
      <c r="AS14" s="348"/>
      <c r="AT14" s="264">
        <f t="shared" si="12"/>
        <v>0</v>
      </c>
      <c r="AU14" s="259"/>
      <c r="AV14" s="265">
        <f t="shared" si="13"/>
        <v>0</v>
      </c>
      <c r="AX14" s="265">
        <f t="shared" ref="AX14:AX27" si="17">U14+AV14</f>
        <v>0</v>
      </c>
      <c r="AZ14" s="492">
        <f t="shared" si="14"/>
        <v>0</v>
      </c>
      <c r="BB14" s="492">
        <f t="shared" si="15"/>
        <v>0</v>
      </c>
      <c r="BD14" s="265">
        <f t="shared" ref="BD14:BD27" si="18">AZ14+BB14</f>
        <v>0</v>
      </c>
      <c r="BE14" s="105"/>
      <c r="BF14" s="105"/>
      <c r="BG14" s="105"/>
      <c r="BH14" s="105"/>
      <c r="BI14" s="105"/>
      <c r="BJ14" s="105"/>
    </row>
    <row r="15" spans="1:62" ht="18" hidden="1" customHeight="1" outlineLevel="1">
      <c r="B15" s="100"/>
      <c r="C15" s="908"/>
      <c r="D15" s="909"/>
      <c r="E15" s="909"/>
      <c r="F15" s="910"/>
      <c r="G15" s="890"/>
      <c r="H15" s="891"/>
      <c r="I15" s="152"/>
      <c r="J15" s="152"/>
      <c r="K15" s="152"/>
      <c r="L15" s="152"/>
      <c r="M15" s="152"/>
      <c r="N15" s="152"/>
      <c r="O15" s="152"/>
      <c r="P15" s="153"/>
      <c r="Q15" s="153"/>
      <c r="R15" s="156">
        <f t="shared" si="8"/>
        <v>0</v>
      </c>
      <c r="S15" s="156">
        <f t="shared" si="9"/>
        <v>0</v>
      </c>
      <c r="U15" s="157">
        <f t="shared" si="16"/>
        <v>0</v>
      </c>
      <c r="W15" s="152"/>
      <c r="X15" s="152"/>
      <c r="Y15" s="152"/>
      <c r="Z15" s="152"/>
      <c r="AA15" s="152"/>
      <c r="AB15" s="152"/>
      <c r="AC15" s="347"/>
      <c r="AD15" s="152"/>
      <c r="AE15" s="152"/>
      <c r="AF15" s="152"/>
      <c r="AG15" s="152"/>
      <c r="AH15" s="152"/>
      <c r="AI15" s="152"/>
      <c r="AJ15" s="347"/>
      <c r="AK15" s="152"/>
      <c r="AL15" s="152"/>
      <c r="AM15" s="619"/>
      <c r="AN15" s="228"/>
      <c r="AO15" s="228"/>
      <c r="AP15" s="228"/>
      <c r="AQ15" s="228"/>
      <c r="AR15" s="228"/>
      <c r="AS15" s="348"/>
      <c r="AT15" s="264">
        <f t="shared" si="12"/>
        <v>0</v>
      </c>
      <c r="AU15" s="259"/>
      <c r="AV15" s="265">
        <f t="shared" si="13"/>
        <v>0</v>
      </c>
      <c r="AX15" s="265">
        <f t="shared" si="17"/>
        <v>0</v>
      </c>
      <c r="AZ15" s="492">
        <f t="shared" si="14"/>
        <v>0</v>
      </c>
      <c r="BB15" s="492">
        <f t="shared" si="15"/>
        <v>0</v>
      </c>
      <c r="BD15" s="265">
        <f t="shared" si="18"/>
        <v>0</v>
      </c>
      <c r="BE15" s="105"/>
      <c r="BF15" s="105"/>
      <c r="BG15" s="105"/>
      <c r="BH15" s="105"/>
      <c r="BI15" s="105"/>
      <c r="BJ15" s="105"/>
    </row>
    <row r="16" spans="1:62" ht="18" hidden="1" customHeight="1" outlineLevel="1">
      <c r="B16" s="100"/>
      <c r="C16" s="908"/>
      <c r="D16" s="909"/>
      <c r="E16" s="909"/>
      <c r="F16" s="910"/>
      <c r="G16" s="890"/>
      <c r="H16" s="891"/>
      <c r="I16" s="152"/>
      <c r="J16" s="152"/>
      <c r="K16" s="152"/>
      <c r="L16" s="152"/>
      <c r="M16" s="152"/>
      <c r="N16" s="152"/>
      <c r="O16" s="152"/>
      <c r="P16" s="153"/>
      <c r="Q16" s="153"/>
      <c r="R16" s="156">
        <f t="shared" si="8"/>
        <v>0</v>
      </c>
      <c r="S16" s="156">
        <f t="shared" si="9"/>
        <v>0</v>
      </c>
      <c r="U16" s="157">
        <f t="shared" si="16"/>
        <v>0</v>
      </c>
      <c r="W16" s="152"/>
      <c r="X16" s="152"/>
      <c r="Y16" s="152"/>
      <c r="Z16" s="152"/>
      <c r="AA16" s="152"/>
      <c r="AB16" s="152"/>
      <c r="AC16" s="347"/>
      <c r="AD16" s="152"/>
      <c r="AE16" s="152"/>
      <c r="AF16" s="152"/>
      <c r="AG16" s="152"/>
      <c r="AH16" s="152"/>
      <c r="AI16" s="152"/>
      <c r="AJ16" s="347"/>
      <c r="AK16" s="152"/>
      <c r="AL16" s="152"/>
      <c r="AM16" s="619"/>
      <c r="AN16" s="228"/>
      <c r="AO16" s="228"/>
      <c r="AP16" s="228"/>
      <c r="AQ16" s="228"/>
      <c r="AR16" s="228"/>
      <c r="AS16" s="348"/>
      <c r="AT16" s="264">
        <f t="shared" si="12"/>
        <v>0</v>
      </c>
      <c r="AU16" s="259"/>
      <c r="AV16" s="265">
        <f t="shared" si="13"/>
        <v>0</v>
      </c>
      <c r="AX16" s="265">
        <f t="shared" si="17"/>
        <v>0</v>
      </c>
      <c r="AZ16" s="492">
        <f t="shared" si="14"/>
        <v>0</v>
      </c>
      <c r="BB16" s="492">
        <f t="shared" si="15"/>
        <v>0</v>
      </c>
      <c r="BD16" s="265">
        <f t="shared" si="18"/>
        <v>0</v>
      </c>
      <c r="BE16" s="105"/>
      <c r="BF16" s="105"/>
      <c r="BG16" s="105"/>
      <c r="BH16" s="105"/>
      <c r="BI16" s="105"/>
      <c r="BJ16" s="105"/>
    </row>
    <row r="17" spans="2:62" ht="18" hidden="1" customHeight="1" outlineLevel="1">
      <c r="B17" s="100"/>
      <c r="C17" s="908"/>
      <c r="D17" s="909"/>
      <c r="E17" s="909"/>
      <c r="F17" s="910"/>
      <c r="G17" s="890"/>
      <c r="H17" s="891"/>
      <c r="I17" s="152"/>
      <c r="J17" s="152"/>
      <c r="K17" s="152"/>
      <c r="L17" s="152"/>
      <c r="M17" s="152"/>
      <c r="N17" s="152"/>
      <c r="O17" s="152"/>
      <c r="P17" s="153"/>
      <c r="Q17" s="153"/>
      <c r="R17" s="156">
        <f t="shared" si="8"/>
        <v>0</v>
      </c>
      <c r="S17" s="156">
        <f t="shared" si="9"/>
        <v>0</v>
      </c>
      <c r="U17" s="157">
        <f t="shared" si="16"/>
        <v>0</v>
      </c>
      <c r="W17" s="152"/>
      <c r="X17" s="152"/>
      <c r="Y17" s="152"/>
      <c r="Z17" s="152"/>
      <c r="AA17" s="152"/>
      <c r="AB17" s="152"/>
      <c r="AC17" s="347"/>
      <c r="AD17" s="152"/>
      <c r="AE17" s="152"/>
      <c r="AF17" s="152"/>
      <c r="AG17" s="152"/>
      <c r="AH17" s="152"/>
      <c r="AI17" s="152"/>
      <c r="AJ17" s="347"/>
      <c r="AK17" s="152"/>
      <c r="AL17" s="152"/>
      <c r="AM17" s="619"/>
      <c r="AN17" s="228"/>
      <c r="AO17" s="228"/>
      <c r="AP17" s="228"/>
      <c r="AQ17" s="228"/>
      <c r="AR17" s="228"/>
      <c r="AS17" s="348"/>
      <c r="AT17" s="264">
        <f t="shared" si="12"/>
        <v>0</v>
      </c>
      <c r="AU17" s="259"/>
      <c r="AV17" s="265">
        <f t="shared" si="13"/>
        <v>0</v>
      </c>
      <c r="AX17" s="265">
        <f t="shared" si="17"/>
        <v>0</v>
      </c>
      <c r="AZ17" s="492">
        <f t="shared" si="14"/>
        <v>0</v>
      </c>
      <c r="BB17" s="492">
        <f t="shared" si="15"/>
        <v>0</v>
      </c>
      <c r="BD17" s="265">
        <f t="shared" si="18"/>
        <v>0</v>
      </c>
      <c r="BE17" s="105"/>
      <c r="BF17" s="105"/>
      <c r="BG17" s="105"/>
      <c r="BH17" s="105"/>
      <c r="BI17" s="105"/>
      <c r="BJ17" s="105"/>
    </row>
    <row r="18" spans="2:62" ht="18" hidden="1" customHeight="1" outlineLevel="1">
      <c r="B18" s="100"/>
      <c r="C18" s="908"/>
      <c r="D18" s="909"/>
      <c r="E18" s="909"/>
      <c r="F18" s="910"/>
      <c r="G18" s="890"/>
      <c r="H18" s="891"/>
      <c r="I18" s="152"/>
      <c r="J18" s="152"/>
      <c r="K18" s="152"/>
      <c r="L18" s="152"/>
      <c r="M18" s="152"/>
      <c r="N18" s="152"/>
      <c r="O18" s="152"/>
      <c r="P18" s="153"/>
      <c r="Q18" s="153"/>
      <c r="R18" s="156">
        <f t="shared" si="8"/>
        <v>0</v>
      </c>
      <c r="S18" s="156">
        <f t="shared" si="9"/>
        <v>0</v>
      </c>
      <c r="U18" s="157">
        <f t="shared" si="16"/>
        <v>0</v>
      </c>
      <c r="W18" s="152"/>
      <c r="X18" s="152"/>
      <c r="Y18" s="152"/>
      <c r="Z18" s="152"/>
      <c r="AA18" s="152"/>
      <c r="AB18" s="152"/>
      <c r="AC18" s="347"/>
      <c r="AD18" s="152"/>
      <c r="AE18" s="152"/>
      <c r="AF18" s="152"/>
      <c r="AG18" s="152"/>
      <c r="AH18" s="152"/>
      <c r="AI18" s="152"/>
      <c r="AJ18" s="347"/>
      <c r="AK18" s="152"/>
      <c r="AL18" s="152"/>
      <c r="AM18" s="619"/>
      <c r="AN18" s="228"/>
      <c r="AO18" s="228"/>
      <c r="AP18" s="228"/>
      <c r="AQ18" s="228"/>
      <c r="AR18" s="228"/>
      <c r="AS18" s="348"/>
      <c r="AT18" s="264">
        <f t="shared" si="12"/>
        <v>0</v>
      </c>
      <c r="AU18" s="259"/>
      <c r="AV18" s="265">
        <f t="shared" si="13"/>
        <v>0</v>
      </c>
      <c r="AX18" s="265">
        <f t="shared" si="17"/>
        <v>0</v>
      </c>
      <c r="AZ18" s="492">
        <f t="shared" si="14"/>
        <v>0</v>
      </c>
      <c r="BB18" s="492">
        <f t="shared" si="15"/>
        <v>0</v>
      </c>
      <c r="BD18" s="265">
        <f t="shared" si="18"/>
        <v>0</v>
      </c>
      <c r="BE18" s="105"/>
      <c r="BF18" s="105"/>
      <c r="BG18" s="105"/>
      <c r="BH18" s="105"/>
      <c r="BI18" s="105"/>
      <c r="BJ18" s="105"/>
    </row>
    <row r="19" spans="2:62" ht="18" hidden="1" customHeight="1" outlineLevel="1">
      <c r="B19" s="100"/>
      <c r="C19" s="908"/>
      <c r="D19" s="909"/>
      <c r="E19" s="909"/>
      <c r="F19" s="910"/>
      <c r="G19" s="890"/>
      <c r="H19" s="891"/>
      <c r="I19" s="152"/>
      <c r="J19" s="152"/>
      <c r="K19" s="152"/>
      <c r="L19" s="152"/>
      <c r="M19" s="152"/>
      <c r="N19" s="152"/>
      <c r="O19" s="152"/>
      <c r="P19" s="153"/>
      <c r="Q19" s="153"/>
      <c r="R19" s="156">
        <f t="shared" si="8"/>
        <v>0</v>
      </c>
      <c r="S19" s="156">
        <f t="shared" si="9"/>
        <v>0</v>
      </c>
      <c r="U19" s="157">
        <f t="shared" si="16"/>
        <v>0</v>
      </c>
      <c r="W19" s="152"/>
      <c r="X19" s="152"/>
      <c r="Y19" s="152"/>
      <c r="Z19" s="152"/>
      <c r="AA19" s="152"/>
      <c r="AB19" s="152"/>
      <c r="AC19" s="347"/>
      <c r="AD19" s="152"/>
      <c r="AE19" s="152"/>
      <c r="AF19" s="152"/>
      <c r="AG19" s="152"/>
      <c r="AH19" s="152"/>
      <c r="AI19" s="152"/>
      <c r="AJ19" s="347"/>
      <c r="AK19" s="152"/>
      <c r="AL19" s="152"/>
      <c r="AM19" s="619"/>
      <c r="AN19" s="228"/>
      <c r="AO19" s="228"/>
      <c r="AP19" s="228"/>
      <c r="AQ19" s="228"/>
      <c r="AR19" s="228"/>
      <c r="AS19" s="348"/>
      <c r="AT19" s="264">
        <f t="shared" si="12"/>
        <v>0</v>
      </c>
      <c r="AU19" s="259"/>
      <c r="AV19" s="265">
        <f t="shared" si="13"/>
        <v>0</v>
      </c>
      <c r="AX19" s="265">
        <f t="shared" si="17"/>
        <v>0</v>
      </c>
      <c r="AZ19" s="492">
        <f t="shared" si="14"/>
        <v>0</v>
      </c>
      <c r="BB19" s="492">
        <f t="shared" si="15"/>
        <v>0</v>
      </c>
      <c r="BD19" s="265">
        <f t="shared" si="18"/>
        <v>0</v>
      </c>
      <c r="BE19" s="105"/>
      <c r="BF19" s="105"/>
      <c r="BG19" s="105"/>
      <c r="BH19" s="105"/>
      <c r="BI19" s="105"/>
      <c r="BJ19" s="105"/>
    </row>
    <row r="20" spans="2:62" ht="18" hidden="1" customHeight="1" outlineLevel="1">
      <c r="B20" s="100"/>
      <c r="C20" s="908"/>
      <c r="D20" s="909"/>
      <c r="E20" s="909"/>
      <c r="F20" s="910"/>
      <c r="G20" s="890"/>
      <c r="H20" s="891"/>
      <c r="I20" s="152"/>
      <c r="J20" s="152"/>
      <c r="K20" s="152"/>
      <c r="L20" s="152"/>
      <c r="M20" s="152"/>
      <c r="N20" s="152"/>
      <c r="O20" s="152"/>
      <c r="P20" s="153"/>
      <c r="Q20" s="153"/>
      <c r="R20" s="156">
        <f t="shared" si="8"/>
        <v>0</v>
      </c>
      <c r="S20" s="156">
        <f t="shared" si="9"/>
        <v>0</v>
      </c>
      <c r="U20" s="157">
        <f t="shared" si="16"/>
        <v>0</v>
      </c>
      <c r="W20" s="152"/>
      <c r="X20" s="152"/>
      <c r="Y20" s="152"/>
      <c r="Z20" s="152"/>
      <c r="AA20" s="152"/>
      <c r="AB20" s="152"/>
      <c r="AC20" s="347"/>
      <c r="AD20" s="152"/>
      <c r="AE20" s="152"/>
      <c r="AF20" s="152"/>
      <c r="AG20" s="152"/>
      <c r="AH20" s="152"/>
      <c r="AI20" s="152"/>
      <c r="AJ20" s="347"/>
      <c r="AK20" s="152"/>
      <c r="AL20" s="152"/>
      <c r="AM20" s="619"/>
      <c r="AN20" s="228"/>
      <c r="AO20" s="228"/>
      <c r="AP20" s="228"/>
      <c r="AQ20" s="228"/>
      <c r="AR20" s="228"/>
      <c r="AS20" s="348"/>
      <c r="AT20" s="264">
        <f t="shared" si="12"/>
        <v>0</v>
      </c>
      <c r="AU20" s="259"/>
      <c r="AV20" s="265">
        <f t="shared" si="13"/>
        <v>0</v>
      </c>
      <c r="AX20" s="265">
        <f t="shared" si="17"/>
        <v>0</v>
      </c>
      <c r="AZ20" s="492">
        <f t="shared" si="14"/>
        <v>0</v>
      </c>
      <c r="BB20" s="492">
        <f t="shared" si="15"/>
        <v>0</v>
      </c>
      <c r="BD20" s="265">
        <f t="shared" si="18"/>
        <v>0</v>
      </c>
      <c r="BE20" s="105"/>
      <c r="BF20" s="105"/>
      <c r="BG20" s="105"/>
      <c r="BH20" s="105"/>
      <c r="BI20" s="105"/>
      <c r="BJ20" s="105"/>
    </row>
    <row r="21" spans="2:62" ht="18" hidden="1" customHeight="1" outlineLevel="1">
      <c r="B21" s="100"/>
      <c r="C21" s="908"/>
      <c r="D21" s="909"/>
      <c r="E21" s="909"/>
      <c r="F21" s="910"/>
      <c r="G21" s="890"/>
      <c r="H21" s="891"/>
      <c r="I21" s="152"/>
      <c r="J21" s="152"/>
      <c r="K21" s="152"/>
      <c r="L21" s="152"/>
      <c r="M21" s="152"/>
      <c r="N21" s="152"/>
      <c r="O21" s="152"/>
      <c r="P21" s="153"/>
      <c r="Q21" s="153"/>
      <c r="R21" s="156">
        <f t="shared" si="8"/>
        <v>0</v>
      </c>
      <c r="S21" s="156">
        <f t="shared" si="9"/>
        <v>0</v>
      </c>
      <c r="U21" s="157">
        <f t="shared" si="16"/>
        <v>0</v>
      </c>
      <c r="W21" s="152"/>
      <c r="X21" s="152"/>
      <c r="Y21" s="152"/>
      <c r="Z21" s="152"/>
      <c r="AA21" s="152"/>
      <c r="AB21" s="152"/>
      <c r="AC21" s="347"/>
      <c r="AD21" s="152"/>
      <c r="AE21" s="152"/>
      <c r="AF21" s="152"/>
      <c r="AG21" s="152"/>
      <c r="AH21" s="152"/>
      <c r="AI21" s="152"/>
      <c r="AJ21" s="347"/>
      <c r="AK21" s="152"/>
      <c r="AL21" s="152"/>
      <c r="AM21" s="619"/>
      <c r="AN21" s="228"/>
      <c r="AO21" s="228"/>
      <c r="AP21" s="228"/>
      <c r="AQ21" s="228"/>
      <c r="AR21" s="228"/>
      <c r="AS21" s="348"/>
      <c r="AT21" s="264">
        <f t="shared" si="12"/>
        <v>0</v>
      </c>
      <c r="AU21" s="259"/>
      <c r="AV21" s="265">
        <f t="shared" si="13"/>
        <v>0</v>
      </c>
      <c r="AX21" s="265">
        <f t="shared" si="17"/>
        <v>0</v>
      </c>
      <c r="AZ21" s="492">
        <f t="shared" si="14"/>
        <v>0</v>
      </c>
      <c r="BB21" s="492">
        <f t="shared" si="15"/>
        <v>0</v>
      </c>
      <c r="BD21" s="265">
        <f t="shared" si="18"/>
        <v>0</v>
      </c>
      <c r="BE21" s="105"/>
      <c r="BF21" s="105"/>
      <c r="BG21" s="105"/>
      <c r="BH21" s="105"/>
      <c r="BI21" s="105"/>
      <c r="BJ21" s="105"/>
    </row>
    <row r="22" spans="2:62" ht="18" hidden="1" customHeight="1" outlineLevel="1">
      <c r="B22" s="100"/>
      <c r="C22" s="908"/>
      <c r="D22" s="909"/>
      <c r="E22" s="909"/>
      <c r="F22" s="910"/>
      <c r="G22" s="890"/>
      <c r="H22" s="891"/>
      <c r="I22" s="152"/>
      <c r="J22" s="152"/>
      <c r="K22" s="152"/>
      <c r="L22" s="152"/>
      <c r="M22" s="152"/>
      <c r="N22" s="152"/>
      <c r="O22" s="152"/>
      <c r="P22" s="153"/>
      <c r="Q22" s="153"/>
      <c r="R22" s="156">
        <f t="shared" si="8"/>
        <v>0</v>
      </c>
      <c r="S22" s="156">
        <f t="shared" si="9"/>
        <v>0</v>
      </c>
      <c r="U22" s="157">
        <f t="shared" si="16"/>
        <v>0</v>
      </c>
      <c r="W22" s="152"/>
      <c r="X22" s="152"/>
      <c r="Y22" s="152"/>
      <c r="Z22" s="152"/>
      <c r="AA22" s="152"/>
      <c r="AB22" s="152"/>
      <c r="AC22" s="347"/>
      <c r="AD22" s="152"/>
      <c r="AE22" s="152"/>
      <c r="AF22" s="152"/>
      <c r="AG22" s="152"/>
      <c r="AH22" s="152"/>
      <c r="AI22" s="152"/>
      <c r="AJ22" s="347"/>
      <c r="AK22" s="152"/>
      <c r="AL22" s="152"/>
      <c r="AM22" s="619"/>
      <c r="AN22" s="228"/>
      <c r="AO22" s="228"/>
      <c r="AP22" s="228"/>
      <c r="AQ22" s="228"/>
      <c r="AR22" s="228"/>
      <c r="AS22" s="348"/>
      <c r="AT22" s="264">
        <f t="shared" si="12"/>
        <v>0</v>
      </c>
      <c r="AU22" s="259"/>
      <c r="AV22" s="265">
        <f t="shared" si="13"/>
        <v>0</v>
      </c>
      <c r="AX22" s="265">
        <f t="shared" si="17"/>
        <v>0</v>
      </c>
      <c r="AZ22" s="492">
        <f t="shared" si="14"/>
        <v>0</v>
      </c>
      <c r="BB22" s="492">
        <f t="shared" si="15"/>
        <v>0</v>
      </c>
      <c r="BD22" s="265">
        <f t="shared" si="18"/>
        <v>0</v>
      </c>
      <c r="BE22" s="105"/>
      <c r="BF22" s="105"/>
      <c r="BG22" s="105"/>
      <c r="BH22" s="105"/>
      <c r="BI22" s="105"/>
      <c r="BJ22" s="105"/>
    </row>
    <row r="23" spans="2:62" ht="18" hidden="1" customHeight="1" outlineLevel="1">
      <c r="B23" s="100"/>
      <c r="C23" s="908"/>
      <c r="D23" s="909"/>
      <c r="E23" s="909"/>
      <c r="F23" s="910"/>
      <c r="G23" s="890"/>
      <c r="H23" s="891"/>
      <c r="I23" s="152"/>
      <c r="J23" s="152"/>
      <c r="K23" s="152"/>
      <c r="L23" s="152"/>
      <c r="M23" s="152"/>
      <c r="N23" s="152"/>
      <c r="O23" s="152"/>
      <c r="P23" s="153"/>
      <c r="Q23" s="153"/>
      <c r="R23" s="156">
        <f t="shared" si="8"/>
        <v>0</v>
      </c>
      <c r="S23" s="156">
        <f t="shared" si="9"/>
        <v>0</v>
      </c>
      <c r="U23" s="157">
        <f t="shared" si="16"/>
        <v>0</v>
      </c>
      <c r="W23" s="152"/>
      <c r="X23" s="152"/>
      <c r="Y23" s="152"/>
      <c r="Z23" s="152"/>
      <c r="AA23" s="152"/>
      <c r="AB23" s="152"/>
      <c r="AC23" s="347"/>
      <c r="AD23" s="152"/>
      <c r="AE23" s="152"/>
      <c r="AF23" s="152"/>
      <c r="AG23" s="152"/>
      <c r="AH23" s="152"/>
      <c r="AI23" s="152"/>
      <c r="AJ23" s="347"/>
      <c r="AK23" s="152"/>
      <c r="AL23" s="152"/>
      <c r="AM23" s="619"/>
      <c r="AN23" s="228"/>
      <c r="AO23" s="228"/>
      <c r="AP23" s="228"/>
      <c r="AQ23" s="228"/>
      <c r="AR23" s="228"/>
      <c r="AS23" s="348"/>
      <c r="AT23" s="264">
        <f t="shared" si="12"/>
        <v>0</v>
      </c>
      <c r="AU23" s="259"/>
      <c r="AV23" s="265">
        <f t="shared" si="13"/>
        <v>0</v>
      </c>
      <c r="AX23" s="265">
        <f t="shared" si="17"/>
        <v>0</v>
      </c>
      <c r="AZ23" s="492">
        <f t="shared" si="14"/>
        <v>0</v>
      </c>
      <c r="BB23" s="492">
        <f t="shared" si="15"/>
        <v>0</v>
      </c>
      <c r="BD23" s="265">
        <f t="shared" si="18"/>
        <v>0</v>
      </c>
      <c r="BE23" s="105"/>
      <c r="BF23" s="105"/>
      <c r="BG23" s="105"/>
      <c r="BH23" s="105"/>
      <c r="BI23" s="105"/>
      <c r="BJ23" s="105"/>
    </row>
    <row r="24" spans="2:62" ht="18" hidden="1" customHeight="1" outlineLevel="1">
      <c r="B24" s="100"/>
      <c r="C24" s="908"/>
      <c r="D24" s="909"/>
      <c r="E24" s="909"/>
      <c r="F24" s="910"/>
      <c r="G24" s="890"/>
      <c r="H24" s="891"/>
      <c r="I24" s="152"/>
      <c r="J24" s="152"/>
      <c r="K24" s="152"/>
      <c r="L24" s="152"/>
      <c r="M24" s="152"/>
      <c r="N24" s="152"/>
      <c r="O24" s="152"/>
      <c r="P24" s="153"/>
      <c r="Q24" s="153"/>
      <c r="R24" s="156">
        <f t="shared" si="8"/>
        <v>0</v>
      </c>
      <c r="S24" s="156">
        <f t="shared" si="9"/>
        <v>0</v>
      </c>
      <c r="U24" s="157">
        <f t="shared" si="16"/>
        <v>0</v>
      </c>
      <c r="W24" s="152"/>
      <c r="X24" s="152"/>
      <c r="Y24" s="152"/>
      <c r="Z24" s="152"/>
      <c r="AA24" s="152"/>
      <c r="AB24" s="152"/>
      <c r="AC24" s="347"/>
      <c r="AD24" s="152"/>
      <c r="AE24" s="152"/>
      <c r="AF24" s="152"/>
      <c r="AG24" s="152"/>
      <c r="AH24" s="152"/>
      <c r="AI24" s="152"/>
      <c r="AJ24" s="347"/>
      <c r="AK24" s="152"/>
      <c r="AL24" s="152"/>
      <c r="AM24" s="619"/>
      <c r="AN24" s="228"/>
      <c r="AO24" s="228"/>
      <c r="AP24" s="228"/>
      <c r="AQ24" s="228"/>
      <c r="AR24" s="228"/>
      <c r="AS24" s="348"/>
      <c r="AT24" s="264">
        <f t="shared" si="12"/>
        <v>0</v>
      </c>
      <c r="AU24" s="259"/>
      <c r="AV24" s="265">
        <f t="shared" si="13"/>
        <v>0</v>
      </c>
      <c r="AX24" s="265">
        <f t="shared" si="17"/>
        <v>0</v>
      </c>
      <c r="AZ24" s="492">
        <f t="shared" si="14"/>
        <v>0</v>
      </c>
      <c r="BB24" s="492">
        <f t="shared" si="15"/>
        <v>0</v>
      </c>
      <c r="BD24" s="265">
        <f t="shared" si="18"/>
        <v>0</v>
      </c>
      <c r="BE24" s="105"/>
      <c r="BF24" s="105"/>
      <c r="BG24" s="105"/>
      <c r="BH24" s="105"/>
      <c r="BI24" s="105"/>
      <c r="BJ24" s="105"/>
    </row>
    <row r="25" spans="2:62" ht="18" hidden="1" customHeight="1" outlineLevel="1">
      <c r="B25" s="100"/>
      <c r="C25" s="908"/>
      <c r="D25" s="909"/>
      <c r="E25" s="909"/>
      <c r="F25" s="910"/>
      <c r="G25" s="890"/>
      <c r="H25" s="891"/>
      <c r="I25" s="152"/>
      <c r="J25" s="152"/>
      <c r="K25" s="152"/>
      <c r="L25" s="152"/>
      <c r="M25" s="152"/>
      <c r="N25" s="152"/>
      <c r="O25" s="152"/>
      <c r="P25" s="153"/>
      <c r="Q25" s="153"/>
      <c r="R25" s="156">
        <f t="shared" si="8"/>
        <v>0</v>
      </c>
      <c r="S25" s="156">
        <f t="shared" si="9"/>
        <v>0</v>
      </c>
      <c r="U25" s="157">
        <f t="shared" si="16"/>
        <v>0</v>
      </c>
      <c r="W25" s="152"/>
      <c r="X25" s="152"/>
      <c r="Y25" s="152"/>
      <c r="Z25" s="152"/>
      <c r="AA25" s="152"/>
      <c r="AB25" s="152"/>
      <c r="AC25" s="347"/>
      <c r="AD25" s="152"/>
      <c r="AE25" s="152"/>
      <c r="AF25" s="152"/>
      <c r="AG25" s="152"/>
      <c r="AH25" s="152"/>
      <c r="AI25" s="152"/>
      <c r="AJ25" s="347"/>
      <c r="AK25" s="152"/>
      <c r="AL25" s="152"/>
      <c r="AM25" s="619"/>
      <c r="AN25" s="228"/>
      <c r="AO25" s="228"/>
      <c r="AP25" s="228"/>
      <c r="AQ25" s="228"/>
      <c r="AR25" s="228"/>
      <c r="AS25" s="348"/>
      <c r="AT25" s="264">
        <f t="shared" si="12"/>
        <v>0</v>
      </c>
      <c r="AU25" s="259"/>
      <c r="AV25" s="265">
        <f t="shared" si="13"/>
        <v>0</v>
      </c>
      <c r="AX25" s="265">
        <f t="shared" si="17"/>
        <v>0</v>
      </c>
      <c r="AZ25" s="492">
        <f t="shared" si="14"/>
        <v>0</v>
      </c>
      <c r="BB25" s="492">
        <f t="shared" si="15"/>
        <v>0</v>
      </c>
      <c r="BD25" s="265">
        <f t="shared" si="18"/>
        <v>0</v>
      </c>
      <c r="BE25" s="105"/>
      <c r="BF25" s="105"/>
      <c r="BG25" s="105"/>
      <c r="BH25" s="105"/>
      <c r="BI25" s="105"/>
      <c r="BJ25" s="105"/>
    </row>
    <row r="26" spans="2:62" ht="18" hidden="1" customHeight="1" outlineLevel="1">
      <c r="B26" s="100"/>
      <c r="C26" s="908"/>
      <c r="D26" s="909"/>
      <c r="E26" s="909"/>
      <c r="F26" s="910"/>
      <c r="G26" s="890"/>
      <c r="H26" s="891"/>
      <c r="I26" s="152"/>
      <c r="J26" s="152"/>
      <c r="K26" s="152"/>
      <c r="L26" s="152"/>
      <c r="M26" s="152"/>
      <c r="N26" s="152"/>
      <c r="O26" s="152"/>
      <c r="P26" s="153"/>
      <c r="Q26" s="153"/>
      <c r="R26" s="156">
        <f t="shared" si="8"/>
        <v>0</v>
      </c>
      <c r="S26" s="156">
        <f t="shared" si="9"/>
        <v>0</v>
      </c>
      <c r="U26" s="157">
        <f t="shared" si="16"/>
        <v>0</v>
      </c>
      <c r="W26" s="152"/>
      <c r="X26" s="152"/>
      <c r="Y26" s="152"/>
      <c r="Z26" s="152"/>
      <c r="AA26" s="152"/>
      <c r="AB26" s="152"/>
      <c r="AC26" s="347"/>
      <c r="AD26" s="152"/>
      <c r="AE26" s="152"/>
      <c r="AF26" s="152"/>
      <c r="AG26" s="152"/>
      <c r="AH26" s="152"/>
      <c r="AI26" s="152"/>
      <c r="AJ26" s="347"/>
      <c r="AK26" s="152"/>
      <c r="AL26" s="152"/>
      <c r="AM26" s="619"/>
      <c r="AN26" s="228"/>
      <c r="AO26" s="228"/>
      <c r="AP26" s="228"/>
      <c r="AQ26" s="228"/>
      <c r="AR26" s="228"/>
      <c r="AS26" s="348"/>
      <c r="AT26" s="264">
        <f t="shared" si="12"/>
        <v>0</v>
      </c>
      <c r="AU26" s="259"/>
      <c r="AV26" s="265">
        <f t="shared" si="13"/>
        <v>0</v>
      </c>
      <c r="AX26" s="265">
        <f t="shared" si="17"/>
        <v>0</v>
      </c>
      <c r="AZ26" s="492">
        <f t="shared" si="14"/>
        <v>0</v>
      </c>
      <c r="BB26" s="492">
        <f t="shared" si="15"/>
        <v>0</v>
      </c>
      <c r="BD26" s="265">
        <f t="shared" si="18"/>
        <v>0</v>
      </c>
      <c r="BE26" s="105"/>
      <c r="BF26" s="105"/>
      <c r="BG26" s="105"/>
      <c r="BH26" s="105"/>
      <c r="BI26" s="105"/>
      <c r="BJ26" s="105"/>
    </row>
    <row r="27" spans="2:62" ht="18" hidden="1" customHeight="1" outlineLevel="1">
      <c r="B27" s="100"/>
      <c r="C27" s="908"/>
      <c r="D27" s="909"/>
      <c r="E27" s="909"/>
      <c r="F27" s="910"/>
      <c r="G27" s="890"/>
      <c r="H27" s="891"/>
      <c r="I27" s="152"/>
      <c r="J27" s="152"/>
      <c r="K27" s="152"/>
      <c r="L27" s="152"/>
      <c r="M27" s="152"/>
      <c r="N27" s="152"/>
      <c r="O27" s="152"/>
      <c r="P27" s="153"/>
      <c r="Q27" s="153"/>
      <c r="R27" s="156">
        <f t="shared" si="8"/>
        <v>0</v>
      </c>
      <c r="S27" s="156">
        <f t="shared" si="9"/>
        <v>0</v>
      </c>
      <c r="U27" s="157">
        <f t="shared" si="16"/>
        <v>0</v>
      </c>
      <c r="W27" s="152"/>
      <c r="X27" s="152"/>
      <c r="Y27" s="152"/>
      <c r="Z27" s="152"/>
      <c r="AA27" s="152"/>
      <c r="AB27" s="152"/>
      <c r="AC27" s="347"/>
      <c r="AD27" s="152"/>
      <c r="AE27" s="152"/>
      <c r="AF27" s="152"/>
      <c r="AG27" s="152"/>
      <c r="AH27" s="152"/>
      <c r="AI27" s="152"/>
      <c r="AJ27" s="347"/>
      <c r="AK27" s="152"/>
      <c r="AL27" s="152"/>
      <c r="AM27" s="619"/>
      <c r="AN27" s="228"/>
      <c r="AO27" s="228"/>
      <c r="AP27" s="228"/>
      <c r="AQ27" s="228"/>
      <c r="AR27" s="228"/>
      <c r="AS27" s="348"/>
      <c r="AT27" s="264">
        <f t="shared" si="12"/>
        <v>0</v>
      </c>
      <c r="AU27" s="259"/>
      <c r="AV27" s="265">
        <f t="shared" si="13"/>
        <v>0</v>
      </c>
      <c r="AX27" s="265">
        <f t="shared" si="17"/>
        <v>0</v>
      </c>
      <c r="AZ27" s="492">
        <f t="shared" si="14"/>
        <v>0</v>
      </c>
      <c r="BB27" s="492">
        <f t="shared" si="15"/>
        <v>0</v>
      </c>
      <c r="BD27" s="265">
        <f t="shared" si="18"/>
        <v>0</v>
      </c>
      <c r="BE27" s="105"/>
      <c r="BF27" s="105"/>
      <c r="BG27" s="105"/>
      <c r="BH27" s="105"/>
      <c r="BI27" s="105"/>
      <c r="BJ27" s="105"/>
    </row>
    <row r="28" spans="2:62" ht="9.9499999999999993" hidden="1" customHeight="1" outlineLevel="1">
      <c r="B28" s="101"/>
      <c r="C28" s="208"/>
      <c r="D28" s="208"/>
      <c r="E28" s="208"/>
      <c r="F28" s="208"/>
      <c r="G28" s="237"/>
      <c r="H28" s="207"/>
      <c r="I28" s="257"/>
      <c r="J28" s="257"/>
      <c r="K28" s="257"/>
      <c r="L28" s="257"/>
      <c r="M28" s="257"/>
      <c r="N28" s="257"/>
      <c r="O28" s="257"/>
      <c r="P28" s="256"/>
      <c r="Q28" s="102"/>
      <c r="R28" s="102"/>
      <c r="S28" s="102"/>
      <c r="U28" s="9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Z28" s="493"/>
      <c r="BE28" s="105"/>
      <c r="BF28" s="105"/>
      <c r="BG28" s="105"/>
      <c r="BH28" s="105"/>
      <c r="BI28" s="105"/>
      <c r="BJ28" s="105"/>
    </row>
    <row r="29" spans="2:62" ht="20.100000000000001" customHeight="1" collapsed="1">
      <c r="B29" s="179">
        <f>B12+1</f>
        <v>2</v>
      </c>
      <c r="C29" s="916"/>
      <c r="D29" s="917"/>
      <c r="E29" s="917"/>
      <c r="F29" s="918"/>
      <c r="G29" s="429"/>
      <c r="H29" s="206">
        <v>1</v>
      </c>
      <c r="I29" s="642">
        <f t="shared" ref="I29" si="19">$H29*SUM(I30:I44)</f>
        <v>0</v>
      </c>
      <c r="J29" s="643">
        <f t="shared" ref="J29:O29" si="20">$H29*SUM(J30:J44)</f>
        <v>0</v>
      </c>
      <c r="K29" s="644">
        <f t="shared" si="20"/>
        <v>0</v>
      </c>
      <c r="L29" s="645">
        <f t="shared" si="20"/>
        <v>0</v>
      </c>
      <c r="M29" s="645">
        <f t="shared" si="20"/>
        <v>0</v>
      </c>
      <c r="N29" s="644">
        <f t="shared" si="20"/>
        <v>0</v>
      </c>
      <c r="O29" s="642">
        <f t="shared" si="20"/>
        <v>0</v>
      </c>
      <c r="P29" s="209">
        <f t="shared" ref="P29:Q29" si="21">$H29*SUM(P30:P44)</f>
        <v>0</v>
      </c>
      <c r="Q29" s="210">
        <f t="shared" si="21"/>
        <v>0</v>
      </c>
      <c r="R29" s="136">
        <f t="shared" ref="R29:R44" si="22">P29*(1+Gewinn)*(1+SicherheitAngebot)</f>
        <v>0</v>
      </c>
      <c r="S29" s="137">
        <f t="shared" ref="S29:S44" si="23">Q29*(1+MGKZ)*(1+Gewinn)*(1+SicherheitAngebot)</f>
        <v>0</v>
      </c>
      <c r="U29" s="10">
        <f>I29*$I$7+J29*$J$7+K29*$K$7+L29*$L$7+M29*$M$7+N29*$N$7+O29*$O$7+R29+S29</f>
        <v>0</v>
      </c>
      <c r="W29" s="646">
        <f t="shared" ref="W29:AB29" si="24">$H29*SUM(W30:W44)</f>
        <v>0</v>
      </c>
      <c r="X29" s="647">
        <f t="shared" si="24"/>
        <v>0</v>
      </c>
      <c r="Y29" s="648">
        <f t="shared" si="24"/>
        <v>0</v>
      </c>
      <c r="Z29" s="649">
        <f t="shared" si="24"/>
        <v>0</v>
      </c>
      <c r="AA29" s="648">
        <f t="shared" si="24"/>
        <v>0</v>
      </c>
      <c r="AB29" s="646">
        <f t="shared" si="24"/>
        <v>0</v>
      </c>
      <c r="AC29" s="258"/>
      <c r="AD29" s="646">
        <f t="shared" ref="AD29:AM29" si="25">$H29*SUM(AD30:AD44)</f>
        <v>0</v>
      </c>
      <c r="AE29" s="647">
        <f t="shared" si="25"/>
        <v>0</v>
      </c>
      <c r="AF29" s="648">
        <f t="shared" si="25"/>
        <v>0</v>
      </c>
      <c r="AG29" s="649">
        <f t="shared" si="25"/>
        <v>0</v>
      </c>
      <c r="AH29" s="648">
        <f t="shared" si="25"/>
        <v>0</v>
      </c>
      <c r="AI29" s="646">
        <f t="shared" si="25"/>
        <v>0</v>
      </c>
      <c r="AJ29" s="258"/>
      <c r="AK29" s="653">
        <f t="shared" si="25"/>
        <v>0</v>
      </c>
      <c r="AL29" s="653">
        <f t="shared" si="25"/>
        <v>0</v>
      </c>
      <c r="AM29" s="653">
        <f t="shared" si="25"/>
        <v>0</v>
      </c>
      <c r="AN29" s="227">
        <f>$H29*SUM(AN30:AN44)*(1+Gewinn)*(1+SicherheitAngebot)</f>
        <v>0</v>
      </c>
      <c r="AO29" s="227">
        <f>$H29*SUM(AO30:AO44)*(1+Gewinn)*(1+SicherheitAngebot)</f>
        <v>0</v>
      </c>
      <c r="AP29" s="227">
        <f>$H29*SUM(AP30:AP44)*(1+Gewinn)*(1+SicherheitAngebot)</f>
        <v>0</v>
      </c>
      <c r="AQ29" s="227">
        <f>$H29*SUM(AQ30:AQ44)*(1+Gewinn)*(1+SicherheitAngebot)</f>
        <v>0</v>
      </c>
      <c r="AR29" s="227">
        <f>$H29*SUM(AR30:AR44)*(1+Gewinn)*(1+SicherheitAngebot)</f>
        <v>0</v>
      </c>
      <c r="AS29" s="262"/>
      <c r="AT29" s="263">
        <f t="shared" si="12"/>
        <v>0</v>
      </c>
      <c r="AU29" s="259"/>
      <c r="AV29" s="491">
        <f>AK29*$AK$7+AL29*$AL$7+AM29*$AM$7+SUM(AN29:AR29)+AT29/Zuschläge_IBN+AT29</f>
        <v>0</v>
      </c>
      <c r="AX29" s="685">
        <f>U29+AV29</f>
        <v>0</v>
      </c>
      <c r="AZ29" s="490">
        <f>IF(H29&gt;0,U29/(1+SicherheitAngebot)*(1+Sicherheit),0)</f>
        <v>0</v>
      </c>
      <c r="BB29" s="490">
        <f>IF(H29&gt;0,AV29/(1+SicherheitAngebot)*(1+Sicherheit),0)</f>
        <v>0</v>
      </c>
      <c r="BD29" s="490">
        <f>AZ29+BB29</f>
        <v>0</v>
      </c>
      <c r="BE29" s="105"/>
      <c r="BF29" s="105"/>
      <c r="BG29" s="105"/>
      <c r="BH29" s="105"/>
      <c r="BI29" s="105"/>
      <c r="BJ29" s="105"/>
    </row>
    <row r="30" spans="2:62" ht="18" hidden="1" customHeight="1" outlineLevel="1">
      <c r="B30" s="99"/>
      <c r="C30" s="908"/>
      <c r="D30" s="909"/>
      <c r="E30" s="909"/>
      <c r="F30" s="910"/>
      <c r="G30" s="890"/>
      <c r="H30" s="901"/>
      <c r="I30" s="152"/>
      <c r="J30" s="152"/>
      <c r="K30" s="152"/>
      <c r="L30" s="152"/>
      <c r="M30" s="152"/>
      <c r="N30" s="152"/>
      <c r="O30" s="152"/>
      <c r="P30" s="153"/>
      <c r="Q30" s="153"/>
      <c r="R30" s="156">
        <f t="shared" si="22"/>
        <v>0</v>
      </c>
      <c r="S30" s="156">
        <f t="shared" si="23"/>
        <v>0</v>
      </c>
      <c r="U30" s="157">
        <f>I30*$I$7+J30*$J$7+K30*$K$7+L30*$L$7+M30*$M$7+N30*$N$7+O30*$O$7+R30+S30</f>
        <v>0</v>
      </c>
      <c r="W30" s="152"/>
      <c r="X30" s="152"/>
      <c r="Y30" s="152"/>
      <c r="Z30" s="152"/>
      <c r="AA30" s="152"/>
      <c r="AB30" s="152"/>
      <c r="AC30" s="347"/>
      <c r="AD30" s="152"/>
      <c r="AE30" s="152"/>
      <c r="AF30" s="152"/>
      <c r="AG30" s="152"/>
      <c r="AH30" s="152"/>
      <c r="AI30" s="152"/>
      <c r="AJ30" s="347"/>
      <c r="AK30" s="152"/>
      <c r="AL30" s="152"/>
      <c r="AM30" s="295"/>
      <c r="AN30" s="228"/>
      <c r="AO30" s="228"/>
      <c r="AP30" s="228"/>
      <c r="AQ30" s="228"/>
      <c r="AR30" s="228"/>
      <c r="AS30" s="348"/>
      <c r="AT30" s="264">
        <f t="shared" si="12"/>
        <v>0</v>
      </c>
      <c r="AU30" s="259"/>
      <c r="AV30" s="265">
        <f t="shared" ref="AV30:AV44" si="26">AK30*$AK$7+AL30*$AL$7+AM30*$AM$7+SUM(AN30:AR30)*(1+Gewinn)*(1+SicherheitAngebot)+AT30/Zuschläge_IBN+AT30</f>
        <v>0</v>
      </c>
      <c r="AX30" s="265">
        <f>U30+AV30</f>
        <v>0</v>
      </c>
      <c r="AZ30" s="492">
        <f t="shared" ref="AZ30:AZ44" si="27">U30/(1+SicherheitAngebot)*(1+Sicherheit)</f>
        <v>0</v>
      </c>
      <c r="BB30" s="492">
        <f t="shared" ref="BB30:BB44" si="28">AV30/(1+SicherheitAngebot)*(1+Sicherheit)</f>
        <v>0</v>
      </c>
      <c r="BD30" s="265">
        <f>AZ30+BB30</f>
        <v>0</v>
      </c>
      <c r="BE30" s="105"/>
      <c r="BF30" s="105"/>
      <c r="BG30" s="105"/>
      <c r="BH30" s="105"/>
      <c r="BI30" s="105"/>
      <c r="BJ30" s="105"/>
    </row>
    <row r="31" spans="2:62" ht="18" hidden="1" customHeight="1" outlineLevel="1">
      <c r="B31" s="100"/>
      <c r="C31" s="908"/>
      <c r="D31" s="909"/>
      <c r="E31" s="909"/>
      <c r="F31" s="910"/>
      <c r="G31" s="890"/>
      <c r="H31" s="891"/>
      <c r="I31" s="152"/>
      <c r="J31" s="152"/>
      <c r="K31" s="152"/>
      <c r="L31" s="152"/>
      <c r="M31" s="152"/>
      <c r="N31" s="152"/>
      <c r="O31" s="152"/>
      <c r="P31" s="153"/>
      <c r="Q31" s="153"/>
      <c r="R31" s="156">
        <f t="shared" si="22"/>
        <v>0</v>
      </c>
      <c r="S31" s="156">
        <f t="shared" si="23"/>
        <v>0</v>
      </c>
      <c r="U31" s="157">
        <f t="shared" ref="U31:U44" si="29">I31*$I$7+J31*$J$7+K31*$K$7+L31*$L$7+M31*$M$7+N31*$N$7+O31*$O$7+R31+S31</f>
        <v>0</v>
      </c>
      <c r="W31" s="152"/>
      <c r="X31" s="152"/>
      <c r="Y31" s="152"/>
      <c r="Z31" s="152"/>
      <c r="AA31" s="152"/>
      <c r="AB31" s="152"/>
      <c r="AC31" s="347"/>
      <c r="AD31" s="152"/>
      <c r="AE31" s="152"/>
      <c r="AF31" s="152"/>
      <c r="AG31" s="152"/>
      <c r="AH31" s="152"/>
      <c r="AI31" s="152"/>
      <c r="AJ31" s="347"/>
      <c r="AK31" s="152"/>
      <c r="AL31" s="152"/>
      <c r="AM31" s="295"/>
      <c r="AN31" s="228"/>
      <c r="AO31" s="228"/>
      <c r="AP31" s="228"/>
      <c r="AQ31" s="228"/>
      <c r="AR31" s="228"/>
      <c r="AS31" s="348"/>
      <c r="AT31" s="264">
        <f t="shared" si="12"/>
        <v>0</v>
      </c>
      <c r="AU31" s="259"/>
      <c r="AV31" s="265">
        <f t="shared" si="26"/>
        <v>0</v>
      </c>
      <c r="AX31" s="265">
        <f t="shared" ref="AX31:AX44" si="30">U31+AV31</f>
        <v>0</v>
      </c>
      <c r="AZ31" s="492">
        <f t="shared" si="27"/>
        <v>0</v>
      </c>
      <c r="BB31" s="492">
        <f t="shared" si="28"/>
        <v>0</v>
      </c>
      <c r="BD31" s="265">
        <f t="shared" ref="BD31:BD44" si="31">AZ31+BB31</f>
        <v>0</v>
      </c>
      <c r="BE31" s="105"/>
      <c r="BF31" s="105"/>
      <c r="BG31" s="105"/>
      <c r="BH31" s="105"/>
      <c r="BI31" s="105"/>
      <c r="BJ31" s="105"/>
    </row>
    <row r="32" spans="2:62" ht="18" hidden="1" customHeight="1" outlineLevel="1">
      <c r="B32" s="100"/>
      <c r="C32" s="908"/>
      <c r="D32" s="909"/>
      <c r="E32" s="909"/>
      <c r="F32" s="910"/>
      <c r="G32" s="890"/>
      <c r="H32" s="891"/>
      <c r="I32" s="152"/>
      <c r="J32" s="152"/>
      <c r="K32" s="152"/>
      <c r="L32" s="152"/>
      <c r="M32" s="152"/>
      <c r="N32" s="152"/>
      <c r="O32" s="152"/>
      <c r="P32" s="153"/>
      <c r="Q32" s="153"/>
      <c r="R32" s="156">
        <f t="shared" si="22"/>
        <v>0</v>
      </c>
      <c r="S32" s="156">
        <f t="shared" si="23"/>
        <v>0</v>
      </c>
      <c r="U32" s="157">
        <f t="shared" si="29"/>
        <v>0</v>
      </c>
      <c r="W32" s="152"/>
      <c r="X32" s="152"/>
      <c r="Y32" s="152"/>
      <c r="Z32" s="152"/>
      <c r="AA32" s="152"/>
      <c r="AB32" s="152"/>
      <c r="AC32" s="347"/>
      <c r="AD32" s="152"/>
      <c r="AE32" s="152"/>
      <c r="AF32" s="152"/>
      <c r="AG32" s="152"/>
      <c r="AH32" s="152"/>
      <c r="AI32" s="152"/>
      <c r="AJ32" s="347"/>
      <c r="AK32" s="152"/>
      <c r="AL32" s="152"/>
      <c r="AM32" s="295"/>
      <c r="AN32" s="228"/>
      <c r="AO32" s="228"/>
      <c r="AP32" s="228"/>
      <c r="AQ32" s="228"/>
      <c r="AR32" s="228"/>
      <c r="AS32" s="348"/>
      <c r="AT32" s="264">
        <f t="shared" si="12"/>
        <v>0</v>
      </c>
      <c r="AU32" s="259"/>
      <c r="AV32" s="265">
        <f t="shared" si="26"/>
        <v>0</v>
      </c>
      <c r="AX32" s="265">
        <f t="shared" si="30"/>
        <v>0</v>
      </c>
      <c r="AZ32" s="492">
        <f t="shared" si="27"/>
        <v>0</v>
      </c>
      <c r="BB32" s="492">
        <f t="shared" si="28"/>
        <v>0</v>
      </c>
      <c r="BD32" s="265">
        <f t="shared" si="31"/>
        <v>0</v>
      </c>
      <c r="BE32" s="105"/>
      <c r="BF32" s="105"/>
      <c r="BG32" s="105"/>
      <c r="BH32" s="105"/>
      <c r="BI32" s="105"/>
      <c r="BJ32" s="105"/>
    </row>
    <row r="33" spans="2:62" ht="18" hidden="1" customHeight="1" outlineLevel="1">
      <c r="B33" s="100"/>
      <c r="C33" s="908"/>
      <c r="D33" s="909"/>
      <c r="E33" s="909"/>
      <c r="F33" s="910"/>
      <c r="G33" s="890"/>
      <c r="H33" s="891"/>
      <c r="I33" s="152"/>
      <c r="J33" s="152"/>
      <c r="K33" s="152"/>
      <c r="L33" s="152"/>
      <c r="M33" s="152"/>
      <c r="N33" s="152"/>
      <c r="O33" s="152"/>
      <c r="P33" s="153"/>
      <c r="Q33" s="153"/>
      <c r="R33" s="156">
        <f t="shared" si="22"/>
        <v>0</v>
      </c>
      <c r="S33" s="156">
        <f t="shared" si="23"/>
        <v>0</v>
      </c>
      <c r="U33" s="157">
        <f t="shared" si="29"/>
        <v>0</v>
      </c>
      <c r="W33" s="152"/>
      <c r="X33" s="152"/>
      <c r="Y33" s="152"/>
      <c r="Z33" s="152"/>
      <c r="AA33" s="152"/>
      <c r="AB33" s="152"/>
      <c r="AC33" s="347"/>
      <c r="AD33" s="152"/>
      <c r="AE33" s="152"/>
      <c r="AF33" s="152"/>
      <c r="AG33" s="152"/>
      <c r="AH33" s="152"/>
      <c r="AI33" s="152"/>
      <c r="AJ33" s="347"/>
      <c r="AK33" s="152"/>
      <c r="AL33" s="152"/>
      <c r="AM33" s="295"/>
      <c r="AN33" s="228"/>
      <c r="AO33" s="228"/>
      <c r="AP33" s="228"/>
      <c r="AQ33" s="228"/>
      <c r="AR33" s="228"/>
      <c r="AS33" s="348"/>
      <c r="AT33" s="264">
        <f t="shared" si="12"/>
        <v>0</v>
      </c>
      <c r="AU33" s="259"/>
      <c r="AV33" s="265">
        <f t="shared" si="26"/>
        <v>0</v>
      </c>
      <c r="AX33" s="265">
        <f t="shared" si="30"/>
        <v>0</v>
      </c>
      <c r="AZ33" s="492">
        <f t="shared" si="27"/>
        <v>0</v>
      </c>
      <c r="BB33" s="492">
        <f t="shared" si="28"/>
        <v>0</v>
      </c>
      <c r="BD33" s="265">
        <f t="shared" si="31"/>
        <v>0</v>
      </c>
      <c r="BE33" s="105"/>
      <c r="BF33" s="105"/>
      <c r="BG33" s="105"/>
      <c r="BH33" s="105"/>
      <c r="BI33" s="105"/>
      <c r="BJ33" s="105"/>
    </row>
    <row r="34" spans="2:62" ht="18" hidden="1" customHeight="1" outlineLevel="1">
      <c r="B34" s="100"/>
      <c r="C34" s="908"/>
      <c r="D34" s="909"/>
      <c r="E34" s="909"/>
      <c r="F34" s="910"/>
      <c r="G34" s="890"/>
      <c r="H34" s="891"/>
      <c r="I34" s="152"/>
      <c r="J34" s="152"/>
      <c r="K34" s="152"/>
      <c r="L34" s="152"/>
      <c r="M34" s="152"/>
      <c r="N34" s="152"/>
      <c r="O34" s="152"/>
      <c r="P34" s="153"/>
      <c r="Q34" s="153"/>
      <c r="R34" s="156">
        <f t="shared" si="22"/>
        <v>0</v>
      </c>
      <c r="S34" s="156">
        <f t="shared" si="23"/>
        <v>0</v>
      </c>
      <c r="U34" s="157">
        <f t="shared" si="29"/>
        <v>0</v>
      </c>
      <c r="W34" s="152"/>
      <c r="X34" s="152"/>
      <c r="Y34" s="152"/>
      <c r="Z34" s="152"/>
      <c r="AA34" s="152"/>
      <c r="AB34" s="152"/>
      <c r="AC34" s="347"/>
      <c r="AD34" s="152"/>
      <c r="AE34" s="152"/>
      <c r="AF34" s="152"/>
      <c r="AG34" s="152"/>
      <c r="AH34" s="152"/>
      <c r="AI34" s="152"/>
      <c r="AJ34" s="347"/>
      <c r="AK34" s="152"/>
      <c r="AL34" s="152"/>
      <c r="AM34" s="295"/>
      <c r="AN34" s="228"/>
      <c r="AO34" s="228"/>
      <c r="AP34" s="228"/>
      <c r="AQ34" s="228"/>
      <c r="AR34" s="228"/>
      <c r="AS34" s="348"/>
      <c r="AT34" s="264">
        <f t="shared" si="12"/>
        <v>0</v>
      </c>
      <c r="AU34" s="259"/>
      <c r="AV34" s="265">
        <f t="shared" si="26"/>
        <v>0</v>
      </c>
      <c r="AX34" s="265">
        <f t="shared" si="30"/>
        <v>0</v>
      </c>
      <c r="AZ34" s="492">
        <f t="shared" si="27"/>
        <v>0</v>
      </c>
      <c r="BB34" s="492">
        <f t="shared" si="28"/>
        <v>0</v>
      </c>
      <c r="BD34" s="265">
        <f t="shared" si="31"/>
        <v>0</v>
      </c>
      <c r="BE34" s="105"/>
      <c r="BF34" s="105"/>
      <c r="BG34" s="105"/>
      <c r="BH34" s="105"/>
      <c r="BI34" s="105"/>
      <c r="BJ34" s="105"/>
    </row>
    <row r="35" spans="2:62" ht="18" hidden="1" customHeight="1" outlineLevel="1">
      <c r="B35" s="100"/>
      <c r="C35" s="908"/>
      <c r="D35" s="909"/>
      <c r="E35" s="909"/>
      <c r="F35" s="910"/>
      <c r="G35" s="890"/>
      <c r="H35" s="891"/>
      <c r="I35" s="152"/>
      <c r="J35" s="152"/>
      <c r="K35" s="152"/>
      <c r="L35" s="152"/>
      <c r="M35" s="152"/>
      <c r="N35" s="152"/>
      <c r="O35" s="152"/>
      <c r="P35" s="153"/>
      <c r="Q35" s="153"/>
      <c r="R35" s="156">
        <f t="shared" si="22"/>
        <v>0</v>
      </c>
      <c r="S35" s="156">
        <f t="shared" si="23"/>
        <v>0</v>
      </c>
      <c r="U35" s="157">
        <f t="shared" si="29"/>
        <v>0</v>
      </c>
      <c r="W35" s="152"/>
      <c r="X35" s="152"/>
      <c r="Y35" s="152"/>
      <c r="Z35" s="152"/>
      <c r="AA35" s="152"/>
      <c r="AB35" s="152"/>
      <c r="AC35" s="347"/>
      <c r="AD35" s="152"/>
      <c r="AE35" s="152"/>
      <c r="AF35" s="152"/>
      <c r="AG35" s="152"/>
      <c r="AH35" s="152"/>
      <c r="AI35" s="152"/>
      <c r="AJ35" s="347"/>
      <c r="AK35" s="152"/>
      <c r="AL35" s="152"/>
      <c r="AM35" s="295"/>
      <c r="AN35" s="228"/>
      <c r="AO35" s="228"/>
      <c r="AP35" s="228"/>
      <c r="AQ35" s="228"/>
      <c r="AR35" s="228"/>
      <c r="AS35" s="348"/>
      <c r="AT35" s="264">
        <f t="shared" si="12"/>
        <v>0</v>
      </c>
      <c r="AU35" s="259"/>
      <c r="AV35" s="265">
        <f t="shared" si="26"/>
        <v>0</v>
      </c>
      <c r="AX35" s="265">
        <f t="shared" si="30"/>
        <v>0</v>
      </c>
      <c r="AZ35" s="492">
        <f t="shared" si="27"/>
        <v>0</v>
      </c>
      <c r="BB35" s="492">
        <f t="shared" si="28"/>
        <v>0</v>
      </c>
      <c r="BD35" s="265">
        <f t="shared" si="31"/>
        <v>0</v>
      </c>
      <c r="BE35" s="105"/>
      <c r="BF35" s="105"/>
      <c r="BG35" s="105"/>
      <c r="BH35" s="105"/>
      <c r="BI35" s="105"/>
      <c r="BJ35" s="105"/>
    </row>
    <row r="36" spans="2:62" ht="18" hidden="1" customHeight="1" outlineLevel="1">
      <c r="B36" s="100"/>
      <c r="C36" s="908"/>
      <c r="D36" s="909"/>
      <c r="E36" s="909"/>
      <c r="F36" s="910"/>
      <c r="G36" s="890"/>
      <c r="H36" s="891"/>
      <c r="I36" s="152"/>
      <c r="J36" s="152"/>
      <c r="K36" s="152"/>
      <c r="L36" s="152"/>
      <c r="M36" s="152"/>
      <c r="N36" s="152"/>
      <c r="O36" s="152"/>
      <c r="P36" s="153"/>
      <c r="Q36" s="153"/>
      <c r="R36" s="156">
        <f t="shared" si="22"/>
        <v>0</v>
      </c>
      <c r="S36" s="156">
        <f t="shared" si="23"/>
        <v>0</v>
      </c>
      <c r="U36" s="157">
        <f t="shared" si="29"/>
        <v>0</v>
      </c>
      <c r="W36" s="152"/>
      <c r="X36" s="152"/>
      <c r="Y36" s="152"/>
      <c r="Z36" s="152"/>
      <c r="AA36" s="152"/>
      <c r="AB36" s="152"/>
      <c r="AC36" s="347"/>
      <c r="AD36" s="152"/>
      <c r="AE36" s="152"/>
      <c r="AF36" s="152"/>
      <c r="AG36" s="152"/>
      <c r="AH36" s="152"/>
      <c r="AI36" s="152"/>
      <c r="AJ36" s="347"/>
      <c r="AK36" s="152"/>
      <c r="AL36" s="152"/>
      <c r="AM36" s="295"/>
      <c r="AN36" s="228"/>
      <c r="AO36" s="228"/>
      <c r="AP36" s="228"/>
      <c r="AQ36" s="228"/>
      <c r="AR36" s="228"/>
      <c r="AS36" s="348"/>
      <c r="AT36" s="264">
        <f t="shared" si="12"/>
        <v>0</v>
      </c>
      <c r="AU36" s="259"/>
      <c r="AV36" s="265">
        <f t="shared" si="26"/>
        <v>0</v>
      </c>
      <c r="AX36" s="265">
        <f t="shared" si="30"/>
        <v>0</v>
      </c>
      <c r="AZ36" s="492">
        <f t="shared" si="27"/>
        <v>0</v>
      </c>
      <c r="BB36" s="492">
        <f t="shared" si="28"/>
        <v>0</v>
      </c>
      <c r="BD36" s="265">
        <f t="shared" si="31"/>
        <v>0</v>
      </c>
      <c r="BE36" s="105"/>
      <c r="BF36" s="105"/>
      <c r="BG36" s="105"/>
      <c r="BH36" s="105"/>
      <c r="BI36" s="105"/>
      <c r="BJ36" s="105"/>
    </row>
    <row r="37" spans="2:62" ht="18" hidden="1" customHeight="1" outlineLevel="1">
      <c r="B37" s="100"/>
      <c r="C37" s="908"/>
      <c r="D37" s="909"/>
      <c r="E37" s="909"/>
      <c r="F37" s="910"/>
      <c r="G37" s="890"/>
      <c r="H37" s="891"/>
      <c r="I37" s="152"/>
      <c r="J37" s="152"/>
      <c r="K37" s="152"/>
      <c r="L37" s="152"/>
      <c r="M37" s="152"/>
      <c r="N37" s="152"/>
      <c r="O37" s="152"/>
      <c r="P37" s="153"/>
      <c r="Q37" s="153"/>
      <c r="R37" s="156">
        <f t="shared" si="22"/>
        <v>0</v>
      </c>
      <c r="S37" s="156">
        <f t="shared" si="23"/>
        <v>0</v>
      </c>
      <c r="U37" s="157">
        <f t="shared" si="29"/>
        <v>0</v>
      </c>
      <c r="W37" s="152"/>
      <c r="X37" s="152"/>
      <c r="Y37" s="152"/>
      <c r="Z37" s="152"/>
      <c r="AA37" s="152"/>
      <c r="AB37" s="152"/>
      <c r="AC37" s="347"/>
      <c r="AD37" s="152"/>
      <c r="AE37" s="152"/>
      <c r="AF37" s="152"/>
      <c r="AG37" s="152"/>
      <c r="AH37" s="152"/>
      <c r="AI37" s="152"/>
      <c r="AJ37" s="347"/>
      <c r="AK37" s="152"/>
      <c r="AL37" s="152"/>
      <c r="AM37" s="295"/>
      <c r="AN37" s="228"/>
      <c r="AO37" s="228"/>
      <c r="AP37" s="228"/>
      <c r="AQ37" s="228"/>
      <c r="AR37" s="228"/>
      <c r="AS37" s="348"/>
      <c r="AT37" s="264">
        <f t="shared" si="12"/>
        <v>0</v>
      </c>
      <c r="AU37" s="259"/>
      <c r="AV37" s="265">
        <f t="shared" si="26"/>
        <v>0</v>
      </c>
      <c r="AX37" s="265">
        <f t="shared" si="30"/>
        <v>0</v>
      </c>
      <c r="AZ37" s="492">
        <f t="shared" si="27"/>
        <v>0</v>
      </c>
      <c r="BB37" s="492">
        <f t="shared" si="28"/>
        <v>0</v>
      </c>
      <c r="BD37" s="265">
        <f t="shared" si="31"/>
        <v>0</v>
      </c>
      <c r="BE37" s="105"/>
      <c r="BF37" s="105"/>
      <c r="BG37" s="105"/>
      <c r="BH37" s="105"/>
      <c r="BI37" s="105"/>
      <c r="BJ37" s="105"/>
    </row>
    <row r="38" spans="2:62" ht="18" hidden="1" customHeight="1" outlineLevel="1">
      <c r="B38" s="100"/>
      <c r="C38" s="908"/>
      <c r="D38" s="909"/>
      <c r="E38" s="909"/>
      <c r="F38" s="910"/>
      <c r="G38" s="890"/>
      <c r="H38" s="891"/>
      <c r="I38" s="152"/>
      <c r="J38" s="152"/>
      <c r="K38" s="152"/>
      <c r="L38" s="152"/>
      <c r="M38" s="152"/>
      <c r="N38" s="152"/>
      <c r="O38" s="152"/>
      <c r="P38" s="153"/>
      <c r="Q38" s="153"/>
      <c r="R38" s="156">
        <f t="shared" si="22"/>
        <v>0</v>
      </c>
      <c r="S38" s="156">
        <f t="shared" si="23"/>
        <v>0</v>
      </c>
      <c r="U38" s="157">
        <f t="shared" si="29"/>
        <v>0</v>
      </c>
      <c r="W38" s="152"/>
      <c r="X38" s="152"/>
      <c r="Y38" s="152"/>
      <c r="Z38" s="152"/>
      <c r="AA38" s="152"/>
      <c r="AB38" s="152"/>
      <c r="AC38" s="347"/>
      <c r="AD38" s="152"/>
      <c r="AE38" s="152"/>
      <c r="AF38" s="152"/>
      <c r="AG38" s="152"/>
      <c r="AH38" s="152"/>
      <c r="AI38" s="152"/>
      <c r="AJ38" s="347"/>
      <c r="AK38" s="152"/>
      <c r="AL38" s="152"/>
      <c r="AM38" s="295"/>
      <c r="AN38" s="228"/>
      <c r="AO38" s="228"/>
      <c r="AP38" s="228"/>
      <c r="AQ38" s="228"/>
      <c r="AR38" s="228"/>
      <c r="AS38" s="348"/>
      <c r="AT38" s="264">
        <f t="shared" si="12"/>
        <v>0</v>
      </c>
      <c r="AU38" s="259"/>
      <c r="AV38" s="265">
        <f t="shared" si="26"/>
        <v>0</v>
      </c>
      <c r="AX38" s="265">
        <f t="shared" si="30"/>
        <v>0</v>
      </c>
      <c r="AZ38" s="492">
        <f t="shared" si="27"/>
        <v>0</v>
      </c>
      <c r="BB38" s="492">
        <f t="shared" si="28"/>
        <v>0</v>
      </c>
      <c r="BD38" s="265">
        <f t="shared" si="31"/>
        <v>0</v>
      </c>
      <c r="BE38" s="105"/>
      <c r="BF38" s="105"/>
      <c r="BG38" s="105"/>
      <c r="BH38" s="105"/>
      <c r="BI38" s="105"/>
      <c r="BJ38" s="105"/>
    </row>
    <row r="39" spans="2:62" ht="18" hidden="1" customHeight="1" outlineLevel="1">
      <c r="B39" s="100"/>
      <c r="C39" s="908"/>
      <c r="D39" s="909"/>
      <c r="E39" s="909"/>
      <c r="F39" s="910"/>
      <c r="G39" s="890"/>
      <c r="H39" s="891"/>
      <c r="I39" s="152"/>
      <c r="J39" s="152"/>
      <c r="K39" s="152"/>
      <c r="L39" s="152"/>
      <c r="M39" s="152"/>
      <c r="N39" s="152"/>
      <c r="O39" s="152"/>
      <c r="P39" s="153"/>
      <c r="Q39" s="153"/>
      <c r="R39" s="156">
        <f t="shared" si="22"/>
        <v>0</v>
      </c>
      <c r="S39" s="156">
        <f t="shared" si="23"/>
        <v>0</v>
      </c>
      <c r="U39" s="157">
        <f t="shared" si="29"/>
        <v>0</v>
      </c>
      <c r="W39" s="152"/>
      <c r="X39" s="152"/>
      <c r="Y39" s="152"/>
      <c r="Z39" s="152"/>
      <c r="AA39" s="152"/>
      <c r="AB39" s="152"/>
      <c r="AC39" s="347"/>
      <c r="AD39" s="152"/>
      <c r="AE39" s="152"/>
      <c r="AF39" s="152"/>
      <c r="AG39" s="152"/>
      <c r="AH39" s="152"/>
      <c r="AI39" s="152"/>
      <c r="AJ39" s="347"/>
      <c r="AK39" s="152"/>
      <c r="AL39" s="152"/>
      <c r="AM39" s="295"/>
      <c r="AN39" s="228"/>
      <c r="AO39" s="228"/>
      <c r="AP39" s="228"/>
      <c r="AQ39" s="228"/>
      <c r="AR39" s="228"/>
      <c r="AS39" s="348"/>
      <c r="AT39" s="264">
        <f t="shared" si="12"/>
        <v>0</v>
      </c>
      <c r="AU39" s="259"/>
      <c r="AV39" s="265">
        <f t="shared" si="26"/>
        <v>0</v>
      </c>
      <c r="AX39" s="265">
        <f t="shared" si="30"/>
        <v>0</v>
      </c>
      <c r="AZ39" s="492">
        <f t="shared" si="27"/>
        <v>0</v>
      </c>
      <c r="BB39" s="492">
        <f t="shared" si="28"/>
        <v>0</v>
      </c>
      <c r="BD39" s="265">
        <f t="shared" si="31"/>
        <v>0</v>
      </c>
      <c r="BE39" s="105"/>
      <c r="BF39" s="105"/>
      <c r="BG39" s="105"/>
      <c r="BH39" s="105"/>
      <c r="BI39" s="105"/>
      <c r="BJ39" s="105"/>
    </row>
    <row r="40" spans="2:62" ht="18" hidden="1" customHeight="1" outlineLevel="1">
      <c r="B40" s="100"/>
      <c r="C40" s="908"/>
      <c r="D40" s="909"/>
      <c r="E40" s="909"/>
      <c r="F40" s="910"/>
      <c r="G40" s="890"/>
      <c r="H40" s="891"/>
      <c r="I40" s="152"/>
      <c r="J40" s="152"/>
      <c r="K40" s="152"/>
      <c r="L40" s="152"/>
      <c r="M40" s="152"/>
      <c r="N40" s="152"/>
      <c r="O40" s="152"/>
      <c r="P40" s="153"/>
      <c r="Q40" s="153"/>
      <c r="R40" s="156">
        <f t="shared" si="22"/>
        <v>0</v>
      </c>
      <c r="S40" s="156">
        <f t="shared" si="23"/>
        <v>0</v>
      </c>
      <c r="U40" s="157">
        <f t="shared" si="29"/>
        <v>0</v>
      </c>
      <c r="W40" s="152"/>
      <c r="X40" s="152"/>
      <c r="Y40" s="152"/>
      <c r="Z40" s="152"/>
      <c r="AA40" s="152"/>
      <c r="AB40" s="152"/>
      <c r="AC40" s="347"/>
      <c r="AD40" s="152"/>
      <c r="AE40" s="152"/>
      <c r="AF40" s="152"/>
      <c r="AG40" s="152"/>
      <c r="AH40" s="152"/>
      <c r="AI40" s="152"/>
      <c r="AJ40" s="347"/>
      <c r="AK40" s="152"/>
      <c r="AL40" s="152"/>
      <c r="AM40" s="295"/>
      <c r="AN40" s="228"/>
      <c r="AO40" s="228"/>
      <c r="AP40" s="228"/>
      <c r="AQ40" s="228"/>
      <c r="AR40" s="228"/>
      <c r="AS40" s="348"/>
      <c r="AT40" s="264">
        <f t="shared" si="12"/>
        <v>0</v>
      </c>
      <c r="AU40" s="259"/>
      <c r="AV40" s="265">
        <f t="shared" si="26"/>
        <v>0</v>
      </c>
      <c r="AX40" s="265">
        <f t="shared" si="30"/>
        <v>0</v>
      </c>
      <c r="AZ40" s="492">
        <f t="shared" si="27"/>
        <v>0</v>
      </c>
      <c r="BB40" s="492">
        <f t="shared" si="28"/>
        <v>0</v>
      </c>
      <c r="BD40" s="265">
        <f t="shared" si="31"/>
        <v>0</v>
      </c>
      <c r="BE40" s="105"/>
      <c r="BF40" s="105"/>
      <c r="BG40" s="105"/>
      <c r="BH40" s="105"/>
      <c r="BI40" s="105"/>
      <c r="BJ40" s="105"/>
    </row>
    <row r="41" spans="2:62" ht="18" hidden="1" customHeight="1" outlineLevel="1">
      <c r="B41" s="100"/>
      <c r="C41" s="908"/>
      <c r="D41" s="909"/>
      <c r="E41" s="909"/>
      <c r="F41" s="910"/>
      <c r="G41" s="890"/>
      <c r="H41" s="891"/>
      <c r="I41" s="152"/>
      <c r="J41" s="152"/>
      <c r="K41" s="152"/>
      <c r="L41" s="152"/>
      <c r="M41" s="152"/>
      <c r="N41" s="152"/>
      <c r="O41" s="152"/>
      <c r="P41" s="153"/>
      <c r="Q41" s="153"/>
      <c r="R41" s="156">
        <f t="shared" si="22"/>
        <v>0</v>
      </c>
      <c r="S41" s="156">
        <f t="shared" si="23"/>
        <v>0</v>
      </c>
      <c r="U41" s="157">
        <f t="shared" si="29"/>
        <v>0</v>
      </c>
      <c r="W41" s="152"/>
      <c r="X41" s="152"/>
      <c r="Y41" s="152"/>
      <c r="Z41" s="152"/>
      <c r="AA41" s="152"/>
      <c r="AB41" s="152"/>
      <c r="AC41" s="347"/>
      <c r="AD41" s="152"/>
      <c r="AE41" s="152"/>
      <c r="AF41" s="152"/>
      <c r="AG41" s="152"/>
      <c r="AH41" s="152"/>
      <c r="AI41" s="152"/>
      <c r="AJ41" s="347"/>
      <c r="AK41" s="152"/>
      <c r="AL41" s="152"/>
      <c r="AM41" s="295"/>
      <c r="AN41" s="228"/>
      <c r="AO41" s="228"/>
      <c r="AP41" s="228"/>
      <c r="AQ41" s="228"/>
      <c r="AR41" s="228"/>
      <c r="AS41" s="348"/>
      <c r="AT41" s="264">
        <f t="shared" si="12"/>
        <v>0</v>
      </c>
      <c r="AU41" s="259"/>
      <c r="AV41" s="265">
        <f t="shared" si="26"/>
        <v>0</v>
      </c>
      <c r="AX41" s="265">
        <f t="shared" si="30"/>
        <v>0</v>
      </c>
      <c r="AZ41" s="492">
        <f t="shared" si="27"/>
        <v>0</v>
      </c>
      <c r="BB41" s="492">
        <f t="shared" si="28"/>
        <v>0</v>
      </c>
      <c r="BD41" s="265">
        <f t="shared" si="31"/>
        <v>0</v>
      </c>
      <c r="BE41" s="105"/>
      <c r="BF41" s="105"/>
      <c r="BG41" s="105"/>
      <c r="BH41" s="105"/>
      <c r="BI41" s="105"/>
      <c r="BJ41" s="105"/>
    </row>
    <row r="42" spans="2:62" ht="18" hidden="1" customHeight="1" outlineLevel="1">
      <c r="B42" s="100"/>
      <c r="C42" s="908"/>
      <c r="D42" s="909"/>
      <c r="E42" s="909"/>
      <c r="F42" s="910"/>
      <c r="G42" s="890"/>
      <c r="H42" s="891"/>
      <c r="I42" s="152"/>
      <c r="J42" s="152"/>
      <c r="K42" s="152"/>
      <c r="L42" s="152"/>
      <c r="M42" s="152"/>
      <c r="N42" s="152"/>
      <c r="O42" s="152"/>
      <c r="P42" s="153"/>
      <c r="Q42" s="153"/>
      <c r="R42" s="156">
        <f t="shared" si="22"/>
        <v>0</v>
      </c>
      <c r="S42" s="156">
        <f t="shared" si="23"/>
        <v>0</v>
      </c>
      <c r="U42" s="157">
        <f t="shared" si="29"/>
        <v>0</v>
      </c>
      <c r="W42" s="152"/>
      <c r="X42" s="152"/>
      <c r="Y42" s="152"/>
      <c r="Z42" s="152"/>
      <c r="AA42" s="152"/>
      <c r="AB42" s="152"/>
      <c r="AC42" s="347"/>
      <c r="AD42" s="152"/>
      <c r="AE42" s="152"/>
      <c r="AF42" s="152"/>
      <c r="AG42" s="152"/>
      <c r="AH42" s="152"/>
      <c r="AI42" s="152"/>
      <c r="AJ42" s="347"/>
      <c r="AK42" s="152"/>
      <c r="AL42" s="152"/>
      <c r="AM42" s="295"/>
      <c r="AN42" s="228"/>
      <c r="AO42" s="228"/>
      <c r="AP42" s="228"/>
      <c r="AQ42" s="228"/>
      <c r="AR42" s="228"/>
      <c r="AS42" s="348"/>
      <c r="AT42" s="264">
        <f t="shared" si="12"/>
        <v>0</v>
      </c>
      <c r="AU42" s="259"/>
      <c r="AV42" s="265">
        <f t="shared" si="26"/>
        <v>0</v>
      </c>
      <c r="AX42" s="265">
        <f t="shared" si="30"/>
        <v>0</v>
      </c>
      <c r="AZ42" s="492">
        <f t="shared" si="27"/>
        <v>0</v>
      </c>
      <c r="BB42" s="492">
        <f t="shared" si="28"/>
        <v>0</v>
      </c>
      <c r="BD42" s="265">
        <f t="shared" si="31"/>
        <v>0</v>
      </c>
      <c r="BE42" s="105"/>
      <c r="BF42" s="105"/>
      <c r="BG42" s="105"/>
      <c r="BH42" s="105"/>
      <c r="BI42" s="105"/>
      <c r="BJ42" s="105"/>
    </row>
    <row r="43" spans="2:62" ht="18" hidden="1" customHeight="1" outlineLevel="1">
      <c r="B43" s="100"/>
      <c r="C43" s="908"/>
      <c r="D43" s="909"/>
      <c r="E43" s="909"/>
      <c r="F43" s="910"/>
      <c r="G43" s="890"/>
      <c r="H43" s="891"/>
      <c r="I43" s="152"/>
      <c r="J43" s="152"/>
      <c r="K43" s="152"/>
      <c r="L43" s="152"/>
      <c r="M43" s="152"/>
      <c r="N43" s="152"/>
      <c r="O43" s="152"/>
      <c r="P43" s="153"/>
      <c r="Q43" s="153"/>
      <c r="R43" s="156">
        <f t="shared" si="22"/>
        <v>0</v>
      </c>
      <c r="S43" s="156">
        <f t="shared" si="23"/>
        <v>0</v>
      </c>
      <c r="U43" s="157">
        <f t="shared" si="29"/>
        <v>0</v>
      </c>
      <c r="W43" s="152"/>
      <c r="X43" s="152"/>
      <c r="Y43" s="152"/>
      <c r="Z43" s="152"/>
      <c r="AA43" s="152"/>
      <c r="AB43" s="152"/>
      <c r="AC43" s="347"/>
      <c r="AD43" s="152"/>
      <c r="AE43" s="152"/>
      <c r="AF43" s="152"/>
      <c r="AG43" s="152"/>
      <c r="AH43" s="152"/>
      <c r="AI43" s="152"/>
      <c r="AJ43" s="347"/>
      <c r="AK43" s="152"/>
      <c r="AL43" s="152"/>
      <c r="AM43" s="295"/>
      <c r="AN43" s="228"/>
      <c r="AO43" s="228"/>
      <c r="AP43" s="228"/>
      <c r="AQ43" s="228"/>
      <c r="AR43" s="228"/>
      <c r="AS43" s="348"/>
      <c r="AT43" s="264">
        <f t="shared" si="12"/>
        <v>0</v>
      </c>
      <c r="AU43" s="259"/>
      <c r="AV43" s="265">
        <f t="shared" si="26"/>
        <v>0</v>
      </c>
      <c r="AX43" s="265">
        <f t="shared" si="30"/>
        <v>0</v>
      </c>
      <c r="AZ43" s="492">
        <f t="shared" si="27"/>
        <v>0</v>
      </c>
      <c r="BB43" s="492">
        <f t="shared" si="28"/>
        <v>0</v>
      </c>
      <c r="BD43" s="265">
        <f t="shared" si="31"/>
        <v>0</v>
      </c>
      <c r="BE43" s="105"/>
      <c r="BF43" s="105"/>
      <c r="BG43" s="105"/>
      <c r="BH43" s="105"/>
      <c r="BI43" s="105"/>
      <c r="BJ43" s="105"/>
    </row>
    <row r="44" spans="2:62" ht="18" hidden="1" customHeight="1" outlineLevel="1">
      <c r="B44" s="100"/>
      <c r="C44" s="908"/>
      <c r="D44" s="909"/>
      <c r="E44" s="909"/>
      <c r="F44" s="910"/>
      <c r="G44" s="890"/>
      <c r="H44" s="891"/>
      <c r="I44" s="152"/>
      <c r="J44" s="152"/>
      <c r="K44" s="152"/>
      <c r="L44" s="152"/>
      <c r="M44" s="152"/>
      <c r="N44" s="152"/>
      <c r="O44" s="152"/>
      <c r="P44" s="153"/>
      <c r="Q44" s="153"/>
      <c r="R44" s="156">
        <f t="shared" si="22"/>
        <v>0</v>
      </c>
      <c r="S44" s="156">
        <f t="shared" si="23"/>
        <v>0</v>
      </c>
      <c r="U44" s="157">
        <f t="shared" si="29"/>
        <v>0</v>
      </c>
      <c r="W44" s="152"/>
      <c r="X44" s="152"/>
      <c r="Y44" s="152"/>
      <c r="Z44" s="152"/>
      <c r="AA44" s="152"/>
      <c r="AB44" s="152"/>
      <c r="AC44" s="347"/>
      <c r="AD44" s="152"/>
      <c r="AE44" s="152"/>
      <c r="AF44" s="152"/>
      <c r="AG44" s="152"/>
      <c r="AH44" s="152"/>
      <c r="AI44" s="152"/>
      <c r="AJ44" s="347"/>
      <c r="AK44" s="152"/>
      <c r="AL44" s="152"/>
      <c r="AM44" s="295"/>
      <c r="AN44" s="228"/>
      <c r="AO44" s="228"/>
      <c r="AP44" s="228"/>
      <c r="AQ44" s="228"/>
      <c r="AR44" s="228"/>
      <c r="AS44" s="348"/>
      <c r="AT44" s="264">
        <f t="shared" si="12"/>
        <v>0</v>
      </c>
      <c r="AU44" s="259"/>
      <c r="AV44" s="265">
        <f t="shared" si="26"/>
        <v>0</v>
      </c>
      <c r="AX44" s="265">
        <f t="shared" si="30"/>
        <v>0</v>
      </c>
      <c r="AZ44" s="492">
        <f t="shared" si="27"/>
        <v>0</v>
      </c>
      <c r="BB44" s="492">
        <f t="shared" si="28"/>
        <v>0</v>
      </c>
      <c r="BD44" s="265">
        <f t="shared" si="31"/>
        <v>0</v>
      </c>
      <c r="BE44" s="105"/>
      <c r="BF44" s="105"/>
      <c r="BG44" s="105"/>
      <c r="BH44" s="105"/>
      <c r="BI44" s="105"/>
      <c r="BJ44" s="105"/>
    </row>
    <row r="45" spans="2:62" ht="9.9499999999999993" hidden="1" customHeight="1" outlineLevel="1">
      <c r="B45" s="101"/>
      <c r="C45" s="208"/>
      <c r="D45" s="208"/>
      <c r="E45" s="208"/>
      <c r="F45" s="208"/>
      <c r="G45" s="237"/>
      <c r="H45" s="207"/>
      <c r="I45" s="257"/>
      <c r="J45" s="257"/>
      <c r="K45" s="257"/>
      <c r="L45" s="257"/>
      <c r="M45" s="257"/>
      <c r="N45" s="257"/>
      <c r="O45" s="257"/>
      <c r="P45" s="256"/>
      <c r="Q45" s="102"/>
      <c r="R45" s="102"/>
      <c r="S45" s="102"/>
      <c r="U45" s="98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Z45" s="493"/>
      <c r="BE45" s="105"/>
      <c r="BF45" s="105"/>
      <c r="BG45" s="105"/>
      <c r="BH45" s="105"/>
      <c r="BI45" s="105"/>
      <c r="BJ45" s="105"/>
    </row>
    <row r="46" spans="2:62" ht="20.100000000000001" customHeight="1" collapsed="1">
      <c r="B46" s="179">
        <f>B29+1</f>
        <v>3</v>
      </c>
      <c r="C46" s="916"/>
      <c r="D46" s="917"/>
      <c r="E46" s="917"/>
      <c r="F46" s="918"/>
      <c r="G46" s="429"/>
      <c r="H46" s="206">
        <v>1</v>
      </c>
      <c r="I46" s="642">
        <f t="shared" ref="I46" si="32">$H46*SUM(I47:I61)</f>
        <v>0</v>
      </c>
      <c r="J46" s="643">
        <f t="shared" ref="J46:O46" si="33">$H46*SUM(J47:J61)</f>
        <v>0</v>
      </c>
      <c r="K46" s="644">
        <f t="shared" si="33"/>
        <v>0</v>
      </c>
      <c r="L46" s="645">
        <f t="shared" si="33"/>
        <v>0</v>
      </c>
      <c r="M46" s="645">
        <f t="shared" si="33"/>
        <v>0</v>
      </c>
      <c r="N46" s="644">
        <f t="shared" si="33"/>
        <v>0</v>
      </c>
      <c r="O46" s="642">
        <f t="shared" si="33"/>
        <v>0</v>
      </c>
      <c r="P46" s="209">
        <f t="shared" ref="P46:Q46" si="34">$H46*SUM(P47:P61)</f>
        <v>0</v>
      </c>
      <c r="Q46" s="210">
        <f t="shared" si="34"/>
        <v>0</v>
      </c>
      <c r="R46" s="136">
        <f t="shared" ref="R46:R61" si="35">P46*(1+Gewinn)*(1+SicherheitAngebot)</f>
        <v>0</v>
      </c>
      <c r="S46" s="137">
        <f t="shared" ref="S46:S61" si="36">Q46*(1+MGKZ)*(1+Gewinn)*(1+SicherheitAngebot)</f>
        <v>0</v>
      </c>
      <c r="U46" s="10">
        <f>I46*$I$7+J46*$J$7+K46*$K$7+L46*$L$7+M46*$M$7+N46*$N$7+O46*$O$7+R46+S46</f>
        <v>0</v>
      </c>
      <c r="W46" s="646">
        <f t="shared" ref="W46:AB46" si="37">$H46*SUM(W47:W61)</f>
        <v>0</v>
      </c>
      <c r="X46" s="647">
        <f t="shared" si="37"/>
        <v>0</v>
      </c>
      <c r="Y46" s="648">
        <f t="shared" si="37"/>
        <v>0</v>
      </c>
      <c r="Z46" s="649">
        <f t="shared" si="37"/>
        <v>0</v>
      </c>
      <c r="AA46" s="648">
        <f t="shared" si="37"/>
        <v>0</v>
      </c>
      <c r="AB46" s="646">
        <f t="shared" si="37"/>
        <v>0</v>
      </c>
      <c r="AC46" s="258"/>
      <c r="AD46" s="646">
        <f t="shared" ref="AD46:AM46" si="38">$H46*SUM(AD47:AD61)</f>
        <v>0</v>
      </c>
      <c r="AE46" s="647">
        <f t="shared" si="38"/>
        <v>0</v>
      </c>
      <c r="AF46" s="648">
        <f t="shared" si="38"/>
        <v>0</v>
      </c>
      <c r="AG46" s="649">
        <f t="shared" si="38"/>
        <v>0</v>
      </c>
      <c r="AH46" s="648">
        <f t="shared" si="38"/>
        <v>0</v>
      </c>
      <c r="AI46" s="646">
        <f t="shared" si="38"/>
        <v>0</v>
      </c>
      <c r="AJ46" s="258"/>
      <c r="AK46" s="653">
        <f t="shared" si="38"/>
        <v>0</v>
      </c>
      <c r="AL46" s="653">
        <f t="shared" si="38"/>
        <v>0</v>
      </c>
      <c r="AM46" s="653">
        <f t="shared" si="38"/>
        <v>0</v>
      </c>
      <c r="AN46" s="227">
        <f>$H46*SUM(AN47:AN61)*(1+Gewinn)*(1+SicherheitAngebot)</f>
        <v>0</v>
      </c>
      <c r="AO46" s="227">
        <f>$H46*SUM(AO47:AO61)*(1+Gewinn)*(1+SicherheitAngebot)</f>
        <v>0</v>
      </c>
      <c r="AP46" s="227">
        <f>$H46*SUM(AP47:AP61)*(1+Gewinn)*(1+SicherheitAngebot)</f>
        <v>0</v>
      </c>
      <c r="AQ46" s="227">
        <f>$H46*SUM(AQ47:AQ61)*(1+Gewinn)*(1+SicherheitAngebot)</f>
        <v>0</v>
      </c>
      <c r="AR46" s="227">
        <f>$H46*SUM(AR47:AR61)*(1+Gewinn)*(1+SicherheitAngebot)</f>
        <v>0</v>
      </c>
      <c r="AS46" s="262"/>
      <c r="AT46" s="263">
        <f t="shared" ref="AT46:AT109" si="39">((W46+AD46)*$W$7+(X46+AE46)*$X$7+(Y46+Z46+AF46+AG46)*$Z$7+(AA46+AH46)*$AA$7+(AB46+AI46)*$AB$7)*Zuschläge_IBN</f>
        <v>0</v>
      </c>
      <c r="AU46" s="259"/>
      <c r="AV46" s="491">
        <f>AK46*$AK$7+AL46*$AL$7+AM46*$AM$7+SUM(AN46:AR46)+AT46/Zuschläge_IBN+AT46</f>
        <v>0</v>
      </c>
      <c r="AX46" s="685">
        <f>U46+AV46</f>
        <v>0</v>
      </c>
      <c r="AZ46" s="490">
        <f>IF(H46&gt;0,U46/(1+SicherheitAngebot)*(1+Sicherheit),0)</f>
        <v>0</v>
      </c>
      <c r="BB46" s="490">
        <f>IF(H46&gt;0,AV46/(1+SicherheitAngebot)*(1+Sicherheit),0)</f>
        <v>0</v>
      </c>
      <c r="BD46" s="490">
        <f>AZ46+BB46</f>
        <v>0</v>
      </c>
      <c r="BE46" s="105"/>
      <c r="BF46" s="105"/>
      <c r="BG46" s="105"/>
      <c r="BH46" s="105"/>
      <c r="BI46" s="105"/>
      <c r="BJ46" s="105"/>
    </row>
    <row r="47" spans="2:62" ht="20.100000000000001" hidden="1" customHeight="1" outlineLevel="1">
      <c r="B47" s="211"/>
      <c r="C47" s="908"/>
      <c r="D47" s="909"/>
      <c r="E47" s="909"/>
      <c r="F47" s="910"/>
      <c r="G47" s="890"/>
      <c r="H47" s="901"/>
      <c r="I47" s="152"/>
      <c r="J47" s="152"/>
      <c r="K47" s="152"/>
      <c r="L47" s="152"/>
      <c r="M47" s="152"/>
      <c r="N47" s="152"/>
      <c r="O47" s="152"/>
      <c r="P47" s="153"/>
      <c r="Q47" s="153"/>
      <c r="R47" s="156">
        <f t="shared" si="35"/>
        <v>0</v>
      </c>
      <c r="S47" s="156">
        <f t="shared" si="36"/>
        <v>0</v>
      </c>
      <c r="U47" s="157">
        <f>I47*$I$7+J47*$J$7+K47*$K$7+L47*$L$7+M47*$M$7+N47*$N$7+O47*$O$7+R47+S47</f>
        <v>0</v>
      </c>
      <c r="W47" s="152"/>
      <c r="X47" s="152"/>
      <c r="Y47" s="152"/>
      <c r="Z47" s="152"/>
      <c r="AA47" s="152"/>
      <c r="AB47" s="152"/>
      <c r="AC47" s="347"/>
      <c r="AD47" s="152"/>
      <c r="AE47" s="152"/>
      <c r="AF47" s="152"/>
      <c r="AG47" s="152"/>
      <c r="AH47" s="152"/>
      <c r="AI47" s="152"/>
      <c r="AJ47" s="347"/>
      <c r="AK47" s="152"/>
      <c r="AL47" s="152"/>
      <c r="AM47" s="295"/>
      <c r="AN47" s="228"/>
      <c r="AO47" s="228"/>
      <c r="AP47" s="228"/>
      <c r="AQ47" s="228"/>
      <c r="AR47" s="228"/>
      <c r="AS47" s="348"/>
      <c r="AT47" s="264">
        <f t="shared" si="39"/>
        <v>0</v>
      </c>
      <c r="AU47" s="259"/>
      <c r="AV47" s="265">
        <f t="shared" ref="AV47:AV61" si="40">AK47*$AK$7+AL47*$AL$7+AM47*$AM$7+SUM(AN47:AR47)*(1+Gewinn)*(1+SicherheitAngebot)+AT47/Zuschläge_IBN+AT47</f>
        <v>0</v>
      </c>
      <c r="AX47" s="265">
        <f>U47+AV47</f>
        <v>0</v>
      </c>
      <c r="AZ47" s="492">
        <f t="shared" ref="AZ47:AZ61" si="41">U47/(1+SicherheitAngebot)*(1+Sicherheit)</f>
        <v>0</v>
      </c>
      <c r="BB47" s="492">
        <f t="shared" ref="BB47:BB61" si="42">AV47/(1+SicherheitAngebot)*(1+Sicherheit)</f>
        <v>0</v>
      </c>
      <c r="BD47" s="265">
        <f>AZ47+BB47</f>
        <v>0</v>
      </c>
      <c r="BE47" s="105"/>
      <c r="BF47" s="105"/>
      <c r="BG47" s="105"/>
      <c r="BH47" s="105"/>
      <c r="BI47" s="105"/>
      <c r="BJ47" s="105"/>
    </row>
    <row r="48" spans="2:62" ht="20.100000000000001" hidden="1" customHeight="1" outlineLevel="1">
      <c r="B48" s="212"/>
      <c r="C48" s="908"/>
      <c r="D48" s="909"/>
      <c r="E48" s="909"/>
      <c r="F48" s="910"/>
      <c r="G48" s="890"/>
      <c r="H48" s="891"/>
      <c r="I48" s="152"/>
      <c r="J48" s="152"/>
      <c r="K48" s="152"/>
      <c r="L48" s="152"/>
      <c r="M48" s="152"/>
      <c r="N48" s="152"/>
      <c r="O48" s="152"/>
      <c r="P48" s="153"/>
      <c r="Q48" s="153"/>
      <c r="R48" s="156">
        <f t="shared" si="35"/>
        <v>0</v>
      </c>
      <c r="S48" s="156">
        <f t="shared" si="36"/>
        <v>0</v>
      </c>
      <c r="U48" s="157">
        <f t="shared" ref="U48:U61" si="43">I48*$I$7+J48*$J$7+K48*$K$7+L48*$L$7+M48*$M$7+N48*$N$7+O48*$O$7+R48+S48</f>
        <v>0</v>
      </c>
      <c r="W48" s="152"/>
      <c r="X48" s="152"/>
      <c r="Y48" s="152"/>
      <c r="Z48" s="152"/>
      <c r="AA48" s="152"/>
      <c r="AB48" s="152"/>
      <c r="AC48" s="347"/>
      <c r="AD48" s="152"/>
      <c r="AE48" s="152"/>
      <c r="AF48" s="152"/>
      <c r="AG48" s="152"/>
      <c r="AH48" s="152"/>
      <c r="AI48" s="152"/>
      <c r="AJ48" s="347"/>
      <c r="AK48" s="152"/>
      <c r="AL48" s="152"/>
      <c r="AM48" s="295"/>
      <c r="AN48" s="228"/>
      <c r="AO48" s="228"/>
      <c r="AP48" s="228"/>
      <c r="AQ48" s="228"/>
      <c r="AR48" s="228"/>
      <c r="AS48" s="348"/>
      <c r="AT48" s="264">
        <f t="shared" si="39"/>
        <v>0</v>
      </c>
      <c r="AU48" s="259"/>
      <c r="AV48" s="265">
        <f t="shared" si="40"/>
        <v>0</v>
      </c>
      <c r="AX48" s="265">
        <f t="shared" ref="AX48:AX61" si="44">U48+AV48</f>
        <v>0</v>
      </c>
      <c r="AZ48" s="492">
        <f t="shared" si="41"/>
        <v>0</v>
      </c>
      <c r="BB48" s="492">
        <f t="shared" si="42"/>
        <v>0</v>
      </c>
      <c r="BD48" s="265">
        <f t="shared" ref="BD48:BD61" si="45">AZ48+BB48</f>
        <v>0</v>
      </c>
      <c r="BE48" s="105"/>
      <c r="BF48" s="105"/>
      <c r="BG48" s="105"/>
      <c r="BH48" s="105"/>
      <c r="BI48" s="105"/>
      <c r="BJ48" s="105"/>
    </row>
    <row r="49" spans="2:62" ht="20.100000000000001" hidden="1" customHeight="1" outlineLevel="1">
      <c r="B49" s="212"/>
      <c r="C49" s="908"/>
      <c r="D49" s="909"/>
      <c r="E49" s="909"/>
      <c r="F49" s="910"/>
      <c r="G49" s="890"/>
      <c r="H49" s="891"/>
      <c r="I49" s="152"/>
      <c r="J49" s="152"/>
      <c r="K49" s="152"/>
      <c r="L49" s="152"/>
      <c r="M49" s="152"/>
      <c r="N49" s="152"/>
      <c r="O49" s="152"/>
      <c r="P49" s="153"/>
      <c r="Q49" s="153"/>
      <c r="R49" s="156">
        <f t="shared" si="35"/>
        <v>0</v>
      </c>
      <c r="S49" s="156">
        <f t="shared" si="36"/>
        <v>0</v>
      </c>
      <c r="U49" s="157">
        <f t="shared" si="43"/>
        <v>0</v>
      </c>
      <c r="W49" s="152"/>
      <c r="X49" s="152"/>
      <c r="Y49" s="152"/>
      <c r="Z49" s="152"/>
      <c r="AA49" s="152"/>
      <c r="AB49" s="152"/>
      <c r="AC49" s="347"/>
      <c r="AD49" s="152"/>
      <c r="AE49" s="152"/>
      <c r="AF49" s="152"/>
      <c r="AG49" s="152"/>
      <c r="AH49" s="152"/>
      <c r="AI49" s="152"/>
      <c r="AJ49" s="347"/>
      <c r="AK49" s="152"/>
      <c r="AL49" s="152"/>
      <c r="AM49" s="295"/>
      <c r="AN49" s="228"/>
      <c r="AO49" s="228"/>
      <c r="AP49" s="228"/>
      <c r="AQ49" s="228"/>
      <c r="AR49" s="228"/>
      <c r="AS49" s="348"/>
      <c r="AT49" s="264">
        <f t="shared" si="39"/>
        <v>0</v>
      </c>
      <c r="AU49" s="259"/>
      <c r="AV49" s="265">
        <f t="shared" si="40"/>
        <v>0</v>
      </c>
      <c r="AX49" s="265">
        <f t="shared" si="44"/>
        <v>0</v>
      </c>
      <c r="AZ49" s="492">
        <f t="shared" si="41"/>
        <v>0</v>
      </c>
      <c r="BB49" s="492">
        <f t="shared" si="42"/>
        <v>0</v>
      </c>
      <c r="BD49" s="265">
        <f t="shared" si="45"/>
        <v>0</v>
      </c>
      <c r="BE49" s="105"/>
      <c r="BF49" s="105"/>
      <c r="BG49" s="105"/>
      <c r="BH49" s="105"/>
      <c r="BI49" s="105"/>
      <c r="BJ49" s="105"/>
    </row>
    <row r="50" spans="2:62" ht="20.100000000000001" hidden="1" customHeight="1" outlineLevel="1">
      <c r="B50" s="212"/>
      <c r="C50" s="908"/>
      <c r="D50" s="909"/>
      <c r="E50" s="909"/>
      <c r="F50" s="910"/>
      <c r="G50" s="890"/>
      <c r="H50" s="891"/>
      <c r="I50" s="152"/>
      <c r="J50" s="152"/>
      <c r="K50" s="152"/>
      <c r="L50" s="152"/>
      <c r="M50" s="152"/>
      <c r="N50" s="152"/>
      <c r="O50" s="152"/>
      <c r="P50" s="153"/>
      <c r="Q50" s="153"/>
      <c r="R50" s="156">
        <f t="shared" si="35"/>
        <v>0</v>
      </c>
      <c r="S50" s="156">
        <f t="shared" si="36"/>
        <v>0</v>
      </c>
      <c r="U50" s="157">
        <f t="shared" si="43"/>
        <v>0</v>
      </c>
      <c r="W50" s="152"/>
      <c r="X50" s="152"/>
      <c r="Y50" s="152"/>
      <c r="Z50" s="152"/>
      <c r="AA50" s="152"/>
      <c r="AB50" s="152"/>
      <c r="AC50" s="347"/>
      <c r="AD50" s="152"/>
      <c r="AE50" s="152"/>
      <c r="AF50" s="152"/>
      <c r="AG50" s="152"/>
      <c r="AH50" s="152"/>
      <c r="AI50" s="152"/>
      <c r="AJ50" s="347"/>
      <c r="AK50" s="152"/>
      <c r="AL50" s="152"/>
      <c r="AM50" s="295"/>
      <c r="AN50" s="228"/>
      <c r="AO50" s="228"/>
      <c r="AP50" s="228"/>
      <c r="AQ50" s="228"/>
      <c r="AR50" s="228"/>
      <c r="AS50" s="348"/>
      <c r="AT50" s="264">
        <f t="shared" si="39"/>
        <v>0</v>
      </c>
      <c r="AU50" s="259"/>
      <c r="AV50" s="265">
        <f t="shared" si="40"/>
        <v>0</v>
      </c>
      <c r="AX50" s="265">
        <f t="shared" si="44"/>
        <v>0</v>
      </c>
      <c r="AZ50" s="492">
        <f t="shared" si="41"/>
        <v>0</v>
      </c>
      <c r="BB50" s="492">
        <f t="shared" si="42"/>
        <v>0</v>
      </c>
      <c r="BD50" s="265">
        <f t="shared" si="45"/>
        <v>0</v>
      </c>
      <c r="BE50" s="105"/>
      <c r="BF50" s="105"/>
      <c r="BG50" s="105"/>
      <c r="BH50" s="105"/>
      <c r="BI50" s="105"/>
      <c r="BJ50" s="105"/>
    </row>
    <row r="51" spans="2:62" ht="20.100000000000001" hidden="1" customHeight="1" outlineLevel="1">
      <c r="B51" s="212"/>
      <c r="C51" s="908"/>
      <c r="D51" s="909"/>
      <c r="E51" s="909"/>
      <c r="F51" s="910"/>
      <c r="G51" s="890"/>
      <c r="H51" s="891"/>
      <c r="I51" s="152"/>
      <c r="J51" s="152"/>
      <c r="K51" s="152"/>
      <c r="L51" s="152"/>
      <c r="M51" s="152"/>
      <c r="N51" s="152"/>
      <c r="O51" s="152"/>
      <c r="P51" s="153"/>
      <c r="Q51" s="153"/>
      <c r="R51" s="156">
        <f t="shared" si="35"/>
        <v>0</v>
      </c>
      <c r="S51" s="156">
        <f t="shared" si="36"/>
        <v>0</v>
      </c>
      <c r="U51" s="157">
        <f t="shared" si="43"/>
        <v>0</v>
      </c>
      <c r="W51" s="152"/>
      <c r="X51" s="152"/>
      <c r="Y51" s="152"/>
      <c r="Z51" s="152"/>
      <c r="AA51" s="152"/>
      <c r="AB51" s="152"/>
      <c r="AC51" s="347"/>
      <c r="AD51" s="152"/>
      <c r="AE51" s="152"/>
      <c r="AF51" s="152"/>
      <c r="AG51" s="152"/>
      <c r="AH51" s="152"/>
      <c r="AI51" s="152"/>
      <c r="AJ51" s="347"/>
      <c r="AK51" s="152"/>
      <c r="AL51" s="152"/>
      <c r="AM51" s="295"/>
      <c r="AN51" s="228"/>
      <c r="AO51" s="228"/>
      <c r="AP51" s="228"/>
      <c r="AQ51" s="228"/>
      <c r="AR51" s="228"/>
      <c r="AS51" s="348"/>
      <c r="AT51" s="264">
        <f t="shared" si="39"/>
        <v>0</v>
      </c>
      <c r="AU51" s="259"/>
      <c r="AV51" s="265">
        <f t="shared" si="40"/>
        <v>0</v>
      </c>
      <c r="AX51" s="265">
        <f t="shared" si="44"/>
        <v>0</v>
      </c>
      <c r="AZ51" s="492">
        <f t="shared" si="41"/>
        <v>0</v>
      </c>
      <c r="BB51" s="492">
        <f t="shared" si="42"/>
        <v>0</v>
      </c>
      <c r="BD51" s="265">
        <f t="shared" si="45"/>
        <v>0</v>
      </c>
      <c r="BE51" s="105"/>
      <c r="BF51" s="105"/>
      <c r="BG51" s="105"/>
      <c r="BH51" s="105"/>
      <c r="BI51" s="105"/>
      <c r="BJ51" s="105"/>
    </row>
    <row r="52" spans="2:62" ht="20.100000000000001" hidden="1" customHeight="1" outlineLevel="1">
      <c r="B52" s="212"/>
      <c r="C52" s="908"/>
      <c r="D52" s="909"/>
      <c r="E52" s="909"/>
      <c r="F52" s="910"/>
      <c r="G52" s="890"/>
      <c r="H52" s="891"/>
      <c r="I52" s="152"/>
      <c r="J52" s="152"/>
      <c r="K52" s="152"/>
      <c r="L52" s="152"/>
      <c r="M52" s="152"/>
      <c r="N52" s="152"/>
      <c r="O52" s="152"/>
      <c r="P52" s="153"/>
      <c r="Q52" s="153"/>
      <c r="R52" s="156">
        <f t="shared" si="35"/>
        <v>0</v>
      </c>
      <c r="S52" s="156">
        <f t="shared" si="36"/>
        <v>0</v>
      </c>
      <c r="U52" s="157">
        <f t="shared" si="43"/>
        <v>0</v>
      </c>
      <c r="W52" s="152"/>
      <c r="X52" s="152"/>
      <c r="Y52" s="152"/>
      <c r="Z52" s="152"/>
      <c r="AA52" s="152"/>
      <c r="AB52" s="152"/>
      <c r="AC52" s="347"/>
      <c r="AD52" s="152"/>
      <c r="AE52" s="152"/>
      <c r="AF52" s="152"/>
      <c r="AG52" s="152"/>
      <c r="AH52" s="152"/>
      <c r="AI52" s="152"/>
      <c r="AJ52" s="347"/>
      <c r="AK52" s="152"/>
      <c r="AL52" s="152"/>
      <c r="AM52" s="295"/>
      <c r="AN52" s="228"/>
      <c r="AO52" s="228"/>
      <c r="AP52" s="228"/>
      <c r="AQ52" s="228"/>
      <c r="AR52" s="228"/>
      <c r="AS52" s="348"/>
      <c r="AT52" s="264">
        <f t="shared" si="39"/>
        <v>0</v>
      </c>
      <c r="AU52" s="259"/>
      <c r="AV52" s="265">
        <f t="shared" si="40"/>
        <v>0</v>
      </c>
      <c r="AX52" s="265">
        <f t="shared" si="44"/>
        <v>0</v>
      </c>
      <c r="AZ52" s="492">
        <f t="shared" si="41"/>
        <v>0</v>
      </c>
      <c r="BB52" s="492">
        <f t="shared" si="42"/>
        <v>0</v>
      </c>
      <c r="BD52" s="265">
        <f t="shared" si="45"/>
        <v>0</v>
      </c>
      <c r="BE52" s="105"/>
      <c r="BF52" s="105"/>
      <c r="BG52" s="105"/>
      <c r="BH52" s="105"/>
      <c r="BI52" s="105"/>
      <c r="BJ52" s="105"/>
    </row>
    <row r="53" spans="2:62" ht="20.100000000000001" hidden="1" customHeight="1" outlineLevel="1">
      <c r="B53" s="212"/>
      <c r="C53" s="908"/>
      <c r="D53" s="909"/>
      <c r="E53" s="909"/>
      <c r="F53" s="910"/>
      <c r="G53" s="890"/>
      <c r="H53" s="891"/>
      <c r="I53" s="152"/>
      <c r="J53" s="152"/>
      <c r="K53" s="152"/>
      <c r="L53" s="152"/>
      <c r="M53" s="152"/>
      <c r="N53" s="152"/>
      <c r="O53" s="152"/>
      <c r="P53" s="153"/>
      <c r="Q53" s="153"/>
      <c r="R53" s="156">
        <f t="shared" si="35"/>
        <v>0</v>
      </c>
      <c r="S53" s="156">
        <f t="shared" si="36"/>
        <v>0</v>
      </c>
      <c r="U53" s="157">
        <f t="shared" si="43"/>
        <v>0</v>
      </c>
      <c r="W53" s="152"/>
      <c r="X53" s="152"/>
      <c r="Y53" s="152"/>
      <c r="Z53" s="152"/>
      <c r="AA53" s="152"/>
      <c r="AB53" s="152"/>
      <c r="AC53" s="347"/>
      <c r="AD53" s="152"/>
      <c r="AE53" s="152"/>
      <c r="AF53" s="152"/>
      <c r="AG53" s="152"/>
      <c r="AH53" s="152"/>
      <c r="AI53" s="152"/>
      <c r="AJ53" s="347"/>
      <c r="AK53" s="152"/>
      <c r="AL53" s="152"/>
      <c r="AM53" s="295"/>
      <c r="AN53" s="228"/>
      <c r="AO53" s="228"/>
      <c r="AP53" s="228"/>
      <c r="AQ53" s="228"/>
      <c r="AR53" s="228"/>
      <c r="AS53" s="348"/>
      <c r="AT53" s="264">
        <f t="shared" si="39"/>
        <v>0</v>
      </c>
      <c r="AU53" s="259"/>
      <c r="AV53" s="265">
        <f t="shared" si="40"/>
        <v>0</v>
      </c>
      <c r="AX53" s="265">
        <f t="shared" si="44"/>
        <v>0</v>
      </c>
      <c r="AZ53" s="492">
        <f t="shared" si="41"/>
        <v>0</v>
      </c>
      <c r="BB53" s="492">
        <f t="shared" si="42"/>
        <v>0</v>
      </c>
      <c r="BD53" s="265">
        <f t="shared" si="45"/>
        <v>0</v>
      </c>
      <c r="BE53" s="105"/>
      <c r="BF53" s="105"/>
      <c r="BG53" s="105"/>
      <c r="BH53" s="105"/>
      <c r="BI53" s="105"/>
      <c r="BJ53" s="105"/>
    </row>
    <row r="54" spans="2:62" ht="20.100000000000001" hidden="1" customHeight="1" outlineLevel="1">
      <c r="B54" s="212"/>
      <c r="C54" s="908"/>
      <c r="D54" s="909"/>
      <c r="E54" s="909"/>
      <c r="F54" s="910"/>
      <c r="G54" s="890"/>
      <c r="H54" s="891"/>
      <c r="I54" s="152"/>
      <c r="J54" s="152"/>
      <c r="K54" s="152"/>
      <c r="L54" s="152"/>
      <c r="M54" s="152"/>
      <c r="N54" s="152"/>
      <c r="O54" s="152"/>
      <c r="P54" s="153"/>
      <c r="Q54" s="153"/>
      <c r="R54" s="156">
        <f t="shared" si="35"/>
        <v>0</v>
      </c>
      <c r="S54" s="156">
        <f t="shared" si="36"/>
        <v>0</v>
      </c>
      <c r="U54" s="157">
        <f t="shared" si="43"/>
        <v>0</v>
      </c>
      <c r="W54" s="152"/>
      <c r="X54" s="152"/>
      <c r="Y54" s="152"/>
      <c r="Z54" s="152"/>
      <c r="AA54" s="152"/>
      <c r="AB54" s="152"/>
      <c r="AC54" s="347"/>
      <c r="AD54" s="152"/>
      <c r="AE54" s="152"/>
      <c r="AF54" s="152"/>
      <c r="AG54" s="152"/>
      <c r="AH54" s="152"/>
      <c r="AI54" s="152"/>
      <c r="AJ54" s="347"/>
      <c r="AK54" s="152"/>
      <c r="AL54" s="152"/>
      <c r="AM54" s="295"/>
      <c r="AN54" s="228"/>
      <c r="AO54" s="228"/>
      <c r="AP54" s="228"/>
      <c r="AQ54" s="228"/>
      <c r="AR54" s="228"/>
      <c r="AS54" s="348"/>
      <c r="AT54" s="264">
        <f t="shared" si="39"/>
        <v>0</v>
      </c>
      <c r="AU54" s="259"/>
      <c r="AV54" s="265">
        <f t="shared" si="40"/>
        <v>0</v>
      </c>
      <c r="AX54" s="265">
        <f t="shared" si="44"/>
        <v>0</v>
      </c>
      <c r="AZ54" s="492">
        <f t="shared" si="41"/>
        <v>0</v>
      </c>
      <c r="BB54" s="492">
        <f t="shared" si="42"/>
        <v>0</v>
      </c>
      <c r="BD54" s="265">
        <f t="shared" si="45"/>
        <v>0</v>
      </c>
      <c r="BE54" s="105"/>
      <c r="BF54" s="105"/>
      <c r="BG54" s="105"/>
      <c r="BH54" s="105"/>
      <c r="BI54" s="105"/>
      <c r="BJ54" s="105"/>
    </row>
    <row r="55" spans="2:62" ht="20.100000000000001" hidden="1" customHeight="1" outlineLevel="1">
      <c r="B55" s="212"/>
      <c r="C55" s="908"/>
      <c r="D55" s="909"/>
      <c r="E55" s="909"/>
      <c r="F55" s="910"/>
      <c r="G55" s="890"/>
      <c r="H55" s="891"/>
      <c r="I55" s="152"/>
      <c r="J55" s="152"/>
      <c r="K55" s="152"/>
      <c r="L55" s="152"/>
      <c r="M55" s="152"/>
      <c r="N55" s="152"/>
      <c r="O55" s="152"/>
      <c r="P55" s="153"/>
      <c r="Q55" s="153"/>
      <c r="R55" s="156">
        <f t="shared" si="35"/>
        <v>0</v>
      </c>
      <c r="S55" s="156">
        <f t="shared" si="36"/>
        <v>0</v>
      </c>
      <c r="U55" s="157">
        <f t="shared" si="43"/>
        <v>0</v>
      </c>
      <c r="W55" s="152"/>
      <c r="X55" s="152"/>
      <c r="Y55" s="152"/>
      <c r="Z55" s="152"/>
      <c r="AA55" s="152"/>
      <c r="AB55" s="152"/>
      <c r="AC55" s="347"/>
      <c r="AD55" s="152"/>
      <c r="AE55" s="152"/>
      <c r="AF55" s="152"/>
      <c r="AG55" s="152"/>
      <c r="AH55" s="152"/>
      <c r="AI55" s="152"/>
      <c r="AJ55" s="347"/>
      <c r="AK55" s="152"/>
      <c r="AL55" s="152"/>
      <c r="AM55" s="295"/>
      <c r="AN55" s="228"/>
      <c r="AO55" s="228"/>
      <c r="AP55" s="228"/>
      <c r="AQ55" s="228"/>
      <c r="AR55" s="228"/>
      <c r="AS55" s="348"/>
      <c r="AT55" s="264">
        <f t="shared" si="39"/>
        <v>0</v>
      </c>
      <c r="AU55" s="259"/>
      <c r="AV55" s="265">
        <f t="shared" si="40"/>
        <v>0</v>
      </c>
      <c r="AX55" s="265">
        <f t="shared" si="44"/>
        <v>0</v>
      </c>
      <c r="AZ55" s="492">
        <f t="shared" si="41"/>
        <v>0</v>
      </c>
      <c r="BB55" s="492">
        <f t="shared" si="42"/>
        <v>0</v>
      </c>
      <c r="BD55" s="265">
        <f t="shared" si="45"/>
        <v>0</v>
      </c>
      <c r="BE55" s="105"/>
      <c r="BF55" s="105"/>
      <c r="BG55" s="105"/>
      <c r="BH55" s="105"/>
      <c r="BI55" s="105"/>
      <c r="BJ55" s="105"/>
    </row>
    <row r="56" spans="2:62" ht="20.100000000000001" hidden="1" customHeight="1" outlineLevel="1">
      <c r="B56" s="212"/>
      <c r="C56" s="908"/>
      <c r="D56" s="909"/>
      <c r="E56" s="909"/>
      <c r="F56" s="910"/>
      <c r="G56" s="890"/>
      <c r="H56" s="891"/>
      <c r="I56" s="152"/>
      <c r="J56" s="152"/>
      <c r="K56" s="152"/>
      <c r="L56" s="152"/>
      <c r="M56" s="152"/>
      <c r="N56" s="152"/>
      <c r="O56" s="152"/>
      <c r="P56" s="153"/>
      <c r="Q56" s="153"/>
      <c r="R56" s="156">
        <f t="shared" si="35"/>
        <v>0</v>
      </c>
      <c r="S56" s="156">
        <f t="shared" si="36"/>
        <v>0</v>
      </c>
      <c r="U56" s="157">
        <f t="shared" si="43"/>
        <v>0</v>
      </c>
      <c r="W56" s="152"/>
      <c r="X56" s="152"/>
      <c r="Y56" s="152"/>
      <c r="Z56" s="152"/>
      <c r="AA56" s="152"/>
      <c r="AB56" s="152"/>
      <c r="AC56" s="347"/>
      <c r="AD56" s="152"/>
      <c r="AE56" s="152"/>
      <c r="AF56" s="152"/>
      <c r="AG56" s="152"/>
      <c r="AH56" s="152"/>
      <c r="AI56" s="152"/>
      <c r="AJ56" s="347"/>
      <c r="AK56" s="152"/>
      <c r="AL56" s="152"/>
      <c r="AM56" s="295"/>
      <c r="AN56" s="228"/>
      <c r="AO56" s="228"/>
      <c r="AP56" s="228"/>
      <c r="AQ56" s="228"/>
      <c r="AR56" s="228"/>
      <c r="AS56" s="348"/>
      <c r="AT56" s="264">
        <f t="shared" si="39"/>
        <v>0</v>
      </c>
      <c r="AU56" s="259"/>
      <c r="AV56" s="265">
        <f t="shared" si="40"/>
        <v>0</v>
      </c>
      <c r="AX56" s="265">
        <f t="shared" si="44"/>
        <v>0</v>
      </c>
      <c r="AZ56" s="492">
        <f t="shared" si="41"/>
        <v>0</v>
      </c>
      <c r="BB56" s="492">
        <f t="shared" si="42"/>
        <v>0</v>
      </c>
      <c r="BD56" s="265">
        <f t="shared" si="45"/>
        <v>0</v>
      </c>
      <c r="BE56" s="105"/>
      <c r="BF56" s="105"/>
      <c r="BG56" s="105"/>
      <c r="BH56" s="105"/>
      <c r="BI56" s="105"/>
      <c r="BJ56" s="105"/>
    </row>
    <row r="57" spans="2:62" ht="20.100000000000001" hidden="1" customHeight="1" outlineLevel="1">
      <c r="B57" s="212"/>
      <c r="C57" s="908"/>
      <c r="D57" s="909"/>
      <c r="E57" s="909"/>
      <c r="F57" s="910"/>
      <c r="G57" s="890"/>
      <c r="H57" s="891"/>
      <c r="I57" s="152"/>
      <c r="J57" s="152"/>
      <c r="K57" s="152"/>
      <c r="L57" s="152"/>
      <c r="M57" s="152"/>
      <c r="N57" s="152"/>
      <c r="O57" s="152"/>
      <c r="P57" s="153"/>
      <c r="Q57" s="153"/>
      <c r="R57" s="156">
        <f t="shared" si="35"/>
        <v>0</v>
      </c>
      <c r="S57" s="156">
        <f t="shared" si="36"/>
        <v>0</v>
      </c>
      <c r="U57" s="157">
        <f t="shared" si="43"/>
        <v>0</v>
      </c>
      <c r="W57" s="152"/>
      <c r="X57" s="152"/>
      <c r="Y57" s="152"/>
      <c r="Z57" s="152"/>
      <c r="AA57" s="152"/>
      <c r="AB57" s="152"/>
      <c r="AC57" s="347"/>
      <c r="AD57" s="152"/>
      <c r="AE57" s="152"/>
      <c r="AF57" s="152"/>
      <c r="AG57" s="152"/>
      <c r="AH57" s="152"/>
      <c r="AI57" s="152"/>
      <c r="AJ57" s="347"/>
      <c r="AK57" s="152"/>
      <c r="AL57" s="152"/>
      <c r="AM57" s="295"/>
      <c r="AN57" s="228"/>
      <c r="AO57" s="228"/>
      <c r="AP57" s="228"/>
      <c r="AQ57" s="228"/>
      <c r="AR57" s="228"/>
      <c r="AS57" s="348"/>
      <c r="AT57" s="264">
        <f t="shared" si="39"/>
        <v>0</v>
      </c>
      <c r="AU57" s="259"/>
      <c r="AV57" s="265">
        <f t="shared" si="40"/>
        <v>0</v>
      </c>
      <c r="AX57" s="265">
        <f t="shared" si="44"/>
        <v>0</v>
      </c>
      <c r="AZ57" s="492">
        <f t="shared" si="41"/>
        <v>0</v>
      </c>
      <c r="BB57" s="492">
        <f t="shared" si="42"/>
        <v>0</v>
      </c>
      <c r="BD57" s="265">
        <f t="shared" si="45"/>
        <v>0</v>
      </c>
      <c r="BE57" s="105"/>
      <c r="BF57" s="105"/>
      <c r="BG57" s="105"/>
      <c r="BH57" s="105"/>
      <c r="BI57" s="105"/>
      <c r="BJ57" s="105"/>
    </row>
    <row r="58" spans="2:62" ht="20.100000000000001" hidden="1" customHeight="1" outlineLevel="1">
      <c r="B58" s="212"/>
      <c r="C58" s="908"/>
      <c r="D58" s="909"/>
      <c r="E58" s="909"/>
      <c r="F58" s="910"/>
      <c r="G58" s="890"/>
      <c r="H58" s="891"/>
      <c r="I58" s="152"/>
      <c r="J58" s="152"/>
      <c r="K58" s="152"/>
      <c r="L58" s="152"/>
      <c r="M58" s="152"/>
      <c r="N58" s="152"/>
      <c r="O58" s="152"/>
      <c r="P58" s="153"/>
      <c r="Q58" s="153"/>
      <c r="R58" s="156">
        <f t="shared" si="35"/>
        <v>0</v>
      </c>
      <c r="S58" s="156">
        <f t="shared" si="36"/>
        <v>0</v>
      </c>
      <c r="U58" s="157">
        <f t="shared" si="43"/>
        <v>0</v>
      </c>
      <c r="W58" s="152"/>
      <c r="X58" s="152"/>
      <c r="Y58" s="152"/>
      <c r="Z58" s="152"/>
      <c r="AA58" s="152"/>
      <c r="AB58" s="152"/>
      <c r="AC58" s="347"/>
      <c r="AD58" s="152"/>
      <c r="AE58" s="152"/>
      <c r="AF58" s="152"/>
      <c r="AG58" s="152"/>
      <c r="AH58" s="152"/>
      <c r="AI58" s="152"/>
      <c r="AJ58" s="347"/>
      <c r="AK58" s="152"/>
      <c r="AL58" s="152"/>
      <c r="AM58" s="295"/>
      <c r="AN58" s="228"/>
      <c r="AO58" s="228"/>
      <c r="AP58" s="228"/>
      <c r="AQ58" s="228"/>
      <c r="AR58" s="228"/>
      <c r="AS58" s="348"/>
      <c r="AT58" s="264">
        <f t="shared" si="39"/>
        <v>0</v>
      </c>
      <c r="AU58" s="259"/>
      <c r="AV58" s="265">
        <f t="shared" si="40"/>
        <v>0</v>
      </c>
      <c r="AX58" s="265">
        <f t="shared" si="44"/>
        <v>0</v>
      </c>
      <c r="AZ58" s="492">
        <f t="shared" si="41"/>
        <v>0</v>
      </c>
      <c r="BB58" s="492">
        <f t="shared" si="42"/>
        <v>0</v>
      </c>
      <c r="BD58" s="265">
        <f t="shared" si="45"/>
        <v>0</v>
      </c>
      <c r="BE58" s="105"/>
      <c r="BF58" s="105"/>
      <c r="BG58" s="105"/>
      <c r="BH58" s="105"/>
      <c r="BI58" s="105"/>
      <c r="BJ58" s="105"/>
    </row>
    <row r="59" spans="2:62" ht="20.100000000000001" hidden="1" customHeight="1" outlineLevel="1">
      <c r="B59" s="212"/>
      <c r="C59" s="908"/>
      <c r="D59" s="909"/>
      <c r="E59" s="909"/>
      <c r="F59" s="910"/>
      <c r="G59" s="890"/>
      <c r="H59" s="891"/>
      <c r="I59" s="152"/>
      <c r="J59" s="152"/>
      <c r="K59" s="152"/>
      <c r="L59" s="152"/>
      <c r="M59" s="152"/>
      <c r="N59" s="152"/>
      <c r="O59" s="152"/>
      <c r="P59" s="153"/>
      <c r="Q59" s="153"/>
      <c r="R59" s="156">
        <f t="shared" si="35"/>
        <v>0</v>
      </c>
      <c r="S59" s="156">
        <f t="shared" si="36"/>
        <v>0</v>
      </c>
      <c r="U59" s="157">
        <f t="shared" si="43"/>
        <v>0</v>
      </c>
      <c r="W59" s="152"/>
      <c r="X59" s="152"/>
      <c r="Y59" s="152"/>
      <c r="Z59" s="152"/>
      <c r="AA59" s="152"/>
      <c r="AB59" s="152"/>
      <c r="AC59" s="347"/>
      <c r="AD59" s="152"/>
      <c r="AE59" s="152"/>
      <c r="AF59" s="152"/>
      <c r="AG59" s="152"/>
      <c r="AH59" s="152"/>
      <c r="AI59" s="152"/>
      <c r="AJ59" s="347"/>
      <c r="AK59" s="152"/>
      <c r="AL59" s="152"/>
      <c r="AM59" s="295"/>
      <c r="AN59" s="228"/>
      <c r="AO59" s="228"/>
      <c r="AP59" s="228"/>
      <c r="AQ59" s="228"/>
      <c r="AR59" s="228"/>
      <c r="AS59" s="348"/>
      <c r="AT59" s="264">
        <f t="shared" si="39"/>
        <v>0</v>
      </c>
      <c r="AU59" s="259"/>
      <c r="AV59" s="265">
        <f t="shared" si="40"/>
        <v>0</v>
      </c>
      <c r="AX59" s="265">
        <f t="shared" si="44"/>
        <v>0</v>
      </c>
      <c r="AZ59" s="492">
        <f t="shared" si="41"/>
        <v>0</v>
      </c>
      <c r="BB59" s="492">
        <f t="shared" si="42"/>
        <v>0</v>
      </c>
      <c r="BD59" s="265">
        <f t="shared" si="45"/>
        <v>0</v>
      </c>
      <c r="BE59" s="105"/>
      <c r="BF59" s="105"/>
      <c r="BG59" s="105"/>
      <c r="BH59" s="105"/>
      <c r="BI59" s="105"/>
      <c r="BJ59" s="105"/>
    </row>
    <row r="60" spans="2:62" ht="20.100000000000001" hidden="1" customHeight="1" outlineLevel="1">
      <c r="B60" s="212"/>
      <c r="C60" s="908"/>
      <c r="D60" s="909"/>
      <c r="E60" s="909"/>
      <c r="F60" s="910"/>
      <c r="G60" s="890"/>
      <c r="H60" s="891"/>
      <c r="I60" s="152"/>
      <c r="J60" s="152"/>
      <c r="K60" s="152"/>
      <c r="L60" s="152"/>
      <c r="M60" s="152"/>
      <c r="N60" s="152"/>
      <c r="O60" s="152"/>
      <c r="P60" s="153"/>
      <c r="Q60" s="153"/>
      <c r="R60" s="156">
        <f t="shared" si="35"/>
        <v>0</v>
      </c>
      <c r="S60" s="156">
        <f t="shared" si="36"/>
        <v>0</v>
      </c>
      <c r="U60" s="157">
        <f t="shared" si="43"/>
        <v>0</v>
      </c>
      <c r="W60" s="152"/>
      <c r="X60" s="152"/>
      <c r="Y60" s="152"/>
      <c r="Z60" s="152"/>
      <c r="AA60" s="152"/>
      <c r="AB60" s="152"/>
      <c r="AC60" s="347"/>
      <c r="AD60" s="152"/>
      <c r="AE60" s="152"/>
      <c r="AF60" s="152"/>
      <c r="AG60" s="152"/>
      <c r="AH60" s="152"/>
      <c r="AI60" s="152"/>
      <c r="AJ60" s="347"/>
      <c r="AK60" s="152"/>
      <c r="AL60" s="152"/>
      <c r="AM60" s="295"/>
      <c r="AN60" s="228"/>
      <c r="AO60" s="228"/>
      <c r="AP60" s="228"/>
      <c r="AQ60" s="228"/>
      <c r="AR60" s="228"/>
      <c r="AS60" s="348"/>
      <c r="AT60" s="264">
        <f t="shared" si="39"/>
        <v>0</v>
      </c>
      <c r="AU60" s="259"/>
      <c r="AV60" s="265">
        <f t="shared" si="40"/>
        <v>0</v>
      </c>
      <c r="AX60" s="265">
        <f t="shared" si="44"/>
        <v>0</v>
      </c>
      <c r="AZ60" s="492">
        <f t="shared" si="41"/>
        <v>0</v>
      </c>
      <c r="BB60" s="492">
        <f t="shared" si="42"/>
        <v>0</v>
      </c>
      <c r="BD60" s="265">
        <f t="shared" si="45"/>
        <v>0</v>
      </c>
      <c r="BE60" s="105"/>
      <c r="BF60" s="105"/>
      <c r="BG60" s="105"/>
      <c r="BH60" s="105"/>
      <c r="BI60" s="105"/>
      <c r="BJ60" s="105"/>
    </row>
    <row r="61" spans="2:62" ht="20.100000000000001" hidden="1" customHeight="1" outlineLevel="1">
      <c r="B61" s="212"/>
      <c r="C61" s="908"/>
      <c r="D61" s="909"/>
      <c r="E61" s="909"/>
      <c r="F61" s="910"/>
      <c r="G61" s="890"/>
      <c r="H61" s="891"/>
      <c r="I61" s="152"/>
      <c r="J61" s="152"/>
      <c r="K61" s="152"/>
      <c r="L61" s="152"/>
      <c r="M61" s="152"/>
      <c r="N61" s="152"/>
      <c r="O61" s="152"/>
      <c r="P61" s="153"/>
      <c r="Q61" s="153"/>
      <c r="R61" s="156">
        <f t="shared" si="35"/>
        <v>0</v>
      </c>
      <c r="S61" s="156">
        <f t="shared" si="36"/>
        <v>0</v>
      </c>
      <c r="U61" s="157">
        <f t="shared" si="43"/>
        <v>0</v>
      </c>
      <c r="W61" s="152"/>
      <c r="X61" s="152"/>
      <c r="Y61" s="152"/>
      <c r="Z61" s="152"/>
      <c r="AA61" s="152"/>
      <c r="AB61" s="152"/>
      <c r="AC61" s="347"/>
      <c r="AD61" s="152"/>
      <c r="AE61" s="152"/>
      <c r="AF61" s="152"/>
      <c r="AG61" s="152"/>
      <c r="AH61" s="152"/>
      <c r="AI61" s="152"/>
      <c r="AJ61" s="347"/>
      <c r="AK61" s="152"/>
      <c r="AL61" s="152"/>
      <c r="AM61" s="295"/>
      <c r="AN61" s="228"/>
      <c r="AO61" s="228"/>
      <c r="AP61" s="228"/>
      <c r="AQ61" s="228"/>
      <c r="AR61" s="228"/>
      <c r="AS61" s="348"/>
      <c r="AT61" s="264">
        <f t="shared" si="39"/>
        <v>0</v>
      </c>
      <c r="AU61" s="259"/>
      <c r="AV61" s="265">
        <f t="shared" si="40"/>
        <v>0</v>
      </c>
      <c r="AX61" s="265">
        <f t="shared" si="44"/>
        <v>0</v>
      </c>
      <c r="AZ61" s="492">
        <f t="shared" si="41"/>
        <v>0</v>
      </c>
      <c r="BB61" s="492">
        <f t="shared" si="42"/>
        <v>0</v>
      </c>
      <c r="BD61" s="265">
        <f t="shared" si="45"/>
        <v>0</v>
      </c>
      <c r="BE61" s="105"/>
      <c r="BF61" s="105"/>
      <c r="BG61" s="105"/>
      <c r="BH61" s="105"/>
      <c r="BI61" s="105"/>
      <c r="BJ61" s="105"/>
    </row>
    <row r="62" spans="2:62" ht="9.9499999999999993" hidden="1" customHeight="1" outlineLevel="1">
      <c r="B62" s="101"/>
      <c r="C62" s="208"/>
      <c r="D62" s="208"/>
      <c r="E62" s="208"/>
      <c r="F62" s="208"/>
      <c r="G62" s="237"/>
      <c r="H62" s="207"/>
      <c r="I62" s="257"/>
      <c r="J62" s="257"/>
      <c r="K62" s="257"/>
      <c r="L62" s="257"/>
      <c r="M62" s="257"/>
      <c r="N62" s="257"/>
      <c r="O62" s="257"/>
      <c r="P62" s="256"/>
      <c r="Q62" s="102"/>
      <c r="R62" s="102"/>
      <c r="S62" s="102"/>
      <c r="U62" s="98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Z62" s="493"/>
      <c r="BE62" s="105"/>
      <c r="BF62" s="105"/>
      <c r="BG62" s="105"/>
      <c r="BH62" s="105"/>
      <c r="BI62" s="105"/>
      <c r="BJ62" s="105"/>
    </row>
    <row r="63" spans="2:62" ht="20.100000000000001" customHeight="1" collapsed="1">
      <c r="B63" s="179">
        <f>B46+1</f>
        <v>4</v>
      </c>
      <c r="C63" s="916"/>
      <c r="D63" s="917"/>
      <c r="E63" s="917"/>
      <c r="F63" s="918"/>
      <c r="G63" s="429"/>
      <c r="H63" s="206">
        <v>1</v>
      </c>
      <c r="I63" s="642">
        <f t="shared" ref="I63" si="46">$H63*SUM(I64:I78)</f>
        <v>0</v>
      </c>
      <c r="J63" s="643">
        <f t="shared" ref="J63:O63" si="47">$H63*SUM(J64:J78)</f>
        <v>0</v>
      </c>
      <c r="K63" s="644">
        <f t="shared" si="47"/>
        <v>0</v>
      </c>
      <c r="L63" s="645">
        <f t="shared" si="47"/>
        <v>0</v>
      </c>
      <c r="M63" s="645">
        <f t="shared" si="47"/>
        <v>0</v>
      </c>
      <c r="N63" s="644">
        <f t="shared" si="47"/>
        <v>0</v>
      </c>
      <c r="O63" s="642">
        <f t="shared" si="47"/>
        <v>0</v>
      </c>
      <c r="P63" s="209">
        <f t="shared" ref="P63:Q63" si="48">$H63*SUM(P64:P78)</f>
        <v>0</v>
      </c>
      <c r="Q63" s="210">
        <f t="shared" si="48"/>
        <v>0</v>
      </c>
      <c r="R63" s="136">
        <f t="shared" ref="R63:R78" si="49">P63*(1+Gewinn)*(1+SicherheitAngebot)</f>
        <v>0</v>
      </c>
      <c r="S63" s="137">
        <f t="shared" ref="S63:S78" si="50">Q63*(1+MGKZ)*(1+Gewinn)*(1+SicherheitAngebot)</f>
        <v>0</v>
      </c>
      <c r="U63" s="10">
        <f>I63*$I$7+J63*$J$7+K63*$K$7+L63*$L$7+M63*$M$7+N63*$N$7+O63*$O$7+R63+S63</f>
        <v>0</v>
      </c>
      <c r="W63" s="646">
        <f t="shared" ref="W63:AB63" si="51">$H63*SUM(W64:W78)</f>
        <v>0</v>
      </c>
      <c r="X63" s="647">
        <f t="shared" si="51"/>
        <v>0</v>
      </c>
      <c r="Y63" s="648">
        <f t="shared" si="51"/>
        <v>0</v>
      </c>
      <c r="Z63" s="649">
        <f t="shared" si="51"/>
        <v>0</v>
      </c>
      <c r="AA63" s="648">
        <f t="shared" si="51"/>
        <v>0</v>
      </c>
      <c r="AB63" s="646">
        <f t="shared" si="51"/>
        <v>0</v>
      </c>
      <c r="AC63" s="258"/>
      <c r="AD63" s="646">
        <f t="shared" ref="AD63:AM63" si="52">$H63*SUM(AD64:AD78)</f>
        <v>0</v>
      </c>
      <c r="AE63" s="647">
        <f t="shared" si="52"/>
        <v>0</v>
      </c>
      <c r="AF63" s="648">
        <f t="shared" si="52"/>
        <v>0</v>
      </c>
      <c r="AG63" s="649">
        <f t="shared" si="52"/>
        <v>0</v>
      </c>
      <c r="AH63" s="648">
        <f t="shared" si="52"/>
        <v>0</v>
      </c>
      <c r="AI63" s="646">
        <f t="shared" si="52"/>
        <v>0</v>
      </c>
      <c r="AJ63" s="258"/>
      <c r="AK63" s="653">
        <f t="shared" si="52"/>
        <v>0</v>
      </c>
      <c r="AL63" s="653">
        <f t="shared" si="52"/>
        <v>0</v>
      </c>
      <c r="AM63" s="653">
        <f t="shared" si="52"/>
        <v>0</v>
      </c>
      <c r="AN63" s="227">
        <f>$H63*SUM(AN64:AN78)*(1+Gewinn)*(1+SicherheitAngebot)</f>
        <v>0</v>
      </c>
      <c r="AO63" s="227">
        <f>$H63*SUM(AO64:AO78)*(1+Gewinn)*(1+SicherheitAngebot)</f>
        <v>0</v>
      </c>
      <c r="AP63" s="227">
        <f>$H63*SUM(AP64:AP78)*(1+Gewinn)*(1+SicherheitAngebot)</f>
        <v>0</v>
      </c>
      <c r="AQ63" s="227">
        <f>$H63*SUM(AQ64:AQ78)*(1+Gewinn)*(1+SicherheitAngebot)</f>
        <v>0</v>
      </c>
      <c r="AR63" s="227">
        <f>$H63*SUM(AR64:AR78)*(1+Gewinn)*(1+SicherheitAngebot)</f>
        <v>0</v>
      </c>
      <c r="AS63" s="262"/>
      <c r="AT63" s="263">
        <f t="shared" si="39"/>
        <v>0</v>
      </c>
      <c r="AU63" s="259"/>
      <c r="AV63" s="491">
        <f>AK63*$AK$7+AL63*$AL$7+AM63*$AM$7+SUM(AN63:AR63)+AT63/Zuschläge_IBN+AT63</f>
        <v>0</v>
      </c>
      <c r="AX63" s="685">
        <f>U63+AV63</f>
        <v>0</v>
      </c>
      <c r="AZ63" s="490">
        <f>IF(H63&gt;0,U63/(1+SicherheitAngebot)*(1+Sicherheit),0)</f>
        <v>0</v>
      </c>
      <c r="BB63" s="490">
        <f>IF(H63&gt;0,AV63/(1+SicherheitAngebot)*(1+Sicherheit),0)</f>
        <v>0</v>
      </c>
      <c r="BD63" s="490">
        <f>AZ63+BB63</f>
        <v>0</v>
      </c>
      <c r="BE63" s="105"/>
      <c r="BF63" s="105"/>
      <c r="BG63" s="105"/>
      <c r="BH63" s="105"/>
      <c r="BI63" s="105"/>
      <c r="BJ63" s="105"/>
    </row>
    <row r="64" spans="2:62" ht="20.100000000000001" hidden="1" customHeight="1" outlineLevel="1">
      <c r="B64" s="211"/>
      <c r="C64" s="908"/>
      <c r="D64" s="909"/>
      <c r="E64" s="909"/>
      <c r="F64" s="910"/>
      <c r="G64" s="890"/>
      <c r="H64" s="901"/>
      <c r="I64" s="152"/>
      <c r="J64" s="152"/>
      <c r="K64" s="152"/>
      <c r="L64" s="152"/>
      <c r="M64" s="152"/>
      <c r="N64" s="152"/>
      <c r="O64" s="152"/>
      <c r="P64" s="153"/>
      <c r="Q64" s="153"/>
      <c r="R64" s="156">
        <f t="shared" si="49"/>
        <v>0</v>
      </c>
      <c r="S64" s="156">
        <f t="shared" si="50"/>
        <v>0</v>
      </c>
      <c r="U64" s="157">
        <f>I64*$I$7+J64*$J$7+K64*$K$7+L64*$L$7+M64*$M$7+N64*$N$7+O64*$O$7+R64+S64</f>
        <v>0</v>
      </c>
      <c r="W64" s="152"/>
      <c r="X64" s="152"/>
      <c r="Y64" s="152"/>
      <c r="Z64" s="152"/>
      <c r="AA64" s="152"/>
      <c r="AB64" s="152"/>
      <c r="AC64" s="347"/>
      <c r="AD64" s="152"/>
      <c r="AE64" s="152"/>
      <c r="AF64" s="152"/>
      <c r="AG64" s="152"/>
      <c r="AH64" s="152"/>
      <c r="AI64" s="152"/>
      <c r="AJ64" s="347"/>
      <c r="AK64" s="152"/>
      <c r="AL64" s="152"/>
      <c r="AM64" s="295"/>
      <c r="AN64" s="228"/>
      <c r="AO64" s="228"/>
      <c r="AP64" s="228"/>
      <c r="AQ64" s="228"/>
      <c r="AR64" s="228"/>
      <c r="AS64" s="348"/>
      <c r="AT64" s="264">
        <f t="shared" si="39"/>
        <v>0</v>
      </c>
      <c r="AU64" s="259"/>
      <c r="AV64" s="265">
        <f t="shared" ref="AV64:AV78" si="53">AK64*$AK$7+AL64*$AL$7+AM64*$AM$7+SUM(AN64:AR64)*(1+Gewinn)*(1+SicherheitAngebot)+AT64/Zuschläge_IBN+AT64</f>
        <v>0</v>
      </c>
      <c r="AX64" s="265">
        <f>U64+AV64</f>
        <v>0</v>
      </c>
      <c r="AZ64" s="492">
        <f t="shared" ref="AZ64:AZ78" si="54">U64/(1+SicherheitAngebot)*(1+Sicherheit)</f>
        <v>0</v>
      </c>
      <c r="BB64" s="492">
        <f t="shared" ref="BB64:BB78" si="55">AV64/(1+SicherheitAngebot)*(1+Sicherheit)</f>
        <v>0</v>
      </c>
      <c r="BD64" s="265">
        <f>AZ64+BB64</f>
        <v>0</v>
      </c>
      <c r="BE64" s="105"/>
      <c r="BF64" s="105"/>
      <c r="BG64" s="105"/>
      <c r="BH64" s="105"/>
      <c r="BI64" s="105"/>
      <c r="BJ64" s="105"/>
    </row>
    <row r="65" spans="2:62" ht="20.100000000000001" hidden="1" customHeight="1" outlineLevel="1">
      <c r="B65" s="212"/>
      <c r="C65" s="908"/>
      <c r="D65" s="909"/>
      <c r="E65" s="909"/>
      <c r="F65" s="910"/>
      <c r="G65" s="890"/>
      <c r="H65" s="891"/>
      <c r="I65" s="152"/>
      <c r="J65" s="152"/>
      <c r="K65" s="152"/>
      <c r="L65" s="152"/>
      <c r="M65" s="152"/>
      <c r="N65" s="152"/>
      <c r="O65" s="152"/>
      <c r="P65" s="153"/>
      <c r="Q65" s="153"/>
      <c r="R65" s="156">
        <f t="shared" si="49"/>
        <v>0</v>
      </c>
      <c r="S65" s="156">
        <f t="shared" si="50"/>
        <v>0</v>
      </c>
      <c r="U65" s="157">
        <f t="shared" ref="U65:U78" si="56">I65*$I$7+J65*$J$7+K65*$K$7+L65*$L$7+M65*$M$7+N65*$N$7+O65*$O$7+R65+S65</f>
        <v>0</v>
      </c>
      <c r="W65" s="152"/>
      <c r="X65" s="152"/>
      <c r="Y65" s="152"/>
      <c r="Z65" s="152"/>
      <c r="AA65" s="152"/>
      <c r="AB65" s="152"/>
      <c r="AC65" s="347"/>
      <c r="AD65" s="152"/>
      <c r="AE65" s="152"/>
      <c r="AF65" s="152"/>
      <c r="AG65" s="152"/>
      <c r="AH65" s="152"/>
      <c r="AI65" s="152"/>
      <c r="AJ65" s="347"/>
      <c r="AK65" s="152"/>
      <c r="AL65" s="152"/>
      <c r="AM65" s="295"/>
      <c r="AN65" s="228"/>
      <c r="AO65" s="228"/>
      <c r="AP65" s="228"/>
      <c r="AQ65" s="228"/>
      <c r="AR65" s="228"/>
      <c r="AS65" s="348"/>
      <c r="AT65" s="264">
        <f t="shared" si="39"/>
        <v>0</v>
      </c>
      <c r="AU65" s="259"/>
      <c r="AV65" s="265">
        <f t="shared" si="53"/>
        <v>0</v>
      </c>
      <c r="AX65" s="265">
        <f t="shared" ref="AX65:AX78" si="57">U65+AV65</f>
        <v>0</v>
      </c>
      <c r="AZ65" s="492">
        <f t="shared" si="54"/>
        <v>0</v>
      </c>
      <c r="BB65" s="492">
        <f t="shared" si="55"/>
        <v>0</v>
      </c>
      <c r="BD65" s="265">
        <f t="shared" ref="BD65:BD78" si="58">AZ65+BB65</f>
        <v>0</v>
      </c>
      <c r="BE65" s="105"/>
      <c r="BF65" s="105"/>
      <c r="BG65" s="105"/>
      <c r="BH65" s="105"/>
      <c r="BI65" s="105"/>
      <c r="BJ65" s="105"/>
    </row>
    <row r="66" spans="2:62" ht="20.100000000000001" hidden="1" customHeight="1" outlineLevel="1">
      <c r="B66" s="212"/>
      <c r="C66" s="908"/>
      <c r="D66" s="909"/>
      <c r="E66" s="909"/>
      <c r="F66" s="910"/>
      <c r="G66" s="890"/>
      <c r="H66" s="891"/>
      <c r="I66" s="152"/>
      <c r="J66" s="152"/>
      <c r="K66" s="152"/>
      <c r="L66" s="152"/>
      <c r="M66" s="152"/>
      <c r="N66" s="152"/>
      <c r="O66" s="152"/>
      <c r="P66" s="153"/>
      <c r="Q66" s="153"/>
      <c r="R66" s="156">
        <f t="shared" si="49"/>
        <v>0</v>
      </c>
      <c r="S66" s="156">
        <f t="shared" si="50"/>
        <v>0</v>
      </c>
      <c r="U66" s="157">
        <f t="shared" si="56"/>
        <v>0</v>
      </c>
      <c r="W66" s="152"/>
      <c r="X66" s="152"/>
      <c r="Y66" s="152"/>
      <c r="Z66" s="152"/>
      <c r="AA66" s="152"/>
      <c r="AB66" s="152"/>
      <c r="AC66" s="347"/>
      <c r="AD66" s="152"/>
      <c r="AE66" s="152"/>
      <c r="AF66" s="152"/>
      <c r="AG66" s="152"/>
      <c r="AH66" s="152"/>
      <c r="AI66" s="152"/>
      <c r="AJ66" s="347"/>
      <c r="AK66" s="152"/>
      <c r="AL66" s="152"/>
      <c r="AM66" s="295"/>
      <c r="AN66" s="228"/>
      <c r="AO66" s="228"/>
      <c r="AP66" s="228"/>
      <c r="AQ66" s="228"/>
      <c r="AR66" s="228"/>
      <c r="AS66" s="348"/>
      <c r="AT66" s="264">
        <f t="shared" si="39"/>
        <v>0</v>
      </c>
      <c r="AU66" s="259"/>
      <c r="AV66" s="265">
        <f t="shared" si="53"/>
        <v>0</v>
      </c>
      <c r="AX66" s="265">
        <f t="shared" si="57"/>
        <v>0</v>
      </c>
      <c r="AZ66" s="492">
        <f t="shared" si="54"/>
        <v>0</v>
      </c>
      <c r="BB66" s="492">
        <f t="shared" si="55"/>
        <v>0</v>
      </c>
      <c r="BD66" s="265">
        <f t="shared" si="58"/>
        <v>0</v>
      </c>
      <c r="BE66" s="105"/>
      <c r="BF66" s="105"/>
      <c r="BG66" s="105"/>
      <c r="BH66" s="105"/>
      <c r="BI66" s="105"/>
      <c r="BJ66" s="105"/>
    </row>
    <row r="67" spans="2:62" ht="20.100000000000001" hidden="1" customHeight="1" outlineLevel="1">
      <c r="B67" s="212"/>
      <c r="C67" s="908"/>
      <c r="D67" s="909"/>
      <c r="E67" s="909"/>
      <c r="F67" s="910"/>
      <c r="G67" s="890"/>
      <c r="H67" s="891"/>
      <c r="I67" s="152"/>
      <c r="J67" s="152"/>
      <c r="K67" s="152"/>
      <c r="L67" s="152"/>
      <c r="M67" s="152"/>
      <c r="N67" s="152"/>
      <c r="O67" s="152"/>
      <c r="P67" s="153"/>
      <c r="Q67" s="153"/>
      <c r="R67" s="156">
        <f t="shared" si="49"/>
        <v>0</v>
      </c>
      <c r="S67" s="156">
        <f t="shared" si="50"/>
        <v>0</v>
      </c>
      <c r="U67" s="157">
        <f t="shared" si="56"/>
        <v>0</v>
      </c>
      <c r="W67" s="152"/>
      <c r="X67" s="152"/>
      <c r="Y67" s="152"/>
      <c r="Z67" s="152"/>
      <c r="AA67" s="152"/>
      <c r="AB67" s="152"/>
      <c r="AC67" s="347"/>
      <c r="AD67" s="152"/>
      <c r="AE67" s="152"/>
      <c r="AF67" s="152"/>
      <c r="AG67" s="152"/>
      <c r="AH67" s="152"/>
      <c r="AI67" s="152"/>
      <c r="AJ67" s="347"/>
      <c r="AK67" s="152"/>
      <c r="AL67" s="152"/>
      <c r="AM67" s="295"/>
      <c r="AN67" s="228"/>
      <c r="AO67" s="228"/>
      <c r="AP67" s="228"/>
      <c r="AQ67" s="228"/>
      <c r="AR67" s="228"/>
      <c r="AS67" s="348"/>
      <c r="AT67" s="264">
        <f t="shared" si="39"/>
        <v>0</v>
      </c>
      <c r="AU67" s="259"/>
      <c r="AV67" s="265">
        <f t="shared" si="53"/>
        <v>0</v>
      </c>
      <c r="AX67" s="265">
        <f t="shared" si="57"/>
        <v>0</v>
      </c>
      <c r="AZ67" s="492">
        <f t="shared" si="54"/>
        <v>0</v>
      </c>
      <c r="BB67" s="492">
        <f t="shared" si="55"/>
        <v>0</v>
      </c>
      <c r="BD67" s="265">
        <f t="shared" si="58"/>
        <v>0</v>
      </c>
      <c r="BE67" s="105"/>
      <c r="BF67" s="105"/>
      <c r="BG67" s="105"/>
      <c r="BH67" s="105"/>
      <c r="BI67" s="105"/>
      <c r="BJ67" s="105"/>
    </row>
    <row r="68" spans="2:62" ht="20.100000000000001" hidden="1" customHeight="1" outlineLevel="1">
      <c r="B68" s="212"/>
      <c r="C68" s="908"/>
      <c r="D68" s="909"/>
      <c r="E68" s="909"/>
      <c r="F68" s="910"/>
      <c r="G68" s="890"/>
      <c r="H68" s="891"/>
      <c r="I68" s="152"/>
      <c r="J68" s="152"/>
      <c r="K68" s="152"/>
      <c r="L68" s="152"/>
      <c r="M68" s="152"/>
      <c r="N68" s="152"/>
      <c r="O68" s="152"/>
      <c r="P68" s="153"/>
      <c r="Q68" s="153"/>
      <c r="R68" s="156">
        <f t="shared" si="49"/>
        <v>0</v>
      </c>
      <c r="S68" s="156">
        <f t="shared" si="50"/>
        <v>0</v>
      </c>
      <c r="U68" s="157">
        <f t="shared" si="56"/>
        <v>0</v>
      </c>
      <c r="W68" s="152"/>
      <c r="X68" s="152"/>
      <c r="Y68" s="152"/>
      <c r="Z68" s="152"/>
      <c r="AA68" s="152"/>
      <c r="AB68" s="152"/>
      <c r="AC68" s="347"/>
      <c r="AD68" s="152"/>
      <c r="AE68" s="152"/>
      <c r="AF68" s="152"/>
      <c r="AG68" s="152"/>
      <c r="AH68" s="152"/>
      <c r="AI68" s="152"/>
      <c r="AJ68" s="347"/>
      <c r="AK68" s="152"/>
      <c r="AL68" s="152"/>
      <c r="AM68" s="295"/>
      <c r="AN68" s="228"/>
      <c r="AO68" s="228"/>
      <c r="AP68" s="228"/>
      <c r="AQ68" s="228"/>
      <c r="AR68" s="228"/>
      <c r="AS68" s="348"/>
      <c r="AT68" s="264">
        <f t="shared" si="39"/>
        <v>0</v>
      </c>
      <c r="AU68" s="259"/>
      <c r="AV68" s="265">
        <f t="shared" si="53"/>
        <v>0</v>
      </c>
      <c r="AX68" s="265">
        <f t="shared" si="57"/>
        <v>0</v>
      </c>
      <c r="AZ68" s="492">
        <f t="shared" si="54"/>
        <v>0</v>
      </c>
      <c r="BB68" s="492">
        <f t="shared" si="55"/>
        <v>0</v>
      </c>
      <c r="BD68" s="265">
        <f t="shared" si="58"/>
        <v>0</v>
      </c>
      <c r="BE68" s="105"/>
      <c r="BF68" s="105"/>
      <c r="BG68" s="105"/>
      <c r="BH68" s="105"/>
      <c r="BI68" s="105"/>
      <c r="BJ68" s="105"/>
    </row>
    <row r="69" spans="2:62" ht="20.100000000000001" hidden="1" customHeight="1" outlineLevel="1">
      <c r="B69" s="212"/>
      <c r="C69" s="908"/>
      <c r="D69" s="909"/>
      <c r="E69" s="909"/>
      <c r="F69" s="910"/>
      <c r="G69" s="890"/>
      <c r="H69" s="891"/>
      <c r="I69" s="152"/>
      <c r="J69" s="152"/>
      <c r="K69" s="152"/>
      <c r="L69" s="152"/>
      <c r="M69" s="152"/>
      <c r="N69" s="152"/>
      <c r="O69" s="152"/>
      <c r="P69" s="153"/>
      <c r="Q69" s="153"/>
      <c r="R69" s="156">
        <f t="shared" si="49"/>
        <v>0</v>
      </c>
      <c r="S69" s="156">
        <f t="shared" si="50"/>
        <v>0</v>
      </c>
      <c r="U69" s="157">
        <f t="shared" si="56"/>
        <v>0</v>
      </c>
      <c r="W69" s="152"/>
      <c r="X69" s="152"/>
      <c r="Y69" s="152"/>
      <c r="Z69" s="152"/>
      <c r="AA69" s="152"/>
      <c r="AB69" s="152"/>
      <c r="AC69" s="347"/>
      <c r="AD69" s="152"/>
      <c r="AE69" s="152"/>
      <c r="AF69" s="152"/>
      <c r="AG69" s="152"/>
      <c r="AH69" s="152"/>
      <c r="AI69" s="152"/>
      <c r="AJ69" s="347"/>
      <c r="AK69" s="152"/>
      <c r="AL69" s="152"/>
      <c r="AM69" s="295"/>
      <c r="AN69" s="228"/>
      <c r="AO69" s="228"/>
      <c r="AP69" s="228"/>
      <c r="AQ69" s="228"/>
      <c r="AR69" s="228"/>
      <c r="AS69" s="348"/>
      <c r="AT69" s="264">
        <f t="shared" si="39"/>
        <v>0</v>
      </c>
      <c r="AU69" s="259"/>
      <c r="AV69" s="265">
        <f t="shared" si="53"/>
        <v>0</v>
      </c>
      <c r="AX69" s="265">
        <f t="shared" si="57"/>
        <v>0</v>
      </c>
      <c r="AZ69" s="492">
        <f t="shared" si="54"/>
        <v>0</v>
      </c>
      <c r="BB69" s="492">
        <f t="shared" si="55"/>
        <v>0</v>
      </c>
      <c r="BD69" s="265">
        <f t="shared" si="58"/>
        <v>0</v>
      </c>
      <c r="BE69" s="105"/>
      <c r="BF69" s="105"/>
      <c r="BG69" s="105"/>
      <c r="BH69" s="105"/>
      <c r="BI69" s="105"/>
      <c r="BJ69" s="105"/>
    </row>
    <row r="70" spans="2:62" ht="20.100000000000001" hidden="1" customHeight="1" outlineLevel="1">
      <c r="B70" s="212"/>
      <c r="C70" s="908"/>
      <c r="D70" s="909"/>
      <c r="E70" s="909"/>
      <c r="F70" s="910"/>
      <c r="G70" s="890"/>
      <c r="H70" s="891"/>
      <c r="I70" s="152"/>
      <c r="J70" s="152"/>
      <c r="K70" s="152"/>
      <c r="L70" s="152"/>
      <c r="M70" s="152"/>
      <c r="N70" s="152"/>
      <c r="O70" s="152"/>
      <c r="P70" s="153"/>
      <c r="Q70" s="153"/>
      <c r="R70" s="156">
        <f t="shared" si="49"/>
        <v>0</v>
      </c>
      <c r="S70" s="156">
        <f t="shared" si="50"/>
        <v>0</v>
      </c>
      <c r="U70" s="157">
        <f t="shared" si="56"/>
        <v>0</v>
      </c>
      <c r="W70" s="152"/>
      <c r="X70" s="152"/>
      <c r="Y70" s="152"/>
      <c r="Z70" s="152"/>
      <c r="AA70" s="152"/>
      <c r="AB70" s="152"/>
      <c r="AC70" s="347"/>
      <c r="AD70" s="152"/>
      <c r="AE70" s="152"/>
      <c r="AF70" s="152"/>
      <c r="AG70" s="152"/>
      <c r="AH70" s="152"/>
      <c r="AI70" s="152"/>
      <c r="AJ70" s="347"/>
      <c r="AK70" s="152"/>
      <c r="AL70" s="152"/>
      <c r="AM70" s="295"/>
      <c r="AN70" s="228"/>
      <c r="AO70" s="228"/>
      <c r="AP70" s="228"/>
      <c r="AQ70" s="228"/>
      <c r="AR70" s="228"/>
      <c r="AS70" s="348"/>
      <c r="AT70" s="264">
        <f t="shared" si="39"/>
        <v>0</v>
      </c>
      <c r="AU70" s="259"/>
      <c r="AV70" s="265">
        <f t="shared" si="53"/>
        <v>0</v>
      </c>
      <c r="AX70" s="265">
        <f t="shared" si="57"/>
        <v>0</v>
      </c>
      <c r="AZ70" s="492">
        <f t="shared" si="54"/>
        <v>0</v>
      </c>
      <c r="BB70" s="492">
        <f t="shared" si="55"/>
        <v>0</v>
      </c>
      <c r="BD70" s="265">
        <f t="shared" si="58"/>
        <v>0</v>
      </c>
      <c r="BE70" s="105"/>
      <c r="BF70" s="105"/>
      <c r="BG70" s="105"/>
      <c r="BH70" s="105"/>
      <c r="BI70" s="105"/>
      <c r="BJ70" s="105"/>
    </row>
    <row r="71" spans="2:62" ht="20.100000000000001" hidden="1" customHeight="1" outlineLevel="1">
      <c r="B71" s="212"/>
      <c r="C71" s="908"/>
      <c r="D71" s="909"/>
      <c r="E71" s="909"/>
      <c r="F71" s="910"/>
      <c r="G71" s="890"/>
      <c r="H71" s="891"/>
      <c r="I71" s="152"/>
      <c r="J71" s="152"/>
      <c r="K71" s="152"/>
      <c r="L71" s="152"/>
      <c r="M71" s="152"/>
      <c r="N71" s="152"/>
      <c r="O71" s="152"/>
      <c r="P71" s="153"/>
      <c r="Q71" s="153"/>
      <c r="R71" s="156">
        <f t="shared" si="49"/>
        <v>0</v>
      </c>
      <c r="S71" s="156">
        <f t="shared" si="50"/>
        <v>0</v>
      </c>
      <c r="U71" s="157">
        <f t="shared" si="56"/>
        <v>0</v>
      </c>
      <c r="W71" s="152"/>
      <c r="X71" s="152"/>
      <c r="Y71" s="152"/>
      <c r="Z71" s="152"/>
      <c r="AA71" s="152"/>
      <c r="AB71" s="152"/>
      <c r="AC71" s="347"/>
      <c r="AD71" s="152"/>
      <c r="AE71" s="152"/>
      <c r="AF71" s="152"/>
      <c r="AG71" s="152"/>
      <c r="AH71" s="152"/>
      <c r="AI71" s="152"/>
      <c r="AJ71" s="347"/>
      <c r="AK71" s="152"/>
      <c r="AL71" s="152"/>
      <c r="AM71" s="295"/>
      <c r="AN71" s="228"/>
      <c r="AO71" s="228"/>
      <c r="AP71" s="228"/>
      <c r="AQ71" s="228"/>
      <c r="AR71" s="228"/>
      <c r="AS71" s="348"/>
      <c r="AT71" s="264">
        <f t="shared" si="39"/>
        <v>0</v>
      </c>
      <c r="AU71" s="259"/>
      <c r="AV71" s="265">
        <f t="shared" si="53"/>
        <v>0</v>
      </c>
      <c r="AX71" s="265">
        <f t="shared" si="57"/>
        <v>0</v>
      </c>
      <c r="AZ71" s="492">
        <f t="shared" si="54"/>
        <v>0</v>
      </c>
      <c r="BB71" s="492">
        <f t="shared" si="55"/>
        <v>0</v>
      </c>
      <c r="BD71" s="265">
        <f t="shared" si="58"/>
        <v>0</v>
      </c>
      <c r="BE71" s="105"/>
      <c r="BF71" s="105"/>
      <c r="BG71" s="105"/>
      <c r="BH71" s="105"/>
      <c r="BI71" s="105"/>
      <c r="BJ71" s="105"/>
    </row>
    <row r="72" spans="2:62" ht="20.100000000000001" hidden="1" customHeight="1" outlineLevel="1">
      <c r="B72" s="212"/>
      <c r="C72" s="908"/>
      <c r="D72" s="909"/>
      <c r="E72" s="909"/>
      <c r="F72" s="910"/>
      <c r="G72" s="890"/>
      <c r="H72" s="891"/>
      <c r="I72" s="152"/>
      <c r="J72" s="152"/>
      <c r="K72" s="152"/>
      <c r="L72" s="152"/>
      <c r="M72" s="152"/>
      <c r="N72" s="152"/>
      <c r="O72" s="152"/>
      <c r="P72" s="153"/>
      <c r="Q72" s="153"/>
      <c r="R72" s="156">
        <f t="shared" si="49"/>
        <v>0</v>
      </c>
      <c r="S72" s="156">
        <f t="shared" si="50"/>
        <v>0</v>
      </c>
      <c r="U72" s="157">
        <f t="shared" si="56"/>
        <v>0</v>
      </c>
      <c r="W72" s="152"/>
      <c r="X72" s="152"/>
      <c r="Y72" s="152"/>
      <c r="Z72" s="152"/>
      <c r="AA72" s="152"/>
      <c r="AB72" s="152"/>
      <c r="AC72" s="347"/>
      <c r="AD72" s="152"/>
      <c r="AE72" s="152"/>
      <c r="AF72" s="152"/>
      <c r="AG72" s="152"/>
      <c r="AH72" s="152"/>
      <c r="AI72" s="152"/>
      <c r="AJ72" s="347"/>
      <c r="AK72" s="152"/>
      <c r="AL72" s="152"/>
      <c r="AM72" s="295"/>
      <c r="AN72" s="228"/>
      <c r="AO72" s="228"/>
      <c r="AP72" s="228"/>
      <c r="AQ72" s="228"/>
      <c r="AR72" s="228"/>
      <c r="AS72" s="348"/>
      <c r="AT72" s="264">
        <f t="shared" si="39"/>
        <v>0</v>
      </c>
      <c r="AU72" s="259"/>
      <c r="AV72" s="265">
        <f t="shared" si="53"/>
        <v>0</v>
      </c>
      <c r="AX72" s="265">
        <f t="shared" si="57"/>
        <v>0</v>
      </c>
      <c r="AZ72" s="492">
        <f t="shared" si="54"/>
        <v>0</v>
      </c>
      <c r="BB72" s="492">
        <f t="shared" si="55"/>
        <v>0</v>
      </c>
      <c r="BD72" s="265">
        <f t="shared" si="58"/>
        <v>0</v>
      </c>
      <c r="BE72" s="105"/>
      <c r="BF72" s="105"/>
      <c r="BG72" s="105"/>
      <c r="BH72" s="105"/>
      <c r="BI72" s="105"/>
      <c r="BJ72" s="105"/>
    </row>
    <row r="73" spans="2:62" ht="20.100000000000001" hidden="1" customHeight="1" outlineLevel="1">
      <c r="B73" s="212"/>
      <c r="C73" s="908"/>
      <c r="D73" s="909"/>
      <c r="E73" s="909"/>
      <c r="F73" s="910"/>
      <c r="G73" s="890"/>
      <c r="H73" s="891"/>
      <c r="I73" s="152"/>
      <c r="J73" s="152"/>
      <c r="K73" s="152"/>
      <c r="L73" s="152"/>
      <c r="M73" s="152"/>
      <c r="N73" s="152"/>
      <c r="O73" s="152"/>
      <c r="P73" s="153"/>
      <c r="Q73" s="153"/>
      <c r="R73" s="156">
        <f t="shared" si="49"/>
        <v>0</v>
      </c>
      <c r="S73" s="156">
        <f t="shared" si="50"/>
        <v>0</v>
      </c>
      <c r="U73" s="157">
        <f t="shared" si="56"/>
        <v>0</v>
      </c>
      <c r="W73" s="152"/>
      <c r="X73" s="152"/>
      <c r="Y73" s="152"/>
      <c r="Z73" s="152"/>
      <c r="AA73" s="152"/>
      <c r="AB73" s="152"/>
      <c r="AC73" s="347"/>
      <c r="AD73" s="152"/>
      <c r="AE73" s="152"/>
      <c r="AF73" s="152"/>
      <c r="AG73" s="152"/>
      <c r="AH73" s="152"/>
      <c r="AI73" s="152"/>
      <c r="AJ73" s="347"/>
      <c r="AK73" s="152"/>
      <c r="AL73" s="152"/>
      <c r="AM73" s="295"/>
      <c r="AN73" s="228"/>
      <c r="AO73" s="228"/>
      <c r="AP73" s="228"/>
      <c r="AQ73" s="228"/>
      <c r="AR73" s="228"/>
      <c r="AS73" s="348"/>
      <c r="AT73" s="264">
        <f t="shared" si="39"/>
        <v>0</v>
      </c>
      <c r="AU73" s="259"/>
      <c r="AV73" s="265">
        <f t="shared" si="53"/>
        <v>0</v>
      </c>
      <c r="AX73" s="265">
        <f t="shared" si="57"/>
        <v>0</v>
      </c>
      <c r="AZ73" s="492">
        <f t="shared" si="54"/>
        <v>0</v>
      </c>
      <c r="BB73" s="492">
        <f t="shared" si="55"/>
        <v>0</v>
      </c>
      <c r="BD73" s="265">
        <f t="shared" si="58"/>
        <v>0</v>
      </c>
      <c r="BE73" s="105"/>
      <c r="BF73" s="105"/>
      <c r="BG73" s="105"/>
      <c r="BH73" s="105"/>
      <c r="BI73" s="105"/>
      <c r="BJ73" s="105"/>
    </row>
    <row r="74" spans="2:62" ht="20.100000000000001" hidden="1" customHeight="1" outlineLevel="1">
      <c r="B74" s="212"/>
      <c r="C74" s="908"/>
      <c r="D74" s="909"/>
      <c r="E74" s="909"/>
      <c r="F74" s="910"/>
      <c r="G74" s="890"/>
      <c r="H74" s="891"/>
      <c r="I74" s="152"/>
      <c r="J74" s="152"/>
      <c r="K74" s="152"/>
      <c r="L74" s="152"/>
      <c r="M74" s="152"/>
      <c r="N74" s="152"/>
      <c r="O74" s="152"/>
      <c r="P74" s="153"/>
      <c r="Q74" s="153"/>
      <c r="R74" s="156">
        <f t="shared" si="49"/>
        <v>0</v>
      </c>
      <c r="S74" s="156">
        <f t="shared" si="50"/>
        <v>0</v>
      </c>
      <c r="U74" s="157">
        <f t="shared" si="56"/>
        <v>0</v>
      </c>
      <c r="W74" s="152"/>
      <c r="X74" s="152"/>
      <c r="Y74" s="152"/>
      <c r="Z74" s="152"/>
      <c r="AA74" s="152"/>
      <c r="AB74" s="152"/>
      <c r="AC74" s="347"/>
      <c r="AD74" s="152"/>
      <c r="AE74" s="152"/>
      <c r="AF74" s="152"/>
      <c r="AG74" s="152"/>
      <c r="AH74" s="152"/>
      <c r="AI74" s="152"/>
      <c r="AJ74" s="347"/>
      <c r="AK74" s="152"/>
      <c r="AL74" s="152"/>
      <c r="AM74" s="295"/>
      <c r="AN74" s="228"/>
      <c r="AO74" s="228"/>
      <c r="AP74" s="228"/>
      <c r="AQ74" s="228"/>
      <c r="AR74" s="228"/>
      <c r="AS74" s="348"/>
      <c r="AT74" s="264">
        <f t="shared" si="39"/>
        <v>0</v>
      </c>
      <c r="AU74" s="259"/>
      <c r="AV74" s="265">
        <f t="shared" si="53"/>
        <v>0</v>
      </c>
      <c r="AX74" s="265">
        <f t="shared" si="57"/>
        <v>0</v>
      </c>
      <c r="AZ74" s="492">
        <f t="shared" si="54"/>
        <v>0</v>
      </c>
      <c r="BB74" s="492">
        <f t="shared" si="55"/>
        <v>0</v>
      </c>
      <c r="BD74" s="265">
        <f t="shared" si="58"/>
        <v>0</v>
      </c>
      <c r="BE74" s="105"/>
      <c r="BF74" s="105"/>
      <c r="BG74" s="105"/>
      <c r="BH74" s="105"/>
      <c r="BI74" s="105"/>
      <c r="BJ74" s="105"/>
    </row>
    <row r="75" spans="2:62" ht="20.100000000000001" hidden="1" customHeight="1" outlineLevel="1">
      <c r="B75" s="212"/>
      <c r="C75" s="908"/>
      <c r="D75" s="909"/>
      <c r="E75" s="909"/>
      <c r="F75" s="910"/>
      <c r="G75" s="890"/>
      <c r="H75" s="891"/>
      <c r="I75" s="152"/>
      <c r="J75" s="152"/>
      <c r="K75" s="152"/>
      <c r="L75" s="152"/>
      <c r="M75" s="152"/>
      <c r="N75" s="152"/>
      <c r="O75" s="152"/>
      <c r="P75" s="153"/>
      <c r="Q75" s="153"/>
      <c r="R75" s="156">
        <f t="shared" si="49"/>
        <v>0</v>
      </c>
      <c r="S75" s="156">
        <f t="shared" si="50"/>
        <v>0</v>
      </c>
      <c r="U75" s="157">
        <f t="shared" si="56"/>
        <v>0</v>
      </c>
      <c r="W75" s="152"/>
      <c r="X75" s="152"/>
      <c r="Y75" s="152"/>
      <c r="Z75" s="152"/>
      <c r="AA75" s="152"/>
      <c r="AB75" s="152"/>
      <c r="AC75" s="347"/>
      <c r="AD75" s="152"/>
      <c r="AE75" s="152"/>
      <c r="AF75" s="152"/>
      <c r="AG75" s="152"/>
      <c r="AH75" s="152"/>
      <c r="AI75" s="152"/>
      <c r="AJ75" s="347"/>
      <c r="AK75" s="152"/>
      <c r="AL75" s="152"/>
      <c r="AM75" s="295"/>
      <c r="AN75" s="228"/>
      <c r="AO75" s="228"/>
      <c r="AP75" s="228"/>
      <c r="AQ75" s="228"/>
      <c r="AR75" s="228"/>
      <c r="AS75" s="348"/>
      <c r="AT75" s="264">
        <f t="shared" si="39"/>
        <v>0</v>
      </c>
      <c r="AU75" s="259"/>
      <c r="AV75" s="265">
        <f t="shared" si="53"/>
        <v>0</v>
      </c>
      <c r="AX75" s="265">
        <f t="shared" si="57"/>
        <v>0</v>
      </c>
      <c r="AZ75" s="492">
        <f t="shared" si="54"/>
        <v>0</v>
      </c>
      <c r="BB75" s="492">
        <f t="shared" si="55"/>
        <v>0</v>
      </c>
      <c r="BD75" s="265">
        <f t="shared" si="58"/>
        <v>0</v>
      </c>
      <c r="BE75" s="105"/>
      <c r="BF75" s="105"/>
      <c r="BG75" s="105"/>
      <c r="BH75" s="105"/>
      <c r="BI75" s="105"/>
      <c r="BJ75" s="105"/>
    </row>
    <row r="76" spans="2:62" ht="20.100000000000001" hidden="1" customHeight="1" outlineLevel="1">
      <c r="B76" s="212"/>
      <c r="C76" s="908"/>
      <c r="D76" s="909"/>
      <c r="E76" s="909"/>
      <c r="F76" s="910"/>
      <c r="G76" s="890"/>
      <c r="H76" s="891"/>
      <c r="I76" s="152"/>
      <c r="J76" s="152"/>
      <c r="K76" s="152"/>
      <c r="L76" s="152"/>
      <c r="M76" s="152"/>
      <c r="N76" s="152"/>
      <c r="O76" s="152"/>
      <c r="P76" s="153"/>
      <c r="Q76" s="153"/>
      <c r="R76" s="156">
        <f t="shared" si="49"/>
        <v>0</v>
      </c>
      <c r="S76" s="156">
        <f t="shared" si="50"/>
        <v>0</v>
      </c>
      <c r="U76" s="157">
        <f t="shared" si="56"/>
        <v>0</v>
      </c>
      <c r="W76" s="152"/>
      <c r="X76" s="152"/>
      <c r="Y76" s="152"/>
      <c r="Z76" s="152"/>
      <c r="AA76" s="152"/>
      <c r="AB76" s="152"/>
      <c r="AC76" s="347"/>
      <c r="AD76" s="152"/>
      <c r="AE76" s="152"/>
      <c r="AF76" s="152"/>
      <c r="AG76" s="152"/>
      <c r="AH76" s="152"/>
      <c r="AI76" s="152"/>
      <c r="AJ76" s="347"/>
      <c r="AK76" s="152"/>
      <c r="AL76" s="152"/>
      <c r="AM76" s="295"/>
      <c r="AN76" s="228"/>
      <c r="AO76" s="228"/>
      <c r="AP76" s="228"/>
      <c r="AQ76" s="228"/>
      <c r="AR76" s="228"/>
      <c r="AS76" s="348"/>
      <c r="AT76" s="264">
        <f t="shared" si="39"/>
        <v>0</v>
      </c>
      <c r="AU76" s="259"/>
      <c r="AV76" s="265">
        <f t="shared" si="53"/>
        <v>0</v>
      </c>
      <c r="AX76" s="265">
        <f t="shared" si="57"/>
        <v>0</v>
      </c>
      <c r="AZ76" s="492">
        <f t="shared" si="54"/>
        <v>0</v>
      </c>
      <c r="BB76" s="492">
        <f t="shared" si="55"/>
        <v>0</v>
      </c>
      <c r="BD76" s="265">
        <f t="shared" si="58"/>
        <v>0</v>
      </c>
      <c r="BE76" s="105"/>
      <c r="BF76" s="105"/>
      <c r="BG76" s="105"/>
      <c r="BH76" s="105"/>
      <c r="BI76" s="105"/>
      <c r="BJ76" s="105"/>
    </row>
    <row r="77" spans="2:62" ht="20.100000000000001" hidden="1" customHeight="1" outlineLevel="1">
      <c r="B77" s="212"/>
      <c r="C77" s="908"/>
      <c r="D77" s="909"/>
      <c r="E77" s="909"/>
      <c r="F77" s="910"/>
      <c r="G77" s="890"/>
      <c r="H77" s="891"/>
      <c r="I77" s="152"/>
      <c r="J77" s="152"/>
      <c r="K77" s="152"/>
      <c r="L77" s="152"/>
      <c r="M77" s="152"/>
      <c r="N77" s="152"/>
      <c r="O77" s="152"/>
      <c r="P77" s="153"/>
      <c r="Q77" s="153"/>
      <c r="R77" s="156">
        <f t="shared" si="49"/>
        <v>0</v>
      </c>
      <c r="S77" s="156">
        <f t="shared" si="50"/>
        <v>0</v>
      </c>
      <c r="U77" s="157">
        <f t="shared" si="56"/>
        <v>0</v>
      </c>
      <c r="W77" s="152"/>
      <c r="X77" s="152"/>
      <c r="Y77" s="152"/>
      <c r="Z77" s="152"/>
      <c r="AA77" s="152"/>
      <c r="AB77" s="152"/>
      <c r="AC77" s="347"/>
      <c r="AD77" s="152"/>
      <c r="AE77" s="152"/>
      <c r="AF77" s="152"/>
      <c r="AG77" s="152"/>
      <c r="AH77" s="152"/>
      <c r="AI77" s="152"/>
      <c r="AJ77" s="347"/>
      <c r="AK77" s="152"/>
      <c r="AL77" s="152"/>
      <c r="AM77" s="295"/>
      <c r="AN77" s="228"/>
      <c r="AO77" s="228"/>
      <c r="AP77" s="228"/>
      <c r="AQ77" s="228"/>
      <c r="AR77" s="228"/>
      <c r="AS77" s="348"/>
      <c r="AT77" s="264">
        <f t="shared" si="39"/>
        <v>0</v>
      </c>
      <c r="AU77" s="259"/>
      <c r="AV77" s="265">
        <f t="shared" si="53"/>
        <v>0</v>
      </c>
      <c r="AX77" s="265">
        <f t="shared" si="57"/>
        <v>0</v>
      </c>
      <c r="AZ77" s="492">
        <f t="shared" si="54"/>
        <v>0</v>
      </c>
      <c r="BB77" s="492">
        <f t="shared" si="55"/>
        <v>0</v>
      </c>
      <c r="BD77" s="265">
        <f t="shared" si="58"/>
        <v>0</v>
      </c>
      <c r="BE77" s="105"/>
      <c r="BF77" s="105"/>
      <c r="BG77" s="105"/>
      <c r="BH77" s="105"/>
      <c r="BI77" s="105"/>
      <c r="BJ77" s="105"/>
    </row>
    <row r="78" spans="2:62" ht="20.100000000000001" hidden="1" customHeight="1" outlineLevel="1">
      <c r="B78" s="212"/>
      <c r="C78" s="908"/>
      <c r="D78" s="909"/>
      <c r="E78" s="909"/>
      <c r="F78" s="910"/>
      <c r="G78" s="890"/>
      <c r="H78" s="891"/>
      <c r="I78" s="152"/>
      <c r="J78" s="152"/>
      <c r="K78" s="152"/>
      <c r="L78" s="152"/>
      <c r="M78" s="152"/>
      <c r="N78" s="152"/>
      <c r="O78" s="152"/>
      <c r="P78" s="153"/>
      <c r="Q78" s="153"/>
      <c r="R78" s="156">
        <f t="shared" si="49"/>
        <v>0</v>
      </c>
      <c r="S78" s="156">
        <f t="shared" si="50"/>
        <v>0</v>
      </c>
      <c r="U78" s="157">
        <f t="shared" si="56"/>
        <v>0</v>
      </c>
      <c r="W78" s="152"/>
      <c r="X78" s="152"/>
      <c r="Y78" s="152"/>
      <c r="Z78" s="152"/>
      <c r="AA78" s="152"/>
      <c r="AB78" s="152"/>
      <c r="AC78" s="347"/>
      <c r="AD78" s="152"/>
      <c r="AE78" s="152"/>
      <c r="AF78" s="152"/>
      <c r="AG78" s="152"/>
      <c r="AH78" s="152"/>
      <c r="AI78" s="152"/>
      <c r="AJ78" s="347"/>
      <c r="AK78" s="152"/>
      <c r="AL78" s="152"/>
      <c r="AM78" s="295"/>
      <c r="AN78" s="228"/>
      <c r="AO78" s="228"/>
      <c r="AP78" s="228"/>
      <c r="AQ78" s="228"/>
      <c r="AR78" s="228"/>
      <c r="AS78" s="348"/>
      <c r="AT78" s="264">
        <f t="shared" si="39"/>
        <v>0</v>
      </c>
      <c r="AU78" s="259"/>
      <c r="AV78" s="265">
        <f t="shared" si="53"/>
        <v>0</v>
      </c>
      <c r="AX78" s="265">
        <f t="shared" si="57"/>
        <v>0</v>
      </c>
      <c r="AZ78" s="492">
        <f t="shared" si="54"/>
        <v>0</v>
      </c>
      <c r="BB78" s="492">
        <f t="shared" si="55"/>
        <v>0</v>
      </c>
      <c r="BD78" s="265">
        <f t="shared" si="58"/>
        <v>0</v>
      </c>
      <c r="BE78" s="105"/>
      <c r="BF78" s="105"/>
      <c r="BG78" s="105"/>
      <c r="BH78" s="105"/>
      <c r="BI78" s="105"/>
      <c r="BJ78" s="105"/>
    </row>
    <row r="79" spans="2:62" ht="9.9499999999999993" hidden="1" customHeight="1" outlineLevel="1">
      <c r="B79" s="101"/>
      <c r="C79" s="208"/>
      <c r="D79" s="208"/>
      <c r="E79" s="208"/>
      <c r="F79" s="208"/>
      <c r="G79" s="237"/>
      <c r="H79" s="207"/>
      <c r="I79" s="257"/>
      <c r="J79" s="257"/>
      <c r="K79" s="257"/>
      <c r="L79" s="257"/>
      <c r="M79" s="257"/>
      <c r="N79" s="257"/>
      <c r="O79" s="257"/>
      <c r="P79" s="256"/>
      <c r="Q79" s="102"/>
      <c r="R79" s="102"/>
      <c r="S79" s="102"/>
      <c r="U79" s="98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Z79" s="493"/>
      <c r="BE79" s="105"/>
      <c r="BF79" s="105"/>
      <c r="BG79" s="105"/>
      <c r="BH79" s="105"/>
      <c r="BI79" s="105"/>
      <c r="BJ79" s="105"/>
    </row>
    <row r="80" spans="2:62" ht="20.100000000000001" customHeight="1" collapsed="1">
      <c r="B80" s="179">
        <f>B63+1</f>
        <v>5</v>
      </c>
      <c r="C80" s="916"/>
      <c r="D80" s="917"/>
      <c r="E80" s="917"/>
      <c r="F80" s="918"/>
      <c r="G80" s="429"/>
      <c r="H80" s="206">
        <v>1</v>
      </c>
      <c r="I80" s="642">
        <f t="shared" ref="I80" si="59">$H80*SUM(I81:I95)</f>
        <v>0</v>
      </c>
      <c r="J80" s="643">
        <f t="shared" ref="J80:O80" si="60">$H80*SUM(J81:J95)</f>
        <v>0</v>
      </c>
      <c r="K80" s="644">
        <f t="shared" si="60"/>
        <v>0</v>
      </c>
      <c r="L80" s="645">
        <f t="shared" si="60"/>
        <v>0</v>
      </c>
      <c r="M80" s="645">
        <f t="shared" si="60"/>
        <v>0</v>
      </c>
      <c r="N80" s="644">
        <f t="shared" si="60"/>
        <v>0</v>
      </c>
      <c r="O80" s="642">
        <f t="shared" si="60"/>
        <v>0</v>
      </c>
      <c r="P80" s="209">
        <f t="shared" ref="P80:Q80" si="61">$H80*SUM(P81:P95)</f>
        <v>0</v>
      </c>
      <c r="Q80" s="210">
        <f t="shared" si="61"/>
        <v>0</v>
      </c>
      <c r="R80" s="136">
        <f t="shared" ref="R80:R95" si="62">P80*(1+Gewinn)*(1+SicherheitAngebot)</f>
        <v>0</v>
      </c>
      <c r="S80" s="137">
        <f t="shared" ref="S80:S95" si="63">Q80*(1+MGKZ)*(1+Gewinn)*(1+SicherheitAngebot)</f>
        <v>0</v>
      </c>
      <c r="U80" s="10">
        <f>I80*$I$7+J80*$J$7+K80*$K$7+L80*$L$7+M80*$M$7+N80*$N$7+O80*$O$7+R80+S80</f>
        <v>0</v>
      </c>
      <c r="W80" s="646">
        <f t="shared" ref="W80:AB80" si="64">$H80*SUM(W81:W95)</f>
        <v>0</v>
      </c>
      <c r="X80" s="647">
        <f t="shared" si="64"/>
        <v>0</v>
      </c>
      <c r="Y80" s="648">
        <f t="shared" si="64"/>
        <v>0</v>
      </c>
      <c r="Z80" s="649">
        <f t="shared" si="64"/>
        <v>0</v>
      </c>
      <c r="AA80" s="648">
        <f t="shared" si="64"/>
        <v>0</v>
      </c>
      <c r="AB80" s="646">
        <f t="shared" si="64"/>
        <v>0</v>
      </c>
      <c r="AC80" s="258"/>
      <c r="AD80" s="646">
        <f t="shared" ref="AD80:AM80" si="65">$H80*SUM(AD81:AD95)</f>
        <v>0</v>
      </c>
      <c r="AE80" s="647">
        <f t="shared" si="65"/>
        <v>0</v>
      </c>
      <c r="AF80" s="648">
        <f t="shared" si="65"/>
        <v>0</v>
      </c>
      <c r="AG80" s="649">
        <f t="shared" si="65"/>
        <v>0</v>
      </c>
      <c r="AH80" s="648">
        <f t="shared" si="65"/>
        <v>0</v>
      </c>
      <c r="AI80" s="646">
        <f t="shared" si="65"/>
        <v>0</v>
      </c>
      <c r="AJ80" s="258"/>
      <c r="AK80" s="653">
        <f t="shared" si="65"/>
        <v>0</v>
      </c>
      <c r="AL80" s="653">
        <f t="shared" si="65"/>
        <v>0</v>
      </c>
      <c r="AM80" s="653">
        <f t="shared" si="65"/>
        <v>0</v>
      </c>
      <c r="AN80" s="227">
        <f>$H80*SUM(AN81:AN95)*(1+Gewinn)*(1+SicherheitAngebot)</f>
        <v>0</v>
      </c>
      <c r="AO80" s="227">
        <f>$H80*SUM(AO81:AO95)*(1+Gewinn)*(1+SicherheitAngebot)</f>
        <v>0</v>
      </c>
      <c r="AP80" s="227">
        <f>$H80*SUM(AP81:AP95)*(1+Gewinn)*(1+SicherheitAngebot)</f>
        <v>0</v>
      </c>
      <c r="AQ80" s="227">
        <f>$H80*SUM(AQ81:AQ95)*(1+Gewinn)*(1+SicherheitAngebot)</f>
        <v>0</v>
      </c>
      <c r="AR80" s="227">
        <f>$H80*SUM(AR81:AR95)*(1+Gewinn)*(1+SicherheitAngebot)</f>
        <v>0</v>
      </c>
      <c r="AS80" s="262"/>
      <c r="AT80" s="263">
        <f t="shared" si="39"/>
        <v>0</v>
      </c>
      <c r="AU80" s="259"/>
      <c r="AV80" s="491">
        <f>AK80*$AK$7+AL80*$AL$7+AM80*$AM$7+SUM(AN80:AR80)+AT80/Zuschläge_IBN+AT80</f>
        <v>0</v>
      </c>
      <c r="AX80" s="685">
        <f>U80+AV80</f>
        <v>0</v>
      </c>
      <c r="AZ80" s="490">
        <f>IF(H80&gt;0,U80/(1+SicherheitAngebot)*(1+Sicherheit),0)</f>
        <v>0</v>
      </c>
      <c r="BB80" s="490">
        <f>IF(H80&gt;0,AV80/(1+SicherheitAngebot)*(1+Sicherheit),0)</f>
        <v>0</v>
      </c>
      <c r="BD80" s="490">
        <f>AZ80+BB80</f>
        <v>0</v>
      </c>
      <c r="BE80" s="105"/>
      <c r="BF80" s="105"/>
      <c r="BG80" s="105"/>
      <c r="BH80" s="105"/>
      <c r="BI80" s="105"/>
      <c r="BJ80" s="105"/>
    </row>
    <row r="81" spans="2:62" ht="20.100000000000001" hidden="1" customHeight="1" outlineLevel="1">
      <c r="B81" s="99"/>
      <c r="C81" s="908"/>
      <c r="D81" s="909"/>
      <c r="E81" s="909"/>
      <c r="F81" s="910"/>
      <c r="G81" s="890"/>
      <c r="H81" s="901"/>
      <c r="I81" s="152"/>
      <c r="J81" s="152"/>
      <c r="K81" s="152"/>
      <c r="L81" s="152"/>
      <c r="M81" s="152"/>
      <c r="N81" s="152"/>
      <c r="O81" s="152"/>
      <c r="P81" s="153"/>
      <c r="Q81" s="153"/>
      <c r="R81" s="156">
        <f t="shared" si="62"/>
        <v>0</v>
      </c>
      <c r="S81" s="156">
        <f t="shared" si="63"/>
        <v>0</v>
      </c>
      <c r="U81" s="157">
        <f>I81*$I$7+J81*$J$7+K81*$K$7+L81*$L$7+M81*$M$7+N81*$N$7+O81*$O$7+R81+S81</f>
        <v>0</v>
      </c>
      <c r="W81" s="152"/>
      <c r="X81" s="152"/>
      <c r="Y81" s="152"/>
      <c r="Z81" s="152"/>
      <c r="AA81" s="152"/>
      <c r="AB81" s="152"/>
      <c r="AC81" s="347"/>
      <c r="AD81" s="152"/>
      <c r="AE81" s="152"/>
      <c r="AF81" s="152"/>
      <c r="AG81" s="152"/>
      <c r="AH81" s="152"/>
      <c r="AI81" s="152"/>
      <c r="AJ81" s="347"/>
      <c r="AK81" s="152"/>
      <c r="AL81" s="152"/>
      <c r="AM81" s="295"/>
      <c r="AN81" s="228"/>
      <c r="AO81" s="228"/>
      <c r="AP81" s="228"/>
      <c r="AQ81" s="228"/>
      <c r="AR81" s="228"/>
      <c r="AS81" s="348"/>
      <c r="AT81" s="264">
        <f t="shared" si="39"/>
        <v>0</v>
      </c>
      <c r="AU81" s="259"/>
      <c r="AV81" s="265">
        <f t="shared" ref="AV81:AV95" si="66">AK81*$AK$7+AL81*$AL$7+AM81*$AM$7+SUM(AN81:AR81)*(1+Gewinn)*(1+SicherheitAngebot)+AT81/Zuschläge_IBN+AT81</f>
        <v>0</v>
      </c>
      <c r="AX81" s="265">
        <f>U81+AV81</f>
        <v>0</v>
      </c>
      <c r="AZ81" s="492">
        <f t="shared" ref="AZ81:AZ95" si="67">U81/(1+SicherheitAngebot)*(1+Sicherheit)</f>
        <v>0</v>
      </c>
      <c r="BB81" s="492">
        <f t="shared" ref="BB81:BB95" si="68">AV81/(1+SicherheitAngebot)*(1+Sicherheit)</f>
        <v>0</v>
      </c>
      <c r="BD81" s="265">
        <f>AZ81+BB81</f>
        <v>0</v>
      </c>
      <c r="BE81" s="105"/>
      <c r="BF81" s="105"/>
      <c r="BG81" s="105"/>
      <c r="BH81" s="105"/>
      <c r="BI81" s="105"/>
      <c r="BJ81" s="105"/>
    </row>
    <row r="82" spans="2:62" ht="20.100000000000001" hidden="1" customHeight="1" outlineLevel="1">
      <c r="B82" s="100"/>
      <c r="C82" s="908"/>
      <c r="D82" s="909"/>
      <c r="E82" s="909"/>
      <c r="F82" s="910"/>
      <c r="G82" s="890"/>
      <c r="H82" s="891"/>
      <c r="I82" s="152"/>
      <c r="J82" s="152"/>
      <c r="K82" s="152"/>
      <c r="L82" s="152"/>
      <c r="M82" s="152"/>
      <c r="N82" s="152"/>
      <c r="O82" s="152"/>
      <c r="P82" s="153"/>
      <c r="Q82" s="153"/>
      <c r="R82" s="156">
        <f t="shared" si="62"/>
        <v>0</v>
      </c>
      <c r="S82" s="156">
        <f t="shared" si="63"/>
        <v>0</v>
      </c>
      <c r="U82" s="157">
        <f t="shared" ref="U82:U95" si="69">I82*$I$7+J82*$J$7+K82*$K$7+L82*$L$7+M82*$M$7+N82*$N$7+O82*$O$7+R82+S82</f>
        <v>0</v>
      </c>
      <c r="W82" s="152"/>
      <c r="X82" s="152"/>
      <c r="Y82" s="152"/>
      <c r="Z82" s="152"/>
      <c r="AA82" s="152"/>
      <c r="AB82" s="152"/>
      <c r="AC82" s="347"/>
      <c r="AD82" s="152"/>
      <c r="AE82" s="152"/>
      <c r="AF82" s="152"/>
      <c r="AG82" s="152"/>
      <c r="AH82" s="152"/>
      <c r="AI82" s="152"/>
      <c r="AJ82" s="347"/>
      <c r="AK82" s="152"/>
      <c r="AL82" s="152"/>
      <c r="AM82" s="295"/>
      <c r="AN82" s="228"/>
      <c r="AO82" s="228"/>
      <c r="AP82" s="228"/>
      <c r="AQ82" s="228"/>
      <c r="AR82" s="228"/>
      <c r="AS82" s="348"/>
      <c r="AT82" s="264">
        <f t="shared" si="39"/>
        <v>0</v>
      </c>
      <c r="AU82" s="259"/>
      <c r="AV82" s="265">
        <f t="shared" si="66"/>
        <v>0</v>
      </c>
      <c r="AX82" s="265">
        <f t="shared" ref="AX82:AX95" si="70">U82+AV82</f>
        <v>0</v>
      </c>
      <c r="AZ82" s="492">
        <f t="shared" si="67"/>
        <v>0</v>
      </c>
      <c r="BB82" s="492">
        <f t="shared" si="68"/>
        <v>0</v>
      </c>
      <c r="BD82" s="265">
        <f t="shared" ref="BD82:BD95" si="71">AZ82+BB82</f>
        <v>0</v>
      </c>
      <c r="BE82" s="105"/>
      <c r="BF82" s="105"/>
      <c r="BG82" s="105"/>
      <c r="BH82" s="105"/>
      <c r="BI82" s="105"/>
      <c r="BJ82" s="105"/>
    </row>
    <row r="83" spans="2:62" ht="20.100000000000001" hidden="1" customHeight="1" outlineLevel="1">
      <c r="B83" s="100"/>
      <c r="C83" s="908"/>
      <c r="D83" s="909"/>
      <c r="E83" s="909"/>
      <c r="F83" s="910"/>
      <c r="G83" s="890"/>
      <c r="H83" s="891"/>
      <c r="I83" s="152"/>
      <c r="J83" s="152"/>
      <c r="K83" s="152"/>
      <c r="L83" s="152"/>
      <c r="M83" s="152"/>
      <c r="N83" s="152"/>
      <c r="O83" s="152"/>
      <c r="P83" s="153"/>
      <c r="Q83" s="153"/>
      <c r="R83" s="156">
        <f t="shared" si="62"/>
        <v>0</v>
      </c>
      <c r="S83" s="156">
        <f t="shared" si="63"/>
        <v>0</v>
      </c>
      <c r="U83" s="157">
        <f t="shared" si="69"/>
        <v>0</v>
      </c>
      <c r="W83" s="152"/>
      <c r="X83" s="152"/>
      <c r="Y83" s="152"/>
      <c r="Z83" s="152"/>
      <c r="AA83" s="152"/>
      <c r="AB83" s="152"/>
      <c r="AC83" s="347"/>
      <c r="AD83" s="152"/>
      <c r="AE83" s="152"/>
      <c r="AF83" s="152"/>
      <c r="AG83" s="152"/>
      <c r="AH83" s="152"/>
      <c r="AI83" s="152"/>
      <c r="AJ83" s="347"/>
      <c r="AK83" s="152"/>
      <c r="AL83" s="152"/>
      <c r="AM83" s="295"/>
      <c r="AN83" s="228"/>
      <c r="AO83" s="228"/>
      <c r="AP83" s="228"/>
      <c r="AQ83" s="228"/>
      <c r="AR83" s="228"/>
      <c r="AS83" s="348"/>
      <c r="AT83" s="264">
        <f t="shared" si="39"/>
        <v>0</v>
      </c>
      <c r="AU83" s="259"/>
      <c r="AV83" s="265">
        <f t="shared" si="66"/>
        <v>0</v>
      </c>
      <c r="AX83" s="265">
        <f t="shared" si="70"/>
        <v>0</v>
      </c>
      <c r="AZ83" s="492">
        <f t="shared" si="67"/>
        <v>0</v>
      </c>
      <c r="BB83" s="492">
        <f t="shared" si="68"/>
        <v>0</v>
      </c>
      <c r="BD83" s="265">
        <f t="shared" si="71"/>
        <v>0</v>
      </c>
      <c r="BE83" s="105"/>
      <c r="BF83" s="105"/>
      <c r="BG83" s="105"/>
      <c r="BH83" s="105"/>
      <c r="BI83" s="105"/>
      <c r="BJ83" s="105"/>
    </row>
    <row r="84" spans="2:62" ht="20.100000000000001" hidden="1" customHeight="1" outlineLevel="1">
      <c r="B84" s="100"/>
      <c r="C84" s="908"/>
      <c r="D84" s="909"/>
      <c r="E84" s="909"/>
      <c r="F84" s="910"/>
      <c r="G84" s="890"/>
      <c r="H84" s="891"/>
      <c r="I84" s="152"/>
      <c r="J84" s="152"/>
      <c r="K84" s="152"/>
      <c r="L84" s="152"/>
      <c r="M84" s="152"/>
      <c r="N84" s="152"/>
      <c r="O84" s="152"/>
      <c r="P84" s="153"/>
      <c r="Q84" s="153"/>
      <c r="R84" s="156">
        <f t="shared" si="62"/>
        <v>0</v>
      </c>
      <c r="S84" s="156">
        <f t="shared" si="63"/>
        <v>0</v>
      </c>
      <c r="U84" s="157">
        <f t="shared" si="69"/>
        <v>0</v>
      </c>
      <c r="W84" s="152"/>
      <c r="X84" s="152"/>
      <c r="Y84" s="152"/>
      <c r="Z84" s="152"/>
      <c r="AA84" s="152"/>
      <c r="AB84" s="152"/>
      <c r="AC84" s="347"/>
      <c r="AD84" s="152"/>
      <c r="AE84" s="152"/>
      <c r="AF84" s="152"/>
      <c r="AG84" s="152"/>
      <c r="AH84" s="152"/>
      <c r="AI84" s="152"/>
      <c r="AJ84" s="347"/>
      <c r="AK84" s="152"/>
      <c r="AL84" s="152"/>
      <c r="AM84" s="295"/>
      <c r="AN84" s="228"/>
      <c r="AO84" s="228"/>
      <c r="AP84" s="228"/>
      <c r="AQ84" s="228"/>
      <c r="AR84" s="228"/>
      <c r="AS84" s="348"/>
      <c r="AT84" s="264">
        <f t="shared" si="39"/>
        <v>0</v>
      </c>
      <c r="AU84" s="259"/>
      <c r="AV84" s="265">
        <f t="shared" si="66"/>
        <v>0</v>
      </c>
      <c r="AX84" s="265">
        <f t="shared" si="70"/>
        <v>0</v>
      </c>
      <c r="AZ84" s="492">
        <f t="shared" si="67"/>
        <v>0</v>
      </c>
      <c r="BB84" s="492">
        <f t="shared" si="68"/>
        <v>0</v>
      </c>
      <c r="BD84" s="265">
        <f t="shared" si="71"/>
        <v>0</v>
      </c>
      <c r="BE84" s="105"/>
      <c r="BF84" s="105"/>
      <c r="BG84" s="105"/>
      <c r="BH84" s="105"/>
      <c r="BI84" s="105"/>
      <c r="BJ84" s="105"/>
    </row>
    <row r="85" spans="2:62" ht="20.100000000000001" hidden="1" customHeight="1" outlineLevel="1">
      <c r="B85" s="100"/>
      <c r="C85" s="908"/>
      <c r="D85" s="909"/>
      <c r="E85" s="909"/>
      <c r="F85" s="910"/>
      <c r="G85" s="890"/>
      <c r="H85" s="891"/>
      <c r="I85" s="152"/>
      <c r="J85" s="152"/>
      <c r="K85" s="152"/>
      <c r="L85" s="152"/>
      <c r="M85" s="152"/>
      <c r="N85" s="152"/>
      <c r="O85" s="152"/>
      <c r="P85" s="153"/>
      <c r="Q85" s="153"/>
      <c r="R85" s="156">
        <f t="shared" si="62"/>
        <v>0</v>
      </c>
      <c r="S85" s="156">
        <f t="shared" si="63"/>
        <v>0</v>
      </c>
      <c r="U85" s="157">
        <f t="shared" si="69"/>
        <v>0</v>
      </c>
      <c r="W85" s="152"/>
      <c r="X85" s="152"/>
      <c r="Y85" s="152"/>
      <c r="Z85" s="152"/>
      <c r="AA85" s="152"/>
      <c r="AB85" s="152"/>
      <c r="AC85" s="347"/>
      <c r="AD85" s="152"/>
      <c r="AE85" s="152"/>
      <c r="AF85" s="152"/>
      <c r="AG85" s="152"/>
      <c r="AH85" s="152"/>
      <c r="AI85" s="152"/>
      <c r="AJ85" s="347"/>
      <c r="AK85" s="152"/>
      <c r="AL85" s="152"/>
      <c r="AM85" s="295"/>
      <c r="AN85" s="228"/>
      <c r="AO85" s="228"/>
      <c r="AP85" s="228"/>
      <c r="AQ85" s="228"/>
      <c r="AR85" s="228"/>
      <c r="AS85" s="348"/>
      <c r="AT85" s="264">
        <f t="shared" si="39"/>
        <v>0</v>
      </c>
      <c r="AU85" s="259"/>
      <c r="AV85" s="265">
        <f t="shared" si="66"/>
        <v>0</v>
      </c>
      <c r="AX85" s="265">
        <f t="shared" si="70"/>
        <v>0</v>
      </c>
      <c r="AZ85" s="492">
        <f t="shared" si="67"/>
        <v>0</v>
      </c>
      <c r="BB85" s="492">
        <f t="shared" si="68"/>
        <v>0</v>
      </c>
      <c r="BD85" s="265">
        <f t="shared" si="71"/>
        <v>0</v>
      </c>
      <c r="BE85" s="105"/>
      <c r="BF85" s="105"/>
      <c r="BG85" s="105"/>
      <c r="BH85" s="105"/>
      <c r="BI85" s="105"/>
      <c r="BJ85" s="105"/>
    </row>
    <row r="86" spans="2:62" ht="20.100000000000001" hidden="1" customHeight="1" outlineLevel="1">
      <c r="B86" s="100"/>
      <c r="C86" s="908"/>
      <c r="D86" s="909"/>
      <c r="E86" s="909"/>
      <c r="F86" s="910"/>
      <c r="G86" s="890"/>
      <c r="H86" s="891"/>
      <c r="I86" s="152"/>
      <c r="J86" s="152"/>
      <c r="K86" s="152"/>
      <c r="L86" s="152"/>
      <c r="M86" s="152"/>
      <c r="N86" s="152"/>
      <c r="O86" s="152"/>
      <c r="P86" s="153"/>
      <c r="Q86" s="153"/>
      <c r="R86" s="156">
        <f t="shared" si="62"/>
        <v>0</v>
      </c>
      <c r="S86" s="156">
        <f t="shared" si="63"/>
        <v>0</v>
      </c>
      <c r="U86" s="157">
        <f t="shared" si="69"/>
        <v>0</v>
      </c>
      <c r="W86" s="152"/>
      <c r="X86" s="152"/>
      <c r="Y86" s="152"/>
      <c r="Z86" s="152"/>
      <c r="AA86" s="152"/>
      <c r="AB86" s="152"/>
      <c r="AC86" s="347"/>
      <c r="AD86" s="152"/>
      <c r="AE86" s="152"/>
      <c r="AF86" s="152"/>
      <c r="AG86" s="152"/>
      <c r="AH86" s="152"/>
      <c r="AI86" s="152"/>
      <c r="AJ86" s="347"/>
      <c r="AK86" s="152"/>
      <c r="AL86" s="152"/>
      <c r="AM86" s="295"/>
      <c r="AN86" s="228"/>
      <c r="AO86" s="228"/>
      <c r="AP86" s="228"/>
      <c r="AQ86" s="228"/>
      <c r="AR86" s="228"/>
      <c r="AS86" s="348"/>
      <c r="AT86" s="264">
        <f t="shared" si="39"/>
        <v>0</v>
      </c>
      <c r="AU86" s="259"/>
      <c r="AV86" s="265">
        <f t="shared" si="66"/>
        <v>0</v>
      </c>
      <c r="AX86" s="265">
        <f t="shared" si="70"/>
        <v>0</v>
      </c>
      <c r="AZ86" s="492">
        <f t="shared" si="67"/>
        <v>0</v>
      </c>
      <c r="BB86" s="492">
        <f t="shared" si="68"/>
        <v>0</v>
      </c>
      <c r="BD86" s="265">
        <f t="shared" si="71"/>
        <v>0</v>
      </c>
      <c r="BE86" s="105"/>
      <c r="BF86" s="105"/>
      <c r="BG86" s="105"/>
      <c r="BH86" s="105"/>
      <c r="BI86" s="105"/>
      <c r="BJ86" s="105"/>
    </row>
    <row r="87" spans="2:62" ht="20.100000000000001" hidden="1" customHeight="1" outlineLevel="1">
      <c r="B87" s="100"/>
      <c r="C87" s="908"/>
      <c r="D87" s="909"/>
      <c r="E87" s="909"/>
      <c r="F87" s="910"/>
      <c r="G87" s="890"/>
      <c r="H87" s="891"/>
      <c r="I87" s="152"/>
      <c r="J87" s="152"/>
      <c r="K87" s="152"/>
      <c r="L87" s="152"/>
      <c r="M87" s="152"/>
      <c r="N87" s="152"/>
      <c r="O87" s="152"/>
      <c r="P87" s="153"/>
      <c r="Q87" s="153"/>
      <c r="R87" s="156">
        <f t="shared" si="62"/>
        <v>0</v>
      </c>
      <c r="S87" s="156">
        <f t="shared" si="63"/>
        <v>0</v>
      </c>
      <c r="U87" s="157">
        <f t="shared" si="69"/>
        <v>0</v>
      </c>
      <c r="W87" s="152"/>
      <c r="X87" s="152"/>
      <c r="Y87" s="152"/>
      <c r="Z87" s="152"/>
      <c r="AA87" s="152"/>
      <c r="AB87" s="152"/>
      <c r="AC87" s="347"/>
      <c r="AD87" s="152"/>
      <c r="AE87" s="152"/>
      <c r="AF87" s="152"/>
      <c r="AG87" s="152"/>
      <c r="AH87" s="152"/>
      <c r="AI87" s="152"/>
      <c r="AJ87" s="347"/>
      <c r="AK87" s="152"/>
      <c r="AL87" s="152"/>
      <c r="AM87" s="295"/>
      <c r="AN87" s="228"/>
      <c r="AO87" s="228"/>
      <c r="AP87" s="228"/>
      <c r="AQ87" s="228"/>
      <c r="AR87" s="228"/>
      <c r="AS87" s="348"/>
      <c r="AT87" s="264">
        <f t="shared" si="39"/>
        <v>0</v>
      </c>
      <c r="AU87" s="259"/>
      <c r="AV87" s="265">
        <f t="shared" si="66"/>
        <v>0</v>
      </c>
      <c r="AX87" s="265">
        <f t="shared" si="70"/>
        <v>0</v>
      </c>
      <c r="AZ87" s="492">
        <f t="shared" si="67"/>
        <v>0</v>
      </c>
      <c r="BB87" s="492">
        <f t="shared" si="68"/>
        <v>0</v>
      </c>
      <c r="BD87" s="265">
        <f t="shared" si="71"/>
        <v>0</v>
      </c>
      <c r="BE87" s="105"/>
      <c r="BF87" s="105"/>
      <c r="BG87" s="105"/>
      <c r="BH87" s="105"/>
      <c r="BI87" s="105"/>
      <c r="BJ87" s="105"/>
    </row>
    <row r="88" spans="2:62" ht="20.100000000000001" hidden="1" customHeight="1" outlineLevel="1">
      <c r="B88" s="100"/>
      <c r="C88" s="908"/>
      <c r="D88" s="909"/>
      <c r="E88" s="909"/>
      <c r="F88" s="910"/>
      <c r="G88" s="890"/>
      <c r="H88" s="891"/>
      <c r="I88" s="152"/>
      <c r="J88" s="152"/>
      <c r="K88" s="152"/>
      <c r="L88" s="152"/>
      <c r="M88" s="152"/>
      <c r="N88" s="152"/>
      <c r="O88" s="152"/>
      <c r="P88" s="153"/>
      <c r="Q88" s="153"/>
      <c r="R88" s="156">
        <f t="shared" si="62"/>
        <v>0</v>
      </c>
      <c r="S88" s="156">
        <f t="shared" si="63"/>
        <v>0</v>
      </c>
      <c r="U88" s="157">
        <f t="shared" si="69"/>
        <v>0</v>
      </c>
      <c r="W88" s="152"/>
      <c r="X88" s="152"/>
      <c r="Y88" s="152"/>
      <c r="Z88" s="152"/>
      <c r="AA88" s="152"/>
      <c r="AB88" s="152"/>
      <c r="AC88" s="347"/>
      <c r="AD88" s="152"/>
      <c r="AE88" s="152"/>
      <c r="AF88" s="152"/>
      <c r="AG88" s="152"/>
      <c r="AH88" s="152"/>
      <c r="AI88" s="152"/>
      <c r="AJ88" s="347"/>
      <c r="AK88" s="152"/>
      <c r="AL88" s="152"/>
      <c r="AM88" s="295"/>
      <c r="AN88" s="228"/>
      <c r="AO88" s="228"/>
      <c r="AP88" s="228"/>
      <c r="AQ88" s="228"/>
      <c r="AR88" s="228"/>
      <c r="AS88" s="348"/>
      <c r="AT88" s="264">
        <f t="shared" si="39"/>
        <v>0</v>
      </c>
      <c r="AU88" s="259"/>
      <c r="AV88" s="265">
        <f t="shared" si="66"/>
        <v>0</v>
      </c>
      <c r="AX88" s="265">
        <f t="shared" si="70"/>
        <v>0</v>
      </c>
      <c r="AZ88" s="492">
        <f t="shared" si="67"/>
        <v>0</v>
      </c>
      <c r="BB88" s="492">
        <f t="shared" si="68"/>
        <v>0</v>
      </c>
      <c r="BD88" s="265">
        <f t="shared" si="71"/>
        <v>0</v>
      </c>
      <c r="BE88" s="105"/>
      <c r="BF88" s="105"/>
      <c r="BG88" s="105"/>
      <c r="BH88" s="105"/>
      <c r="BI88" s="105"/>
      <c r="BJ88" s="105"/>
    </row>
    <row r="89" spans="2:62" ht="20.100000000000001" hidden="1" customHeight="1" outlineLevel="1">
      <c r="B89" s="100"/>
      <c r="C89" s="908"/>
      <c r="D89" s="909"/>
      <c r="E89" s="909"/>
      <c r="F89" s="910"/>
      <c r="G89" s="890"/>
      <c r="H89" s="891"/>
      <c r="I89" s="152"/>
      <c r="J89" s="152"/>
      <c r="K89" s="152"/>
      <c r="L89" s="152"/>
      <c r="M89" s="152"/>
      <c r="N89" s="152"/>
      <c r="O89" s="152"/>
      <c r="P89" s="153"/>
      <c r="Q89" s="153"/>
      <c r="R89" s="156">
        <f t="shared" si="62"/>
        <v>0</v>
      </c>
      <c r="S89" s="156">
        <f t="shared" si="63"/>
        <v>0</v>
      </c>
      <c r="U89" s="157">
        <f t="shared" si="69"/>
        <v>0</v>
      </c>
      <c r="W89" s="152"/>
      <c r="X89" s="152"/>
      <c r="Y89" s="152"/>
      <c r="Z89" s="152"/>
      <c r="AA89" s="152"/>
      <c r="AB89" s="152"/>
      <c r="AC89" s="347"/>
      <c r="AD89" s="152"/>
      <c r="AE89" s="152"/>
      <c r="AF89" s="152"/>
      <c r="AG89" s="152"/>
      <c r="AH89" s="152"/>
      <c r="AI89" s="152"/>
      <c r="AJ89" s="347"/>
      <c r="AK89" s="152"/>
      <c r="AL89" s="152"/>
      <c r="AM89" s="295"/>
      <c r="AN89" s="228"/>
      <c r="AO89" s="228"/>
      <c r="AP89" s="228"/>
      <c r="AQ89" s="228"/>
      <c r="AR89" s="228"/>
      <c r="AS89" s="348"/>
      <c r="AT89" s="264">
        <f t="shared" si="39"/>
        <v>0</v>
      </c>
      <c r="AU89" s="259"/>
      <c r="AV89" s="265">
        <f t="shared" si="66"/>
        <v>0</v>
      </c>
      <c r="AX89" s="265">
        <f t="shared" si="70"/>
        <v>0</v>
      </c>
      <c r="AZ89" s="492">
        <f t="shared" si="67"/>
        <v>0</v>
      </c>
      <c r="BB89" s="492">
        <f t="shared" si="68"/>
        <v>0</v>
      </c>
      <c r="BD89" s="265">
        <f t="shared" si="71"/>
        <v>0</v>
      </c>
      <c r="BE89" s="105"/>
      <c r="BF89" s="105"/>
      <c r="BG89" s="105"/>
      <c r="BH89" s="105"/>
      <c r="BI89" s="105"/>
      <c r="BJ89" s="105"/>
    </row>
    <row r="90" spans="2:62" ht="20.100000000000001" hidden="1" customHeight="1" outlineLevel="1">
      <c r="B90" s="100"/>
      <c r="C90" s="908"/>
      <c r="D90" s="909"/>
      <c r="E90" s="909"/>
      <c r="F90" s="910"/>
      <c r="G90" s="890"/>
      <c r="H90" s="891"/>
      <c r="I90" s="152"/>
      <c r="J90" s="152"/>
      <c r="K90" s="152"/>
      <c r="L90" s="152"/>
      <c r="M90" s="152"/>
      <c r="N90" s="152"/>
      <c r="O90" s="152"/>
      <c r="P90" s="153"/>
      <c r="Q90" s="153"/>
      <c r="R90" s="156">
        <f t="shared" si="62"/>
        <v>0</v>
      </c>
      <c r="S90" s="156">
        <f t="shared" si="63"/>
        <v>0</v>
      </c>
      <c r="U90" s="157">
        <f t="shared" si="69"/>
        <v>0</v>
      </c>
      <c r="W90" s="152"/>
      <c r="X90" s="152"/>
      <c r="Y90" s="152"/>
      <c r="Z90" s="152"/>
      <c r="AA90" s="152"/>
      <c r="AB90" s="152"/>
      <c r="AC90" s="347"/>
      <c r="AD90" s="152"/>
      <c r="AE90" s="152"/>
      <c r="AF90" s="152"/>
      <c r="AG90" s="152"/>
      <c r="AH90" s="152"/>
      <c r="AI90" s="152"/>
      <c r="AJ90" s="347"/>
      <c r="AK90" s="152"/>
      <c r="AL90" s="152"/>
      <c r="AM90" s="295"/>
      <c r="AN90" s="228"/>
      <c r="AO90" s="228"/>
      <c r="AP90" s="228"/>
      <c r="AQ90" s="228"/>
      <c r="AR90" s="228"/>
      <c r="AS90" s="348"/>
      <c r="AT90" s="264">
        <f t="shared" si="39"/>
        <v>0</v>
      </c>
      <c r="AU90" s="259"/>
      <c r="AV90" s="265">
        <f t="shared" si="66"/>
        <v>0</v>
      </c>
      <c r="AX90" s="265">
        <f t="shared" si="70"/>
        <v>0</v>
      </c>
      <c r="AZ90" s="492">
        <f t="shared" si="67"/>
        <v>0</v>
      </c>
      <c r="BB90" s="492">
        <f t="shared" si="68"/>
        <v>0</v>
      </c>
      <c r="BD90" s="265">
        <f t="shared" si="71"/>
        <v>0</v>
      </c>
      <c r="BE90" s="105"/>
      <c r="BF90" s="105"/>
      <c r="BG90" s="105"/>
      <c r="BH90" s="105"/>
      <c r="BI90" s="105"/>
      <c r="BJ90" s="105"/>
    </row>
    <row r="91" spans="2:62" ht="20.100000000000001" hidden="1" customHeight="1" outlineLevel="1">
      <c r="B91" s="100"/>
      <c r="C91" s="908"/>
      <c r="D91" s="909"/>
      <c r="E91" s="909"/>
      <c r="F91" s="910"/>
      <c r="G91" s="890"/>
      <c r="H91" s="891"/>
      <c r="I91" s="152"/>
      <c r="J91" s="152"/>
      <c r="K91" s="152"/>
      <c r="L91" s="152"/>
      <c r="M91" s="152"/>
      <c r="N91" s="152"/>
      <c r="O91" s="152"/>
      <c r="P91" s="153"/>
      <c r="Q91" s="153"/>
      <c r="R91" s="156">
        <f t="shared" si="62"/>
        <v>0</v>
      </c>
      <c r="S91" s="156">
        <f t="shared" si="63"/>
        <v>0</v>
      </c>
      <c r="U91" s="157">
        <f t="shared" si="69"/>
        <v>0</v>
      </c>
      <c r="W91" s="152"/>
      <c r="X91" s="152"/>
      <c r="Y91" s="152"/>
      <c r="Z91" s="152"/>
      <c r="AA91" s="152"/>
      <c r="AB91" s="152"/>
      <c r="AC91" s="347"/>
      <c r="AD91" s="152"/>
      <c r="AE91" s="152"/>
      <c r="AF91" s="152"/>
      <c r="AG91" s="152"/>
      <c r="AH91" s="152"/>
      <c r="AI91" s="152"/>
      <c r="AJ91" s="347"/>
      <c r="AK91" s="152"/>
      <c r="AL91" s="152"/>
      <c r="AM91" s="295"/>
      <c r="AN91" s="228"/>
      <c r="AO91" s="228"/>
      <c r="AP91" s="228"/>
      <c r="AQ91" s="228"/>
      <c r="AR91" s="228"/>
      <c r="AS91" s="348"/>
      <c r="AT91" s="264">
        <f t="shared" si="39"/>
        <v>0</v>
      </c>
      <c r="AU91" s="259"/>
      <c r="AV91" s="265">
        <f t="shared" si="66"/>
        <v>0</v>
      </c>
      <c r="AX91" s="265">
        <f t="shared" si="70"/>
        <v>0</v>
      </c>
      <c r="AZ91" s="492">
        <f t="shared" si="67"/>
        <v>0</v>
      </c>
      <c r="BB91" s="492">
        <f t="shared" si="68"/>
        <v>0</v>
      </c>
      <c r="BD91" s="265">
        <f t="shared" si="71"/>
        <v>0</v>
      </c>
      <c r="BE91" s="105"/>
      <c r="BF91" s="105"/>
      <c r="BG91" s="105"/>
      <c r="BH91" s="105"/>
      <c r="BI91" s="105"/>
      <c r="BJ91" s="105"/>
    </row>
    <row r="92" spans="2:62" ht="20.100000000000001" hidden="1" customHeight="1" outlineLevel="1">
      <c r="B92" s="100"/>
      <c r="C92" s="908"/>
      <c r="D92" s="909"/>
      <c r="E92" s="909"/>
      <c r="F92" s="910"/>
      <c r="G92" s="890"/>
      <c r="H92" s="891"/>
      <c r="I92" s="152"/>
      <c r="J92" s="152"/>
      <c r="K92" s="152"/>
      <c r="L92" s="152"/>
      <c r="M92" s="152"/>
      <c r="N92" s="152"/>
      <c r="O92" s="152"/>
      <c r="P92" s="153"/>
      <c r="Q92" s="153"/>
      <c r="R92" s="156">
        <f t="shared" si="62"/>
        <v>0</v>
      </c>
      <c r="S92" s="156">
        <f t="shared" si="63"/>
        <v>0</v>
      </c>
      <c r="U92" s="157">
        <f t="shared" si="69"/>
        <v>0</v>
      </c>
      <c r="W92" s="152"/>
      <c r="X92" s="152"/>
      <c r="Y92" s="152"/>
      <c r="Z92" s="152"/>
      <c r="AA92" s="152"/>
      <c r="AB92" s="152"/>
      <c r="AC92" s="347"/>
      <c r="AD92" s="152"/>
      <c r="AE92" s="152"/>
      <c r="AF92" s="152"/>
      <c r="AG92" s="152"/>
      <c r="AH92" s="152"/>
      <c r="AI92" s="152"/>
      <c r="AJ92" s="347"/>
      <c r="AK92" s="152"/>
      <c r="AL92" s="152"/>
      <c r="AM92" s="295"/>
      <c r="AN92" s="228"/>
      <c r="AO92" s="228"/>
      <c r="AP92" s="228"/>
      <c r="AQ92" s="228"/>
      <c r="AR92" s="228"/>
      <c r="AS92" s="348"/>
      <c r="AT92" s="264">
        <f t="shared" si="39"/>
        <v>0</v>
      </c>
      <c r="AU92" s="259"/>
      <c r="AV92" s="265">
        <f t="shared" si="66"/>
        <v>0</v>
      </c>
      <c r="AX92" s="265">
        <f t="shared" si="70"/>
        <v>0</v>
      </c>
      <c r="AZ92" s="492">
        <f t="shared" si="67"/>
        <v>0</v>
      </c>
      <c r="BB92" s="492">
        <f t="shared" si="68"/>
        <v>0</v>
      </c>
      <c r="BD92" s="265">
        <f t="shared" si="71"/>
        <v>0</v>
      </c>
      <c r="BE92" s="105"/>
      <c r="BF92" s="105"/>
      <c r="BG92" s="105"/>
      <c r="BH92" s="105"/>
      <c r="BI92" s="105"/>
      <c r="BJ92" s="105"/>
    </row>
    <row r="93" spans="2:62" ht="20.100000000000001" hidden="1" customHeight="1" outlineLevel="1">
      <c r="B93" s="100"/>
      <c r="C93" s="908"/>
      <c r="D93" s="909"/>
      <c r="E93" s="909"/>
      <c r="F93" s="910"/>
      <c r="G93" s="890"/>
      <c r="H93" s="891"/>
      <c r="I93" s="152"/>
      <c r="J93" s="152"/>
      <c r="K93" s="152"/>
      <c r="L93" s="152"/>
      <c r="M93" s="152"/>
      <c r="N93" s="152"/>
      <c r="O93" s="152"/>
      <c r="P93" s="153"/>
      <c r="Q93" s="153"/>
      <c r="R93" s="156">
        <f t="shared" si="62"/>
        <v>0</v>
      </c>
      <c r="S93" s="156">
        <f t="shared" si="63"/>
        <v>0</v>
      </c>
      <c r="U93" s="157">
        <f t="shared" si="69"/>
        <v>0</v>
      </c>
      <c r="W93" s="152"/>
      <c r="X93" s="152"/>
      <c r="Y93" s="152"/>
      <c r="Z93" s="152"/>
      <c r="AA93" s="152"/>
      <c r="AB93" s="152"/>
      <c r="AC93" s="347"/>
      <c r="AD93" s="152"/>
      <c r="AE93" s="152"/>
      <c r="AF93" s="152"/>
      <c r="AG93" s="152"/>
      <c r="AH93" s="152"/>
      <c r="AI93" s="152"/>
      <c r="AJ93" s="347"/>
      <c r="AK93" s="152"/>
      <c r="AL93" s="152"/>
      <c r="AM93" s="295"/>
      <c r="AN93" s="228"/>
      <c r="AO93" s="228"/>
      <c r="AP93" s="228"/>
      <c r="AQ93" s="228"/>
      <c r="AR93" s="228"/>
      <c r="AS93" s="348"/>
      <c r="AT93" s="264">
        <f t="shared" si="39"/>
        <v>0</v>
      </c>
      <c r="AU93" s="259"/>
      <c r="AV93" s="265">
        <f t="shared" si="66"/>
        <v>0</v>
      </c>
      <c r="AX93" s="265">
        <f t="shared" si="70"/>
        <v>0</v>
      </c>
      <c r="AZ93" s="492">
        <f t="shared" si="67"/>
        <v>0</v>
      </c>
      <c r="BB93" s="492">
        <f t="shared" si="68"/>
        <v>0</v>
      </c>
      <c r="BD93" s="265">
        <f t="shared" si="71"/>
        <v>0</v>
      </c>
      <c r="BE93" s="105"/>
      <c r="BF93" s="105"/>
      <c r="BG93" s="105"/>
      <c r="BH93" s="105"/>
      <c r="BI93" s="105"/>
      <c r="BJ93" s="105"/>
    </row>
    <row r="94" spans="2:62" ht="20.100000000000001" hidden="1" customHeight="1" outlineLevel="1">
      <c r="B94" s="100"/>
      <c r="C94" s="908"/>
      <c r="D94" s="909"/>
      <c r="E94" s="909"/>
      <c r="F94" s="910"/>
      <c r="G94" s="890"/>
      <c r="H94" s="891"/>
      <c r="I94" s="152"/>
      <c r="J94" s="152"/>
      <c r="K94" s="152"/>
      <c r="L94" s="152"/>
      <c r="M94" s="152"/>
      <c r="N94" s="152"/>
      <c r="O94" s="152"/>
      <c r="P94" s="153"/>
      <c r="Q94" s="153"/>
      <c r="R94" s="156">
        <f t="shared" si="62"/>
        <v>0</v>
      </c>
      <c r="S94" s="156">
        <f t="shared" si="63"/>
        <v>0</v>
      </c>
      <c r="U94" s="157">
        <f t="shared" si="69"/>
        <v>0</v>
      </c>
      <c r="W94" s="152"/>
      <c r="X94" s="152"/>
      <c r="Y94" s="152"/>
      <c r="Z94" s="152"/>
      <c r="AA94" s="152"/>
      <c r="AB94" s="152"/>
      <c r="AC94" s="347"/>
      <c r="AD94" s="152"/>
      <c r="AE94" s="152"/>
      <c r="AF94" s="152"/>
      <c r="AG94" s="152"/>
      <c r="AH94" s="152"/>
      <c r="AI94" s="152"/>
      <c r="AJ94" s="347"/>
      <c r="AK94" s="152"/>
      <c r="AL94" s="152"/>
      <c r="AM94" s="295"/>
      <c r="AN94" s="228"/>
      <c r="AO94" s="228"/>
      <c r="AP94" s="228"/>
      <c r="AQ94" s="228"/>
      <c r="AR94" s="228"/>
      <c r="AS94" s="348"/>
      <c r="AT94" s="264">
        <f t="shared" si="39"/>
        <v>0</v>
      </c>
      <c r="AU94" s="259"/>
      <c r="AV94" s="265">
        <f t="shared" si="66"/>
        <v>0</v>
      </c>
      <c r="AX94" s="265">
        <f t="shared" si="70"/>
        <v>0</v>
      </c>
      <c r="AZ94" s="492">
        <f t="shared" si="67"/>
        <v>0</v>
      </c>
      <c r="BB94" s="492">
        <f t="shared" si="68"/>
        <v>0</v>
      </c>
      <c r="BD94" s="265">
        <f t="shared" si="71"/>
        <v>0</v>
      </c>
      <c r="BE94" s="105"/>
      <c r="BF94" s="105"/>
      <c r="BG94" s="105"/>
      <c r="BH94" s="105"/>
      <c r="BI94" s="105"/>
      <c r="BJ94" s="105"/>
    </row>
    <row r="95" spans="2:62" ht="20.100000000000001" hidden="1" customHeight="1" outlineLevel="1">
      <c r="B95" s="100"/>
      <c r="C95" s="908"/>
      <c r="D95" s="909"/>
      <c r="E95" s="909"/>
      <c r="F95" s="910"/>
      <c r="G95" s="890"/>
      <c r="H95" s="891"/>
      <c r="I95" s="152"/>
      <c r="J95" s="152"/>
      <c r="K95" s="152"/>
      <c r="L95" s="152"/>
      <c r="M95" s="152"/>
      <c r="N95" s="152"/>
      <c r="O95" s="152"/>
      <c r="P95" s="153"/>
      <c r="Q95" s="153"/>
      <c r="R95" s="156">
        <f t="shared" si="62"/>
        <v>0</v>
      </c>
      <c r="S95" s="156">
        <f t="shared" si="63"/>
        <v>0</v>
      </c>
      <c r="U95" s="157">
        <f t="shared" si="69"/>
        <v>0</v>
      </c>
      <c r="W95" s="152"/>
      <c r="X95" s="152"/>
      <c r="Y95" s="152"/>
      <c r="Z95" s="152"/>
      <c r="AA95" s="152"/>
      <c r="AB95" s="152"/>
      <c r="AC95" s="347"/>
      <c r="AD95" s="152"/>
      <c r="AE95" s="152"/>
      <c r="AF95" s="152"/>
      <c r="AG95" s="152"/>
      <c r="AH95" s="152"/>
      <c r="AI95" s="152"/>
      <c r="AJ95" s="347"/>
      <c r="AK95" s="152"/>
      <c r="AL95" s="152"/>
      <c r="AM95" s="295"/>
      <c r="AN95" s="228"/>
      <c r="AO95" s="228"/>
      <c r="AP95" s="228"/>
      <c r="AQ95" s="228"/>
      <c r="AR95" s="228"/>
      <c r="AS95" s="348"/>
      <c r="AT95" s="264">
        <f t="shared" si="39"/>
        <v>0</v>
      </c>
      <c r="AU95" s="259"/>
      <c r="AV95" s="265">
        <f t="shared" si="66"/>
        <v>0</v>
      </c>
      <c r="AX95" s="265">
        <f t="shared" si="70"/>
        <v>0</v>
      </c>
      <c r="AZ95" s="492">
        <f t="shared" si="67"/>
        <v>0</v>
      </c>
      <c r="BB95" s="492">
        <f t="shared" si="68"/>
        <v>0</v>
      </c>
      <c r="BD95" s="265">
        <f t="shared" si="71"/>
        <v>0</v>
      </c>
      <c r="BE95" s="105"/>
      <c r="BF95" s="105"/>
      <c r="BG95" s="105"/>
      <c r="BH95" s="105"/>
      <c r="BI95" s="105"/>
      <c r="BJ95" s="105"/>
    </row>
    <row r="96" spans="2:62" ht="9.9499999999999993" hidden="1" customHeight="1" outlineLevel="1">
      <c r="B96" s="101"/>
      <c r="C96" s="208"/>
      <c r="D96" s="208"/>
      <c r="E96" s="208"/>
      <c r="F96" s="208"/>
      <c r="G96" s="237"/>
      <c r="H96" s="207"/>
      <c r="I96" s="257"/>
      <c r="J96" s="257"/>
      <c r="K96" s="257"/>
      <c r="L96" s="257"/>
      <c r="M96" s="257"/>
      <c r="N96" s="257"/>
      <c r="O96" s="257"/>
      <c r="P96" s="256"/>
      <c r="Q96" s="102"/>
      <c r="R96" s="102"/>
      <c r="S96" s="102"/>
      <c r="U96" s="98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Z96" s="493"/>
      <c r="BE96" s="105"/>
      <c r="BF96" s="105"/>
      <c r="BG96" s="105"/>
      <c r="BH96" s="105"/>
      <c r="BI96" s="105"/>
      <c r="BJ96" s="105"/>
    </row>
    <row r="97" spans="2:62" ht="20.100000000000001" customHeight="1" collapsed="1">
      <c r="B97" s="151">
        <f>B80+1</f>
        <v>6</v>
      </c>
      <c r="C97" s="916"/>
      <c r="D97" s="917"/>
      <c r="E97" s="917"/>
      <c r="F97" s="918"/>
      <c r="G97" s="429"/>
      <c r="H97" s="206">
        <v>1</v>
      </c>
      <c r="I97" s="642">
        <f t="shared" ref="I97" si="72">$H97*SUM(I98:I112)</f>
        <v>0</v>
      </c>
      <c r="J97" s="643">
        <f t="shared" ref="J97:O97" si="73">$H97*SUM(J98:J112)</f>
        <v>0</v>
      </c>
      <c r="K97" s="644">
        <f t="shared" si="73"/>
        <v>0</v>
      </c>
      <c r="L97" s="645">
        <f t="shared" si="73"/>
        <v>0</v>
      </c>
      <c r="M97" s="645">
        <f t="shared" si="73"/>
        <v>0</v>
      </c>
      <c r="N97" s="644">
        <f t="shared" si="73"/>
        <v>0</v>
      </c>
      <c r="O97" s="642">
        <f t="shared" si="73"/>
        <v>0</v>
      </c>
      <c r="P97" s="209">
        <f t="shared" ref="P97:Q97" si="74">$H97*SUM(P98:P112)</f>
        <v>0</v>
      </c>
      <c r="Q97" s="210">
        <f t="shared" si="74"/>
        <v>0</v>
      </c>
      <c r="R97" s="136">
        <f t="shared" ref="R97:R112" si="75">P97*(1+Gewinn)*(1+SicherheitAngebot)</f>
        <v>0</v>
      </c>
      <c r="S97" s="137">
        <f t="shared" ref="S97:S112" si="76">Q97*(1+MGKZ)*(1+Gewinn)*(1+SicherheitAngebot)</f>
        <v>0</v>
      </c>
      <c r="U97" s="10">
        <f>I97*$I$7+J97*$J$7+K97*$K$7+L97*$L$7+M97*$M$7+N97*$N$7+O97*$O$7+R97+S97</f>
        <v>0</v>
      </c>
      <c r="W97" s="646">
        <f t="shared" ref="W97:AB97" si="77">$H97*SUM(W98:W112)</f>
        <v>0</v>
      </c>
      <c r="X97" s="647">
        <f t="shared" si="77"/>
        <v>0</v>
      </c>
      <c r="Y97" s="648">
        <f t="shared" si="77"/>
        <v>0</v>
      </c>
      <c r="Z97" s="649">
        <f t="shared" si="77"/>
        <v>0</v>
      </c>
      <c r="AA97" s="648">
        <f t="shared" si="77"/>
        <v>0</v>
      </c>
      <c r="AB97" s="646">
        <f t="shared" si="77"/>
        <v>0</v>
      </c>
      <c r="AC97" s="258"/>
      <c r="AD97" s="646">
        <f t="shared" ref="AD97:AM97" si="78">$H97*SUM(AD98:AD112)</f>
        <v>0</v>
      </c>
      <c r="AE97" s="647">
        <f t="shared" si="78"/>
        <v>0</v>
      </c>
      <c r="AF97" s="648">
        <f t="shared" si="78"/>
        <v>0</v>
      </c>
      <c r="AG97" s="649">
        <f t="shared" si="78"/>
        <v>0</v>
      </c>
      <c r="AH97" s="648">
        <f t="shared" si="78"/>
        <v>0</v>
      </c>
      <c r="AI97" s="646">
        <f t="shared" si="78"/>
        <v>0</v>
      </c>
      <c r="AJ97" s="258"/>
      <c r="AK97" s="653">
        <f t="shared" si="78"/>
        <v>0</v>
      </c>
      <c r="AL97" s="653">
        <f t="shared" si="78"/>
        <v>0</v>
      </c>
      <c r="AM97" s="653">
        <f t="shared" si="78"/>
        <v>0</v>
      </c>
      <c r="AN97" s="227">
        <f>$H97*SUM(AN98:AN112)*(1+Gewinn)*(1+SicherheitAngebot)</f>
        <v>0</v>
      </c>
      <c r="AO97" s="227">
        <f>$H97*SUM(AO98:AO112)*(1+Gewinn)*(1+SicherheitAngebot)</f>
        <v>0</v>
      </c>
      <c r="AP97" s="227">
        <f>$H97*SUM(AP98:AP112)*(1+Gewinn)*(1+SicherheitAngebot)</f>
        <v>0</v>
      </c>
      <c r="AQ97" s="227">
        <f>$H97*SUM(AQ98:AQ112)*(1+Gewinn)*(1+SicherheitAngebot)</f>
        <v>0</v>
      </c>
      <c r="AR97" s="227">
        <f>$H97*SUM(AR98:AR112)*(1+Gewinn)*(1+SicherheitAngebot)</f>
        <v>0</v>
      </c>
      <c r="AS97" s="262"/>
      <c r="AT97" s="263">
        <f t="shared" si="39"/>
        <v>0</v>
      </c>
      <c r="AU97" s="259"/>
      <c r="AV97" s="491">
        <f>AK97*$AK$7+AL97*$AL$7+AM97*$AM$7+SUM(AN97:AR97)+AT97/Zuschläge_IBN+AT97</f>
        <v>0</v>
      </c>
      <c r="AX97" s="685">
        <f>U97+AV97</f>
        <v>0</v>
      </c>
      <c r="AZ97" s="490">
        <f>IF(H97&gt;0,U97/(1+SicherheitAngebot)*(1+Sicherheit),0)</f>
        <v>0</v>
      </c>
      <c r="BB97" s="490">
        <f>IF(H97&gt;0,AV97/(1+SicherheitAngebot)*(1+Sicherheit),0)</f>
        <v>0</v>
      </c>
      <c r="BD97" s="490">
        <f>AZ97+BB97</f>
        <v>0</v>
      </c>
      <c r="BE97" s="105"/>
      <c r="BF97" s="105"/>
      <c r="BG97" s="105"/>
      <c r="BH97" s="105"/>
      <c r="BI97" s="105"/>
      <c r="BJ97" s="105"/>
    </row>
    <row r="98" spans="2:62" ht="20.100000000000001" hidden="1" customHeight="1" outlineLevel="1">
      <c r="B98" s="99"/>
      <c r="C98" s="908"/>
      <c r="D98" s="909"/>
      <c r="E98" s="909"/>
      <c r="F98" s="910"/>
      <c r="G98" s="890"/>
      <c r="H98" s="901"/>
      <c r="I98" s="152"/>
      <c r="J98" s="152"/>
      <c r="K98" s="152"/>
      <c r="L98" s="152"/>
      <c r="M98" s="152"/>
      <c r="N98" s="152"/>
      <c r="O98" s="152"/>
      <c r="P98" s="153"/>
      <c r="Q98" s="153"/>
      <c r="R98" s="156">
        <f t="shared" si="75"/>
        <v>0</v>
      </c>
      <c r="S98" s="156">
        <f t="shared" si="76"/>
        <v>0</v>
      </c>
      <c r="U98" s="157">
        <f>I98*$I$7+J98*$J$7+K98*$K$7+L98*$L$7+M98*$M$7+N98*$N$7+O98*$O$7+R98+S98</f>
        <v>0</v>
      </c>
      <c r="W98" s="152"/>
      <c r="X98" s="152"/>
      <c r="Y98" s="152"/>
      <c r="Z98" s="152"/>
      <c r="AA98" s="152"/>
      <c r="AB98" s="152"/>
      <c r="AC98" s="347"/>
      <c r="AD98" s="152"/>
      <c r="AE98" s="152"/>
      <c r="AF98" s="152"/>
      <c r="AG98" s="152"/>
      <c r="AH98" s="152"/>
      <c r="AI98" s="152"/>
      <c r="AJ98" s="347"/>
      <c r="AK98" s="152"/>
      <c r="AL98" s="152"/>
      <c r="AM98" s="619"/>
      <c r="AN98" s="228"/>
      <c r="AO98" s="228"/>
      <c r="AP98" s="228"/>
      <c r="AQ98" s="228"/>
      <c r="AR98" s="228"/>
      <c r="AS98" s="348"/>
      <c r="AT98" s="264">
        <f t="shared" si="39"/>
        <v>0</v>
      </c>
      <c r="AU98" s="259"/>
      <c r="AV98" s="265">
        <f t="shared" ref="AV98:AV112" si="79">AK98*$AK$7+AL98*$AL$7+AM98*$AM$7+SUM(AN98:AR98)*(1+Gewinn)*(1+SicherheitAngebot)+AT98/Zuschläge_IBN+AT98</f>
        <v>0</v>
      </c>
      <c r="AX98" s="265">
        <f>U98+AV98</f>
        <v>0</v>
      </c>
      <c r="AZ98" s="492">
        <f t="shared" ref="AZ98:AZ112" si="80">U98/(1+SicherheitAngebot)*(1+Sicherheit)</f>
        <v>0</v>
      </c>
      <c r="BB98" s="492">
        <f t="shared" ref="BB98:BB112" si="81">AV98/(1+SicherheitAngebot)*(1+Sicherheit)</f>
        <v>0</v>
      </c>
      <c r="BD98" s="265">
        <f>AZ98+BB98</f>
        <v>0</v>
      </c>
      <c r="BE98" s="105"/>
      <c r="BF98" s="105"/>
      <c r="BG98" s="105"/>
      <c r="BH98" s="105"/>
      <c r="BI98" s="105"/>
      <c r="BJ98" s="105"/>
    </row>
    <row r="99" spans="2:62" ht="20.100000000000001" hidden="1" customHeight="1" outlineLevel="1">
      <c r="B99" s="100"/>
      <c r="C99" s="908"/>
      <c r="D99" s="909"/>
      <c r="E99" s="909"/>
      <c r="F99" s="910"/>
      <c r="G99" s="890"/>
      <c r="H99" s="891"/>
      <c r="I99" s="152"/>
      <c r="J99" s="152"/>
      <c r="K99" s="152"/>
      <c r="L99" s="152"/>
      <c r="M99" s="152"/>
      <c r="N99" s="152"/>
      <c r="O99" s="152"/>
      <c r="P99" s="153"/>
      <c r="Q99" s="153"/>
      <c r="R99" s="156">
        <f t="shared" si="75"/>
        <v>0</v>
      </c>
      <c r="S99" s="156">
        <f t="shared" si="76"/>
        <v>0</v>
      </c>
      <c r="U99" s="157">
        <f t="shared" ref="U99:U112" si="82">I99*$I$7+J99*$J$7+K99*$K$7+L99*$L$7+M99*$M$7+N99*$N$7+O99*$O$7+R99+S99</f>
        <v>0</v>
      </c>
      <c r="W99" s="152"/>
      <c r="X99" s="152"/>
      <c r="Y99" s="152"/>
      <c r="Z99" s="152"/>
      <c r="AA99" s="152"/>
      <c r="AB99" s="152"/>
      <c r="AC99" s="347"/>
      <c r="AD99" s="152"/>
      <c r="AE99" s="152"/>
      <c r="AF99" s="152"/>
      <c r="AG99" s="152"/>
      <c r="AH99" s="152"/>
      <c r="AI99" s="152"/>
      <c r="AJ99" s="347"/>
      <c r="AK99" s="152"/>
      <c r="AL99" s="152"/>
      <c r="AM99" s="295"/>
      <c r="AN99" s="228"/>
      <c r="AO99" s="228"/>
      <c r="AP99" s="228"/>
      <c r="AQ99" s="228"/>
      <c r="AR99" s="228"/>
      <c r="AS99" s="348"/>
      <c r="AT99" s="264">
        <f t="shared" si="39"/>
        <v>0</v>
      </c>
      <c r="AU99" s="259"/>
      <c r="AV99" s="265">
        <f t="shared" si="79"/>
        <v>0</v>
      </c>
      <c r="AX99" s="265">
        <f t="shared" ref="AX99:AX112" si="83">U99+AV99</f>
        <v>0</v>
      </c>
      <c r="AZ99" s="492">
        <f t="shared" si="80"/>
        <v>0</v>
      </c>
      <c r="BB99" s="492">
        <f t="shared" si="81"/>
        <v>0</v>
      </c>
      <c r="BD99" s="265">
        <f t="shared" ref="BD99:BD112" si="84">AZ99+BB99</f>
        <v>0</v>
      </c>
      <c r="BE99" s="105"/>
      <c r="BF99" s="105"/>
      <c r="BG99" s="105"/>
      <c r="BH99" s="105"/>
      <c r="BI99" s="105"/>
      <c r="BJ99" s="105"/>
    </row>
    <row r="100" spans="2:62" ht="20.100000000000001" hidden="1" customHeight="1" outlineLevel="1">
      <c r="B100" s="100"/>
      <c r="C100" s="908"/>
      <c r="D100" s="909"/>
      <c r="E100" s="909"/>
      <c r="F100" s="910"/>
      <c r="G100" s="890"/>
      <c r="H100" s="891"/>
      <c r="I100" s="152"/>
      <c r="J100" s="152"/>
      <c r="K100" s="152"/>
      <c r="L100" s="152"/>
      <c r="M100" s="152"/>
      <c r="N100" s="152"/>
      <c r="O100" s="152"/>
      <c r="P100" s="153"/>
      <c r="Q100" s="153"/>
      <c r="R100" s="156">
        <f t="shared" si="75"/>
        <v>0</v>
      </c>
      <c r="S100" s="156">
        <f t="shared" si="76"/>
        <v>0</v>
      </c>
      <c r="U100" s="157">
        <f t="shared" si="82"/>
        <v>0</v>
      </c>
      <c r="W100" s="152"/>
      <c r="X100" s="152"/>
      <c r="Y100" s="152"/>
      <c r="Z100" s="152"/>
      <c r="AA100" s="152"/>
      <c r="AB100" s="152"/>
      <c r="AC100" s="347"/>
      <c r="AD100" s="152"/>
      <c r="AE100" s="152"/>
      <c r="AF100" s="152"/>
      <c r="AG100" s="152"/>
      <c r="AH100" s="152"/>
      <c r="AI100" s="152"/>
      <c r="AJ100" s="347"/>
      <c r="AK100" s="152"/>
      <c r="AL100" s="152"/>
      <c r="AM100" s="295"/>
      <c r="AN100" s="228"/>
      <c r="AO100" s="228"/>
      <c r="AP100" s="228"/>
      <c r="AQ100" s="228"/>
      <c r="AR100" s="228"/>
      <c r="AS100" s="348"/>
      <c r="AT100" s="264">
        <f t="shared" si="39"/>
        <v>0</v>
      </c>
      <c r="AU100" s="259"/>
      <c r="AV100" s="265">
        <f t="shared" si="79"/>
        <v>0</v>
      </c>
      <c r="AX100" s="265">
        <f t="shared" si="83"/>
        <v>0</v>
      </c>
      <c r="AZ100" s="492">
        <f t="shared" si="80"/>
        <v>0</v>
      </c>
      <c r="BB100" s="492">
        <f t="shared" si="81"/>
        <v>0</v>
      </c>
      <c r="BD100" s="265">
        <f t="shared" si="84"/>
        <v>0</v>
      </c>
      <c r="BE100" s="105"/>
      <c r="BF100" s="105"/>
      <c r="BG100" s="105"/>
      <c r="BH100" s="105"/>
      <c r="BI100" s="105"/>
      <c r="BJ100" s="105"/>
    </row>
    <row r="101" spans="2:62" ht="20.100000000000001" hidden="1" customHeight="1" outlineLevel="1">
      <c r="B101" s="100"/>
      <c r="C101" s="908"/>
      <c r="D101" s="909"/>
      <c r="E101" s="909"/>
      <c r="F101" s="910"/>
      <c r="G101" s="890"/>
      <c r="H101" s="891"/>
      <c r="I101" s="152"/>
      <c r="J101" s="152"/>
      <c r="K101" s="152"/>
      <c r="L101" s="152"/>
      <c r="M101" s="152"/>
      <c r="N101" s="152"/>
      <c r="O101" s="152"/>
      <c r="P101" s="153"/>
      <c r="Q101" s="153"/>
      <c r="R101" s="156">
        <f t="shared" si="75"/>
        <v>0</v>
      </c>
      <c r="S101" s="156">
        <f t="shared" si="76"/>
        <v>0</v>
      </c>
      <c r="U101" s="157">
        <f t="shared" si="82"/>
        <v>0</v>
      </c>
      <c r="W101" s="152"/>
      <c r="X101" s="152"/>
      <c r="Y101" s="152"/>
      <c r="Z101" s="152"/>
      <c r="AA101" s="152"/>
      <c r="AB101" s="152"/>
      <c r="AC101" s="347"/>
      <c r="AD101" s="152"/>
      <c r="AE101" s="152"/>
      <c r="AF101" s="152"/>
      <c r="AG101" s="152"/>
      <c r="AH101" s="152"/>
      <c r="AI101" s="152"/>
      <c r="AJ101" s="347"/>
      <c r="AK101" s="152"/>
      <c r="AL101" s="152"/>
      <c r="AM101" s="295"/>
      <c r="AN101" s="228"/>
      <c r="AO101" s="228"/>
      <c r="AP101" s="228"/>
      <c r="AQ101" s="228"/>
      <c r="AR101" s="228"/>
      <c r="AS101" s="348"/>
      <c r="AT101" s="264">
        <f t="shared" si="39"/>
        <v>0</v>
      </c>
      <c r="AU101" s="259"/>
      <c r="AV101" s="265">
        <f t="shared" si="79"/>
        <v>0</v>
      </c>
      <c r="AX101" s="265">
        <f t="shared" si="83"/>
        <v>0</v>
      </c>
      <c r="AZ101" s="492">
        <f t="shared" si="80"/>
        <v>0</v>
      </c>
      <c r="BB101" s="492">
        <f t="shared" si="81"/>
        <v>0</v>
      </c>
      <c r="BD101" s="265">
        <f t="shared" si="84"/>
        <v>0</v>
      </c>
      <c r="BE101" s="105"/>
      <c r="BF101" s="105"/>
      <c r="BG101" s="105"/>
      <c r="BH101" s="105"/>
      <c r="BI101" s="105"/>
      <c r="BJ101" s="105"/>
    </row>
    <row r="102" spans="2:62" ht="20.100000000000001" hidden="1" customHeight="1" outlineLevel="1">
      <c r="B102" s="100"/>
      <c r="C102" s="908"/>
      <c r="D102" s="909"/>
      <c r="E102" s="909"/>
      <c r="F102" s="910"/>
      <c r="G102" s="890"/>
      <c r="H102" s="891"/>
      <c r="I102" s="152"/>
      <c r="J102" s="152"/>
      <c r="K102" s="152"/>
      <c r="L102" s="152"/>
      <c r="M102" s="152"/>
      <c r="N102" s="152"/>
      <c r="O102" s="152"/>
      <c r="P102" s="153"/>
      <c r="Q102" s="153"/>
      <c r="R102" s="156">
        <f t="shared" si="75"/>
        <v>0</v>
      </c>
      <c r="S102" s="156">
        <f t="shared" si="76"/>
        <v>0</v>
      </c>
      <c r="U102" s="157">
        <f t="shared" si="82"/>
        <v>0</v>
      </c>
      <c r="W102" s="152"/>
      <c r="X102" s="152"/>
      <c r="Y102" s="152"/>
      <c r="Z102" s="152"/>
      <c r="AA102" s="152"/>
      <c r="AB102" s="152"/>
      <c r="AC102" s="347"/>
      <c r="AD102" s="152"/>
      <c r="AE102" s="152"/>
      <c r="AF102" s="152"/>
      <c r="AG102" s="152"/>
      <c r="AH102" s="152"/>
      <c r="AI102" s="152"/>
      <c r="AJ102" s="347"/>
      <c r="AK102" s="152"/>
      <c r="AL102" s="152"/>
      <c r="AM102" s="295"/>
      <c r="AN102" s="228"/>
      <c r="AO102" s="228"/>
      <c r="AP102" s="228"/>
      <c r="AQ102" s="228"/>
      <c r="AR102" s="228"/>
      <c r="AS102" s="348"/>
      <c r="AT102" s="264">
        <f t="shared" si="39"/>
        <v>0</v>
      </c>
      <c r="AU102" s="259"/>
      <c r="AV102" s="265">
        <f t="shared" si="79"/>
        <v>0</v>
      </c>
      <c r="AX102" s="265">
        <f t="shared" si="83"/>
        <v>0</v>
      </c>
      <c r="AZ102" s="492">
        <f t="shared" si="80"/>
        <v>0</v>
      </c>
      <c r="BB102" s="492">
        <f t="shared" si="81"/>
        <v>0</v>
      </c>
      <c r="BD102" s="265">
        <f t="shared" si="84"/>
        <v>0</v>
      </c>
      <c r="BE102" s="105"/>
      <c r="BF102" s="105"/>
      <c r="BG102" s="105"/>
      <c r="BH102" s="105"/>
      <c r="BI102" s="105"/>
      <c r="BJ102" s="105"/>
    </row>
    <row r="103" spans="2:62" ht="20.100000000000001" hidden="1" customHeight="1" outlineLevel="1">
      <c r="B103" s="100"/>
      <c r="C103" s="908"/>
      <c r="D103" s="909"/>
      <c r="E103" s="909"/>
      <c r="F103" s="910"/>
      <c r="G103" s="890"/>
      <c r="H103" s="891"/>
      <c r="I103" s="152"/>
      <c r="J103" s="152"/>
      <c r="K103" s="152"/>
      <c r="L103" s="152"/>
      <c r="M103" s="152"/>
      <c r="N103" s="152"/>
      <c r="O103" s="152"/>
      <c r="P103" s="153"/>
      <c r="Q103" s="153"/>
      <c r="R103" s="156">
        <f t="shared" si="75"/>
        <v>0</v>
      </c>
      <c r="S103" s="156">
        <f t="shared" si="76"/>
        <v>0</v>
      </c>
      <c r="U103" s="157">
        <f t="shared" si="82"/>
        <v>0</v>
      </c>
      <c r="W103" s="152"/>
      <c r="X103" s="152"/>
      <c r="Y103" s="152"/>
      <c r="Z103" s="152"/>
      <c r="AA103" s="152"/>
      <c r="AB103" s="152"/>
      <c r="AC103" s="347"/>
      <c r="AD103" s="152"/>
      <c r="AE103" s="152"/>
      <c r="AF103" s="152"/>
      <c r="AG103" s="152"/>
      <c r="AH103" s="152"/>
      <c r="AI103" s="152"/>
      <c r="AJ103" s="347"/>
      <c r="AK103" s="152"/>
      <c r="AL103" s="152"/>
      <c r="AM103" s="295"/>
      <c r="AN103" s="228"/>
      <c r="AO103" s="228"/>
      <c r="AP103" s="228"/>
      <c r="AQ103" s="228"/>
      <c r="AR103" s="228"/>
      <c r="AS103" s="348"/>
      <c r="AT103" s="264">
        <f t="shared" si="39"/>
        <v>0</v>
      </c>
      <c r="AU103" s="259"/>
      <c r="AV103" s="265">
        <f t="shared" si="79"/>
        <v>0</v>
      </c>
      <c r="AX103" s="265">
        <f t="shared" si="83"/>
        <v>0</v>
      </c>
      <c r="AZ103" s="492">
        <f t="shared" si="80"/>
        <v>0</v>
      </c>
      <c r="BB103" s="492">
        <f t="shared" si="81"/>
        <v>0</v>
      </c>
      <c r="BD103" s="265">
        <f t="shared" si="84"/>
        <v>0</v>
      </c>
      <c r="BE103" s="105"/>
      <c r="BF103" s="105"/>
      <c r="BG103" s="105"/>
      <c r="BH103" s="105"/>
      <c r="BI103" s="105"/>
      <c r="BJ103" s="105"/>
    </row>
    <row r="104" spans="2:62" ht="20.100000000000001" hidden="1" customHeight="1" outlineLevel="1">
      <c r="B104" s="100"/>
      <c r="C104" s="908"/>
      <c r="D104" s="909"/>
      <c r="E104" s="909"/>
      <c r="F104" s="910"/>
      <c r="G104" s="890"/>
      <c r="H104" s="891"/>
      <c r="I104" s="152"/>
      <c r="J104" s="152"/>
      <c r="K104" s="152"/>
      <c r="L104" s="152"/>
      <c r="M104" s="152"/>
      <c r="N104" s="152"/>
      <c r="O104" s="152"/>
      <c r="P104" s="153"/>
      <c r="Q104" s="153"/>
      <c r="R104" s="156">
        <f t="shared" si="75"/>
        <v>0</v>
      </c>
      <c r="S104" s="156">
        <f t="shared" si="76"/>
        <v>0</v>
      </c>
      <c r="U104" s="157">
        <f t="shared" si="82"/>
        <v>0</v>
      </c>
      <c r="W104" s="152"/>
      <c r="X104" s="152"/>
      <c r="Y104" s="152"/>
      <c r="Z104" s="152"/>
      <c r="AA104" s="152"/>
      <c r="AB104" s="152"/>
      <c r="AC104" s="347"/>
      <c r="AD104" s="152"/>
      <c r="AE104" s="152"/>
      <c r="AF104" s="152"/>
      <c r="AG104" s="152"/>
      <c r="AH104" s="152"/>
      <c r="AI104" s="152"/>
      <c r="AJ104" s="347"/>
      <c r="AK104" s="152"/>
      <c r="AL104" s="152"/>
      <c r="AM104" s="295"/>
      <c r="AN104" s="228"/>
      <c r="AO104" s="228"/>
      <c r="AP104" s="228"/>
      <c r="AQ104" s="228"/>
      <c r="AR104" s="228"/>
      <c r="AS104" s="348"/>
      <c r="AT104" s="264">
        <f t="shared" si="39"/>
        <v>0</v>
      </c>
      <c r="AU104" s="259"/>
      <c r="AV104" s="265">
        <f t="shared" si="79"/>
        <v>0</v>
      </c>
      <c r="AX104" s="265">
        <f t="shared" si="83"/>
        <v>0</v>
      </c>
      <c r="AZ104" s="492">
        <f t="shared" si="80"/>
        <v>0</v>
      </c>
      <c r="BB104" s="492">
        <f t="shared" si="81"/>
        <v>0</v>
      </c>
      <c r="BD104" s="265">
        <f t="shared" si="84"/>
        <v>0</v>
      </c>
      <c r="BE104" s="105"/>
      <c r="BF104" s="105"/>
      <c r="BG104" s="105"/>
      <c r="BH104" s="105"/>
      <c r="BI104" s="105"/>
      <c r="BJ104" s="105"/>
    </row>
    <row r="105" spans="2:62" ht="20.100000000000001" hidden="1" customHeight="1" outlineLevel="1">
      <c r="B105" s="100"/>
      <c r="C105" s="908"/>
      <c r="D105" s="909"/>
      <c r="E105" s="909"/>
      <c r="F105" s="910"/>
      <c r="G105" s="890"/>
      <c r="H105" s="891"/>
      <c r="I105" s="152"/>
      <c r="J105" s="152"/>
      <c r="K105" s="152"/>
      <c r="L105" s="152"/>
      <c r="M105" s="152"/>
      <c r="N105" s="152"/>
      <c r="O105" s="152"/>
      <c r="P105" s="153"/>
      <c r="Q105" s="153"/>
      <c r="R105" s="156">
        <f t="shared" si="75"/>
        <v>0</v>
      </c>
      <c r="S105" s="156">
        <f t="shared" si="76"/>
        <v>0</v>
      </c>
      <c r="U105" s="157">
        <f t="shared" si="82"/>
        <v>0</v>
      </c>
      <c r="W105" s="152"/>
      <c r="X105" s="152"/>
      <c r="Y105" s="152"/>
      <c r="Z105" s="152"/>
      <c r="AA105" s="152"/>
      <c r="AB105" s="152"/>
      <c r="AC105" s="347"/>
      <c r="AD105" s="152"/>
      <c r="AE105" s="152"/>
      <c r="AF105" s="152"/>
      <c r="AG105" s="152"/>
      <c r="AH105" s="152"/>
      <c r="AI105" s="152"/>
      <c r="AJ105" s="347"/>
      <c r="AK105" s="152"/>
      <c r="AL105" s="152"/>
      <c r="AM105" s="295"/>
      <c r="AN105" s="228"/>
      <c r="AO105" s="228"/>
      <c r="AP105" s="228"/>
      <c r="AQ105" s="228"/>
      <c r="AR105" s="228"/>
      <c r="AS105" s="348"/>
      <c r="AT105" s="264">
        <f t="shared" si="39"/>
        <v>0</v>
      </c>
      <c r="AU105" s="259"/>
      <c r="AV105" s="265">
        <f t="shared" si="79"/>
        <v>0</v>
      </c>
      <c r="AX105" s="265">
        <f t="shared" si="83"/>
        <v>0</v>
      </c>
      <c r="AZ105" s="492">
        <f t="shared" si="80"/>
        <v>0</v>
      </c>
      <c r="BB105" s="492">
        <f t="shared" si="81"/>
        <v>0</v>
      </c>
      <c r="BD105" s="265">
        <f t="shared" si="84"/>
        <v>0</v>
      </c>
      <c r="BE105" s="105"/>
      <c r="BF105" s="105"/>
      <c r="BG105" s="105"/>
      <c r="BH105" s="105"/>
      <c r="BI105" s="105"/>
      <c r="BJ105" s="105"/>
    </row>
    <row r="106" spans="2:62" ht="20.100000000000001" hidden="1" customHeight="1" outlineLevel="1">
      <c r="B106" s="100"/>
      <c r="C106" s="908"/>
      <c r="D106" s="909"/>
      <c r="E106" s="909"/>
      <c r="F106" s="910"/>
      <c r="G106" s="890"/>
      <c r="H106" s="891"/>
      <c r="I106" s="152"/>
      <c r="J106" s="152"/>
      <c r="K106" s="152"/>
      <c r="L106" s="152"/>
      <c r="M106" s="152"/>
      <c r="N106" s="152"/>
      <c r="O106" s="152"/>
      <c r="P106" s="153"/>
      <c r="Q106" s="153"/>
      <c r="R106" s="156">
        <f t="shared" si="75"/>
        <v>0</v>
      </c>
      <c r="S106" s="156">
        <f t="shared" si="76"/>
        <v>0</v>
      </c>
      <c r="U106" s="157">
        <f t="shared" si="82"/>
        <v>0</v>
      </c>
      <c r="W106" s="152"/>
      <c r="X106" s="152"/>
      <c r="Y106" s="152"/>
      <c r="Z106" s="152"/>
      <c r="AA106" s="152"/>
      <c r="AB106" s="152"/>
      <c r="AC106" s="347"/>
      <c r="AD106" s="152"/>
      <c r="AE106" s="152"/>
      <c r="AF106" s="152"/>
      <c r="AG106" s="152"/>
      <c r="AH106" s="152"/>
      <c r="AI106" s="152"/>
      <c r="AJ106" s="347"/>
      <c r="AK106" s="152"/>
      <c r="AL106" s="152"/>
      <c r="AM106" s="295"/>
      <c r="AN106" s="228"/>
      <c r="AO106" s="228"/>
      <c r="AP106" s="228"/>
      <c r="AQ106" s="228"/>
      <c r="AR106" s="228"/>
      <c r="AS106" s="348"/>
      <c r="AT106" s="264">
        <f t="shared" si="39"/>
        <v>0</v>
      </c>
      <c r="AU106" s="259"/>
      <c r="AV106" s="265">
        <f t="shared" si="79"/>
        <v>0</v>
      </c>
      <c r="AX106" s="265">
        <f t="shared" si="83"/>
        <v>0</v>
      </c>
      <c r="AZ106" s="492">
        <f t="shared" si="80"/>
        <v>0</v>
      </c>
      <c r="BB106" s="492">
        <f t="shared" si="81"/>
        <v>0</v>
      </c>
      <c r="BD106" s="265">
        <f t="shared" si="84"/>
        <v>0</v>
      </c>
      <c r="BE106" s="105"/>
      <c r="BF106" s="105"/>
      <c r="BG106" s="105"/>
      <c r="BH106" s="105"/>
      <c r="BI106" s="105"/>
      <c r="BJ106" s="105"/>
    </row>
    <row r="107" spans="2:62" ht="20.100000000000001" hidden="1" customHeight="1" outlineLevel="1">
      <c r="B107" s="100"/>
      <c r="C107" s="908"/>
      <c r="D107" s="909"/>
      <c r="E107" s="909"/>
      <c r="F107" s="910"/>
      <c r="G107" s="890"/>
      <c r="H107" s="891"/>
      <c r="I107" s="152"/>
      <c r="J107" s="152"/>
      <c r="K107" s="152"/>
      <c r="L107" s="152"/>
      <c r="M107" s="152"/>
      <c r="N107" s="152"/>
      <c r="O107" s="152"/>
      <c r="P107" s="153"/>
      <c r="Q107" s="153"/>
      <c r="R107" s="156">
        <f t="shared" si="75"/>
        <v>0</v>
      </c>
      <c r="S107" s="156">
        <f t="shared" si="76"/>
        <v>0</v>
      </c>
      <c r="U107" s="157">
        <f t="shared" si="82"/>
        <v>0</v>
      </c>
      <c r="W107" s="152"/>
      <c r="X107" s="152"/>
      <c r="Y107" s="152"/>
      <c r="Z107" s="152"/>
      <c r="AA107" s="152"/>
      <c r="AB107" s="152"/>
      <c r="AC107" s="347"/>
      <c r="AD107" s="152"/>
      <c r="AE107" s="152"/>
      <c r="AF107" s="152"/>
      <c r="AG107" s="152"/>
      <c r="AH107" s="152"/>
      <c r="AI107" s="152"/>
      <c r="AJ107" s="347"/>
      <c r="AK107" s="152"/>
      <c r="AL107" s="152"/>
      <c r="AM107" s="295"/>
      <c r="AN107" s="228"/>
      <c r="AO107" s="228"/>
      <c r="AP107" s="228"/>
      <c r="AQ107" s="228"/>
      <c r="AR107" s="228"/>
      <c r="AS107" s="348"/>
      <c r="AT107" s="264">
        <f t="shared" si="39"/>
        <v>0</v>
      </c>
      <c r="AU107" s="259"/>
      <c r="AV107" s="265">
        <f t="shared" si="79"/>
        <v>0</v>
      </c>
      <c r="AX107" s="265">
        <f t="shared" si="83"/>
        <v>0</v>
      </c>
      <c r="AZ107" s="492">
        <f t="shared" si="80"/>
        <v>0</v>
      </c>
      <c r="BB107" s="492">
        <f t="shared" si="81"/>
        <v>0</v>
      </c>
      <c r="BD107" s="265">
        <f t="shared" si="84"/>
        <v>0</v>
      </c>
      <c r="BE107" s="105"/>
      <c r="BF107" s="105"/>
      <c r="BG107" s="105"/>
      <c r="BH107" s="105"/>
      <c r="BI107" s="105"/>
      <c r="BJ107" s="105"/>
    </row>
    <row r="108" spans="2:62" ht="20.100000000000001" hidden="1" customHeight="1" outlineLevel="1">
      <c r="B108" s="100"/>
      <c r="C108" s="908"/>
      <c r="D108" s="909"/>
      <c r="E108" s="909"/>
      <c r="F108" s="910"/>
      <c r="G108" s="890"/>
      <c r="H108" s="891"/>
      <c r="I108" s="152"/>
      <c r="J108" s="152"/>
      <c r="K108" s="152"/>
      <c r="L108" s="152"/>
      <c r="M108" s="152"/>
      <c r="N108" s="152"/>
      <c r="O108" s="152"/>
      <c r="P108" s="153"/>
      <c r="Q108" s="153"/>
      <c r="R108" s="156">
        <f t="shared" si="75"/>
        <v>0</v>
      </c>
      <c r="S108" s="156">
        <f t="shared" si="76"/>
        <v>0</v>
      </c>
      <c r="U108" s="157">
        <f t="shared" si="82"/>
        <v>0</v>
      </c>
      <c r="W108" s="152"/>
      <c r="X108" s="152"/>
      <c r="Y108" s="152"/>
      <c r="Z108" s="152"/>
      <c r="AA108" s="152"/>
      <c r="AB108" s="152"/>
      <c r="AC108" s="347"/>
      <c r="AD108" s="152"/>
      <c r="AE108" s="152"/>
      <c r="AF108" s="152"/>
      <c r="AG108" s="152"/>
      <c r="AH108" s="152"/>
      <c r="AI108" s="152"/>
      <c r="AJ108" s="347"/>
      <c r="AK108" s="152"/>
      <c r="AL108" s="152"/>
      <c r="AM108" s="295"/>
      <c r="AN108" s="228"/>
      <c r="AO108" s="228"/>
      <c r="AP108" s="228"/>
      <c r="AQ108" s="228"/>
      <c r="AR108" s="228"/>
      <c r="AS108" s="348"/>
      <c r="AT108" s="264">
        <f t="shared" si="39"/>
        <v>0</v>
      </c>
      <c r="AU108" s="259"/>
      <c r="AV108" s="265">
        <f t="shared" si="79"/>
        <v>0</v>
      </c>
      <c r="AX108" s="265">
        <f t="shared" si="83"/>
        <v>0</v>
      </c>
      <c r="AZ108" s="492">
        <f t="shared" si="80"/>
        <v>0</v>
      </c>
      <c r="BB108" s="492">
        <f t="shared" si="81"/>
        <v>0</v>
      </c>
      <c r="BD108" s="265">
        <f t="shared" si="84"/>
        <v>0</v>
      </c>
      <c r="BE108" s="105"/>
      <c r="BF108" s="105"/>
      <c r="BG108" s="105"/>
      <c r="BH108" s="105"/>
      <c r="BI108" s="105"/>
      <c r="BJ108" s="105"/>
    </row>
    <row r="109" spans="2:62" ht="20.100000000000001" hidden="1" customHeight="1" outlineLevel="1">
      <c r="B109" s="100"/>
      <c r="C109" s="908"/>
      <c r="D109" s="909"/>
      <c r="E109" s="909"/>
      <c r="F109" s="910"/>
      <c r="G109" s="890"/>
      <c r="H109" s="891"/>
      <c r="I109" s="152"/>
      <c r="J109" s="152"/>
      <c r="K109" s="152"/>
      <c r="L109" s="152"/>
      <c r="M109" s="152"/>
      <c r="N109" s="152"/>
      <c r="O109" s="152"/>
      <c r="P109" s="153"/>
      <c r="Q109" s="153"/>
      <c r="R109" s="156">
        <f t="shared" si="75"/>
        <v>0</v>
      </c>
      <c r="S109" s="156">
        <f t="shared" si="76"/>
        <v>0</v>
      </c>
      <c r="U109" s="157">
        <f t="shared" si="82"/>
        <v>0</v>
      </c>
      <c r="W109" s="152"/>
      <c r="X109" s="152"/>
      <c r="Y109" s="152"/>
      <c r="Z109" s="152"/>
      <c r="AA109" s="152"/>
      <c r="AB109" s="152"/>
      <c r="AC109" s="347"/>
      <c r="AD109" s="152"/>
      <c r="AE109" s="152"/>
      <c r="AF109" s="152"/>
      <c r="AG109" s="152"/>
      <c r="AH109" s="152"/>
      <c r="AI109" s="152"/>
      <c r="AJ109" s="347"/>
      <c r="AK109" s="152"/>
      <c r="AL109" s="152"/>
      <c r="AM109" s="295"/>
      <c r="AN109" s="228"/>
      <c r="AO109" s="228"/>
      <c r="AP109" s="228"/>
      <c r="AQ109" s="228"/>
      <c r="AR109" s="228"/>
      <c r="AS109" s="348"/>
      <c r="AT109" s="264">
        <f t="shared" si="39"/>
        <v>0</v>
      </c>
      <c r="AU109" s="259"/>
      <c r="AV109" s="265">
        <f t="shared" si="79"/>
        <v>0</v>
      </c>
      <c r="AX109" s="265">
        <f t="shared" si="83"/>
        <v>0</v>
      </c>
      <c r="AZ109" s="492">
        <f t="shared" si="80"/>
        <v>0</v>
      </c>
      <c r="BB109" s="492">
        <f t="shared" si="81"/>
        <v>0</v>
      </c>
      <c r="BD109" s="265">
        <f t="shared" si="84"/>
        <v>0</v>
      </c>
      <c r="BE109" s="105"/>
      <c r="BF109" s="105"/>
      <c r="BG109" s="105"/>
      <c r="BH109" s="105"/>
      <c r="BI109" s="105"/>
      <c r="BJ109" s="105"/>
    </row>
    <row r="110" spans="2:62" ht="20.100000000000001" hidden="1" customHeight="1" outlineLevel="1">
      <c r="B110" s="100"/>
      <c r="C110" s="908"/>
      <c r="D110" s="909"/>
      <c r="E110" s="909"/>
      <c r="F110" s="910"/>
      <c r="G110" s="890"/>
      <c r="H110" s="891"/>
      <c r="I110" s="152"/>
      <c r="J110" s="152"/>
      <c r="K110" s="152"/>
      <c r="L110" s="152"/>
      <c r="M110" s="152"/>
      <c r="N110" s="152"/>
      <c r="O110" s="152"/>
      <c r="P110" s="153"/>
      <c r="Q110" s="153"/>
      <c r="R110" s="156">
        <f t="shared" si="75"/>
        <v>0</v>
      </c>
      <c r="S110" s="156">
        <f t="shared" si="76"/>
        <v>0</v>
      </c>
      <c r="U110" s="157">
        <f t="shared" si="82"/>
        <v>0</v>
      </c>
      <c r="W110" s="152"/>
      <c r="X110" s="152"/>
      <c r="Y110" s="152"/>
      <c r="Z110" s="152"/>
      <c r="AA110" s="152"/>
      <c r="AB110" s="152"/>
      <c r="AC110" s="347"/>
      <c r="AD110" s="152"/>
      <c r="AE110" s="152"/>
      <c r="AF110" s="152"/>
      <c r="AG110" s="152"/>
      <c r="AH110" s="152"/>
      <c r="AI110" s="152"/>
      <c r="AJ110" s="347"/>
      <c r="AK110" s="152"/>
      <c r="AL110" s="152"/>
      <c r="AM110" s="295"/>
      <c r="AN110" s="228"/>
      <c r="AO110" s="228"/>
      <c r="AP110" s="228"/>
      <c r="AQ110" s="228"/>
      <c r="AR110" s="228"/>
      <c r="AS110" s="348"/>
      <c r="AT110" s="264">
        <f t="shared" ref="AT110:AT112" si="85">((W110+AD110)*$W$7+(X110+AE110)*$X$7+(Y110+Z110+AF110+AG110)*$Z$7+(AA110+AH110)*$AA$7+(AB110+AI110)*$AB$7)*Zuschläge_IBN</f>
        <v>0</v>
      </c>
      <c r="AU110" s="259"/>
      <c r="AV110" s="265">
        <f t="shared" si="79"/>
        <v>0</v>
      </c>
      <c r="AX110" s="265">
        <f t="shared" si="83"/>
        <v>0</v>
      </c>
      <c r="AZ110" s="492">
        <f t="shared" si="80"/>
        <v>0</v>
      </c>
      <c r="BB110" s="492">
        <f t="shared" si="81"/>
        <v>0</v>
      </c>
      <c r="BD110" s="265">
        <f t="shared" si="84"/>
        <v>0</v>
      </c>
      <c r="BE110" s="105"/>
      <c r="BF110" s="105"/>
      <c r="BG110" s="105"/>
      <c r="BH110" s="105"/>
      <c r="BI110" s="105"/>
      <c r="BJ110" s="105"/>
    </row>
    <row r="111" spans="2:62" ht="20.100000000000001" hidden="1" customHeight="1" outlineLevel="1">
      <c r="B111" s="100"/>
      <c r="C111" s="908"/>
      <c r="D111" s="909"/>
      <c r="E111" s="909"/>
      <c r="F111" s="910"/>
      <c r="G111" s="890"/>
      <c r="H111" s="891"/>
      <c r="I111" s="152"/>
      <c r="J111" s="152"/>
      <c r="K111" s="152"/>
      <c r="L111" s="152"/>
      <c r="M111" s="152"/>
      <c r="N111" s="152"/>
      <c r="O111" s="152"/>
      <c r="P111" s="153"/>
      <c r="Q111" s="153"/>
      <c r="R111" s="156">
        <f t="shared" si="75"/>
        <v>0</v>
      </c>
      <c r="S111" s="156">
        <f t="shared" si="76"/>
        <v>0</v>
      </c>
      <c r="U111" s="157">
        <f t="shared" si="82"/>
        <v>0</v>
      </c>
      <c r="W111" s="152"/>
      <c r="X111" s="152"/>
      <c r="Y111" s="152"/>
      <c r="Z111" s="152"/>
      <c r="AA111" s="152"/>
      <c r="AB111" s="152"/>
      <c r="AC111" s="347"/>
      <c r="AD111" s="152"/>
      <c r="AE111" s="152"/>
      <c r="AF111" s="152"/>
      <c r="AG111" s="152"/>
      <c r="AH111" s="152"/>
      <c r="AI111" s="152"/>
      <c r="AJ111" s="347"/>
      <c r="AK111" s="152"/>
      <c r="AL111" s="152"/>
      <c r="AM111" s="295"/>
      <c r="AN111" s="228"/>
      <c r="AO111" s="228"/>
      <c r="AP111" s="228"/>
      <c r="AQ111" s="228"/>
      <c r="AR111" s="228"/>
      <c r="AS111" s="348"/>
      <c r="AT111" s="264">
        <f t="shared" si="85"/>
        <v>0</v>
      </c>
      <c r="AU111" s="259"/>
      <c r="AV111" s="265">
        <f t="shared" si="79"/>
        <v>0</v>
      </c>
      <c r="AX111" s="265">
        <f t="shared" si="83"/>
        <v>0</v>
      </c>
      <c r="AZ111" s="492">
        <f t="shared" si="80"/>
        <v>0</v>
      </c>
      <c r="BB111" s="492">
        <f t="shared" si="81"/>
        <v>0</v>
      </c>
      <c r="BD111" s="265">
        <f t="shared" si="84"/>
        <v>0</v>
      </c>
      <c r="BE111" s="105"/>
      <c r="BF111" s="105"/>
      <c r="BG111" s="105"/>
      <c r="BH111" s="105"/>
      <c r="BI111" s="105"/>
      <c r="BJ111" s="105"/>
    </row>
    <row r="112" spans="2:62" ht="20.100000000000001" hidden="1" customHeight="1" outlineLevel="1">
      <c r="B112" s="100"/>
      <c r="C112" s="908"/>
      <c r="D112" s="909"/>
      <c r="E112" s="909"/>
      <c r="F112" s="910"/>
      <c r="G112" s="890"/>
      <c r="H112" s="891"/>
      <c r="I112" s="152"/>
      <c r="J112" s="152"/>
      <c r="K112" s="152"/>
      <c r="L112" s="152"/>
      <c r="M112" s="152"/>
      <c r="N112" s="152"/>
      <c r="O112" s="152"/>
      <c r="P112" s="153"/>
      <c r="Q112" s="153"/>
      <c r="R112" s="156">
        <f t="shared" si="75"/>
        <v>0</v>
      </c>
      <c r="S112" s="156">
        <f t="shared" si="76"/>
        <v>0</v>
      </c>
      <c r="U112" s="157">
        <f t="shared" si="82"/>
        <v>0</v>
      </c>
      <c r="W112" s="152"/>
      <c r="X112" s="152"/>
      <c r="Y112" s="152"/>
      <c r="Z112" s="152"/>
      <c r="AA112" s="152"/>
      <c r="AB112" s="152"/>
      <c r="AC112" s="347"/>
      <c r="AD112" s="152"/>
      <c r="AE112" s="152"/>
      <c r="AF112" s="152"/>
      <c r="AG112" s="152"/>
      <c r="AH112" s="152"/>
      <c r="AI112" s="152"/>
      <c r="AJ112" s="347"/>
      <c r="AK112" s="152"/>
      <c r="AL112" s="152"/>
      <c r="AM112" s="295"/>
      <c r="AN112" s="228"/>
      <c r="AO112" s="228"/>
      <c r="AP112" s="228"/>
      <c r="AQ112" s="228"/>
      <c r="AR112" s="228"/>
      <c r="AS112" s="348"/>
      <c r="AT112" s="264">
        <f t="shared" si="85"/>
        <v>0</v>
      </c>
      <c r="AU112" s="259"/>
      <c r="AV112" s="265">
        <f t="shared" si="79"/>
        <v>0</v>
      </c>
      <c r="AX112" s="265">
        <f t="shared" si="83"/>
        <v>0</v>
      </c>
      <c r="AZ112" s="492">
        <f t="shared" si="80"/>
        <v>0</v>
      </c>
      <c r="BB112" s="492">
        <f t="shared" si="81"/>
        <v>0</v>
      </c>
      <c r="BD112" s="265">
        <f t="shared" si="84"/>
        <v>0</v>
      </c>
      <c r="BE112" s="105"/>
      <c r="BF112" s="105"/>
      <c r="BG112" s="105"/>
      <c r="BH112" s="105"/>
      <c r="BI112" s="105"/>
      <c r="BJ112" s="105"/>
    </row>
    <row r="113" spans="2:62" ht="9.9499999999999993" hidden="1" customHeight="1" outlineLevel="1">
      <c r="B113" s="101"/>
      <c r="C113" s="208"/>
      <c r="D113" s="208"/>
      <c r="E113" s="208"/>
      <c r="F113" s="208"/>
      <c r="G113" s="237"/>
      <c r="H113" s="207"/>
      <c r="I113" s="257"/>
      <c r="J113" s="257"/>
      <c r="K113" s="257"/>
      <c r="L113" s="257"/>
      <c r="M113" s="257"/>
      <c r="N113" s="257"/>
      <c r="O113" s="257"/>
      <c r="P113" s="256"/>
      <c r="Q113" s="102"/>
      <c r="R113" s="102"/>
      <c r="S113" s="102"/>
      <c r="U113" s="98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Z113" s="493"/>
      <c r="BE113" s="105"/>
      <c r="BF113" s="105"/>
      <c r="BG113" s="105"/>
      <c r="BH113" s="105"/>
      <c r="BI113" s="105"/>
      <c r="BJ113" s="105"/>
    </row>
    <row r="114" spans="2:62" ht="20.100000000000001" customHeight="1" collapsed="1">
      <c r="B114" s="151">
        <f>B97+1</f>
        <v>7</v>
      </c>
      <c r="C114" s="916"/>
      <c r="D114" s="917"/>
      <c r="E114" s="917"/>
      <c r="F114" s="918"/>
      <c r="G114" s="429"/>
      <c r="H114" s="206">
        <v>1</v>
      </c>
      <c r="I114" s="642">
        <f t="shared" ref="I114" si="86">$H114*SUM(I115:I129)</f>
        <v>0</v>
      </c>
      <c r="J114" s="643">
        <f t="shared" ref="J114:O114" si="87">$H114*SUM(J115:J129)</f>
        <v>0</v>
      </c>
      <c r="K114" s="644">
        <f t="shared" si="87"/>
        <v>0</v>
      </c>
      <c r="L114" s="645">
        <f t="shared" si="87"/>
        <v>0</v>
      </c>
      <c r="M114" s="645">
        <f t="shared" si="87"/>
        <v>0</v>
      </c>
      <c r="N114" s="644">
        <f t="shared" si="87"/>
        <v>0</v>
      </c>
      <c r="O114" s="642">
        <f t="shared" si="87"/>
        <v>0</v>
      </c>
      <c r="P114" s="209">
        <f t="shared" ref="P114:Q114" si="88">$H114*SUM(P115:P129)</f>
        <v>0</v>
      </c>
      <c r="Q114" s="210">
        <f t="shared" si="88"/>
        <v>0</v>
      </c>
      <c r="R114" s="136">
        <f t="shared" ref="R114:R129" si="89">P114*(1+Gewinn)*(1+SicherheitAngebot)</f>
        <v>0</v>
      </c>
      <c r="S114" s="137">
        <f t="shared" ref="S114:S129" si="90">Q114*(1+MGKZ)*(1+Gewinn)*(1+SicherheitAngebot)</f>
        <v>0</v>
      </c>
      <c r="U114" s="10">
        <f>I114*$I$7+J114*$J$7+K114*$K$7+L114*$L$7+M114*$M$7+N114*$N$7+O114*$O$7+R114+S114</f>
        <v>0</v>
      </c>
      <c r="W114" s="646">
        <f t="shared" ref="W114:AB114" si="91">$H114*SUM(W115:W129)</f>
        <v>0</v>
      </c>
      <c r="X114" s="647">
        <f t="shared" si="91"/>
        <v>0</v>
      </c>
      <c r="Y114" s="648">
        <f t="shared" si="91"/>
        <v>0</v>
      </c>
      <c r="Z114" s="649">
        <f t="shared" si="91"/>
        <v>0</v>
      </c>
      <c r="AA114" s="648">
        <f t="shared" si="91"/>
        <v>0</v>
      </c>
      <c r="AB114" s="646">
        <f t="shared" si="91"/>
        <v>0</v>
      </c>
      <c r="AC114" s="258"/>
      <c r="AD114" s="646">
        <f t="shared" ref="AD114:AM114" si="92">$H114*SUM(AD115:AD129)</f>
        <v>0</v>
      </c>
      <c r="AE114" s="647">
        <f t="shared" si="92"/>
        <v>0</v>
      </c>
      <c r="AF114" s="648">
        <f t="shared" si="92"/>
        <v>0</v>
      </c>
      <c r="AG114" s="649">
        <f t="shared" si="92"/>
        <v>0</v>
      </c>
      <c r="AH114" s="648">
        <f t="shared" si="92"/>
        <v>0</v>
      </c>
      <c r="AI114" s="646">
        <f t="shared" si="92"/>
        <v>0</v>
      </c>
      <c r="AJ114" s="258"/>
      <c r="AK114" s="653">
        <f t="shared" si="92"/>
        <v>0</v>
      </c>
      <c r="AL114" s="653">
        <f t="shared" si="92"/>
        <v>0</v>
      </c>
      <c r="AM114" s="653">
        <f t="shared" si="92"/>
        <v>0</v>
      </c>
      <c r="AN114" s="227">
        <f>$H114*SUM(AN115:AN129)*(1+Gewinn)*(1+SicherheitAngebot)</f>
        <v>0</v>
      </c>
      <c r="AO114" s="227">
        <f>$H114*SUM(AO115:AO129)*(1+Gewinn)*(1+SicherheitAngebot)</f>
        <v>0</v>
      </c>
      <c r="AP114" s="227">
        <f>$H114*SUM(AP115:AP129)*(1+Gewinn)*(1+SicherheitAngebot)</f>
        <v>0</v>
      </c>
      <c r="AQ114" s="227">
        <f>$H114*SUM(AQ115:AQ129)*(1+Gewinn)*(1+SicherheitAngebot)</f>
        <v>0</v>
      </c>
      <c r="AR114" s="227">
        <f>$H114*SUM(AR115:AR129)*(1+Gewinn)*(1+SicherheitAngebot)</f>
        <v>0</v>
      </c>
      <c r="AS114" s="262"/>
      <c r="AT114" s="263">
        <f t="shared" ref="AT114:AT177" si="93">((W114+AD114)*$W$7+(X114+AE114)*$X$7+(Y114+Z114+AF114+AG114)*$Z$7+(AA114+AH114)*$AA$7+(AB114+AI114)*$AB$7)*Zuschläge_IBN</f>
        <v>0</v>
      </c>
      <c r="AU114" s="259"/>
      <c r="AV114" s="491">
        <f>AK114*$AK$7+AL114*$AL$7+AM114*$AM$7+SUM(AN114:AR114)+AT114/Zuschläge_IBN+AT114</f>
        <v>0</v>
      </c>
      <c r="AX114" s="685">
        <f>U114+AV114</f>
        <v>0</v>
      </c>
      <c r="AZ114" s="490">
        <f>IF(H114&gt;0,U114/(1+SicherheitAngebot)*(1+Sicherheit),0)</f>
        <v>0</v>
      </c>
      <c r="BB114" s="490">
        <f>IF(H114&gt;0,AV114/(1+SicherheitAngebot)*(1+Sicherheit),0)</f>
        <v>0</v>
      </c>
      <c r="BD114" s="490">
        <f>AZ114+BB114</f>
        <v>0</v>
      </c>
      <c r="BE114" s="105"/>
      <c r="BF114" s="105"/>
      <c r="BG114" s="105"/>
      <c r="BH114" s="105"/>
      <c r="BI114" s="105"/>
      <c r="BJ114" s="105"/>
    </row>
    <row r="115" spans="2:62" ht="20.100000000000001" hidden="1" customHeight="1" outlineLevel="1">
      <c r="B115" s="99"/>
      <c r="C115" s="908"/>
      <c r="D115" s="909"/>
      <c r="E115" s="909"/>
      <c r="F115" s="910"/>
      <c r="G115" s="890"/>
      <c r="H115" s="901"/>
      <c r="I115" s="152"/>
      <c r="J115" s="152"/>
      <c r="K115" s="152"/>
      <c r="L115" s="152"/>
      <c r="M115" s="152"/>
      <c r="N115" s="152"/>
      <c r="O115" s="152"/>
      <c r="P115" s="153"/>
      <c r="Q115" s="153"/>
      <c r="R115" s="156">
        <f t="shared" si="89"/>
        <v>0</v>
      </c>
      <c r="S115" s="156">
        <f t="shared" si="90"/>
        <v>0</v>
      </c>
      <c r="U115" s="157">
        <f>I115*$I$7+J115*$J$7+K115*$K$7+L115*$L$7+M115*$M$7+N115*$N$7+O115*$O$7+R115+S115</f>
        <v>0</v>
      </c>
      <c r="W115" s="152"/>
      <c r="X115" s="152"/>
      <c r="Y115" s="152"/>
      <c r="Z115" s="152"/>
      <c r="AA115" s="152"/>
      <c r="AB115" s="152"/>
      <c r="AC115" s="347"/>
      <c r="AD115" s="152"/>
      <c r="AE115" s="152"/>
      <c r="AF115" s="152"/>
      <c r="AG115" s="152"/>
      <c r="AH115" s="152"/>
      <c r="AI115" s="152"/>
      <c r="AJ115" s="347"/>
      <c r="AK115" s="152"/>
      <c r="AL115" s="152"/>
      <c r="AM115" s="295"/>
      <c r="AN115" s="228"/>
      <c r="AO115" s="228"/>
      <c r="AP115" s="228"/>
      <c r="AQ115" s="228"/>
      <c r="AR115" s="228"/>
      <c r="AS115" s="348"/>
      <c r="AT115" s="264">
        <f t="shared" si="93"/>
        <v>0</v>
      </c>
      <c r="AU115" s="259"/>
      <c r="AV115" s="265">
        <f t="shared" ref="AV115:AV129" si="94">AK115*$AK$7+AL115*$AL$7+AM115*$AM$7+SUM(AN115:AR115)*(1+Gewinn)*(1+SicherheitAngebot)+AT115/Zuschläge_IBN+AT115</f>
        <v>0</v>
      </c>
      <c r="AX115" s="265">
        <f>U115+AV115</f>
        <v>0</v>
      </c>
      <c r="AZ115" s="492">
        <f t="shared" ref="AZ115:AZ129" si="95">U115/(1+SicherheitAngebot)*(1+Sicherheit)</f>
        <v>0</v>
      </c>
      <c r="BB115" s="492">
        <f t="shared" ref="BB115:BB129" si="96">AV115/(1+SicherheitAngebot)*(1+Sicherheit)</f>
        <v>0</v>
      </c>
      <c r="BD115" s="265">
        <f>AZ115+BB115</f>
        <v>0</v>
      </c>
      <c r="BE115" s="105"/>
      <c r="BF115" s="105"/>
      <c r="BG115" s="105"/>
      <c r="BH115" s="105"/>
      <c r="BI115" s="105"/>
      <c r="BJ115" s="105"/>
    </row>
    <row r="116" spans="2:62" ht="20.100000000000001" hidden="1" customHeight="1" outlineLevel="1">
      <c r="B116" s="100"/>
      <c r="C116" s="908"/>
      <c r="D116" s="909"/>
      <c r="E116" s="909"/>
      <c r="F116" s="910"/>
      <c r="G116" s="890"/>
      <c r="H116" s="891"/>
      <c r="I116" s="152"/>
      <c r="J116" s="152"/>
      <c r="K116" s="152"/>
      <c r="L116" s="152"/>
      <c r="M116" s="152"/>
      <c r="N116" s="152"/>
      <c r="O116" s="152"/>
      <c r="P116" s="153"/>
      <c r="Q116" s="153"/>
      <c r="R116" s="156">
        <f t="shared" si="89"/>
        <v>0</v>
      </c>
      <c r="S116" s="156">
        <f t="shared" si="90"/>
        <v>0</v>
      </c>
      <c r="U116" s="157">
        <f t="shared" ref="U116:U129" si="97">I116*$I$7+J116*$J$7+K116*$K$7+L116*$L$7+M116*$M$7+N116*$N$7+O116*$O$7+R116+S116</f>
        <v>0</v>
      </c>
      <c r="W116" s="152"/>
      <c r="X116" s="152"/>
      <c r="Y116" s="152"/>
      <c r="Z116" s="152"/>
      <c r="AA116" s="152"/>
      <c r="AB116" s="152"/>
      <c r="AC116" s="347"/>
      <c r="AD116" s="152"/>
      <c r="AE116" s="152"/>
      <c r="AF116" s="152"/>
      <c r="AG116" s="152"/>
      <c r="AH116" s="152"/>
      <c r="AI116" s="152"/>
      <c r="AJ116" s="347"/>
      <c r="AK116" s="152"/>
      <c r="AL116" s="152"/>
      <c r="AM116" s="295"/>
      <c r="AN116" s="228"/>
      <c r="AO116" s="228"/>
      <c r="AP116" s="228"/>
      <c r="AQ116" s="228"/>
      <c r="AR116" s="228"/>
      <c r="AS116" s="348"/>
      <c r="AT116" s="264">
        <f t="shared" si="93"/>
        <v>0</v>
      </c>
      <c r="AU116" s="259"/>
      <c r="AV116" s="265">
        <f t="shared" si="94"/>
        <v>0</v>
      </c>
      <c r="AX116" s="265">
        <f t="shared" ref="AX116:AX129" si="98">U116+AV116</f>
        <v>0</v>
      </c>
      <c r="AZ116" s="492">
        <f t="shared" si="95"/>
        <v>0</v>
      </c>
      <c r="BB116" s="492">
        <f t="shared" si="96"/>
        <v>0</v>
      </c>
      <c r="BD116" s="265">
        <f t="shared" ref="BD116:BD129" si="99">AZ116+BB116</f>
        <v>0</v>
      </c>
      <c r="BE116" s="105"/>
      <c r="BF116" s="105"/>
      <c r="BG116" s="105"/>
      <c r="BH116" s="105"/>
      <c r="BI116" s="105"/>
      <c r="BJ116" s="105"/>
    </row>
    <row r="117" spans="2:62" ht="20.100000000000001" hidden="1" customHeight="1" outlineLevel="1">
      <c r="B117" s="100"/>
      <c r="C117" s="908"/>
      <c r="D117" s="909"/>
      <c r="E117" s="909"/>
      <c r="F117" s="910"/>
      <c r="G117" s="890"/>
      <c r="H117" s="891"/>
      <c r="I117" s="152"/>
      <c r="J117" s="152"/>
      <c r="K117" s="152"/>
      <c r="L117" s="152"/>
      <c r="M117" s="152"/>
      <c r="N117" s="152"/>
      <c r="O117" s="152"/>
      <c r="P117" s="153"/>
      <c r="Q117" s="153"/>
      <c r="R117" s="156">
        <f t="shared" si="89"/>
        <v>0</v>
      </c>
      <c r="S117" s="156">
        <f t="shared" si="90"/>
        <v>0</v>
      </c>
      <c r="U117" s="157">
        <f t="shared" si="97"/>
        <v>0</v>
      </c>
      <c r="W117" s="152"/>
      <c r="X117" s="152"/>
      <c r="Y117" s="152"/>
      <c r="Z117" s="152"/>
      <c r="AA117" s="152"/>
      <c r="AB117" s="152"/>
      <c r="AC117" s="347"/>
      <c r="AD117" s="152"/>
      <c r="AE117" s="152"/>
      <c r="AF117" s="152"/>
      <c r="AG117" s="152"/>
      <c r="AH117" s="152"/>
      <c r="AI117" s="152"/>
      <c r="AJ117" s="347"/>
      <c r="AK117" s="152"/>
      <c r="AL117" s="152"/>
      <c r="AM117" s="295"/>
      <c r="AN117" s="228"/>
      <c r="AO117" s="228"/>
      <c r="AP117" s="228"/>
      <c r="AQ117" s="228"/>
      <c r="AR117" s="228"/>
      <c r="AS117" s="348"/>
      <c r="AT117" s="264">
        <f t="shared" si="93"/>
        <v>0</v>
      </c>
      <c r="AU117" s="259"/>
      <c r="AV117" s="265">
        <f t="shared" si="94"/>
        <v>0</v>
      </c>
      <c r="AX117" s="265">
        <f t="shared" si="98"/>
        <v>0</v>
      </c>
      <c r="AZ117" s="492">
        <f t="shared" si="95"/>
        <v>0</v>
      </c>
      <c r="BB117" s="492">
        <f t="shared" si="96"/>
        <v>0</v>
      </c>
      <c r="BD117" s="265">
        <f t="shared" si="99"/>
        <v>0</v>
      </c>
      <c r="BE117" s="105"/>
      <c r="BF117" s="105"/>
      <c r="BG117" s="105"/>
      <c r="BH117" s="105"/>
      <c r="BI117" s="105"/>
      <c r="BJ117" s="105"/>
    </row>
    <row r="118" spans="2:62" ht="20.100000000000001" hidden="1" customHeight="1" outlineLevel="1">
      <c r="B118" s="100"/>
      <c r="C118" s="908"/>
      <c r="D118" s="909"/>
      <c r="E118" s="909"/>
      <c r="F118" s="910"/>
      <c r="G118" s="890"/>
      <c r="H118" s="891"/>
      <c r="I118" s="152"/>
      <c r="J118" s="152"/>
      <c r="K118" s="152"/>
      <c r="L118" s="152"/>
      <c r="M118" s="152"/>
      <c r="N118" s="152"/>
      <c r="O118" s="152"/>
      <c r="P118" s="153"/>
      <c r="Q118" s="153"/>
      <c r="R118" s="156">
        <f t="shared" si="89"/>
        <v>0</v>
      </c>
      <c r="S118" s="156">
        <f t="shared" si="90"/>
        <v>0</v>
      </c>
      <c r="U118" s="157">
        <f t="shared" si="97"/>
        <v>0</v>
      </c>
      <c r="W118" s="152"/>
      <c r="X118" s="152"/>
      <c r="Y118" s="152"/>
      <c r="Z118" s="152"/>
      <c r="AA118" s="152"/>
      <c r="AB118" s="152"/>
      <c r="AC118" s="347"/>
      <c r="AD118" s="152"/>
      <c r="AE118" s="152"/>
      <c r="AF118" s="152"/>
      <c r="AG118" s="152"/>
      <c r="AH118" s="152"/>
      <c r="AI118" s="152"/>
      <c r="AJ118" s="347"/>
      <c r="AK118" s="152"/>
      <c r="AL118" s="152"/>
      <c r="AM118" s="295"/>
      <c r="AN118" s="228"/>
      <c r="AO118" s="228"/>
      <c r="AP118" s="228"/>
      <c r="AQ118" s="228"/>
      <c r="AR118" s="228"/>
      <c r="AS118" s="348"/>
      <c r="AT118" s="264">
        <f t="shared" si="93"/>
        <v>0</v>
      </c>
      <c r="AU118" s="259"/>
      <c r="AV118" s="265">
        <f t="shared" si="94"/>
        <v>0</v>
      </c>
      <c r="AX118" s="265">
        <f t="shared" si="98"/>
        <v>0</v>
      </c>
      <c r="AZ118" s="492">
        <f t="shared" si="95"/>
        <v>0</v>
      </c>
      <c r="BB118" s="492">
        <f t="shared" si="96"/>
        <v>0</v>
      </c>
      <c r="BD118" s="265">
        <f t="shared" si="99"/>
        <v>0</v>
      </c>
      <c r="BE118" s="105"/>
      <c r="BF118" s="105"/>
      <c r="BG118" s="105"/>
      <c r="BH118" s="105"/>
      <c r="BI118" s="105"/>
      <c r="BJ118" s="105"/>
    </row>
    <row r="119" spans="2:62" ht="20.100000000000001" hidden="1" customHeight="1" outlineLevel="1">
      <c r="B119" s="100"/>
      <c r="C119" s="908"/>
      <c r="D119" s="909"/>
      <c r="E119" s="909"/>
      <c r="F119" s="910"/>
      <c r="G119" s="890"/>
      <c r="H119" s="891"/>
      <c r="I119" s="152"/>
      <c r="J119" s="152"/>
      <c r="K119" s="152"/>
      <c r="L119" s="152"/>
      <c r="M119" s="152"/>
      <c r="N119" s="152"/>
      <c r="O119" s="152"/>
      <c r="P119" s="153"/>
      <c r="Q119" s="153"/>
      <c r="R119" s="156">
        <f t="shared" si="89"/>
        <v>0</v>
      </c>
      <c r="S119" s="156">
        <f t="shared" si="90"/>
        <v>0</v>
      </c>
      <c r="U119" s="157">
        <f t="shared" si="97"/>
        <v>0</v>
      </c>
      <c r="W119" s="152"/>
      <c r="X119" s="152"/>
      <c r="Y119" s="152"/>
      <c r="Z119" s="152"/>
      <c r="AA119" s="152"/>
      <c r="AB119" s="152"/>
      <c r="AC119" s="347"/>
      <c r="AD119" s="152"/>
      <c r="AE119" s="152"/>
      <c r="AF119" s="152"/>
      <c r="AG119" s="152"/>
      <c r="AH119" s="152"/>
      <c r="AI119" s="152"/>
      <c r="AJ119" s="347"/>
      <c r="AK119" s="152"/>
      <c r="AL119" s="152"/>
      <c r="AM119" s="295"/>
      <c r="AN119" s="228"/>
      <c r="AO119" s="228"/>
      <c r="AP119" s="228"/>
      <c r="AQ119" s="228"/>
      <c r="AR119" s="228"/>
      <c r="AS119" s="348"/>
      <c r="AT119" s="264">
        <f t="shared" si="93"/>
        <v>0</v>
      </c>
      <c r="AU119" s="259"/>
      <c r="AV119" s="265">
        <f t="shared" si="94"/>
        <v>0</v>
      </c>
      <c r="AX119" s="265">
        <f t="shared" si="98"/>
        <v>0</v>
      </c>
      <c r="AZ119" s="492">
        <f t="shared" si="95"/>
        <v>0</v>
      </c>
      <c r="BB119" s="492">
        <f t="shared" si="96"/>
        <v>0</v>
      </c>
      <c r="BD119" s="265">
        <f t="shared" si="99"/>
        <v>0</v>
      </c>
      <c r="BE119" s="105"/>
      <c r="BF119" s="105"/>
      <c r="BG119" s="105"/>
      <c r="BH119" s="105"/>
      <c r="BI119" s="105"/>
      <c r="BJ119" s="105"/>
    </row>
    <row r="120" spans="2:62" ht="20.100000000000001" hidden="1" customHeight="1" outlineLevel="1">
      <c r="B120" s="100"/>
      <c r="C120" s="908"/>
      <c r="D120" s="909"/>
      <c r="E120" s="909"/>
      <c r="F120" s="910"/>
      <c r="G120" s="890"/>
      <c r="H120" s="891"/>
      <c r="I120" s="152"/>
      <c r="J120" s="152"/>
      <c r="K120" s="152"/>
      <c r="L120" s="152"/>
      <c r="M120" s="152"/>
      <c r="N120" s="152"/>
      <c r="O120" s="152"/>
      <c r="P120" s="153"/>
      <c r="Q120" s="153"/>
      <c r="R120" s="156">
        <f t="shared" si="89"/>
        <v>0</v>
      </c>
      <c r="S120" s="156">
        <f t="shared" si="90"/>
        <v>0</v>
      </c>
      <c r="U120" s="157">
        <f t="shared" si="97"/>
        <v>0</v>
      </c>
      <c r="W120" s="152"/>
      <c r="X120" s="152"/>
      <c r="Y120" s="152"/>
      <c r="Z120" s="152"/>
      <c r="AA120" s="152"/>
      <c r="AB120" s="152"/>
      <c r="AC120" s="347"/>
      <c r="AD120" s="152"/>
      <c r="AE120" s="152"/>
      <c r="AF120" s="152"/>
      <c r="AG120" s="152"/>
      <c r="AH120" s="152"/>
      <c r="AI120" s="152"/>
      <c r="AJ120" s="347"/>
      <c r="AK120" s="152"/>
      <c r="AL120" s="152"/>
      <c r="AM120" s="295"/>
      <c r="AN120" s="228"/>
      <c r="AO120" s="228"/>
      <c r="AP120" s="228"/>
      <c r="AQ120" s="228"/>
      <c r="AR120" s="228"/>
      <c r="AS120" s="348"/>
      <c r="AT120" s="264">
        <f t="shared" si="93"/>
        <v>0</v>
      </c>
      <c r="AU120" s="259"/>
      <c r="AV120" s="265">
        <f t="shared" si="94"/>
        <v>0</v>
      </c>
      <c r="AX120" s="265">
        <f t="shared" si="98"/>
        <v>0</v>
      </c>
      <c r="AZ120" s="492">
        <f t="shared" si="95"/>
        <v>0</v>
      </c>
      <c r="BB120" s="492">
        <f t="shared" si="96"/>
        <v>0</v>
      </c>
      <c r="BD120" s="265">
        <f t="shared" si="99"/>
        <v>0</v>
      </c>
      <c r="BE120" s="105"/>
      <c r="BF120" s="105"/>
      <c r="BG120" s="105"/>
      <c r="BH120" s="105"/>
      <c r="BI120" s="105"/>
      <c r="BJ120" s="105"/>
    </row>
    <row r="121" spans="2:62" ht="20.100000000000001" hidden="1" customHeight="1" outlineLevel="1">
      <c r="B121" s="100"/>
      <c r="C121" s="908"/>
      <c r="D121" s="909"/>
      <c r="E121" s="909"/>
      <c r="F121" s="910"/>
      <c r="G121" s="890"/>
      <c r="H121" s="891"/>
      <c r="I121" s="152"/>
      <c r="J121" s="152"/>
      <c r="K121" s="152"/>
      <c r="L121" s="152"/>
      <c r="M121" s="152"/>
      <c r="N121" s="152"/>
      <c r="O121" s="152"/>
      <c r="P121" s="153"/>
      <c r="Q121" s="153"/>
      <c r="R121" s="156">
        <f t="shared" si="89"/>
        <v>0</v>
      </c>
      <c r="S121" s="156">
        <f t="shared" si="90"/>
        <v>0</v>
      </c>
      <c r="U121" s="157">
        <f t="shared" si="97"/>
        <v>0</v>
      </c>
      <c r="W121" s="152"/>
      <c r="X121" s="152"/>
      <c r="Y121" s="152"/>
      <c r="Z121" s="152"/>
      <c r="AA121" s="152"/>
      <c r="AB121" s="152"/>
      <c r="AC121" s="347"/>
      <c r="AD121" s="152"/>
      <c r="AE121" s="152"/>
      <c r="AF121" s="152"/>
      <c r="AG121" s="152"/>
      <c r="AH121" s="152"/>
      <c r="AI121" s="152"/>
      <c r="AJ121" s="347"/>
      <c r="AK121" s="152"/>
      <c r="AL121" s="152"/>
      <c r="AM121" s="295"/>
      <c r="AN121" s="228"/>
      <c r="AO121" s="228"/>
      <c r="AP121" s="228"/>
      <c r="AQ121" s="228"/>
      <c r="AR121" s="228"/>
      <c r="AS121" s="348"/>
      <c r="AT121" s="264">
        <f t="shared" si="93"/>
        <v>0</v>
      </c>
      <c r="AU121" s="259"/>
      <c r="AV121" s="265">
        <f t="shared" si="94"/>
        <v>0</v>
      </c>
      <c r="AX121" s="265">
        <f t="shared" si="98"/>
        <v>0</v>
      </c>
      <c r="AZ121" s="492">
        <f t="shared" si="95"/>
        <v>0</v>
      </c>
      <c r="BB121" s="492">
        <f t="shared" si="96"/>
        <v>0</v>
      </c>
      <c r="BD121" s="265">
        <f t="shared" si="99"/>
        <v>0</v>
      </c>
      <c r="BE121" s="105"/>
      <c r="BF121" s="105"/>
      <c r="BG121" s="105"/>
      <c r="BH121" s="105"/>
      <c r="BI121" s="105"/>
      <c r="BJ121" s="105"/>
    </row>
    <row r="122" spans="2:62" ht="20.100000000000001" hidden="1" customHeight="1" outlineLevel="1">
      <c r="B122" s="100"/>
      <c r="C122" s="908"/>
      <c r="D122" s="909"/>
      <c r="E122" s="909"/>
      <c r="F122" s="910"/>
      <c r="G122" s="890"/>
      <c r="H122" s="891"/>
      <c r="I122" s="152"/>
      <c r="J122" s="152"/>
      <c r="K122" s="152"/>
      <c r="L122" s="152"/>
      <c r="M122" s="152"/>
      <c r="N122" s="152"/>
      <c r="O122" s="152"/>
      <c r="P122" s="153"/>
      <c r="Q122" s="153"/>
      <c r="R122" s="156">
        <f t="shared" si="89"/>
        <v>0</v>
      </c>
      <c r="S122" s="156">
        <f t="shared" si="90"/>
        <v>0</v>
      </c>
      <c r="U122" s="157">
        <f t="shared" si="97"/>
        <v>0</v>
      </c>
      <c r="W122" s="152"/>
      <c r="X122" s="152"/>
      <c r="Y122" s="152"/>
      <c r="Z122" s="152"/>
      <c r="AA122" s="152"/>
      <c r="AB122" s="152"/>
      <c r="AC122" s="347"/>
      <c r="AD122" s="152"/>
      <c r="AE122" s="152"/>
      <c r="AF122" s="152"/>
      <c r="AG122" s="152"/>
      <c r="AH122" s="152"/>
      <c r="AI122" s="152"/>
      <c r="AJ122" s="347"/>
      <c r="AK122" s="152"/>
      <c r="AL122" s="152"/>
      <c r="AM122" s="295"/>
      <c r="AN122" s="228"/>
      <c r="AO122" s="228"/>
      <c r="AP122" s="228"/>
      <c r="AQ122" s="228"/>
      <c r="AR122" s="228"/>
      <c r="AS122" s="348"/>
      <c r="AT122" s="264">
        <f t="shared" si="93"/>
        <v>0</v>
      </c>
      <c r="AU122" s="259"/>
      <c r="AV122" s="265">
        <f t="shared" si="94"/>
        <v>0</v>
      </c>
      <c r="AX122" s="265">
        <f t="shared" si="98"/>
        <v>0</v>
      </c>
      <c r="AZ122" s="492">
        <f t="shared" si="95"/>
        <v>0</v>
      </c>
      <c r="BB122" s="492">
        <f t="shared" si="96"/>
        <v>0</v>
      </c>
      <c r="BD122" s="265">
        <f t="shared" si="99"/>
        <v>0</v>
      </c>
      <c r="BE122" s="105"/>
      <c r="BF122" s="105"/>
      <c r="BG122" s="105"/>
      <c r="BH122" s="105"/>
      <c r="BI122" s="105"/>
      <c r="BJ122" s="105"/>
    </row>
    <row r="123" spans="2:62" ht="20.100000000000001" hidden="1" customHeight="1" outlineLevel="1">
      <c r="B123" s="100"/>
      <c r="C123" s="908"/>
      <c r="D123" s="909"/>
      <c r="E123" s="909"/>
      <c r="F123" s="910"/>
      <c r="G123" s="890"/>
      <c r="H123" s="891"/>
      <c r="I123" s="152"/>
      <c r="J123" s="152"/>
      <c r="K123" s="152"/>
      <c r="L123" s="152"/>
      <c r="M123" s="152"/>
      <c r="N123" s="152"/>
      <c r="O123" s="152"/>
      <c r="P123" s="153"/>
      <c r="Q123" s="153"/>
      <c r="R123" s="156">
        <f t="shared" si="89"/>
        <v>0</v>
      </c>
      <c r="S123" s="156">
        <f t="shared" si="90"/>
        <v>0</v>
      </c>
      <c r="U123" s="157">
        <f t="shared" si="97"/>
        <v>0</v>
      </c>
      <c r="W123" s="152"/>
      <c r="X123" s="152"/>
      <c r="Y123" s="152"/>
      <c r="Z123" s="152"/>
      <c r="AA123" s="152"/>
      <c r="AB123" s="152"/>
      <c r="AC123" s="347"/>
      <c r="AD123" s="152"/>
      <c r="AE123" s="152"/>
      <c r="AF123" s="152"/>
      <c r="AG123" s="152"/>
      <c r="AH123" s="152"/>
      <c r="AI123" s="152"/>
      <c r="AJ123" s="347"/>
      <c r="AK123" s="152"/>
      <c r="AL123" s="152"/>
      <c r="AM123" s="295"/>
      <c r="AN123" s="228"/>
      <c r="AO123" s="228"/>
      <c r="AP123" s="228"/>
      <c r="AQ123" s="228"/>
      <c r="AR123" s="228"/>
      <c r="AS123" s="348"/>
      <c r="AT123" s="264">
        <f t="shared" si="93"/>
        <v>0</v>
      </c>
      <c r="AU123" s="259"/>
      <c r="AV123" s="265">
        <f t="shared" si="94"/>
        <v>0</v>
      </c>
      <c r="AX123" s="265">
        <f t="shared" si="98"/>
        <v>0</v>
      </c>
      <c r="AZ123" s="492">
        <f t="shared" si="95"/>
        <v>0</v>
      </c>
      <c r="BB123" s="492">
        <f t="shared" si="96"/>
        <v>0</v>
      </c>
      <c r="BD123" s="265">
        <f t="shared" si="99"/>
        <v>0</v>
      </c>
      <c r="BE123" s="105"/>
      <c r="BF123" s="105"/>
      <c r="BG123" s="105"/>
      <c r="BH123" s="105"/>
      <c r="BI123" s="105"/>
      <c r="BJ123" s="105"/>
    </row>
    <row r="124" spans="2:62" ht="20.100000000000001" hidden="1" customHeight="1" outlineLevel="1">
      <c r="B124" s="100"/>
      <c r="C124" s="908"/>
      <c r="D124" s="909"/>
      <c r="E124" s="909"/>
      <c r="F124" s="910"/>
      <c r="G124" s="890"/>
      <c r="H124" s="891"/>
      <c r="I124" s="152"/>
      <c r="J124" s="152"/>
      <c r="K124" s="152"/>
      <c r="L124" s="152"/>
      <c r="M124" s="152"/>
      <c r="N124" s="152"/>
      <c r="O124" s="152"/>
      <c r="P124" s="153"/>
      <c r="Q124" s="153"/>
      <c r="R124" s="156">
        <f t="shared" si="89"/>
        <v>0</v>
      </c>
      <c r="S124" s="156">
        <f t="shared" si="90"/>
        <v>0</v>
      </c>
      <c r="U124" s="157">
        <f t="shared" si="97"/>
        <v>0</v>
      </c>
      <c r="W124" s="152"/>
      <c r="X124" s="152"/>
      <c r="Y124" s="152"/>
      <c r="Z124" s="152"/>
      <c r="AA124" s="152"/>
      <c r="AB124" s="152"/>
      <c r="AC124" s="347"/>
      <c r="AD124" s="152"/>
      <c r="AE124" s="152"/>
      <c r="AF124" s="152"/>
      <c r="AG124" s="152"/>
      <c r="AH124" s="152"/>
      <c r="AI124" s="152"/>
      <c r="AJ124" s="347"/>
      <c r="AK124" s="152"/>
      <c r="AL124" s="152"/>
      <c r="AM124" s="295"/>
      <c r="AN124" s="228"/>
      <c r="AO124" s="228"/>
      <c r="AP124" s="228"/>
      <c r="AQ124" s="228"/>
      <c r="AR124" s="228"/>
      <c r="AS124" s="348"/>
      <c r="AT124" s="264">
        <f t="shared" si="93"/>
        <v>0</v>
      </c>
      <c r="AU124" s="259"/>
      <c r="AV124" s="265">
        <f t="shared" si="94"/>
        <v>0</v>
      </c>
      <c r="AX124" s="265">
        <f t="shared" si="98"/>
        <v>0</v>
      </c>
      <c r="AZ124" s="492">
        <f t="shared" si="95"/>
        <v>0</v>
      </c>
      <c r="BB124" s="492">
        <f t="shared" si="96"/>
        <v>0</v>
      </c>
      <c r="BD124" s="265">
        <f t="shared" si="99"/>
        <v>0</v>
      </c>
      <c r="BE124" s="105"/>
      <c r="BF124" s="105"/>
      <c r="BG124" s="105"/>
      <c r="BH124" s="105"/>
      <c r="BI124" s="105"/>
      <c r="BJ124" s="105"/>
    </row>
    <row r="125" spans="2:62" ht="20.100000000000001" hidden="1" customHeight="1" outlineLevel="1">
      <c r="B125" s="100"/>
      <c r="C125" s="908"/>
      <c r="D125" s="909"/>
      <c r="E125" s="909"/>
      <c r="F125" s="910"/>
      <c r="G125" s="890"/>
      <c r="H125" s="891"/>
      <c r="I125" s="152"/>
      <c r="J125" s="152"/>
      <c r="K125" s="152"/>
      <c r="L125" s="152"/>
      <c r="M125" s="152"/>
      <c r="N125" s="152"/>
      <c r="O125" s="152"/>
      <c r="P125" s="153"/>
      <c r="Q125" s="153"/>
      <c r="R125" s="156">
        <f t="shared" si="89"/>
        <v>0</v>
      </c>
      <c r="S125" s="156">
        <f t="shared" si="90"/>
        <v>0</v>
      </c>
      <c r="U125" s="157">
        <f t="shared" si="97"/>
        <v>0</v>
      </c>
      <c r="W125" s="152"/>
      <c r="X125" s="152"/>
      <c r="Y125" s="152"/>
      <c r="Z125" s="152"/>
      <c r="AA125" s="152"/>
      <c r="AB125" s="152"/>
      <c r="AC125" s="347"/>
      <c r="AD125" s="152"/>
      <c r="AE125" s="152"/>
      <c r="AF125" s="152"/>
      <c r="AG125" s="152"/>
      <c r="AH125" s="152"/>
      <c r="AI125" s="152"/>
      <c r="AJ125" s="347"/>
      <c r="AK125" s="152"/>
      <c r="AL125" s="152"/>
      <c r="AM125" s="295"/>
      <c r="AN125" s="228"/>
      <c r="AO125" s="228"/>
      <c r="AP125" s="228"/>
      <c r="AQ125" s="228"/>
      <c r="AR125" s="228"/>
      <c r="AS125" s="348"/>
      <c r="AT125" s="264">
        <f t="shared" si="93"/>
        <v>0</v>
      </c>
      <c r="AU125" s="259"/>
      <c r="AV125" s="265">
        <f t="shared" si="94"/>
        <v>0</v>
      </c>
      <c r="AX125" s="265">
        <f t="shared" si="98"/>
        <v>0</v>
      </c>
      <c r="AZ125" s="492">
        <f t="shared" si="95"/>
        <v>0</v>
      </c>
      <c r="BB125" s="492">
        <f t="shared" si="96"/>
        <v>0</v>
      </c>
      <c r="BD125" s="265">
        <f t="shared" si="99"/>
        <v>0</v>
      </c>
      <c r="BE125" s="105"/>
      <c r="BF125" s="105"/>
      <c r="BG125" s="105"/>
      <c r="BH125" s="105"/>
      <c r="BI125" s="105"/>
      <c r="BJ125" s="105"/>
    </row>
    <row r="126" spans="2:62" ht="20.100000000000001" hidden="1" customHeight="1" outlineLevel="1">
      <c r="B126" s="100"/>
      <c r="C126" s="908"/>
      <c r="D126" s="909"/>
      <c r="E126" s="909"/>
      <c r="F126" s="910"/>
      <c r="G126" s="890"/>
      <c r="H126" s="891"/>
      <c r="I126" s="152"/>
      <c r="J126" s="152"/>
      <c r="K126" s="152"/>
      <c r="L126" s="152"/>
      <c r="M126" s="152"/>
      <c r="N126" s="152"/>
      <c r="O126" s="152"/>
      <c r="P126" s="153"/>
      <c r="Q126" s="153"/>
      <c r="R126" s="156">
        <f t="shared" si="89"/>
        <v>0</v>
      </c>
      <c r="S126" s="156">
        <f t="shared" si="90"/>
        <v>0</v>
      </c>
      <c r="U126" s="157">
        <f t="shared" si="97"/>
        <v>0</v>
      </c>
      <c r="W126" s="152"/>
      <c r="X126" s="152"/>
      <c r="Y126" s="152"/>
      <c r="Z126" s="152"/>
      <c r="AA126" s="152"/>
      <c r="AB126" s="152"/>
      <c r="AC126" s="347"/>
      <c r="AD126" s="152"/>
      <c r="AE126" s="152"/>
      <c r="AF126" s="152"/>
      <c r="AG126" s="152"/>
      <c r="AH126" s="152"/>
      <c r="AI126" s="152"/>
      <c r="AJ126" s="347"/>
      <c r="AK126" s="152"/>
      <c r="AL126" s="152"/>
      <c r="AM126" s="295"/>
      <c r="AN126" s="228"/>
      <c r="AO126" s="228"/>
      <c r="AP126" s="228"/>
      <c r="AQ126" s="228"/>
      <c r="AR126" s="228"/>
      <c r="AS126" s="348"/>
      <c r="AT126" s="264">
        <f t="shared" si="93"/>
        <v>0</v>
      </c>
      <c r="AU126" s="259"/>
      <c r="AV126" s="265">
        <f t="shared" si="94"/>
        <v>0</v>
      </c>
      <c r="AX126" s="265">
        <f t="shared" si="98"/>
        <v>0</v>
      </c>
      <c r="AZ126" s="492">
        <f t="shared" si="95"/>
        <v>0</v>
      </c>
      <c r="BB126" s="492">
        <f t="shared" si="96"/>
        <v>0</v>
      </c>
      <c r="BD126" s="265">
        <f t="shared" si="99"/>
        <v>0</v>
      </c>
      <c r="BE126" s="105"/>
      <c r="BF126" s="105"/>
      <c r="BG126" s="105"/>
      <c r="BH126" s="105"/>
      <c r="BI126" s="105"/>
      <c r="BJ126" s="105"/>
    </row>
    <row r="127" spans="2:62" ht="20.100000000000001" hidden="1" customHeight="1" outlineLevel="1">
      <c r="B127" s="100"/>
      <c r="C127" s="908"/>
      <c r="D127" s="909"/>
      <c r="E127" s="909"/>
      <c r="F127" s="910"/>
      <c r="G127" s="890"/>
      <c r="H127" s="891"/>
      <c r="I127" s="152"/>
      <c r="J127" s="152"/>
      <c r="K127" s="152"/>
      <c r="L127" s="152"/>
      <c r="M127" s="152"/>
      <c r="N127" s="152"/>
      <c r="O127" s="152"/>
      <c r="P127" s="153"/>
      <c r="Q127" s="153"/>
      <c r="R127" s="156">
        <f t="shared" si="89"/>
        <v>0</v>
      </c>
      <c r="S127" s="156">
        <f t="shared" si="90"/>
        <v>0</v>
      </c>
      <c r="U127" s="157">
        <f t="shared" si="97"/>
        <v>0</v>
      </c>
      <c r="W127" s="152"/>
      <c r="X127" s="152"/>
      <c r="Y127" s="152"/>
      <c r="Z127" s="152"/>
      <c r="AA127" s="152"/>
      <c r="AB127" s="152"/>
      <c r="AC127" s="347"/>
      <c r="AD127" s="152"/>
      <c r="AE127" s="152"/>
      <c r="AF127" s="152"/>
      <c r="AG127" s="152"/>
      <c r="AH127" s="152"/>
      <c r="AI127" s="152"/>
      <c r="AJ127" s="347"/>
      <c r="AK127" s="152"/>
      <c r="AL127" s="152"/>
      <c r="AM127" s="295"/>
      <c r="AN127" s="228"/>
      <c r="AO127" s="228"/>
      <c r="AP127" s="228"/>
      <c r="AQ127" s="228"/>
      <c r="AR127" s="228"/>
      <c r="AS127" s="348"/>
      <c r="AT127" s="264">
        <f t="shared" si="93"/>
        <v>0</v>
      </c>
      <c r="AU127" s="259"/>
      <c r="AV127" s="265">
        <f t="shared" si="94"/>
        <v>0</v>
      </c>
      <c r="AX127" s="265">
        <f t="shared" si="98"/>
        <v>0</v>
      </c>
      <c r="AZ127" s="492">
        <f t="shared" si="95"/>
        <v>0</v>
      </c>
      <c r="BB127" s="492">
        <f t="shared" si="96"/>
        <v>0</v>
      </c>
      <c r="BD127" s="265">
        <f t="shared" si="99"/>
        <v>0</v>
      </c>
      <c r="BE127" s="105"/>
      <c r="BF127" s="105"/>
      <c r="BG127" s="105"/>
      <c r="BH127" s="105"/>
      <c r="BI127" s="105"/>
      <c r="BJ127" s="105"/>
    </row>
    <row r="128" spans="2:62" ht="20.100000000000001" hidden="1" customHeight="1" outlineLevel="1">
      <c r="B128" s="100"/>
      <c r="C128" s="908"/>
      <c r="D128" s="909"/>
      <c r="E128" s="909"/>
      <c r="F128" s="910"/>
      <c r="G128" s="890"/>
      <c r="H128" s="891"/>
      <c r="I128" s="152"/>
      <c r="J128" s="152"/>
      <c r="K128" s="152"/>
      <c r="L128" s="152"/>
      <c r="M128" s="152"/>
      <c r="N128" s="152"/>
      <c r="O128" s="152"/>
      <c r="P128" s="153"/>
      <c r="Q128" s="153"/>
      <c r="R128" s="156">
        <f t="shared" si="89"/>
        <v>0</v>
      </c>
      <c r="S128" s="156">
        <f t="shared" si="90"/>
        <v>0</v>
      </c>
      <c r="U128" s="157">
        <f t="shared" si="97"/>
        <v>0</v>
      </c>
      <c r="W128" s="152"/>
      <c r="X128" s="152"/>
      <c r="Y128" s="152"/>
      <c r="Z128" s="152"/>
      <c r="AA128" s="152"/>
      <c r="AB128" s="152"/>
      <c r="AC128" s="347"/>
      <c r="AD128" s="152"/>
      <c r="AE128" s="152"/>
      <c r="AF128" s="152"/>
      <c r="AG128" s="152"/>
      <c r="AH128" s="152"/>
      <c r="AI128" s="152"/>
      <c r="AJ128" s="347"/>
      <c r="AK128" s="152"/>
      <c r="AL128" s="152"/>
      <c r="AM128" s="295"/>
      <c r="AN128" s="228"/>
      <c r="AO128" s="228"/>
      <c r="AP128" s="228"/>
      <c r="AQ128" s="228"/>
      <c r="AR128" s="228"/>
      <c r="AS128" s="348"/>
      <c r="AT128" s="264">
        <f t="shared" si="93"/>
        <v>0</v>
      </c>
      <c r="AU128" s="259"/>
      <c r="AV128" s="265">
        <f t="shared" si="94"/>
        <v>0</v>
      </c>
      <c r="AX128" s="265">
        <f t="shared" si="98"/>
        <v>0</v>
      </c>
      <c r="AZ128" s="492">
        <f t="shared" si="95"/>
        <v>0</v>
      </c>
      <c r="BB128" s="492">
        <f t="shared" si="96"/>
        <v>0</v>
      </c>
      <c r="BD128" s="265">
        <f t="shared" si="99"/>
        <v>0</v>
      </c>
      <c r="BE128" s="105"/>
      <c r="BF128" s="105"/>
      <c r="BG128" s="105"/>
      <c r="BH128" s="105"/>
      <c r="BI128" s="105"/>
      <c r="BJ128" s="105"/>
    </row>
    <row r="129" spans="2:62" ht="20.100000000000001" hidden="1" customHeight="1" outlineLevel="1">
      <c r="B129" s="100"/>
      <c r="C129" s="908"/>
      <c r="D129" s="909"/>
      <c r="E129" s="909"/>
      <c r="F129" s="910"/>
      <c r="G129" s="890"/>
      <c r="H129" s="891"/>
      <c r="I129" s="152"/>
      <c r="J129" s="152"/>
      <c r="K129" s="152"/>
      <c r="L129" s="152"/>
      <c r="M129" s="152"/>
      <c r="N129" s="152"/>
      <c r="O129" s="152"/>
      <c r="P129" s="153"/>
      <c r="Q129" s="153"/>
      <c r="R129" s="156">
        <f t="shared" si="89"/>
        <v>0</v>
      </c>
      <c r="S129" s="156">
        <f t="shared" si="90"/>
        <v>0</v>
      </c>
      <c r="U129" s="157">
        <f t="shared" si="97"/>
        <v>0</v>
      </c>
      <c r="W129" s="152"/>
      <c r="X129" s="152"/>
      <c r="Y129" s="152"/>
      <c r="Z129" s="152"/>
      <c r="AA129" s="152"/>
      <c r="AB129" s="152"/>
      <c r="AC129" s="347"/>
      <c r="AD129" s="152"/>
      <c r="AE129" s="152"/>
      <c r="AF129" s="152"/>
      <c r="AG129" s="152"/>
      <c r="AH129" s="152"/>
      <c r="AI129" s="152"/>
      <c r="AJ129" s="347"/>
      <c r="AK129" s="152"/>
      <c r="AL129" s="152"/>
      <c r="AM129" s="295"/>
      <c r="AN129" s="228"/>
      <c r="AO129" s="228"/>
      <c r="AP129" s="228"/>
      <c r="AQ129" s="228"/>
      <c r="AR129" s="228"/>
      <c r="AS129" s="348"/>
      <c r="AT129" s="264">
        <f t="shared" si="93"/>
        <v>0</v>
      </c>
      <c r="AU129" s="259"/>
      <c r="AV129" s="265">
        <f t="shared" si="94"/>
        <v>0</v>
      </c>
      <c r="AX129" s="265">
        <f t="shared" si="98"/>
        <v>0</v>
      </c>
      <c r="AZ129" s="492">
        <f t="shared" si="95"/>
        <v>0</v>
      </c>
      <c r="BB129" s="492">
        <f t="shared" si="96"/>
        <v>0</v>
      </c>
      <c r="BD129" s="265">
        <f t="shared" si="99"/>
        <v>0</v>
      </c>
      <c r="BE129" s="105"/>
      <c r="BF129" s="105"/>
      <c r="BG129" s="105"/>
      <c r="BH129" s="105"/>
      <c r="BI129" s="105"/>
      <c r="BJ129" s="105"/>
    </row>
    <row r="130" spans="2:62" ht="9.9499999999999993" hidden="1" customHeight="1" outlineLevel="1">
      <c r="B130" s="101"/>
      <c r="C130" s="208"/>
      <c r="D130" s="208"/>
      <c r="E130" s="208"/>
      <c r="F130" s="208"/>
      <c r="G130" s="237"/>
      <c r="H130" s="207"/>
      <c r="I130" s="257"/>
      <c r="J130" s="257"/>
      <c r="K130" s="257"/>
      <c r="L130" s="257"/>
      <c r="M130" s="257"/>
      <c r="N130" s="257"/>
      <c r="O130" s="257"/>
      <c r="P130" s="256"/>
      <c r="Q130" s="102"/>
      <c r="R130" s="102"/>
      <c r="S130" s="102"/>
      <c r="U130" s="98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Z130" s="493"/>
      <c r="BE130" s="105"/>
      <c r="BF130" s="105"/>
      <c r="BG130" s="105"/>
      <c r="BH130" s="105"/>
      <c r="BI130" s="105"/>
      <c r="BJ130" s="105"/>
    </row>
    <row r="131" spans="2:62" ht="20.100000000000001" customHeight="1" collapsed="1">
      <c r="B131" s="151">
        <f>B114+1</f>
        <v>8</v>
      </c>
      <c r="C131" s="916"/>
      <c r="D131" s="917"/>
      <c r="E131" s="917"/>
      <c r="F131" s="918"/>
      <c r="G131" s="429"/>
      <c r="H131" s="206">
        <v>1</v>
      </c>
      <c r="I131" s="642">
        <f t="shared" ref="I131" si="100">$H131*SUM(I132:I146)</f>
        <v>0</v>
      </c>
      <c r="J131" s="643">
        <f t="shared" ref="J131:O131" si="101">$H131*SUM(J132:J146)</f>
        <v>0</v>
      </c>
      <c r="K131" s="644">
        <f t="shared" si="101"/>
        <v>0</v>
      </c>
      <c r="L131" s="645">
        <f t="shared" si="101"/>
        <v>0</v>
      </c>
      <c r="M131" s="645">
        <f t="shared" si="101"/>
        <v>0</v>
      </c>
      <c r="N131" s="644">
        <f t="shared" si="101"/>
        <v>0</v>
      </c>
      <c r="O131" s="642">
        <f t="shared" si="101"/>
        <v>0</v>
      </c>
      <c r="P131" s="209">
        <f t="shared" ref="P131:Q131" si="102">$H131*SUM(P132:P146)</f>
        <v>0</v>
      </c>
      <c r="Q131" s="210">
        <f t="shared" si="102"/>
        <v>0</v>
      </c>
      <c r="R131" s="136">
        <f t="shared" ref="R131:R146" si="103">P131*(1+Gewinn)*(1+SicherheitAngebot)</f>
        <v>0</v>
      </c>
      <c r="S131" s="137">
        <f t="shared" ref="S131:S146" si="104">Q131*(1+MGKZ)*(1+Gewinn)*(1+SicherheitAngebot)</f>
        <v>0</v>
      </c>
      <c r="U131" s="10">
        <f>I131*$I$7+J131*$J$7+K131*$K$7+L131*$L$7+M131*$M$7+N131*$N$7+O131*$O$7+R131+S131</f>
        <v>0</v>
      </c>
      <c r="W131" s="646">
        <f t="shared" ref="W131:AB131" si="105">$H131*SUM(W132:W146)</f>
        <v>0</v>
      </c>
      <c r="X131" s="647">
        <f t="shared" si="105"/>
        <v>0</v>
      </c>
      <c r="Y131" s="648">
        <f t="shared" si="105"/>
        <v>0</v>
      </c>
      <c r="Z131" s="649">
        <f t="shared" si="105"/>
        <v>0</v>
      </c>
      <c r="AA131" s="648">
        <f t="shared" si="105"/>
        <v>0</v>
      </c>
      <c r="AB131" s="646">
        <f t="shared" si="105"/>
        <v>0</v>
      </c>
      <c r="AC131" s="258"/>
      <c r="AD131" s="646">
        <f t="shared" ref="AD131:AM131" si="106">$H131*SUM(AD132:AD146)</f>
        <v>0</v>
      </c>
      <c r="AE131" s="647">
        <f t="shared" si="106"/>
        <v>0</v>
      </c>
      <c r="AF131" s="648">
        <f t="shared" si="106"/>
        <v>0</v>
      </c>
      <c r="AG131" s="649">
        <f t="shared" si="106"/>
        <v>0</v>
      </c>
      <c r="AH131" s="648">
        <f t="shared" si="106"/>
        <v>0</v>
      </c>
      <c r="AI131" s="646">
        <f t="shared" si="106"/>
        <v>0</v>
      </c>
      <c r="AJ131" s="258"/>
      <c r="AK131" s="653">
        <f t="shared" si="106"/>
        <v>0</v>
      </c>
      <c r="AL131" s="653">
        <f t="shared" si="106"/>
        <v>0</v>
      </c>
      <c r="AM131" s="653">
        <f t="shared" si="106"/>
        <v>0</v>
      </c>
      <c r="AN131" s="227">
        <f>$H131*SUM(AN132:AN146)*(1+Gewinn)*(1+SicherheitAngebot)</f>
        <v>0</v>
      </c>
      <c r="AO131" s="227">
        <f>$H131*SUM(AO132:AO146)*(1+Gewinn)*(1+SicherheitAngebot)</f>
        <v>0</v>
      </c>
      <c r="AP131" s="227">
        <f>$H131*SUM(AP132:AP146)*(1+Gewinn)*(1+SicherheitAngebot)</f>
        <v>0</v>
      </c>
      <c r="AQ131" s="227">
        <f>$H131*SUM(AQ132:AQ146)*(1+Gewinn)*(1+SicherheitAngebot)</f>
        <v>0</v>
      </c>
      <c r="AR131" s="227">
        <f>$H131*SUM(AR132:AR146)*(1+Gewinn)*(1+SicherheitAngebot)</f>
        <v>0</v>
      </c>
      <c r="AS131" s="262"/>
      <c r="AT131" s="263">
        <f t="shared" si="93"/>
        <v>0</v>
      </c>
      <c r="AU131" s="259"/>
      <c r="AV131" s="491">
        <f>AK131*$AK$7+AL131*$AL$7+AM131*$AM$7+SUM(AN131:AR131)+AT131/Zuschläge_IBN+AT131</f>
        <v>0</v>
      </c>
      <c r="AX131" s="685">
        <f>U131+AV131</f>
        <v>0</v>
      </c>
      <c r="AZ131" s="490">
        <f>IF(H131&gt;0,U131/(1+SicherheitAngebot)*(1+Sicherheit),0)</f>
        <v>0</v>
      </c>
      <c r="BB131" s="490">
        <f>IF(H131&gt;0,AV131/(1+SicherheitAngebot)*(1+Sicherheit),0)</f>
        <v>0</v>
      </c>
      <c r="BD131" s="490">
        <f>AZ131+BB131</f>
        <v>0</v>
      </c>
      <c r="BE131" s="105"/>
      <c r="BF131" s="105"/>
      <c r="BG131" s="105"/>
      <c r="BH131" s="105"/>
      <c r="BI131" s="105"/>
      <c r="BJ131" s="105"/>
    </row>
    <row r="132" spans="2:62" ht="20.100000000000001" hidden="1" customHeight="1" outlineLevel="1">
      <c r="B132" s="99"/>
      <c r="C132" s="908"/>
      <c r="D132" s="909"/>
      <c r="E132" s="909"/>
      <c r="F132" s="910"/>
      <c r="G132" s="890"/>
      <c r="H132" s="901"/>
      <c r="I132" s="152"/>
      <c r="J132" s="152"/>
      <c r="K132" s="152"/>
      <c r="L132" s="152"/>
      <c r="M132" s="152"/>
      <c r="N132" s="152"/>
      <c r="O132" s="152"/>
      <c r="P132" s="153"/>
      <c r="Q132" s="153"/>
      <c r="R132" s="156">
        <f t="shared" si="103"/>
        <v>0</v>
      </c>
      <c r="S132" s="156">
        <f t="shared" si="104"/>
        <v>0</v>
      </c>
      <c r="U132" s="157">
        <f>I132*$I$7+J132*$J$7+K132*$K$7+L132*$L$7+M132*$M$7+N132*$N$7+O132*$O$7+R132+S132</f>
        <v>0</v>
      </c>
      <c r="W132" s="152"/>
      <c r="X132" s="152"/>
      <c r="Y132" s="152"/>
      <c r="Z132" s="152"/>
      <c r="AA132" s="152"/>
      <c r="AB132" s="152"/>
      <c r="AC132" s="347"/>
      <c r="AD132" s="152"/>
      <c r="AE132" s="152"/>
      <c r="AF132" s="152"/>
      <c r="AG132" s="152"/>
      <c r="AH132" s="152"/>
      <c r="AI132" s="152"/>
      <c r="AJ132" s="347"/>
      <c r="AK132" s="152"/>
      <c r="AL132" s="152"/>
      <c r="AM132" s="295"/>
      <c r="AN132" s="228"/>
      <c r="AO132" s="228"/>
      <c r="AP132" s="228"/>
      <c r="AQ132" s="228"/>
      <c r="AR132" s="228"/>
      <c r="AS132" s="348"/>
      <c r="AT132" s="264">
        <f t="shared" si="93"/>
        <v>0</v>
      </c>
      <c r="AU132" s="259"/>
      <c r="AV132" s="265">
        <f t="shared" ref="AV132:AV146" si="107">AK132*$AK$7+AL132*$AL$7+AM132*$AM$7+SUM(AN132:AR132)*(1+Gewinn)*(1+SicherheitAngebot)+AT132/Zuschläge_IBN+AT132</f>
        <v>0</v>
      </c>
      <c r="AX132" s="265">
        <f>U132+AV132</f>
        <v>0</v>
      </c>
      <c r="AZ132" s="492">
        <f t="shared" ref="AZ132:AZ146" si="108">U132/(1+SicherheitAngebot)*(1+Sicherheit)</f>
        <v>0</v>
      </c>
      <c r="BB132" s="492">
        <f t="shared" ref="BB132:BB146" si="109">AV132/(1+SicherheitAngebot)*(1+Sicherheit)</f>
        <v>0</v>
      </c>
      <c r="BD132" s="265">
        <f>AZ132+BB132</f>
        <v>0</v>
      </c>
      <c r="BE132" s="105"/>
      <c r="BF132" s="105"/>
      <c r="BG132" s="105"/>
      <c r="BH132" s="105"/>
      <c r="BI132" s="105"/>
      <c r="BJ132" s="105"/>
    </row>
    <row r="133" spans="2:62" ht="20.100000000000001" hidden="1" customHeight="1" outlineLevel="1">
      <c r="B133" s="100"/>
      <c r="C133" s="908"/>
      <c r="D133" s="909"/>
      <c r="E133" s="909"/>
      <c r="F133" s="910"/>
      <c r="G133" s="890"/>
      <c r="H133" s="891"/>
      <c r="I133" s="152"/>
      <c r="J133" s="152"/>
      <c r="K133" s="152"/>
      <c r="L133" s="152"/>
      <c r="M133" s="152"/>
      <c r="N133" s="152"/>
      <c r="O133" s="152"/>
      <c r="P133" s="153"/>
      <c r="Q133" s="153"/>
      <c r="R133" s="156">
        <f t="shared" si="103"/>
        <v>0</v>
      </c>
      <c r="S133" s="156">
        <f t="shared" si="104"/>
        <v>0</v>
      </c>
      <c r="U133" s="157">
        <f t="shared" ref="U133:U146" si="110">I133*$I$7+J133*$J$7+K133*$K$7+L133*$L$7+M133*$M$7+N133*$N$7+O133*$O$7+R133+S133</f>
        <v>0</v>
      </c>
      <c r="W133" s="152"/>
      <c r="X133" s="152"/>
      <c r="Y133" s="152"/>
      <c r="Z133" s="152"/>
      <c r="AA133" s="152"/>
      <c r="AB133" s="152"/>
      <c r="AC133" s="347"/>
      <c r="AD133" s="152"/>
      <c r="AE133" s="152"/>
      <c r="AF133" s="152"/>
      <c r="AG133" s="152"/>
      <c r="AH133" s="152"/>
      <c r="AI133" s="152"/>
      <c r="AJ133" s="347"/>
      <c r="AK133" s="152"/>
      <c r="AL133" s="152"/>
      <c r="AM133" s="295"/>
      <c r="AN133" s="228"/>
      <c r="AO133" s="228"/>
      <c r="AP133" s="228"/>
      <c r="AQ133" s="228"/>
      <c r="AR133" s="228"/>
      <c r="AS133" s="348"/>
      <c r="AT133" s="264">
        <f t="shared" si="93"/>
        <v>0</v>
      </c>
      <c r="AU133" s="259"/>
      <c r="AV133" s="265">
        <f t="shared" si="107"/>
        <v>0</v>
      </c>
      <c r="AX133" s="265">
        <f t="shared" ref="AX133:AX146" si="111">U133+AV133</f>
        <v>0</v>
      </c>
      <c r="AZ133" s="492">
        <f t="shared" si="108"/>
        <v>0</v>
      </c>
      <c r="BB133" s="492">
        <f t="shared" si="109"/>
        <v>0</v>
      </c>
      <c r="BD133" s="265">
        <f t="shared" ref="BD133:BD146" si="112">AZ133+BB133</f>
        <v>0</v>
      </c>
      <c r="BE133" s="105"/>
      <c r="BF133" s="105"/>
      <c r="BG133" s="105"/>
      <c r="BH133" s="105"/>
      <c r="BI133" s="105"/>
      <c r="BJ133" s="105"/>
    </row>
    <row r="134" spans="2:62" ht="20.100000000000001" hidden="1" customHeight="1" outlineLevel="1">
      <c r="B134" s="100"/>
      <c r="C134" s="908"/>
      <c r="D134" s="909"/>
      <c r="E134" s="909"/>
      <c r="F134" s="910"/>
      <c r="G134" s="890"/>
      <c r="H134" s="891"/>
      <c r="I134" s="152"/>
      <c r="J134" s="152"/>
      <c r="K134" s="152"/>
      <c r="L134" s="152"/>
      <c r="M134" s="152"/>
      <c r="N134" s="152"/>
      <c r="O134" s="152"/>
      <c r="P134" s="153"/>
      <c r="Q134" s="153"/>
      <c r="R134" s="156">
        <f t="shared" si="103"/>
        <v>0</v>
      </c>
      <c r="S134" s="156">
        <f t="shared" si="104"/>
        <v>0</v>
      </c>
      <c r="U134" s="157">
        <f t="shared" si="110"/>
        <v>0</v>
      </c>
      <c r="W134" s="152"/>
      <c r="X134" s="152"/>
      <c r="Y134" s="152"/>
      <c r="Z134" s="152"/>
      <c r="AA134" s="152"/>
      <c r="AB134" s="152"/>
      <c r="AC134" s="347"/>
      <c r="AD134" s="152"/>
      <c r="AE134" s="152"/>
      <c r="AF134" s="152"/>
      <c r="AG134" s="152"/>
      <c r="AH134" s="152"/>
      <c r="AI134" s="152"/>
      <c r="AJ134" s="347"/>
      <c r="AK134" s="152"/>
      <c r="AL134" s="152"/>
      <c r="AM134" s="295"/>
      <c r="AN134" s="228"/>
      <c r="AO134" s="228"/>
      <c r="AP134" s="228"/>
      <c r="AQ134" s="228"/>
      <c r="AR134" s="228"/>
      <c r="AS134" s="348"/>
      <c r="AT134" s="264">
        <f t="shared" si="93"/>
        <v>0</v>
      </c>
      <c r="AU134" s="259"/>
      <c r="AV134" s="265">
        <f t="shared" si="107"/>
        <v>0</v>
      </c>
      <c r="AX134" s="265">
        <f t="shared" si="111"/>
        <v>0</v>
      </c>
      <c r="AZ134" s="492">
        <f t="shared" si="108"/>
        <v>0</v>
      </c>
      <c r="BB134" s="492">
        <f t="shared" si="109"/>
        <v>0</v>
      </c>
      <c r="BD134" s="265">
        <f t="shared" si="112"/>
        <v>0</v>
      </c>
      <c r="BE134" s="105"/>
      <c r="BF134" s="105"/>
      <c r="BG134" s="105"/>
      <c r="BH134" s="105"/>
      <c r="BI134" s="105"/>
      <c r="BJ134" s="105"/>
    </row>
    <row r="135" spans="2:62" ht="20.100000000000001" hidden="1" customHeight="1" outlineLevel="1">
      <c r="B135" s="100"/>
      <c r="C135" s="908"/>
      <c r="D135" s="909"/>
      <c r="E135" s="909"/>
      <c r="F135" s="910"/>
      <c r="G135" s="890"/>
      <c r="H135" s="891"/>
      <c r="I135" s="152"/>
      <c r="J135" s="152"/>
      <c r="K135" s="152"/>
      <c r="L135" s="152"/>
      <c r="M135" s="152"/>
      <c r="N135" s="152"/>
      <c r="O135" s="152"/>
      <c r="P135" s="153"/>
      <c r="Q135" s="153"/>
      <c r="R135" s="156">
        <f t="shared" si="103"/>
        <v>0</v>
      </c>
      <c r="S135" s="156">
        <f t="shared" si="104"/>
        <v>0</v>
      </c>
      <c r="U135" s="157">
        <f t="shared" si="110"/>
        <v>0</v>
      </c>
      <c r="W135" s="152"/>
      <c r="X135" s="152"/>
      <c r="Y135" s="152"/>
      <c r="Z135" s="152"/>
      <c r="AA135" s="152"/>
      <c r="AB135" s="152"/>
      <c r="AC135" s="347"/>
      <c r="AD135" s="152"/>
      <c r="AE135" s="152"/>
      <c r="AF135" s="152"/>
      <c r="AG135" s="152"/>
      <c r="AH135" s="152"/>
      <c r="AI135" s="152"/>
      <c r="AJ135" s="347"/>
      <c r="AK135" s="152"/>
      <c r="AL135" s="152"/>
      <c r="AM135" s="295"/>
      <c r="AN135" s="228"/>
      <c r="AO135" s="228"/>
      <c r="AP135" s="228"/>
      <c r="AQ135" s="228"/>
      <c r="AR135" s="228"/>
      <c r="AS135" s="348"/>
      <c r="AT135" s="264">
        <f t="shared" si="93"/>
        <v>0</v>
      </c>
      <c r="AU135" s="259"/>
      <c r="AV135" s="265">
        <f t="shared" si="107"/>
        <v>0</v>
      </c>
      <c r="AX135" s="265">
        <f t="shared" si="111"/>
        <v>0</v>
      </c>
      <c r="AZ135" s="492">
        <f t="shared" si="108"/>
        <v>0</v>
      </c>
      <c r="BB135" s="492">
        <f t="shared" si="109"/>
        <v>0</v>
      </c>
      <c r="BD135" s="265">
        <f t="shared" si="112"/>
        <v>0</v>
      </c>
      <c r="BE135" s="105"/>
      <c r="BF135" s="105"/>
      <c r="BG135" s="105"/>
      <c r="BH135" s="105"/>
      <c r="BI135" s="105"/>
      <c r="BJ135" s="105"/>
    </row>
    <row r="136" spans="2:62" ht="20.100000000000001" hidden="1" customHeight="1" outlineLevel="1">
      <c r="B136" s="100"/>
      <c r="C136" s="908"/>
      <c r="D136" s="909"/>
      <c r="E136" s="909"/>
      <c r="F136" s="910"/>
      <c r="G136" s="890"/>
      <c r="H136" s="891"/>
      <c r="I136" s="152"/>
      <c r="J136" s="152"/>
      <c r="K136" s="152"/>
      <c r="L136" s="152"/>
      <c r="M136" s="152"/>
      <c r="N136" s="152"/>
      <c r="O136" s="152"/>
      <c r="P136" s="153"/>
      <c r="Q136" s="153"/>
      <c r="R136" s="156">
        <f t="shared" si="103"/>
        <v>0</v>
      </c>
      <c r="S136" s="156">
        <f t="shared" si="104"/>
        <v>0</v>
      </c>
      <c r="U136" s="157">
        <f t="shared" si="110"/>
        <v>0</v>
      </c>
      <c r="W136" s="152"/>
      <c r="X136" s="152"/>
      <c r="Y136" s="152"/>
      <c r="Z136" s="152"/>
      <c r="AA136" s="152"/>
      <c r="AB136" s="152"/>
      <c r="AC136" s="347"/>
      <c r="AD136" s="152"/>
      <c r="AE136" s="152"/>
      <c r="AF136" s="152"/>
      <c r="AG136" s="152"/>
      <c r="AH136" s="152"/>
      <c r="AI136" s="152"/>
      <c r="AJ136" s="347"/>
      <c r="AK136" s="152"/>
      <c r="AL136" s="152"/>
      <c r="AM136" s="295"/>
      <c r="AN136" s="228"/>
      <c r="AO136" s="228"/>
      <c r="AP136" s="228"/>
      <c r="AQ136" s="228"/>
      <c r="AR136" s="228"/>
      <c r="AS136" s="348"/>
      <c r="AT136" s="264">
        <f t="shared" si="93"/>
        <v>0</v>
      </c>
      <c r="AU136" s="259"/>
      <c r="AV136" s="265">
        <f t="shared" si="107"/>
        <v>0</v>
      </c>
      <c r="AX136" s="265">
        <f t="shared" si="111"/>
        <v>0</v>
      </c>
      <c r="AZ136" s="492">
        <f t="shared" si="108"/>
        <v>0</v>
      </c>
      <c r="BB136" s="492">
        <f t="shared" si="109"/>
        <v>0</v>
      </c>
      <c r="BD136" s="265">
        <f t="shared" si="112"/>
        <v>0</v>
      </c>
      <c r="BE136" s="105"/>
      <c r="BF136" s="105"/>
      <c r="BG136" s="105"/>
      <c r="BH136" s="105"/>
      <c r="BI136" s="105"/>
      <c r="BJ136" s="105"/>
    </row>
    <row r="137" spans="2:62" ht="20.100000000000001" hidden="1" customHeight="1" outlineLevel="1">
      <c r="B137" s="100"/>
      <c r="C137" s="908"/>
      <c r="D137" s="909"/>
      <c r="E137" s="909"/>
      <c r="F137" s="910"/>
      <c r="G137" s="890"/>
      <c r="H137" s="891"/>
      <c r="I137" s="152"/>
      <c r="J137" s="152"/>
      <c r="K137" s="152"/>
      <c r="L137" s="152"/>
      <c r="M137" s="152"/>
      <c r="N137" s="152"/>
      <c r="O137" s="152"/>
      <c r="P137" s="153"/>
      <c r="Q137" s="153"/>
      <c r="R137" s="156">
        <f t="shared" si="103"/>
        <v>0</v>
      </c>
      <c r="S137" s="156">
        <f t="shared" si="104"/>
        <v>0</v>
      </c>
      <c r="U137" s="157">
        <f t="shared" si="110"/>
        <v>0</v>
      </c>
      <c r="W137" s="152"/>
      <c r="X137" s="152"/>
      <c r="Y137" s="152"/>
      <c r="Z137" s="152"/>
      <c r="AA137" s="152"/>
      <c r="AB137" s="152"/>
      <c r="AC137" s="347"/>
      <c r="AD137" s="152"/>
      <c r="AE137" s="152"/>
      <c r="AF137" s="152"/>
      <c r="AG137" s="152"/>
      <c r="AH137" s="152"/>
      <c r="AI137" s="152"/>
      <c r="AJ137" s="347"/>
      <c r="AK137" s="152"/>
      <c r="AL137" s="152"/>
      <c r="AM137" s="295"/>
      <c r="AN137" s="228"/>
      <c r="AO137" s="228"/>
      <c r="AP137" s="228"/>
      <c r="AQ137" s="228"/>
      <c r="AR137" s="228"/>
      <c r="AS137" s="348"/>
      <c r="AT137" s="264">
        <f t="shared" si="93"/>
        <v>0</v>
      </c>
      <c r="AU137" s="259"/>
      <c r="AV137" s="265">
        <f t="shared" si="107"/>
        <v>0</v>
      </c>
      <c r="AX137" s="265">
        <f t="shared" si="111"/>
        <v>0</v>
      </c>
      <c r="AZ137" s="492">
        <f t="shared" si="108"/>
        <v>0</v>
      </c>
      <c r="BB137" s="492">
        <f t="shared" si="109"/>
        <v>0</v>
      </c>
      <c r="BD137" s="265">
        <f t="shared" si="112"/>
        <v>0</v>
      </c>
      <c r="BE137" s="105"/>
      <c r="BF137" s="105"/>
      <c r="BG137" s="105"/>
      <c r="BH137" s="105"/>
      <c r="BI137" s="105"/>
      <c r="BJ137" s="105"/>
    </row>
    <row r="138" spans="2:62" ht="20.100000000000001" hidden="1" customHeight="1" outlineLevel="1">
      <c r="B138" s="100"/>
      <c r="C138" s="908"/>
      <c r="D138" s="909"/>
      <c r="E138" s="909"/>
      <c r="F138" s="910"/>
      <c r="G138" s="890"/>
      <c r="H138" s="891"/>
      <c r="I138" s="152"/>
      <c r="J138" s="152"/>
      <c r="K138" s="152"/>
      <c r="L138" s="152"/>
      <c r="M138" s="152"/>
      <c r="N138" s="152"/>
      <c r="O138" s="152"/>
      <c r="P138" s="153"/>
      <c r="Q138" s="153"/>
      <c r="R138" s="156">
        <f t="shared" si="103"/>
        <v>0</v>
      </c>
      <c r="S138" s="156">
        <f t="shared" si="104"/>
        <v>0</v>
      </c>
      <c r="U138" s="157">
        <f t="shared" si="110"/>
        <v>0</v>
      </c>
      <c r="W138" s="152"/>
      <c r="X138" s="152"/>
      <c r="Y138" s="152"/>
      <c r="Z138" s="152"/>
      <c r="AA138" s="152"/>
      <c r="AB138" s="152"/>
      <c r="AC138" s="347"/>
      <c r="AD138" s="152"/>
      <c r="AE138" s="152"/>
      <c r="AF138" s="152"/>
      <c r="AG138" s="152"/>
      <c r="AH138" s="152"/>
      <c r="AI138" s="152"/>
      <c r="AJ138" s="347"/>
      <c r="AK138" s="152"/>
      <c r="AL138" s="152"/>
      <c r="AM138" s="295"/>
      <c r="AN138" s="228"/>
      <c r="AO138" s="228"/>
      <c r="AP138" s="228"/>
      <c r="AQ138" s="228"/>
      <c r="AR138" s="228"/>
      <c r="AS138" s="348"/>
      <c r="AT138" s="264">
        <f t="shared" si="93"/>
        <v>0</v>
      </c>
      <c r="AU138" s="259"/>
      <c r="AV138" s="265">
        <f t="shared" si="107"/>
        <v>0</v>
      </c>
      <c r="AX138" s="265">
        <f t="shared" si="111"/>
        <v>0</v>
      </c>
      <c r="AZ138" s="492">
        <f t="shared" si="108"/>
        <v>0</v>
      </c>
      <c r="BB138" s="492">
        <f t="shared" si="109"/>
        <v>0</v>
      </c>
      <c r="BD138" s="265">
        <f t="shared" si="112"/>
        <v>0</v>
      </c>
      <c r="BE138" s="105"/>
      <c r="BF138" s="105"/>
      <c r="BG138" s="105"/>
      <c r="BH138" s="105"/>
      <c r="BI138" s="105"/>
      <c r="BJ138" s="105"/>
    </row>
    <row r="139" spans="2:62" ht="20.100000000000001" hidden="1" customHeight="1" outlineLevel="1">
      <c r="B139" s="100"/>
      <c r="C139" s="908"/>
      <c r="D139" s="909"/>
      <c r="E139" s="909"/>
      <c r="F139" s="910"/>
      <c r="G139" s="890"/>
      <c r="H139" s="891"/>
      <c r="I139" s="152"/>
      <c r="J139" s="152"/>
      <c r="K139" s="152"/>
      <c r="L139" s="152"/>
      <c r="M139" s="152"/>
      <c r="N139" s="152"/>
      <c r="O139" s="152"/>
      <c r="P139" s="153"/>
      <c r="Q139" s="153"/>
      <c r="R139" s="156">
        <f t="shared" si="103"/>
        <v>0</v>
      </c>
      <c r="S139" s="156">
        <f t="shared" si="104"/>
        <v>0</v>
      </c>
      <c r="U139" s="157">
        <f t="shared" si="110"/>
        <v>0</v>
      </c>
      <c r="W139" s="152"/>
      <c r="X139" s="152"/>
      <c r="Y139" s="152"/>
      <c r="Z139" s="152"/>
      <c r="AA139" s="152"/>
      <c r="AB139" s="152"/>
      <c r="AC139" s="347"/>
      <c r="AD139" s="152"/>
      <c r="AE139" s="152"/>
      <c r="AF139" s="152"/>
      <c r="AG139" s="152"/>
      <c r="AH139" s="152"/>
      <c r="AI139" s="152"/>
      <c r="AJ139" s="347"/>
      <c r="AK139" s="152"/>
      <c r="AL139" s="152"/>
      <c r="AM139" s="295"/>
      <c r="AN139" s="228"/>
      <c r="AO139" s="228"/>
      <c r="AP139" s="228"/>
      <c r="AQ139" s="228"/>
      <c r="AR139" s="228"/>
      <c r="AS139" s="348"/>
      <c r="AT139" s="264">
        <f t="shared" si="93"/>
        <v>0</v>
      </c>
      <c r="AU139" s="259"/>
      <c r="AV139" s="265">
        <f t="shared" si="107"/>
        <v>0</v>
      </c>
      <c r="AX139" s="265">
        <f t="shared" si="111"/>
        <v>0</v>
      </c>
      <c r="AZ139" s="492">
        <f t="shared" si="108"/>
        <v>0</v>
      </c>
      <c r="BB139" s="492">
        <f t="shared" si="109"/>
        <v>0</v>
      </c>
      <c r="BD139" s="265">
        <f t="shared" si="112"/>
        <v>0</v>
      </c>
      <c r="BE139" s="105"/>
      <c r="BF139" s="105"/>
      <c r="BG139" s="105"/>
      <c r="BH139" s="105"/>
      <c r="BI139" s="105"/>
      <c r="BJ139" s="105"/>
    </row>
    <row r="140" spans="2:62" ht="20.100000000000001" hidden="1" customHeight="1" outlineLevel="1">
      <c r="B140" s="100"/>
      <c r="C140" s="908"/>
      <c r="D140" s="909"/>
      <c r="E140" s="909"/>
      <c r="F140" s="910"/>
      <c r="G140" s="890"/>
      <c r="H140" s="891"/>
      <c r="I140" s="152"/>
      <c r="J140" s="152"/>
      <c r="K140" s="152"/>
      <c r="L140" s="152"/>
      <c r="M140" s="152"/>
      <c r="N140" s="152"/>
      <c r="O140" s="152"/>
      <c r="P140" s="153"/>
      <c r="Q140" s="153"/>
      <c r="R140" s="156">
        <f t="shared" si="103"/>
        <v>0</v>
      </c>
      <c r="S140" s="156">
        <f t="shared" si="104"/>
        <v>0</v>
      </c>
      <c r="U140" s="157">
        <f t="shared" si="110"/>
        <v>0</v>
      </c>
      <c r="W140" s="152"/>
      <c r="X140" s="152"/>
      <c r="Y140" s="152"/>
      <c r="Z140" s="152"/>
      <c r="AA140" s="152"/>
      <c r="AB140" s="152"/>
      <c r="AC140" s="347"/>
      <c r="AD140" s="152"/>
      <c r="AE140" s="152"/>
      <c r="AF140" s="152"/>
      <c r="AG140" s="152"/>
      <c r="AH140" s="152"/>
      <c r="AI140" s="152"/>
      <c r="AJ140" s="347"/>
      <c r="AK140" s="152"/>
      <c r="AL140" s="152"/>
      <c r="AM140" s="295"/>
      <c r="AN140" s="228"/>
      <c r="AO140" s="228"/>
      <c r="AP140" s="228"/>
      <c r="AQ140" s="228"/>
      <c r="AR140" s="228"/>
      <c r="AS140" s="348"/>
      <c r="AT140" s="264">
        <f t="shared" si="93"/>
        <v>0</v>
      </c>
      <c r="AU140" s="259"/>
      <c r="AV140" s="265">
        <f t="shared" si="107"/>
        <v>0</v>
      </c>
      <c r="AX140" s="265">
        <f t="shared" si="111"/>
        <v>0</v>
      </c>
      <c r="AZ140" s="492">
        <f t="shared" si="108"/>
        <v>0</v>
      </c>
      <c r="BB140" s="492">
        <f t="shared" si="109"/>
        <v>0</v>
      </c>
      <c r="BD140" s="265">
        <f t="shared" si="112"/>
        <v>0</v>
      </c>
      <c r="BE140" s="105"/>
      <c r="BF140" s="105"/>
      <c r="BG140" s="105"/>
      <c r="BH140" s="105"/>
      <c r="BI140" s="105"/>
      <c r="BJ140" s="105"/>
    </row>
    <row r="141" spans="2:62" ht="20.100000000000001" hidden="1" customHeight="1" outlineLevel="1">
      <c r="B141" s="100"/>
      <c r="C141" s="908"/>
      <c r="D141" s="909"/>
      <c r="E141" s="909"/>
      <c r="F141" s="910"/>
      <c r="G141" s="890"/>
      <c r="H141" s="891"/>
      <c r="I141" s="152"/>
      <c r="J141" s="152"/>
      <c r="K141" s="152"/>
      <c r="L141" s="152"/>
      <c r="M141" s="152"/>
      <c r="N141" s="152"/>
      <c r="O141" s="152"/>
      <c r="P141" s="153"/>
      <c r="Q141" s="153"/>
      <c r="R141" s="156">
        <f t="shared" si="103"/>
        <v>0</v>
      </c>
      <c r="S141" s="156">
        <f t="shared" si="104"/>
        <v>0</v>
      </c>
      <c r="U141" s="157">
        <f t="shared" si="110"/>
        <v>0</v>
      </c>
      <c r="W141" s="152"/>
      <c r="X141" s="152"/>
      <c r="Y141" s="152"/>
      <c r="Z141" s="152"/>
      <c r="AA141" s="152"/>
      <c r="AB141" s="152"/>
      <c r="AC141" s="347"/>
      <c r="AD141" s="152"/>
      <c r="AE141" s="152"/>
      <c r="AF141" s="152"/>
      <c r="AG141" s="152"/>
      <c r="AH141" s="152"/>
      <c r="AI141" s="152"/>
      <c r="AJ141" s="347"/>
      <c r="AK141" s="152"/>
      <c r="AL141" s="152"/>
      <c r="AM141" s="295"/>
      <c r="AN141" s="228"/>
      <c r="AO141" s="228"/>
      <c r="AP141" s="228"/>
      <c r="AQ141" s="228"/>
      <c r="AR141" s="228"/>
      <c r="AS141" s="348"/>
      <c r="AT141" s="264">
        <f t="shared" si="93"/>
        <v>0</v>
      </c>
      <c r="AU141" s="259"/>
      <c r="AV141" s="265">
        <f t="shared" si="107"/>
        <v>0</v>
      </c>
      <c r="AX141" s="265">
        <f t="shared" si="111"/>
        <v>0</v>
      </c>
      <c r="AZ141" s="492">
        <f t="shared" si="108"/>
        <v>0</v>
      </c>
      <c r="BB141" s="492">
        <f t="shared" si="109"/>
        <v>0</v>
      </c>
      <c r="BD141" s="265">
        <f t="shared" si="112"/>
        <v>0</v>
      </c>
      <c r="BE141" s="105"/>
      <c r="BF141" s="105"/>
      <c r="BG141" s="105"/>
      <c r="BH141" s="105"/>
      <c r="BI141" s="105"/>
      <c r="BJ141" s="105"/>
    </row>
    <row r="142" spans="2:62" ht="20.100000000000001" hidden="1" customHeight="1" outlineLevel="1">
      <c r="B142" s="100"/>
      <c r="C142" s="908"/>
      <c r="D142" s="909"/>
      <c r="E142" s="909"/>
      <c r="F142" s="910"/>
      <c r="G142" s="890"/>
      <c r="H142" s="891"/>
      <c r="I142" s="152"/>
      <c r="J142" s="152"/>
      <c r="K142" s="152"/>
      <c r="L142" s="152"/>
      <c r="M142" s="152"/>
      <c r="N142" s="152"/>
      <c r="O142" s="152"/>
      <c r="P142" s="153"/>
      <c r="Q142" s="153"/>
      <c r="R142" s="156">
        <f t="shared" si="103"/>
        <v>0</v>
      </c>
      <c r="S142" s="156">
        <f t="shared" si="104"/>
        <v>0</v>
      </c>
      <c r="U142" s="157">
        <f t="shared" si="110"/>
        <v>0</v>
      </c>
      <c r="W142" s="152"/>
      <c r="X142" s="152"/>
      <c r="Y142" s="152"/>
      <c r="Z142" s="152"/>
      <c r="AA142" s="152"/>
      <c r="AB142" s="152"/>
      <c r="AC142" s="347"/>
      <c r="AD142" s="152"/>
      <c r="AE142" s="152"/>
      <c r="AF142" s="152"/>
      <c r="AG142" s="152"/>
      <c r="AH142" s="152"/>
      <c r="AI142" s="152"/>
      <c r="AJ142" s="347"/>
      <c r="AK142" s="152"/>
      <c r="AL142" s="152"/>
      <c r="AM142" s="295"/>
      <c r="AN142" s="228"/>
      <c r="AO142" s="228"/>
      <c r="AP142" s="228"/>
      <c r="AQ142" s="228"/>
      <c r="AR142" s="228"/>
      <c r="AS142" s="348"/>
      <c r="AT142" s="264">
        <f t="shared" si="93"/>
        <v>0</v>
      </c>
      <c r="AU142" s="259"/>
      <c r="AV142" s="265">
        <f t="shared" si="107"/>
        <v>0</v>
      </c>
      <c r="AX142" s="265">
        <f t="shared" si="111"/>
        <v>0</v>
      </c>
      <c r="AZ142" s="492">
        <f t="shared" si="108"/>
        <v>0</v>
      </c>
      <c r="BB142" s="492">
        <f t="shared" si="109"/>
        <v>0</v>
      </c>
      <c r="BD142" s="265">
        <f t="shared" si="112"/>
        <v>0</v>
      </c>
      <c r="BE142" s="105"/>
      <c r="BF142" s="105"/>
      <c r="BG142" s="105"/>
      <c r="BH142" s="105"/>
      <c r="BI142" s="105"/>
      <c r="BJ142" s="105"/>
    </row>
    <row r="143" spans="2:62" ht="20.100000000000001" hidden="1" customHeight="1" outlineLevel="1">
      <c r="B143" s="100"/>
      <c r="C143" s="908"/>
      <c r="D143" s="909"/>
      <c r="E143" s="909"/>
      <c r="F143" s="910"/>
      <c r="G143" s="890"/>
      <c r="H143" s="891"/>
      <c r="I143" s="152"/>
      <c r="J143" s="152"/>
      <c r="K143" s="152"/>
      <c r="L143" s="152"/>
      <c r="M143" s="152"/>
      <c r="N143" s="152"/>
      <c r="O143" s="152"/>
      <c r="P143" s="153"/>
      <c r="Q143" s="153"/>
      <c r="R143" s="156">
        <f t="shared" si="103"/>
        <v>0</v>
      </c>
      <c r="S143" s="156">
        <f t="shared" si="104"/>
        <v>0</v>
      </c>
      <c r="U143" s="157">
        <f t="shared" si="110"/>
        <v>0</v>
      </c>
      <c r="W143" s="152"/>
      <c r="X143" s="152"/>
      <c r="Y143" s="152"/>
      <c r="Z143" s="152"/>
      <c r="AA143" s="152"/>
      <c r="AB143" s="152"/>
      <c r="AC143" s="347"/>
      <c r="AD143" s="152"/>
      <c r="AE143" s="152"/>
      <c r="AF143" s="152"/>
      <c r="AG143" s="152"/>
      <c r="AH143" s="152"/>
      <c r="AI143" s="152"/>
      <c r="AJ143" s="347"/>
      <c r="AK143" s="152"/>
      <c r="AL143" s="152"/>
      <c r="AM143" s="295"/>
      <c r="AN143" s="228"/>
      <c r="AO143" s="228"/>
      <c r="AP143" s="228"/>
      <c r="AQ143" s="228"/>
      <c r="AR143" s="228"/>
      <c r="AS143" s="348"/>
      <c r="AT143" s="264">
        <f t="shared" si="93"/>
        <v>0</v>
      </c>
      <c r="AU143" s="259"/>
      <c r="AV143" s="265">
        <f t="shared" si="107"/>
        <v>0</v>
      </c>
      <c r="AX143" s="265">
        <f t="shared" si="111"/>
        <v>0</v>
      </c>
      <c r="AZ143" s="492">
        <f t="shared" si="108"/>
        <v>0</v>
      </c>
      <c r="BB143" s="492">
        <f t="shared" si="109"/>
        <v>0</v>
      </c>
      <c r="BD143" s="265">
        <f t="shared" si="112"/>
        <v>0</v>
      </c>
      <c r="BE143" s="105"/>
      <c r="BF143" s="105"/>
      <c r="BG143" s="105"/>
      <c r="BH143" s="105"/>
      <c r="BI143" s="105"/>
      <c r="BJ143" s="105"/>
    </row>
    <row r="144" spans="2:62" ht="20.100000000000001" hidden="1" customHeight="1" outlineLevel="1">
      <c r="B144" s="100"/>
      <c r="C144" s="908"/>
      <c r="D144" s="909"/>
      <c r="E144" s="909"/>
      <c r="F144" s="910"/>
      <c r="G144" s="890"/>
      <c r="H144" s="891"/>
      <c r="I144" s="152"/>
      <c r="J144" s="152"/>
      <c r="K144" s="152"/>
      <c r="L144" s="152"/>
      <c r="M144" s="152"/>
      <c r="N144" s="152"/>
      <c r="O144" s="152"/>
      <c r="P144" s="153"/>
      <c r="Q144" s="153"/>
      <c r="R144" s="156">
        <f t="shared" si="103"/>
        <v>0</v>
      </c>
      <c r="S144" s="156">
        <f t="shared" si="104"/>
        <v>0</v>
      </c>
      <c r="U144" s="157">
        <f t="shared" si="110"/>
        <v>0</v>
      </c>
      <c r="W144" s="152"/>
      <c r="X144" s="152"/>
      <c r="Y144" s="152"/>
      <c r="Z144" s="152"/>
      <c r="AA144" s="152"/>
      <c r="AB144" s="152"/>
      <c r="AC144" s="347"/>
      <c r="AD144" s="152"/>
      <c r="AE144" s="152"/>
      <c r="AF144" s="152"/>
      <c r="AG144" s="152"/>
      <c r="AH144" s="152"/>
      <c r="AI144" s="152"/>
      <c r="AJ144" s="347"/>
      <c r="AK144" s="152"/>
      <c r="AL144" s="152"/>
      <c r="AM144" s="295"/>
      <c r="AN144" s="228"/>
      <c r="AO144" s="228"/>
      <c r="AP144" s="228"/>
      <c r="AQ144" s="228"/>
      <c r="AR144" s="228"/>
      <c r="AS144" s="348"/>
      <c r="AT144" s="264">
        <f t="shared" si="93"/>
        <v>0</v>
      </c>
      <c r="AU144" s="259"/>
      <c r="AV144" s="265">
        <f t="shared" si="107"/>
        <v>0</v>
      </c>
      <c r="AX144" s="265">
        <f t="shared" si="111"/>
        <v>0</v>
      </c>
      <c r="AZ144" s="492">
        <f t="shared" si="108"/>
        <v>0</v>
      </c>
      <c r="BB144" s="492">
        <f t="shared" si="109"/>
        <v>0</v>
      </c>
      <c r="BD144" s="265">
        <f t="shared" si="112"/>
        <v>0</v>
      </c>
      <c r="BE144" s="105"/>
      <c r="BF144" s="105"/>
      <c r="BG144" s="105"/>
      <c r="BH144" s="105"/>
      <c r="BI144" s="105"/>
      <c r="BJ144" s="105"/>
    </row>
    <row r="145" spans="2:62" ht="20.100000000000001" hidden="1" customHeight="1" outlineLevel="1">
      <c r="B145" s="100"/>
      <c r="C145" s="908"/>
      <c r="D145" s="909"/>
      <c r="E145" s="909"/>
      <c r="F145" s="910"/>
      <c r="G145" s="890"/>
      <c r="H145" s="891"/>
      <c r="I145" s="152"/>
      <c r="J145" s="152"/>
      <c r="K145" s="152"/>
      <c r="L145" s="152"/>
      <c r="M145" s="152"/>
      <c r="N145" s="152"/>
      <c r="O145" s="152"/>
      <c r="P145" s="153"/>
      <c r="Q145" s="153"/>
      <c r="R145" s="156">
        <f t="shared" si="103"/>
        <v>0</v>
      </c>
      <c r="S145" s="156">
        <f t="shared" si="104"/>
        <v>0</v>
      </c>
      <c r="U145" s="157">
        <f t="shared" si="110"/>
        <v>0</v>
      </c>
      <c r="W145" s="152"/>
      <c r="X145" s="152"/>
      <c r="Y145" s="152"/>
      <c r="Z145" s="152"/>
      <c r="AA145" s="152"/>
      <c r="AB145" s="152"/>
      <c r="AC145" s="347"/>
      <c r="AD145" s="152"/>
      <c r="AE145" s="152"/>
      <c r="AF145" s="152"/>
      <c r="AG145" s="152"/>
      <c r="AH145" s="152"/>
      <c r="AI145" s="152"/>
      <c r="AJ145" s="347"/>
      <c r="AK145" s="152"/>
      <c r="AL145" s="152"/>
      <c r="AM145" s="295"/>
      <c r="AN145" s="228"/>
      <c r="AO145" s="228"/>
      <c r="AP145" s="228"/>
      <c r="AQ145" s="228"/>
      <c r="AR145" s="228"/>
      <c r="AS145" s="348"/>
      <c r="AT145" s="264">
        <f t="shared" si="93"/>
        <v>0</v>
      </c>
      <c r="AU145" s="259"/>
      <c r="AV145" s="265">
        <f t="shared" si="107"/>
        <v>0</v>
      </c>
      <c r="AX145" s="265">
        <f t="shared" si="111"/>
        <v>0</v>
      </c>
      <c r="AZ145" s="492">
        <f t="shared" si="108"/>
        <v>0</v>
      </c>
      <c r="BB145" s="492">
        <f t="shared" si="109"/>
        <v>0</v>
      </c>
      <c r="BD145" s="265">
        <f t="shared" si="112"/>
        <v>0</v>
      </c>
      <c r="BE145" s="105"/>
      <c r="BF145" s="105"/>
      <c r="BG145" s="105"/>
      <c r="BH145" s="105"/>
      <c r="BI145" s="105"/>
      <c r="BJ145" s="105"/>
    </row>
    <row r="146" spans="2:62" ht="20.100000000000001" hidden="1" customHeight="1" outlineLevel="1">
      <c r="B146" s="100"/>
      <c r="C146" s="908"/>
      <c r="D146" s="909"/>
      <c r="E146" s="909"/>
      <c r="F146" s="910"/>
      <c r="G146" s="890"/>
      <c r="H146" s="891"/>
      <c r="I146" s="152"/>
      <c r="J146" s="152"/>
      <c r="K146" s="152"/>
      <c r="L146" s="152"/>
      <c r="M146" s="152"/>
      <c r="N146" s="152"/>
      <c r="O146" s="152"/>
      <c r="P146" s="153"/>
      <c r="Q146" s="153"/>
      <c r="R146" s="156">
        <f t="shared" si="103"/>
        <v>0</v>
      </c>
      <c r="S146" s="156">
        <f t="shared" si="104"/>
        <v>0</v>
      </c>
      <c r="U146" s="157">
        <f t="shared" si="110"/>
        <v>0</v>
      </c>
      <c r="W146" s="152"/>
      <c r="X146" s="152"/>
      <c r="Y146" s="152"/>
      <c r="Z146" s="152"/>
      <c r="AA146" s="152"/>
      <c r="AB146" s="152"/>
      <c r="AC146" s="347"/>
      <c r="AD146" s="152"/>
      <c r="AE146" s="152"/>
      <c r="AF146" s="152"/>
      <c r="AG146" s="152"/>
      <c r="AH146" s="152"/>
      <c r="AI146" s="152"/>
      <c r="AJ146" s="347"/>
      <c r="AK146" s="152"/>
      <c r="AL146" s="152"/>
      <c r="AM146" s="295"/>
      <c r="AN146" s="228"/>
      <c r="AO146" s="228"/>
      <c r="AP146" s="228"/>
      <c r="AQ146" s="228"/>
      <c r="AR146" s="228"/>
      <c r="AS146" s="348"/>
      <c r="AT146" s="264">
        <f t="shared" si="93"/>
        <v>0</v>
      </c>
      <c r="AU146" s="259"/>
      <c r="AV146" s="265">
        <f t="shared" si="107"/>
        <v>0</v>
      </c>
      <c r="AX146" s="265">
        <f t="shared" si="111"/>
        <v>0</v>
      </c>
      <c r="AZ146" s="492">
        <f t="shared" si="108"/>
        <v>0</v>
      </c>
      <c r="BB146" s="492">
        <f t="shared" si="109"/>
        <v>0</v>
      </c>
      <c r="BD146" s="265">
        <f t="shared" si="112"/>
        <v>0</v>
      </c>
      <c r="BE146" s="105"/>
      <c r="BF146" s="105"/>
      <c r="BG146" s="105"/>
      <c r="BH146" s="105"/>
      <c r="BI146" s="105"/>
      <c r="BJ146" s="105"/>
    </row>
    <row r="147" spans="2:62" ht="9.9499999999999993" hidden="1" customHeight="1" outlineLevel="1">
      <c r="B147" s="101"/>
      <c r="C147" s="208"/>
      <c r="D147" s="208"/>
      <c r="E147" s="208"/>
      <c r="F147" s="208"/>
      <c r="G147" s="237"/>
      <c r="H147" s="207"/>
      <c r="I147" s="257"/>
      <c r="J147" s="257"/>
      <c r="K147" s="257"/>
      <c r="L147" s="257"/>
      <c r="M147" s="257"/>
      <c r="N147" s="257"/>
      <c r="O147" s="257"/>
      <c r="P147" s="256"/>
      <c r="Q147" s="102"/>
      <c r="R147" s="102"/>
      <c r="S147" s="102"/>
      <c r="U147" s="98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Z147" s="493"/>
      <c r="BE147" s="105"/>
      <c r="BF147" s="105"/>
      <c r="BG147" s="105"/>
      <c r="BH147" s="105"/>
      <c r="BI147" s="105"/>
      <c r="BJ147" s="105"/>
    </row>
    <row r="148" spans="2:62" ht="20.100000000000001" customHeight="1" collapsed="1">
      <c r="B148" s="151">
        <f>B131+1</f>
        <v>9</v>
      </c>
      <c r="C148" s="916"/>
      <c r="D148" s="917"/>
      <c r="E148" s="917"/>
      <c r="F148" s="918"/>
      <c r="G148" s="429"/>
      <c r="H148" s="206">
        <v>1</v>
      </c>
      <c r="I148" s="642">
        <f t="shared" ref="I148" si="113">$H148*SUM(I149:I163)</f>
        <v>0</v>
      </c>
      <c r="J148" s="643">
        <f t="shared" ref="J148:O148" si="114">$H148*SUM(J149:J163)</f>
        <v>0</v>
      </c>
      <c r="K148" s="644">
        <f t="shared" si="114"/>
        <v>0</v>
      </c>
      <c r="L148" s="645">
        <f t="shared" si="114"/>
        <v>0</v>
      </c>
      <c r="M148" s="645">
        <f t="shared" si="114"/>
        <v>0</v>
      </c>
      <c r="N148" s="644">
        <f t="shared" si="114"/>
        <v>0</v>
      </c>
      <c r="O148" s="642">
        <f t="shared" si="114"/>
        <v>0</v>
      </c>
      <c r="P148" s="209">
        <f t="shared" ref="P148:Q148" si="115">$H148*SUM(P149:P163)</f>
        <v>0</v>
      </c>
      <c r="Q148" s="210">
        <f t="shared" si="115"/>
        <v>0</v>
      </c>
      <c r="R148" s="136">
        <f t="shared" ref="R148:R163" si="116">P148*(1+Gewinn)*(1+SicherheitAngebot)</f>
        <v>0</v>
      </c>
      <c r="S148" s="137">
        <f t="shared" ref="S148:S163" si="117">Q148*(1+MGKZ)*(1+Gewinn)*(1+SicherheitAngebot)</f>
        <v>0</v>
      </c>
      <c r="U148" s="10">
        <f>I148*$I$7+J148*$J$7+K148*$K$7+L148*$L$7+M148*$M$7+N148*$N$7+O148*$O$7+R148+S148</f>
        <v>0</v>
      </c>
      <c r="W148" s="646">
        <f t="shared" ref="W148:AB148" si="118">$H148*SUM(W149:W163)</f>
        <v>0</v>
      </c>
      <c r="X148" s="647">
        <f t="shared" si="118"/>
        <v>0</v>
      </c>
      <c r="Y148" s="648">
        <f t="shared" si="118"/>
        <v>0</v>
      </c>
      <c r="Z148" s="649">
        <f t="shared" si="118"/>
        <v>0</v>
      </c>
      <c r="AA148" s="648">
        <f t="shared" si="118"/>
        <v>0</v>
      </c>
      <c r="AB148" s="646">
        <f t="shared" si="118"/>
        <v>0</v>
      </c>
      <c r="AC148" s="258"/>
      <c r="AD148" s="646">
        <f t="shared" ref="AD148:AM148" si="119">$H148*SUM(AD149:AD163)</f>
        <v>0</v>
      </c>
      <c r="AE148" s="647">
        <f t="shared" si="119"/>
        <v>0</v>
      </c>
      <c r="AF148" s="648">
        <f t="shared" si="119"/>
        <v>0</v>
      </c>
      <c r="AG148" s="649">
        <f t="shared" si="119"/>
        <v>0</v>
      </c>
      <c r="AH148" s="648">
        <f t="shared" si="119"/>
        <v>0</v>
      </c>
      <c r="AI148" s="646">
        <f t="shared" si="119"/>
        <v>0</v>
      </c>
      <c r="AJ148" s="258"/>
      <c r="AK148" s="653">
        <f t="shared" si="119"/>
        <v>0</v>
      </c>
      <c r="AL148" s="653">
        <f t="shared" si="119"/>
        <v>0</v>
      </c>
      <c r="AM148" s="653">
        <f t="shared" si="119"/>
        <v>0</v>
      </c>
      <c r="AN148" s="227">
        <f>$H148*SUM(AN149:AN163)*(1+Gewinn)*(1+SicherheitAngebot)</f>
        <v>0</v>
      </c>
      <c r="AO148" s="227">
        <f>$H148*SUM(AO149:AO163)*(1+Gewinn)*(1+SicherheitAngebot)</f>
        <v>0</v>
      </c>
      <c r="AP148" s="227">
        <f>$H148*SUM(AP149:AP163)*(1+Gewinn)*(1+SicherheitAngebot)</f>
        <v>0</v>
      </c>
      <c r="AQ148" s="227">
        <f>$H148*SUM(AQ149:AQ163)*(1+Gewinn)*(1+SicherheitAngebot)</f>
        <v>0</v>
      </c>
      <c r="AR148" s="227">
        <f>$H148*SUM(AR149:AR163)*(1+Gewinn)*(1+SicherheitAngebot)</f>
        <v>0</v>
      </c>
      <c r="AS148" s="262"/>
      <c r="AT148" s="263">
        <f t="shared" si="93"/>
        <v>0</v>
      </c>
      <c r="AU148" s="259"/>
      <c r="AV148" s="491">
        <f>AK148*$AK$7+AL148*$AL$7+AM148*$AM$7+SUM(AN148:AR148)+AT148/Zuschläge_IBN+AT148</f>
        <v>0</v>
      </c>
      <c r="AX148" s="685">
        <f>U148+AV148</f>
        <v>0</v>
      </c>
      <c r="AZ148" s="490">
        <f>IF(H148&gt;0,U148/(1+SicherheitAngebot)*(1+Sicherheit),0)</f>
        <v>0</v>
      </c>
      <c r="BB148" s="490">
        <f>IF(H148&gt;0,AV148/(1+SicherheitAngebot)*(1+Sicherheit),0)</f>
        <v>0</v>
      </c>
      <c r="BD148" s="490">
        <f>AZ148+BB148</f>
        <v>0</v>
      </c>
      <c r="BE148" s="105"/>
      <c r="BF148" s="105"/>
      <c r="BG148" s="105"/>
      <c r="BH148" s="105"/>
      <c r="BI148" s="105"/>
      <c r="BJ148" s="105"/>
    </row>
    <row r="149" spans="2:62" ht="20.100000000000001" hidden="1" customHeight="1" outlineLevel="1">
      <c r="B149" s="99"/>
      <c r="C149" s="908"/>
      <c r="D149" s="909"/>
      <c r="E149" s="909"/>
      <c r="F149" s="910"/>
      <c r="G149" s="890"/>
      <c r="H149" s="901"/>
      <c r="I149" s="152"/>
      <c r="J149" s="152"/>
      <c r="K149" s="152"/>
      <c r="L149" s="152"/>
      <c r="M149" s="152"/>
      <c r="N149" s="152"/>
      <c r="O149" s="152"/>
      <c r="P149" s="153"/>
      <c r="Q149" s="153"/>
      <c r="R149" s="156">
        <f t="shared" si="116"/>
        <v>0</v>
      </c>
      <c r="S149" s="156">
        <f t="shared" si="117"/>
        <v>0</v>
      </c>
      <c r="U149" s="157">
        <f>I149*$I$7+J149*$J$7+K149*$K$7+L149*$L$7+M149*$M$7+N149*$N$7+O149*$O$7+R149+S149</f>
        <v>0</v>
      </c>
      <c r="W149" s="152"/>
      <c r="X149" s="152"/>
      <c r="Y149" s="152"/>
      <c r="Z149" s="152"/>
      <c r="AA149" s="152"/>
      <c r="AB149" s="152"/>
      <c r="AC149" s="347"/>
      <c r="AD149" s="152"/>
      <c r="AE149" s="152"/>
      <c r="AF149" s="152"/>
      <c r="AG149" s="152"/>
      <c r="AH149" s="152"/>
      <c r="AI149" s="152"/>
      <c r="AJ149" s="347"/>
      <c r="AK149" s="152"/>
      <c r="AL149" s="152"/>
      <c r="AM149" s="295"/>
      <c r="AN149" s="228"/>
      <c r="AO149" s="228"/>
      <c r="AP149" s="228"/>
      <c r="AQ149" s="228"/>
      <c r="AR149" s="228"/>
      <c r="AS149" s="348"/>
      <c r="AT149" s="264">
        <f t="shared" si="93"/>
        <v>0</v>
      </c>
      <c r="AU149" s="259"/>
      <c r="AV149" s="265">
        <f t="shared" ref="AV149:AV163" si="120">AK149*$AK$7+AL149*$AL$7+AM149*$AM$7+SUM(AN149:AR149)*(1+Gewinn)*(1+SicherheitAngebot)+AT149/Zuschläge_IBN+AT149</f>
        <v>0</v>
      </c>
      <c r="AX149" s="265">
        <f>U149+AV149</f>
        <v>0</v>
      </c>
      <c r="AZ149" s="492">
        <f t="shared" ref="AZ149:AZ163" si="121">U149/(1+SicherheitAngebot)*(1+Sicherheit)</f>
        <v>0</v>
      </c>
      <c r="BB149" s="492">
        <f t="shared" ref="BB149:BB163" si="122">AV149/(1+SicherheitAngebot)*(1+Sicherheit)</f>
        <v>0</v>
      </c>
      <c r="BD149" s="265">
        <f>AZ149+BB149</f>
        <v>0</v>
      </c>
      <c r="BE149" s="105"/>
      <c r="BF149" s="105"/>
      <c r="BG149" s="105"/>
      <c r="BH149" s="105"/>
      <c r="BI149" s="105"/>
      <c r="BJ149" s="105"/>
    </row>
    <row r="150" spans="2:62" ht="20.100000000000001" hidden="1" customHeight="1" outlineLevel="1">
      <c r="B150" s="421"/>
      <c r="C150" s="908"/>
      <c r="D150" s="909"/>
      <c r="E150" s="909"/>
      <c r="F150" s="910"/>
      <c r="G150" s="890"/>
      <c r="H150" s="891"/>
      <c r="I150" s="152"/>
      <c r="J150" s="152"/>
      <c r="K150" s="152"/>
      <c r="L150" s="152"/>
      <c r="M150" s="152"/>
      <c r="N150" s="152"/>
      <c r="O150" s="152"/>
      <c r="P150" s="153"/>
      <c r="Q150" s="153"/>
      <c r="R150" s="156">
        <f t="shared" si="116"/>
        <v>0</v>
      </c>
      <c r="S150" s="156">
        <f t="shared" si="117"/>
        <v>0</v>
      </c>
      <c r="U150" s="157">
        <f t="shared" ref="U150:U163" si="123">I150*$I$7+J150*$J$7+K150*$K$7+L150*$L$7+M150*$M$7+N150*$N$7+O150*$O$7+R150+S150</f>
        <v>0</v>
      </c>
      <c r="W150" s="152"/>
      <c r="X150" s="152"/>
      <c r="Y150" s="152"/>
      <c r="Z150" s="152"/>
      <c r="AA150" s="152"/>
      <c r="AB150" s="152"/>
      <c r="AC150" s="347"/>
      <c r="AD150" s="152"/>
      <c r="AE150" s="152"/>
      <c r="AF150" s="152"/>
      <c r="AG150" s="152"/>
      <c r="AH150" s="152"/>
      <c r="AI150" s="152"/>
      <c r="AJ150" s="347"/>
      <c r="AK150" s="152"/>
      <c r="AL150" s="152"/>
      <c r="AM150" s="295"/>
      <c r="AN150" s="228"/>
      <c r="AO150" s="228"/>
      <c r="AP150" s="228"/>
      <c r="AQ150" s="228"/>
      <c r="AR150" s="228"/>
      <c r="AS150" s="348"/>
      <c r="AT150" s="264">
        <f t="shared" si="93"/>
        <v>0</v>
      </c>
      <c r="AU150" s="259"/>
      <c r="AV150" s="265">
        <f t="shared" si="120"/>
        <v>0</v>
      </c>
      <c r="AX150" s="265">
        <f t="shared" ref="AX150:AX163" si="124">U150+AV150</f>
        <v>0</v>
      </c>
      <c r="AZ150" s="492">
        <f t="shared" si="121"/>
        <v>0</v>
      </c>
      <c r="BB150" s="492">
        <f t="shared" si="122"/>
        <v>0</v>
      </c>
      <c r="BD150" s="265">
        <f t="shared" ref="BD150:BD163" si="125">AZ150+BB150</f>
        <v>0</v>
      </c>
      <c r="BE150" s="105"/>
      <c r="BF150" s="105"/>
      <c r="BG150" s="105"/>
      <c r="BH150" s="105"/>
      <c r="BI150" s="105"/>
      <c r="BJ150" s="105"/>
    </row>
    <row r="151" spans="2:62" ht="20.100000000000001" hidden="1" customHeight="1" outlineLevel="1">
      <c r="B151" s="421"/>
      <c r="C151" s="908"/>
      <c r="D151" s="909"/>
      <c r="E151" s="909"/>
      <c r="F151" s="910"/>
      <c r="G151" s="890"/>
      <c r="H151" s="891"/>
      <c r="I151" s="152"/>
      <c r="J151" s="152"/>
      <c r="K151" s="152"/>
      <c r="L151" s="152"/>
      <c r="M151" s="152"/>
      <c r="N151" s="152"/>
      <c r="O151" s="152"/>
      <c r="P151" s="153"/>
      <c r="Q151" s="153"/>
      <c r="R151" s="156">
        <f t="shared" si="116"/>
        <v>0</v>
      </c>
      <c r="S151" s="156">
        <f t="shared" si="117"/>
        <v>0</v>
      </c>
      <c r="U151" s="157">
        <f t="shared" si="123"/>
        <v>0</v>
      </c>
      <c r="W151" s="152"/>
      <c r="X151" s="152"/>
      <c r="Y151" s="152"/>
      <c r="Z151" s="152"/>
      <c r="AA151" s="152"/>
      <c r="AB151" s="152"/>
      <c r="AC151" s="347"/>
      <c r="AD151" s="152"/>
      <c r="AE151" s="152"/>
      <c r="AF151" s="152"/>
      <c r="AG151" s="152"/>
      <c r="AH151" s="152"/>
      <c r="AI151" s="152"/>
      <c r="AJ151" s="347"/>
      <c r="AK151" s="152"/>
      <c r="AL151" s="152"/>
      <c r="AM151" s="295"/>
      <c r="AN151" s="228"/>
      <c r="AO151" s="228"/>
      <c r="AP151" s="228"/>
      <c r="AQ151" s="228"/>
      <c r="AR151" s="228"/>
      <c r="AS151" s="348"/>
      <c r="AT151" s="264">
        <f t="shared" si="93"/>
        <v>0</v>
      </c>
      <c r="AU151" s="259"/>
      <c r="AV151" s="265">
        <f t="shared" si="120"/>
        <v>0</v>
      </c>
      <c r="AX151" s="265">
        <f t="shared" si="124"/>
        <v>0</v>
      </c>
      <c r="AZ151" s="492">
        <f t="shared" si="121"/>
        <v>0</v>
      </c>
      <c r="BB151" s="492">
        <f t="shared" si="122"/>
        <v>0</v>
      </c>
      <c r="BD151" s="265">
        <f t="shared" si="125"/>
        <v>0</v>
      </c>
      <c r="BE151" s="105"/>
      <c r="BF151" s="105"/>
      <c r="BG151" s="105"/>
      <c r="BH151" s="105"/>
      <c r="BI151" s="105"/>
      <c r="BJ151" s="105"/>
    </row>
    <row r="152" spans="2:62" ht="20.100000000000001" hidden="1" customHeight="1" outlineLevel="1">
      <c r="B152" s="421"/>
      <c r="C152" s="908"/>
      <c r="D152" s="909"/>
      <c r="E152" s="909"/>
      <c r="F152" s="910"/>
      <c r="G152" s="890"/>
      <c r="H152" s="891"/>
      <c r="I152" s="152"/>
      <c r="J152" s="152"/>
      <c r="K152" s="152"/>
      <c r="L152" s="152"/>
      <c r="M152" s="152"/>
      <c r="N152" s="152"/>
      <c r="O152" s="152"/>
      <c r="P152" s="153"/>
      <c r="Q152" s="153"/>
      <c r="R152" s="156">
        <f t="shared" si="116"/>
        <v>0</v>
      </c>
      <c r="S152" s="156">
        <f t="shared" si="117"/>
        <v>0</v>
      </c>
      <c r="U152" s="157">
        <f t="shared" si="123"/>
        <v>0</v>
      </c>
      <c r="W152" s="152"/>
      <c r="X152" s="152"/>
      <c r="Y152" s="152"/>
      <c r="Z152" s="152"/>
      <c r="AA152" s="152"/>
      <c r="AB152" s="152"/>
      <c r="AC152" s="347"/>
      <c r="AD152" s="152"/>
      <c r="AE152" s="152"/>
      <c r="AF152" s="152"/>
      <c r="AG152" s="152"/>
      <c r="AH152" s="152"/>
      <c r="AI152" s="152"/>
      <c r="AJ152" s="347"/>
      <c r="AK152" s="152"/>
      <c r="AL152" s="152"/>
      <c r="AM152" s="295"/>
      <c r="AN152" s="228"/>
      <c r="AO152" s="228"/>
      <c r="AP152" s="228"/>
      <c r="AQ152" s="228"/>
      <c r="AR152" s="228"/>
      <c r="AS152" s="348"/>
      <c r="AT152" s="264">
        <f t="shared" si="93"/>
        <v>0</v>
      </c>
      <c r="AU152" s="259"/>
      <c r="AV152" s="265">
        <f t="shared" si="120"/>
        <v>0</v>
      </c>
      <c r="AX152" s="265">
        <f t="shared" si="124"/>
        <v>0</v>
      </c>
      <c r="AZ152" s="492">
        <f t="shared" si="121"/>
        <v>0</v>
      </c>
      <c r="BB152" s="492">
        <f t="shared" si="122"/>
        <v>0</v>
      </c>
      <c r="BD152" s="265">
        <f t="shared" si="125"/>
        <v>0</v>
      </c>
      <c r="BE152" s="105"/>
      <c r="BF152" s="105"/>
      <c r="BG152" s="105"/>
      <c r="BH152" s="105"/>
      <c r="BI152" s="105"/>
      <c r="BJ152" s="105"/>
    </row>
    <row r="153" spans="2:62" ht="20.100000000000001" hidden="1" customHeight="1" outlineLevel="1">
      <c r="B153" s="421"/>
      <c r="C153" s="908"/>
      <c r="D153" s="909"/>
      <c r="E153" s="909"/>
      <c r="F153" s="910"/>
      <c r="G153" s="890"/>
      <c r="H153" s="891"/>
      <c r="I153" s="152"/>
      <c r="J153" s="152"/>
      <c r="K153" s="152"/>
      <c r="L153" s="152"/>
      <c r="M153" s="152"/>
      <c r="N153" s="152"/>
      <c r="O153" s="152"/>
      <c r="P153" s="153"/>
      <c r="Q153" s="153"/>
      <c r="R153" s="156">
        <f t="shared" si="116"/>
        <v>0</v>
      </c>
      <c r="S153" s="156">
        <f t="shared" si="117"/>
        <v>0</v>
      </c>
      <c r="U153" s="157">
        <f t="shared" si="123"/>
        <v>0</v>
      </c>
      <c r="W153" s="152"/>
      <c r="X153" s="152"/>
      <c r="Y153" s="152"/>
      <c r="Z153" s="152"/>
      <c r="AA153" s="152"/>
      <c r="AB153" s="152"/>
      <c r="AC153" s="347"/>
      <c r="AD153" s="152"/>
      <c r="AE153" s="152"/>
      <c r="AF153" s="152"/>
      <c r="AG153" s="152"/>
      <c r="AH153" s="152"/>
      <c r="AI153" s="152"/>
      <c r="AJ153" s="347"/>
      <c r="AK153" s="152"/>
      <c r="AL153" s="152"/>
      <c r="AM153" s="295"/>
      <c r="AN153" s="228"/>
      <c r="AO153" s="228"/>
      <c r="AP153" s="228"/>
      <c r="AQ153" s="228"/>
      <c r="AR153" s="228"/>
      <c r="AS153" s="348"/>
      <c r="AT153" s="264">
        <f t="shared" si="93"/>
        <v>0</v>
      </c>
      <c r="AU153" s="259"/>
      <c r="AV153" s="265">
        <f t="shared" si="120"/>
        <v>0</v>
      </c>
      <c r="AX153" s="265">
        <f t="shared" si="124"/>
        <v>0</v>
      </c>
      <c r="AZ153" s="492">
        <f t="shared" si="121"/>
        <v>0</v>
      </c>
      <c r="BB153" s="492">
        <f t="shared" si="122"/>
        <v>0</v>
      </c>
      <c r="BD153" s="265">
        <f t="shared" si="125"/>
        <v>0</v>
      </c>
      <c r="BE153" s="105"/>
      <c r="BF153" s="105"/>
      <c r="BG153" s="105"/>
      <c r="BH153" s="105"/>
      <c r="BI153" s="105"/>
      <c r="BJ153" s="105"/>
    </row>
    <row r="154" spans="2:62" ht="20.100000000000001" hidden="1" customHeight="1" outlineLevel="1">
      <c r="B154" s="421"/>
      <c r="C154" s="908"/>
      <c r="D154" s="909"/>
      <c r="E154" s="909"/>
      <c r="F154" s="910"/>
      <c r="G154" s="890"/>
      <c r="H154" s="891"/>
      <c r="I154" s="152"/>
      <c r="J154" s="152"/>
      <c r="K154" s="152"/>
      <c r="L154" s="152"/>
      <c r="M154" s="152"/>
      <c r="N154" s="152"/>
      <c r="O154" s="152"/>
      <c r="P154" s="153"/>
      <c r="Q154" s="153"/>
      <c r="R154" s="156">
        <f t="shared" si="116"/>
        <v>0</v>
      </c>
      <c r="S154" s="156">
        <f t="shared" si="117"/>
        <v>0</v>
      </c>
      <c r="U154" s="157">
        <f t="shared" si="123"/>
        <v>0</v>
      </c>
      <c r="W154" s="152"/>
      <c r="X154" s="152"/>
      <c r="Y154" s="152"/>
      <c r="Z154" s="152"/>
      <c r="AA154" s="152"/>
      <c r="AB154" s="152"/>
      <c r="AC154" s="347"/>
      <c r="AD154" s="152"/>
      <c r="AE154" s="152"/>
      <c r="AF154" s="152"/>
      <c r="AG154" s="152"/>
      <c r="AH154" s="152"/>
      <c r="AI154" s="152"/>
      <c r="AJ154" s="347"/>
      <c r="AK154" s="152"/>
      <c r="AL154" s="152"/>
      <c r="AM154" s="295"/>
      <c r="AN154" s="228"/>
      <c r="AO154" s="228"/>
      <c r="AP154" s="228"/>
      <c r="AQ154" s="228"/>
      <c r="AR154" s="228"/>
      <c r="AS154" s="348"/>
      <c r="AT154" s="264">
        <f t="shared" si="93"/>
        <v>0</v>
      </c>
      <c r="AU154" s="259"/>
      <c r="AV154" s="265">
        <f t="shared" si="120"/>
        <v>0</v>
      </c>
      <c r="AX154" s="265">
        <f t="shared" si="124"/>
        <v>0</v>
      </c>
      <c r="AZ154" s="492">
        <f t="shared" si="121"/>
        <v>0</v>
      </c>
      <c r="BB154" s="492">
        <f t="shared" si="122"/>
        <v>0</v>
      </c>
      <c r="BD154" s="265">
        <f t="shared" si="125"/>
        <v>0</v>
      </c>
      <c r="BE154" s="105"/>
      <c r="BF154" s="105"/>
      <c r="BG154" s="105"/>
      <c r="BH154" s="105"/>
      <c r="BI154" s="105"/>
      <c r="BJ154" s="105"/>
    </row>
    <row r="155" spans="2:62" ht="20.100000000000001" hidden="1" customHeight="1" outlineLevel="1">
      <c r="B155" s="100"/>
      <c r="C155" s="908"/>
      <c r="D155" s="909"/>
      <c r="E155" s="909"/>
      <c r="F155" s="910"/>
      <c r="G155" s="890"/>
      <c r="H155" s="891"/>
      <c r="I155" s="152"/>
      <c r="J155" s="152"/>
      <c r="K155" s="152"/>
      <c r="L155" s="152"/>
      <c r="M155" s="152"/>
      <c r="N155" s="152"/>
      <c r="O155" s="152"/>
      <c r="P155" s="153"/>
      <c r="Q155" s="153"/>
      <c r="R155" s="156">
        <f t="shared" si="116"/>
        <v>0</v>
      </c>
      <c r="S155" s="156">
        <f t="shared" si="117"/>
        <v>0</v>
      </c>
      <c r="U155" s="157">
        <f t="shared" si="123"/>
        <v>0</v>
      </c>
      <c r="W155" s="152"/>
      <c r="X155" s="152"/>
      <c r="Y155" s="152"/>
      <c r="Z155" s="152"/>
      <c r="AA155" s="152"/>
      <c r="AB155" s="152"/>
      <c r="AC155" s="347"/>
      <c r="AD155" s="152"/>
      <c r="AE155" s="152"/>
      <c r="AF155" s="152"/>
      <c r="AG155" s="152"/>
      <c r="AH155" s="152"/>
      <c r="AI155" s="152"/>
      <c r="AJ155" s="347"/>
      <c r="AK155" s="152"/>
      <c r="AL155" s="152"/>
      <c r="AM155" s="295"/>
      <c r="AN155" s="228"/>
      <c r="AO155" s="228"/>
      <c r="AP155" s="228"/>
      <c r="AQ155" s="228"/>
      <c r="AR155" s="228"/>
      <c r="AS155" s="348"/>
      <c r="AT155" s="264">
        <f t="shared" si="93"/>
        <v>0</v>
      </c>
      <c r="AU155" s="259"/>
      <c r="AV155" s="265">
        <f t="shared" si="120"/>
        <v>0</v>
      </c>
      <c r="AX155" s="265">
        <f t="shared" si="124"/>
        <v>0</v>
      </c>
      <c r="AZ155" s="492">
        <f t="shared" si="121"/>
        <v>0</v>
      </c>
      <c r="BB155" s="492">
        <f t="shared" si="122"/>
        <v>0</v>
      </c>
      <c r="BD155" s="265">
        <f t="shared" si="125"/>
        <v>0</v>
      </c>
      <c r="BE155" s="105"/>
      <c r="BF155" s="105"/>
      <c r="BG155" s="105"/>
      <c r="BH155" s="105"/>
      <c r="BI155" s="105"/>
      <c r="BJ155" s="105"/>
    </row>
    <row r="156" spans="2:62" ht="20.100000000000001" hidden="1" customHeight="1" outlineLevel="1">
      <c r="B156" s="100"/>
      <c r="C156" s="908"/>
      <c r="D156" s="909"/>
      <c r="E156" s="909"/>
      <c r="F156" s="910"/>
      <c r="G156" s="890"/>
      <c r="H156" s="891"/>
      <c r="I156" s="152"/>
      <c r="J156" s="152"/>
      <c r="K156" s="152"/>
      <c r="L156" s="152"/>
      <c r="M156" s="152"/>
      <c r="N156" s="152"/>
      <c r="O156" s="152"/>
      <c r="P156" s="153"/>
      <c r="Q156" s="153"/>
      <c r="R156" s="156">
        <f t="shared" si="116"/>
        <v>0</v>
      </c>
      <c r="S156" s="156">
        <f t="shared" si="117"/>
        <v>0</v>
      </c>
      <c r="U156" s="157">
        <f t="shared" si="123"/>
        <v>0</v>
      </c>
      <c r="W156" s="152"/>
      <c r="X156" s="152"/>
      <c r="Y156" s="152"/>
      <c r="Z156" s="152"/>
      <c r="AA156" s="152"/>
      <c r="AB156" s="152"/>
      <c r="AC156" s="347"/>
      <c r="AD156" s="152"/>
      <c r="AE156" s="152"/>
      <c r="AF156" s="152"/>
      <c r="AG156" s="152"/>
      <c r="AH156" s="152"/>
      <c r="AI156" s="152"/>
      <c r="AJ156" s="347"/>
      <c r="AK156" s="152"/>
      <c r="AL156" s="152"/>
      <c r="AM156" s="295"/>
      <c r="AN156" s="228"/>
      <c r="AO156" s="228"/>
      <c r="AP156" s="228"/>
      <c r="AQ156" s="228"/>
      <c r="AR156" s="228"/>
      <c r="AS156" s="348"/>
      <c r="AT156" s="264">
        <f t="shared" si="93"/>
        <v>0</v>
      </c>
      <c r="AU156" s="259"/>
      <c r="AV156" s="265">
        <f t="shared" si="120"/>
        <v>0</v>
      </c>
      <c r="AX156" s="265">
        <f t="shared" si="124"/>
        <v>0</v>
      </c>
      <c r="AZ156" s="492">
        <f t="shared" si="121"/>
        <v>0</v>
      </c>
      <c r="BB156" s="492">
        <f t="shared" si="122"/>
        <v>0</v>
      </c>
      <c r="BD156" s="265">
        <f t="shared" si="125"/>
        <v>0</v>
      </c>
      <c r="BE156" s="105"/>
      <c r="BF156" s="105"/>
      <c r="BG156" s="105"/>
      <c r="BH156" s="105"/>
      <c r="BI156" s="105"/>
      <c r="BJ156" s="105"/>
    </row>
    <row r="157" spans="2:62" ht="20.100000000000001" hidden="1" customHeight="1" outlineLevel="1">
      <c r="B157" s="100"/>
      <c r="C157" s="908"/>
      <c r="D157" s="909"/>
      <c r="E157" s="909"/>
      <c r="F157" s="910"/>
      <c r="G157" s="890"/>
      <c r="H157" s="891"/>
      <c r="I157" s="152"/>
      <c r="J157" s="152"/>
      <c r="K157" s="152"/>
      <c r="L157" s="152"/>
      <c r="M157" s="152"/>
      <c r="N157" s="152"/>
      <c r="O157" s="152"/>
      <c r="P157" s="153"/>
      <c r="Q157" s="153"/>
      <c r="R157" s="156">
        <f t="shared" si="116"/>
        <v>0</v>
      </c>
      <c r="S157" s="156">
        <f t="shared" si="117"/>
        <v>0</v>
      </c>
      <c r="U157" s="157">
        <f t="shared" si="123"/>
        <v>0</v>
      </c>
      <c r="W157" s="152"/>
      <c r="X157" s="152"/>
      <c r="Y157" s="152"/>
      <c r="Z157" s="152"/>
      <c r="AA157" s="152"/>
      <c r="AB157" s="152"/>
      <c r="AC157" s="347"/>
      <c r="AD157" s="152"/>
      <c r="AE157" s="152"/>
      <c r="AF157" s="152"/>
      <c r="AG157" s="152"/>
      <c r="AH157" s="152"/>
      <c r="AI157" s="152"/>
      <c r="AJ157" s="347"/>
      <c r="AK157" s="152"/>
      <c r="AL157" s="152"/>
      <c r="AM157" s="295"/>
      <c r="AN157" s="228"/>
      <c r="AO157" s="228"/>
      <c r="AP157" s="228"/>
      <c r="AQ157" s="228"/>
      <c r="AR157" s="228"/>
      <c r="AS157" s="348"/>
      <c r="AT157" s="264">
        <f t="shared" si="93"/>
        <v>0</v>
      </c>
      <c r="AU157" s="259"/>
      <c r="AV157" s="265">
        <f t="shared" si="120"/>
        <v>0</v>
      </c>
      <c r="AX157" s="265">
        <f t="shared" si="124"/>
        <v>0</v>
      </c>
      <c r="AZ157" s="492">
        <f t="shared" si="121"/>
        <v>0</v>
      </c>
      <c r="BB157" s="492">
        <f t="shared" si="122"/>
        <v>0</v>
      </c>
      <c r="BD157" s="265">
        <f t="shared" si="125"/>
        <v>0</v>
      </c>
      <c r="BE157" s="105"/>
      <c r="BF157" s="105"/>
      <c r="BG157" s="105"/>
      <c r="BH157" s="105"/>
      <c r="BI157" s="105"/>
      <c r="BJ157" s="105"/>
    </row>
    <row r="158" spans="2:62" ht="20.100000000000001" hidden="1" customHeight="1" outlineLevel="1">
      <c r="B158" s="100"/>
      <c r="C158" s="908"/>
      <c r="D158" s="909"/>
      <c r="E158" s="909"/>
      <c r="F158" s="910"/>
      <c r="G158" s="890"/>
      <c r="H158" s="891"/>
      <c r="I158" s="152"/>
      <c r="J158" s="152"/>
      <c r="K158" s="152"/>
      <c r="L158" s="152"/>
      <c r="M158" s="152"/>
      <c r="N158" s="152"/>
      <c r="O158" s="152"/>
      <c r="P158" s="153"/>
      <c r="Q158" s="153"/>
      <c r="R158" s="156">
        <f t="shared" si="116"/>
        <v>0</v>
      </c>
      <c r="S158" s="156">
        <f t="shared" si="117"/>
        <v>0</v>
      </c>
      <c r="U158" s="157">
        <f t="shared" si="123"/>
        <v>0</v>
      </c>
      <c r="W158" s="152"/>
      <c r="X158" s="152"/>
      <c r="Y158" s="152"/>
      <c r="Z158" s="152"/>
      <c r="AA158" s="152"/>
      <c r="AB158" s="152"/>
      <c r="AC158" s="347"/>
      <c r="AD158" s="152"/>
      <c r="AE158" s="152"/>
      <c r="AF158" s="152"/>
      <c r="AG158" s="152"/>
      <c r="AH158" s="152"/>
      <c r="AI158" s="152"/>
      <c r="AJ158" s="347"/>
      <c r="AK158" s="152"/>
      <c r="AL158" s="152"/>
      <c r="AM158" s="295"/>
      <c r="AN158" s="228"/>
      <c r="AO158" s="228"/>
      <c r="AP158" s="228"/>
      <c r="AQ158" s="228"/>
      <c r="AR158" s="228"/>
      <c r="AS158" s="348"/>
      <c r="AT158" s="264">
        <f t="shared" si="93"/>
        <v>0</v>
      </c>
      <c r="AU158" s="259"/>
      <c r="AV158" s="265">
        <f t="shared" si="120"/>
        <v>0</v>
      </c>
      <c r="AX158" s="265">
        <f t="shared" si="124"/>
        <v>0</v>
      </c>
      <c r="AZ158" s="492">
        <f t="shared" si="121"/>
        <v>0</v>
      </c>
      <c r="BB158" s="492">
        <f t="shared" si="122"/>
        <v>0</v>
      </c>
      <c r="BD158" s="265">
        <f t="shared" si="125"/>
        <v>0</v>
      </c>
      <c r="BE158" s="105"/>
      <c r="BF158" s="105"/>
      <c r="BG158" s="105"/>
      <c r="BH158" s="105"/>
      <c r="BI158" s="105"/>
      <c r="BJ158" s="105"/>
    </row>
    <row r="159" spans="2:62" ht="20.100000000000001" hidden="1" customHeight="1" outlineLevel="1">
      <c r="B159" s="100"/>
      <c r="C159" s="908"/>
      <c r="D159" s="909"/>
      <c r="E159" s="909"/>
      <c r="F159" s="910"/>
      <c r="G159" s="890"/>
      <c r="H159" s="891"/>
      <c r="I159" s="152"/>
      <c r="J159" s="152"/>
      <c r="K159" s="152"/>
      <c r="L159" s="152"/>
      <c r="M159" s="152"/>
      <c r="N159" s="152"/>
      <c r="O159" s="152"/>
      <c r="P159" s="153"/>
      <c r="Q159" s="153"/>
      <c r="R159" s="156">
        <f t="shared" si="116"/>
        <v>0</v>
      </c>
      <c r="S159" s="156">
        <f t="shared" si="117"/>
        <v>0</v>
      </c>
      <c r="U159" s="157">
        <f t="shared" si="123"/>
        <v>0</v>
      </c>
      <c r="W159" s="152"/>
      <c r="X159" s="152"/>
      <c r="Y159" s="152"/>
      <c r="Z159" s="152"/>
      <c r="AA159" s="152"/>
      <c r="AB159" s="152"/>
      <c r="AC159" s="347"/>
      <c r="AD159" s="152"/>
      <c r="AE159" s="152"/>
      <c r="AF159" s="152"/>
      <c r="AG159" s="152"/>
      <c r="AH159" s="152"/>
      <c r="AI159" s="152"/>
      <c r="AJ159" s="347"/>
      <c r="AK159" s="152"/>
      <c r="AL159" s="152"/>
      <c r="AM159" s="295"/>
      <c r="AN159" s="228"/>
      <c r="AO159" s="228"/>
      <c r="AP159" s="228"/>
      <c r="AQ159" s="228"/>
      <c r="AR159" s="228"/>
      <c r="AS159" s="348"/>
      <c r="AT159" s="264">
        <f t="shared" si="93"/>
        <v>0</v>
      </c>
      <c r="AU159" s="259"/>
      <c r="AV159" s="265">
        <f t="shared" si="120"/>
        <v>0</v>
      </c>
      <c r="AX159" s="265">
        <f t="shared" si="124"/>
        <v>0</v>
      </c>
      <c r="AZ159" s="492">
        <f t="shared" si="121"/>
        <v>0</v>
      </c>
      <c r="BB159" s="492">
        <f t="shared" si="122"/>
        <v>0</v>
      </c>
      <c r="BD159" s="265">
        <f t="shared" si="125"/>
        <v>0</v>
      </c>
      <c r="BE159" s="105"/>
      <c r="BF159" s="105"/>
      <c r="BG159" s="105"/>
      <c r="BH159" s="105"/>
      <c r="BI159" s="105"/>
      <c r="BJ159" s="105"/>
    </row>
    <row r="160" spans="2:62" ht="20.100000000000001" hidden="1" customHeight="1" outlineLevel="1">
      <c r="B160" s="100"/>
      <c r="C160" s="908"/>
      <c r="D160" s="909"/>
      <c r="E160" s="909"/>
      <c r="F160" s="910"/>
      <c r="G160" s="890"/>
      <c r="H160" s="891"/>
      <c r="I160" s="152"/>
      <c r="J160" s="152"/>
      <c r="K160" s="152"/>
      <c r="L160" s="152"/>
      <c r="M160" s="152"/>
      <c r="N160" s="152"/>
      <c r="O160" s="152"/>
      <c r="P160" s="153"/>
      <c r="Q160" s="153"/>
      <c r="R160" s="156">
        <f t="shared" si="116"/>
        <v>0</v>
      </c>
      <c r="S160" s="156">
        <f t="shared" si="117"/>
        <v>0</v>
      </c>
      <c r="U160" s="157">
        <f t="shared" si="123"/>
        <v>0</v>
      </c>
      <c r="W160" s="152"/>
      <c r="X160" s="152"/>
      <c r="Y160" s="152"/>
      <c r="Z160" s="152"/>
      <c r="AA160" s="152"/>
      <c r="AB160" s="152"/>
      <c r="AC160" s="347"/>
      <c r="AD160" s="152"/>
      <c r="AE160" s="152"/>
      <c r="AF160" s="152"/>
      <c r="AG160" s="152"/>
      <c r="AH160" s="152"/>
      <c r="AI160" s="152"/>
      <c r="AJ160" s="347"/>
      <c r="AK160" s="152"/>
      <c r="AL160" s="152"/>
      <c r="AM160" s="295"/>
      <c r="AN160" s="228"/>
      <c r="AO160" s="228"/>
      <c r="AP160" s="228"/>
      <c r="AQ160" s="228"/>
      <c r="AR160" s="228"/>
      <c r="AS160" s="348"/>
      <c r="AT160" s="264">
        <f t="shared" si="93"/>
        <v>0</v>
      </c>
      <c r="AU160" s="259"/>
      <c r="AV160" s="265">
        <f t="shared" si="120"/>
        <v>0</v>
      </c>
      <c r="AX160" s="265">
        <f t="shared" si="124"/>
        <v>0</v>
      </c>
      <c r="AZ160" s="492">
        <f t="shared" si="121"/>
        <v>0</v>
      </c>
      <c r="BB160" s="492">
        <f t="shared" si="122"/>
        <v>0</v>
      </c>
      <c r="BD160" s="265">
        <f t="shared" si="125"/>
        <v>0</v>
      </c>
      <c r="BE160" s="105"/>
      <c r="BF160" s="105"/>
      <c r="BG160" s="105"/>
      <c r="BH160" s="105"/>
      <c r="BI160" s="105"/>
      <c r="BJ160" s="105"/>
    </row>
    <row r="161" spans="1:62" ht="20.100000000000001" hidden="1" customHeight="1" outlineLevel="1">
      <c r="B161" s="100"/>
      <c r="C161" s="908"/>
      <c r="D161" s="909"/>
      <c r="E161" s="909"/>
      <c r="F161" s="910"/>
      <c r="G161" s="890"/>
      <c r="H161" s="891"/>
      <c r="I161" s="152"/>
      <c r="J161" s="152"/>
      <c r="K161" s="152"/>
      <c r="L161" s="152"/>
      <c r="M161" s="152"/>
      <c r="N161" s="152"/>
      <c r="O161" s="152"/>
      <c r="P161" s="153"/>
      <c r="Q161" s="153"/>
      <c r="R161" s="156">
        <f t="shared" si="116"/>
        <v>0</v>
      </c>
      <c r="S161" s="156">
        <f t="shared" si="117"/>
        <v>0</v>
      </c>
      <c r="U161" s="157">
        <f t="shared" si="123"/>
        <v>0</v>
      </c>
      <c r="W161" s="152"/>
      <c r="X161" s="152"/>
      <c r="Y161" s="152"/>
      <c r="Z161" s="152"/>
      <c r="AA161" s="152"/>
      <c r="AB161" s="152"/>
      <c r="AC161" s="347"/>
      <c r="AD161" s="152"/>
      <c r="AE161" s="152"/>
      <c r="AF161" s="152"/>
      <c r="AG161" s="152"/>
      <c r="AH161" s="152"/>
      <c r="AI161" s="152"/>
      <c r="AJ161" s="347"/>
      <c r="AK161" s="152"/>
      <c r="AL161" s="152"/>
      <c r="AM161" s="295"/>
      <c r="AN161" s="228"/>
      <c r="AO161" s="228"/>
      <c r="AP161" s="228"/>
      <c r="AQ161" s="228"/>
      <c r="AR161" s="228"/>
      <c r="AS161" s="348"/>
      <c r="AT161" s="264">
        <f t="shared" si="93"/>
        <v>0</v>
      </c>
      <c r="AU161" s="259"/>
      <c r="AV161" s="265">
        <f t="shared" si="120"/>
        <v>0</v>
      </c>
      <c r="AX161" s="265">
        <f t="shared" si="124"/>
        <v>0</v>
      </c>
      <c r="AZ161" s="492">
        <f t="shared" si="121"/>
        <v>0</v>
      </c>
      <c r="BB161" s="492">
        <f t="shared" si="122"/>
        <v>0</v>
      </c>
      <c r="BD161" s="265">
        <f t="shared" si="125"/>
        <v>0</v>
      </c>
      <c r="BE161" s="105"/>
      <c r="BF161" s="105"/>
      <c r="BG161" s="105"/>
      <c r="BH161" s="105"/>
      <c r="BI161" s="105"/>
      <c r="BJ161" s="105"/>
    </row>
    <row r="162" spans="1:62" ht="20.100000000000001" hidden="1" customHeight="1" outlineLevel="1">
      <c r="B162" s="100"/>
      <c r="C162" s="908"/>
      <c r="D162" s="909"/>
      <c r="E162" s="909"/>
      <c r="F162" s="910"/>
      <c r="G162" s="890"/>
      <c r="H162" s="891"/>
      <c r="I162" s="152"/>
      <c r="J162" s="152"/>
      <c r="K162" s="152"/>
      <c r="L162" s="152"/>
      <c r="M162" s="152"/>
      <c r="N162" s="152"/>
      <c r="O162" s="152"/>
      <c r="P162" s="153"/>
      <c r="Q162" s="153"/>
      <c r="R162" s="156">
        <f t="shared" si="116"/>
        <v>0</v>
      </c>
      <c r="S162" s="156">
        <f t="shared" si="117"/>
        <v>0</v>
      </c>
      <c r="U162" s="157">
        <f t="shared" si="123"/>
        <v>0</v>
      </c>
      <c r="W162" s="152"/>
      <c r="X162" s="152"/>
      <c r="Y162" s="152"/>
      <c r="Z162" s="152"/>
      <c r="AA162" s="152"/>
      <c r="AB162" s="152"/>
      <c r="AC162" s="347"/>
      <c r="AD162" s="152"/>
      <c r="AE162" s="152"/>
      <c r="AF162" s="152"/>
      <c r="AG162" s="152"/>
      <c r="AH162" s="152"/>
      <c r="AI162" s="152"/>
      <c r="AJ162" s="347"/>
      <c r="AK162" s="152"/>
      <c r="AL162" s="152"/>
      <c r="AM162" s="295"/>
      <c r="AN162" s="228"/>
      <c r="AO162" s="228"/>
      <c r="AP162" s="228"/>
      <c r="AQ162" s="228"/>
      <c r="AR162" s="228"/>
      <c r="AS162" s="348"/>
      <c r="AT162" s="264">
        <f t="shared" si="93"/>
        <v>0</v>
      </c>
      <c r="AU162" s="259"/>
      <c r="AV162" s="265">
        <f t="shared" si="120"/>
        <v>0</v>
      </c>
      <c r="AX162" s="265">
        <f t="shared" si="124"/>
        <v>0</v>
      </c>
      <c r="AZ162" s="492">
        <f t="shared" si="121"/>
        <v>0</v>
      </c>
      <c r="BB162" s="492">
        <f t="shared" si="122"/>
        <v>0</v>
      </c>
      <c r="BD162" s="265">
        <f t="shared" si="125"/>
        <v>0</v>
      </c>
      <c r="BE162" s="105"/>
      <c r="BF162" s="105"/>
      <c r="BG162" s="105"/>
      <c r="BH162" s="105"/>
      <c r="BI162" s="105"/>
      <c r="BJ162" s="105"/>
    </row>
    <row r="163" spans="1:62" ht="20.100000000000001" hidden="1" customHeight="1" outlineLevel="1">
      <c r="B163" s="100"/>
      <c r="C163" s="908"/>
      <c r="D163" s="909"/>
      <c r="E163" s="909"/>
      <c r="F163" s="910"/>
      <c r="G163" s="890"/>
      <c r="H163" s="891"/>
      <c r="I163" s="152"/>
      <c r="J163" s="152"/>
      <c r="K163" s="152"/>
      <c r="L163" s="152"/>
      <c r="M163" s="152"/>
      <c r="N163" s="152"/>
      <c r="O163" s="152"/>
      <c r="P163" s="153"/>
      <c r="Q163" s="153"/>
      <c r="R163" s="156">
        <f t="shared" si="116"/>
        <v>0</v>
      </c>
      <c r="S163" s="156">
        <f t="shared" si="117"/>
        <v>0</v>
      </c>
      <c r="U163" s="157">
        <f t="shared" si="123"/>
        <v>0</v>
      </c>
      <c r="W163" s="152"/>
      <c r="X163" s="152"/>
      <c r="Y163" s="152"/>
      <c r="Z163" s="152"/>
      <c r="AA163" s="152"/>
      <c r="AB163" s="152"/>
      <c r="AC163" s="347"/>
      <c r="AD163" s="152"/>
      <c r="AE163" s="152"/>
      <c r="AF163" s="152"/>
      <c r="AG163" s="152"/>
      <c r="AH163" s="152"/>
      <c r="AI163" s="152"/>
      <c r="AJ163" s="347"/>
      <c r="AK163" s="152"/>
      <c r="AL163" s="152"/>
      <c r="AM163" s="295"/>
      <c r="AN163" s="228"/>
      <c r="AO163" s="228"/>
      <c r="AP163" s="228"/>
      <c r="AQ163" s="228"/>
      <c r="AR163" s="228"/>
      <c r="AS163" s="348"/>
      <c r="AT163" s="264">
        <f t="shared" si="93"/>
        <v>0</v>
      </c>
      <c r="AU163" s="259"/>
      <c r="AV163" s="265">
        <f t="shared" si="120"/>
        <v>0</v>
      </c>
      <c r="AX163" s="265">
        <f t="shared" si="124"/>
        <v>0</v>
      </c>
      <c r="AZ163" s="492">
        <f t="shared" si="121"/>
        <v>0</v>
      </c>
      <c r="BB163" s="492">
        <f t="shared" si="122"/>
        <v>0</v>
      </c>
      <c r="BD163" s="265">
        <f t="shared" si="125"/>
        <v>0</v>
      </c>
      <c r="BE163" s="105"/>
      <c r="BF163" s="105"/>
      <c r="BG163" s="105"/>
      <c r="BH163" s="105"/>
      <c r="BI163" s="105"/>
      <c r="BJ163" s="105"/>
    </row>
    <row r="164" spans="1:62" ht="9.9499999999999993" hidden="1" customHeight="1" outlineLevel="1">
      <c r="B164" s="101"/>
      <c r="C164" s="208"/>
      <c r="D164" s="208"/>
      <c r="E164" s="208"/>
      <c r="F164" s="208"/>
      <c r="G164" s="237"/>
      <c r="H164" s="207"/>
      <c r="I164" s="257"/>
      <c r="J164" s="257"/>
      <c r="K164" s="257"/>
      <c r="L164" s="257"/>
      <c r="M164" s="257"/>
      <c r="N164" s="257"/>
      <c r="O164" s="257"/>
      <c r="P164" s="256"/>
      <c r="Q164" s="102"/>
      <c r="R164" s="102"/>
      <c r="S164" s="102"/>
      <c r="U164" s="98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Z164" s="493"/>
      <c r="BE164" s="105"/>
      <c r="BF164" s="105"/>
      <c r="BG164" s="105"/>
      <c r="BH164" s="105"/>
      <c r="BI164" s="105"/>
      <c r="BJ164" s="105"/>
    </row>
    <row r="165" spans="1:62" ht="20.100000000000001" customHeight="1" collapsed="1">
      <c r="B165" s="151">
        <f>B148+1</f>
        <v>10</v>
      </c>
      <c r="C165" s="916"/>
      <c r="D165" s="917"/>
      <c r="E165" s="917"/>
      <c r="F165" s="918"/>
      <c r="G165" s="429"/>
      <c r="H165" s="206">
        <v>1</v>
      </c>
      <c r="I165" s="642">
        <f t="shared" ref="I165" si="126">$H165*SUM(I166:I180)</f>
        <v>0</v>
      </c>
      <c r="J165" s="643">
        <f t="shared" ref="J165:O165" si="127">$H165*SUM(J166:J180)</f>
        <v>0</v>
      </c>
      <c r="K165" s="644">
        <f t="shared" si="127"/>
        <v>0</v>
      </c>
      <c r="L165" s="645">
        <f t="shared" si="127"/>
        <v>0</v>
      </c>
      <c r="M165" s="645">
        <f t="shared" si="127"/>
        <v>0</v>
      </c>
      <c r="N165" s="644">
        <f t="shared" si="127"/>
        <v>0</v>
      </c>
      <c r="O165" s="642">
        <f t="shared" si="127"/>
        <v>0</v>
      </c>
      <c r="P165" s="209">
        <f t="shared" ref="P165:Q165" si="128">$H165*SUM(P166:P180)</f>
        <v>0</v>
      </c>
      <c r="Q165" s="210">
        <f t="shared" si="128"/>
        <v>0</v>
      </c>
      <c r="R165" s="136">
        <f t="shared" ref="R165:R180" si="129">P165*(1+Gewinn)*(1+SicherheitAngebot)</f>
        <v>0</v>
      </c>
      <c r="S165" s="137">
        <f t="shared" ref="S165:S180" si="130">Q165*(1+MGKZ)*(1+Gewinn)*(1+SicherheitAngebot)</f>
        <v>0</v>
      </c>
      <c r="U165" s="10">
        <f>I165*$I$7+J165*$J$7+K165*$K$7+L165*$L$7+M165*$M$7+N165*$N$7+O165*$O$7+R165+S165</f>
        <v>0</v>
      </c>
      <c r="W165" s="646">
        <f t="shared" ref="W165:AB165" si="131">$H165*SUM(W166:W180)</f>
        <v>0</v>
      </c>
      <c r="X165" s="647">
        <f t="shared" si="131"/>
        <v>0</v>
      </c>
      <c r="Y165" s="648">
        <f t="shared" si="131"/>
        <v>0</v>
      </c>
      <c r="Z165" s="649">
        <f t="shared" si="131"/>
        <v>0</v>
      </c>
      <c r="AA165" s="648">
        <f t="shared" si="131"/>
        <v>0</v>
      </c>
      <c r="AB165" s="646">
        <f t="shared" si="131"/>
        <v>0</v>
      </c>
      <c r="AC165" s="258"/>
      <c r="AD165" s="646">
        <f t="shared" ref="AD165:AM165" si="132">$H165*SUM(AD166:AD180)</f>
        <v>0</v>
      </c>
      <c r="AE165" s="647">
        <f t="shared" si="132"/>
        <v>0</v>
      </c>
      <c r="AF165" s="648">
        <f t="shared" si="132"/>
        <v>0</v>
      </c>
      <c r="AG165" s="649">
        <f t="shared" si="132"/>
        <v>0</v>
      </c>
      <c r="AH165" s="648">
        <f t="shared" si="132"/>
        <v>0</v>
      </c>
      <c r="AI165" s="646">
        <f t="shared" si="132"/>
        <v>0</v>
      </c>
      <c r="AJ165" s="258"/>
      <c r="AK165" s="653">
        <f t="shared" si="132"/>
        <v>0</v>
      </c>
      <c r="AL165" s="653">
        <f t="shared" si="132"/>
        <v>0</v>
      </c>
      <c r="AM165" s="653">
        <f t="shared" si="132"/>
        <v>0</v>
      </c>
      <c r="AN165" s="227">
        <f>$H165*SUM(AN166:AN180)*(1+Gewinn)*(1+SicherheitAngebot)</f>
        <v>0</v>
      </c>
      <c r="AO165" s="227">
        <f>$H165*SUM(AO166:AO180)*(1+Gewinn)*(1+SicherheitAngebot)</f>
        <v>0</v>
      </c>
      <c r="AP165" s="227">
        <f>$H165*SUM(AP166:AP180)*(1+Gewinn)*(1+SicherheitAngebot)</f>
        <v>0</v>
      </c>
      <c r="AQ165" s="227">
        <f>$H165*SUM(AQ166:AQ180)*(1+Gewinn)*(1+SicherheitAngebot)</f>
        <v>0</v>
      </c>
      <c r="AR165" s="227">
        <f>$H165*SUM(AR166:AR180)*(1+Gewinn)*(1+SicherheitAngebot)</f>
        <v>0</v>
      </c>
      <c r="AS165" s="262"/>
      <c r="AT165" s="263">
        <f t="shared" si="93"/>
        <v>0</v>
      </c>
      <c r="AU165" s="259"/>
      <c r="AV165" s="491">
        <f>AK165*$AK$7+AL165*$AL$7+AM165*$AM$7+SUM(AN165:AR165)+AT165/Zuschläge_IBN+AT165</f>
        <v>0</v>
      </c>
      <c r="AX165" s="685">
        <f>U165+AV165</f>
        <v>0</v>
      </c>
      <c r="AZ165" s="490">
        <f>IF(H165&gt;0,U165/(1+SicherheitAngebot)*(1+Sicherheit),0)</f>
        <v>0</v>
      </c>
      <c r="BB165" s="490">
        <f>IF(H165&gt;0,AV165/(1+SicherheitAngebot)*(1+Sicherheit),0)</f>
        <v>0</v>
      </c>
      <c r="BD165" s="490">
        <f>AZ165+BB165</f>
        <v>0</v>
      </c>
      <c r="BE165" s="105"/>
      <c r="BF165" s="105"/>
      <c r="BG165" s="105"/>
      <c r="BH165" s="105"/>
      <c r="BI165" s="105"/>
      <c r="BJ165" s="105"/>
    </row>
    <row r="166" spans="1:62" ht="20.100000000000001" hidden="1" customHeight="1" outlineLevel="1">
      <c r="A166" s="5"/>
      <c r="B166" s="99"/>
      <c r="C166" s="908"/>
      <c r="D166" s="909"/>
      <c r="E166" s="909"/>
      <c r="F166" s="910"/>
      <c r="G166" s="890"/>
      <c r="H166" s="901"/>
      <c r="I166" s="152"/>
      <c r="J166" s="152"/>
      <c r="K166" s="152"/>
      <c r="L166" s="152"/>
      <c r="M166" s="152"/>
      <c r="N166" s="152"/>
      <c r="O166" s="152"/>
      <c r="P166" s="153"/>
      <c r="Q166" s="153"/>
      <c r="R166" s="156">
        <f t="shared" si="129"/>
        <v>0</v>
      </c>
      <c r="S166" s="156">
        <f t="shared" si="130"/>
        <v>0</v>
      </c>
      <c r="U166" s="157">
        <f>I166*$I$7+J166*$J$7+K166*$K$7+L166*$L$7+M166*$M$7+N166*$N$7+O166*$O$7+R166+S166</f>
        <v>0</v>
      </c>
      <c r="W166" s="152"/>
      <c r="X166" s="152"/>
      <c r="Y166" s="152"/>
      <c r="Z166" s="152"/>
      <c r="AA166" s="152"/>
      <c r="AB166" s="152"/>
      <c r="AC166" s="347"/>
      <c r="AD166" s="152"/>
      <c r="AE166" s="152"/>
      <c r="AF166" s="152"/>
      <c r="AG166" s="152"/>
      <c r="AH166" s="152"/>
      <c r="AI166" s="152"/>
      <c r="AJ166" s="347"/>
      <c r="AK166" s="152"/>
      <c r="AL166" s="152"/>
      <c r="AM166" s="295"/>
      <c r="AN166" s="228"/>
      <c r="AO166" s="228"/>
      <c r="AP166" s="228"/>
      <c r="AQ166" s="228"/>
      <c r="AR166" s="228"/>
      <c r="AS166" s="348"/>
      <c r="AT166" s="264">
        <f t="shared" si="93"/>
        <v>0</v>
      </c>
      <c r="AU166" s="259"/>
      <c r="AV166" s="265">
        <f t="shared" ref="AV166:AV180" si="133">AK166*$AK$7+AL166*$AL$7+AM166*$AM$7+SUM(AN166:AR166)*(1+Gewinn)*(1+SicherheitAngebot)+AT166/Zuschläge_IBN+AT166</f>
        <v>0</v>
      </c>
      <c r="AX166" s="265">
        <f>U166+AV166</f>
        <v>0</v>
      </c>
      <c r="AZ166" s="492">
        <f t="shared" ref="AZ166:AZ180" si="134">U166/(1+SicherheitAngebot)*(1+Sicherheit)</f>
        <v>0</v>
      </c>
      <c r="BB166" s="492">
        <f t="shared" ref="BB166:BB180" si="135">AV166/(1+SicherheitAngebot)*(1+Sicherheit)</f>
        <v>0</v>
      </c>
      <c r="BD166" s="265">
        <f>AZ166+BB166</f>
        <v>0</v>
      </c>
      <c r="BE166" s="105"/>
      <c r="BF166" s="105"/>
      <c r="BG166" s="105"/>
      <c r="BH166" s="105"/>
      <c r="BI166" s="105"/>
      <c r="BJ166" s="105"/>
    </row>
    <row r="167" spans="1:62" ht="20.100000000000001" hidden="1" customHeight="1" outlineLevel="1">
      <c r="A167" s="5"/>
      <c r="B167" s="421"/>
      <c r="C167" s="908"/>
      <c r="D167" s="909"/>
      <c r="E167" s="909"/>
      <c r="F167" s="910"/>
      <c r="G167" s="890"/>
      <c r="H167" s="891"/>
      <c r="I167" s="152"/>
      <c r="J167" s="152"/>
      <c r="K167" s="152"/>
      <c r="L167" s="152"/>
      <c r="M167" s="152"/>
      <c r="N167" s="152"/>
      <c r="O167" s="152"/>
      <c r="P167" s="153"/>
      <c r="Q167" s="153"/>
      <c r="R167" s="156">
        <f t="shared" si="129"/>
        <v>0</v>
      </c>
      <c r="S167" s="156">
        <f t="shared" si="130"/>
        <v>0</v>
      </c>
      <c r="U167" s="157">
        <f t="shared" ref="U167:U180" si="136">I167*$I$7+J167*$J$7+K167*$K$7+L167*$L$7+M167*$M$7+N167*$N$7+O167*$O$7+R167+S167</f>
        <v>0</v>
      </c>
      <c r="W167" s="152"/>
      <c r="X167" s="152"/>
      <c r="Y167" s="152"/>
      <c r="Z167" s="152"/>
      <c r="AA167" s="152"/>
      <c r="AB167" s="152"/>
      <c r="AC167" s="347"/>
      <c r="AD167" s="152"/>
      <c r="AE167" s="152"/>
      <c r="AF167" s="152"/>
      <c r="AG167" s="152"/>
      <c r="AH167" s="152"/>
      <c r="AI167" s="152"/>
      <c r="AJ167" s="347"/>
      <c r="AK167" s="152"/>
      <c r="AL167" s="152"/>
      <c r="AM167" s="295"/>
      <c r="AN167" s="228"/>
      <c r="AO167" s="228"/>
      <c r="AP167" s="228"/>
      <c r="AQ167" s="228"/>
      <c r="AR167" s="228"/>
      <c r="AS167" s="348"/>
      <c r="AT167" s="264">
        <f t="shared" si="93"/>
        <v>0</v>
      </c>
      <c r="AU167" s="259"/>
      <c r="AV167" s="265">
        <f t="shared" si="133"/>
        <v>0</v>
      </c>
      <c r="AX167" s="265">
        <f t="shared" ref="AX167:AX180" si="137">U167+AV167</f>
        <v>0</v>
      </c>
      <c r="AZ167" s="492">
        <f t="shared" si="134"/>
        <v>0</v>
      </c>
      <c r="BB167" s="492">
        <f t="shared" si="135"/>
        <v>0</v>
      </c>
      <c r="BD167" s="265">
        <f t="shared" ref="BD167:BD180" si="138">AZ167+BB167</f>
        <v>0</v>
      </c>
      <c r="BE167" s="105"/>
      <c r="BF167" s="105"/>
      <c r="BG167" s="105"/>
      <c r="BH167" s="105"/>
      <c r="BI167" s="105"/>
      <c r="BJ167" s="105"/>
    </row>
    <row r="168" spans="1:62" ht="20.100000000000001" hidden="1" customHeight="1" outlineLevel="1">
      <c r="A168" s="5"/>
      <c r="B168" s="421"/>
      <c r="C168" s="908"/>
      <c r="D168" s="909"/>
      <c r="E168" s="909"/>
      <c r="F168" s="910"/>
      <c r="G168" s="890"/>
      <c r="H168" s="891"/>
      <c r="I168" s="152"/>
      <c r="J168" s="152"/>
      <c r="K168" s="152"/>
      <c r="L168" s="152"/>
      <c r="M168" s="152"/>
      <c r="N168" s="152"/>
      <c r="O168" s="152"/>
      <c r="P168" s="153"/>
      <c r="Q168" s="153"/>
      <c r="R168" s="156">
        <f t="shared" si="129"/>
        <v>0</v>
      </c>
      <c r="S168" s="156">
        <f t="shared" si="130"/>
        <v>0</v>
      </c>
      <c r="U168" s="157">
        <f t="shared" si="136"/>
        <v>0</v>
      </c>
      <c r="W168" s="152"/>
      <c r="X168" s="152"/>
      <c r="Y168" s="152"/>
      <c r="Z168" s="152"/>
      <c r="AA168" s="152"/>
      <c r="AB168" s="152"/>
      <c r="AC168" s="347"/>
      <c r="AD168" s="152"/>
      <c r="AE168" s="152"/>
      <c r="AF168" s="152"/>
      <c r="AG168" s="152"/>
      <c r="AH168" s="152"/>
      <c r="AI168" s="152"/>
      <c r="AJ168" s="347"/>
      <c r="AK168" s="152"/>
      <c r="AL168" s="152"/>
      <c r="AM168" s="295"/>
      <c r="AN168" s="228"/>
      <c r="AO168" s="228"/>
      <c r="AP168" s="228"/>
      <c r="AQ168" s="228"/>
      <c r="AR168" s="228"/>
      <c r="AS168" s="348"/>
      <c r="AT168" s="264">
        <f t="shared" si="93"/>
        <v>0</v>
      </c>
      <c r="AU168" s="259"/>
      <c r="AV168" s="265">
        <f t="shared" si="133"/>
        <v>0</v>
      </c>
      <c r="AX168" s="265">
        <f t="shared" si="137"/>
        <v>0</v>
      </c>
      <c r="AZ168" s="492">
        <f t="shared" si="134"/>
        <v>0</v>
      </c>
      <c r="BB168" s="492">
        <f t="shared" si="135"/>
        <v>0</v>
      </c>
      <c r="BD168" s="265">
        <f t="shared" si="138"/>
        <v>0</v>
      </c>
      <c r="BE168" s="105"/>
      <c r="BF168" s="105"/>
      <c r="BG168" s="105"/>
      <c r="BH168" s="105"/>
      <c r="BI168" s="105"/>
      <c r="BJ168" s="105"/>
    </row>
    <row r="169" spans="1:62" ht="20.100000000000001" hidden="1" customHeight="1" outlineLevel="1">
      <c r="A169" s="5"/>
      <c r="B169" s="421"/>
      <c r="C169" s="908"/>
      <c r="D169" s="909"/>
      <c r="E169" s="909"/>
      <c r="F169" s="910"/>
      <c r="G169" s="890"/>
      <c r="H169" s="891"/>
      <c r="I169" s="152"/>
      <c r="J169" s="152"/>
      <c r="K169" s="152"/>
      <c r="L169" s="152"/>
      <c r="M169" s="152"/>
      <c r="N169" s="152"/>
      <c r="O169" s="152"/>
      <c r="P169" s="153"/>
      <c r="Q169" s="153"/>
      <c r="R169" s="156">
        <f t="shared" si="129"/>
        <v>0</v>
      </c>
      <c r="S169" s="156">
        <f t="shared" si="130"/>
        <v>0</v>
      </c>
      <c r="U169" s="157">
        <f t="shared" si="136"/>
        <v>0</v>
      </c>
      <c r="W169" s="152"/>
      <c r="X169" s="152"/>
      <c r="Y169" s="152"/>
      <c r="Z169" s="152"/>
      <c r="AA169" s="152"/>
      <c r="AB169" s="152"/>
      <c r="AC169" s="347"/>
      <c r="AD169" s="152"/>
      <c r="AE169" s="152"/>
      <c r="AF169" s="152"/>
      <c r="AG169" s="152"/>
      <c r="AH169" s="152"/>
      <c r="AI169" s="152"/>
      <c r="AJ169" s="347"/>
      <c r="AK169" s="152"/>
      <c r="AL169" s="152"/>
      <c r="AM169" s="295"/>
      <c r="AN169" s="228"/>
      <c r="AO169" s="228"/>
      <c r="AP169" s="228"/>
      <c r="AQ169" s="228"/>
      <c r="AR169" s="228"/>
      <c r="AS169" s="348"/>
      <c r="AT169" s="264">
        <f t="shared" si="93"/>
        <v>0</v>
      </c>
      <c r="AU169" s="259"/>
      <c r="AV169" s="265">
        <f t="shared" si="133"/>
        <v>0</v>
      </c>
      <c r="AX169" s="265">
        <f t="shared" si="137"/>
        <v>0</v>
      </c>
      <c r="AZ169" s="492">
        <f t="shared" si="134"/>
        <v>0</v>
      </c>
      <c r="BB169" s="492">
        <f t="shared" si="135"/>
        <v>0</v>
      </c>
      <c r="BD169" s="265">
        <f t="shared" si="138"/>
        <v>0</v>
      </c>
      <c r="BE169" s="105"/>
      <c r="BF169" s="105"/>
      <c r="BG169" s="105"/>
      <c r="BH169" s="105"/>
      <c r="BI169" s="105"/>
      <c r="BJ169" s="105"/>
    </row>
    <row r="170" spans="1:62" ht="20.100000000000001" hidden="1" customHeight="1" outlineLevel="1">
      <c r="A170" s="5"/>
      <c r="B170" s="421"/>
      <c r="C170" s="908"/>
      <c r="D170" s="909"/>
      <c r="E170" s="909"/>
      <c r="F170" s="910"/>
      <c r="G170" s="890"/>
      <c r="H170" s="891"/>
      <c r="I170" s="152"/>
      <c r="J170" s="152"/>
      <c r="K170" s="152"/>
      <c r="L170" s="152"/>
      <c r="M170" s="152"/>
      <c r="N170" s="152"/>
      <c r="O170" s="152"/>
      <c r="P170" s="153"/>
      <c r="Q170" s="153"/>
      <c r="R170" s="156">
        <f t="shared" si="129"/>
        <v>0</v>
      </c>
      <c r="S170" s="156">
        <f t="shared" si="130"/>
        <v>0</v>
      </c>
      <c r="U170" s="157">
        <f t="shared" si="136"/>
        <v>0</v>
      </c>
      <c r="W170" s="152"/>
      <c r="X170" s="152"/>
      <c r="Y170" s="152"/>
      <c r="Z170" s="152"/>
      <c r="AA170" s="152"/>
      <c r="AB170" s="152"/>
      <c r="AC170" s="347"/>
      <c r="AD170" s="152"/>
      <c r="AE170" s="152"/>
      <c r="AF170" s="152"/>
      <c r="AG170" s="152"/>
      <c r="AH170" s="152"/>
      <c r="AI170" s="152"/>
      <c r="AJ170" s="347"/>
      <c r="AK170" s="152"/>
      <c r="AL170" s="152"/>
      <c r="AM170" s="295"/>
      <c r="AN170" s="228"/>
      <c r="AO170" s="228"/>
      <c r="AP170" s="228"/>
      <c r="AQ170" s="228"/>
      <c r="AR170" s="228"/>
      <c r="AS170" s="348"/>
      <c r="AT170" s="264">
        <f t="shared" si="93"/>
        <v>0</v>
      </c>
      <c r="AU170" s="259"/>
      <c r="AV170" s="265">
        <f t="shared" si="133"/>
        <v>0</v>
      </c>
      <c r="AX170" s="265">
        <f t="shared" si="137"/>
        <v>0</v>
      </c>
      <c r="AZ170" s="492">
        <f t="shared" si="134"/>
        <v>0</v>
      </c>
      <c r="BB170" s="492">
        <f t="shared" si="135"/>
        <v>0</v>
      </c>
      <c r="BD170" s="265">
        <f t="shared" si="138"/>
        <v>0</v>
      </c>
      <c r="BE170" s="105"/>
      <c r="BF170" s="105"/>
      <c r="BG170" s="105"/>
      <c r="BH170" s="105"/>
      <c r="BI170" s="105"/>
      <c r="BJ170" s="105"/>
    </row>
    <row r="171" spans="1:62" ht="20.100000000000001" hidden="1" customHeight="1" outlineLevel="1">
      <c r="A171" s="5"/>
      <c r="B171" s="421"/>
      <c r="C171" s="908"/>
      <c r="D171" s="909"/>
      <c r="E171" s="909"/>
      <c r="F171" s="910"/>
      <c r="G171" s="890"/>
      <c r="H171" s="891"/>
      <c r="I171" s="152"/>
      <c r="J171" s="152"/>
      <c r="K171" s="152"/>
      <c r="L171" s="152"/>
      <c r="M171" s="152"/>
      <c r="N171" s="152"/>
      <c r="O171" s="152"/>
      <c r="P171" s="153"/>
      <c r="Q171" s="153"/>
      <c r="R171" s="156">
        <f t="shared" si="129"/>
        <v>0</v>
      </c>
      <c r="S171" s="156">
        <f t="shared" si="130"/>
        <v>0</v>
      </c>
      <c r="U171" s="157">
        <f t="shared" si="136"/>
        <v>0</v>
      </c>
      <c r="W171" s="152"/>
      <c r="X171" s="152"/>
      <c r="Y171" s="152"/>
      <c r="Z171" s="152"/>
      <c r="AA171" s="152"/>
      <c r="AB171" s="152"/>
      <c r="AC171" s="347"/>
      <c r="AD171" s="152"/>
      <c r="AE171" s="152"/>
      <c r="AF171" s="152"/>
      <c r="AG171" s="152"/>
      <c r="AH171" s="152"/>
      <c r="AI171" s="152"/>
      <c r="AJ171" s="347"/>
      <c r="AK171" s="152"/>
      <c r="AL171" s="152"/>
      <c r="AM171" s="295"/>
      <c r="AN171" s="228"/>
      <c r="AO171" s="228"/>
      <c r="AP171" s="228"/>
      <c r="AQ171" s="228"/>
      <c r="AR171" s="228"/>
      <c r="AS171" s="348"/>
      <c r="AT171" s="264">
        <f t="shared" si="93"/>
        <v>0</v>
      </c>
      <c r="AU171" s="259"/>
      <c r="AV171" s="265">
        <f t="shared" si="133"/>
        <v>0</v>
      </c>
      <c r="AX171" s="265">
        <f t="shared" si="137"/>
        <v>0</v>
      </c>
      <c r="AZ171" s="492">
        <f t="shared" si="134"/>
        <v>0</v>
      </c>
      <c r="BB171" s="492">
        <f t="shared" si="135"/>
        <v>0</v>
      </c>
      <c r="BD171" s="265">
        <f t="shared" si="138"/>
        <v>0</v>
      </c>
      <c r="BE171" s="105"/>
      <c r="BF171" s="105"/>
      <c r="BG171" s="105"/>
      <c r="BH171" s="105"/>
      <c r="BI171" s="105"/>
      <c r="BJ171" s="105"/>
    </row>
    <row r="172" spans="1:62" ht="20.100000000000001" hidden="1" customHeight="1" outlineLevel="1">
      <c r="A172" s="5"/>
      <c r="B172" s="100"/>
      <c r="C172" s="908"/>
      <c r="D172" s="909"/>
      <c r="E172" s="909"/>
      <c r="F172" s="910"/>
      <c r="G172" s="890"/>
      <c r="H172" s="891"/>
      <c r="I172" s="152"/>
      <c r="J172" s="152"/>
      <c r="K172" s="152"/>
      <c r="L172" s="152"/>
      <c r="M172" s="152"/>
      <c r="N172" s="152"/>
      <c r="O172" s="152"/>
      <c r="P172" s="153"/>
      <c r="Q172" s="153"/>
      <c r="R172" s="156">
        <f t="shared" si="129"/>
        <v>0</v>
      </c>
      <c r="S172" s="156">
        <f t="shared" si="130"/>
        <v>0</v>
      </c>
      <c r="U172" s="157">
        <f t="shared" si="136"/>
        <v>0</v>
      </c>
      <c r="W172" s="152"/>
      <c r="X172" s="152"/>
      <c r="Y172" s="152"/>
      <c r="Z172" s="152"/>
      <c r="AA172" s="152"/>
      <c r="AB172" s="152"/>
      <c r="AC172" s="347"/>
      <c r="AD172" s="152"/>
      <c r="AE172" s="152"/>
      <c r="AF172" s="152"/>
      <c r="AG172" s="152"/>
      <c r="AH172" s="152"/>
      <c r="AI172" s="152"/>
      <c r="AJ172" s="347"/>
      <c r="AK172" s="152"/>
      <c r="AL172" s="152"/>
      <c r="AM172" s="295"/>
      <c r="AN172" s="228"/>
      <c r="AO172" s="228"/>
      <c r="AP172" s="228"/>
      <c r="AQ172" s="228"/>
      <c r="AR172" s="228"/>
      <c r="AS172" s="348"/>
      <c r="AT172" s="264">
        <f t="shared" si="93"/>
        <v>0</v>
      </c>
      <c r="AU172" s="259"/>
      <c r="AV172" s="265">
        <f t="shared" si="133"/>
        <v>0</v>
      </c>
      <c r="AX172" s="265">
        <f t="shared" si="137"/>
        <v>0</v>
      </c>
      <c r="AZ172" s="492">
        <f t="shared" si="134"/>
        <v>0</v>
      </c>
      <c r="BB172" s="492">
        <f t="shared" si="135"/>
        <v>0</v>
      </c>
      <c r="BD172" s="265">
        <f t="shared" si="138"/>
        <v>0</v>
      </c>
      <c r="BE172" s="105"/>
      <c r="BF172" s="105"/>
      <c r="BG172" s="105"/>
      <c r="BH172" s="105"/>
      <c r="BI172" s="105"/>
      <c r="BJ172" s="105"/>
    </row>
    <row r="173" spans="1:62" ht="20.100000000000001" hidden="1" customHeight="1" outlineLevel="1">
      <c r="A173" s="5"/>
      <c r="B173" s="100"/>
      <c r="C173" s="908"/>
      <c r="D173" s="909"/>
      <c r="E173" s="909"/>
      <c r="F173" s="910"/>
      <c r="G173" s="890"/>
      <c r="H173" s="891"/>
      <c r="I173" s="152"/>
      <c r="J173" s="152"/>
      <c r="K173" s="152"/>
      <c r="L173" s="152"/>
      <c r="M173" s="152"/>
      <c r="N173" s="152"/>
      <c r="O173" s="152"/>
      <c r="P173" s="153"/>
      <c r="Q173" s="153"/>
      <c r="R173" s="156">
        <f t="shared" si="129"/>
        <v>0</v>
      </c>
      <c r="S173" s="156">
        <f t="shared" si="130"/>
        <v>0</v>
      </c>
      <c r="U173" s="157">
        <f t="shared" si="136"/>
        <v>0</v>
      </c>
      <c r="W173" s="152"/>
      <c r="X173" s="152"/>
      <c r="Y173" s="152"/>
      <c r="Z173" s="152"/>
      <c r="AA173" s="152"/>
      <c r="AB173" s="152"/>
      <c r="AC173" s="347"/>
      <c r="AD173" s="152"/>
      <c r="AE173" s="152"/>
      <c r="AF173" s="152"/>
      <c r="AG173" s="152"/>
      <c r="AH173" s="152"/>
      <c r="AI173" s="152"/>
      <c r="AJ173" s="347"/>
      <c r="AK173" s="152"/>
      <c r="AL173" s="152"/>
      <c r="AM173" s="295"/>
      <c r="AN173" s="228"/>
      <c r="AO173" s="228"/>
      <c r="AP173" s="228"/>
      <c r="AQ173" s="228"/>
      <c r="AR173" s="228"/>
      <c r="AS173" s="348"/>
      <c r="AT173" s="264">
        <f t="shared" si="93"/>
        <v>0</v>
      </c>
      <c r="AU173" s="259"/>
      <c r="AV173" s="265">
        <f t="shared" si="133"/>
        <v>0</v>
      </c>
      <c r="AX173" s="265">
        <f t="shared" si="137"/>
        <v>0</v>
      </c>
      <c r="AZ173" s="492">
        <f t="shared" si="134"/>
        <v>0</v>
      </c>
      <c r="BB173" s="492">
        <f t="shared" si="135"/>
        <v>0</v>
      </c>
      <c r="BD173" s="265">
        <f t="shared" si="138"/>
        <v>0</v>
      </c>
      <c r="BE173" s="105"/>
      <c r="BF173" s="105"/>
      <c r="BG173" s="105"/>
      <c r="BH173" s="105"/>
      <c r="BI173" s="105"/>
      <c r="BJ173" s="105"/>
    </row>
    <row r="174" spans="1:62" ht="20.100000000000001" hidden="1" customHeight="1" outlineLevel="1">
      <c r="A174" s="5"/>
      <c r="B174" s="100"/>
      <c r="C174" s="908"/>
      <c r="D174" s="909"/>
      <c r="E174" s="909"/>
      <c r="F174" s="910"/>
      <c r="G174" s="890"/>
      <c r="H174" s="891"/>
      <c r="I174" s="152"/>
      <c r="J174" s="152"/>
      <c r="K174" s="152"/>
      <c r="L174" s="152"/>
      <c r="M174" s="152"/>
      <c r="N174" s="152"/>
      <c r="O174" s="152"/>
      <c r="P174" s="153"/>
      <c r="Q174" s="153"/>
      <c r="R174" s="156">
        <f t="shared" si="129"/>
        <v>0</v>
      </c>
      <c r="S174" s="156">
        <f t="shared" si="130"/>
        <v>0</v>
      </c>
      <c r="U174" s="157">
        <f t="shared" si="136"/>
        <v>0</v>
      </c>
      <c r="W174" s="152"/>
      <c r="X174" s="152"/>
      <c r="Y174" s="152"/>
      <c r="Z174" s="152"/>
      <c r="AA174" s="152"/>
      <c r="AB174" s="152"/>
      <c r="AC174" s="347"/>
      <c r="AD174" s="152"/>
      <c r="AE174" s="152"/>
      <c r="AF174" s="152"/>
      <c r="AG174" s="152"/>
      <c r="AH174" s="152"/>
      <c r="AI174" s="152"/>
      <c r="AJ174" s="347"/>
      <c r="AK174" s="152"/>
      <c r="AL174" s="152"/>
      <c r="AM174" s="295"/>
      <c r="AN174" s="228"/>
      <c r="AO174" s="228"/>
      <c r="AP174" s="228"/>
      <c r="AQ174" s="228"/>
      <c r="AR174" s="228"/>
      <c r="AS174" s="348"/>
      <c r="AT174" s="264">
        <f t="shared" si="93"/>
        <v>0</v>
      </c>
      <c r="AU174" s="259"/>
      <c r="AV174" s="265">
        <f t="shared" si="133"/>
        <v>0</v>
      </c>
      <c r="AX174" s="265">
        <f t="shared" si="137"/>
        <v>0</v>
      </c>
      <c r="AZ174" s="492">
        <f t="shared" si="134"/>
        <v>0</v>
      </c>
      <c r="BB174" s="492">
        <f t="shared" si="135"/>
        <v>0</v>
      </c>
      <c r="BD174" s="265">
        <f t="shared" si="138"/>
        <v>0</v>
      </c>
      <c r="BE174" s="105"/>
      <c r="BF174" s="105"/>
      <c r="BG174" s="105"/>
      <c r="BH174" s="105"/>
      <c r="BI174" s="105"/>
      <c r="BJ174" s="105"/>
    </row>
    <row r="175" spans="1:62" ht="20.100000000000001" hidden="1" customHeight="1" outlineLevel="1">
      <c r="A175" s="5"/>
      <c r="B175" s="100"/>
      <c r="C175" s="908"/>
      <c r="D175" s="909"/>
      <c r="E175" s="909"/>
      <c r="F175" s="910"/>
      <c r="G175" s="890"/>
      <c r="H175" s="891"/>
      <c r="I175" s="152"/>
      <c r="J175" s="152"/>
      <c r="K175" s="152"/>
      <c r="L175" s="152"/>
      <c r="M175" s="152"/>
      <c r="N175" s="152"/>
      <c r="O175" s="152"/>
      <c r="P175" s="153"/>
      <c r="Q175" s="153"/>
      <c r="R175" s="156">
        <f t="shared" si="129"/>
        <v>0</v>
      </c>
      <c r="S175" s="156">
        <f t="shared" si="130"/>
        <v>0</v>
      </c>
      <c r="U175" s="157">
        <f t="shared" si="136"/>
        <v>0</v>
      </c>
      <c r="W175" s="152"/>
      <c r="X175" s="152"/>
      <c r="Y175" s="152"/>
      <c r="Z175" s="152"/>
      <c r="AA175" s="152"/>
      <c r="AB175" s="152"/>
      <c r="AC175" s="347"/>
      <c r="AD175" s="152"/>
      <c r="AE175" s="152"/>
      <c r="AF175" s="152"/>
      <c r="AG175" s="152"/>
      <c r="AH175" s="152"/>
      <c r="AI175" s="152"/>
      <c r="AJ175" s="347"/>
      <c r="AK175" s="152"/>
      <c r="AL175" s="152"/>
      <c r="AM175" s="295"/>
      <c r="AN175" s="228"/>
      <c r="AO175" s="228"/>
      <c r="AP175" s="228"/>
      <c r="AQ175" s="228"/>
      <c r="AR175" s="228"/>
      <c r="AS175" s="348"/>
      <c r="AT175" s="264">
        <f t="shared" si="93"/>
        <v>0</v>
      </c>
      <c r="AU175" s="259"/>
      <c r="AV175" s="265">
        <f t="shared" si="133"/>
        <v>0</v>
      </c>
      <c r="AX175" s="265">
        <f t="shared" si="137"/>
        <v>0</v>
      </c>
      <c r="AZ175" s="492">
        <f t="shared" si="134"/>
        <v>0</v>
      </c>
      <c r="BB175" s="492">
        <f t="shared" si="135"/>
        <v>0</v>
      </c>
      <c r="BD175" s="265">
        <f t="shared" si="138"/>
        <v>0</v>
      </c>
      <c r="BE175" s="105"/>
      <c r="BF175" s="105"/>
      <c r="BG175" s="105"/>
      <c r="BH175" s="105"/>
      <c r="BI175" s="105"/>
      <c r="BJ175" s="105"/>
    </row>
    <row r="176" spans="1:62" ht="20.100000000000001" hidden="1" customHeight="1" outlineLevel="1">
      <c r="A176" s="5"/>
      <c r="B176" s="100"/>
      <c r="C176" s="908"/>
      <c r="D176" s="909"/>
      <c r="E176" s="909"/>
      <c r="F176" s="910"/>
      <c r="G176" s="890"/>
      <c r="H176" s="891"/>
      <c r="I176" s="152"/>
      <c r="J176" s="152"/>
      <c r="K176" s="152"/>
      <c r="L176" s="152"/>
      <c r="M176" s="152"/>
      <c r="N176" s="152"/>
      <c r="O176" s="152"/>
      <c r="P176" s="153"/>
      <c r="Q176" s="153"/>
      <c r="R176" s="156">
        <f t="shared" si="129"/>
        <v>0</v>
      </c>
      <c r="S176" s="156">
        <f t="shared" si="130"/>
        <v>0</v>
      </c>
      <c r="U176" s="157">
        <f t="shared" si="136"/>
        <v>0</v>
      </c>
      <c r="W176" s="152"/>
      <c r="X176" s="152"/>
      <c r="Y176" s="152"/>
      <c r="Z176" s="152"/>
      <c r="AA176" s="152"/>
      <c r="AB176" s="152"/>
      <c r="AC176" s="347"/>
      <c r="AD176" s="152"/>
      <c r="AE176" s="152"/>
      <c r="AF176" s="152"/>
      <c r="AG176" s="152"/>
      <c r="AH176" s="152"/>
      <c r="AI176" s="152"/>
      <c r="AJ176" s="347"/>
      <c r="AK176" s="152"/>
      <c r="AL176" s="152"/>
      <c r="AM176" s="295"/>
      <c r="AN176" s="228"/>
      <c r="AO176" s="228"/>
      <c r="AP176" s="228"/>
      <c r="AQ176" s="228"/>
      <c r="AR176" s="228"/>
      <c r="AS176" s="348"/>
      <c r="AT176" s="264">
        <f t="shared" si="93"/>
        <v>0</v>
      </c>
      <c r="AU176" s="259"/>
      <c r="AV176" s="265">
        <f t="shared" si="133"/>
        <v>0</v>
      </c>
      <c r="AX176" s="265">
        <f t="shared" si="137"/>
        <v>0</v>
      </c>
      <c r="AZ176" s="492">
        <f t="shared" si="134"/>
        <v>0</v>
      </c>
      <c r="BB176" s="492">
        <f t="shared" si="135"/>
        <v>0</v>
      </c>
      <c r="BD176" s="265">
        <f t="shared" si="138"/>
        <v>0</v>
      </c>
      <c r="BE176" s="105"/>
      <c r="BF176" s="105"/>
      <c r="BG176" s="105"/>
      <c r="BH176" s="105"/>
      <c r="BI176" s="105"/>
      <c r="BJ176" s="105"/>
    </row>
    <row r="177" spans="1:62" ht="20.100000000000001" hidden="1" customHeight="1" outlineLevel="1">
      <c r="A177" s="5"/>
      <c r="B177" s="100"/>
      <c r="C177" s="908"/>
      <c r="D177" s="909"/>
      <c r="E177" s="909"/>
      <c r="F177" s="910"/>
      <c r="G177" s="890"/>
      <c r="H177" s="891"/>
      <c r="I177" s="152"/>
      <c r="J177" s="152"/>
      <c r="K177" s="152"/>
      <c r="L177" s="152"/>
      <c r="M177" s="152"/>
      <c r="N177" s="152"/>
      <c r="O177" s="152"/>
      <c r="P177" s="153"/>
      <c r="Q177" s="153"/>
      <c r="R177" s="156">
        <f t="shared" si="129"/>
        <v>0</v>
      </c>
      <c r="S177" s="156">
        <f t="shared" si="130"/>
        <v>0</v>
      </c>
      <c r="U177" s="157">
        <f t="shared" si="136"/>
        <v>0</v>
      </c>
      <c r="W177" s="152"/>
      <c r="X177" s="152"/>
      <c r="Y177" s="152"/>
      <c r="Z177" s="152"/>
      <c r="AA177" s="152"/>
      <c r="AB177" s="152"/>
      <c r="AC177" s="347"/>
      <c r="AD177" s="152"/>
      <c r="AE177" s="152"/>
      <c r="AF177" s="152"/>
      <c r="AG177" s="152"/>
      <c r="AH177" s="152"/>
      <c r="AI177" s="152"/>
      <c r="AJ177" s="347"/>
      <c r="AK177" s="152"/>
      <c r="AL177" s="152"/>
      <c r="AM177" s="295"/>
      <c r="AN177" s="228"/>
      <c r="AO177" s="228"/>
      <c r="AP177" s="228"/>
      <c r="AQ177" s="228"/>
      <c r="AR177" s="228"/>
      <c r="AS177" s="348"/>
      <c r="AT177" s="264">
        <f t="shared" si="93"/>
        <v>0</v>
      </c>
      <c r="AU177" s="259"/>
      <c r="AV177" s="265">
        <f t="shared" si="133"/>
        <v>0</v>
      </c>
      <c r="AX177" s="265">
        <f t="shared" si="137"/>
        <v>0</v>
      </c>
      <c r="AZ177" s="492">
        <f t="shared" si="134"/>
        <v>0</v>
      </c>
      <c r="BB177" s="492">
        <f t="shared" si="135"/>
        <v>0</v>
      </c>
      <c r="BD177" s="265">
        <f t="shared" si="138"/>
        <v>0</v>
      </c>
      <c r="BE177" s="105"/>
      <c r="BF177" s="105"/>
      <c r="BG177" s="105"/>
      <c r="BH177" s="105"/>
      <c r="BI177" s="105"/>
      <c r="BJ177" s="105"/>
    </row>
    <row r="178" spans="1:62" ht="20.100000000000001" hidden="1" customHeight="1" outlineLevel="1">
      <c r="A178" s="5"/>
      <c r="B178" s="100"/>
      <c r="C178" s="908"/>
      <c r="D178" s="909"/>
      <c r="E178" s="909"/>
      <c r="F178" s="910"/>
      <c r="G178" s="890"/>
      <c r="H178" s="891"/>
      <c r="I178" s="152"/>
      <c r="J178" s="152"/>
      <c r="K178" s="152"/>
      <c r="L178" s="152"/>
      <c r="M178" s="152"/>
      <c r="N178" s="152"/>
      <c r="O178" s="152"/>
      <c r="P178" s="153"/>
      <c r="Q178" s="153"/>
      <c r="R178" s="156">
        <f t="shared" si="129"/>
        <v>0</v>
      </c>
      <c r="S178" s="156">
        <f t="shared" si="130"/>
        <v>0</v>
      </c>
      <c r="U178" s="157">
        <f t="shared" si="136"/>
        <v>0</v>
      </c>
      <c r="W178" s="152"/>
      <c r="X178" s="152"/>
      <c r="Y178" s="152"/>
      <c r="Z178" s="152"/>
      <c r="AA178" s="152"/>
      <c r="AB178" s="152"/>
      <c r="AC178" s="347"/>
      <c r="AD178" s="152"/>
      <c r="AE178" s="152"/>
      <c r="AF178" s="152"/>
      <c r="AG178" s="152"/>
      <c r="AH178" s="152"/>
      <c r="AI178" s="152"/>
      <c r="AJ178" s="347"/>
      <c r="AK178" s="152"/>
      <c r="AL178" s="152"/>
      <c r="AM178" s="295"/>
      <c r="AN178" s="228"/>
      <c r="AO178" s="228"/>
      <c r="AP178" s="228"/>
      <c r="AQ178" s="228"/>
      <c r="AR178" s="228"/>
      <c r="AS178" s="348"/>
      <c r="AT178" s="264">
        <f t="shared" ref="AT178:AT180" si="139">((W178+AD178)*$W$7+(X178+AE178)*$X$7+(Y178+Z178+AF178+AG178)*$Z$7+(AA178+AH178)*$AA$7+(AB178+AI178)*$AB$7)*Zuschläge_IBN</f>
        <v>0</v>
      </c>
      <c r="AU178" s="259"/>
      <c r="AV178" s="265">
        <f t="shared" si="133"/>
        <v>0</v>
      </c>
      <c r="AX178" s="265">
        <f t="shared" si="137"/>
        <v>0</v>
      </c>
      <c r="AZ178" s="492">
        <f t="shared" si="134"/>
        <v>0</v>
      </c>
      <c r="BB178" s="492">
        <f t="shared" si="135"/>
        <v>0</v>
      </c>
      <c r="BD178" s="265">
        <f t="shared" si="138"/>
        <v>0</v>
      </c>
      <c r="BE178" s="105"/>
      <c r="BF178" s="105"/>
      <c r="BG178" s="105"/>
      <c r="BH178" s="105"/>
      <c r="BI178" s="105"/>
      <c r="BJ178" s="105"/>
    </row>
    <row r="179" spans="1:62" ht="20.100000000000001" hidden="1" customHeight="1" outlineLevel="1">
      <c r="A179" s="5"/>
      <c r="B179" s="100"/>
      <c r="C179" s="908"/>
      <c r="D179" s="909"/>
      <c r="E179" s="909"/>
      <c r="F179" s="910"/>
      <c r="G179" s="890"/>
      <c r="H179" s="891"/>
      <c r="I179" s="152"/>
      <c r="J179" s="152"/>
      <c r="K179" s="152"/>
      <c r="L179" s="152"/>
      <c r="M179" s="152"/>
      <c r="N179" s="152"/>
      <c r="O179" s="152"/>
      <c r="P179" s="153"/>
      <c r="Q179" s="153"/>
      <c r="R179" s="156">
        <f t="shared" si="129"/>
        <v>0</v>
      </c>
      <c r="S179" s="156">
        <f t="shared" si="130"/>
        <v>0</v>
      </c>
      <c r="U179" s="157">
        <f t="shared" si="136"/>
        <v>0</v>
      </c>
      <c r="W179" s="152"/>
      <c r="X179" s="152"/>
      <c r="Y179" s="152"/>
      <c r="Z179" s="152"/>
      <c r="AA179" s="152"/>
      <c r="AB179" s="152"/>
      <c r="AC179" s="347"/>
      <c r="AD179" s="152"/>
      <c r="AE179" s="152"/>
      <c r="AF179" s="152"/>
      <c r="AG179" s="152"/>
      <c r="AH179" s="152"/>
      <c r="AI179" s="152"/>
      <c r="AJ179" s="347"/>
      <c r="AK179" s="152"/>
      <c r="AL179" s="152"/>
      <c r="AM179" s="295"/>
      <c r="AN179" s="228"/>
      <c r="AO179" s="228"/>
      <c r="AP179" s="228"/>
      <c r="AQ179" s="228"/>
      <c r="AR179" s="228"/>
      <c r="AS179" s="348"/>
      <c r="AT179" s="264">
        <f t="shared" si="139"/>
        <v>0</v>
      </c>
      <c r="AU179" s="259"/>
      <c r="AV179" s="265">
        <f t="shared" si="133"/>
        <v>0</v>
      </c>
      <c r="AX179" s="265">
        <f t="shared" si="137"/>
        <v>0</v>
      </c>
      <c r="AZ179" s="492">
        <f t="shared" si="134"/>
        <v>0</v>
      </c>
      <c r="BB179" s="492">
        <f t="shared" si="135"/>
        <v>0</v>
      </c>
      <c r="BD179" s="265">
        <f t="shared" si="138"/>
        <v>0</v>
      </c>
      <c r="BE179" s="105"/>
      <c r="BF179" s="105"/>
      <c r="BG179" s="105"/>
      <c r="BH179" s="105"/>
      <c r="BI179" s="105"/>
      <c r="BJ179" s="105"/>
    </row>
    <row r="180" spans="1:62" ht="20.100000000000001" hidden="1" customHeight="1" outlineLevel="1">
      <c r="A180" s="5"/>
      <c r="B180" s="100"/>
      <c r="C180" s="908"/>
      <c r="D180" s="909"/>
      <c r="E180" s="909"/>
      <c r="F180" s="910"/>
      <c r="G180" s="890"/>
      <c r="H180" s="891"/>
      <c r="I180" s="152"/>
      <c r="J180" s="152"/>
      <c r="K180" s="152"/>
      <c r="L180" s="152"/>
      <c r="M180" s="152"/>
      <c r="N180" s="152"/>
      <c r="O180" s="152"/>
      <c r="P180" s="153"/>
      <c r="Q180" s="153"/>
      <c r="R180" s="156">
        <f t="shared" si="129"/>
        <v>0</v>
      </c>
      <c r="S180" s="156">
        <f t="shared" si="130"/>
        <v>0</v>
      </c>
      <c r="U180" s="157">
        <f t="shared" si="136"/>
        <v>0</v>
      </c>
      <c r="W180" s="152"/>
      <c r="X180" s="152"/>
      <c r="Y180" s="152"/>
      <c r="Z180" s="152"/>
      <c r="AA180" s="152"/>
      <c r="AB180" s="152"/>
      <c r="AC180" s="347"/>
      <c r="AD180" s="152"/>
      <c r="AE180" s="152"/>
      <c r="AF180" s="152"/>
      <c r="AG180" s="152"/>
      <c r="AH180" s="152"/>
      <c r="AI180" s="152"/>
      <c r="AJ180" s="347"/>
      <c r="AK180" s="152"/>
      <c r="AL180" s="152"/>
      <c r="AM180" s="295"/>
      <c r="AN180" s="228"/>
      <c r="AO180" s="228"/>
      <c r="AP180" s="228"/>
      <c r="AQ180" s="228"/>
      <c r="AR180" s="228"/>
      <c r="AS180" s="348"/>
      <c r="AT180" s="264">
        <f t="shared" si="139"/>
        <v>0</v>
      </c>
      <c r="AU180" s="259"/>
      <c r="AV180" s="265">
        <f t="shared" si="133"/>
        <v>0</v>
      </c>
      <c r="AX180" s="265">
        <f t="shared" si="137"/>
        <v>0</v>
      </c>
      <c r="AZ180" s="492">
        <f t="shared" si="134"/>
        <v>0</v>
      </c>
      <c r="BB180" s="492">
        <f t="shared" si="135"/>
        <v>0</v>
      </c>
      <c r="BD180" s="265">
        <f t="shared" si="138"/>
        <v>0</v>
      </c>
      <c r="BE180" s="105"/>
      <c r="BF180" s="105"/>
      <c r="BG180" s="105"/>
      <c r="BH180" s="105"/>
      <c r="BI180" s="105"/>
      <c r="BJ180" s="105"/>
    </row>
    <row r="181" spans="1:62" ht="9.9499999999999993" hidden="1" customHeight="1" outlineLevel="1">
      <c r="B181" s="101"/>
      <c r="C181" s="208"/>
      <c r="D181" s="208"/>
      <c r="E181" s="208"/>
      <c r="F181" s="208"/>
      <c r="G181" s="237"/>
      <c r="H181" s="207"/>
      <c r="I181" s="257"/>
      <c r="J181" s="257"/>
      <c r="K181" s="257"/>
      <c r="L181" s="257"/>
      <c r="M181" s="257"/>
      <c r="N181" s="257"/>
      <c r="O181" s="257"/>
      <c r="P181" s="256"/>
      <c r="Q181" s="102"/>
      <c r="R181" s="102"/>
      <c r="S181" s="102"/>
      <c r="U181" s="98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Z181" s="493"/>
      <c r="BE181" s="105"/>
      <c r="BF181" s="105"/>
      <c r="BG181" s="105"/>
      <c r="BH181" s="105"/>
      <c r="BI181" s="105"/>
      <c r="BJ181" s="105"/>
    </row>
    <row r="182" spans="1:62" ht="20.100000000000001" customHeight="1" collapsed="1">
      <c r="B182" s="151">
        <f>B165+1</f>
        <v>11</v>
      </c>
      <c r="C182" s="916"/>
      <c r="D182" s="917"/>
      <c r="E182" s="917"/>
      <c r="F182" s="918"/>
      <c r="G182" s="429"/>
      <c r="H182" s="206">
        <v>1</v>
      </c>
      <c r="I182" s="642">
        <f t="shared" ref="I182" si="140">$H182*SUM(I183:I197)</f>
        <v>0</v>
      </c>
      <c r="J182" s="643">
        <f t="shared" ref="J182:O182" si="141">$H182*SUM(J183:J197)</f>
        <v>0</v>
      </c>
      <c r="K182" s="644">
        <f t="shared" si="141"/>
        <v>0</v>
      </c>
      <c r="L182" s="645">
        <f t="shared" si="141"/>
        <v>0</v>
      </c>
      <c r="M182" s="645">
        <f t="shared" si="141"/>
        <v>0</v>
      </c>
      <c r="N182" s="644">
        <f t="shared" si="141"/>
        <v>0</v>
      </c>
      <c r="O182" s="642">
        <f t="shared" si="141"/>
        <v>0</v>
      </c>
      <c r="P182" s="209">
        <f t="shared" ref="P182:Q182" si="142">$H182*SUM(P183:P197)</f>
        <v>0</v>
      </c>
      <c r="Q182" s="210">
        <f t="shared" si="142"/>
        <v>0</v>
      </c>
      <c r="R182" s="136">
        <f t="shared" ref="R182:R197" si="143">P182*(1+Gewinn)*(1+SicherheitAngebot)</f>
        <v>0</v>
      </c>
      <c r="S182" s="137">
        <f t="shared" ref="S182:S197" si="144">Q182*(1+MGKZ)*(1+Gewinn)*(1+SicherheitAngebot)</f>
        <v>0</v>
      </c>
      <c r="U182" s="10">
        <f>I182*$I$7+J182*$J$7+K182*$K$7+L182*$L$7+M182*$M$7+N182*$N$7+O182*$O$7+R182+S182</f>
        <v>0</v>
      </c>
      <c r="W182" s="646">
        <f t="shared" ref="W182:AB182" si="145">$H182*SUM(W183:W197)</f>
        <v>0</v>
      </c>
      <c r="X182" s="647">
        <f t="shared" si="145"/>
        <v>0</v>
      </c>
      <c r="Y182" s="648">
        <f t="shared" si="145"/>
        <v>0</v>
      </c>
      <c r="Z182" s="649">
        <f t="shared" si="145"/>
        <v>0</v>
      </c>
      <c r="AA182" s="648">
        <f t="shared" si="145"/>
        <v>0</v>
      </c>
      <c r="AB182" s="646">
        <f t="shared" si="145"/>
        <v>0</v>
      </c>
      <c r="AC182" s="258"/>
      <c r="AD182" s="646">
        <f t="shared" ref="AD182:AM182" si="146">$H182*SUM(AD183:AD197)</f>
        <v>0</v>
      </c>
      <c r="AE182" s="647">
        <f t="shared" si="146"/>
        <v>0</v>
      </c>
      <c r="AF182" s="648">
        <f t="shared" si="146"/>
        <v>0</v>
      </c>
      <c r="AG182" s="649">
        <f t="shared" si="146"/>
        <v>0</v>
      </c>
      <c r="AH182" s="648">
        <f t="shared" si="146"/>
        <v>0</v>
      </c>
      <c r="AI182" s="646">
        <f t="shared" si="146"/>
        <v>0</v>
      </c>
      <c r="AJ182" s="258"/>
      <c r="AK182" s="653">
        <f t="shared" si="146"/>
        <v>0</v>
      </c>
      <c r="AL182" s="653">
        <f t="shared" si="146"/>
        <v>0</v>
      </c>
      <c r="AM182" s="653">
        <f t="shared" si="146"/>
        <v>0</v>
      </c>
      <c r="AN182" s="227">
        <f>$H182*SUM(AN183:AN197)*(1+Gewinn)*(1+SicherheitAngebot)</f>
        <v>0</v>
      </c>
      <c r="AO182" s="227">
        <f>$H182*SUM(AO183:AO197)*(1+Gewinn)*(1+SicherheitAngebot)</f>
        <v>0</v>
      </c>
      <c r="AP182" s="227">
        <f>$H182*SUM(AP183:AP197)*(1+Gewinn)*(1+SicherheitAngebot)</f>
        <v>0</v>
      </c>
      <c r="AQ182" s="227">
        <f>$H182*SUM(AQ183:AQ197)*(1+Gewinn)*(1+SicherheitAngebot)</f>
        <v>0</v>
      </c>
      <c r="AR182" s="227">
        <f>$H182*SUM(AR183:AR197)*(1+Gewinn)*(1+SicherheitAngebot)</f>
        <v>0</v>
      </c>
      <c r="AS182" s="262"/>
      <c r="AT182" s="263">
        <f t="shared" ref="AT182:AT214" si="147">((W182+AD182)*$W$7+(X182+AE182)*$X$7+(Y182+Z182+AF182+AG182)*$Z$7+(AA182+AH182)*$AA$7+(AB182+AI182)*$AB$7)*Zuschläge_IBN</f>
        <v>0</v>
      </c>
      <c r="AU182" s="259"/>
      <c r="AV182" s="491">
        <f>AK182*$AK$7+AL182*$AL$7+AM182*$AM$7+SUM(AN182:AR182)+AT182/Zuschläge_IBN+AT182</f>
        <v>0</v>
      </c>
      <c r="AX182" s="685">
        <f>U182+AV182</f>
        <v>0</v>
      </c>
      <c r="AZ182" s="490">
        <f>IF(H182&gt;0,U182/(1+SicherheitAngebot)*(1+Sicherheit),0)</f>
        <v>0</v>
      </c>
      <c r="BB182" s="490">
        <f>IF(H182&gt;0,AV182/(1+SicherheitAngebot)*(1+Sicherheit),0)</f>
        <v>0</v>
      </c>
      <c r="BD182" s="490">
        <f>AZ182+BB182</f>
        <v>0</v>
      </c>
      <c r="BE182" s="105"/>
      <c r="BF182" s="105"/>
      <c r="BG182" s="105"/>
      <c r="BH182" s="105"/>
      <c r="BI182" s="105"/>
      <c r="BJ182" s="105"/>
    </row>
    <row r="183" spans="1:62" ht="20.100000000000001" hidden="1" customHeight="1" outlineLevel="1">
      <c r="B183" s="99"/>
      <c r="C183" s="908"/>
      <c r="D183" s="909"/>
      <c r="E183" s="909"/>
      <c r="F183" s="910"/>
      <c r="G183" s="890"/>
      <c r="H183" s="901"/>
      <c r="I183" s="152"/>
      <c r="J183" s="152"/>
      <c r="K183" s="152"/>
      <c r="L183" s="152"/>
      <c r="M183" s="152"/>
      <c r="N183" s="152"/>
      <c r="O183" s="152"/>
      <c r="P183" s="153"/>
      <c r="Q183" s="153"/>
      <c r="R183" s="156">
        <f t="shared" si="143"/>
        <v>0</v>
      </c>
      <c r="S183" s="156">
        <f t="shared" si="144"/>
        <v>0</v>
      </c>
      <c r="U183" s="157">
        <f>I183*$I$7+J183*$J$7+K183*$K$7+L183*$L$7+M183*$M$7+N183*$N$7+O183*$O$7+R183+S183</f>
        <v>0</v>
      </c>
      <c r="W183" s="152"/>
      <c r="X183" s="152"/>
      <c r="Y183" s="152"/>
      <c r="Z183" s="152"/>
      <c r="AA183" s="152"/>
      <c r="AB183" s="152"/>
      <c r="AC183" s="347"/>
      <c r="AD183" s="152"/>
      <c r="AE183" s="152"/>
      <c r="AF183" s="152"/>
      <c r="AG183" s="152"/>
      <c r="AH183" s="152"/>
      <c r="AI183" s="152"/>
      <c r="AJ183" s="347"/>
      <c r="AK183" s="152"/>
      <c r="AL183" s="152"/>
      <c r="AM183" s="295"/>
      <c r="AN183" s="228"/>
      <c r="AO183" s="228"/>
      <c r="AP183" s="228"/>
      <c r="AQ183" s="228"/>
      <c r="AR183" s="228"/>
      <c r="AS183" s="348"/>
      <c r="AT183" s="264">
        <f t="shared" si="147"/>
        <v>0</v>
      </c>
      <c r="AU183" s="259"/>
      <c r="AV183" s="265">
        <f t="shared" ref="AV183:AV197" si="148">AK183*$AK$7+AL183*$AL$7+AM183*$AM$7+SUM(AN183:AR183)*(1+Gewinn)*(1+SicherheitAngebot)+AT183/Zuschläge_IBN+AT183</f>
        <v>0</v>
      </c>
      <c r="AX183" s="265">
        <f>U183+AV183</f>
        <v>0</v>
      </c>
      <c r="AZ183" s="492">
        <f t="shared" ref="AZ183:AZ197" si="149">U183/(1+SicherheitAngebot)*(1+Sicherheit)</f>
        <v>0</v>
      </c>
      <c r="BB183" s="492">
        <f t="shared" ref="BB183:BB197" si="150">AV183/(1+SicherheitAngebot)*(1+Sicherheit)</f>
        <v>0</v>
      </c>
      <c r="BD183" s="265">
        <f>AZ183+BB183</f>
        <v>0</v>
      </c>
      <c r="BE183" s="105"/>
      <c r="BF183" s="105"/>
      <c r="BG183" s="105"/>
      <c r="BH183" s="105"/>
      <c r="BI183" s="105"/>
      <c r="BJ183" s="105"/>
    </row>
    <row r="184" spans="1:62" ht="20.100000000000001" hidden="1" customHeight="1" outlineLevel="1">
      <c r="B184" s="100"/>
      <c r="C184" s="908"/>
      <c r="D184" s="909"/>
      <c r="E184" s="909"/>
      <c r="F184" s="910"/>
      <c r="G184" s="890"/>
      <c r="H184" s="891"/>
      <c r="I184" s="152"/>
      <c r="J184" s="152"/>
      <c r="K184" s="152"/>
      <c r="L184" s="152"/>
      <c r="M184" s="152"/>
      <c r="N184" s="152"/>
      <c r="O184" s="152"/>
      <c r="P184" s="153"/>
      <c r="Q184" s="153"/>
      <c r="R184" s="156">
        <f t="shared" si="143"/>
        <v>0</v>
      </c>
      <c r="S184" s="156">
        <f t="shared" si="144"/>
        <v>0</v>
      </c>
      <c r="U184" s="157">
        <f t="shared" ref="U184:U197" si="151">I184*$I$7+J184*$J$7+K184*$K$7+L184*$L$7+M184*$M$7+N184*$N$7+O184*$O$7+R184+S184</f>
        <v>0</v>
      </c>
      <c r="W184" s="152"/>
      <c r="X184" s="152"/>
      <c r="Y184" s="152"/>
      <c r="Z184" s="152"/>
      <c r="AA184" s="152"/>
      <c r="AB184" s="152"/>
      <c r="AC184" s="347"/>
      <c r="AD184" s="152"/>
      <c r="AE184" s="152"/>
      <c r="AF184" s="152"/>
      <c r="AG184" s="152"/>
      <c r="AH184" s="152"/>
      <c r="AI184" s="152"/>
      <c r="AJ184" s="347"/>
      <c r="AK184" s="152"/>
      <c r="AL184" s="152"/>
      <c r="AM184" s="295"/>
      <c r="AN184" s="228"/>
      <c r="AO184" s="228"/>
      <c r="AP184" s="228"/>
      <c r="AQ184" s="228"/>
      <c r="AR184" s="228"/>
      <c r="AS184" s="348"/>
      <c r="AT184" s="264">
        <f t="shared" si="147"/>
        <v>0</v>
      </c>
      <c r="AU184" s="259"/>
      <c r="AV184" s="265">
        <f t="shared" si="148"/>
        <v>0</v>
      </c>
      <c r="AX184" s="265">
        <f t="shared" ref="AX184:AX197" si="152">U184+AV184</f>
        <v>0</v>
      </c>
      <c r="AZ184" s="492">
        <f t="shared" si="149"/>
        <v>0</v>
      </c>
      <c r="BB184" s="492">
        <f t="shared" si="150"/>
        <v>0</v>
      </c>
      <c r="BD184" s="265">
        <f t="shared" ref="BD184:BD197" si="153">AZ184+BB184</f>
        <v>0</v>
      </c>
      <c r="BE184" s="105"/>
      <c r="BF184" s="105"/>
      <c r="BG184" s="105"/>
      <c r="BH184" s="105"/>
      <c r="BI184" s="105"/>
      <c r="BJ184" s="105"/>
    </row>
    <row r="185" spans="1:62" ht="20.100000000000001" hidden="1" customHeight="1" outlineLevel="1">
      <c r="B185" s="100"/>
      <c r="C185" s="908"/>
      <c r="D185" s="909"/>
      <c r="E185" s="909"/>
      <c r="F185" s="910"/>
      <c r="G185" s="890"/>
      <c r="H185" s="891"/>
      <c r="I185" s="152"/>
      <c r="J185" s="152"/>
      <c r="K185" s="152"/>
      <c r="L185" s="152"/>
      <c r="M185" s="152"/>
      <c r="N185" s="152"/>
      <c r="O185" s="152"/>
      <c r="P185" s="153"/>
      <c r="Q185" s="153"/>
      <c r="R185" s="156">
        <f t="shared" si="143"/>
        <v>0</v>
      </c>
      <c r="S185" s="156">
        <f t="shared" si="144"/>
        <v>0</v>
      </c>
      <c r="U185" s="157">
        <f t="shared" si="151"/>
        <v>0</v>
      </c>
      <c r="W185" s="152"/>
      <c r="X185" s="152"/>
      <c r="Y185" s="152"/>
      <c r="Z185" s="152"/>
      <c r="AA185" s="152"/>
      <c r="AB185" s="152"/>
      <c r="AC185" s="347"/>
      <c r="AD185" s="152"/>
      <c r="AE185" s="152"/>
      <c r="AF185" s="152"/>
      <c r="AG185" s="152"/>
      <c r="AH185" s="152"/>
      <c r="AI185" s="152"/>
      <c r="AJ185" s="347"/>
      <c r="AK185" s="152"/>
      <c r="AL185" s="152"/>
      <c r="AM185" s="295"/>
      <c r="AN185" s="228"/>
      <c r="AO185" s="228"/>
      <c r="AP185" s="228"/>
      <c r="AQ185" s="228"/>
      <c r="AR185" s="228"/>
      <c r="AS185" s="348"/>
      <c r="AT185" s="264">
        <f t="shared" si="147"/>
        <v>0</v>
      </c>
      <c r="AU185" s="259"/>
      <c r="AV185" s="265">
        <f t="shared" si="148"/>
        <v>0</v>
      </c>
      <c r="AX185" s="265">
        <f t="shared" si="152"/>
        <v>0</v>
      </c>
      <c r="AZ185" s="492">
        <f t="shared" si="149"/>
        <v>0</v>
      </c>
      <c r="BB185" s="492">
        <f t="shared" si="150"/>
        <v>0</v>
      </c>
      <c r="BD185" s="265">
        <f t="shared" si="153"/>
        <v>0</v>
      </c>
      <c r="BE185" s="105"/>
      <c r="BF185" s="105"/>
      <c r="BG185" s="105"/>
      <c r="BH185" s="105"/>
      <c r="BI185" s="105"/>
      <c r="BJ185" s="105"/>
    </row>
    <row r="186" spans="1:62" ht="20.100000000000001" hidden="1" customHeight="1" outlineLevel="1">
      <c r="B186" s="100"/>
      <c r="C186" s="908"/>
      <c r="D186" s="909"/>
      <c r="E186" s="909"/>
      <c r="F186" s="910"/>
      <c r="G186" s="890"/>
      <c r="H186" s="891"/>
      <c r="I186" s="152"/>
      <c r="J186" s="152"/>
      <c r="K186" s="152"/>
      <c r="L186" s="152"/>
      <c r="M186" s="152"/>
      <c r="N186" s="152"/>
      <c r="O186" s="152"/>
      <c r="P186" s="153"/>
      <c r="Q186" s="153"/>
      <c r="R186" s="156">
        <f t="shared" si="143"/>
        <v>0</v>
      </c>
      <c r="S186" s="156">
        <f t="shared" si="144"/>
        <v>0</v>
      </c>
      <c r="U186" s="157">
        <f t="shared" si="151"/>
        <v>0</v>
      </c>
      <c r="W186" s="152"/>
      <c r="X186" s="152"/>
      <c r="Y186" s="152"/>
      <c r="Z186" s="152"/>
      <c r="AA186" s="152"/>
      <c r="AB186" s="152"/>
      <c r="AC186" s="347"/>
      <c r="AD186" s="152"/>
      <c r="AE186" s="152"/>
      <c r="AF186" s="152"/>
      <c r="AG186" s="152"/>
      <c r="AH186" s="152"/>
      <c r="AI186" s="152"/>
      <c r="AJ186" s="347"/>
      <c r="AK186" s="152"/>
      <c r="AL186" s="152"/>
      <c r="AM186" s="295"/>
      <c r="AN186" s="228"/>
      <c r="AO186" s="228"/>
      <c r="AP186" s="228"/>
      <c r="AQ186" s="228"/>
      <c r="AR186" s="228"/>
      <c r="AS186" s="348"/>
      <c r="AT186" s="264">
        <f t="shared" si="147"/>
        <v>0</v>
      </c>
      <c r="AU186" s="259"/>
      <c r="AV186" s="265">
        <f t="shared" si="148"/>
        <v>0</v>
      </c>
      <c r="AX186" s="265">
        <f t="shared" si="152"/>
        <v>0</v>
      </c>
      <c r="AZ186" s="492">
        <f t="shared" si="149"/>
        <v>0</v>
      </c>
      <c r="BB186" s="492">
        <f t="shared" si="150"/>
        <v>0</v>
      </c>
      <c r="BD186" s="265">
        <f t="shared" si="153"/>
        <v>0</v>
      </c>
      <c r="BE186" s="105"/>
      <c r="BF186" s="105"/>
      <c r="BG186" s="105"/>
      <c r="BH186" s="105"/>
      <c r="BI186" s="105"/>
      <c r="BJ186" s="105"/>
    </row>
    <row r="187" spans="1:62" ht="20.100000000000001" hidden="1" customHeight="1" outlineLevel="1">
      <c r="B187" s="100"/>
      <c r="C187" s="908"/>
      <c r="D187" s="909"/>
      <c r="E187" s="909"/>
      <c r="F187" s="910"/>
      <c r="G187" s="890"/>
      <c r="H187" s="891"/>
      <c r="I187" s="152"/>
      <c r="J187" s="152"/>
      <c r="K187" s="152"/>
      <c r="L187" s="152"/>
      <c r="M187" s="152"/>
      <c r="N187" s="152"/>
      <c r="O187" s="152"/>
      <c r="P187" s="153"/>
      <c r="Q187" s="153"/>
      <c r="R187" s="156">
        <f t="shared" si="143"/>
        <v>0</v>
      </c>
      <c r="S187" s="156">
        <f t="shared" si="144"/>
        <v>0</v>
      </c>
      <c r="U187" s="157">
        <f t="shared" si="151"/>
        <v>0</v>
      </c>
      <c r="W187" s="152"/>
      <c r="X187" s="152"/>
      <c r="Y187" s="152"/>
      <c r="Z187" s="152"/>
      <c r="AA187" s="152"/>
      <c r="AB187" s="152"/>
      <c r="AC187" s="347"/>
      <c r="AD187" s="152"/>
      <c r="AE187" s="152"/>
      <c r="AF187" s="152"/>
      <c r="AG187" s="152"/>
      <c r="AH187" s="152"/>
      <c r="AI187" s="152"/>
      <c r="AJ187" s="347"/>
      <c r="AK187" s="152"/>
      <c r="AL187" s="152"/>
      <c r="AM187" s="295"/>
      <c r="AN187" s="228"/>
      <c r="AO187" s="228"/>
      <c r="AP187" s="228"/>
      <c r="AQ187" s="228"/>
      <c r="AR187" s="228"/>
      <c r="AS187" s="348"/>
      <c r="AT187" s="264">
        <f t="shared" si="147"/>
        <v>0</v>
      </c>
      <c r="AU187" s="259"/>
      <c r="AV187" s="265">
        <f t="shared" si="148"/>
        <v>0</v>
      </c>
      <c r="AX187" s="265">
        <f t="shared" si="152"/>
        <v>0</v>
      </c>
      <c r="AZ187" s="492">
        <f t="shared" si="149"/>
        <v>0</v>
      </c>
      <c r="BB187" s="492">
        <f t="shared" si="150"/>
        <v>0</v>
      </c>
      <c r="BD187" s="265">
        <f t="shared" si="153"/>
        <v>0</v>
      </c>
      <c r="BE187" s="105"/>
      <c r="BF187" s="105"/>
      <c r="BG187" s="105"/>
      <c r="BH187" s="105"/>
      <c r="BI187" s="105"/>
      <c r="BJ187" s="105"/>
    </row>
    <row r="188" spans="1:62" ht="20.100000000000001" hidden="1" customHeight="1" outlineLevel="1">
      <c r="B188" s="100"/>
      <c r="C188" s="908"/>
      <c r="D188" s="909"/>
      <c r="E188" s="909"/>
      <c r="F188" s="910"/>
      <c r="G188" s="890"/>
      <c r="H188" s="891"/>
      <c r="I188" s="152"/>
      <c r="J188" s="152"/>
      <c r="K188" s="152"/>
      <c r="L188" s="152"/>
      <c r="M188" s="152"/>
      <c r="N188" s="152"/>
      <c r="O188" s="152"/>
      <c r="P188" s="153"/>
      <c r="Q188" s="153"/>
      <c r="R188" s="156">
        <f t="shared" si="143"/>
        <v>0</v>
      </c>
      <c r="S188" s="156">
        <f t="shared" si="144"/>
        <v>0</v>
      </c>
      <c r="U188" s="157">
        <f t="shared" si="151"/>
        <v>0</v>
      </c>
      <c r="W188" s="152"/>
      <c r="X188" s="152"/>
      <c r="Y188" s="152"/>
      <c r="Z188" s="152"/>
      <c r="AA188" s="152"/>
      <c r="AB188" s="152"/>
      <c r="AC188" s="347"/>
      <c r="AD188" s="152"/>
      <c r="AE188" s="152"/>
      <c r="AF188" s="152"/>
      <c r="AG188" s="152"/>
      <c r="AH188" s="152"/>
      <c r="AI188" s="152"/>
      <c r="AJ188" s="347"/>
      <c r="AK188" s="152"/>
      <c r="AL188" s="152"/>
      <c r="AM188" s="295"/>
      <c r="AN188" s="228"/>
      <c r="AO188" s="228"/>
      <c r="AP188" s="228"/>
      <c r="AQ188" s="228"/>
      <c r="AR188" s="228"/>
      <c r="AS188" s="348"/>
      <c r="AT188" s="264">
        <f t="shared" si="147"/>
        <v>0</v>
      </c>
      <c r="AU188" s="259"/>
      <c r="AV188" s="265">
        <f t="shared" si="148"/>
        <v>0</v>
      </c>
      <c r="AX188" s="265">
        <f t="shared" si="152"/>
        <v>0</v>
      </c>
      <c r="AZ188" s="492">
        <f t="shared" si="149"/>
        <v>0</v>
      </c>
      <c r="BB188" s="492">
        <f t="shared" si="150"/>
        <v>0</v>
      </c>
      <c r="BD188" s="265">
        <f t="shared" si="153"/>
        <v>0</v>
      </c>
      <c r="BE188" s="105"/>
      <c r="BF188" s="105"/>
      <c r="BG188" s="105"/>
      <c r="BH188" s="105"/>
      <c r="BI188" s="105"/>
      <c r="BJ188" s="105"/>
    </row>
    <row r="189" spans="1:62" ht="20.100000000000001" hidden="1" customHeight="1" outlineLevel="1">
      <c r="B189" s="100"/>
      <c r="C189" s="908"/>
      <c r="D189" s="909"/>
      <c r="E189" s="909"/>
      <c r="F189" s="910"/>
      <c r="G189" s="890"/>
      <c r="H189" s="891"/>
      <c r="I189" s="152"/>
      <c r="J189" s="152"/>
      <c r="K189" s="152"/>
      <c r="L189" s="152"/>
      <c r="M189" s="152"/>
      <c r="N189" s="152"/>
      <c r="O189" s="152"/>
      <c r="P189" s="153"/>
      <c r="Q189" s="153"/>
      <c r="R189" s="156">
        <f t="shared" si="143"/>
        <v>0</v>
      </c>
      <c r="S189" s="156">
        <f t="shared" si="144"/>
        <v>0</v>
      </c>
      <c r="U189" s="157">
        <f t="shared" si="151"/>
        <v>0</v>
      </c>
      <c r="W189" s="152"/>
      <c r="X189" s="152"/>
      <c r="Y189" s="152"/>
      <c r="Z189" s="152"/>
      <c r="AA189" s="152"/>
      <c r="AB189" s="152"/>
      <c r="AC189" s="347"/>
      <c r="AD189" s="152"/>
      <c r="AE189" s="152"/>
      <c r="AF189" s="152"/>
      <c r="AG189" s="152"/>
      <c r="AH189" s="152"/>
      <c r="AI189" s="152"/>
      <c r="AJ189" s="347"/>
      <c r="AK189" s="152"/>
      <c r="AL189" s="152"/>
      <c r="AM189" s="295"/>
      <c r="AN189" s="228"/>
      <c r="AO189" s="228"/>
      <c r="AP189" s="228"/>
      <c r="AQ189" s="228"/>
      <c r="AR189" s="228"/>
      <c r="AS189" s="348"/>
      <c r="AT189" s="264">
        <f t="shared" si="147"/>
        <v>0</v>
      </c>
      <c r="AU189" s="259"/>
      <c r="AV189" s="265">
        <f t="shared" si="148"/>
        <v>0</v>
      </c>
      <c r="AX189" s="265">
        <f t="shared" si="152"/>
        <v>0</v>
      </c>
      <c r="AZ189" s="492">
        <f t="shared" si="149"/>
        <v>0</v>
      </c>
      <c r="BB189" s="492">
        <f t="shared" si="150"/>
        <v>0</v>
      </c>
      <c r="BD189" s="265">
        <f t="shared" si="153"/>
        <v>0</v>
      </c>
      <c r="BE189" s="105"/>
      <c r="BF189" s="105"/>
      <c r="BG189" s="105"/>
      <c r="BH189" s="105"/>
      <c r="BI189" s="105"/>
      <c r="BJ189" s="105"/>
    </row>
    <row r="190" spans="1:62" ht="20.100000000000001" hidden="1" customHeight="1" outlineLevel="1">
      <c r="B190" s="100"/>
      <c r="C190" s="908"/>
      <c r="D190" s="909"/>
      <c r="E190" s="909"/>
      <c r="F190" s="910"/>
      <c r="G190" s="890"/>
      <c r="H190" s="891"/>
      <c r="I190" s="152"/>
      <c r="J190" s="152"/>
      <c r="K190" s="152"/>
      <c r="L190" s="152"/>
      <c r="M190" s="152"/>
      <c r="N190" s="152"/>
      <c r="O190" s="152"/>
      <c r="P190" s="153"/>
      <c r="Q190" s="153"/>
      <c r="R190" s="156">
        <f t="shared" si="143"/>
        <v>0</v>
      </c>
      <c r="S190" s="156">
        <f t="shared" si="144"/>
        <v>0</v>
      </c>
      <c r="U190" s="157">
        <f t="shared" si="151"/>
        <v>0</v>
      </c>
      <c r="W190" s="152"/>
      <c r="X190" s="152"/>
      <c r="Y190" s="152"/>
      <c r="Z190" s="152"/>
      <c r="AA190" s="152"/>
      <c r="AB190" s="152"/>
      <c r="AC190" s="347"/>
      <c r="AD190" s="152"/>
      <c r="AE190" s="152"/>
      <c r="AF190" s="152"/>
      <c r="AG190" s="152"/>
      <c r="AH190" s="152"/>
      <c r="AI190" s="152"/>
      <c r="AJ190" s="347"/>
      <c r="AK190" s="152"/>
      <c r="AL190" s="152"/>
      <c r="AM190" s="295"/>
      <c r="AN190" s="228"/>
      <c r="AO190" s="228"/>
      <c r="AP190" s="228"/>
      <c r="AQ190" s="228"/>
      <c r="AR190" s="228"/>
      <c r="AS190" s="348"/>
      <c r="AT190" s="264">
        <f t="shared" si="147"/>
        <v>0</v>
      </c>
      <c r="AU190" s="259"/>
      <c r="AV190" s="265">
        <f t="shared" si="148"/>
        <v>0</v>
      </c>
      <c r="AX190" s="265">
        <f t="shared" si="152"/>
        <v>0</v>
      </c>
      <c r="AZ190" s="492">
        <f t="shared" si="149"/>
        <v>0</v>
      </c>
      <c r="BB190" s="492">
        <f t="shared" si="150"/>
        <v>0</v>
      </c>
      <c r="BD190" s="265">
        <f t="shared" si="153"/>
        <v>0</v>
      </c>
      <c r="BE190" s="105"/>
      <c r="BF190" s="105"/>
      <c r="BG190" s="105"/>
      <c r="BH190" s="105"/>
      <c r="BI190" s="105"/>
      <c r="BJ190" s="105"/>
    </row>
    <row r="191" spans="1:62" ht="20.100000000000001" hidden="1" customHeight="1" outlineLevel="1">
      <c r="B191" s="100"/>
      <c r="C191" s="908"/>
      <c r="D191" s="909"/>
      <c r="E191" s="909"/>
      <c r="F191" s="910"/>
      <c r="G191" s="890"/>
      <c r="H191" s="891"/>
      <c r="I191" s="152"/>
      <c r="J191" s="152"/>
      <c r="K191" s="152"/>
      <c r="L191" s="152"/>
      <c r="M191" s="152"/>
      <c r="N191" s="152"/>
      <c r="O191" s="152"/>
      <c r="P191" s="153"/>
      <c r="Q191" s="153"/>
      <c r="R191" s="156">
        <f t="shared" si="143"/>
        <v>0</v>
      </c>
      <c r="S191" s="156">
        <f t="shared" si="144"/>
        <v>0</v>
      </c>
      <c r="U191" s="157">
        <f t="shared" si="151"/>
        <v>0</v>
      </c>
      <c r="W191" s="152"/>
      <c r="X191" s="152"/>
      <c r="Y191" s="152"/>
      <c r="Z191" s="152"/>
      <c r="AA191" s="152"/>
      <c r="AB191" s="152"/>
      <c r="AC191" s="347"/>
      <c r="AD191" s="152"/>
      <c r="AE191" s="152"/>
      <c r="AF191" s="152"/>
      <c r="AG191" s="152"/>
      <c r="AH191" s="152"/>
      <c r="AI191" s="152"/>
      <c r="AJ191" s="347"/>
      <c r="AK191" s="152"/>
      <c r="AL191" s="152"/>
      <c r="AM191" s="295"/>
      <c r="AN191" s="228"/>
      <c r="AO191" s="228"/>
      <c r="AP191" s="228"/>
      <c r="AQ191" s="228"/>
      <c r="AR191" s="228"/>
      <c r="AS191" s="348"/>
      <c r="AT191" s="264">
        <f t="shared" si="147"/>
        <v>0</v>
      </c>
      <c r="AU191" s="259"/>
      <c r="AV191" s="265">
        <f t="shared" si="148"/>
        <v>0</v>
      </c>
      <c r="AX191" s="265">
        <f t="shared" si="152"/>
        <v>0</v>
      </c>
      <c r="AZ191" s="492">
        <f t="shared" si="149"/>
        <v>0</v>
      </c>
      <c r="BB191" s="492">
        <f t="shared" si="150"/>
        <v>0</v>
      </c>
      <c r="BD191" s="265">
        <f t="shared" si="153"/>
        <v>0</v>
      </c>
      <c r="BE191" s="105"/>
      <c r="BF191" s="105"/>
      <c r="BG191" s="105"/>
      <c r="BH191" s="105"/>
      <c r="BI191" s="105"/>
      <c r="BJ191" s="105"/>
    </row>
    <row r="192" spans="1:62" ht="20.100000000000001" hidden="1" customHeight="1" outlineLevel="1">
      <c r="B192" s="100"/>
      <c r="C192" s="908"/>
      <c r="D192" s="909"/>
      <c r="E192" s="909"/>
      <c r="F192" s="910"/>
      <c r="G192" s="890"/>
      <c r="H192" s="891"/>
      <c r="I192" s="152"/>
      <c r="J192" s="152"/>
      <c r="K192" s="152"/>
      <c r="L192" s="152"/>
      <c r="M192" s="152"/>
      <c r="N192" s="152"/>
      <c r="O192" s="152"/>
      <c r="P192" s="153"/>
      <c r="Q192" s="153"/>
      <c r="R192" s="156">
        <f t="shared" si="143"/>
        <v>0</v>
      </c>
      <c r="S192" s="156">
        <f t="shared" si="144"/>
        <v>0</v>
      </c>
      <c r="U192" s="157">
        <f t="shared" si="151"/>
        <v>0</v>
      </c>
      <c r="W192" s="152"/>
      <c r="X192" s="152"/>
      <c r="Y192" s="152"/>
      <c r="Z192" s="152"/>
      <c r="AA192" s="152"/>
      <c r="AB192" s="152"/>
      <c r="AC192" s="347"/>
      <c r="AD192" s="152"/>
      <c r="AE192" s="152"/>
      <c r="AF192" s="152"/>
      <c r="AG192" s="152"/>
      <c r="AH192" s="152"/>
      <c r="AI192" s="152"/>
      <c r="AJ192" s="347"/>
      <c r="AK192" s="152"/>
      <c r="AL192" s="152"/>
      <c r="AM192" s="295"/>
      <c r="AN192" s="228"/>
      <c r="AO192" s="228"/>
      <c r="AP192" s="228"/>
      <c r="AQ192" s="228"/>
      <c r="AR192" s="228"/>
      <c r="AS192" s="348"/>
      <c r="AT192" s="264">
        <f t="shared" si="147"/>
        <v>0</v>
      </c>
      <c r="AU192" s="259"/>
      <c r="AV192" s="265">
        <f t="shared" si="148"/>
        <v>0</v>
      </c>
      <c r="AX192" s="265">
        <f t="shared" si="152"/>
        <v>0</v>
      </c>
      <c r="AZ192" s="492">
        <f t="shared" si="149"/>
        <v>0</v>
      </c>
      <c r="BB192" s="492">
        <f t="shared" si="150"/>
        <v>0</v>
      </c>
      <c r="BD192" s="265">
        <f t="shared" si="153"/>
        <v>0</v>
      </c>
      <c r="BE192" s="105"/>
      <c r="BF192" s="105"/>
      <c r="BG192" s="105"/>
      <c r="BH192" s="105"/>
      <c r="BI192" s="105"/>
      <c r="BJ192" s="105"/>
    </row>
    <row r="193" spans="2:62" ht="20.100000000000001" hidden="1" customHeight="1" outlineLevel="1">
      <c r="B193" s="100"/>
      <c r="C193" s="908"/>
      <c r="D193" s="909"/>
      <c r="E193" s="909"/>
      <c r="F193" s="910"/>
      <c r="G193" s="890"/>
      <c r="H193" s="891"/>
      <c r="I193" s="152"/>
      <c r="J193" s="152"/>
      <c r="K193" s="152"/>
      <c r="L193" s="152"/>
      <c r="M193" s="152"/>
      <c r="N193" s="152"/>
      <c r="O193" s="152"/>
      <c r="P193" s="153"/>
      <c r="Q193" s="153"/>
      <c r="R193" s="156">
        <f t="shared" si="143"/>
        <v>0</v>
      </c>
      <c r="S193" s="156">
        <f t="shared" si="144"/>
        <v>0</v>
      </c>
      <c r="U193" s="157">
        <f t="shared" si="151"/>
        <v>0</v>
      </c>
      <c r="W193" s="152"/>
      <c r="X193" s="152"/>
      <c r="Y193" s="152"/>
      <c r="Z193" s="152"/>
      <c r="AA193" s="152"/>
      <c r="AB193" s="152"/>
      <c r="AC193" s="347"/>
      <c r="AD193" s="152"/>
      <c r="AE193" s="152"/>
      <c r="AF193" s="152"/>
      <c r="AG193" s="152"/>
      <c r="AH193" s="152"/>
      <c r="AI193" s="152"/>
      <c r="AJ193" s="347"/>
      <c r="AK193" s="152"/>
      <c r="AL193" s="152"/>
      <c r="AM193" s="295"/>
      <c r="AN193" s="228"/>
      <c r="AO193" s="228"/>
      <c r="AP193" s="228"/>
      <c r="AQ193" s="228"/>
      <c r="AR193" s="228"/>
      <c r="AS193" s="348"/>
      <c r="AT193" s="264">
        <f t="shared" si="147"/>
        <v>0</v>
      </c>
      <c r="AU193" s="259"/>
      <c r="AV193" s="265">
        <f t="shared" si="148"/>
        <v>0</v>
      </c>
      <c r="AX193" s="265">
        <f t="shared" si="152"/>
        <v>0</v>
      </c>
      <c r="AZ193" s="492">
        <f t="shared" si="149"/>
        <v>0</v>
      </c>
      <c r="BB193" s="492">
        <f t="shared" si="150"/>
        <v>0</v>
      </c>
      <c r="BD193" s="265">
        <f t="shared" si="153"/>
        <v>0</v>
      </c>
      <c r="BE193" s="105"/>
      <c r="BF193" s="105"/>
      <c r="BG193" s="105"/>
      <c r="BH193" s="105"/>
      <c r="BI193" s="105"/>
      <c r="BJ193" s="105"/>
    </row>
    <row r="194" spans="2:62" ht="20.100000000000001" hidden="1" customHeight="1" outlineLevel="1">
      <c r="B194" s="100"/>
      <c r="C194" s="908"/>
      <c r="D194" s="909"/>
      <c r="E194" s="909"/>
      <c r="F194" s="910"/>
      <c r="G194" s="890"/>
      <c r="H194" s="891"/>
      <c r="I194" s="152"/>
      <c r="J194" s="152"/>
      <c r="K194" s="152"/>
      <c r="L194" s="152"/>
      <c r="M194" s="152"/>
      <c r="N194" s="152"/>
      <c r="O194" s="152"/>
      <c r="P194" s="153"/>
      <c r="Q194" s="153"/>
      <c r="R194" s="156">
        <f t="shared" si="143"/>
        <v>0</v>
      </c>
      <c r="S194" s="156">
        <f t="shared" si="144"/>
        <v>0</v>
      </c>
      <c r="U194" s="157">
        <f t="shared" si="151"/>
        <v>0</v>
      </c>
      <c r="W194" s="152"/>
      <c r="X194" s="152"/>
      <c r="Y194" s="152"/>
      <c r="Z194" s="152"/>
      <c r="AA194" s="152"/>
      <c r="AB194" s="152"/>
      <c r="AC194" s="347"/>
      <c r="AD194" s="152"/>
      <c r="AE194" s="152"/>
      <c r="AF194" s="152"/>
      <c r="AG194" s="152"/>
      <c r="AH194" s="152"/>
      <c r="AI194" s="152"/>
      <c r="AJ194" s="347"/>
      <c r="AK194" s="152"/>
      <c r="AL194" s="152"/>
      <c r="AM194" s="295"/>
      <c r="AN194" s="228"/>
      <c r="AO194" s="228"/>
      <c r="AP194" s="228"/>
      <c r="AQ194" s="228"/>
      <c r="AR194" s="228"/>
      <c r="AS194" s="348"/>
      <c r="AT194" s="264">
        <f t="shared" si="147"/>
        <v>0</v>
      </c>
      <c r="AU194" s="259"/>
      <c r="AV194" s="265">
        <f t="shared" si="148"/>
        <v>0</v>
      </c>
      <c r="AX194" s="265">
        <f t="shared" si="152"/>
        <v>0</v>
      </c>
      <c r="AZ194" s="492">
        <f t="shared" si="149"/>
        <v>0</v>
      </c>
      <c r="BB194" s="492">
        <f t="shared" si="150"/>
        <v>0</v>
      </c>
      <c r="BD194" s="265">
        <f t="shared" si="153"/>
        <v>0</v>
      </c>
      <c r="BE194" s="105"/>
      <c r="BF194" s="105"/>
      <c r="BG194" s="105"/>
      <c r="BH194" s="105"/>
      <c r="BI194" s="105"/>
      <c r="BJ194" s="105"/>
    </row>
    <row r="195" spans="2:62" ht="20.100000000000001" hidden="1" customHeight="1" outlineLevel="1">
      <c r="B195" s="100"/>
      <c r="C195" s="908"/>
      <c r="D195" s="909"/>
      <c r="E195" s="909"/>
      <c r="F195" s="910"/>
      <c r="G195" s="890"/>
      <c r="H195" s="891"/>
      <c r="I195" s="152"/>
      <c r="J195" s="152"/>
      <c r="K195" s="152"/>
      <c r="L195" s="152"/>
      <c r="M195" s="152"/>
      <c r="N195" s="152"/>
      <c r="O195" s="152"/>
      <c r="P195" s="153"/>
      <c r="Q195" s="153"/>
      <c r="R195" s="156">
        <f t="shared" si="143"/>
        <v>0</v>
      </c>
      <c r="S195" s="156">
        <f t="shared" si="144"/>
        <v>0</v>
      </c>
      <c r="U195" s="157">
        <f t="shared" si="151"/>
        <v>0</v>
      </c>
      <c r="W195" s="152"/>
      <c r="X195" s="152"/>
      <c r="Y195" s="152"/>
      <c r="Z195" s="152"/>
      <c r="AA195" s="152"/>
      <c r="AB195" s="152"/>
      <c r="AC195" s="347"/>
      <c r="AD195" s="152"/>
      <c r="AE195" s="152"/>
      <c r="AF195" s="152"/>
      <c r="AG195" s="152"/>
      <c r="AH195" s="152"/>
      <c r="AI195" s="152"/>
      <c r="AJ195" s="347"/>
      <c r="AK195" s="152"/>
      <c r="AL195" s="152"/>
      <c r="AM195" s="295"/>
      <c r="AN195" s="228"/>
      <c r="AO195" s="228"/>
      <c r="AP195" s="228"/>
      <c r="AQ195" s="228"/>
      <c r="AR195" s="228"/>
      <c r="AS195" s="348"/>
      <c r="AT195" s="264">
        <f t="shared" si="147"/>
        <v>0</v>
      </c>
      <c r="AU195" s="259"/>
      <c r="AV195" s="265">
        <f t="shared" si="148"/>
        <v>0</v>
      </c>
      <c r="AX195" s="265">
        <f t="shared" si="152"/>
        <v>0</v>
      </c>
      <c r="AZ195" s="492">
        <f t="shared" si="149"/>
        <v>0</v>
      </c>
      <c r="BB195" s="492">
        <f t="shared" si="150"/>
        <v>0</v>
      </c>
      <c r="BD195" s="265">
        <f t="shared" si="153"/>
        <v>0</v>
      </c>
      <c r="BE195" s="105"/>
      <c r="BF195" s="105"/>
      <c r="BG195" s="105"/>
      <c r="BH195" s="105"/>
      <c r="BI195" s="105"/>
      <c r="BJ195" s="105"/>
    </row>
    <row r="196" spans="2:62" ht="20.100000000000001" hidden="1" customHeight="1" outlineLevel="1">
      <c r="B196" s="100"/>
      <c r="C196" s="908"/>
      <c r="D196" s="909"/>
      <c r="E196" s="909"/>
      <c r="F196" s="910"/>
      <c r="G196" s="890"/>
      <c r="H196" s="891"/>
      <c r="I196" s="152"/>
      <c r="J196" s="152"/>
      <c r="K196" s="152"/>
      <c r="L196" s="152"/>
      <c r="M196" s="152"/>
      <c r="N196" s="152"/>
      <c r="O196" s="152"/>
      <c r="P196" s="153"/>
      <c r="Q196" s="153"/>
      <c r="R196" s="156">
        <f t="shared" si="143"/>
        <v>0</v>
      </c>
      <c r="S196" s="156">
        <f t="shared" si="144"/>
        <v>0</v>
      </c>
      <c r="U196" s="157">
        <f t="shared" si="151"/>
        <v>0</v>
      </c>
      <c r="W196" s="152"/>
      <c r="X196" s="152"/>
      <c r="Y196" s="152"/>
      <c r="Z196" s="152"/>
      <c r="AA196" s="152"/>
      <c r="AB196" s="152"/>
      <c r="AC196" s="347"/>
      <c r="AD196" s="152"/>
      <c r="AE196" s="152"/>
      <c r="AF196" s="152"/>
      <c r="AG196" s="152"/>
      <c r="AH196" s="152"/>
      <c r="AI196" s="152"/>
      <c r="AJ196" s="347"/>
      <c r="AK196" s="152"/>
      <c r="AL196" s="152"/>
      <c r="AM196" s="295"/>
      <c r="AN196" s="228"/>
      <c r="AO196" s="228"/>
      <c r="AP196" s="228"/>
      <c r="AQ196" s="228"/>
      <c r="AR196" s="228"/>
      <c r="AS196" s="348"/>
      <c r="AT196" s="264">
        <f t="shared" si="147"/>
        <v>0</v>
      </c>
      <c r="AU196" s="259"/>
      <c r="AV196" s="265">
        <f t="shared" si="148"/>
        <v>0</v>
      </c>
      <c r="AX196" s="265">
        <f t="shared" si="152"/>
        <v>0</v>
      </c>
      <c r="AZ196" s="492">
        <f t="shared" si="149"/>
        <v>0</v>
      </c>
      <c r="BB196" s="492">
        <f t="shared" si="150"/>
        <v>0</v>
      </c>
      <c r="BD196" s="265">
        <f t="shared" si="153"/>
        <v>0</v>
      </c>
      <c r="BE196" s="105"/>
      <c r="BF196" s="105"/>
      <c r="BG196" s="105"/>
      <c r="BH196" s="105"/>
      <c r="BI196" s="105"/>
      <c r="BJ196" s="105"/>
    </row>
    <row r="197" spans="2:62" ht="20.100000000000001" hidden="1" customHeight="1" outlineLevel="1">
      <c r="B197" s="100"/>
      <c r="C197" s="908"/>
      <c r="D197" s="909"/>
      <c r="E197" s="909"/>
      <c r="F197" s="910"/>
      <c r="G197" s="890"/>
      <c r="H197" s="891"/>
      <c r="I197" s="152"/>
      <c r="J197" s="152"/>
      <c r="K197" s="152"/>
      <c r="L197" s="152"/>
      <c r="M197" s="152"/>
      <c r="N197" s="152"/>
      <c r="O197" s="152"/>
      <c r="P197" s="153"/>
      <c r="Q197" s="153"/>
      <c r="R197" s="156">
        <f t="shared" si="143"/>
        <v>0</v>
      </c>
      <c r="S197" s="156">
        <f t="shared" si="144"/>
        <v>0</v>
      </c>
      <c r="U197" s="157">
        <f t="shared" si="151"/>
        <v>0</v>
      </c>
      <c r="W197" s="152"/>
      <c r="X197" s="152"/>
      <c r="Y197" s="152"/>
      <c r="Z197" s="152"/>
      <c r="AA197" s="152"/>
      <c r="AB197" s="152"/>
      <c r="AC197" s="347"/>
      <c r="AD197" s="152"/>
      <c r="AE197" s="152"/>
      <c r="AF197" s="152"/>
      <c r="AG197" s="152"/>
      <c r="AH197" s="152"/>
      <c r="AI197" s="152"/>
      <c r="AJ197" s="347"/>
      <c r="AK197" s="152"/>
      <c r="AL197" s="152"/>
      <c r="AM197" s="295"/>
      <c r="AN197" s="228"/>
      <c r="AO197" s="228"/>
      <c r="AP197" s="228"/>
      <c r="AQ197" s="228"/>
      <c r="AR197" s="228"/>
      <c r="AS197" s="348"/>
      <c r="AT197" s="264">
        <f t="shared" si="147"/>
        <v>0</v>
      </c>
      <c r="AU197" s="259"/>
      <c r="AV197" s="265">
        <f t="shared" si="148"/>
        <v>0</v>
      </c>
      <c r="AX197" s="265">
        <f t="shared" si="152"/>
        <v>0</v>
      </c>
      <c r="AZ197" s="492">
        <f t="shared" si="149"/>
        <v>0</v>
      </c>
      <c r="BB197" s="492">
        <f t="shared" si="150"/>
        <v>0</v>
      </c>
      <c r="BD197" s="265">
        <f t="shared" si="153"/>
        <v>0</v>
      </c>
      <c r="BE197" s="105"/>
      <c r="BF197" s="105"/>
      <c r="BG197" s="105"/>
      <c r="BH197" s="105"/>
      <c r="BI197" s="105"/>
      <c r="BJ197" s="105"/>
    </row>
    <row r="198" spans="2:62" ht="9.9499999999999993" hidden="1" customHeight="1" outlineLevel="1">
      <c r="B198" s="101"/>
      <c r="C198" s="208"/>
      <c r="D198" s="208"/>
      <c r="E198" s="208"/>
      <c r="F198" s="208"/>
      <c r="G198" s="237"/>
      <c r="H198" s="207"/>
      <c r="I198" s="257"/>
      <c r="J198" s="257"/>
      <c r="K198" s="257"/>
      <c r="L198" s="257"/>
      <c r="M198" s="257"/>
      <c r="N198" s="257"/>
      <c r="O198" s="257"/>
      <c r="P198" s="256"/>
      <c r="Q198" s="102"/>
      <c r="R198" s="102"/>
      <c r="S198" s="102"/>
      <c r="U198" s="98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Z198" s="493"/>
      <c r="BE198" s="105"/>
      <c r="BF198" s="105"/>
      <c r="BG198" s="105"/>
      <c r="BH198" s="105"/>
      <c r="BI198" s="105"/>
      <c r="BJ198" s="105"/>
    </row>
    <row r="199" spans="2:62" ht="20.100000000000001" customHeight="1" collapsed="1">
      <c r="B199" s="151">
        <f>B182+1</f>
        <v>12</v>
      </c>
      <c r="C199" s="916"/>
      <c r="D199" s="917"/>
      <c r="E199" s="917"/>
      <c r="F199" s="918"/>
      <c r="G199" s="429"/>
      <c r="H199" s="206">
        <v>1</v>
      </c>
      <c r="I199" s="642">
        <f t="shared" ref="I199" si="154">$H199*SUM(I200:I214)</f>
        <v>0</v>
      </c>
      <c r="J199" s="643">
        <f t="shared" ref="J199:O199" si="155">$H199*SUM(J200:J214)</f>
        <v>0</v>
      </c>
      <c r="K199" s="644">
        <f t="shared" si="155"/>
        <v>0</v>
      </c>
      <c r="L199" s="645">
        <f t="shared" si="155"/>
        <v>0</v>
      </c>
      <c r="M199" s="645">
        <f t="shared" si="155"/>
        <v>0</v>
      </c>
      <c r="N199" s="644">
        <f t="shared" si="155"/>
        <v>0</v>
      </c>
      <c r="O199" s="642">
        <f t="shared" si="155"/>
        <v>0</v>
      </c>
      <c r="P199" s="209">
        <f t="shared" ref="P199:Q199" si="156">$H199*SUM(P200:P214)</f>
        <v>0</v>
      </c>
      <c r="Q199" s="210">
        <f t="shared" si="156"/>
        <v>0</v>
      </c>
      <c r="R199" s="136">
        <f t="shared" ref="R199:R214" si="157">P199*(1+Gewinn)*(1+SicherheitAngebot)</f>
        <v>0</v>
      </c>
      <c r="S199" s="137">
        <f t="shared" ref="S199:S214" si="158">Q199*(1+MGKZ)*(1+Gewinn)*(1+SicherheitAngebot)</f>
        <v>0</v>
      </c>
      <c r="U199" s="10">
        <f>I199*$I$7+J199*$J$7+K199*$K$7+L199*$L$7+M199*$M$7+N199*$N$7+O199*$O$7+R199+S199</f>
        <v>0</v>
      </c>
      <c r="W199" s="646">
        <f t="shared" ref="W199:AB199" si="159">$H199*SUM(W200:W214)</f>
        <v>0</v>
      </c>
      <c r="X199" s="647">
        <f t="shared" si="159"/>
        <v>0</v>
      </c>
      <c r="Y199" s="648">
        <f t="shared" si="159"/>
        <v>0</v>
      </c>
      <c r="Z199" s="649">
        <f t="shared" si="159"/>
        <v>0</v>
      </c>
      <c r="AA199" s="648">
        <f t="shared" si="159"/>
        <v>0</v>
      </c>
      <c r="AB199" s="646">
        <f t="shared" si="159"/>
        <v>0</v>
      </c>
      <c r="AC199" s="258"/>
      <c r="AD199" s="646">
        <f t="shared" ref="AD199:AM199" si="160">$H199*SUM(AD200:AD214)</f>
        <v>0</v>
      </c>
      <c r="AE199" s="647">
        <f t="shared" si="160"/>
        <v>0</v>
      </c>
      <c r="AF199" s="648">
        <f t="shared" si="160"/>
        <v>0</v>
      </c>
      <c r="AG199" s="649">
        <f t="shared" si="160"/>
        <v>0</v>
      </c>
      <c r="AH199" s="648">
        <f t="shared" si="160"/>
        <v>0</v>
      </c>
      <c r="AI199" s="646">
        <f t="shared" si="160"/>
        <v>0</v>
      </c>
      <c r="AJ199" s="258"/>
      <c r="AK199" s="653">
        <f t="shared" si="160"/>
        <v>0</v>
      </c>
      <c r="AL199" s="653">
        <f t="shared" si="160"/>
        <v>0</v>
      </c>
      <c r="AM199" s="653">
        <f t="shared" si="160"/>
        <v>0</v>
      </c>
      <c r="AN199" s="227">
        <f>$H199*SUM(AN200:AN214)*(1+Gewinn)*(1+SicherheitAngebot)</f>
        <v>0</v>
      </c>
      <c r="AO199" s="227">
        <f>$H199*SUM(AO200:AO214)*(1+Gewinn)*(1+SicherheitAngebot)</f>
        <v>0</v>
      </c>
      <c r="AP199" s="227">
        <f>$H199*SUM(AP200:AP214)*(1+Gewinn)*(1+SicherheitAngebot)</f>
        <v>0</v>
      </c>
      <c r="AQ199" s="227">
        <f>$H199*SUM(AQ200:AQ214)*(1+Gewinn)*(1+SicherheitAngebot)</f>
        <v>0</v>
      </c>
      <c r="AR199" s="227">
        <f>$H199*SUM(AR200:AR214)*(1+Gewinn)*(1+SicherheitAngebot)</f>
        <v>0</v>
      </c>
      <c r="AS199" s="262"/>
      <c r="AT199" s="263">
        <f t="shared" si="147"/>
        <v>0</v>
      </c>
      <c r="AU199" s="259"/>
      <c r="AV199" s="491">
        <f>AK199*$AK$7+AL199*$AL$7+AM199*$AM$7+SUM(AN199:AR199)+AT199/Zuschläge_IBN+AT199</f>
        <v>0</v>
      </c>
      <c r="AX199" s="685">
        <f>U199+AV199</f>
        <v>0</v>
      </c>
      <c r="AZ199" s="490">
        <f>IF(H199&gt;0,U199/(1+SicherheitAngebot)*(1+Sicherheit),0)</f>
        <v>0</v>
      </c>
      <c r="BB199" s="490">
        <f>IF(H199&gt;0,AV199/(1+SicherheitAngebot)*(1+Sicherheit),0)</f>
        <v>0</v>
      </c>
      <c r="BD199" s="490">
        <f>AZ199+BB199</f>
        <v>0</v>
      </c>
      <c r="BE199" s="105"/>
      <c r="BF199" s="105"/>
      <c r="BG199" s="105"/>
      <c r="BH199" s="105"/>
      <c r="BI199" s="105"/>
      <c r="BJ199" s="105"/>
    </row>
    <row r="200" spans="2:62" ht="20.100000000000001" hidden="1" customHeight="1" outlineLevel="1">
      <c r="B200" s="99"/>
      <c r="C200" s="908"/>
      <c r="D200" s="909"/>
      <c r="E200" s="909"/>
      <c r="F200" s="910"/>
      <c r="G200" s="890"/>
      <c r="H200" s="901"/>
      <c r="I200" s="152"/>
      <c r="J200" s="152"/>
      <c r="K200" s="152"/>
      <c r="L200" s="152"/>
      <c r="M200" s="152"/>
      <c r="N200" s="152"/>
      <c r="O200" s="152"/>
      <c r="P200" s="153"/>
      <c r="Q200" s="153"/>
      <c r="R200" s="156">
        <f t="shared" si="157"/>
        <v>0</v>
      </c>
      <c r="S200" s="156">
        <f t="shared" si="158"/>
        <v>0</v>
      </c>
      <c r="U200" s="157">
        <f>I200*$I$7+J200*$J$7+K200*$K$7+L200*$L$7+M200*$M$7+N200*$N$7+O200*$O$7+R200+S200</f>
        <v>0</v>
      </c>
      <c r="W200" s="152"/>
      <c r="X200" s="152"/>
      <c r="Y200" s="152"/>
      <c r="Z200" s="152"/>
      <c r="AA200" s="152"/>
      <c r="AB200" s="152"/>
      <c r="AC200" s="347"/>
      <c r="AD200" s="152"/>
      <c r="AE200" s="152"/>
      <c r="AF200" s="152"/>
      <c r="AG200" s="152"/>
      <c r="AH200" s="152"/>
      <c r="AI200" s="152"/>
      <c r="AJ200" s="347"/>
      <c r="AK200" s="152"/>
      <c r="AL200" s="152"/>
      <c r="AM200" s="295"/>
      <c r="AN200" s="228"/>
      <c r="AO200" s="228"/>
      <c r="AP200" s="228"/>
      <c r="AQ200" s="228"/>
      <c r="AR200" s="228"/>
      <c r="AS200" s="348"/>
      <c r="AT200" s="264">
        <f t="shared" si="147"/>
        <v>0</v>
      </c>
      <c r="AU200" s="259"/>
      <c r="AV200" s="265">
        <f t="shared" ref="AV200:AV214" si="161">AK200*$AK$7+AL200*$AL$7+AM200*$AM$7+SUM(AN200:AR200)*(1+Gewinn)*(1+SicherheitAngebot)+AT200/Zuschläge_IBN+AT200</f>
        <v>0</v>
      </c>
      <c r="AX200" s="265">
        <f>U200+AV200</f>
        <v>0</v>
      </c>
      <c r="AZ200" s="492">
        <f t="shared" ref="AZ200:AZ214" si="162">U200/(1+SicherheitAngebot)*(1+Sicherheit)</f>
        <v>0</v>
      </c>
      <c r="BB200" s="492">
        <f t="shared" ref="BB200:BB214" si="163">AV200/(1+SicherheitAngebot)*(1+Sicherheit)</f>
        <v>0</v>
      </c>
      <c r="BD200" s="265">
        <f>AZ200+BB200</f>
        <v>0</v>
      </c>
      <c r="BE200" s="105"/>
      <c r="BF200" s="105"/>
      <c r="BG200" s="105"/>
      <c r="BH200" s="105"/>
      <c r="BI200" s="105"/>
      <c r="BJ200" s="105"/>
    </row>
    <row r="201" spans="2:62" ht="20.100000000000001" hidden="1" customHeight="1" outlineLevel="1">
      <c r="B201" s="100"/>
      <c r="C201" s="908"/>
      <c r="D201" s="909"/>
      <c r="E201" s="909"/>
      <c r="F201" s="910"/>
      <c r="G201" s="890"/>
      <c r="H201" s="891"/>
      <c r="I201" s="152"/>
      <c r="J201" s="152"/>
      <c r="K201" s="152"/>
      <c r="L201" s="152"/>
      <c r="M201" s="152"/>
      <c r="N201" s="152"/>
      <c r="O201" s="152"/>
      <c r="P201" s="153"/>
      <c r="Q201" s="153"/>
      <c r="R201" s="156">
        <f t="shared" si="157"/>
        <v>0</v>
      </c>
      <c r="S201" s="156">
        <f t="shared" si="158"/>
        <v>0</v>
      </c>
      <c r="U201" s="157">
        <f t="shared" ref="U201:U214" si="164">I201*$I$7+J201*$J$7+K201*$K$7+L201*$L$7+M201*$M$7+N201*$N$7+O201*$O$7+R201+S201</f>
        <v>0</v>
      </c>
      <c r="W201" s="152"/>
      <c r="X201" s="152"/>
      <c r="Y201" s="152"/>
      <c r="Z201" s="152"/>
      <c r="AA201" s="152"/>
      <c r="AB201" s="152"/>
      <c r="AC201" s="347"/>
      <c r="AD201" s="152"/>
      <c r="AE201" s="152"/>
      <c r="AF201" s="152"/>
      <c r="AG201" s="152"/>
      <c r="AH201" s="152"/>
      <c r="AI201" s="152"/>
      <c r="AJ201" s="347"/>
      <c r="AK201" s="152"/>
      <c r="AL201" s="152"/>
      <c r="AM201" s="295"/>
      <c r="AN201" s="228"/>
      <c r="AO201" s="228"/>
      <c r="AP201" s="228"/>
      <c r="AQ201" s="228"/>
      <c r="AR201" s="228"/>
      <c r="AS201" s="348"/>
      <c r="AT201" s="264">
        <f t="shared" si="147"/>
        <v>0</v>
      </c>
      <c r="AU201" s="259"/>
      <c r="AV201" s="265">
        <f t="shared" si="161"/>
        <v>0</v>
      </c>
      <c r="AX201" s="265">
        <f t="shared" ref="AX201:AX214" si="165">U201+AV201</f>
        <v>0</v>
      </c>
      <c r="AZ201" s="492">
        <f t="shared" si="162"/>
        <v>0</v>
      </c>
      <c r="BB201" s="492">
        <f t="shared" si="163"/>
        <v>0</v>
      </c>
      <c r="BD201" s="265">
        <f t="shared" ref="BD201:BD214" si="166">AZ201+BB201</f>
        <v>0</v>
      </c>
      <c r="BE201" s="105"/>
      <c r="BF201" s="105"/>
      <c r="BG201" s="105"/>
      <c r="BH201" s="105"/>
      <c r="BI201" s="105"/>
      <c r="BJ201" s="105"/>
    </row>
    <row r="202" spans="2:62" ht="20.100000000000001" hidden="1" customHeight="1" outlineLevel="1">
      <c r="B202" s="100"/>
      <c r="C202" s="908"/>
      <c r="D202" s="909"/>
      <c r="E202" s="909"/>
      <c r="F202" s="910"/>
      <c r="G202" s="890"/>
      <c r="H202" s="891"/>
      <c r="I202" s="152"/>
      <c r="J202" s="152"/>
      <c r="K202" s="152"/>
      <c r="L202" s="152"/>
      <c r="M202" s="152"/>
      <c r="N202" s="152"/>
      <c r="O202" s="152"/>
      <c r="P202" s="153"/>
      <c r="Q202" s="153"/>
      <c r="R202" s="156">
        <f t="shared" si="157"/>
        <v>0</v>
      </c>
      <c r="S202" s="156">
        <f t="shared" si="158"/>
        <v>0</v>
      </c>
      <c r="U202" s="157">
        <f t="shared" si="164"/>
        <v>0</v>
      </c>
      <c r="W202" s="152"/>
      <c r="X202" s="152"/>
      <c r="Y202" s="152"/>
      <c r="Z202" s="152"/>
      <c r="AA202" s="152"/>
      <c r="AB202" s="152"/>
      <c r="AC202" s="347"/>
      <c r="AD202" s="152"/>
      <c r="AE202" s="152"/>
      <c r="AF202" s="152"/>
      <c r="AG202" s="152"/>
      <c r="AH202" s="152"/>
      <c r="AI202" s="152"/>
      <c r="AJ202" s="347"/>
      <c r="AK202" s="152"/>
      <c r="AL202" s="152"/>
      <c r="AM202" s="295"/>
      <c r="AN202" s="228"/>
      <c r="AO202" s="228"/>
      <c r="AP202" s="228"/>
      <c r="AQ202" s="228"/>
      <c r="AR202" s="228"/>
      <c r="AS202" s="348"/>
      <c r="AT202" s="264">
        <f t="shared" si="147"/>
        <v>0</v>
      </c>
      <c r="AU202" s="259"/>
      <c r="AV202" s="265">
        <f t="shared" si="161"/>
        <v>0</v>
      </c>
      <c r="AX202" s="265">
        <f t="shared" si="165"/>
        <v>0</v>
      </c>
      <c r="AZ202" s="492">
        <f t="shared" si="162"/>
        <v>0</v>
      </c>
      <c r="BB202" s="492">
        <f t="shared" si="163"/>
        <v>0</v>
      </c>
      <c r="BD202" s="265">
        <f t="shared" si="166"/>
        <v>0</v>
      </c>
      <c r="BE202" s="105"/>
      <c r="BF202" s="105"/>
      <c r="BG202" s="105"/>
      <c r="BH202" s="105"/>
      <c r="BI202" s="105"/>
      <c r="BJ202" s="105"/>
    </row>
    <row r="203" spans="2:62" ht="20.100000000000001" hidden="1" customHeight="1" outlineLevel="1">
      <c r="B203" s="100"/>
      <c r="C203" s="908"/>
      <c r="D203" s="909"/>
      <c r="E203" s="909"/>
      <c r="F203" s="910"/>
      <c r="G203" s="890"/>
      <c r="H203" s="891"/>
      <c r="I203" s="152"/>
      <c r="J203" s="152"/>
      <c r="K203" s="152"/>
      <c r="L203" s="152"/>
      <c r="M203" s="152"/>
      <c r="N203" s="152"/>
      <c r="O203" s="152"/>
      <c r="P203" s="153"/>
      <c r="Q203" s="153"/>
      <c r="R203" s="156">
        <f t="shared" si="157"/>
        <v>0</v>
      </c>
      <c r="S203" s="156">
        <f t="shared" si="158"/>
        <v>0</v>
      </c>
      <c r="U203" s="157">
        <f t="shared" si="164"/>
        <v>0</v>
      </c>
      <c r="W203" s="152"/>
      <c r="X203" s="152"/>
      <c r="Y203" s="152"/>
      <c r="Z203" s="152"/>
      <c r="AA203" s="152"/>
      <c r="AB203" s="152"/>
      <c r="AC203" s="347"/>
      <c r="AD203" s="152"/>
      <c r="AE203" s="152"/>
      <c r="AF203" s="152"/>
      <c r="AG203" s="152"/>
      <c r="AH203" s="152"/>
      <c r="AI203" s="152"/>
      <c r="AJ203" s="347"/>
      <c r="AK203" s="152"/>
      <c r="AL203" s="152"/>
      <c r="AM203" s="295"/>
      <c r="AN203" s="228"/>
      <c r="AO203" s="228"/>
      <c r="AP203" s="228"/>
      <c r="AQ203" s="228"/>
      <c r="AR203" s="228"/>
      <c r="AS203" s="348"/>
      <c r="AT203" s="264">
        <f t="shared" si="147"/>
        <v>0</v>
      </c>
      <c r="AU203" s="259"/>
      <c r="AV203" s="265">
        <f t="shared" si="161"/>
        <v>0</v>
      </c>
      <c r="AX203" s="265">
        <f t="shared" si="165"/>
        <v>0</v>
      </c>
      <c r="AZ203" s="492">
        <f t="shared" si="162"/>
        <v>0</v>
      </c>
      <c r="BB203" s="492">
        <f t="shared" si="163"/>
        <v>0</v>
      </c>
      <c r="BD203" s="265">
        <f t="shared" si="166"/>
        <v>0</v>
      </c>
      <c r="BE203" s="105"/>
      <c r="BF203" s="105"/>
      <c r="BG203" s="105"/>
      <c r="BH203" s="105"/>
      <c r="BI203" s="105"/>
      <c r="BJ203" s="105"/>
    </row>
    <row r="204" spans="2:62" ht="20.100000000000001" hidden="1" customHeight="1" outlineLevel="1">
      <c r="B204" s="100"/>
      <c r="C204" s="908"/>
      <c r="D204" s="909"/>
      <c r="E204" s="909"/>
      <c r="F204" s="910"/>
      <c r="G204" s="890"/>
      <c r="H204" s="891"/>
      <c r="I204" s="152"/>
      <c r="J204" s="152"/>
      <c r="K204" s="152"/>
      <c r="L204" s="152"/>
      <c r="M204" s="152"/>
      <c r="N204" s="152"/>
      <c r="O204" s="152"/>
      <c r="P204" s="153"/>
      <c r="Q204" s="153"/>
      <c r="R204" s="156">
        <f t="shared" si="157"/>
        <v>0</v>
      </c>
      <c r="S204" s="156">
        <f t="shared" si="158"/>
        <v>0</v>
      </c>
      <c r="U204" s="157">
        <f t="shared" si="164"/>
        <v>0</v>
      </c>
      <c r="W204" s="152"/>
      <c r="X204" s="152"/>
      <c r="Y204" s="152"/>
      <c r="Z204" s="152"/>
      <c r="AA204" s="152"/>
      <c r="AB204" s="152"/>
      <c r="AC204" s="347"/>
      <c r="AD204" s="152"/>
      <c r="AE204" s="152"/>
      <c r="AF204" s="152"/>
      <c r="AG204" s="152"/>
      <c r="AH204" s="152"/>
      <c r="AI204" s="152"/>
      <c r="AJ204" s="347"/>
      <c r="AK204" s="152"/>
      <c r="AL204" s="152"/>
      <c r="AM204" s="295"/>
      <c r="AN204" s="228"/>
      <c r="AO204" s="228"/>
      <c r="AP204" s="228"/>
      <c r="AQ204" s="228"/>
      <c r="AR204" s="228"/>
      <c r="AS204" s="348"/>
      <c r="AT204" s="264">
        <f t="shared" si="147"/>
        <v>0</v>
      </c>
      <c r="AU204" s="259"/>
      <c r="AV204" s="265">
        <f t="shared" si="161"/>
        <v>0</v>
      </c>
      <c r="AX204" s="265">
        <f t="shared" si="165"/>
        <v>0</v>
      </c>
      <c r="AZ204" s="492">
        <f t="shared" si="162"/>
        <v>0</v>
      </c>
      <c r="BB204" s="492">
        <f t="shared" si="163"/>
        <v>0</v>
      </c>
      <c r="BD204" s="265">
        <f t="shared" si="166"/>
        <v>0</v>
      </c>
      <c r="BE204" s="105"/>
      <c r="BF204" s="105"/>
      <c r="BG204" s="105"/>
      <c r="BH204" s="105"/>
      <c r="BI204" s="105"/>
      <c r="BJ204" s="105"/>
    </row>
    <row r="205" spans="2:62" ht="20.100000000000001" hidden="1" customHeight="1" outlineLevel="1">
      <c r="B205" s="100"/>
      <c r="C205" s="908"/>
      <c r="D205" s="909"/>
      <c r="E205" s="909"/>
      <c r="F205" s="910"/>
      <c r="G205" s="890"/>
      <c r="H205" s="891"/>
      <c r="I205" s="152"/>
      <c r="J205" s="152"/>
      <c r="K205" s="152"/>
      <c r="L205" s="152"/>
      <c r="M205" s="152"/>
      <c r="N205" s="152"/>
      <c r="O205" s="152"/>
      <c r="P205" s="153"/>
      <c r="Q205" s="153"/>
      <c r="R205" s="156">
        <f t="shared" si="157"/>
        <v>0</v>
      </c>
      <c r="S205" s="156">
        <f t="shared" si="158"/>
        <v>0</v>
      </c>
      <c r="U205" s="157">
        <f t="shared" si="164"/>
        <v>0</v>
      </c>
      <c r="W205" s="152"/>
      <c r="X205" s="152"/>
      <c r="Y205" s="152"/>
      <c r="Z205" s="152"/>
      <c r="AA205" s="152"/>
      <c r="AB205" s="152"/>
      <c r="AC205" s="347"/>
      <c r="AD205" s="152"/>
      <c r="AE205" s="152"/>
      <c r="AF205" s="152"/>
      <c r="AG205" s="152"/>
      <c r="AH205" s="152"/>
      <c r="AI205" s="152"/>
      <c r="AJ205" s="347"/>
      <c r="AK205" s="152"/>
      <c r="AL205" s="152"/>
      <c r="AM205" s="295"/>
      <c r="AN205" s="228"/>
      <c r="AO205" s="228"/>
      <c r="AP205" s="228"/>
      <c r="AQ205" s="228"/>
      <c r="AR205" s="228"/>
      <c r="AS205" s="348"/>
      <c r="AT205" s="264">
        <f t="shared" si="147"/>
        <v>0</v>
      </c>
      <c r="AU205" s="259"/>
      <c r="AV205" s="265">
        <f t="shared" si="161"/>
        <v>0</v>
      </c>
      <c r="AX205" s="265">
        <f t="shared" si="165"/>
        <v>0</v>
      </c>
      <c r="AZ205" s="492">
        <f t="shared" si="162"/>
        <v>0</v>
      </c>
      <c r="BB205" s="492">
        <f t="shared" si="163"/>
        <v>0</v>
      </c>
      <c r="BD205" s="265">
        <f t="shared" si="166"/>
        <v>0</v>
      </c>
      <c r="BE205" s="105"/>
      <c r="BF205" s="105"/>
      <c r="BG205" s="105"/>
      <c r="BH205" s="105"/>
      <c r="BI205" s="105"/>
      <c r="BJ205" s="105"/>
    </row>
    <row r="206" spans="2:62" ht="20.100000000000001" hidden="1" customHeight="1" outlineLevel="1">
      <c r="B206" s="100"/>
      <c r="C206" s="908"/>
      <c r="D206" s="909"/>
      <c r="E206" s="909"/>
      <c r="F206" s="910"/>
      <c r="G206" s="890"/>
      <c r="H206" s="891"/>
      <c r="I206" s="152"/>
      <c r="J206" s="152"/>
      <c r="K206" s="152"/>
      <c r="L206" s="152"/>
      <c r="M206" s="152"/>
      <c r="N206" s="152"/>
      <c r="O206" s="152"/>
      <c r="P206" s="153"/>
      <c r="Q206" s="153"/>
      <c r="R206" s="156">
        <f t="shared" si="157"/>
        <v>0</v>
      </c>
      <c r="S206" s="156">
        <f t="shared" si="158"/>
        <v>0</v>
      </c>
      <c r="U206" s="157">
        <f t="shared" si="164"/>
        <v>0</v>
      </c>
      <c r="W206" s="152"/>
      <c r="X206" s="152"/>
      <c r="Y206" s="152"/>
      <c r="Z206" s="152"/>
      <c r="AA206" s="152"/>
      <c r="AB206" s="152"/>
      <c r="AC206" s="347"/>
      <c r="AD206" s="152"/>
      <c r="AE206" s="152"/>
      <c r="AF206" s="152"/>
      <c r="AG206" s="152"/>
      <c r="AH206" s="152"/>
      <c r="AI206" s="152"/>
      <c r="AJ206" s="347"/>
      <c r="AK206" s="152"/>
      <c r="AL206" s="152"/>
      <c r="AM206" s="295"/>
      <c r="AN206" s="228"/>
      <c r="AO206" s="228"/>
      <c r="AP206" s="228"/>
      <c r="AQ206" s="228"/>
      <c r="AR206" s="228"/>
      <c r="AS206" s="348"/>
      <c r="AT206" s="264">
        <f t="shared" si="147"/>
        <v>0</v>
      </c>
      <c r="AU206" s="259"/>
      <c r="AV206" s="265">
        <f t="shared" si="161"/>
        <v>0</v>
      </c>
      <c r="AX206" s="265">
        <f t="shared" si="165"/>
        <v>0</v>
      </c>
      <c r="AZ206" s="492">
        <f t="shared" si="162"/>
        <v>0</v>
      </c>
      <c r="BB206" s="492">
        <f t="shared" si="163"/>
        <v>0</v>
      </c>
      <c r="BD206" s="265">
        <f t="shared" si="166"/>
        <v>0</v>
      </c>
      <c r="BE206" s="105"/>
      <c r="BF206" s="105"/>
      <c r="BG206" s="105"/>
      <c r="BH206" s="105"/>
      <c r="BI206" s="105"/>
      <c r="BJ206" s="105"/>
    </row>
    <row r="207" spans="2:62" ht="20.100000000000001" hidden="1" customHeight="1" outlineLevel="1">
      <c r="B207" s="100"/>
      <c r="C207" s="908"/>
      <c r="D207" s="909"/>
      <c r="E207" s="909"/>
      <c r="F207" s="910"/>
      <c r="G207" s="890"/>
      <c r="H207" s="891"/>
      <c r="I207" s="152"/>
      <c r="J207" s="152"/>
      <c r="K207" s="152"/>
      <c r="L207" s="152"/>
      <c r="M207" s="152"/>
      <c r="N207" s="152"/>
      <c r="O207" s="152"/>
      <c r="P207" s="153"/>
      <c r="Q207" s="153"/>
      <c r="R207" s="156">
        <f t="shared" si="157"/>
        <v>0</v>
      </c>
      <c r="S207" s="156">
        <f t="shared" si="158"/>
        <v>0</v>
      </c>
      <c r="U207" s="157">
        <f t="shared" si="164"/>
        <v>0</v>
      </c>
      <c r="W207" s="152"/>
      <c r="X207" s="152"/>
      <c r="Y207" s="152"/>
      <c r="Z207" s="152"/>
      <c r="AA207" s="152"/>
      <c r="AB207" s="152"/>
      <c r="AC207" s="347"/>
      <c r="AD207" s="152"/>
      <c r="AE207" s="152"/>
      <c r="AF207" s="152"/>
      <c r="AG207" s="152"/>
      <c r="AH207" s="152"/>
      <c r="AI207" s="152"/>
      <c r="AJ207" s="347"/>
      <c r="AK207" s="152"/>
      <c r="AL207" s="152"/>
      <c r="AM207" s="295"/>
      <c r="AN207" s="228"/>
      <c r="AO207" s="228"/>
      <c r="AP207" s="228"/>
      <c r="AQ207" s="228"/>
      <c r="AR207" s="228"/>
      <c r="AS207" s="348"/>
      <c r="AT207" s="264">
        <f t="shared" si="147"/>
        <v>0</v>
      </c>
      <c r="AU207" s="259"/>
      <c r="AV207" s="265">
        <f t="shared" si="161"/>
        <v>0</v>
      </c>
      <c r="AX207" s="265">
        <f t="shared" si="165"/>
        <v>0</v>
      </c>
      <c r="AZ207" s="492">
        <f t="shared" si="162"/>
        <v>0</v>
      </c>
      <c r="BB207" s="492">
        <f t="shared" si="163"/>
        <v>0</v>
      </c>
      <c r="BD207" s="265">
        <f t="shared" si="166"/>
        <v>0</v>
      </c>
      <c r="BE207" s="105"/>
      <c r="BF207" s="105"/>
      <c r="BG207" s="105"/>
      <c r="BH207" s="105"/>
      <c r="BI207" s="105"/>
      <c r="BJ207" s="105"/>
    </row>
    <row r="208" spans="2:62" ht="20.100000000000001" hidden="1" customHeight="1" outlineLevel="1">
      <c r="B208" s="100"/>
      <c r="C208" s="908"/>
      <c r="D208" s="909"/>
      <c r="E208" s="909"/>
      <c r="F208" s="910"/>
      <c r="G208" s="890"/>
      <c r="H208" s="891"/>
      <c r="I208" s="152"/>
      <c r="J208" s="152"/>
      <c r="K208" s="152"/>
      <c r="L208" s="152"/>
      <c r="M208" s="152"/>
      <c r="N208" s="152"/>
      <c r="O208" s="152"/>
      <c r="P208" s="153"/>
      <c r="Q208" s="153"/>
      <c r="R208" s="156">
        <f t="shared" si="157"/>
        <v>0</v>
      </c>
      <c r="S208" s="156">
        <f t="shared" si="158"/>
        <v>0</v>
      </c>
      <c r="U208" s="157">
        <f t="shared" si="164"/>
        <v>0</v>
      </c>
      <c r="W208" s="152"/>
      <c r="X208" s="152"/>
      <c r="Y208" s="152"/>
      <c r="Z208" s="152"/>
      <c r="AA208" s="152"/>
      <c r="AB208" s="152"/>
      <c r="AC208" s="347"/>
      <c r="AD208" s="152"/>
      <c r="AE208" s="152"/>
      <c r="AF208" s="152"/>
      <c r="AG208" s="152"/>
      <c r="AH208" s="152"/>
      <c r="AI208" s="152"/>
      <c r="AJ208" s="347"/>
      <c r="AK208" s="152"/>
      <c r="AL208" s="152"/>
      <c r="AM208" s="295"/>
      <c r="AN208" s="228"/>
      <c r="AO208" s="228"/>
      <c r="AP208" s="228"/>
      <c r="AQ208" s="228"/>
      <c r="AR208" s="228"/>
      <c r="AS208" s="348"/>
      <c r="AT208" s="264">
        <f t="shared" si="147"/>
        <v>0</v>
      </c>
      <c r="AU208" s="259"/>
      <c r="AV208" s="265">
        <f t="shared" si="161"/>
        <v>0</v>
      </c>
      <c r="AX208" s="265">
        <f t="shared" si="165"/>
        <v>0</v>
      </c>
      <c r="AZ208" s="492">
        <f t="shared" si="162"/>
        <v>0</v>
      </c>
      <c r="BB208" s="492">
        <f t="shared" si="163"/>
        <v>0</v>
      </c>
      <c r="BD208" s="265">
        <f t="shared" si="166"/>
        <v>0</v>
      </c>
      <c r="BE208" s="105"/>
      <c r="BF208" s="105"/>
      <c r="BG208" s="105"/>
      <c r="BH208" s="105"/>
      <c r="BI208" s="105"/>
      <c r="BJ208" s="105"/>
    </row>
    <row r="209" spans="2:62" ht="20.100000000000001" hidden="1" customHeight="1" outlineLevel="1">
      <c r="B209" s="100"/>
      <c r="C209" s="908"/>
      <c r="D209" s="909"/>
      <c r="E209" s="909"/>
      <c r="F209" s="910"/>
      <c r="G209" s="890"/>
      <c r="H209" s="891"/>
      <c r="I209" s="152"/>
      <c r="J209" s="152"/>
      <c r="K209" s="152"/>
      <c r="L209" s="152"/>
      <c r="M209" s="152"/>
      <c r="N209" s="152"/>
      <c r="O209" s="152"/>
      <c r="P209" s="153"/>
      <c r="Q209" s="153"/>
      <c r="R209" s="156">
        <f t="shared" si="157"/>
        <v>0</v>
      </c>
      <c r="S209" s="156">
        <f t="shared" si="158"/>
        <v>0</v>
      </c>
      <c r="U209" s="157">
        <f t="shared" si="164"/>
        <v>0</v>
      </c>
      <c r="W209" s="152"/>
      <c r="X209" s="152"/>
      <c r="Y209" s="152"/>
      <c r="Z209" s="152"/>
      <c r="AA209" s="152"/>
      <c r="AB209" s="152"/>
      <c r="AC209" s="347"/>
      <c r="AD209" s="152"/>
      <c r="AE209" s="152"/>
      <c r="AF209" s="152"/>
      <c r="AG209" s="152"/>
      <c r="AH209" s="152"/>
      <c r="AI209" s="152"/>
      <c r="AJ209" s="347"/>
      <c r="AK209" s="152"/>
      <c r="AL209" s="152"/>
      <c r="AM209" s="295"/>
      <c r="AN209" s="228"/>
      <c r="AO209" s="228"/>
      <c r="AP209" s="228"/>
      <c r="AQ209" s="228"/>
      <c r="AR209" s="228"/>
      <c r="AS209" s="348"/>
      <c r="AT209" s="264">
        <f t="shared" si="147"/>
        <v>0</v>
      </c>
      <c r="AU209" s="259"/>
      <c r="AV209" s="265">
        <f t="shared" si="161"/>
        <v>0</v>
      </c>
      <c r="AX209" s="265">
        <f t="shared" si="165"/>
        <v>0</v>
      </c>
      <c r="AZ209" s="492">
        <f t="shared" si="162"/>
        <v>0</v>
      </c>
      <c r="BB209" s="492">
        <f t="shared" si="163"/>
        <v>0</v>
      </c>
      <c r="BD209" s="265">
        <f t="shared" si="166"/>
        <v>0</v>
      </c>
      <c r="BE209" s="105"/>
      <c r="BF209" s="105"/>
      <c r="BG209" s="105"/>
      <c r="BH209" s="105"/>
      <c r="BI209" s="105"/>
      <c r="BJ209" s="105"/>
    </row>
    <row r="210" spans="2:62" ht="20.100000000000001" hidden="1" customHeight="1" outlineLevel="1">
      <c r="B210" s="100"/>
      <c r="C210" s="908"/>
      <c r="D210" s="909"/>
      <c r="E210" s="909"/>
      <c r="F210" s="910"/>
      <c r="G210" s="890"/>
      <c r="H210" s="891"/>
      <c r="I210" s="152"/>
      <c r="J210" s="152"/>
      <c r="K210" s="152"/>
      <c r="L210" s="152"/>
      <c r="M210" s="152"/>
      <c r="N210" s="152"/>
      <c r="O210" s="152"/>
      <c r="P210" s="153"/>
      <c r="Q210" s="153"/>
      <c r="R210" s="156">
        <f t="shared" si="157"/>
        <v>0</v>
      </c>
      <c r="S210" s="156">
        <f t="shared" si="158"/>
        <v>0</v>
      </c>
      <c r="U210" s="157">
        <f t="shared" si="164"/>
        <v>0</v>
      </c>
      <c r="W210" s="152"/>
      <c r="X210" s="152"/>
      <c r="Y210" s="152"/>
      <c r="Z210" s="152"/>
      <c r="AA210" s="152"/>
      <c r="AB210" s="152"/>
      <c r="AC210" s="347"/>
      <c r="AD210" s="152"/>
      <c r="AE210" s="152"/>
      <c r="AF210" s="152"/>
      <c r="AG210" s="152"/>
      <c r="AH210" s="152"/>
      <c r="AI210" s="152"/>
      <c r="AJ210" s="347"/>
      <c r="AK210" s="152"/>
      <c r="AL210" s="152"/>
      <c r="AM210" s="295"/>
      <c r="AN210" s="228"/>
      <c r="AO210" s="228"/>
      <c r="AP210" s="228"/>
      <c r="AQ210" s="228"/>
      <c r="AR210" s="228"/>
      <c r="AS210" s="348"/>
      <c r="AT210" s="264">
        <f t="shared" si="147"/>
        <v>0</v>
      </c>
      <c r="AU210" s="259"/>
      <c r="AV210" s="265">
        <f t="shared" si="161"/>
        <v>0</v>
      </c>
      <c r="AX210" s="265">
        <f t="shared" si="165"/>
        <v>0</v>
      </c>
      <c r="AZ210" s="492">
        <f t="shared" si="162"/>
        <v>0</v>
      </c>
      <c r="BB210" s="492">
        <f t="shared" si="163"/>
        <v>0</v>
      </c>
      <c r="BD210" s="265">
        <f t="shared" si="166"/>
        <v>0</v>
      </c>
      <c r="BE210" s="105"/>
      <c r="BF210" s="105"/>
      <c r="BG210" s="105"/>
      <c r="BH210" s="105"/>
      <c r="BI210" s="105"/>
      <c r="BJ210" s="105"/>
    </row>
    <row r="211" spans="2:62" ht="20.100000000000001" hidden="1" customHeight="1" outlineLevel="1">
      <c r="B211" s="100"/>
      <c r="C211" s="908"/>
      <c r="D211" s="909"/>
      <c r="E211" s="909"/>
      <c r="F211" s="910"/>
      <c r="G211" s="890"/>
      <c r="H211" s="891"/>
      <c r="I211" s="152"/>
      <c r="J211" s="152"/>
      <c r="K211" s="152"/>
      <c r="L211" s="152"/>
      <c r="M211" s="152"/>
      <c r="N211" s="152"/>
      <c r="O211" s="152"/>
      <c r="P211" s="153"/>
      <c r="Q211" s="153"/>
      <c r="R211" s="156">
        <f t="shared" si="157"/>
        <v>0</v>
      </c>
      <c r="S211" s="156">
        <f t="shared" si="158"/>
        <v>0</v>
      </c>
      <c r="U211" s="157">
        <f t="shared" si="164"/>
        <v>0</v>
      </c>
      <c r="W211" s="152"/>
      <c r="X211" s="152"/>
      <c r="Y211" s="152"/>
      <c r="Z211" s="152"/>
      <c r="AA211" s="152"/>
      <c r="AB211" s="152"/>
      <c r="AC211" s="347"/>
      <c r="AD211" s="152"/>
      <c r="AE211" s="152"/>
      <c r="AF211" s="152"/>
      <c r="AG211" s="152"/>
      <c r="AH211" s="152"/>
      <c r="AI211" s="152"/>
      <c r="AJ211" s="347"/>
      <c r="AK211" s="152"/>
      <c r="AL211" s="152"/>
      <c r="AM211" s="295"/>
      <c r="AN211" s="228"/>
      <c r="AO211" s="228"/>
      <c r="AP211" s="228"/>
      <c r="AQ211" s="228"/>
      <c r="AR211" s="228"/>
      <c r="AS211" s="348"/>
      <c r="AT211" s="264">
        <f t="shared" si="147"/>
        <v>0</v>
      </c>
      <c r="AU211" s="259"/>
      <c r="AV211" s="265">
        <f t="shared" si="161"/>
        <v>0</v>
      </c>
      <c r="AX211" s="265">
        <f t="shared" si="165"/>
        <v>0</v>
      </c>
      <c r="AZ211" s="492">
        <f t="shared" si="162"/>
        <v>0</v>
      </c>
      <c r="BB211" s="492">
        <f t="shared" si="163"/>
        <v>0</v>
      </c>
      <c r="BD211" s="265">
        <f t="shared" si="166"/>
        <v>0</v>
      </c>
      <c r="BE211" s="105"/>
      <c r="BF211" s="105"/>
      <c r="BG211" s="105"/>
      <c r="BH211" s="105"/>
      <c r="BI211" s="105"/>
      <c r="BJ211" s="105"/>
    </row>
    <row r="212" spans="2:62" ht="20.100000000000001" hidden="1" customHeight="1" outlineLevel="1">
      <c r="B212" s="100"/>
      <c r="C212" s="908"/>
      <c r="D212" s="909"/>
      <c r="E212" s="909"/>
      <c r="F212" s="910"/>
      <c r="G212" s="890"/>
      <c r="H212" s="891"/>
      <c r="I212" s="152"/>
      <c r="J212" s="152"/>
      <c r="K212" s="152"/>
      <c r="L212" s="152"/>
      <c r="M212" s="152"/>
      <c r="N212" s="152"/>
      <c r="O212" s="152"/>
      <c r="P212" s="153"/>
      <c r="Q212" s="153"/>
      <c r="R212" s="156">
        <f t="shared" si="157"/>
        <v>0</v>
      </c>
      <c r="S212" s="156">
        <f t="shared" si="158"/>
        <v>0</v>
      </c>
      <c r="U212" s="157">
        <f t="shared" si="164"/>
        <v>0</v>
      </c>
      <c r="W212" s="152"/>
      <c r="X212" s="152"/>
      <c r="Y212" s="152"/>
      <c r="Z212" s="152"/>
      <c r="AA212" s="152"/>
      <c r="AB212" s="152"/>
      <c r="AC212" s="347"/>
      <c r="AD212" s="152"/>
      <c r="AE212" s="152"/>
      <c r="AF212" s="152"/>
      <c r="AG212" s="152"/>
      <c r="AH212" s="152"/>
      <c r="AI212" s="152"/>
      <c r="AJ212" s="347"/>
      <c r="AK212" s="152"/>
      <c r="AL212" s="152"/>
      <c r="AM212" s="295"/>
      <c r="AN212" s="228"/>
      <c r="AO212" s="228"/>
      <c r="AP212" s="228"/>
      <c r="AQ212" s="228"/>
      <c r="AR212" s="228"/>
      <c r="AS212" s="348"/>
      <c r="AT212" s="264">
        <f t="shared" si="147"/>
        <v>0</v>
      </c>
      <c r="AU212" s="259"/>
      <c r="AV212" s="265">
        <f t="shared" si="161"/>
        <v>0</v>
      </c>
      <c r="AX212" s="265">
        <f t="shared" si="165"/>
        <v>0</v>
      </c>
      <c r="AZ212" s="492">
        <f t="shared" si="162"/>
        <v>0</v>
      </c>
      <c r="BB212" s="492">
        <f t="shared" si="163"/>
        <v>0</v>
      </c>
      <c r="BD212" s="265">
        <f t="shared" si="166"/>
        <v>0</v>
      </c>
      <c r="BE212" s="105"/>
      <c r="BF212" s="105"/>
      <c r="BG212" s="105"/>
      <c r="BH212" s="105"/>
      <c r="BI212" s="105"/>
      <c r="BJ212" s="105"/>
    </row>
    <row r="213" spans="2:62" ht="20.100000000000001" hidden="1" customHeight="1" outlineLevel="1">
      <c r="B213" s="100"/>
      <c r="C213" s="908"/>
      <c r="D213" s="909"/>
      <c r="E213" s="909"/>
      <c r="F213" s="910"/>
      <c r="G213" s="890"/>
      <c r="H213" s="891"/>
      <c r="I213" s="152"/>
      <c r="J213" s="152"/>
      <c r="K213" s="152"/>
      <c r="L213" s="152"/>
      <c r="M213" s="152"/>
      <c r="N213" s="152"/>
      <c r="O213" s="152"/>
      <c r="P213" s="153"/>
      <c r="Q213" s="153"/>
      <c r="R213" s="156">
        <f t="shared" si="157"/>
        <v>0</v>
      </c>
      <c r="S213" s="156">
        <f t="shared" si="158"/>
        <v>0</v>
      </c>
      <c r="U213" s="157">
        <f t="shared" si="164"/>
        <v>0</v>
      </c>
      <c r="W213" s="152"/>
      <c r="X213" s="152"/>
      <c r="Y213" s="152"/>
      <c r="Z213" s="152"/>
      <c r="AA213" s="152"/>
      <c r="AB213" s="152"/>
      <c r="AC213" s="347"/>
      <c r="AD213" s="152"/>
      <c r="AE213" s="152"/>
      <c r="AF213" s="152"/>
      <c r="AG213" s="152"/>
      <c r="AH213" s="152"/>
      <c r="AI213" s="152"/>
      <c r="AJ213" s="347"/>
      <c r="AK213" s="152"/>
      <c r="AL213" s="152"/>
      <c r="AM213" s="295"/>
      <c r="AN213" s="228"/>
      <c r="AO213" s="228"/>
      <c r="AP213" s="228"/>
      <c r="AQ213" s="228"/>
      <c r="AR213" s="228"/>
      <c r="AS213" s="348"/>
      <c r="AT213" s="264">
        <f t="shared" si="147"/>
        <v>0</v>
      </c>
      <c r="AU213" s="259"/>
      <c r="AV213" s="265">
        <f t="shared" si="161"/>
        <v>0</v>
      </c>
      <c r="AX213" s="265">
        <f t="shared" si="165"/>
        <v>0</v>
      </c>
      <c r="AZ213" s="492">
        <f t="shared" si="162"/>
        <v>0</v>
      </c>
      <c r="BB213" s="492">
        <f t="shared" si="163"/>
        <v>0</v>
      </c>
      <c r="BD213" s="265">
        <f t="shared" si="166"/>
        <v>0</v>
      </c>
      <c r="BE213" s="105"/>
      <c r="BF213" s="105"/>
      <c r="BG213" s="105"/>
      <c r="BH213" s="105"/>
      <c r="BI213" s="105"/>
      <c r="BJ213" s="105"/>
    </row>
    <row r="214" spans="2:62" ht="20.100000000000001" hidden="1" customHeight="1" outlineLevel="1">
      <c r="B214" s="100"/>
      <c r="C214" s="908"/>
      <c r="D214" s="909"/>
      <c r="E214" s="909"/>
      <c r="F214" s="910"/>
      <c r="G214" s="890"/>
      <c r="H214" s="891"/>
      <c r="I214" s="152"/>
      <c r="J214" s="152"/>
      <c r="K214" s="152"/>
      <c r="L214" s="152"/>
      <c r="M214" s="152"/>
      <c r="N214" s="152"/>
      <c r="O214" s="152"/>
      <c r="P214" s="153"/>
      <c r="Q214" s="153"/>
      <c r="R214" s="156">
        <f t="shared" si="157"/>
        <v>0</v>
      </c>
      <c r="S214" s="156">
        <f t="shared" si="158"/>
        <v>0</v>
      </c>
      <c r="U214" s="157">
        <f t="shared" si="164"/>
        <v>0</v>
      </c>
      <c r="W214" s="152"/>
      <c r="X214" s="152"/>
      <c r="Y214" s="152"/>
      <c r="Z214" s="152"/>
      <c r="AA214" s="152"/>
      <c r="AB214" s="152"/>
      <c r="AC214" s="347"/>
      <c r="AD214" s="152"/>
      <c r="AE214" s="152"/>
      <c r="AF214" s="152"/>
      <c r="AG214" s="152"/>
      <c r="AH214" s="152"/>
      <c r="AI214" s="152"/>
      <c r="AJ214" s="347"/>
      <c r="AK214" s="152"/>
      <c r="AL214" s="152"/>
      <c r="AM214" s="295"/>
      <c r="AN214" s="228"/>
      <c r="AO214" s="228"/>
      <c r="AP214" s="228"/>
      <c r="AQ214" s="228"/>
      <c r="AR214" s="228"/>
      <c r="AS214" s="348"/>
      <c r="AT214" s="264">
        <f t="shared" si="147"/>
        <v>0</v>
      </c>
      <c r="AU214" s="259"/>
      <c r="AV214" s="265">
        <f t="shared" si="161"/>
        <v>0</v>
      </c>
      <c r="AX214" s="265">
        <f t="shared" si="165"/>
        <v>0</v>
      </c>
      <c r="AZ214" s="492">
        <f t="shared" si="162"/>
        <v>0</v>
      </c>
      <c r="BB214" s="492">
        <f t="shared" si="163"/>
        <v>0</v>
      </c>
      <c r="BD214" s="265">
        <f t="shared" si="166"/>
        <v>0</v>
      </c>
      <c r="BE214" s="105"/>
      <c r="BF214" s="105"/>
      <c r="BG214" s="105"/>
      <c r="BH214" s="105"/>
      <c r="BI214" s="105"/>
      <c r="BJ214" s="105"/>
    </row>
    <row r="215" spans="2:62" ht="9.9499999999999993" hidden="1" customHeight="1" outlineLevel="1">
      <c r="B215" s="101"/>
      <c r="C215" s="208"/>
      <c r="D215" s="208"/>
      <c r="E215" s="208"/>
      <c r="F215" s="208"/>
      <c r="G215" s="237"/>
      <c r="H215" s="207"/>
      <c r="I215" s="257"/>
      <c r="J215" s="257"/>
      <c r="K215" s="257"/>
      <c r="L215" s="257"/>
      <c r="M215" s="257"/>
      <c r="N215" s="257"/>
      <c r="O215" s="257"/>
      <c r="P215" s="256"/>
      <c r="Q215" s="102"/>
      <c r="R215" s="102"/>
      <c r="S215" s="102"/>
      <c r="U215" s="98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Z215" s="493"/>
      <c r="BE215" s="105"/>
      <c r="BF215" s="105"/>
      <c r="BG215" s="105"/>
      <c r="BH215" s="105"/>
      <c r="BI215" s="105"/>
      <c r="BJ215" s="105"/>
    </row>
    <row r="216" spans="2:62" ht="20.100000000000001" customHeight="1" collapsed="1">
      <c r="B216" s="151">
        <f>B199+1</f>
        <v>13</v>
      </c>
      <c r="C216" s="916"/>
      <c r="D216" s="917"/>
      <c r="E216" s="917"/>
      <c r="F216" s="918"/>
      <c r="G216" s="429"/>
      <c r="H216" s="206">
        <v>1</v>
      </c>
      <c r="I216" s="642">
        <f t="shared" ref="I216" si="167">$H216*SUM(I217:I231)</f>
        <v>0</v>
      </c>
      <c r="J216" s="643">
        <f t="shared" ref="J216:O216" si="168">$H216*SUM(J217:J231)</f>
        <v>0</v>
      </c>
      <c r="K216" s="644">
        <f t="shared" si="168"/>
        <v>0</v>
      </c>
      <c r="L216" s="645">
        <f t="shared" si="168"/>
        <v>0</v>
      </c>
      <c r="M216" s="645">
        <f t="shared" si="168"/>
        <v>0</v>
      </c>
      <c r="N216" s="644">
        <f t="shared" si="168"/>
        <v>0</v>
      </c>
      <c r="O216" s="642">
        <f t="shared" si="168"/>
        <v>0</v>
      </c>
      <c r="P216" s="209">
        <f t="shared" ref="P216:Q216" si="169">$H216*SUM(P217:P231)</f>
        <v>0</v>
      </c>
      <c r="Q216" s="210">
        <f t="shared" si="169"/>
        <v>0</v>
      </c>
      <c r="R216" s="136">
        <f t="shared" ref="R216:R231" si="170">P216*(1+Gewinn)*(1+SicherheitAngebot)</f>
        <v>0</v>
      </c>
      <c r="S216" s="137">
        <f t="shared" ref="S216:S231" si="171">Q216*(1+MGKZ)*(1+Gewinn)*(1+SicherheitAngebot)</f>
        <v>0</v>
      </c>
      <c r="U216" s="10">
        <f>I216*$I$7+J216*$J$7+K216*$K$7+L216*$L$7+M216*$M$7+N216*$N$7+O216*$O$7+R216+S216</f>
        <v>0</v>
      </c>
      <c r="W216" s="646">
        <f t="shared" ref="W216:AB216" si="172">$H216*SUM(W217:W231)</f>
        <v>0</v>
      </c>
      <c r="X216" s="647">
        <f t="shared" si="172"/>
        <v>0</v>
      </c>
      <c r="Y216" s="648">
        <f t="shared" si="172"/>
        <v>0</v>
      </c>
      <c r="Z216" s="649">
        <f t="shared" si="172"/>
        <v>0</v>
      </c>
      <c r="AA216" s="648">
        <f t="shared" si="172"/>
        <v>0</v>
      </c>
      <c r="AB216" s="646">
        <f t="shared" si="172"/>
        <v>0</v>
      </c>
      <c r="AC216" s="258"/>
      <c r="AD216" s="646">
        <f t="shared" ref="AD216:AM216" si="173">$H216*SUM(AD217:AD231)</f>
        <v>0</v>
      </c>
      <c r="AE216" s="647">
        <f t="shared" si="173"/>
        <v>0</v>
      </c>
      <c r="AF216" s="648">
        <f t="shared" si="173"/>
        <v>0</v>
      </c>
      <c r="AG216" s="649">
        <f t="shared" si="173"/>
        <v>0</v>
      </c>
      <c r="AH216" s="648">
        <f t="shared" si="173"/>
        <v>0</v>
      </c>
      <c r="AI216" s="646">
        <f t="shared" si="173"/>
        <v>0</v>
      </c>
      <c r="AJ216" s="258"/>
      <c r="AK216" s="653">
        <f t="shared" si="173"/>
        <v>0</v>
      </c>
      <c r="AL216" s="653">
        <f t="shared" si="173"/>
        <v>0</v>
      </c>
      <c r="AM216" s="653">
        <f t="shared" si="173"/>
        <v>0</v>
      </c>
      <c r="AN216" s="227">
        <f>$H216*SUM(AN217:AN231)*(1+Gewinn)*(1+SicherheitAngebot)</f>
        <v>0</v>
      </c>
      <c r="AO216" s="227">
        <f>$H216*SUM(AO217:AO231)*(1+Gewinn)*(1+SicherheitAngebot)</f>
        <v>0</v>
      </c>
      <c r="AP216" s="227">
        <f>$H216*SUM(AP217:AP231)*(1+Gewinn)*(1+SicherheitAngebot)</f>
        <v>0</v>
      </c>
      <c r="AQ216" s="227">
        <f>$H216*SUM(AQ217:AQ231)*(1+Gewinn)*(1+SicherheitAngebot)</f>
        <v>0</v>
      </c>
      <c r="AR216" s="227">
        <f>$H216*SUM(AR217:AR231)*(1+Gewinn)*(1+SicherheitAngebot)</f>
        <v>0</v>
      </c>
      <c r="AS216" s="262"/>
      <c r="AT216" s="263">
        <f t="shared" ref="AT216:AT279" si="174">((W216+AD216)*$W$7+(X216+AE216)*$X$7+(Y216+Z216+AF216+AG216)*$Z$7+(AA216+AH216)*$AA$7+(AB216+AI216)*$AB$7)*Zuschläge_IBN</f>
        <v>0</v>
      </c>
      <c r="AU216" s="259"/>
      <c r="AV216" s="491">
        <f>AK216*$AK$7+AL216*$AL$7+AM216*$AM$7+SUM(AN216:AR216)+AT216/Zuschläge_IBN+AT216</f>
        <v>0</v>
      </c>
      <c r="AX216" s="685">
        <f>U216+AV216</f>
        <v>0</v>
      </c>
      <c r="AZ216" s="490">
        <f>IF(H216&gt;0,U216/(1+SicherheitAngebot)*(1+Sicherheit),0)</f>
        <v>0</v>
      </c>
      <c r="BB216" s="490">
        <f>IF(H216&gt;0,AV216/(1+SicherheitAngebot)*(1+Sicherheit),0)</f>
        <v>0</v>
      </c>
      <c r="BD216" s="490">
        <f>AZ216+BB216</f>
        <v>0</v>
      </c>
      <c r="BE216" s="105"/>
      <c r="BF216" s="105"/>
      <c r="BG216" s="105"/>
      <c r="BH216" s="105"/>
      <c r="BI216" s="105"/>
      <c r="BJ216" s="105"/>
    </row>
    <row r="217" spans="2:62" ht="20.100000000000001" hidden="1" customHeight="1" outlineLevel="1">
      <c r="B217" s="99"/>
      <c r="C217" s="908"/>
      <c r="D217" s="909"/>
      <c r="E217" s="909"/>
      <c r="F217" s="910"/>
      <c r="G217" s="890"/>
      <c r="H217" s="901"/>
      <c r="I217" s="152"/>
      <c r="J217" s="152"/>
      <c r="K217" s="152"/>
      <c r="L217" s="152"/>
      <c r="M217" s="152"/>
      <c r="N217" s="152"/>
      <c r="O217" s="152"/>
      <c r="P217" s="153"/>
      <c r="Q217" s="153"/>
      <c r="R217" s="156">
        <f t="shared" si="170"/>
        <v>0</v>
      </c>
      <c r="S217" s="156">
        <f t="shared" si="171"/>
        <v>0</v>
      </c>
      <c r="U217" s="157">
        <f>I217*$I$7+J217*$J$7+K217*$K$7+L217*$L$7+M217*$M$7+N217*$N$7+O217*$O$7+R217+S217</f>
        <v>0</v>
      </c>
      <c r="W217" s="152"/>
      <c r="X217" s="152"/>
      <c r="Y217" s="152"/>
      <c r="Z217" s="152"/>
      <c r="AA217" s="152"/>
      <c r="AB217" s="152"/>
      <c r="AC217" s="347"/>
      <c r="AD217" s="152"/>
      <c r="AE217" s="152"/>
      <c r="AF217" s="152"/>
      <c r="AG217" s="152"/>
      <c r="AH217" s="152"/>
      <c r="AI217" s="152"/>
      <c r="AJ217" s="347"/>
      <c r="AK217" s="152"/>
      <c r="AL217" s="152"/>
      <c r="AM217" s="295"/>
      <c r="AN217" s="228"/>
      <c r="AO217" s="228"/>
      <c r="AP217" s="228"/>
      <c r="AQ217" s="228"/>
      <c r="AR217" s="228"/>
      <c r="AS217" s="348"/>
      <c r="AT217" s="264">
        <f t="shared" si="174"/>
        <v>0</v>
      </c>
      <c r="AU217" s="259"/>
      <c r="AV217" s="265">
        <f t="shared" ref="AV217:AV231" si="175">AK217*$AK$7+AL217*$AL$7+AM217*$AM$7+SUM(AN217:AR217)*(1+Gewinn)*(1+SicherheitAngebot)+AT217/Zuschläge_IBN+AT217</f>
        <v>0</v>
      </c>
      <c r="AX217" s="265">
        <f>U217+AV217</f>
        <v>0</v>
      </c>
      <c r="AZ217" s="492">
        <f t="shared" ref="AZ217:AZ231" si="176">U217/(1+SicherheitAngebot)*(1+Sicherheit)</f>
        <v>0</v>
      </c>
      <c r="BB217" s="492">
        <f t="shared" ref="BB217:BB231" si="177">AV217/(1+SicherheitAngebot)*(1+Sicherheit)</f>
        <v>0</v>
      </c>
      <c r="BD217" s="265">
        <f>AZ217+BB217</f>
        <v>0</v>
      </c>
      <c r="BE217" s="105"/>
      <c r="BF217" s="105"/>
      <c r="BG217" s="105"/>
      <c r="BH217" s="105"/>
      <c r="BI217" s="105"/>
      <c r="BJ217" s="105"/>
    </row>
    <row r="218" spans="2:62" ht="20.100000000000001" hidden="1" customHeight="1" outlineLevel="1">
      <c r="B218" s="100"/>
      <c r="C218" s="908"/>
      <c r="D218" s="909"/>
      <c r="E218" s="909"/>
      <c r="F218" s="910"/>
      <c r="G218" s="890"/>
      <c r="H218" s="891"/>
      <c r="I218" s="152"/>
      <c r="J218" s="152"/>
      <c r="K218" s="152"/>
      <c r="L218" s="152"/>
      <c r="M218" s="152"/>
      <c r="N218" s="152"/>
      <c r="O218" s="152"/>
      <c r="P218" s="153"/>
      <c r="Q218" s="153"/>
      <c r="R218" s="156">
        <f t="shared" si="170"/>
        <v>0</v>
      </c>
      <c r="S218" s="156">
        <f t="shared" si="171"/>
        <v>0</v>
      </c>
      <c r="U218" s="157">
        <f t="shared" ref="U218:U231" si="178">I218*$I$7+J218*$J$7+K218*$K$7+L218*$L$7+M218*$M$7+N218*$N$7+O218*$O$7+R218+S218</f>
        <v>0</v>
      </c>
      <c r="W218" s="152"/>
      <c r="X218" s="152"/>
      <c r="Y218" s="152"/>
      <c r="Z218" s="152"/>
      <c r="AA218" s="152"/>
      <c r="AB218" s="152"/>
      <c r="AC218" s="347"/>
      <c r="AD218" s="152"/>
      <c r="AE218" s="152"/>
      <c r="AF218" s="152"/>
      <c r="AG218" s="152"/>
      <c r="AH218" s="152"/>
      <c r="AI218" s="152"/>
      <c r="AJ218" s="347"/>
      <c r="AK218" s="152"/>
      <c r="AL218" s="152"/>
      <c r="AM218" s="295"/>
      <c r="AN218" s="228"/>
      <c r="AO218" s="228"/>
      <c r="AP218" s="228"/>
      <c r="AQ218" s="228"/>
      <c r="AR218" s="228"/>
      <c r="AS218" s="348"/>
      <c r="AT218" s="264">
        <f t="shared" si="174"/>
        <v>0</v>
      </c>
      <c r="AU218" s="259"/>
      <c r="AV218" s="265">
        <f t="shared" si="175"/>
        <v>0</v>
      </c>
      <c r="AX218" s="265">
        <f t="shared" ref="AX218:AX231" si="179">U218+AV218</f>
        <v>0</v>
      </c>
      <c r="AZ218" s="492">
        <f t="shared" si="176"/>
        <v>0</v>
      </c>
      <c r="BB218" s="492">
        <f t="shared" si="177"/>
        <v>0</v>
      </c>
      <c r="BD218" s="265">
        <f t="shared" ref="BD218:BD231" si="180">AZ218+BB218</f>
        <v>0</v>
      </c>
      <c r="BE218" s="105"/>
      <c r="BF218" s="105"/>
      <c r="BG218" s="105"/>
      <c r="BH218" s="105"/>
      <c r="BI218" s="105"/>
      <c r="BJ218" s="105"/>
    </row>
    <row r="219" spans="2:62" ht="20.100000000000001" hidden="1" customHeight="1" outlineLevel="1">
      <c r="B219" s="100"/>
      <c r="C219" s="908"/>
      <c r="D219" s="909"/>
      <c r="E219" s="909"/>
      <c r="F219" s="910"/>
      <c r="G219" s="890"/>
      <c r="H219" s="891"/>
      <c r="I219" s="152"/>
      <c r="J219" s="152"/>
      <c r="K219" s="152"/>
      <c r="L219" s="152"/>
      <c r="M219" s="152"/>
      <c r="N219" s="152"/>
      <c r="O219" s="152"/>
      <c r="P219" s="153"/>
      <c r="Q219" s="153"/>
      <c r="R219" s="156">
        <f t="shared" si="170"/>
        <v>0</v>
      </c>
      <c r="S219" s="156">
        <f t="shared" si="171"/>
        <v>0</v>
      </c>
      <c r="U219" s="157">
        <f t="shared" si="178"/>
        <v>0</v>
      </c>
      <c r="W219" s="152"/>
      <c r="X219" s="152"/>
      <c r="Y219" s="152"/>
      <c r="Z219" s="152"/>
      <c r="AA219" s="152"/>
      <c r="AB219" s="152"/>
      <c r="AC219" s="347"/>
      <c r="AD219" s="152"/>
      <c r="AE219" s="152"/>
      <c r="AF219" s="152"/>
      <c r="AG219" s="152"/>
      <c r="AH219" s="152"/>
      <c r="AI219" s="152"/>
      <c r="AJ219" s="347"/>
      <c r="AK219" s="152"/>
      <c r="AL219" s="152"/>
      <c r="AM219" s="295"/>
      <c r="AN219" s="228"/>
      <c r="AO219" s="228"/>
      <c r="AP219" s="228"/>
      <c r="AQ219" s="228"/>
      <c r="AR219" s="228"/>
      <c r="AS219" s="348"/>
      <c r="AT219" s="264">
        <f t="shared" si="174"/>
        <v>0</v>
      </c>
      <c r="AU219" s="259"/>
      <c r="AV219" s="265">
        <f t="shared" si="175"/>
        <v>0</v>
      </c>
      <c r="AX219" s="265">
        <f t="shared" si="179"/>
        <v>0</v>
      </c>
      <c r="AZ219" s="492">
        <f t="shared" si="176"/>
        <v>0</v>
      </c>
      <c r="BB219" s="492">
        <f t="shared" si="177"/>
        <v>0</v>
      </c>
      <c r="BD219" s="265">
        <f t="shared" si="180"/>
        <v>0</v>
      </c>
      <c r="BE219" s="105"/>
      <c r="BF219" s="105"/>
      <c r="BG219" s="105"/>
      <c r="BH219" s="105"/>
      <c r="BI219" s="105"/>
      <c r="BJ219" s="105"/>
    </row>
    <row r="220" spans="2:62" ht="20.100000000000001" hidden="1" customHeight="1" outlineLevel="1">
      <c r="B220" s="100"/>
      <c r="C220" s="908"/>
      <c r="D220" s="909"/>
      <c r="E220" s="909"/>
      <c r="F220" s="910"/>
      <c r="G220" s="890"/>
      <c r="H220" s="891"/>
      <c r="I220" s="152"/>
      <c r="J220" s="152"/>
      <c r="K220" s="152"/>
      <c r="L220" s="152"/>
      <c r="M220" s="152"/>
      <c r="N220" s="152"/>
      <c r="O220" s="152"/>
      <c r="P220" s="153"/>
      <c r="Q220" s="153"/>
      <c r="R220" s="156">
        <f t="shared" si="170"/>
        <v>0</v>
      </c>
      <c r="S220" s="156">
        <f t="shared" si="171"/>
        <v>0</v>
      </c>
      <c r="U220" s="157">
        <f t="shared" si="178"/>
        <v>0</v>
      </c>
      <c r="W220" s="152"/>
      <c r="X220" s="152"/>
      <c r="Y220" s="152"/>
      <c r="Z220" s="152"/>
      <c r="AA220" s="152"/>
      <c r="AB220" s="152"/>
      <c r="AC220" s="347"/>
      <c r="AD220" s="152"/>
      <c r="AE220" s="152"/>
      <c r="AF220" s="152"/>
      <c r="AG220" s="152"/>
      <c r="AH220" s="152"/>
      <c r="AI220" s="152"/>
      <c r="AJ220" s="347"/>
      <c r="AK220" s="152"/>
      <c r="AL220" s="152"/>
      <c r="AM220" s="295"/>
      <c r="AN220" s="228"/>
      <c r="AO220" s="228"/>
      <c r="AP220" s="228"/>
      <c r="AQ220" s="228"/>
      <c r="AR220" s="228"/>
      <c r="AS220" s="348"/>
      <c r="AT220" s="264">
        <f t="shared" si="174"/>
        <v>0</v>
      </c>
      <c r="AU220" s="259"/>
      <c r="AV220" s="265">
        <f t="shared" si="175"/>
        <v>0</v>
      </c>
      <c r="AX220" s="265">
        <f t="shared" si="179"/>
        <v>0</v>
      </c>
      <c r="AZ220" s="492">
        <f t="shared" si="176"/>
        <v>0</v>
      </c>
      <c r="BB220" s="492">
        <f t="shared" si="177"/>
        <v>0</v>
      </c>
      <c r="BD220" s="265">
        <f t="shared" si="180"/>
        <v>0</v>
      </c>
      <c r="BE220" s="105"/>
      <c r="BF220" s="105"/>
      <c r="BG220" s="105"/>
      <c r="BH220" s="105"/>
      <c r="BI220" s="105"/>
      <c r="BJ220" s="105"/>
    </row>
    <row r="221" spans="2:62" ht="20.100000000000001" hidden="1" customHeight="1" outlineLevel="1">
      <c r="B221" s="100"/>
      <c r="C221" s="908"/>
      <c r="D221" s="909"/>
      <c r="E221" s="909"/>
      <c r="F221" s="910"/>
      <c r="G221" s="890"/>
      <c r="H221" s="891"/>
      <c r="I221" s="152"/>
      <c r="J221" s="152"/>
      <c r="K221" s="152"/>
      <c r="L221" s="152"/>
      <c r="M221" s="152"/>
      <c r="N221" s="152"/>
      <c r="O221" s="152"/>
      <c r="P221" s="153"/>
      <c r="Q221" s="153"/>
      <c r="R221" s="156">
        <f t="shared" si="170"/>
        <v>0</v>
      </c>
      <c r="S221" s="156">
        <f t="shared" si="171"/>
        <v>0</v>
      </c>
      <c r="U221" s="157">
        <f t="shared" si="178"/>
        <v>0</v>
      </c>
      <c r="W221" s="152"/>
      <c r="X221" s="152"/>
      <c r="Y221" s="152"/>
      <c r="Z221" s="152"/>
      <c r="AA221" s="152"/>
      <c r="AB221" s="152"/>
      <c r="AC221" s="347"/>
      <c r="AD221" s="152"/>
      <c r="AE221" s="152"/>
      <c r="AF221" s="152"/>
      <c r="AG221" s="152"/>
      <c r="AH221" s="152"/>
      <c r="AI221" s="152"/>
      <c r="AJ221" s="347"/>
      <c r="AK221" s="152"/>
      <c r="AL221" s="152"/>
      <c r="AM221" s="295"/>
      <c r="AN221" s="228"/>
      <c r="AO221" s="228"/>
      <c r="AP221" s="228"/>
      <c r="AQ221" s="228"/>
      <c r="AR221" s="228"/>
      <c r="AS221" s="348"/>
      <c r="AT221" s="264">
        <f t="shared" si="174"/>
        <v>0</v>
      </c>
      <c r="AU221" s="259"/>
      <c r="AV221" s="265">
        <f t="shared" si="175"/>
        <v>0</v>
      </c>
      <c r="AX221" s="265">
        <f t="shared" si="179"/>
        <v>0</v>
      </c>
      <c r="AZ221" s="492">
        <f t="shared" si="176"/>
        <v>0</v>
      </c>
      <c r="BB221" s="492">
        <f t="shared" si="177"/>
        <v>0</v>
      </c>
      <c r="BD221" s="265">
        <f t="shared" si="180"/>
        <v>0</v>
      </c>
      <c r="BE221" s="105"/>
      <c r="BF221" s="105"/>
      <c r="BG221" s="105"/>
      <c r="BH221" s="105"/>
      <c r="BI221" s="105"/>
      <c r="BJ221" s="105"/>
    </row>
    <row r="222" spans="2:62" ht="20.100000000000001" hidden="1" customHeight="1" outlineLevel="1">
      <c r="B222" s="100"/>
      <c r="C222" s="908"/>
      <c r="D222" s="909"/>
      <c r="E222" s="909"/>
      <c r="F222" s="910"/>
      <c r="G222" s="890"/>
      <c r="H222" s="891"/>
      <c r="I222" s="152"/>
      <c r="J222" s="152"/>
      <c r="K222" s="152"/>
      <c r="L222" s="152"/>
      <c r="M222" s="152"/>
      <c r="N222" s="152"/>
      <c r="O222" s="152"/>
      <c r="P222" s="153"/>
      <c r="Q222" s="153"/>
      <c r="R222" s="156">
        <f t="shared" si="170"/>
        <v>0</v>
      </c>
      <c r="S222" s="156">
        <f t="shared" si="171"/>
        <v>0</v>
      </c>
      <c r="U222" s="157">
        <f t="shared" si="178"/>
        <v>0</v>
      </c>
      <c r="W222" s="152"/>
      <c r="X222" s="152"/>
      <c r="Y222" s="152"/>
      <c r="Z222" s="152"/>
      <c r="AA222" s="152"/>
      <c r="AB222" s="152"/>
      <c r="AC222" s="347"/>
      <c r="AD222" s="152"/>
      <c r="AE222" s="152"/>
      <c r="AF222" s="152"/>
      <c r="AG222" s="152"/>
      <c r="AH222" s="152"/>
      <c r="AI222" s="152"/>
      <c r="AJ222" s="347"/>
      <c r="AK222" s="152"/>
      <c r="AL222" s="152"/>
      <c r="AM222" s="295"/>
      <c r="AN222" s="228"/>
      <c r="AO222" s="228"/>
      <c r="AP222" s="228"/>
      <c r="AQ222" s="228"/>
      <c r="AR222" s="228"/>
      <c r="AS222" s="348"/>
      <c r="AT222" s="264">
        <f t="shared" si="174"/>
        <v>0</v>
      </c>
      <c r="AU222" s="259"/>
      <c r="AV222" s="265">
        <f t="shared" si="175"/>
        <v>0</v>
      </c>
      <c r="AX222" s="265">
        <f t="shared" si="179"/>
        <v>0</v>
      </c>
      <c r="AZ222" s="492">
        <f t="shared" si="176"/>
        <v>0</v>
      </c>
      <c r="BB222" s="492">
        <f t="shared" si="177"/>
        <v>0</v>
      </c>
      <c r="BD222" s="265">
        <f t="shared" si="180"/>
        <v>0</v>
      </c>
      <c r="BE222" s="105"/>
      <c r="BF222" s="105"/>
      <c r="BG222" s="105"/>
      <c r="BH222" s="105"/>
      <c r="BI222" s="105"/>
      <c r="BJ222" s="105"/>
    </row>
    <row r="223" spans="2:62" ht="20.100000000000001" hidden="1" customHeight="1" outlineLevel="1">
      <c r="B223" s="100"/>
      <c r="C223" s="908"/>
      <c r="D223" s="909"/>
      <c r="E223" s="909"/>
      <c r="F223" s="910"/>
      <c r="G223" s="890"/>
      <c r="H223" s="891"/>
      <c r="I223" s="152"/>
      <c r="J223" s="152"/>
      <c r="K223" s="152"/>
      <c r="L223" s="152"/>
      <c r="M223" s="152"/>
      <c r="N223" s="152"/>
      <c r="O223" s="152"/>
      <c r="P223" s="153"/>
      <c r="Q223" s="153"/>
      <c r="R223" s="156">
        <f t="shared" si="170"/>
        <v>0</v>
      </c>
      <c r="S223" s="156">
        <f t="shared" si="171"/>
        <v>0</v>
      </c>
      <c r="U223" s="157">
        <f t="shared" si="178"/>
        <v>0</v>
      </c>
      <c r="W223" s="152"/>
      <c r="X223" s="152"/>
      <c r="Y223" s="152"/>
      <c r="Z223" s="152"/>
      <c r="AA223" s="152"/>
      <c r="AB223" s="152"/>
      <c r="AC223" s="347"/>
      <c r="AD223" s="152"/>
      <c r="AE223" s="152"/>
      <c r="AF223" s="152"/>
      <c r="AG223" s="152"/>
      <c r="AH223" s="152"/>
      <c r="AI223" s="152"/>
      <c r="AJ223" s="347"/>
      <c r="AK223" s="152"/>
      <c r="AL223" s="152"/>
      <c r="AM223" s="295"/>
      <c r="AN223" s="228"/>
      <c r="AO223" s="228"/>
      <c r="AP223" s="228"/>
      <c r="AQ223" s="228"/>
      <c r="AR223" s="228"/>
      <c r="AS223" s="348"/>
      <c r="AT223" s="264">
        <f t="shared" si="174"/>
        <v>0</v>
      </c>
      <c r="AU223" s="259"/>
      <c r="AV223" s="265">
        <f t="shared" si="175"/>
        <v>0</v>
      </c>
      <c r="AX223" s="265">
        <f t="shared" si="179"/>
        <v>0</v>
      </c>
      <c r="AZ223" s="492">
        <f t="shared" si="176"/>
        <v>0</v>
      </c>
      <c r="BB223" s="492">
        <f t="shared" si="177"/>
        <v>0</v>
      </c>
      <c r="BD223" s="265">
        <f t="shared" si="180"/>
        <v>0</v>
      </c>
      <c r="BE223" s="105"/>
      <c r="BF223" s="105"/>
      <c r="BG223" s="105"/>
      <c r="BH223" s="105"/>
      <c r="BI223" s="105"/>
      <c r="BJ223" s="105"/>
    </row>
    <row r="224" spans="2:62" ht="20.100000000000001" hidden="1" customHeight="1" outlineLevel="1">
      <c r="B224" s="100"/>
      <c r="C224" s="908"/>
      <c r="D224" s="909"/>
      <c r="E224" s="909"/>
      <c r="F224" s="910"/>
      <c r="G224" s="890"/>
      <c r="H224" s="891"/>
      <c r="I224" s="152"/>
      <c r="J224" s="152"/>
      <c r="K224" s="152"/>
      <c r="L224" s="152"/>
      <c r="M224" s="152"/>
      <c r="N224" s="152"/>
      <c r="O224" s="152"/>
      <c r="P224" s="153"/>
      <c r="Q224" s="153"/>
      <c r="R224" s="156">
        <f t="shared" si="170"/>
        <v>0</v>
      </c>
      <c r="S224" s="156">
        <f t="shared" si="171"/>
        <v>0</v>
      </c>
      <c r="U224" s="157">
        <f t="shared" si="178"/>
        <v>0</v>
      </c>
      <c r="W224" s="152"/>
      <c r="X224" s="152"/>
      <c r="Y224" s="152"/>
      <c r="Z224" s="152"/>
      <c r="AA224" s="152"/>
      <c r="AB224" s="152"/>
      <c r="AC224" s="347"/>
      <c r="AD224" s="152"/>
      <c r="AE224" s="152"/>
      <c r="AF224" s="152"/>
      <c r="AG224" s="152"/>
      <c r="AH224" s="152"/>
      <c r="AI224" s="152"/>
      <c r="AJ224" s="347"/>
      <c r="AK224" s="152"/>
      <c r="AL224" s="152"/>
      <c r="AM224" s="295"/>
      <c r="AN224" s="228"/>
      <c r="AO224" s="228"/>
      <c r="AP224" s="228"/>
      <c r="AQ224" s="228"/>
      <c r="AR224" s="228"/>
      <c r="AS224" s="348"/>
      <c r="AT224" s="264">
        <f t="shared" si="174"/>
        <v>0</v>
      </c>
      <c r="AU224" s="259"/>
      <c r="AV224" s="265">
        <f t="shared" si="175"/>
        <v>0</v>
      </c>
      <c r="AX224" s="265">
        <f t="shared" si="179"/>
        <v>0</v>
      </c>
      <c r="AZ224" s="492">
        <f t="shared" si="176"/>
        <v>0</v>
      </c>
      <c r="BB224" s="492">
        <f t="shared" si="177"/>
        <v>0</v>
      </c>
      <c r="BD224" s="265">
        <f t="shared" si="180"/>
        <v>0</v>
      </c>
      <c r="BE224" s="105"/>
      <c r="BF224" s="105"/>
      <c r="BG224" s="105"/>
      <c r="BH224" s="105"/>
      <c r="BI224" s="105"/>
      <c r="BJ224" s="105"/>
    </row>
    <row r="225" spans="2:62" ht="20.100000000000001" hidden="1" customHeight="1" outlineLevel="1">
      <c r="B225" s="100"/>
      <c r="C225" s="908"/>
      <c r="D225" s="909"/>
      <c r="E225" s="909"/>
      <c r="F225" s="910"/>
      <c r="G225" s="890"/>
      <c r="H225" s="891"/>
      <c r="I225" s="152"/>
      <c r="J225" s="152"/>
      <c r="K225" s="152"/>
      <c r="L225" s="152"/>
      <c r="M225" s="152"/>
      <c r="N225" s="152"/>
      <c r="O225" s="152"/>
      <c r="P225" s="153"/>
      <c r="Q225" s="153"/>
      <c r="R225" s="156">
        <f t="shared" si="170"/>
        <v>0</v>
      </c>
      <c r="S225" s="156">
        <f t="shared" si="171"/>
        <v>0</v>
      </c>
      <c r="U225" s="157">
        <f t="shared" si="178"/>
        <v>0</v>
      </c>
      <c r="W225" s="152"/>
      <c r="X225" s="152"/>
      <c r="Y225" s="152"/>
      <c r="Z225" s="152"/>
      <c r="AA225" s="152"/>
      <c r="AB225" s="152"/>
      <c r="AC225" s="347"/>
      <c r="AD225" s="152"/>
      <c r="AE225" s="152"/>
      <c r="AF225" s="152"/>
      <c r="AG225" s="152"/>
      <c r="AH225" s="152"/>
      <c r="AI225" s="152"/>
      <c r="AJ225" s="347"/>
      <c r="AK225" s="152"/>
      <c r="AL225" s="152"/>
      <c r="AM225" s="295"/>
      <c r="AN225" s="228"/>
      <c r="AO225" s="228"/>
      <c r="AP225" s="228"/>
      <c r="AQ225" s="228"/>
      <c r="AR225" s="228"/>
      <c r="AS225" s="348"/>
      <c r="AT225" s="264">
        <f t="shared" si="174"/>
        <v>0</v>
      </c>
      <c r="AU225" s="259"/>
      <c r="AV225" s="265">
        <f t="shared" si="175"/>
        <v>0</v>
      </c>
      <c r="AX225" s="265">
        <f t="shared" si="179"/>
        <v>0</v>
      </c>
      <c r="AZ225" s="492">
        <f t="shared" si="176"/>
        <v>0</v>
      </c>
      <c r="BB225" s="492">
        <f t="shared" si="177"/>
        <v>0</v>
      </c>
      <c r="BD225" s="265">
        <f t="shared" si="180"/>
        <v>0</v>
      </c>
      <c r="BE225" s="105"/>
      <c r="BF225" s="105"/>
      <c r="BG225" s="105"/>
      <c r="BH225" s="105"/>
      <c r="BI225" s="105"/>
      <c r="BJ225" s="105"/>
    </row>
    <row r="226" spans="2:62" ht="20.100000000000001" hidden="1" customHeight="1" outlineLevel="1">
      <c r="B226" s="100"/>
      <c r="C226" s="908"/>
      <c r="D226" s="909"/>
      <c r="E226" s="909"/>
      <c r="F226" s="910"/>
      <c r="G226" s="890"/>
      <c r="H226" s="891"/>
      <c r="I226" s="152"/>
      <c r="J226" s="152"/>
      <c r="K226" s="152"/>
      <c r="L226" s="152"/>
      <c r="M226" s="152"/>
      <c r="N226" s="152"/>
      <c r="O226" s="152"/>
      <c r="P226" s="153"/>
      <c r="Q226" s="153"/>
      <c r="R226" s="156">
        <f t="shared" si="170"/>
        <v>0</v>
      </c>
      <c r="S226" s="156">
        <f t="shared" si="171"/>
        <v>0</v>
      </c>
      <c r="U226" s="157">
        <f t="shared" si="178"/>
        <v>0</v>
      </c>
      <c r="W226" s="152"/>
      <c r="X226" s="152"/>
      <c r="Y226" s="152"/>
      <c r="Z226" s="152"/>
      <c r="AA226" s="152"/>
      <c r="AB226" s="152"/>
      <c r="AC226" s="347"/>
      <c r="AD226" s="152"/>
      <c r="AE226" s="152"/>
      <c r="AF226" s="152"/>
      <c r="AG226" s="152"/>
      <c r="AH226" s="152"/>
      <c r="AI226" s="152"/>
      <c r="AJ226" s="347"/>
      <c r="AK226" s="152"/>
      <c r="AL226" s="152"/>
      <c r="AM226" s="295"/>
      <c r="AN226" s="228"/>
      <c r="AO226" s="228"/>
      <c r="AP226" s="228"/>
      <c r="AQ226" s="228"/>
      <c r="AR226" s="228"/>
      <c r="AS226" s="348"/>
      <c r="AT226" s="264">
        <f t="shared" si="174"/>
        <v>0</v>
      </c>
      <c r="AU226" s="259"/>
      <c r="AV226" s="265">
        <f t="shared" si="175"/>
        <v>0</v>
      </c>
      <c r="AX226" s="265">
        <f t="shared" si="179"/>
        <v>0</v>
      </c>
      <c r="AZ226" s="492">
        <f t="shared" si="176"/>
        <v>0</v>
      </c>
      <c r="BB226" s="492">
        <f t="shared" si="177"/>
        <v>0</v>
      </c>
      <c r="BD226" s="265">
        <f t="shared" si="180"/>
        <v>0</v>
      </c>
      <c r="BE226" s="105"/>
      <c r="BF226" s="105"/>
      <c r="BG226" s="105"/>
      <c r="BH226" s="105"/>
      <c r="BI226" s="105"/>
      <c r="BJ226" s="105"/>
    </row>
    <row r="227" spans="2:62" ht="20.100000000000001" hidden="1" customHeight="1" outlineLevel="1">
      <c r="B227" s="100"/>
      <c r="C227" s="908"/>
      <c r="D227" s="909"/>
      <c r="E227" s="909"/>
      <c r="F227" s="910"/>
      <c r="G227" s="890"/>
      <c r="H227" s="891"/>
      <c r="I227" s="152"/>
      <c r="J227" s="152"/>
      <c r="K227" s="152"/>
      <c r="L227" s="152"/>
      <c r="M227" s="152"/>
      <c r="N227" s="152"/>
      <c r="O227" s="152"/>
      <c r="P227" s="153"/>
      <c r="Q227" s="153"/>
      <c r="R227" s="156">
        <f t="shared" si="170"/>
        <v>0</v>
      </c>
      <c r="S227" s="156">
        <f t="shared" si="171"/>
        <v>0</v>
      </c>
      <c r="U227" s="157">
        <f t="shared" si="178"/>
        <v>0</v>
      </c>
      <c r="W227" s="152"/>
      <c r="X227" s="152"/>
      <c r="Y227" s="152"/>
      <c r="Z227" s="152"/>
      <c r="AA227" s="152"/>
      <c r="AB227" s="152"/>
      <c r="AC227" s="347"/>
      <c r="AD227" s="152"/>
      <c r="AE227" s="152"/>
      <c r="AF227" s="152"/>
      <c r="AG227" s="152"/>
      <c r="AH227" s="152"/>
      <c r="AI227" s="152"/>
      <c r="AJ227" s="347"/>
      <c r="AK227" s="152"/>
      <c r="AL227" s="152"/>
      <c r="AM227" s="295"/>
      <c r="AN227" s="228"/>
      <c r="AO227" s="228"/>
      <c r="AP227" s="228"/>
      <c r="AQ227" s="228"/>
      <c r="AR227" s="228"/>
      <c r="AS227" s="348"/>
      <c r="AT227" s="264">
        <f t="shared" si="174"/>
        <v>0</v>
      </c>
      <c r="AU227" s="259"/>
      <c r="AV227" s="265">
        <f t="shared" si="175"/>
        <v>0</v>
      </c>
      <c r="AX227" s="265">
        <f t="shared" si="179"/>
        <v>0</v>
      </c>
      <c r="AZ227" s="492">
        <f t="shared" si="176"/>
        <v>0</v>
      </c>
      <c r="BB227" s="492">
        <f t="shared" si="177"/>
        <v>0</v>
      </c>
      <c r="BD227" s="265">
        <f t="shared" si="180"/>
        <v>0</v>
      </c>
      <c r="BE227" s="105"/>
      <c r="BF227" s="105"/>
      <c r="BG227" s="105"/>
      <c r="BH227" s="105"/>
      <c r="BI227" s="105"/>
      <c r="BJ227" s="105"/>
    </row>
    <row r="228" spans="2:62" ht="20.100000000000001" hidden="1" customHeight="1" outlineLevel="1">
      <c r="B228" s="100"/>
      <c r="C228" s="908"/>
      <c r="D228" s="909"/>
      <c r="E228" s="909"/>
      <c r="F228" s="910"/>
      <c r="G228" s="890"/>
      <c r="H228" s="891"/>
      <c r="I228" s="152"/>
      <c r="J228" s="152"/>
      <c r="K228" s="152"/>
      <c r="L228" s="152"/>
      <c r="M228" s="152"/>
      <c r="N228" s="152"/>
      <c r="O228" s="152"/>
      <c r="P228" s="153"/>
      <c r="Q228" s="153"/>
      <c r="R228" s="156">
        <f t="shared" si="170"/>
        <v>0</v>
      </c>
      <c r="S228" s="156">
        <f t="shared" si="171"/>
        <v>0</v>
      </c>
      <c r="U228" s="157">
        <f t="shared" si="178"/>
        <v>0</v>
      </c>
      <c r="W228" s="152"/>
      <c r="X228" s="152"/>
      <c r="Y228" s="152"/>
      <c r="Z228" s="152"/>
      <c r="AA228" s="152"/>
      <c r="AB228" s="152"/>
      <c r="AC228" s="347"/>
      <c r="AD228" s="152"/>
      <c r="AE228" s="152"/>
      <c r="AF228" s="152"/>
      <c r="AG228" s="152"/>
      <c r="AH228" s="152"/>
      <c r="AI228" s="152"/>
      <c r="AJ228" s="347"/>
      <c r="AK228" s="152"/>
      <c r="AL228" s="152"/>
      <c r="AM228" s="295"/>
      <c r="AN228" s="228"/>
      <c r="AO228" s="228"/>
      <c r="AP228" s="228"/>
      <c r="AQ228" s="228"/>
      <c r="AR228" s="228"/>
      <c r="AS228" s="348"/>
      <c r="AT228" s="264">
        <f t="shared" si="174"/>
        <v>0</v>
      </c>
      <c r="AU228" s="259"/>
      <c r="AV228" s="265">
        <f t="shared" si="175"/>
        <v>0</v>
      </c>
      <c r="AX228" s="265">
        <f t="shared" si="179"/>
        <v>0</v>
      </c>
      <c r="AZ228" s="492">
        <f t="shared" si="176"/>
        <v>0</v>
      </c>
      <c r="BB228" s="492">
        <f t="shared" si="177"/>
        <v>0</v>
      </c>
      <c r="BD228" s="265">
        <f t="shared" si="180"/>
        <v>0</v>
      </c>
      <c r="BE228" s="105"/>
      <c r="BF228" s="105"/>
      <c r="BG228" s="105"/>
      <c r="BH228" s="105"/>
      <c r="BI228" s="105"/>
      <c r="BJ228" s="105"/>
    </row>
    <row r="229" spans="2:62" ht="20.100000000000001" hidden="1" customHeight="1" outlineLevel="1">
      <c r="B229" s="100"/>
      <c r="C229" s="908"/>
      <c r="D229" s="909"/>
      <c r="E229" s="909"/>
      <c r="F229" s="910"/>
      <c r="G229" s="890"/>
      <c r="H229" s="891"/>
      <c r="I229" s="152"/>
      <c r="J229" s="152"/>
      <c r="K229" s="152"/>
      <c r="L229" s="152"/>
      <c r="M229" s="152"/>
      <c r="N229" s="152"/>
      <c r="O229" s="152"/>
      <c r="P229" s="153"/>
      <c r="Q229" s="153"/>
      <c r="R229" s="156">
        <f t="shared" si="170"/>
        <v>0</v>
      </c>
      <c r="S229" s="156">
        <f t="shared" si="171"/>
        <v>0</v>
      </c>
      <c r="U229" s="157">
        <f t="shared" si="178"/>
        <v>0</v>
      </c>
      <c r="W229" s="152"/>
      <c r="X229" s="152"/>
      <c r="Y229" s="152"/>
      <c r="Z229" s="152"/>
      <c r="AA229" s="152"/>
      <c r="AB229" s="152"/>
      <c r="AC229" s="347"/>
      <c r="AD229" s="152"/>
      <c r="AE229" s="152"/>
      <c r="AF229" s="152"/>
      <c r="AG229" s="152"/>
      <c r="AH229" s="152"/>
      <c r="AI229" s="152"/>
      <c r="AJ229" s="347"/>
      <c r="AK229" s="152"/>
      <c r="AL229" s="152"/>
      <c r="AM229" s="295"/>
      <c r="AN229" s="228"/>
      <c r="AO229" s="228"/>
      <c r="AP229" s="228"/>
      <c r="AQ229" s="228"/>
      <c r="AR229" s="228"/>
      <c r="AS229" s="348"/>
      <c r="AT229" s="264">
        <f t="shared" si="174"/>
        <v>0</v>
      </c>
      <c r="AU229" s="259"/>
      <c r="AV229" s="265">
        <f t="shared" si="175"/>
        <v>0</v>
      </c>
      <c r="AX229" s="265">
        <f t="shared" si="179"/>
        <v>0</v>
      </c>
      <c r="AZ229" s="492">
        <f t="shared" si="176"/>
        <v>0</v>
      </c>
      <c r="BB229" s="492">
        <f t="shared" si="177"/>
        <v>0</v>
      </c>
      <c r="BD229" s="265">
        <f t="shared" si="180"/>
        <v>0</v>
      </c>
      <c r="BE229" s="105"/>
      <c r="BF229" s="105"/>
      <c r="BG229" s="105"/>
      <c r="BH229" s="105"/>
      <c r="BI229" s="105"/>
      <c r="BJ229" s="105"/>
    </row>
    <row r="230" spans="2:62" ht="20.100000000000001" hidden="1" customHeight="1" outlineLevel="1">
      <c r="B230" s="100"/>
      <c r="C230" s="908"/>
      <c r="D230" s="909"/>
      <c r="E230" s="909"/>
      <c r="F230" s="910"/>
      <c r="G230" s="890"/>
      <c r="H230" s="891"/>
      <c r="I230" s="152"/>
      <c r="J230" s="152"/>
      <c r="K230" s="152"/>
      <c r="L230" s="152"/>
      <c r="M230" s="152"/>
      <c r="N230" s="152"/>
      <c r="O230" s="152"/>
      <c r="P230" s="153"/>
      <c r="Q230" s="153"/>
      <c r="R230" s="156">
        <f t="shared" si="170"/>
        <v>0</v>
      </c>
      <c r="S230" s="156">
        <f t="shared" si="171"/>
        <v>0</v>
      </c>
      <c r="U230" s="157">
        <f t="shared" si="178"/>
        <v>0</v>
      </c>
      <c r="W230" s="152"/>
      <c r="X230" s="152"/>
      <c r="Y230" s="152"/>
      <c r="Z230" s="152"/>
      <c r="AA230" s="152"/>
      <c r="AB230" s="152"/>
      <c r="AC230" s="347"/>
      <c r="AD230" s="152"/>
      <c r="AE230" s="152"/>
      <c r="AF230" s="152"/>
      <c r="AG230" s="152"/>
      <c r="AH230" s="152"/>
      <c r="AI230" s="152"/>
      <c r="AJ230" s="347"/>
      <c r="AK230" s="152"/>
      <c r="AL230" s="152"/>
      <c r="AM230" s="295"/>
      <c r="AN230" s="228"/>
      <c r="AO230" s="228"/>
      <c r="AP230" s="228"/>
      <c r="AQ230" s="228"/>
      <c r="AR230" s="228"/>
      <c r="AS230" s="348"/>
      <c r="AT230" s="264">
        <f t="shared" si="174"/>
        <v>0</v>
      </c>
      <c r="AU230" s="259"/>
      <c r="AV230" s="265">
        <f t="shared" si="175"/>
        <v>0</v>
      </c>
      <c r="AX230" s="265">
        <f t="shared" si="179"/>
        <v>0</v>
      </c>
      <c r="AZ230" s="492">
        <f t="shared" si="176"/>
        <v>0</v>
      </c>
      <c r="BB230" s="492">
        <f t="shared" si="177"/>
        <v>0</v>
      </c>
      <c r="BD230" s="265">
        <f t="shared" si="180"/>
        <v>0</v>
      </c>
      <c r="BE230" s="105"/>
      <c r="BF230" s="105"/>
      <c r="BG230" s="105"/>
      <c r="BH230" s="105"/>
      <c r="BI230" s="105"/>
      <c r="BJ230" s="105"/>
    </row>
    <row r="231" spans="2:62" ht="20.100000000000001" hidden="1" customHeight="1" outlineLevel="1">
      <c r="B231" s="100"/>
      <c r="C231" s="908"/>
      <c r="D231" s="909"/>
      <c r="E231" s="909"/>
      <c r="F231" s="910"/>
      <c r="G231" s="890"/>
      <c r="H231" s="891"/>
      <c r="I231" s="152"/>
      <c r="J231" s="152"/>
      <c r="K231" s="152"/>
      <c r="L231" s="152"/>
      <c r="M231" s="152"/>
      <c r="N231" s="152"/>
      <c r="O231" s="152"/>
      <c r="P231" s="153"/>
      <c r="Q231" s="153"/>
      <c r="R231" s="156">
        <f t="shared" si="170"/>
        <v>0</v>
      </c>
      <c r="S231" s="156">
        <f t="shared" si="171"/>
        <v>0</v>
      </c>
      <c r="U231" s="157">
        <f t="shared" si="178"/>
        <v>0</v>
      </c>
      <c r="W231" s="152"/>
      <c r="X231" s="152"/>
      <c r="Y231" s="152"/>
      <c r="Z231" s="152"/>
      <c r="AA231" s="152"/>
      <c r="AB231" s="152"/>
      <c r="AC231" s="347"/>
      <c r="AD231" s="152"/>
      <c r="AE231" s="152"/>
      <c r="AF231" s="152"/>
      <c r="AG231" s="152"/>
      <c r="AH231" s="152"/>
      <c r="AI231" s="152"/>
      <c r="AJ231" s="347"/>
      <c r="AK231" s="152"/>
      <c r="AL231" s="152"/>
      <c r="AM231" s="295"/>
      <c r="AN231" s="228"/>
      <c r="AO231" s="228"/>
      <c r="AP231" s="228"/>
      <c r="AQ231" s="228"/>
      <c r="AR231" s="228"/>
      <c r="AS231" s="348"/>
      <c r="AT231" s="264">
        <f t="shared" si="174"/>
        <v>0</v>
      </c>
      <c r="AU231" s="259"/>
      <c r="AV231" s="265">
        <f t="shared" si="175"/>
        <v>0</v>
      </c>
      <c r="AX231" s="265">
        <f t="shared" si="179"/>
        <v>0</v>
      </c>
      <c r="AZ231" s="492">
        <f t="shared" si="176"/>
        <v>0</v>
      </c>
      <c r="BB231" s="492">
        <f t="shared" si="177"/>
        <v>0</v>
      </c>
      <c r="BD231" s="265">
        <f t="shared" si="180"/>
        <v>0</v>
      </c>
      <c r="BE231" s="105"/>
      <c r="BF231" s="105"/>
      <c r="BG231" s="105"/>
      <c r="BH231" s="105"/>
      <c r="BI231" s="105"/>
      <c r="BJ231" s="105"/>
    </row>
    <row r="232" spans="2:62" ht="9.9499999999999993" hidden="1" customHeight="1" outlineLevel="1">
      <c r="B232" s="101"/>
      <c r="C232" s="208"/>
      <c r="D232" s="208"/>
      <c r="E232" s="208"/>
      <c r="F232" s="208"/>
      <c r="G232" s="237"/>
      <c r="H232" s="207"/>
      <c r="I232" s="257"/>
      <c r="J232" s="257"/>
      <c r="K232" s="257"/>
      <c r="L232" s="257"/>
      <c r="M232" s="257"/>
      <c r="N232" s="257"/>
      <c r="O232" s="257"/>
      <c r="P232" s="256"/>
      <c r="Q232" s="102"/>
      <c r="R232" s="102"/>
      <c r="S232" s="102"/>
      <c r="U232" s="98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Z232" s="493"/>
      <c r="BE232" s="105"/>
      <c r="BF232" s="105"/>
      <c r="BG232" s="105"/>
      <c r="BH232" s="105"/>
      <c r="BI232" s="105"/>
      <c r="BJ232" s="105"/>
    </row>
    <row r="233" spans="2:62" ht="20.100000000000001" customHeight="1" collapsed="1">
      <c r="B233" s="8">
        <f>B216+1</f>
        <v>14</v>
      </c>
      <c r="C233" s="916"/>
      <c r="D233" s="917"/>
      <c r="E233" s="917"/>
      <c r="F233" s="918"/>
      <c r="G233" s="429"/>
      <c r="H233" s="206">
        <v>1</v>
      </c>
      <c r="I233" s="642">
        <f t="shared" ref="I233" si="181">$H233*SUM(I234:I248)</f>
        <v>0</v>
      </c>
      <c r="J233" s="643">
        <f t="shared" ref="J233:O233" si="182">$H233*SUM(J234:J248)</f>
        <v>0</v>
      </c>
      <c r="K233" s="644">
        <f t="shared" si="182"/>
        <v>0</v>
      </c>
      <c r="L233" s="645">
        <f t="shared" si="182"/>
        <v>0</v>
      </c>
      <c r="M233" s="645">
        <f t="shared" si="182"/>
        <v>0</v>
      </c>
      <c r="N233" s="644">
        <f t="shared" si="182"/>
        <v>0</v>
      </c>
      <c r="O233" s="642">
        <f t="shared" si="182"/>
        <v>0</v>
      </c>
      <c r="P233" s="209">
        <f t="shared" ref="P233:Q233" si="183">$H233*SUM(P234:P248)</f>
        <v>0</v>
      </c>
      <c r="Q233" s="210">
        <f t="shared" si="183"/>
        <v>0</v>
      </c>
      <c r="R233" s="136">
        <f t="shared" ref="R233:R248" si="184">P233*(1+Gewinn)*(1+SicherheitAngebot)</f>
        <v>0</v>
      </c>
      <c r="S233" s="137">
        <f t="shared" ref="S233:S248" si="185">Q233*(1+MGKZ)*(1+Gewinn)*(1+SicherheitAngebot)</f>
        <v>0</v>
      </c>
      <c r="U233" s="10">
        <f>I233*$I$7+J233*$J$7+K233*$K$7+L233*$L$7+M233*$M$7+N233*$N$7+O233*$O$7+R233+S233</f>
        <v>0</v>
      </c>
      <c r="W233" s="646">
        <f t="shared" ref="W233:AB233" si="186">$H233*SUM(W234:W248)</f>
        <v>0</v>
      </c>
      <c r="X233" s="647">
        <f t="shared" si="186"/>
        <v>0</v>
      </c>
      <c r="Y233" s="648">
        <f t="shared" si="186"/>
        <v>0</v>
      </c>
      <c r="Z233" s="649">
        <f t="shared" si="186"/>
        <v>0</v>
      </c>
      <c r="AA233" s="648">
        <f t="shared" si="186"/>
        <v>0</v>
      </c>
      <c r="AB233" s="646">
        <f t="shared" si="186"/>
        <v>0</v>
      </c>
      <c r="AC233" s="258"/>
      <c r="AD233" s="646">
        <f t="shared" ref="AD233:AM233" si="187">$H233*SUM(AD234:AD248)</f>
        <v>0</v>
      </c>
      <c r="AE233" s="647">
        <f t="shared" si="187"/>
        <v>0</v>
      </c>
      <c r="AF233" s="648">
        <f t="shared" si="187"/>
        <v>0</v>
      </c>
      <c r="AG233" s="649">
        <f t="shared" si="187"/>
        <v>0</v>
      </c>
      <c r="AH233" s="648">
        <f t="shared" si="187"/>
        <v>0</v>
      </c>
      <c r="AI233" s="646">
        <f t="shared" si="187"/>
        <v>0</v>
      </c>
      <c r="AJ233" s="258"/>
      <c r="AK233" s="653">
        <f t="shared" si="187"/>
        <v>0</v>
      </c>
      <c r="AL233" s="653">
        <f t="shared" si="187"/>
        <v>0</v>
      </c>
      <c r="AM233" s="653">
        <f t="shared" si="187"/>
        <v>0</v>
      </c>
      <c r="AN233" s="227">
        <f>$H233*SUM(AN234:AN248)*(1+Gewinn)*(1+SicherheitAngebot)</f>
        <v>0</v>
      </c>
      <c r="AO233" s="227">
        <f>$H233*SUM(AO234:AO248)*(1+Gewinn)*(1+SicherheitAngebot)</f>
        <v>0</v>
      </c>
      <c r="AP233" s="227">
        <f>$H233*SUM(AP234:AP248)*(1+Gewinn)*(1+SicherheitAngebot)</f>
        <v>0</v>
      </c>
      <c r="AQ233" s="227">
        <f>$H233*SUM(AQ234:AQ248)*(1+Gewinn)*(1+SicherheitAngebot)</f>
        <v>0</v>
      </c>
      <c r="AR233" s="227">
        <f>$H233*SUM(AR234:AR248)*(1+Gewinn)*(1+SicherheitAngebot)</f>
        <v>0</v>
      </c>
      <c r="AS233" s="262"/>
      <c r="AT233" s="263">
        <f t="shared" si="174"/>
        <v>0</v>
      </c>
      <c r="AU233" s="259"/>
      <c r="AV233" s="491">
        <f>AK233*$AK$7+AL233*$AL$7+AM233*$AM$7+SUM(AN233:AR233)+AT233/Zuschläge_IBN+AT233</f>
        <v>0</v>
      </c>
      <c r="AX233" s="685">
        <f>U233+AV233</f>
        <v>0</v>
      </c>
      <c r="AZ233" s="490">
        <f>IF(H233&gt;0,U233/(1+SicherheitAngebot)*(1+Sicherheit),0)</f>
        <v>0</v>
      </c>
      <c r="BB233" s="490">
        <f>IF(H233&gt;0,AV233/(1+SicherheitAngebot)*(1+Sicherheit),0)</f>
        <v>0</v>
      </c>
      <c r="BD233" s="490">
        <f>AZ233+BB233</f>
        <v>0</v>
      </c>
      <c r="BE233" s="105"/>
      <c r="BF233" s="105"/>
      <c r="BG233" s="105"/>
      <c r="BH233" s="105"/>
      <c r="BI233" s="105"/>
      <c r="BJ233" s="105"/>
    </row>
    <row r="234" spans="2:62" ht="20.100000000000001" hidden="1" customHeight="1" outlineLevel="1">
      <c r="B234" s="99"/>
      <c r="C234" s="908"/>
      <c r="D234" s="909"/>
      <c r="E234" s="909"/>
      <c r="F234" s="910"/>
      <c r="G234" s="890"/>
      <c r="H234" s="901"/>
      <c r="I234" s="152"/>
      <c r="J234" s="152"/>
      <c r="K234" s="152"/>
      <c r="L234" s="152"/>
      <c r="M234" s="152"/>
      <c r="N234" s="152"/>
      <c r="O234" s="152"/>
      <c r="P234" s="153"/>
      <c r="Q234" s="153"/>
      <c r="R234" s="156">
        <f t="shared" si="184"/>
        <v>0</v>
      </c>
      <c r="S234" s="156">
        <f t="shared" si="185"/>
        <v>0</v>
      </c>
      <c r="U234" s="157">
        <f>I234*$I$7+J234*$J$7+K234*$K$7+L234*$L$7+M234*$M$7+N234*$N$7+O234*$O$7+R234+S234</f>
        <v>0</v>
      </c>
      <c r="W234" s="152"/>
      <c r="X234" s="152"/>
      <c r="Y234" s="152"/>
      <c r="Z234" s="152"/>
      <c r="AA234" s="152"/>
      <c r="AB234" s="152"/>
      <c r="AC234" s="347"/>
      <c r="AD234" s="152"/>
      <c r="AE234" s="152"/>
      <c r="AF234" s="152"/>
      <c r="AG234" s="152"/>
      <c r="AH234" s="152"/>
      <c r="AI234" s="152"/>
      <c r="AJ234" s="347"/>
      <c r="AK234" s="152"/>
      <c r="AL234" s="152"/>
      <c r="AM234" s="295"/>
      <c r="AN234" s="228"/>
      <c r="AO234" s="228"/>
      <c r="AP234" s="228"/>
      <c r="AQ234" s="228"/>
      <c r="AR234" s="228"/>
      <c r="AS234" s="348"/>
      <c r="AT234" s="264">
        <f t="shared" si="174"/>
        <v>0</v>
      </c>
      <c r="AU234" s="259"/>
      <c r="AV234" s="265">
        <f t="shared" ref="AV234:AV248" si="188">AK234*$AK$7+AL234*$AL$7+AM234*$AM$7+SUM(AN234:AR234)*(1+Gewinn)*(1+SicherheitAngebot)+AT234/Zuschläge_IBN+AT234</f>
        <v>0</v>
      </c>
      <c r="AX234" s="265">
        <f>U234+AV234</f>
        <v>0</v>
      </c>
      <c r="AZ234" s="492">
        <f t="shared" ref="AZ234:AZ248" si="189">U234/(1+SicherheitAngebot)*(1+Sicherheit)</f>
        <v>0</v>
      </c>
      <c r="BB234" s="492">
        <f t="shared" ref="BB234:BB248" si="190">AV234/(1+SicherheitAngebot)*(1+Sicherheit)</f>
        <v>0</v>
      </c>
      <c r="BD234" s="265">
        <f>AZ234+BB234</f>
        <v>0</v>
      </c>
      <c r="BE234" s="105"/>
      <c r="BF234" s="105"/>
      <c r="BG234" s="105"/>
      <c r="BH234" s="105"/>
      <c r="BI234" s="105"/>
      <c r="BJ234" s="105"/>
    </row>
    <row r="235" spans="2:62" ht="20.100000000000001" hidden="1" customHeight="1" outlineLevel="1">
      <c r="B235" s="100"/>
      <c r="C235" s="908"/>
      <c r="D235" s="909"/>
      <c r="E235" s="909"/>
      <c r="F235" s="910"/>
      <c r="G235" s="890"/>
      <c r="H235" s="891"/>
      <c r="I235" s="152"/>
      <c r="J235" s="152"/>
      <c r="K235" s="152"/>
      <c r="L235" s="152"/>
      <c r="M235" s="152"/>
      <c r="N235" s="152"/>
      <c r="O235" s="152"/>
      <c r="P235" s="153"/>
      <c r="Q235" s="153"/>
      <c r="R235" s="156">
        <f t="shared" si="184"/>
        <v>0</v>
      </c>
      <c r="S235" s="156">
        <f t="shared" si="185"/>
        <v>0</v>
      </c>
      <c r="U235" s="157">
        <f t="shared" ref="U235:U248" si="191">I235*$I$7+J235*$J$7+K235*$K$7+L235*$L$7+M235*$M$7+N235*$N$7+O235*$O$7+R235+S235</f>
        <v>0</v>
      </c>
      <c r="W235" s="152"/>
      <c r="X235" s="152"/>
      <c r="Y235" s="152"/>
      <c r="Z235" s="152"/>
      <c r="AA235" s="152"/>
      <c r="AB235" s="152"/>
      <c r="AC235" s="347"/>
      <c r="AD235" s="152"/>
      <c r="AE235" s="152"/>
      <c r="AF235" s="152"/>
      <c r="AG235" s="152"/>
      <c r="AH235" s="152"/>
      <c r="AI235" s="152"/>
      <c r="AJ235" s="347"/>
      <c r="AK235" s="152"/>
      <c r="AL235" s="152"/>
      <c r="AM235" s="295"/>
      <c r="AN235" s="228"/>
      <c r="AO235" s="228"/>
      <c r="AP235" s="228"/>
      <c r="AQ235" s="228"/>
      <c r="AR235" s="228"/>
      <c r="AS235" s="348"/>
      <c r="AT235" s="264">
        <f t="shared" si="174"/>
        <v>0</v>
      </c>
      <c r="AU235" s="259"/>
      <c r="AV235" s="265">
        <f t="shared" si="188"/>
        <v>0</v>
      </c>
      <c r="AX235" s="265">
        <f t="shared" ref="AX235:AX248" si="192">U235+AV235</f>
        <v>0</v>
      </c>
      <c r="AZ235" s="492">
        <f t="shared" si="189"/>
        <v>0</v>
      </c>
      <c r="BB235" s="492">
        <f t="shared" si="190"/>
        <v>0</v>
      </c>
      <c r="BD235" s="265">
        <f t="shared" ref="BD235:BD248" si="193">AZ235+BB235</f>
        <v>0</v>
      </c>
      <c r="BE235" s="105"/>
      <c r="BF235" s="105"/>
      <c r="BG235" s="105"/>
      <c r="BH235" s="105"/>
      <c r="BI235" s="105"/>
      <c r="BJ235" s="105"/>
    </row>
    <row r="236" spans="2:62" ht="20.100000000000001" hidden="1" customHeight="1" outlineLevel="1">
      <c r="B236" s="100"/>
      <c r="C236" s="908"/>
      <c r="D236" s="909"/>
      <c r="E236" s="909"/>
      <c r="F236" s="910"/>
      <c r="G236" s="890"/>
      <c r="H236" s="891"/>
      <c r="I236" s="152"/>
      <c r="J236" s="152"/>
      <c r="K236" s="152"/>
      <c r="L236" s="152"/>
      <c r="M236" s="152"/>
      <c r="N236" s="152"/>
      <c r="O236" s="152"/>
      <c r="P236" s="153"/>
      <c r="Q236" s="153"/>
      <c r="R236" s="156">
        <f t="shared" si="184"/>
        <v>0</v>
      </c>
      <c r="S236" s="156">
        <f t="shared" si="185"/>
        <v>0</v>
      </c>
      <c r="U236" s="157">
        <f t="shared" si="191"/>
        <v>0</v>
      </c>
      <c r="W236" s="152"/>
      <c r="X236" s="152"/>
      <c r="Y236" s="152"/>
      <c r="Z236" s="152"/>
      <c r="AA236" s="152"/>
      <c r="AB236" s="152"/>
      <c r="AC236" s="347"/>
      <c r="AD236" s="152"/>
      <c r="AE236" s="152"/>
      <c r="AF236" s="152"/>
      <c r="AG236" s="152"/>
      <c r="AH236" s="152"/>
      <c r="AI236" s="152"/>
      <c r="AJ236" s="347"/>
      <c r="AK236" s="152"/>
      <c r="AL236" s="152"/>
      <c r="AM236" s="295"/>
      <c r="AN236" s="228"/>
      <c r="AO236" s="228"/>
      <c r="AP236" s="228"/>
      <c r="AQ236" s="228"/>
      <c r="AR236" s="228"/>
      <c r="AS236" s="348"/>
      <c r="AT236" s="264">
        <f t="shared" si="174"/>
        <v>0</v>
      </c>
      <c r="AU236" s="259"/>
      <c r="AV236" s="265">
        <f t="shared" si="188"/>
        <v>0</v>
      </c>
      <c r="AX236" s="265">
        <f t="shared" si="192"/>
        <v>0</v>
      </c>
      <c r="AZ236" s="492">
        <f t="shared" si="189"/>
        <v>0</v>
      </c>
      <c r="BB236" s="492">
        <f t="shared" si="190"/>
        <v>0</v>
      </c>
      <c r="BD236" s="265">
        <f t="shared" si="193"/>
        <v>0</v>
      </c>
      <c r="BE236" s="105"/>
      <c r="BF236" s="105"/>
      <c r="BG236" s="105"/>
      <c r="BH236" s="105"/>
      <c r="BI236" s="105"/>
      <c r="BJ236" s="105"/>
    </row>
    <row r="237" spans="2:62" ht="20.100000000000001" hidden="1" customHeight="1" outlineLevel="1">
      <c r="B237" s="100"/>
      <c r="C237" s="908"/>
      <c r="D237" s="909"/>
      <c r="E237" s="909"/>
      <c r="F237" s="910"/>
      <c r="G237" s="890"/>
      <c r="H237" s="891"/>
      <c r="I237" s="152"/>
      <c r="J237" s="152"/>
      <c r="K237" s="152"/>
      <c r="L237" s="152"/>
      <c r="M237" s="152"/>
      <c r="N237" s="152"/>
      <c r="O237" s="152"/>
      <c r="P237" s="153"/>
      <c r="Q237" s="153"/>
      <c r="R237" s="156">
        <f t="shared" si="184"/>
        <v>0</v>
      </c>
      <c r="S237" s="156">
        <f t="shared" si="185"/>
        <v>0</v>
      </c>
      <c r="U237" s="157">
        <f t="shared" si="191"/>
        <v>0</v>
      </c>
      <c r="W237" s="152"/>
      <c r="X237" s="152"/>
      <c r="Y237" s="152"/>
      <c r="Z237" s="152"/>
      <c r="AA237" s="152"/>
      <c r="AB237" s="152"/>
      <c r="AC237" s="347"/>
      <c r="AD237" s="152"/>
      <c r="AE237" s="152"/>
      <c r="AF237" s="152"/>
      <c r="AG237" s="152"/>
      <c r="AH237" s="152"/>
      <c r="AI237" s="152"/>
      <c r="AJ237" s="347"/>
      <c r="AK237" s="152"/>
      <c r="AL237" s="152"/>
      <c r="AM237" s="295"/>
      <c r="AN237" s="228"/>
      <c r="AO237" s="228"/>
      <c r="AP237" s="228"/>
      <c r="AQ237" s="228"/>
      <c r="AR237" s="228"/>
      <c r="AS237" s="348"/>
      <c r="AT237" s="264">
        <f t="shared" si="174"/>
        <v>0</v>
      </c>
      <c r="AU237" s="259"/>
      <c r="AV237" s="265">
        <f t="shared" si="188"/>
        <v>0</v>
      </c>
      <c r="AX237" s="265">
        <f t="shared" si="192"/>
        <v>0</v>
      </c>
      <c r="AZ237" s="492">
        <f t="shared" si="189"/>
        <v>0</v>
      </c>
      <c r="BB237" s="492">
        <f t="shared" si="190"/>
        <v>0</v>
      </c>
      <c r="BD237" s="265">
        <f t="shared" si="193"/>
        <v>0</v>
      </c>
      <c r="BE237" s="105"/>
      <c r="BF237" s="105"/>
      <c r="BG237" s="105"/>
      <c r="BH237" s="105"/>
      <c r="BI237" s="105"/>
      <c r="BJ237" s="105"/>
    </row>
    <row r="238" spans="2:62" ht="20.100000000000001" hidden="1" customHeight="1" outlineLevel="1">
      <c r="B238" s="100"/>
      <c r="C238" s="908"/>
      <c r="D238" s="909"/>
      <c r="E238" s="909"/>
      <c r="F238" s="910"/>
      <c r="G238" s="890"/>
      <c r="H238" s="891"/>
      <c r="I238" s="152"/>
      <c r="J238" s="152"/>
      <c r="K238" s="152"/>
      <c r="L238" s="152"/>
      <c r="M238" s="152"/>
      <c r="N238" s="152"/>
      <c r="O238" s="152"/>
      <c r="P238" s="153"/>
      <c r="Q238" s="153"/>
      <c r="R238" s="156">
        <f t="shared" si="184"/>
        <v>0</v>
      </c>
      <c r="S238" s="156">
        <f t="shared" si="185"/>
        <v>0</v>
      </c>
      <c r="U238" s="157">
        <f t="shared" si="191"/>
        <v>0</v>
      </c>
      <c r="W238" s="152"/>
      <c r="X238" s="152"/>
      <c r="Y238" s="152"/>
      <c r="Z238" s="152"/>
      <c r="AA238" s="152"/>
      <c r="AB238" s="152"/>
      <c r="AC238" s="347"/>
      <c r="AD238" s="152"/>
      <c r="AE238" s="152"/>
      <c r="AF238" s="152"/>
      <c r="AG238" s="152"/>
      <c r="AH238" s="152"/>
      <c r="AI238" s="152"/>
      <c r="AJ238" s="347"/>
      <c r="AK238" s="152"/>
      <c r="AL238" s="152"/>
      <c r="AM238" s="295"/>
      <c r="AN238" s="228"/>
      <c r="AO238" s="228"/>
      <c r="AP238" s="228"/>
      <c r="AQ238" s="228"/>
      <c r="AR238" s="228"/>
      <c r="AS238" s="348"/>
      <c r="AT238" s="264">
        <f t="shared" si="174"/>
        <v>0</v>
      </c>
      <c r="AU238" s="259"/>
      <c r="AV238" s="265">
        <f t="shared" si="188"/>
        <v>0</v>
      </c>
      <c r="AX238" s="265">
        <f t="shared" si="192"/>
        <v>0</v>
      </c>
      <c r="AZ238" s="492">
        <f t="shared" si="189"/>
        <v>0</v>
      </c>
      <c r="BB238" s="492">
        <f t="shared" si="190"/>
        <v>0</v>
      </c>
      <c r="BD238" s="265">
        <f t="shared" si="193"/>
        <v>0</v>
      </c>
      <c r="BE238" s="105"/>
      <c r="BF238" s="105"/>
      <c r="BG238" s="105"/>
      <c r="BH238" s="105"/>
      <c r="BI238" s="105"/>
      <c r="BJ238" s="105"/>
    </row>
    <row r="239" spans="2:62" ht="20.100000000000001" hidden="1" customHeight="1" outlineLevel="1">
      <c r="B239" s="100"/>
      <c r="C239" s="908"/>
      <c r="D239" s="909"/>
      <c r="E239" s="909"/>
      <c r="F239" s="910"/>
      <c r="G239" s="890"/>
      <c r="H239" s="891"/>
      <c r="I239" s="152"/>
      <c r="J239" s="152"/>
      <c r="K239" s="152"/>
      <c r="L239" s="152"/>
      <c r="M239" s="152"/>
      <c r="N239" s="152"/>
      <c r="O239" s="152"/>
      <c r="P239" s="153"/>
      <c r="Q239" s="153"/>
      <c r="R239" s="156">
        <f t="shared" si="184"/>
        <v>0</v>
      </c>
      <c r="S239" s="156">
        <f t="shared" si="185"/>
        <v>0</v>
      </c>
      <c r="U239" s="157">
        <f t="shared" si="191"/>
        <v>0</v>
      </c>
      <c r="W239" s="152"/>
      <c r="X239" s="152"/>
      <c r="Y239" s="152"/>
      <c r="Z239" s="152"/>
      <c r="AA239" s="152"/>
      <c r="AB239" s="152"/>
      <c r="AC239" s="347"/>
      <c r="AD239" s="152"/>
      <c r="AE239" s="152"/>
      <c r="AF239" s="152"/>
      <c r="AG239" s="152"/>
      <c r="AH239" s="152"/>
      <c r="AI239" s="152"/>
      <c r="AJ239" s="347"/>
      <c r="AK239" s="152"/>
      <c r="AL239" s="152"/>
      <c r="AM239" s="295"/>
      <c r="AN239" s="228"/>
      <c r="AO239" s="228"/>
      <c r="AP239" s="228"/>
      <c r="AQ239" s="228"/>
      <c r="AR239" s="228"/>
      <c r="AS239" s="348"/>
      <c r="AT239" s="264">
        <f t="shared" si="174"/>
        <v>0</v>
      </c>
      <c r="AU239" s="259"/>
      <c r="AV239" s="265">
        <f t="shared" si="188"/>
        <v>0</v>
      </c>
      <c r="AX239" s="265">
        <f t="shared" si="192"/>
        <v>0</v>
      </c>
      <c r="AZ239" s="492">
        <f t="shared" si="189"/>
        <v>0</v>
      </c>
      <c r="BB239" s="492">
        <f t="shared" si="190"/>
        <v>0</v>
      </c>
      <c r="BD239" s="265">
        <f t="shared" si="193"/>
        <v>0</v>
      </c>
      <c r="BE239" s="105"/>
      <c r="BF239" s="105"/>
      <c r="BG239" s="105"/>
      <c r="BH239" s="105"/>
      <c r="BI239" s="105"/>
      <c r="BJ239" s="105"/>
    </row>
    <row r="240" spans="2:62" ht="20.100000000000001" hidden="1" customHeight="1" outlineLevel="1">
      <c r="B240" s="100"/>
      <c r="C240" s="908"/>
      <c r="D240" s="909"/>
      <c r="E240" s="909"/>
      <c r="F240" s="910"/>
      <c r="G240" s="890"/>
      <c r="H240" s="891"/>
      <c r="I240" s="152"/>
      <c r="J240" s="152"/>
      <c r="K240" s="152"/>
      <c r="L240" s="152"/>
      <c r="M240" s="152"/>
      <c r="N240" s="152"/>
      <c r="O240" s="152"/>
      <c r="P240" s="153"/>
      <c r="Q240" s="153"/>
      <c r="R240" s="156">
        <f t="shared" si="184"/>
        <v>0</v>
      </c>
      <c r="S240" s="156">
        <f t="shared" si="185"/>
        <v>0</v>
      </c>
      <c r="U240" s="157">
        <f t="shared" si="191"/>
        <v>0</v>
      </c>
      <c r="W240" s="152"/>
      <c r="X240" s="152"/>
      <c r="Y240" s="152"/>
      <c r="Z240" s="152"/>
      <c r="AA240" s="152"/>
      <c r="AB240" s="152"/>
      <c r="AC240" s="347"/>
      <c r="AD240" s="152"/>
      <c r="AE240" s="152"/>
      <c r="AF240" s="152"/>
      <c r="AG240" s="152"/>
      <c r="AH240" s="152"/>
      <c r="AI240" s="152"/>
      <c r="AJ240" s="347"/>
      <c r="AK240" s="152"/>
      <c r="AL240" s="152"/>
      <c r="AM240" s="295"/>
      <c r="AN240" s="228"/>
      <c r="AO240" s="228"/>
      <c r="AP240" s="228"/>
      <c r="AQ240" s="228"/>
      <c r="AR240" s="228"/>
      <c r="AS240" s="348"/>
      <c r="AT240" s="264">
        <f t="shared" si="174"/>
        <v>0</v>
      </c>
      <c r="AU240" s="259"/>
      <c r="AV240" s="265">
        <f t="shared" si="188"/>
        <v>0</v>
      </c>
      <c r="AX240" s="265">
        <f t="shared" si="192"/>
        <v>0</v>
      </c>
      <c r="AZ240" s="492">
        <f t="shared" si="189"/>
        <v>0</v>
      </c>
      <c r="BB240" s="492">
        <f t="shared" si="190"/>
        <v>0</v>
      </c>
      <c r="BD240" s="265">
        <f t="shared" si="193"/>
        <v>0</v>
      </c>
      <c r="BE240" s="105"/>
      <c r="BF240" s="105"/>
      <c r="BG240" s="105"/>
      <c r="BH240" s="105"/>
      <c r="BI240" s="105"/>
      <c r="BJ240" s="105"/>
    </row>
    <row r="241" spans="2:62" ht="20.100000000000001" hidden="1" customHeight="1" outlineLevel="1">
      <c r="B241" s="100"/>
      <c r="C241" s="908"/>
      <c r="D241" s="909"/>
      <c r="E241" s="909"/>
      <c r="F241" s="910"/>
      <c r="G241" s="890"/>
      <c r="H241" s="891"/>
      <c r="I241" s="152"/>
      <c r="J241" s="152"/>
      <c r="K241" s="152"/>
      <c r="L241" s="152"/>
      <c r="M241" s="152"/>
      <c r="N241" s="152"/>
      <c r="O241" s="152"/>
      <c r="P241" s="153"/>
      <c r="Q241" s="153"/>
      <c r="R241" s="156">
        <f t="shared" si="184"/>
        <v>0</v>
      </c>
      <c r="S241" s="156">
        <f t="shared" si="185"/>
        <v>0</v>
      </c>
      <c r="U241" s="157">
        <f t="shared" si="191"/>
        <v>0</v>
      </c>
      <c r="W241" s="152"/>
      <c r="X241" s="152"/>
      <c r="Y241" s="152"/>
      <c r="Z241" s="152"/>
      <c r="AA241" s="152"/>
      <c r="AB241" s="152"/>
      <c r="AC241" s="347"/>
      <c r="AD241" s="152"/>
      <c r="AE241" s="152"/>
      <c r="AF241" s="152"/>
      <c r="AG241" s="152"/>
      <c r="AH241" s="152"/>
      <c r="AI241" s="152"/>
      <c r="AJ241" s="347"/>
      <c r="AK241" s="152"/>
      <c r="AL241" s="152"/>
      <c r="AM241" s="295"/>
      <c r="AN241" s="228"/>
      <c r="AO241" s="228"/>
      <c r="AP241" s="228"/>
      <c r="AQ241" s="228"/>
      <c r="AR241" s="228"/>
      <c r="AS241" s="348"/>
      <c r="AT241" s="264">
        <f t="shared" si="174"/>
        <v>0</v>
      </c>
      <c r="AU241" s="259"/>
      <c r="AV241" s="265">
        <f t="shared" si="188"/>
        <v>0</v>
      </c>
      <c r="AX241" s="265">
        <f t="shared" si="192"/>
        <v>0</v>
      </c>
      <c r="AZ241" s="492">
        <f t="shared" si="189"/>
        <v>0</v>
      </c>
      <c r="BB241" s="492">
        <f t="shared" si="190"/>
        <v>0</v>
      </c>
      <c r="BD241" s="265">
        <f t="shared" si="193"/>
        <v>0</v>
      </c>
      <c r="BE241" s="105"/>
      <c r="BF241" s="105"/>
      <c r="BG241" s="105"/>
      <c r="BH241" s="105"/>
      <c r="BI241" s="105"/>
      <c r="BJ241" s="105"/>
    </row>
    <row r="242" spans="2:62" ht="20.100000000000001" hidden="1" customHeight="1" outlineLevel="1">
      <c r="B242" s="100"/>
      <c r="C242" s="908"/>
      <c r="D242" s="909"/>
      <c r="E242" s="909"/>
      <c r="F242" s="910"/>
      <c r="G242" s="890"/>
      <c r="H242" s="891"/>
      <c r="I242" s="152"/>
      <c r="J242" s="152"/>
      <c r="K242" s="152"/>
      <c r="L242" s="152"/>
      <c r="M242" s="152"/>
      <c r="N242" s="152"/>
      <c r="O242" s="152"/>
      <c r="P242" s="153"/>
      <c r="Q242" s="153"/>
      <c r="R242" s="156">
        <f t="shared" si="184"/>
        <v>0</v>
      </c>
      <c r="S242" s="156">
        <f t="shared" si="185"/>
        <v>0</v>
      </c>
      <c r="U242" s="157">
        <f t="shared" si="191"/>
        <v>0</v>
      </c>
      <c r="W242" s="152"/>
      <c r="X242" s="152"/>
      <c r="Y242" s="152"/>
      <c r="Z242" s="152"/>
      <c r="AA242" s="152"/>
      <c r="AB242" s="152"/>
      <c r="AC242" s="347"/>
      <c r="AD242" s="152"/>
      <c r="AE242" s="152"/>
      <c r="AF242" s="152"/>
      <c r="AG242" s="152"/>
      <c r="AH242" s="152"/>
      <c r="AI242" s="152"/>
      <c r="AJ242" s="347"/>
      <c r="AK242" s="152"/>
      <c r="AL242" s="152"/>
      <c r="AM242" s="295"/>
      <c r="AN242" s="228"/>
      <c r="AO242" s="228"/>
      <c r="AP242" s="228"/>
      <c r="AQ242" s="228"/>
      <c r="AR242" s="228"/>
      <c r="AS242" s="348"/>
      <c r="AT242" s="264">
        <f t="shared" si="174"/>
        <v>0</v>
      </c>
      <c r="AU242" s="259"/>
      <c r="AV242" s="265">
        <f t="shared" si="188"/>
        <v>0</v>
      </c>
      <c r="AX242" s="265">
        <f t="shared" si="192"/>
        <v>0</v>
      </c>
      <c r="AZ242" s="492">
        <f t="shared" si="189"/>
        <v>0</v>
      </c>
      <c r="BB242" s="492">
        <f t="shared" si="190"/>
        <v>0</v>
      </c>
      <c r="BD242" s="265">
        <f t="shared" si="193"/>
        <v>0</v>
      </c>
      <c r="BE242" s="105"/>
      <c r="BF242" s="105"/>
      <c r="BG242" s="105"/>
      <c r="BH242" s="105"/>
      <c r="BI242" s="105"/>
      <c r="BJ242" s="105"/>
    </row>
    <row r="243" spans="2:62" ht="20.100000000000001" hidden="1" customHeight="1" outlineLevel="1">
      <c r="B243" s="100"/>
      <c r="C243" s="908"/>
      <c r="D243" s="909"/>
      <c r="E243" s="909"/>
      <c r="F243" s="910"/>
      <c r="G243" s="890"/>
      <c r="H243" s="891"/>
      <c r="I243" s="152"/>
      <c r="J243" s="152"/>
      <c r="K243" s="152"/>
      <c r="L243" s="152"/>
      <c r="M243" s="152"/>
      <c r="N243" s="152"/>
      <c r="O243" s="152"/>
      <c r="P243" s="153"/>
      <c r="Q243" s="153"/>
      <c r="R243" s="156">
        <f t="shared" si="184"/>
        <v>0</v>
      </c>
      <c r="S243" s="156">
        <f t="shared" si="185"/>
        <v>0</v>
      </c>
      <c r="U243" s="157">
        <f t="shared" si="191"/>
        <v>0</v>
      </c>
      <c r="W243" s="152"/>
      <c r="X243" s="152"/>
      <c r="Y243" s="152"/>
      <c r="Z243" s="152"/>
      <c r="AA243" s="152"/>
      <c r="AB243" s="152"/>
      <c r="AC243" s="347"/>
      <c r="AD243" s="152"/>
      <c r="AE243" s="152"/>
      <c r="AF243" s="152"/>
      <c r="AG243" s="152"/>
      <c r="AH243" s="152"/>
      <c r="AI243" s="152"/>
      <c r="AJ243" s="347"/>
      <c r="AK243" s="152"/>
      <c r="AL243" s="152"/>
      <c r="AM243" s="295"/>
      <c r="AN243" s="228"/>
      <c r="AO243" s="228"/>
      <c r="AP243" s="228"/>
      <c r="AQ243" s="228"/>
      <c r="AR243" s="228"/>
      <c r="AS243" s="348"/>
      <c r="AT243" s="264">
        <f t="shared" si="174"/>
        <v>0</v>
      </c>
      <c r="AU243" s="259"/>
      <c r="AV243" s="265">
        <f t="shared" si="188"/>
        <v>0</v>
      </c>
      <c r="AX243" s="265">
        <f t="shared" si="192"/>
        <v>0</v>
      </c>
      <c r="AZ243" s="492">
        <f t="shared" si="189"/>
        <v>0</v>
      </c>
      <c r="BB243" s="492">
        <f t="shared" si="190"/>
        <v>0</v>
      </c>
      <c r="BD243" s="265">
        <f t="shared" si="193"/>
        <v>0</v>
      </c>
      <c r="BE243" s="105"/>
      <c r="BF243" s="105"/>
      <c r="BG243" s="105"/>
      <c r="BH243" s="105"/>
      <c r="BI243" s="105"/>
      <c r="BJ243" s="105"/>
    </row>
    <row r="244" spans="2:62" ht="20.100000000000001" hidden="1" customHeight="1" outlineLevel="1">
      <c r="B244" s="100"/>
      <c r="C244" s="908"/>
      <c r="D244" s="909"/>
      <c r="E244" s="909"/>
      <c r="F244" s="910"/>
      <c r="G244" s="890"/>
      <c r="H244" s="891"/>
      <c r="I244" s="152"/>
      <c r="J244" s="152"/>
      <c r="K244" s="152"/>
      <c r="L244" s="152"/>
      <c r="M244" s="152"/>
      <c r="N244" s="152"/>
      <c r="O244" s="152"/>
      <c r="P244" s="153"/>
      <c r="Q244" s="153"/>
      <c r="R244" s="156">
        <f t="shared" si="184"/>
        <v>0</v>
      </c>
      <c r="S244" s="156">
        <f t="shared" si="185"/>
        <v>0</v>
      </c>
      <c r="U244" s="157">
        <f t="shared" si="191"/>
        <v>0</v>
      </c>
      <c r="W244" s="152"/>
      <c r="X244" s="152"/>
      <c r="Y244" s="152"/>
      <c r="Z244" s="152"/>
      <c r="AA244" s="152"/>
      <c r="AB244" s="152"/>
      <c r="AC244" s="347"/>
      <c r="AD244" s="152"/>
      <c r="AE244" s="152"/>
      <c r="AF244" s="152"/>
      <c r="AG244" s="152"/>
      <c r="AH244" s="152"/>
      <c r="AI244" s="152"/>
      <c r="AJ244" s="347"/>
      <c r="AK244" s="152"/>
      <c r="AL244" s="152"/>
      <c r="AM244" s="295"/>
      <c r="AN244" s="228"/>
      <c r="AO244" s="228"/>
      <c r="AP244" s="228"/>
      <c r="AQ244" s="228"/>
      <c r="AR244" s="228"/>
      <c r="AS244" s="348"/>
      <c r="AT244" s="264">
        <f t="shared" si="174"/>
        <v>0</v>
      </c>
      <c r="AU244" s="259"/>
      <c r="AV244" s="265">
        <f t="shared" si="188"/>
        <v>0</v>
      </c>
      <c r="AX244" s="265">
        <f t="shared" si="192"/>
        <v>0</v>
      </c>
      <c r="AZ244" s="492">
        <f t="shared" si="189"/>
        <v>0</v>
      </c>
      <c r="BB244" s="492">
        <f t="shared" si="190"/>
        <v>0</v>
      </c>
      <c r="BD244" s="265">
        <f t="shared" si="193"/>
        <v>0</v>
      </c>
      <c r="BE244" s="105"/>
      <c r="BF244" s="105"/>
      <c r="BG244" s="105"/>
      <c r="BH244" s="105"/>
      <c r="BI244" s="105"/>
      <c r="BJ244" s="105"/>
    </row>
    <row r="245" spans="2:62" ht="20.100000000000001" hidden="1" customHeight="1" outlineLevel="1">
      <c r="B245" s="100"/>
      <c r="C245" s="908"/>
      <c r="D245" s="909"/>
      <c r="E245" s="909"/>
      <c r="F245" s="910"/>
      <c r="G245" s="890"/>
      <c r="H245" s="891"/>
      <c r="I245" s="152"/>
      <c r="J245" s="152"/>
      <c r="K245" s="152"/>
      <c r="L245" s="152"/>
      <c r="M245" s="152"/>
      <c r="N245" s="152"/>
      <c r="O245" s="152"/>
      <c r="P245" s="153"/>
      <c r="Q245" s="153"/>
      <c r="R245" s="156">
        <f t="shared" si="184"/>
        <v>0</v>
      </c>
      <c r="S245" s="156">
        <f t="shared" si="185"/>
        <v>0</v>
      </c>
      <c r="U245" s="157">
        <f t="shared" si="191"/>
        <v>0</v>
      </c>
      <c r="W245" s="152"/>
      <c r="X245" s="152"/>
      <c r="Y245" s="152"/>
      <c r="Z245" s="152"/>
      <c r="AA245" s="152"/>
      <c r="AB245" s="152"/>
      <c r="AC245" s="347"/>
      <c r="AD245" s="152"/>
      <c r="AE245" s="152"/>
      <c r="AF245" s="152"/>
      <c r="AG245" s="152"/>
      <c r="AH245" s="152"/>
      <c r="AI245" s="152"/>
      <c r="AJ245" s="347"/>
      <c r="AK245" s="152"/>
      <c r="AL245" s="152"/>
      <c r="AM245" s="295"/>
      <c r="AN245" s="228"/>
      <c r="AO245" s="228"/>
      <c r="AP245" s="228"/>
      <c r="AQ245" s="228"/>
      <c r="AR245" s="228"/>
      <c r="AS245" s="348"/>
      <c r="AT245" s="264">
        <f t="shared" si="174"/>
        <v>0</v>
      </c>
      <c r="AU245" s="259"/>
      <c r="AV245" s="265">
        <f t="shared" si="188"/>
        <v>0</v>
      </c>
      <c r="AX245" s="265">
        <f t="shared" si="192"/>
        <v>0</v>
      </c>
      <c r="AZ245" s="492">
        <f t="shared" si="189"/>
        <v>0</v>
      </c>
      <c r="BB245" s="492">
        <f t="shared" si="190"/>
        <v>0</v>
      </c>
      <c r="BD245" s="265">
        <f t="shared" si="193"/>
        <v>0</v>
      </c>
      <c r="BE245" s="105"/>
      <c r="BF245" s="105"/>
      <c r="BG245" s="105"/>
      <c r="BH245" s="105"/>
      <c r="BI245" s="105"/>
      <c r="BJ245" s="105"/>
    </row>
    <row r="246" spans="2:62" ht="20.100000000000001" hidden="1" customHeight="1" outlineLevel="1">
      <c r="B246" s="100"/>
      <c r="C246" s="908"/>
      <c r="D246" s="909"/>
      <c r="E246" s="909"/>
      <c r="F246" s="910"/>
      <c r="G246" s="890"/>
      <c r="H246" s="891"/>
      <c r="I246" s="152"/>
      <c r="J246" s="152"/>
      <c r="K246" s="152"/>
      <c r="L246" s="152"/>
      <c r="M246" s="152"/>
      <c r="N246" s="152"/>
      <c r="O246" s="152"/>
      <c r="P246" s="153"/>
      <c r="Q246" s="153"/>
      <c r="R246" s="156">
        <f t="shared" si="184"/>
        <v>0</v>
      </c>
      <c r="S246" s="156">
        <f t="shared" si="185"/>
        <v>0</v>
      </c>
      <c r="U246" s="157">
        <f t="shared" si="191"/>
        <v>0</v>
      </c>
      <c r="W246" s="152"/>
      <c r="X246" s="152"/>
      <c r="Y246" s="152"/>
      <c r="Z246" s="152"/>
      <c r="AA246" s="152"/>
      <c r="AB246" s="152"/>
      <c r="AC246" s="347"/>
      <c r="AD246" s="152"/>
      <c r="AE246" s="152"/>
      <c r="AF246" s="152"/>
      <c r="AG246" s="152"/>
      <c r="AH246" s="152"/>
      <c r="AI246" s="152"/>
      <c r="AJ246" s="347"/>
      <c r="AK246" s="152"/>
      <c r="AL246" s="152"/>
      <c r="AM246" s="295"/>
      <c r="AN246" s="228"/>
      <c r="AO246" s="228"/>
      <c r="AP246" s="228"/>
      <c r="AQ246" s="228"/>
      <c r="AR246" s="228"/>
      <c r="AS246" s="348"/>
      <c r="AT246" s="264">
        <f t="shared" si="174"/>
        <v>0</v>
      </c>
      <c r="AU246" s="259"/>
      <c r="AV246" s="265">
        <f t="shared" si="188"/>
        <v>0</v>
      </c>
      <c r="AX246" s="265">
        <f t="shared" si="192"/>
        <v>0</v>
      </c>
      <c r="AZ246" s="492">
        <f t="shared" si="189"/>
        <v>0</v>
      </c>
      <c r="BB246" s="492">
        <f t="shared" si="190"/>
        <v>0</v>
      </c>
      <c r="BD246" s="265">
        <f t="shared" si="193"/>
        <v>0</v>
      </c>
      <c r="BE246" s="105"/>
      <c r="BF246" s="105"/>
      <c r="BG246" s="105"/>
      <c r="BH246" s="105"/>
      <c r="BI246" s="105"/>
      <c r="BJ246" s="105"/>
    </row>
    <row r="247" spans="2:62" ht="20.100000000000001" hidden="1" customHeight="1" outlineLevel="1">
      <c r="B247" s="100"/>
      <c r="C247" s="908"/>
      <c r="D247" s="909"/>
      <c r="E247" s="909"/>
      <c r="F247" s="910"/>
      <c r="G247" s="890"/>
      <c r="H247" s="891"/>
      <c r="I247" s="152"/>
      <c r="J247" s="152"/>
      <c r="K247" s="152"/>
      <c r="L247" s="152"/>
      <c r="M247" s="152"/>
      <c r="N247" s="152"/>
      <c r="O247" s="152"/>
      <c r="P247" s="153"/>
      <c r="Q247" s="153"/>
      <c r="R247" s="156">
        <f t="shared" si="184"/>
        <v>0</v>
      </c>
      <c r="S247" s="156">
        <f t="shared" si="185"/>
        <v>0</v>
      </c>
      <c r="U247" s="157">
        <f t="shared" si="191"/>
        <v>0</v>
      </c>
      <c r="W247" s="152"/>
      <c r="X247" s="152"/>
      <c r="Y247" s="152"/>
      <c r="Z247" s="152"/>
      <c r="AA247" s="152"/>
      <c r="AB247" s="152"/>
      <c r="AC247" s="347"/>
      <c r="AD247" s="152"/>
      <c r="AE247" s="152"/>
      <c r="AF247" s="152"/>
      <c r="AG247" s="152"/>
      <c r="AH247" s="152"/>
      <c r="AI247" s="152"/>
      <c r="AJ247" s="347"/>
      <c r="AK247" s="152"/>
      <c r="AL247" s="152"/>
      <c r="AM247" s="295"/>
      <c r="AN247" s="228"/>
      <c r="AO247" s="228"/>
      <c r="AP247" s="228"/>
      <c r="AQ247" s="228"/>
      <c r="AR247" s="228"/>
      <c r="AS247" s="348"/>
      <c r="AT247" s="264">
        <f t="shared" si="174"/>
        <v>0</v>
      </c>
      <c r="AU247" s="259"/>
      <c r="AV247" s="265">
        <f t="shared" si="188"/>
        <v>0</v>
      </c>
      <c r="AX247" s="265">
        <f t="shared" si="192"/>
        <v>0</v>
      </c>
      <c r="AZ247" s="492">
        <f t="shared" si="189"/>
        <v>0</v>
      </c>
      <c r="BB247" s="492">
        <f t="shared" si="190"/>
        <v>0</v>
      </c>
      <c r="BD247" s="265">
        <f t="shared" si="193"/>
        <v>0</v>
      </c>
      <c r="BE247" s="105"/>
      <c r="BF247" s="105"/>
      <c r="BG247" s="105"/>
      <c r="BH247" s="105"/>
      <c r="BI247" s="105"/>
      <c r="BJ247" s="105"/>
    </row>
    <row r="248" spans="2:62" ht="20.100000000000001" hidden="1" customHeight="1" outlineLevel="1">
      <c r="B248" s="100"/>
      <c r="C248" s="908"/>
      <c r="D248" s="909"/>
      <c r="E248" s="909"/>
      <c r="F248" s="910"/>
      <c r="G248" s="890"/>
      <c r="H248" s="891"/>
      <c r="I248" s="152"/>
      <c r="J248" s="152"/>
      <c r="K248" s="152"/>
      <c r="L248" s="152"/>
      <c r="M248" s="152"/>
      <c r="N248" s="152"/>
      <c r="O248" s="152"/>
      <c r="P248" s="153"/>
      <c r="Q248" s="153"/>
      <c r="R248" s="156">
        <f t="shared" si="184"/>
        <v>0</v>
      </c>
      <c r="S248" s="156">
        <f t="shared" si="185"/>
        <v>0</v>
      </c>
      <c r="U248" s="157">
        <f t="shared" si="191"/>
        <v>0</v>
      </c>
      <c r="W248" s="152"/>
      <c r="X248" s="152"/>
      <c r="Y248" s="152"/>
      <c r="Z248" s="152"/>
      <c r="AA248" s="152"/>
      <c r="AB248" s="152"/>
      <c r="AC248" s="347"/>
      <c r="AD248" s="152"/>
      <c r="AE248" s="152"/>
      <c r="AF248" s="152"/>
      <c r="AG248" s="152"/>
      <c r="AH248" s="152"/>
      <c r="AI248" s="152"/>
      <c r="AJ248" s="347"/>
      <c r="AK248" s="152"/>
      <c r="AL248" s="152"/>
      <c r="AM248" s="295"/>
      <c r="AN248" s="228"/>
      <c r="AO248" s="228"/>
      <c r="AP248" s="228"/>
      <c r="AQ248" s="228"/>
      <c r="AR248" s="228"/>
      <c r="AS248" s="348"/>
      <c r="AT248" s="264">
        <f t="shared" si="174"/>
        <v>0</v>
      </c>
      <c r="AU248" s="259"/>
      <c r="AV248" s="265">
        <f t="shared" si="188"/>
        <v>0</v>
      </c>
      <c r="AX248" s="265">
        <f t="shared" si="192"/>
        <v>0</v>
      </c>
      <c r="AZ248" s="492">
        <f t="shared" si="189"/>
        <v>0</v>
      </c>
      <c r="BB248" s="492">
        <f t="shared" si="190"/>
        <v>0</v>
      </c>
      <c r="BD248" s="265">
        <f t="shared" si="193"/>
        <v>0</v>
      </c>
      <c r="BE248" s="105"/>
      <c r="BF248" s="105"/>
      <c r="BG248" s="105"/>
      <c r="BH248" s="105"/>
      <c r="BI248" s="105"/>
      <c r="BJ248" s="105"/>
    </row>
    <row r="249" spans="2:62" ht="9.9499999999999993" hidden="1" customHeight="1" outlineLevel="1">
      <c r="B249" s="101"/>
      <c r="C249" s="208"/>
      <c r="D249" s="208"/>
      <c r="E249" s="208"/>
      <c r="F249" s="208"/>
      <c r="G249" s="237"/>
      <c r="H249" s="207"/>
      <c r="I249" s="257"/>
      <c r="J249" s="257"/>
      <c r="K249" s="257"/>
      <c r="L249" s="257"/>
      <c r="M249" s="257"/>
      <c r="N249" s="257"/>
      <c r="O249" s="257"/>
      <c r="P249" s="256"/>
      <c r="Q249" s="102"/>
      <c r="R249" s="102"/>
      <c r="S249" s="102"/>
      <c r="U249" s="98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Z249" s="493"/>
      <c r="BE249" s="105"/>
      <c r="BF249" s="105"/>
      <c r="BG249" s="105"/>
      <c r="BH249" s="105"/>
      <c r="BI249" s="105"/>
      <c r="BJ249" s="105"/>
    </row>
    <row r="250" spans="2:62" ht="20.100000000000001" customHeight="1" collapsed="1">
      <c r="B250" s="8">
        <f>B233+1</f>
        <v>15</v>
      </c>
      <c r="C250" s="916"/>
      <c r="D250" s="917"/>
      <c r="E250" s="917"/>
      <c r="F250" s="918"/>
      <c r="G250" s="429"/>
      <c r="H250" s="206">
        <v>1</v>
      </c>
      <c r="I250" s="642">
        <f t="shared" ref="I250" si="194">$H250*SUM(I251:I265)</f>
        <v>0</v>
      </c>
      <c r="J250" s="643">
        <f t="shared" ref="J250:O250" si="195">$H250*SUM(J251:J265)</f>
        <v>0</v>
      </c>
      <c r="K250" s="644">
        <f t="shared" si="195"/>
        <v>0</v>
      </c>
      <c r="L250" s="645">
        <f t="shared" si="195"/>
        <v>0</v>
      </c>
      <c r="M250" s="645">
        <f t="shared" si="195"/>
        <v>0</v>
      </c>
      <c r="N250" s="644">
        <f t="shared" si="195"/>
        <v>0</v>
      </c>
      <c r="O250" s="642">
        <f t="shared" si="195"/>
        <v>0</v>
      </c>
      <c r="P250" s="209">
        <f t="shared" ref="P250:Q250" si="196">$H250*SUM(P251:P265)</f>
        <v>0</v>
      </c>
      <c r="Q250" s="210">
        <f t="shared" si="196"/>
        <v>0</v>
      </c>
      <c r="R250" s="136">
        <f t="shared" ref="R250:R265" si="197">P250*(1+Gewinn)*(1+SicherheitAngebot)</f>
        <v>0</v>
      </c>
      <c r="S250" s="137">
        <f t="shared" ref="S250:S265" si="198">Q250*(1+MGKZ)*(1+Gewinn)*(1+SicherheitAngebot)</f>
        <v>0</v>
      </c>
      <c r="U250" s="10">
        <f>I250*$I$7+J250*$J$7+K250*$K$7+L250*$L$7+M250*$M$7+N250*$N$7+O250*$O$7+R250+S250</f>
        <v>0</v>
      </c>
      <c r="W250" s="646">
        <f t="shared" ref="W250:AB250" si="199">$H250*SUM(W251:W265)</f>
        <v>0</v>
      </c>
      <c r="X250" s="647">
        <f t="shared" si="199"/>
        <v>0</v>
      </c>
      <c r="Y250" s="648">
        <f t="shared" si="199"/>
        <v>0</v>
      </c>
      <c r="Z250" s="649">
        <f t="shared" si="199"/>
        <v>0</v>
      </c>
      <c r="AA250" s="648">
        <f t="shared" si="199"/>
        <v>0</v>
      </c>
      <c r="AB250" s="646">
        <f t="shared" si="199"/>
        <v>0</v>
      </c>
      <c r="AC250" s="258"/>
      <c r="AD250" s="646">
        <f t="shared" ref="AD250:AM250" si="200">$H250*SUM(AD251:AD265)</f>
        <v>0</v>
      </c>
      <c r="AE250" s="647">
        <f t="shared" si="200"/>
        <v>0</v>
      </c>
      <c r="AF250" s="648">
        <f t="shared" si="200"/>
        <v>0</v>
      </c>
      <c r="AG250" s="649">
        <f t="shared" si="200"/>
        <v>0</v>
      </c>
      <c r="AH250" s="648">
        <f t="shared" si="200"/>
        <v>0</v>
      </c>
      <c r="AI250" s="646">
        <f t="shared" si="200"/>
        <v>0</v>
      </c>
      <c r="AJ250" s="258"/>
      <c r="AK250" s="653">
        <f t="shared" si="200"/>
        <v>0</v>
      </c>
      <c r="AL250" s="653">
        <f t="shared" si="200"/>
        <v>0</v>
      </c>
      <c r="AM250" s="653">
        <f t="shared" si="200"/>
        <v>0</v>
      </c>
      <c r="AN250" s="227">
        <f>$H250*SUM(AN251:AN265)*(1+Gewinn)*(1+SicherheitAngebot)</f>
        <v>0</v>
      </c>
      <c r="AO250" s="227">
        <f>$H250*SUM(AO251:AO265)*(1+Gewinn)*(1+SicherheitAngebot)</f>
        <v>0</v>
      </c>
      <c r="AP250" s="227">
        <f>$H250*SUM(AP251:AP265)*(1+Gewinn)*(1+SicherheitAngebot)</f>
        <v>0</v>
      </c>
      <c r="AQ250" s="227">
        <f>$H250*SUM(AQ251:AQ265)*(1+Gewinn)*(1+SicherheitAngebot)</f>
        <v>0</v>
      </c>
      <c r="AR250" s="227">
        <f>$H250*SUM(AR251:AR265)*(1+Gewinn)*(1+SicherheitAngebot)</f>
        <v>0</v>
      </c>
      <c r="AS250" s="262"/>
      <c r="AT250" s="263">
        <f t="shared" si="174"/>
        <v>0</v>
      </c>
      <c r="AU250" s="259"/>
      <c r="AV250" s="491">
        <f>AK250*$AK$7+AL250*$AL$7+AM250*$AM$7+SUM(AN250:AR250)+AT250/Zuschläge_IBN+AT250</f>
        <v>0</v>
      </c>
      <c r="AX250" s="685">
        <f>U250+AV250</f>
        <v>0</v>
      </c>
      <c r="AZ250" s="490">
        <f>IF(H250&gt;0,U250/(1+SicherheitAngebot)*(1+Sicherheit),0)</f>
        <v>0</v>
      </c>
      <c r="BB250" s="490">
        <f>IF(H250&gt;0,AV250/(1+SicherheitAngebot)*(1+Sicherheit),0)</f>
        <v>0</v>
      </c>
      <c r="BD250" s="490">
        <f>AZ250+BB250</f>
        <v>0</v>
      </c>
      <c r="BE250" s="105"/>
      <c r="BF250" s="105"/>
      <c r="BG250" s="105"/>
      <c r="BH250" s="105"/>
      <c r="BI250" s="105"/>
      <c r="BJ250" s="105"/>
    </row>
    <row r="251" spans="2:62" ht="20.100000000000001" hidden="1" customHeight="1" outlineLevel="1">
      <c r="B251" s="99"/>
      <c r="C251" s="908"/>
      <c r="D251" s="909"/>
      <c r="E251" s="909"/>
      <c r="F251" s="910"/>
      <c r="G251" s="890"/>
      <c r="H251" s="901"/>
      <c r="I251" s="152"/>
      <c r="J251" s="152"/>
      <c r="K251" s="152"/>
      <c r="L251" s="152"/>
      <c r="M251" s="152"/>
      <c r="N251" s="152"/>
      <c r="O251" s="152"/>
      <c r="P251" s="153"/>
      <c r="Q251" s="153"/>
      <c r="R251" s="156">
        <f t="shared" si="197"/>
        <v>0</v>
      </c>
      <c r="S251" s="156">
        <f t="shared" si="198"/>
        <v>0</v>
      </c>
      <c r="U251" s="157">
        <f>I251*$I$7+J251*$J$7+K251*$K$7+L251*$L$7+M251*$M$7+N251*$N$7+O251*$O$7+R251+S251</f>
        <v>0</v>
      </c>
      <c r="W251" s="152"/>
      <c r="X251" s="152"/>
      <c r="Y251" s="152"/>
      <c r="Z251" s="152"/>
      <c r="AA251" s="152"/>
      <c r="AB251" s="152"/>
      <c r="AC251" s="347"/>
      <c r="AD251" s="152"/>
      <c r="AE251" s="152"/>
      <c r="AF251" s="152"/>
      <c r="AG251" s="152"/>
      <c r="AH251" s="152"/>
      <c r="AI251" s="152"/>
      <c r="AJ251" s="347"/>
      <c r="AK251" s="152"/>
      <c r="AL251" s="152"/>
      <c r="AM251" s="295"/>
      <c r="AN251" s="228"/>
      <c r="AO251" s="228"/>
      <c r="AP251" s="228"/>
      <c r="AQ251" s="228"/>
      <c r="AR251" s="228"/>
      <c r="AS251" s="348"/>
      <c r="AT251" s="264">
        <f t="shared" si="174"/>
        <v>0</v>
      </c>
      <c r="AU251" s="259"/>
      <c r="AV251" s="265">
        <f t="shared" ref="AV251:AV265" si="201">AK251*$AK$7+AL251*$AL$7+AM251*$AM$7+SUM(AN251:AR251)*(1+Gewinn)*(1+SicherheitAngebot)+AT251/Zuschläge_IBN+AT251</f>
        <v>0</v>
      </c>
      <c r="AX251" s="265">
        <f>U251+AV251</f>
        <v>0</v>
      </c>
      <c r="AZ251" s="492">
        <f t="shared" ref="AZ251:AZ265" si="202">U251/(1+SicherheitAngebot)*(1+Sicherheit)</f>
        <v>0</v>
      </c>
      <c r="BB251" s="492">
        <f t="shared" ref="BB251:BB265" si="203">AV251/(1+SicherheitAngebot)*(1+Sicherheit)</f>
        <v>0</v>
      </c>
      <c r="BD251" s="265">
        <f>AZ251+BB251</f>
        <v>0</v>
      </c>
      <c r="BE251" s="105"/>
      <c r="BF251" s="105"/>
      <c r="BG251" s="105"/>
      <c r="BH251" s="105"/>
      <c r="BI251" s="105"/>
      <c r="BJ251" s="105"/>
    </row>
    <row r="252" spans="2:62" ht="20.100000000000001" hidden="1" customHeight="1" outlineLevel="1">
      <c r="B252" s="100"/>
      <c r="C252" s="908"/>
      <c r="D252" s="909"/>
      <c r="E252" s="909"/>
      <c r="F252" s="910"/>
      <c r="G252" s="890"/>
      <c r="H252" s="891"/>
      <c r="I252" s="152"/>
      <c r="J252" s="152"/>
      <c r="K252" s="152"/>
      <c r="L252" s="152"/>
      <c r="M252" s="152"/>
      <c r="N252" s="152"/>
      <c r="O252" s="152"/>
      <c r="P252" s="153"/>
      <c r="Q252" s="153"/>
      <c r="R252" s="156">
        <f t="shared" si="197"/>
        <v>0</v>
      </c>
      <c r="S252" s="156">
        <f t="shared" si="198"/>
        <v>0</v>
      </c>
      <c r="U252" s="157">
        <f t="shared" ref="U252:U265" si="204">I252*$I$7+J252*$J$7+K252*$K$7+L252*$L$7+M252*$M$7+N252*$N$7+O252*$O$7+R252+S252</f>
        <v>0</v>
      </c>
      <c r="W252" s="152"/>
      <c r="X252" s="152"/>
      <c r="Y252" s="152"/>
      <c r="Z252" s="152"/>
      <c r="AA252" s="152"/>
      <c r="AB252" s="152"/>
      <c r="AC252" s="347"/>
      <c r="AD252" s="152"/>
      <c r="AE252" s="152"/>
      <c r="AF252" s="152"/>
      <c r="AG252" s="152"/>
      <c r="AH252" s="152"/>
      <c r="AI252" s="152"/>
      <c r="AJ252" s="347"/>
      <c r="AK252" s="152"/>
      <c r="AL252" s="152"/>
      <c r="AM252" s="295"/>
      <c r="AN252" s="228"/>
      <c r="AO252" s="228"/>
      <c r="AP252" s="228"/>
      <c r="AQ252" s="228"/>
      <c r="AR252" s="228"/>
      <c r="AS252" s="348"/>
      <c r="AT252" s="264">
        <f t="shared" si="174"/>
        <v>0</v>
      </c>
      <c r="AU252" s="259"/>
      <c r="AV252" s="265">
        <f t="shared" si="201"/>
        <v>0</v>
      </c>
      <c r="AX252" s="265">
        <f t="shared" ref="AX252:AX265" si="205">U252+AV252</f>
        <v>0</v>
      </c>
      <c r="AZ252" s="492">
        <f t="shared" si="202"/>
        <v>0</v>
      </c>
      <c r="BB252" s="492">
        <f t="shared" si="203"/>
        <v>0</v>
      </c>
      <c r="BD252" s="265">
        <f t="shared" ref="BD252:BD265" si="206">AZ252+BB252</f>
        <v>0</v>
      </c>
      <c r="BE252" s="105"/>
      <c r="BF252" s="105"/>
      <c r="BG252" s="105"/>
      <c r="BH252" s="105"/>
      <c r="BI252" s="105"/>
      <c r="BJ252" s="105"/>
    </row>
    <row r="253" spans="2:62" ht="20.100000000000001" hidden="1" customHeight="1" outlineLevel="1">
      <c r="B253" s="100"/>
      <c r="C253" s="908"/>
      <c r="D253" s="909"/>
      <c r="E253" s="909"/>
      <c r="F253" s="910"/>
      <c r="G253" s="890"/>
      <c r="H253" s="891"/>
      <c r="I253" s="152"/>
      <c r="J253" s="152"/>
      <c r="K253" s="152"/>
      <c r="L253" s="152"/>
      <c r="M253" s="152"/>
      <c r="N253" s="152"/>
      <c r="O253" s="152"/>
      <c r="P253" s="153"/>
      <c r="Q253" s="153"/>
      <c r="R253" s="156">
        <f t="shared" si="197"/>
        <v>0</v>
      </c>
      <c r="S253" s="156">
        <f t="shared" si="198"/>
        <v>0</v>
      </c>
      <c r="U253" s="157">
        <f t="shared" si="204"/>
        <v>0</v>
      </c>
      <c r="W253" s="152"/>
      <c r="X253" s="152"/>
      <c r="Y253" s="152"/>
      <c r="Z253" s="152"/>
      <c r="AA253" s="152"/>
      <c r="AB253" s="152"/>
      <c r="AC253" s="347"/>
      <c r="AD253" s="152"/>
      <c r="AE253" s="152"/>
      <c r="AF253" s="152"/>
      <c r="AG253" s="152"/>
      <c r="AH253" s="152"/>
      <c r="AI253" s="152"/>
      <c r="AJ253" s="347"/>
      <c r="AK253" s="152"/>
      <c r="AL253" s="152"/>
      <c r="AM253" s="295"/>
      <c r="AN253" s="228"/>
      <c r="AO253" s="228"/>
      <c r="AP253" s="228"/>
      <c r="AQ253" s="228"/>
      <c r="AR253" s="228"/>
      <c r="AS253" s="348"/>
      <c r="AT253" s="264">
        <f t="shared" si="174"/>
        <v>0</v>
      </c>
      <c r="AU253" s="259"/>
      <c r="AV253" s="265">
        <f t="shared" si="201"/>
        <v>0</v>
      </c>
      <c r="AX253" s="265">
        <f t="shared" si="205"/>
        <v>0</v>
      </c>
      <c r="AZ253" s="492">
        <f t="shared" si="202"/>
        <v>0</v>
      </c>
      <c r="BB253" s="492">
        <f t="shared" si="203"/>
        <v>0</v>
      </c>
      <c r="BD253" s="265">
        <f t="shared" si="206"/>
        <v>0</v>
      </c>
      <c r="BE253" s="105"/>
      <c r="BF253" s="105"/>
      <c r="BG253" s="105"/>
      <c r="BH253" s="105"/>
      <c r="BI253" s="105"/>
      <c r="BJ253" s="105"/>
    </row>
    <row r="254" spans="2:62" ht="20.100000000000001" hidden="1" customHeight="1" outlineLevel="1">
      <c r="B254" s="100"/>
      <c r="C254" s="908"/>
      <c r="D254" s="909"/>
      <c r="E254" s="909"/>
      <c r="F254" s="910"/>
      <c r="G254" s="890"/>
      <c r="H254" s="891"/>
      <c r="I254" s="152"/>
      <c r="J254" s="152"/>
      <c r="K254" s="152"/>
      <c r="L254" s="152"/>
      <c r="M254" s="152"/>
      <c r="N254" s="152"/>
      <c r="O254" s="152"/>
      <c r="P254" s="153"/>
      <c r="Q254" s="153"/>
      <c r="R254" s="156">
        <f t="shared" si="197"/>
        <v>0</v>
      </c>
      <c r="S254" s="156">
        <f t="shared" si="198"/>
        <v>0</v>
      </c>
      <c r="U254" s="157">
        <f t="shared" si="204"/>
        <v>0</v>
      </c>
      <c r="W254" s="152"/>
      <c r="X254" s="152"/>
      <c r="Y254" s="152"/>
      <c r="Z254" s="152"/>
      <c r="AA254" s="152"/>
      <c r="AB254" s="152"/>
      <c r="AC254" s="347"/>
      <c r="AD254" s="152"/>
      <c r="AE254" s="152"/>
      <c r="AF254" s="152"/>
      <c r="AG254" s="152"/>
      <c r="AH254" s="152"/>
      <c r="AI254" s="152"/>
      <c r="AJ254" s="347"/>
      <c r="AK254" s="152"/>
      <c r="AL254" s="152"/>
      <c r="AM254" s="295"/>
      <c r="AN254" s="228"/>
      <c r="AO254" s="228"/>
      <c r="AP254" s="228"/>
      <c r="AQ254" s="228"/>
      <c r="AR254" s="228"/>
      <c r="AS254" s="348"/>
      <c r="AT254" s="264">
        <f t="shared" si="174"/>
        <v>0</v>
      </c>
      <c r="AU254" s="259"/>
      <c r="AV254" s="265">
        <f t="shared" si="201"/>
        <v>0</v>
      </c>
      <c r="AX254" s="265">
        <f t="shared" si="205"/>
        <v>0</v>
      </c>
      <c r="AZ254" s="492">
        <f t="shared" si="202"/>
        <v>0</v>
      </c>
      <c r="BB254" s="492">
        <f t="shared" si="203"/>
        <v>0</v>
      </c>
      <c r="BD254" s="265">
        <f t="shared" si="206"/>
        <v>0</v>
      </c>
      <c r="BE254" s="105"/>
      <c r="BF254" s="105"/>
      <c r="BG254" s="105"/>
      <c r="BH254" s="105"/>
      <c r="BI254" s="105"/>
      <c r="BJ254" s="105"/>
    </row>
    <row r="255" spans="2:62" ht="20.100000000000001" hidden="1" customHeight="1" outlineLevel="1">
      <c r="B255" s="100"/>
      <c r="C255" s="908"/>
      <c r="D255" s="909"/>
      <c r="E255" s="909"/>
      <c r="F255" s="910"/>
      <c r="G255" s="890"/>
      <c r="H255" s="891"/>
      <c r="I255" s="152"/>
      <c r="J255" s="152"/>
      <c r="K255" s="152"/>
      <c r="L255" s="152"/>
      <c r="M255" s="152"/>
      <c r="N255" s="152"/>
      <c r="O255" s="152"/>
      <c r="P255" s="153"/>
      <c r="Q255" s="153"/>
      <c r="R255" s="156">
        <f t="shared" si="197"/>
        <v>0</v>
      </c>
      <c r="S255" s="156">
        <f t="shared" si="198"/>
        <v>0</v>
      </c>
      <c r="U255" s="157">
        <f t="shared" si="204"/>
        <v>0</v>
      </c>
      <c r="W255" s="152"/>
      <c r="X255" s="152"/>
      <c r="Y255" s="152"/>
      <c r="Z255" s="152"/>
      <c r="AA255" s="152"/>
      <c r="AB255" s="152"/>
      <c r="AC255" s="347"/>
      <c r="AD255" s="152"/>
      <c r="AE255" s="152"/>
      <c r="AF255" s="152"/>
      <c r="AG255" s="152"/>
      <c r="AH255" s="152"/>
      <c r="AI255" s="152"/>
      <c r="AJ255" s="347"/>
      <c r="AK255" s="152"/>
      <c r="AL255" s="152"/>
      <c r="AM255" s="295"/>
      <c r="AN255" s="228"/>
      <c r="AO255" s="228"/>
      <c r="AP255" s="228"/>
      <c r="AQ255" s="228"/>
      <c r="AR255" s="228"/>
      <c r="AS255" s="348"/>
      <c r="AT255" s="264">
        <f t="shared" si="174"/>
        <v>0</v>
      </c>
      <c r="AU255" s="259"/>
      <c r="AV255" s="265">
        <f t="shared" si="201"/>
        <v>0</v>
      </c>
      <c r="AX255" s="265">
        <f t="shared" si="205"/>
        <v>0</v>
      </c>
      <c r="AZ255" s="492">
        <f t="shared" si="202"/>
        <v>0</v>
      </c>
      <c r="BB255" s="492">
        <f t="shared" si="203"/>
        <v>0</v>
      </c>
      <c r="BD255" s="265">
        <f t="shared" si="206"/>
        <v>0</v>
      </c>
      <c r="BE255" s="105"/>
      <c r="BF255" s="105"/>
      <c r="BG255" s="105"/>
      <c r="BH255" s="105"/>
      <c r="BI255" s="105"/>
      <c r="BJ255" s="105"/>
    </row>
    <row r="256" spans="2:62" ht="20.100000000000001" hidden="1" customHeight="1" outlineLevel="1">
      <c r="B256" s="100"/>
      <c r="C256" s="908"/>
      <c r="D256" s="909"/>
      <c r="E256" s="909"/>
      <c r="F256" s="910"/>
      <c r="G256" s="890"/>
      <c r="H256" s="891"/>
      <c r="I256" s="152"/>
      <c r="J256" s="152"/>
      <c r="K256" s="152"/>
      <c r="L256" s="152"/>
      <c r="M256" s="152"/>
      <c r="N256" s="152"/>
      <c r="O256" s="152"/>
      <c r="P256" s="153"/>
      <c r="Q256" s="153"/>
      <c r="R256" s="156">
        <f t="shared" si="197"/>
        <v>0</v>
      </c>
      <c r="S256" s="156">
        <f t="shared" si="198"/>
        <v>0</v>
      </c>
      <c r="U256" s="157">
        <f t="shared" si="204"/>
        <v>0</v>
      </c>
      <c r="W256" s="152"/>
      <c r="X256" s="152"/>
      <c r="Y256" s="152"/>
      <c r="Z256" s="152"/>
      <c r="AA256" s="152"/>
      <c r="AB256" s="152"/>
      <c r="AC256" s="347"/>
      <c r="AD256" s="152"/>
      <c r="AE256" s="152"/>
      <c r="AF256" s="152"/>
      <c r="AG256" s="152"/>
      <c r="AH256" s="152"/>
      <c r="AI256" s="152"/>
      <c r="AJ256" s="347"/>
      <c r="AK256" s="152"/>
      <c r="AL256" s="152"/>
      <c r="AM256" s="295"/>
      <c r="AN256" s="228"/>
      <c r="AO256" s="228"/>
      <c r="AP256" s="228"/>
      <c r="AQ256" s="228"/>
      <c r="AR256" s="228"/>
      <c r="AS256" s="348"/>
      <c r="AT256" s="264">
        <f t="shared" si="174"/>
        <v>0</v>
      </c>
      <c r="AU256" s="259"/>
      <c r="AV256" s="265">
        <f t="shared" si="201"/>
        <v>0</v>
      </c>
      <c r="AX256" s="265">
        <f t="shared" si="205"/>
        <v>0</v>
      </c>
      <c r="AZ256" s="492">
        <f t="shared" si="202"/>
        <v>0</v>
      </c>
      <c r="BB256" s="492">
        <f t="shared" si="203"/>
        <v>0</v>
      </c>
      <c r="BD256" s="265">
        <f t="shared" si="206"/>
        <v>0</v>
      </c>
      <c r="BE256" s="105"/>
      <c r="BF256" s="105"/>
      <c r="BG256" s="105"/>
      <c r="BH256" s="105"/>
      <c r="BI256" s="105"/>
      <c r="BJ256" s="105"/>
    </row>
    <row r="257" spans="2:62" ht="20.100000000000001" hidden="1" customHeight="1" outlineLevel="1">
      <c r="B257" s="100"/>
      <c r="C257" s="908"/>
      <c r="D257" s="909"/>
      <c r="E257" s="909"/>
      <c r="F257" s="910"/>
      <c r="G257" s="890"/>
      <c r="H257" s="891"/>
      <c r="I257" s="152"/>
      <c r="J257" s="152"/>
      <c r="K257" s="152"/>
      <c r="L257" s="152"/>
      <c r="M257" s="152"/>
      <c r="N257" s="152"/>
      <c r="O257" s="152"/>
      <c r="P257" s="153"/>
      <c r="Q257" s="153"/>
      <c r="R257" s="156">
        <f t="shared" si="197"/>
        <v>0</v>
      </c>
      <c r="S257" s="156">
        <f t="shared" si="198"/>
        <v>0</v>
      </c>
      <c r="U257" s="157">
        <f t="shared" si="204"/>
        <v>0</v>
      </c>
      <c r="W257" s="152"/>
      <c r="X257" s="152"/>
      <c r="Y257" s="152"/>
      <c r="Z257" s="152"/>
      <c r="AA257" s="152"/>
      <c r="AB257" s="152"/>
      <c r="AC257" s="347"/>
      <c r="AD257" s="152"/>
      <c r="AE257" s="152"/>
      <c r="AF257" s="152"/>
      <c r="AG257" s="152"/>
      <c r="AH257" s="152"/>
      <c r="AI257" s="152"/>
      <c r="AJ257" s="347"/>
      <c r="AK257" s="152"/>
      <c r="AL257" s="152"/>
      <c r="AM257" s="295"/>
      <c r="AN257" s="228"/>
      <c r="AO257" s="228"/>
      <c r="AP257" s="228"/>
      <c r="AQ257" s="228"/>
      <c r="AR257" s="228"/>
      <c r="AS257" s="348"/>
      <c r="AT257" s="264">
        <f t="shared" si="174"/>
        <v>0</v>
      </c>
      <c r="AU257" s="259"/>
      <c r="AV257" s="265">
        <f t="shared" si="201"/>
        <v>0</v>
      </c>
      <c r="AX257" s="265">
        <f t="shared" si="205"/>
        <v>0</v>
      </c>
      <c r="AZ257" s="492">
        <f t="shared" si="202"/>
        <v>0</v>
      </c>
      <c r="BB257" s="492">
        <f t="shared" si="203"/>
        <v>0</v>
      </c>
      <c r="BD257" s="265">
        <f t="shared" si="206"/>
        <v>0</v>
      </c>
      <c r="BE257" s="105"/>
      <c r="BF257" s="105"/>
      <c r="BG257" s="105"/>
      <c r="BH257" s="105"/>
      <c r="BI257" s="105"/>
      <c r="BJ257" s="105"/>
    </row>
    <row r="258" spans="2:62" ht="20.100000000000001" hidden="1" customHeight="1" outlineLevel="1">
      <c r="B258" s="100"/>
      <c r="C258" s="908"/>
      <c r="D258" s="909"/>
      <c r="E258" s="909"/>
      <c r="F258" s="910"/>
      <c r="G258" s="890"/>
      <c r="H258" s="891"/>
      <c r="I258" s="152"/>
      <c r="J258" s="152"/>
      <c r="K258" s="152"/>
      <c r="L258" s="152"/>
      <c r="M258" s="152"/>
      <c r="N258" s="152"/>
      <c r="O258" s="152"/>
      <c r="P258" s="153"/>
      <c r="Q258" s="153"/>
      <c r="R258" s="156">
        <f t="shared" si="197"/>
        <v>0</v>
      </c>
      <c r="S258" s="156">
        <f t="shared" si="198"/>
        <v>0</v>
      </c>
      <c r="U258" s="157">
        <f t="shared" si="204"/>
        <v>0</v>
      </c>
      <c r="W258" s="152"/>
      <c r="X258" s="152"/>
      <c r="Y258" s="152"/>
      <c r="Z258" s="152"/>
      <c r="AA258" s="152"/>
      <c r="AB258" s="152"/>
      <c r="AC258" s="347"/>
      <c r="AD258" s="152"/>
      <c r="AE258" s="152"/>
      <c r="AF258" s="152"/>
      <c r="AG258" s="152"/>
      <c r="AH258" s="152"/>
      <c r="AI258" s="152"/>
      <c r="AJ258" s="347"/>
      <c r="AK258" s="152"/>
      <c r="AL258" s="152"/>
      <c r="AM258" s="295"/>
      <c r="AN258" s="228"/>
      <c r="AO258" s="228"/>
      <c r="AP258" s="228"/>
      <c r="AQ258" s="228"/>
      <c r="AR258" s="228"/>
      <c r="AS258" s="348"/>
      <c r="AT258" s="264">
        <f t="shared" si="174"/>
        <v>0</v>
      </c>
      <c r="AU258" s="259"/>
      <c r="AV258" s="265">
        <f t="shared" si="201"/>
        <v>0</v>
      </c>
      <c r="AX258" s="265">
        <f t="shared" si="205"/>
        <v>0</v>
      </c>
      <c r="AZ258" s="492">
        <f t="shared" si="202"/>
        <v>0</v>
      </c>
      <c r="BB258" s="492">
        <f t="shared" si="203"/>
        <v>0</v>
      </c>
      <c r="BD258" s="265">
        <f t="shared" si="206"/>
        <v>0</v>
      </c>
      <c r="BE258" s="105"/>
      <c r="BF258" s="105"/>
      <c r="BG258" s="105"/>
      <c r="BH258" s="105"/>
      <c r="BI258" s="105"/>
      <c r="BJ258" s="105"/>
    </row>
    <row r="259" spans="2:62" ht="20.100000000000001" hidden="1" customHeight="1" outlineLevel="1">
      <c r="B259" s="100"/>
      <c r="C259" s="908"/>
      <c r="D259" s="909"/>
      <c r="E259" s="909"/>
      <c r="F259" s="910"/>
      <c r="G259" s="890"/>
      <c r="H259" s="891"/>
      <c r="I259" s="152"/>
      <c r="J259" s="152"/>
      <c r="K259" s="152"/>
      <c r="L259" s="152"/>
      <c r="M259" s="152"/>
      <c r="N259" s="152"/>
      <c r="O259" s="152"/>
      <c r="P259" s="153"/>
      <c r="Q259" s="153"/>
      <c r="R259" s="156">
        <f t="shared" si="197"/>
        <v>0</v>
      </c>
      <c r="S259" s="156">
        <f t="shared" si="198"/>
        <v>0</v>
      </c>
      <c r="U259" s="157">
        <f t="shared" si="204"/>
        <v>0</v>
      </c>
      <c r="W259" s="152"/>
      <c r="X259" s="152"/>
      <c r="Y259" s="152"/>
      <c r="Z259" s="152"/>
      <c r="AA259" s="152"/>
      <c r="AB259" s="152"/>
      <c r="AC259" s="347"/>
      <c r="AD259" s="152"/>
      <c r="AE259" s="152"/>
      <c r="AF259" s="152"/>
      <c r="AG259" s="152"/>
      <c r="AH259" s="152"/>
      <c r="AI259" s="152"/>
      <c r="AJ259" s="347"/>
      <c r="AK259" s="152"/>
      <c r="AL259" s="152"/>
      <c r="AM259" s="295"/>
      <c r="AN259" s="228"/>
      <c r="AO259" s="228"/>
      <c r="AP259" s="228"/>
      <c r="AQ259" s="228"/>
      <c r="AR259" s="228"/>
      <c r="AS259" s="348"/>
      <c r="AT259" s="264">
        <f t="shared" si="174"/>
        <v>0</v>
      </c>
      <c r="AU259" s="259"/>
      <c r="AV259" s="265">
        <f t="shared" si="201"/>
        <v>0</v>
      </c>
      <c r="AX259" s="265">
        <f t="shared" si="205"/>
        <v>0</v>
      </c>
      <c r="AZ259" s="492">
        <f t="shared" si="202"/>
        <v>0</v>
      </c>
      <c r="BB259" s="492">
        <f t="shared" si="203"/>
        <v>0</v>
      </c>
      <c r="BD259" s="265">
        <f t="shared" si="206"/>
        <v>0</v>
      </c>
      <c r="BE259" s="105"/>
      <c r="BF259" s="105"/>
      <c r="BG259" s="105"/>
      <c r="BH259" s="105"/>
      <c r="BI259" s="105"/>
      <c r="BJ259" s="105"/>
    </row>
    <row r="260" spans="2:62" ht="20.100000000000001" hidden="1" customHeight="1" outlineLevel="1">
      <c r="B260" s="100"/>
      <c r="C260" s="908"/>
      <c r="D260" s="909"/>
      <c r="E260" s="909"/>
      <c r="F260" s="910"/>
      <c r="G260" s="890"/>
      <c r="H260" s="891"/>
      <c r="I260" s="152"/>
      <c r="J260" s="152"/>
      <c r="K260" s="152"/>
      <c r="L260" s="152"/>
      <c r="M260" s="152"/>
      <c r="N260" s="152"/>
      <c r="O260" s="152"/>
      <c r="P260" s="153"/>
      <c r="Q260" s="153"/>
      <c r="R260" s="156">
        <f t="shared" si="197"/>
        <v>0</v>
      </c>
      <c r="S260" s="156">
        <f t="shared" si="198"/>
        <v>0</v>
      </c>
      <c r="U260" s="157">
        <f t="shared" si="204"/>
        <v>0</v>
      </c>
      <c r="W260" s="152"/>
      <c r="X260" s="152"/>
      <c r="Y260" s="152"/>
      <c r="Z260" s="152"/>
      <c r="AA260" s="152"/>
      <c r="AB260" s="152"/>
      <c r="AC260" s="347"/>
      <c r="AD260" s="152"/>
      <c r="AE260" s="152"/>
      <c r="AF260" s="152"/>
      <c r="AG260" s="152"/>
      <c r="AH260" s="152"/>
      <c r="AI260" s="152"/>
      <c r="AJ260" s="347"/>
      <c r="AK260" s="152"/>
      <c r="AL260" s="152"/>
      <c r="AM260" s="295"/>
      <c r="AN260" s="228"/>
      <c r="AO260" s="228"/>
      <c r="AP260" s="228"/>
      <c r="AQ260" s="228"/>
      <c r="AR260" s="228"/>
      <c r="AS260" s="348"/>
      <c r="AT260" s="264">
        <f t="shared" si="174"/>
        <v>0</v>
      </c>
      <c r="AU260" s="259"/>
      <c r="AV260" s="265">
        <f t="shared" si="201"/>
        <v>0</v>
      </c>
      <c r="AX260" s="265">
        <f t="shared" si="205"/>
        <v>0</v>
      </c>
      <c r="AZ260" s="492">
        <f t="shared" si="202"/>
        <v>0</v>
      </c>
      <c r="BB260" s="492">
        <f t="shared" si="203"/>
        <v>0</v>
      </c>
      <c r="BD260" s="265">
        <f t="shared" si="206"/>
        <v>0</v>
      </c>
      <c r="BE260" s="105"/>
      <c r="BF260" s="105"/>
      <c r="BG260" s="105"/>
      <c r="BH260" s="105"/>
      <c r="BI260" s="105"/>
      <c r="BJ260" s="105"/>
    </row>
    <row r="261" spans="2:62" ht="20.100000000000001" hidden="1" customHeight="1" outlineLevel="1">
      <c r="B261" s="100"/>
      <c r="C261" s="908"/>
      <c r="D261" s="909"/>
      <c r="E261" s="909"/>
      <c r="F261" s="910"/>
      <c r="G261" s="890"/>
      <c r="H261" s="891"/>
      <c r="I261" s="152"/>
      <c r="J261" s="152"/>
      <c r="K261" s="152"/>
      <c r="L261" s="152"/>
      <c r="M261" s="152"/>
      <c r="N261" s="152"/>
      <c r="O261" s="152"/>
      <c r="P261" s="153"/>
      <c r="Q261" s="153"/>
      <c r="R261" s="156">
        <f t="shared" si="197"/>
        <v>0</v>
      </c>
      <c r="S261" s="156">
        <f t="shared" si="198"/>
        <v>0</v>
      </c>
      <c r="U261" s="157">
        <f t="shared" si="204"/>
        <v>0</v>
      </c>
      <c r="W261" s="152"/>
      <c r="X261" s="152"/>
      <c r="Y261" s="152"/>
      <c r="Z261" s="152"/>
      <c r="AA261" s="152"/>
      <c r="AB261" s="152"/>
      <c r="AC261" s="347"/>
      <c r="AD261" s="152"/>
      <c r="AE261" s="152"/>
      <c r="AF261" s="152"/>
      <c r="AG261" s="152"/>
      <c r="AH261" s="152"/>
      <c r="AI261" s="152"/>
      <c r="AJ261" s="347"/>
      <c r="AK261" s="152"/>
      <c r="AL261" s="152"/>
      <c r="AM261" s="295"/>
      <c r="AN261" s="228"/>
      <c r="AO261" s="228"/>
      <c r="AP261" s="228"/>
      <c r="AQ261" s="228"/>
      <c r="AR261" s="228"/>
      <c r="AS261" s="348"/>
      <c r="AT261" s="264">
        <f t="shared" si="174"/>
        <v>0</v>
      </c>
      <c r="AU261" s="259"/>
      <c r="AV261" s="265">
        <f t="shared" si="201"/>
        <v>0</v>
      </c>
      <c r="AX261" s="265">
        <f t="shared" si="205"/>
        <v>0</v>
      </c>
      <c r="AZ261" s="492">
        <f t="shared" si="202"/>
        <v>0</v>
      </c>
      <c r="BB261" s="492">
        <f t="shared" si="203"/>
        <v>0</v>
      </c>
      <c r="BD261" s="265">
        <f t="shared" si="206"/>
        <v>0</v>
      </c>
      <c r="BE261" s="105"/>
      <c r="BF261" s="105"/>
      <c r="BG261" s="105"/>
      <c r="BH261" s="105"/>
      <c r="BI261" s="105"/>
      <c r="BJ261" s="105"/>
    </row>
    <row r="262" spans="2:62" ht="20.100000000000001" hidden="1" customHeight="1" outlineLevel="1">
      <c r="B262" s="100"/>
      <c r="C262" s="908"/>
      <c r="D262" s="909"/>
      <c r="E262" s="909"/>
      <c r="F262" s="910"/>
      <c r="G262" s="890"/>
      <c r="H262" s="891"/>
      <c r="I262" s="152"/>
      <c r="J262" s="152"/>
      <c r="K262" s="152"/>
      <c r="L262" s="152"/>
      <c r="M262" s="152"/>
      <c r="N262" s="152"/>
      <c r="O262" s="152"/>
      <c r="P262" s="153"/>
      <c r="Q262" s="153"/>
      <c r="R262" s="156">
        <f t="shared" si="197"/>
        <v>0</v>
      </c>
      <c r="S262" s="156">
        <f t="shared" si="198"/>
        <v>0</v>
      </c>
      <c r="U262" s="157">
        <f t="shared" si="204"/>
        <v>0</v>
      </c>
      <c r="W262" s="152"/>
      <c r="X262" s="152"/>
      <c r="Y262" s="152"/>
      <c r="Z262" s="152"/>
      <c r="AA262" s="152"/>
      <c r="AB262" s="152"/>
      <c r="AC262" s="347"/>
      <c r="AD262" s="152"/>
      <c r="AE262" s="152"/>
      <c r="AF262" s="152"/>
      <c r="AG262" s="152"/>
      <c r="AH262" s="152"/>
      <c r="AI262" s="152"/>
      <c r="AJ262" s="347"/>
      <c r="AK262" s="152"/>
      <c r="AL262" s="152"/>
      <c r="AM262" s="295"/>
      <c r="AN262" s="228"/>
      <c r="AO262" s="228"/>
      <c r="AP262" s="228"/>
      <c r="AQ262" s="228"/>
      <c r="AR262" s="228"/>
      <c r="AS262" s="348"/>
      <c r="AT262" s="264">
        <f t="shared" si="174"/>
        <v>0</v>
      </c>
      <c r="AU262" s="259"/>
      <c r="AV262" s="265">
        <f t="shared" si="201"/>
        <v>0</v>
      </c>
      <c r="AX262" s="265">
        <f t="shared" si="205"/>
        <v>0</v>
      </c>
      <c r="AZ262" s="492">
        <f t="shared" si="202"/>
        <v>0</v>
      </c>
      <c r="BB262" s="492">
        <f t="shared" si="203"/>
        <v>0</v>
      </c>
      <c r="BD262" s="265">
        <f t="shared" si="206"/>
        <v>0</v>
      </c>
      <c r="BE262" s="105"/>
      <c r="BF262" s="105"/>
      <c r="BG262" s="105"/>
      <c r="BH262" s="105"/>
      <c r="BI262" s="105"/>
      <c r="BJ262" s="105"/>
    </row>
    <row r="263" spans="2:62" ht="20.100000000000001" hidden="1" customHeight="1" outlineLevel="1">
      <c r="B263" s="100"/>
      <c r="C263" s="908"/>
      <c r="D263" s="909"/>
      <c r="E263" s="909"/>
      <c r="F263" s="910"/>
      <c r="G263" s="890"/>
      <c r="H263" s="891"/>
      <c r="I263" s="152"/>
      <c r="J263" s="152"/>
      <c r="K263" s="152"/>
      <c r="L263" s="152"/>
      <c r="M263" s="152"/>
      <c r="N263" s="152"/>
      <c r="O263" s="152"/>
      <c r="P263" s="153"/>
      <c r="Q263" s="153"/>
      <c r="R263" s="156">
        <f t="shared" si="197"/>
        <v>0</v>
      </c>
      <c r="S263" s="156">
        <f t="shared" si="198"/>
        <v>0</v>
      </c>
      <c r="U263" s="157">
        <f t="shared" si="204"/>
        <v>0</v>
      </c>
      <c r="W263" s="152"/>
      <c r="X263" s="152"/>
      <c r="Y263" s="152"/>
      <c r="Z263" s="152"/>
      <c r="AA263" s="152"/>
      <c r="AB263" s="152"/>
      <c r="AC263" s="347"/>
      <c r="AD263" s="152"/>
      <c r="AE263" s="152"/>
      <c r="AF263" s="152"/>
      <c r="AG263" s="152"/>
      <c r="AH263" s="152"/>
      <c r="AI263" s="152"/>
      <c r="AJ263" s="347"/>
      <c r="AK263" s="152"/>
      <c r="AL263" s="152"/>
      <c r="AM263" s="295"/>
      <c r="AN263" s="228"/>
      <c r="AO263" s="228"/>
      <c r="AP263" s="228"/>
      <c r="AQ263" s="228"/>
      <c r="AR263" s="228"/>
      <c r="AS263" s="348"/>
      <c r="AT263" s="264">
        <f t="shared" si="174"/>
        <v>0</v>
      </c>
      <c r="AU263" s="259"/>
      <c r="AV263" s="265">
        <f t="shared" si="201"/>
        <v>0</v>
      </c>
      <c r="AX263" s="265">
        <f t="shared" si="205"/>
        <v>0</v>
      </c>
      <c r="AZ263" s="492">
        <f t="shared" si="202"/>
        <v>0</v>
      </c>
      <c r="BB263" s="492">
        <f t="shared" si="203"/>
        <v>0</v>
      </c>
      <c r="BD263" s="265">
        <f t="shared" si="206"/>
        <v>0</v>
      </c>
      <c r="BE263" s="105"/>
      <c r="BF263" s="105"/>
      <c r="BG263" s="105"/>
      <c r="BH263" s="105"/>
      <c r="BI263" s="105"/>
      <c r="BJ263" s="105"/>
    </row>
    <row r="264" spans="2:62" ht="20.100000000000001" hidden="1" customHeight="1" outlineLevel="1">
      <c r="B264" s="100"/>
      <c r="C264" s="908"/>
      <c r="D264" s="909"/>
      <c r="E264" s="909"/>
      <c r="F264" s="910"/>
      <c r="G264" s="890"/>
      <c r="H264" s="891"/>
      <c r="I264" s="152"/>
      <c r="J264" s="152"/>
      <c r="K264" s="152"/>
      <c r="L264" s="152"/>
      <c r="M264" s="152"/>
      <c r="N264" s="152"/>
      <c r="O264" s="152"/>
      <c r="P264" s="153"/>
      <c r="Q264" s="153"/>
      <c r="R264" s="156">
        <f t="shared" si="197"/>
        <v>0</v>
      </c>
      <c r="S264" s="156">
        <f t="shared" si="198"/>
        <v>0</v>
      </c>
      <c r="U264" s="157">
        <f t="shared" si="204"/>
        <v>0</v>
      </c>
      <c r="W264" s="152"/>
      <c r="X264" s="152"/>
      <c r="Y264" s="152"/>
      <c r="Z264" s="152"/>
      <c r="AA264" s="152"/>
      <c r="AB264" s="152"/>
      <c r="AC264" s="347"/>
      <c r="AD264" s="152"/>
      <c r="AE264" s="152"/>
      <c r="AF264" s="152"/>
      <c r="AG264" s="152"/>
      <c r="AH264" s="152"/>
      <c r="AI264" s="152"/>
      <c r="AJ264" s="347"/>
      <c r="AK264" s="152"/>
      <c r="AL264" s="152"/>
      <c r="AM264" s="295"/>
      <c r="AN264" s="228"/>
      <c r="AO264" s="228"/>
      <c r="AP264" s="228"/>
      <c r="AQ264" s="228"/>
      <c r="AR264" s="228"/>
      <c r="AS264" s="348"/>
      <c r="AT264" s="264">
        <f t="shared" si="174"/>
        <v>0</v>
      </c>
      <c r="AU264" s="259"/>
      <c r="AV264" s="265">
        <f t="shared" si="201"/>
        <v>0</v>
      </c>
      <c r="AX264" s="265">
        <f t="shared" si="205"/>
        <v>0</v>
      </c>
      <c r="AZ264" s="492">
        <f t="shared" si="202"/>
        <v>0</v>
      </c>
      <c r="BB264" s="492">
        <f t="shared" si="203"/>
        <v>0</v>
      </c>
      <c r="BD264" s="265">
        <f t="shared" si="206"/>
        <v>0</v>
      </c>
      <c r="BE264" s="105"/>
      <c r="BF264" s="105"/>
      <c r="BG264" s="105"/>
      <c r="BH264" s="105"/>
      <c r="BI264" s="105"/>
      <c r="BJ264" s="105"/>
    </row>
    <row r="265" spans="2:62" ht="20.100000000000001" hidden="1" customHeight="1" outlineLevel="1">
      <c r="B265" s="100"/>
      <c r="C265" s="908"/>
      <c r="D265" s="909"/>
      <c r="E265" s="909"/>
      <c r="F265" s="910"/>
      <c r="G265" s="890"/>
      <c r="H265" s="891"/>
      <c r="I265" s="152"/>
      <c r="J265" s="152"/>
      <c r="K265" s="152"/>
      <c r="L265" s="152"/>
      <c r="M265" s="152"/>
      <c r="N265" s="152"/>
      <c r="O265" s="152"/>
      <c r="P265" s="153"/>
      <c r="Q265" s="153"/>
      <c r="R265" s="156">
        <f t="shared" si="197"/>
        <v>0</v>
      </c>
      <c r="S265" s="156">
        <f t="shared" si="198"/>
        <v>0</v>
      </c>
      <c r="U265" s="157">
        <f t="shared" si="204"/>
        <v>0</v>
      </c>
      <c r="W265" s="152"/>
      <c r="X265" s="152"/>
      <c r="Y265" s="152"/>
      <c r="Z265" s="152"/>
      <c r="AA265" s="152"/>
      <c r="AB265" s="152"/>
      <c r="AC265" s="347"/>
      <c r="AD265" s="152"/>
      <c r="AE265" s="152"/>
      <c r="AF265" s="152"/>
      <c r="AG265" s="152"/>
      <c r="AH265" s="152"/>
      <c r="AI265" s="152"/>
      <c r="AJ265" s="347"/>
      <c r="AK265" s="152"/>
      <c r="AL265" s="152"/>
      <c r="AM265" s="295"/>
      <c r="AN265" s="228"/>
      <c r="AO265" s="228"/>
      <c r="AP265" s="228"/>
      <c r="AQ265" s="228"/>
      <c r="AR265" s="228"/>
      <c r="AS265" s="348"/>
      <c r="AT265" s="264">
        <f t="shared" si="174"/>
        <v>0</v>
      </c>
      <c r="AU265" s="259"/>
      <c r="AV265" s="265">
        <f t="shared" si="201"/>
        <v>0</v>
      </c>
      <c r="AX265" s="265">
        <f t="shared" si="205"/>
        <v>0</v>
      </c>
      <c r="AZ265" s="492">
        <f t="shared" si="202"/>
        <v>0</v>
      </c>
      <c r="BB265" s="492">
        <f t="shared" si="203"/>
        <v>0</v>
      </c>
      <c r="BD265" s="265">
        <f t="shared" si="206"/>
        <v>0</v>
      </c>
      <c r="BE265" s="105"/>
      <c r="BF265" s="105"/>
      <c r="BG265" s="105"/>
      <c r="BH265" s="105"/>
      <c r="BI265" s="105"/>
      <c r="BJ265" s="105"/>
    </row>
    <row r="266" spans="2:62" ht="9.9499999999999993" hidden="1" customHeight="1" outlineLevel="1">
      <c r="B266" s="101"/>
      <c r="C266" s="208"/>
      <c r="D266" s="208"/>
      <c r="E266" s="208"/>
      <c r="F266" s="208"/>
      <c r="G266" s="237"/>
      <c r="H266" s="207"/>
      <c r="I266" s="257"/>
      <c r="J266" s="257"/>
      <c r="K266" s="257"/>
      <c r="L266" s="257"/>
      <c r="M266" s="257"/>
      <c r="N266" s="257"/>
      <c r="O266" s="257"/>
      <c r="P266" s="256"/>
      <c r="Q266" s="102"/>
      <c r="R266" s="102"/>
      <c r="S266" s="102"/>
      <c r="U266" s="98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Z266" s="493"/>
      <c r="BE266" s="105"/>
      <c r="BF266" s="105"/>
      <c r="BG266" s="105"/>
      <c r="BH266" s="105"/>
      <c r="BI266" s="105"/>
      <c r="BJ266" s="105"/>
    </row>
    <row r="267" spans="2:62" ht="20.100000000000001" customHeight="1" collapsed="1">
      <c r="B267" s="8">
        <f>B250+1</f>
        <v>16</v>
      </c>
      <c r="C267" s="916"/>
      <c r="D267" s="917"/>
      <c r="E267" s="917"/>
      <c r="F267" s="918"/>
      <c r="G267" s="429"/>
      <c r="H267" s="206">
        <v>1</v>
      </c>
      <c r="I267" s="642">
        <f t="shared" ref="I267" si="207">$H267*SUM(I268:I282)</f>
        <v>0</v>
      </c>
      <c r="J267" s="643">
        <f t="shared" ref="J267:O267" si="208">$H267*SUM(J268:J282)</f>
        <v>0</v>
      </c>
      <c r="K267" s="644">
        <f t="shared" si="208"/>
        <v>0</v>
      </c>
      <c r="L267" s="645">
        <f t="shared" si="208"/>
        <v>0</v>
      </c>
      <c r="M267" s="645">
        <f t="shared" si="208"/>
        <v>0</v>
      </c>
      <c r="N267" s="644">
        <f t="shared" si="208"/>
        <v>0</v>
      </c>
      <c r="O267" s="642">
        <f t="shared" si="208"/>
        <v>0</v>
      </c>
      <c r="P267" s="209">
        <f t="shared" ref="P267:Q267" si="209">$H267*SUM(P268:P282)</f>
        <v>0</v>
      </c>
      <c r="Q267" s="210">
        <f t="shared" si="209"/>
        <v>0</v>
      </c>
      <c r="R267" s="136">
        <f t="shared" ref="R267:R282" si="210">P267*(1+Gewinn)*(1+SicherheitAngebot)</f>
        <v>0</v>
      </c>
      <c r="S267" s="137">
        <f t="shared" ref="S267:S282" si="211">Q267*(1+MGKZ)*(1+Gewinn)*(1+SicherheitAngebot)</f>
        <v>0</v>
      </c>
      <c r="U267" s="10">
        <f>I267*$I$7+J267*$J$7+K267*$K$7+L267*$L$7+M267*$M$7+N267*$N$7+O267*$O$7+R267+S267</f>
        <v>0</v>
      </c>
      <c r="W267" s="646">
        <f t="shared" ref="W267:AB267" si="212">$H267*SUM(W268:W282)</f>
        <v>0</v>
      </c>
      <c r="X267" s="647">
        <f t="shared" si="212"/>
        <v>0</v>
      </c>
      <c r="Y267" s="648">
        <f t="shared" si="212"/>
        <v>0</v>
      </c>
      <c r="Z267" s="649">
        <f t="shared" si="212"/>
        <v>0</v>
      </c>
      <c r="AA267" s="648">
        <f t="shared" si="212"/>
        <v>0</v>
      </c>
      <c r="AB267" s="646">
        <f t="shared" si="212"/>
        <v>0</v>
      </c>
      <c r="AC267" s="258"/>
      <c r="AD267" s="646">
        <f t="shared" ref="AD267:AM267" si="213">$H267*SUM(AD268:AD282)</f>
        <v>0</v>
      </c>
      <c r="AE267" s="647">
        <f t="shared" si="213"/>
        <v>0</v>
      </c>
      <c r="AF267" s="648">
        <f t="shared" si="213"/>
        <v>0</v>
      </c>
      <c r="AG267" s="649">
        <f t="shared" si="213"/>
        <v>0</v>
      </c>
      <c r="AH267" s="648">
        <f t="shared" si="213"/>
        <v>0</v>
      </c>
      <c r="AI267" s="646">
        <f t="shared" si="213"/>
        <v>0</v>
      </c>
      <c r="AJ267" s="258"/>
      <c r="AK267" s="653">
        <f t="shared" si="213"/>
        <v>0</v>
      </c>
      <c r="AL267" s="653">
        <f t="shared" si="213"/>
        <v>0</v>
      </c>
      <c r="AM267" s="653">
        <f t="shared" si="213"/>
        <v>0</v>
      </c>
      <c r="AN267" s="227">
        <f>$H267*SUM(AN268:AN282)*(1+Gewinn)*(1+SicherheitAngebot)</f>
        <v>0</v>
      </c>
      <c r="AO267" s="227">
        <f>$H267*SUM(AO268:AO282)*(1+Gewinn)*(1+SicherheitAngebot)</f>
        <v>0</v>
      </c>
      <c r="AP267" s="227">
        <f>$H267*SUM(AP268:AP282)*(1+Gewinn)*(1+SicherheitAngebot)</f>
        <v>0</v>
      </c>
      <c r="AQ267" s="227">
        <f>$H267*SUM(AQ268:AQ282)*(1+Gewinn)*(1+SicherheitAngebot)</f>
        <v>0</v>
      </c>
      <c r="AR267" s="227">
        <f>$H267*SUM(AR268:AR282)*(1+Gewinn)*(1+SicherheitAngebot)</f>
        <v>0</v>
      </c>
      <c r="AS267" s="262"/>
      <c r="AT267" s="263">
        <f t="shared" si="174"/>
        <v>0</v>
      </c>
      <c r="AU267" s="259"/>
      <c r="AV267" s="491">
        <f>AK267*$AK$7+AL267*$AL$7+AM267*$AM$7+SUM(AN267:AR267)+AT267/Zuschläge_IBN+AT267</f>
        <v>0</v>
      </c>
      <c r="AX267" s="685">
        <f>U267+AV267</f>
        <v>0</v>
      </c>
      <c r="AZ267" s="490">
        <f>IF(H267&gt;0,U267/(1+SicherheitAngebot)*(1+Sicherheit),0)</f>
        <v>0</v>
      </c>
      <c r="BB267" s="490">
        <f>IF(H267&gt;0,AV267/(1+SicherheitAngebot)*(1+Sicherheit),0)</f>
        <v>0</v>
      </c>
      <c r="BD267" s="490">
        <f>AZ267+BB267</f>
        <v>0</v>
      </c>
      <c r="BE267" s="105"/>
      <c r="BF267" s="105"/>
      <c r="BG267" s="105"/>
      <c r="BH267" s="105"/>
      <c r="BI267" s="105"/>
      <c r="BJ267" s="105"/>
    </row>
    <row r="268" spans="2:62" ht="20.100000000000001" hidden="1" customHeight="1" outlineLevel="1">
      <c r="B268" s="99"/>
      <c r="C268" s="908"/>
      <c r="D268" s="909"/>
      <c r="E268" s="909"/>
      <c r="F268" s="910"/>
      <c r="G268" s="890"/>
      <c r="H268" s="901"/>
      <c r="I268" s="152"/>
      <c r="J268" s="152"/>
      <c r="K268" s="152"/>
      <c r="L268" s="152"/>
      <c r="M268" s="152"/>
      <c r="N268" s="152"/>
      <c r="O268" s="152"/>
      <c r="P268" s="153"/>
      <c r="Q268" s="153"/>
      <c r="R268" s="156">
        <f t="shared" si="210"/>
        <v>0</v>
      </c>
      <c r="S268" s="156">
        <f t="shared" si="211"/>
        <v>0</v>
      </c>
      <c r="U268" s="157">
        <f>I268*$I$7+J268*$J$7+K268*$K$7+L268*$L$7+M268*$M$7+N268*$N$7+O268*$O$7+R268+S268</f>
        <v>0</v>
      </c>
      <c r="W268" s="152"/>
      <c r="X268" s="152"/>
      <c r="Y268" s="152"/>
      <c r="Z268" s="152"/>
      <c r="AA268" s="152"/>
      <c r="AB268" s="152"/>
      <c r="AC268" s="347"/>
      <c r="AD268" s="152"/>
      <c r="AE268" s="152"/>
      <c r="AF268" s="152"/>
      <c r="AG268" s="152"/>
      <c r="AH268" s="152"/>
      <c r="AI268" s="152"/>
      <c r="AJ268" s="347"/>
      <c r="AK268" s="152"/>
      <c r="AL268" s="152"/>
      <c r="AM268" s="295"/>
      <c r="AN268" s="228"/>
      <c r="AO268" s="228"/>
      <c r="AP268" s="228"/>
      <c r="AQ268" s="228"/>
      <c r="AR268" s="228"/>
      <c r="AS268" s="348"/>
      <c r="AT268" s="264">
        <f t="shared" si="174"/>
        <v>0</v>
      </c>
      <c r="AU268" s="259"/>
      <c r="AV268" s="265">
        <f t="shared" ref="AV268:AV282" si="214">AK268*$AK$7+AL268*$AL$7+AM268*$AM$7+SUM(AN268:AR268)*(1+Gewinn)*(1+SicherheitAngebot)+AT268/Zuschläge_IBN+AT268</f>
        <v>0</v>
      </c>
      <c r="AX268" s="265">
        <f>U268+AV268</f>
        <v>0</v>
      </c>
      <c r="AZ268" s="492">
        <f t="shared" ref="AZ268:AZ282" si="215">U268/(1+SicherheitAngebot)*(1+Sicherheit)</f>
        <v>0</v>
      </c>
      <c r="BB268" s="492">
        <f t="shared" ref="BB268:BB282" si="216">AV268/(1+SicherheitAngebot)*(1+Sicherheit)</f>
        <v>0</v>
      </c>
      <c r="BD268" s="265">
        <f>AZ268+BB268</f>
        <v>0</v>
      </c>
      <c r="BE268" s="105"/>
      <c r="BF268" s="105"/>
      <c r="BG268" s="105"/>
      <c r="BH268" s="105"/>
      <c r="BI268" s="105"/>
      <c r="BJ268" s="105"/>
    </row>
    <row r="269" spans="2:62" ht="20.100000000000001" hidden="1" customHeight="1" outlineLevel="1">
      <c r="B269" s="100"/>
      <c r="C269" s="908"/>
      <c r="D269" s="909"/>
      <c r="E269" s="909"/>
      <c r="F269" s="910"/>
      <c r="G269" s="890"/>
      <c r="H269" s="891"/>
      <c r="I269" s="152"/>
      <c r="J269" s="152"/>
      <c r="K269" s="152"/>
      <c r="L269" s="152"/>
      <c r="M269" s="152"/>
      <c r="N269" s="152"/>
      <c r="O269" s="152"/>
      <c r="P269" s="153"/>
      <c r="Q269" s="153"/>
      <c r="R269" s="156">
        <f t="shared" si="210"/>
        <v>0</v>
      </c>
      <c r="S269" s="156">
        <f t="shared" si="211"/>
        <v>0</v>
      </c>
      <c r="U269" s="157">
        <f t="shared" ref="U269:U282" si="217">I269*$I$7+J269*$J$7+K269*$K$7+L269*$L$7+M269*$M$7+N269*$N$7+O269*$O$7+R269+S269</f>
        <v>0</v>
      </c>
      <c r="W269" s="152"/>
      <c r="X269" s="152"/>
      <c r="Y269" s="152"/>
      <c r="Z269" s="152"/>
      <c r="AA269" s="152"/>
      <c r="AB269" s="152"/>
      <c r="AC269" s="347"/>
      <c r="AD269" s="152"/>
      <c r="AE269" s="152"/>
      <c r="AF269" s="152"/>
      <c r="AG269" s="152"/>
      <c r="AH269" s="152"/>
      <c r="AI269" s="152"/>
      <c r="AJ269" s="347"/>
      <c r="AK269" s="152"/>
      <c r="AL269" s="152"/>
      <c r="AM269" s="295"/>
      <c r="AN269" s="228"/>
      <c r="AO269" s="228"/>
      <c r="AP269" s="228"/>
      <c r="AQ269" s="228"/>
      <c r="AR269" s="228"/>
      <c r="AS269" s="348"/>
      <c r="AT269" s="264">
        <f t="shared" si="174"/>
        <v>0</v>
      </c>
      <c r="AU269" s="259"/>
      <c r="AV269" s="265">
        <f t="shared" si="214"/>
        <v>0</v>
      </c>
      <c r="AX269" s="265">
        <f t="shared" ref="AX269:AX282" si="218">U269+AV269</f>
        <v>0</v>
      </c>
      <c r="AZ269" s="492">
        <f t="shared" si="215"/>
        <v>0</v>
      </c>
      <c r="BB269" s="492">
        <f t="shared" si="216"/>
        <v>0</v>
      </c>
      <c r="BD269" s="265">
        <f t="shared" ref="BD269:BD282" si="219">AZ269+BB269</f>
        <v>0</v>
      </c>
      <c r="BE269" s="105"/>
      <c r="BF269" s="105"/>
      <c r="BG269" s="105"/>
      <c r="BH269" s="105"/>
      <c r="BI269" s="105"/>
      <c r="BJ269" s="105"/>
    </row>
    <row r="270" spans="2:62" ht="20.100000000000001" hidden="1" customHeight="1" outlineLevel="1">
      <c r="B270" s="100"/>
      <c r="C270" s="908"/>
      <c r="D270" s="909"/>
      <c r="E270" s="909"/>
      <c r="F270" s="910"/>
      <c r="G270" s="890"/>
      <c r="H270" s="891"/>
      <c r="I270" s="152"/>
      <c r="J270" s="152"/>
      <c r="K270" s="152"/>
      <c r="L270" s="152"/>
      <c r="M270" s="152"/>
      <c r="N270" s="152"/>
      <c r="O270" s="152"/>
      <c r="P270" s="153"/>
      <c r="Q270" s="153"/>
      <c r="R270" s="156">
        <f t="shared" si="210"/>
        <v>0</v>
      </c>
      <c r="S270" s="156">
        <f t="shared" si="211"/>
        <v>0</v>
      </c>
      <c r="U270" s="157">
        <f t="shared" si="217"/>
        <v>0</v>
      </c>
      <c r="W270" s="152"/>
      <c r="X270" s="152"/>
      <c r="Y270" s="152"/>
      <c r="Z270" s="152"/>
      <c r="AA270" s="152"/>
      <c r="AB270" s="152"/>
      <c r="AC270" s="347"/>
      <c r="AD270" s="152"/>
      <c r="AE270" s="152"/>
      <c r="AF270" s="152"/>
      <c r="AG270" s="152"/>
      <c r="AH270" s="152"/>
      <c r="AI270" s="152"/>
      <c r="AJ270" s="347"/>
      <c r="AK270" s="152"/>
      <c r="AL270" s="152"/>
      <c r="AM270" s="295"/>
      <c r="AN270" s="228"/>
      <c r="AO270" s="228"/>
      <c r="AP270" s="228"/>
      <c r="AQ270" s="228"/>
      <c r="AR270" s="228"/>
      <c r="AS270" s="348"/>
      <c r="AT270" s="264">
        <f t="shared" si="174"/>
        <v>0</v>
      </c>
      <c r="AU270" s="259"/>
      <c r="AV270" s="265">
        <f t="shared" si="214"/>
        <v>0</v>
      </c>
      <c r="AX270" s="265">
        <f t="shared" si="218"/>
        <v>0</v>
      </c>
      <c r="AZ270" s="492">
        <f t="shared" si="215"/>
        <v>0</v>
      </c>
      <c r="BB270" s="492">
        <f t="shared" si="216"/>
        <v>0</v>
      </c>
      <c r="BD270" s="265">
        <f t="shared" si="219"/>
        <v>0</v>
      </c>
      <c r="BE270" s="105"/>
      <c r="BF270" s="105"/>
      <c r="BG270" s="105"/>
      <c r="BH270" s="105"/>
      <c r="BI270" s="105"/>
      <c r="BJ270" s="105"/>
    </row>
    <row r="271" spans="2:62" ht="20.100000000000001" hidden="1" customHeight="1" outlineLevel="1">
      <c r="B271" s="100"/>
      <c r="C271" s="908"/>
      <c r="D271" s="909"/>
      <c r="E271" s="909"/>
      <c r="F271" s="910"/>
      <c r="G271" s="890"/>
      <c r="H271" s="891"/>
      <c r="I271" s="152"/>
      <c r="J271" s="152"/>
      <c r="K271" s="152"/>
      <c r="L271" s="152"/>
      <c r="M271" s="152"/>
      <c r="N271" s="152"/>
      <c r="O271" s="152"/>
      <c r="P271" s="153"/>
      <c r="Q271" s="153"/>
      <c r="R271" s="156">
        <f t="shared" si="210"/>
        <v>0</v>
      </c>
      <c r="S271" s="156">
        <f t="shared" si="211"/>
        <v>0</v>
      </c>
      <c r="U271" s="157">
        <f t="shared" si="217"/>
        <v>0</v>
      </c>
      <c r="W271" s="152"/>
      <c r="X271" s="152"/>
      <c r="Y271" s="152"/>
      <c r="Z271" s="152"/>
      <c r="AA271" s="152"/>
      <c r="AB271" s="152"/>
      <c r="AC271" s="347"/>
      <c r="AD271" s="152"/>
      <c r="AE271" s="152"/>
      <c r="AF271" s="152"/>
      <c r="AG271" s="152"/>
      <c r="AH271" s="152"/>
      <c r="AI271" s="152"/>
      <c r="AJ271" s="347"/>
      <c r="AK271" s="152"/>
      <c r="AL271" s="152"/>
      <c r="AM271" s="295"/>
      <c r="AN271" s="228"/>
      <c r="AO271" s="228"/>
      <c r="AP271" s="228"/>
      <c r="AQ271" s="228"/>
      <c r="AR271" s="228"/>
      <c r="AS271" s="348"/>
      <c r="AT271" s="264">
        <f t="shared" si="174"/>
        <v>0</v>
      </c>
      <c r="AU271" s="259"/>
      <c r="AV271" s="265">
        <f t="shared" si="214"/>
        <v>0</v>
      </c>
      <c r="AX271" s="265">
        <f t="shared" si="218"/>
        <v>0</v>
      </c>
      <c r="AZ271" s="492">
        <f t="shared" si="215"/>
        <v>0</v>
      </c>
      <c r="BB271" s="492">
        <f t="shared" si="216"/>
        <v>0</v>
      </c>
      <c r="BD271" s="265">
        <f t="shared" si="219"/>
        <v>0</v>
      </c>
      <c r="BE271" s="105"/>
      <c r="BF271" s="105"/>
      <c r="BG271" s="105"/>
      <c r="BH271" s="105"/>
      <c r="BI271" s="105"/>
      <c r="BJ271" s="105"/>
    </row>
    <row r="272" spans="2:62" ht="20.100000000000001" hidden="1" customHeight="1" outlineLevel="1">
      <c r="B272" s="100"/>
      <c r="C272" s="908"/>
      <c r="D272" s="909"/>
      <c r="E272" s="909"/>
      <c r="F272" s="910"/>
      <c r="G272" s="890"/>
      <c r="H272" s="891"/>
      <c r="I272" s="152"/>
      <c r="J272" s="152"/>
      <c r="K272" s="152"/>
      <c r="L272" s="152"/>
      <c r="M272" s="152"/>
      <c r="N272" s="152"/>
      <c r="O272" s="152"/>
      <c r="P272" s="153"/>
      <c r="Q272" s="153"/>
      <c r="R272" s="156">
        <f t="shared" si="210"/>
        <v>0</v>
      </c>
      <c r="S272" s="156">
        <f t="shared" si="211"/>
        <v>0</v>
      </c>
      <c r="U272" s="157">
        <f t="shared" si="217"/>
        <v>0</v>
      </c>
      <c r="W272" s="152"/>
      <c r="X272" s="152"/>
      <c r="Y272" s="152"/>
      <c r="Z272" s="152"/>
      <c r="AA272" s="152"/>
      <c r="AB272" s="152"/>
      <c r="AC272" s="347"/>
      <c r="AD272" s="152"/>
      <c r="AE272" s="152"/>
      <c r="AF272" s="152"/>
      <c r="AG272" s="152"/>
      <c r="AH272" s="152"/>
      <c r="AI272" s="152"/>
      <c r="AJ272" s="347"/>
      <c r="AK272" s="152"/>
      <c r="AL272" s="152"/>
      <c r="AM272" s="295"/>
      <c r="AN272" s="228"/>
      <c r="AO272" s="228"/>
      <c r="AP272" s="228"/>
      <c r="AQ272" s="228"/>
      <c r="AR272" s="228"/>
      <c r="AS272" s="348"/>
      <c r="AT272" s="264">
        <f t="shared" si="174"/>
        <v>0</v>
      </c>
      <c r="AU272" s="259"/>
      <c r="AV272" s="265">
        <f t="shared" si="214"/>
        <v>0</v>
      </c>
      <c r="AX272" s="265">
        <f t="shared" si="218"/>
        <v>0</v>
      </c>
      <c r="AZ272" s="492">
        <f t="shared" si="215"/>
        <v>0</v>
      </c>
      <c r="BB272" s="492">
        <f t="shared" si="216"/>
        <v>0</v>
      </c>
      <c r="BD272" s="265">
        <f t="shared" si="219"/>
        <v>0</v>
      </c>
      <c r="BE272" s="105"/>
      <c r="BF272" s="105"/>
      <c r="BG272" s="105"/>
      <c r="BH272" s="105"/>
      <c r="BI272" s="105"/>
      <c r="BJ272" s="105"/>
    </row>
    <row r="273" spans="2:62" ht="20.100000000000001" hidden="1" customHeight="1" outlineLevel="1">
      <c r="B273" s="100"/>
      <c r="C273" s="908"/>
      <c r="D273" s="909"/>
      <c r="E273" s="909"/>
      <c r="F273" s="910"/>
      <c r="G273" s="890"/>
      <c r="H273" s="891"/>
      <c r="I273" s="152"/>
      <c r="J273" s="152"/>
      <c r="K273" s="152"/>
      <c r="L273" s="152"/>
      <c r="M273" s="152"/>
      <c r="N273" s="152"/>
      <c r="O273" s="152"/>
      <c r="P273" s="153"/>
      <c r="Q273" s="153"/>
      <c r="R273" s="156">
        <f t="shared" si="210"/>
        <v>0</v>
      </c>
      <c r="S273" s="156">
        <f t="shared" si="211"/>
        <v>0</v>
      </c>
      <c r="U273" s="157">
        <f t="shared" si="217"/>
        <v>0</v>
      </c>
      <c r="W273" s="152"/>
      <c r="X273" s="152"/>
      <c r="Y273" s="152"/>
      <c r="Z273" s="152"/>
      <c r="AA273" s="152"/>
      <c r="AB273" s="152"/>
      <c r="AC273" s="347"/>
      <c r="AD273" s="152"/>
      <c r="AE273" s="152"/>
      <c r="AF273" s="152"/>
      <c r="AG273" s="152"/>
      <c r="AH273" s="152"/>
      <c r="AI273" s="152"/>
      <c r="AJ273" s="347"/>
      <c r="AK273" s="152"/>
      <c r="AL273" s="152"/>
      <c r="AM273" s="295"/>
      <c r="AN273" s="228"/>
      <c r="AO273" s="228"/>
      <c r="AP273" s="228"/>
      <c r="AQ273" s="228"/>
      <c r="AR273" s="228"/>
      <c r="AS273" s="348"/>
      <c r="AT273" s="264">
        <f t="shared" si="174"/>
        <v>0</v>
      </c>
      <c r="AU273" s="259"/>
      <c r="AV273" s="265">
        <f t="shared" si="214"/>
        <v>0</v>
      </c>
      <c r="AX273" s="265">
        <f t="shared" si="218"/>
        <v>0</v>
      </c>
      <c r="AZ273" s="492">
        <f t="shared" si="215"/>
        <v>0</v>
      </c>
      <c r="BB273" s="492">
        <f t="shared" si="216"/>
        <v>0</v>
      </c>
      <c r="BD273" s="265">
        <f t="shared" si="219"/>
        <v>0</v>
      </c>
      <c r="BE273" s="105"/>
      <c r="BF273" s="105"/>
      <c r="BG273" s="105"/>
      <c r="BH273" s="105"/>
      <c r="BI273" s="105"/>
      <c r="BJ273" s="105"/>
    </row>
    <row r="274" spans="2:62" ht="20.100000000000001" hidden="1" customHeight="1" outlineLevel="1">
      <c r="B274" s="100"/>
      <c r="C274" s="908"/>
      <c r="D274" s="909"/>
      <c r="E274" s="909"/>
      <c r="F274" s="910"/>
      <c r="G274" s="890"/>
      <c r="H274" s="891"/>
      <c r="I274" s="152"/>
      <c r="J274" s="152"/>
      <c r="K274" s="152"/>
      <c r="L274" s="152"/>
      <c r="M274" s="152"/>
      <c r="N274" s="152"/>
      <c r="O274" s="152"/>
      <c r="P274" s="153"/>
      <c r="Q274" s="153"/>
      <c r="R274" s="156">
        <f t="shared" si="210"/>
        <v>0</v>
      </c>
      <c r="S274" s="156">
        <f t="shared" si="211"/>
        <v>0</v>
      </c>
      <c r="U274" s="157">
        <f t="shared" si="217"/>
        <v>0</v>
      </c>
      <c r="W274" s="152"/>
      <c r="X274" s="152"/>
      <c r="Y274" s="152"/>
      <c r="Z274" s="152"/>
      <c r="AA274" s="152"/>
      <c r="AB274" s="152"/>
      <c r="AC274" s="347"/>
      <c r="AD274" s="152"/>
      <c r="AE274" s="152"/>
      <c r="AF274" s="152"/>
      <c r="AG274" s="152"/>
      <c r="AH274" s="152"/>
      <c r="AI274" s="152"/>
      <c r="AJ274" s="347"/>
      <c r="AK274" s="152"/>
      <c r="AL274" s="152"/>
      <c r="AM274" s="295"/>
      <c r="AN274" s="228"/>
      <c r="AO274" s="228"/>
      <c r="AP274" s="228"/>
      <c r="AQ274" s="228"/>
      <c r="AR274" s="228"/>
      <c r="AS274" s="348"/>
      <c r="AT274" s="264">
        <f t="shared" si="174"/>
        <v>0</v>
      </c>
      <c r="AU274" s="259"/>
      <c r="AV274" s="265">
        <f t="shared" si="214"/>
        <v>0</v>
      </c>
      <c r="AX274" s="265">
        <f t="shared" si="218"/>
        <v>0</v>
      </c>
      <c r="AZ274" s="492">
        <f t="shared" si="215"/>
        <v>0</v>
      </c>
      <c r="BB274" s="492">
        <f t="shared" si="216"/>
        <v>0</v>
      </c>
      <c r="BD274" s="265">
        <f t="shared" si="219"/>
        <v>0</v>
      </c>
      <c r="BE274" s="105"/>
      <c r="BF274" s="105"/>
      <c r="BG274" s="105"/>
      <c r="BH274" s="105"/>
      <c r="BI274" s="105"/>
      <c r="BJ274" s="105"/>
    </row>
    <row r="275" spans="2:62" ht="20.100000000000001" hidden="1" customHeight="1" outlineLevel="1">
      <c r="B275" s="100"/>
      <c r="C275" s="908"/>
      <c r="D275" s="909"/>
      <c r="E275" s="909"/>
      <c r="F275" s="910"/>
      <c r="G275" s="890"/>
      <c r="H275" s="891"/>
      <c r="I275" s="152"/>
      <c r="J275" s="152"/>
      <c r="K275" s="152"/>
      <c r="L275" s="152"/>
      <c r="M275" s="152"/>
      <c r="N275" s="152"/>
      <c r="O275" s="152"/>
      <c r="P275" s="153"/>
      <c r="Q275" s="153"/>
      <c r="R275" s="156">
        <f t="shared" si="210"/>
        <v>0</v>
      </c>
      <c r="S275" s="156">
        <f t="shared" si="211"/>
        <v>0</v>
      </c>
      <c r="U275" s="157">
        <f t="shared" si="217"/>
        <v>0</v>
      </c>
      <c r="W275" s="152"/>
      <c r="X275" s="152"/>
      <c r="Y275" s="152"/>
      <c r="Z275" s="152"/>
      <c r="AA275" s="152"/>
      <c r="AB275" s="152"/>
      <c r="AC275" s="347"/>
      <c r="AD275" s="152"/>
      <c r="AE275" s="152"/>
      <c r="AF275" s="152"/>
      <c r="AG275" s="152"/>
      <c r="AH275" s="152"/>
      <c r="AI275" s="152"/>
      <c r="AJ275" s="347"/>
      <c r="AK275" s="152"/>
      <c r="AL275" s="152"/>
      <c r="AM275" s="295"/>
      <c r="AN275" s="228"/>
      <c r="AO275" s="228"/>
      <c r="AP275" s="228"/>
      <c r="AQ275" s="228"/>
      <c r="AR275" s="228"/>
      <c r="AS275" s="348"/>
      <c r="AT275" s="264">
        <f t="shared" si="174"/>
        <v>0</v>
      </c>
      <c r="AU275" s="259"/>
      <c r="AV275" s="265">
        <f t="shared" si="214"/>
        <v>0</v>
      </c>
      <c r="AX275" s="265">
        <f t="shared" si="218"/>
        <v>0</v>
      </c>
      <c r="AZ275" s="492">
        <f t="shared" si="215"/>
        <v>0</v>
      </c>
      <c r="BB275" s="492">
        <f t="shared" si="216"/>
        <v>0</v>
      </c>
      <c r="BD275" s="265">
        <f t="shared" si="219"/>
        <v>0</v>
      </c>
      <c r="BE275" s="105"/>
      <c r="BF275" s="105"/>
      <c r="BG275" s="105"/>
      <c r="BH275" s="105"/>
      <c r="BI275" s="105"/>
      <c r="BJ275" s="105"/>
    </row>
    <row r="276" spans="2:62" ht="20.100000000000001" hidden="1" customHeight="1" outlineLevel="1">
      <c r="B276" s="100"/>
      <c r="C276" s="908"/>
      <c r="D276" s="909"/>
      <c r="E276" s="909"/>
      <c r="F276" s="910"/>
      <c r="G276" s="890"/>
      <c r="H276" s="891"/>
      <c r="I276" s="152"/>
      <c r="J276" s="152"/>
      <c r="K276" s="152"/>
      <c r="L276" s="152"/>
      <c r="M276" s="152"/>
      <c r="N276" s="152"/>
      <c r="O276" s="152"/>
      <c r="P276" s="153"/>
      <c r="Q276" s="153"/>
      <c r="R276" s="156">
        <f t="shared" si="210"/>
        <v>0</v>
      </c>
      <c r="S276" s="156">
        <f t="shared" si="211"/>
        <v>0</v>
      </c>
      <c r="U276" s="157">
        <f t="shared" si="217"/>
        <v>0</v>
      </c>
      <c r="W276" s="152"/>
      <c r="X276" s="152"/>
      <c r="Y276" s="152"/>
      <c r="Z276" s="152"/>
      <c r="AA276" s="152"/>
      <c r="AB276" s="152"/>
      <c r="AC276" s="347"/>
      <c r="AD276" s="152"/>
      <c r="AE276" s="152"/>
      <c r="AF276" s="152"/>
      <c r="AG276" s="152"/>
      <c r="AH276" s="152"/>
      <c r="AI276" s="152"/>
      <c r="AJ276" s="347"/>
      <c r="AK276" s="152"/>
      <c r="AL276" s="152"/>
      <c r="AM276" s="295"/>
      <c r="AN276" s="228"/>
      <c r="AO276" s="228"/>
      <c r="AP276" s="228"/>
      <c r="AQ276" s="228"/>
      <c r="AR276" s="228"/>
      <c r="AS276" s="348"/>
      <c r="AT276" s="264">
        <f t="shared" si="174"/>
        <v>0</v>
      </c>
      <c r="AU276" s="259"/>
      <c r="AV276" s="265">
        <f t="shared" si="214"/>
        <v>0</v>
      </c>
      <c r="AX276" s="265">
        <f t="shared" si="218"/>
        <v>0</v>
      </c>
      <c r="AZ276" s="492">
        <f t="shared" si="215"/>
        <v>0</v>
      </c>
      <c r="BB276" s="492">
        <f t="shared" si="216"/>
        <v>0</v>
      </c>
      <c r="BD276" s="265">
        <f t="shared" si="219"/>
        <v>0</v>
      </c>
      <c r="BE276" s="105"/>
      <c r="BF276" s="105"/>
      <c r="BG276" s="105"/>
      <c r="BH276" s="105"/>
      <c r="BI276" s="105"/>
      <c r="BJ276" s="105"/>
    </row>
    <row r="277" spans="2:62" ht="20.100000000000001" hidden="1" customHeight="1" outlineLevel="1">
      <c r="B277" s="100"/>
      <c r="C277" s="908"/>
      <c r="D277" s="909"/>
      <c r="E277" s="909"/>
      <c r="F277" s="910"/>
      <c r="G277" s="890"/>
      <c r="H277" s="891"/>
      <c r="I277" s="152"/>
      <c r="J277" s="152"/>
      <c r="K277" s="152"/>
      <c r="L277" s="152"/>
      <c r="M277" s="152"/>
      <c r="N277" s="152"/>
      <c r="O277" s="152"/>
      <c r="P277" s="153"/>
      <c r="Q277" s="153"/>
      <c r="R277" s="156">
        <f t="shared" si="210"/>
        <v>0</v>
      </c>
      <c r="S277" s="156">
        <f t="shared" si="211"/>
        <v>0</v>
      </c>
      <c r="U277" s="157">
        <f t="shared" si="217"/>
        <v>0</v>
      </c>
      <c r="W277" s="152"/>
      <c r="X277" s="152"/>
      <c r="Y277" s="152"/>
      <c r="Z277" s="152"/>
      <c r="AA277" s="152"/>
      <c r="AB277" s="152"/>
      <c r="AC277" s="347"/>
      <c r="AD277" s="152"/>
      <c r="AE277" s="152"/>
      <c r="AF277" s="152"/>
      <c r="AG277" s="152"/>
      <c r="AH277" s="152"/>
      <c r="AI277" s="152"/>
      <c r="AJ277" s="347"/>
      <c r="AK277" s="152"/>
      <c r="AL277" s="152"/>
      <c r="AM277" s="295"/>
      <c r="AN277" s="228"/>
      <c r="AO277" s="228"/>
      <c r="AP277" s="228"/>
      <c r="AQ277" s="228"/>
      <c r="AR277" s="228"/>
      <c r="AS277" s="348"/>
      <c r="AT277" s="264">
        <f t="shared" si="174"/>
        <v>0</v>
      </c>
      <c r="AU277" s="259"/>
      <c r="AV277" s="265">
        <f t="shared" si="214"/>
        <v>0</v>
      </c>
      <c r="AX277" s="265">
        <f t="shared" si="218"/>
        <v>0</v>
      </c>
      <c r="AZ277" s="492">
        <f t="shared" si="215"/>
        <v>0</v>
      </c>
      <c r="BB277" s="492">
        <f t="shared" si="216"/>
        <v>0</v>
      </c>
      <c r="BD277" s="265">
        <f t="shared" si="219"/>
        <v>0</v>
      </c>
      <c r="BE277" s="105"/>
      <c r="BF277" s="105"/>
      <c r="BG277" s="105"/>
      <c r="BH277" s="105"/>
      <c r="BI277" s="105"/>
      <c r="BJ277" s="105"/>
    </row>
    <row r="278" spans="2:62" ht="20.100000000000001" hidden="1" customHeight="1" outlineLevel="1">
      <c r="B278" s="100"/>
      <c r="C278" s="908"/>
      <c r="D278" s="909"/>
      <c r="E278" s="909"/>
      <c r="F278" s="910"/>
      <c r="G278" s="890"/>
      <c r="H278" s="891"/>
      <c r="I278" s="152"/>
      <c r="J278" s="152"/>
      <c r="K278" s="152"/>
      <c r="L278" s="152"/>
      <c r="M278" s="152"/>
      <c r="N278" s="152"/>
      <c r="O278" s="152"/>
      <c r="P278" s="153"/>
      <c r="Q278" s="153"/>
      <c r="R278" s="156">
        <f t="shared" si="210"/>
        <v>0</v>
      </c>
      <c r="S278" s="156">
        <f t="shared" si="211"/>
        <v>0</v>
      </c>
      <c r="U278" s="157">
        <f t="shared" si="217"/>
        <v>0</v>
      </c>
      <c r="W278" s="152"/>
      <c r="X278" s="152"/>
      <c r="Y278" s="152"/>
      <c r="Z278" s="152"/>
      <c r="AA278" s="152"/>
      <c r="AB278" s="152"/>
      <c r="AC278" s="347"/>
      <c r="AD278" s="152"/>
      <c r="AE278" s="152"/>
      <c r="AF278" s="152"/>
      <c r="AG278" s="152"/>
      <c r="AH278" s="152"/>
      <c r="AI278" s="152"/>
      <c r="AJ278" s="347"/>
      <c r="AK278" s="152"/>
      <c r="AL278" s="152"/>
      <c r="AM278" s="295"/>
      <c r="AN278" s="228"/>
      <c r="AO278" s="228"/>
      <c r="AP278" s="228"/>
      <c r="AQ278" s="228"/>
      <c r="AR278" s="228"/>
      <c r="AS278" s="348"/>
      <c r="AT278" s="264">
        <f t="shared" si="174"/>
        <v>0</v>
      </c>
      <c r="AU278" s="259"/>
      <c r="AV278" s="265">
        <f t="shared" si="214"/>
        <v>0</v>
      </c>
      <c r="AX278" s="265">
        <f t="shared" si="218"/>
        <v>0</v>
      </c>
      <c r="AZ278" s="492">
        <f t="shared" si="215"/>
        <v>0</v>
      </c>
      <c r="BB278" s="492">
        <f t="shared" si="216"/>
        <v>0</v>
      </c>
      <c r="BD278" s="265">
        <f t="shared" si="219"/>
        <v>0</v>
      </c>
      <c r="BE278" s="105"/>
      <c r="BF278" s="105"/>
      <c r="BG278" s="105"/>
      <c r="BH278" s="105"/>
      <c r="BI278" s="105"/>
      <c r="BJ278" s="105"/>
    </row>
    <row r="279" spans="2:62" ht="20.100000000000001" hidden="1" customHeight="1" outlineLevel="1">
      <c r="B279" s="100"/>
      <c r="C279" s="908"/>
      <c r="D279" s="909"/>
      <c r="E279" s="909"/>
      <c r="F279" s="910"/>
      <c r="G279" s="890"/>
      <c r="H279" s="891"/>
      <c r="I279" s="152"/>
      <c r="J279" s="152"/>
      <c r="K279" s="152"/>
      <c r="L279" s="152"/>
      <c r="M279" s="152"/>
      <c r="N279" s="152"/>
      <c r="O279" s="152"/>
      <c r="P279" s="153"/>
      <c r="Q279" s="153"/>
      <c r="R279" s="156">
        <f t="shared" si="210"/>
        <v>0</v>
      </c>
      <c r="S279" s="156">
        <f t="shared" si="211"/>
        <v>0</v>
      </c>
      <c r="U279" s="157">
        <f t="shared" si="217"/>
        <v>0</v>
      </c>
      <c r="W279" s="152"/>
      <c r="X279" s="152"/>
      <c r="Y279" s="152"/>
      <c r="Z279" s="152"/>
      <c r="AA279" s="152"/>
      <c r="AB279" s="152"/>
      <c r="AC279" s="347"/>
      <c r="AD279" s="152"/>
      <c r="AE279" s="152"/>
      <c r="AF279" s="152"/>
      <c r="AG279" s="152"/>
      <c r="AH279" s="152"/>
      <c r="AI279" s="152"/>
      <c r="AJ279" s="347"/>
      <c r="AK279" s="152"/>
      <c r="AL279" s="152"/>
      <c r="AM279" s="295"/>
      <c r="AN279" s="228"/>
      <c r="AO279" s="228"/>
      <c r="AP279" s="228"/>
      <c r="AQ279" s="228"/>
      <c r="AR279" s="228"/>
      <c r="AS279" s="348"/>
      <c r="AT279" s="264">
        <f t="shared" si="174"/>
        <v>0</v>
      </c>
      <c r="AU279" s="259"/>
      <c r="AV279" s="265">
        <f t="shared" si="214"/>
        <v>0</v>
      </c>
      <c r="AX279" s="265">
        <f t="shared" si="218"/>
        <v>0</v>
      </c>
      <c r="AZ279" s="492">
        <f t="shared" si="215"/>
        <v>0</v>
      </c>
      <c r="BB279" s="492">
        <f t="shared" si="216"/>
        <v>0</v>
      </c>
      <c r="BD279" s="265">
        <f t="shared" si="219"/>
        <v>0</v>
      </c>
      <c r="BE279" s="105"/>
      <c r="BF279" s="105"/>
      <c r="BG279" s="105"/>
      <c r="BH279" s="105"/>
      <c r="BI279" s="105"/>
      <c r="BJ279" s="105"/>
    </row>
    <row r="280" spans="2:62" ht="20.100000000000001" hidden="1" customHeight="1" outlineLevel="1">
      <c r="B280" s="100"/>
      <c r="C280" s="908"/>
      <c r="D280" s="909"/>
      <c r="E280" s="909"/>
      <c r="F280" s="910"/>
      <c r="G280" s="890"/>
      <c r="H280" s="891"/>
      <c r="I280" s="152"/>
      <c r="J280" s="152"/>
      <c r="K280" s="152"/>
      <c r="L280" s="152"/>
      <c r="M280" s="152"/>
      <c r="N280" s="152"/>
      <c r="O280" s="152"/>
      <c r="P280" s="153"/>
      <c r="Q280" s="153"/>
      <c r="R280" s="156">
        <f t="shared" si="210"/>
        <v>0</v>
      </c>
      <c r="S280" s="156">
        <f t="shared" si="211"/>
        <v>0</v>
      </c>
      <c r="U280" s="157">
        <f t="shared" si="217"/>
        <v>0</v>
      </c>
      <c r="W280" s="152"/>
      <c r="X280" s="152"/>
      <c r="Y280" s="152"/>
      <c r="Z280" s="152"/>
      <c r="AA280" s="152"/>
      <c r="AB280" s="152"/>
      <c r="AC280" s="347"/>
      <c r="AD280" s="152"/>
      <c r="AE280" s="152"/>
      <c r="AF280" s="152"/>
      <c r="AG280" s="152"/>
      <c r="AH280" s="152"/>
      <c r="AI280" s="152"/>
      <c r="AJ280" s="347"/>
      <c r="AK280" s="152"/>
      <c r="AL280" s="152"/>
      <c r="AM280" s="295"/>
      <c r="AN280" s="228"/>
      <c r="AO280" s="228"/>
      <c r="AP280" s="228"/>
      <c r="AQ280" s="228"/>
      <c r="AR280" s="228"/>
      <c r="AS280" s="348"/>
      <c r="AT280" s="264">
        <f t="shared" ref="AT280:AT282" si="220">((W280+AD280)*$W$7+(X280+AE280)*$X$7+(Y280+Z280+AF280+AG280)*$Z$7+(AA280+AH280)*$AA$7+(AB280+AI280)*$AB$7)*Zuschläge_IBN</f>
        <v>0</v>
      </c>
      <c r="AU280" s="259"/>
      <c r="AV280" s="265">
        <f t="shared" si="214"/>
        <v>0</v>
      </c>
      <c r="AX280" s="265">
        <f t="shared" si="218"/>
        <v>0</v>
      </c>
      <c r="AZ280" s="492">
        <f t="shared" si="215"/>
        <v>0</v>
      </c>
      <c r="BB280" s="492">
        <f t="shared" si="216"/>
        <v>0</v>
      </c>
      <c r="BD280" s="265">
        <f t="shared" si="219"/>
        <v>0</v>
      </c>
      <c r="BE280" s="105"/>
      <c r="BF280" s="105"/>
      <c r="BG280" s="105"/>
      <c r="BH280" s="105"/>
      <c r="BI280" s="105"/>
      <c r="BJ280" s="105"/>
    </row>
    <row r="281" spans="2:62" ht="20.100000000000001" hidden="1" customHeight="1" outlineLevel="1">
      <c r="B281" s="100"/>
      <c r="C281" s="908"/>
      <c r="D281" s="909"/>
      <c r="E281" s="909"/>
      <c r="F281" s="910"/>
      <c r="G281" s="890"/>
      <c r="H281" s="891"/>
      <c r="I281" s="152"/>
      <c r="J281" s="152"/>
      <c r="K281" s="152"/>
      <c r="L281" s="152"/>
      <c r="M281" s="152"/>
      <c r="N281" s="152"/>
      <c r="O281" s="152"/>
      <c r="P281" s="153"/>
      <c r="Q281" s="153"/>
      <c r="R281" s="156">
        <f t="shared" si="210"/>
        <v>0</v>
      </c>
      <c r="S281" s="156">
        <f t="shared" si="211"/>
        <v>0</v>
      </c>
      <c r="U281" s="157">
        <f t="shared" si="217"/>
        <v>0</v>
      </c>
      <c r="W281" s="152"/>
      <c r="X281" s="152"/>
      <c r="Y281" s="152"/>
      <c r="Z281" s="152"/>
      <c r="AA281" s="152"/>
      <c r="AB281" s="152"/>
      <c r="AC281" s="347"/>
      <c r="AD281" s="152"/>
      <c r="AE281" s="152"/>
      <c r="AF281" s="152"/>
      <c r="AG281" s="152"/>
      <c r="AH281" s="152"/>
      <c r="AI281" s="152"/>
      <c r="AJ281" s="347"/>
      <c r="AK281" s="152"/>
      <c r="AL281" s="152"/>
      <c r="AM281" s="295"/>
      <c r="AN281" s="228"/>
      <c r="AO281" s="228"/>
      <c r="AP281" s="228"/>
      <c r="AQ281" s="228"/>
      <c r="AR281" s="228"/>
      <c r="AS281" s="348"/>
      <c r="AT281" s="264">
        <f t="shared" si="220"/>
        <v>0</v>
      </c>
      <c r="AU281" s="259"/>
      <c r="AV281" s="265">
        <f t="shared" si="214"/>
        <v>0</v>
      </c>
      <c r="AX281" s="265">
        <f t="shared" si="218"/>
        <v>0</v>
      </c>
      <c r="AZ281" s="492">
        <f t="shared" si="215"/>
        <v>0</v>
      </c>
      <c r="BB281" s="492">
        <f t="shared" si="216"/>
        <v>0</v>
      </c>
      <c r="BD281" s="265">
        <f t="shared" si="219"/>
        <v>0</v>
      </c>
      <c r="BE281" s="105"/>
      <c r="BF281" s="105"/>
      <c r="BG281" s="105"/>
      <c r="BH281" s="105"/>
      <c r="BI281" s="105"/>
      <c r="BJ281" s="105"/>
    </row>
    <row r="282" spans="2:62" ht="20.100000000000001" hidden="1" customHeight="1" outlineLevel="1">
      <c r="B282" s="100"/>
      <c r="C282" s="908"/>
      <c r="D282" s="909"/>
      <c r="E282" s="909"/>
      <c r="F282" s="910"/>
      <c r="G282" s="890"/>
      <c r="H282" s="891"/>
      <c r="I282" s="152"/>
      <c r="J282" s="152"/>
      <c r="K282" s="152"/>
      <c r="L282" s="152"/>
      <c r="M282" s="152"/>
      <c r="N282" s="152"/>
      <c r="O282" s="152"/>
      <c r="P282" s="153"/>
      <c r="Q282" s="153"/>
      <c r="R282" s="156">
        <f t="shared" si="210"/>
        <v>0</v>
      </c>
      <c r="S282" s="156">
        <f t="shared" si="211"/>
        <v>0</v>
      </c>
      <c r="U282" s="157">
        <f t="shared" si="217"/>
        <v>0</v>
      </c>
      <c r="W282" s="152"/>
      <c r="X282" s="152"/>
      <c r="Y282" s="152"/>
      <c r="Z282" s="152"/>
      <c r="AA282" s="152"/>
      <c r="AB282" s="152"/>
      <c r="AC282" s="347"/>
      <c r="AD282" s="152"/>
      <c r="AE282" s="152"/>
      <c r="AF282" s="152"/>
      <c r="AG282" s="152"/>
      <c r="AH282" s="152"/>
      <c r="AI282" s="152"/>
      <c r="AJ282" s="347"/>
      <c r="AK282" s="152"/>
      <c r="AL282" s="152"/>
      <c r="AM282" s="295"/>
      <c r="AN282" s="228"/>
      <c r="AO282" s="228"/>
      <c r="AP282" s="228"/>
      <c r="AQ282" s="228"/>
      <c r="AR282" s="228"/>
      <c r="AS282" s="348"/>
      <c r="AT282" s="264">
        <f t="shared" si="220"/>
        <v>0</v>
      </c>
      <c r="AU282" s="259"/>
      <c r="AV282" s="265">
        <f t="shared" si="214"/>
        <v>0</v>
      </c>
      <c r="AX282" s="265">
        <f t="shared" si="218"/>
        <v>0</v>
      </c>
      <c r="AZ282" s="492">
        <f t="shared" si="215"/>
        <v>0</v>
      </c>
      <c r="BB282" s="492">
        <f t="shared" si="216"/>
        <v>0</v>
      </c>
      <c r="BD282" s="265">
        <f t="shared" si="219"/>
        <v>0</v>
      </c>
      <c r="BE282" s="105"/>
      <c r="BF282" s="105"/>
      <c r="BG282" s="105"/>
      <c r="BH282" s="105"/>
      <c r="BI282" s="105"/>
      <c r="BJ282" s="105"/>
    </row>
    <row r="283" spans="2:62" ht="9.9499999999999993" hidden="1" customHeight="1" outlineLevel="1">
      <c r="B283" s="101"/>
      <c r="C283" s="208"/>
      <c r="D283" s="208"/>
      <c r="E283" s="208"/>
      <c r="F283" s="208"/>
      <c r="G283" s="237"/>
      <c r="H283" s="207"/>
      <c r="I283" s="257"/>
      <c r="J283" s="257"/>
      <c r="K283" s="257"/>
      <c r="L283" s="257"/>
      <c r="M283" s="257"/>
      <c r="N283" s="257"/>
      <c r="O283" s="257"/>
      <c r="P283" s="256"/>
      <c r="Q283" s="102"/>
      <c r="R283" s="102"/>
      <c r="S283" s="102"/>
      <c r="U283" s="98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Z283" s="493"/>
      <c r="BE283" s="105"/>
      <c r="BF283" s="105"/>
      <c r="BG283" s="105"/>
      <c r="BH283" s="105"/>
      <c r="BI283" s="105"/>
      <c r="BJ283" s="105"/>
    </row>
    <row r="284" spans="2:62" ht="20.100000000000001" customHeight="1" collapsed="1">
      <c r="B284" s="8">
        <f>B267+1</f>
        <v>17</v>
      </c>
      <c r="C284" s="916"/>
      <c r="D284" s="917"/>
      <c r="E284" s="917"/>
      <c r="F284" s="918"/>
      <c r="G284" s="429"/>
      <c r="H284" s="206">
        <v>1</v>
      </c>
      <c r="I284" s="642">
        <f t="shared" ref="I284" si="221">$H284*SUM(I285:I299)</f>
        <v>0</v>
      </c>
      <c r="J284" s="643">
        <f t="shared" ref="J284:O284" si="222">$H284*SUM(J285:J299)</f>
        <v>0</v>
      </c>
      <c r="K284" s="644">
        <f t="shared" si="222"/>
        <v>0</v>
      </c>
      <c r="L284" s="645">
        <f t="shared" si="222"/>
        <v>0</v>
      </c>
      <c r="M284" s="645">
        <f t="shared" si="222"/>
        <v>0</v>
      </c>
      <c r="N284" s="644">
        <f t="shared" si="222"/>
        <v>0</v>
      </c>
      <c r="O284" s="642">
        <f t="shared" si="222"/>
        <v>0</v>
      </c>
      <c r="P284" s="209">
        <f t="shared" ref="P284:Q284" si="223">$H284*SUM(P285:P299)</f>
        <v>0</v>
      </c>
      <c r="Q284" s="210">
        <f t="shared" si="223"/>
        <v>0</v>
      </c>
      <c r="R284" s="136">
        <f t="shared" ref="R284:R299" si="224">P284*(1+Gewinn)*(1+SicherheitAngebot)</f>
        <v>0</v>
      </c>
      <c r="S284" s="137">
        <f t="shared" ref="S284:S299" si="225">Q284*(1+MGKZ)*(1+Gewinn)*(1+SicherheitAngebot)</f>
        <v>0</v>
      </c>
      <c r="U284" s="10">
        <f>I284*$I$7+J284*$J$7+K284*$K$7+L284*$L$7+M284*$M$7+N284*$N$7+O284*$O$7+R284+S284</f>
        <v>0</v>
      </c>
      <c r="W284" s="646">
        <f t="shared" ref="W284:AB284" si="226">$H284*SUM(W285:W299)</f>
        <v>0</v>
      </c>
      <c r="X284" s="647">
        <f t="shared" si="226"/>
        <v>0</v>
      </c>
      <c r="Y284" s="648">
        <f t="shared" si="226"/>
        <v>0</v>
      </c>
      <c r="Z284" s="649">
        <f t="shared" si="226"/>
        <v>0</v>
      </c>
      <c r="AA284" s="648">
        <f t="shared" si="226"/>
        <v>0</v>
      </c>
      <c r="AB284" s="646">
        <f t="shared" si="226"/>
        <v>0</v>
      </c>
      <c r="AC284" s="258"/>
      <c r="AD284" s="646">
        <f t="shared" ref="AD284:AM284" si="227">$H284*SUM(AD285:AD299)</f>
        <v>0</v>
      </c>
      <c r="AE284" s="647">
        <f t="shared" si="227"/>
        <v>0</v>
      </c>
      <c r="AF284" s="648">
        <f t="shared" si="227"/>
        <v>0</v>
      </c>
      <c r="AG284" s="649">
        <f t="shared" si="227"/>
        <v>0</v>
      </c>
      <c r="AH284" s="648">
        <f t="shared" si="227"/>
        <v>0</v>
      </c>
      <c r="AI284" s="646">
        <f t="shared" si="227"/>
        <v>0</v>
      </c>
      <c r="AJ284" s="258"/>
      <c r="AK284" s="653">
        <f t="shared" si="227"/>
        <v>0</v>
      </c>
      <c r="AL284" s="653">
        <f t="shared" si="227"/>
        <v>0</v>
      </c>
      <c r="AM284" s="653">
        <f t="shared" si="227"/>
        <v>0</v>
      </c>
      <c r="AN284" s="227">
        <f>$H284*SUM(AN285:AN299)*(1+Gewinn)*(1+SicherheitAngebot)</f>
        <v>0</v>
      </c>
      <c r="AO284" s="227">
        <f>$H284*SUM(AO285:AO299)*(1+Gewinn)*(1+SicherheitAngebot)</f>
        <v>0</v>
      </c>
      <c r="AP284" s="227">
        <f>$H284*SUM(AP285:AP299)*(1+Gewinn)*(1+SicherheitAngebot)</f>
        <v>0</v>
      </c>
      <c r="AQ284" s="227">
        <f>$H284*SUM(AQ285:AQ299)*(1+Gewinn)*(1+SicherheitAngebot)</f>
        <v>0</v>
      </c>
      <c r="AR284" s="227">
        <f>$H284*SUM(AR285:AR299)*(1+Gewinn)*(1+SicherheitAngebot)</f>
        <v>0</v>
      </c>
      <c r="AS284" s="262"/>
      <c r="AT284" s="263">
        <f t="shared" ref="AT284:AT347" si="228">((W284+AD284)*$W$7+(X284+AE284)*$X$7+(Y284+Z284+AF284+AG284)*$Z$7+(AA284+AH284)*$AA$7+(AB284+AI284)*$AB$7)*Zuschläge_IBN</f>
        <v>0</v>
      </c>
      <c r="AU284" s="259"/>
      <c r="AV284" s="491">
        <f>AK284*$AK$7+AL284*$AL$7+AM284*$AM$7+SUM(AN284:AR284)+AT284/Zuschläge_IBN+AT284</f>
        <v>0</v>
      </c>
      <c r="AX284" s="685">
        <f>U284+AV284</f>
        <v>0</v>
      </c>
      <c r="AZ284" s="490">
        <f>IF(H284&gt;0,U284/(1+SicherheitAngebot)*(1+Sicherheit),0)</f>
        <v>0</v>
      </c>
      <c r="BB284" s="490">
        <f>IF(H284&gt;0,AV284/(1+SicherheitAngebot)*(1+Sicherheit),0)</f>
        <v>0</v>
      </c>
      <c r="BD284" s="490">
        <f>AZ284+BB284</f>
        <v>0</v>
      </c>
      <c r="BE284" s="105"/>
      <c r="BF284" s="105"/>
      <c r="BG284" s="105"/>
      <c r="BH284" s="105"/>
      <c r="BI284" s="105"/>
      <c r="BJ284" s="105"/>
    </row>
    <row r="285" spans="2:62" ht="20.100000000000001" hidden="1" customHeight="1" outlineLevel="1">
      <c r="B285" s="99"/>
      <c r="C285" s="908"/>
      <c r="D285" s="909"/>
      <c r="E285" s="909"/>
      <c r="F285" s="910"/>
      <c r="G285" s="890"/>
      <c r="H285" s="901"/>
      <c r="I285" s="152"/>
      <c r="J285" s="152"/>
      <c r="K285" s="152"/>
      <c r="L285" s="152"/>
      <c r="M285" s="152"/>
      <c r="N285" s="152"/>
      <c r="O285" s="152"/>
      <c r="P285" s="153"/>
      <c r="Q285" s="153"/>
      <c r="R285" s="156">
        <f t="shared" si="224"/>
        <v>0</v>
      </c>
      <c r="S285" s="156">
        <f t="shared" si="225"/>
        <v>0</v>
      </c>
      <c r="U285" s="157">
        <f>I285*$I$7+J285*$J$7+K285*$K$7+L285*$L$7+M285*$M$7+N285*$N$7+O285*$O$7+R285+S285</f>
        <v>0</v>
      </c>
      <c r="W285" s="152"/>
      <c r="X285" s="152"/>
      <c r="Y285" s="152"/>
      <c r="Z285" s="152"/>
      <c r="AA285" s="152"/>
      <c r="AB285" s="152"/>
      <c r="AC285" s="347"/>
      <c r="AD285" s="152"/>
      <c r="AE285" s="152"/>
      <c r="AF285" s="152"/>
      <c r="AG285" s="152"/>
      <c r="AH285" s="152"/>
      <c r="AI285" s="152"/>
      <c r="AJ285" s="347"/>
      <c r="AK285" s="152"/>
      <c r="AL285" s="152"/>
      <c r="AM285" s="295"/>
      <c r="AN285" s="228"/>
      <c r="AO285" s="228"/>
      <c r="AP285" s="228"/>
      <c r="AQ285" s="228"/>
      <c r="AR285" s="228"/>
      <c r="AS285" s="348"/>
      <c r="AT285" s="264">
        <f t="shared" si="228"/>
        <v>0</v>
      </c>
      <c r="AU285" s="259"/>
      <c r="AV285" s="265">
        <f t="shared" ref="AV285:AV299" si="229">AK285*$AK$7+AL285*$AL$7+AM285*$AM$7+SUM(AN285:AR285)*(1+Gewinn)*(1+SicherheitAngebot)+AT285/Zuschläge_IBN+AT285</f>
        <v>0</v>
      </c>
      <c r="AX285" s="265">
        <f>U285+AV285</f>
        <v>0</v>
      </c>
      <c r="AZ285" s="492">
        <f t="shared" ref="AZ285:AZ299" si="230">U285/(1+SicherheitAngebot)*(1+Sicherheit)</f>
        <v>0</v>
      </c>
      <c r="BB285" s="492">
        <f t="shared" ref="BB285:BB299" si="231">AV285/(1+SicherheitAngebot)*(1+Sicherheit)</f>
        <v>0</v>
      </c>
      <c r="BD285" s="265">
        <f>AZ285+BB285</f>
        <v>0</v>
      </c>
      <c r="BE285" s="105"/>
      <c r="BF285" s="105"/>
      <c r="BG285" s="105"/>
      <c r="BH285" s="105"/>
      <c r="BI285" s="105"/>
      <c r="BJ285" s="105"/>
    </row>
    <row r="286" spans="2:62" ht="20.100000000000001" hidden="1" customHeight="1" outlineLevel="1">
      <c r="B286" s="100"/>
      <c r="C286" s="908"/>
      <c r="D286" s="909"/>
      <c r="E286" s="909"/>
      <c r="F286" s="910"/>
      <c r="G286" s="890"/>
      <c r="H286" s="891"/>
      <c r="I286" s="152"/>
      <c r="J286" s="152"/>
      <c r="K286" s="152"/>
      <c r="L286" s="152"/>
      <c r="M286" s="152"/>
      <c r="N286" s="152"/>
      <c r="O286" s="152"/>
      <c r="P286" s="153"/>
      <c r="Q286" s="153"/>
      <c r="R286" s="156">
        <f t="shared" si="224"/>
        <v>0</v>
      </c>
      <c r="S286" s="156">
        <f t="shared" si="225"/>
        <v>0</v>
      </c>
      <c r="U286" s="157">
        <f t="shared" ref="U286:U299" si="232">I286*$I$7+J286*$J$7+K286*$K$7+L286*$L$7+M286*$M$7+N286*$N$7+O286*$O$7+R286+S286</f>
        <v>0</v>
      </c>
      <c r="W286" s="152"/>
      <c r="X286" s="152"/>
      <c r="Y286" s="152"/>
      <c r="Z286" s="152"/>
      <c r="AA286" s="152"/>
      <c r="AB286" s="152"/>
      <c r="AC286" s="347"/>
      <c r="AD286" s="152"/>
      <c r="AE286" s="152"/>
      <c r="AF286" s="152"/>
      <c r="AG286" s="152"/>
      <c r="AH286" s="152"/>
      <c r="AI286" s="152"/>
      <c r="AJ286" s="347"/>
      <c r="AK286" s="152"/>
      <c r="AL286" s="152"/>
      <c r="AM286" s="295"/>
      <c r="AN286" s="228"/>
      <c r="AO286" s="228"/>
      <c r="AP286" s="228"/>
      <c r="AQ286" s="228"/>
      <c r="AR286" s="228"/>
      <c r="AS286" s="348"/>
      <c r="AT286" s="264">
        <f t="shared" si="228"/>
        <v>0</v>
      </c>
      <c r="AU286" s="259"/>
      <c r="AV286" s="265">
        <f t="shared" si="229"/>
        <v>0</v>
      </c>
      <c r="AX286" s="265">
        <f t="shared" ref="AX286:AX299" si="233">U286+AV286</f>
        <v>0</v>
      </c>
      <c r="AZ286" s="492">
        <f t="shared" si="230"/>
        <v>0</v>
      </c>
      <c r="BB286" s="492">
        <f t="shared" si="231"/>
        <v>0</v>
      </c>
      <c r="BD286" s="265">
        <f t="shared" ref="BD286:BD299" si="234">AZ286+BB286</f>
        <v>0</v>
      </c>
      <c r="BE286" s="105"/>
      <c r="BF286" s="105"/>
      <c r="BG286" s="105"/>
      <c r="BH286" s="105"/>
      <c r="BI286" s="105"/>
      <c r="BJ286" s="105"/>
    </row>
    <row r="287" spans="2:62" ht="20.100000000000001" hidden="1" customHeight="1" outlineLevel="1">
      <c r="B287" s="100"/>
      <c r="C287" s="908"/>
      <c r="D287" s="909"/>
      <c r="E287" s="909"/>
      <c r="F287" s="910"/>
      <c r="G287" s="890"/>
      <c r="H287" s="891"/>
      <c r="I287" s="152"/>
      <c r="J287" s="152"/>
      <c r="K287" s="152"/>
      <c r="L287" s="152"/>
      <c r="M287" s="152"/>
      <c r="N287" s="152"/>
      <c r="O287" s="152"/>
      <c r="P287" s="153"/>
      <c r="Q287" s="153"/>
      <c r="R287" s="156">
        <f t="shared" si="224"/>
        <v>0</v>
      </c>
      <c r="S287" s="156">
        <f t="shared" si="225"/>
        <v>0</v>
      </c>
      <c r="U287" s="157">
        <f t="shared" si="232"/>
        <v>0</v>
      </c>
      <c r="W287" s="152"/>
      <c r="X287" s="152"/>
      <c r="Y287" s="152"/>
      <c r="Z287" s="152"/>
      <c r="AA287" s="152"/>
      <c r="AB287" s="152"/>
      <c r="AC287" s="347"/>
      <c r="AD287" s="152"/>
      <c r="AE287" s="152"/>
      <c r="AF287" s="152"/>
      <c r="AG287" s="152"/>
      <c r="AH287" s="152"/>
      <c r="AI287" s="152"/>
      <c r="AJ287" s="347"/>
      <c r="AK287" s="152"/>
      <c r="AL287" s="152"/>
      <c r="AM287" s="295"/>
      <c r="AN287" s="228"/>
      <c r="AO287" s="228"/>
      <c r="AP287" s="228"/>
      <c r="AQ287" s="228"/>
      <c r="AR287" s="228"/>
      <c r="AS287" s="348"/>
      <c r="AT287" s="264">
        <f t="shared" si="228"/>
        <v>0</v>
      </c>
      <c r="AU287" s="259"/>
      <c r="AV287" s="265">
        <f t="shared" si="229"/>
        <v>0</v>
      </c>
      <c r="AX287" s="265">
        <f t="shared" si="233"/>
        <v>0</v>
      </c>
      <c r="AZ287" s="492">
        <f t="shared" si="230"/>
        <v>0</v>
      </c>
      <c r="BB287" s="492">
        <f t="shared" si="231"/>
        <v>0</v>
      </c>
      <c r="BD287" s="265">
        <f t="shared" si="234"/>
        <v>0</v>
      </c>
      <c r="BE287" s="105"/>
      <c r="BF287" s="105"/>
      <c r="BG287" s="105"/>
      <c r="BH287" s="105"/>
      <c r="BI287" s="105"/>
      <c r="BJ287" s="105"/>
    </row>
    <row r="288" spans="2:62" ht="20.100000000000001" hidden="1" customHeight="1" outlineLevel="1">
      <c r="B288" s="100"/>
      <c r="C288" s="908"/>
      <c r="D288" s="909"/>
      <c r="E288" s="909"/>
      <c r="F288" s="910"/>
      <c r="G288" s="890"/>
      <c r="H288" s="891"/>
      <c r="I288" s="152"/>
      <c r="J288" s="152"/>
      <c r="K288" s="152"/>
      <c r="L288" s="152"/>
      <c r="M288" s="152"/>
      <c r="N288" s="152"/>
      <c r="O288" s="152"/>
      <c r="P288" s="153"/>
      <c r="Q288" s="153"/>
      <c r="R288" s="156">
        <f t="shared" si="224"/>
        <v>0</v>
      </c>
      <c r="S288" s="156">
        <f t="shared" si="225"/>
        <v>0</v>
      </c>
      <c r="U288" s="157">
        <f t="shared" si="232"/>
        <v>0</v>
      </c>
      <c r="W288" s="152"/>
      <c r="X288" s="152"/>
      <c r="Y288" s="152"/>
      <c r="Z288" s="152"/>
      <c r="AA288" s="152"/>
      <c r="AB288" s="152"/>
      <c r="AC288" s="347"/>
      <c r="AD288" s="152"/>
      <c r="AE288" s="152"/>
      <c r="AF288" s="152"/>
      <c r="AG288" s="152"/>
      <c r="AH288" s="152"/>
      <c r="AI288" s="152"/>
      <c r="AJ288" s="347"/>
      <c r="AK288" s="152"/>
      <c r="AL288" s="152"/>
      <c r="AM288" s="295"/>
      <c r="AN288" s="228"/>
      <c r="AO288" s="228"/>
      <c r="AP288" s="228"/>
      <c r="AQ288" s="228"/>
      <c r="AR288" s="228"/>
      <c r="AS288" s="348"/>
      <c r="AT288" s="264">
        <f t="shared" si="228"/>
        <v>0</v>
      </c>
      <c r="AU288" s="259"/>
      <c r="AV288" s="265">
        <f t="shared" si="229"/>
        <v>0</v>
      </c>
      <c r="AX288" s="265">
        <f t="shared" si="233"/>
        <v>0</v>
      </c>
      <c r="AZ288" s="492">
        <f t="shared" si="230"/>
        <v>0</v>
      </c>
      <c r="BB288" s="492">
        <f t="shared" si="231"/>
        <v>0</v>
      </c>
      <c r="BD288" s="265">
        <f t="shared" si="234"/>
        <v>0</v>
      </c>
      <c r="BE288" s="105"/>
      <c r="BF288" s="105"/>
      <c r="BG288" s="105"/>
      <c r="BH288" s="105"/>
      <c r="BI288" s="105"/>
      <c r="BJ288" s="105"/>
    </row>
    <row r="289" spans="2:62" ht="20.100000000000001" hidden="1" customHeight="1" outlineLevel="1">
      <c r="B289" s="100"/>
      <c r="C289" s="908"/>
      <c r="D289" s="909"/>
      <c r="E289" s="909"/>
      <c r="F289" s="910"/>
      <c r="G289" s="890"/>
      <c r="H289" s="891"/>
      <c r="I289" s="152"/>
      <c r="J289" s="152"/>
      <c r="K289" s="152"/>
      <c r="L289" s="152"/>
      <c r="M289" s="152"/>
      <c r="N289" s="152"/>
      <c r="O289" s="152"/>
      <c r="P289" s="153"/>
      <c r="Q289" s="153"/>
      <c r="R289" s="156">
        <f t="shared" si="224"/>
        <v>0</v>
      </c>
      <c r="S289" s="156">
        <f t="shared" si="225"/>
        <v>0</v>
      </c>
      <c r="U289" s="157">
        <f t="shared" si="232"/>
        <v>0</v>
      </c>
      <c r="W289" s="152"/>
      <c r="X289" s="152"/>
      <c r="Y289" s="152"/>
      <c r="Z289" s="152"/>
      <c r="AA289" s="152"/>
      <c r="AB289" s="152"/>
      <c r="AC289" s="347"/>
      <c r="AD289" s="152"/>
      <c r="AE289" s="152"/>
      <c r="AF289" s="152"/>
      <c r="AG289" s="152"/>
      <c r="AH289" s="152"/>
      <c r="AI289" s="152"/>
      <c r="AJ289" s="347"/>
      <c r="AK289" s="152"/>
      <c r="AL289" s="152"/>
      <c r="AM289" s="295"/>
      <c r="AN289" s="228"/>
      <c r="AO289" s="228"/>
      <c r="AP289" s="228"/>
      <c r="AQ289" s="228"/>
      <c r="AR289" s="228"/>
      <c r="AS289" s="348"/>
      <c r="AT289" s="264">
        <f t="shared" si="228"/>
        <v>0</v>
      </c>
      <c r="AU289" s="259"/>
      <c r="AV289" s="265">
        <f t="shared" si="229"/>
        <v>0</v>
      </c>
      <c r="AX289" s="265">
        <f t="shared" si="233"/>
        <v>0</v>
      </c>
      <c r="AZ289" s="492">
        <f t="shared" si="230"/>
        <v>0</v>
      </c>
      <c r="BB289" s="492">
        <f t="shared" si="231"/>
        <v>0</v>
      </c>
      <c r="BD289" s="265">
        <f t="shared" si="234"/>
        <v>0</v>
      </c>
      <c r="BE289" s="105"/>
      <c r="BF289" s="105"/>
      <c r="BG289" s="105"/>
      <c r="BH289" s="105"/>
      <c r="BI289" s="105"/>
      <c r="BJ289" s="105"/>
    </row>
    <row r="290" spans="2:62" ht="20.100000000000001" hidden="1" customHeight="1" outlineLevel="1">
      <c r="B290" s="100"/>
      <c r="C290" s="908"/>
      <c r="D290" s="909"/>
      <c r="E290" s="909"/>
      <c r="F290" s="910"/>
      <c r="G290" s="890"/>
      <c r="H290" s="891"/>
      <c r="I290" s="152"/>
      <c r="J290" s="152"/>
      <c r="K290" s="152"/>
      <c r="L290" s="152"/>
      <c r="M290" s="152"/>
      <c r="N290" s="152"/>
      <c r="O290" s="152"/>
      <c r="P290" s="153"/>
      <c r="Q290" s="153"/>
      <c r="R290" s="156">
        <f t="shared" si="224"/>
        <v>0</v>
      </c>
      <c r="S290" s="156">
        <f t="shared" si="225"/>
        <v>0</v>
      </c>
      <c r="U290" s="157">
        <f t="shared" si="232"/>
        <v>0</v>
      </c>
      <c r="W290" s="152"/>
      <c r="X290" s="152"/>
      <c r="Y290" s="152"/>
      <c r="Z290" s="152"/>
      <c r="AA290" s="152"/>
      <c r="AB290" s="152"/>
      <c r="AC290" s="347"/>
      <c r="AD290" s="152"/>
      <c r="AE290" s="152"/>
      <c r="AF290" s="152"/>
      <c r="AG290" s="152"/>
      <c r="AH290" s="152"/>
      <c r="AI290" s="152"/>
      <c r="AJ290" s="347"/>
      <c r="AK290" s="152"/>
      <c r="AL290" s="152"/>
      <c r="AM290" s="295"/>
      <c r="AN290" s="228"/>
      <c r="AO290" s="228"/>
      <c r="AP290" s="228"/>
      <c r="AQ290" s="228"/>
      <c r="AR290" s="228"/>
      <c r="AS290" s="348"/>
      <c r="AT290" s="264">
        <f t="shared" si="228"/>
        <v>0</v>
      </c>
      <c r="AU290" s="259"/>
      <c r="AV290" s="265">
        <f t="shared" si="229"/>
        <v>0</v>
      </c>
      <c r="AX290" s="265">
        <f t="shared" si="233"/>
        <v>0</v>
      </c>
      <c r="AZ290" s="492">
        <f t="shared" si="230"/>
        <v>0</v>
      </c>
      <c r="BB290" s="492">
        <f t="shared" si="231"/>
        <v>0</v>
      </c>
      <c r="BD290" s="265">
        <f t="shared" si="234"/>
        <v>0</v>
      </c>
      <c r="BE290" s="105"/>
      <c r="BF290" s="105"/>
      <c r="BG290" s="105"/>
      <c r="BH290" s="105"/>
      <c r="BI290" s="105"/>
      <c r="BJ290" s="105"/>
    </row>
    <row r="291" spans="2:62" ht="20.100000000000001" hidden="1" customHeight="1" outlineLevel="1">
      <c r="B291" s="100"/>
      <c r="C291" s="908"/>
      <c r="D291" s="909"/>
      <c r="E291" s="909"/>
      <c r="F291" s="910"/>
      <c r="G291" s="890"/>
      <c r="H291" s="891"/>
      <c r="I291" s="152"/>
      <c r="J291" s="152"/>
      <c r="K291" s="152"/>
      <c r="L291" s="152"/>
      <c r="M291" s="152"/>
      <c r="N291" s="152"/>
      <c r="O291" s="152"/>
      <c r="P291" s="153"/>
      <c r="Q291" s="153"/>
      <c r="R291" s="156">
        <f t="shared" si="224"/>
        <v>0</v>
      </c>
      <c r="S291" s="156">
        <f t="shared" si="225"/>
        <v>0</v>
      </c>
      <c r="U291" s="157">
        <f t="shared" si="232"/>
        <v>0</v>
      </c>
      <c r="W291" s="152"/>
      <c r="X291" s="152"/>
      <c r="Y291" s="152"/>
      <c r="Z291" s="152"/>
      <c r="AA291" s="152"/>
      <c r="AB291" s="152"/>
      <c r="AC291" s="347"/>
      <c r="AD291" s="152"/>
      <c r="AE291" s="152"/>
      <c r="AF291" s="152"/>
      <c r="AG291" s="152"/>
      <c r="AH291" s="152"/>
      <c r="AI291" s="152"/>
      <c r="AJ291" s="347"/>
      <c r="AK291" s="152"/>
      <c r="AL291" s="152"/>
      <c r="AM291" s="295"/>
      <c r="AN291" s="228"/>
      <c r="AO291" s="228"/>
      <c r="AP291" s="228"/>
      <c r="AQ291" s="228"/>
      <c r="AR291" s="228"/>
      <c r="AS291" s="348"/>
      <c r="AT291" s="264">
        <f t="shared" si="228"/>
        <v>0</v>
      </c>
      <c r="AU291" s="259"/>
      <c r="AV291" s="265">
        <f t="shared" si="229"/>
        <v>0</v>
      </c>
      <c r="AX291" s="265">
        <f t="shared" si="233"/>
        <v>0</v>
      </c>
      <c r="AZ291" s="492">
        <f t="shared" si="230"/>
        <v>0</v>
      </c>
      <c r="BB291" s="492">
        <f t="shared" si="231"/>
        <v>0</v>
      </c>
      <c r="BD291" s="265">
        <f t="shared" si="234"/>
        <v>0</v>
      </c>
      <c r="BE291" s="105"/>
      <c r="BF291" s="105"/>
      <c r="BG291" s="105"/>
      <c r="BH291" s="105"/>
      <c r="BI291" s="105"/>
      <c r="BJ291" s="105"/>
    </row>
    <row r="292" spans="2:62" ht="20.100000000000001" hidden="1" customHeight="1" outlineLevel="1">
      <c r="B292" s="100"/>
      <c r="C292" s="908"/>
      <c r="D292" s="909"/>
      <c r="E292" s="909"/>
      <c r="F292" s="910"/>
      <c r="G292" s="890"/>
      <c r="H292" s="891"/>
      <c r="I292" s="152"/>
      <c r="J292" s="152"/>
      <c r="K292" s="152"/>
      <c r="L292" s="152"/>
      <c r="M292" s="152"/>
      <c r="N292" s="152"/>
      <c r="O292" s="152"/>
      <c r="P292" s="153"/>
      <c r="Q292" s="153"/>
      <c r="R292" s="156">
        <f t="shared" si="224"/>
        <v>0</v>
      </c>
      <c r="S292" s="156">
        <f t="shared" si="225"/>
        <v>0</v>
      </c>
      <c r="U292" s="157">
        <f t="shared" si="232"/>
        <v>0</v>
      </c>
      <c r="W292" s="152"/>
      <c r="X292" s="152"/>
      <c r="Y292" s="152"/>
      <c r="Z292" s="152"/>
      <c r="AA292" s="152"/>
      <c r="AB292" s="152"/>
      <c r="AC292" s="347"/>
      <c r="AD292" s="152"/>
      <c r="AE292" s="152"/>
      <c r="AF292" s="152"/>
      <c r="AG292" s="152"/>
      <c r="AH292" s="152"/>
      <c r="AI292" s="152"/>
      <c r="AJ292" s="347"/>
      <c r="AK292" s="152"/>
      <c r="AL292" s="152"/>
      <c r="AM292" s="295"/>
      <c r="AN292" s="228"/>
      <c r="AO292" s="228"/>
      <c r="AP292" s="228"/>
      <c r="AQ292" s="228"/>
      <c r="AR292" s="228"/>
      <c r="AS292" s="348"/>
      <c r="AT292" s="264">
        <f t="shared" si="228"/>
        <v>0</v>
      </c>
      <c r="AU292" s="259"/>
      <c r="AV292" s="265">
        <f t="shared" si="229"/>
        <v>0</v>
      </c>
      <c r="AX292" s="265">
        <f t="shared" si="233"/>
        <v>0</v>
      </c>
      <c r="AZ292" s="492">
        <f t="shared" si="230"/>
        <v>0</v>
      </c>
      <c r="BB292" s="492">
        <f t="shared" si="231"/>
        <v>0</v>
      </c>
      <c r="BD292" s="265">
        <f t="shared" si="234"/>
        <v>0</v>
      </c>
      <c r="BE292" s="105"/>
      <c r="BF292" s="105"/>
      <c r="BG292" s="105"/>
      <c r="BH292" s="105"/>
      <c r="BI292" s="105"/>
      <c r="BJ292" s="105"/>
    </row>
    <row r="293" spans="2:62" ht="20.100000000000001" hidden="1" customHeight="1" outlineLevel="1">
      <c r="B293" s="100"/>
      <c r="C293" s="908"/>
      <c r="D293" s="909"/>
      <c r="E293" s="909"/>
      <c r="F293" s="910"/>
      <c r="G293" s="890"/>
      <c r="H293" s="891"/>
      <c r="I293" s="152"/>
      <c r="J293" s="152"/>
      <c r="K293" s="152"/>
      <c r="L293" s="152"/>
      <c r="M293" s="152"/>
      <c r="N293" s="152"/>
      <c r="O293" s="152"/>
      <c r="P293" s="153"/>
      <c r="Q293" s="153"/>
      <c r="R293" s="156">
        <f t="shared" si="224"/>
        <v>0</v>
      </c>
      <c r="S293" s="156">
        <f t="shared" si="225"/>
        <v>0</v>
      </c>
      <c r="U293" s="157">
        <f t="shared" si="232"/>
        <v>0</v>
      </c>
      <c r="W293" s="152"/>
      <c r="X293" s="152"/>
      <c r="Y293" s="152"/>
      <c r="Z293" s="152"/>
      <c r="AA293" s="152"/>
      <c r="AB293" s="152"/>
      <c r="AC293" s="347"/>
      <c r="AD293" s="152"/>
      <c r="AE293" s="152"/>
      <c r="AF293" s="152"/>
      <c r="AG293" s="152"/>
      <c r="AH293" s="152"/>
      <c r="AI293" s="152"/>
      <c r="AJ293" s="347"/>
      <c r="AK293" s="152"/>
      <c r="AL293" s="152"/>
      <c r="AM293" s="295"/>
      <c r="AN293" s="228"/>
      <c r="AO293" s="228"/>
      <c r="AP293" s="228"/>
      <c r="AQ293" s="228"/>
      <c r="AR293" s="228"/>
      <c r="AS293" s="348"/>
      <c r="AT293" s="264">
        <f t="shared" si="228"/>
        <v>0</v>
      </c>
      <c r="AU293" s="259"/>
      <c r="AV293" s="265">
        <f t="shared" si="229"/>
        <v>0</v>
      </c>
      <c r="AX293" s="265">
        <f t="shared" si="233"/>
        <v>0</v>
      </c>
      <c r="AZ293" s="492">
        <f t="shared" si="230"/>
        <v>0</v>
      </c>
      <c r="BB293" s="492">
        <f t="shared" si="231"/>
        <v>0</v>
      </c>
      <c r="BD293" s="265">
        <f t="shared" si="234"/>
        <v>0</v>
      </c>
      <c r="BE293" s="105"/>
      <c r="BF293" s="105"/>
      <c r="BG293" s="105"/>
      <c r="BH293" s="105"/>
      <c r="BI293" s="105"/>
      <c r="BJ293" s="105"/>
    </row>
    <row r="294" spans="2:62" ht="20.100000000000001" hidden="1" customHeight="1" outlineLevel="1">
      <c r="B294" s="100"/>
      <c r="C294" s="908"/>
      <c r="D294" s="909"/>
      <c r="E294" s="909"/>
      <c r="F294" s="910"/>
      <c r="G294" s="890"/>
      <c r="H294" s="891"/>
      <c r="I294" s="152"/>
      <c r="J294" s="152"/>
      <c r="K294" s="152"/>
      <c r="L294" s="152"/>
      <c r="M294" s="152"/>
      <c r="N294" s="152"/>
      <c r="O294" s="152"/>
      <c r="P294" s="153"/>
      <c r="Q294" s="153"/>
      <c r="R294" s="156">
        <f t="shared" si="224"/>
        <v>0</v>
      </c>
      <c r="S294" s="156">
        <f t="shared" si="225"/>
        <v>0</v>
      </c>
      <c r="U294" s="157">
        <f t="shared" si="232"/>
        <v>0</v>
      </c>
      <c r="W294" s="152"/>
      <c r="X294" s="152"/>
      <c r="Y294" s="152"/>
      <c r="Z294" s="152"/>
      <c r="AA294" s="152"/>
      <c r="AB294" s="152"/>
      <c r="AC294" s="347"/>
      <c r="AD294" s="152"/>
      <c r="AE294" s="152"/>
      <c r="AF294" s="152"/>
      <c r="AG294" s="152"/>
      <c r="AH294" s="152"/>
      <c r="AI294" s="152"/>
      <c r="AJ294" s="347"/>
      <c r="AK294" s="152"/>
      <c r="AL294" s="152"/>
      <c r="AM294" s="295"/>
      <c r="AN294" s="228"/>
      <c r="AO294" s="228"/>
      <c r="AP294" s="228"/>
      <c r="AQ294" s="228"/>
      <c r="AR294" s="228"/>
      <c r="AS294" s="348"/>
      <c r="AT294" s="264">
        <f t="shared" si="228"/>
        <v>0</v>
      </c>
      <c r="AU294" s="259"/>
      <c r="AV294" s="265">
        <f t="shared" si="229"/>
        <v>0</v>
      </c>
      <c r="AX294" s="265">
        <f t="shared" si="233"/>
        <v>0</v>
      </c>
      <c r="AZ294" s="492">
        <f t="shared" si="230"/>
        <v>0</v>
      </c>
      <c r="BB294" s="492">
        <f t="shared" si="231"/>
        <v>0</v>
      </c>
      <c r="BD294" s="265">
        <f t="shared" si="234"/>
        <v>0</v>
      </c>
      <c r="BE294" s="105"/>
      <c r="BF294" s="105"/>
      <c r="BG294" s="105"/>
      <c r="BH294" s="105"/>
      <c r="BI294" s="105"/>
      <c r="BJ294" s="105"/>
    </row>
    <row r="295" spans="2:62" ht="20.100000000000001" hidden="1" customHeight="1" outlineLevel="1">
      <c r="B295" s="100"/>
      <c r="C295" s="908"/>
      <c r="D295" s="909"/>
      <c r="E295" s="909"/>
      <c r="F295" s="910"/>
      <c r="G295" s="890"/>
      <c r="H295" s="891"/>
      <c r="I295" s="152"/>
      <c r="J295" s="152"/>
      <c r="K295" s="152"/>
      <c r="L295" s="152"/>
      <c r="M295" s="152"/>
      <c r="N295" s="152"/>
      <c r="O295" s="152"/>
      <c r="P295" s="153"/>
      <c r="Q295" s="153"/>
      <c r="R295" s="156">
        <f t="shared" si="224"/>
        <v>0</v>
      </c>
      <c r="S295" s="156">
        <f t="shared" si="225"/>
        <v>0</v>
      </c>
      <c r="U295" s="157">
        <f t="shared" si="232"/>
        <v>0</v>
      </c>
      <c r="W295" s="152"/>
      <c r="X295" s="152"/>
      <c r="Y295" s="152"/>
      <c r="Z295" s="152"/>
      <c r="AA295" s="152"/>
      <c r="AB295" s="152"/>
      <c r="AC295" s="347"/>
      <c r="AD295" s="152"/>
      <c r="AE295" s="152"/>
      <c r="AF295" s="152"/>
      <c r="AG295" s="152"/>
      <c r="AH295" s="152"/>
      <c r="AI295" s="152"/>
      <c r="AJ295" s="347"/>
      <c r="AK295" s="152"/>
      <c r="AL295" s="152"/>
      <c r="AM295" s="295"/>
      <c r="AN295" s="228"/>
      <c r="AO295" s="228"/>
      <c r="AP295" s="228"/>
      <c r="AQ295" s="228"/>
      <c r="AR295" s="228"/>
      <c r="AS295" s="348"/>
      <c r="AT295" s="264">
        <f t="shared" si="228"/>
        <v>0</v>
      </c>
      <c r="AU295" s="259"/>
      <c r="AV295" s="265">
        <f t="shared" si="229"/>
        <v>0</v>
      </c>
      <c r="AX295" s="265">
        <f t="shared" si="233"/>
        <v>0</v>
      </c>
      <c r="AZ295" s="492">
        <f t="shared" si="230"/>
        <v>0</v>
      </c>
      <c r="BB295" s="492">
        <f t="shared" si="231"/>
        <v>0</v>
      </c>
      <c r="BD295" s="265">
        <f t="shared" si="234"/>
        <v>0</v>
      </c>
      <c r="BE295" s="105"/>
      <c r="BF295" s="105"/>
      <c r="BG295" s="105"/>
      <c r="BH295" s="105"/>
      <c r="BI295" s="105"/>
      <c r="BJ295" s="105"/>
    </row>
    <row r="296" spans="2:62" ht="20.100000000000001" hidden="1" customHeight="1" outlineLevel="1">
      <c r="B296" s="100"/>
      <c r="C296" s="908"/>
      <c r="D296" s="909"/>
      <c r="E296" s="909"/>
      <c r="F296" s="910"/>
      <c r="G296" s="890"/>
      <c r="H296" s="891"/>
      <c r="I296" s="152"/>
      <c r="J296" s="152"/>
      <c r="K296" s="152"/>
      <c r="L296" s="152"/>
      <c r="M296" s="152"/>
      <c r="N296" s="152"/>
      <c r="O296" s="152"/>
      <c r="P296" s="153"/>
      <c r="Q296" s="153"/>
      <c r="R296" s="156">
        <f t="shared" si="224"/>
        <v>0</v>
      </c>
      <c r="S296" s="156">
        <f t="shared" si="225"/>
        <v>0</v>
      </c>
      <c r="U296" s="157">
        <f t="shared" si="232"/>
        <v>0</v>
      </c>
      <c r="W296" s="152"/>
      <c r="X296" s="152"/>
      <c r="Y296" s="152"/>
      <c r="Z296" s="152"/>
      <c r="AA296" s="152"/>
      <c r="AB296" s="152"/>
      <c r="AC296" s="347"/>
      <c r="AD296" s="152"/>
      <c r="AE296" s="152"/>
      <c r="AF296" s="152"/>
      <c r="AG296" s="152"/>
      <c r="AH296" s="152"/>
      <c r="AI296" s="152"/>
      <c r="AJ296" s="347"/>
      <c r="AK296" s="152"/>
      <c r="AL296" s="152"/>
      <c r="AM296" s="295"/>
      <c r="AN296" s="228"/>
      <c r="AO296" s="228"/>
      <c r="AP296" s="228"/>
      <c r="AQ296" s="228"/>
      <c r="AR296" s="228"/>
      <c r="AS296" s="348"/>
      <c r="AT296" s="264">
        <f t="shared" si="228"/>
        <v>0</v>
      </c>
      <c r="AU296" s="259"/>
      <c r="AV296" s="265">
        <f t="shared" si="229"/>
        <v>0</v>
      </c>
      <c r="AX296" s="265">
        <f t="shared" si="233"/>
        <v>0</v>
      </c>
      <c r="AZ296" s="492">
        <f t="shared" si="230"/>
        <v>0</v>
      </c>
      <c r="BB296" s="492">
        <f t="shared" si="231"/>
        <v>0</v>
      </c>
      <c r="BD296" s="265">
        <f t="shared" si="234"/>
        <v>0</v>
      </c>
      <c r="BE296" s="105"/>
      <c r="BF296" s="105"/>
      <c r="BG296" s="105"/>
      <c r="BH296" s="105"/>
      <c r="BI296" s="105"/>
      <c r="BJ296" s="105"/>
    </row>
    <row r="297" spans="2:62" ht="20.100000000000001" hidden="1" customHeight="1" outlineLevel="1">
      <c r="B297" s="100"/>
      <c r="C297" s="908"/>
      <c r="D297" s="909"/>
      <c r="E297" s="909"/>
      <c r="F297" s="910"/>
      <c r="G297" s="890"/>
      <c r="H297" s="891"/>
      <c r="I297" s="152"/>
      <c r="J297" s="152"/>
      <c r="K297" s="152"/>
      <c r="L297" s="152"/>
      <c r="M297" s="152"/>
      <c r="N297" s="152"/>
      <c r="O297" s="152"/>
      <c r="P297" s="153"/>
      <c r="Q297" s="153"/>
      <c r="R297" s="156">
        <f t="shared" si="224"/>
        <v>0</v>
      </c>
      <c r="S297" s="156">
        <f t="shared" si="225"/>
        <v>0</v>
      </c>
      <c r="U297" s="157">
        <f t="shared" si="232"/>
        <v>0</v>
      </c>
      <c r="W297" s="152"/>
      <c r="X297" s="152"/>
      <c r="Y297" s="152"/>
      <c r="Z297" s="152"/>
      <c r="AA297" s="152"/>
      <c r="AB297" s="152"/>
      <c r="AC297" s="347"/>
      <c r="AD297" s="152"/>
      <c r="AE297" s="152"/>
      <c r="AF297" s="152"/>
      <c r="AG297" s="152"/>
      <c r="AH297" s="152"/>
      <c r="AI297" s="152"/>
      <c r="AJ297" s="347"/>
      <c r="AK297" s="152"/>
      <c r="AL297" s="152"/>
      <c r="AM297" s="295"/>
      <c r="AN297" s="228"/>
      <c r="AO297" s="228"/>
      <c r="AP297" s="228"/>
      <c r="AQ297" s="228"/>
      <c r="AR297" s="228"/>
      <c r="AS297" s="348"/>
      <c r="AT297" s="264">
        <f t="shared" si="228"/>
        <v>0</v>
      </c>
      <c r="AU297" s="259"/>
      <c r="AV297" s="265">
        <f t="shared" si="229"/>
        <v>0</v>
      </c>
      <c r="AX297" s="265">
        <f t="shared" si="233"/>
        <v>0</v>
      </c>
      <c r="AZ297" s="492">
        <f t="shared" si="230"/>
        <v>0</v>
      </c>
      <c r="BB297" s="492">
        <f t="shared" si="231"/>
        <v>0</v>
      </c>
      <c r="BD297" s="265">
        <f t="shared" si="234"/>
        <v>0</v>
      </c>
      <c r="BE297" s="105"/>
      <c r="BF297" s="105"/>
      <c r="BG297" s="105"/>
      <c r="BH297" s="105"/>
      <c r="BI297" s="105"/>
      <c r="BJ297" s="105"/>
    </row>
    <row r="298" spans="2:62" ht="20.100000000000001" hidden="1" customHeight="1" outlineLevel="1">
      <c r="B298" s="100"/>
      <c r="C298" s="908"/>
      <c r="D298" s="909"/>
      <c r="E298" s="909"/>
      <c r="F298" s="910"/>
      <c r="G298" s="890"/>
      <c r="H298" s="891"/>
      <c r="I298" s="152"/>
      <c r="J298" s="152"/>
      <c r="K298" s="152"/>
      <c r="L298" s="152"/>
      <c r="M298" s="152"/>
      <c r="N298" s="152"/>
      <c r="O298" s="152"/>
      <c r="P298" s="153"/>
      <c r="Q298" s="153"/>
      <c r="R298" s="156">
        <f t="shared" si="224"/>
        <v>0</v>
      </c>
      <c r="S298" s="156">
        <f t="shared" si="225"/>
        <v>0</v>
      </c>
      <c r="U298" s="157">
        <f t="shared" si="232"/>
        <v>0</v>
      </c>
      <c r="W298" s="152"/>
      <c r="X298" s="152"/>
      <c r="Y298" s="152"/>
      <c r="Z298" s="152"/>
      <c r="AA298" s="152"/>
      <c r="AB298" s="152"/>
      <c r="AC298" s="347"/>
      <c r="AD298" s="152"/>
      <c r="AE298" s="152"/>
      <c r="AF298" s="152"/>
      <c r="AG298" s="152"/>
      <c r="AH298" s="152"/>
      <c r="AI298" s="152"/>
      <c r="AJ298" s="347"/>
      <c r="AK298" s="152"/>
      <c r="AL298" s="152"/>
      <c r="AM298" s="295"/>
      <c r="AN298" s="228"/>
      <c r="AO298" s="228"/>
      <c r="AP298" s="228"/>
      <c r="AQ298" s="228"/>
      <c r="AR298" s="228"/>
      <c r="AS298" s="348"/>
      <c r="AT298" s="264">
        <f t="shared" si="228"/>
        <v>0</v>
      </c>
      <c r="AU298" s="259"/>
      <c r="AV298" s="265">
        <f t="shared" si="229"/>
        <v>0</v>
      </c>
      <c r="AX298" s="265">
        <f t="shared" si="233"/>
        <v>0</v>
      </c>
      <c r="AZ298" s="492">
        <f t="shared" si="230"/>
        <v>0</v>
      </c>
      <c r="BB298" s="492">
        <f t="shared" si="231"/>
        <v>0</v>
      </c>
      <c r="BD298" s="265">
        <f t="shared" si="234"/>
        <v>0</v>
      </c>
      <c r="BE298" s="105"/>
      <c r="BF298" s="105"/>
      <c r="BG298" s="105"/>
      <c r="BH298" s="105"/>
      <c r="BI298" s="105"/>
      <c r="BJ298" s="105"/>
    </row>
    <row r="299" spans="2:62" ht="20.100000000000001" hidden="1" customHeight="1" outlineLevel="1">
      <c r="B299" s="100"/>
      <c r="C299" s="908"/>
      <c r="D299" s="909"/>
      <c r="E299" s="909"/>
      <c r="F299" s="910"/>
      <c r="G299" s="890"/>
      <c r="H299" s="891"/>
      <c r="I299" s="152"/>
      <c r="J299" s="152"/>
      <c r="K299" s="152"/>
      <c r="L299" s="152"/>
      <c r="M299" s="152"/>
      <c r="N299" s="152"/>
      <c r="O299" s="152"/>
      <c r="P299" s="153"/>
      <c r="Q299" s="153"/>
      <c r="R299" s="156">
        <f t="shared" si="224"/>
        <v>0</v>
      </c>
      <c r="S299" s="156">
        <f t="shared" si="225"/>
        <v>0</v>
      </c>
      <c r="U299" s="157">
        <f t="shared" si="232"/>
        <v>0</v>
      </c>
      <c r="W299" s="152"/>
      <c r="X299" s="152"/>
      <c r="Y299" s="152"/>
      <c r="Z299" s="152"/>
      <c r="AA299" s="152"/>
      <c r="AB299" s="152"/>
      <c r="AC299" s="347"/>
      <c r="AD299" s="152"/>
      <c r="AE299" s="152"/>
      <c r="AF299" s="152"/>
      <c r="AG299" s="152"/>
      <c r="AH299" s="152"/>
      <c r="AI299" s="152"/>
      <c r="AJ299" s="347"/>
      <c r="AK299" s="152"/>
      <c r="AL299" s="152"/>
      <c r="AM299" s="295"/>
      <c r="AN299" s="228"/>
      <c r="AO299" s="228"/>
      <c r="AP299" s="228"/>
      <c r="AQ299" s="228"/>
      <c r="AR299" s="228"/>
      <c r="AS299" s="348"/>
      <c r="AT299" s="264">
        <f t="shared" si="228"/>
        <v>0</v>
      </c>
      <c r="AU299" s="259"/>
      <c r="AV299" s="265">
        <f t="shared" si="229"/>
        <v>0</v>
      </c>
      <c r="AX299" s="265">
        <f t="shared" si="233"/>
        <v>0</v>
      </c>
      <c r="AZ299" s="492">
        <f t="shared" si="230"/>
        <v>0</v>
      </c>
      <c r="BB299" s="492">
        <f t="shared" si="231"/>
        <v>0</v>
      </c>
      <c r="BD299" s="265">
        <f t="shared" si="234"/>
        <v>0</v>
      </c>
      <c r="BE299" s="105"/>
      <c r="BF299" s="105"/>
      <c r="BG299" s="105"/>
      <c r="BH299" s="105"/>
      <c r="BI299" s="105"/>
      <c r="BJ299" s="105"/>
    </row>
    <row r="300" spans="2:62" ht="9.9499999999999993" hidden="1" customHeight="1" outlineLevel="1">
      <c r="B300" s="101"/>
      <c r="C300" s="208"/>
      <c r="D300" s="208"/>
      <c r="E300" s="208"/>
      <c r="F300" s="208"/>
      <c r="G300" s="237"/>
      <c r="H300" s="207"/>
      <c r="I300" s="257"/>
      <c r="J300" s="257"/>
      <c r="K300" s="257"/>
      <c r="L300" s="257"/>
      <c r="M300" s="257"/>
      <c r="N300" s="257"/>
      <c r="O300" s="257"/>
      <c r="P300" s="256"/>
      <c r="Q300" s="102"/>
      <c r="R300" s="102"/>
      <c r="S300" s="102"/>
      <c r="U300" s="98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Z300" s="493"/>
      <c r="BE300" s="105"/>
      <c r="BF300" s="105"/>
      <c r="BG300" s="105"/>
      <c r="BH300" s="105"/>
      <c r="BI300" s="105"/>
      <c r="BJ300" s="105"/>
    </row>
    <row r="301" spans="2:62" ht="20.100000000000001" customHeight="1" collapsed="1">
      <c r="B301" s="8">
        <f>B284+1</f>
        <v>18</v>
      </c>
      <c r="C301" s="916"/>
      <c r="D301" s="917"/>
      <c r="E301" s="917"/>
      <c r="F301" s="918"/>
      <c r="G301" s="429"/>
      <c r="H301" s="206">
        <v>1</v>
      </c>
      <c r="I301" s="642">
        <f t="shared" ref="I301" si="235">$H301*SUM(I302:I316)</f>
        <v>0</v>
      </c>
      <c r="J301" s="643">
        <f t="shared" ref="J301:O301" si="236">$H301*SUM(J302:J316)</f>
        <v>0</v>
      </c>
      <c r="K301" s="644">
        <f t="shared" si="236"/>
        <v>0</v>
      </c>
      <c r="L301" s="645">
        <f t="shared" si="236"/>
        <v>0</v>
      </c>
      <c r="M301" s="645">
        <f t="shared" si="236"/>
        <v>0</v>
      </c>
      <c r="N301" s="644">
        <f t="shared" si="236"/>
        <v>0</v>
      </c>
      <c r="O301" s="642">
        <f t="shared" si="236"/>
        <v>0</v>
      </c>
      <c r="P301" s="209">
        <f t="shared" ref="P301:Q301" si="237">$H301*SUM(P302:P316)</f>
        <v>0</v>
      </c>
      <c r="Q301" s="210">
        <f t="shared" si="237"/>
        <v>0</v>
      </c>
      <c r="R301" s="136">
        <f t="shared" ref="R301:R316" si="238">P301*(1+Gewinn)*(1+SicherheitAngebot)</f>
        <v>0</v>
      </c>
      <c r="S301" s="137">
        <f t="shared" ref="S301:S316" si="239">Q301*(1+MGKZ)*(1+Gewinn)*(1+SicherheitAngebot)</f>
        <v>0</v>
      </c>
      <c r="U301" s="10">
        <f>I301*$I$7+J301*$J$7+K301*$K$7+L301*$L$7+M301*$M$7+N301*$N$7+O301*$O$7+R301+S301</f>
        <v>0</v>
      </c>
      <c r="W301" s="646">
        <f t="shared" ref="W301:AB301" si="240">$H301*SUM(W302:W316)</f>
        <v>0</v>
      </c>
      <c r="X301" s="647">
        <f t="shared" si="240"/>
        <v>0</v>
      </c>
      <c r="Y301" s="648">
        <f t="shared" si="240"/>
        <v>0</v>
      </c>
      <c r="Z301" s="649">
        <f t="shared" si="240"/>
        <v>0</v>
      </c>
      <c r="AA301" s="648">
        <f t="shared" si="240"/>
        <v>0</v>
      </c>
      <c r="AB301" s="646">
        <f t="shared" si="240"/>
        <v>0</v>
      </c>
      <c r="AC301" s="258"/>
      <c r="AD301" s="646">
        <f t="shared" ref="AD301:AM301" si="241">$H301*SUM(AD302:AD316)</f>
        <v>0</v>
      </c>
      <c r="AE301" s="647">
        <f t="shared" si="241"/>
        <v>0</v>
      </c>
      <c r="AF301" s="648">
        <f t="shared" si="241"/>
        <v>0</v>
      </c>
      <c r="AG301" s="649">
        <f t="shared" si="241"/>
        <v>0</v>
      </c>
      <c r="AH301" s="648">
        <f t="shared" si="241"/>
        <v>0</v>
      </c>
      <c r="AI301" s="646">
        <f t="shared" si="241"/>
        <v>0</v>
      </c>
      <c r="AJ301" s="258"/>
      <c r="AK301" s="653">
        <f t="shared" si="241"/>
        <v>0</v>
      </c>
      <c r="AL301" s="653">
        <f t="shared" si="241"/>
        <v>0</v>
      </c>
      <c r="AM301" s="653">
        <f t="shared" si="241"/>
        <v>0</v>
      </c>
      <c r="AN301" s="227">
        <f>$H301*SUM(AN302:AN316)*(1+Gewinn)*(1+SicherheitAngebot)</f>
        <v>0</v>
      </c>
      <c r="AO301" s="227">
        <f>$H301*SUM(AO302:AO316)*(1+Gewinn)*(1+SicherheitAngebot)</f>
        <v>0</v>
      </c>
      <c r="AP301" s="227">
        <f>$H301*SUM(AP302:AP316)*(1+Gewinn)*(1+SicherheitAngebot)</f>
        <v>0</v>
      </c>
      <c r="AQ301" s="227">
        <f>$H301*SUM(AQ302:AQ316)*(1+Gewinn)*(1+SicherheitAngebot)</f>
        <v>0</v>
      </c>
      <c r="AR301" s="227">
        <f>$H301*SUM(AR302:AR316)*(1+Gewinn)*(1+SicherheitAngebot)</f>
        <v>0</v>
      </c>
      <c r="AS301" s="262"/>
      <c r="AT301" s="263">
        <f t="shared" si="228"/>
        <v>0</v>
      </c>
      <c r="AU301" s="259"/>
      <c r="AV301" s="491">
        <f>AK301*$AK$7+AL301*$AL$7+AM301*$AM$7+SUM(AN301:AR301)+AT301/Zuschläge_IBN+AT301</f>
        <v>0</v>
      </c>
      <c r="AX301" s="685">
        <f>U301+AV301</f>
        <v>0</v>
      </c>
      <c r="AZ301" s="490">
        <f>IF(H301&gt;0,U301/(1+SicherheitAngebot)*(1+Sicherheit),0)</f>
        <v>0</v>
      </c>
      <c r="BB301" s="490">
        <f>IF(H301&gt;0,AV301/(1+SicherheitAngebot)*(1+Sicherheit),0)</f>
        <v>0</v>
      </c>
      <c r="BD301" s="490">
        <f>AZ301+BB301</f>
        <v>0</v>
      </c>
      <c r="BE301" s="105"/>
      <c r="BF301" s="105"/>
      <c r="BG301" s="105"/>
      <c r="BH301" s="105"/>
      <c r="BI301" s="105"/>
      <c r="BJ301" s="105"/>
    </row>
    <row r="302" spans="2:62" ht="20.100000000000001" hidden="1" customHeight="1" outlineLevel="1">
      <c r="B302" s="99"/>
      <c r="C302" s="908"/>
      <c r="D302" s="909"/>
      <c r="E302" s="909"/>
      <c r="F302" s="910"/>
      <c r="G302" s="890"/>
      <c r="H302" s="901"/>
      <c r="I302" s="152"/>
      <c r="J302" s="152"/>
      <c r="K302" s="152"/>
      <c r="L302" s="152"/>
      <c r="M302" s="152"/>
      <c r="N302" s="152"/>
      <c r="O302" s="152"/>
      <c r="P302" s="153"/>
      <c r="Q302" s="153"/>
      <c r="R302" s="156">
        <f t="shared" si="238"/>
        <v>0</v>
      </c>
      <c r="S302" s="156">
        <f t="shared" si="239"/>
        <v>0</v>
      </c>
      <c r="U302" s="157">
        <f>I302*$I$7+J302*$J$7+K302*$K$7+L302*$L$7+M302*$M$7+N302*$N$7+O302*$O$7+R302+S302</f>
        <v>0</v>
      </c>
      <c r="W302" s="152"/>
      <c r="X302" s="152"/>
      <c r="Y302" s="152"/>
      <c r="Z302" s="152"/>
      <c r="AA302" s="152"/>
      <c r="AB302" s="152"/>
      <c r="AC302" s="347"/>
      <c r="AD302" s="152"/>
      <c r="AE302" s="152"/>
      <c r="AF302" s="152"/>
      <c r="AG302" s="152"/>
      <c r="AH302" s="152"/>
      <c r="AI302" s="152"/>
      <c r="AJ302" s="347"/>
      <c r="AK302" s="152"/>
      <c r="AL302" s="152"/>
      <c r="AM302" s="295"/>
      <c r="AN302" s="228"/>
      <c r="AO302" s="228"/>
      <c r="AP302" s="228"/>
      <c r="AQ302" s="228"/>
      <c r="AR302" s="228"/>
      <c r="AS302" s="348"/>
      <c r="AT302" s="264">
        <f t="shared" si="228"/>
        <v>0</v>
      </c>
      <c r="AU302" s="259"/>
      <c r="AV302" s="265">
        <f t="shared" ref="AV302:AV316" si="242">AK302*$AK$7+AL302*$AL$7+AM302*$AM$7+SUM(AN302:AR302)*(1+Gewinn)*(1+SicherheitAngebot)+AT302/Zuschläge_IBN+AT302</f>
        <v>0</v>
      </c>
      <c r="AX302" s="265">
        <f>U302+AV302</f>
        <v>0</v>
      </c>
      <c r="AZ302" s="492">
        <f t="shared" ref="AZ302:AZ316" si="243">U302/(1+SicherheitAngebot)*(1+Sicherheit)</f>
        <v>0</v>
      </c>
      <c r="BB302" s="492">
        <f t="shared" ref="BB302:BB316" si="244">AV302/(1+SicherheitAngebot)*(1+Sicherheit)</f>
        <v>0</v>
      </c>
      <c r="BD302" s="265">
        <f>AZ302+BB302</f>
        <v>0</v>
      </c>
      <c r="BE302" s="105"/>
      <c r="BF302" s="105"/>
      <c r="BG302" s="105"/>
      <c r="BH302" s="105"/>
      <c r="BI302" s="105"/>
      <c r="BJ302" s="105"/>
    </row>
    <row r="303" spans="2:62" ht="20.100000000000001" hidden="1" customHeight="1" outlineLevel="1">
      <c r="B303" s="100"/>
      <c r="C303" s="908"/>
      <c r="D303" s="909"/>
      <c r="E303" s="909"/>
      <c r="F303" s="910"/>
      <c r="G303" s="890"/>
      <c r="H303" s="891"/>
      <c r="I303" s="152"/>
      <c r="J303" s="152"/>
      <c r="K303" s="152"/>
      <c r="L303" s="152"/>
      <c r="M303" s="152"/>
      <c r="N303" s="152"/>
      <c r="O303" s="152"/>
      <c r="P303" s="153"/>
      <c r="Q303" s="153"/>
      <c r="R303" s="156">
        <f t="shared" si="238"/>
        <v>0</v>
      </c>
      <c r="S303" s="156">
        <f t="shared" si="239"/>
        <v>0</v>
      </c>
      <c r="U303" s="157">
        <f t="shared" ref="U303:U316" si="245">I303*$I$7+J303*$J$7+K303*$K$7+L303*$L$7+M303*$M$7+N303*$N$7+O303*$O$7+R303+S303</f>
        <v>0</v>
      </c>
      <c r="W303" s="152"/>
      <c r="X303" s="152"/>
      <c r="Y303" s="152"/>
      <c r="Z303" s="152"/>
      <c r="AA303" s="152"/>
      <c r="AB303" s="152"/>
      <c r="AC303" s="347"/>
      <c r="AD303" s="152"/>
      <c r="AE303" s="152"/>
      <c r="AF303" s="152"/>
      <c r="AG303" s="152"/>
      <c r="AH303" s="152"/>
      <c r="AI303" s="152"/>
      <c r="AJ303" s="347"/>
      <c r="AK303" s="152"/>
      <c r="AL303" s="152"/>
      <c r="AM303" s="295"/>
      <c r="AN303" s="228"/>
      <c r="AO303" s="228"/>
      <c r="AP303" s="228"/>
      <c r="AQ303" s="228"/>
      <c r="AR303" s="228"/>
      <c r="AS303" s="348"/>
      <c r="AT303" s="264">
        <f t="shared" si="228"/>
        <v>0</v>
      </c>
      <c r="AU303" s="259"/>
      <c r="AV303" s="265">
        <f t="shared" si="242"/>
        <v>0</v>
      </c>
      <c r="AX303" s="265">
        <f t="shared" ref="AX303:AX316" si="246">U303+AV303</f>
        <v>0</v>
      </c>
      <c r="AZ303" s="492">
        <f t="shared" si="243"/>
        <v>0</v>
      </c>
      <c r="BB303" s="492">
        <f t="shared" si="244"/>
        <v>0</v>
      </c>
      <c r="BD303" s="265">
        <f t="shared" ref="BD303:BD316" si="247">AZ303+BB303</f>
        <v>0</v>
      </c>
      <c r="BE303" s="105"/>
      <c r="BF303" s="105"/>
      <c r="BG303" s="105"/>
      <c r="BH303" s="105"/>
      <c r="BI303" s="105"/>
      <c r="BJ303" s="105"/>
    </row>
    <row r="304" spans="2:62" ht="20.100000000000001" hidden="1" customHeight="1" outlineLevel="1">
      <c r="B304" s="100"/>
      <c r="C304" s="908"/>
      <c r="D304" s="909"/>
      <c r="E304" s="909"/>
      <c r="F304" s="910"/>
      <c r="G304" s="890"/>
      <c r="H304" s="891"/>
      <c r="I304" s="152"/>
      <c r="J304" s="152"/>
      <c r="K304" s="152"/>
      <c r="L304" s="152"/>
      <c r="M304" s="152"/>
      <c r="N304" s="152"/>
      <c r="O304" s="152"/>
      <c r="P304" s="153"/>
      <c r="Q304" s="153"/>
      <c r="R304" s="156">
        <f t="shared" si="238"/>
        <v>0</v>
      </c>
      <c r="S304" s="156">
        <f t="shared" si="239"/>
        <v>0</v>
      </c>
      <c r="U304" s="157">
        <f t="shared" si="245"/>
        <v>0</v>
      </c>
      <c r="W304" s="152"/>
      <c r="X304" s="152"/>
      <c r="Y304" s="152"/>
      <c r="Z304" s="152"/>
      <c r="AA304" s="152"/>
      <c r="AB304" s="152"/>
      <c r="AC304" s="347"/>
      <c r="AD304" s="152"/>
      <c r="AE304" s="152"/>
      <c r="AF304" s="152"/>
      <c r="AG304" s="152"/>
      <c r="AH304" s="152"/>
      <c r="AI304" s="152"/>
      <c r="AJ304" s="347"/>
      <c r="AK304" s="152"/>
      <c r="AL304" s="152"/>
      <c r="AM304" s="295"/>
      <c r="AN304" s="228"/>
      <c r="AO304" s="228"/>
      <c r="AP304" s="228"/>
      <c r="AQ304" s="228"/>
      <c r="AR304" s="228"/>
      <c r="AS304" s="348"/>
      <c r="AT304" s="264">
        <f t="shared" si="228"/>
        <v>0</v>
      </c>
      <c r="AU304" s="259"/>
      <c r="AV304" s="265">
        <f t="shared" si="242"/>
        <v>0</v>
      </c>
      <c r="AX304" s="265">
        <f t="shared" si="246"/>
        <v>0</v>
      </c>
      <c r="AZ304" s="492">
        <f t="shared" si="243"/>
        <v>0</v>
      </c>
      <c r="BB304" s="492">
        <f t="shared" si="244"/>
        <v>0</v>
      </c>
      <c r="BD304" s="265">
        <f t="shared" si="247"/>
        <v>0</v>
      </c>
      <c r="BE304" s="105"/>
      <c r="BF304" s="105"/>
      <c r="BG304" s="105"/>
      <c r="BH304" s="105"/>
      <c r="BI304" s="105"/>
      <c r="BJ304" s="105"/>
    </row>
    <row r="305" spans="2:62" ht="20.100000000000001" hidden="1" customHeight="1" outlineLevel="1">
      <c r="B305" s="100"/>
      <c r="C305" s="908"/>
      <c r="D305" s="909"/>
      <c r="E305" s="909"/>
      <c r="F305" s="910"/>
      <c r="G305" s="890"/>
      <c r="H305" s="891"/>
      <c r="I305" s="152"/>
      <c r="J305" s="152"/>
      <c r="K305" s="152"/>
      <c r="L305" s="152"/>
      <c r="M305" s="152"/>
      <c r="N305" s="152"/>
      <c r="O305" s="152"/>
      <c r="P305" s="153"/>
      <c r="Q305" s="153"/>
      <c r="R305" s="156">
        <f t="shared" si="238"/>
        <v>0</v>
      </c>
      <c r="S305" s="156">
        <f t="shared" si="239"/>
        <v>0</v>
      </c>
      <c r="U305" s="157">
        <f t="shared" si="245"/>
        <v>0</v>
      </c>
      <c r="W305" s="152"/>
      <c r="X305" s="152"/>
      <c r="Y305" s="152"/>
      <c r="Z305" s="152"/>
      <c r="AA305" s="152"/>
      <c r="AB305" s="152"/>
      <c r="AC305" s="347"/>
      <c r="AD305" s="152"/>
      <c r="AE305" s="152"/>
      <c r="AF305" s="152"/>
      <c r="AG305" s="152"/>
      <c r="AH305" s="152"/>
      <c r="AI305" s="152"/>
      <c r="AJ305" s="347"/>
      <c r="AK305" s="152"/>
      <c r="AL305" s="152"/>
      <c r="AM305" s="295"/>
      <c r="AN305" s="228"/>
      <c r="AO305" s="228"/>
      <c r="AP305" s="228"/>
      <c r="AQ305" s="228"/>
      <c r="AR305" s="228"/>
      <c r="AS305" s="348"/>
      <c r="AT305" s="264">
        <f t="shared" si="228"/>
        <v>0</v>
      </c>
      <c r="AU305" s="259"/>
      <c r="AV305" s="265">
        <f t="shared" si="242"/>
        <v>0</v>
      </c>
      <c r="AX305" s="265">
        <f t="shared" si="246"/>
        <v>0</v>
      </c>
      <c r="AZ305" s="492">
        <f t="shared" si="243"/>
        <v>0</v>
      </c>
      <c r="BB305" s="492">
        <f t="shared" si="244"/>
        <v>0</v>
      </c>
      <c r="BD305" s="265">
        <f t="shared" si="247"/>
        <v>0</v>
      </c>
      <c r="BE305" s="105"/>
      <c r="BF305" s="105"/>
      <c r="BG305" s="105"/>
      <c r="BH305" s="105"/>
      <c r="BI305" s="105"/>
      <c r="BJ305" s="105"/>
    </row>
    <row r="306" spans="2:62" ht="20.100000000000001" hidden="1" customHeight="1" outlineLevel="1">
      <c r="B306" s="100"/>
      <c r="C306" s="908"/>
      <c r="D306" s="909"/>
      <c r="E306" s="909"/>
      <c r="F306" s="910"/>
      <c r="G306" s="890"/>
      <c r="H306" s="891"/>
      <c r="I306" s="152"/>
      <c r="J306" s="152"/>
      <c r="K306" s="152"/>
      <c r="L306" s="152"/>
      <c r="M306" s="152"/>
      <c r="N306" s="152"/>
      <c r="O306" s="152"/>
      <c r="P306" s="153"/>
      <c r="Q306" s="153"/>
      <c r="R306" s="156">
        <f t="shared" si="238"/>
        <v>0</v>
      </c>
      <c r="S306" s="156">
        <f t="shared" si="239"/>
        <v>0</v>
      </c>
      <c r="U306" s="157">
        <f t="shared" si="245"/>
        <v>0</v>
      </c>
      <c r="W306" s="152"/>
      <c r="X306" s="152"/>
      <c r="Y306" s="152"/>
      <c r="Z306" s="152"/>
      <c r="AA306" s="152"/>
      <c r="AB306" s="152"/>
      <c r="AC306" s="347"/>
      <c r="AD306" s="152"/>
      <c r="AE306" s="152"/>
      <c r="AF306" s="152"/>
      <c r="AG306" s="152"/>
      <c r="AH306" s="152"/>
      <c r="AI306" s="152"/>
      <c r="AJ306" s="347"/>
      <c r="AK306" s="152"/>
      <c r="AL306" s="152"/>
      <c r="AM306" s="295"/>
      <c r="AN306" s="228"/>
      <c r="AO306" s="228"/>
      <c r="AP306" s="228"/>
      <c r="AQ306" s="228"/>
      <c r="AR306" s="228"/>
      <c r="AS306" s="348"/>
      <c r="AT306" s="264">
        <f t="shared" si="228"/>
        <v>0</v>
      </c>
      <c r="AU306" s="259"/>
      <c r="AV306" s="265">
        <f t="shared" si="242"/>
        <v>0</v>
      </c>
      <c r="AX306" s="265">
        <f t="shared" si="246"/>
        <v>0</v>
      </c>
      <c r="AZ306" s="492">
        <f t="shared" si="243"/>
        <v>0</v>
      </c>
      <c r="BB306" s="492">
        <f t="shared" si="244"/>
        <v>0</v>
      </c>
      <c r="BD306" s="265">
        <f t="shared" si="247"/>
        <v>0</v>
      </c>
      <c r="BE306" s="105"/>
      <c r="BF306" s="105"/>
      <c r="BG306" s="105"/>
      <c r="BH306" s="105"/>
      <c r="BI306" s="105"/>
      <c r="BJ306" s="105"/>
    </row>
    <row r="307" spans="2:62" ht="20.100000000000001" hidden="1" customHeight="1" outlineLevel="1">
      <c r="B307" s="100"/>
      <c r="C307" s="908"/>
      <c r="D307" s="909"/>
      <c r="E307" s="909"/>
      <c r="F307" s="910"/>
      <c r="G307" s="890"/>
      <c r="H307" s="891"/>
      <c r="I307" s="152"/>
      <c r="J307" s="152"/>
      <c r="K307" s="152"/>
      <c r="L307" s="152"/>
      <c r="M307" s="152"/>
      <c r="N307" s="152"/>
      <c r="O307" s="152"/>
      <c r="P307" s="153"/>
      <c r="Q307" s="153"/>
      <c r="R307" s="156">
        <f t="shared" si="238"/>
        <v>0</v>
      </c>
      <c r="S307" s="156">
        <f t="shared" si="239"/>
        <v>0</v>
      </c>
      <c r="U307" s="157">
        <f t="shared" si="245"/>
        <v>0</v>
      </c>
      <c r="W307" s="152"/>
      <c r="X307" s="152"/>
      <c r="Y307" s="152"/>
      <c r="Z307" s="152"/>
      <c r="AA307" s="152"/>
      <c r="AB307" s="152"/>
      <c r="AC307" s="347"/>
      <c r="AD307" s="152"/>
      <c r="AE307" s="152"/>
      <c r="AF307" s="152"/>
      <c r="AG307" s="152"/>
      <c r="AH307" s="152"/>
      <c r="AI307" s="152"/>
      <c r="AJ307" s="347"/>
      <c r="AK307" s="152"/>
      <c r="AL307" s="152"/>
      <c r="AM307" s="295"/>
      <c r="AN307" s="228"/>
      <c r="AO307" s="228"/>
      <c r="AP307" s="228"/>
      <c r="AQ307" s="228"/>
      <c r="AR307" s="228"/>
      <c r="AS307" s="348"/>
      <c r="AT307" s="264">
        <f t="shared" si="228"/>
        <v>0</v>
      </c>
      <c r="AU307" s="259"/>
      <c r="AV307" s="265">
        <f t="shared" si="242"/>
        <v>0</v>
      </c>
      <c r="AX307" s="265">
        <f t="shared" si="246"/>
        <v>0</v>
      </c>
      <c r="AZ307" s="492">
        <f t="shared" si="243"/>
        <v>0</v>
      </c>
      <c r="BB307" s="492">
        <f t="shared" si="244"/>
        <v>0</v>
      </c>
      <c r="BD307" s="265">
        <f t="shared" si="247"/>
        <v>0</v>
      </c>
      <c r="BE307" s="105"/>
      <c r="BF307" s="105"/>
      <c r="BG307" s="105"/>
      <c r="BH307" s="105"/>
      <c r="BI307" s="105"/>
      <c r="BJ307" s="105"/>
    </row>
    <row r="308" spans="2:62" ht="20.100000000000001" hidden="1" customHeight="1" outlineLevel="1">
      <c r="B308" s="100"/>
      <c r="C308" s="908"/>
      <c r="D308" s="909"/>
      <c r="E308" s="909"/>
      <c r="F308" s="910"/>
      <c r="G308" s="890"/>
      <c r="H308" s="891"/>
      <c r="I308" s="152"/>
      <c r="J308" s="152"/>
      <c r="K308" s="152"/>
      <c r="L308" s="152"/>
      <c r="M308" s="152"/>
      <c r="N308" s="152"/>
      <c r="O308" s="152"/>
      <c r="P308" s="153"/>
      <c r="Q308" s="153"/>
      <c r="R308" s="156">
        <f t="shared" si="238"/>
        <v>0</v>
      </c>
      <c r="S308" s="156">
        <f t="shared" si="239"/>
        <v>0</v>
      </c>
      <c r="U308" s="157">
        <f t="shared" si="245"/>
        <v>0</v>
      </c>
      <c r="W308" s="152"/>
      <c r="X308" s="152"/>
      <c r="Y308" s="152"/>
      <c r="Z308" s="152"/>
      <c r="AA308" s="152"/>
      <c r="AB308" s="152"/>
      <c r="AC308" s="347"/>
      <c r="AD308" s="152"/>
      <c r="AE308" s="152"/>
      <c r="AF308" s="152"/>
      <c r="AG308" s="152"/>
      <c r="AH308" s="152"/>
      <c r="AI308" s="152"/>
      <c r="AJ308" s="347"/>
      <c r="AK308" s="152"/>
      <c r="AL308" s="152"/>
      <c r="AM308" s="295"/>
      <c r="AN308" s="228"/>
      <c r="AO308" s="228"/>
      <c r="AP308" s="228"/>
      <c r="AQ308" s="228"/>
      <c r="AR308" s="228"/>
      <c r="AS308" s="348"/>
      <c r="AT308" s="264">
        <f t="shared" si="228"/>
        <v>0</v>
      </c>
      <c r="AU308" s="259"/>
      <c r="AV308" s="265">
        <f t="shared" si="242"/>
        <v>0</v>
      </c>
      <c r="AX308" s="265">
        <f t="shared" si="246"/>
        <v>0</v>
      </c>
      <c r="AZ308" s="492">
        <f t="shared" si="243"/>
        <v>0</v>
      </c>
      <c r="BB308" s="492">
        <f t="shared" si="244"/>
        <v>0</v>
      </c>
      <c r="BD308" s="265">
        <f t="shared" si="247"/>
        <v>0</v>
      </c>
      <c r="BE308" s="105"/>
      <c r="BF308" s="105"/>
      <c r="BG308" s="105"/>
      <c r="BH308" s="105"/>
      <c r="BI308" s="105"/>
      <c r="BJ308" s="105"/>
    </row>
    <row r="309" spans="2:62" ht="20.100000000000001" hidden="1" customHeight="1" outlineLevel="1">
      <c r="B309" s="100"/>
      <c r="C309" s="908"/>
      <c r="D309" s="909"/>
      <c r="E309" s="909"/>
      <c r="F309" s="910"/>
      <c r="G309" s="890"/>
      <c r="H309" s="891"/>
      <c r="I309" s="152"/>
      <c r="J309" s="152"/>
      <c r="K309" s="152"/>
      <c r="L309" s="152"/>
      <c r="M309" s="152"/>
      <c r="N309" s="152"/>
      <c r="O309" s="152"/>
      <c r="P309" s="153"/>
      <c r="Q309" s="153"/>
      <c r="R309" s="156">
        <f t="shared" si="238"/>
        <v>0</v>
      </c>
      <c r="S309" s="156">
        <f t="shared" si="239"/>
        <v>0</v>
      </c>
      <c r="U309" s="157">
        <f t="shared" si="245"/>
        <v>0</v>
      </c>
      <c r="W309" s="152"/>
      <c r="X309" s="152"/>
      <c r="Y309" s="152"/>
      <c r="Z309" s="152"/>
      <c r="AA309" s="152"/>
      <c r="AB309" s="152"/>
      <c r="AC309" s="347"/>
      <c r="AD309" s="152"/>
      <c r="AE309" s="152"/>
      <c r="AF309" s="152"/>
      <c r="AG309" s="152"/>
      <c r="AH309" s="152"/>
      <c r="AI309" s="152"/>
      <c r="AJ309" s="347"/>
      <c r="AK309" s="152"/>
      <c r="AL309" s="152"/>
      <c r="AM309" s="295"/>
      <c r="AN309" s="228"/>
      <c r="AO309" s="228"/>
      <c r="AP309" s="228"/>
      <c r="AQ309" s="228"/>
      <c r="AR309" s="228"/>
      <c r="AS309" s="348"/>
      <c r="AT309" s="264">
        <f t="shared" si="228"/>
        <v>0</v>
      </c>
      <c r="AU309" s="259"/>
      <c r="AV309" s="265">
        <f t="shared" si="242"/>
        <v>0</v>
      </c>
      <c r="AX309" s="265">
        <f t="shared" si="246"/>
        <v>0</v>
      </c>
      <c r="AZ309" s="492">
        <f t="shared" si="243"/>
        <v>0</v>
      </c>
      <c r="BB309" s="492">
        <f t="shared" si="244"/>
        <v>0</v>
      </c>
      <c r="BD309" s="265">
        <f t="shared" si="247"/>
        <v>0</v>
      </c>
      <c r="BE309" s="105"/>
      <c r="BF309" s="105"/>
      <c r="BG309" s="105"/>
      <c r="BH309" s="105"/>
      <c r="BI309" s="105"/>
      <c r="BJ309" s="105"/>
    </row>
    <row r="310" spans="2:62" ht="20.100000000000001" hidden="1" customHeight="1" outlineLevel="1">
      <c r="B310" s="100"/>
      <c r="C310" s="908"/>
      <c r="D310" s="909"/>
      <c r="E310" s="909"/>
      <c r="F310" s="910"/>
      <c r="G310" s="890"/>
      <c r="H310" s="891"/>
      <c r="I310" s="152"/>
      <c r="J310" s="152"/>
      <c r="K310" s="152"/>
      <c r="L310" s="152"/>
      <c r="M310" s="152"/>
      <c r="N310" s="152"/>
      <c r="O310" s="152"/>
      <c r="P310" s="153"/>
      <c r="Q310" s="153"/>
      <c r="R310" s="156">
        <f t="shared" si="238"/>
        <v>0</v>
      </c>
      <c r="S310" s="156">
        <f t="shared" si="239"/>
        <v>0</v>
      </c>
      <c r="U310" s="157">
        <f t="shared" si="245"/>
        <v>0</v>
      </c>
      <c r="W310" s="152"/>
      <c r="X310" s="152"/>
      <c r="Y310" s="152"/>
      <c r="Z310" s="152"/>
      <c r="AA310" s="152"/>
      <c r="AB310" s="152"/>
      <c r="AC310" s="347"/>
      <c r="AD310" s="152"/>
      <c r="AE310" s="152"/>
      <c r="AF310" s="152"/>
      <c r="AG310" s="152"/>
      <c r="AH310" s="152"/>
      <c r="AI310" s="152"/>
      <c r="AJ310" s="347"/>
      <c r="AK310" s="152"/>
      <c r="AL310" s="152"/>
      <c r="AM310" s="295"/>
      <c r="AN310" s="228"/>
      <c r="AO310" s="228"/>
      <c r="AP310" s="228"/>
      <c r="AQ310" s="228"/>
      <c r="AR310" s="228"/>
      <c r="AS310" s="348"/>
      <c r="AT310" s="264">
        <f t="shared" si="228"/>
        <v>0</v>
      </c>
      <c r="AU310" s="259"/>
      <c r="AV310" s="265">
        <f t="shared" si="242"/>
        <v>0</v>
      </c>
      <c r="AX310" s="265">
        <f t="shared" si="246"/>
        <v>0</v>
      </c>
      <c r="AZ310" s="492">
        <f t="shared" si="243"/>
        <v>0</v>
      </c>
      <c r="BB310" s="492">
        <f t="shared" si="244"/>
        <v>0</v>
      </c>
      <c r="BD310" s="265">
        <f t="shared" si="247"/>
        <v>0</v>
      </c>
      <c r="BE310" s="105"/>
      <c r="BF310" s="105"/>
      <c r="BG310" s="105"/>
      <c r="BH310" s="105"/>
      <c r="BI310" s="105"/>
      <c r="BJ310" s="105"/>
    </row>
    <row r="311" spans="2:62" ht="20.100000000000001" hidden="1" customHeight="1" outlineLevel="1">
      <c r="B311" s="100"/>
      <c r="C311" s="908"/>
      <c r="D311" s="909"/>
      <c r="E311" s="909"/>
      <c r="F311" s="910"/>
      <c r="G311" s="890"/>
      <c r="H311" s="891"/>
      <c r="I311" s="152"/>
      <c r="J311" s="152"/>
      <c r="K311" s="152"/>
      <c r="L311" s="152"/>
      <c r="M311" s="152"/>
      <c r="N311" s="152"/>
      <c r="O311" s="152"/>
      <c r="P311" s="153"/>
      <c r="Q311" s="153"/>
      <c r="R311" s="156">
        <f t="shared" si="238"/>
        <v>0</v>
      </c>
      <c r="S311" s="156">
        <f t="shared" si="239"/>
        <v>0</v>
      </c>
      <c r="U311" s="157">
        <f t="shared" si="245"/>
        <v>0</v>
      </c>
      <c r="W311" s="152"/>
      <c r="X311" s="152"/>
      <c r="Y311" s="152"/>
      <c r="Z311" s="152"/>
      <c r="AA311" s="152"/>
      <c r="AB311" s="152"/>
      <c r="AC311" s="347"/>
      <c r="AD311" s="152"/>
      <c r="AE311" s="152"/>
      <c r="AF311" s="152"/>
      <c r="AG311" s="152"/>
      <c r="AH311" s="152"/>
      <c r="AI311" s="152"/>
      <c r="AJ311" s="347"/>
      <c r="AK311" s="152"/>
      <c r="AL311" s="152"/>
      <c r="AM311" s="295"/>
      <c r="AN311" s="228"/>
      <c r="AO311" s="228"/>
      <c r="AP311" s="228"/>
      <c r="AQ311" s="228"/>
      <c r="AR311" s="228"/>
      <c r="AS311" s="348"/>
      <c r="AT311" s="264">
        <f t="shared" si="228"/>
        <v>0</v>
      </c>
      <c r="AU311" s="259"/>
      <c r="AV311" s="265">
        <f t="shared" si="242"/>
        <v>0</v>
      </c>
      <c r="AX311" s="265">
        <f t="shared" si="246"/>
        <v>0</v>
      </c>
      <c r="AZ311" s="492">
        <f t="shared" si="243"/>
        <v>0</v>
      </c>
      <c r="BB311" s="492">
        <f t="shared" si="244"/>
        <v>0</v>
      </c>
      <c r="BD311" s="265">
        <f t="shared" si="247"/>
        <v>0</v>
      </c>
      <c r="BE311" s="105"/>
      <c r="BF311" s="105"/>
      <c r="BG311" s="105"/>
      <c r="BH311" s="105"/>
      <c r="BI311" s="105"/>
      <c r="BJ311" s="105"/>
    </row>
    <row r="312" spans="2:62" ht="20.100000000000001" hidden="1" customHeight="1" outlineLevel="1">
      <c r="B312" s="100"/>
      <c r="C312" s="908"/>
      <c r="D312" s="909"/>
      <c r="E312" s="909"/>
      <c r="F312" s="910"/>
      <c r="G312" s="890"/>
      <c r="H312" s="891"/>
      <c r="I312" s="152"/>
      <c r="J312" s="152"/>
      <c r="K312" s="152"/>
      <c r="L312" s="152"/>
      <c r="M312" s="152"/>
      <c r="N312" s="152"/>
      <c r="O312" s="152"/>
      <c r="P312" s="153"/>
      <c r="Q312" s="153"/>
      <c r="R312" s="156">
        <f t="shared" si="238"/>
        <v>0</v>
      </c>
      <c r="S312" s="156">
        <f t="shared" si="239"/>
        <v>0</v>
      </c>
      <c r="U312" s="157">
        <f t="shared" si="245"/>
        <v>0</v>
      </c>
      <c r="W312" s="152"/>
      <c r="X312" s="152"/>
      <c r="Y312" s="152"/>
      <c r="Z312" s="152"/>
      <c r="AA312" s="152"/>
      <c r="AB312" s="152"/>
      <c r="AC312" s="347"/>
      <c r="AD312" s="152"/>
      <c r="AE312" s="152"/>
      <c r="AF312" s="152"/>
      <c r="AG312" s="152"/>
      <c r="AH312" s="152"/>
      <c r="AI312" s="152"/>
      <c r="AJ312" s="347"/>
      <c r="AK312" s="152"/>
      <c r="AL312" s="152"/>
      <c r="AM312" s="295"/>
      <c r="AN312" s="228"/>
      <c r="AO312" s="228"/>
      <c r="AP312" s="228"/>
      <c r="AQ312" s="228"/>
      <c r="AR312" s="228"/>
      <c r="AS312" s="348"/>
      <c r="AT312" s="264">
        <f t="shared" si="228"/>
        <v>0</v>
      </c>
      <c r="AU312" s="259"/>
      <c r="AV312" s="265">
        <f t="shared" si="242"/>
        <v>0</v>
      </c>
      <c r="AX312" s="265">
        <f t="shared" si="246"/>
        <v>0</v>
      </c>
      <c r="AZ312" s="492">
        <f t="shared" si="243"/>
        <v>0</v>
      </c>
      <c r="BB312" s="492">
        <f t="shared" si="244"/>
        <v>0</v>
      </c>
      <c r="BD312" s="265">
        <f t="shared" si="247"/>
        <v>0</v>
      </c>
      <c r="BE312" s="105"/>
      <c r="BF312" s="105"/>
      <c r="BG312" s="105"/>
      <c r="BH312" s="105"/>
      <c r="BI312" s="105"/>
      <c r="BJ312" s="105"/>
    </row>
    <row r="313" spans="2:62" ht="20.100000000000001" hidden="1" customHeight="1" outlineLevel="1">
      <c r="B313" s="100"/>
      <c r="C313" s="908"/>
      <c r="D313" s="909"/>
      <c r="E313" s="909"/>
      <c r="F313" s="910"/>
      <c r="G313" s="890"/>
      <c r="H313" s="891"/>
      <c r="I313" s="152"/>
      <c r="J313" s="152"/>
      <c r="K313" s="152"/>
      <c r="L313" s="152"/>
      <c r="M313" s="152"/>
      <c r="N313" s="152"/>
      <c r="O313" s="152"/>
      <c r="P313" s="153"/>
      <c r="Q313" s="153"/>
      <c r="R313" s="156">
        <f t="shared" si="238"/>
        <v>0</v>
      </c>
      <c r="S313" s="156">
        <f t="shared" si="239"/>
        <v>0</v>
      </c>
      <c r="U313" s="157">
        <f t="shared" si="245"/>
        <v>0</v>
      </c>
      <c r="W313" s="152"/>
      <c r="X313" s="152"/>
      <c r="Y313" s="152"/>
      <c r="Z313" s="152"/>
      <c r="AA313" s="152"/>
      <c r="AB313" s="152"/>
      <c r="AC313" s="347"/>
      <c r="AD313" s="152"/>
      <c r="AE313" s="152"/>
      <c r="AF313" s="152"/>
      <c r="AG313" s="152"/>
      <c r="AH313" s="152"/>
      <c r="AI313" s="152"/>
      <c r="AJ313" s="347"/>
      <c r="AK313" s="152"/>
      <c r="AL313" s="152"/>
      <c r="AM313" s="295"/>
      <c r="AN313" s="228"/>
      <c r="AO313" s="228"/>
      <c r="AP313" s="228"/>
      <c r="AQ313" s="228"/>
      <c r="AR313" s="228"/>
      <c r="AS313" s="348"/>
      <c r="AT313" s="264">
        <f t="shared" si="228"/>
        <v>0</v>
      </c>
      <c r="AU313" s="259"/>
      <c r="AV313" s="265">
        <f t="shared" si="242"/>
        <v>0</v>
      </c>
      <c r="AX313" s="265">
        <f t="shared" si="246"/>
        <v>0</v>
      </c>
      <c r="AZ313" s="492">
        <f t="shared" si="243"/>
        <v>0</v>
      </c>
      <c r="BB313" s="492">
        <f t="shared" si="244"/>
        <v>0</v>
      </c>
      <c r="BD313" s="265">
        <f t="shared" si="247"/>
        <v>0</v>
      </c>
      <c r="BE313" s="105"/>
      <c r="BF313" s="105"/>
      <c r="BG313" s="105"/>
      <c r="BH313" s="105"/>
      <c r="BI313" s="105"/>
      <c r="BJ313" s="105"/>
    </row>
    <row r="314" spans="2:62" ht="20.100000000000001" hidden="1" customHeight="1" outlineLevel="1">
      <c r="B314" s="100"/>
      <c r="C314" s="908"/>
      <c r="D314" s="909"/>
      <c r="E314" s="909"/>
      <c r="F314" s="910"/>
      <c r="G314" s="890"/>
      <c r="H314" s="891"/>
      <c r="I314" s="152"/>
      <c r="J314" s="152"/>
      <c r="K314" s="152"/>
      <c r="L314" s="152"/>
      <c r="M314" s="152"/>
      <c r="N314" s="152"/>
      <c r="O314" s="152"/>
      <c r="P314" s="153"/>
      <c r="Q314" s="153"/>
      <c r="R314" s="156">
        <f t="shared" si="238"/>
        <v>0</v>
      </c>
      <c r="S314" s="156">
        <f t="shared" si="239"/>
        <v>0</v>
      </c>
      <c r="U314" s="157">
        <f t="shared" si="245"/>
        <v>0</v>
      </c>
      <c r="W314" s="152"/>
      <c r="X314" s="152"/>
      <c r="Y314" s="152"/>
      <c r="Z314" s="152"/>
      <c r="AA314" s="152"/>
      <c r="AB314" s="152"/>
      <c r="AC314" s="347"/>
      <c r="AD314" s="152"/>
      <c r="AE314" s="152"/>
      <c r="AF314" s="152"/>
      <c r="AG314" s="152"/>
      <c r="AH314" s="152"/>
      <c r="AI314" s="152"/>
      <c r="AJ314" s="347"/>
      <c r="AK314" s="152"/>
      <c r="AL314" s="152"/>
      <c r="AM314" s="295"/>
      <c r="AN314" s="228"/>
      <c r="AO314" s="228"/>
      <c r="AP314" s="228"/>
      <c r="AQ314" s="228"/>
      <c r="AR314" s="228"/>
      <c r="AS314" s="348"/>
      <c r="AT314" s="264">
        <f t="shared" si="228"/>
        <v>0</v>
      </c>
      <c r="AU314" s="259"/>
      <c r="AV314" s="265">
        <f t="shared" si="242"/>
        <v>0</v>
      </c>
      <c r="AX314" s="265">
        <f t="shared" si="246"/>
        <v>0</v>
      </c>
      <c r="AZ314" s="492">
        <f t="shared" si="243"/>
        <v>0</v>
      </c>
      <c r="BB314" s="492">
        <f t="shared" si="244"/>
        <v>0</v>
      </c>
      <c r="BD314" s="265">
        <f t="shared" si="247"/>
        <v>0</v>
      </c>
      <c r="BE314" s="105"/>
      <c r="BF314" s="105"/>
      <c r="BG314" s="105"/>
      <c r="BH314" s="105"/>
      <c r="BI314" s="105"/>
      <c r="BJ314" s="105"/>
    </row>
    <row r="315" spans="2:62" ht="20.100000000000001" hidden="1" customHeight="1" outlineLevel="1">
      <c r="B315" s="100"/>
      <c r="C315" s="908"/>
      <c r="D315" s="909"/>
      <c r="E315" s="909"/>
      <c r="F315" s="910"/>
      <c r="G315" s="890"/>
      <c r="H315" s="891"/>
      <c r="I315" s="152"/>
      <c r="J315" s="152"/>
      <c r="K315" s="152"/>
      <c r="L315" s="152"/>
      <c r="M315" s="152"/>
      <c r="N315" s="152"/>
      <c r="O315" s="152"/>
      <c r="P315" s="153"/>
      <c r="Q315" s="153"/>
      <c r="R315" s="156">
        <f t="shared" si="238"/>
        <v>0</v>
      </c>
      <c r="S315" s="156">
        <f t="shared" si="239"/>
        <v>0</v>
      </c>
      <c r="U315" s="157">
        <f t="shared" si="245"/>
        <v>0</v>
      </c>
      <c r="W315" s="152"/>
      <c r="X315" s="152"/>
      <c r="Y315" s="152"/>
      <c r="Z315" s="152"/>
      <c r="AA315" s="152"/>
      <c r="AB315" s="152"/>
      <c r="AC315" s="347"/>
      <c r="AD315" s="152"/>
      <c r="AE315" s="152"/>
      <c r="AF315" s="152"/>
      <c r="AG315" s="152"/>
      <c r="AH315" s="152"/>
      <c r="AI315" s="152"/>
      <c r="AJ315" s="347"/>
      <c r="AK315" s="152"/>
      <c r="AL315" s="152"/>
      <c r="AM315" s="295"/>
      <c r="AN315" s="228"/>
      <c r="AO315" s="228"/>
      <c r="AP315" s="228"/>
      <c r="AQ315" s="228"/>
      <c r="AR315" s="228"/>
      <c r="AS315" s="348"/>
      <c r="AT315" s="264">
        <f t="shared" si="228"/>
        <v>0</v>
      </c>
      <c r="AU315" s="259"/>
      <c r="AV315" s="265">
        <f t="shared" si="242"/>
        <v>0</v>
      </c>
      <c r="AX315" s="265">
        <f t="shared" si="246"/>
        <v>0</v>
      </c>
      <c r="AZ315" s="492">
        <f t="shared" si="243"/>
        <v>0</v>
      </c>
      <c r="BB315" s="492">
        <f t="shared" si="244"/>
        <v>0</v>
      </c>
      <c r="BD315" s="265">
        <f t="shared" si="247"/>
        <v>0</v>
      </c>
      <c r="BE315" s="105"/>
      <c r="BF315" s="105"/>
      <c r="BG315" s="105"/>
      <c r="BH315" s="105"/>
      <c r="BI315" s="105"/>
      <c r="BJ315" s="105"/>
    </row>
    <row r="316" spans="2:62" ht="20.100000000000001" hidden="1" customHeight="1" outlineLevel="1">
      <c r="B316" s="100"/>
      <c r="C316" s="908"/>
      <c r="D316" s="909"/>
      <c r="E316" s="909"/>
      <c r="F316" s="910"/>
      <c r="G316" s="890"/>
      <c r="H316" s="891"/>
      <c r="I316" s="152"/>
      <c r="J316" s="152"/>
      <c r="K316" s="152"/>
      <c r="L316" s="152"/>
      <c r="M316" s="152"/>
      <c r="N316" s="152"/>
      <c r="O316" s="152"/>
      <c r="P316" s="153"/>
      <c r="Q316" s="153"/>
      <c r="R316" s="156">
        <f t="shared" si="238"/>
        <v>0</v>
      </c>
      <c r="S316" s="156">
        <f t="shared" si="239"/>
        <v>0</v>
      </c>
      <c r="U316" s="157">
        <f t="shared" si="245"/>
        <v>0</v>
      </c>
      <c r="W316" s="152"/>
      <c r="X316" s="152"/>
      <c r="Y316" s="152"/>
      <c r="Z316" s="152"/>
      <c r="AA316" s="152"/>
      <c r="AB316" s="152"/>
      <c r="AC316" s="347"/>
      <c r="AD316" s="152"/>
      <c r="AE316" s="152"/>
      <c r="AF316" s="152"/>
      <c r="AG316" s="152"/>
      <c r="AH316" s="152"/>
      <c r="AI316" s="152"/>
      <c r="AJ316" s="347"/>
      <c r="AK316" s="152"/>
      <c r="AL316" s="152"/>
      <c r="AM316" s="295"/>
      <c r="AN316" s="228"/>
      <c r="AO316" s="228"/>
      <c r="AP316" s="228"/>
      <c r="AQ316" s="228"/>
      <c r="AR316" s="228"/>
      <c r="AS316" s="348"/>
      <c r="AT316" s="264">
        <f t="shared" si="228"/>
        <v>0</v>
      </c>
      <c r="AU316" s="259"/>
      <c r="AV316" s="265">
        <f t="shared" si="242"/>
        <v>0</v>
      </c>
      <c r="AX316" s="265">
        <f t="shared" si="246"/>
        <v>0</v>
      </c>
      <c r="AZ316" s="492">
        <f t="shared" si="243"/>
        <v>0</v>
      </c>
      <c r="BB316" s="492">
        <f t="shared" si="244"/>
        <v>0</v>
      </c>
      <c r="BD316" s="265">
        <f t="shared" si="247"/>
        <v>0</v>
      </c>
      <c r="BE316" s="105"/>
      <c r="BF316" s="105"/>
      <c r="BG316" s="105"/>
      <c r="BH316" s="105"/>
      <c r="BI316" s="105"/>
      <c r="BJ316" s="105"/>
    </row>
    <row r="317" spans="2:62" ht="9.9499999999999993" hidden="1" customHeight="1" outlineLevel="1">
      <c r="B317" s="101"/>
      <c r="C317" s="208"/>
      <c r="D317" s="208"/>
      <c r="E317" s="208"/>
      <c r="F317" s="208"/>
      <c r="G317" s="237"/>
      <c r="H317" s="207"/>
      <c r="I317" s="257"/>
      <c r="J317" s="257"/>
      <c r="K317" s="257"/>
      <c r="L317" s="257"/>
      <c r="M317" s="257"/>
      <c r="N317" s="257"/>
      <c r="O317" s="257"/>
      <c r="P317" s="256"/>
      <c r="Q317" s="102"/>
      <c r="R317" s="102"/>
      <c r="S317" s="102"/>
      <c r="U317" s="98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Z317" s="493"/>
      <c r="BE317" s="105"/>
      <c r="BF317" s="105"/>
      <c r="BG317" s="105"/>
      <c r="BH317" s="105"/>
      <c r="BI317" s="105"/>
      <c r="BJ317" s="105"/>
    </row>
    <row r="318" spans="2:62" ht="20.100000000000001" customHeight="1" collapsed="1">
      <c r="B318" s="8">
        <f>B301+1</f>
        <v>19</v>
      </c>
      <c r="C318" s="916"/>
      <c r="D318" s="917"/>
      <c r="E318" s="917"/>
      <c r="F318" s="918"/>
      <c r="G318" s="429"/>
      <c r="H318" s="206">
        <v>1</v>
      </c>
      <c r="I318" s="642">
        <f t="shared" ref="I318" si="248">$H318*SUM(I319:I333)</f>
        <v>0</v>
      </c>
      <c r="J318" s="643">
        <f t="shared" ref="J318:O318" si="249">$H318*SUM(J319:J333)</f>
        <v>0</v>
      </c>
      <c r="K318" s="644">
        <f t="shared" si="249"/>
        <v>0</v>
      </c>
      <c r="L318" s="645">
        <f t="shared" si="249"/>
        <v>0</v>
      </c>
      <c r="M318" s="645">
        <f t="shared" si="249"/>
        <v>0</v>
      </c>
      <c r="N318" s="644">
        <f t="shared" si="249"/>
        <v>0</v>
      </c>
      <c r="O318" s="642">
        <f t="shared" si="249"/>
        <v>0</v>
      </c>
      <c r="P318" s="209">
        <f t="shared" ref="P318:Q318" si="250">$H318*SUM(P319:P333)</f>
        <v>0</v>
      </c>
      <c r="Q318" s="210">
        <f t="shared" si="250"/>
        <v>0</v>
      </c>
      <c r="R318" s="136">
        <f t="shared" ref="R318:R333" si="251">P318*(1+Gewinn)*(1+SicherheitAngebot)</f>
        <v>0</v>
      </c>
      <c r="S318" s="137">
        <f t="shared" ref="S318:S333" si="252">Q318*(1+MGKZ)*(1+Gewinn)*(1+SicherheitAngebot)</f>
        <v>0</v>
      </c>
      <c r="U318" s="10">
        <f>I318*$I$7+J318*$J$7+K318*$K$7+L318*$L$7+M318*$M$7+N318*$N$7+O318*$O$7+R318+S318</f>
        <v>0</v>
      </c>
      <c r="W318" s="646">
        <f t="shared" ref="W318:AB318" si="253">$H318*SUM(W319:W333)</f>
        <v>0</v>
      </c>
      <c r="X318" s="647">
        <f t="shared" si="253"/>
        <v>0</v>
      </c>
      <c r="Y318" s="648">
        <f t="shared" si="253"/>
        <v>0</v>
      </c>
      <c r="Z318" s="649">
        <f t="shared" si="253"/>
        <v>0</v>
      </c>
      <c r="AA318" s="648">
        <f t="shared" si="253"/>
        <v>0</v>
      </c>
      <c r="AB318" s="646">
        <f t="shared" si="253"/>
        <v>0</v>
      </c>
      <c r="AC318" s="258"/>
      <c r="AD318" s="646">
        <f t="shared" ref="AD318:AM318" si="254">$H318*SUM(AD319:AD333)</f>
        <v>0</v>
      </c>
      <c r="AE318" s="647">
        <f t="shared" si="254"/>
        <v>0</v>
      </c>
      <c r="AF318" s="648">
        <f t="shared" si="254"/>
        <v>0</v>
      </c>
      <c r="AG318" s="649">
        <f t="shared" si="254"/>
        <v>0</v>
      </c>
      <c r="AH318" s="648">
        <f t="shared" si="254"/>
        <v>0</v>
      </c>
      <c r="AI318" s="646">
        <f t="shared" si="254"/>
        <v>0</v>
      </c>
      <c r="AJ318" s="258"/>
      <c r="AK318" s="653">
        <f t="shared" si="254"/>
        <v>0</v>
      </c>
      <c r="AL318" s="653">
        <f t="shared" si="254"/>
        <v>0</v>
      </c>
      <c r="AM318" s="653">
        <f t="shared" si="254"/>
        <v>0</v>
      </c>
      <c r="AN318" s="227">
        <f>$H318*SUM(AN319:AN333)*(1+Gewinn)*(1+SicherheitAngebot)</f>
        <v>0</v>
      </c>
      <c r="AO318" s="227">
        <f>$H318*SUM(AO319:AO333)*(1+Gewinn)*(1+SicherheitAngebot)</f>
        <v>0</v>
      </c>
      <c r="AP318" s="227">
        <f>$H318*SUM(AP319:AP333)*(1+Gewinn)*(1+SicherheitAngebot)</f>
        <v>0</v>
      </c>
      <c r="AQ318" s="227">
        <f>$H318*SUM(AQ319:AQ333)*(1+Gewinn)*(1+SicherheitAngebot)</f>
        <v>0</v>
      </c>
      <c r="AR318" s="227">
        <f>$H318*SUM(AR319:AR333)*(1+Gewinn)*(1+SicherheitAngebot)</f>
        <v>0</v>
      </c>
      <c r="AS318" s="262"/>
      <c r="AT318" s="263">
        <f t="shared" si="228"/>
        <v>0</v>
      </c>
      <c r="AU318" s="259"/>
      <c r="AV318" s="491">
        <f>AK318*$AK$7+AL318*$AL$7+AM318*$AM$7+SUM(AN318:AR318)+AT318/Zuschläge_IBN+AT318</f>
        <v>0</v>
      </c>
      <c r="AX318" s="685">
        <f>U318+AV318</f>
        <v>0</v>
      </c>
      <c r="AZ318" s="490">
        <f>IF(H318&gt;0,U318/(1+SicherheitAngebot)*(1+Sicherheit),0)</f>
        <v>0</v>
      </c>
      <c r="BB318" s="490">
        <f>IF(H318&gt;0,AV318/(1+SicherheitAngebot)*(1+Sicherheit),0)</f>
        <v>0</v>
      </c>
      <c r="BD318" s="490">
        <f>AZ318+BB318</f>
        <v>0</v>
      </c>
      <c r="BE318" s="105"/>
      <c r="BF318" s="105"/>
      <c r="BG318" s="105"/>
      <c r="BH318" s="105"/>
      <c r="BI318" s="105"/>
      <c r="BJ318" s="105"/>
    </row>
    <row r="319" spans="2:62" ht="20.100000000000001" hidden="1" customHeight="1" outlineLevel="1">
      <c r="B319" s="99"/>
      <c r="C319" s="908"/>
      <c r="D319" s="909"/>
      <c r="E319" s="909"/>
      <c r="F319" s="910"/>
      <c r="G319" s="890"/>
      <c r="H319" s="901"/>
      <c r="I319" s="152"/>
      <c r="J319" s="152"/>
      <c r="K319" s="152"/>
      <c r="L319" s="152"/>
      <c r="M319" s="152"/>
      <c r="N319" s="152"/>
      <c r="O319" s="152"/>
      <c r="P319" s="153"/>
      <c r="Q319" s="153"/>
      <c r="R319" s="156">
        <f t="shared" si="251"/>
        <v>0</v>
      </c>
      <c r="S319" s="156">
        <f t="shared" si="252"/>
        <v>0</v>
      </c>
      <c r="U319" s="157">
        <f>I319*$I$7+J319*$J$7+K319*$K$7+L319*$L$7+M319*$M$7+N319*$N$7+O319*$O$7+R319+S319</f>
        <v>0</v>
      </c>
      <c r="W319" s="152"/>
      <c r="X319" s="152"/>
      <c r="Y319" s="152"/>
      <c r="Z319" s="152"/>
      <c r="AA319" s="152"/>
      <c r="AB319" s="152"/>
      <c r="AC319" s="347"/>
      <c r="AD319" s="152"/>
      <c r="AE319" s="152"/>
      <c r="AF319" s="152"/>
      <c r="AG319" s="152"/>
      <c r="AH319" s="152"/>
      <c r="AI319" s="152"/>
      <c r="AJ319" s="347"/>
      <c r="AK319" s="152"/>
      <c r="AL319" s="152"/>
      <c r="AM319" s="295"/>
      <c r="AN319" s="228"/>
      <c r="AO319" s="228"/>
      <c r="AP319" s="228"/>
      <c r="AQ319" s="228"/>
      <c r="AR319" s="228"/>
      <c r="AS319" s="348"/>
      <c r="AT319" s="264">
        <f t="shared" si="228"/>
        <v>0</v>
      </c>
      <c r="AU319" s="259"/>
      <c r="AV319" s="265">
        <f t="shared" ref="AV319:AV333" si="255">AK319*$AK$7+AL319*$AL$7+AM319*$AM$7+SUM(AN319:AR319)*(1+Gewinn)*(1+SicherheitAngebot)+AT319/Zuschläge_IBN+AT319</f>
        <v>0</v>
      </c>
      <c r="AX319" s="265">
        <f>U319+AV319</f>
        <v>0</v>
      </c>
      <c r="AZ319" s="492">
        <f t="shared" ref="AZ319:AZ333" si="256">U319/(1+SicherheitAngebot)*(1+Sicherheit)</f>
        <v>0</v>
      </c>
      <c r="BB319" s="492">
        <f t="shared" ref="BB319:BB333" si="257">AV319/(1+SicherheitAngebot)*(1+Sicherheit)</f>
        <v>0</v>
      </c>
      <c r="BD319" s="265">
        <f>AZ319+BB319</f>
        <v>0</v>
      </c>
      <c r="BE319" s="105"/>
      <c r="BF319" s="105"/>
      <c r="BG319" s="105"/>
      <c r="BH319" s="105"/>
      <c r="BI319" s="105"/>
      <c r="BJ319" s="105"/>
    </row>
    <row r="320" spans="2:62" ht="20.100000000000001" hidden="1" customHeight="1" outlineLevel="1">
      <c r="B320" s="100"/>
      <c r="C320" s="908"/>
      <c r="D320" s="909"/>
      <c r="E320" s="909"/>
      <c r="F320" s="910"/>
      <c r="G320" s="890"/>
      <c r="H320" s="891"/>
      <c r="I320" s="152"/>
      <c r="J320" s="152"/>
      <c r="K320" s="152"/>
      <c r="L320" s="152"/>
      <c r="M320" s="152"/>
      <c r="N320" s="152"/>
      <c r="O320" s="152"/>
      <c r="P320" s="153"/>
      <c r="Q320" s="153"/>
      <c r="R320" s="156">
        <f t="shared" si="251"/>
        <v>0</v>
      </c>
      <c r="S320" s="156">
        <f t="shared" si="252"/>
        <v>0</v>
      </c>
      <c r="U320" s="157">
        <f t="shared" ref="U320:U333" si="258">I320*$I$7+J320*$J$7+K320*$K$7+L320*$L$7+M320*$M$7+N320*$N$7+O320*$O$7+R320+S320</f>
        <v>0</v>
      </c>
      <c r="W320" s="152"/>
      <c r="X320" s="152"/>
      <c r="Y320" s="152"/>
      <c r="Z320" s="152"/>
      <c r="AA320" s="152"/>
      <c r="AB320" s="152"/>
      <c r="AC320" s="347"/>
      <c r="AD320" s="152"/>
      <c r="AE320" s="152"/>
      <c r="AF320" s="152"/>
      <c r="AG320" s="152"/>
      <c r="AH320" s="152"/>
      <c r="AI320" s="152"/>
      <c r="AJ320" s="347"/>
      <c r="AK320" s="152"/>
      <c r="AL320" s="152"/>
      <c r="AM320" s="295"/>
      <c r="AN320" s="228"/>
      <c r="AO320" s="228"/>
      <c r="AP320" s="228"/>
      <c r="AQ320" s="228"/>
      <c r="AR320" s="228"/>
      <c r="AS320" s="348"/>
      <c r="AT320" s="264">
        <f t="shared" si="228"/>
        <v>0</v>
      </c>
      <c r="AU320" s="259"/>
      <c r="AV320" s="265">
        <f t="shared" si="255"/>
        <v>0</v>
      </c>
      <c r="AX320" s="265">
        <f t="shared" ref="AX320:AX333" si="259">U320+AV320</f>
        <v>0</v>
      </c>
      <c r="AZ320" s="492">
        <f t="shared" si="256"/>
        <v>0</v>
      </c>
      <c r="BB320" s="492">
        <f t="shared" si="257"/>
        <v>0</v>
      </c>
      <c r="BD320" s="265">
        <f t="shared" ref="BD320:BD333" si="260">AZ320+BB320</f>
        <v>0</v>
      </c>
      <c r="BE320" s="105"/>
      <c r="BF320" s="105"/>
      <c r="BG320" s="105"/>
      <c r="BH320" s="105"/>
      <c r="BI320" s="105"/>
      <c r="BJ320" s="105"/>
    </row>
    <row r="321" spans="2:62" ht="20.100000000000001" hidden="1" customHeight="1" outlineLevel="1">
      <c r="B321" s="100"/>
      <c r="C321" s="908"/>
      <c r="D321" s="909"/>
      <c r="E321" s="909"/>
      <c r="F321" s="910"/>
      <c r="G321" s="890"/>
      <c r="H321" s="891"/>
      <c r="I321" s="152"/>
      <c r="J321" s="152"/>
      <c r="K321" s="152"/>
      <c r="L321" s="152"/>
      <c r="M321" s="152"/>
      <c r="N321" s="152"/>
      <c r="O321" s="152"/>
      <c r="P321" s="153"/>
      <c r="Q321" s="153"/>
      <c r="R321" s="156">
        <f t="shared" si="251"/>
        <v>0</v>
      </c>
      <c r="S321" s="156">
        <f t="shared" si="252"/>
        <v>0</v>
      </c>
      <c r="U321" s="157">
        <f t="shared" si="258"/>
        <v>0</v>
      </c>
      <c r="W321" s="152"/>
      <c r="X321" s="152"/>
      <c r="Y321" s="152"/>
      <c r="Z321" s="152"/>
      <c r="AA321" s="152"/>
      <c r="AB321" s="152"/>
      <c r="AC321" s="347"/>
      <c r="AD321" s="152"/>
      <c r="AE321" s="152"/>
      <c r="AF321" s="152"/>
      <c r="AG321" s="152"/>
      <c r="AH321" s="152"/>
      <c r="AI321" s="152"/>
      <c r="AJ321" s="347"/>
      <c r="AK321" s="152"/>
      <c r="AL321" s="152"/>
      <c r="AM321" s="295"/>
      <c r="AN321" s="228"/>
      <c r="AO321" s="228"/>
      <c r="AP321" s="228"/>
      <c r="AQ321" s="228"/>
      <c r="AR321" s="228"/>
      <c r="AS321" s="348"/>
      <c r="AT321" s="264">
        <f t="shared" si="228"/>
        <v>0</v>
      </c>
      <c r="AU321" s="259"/>
      <c r="AV321" s="265">
        <f t="shared" si="255"/>
        <v>0</v>
      </c>
      <c r="AX321" s="265">
        <f t="shared" si="259"/>
        <v>0</v>
      </c>
      <c r="AZ321" s="492">
        <f t="shared" si="256"/>
        <v>0</v>
      </c>
      <c r="BB321" s="492">
        <f t="shared" si="257"/>
        <v>0</v>
      </c>
      <c r="BD321" s="265">
        <f t="shared" si="260"/>
        <v>0</v>
      </c>
      <c r="BE321" s="105"/>
      <c r="BF321" s="105"/>
      <c r="BG321" s="105"/>
      <c r="BH321" s="105"/>
      <c r="BI321" s="105"/>
      <c r="BJ321" s="105"/>
    </row>
    <row r="322" spans="2:62" ht="20.100000000000001" hidden="1" customHeight="1" outlineLevel="1">
      <c r="B322" s="100"/>
      <c r="C322" s="908"/>
      <c r="D322" s="909"/>
      <c r="E322" s="909"/>
      <c r="F322" s="910"/>
      <c r="G322" s="890"/>
      <c r="H322" s="891"/>
      <c r="I322" s="152"/>
      <c r="J322" s="152"/>
      <c r="K322" s="152"/>
      <c r="L322" s="152"/>
      <c r="M322" s="152"/>
      <c r="N322" s="152"/>
      <c r="O322" s="152"/>
      <c r="P322" s="153"/>
      <c r="Q322" s="153"/>
      <c r="R322" s="156">
        <f t="shared" si="251"/>
        <v>0</v>
      </c>
      <c r="S322" s="156">
        <f t="shared" si="252"/>
        <v>0</v>
      </c>
      <c r="U322" s="157">
        <f t="shared" si="258"/>
        <v>0</v>
      </c>
      <c r="W322" s="152"/>
      <c r="X322" s="152"/>
      <c r="Y322" s="152"/>
      <c r="Z322" s="152"/>
      <c r="AA322" s="152"/>
      <c r="AB322" s="152"/>
      <c r="AC322" s="347"/>
      <c r="AD322" s="152"/>
      <c r="AE322" s="152"/>
      <c r="AF322" s="152"/>
      <c r="AG322" s="152"/>
      <c r="AH322" s="152"/>
      <c r="AI322" s="152"/>
      <c r="AJ322" s="347"/>
      <c r="AK322" s="152"/>
      <c r="AL322" s="152"/>
      <c r="AM322" s="295"/>
      <c r="AN322" s="228"/>
      <c r="AO322" s="228"/>
      <c r="AP322" s="228"/>
      <c r="AQ322" s="228"/>
      <c r="AR322" s="228"/>
      <c r="AS322" s="348"/>
      <c r="AT322" s="264">
        <f t="shared" si="228"/>
        <v>0</v>
      </c>
      <c r="AU322" s="259"/>
      <c r="AV322" s="265">
        <f t="shared" si="255"/>
        <v>0</v>
      </c>
      <c r="AX322" s="265">
        <f t="shared" si="259"/>
        <v>0</v>
      </c>
      <c r="AZ322" s="492">
        <f t="shared" si="256"/>
        <v>0</v>
      </c>
      <c r="BB322" s="492">
        <f t="shared" si="257"/>
        <v>0</v>
      </c>
      <c r="BD322" s="265">
        <f t="shared" si="260"/>
        <v>0</v>
      </c>
      <c r="BE322" s="105"/>
      <c r="BF322" s="105"/>
      <c r="BG322" s="105"/>
      <c r="BH322" s="105"/>
      <c r="BI322" s="105"/>
      <c r="BJ322" s="105"/>
    </row>
    <row r="323" spans="2:62" ht="20.100000000000001" hidden="1" customHeight="1" outlineLevel="1">
      <c r="B323" s="100"/>
      <c r="C323" s="908"/>
      <c r="D323" s="909"/>
      <c r="E323" s="909"/>
      <c r="F323" s="910"/>
      <c r="G323" s="890"/>
      <c r="H323" s="891"/>
      <c r="I323" s="152"/>
      <c r="J323" s="152"/>
      <c r="K323" s="152"/>
      <c r="L323" s="152"/>
      <c r="M323" s="152"/>
      <c r="N323" s="152"/>
      <c r="O323" s="152"/>
      <c r="P323" s="153"/>
      <c r="Q323" s="153"/>
      <c r="R323" s="156">
        <f t="shared" si="251"/>
        <v>0</v>
      </c>
      <c r="S323" s="156">
        <f t="shared" si="252"/>
        <v>0</v>
      </c>
      <c r="U323" s="157">
        <f t="shared" si="258"/>
        <v>0</v>
      </c>
      <c r="W323" s="152"/>
      <c r="X323" s="152"/>
      <c r="Y323" s="152"/>
      <c r="Z323" s="152"/>
      <c r="AA323" s="152"/>
      <c r="AB323" s="152"/>
      <c r="AC323" s="347"/>
      <c r="AD323" s="152"/>
      <c r="AE323" s="152"/>
      <c r="AF323" s="152"/>
      <c r="AG323" s="152"/>
      <c r="AH323" s="152"/>
      <c r="AI323" s="152"/>
      <c r="AJ323" s="347"/>
      <c r="AK323" s="152"/>
      <c r="AL323" s="152"/>
      <c r="AM323" s="295"/>
      <c r="AN323" s="228"/>
      <c r="AO323" s="228"/>
      <c r="AP323" s="228"/>
      <c r="AQ323" s="228"/>
      <c r="AR323" s="228"/>
      <c r="AS323" s="348"/>
      <c r="AT323" s="264">
        <f t="shared" si="228"/>
        <v>0</v>
      </c>
      <c r="AU323" s="259"/>
      <c r="AV323" s="265">
        <f t="shared" si="255"/>
        <v>0</v>
      </c>
      <c r="AX323" s="265">
        <f t="shared" si="259"/>
        <v>0</v>
      </c>
      <c r="AZ323" s="492">
        <f t="shared" si="256"/>
        <v>0</v>
      </c>
      <c r="BB323" s="492">
        <f t="shared" si="257"/>
        <v>0</v>
      </c>
      <c r="BD323" s="265">
        <f t="shared" si="260"/>
        <v>0</v>
      </c>
      <c r="BE323" s="105"/>
      <c r="BF323" s="105"/>
      <c r="BG323" s="105"/>
      <c r="BH323" s="105"/>
      <c r="BI323" s="105"/>
      <c r="BJ323" s="105"/>
    </row>
    <row r="324" spans="2:62" ht="20.100000000000001" hidden="1" customHeight="1" outlineLevel="1">
      <c r="B324" s="100"/>
      <c r="C324" s="908"/>
      <c r="D324" s="909"/>
      <c r="E324" s="909"/>
      <c r="F324" s="910"/>
      <c r="G324" s="890"/>
      <c r="H324" s="891"/>
      <c r="I324" s="152"/>
      <c r="J324" s="152"/>
      <c r="K324" s="152"/>
      <c r="L324" s="152"/>
      <c r="M324" s="152"/>
      <c r="N324" s="152"/>
      <c r="O324" s="152"/>
      <c r="P324" s="153"/>
      <c r="Q324" s="153"/>
      <c r="R324" s="156">
        <f t="shared" si="251"/>
        <v>0</v>
      </c>
      <c r="S324" s="156">
        <f t="shared" si="252"/>
        <v>0</v>
      </c>
      <c r="U324" s="157">
        <f t="shared" si="258"/>
        <v>0</v>
      </c>
      <c r="W324" s="152"/>
      <c r="X324" s="152"/>
      <c r="Y324" s="152"/>
      <c r="Z324" s="152"/>
      <c r="AA324" s="152"/>
      <c r="AB324" s="152"/>
      <c r="AC324" s="347"/>
      <c r="AD324" s="152"/>
      <c r="AE324" s="152"/>
      <c r="AF324" s="152"/>
      <c r="AG324" s="152"/>
      <c r="AH324" s="152"/>
      <c r="AI324" s="152"/>
      <c r="AJ324" s="347"/>
      <c r="AK324" s="152"/>
      <c r="AL324" s="152"/>
      <c r="AM324" s="295"/>
      <c r="AN324" s="228"/>
      <c r="AO324" s="228"/>
      <c r="AP324" s="228"/>
      <c r="AQ324" s="228"/>
      <c r="AR324" s="228"/>
      <c r="AS324" s="348"/>
      <c r="AT324" s="264">
        <f t="shared" si="228"/>
        <v>0</v>
      </c>
      <c r="AU324" s="259"/>
      <c r="AV324" s="265">
        <f t="shared" si="255"/>
        <v>0</v>
      </c>
      <c r="AX324" s="265">
        <f t="shared" si="259"/>
        <v>0</v>
      </c>
      <c r="AZ324" s="492">
        <f t="shared" si="256"/>
        <v>0</v>
      </c>
      <c r="BB324" s="492">
        <f t="shared" si="257"/>
        <v>0</v>
      </c>
      <c r="BD324" s="265">
        <f t="shared" si="260"/>
        <v>0</v>
      </c>
      <c r="BE324" s="105"/>
      <c r="BF324" s="105"/>
      <c r="BG324" s="105"/>
      <c r="BH324" s="105"/>
      <c r="BI324" s="105"/>
      <c r="BJ324" s="105"/>
    </row>
    <row r="325" spans="2:62" ht="20.100000000000001" hidden="1" customHeight="1" outlineLevel="1">
      <c r="B325" s="100"/>
      <c r="C325" s="908"/>
      <c r="D325" s="909"/>
      <c r="E325" s="909"/>
      <c r="F325" s="910"/>
      <c r="G325" s="890"/>
      <c r="H325" s="891"/>
      <c r="I325" s="152"/>
      <c r="J325" s="152"/>
      <c r="K325" s="152"/>
      <c r="L325" s="152"/>
      <c r="M325" s="152"/>
      <c r="N325" s="152"/>
      <c r="O325" s="152"/>
      <c r="P325" s="153"/>
      <c r="Q325" s="153"/>
      <c r="R325" s="156">
        <f t="shared" si="251"/>
        <v>0</v>
      </c>
      <c r="S325" s="156">
        <f t="shared" si="252"/>
        <v>0</v>
      </c>
      <c r="U325" s="157">
        <f t="shared" si="258"/>
        <v>0</v>
      </c>
      <c r="W325" s="152"/>
      <c r="X325" s="152"/>
      <c r="Y325" s="152"/>
      <c r="Z325" s="152"/>
      <c r="AA325" s="152"/>
      <c r="AB325" s="152"/>
      <c r="AC325" s="347"/>
      <c r="AD325" s="152"/>
      <c r="AE325" s="152"/>
      <c r="AF325" s="152"/>
      <c r="AG325" s="152"/>
      <c r="AH325" s="152"/>
      <c r="AI325" s="152"/>
      <c r="AJ325" s="347"/>
      <c r="AK325" s="152"/>
      <c r="AL325" s="152"/>
      <c r="AM325" s="295"/>
      <c r="AN325" s="228"/>
      <c r="AO325" s="228"/>
      <c r="AP325" s="228"/>
      <c r="AQ325" s="228"/>
      <c r="AR325" s="228"/>
      <c r="AS325" s="348"/>
      <c r="AT325" s="264">
        <f t="shared" si="228"/>
        <v>0</v>
      </c>
      <c r="AU325" s="259"/>
      <c r="AV325" s="265">
        <f t="shared" si="255"/>
        <v>0</v>
      </c>
      <c r="AX325" s="265">
        <f t="shared" si="259"/>
        <v>0</v>
      </c>
      <c r="AZ325" s="492">
        <f t="shared" si="256"/>
        <v>0</v>
      </c>
      <c r="BB325" s="492">
        <f t="shared" si="257"/>
        <v>0</v>
      </c>
      <c r="BD325" s="265">
        <f t="shared" si="260"/>
        <v>0</v>
      </c>
      <c r="BE325" s="105"/>
      <c r="BF325" s="105"/>
      <c r="BG325" s="105"/>
      <c r="BH325" s="105"/>
      <c r="BI325" s="105"/>
      <c r="BJ325" s="105"/>
    </row>
    <row r="326" spans="2:62" ht="20.100000000000001" hidden="1" customHeight="1" outlineLevel="1">
      <c r="B326" s="100"/>
      <c r="C326" s="908"/>
      <c r="D326" s="909"/>
      <c r="E326" s="909"/>
      <c r="F326" s="910"/>
      <c r="G326" s="890"/>
      <c r="H326" s="891"/>
      <c r="I326" s="152"/>
      <c r="J326" s="152"/>
      <c r="K326" s="152"/>
      <c r="L326" s="152"/>
      <c r="M326" s="152"/>
      <c r="N326" s="152"/>
      <c r="O326" s="152"/>
      <c r="P326" s="153"/>
      <c r="Q326" s="153"/>
      <c r="R326" s="156">
        <f t="shared" si="251"/>
        <v>0</v>
      </c>
      <c r="S326" s="156">
        <f t="shared" si="252"/>
        <v>0</v>
      </c>
      <c r="U326" s="157">
        <f t="shared" si="258"/>
        <v>0</v>
      </c>
      <c r="W326" s="152"/>
      <c r="X326" s="152"/>
      <c r="Y326" s="152"/>
      <c r="Z326" s="152"/>
      <c r="AA326" s="152"/>
      <c r="AB326" s="152"/>
      <c r="AC326" s="347"/>
      <c r="AD326" s="152"/>
      <c r="AE326" s="152"/>
      <c r="AF326" s="152"/>
      <c r="AG326" s="152"/>
      <c r="AH326" s="152"/>
      <c r="AI326" s="152"/>
      <c r="AJ326" s="347"/>
      <c r="AK326" s="152"/>
      <c r="AL326" s="152"/>
      <c r="AM326" s="295"/>
      <c r="AN326" s="228"/>
      <c r="AO326" s="228"/>
      <c r="AP326" s="228"/>
      <c r="AQ326" s="228"/>
      <c r="AR326" s="228"/>
      <c r="AS326" s="348"/>
      <c r="AT326" s="264">
        <f t="shared" si="228"/>
        <v>0</v>
      </c>
      <c r="AU326" s="259"/>
      <c r="AV326" s="265">
        <f t="shared" si="255"/>
        <v>0</v>
      </c>
      <c r="AX326" s="265">
        <f t="shared" si="259"/>
        <v>0</v>
      </c>
      <c r="AZ326" s="492">
        <f t="shared" si="256"/>
        <v>0</v>
      </c>
      <c r="BB326" s="492">
        <f t="shared" si="257"/>
        <v>0</v>
      </c>
      <c r="BD326" s="265">
        <f t="shared" si="260"/>
        <v>0</v>
      </c>
      <c r="BE326" s="105"/>
      <c r="BF326" s="105"/>
      <c r="BG326" s="105"/>
      <c r="BH326" s="105"/>
      <c r="BI326" s="105"/>
      <c r="BJ326" s="105"/>
    </row>
    <row r="327" spans="2:62" ht="20.100000000000001" hidden="1" customHeight="1" outlineLevel="1">
      <c r="B327" s="100"/>
      <c r="C327" s="908"/>
      <c r="D327" s="909"/>
      <c r="E327" s="909"/>
      <c r="F327" s="910"/>
      <c r="G327" s="890"/>
      <c r="H327" s="891"/>
      <c r="I327" s="152"/>
      <c r="J327" s="152"/>
      <c r="K327" s="152"/>
      <c r="L327" s="152"/>
      <c r="M327" s="152"/>
      <c r="N327" s="152"/>
      <c r="O327" s="152"/>
      <c r="P327" s="153"/>
      <c r="Q327" s="153"/>
      <c r="R327" s="156">
        <f t="shared" si="251"/>
        <v>0</v>
      </c>
      <c r="S327" s="156">
        <f t="shared" si="252"/>
        <v>0</v>
      </c>
      <c r="U327" s="157">
        <f t="shared" si="258"/>
        <v>0</v>
      </c>
      <c r="W327" s="152"/>
      <c r="X327" s="152"/>
      <c r="Y327" s="152"/>
      <c r="Z327" s="152"/>
      <c r="AA327" s="152"/>
      <c r="AB327" s="152"/>
      <c r="AC327" s="347"/>
      <c r="AD327" s="152"/>
      <c r="AE327" s="152"/>
      <c r="AF327" s="152"/>
      <c r="AG327" s="152"/>
      <c r="AH327" s="152"/>
      <c r="AI327" s="152"/>
      <c r="AJ327" s="347"/>
      <c r="AK327" s="152"/>
      <c r="AL327" s="152"/>
      <c r="AM327" s="295"/>
      <c r="AN327" s="228"/>
      <c r="AO327" s="228"/>
      <c r="AP327" s="228"/>
      <c r="AQ327" s="228"/>
      <c r="AR327" s="228"/>
      <c r="AS327" s="348"/>
      <c r="AT327" s="264">
        <f t="shared" si="228"/>
        <v>0</v>
      </c>
      <c r="AU327" s="259"/>
      <c r="AV327" s="265">
        <f t="shared" si="255"/>
        <v>0</v>
      </c>
      <c r="AX327" s="265">
        <f t="shared" si="259"/>
        <v>0</v>
      </c>
      <c r="AZ327" s="492">
        <f t="shared" si="256"/>
        <v>0</v>
      </c>
      <c r="BB327" s="492">
        <f t="shared" si="257"/>
        <v>0</v>
      </c>
      <c r="BD327" s="265">
        <f t="shared" si="260"/>
        <v>0</v>
      </c>
      <c r="BE327" s="105"/>
      <c r="BF327" s="105"/>
      <c r="BG327" s="105"/>
      <c r="BH327" s="105"/>
      <c r="BI327" s="105"/>
      <c r="BJ327" s="105"/>
    </row>
    <row r="328" spans="2:62" ht="20.100000000000001" hidden="1" customHeight="1" outlineLevel="1">
      <c r="B328" s="100"/>
      <c r="C328" s="908"/>
      <c r="D328" s="909"/>
      <c r="E328" s="909"/>
      <c r="F328" s="910"/>
      <c r="G328" s="890"/>
      <c r="H328" s="891"/>
      <c r="I328" s="152"/>
      <c r="J328" s="152"/>
      <c r="K328" s="152"/>
      <c r="L328" s="152"/>
      <c r="M328" s="152"/>
      <c r="N328" s="152"/>
      <c r="O328" s="152"/>
      <c r="P328" s="153"/>
      <c r="Q328" s="153"/>
      <c r="R328" s="156">
        <f t="shared" si="251"/>
        <v>0</v>
      </c>
      <c r="S328" s="156">
        <f t="shared" si="252"/>
        <v>0</v>
      </c>
      <c r="U328" s="157">
        <f t="shared" si="258"/>
        <v>0</v>
      </c>
      <c r="W328" s="152"/>
      <c r="X328" s="152"/>
      <c r="Y328" s="152"/>
      <c r="Z328" s="152"/>
      <c r="AA328" s="152"/>
      <c r="AB328" s="152"/>
      <c r="AC328" s="347"/>
      <c r="AD328" s="152"/>
      <c r="AE328" s="152"/>
      <c r="AF328" s="152"/>
      <c r="AG328" s="152"/>
      <c r="AH328" s="152"/>
      <c r="AI328" s="152"/>
      <c r="AJ328" s="347"/>
      <c r="AK328" s="152"/>
      <c r="AL328" s="152"/>
      <c r="AM328" s="295"/>
      <c r="AN328" s="228"/>
      <c r="AO328" s="228"/>
      <c r="AP328" s="228"/>
      <c r="AQ328" s="228"/>
      <c r="AR328" s="228"/>
      <c r="AS328" s="348"/>
      <c r="AT328" s="264">
        <f t="shared" si="228"/>
        <v>0</v>
      </c>
      <c r="AU328" s="259"/>
      <c r="AV328" s="265">
        <f t="shared" si="255"/>
        <v>0</v>
      </c>
      <c r="AX328" s="265">
        <f t="shared" si="259"/>
        <v>0</v>
      </c>
      <c r="AZ328" s="492">
        <f t="shared" si="256"/>
        <v>0</v>
      </c>
      <c r="BB328" s="492">
        <f t="shared" si="257"/>
        <v>0</v>
      </c>
      <c r="BD328" s="265">
        <f t="shared" si="260"/>
        <v>0</v>
      </c>
      <c r="BE328" s="105"/>
      <c r="BF328" s="105"/>
      <c r="BG328" s="105"/>
      <c r="BH328" s="105"/>
      <c r="BI328" s="105"/>
      <c r="BJ328" s="105"/>
    </row>
    <row r="329" spans="2:62" ht="20.100000000000001" hidden="1" customHeight="1" outlineLevel="1">
      <c r="B329" s="100"/>
      <c r="C329" s="908"/>
      <c r="D329" s="909"/>
      <c r="E329" s="909"/>
      <c r="F329" s="910"/>
      <c r="G329" s="890"/>
      <c r="H329" s="891"/>
      <c r="I329" s="152"/>
      <c r="J329" s="152"/>
      <c r="K329" s="152"/>
      <c r="L329" s="152"/>
      <c r="M329" s="152"/>
      <c r="N329" s="152"/>
      <c r="O329" s="152"/>
      <c r="P329" s="153"/>
      <c r="Q329" s="153"/>
      <c r="R329" s="156">
        <f t="shared" si="251"/>
        <v>0</v>
      </c>
      <c r="S329" s="156">
        <f t="shared" si="252"/>
        <v>0</v>
      </c>
      <c r="U329" s="157">
        <f t="shared" si="258"/>
        <v>0</v>
      </c>
      <c r="W329" s="152"/>
      <c r="X329" s="152"/>
      <c r="Y329" s="152"/>
      <c r="Z329" s="152"/>
      <c r="AA329" s="152"/>
      <c r="AB329" s="152"/>
      <c r="AC329" s="347"/>
      <c r="AD329" s="152"/>
      <c r="AE329" s="152"/>
      <c r="AF329" s="152"/>
      <c r="AG329" s="152"/>
      <c r="AH329" s="152"/>
      <c r="AI329" s="152"/>
      <c r="AJ329" s="347"/>
      <c r="AK329" s="152"/>
      <c r="AL329" s="152"/>
      <c r="AM329" s="295"/>
      <c r="AN329" s="228"/>
      <c r="AO329" s="228"/>
      <c r="AP329" s="228"/>
      <c r="AQ329" s="228"/>
      <c r="AR329" s="228"/>
      <c r="AS329" s="348"/>
      <c r="AT329" s="264">
        <f t="shared" si="228"/>
        <v>0</v>
      </c>
      <c r="AU329" s="259"/>
      <c r="AV329" s="265">
        <f t="shared" si="255"/>
        <v>0</v>
      </c>
      <c r="AX329" s="265">
        <f t="shared" si="259"/>
        <v>0</v>
      </c>
      <c r="AZ329" s="492">
        <f t="shared" si="256"/>
        <v>0</v>
      </c>
      <c r="BB329" s="492">
        <f t="shared" si="257"/>
        <v>0</v>
      </c>
      <c r="BD329" s="265">
        <f t="shared" si="260"/>
        <v>0</v>
      </c>
      <c r="BE329" s="105"/>
      <c r="BF329" s="105"/>
      <c r="BG329" s="105"/>
      <c r="BH329" s="105"/>
      <c r="BI329" s="105"/>
      <c r="BJ329" s="105"/>
    </row>
    <row r="330" spans="2:62" ht="20.100000000000001" hidden="1" customHeight="1" outlineLevel="1">
      <c r="B330" s="100"/>
      <c r="C330" s="908"/>
      <c r="D330" s="909"/>
      <c r="E330" s="909"/>
      <c r="F330" s="910"/>
      <c r="G330" s="890"/>
      <c r="H330" s="891"/>
      <c r="I330" s="152"/>
      <c r="J330" s="152"/>
      <c r="K330" s="152"/>
      <c r="L330" s="152"/>
      <c r="M330" s="152"/>
      <c r="N330" s="152"/>
      <c r="O330" s="152"/>
      <c r="P330" s="153"/>
      <c r="Q330" s="153"/>
      <c r="R330" s="156">
        <f t="shared" si="251"/>
        <v>0</v>
      </c>
      <c r="S330" s="156">
        <f t="shared" si="252"/>
        <v>0</v>
      </c>
      <c r="U330" s="157">
        <f t="shared" si="258"/>
        <v>0</v>
      </c>
      <c r="W330" s="152"/>
      <c r="X330" s="152"/>
      <c r="Y330" s="152"/>
      <c r="Z330" s="152"/>
      <c r="AA330" s="152"/>
      <c r="AB330" s="152"/>
      <c r="AC330" s="347"/>
      <c r="AD330" s="152"/>
      <c r="AE330" s="152"/>
      <c r="AF330" s="152"/>
      <c r="AG330" s="152"/>
      <c r="AH330" s="152"/>
      <c r="AI330" s="152"/>
      <c r="AJ330" s="347"/>
      <c r="AK330" s="152"/>
      <c r="AL330" s="152"/>
      <c r="AM330" s="295"/>
      <c r="AN330" s="228"/>
      <c r="AO330" s="228"/>
      <c r="AP330" s="228"/>
      <c r="AQ330" s="228"/>
      <c r="AR330" s="228"/>
      <c r="AS330" s="348"/>
      <c r="AT330" s="264">
        <f t="shared" si="228"/>
        <v>0</v>
      </c>
      <c r="AU330" s="259"/>
      <c r="AV330" s="265">
        <f t="shared" si="255"/>
        <v>0</v>
      </c>
      <c r="AX330" s="265">
        <f t="shared" si="259"/>
        <v>0</v>
      </c>
      <c r="AZ330" s="492">
        <f t="shared" si="256"/>
        <v>0</v>
      </c>
      <c r="BB330" s="492">
        <f t="shared" si="257"/>
        <v>0</v>
      </c>
      <c r="BD330" s="265">
        <f t="shared" si="260"/>
        <v>0</v>
      </c>
      <c r="BE330" s="105"/>
      <c r="BF330" s="105"/>
      <c r="BG330" s="105"/>
      <c r="BH330" s="105"/>
      <c r="BI330" s="105"/>
      <c r="BJ330" s="105"/>
    </row>
    <row r="331" spans="2:62" ht="20.100000000000001" hidden="1" customHeight="1" outlineLevel="1">
      <c r="B331" s="100"/>
      <c r="C331" s="908"/>
      <c r="D331" s="909"/>
      <c r="E331" s="909"/>
      <c r="F331" s="910"/>
      <c r="G331" s="890"/>
      <c r="H331" s="891"/>
      <c r="I331" s="152"/>
      <c r="J331" s="152"/>
      <c r="K331" s="152"/>
      <c r="L331" s="152"/>
      <c r="M331" s="152"/>
      <c r="N331" s="152"/>
      <c r="O331" s="152"/>
      <c r="P331" s="153"/>
      <c r="Q331" s="153"/>
      <c r="R331" s="156">
        <f t="shared" si="251"/>
        <v>0</v>
      </c>
      <c r="S331" s="156">
        <f t="shared" si="252"/>
        <v>0</v>
      </c>
      <c r="U331" s="157">
        <f t="shared" si="258"/>
        <v>0</v>
      </c>
      <c r="W331" s="152"/>
      <c r="X331" s="152"/>
      <c r="Y331" s="152"/>
      <c r="Z331" s="152"/>
      <c r="AA331" s="152"/>
      <c r="AB331" s="152"/>
      <c r="AC331" s="347"/>
      <c r="AD331" s="152"/>
      <c r="AE331" s="152"/>
      <c r="AF331" s="152"/>
      <c r="AG331" s="152"/>
      <c r="AH331" s="152"/>
      <c r="AI331" s="152"/>
      <c r="AJ331" s="347"/>
      <c r="AK331" s="152"/>
      <c r="AL331" s="152"/>
      <c r="AM331" s="295"/>
      <c r="AN331" s="228"/>
      <c r="AO331" s="228"/>
      <c r="AP331" s="228"/>
      <c r="AQ331" s="228"/>
      <c r="AR331" s="228"/>
      <c r="AS331" s="348"/>
      <c r="AT331" s="264">
        <f t="shared" si="228"/>
        <v>0</v>
      </c>
      <c r="AU331" s="259"/>
      <c r="AV331" s="265">
        <f t="shared" si="255"/>
        <v>0</v>
      </c>
      <c r="AX331" s="265">
        <f t="shared" si="259"/>
        <v>0</v>
      </c>
      <c r="AZ331" s="492">
        <f t="shared" si="256"/>
        <v>0</v>
      </c>
      <c r="BB331" s="492">
        <f t="shared" si="257"/>
        <v>0</v>
      </c>
      <c r="BD331" s="265">
        <f t="shared" si="260"/>
        <v>0</v>
      </c>
      <c r="BE331" s="105"/>
      <c r="BF331" s="105"/>
      <c r="BG331" s="105"/>
      <c r="BH331" s="105"/>
      <c r="BI331" s="105"/>
      <c r="BJ331" s="105"/>
    </row>
    <row r="332" spans="2:62" ht="20.100000000000001" hidden="1" customHeight="1" outlineLevel="1">
      <c r="B332" s="100"/>
      <c r="C332" s="908"/>
      <c r="D332" s="909"/>
      <c r="E332" s="909"/>
      <c r="F332" s="910"/>
      <c r="G332" s="890"/>
      <c r="H332" s="891"/>
      <c r="I332" s="152"/>
      <c r="J332" s="152"/>
      <c r="K332" s="152"/>
      <c r="L332" s="152"/>
      <c r="M332" s="152"/>
      <c r="N332" s="152"/>
      <c r="O332" s="152"/>
      <c r="P332" s="153"/>
      <c r="Q332" s="153"/>
      <c r="R332" s="156">
        <f t="shared" si="251"/>
        <v>0</v>
      </c>
      <c r="S332" s="156">
        <f t="shared" si="252"/>
        <v>0</v>
      </c>
      <c r="U332" s="157">
        <f t="shared" si="258"/>
        <v>0</v>
      </c>
      <c r="W332" s="152"/>
      <c r="X332" s="152"/>
      <c r="Y332" s="152"/>
      <c r="Z332" s="152"/>
      <c r="AA332" s="152"/>
      <c r="AB332" s="152"/>
      <c r="AC332" s="347"/>
      <c r="AD332" s="152"/>
      <c r="AE332" s="152"/>
      <c r="AF332" s="152"/>
      <c r="AG332" s="152"/>
      <c r="AH332" s="152"/>
      <c r="AI332" s="152"/>
      <c r="AJ332" s="347"/>
      <c r="AK332" s="152"/>
      <c r="AL332" s="152"/>
      <c r="AM332" s="295"/>
      <c r="AN332" s="228"/>
      <c r="AO332" s="228"/>
      <c r="AP332" s="228"/>
      <c r="AQ332" s="228"/>
      <c r="AR332" s="228"/>
      <c r="AS332" s="348"/>
      <c r="AT332" s="264">
        <f t="shared" si="228"/>
        <v>0</v>
      </c>
      <c r="AU332" s="259"/>
      <c r="AV332" s="265">
        <f t="shared" si="255"/>
        <v>0</v>
      </c>
      <c r="AX332" s="265">
        <f t="shared" si="259"/>
        <v>0</v>
      </c>
      <c r="AZ332" s="492">
        <f t="shared" si="256"/>
        <v>0</v>
      </c>
      <c r="BB332" s="492">
        <f t="shared" si="257"/>
        <v>0</v>
      </c>
      <c r="BD332" s="265">
        <f t="shared" si="260"/>
        <v>0</v>
      </c>
      <c r="BE332" s="105"/>
      <c r="BF332" s="105"/>
      <c r="BG332" s="105"/>
      <c r="BH332" s="105"/>
      <c r="BI332" s="105"/>
      <c r="BJ332" s="105"/>
    </row>
    <row r="333" spans="2:62" ht="20.100000000000001" hidden="1" customHeight="1" outlineLevel="1">
      <c r="B333" s="100"/>
      <c r="C333" s="908"/>
      <c r="D333" s="909"/>
      <c r="E333" s="909"/>
      <c r="F333" s="910"/>
      <c r="G333" s="890"/>
      <c r="H333" s="891"/>
      <c r="I333" s="152"/>
      <c r="J333" s="152"/>
      <c r="K333" s="152"/>
      <c r="L333" s="152"/>
      <c r="M333" s="152"/>
      <c r="N333" s="152"/>
      <c r="O333" s="152"/>
      <c r="P333" s="153"/>
      <c r="Q333" s="153"/>
      <c r="R333" s="156">
        <f t="shared" si="251"/>
        <v>0</v>
      </c>
      <c r="S333" s="156">
        <f t="shared" si="252"/>
        <v>0</v>
      </c>
      <c r="U333" s="157">
        <f t="shared" si="258"/>
        <v>0</v>
      </c>
      <c r="W333" s="152"/>
      <c r="X333" s="152"/>
      <c r="Y333" s="152"/>
      <c r="Z333" s="152"/>
      <c r="AA333" s="152"/>
      <c r="AB333" s="152"/>
      <c r="AC333" s="347"/>
      <c r="AD333" s="152"/>
      <c r="AE333" s="152"/>
      <c r="AF333" s="152"/>
      <c r="AG333" s="152"/>
      <c r="AH333" s="152"/>
      <c r="AI333" s="152"/>
      <c r="AJ333" s="347"/>
      <c r="AK333" s="152"/>
      <c r="AL333" s="152"/>
      <c r="AM333" s="295"/>
      <c r="AN333" s="228"/>
      <c r="AO333" s="228"/>
      <c r="AP333" s="228"/>
      <c r="AQ333" s="228"/>
      <c r="AR333" s="228"/>
      <c r="AS333" s="348"/>
      <c r="AT333" s="264">
        <f t="shared" si="228"/>
        <v>0</v>
      </c>
      <c r="AU333" s="259"/>
      <c r="AV333" s="265">
        <f t="shared" si="255"/>
        <v>0</v>
      </c>
      <c r="AX333" s="265">
        <f t="shared" si="259"/>
        <v>0</v>
      </c>
      <c r="AZ333" s="492">
        <f t="shared" si="256"/>
        <v>0</v>
      </c>
      <c r="BB333" s="492">
        <f t="shared" si="257"/>
        <v>0</v>
      </c>
      <c r="BD333" s="265">
        <f t="shared" si="260"/>
        <v>0</v>
      </c>
      <c r="BE333" s="105"/>
      <c r="BF333" s="105"/>
      <c r="BG333" s="105"/>
      <c r="BH333" s="105"/>
      <c r="BI333" s="105"/>
      <c r="BJ333" s="105"/>
    </row>
    <row r="334" spans="2:62" ht="9.9499999999999993" hidden="1" customHeight="1" outlineLevel="1">
      <c r="B334" s="101"/>
      <c r="C334" s="208"/>
      <c r="D334" s="208"/>
      <c r="E334" s="208"/>
      <c r="F334" s="208"/>
      <c r="G334" s="237"/>
      <c r="H334" s="207"/>
      <c r="I334" s="257"/>
      <c r="J334" s="257"/>
      <c r="K334" s="257"/>
      <c r="L334" s="257"/>
      <c r="M334" s="257"/>
      <c r="N334" s="257"/>
      <c r="O334" s="257"/>
      <c r="P334" s="256"/>
      <c r="Q334" s="102"/>
      <c r="R334" s="102"/>
      <c r="S334" s="102"/>
      <c r="U334" s="98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Z334" s="493"/>
      <c r="BE334" s="105"/>
      <c r="BF334" s="105"/>
      <c r="BG334" s="105"/>
      <c r="BH334" s="105"/>
      <c r="BI334" s="105"/>
      <c r="BJ334" s="105"/>
    </row>
    <row r="335" spans="2:62" ht="20.100000000000001" customHeight="1" collapsed="1">
      <c r="B335" s="8">
        <f>B318+1</f>
        <v>20</v>
      </c>
      <c r="C335" s="916"/>
      <c r="D335" s="917"/>
      <c r="E335" s="917"/>
      <c r="F335" s="918"/>
      <c r="G335" s="429"/>
      <c r="H335" s="206">
        <v>1</v>
      </c>
      <c r="I335" s="642">
        <f t="shared" ref="I335" si="261">$H335*SUM(I336:I350)</f>
        <v>0</v>
      </c>
      <c r="J335" s="643">
        <f t="shared" ref="J335:O335" si="262">$H335*SUM(J336:J350)</f>
        <v>0</v>
      </c>
      <c r="K335" s="644">
        <f t="shared" si="262"/>
        <v>0</v>
      </c>
      <c r="L335" s="645">
        <f t="shared" si="262"/>
        <v>0</v>
      </c>
      <c r="M335" s="645">
        <f t="shared" si="262"/>
        <v>0</v>
      </c>
      <c r="N335" s="644">
        <f t="shared" si="262"/>
        <v>0</v>
      </c>
      <c r="O335" s="642">
        <f t="shared" si="262"/>
        <v>0</v>
      </c>
      <c r="P335" s="209">
        <f t="shared" ref="P335:Q335" si="263">$H335*SUM(P336:P350)</f>
        <v>0</v>
      </c>
      <c r="Q335" s="210">
        <f t="shared" si="263"/>
        <v>0</v>
      </c>
      <c r="R335" s="136">
        <f t="shared" ref="R335:R350" si="264">P335*(1+Gewinn)*(1+SicherheitAngebot)</f>
        <v>0</v>
      </c>
      <c r="S335" s="137">
        <f t="shared" ref="S335:S350" si="265">Q335*(1+MGKZ)*(1+Gewinn)*(1+SicherheitAngebot)</f>
        <v>0</v>
      </c>
      <c r="U335" s="10">
        <f>I335*$I$7+J335*$J$7+K335*$K$7+L335*$L$7+M335*$M$7+N335*$N$7+O335*$O$7+R335+S335</f>
        <v>0</v>
      </c>
      <c r="W335" s="646">
        <f t="shared" ref="W335:AB335" si="266">$H335*SUM(W336:W350)</f>
        <v>0</v>
      </c>
      <c r="X335" s="647">
        <f t="shared" si="266"/>
        <v>0</v>
      </c>
      <c r="Y335" s="648">
        <f t="shared" si="266"/>
        <v>0</v>
      </c>
      <c r="Z335" s="649">
        <f t="shared" si="266"/>
        <v>0</v>
      </c>
      <c r="AA335" s="648">
        <f t="shared" si="266"/>
        <v>0</v>
      </c>
      <c r="AB335" s="646">
        <f t="shared" si="266"/>
        <v>0</v>
      </c>
      <c r="AC335" s="258"/>
      <c r="AD335" s="646">
        <f t="shared" ref="AD335:AM335" si="267">$H335*SUM(AD336:AD350)</f>
        <v>0</v>
      </c>
      <c r="AE335" s="647">
        <f t="shared" si="267"/>
        <v>0</v>
      </c>
      <c r="AF335" s="648">
        <f t="shared" si="267"/>
        <v>0</v>
      </c>
      <c r="AG335" s="649">
        <f t="shared" si="267"/>
        <v>0</v>
      </c>
      <c r="AH335" s="648">
        <f t="shared" si="267"/>
        <v>0</v>
      </c>
      <c r="AI335" s="646">
        <f t="shared" si="267"/>
        <v>0</v>
      </c>
      <c r="AJ335" s="258"/>
      <c r="AK335" s="653">
        <f t="shared" si="267"/>
        <v>0</v>
      </c>
      <c r="AL335" s="653">
        <f t="shared" si="267"/>
        <v>0</v>
      </c>
      <c r="AM335" s="653">
        <f t="shared" si="267"/>
        <v>0</v>
      </c>
      <c r="AN335" s="227">
        <f>$H335*SUM(AN336:AN350)*(1+Gewinn)*(1+SicherheitAngebot)</f>
        <v>0</v>
      </c>
      <c r="AO335" s="227">
        <f>$H335*SUM(AO336:AO350)*(1+Gewinn)*(1+SicherheitAngebot)</f>
        <v>0</v>
      </c>
      <c r="AP335" s="227">
        <f>$H335*SUM(AP336:AP350)*(1+Gewinn)*(1+SicherheitAngebot)</f>
        <v>0</v>
      </c>
      <c r="AQ335" s="227">
        <f>$H335*SUM(AQ336:AQ350)*(1+Gewinn)*(1+SicherheitAngebot)</f>
        <v>0</v>
      </c>
      <c r="AR335" s="227">
        <f>$H335*SUM(AR336:AR350)*(1+Gewinn)*(1+SicherheitAngebot)</f>
        <v>0</v>
      </c>
      <c r="AS335" s="262"/>
      <c r="AT335" s="263">
        <f t="shared" si="228"/>
        <v>0</v>
      </c>
      <c r="AU335" s="259"/>
      <c r="AV335" s="491">
        <f>AK335*$AK$7+AL335*$AL$7+AM335*$AM$7+SUM(AN335:AR335)+AT335/Zuschläge_IBN+AT335</f>
        <v>0</v>
      </c>
      <c r="AX335" s="685">
        <f>U335+AV335</f>
        <v>0</v>
      </c>
      <c r="AZ335" s="490">
        <f>IF(H335&gt;0,U335/(1+SicherheitAngebot)*(1+Sicherheit),0)</f>
        <v>0</v>
      </c>
      <c r="BB335" s="490">
        <f>IF(H335&gt;0,AV335/(1+SicherheitAngebot)*(1+Sicherheit),0)</f>
        <v>0</v>
      </c>
      <c r="BD335" s="490">
        <f>AZ335+BB335</f>
        <v>0</v>
      </c>
      <c r="BE335" s="105"/>
      <c r="BF335" s="105"/>
      <c r="BG335" s="105"/>
      <c r="BH335" s="105"/>
      <c r="BI335" s="105"/>
      <c r="BJ335" s="105"/>
    </row>
    <row r="336" spans="2:62" ht="20.100000000000001" hidden="1" customHeight="1" outlineLevel="1">
      <c r="B336" s="99"/>
      <c r="C336" s="908"/>
      <c r="D336" s="909"/>
      <c r="E336" s="909"/>
      <c r="F336" s="910"/>
      <c r="G336" s="890"/>
      <c r="H336" s="901"/>
      <c r="I336" s="152"/>
      <c r="J336" s="152"/>
      <c r="K336" s="152"/>
      <c r="L336" s="152"/>
      <c r="M336" s="152"/>
      <c r="N336" s="152"/>
      <c r="O336" s="152"/>
      <c r="P336" s="153"/>
      <c r="Q336" s="153"/>
      <c r="R336" s="156">
        <f t="shared" si="264"/>
        <v>0</v>
      </c>
      <c r="S336" s="156">
        <f t="shared" si="265"/>
        <v>0</v>
      </c>
      <c r="U336" s="157">
        <f>I336*$I$7+J336*$J$7+K336*$K$7+L336*$L$7+M336*$M$7+N336*$N$7+O336*$O$7+R336+S336</f>
        <v>0</v>
      </c>
      <c r="W336" s="152"/>
      <c r="X336" s="152"/>
      <c r="Y336" s="152"/>
      <c r="Z336" s="152"/>
      <c r="AA336" s="152"/>
      <c r="AB336" s="152"/>
      <c r="AC336" s="347"/>
      <c r="AD336" s="152"/>
      <c r="AE336" s="152"/>
      <c r="AF336" s="152"/>
      <c r="AG336" s="152"/>
      <c r="AH336" s="152"/>
      <c r="AI336" s="152"/>
      <c r="AJ336" s="347"/>
      <c r="AK336" s="152"/>
      <c r="AL336" s="152"/>
      <c r="AM336" s="295"/>
      <c r="AN336" s="228"/>
      <c r="AO336" s="228"/>
      <c r="AP336" s="228"/>
      <c r="AQ336" s="228"/>
      <c r="AR336" s="228"/>
      <c r="AS336" s="348"/>
      <c r="AT336" s="264">
        <f t="shared" si="228"/>
        <v>0</v>
      </c>
      <c r="AU336" s="259"/>
      <c r="AV336" s="265">
        <f t="shared" ref="AV336:AV350" si="268">AK336*$AK$7+AL336*$AL$7+AM336*$AM$7+SUM(AN336:AR336)*(1+Gewinn)*(1+SicherheitAngebot)+AT336/Zuschläge_IBN+AT336</f>
        <v>0</v>
      </c>
      <c r="AX336" s="265">
        <f>U336+AV336</f>
        <v>0</v>
      </c>
      <c r="AZ336" s="492">
        <f t="shared" ref="AZ336:AZ350" si="269">U336/(1+SicherheitAngebot)*(1+Sicherheit)</f>
        <v>0</v>
      </c>
      <c r="BB336" s="492">
        <f t="shared" ref="BB336:BB350" si="270">AV336/(1+SicherheitAngebot)*(1+Sicherheit)</f>
        <v>0</v>
      </c>
      <c r="BD336" s="265">
        <f>AZ336+BB336</f>
        <v>0</v>
      </c>
      <c r="BE336" s="105"/>
      <c r="BF336" s="105"/>
      <c r="BG336" s="105"/>
      <c r="BH336" s="105"/>
      <c r="BI336" s="105"/>
      <c r="BJ336" s="105"/>
    </row>
    <row r="337" spans="2:62" ht="20.100000000000001" hidden="1" customHeight="1" outlineLevel="1">
      <c r="B337" s="100"/>
      <c r="C337" s="908"/>
      <c r="D337" s="909"/>
      <c r="E337" s="909"/>
      <c r="F337" s="910"/>
      <c r="G337" s="890"/>
      <c r="H337" s="891"/>
      <c r="I337" s="152"/>
      <c r="J337" s="152"/>
      <c r="K337" s="152"/>
      <c r="L337" s="152"/>
      <c r="M337" s="152"/>
      <c r="N337" s="152"/>
      <c r="O337" s="152"/>
      <c r="P337" s="153"/>
      <c r="Q337" s="153"/>
      <c r="R337" s="156">
        <f t="shared" si="264"/>
        <v>0</v>
      </c>
      <c r="S337" s="156">
        <f t="shared" si="265"/>
        <v>0</v>
      </c>
      <c r="U337" s="157">
        <f t="shared" ref="U337:U350" si="271">I337*$I$7+J337*$J$7+K337*$K$7+L337*$L$7+M337*$M$7+N337*$N$7+O337*$O$7+R337+S337</f>
        <v>0</v>
      </c>
      <c r="W337" s="152"/>
      <c r="X337" s="152"/>
      <c r="Y337" s="152"/>
      <c r="Z337" s="152"/>
      <c r="AA337" s="152"/>
      <c r="AB337" s="152"/>
      <c r="AC337" s="347"/>
      <c r="AD337" s="152"/>
      <c r="AE337" s="152"/>
      <c r="AF337" s="152"/>
      <c r="AG337" s="152"/>
      <c r="AH337" s="152"/>
      <c r="AI337" s="152"/>
      <c r="AJ337" s="347"/>
      <c r="AK337" s="152"/>
      <c r="AL337" s="152"/>
      <c r="AM337" s="295"/>
      <c r="AN337" s="228"/>
      <c r="AO337" s="228"/>
      <c r="AP337" s="228"/>
      <c r="AQ337" s="228"/>
      <c r="AR337" s="228"/>
      <c r="AS337" s="348"/>
      <c r="AT337" s="264">
        <f t="shared" si="228"/>
        <v>0</v>
      </c>
      <c r="AU337" s="259"/>
      <c r="AV337" s="265">
        <f t="shared" si="268"/>
        <v>0</v>
      </c>
      <c r="AX337" s="265">
        <f t="shared" ref="AX337:AX350" si="272">U337+AV337</f>
        <v>0</v>
      </c>
      <c r="AZ337" s="492">
        <f t="shared" si="269"/>
        <v>0</v>
      </c>
      <c r="BB337" s="492">
        <f t="shared" si="270"/>
        <v>0</v>
      </c>
      <c r="BD337" s="265">
        <f t="shared" ref="BD337:BD350" si="273">AZ337+BB337</f>
        <v>0</v>
      </c>
      <c r="BE337" s="105"/>
      <c r="BF337" s="105"/>
      <c r="BG337" s="105"/>
      <c r="BH337" s="105"/>
      <c r="BI337" s="105"/>
      <c r="BJ337" s="105"/>
    </row>
    <row r="338" spans="2:62" ht="20.100000000000001" hidden="1" customHeight="1" outlineLevel="1">
      <c r="B338" s="100"/>
      <c r="C338" s="908"/>
      <c r="D338" s="909"/>
      <c r="E338" s="909"/>
      <c r="F338" s="910"/>
      <c r="G338" s="890"/>
      <c r="H338" s="891"/>
      <c r="I338" s="152"/>
      <c r="J338" s="152"/>
      <c r="K338" s="152"/>
      <c r="L338" s="152"/>
      <c r="M338" s="152"/>
      <c r="N338" s="152"/>
      <c r="O338" s="152"/>
      <c r="P338" s="153"/>
      <c r="Q338" s="153"/>
      <c r="R338" s="156">
        <f t="shared" si="264"/>
        <v>0</v>
      </c>
      <c r="S338" s="156">
        <f t="shared" si="265"/>
        <v>0</v>
      </c>
      <c r="U338" s="157">
        <f t="shared" si="271"/>
        <v>0</v>
      </c>
      <c r="W338" s="152"/>
      <c r="X338" s="152"/>
      <c r="Y338" s="152"/>
      <c r="Z338" s="152"/>
      <c r="AA338" s="152"/>
      <c r="AB338" s="152"/>
      <c r="AC338" s="347"/>
      <c r="AD338" s="152"/>
      <c r="AE338" s="152"/>
      <c r="AF338" s="152"/>
      <c r="AG338" s="152"/>
      <c r="AH338" s="152"/>
      <c r="AI338" s="152"/>
      <c r="AJ338" s="347"/>
      <c r="AK338" s="152"/>
      <c r="AL338" s="152"/>
      <c r="AM338" s="295"/>
      <c r="AN338" s="228"/>
      <c r="AO338" s="228"/>
      <c r="AP338" s="228"/>
      <c r="AQ338" s="228"/>
      <c r="AR338" s="228"/>
      <c r="AS338" s="348"/>
      <c r="AT338" s="264">
        <f t="shared" si="228"/>
        <v>0</v>
      </c>
      <c r="AU338" s="259"/>
      <c r="AV338" s="265">
        <f t="shared" si="268"/>
        <v>0</v>
      </c>
      <c r="AX338" s="265">
        <f t="shared" si="272"/>
        <v>0</v>
      </c>
      <c r="AZ338" s="492">
        <f t="shared" si="269"/>
        <v>0</v>
      </c>
      <c r="BB338" s="492">
        <f t="shared" si="270"/>
        <v>0</v>
      </c>
      <c r="BD338" s="265">
        <f t="shared" si="273"/>
        <v>0</v>
      </c>
      <c r="BE338" s="105"/>
      <c r="BF338" s="105"/>
      <c r="BG338" s="105"/>
      <c r="BH338" s="105"/>
      <c r="BI338" s="105"/>
      <c r="BJ338" s="105"/>
    </row>
    <row r="339" spans="2:62" ht="20.100000000000001" hidden="1" customHeight="1" outlineLevel="1">
      <c r="B339" s="100"/>
      <c r="C339" s="908"/>
      <c r="D339" s="909"/>
      <c r="E339" s="909"/>
      <c r="F339" s="910"/>
      <c r="G339" s="890"/>
      <c r="H339" s="891"/>
      <c r="I339" s="152"/>
      <c r="J339" s="152"/>
      <c r="K339" s="152"/>
      <c r="L339" s="152"/>
      <c r="M339" s="152"/>
      <c r="N339" s="152"/>
      <c r="O339" s="152"/>
      <c r="P339" s="153"/>
      <c r="Q339" s="153"/>
      <c r="R339" s="156">
        <f t="shared" si="264"/>
        <v>0</v>
      </c>
      <c r="S339" s="156">
        <f t="shared" si="265"/>
        <v>0</v>
      </c>
      <c r="U339" s="157">
        <f t="shared" si="271"/>
        <v>0</v>
      </c>
      <c r="W339" s="152"/>
      <c r="X339" s="152"/>
      <c r="Y339" s="152"/>
      <c r="Z339" s="152"/>
      <c r="AA339" s="152"/>
      <c r="AB339" s="152"/>
      <c r="AC339" s="347"/>
      <c r="AD339" s="152"/>
      <c r="AE339" s="152"/>
      <c r="AF339" s="152"/>
      <c r="AG339" s="152"/>
      <c r="AH339" s="152"/>
      <c r="AI339" s="152"/>
      <c r="AJ339" s="347"/>
      <c r="AK339" s="152"/>
      <c r="AL339" s="152"/>
      <c r="AM339" s="295"/>
      <c r="AN339" s="228"/>
      <c r="AO339" s="228"/>
      <c r="AP339" s="228"/>
      <c r="AQ339" s="228"/>
      <c r="AR339" s="228"/>
      <c r="AS339" s="348"/>
      <c r="AT339" s="264">
        <f t="shared" si="228"/>
        <v>0</v>
      </c>
      <c r="AU339" s="259"/>
      <c r="AV339" s="265">
        <f t="shared" si="268"/>
        <v>0</v>
      </c>
      <c r="AX339" s="265">
        <f t="shared" si="272"/>
        <v>0</v>
      </c>
      <c r="AZ339" s="492">
        <f t="shared" si="269"/>
        <v>0</v>
      </c>
      <c r="BB339" s="492">
        <f t="shared" si="270"/>
        <v>0</v>
      </c>
      <c r="BD339" s="265">
        <f t="shared" si="273"/>
        <v>0</v>
      </c>
      <c r="BE339" s="105"/>
      <c r="BF339" s="105"/>
      <c r="BG339" s="105"/>
      <c r="BH339" s="105"/>
      <c r="BI339" s="105"/>
      <c r="BJ339" s="105"/>
    </row>
    <row r="340" spans="2:62" ht="20.100000000000001" hidden="1" customHeight="1" outlineLevel="1">
      <c r="B340" s="100"/>
      <c r="C340" s="908"/>
      <c r="D340" s="909"/>
      <c r="E340" s="909"/>
      <c r="F340" s="910"/>
      <c r="G340" s="890"/>
      <c r="H340" s="891"/>
      <c r="I340" s="152"/>
      <c r="J340" s="152"/>
      <c r="K340" s="152"/>
      <c r="L340" s="152"/>
      <c r="M340" s="152"/>
      <c r="N340" s="152"/>
      <c r="O340" s="152"/>
      <c r="P340" s="153"/>
      <c r="Q340" s="153"/>
      <c r="R340" s="156">
        <f t="shared" si="264"/>
        <v>0</v>
      </c>
      <c r="S340" s="156">
        <f t="shared" si="265"/>
        <v>0</v>
      </c>
      <c r="U340" s="157">
        <f t="shared" si="271"/>
        <v>0</v>
      </c>
      <c r="W340" s="152"/>
      <c r="X340" s="152"/>
      <c r="Y340" s="152"/>
      <c r="Z340" s="152"/>
      <c r="AA340" s="152"/>
      <c r="AB340" s="152"/>
      <c r="AC340" s="347"/>
      <c r="AD340" s="152"/>
      <c r="AE340" s="152"/>
      <c r="AF340" s="152"/>
      <c r="AG340" s="152"/>
      <c r="AH340" s="152"/>
      <c r="AI340" s="152"/>
      <c r="AJ340" s="347"/>
      <c r="AK340" s="152"/>
      <c r="AL340" s="152"/>
      <c r="AM340" s="295"/>
      <c r="AN340" s="228"/>
      <c r="AO340" s="228"/>
      <c r="AP340" s="228"/>
      <c r="AQ340" s="228"/>
      <c r="AR340" s="228"/>
      <c r="AS340" s="348"/>
      <c r="AT340" s="264">
        <f t="shared" si="228"/>
        <v>0</v>
      </c>
      <c r="AU340" s="259"/>
      <c r="AV340" s="265">
        <f t="shared" si="268"/>
        <v>0</v>
      </c>
      <c r="AX340" s="265">
        <f t="shared" si="272"/>
        <v>0</v>
      </c>
      <c r="AZ340" s="492">
        <f t="shared" si="269"/>
        <v>0</v>
      </c>
      <c r="BB340" s="492">
        <f t="shared" si="270"/>
        <v>0</v>
      </c>
      <c r="BD340" s="265">
        <f t="shared" si="273"/>
        <v>0</v>
      </c>
      <c r="BE340" s="105"/>
      <c r="BF340" s="105"/>
      <c r="BG340" s="105"/>
      <c r="BH340" s="105"/>
      <c r="BI340" s="105"/>
      <c r="BJ340" s="105"/>
    </row>
    <row r="341" spans="2:62" ht="20.100000000000001" hidden="1" customHeight="1" outlineLevel="1">
      <c r="B341" s="100"/>
      <c r="C341" s="908"/>
      <c r="D341" s="909"/>
      <c r="E341" s="909"/>
      <c r="F341" s="910"/>
      <c r="G341" s="890"/>
      <c r="H341" s="891"/>
      <c r="I341" s="152"/>
      <c r="J341" s="152"/>
      <c r="K341" s="152"/>
      <c r="L341" s="152"/>
      <c r="M341" s="152"/>
      <c r="N341" s="152"/>
      <c r="O341" s="152"/>
      <c r="P341" s="153"/>
      <c r="Q341" s="153"/>
      <c r="R341" s="156">
        <f t="shared" si="264"/>
        <v>0</v>
      </c>
      <c r="S341" s="156">
        <f t="shared" si="265"/>
        <v>0</v>
      </c>
      <c r="U341" s="157">
        <f t="shared" si="271"/>
        <v>0</v>
      </c>
      <c r="W341" s="152"/>
      <c r="X341" s="152"/>
      <c r="Y341" s="152"/>
      <c r="Z341" s="152"/>
      <c r="AA341" s="152"/>
      <c r="AB341" s="152"/>
      <c r="AC341" s="347"/>
      <c r="AD341" s="152"/>
      <c r="AE341" s="152"/>
      <c r="AF341" s="152"/>
      <c r="AG341" s="152"/>
      <c r="AH341" s="152"/>
      <c r="AI341" s="152"/>
      <c r="AJ341" s="347"/>
      <c r="AK341" s="152"/>
      <c r="AL341" s="152"/>
      <c r="AM341" s="295"/>
      <c r="AN341" s="228"/>
      <c r="AO341" s="228"/>
      <c r="AP341" s="228"/>
      <c r="AQ341" s="228"/>
      <c r="AR341" s="228"/>
      <c r="AS341" s="348"/>
      <c r="AT341" s="264">
        <f t="shared" si="228"/>
        <v>0</v>
      </c>
      <c r="AU341" s="259"/>
      <c r="AV341" s="265">
        <f t="shared" si="268"/>
        <v>0</v>
      </c>
      <c r="AX341" s="265">
        <f t="shared" si="272"/>
        <v>0</v>
      </c>
      <c r="AZ341" s="492">
        <f t="shared" si="269"/>
        <v>0</v>
      </c>
      <c r="BB341" s="492">
        <f t="shared" si="270"/>
        <v>0</v>
      </c>
      <c r="BD341" s="265">
        <f t="shared" si="273"/>
        <v>0</v>
      </c>
      <c r="BE341" s="105"/>
      <c r="BF341" s="105"/>
      <c r="BG341" s="105"/>
      <c r="BH341" s="105"/>
      <c r="BI341" s="105"/>
      <c r="BJ341" s="105"/>
    </row>
    <row r="342" spans="2:62" ht="20.100000000000001" hidden="1" customHeight="1" outlineLevel="1">
      <c r="B342" s="100"/>
      <c r="C342" s="908"/>
      <c r="D342" s="909"/>
      <c r="E342" s="909"/>
      <c r="F342" s="910"/>
      <c r="G342" s="890"/>
      <c r="H342" s="891"/>
      <c r="I342" s="152"/>
      <c r="J342" s="152"/>
      <c r="K342" s="152"/>
      <c r="L342" s="152"/>
      <c r="M342" s="152"/>
      <c r="N342" s="152"/>
      <c r="O342" s="152"/>
      <c r="P342" s="153"/>
      <c r="Q342" s="153"/>
      <c r="R342" s="156">
        <f t="shared" si="264"/>
        <v>0</v>
      </c>
      <c r="S342" s="156">
        <f t="shared" si="265"/>
        <v>0</v>
      </c>
      <c r="U342" s="157">
        <f t="shared" si="271"/>
        <v>0</v>
      </c>
      <c r="W342" s="152"/>
      <c r="X342" s="152"/>
      <c r="Y342" s="152"/>
      <c r="Z342" s="152"/>
      <c r="AA342" s="152"/>
      <c r="AB342" s="152"/>
      <c r="AC342" s="347"/>
      <c r="AD342" s="152"/>
      <c r="AE342" s="152"/>
      <c r="AF342" s="152"/>
      <c r="AG342" s="152"/>
      <c r="AH342" s="152"/>
      <c r="AI342" s="152"/>
      <c r="AJ342" s="347"/>
      <c r="AK342" s="152"/>
      <c r="AL342" s="152"/>
      <c r="AM342" s="295"/>
      <c r="AN342" s="228"/>
      <c r="AO342" s="228"/>
      <c r="AP342" s="228"/>
      <c r="AQ342" s="228"/>
      <c r="AR342" s="228"/>
      <c r="AS342" s="348"/>
      <c r="AT342" s="264">
        <f t="shared" si="228"/>
        <v>0</v>
      </c>
      <c r="AU342" s="259"/>
      <c r="AV342" s="265">
        <f t="shared" si="268"/>
        <v>0</v>
      </c>
      <c r="AX342" s="265">
        <f t="shared" si="272"/>
        <v>0</v>
      </c>
      <c r="AZ342" s="492">
        <f t="shared" si="269"/>
        <v>0</v>
      </c>
      <c r="BB342" s="492">
        <f t="shared" si="270"/>
        <v>0</v>
      </c>
      <c r="BD342" s="265">
        <f t="shared" si="273"/>
        <v>0</v>
      </c>
      <c r="BE342" s="105"/>
      <c r="BF342" s="105"/>
      <c r="BG342" s="105"/>
      <c r="BH342" s="105"/>
      <c r="BI342" s="105"/>
      <c r="BJ342" s="105"/>
    </row>
    <row r="343" spans="2:62" ht="20.100000000000001" hidden="1" customHeight="1" outlineLevel="1">
      <c r="B343" s="100"/>
      <c r="C343" s="908"/>
      <c r="D343" s="909"/>
      <c r="E343" s="909"/>
      <c r="F343" s="910"/>
      <c r="G343" s="890"/>
      <c r="H343" s="891"/>
      <c r="I343" s="152"/>
      <c r="J343" s="152"/>
      <c r="K343" s="152"/>
      <c r="L343" s="152"/>
      <c r="M343" s="152"/>
      <c r="N343" s="152"/>
      <c r="O343" s="152"/>
      <c r="P343" s="153"/>
      <c r="Q343" s="153"/>
      <c r="R343" s="156">
        <f t="shared" si="264"/>
        <v>0</v>
      </c>
      <c r="S343" s="156">
        <f t="shared" si="265"/>
        <v>0</v>
      </c>
      <c r="U343" s="157">
        <f t="shared" si="271"/>
        <v>0</v>
      </c>
      <c r="W343" s="152"/>
      <c r="X343" s="152"/>
      <c r="Y343" s="152"/>
      <c r="Z343" s="152"/>
      <c r="AA343" s="152"/>
      <c r="AB343" s="152"/>
      <c r="AC343" s="347"/>
      <c r="AD343" s="152"/>
      <c r="AE343" s="152"/>
      <c r="AF343" s="152"/>
      <c r="AG343" s="152"/>
      <c r="AH343" s="152"/>
      <c r="AI343" s="152"/>
      <c r="AJ343" s="347"/>
      <c r="AK343" s="152"/>
      <c r="AL343" s="152"/>
      <c r="AM343" s="295"/>
      <c r="AN343" s="228"/>
      <c r="AO343" s="228"/>
      <c r="AP343" s="228"/>
      <c r="AQ343" s="228"/>
      <c r="AR343" s="228"/>
      <c r="AS343" s="348"/>
      <c r="AT343" s="264">
        <f t="shared" si="228"/>
        <v>0</v>
      </c>
      <c r="AU343" s="259"/>
      <c r="AV343" s="265">
        <f t="shared" si="268"/>
        <v>0</v>
      </c>
      <c r="AX343" s="265">
        <f t="shared" si="272"/>
        <v>0</v>
      </c>
      <c r="AZ343" s="492">
        <f t="shared" si="269"/>
        <v>0</v>
      </c>
      <c r="BB343" s="492">
        <f t="shared" si="270"/>
        <v>0</v>
      </c>
      <c r="BD343" s="265">
        <f t="shared" si="273"/>
        <v>0</v>
      </c>
      <c r="BE343" s="105"/>
      <c r="BF343" s="105"/>
      <c r="BG343" s="105"/>
      <c r="BH343" s="105"/>
      <c r="BI343" s="105"/>
      <c r="BJ343" s="105"/>
    </row>
    <row r="344" spans="2:62" ht="20.100000000000001" hidden="1" customHeight="1" outlineLevel="1">
      <c r="B344" s="100"/>
      <c r="C344" s="908"/>
      <c r="D344" s="909"/>
      <c r="E344" s="909"/>
      <c r="F344" s="910"/>
      <c r="G344" s="890"/>
      <c r="H344" s="891"/>
      <c r="I344" s="152"/>
      <c r="J344" s="152"/>
      <c r="K344" s="152"/>
      <c r="L344" s="152"/>
      <c r="M344" s="152"/>
      <c r="N344" s="152"/>
      <c r="O344" s="152"/>
      <c r="P344" s="153"/>
      <c r="Q344" s="153"/>
      <c r="R344" s="156">
        <f t="shared" si="264"/>
        <v>0</v>
      </c>
      <c r="S344" s="156">
        <f t="shared" si="265"/>
        <v>0</v>
      </c>
      <c r="U344" s="157">
        <f t="shared" si="271"/>
        <v>0</v>
      </c>
      <c r="W344" s="152"/>
      <c r="X344" s="152"/>
      <c r="Y344" s="152"/>
      <c r="Z344" s="152"/>
      <c r="AA344" s="152"/>
      <c r="AB344" s="152"/>
      <c r="AC344" s="347"/>
      <c r="AD344" s="152"/>
      <c r="AE344" s="152"/>
      <c r="AF344" s="152"/>
      <c r="AG344" s="152"/>
      <c r="AH344" s="152"/>
      <c r="AI344" s="152"/>
      <c r="AJ344" s="347"/>
      <c r="AK344" s="152"/>
      <c r="AL344" s="152"/>
      <c r="AM344" s="295"/>
      <c r="AN344" s="228"/>
      <c r="AO344" s="228"/>
      <c r="AP344" s="228"/>
      <c r="AQ344" s="228"/>
      <c r="AR344" s="228"/>
      <c r="AS344" s="348"/>
      <c r="AT344" s="264">
        <f t="shared" si="228"/>
        <v>0</v>
      </c>
      <c r="AU344" s="259"/>
      <c r="AV344" s="265">
        <f t="shared" si="268"/>
        <v>0</v>
      </c>
      <c r="AX344" s="265">
        <f t="shared" si="272"/>
        <v>0</v>
      </c>
      <c r="AZ344" s="492">
        <f t="shared" si="269"/>
        <v>0</v>
      </c>
      <c r="BB344" s="492">
        <f t="shared" si="270"/>
        <v>0</v>
      </c>
      <c r="BD344" s="265">
        <f t="shared" si="273"/>
        <v>0</v>
      </c>
      <c r="BE344" s="105"/>
      <c r="BF344" s="105"/>
      <c r="BG344" s="105"/>
      <c r="BH344" s="105"/>
      <c r="BI344" s="105"/>
      <c r="BJ344" s="105"/>
    </row>
    <row r="345" spans="2:62" ht="20.100000000000001" hidden="1" customHeight="1" outlineLevel="1">
      <c r="B345" s="100"/>
      <c r="C345" s="908"/>
      <c r="D345" s="909"/>
      <c r="E345" s="909"/>
      <c r="F345" s="910"/>
      <c r="G345" s="890"/>
      <c r="H345" s="891"/>
      <c r="I345" s="152"/>
      <c r="J345" s="152"/>
      <c r="K345" s="152"/>
      <c r="L345" s="152"/>
      <c r="M345" s="152"/>
      <c r="N345" s="152"/>
      <c r="O345" s="152"/>
      <c r="P345" s="153"/>
      <c r="Q345" s="153"/>
      <c r="R345" s="156">
        <f t="shared" si="264"/>
        <v>0</v>
      </c>
      <c r="S345" s="156">
        <f t="shared" si="265"/>
        <v>0</v>
      </c>
      <c r="U345" s="157">
        <f t="shared" si="271"/>
        <v>0</v>
      </c>
      <c r="W345" s="152"/>
      <c r="X345" s="152"/>
      <c r="Y345" s="152"/>
      <c r="Z345" s="152"/>
      <c r="AA345" s="152"/>
      <c r="AB345" s="152"/>
      <c r="AC345" s="347"/>
      <c r="AD345" s="152"/>
      <c r="AE345" s="152"/>
      <c r="AF345" s="152"/>
      <c r="AG345" s="152"/>
      <c r="AH345" s="152"/>
      <c r="AI345" s="152"/>
      <c r="AJ345" s="347"/>
      <c r="AK345" s="152"/>
      <c r="AL345" s="152"/>
      <c r="AM345" s="295"/>
      <c r="AN345" s="228"/>
      <c r="AO345" s="228"/>
      <c r="AP345" s="228"/>
      <c r="AQ345" s="228"/>
      <c r="AR345" s="228"/>
      <c r="AS345" s="348"/>
      <c r="AT345" s="264">
        <f t="shared" si="228"/>
        <v>0</v>
      </c>
      <c r="AU345" s="259"/>
      <c r="AV345" s="265">
        <f t="shared" si="268"/>
        <v>0</v>
      </c>
      <c r="AX345" s="265">
        <f t="shared" si="272"/>
        <v>0</v>
      </c>
      <c r="AZ345" s="492">
        <f t="shared" si="269"/>
        <v>0</v>
      </c>
      <c r="BB345" s="492">
        <f t="shared" si="270"/>
        <v>0</v>
      </c>
      <c r="BD345" s="265">
        <f t="shared" si="273"/>
        <v>0</v>
      </c>
      <c r="BE345" s="105"/>
      <c r="BF345" s="105"/>
      <c r="BG345" s="105"/>
      <c r="BH345" s="105"/>
      <c r="BI345" s="105"/>
      <c r="BJ345" s="105"/>
    </row>
    <row r="346" spans="2:62" ht="20.100000000000001" hidden="1" customHeight="1" outlineLevel="1">
      <c r="B346" s="100"/>
      <c r="C346" s="908"/>
      <c r="D346" s="909"/>
      <c r="E346" s="909"/>
      <c r="F346" s="910"/>
      <c r="G346" s="890"/>
      <c r="H346" s="891"/>
      <c r="I346" s="152"/>
      <c r="J346" s="152"/>
      <c r="K346" s="152"/>
      <c r="L346" s="152"/>
      <c r="M346" s="152"/>
      <c r="N346" s="152"/>
      <c r="O346" s="152"/>
      <c r="P346" s="153"/>
      <c r="Q346" s="153"/>
      <c r="R346" s="156">
        <f t="shared" si="264"/>
        <v>0</v>
      </c>
      <c r="S346" s="156">
        <f t="shared" si="265"/>
        <v>0</v>
      </c>
      <c r="U346" s="157">
        <f t="shared" si="271"/>
        <v>0</v>
      </c>
      <c r="W346" s="152"/>
      <c r="X346" s="152"/>
      <c r="Y346" s="152"/>
      <c r="Z346" s="152"/>
      <c r="AA346" s="152"/>
      <c r="AB346" s="152"/>
      <c r="AC346" s="347"/>
      <c r="AD346" s="152"/>
      <c r="AE346" s="152"/>
      <c r="AF346" s="152"/>
      <c r="AG346" s="152"/>
      <c r="AH346" s="152"/>
      <c r="AI346" s="152"/>
      <c r="AJ346" s="347"/>
      <c r="AK346" s="152"/>
      <c r="AL346" s="152"/>
      <c r="AM346" s="295"/>
      <c r="AN346" s="228"/>
      <c r="AO346" s="228"/>
      <c r="AP346" s="228"/>
      <c r="AQ346" s="228"/>
      <c r="AR346" s="228"/>
      <c r="AS346" s="348"/>
      <c r="AT346" s="264">
        <f t="shared" si="228"/>
        <v>0</v>
      </c>
      <c r="AU346" s="259"/>
      <c r="AV346" s="265">
        <f t="shared" si="268"/>
        <v>0</v>
      </c>
      <c r="AX346" s="265">
        <f t="shared" si="272"/>
        <v>0</v>
      </c>
      <c r="AZ346" s="492">
        <f t="shared" si="269"/>
        <v>0</v>
      </c>
      <c r="BB346" s="492">
        <f t="shared" si="270"/>
        <v>0</v>
      </c>
      <c r="BD346" s="265">
        <f t="shared" si="273"/>
        <v>0</v>
      </c>
      <c r="BE346" s="105"/>
      <c r="BF346" s="105"/>
      <c r="BG346" s="105"/>
      <c r="BH346" s="105"/>
      <c r="BI346" s="105"/>
      <c r="BJ346" s="105"/>
    </row>
    <row r="347" spans="2:62" ht="20.100000000000001" hidden="1" customHeight="1" outlineLevel="1">
      <c r="B347" s="100"/>
      <c r="C347" s="908"/>
      <c r="D347" s="909"/>
      <c r="E347" s="909"/>
      <c r="F347" s="910"/>
      <c r="G347" s="890"/>
      <c r="H347" s="891"/>
      <c r="I347" s="152"/>
      <c r="J347" s="152"/>
      <c r="K347" s="152"/>
      <c r="L347" s="152"/>
      <c r="M347" s="152"/>
      <c r="N347" s="152"/>
      <c r="O347" s="152"/>
      <c r="P347" s="153"/>
      <c r="Q347" s="153"/>
      <c r="R347" s="156">
        <f t="shared" si="264"/>
        <v>0</v>
      </c>
      <c r="S347" s="156">
        <f t="shared" si="265"/>
        <v>0</v>
      </c>
      <c r="U347" s="157">
        <f t="shared" si="271"/>
        <v>0</v>
      </c>
      <c r="W347" s="152"/>
      <c r="X347" s="152"/>
      <c r="Y347" s="152"/>
      <c r="Z347" s="152"/>
      <c r="AA347" s="152"/>
      <c r="AB347" s="152"/>
      <c r="AC347" s="347"/>
      <c r="AD347" s="152"/>
      <c r="AE347" s="152"/>
      <c r="AF347" s="152"/>
      <c r="AG347" s="152"/>
      <c r="AH347" s="152"/>
      <c r="AI347" s="152"/>
      <c r="AJ347" s="347"/>
      <c r="AK347" s="152"/>
      <c r="AL347" s="152"/>
      <c r="AM347" s="295"/>
      <c r="AN347" s="228"/>
      <c r="AO347" s="228"/>
      <c r="AP347" s="228"/>
      <c r="AQ347" s="228"/>
      <c r="AR347" s="228"/>
      <c r="AS347" s="348"/>
      <c r="AT347" s="264">
        <f t="shared" si="228"/>
        <v>0</v>
      </c>
      <c r="AU347" s="259"/>
      <c r="AV347" s="265">
        <f t="shared" si="268"/>
        <v>0</v>
      </c>
      <c r="AX347" s="265">
        <f t="shared" si="272"/>
        <v>0</v>
      </c>
      <c r="AZ347" s="492">
        <f t="shared" si="269"/>
        <v>0</v>
      </c>
      <c r="BB347" s="492">
        <f t="shared" si="270"/>
        <v>0</v>
      </c>
      <c r="BD347" s="265">
        <f t="shared" si="273"/>
        <v>0</v>
      </c>
      <c r="BE347" s="105"/>
      <c r="BF347" s="105"/>
      <c r="BG347" s="105"/>
      <c r="BH347" s="105"/>
      <c r="BI347" s="105"/>
      <c r="BJ347" s="105"/>
    </row>
    <row r="348" spans="2:62" ht="20.100000000000001" hidden="1" customHeight="1" outlineLevel="1">
      <c r="B348" s="100"/>
      <c r="C348" s="908"/>
      <c r="D348" s="909"/>
      <c r="E348" s="909"/>
      <c r="F348" s="910"/>
      <c r="G348" s="890"/>
      <c r="H348" s="891"/>
      <c r="I348" s="152"/>
      <c r="J348" s="152"/>
      <c r="K348" s="152"/>
      <c r="L348" s="152"/>
      <c r="M348" s="152"/>
      <c r="N348" s="152"/>
      <c r="O348" s="152"/>
      <c r="P348" s="153"/>
      <c r="Q348" s="153"/>
      <c r="R348" s="156">
        <f t="shared" si="264"/>
        <v>0</v>
      </c>
      <c r="S348" s="156">
        <f t="shared" si="265"/>
        <v>0</v>
      </c>
      <c r="U348" s="157">
        <f t="shared" si="271"/>
        <v>0</v>
      </c>
      <c r="W348" s="152"/>
      <c r="X348" s="152"/>
      <c r="Y348" s="152"/>
      <c r="Z348" s="152"/>
      <c r="AA348" s="152"/>
      <c r="AB348" s="152"/>
      <c r="AC348" s="347"/>
      <c r="AD348" s="152"/>
      <c r="AE348" s="152"/>
      <c r="AF348" s="152"/>
      <c r="AG348" s="152"/>
      <c r="AH348" s="152"/>
      <c r="AI348" s="152"/>
      <c r="AJ348" s="347"/>
      <c r="AK348" s="152"/>
      <c r="AL348" s="152"/>
      <c r="AM348" s="295"/>
      <c r="AN348" s="228"/>
      <c r="AO348" s="228"/>
      <c r="AP348" s="228"/>
      <c r="AQ348" s="228"/>
      <c r="AR348" s="228"/>
      <c r="AS348" s="348"/>
      <c r="AT348" s="264">
        <f t="shared" ref="AT348:AT350" si="274">((W348+AD348)*$W$7+(X348+AE348)*$X$7+(Y348+Z348+AF348+AG348)*$Z$7+(AA348+AH348)*$AA$7+(AB348+AI348)*$AB$7)*Zuschläge_IBN</f>
        <v>0</v>
      </c>
      <c r="AU348" s="259"/>
      <c r="AV348" s="265">
        <f t="shared" si="268"/>
        <v>0</v>
      </c>
      <c r="AX348" s="265">
        <f t="shared" si="272"/>
        <v>0</v>
      </c>
      <c r="AZ348" s="492">
        <f t="shared" si="269"/>
        <v>0</v>
      </c>
      <c r="BB348" s="492">
        <f t="shared" si="270"/>
        <v>0</v>
      </c>
      <c r="BD348" s="265">
        <f t="shared" si="273"/>
        <v>0</v>
      </c>
      <c r="BE348" s="105"/>
      <c r="BF348" s="105"/>
      <c r="BG348" s="105"/>
      <c r="BH348" s="105"/>
      <c r="BI348" s="105"/>
      <c r="BJ348" s="105"/>
    </row>
    <row r="349" spans="2:62" ht="20.100000000000001" hidden="1" customHeight="1" outlineLevel="1">
      <c r="B349" s="100"/>
      <c r="C349" s="908"/>
      <c r="D349" s="909"/>
      <c r="E349" s="909"/>
      <c r="F349" s="910"/>
      <c r="G349" s="890"/>
      <c r="H349" s="891"/>
      <c r="I349" s="152"/>
      <c r="J349" s="152"/>
      <c r="K349" s="152"/>
      <c r="L349" s="152"/>
      <c r="M349" s="152"/>
      <c r="N349" s="152"/>
      <c r="O349" s="152"/>
      <c r="P349" s="153"/>
      <c r="Q349" s="153"/>
      <c r="R349" s="156">
        <f t="shared" si="264"/>
        <v>0</v>
      </c>
      <c r="S349" s="156">
        <f t="shared" si="265"/>
        <v>0</v>
      </c>
      <c r="U349" s="157">
        <f t="shared" si="271"/>
        <v>0</v>
      </c>
      <c r="W349" s="152"/>
      <c r="X349" s="152"/>
      <c r="Y349" s="152"/>
      <c r="Z349" s="152"/>
      <c r="AA349" s="152"/>
      <c r="AB349" s="152"/>
      <c r="AC349" s="347"/>
      <c r="AD349" s="152"/>
      <c r="AE349" s="152"/>
      <c r="AF349" s="152"/>
      <c r="AG349" s="152"/>
      <c r="AH349" s="152"/>
      <c r="AI349" s="152"/>
      <c r="AJ349" s="347"/>
      <c r="AK349" s="152"/>
      <c r="AL349" s="152"/>
      <c r="AM349" s="295"/>
      <c r="AN349" s="228"/>
      <c r="AO349" s="228"/>
      <c r="AP349" s="228"/>
      <c r="AQ349" s="228"/>
      <c r="AR349" s="228"/>
      <c r="AS349" s="348"/>
      <c r="AT349" s="264">
        <f t="shared" si="274"/>
        <v>0</v>
      </c>
      <c r="AU349" s="259"/>
      <c r="AV349" s="265">
        <f t="shared" si="268"/>
        <v>0</v>
      </c>
      <c r="AX349" s="265">
        <f t="shared" si="272"/>
        <v>0</v>
      </c>
      <c r="AZ349" s="492">
        <f t="shared" si="269"/>
        <v>0</v>
      </c>
      <c r="BB349" s="492">
        <f t="shared" si="270"/>
        <v>0</v>
      </c>
      <c r="BD349" s="265">
        <f t="shared" si="273"/>
        <v>0</v>
      </c>
      <c r="BE349" s="105"/>
      <c r="BF349" s="105"/>
      <c r="BG349" s="105"/>
      <c r="BH349" s="105"/>
      <c r="BI349" s="105"/>
      <c r="BJ349" s="105"/>
    </row>
    <row r="350" spans="2:62" ht="20.100000000000001" hidden="1" customHeight="1" outlineLevel="1">
      <c r="B350" s="100"/>
      <c r="C350" s="908"/>
      <c r="D350" s="909"/>
      <c r="E350" s="909"/>
      <c r="F350" s="910"/>
      <c r="G350" s="890"/>
      <c r="H350" s="891"/>
      <c r="I350" s="152"/>
      <c r="J350" s="152"/>
      <c r="K350" s="152"/>
      <c r="L350" s="152"/>
      <c r="M350" s="152"/>
      <c r="N350" s="152"/>
      <c r="O350" s="152"/>
      <c r="P350" s="153"/>
      <c r="Q350" s="153"/>
      <c r="R350" s="156">
        <f t="shared" si="264"/>
        <v>0</v>
      </c>
      <c r="S350" s="156">
        <f t="shared" si="265"/>
        <v>0</v>
      </c>
      <c r="U350" s="157">
        <f t="shared" si="271"/>
        <v>0</v>
      </c>
      <c r="W350" s="152"/>
      <c r="X350" s="152"/>
      <c r="Y350" s="152"/>
      <c r="Z350" s="152"/>
      <c r="AA350" s="152"/>
      <c r="AB350" s="152"/>
      <c r="AC350" s="347"/>
      <c r="AD350" s="152"/>
      <c r="AE350" s="152"/>
      <c r="AF350" s="152"/>
      <c r="AG350" s="152"/>
      <c r="AH350" s="152"/>
      <c r="AI350" s="152"/>
      <c r="AJ350" s="347"/>
      <c r="AK350" s="152"/>
      <c r="AL350" s="152"/>
      <c r="AM350" s="295"/>
      <c r="AN350" s="228"/>
      <c r="AO350" s="228"/>
      <c r="AP350" s="228"/>
      <c r="AQ350" s="228"/>
      <c r="AR350" s="228"/>
      <c r="AS350" s="348"/>
      <c r="AT350" s="264">
        <f t="shared" si="274"/>
        <v>0</v>
      </c>
      <c r="AU350" s="259"/>
      <c r="AV350" s="265">
        <f t="shared" si="268"/>
        <v>0</v>
      </c>
      <c r="AX350" s="265">
        <f t="shared" si="272"/>
        <v>0</v>
      </c>
      <c r="AZ350" s="492">
        <f t="shared" si="269"/>
        <v>0</v>
      </c>
      <c r="BB350" s="492">
        <f t="shared" si="270"/>
        <v>0</v>
      </c>
      <c r="BD350" s="265">
        <f t="shared" si="273"/>
        <v>0</v>
      </c>
      <c r="BE350" s="105"/>
      <c r="BF350" s="105"/>
      <c r="BG350" s="105"/>
      <c r="BH350" s="105"/>
      <c r="BI350" s="105"/>
      <c r="BJ350" s="105"/>
    </row>
    <row r="351" spans="2:62" ht="9.9499999999999993" hidden="1" customHeight="1" outlineLevel="1">
      <c r="B351" s="101"/>
      <c r="C351" s="208"/>
      <c r="D351" s="208"/>
      <c r="E351" s="208"/>
      <c r="F351" s="208"/>
      <c r="G351" s="237"/>
      <c r="H351" s="207"/>
      <c r="I351" s="257"/>
      <c r="J351" s="257"/>
      <c r="K351" s="257"/>
      <c r="L351" s="257"/>
      <c r="M351" s="257"/>
      <c r="N351" s="257"/>
      <c r="O351" s="257"/>
      <c r="P351" s="256"/>
      <c r="Q351" s="102"/>
      <c r="R351" s="102"/>
      <c r="S351" s="102"/>
      <c r="U351" s="98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Z351" s="493"/>
      <c r="BE351" s="105"/>
      <c r="BF351" s="105"/>
      <c r="BG351" s="105"/>
      <c r="BH351" s="105"/>
      <c r="BI351" s="105"/>
      <c r="BJ351" s="105"/>
    </row>
    <row r="352" spans="2:62" ht="20.100000000000001" customHeight="1" collapsed="1">
      <c r="B352" s="8">
        <f>B335+1</f>
        <v>21</v>
      </c>
      <c r="C352" s="916"/>
      <c r="D352" s="917"/>
      <c r="E352" s="917"/>
      <c r="F352" s="918"/>
      <c r="G352" s="429"/>
      <c r="H352" s="206">
        <v>1</v>
      </c>
      <c r="I352" s="642">
        <f t="shared" ref="I352" si="275">$H352*SUM(I353:I367)</f>
        <v>0</v>
      </c>
      <c r="J352" s="643">
        <f t="shared" ref="J352:O352" si="276">$H352*SUM(J353:J367)</f>
        <v>0</v>
      </c>
      <c r="K352" s="644">
        <f t="shared" si="276"/>
        <v>0</v>
      </c>
      <c r="L352" s="645">
        <f t="shared" si="276"/>
        <v>0</v>
      </c>
      <c r="M352" s="645">
        <f t="shared" si="276"/>
        <v>0</v>
      </c>
      <c r="N352" s="644">
        <f t="shared" si="276"/>
        <v>0</v>
      </c>
      <c r="O352" s="642">
        <f t="shared" si="276"/>
        <v>0</v>
      </c>
      <c r="P352" s="209">
        <f t="shared" ref="P352:Q352" si="277">$H352*SUM(P353:P367)</f>
        <v>0</v>
      </c>
      <c r="Q352" s="210">
        <f t="shared" si="277"/>
        <v>0</v>
      </c>
      <c r="R352" s="136">
        <f t="shared" ref="R352:R367" si="278">P352*(1+Gewinn)*(1+SicherheitAngebot)</f>
        <v>0</v>
      </c>
      <c r="S352" s="137">
        <f t="shared" ref="S352:S367" si="279">Q352*(1+MGKZ)*(1+Gewinn)*(1+SicherheitAngebot)</f>
        <v>0</v>
      </c>
      <c r="U352" s="10">
        <f>I352*$I$7+J352*$J$7+K352*$K$7+L352*$L$7+M352*$M$7+N352*$N$7+O352*$O$7+R352+S352</f>
        <v>0</v>
      </c>
      <c r="W352" s="646">
        <f t="shared" ref="W352:AB352" si="280">$H352*SUM(W353:W367)</f>
        <v>0</v>
      </c>
      <c r="X352" s="647">
        <f t="shared" si="280"/>
        <v>0</v>
      </c>
      <c r="Y352" s="648">
        <f t="shared" si="280"/>
        <v>0</v>
      </c>
      <c r="Z352" s="649">
        <f t="shared" si="280"/>
        <v>0</v>
      </c>
      <c r="AA352" s="648">
        <f t="shared" si="280"/>
        <v>0</v>
      </c>
      <c r="AB352" s="646">
        <f t="shared" si="280"/>
        <v>0</v>
      </c>
      <c r="AC352" s="258"/>
      <c r="AD352" s="646">
        <f t="shared" ref="AD352:AM352" si="281">$H352*SUM(AD353:AD367)</f>
        <v>0</v>
      </c>
      <c r="AE352" s="647">
        <f t="shared" si="281"/>
        <v>0</v>
      </c>
      <c r="AF352" s="648">
        <f t="shared" si="281"/>
        <v>0</v>
      </c>
      <c r="AG352" s="649">
        <f t="shared" si="281"/>
        <v>0</v>
      </c>
      <c r="AH352" s="648">
        <f t="shared" si="281"/>
        <v>0</v>
      </c>
      <c r="AI352" s="646">
        <f t="shared" si="281"/>
        <v>0</v>
      </c>
      <c r="AJ352" s="258"/>
      <c r="AK352" s="653">
        <f t="shared" si="281"/>
        <v>0</v>
      </c>
      <c r="AL352" s="653">
        <f t="shared" si="281"/>
        <v>0</v>
      </c>
      <c r="AM352" s="653">
        <f t="shared" si="281"/>
        <v>0</v>
      </c>
      <c r="AN352" s="227">
        <f>$H352*SUM(AN353:AN367)*(1+Gewinn)*(1+SicherheitAngebot)</f>
        <v>0</v>
      </c>
      <c r="AO352" s="227">
        <f>$H352*SUM(AO353:AO367)*(1+Gewinn)*(1+SicherheitAngebot)</f>
        <v>0</v>
      </c>
      <c r="AP352" s="227">
        <f>$H352*SUM(AP353:AP367)*(1+Gewinn)*(1+SicherheitAngebot)</f>
        <v>0</v>
      </c>
      <c r="AQ352" s="227">
        <f>$H352*SUM(AQ353:AQ367)*(1+Gewinn)*(1+SicherheitAngebot)</f>
        <v>0</v>
      </c>
      <c r="AR352" s="227">
        <f>$H352*SUM(AR353:AR367)*(1+Gewinn)*(1+SicherheitAngebot)</f>
        <v>0</v>
      </c>
      <c r="AS352" s="262"/>
      <c r="AT352" s="263">
        <f t="shared" ref="AT352:AT384" si="282">((W352+AD352)*$W$7+(X352+AE352)*$X$7+(Y352+Z352+AF352+AG352)*$Z$7+(AA352+AH352)*$AA$7+(AB352+AI352)*$AB$7)*Zuschläge_IBN</f>
        <v>0</v>
      </c>
      <c r="AU352" s="259"/>
      <c r="AV352" s="491">
        <f>AK352*$AK$7+AL352*$AL$7+AM352*$AM$7+SUM(AN352:AR352)+AT352/Zuschläge_IBN+AT352</f>
        <v>0</v>
      </c>
      <c r="AX352" s="685">
        <f>U352+AV352</f>
        <v>0</v>
      </c>
      <c r="AZ352" s="490">
        <f>IF(H352&gt;0,U352/(1+SicherheitAngebot)*(1+Sicherheit),0)</f>
        <v>0</v>
      </c>
      <c r="BB352" s="490">
        <f>IF(H352&gt;0,AV352/(1+SicherheitAngebot)*(1+Sicherheit),0)</f>
        <v>0</v>
      </c>
      <c r="BD352" s="490">
        <f>AZ352+BB352</f>
        <v>0</v>
      </c>
      <c r="BE352" s="105"/>
      <c r="BF352" s="105"/>
      <c r="BG352" s="105"/>
      <c r="BH352" s="105"/>
      <c r="BI352" s="105"/>
      <c r="BJ352" s="105"/>
    </row>
    <row r="353" spans="2:62" ht="20.100000000000001" hidden="1" customHeight="1" outlineLevel="1">
      <c r="B353" s="99"/>
      <c r="C353" s="908"/>
      <c r="D353" s="909"/>
      <c r="E353" s="909"/>
      <c r="F353" s="910"/>
      <c r="G353" s="890"/>
      <c r="H353" s="901"/>
      <c r="I353" s="152"/>
      <c r="J353" s="152"/>
      <c r="K353" s="152"/>
      <c r="L353" s="152"/>
      <c r="M353" s="152"/>
      <c r="N353" s="152"/>
      <c r="O353" s="152"/>
      <c r="P353" s="153"/>
      <c r="Q353" s="153"/>
      <c r="R353" s="156">
        <f t="shared" si="278"/>
        <v>0</v>
      </c>
      <c r="S353" s="156">
        <f t="shared" si="279"/>
        <v>0</v>
      </c>
      <c r="U353" s="157">
        <f>I353*$I$7+J353*$J$7+K353*$K$7+L353*$L$7+M353*$M$7+N353*$N$7+O353*$O$7+R353+S353</f>
        <v>0</v>
      </c>
      <c r="W353" s="152"/>
      <c r="X353" s="152"/>
      <c r="Y353" s="152"/>
      <c r="Z353" s="152"/>
      <c r="AA353" s="152"/>
      <c r="AB353" s="152"/>
      <c r="AC353" s="347"/>
      <c r="AD353" s="152"/>
      <c r="AE353" s="152"/>
      <c r="AF353" s="152"/>
      <c r="AG353" s="152"/>
      <c r="AH353" s="152"/>
      <c r="AI353" s="152"/>
      <c r="AJ353" s="347"/>
      <c r="AK353" s="152"/>
      <c r="AL353" s="152"/>
      <c r="AM353" s="295"/>
      <c r="AN353" s="228"/>
      <c r="AO353" s="228"/>
      <c r="AP353" s="228"/>
      <c r="AQ353" s="228"/>
      <c r="AR353" s="228"/>
      <c r="AS353" s="348"/>
      <c r="AT353" s="264">
        <f t="shared" si="282"/>
        <v>0</v>
      </c>
      <c r="AU353" s="259"/>
      <c r="AV353" s="265">
        <f t="shared" ref="AV353:AV367" si="283">AK353*$AK$7+AL353*$AL$7+AM353*$AM$7+SUM(AN353:AR353)*(1+Gewinn)*(1+SicherheitAngebot)+AT353/Zuschläge_IBN+AT353</f>
        <v>0</v>
      </c>
      <c r="AX353" s="265">
        <f>U353+AV353</f>
        <v>0</v>
      </c>
      <c r="AZ353" s="492">
        <f t="shared" ref="AZ353:AZ367" si="284">U353/(1+SicherheitAngebot)*(1+Sicherheit)</f>
        <v>0</v>
      </c>
      <c r="BB353" s="492">
        <f t="shared" ref="BB353:BB367" si="285">AV353/(1+SicherheitAngebot)*(1+Sicherheit)</f>
        <v>0</v>
      </c>
      <c r="BD353" s="265">
        <f>AZ353+BB353</f>
        <v>0</v>
      </c>
      <c r="BE353" s="105"/>
      <c r="BF353" s="105"/>
      <c r="BG353" s="105"/>
      <c r="BH353" s="105"/>
      <c r="BI353" s="105"/>
      <c r="BJ353" s="105"/>
    </row>
    <row r="354" spans="2:62" ht="20.100000000000001" hidden="1" customHeight="1" outlineLevel="1">
      <c r="B354" s="100"/>
      <c r="C354" s="908"/>
      <c r="D354" s="909"/>
      <c r="E354" s="909"/>
      <c r="F354" s="910"/>
      <c r="G354" s="890"/>
      <c r="H354" s="891"/>
      <c r="I354" s="152"/>
      <c r="J354" s="152"/>
      <c r="K354" s="152"/>
      <c r="L354" s="152"/>
      <c r="M354" s="152"/>
      <c r="N354" s="152"/>
      <c r="O354" s="152"/>
      <c r="P354" s="153"/>
      <c r="Q354" s="153"/>
      <c r="R354" s="156">
        <f t="shared" si="278"/>
        <v>0</v>
      </c>
      <c r="S354" s="156">
        <f t="shared" si="279"/>
        <v>0</v>
      </c>
      <c r="U354" s="157">
        <f t="shared" ref="U354:U367" si="286">I354*$I$7+J354*$J$7+K354*$K$7+L354*$L$7+M354*$M$7+N354*$N$7+O354*$O$7+R354+S354</f>
        <v>0</v>
      </c>
      <c r="W354" s="152"/>
      <c r="X354" s="152"/>
      <c r="Y354" s="152"/>
      <c r="Z354" s="152"/>
      <c r="AA354" s="152"/>
      <c r="AB354" s="152"/>
      <c r="AC354" s="347"/>
      <c r="AD354" s="152"/>
      <c r="AE354" s="152"/>
      <c r="AF354" s="152"/>
      <c r="AG354" s="152"/>
      <c r="AH354" s="152"/>
      <c r="AI354" s="152"/>
      <c r="AJ354" s="347"/>
      <c r="AK354" s="152"/>
      <c r="AL354" s="152"/>
      <c r="AM354" s="295"/>
      <c r="AN354" s="228"/>
      <c r="AO354" s="228"/>
      <c r="AP354" s="228"/>
      <c r="AQ354" s="228"/>
      <c r="AR354" s="228"/>
      <c r="AS354" s="348"/>
      <c r="AT354" s="264">
        <f t="shared" si="282"/>
        <v>0</v>
      </c>
      <c r="AU354" s="259"/>
      <c r="AV354" s="265">
        <f t="shared" si="283"/>
        <v>0</v>
      </c>
      <c r="AX354" s="265">
        <f t="shared" ref="AX354:AX367" si="287">U354+AV354</f>
        <v>0</v>
      </c>
      <c r="AZ354" s="492">
        <f t="shared" si="284"/>
        <v>0</v>
      </c>
      <c r="BB354" s="492">
        <f t="shared" si="285"/>
        <v>0</v>
      </c>
      <c r="BD354" s="265">
        <f t="shared" ref="BD354:BD367" si="288">AZ354+BB354</f>
        <v>0</v>
      </c>
      <c r="BE354" s="105"/>
      <c r="BF354" s="105"/>
      <c r="BG354" s="105"/>
      <c r="BH354" s="105"/>
      <c r="BI354" s="105"/>
      <c r="BJ354" s="105"/>
    </row>
    <row r="355" spans="2:62" ht="20.100000000000001" hidden="1" customHeight="1" outlineLevel="1">
      <c r="B355" s="100"/>
      <c r="C355" s="908"/>
      <c r="D355" s="909"/>
      <c r="E355" s="909"/>
      <c r="F355" s="910"/>
      <c r="G355" s="890"/>
      <c r="H355" s="891"/>
      <c r="I355" s="152"/>
      <c r="J355" s="152"/>
      <c r="K355" s="152"/>
      <c r="L355" s="152"/>
      <c r="M355" s="152"/>
      <c r="N355" s="152"/>
      <c r="O355" s="152"/>
      <c r="P355" s="153"/>
      <c r="Q355" s="153"/>
      <c r="R355" s="156">
        <f t="shared" si="278"/>
        <v>0</v>
      </c>
      <c r="S355" s="156">
        <f t="shared" si="279"/>
        <v>0</v>
      </c>
      <c r="U355" s="157">
        <f t="shared" si="286"/>
        <v>0</v>
      </c>
      <c r="W355" s="152"/>
      <c r="X355" s="152"/>
      <c r="Y355" s="152"/>
      <c r="Z355" s="152"/>
      <c r="AA355" s="152"/>
      <c r="AB355" s="152"/>
      <c r="AC355" s="347"/>
      <c r="AD355" s="152"/>
      <c r="AE355" s="152"/>
      <c r="AF355" s="152"/>
      <c r="AG355" s="152"/>
      <c r="AH355" s="152"/>
      <c r="AI355" s="152"/>
      <c r="AJ355" s="347"/>
      <c r="AK355" s="152"/>
      <c r="AL355" s="152"/>
      <c r="AM355" s="295"/>
      <c r="AN355" s="228"/>
      <c r="AO355" s="228"/>
      <c r="AP355" s="228"/>
      <c r="AQ355" s="228"/>
      <c r="AR355" s="228"/>
      <c r="AS355" s="348"/>
      <c r="AT355" s="264">
        <f t="shared" si="282"/>
        <v>0</v>
      </c>
      <c r="AU355" s="259"/>
      <c r="AV355" s="265">
        <f t="shared" si="283"/>
        <v>0</v>
      </c>
      <c r="AX355" s="265">
        <f t="shared" si="287"/>
        <v>0</v>
      </c>
      <c r="AZ355" s="492">
        <f t="shared" si="284"/>
        <v>0</v>
      </c>
      <c r="BB355" s="492">
        <f t="shared" si="285"/>
        <v>0</v>
      </c>
      <c r="BD355" s="265">
        <f t="shared" si="288"/>
        <v>0</v>
      </c>
      <c r="BE355" s="105"/>
      <c r="BF355" s="105"/>
      <c r="BG355" s="105"/>
      <c r="BH355" s="105"/>
      <c r="BI355" s="105"/>
      <c r="BJ355" s="105"/>
    </row>
    <row r="356" spans="2:62" ht="20.100000000000001" hidden="1" customHeight="1" outlineLevel="1">
      <c r="B356" s="100"/>
      <c r="C356" s="908"/>
      <c r="D356" s="909"/>
      <c r="E356" s="909"/>
      <c r="F356" s="910"/>
      <c r="G356" s="890"/>
      <c r="H356" s="891"/>
      <c r="I356" s="152"/>
      <c r="J356" s="152"/>
      <c r="K356" s="152"/>
      <c r="L356" s="152"/>
      <c r="M356" s="152"/>
      <c r="N356" s="152"/>
      <c r="O356" s="152"/>
      <c r="P356" s="153"/>
      <c r="Q356" s="153"/>
      <c r="R356" s="156">
        <f t="shared" si="278"/>
        <v>0</v>
      </c>
      <c r="S356" s="156">
        <f t="shared" si="279"/>
        <v>0</v>
      </c>
      <c r="U356" s="157">
        <f t="shared" si="286"/>
        <v>0</v>
      </c>
      <c r="W356" s="152"/>
      <c r="X356" s="152"/>
      <c r="Y356" s="152"/>
      <c r="Z356" s="152"/>
      <c r="AA356" s="152"/>
      <c r="AB356" s="152"/>
      <c r="AC356" s="347"/>
      <c r="AD356" s="152"/>
      <c r="AE356" s="152"/>
      <c r="AF356" s="152"/>
      <c r="AG356" s="152"/>
      <c r="AH356" s="152"/>
      <c r="AI356" s="152"/>
      <c r="AJ356" s="347"/>
      <c r="AK356" s="152"/>
      <c r="AL356" s="152"/>
      <c r="AM356" s="295"/>
      <c r="AN356" s="228"/>
      <c r="AO356" s="228"/>
      <c r="AP356" s="228"/>
      <c r="AQ356" s="228"/>
      <c r="AR356" s="228"/>
      <c r="AS356" s="348"/>
      <c r="AT356" s="264">
        <f t="shared" si="282"/>
        <v>0</v>
      </c>
      <c r="AU356" s="259"/>
      <c r="AV356" s="265">
        <f t="shared" si="283"/>
        <v>0</v>
      </c>
      <c r="AX356" s="265">
        <f t="shared" si="287"/>
        <v>0</v>
      </c>
      <c r="AZ356" s="492">
        <f t="shared" si="284"/>
        <v>0</v>
      </c>
      <c r="BB356" s="492">
        <f t="shared" si="285"/>
        <v>0</v>
      </c>
      <c r="BD356" s="265">
        <f t="shared" si="288"/>
        <v>0</v>
      </c>
      <c r="BE356" s="105"/>
      <c r="BF356" s="105"/>
      <c r="BG356" s="105"/>
      <c r="BH356" s="105"/>
      <c r="BI356" s="105"/>
      <c r="BJ356" s="105"/>
    </row>
    <row r="357" spans="2:62" ht="20.100000000000001" hidden="1" customHeight="1" outlineLevel="1">
      <c r="B357" s="100"/>
      <c r="C357" s="908"/>
      <c r="D357" s="909"/>
      <c r="E357" s="909"/>
      <c r="F357" s="910"/>
      <c r="G357" s="890"/>
      <c r="H357" s="891"/>
      <c r="I357" s="152"/>
      <c r="J357" s="152"/>
      <c r="K357" s="152"/>
      <c r="L357" s="152"/>
      <c r="M357" s="152"/>
      <c r="N357" s="152"/>
      <c r="O357" s="152"/>
      <c r="P357" s="153"/>
      <c r="Q357" s="153"/>
      <c r="R357" s="156">
        <f t="shared" si="278"/>
        <v>0</v>
      </c>
      <c r="S357" s="156">
        <f t="shared" si="279"/>
        <v>0</v>
      </c>
      <c r="U357" s="157">
        <f t="shared" si="286"/>
        <v>0</v>
      </c>
      <c r="W357" s="152"/>
      <c r="X357" s="152"/>
      <c r="Y357" s="152"/>
      <c r="Z357" s="152"/>
      <c r="AA357" s="152"/>
      <c r="AB357" s="152"/>
      <c r="AC357" s="347"/>
      <c r="AD357" s="152"/>
      <c r="AE357" s="152"/>
      <c r="AF357" s="152"/>
      <c r="AG357" s="152"/>
      <c r="AH357" s="152"/>
      <c r="AI357" s="152"/>
      <c r="AJ357" s="347"/>
      <c r="AK357" s="152"/>
      <c r="AL357" s="152"/>
      <c r="AM357" s="295"/>
      <c r="AN357" s="228"/>
      <c r="AO357" s="228"/>
      <c r="AP357" s="228"/>
      <c r="AQ357" s="228"/>
      <c r="AR357" s="228"/>
      <c r="AS357" s="348"/>
      <c r="AT357" s="264">
        <f t="shared" si="282"/>
        <v>0</v>
      </c>
      <c r="AU357" s="259"/>
      <c r="AV357" s="265">
        <f t="shared" si="283"/>
        <v>0</v>
      </c>
      <c r="AX357" s="265">
        <f t="shared" si="287"/>
        <v>0</v>
      </c>
      <c r="AZ357" s="492">
        <f t="shared" si="284"/>
        <v>0</v>
      </c>
      <c r="BB357" s="492">
        <f t="shared" si="285"/>
        <v>0</v>
      </c>
      <c r="BD357" s="265">
        <f t="shared" si="288"/>
        <v>0</v>
      </c>
      <c r="BE357" s="105"/>
      <c r="BF357" s="105"/>
      <c r="BG357" s="105"/>
      <c r="BH357" s="105"/>
      <c r="BI357" s="105"/>
      <c r="BJ357" s="105"/>
    </row>
    <row r="358" spans="2:62" ht="20.100000000000001" hidden="1" customHeight="1" outlineLevel="1">
      <c r="B358" s="100"/>
      <c r="C358" s="908"/>
      <c r="D358" s="909"/>
      <c r="E358" s="909"/>
      <c r="F358" s="910"/>
      <c r="G358" s="890"/>
      <c r="H358" s="891"/>
      <c r="I358" s="152"/>
      <c r="J358" s="152"/>
      <c r="K358" s="152"/>
      <c r="L358" s="152"/>
      <c r="M358" s="152"/>
      <c r="N358" s="152"/>
      <c r="O358" s="152"/>
      <c r="P358" s="153"/>
      <c r="Q358" s="153"/>
      <c r="R358" s="156">
        <f t="shared" si="278"/>
        <v>0</v>
      </c>
      <c r="S358" s="156">
        <f t="shared" si="279"/>
        <v>0</v>
      </c>
      <c r="U358" s="157">
        <f t="shared" si="286"/>
        <v>0</v>
      </c>
      <c r="W358" s="152"/>
      <c r="X358" s="152"/>
      <c r="Y358" s="152"/>
      <c r="Z358" s="152"/>
      <c r="AA358" s="152"/>
      <c r="AB358" s="152"/>
      <c r="AC358" s="347"/>
      <c r="AD358" s="152"/>
      <c r="AE358" s="152"/>
      <c r="AF358" s="152"/>
      <c r="AG358" s="152"/>
      <c r="AH358" s="152"/>
      <c r="AI358" s="152"/>
      <c r="AJ358" s="347"/>
      <c r="AK358" s="152"/>
      <c r="AL358" s="152"/>
      <c r="AM358" s="295"/>
      <c r="AN358" s="228"/>
      <c r="AO358" s="228"/>
      <c r="AP358" s="228"/>
      <c r="AQ358" s="228"/>
      <c r="AR358" s="228"/>
      <c r="AS358" s="348"/>
      <c r="AT358" s="264">
        <f t="shared" si="282"/>
        <v>0</v>
      </c>
      <c r="AU358" s="259"/>
      <c r="AV358" s="265">
        <f t="shared" si="283"/>
        <v>0</v>
      </c>
      <c r="AX358" s="265">
        <f t="shared" si="287"/>
        <v>0</v>
      </c>
      <c r="AZ358" s="492">
        <f t="shared" si="284"/>
        <v>0</v>
      </c>
      <c r="BB358" s="492">
        <f t="shared" si="285"/>
        <v>0</v>
      </c>
      <c r="BD358" s="265">
        <f t="shared" si="288"/>
        <v>0</v>
      </c>
      <c r="BE358" s="105"/>
      <c r="BF358" s="105"/>
      <c r="BG358" s="105"/>
      <c r="BH358" s="105"/>
      <c r="BI358" s="105"/>
      <c r="BJ358" s="105"/>
    </row>
    <row r="359" spans="2:62" ht="20.100000000000001" hidden="1" customHeight="1" outlineLevel="1">
      <c r="B359" s="100"/>
      <c r="C359" s="908"/>
      <c r="D359" s="909"/>
      <c r="E359" s="909"/>
      <c r="F359" s="910"/>
      <c r="G359" s="890"/>
      <c r="H359" s="891"/>
      <c r="I359" s="152"/>
      <c r="J359" s="152"/>
      <c r="K359" s="152"/>
      <c r="L359" s="152"/>
      <c r="M359" s="152"/>
      <c r="N359" s="152"/>
      <c r="O359" s="152"/>
      <c r="P359" s="153"/>
      <c r="Q359" s="153"/>
      <c r="R359" s="156">
        <f t="shared" si="278"/>
        <v>0</v>
      </c>
      <c r="S359" s="156">
        <f t="shared" si="279"/>
        <v>0</v>
      </c>
      <c r="U359" s="157">
        <f t="shared" si="286"/>
        <v>0</v>
      </c>
      <c r="W359" s="152"/>
      <c r="X359" s="152"/>
      <c r="Y359" s="152"/>
      <c r="Z359" s="152"/>
      <c r="AA359" s="152"/>
      <c r="AB359" s="152"/>
      <c r="AC359" s="347"/>
      <c r="AD359" s="152"/>
      <c r="AE359" s="152"/>
      <c r="AF359" s="152"/>
      <c r="AG359" s="152"/>
      <c r="AH359" s="152"/>
      <c r="AI359" s="152"/>
      <c r="AJ359" s="347"/>
      <c r="AK359" s="152"/>
      <c r="AL359" s="152"/>
      <c r="AM359" s="295"/>
      <c r="AN359" s="228"/>
      <c r="AO359" s="228"/>
      <c r="AP359" s="228"/>
      <c r="AQ359" s="228"/>
      <c r="AR359" s="228"/>
      <c r="AS359" s="348"/>
      <c r="AT359" s="264">
        <f t="shared" si="282"/>
        <v>0</v>
      </c>
      <c r="AU359" s="259"/>
      <c r="AV359" s="265">
        <f t="shared" si="283"/>
        <v>0</v>
      </c>
      <c r="AX359" s="265">
        <f t="shared" si="287"/>
        <v>0</v>
      </c>
      <c r="AZ359" s="492">
        <f t="shared" si="284"/>
        <v>0</v>
      </c>
      <c r="BB359" s="492">
        <f t="shared" si="285"/>
        <v>0</v>
      </c>
      <c r="BD359" s="265">
        <f t="shared" si="288"/>
        <v>0</v>
      </c>
      <c r="BE359" s="105"/>
      <c r="BF359" s="105"/>
      <c r="BG359" s="105"/>
      <c r="BH359" s="105"/>
      <c r="BI359" s="105"/>
      <c r="BJ359" s="105"/>
    </row>
    <row r="360" spans="2:62" ht="20.100000000000001" hidden="1" customHeight="1" outlineLevel="1">
      <c r="B360" s="100"/>
      <c r="C360" s="908"/>
      <c r="D360" s="909"/>
      <c r="E360" s="909"/>
      <c r="F360" s="910"/>
      <c r="G360" s="890"/>
      <c r="H360" s="891"/>
      <c r="I360" s="152"/>
      <c r="J360" s="152"/>
      <c r="K360" s="152"/>
      <c r="L360" s="152"/>
      <c r="M360" s="152"/>
      <c r="N360" s="152"/>
      <c r="O360" s="152"/>
      <c r="P360" s="153"/>
      <c r="Q360" s="153"/>
      <c r="R360" s="156">
        <f t="shared" si="278"/>
        <v>0</v>
      </c>
      <c r="S360" s="156">
        <f t="shared" si="279"/>
        <v>0</v>
      </c>
      <c r="U360" s="157">
        <f t="shared" si="286"/>
        <v>0</v>
      </c>
      <c r="W360" s="152"/>
      <c r="X360" s="152"/>
      <c r="Y360" s="152"/>
      <c r="Z360" s="152"/>
      <c r="AA360" s="152"/>
      <c r="AB360" s="152"/>
      <c r="AC360" s="347"/>
      <c r="AD360" s="152"/>
      <c r="AE360" s="152"/>
      <c r="AF360" s="152"/>
      <c r="AG360" s="152"/>
      <c r="AH360" s="152"/>
      <c r="AI360" s="152"/>
      <c r="AJ360" s="347"/>
      <c r="AK360" s="152"/>
      <c r="AL360" s="152"/>
      <c r="AM360" s="295"/>
      <c r="AN360" s="228"/>
      <c r="AO360" s="228"/>
      <c r="AP360" s="228"/>
      <c r="AQ360" s="228"/>
      <c r="AR360" s="228"/>
      <c r="AS360" s="348"/>
      <c r="AT360" s="264">
        <f t="shared" si="282"/>
        <v>0</v>
      </c>
      <c r="AU360" s="259"/>
      <c r="AV360" s="265">
        <f t="shared" si="283"/>
        <v>0</v>
      </c>
      <c r="AX360" s="265">
        <f t="shared" si="287"/>
        <v>0</v>
      </c>
      <c r="AZ360" s="492">
        <f t="shared" si="284"/>
        <v>0</v>
      </c>
      <c r="BB360" s="492">
        <f t="shared" si="285"/>
        <v>0</v>
      </c>
      <c r="BD360" s="265">
        <f t="shared" si="288"/>
        <v>0</v>
      </c>
      <c r="BE360" s="105"/>
      <c r="BF360" s="105"/>
      <c r="BG360" s="105"/>
      <c r="BH360" s="105"/>
      <c r="BI360" s="105"/>
      <c r="BJ360" s="105"/>
    </row>
    <row r="361" spans="2:62" ht="20.100000000000001" hidden="1" customHeight="1" outlineLevel="1">
      <c r="B361" s="100"/>
      <c r="C361" s="908"/>
      <c r="D361" s="909"/>
      <c r="E361" s="909"/>
      <c r="F361" s="910"/>
      <c r="G361" s="890"/>
      <c r="H361" s="891"/>
      <c r="I361" s="152"/>
      <c r="J361" s="152"/>
      <c r="K361" s="152"/>
      <c r="L361" s="152"/>
      <c r="M361" s="152"/>
      <c r="N361" s="152"/>
      <c r="O361" s="152"/>
      <c r="P361" s="153"/>
      <c r="Q361" s="153"/>
      <c r="R361" s="156">
        <f t="shared" si="278"/>
        <v>0</v>
      </c>
      <c r="S361" s="156">
        <f t="shared" si="279"/>
        <v>0</v>
      </c>
      <c r="U361" s="157">
        <f t="shared" si="286"/>
        <v>0</v>
      </c>
      <c r="W361" s="152"/>
      <c r="X361" s="152"/>
      <c r="Y361" s="152"/>
      <c r="Z361" s="152"/>
      <c r="AA361" s="152"/>
      <c r="AB361" s="152"/>
      <c r="AC361" s="347"/>
      <c r="AD361" s="152"/>
      <c r="AE361" s="152"/>
      <c r="AF361" s="152"/>
      <c r="AG361" s="152"/>
      <c r="AH361" s="152"/>
      <c r="AI361" s="152"/>
      <c r="AJ361" s="347"/>
      <c r="AK361" s="152"/>
      <c r="AL361" s="152"/>
      <c r="AM361" s="295"/>
      <c r="AN361" s="228"/>
      <c r="AO361" s="228"/>
      <c r="AP361" s="228"/>
      <c r="AQ361" s="228"/>
      <c r="AR361" s="228"/>
      <c r="AS361" s="348"/>
      <c r="AT361" s="264">
        <f t="shared" si="282"/>
        <v>0</v>
      </c>
      <c r="AU361" s="259"/>
      <c r="AV361" s="265">
        <f t="shared" si="283"/>
        <v>0</v>
      </c>
      <c r="AX361" s="265">
        <f t="shared" si="287"/>
        <v>0</v>
      </c>
      <c r="AZ361" s="492">
        <f t="shared" si="284"/>
        <v>0</v>
      </c>
      <c r="BB361" s="492">
        <f t="shared" si="285"/>
        <v>0</v>
      </c>
      <c r="BD361" s="265">
        <f t="shared" si="288"/>
        <v>0</v>
      </c>
      <c r="BE361" s="105"/>
      <c r="BF361" s="105"/>
      <c r="BG361" s="105"/>
      <c r="BH361" s="105"/>
      <c r="BI361" s="105"/>
      <c r="BJ361" s="105"/>
    </row>
    <row r="362" spans="2:62" ht="20.100000000000001" hidden="1" customHeight="1" outlineLevel="1">
      <c r="B362" s="100"/>
      <c r="C362" s="908"/>
      <c r="D362" s="909"/>
      <c r="E362" s="909"/>
      <c r="F362" s="910"/>
      <c r="G362" s="890"/>
      <c r="H362" s="891"/>
      <c r="I362" s="152"/>
      <c r="J362" s="152"/>
      <c r="K362" s="152"/>
      <c r="L362" s="152"/>
      <c r="M362" s="152"/>
      <c r="N362" s="152"/>
      <c r="O362" s="152"/>
      <c r="P362" s="153"/>
      <c r="Q362" s="153"/>
      <c r="R362" s="156">
        <f t="shared" si="278"/>
        <v>0</v>
      </c>
      <c r="S362" s="156">
        <f t="shared" si="279"/>
        <v>0</v>
      </c>
      <c r="U362" s="157">
        <f t="shared" si="286"/>
        <v>0</v>
      </c>
      <c r="W362" s="152"/>
      <c r="X362" s="152"/>
      <c r="Y362" s="152"/>
      <c r="Z362" s="152"/>
      <c r="AA362" s="152"/>
      <c r="AB362" s="152"/>
      <c r="AC362" s="347"/>
      <c r="AD362" s="152"/>
      <c r="AE362" s="152"/>
      <c r="AF362" s="152"/>
      <c r="AG362" s="152"/>
      <c r="AH362" s="152"/>
      <c r="AI362" s="152"/>
      <c r="AJ362" s="347"/>
      <c r="AK362" s="152"/>
      <c r="AL362" s="152"/>
      <c r="AM362" s="295"/>
      <c r="AN362" s="228"/>
      <c r="AO362" s="228"/>
      <c r="AP362" s="228"/>
      <c r="AQ362" s="228"/>
      <c r="AR362" s="228"/>
      <c r="AS362" s="348"/>
      <c r="AT362" s="264">
        <f t="shared" si="282"/>
        <v>0</v>
      </c>
      <c r="AU362" s="259"/>
      <c r="AV362" s="265">
        <f t="shared" si="283"/>
        <v>0</v>
      </c>
      <c r="AX362" s="265">
        <f t="shared" si="287"/>
        <v>0</v>
      </c>
      <c r="AZ362" s="492">
        <f t="shared" si="284"/>
        <v>0</v>
      </c>
      <c r="BB362" s="492">
        <f t="shared" si="285"/>
        <v>0</v>
      </c>
      <c r="BD362" s="265">
        <f t="shared" si="288"/>
        <v>0</v>
      </c>
      <c r="BE362" s="105"/>
      <c r="BF362" s="105"/>
      <c r="BG362" s="105"/>
      <c r="BH362" s="105"/>
      <c r="BI362" s="105"/>
      <c r="BJ362" s="105"/>
    </row>
    <row r="363" spans="2:62" ht="20.100000000000001" hidden="1" customHeight="1" outlineLevel="1">
      <c r="B363" s="100"/>
      <c r="C363" s="908"/>
      <c r="D363" s="909"/>
      <c r="E363" s="909"/>
      <c r="F363" s="910"/>
      <c r="G363" s="890"/>
      <c r="H363" s="891"/>
      <c r="I363" s="152"/>
      <c r="J363" s="152"/>
      <c r="K363" s="152"/>
      <c r="L363" s="152"/>
      <c r="M363" s="152"/>
      <c r="N363" s="152"/>
      <c r="O363" s="152"/>
      <c r="P363" s="153"/>
      <c r="Q363" s="153"/>
      <c r="R363" s="156">
        <f t="shared" si="278"/>
        <v>0</v>
      </c>
      <c r="S363" s="156">
        <f t="shared" si="279"/>
        <v>0</v>
      </c>
      <c r="U363" s="157">
        <f t="shared" si="286"/>
        <v>0</v>
      </c>
      <c r="W363" s="152"/>
      <c r="X363" s="152"/>
      <c r="Y363" s="152"/>
      <c r="Z363" s="152"/>
      <c r="AA363" s="152"/>
      <c r="AB363" s="152"/>
      <c r="AC363" s="347"/>
      <c r="AD363" s="152"/>
      <c r="AE363" s="152"/>
      <c r="AF363" s="152"/>
      <c r="AG363" s="152"/>
      <c r="AH363" s="152"/>
      <c r="AI363" s="152"/>
      <c r="AJ363" s="347"/>
      <c r="AK363" s="152"/>
      <c r="AL363" s="152"/>
      <c r="AM363" s="295"/>
      <c r="AN363" s="228"/>
      <c r="AO363" s="228"/>
      <c r="AP363" s="228"/>
      <c r="AQ363" s="228"/>
      <c r="AR363" s="228"/>
      <c r="AS363" s="348"/>
      <c r="AT363" s="264">
        <f t="shared" si="282"/>
        <v>0</v>
      </c>
      <c r="AU363" s="259"/>
      <c r="AV363" s="265">
        <f t="shared" si="283"/>
        <v>0</v>
      </c>
      <c r="AX363" s="265">
        <f t="shared" si="287"/>
        <v>0</v>
      </c>
      <c r="AZ363" s="492">
        <f t="shared" si="284"/>
        <v>0</v>
      </c>
      <c r="BB363" s="492">
        <f t="shared" si="285"/>
        <v>0</v>
      </c>
      <c r="BD363" s="265">
        <f t="shared" si="288"/>
        <v>0</v>
      </c>
      <c r="BE363" s="105"/>
      <c r="BF363" s="105"/>
      <c r="BG363" s="105"/>
      <c r="BH363" s="105"/>
      <c r="BI363" s="105"/>
      <c r="BJ363" s="105"/>
    </row>
    <row r="364" spans="2:62" ht="20.100000000000001" hidden="1" customHeight="1" outlineLevel="1">
      <c r="B364" s="100"/>
      <c r="C364" s="908"/>
      <c r="D364" s="909"/>
      <c r="E364" s="909"/>
      <c r="F364" s="910"/>
      <c r="G364" s="890"/>
      <c r="H364" s="891"/>
      <c r="I364" s="152"/>
      <c r="J364" s="152"/>
      <c r="K364" s="152"/>
      <c r="L364" s="152"/>
      <c r="M364" s="152"/>
      <c r="N364" s="152"/>
      <c r="O364" s="152"/>
      <c r="P364" s="153"/>
      <c r="Q364" s="153"/>
      <c r="R364" s="156">
        <f t="shared" si="278"/>
        <v>0</v>
      </c>
      <c r="S364" s="156">
        <f t="shared" si="279"/>
        <v>0</v>
      </c>
      <c r="U364" s="157">
        <f t="shared" si="286"/>
        <v>0</v>
      </c>
      <c r="W364" s="152"/>
      <c r="X364" s="152"/>
      <c r="Y364" s="152"/>
      <c r="Z364" s="152"/>
      <c r="AA364" s="152"/>
      <c r="AB364" s="152"/>
      <c r="AC364" s="347"/>
      <c r="AD364" s="152"/>
      <c r="AE364" s="152"/>
      <c r="AF364" s="152"/>
      <c r="AG364" s="152"/>
      <c r="AH364" s="152"/>
      <c r="AI364" s="152"/>
      <c r="AJ364" s="347"/>
      <c r="AK364" s="152"/>
      <c r="AL364" s="152"/>
      <c r="AM364" s="295"/>
      <c r="AN364" s="228"/>
      <c r="AO364" s="228"/>
      <c r="AP364" s="228"/>
      <c r="AQ364" s="228"/>
      <c r="AR364" s="228"/>
      <c r="AS364" s="348"/>
      <c r="AT364" s="264">
        <f t="shared" si="282"/>
        <v>0</v>
      </c>
      <c r="AU364" s="259"/>
      <c r="AV364" s="265">
        <f t="shared" si="283"/>
        <v>0</v>
      </c>
      <c r="AX364" s="265">
        <f t="shared" si="287"/>
        <v>0</v>
      </c>
      <c r="AZ364" s="492">
        <f t="shared" si="284"/>
        <v>0</v>
      </c>
      <c r="BB364" s="492">
        <f t="shared" si="285"/>
        <v>0</v>
      </c>
      <c r="BD364" s="265">
        <f t="shared" si="288"/>
        <v>0</v>
      </c>
      <c r="BE364" s="105"/>
      <c r="BF364" s="105"/>
      <c r="BG364" s="105"/>
      <c r="BH364" s="105"/>
      <c r="BI364" s="105"/>
      <c r="BJ364" s="105"/>
    </row>
    <row r="365" spans="2:62" ht="20.100000000000001" hidden="1" customHeight="1" outlineLevel="1">
      <c r="B365" s="100"/>
      <c r="C365" s="908"/>
      <c r="D365" s="909"/>
      <c r="E365" s="909"/>
      <c r="F365" s="910"/>
      <c r="G365" s="890"/>
      <c r="H365" s="891"/>
      <c r="I365" s="152"/>
      <c r="J365" s="152"/>
      <c r="K365" s="152"/>
      <c r="L365" s="152"/>
      <c r="M365" s="152"/>
      <c r="N365" s="152"/>
      <c r="O365" s="152"/>
      <c r="P365" s="153"/>
      <c r="Q365" s="153"/>
      <c r="R365" s="156">
        <f t="shared" si="278"/>
        <v>0</v>
      </c>
      <c r="S365" s="156">
        <f t="shared" si="279"/>
        <v>0</v>
      </c>
      <c r="U365" s="157">
        <f t="shared" si="286"/>
        <v>0</v>
      </c>
      <c r="W365" s="152"/>
      <c r="X365" s="152"/>
      <c r="Y365" s="152"/>
      <c r="Z365" s="152"/>
      <c r="AA365" s="152"/>
      <c r="AB365" s="152"/>
      <c r="AC365" s="347"/>
      <c r="AD365" s="152"/>
      <c r="AE365" s="152"/>
      <c r="AF365" s="152"/>
      <c r="AG365" s="152"/>
      <c r="AH365" s="152"/>
      <c r="AI365" s="152"/>
      <c r="AJ365" s="347"/>
      <c r="AK365" s="152"/>
      <c r="AL365" s="152"/>
      <c r="AM365" s="295"/>
      <c r="AN365" s="228"/>
      <c r="AO365" s="228"/>
      <c r="AP365" s="228"/>
      <c r="AQ365" s="228"/>
      <c r="AR365" s="228"/>
      <c r="AS365" s="348"/>
      <c r="AT365" s="264">
        <f t="shared" si="282"/>
        <v>0</v>
      </c>
      <c r="AU365" s="259"/>
      <c r="AV365" s="265">
        <f t="shared" si="283"/>
        <v>0</v>
      </c>
      <c r="AX365" s="265">
        <f t="shared" si="287"/>
        <v>0</v>
      </c>
      <c r="AZ365" s="492">
        <f t="shared" si="284"/>
        <v>0</v>
      </c>
      <c r="BB365" s="492">
        <f t="shared" si="285"/>
        <v>0</v>
      </c>
      <c r="BD365" s="265">
        <f t="shared" si="288"/>
        <v>0</v>
      </c>
      <c r="BE365" s="105"/>
      <c r="BF365" s="105"/>
      <c r="BG365" s="105"/>
      <c r="BH365" s="105"/>
      <c r="BI365" s="105"/>
      <c r="BJ365" s="105"/>
    </row>
    <row r="366" spans="2:62" ht="20.100000000000001" hidden="1" customHeight="1" outlineLevel="1">
      <c r="B366" s="100"/>
      <c r="C366" s="908"/>
      <c r="D366" s="909"/>
      <c r="E366" s="909"/>
      <c r="F366" s="910"/>
      <c r="G366" s="890"/>
      <c r="H366" s="891"/>
      <c r="I366" s="152"/>
      <c r="J366" s="152"/>
      <c r="K366" s="152"/>
      <c r="L366" s="152"/>
      <c r="M366" s="152"/>
      <c r="N366" s="152"/>
      <c r="O366" s="152"/>
      <c r="P366" s="153"/>
      <c r="Q366" s="153"/>
      <c r="R366" s="156">
        <f t="shared" si="278"/>
        <v>0</v>
      </c>
      <c r="S366" s="156">
        <f t="shared" si="279"/>
        <v>0</v>
      </c>
      <c r="U366" s="157">
        <f t="shared" si="286"/>
        <v>0</v>
      </c>
      <c r="W366" s="152"/>
      <c r="X366" s="152"/>
      <c r="Y366" s="152"/>
      <c r="Z366" s="152"/>
      <c r="AA366" s="152"/>
      <c r="AB366" s="152"/>
      <c r="AC366" s="347"/>
      <c r="AD366" s="152"/>
      <c r="AE366" s="152"/>
      <c r="AF366" s="152"/>
      <c r="AG366" s="152"/>
      <c r="AH366" s="152"/>
      <c r="AI366" s="152"/>
      <c r="AJ366" s="347"/>
      <c r="AK366" s="152"/>
      <c r="AL366" s="152"/>
      <c r="AM366" s="295"/>
      <c r="AN366" s="228"/>
      <c r="AO366" s="228"/>
      <c r="AP366" s="228"/>
      <c r="AQ366" s="228"/>
      <c r="AR366" s="228"/>
      <c r="AS366" s="348"/>
      <c r="AT366" s="264">
        <f t="shared" si="282"/>
        <v>0</v>
      </c>
      <c r="AU366" s="259"/>
      <c r="AV366" s="265">
        <f t="shared" si="283"/>
        <v>0</v>
      </c>
      <c r="AX366" s="265">
        <f t="shared" si="287"/>
        <v>0</v>
      </c>
      <c r="AZ366" s="492">
        <f t="shared" si="284"/>
        <v>0</v>
      </c>
      <c r="BB366" s="492">
        <f t="shared" si="285"/>
        <v>0</v>
      </c>
      <c r="BD366" s="265">
        <f t="shared" si="288"/>
        <v>0</v>
      </c>
      <c r="BE366" s="105"/>
      <c r="BF366" s="105"/>
      <c r="BG366" s="105"/>
      <c r="BH366" s="105"/>
      <c r="BI366" s="105"/>
      <c r="BJ366" s="105"/>
    </row>
    <row r="367" spans="2:62" ht="20.100000000000001" hidden="1" customHeight="1" outlineLevel="1">
      <c r="B367" s="100"/>
      <c r="C367" s="908"/>
      <c r="D367" s="909"/>
      <c r="E367" s="909"/>
      <c r="F367" s="910"/>
      <c r="G367" s="890"/>
      <c r="H367" s="891"/>
      <c r="I367" s="152"/>
      <c r="J367" s="152"/>
      <c r="K367" s="152"/>
      <c r="L367" s="152"/>
      <c r="M367" s="152"/>
      <c r="N367" s="152"/>
      <c r="O367" s="152"/>
      <c r="P367" s="153"/>
      <c r="Q367" s="153"/>
      <c r="R367" s="156">
        <f t="shared" si="278"/>
        <v>0</v>
      </c>
      <c r="S367" s="156">
        <f t="shared" si="279"/>
        <v>0</v>
      </c>
      <c r="U367" s="157">
        <f t="shared" si="286"/>
        <v>0</v>
      </c>
      <c r="W367" s="152"/>
      <c r="X367" s="152"/>
      <c r="Y367" s="152"/>
      <c r="Z367" s="152"/>
      <c r="AA367" s="152"/>
      <c r="AB367" s="152"/>
      <c r="AC367" s="347"/>
      <c r="AD367" s="152"/>
      <c r="AE367" s="152"/>
      <c r="AF367" s="152"/>
      <c r="AG367" s="152"/>
      <c r="AH367" s="152"/>
      <c r="AI367" s="152"/>
      <c r="AJ367" s="347"/>
      <c r="AK367" s="152"/>
      <c r="AL367" s="152"/>
      <c r="AM367" s="295"/>
      <c r="AN367" s="228"/>
      <c r="AO367" s="228"/>
      <c r="AP367" s="228"/>
      <c r="AQ367" s="228"/>
      <c r="AR367" s="228"/>
      <c r="AS367" s="348"/>
      <c r="AT367" s="264">
        <f t="shared" si="282"/>
        <v>0</v>
      </c>
      <c r="AU367" s="259"/>
      <c r="AV367" s="265">
        <f t="shared" si="283"/>
        <v>0</v>
      </c>
      <c r="AX367" s="265">
        <f t="shared" si="287"/>
        <v>0</v>
      </c>
      <c r="AZ367" s="492">
        <f t="shared" si="284"/>
        <v>0</v>
      </c>
      <c r="BB367" s="492">
        <f t="shared" si="285"/>
        <v>0</v>
      </c>
      <c r="BD367" s="265">
        <f t="shared" si="288"/>
        <v>0</v>
      </c>
      <c r="BE367" s="105"/>
      <c r="BF367" s="105"/>
      <c r="BG367" s="105"/>
      <c r="BH367" s="105"/>
      <c r="BI367" s="105"/>
      <c r="BJ367" s="105"/>
    </row>
    <row r="368" spans="2:62" ht="9.9499999999999993" hidden="1" customHeight="1" outlineLevel="1">
      <c r="B368" s="101"/>
      <c r="C368" s="208"/>
      <c r="D368" s="208"/>
      <c r="E368" s="208"/>
      <c r="F368" s="208"/>
      <c r="G368" s="237"/>
      <c r="H368" s="207"/>
      <c r="I368" s="257"/>
      <c r="J368" s="257"/>
      <c r="K368" s="257"/>
      <c r="L368" s="257"/>
      <c r="M368" s="257"/>
      <c r="N368" s="257"/>
      <c r="O368" s="257"/>
      <c r="P368" s="256"/>
      <c r="Q368" s="102"/>
      <c r="R368" s="102"/>
      <c r="S368" s="102"/>
      <c r="U368" s="98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Z368" s="493"/>
      <c r="BE368" s="105"/>
      <c r="BF368" s="105"/>
      <c r="BG368" s="105"/>
      <c r="BH368" s="105"/>
      <c r="BI368" s="105"/>
      <c r="BJ368" s="105"/>
    </row>
    <row r="369" spans="2:62" ht="20.100000000000001" customHeight="1" collapsed="1">
      <c r="B369" s="8">
        <f>B352+1</f>
        <v>22</v>
      </c>
      <c r="C369" s="916"/>
      <c r="D369" s="917"/>
      <c r="E369" s="917"/>
      <c r="F369" s="918"/>
      <c r="G369" s="429"/>
      <c r="H369" s="206">
        <v>1</v>
      </c>
      <c r="I369" s="642">
        <f t="shared" ref="I369" si="289">$H369*SUM(I370:I384)</f>
        <v>0</v>
      </c>
      <c r="J369" s="643">
        <f t="shared" ref="J369:O369" si="290">$H369*SUM(J370:J384)</f>
        <v>0</v>
      </c>
      <c r="K369" s="644">
        <f t="shared" si="290"/>
        <v>0</v>
      </c>
      <c r="L369" s="645">
        <f t="shared" si="290"/>
        <v>0</v>
      </c>
      <c r="M369" s="645">
        <f t="shared" si="290"/>
        <v>0</v>
      </c>
      <c r="N369" s="644">
        <f t="shared" si="290"/>
        <v>0</v>
      </c>
      <c r="O369" s="642">
        <f t="shared" si="290"/>
        <v>0</v>
      </c>
      <c r="P369" s="209">
        <f t="shared" ref="P369:Q369" si="291">$H369*SUM(P370:P384)</f>
        <v>0</v>
      </c>
      <c r="Q369" s="210">
        <f t="shared" si="291"/>
        <v>0</v>
      </c>
      <c r="R369" s="136">
        <f t="shared" ref="R369:R384" si="292">P369*(1+Gewinn)*(1+SicherheitAngebot)</f>
        <v>0</v>
      </c>
      <c r="S369" s="137">
        <f t="shared" ref="S369:S384" si="293">Q369*(1+MGKZ)*(1+Gewinn)*(1+SicherheitAngebot)</f>
        <v>0</v>
      </c>
      <c r="U369" s="10">
        <f>I369*$I$7+J369*$J$7+K369*$K$7+L369*$L$7+M369*$M$7+N369*$N$7+O369*$O$7+R369+S369</f>
        <v>0</v>
      </c>
      <c r="W369" s="646">
        <f t="shared" ref="W369:AB369" si="294">$H369*SUM(W370:W384)</f>
        <v>0</v>
      </c>
      <c r="X369" s="647">
        <f t="shared" si="294"/>
        <v>0</v>
      </c>
      <c r="Y369" s="648">
        <f t="shared" si="294"/>
        <v>0</v>
      </c>
      <c r="Z369" s="649">
        <f t="shared" si="294"/>
        <v>0</v>
      </c>
      <c r="AA369" s="648">
        <f t="shared" si="294"/>
        <v>0</v>
      </c>
      <c r="AB369" s="646">
        <f t="shared" si="294"/>
        <v>0</v>
      </c>
      <c r="AC369" s="258"/>
      <c r="AD369" s="646">
        <f t="shared" ref="AD369:AM369" si="295">$H369*SUM(AD370:AD384)</f>
        <v>0</v>
      </c>
      <c r="AE369" s="647">
        <f t="shared" si="295"/>
        <v>0</v>
      </c>
      <c r="AF369" s="648">
        <f t="shared" si="295"/>
        <v>0</v>
      </c>
      <c r="AG369" s="649">
        <f t="shared" si="295"/>
        <v>0</v>
      </c>
      <c r="AH369" s="648">
        <f t="shared" si="295"/>
        <v>0</v>
      </c>
      <c r="AI369" s="646">
        <f t="shared" si="295"/>
        <v>0</v>
      </c>
      <c r="AJ369" s="258"/>
      <c r="AK369" s="653">
        <f t="shared" si="295"/>
        <v>0</v>
      </c>
      <c r="AL369" s="653">
        <f t="shared" si="295"/>
        <v>0</v>
      </c>
      <c r="AM369" s="653">
        <f t="shared" si="295"/>
        <v>0</v>
      </c>
      <c r="AN369" s="227">
        <f>$H369*SUM(AN370:AN384)*(1+Gewinn)*(1+SicherheitAngebot)</f>
        <v>0</v>
      </c>
      <c r="AO369" s="227">
        <f>$H369*SUM(AO370:AO384)*(1+Gewinn)*(1+SicherheitAngebot)</f>
        <v>0</v>
      </c>
      <c r="AP369" s="227">
        <f>$H369*SUM(AP370:AP384)*(1+Gewinn)*(1+SicherheitAngebot)</f>
        <v>0</v>
      </c>
      <c r="AQ369" s="227">
        <f>$H369*SUM(AQ370:AQ384)*(1+Gewinn)*(1+SicherheitAngebot)</f>
        <v>0</v>
      </c>
      <c r="AR369" s="227">
        <f>$H369*SUM(AR370:AR384)*(1+Gewinn)*(1+SicherheitAngebot)</f>
        <v>0</v>
      </c>
      <c r="AS369" s="262"/>
      <c r="AT369" s="263">
        <f t="shared" si="282"/>
        <v>0</v>
      </c>
      <c r="AU369" s="259"/>
      <c r="AV369" s="491">
        <f>AK369*$AK$7+AL369*$AL$7+AM369*$AM$7+SUM(AN369:AR369)+AT369/Zuschläge_IBN+AT369</f>
        <v>0</v>
      </c>
      <c r="AX369" s="685">
        <f>U369+AV369</f>
        <v>0</v>
      </c>
      <c r="AZ369" s="490">
        <f>IF(H369&gt;0,U369/(1+SicherheitAngebot)*(1+Sicherheit),0)</f>
        <v>0</v>
      </c>
      <c r="BB369" s="490">
        <f>IF(H369&gt;0,AV369/(1+SicherheitAngebot)*(1+Sicherheit),0)</f>
        <v>0</v>
      </c>
      <c r="BD369" s="490">
        <f>AZ369+BB369</f>
        <v>0</v>
      </c>
      <c r="BE369" s="105"/>
      <c r="BF369" s="105"/>
      <c r="BG369" s="105"/>
      <c r="BH369" s="105"/>
      <c r="BI369" s="105"/>
      <c r="BJ369" s="105"/>
    </row>
    <row r="370" spans="2:62" ht="20.100000000000001" hidden="1" customHeight="1" outlineLevel="1">
      <c r="B370" s="99"/>
      <c r="C370" s="908"/>
      <c r="D370" s="909"/>
      <c r="E370" s="909"/>
      <c r="F370" s="910"/>
      <c r="G370" s="890"/>
      <c r="H370" s="901"/>
      <c r="I370" s="152"/>
      <c r="J370" s="152"/>
      <c r="K370" s="152"/>
      <c r="L370" s="152"/>
      <c r="M370" s="152"/>
      <c r="N370" s="152"/>
      <c r="O370" s="152"/>
      <c r="P370" s="153"/>
      <c r="Q370" s="153"/>
      <c r="R370" s="156">
        <f t="shared" si="292"/>
        <v>0</v>
      </c>
      <c r="S370" s="156">
        <f t="shared" si="293"/>
        <v>0</v>
      </c>
      <c r="U370" s="157">
        <f>I370*$I$7+J370*$J$7+K370*$K$7+L370*$L$7+M370*$M$7+N370*$N$7+O370*$O$7+R370+S370</f>
        <v>0</v>
      </c>
      <c r="W370" s="152"/>
      <c r="X370" s="152"/>
      <c r="Y370" s="152"/>
      <c r="Z370" s="152"/>
      <c r="AA370" s="152"/>
      <c r="AB370" s="152"/>
      <c r="AC370" s="347"/>
      <c r="AD370" s="152"/>
      <c r="AE370" s="152"/>
      <c r="AF370" s="152"/>
      <c r="AG370" s="152"/>
      <c r="AH370" s="152"/>
      <c r="AI370" s="152"/>
      <c r="AJ370" s="347"/>
      <c r="AK370" s="152"/>
      <c r="AL370" s="152"/>
      <c r="AM370" s="295"/>
      <c r="AN370" s="228"/>
      <c r="AO370" s="228"/>
      <c r="AP370" s="228"/>
      <c r="AQ370" s="228"/>
      <c r="AR370" s="228"/>
      <c r="AS370" s="348"/>
      <c r="AT370" s="264">
        <f t="shared" si="282"/>
        <v>0</v>
      </c>
      <c r="AU370" s="259"/>
      <c r="AV370" s="265">
        <f t="shared" ref="AV370:AV384" si="296">AK370*$AK$7+AL370*$AL$7+AM370*$AM$7+SUM(AN370:AR370)*(1+Gewinn)*(1+SicherheitAngebot)+AT370/Zuschläge_IBN+AT370</f>
        <v>0</v>
      </c>
      <c r="AX370" s="265">
        <f>U370+AV370</f>
        <v>0</v>
      </c>
      <c r="AZ370" s="492">
        <f t="shared" ref="AZ370:AZ384" si="297">U370/(1+SicherheitAngebot)*(1+Sicherheit)</f>
        <v>0</v>
      </c>
      <c r="BB370" s="492">
        <f t="shared" ref="BB370:BB384" si="298">AV370/(1+SicherheitAngebot)*(1+Sicherheit)</f>
        <v>0</v>
      </c>
      <c r="BD370" s="265">
        <f>AZ370+BB370</f>
        <v>0</v>
      </c>
      <c r="BE370" s="105"/>
      <c r="BF370" s="105"/>
      <c r="BG370" s="105"/>
      <c r="BH370" s="105"/>
      <c r="BI370" s="105"/>
      <c r="BJ370" s="105"/>
    </row>
    <row r="371" spans="2:62" ht="20.100000000000001" hidden="1" customHeight="1" outlineLevel="1">
      <c r="B371" s="100"/>
      <c r="C371" s="908"/>
      <c r="D371" s="909"/>
      <c r="E371" s="909"/>
      <c r="F371" s="910"/>
      <c r="G371" s="890"/>
      <c r="H371" s="891"/>
      <c r="I371" s="152"/>
      <c r="J371" s="152"/>
      <c r="K371" s="152"/>
      <c r="L371" s="152"/>
      <c r="M371" s="152"/>
      <c r="N371" s="152"/>
      <c r="O371" s="152"/>
      <c r="P371" s="153"/>
      <c r="Q371" s="153"/>
      <c r="R371" s="156">
        <f t="shared" si="292"/>
        <v>0</v>
      </c>
      <c r="S371" s="156">
        <f t="shared" si="293"/>
        <v>0</v>
      </c>
      <c r="U371" s="157">
        <f t="shared" ref="U371:U384" si="299">I371*$I$7+J371*$J$7+K371*$K$7+L371*$L$7+M371*$M$7+N371*$N$7+O371*$O$7+R371+S371</f>
        <v>0</v>
      </c>
      <c r="W371" s="152"/>
      <c r="X371" s="152"/>
      <c r="Y371" s="152"/>
      <c r="Z371" s="152"/>
      <c r="AA371" s="152"/>
      <c r="AB371" s="152"/>
      <c r="AC371" s="347"/>
      <c r="AD371" s="152"/>
      <c r="AE371" s="152"/>
      <c r="AF371" s="152"/>
      <c r="AG371" s="152"/>
      <c r="AH371" s="152"/>
      <c r="AI371" s="152"/>
      <c r="AJ371" s="347"/>
      <c r="AK371" s="152"/>
      <c r="AL371" s="152"/>
      <c r="AM371" s="295"/>
      <c r="AN371" s="228"/>
      <c r="AO371" s="228"/>
      <c r="AP371" s="228"/>
      <c r="AQ371" s="228"/>
      <c r="AR371" s="228"/>
      <c r="AS371" s="348"/>
      <c r="AT371" s="264">
        <f t="shared" si="282"/>
        <v>0</v>
      </c>
      <c r="AU371" s="259"/>
      <c r="AV371" s="265">
        <f t="shared" si="296"/>
        <v>0</v>
      </c>
      <c r="AX371" s="265">
        <f t="shared" ref="AX371:AX384" si="300">U371+AV371</f>
        <v>0</v>
      </c>
      <c r="AZ371" s="492">
        <f t="shared" si="297"/>
        <v>0</v>
      </c>
      <c r="BB371" s="492">
        <f t="shared" si="298"/>
        <v>0</v>
      </c>
      <c r="BD371" s="265">
        <f t="shared" ref="BD371:BD384" si="301">AZ371+BB371</f>
        <v>0</v>
      </c>
      <c r="BE371" s="105"/>
      <c r="BF371" s="105"/>
      <c r="BG371" s="105"/>
      <c r="BH371" s="105"/>
      <c r="BI371" s="105"/>
      <c r="BJ371" s="105"/>
    </row>
    <row r="372" spans="2:62" ht="20.100000000000001" hidden="1" customHeight="1" outlineLevel="1">
      <c r="B372" s="100"/>
      <c r="C372" s="908"/>
      <c r="D372" s="909"/>
      <c r="E372" s="909"/>
      <c r="F372" s="910"/>
      <c r="G372" s="890"/>
      <c r="H372" s="891"/>
      <c r="I372" s="152"/>
      <c r="J372" s="152"/>
      <c r="K372" s="152"/>
      <c r="L372" s="152"/>
      <c r="M372" s="152"/>
      <c r="N372" s="152"/>
      <c r="O372" s="152"/>
      <c r="P372" s="153"/>
      <c r="Q372" s="153"/>
      <c r="R372" s="156">
        <f t="shared" si="292"/>
        <v>0</v>
      </c>
      <c r="S372" s="156">
        <f t="shared" si="293"/>
        <v>0</v>
      </c>
      <c r="U372" s="157">
        <f t="shared" si="299"/>
        <v>0</v>
      </c>
      <c r="W372" s="152"/>
      <c r="X372" s="152"/>
      <c r="Y372" s="152"/>
      <c r="Z372" s="152"/>
      <c r="AA372" s="152"/>
      <c r="AB372" s="152"/>
      <c r="AC372" s="347"/>
      <c r="AD372" s="152"/>
      <c r="AE372" s="152"/>
      <c r="AF372" s="152"/>
      <c r="AG372" s="152"/>
      <c r="AH372" s="152"/>
      <c r="AI372" s="152"/>
      <c r="AJ372" s="347"/>
      <c r="AK372" s="152"/>
      <c r="AL372" s="152"/>
      <c r="AM372" s="295"/>
      <c r="AN372" s="228"/>
      <c r="AO372" s="228"/>
      <c r="AP372" s="228"/>
      <c r="AQ372" s="228"/>
      <c r="AR372" s="228"/>
      <c r="AS372" s="348"/>
      <c r="AT372" s="264">
        <f t="shared" si="282"/>
        <v>0</v>
      </c>
      <c r="AU372" s="259"/>
      <c r="AV372" s="265">
        <f t="shared" si="296"/>
        <v>0</v>
      </c>
      <c r="AX372" s="265">
        <f t="shared" si="300"/>
        <v>0</v>
      </c>
      <c r="AZ372" s="492">
        <f t="shared" si="297"/>
        <v>0</v>
      </c>
      <c r="BB372" s="492">
        <f t="shared" si="298"/>
        <v>0</v>
      </c>
      <c r="BD372" s="265">
        <f t="shared" si="301"/>
        <v>0</v>
      </c>
      <c r="BE372" s="105"/>
      <c r="BF372" s="105"/>
      <c r="BG372" s="105"/>
      <c r="BH372" s="105"/>
      <c r="BI372" s="105"/>
      <c r="BJ372" s="105"/>
    </row>
    <row r="373" spans="2:62" ht="20.100000000000001" hidden="1" customHeight="1" outlineLevel="1">
      <c r="B373" s="100"/>
      <c r="C373" s="908"/>
      <c r="D373" s="909"/>
      <c r="E373" s="909"/>
      <c r="F373" s="910"/>
      <c r="G373" s="890"/>
      <c r="H373" s="891"/>
      <c r="I373" s="152"/>
      <c r="J373" s="152"/>
      <c r="K373" s="152"/>
      <c r="L373" s="152"/>
      <c r="M373" s="152"/>
      <c r="N373" s="152"/>
      <c r="O373" s="152"/>
      <c r="P373" s="153"/>
      <c r="Q373" s="153"/>
      <c r="R373" s="156">
        <f t="shared" si="292"/>
        <v>0</v>
      </c>
      <c r="S373" s="156">
        <f t="shared" si="293"/>
        <v>0</v>
      </c>
      <c r="U373" s="157">
        <f t="shared" si="299"/>
        <v>0</v>
      </c>
      <c r="W373" s="152"/>
      <c r="X373" s="152"/>
      <c r="Y373" s="152"/>
      <c r="Z373" s="152"/>
      <c r="AA373" s="152"/>
      <c r="AB373" s="152"/>
      <c r="AC373" s="347"/>
      <c r="AD373" s="152"/>
      <c r="AE373" s="152"/>
      <c r="AF373" s="152"/>
      <c r="AG373" s="152"/>
      <c r="AH373" s="152"/>
      <c r="AI373" s="152"/>
      <c r="AJ373" s="347"/>
      <c r="AK373" s="152"/>
      <c r="AL373" s="152"/>
      <c r="AM373" s="295"/>
      <c r="AN373" s="228"/>
      <c r="AO373" s="228"/>
      <c r="AP373" s="228"/>
      <c r="AQ373" s="228"/>
      <c r="AR373" s="228"/>
      <c r="AS373" s="348"/>
      <c r="AT373" s="264">
        <f t="shared" si="282"/>
        <v>0</v>
      </c>
      <c r="AU373" s="259"/>
      <c r="AV373" s="265">
        <f t="shared" si="296"/>
        <v>0</v>
      </c>
      <c r="AX373" s="265">
        <f t="shared" si="300"/>
        <v>0</v>
      </c>
      <c r="AZ373" s="492">
        <f t="shared" si="297"/>
        <v>0</v>
      </c>
      <c r="BB373" s="492">
        <f t="shared" si="298"/>
        <v>0</v>
      </c>
      <c r="BD373" s="265">
        <f t="shared" si="301"/>
        <v>0</v>
      </c>
      <c r="BE373" s="105"/>
      <c r="BF373" s="105"/>
      <c r="BG373" s="105"/>
      <c r="BH373" s="105"/>
      <c r="BI373" s="105"/>
      <c r="BJ373" s="105"/>
    </row>
    <row r="374" spans="2:62" ht="20.100000000000001" hidden="1" customHeight="1" outlineLevel="1">
      <c r="B374" s="100"/>
      <c r="C374" s="908"/>
      <c r="D374" s="909"/>
      <c r="E374" s="909"/>
      <c r="F374" s="910"/>
      <c r="G374" s="890"/>
      <c r="H374" s="891"/>
      <c r="I374" s="152"/>
      <c r="J374" s="152"/>
      <c r="K374" s="152"/>
      <c r="L374" s="152"/>
      <c r="M374" s="152"/>
      <c r="N374" s="152"/>
      <c r="O374" s="152"/>
      <c r="P374" s="153"/>
      <c r="Q374" s="153"/>
      <c r="R374" s="156">
        <f t="shared" si="292"/>
        <v>0</v>
      </c>
      <c r="S374" s="156">
        <f t="shared" si="293"/>
        <v>0</v>
      </c>
      <c r="U374" s="157">
        <f t="shared" si="299"/>
        <v>0</v>
      </c>
      <c r="W374" s="152"/>
      <c r="X374" s="152"/>
      <c r="Y374" s="152"/>
      <c r="Z374" s="152"/>
      <c r="AA374" s="152"/>
      <c r="AB374" s="152"/>
      <c r="AC374" s="347"/>
      <c r="AD374" s="152"/>
      <c r="AE374" s="152"/>
      <c r="AF374" s="152"/>
      <c r="AG374" s="152"/>
      <c r="AH374" s="152"/>
      <c r="AI374" s="152"/>
      <c r="AJ374" s="347"/>
      <c r="AK374" s="152"/>
      <c r="AL374" s="152"/>
      <c r="AM374" s="295"/>
      <c r="AN374" s="228"/>
      <c r="AO374" s="228"/>
      <c r="AP374" s="228"/>
      <c r="AQ374" s="228"/>
      <c r="AR374" s="228"/>
      <c r="AS374" s="348"/>
      <c r="AT374" s="264">
        <f t="shared" si="282"/>
        <v>0</v>
      </c>
      <c r="AU374" s="259"/>
      <c r="AV374" s="265">
        <f t="shared" si="296"/>
        <v>0</v>
      </c>
      <c r="AX374" s="265">
        <f t="shared" si="300"/>
        <v>0</v>
      </c>
      <c r="AZ374" s="492">
        <f t="shared" si="297"/>
        <v>0</v>
      </c>
      <c r="BB374" s="492">
        <f t="shared" si="298"/>
        <v>0</v>
      </c>
      <c r="BD374" s="265">
        <f t="shared" si="301"/>
        <v>0</v>
      </c>
      <c r="BE374" s="105"/>
      <c r="BF374" s="105"/>
      <c r="BG374" s="105"/>
      <c r="BH374" s="105"/>
      <c r="BI374" s="105"/>
      <c r="BJ374" s="105"/>
    </row>
    <row r="375" spans="2:62" ht="20.100000000000001" hidden="1" customHeight="1" outlineLevel="1">
      <c r="B375" s="100"/>
      <c r="C375" s="908"/>
      <c r="D375" s="909"/>
      <c r="E375" s="909"/>
      <c r="F375" s="910"/>
      <c r="G375" s="890"/>
      <c r="H375" s="891"/>
      <c r="I375" s="152"/>
      <c r="J375" s="152"/>
      <c r="K375" s="152"/>
      <c r="L375" s="152"/>
      <c r="M375" s="152"/>
      <c r="N375" s="152"/>
      <c r="O375" s="152"/>
      <c r="P375" s="153"/>
      <c r="Q375" s="153"/>
      <c r="R375" s="156">
        <f t="shared" si="292"/>
        <v>0</v>
      </c>
      <c r="S375" s="156">
        <f t="shared" si="293"/>
        <v>0</v>
      </c>
      <c r="U375" s="157">
        <f t="shared" si="299"/>
        <v>0</v>
      </c>
      <c r="W375" s="152"/>
      <c r="X375" s="152"/>
      <c r="Y375" s="152"/>
      <c r="Z375" s="152"/>
      <c r="AA375" s="152"/>
      <c r="AB375" s="152"/>
      <c r="AC375" s="347"/>
      <c r="AD375" s="152"/>
      <c r="AE375" s="152"/>
      <c r="AF375" s="152"/>
      <c r="AG375" s="152"/>
      <c r="AH375" s="152"/>
      <c r="AI375" s="152"/>
      <c r="AJ375" s="347"/>
      <c r="AK375" s="152"/>
      <c r="AL375" s="152"/>
      <c r="AM375" s="295"/>
      <c r="AN375" s="228"/>
      <c r="AO375" s="228"/>
      <c r="AP375" s="228"/>
      <c r="AQ375" s="228"/>
      <c r="AR375" s="228"/>
      <c r="AS375" s="348"/>
      <c r="AT375" s="264">
        <f t="shared" si="282"/>
        <v>0</v>
      </c>
      <c r="AU375" s="259"/>
      <c r="AV375" s="265">
        <f t="shared" si="296"/>
        <v>0</v>
      </c>
      <c r="AX375" s="265">
        <f t="shared" si="300"/>
        <v>0</v>
      </c>
      <c r="AZ375" s="492">
        <f t="shared" si="297"/>
        <v>0</v>
      </c>
      <c r="BB375" s="492">
        <f t="shared" si="298"/>
        <v>0</v>
      </c>
      <c r="BD375" s="265">
        <f t="shared" si="301"/>
        <v>0</v>
      </c>
      <c r="BE375" s="105"/>
      <c r="BF375" s="105"/>
      <c r="BG375" s="105"/>
      <c r="BH375" s="105"/>
      <c r="BI375" s="105"/>
      <c r="BJ375" s="105"/>
    </row>
    <row r="376" spans="2:62" ht="20.100000000000001" hidden="1" customHeight="1" outlineLevel="1">
      <c r="B376" s="100"/>
      <c r="C376" s="908"/>
      <c r="D376" s="909"/>
      <c r="E376" s="909"/>
      <c r="F376" s="910"/>
      <c r="G376" s="890"/>
      <c r="H376" s="891"/>
      <c r="I376" s="152"/>
      <c r="J376" s="152"/>
      <c r="K376" s="152"/>
      <c r="L376" s="152"/>
      <c r="M376" s="152"/>
      <c r="N376" s="152"/>
      <c r="O376" s="152"/>
      <c r="P376" s="153"/>
      <c r="Q376" s="153"/>
      <c r="R376" s="156">
        <f t="shared" si="292"/>
        <v>0</v>
      </c>
      <c r="S376" s="156">
        <f t="shared" si="293"/>
        <v>0</v>
      </c>
      <c r="U376" s="157">
        <f t="shared" si="299"/>
        <v>0</v>
      </c>
      <c r="W376" s="152"/>
      <c r="X376" s="152"/>
      <c r="Y376" s="152"/>
      <c r="Z376" s="152"/>
      <c r="AA376" s="152"/>
      <c r="AB376" s="152"/>
      <c r="AC376" s="347"/>
      <c r="AD376" s="152"/>
      <c r="AE376" s="152"/>
      <c r="AF376" s="152"/>
      <c r="AG376" s="152"/>
      <c r="AH376" s="152"/>
      <c r="AI376" s="152"/>
      <c r="AJ376" s="347"/>
      <c r="AK376" s="152"/>
      <c r="AL376" s="152"/>
      <c r="AM376" s="295"/>
      <c r="AN376" s="228"/>
      <c r="AO376" s="228"/>
      <c r="AP376" s="228"/>
      <c r="AQ376" s="228"/>
      <c r="AR376" s="228"/>
      <c r="AS376" s="348"/>
      <c r="AT376" s="264">
        <f t="shared" si="282"/>
        <v>0</v>
      </c>
      <c r="AU376" s="259"/>
      <c r="AV376" s="265">
        <f t="shared" si="296"/>
        <v>0</v>
      </c>
      <c r="AX376" s="265">
        <f t="shared" si="300"/>
        <v>0</v>
      </c>
      <c r="AZ376" s="492">
        <f t="shared" si="297"/>
        <v>0</v>
      </c>
      <c r="BB376" s="492">
        <f t="shared" si="298"/>
        <v>0</v>
      </c>
      <c r="BD376" s="265">
        <f t="shared" si="301"/>
        <v>0</v>
      </c>
      <c r="BE376" s="105"/>
      <c r="BF376" s="105"/>
      <c r="BG376" s="105"/>
      <c r="BH376" s="105"/>
      <c r="BI376" s="105"/>
      <c r="BJ376" s="105"/>
    </row>
    <row r="377" spans="2:62" ht="20.100000000000001" hidden="1" customHeight="1" outlineLevel="1">
      <c r="B377" s="100"/>
      <c r="C377" s="908"/>
      <c r="D377" s="909"/>
      <c r="E377" s="909"/>
      <c r="F377" s="910"/>
      <c r="G377" s="890"/>
      <c r="H377" s="891"/>
      <c r="I377" s="152"/>
      <c r="J377" s="152"/>
      <c r="K377" s="152"/>
      <c r="L377" s="152"/>
      <c r="M377" s="152"/>
      <c r="N377" s="152"/>
      <c r="O377" s="152"/>
      <c r="P377" s="153"/>
      <c r="Q377" s="153"/>
      <c r="R377" s="156">
        <f t="shared" si="292"/>
        <v>0</v>
      </c>
      <c r="S377" s="156">
        <f t="shared" si="293"/>
        <v>0</v>
      </c>
      <c r="U377" s="157">
        <f t="shared" si="299"/>
        <v>0</v>
      </c>
      <c r="W377" s="152"/>
      <c r="X377" s="152"/>
      <c r="Y377" s="152"/>
      <c r="Z377" s="152"/>
      <c r="AA377" s="152"/>
      <c r="AB377" s="152"/>
      <c r="AC377" s="347"/>
      <c r="AD377" s="152"/>
      <c r="AE377" s="152"/>
      <c r="AF377" s="152"/>
      <c r="AG377" s="152"/>
      <c r="AH377" s="152"/>
      <c r="AI377" s="152"/>
      <c r="AJ377" s="347"/>
      <c r="AK377" s="152"/>
      <c r="AL377" s="152"/>
      <c r="AM377" s="295"/>
      <c r="AN377" s="228"/>
      <c r="AO377" s="228"/>
      <c r="AP377" s="228"/>
      <c r="AQ377" s="228"/>
      <c r="AR377" s="228"/>
      <c r="AS377" s="348"/>
      <c r="AT377" s="264">
        <f t="shared" si="282"/>
        <v>0</v>
      </c>
      <c r="AU377" s="259"/>
      <c r="AV377" s="265">
        <f t="shared" si="296"/>
        <v>0</v>
      </c>
      <c r="AX377" s="265">
        <f t="shared" si="300"/>
        <v>0</v>
      </c>
      <c r="AZ377" s="492">
        <f t="shared" si="297"/>
        <v>0</v>
      </c>
      <c r="BB377" s="492">
        <f t="shared" si="298"/>
        <v>0</v>
      </c>
      <c r="BD377" s="265">
        <f t="shared" si="301"/>
        <v>0</v>
      </c>
      <c r="BE377" s="105"/>
      <c r="BF377" s="105"/>
      <c r="BG377" s="105"/>
      <c r="BH377" s="105"/>
      <c r="BI377" s="105"/>
      <c r="BJ377" s="105"/>
    </row>
    <row r="378" spans="2:62" ht="20.100000000000001" hidden="1" customHeight="1" outlineLevel="1">
      <c r="B378" s="100"/>
      <c r="C378" s="908"/>
      <c r="D378" s="909"/>
      <c r="E378" s="909"/>
      <c r="F378" s="910"/>
      <c r="G378" s="890"/>
      <c r="H378" s="891"/>
      <c r="I378" s="152"/>
      <c r="J378" s="152"/>
      <c r="K378" s="152"/>
      <c r="L378" s="152"/>
      <c r="M378" s="152"/>
      <c r="N378" s="152"/>
      <c r="O378" s="152"/>
      <c r="P378" s="153"/>
      <c r="Q378" s="153"/>
      <c r="R378" s="156">
        <f t="shared" si="292"/>
        <v>0</v>
      </c>
      <c r="S378" s="156">
        <f t="shared" si="293"/>
        <v>0</v>
      </c>
      <c r="U378" s="157">
        <f t="shared" si="299"/>
        <v>0</v>
      </c>
      <c r="W378" s="152"/>
      <c r="X378" s="152"/>
      <c r="Y378" s="152"/>
      <c r="Z378" s="152"/>
      <c r="AA378" s="152"/>
      <c r="AB378" s="152"/>
      <c r="AC378" s="347"/>
      <c r="AD378" s="152"/>
      <c r="AE378" s="152"/>
      <c r="AF378" s="152"/>
      <c r="AG378" s="152"/>
      <c r="AH378" s="152"/>
      <c r="AI378" s="152"/>
      <c r="AJ378" s="347"/>
      <c r="AK378" s="152"/>
      <c r="AL378" s="152"/>
      <c r="AM378" s="295"/>
      <c r="AN378" s="228"/>
      <c r="AO378" s="228"/>
      <c r="AP378" s="228"/>
      <c r="AQ378" s="228"/>
      <c r="AR378" s="228"/>
      <c r="AS378" s="348"/>
      <c r="AT378" s="264">
        <f t="shared" si="282"/>
        <v>0</v>
      </c>
      <c r="AU378" s="259"/>
      <c r="AV378" s="265">
        <f t="shared" si="296"/>
        <v>0</v>
      </c>
      <c r="AX378" s="265">
        <f t="shared" si="300"/>
        <v>0</v>
      </c>
      <c r="AZ378" s="492">
        <f t="shared" si="297"/>
        <v>0</v>
      </c>
      <c r="BB378" s="492">
        <f t="shared" si="298"/>
        <v>0</v>
      </c>
      <c r="BD378" s="265">
        <f t="shared" si="301"/>
        <v>0</v>
      </c>
      <c r="BE378" s="105"/>
      <c r="BF378" s="105"/>
      <c r="BG378" s="105"/>
      <c r="BH378" s="105"/>
      <c r="BI378" s="105"/>
      <c r="BJ378" s="105"/>
    </row>
    <row r="379" spans="2:62" ht="20.100000000000001" hidden="1" customHeight="1" outlineLevel="1">
      <c r="B379" s="100"/>
      <c r="C379" s="908"/>
      <c r="D379" s="909"/>
      <c r="E379" s="909"/>
      <c r="F379" s="910"/>
      <c r="G379" s="890"/>
      <c r="H379" s="891"/>
      <c r="I379" s="152"/>
      <c r="J379" s="152"/>
      <c r="K379" s="152"/>
      <c r="L379" s="152"/>
      <c r="M379" s="152"/>
      <c r="N379" s="152"/>
      <c r="O379" s="152"/>
      <c r="P379" s="153"/>
      <c r="Q379" s="153"/>
      <c r="R379" s="156">
        <f t="shared" si="292"/>
        <v>0</v>
      </c>
      <c r="S379" s="156">
        <f t="shared" si="293"/>
        <v>0</v>
      </c>
      <c r="U379" s="157">
        <f t="shared" si="299"/>
        <v>0</v>
      </c>
      <c r="W379" s="152"/>
      <c r="X379" s="152"/>
      <c r="Y379" s="152"/>
      <c r="Z379" s="152"/>
      <c r="AA379" s="152"/>
      <c r="AB379" s="152"/>
      <c r="AC379" s="347"/>
      <c r="AD379" s="152"/>
      <c r="AE379" s="152"/>
      <c r="AF379" s="152"/>
      <c r="AG379" s="152"/>
      <c r="AH379" s="152"/>
      <c r="AI379" s="152"/>
      <c r="AJ379" s="347"/>
      <c r="AK379" s="152"/>
      <c r="AL379" s="152"/>
      <c r="AM379" s="295"/>
      <c r="AN379" s="228"/>
      <c r="AO379" s="228"/>
      <c r="AP379" s="228"/>
      <c r="AQ379" s="228"/>
      <c r="AR379" s="228"/>
      <c r="AS379" s="348"/>
      <c r="AT379" s="264">
        <f t="shared" si="282"/>
        <v>0</v>
      </c>
      <c r="AU379" s="259"/>
      <c r="AV379" s="265">
        <f t="shared" si="296"/>
        <v>0</v>
      </c>
      <c r="AX379" s="265">
        <f t="shared" si="300"/>
        <v>0</v>
      </c>
      <c r="AZ379" s="492">
        <f t="shared" si="297"/>
        <v>0</v>
      </c>
      <c r="BB379" s="492">
        <f t="shared" si="298"/>
        <v>0</v>
      </c>
      <c r="BD379" s="265">
        <f t="shared" si="301"/>
        <v>0</v>
      </c>
      <c r="BE379" s="105"/>
      <c r="BF379" s="105"/>
      <c r="BG379" s="105"/>
      <c r="BH379" s="105"/>
      <c r="BI379" s="105"/>
      <c r="BJ379" s="105"/>
    </row>
    <row r="380" spans="2:62" ht="20.100000000000001" hidden="1" customHeight="1" outlineLevel="1">
      <c r="B380" s="100"/>
      <c r="C380" s="908"/>
      <c r="D380" s="909"/>
      <c r="E380" s="909"/>
      <c r="F380" s="910"/>
      <c r="G380" s="890"/>
      <c r="H380" s="891"/>
      <c r="I380" s="152"/>
      <c r="J380" s="152"/>
      <c r="K380" s="152"/>
      <c r="L380" s="152"/>
      <c r="M380" s="152"/>
      <c r="N380" s="152"/>
      <c r="O380" s="152"/>
      <c r="P380" s="153"/>
      <c r="Q380" s="153"/>
      <c r="R380" s="156">
        <f t="shared" si="292"/>
        <v>0</v>
      </c>
      <c r="S380" s="156">
        <f t="shared" si="293"/>
        <v>0</v>
      </c>
      <c r="U380" s="157">
        <f t="shared" si="299"/>
        <v>0</v>
      </c>
      <c r="W380" s="152"/>
      <c r="X380" s="152"/>
      <c r="Y380" s="152"/>
      <c r="Z380" s="152"/>
      <c r="AA380" s="152"/>
      <c r="AB380" s="152"/>
      <c r="AC380" s="347"/>
      <c r="AD380" s="152"/>
      <c r="AE380" s="152"/>
      <c r="AF380" s="152"/>
      <c r="AG380" s="152"/>
      <c r="AH380" s="152"/>
      <c r="AI380" s="152"/>
      <c r="AJ380" s="347"/>
      <c r="AK380" s="152"/>
      <c r="AL380" s="152"/>
      <c r="AM380" s="295"/>
      <c r="AN380" s="228"/>
      <c r="AO380" s="228"/>
      <c r="AP380" s="228"/>
      <c r="AQ380" s="228"/>
      <c r="AR380" s="228"/>
      <c r="AS380" s="348"/>
      <c r="AT380" s="264">
        <f t="shared" si="282"/>
        <v>0</v>
      </c>
      <c r="AU380" s="259"/>
      <c r="AV380" s="265">
        <f t="shared" si="296"/>
        <v>0</v>
      </c>
      <c r="AX380" s="265">
        <f t="shared" si="300"/>
        <v>0</v>
      </c>
      <c r="AZ380" s="492">
        <f t="shared" si="297"/>
        <v>0</v>
      </c>
      <c r="BB380" s="492">
        <f t="shared" si="298"/>
        <v>0</v>
      </c>
      <c r="BD380" s="265">
        <f t="shared" si="301"/>
        <v>0</v>
      </c>
      <c r="BE380" s="105"/>
      <c r="BF380" s="105"/>
      <c r="BG380" s="105"/>
      <c r="BH380" s="105"/>
      <c r="BI380" s="105"/>
      <c r="BJ380" s="105"/>
    </row>
    <row r="381" spans="2:62" ht="20.100000000000001" hidden="1" customHeight="1" outlineLevel="1">
      <c r="B381" s="100"/>
      <c r="C381" s="908"/>
      <c r="D381" s="909"/>
      <c r="E381" s="909"/>
      <c r="F381" s="910"/>
      <c r="G381" s="890"/>
      <c r="H381" s="891"/>
      <c r="I381" s="152"/>
      <c r="J381" s="152"/>
      <c r="K381" s="152"/>
      <c r="L381" s="152"/>
      <c r="M381" s="152"/>
      <c r="N381" s="152"/>
      <c r="O381" s="152"/>
      <c r="P381" s="153"/>
      <c r="Q381" s="153"/>
      <c r="R381" s="156">
        <f t="shared" si="292"/>
        <v>0</v>
      </c>
      <c r="S381" s="156">
        <f t="shared" si="293"/>
        <v>0</v>
      </c>
      <c r="U381" s="157">
        <f t="shared" si="299"/>
        <v>0</v>
      </c>
      <c r="W381" s="152"/>
      <c r="X381" s="152"/>
      <c r="Y381" s="152"/>
      <c r="Z381" s="152"/>
      <c r="AA381" s="152"/>
      <c r="AB381" s="152"/>
      <c r="AC381" s="347"/>
      <c r="AD381" s="152"/>
      <c r="AE381" s="152"/>
      <c r="AF381" s="152"/>
      <c r="AG381" s="152"/>
      <c r="AH381" s="152"/>
      <c r="AI381" s="152"/>
      <c r="AJ381" s="347"/>
      <c r="AK381" s="152"/>
      <c r="AL381" s="152"/>
      <c r="AM381" s="295"/>
      <c r="AN381" s="228"/>
      <c r="AO381" s="228"/>
      <c r="AP381" s="228"/>
      <c r="AQ381" s="228"/>
      <c r="AR381" s="228"/>
      <c r="AS381" s="348"/>
      <c r="AT381" s="264">
        <f t="shared" si="282"/>
        <v>0</v>
      </c>
      <c r="AU381" s="259"/>
      <c r="AV381" s="265">
        <f t="shared" si="296"/>
        <v>0</v>
      </c>
      <c r="AX381" s="265">
        <f t="shared" si="300"/>
        <v>0</v>
      </c>
      <c r="AZ381" s="492">
        <f t="shared" si="297"/>
        <v>0</v>
      </c>
      <c r="BB381" s="492">
        <f t="shared" si="298"/>
        <v>0</v>
      </c>
      <c r="BD381" s="265">
        <f t="shared" si="301"/>
        <v>0</v>
      </c>
      <c r="BE381" s="105"/>
      <c r="BF381" s="105"/>
      <c r="BG381" s="105"/>
      <c r="BH381" s="105"/>
      <c r="BI381" s="105"/>
      <c r="BJ381" s="105"/>
    </row>
    <row r="382" spans="2:62" ht="20.100000000000001" hidden="1" customHeight="1" outlineLevel="1">
      <c r="B382" s="100"/>
      <c r="C382" s="908"/>
      <c r="D382" s="909"/>
      <c r="E382" s="909"/>
      <c r="F382" s="910"/>
      <c r="G382" s="890"/>
      <c r="H382" s="891"/>
      <c r="I382" s="152"/>
      <c r="J382" s="152"/>
      <c r="K382" s="152"/>
      <c r="L382" s="152"/>
      <c r="M382" s="152"/>
      <c r="N382" s="152"/>
      <c r="O382" s="152"/>
      <c r="P382" s="153"/>
      <c r="Q382" s="153"/>
      <c r="R382" s="156">
        <f t="shared" si="292"/>
        <v>0</v>
      </c>
      <c r="S382" s="156">
        <f t="shared" si="293"/>
        <v>0</v>
      </c>
      <c r="U382" s="157">
        <f t="shared" si="299"/>
        <v>0</v>
      </c>
      <c r="W382" s="152"/>
      <c r="X382" s="152"/>
      <c r="Y382" s="152"/>
      <c r="Z382" s="152"/>
      <c r="AA382" s="152"/>
      <c r="AB382" s="152"/>
      <c r="AC382" s="347"/>
      <c r="AD382" s="152"/>
      <c r="AE382" s="152"/>
      <c r="AF382" s="152"/>
      <c r="AG382" s="152"/>
      <c r="AH382" s="152"/>
      <c r="AI382" s="152"/>
      <c r="AJ382" s="347"/>
      <c r="AK382" s="152"/>
      <c r="AL382" s="152"/>
      <c r="AM382" s="295"/>
      <c r="AN382" s="228"/>
      <c r="AO382" s="228"/>
      <c r="AP382" s="228"/>
      <c r="AQ382" s="228"/>
      <c r="AR382" s="228"/>
      <c r="AS382" s="348"/>
      <c r="AT382" s="264">
        <f t="shared" si="282"/>
        <v>0</v>
      </c>
      <c r="AU382" s="259"/>
      <c r="AV382" s="265">
        <f t="shared" si="296"/>
        <v>0</v>
      </c>
      <c r="AX382" s="265">
        <f t="shared" si="300"/>
        <v>0</v>
      </c>
      <c r="AZ382" s="492">
        <f t="shared" si="297"/>
        <v>0</v>
      </c>
      <c r="BB382" s="492">
        <f t="shared" si="298"/>
        <v>0</v>
      </c>
      <c r="BD382" s="265">
        <f t="shared" si="301"/>
        <v>0</v>
      </c>
      <c r="BE382" s="105"/>
      <c r="BF382" s="105"/>
      <c r="BG382" s="105"/>
      <c r="BH382" s="105"/>
      <c r="BI382" s="105"/>
      <c r="BJ382" s="105"/>
    </row>
    <row r="383" spans="2:62" ht="20.100000000000001" hidden="1" customHeight="1" outlineLevel="1">
      <c r="B383" s="100"/>
      <c r="C383" s="908"/>
      <c r="D383" s="909"/>
      <c r="E383" s="909"/>
      <c r="F383" s="910"/>
      <c r="G383" s="890"/>
      <c r="H383" s="891"/>
      <c r="I383" s="152"/>
      <c r="J383" s="152"/>
      <c r="K383" s="152"/>
      <c r="L383" s="152"/>
      <c r="M383" s="152"/>
      <c r="N383" s="152"/>
      <c r="O383" s="152"/>
      <c r="P383" s="153"/>
      <c r="Q383" s="153"/>
      <c r="R383" s="156">
        <f t="shared" si="292"/>
        <v>0</v>
      </c>
      <c r="S383" s="156">
        <f t="shared" si="293"/>
        <v>0</v>
      </c>
      <c r="U383" s="157">
        <f t="shared" si="299"/>
        <v>0</v>
      </c>
      <c r="W383" s="152"/>
      <c r="X383" s="152"/>
      <c r="Y383" s="152"/>
      <c r="Z383" s="152"/>
      <c r="AA383" s="152"/>
      <c r="AB383" s="152"/>
      <c r="AC383" s="347"/>
      <c r="AD383" s="152"/>
      <c r="AE383" s="152"/>
      <c r="AF383" s="152"/>
      <c r="AG383" s="152"/>
      <c r="AH383" s="152"/>
      <c r="AI383" s="152"/>
      <c r="AJ383" s="347"/>
      <c r="AK383" s="152"/>
      <c r="AL383" s="152"/>
      <c r="AM383" s="295"/>
      <c r="AN383" s="228"/>
      <c r="AO383" s="228"/>
      <c r="AP383" s="228"/>
      <c r="AQ383" s="228"/>
      <c r="AR383" s="228"/>
      <c r="AS383" s="348"/>
      <c r="AT383" s="264">
        <f t="shared" si="282"/>
        <v>0</v>
      </c>
      <c r="AU383" s="259"/>
      <c r="AV383" s="265">
        <f t="shared" si="296"/>
        <v>0</v>
      </c>
      <c r="AX383" s="265">
        <f t="shared" si="300"/>
        <v>0</v>
      </c>
      <c r="AZ383" s="492">
        <f t="shared" si="297"/>
        <v>0</v>
      </c>
      <c r="BB383" s="492">
        <f t="shared" si="298"/>
        <v>0</v>
      </c>
      <c r="BD383" s="265">
        <f t="shared" si="301"/>
        <v>0</v>
      </c>
      <c r="BE383" s="105"/>
      <c r="BF383" s="105"/>
      <c r="BG383" s="105"/>
      <c r="BH383" s="105"/>
      <c r="BI383" s="105"/>
      <c r="BJ383" s="105"/>
    </row>
    <row r="384" spans="2:62" ht="20.100000000000001" hidden="1" customHeight="1" outlineLevel="1">
      <c r="B384" s="100"/>
      <c r="C384" s="908"/>
      <c r="D384" s="909"/>
      <c r="E384" s="909"/>
      <c r="F384" s="910"/>
      <c r="G384" s="890"/>
      <c r="H384" s="891"/>
      <c r="I384" s="152"/>
      <c r="J384" s="152"/>
      <c r="K384" s="152"/>
      <c r="L384" s="152"/>
      <c r="M384" s="152"/>
      <c r="N384" s="152"/>
      <c r="O384" s="152"/>
      <c r="P384" s="153"/>
      <c r="Q384" s="153"/>
      <c r="R384" s="156">
        <f t="shared" si="292"/>
        <v>0</v>
      </c>
      <c r="S384" s="156">
        <f t="shared" si="293"/>
        <v>0</v>
      </c>
      <c r="U384" s="157">
        <f t="shared" si="299"/>
        <v>0</v>
      </c>
      <c r="W384" s="152"/>
      <c r="X384" s="152"/>
      <c r="Y384" s="152"/>
      <c r="Z384" s="152"/>
      <c r="AA384" s="152"/>
      <c r="AB384" s="152"/>
      <c r="AC384" s="347"/>
      <c r="AD384" s="152"/>
      <c r="AE384" s="152"/>
      <c r="AF384" s="152"/>
      <c r="AG384" s="152"/>
      <c r="AH384" s="152"/>
      <c r="AI384" s="152"/>
      <c r="AJ384" s="347"/>
      <c r="AK384" s="152"/>
      <c r="AL384" s="152"/>
      <c r="AM384" s="295"/>
      <c r="AN384" s="228"/>
      <c r="AO384" s="228"/>
      <c r="AP384" s="228"/>
      <c r="AQ384" s="228"/>
      <c r="AR384" s="228"/>
      <c r="AS384" s="348"/>
      <c r="AT384" s="264">
        <f t="shared" si="282"/>
        <v>0</v>
      </c>
      <c r="AU384" s="259"/>
      <c r="AV384" s="265">
        <f t="shared" si="296"/>
        <v>0</v>
      </c>
      <c r="AX384" s="265">
        <f t="shared" si="300"/>
        <v>0</v>
      </c>
      <c r="AZ384" s="492">
        <f t="shared" si="297"/>
        <v>0</v>
      </c>
      <c r="BB384" s="492">
        <f t="shared" si="298"/>
        <v>0</v>
      </c>
      <c r="BD384" s="265">
        <f t="shared" si="301"/>
        <v>0</v>
      </c>
      <c r="BE384" s="105"/>
      <c r="BF384" s="105"/>
      <c r="BG384" s="105"/>
      <c r="BH384" s="105"/>
      <c r="BI384" s="105"/>
      <c r="BJ384" s="105"/>
    </row>
    <row r="385" spans="2:62" ht="9.9499999999999993" hidden="1" customHeight="1" outlineLevel="1">
      <c r="B385" s="101"/>
      <c r="C385" s="208"/>
      <c r="D385" s="208"/>
      <c r="E385" s="208"/>
      <c r="F385" s="208"/>
      <c r="G385" s="237"/>
      <c r="H385" s="207"/>
      <c r="I385" s="257"/>
      <c r="J385" s="257"/>
      <c r="K385" s="257"/>
      <c r="L385" s="257"/>
      <c r="M385" s="257"/>
      <c r="N385" s="257"/>
      <c r="O385" s="257"/>
      <c r="P385" s="256"/>
      <c r="Q385" s="102"/>
      <c r="R385" s="102"/>
      <c r="S385" s="102"/>
      <c r="U385" s="98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Z385" s="493"/>
      <c r="BE385" s="105"/>
      <c r="BF385" s="105"/>
      <c r="BG385" s="105"/>
      <c r="BH385" s="105"/>
      <c r="BI385" s="105"/>
      <c r="BJ385" s="105"/>
    </row>
    <row r="386" spans="2:62" ht="20.100000000000001" customHeight="1" collapsed="1">
      <c r="B386" s="8">
        <f>B369+1</f>
        <v>23</v>
      </c>
      <c r="C386" s="916"/>
      <c r="D386" s="917"/>
      <c r="E386" s="917"/>
      <c r="F386" s="918"/>
      <c r="G386" s="429"/>
      <c r="H386" s="206">
        <v>1</v>
      </c>
      <c r="I386" s="642">
        <f t="shared" ref="I386" si="302">$H386*SUM(I387:I401)</f>
        <v>0</v>
      </c>
      <c r="J386" s="643">
        <f t="shared" ref="J386:O386" si="303">$H386*SUM(J387:J401)</f>
        <v>0</v>
      </c>
      <c r="K386" s="644">
        <f t="shared" si="303"/>
        <v>0</v>
      </c>
      <c r="L386" s="645">
        <f t="shared" si="303"/>
        <v>0</v>
      </c>
      <c r="M386" s="645">
        <f t="shared" si="303"/>
        <v>0</v>
      </c>
      <c r="N386" s="644">
        <f t="shared" si="303"/>
        <v>0</v>
      </c>
      <c r="O386" s="642">
        <f t="shared" si="303"/>
        <v>0</v>
      </c>
      <c r="P386" s="209">
        <f t="shared" ref="P386:Q386" si="304">$H386*SUM(P387:P401)</f>
        <v>0</v>
      </c>
      <c r="Q386" s="210">
        <f t="shared" si="304"/>
        <v>0</v>
      </c>
      <c r="R386" s="136">
        <f t="shared" ref="R386:R401" si="305">P386*(1+Gewinn)*(1+SicherheitAngebot)</f>
        <v>0</v>
      </c>
      <c r="S386" s="137">
        <f t="shared" ref="S386:S401" si="306">Q386*(1+MGKZ)*(1+Gewinn)*(1+SicherheitAngebot)</f>
        <v>0</v>
      </c>
      <c r="U386" s="10">
        <f>I386*$I$7+J386*$J$7+K386*$K$7+L386*$L$7+M386*$M$7+N386*$N$7+O386*$O$7+R386+S386</f>
        <v>0</v>
      </c>
      <c r="W386" s="646">
        <f t="shared" ref="W386:AB386" si="307">$H386*SUM(W387:W401)</f>
        <v>0</v>
      </c>
      <c r="X386" s="647">
        <f t="shared" si="307"/>
        <v>0</v>
      </c>
      <c r="Y386" s="648">
        <f t="shared" si="307"/>
        <v>0</v>
      </c>
      <c r="Z386" s="649">
        <f t="shared" si="307"/>
        <v>0</v>
      </c>
      <c r="AA386" s="648">
        <f t="shared" si="307"/>
        <v>0</v>
      </c>
      <c r="AB386" s="646">
        <f t="shared" si="307"/>
        <v>0</v>
      </c>
      <c r="AC386" s="258"/>
      <c r="AD386" s="646">
        <f t="shared" ref="AD386:AM386" si="308">$H386*SUM(AD387:AD401)</f>
        <v>0</v>
      </c>
      <c r="AE386" s="647">
        <f t="shared" si="308"/>
        <v>0</v>
      </c>
      <c r="AF386" s="648">
        <f t="shared" si="308"/>
        <v>0</v>
      </c>
      <c r="AG386" s="649">
        <f t="shared" si="308"/>
        <v>0</v>
      </c>
      <c r="AH386" s="648">
        <f t="shared" si="308"/>
        <v>0</v>
      </c>
      <c r="AI386" s="646">
        <f t="shared" si="308"/>
        <v>0</v>
      </c>
      <c r="AJ386" s="258"/>
      <c r="AK386" s="653">
        <f t="shared" si="308"/>
        <v>0</v>
      </c>
      <c r="AL386" s="653">
        <f t="shared" si="308"/>
        <v>0</v>
      </c>
      <c r="AM386" s="653">
        <f t="shared" si="308"/>
        <v>0</v>
      </c>
      <c r="AN386" s="227">
        <f>$H386*SUM(AN387:AN401)*(1+Gewinn)*(1+SicherheitAngebot)</f>
        <v>0</v>
      </c>
      <c r="AO386" s="227">
        <f>$H386*SUM(AO387:AO401)*(1+Gewinn)*(1+SicherheitAngebot)</f>
        <v>0</v>
      </c>
      <c r="AP386" s="227">
        <f>$H386*SUM(AP387:AP401)*(1+Gewinn)*(1+SicherheitAngebot)</f>
        <v>0</v>
      </c>
      <c r="AQ386" s="227">
        <f>$H386*SUM(AQ387:AQ401)*(1+Gewinn)*(1+SicherheitAngebot)</f>
        <v>0</v>
      </c>
      <c r="AR386" s="227">
        <f>$H386*SUM(AR387:AR401)*(1+Gewinn)*(1+SicherheitAngebot)</f>
        <v>0</v>
      </c>
      <c r="AS386" s="262"/>
      <c r="AT386" s="263">
        <f t="shared" ref="AT386:AT449" si="309">((W386+AD386)*$W$7+(X386+AE386)*$X$7+(Y386+Z386+AF386+AG386)*$Z$7+(AA386+AH386)*$AA$7+(AB386+AI386)*$AB$7)*Zuschläge_IBN</f>
        <v>0</v>
      </c>
      <c r="AU386" s="259"/>
      <c r="AV386" s="491">
        <f>AK386*$AK$7+AL386*$AL$7+AM386*$AM$7+SUM(AN386:AR386)+AT386/Zuschläge_IBN+AT386</f>
        <v>0</v>
      </c>
      <c r="AX386" s="685">
        <f>U386+AV386</f>
        <v>0</v>
      </c>
      <c r="AZ386" s="490">
        <f>IF(H386&gt;0,U386/(1+SicherheitAngebot)*(1+Sicherheit),0)</f>
        <v>0</v>
      </c>
      <c r="BB386" s="490">
        <f>IF(H386&gt;0,AV386/(1+SicherheitAngebot)*(1+Sicherheit),0)</f>
        <v>0</v>
      </c>
      <c r="BD386" s="490">
        <f>AZ386+BB386</f>
        <v>0</v>
      </c>
      <c r="BE386" s="105"/>
      <c r="BF386" s="105"/>
      <c r="BG386" s="105"/>
      <c r="BH386" s="105"/>
      <c r="BI386" s="105"/>
      <c r="BJ386" s="105"/>
    </row>
    <row r="387" spans="2:62" ht="20.100000000000001" hidden="1" customHeight="1" outlineLevel="1">
      <c r="B387" s="99"/>
      <c r="C387" s="908"/>
      <c r="D387" s="909"/>
      <c r="E387" s="909"/>
      <c r="F387" s="910"/>
      <c r="G387" s="890"/>
      <c r="H387" s="901"/>
      <c r="I387" s="152"/>
      <c r="J387" s="152"/>
      <c r="K387" s="152"/>
      <c r="L387" s="152"/>
      <c r="M387" s="152"/>
      <c r="N387" s="152"/>
      <c r="O387" s="152"/>
      <c r="P387" s="153"/>
      <c r="Q387" s="153"/>
      <c r="R387" s="156">
        <f t="shared" si="305"/>
        <v>0</v>
      </c>
      <c r="S387" s="156">
        <f t="shared" si="306"/>
        <v>0</v>
      </c>
      <c r="U387" s="157">
        <f>I387*$I$7+J387*$J$7+K387*$K$7+L387*$L$7+M387*$M$7+N387*$N$7+O387*$O$7+R387+S387</f>
        <v>0</v>
      </c>
      <c r="W387" s="152"/>
      <c r="X387" s="152"/>
      <c r="Y387" s="152"/>
      <c r="Z387" s="152"/>
      <c r="AA387" s="152"/>
      <c r="AB387" s="152"/>
      <c r="AC387" s="347"/>
      <c r="AD387" s="152"/>
      <c r="AE387" s="152"/>
      <c r="AF387" s="152"/>
      <c r="AG387" s="152"/>
      <c r="AH387" s="152"/>
      <c r="AI387" s="152"/>
      <c r="AJ387" s="347"/>
      <c r="AK387" s="152"/>
      <c r="AL387" s="152"/>
      <c r="AM387" s="295"/>
      <c r="AN387" s="228"/>
      <c r="AO387" s="228"/>
      <c r="AP387" s="228"/>
      <c r="AQ387" s="228"/>
      <c r="AR387" s="228"/>
      <c r="AS387" s="348"/>
      <c r="AT387" s="264">
        <f t="shared" si="309"/>
        <v>0</v>
      </c>
      <c r="AU387" s="259"/>
      <c r="AV387" s="265">
        <f t="shared" ref="AV387:AV401" si="310">AK387*$AK$7+AL387*$AL$7+AM387*$AM$7+SUM(AN387:AR387)*(1+Gewinn)*(1+SicherheitAngebot)+AT387/Zuschläge_IBN+AT387</f>
        <v>0</v>
      </c>
      <c r="AX387" s="265">
        <f>U387+AV387</f>
        <v>0</v>
      </c>
      <c r="AZ387" s="492">
        <f t="shared" ref="AZ387:AZ401" si="311">U387/(1+SicherheitAngebot)*(1+Sicherheit)</f>
        <v>0</v>
      </c>
      <c r="BB387" s="492">
        <f t="shared" ref="BB387:BB401" si="312">AV387/(1+SicherheitAngebot)*(1+Sicherheit)</f>
        <v>0</v>
      </c>
      <c r="BD387" s="265">
        <f>AZ387+BB387</f>
        <v>0</v>
      </c>
      <c r="BE387" s="105"/>
      <c r="BF387" s="105"/>
      <c r="BG387" s="105"/>
      <c r="BH387" s="105"/>
      <c r="BI387" s="105"/>
      <c r="BJ387" s="105"/>
    </row>
    <row r="388" spans="2:62" ht="20.100000000000001" hidden="1" customHeight="1" outlineLevel="1">
      <c r="B388" s="100"/>
      <c r="C388" s="908"/>
      <c r="D388" s="909"/>
      <c r="E388" s="909"/>
      <c r="F388" s="910"/>
      <c r="G388" s="890"/>
      <c r="H388" s="891"/>
      <c r="I388" s="152"/>
      <c r="J388" s="152"/>
      <c r="K388" s="152"/>
      <c r="L388" s="152"/>
      <c r="M388" s="152"/>
      <c r="N388" s="152"/>
      <c r="O388" s="152"/>
      <c r="P388" s="153"/>
      <c r="Q388" s="153"/>
      <c r="R388" s="156">
        <f t="shared" si="305"/>
        <v>0</v>
      </c>
      <c r="S388" s="156">
        <f t="shared" si="306"/>
        <v>0</v>
      </c>
      <c r="U388" s="157">
        <f t="shared" ref="U388:U401" si="313">I388*$I$7+J388*$J$7+K388*$K$7+L388*$L$7+M388*$M$7+N388*$N$7+O388*$O$7+R388+S388</f>
        <v>0</v>
      </c>
      <c r="W388" s="152"/>
      <c r="X388" s="152"/>
      <c r="Y388" s="152"/>
      <c r="Z388" s="152"/>
      <c r="AA388" s="152"/>
      <c r="AB388" s="152"/>
      <c r="AC388" s="347"/>
      <c r="AD388" s="152"/>
      <c r="AE388" s="152"/>
      <c r="AF388" s="152"/>
      <c r="AG388" s="152"/>
      <c r="AH388" s="152"/>
      <c r="AI388" s="152"/>
      <c r="AJ388" s="347"/>
      <c r="AK388" s="152"/>
      <c r="AL388" s="152"/>
      <c r="AM388" s="295"/>
      <c r="AN388" s="228"/>
      <c r="AO388" s="228"/>
      <c r="AP388" s="228"/>
      <c r="AQ388" s="228"/>
      <c r="AR388" s="228"/>
      <c r="AS388" s="348"/>
      <c r="AT388" s="264">
        <f t="shared" si="309"/>
        <v>0</v>
      </c>
      <c r="AU388" s="259"/>
      <c r="AV388" s="265">
        <f t="shared" si="310"/>
        <v>0</v>
      </c>
      <c r="AX388" s="265">
        <f t="shared" ref="AX388:AX401" si="314">U388+AV388</f>
        <v>0</v>
      </c>
      <c r="AZ388" s="492">
        <f t="shared" si="311"/>
        <v>0</v>
      </c>
      <c r="BB388" s="492">
        <f t="shared" si="312"/>
        <v>0</v>
      </c>
      <c r="BD388" s="265">
        <f t="shared" ref="BD388:BD401" si="315">AZ388+BB388</f>
        <v>0</v>
      </c>
      <c r="BE388" s="105"/>
      <c r="BF388" s="105"/>
      <c r="BG388" s="105"/>
      <c r="BH388" s="105"/>
      <c r="BI388" s="105"/>
      <c r="BJ388" s="105"/>
    </row>
    <row r="389" spans="2:62" ht="20.100000000000001" hidden="1" customHeight="1" outlineLevel="1">
      <c r="B389" s="100"/>
      <c r="C389" s="908"/>
      <c r="D389" s="909"/>
      <c r="E389" s="909"/>
      <c r="F389" s="910"/>
      <c r="G389" s="890"/>
      <c r="H389" s="891"/>
      <c r="I389" s="152"/>
      <c r="J389" s="152"/>
      <c r="K389" s="152"/>
      <c r="L389" s="152"/>
      <c r="M389" s="152"/>
      <c r="N389" s="152"/>
      <c r="O389" s="152"/>
      <c r="P389" s="153"/>
      <c r="Q389" s="153"/>
      <c r="R389" s="156">
        <f t="shared" si="305"/>
        <v>0</v>
      </c>
      <c r="S389" s="156">
        <f t="shared" si="306"/>
        <v>0</v>
      </c>
      <c r="U389" s="157">
        <f t="shared" si="313"/>
        <v>0</v>
      </c>
      <c r="W389" s="152"/>
      <c r="X389" s="152"/>
      <c r="Y389" s="152"/>
      <c r="Z389" s="152"/>
      <c r="AA389" s="152"/>
      <c r="AB389" s="152"/>
      <c r="AC389" s="347"/>
      <c r="AD389" s="152"/>
      <c r="AE389" s="152"/>
      <c r="AF389" s="152"/>
      <c r="AG389" s="152"/>
      <c r="AH389" s="152"/>
      <c r="AI389" s="152"/>
      <c r="AJ389" s="347"/>
      <c r="AK389" s="152"/>
      <c r="AL389" s="152"/>
      <c r="AM389" s="295"/>
      <c r="AN389" s="228"/>
      <c r="AO389" s="228"/>
      <c r="AP389" s="228"/>
      <c r="AQ389" s="228"/>
      <c r="AR389" s="228"/>
      <c r="AS389" s="348"/>
      <c r="AT389" s="264">
        <f t="shared" si="309"/>
        <v>0</v>
      </c>
      <c r="AU389" s="259"/>
      <c r="AV389" s="265">
        <f t="shared" si="310"/>
        <v>0</v>
      </c>
      <c r="AX389" s="265">
        <f t="shared" si="314"/>
        <v>0</v>
      </c>
      <c r="AZ389" s="492">
        <f t="shared" si="311"/>
        <v>0</v>
      </c>
      <c r="BB389" s="492">
        <f t="shared" si="312"/>
        <v>0</v>
      </c>
      <c r="BD389" s="265">
        <f t="shared" si="315"/>
        <v>0</v>
      </c>
      <c r="BE389" s="105"/>
      <c r="BF389" s="105"/>
      <c r="BG389" s="105"/>
      <c r="BH389" s="105"/>
      <c r="BI389" s="105"/>
      <c r="BJ389" s="105"/>
    </row>
    <row r="390" spans="2:62" ht="20.100000000000001" hidden="1" customHeight="1" outlineLevel="1">
      <c r="B390" s="100"/>
      <c r="C390" s="908"/>
      <c r="D390" s="909"/>
      <c r="E390" s="909"/>
      <c r="F390" s="910"/>
      <c r="G390" s="890"/>
      <c r="H390" s="891"/>
      <c r="I390" s="152"/>
      <c r="J390" s="152"/>
      <c r="K390" s="152"/>
      <c r="L390" s="152"/>
      <c r="M390" s="152"/>
      <c r="N390" s="152"/>
      <c r="O390" s="152"/>
      <c r="P390" s="153"/>
      <c r="Q390" s="153"/>
      <c r="R390" s="156">
        <f t="shared" si="305"/>
        <v>0</v>
      </c>
      <c r="S390" s="156">
        <f t="shared" si="306"/>
        <v>0</v>
      </c>
      <c r="U390" s="157">
        <f t="shared" si="313"/>
        <v>0</v>
      </c>
      <c r="W390" s="152"/>
      <c r="X390" s="152"/>
      <c r="Y390" s="152"/>
      <c r="Z390" s="152"/>
      <c r="AA390" s="152"/>
      <c r="AB390" s="152"/>
      <c r="AC390" s="347"/>
      <c r="AD390" s="152"/>
      <c r="AE390" s="152"/>
      <c r="AF390" s="152"/>
      <c r="AG390" s="152"/>
      <c r="AH390" s="152"/>
      <c r="AI390" s="152"/>
      <c r="AJ390" s="347"/>
      <c r="AK390" s="152"/>
      <c r="AL390" s="152"/>
      <c r="AM390" s="295"/>
      <c r="AN390" s="228"/>
      <c r="AO390" s="228"/>
      <c r="AP390" s="228"/>
      <c r="AQ390" s="228"/>
      <c r="AR390" s="228"/>
      <c r="AS390" s="348"/>
      <c r="AT390" s="264">
        <f t="shared" si="309"/>
        <v>0</v>
      </c>
      <c r="AU390" s="259"/>
      <c r="AV390" s="265">
        <f t="shared" si="310"/>
        <v>0</v>
      </c>
      <c r="AX390" s="265">
        <f t="shared" si="314"/>
        <v>0</v>
      </c>
      <c r="AZ390" s="492">
        <f t="shared" si="311"/>
        <v>0</v>
      </c>
      <c r="BB390" s="492">
        <f t="shared" si="312"/>
        <v>0</v>
      </c>
      <c r="BD390" s="265">
        <f t="shared" si="315"/>
        <v>0</v>
      </c>
      <c r="BE390" s="105"/>
      <c r="BF390" s="105"/>
      <c r="BG390" s="105"/>
      <c r="BH390" s="105"/>
      <c r="BI390" s="105"/>
      <c r="BJ390" s="105"/>
    </row>
    <row r="391" spans="2:62" ht="20.100000000000001" hidden="1" customHeight="1" outlineLevel="1">
      <c r="B391" s="100"/>
      <c r="C391" s="908"/>
      <c r="D391" s="909"/>
      <c r="E391" s="909"/>
      <c r="F391" s="910"/>
      <c r="G391" s="890"/>
      <c r="H391" s="891"/>
      <c r="I391" s="152"/>
      <c r="J391" s="152"/>
      <c r="K391" s="152"/>
      <c r="L391" s="152"/>
      <c r="M391" s="152"/>
      <c r="N391" s="152"/>
      <c r="O391" s="152"/>
      <c r="P391" s="153"/>
      <c r="Q391" s="153"/>
      <c r="R391" s="156">
        <f t="shared" si="305"/>
        <v>0</v>
      </c>
      <c r="S391" s="156">
        <f t="shared" si="306"/>
        <v>0</v>
      </c>
      <c r="U391" s="157">
        <f t="shared" si="313"/>
        <v>0</v>
      </c>
      <c r="W391" s="152"/>
      <c r="X391" s="152"/>
      <c r="Y391" s="152"/>
      <c r="Z391" s="152"/>
      <c r="AA391" s="152"/>
      <c r="AB391" s="152"/>
      <c r="AC391" s="347"/>
      <c r="AD391" s="152"/>
      <c r="AE391" s="152"/>
      <c r="AF391" s="152"/>
      <c r="AG391" s="152"/>
      <c r="AH391" s="152"/>
      <c r="AI391" s="152"/>
      <c r="AJ391" s="347"/>
      <c r="AK391" s="152"/>
      <c r="AL391" s="152"/>
      <c r="AM391" s="295"/>
      <c r="AN391" s="228"/>
      <c r="AO391" s="228"/>
      <c r="AP391" s="228"/>
      <c r="AQ391" s="228"/>
      <c r="AR391" s="228"/>
      <c r="AS391" s="348"/>
      <c r="AT391" s="264">
        <f t="shared" si="309"/>
        <v>0</v>
      </c>
      <c r="AU391" s="259"/>
      <c r="AV391" s="265">
        <f t="shared" si="310"/>
        <v>0</v>
      </c>
      <c r="AX391" s="265">
        <f t="shared" si="314"/>
        <v>0</v>
      </c>
      <c r="AZ391" s="492">
        <f t="shared" si="311"/>
        <v>0</v>
      </c>
      <c r="BB391" s="492">
        <f t="shared" si="312"/>
        <v>0</v>
      </c>
      <c r="BD391" s="265">
        <f t="shared" si="315"/>
        <v>0</v>
      </c>
      <c r="BE391" s="105"/>
      <c r="BF391" s="105"/>
      <c r="BG391" s="105"/>
      <c r="BH391" s="105"/>
      <c r="BI391" s="105"/>
      <c r="BJ391" s="105"/>
    </row>
    <row r="392" spans="2:62" ht="20.100000000000001" hidden="1" customHeight="1" outlineLevel="1">
      <c r="B392" s="100"/>
      <c r="C392" s="908"/>
      <c r="D392" s="909"/>
      <c r="E392" s="909"/>
      <c r="F392" s="910"/>
      <c r="G392" s="890"/>
      <c r="H392" s="891"/>
      <c r="I392" s="152"/>
      <c r="J392" s="152"/>
      <c r="K392" s="152"/>
      <c r="L392" s="152"/>
      <c r="M392" s="152"/>
      <c r="N392" s="152"/>
      <c r="O392" s="152"/>
      <c r="P392" s="153"/>
      <c r="Q392" s="153"/>
      <c r="R392" s="156">
        <f t="shared" si="305"/>
        <v>0</v>
      </c>
      <c r="S392" s="156">
        <f t="shared" si="306"/>
        <v>0</v>
      </c>
      <c r="U392" s="157">
        <f t="shared" si="313"/>
        <v>0</v>
      </c>
      <c r="W392" s="152"/>
      <c r="X392" s="152"/>
      <c r="Y392" s="152"/>
      <c r="Z392" s="152"/>
      <c r="AA392" s="152"/>
      <c r="AB392" s="152"/>
      <c r="AC392" s="347"/>
      <c r="AD392" s="152"/>
      <c r="AE392" s="152"/>
      <c r="AF392" s="152"/>
      <c r="AG392" s="152"/>
      <c r="AH392" s="152"/>
      <c r="AI392" s="152"/>
      <c r="AJ392" s="347"/>
      <c r="AK392" s="152"/>
      <c r="AL392" s="152"/>
      <c r="AM392" s="295"/>
      <c r="AN392" s="228"/>
      <c r="AO392" s="228"/>
      <c r="AP392" s="228"/>
      <c r="AQ392" s="228"/>
      <c r="AR392" s="228"/>
      <c r="AS392" s="348"/>
      <c r="AT392" s="264">
        <f t="shared" si="309"/>
        <v>0</v>
      </c>
      <c r="AU392" s="259"/>
      <c r="AV392" s="265">
        <f t="shared" si="310"/>
        <v>0</v>
      </c>
      <c r="AX392" s="265">
        <f t="shared" si="314"/>
        <v>0</v>
      </c>
      <c r="AZ392" s="492">
        <f t="shared" si="311"/>
        <v>0</v>
      </c>
      <c r="BB392" s="492">
        <f t="shared" si="312"/>
        <v>0</v>
      </c>
      <c r="BD392" s="265">
        <f t="shared" si="315"/>
        <v>0</v>
      </c>
      <c r="BE392" s="105"/>
      <c r="BF392" s="105"/>
      <c r="BG392" s="105"/>
      <c r="BH392" s="105"/>
      <c r="BI392" s="105"/>
      <c r="BJ392" s="105"/>
    </row>
    <row r="393" spans="2:62" ht="20.100000000000001" hidden="1" customHeight="1" outlineLevel="1">
      <c r="B393" s="100"/>
      <c r="C393" s="908"/>
      <c r="D393" s="909"/>
      <c r="E393" s="909"/>
      <c r="F393" s="910"/>
      <c r="G393" s="890"/>
      <c r="H393" s="891"/>
      <c r="I393" s="152"/>
      <c r="J393" s="152"/>
      <c r="K393" s="152"/>
      <c r="L393" s="152"/>
      <c r="M393" s="152"/>
      <c r="N393" s="152"/>
      <c r="O393" s="152"/>
      <c r="P393" s="153"/>
      <c r="Q393" s="153"/>
      <c r="R393" s="156">
        <f t="shared" si="305"/>
        <v>0</v>
      </c>
      <c r="S393" s="156">
        <f t="shared" si="306"/>
        <v>0</v>
      </c>
      <c r="U393" s="157">
        <f t="shared" si="313"/>
        <v>0</v>
      </c>
      <c r="W393" s="152"/>
      <c r="X393" s="152"/>
      <c r="Y393" s="152"/>
      <c r="Z393" s="152"/>
      <c r="AA393" s="152"/>
      <c r="AB393" s="152"/>
      <c r="AC393" s="347"/>
      <c r="AD393" s="152"/>
      <c r="AE393" s="152"/>
      <c r="AF393" s="152"/>
      <c r="AG393" s="152"/>
      <c r="AH393" s="152"/>
      <c r="AI393" s="152"/>
      <c r="AJ393" s="347"/>
      <c r="AK393" s="152"/>
      <c r="AL393" s="152"/>
      <c r="AM393" s="295"/>
      <c r="AN393" s="228"/>
      <c r="AO393" s="228"/>
      <c r="AP393" s="228"/>
      <c r="AQ393" s="228"/>
      <c r="AR393" s="228"/>
      <c r="AS393" s="348"/>
      <c r="AT393" s="264">
        <f t="shared" si="309"/>
        <v>0</v>
      </c>
      <c r="AU393" s="259"/>
      <c r="AV393" s="265">
        <f t="shared" si="310"/>
        <v>0</v>
      </c>
      <c r="AX393" s="265">
        <f t="shared" si="314"/>
        <v>0</v>
      </c>
      <c r="AZ393" s="492">
        <f t="shared" si="311"/>
        <v>0</v>
      </c>
      <c r="BB393" s="492">
        <f t="shared" si="312"/>
        <v>0</v>
      </c>
      <c r="BD393" s="265">
        <f t="shared" si="315"/>
        <v>0</v>
      </c>
      <c r="BE393" s="105"/>
      <c r="BF393" s="105"/>
      <c r="BG393" s="105"/>
      <c r="BH393" s="105"/>
      <c r="BI393" s="105"/>
      <c r="BJ393" s="105"/>
    </row>
    <row r="394" spans="2:62" ht="20.100000000000001" hidden="1" customHeight="1" outlineLevel="1">
      <c r="B394" s="100"/>
      <c r="C394" s="908"/>
      <c r="D394" s="909"/>
      <c r="E394" s="909"/>
      <c r="F394" s="910"/>
      <c r="G394" s="890"/>
      <c r="H394" s="891"/>
      <c r="I394" s="152"/>
      <c r="J394" s="152"/>
      <c r="K394" s="152"/>
      <c r="L394" s="152"/>
      <c r="M394" s="152"/>
      <c r="N394" s="152"/>
      <c r="O394" s="152"/>
      <c r="P394" s="153"/>
      <c r="Q394" s="153"/>
      <c r="R394" s="156">
        <f t="shared" si="305"/>
        <v>0</v>
      </c>
      <c r="S394" s="156">
        <f t="shared" si="306"/>
        <v>0</v>
      </c>
      <c r="U394" s="157">
        <f t="shared" si="313"/>
        <v>0</v>
      </c>
      <c r="W394" s="152"/>
      <c r="X394" s="152"/>
      <c r="Y394" s="152"/>
      <c r="Z394" s="152"/>
      <c r="AA394" s="152"/>
      <c r="AB394" s="152"/>
      <c r="AC394" s="347"/>
      <c r="AD394" s="152"/>
      <c r="AE394" s="152"/>
      <c r="AF394" s="152"/>
      <c r="AG394" s="152"/>
      <c r="AH394" s="152"/>
      <c r="AI394" s="152"/>
      <c r="AJ394" s="347"/>
      <c r="AK394" s="152"/>
      <c r="AL394" s="152"/>
      <c r="AM394" s="295"/>
      <c r="AN394" s="228"/>
      <c r="AO394" s="228"/>
      <c r="AP394" s="228"/>
      <c r="AQ394" s="228"/>
      <c r="AR394" s="228"/>
      <c r="AS394" s="348"/>
      <c r="AT394" s="264">
        <f t="shared" si="309"/>
        <v>0</v>
      </c>
      <c r="AU394" s="259"/>
      <c r="AV394" s="265">
        <f t="shared" si="310"/>
        <v>0</v>
      </c>
      <c r="AX394" s="265">
        <f t="shared" si="314"/>
        <v>0</v>
      </c>
      <c r="AZ394" s="492">
        <f t="shared" si="311"/>
        <v>0</v>
      </c>
      <c r="BB394" s="492">
        <f t="shared" si="312"/>
        <v>0</v>
      </c>
      <c r="BD394" s="265">
        <f t="shared" si="315"/>
        <v>0</v>
      </c>
      <c r="BE394" s="105"/>
      <c r="BF394" s="105"/>
      <c r="BG394" s="105"/>
      <c r="BH394" s="105"/>
      <c r="BI394" s="105"/>
      <c r="BJ394" s="105"/>
    </row>
    <row r="395" spans="2:62" ht="20.100000000000001" hidden="1" customHeight="1" outlineLevel="1">
      <c r="B395" s="100"/>
      <c r="C395" s="908"/>
      <c r="D395" s="909"/>
      <c r="E395" s="909"/>
      <c r="F395" s="910"/>
      <c r="G395" s="890"/>
      <c r="H395" s="891"/>
      <c r="I395" s="152"/>
      <c r="J395" s="152"/>
      <c r="K395" s="152"/>
      <c r="L395" s="152"/>
      <c r="M395" s="152"/>
      <c r="N395" s="152"/>
      <c r="O395" s="152"/>
      <c r="P395" s="153"/>
      <c r="Q395" s="153"/>
      <c r="R395" s="156">
        <f t="shared" si="305"/>
        <v>0</v>
      </c>
      <c r="S395" s="156">
        <f t="shared" si="306"/>
        <v>0</v>
      </c>
      <c r="U395" s="157">
        <f t="shared" si="313"/>
        <v>0</v>
      </c>
      <c r="W395" s="152"/>
      <c r="X395" s="152"/>
      <c r="Y395" s="152"/>
      <c r="Z395" s="152"/>
      <c r="AA395" s="152"/>
      <c r="AB395" s="152"/>
      <c r="AC395" s="347"/>
      <c r="AD395" s="152"/>
      <c r="AE395" s="152"/>
      <c r="AF395" s="152"/>
      <c r="AG395" s="152"/>
      <c r="AH395" s="152"/>
      <c r="AI395" s="152"/>
      <c r="AJ395" s="347"/>
      <c r="AK395" s="152"/>
      <c r="AL395" s="152"/>
      <c r="AM395" s="295"/>
      <c r="AN395" s="228"/>
      <c r="AO395" s="228"/>
      <c r="AP395" s="228"/>
      <c r="AQ395" s="228"/>
      <c r="AR395" s="228"/>
      <c r="AS395" s="348"/>
      <c r="AT395" s="264">
        <f t="shared" si="309"/>
        <v>0</v>
      </c>
      <c r="AU395" s="259"/>
      <c r="AV395" s="265">
        <f t="shared" si="310"/>
        <v>0</v>
      </c>
      <c r="AX395" s="265">
        <f t="shared" si="314"/>
        <v>0</v>
      </c>
      <c r="AZ395" s="492">
        <f t="shared" si="311"/>
        <v>0</v>
      </c>
      <c r="BB395" s="492">
        <f t="shared" si="312"/>
        <v>0</v>
      </c>
      <c r="BD395" s="265">
        <f t="shared" si="315"/>
        <v>0</v>
      </c>
      <c r="BE395" s="105"/>
      <c r="BF395" s="105"/>
      <c r="BG395" s="105"/>
      <c r="BH395" s="105"/>
      <c r="BI395" s="105"/>
      <c r="BJ395" s="105"/>
    </row>
    <row r="396" spans="2:62" ht="20.100000000000001" hidden="1" customHeight="1" outlineLevel="1">
      <c r="B396" s="100"/>
      <c r="C396" s="908"/>
      <c r="D396" s="909"/>
      <c r="E396" s="909"/>
      <c r="F396" s="910"/>
      <c r="G396" s="890"/>
      <c r="H396" s="891"/>
      <c r="I396" s="152"/>
      <c r="J396" s="152"/>
      <c r="K396" s="152"/>
      <c r="L396" s="152"/>
      <c r="M396" s="152"/>
      <c r="N396" s="152"/>
      <c r="O396" s="152"/>
      <c r="P396" s="153"/>
      <c r="Q396" s="153"/>
      <c r="R396" s="156">
        <f t="shared" si="305"/>
        <v>0</v>
      </c>
      <c r="S396" s="156">
        <f t="shared" si="306"/>
        <v>0</v>
      </c>
      <c r="U396" s="157">
        <f t="shared" si="313"/>
        <v>0</v>
      </c>
      <c r="W396" s="152"/>
      <c r="X396" s="152"/>
      <c r="Y396" s="152"/>
      <c r="Z396" s="152"/>
      <c r="AA396" s="152"/>
      <c r="AB396" s="152"/>
      <c r="AC396" s="347"/>
      <c r="AD396" s="152"/>
      <c r="AE396" s="152"/>
      <c r="AF396" s="152"/>
      <c r="AG396" s="152"/>
      <c r="AH396" s="152"/>
      <c r="AI396" s="152"/>
      <c r="AJ396" s="347"/>
      <c r="AK396" s="152"/>
      <c r="AL396" s="152"/>
      <c r="AM396" s="295"/>
      <c r="AN396" s="228"/>
      <c r="AO396" s="228"/>
      <c r="AP396" s="228"/>
      <c r="AQ396" s="228"/>
      <c r="AR396" s="228"/>
      <c r="AS396" s="348"/>
      <c r="AT396" s="264">
        <f t="shared" si="309"/>
        <v>0</v>
      </c>
      <c r="AU396" s="259"/>
      <c r="AV396" s="265">
        <f t="shared" si="310"/>
        <v>0</v>
      </c>
      <c r="AX396" s="265">
        <f t="shared" si="314"/>
        <v>0</v>
      </c>
      <c r="AZ396" s="492">
        <f t="shared" si="311"/>
        <v>0</v>
      </c>
      <c r="BB396" s="492">
        <f t="shared" si="312"/>
        <v>0</v>
      </c>
      <c r="BD396" s="265">
        <f t="shared" si="315"/>
        <v>0</v>
      </c>
      <c r="BE396" s="105"/>
      <c r="BF396" s="105"/>
      <c r="BG396" s="105"/>
      <c r="BH396" s="105"/>
      <c r="BI396" s="105"/>
      <c r="BJ396" s="105"/>
    </row>
    <row r="397" spans="2:62" ht="20.100000000000001" hidden="1" customHeight="1" outlineLevel="1">
      <c r="B397" s="100"/>
      <c r="C397" s="908"/>
      <c r="D397" s="909"/>
      <c r="E397" s="909"/>
      <c r="F397" s="910"/>
      <c r="G397" s="890"/>
      <c r="H397" s="891"/>
      <c r="I397" s="152"/>
      <c r="J397" s="152"/>
      <c r="K397" s="152"/>
      <c r="L397" s="152"/>
      <c r="M397" s="152"/>
      <c r="N397" s="152"/>
      <c r="O397" s="152"/>
      <c r="P397" s="153"/>
      <c r="Q397" s="153"/>
      <c r="R397" s="156">
        <f t="shared" si="305"/>
        <v>0</v>
      </c>
      <c r="S397" s="156">
        <f t="shared" si="306"/>
        <v>0</v>
      </c>
      <c r="U397" s="157">
        <f t="shared" si="313"/>
        <v>0</v>
      </c>
      <c r="W397" s="152"/>
      <c r="X397" s="152"/>
      <c r="Y397" s="152"/>
      <c r="Z397" s="152"/>
      <c r="AA397" s="152"/>
      <c r="AB397" s="152"/>
      <c r="AC397" s="347"/>
      <c r="AD397" s="152"/>
      <c r="AE397" s="152"/>
      <c r="AF397" s="152"/>
      <c r="AG397" s="152"/>
      <c r="AH397" s="152"/>
      <c r="AI397" s="152"/>
      <c r="AJ397" s="347"/>
      <c r="AK397" s="152"/>
      <c r="AL397" s="152"/>
      <c r="AM397" s="295"/>
      <c r="AN397" s="228"/>
      <c r="AO397" s="228"/>
      <c r="AP397" s="228"/>
      <c r="AQ397" s="228"/>
      <c r="AR397" s="228"/>
      <c r="AS397" s="348"/>
      <c r="AT397" s="264">
        <f t="shared" si="309"/>
        <v>0</v>
      </c>
      <c r="AU397" s="259"/>
      <c r="AV397" s="265">
        <f t="shared" si="310"/>
        <v>0</v>
      </c>
      <c r="AX397" s="265">
        <f t="shared" si="314"/>
        <v>0</v>
      </c>
      <c r="AZ397" s="492">
        <f t="shared" si="311"/>
        <v>0</v>
      </c>
      <c r="BB397" s="492">
        <f t="shared" si="312"/>
        <v>0</v>
      </c>
      <c r="BD397" s="265">
        <f t="shared" si="315"/>
        <v>0</v>
      </c>
      <c r="BE397" s="105"/>
      <c r="BF397" s="105"/>
      <c r="BG397" s="105"/>
      <c r="BH397" s="105"/>
      <c r="BI397" s="105"/>
      <c r="BJ397" s="105"/>
    </row>
    <row r="398" spans="2:62" ht="20.100000000000001" hidden="1" customHeight="1" outlineLevel="1">
      <c r="B398" s="100"/>
      <c r="C398" s="908"/>
      <c r="D398" s="909"/>
      <c r="E398" s="909"/>
      <c r="F398" s="910"/>
      <c r="G398" s="890"/>
      <c r="H398" s="891"/>
      <c r="I398" s="152"/>
      <c r="J398" s="152"/>
      <c r="K398" s="152"/>
      <c r="L398" s="152"/>
      <c r="M398" s="152"/>
      <c r="N398" s="152"/>
      <c r="O398" s="152"/>
      <c r="P398" s="153"/>
      <c r="Q398" s="153"/>
      <c r="R398" s="156">
        <f t="shared" si="305"/>
        <v>0</v>
      </c>
      <c r="S398" s="156">
        <f t="shared" si="306"/>
        <v>0</v>
      </c>
      <c r="U398" s="157">
        <f t="shared" si="313"/>
        <v>0</v>
      </c>
      <c r="W398" s="152"/>
      <c r="X398" s="152"/>
      <c r="Y398" s="152"/>
      <c r="Z398" s="152"/>
      <c r="AA398" s="152"/>
      <c r="AB398" s="152"/>
      <c r="AC398" s="347"/>
      <c r="AD398" s="152"/>
      <c r="AE398" s="152"/>
      <c r="AF398" s="152"/>
      <c r="AG398" s="152"/>
      <c r="AH398" s="152"/>
      <c r="AI398" s="152"/>
      <c r="AJ398" s="347"/>
      <c r="AK398" s="152"/>
      <c r="AL398" s="152"/>
      <c r="AM398" s="295"/>
      <c r="AN398" s="228"/>
      <c r="AO398" s="228"/>
      <c r="AP398" s="228"/>
      <c r="AQ398" s="228"/>
      <c r="AR398" s="228"/>
      <c r="AS398" s="348"/>
      <c r="AT398" s="264">
        <f t="shared" si="309"/>
        <v>0</v>
      </c>
      <c r="AU398" s="259"/>
      <c r="AV398" s="265">
        <f t="shared" si="310"/>
        <v>0</v>
      </c>
      <c r="AX398" s="265">
        <f t="shared" si="314"/>
        <v>0</v>
      </c>
      <c r="AZ398" s="492">
        <f t="shared" si="311"/>
        <v>0</v>
      </c>
      <c r="BB398" s="492">
        <f t="shared" si="312"/>
        <v>0</v>
      </c>
      <c r="BD398" s="265">
        <f t="shared" si="315"/>
        <v>0</v>
      </c>
      <c r="BE398" s="105"/>
      <c r="BF398" s="105"/>
      <c r="BG398" s="105"/>
      <c r="BH398" s="105"/>
      <c r="BI398" s="105"/>
      <c r="BJ398" s="105"/>
    </row>
    <row r="399" spans="2:62" ht="20.100000000000001" hidden="1" customHeight="1" outlineLevel="1">
      <c r="B399" s="100"/>
      <c r="C399" s="908"/>
      <c r="D399" s="909"/>
      <c r="E399" s="909"/>
      <c r="F399" s="910"/>
      <c r="G399" s="890"/>
      <c r="H399" s="891"/>
      <c r="I399" s="152"/>
      <c r="J399" s="152"/>
      <c r="K399" s="152"/>
      <c r="L399" s="152"/>
      <c r="M399" s="152"/>
      <c r="N399" s="152"/>
      <c r="O399" s="152"/>
      <c r="P399" s="153"/>
      <c r="Q399" s="153"/>
      <c r="R399" s="156">
        <f t="shared" si="305"/>
        <v>0</v>
      </c>
      <c r="S399" s="156">
        <f t="shared" si="306"/>
        <v>0</v>
      </c>
      <c r="U399" s="157">
        <f t="shared" si="313"/>
        <v>0</v>
      </c>
      <c r="W399" s="152"/>
      <c r="X399" s="152"/>
      <c r="Y399" s="152"/>
      <c r="Z399" s="152"/>
      <c r="AA399" s="152"/>
      <c r="AB399" s="152"/>
      <c r="AC399" s="347"/>
      <c r="AD399" s="152"/>
      <c r="AE399" s="152"/>
      <c r="AF399" s="152"/>
      <c r="AG399" s="152"/>
      <c r="AH399" s="152"/>
      <c r="AI399" s="152"/>
      <c r="AJ399" s="347"/>
      <c r="AK399" s="152"/>
      <c r="AL399" s="152"/>
      <c r="AM399" s="295"/>
      <c r="AN399" s="228"/>
      <c r="AO399" s="228"/>
      <c r="AP399" s="228"/>
      <c r="AQ399" s="228"/>
      <c r="AR399" s="228"/>
      <c r="AS399" s="348"/>
      <c r="AT399" s="264">
        <f t="shared" si="309"/>
        <v>0</v>
      </c>
      <c r="AU399" s="259"/>
      <c r="AV399" s="265">
        <f t="shared" si="310"/>
        <v>0</v>
      </c>
      <c r="AX399" s="265">
        <f t="shared" si="314"/>
        <v>0</v>
      </c>
      <c r="AZ399" s="492">
        <f t="shared" si="311"/>
        <v>0</v>
      </c>
      <c r="BB399" s="492">
        <f t="shared" si="312"/>
        <v>0</v>
      </c>
      <c r="BD399" s="265">
        <f t="shared" si="315"/>
        <v>0</v>
      </c>
      <c r="BE399" s="105"/>
      <c r="BF399" s="105"/>
      <c r="BG399" s="105"/>
      <c r="BH399" s="105"/>
      <c r="BI399" s="105"/>
      <c r="BJ399" s="105"/>
    </row>
    <row r="400" spans="2:62" ht="20.100000000000001" hidden="1" customHeight="1" outlineLevel="1">
      <c r="B400" s="100"/>
      <c r="C400" s="908"/>
      <c r="D400" s="909"/>
      <c r="E400" s="909"/>
      <c r="F400" s="910"/>
      <c r="G400" s="890"/>
      <c r="H400" s="891"/>
      <c r="I400" s="152"/>
      <c r="J400" s="152"/>
      <c r="K400" s="152"/>
      <c r="L400" s="152"/>
      <c r="M400" s="152"/>
      <c r="N400" s="152"/>
      <c r="O400" s="152"/>
      <c r="P400" s="153"/>
      <c r="Q400" s="153"/>
      <c r="R400" s="156">
        <f t="shared" si="305"/>
        <v>0</v>
      </c>
      <c r="S400" s="156">
        <f t="shared" si="306"/>
        <v>0</v>
      </c>
      <c r="U400" s="157">
        <f t="shared" si="313"/>
        <v>0</v>
      </c>
      <c r="W400" s="152"/>
      <c r="X400" s="152"/>
      <c r="Y400" s="152"/>
      <c r="Z400" s="152"/>
      <c r="AA400" s="152"/>
      <c r="AB400" s="152"/>
      <c r="AC400" s="347"/>
      <c r="AD400" s="152"/>
      <c r="AE400" s="152"/>
      <c r="AF400" s="152"/>
      <c r="AG400" s="152"/>
      <c r="AH400" s="152"/>
      <c r="AI400" s="152"/>
      <c r="AJ400" s="347"/>
      <c r="AK400" s="152"/>
      <c r="AL400" s="152"/>
      <c r="AM400" s="295"/>
      <c r="AN400" s="228"/>
      <c r="AO400" s="228"/>
      <c r="AP400" s="228"/>
      <c r="AQ400" s="228"/>
      <c r="AR400" s="228"/>
      <c r="AS400" s="348"/>
      <c r="AT400" s="264">
        <f t="shared" si="309"/>
        <v>0</v>
      </c>
      <c r="AU400" s="259"/>
      <c r="AV400" s="265">
        <f t="shared" si="310"/>
        <v>0</v>
      </c>
      <c r="AX400" s="265">
        <f t="shared" si="314"/>
        <v>0</v>
      </c>
      <c r="AZ400" s="492">
        <f t="shared" si="311"/>
        <v>0</v>
      </c>
      <c r="BB400" s="492">
        <f t="shared" si="312"/>
        <v>0</v>
      </c>
      <c r="BD400" s="265">
        <f t="shared" si="315"/>
        <v>0</v>
      </c>
      <c r="BE400" s="105"/>
      <c r="BF400" s="105"/>
      <c r="BG400" s="105"/>
      <c r="BH400" s="105"/>
      <c r="BI400" s="105"/>
      <c r="BJ400" s="105"/>
    </row>
    <row r="401" spans="2:62" ht="20.100000000000001" hidden="1" customHeight="1" outlineLevel="1">
      <c r="B401" s="100"/>
      <c r="C401" s="908"/>
      <c r="D401" s="909"/>
      <c r="E401" s="909"/>
      <c r="F401" s="910"/>
      <c r="G401" s="890"/>
      <c r="H401" s="891"/>
      <c r="I401" s="152"/>
      <c r="J401" s="152"/>
      <c r="K401" s="152"/>
      <c r="L401" s="152"/>
      <c r="M401" s="152"/>
      <c r="N401" s="152"/>
      <c r="O401" s="152"/>
      <c r="P401" s="153"/>
      <c r="Q401" s="153"/>
      <c r="R401" s="156">
        <f t="shared" si="305"/>
        <v>0</v>
      </c>
      <c r="S401" s="156">
        <f t="shared" si="306"/>
        <v>0</v>
      </c>
      <c r="U401" s="157">
        <f t="shared" si="313"/>
        <v>0</v>
      </c>
      <c r="W401" s="152"/>
      <c r="X401" s="152"/>
      <c r="Y401" s="152"/>
      <c r="Z401" s="152"/>
      <c r="AA401" s="152"/>
      <c r="AB401" s="152"/>
      <c r="AC401" s="347"/>
      <c r="AD401" s="152"/>
      <c r="AE401" s="152"/>
      <c r="AF401" s="152"/>
      <c r="AG401" s="152"/>
      <c r="AH401" s="152"/>
      <c r="AI401" s="152"/>
      <c r="AJ401" s="347"/>
      <c r="AK401" s="152"/>
      <c r="AL401" s="152"/>
      <c r="AM401" s="295"/>
      <c r="AN401" s="228"/>
      <c r="AO401" s="228"/>
      <c r="AP401" s="228"/>
      <c r="AQ401" s="228"/>
      <c r="AR401" s="228"/>
      <c r="AS401" s="348"/>
      <c r="AT401" s="264">
        <f t="shared" si="309"/>
        <v>0</v>
      </c>
      <c r="AU401" s="259"/>
      <c r="AV401" s="265">
        <f t="shared" si="310"/>
        <v>0</v>
      </c>
      <c r="AX401" s="265">
        <f t="shared" si="314"/>
        <v>0</v>
      </c>
      <c r="AZ401" s="492">
        <f t="shared" si="311"/>
        <v>0</v>
      </c>
      <c r="BB401" s="492">
        <f t="shared" si="312"/>
        <v>0</v>
      </c>
      <c r="BD401" s="265">
        <f t="shared" si="315"/>
        <v>0</v>
      </c>
      <c r="BE401" s="105"/>
      <c r="BF401" s="105"/>
      <c r="BG401" s="105"/>
      <c r="BH401" s="105"/>
      <c r="BI401" s="105"/>
      <c r="BJ401" s="105"/>
    </row>
    <row r="402" spans="2:62" ht="9.9499999999999993" hidden="1" customHeight="1" outlineLevel="1">
      <c r="B402" s="101"/>
      <c r="C402" s="208"/>
      <c r="D402" s="208"/>
      <c r="E402" s="208"/>
      <c r="F402" s="208"/>
      <c r="G402" s="237"/>
      <c r="H402" s="207"/>
      <c r="I402" s="257"/>
      <c r="J402" s="257"/>
      <c r="K402" s="257"/>
      <c r="L402" s="257"/>
      <c r="M402" s="257"/>
      <c r="N402" s="257"/>
      <c r="O402" s="257"/>
      <c r="P402" s="256"/>
      <c r="Q402" s="102"/>
      <c r="R402" s="102"/>
      <c r="S402" s="102"/>
      <c r="U402" s="98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Z402" s="493"/>
      <c r="BE402" s="105"/>
      <c r="BF402" s="105"/>
      <c r="BG402" s="105"/>
      <c r="BH402" s="105"/>
      <c r="BI402" s="105"/>
      <c r="BJ402" s="105"/>
    </row>
    <row r="403" spans="2:62" ht="20.100000000000001" customHeight="1" collapsed="1">
      <c r="B403" s="8">
        <f>B386+1</f>
        <v>24</v>
      </c>
      <c r="C403" s="916"/>
      <c r="D403" s="917"/>
      <c r="E403" s="917"/>
      <c r="F403" s="918"/>
      <c r="G403" s="429"/>
      <c r="H403" s="206">
        <v>1</v>
      </c>
      <c r="I403" s="642">
        <f t="shared" ref="I403" si="316">$H403*SUM(I404:I418)</f>
        <v>0</v>
      </c>
      <c r="J403" s="643">
        <f t="shared" ref="J403:O403" si="317">$H403*SUM(J404:J418)</f>
        <v>0</v>
      </c>
      <c r="K403" s="644">
        <f t="shared" si="317"/>
        <v>0</v>
      </c>
      <c r="L403" s="645">
        <f t="shared" si="317"/>
        <v>0</v>
      </c>
      <c r="M403" s="645">
        <f t="shared" si="317"/>
        <v>0</v>
      </c>
      <c r="N403" s="644">
        <f t="shared" si="317"/>
        <v>0</v>
      </c>
      <c r="O403" s="642">
        <f t="shared" si="317"/>
        <v>0</v>
      </c>
      <c r="P403" s="209">
        <f t="shared" ref="P403:Q403" si="318">$H403*SUM(P404:P418)</f>
        <v>0</v>
      </c>
      <c r="Q403" s="210">
        <f t="shared" si="318"/>
        <v>0</v>
      </c>
      <c r="R403" s="136">
        <f t="shared" ref="R403:R418" si="319">P403*(1+Gewinn)*(1+SicherheitAngebot)</f>
        <v>0</v>
      </c>
      <c r="S403" s="137">
        <f t="shared" ref="S403:S418" si="320">Q403*(1+MGKZ)*(1+Gewinn)*(1+SicherheitAngebot)</f>
        <v>0</v>
      </c>
      <c r="U403" s="10">
        <f>I403*$I$7+J403*$J$7+K403*$K$7+L403*$L$7+M403*$M$7+N403*$N$7+O403*$O$7+R403+S403</f>
        <v>0</v>
      </c>
      <c r="W403" s="646">
        <f t="shared" ref="W403:AB403" si="321">$H403*SUM(W404:W418)</f>
        <v>0</v>
      </c>
      <c r="X403" s="647">
        <f t="shared" si="321"/>
        <v>0</v>
      </c>
      <c r="Y403" s="648">
        <f t="shared" si="321"/>
        <v>0</v>
      </c>
      <c r="Z403" s="649">
        <f t="shared" si="321"/>
        <v>0</v>
      </c>
      <c r="AA403" s="648">
        <f t="shared" si="321"/>
        <v>0</v>
      </c>
      <c r="AB403" s="646">
        <f t="shared" si="321"/>
        <v>0</v>
      </c>
      <c r="AC403" s="258"/>
      <c r="AD403" s="646">
        <f t="shared" ref="AD403:AM403" si="322">$H403*SUM(AD404:AD418)</f>
        <v>0</v>
      </c>
      <c r="AE403" s="647">
        <f t="shared" si="322"/>
        <v>0</v>
      </c>
      <c r="AF403" s="648">
        <f t="shared" si="322"/>
        <v>0</v>
      </c>
      <c r="AG403" s="649">
        <f t="shared" si="322"/>
        <v>0</v>
      </c>
      <c r="AH403" s="648">
        <f t="shared" si="322"/>
        <v>0</v>
      </c>
      <c r="AI403" s="646">
        <f t="shared" si="322"/>
        <v>0</v>
      </c>
      <c r="AJ403" s="258"/>
      <c r="AK403" s="653">
        <f t="shared" si="322"/>
        <v>0</v>
      </c>
      <c r="AL403" s="653">
        <f t="shared" si="322"/>
        <v>0</v>
      </c>
      <c r="AM403" s="653">
        <f t="shared" si="322"/>
        <v>0</v>
      </c>
      <c r="AN403" s="227">
        <f>$H403*SUM(AN404:AN418)*(1+Gewinn)*(1+SicherheitAngebot)</f>
        <v>0</v>
      </c>
      <c r="AO403" s="227">
        <f>$H403*SUM(AO404:AO418)*(1+Gewinn)*(1+SicherheitAngebot)</f>
        <v>0</v>
      </c>
      <c r="AP403" s="227">
        <f>$H403*SUM(AP404:AP418)*(1+Gewinn)*(1+SicherheitAngebot)</f>
        <v>0</v>
      </c>
      <c r="AQ403" s="227">
        <f>$H403*SUM(AQ404:AQ418)*(1+Gewinn)*(1+SicherheitAngebot)</f>
        <v>0</v>
      </c>
      <c r="AR403" s="227">
        <f>$H403*SUM(AR404:AR418)*(1+Gewinn)*(1+SicherheitAngebot)</f>
        <v>0</v>
      </c>
      <c r="AS403" s="262"/>
      <c r="AT403" s="263">
        <f t="shared" si="309"/>
        <v>0</v>
      </c>
      <c r="AU403" s="259"/>
      <c r="AV403" s="491">
        <f>AK403*$AK$7+AL403*$AL$7+AM403*$AM$7+SUM(AN403:AR403)+AT403/Zuschläge_IBN+AT403</f>
        <v>0</v>
      </c>
      <c r="AX403" s="685">
        <f>U403+AV403</f>
        <v>0</v>
      </c>
      <c r="AZ403" s="490">
        <f>IF(H403&gt;0,U403/(1+SicherheitAngebot)*(1+Sicherheit),0)</f>
        <v>0</v>
      </c>
      <c r="BB403" s="490">
        <f>IF(H403&gt;0,AV403/(1+SicherheitAngebot)*(1+Sicherheit),0)</f>
        <v>0</v>
      </c>
      <c r="BD403" s="490">
        <f>AZ403+BB403</f>
        <v>0</v>
      </c>
      <c r="BE403" s="105"/>
      <c r="BF403" s="105"/>
      <c r="BG403" s="105"/>
      <c r="BH403" s="105"/>
      <c r="BI403" s="105"/>
      <c r="BJ403" s="105"/>
    </row>
    <row r="404" spans="2:62" ht="20.100000000000001" hidden="1" customHeight="1" outlineLevel="1">
      <c r="B404" s="99"/>
      <c r="C404" s="908"/>
      <c r="D404" s="909"/>
      <c r="E404" s="909"/>
      <c r="F404" s="910"/>
      <c r="G404" s="890"/>
      <c r="H404" s="901"/>
      <c r="I404" s="152"/>
      <c r="J404" s="152"/>
      <c r="K404" s="152"/>
      <c r="L404" s="152"/>
      <c r="M404" s="152"/>
      <c r="N404" s="152"/>
      <c r="O404" s="152"/>
      <c r="P404" s="153"/>
      <c r="Q404" s="153"/>
      <c r="R404" s="156">
        <f t="shared" si="319"/>
        <v>0</v>
      </c>
      <c r="S404" s="156">
        <f t="shared" si="320"/>
        <v>0</v>
      </c>
      <c r="U404" s="157">
        <f>I404*$I$7+J404*$J$7+K404*$K$7+L404*$L$7+M404*$M$7+N404*$N$7+O404*$O$7+R404+S404</f>
        <v>0</v>
      </c>
      <c r="W404" s="152"/>
      <c r="X404" s="152"/>
      <c r="Y404" s="152"/>
      <c r="Z404" s="152"/>
      <c r="AA404" s="152"/>
      <c r="AB404" s="152"/>
      <c r="AC404" s="347"/>
      <c r="AD404" s="152"/>
      <c r="AE404" s="152"/>
      <c r="AF404" s="152"/>
      <c r="AG404" s="152"/>
      <c r="AH404" s="152"/>
      <c r="AI404" s="152"/>
      <c r="AJ404" s="347"/>
      <c r="AK404" s="152"/>
      <c r="AL404" s="152"/>
      <c r="AM404" s="295"/>
      <c r="AN404" s="228"/>
      <c r="AO404" s="228"/>
      <c r="AP404" s="228"/>
      <c r="AQ404" s="228"/>
      <c r="AR404" s="228"/>
      <c r="AS404" s="348"/>
      <c r="AT404" s="264">
        <f t="shared" si="309"/>
        <v>0</v>
      </c>
      <c r="AU404" s="259"/>
      <c r="AV404" s="265">
        <f t="shared" ref="AV404:AV418" si="323">AK404*$AK$7+AL404*$AL$7+AM404*$AM$7+SUM(AN404:AR404)*(1+Gewinn)*(1+SicherheitAngebot)+AT404/Zuschläge_IBN+AT404</f>
        <v>0</v>
      </c>
      <c r="AX404" s="265">
        <f>U404+AV404</f>
        <v>0</v>
      </c>
      <c r="AZ404" s="492">
        <f t="shared" ref="AZ404:AZ418" si="324">U404/(1+SicherheitAngebot)*(1+Sicherheit)</f>
        <v>0</v>
      </c>
      <c r="BB404" s="492">
        <f t="shared" ref="BB404:BB418" si="325">AV404/(1+SicherheitAngebot)*(1+Sicherheit)</f>
        <v>0</v>
      </c>
      <c r="BD404" s="265">
        <f>AZ404+BB404</f>
        <v>0</v>
      </c>
      <c r="BE404" s="105"/>
      <c r="BF404" s="105"/>
      <c r="BG404" s="105"/>
      <c r="BH404" s="105"/>
      <c r="BI404" s="105"/>
      <c r="BJ404" s="105"/>
    </row>
    <row r="405" spans="2:62" ht="20.100000000000001" hidden="1" customHeight="1" outlineLevel="1">
      <c r="B405" s="100"/>
      <c r="C405" s="908"/>
      <c r="D405" s="909"/>
      <c r="E405" s="909"/>
      <c r="F405" s="910"/>
      <c r="G405" s="890"/>
      <c r="H405" s="891"/>
      <c r="I405" s="152"/>
      <c r="J405" s="152"/>
      <c r="K405" s="152"/>
      <c r="L405" s="152"/>
      <c r="M405" s="152"/>
      <c r="N405" s="152"/>
      <c r="O405" s="152"/>
      <c r="P405" s="153"/>
      <c r="Q405" s="153"/>
      <c r="R405" s="156">
        <f t="shared" si="319"/>
        <v>0</v>
      </c>
      <c r="S405" s="156">
        <f t="shared" si="320"/>
        <v>0</v>
      </c>
      <c r="U405" s="157">
        <f t="shared" ref="U405:U418" si="326">I405*$I$7+J405*$J$7+K405*$K$7+L405*$L$7+M405*$M$7+N405*$N$7+O405*$O$7+R405+S405</f>
        <v>0</v>
      </c>
      <c r="W405" s="152"/>
      <c r="X405" s="152"/>
      <c r="Y405" s="152"/>
      <c r="Z405" s="152"/>
      <c r="AA405" s="152"/>
      <c r="AB405" s="152"/>
      <c r="AC405" s="347"/>
      <c r="AD405" s="152"/>
      <c r="AE405" s="152"/>
      <c r="AF405" s="152"/>
      <c r="AG405" s="152"/>
      <c r="AH405" s="152"/>
      <c r="AI405" s="152"/>
      <c r="AJ405" s="347"/>
      <c r="AK405" s="152"/>
      <c r="AL405" s="152"/>
      <c r="AM405" s="295"/>
      <c r="AN405" s="228"/>
      <c r="AO405" s="228"/>
      <c r="AP405" s="228"/>
      <c r="AQ405" s="228"/>
      <c r="AR405" s="228"/>
      <c r="AS405" s="348"/>
      <c r="AT405" s="264">
        <f t="shared" si="309"/>
        <v>0</v>
      </c>
      <c r="AU405" s="259"/>
      <c r="AV405" s="265">
        <f t="shared" si="323"/>
        <v>0</v>
      </c>
      <c r="AX405" s="265">
        <f t="shared" ref="AX405:AX418" si="327">U405+AV405</f>
        <v>0</v>
      </c>
      <c r="AZ405" s="492">
        <f t="shared" si="324"/>
        <v>0</v>
      </c>
      <c r="BB405" s="492">
        <f t="shared" si="325"/>
        <v>0</v>
      </c>
      <c r="BD405" s="265">
        <f t="shared" ref="BD405:BD418" si="328">AZ405+BB405</f>
        <v>0</v>
      </c>
      <c r="BE405" s="105"/>
      <c r="BF405" s="105"/>
      <c r="BG405" s="105"/>
      <c r="BH405" s="105"/>
      <c r="BI405" s="105"/>
      <c r="BJ405" s="105"/>
    </row>
    <row r="406" spans="2:62" ht="20.100000000000001" hidden="1" customHeight="1" outlineLevel="1">
      <c r="B406" s="100"/>
      <c r="C406" s="908"/>
      <c r="D406" s="909"/>
      <c r="E406" s="909"/>
      <c r="F406" s="910"/>
      <c r="G406" s="890"/>
      <c r="H406" s="891"/>
      <c r="I406" s="152"/>
      <c r="J406" s="152"/>
      <c r="K406" s="152"/>
      <c r="L406" s="152"/>
      <c r="M406" s="152"/>
      <c r="N406" s="152"/>
      <c r="O406" s="152"/>
      <c r="P406" s="153"/>
      <c r="Q406" s="153"/>
      <c r="R406" s="156">
        <f t="shared" si="319"/>
        <v>0</v>
      </c>
      <c r="S406" s="156">
        <f t="shared" si="320"/>
        <v>0</v>
      </c>
      <c r="U406" s="157">
        <f t="shared" si="326"/>
        <v>0</v>
      </c>
      <c r="W406" s="152"/>
      <c r="X406" s="152"/>
      <c r="Y406" s="152"/>
      <c r="Z406" s="152"/>
      <c r="AA406" s="152"/>
      <c r="AB406" s="152"/>
      <c r="AC406" s="347"/>
      <c r="AD406" s="152"/>
      <c r="AE406" s="152"/>
      <c r="AF406" s="152"/>
      <c r="AG406" s="152"/>
      <c r="AH406" s="152"/>
      <c r="AI406" s="152"/>
      <c r="AJ406" s="347"/>
      <c r="AK406" s="152"/>
      <c r="AL406" s="152"/>
      <c r="AM406" s="295"/>
      <c r="AN406" s="228"/>
      <c r="AO406" s="228"/>
      <c r="AP406" s="228"/>
      <c r="AQ406" s="228"/>
      <c r="AR406" s="228"/>
      <c r="AS406" s="348"/>
      <c r="AT406" s="264">
        <f t="shared" si="309"/>
        <v>0</v>
      </c>
      <c r="AU406" s="259"/>
      <c r="AV406" s="265">
        <f t="shared" si="323"/>
        <v>0</v>
      </c>
      <c r="AX406" s="265">
        <f t="shared" si="327"/>
        <v>0</v>
      </c>
      <c r="AZ406" s="492">
        <f t="shared" si="324"/>
        <v>0</v>
      </c>
      <c r="BB406" s="492">
        <f t="shared" si="325"/>
        <v>0</v>
      </c>
      <c r="BD406" s="265">
        <f t="shared" si="328"/>
        <v>0</v>
      </c>
      <c r="BE406" s="105"/>
      <c r="BF406" s="105"/>
      <c r="BG406" s="105"/>
      <c r="BH406" s="105"/>
      <c r="BI406" s="105"/>
      <c r="BJ406" s="105"/>
    </row>
    <row r="407" spans="2:62" ht="20.100000000000001" hidden="1" customHeight="1" outlineLevel="1">
      <c r="B407" s="100"/>
      <c r="C407" s="908"/>
      <c r="D407" s="909"/>
      <c r="E407" s="909"/>
      <c r="F407" s="910"/>
      <c r="G407" s="890"/>
      <c r="H407" s="891"/>
      <c r="I407" s="152"/>
      <c r="J407" s="152"/>
      <c r="K407" s="152"/>
      <c r="L407" s="152"/>
      <c r="M407" s="152"/>
      <c r="N407" s="152"/>
      <c r="O407" s="152"/>
      <c r="P407" s="153"/>
      <c r="Q407" s="153"/>
      <c r="R407" s="156">
        <f t="shared" si="319"/>
        <v>0</v>
      </c>
      <c r="S407" s="156">
        <f t="shared" si="320"/>
        <v>0</v>
      </c>
      <c r="U407" s="157">
        <f t="shared" si="326"/>
        <v>0</v>
      </c>
      <c r="W407" s="152"/>
      <c r="X407" s="152"/>
      <c r="Y407" s="152"/>
      <c r="Z407" s="152"/>
      <c r="AA407" s="152"/>
      <c r="AB407" s="152"/>
      <c r="AC407" s="347"/>
      <c r="AD407" s="152"/>
      <c r="AE407" s="152"/>
      <c r="AF407" s="152"/>
      <c r="AG407" s="152"/>
      <c r="AH407" s="152"/>
      <c r="AI407" s="152"/>
      <c r="AJ407" s="347"/>
      <c r="AK407" s="152"/>
      <c r="AL407" s="152"/>
      <c r="AM407" s="295"/>
      <c r="AN407" s="228"/>
      <c r="AO407" s="228"/>
      <c r="AP407" s="228"/>
      <c r="AQ407" s="228"/>
      <c r="AR407" s="228"/>
      <c r="AS407" s="348"/>
      <c r="AT407" s="264">
        <f t="shared" si="309"/>
        <v>0</v>
      </c>
      <c r="AU407" s="259"/>
      <c r="AV407" s="265">
        <f t="shared" si="323"/>
        <v>0</v>
      </c>
      <c r="AX407" s="265">
        <f t="shared" si="327"/>
        <v>0</v>
      </c>
      <c r="AZ407" s="492">
        <f t="shared" si="324"/>
        <v>0</v>
      </c>
      <c r="BB407" s="492">
        <f t="shared" si="325"/>
        <v>0</v>
      </c>
      <c r="BD407" s="265">
        <f t="shared" si="328"/>
        <v>0</v>
      </c>
      <c r="BE407" s="105"/>
      <c r="BF407" s="105"/>
      <c r="BG407" s="105"/>
      <c r="BH407" s="105"/>
      <c r="BI407" s="105"/>
      <c r="BJ407" s="105"/>
    </row>
    <row r="408" spans="2:62" ht="20.100000000000001" hidden="1" customHeight="1" outlineLevel="1">
      <c r="B408" s="100"/>
      <c r="C408" s="908"/>
      <c r="D408" s="909"/>
      <c r="E408" s="909"/>
      <c r="F408" s="910"/>
      <c r="G408" s="890"/>
      <c r="H408" s="891"/>
      <c r="I408" s="152"/>
      <c r="J408" s="152"/>
      <c r="K408" s="152"/>
      <c r="L408" s="152"/>
      <c r="M408" s="152"/>
      <c r="N408" s="152"/>
      <c r="O408" s="152"/>
      <c r="P408" s="153"/>
      <c r="Q408" s="153"/>
      <c r="R408" s="156">
        <f t="shared" si="319"/>
        <v>0</v>
      </c>
      <c r="S408" s="156">
        <f t="shared" si="320"/>
        <v>0</v>
      </c>
      <c r="U408" s="157">
        <f t="shared" si="326"/>
        <v>0</v>
      </c>
      <c r="W408" s="152"/>
      <c r="X408" s="152"/>
      <c r="Y408" s="152"/>
      <c r="Z408" s="152"/>
      <c r="AA408" s="152"/>
      <c r="AB408" s="152"/>
      <c r="AC408" s="347"/>
      <c r="AD408" s="152"/>
      <c r="AE408" s="152"/>
      <c r="AF408" s="152"/>
      <c r="AG408" s="152"/>
      <c r="AH408" s="152"/>
      <c r="AI408" s="152"/>
      <c r="AJ408" s="347"/>
      <c r="AK408" s="152"/>
      <c r="AL408" s="152"/>
      <c r="AM408" s="295"/>
      <c r="AN408" s="228"/>
      <c r="AO408" s="228"/>
      <c r="AP408" s="228"/>
      <c r="AQ408" s="228"/>
      <c r="AR408" s="228"/>
      <c r="AS408" s="348"/>
      <c r="AT408" s="264">
        <f t="shared" si="309"/>
        <v>0</v>
      </c>
      <c r="AU408" s="259"/>
      <c r="AV408" s="265">
        <f t="shared" si="323"/>
        <v>0</v>
      </c>
      <c r="AX408" s="265">
        <f t="shared" si="327"/>
        <v>0</v>
      </c>
      <c r="AZ408" s="492">
        <f t="shared" si="324"/>
        <v>0</v>
      </c>
      <c r="BB408" s="492">
        <f t="shared" si="325"/>
        <v>0</v>
      </c>
      <c r="BD408" s="265">
        <f t="shared" si="328"/>
        <v>0</v>
      </c>
      <c r="BE408" s="105"/>
      <c r="BF408" s="105"/>
      <c r="BG408" s="105"/>
      <c r="BH408" s="105"/>
      <c r="BI408" s="105"/>
      <c r="BJ408" s="105"/>
    </row>
    <row r="409" spans="2:62" ht="20.100000000000001" hidden="1" customHeight="1" outlineLevel="1">
      <c r="B409" s="100"/>
      <c r="C409" s="908"/>
      <c r="D409" s="909"/>
      <c r="E409" s="909"/>
      <c r="F409" s="910"/>
      <c r="G409" s="890"/>
      <c r="H409" s="891"/>
      <c r="I409" s="152"/>
      <c r="J409" s="152"/>
      <c r="K409" s="152"/>
      <c r="L409" s="152"/>
      <c r="M409" s="152"/>
      <c r="N409" s="152"/>
      <c r="O409" s="152"/>
      <c r="P409" s="153"/>
      <c r="Q409" s="153"/>
      <c r="R409" s="156">
        <f t="shared" si="319"/>
        <v>0</v>
      </c>
      <c r="S409" s="156">
        <f t="shared" si="320"/>
        <v>0</v>
      </c>
      <c r="U409" s="157">
        <f t="shared" si="326"/>
        <v>0</v>
      </c>
      <c r="W409" s="152"/>
      <c r="X409" s="152"/>
      <c r="Y409" s="152"/>
      <c r="Z409" s="152"/>
      <c r="AA409" s="152"/>
      <c r="AB409" s="152"/>
      <c r="AC409" s="347"/>
      <c r="AD409" s="152"/>
      <c r="AE409" s="152"/>
      <c r="AF409" s="152"/>
      <c r="AG409" s="152"/>
      <c r="AH409" s="152"/>
      <c r="AI409" s="152"/>
      <c r="AJ409" s="347"/>
      <c r="AK409" s="152"/>
      <c r="AL409" s="152"/>
      <c r="AM409" s="295"/>
      <c r="AN409" s="228"/>
      <c r="AO409" s="228"/>
      <c r="AP409" s="228"/>
      <c r="AQ409" s="228"/>
      <c r="AR409" s="228"/>
      <c r="AS409" s="348"/>
      <c r="AT409" s="264">
        <f t="shared" si="309"/>
        <v>0</v>
      </c>
      <c r="AU409" s="259"/>
      <c r="AV409" s="265">
        <f t="shared" si="323"/>
        <v>0</v>
      </c>
      <c r="AX409" s="265">
        <f t="shared" si="327"/>
        <v>0</v>
      </c>
      <c r="AZ409" s="492">
        <f t="shared" si="324"/>
        <v>0</v>
      </c>
      <c r="BB409" s="492">
        <f t="shared" si="325"/>
        <v>0</v>
      </c>
      <c r="BD409" s="265">
        <f t="shared" si="328"/>
        <v>0</v>
      </c>
      <c r="BE409" s="105"/>
      <c r="BF409" s="105"/>
      <c r="BG409" s="105"/>
      <c r="BH409" s="105"/>
      <c r="BI409" s="105"/>
      <c r="BJ409" s="105"/>
    </row>
    <row r="410" spans="2:62" ht="20.100000000000001" hidden="1" customHeight="1" outlineLevel="1">
      <c r="B410" s="100"/>
      <c r="C410" s="908"/>
      <c r="D410" s="909"/>
      <c r="E410" s="909"/>
      <c r="F410" s="910"/>
      <c r="G410" s="890"/>
      <c r="H410" s="891"/>
      <c r="I410" s="152"/>
      <c r="J410" s="152"/>
      <c r="K410" s="152"/>
      <c r="L410" s="152"/>
      <c r="M410" s="152"/>
      <c r="N410" s="152"/>
      <c r="O410" s="152"/>
      <c r="P410" s="153"/>
      <c r="Q410" s="153"/>
      <c r="R410" s="156">
        <f t="shared" si="319"/>
        <v>0</v>
      </c>
      <c r="S410" s="156">
        <f t="shared" si="320"/>
        <v>0</v>
      </c>
      <c r="U410" s="157">
        <f t="shared" si="326"/>
        <v>0</v>
      </c>
      <c r="W410" s="152"/>
      <c r="X410" s="152"/>
      <c r="Y410" s="152"/>
      <c r="Z410" s="152"/>
      <c r="AA410" s="152"/>
      <c r="AB410" s="152"/>
      <c r="AC410" s="347"/>
      <c r="AD410" s="152"/>
      <c r="AE410" s="152"/>
      <c r="AF410" s="152"/>
      <c r="AG410" s="152"/>
      <c r="AH410" s="152"/>
      <c r="AI410" s="152"/>
      <c r="AJ410" s="347"/>
      <c r="AK410" s="152"/>
      <c r="AL410" s="152"/>
      <c r="AM410" s="295"/>
      <c r="AN410" s="228"/>
      <c r="AO410" s="228"/>
      <c r="AP410" s="228"/>
      <c r="AQ410" s="228"/>
      <c r="AR410" s="228"/>
      <c r="AS410" s="348"/>
      <c r="AT410" s="264">
        <f t="shared" si="309"/>
        <v>0</v>
      </c>
      <c r="AU410" s="259"/>
      <c r="AV410" s="265">
        <f t="shared" si="323"/>
        <v>0</v>
      </c>
      <c r="AX410" s="265">
        <f t="shared" si="327"/>
        <v>0</v>
      </c>
      <c r="AZ410" s="492">
        <f t="shared" si="324"/>
        <v>0</v>
      </c>
      <c r="BB410" s="492">
        <f t="shared" si="325"/>
        <v>0</v>
      </c>
      <c r="BD410" s="265">
        <f t="shared" si="328"/>
        <v>0</v>
      </c>
      <c r="BE410" s="105"/>
      <c r="BF410" s="105"/>
      <c r="BG410" s="105"/>
      <c r="BH410" s="105"/>
      <c r="BI410" s="105"/>
      <c r="BJ410" s="105"/>
    </row>
    <row r="411" spans="2:62" ht="20.100000000000001" hidden="1" customHeight="1" outlineLevel="1">
      <c r="B411" s="100"/>
      <c r="C411" s="908"/>
      <c r="D411" s="909"/>
      <c r="E411" s="909"/>
      <c r="F411" s="910"/>
      <c r="G411" s="890"/>
      <c r="H411" s="891"/>
      <c r="I411" s="152"/>
      <c r="J411" s="152"/>
      <c r="K411" s="152"/>
      <c r="L411" s="152"/>
      <c r="M411" s="152"/>
      <c r="N411" s="152"/>
      <c r="O411" s="152"/>
      <c r="P411" s="153"/>
      <c r="Q411" s="153"/>
      <c r="R411" s="156">
        <f t="shared" si="319"/>
        <v>0</v>
      </c>
      <c r="S411" s="156">
        <f t="shared" si="320"/>
        <v>0</v>
      </c>
      <c r="U411" s="157">
        <f t="shared" si="326"/>
        <v>0</v>
      </c>
      <c r="W411" s="152"/>
      <c r="X411" s="152"/>
      <c r="Y411" s="152"/>
      <c r="Z411" s="152"/>
      <c r="AA411" s="152"/>
      <c r="AB411" s="152"/>
      <c r="AC411" s="347"/>
      <c r="AD411" s="152"/>
      <c r="AE411" s="152"/>
      <c r="AF411" s="152"/>
      <c r="AG411" s="152"/>
      <c r="AH411" s="152"/>
      <c r="AI411" s="152"/>
      <c r="AJ411" s="347"/>
      <c r="AK411" s="152"/>
      <c r="AL411" s="152"/>
      <c r="AM411" s="295"/>
      <c r="AN411" s="228"/>
      <c r="AO411" s="228"/>
      <c r="AP411" s="228"/>
      <c r="AQ411" s="228"/>
      <c r="AR411" s="228"/>
      <c r="AS411" s="348"/>
      <c r="AT411" s="264">
        <f t="shared" si="309"/>
        <v>0</v>
      </c>
      <c r="AU411" s="259"/>
      <c r="AV411" s="265">
        <f t="shared" si="323"/>
        <v>0</v>
      </c>
      <c r="AX411" s="265">
        <f t="shared" si="327"/>
        <v>0</v>
      </c>
      <c r="AZ411" s="492">
        <f t="shared" si="324"/>
        <v>0</v>
      </c>
      <c r="BB411" s="492">
        <f t="shared" si="325"/>
        <v>0</v>
      </c>
      <c r="BD411" s="265">
        <f t="shared" si="328"/>
        <v>0</v>
      </c>
      <c r="BE411" s="105"/>
      <c r="BF411" s="105"/>
      <c r="BG411" s="105"/>
      <c r="BH411" s="105"/>
      <c r="BI411" s="105"/>
      <c r="BJ411" s="105"/>
    </row>
    <row r="412" spans="2:62" ht="20.100000000000001" hidden="1" customHeight="1" outlineLevel="1">
      <c r="B412" s="100"/>
      <c r="C412" s="908"/>
      <c r="D412" s="909"/>
      <c r="E412" s="909"/>
      <c r="F412" s="910"/>
      <c r="G412" s="890"/>
      <c r="H412" s="891"/>
      <c r="I412" s="152"/>
      <c r="J412" s="152"/>
      <c r="K412" s="152"/>
      <c r="L412" s="152"/>
      <c r="M412" s="152"/>
      <c r="N412" s="152"/>
      <c r="O412" s="152"/>
      <c r="P412" s="153"/>
      <c r="Q412" s="153"/>
      <c r="R412" s="156">
        <f t="shared" si="319"/>
        <v>0</v>
      </c>
      <c r="S412" s="156">
        <f t="shared" si="320"/>
        <v>0</v>
      </c>
      <c r="U412" s="157">
        <f t="shared" si="326"/>
        <v>0</v>
      </c>
      <c r="W412" s="152"/>
      <c r="X412" s="152"/>
      <c r="Y412" s="152"/>
      <c r="Z412" s="152"/>
      <c r="AA412" s="152"/>
      <c r="AB412" s="152"/>
      <c r="AC412" s="347"/>
      <c r="AD412" s="152"/>
      <c r="AE412" s="152"/>
      <c r="AF412" s="152"/>
      <c r="AG412" s="152"/>
      <c r="AH412" s="152"/>
      <c r="AI412" s="152"/>
      <c r="AJ412" s="347"/>
      <c r="AK412" s="152"/>
      <c r="AL412" s="152"/>
      <c r="AM412" s="295"/>
      <c r="AN412" s="228"/>
      <c r="AO412" s="228"/>
      <c r="AP412" s="228"/>
      <c r="AQ412" s="228"/>
      <c r="AR412" s="228"/>
      <c r="AS412" s="348"/>
      <c r="AT412" s="264">
        <f t="shared" si="309"/>
        <v>0</v>
      </c>
      <c r="AU412" s="259"/>
      <c r="AV412" s="265">
        <f t="shared" si="323"/>
        <v>0</v>
      </c>
      <c r="AX412" s="265">
        <f t="shared" si="327"/>
        <v>0</v>
      </c>
      <c r="AZ412" s="492">
        <f t="shared" si="324"/>
        <v>0</v>
      </c>
      <c r="BB412" s="492">
        <f t="shared" si="325"/>
        <v>0</v>
      </c>
      <c r="BD412" s="265">
        <f t="shared" si="328"/>
        <v>0</v>
      </c>
      <c r="BE412" s="105"/>
      <c r="BF412" s="105"/>
      <c r="BG412" s="105"/>
      <c r="BH412" s="105"/>
      <c r="BI412" s="105"/>
      <c r="BJ412" s="105"/>
    </row>
    <row r="413" spans="2:62" ht="20.100000000000001" hidden="1" customHeight="1" outlineLevel="1">
      <c r="B413" s="100"/>
      <c r="C413" s="908"/>
      <c r="D413" s="909"/>
      <c r="E413" s="909"/>
      <c r="F413" s="910"/>
      <c r="G413" s="890"/>
      <c r="H413" s="891"/>
      <c r="I413" s="152"/>
      <c r="J413" s="152"/>
      <c r="K413" s="152"/>
      <c r="L413" s="152"/>
      <c r="M413" s="152"/>
      <c r="N413" s="152"/>
      <c r="O413" s="152"/>
      <c r="P413" s="153"/>
      <c r="Q413" s="153"/>
      <c r="R413" s="156">
        <f t="shared" si="319"/>
        <v>0</v>
      </c>
      <c r="S413" s="156">
        <f t="shared" si="320"/>
        <v>0</v>
      </c>
      <c r="U413" s="157">
        <f t="shared" si="326"/>
        <v>0</v>
      </c>
      <c r="W413" s="152"/>
      <c r="X413" s="152"/>
      <c r="Y413" s="152"/>
      <c r="Z413" s="152"/>
      <c r="AA413" s="152"/>
      <c r="AB413" s="152"/>
      <c r="AC413" s="347"/>
      <c r="AD413" s="152"/>
      <c r="AE413" s="152"/>
      <c r="AF413" s="152"/>
      <c r="AG413" s="152"/>
      <c r="AH413" s="152"/>
      <c r="AI413" s="152"/>
      <c r="AJ413" s="347"/>
      <c r="AK413" s="152"/>
      <c r="AL413" s="152"/>
      <c r="AM413" s="295"/>
      <c r="AN413" s="228"/>
      <c r="AO413" s="228"/>
      <c r="AP413" s="228"/>
      <c r="AQ413" s="228"/>
      <c r="AR413" s="228"/>
      <c r="AS413" s="348"/>
      <c r="AT413" s="264">
        <f t="shared" si="309"/>
        <v>0</v>
      </c>
      <c r="AU413" s="259"/>
      <c r="AV413" s="265">
        <f t="shared" si="323"/>
        <v>0</v>
      </c>
      <c r="AX413" s="265">
        <f t="shared" si="327"/>
        <v>0</v>
      </c>
      <c r="AZ413" s="492">
        <f t="shared" si="324"/>
        <v>0</v>
      </c>
      <c r="BB413" s="492">
        <f t="shared" si="325"/>
        <v>0</v>
      </c>
      <c r="BD413" s="265">
        <f t="shared" si="328"/>
        <v>0</v>
      </c>
      <c r="BE413" s="105"/>
      <c r="BF413" s="105"/>
      <c r="BG413" s="105"/>
      <c r="BH413" s="105"/>
      <c r="BI413" s="105"/>
      <c r="BJ413" s="105"/>
    </row>
    <row r="414" spans="2:62" ht="20.100000000000001" hidden="1" customHeight="1" outlineLevel="1">
      <c r="B414" s="100"/>
      <c r="C414" s="908"/>
      <c r="D414" s="909"/>
      <c r="E414" s="909"/>
      <c r="F414" s="910"/>
      <c r="G414" s="890"/>
      <c r="H414" s="891"/>
      <c r="I414" s="152"/>
      <c r="J414" s="152"/>
      <c r="K414" s="152"/>
      <c r="L414" s="152"/>
      <c r="M414" s="152"/>
      <c r="N414" s="152"/>
      <c r="O414" s="152"/>
      <c r="P414" s="153"/>
      <c r="Q414" s="153"/>
      <c r="R414" s="156">
        <f t="shared" si="319"/>
        <v>0</v>
      </c>
      <c r="S414" s="156">
        <f t="shared" si="320"/>
        <v>0</v>
      </c>
      <c r="U414" s="157">
        <f t="shared" si="326"/>
        <v>0</v>
      </c>
      <c r="W414" s="152"/>
      <c r="X414" s="152"/>
      <c r="Y414" s="152"/>
      <c r="Z414" s="152"/>
      <c r="AA414" s="152"/>
      <c r="AB414" s="152"/>
      <c r="AC414" s="347"/>
      <c r="AD414" s="152"/>
      <c r="AE414" s="152"/>
      <c r="AF414" s="152"/>
      <c r="AG414" s="152"/>
      <c r="AH414" s="152"/>
      <c r="AI414" s="152"/>
      <c r="AJ414" s="347"/>
      <c r="AK414" s="152"/>
      <c r="AL414" s="152"/>
      <c r="AM414" s="295"/>
      <c r="AN414" s="228"/>
      <c r="AO414" s="228"/>
      <c r="AP414" s="228"/>
      <c r="AQ414" s="228"/>
      <c r="AR414" s="228"/>
      <c r="AS414" s="348"/>
      <c r="AT414" s="264">
        <f t="shared" si="309"/>
        <v>0</v>
      </c>
      <c r="AU414" s="259"/>
      <c r="AV414" s="265">
        <f t="shared" si="323"/>
        <v>0</v>
      </c>
      <c r="AX414" s="265">
        <f t="shared" si="327"/>
        <v>0</v>
      </c>
      <c r="AZ414" s="492">
        <f t="shared" si="324"/>
        <v>0</v>
      </c>
      <c r="BB414" s="492">
        <f t="shared" si="325"/>
        <v>0</v>
      </c>
      <c r="BD414" s="265">
        <f t="shared" si="328"/>
        <v>0</v>
      </c>
      <c r="BE414" s="105"/>
      <c r="BF414" s="105"/>
      <c r="BG414" s="105"/>
      <c r="BH414" s="105"/>
      <c r="BI414" s="105"/>
      <c r="BJ414" s="105"/>
    </row>
    <row r="415" spans="2:62" ht="20.100000000000001" hidden="1" customHeight="1" outlineLevel="1">
      <c r="B415" s="100"/>
      <c r="C415" s="908"/>
      <c r="D415" s="909"/>
      <c r="E415" s="909"/>
      <c r="F415" s="910"/>
      <c r="G415" s="890"/>
      <c r="H415" s="891"/>
      <c r="I415" s="152"/>
      <c r="J415" s="152"/>
      <c r="K415" s="152"/>
      <c r="L415" s="152"/>
      <c r="M415" s="152"/>
      <c r="N415" s="152"/>
      <c r="O415" s="152"/>
      <c r="P415" s="153"/>
      <c r="Q415" s="153"/>
      <c r="R415" s="156">
        <f t="shared" si="319"/>
        <v>0</v>
      </c>
      <c r="S415" s="156">
        <f t="shared" si="320"/>
        <v>0</v>
      </c>
      <c r="U415" s="157">
        <f t="shared" si="326"/>
        <v>0</v>
      </c>
      <c r="W415" s="152"/>
      <c r="X415" s="152"/>
      <c r="Y415" s="152"/>
      <c r="Z415" s="152"/>
      <c r="AA415" s="152"/>
      <c r="AB415" s="152"/>
      <c r="AC415" s="347"/>
      <c r="AD415" s="152"/>
      <c r="AE415" s="152"/>
      <c r="AF415" s="152"/>
      <c r="AG415" s="152"/>
      <c r="AH415" s="152"/>
      <c r="AI415" s="152"/>
      <c r="AJ415" s="347"/>
      <c r="AK415" s="152"/>
      <c r="AL415" s="152"/>
      <c r="AM415" s="295"/>
      <c r="AN415" s="228"/>
      <c r="AO415" s="228"/>
      <c r="AP415" s="228"/>
      <c r="AQ415" s="228"/>
      <c r="AR415" s="228"/>
      <c r="AS415" s="348"/>
      <c r="AT415" s="264">
        <f t="shared" si="309"/>
        <v>0</v>
      </c>
      <c r="AU415" s="259"/>
      <c r="AV415" s="265">
        <f t="shared" si="323"/>
        <v>0</v>
      </c>
      <c r="AX415" s="265">
        <f t="shared" si="327"/>
        <v>0</v>
      </c>
      <c r="AZ415" s="492">
        <f t="shared" si="324"/>
        <v>0</v>
      </c>
      <c r="BB415" s="492">
        <f t="shared" si="325"/>
        <v>0</v>
      </c>
      <c r="BD415" s="265">
        <f t="shared" si="328"/>
        <v>0</v>
      </c>
      <c r="BE415" s="105"/>
      <c r="BF415" s="105"/>
      <c r="BG415" s="105"/>
      <c r="BH415" s="105"/>
      <c r="BI415" s="105"/>
      <c r="BJ415" s="105"/>
    </row>
    <row r="416" spans="2:62" ht="20.100000000000001" hidden="1" customHeight="1" outlineLevel="1">
      <c r="B416" s="100"/>
      <c r="C416" s="908"/>
      <c r="D416" s="909"/>
      <c r="E416" s="909"/>
      <c r="F416" s="910"/>
      <c r="G416" s="890"/>
      <c r="H416" s="891"/>
      <c r="I416" s="152"/>
      <c r="J416" s="152"/>
      <c r="K416" s="152"/>
      <c r="L416" s="152"/>
      <c r="M416" s="152"/>
      <c r="N416" s="152"/>
      <c r="O416" s="152"/>
      <c r="P416" s="153"/>
      <c r="Q416" s="153"/>
      <c r="R416" s="156">
        <f t="shared" si="319"/>
        <v>0</v>
      </c>
      <c r="S416" s="156">
        <f t="shared" si="320"/>
        <v>0</v>
      </c>
      <c r="U416" s="157">
        <f t="shared" si="326"/>
        <v>0</v>
      </c>
      <c r="W416" s="152"/>
      <c r="X416" s="152"/>
      <c r="Y416" s="152"/>
      <c r="Z416" s="152"/>
      <c r="AA416" s="152"/>
      <c r="AB416" s="152"/>
      <c r="AC416" s="347"/>
      <c r="AD416" s="152"/>
      <c r="AE416" s="152"/>
      <c r="AF416" s="152"/>
      <c r="AG416" s="152"/>
      <c r="AH416" s="152"/>
      <c r="AI416" s="152"/>
      <c r="AJ416" s="347"/>
      <c r="AK416" s="152"/>
      <c r="AL416" s="152"/>
      <c r="AM416" s="295"/>
      <c r="AN416" s="228"/>
      <c r="AO416" s="228"/>
      <c r="AP416" s="228"/>
      <c r="AQ416" s="228"/>
      <c r="AR416" s="228"/>
      <c r="AS416" s="348"/>
      <c r="AT416" s="264">
        <f t="shared" si="309"/>
        <v>0</v>
      </c>
      <c r="AU416" s="259"/>
      <c r="AV416" s="265">
        <f t="shared" si="323"/>
        <v>0</v>
      </c>
      <c r="AX416" s="265">
        <f t="shared" si="327"/>
        <v>0</v>
      </c>
      <c r="AZ416" s="492">
        <f t="shared" si="324"/>
        <v>0</v>
      </c>
      <c r="BB416" s="492">
        <f t="shared" si="325"/>
        <v>0</v>
      </c>
      <c r="BD416" s="265">
        <f t="shared" si="328"/>
        <v>0</v>
      </c>
      <c r="BE416" s="105"/>
      <c r="BF416" s="105"/>
      <c r="BG416" s="105"/>
      <c r="BH416" s="105"/>
      <c r="BI416" s="105"/>
      <c r="BJ416" s="105"/>
    </row>
    <row r="417" spans="2:62" ht="20.100000000000001" hidden="1" customHeight="1" outlineLevel="1">
      <c r="B417" s="100"/>
      <c r="C417" s="908"/>
      <c r="D417" s="909"/>
      <c r="E417" s="909"/>
      <c r="F417" s="910"/>
      <c r="G417" s="890"/>
      <c r="H417" s="891"/>
      <c r="I417" s="152"/>
      <c r="J417" s="152"/>
      <c r="K417" s="152"/>
      <c r="L417" s="152"/>
      <c r="M417" s="152"/>
      <c r="N417" s="152"/>
      <c r="O417" s="152"/>
      <c r="P417" s="153"/>
      <c r="Q417" s="153"/>
      <c r="R417" s="156">
        <f t="shared" si="319"/>
        <v>0</v>
      </c>
      <c r="S417" s="156">
        <f t="shared" si="320"/>
        <v>0</v>
      </c>
      <c r="U417" s="157">
        <f t="shared" si="326"/>
        <v>0</v>
      </c>
      <c r="W417" s="152"/>
      <c r="X417" s="152"/>
      <c r="Y417" s="152"/>
      <c r="Z417" s="152"/>
      <c r="AA417" s="152"/>
      <c r="AB417" s="152"/>
      <c r="AC417" s="347"/>
      <c r="AD417" s="152"/>
      <c r="AE417" s="152"/>
      <c r="AF417" s="152"/>
      <c r="AG417" s="152"/>
      <c r="AH417" s="152"/>
      <c r="AI417" s="152"/>
      <c r="AJ417" s="347"/>
      <c r="AK417" s="152"/>
      <c r="AL417" s="152"/>
      <c r="AM417" s="295"/>
      <c r="AN417" s="228"/>
      <c r="AO417" s="228"/>
      <c r="AP417" s="228"/>
      <c r="AQ417" s="228"/>
      <c r="AR417" s="228"/>
      <c r="AS417" s="348"/>
      <c r="AT417" s="264">
        <f t="shared" si="309"/>
        <v>0</v>
      </c>
      <c r="AU417" s="259"/>
      <c r="AV417" s="265">
        <f t="shared" si="323"/>
        <v>0</v>
      </c>
      <c r="AX417" s="265">
        <f t="shared" si="327"/>
        <v>0</v>
      </c>
      <c r="AZ417" s="492">
        <f t="shared" si="324"/>
        <v>0</v>
      </c>
      <c r="BB417" s="492">
        <f t="shared" si="325"/>
        <v>0</v>
      </c>
      <c r="BD417" s="265">
        <f t="shared" si="328"/>
        <v>0</v>
      </c>
      <c r="BE417" s="105"/>
      <c r="BF417" s="105"/>
      <c r="BG417" s="105"/>
      <c r="BH417" s="105"/>
      <c r="BI417" s="105"/>
      <c r="BJ417" s="105"/>
    </row>
    <row r="418" spans="2:62" ht="20.100000000000001" hidden="1" customHeight="1" outlineLevel="1">
      <c r="B418" s="100"/>
      <c r="C418" s="908"/>
      <c r="D418" s="909"/>
      <c r="E418" s="909"/>
      <c r="F418" s="910"/>
      <c r="G418" s="890"/>
      <c r="H418" s="891"/>
      <c r="I418" s="152"/>
      <c r="J418" s="152"/>
      <c r="K418" s="152"/>
      <c r="L418" s="152"/>
      <c r="M418" s="152"/>
      <c r="N418" s="152"/>
      <c r="O418" s="152"/>
      <c r="P418" s="153"/>
      <c r="Q418" s="153"/>
      <c r="R418" s="156">
        <f t="shared" si="319"/>
        <v>0</v>
      </c>
      <c r="S418" s="156">
        <f t="shared" si="320"/>
        <v>0</v>
      </c>
      <c r="U418" s="157">
        <f t="shared" si="326"/>
        <v>0</v>
      </c>
      <c r="W418" s="152"/>
      <c r="X418" s="152"/>
      <c r="Y418" s="152"/>
      <c r="Z418" s="152"/>
      <c r="AA418" s="152"/>
      <c r="AB418" s="152"/>
      <c r="AC418" s="347"/>
      <c r="AD418" s="152"/>
      <c r="AE418" s="152"/>
      <c r="AF418" s="152"/>
      <c r="AG418" s="152"/>
      <c r="AH418" s="152"/>
      <c r="AI418" s="152"/>
      <c r="AJ418" s="347"/>
      <c r="AK418" s="152"/>
      <c r="AL418" s="152"/>
      <c r="AM418" s="295"/>
      <c r="AN418" s="228"/>
      <c r="AO418" s="228"/>
      <c r="AP418" s="228"/>
      <c r="AQ418" s="228"/>
      <c r="AR418" s="228"/>
      <c r="AS418" s="348"/>
      <c r="AT418" s="264">
        <f t="shared" si="309"/>
        <v>0</v>
      </c>
      <c r="AU418" s="259"/>
      <c r="AV418" s="265">
        <f t="shared" si="323"/>
        <v>0</v>
      </c>
      <c r="AX418" s="265">
        <f t="shared" si="327"/>
        <v>0</v>
      </c>
      <c r="AZ418" s="492">
        <f t="shared" si="324"/>
        <v>0</v>
      </c>
      <c r="BB418" s="492">
        <f t="shared" si="325"/>
        <v>0</v>
      </c>
      <c r="BD418" s="265">
        <f t="shared" si="328"/>
        <v>0</v>
      </c>
      <c r="BE418" s="105"/>
      <c r="BF418" s="105"/>
      <c r="BG418" s="105"/>
      <c r="BH418" s="105"/>
      <c r="BI418" s="105"/>
      <c r="BJ418" s="105"/>
    </row>
    <row r="419" spans="2:62" ht="9.9499999999999993" hidden="1" customHeight="1" outlineLevel="1">
      <c r="B419" s="101"/>
      <c r="C419" s="208"/>
      <c r="D419" s="208"/>
      <c r="E419" s="208"/>
      <c r="F419" s="208"/>
      <c r="G419" s="237"/>
      <c r="H419" s="207"/>
      <c r="I419" s="257"/>
      <c r="J419" s="257"/>
      <c r="K419" s="257"/>
      <c r="L419" s="257"/>
      <c r="M419" s="257"/>
      <c r="N419" s="257"/>
      <c r="O419" s="257"/>
      <c r="P419" s="256"/>
      <c r="Q419" s="102"/>
      <c r="R419" s="102"/>
      <c r="S419" s="102"/>
      <c r="U419" s="98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Z419" s="493"/>
      <c r="BE419" s="105"/>
      <c r="BF419" s="105"/>
      <c r="BG419" s="105"/>
      <c r="BH419" s="105"/>
      <c r="BI419" s="105"/>
      <c r="BJ419" s="105"/>
    </row>
    <row r="420" spans="2:62" ht="20.100000000000001" customHeight="1" collapsed="1">
      <c r="B420" s="8">
        <f>B403+1</f>
        <v>25</v>
      </c>
      <c r="C420" s="916"/>
      <c r="D420" s="917"/>
      <c r="E420" s="917"/>
      <c r="F420" s="918"/>
      <c r="G420" s="429"/>
      <c r="H420" s="206">
        <v>1</v>
      </c>
      <c r="I420" s="642">
        <f t="shared" ref="I420" si="329">$H420*SUM(I421:I435)</f>
        <v>0</v>
      </c>
      <c r="J420" s="643">
        <f t="shared" ref="J420:O420" si="330">$H420*SUM(J421:J435)</f>
        <v>0</v>
      </c>
      <c r="K420" s="644">
        <f t="shared" si="330"/>
        <v>0</v>
      </c>
      <c r="L420" s="645">
        <f t="shared" si="330"/>
        <v>0</v>
      </c>
      <c r="M420" s="645">
        <f t="shared" si="330"/>
        <v>0</v>
      </c>
      <c r="N420" s="644">
        <f t="shared" si="330"/>
        <v>0</v>
      </c>
      <c r="O420" s="642">
        <f t="shared" si="330"/>
        <v>0</v>
      </c>
      <c r="P420" s="209">
        <f t="shared" ref="P420:Q420" si="331">$H420*SUM(P421:P435)</f>
        <v>0</v>
      </c>
      <c r="Q420" s="210">
        <f t="shared" si="331"/>
        <v>0</v>
      </c>
      <c r="R420" s="136">
        <f t="shared" ref="R420:R435" si="332">P420*(1+Gewinn)*(1+SicherheitAngebot)</f>
        <v>0</v>
      </c>
      <c r="S420" s="137">
        <f t="shared" ref="S420:S435" si="333">Q420*(1+MGKZ)*(1+Gewinn)*(1+SicherheitAngebot)</f>
        <v>0</v>
      </c>
      <c r="U420" s="10">
        <f>I420*$I$7+J420*$J$7+K420*$K$7+L420*$L$7+M420*$M$7+N420*$N$7+O420*$O$7+R420+S420</f>
        <v>0</v>
      </c>
      <c r="W420" s="646">
        <f t="shared" ref="W420:AB420" si="334">$H420*SUM(W421:W435)</f>
        <v>0</v>
      </c>
      <c r="X420" s="647">
        <f t="shared" si="334"/>
        <v>0</v>
      </c>
      <c r="Y420" s="648">
        <f t="shared" si="334"/>
        <v>0</v>
      </c>
      <c r="Z420" s="649">
        <f t="shared" si="334"/>
        <v>0</v>
      </c>
      <c r="AA420" s="648">
        <f t="shared" si="334"/>
        <v>0</v>
      </c>
      <c r="AB420" s="646">
        <f t="shared" si="334"/>
        <v>0</v>
      </c>
      <c r="AC420" s="258"/>
      <c r="AD420" s="646">
        <f t="shared" ref="AD420:AM420" si="335">$H420*SUM(AD421:AD435)</f>
        <v>0</v>
      </c>
      <c r="AE420" s="647">
        <f t="shared" si="335"/>
        <v>0</v>
      </c>
      <c r="AF420" s="648">
        <f t="shared" si="335"/>
        <v>0</v>
      </c>
      <c r="AG420" s="649">
        <f t="shared" si="335"/>
        <v>0</v>
      </c>
      <c r="AH420" s="648">
        <f t="shared" si="335"/>
        <v>0</v>
      </c>
      <c r="AI420" s="646">
        <f t="shared" si="335"/>
        <v>0</v>
      </c>
      <c r="AJ420" s="258"/>
      <c r="AK420" s="653">
        <f t="shared" si="335"/>
        <v>0</v>
      </c>
      <c r="AL420" s="653">
        <f t="shared" si="335"/>
        <v>0</v>
      </c>
      <c r="AM420" s="653">
        <f t="shared" si="335"/>
        <v>0</v>
      </c>
      <c r="AN420" s="227">
        <f>$H420*SUM(AN421:AN435)*(1+Gewinn)*(1+SicherheitAngebot)</f>
        <v>0</v>
      </c>
      <c r="AO420" s="227">
        <f>$H420*SUM(AO421:AO435)*(1+Gewinn)*(1+SicherheitAngebot)</f>
        <v>0</v>
      </c>
      <c r="AP420" s="227">
        <f>$H420*SUM(AP421:AP435)*(1+Gewinn)*(1+SicherheitAngebot)</f>
        <v>0</v>
      </c>
      <c r="AQ420" s="227">
        <f>$H420*SUM(AQ421:AQ435)*(1+Gewinn)*(1+SicherheitAngebot)</f>
        <v>0</v>
      </c>
      <c r="AR420" s="227">
        <f>$H420*SUM(AR421:AR435)*(1+Gewinn)*(1+SicherheitAngebot)</f>
        <v>0</v>
      </c>
      <c r="AS420" s="262"/>
      <c r="AT420" s="263">
        <f t="shared" si="309"/>
        <v>0</v>
      </c>
      <c r="AU420" s="259"/>
      <c r="AV420" s="491">
        <f>AK420*$AK$7+AL420*$AL$7+AM420*$AM$7+SUM(AN420:AR420)+AT420/Zuschläge_IBN+AT420</f>
        <v>0</v>
      </c>
      <c r="AX420" s="685">
        <f>U420+AV420</f>
        <v>0</v>
      </c>
      <c r="AZ420" s="490">
        <f>IF(H420&gt;0,U420/(1+SicherheitAngebot)*(1+Sicherheit),0)</f>
        <v>0</v>
      </c>
      <c r="BB420" s="490">
        <f>IF(H420&gt;0,AV420/(1+SicherheitAngebot)*(1+Sicherheit),0)</f>
        <v>0</v>
      </c>
      <c r="BD420" s="490">
        <f>AZ420+BB420</f>
        <v>0</v>
      </c>
      <c r="BE420" s="105"/>
      <c r="BF420" s="105"/>
      <c r="BG420" s="105"/>
      <c r="BH420" s="105"/>
      <c r="BI420" s="105"/>
      <c r="BJ420" s="105"/>
    </row>
    <row r="421" spans="2:62" ht="20.100000000000001" hidden="1" customHeight="1" outlineLevel="1">
      <c r="B421" s="99"/>
      <c r="C421" s="908"/>
      <c r="D421" s="909"/>
      <c r="E421" s="909"/>
      <c r="F421" s="910"/>
      <c r="G421" s="890"/>
      <c r="H421" s="901"/>
      <c r="I421" s="152"/>
      <c r="J421" s="152"/>
      <c r="K421" s="152"/>
      <c r="L421" s="152"/>
      <c r="M421" s="152"/>
      <c r="N421" s="152"/>
      <c r="O421" s="152"/>
      <c r="P421" s="153"/>
      <c r="Q421" s="153"/>
      <c r="R421" s="156">
        <f t="shared" si="332"/>
        <v>0</v>
      </c>
      <c r="S421" s="156">
        <f t="shared" si="333"/>
        <v>0</v>
      </c>
      <c r="U421" s="157">
        <f>I421*$I$7+J421*$J$7+K421*$K$7+L421*$L$7+M421*$M$7+N421*$N$7+O421*$O$7+R421+S421</f>
        <v>0</v>
      </c>
      <c r="W421" s="152"/>
      <c r="X421" s="152"/>
      <c r="Y421" s="152"/>
      <c r="Z421" s="152"/>
      <c r="AA421" s="152"/>
      <c r="AB421" s="152"/>
      <c r="AC421" s="347"/>
      <c r="AD421" s="152"/>
      <c r="AE421" s="152"/>
      <c r="AF421" s="152"/>
      <c r="AG421" s="152"/>
      <c r="AH421" s="152"/>
      <c r="AI421" s="152"/>
      <c r="AJ421" s="347"/>
      <c r="AK421" s="152"/>
      <c r="AL421" s="152"/>
      <c r="AM421" s="295"/>
      <c r="AN421" s="228"/>
      <c r="AO421" s="228"/>
      <c r="AP421" s="228"/>
      <c r="AQ421" s="228"/>
      <c r="AR421" s="228"/>
      <c r="AS421" s="348"/>
      <c r="AT421" s="264">
        <f t="shared" si="309"/>
        <v>0</v>
      </c>
      <c r="AU421" s="259"/>
      <c r="AV421" s="265">
        <f t="shared" ref="AV421:AV435" si="336">AK421*$AK$7+AL421*$AL$7+AM421*$AM$7+SUM(AN421:AR421)*(1+Gewinn)*(1+SicherheitAngebot)+AT421/Zuschläge_IBN+AT421</f>
        <v>0</v>
      </c>
      <c r="AX421" s="265">
        <f>U421+AV421</f>
        <v>0</v>
      </c>
      <c r="AZ421" s="492">
        <f t="shared" ref="AZ421:AZ435" si="337">U421/(1+SicherheitAngebot)*(1+Sicherheit)</f>
        <v>0</v>
      </c>
      <c r="BB421" s="492">
        <f t="shared" ref="BB421:BB435" si="338">AV421/(1+SicherheitAngebot)*(1+Sicherheit)</f>
        <v>0</v>
      </c>
      <c r="BD421" s="265">
        <f>AZ421+BB421</f>
        <v>0</v>
      </c>
      <c r="BE421" s="105"/>
      <c r="BF421" s="105"/>
      <c r="BG421" s="105"/>
      <c r="BH421" s="105"/>
      <c r="BI421" s="105"/>
      <c r="BJ421" s="105"/>
    </row>
    <row r="422" spans="2:62" ht="20.100000000000001" hidden="1" customHeight="1" outlineLevel="1">
      <c r="B422" s="100"/>
      <c r="C422" s="908"/>
      <c r="D422" s="909"/>
      <c r="E422" s="909"/>
      <c r="F422" s="910"/>
      <c r="G422" s="890"/>
      <c r="H422" s="891"/>
      <c r="I422" s="152"/>
      <c r="J422" s="152"/>
      <c r="K422" s="152"/>
      <c r="L422" s="152"/>
      <c r="M422" s="152"/>
      <c r="N422" s="152"/>
      <c r="O422" s="152"/>
      <c r="P422" s="153"/>
      <c r="Q422" s="153"/>
      <c r="R422" s="156">
        <f t="shared" si="332"/>
        <v>0</v>
      </c>
      <c r="S422" s="156">
        <f t="shared" si="333"/>
        <v>0</v>
      </c>
      <c r="U422" s="157">
        <f t="shared" ref="U422:U435" si="339">I422*$I$7+J422*$J$7+K422*$K$7+L422*$L$7+M422*$M$7+N422*$N$7+O422*$O$7+R422+S422</f>
        <v>0</v>
      </c>
      <c r="W422" s="152"/>
      <c r="X422" s="152"/>
      <c r="Y422" s="152"/>
      <c r="Z422" s="152"/>
      <c r="AA422" s="152"/>
      <c r="AB422" s="152"/>
      <c r="AC422" s="347"/>
      <c r="AD422" s="152"/>
      <c r="AE422" s="152"/>
      <c r="AF422" s="152"/>
      <c r="AG422" s="152"/>
      <c r="AH422" s="152"/>
      <c r="AI422" s="152"/>
      <c r="AJ422" s="347"/>
      <c r="AK422" s="152"/>
      <c r="AL422" s="152"/>
      <c r="AM422" s="295"/>
      <c r="AN422" s="228"/>
      <c r="AO422" s="228"/>
      <c r="AP422" s="228"/>
      <c r="AQ422" s="228"/>
      <c r="AR422" s="228"/>
      <c r="AS422" s="348"/>
      <c r="AT422" s="264">
        <f t="shared" si="309"/>
        <v>0</v>
      </c>
      <c r="AU422" s="259"/>
      <c r="AV422" s="265">
        <f t="shared" si="336"/>
        <v>0</v>
      </c>
      <c r="AX422" s="265">
        <f t="shared" ref="AX422:AX435" si="340">U422+AV422</f>
        <v>0</v>
      </c>
      <c r="AZ422" s="492">
        <f t="shared" si="337"/>
        <v>0</v>
      </c>
      <c r="BB422" s="492">
        <f t="shared" si="338"/>
        <v>0</v>
      </c>
      <c r="BD422" s="265">
        <f t="shared" ref="BD422:BD435" si="341">AZ422+BB422</f>
        <v>0</v>
      </c>
      <c r="BE422" s="105"/>
      <c r="BF422" s="105"/>
      <c r="BG422" s="105"/>
      <c r="BH422" s="105"/>
      <c r="BI422" s="105"/>
      <c r="BJ422" s="105"/>
    </row>
    <row r="423" spans="2:62" ht="20.100000000000001" hidden="1" customHeight="1" outlineLevel="1">
      <c r="B423" s="100"/>
      <c r="C423" s="908"/>
      <c r="D423" s="909"/>
      <c r="E423" s="909"/>
      <c r="F423" s="910"/>
      <c r="G423" s="890"/>
      <c r="H423" s="891"/>
      <c r="I423" s="152"/>
      <c r="J423" s="152"/>
      <c r="K423" s="152"/>
      <c r="L423" s="152"/>
      <c r="M423" s="152"/>
      <c r="N423" s="152"/>
      <c r="O423" s="152"/>
      <c r="P423" s="153"/>
      <c r="Q423" s="153"/>
      <c r="R423" s="156">
        <f t="shared" si="332"/>
        <v>0</v>
      </c>
      <c r="S423" s="156">
        <f t="shared" si="333"/>
        <v>0</v>
      </c>
      <c r="U423" s="157">
        <f t="shared" si="339"/>
        <v>0</v>
      </c>
      <c r="W423" s="152"/>
      <c r="X423" s="152"/>
      <c r="Y423" s="152"/>
      <c r="Z423" s="152"/>
      <c r="AA423" s="152"/>
      <c r="AB423" s="152"/>
      <c r="AC423" s="347"/>
      <c r="AD423" s="152"/>
      <c r="AE423" s="152"/>
      <c r="AF423" s="152"/>
      <c r="AG423" s="152"/>
      <c r="AH423" s="152"/>
      <c r="AI423" s="152"/>
      <c r="AJ423" s="347"/>
      <c r="AK423" s="152"/>
      <c r="AL423" s="152"/>
      <c r="AM423" s="295"/>
      <c r="AN423" s="228"/>
      <c r="AO423" s="228"/>
      <c r="AP423" s="228"/>
      <c r="AQ423" s="228"/>
      <c r="AR423" s="228"/>
      <c r="AS423" s="348"/>
      <c r="AT423" s="264">
        <f t="shared" si="309"/>
        <v>0</v>
      </c>
      <c r="AU423" s="259"/>
      <c r="AV423" s="265">
        <f t="shared" si="336"/>
        <v>0</v>
      </c>
      <c r="AX423" s="265">
        <f t="shared" si="340"/>
        <v>0</v>
      </c>
      <c r="AZ423" s="492">
        <f t="shared" si="337"/>
        <v>0</v>
      </c>
      <c r="BB423" s="492">
        <f t="shared" si="338"/>
        <v>0</v>
      </c>
      <c r="BD423" s="265">
        <f t="shared" si="341"/>
        <v>0</v>
      </c>
      <c r="BE423" s="105"/>
      <c r="BF423" s="105"/>
      <c r="BG423" s="105"/>
      <c r="BH423" s="105"/>
      <c r="BI423" s="105"/>
      <c r="BJ423" s="105"/>
    </row>
    <row r="424" spans="2:62" ht="20.100000000000001" hidden="1" customHeight="1" outlineLevel="1">
      <c r="B424" s="100"/>
      <c r="C424" s="908"/>
      <c r="D424" s="909"/>
      <c r="E424" s="909"/>
      <c r="F424" s="910"/>
      <c r="G424" s="890"/>
      <c r="H424" s="891"/>
      <c r="I424" s="152"/>
      <c r="J424" s="152"/>
      <c r="K424" s="152"/>
      <c r="L424" s="152"/>
      <c r="M424" s="152"/>
      <c r="N424" s="152"/>
      <c r="O424" s="152"/>
      <c r="P424" s="153"/>
      <c r="Q424" s="153"/>
      <c r="R424" s="156">
        <f t="shared" si="332"/>
        <v>0</v>
      </c>
      <c r="S424" s="156">
        <f t="shared" si="333"/>
        <v>0</v>
      </c>
      <c r="U424" s="157">
        <f t="shared" si="339"/>
        <v>0</v>
      </c>
      <c r="W424" s="152"/>
      <c r="X424" s="152"/>
      <c r="Y424" s="152"/>
      <c r="Z424" s="152"/>
      <c r="AA424" s="152"/>
      <c r="AB424" s="152"/>
      <c r="AC424" s="347"/>
      <c r="AD424" s="152"/>
      <c r="AE424" s="152"/>
      <c r="AF424" s="152"/>
      <c r="AG424" s="152"/>
      <c r="AH424" s="152"/>
      <c r="AI424" s="152"/>
      <c r="AJ424" s="347"/>
      <c r="AK424" s="152"/>
      <c r="AL424" s="152"/>
      <c r="AM424" s="295"/>
      <c r="AN424" s="228"/>
      <c r="AO424" s="228"/>
      <c r="AP424" s="228"/>
      <c r="AQ424" s="228"/>
      <c r="AR424" s="228"/>
      <c r="AS424" s="348"/>
      <c r="AT424" s="264">
        <f t="shared" si="309"/>
        <v>0</v>
      </c>
      <c r="AU424" s="259"/>
      <c r="AV424" s="265">
        <f t="shared" si="336"/>
        <v>0</v>
      </c>
      <c r="AX424" s="265">
        <f t="shared" si="340"/>
        <v>0</v>
      </c>
      <c r="AZ424" s="492">
        <f t="shared" si="337"/>
        <v>0</v>
      </c>
      <c r="BB424" s="492">
        <f t="shared" si="338"/>
        <v>0</v>
      </c>
      <c r="BD424" s="265">
        <f t="shared" si="341"/>
        <v>0</v>
      </c>
      <c r="BE424" s="105"/>
      <c r="BF424" s="105"/>
      <c r="BG424" s="105"/>
      <c r="BH424" s="105"/>
      <c r="BI424" s="105"/>
      <c r="BJ424" s="105"/>
    </row>
    <row r="425" spans="2:62" ht="20.100000000000001" hidden="1" customHeight="1" outlineLevel="1">
      <c r="B425" s="100"/>
      <c r="C425" s="908"/>
      <c r="D425" s="909"/>
      <c r="E425" s="909"/>
      <c r="F425" s="910"/>
      <c r="G425" s="890"/>
      <c r="H425" s="891"/>
      <c r="I425" s="152"/>
      <c r="J425" s="152"/>
      <c r="K425" s="152"/>
      <c r="L425" s="152"/>
      <c r="M425" s="152"/>
      <c r="N425" s="152"/>
      <c r="O425" s="152"/>
      <c r="P425" s="153"/>
      <c r="Q425" s="153"/>
      <c r="R425" s="156">
        <f t="shared" si="332"/>
        <v>0</v>
      </c>
      <c r="S425" s="156">
        <f t="shared" si="333"/>
        <v>0</v>
      </c>
      <c r="U425" s="157">
        <f t="shared" si="339"/>
        <v>0</v>
      </c>
      <c r="W425" s="152"/>
      <c r="X425" s="152"/>
      <c r="Y425" s="152"/>
      <c r="Z425" s="152"/>
      <c r="AA425" s="152"/>
      <c r="AB425" s="152"/>
      <c r="AC425" s="347"/>
      <c r="AD425" s="152"/>
      <c r="AE425" s="152"/>
      <c r="AF425" s="152"/>
      <c r="AG425" s="152"/>
      <c r="AH425" s="152"/>
      <c r="AI425" s="152"/>
      <c r="AJ425" s="347"/>
      <c r="AK425" s="152"/>
      <c r="AL425" s="152"/>
      <c r="AM425" s="295"/>
      <c r="AN425" s="228"/>
      <c r="AO425" s="228"/>
      <c r="AP425" s="228"/>
      <c r="AQ425" s="228"/>
      <c r="AR425" s="228"/>
      <c r="AS425" s="348"/>
      <c r="AT425" s="264">
        <f t="shared" si="309"/>
        <v>0</v>
      </c>
      <c r="AU425" s="259"/>
      <c r="AV425" s="265">
        <f t="shared" si="336"/>
        <v>0</v>
      </c>
      <c r="AX425" s="265">
        <f t="shared" si="340"/>
        <v>0</v>
      </c>
      <c r="AZ425" s="492">
        <f t="shared" si="337"/>
        <v>0</v>
      </c>
      <c r="BB425" s="492">
        <f t="shared" si="338"/>
        <v>0</v>
      </c>
      <c r="BD425" s="265">
        <f t="shared" si="341"/>
        <v>0</v>
      </c>
      <c r="BE425" s="105"/>
      <c r="BF425" s="105"/>
      <c r="BG425" s="105"/>
      <c r="BH425" s="105"/>
      <c r="BI425" s="105"/>
      <c r="BJ425" s="105"/>
    </row>
    <row r="426" spans="2:62" ht="20.100000000000001" hidden="1" customHeight="1" outlineLevel="1">
      <c r="B426" s="100"/>
      <c r="C426" s="908"/>
      <c r="D426" s="909"/>
      <c r="E426" s="909"/>
      <c r="F426" s="910"/>
      <c r="G426" s="890"/>
      <c r="H426" s="891"/>
      <c r="I426" s="152"/>
      <c r="J426" s="152"/>
      <c r="K426" s="152"/>
      <c r="L426" s="152"/>
      <c r="M426" s="152"/>
      <c r="N426" s="152"/>
      <c r="O426" s="152"/>
      <c r="P426" s="153"/>
      <c r="Q426" s="153"/>
      <c r="R426" s="156">
        <f t="shared" si="332"/>
        <v>0</v>
      </c>
      <c r="S426" s="156">
        <f t="shared" si="333"/>
        <v>0</v>
      </c>
      <c r="U426" s="157">
        <f t="shared" si="339"/>
        <v>0</v>
      </c>
      <c r="W426" s="152"/>
      <c r="X426" s="152"/>
      <c r="Y426" s="152"/>
      <c r="Z426" s="152"/>
      <c r="AA426" s="152"/>
      <c r="AB426" s="152"/>
      <c r="AC426" s="347"/>
      <c r="AD426" s="152"/>
      <c r="AE426" s="152"/>
      <c r="AF426" s="152"/>
      <c r="AG426" s="152"/>
      <c r="AH426" s="152"/>
      <c r="AI426" s="152"/>
      <c r="AJ426" s="347"/>
      <c r="AK426" s="152"/>
      <c r="AL426" s="152"/>
      <c r="AM426" s="295"/>
      <c r="AN426" s="228"/>
      <c r="AO426" s="228"/>
      <c r="AP426" s="228"/>
      <c r="AQ426" s="228"/>
      <c r="AR426" s="228"/>
      <c r="AS426" s="348"/>
      <c r="AT426" s="264">
        <f t="shared" si="309"/>
        <v>0</v>
      </c>
      <c r="AU426" s="259"/>
      <c r="AV426" s="265">
        <f t="shared" si="336"/>
        <v>0</v>
      </c>
      <c r="AX426" s="265">
        <f t="shared" si="340"/>
        <v>0</v>
      </c>
      <c r="AZ426" s="492">
        <f t="shared" si="337"/>
        <v>0</v>
      </c>
      <c r="BB426" s="492">
        <f t="shared" si="338"/>
        <v>0</v>
      </c>
      <c r="BD426" s="265">
        <f t="shared" si="341"/>
        <v>0</v>
      </c>
      <c r="BE426" s="105"/>
      <c r="BF426" s="105"/>
      <c r="BG426" s="105"/>
      <c r="BH426" s="105"/>
      <c r="BI426" s="105"/>
      <c r="BJ426" s="105"/>
    </row>
    <row r="427" spans="2:62" ht="20.100000000000001" hidden="1" customHeight="1" outlineLevel="1">
      <c r="B427" s="100"/>
      <c r="C427" s="908"/>
      <c r="D427" s="909"/>
      <c r="E427" s="909"/>
      <c r="F427" s="910"/>
      <c r="G427" s="890"/>
      <c r="H427" s="891"/>
      <c r="I427" s="152"/>
      <c r="J427" s="152"/>
      <c r="K427" s="152"/>
      <c r="L427" s="152"/>
      <c r="M427" s="152"/>
      <c r="N427" s="152"/>
      <c r="O427" s="152"/>
      <c r="P427" s="153"/>
      <c r="Q427" s="153"/>
      <c r="R427" s="156">
        <f t="shared" si="332"/>
        <v>0</v>
      </c>
      <c r="S427" s="156">
        <f t="shared" si="333"/>
        <v>0</v>
      </c>
      <c r="U427" s="157">
        <f t="shared" si="339"/>
        <v>0</v>
      </c>
      <c r="W427" s="152"/>
      <c r="X427" s="152"/>
      <c r="Y427" s="152"/>
      <c r="Z427" s="152"/>
      <c r="AA427" s="152"/>
      <c r="AB427" s="152"/>
      <c r="AC427" s="347"/>
      <c r="AD427" s="152"/>
      <c r="AE427" s="152"/>
      <c r="AF427" s="152"/>
      <c r="AG427" s="152"/>
      <c r="AH427" s="152"/>
      <c r="AI427" s="152"/>
      <c r="AJ427" s="347"/>
      <c r="AK427" s="152"/>
      <c r="AL427" s="152"/>
      <c r="AM427" s="295"/>
      <c r="AN427" s="228"/>
      <c r="AO427" s="228"/>
      <c r="AP427" s="228"/>
      <c r="AQ427" s="228"/>
      <c r="AR427" s="228"/>
      <c r="AS427" s="348"/>
      <c r="AT427" s="264">
        <f t="shared" si="309"/>
        <v>0</v>
      </c>
      <c r="AU427" s="259"/>
      <c r="AV427" s="265">
        <f t="shared" si="336"/>
        <v>0</v>
      </c>
      <c r="AX427" s="265">
        <f t="shared" si="340"/>
        <v>0</v>
      </c>
      <c r="AZ427" s="492">
        <f t="shared" si="337"/>
        <v>0</v>
      </c>
      <c r="BB427" s="492">
        <f t="shared" si="338"/>
        <v>0</v>
      </c>
      <c r="BD427" s="265">
        <f t="shared" si="341"/>
        <v>0</v>
      </c>
      <c r="BE427" s="105"/>
      <c r="BF427" s="105"/>
      <c r="BG427" s="105"/>
      <c r="BH427" s="105"/>
      <c r="BI427" s="105"/>
      <c r="BJ427" s="105"/>
    </row>
    <row r="428" spans="2:62" ht="20.100000000000001" hidden="1" customHeight="1" outlineLevel="1">
      <c r="B428" s="100"/>
      <c r="C428" s="908"/>
      <c r="D428" s="909"/>
      <c r="E428" s="909"/>
      <c r="F428" s="910"/>
      <c r="G428" s="890"/>
      <c r="H428" s="891"/>
      <c r="I428" s="152"/>
      <c r="J428" s="152"/>
      <c r="K428" s="152"/>
      <c r="L428" s="152"/>
      <c r="M428" s="152"/>
      <c r="N428" s="152"/>
      <c r="O428" s="152"/>
      <c r="P428" s="153"/>
      <c r="Q428" s="153"/>
      <c r="R428" s="156">
        <f t="shared" si="332"/>
        <v>0</v>
      </c>
      <c r="S428" s="156">
        <f t="shared" si="333"/>
        <v>0</v>
      </c>
      <c r="U428" s="157">
        <f t="shared" si="339"/>
        <v>0</v>
      </c>
      <c r="W428" s="152"/>
      <c r="X428" s="152"/>
      <c r="Y428" s="152"/>
      <c r="Z428" s="152"/>
      <c r="AA428" s="152"/>
      <c r="AB428" s="152"/>
      <c r="AC428" s="347"/>
      <c r="AD428" s="152"/>
      <c r="AE428" s="152"/>
      <c r="AF428" s="152"/>
      <c r="AG428" s="152"/>
      <c r="AH428" s="152"/>
      <c r="AI428" s="152"/>
      <c r="AJ428" s="347"/>
      <c r="AK428" s="152"/>
      <c r="AL428" s="152"/>
      <c r="AM428" s="295"/>
      <c r="AN428" s="228"/>
      <c r="AO428" s="228"/>
      <c r="AP428" s="228"/>
      <c r="AQ428" s="228"/>
      <c r="AR428" s="228"/>
      <c r="AS428" s="348"/>
      <c r="AT428" s="264">
        <f t="shared" si="309"/>
        <v>0</v>
      </c>
      <c r="AU428" s="259"/>
      <c r="AV428" s="265">
        <f t="shared" si="336"/>
        <v>0</v>
      </c>
      <c r="AX428" s="265">
        <f t="shared" si="340"/>
        <v>0</v>
      </c>
      <c r="AZ428" s="492">
        <f t="shared" si="337"/>
        <v>0</v>
      </c>
      <c r="BB428" s="492">
        <f t="shared" si="338"/>
        <v>0</v>
      </c>
      <c r="BD428" s="265">
        <f t="shared" si="341"/>
        <v>0</v>
      </c>
      <c r="BE428" s="105"/>
      <c r="BF428" s="105"/>
      <c r="BG428" s="105"/>
      <c r="BH428" s="105"/>
      <c r="BI428" s="105"/>
      <c r="BJ428" s="105"/>
    </row>
    <row r="429" spans="2:62" ht="20.100000000000001" hidden="1" customHeight="1" outlineLevel="1">
      <c r="B429" s="100"/>
      <c r="C429" s="908"/>
      <c r="D429" s="909"/>
      <c r="E429" s="909"/>
      <c r="F429" s="910"/>
      <c r="G429" s="890"/>
      <c r="H429" s="891"/>
      <c r="I429" s="152"/>
      <c r="J429" s="152"/>
      <c r="K429" s="152"/>
      <c r="L429" s="152"/>
      <c r="M429" s="152"/>
      <c r="N429" s="152"/>
      <c r="O429" s="152"/>
      <c r="P429" s="153"/>
      <c r="Q429" s="153"/>
      <c r="R429" s="156">
        <f t="shared" si="332"/>
        <v>0</v>
      </c>
      <c r="S429" s="156">
        <f t="shared" si="333"/>
        <v>0</v>
      </c>
      <c r="U429" s="157">
        <f t="shared" si="339"/>
        <v>0</v>
      </c>
      <c r="W429" s="152"/>
      <c r="X429" s="152"/>
      <c r="Y429" s="152"/>
      <c r="Z429" s="152"/>
      <c r="AA429" s="152"/>
      <c r="AB429" s="152"/>
      <c r="AC429" s="347"/>
      <c r="AD429" s="152"/>
      <c r="AE429" s="152"/>
      <c r="AF429" s="152"/>
      <c r="AG429" s="152"/>
      <c r="AH429" s="152"/>
      <c r="AI429" s="152"/>
      <c r="AJ429" s="347"/>
      <c r="AK429" s="152"/>
      <c r="AL429" s="152"/>
      <c r="AM429" s="295"/>
      <c r="AN429" s="228"/>
      <c r="AO429" s="228"/>
      <c r="AP429" s="228"/>
      <c r="AQ429" s="228"/>
      <c r="AR429" s="228"/>
      <c r="AS429" s="348"/>
      <c r="AT429" s="264">
        <f t="shared" si="309"/>
        <v>0</v>
      </c>
      <c r="AU429" s="259"/>
      <c r="AV429" s="265">
        <f t="shared" si="336"/>
        <v>0</v>
      </c>
      <c r="AX429" s="265">
        <f t="shared" si="340"/>
        <v>0</v>
      </c>
      <c r="AZ429" s="492">
        <f t="shared" si="337"/>
        <v>0</v>
      </c>
      <c r="BB429" s="492">
        <f t="shared" si="338"/>
        <v>0</v>
      </c>
      <c r="BD429" s="265">
        <f t="shared" si="341"/>
        <v>0</v>
      </c>
      <c r="BE429" s="105"/>
      <c r="BF429" s="105"/>
      <c r="BG429" s="105"/>
      <c r="BH429" s="105"/>
      <c r="BI429" s="105"/>
      <c r="BJ429" s="105"/>
    </row>
    <row r="430" spans="2:62" ht="20.100000000000001" hidden="1" customHeight="1" outlineLevel="1">
      <c r="B430" s="100"/>
      <c r="C430" s="908"/>
      <c r="D430" s="909"/>
      <c r="E430" s="909"/>
      <c r="F430" s="910"/>
      <c r="G430" s="890"/>
      <c r="H430" s="891"/>
      <c r="I430" s="152"/>
      <c r="J430" s="152"/>
      <c r="K430" s="152"/>
      <c r="L430" s="152"/>
      <c r="M430" s="152"/>
      <c r="N430" s="152"/>
      <c r="O430" s="152"/>
      <c r="P430" s="153"/>
      <c r="Q430" s="153"/>
      <c r="R430" s="156">
        <f t="shared" si="332"/>
        <v>0</v>
      </c>
      <c r="S430" s="156">
        <f t="shared" si="333"/>
        <v>0</v>
      </c>
      <c r="U430" s="157">
        <f t="shared" si="339"/>
        <v>0</v>
      </c>
      <c r="W430" s="152"/>
      <c r="X430" s="152"/>
      <c r="Y430" s="152"/>
      <c r="Z430" s="152"/>
      <c r="AA430" s="152"/>
      <c r="AB430" s="152"/>
      <c r="AC430" s="347"/>
      <c r="AD430" s="152"/>
      <c r="AE430" s="152"/>
      <c r="AF430" s="152"/>
      <c r="AG430" s="152"/>
      <c r="AH430" s="152"/>
      <c r="AI430" s="152"/>
      <c r="AJ430" s="347"/>
      <c r="AK430" s="152"/>
      <c r="AL430" s="152"/>
      <c r="AM430" s="295"/>
      <c r="AN430" s="228"/>
      <c r="AO430" s="228"/>
      <c r="AP430" s="228"/>
      <c r="AQ430" s="228"/>
      <c r="AR430" s="228"/>
      <c r="AS430" s="348"/>
      <c r="AT430" s="264">
        <f t="shared" si="309"/>
        <v>0</v>
      </c>
      <c r="AU430" s="259"/>
      <c r="AV430" s="265">
        <f t="shared" si="336"/>
        <v>0</v>
      </c>
      <c r="AX430" s="265">
        <f t="shared" si="340"/>
        <v>0</v>
      </c>
      <c r="AZ430" s="492">
        <f t="shared" si="337"/>
        <v>0</v>
      </c>
      <c r="BB430" s="492">
        <f t="shared" si="338"/>
        <v>0</v>
      </c>
      <c r="BD430" s="265">
        <f t="shared" si="341"/>
        <v>0</v>
      </c>
      <c r="BE430" s="105"/>
      <c r="BF430" s="105"/>
      <c r="BG430" s="105"/>
      <c r="BH430" s="105"/>
      <c r="BI430" s="105"/>
      <c r="BJ430" s="105"/>
    </row>
    <row r="431" spans="2:62" ht="20.100000000000001" hidden="1" customHeight="1" outlineLevel="1">
      <c r="B431" s="100"/>
      <c r="C431" s="908"/>
      <c r="D431" s="909"/>
      <c r="E431" s="909"/>
      <c r="F431" s="910"/>
      <c r="G431" s="890"/>
      <c r="H431" s="891"/>
      <c r="I431" s="152"/>
      <c r="J431" s="152"/>
      <c r="K431" s="152"/>
      <c r="L431" s="152"/>
      <c r="M431" s="152"/>
      <c r="N431" s="152"/>
      <c r="O431" s="152"/>
      <c r="P431" s="153"/>
      <c r="Q431" s="153"/>
      <c r="R431" s="156">
        <f t="shared" si="332"/>
        <v>0</v>
      </c>
      <c r="S431" s="156">
        <f t="shared" si="333"/>
        <v>0</v>
      </c>
      <c r="U431" s="157">
        <f t="shared" si="339"/>
        <v>0</v>
      </c>
      <c r="W431" s="152"/>
      <c r="X431" s="152"/>
      <c r="Y431" s="152"/>
      <c r="Z431" s="152"/>
      <c r="AA431" s="152"/>
      <c r="AB431" s="152"/>
      <c r="AC431" s="347"/>
      <c r="AD431" s="152"/>
      <c r="AE431" s="152"/>
      <c r="AF431" s="152"/>
      <c r="AG431" s="152"/>
      <c r="AH431" s="152"/>
      <c r="AI431" s="152"/>
      <c r="AJ431" s="347"/>
      <c r="AK431" s="152"/>
      <c r="AL431" s="152"/>
      <c r="AM431" s="295"/>
      <c r="AN431" s="228"/>
      <c r="AO431" s="228"/>
      <c r="AP431" s="228"/>
      <c r="AQ431" s="228"/>
      <c r="AR431" s="228"/>
      <c r="AS431" s="348"/>
      <c r="AT431" s="264">
        <f t="shared" si="309"/>
        <v>0</v>
      </c>
      <c r="AU431" s="259"/>
      <c r="AV431" s="265">
        <f t="shared" si="336"/>
        <v>0</v>
      </c>
      <c r="AX431" s="265">
        <f t="shared" si="340"/>
        <v>0</v>
      </c>
      <c r="AZ431" s="492">
        <f t="shared" si="337"/>
        <v>0</v>
      </c>
      <c r="BB431" s="492">
        <f t="shared" si="338"/>
        <v>0</v>
      </c>
      <c r="BD431" s="265">
        <f t="shared" si="341"/>
        <v>0</v>
      </c>
      <c r="BE431" s="105"/>
      <c r="BF431" s="105"/>
      <c r="BG431" s="105"/>
      <c r="BH431" s="105"/>
      <c r="BI431" s="105"/>
      <c r="BJ431" s="105"/>
    </row>
    <row r="432" spans="2:62" ht="20.100000000000001" hidden="1" customHeight="1" outlineLevel="1">
      <c r="B432" s="100"/>
      <c r="C432" s="908"/>
      <c r="D432" s="909"/>
      <c r="E432" s="909"/>
      <c r="F432" s="910"/>
      <c r="G432" s="890"/>
      <c r="H432" s="891"/>
      <c r="I432" s="152"/>
      <c r="J432" s="152"/>
      <c r="K432" s="152"/>
      <c r="L432" s="152"/>
      <c r="M432" s="152"/>
      <c r="N432" s="152"/>
      <c r="O432" s="152"/>
      <c r="P432" s="153"/>
      <c r="Q432" s="153"/>
      <c r="R432" s="156">
        <f t="shared" si="332"/>
        <v>0</v>
      </c>
      <c r="S432" s="156">
        <f t="shared" si="333"/>
        <v>0</v>
      </c>
      <c r="U432" s="157">
        <f t="shared" si="339"/>
        <v>0</v>
      </c>
      <c r="W432" s="152"/>
      <c r="X432" s="152"/>
      <c r="Y432" s="152"/>
      <c r="Z432" s="152"/>
      <c r="AA432" s="152"/>
      <c r="AB432" s="152"/>
      <c r="AC432" s="347"/>
      <c r="AD432" s="152"/>
      <c r="AE432" s="152"/>
      <c r="AF432" s="152"/>
      <c r="AG432" s="152"/>
      <c r="AH432" s="152"/>
      <c r="AI432" s="152"/>
      <c r="AJ432" s="347"/>
      <c r="AK432" s="152"/>
      <c r="AL432" s="152"/>
      <c r="AM432" s="295"/>
      <c r="AN432" s="228"/>
      <c r="AO432" s="228"/>
      <c r="AP432" s="228"/>
      <c r="AQ432" s="228"/>
      <c r="AR432" s="228"/>
      <c r="AS432" s="348"/>
      <c r="AT432" s="264">
        <f t="shared" si="309"/>
        <v>0</v>
      </c>
      <c r="AU432" s="259"/>
      <c r="AV432" s="265">
        <f t="shared" si="336"/>
        <v>0</v>
      </c>
      <c r="AX432" s="265">
        <f t="shared" si="340"/>
        <v>0</v>
      </c>
      <c r="AZ432" s="492">
        <f t="shared" si="337"/>
        <v>0</v>
      </c>
      <c r="BB432" s="492">
        <f t="shared" si="338"/>
        <v>0</v>
      </c>
      <c r="BD432" s="265">
        <f t="shared" si="341"/>
        <v>0</v>
      </c>
      <c r="BE432" s="105"/>
      <c r="BF432" s="105"/>
      <c r="BG432" s="105"/>
      <c r="BH432" s="105"/>
      <c r="BI432" s="105"/>
      <c r="BJ432" s="105"/>
    </row>
    <row r="433" spans="2:62" ht="20.100000000000001" hidden="1" customHeight="1" outlineLevel="1">
      <c r="B433" s="100"/>
      <c r="C433" s="908"/>
      <c r="D433" s="909"/>
      <c r="E433" s="909"/>
      <c r="F433" s="910"/>
      <c r="G433" s="890"/>
      <c r="H433" s="891"/>
      <c r="I433" s="152"/>
      <c r="J433" s="152"/>
      <c r="K433" s="152"/>
      <c r="L433" s="152"/>
      <c r="M433" s="152"/>
      <c r="N433" s="152"/>
      <c r="O433" s="152"/>
      <c r="P433" s="153"/>
      <c r="Q433" s="153"/>
      <c r="R433" s="156">
        <f t="shared" si="332"/>
        <v>0</v>
      </c>
      <c r="S433" s="156">
        <f t="shared" si="333"/>
        <v>0</v>
      </c>
      <c r="U433" s="157">
        <f t="shared" si="339"/>
        <v>0</v>
      </c>
      <c r="W433" s="152"/>
      <c r="X433" s="152"/>
      <c r="Y433" s="152"/>
      <c r="Z433" s="152"/>
      <c r="AA433" s="152"/>
      <c r="AB433" s="152"/>
      <c r="AC433" s="347"/>
      <c r="AD433" s="152"/>
      <c r="AE433" s="152"/>
      <c r="AF433" s="152"/>
      <c r="AG433" s="152"/>
      <c r="AH433" s="152"/>
      <c r="AI433" s="152"/>
      <c r="AJ433" s="347"/>
      <c r="AK433" s="152"/>
      <c r="AL433" s="152"/>
      <c r="AM433" s="295"/>
      <c r="AN433" s="228"/>
      <c r="AO433" s="228"/>
      <c r="AP433" s="228"/>
      <c r="AQ433" s="228"/>
      <c r="AR433" s="228"/>
      <c r="AS433" s="348"/>
      <c r="AT433" s="264">
        <f t="shared" si="309"/>
        <v>0</v>
      </c>
      <c r="AU433" s="259"/>
      <c r="AV433" s="265">
        <f t="shared" si="336"/>
        <v>0</v>
      </c>
      <c r="AX433" s="265">
        <f t="shared" si="340"/>
        <v>0</v>
      </c>
      <c r="AZ433" s="492">
        <f t="shared" si="337"/>
        <v>0</v>
      </c>
      <c r="BB433" s="492">
        <f t="shared" si="338"/>
        <v>0</v>
      </c>
      <c r="BD433" s="265">
        <f t="shared" si="341"/>
        <v>0</v>
      </c>
      <c r="BE433" s="105"/>
      <c r="BF433" s="105"/>
      <c r="BG433" s="105"/>
      <c r="BH433" s="105"/>
      <c r="BI433" s="105"/>
      <c r="BJ433" s="105"/>
    </row>
    <row r="434" spans="2:62" ht="20.100000000000001" hidden="1" customHeight="1" outlineLevel="1">
      <c r="B434" s="100"/>
      <c r="C434" s="908"/>
      <c r="D434" s="909"/>
      <c r="E434" s="909"/>
      <c r="F434" s="910"/>
      <c r="G434" s="890"/>
      <c r="H434" s="891"/>
      <c r="I434" s="152"/>
      <c r="J434" s="152"/>
      <c r="K434" s="152"/>
      <c r="L434" s="152"/>
      <c r="M434" s="152"/>
      <c r="N434" s="152"/>
      <c r="O434" s="152"/>
      <c r="P434" s="153"/>
      <c r="Q434" s="153"/>
      <c r="R434" s="156">
        <f t="shared" si="332"/>
        <v>0</v>
      </c>
      <c r="S434" s="156">
        <f t="shared" si="333"/>
        <v>0</v>
      </c>
      <c r="U434" s="157">
        <f t="shared" si="339"/>
        <v>0</v>
      </c>
      <c r="W434" s="152"/>
      <c r="X434" s="152"/>
      <c r="Y434" s="152"/>
      <c r="Z434" s="152"/>
      <c r="AA434" s="152"/>
      <c r="AB434" s="152"/>
      <c r="AC434" s="347"/>
      <c r="AD434" s="152"/>
      <c r="AE434" s="152"/>
      <c r="AF434" s="152"/>
      <c r="AG434" s="152"/>
      <c r="AH434" s="152"/>
      <c r="AI434" s="152"/>
      <c r="AJ434" s="347"/>
      <c r="AK434" s="152"/>
      <c r="AL434" s="152"/>
      <c r="AM434" s="295"/>
      <c r="AN434" s="228"/>
      <c r="AO434" s="228"/>
      <c r="AP434" s="228"/>
      <c r="AQ434" s="228"/>
      <c r="AR434" s="228"/>
      <c r="AS434" s="348"/>
      <c r="AT434" s="264">
        <f t="shared" si="309"/>
        <v>0</v>
      </c>
      <c r="AU434" s="259"/>
      <c r="AV434" s="265">
        <f t="shared" si="336"/>
        <v>0</v>
      </c>
      <c r="AX434" s="265">
        <f t="shared" si="340"/>
        <v>0</v>
      </c>
      <c r="AZ434" s="492">
        <f t="shared" si="337"/>
        <v>0</v>
      </c>
      <c r="BB434" s="492">
        <f t="shared" si="338"/>
        <v>0</v>
      </c>
      <c r="BD434" s="265">
        <f t="shared" si="341"/>
        <v>0</v>
      </c>
      <c r="BE434" s="105"/>
      <c r="BF434" s="105"/>
      <c r="BG434" s="105"/>
      <c r="BH434" s="105"/>
      <c r="BI434" s="105"/>
      <c r="BJ434" s="105"/>
    </row>
    <row r="435" spans="2:62" ht="20.100000000000001" hidden="1" customHeight="1" outlineLevel="1">
      <c r="B435" s="100"/>
      <c r="C435" s="908"/>
      <c r="D435" s="909"/>
      <c r="E435" s="909"/>
      <c r="F435" s="910"/>
      <c r="G435" s="890"/>
      <c r="H435" s="891"/>
      <c r="I435" s="152"/>
      <c r="J435" s="152"/>
      <c r="K435" s="152"/>
      <c r="L435" s="152"/>
      <c r="M435" s="152"/>
      <c r="N435" s="152"/>
      <c r="O435" s="152"/>
      <c r="P435" s="153"/>
      <c r="Q435" s="153"/>
      <c r="R435" s="156">
        <f t="shared" si="332"/>
        <v>0</v>
      </c>
      <c r="S435" s="156">
        <f t="shared" si="333"/>
        <v>0</v>
      </c>
      <c r="U435" s="157">
        <f t="shared" si="339"/>
        <v>0</v>
      </c>
      <c r="W435" s="152"/>
      <c r="X435" s="152"/>
      <c r="Y435" s="152"/>
      <c r="Z435" s="152"/>
      <c r="AA435" s="152"/>
      <c r="AB435" s="152"/>
      <c r="AC435" s="347"/>
      <c r="AD435" s="152"/>
      <c r="AE435" s="152"/>
      <c r="AF435" s="152"/>
      <c r="AG435" s="152"/>
      <c r="AH435" s="152"/>
      <c r="AI435" s="152"/>
      <c r="AJ435" s="347"/>
      <c r="AK435" s="152"/>
      <c r="AL435" s="152"/>
      <c r="AM435" s="295"/>
      <c r="AN435" s="228"/>
      <c r="AO435" s="228"/>
      <c r="AP435" s="228"/>
      <c r="AQ435" s="228"/>
      <c r="AR435" s="228"/>
      <c r="AS435" s="348"/>
      <c r="AT435" s="264">
        <f t="shared" si="309"/>
        <v>0</v>
      </c>
      <c r="AU435" s="259"/>
      <c r="AV435" s="265">
        <f t="shared" si="336"/>
        <v>0</v>
      </c>
      <c r="AX435" s="265">
        <f t="shared" si="340"/>
        <v>0</v>
      </c>
      <c r="AZ435" s="492">
        <f t="shared" si="337"/>
        <v>0</v>
      </c>
      <c r="BB435" s="492">
        <f t="shared" si="338"/>
        <v>0</v>
      </c>
      <c r="BD435" s="265">
        <f t="shared" si="341"/>
        <v>0</v>
      </c>
      <c r="BE435" s="105"/>
      <c r="BF435" s="105"/>
      <c r="BG435" s="105"/>
      <c r="BH435" s="105"/>
      <c r="BI435" s="105"/>
      <c r="BJ435" s="105"/>
    </row>
    <row r="436" spans="2:62" ht="9.9499999999999993" hidden="1" customHeight="1" outlineLevel="1">
      <c r="B436" s="101"/>
      <c r="C436" s="208"/>
      <c r="D436" s="208"/>
      <c r="E436" s="208"/>
      <c r="F436" s="208"/>
      <c r="G436" s="237"/>
      <c r="H436" s="207"/>
      <c r="I436" s="257"/>
      <c r="J436" s="257"/>
      <c r="K436" s="257"/>
      <c r="L436" s="257"/>
      <c r="M436" s="257"/>
      <c r="N436" s="257"/>
      <c r="O436" s="257"/>
      <c r="P436" s="256"/>
      <c r="Q436" s="102"/>
      <c r="R436" s="102"/>
      <c r="S436" s="102"/>
      <c r="U436" s="98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Z436" s="493"/>
      <c r="BE436" s="105"/>
      <c r="BF436" s="105"/>
      <c r="BG436" s="105"/>
      <c r="BH436" s="105"/>
      <c r="BI436" s="105"/>
      <c r="BJ436" s="105"/>
    </row>
    <row r="437" spans="2:62" ht="20.100000000000001" customHeight="1" collapsed="1">
      <c r="B437" s="8">
        <f>B420+1</f>
        <v>26</v>
      </c>
      <c r="C437" s="916"/>
      <c r="D437" s="917"/>
      <c r="E437" s="917"/>
      <c r="F437" s="918"/>
      <c r="G437" s="429"/>
      <c r="H437" s="206">
        <v>1</v>
      </c>
      <c r="I437" s="642">
        <f t="shared" ref="I437" si="342">$H437*SUM(I438:I452)</f>
        <v>0</v>
      </c>
      <c r="J437" s="643">
        <f t="shared" ref="J437:O437" si="343">$H437*SUM(J438:J452)</f>
        <v>0</v>
      </c>
      <c r="K437" s="644">
        <f t="shared" si="343"/>
        <v>0</v>
      </c>
      <c r="L437" s="645">
        <f t="shared" si="343"/>
        <v>0</v>
      </c>
      <c r="M437" s="645">
        <f t="shared" si="343"/>
        <v>0</v>
      </c>
      <c r="N437" s="644">
        <f t="shared" si="343"/>
        <v>0</v>
      </c>
      <c r="O437" s="642">
        <f t="shared" si="343"/>
        <v>0</v>
      </c>
      <c r="P437" s="209">
        <f t="shared" ref="P437:Q437" si="344">$H437*SUM(P438:P452)</f>
        <v>0</v>
      </c>
      <c r="Q437" s="210">
        <f t="shared" si="344"/>
        <v>0</v>
      </c>
      <c r="R437" s="136">
        <f t="shared" ref="R437:R452" si="345">P437*(1+Gewinn)*(1+SicherheitAngebot)</f>
        <v>0</v>
      </c>
      <c r="S437" s="137">
        <f t="shared" ref="S437:S452" si="346">Q437*(1+MGKZ)*(1+Gewinn)*(1+SicherheitAngebot)</f>
        <v>0</v>
      </c>
      <c r="U437" s="10">
        <f>I437*$I$7+J437*$J$7+K437*$K$7+L437*$L$7+M437*$M$7+N437*$N$7+O437*$O$7+R437+S437</f>
        <v>0</v>
      </c>
      <c r="W437" s="646">
        <f t="shared" ref="W437:AB437" si="347">$H437*SUM(W438:W452)</f>
        <v>0</v>
      </c>
      <c r="X437" s="647">
        <f t="shared" si="347"/>
        <v>0</v>
      </c>
      <c r="Y437" s="648">
        <f t="shared" si="347"/>
        <v>0</v>
      </c>
      <c r="Z437" s="649">
        <f t="shared" si="347"/>
        <v>0</v>
      </c>
      <c r="AA437" s="648">
        <f t="shared" si="347"/>
        <v>0</v>
      </c>
      <c r="AB437" s="646">
        <f t="shared" si="347"/>
        <v>0</v>
      </c>
      <c r="AC437" s="258"/>
      <c r="AD437" s="646">
        <f t="shared" ref="AD437:AM437" si="348">$H437*SUM(AD438:AD452)</f>
        <v>0</v>
      </c>
      <c r="AE437" s="647">
        <f t="shared" si="348"/>
        <v>0</v>
      </c>
      <c r="AF437" s="648">
        <f t="shared" si="348"/>
        <v>0</v>
      </c>
      <c r="AG437" s="649">
        <f t="shared" si="348"/>
        <v>0</v>
      </c>
      <c r="AH437" s="648">
        <f t="shared" si="348"/>
        <v>0</v>
      </c>
      <c r="AI437" s="646">
        <f t="shared" si="348"/>
        <v>0</v>
      </c>
      <c r="AJ437" s="258"/>
      <c r="AK437" s="653">
        <f t="shared" si="348"/>
        <v>0</v>
      </c>
      <c r="AL437" s="653">
        <f t="shared" si="348"/>
        <v>0</v>
      </c>
      <c r="AM437" s="653">
        <f t="shared" si="348"/>
        <v>0</v>
      </c>
      <c r="AN437" s="227">
        <f>$H437*SUM(AN438:AN452)*(1+Gewinn)*(1+SicherheitAngebot)</f>
        <v>0</v>
      </c>
      <c r="AO437" s="227">
        <f>$H437*SUM(AO438:AO452)*(1+Gewinn)*(1+SicherheitAngebot)</f>
        <v>0</v>
      </c>
      <c r="AP437" s="227">
        <f>$H437*SUM(AP438:AP452)*(1+Gewinn)*(1+SicherheitAngebot)</f>
        <v>0</v>
      </c>
      <c r="AQ437" s="227">
        <f>$H437*SUM(AQ438:AQ452)*(1+Gewinn)*(1+SicherheitAngebot)</f>
        <v>0</v>
      </c>
      <c r="AR437" s="227">
        <f>$H437*SUM(AR438:AR452)*(1+Gewinn)*(1+SicherheitAngebot)</f>
        <v>0</v>
      </c>
      <c r="AS437" s="262"/>
      <c r="AT437" s="263">
        <f t="shared" si="309"/>
        <v>0</v>
      </c>
      <c r="AU437" s="259"/>
      <c r="AV437" s="491">
        <f>AK437*$AK$7+AL437*$AL$7+AM437*$AM$7+SUM(AN437:AR437)+AT437/Zuschläge_IBN+AT437</f>
        <v>0</v>
      </c>
      <c r="AX437" s="685">
        <f>U437+AV437</f>
        <v>0</v>
      </c>
      <c r="AZ437" s="490">
        <f>IF(H437&gt;0,U437/(1+SicherheitAngebot)*(1+Sicherheit),0)</f>
        <v>0</v>
      </c>
      <c r="BB437" s="490">
        <f>IF(H437&gt;0,AV437/(1+SicherheitAngebot)*(1+Sicherheit),0)</f>
        <v>0</v>
      </c>
      <c r="BD437" s="490">
        <f>AZ437+BB437</f>
        <v>0</v>
      </c>
      <c r="BE437" s="105"/>
      <c r="BF437" s="105"/>
      <c r="BG437" s="105"/>
      <c r="BH437" s="105"/>
      <c r="BI437" s="105"/>
      <c r="BJ437" s="105"/>
    </row>
    <row r="438" spans="2:62" ht="20.100000000000001" hidden="1" customHeight="1" outlineLevel="1">
      <c r="B438" s="99"/>
      <c r="C438" s="908"/>
      <c r="D438" s="909"/>
      <c r="E438" s="909"/>
      <c r="F438" s="910"/>
      <c r="G438" s="890"/>
      <c r="H438" s="901"/>
      <c r="I438" s="152"/>
      <c r="J438" s="152"/>
      <c r="K438" s="152"/>
      <c r="L438" s="152"/>
      <c r="M438" s="152"/>
      <c r="N438" s="152"/>
      <c r="O438" s="152"/>
      <c r="P438" s="153"/>
      <c r="Q438" s="153"/>
      <c r="R438" s="156">
        <f t="shared" si="345"/>
        <v>0</v>
      </c>
      <c r="S438" s="156">
        <f t="shared" si="346"/>
        <v>0</v>
      </c>
      <c r="U438" s="157">
        <f>I438*$I$7+J438*$J$7+K438*$K$7+L438*$L$7+M438*$M$7+N438*$N$7+O438*$O$7+R438+S438</f>
        <v>0</v>
      </c>
      <c r="W438" s="152"/>
      <c r="X438" s="152"/>
      <c r="Y438" s="152"/>
      <c r="Z438" s="152"/>
      <c r="AA438" s="152"/>
      <c r="AB438" s="152"/>
      <c r="AC438" s="347"/>
      <c r="AD438" s="152"/>
      <c r="AE438" s="152"/>
      <c r="AF438" s="152"/>
      <c r="AG438" s="152"/>
      <c r="AH438" s="152"/>
      <c r="AI438" s="152"/>
      <c r="AJ438" s="347"/>
      <c r="AK438" s="152"/>
      <c r="AL438" s="152"/>
      <c r="AM438" s="295"/>
      <c r="AN438" s="228"/>
      <c r="AO438" s="228"/>
      <c r="AP438" s="228"/>
      <c r="AQ438" s="228"/>
      <c r="AR438" s="228"/>
      <c r="AS438" s="348"/>
      <c r="AT438" s="264">
        <f t="shared" si="309"/>
        <v>0</v>
      </c>
      <c r="AU438" s="259"/>
      <c r="AV438" s="265">
        <f t="shared" ref="AV438:AV452" si="349">AK438*$AK$7+AL438*$AL$7+AM438*$AM$7+SUM(AN438:AR438)*(1+Gewinn)*(1+SicherheitAngebot)+AT438/Zuschläge_IBN+AT438</f>
        <v>0</v>
      </c>
      <c r="AX438" s="265">
        <f>U438+AV438</f>
        <v>0</v>
      </c>
      <c r="AZ438" s="492">
        <f t="shared" ref="AZ438:AZ452" si="350">U438/(1+SicherheitAngebot)*(1+Sicherheit)</f>
        <v>0</v>
      </c>
      <c r="BB438" s="492">
        <f t="shared" ref="BB438:BB452" si="351">AV438/(1+SicherheitAngebot)*(1+Sicherheit)</f>
        <v>0</v>
      </c>
      <c r="BD438" s="265">
        <f>AZ438+BB438</f>
        <v>0</v>
      </c>
      <c r="BE438" s="105"/>
      <c r="BF438" s="105"/>
      <c r="BG438" s="105"/>
      <c r="BH438" s="105"/>
      <c r="BI438" s="105"/>
      <c r="BJ438" s="105"/>
    </row>
    <row r="439" spans="2:62" ht="20.100000000000001" hidden="1" customHeight="1" outlineLevel="1">
      <c r="B439" s="100"/>
      <c r="C439" s="908"/>
      <c r="D439" s="909"/>
      <c r="E439" s="909"/>
      <c r="F439" s="910"/>
      <c r="G439" s="890"/>
      <c r="H439" s="891"/>
      <c r="I439" s="152"/>
      <c r="J439" s="152"/>
      <c r="K439" s="152"/>
      <c r="L439" s="152"/>
      <c r="M439" s="152"/>
      <c r="N439" s="152"/>
      <c r="O439" s="152"/>
      <c r="P439" s="153"/>
      <c r="Q439" s="153"/>
      <c r="R439" s="156">
        <f t="shared" si="345"/>
        <v>0</v>
      </c>
      <c r="S439" s="156">
        <f t="shared" si="346"/>
        <v>0</v>
      </c>
      <c r="U439" s="157">
        <f t="shared" ref="U439:U452" si="352">I439*$I$7+J439*$J$7+K439*$K$7+L439*$L$7+M439*$M$7+N439*$N$7+O439*$O$7+R439+S439</f>
        <v>0</v>
      </c>
      <c r="W439" s="152"/>
      <c r="X439" s="152"/>
      <c r="Y439" s="152"/>
      <c r="Z439" s="152"/>
      <c r="AA439" s="152"/>
      <c r="AB439" s="152"/>
      <c r="AC439" s="347"/>
      <c r="AD439" s="152"/>
      <c r="AE439" s="152"/>
      <c r="AF439" s="152"/>
      <c r="AG439" s="152"/>
      <c r="AH439" s="152"/>
      <c r="AI439" s="152"/>
      <c r="AJ439" s="347"/>
      <c r="AK439" s="152"/>
      <c r="AL439" s="152"/>
      <c r="AM439" s="295"/>
      <c r="AN439" s="228"/>
      <c r="AO439" s="228"/>
      <c r="AP439" s="228"/>
      <c r="AQ439" s="228"/>
      <c r="AR439" s="228"/>
      <c r="AS439" s="348"/>
      <c r="AT439" s="264">
        <f t="shared" si="309"/>
        <v>0</v>
      </c>
      <c r="AU439" s="259"/>
      <c r="AV439" s="265">
        <f t="shared" si="349"/>
        <v>0</v>
      </c>
      <c r="AX439" s="265">
        <f t="shared" ref="AX439:AX452" si="353">U439+AV439</f>
        <v>0</v>
      </c>
      <c r="AZ439" s="492">
        <f t="shared" si="350"/>
        <v>0</v>
      </c>
      <c r="BB439" s="492">
        <f t="shared" si="351"/>
        <v>0</v>
      </c>
      <c r="BD439" s="265">
        <f t="shared" ref="BD439:BD452" si="354">AZ439+BB439</f>
        <v>0</v>
      </c>
      <c r="BE439" s="105"/>
      <c r="BF439" s="105"/>
      <c r="BG439" s="105"/>
      <c r="BH439" s="105"/>
      <c r="BI439" s="105"/>
      <c r="BJ439" s="105"/>
    </row>
    <row r="440" spans="2:62" ht="20.100000000000001" hidden="1" customHeight="1" outlineLevel="1">
      <c r="B440" s="100"/>
      <c r="C440" s="908"/>
      <c r="D440" s="909"/>
      <c r="E440" s="909"/>
      <c r="F440" s="910"/>
      <c r="G440" s="890"/>
      <c r="H440" s="891"/>
      <c r="I440" s="152"/>
      <c r="J440" s="152"/>
      <c r="K440" s="152"/>
      <c r="L440" s="152"/>
      <c r="M440" s="152"/>
      <c r="N440" s="152"/>
      <c r="O440" s="152"/>
      <c r="P440" s="153"/>
      <c r="Q440" s="153"/>
      <c r="R440" s="156">
        <f t="shared" si="345"/>
        <v>0</v>
      </c>
      <c r="S440" s="156">
        <f t="shared" si="346"/>
        <v>0</v>
      </c>
      <c r="U440" s="157">
        <f t="shared" si="352"/>
        <v>0</v>
      </c>
      <c r="W440" s="152"/>
      <c r="X440" s="152"/>
      <c r="Y440" s="152"/>
      <c r="Z440" s="152"/>
      <c r="AA440" s="152"/>
      <c r="AB440" s="152"/>
      <c r="AC440" s="347"/>
      <c r="AD440" s="152"/>
      <c r="AE440" s="152"/>
      <c r="AF440" s="152"/>
      <c r="AG440" s="152"/>
      <c r="AH440" s="152"/>
      <c r="AI440" s="152"/>
      <c r="AJ440" s="347"/>
      <c r="AK440" s="152"/>
      <c r="AL440" s="152"/>
      <c r="AM440" s="295"/>
      <c r="AN440" s="228"/>
      <c r="AO440" s="228"/>
      <c r="AP440" s="228"/>
      <c r="AQ440" s="228"/>
      <c r="AR440" s="228"/>
      <c r="AS440" s="348"/>
      <c r="AT440" s="264">
        <f t="shared" si="309"/>
        <v>0</v>
      </c>
      <c r="AU440" s="259"/>
      <c r="AV440" s="265">
        <f t="shared" si="349"/>
        <v>0</v>
      </c>
      <c r="AX440" s="265">
        <f t="shared" si="353"/>
        <v>0</v>
      </c>
      <c r="AZ440" s="492">
        <f t="shared" si="350"/>
        <v>0</v>
      </c>
      <c r="BB440" s="492">
        <f t="shared" si="351"/>
        <v>0</v>
      </c>
      <c r="BD440" s="265">
        <f t="shared" si="354"/>
        <v>0</v>
      </c>
      <c r="BE440" s="105"/>
      <c r="BF440" s="105"/>
      <c r="BG440" s="105"/>
      <c r="BH440" s="105"/>
      <c r="BI440" s="105"/>
      <c r="BJ440" s="105"/>
    </row>
    <row r="441" spans="2:62" ht="20.100000000000001" hidden="1" customHeight="1" outlineLevel="1">
      <c r="B441" s="100"/>
      <c r="C441" s="908"/>
      <c r="D441" s="909"/>
      <c r="E441" s="909"/>
      <c r="F441" s="910"/>
      <c r="G441" s="890"/>
      <c r="H441" s="891"/>
      <c r="I441" s="152"/>
      <c r="J441" s="152"/>
      <c r="K441" s="152"/>
      <c r="L441" s="152"/>
      <c r="M441" s="152"/>
      <c r="N441" s="152"/>
      <c r="O441" s="152"/>
      <c r="P441" s="153"/>
      <c r="Q441" s="153"/>
      <c r="R441" s="156">
        <f t="shared" si="345"/>
        <v>0</v>
      </c>
      <c r="S441" s="156">
        <f t="shared" si="346"/>
        <v>0</v>
      </c>
      <c r="U441" s="157">
        <f t="shared" si="352"/>
        <v>0</v>
      </c>
      <c r="W441" s="152"/>
      <c r="X441" s="152"/>
      <c r="Y441" s="152"/>
      <c r="Z441" s="152"/>
      <c r="AA441" s="152"/>
      <c r="AB441" s="152"/>
      <c r="AC441" s="347"/>
      <c r="AD441" s="152"/>
      <c r="AE441" s="152"/>
      <c r="AF441" s="152"/>
      <c r="AG441" s="152"/>
      <c r="AH441" s="152"/>
      <c r="AI441" s="152"/>
      <c r="AJ441" s="347"/>
      <c r="AK441" s="152"/>
      <c r="AL441" s="152"/>
      <c r="AM441" s="295"/>
      <c r="AN441" s="228"/>
      <c r="AO441" s="228"/>
      <c r="AP441" s="228"/>
      <c r="AQ441" s="228"/>
      <c r="AR441" s="228"/>
      <c r="AS441" s="348"/>
      <c r="AT441" s="264">
        <f t="shared" si="309"/>
        <v>0</v>
      </c>
      <c r="AU441" s="259"/>
      <c r="AV441" s="265">
        <f t="shared" si="349"/>
        <v>0</v>
      </c>
      <c r="AX441" s="265">
        <f t="shared" si="353"/>
        <v>0</v>
      </c>
      <c r="AZ441" s="492">
        <f t="shared" si="350"/>
        <v>0</v>
      </c>
      <c r="BB441" s="492">
        <f t="shared" si="351"/>
        <v>0</v>
      </c>
      <c r="BD441" s="265">
        <f t="shared" si="354"/>
        <v>0</v>
      </c>
      <c r="BE441" s="105"/>
      <c r="BF441" s="105"/>
      <c r="BG441" s="105"/>
      <c r="BH441" s="105"/>
      <c r="BI441" s="105"/>
      <c r="BJ441" s="105"/>
    </row>
    <row r="442" spans="2:62" ht="20.100000000000001" hidden="1" customHeight="1" outlineLevel="1">
      <c r="B442" s="100"/>
      <c r="C442" s="908"/>
      <c r="D442" s="909"/>
      <c r="E442" s="909"/>
      <c r="F442" s="910"/>
      <c r="G442" s="890"/>
      <c r="H442" s="891"/>
      <c r="I442" s="152"/>
      <c r="J442" s="152"/>
      <c r="K442" s="152"/>
      <c r="L442" s="152"/>
      <c r="M442" s="152"/>
      <c r="N442" s="152"/>
      <c r="O442" s="152"/>
      <c r="P442" s="153"/>
      <c r="Q442" s="153"/>
      <c r="R442" s="156">
        <f t="shared" si="345"/>
        <v>0</v>
      </c>
      <c r="S442" s="156">
        <f t="shared" si="346"/>
        <v>0</v>
      </c>
      <c r="U442" s="157">
        <f t="shared" si="352"/>
        <v>0</v>
      </c>
      <c r="W442" s="152"/>
      <c r="X442" s="152"/>
      <c r="Y442" s="152"/>
      <c r="Z442" s="152"/>
      <c r="AA442" s="152"/>
      <c r="AB442" s="152"/>
      <c r="AC442" s="347"/>
      <c r="AD442" s="152"/>
      <c r="AE442" s="152"/>
      <c r="AF442" s="152"/>
      <c r="AG442" s="152"/>
      <c r="AH442" s="152"/>
      <c r="AI442" s="152"/>
      <c r="AJ442" s="347"/>
      <c r="AK442" s="152"/>
      <c r="AL442" s="152"/>
      <c r="AM442" s="295"/>
      <c r="AN442" s="228"/>
      <c r="AO442" s="228"/>
      <c r="AP442" s="228"/>
      <c r="AQ442" s="228"/>
      <c r="AR442" s="228"/>
      <c r="AS442" s="348"/>
      <c r="AT442" s="264">
        <f t="shared" si="309"/>
        <v>0</v>
      </c>
      <c r="AU442" s="259"/>
      <c r="AV442" s="265">
        <f t="shared" si="349"/>
        <v>0</v>
      </c>
      <c r="AX442" s="265">
        <f t="shared" si="353"/>
        <v>0</v>
      </c>
      <c r="AZ442" s="492">
        <f t="shared" si="350"/>
        <v>0</v>
      </c>
      <c r="BB442" s="492">
        <f t="shared" si="351"/>
        <v>0</v>
      </c>
      <c r="BD442" s="265">
        <f t="shared" si="354"/>
        <v>0</v>
      </c>
      <c r="BE442" s="105"/>
      <c r="BF442" s="105"/>
      <c r="BG442" s="105"/>
      <c r="BH442" s="105"/>
      <c r="BI442" s="105"/>
      <c r="BJ442" s="105"/>
    </row>
    <row r="443" spans="2:62" ht="20.100000000000001" hidden="1" customHeight="1" outlineLevel="1">
      <c r="B443" s="100"/>
      <c r="C443" s="908"/>
      <c r="D443" s="909"/>
      <c r="E443" s="909"/>
      <c r="F443" s="910"/>
      <c r="G443" s="890"/>
      <c r="H443" s="891"/>
      <c r="I443" s="152"/>
      <c r="J443" s="152"/>
      <c r="K443" s="152"/>
      <c r="L443" s="152"/>
      <c r="M443" s="152"/>
      <c r="N443" s="152"/>
      <c r="O443" s="152"/>
      <c r="P443" s="153"/>
      <c r="Q443" s="153"/>
      <c r="R443" s="156">
        <f t="shared" si="345"/>
        <v>0</v>
      </c>
      <c r="S443" s="156">
        <f t="shared" si="346"/>
        <v>0</v>
      </c>
      <c r="U443" s="157">
        <f t="shared" si="352"/>
        <v>0</v>
      </c>
      <c r="W443" s="152"/>
      <c r="X443" s="152"/>
      <c r="Y443" s="152"/>
      <c r="Z443" s="152"/>
      <c r="AA443" s="152"/>
      <c r="AB443" s="152"/>
      <c r="AC443" s="347"/>
      <c r="AD443" s="152"/>
      <c r="AE443" s="152"/>
      <c r="AF443" s="152"/>
      <c r="AG443" s="152"/>
      <c r="AH443" s="152"/>
      <c r="AI443" s="152"/>
      <c r="AJ443" s="347"/>
      <c r="AK443" s="152"/>
      <c r="AL443" s="152"/>
      <c r="AM443" s="295"/>
      <c r="AN443" s="228"/>
      <c r="AO443" s="228"/>
      <c r="AP443" s="228"/>
      <c r="AQ443" s="228"/>
      <c r="AR443" s="228"/>
      <c r="AS443" s="348"/>
      <c r="AT443" s="264">
        <f t="shared" si="309"/>
        <v>0</v>
      </c>
      <c r="AU443" s="259"/>
      <c r="AV443" s="265">
        <f t="shared" si="349"/>
        <v>0</v>
      </c>
      <c r="AX443" s="265">
        <f t="shared" si="353"/>
        <v>0</v>
      </c>
      <c r="AZ443" s="492">
        <f t="shared" si="350"/>
        <v>0</v>
      </c>
      <c r="BB443" s="492">
        <f t="shared" si="351"/>
        <v>0</v>
      </c>
      <c r="BD443" s="265">
        <f t="shared" si="354"/>
        <v>0</v>
      </c>
      <c r="BE443" s="105"/>
      <c r="BF443" s="105"/>
      <c r="BG443" s="105"/>
      <c r="BH443" s="105"/>
      <c r="BI443" s="105"/>
      <c r="BJ443" s="105"/>
    </row>
    <row r="444" spans="2:62" ht="20.100000000000001" hidden="1" customHeight="1" outlineLevel="1">
      <c r="B444" s="100"/>
      <c r="C444" s="908"/>
      <c r="D444" s="909"/>
      <c r="E444" s="909"/>
      <c r="F444" s="910"/>
      <c r="G444" s="890"/>
      <c r="H444" s="891"/>
      <c r="I444" s="152"/>
      <c r="J444" s="152"/>
      <c r="K444" s="152"/>
      <c r="L444" s="152"/>
      <c r="M444" s="152"/>
      <c r="N444" s="152"/>
      <c r="O444" s="152"/>
      <c r="P444" s="153"/>
      <c r="Q444" s="153"/>
      <c r="R444" s="156">
        <f t="shared" si="345"/>
        <v>0</v>
      </c>
      <c r="S444" s="156">
        <f t="shared" si="346"/>
        <v>0</v>
      </c>
      <c r="U444" s="157">
        <f t="shared" si="352"/>
        <v>0</v>
      </c>
      <c r="W444" s="152"/>
      <c r="X444" s="152"/>
      <c r="Y444" s="152"/>
      <c r="Z444" s="152"/>
      <c r="AA444" s="152"/>
      <c r="AB444" s="152"/>
      <c r="AC444" s="347"/>
      <c r="AD444" s="152"/>
      <c r="AE444" s="152"/>
      <c r="AF444" s="152"/>
      <c r="AG444" s="152"/>
      <c r="AH444" s="152"/>
      <c r="AI444" s="152"/>
      <c r="AJ444" s="347"/>
      <c r="AK444" s="152"/>
      <c r="AL444" s="152"/>
      <c r="AM444" s="295"/>
      <c r="AN444" s="228"/>
      <c r="AO444" s="228"/>
      <c r="AP444" s="228"/>
      <c r="AQ444" s="228"/>
      <c r="AR444" s="228"/>
      <c r="AS444" s="348"/>
      <c r="AT444" s="264">
        <f t="shared" si="309"/>
        <v>0</v>
      </c>
      <c r="AU444" s="259"/>
      <c r="AV444" s="265">
        <f t="shared" si="349"/>
        <v>0</v>
      </c>
      <c r="AX444" s="265">
        <f t="shared" si="353"/>
        <v>0</v>
      </c>
      <c r="AZ444" s="492">
        <f t="shared" si="350"/>
        <v>0</v>
      </c>
      <c r="BB444" s="492">
        <f t="shared" si="351"/>
        <v>0</v>
      </c>
      <c r="BD444" s="265">
        <f t="shared" si="354"/>
        <v>0</v>
      </c>
      <c r="BE444" s="105"/>
      <c r="BF444" s="105"/>
      <c r="BG444" s="105"/>
      <c r="BH444" s="105"/>
      <c r="BI444" s="105"/>
      <c r="BJ444" s="105"/>
    </row>
    <row r="445" spans="2:62" ht="20.100000000000001" hidden="1" customHeight="1" outlineLevel="1">
      <c r="B445" s="100"/>
      <c r="C445" s="908"/>
      <c r="D445" s="909"/>
      <c r="E445" s="909"/>
      <c r="F445" s="910"/>
      <c r="G445" s="890"/>
      <c r="H445" s="891"/>
      <c r="I445" s="152"/>
      <c r="J445" s="152"/>
      <c r="K445" s="152"/>
      <c r="L445" s="152"/>
      <c r="M445" s="152"/>
      <c r="N445" s="152"/>
      <c r="O445" s="152"/>
      <c r="P445" s="153"/>
      <c r="Q445" s="153"/>
      <c r="R445" s="156">
        <f t="shared" si="345"/>
        <v>0</v>
      </c>
      <c r="S445" s="156">
        <f t="shared" si="346"/>
        <v>0</v>
      </c>
      <c r="U445" s="157">
        <f t="shared" si="352"/>
        <v>0</v>
      </c>
      <c r="W445" s="152"/>
      <c r="X445" s="152"/>
      <c r="Y445" s="152"/>
      <c r="Z445" s="152"/>
      <c r="AA445" s="152"/>
      <c r="AB445" s="152"/>
      <c r="AC445" s="347"/>
      <c r="AD445" s="152"/>
      <c r="AE445" s="152"/>
      <c r="AF445" s="152"/>
      <c r="AG445" s="152"/>
      <c r="AH445" s="152"/>
      <c r="AI445" s="152"/>
      <c r="AJ445" s="347"/>
      <c r="AK445" s="152"/>
      <c r="AL445" s="152"/>
      <c r="AM445" s="295"/>
      <c r="AN445" s="228"/>
      <c r="AO445" s="228"/>
      <c r="AP445" s="228"/>
      <c r="AQ445" s="228"/>
      <c r="AR445" s="228"/>
      <c r="AS445" s="348"/>
      <c r="AT445" s="264">
        <f t="shared" si="309"/>
        <v>0</v>
      </c>
      <c r="AU445" s="259"/>
      <c r="AV445" s="265">
        <f t="shared" si="349"/>
        <v>0</v>
      </c>
      <c r="AX445" s="265">
        <f t="shared" si="353"/>
        <v>0</v>
      </c>
      <c r="AZ445" s="492">
        <f t="shared" si="350"/>
        <v>0</v>
      </c>
      <c r="BB445" s="492">
        <f t="shared" si="351"/>
        <v>0</v>
      </c>
      <c r="BD445" s="265">
        <f t="shared" si="354"/>
        <v>0</v>
      </c>
      <c r="BE445" s="105"/>
      <c r="BF445" s="105"/>
      <c r="BG445" s="105"/>
      <c r="BH445" s="105"/>
      <c r="BI445" s="105"/>
      <c r="BJ445" s="105"/>
    </row>
    <row r="446" spans="2:62" ht="20.100000000000001" hidden="1" customHeight="1" outlineLevel="1">
      <c r="B446" s="100"/>
      <c r="C446" s="908"/>
      <c r="D446" s="909"/>
      <c r="E446" s="909"/>
      <c r="F446" s="910"/>
      <c r="G446" s="890"/>
      <c r="H446" s="891"/>
      <c r="I446" s="152"/>
      <c r="J446" s="152"/>
      <c r="K446" s="152"/>
      <c r="L446" s="152"/>
      <c r="M446" s="152"/>
      <c r="N446" s="152"/>
      <c r="O446" s="152"/>
      <c r="P446" s="153"/>
      <c r="Q446" s="153"/>
      <c r="R446" s="156">
        <f t="shared" si="345"/>
        <v>0</v>
      </c>
      <c r="S446" s="156">
        <f t="shared" si="346"/>
        <v>0</v>
      </c>
      <c r="U446" s="157">
        <f t="shared" si="352"/>
        <v>0</v>
      </c>
      <c r="W446" s="152"/>
      <c r="X446" s="152"/>
      <c r="Y446" s="152"/>
      <c r="Z446" s="152"/>
      <c r="AA446" s="152"/>
      <c r="AB446" s="152"/>
      <c r="AC446" s="347"/>
      <c r="AD446" s="152"/>
      <c r="AE446" s="152"/>
      <c r="AF446" s="152"/>
      <c r="AG446" s="152"/>
      <c r="AH446" s="152"/>
      <c r="AI446" s="152"/>
      <c r="AJ446" s="347"/>
      <c r="AK446" s="152"/>
      <c r="AL446" s="152"/>
      <c r="AM446" s="295"/>
      <c r="AN446" s="228"/>
      <c r="AO446" s="228"/>
      <c r="AP446" s="228"/>
      <c r="AQ446" s="228"/>
      <c r="AR446" s="228"/>
      <c r="AS446" s="348"/>
      <c r="AT446" s="264">
        <f t="shared" si="309"/>
        <v>0</v>
      </c>
      <c r="AU446" s="259"/>
      <c r="AV446" s="265">
        <f t="shared" si="349"/>
        <v>0</v>
      </c>
      <c r="AX446" s="265">
        <f t="shared" si="353"/>
        <v>0</v>
      </c>
      <c r="AZ446" s="492">
        <f t="shared" si="350"/>
        <v>0</v>
      </c>
      <c r="BB446" s="492">
        <f t="shared" si="351"/>
        <v>0</v>
      </c>
      <c r="BD446" s="265">
        <f t="shared" si="354"/>
        <v>0</v>
      </c>
      <c r="BE446" s="105"/>
      <c r="BF446" s="105"/>
      <c r="BG446" s="105"/>
      <c r="BH446" s="105"/>
      <c r="BI446" s="105"/>
      <c r="BJ446" s="105"/>
    </row>
    <row r="447" spans="2:62" ht="20.100000000000001" hidden="1" customHeight="1" outlineLevel="1">
      <c r="B447" s="100"/>
      <c r="C447" s="908"/>
      <c r="D447" s="909"/>
      <c r="E447" s="909"/>
      <c r="F447" s="910"/>
      <c r="G447" s="890"/>
      <c r="H447" s="891"/>
      <c r="I447" s="152"/>
      <c r="J447" s="152"/>
      <c r="K447" s="152"/>
      <c r="L447" s="152"/>
      <c r="M447" s="152"/>
      <c r="N447" s="152"/>
      <c r="O447" s="152"/>
      <c r="P447" s="153"/>
      <c r="Q447" s="153"/>
      <c r="R447" s="156">
        <f t="shared" si="345"/>
        <v>0</v>
      </c>
      <c r="S447" s="156">
        <f t="shared" si="346"/>
        <v>0</v>
      </c>
      <c r="U447" s="157">
        <f t="shared" si="352"/>
        <v>0</v>
      </c>
      <c r="W447" s="152"/>
      <c r="X447" s="152"/>
      <c r="Y447" s="152"/>
      <c r="Z447" s="152"/>
      <c r="AA447" s="152"/>
      <c r="AB447" s="152"/>
      <c r="AC447" s="347"/>
      <c r="AD447" s="152"/>
      <c r="AE447" s="152"/>
      <c r="AF447" s="152"/>
      <c r="AG447" s="152"/>
      <c r="AH447" s="152"/>
      <c r="AI447" s="152"/>
      <c r="AJ447" s="347"/>
      <c r="AK447" s="152"/>
      <c r="AL447" s="152"/>
      <c r="AM447" s="295"/>
      <c r="AN447" s="228"/>
      <c r="AO447" s="228"/>
      <c r="AP447" s="228"/>
      <c r="AQ447" s="228"/>
      <c r="AR447" s="228"/>
      <c r="AS447" s="348"/>
      <c r="AT447" s="264">
        <f t="shared" si="309"/>
        <v>0</v>
      </c>
      <c r="AU447" s="259"/>
      <c r="AV447" s="265">
        <f t="shared" si="349"/>
        <v>0</v>
      </c>
      <c r="AX447" s="265">
        <f t="shared" si="353"/>
        <v>0</v>
      </c>
      <c r="AZ447" s="492">
        <f t="shared" si="350"/>
        <v>0</v>
      </c>
      <c r="BB447" s="492">
        <f t="shared" si="351"/>
        <v>0</v>
      </c>
      <c r="BD447" s="265">
        <f t="shared" si="354"/>
        <v>0</v>
      </c>
      <c r="BE447" s="105"/>
      <c r="BF447" s="105"/>
      <c r="BG447" s="105"/>
      <c r="BH447" s="105"/>
      <c r="BI447" s="105"/>
      <c r="BJ447" s="105"/>
    </row>
    <row r="448" spans="2:62" ht="20.100000000000001" hidden="1" customHeight="1" outlineLevel="1">
      <c r="B448" s="100"/>
      <c r="C448" s="908"/>
      <c r="D448" s="909"/>
      <c r="E448" s="909"/>
      <c r="F448" s="910"/>
      <c r="G448" s="890"/>
      <c r="H448" s="891"/>
      <c r="I448" s="152"/>
      <c r="J448" s="152"/>
      <c r="K448" s="152"/>
      <c r="L448" s="152"/>
      <c r="M448" s="152"/>
      <c r="N448" s="152"/>
      <c r="O448" s="152"/>
      <c r="P448" s="153"/>
      <c r="Q448" s="153"/>
      <c r="R448" s="156">
        <f t="shared" si="345"/>
        <v>0</v>
      </c>
      <c r="S448" s="156">
        <f t="shared" si="346"/>
        <v>0</v>
      </c>
      <c r="U448" s="157">
        <f t="shared" si="352"/>
        <v>0</v>
      </c>
      <c r="W448" s="152"/>
      <c r="X448" s="152"/>
      <c r="Y448" s="152"/>
      <c r="Z448" s="152"/>
      <c r="AA448" s="152"/>
      <c r="AB448" s="152"/>
      <c r="AC448" s="347"/>
      <c r="AD448" s="152"/>
      <c r="AE448" s="152"/>
      <c r="AF448" s="152"/>
      <c r="AG448" s="152"/>
      <c r="AH448" s="152"/>
      <c r="AI448" s="152"/>
      <c r="AJ448" s="347"/>
      <c r="AK448" s="152"/>
      <c r="AL448" s="152"/>
      <c r="AM448" s="295"/>
      <c r="AN448" s="228"/>
      <c r="AO448" s="228"/>
      <c r="AP448" s="228"/>
      <c r="AQ448" s="228"/>
      <c r="AR448" s="228"/>
      <c r="AS448" s="348"/>
      <c r="AT448" s="264">
        <f t="shared" si="309"/>
        <v>0</v>
      </c>
      <c r="AU448" s="259"/>
      <c r="AV448" s="265">
        <f t="shared" si="349"/>
        <v>0</v>
      </c>
      <c r="AX448" s="265">
        <f t="shared" si="353"/>
        <v>0</v>
      </c>
      <c r="AZ448" s="492">
        <f t="shared" si="350"/>
        <v>0</v>
      </c>
      <c r="BB448" s="492">
        <f t="shared" si="351"/>
        <v>0</v>
      </c>
      <c r="BD448" s="265">
        <f t="shared" si="354"/>
        <v>0</v>
      </c>
      <c r="BE448" s="105"/>
      <c r="BF448" s="105"/>
      <c r="BG448" s="105"/>
      <c r="BH448" s="105"/>
      <c r="BI448" s="105"/>
      <c r="BJ448" s="105"/>
    </row>
    <row r="449" spans="2:62" ht="20.100000000000001" hidden="1" customHeight="1" outlineLevel="1">
      <c r="B449" s="100"/>
      <c r="C449" s="908"/>
      <c r="D449" s="909"/>
      <c r="E449" s="909"/>
      <c r="F449" s="910"/>
      <c r="G449" s="890"/>
      <c r="H449" s="891"/>
      <c r="I449" s="152"/>
      <c r="J449" s="152"/>
      <c r="K449" s="152"/>
      <c r="L449" s="152"/>
      <c r="M449" s="152"/>
      <c r="N449" s="152"/>
      <c r="O449" s="152"/>
      <c r="P449" s="153"/>
      <c r="Q449" s="153"/>
      <c r="R449" s="156">
        <f t="shared" si="345"/>
        <v>0</v>
      </c>
      <c r="S449" s="156">
        <f t="shared" si="346"/>
        <v>0</v>
      </c>
      <c r="U449" s="157">
        <f t="shared" si="352"/>
        <v>0</v>
      </c>
      <c r="W449" s="152"/>
      <c r="X449" s="152"/>
      <c r="Y449" s="152"/>
      <c r="Z449" s="152"/>
      <c r="AA449" s="152"/>
      <c r="AB449" s="152"/>
      <c r="AC449" s="347"/>
      <c r="AD449" s="152"/>
      <c r="AE449" s="152"/>
      <c r="AF449" s="152"/>
      <c r="AG449" s="152"/>
      <c r="AH449" s="152"/>
      <c r="AI449" s="152"/>
      <c r="AJ449" s="347"/>
      <c r="AK449" s="152"/>
      <c r="AL449" s="152"/>
      <c r="AM449" s="295"/>
      <c r="AN449" s="228"/>
      <c r="AO449" s="228"/>
      <c r="AP449" s="228"/>
      <c r="AQ449" s="228"/>
      <c r="AR449" s="228"/>
      <c r="AS449" s="348"/>
      <c r="AT449" s="264">
        <f t="shared" si="309"/>
        <v>0</v>
      </c>
      <c r="AU449" s="259"/>
      <c r="AV449" s="265">
        <f t="shared" si="349"/>
        <v>0</v>
      </c>
      <c r="AX449" s="265">
        <f t="shared" si="353"/>
        <v>0</v>
      </c>
      <c r="AZ449" s="492">
        <f t="shared" si="350"/>
        <v>0</v>
      </c>
      <c r="BB449" s="492">
        <f t="shared" si="351"/>
        <v>0</v>
      </c>
      <c r="BD449" s="265">
        <f t="shared" si="354"/>
        <v>0</v>
      </c>
      <c r="BE449" s="105"/>
      <c r="BF449" s="105"/>
      <c r="BG449" s="105"/>
      <c r="BH449" s="105"/>
      <c r="BI449" s="105"/>
      <c r="BJ449" s="105"/>
    </row>
    <row r="450" spans="2:62" ht="20.100000000000001" hidden="1" customHeight="1" outlineLevel="1">
      <c r="B450" s="100"/>
      <c r="C450" s="908"/>
      <c r="D450" s="909"/>
      <c r="E450" s="909"/>
      <c r="F450" s="910"/>
      <c r="G450" s="890"/>
      <c r="H450" s="891"/>
      <c r="I450" s="152"/>
      <c r="J450" s="152"/>
      <c r="K450" s="152"/>
      <c r="L450" s="152"/>
      <c r="M450" s="152"/>
      <c r="N450" s="152"/>
      <c r="O450" s="152"/>
      <c r="P450" s="153"/>
      <c r="Q450" s="153"/>
      <c r="R450" s="156">
        <f t="shared" si="345"/>
        <v>0</v>
      </c>
      <c r="S450" s="156">
        <f t="shared" si="346"/>
        <v>0</v>
      </c>
      <c r="U450" s="157">
        <f t="shared" si="352"/>
        <v>0</v>
      </c>
      <c r="W450" s="152"/>
      <c r="X450" s="152"/>
      <c r="Y450" s="152"/>
      <c r="Z450" s="152"/>
      <c r="AA450" s="152"/>
      <c r="AB450" s="152"/>
      <c r="AC450" s="347"/>
      <c r="AD450" s="152"/>
      <c r="AE450" s="152"/>
      <c r="AF450" s="152"/>
      <c r="AG450" s="152"/>
      <c r="AH450" s="152"/>
      <c r="AI450" s="152"/>
      <c r="AJ450" s="347"/>
      <c r="AK450" s="152"/>
      <c r="AL450" s="152"/>
      <c r="AM450" s="295"/>
      <c r="AN450" s="228"/>
      <c r="AO450" s="228"/>
      <c r="AP450" s="228"/>
      <c r="AQ450" s="228"/>
      <c r="AR450" s="228"/>
      <c r="AS450" s="348"/>
      <c r="AT450" s="264">
        <f t="shared" ref="AT450:AT452" si="355">((W450+AD450)*$W$7+(X450+AE450)*$X$7+(Y450+Z450+AF450+AG450)*$Z$7+(AA450+AH450)*$AA$7+(AB450+AI450)*$AB$7)*Zuschläge_IBN</f>
        <v>0</v>
      </c>
      <c r="AU450" s="259"/>
      <c r="AV450" s="265">
        <f t="shared" si="349"/>
        <v>0</v>
      </c>
      <c r="AX450" s="265">
        <f t="shared" si="353"/>
        <v>0</v>
      </c>
      <c r="AZ450" s="492">
        <f t="shared" si="350"/>
        <v>0</v>
      </c>
      <c r="BB450" s="492">
        <f t="shared" si="351"/>
        <v>0</v>
      </c>
      <c r="BD450" s="265">
        <f t="shared" si="354"/>
        <v>0</v>
      </c>
      <c r="BE450" s="105"/>
      <c r="BF450" s="105"/>
      <c r="BG450" s="105"/>
      <c r="BH450" s="105"/>
      <c r="BI450" s="105"/>
      <c r="BJ450" s="105"/>
    </row>
    <row r="451" spans="2:62" ht="20.100000000000001" hidden="1" customHeight="1" outlineLevel="1">
      <c r="B451" s="100"/>
      <c r="C451" s="908"/>
      <c r="D451" s="909"/>
      <c r="E451" s="909"/>
      <c r="F451" s="910"/>
      <c r="G451" s="890"/>
      <c r="H451" s="891"/>
      <c r="I451" s="152"/>
      <c r="J451" s="152"/>
      <c r="K451" s="152"/>
      <c r="L451" s="152"/>
      <c r="M451" s="152"/>
      <c r="N451" s="152"/>
      <c r="O451" s="152"/>
      <c r="P451" s="153"/>
      <c r="Q451" s="153"/>
      <c r="R451" s="156">
        <f t="shared" si="345"/>
        <v>0</v>
      </c>
      <c r="S451" s="156">
        <f t="shared" si="346"/>
        <v>0</v>
      </c>
      <c r="U451" s="157">
        <f t="shared" si="352"/>
        <v>0</v>
      </c>
      <c r="W451" s="152"/>
      <c r="X451" s="152"/>
      <c r="Y451" s="152"/>
      <c r="Z451" s="152"/>
      <c r="AA451" s="152"/>
      <c r="AB451" s="152"/>
      <c r="AC451" s="347"/>
      <c r="AD451" s="152"/>
      <c r="AE451" s="152"/>
      <c r="AF451" s="152"/>
      <c r="AG451" s="152"/>
      <c r="AH451" s="152"/>
      <c r="AI451" s="152"/>
      <c r="AJ451" s="347"/>
      <c r="AK451" s="152"/>
      <c r="AL451" s="152"/>
      <c r="AM451" s="295"/>
      <c r="AN451" s="228"/>
      <c r="AO451" s="228"/>
      <c r="AP451" s="228"/>
      <c r="AQ451" s="228"/>
      <c r="AR451" s="228"/>
      <c r="AS451" s="348"/>
      <c r="AT451" s="264">
        <f t="shared" si="355"/>
        <v>0</v>
      </c>
      <c r="AU451" s="259"/>
      <c r="AV451" s="265">
        <f t="shared" si="349"/>
        <v>0</v>
      </c>
      <c r="AX451" s="265">
        <f t="shared" si="353"/>
        <v>0</v>
      </c>
      <c r="AZ451" s="492">
        <f t="shared" si="350"/>
        <v>0</v>
      </c>
      <c r="BB451" s="492">
        <f t="shared" si="351"/>
        <v>0</v>
      </c>
      <c r="BD451" s="265">
        <f t="shared" si="354"/>
        <v>0</v>
      </c>
      <c r="BE451" s="105"/>
      <c r="BF451" s="105"/>
      <c r="BG451" s="105"/>
      <c r="BH451" s="105"/>
      <c r="BI451" s="105"/>
      <c r="BJ451" s="105"/>
    </row>
    <row r="452" spans="2:62" ht="20.100000000000001" hidden="1" customHeight="1" outlineLevel="1">
      <c r="B452" s="100"/>
      <c r="C452" s="908"/>
      <c r="D452" s="909"/>
      <c r="E452" s="909"/>
      <c r="F452" s="910"/>
      <c r="G452" s="890"/>
      <c r="H452" s="891"/>
      <c r="I452" s="152"/>
      <c r="J452" s="152"/>
      <c r="K452" s="152"/>
      <c r="L452" s="152"/>
      <c r="M452" s="152"/>
      <c r="N452" s="152"/>
      <c r="O452" s="152"/>
      <c r="P452" s="153"/>
      <c r="Q452" s="153"/>
      <c r="R452" s="156">
        <f t="shared" si="345"/>
        <v>0</v>
      </c>
      <c r="S452" s="156">
        <f t="shared" si="346"/>
        <v>0</v>
      </c>
      <c r="U452" s="157">
        <f t="shared" si="352"/>
        <v>0</v>
      </c>
      <c r="W452" s="152"/>
      <c r="X452" s="152"/>
      <c r="Y452" s="152"/>
      <c r="Z452" s="152"/>
      <c r="AA452" s="152"/>
      <c r="AB452" s="152"/>
      <c r="AC452" s="347"/>
      <c r="AD452" s="152"/>
      <c r="AE452" s="152"/>
      <c r="AF452" s="152"/>
      <c r="AG452" s="152"/>
      <c r="AH452" s="152"/>
      <c r="AI452" s="152"/>
      <c r="AJ452" s="347"/>
      <c r="AK452" s="152"/>
      <c r="AL452" s="152"/>
      <c r="AM452" s="295"/>
      <c r="AN452" s="228"/>
      <c r="AO452" s="228"/>
      <c r="AP452" s="228"/>
      <c r="AQ452" s="228"/>
      <c r="AR452" s="228"/>
      <c r="AS452" s="348"/>
      <c r="AT452" s="264">
        <f t="shared" si="355"/>
        <v>0</v>
      </c>
      <c r="AU452" s="259"/>
      <c r="AV452" s="265">
        <f t="shared" si="349"/>
        <v>0</v>
      </c>
      <c r="AX452" s="265">
        <f t="shared" si="353"/>
        <v>0</v>
      </c>
      <c r="AZ452" s="492">
        <f t="shared" si="350"/>
        <v>0</v>
      </c>
      <c r="BB452" s="492">
        <f t="shared" si="351"/>
        <v>0</v>
      </c>
      <c r="BD452" s="265">
        <f t="shared" si="354"/>
        <v>0</v>
      </c>
      <c r="BE452" s="105"/>
      <c r="BF452" s="105"/>
      <c r="BG452" s="105"/>
      <c r="BH452" s="105"/>
      <c r="BI452" s="105"/>
      <c r="BJ452" s="105"/>
    </row>
    <row r="453" spans="2:62" ht="9.9499999999999993" hidden="1" customHeight="1" outlineLevel="1">
      <c r="B453" s="101"/>
      <c r="C453" s="208"/>
      <c r="D453" s="208"/>
      <c r="E453" s="208"/>
      <c r="F453" s="208"/>
      <c r="G453" s="237"/>
      <c r="H453" s="207"/>
      <c r="I453" s="257"/>
      <c r="J453" s="257"/>
      <c r="K453" s="257"/>
      <c r="L453" s="257"/>
      <c r="M453" s="257"/>
      <c r="N453" s="257"/>
      <c r="O453" s="257"/>
      <c r="P453" s="256"/>
      <c r="Q453" s="102"/>
      <c r="R453" s="102"/>
      <c r="S453" s="102"/>
      <c r="U453" s="98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Z453" s="493"/>
      <c r="BE453" s="105"/>
      <c r="BF453" s="105"/>
      <c r="BG453" s="105"/>
      <c r="BH453" s="105"/>
      <c r="BI453" s="105"/>
      <c r="BJ453" s="105"/>
    </row>
    <row r="454" spans="2:62" ht="20.100000000000001" customHeight="1" collapsed="1">
      <c r="B454" s="8">
        <f>B437+1</f>
        <v>27</v>
      </c>
      <c r="C454" s="916"/>
      <c r="D454" s="917"/>
      <c r="E454" s="917"/>
      <c r="F454" s="918"/>
      <c r="G454" s="429"/>
      <c r="H454" s="206">
        <v>1</v>
      </c>
      <c r="I454" s="642">
        <f t="shared" ref="I454" si="356">$H454*SUM(I455:I469)</f>
        <v>0</v>
      </c>
      <c r="J454" s="643">
        <f t="shared" ref="J454:O454" si="357">$H454*SUM(J455:J469)</f>
        <v>0</v>
      </c>
      <c r="K454" s="644">
        <f t="shared" si="357"/>
        <v>0</v>
      </c>
      <c r="L454" s="645">
        <f t="shared" si="357"/>
        <v>0</v>
      </c>
      <c r="M454" s="645">
        <f t="shared" si="357"/>
        <v>0</v>
      </c>
      <c r="N454" s="644">
        <f t="shared" si="357"/>
        <v>0</v>
      </c>
      <c r="O454" s="642">
        <f t="shared" si="357"/>
        <v>0</v>
      </c>
      <c r="P454" s="209">
        <f t="shared" ref="P454:Q454" si="358">$H454*SUM(P455:P469)</f>
        <v>0</v>
      </c>
      <c r="Q454" s="210">
        <f t="shared" si="358"/>
        <v>0</v>
      </c>
      <c r="R454" s="136">
        <f t="shared" ref="R454:R469" si="359">P454*(1+Gewinn)*(1+SicherheitAngebot)</f>
        <v>0</v>
      </c>
      <c r="S454" s="137">
        <f t="shared" ref="S454:S469" si="360">Q454*(1+MGKZ)*(1+Gewinn)*(1+SicherheitAngebot)</f>
        <v>0</v>
      </c>
      <c r="U454" s="10">
        <f>I454*$I$7+J454*$J$7+K454*$K$7+L454*$L$7+M454*$M$7+N454*$N$7+O454*$O$7+R454+S454</f>
        <v>0</v>
      </c>
      <c r="W454" s="646">
        <f t="shared" ref="W454:AB454" si="361">$H454*SUM(W455:W469)</f>
        <v>0</v>
      </c>
      <c r="X454" s="647">
        <f t="shared" si="361"/>
        <v>0</v>
      </c>
      <c r="Y454" s="648">
        <f t="shared" si="361"/>
        <v>0</v>
      </c>
      <c r="Z454" s="649">
        <f t="shared" si="361"/>
        <v>0</v>
      </c>
      <c r="AA454" s="648">
        <f t="shared" si="361"/>
        <v>0</v>
      </c>
      <c r="AB454" s="646">
        <f t="shared" si="361"/>
        <v>0</v>
      </c>
      <c r="AC454" s="258"/>
      <c r="AD454" s="646">
        <f t="shared" ref="AD454:AM454" si="362">$H454*SUM(AD455:AD469)</f>
        <v>0</v>
      </c>
      <c r="AE454" s="647">
        <f t="shared" si="362"/>
        <v>0</v>
      </c>
      <c r="AF454" s="648">
        <f t="shared" si="362"/>
        <v>0</v>
      </c>
      <c r="AG454" s="649">
        <f t="shared" si="362"/>
        <v>0</v>
      </c>
      <c r="AH454" s="648">
        <f t="shared" si="362"/>
        <v>0</v>
      </c>
      <c r="AI454" s="646">
        <f t="shared" si="362"/>
        <v>0</v>
      </c>
      <c r="AJ454" s="258"/>
      <c r="AK454" s="653">
        <f t="shared" si="362"/>
        <v>0</v>
      </c>
      <c r="AL454" s="653">
        <f t="shared" si="362"/>
        <v>0</v>
      </c>
      <c r="AM454" s="653">
        <f t="shared" si="362"/>
        <v>0</v>
      </c>
      <c r="AN454" s="227">
        <f>$H454*SUM(AN455:AN469)*(1+Gewinn)*(1+SicherheitAngebot)</f>
        <v>0</v>
      </c>
      <c r="AO454" s="227">
        <f>$H454*SUM(AO455:AO469)*(1+Gewinn)*(1+SicherheitAngebot)</f>
        <v>0</v>
      </c>
      <c r="AP454" s="227">
        <f>$H454*SUM(AP455:AP469)*(1+Gewinn)*(1+SicherheitAngebot)</f>
        <v>0</v>
      </c>
      <c r="AQ454" s="227">
        <f>$H454*SUM(AQ455:AQ469)*(1+Gewinn)*(1+SicherheitAngebot)</f>
        <v>0</v>
      </c>
      <c r="AR454" s="227">
        <f>$H454*SUM(AR455:AR469)*(1+Gewinn)*(1+SicherheitAngebot)</f>
        <v>0</v>
      </c>
      <c r="AS454" s="262"/>
      <c r="AT454" s="263">
        <f t="shared" ref="AT454:AT517" si="363">((W454+AD454)*$W$7+(X454+AE454)*$X$7+(Y454+Z454+AF454+AG454)*$Z$7+(AA454+AH454)*$AA$7+(AB454+AI454)*$AB$7)*Zuschläge_IBN</f>
        <v>0</v>
      </c>
      <c r="AU454" s="259"/>
      <c r="AV454" s="491">
        <f>AK454*$AK$7+AL454*$AL$7+AM454*$AM$7+SUM(AN454:AR454)+AT454/Zuschläge_IBN+AT454</f>
        <v>0</v>
      </c>
      <c r="AX454" s="685">
        <f>U454+AV454</f>
        <v>0</v>
      </c>
      <c r="AZ454" s="490">
        <f>IF(H454&gt;0,U454/(1+SicherheitAngebot)*(1+Sicherheit),0)</f>
        <v>0</v>
      </c>
      <c r="BB454" s="490">
        <f>IF(H454&gt;0,AV454/(1+SicherheitAngebot)*(1+Sicherheit),0)</f>
        <v>0</v>
      </c>
      <c r="BD454" s="490">
        <f>AZ454+BB454</f>
        <v>0</v>
      </c>
      <c r="BE454" s="105"/>
      <c r="BF454" s="105"/>
      <c r="BG454" s="105"/>
      <c r="BH454" s="105"/>
      <c r="BI454" s="105"/>
      <c r="BJ454" s="105"/>
    </row>
    <row r="455" spans="2:62" ht="20.100000000000001" hidden="1" customHeight="1" outlineLevel="1">
      <c r="B455" s="99"/>
      <c r="C455" s="908"/>
      <c r="D455" s="909"/>
      <c r="E455" s="909"/>
      <c r="F455" s="910"/>
      <c r="G455" s="890"/>
      <c r="H455" s="901"/>
      <c r="I455" s="152"/>
      <c r="J455" s="152"/>
      <c r="K455" s="152"/>
      <c r="L455" s="152"/>
      <c r="M455" s="152"/>
      <c r="N455" s="152"/>
      <c r="O455" s="152"/>
      <c r="P455" s="153"/>
      <c r="Q455" s="153"/>
      <c r="R455" s="156">
        <f t="shared" si="359"/>
        <v>0</v>
      </c>
      <c r="S455" s="156">
        <f t="shared" si="360"/>
        <v>0</v>
      </c>
      <c r="U455" s="157">
        <f>I455*$I$7+J455*$J$7+K455*$K$7+L455*$L$7+M455*$M$7+N455*$N$7+O455*$O$7+R455+S455</f>
        <v>0</v>
      </c>
      <c r="W455" s="152"/>
      <c r="X455" s="152"/>
      <c r="Y455" s="152"/>
      <c r="Z455" s="152"/>
      <c r="AA455" s="152"/>
      <c r="AB455" s="152"/>
      <c r="AC455" s="347"/>
      <c r="AD455" s="152"/>
      <c r="AE455" s="152"/>
      <c r="AF455" s="152"/>
      <c r="AG455" s="152"/>
      <c r="AH455" s="152"/>
      <c r="AI455" s="152"/>
      <c r="AJ455" s="347"/>
      <c r="AK455" s="152"/>
      <c r="AL455" s="152"/>
      <c r="AM455" s="295"/>
      <c r="AN455" s="228"/>
      <c r="AO455" s="228"/>
      <c r="AP455" s="228"/>
      <c r="AQ455" s="228"/>
      <c r="AR455" s="228"/>
      <c r="AS455" s="348"/>
      <c r="AT455" s="264">
        <f t="shared" si="363"/>
        <v>0</v>
      </c>
      <c r="AU455" s="259"/>
      <c r="AV455" s="265">
        <f t="shared" ref="AV455:AV469" si="364">AK455*$AK$7+AL455*$AL$7+AM455*$AM$7+SUM(AN455:AR455)*(1+Gewinn)*(1+SicherheitAngebot)+AT455/Zuschläge_IBN+AT455</f>
        <v>0</v>
      </c>
      <c r="AX455" s="265">
        <f>U455+AV455</f>
        <v>0</v>
      </c>
      <c r="AZ455" s="492">
        <f t="shared" ref="AZ455:AZ469" si="365">U455/(1+SicherheitAngebot)*(1+Sicherheit)</f>
        <v>0</v>
      </c>
      <c r="BB455" s="492">
        <f t="shared" ref="BB455:BB469" si="366">AV455/(1+SicherheitAngebot)*(1+Sicherheit)</f>
        <v>0</v>
      </c>
      <c r="BD455" s="265">
        <f>AZ455+BB455</f>
        <v>0</v>
      </c>
      <c r="BE455" s="105"/>
      <c r="BF455" s="105"/>
      <c r="BG455" s="105"/>
      <c r="BH455" s="105"/>
      <c r="BI455" s="105"/>
      <c r="BJ455" s="105"/>
    </row>
    <row r="456" spans="2:62" ht="20.100000000000001" hidden="1" customHeight="1" outlineLevel="1">
      <c r="B456" s="100"/>
      <c r="C456" s="908"/>
      <c r="D456" s="909"/>
      <c r="E456" s="909"/>
      <c r="F456" s="910"/>
      <c r="G456" s="890"/>
      <c r="H456" s="891"/>
      <c r="I456" s="152"/>
      <c r="J456" s="152"/>
      <c r="K456" s="152"/>
      <c r="L456" s="152"/>
      <c r="M456" s="152"/>
      <c r="N456" s="152"/>
      <c r="O456" s="152"/>
      <c r="P456" s="153"/>
      <c r="Q456" s="153"/>
      <c r="R456" s="156">
        <f t="shared" si="359"/>
        <v>0</v>
      </c>
      <c r="S456" s="156">
        <f t="shared" si="360"/>
        <v>0</v>
      </c>
      <c r="U456" s="157">
        <f t="shared" ref="U456:U469" si="367">I456*$I$7+J456*$J$7+K456*$K$7+L456*$L$7+M456*$M$7+N456*$N$7+O456*$O$7+R456+S456</f>
        <v>0</v>
      </c>
      <c r="W456" s="152"/>
      <c r="X456" s="152"/>
      <c r="Y456" s="152"/>
      <c r="Z456" s="152"/>
      <c r="AA456" s="152"/>
      <c r="AB456" s="152"/>
      <c r="AC456" s="347"/>
      <c r="AD456" s="152"/>
      <c r="AE456" s="152"/>
      <c r="AF456" s="152"/>
      <c r="AG456" s="152"/>
      <c r="AH456" s="152"/>
      <c r="AI456" s="152"/>
      <c r="AJ456" s="347"/>
      <c r="AK456" s="152"/>
      <c r="AL456" s="152"/>
      <c r="AM456" s="295"/>
      <c r="AN456" s="228"/>
      <c r="AO456" s="228"/>
      <c r="AP456" s="228"/>
      <c r="AQ456" s="228"/>
      <c r="AR456" s="228"/>
      <c r="AS456" s="348"/>
      <c r="AT456" s="264">
        <f t="shared" si="363"/>
        <v>0</v>
      </c>
      <c r="AU456" s="259"/>
      <c r="AV456" s="265">
        <f t="shared" si="364"/>
        <v>0</v>
      </c>
      <c r="AX456" s="265">
        <f t="shared" ref="AX456:AX469" si="368">U456+AV456</f>
        <v>0</v>
      </c>
      <c r="AZ456" s="492">
        <f t="shared" si="365"/>
        <v>0</v>
      </c>
      <c r="BB456" s="492">
        <f t="shared" si="366"/>
        <v>0</v>
      </c>
      <c r="BD456" s="265">
        <f t="shared" ref="BD456:BD469" si="369">AZ456+BB456</f>
        <v>0</v>
      </c>
      <c r="BE456" s="105"/>
      <c r="BF456" s="105"/>
      <c r="BG456" s="105"/>
      <c r="BH456" s="105"/>
      <c r="BI456" s="105"/>
      <c r="BJ456" s="105"/>
    </row>
    <row r="457" spans="2:62" ht="20.100000000000001" hidden="1" customHeight="1" outlineLevel="1">
      <c r="B457" s="100"/>
      <c r="C457" s="908"/>
      <c r="D457" s="909"/>
      <c r="E457" s="909"/>
      <c r="F457" s="910"/>
      <c r="G457" s="890"/>
      <c r="H457" s="891"/>
      <c r="I457" s="152"/>
      <c r="J457" s="152"/>
      <c r="K457" s="152"/>
      <c r="L457" s="152"/>
      <c r="M457" s="152"/>
      <c r="N457" s="152"/>
      <c r="O457" s="152"/>
      <c r="P457" s="153"/>
      <c r="Q457" s="153"/>
      <c r="R457" s="156">
        <f t="shared" si="359"/>
        <v>0</v>
      </c>
      <c r="S457" s="156">
        <f t="shared" si="360"/>
        <v>0</v>
      </c>
      <c r="U457" s="157">
        <f t="shared" si="367"/>
        <v>0</v>
      </c>
      <c r="W457" s="152"/>
      <c r="X457" s="152"/>
      <c r="Y457" s="152"/>
      <c r="Z457" s="152"/>
      <c r="AA457" s="152"/>
      <c r="AB457" s="152"/>
      <c r="AC457" s="347"/>
      <c r="AD457" s="152"/>
      <c r="AE457" s="152"/>
      <c r="AF457" s="152"/>
      <c r="AG457" s="152"/>
      <c r="AH457" s="152"/>
      <c r="AI457" s="152"/>
      <c r="AJ457" s="347"/>
      <c r="AK457" s="152"/>
      <c r="AL457" s="152"/>
      <c r="AM457" s="295"/>
      <c r="AN457" s="228"/>
      <c r="AO457" s="228"/>
      <c r="AP457" s="228"/>
      <c r="AQ457" s="228"/>
      <c r="AR457" s="228"/>
      <c r="AS457" s="348"/>
      <c r="AT457" s="264">
        <f t="shared" si="363"/>
        <v>0</v>
      </c>
      <c r="AU457" s="259"/>
      <c r="AV457" s="265">
        <f t="shared" si="364"/>
        <v>0</v>
      </c>
      <c r="AX457" s="265">
        <f t="shared" si="368"/>
        <v>0</v>
      </c>
      <c r="AZ457" s="492">
        <f t="shared" si="365"/>
        <v>0</v>
      </c>
      <c r="BB457" s="492">
        <f t="shared" si="366"/>
        <v>0</v>
      </c>
      <c r="BD457" s="265">
        <f t="shared" si="369"/>
        <v>0</v>
      </c>
      <c r="BE457" s="105"/>
      <c r="BF457" s="105"/>
      <c r="BG457" s="105"/>
      <c r="BH457" s="105"/>
      <c r="BI457" s="105"/>
      <c r="BJ457" s="105"/>
    </row>
    <row r="458" spans="2:62" ht="20.100000000000001" hidden="1" customHeight="1" outlineLevel="1">
      <c r="B458" s="100"/>
      <c r="C458" s="908"/>
      <c r="D458" s="909"/>
      <c r="E458" s="909"/>
      <c r="F458" s="910"/>
      <c r="G458" s="890"/>
      <c r="H458" s="891"/>
      <c r="I458" s="152"/>
      <c r="J458" s="152"/>
      <c r="K458" s="152"/>
      <c r="L458" s="152"/>
      <c r="M458" s="152"/>
      <c r="N458" s="152"/>
      <c r="O458" s="152"/>
      <c r="P458" s="153"/>
      <c r="Q458" s="153"/>
      <c r="R458" s="156">
        <f t="shared" si="359"/>
        <v>0</v>
      </c>
      <c r="S458" s="156">
        <f t="shared" si="360"/>
        <v>0</v>
      </c>
      <c r="U458" s="157">
        <f t="shared" si="367"/>
        <v>0</v>
      </c>
      <c r="W458" s="152"/>
      <c r="X458" s="152"/>
      <c r="Y458" s="152"/>
      <c r="Z458" s="152"/>
      <c r="AA458" s="152"/>
      <c r="AB458" s="152"/>
      <c r="AC458" s="347"/>
      <c r="AD458" s="152"/>
      <c r="AE458" s="152"/>
      <c r="AF458" s="152"/>
      <c r="AG458" s="152"/>
      <c r="AH458" s="152"/>
      <c r="AI458" s="152"/>
      <c r="AJ458" s="347"/>
      <c r="AK458" s="152"/>
      <c r="AL458" s="152"/>
      <c r="AM458" s="295"/>
      <c r="AN458" s="228"/>
      <c r="AO458" s="228"/>
      <c r="AP458" s="228"/>
      <c r="AQ458" s="228"/>
      <c r="AR458" s="228"/>
      <c r="AS458" s="348"/>
      <c r="AT458" s="264">
        <f t="shared" si="363"/>
        <v>0</v>
      </c>
      <c r="AU458" s="259"/>
      <c r="AV458" s="265">
        <f t="shared" si="364"/>
        <v>0</v>
      </c>
      <c r="AX458" s="265">
        <f t="shared" si="368"/>
        <v>0</v>
      </c>
      <c r="AZ458" s="492">
        <f t="shared" si="365"/>
        <v>0</v>
      </c>
      <c r="BB458" s="492">
        <f t="shared" si="366"/>
        <v>0</v>
      </c>
      <c r="BD458" s="265">
        <f t="shared" si="369"/>
        <v>0</v>
      </c>
      <c r="BE458" s="105"/>
      <c r="BF458" s="105"/>
      <c r="BG458" s="105"/>
      <c r="BH458" s="105"/>
      <c r="BI458" s="105"/>
      <c r="BJ458" s="105"/>
    </row>
    <row r="459" spans="2:62" ht="20.100000000000001" hidden="1" customHeight="1" outlineLevel="1">
      <c r="B459" s="100"/>
      <c r="C459" s="908"/>
      <c r="D459" s="909"/>
      <c r="E459" s="909"/>
      <c r="F459" s="910"/>
      <c r="G459" s="890"/>
      <c r="H459" s="891"/>
      <c r="I459" s="152"/>
      <c r="J459" s="152"/>
      <c r="K459" s="152"/>
      <c r="L459" s="152"/>
      <c r="M459" s="152"/>
      <c r="N459" s="152"/>
      <c r="O459" s="152"/>
      <c r="P459" s="153"/>
      <c r="Q459" s="153"/>
      <c r="R459" s="156">
        <f t="shared" si="359"/>
        <v>0</v>
      </c>
      <c r="S459" s="156">
        <f t="shared" si="360"/>
        <v>0</v>
      </c>
      <c r="U459" s="157">
        <f t="shared" si="367"/>
        <v>0</v>
      </c>
      <c r="W459" s="152"/>
      <c r="X459" s="152"/>
      <c r="Y459" s="152"/>
      <c r="Z459" s="152"/>
      <c r="AA459" s="152"/>
      <c r="AB459" s="152"/>
      <c r="AC459" s="347"/>
      <c r="AD459" s="152"/>
      <c r="AE459" s="152"/>
      <c r="AF459" s="152"/>
      <c r="AG459" s="152"/>
      <c r="AH459" s="152"/>
      <c r="AI459" s="152"/>
      <c r="AJ459" s="347"/>
      <c r="AK459" s="152"/>
      <c r="AL459" s="152"/>
      <c r="AM459" s="295"/>
      <c r="AN459" s="228"/>
      <c r="AO459" s="228"/>
      <c r="AP459" s="228"/>
      <c r="AQ459" s="228"/>
      <c r="AR459" s="228"/>
      <c r="AS459" s="348"/>
      <c r="AT459" s="264">
        <f t="shared" si="363"/>
        <v>0</v>
      </c>
      <c r="AU459" s="259"/>
      <c r="AV459" s="265">
        <f t="shared" si="364"/>
        <v>0</v>
      </c>
      <c r="AX459" s="265">
        <f t="shared" si="368"/>
        <v>0</v>
      </c>
      <c r="AZ459" s="492">
        <f t="shared" si="365"/>
        <v>0</v>
      </c>
      <c r="BB459" s="492">
        <f t="shared" si="366"/>
        <v>0</v>
      </c>
      <c r="BD459" s="265">
        <f t="shared" si="369"/>
        <v>0</v>
      </c>
      <c r="BE459" s="105"/>
      <c r="BF459" s="105"/>
      <c r="BG459" s="105"/>
      <c r="BH459" s="105"/>
      <c r="BI459" s="105"/>
      <c r="BJ459" s="105"/>
    </row>
    <row r="460" spans="2:62" ht="20.100000000000001" hidden="1" customHeight="1" outlineLevel="1">
      <c r="B460" s="100"/>
      <c r="C460" s="908"/>
      <c r="D460" s="909"/>
      <c r="E460" s="909"/>
      <c r="F460" s="910"/>
      <c r="G460" s="890"/>
      <c r="H460" s="891"/>
      <c r="I460" s="152"/>
      <c r="J460" s="152"/>
      <c r="K460" s="152"/>
      <c r="L460" s="152"/>
      <c r="M460" s="152"/>
      <c r="N460" s="152"/>
      <c r="O460" s="152"/>
      <c r="P460" s="153"/>
      <c r="Q460" s="153"/>
      <c r="R460" s="156">
        <f t="shared" si="359"/>
        <v>0</v>
      </c>
      <c r="S460" s="156">
        <f t="shared" si="360"/>
        <v>0</v>
      </c>
      <c r="U460" s="157">
        <f t="shared" si="367"/>
        <v>0</v>
      </c>
      <c r="W460" s="152"/>
      <c r="X460" s="152"/>
      <c r="Y460" s="152"/>
      <c r="Z460" s="152"/>
      <c r="AA460" s="152"/>
      <c r="AB460" s="152"/>
      <c r="AC460" s="347"/>
      <c r="AD460" s="152"/>
      <c r="AE460" s="152"/>
      <c r="AF460" s="152"/>
      <c r="AG460" s="152"/>
      <c r="AH460" s="152"/>
      <c r="AI460" s="152"/>
      <c r="AJ460" s="347"/>
      <c r="AK460" s="152"/>
      <c r="AL460" s="152"/>
      <c r="AM460" s="295"/>
      <c r="AN460" s="228"/>
      <c r="AO460" s="228"/>
      <c r="AP460" s="228"/>
      <c r="AQ460" s="228"/>
      <c r="AR460" s="228"/>
      <c r="AS460" s="348"/>
      <c r="AT460" s="264">
        <f t="shared" si="363"/>
        <v>0</v>
      </c>
      <c r="AU460" s="259"/>
      <c r="AV460" s="265">
        <f t="shared" si="364"/>
        <v>0</v>
      </c>
      <c r="AX460" s="265">
        <f t="shared" si="368"/>
        <v>0</v>
      </c>
      <c r="AZ460" s="492">
        <f t="shared" si="365"/>
        <v>0</v>
      </c>
      <c r="BB460" s="492">
        <f t="shared" si="366"/>
        <v>0</v>
      </c>
      <c r="BD460" s="265">
        <f t="shared" si="369"/>
        <v>0</v>
      </c>
      <c r="BE460" s="105"/>
      <c r="BF460" s="105"/>
      <c r="BG460" s="105"/>
      <c r="BH460" s="105"/>
      <c r="BI460" s="105"/>
      <c r="BJ460" s="105"/>
    </row>
    <row r="461" spans="2:62" ht="20.100000000000001" hidden="1" customHeight="1" outlineLevel="1">
      <c r="B461" s="100"/>
      <c r="C461" s="908"/>
      <c r="D461" s="909"/>
      <c r="E461" s="909"/>
      <c r="F461" s="910"/>
      <c r="G461" s="890"/>
      <c r="H461" s="891"/>
      <c r="I461" s="152"/>
      <c r="J461" s="152"/>
      <c r="K461" s="152"/>
      <c r="L461" s="152"/>
      <c r="M461" s="152"/>
      <c r="N461" s="152"/>
      <c r="O461" s="152"/>
      <c r="P461" s="153"/>
      <c r="Q461" s="153"/>
      <c r="R461" s="156">
        <f t="shared" si="359"/>
        <v>0</v>
      </c>
      <c r="S461" s="156">
        <f t="shared" si="360"/>
        <v>0</v>
      </c>
      <c r="U461" s="157">
        <f t="shared" si="367"/>
        <v>0</v>
      </c>
      <c r="W461" s="152"/>
      <c r="X461" s="152"/>
      <c r="Y461" s="152"/>
      <c r="Z461" s="152"/>
      <c r="AA461" s="152"/>
      <c r="AB461" s="152"/>
      <c r="AC461" s="347"/>
      <c r="AD461" s="152"/>
      <c r="AE461" s="152"/>
      <c r="AF461" s="152"/>
      <c r="AG461" s="152"/>
      <c r="AH461" s="152"/>
      <c r="AI461" s="152"/>
      <c r="AJ461" s="347"/>
      <c r="AK461" s="152"/>
      <c r="AL461" s="152"/>
      <c r="AM461" s="295"/>
      <c r="AN461" s="228"/>
      <c r="AO461" s="228"/>
      <c r="AP461" s="228"/>
      <c r="AQ461" s="228"/>
      <c r="AR461" s="228"/>
      <c r="AS461" s="348"/>
      <c r="AT461" s="264">
        <f t="shared" si="363"/>
        <v>0</v>
      </c>
      <c r="AU461" s="259"/>
      <c r="AV461" s="265">
        <f t="shared" si="364"/>
        <v>0</v>
      </c>
      <c r="AX461" s="265">
        <f t="shared" si="368"/>
        <v>0</v>
      </c>
      <c r="AZ461" s="492">
        <f t="shared" si="365"/>
        <v>0</v>
      </c>
      <c r="BB461" s="492">
        <f t="shared" si="366"/>
        <v>0</v>
      </c>
      <c r="BD461" s="265">
        <f t="shared" si="369"/>
        <v>0</v>
      </c>
      <c r="BE461" s="105"/>
      <c r="BF461" s="105"/>
      <c r="BG461" s="105"/>
      <c r="BH461" s="105"/>
      <c r="BI461" s="105"/>
      <c r="BJ461" s="105"/>
    </row>
    <row r="462" spans="2:62" ht="20.100000000000001" hidden="1" customHeight="1" outlineLevel="1">
      <c r="B462" s="100"/>
      <c r="C462" s="908"/>
      <c r="D462" s="909"/>
      <c r="E462" s="909"/>
      <c r="F462" s="910"/>
      <c r="G462" s="890"/>
      <c r="H462" s="891"/>
      <c r="I462" s="152"/>
      <c r="J462" s="152"/>
      <c r="K462" s="152"/>
      <c r="L462" s="152"/>
      <c r="M462" s="152"/>
      <c r="N462" s="152"/>
      <c r="O462" s="152"/>
      <c r="P462" s="153"/>
      <c r="Q462" s="153"/>
      <c r="R462" s="156">
        <f t="shared" si="359"/>
        <v>0</v>
      </c>
      <c r="S462" s="156">
        <f t="shared" si="360"/>
        <v>0</v>
      </c>
      <c r="U462" s="157">
        <f t="shared" si="367"/>
        <v>0</v>
      </c>
      <c r="W462" s="152"/>
      <c r="X462" s="152"/>
      <c r="Y462" s="152"/>
      <c r="Z462" s="152"/>
      <c r="AA462" s="152"/>
      <c r="AB462" s="152"/>
      <c r="AC462" s="347"/>
      <c r="AD462" s="152"/>
      <c r="AE462" s="152"/>
      <c r="AF462" s="152"/>
      <c r="AG462" s="152"/>
      <c r="AH462" s="152"/>
      <c r="AI462" s="152"/>
      <c r="AJ462" s="347"/>
      <c r="AK462" s="152"/>
      <c r="AL462" s="152"/>
      <c r="AM462" s="295"/>
      <c r="AN462" s="228"/>
      <c r="AO462" s="228"/>
      <c r="AP462" s="228"/>
      <c r="AQ462" s="228"/>
      <c r="AR462" s="228"/>
      <c r="AS462" s="348"/>
      <c r="AT462" s="264">
        <f t="shared" si="363"/>
        <v>0</v>
      </c>
      <c r="AU462" s="259"/>
      <c r="AV462" s="265">
        <f t="shared" si="364"/>
        <v>0</v>
      </c>
      <c r="AX462" s="265">
        <f t="shared" si="368"/>
        <v>0</v>
      </c>
      <c r="AZ462" s="492">
        <f t="shared" si="365"/>
        <v>0</v>
      </c>
      <c r="BB462" s="492">
        <f t="shared" si="366"/>
        <v>0</v>
      </c>
      <c r="BD462" s="265">
        <f t="shared" si="369"/>
        <v>0</v>
      </c>
      <c r="BE462" s="105"/>
      <c r="BF462" s="105"/>
      <c r="BG462" s="105"/>
      <c r="BH462" s="105"/>
      <c r="BI462" s="105"/>
      <c r="BJ462" s="105"/>
    </row>
    <row r="463" spans="2:62" ht="20.100000000000001" hidden="1" customHeight="1" outlineLevel="1">
      <c r="B463" s="100"/>
      <c r="C463" s="908"/>
      <c r="D463" s="909"/>
      <c r="E463" s="909"/>
      <c r="F463" s="910"/>
      <c r="G463" s="890"/>
      <c r="H463" s="891"/>
      <c r="I463" s="152"/>
      <c r="J463" s="152"/>
      <c r="K463" s="152"/>
      <c r="L463" s="152"/>
      <c r="M463" s="152"/>
      <c r="N463" s="152"/>
      <c r="O463" s="152"/>
      <c r="P463" s="153"/>
      <c r="Q463" s="153"/>
      <c r="R463" s="156">
        <f t="shared" si="359"/>
        <v>0</v>
      </c>
      <c r="S463" s="156">
        <f t="shared" si="360"/>
        <v>0</v>
      </c>
      <c r="U463" s="157">
        <f t="shared" si="367"/>
        <v>0</v>
      </c>
      <c r="W463" s="152"/>
      <c r="X463" s="152"/>
      <c r="Y463" s="152"/>
      <c r="Z463" s="152"/>
      <c r="AA463" s="152"/>
      <c r="AB463" s="152"/>
      <c r="AC463" s="347"/>
      <c r="AD463" s="152"/>
      <c r="AE463" s="152"/>
      <c r="AF463" s="152"/>
      <c r="AG463" s="152"/>
      <c r="AH463" s="152"/>
      <c r="AI463" s="152"/>
      <c r="AJ463" s="347"/>
      <c r="AK463" s="152"/>
      <c r="AL463" s="152"/>
      <c r="AM463" s="295"/>
      <c r="AN463" s="228"/>
      <c r="AO463" s="228"/>
      <c r="AP463" s="228"/>
      <c r="AQ463" s="228"/>
      <c r="AR463" s="228"/>
      <c r="AS463" s="348"/>
      <c r="AT463" s="264">
        <f t="shared" si="363"/>
        <v>0</v>
      </c>
      <c r="AU463" s="259"/>
      <c r="AV463" s="265">
        <f t="shared" si="364"/>
        <v>0</v>
      </c>
      <c r="AX463" s="265">
        <f t="shared" si="368"/>
        <v>0</v>
      </c>
      <c r="AZ463" s="492">
        <f t="shared" si="365"/>
        <v>0</v>
      </c>
      <c r="BB463" s="492">
        <f t="shared" si="366"/>
        <v>0</v>
      </c>
      <c r="BD463" s="265">
        <f t="shared" si="369"/>
        <v>0</v>
      </c>
      <c r="BE463" s="105"/>
      <c r="BF463" s="105"/>
      <c r="BG463" s="105"/>
      <c r="BH463" s="105"/>
      <c r="BI463" s="105"/>
      <c r="BJ463" s="105"/>
    </row>
    <row r="464" spans="2:62" ht="20.100000000000001" hidden="1" customHeight="1" outlineLevel="1">
      <c r="B464" s="100"/>
      <c r="C464" s="908"/>
      <c r="D464" s="909"/>
      <c r="E464" s="909"/>
      <c r="F464" s="910"/>
      <c r="G464" s="890"/>
      <c r="H464" s="891"/>
      <c r="I464" s="152"/>
      <c r="J464" s="152"/>
      <c r="K464" s="152"/>
      <c r="L464" s="152"/>
      <c r="M464" s="152"/>
      <c r="N464" s="152"/>
      <c r="O464" s="152"/>
      <c r="P464" s="153"/>
      <c r="Q464" s="153"/>
      <c r="R464" s="156">
        <f t="shared" si="359"/>
        <v>0</v>
      </c>
      <c r="S464" s="156">
        <f t="shared" si="360"/>
        <v>0</v>
      </c>
      <c r="U464" s="157">
        <f t="shared" si="367"/>
        <v>0</v>
      </c>
      <c r="W464" s="152"/>
      <c r="X464" s="152"/>
      <c r="Y464" s="152"/>
      <c r="Z464" s="152"/>
      <c r="AA464" s="152"/>
      <c r="AB464" s="152"/>
      <c r="AC464" s="347"/>
      <c r="AD464" s="152"/>
      <c r="AE464" s="152"/>
      <c r="AF464" s="152"/>
      <c r="AG464" s="152"/>
      <c r="AH464" s="152"/>
      <c r="AI464" s="152"/>
      <c r="AJ464" s="347"/>
      <c r="AK464" s="152"/>
      <c r="AL464" s="152"/>
      <c r="AM464" s="295"/>
      <c r="AN464" s="228"/>
      <c r="AO464" s="228"/>
      <c r="AP464" s="228"/>
      <c r="AQ464" s="228"/>
      <c r="AR464" s="228"/>
      <c r="AS464" s="348"/>
      <c r="AT464" s="264">
        <f t="shared" si="363"/>
        <v>0</v>
      </c>
      <c r="AU464" s="259"/>
      <c r="AV464" s="265">
        <f t="shared" si="364"/>
        <v>0</v>
      </c>
      <c r="AX464" s="265">
        <f t="shared" si="368"/>
        <v>0</v>
      </c>
      <c r="AZ464" s="492">
        <f t="shared" si="365"/>
        <v>0</v>
      </c>
      <c r="BB464" s="492">
        <f t="shared" si="366"/>
        <v>0</v>
      </c>
      <c r="BD464" s="265">
        <f t="shared" si="369"/>
        <v>0</v>
      </c>
      <c r="BE464" s="105"/>
      <c r="BF464" s="105"/>
      <c r="BG464" s="105"/>
      <c r="BH464" s="105"/>
      <c r="BI464" s="105"/>
      <c r="BJ464" s="105"/>
    </row>
    <row r="465" spans="2:62" ht="20.100000000000001" hidden="1" customHeight="1" outlineLevel="1">
      <c r="B465" s="100"/>
      <c r="C465" s="908"/>
      <c r="D465" s="909"/>
      <c r="E465" s="909"/>
      <c r="F465" s="910"/>
      <c r="G465" s="890"/>
      <c r="H465" s="891"/>
      <c r="I465" s="152"/>
      <c r="J465" s="152"/>
      <c r="K465" s="152"/>
      <c r="L465" s="152"/>
      <c r="M465" s="152"/>
      <c r="N465" s="152"/>
      <c r="O465" s="152"/>
      <c r="P465" s="153"/>
      <c r="Q465" s="153"/>
      <c r="R465" s="156">
        <f t="shared" si="359"/>
        <v>0</v>
      </c>
      <c r="S465" s="156">
        <f t="shared" si="360"/>
        <v>0</v>
      </c>
      <c r="U465" s="157">
        <f t="shared" si="367"/>
        <v>0</v>
      </c>
      <c r="W465" s="152"/>
      <c r="X465" s="152"/>
      <c r="Y465" s="152"/>
      <c r="Z465" s="152"/>
      <c r="AA465" s="152"/>
      <c r="AB465" s="152"/>
      <c r="AC465" s="347"/>
      <c r="AD465" s="152"/>
      <c r="AE465" s="152"/>
      <c r="AF465" s="152"/>
      <c r="AG465" s="152"/>
      <c r="AH465" s="152"/>
      <c r="AI465" s="152"/>
      <c r="AJ465" s="347"/>
      <c r="AK465" s="152"/>
      <c r="AL465" s="152"/>
      <c r="AM465" s="295"/>
      <c r="AN465" s="228"/>
      <c r="AO465" s="228"/>
      <c r="AP465" s="228"/>
      <c r="AQ465" s="228"/>
      <c r="AR465" s="228"/>
      <c r="AS465" s="348"/>
      <c r="AT465" s="264">
        <f t="shared" si="363"/>
        <v>0</v>
      </c>
      <c r="AU465" s="259"/>
      <c r="AV465" s="265">
        <f t="shared" si="364"/>
        <v>0</v>
      </c>
      <c r="AX465" s="265">
        <f t="shared" si="368"/>
        <v>0</v>
      </c>
      <c r="AZ465" s="492">
        <f t="shared" si="365"/>
        <v>0</v>
      </c>
      <c r="BB465" s="492">
        <f t="shared" si="366"/>
        <v>0</v>
      </c>
      <c r="BD465" s="265">
        <f t="shared" si="369"/>
        <v>0</v>
      </c>
      <c r="BE465" s="105"/>
      <c r="BF465" s="105"/>
      <c r="BG465" s="105"/>
      <c r="BH465" s="105"/>
      <c r="BI465" s="105"/>
      <c r="BJ465" s="105"/>
    </row>
    <row r="466" spans="2:62" ht="20.100000000000001" hidden="1" customHeight="1" outlineLevel="1">
      <c r="B466" s="100"/>
      <c r="C466" s="908"/>
      <c r="D466" s="909"/>
      <c r="E466" s="909"/>
      <c r="F466" s="910"/>
      <c r="G466" s="890"/>
      <c r="H466" s="891"/>
      <c r="I466" s="152"/>
      <c r="J466" s="152"/>
      <c r="K466" s="152"/>
      <c r="L466" s="152"/>
      <c r="M466" s="152"/>
      <c r="N466" s="152"/>
      <c r="O466" s="152"/>
      <c r="P466" s="153"/>
      <c r="Q466" s="153"/>
      <c r="R466" s="156">
        <f t="shared" si="359"/>
        <v>0</v>
      </c>
      <c r="S466" s="156">
        <f t="shared" si="360"/>
        <v>0</v>
      </c>
      <c r="U466" s="157">
        <f t="shared" si="367"/>
        <v>0</v>
      </c>
      <c r="W466" s="152"/>
      <c r="X466" s="152"/>
      <c r="Y466" s="152"/>
      <c r="Z466" s="152"/>
      <c r="AA466" s="152"/>
      <c r="AB466" s="152"/>
      <c r="AC466" s="347"/>
      <c r="AD466" s="152"/>
      <c r="AE466" s="152"/>
      <c r="AF466" s="152"/>
      <c r="AG466" s="152"/>
      <c r="AH466" s="152"/>
      <c r="AI466" s="152"/>
      <c r="AJ466" s="347"/>
      <c r="AK466" s="152"/>
      <c r="AL466" s="152"/>
      <c r="AM466" s="295"/>
      <c r="AN466" s="228"/>
      <c r="AO466" s="228"/>
      <c r="AP466" s="228"/>
      <c r="AQ466" s="228"/>
      <c r="AR466" s="228"/>
      <c r="AS466" s="348"/>
      <c r="AT466" s="264">
        <f t="shared" si="363"/>
        <v>0</v>
      </c>
      <c r="AU466" s="259"/>
      <c r="AV466" s="265">
        <f t="shared" si="364"/>
        <v>0</v>
      </c>
      <c r="AX466" s="265">
        <f t="shared" si="368"/>
        <v>0</v>
      </c>
      <c r="AZ466" s="492">
        <f t="shared" si="365"/>
        <v>0</v>
      </c>
      <c r="BB466" s="492">
        <f t="shared" si="366"/>
        <v>0</v>
      </c>
      <c r="BD466" s="265">
        <f t="shared" si="369"/>
        <v>0</v>
      </c>
      <c r="BE466" s="105"/>
      <c r="BF466" s="105"/>
      <c r="BG466" s="105"/>
      <c r="BH466" s="105"/>
      <c r="BI466" s="105"/>
      <c r="BJ466" s="105"/>
    </row>
    <row r="467" spans="2:62" ht="20.100000000000001" hidden="1" customHeight="1" outlineLevel="1">
      <c r="B467" s="100"/>
      <c r="C467" s="908"/>
      <c r="D467" s="909"/>
      <c r="E467" s="909"/>
      <c r="F467" s="910"/>
      <c r="G467" s="890"/>
      <c r="H467" s="891"/>
      <c r="I467" s="152"/>
      <c r="J467" s="152"/>
      <c r="K467" s="152"/>
      <c r="L467" s="152"/>
      <c r="M467" s="152"/>
      <c r="N467" s="152"/>
      <c r="O467" s="152"/>
      <c r="P467" s="153"/>
      <c r="Q467" s="153"/>
      <c r="R467" s="156">
        <f t="shared" si="359"/>
        <v>0</v>
      </c>
      <c r="S467" s="156">
        <f t="shared" si="360"/>
        <v>0</v>
      </c>
      <c r="U467" s="157">
        <f t="shared" si="367"/>
        <v>0</v>
      </c>
      <c r="W467" s="152"/>
      <c r="X467" s="152"/>
      <c r="Y467" s="152"/>
      <c r="Z467" s="152"/>
      <c r="AA467" s="152"/>
      <c r="AB467" s="152"/>
      <c r="AC467" s="347"/>
      <c r="AD467" s="152"/>
      <c r="AE467" s="152"/>
      <c r="AF467" s="152"/>
      <c r="AG467" s="152"/>
      <c r="AH467" s="152"/>
      <c r="AI467" s="152"/>
      <c r="AJ467" s="347"/>
      <c r="AK467" s="152"/>
      <c r="AL467" s="152"/>
      <c r="AM467" s="295"/>
      <c r="AN467" s="228"/>
      <c r="AO467" s="228"/>
      <c r="AP467" s="228"/>
      <c r="AQ467" s="228"/>
      <c r="AR467" s="228"/>
      <c r="AS467" s="348"/>
      <c r="AT467" s="264">
        <f t="shared" si="363"/>
        <v>0</v>
      </c>
      <c r="AU467" s="259"/>
      <c r="AV467" s="265">
        <f t="shared" si="364"/>
        <v>0</v>
      </c>
      <c r="AX467" s="265">
        <f t="shared" si="368"/>
        <v>0</v>
      </c>
      <c r="AZ467" s="492">
        <f t="shared" si="365"/>
        <v>0</v>
      </c>
      <c r="BB467" s="492">
        <f t="shared" si="366"/>
        <v>0</v>
      </c>
      <c r="BD467" s="265">
        <f t="shared" si="369"/>
        <v>0</v>
      </c>
      <c r="BE467" s="105"/>
      <c r="BF467" s="105"/>
      <c r="BG467" s="105"/>
      <c r="BH467" s="105"/>
      <c r="BI467" s="105"/>
      <c r="BJ467" s="105"/>
    </row>
    <row r="468" spans="2:62" ht="20.100000000000001" hidden="1" customHeight="1" outlineLevel="1">
      <c r="B468" s="100"/>
      <c r="C468" s="908"/>
      <c r="D468" s="909"/>
      <c r="E468" s="909"/>
      <c r="F468" s="910"/>
      <c r="G468" s="890"/>
      <c r="H468" s="891"/>
      <c r="I468" s="152"/>
      <c r="J468" s="152"/>
      <c r="K468" s="152"/>
      <c r="L468" s="152"/>
      <c r="M468" s="152"/>
      <c r="N468" s="152"/>
      <c r="O468" s="152"/>
      <c r="P468" s="153"/>
      <c r="Q468" s="153"/>
      <c r="R468" s="156">
        <f t="shared" si="359"/>
        <v>0</v>
      </c>
      <c r="S468" s="156">
        <f t="shared" si="360"/>
        <v>0</v>
      </c>
      <c r="U468" s="157">
        <f t="shared" si="367"/>
        <v>0</v>
      </c>
      <c r="W468" s="152"/>
      <c r="X468" s="152"/>
      <c r="Y468" s="152"/>
      <c r="Z468" s="152"/>
      <c r="AA468" s="152"/>
      <c r="AB468" s="152"/>
      <c r="AC468" s="347"/>
      <c r="AD468" s="152"/>
      <c r="AE468" s="152"/>
      <c r="AF468" s="152"/>
      <c r="AG468" s="152"/>
      <c r="AH468" s="152"/>
      <c r="AI468" s="152"/>
      <c r="AJ468" s="347"/>
      <c r="AK468" s="152"/>
      <c r="AL468" s="152"/>
      <c r="AM468" s="295"/>
      <c r="AN468" s="228"/>
      <c r="AO468" s="228"/>
      <c r="AP468" s="228"/>
      <c r="AQ468" s="228"/>
      <c r="AR468" s="228"/>
      <c r="AS468" s="348"/>
      <c r="AT468" s="264">
        <f t="shared" si="363"/>
        <v>0</v>
      </c>
      <c r="AU468" s="259"/>
      <c r="AV468" s="265">
        <f t="shared" si="364"/>
        <v>0</v>
      </c>
      <c r="AX468" s="265">
        <f t="shared" si="368"/>
        <v>0</v>
      </c>
      <c r="AZ468" s="492">
        <f t="shared" si="365"/>
        <v>0</v>
      </c>
      <c r="BB468" s="492">
        <f t="shared" si="366"/>
        <v>0</v>
      </c>
      <c r="BD468" s="265">
        <f t="shared" si="369"/>
        <v>0</v>
      </c>
      <c r="BE468" s="105"/>
      <c r="BF468" s="105"/>
      <c r="BG468" s="105"/>
      <c r="BH468" s="105"/>
      <c r="BI468" s="105"/>
      <c r="BJ468" s="105"/>
    </row>
    <row r="469" spans="2:62" ht="20.100000000000001" hidden="1" customHeight="1" outlineLevel="1">
      <c r="B469" s="100"/>
      <c r="C469" s="908"/>
      <c r="D469" s="909"/>
      <c r="E469" s="909"/>
      <c r="F469" s="910"/>
      <c r="G469" s="890"/>
      <c r="H469" s="891"/>
      <c r="I469" s="152"/>
      <c r="J469" s="152"/>
      <c r="K469" s="152"/>
      <c r="L469" s="152"/>
      <c r="M469" s="152"/>
      <c r="N469" s="152"/>
      <c r="O469" s="152"/>
      <c r="P469" s="153"/>
      <c r="Q469" s="153"/>
      <c r="R469" s="156">
        <f t="shared" si="359"/>
        <v>0</v>
      </c>
      <c r="S469" s="156">
        <f t="shared" si="360"/>
        <v>0</v>
      </c>
      <c r="U469" s="157">
        <f t="shared" si="367"/>
        <v>0</v>
      </c>
      <c r="W469" s="152"/>
      <c r="X469" s="152"/>
      <c r="Y469" s="152"/>
      <c r="Z469" s="152"/>
      <c r="AA469" s="152"/>
      <c r="AB469" s="152"/>
      <c r="AC469" s="347"/>
      <c r="AD469" s="152"/>
      <c r="AE469" s="152"/>
      <c r="AF469" s="152"/>
      <c r="AG469" s="152"/>
      <c r="AH469" s="152"/>
      <c r="AI469" s="152"/>
      <c r="AJ469" s="347"/>
      <c r="AK469" s="152"/>
      <c r="AL469" s="152"/>
      <c r="AM469" s="295"/>
      <c r="AN469" s="228"/>
      <c r="AO469" s="228"/>
      <c r="AP469" s="228"/>
      <c r="AQ469" s="228"/>
      <c r="AR469" s="228"/>
      <c r="AS469" s="348"/>
      <c r="AT469" s="264">
        <f t="shared" si="363"/>
        <v>0</v>
      </c>
      <c r="AU469" s="259"/>
      <c r="AV469" s="265">
        <f t="shared" si="364"/>
        <v>0</v>
      </c>
      <c r="AX469" s="265">
        <f t="shared" si="368"/>
        <v>0</v>
      </c>
      <c r="AZ469" s="492">
        <f t="shared" si="365"/>
        <v>0</v>
      </c>
      <c r="BB469" s="492">
        <f t="shared" si="366"/>
        <v>0</v>
      </c>
      <c r="BD469" s="265">
        <f t="shared" si="369"/>
        <v>0</v>
      </c>
      <c r="BE469" s="105"/>
      <c r="BF469" s="105"/>
      <c r="BG469" s="105"/>
      <c r="BH469" s="105"/>
      <c r="BI469" s="105"/>
      <c r="BJ469" s="105"/>
    </row>
    <row r="470" spans="2:62" ht="9.9499999999999993" hidden="1" customHeight="1" outlineLevel="1">
      <c r="B470" s="101"/>
      <c r="C470" s="208"/>
      <c r="D470" s="208"/>
      <c r="E470" s="208"/>
      <c r="F470" s="208"/>
      <c r="G470" s="237"/>
      <c r="H470" s="207"/>
      <c r="I470" s="257"/>
      <c r="J470" s="257"/>
      <c r="K470" s="257"/>
      <c r="L470" s="257"/>
      <c r="M470" s="257"/>
      <c r="N470" s="257"/>
      <c r="O470" s="257"/>
      <c r="P470" s="256"/>
      <c r="Q470" s="102"/>
      <c r="R470" s="102"/>
      <c r="S470" s="102"/>
      <c r="U470" s="98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Z470" s="493"/>
      <c r="BE470" s="105"/>
      <c r="BF470" s="105"/>
      <c r="BG470" s="105"/>
      <c r="BH470" s="105"/>
      <c r="BI470" s="105"/>
      <c r="BJ470" s="105"/>
    </row>
    <row r="471" spans="2:62" ht="20.100000000000001" customHeight="1" collapsed="1">
      <c r="B471" s="8">
        <f>B454+1</f>
        <v>28</v>
      </c>
      <c r="C471" s="916"/>
      <c r="D471" s="917"/>
      <c r="E471" s="917"/>
      <c r="F471" s="918"/>
      <c r="G471" s="429"/>
      <c r="H471" s="206">
        <v>1</v>
      </c>
      <c r="I471" s="642">
        <f t="shared" ref="I471" si="370">$H471*SUM(I472:I486)</f>
        <v>0</v>
      </c>
      <c r="J471" s="643">
        <f t="shared" ref="J471:O471" si="371">$H471*SUM(J472:J486)</f>
        <v>0</v>
      </c>
      <c r="K471" s="644">
        <f t="shared" si="371"/>
        <v>0</v>
      </c>
      <c r="L471" s="645">
        <f t="shared" si="371"/>
        <v>0</v>
      </c>
      <c r="M471" s="645">
        <f t="shared" si="371"/>
        <v>0</v>
      </c>
      <c r="N471" s="644">
        <f t="shared" si="371"/>
        <v>0</v>
      </c>
      <c r="O471" s="642">
        <f t="shared" si="371"/>
        <v>0</v>
      </c>
      <c r="P471" s="209">
        <f t="shared" ref="P471:Q471" si="372">$H471*SUM(P472:P486)</f>
        <v>0</v>
      </c>
      <c r="Q471" s="210">
        <f t="shared" si="372"/>
        <v>0</v>
      </c>
      <c r="R471" s="136">
        <f t="shared" ref="R471:R486" si="373">P471*(1+Gewinn)*(1+SicherheitAngebot)</f>
        <v>0</v>
      </c>
      <c r="S471" s="137">
        <f t="shared" ref="S471:S486" si="374">Q471*(1+MGKZ)*(1+Gewinn)*(1+SicherheitAngebot)</f>
        <v>0</v>
      </c>
      <c r="U471" s="10">
        <f>I471*$I$7+J471*$J$7+K471*$K$7+L471*$L$7+M471*$M$7+N471*$N$7+O471*$O$7+R471+S471</f>
        <v>0</v>
      </c>
      <c r="W471" s="646">
        <f t="shared" ref="W471:AB471" si="375">$H471*SUM(W472:W486)</f>
        <v>0</v>
      </c>
      <c r="X471" s="647">
        <f t="shared" si="375"/>
        <v>0</v>
      </c>
      <c r="Y471" s="648">
        <f t="shared" si="375"/>
        <v>0</v>
      </c>
      <c r="Z471" s="649">
        <f t="shared" si="375"/>
        <v>0</v>
      </c>
      <c r="AA471" s="648">
        <f t="shared" si="375"/>
        <v>0</v>
      </c>
      <c r="AB471" s="646">
        <f t="shared" si="375"/>
        <v>0</v>
      </c>
      <c r="AC471" s="258"/>
      <c r="AD471" s="646">
        <f t="shared" ref="AD471:AM471" si="376">$H471*SUM(AD472:AD486)</f>
        <v>0</v>
      </c>
      <c r="AE471" s="647">
        <f t="shared" si="376"/>
        <v>0</v>
      </c>
      <c r="AF471" s="648">
        <f t="shared" si="376"/>
        <v>0</v>
      </c>
      <c r="AG471" s="649">
        <f t="shared" si="376"/>
        <v>0</v>
      </c>
      <c r="AH471" s="648">
        <f t="shared" si="376"/>
        <v>0</v>
      </c>
      <c r="AI471" s="646">
        <f t="shared" si="376"/>
        <v>0</v>
      </c>
      <c r="AJ471" s="258"/>
      <c r="AK471" s="653">
        <f t="shared" si="376"/>
        <v>0</v>
      </c>
      <c r="AL471" s="653">
        <f t="shared" si="376"/>
        <v>0</v>
      </c>
      <c r="AM471" s="653">
        <f t="shared" si="376"/>
        <v>0</v>
      </c>
      <c r="AN471" s="227">
        <f>$H471*SUM(AN472:AN486)*(1+Gewinn)*(1+SicherheitAngebot)</f>
        <v>0</v>
      </c>
      <c r="AO471" s="227">
        <f>$H471*SUM(AO472:AO486)*(1+Gewinn)*(1+SicherheitAngebot)</f>
        <v>0</v>
      </c>
      <c r="AP471" s="227">
        <f>$H471*SUM(AP472:AP486)*(1+Gewinn)*(1+SicherheitAngebot)</f>
        <v>0</v>
      </c>
      <c r="AQ471" s="227">
        <f>$H471*SUM(AQ472:AQ486)*(1+Gewinn)*(1+SicherheitAngebot)</f>
        <v>0</v>
      </c>
      <c r="AR471" s="227">
        <f>$H471*SUM(AR472:AR486)*(1+Gewinn)*(1+SicherheitAngebot)</f>
        <v>0</v>
      </c>
      <c r="AS471" s="262"/>
      <c r="AT471" s="263">
        <f t="shared" si="363"/>
        <v>0</v>
      </c>
      <c r="AU471" s="259"/>
      <c r="AV471" s="491">
        <f>AK471*$AK$7+AL471*$AL$7+AM471*$AM$7+SUM(AN471:AR471)+AT471/Zuschläge_IBN+AT471</f>
        <v>0</v>
      </c>
      <c r="AX471" s="685">
        <f>U471+AV471</f>
        <v>0</v>
      </c>
      <c r="AZ471" s="490">
        <f>IF(H471&gt;0,U471/(1+SicherheitAngebot)*(1+Sicherheit),0)</f>
        <v>0</v>
      </c>
      <c r="BB471" s="490">
        <f>IF(H471&gt;0,AV471/(1+SicherheitAngebot)*(1+Sicherheit),0)</f>
        <v>0</v>
      </c>
      <c r="BD471" s="490">
        <f>AZ471+BB471</f>
        <v>0</v>
      </c>
      <c r="BE471" s="105"/>
      <c r="BF471" s="105"/>
      <c r="BG471" s="105"/>
      <c r="BH471" s="105"/>
      <c r="BI471" s="105"/>
      <c r="BJ471" s="105"/>
    </row>
    <row r="472" spans="2:62" ht="20.100000000000001" hidden="1" customHeight="1" outlineLevel="1">
      <c r="B472" s="99"/>
      <c r="C472" s="908"/>
      <c r="D472" s="909"/>
      <c r="E472" s="909"/>
      <c r="F472" s="910"/>
      <c r="G472" s="890"/>
      <c r="H472" s="901"/>
      <c r="I472" s="152"/>
      <c r="J472" s="152"/>
      <c r="K472" s="152"/>
      <c r="L472" s="152"/>
      <c r="M472" s="152"/>
      <c r="N472" s="152"/>
      <c r="O472" s="152"/>
      <c r="P472" s="153"/>
      <c r="Q472" s="153"/>
      <c r="R472" s="156">
        <f t="shared" si="373"/>
        <v>0</v>
      </c>
      <c r="S472" s="156">
        <f t="shared" si="374"/>
        <v>0</v>
      </c>
      <c r="U472" s="157">
        <f>I472*$I$7+J472*$J$7+K472*$K$7+L472*$L$7+M472*$M$7+N472*$N$7+O472*$O$7+R472+S472</f>
        <v>0</v>
      </c>
      <c r="W472" s="152"/>
      <c r="X472" s="152"/>
      <c r="Y472" s="152"/>
      <c r="Z472" s="152"/>
      <c r="AA472" s="152"/>
      <c r="AB472" s="152"/>
      <c r="AC472" s="347"/>
      <c r="AD472" s="152"/>
      <c r="AE472" s="152"/>
      <c r="AF472" s="152"/>
      <c r="AG472" s="152"/>
      <c r="AH472" s="152"/>
      <c r="AI472" s="152"/>
      <c r="AJ472" s="347"/>
      <c r="AK472" s="152"/>
      <c r="AL472" s="152"/>
      <c r="AM472" s="295"/>
      <c r="AN472" s="228"/>
      <c r="AO472" s="228"/>
      <c r="AP472" s="228"/>
      <c r="AQ472" s="228"/>
      <c r="AR472" s="228"/>
      <c r="AS472" s="348"/>
      <c r="AT472" s="264">
        <f t="shared" si="363"/>
        <v>0</v>
      </c>
      <c r="AU472" s="259"/>
      <c r="AV472" s="265">
        <f t="shared" ref="AV472:AV486" si="377">AK472*$AK$7+AL472*$AL$7+AM472*$AM$7+SUM(AN472:AR472)*(1+Gewinn)*(1+SicherheitAngebot)+AT472/Zuschläge_IBN+AT472</f>
        <v>0</v>
      </c>
      <c r="AX472" s="265">
        <f>U472+AV472</f>
        <v>0</v>
      </c>
      <c r="AZ472" s="492">
        <f t="shared" ref="AZ472:AZ486" si="378">U472/(1+SicherheitAngebot)*(1+Sicherheit)</f>
        <v>0</v>
      </c>
      <c r="BB472" s="492">
        <f t="shared" ref="BB472:BB486" si="379">AV472/(1+SicherheitAngebot)*(1+Sicherheit)</f>
        <v>0</v>
      </c>
      <c r="BD472" s="265">
        <f>AZ472+BB472</f>
        <v>0</v>
      </c>
      <c r="BE472" s="105"/>
      <c r="BF472" s="105"/>
      <c r="BG472" s="105"/>
      <c r="BH472" s="105"/>
      <c r="BI472" s="105"/>
      <c r="BJ472" s="105"/>
    </row>
    <row r="473" spans="2:62" ht="20.100000000000001" hidden="1" customHeight="1" outlineLevel="1">
      <c r="B473" s="100"/>
      <c r="C473" s="908"/>
      <c r="D473" s="909"/>
      <c r="E473" s="909"/>
      <c r="F473" s="910"/>
      <c r="G473" s="890"/>
      <c r="H473" s="891"/>
      <c r="I473" s="152"/>
      <c r="J473" s="152"/>
      <c r="K473" s="152"/>
      <c r="L473" s="152"/>
      <c r="M473" s="152"/>
      <c r="N473" s="152"/>
      <c r="O473" s="152"/>
      <c r="P473" s="153"/>
      <c r="Q473" s="153"/>
      <c r="R473" s="156">
        <f t="shared" si="373"/>
        <v>0</v>
      </c>
      <c r="S473" s="156">
        <f t="shared" si="374"/>
        <v>0</v>
      </c>
      <c r="U473" s="157">
        <f t="shared" ref="U473:U486" si="380">I473*$I$7+J473*$J$7+K473*$K$7+L473*$L$7+M473*$M$7+N473*$N$7+O473*$O$7+R473+S473</f>
        <v>0</v>
      </c>
      <c r="W473" s="152"/>
      <c r="X473" s="152"/>
      <c r="Y473" s="152"/>
      <c r="Z473" s="152"/>
      <c r="AA473" s="152"/>
      <c r="AB473" s="152"/>
      <c r="AC473" s="347"/>
      <c r="AD473" s="152"/>
      <c r="AE473" s="152"/>
      <c r="AF473" s="152"/>
      <c r="AG473" s="152"/>
      <c r="AH473" s="152"/>
      <c r="AI473" s="152"/>
      <c r="AJ473" s="347"/>
      <c r="AK473" s="152"/>
      <c r="AL473" s="152"/>
      <c r="AM473" s="295"/>
      <c r="AN473" s="228"/>
      <c r="AO473" s="228"/>
      <c r="AP473" s="228"/>
      <c r="AQ473" s="228"/>
      <c r="AR473" s="228"/>
      <c r="AS473" s="348"/>
      <c r="AT473" s="264">
        <f t="shared" si="363"/>
        <v>0</v>
      </c>
      <c r="AU473" s="259"/>
      <c r="AV473" s="265">
        <f t="shared" si="377"/>
        <v>0</v>
      </c>
      <c r="AX473" s="265">
        <f t="shared" ref="AX473:AX486" si="381">U473+AV473</f>
        <v>0</v>
      </c>
      <c r="AZ473" s="492">
        <f t="shared" si="378"/>
        <v>0</v>
      </c>
      <c r="BB473" s="492">
        <f t="shared" si="379"/>
        <v>0</v>
      </c>
      <c r="BD473" s="265">
        <f t="shared" ref="BD473:BD486" si="382">AZ473+BB473</f>
        <v>0</v>
      </c>
      <c r="BE473" s="105"/>
      <c r="BF473" s="105"/>
      <c r="BG473" s="105"/>
      <c r="BH473" s="105"/>
      <c r="BI473" s="105"/>
      <c r="BJ473" s="105"/>
    </row>
    <row r="474" spans="2:62" ht="20.100000000000001" hidden="1" customHeight="1" outlineLevel="1">
      <c r="B474" s="100"/>
      <c r="C474" s="908"/>
      <c r="D474" s="909"/>
      <c r="E474" s="909"/>
      <c r="F474" s="910"/>
      <c r="G474" s="890"/>
      <c r="H474" s="891"/>
      <c r="I474" s="152"/>
      <c r="J474" s="152"/>
      <c r="K474" s="152"/>
      <c r="L474" s="152"/>
      <c r="M474" s="152"/>
      <c r="N474" s="152"/>
      <c r="O474" s="152"/>
      <c r="P474" s="153"/>
      <c r="Q474" s="153"/>
      <c r="R474" s="156">
        <f t="shared" si="373"/>
        <v>0</v>
      </c>
      <c r="S474" s="156">
        <f t="shared" si="374"/>
        <v>0</v>
      </c>
      <c r="U474" s="157">
        <f t="shared" si="380"/>
        <v>0</v>
      </c>
      <c r="W474" s="152"/>
      <c r="X474" s="152"/>
      <c r="Y474" s="152"/>
      <c r="Z474" s="152"/>
      <c r="AA474" s="152"/>
      <c r="AB474" s="152"/>
      <c r="AC474" s="347"/>
      <c r="AD474" s="152"/>
      <c r="AE474" s="152"/>
      <c r="AF474" s="152"/>
      <c r="AG474" s="152"/>
      <c r="AH474" s="152"/>
      <c r="AI474" s="152"/>
      <c r="AJ474" s="347"/>
      <c r="AK474" s="152"/>
      <c r="AL474" s="152"/>
      <c r="AM474" s="295"/>
      <c r="AN474" s="228"/>
      <c r="AO474" s="228"/>
      <c r="AP474" s="228"/>
      <c r="AQ474" s="228"/>
      <c r="AR474" s="228"/>
      <c r="AS474" s="348"/>
      <c r="AT474" s="264">
        <f t="shared" si="363"/>
        <v>0</v>
      </c>
      <c r="AU474" s="259"/>
      <c r="AV474" s="265">
        <f t="shared" si="377"/>
        <v>0</v>
      </c>
      <c r="AX474" s="265">
        <f t="shared" si="381"/>
        <v>0</v>
      </c>
      <c r="AZ474" s="492">
        <f t="shared" si="378"/>
        <v>0</v>
      </c>
      <c r="BB474" s="492">
        <f t="shared" si="379"/>
        <v>0</v>
      </c>
      <c r="BD474" s="265">
        <f t="shared" si="382"/>
        <v>0</v>
      </c>
      <c r="BE474" s="105"/>
      <c r="BF474" s="105"/>
      <c r="BG474" s="105"/>
      <c r="BH474" s="105"/>
      <c r="BI474" s="105"/>
      <c r="BJ474" s="105"/>
    </row>
    <row r="475" spans="2:62" ht="20.100000000000001" hidden="1" customHeight="1" outlineLevel="1">
      <c r="B475" s="100"/>
      <c r="C475" s="908"/>
      <c r="D475" s="909"/>
      <c r="E475" s="909"/>
      <c r="F475" s="910"/>
      <c r="G475" s="890"/>
      <c r="H475" s="891"/>
      <c r="I475" s="152"/>
      <c r="J475" s="152"/>
      <c r="K475" s="152"/>
      <c r="L475" s="152"/>
      <c r="M475" s="152"/>
      <c r="N475" s="152"/>
      <c r="O475" s="152"/>
      <c r="P475" s="153"/>
      <c r="Q475" s="153"/>
      <c r="R475" s="156">
        <f t="shared" si="373"/>
        <v>0</v>
      </c>
      <c r="S475" s="156">
        <f t="shared" si="374"/>
        <v>0</v>
      </c>
      <c r="U475" s="157">
        <f t="shared" si="380"/>
        <v>0</v>
      </c>
      <c r="W475" s="152"/>
      <c r="X475" s="152"/>
      <c r="Y475" s="152"/>
      <c r="Z475" s="152"/>
      <c r="AA475" s="152"/>
      <c r="AB475" s="152"/>
      <c r="AC475" s="347"/>
      <c r="AD475" s="152"/>
      <c r="AE475" s="152"/>
      <c r="AF475" s="152"/>
      <c r="AG475" s="152"/>
      <c r="AH475" s="152"/>
      <c r="AI475" s="152"/>
      <c r="AJ475" s="347"/>
      <c r="AK475" s="152"/>
      <c r="AL475" s="152"/>
      <c r="AM475" s="295"/>
      <c r="AN475" s="228"/>
      <c r="AO475" s="228"/>
      <c r="AP475" s="228"/>
      <c r="AQ475" s="228"/>
      <c r="AR475" s="228"/>
      <c r="AS475" s="348"/>
      <c r="AT475" s="264">
        <f t="shared" si="363"/>
        <v>0</v>
      </c>
      <c r="AU475" s="259"/>
      <c r="AV475" s="265">
        <f t="shared" si="377"/>
        <v>0</v>
      </c>
      <c r="AX475" s="265">
        <f t="shared" si="381"/>
        <v>0</v>
      </c>
      <c r="AZ475" s="492">
        <f t="shared" si="378"/>
        <v>0</v>
      </c>
      <c r="BB475" s="492">
        <f t="shared" si="379"/>
        <v>0</v>
      </c>
      <c r="BD475" s="265">
        <f t="shared" si="382"/>
        <v>0</v>
      </c>
      <c r="BE475" s="105"/>
      <c r="BF475" s="105"/>
      <c r="BG475" s="105"/>
      <c r="BH475" s="105"/>
      <c r="BI475" s="105"/>
      <c r="BJ475" s="105"/>
    </row>
    <row r="476" spans="2:62" ht="20.100000000000001" hidden="1" customHeight="1" outlineLevel="1">
      <c r="B476" s="100"/>
      <c r="C476" s="908"/>
      <c r="D476" s="909"/>
      <c r="E476" s="909"/>
      <c r="F476" s="910"/>
      <c r="G476" s="890"/>
      <c r="H476" s="891"/>
      <c r="I476" s="152"/>
      <c r="J476" s="152"/>
      <c r="K476" s="152"/>
      <c r="L476" s="152"/>
      <c r="M476" s="152"/>
      <c r="N476" s="152"/>
      <c r="O476" s="152"/>
      <c r="P476" s="153"/>
      <c r="Q476" s="153"/>
      <c r="R476" s="156">
        <f t="shared" si="373"/>
        <v>0</v>
      </c>
      <c r="S476" s="156">
        <f t="shared" si="374"/>
        <v>0</v>
      </c>
      <c r="U476" s="157">
        <f t="shared" si="380"/>
        <v>0</v>
      </c>
      <c r="W476" s="152"/>
      <c r="X476" s="152"/>
      <c r="Y476" s="152"/>
      <c r="Z476" s="152"/>
      <c r="AA476" s="152"/>
      <c r="AB476" s="152"/>
      <c r="AC476" s="347"/>
      <c r="AD476" s="152"/>
      <c r="AE476" s="152"/>
      <c r="AF476" s="152"/>
      <c r="AG476" s="152"/>
      <c r="AH476" s="152"/>
      <c r="AI476" s="152"/>
      <c r="AJ476" s="347"/>
      <c r="AK476" s="152"/>
      <c r="AL476" s="152"/>
      <c r="AM476" s="295"/>
      <c r="AN476" s="228"/>
      <c r="AO476" s="228"/>
      <c r="AP476" s="228"/>
      <c r="AQ476" s="228"/>
      <c r="AR476" s="228"/>
      <c r="AS476" s="348"/>
      <c r="AT476" s="264">
        <f t="shared" si="363"/>
        <v>0</v>
      </c>
      <c r="AU476" s="259"/>
      <c r="AV476" s="265">
        <f t="shared" si="377"/>
        <v>0</v>
      </c>
      <c r="AX476" s="265">
        <f t="shared" si="381"/>
        <v>0</v>
      </c>
      <c r="AZ476" s="492">
        <f t="shared" si="378"/>
        <v>0</v>
      </c>
      <c r="BB476" s="492">
        <f t="shared" si="379"/>
        <v>0</v>
      </c>
      <c r="BD476" s="265">
        <f t="shared" si="382"/>
        <v>0</v>
      </c>
      <c r="BE476" s="105"/>
      <c r="BF476" s="105"/>
      <c r="BG476" s="105"/>
      <c r="BH476" s="105"/>
      <c r="BI476" s="105"/>
      <c r="BJ476" s="105"/>
    </row>
    <row r="477" spans="2:62" ht="20.100000000000001" hidden="1" customHeight="1" outlineLevel="1">
      <c r="B477" s="100"/>
      <c r="C477" s="908"/>
      <c r="D477" s="909"/>
      <c r="E477" s="909"/>
      <c r="F477" s="910"/>
      <c r="G477" s="890"/>
      <c r="H477" s="891"/>
      <c r="I477" s="152"/>
      <c r="J477" s="152"/>
      <c r="K477" s="152"/>
      <c r="L477" s="152"/>
      <c r="M477" s="152"/>
      <c r="N477" s="152"/>
      <c r="O477" s="152"/>
      <c r="P477" s="153"/>
      <c r="Q477" s="153"/>
      <c r="R477" s="156">
        <f t="shared" si="373"/>
        <v>0</v>
      </c>
      <c r="S477" s="156">
        <f t="shared" si="374"/>
        <v>0</v>
      </c>
      <c r="U477" s="157">
        <f t="shared" si="380"/>
        <v>0</v>
      </c>
      <c r="W477" s="152"/>
      <c r="X477" s="152"/>
      <c r="Y477" s="152"/>
      <c r="Z477" s="152"/>
      <c r="AA477" s="152"/>
      <c r="AB477" s="152"/>
      <c r="AC477" s="347"/>
      <c r="AD477" s="152"/>
      <c r="AE477" s="152"/>
      <c r="AF477" s="152"/>
      <c r="AG477" s="152"/>
      <c r="AH477" s="152"/>
      <c r="AI477" s="152"/>
      <c r="AJ477" s="347"/>
      <c r="AK477" s="152"/>
      <c r="AL477" s="152"/>
      <c r="AM477" s="295"/>
      <c r="AN477" s="228"/>
      <c r="AO477" s="228"/>
      <c r="AP477" s="228"/>
      <c r="AQ477" s="228"/>
      <c r="AR477" s="228"/>
      <c r="AS477" s="348"/>
      <c r="AT477" s="264">
        <f t="shared" si="363"/>
        <v>0</v>
      </c>
      <c r="AU477" s="259"/>
      <c r="AV477" s="265">
        <f t="shared" si="377"/>
        <v>0</v>
      </c>
      <c r="AX477" s="265">
        <f t="shared" si="381"/>
        <v>0</v>
      </c>
      <c r="AZ477" s="492">
        <f t="shared" si="378"/>
        <v>0</v>
      </c>
      <c r="BB477" s="492">
        <f t="shared" si="379"/>
        <v>0</v>
      </c>
      <c r="BD477" s="265">
        <f t="shared" si="382"/>
        <v>0</v>
      </c>
      <c r="BE477" s="105"/>
      <c r="BF477" s="105"/>
      <c r="BG477" s="105"/>
      <c r="BH477" s="105"/>
      <c r="BI477" s="105"/>
      <c r="BJ477" s="105"/>
    </row>
    <row r="478" spans="2:62" ht="20.100000000000001" hidden="1" customHeight="1" outlineLevel="1">
      <c r="B478" s="100"/>
      <c r="C478" s="908"/>
      <c r="D478" s="909"/>
      <c r="E478" s="909"/>
      <c r="F478" s="910"/>
      <c r="G478" s="890"/>
      <c r="H478" s="891"/>
      <c r="I478" s="152"/>
      <c r="J478" s="152"/>
      <c r="K478" s="152"/>
      <c r="L478" s="152"/>
      <c r="M478" s="152"/>
      <c r="N478" s="152"/>
      <c r="O478" s="152"/>
      <c r="P478" s="153"/>
      <c r="Q478" s="153"/>
      <c r="R478" s="156">
        <f t="shared" si="373"/>
        <v>0</v>
      </c>
      <c r="S478" s="156">
        <f t="shared" si="374"/>
        <v>0</v>
      </c>
      <c r="U478" s="157">
        <f t="shared" si="380"/>
        <v>0</v>
      </c>
      <c r="W478" s="152"/>
      <c r="X478" s="152"/>
      <c r="Y478" s="152"/>
      <c r="Z478" s="152"/>
      <c r="AA478" s="152"/>
      <c r="AB478" s="152"/>
      <c r="AC478" s="347"/>
      <c r="AD478" s="152"/>
      <c r="AE478" s="152"/>
      <c r="AF478" s="152"/>
      <c r="AG478" s="152"/>
      <c r="AH478" s="152"/>
      <c r="AI478" s="152"/>
      <c r="AJ478" s="347"/>
      <c r="AK478" s="152"/>
      <c r="AL478" s="152"/>
      <c r="AM478" s="295"/>
      <c r="AN478" s="228"/>
      <c r="AO478" s="228"/>
      <c r="AP478" s="228"/>
      <c r="AQ478" s="228"/>
      <c r="AR478" s="228"/>
      <c r="AS478" s="348"/>
      <c r="AT478" s="264">
        <f t="shared" si="363"/>
        <v>0</v>
      </c>
      <c r="AU478" s="259"/>
      <c r="AV478" s="265">
        <f t="shared" si="377"/>
        <v>0</v>
      </c>
      <c r="AX478" s="265">
        <f t="shared" si="381"/>
        <v>0</v>
      </c>
      <c r="AZ478" s="492">
        <f t="shared" si="378"/>
        <v>0</v>
      </c>
      <c r="BB478" s="492">
        <f t="shared" si="379"/>
        <v>0</v>
      </c>
      <c r="BD478" s="265">
        <f t="shared" si="382"/>
        <v>0</v>
      </c>
      <c r="BE478" s="105"/>
      <c r="BF478" s="105"/>
      <c r="BG478" s="105"/>
      <c r="BH478" s="105"/>
      <c r="BI478" s="105"/>
      <c r="BJ478" s="105"/>
    </row>
    <row r="479" spans="2:62" ht="20.100000000000001" hidden="1" customHeight="1" outlineLevel="1">
      <c r="B479" s="100"/>
      <c r="C479" s="908"/>
      <c r="D479" s="909"/>
      <c r="E479" s="909"/>
      <c r="F479" s="910"/>
      <c r="G479" s="890"/>
      <c r="H479" s="891"/>
      <c r="I479" s="152"/>
      <c r="J479" s="152"/>
      <c r="K479" s="152"/>
      <c r="L479" s="152"/>
      <c r="M479" s="152"/>
      <c r="N479" s="152"/>
      <c r="O479" s="152"/>
      <c r="P479" s="153"/>
      <c r="Q479" s="153"/>
      <c r="R479" s="156">
        <f t="shared" si="373"/>
        <v>0</v>
      </c>
      <c r="S479" s="156">
        <f t="shared" si="374"/>
        <v>0</v>
      </c>
      <c r="U479" s="157">
        <f t="shared" si="380"/>
        <v>0</v>
      </c>
      <c r="W479" s="152"/>
      <c r="X479" s="152"/>
      <c r="Y479" s="152"/>
      <c r="Z479" s="152"/>
      <c r="AA479" s="152"/>
      <c r="AB479" s="152"/>
      <c r="AC479" s="347"/>
      <c r="AD479" s="152"/>
      <c r="AE479" s="152"/>
      <c r="AF479" s="152"/>
      <c r="AG479" s="152"/>
      <c r="AH479" s="152"/>
      <c r="AI479" s="152"/>
      <c r="AJ479" s="347"/>
      <c r="AK479" s="152"/>
      <c r="AL479" s="152"/>
      <c r="AM479" s="295"/>
      <c r="AN479" s="228"/>
      <c r="AO479" s="228"/>
      <c r="AP479" s="228"/>
      <c r="AQ479" s="228"/>
      <c r="AR479" s="228"/>
      <c r="AS479" s="348"/>
      <c r="AT479" s="264">
        <f t="shared" si="363"/>
        <v>0</v>
      </c>
      <c r="AU479" s="259"/>
      <c r="AV479" s="265">
        <f t="shared" si="377"/>
        <v>0</v>
      </c>
      <c r="AX479" s="265">
        <f t="shared" si="381"/>
        <v>0</v>
      </c>
      <c r="AZ479" s="492">
        <f t="shared" si="378"/>
        <v>0</v>
      </c>
      <c r="BB479" s="492">
        <f t="shared" si="379"/>
        <v>0</v>
      </c>
      <c r="BD479" s="265">
        <f t="shared" si="382"/>
        <v>0</v>
      </c>
      <c r="BE479" s="105"/>
      <c r="BF479" s="105"/>
      <c r="BG479" s="105"/>
      <c r="BH479" s="105"/>
      <c r="BI479" s="105"/>
      <c r="BJ479" s="105"/>
    </row>
    <row r="480" spans="2:62" ht="20.100000000000001" hidden="1" customHeight="1" outlineLevel="1">
      <c r="B480" s="100"/>
      <c r="C480" s="908"/>
      <c r="D480" s="909"/>
      <c r="E480" s="909"/>
      <c r="F480" s="910"/>
      <c r="G480" s="890"/>
      <c r="H480" s="891"/>
      <c r="I480" s="152"/>
      <c r="J480" s="152"/>
      <c r="K480" s="152"/>
      <c r="L480" s="152"/>
      <c r="M480" s="152"/>
      <c r="N480" s="152"/>
      <c r="O480" s="152"/>
      <c r="P480" s="153"/>
      <c r="Q480" s="153"/>
      <c r="R480" s="156">
        <f t="shared" si="373"/>
        <v>0</v>
      </c>
      <c r="S480" s="156">
        <f t="shared" si="374"/>
        <v>0</v>
      </c>
      <c r="U480" s="157">
        <f t="shared" si="380"/>
        <v>0</v>
      </c>
      <c r="W480" s="152"/>
      <c r="X480" s="152"/>
      <c r="Y480" s="152"/>
      <c r="Z480" s="152"/>
      <c r="AA480" s="152"/>
      <c r="AB480" s="152"/>
      <c r="AC480" s="347"/>
      <c r="AD480" s="152"/>
      <c r="AE480" s="152"/>
      <c r="AF480" s="152"/>
      <c r="AG480" s="152"/>
      <c r="AH480" s="152"/>
      <c r="AI480" s="152"/>
      <c r="AJ480" s="347"/>
      <c r="AK480" s="152"/>
      <c r="AL480" s="152"/>
      <c r="AM480" s="295"/>
      <c r="AN480" s="228"/>
      <c r="AO480" s="228"/>
      <c r="AP480" s="228"/>
      <c r="AQ480" s="228"/>
      <c r="AR480" s="228"/>
      <c r="AS480" s="348"/>
      <c r="AT480" s="264">
        <f t="shared" si="363"/>
        <v>0</v>
      </c>
      <c r="AU480" s="259"/>
      <c r="AV480" s="265">
        <f t="shared" si="377"/>
        <v>0</v>
      </c>
      <c r="AX480" s="265">
        <f t="shared" si="381"/>
        <v>0</v>
      </c>
      <c r="AZ480" s="492">
        <f t="shared" si="378"/>
        <v>0</v>
      </c>
      <c r="BB480" s="492">
        <f t="shared" si="379"/>
        <v>0</v>
      </c>
      <c r="BD480" s="265">
        <f t="shared" si="382"/>
        <v>0</v>
      </c>
      <c r="BE480" s="105"/>
      <c r="BF480" s="105"/>
      <c r="BG480" s="105"/>
      <c r="BH480" s="105"/>
      <c r="BI480" s="105"/>
      <c r="BJ480" s="105"/>
    </row>
    <row r="481" spans="2:62" ht="20.100000000000001" hidden="1" customHeight="1" outlineLevel="1">
      <c r="B481" s="100"/>
      <c r="C481" s="908"/>
      <c r="D481" s="909"/>
      <c r="E481" s="909"/>
      <c r="F481" s="910"/>
      <c r="G481" s="890"/>
      <c r="H481" s="891"/>
      <c r="I481" s="152"/>
      <c r="J481" s="152"/>
      <c r="K481" s="152"/>
      <c r="L481" s="152"/>
      <c r="M481" s="152"/>
      <c r="N481" s="152"/>
      <c r="O481" s="152"/>
      <c r="P481" s="153"/>
      <c r="Q481" s="153"/>
      <c r="R481" s="156">
        <f t="shared" si="373"/>
        <v>0</v>
      </c>
      <c r="S481" s="156">
        <f t="shared" si="374"/>
        <v>0</v>
      </c>
      <c r="U481" s="157">
        <f t="shared" si="380"/>
        <v>0</v>
      </c>
      <c r="W481" s="152"/>
      <c r="X481" s="152"/>
      <c r="Y481" s="152"/>
      <c r="Z481" s="152"/>
      <c r="AA481" s="152"/>
      <c r="AB481" s="152"/>
      <c r="AC481" s="347"/>
      <c r="AD481" s="152"/>
      <c r="AE481" s="152"/>
      <c r="AF481" s="152"/>
      <c r="AG481" s="152"/>
      <c r="AH481" s="152"/>
      <c r="AI481" s="152"/>
      <c r="AJ481" s="347"/>
      <c r="AK481" s="152"/>
      <c r="AL481" s="152"/>
      <c r="AM481" s="295"/>
      <c r="AN481" s="228"/>
      <c r="AO481" s="228"/>
      <c r="AP481" s="228"/>
      <c r="AQ481" s="228"/>
      <c r="AR481" s="228"/>
      <c r="AS481" s="348"/>
      <c r="AT481" s="264">
        <f t="shared" si="363"/>
        <v>0</v>
      </c>
      <c r="AU481" s="259"/>
      <c r="AV481" s="265">
        <f t="shared" si="377"/>
        <v>0</v>
      </c>
      <c r="AX481" s="265">
        <f t="shared" si="381"/>
        <v>0</v>
      </c>
      <c r="AZ481" s="492">
        <f t="shared" si="378"/>
        <v>0</v>
      </c>
      <c r="BB481" s="492">
        <f t="shared" si="379"/>
        <v>0</v>
      </c>
      <c r="BD481" s="265">
        <f t="shared" si="382"/>
        <v>0</v>
      </c>
      <c r="BE481" s="105"/>
      <c r="BF481" s="105"/>
      <c r="BG481" s="105"/>
      <c r="BH481" s="105"/>
      <c r="BI481" s="105"/>
      <c r="BJ481" s="105"/>
    </row>
    <row r="482" spans="2:62" ht="20.100000000000001" hidden="1" customHeight="1" outlineLevel="1">
      <c r="B482" s="100"/>
      <c r="C482" s="908"/>
      <c r="D482" s="909"/>
      <c r="E482" s="909"/>
      <c r="F482" s="910"/>
      <c r="G482" s="890"/>
      <c r="H482" s="891"/>
      <c r="I482" s="152"/>
      <c r="J482" s="152"/>
      <c r="K482" s="152"/>
      <c r="L482" s="152"/>
      <c r="M482" s="152"/>
      <c r="N482" s="152"/>
      <c r="O482" s="152"/>
      <c r="P482" s="153"/>
      <c r="Q482" s="153"/>
      <c r="R482" s="156">
        <f t="shared" si="373"/>
        <v>0</v>
      </c>
      <c r="S482" s="156">
        <f t="shared" si="374"/>
        <v>0</v>
      </c>
      <c r="U482" s="157">
        <f t="shared" si="380"/>
        <v>0</v>
      </c>
      <c r="W482" s="152"/>
      <c r="X482" s="152"/>
      <c r="Y482" s="152"/>
      <c r="Z482" s="152"/>
      <c r="AA482" s="152"/>
      <c r="AB482" s="152"/>
      <c r="AC482" s="347"/>
      <c r="AD482" s="152"/>
      <c r="AE482" s="152"/>
      <c r="AF482" s="152"/>
      <c r="AG482" s="152"/>
      <c r="AH482" s="152"/>
      <c r="AI482" s="152"/>
      <c r="AJ482" s="347"/>
      <c r="AK482" s="152"/>
      <c r="AL482" s="152"/>
      <c r="AM482" s="295"/>
      <c r="AN482" s="228"/>
      <c r="AO482" s="228"/>
      <c r="AP482" s="228"/>
      <c r="AQ482" s="228"/>
      <c r="AR482" s="228"/>
      <c r="AS482" s="348"/>
      <c r="AT482" s="264">
        <f t="shared" si="363"/>
        <v>0</v>
      </c>
      <c r="AU482" s="259"/>
      <c r="AV482" s="265">
        <f t="shared" si="377"/>
        <v>0</v>
      </c>
      <c r="AX482" s="265">
        <f t="shared" si="381"/>
        <v>0</v>
      </c>
      <c r="AZ482" s="492">
        <f t="shared" si="378"/>
        <v>0</v>
      </c>
      <c r="BB482" s="492">
        <f t="shared" si="379"/>
        <v>0</v>
      </c>
      <c r="BD482" s="265">
        <f t="shared" si="382"/>
        <v>0</v>
      </c>
      <c r="BE482" s="105"/>
      <c r="BF482" s="105"/>
      <c r="BG482" s="105"/>
      <c r="BH482" s="105"/>
      <c r="BI482" s="105"/>
      <c r="BJ482" s="105"/>
    </row>
    <row r="483" spans="2:62" ht="20.100000000000001" hidden="1" customHeight="1" outlineLevel="1">
      <c r="B483" s="100"/>
      <c r="C483" s="908"/>
      <c r="D483" s="909"/>
      <c r="E483" s="909"/>
      <c r="F483" s="910"/>
      <c r="G483" s="890"/>
      <c r="H483" s="891"/>
      <c r="I483" s="152"/>
      <c r="J483" s="152"/>
      <c r="K483" s="152"/>
      <c r="L483" s="152"/>
      <c r="M483" s="152"/>
      <c r="N483" s="152"/>
      <c r="O483" s="152"/>
      <c r="P483" s="153"/>
      <c r="Q483" s="153"/>
      <c r="R483" s="156">
        <f t="shared" si="373"/>
        <v>0</v>
      </c>
      <c r="S483" s="156">
        <f t="shared" si="374"/>
        <v>0</v>
      </c>
      <c r="U483" s="157">
        <f t="shared" si="380"/>
        <v>0</v>
      </c>
      <c r="W483" s="152"/>
      <c r="X483" s="152"/>
      <c r="Y483" s="152"/>
      <c r="Z483" s="152"/>
      <c r="AA483" s="152"/>
      <c r="AB483" s="152"/>
      <c r="AC483" s="347"/>
      <c r="AD483" s="152"/>
      <c r="AE483" s="152"/>
      <c r="AF483" s="152"/>
      <c r="AG483" s="152"/>
      <c r="AH483" s="152"/>
      <c r="AI483" s="152"/>
      <c r="AJ483" s="347"/>
      <c r="AK483" s="152"/>
      <c r="AL483" s="152"/>
      <c r="AM483" s="295"/>
      <c r="AN483" s="228"/>
      <c r="AO483" s="228"/>
      <c r="AP483" s="228"/>
      <c r="AQ483" s="228"/>
      <c r="AR483" s="228"/>
      <c r="AS483" s="348"/>
      <c r="AT483" s="264">
        <f t="shared" si="363"/>
        <v>0</v>
      </c>
      <c r="AU483" s="259"/>
      <c r="AV483" s="265">
        <f t="shared" si="377"/>
        <v>0</v>
      </c>
      <c r="AX483" s="265">
        <f t="shared" si="381"/>
        <v>0</v>
      </c>
      <c r="AZ483" s="492">
        <f t="shared" si="378"/>
        <v>0</v>
      </c>
      <c r="BB483" s="492">
        <f t="shared" si="379"/>
        <v>0</v>
      </c>
      <c r="BD483" s="265">
        <f t="shared" si="382"/>
        <v>0</v>
      </c>
      <c r="BE483" s="105"/>
      <c r="BF483" s="105"/>
      <c r="BG483" s="105"/>
      <c r="BH483" s="105"/>
      <c r="BI483" s="105"/>
      <c r="BJ483" s="105"/>
    </row>
    <row r="484" spans="2:62" ht="20.100000000000001" hidden="1" customHeight="1" outlineLevel="1">
      <c r="B484" s="100"/>
      <c r="C484" s="908"/>
      <c r="D484" s="909"/>
      <c r="E484" s="909"/>
      <c r="F484" s="910"/>
      <c r="G484" s="890"/>
      <c r="H484" s="891"/>
      <c r="I484" s="152"/>
      <c r="J484" s="152"/>
      <c r="K484" s="152"/>
      <c r="L484" s="152"/>
      <c r="M484" s="152"/>
      <c r="N484" s="152"/>
      <c r="O484" s="152"/>
      <c r="P484" s="153"/>
      <c r="Q484" s="153"/>
      <c r="R484" s="156">
        <f t="shared" si="373"/>
        <v>0</v>
      </c>
      <c r="S484" s="156">
        <f t="shared" si="374"/>
        <v>0</v>
      </c>
      <c r="U484" s="157">
        <f t="shared" si="380"/>
        <v>0</v>
      </c>
      <c r="W484" s="152"/>
      <c r="X484" s="152"/>
      <c r="Y484" s="152"/>
      <c r="Z484" s="152"/>
      <c r="AA484" s="152"/>
      <c r="AB484" s="152"/>
      <c r="AC484" s="347"/>
      <c r="AD484" s="152"/>
      <c r="AE484" s="152"/>
      <c r="AF484" s="152"/>
      <c r="AG484" s="152"/>
      <c r="AH484" s="152"/>
      <c r="AI484" s="152"/>
      <c r="AJ484" s="347"/>
      <c r="AK484" s="152"/>
      <c r="AL484" s="152"/>
      <c r="AM484" s="295"/>
      <c r="AN484" s="228"/>
      <c r="AO484" s="228"/>
      <c r="AP484" s="228"/>
      <c r="AQ484" s="228"/>
      <c r="AR484" s="228"/>
      <c r="AS484" s="348"/>
      <c r="AT484" s="264">
        <f t="shared" si="363"/>
        <v>0</v>
      </c>
      <c r="AU484" s="259"/>
      <c r="AV484" s="265">
        <f t="shared" si="377"/>
        <v>0</v>
      </c>
      <c r="AX484" s="265">
        <f t="shared" si="381"/>
        <v>0</v>
      </c>
      <c r="AZ484" s="492">
        <f t="shared" si="378"/>
        <v>0</v>
      </c>
      <c r="BB484" s="492">
        <f t="shared" si="379"/>
        <v>0</v>
      </c>
      <c r="BD484" s="265">
        <f t="shared" si="382"/>
        <v>0</v>
      </c>
      <c r="BE484" s="105"/>
      <c r="BF484" s="105"/>
      <c r="BG484" s="105"/>
      <c r="BH484" s="105"/>
      <c r="BI484" s="105"/>
      <c r="BJ484" s="105"/>
    </row>
    <row r="485" spans="2:62" ht="20.100000000000001" hidden="1" customHeight="1" outlineLevel="1">
      <c r="B485" s="100"/>
      <c r="C485" s="908"/>
      <c r="D485" s="909"/>
      <c r="E485" s="909"/>
      <c r="F485" s="910"/>
      <c r="G485" s="890"/>
      <c r="H485" s="891"/>
      <c r="I485" s="152"/>
      <c r="J485" s="152"/>
      <c r="K485" s="152"/>
      <c r="L485" s="152"/>
      <c r="M485" s="152"/>
      <c r="N485" s="152"/>
      <c r="O485" s="152"/>
      <c r="P485" s="153"/>
      <c r="Q485" s="153"/>
      <c r="R485" s="156">
        <f t="shared" si="373"/>
        <v>0</v>
      </c>
      <c r="S485" s="156">
        <f t="shared" si="374"/>
        <v>0</v>
      </c>
      <c r="U485" s="157">
        <f t="shared" si="380"/>
        <v>0</v>
      </c>
      <c r="W485" s="152"/>
      <c r="X485" s="152"/>
      <c r="Y485" s="152"/>
      <c r="Z485" s="152"/>
      <c r="AA485" s="152"/>
      <c r="AB485" s="152"/>
      <c r="AC485" s="347"/>
      <c r="AD485" s="152"/>
      <c r="AE485" s="152"/>
      <c r="AF485" s="152"/>
      <c r="AG485" s="152"/>
      <c r="AH485" s="152"/>
      <c r="AI485" s="152"/>
      <c r="AJ485" s="347"/>
      <c r="AK485" s="152"/>
      <c r="AL485" s="152"/>
      <c r="AM485" s="295"/>
      <c r="AN485" s="228"/>
      <c r="AO485" s="228"/>
      <c r="AP485" s="228"/>
      <c r="AQ485" s="228"/>
      <c r="AR485" s="228"/>
      <c r="AS485" s="348"/>
      <c r="AT485" s="264">
        <f t="shared" si="363"/>
        <v>0</v>
      </c>
      <c r="AU485" s="259"/>
      <c r="AV485" s="265">
        <f t="shared" si="377"/>
        <v>0</v>
      </c>
      <c r="AX485" s="265">
        <f t="shared" si="381"/>
        <v>0</v>
      </c>
      <c r="AZ485" s="492">
        <f t="shared" si="378"/>
        <v>0</v>
      </c>
      <c r="BB485" s="492">
        <f t="shared" si="379"/>
        <v>0</v>
      </c>
      <c r="BD485" s="265">
        <f t="shared" si="382"/>
        <v>0</v>
      </c>
      <c r="BE485" s="105"/>
      <c r="BF485" s="105"/>
      <c r="BG485" s="105"/>
      <c r="BH485" s="105"/>
      <c r="BI485" s="105"/>
      <c r="BJ485" s="105"/>
    </row>
    <row r="486" spans="2:62" ht="20.100000000000001" hidden="1" customHeight="1" outlineLevel="1">
      <c r="B486" s="100"/>
      <c r="C486" s="908"/>
      <c r="D486" s="909"/>
      <c r="E486" s="909"/>
      <c r="F486" s="910"/>
      <c r="G486" s="890"/>
      <c r="H486" s="891"/>
      <c r="I486" s="152"/>
      <c r="J486" s="152"/>
      <c r="K486" s="152"/>
      <c r="L486" s="152"/>
      <c r="M486" s="152"/>
      <c r="N486" s="152"/>
      <c r="O486" s="152"/>
      <c r="P486" s="153"/>
      <c r="Q486" s="153"/>
      <c r="R486" s="156">
        <f t="shared" si="373"/>
        <v>0</v>
      </c>
      <c r="S486" s="156">
        <f t="shared" si="374"/>
        <v>0</v>
      </c>
      <c r="U486" s="157">
        <f t="shared" si="380"/>
        <v>0</v>
      </c>
      <c r="W486" s="152"/>
      <c r="X486" s="152"/>
      <c r="Y486" s="152"/>
      <c r="Z486" s="152"/>
      <c r="AA486" s="152"/>
      <c r="AB486" s="152"/>
      <c r="AC486" s="347"/>
      <c r="AD486" s="152"/>
      <c r="AE486" s="152"/>
      <c r="AF486" s="152"/>
      <c r="AG486" s="152"/>
      <c r="AH486" s="152"/>
      <c r="AI486" s="152"/>
      <c r="AJ486" s="347"/>
      <c r="AK486" s="152"/>
      <c r="AL486" s="152"/>
      <c r="AM486" s="295"/>
      <c r="AN486" s="228"/>
      <c r="AO486" s="228"/>
      <c r="AP486" s="228"/>
      <c r="AQ486" s="228"/>
      <c r="AR486" s="228"/>
      <c r="AS486" s="348"/>
      <c r="AT486" s="264">
        <f t="shared" si="363"/>
        <v>0</v>
      </c>
      <c r="AU486" s="259"/>
      <c r="AV486" s="265">
        <f t="shared" si="377"/>
        <v>0</v>
      </c>
      <c r="AX486" s="265">
        <f t="shared" si="381"/>
        <v>0</v>
      </c>
      <c r="AZ486" s="492">
        <f t="shared" si="378"/>
        <v>0</v>
      </c>
      <c r="BB486" s="492">
        <f t="shared" si="379"/>
        <v>0</v>
      </c>
      <c r="BD486" s="265">
        <f t="shared" si="382"/>
        <v>0</v>
      </c>
      <c r="BE486" s="105"/>
      <c r="BF486" s="105"/>
      <c r="BG486" s="105"/>
      <c r="BH486" s="105"/>
      <c r="BI486" s="105"/>
      <c r="BJ486" s="105"/>
    </row>
    <row r="487" spans="2:62" ht="9.9499999999999993" hidden="1" customHeight="1" outlineLevel="1">
      <c r="B487" s="101"/>
      <c r="C487" s="208"/>
      <c r="D487" s="208"/>
      <c r="E487" s="208"/>
      <c r="F487" s="208"/>
      <c r="G487" s="237"/>
      <c r="H487" s="207"/>
      <c r="I487" s="257"/>
      <c r="J487" s="257"/>
      <c r="K487" s="257"/>
      <c r="L487" s="257"/>
      <c r="M487" s="257"/>
      <c r="N487" s="257"/>
      <c r="O487" s="257"/>
      <c r="P487" s="256"/>
      <c r="Q487" s="102"/>
      <c r="R487" s="102"/>
      <c r="S487" s="102"/>
      <c r="U487" s="98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Z487" s="493"/>
      <c r="BE487" s="105"/>
      <c r="BF487" s="105"/>
      <c r="BG487" s="105"/>
      <c r="BH487" s="105"/>
      <c r="BI487" s="105"/>
      <c r="BJ487" s="105"/>
    </row>
    <row r="488" spans="2:62" ht="20.100000000000001" customHeight="1" collapsed="1">
      <c r="B488" s="8">
        <f>B471+1</f>
        <v>29</v>
      </c>
      <c r="C488" s="916"/>
      <c r="D488" s="917"/>
      <c r="E488" s="917"/>
      <c r="F488" s="918"/>
      <c r="G488" s="429"/>
      <c r="H488" s="206">
        <v>1</v>
      </c>
      <c r="I488" s="642">
        <f t="shared" ref="I488" si="383">$H488*SUM(I489:I503)</f>
        <v>0</v>
      </c>
      <c r="J488" s="643">
        <f t="shared" ref="J488:O488" si="384">$H488*SUM(J489:J503)</f>
        <v>0</v>
      </c>
      <c r="K488" s="644">
        <f t="shared" si="384"/>
        <v>0</v>
      </c>
      <c r="L488" s="645">
        <f t="shared" si="384"/>
        <v>0</v>
      </c>
      <c r="M488" s="645">
        <f t="shared" si="384"/>
        <v>0</v>
      </c>
      <c r="N488" s="644">
        <f t="shared" si="384"/>
        <v>0</v>
      </c>
      <c r="O488" s="642">
        <f t="shared" si="384"/>
        <v>0</v>
      </c>
      <c r="P488" s="209">
        <f t="shared" ref="P488:Q488" si="385">$H488*SUM(P489:P503)</f>
        <v>0</v>
      </c>
      <c r="Q488" s="210">
        <f t="shared" si="385"/>
        <v>0</v>
      </c>
      <c r="R488" s="136">
        <f t="shared" ref="R488:R503" si="386">P488*(1+Gewinn)*(1+SicherheitAngebot)</f>
        <v>0</v>
      </c>
      <c r="S488" s="137">
        <f t="shared" ref="S488:S503" si="387">Q488*(1+MGKZ)*(1+Gewinn)*(1+SicherheitAngebot)</f>
        <v>0</v>
      </c>
      <c r="U488" s="10">
        <f>I488*$I$7+J488*$J$7+K488*$K$7+L488*$L$7+M488*$M$7+N488*$N$7+O488*$O$7+R488+S488</f>
        <v>0</v>
      </c>
      <c r="W488" s="646">
        <f t="shared" ref="W488:AB488" si="388">$H488*SUM(W489:W503)</f>
        <v>0</v>
      </c>
      <c r="X488" s="647">
        <f t="shared" si="388"/>
        <v>0</v>
      </c>
      <c r="Y488" s="648">
        <f t="shared" si="388"/>
        <v>0</v>
      </c>
      <c r="Z488" s="649">
        <f t="shared" si="388"/>
        <v>0</v>
      </c>
      <c r="AA488" s="648">
        <f t="shared" si="388"/>
        <v>0</v>
      </c>
      <c r="AB488" s="646">
        <f t="shared" si="388"/>
        <v>0</v>
      </c>
      <c r="AC488" s="258"/>
      <c r="AD488" s="646">
        <f t="shared" ref="AD488:AM488" si="389">$H488*SUM(AD489:AD503)</f>
        <v>0</v>
      </c>
      <c r="AE488" s="647">
        <f t="shared" si="389"/>
        <v>0</v>
      </c>
      <c r="AF488" s="648">
        <f t="shared" si="389"/>
        <v>0</v>
      </c>
      <c r="AG488" s="649">
        <f t="shared" si="389"/>
        <v>0</v>
      </c>
      <c r="AH488" s="648">
        <f t="shared" si="389"/>
        <v>0</v>
      </c>
      <c r="AI488" s="646">
        <f t="shared" si="389"/>
        <v>0</v>
      </c>
      <c r="AJ488" s="258"/>
      <c r="AK488" s="653">
        <f t="shared" si="389"/>
        <v>0</v>
      </c>
      <c r="AL488" s="653">
        <f t="shared" si="389"/>
        <v>0</v>
      </c>
      <c r="AM488" s="653">
        <f t="shared" si="389"/>
        <v>0</v>
      </c>
      <c r="AN488" s="227">
        <f>$H488*SUM(AN489:AN503)*(1+Gewinn)*(1+SicherheitAngebot)</f>
        <v>0</v>
      </c>
      <c r="AO488" s="227">
        <f>$H488*SUM(AO489:AO503)*(1+Gewinn)*(1+SicherheitAngebot)</f>
        <v>0</v>
      </c>
      <c r="AP488" s="227">
        <f>$H488*SUM(AP489:AP503)*(1+Gewinn)*(1+SicherheitAngebot)</f>
        <v>0</v>
      </c>
      <c r="AQ488" s="227">
        <f>$H488*SUM(AQ489:AQ503)*(1+Gewinn)*(1+SicherheitAngebot)</f>
        <v>0</v>
      </c>
      <c r="AR488" s="227">
        <f>$H488*SUM(AR489:AR503)*(1+Gewinn)*(1+SicherheitAngebot)</f>
        <v>0</v>
      </c>
      <c r="AS488" s="262"/>
      <c r="AT488" s="263">
        <f t="shared" si="363"/>
        <v>0</v>
      </c>
      <c r="AU488" s="259"/>
      <c r="AV488" s="491">
        <f>AK488*$AK$7+AL488*$AL$7+AM488*$AM$7+SUM(AN488:AR488)+AT488/Zuschläge_IBN+AT488</f>
        <v>0</v>
      </c>
      <c r="AX488" s="685">
        <f>U488+AV488</f>
        <v>0</v>
      </c>
      <c r="AZ488" s="490">
        <f>IF(H488&gt;0,U488/(1+SicherheitAngebot)*(1+Sicherheit),0)</f>
        <v>0</v>
      </c>
      <c r="BB488" s="490">
        <f>IF(H488&gt;0,AV488/(1+SicherheitAngebot)*(1+Sicherheit),0)</f>
        <v>0</v>
      </c>
      <c r="BD488" s="490">
        <f>AZ488+BB488</f>
        <v>0</v>
      </c>
      <c r="BE488" s="105"/>
      <c r="BF488" s="105"/>
      <c r="BG488" s="105"/>
      <c r="BH488" s="105"/>
      <c r="BI488" s="105"/>
      <c r="BJ488" s="105"/>
    </row>
    <row r="489" spans="2:62" ht="20.100000000000001" hidden="1" customHeight="1" outlineLevel="1">
      <c r="B489" s="99"/>
      <c r="C489" s="908"/>
      <c r="D489" s="909"/>
      <c r="E489" s="909"/>
      <c r="F489" s="910"/>
      <c r="G489" s="890"/>
      <c r="H489" s="901"/>
      <c r="I489" s="152"/>
      <c r="J489" s="152"/>
      <c r="K489" s="152"/>
      <c r="L489" s="152"/>
      <c r="M489" s="152"/>
      <c r="N489" s="152"/>
      <c r="O489" s="152"/>
      <c r="P489" s="153"/>
      <c r="Q489" s="153"/>
      <c r="R489" s="156">
        <f t="shared" si="386"/>
        <v>0</v>
      </c>
      <c r="S489" s="156">
        <f t="shared" si="387"/>
        <v>0</v>
      </c>
      <c r="U489" s="157">
        <f>I489*$I$7+J489*$J$7+K489*$K$7+L489*$L$7+M489*$M$7+N489*$N$7+O489*$O$7+R489+S489</f>
        <v>0</v>
      </c>
      <c r="W489" s="152"/>
      <c r="X489" s="152"/>
      <c r="Y489" s="152"/>
      <c r="Z489" s="152"/>
      <c r="AA489" s="152"/>
      <c r="AB489" s="152"/>
      <c r="AC489" s="347"/>
      <c r="AD489" s="152"/>
      <c r="AE489" s="152"/>
      <c r="AF489" s="152"/>
      <c r="AG489" s="152"/>
      <c r="AH489" s="152"/>
      <c r="AI489" s="152"/>
      <c r="AJ489" s="347"/>
      <c r="AK489" s="152"/>
      <c r="AL489" s="152"/>
      <c r="AM489" s="295"/>
      <c r="AN489" s="228"/>
      <c r="AO489" s="228"/>
      <c r="AP489" s="228"/>
      <c r="AQ489" s="228"/>
      <c r="AR489" s="228"/>
      <c r="AS489" s="348"/>
      <c r="AT489" s="264">
        <f t="shared" si="363"/>
        <v>0</v>
      </c>
      <c r="AU489" s="259"/>
      <c r="AV489" s="265">
        <f t="shared" ref="AV489:AV503" si="390">AK489*$AK$7+AL489*$AL$7+AM489*$AM$7+SUM(AN489:AR489)*(1+Gewinn)*(1+SicherheitAngebot)+AT489/Zuschläge_IBN+AT489</f>
        <v>0</v>
      </c>
      <c r="AX489" s="265">
        <f>U489+AV489</f>
        <v>0</v>
      </c>
      <c r="AZ489" s="492">
        <f t="shared" ref="AZ489:AZ503" si="391">U489/(1+SicherheitAngebot)*(1+Sicherheit)</f>
        <v>0</v>
      </c>
      <c r="BB489" s="492">
        <f t="shared" ref="BB489:BB503" si="392">AV489/(1+SicherheitAngebot)*(1+Sicherheit)</f>
        <v>0</v>
      </c>
      <c r="BD489" s="265">
        <f>AZ489+BB489</f>
        <v>0</v>
      </c>
      <c r="BE489" s="105"/>
      <c r="BF489" s="105"/>
      <c r="BG489" s="105"/>
      <c r="BH489" s="105"/>
      <c r="BI489" s="105"/>
      <c r="BJ489" s="105"/>
    </row>
    <row r="490" spans="2:62" ht="20.100000000000001" hidden="1" customHeight="1" outlineLevel="1">
      <c r="B490" s="100"/>
      <c r="C490" s="908"/>
      <c r="D490" s="909"/>
      <c r="E490" s="909"/>
      <c r="F490" s="910"/>
      <c r="G490" s="890"/>
      <c r="H490" s="891"/>
      <c r="I490" s="152"/>
      <c r="J490" s="152"/>
      <c r="K490" s="152"/>
      <c r="L490" s="152"/>
      <c r="M490" s="152"/>
      <c r="N490" s="152"/>
      <c r="O490" s="152"/>
      <c r="P490" s="153"/>
      <c r="Q490" s="153"/>
      <c r="R490" s="156">
        <f t="shared" si="386"/>
        <v>0</v>
      </c>
      <c r="S490" s="156">
        <f t="shared" si="387"/>
        <v>0</v>
      </c>
      <c r="U490" s="157">
        <f t="shared" ref="U490:U503" si="393">I490*$I$7+J490*$J$7+K490*$K$7+L490*$L$7+M490*$M$7+N490*$N$7+O490*$O$7+R490+S490</f>
        <v>0</v>
      </c>
      <c r="W490" s="152"/>
      <c r="X490" s="152"/>
      <c r="Y490" s="152"/>
      <c r="Z490" s="152"/>
      <c r="AA490" s="152"/>
      <c r="AB490" s="152"/>
      <c r="AC490" s="347"/>
      <c r="AD490" s="152"/>
      <c r="AE490" s="152"/>
      <c r="AF490" s="152"/>
      <c r="AG490" s="152"/>
      <c r="AH490" s="152"/>
      <c r="AI490" s="152"/>
      <c r="AJ490" s="347"/>
      <c r="AK490" s="152"/>
      <c r="AL490" s="152"/>
      <c r="AM490" s="295"/>
      <c r="AN490" s="228"/>
      <c r="AO490" s="228"/>
      <c r="AP490" s="228"/>
      <c r="AQ490" s="228"/>
      <c r="AR490" s="228"/>
      <c r="AS490" s="348"/>
      <c r="AT490" s="264">
        <f t="shared" si="363"/>
        <v>0</v>
      </c>
      <c r="AU490" s="259"/>
      <c r="AV490" s="265">
        <f t="shared" si="390"/>
        <v>0</v>
      </c>
      <c r="AX490" s="265">
        <f t="shared" ref="AX490:AX503" si="394">U490+AV490</f>
        <v>0</v>
      </c>
      <c r="AZ490" s="492">
        <f t="shared" si="391"/>
        <v>0</v>
      </c>
      <c r="BB490" s="492">
        <f t="shared" si="392"/>
        <v>0</v>
      </c>
      <c r="BD490" s="265">
        <f t="shared" ref="BD490:BD503" si="395">AZ490+BB490</f>
        <v>0</v>
      </c>
      <c r="BE490" s="105"/>
      <c r="BF490" s="105"/>
      <c r="BG490" s="105"/>
      <c r="BH490" s="105"/>
      <c r="BI490" s="105"/>
      <c r="BJ490" s="105"/>
    </row>
    <row r="491" spans="2:62" ht="20.100000000000001" hidden="1" customHeight="1" outlineLevel="1">
      <c r="B491" s="100"/>
      <c r="C491" s="908"/>
      <c r="D491" s="909"/>
      <c r="E491" s="909"/>
      <c r="F491" s="910"/>
      <c r="G491" s="890"/>
      <c r="H491" s="891"/>
      <c r="I491" s="152"/>
      <c r="J491" s="152"/>
      <c r="K491" s="152"/>
      <c r="L491" s="152"/>
      <c r="M491" s="152"/>
      <c r="N491" s="152"/>
      <c r="O491" s="152"/>
      <c r="P491" s="153"/>
      <c r="Q491" s="153"/>
      <c r="R491" s="156">
        <f t="shared" si="386"/>
        <v>0</v>
      </c>
      <c r="S491" s="156">
        <f t="shared" si="387"/>
        <v>0</v>
      </c>
      <c r="U491" s="157">
        <f t="shared" si="393"/>
        <v>0</v>
      </c>
      <c r="W491" s="152"/>
      <c r="X491" s="152"/>
      <c r="Y491" s="152"/>
      <c r="Z491" s="152"/>
      <c r="AA491" s="152"/>
      <c r="AB491" s="152"/>
      <c r="AC491" s="347"/>
      <c r="AD491" s="152"/>
      <c r="AE491" s="152"/>
      <c r="AF491" s="152"/>
      <c r="AG491" s="152"/>
      <c r="AH491" s="152"/>
      <c r="AI491" s="152"/>
      <c r="AJ491" s="347"/>
      <c r="AK491" s="152"/>
      <c r="AL491" s="152"/>
      <c r="AM491" s="295"/>
      <c r="AN491" s="228"/>
      <c r="AO491" s="228"/>
      <c r="AP491" s="228"/>
      <c r="AQ491" s="228"/>
      <c r="AR491" s="228"/>
      <c r="AS491" s="348"/>
      <c r="AT491" s="264">
        <f t="shared" si="363"/>
        <v>0</v>
      </c>
      <c r="AU491" s="259"/>
      <c r="AV491" s="265">
        <f t="shared" si="390"/>
        <v>0</v>
      </c>
      <c r="AX491" s="265">
        <f t="shared" si="394"/>
        <v>0</v>
      </c>
      <c r="AZ491" s="492">
        <f t="shared" si="391"/>
        <v>0</v>
      </c>
      <c r="BB491" s="492">
        <f t="shared" si="392"/>
        <v>0</v>
      </c>
      <c r="BD491" s="265">
        <f t="shared" si="395"/>
        <v>0</v>
      </c>
      <c r="BE491" s="105"/>
      <c r="BF491" s="105"/>
      <c r="BG491" s="105"/>
      <c r="BH491" s="105"/>
      <c r="BI491" s="105"/>
      <c r="BJ491" s="105"/>
    </row>
    <row r="492" spans="2:62" ht="20.100000000000001" hidden="1" customHeight="1" outlineLevel="1">
      <c r="B492" s="100"/>
      <c r="C492" s="908"/>
      <c r="D492" s="909"/>
      <c r="E492" s="909"/>
      <c r="F492" s="910"/>
      <c r="G492" s="890"/>
      <c r="H492" s="891"/>
      <c r="I492" s="152"/>
      <c r="J492" s="152"/>
      <c r="K492" s="152"/>
      <c r="L492" s="152"/>
      <c r="M492" s="152"/>
      <c r="N492" s="152"/>
      <c r="O492" s="152"/>
      <c r="P492" s="153"/>
      <c r="Q492" s="153"/>
      <c r="R492" s="156">
        <f t="shared" si="386"/>
        <v>0</v>
      </c>
      <c r="S492" s="156">
        <f t="shared" si="387"/>
        <v>0</v>
      </c>
      <c r="U492" s="157">
        <f t="shared" si="393"/>
        <v>0</v>
      </c>
      <c r="W492" s="152"/>
      <c r="X492" s="152"/>
      <c r="Y492" s="152"/>
      <c r="Z492" s="152"/>
      <c r="AA492" s="152"/>
      <c r="AB492" s="152"/>
      <c r="AC492" s="347"/>
      <c r="AD492" s="152"/>
      <c r="AE492" s="152"/>
      <c r="AF492" s="152"/>
      <c r="AG492" s="152"/>
      <c r="AH492" s="152"/>
      <c r="AI492" s="152"/>
      <c r="AJ492" s="347"/>
      <c r="AK492" s="152"/>
      <c r="AL492" s="152"/>
      <c r="AM492" s="295"/>
      <c r="AN492" s="228"/>
      <c r="AO492" s="228"/>
      <c r="AP492" s="228"/>
      <c r="AQ492" s="228"/>
      <c r="AR492" s="228"/>
      <c r="AS492" s="348"/>
      <c r="AT492" s="264">
        <f t="shared" si="363"/>
        <v>0</v>
      </c>
      <c r="AU492" s="259"/>
      <c r="AV492" s="265">
        <f t="shared" si="390"/>
        <v>0</v>
      </c>
      <c r="AX492" s="265">
        <f t="shared" si="394"/>
        <v>0</v>
      </c>
      <c r="AZ492" s="492">
        <f t="shared" si="391"/>
        <v>0</v>
      </c>
      <c r="BB492" s="492">
        <f t="shared" si="392"/>
        <v>0</v>
      </c>
      <c r="BD492" s="265">
        <f t="shared" si="395"/>
        <v>0</v>
      </c>
      <c r="BE492" s="105"/>
      <c r="BF492" s="105"/>
      <c r="BG492" s="105"/>
      <c r="BH492" s="105"/>
      <c r="BI492" s="105"/>
      <c r="BJ492" s="105"/>
    </row>
    <row r="493" spans="2:62" ht="20.100000000000001" hidden="1" customHeight="1" outlineLevel="1">
      <c r="B493" s="100"/>
      <c r="C493" s="908"/>
      <c r="D493" s="909"/>
      <c r="E493" s="909"/>
      <c r="F493" s="910"/>
      <c r="G493" s="890"/>
      <c r="H493" s="891"/>
      <c r="I493" s="152"/>
      <c r="J493" s="152"/>
      <c r="K493" s="152"/>
      <c r="L493" s="152"/>
      <c r="M493" s="152"/>
      <c r="N493" s="152"/>
      <c r="O493" s="152"/>
      <c r="P493" s="153"/>
      <c r="Q493" s="153"/>
      <c r="R493" s="156">
        <f t="shared" si="386"/>
        <v>0</v>
      </c>
      <c r="S493" s="156">
        <f t="shared" si="387"/>
        <v>0</v>
      </c>
      <c r="U493" s="157">
        <f t="shared" si="393"/>
        <v>0</v>
      </c>
      <c r="W493" s="152"/>
      <c r="X493" s="152"/>
      <c r="Y493" s="152"/>
      <c r="Z493" s="152"/>
      <c r="AA493" s="152"/>
      <c r="AB493" s="152"/>
      <c r="AC493" s="347"/>
      <c r="AD493" s="152"/>
      <c r="AE493" s="152"/>
      <c r="AF493" s="152"/>
      <c r="AG493" s="152"/>
      <c r="AH493" s="152"/>
      <c r="AI493" s="152"/>
      <c r="AJ493" s="347"/>
      <c r="AK493" s="152"/>
      <c r="AL493" s="152"/>
      <c r="AM493" s="295"/>
      <c r="AN493" s="228"/>
      <c r="AO493" s="228"/>
      <c r="AP493" s="228"/>
      <c r="AQ493" s="228"/>
      <c r="AR493" s="228"/>
      <c r="AS493" s="348"/>
      <c r="AT493" s="264">
        <f t="shared" si="363"/>
        <v>0</v>
      </c>
      <c r="AU493" s="259"/>
      <c r="AV493" s="265">
        <f t="shared" si="390"/>
        <v>0</v>
      </c>
      <c r="AX493" s="265">
        <f t="shared" si="394"/>
        <v>0</v>
      </c>
      <c r="AZ493" s="492">
        <f t="shared" si="391"/>
        <v>0</v>
      </c>
      <c r="BB493" s="492">
        <f t="shared" si="392"/>
        <v>0</v>
      </c>
      <c r="BD493" s="265">
        <f t="shared" si="395"/>
        <v>0</v>
      </c>
      <c r="BE493" s="105"/>
      <c r="BF493" s="105"/>
      <c r="BG493" s="105"/>
      <c r="BH493" s="105"/>
      <c r="BI493" s="105"/>
      <c r="BJ493" s="105"/>
    </row>
    <row r="494" spans="2:62" ht="20.100000000000001" hidden="1" customHeight="1" outlineLevel="1">
      <c r="B494" s="100"/>
      <c r="C494" s="908"/>
      <c r="D494" s="909"/>
      <c r="E494" s="909"/>
      <c r="F494" s="910"/>
      <c r="G494" s="890"/>
      <c r="H494" s="891"/>
      <c r="I494" s="152"/>
      <c r="J494" s="152"/>
      <c r="K494" s="152"/>
      <c r="L494" s="152"/>
      <c r="M494" s="152"/>
      <c r="N494" s="152"/>
      <c r="O494" s="152"/>
      <c r="P494" s="153"/>
      <c r="Q494" s="153"/>
      <c r="R494" s="156">
        <f t="shared" si="386"/>
        <v>0</v>
      </c>
      <c r="S494" s="156">
        <f t="shared" si="387"/>
        <v>0</v>
      </c>
      <c r="U494" s="157">
        <f t="shared" si="393"/>
        <v>0</v>
      </c>
      <c r="W494" s="152"/>
      <c r="X494" s="152"/>
      <c r="Y494" s="152"/>
      <c r="Z494" s="152"/>
      <c r="AA494" s="152"/>
      <c r="AB494" s="152"/>
      <c r="AC494" s="347"/>
      <c r="AD494" s="152"/>
      <c r="AE494" s="152"/>
      <c r="AF494" s="152"/>
      <c r="AG494" s="152"/>
      <c r="AH494" s="152"/>
      <c r="AI494" s="152"/>
      <c r="AJ494" s="347"/>
      <c r="AK494" s="152"/>
      <c r="AL494" s="152"/>
      <c r="AM494" s="295"/>
      <c r="AN494" s="228"/>
      <c r="AO494" s="228"/>
      <c r="AP494" s="228"/>
      <c r="AQ494" s="228"/>
      <c r="AR494" s="228"/>
      <c r="AS494" s="348"/>
      <c r="AT494" s="264">
        <f t="shared" si="363"/>
        <v>0</v>
      </c>
      <c r="AU494" s="259"/>
      <c r="AV494" s="265">
        <f t="shared" si="390"/>
        <v>0</v>
      </c>
      <c r="AX494" s="265">
        <f t="shared" si="394"/>
        <v>0</v>
      </c>
      <c r="AZ494" s="492">
        <f t="shared" si="391"/>
        <v>0</v>
      </c>
      <c r="BB494" s="492">
        <f t="shared" si="392"/>
        <v>0</v>
      </c>
      <c r="BD494" s="265">
        <f t="shared" si="395"/>
        <v>0</v>
      </c>
      <c r="BE494" s="105"/>
      <c r="BF494" s="105"/>
      <c r="BG494" s="105"/>
      <c r="BH494" s="105"/>
      <c r="BI494" s="105"/>
      <c r="BJ494" s="105"/>
    </row>
    <row r="495" spans="2:62" ht="20.100000000000001" hidden="1" customHeight="1" outlineLevel="1">
      <c r="B495" s="100"/>
      <c r="C495" s="908"/>
      <c r="D495" s="909"/>
      <c r="E495" s="909"/>
      <c r="F495" s="910"/>
      <c r="G495" s="890"/>
      <c r="H495" s="891"/>
      <c r="I495" s="152"/>
      <c r="J495" s="152"/>
      <c r="K495" s="152"/>
      <c r="L495" s="152"/>
      <c r="M495" s="152"/>
      <c r="N495" s="152"/>
      <c r="O495" s="152"/>
      <c r="P495" s="153"/>
      <c r="Q495" s="153"/>
      <c r="R495" s="156">
        <f t="shared" si="386"/>
        <v>0</v>
      </c>
      <c r="S495" s="156">
        <f t="shared" si="387"/>
        <v>0</v>
      </c>
      <c r="U495" s="157">
        <f t="shared" si="393"/>
        <v>0</v>
      </c>
      <c r="W495" s="152"/>
      <c r="X495" s="152"/>
      <c r="Y495" s="152"/>
      <c r="Z495" s="152"/>
      <c r="AA495" s="152"/>
      <c r="AB495" s="152"/>
      <c r="AC495" s="347"/>
      <c r="AD495" s="152"/>
      <c r="AE495" s="152"/>
      <c r="AF495" s="152"/>
      <c r="AG495" s="152"/>
      <c r="AH495" s="152"/>
      <c r="AI495" s="152"/>
      <c r="AJ495" s="347"/>
      <c r="AK495" s="152"/>
      <c r="AL495" s="152"/>
      <c r="AM495" s="295"/>
      <c r="AN495" s="228"/>
      <c r="AO495" s="228"/>
      <c r="AP495" s="228"/>
      <c r="AQ495" s="228"/>
      <c r="AR495" s="228"/>
      <c r="AS495" s="348"/>
      <c r="AT495" s="264">
        <f t="shared" si="363"/>
        <v>0</v>
      </c>
      <c r="AU495" s="259"/>
      <c r="AV495" s="265">
        <f t="shared" si="390"/>
        <v>0</v>
      </c>
      <c r="AX495" s="265">
        <f t="shared" si="394"/>
        <v>0</v>
      </c>
      <c r="AZ495" s="492">
        <f t="shared" si="391"/>
        <v>0</v>
      </c>
      <c r="BB495" s="492">
        <f t="shared" si="392"/>
        <v>0</v>
      </c>
      <c r="BD495" s="265">
        <f t="shared" si="395"/>
        <v>0</v>
      </c>
      <c r="BE495" s="105"/>
      <c r="BF495" s="105"/>
      <c r="BG495" s="105"/>
      <c r="BH495" s="105"/>
      <c r="BI495" s="105"/>
      <c r="BJ495" s="105"/>
    </row>
    <row r="496" spans="2:62" ht="20.100000000000001" hidden="1" customHeight="1" outlineLevel="1">
      <c r="B496" s="100"/>
      <c r="C496" s="908"/>
      <c r="D496" s="909"/>
      <c r="E496" s="909"/>
      <c r="F496" s="910"/>
      <c r="G496" s="890"/>
      <c r="H496" s="891"/>
      <c r="I496" s="152"/>
      <c r="J496" s="152"/>
      <c r="K496" s="152"/>
      <c r="L496" s="152"/>
      <c r="M496" s="152"/>
      <c r="N496" s="152"/>
      <c r="O496" s="152"/>
      <c r="P496" s="153"/>
      <c r="Q496" s="153"/>
      <c r="R496" s="156">
        <f t="shared" si="386"/>
        <v>0</v>
      </c>
      <c r="S496" s="156">
        <f t="shared" si="387"/>
        <v>0</v>
      </c>
      <c r="U496" s="157">
        <f t="shared" si="393"/>
        <v>0</v>
      </c>
      <c r="W496" s="152"/>
      <c r="X496" s="152"/>
      <c r="Y496" s="152"/>
      <c r="Z496" s="152"/>
      <c r="AA496" s="152"/>
      <c r="AB496" s="152"/>
      <c r="AC496" s="347"/>
      <c r="AD496" s="152"/>
      <c r="AE496" s="152"/>
      <c r="AF496" s="152"/>
      <c r="AG496" s="152"/>
      <c r="AH496" s="152"/>
      <c r="AI496" s="152"/>
      <c r="AJ496" s="347"/>
      <c r="AK496" s="152"/>
      <c r="AL496" s="152"/>
      <c r="AM496" s="295"/>
      <c r="AN496" s="228"/>
      <c r="AO496" s="228"/>
      <c r="AP496" s="228"/>
      <c r="AQ496" s="228"/>
      <c r="AR496" s="228"/>
      <c r="AS496" s="348"/>
      <c r="AT496" s="264">
        <f t="shared" si="363"/>
        <v>0</v>
      </c>
      <c r="AU496" s="259"/>
      <c r="AV496" s="265">
        <f t="shared" si="390"/>
        <v>0</v>
      </c>
      <c r="AX496" s="265">
        <f t="shared" si="394"/>
        <v>0</v>
      </c>
      <c r="AZ496" s="492">
        <f t="shared" si="391"/>
        <v>0</v>
      </c>
      <c r="BB496" s="492">
        <f t="shared" si="392"/>
        <v>0</v>
      </c>
      <c r="BD496" s="265">
        <f t="shared" si="395"/>
        <v>0</v>
      </c>
      <c r="BE496" s="105"/>
      <c r="BF496" s="105"/>
      <c r="BG496" s="105"/>
      <c r="BH496" s="105"/>
      <c r="BI496" s="105"/>
      <c r="BJ496" s="105"/>
    </row>
    <row r="497" spans="2:62" ht="20.100000000000001" hidden="1" customHeight="1" outlineLevel="1">
      <c r="B497" s="100"/>
      <c r="C497" s="908"/>
      <c r="D497" s="909"/>
      <c r="E497" s="909"/>
      <c r="F497" s="910"/>
      <c r="G497" s="890"/>
      <c r="H497" s="891"/>
      <c r="I497" s="152"/>
      <c r="J497" s="152"/>
      <c r="K497" s="152"/>
      <c r="L497" s="152"/>
      <c r="M497" s="152"/>
      <c r="N497" s="152"/>
      <c r="O497" s="152"/>
      <c r="P497" s="153"/>
      <c r="Q497" s="153"/>
      <c r="R497" s="156">
        <f t="shared" si="386"/>
        <v>0</v>
      </c>
      <c r="S497" s="156">
        <f t="shared" si="387"/>
        <v>0</v>
      </c>
      <c r="U497" s="157">
        <f t="shared" si="393"/>
        <v>0</v>
      </c>
      <c r="W497" s="152"/>
      <c r="X497" s="152"/>
      <c r="Y497" s="152"/>
      <c r="Z497" s="152"/>
      <c r="AA497" s="152"/>
      <c r="AB497" s="152"/>
      <c r="AC497" s="347"/>
      <c r="AD497" s="152"/>
      <c r="AE497" s="152"/>
      <c r="AF497" s="152"/>
      <c r="AG497" s="152"/>
      <c r="AH497" s="152"/>
      <c r="AI497" s="152"/>
      <c r="AJ497" s="347"/>
      <c r="AK497" s="152"/>
      <c r="AL497" s="152"/>
      <c r="AM497" s="295"/>
      <c r="AN497" s="228"/>
      <c r="AO497" s="228"/>
      <c r="AP497" s="228"/>
      <c r="AQ497" s="228"/>
      <c r="AR497" s="228"/>
      <c r="AS497" s="348"/>
      <c r="AT497" s="264">
        <f t="shared" si="363"/>
        <v>0</v>
      </c>
      <c r="AU497" s="259"/>
      <c r="AV497" s="265">
        <f t="shared" si="390"/>
        <v>0</v>
      </c>
      <c r="AX497" s="265">
        <f t="shared" si="394"/>
        <v>0</v>
      </c>
      <c r="AZ497" s="492">
        <f t="shared" si="391"/>
        <v>0</v>
      </c>
      <c r="BB497" s="492">
        <f t="shared" si="392"/>
        <v>0</v>
      </c>
      <c r="BD497" s="265">
        <f t="shared" si="395"/>
        <v>0</v>
      </c>
      <c r="BE497" s="105"/>
      <c r="BF497" s="105"/>
      <c r="BG497" s="105"/>
      <c r="BH497" s="105"/>
      <c r="BI497" s="105"/>
      <c r="BJ497" s="105"/>
    </row>
    <row r="498" spans="2:62" ht="20.100000000000001" hidden="1" customHeight="1" outlineLevel="1">
      <c r="B498" s="100"/>
      <c r="C498" s="908"/>
      <c r="D498" s="909"/>
      <c r="E498" s="909"/>
      <c r="F498" s="910"/>
      <c r="G498" s="890"/>
      <c r="H498" s="891"/>
      <c r="I498" s="152"/>
      <c r="J498" s="152"/>
      <c r="K498" s="152"/>
      <c r="L498" s="152"/>
      <c r="M498" s="152"/>
      <c r="N498" s="152"/>
      <c r="O498" s="152"/>
      <c r="P498" s="153"/>
      <c r="Q498" s="153"/>
      <c r="R498" s="156">
        <f t="shared" si="386"/>
        <v>0</v>
      </c>
      <c r="S498" s="156">
        <f t="shared" si="387"/>
        <v>0</v>
      </c>
      <c r="U498" s="157">
        <f t="shared" si="393"/>
        <v>0</v>
      </c>
      <c r="W498" s="152"/>
      <c r="X498" s="152"/>
      <c r="Y498" s="152"/>
      <c r="Z498" s="152"/>
      <c r="AA498" s="152"/>
      <c r="AB498" s="152"/>
      <c r="AC498" s="347"/>
      <c r="AD498" s="152"/>
      <c r="AE498" s="152"/>
      <c r="AF498" s="152"/>
      <c r="AG498" s="152"/>
      <c r="AH498" s="152"/>
      <c r="AI498" s="152"/>
      <c r="AJ498" s="347"/>
      <c r="AK498" s="152"/>
      <c r="AL498" s="152"/>
      <c r="AM498" s="295"/>
      <c r="AN498" s="228"/>
      <c r="AO498" s="228"/>
      <c r="AP498" s="228"/>
      <c r="AQ498" s="228"/>
      <c r="AR498" s="228"/>
      <c r="AS498" s="348"/>
      <c r="AT498" s="264">
        <f t="shared" si="363"/>
        <v>0</v>
      </c>
      <c r="AU498" s="259"/>
      <c r="AV498" s="265">
        <f t="shared" si="390"/>
        <v>0</v>
      </c>
      <c r="AX498" s="265">
        <f t="shared" si="394"/>
        <v>0</v>
      </c>
      <c r="AZ498" s="492">
        <f t="shared" si="391"/>
        <v>0</v>
      </c>
      <c r="BB498" s="492">
        <f t="shared" si="392"/>
        <v>0</v>
      </c>
      <c r="BD498" s="265">
        <f t="shared" si="395"/>
        <v>0</v>
      </c>
      <c r="BE498" s="105"/>
      <c r="BF498" s="105"/>
      <c r="BG498" s="105"/>
      <c r="BH498" s="105"/>
      <c r="BI498" s="105"/>
      <c r="BJ498" s="105"/>
    </row>
    <row r="499" spans="2:62" ht="20.100000000000001" hidden="1" customHeight="1" outlineLevel="1">
      <c r="B499" s="100"/>
      <c r="C499" s="908"/>
      <c r="D499" s="909"/>
      <c r="E499" s="909"/>
      <c r="F499" s="910"/>
      <c r="G499" s="890"/>
      <c r="H499" s="891"/>
      <c r="I499" s="152"/>
      <c r="J499" s="152"/>
      <c r="K499" s="152"/>
      <c r="L499" s="152"/>
      <c r="M499" s="152"/>
      <c r="N499" s="152"/>
      <c r="O499" s="152"/>
      <c r="P499" s="153"/>
      <c r="Q499" s="153"/>
      <c r="R499" s="156">
        <f t="shared" si="386"/>
        <v>0</v>
      </c>
      <c r="S499" s="156">
        <f t="shared" si="387"/>
        <v>0</v>
      </c>
      <c r="U499" s="157">
        <f t="shared" si="393"/>
        <v>0</v>
      </c>
      <c r="W499" s="152"/>
      <c r="X499" s="152"/>
      <c r="Y499" s="152"/>
      <c r="Z499" s="152"/>
      <c r="AA499" s="152"/>
      <c r="AB499" s="152"/>
      <c r="AC499" s="347"/>
      <c r="AD499" s="152"/>
      <c r="AE499" s="152"/>
      <c r="AF499" s="152"/>
      <c r="AG499" s="152"/>
      <c r="AH499" s="152"/>
      <c r="AI499" s="152"/>
      <c r="AJ499" s="347"/>
      <c r="AK499" s="152"/>
      <c r="AL499" s="152"/>
      <c r="AM499" s="295"/>
      <c r="AN499" s="228"/>
      <c r="AO499" s="228"/>
      <c r="AP499" s="228"/>
      <c r="AQ499" s="228"/>
      <c r="AR499" s="228"/>
      <c r="AS499" s="348"/>
      <c r="AT499" s="264">
        <f t="shared" si="363"/>
        <v>0</v>
      </c>
      <c r="AU499" s="259"/>
      <c r="AV499" s="265">
        <f t="shared" si="390"/>
        <v>0</v>
      </c>
      <c r="AX499" s="265">
        <f t="shared" si="394"/>
        <v>0</v>
      </c>
      <c r="AZ499" s="492">
        <f t="shared" si="391"/>
        <v>0</v>
      </c>
      <c r="BB499" s="492">
        <f t="shared" si="392"/>
        <v>0</v>
      </c>
      <c r="BD499" s="265">
        <f t="shared" si="395"/>
        <v>0</v>
      </c>
      <c r="BE499" s="105"/>
      <c r="BF499" s="105"/>
      <c r="BG499" s="105"/>
      <c r="BH499" s="105"/>
      <c r="BI499" s="105"/>
      <c r="BJ499" s="105"/>
    </row>
    <row r="500" spans="2:62" ht="20.100000000000001" hidden="1" customHeight="1" outlineLevel="1">
      <c r="B500" s="100"/>
      <c r="C500" s="908"/>
      <c r="D500" s="909"/>
      <c r="E500" s="909"/>
      <c r="F500" s="910"/>
      <c r="G500" s="890"/>
      <c r="H500" s="891"/>
      <c r="I500" s="152"/>
      <c r="J500" s="152"/>
      <c r="K500" s="152"/>
      <c r="L500" s="152"/>
      <c r="M500" s="152"/>
      <c r="N500" s="152"/>
      <c r="O500" s="152"/>
      <c r="P500" s="153"/>
      <c r="Q500" s="153"/>
      <c r="R500" s="156">
        <f t="shared" si="386"/>
        <v>0</v>
      </c>
      <c r="S500" s="156">
        <f t="shared" si="387"/>
        <v>0</v>
      </c>
      <c r="U500" s="157">
        <f t="shared" si="393"/>
        <v>0</v>
      </c>
      <c r="W500" s="152"/>
      <c r="X500" s="152"/>
      <c r="Y500" s="152"/>
      <c r="Z500" s="152"/>
      <c r="AA500" s="152"/>
      <c r="AB500" s="152"/>
      <c r="AC500" s="347"/>
      <c r="AD500" s="152"/>
      <c r="AE500" s="152"/>
      <c r="AF500" s="152"/>
      <c r="AG500" s="152"/>
      <c r="AH500" s="152"/>
      <c r="AI500" s="152"/>
      <c r="AJ500" s="347"/>
      <c r="AK500" s="152"/>
      <c r="AL500" s="152"/>
      <c r="AM500" s="295"/>
      <c r="AN500" s="228"/>
      <c r="AO500" s="228"/>
      <c r="AP500" s="228"/>
      <c r="AQ500" s="228"/>
      <c r="AR500" s="228"/>
      <c r="AS500" s="348"/>
      <c r="AT500" s="264">
        <f t="shared" si="363"/>
        <v>0</v>
      </c>
      <c r="AU500" s="259"/>
      <c r="AV500" s="265">
        <f t="shared" si="390"/>
        <v>0</v>
      </c>
      <c r="AX500" s="265">
        <f t="shared" si="394"/>
        <v>0</v>
      </c>
      <c r="AZ500" s="492">
        <f t="shared" si="391"/>
        <v>0</v>
      </c>
      <c r="BB500" s="492">
        <f t="shared" si="392"/>
        <v>0</v>
      </c>
      <c r="BD500" s="265">
        <f t="shared" si="395"/>
        <v>0</v>
      </c>
      <c r="BE500" s="105"/>
      <c r="BF500" s="105"/>
      <c r="BG500" s="105"/>
      <c r="BH500" s="105"/>
      <c r="BI500" s="105"/>
      <c r="BJ500" s="105"/>
    </row>
    <row r="501" spans="2:62" ht="20.100000000000001" hidden="1" customHeight="1" outlineLevel="1">
      <c r="B501" s="100"/>
      <c r="C501" s="908"/>
      <c r="D501" s="909"/>
      <c r="E501" s="909"/>
      <c r="F501" s="910"/>
      <c r="G501" s="890"/>
      <c r="H501" s="891"/>
      <c r="I501" s="152"/>
      <c r="J501" s="152"/>
      <c r="K501" s="152"/>
      <c r="L501" s="152"/>
      <c r="M501" s="152"/>
      <c r="N501" s="152"/>
      <c r="O501" s="152"/>
      <c r="P501" s="153"/>
      <c r="Q501" s="153"/>
      <c r="R501" s="156">
        <f t="shared" si="386"/>
        <v>0</v>
      </c>
      <c r="S501" s="156">
        <f t="shared" si="387"/>
        <v>0</v>
      </c>
      <c r="U501" s="157">
        <f t="shared" si="393"/>
        <v>0</v>
      </c>
      <c r="W501" s="152"/>
      <c r="X501" s="152"/>
      <c r="Y501" s="152"/>
      <c r="Z501" s="152"/>
      <c r="AA501" s="152"/>
      <c r="AB501" s="152"/>
      <c r="AC501" s="347"/>
      <c r="AD501" s="152"/>
      <c r="AE501" s="152"/>
      <c r="AF501" s="152"/>
      <c r="AG501" s="152"/>
      <c r="AH501" s="152"/>
      <c r="AI501" s="152"/>
      <c r="AJ501" s="347"/>
      <c r="AK501" s="152"/>
      <c r="AL501" s="152"/>
      <c r="AM501" s="295"/>
      <c r="AN501" s="228"/>
      <c r="AO501" s="228"/>
      <c r="AP501" s="228"/>
      <c r="AQ501" s="228"/>
      <c r="AR501" s="228"/>
      <c r="AS501" s="348"/>
      <c r="AT501" s="264">
        <f t="shared" si="363"/>
        <v>0</v>
      </c>
      <c r="AU501" s="259"/>
      <c r="AV501" s="265">
        <f t="shared" si="390"/>
        <v>0</v>
      </c>
      <c r="AX501" s="265">
        <f t="shared" si="394"/>
        <v>0</v>
      </c>
      <c r="AZ501" s="492">
        <f t="shared" si="391"/>
        <v>0</v>
      </c>
      <c r="BB501" s="492">
        <f t="shared" si="392"/>
        <v>0</v>
      </c>
      <c r="BD501" s="265">
        <f t="shared" si="395"/>
        <v>0</v>
      </c>
      <c r="BE501" s="105"/>
      <c r="BF501" s="105"/>
      <c r="BG501" s="105"/>
      <c r="BH501" s="105"/>
      <c r="BI501" s="105"/>
      <c r="BJ501" s="105"/>
    </row>
    <row r="502" spans="2:62" ht="20.100000000000001" hidden="1" customHeight="1" outlineLevel="1">
      <c r="B502" s="100"/>
      <c r="C502" s="908"/>
      <c r="D502" s="909"/>
      <c r="E502" s="909"/>
      <c r="F502" s="910"/>
      <c r="G502" s="890"/>
      <c r="H502" s="891"/>
      <c r="I502" s="152"/>
      <c r="J502" s="152"/>
      <c r="K502" s="152"/>
      <c r="L502" s="152"/>
      <c r="M502" s="152"/>
      <c r="N502" s="152"/>
      <c r="O502" s="152"/>
      <c r="P502" s="153"/>
      <c r="Q502" s="153"/>
      <c r="R502" s="156">
        <f t="shared" si="386"/>
        <v>0</v>
      </c>
      <c r="S502" s="156">
        <f t="shared" si="387"/>
        <v>0</v>
      </c>
      <c r="U502" s="157">
        <f t="shared" si="393"/>
        <v>0</v>
      </c>
      <c r="W502" s="152"/>
      <c r="X502" s="152"/>
      <c r="Y502" s="152"/>
      <c r="Z502" s="152"/>
      <c r="AA502" s="152"/>
      <c r="AB502" s="152"/>
      <c r="AC502" s="347"/>
      <c r="AD502" s="152"/>
      <c r="AE502" s="152"/>
      <c r="AF502" s="152"/>
      <c r="AG502" s="152"/>
      <c r="AH502" s="152"/>
      <c r="AI502" s="152"/>
      <c r="AJ502" s="347"/>
      <c r="AK502" s="152"/>
      <c r="AL502" s="152"/>
      <c r="AM502" s="295"/>
      <c r="AN502" s="228"/>
      <c r="AO502" s="228"/>
      <c r="AP502" s="228"/>
      <c r="AQ502" s="228"/>
      <c r="AR502" s="228"/>
      <c r="AS502" s="348"/>
      <c r="AT502" s="264">
        <f t="shared" si="363"/>
        <v>0</v>
      </c>
      <c r="AU502" s="259"/>
      <c r="AV502" s="265">
        <f t="shared" si="390"/>
        <v>0</v>
      </c>
      <c r="AX502" s="265">
        <f t="shared" si="394"/>
        <v>0</v>
      </c>
      <c r="AZ502" s="492">
        <f t="shared" si="391"/>
        <v>0</v>
      </c>
      <c r="BB502" s="492">
        <f t="shared" si="392"/>
        <v>0</v>
      </c>
      <c r="BD502" s="265">
        <f t="shared" si="395"/>
        <v>0</v>
      </c>
      <c r="BE502" s="105"/>
      <c r="BF502" s="105"/>
      <c r="BG502" s="105"/>
      <c r="BH502" s="105"/>
      <c r="BI502" s="105"/>
      <c r="BJ502" s="105"/>
    </row>
    <row r="503" spans="2:62" ht="20.100000000000001" hidden="1" customHeight="1" outlineLevel="1">
      <c r="B503" s="100"/>
      <c r="C503" s="908"/>
      <c r="D503" s="909"/>
      <c r="E503" s="909"/>
      <c r="F503" s="910"/>
      <c r="G503" s="890"/>
      <c r="H503" s="891"/>
      <c r="I503" s="152"/>
      <c r="J503" s="152"/>
      <c r="K503" s="152"/>
      <c r="L503" s="152"/>
      <c r="M503" s="152"/>
      <c r="N503" s="152"/>
      <c r="O503" s="152"/>
      <c r="P503" s="153"/>
      <c r="Q503" s="153"/>
      <c r="R503" s="156">
        <f t="shared" si="386"/>
        <v>0</v>
      </c>
      <c r="S503" s="156">
        <f t="shared" si="387"/>
        <v>0</v>
      </c>
      <c r="U503" s="157">
        <f t="shared" si="393"/>
        <v>0</v>
      </c>
      <c r="W503" s="152"/>
      <c r="X503" s="152"/>
      <c r="Y503" s="152"/>
      <c r="Z503" s="152"/>
      <c r="AA503" s="152"/>
      <c r="AB503" s="152"/>
      <c r="AC503" s="347"/>
      <c r="AD503" s="152"/>
      <c r="AE503" s="152"/>
      <c r="AF503" s="152"/>
      <c r="AG503" s="152"/>
      <c r="AH503" s="152"/>
      <c r="AI503" s="152"/>
      <c r="AJ503" s="347"/>
      <c r="AK503" s="152"/>
      <c r="AL503" s="152"/>
      <c r="AM503" s="295"/>
      <c r="AN503" s="228"/>
      <c r="AO503" s="228"/>
      <c r="AP503" s="228"/>
      <c r="AQ503" s="228"/>
      <c r="AR503" s="228"/>
      <c r="AS503" s="348"/>
      <c r="AT503" s="264">
        <f t="shared" si="363"/>
        <v>0</v>
      </c>
      <c r="AU503" s="259"/>
      <c r="AV503" s="265">
        <f t="shared" si="390"/>
        <v>0</v>
      </c>
      <c r="AX503" s="265">
        <f t="shared" si="394"/>
        <v>0</v>
      </c>
      <c r="AZ503" s="492">
        <f t="shared" si="391"/>
        <v>0</v>
      </c>
      <c r="BB503" s="492">
        <f t="shared" si="392"/>
        <v>0</v>
      </c>
      <c r="BD503" s="265">
        <f t="shared" si="395"/>
        <v>0</v>
      </c>
      <c r="BE503" s="105"/>
      <c r="BF503" s="105"/>
      <c r="BG503" s="105"/>
      <c r="BH503" s="105"/>
      <c r="BI503" s="105"/>
      <c r="BJ503" s="105"/>
    </row>
    <row r="504" spans="2:62" ht="9.9499999999999993" hidden="1" customHeight="1" outlineLevel="1">
      <c r="B504" s="101"/>
      <c r="C504" s="208"/>
      <c r="D504" s="208"/>
      <c r="E504" s="208"/>
      <c r="F504" s="208"/>
      <c r="G504" s="237"/>
      <c r="H504" s="207"/>
      <c r="I504" s="257"/>
      <c r="J504" s="257"/>
      <c r="K504" s="257"/>
      <c r="L504" s="257"/>
      <c r="M504" s="257"/>
      <c r="N504" s="257"/>
      <c r="O504" s="257"/>
      <c r="P504" s="256"/>
      <c r="Q504" s="102"/>
      <c r="R504" s="102"/>
      <c r="S504" s="102"/>
      <c r="U504" s="98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Z504" s="493"/>
      <c r="BE504" s="105"/>
      <c r="BF504" s="105"/>
      <c r="BG504" s="105"/>
      <c r="BH504" s="105"/>
      <c r="BI504" s="105"/>
      <c r="BJ504" s="105"/>
    </row>
    <row r="505" spans="2:62" ht="20.100000000000001" customHeight="1" collapsed="1">
      <c r="B505" s="8">
        <f>B488+1</f>
        <v>30</v>
      </c>
      <c r="C505" s="916"/>
      <c r="D505" s="917"/>
      <c r="E505" s="917"/>
      <c r="F505" s="918"/>
      <c r="G505" s="429"/>
      <c r="H505" s="206">
        <v>1</v>
      </c>
      <c r="I505" s="642">
        <f t="shared" ref="I505" si="396">$H505*SUM(I506:I520)</f>
        <v>0</v>
      </c>
      <c r="J505" s="643">
        <f t="shared" ref="J505:O505" si="397">$H505*SUM(J506:J520)</f>
        <v>0</v>
      </c>
      <c r="K505" s="644">
        <f t="shared" si="397"/>
        <v>0</v>
      </c>
      <c r="L505" s="645">
        <f t="shared" si="397"/>
        <v>0</v>
      </c>
      <c r="M505" s="645">
        <f t="shared" si="397"/>
        <v>0</v>
      </c>
      <c r="N505" s="644">
        <f t="shared" si="397"/>
        <v>0</v>
      </c>
      <c r="O505" s="642">
        <f t="shared" si="397"/>
        <v>0</v>
      </c>
      <c r="P505" s="209">
        <f t="shared" ref="P505:Q505" si="398">$H505*SUM(P506:P520)</f>
        <v>0</v>
      </c>
      <c r="Q505" s="210">
        <f t="shared" si="398"/>
        <v>0</v>
      </c>
      <c r="R505" s="136">
        <f t="shared" ref="R505:R520" si="399">P505*(1+Gewinn)*(1+SicherheitAngebot)</f>
        <v>0</v>
      </c>
      <c r="S505" s="137">
        <f t="shared" ref="S505:S520" si="400">Q505*(1+MGKZ)*(1+Gewinn)*(1+SicherheitAngebot)</f>
        <v>0</v>
      </c>
      <c r="U505" s="10">
        <f>I505*$I$7+J505*$J$7+K505*$K$7+L505*$L$7+M505*$M$7+N505*$N$7+O505*$O$7+R505+S505</f>
        <v>0</v>
      </c>
      <c r="W505" s="646">
        <f t="shared" ref="W505:AB505" si="401">$H505*SUM(W506:W520)</f>
        <v>0</v>
      </c>
      <c r="X505" s="647">
        <f t="shared" si="401"/>
        <v>0</v>
      </c>
      <c r="Y505" s="648">
        <f t="shared" si="401"/>
        <v>0</v>
      </c>
      <c r="Z505" s="649">
        <f t="shared" si="401"/>
        <v>0</v>
      </c>
      <c r="AA505" s="648">
        <f t="shared" si="401"/>
        <v>0</v>
      </c>
      <c r="AB505" s="646">
        <f t="shared" si="401"/>
        <v>0</v>
      </c>
      <c r="AC505" s="258"/>
      <c r="AD505" s="646">
        <f t="shared" ref="AD505:AM505" si="402">$H505*SUM(AD506:AD520)</f>
        <v>0</v>
      </c>
      <c r="AE505" s="647">
        <f t="shared" si="402"/>
        <v>0</v>
      </c>
      <c r="AF505" s="648">
        <f t="shared" si="402"/>
        <v>0</v>
      </c>
      <c r="AG505" s="649">
        <f t="shared" si="402"/>
        <v>0</v>
      </c>
      <c r="AH505" s="648">
        <f t="shared" si="402"/>
        <v>0</v>
      </c>
      <c r="AI505" s="646">
        <f t="shared" si="402"/>
        <v>0</v>
      </c>
      <c r="AJ505" s="258"/>
      <c r="AK505" s="653">
        <f t="shared" si="402"/>
        <v>0</v>
      </c>
      <c r="AL505" s="653">
        <f t="shared" si="402"/>
        <v>0</v>
      </c>
      <c r="AM505" s="653">
        <f t="shared" si="402"/>
        <v>0</v>
      </c>
      <c r="AN505" s="227">
        <f>$H505*SUM(AN506:AN520)*(1+Gewinn)*(1+SicherheitAngebot)</f>
        <v>0</v>
      </c>
      <c r="AO505" s="227">
        <f>$H505*SUM(AO506:AO520)*(1+Gewinn)*(1+SicherheitAngebot)</f>
        <v>0</v>
      </c>
      <c r="AP505" s="227">
        <f>$H505*SUM(AP506:AP520)*(1+Gewinn)*(1+SicherheitAngebot)</f>
        <v>0</v>
      </c>
      <c r="AQ505" s="227">
        <f>$H505*SUM(AQ506:AQ520)*(1+Gewinn)*(1+SicherheitAngebot)</f>
        <v>0</v>
      </c>
      <c r="AR505" s="227">
        <f>$H505*SUM(AR506:AR520)*(1+Gewinn)*(1+SicherheitAngebot)</f>
        <v>0</v>
      </c>
      <c r="AS505" s="262"/>
      <c r="AT505" s="263">
        <f t="shared" si="363"/>
        <v>0</v>
      </c>
      <c r="AU505" s="259"/>
      <c r="AV505" s="491">
        <f>AK505*$AK$7+AL505*$AL$7+AM505*$AM$7+SUM(AN505:AR505)+AT505/Zuschläge_IBN+AT505</f>
        <v>0</v>
      </c>
      <c r="AX505" s="685">
        <f>U505+AV505</f>
        <v>0</v>
      </c>
      <c r="AZ505" s="490">
        <f>IF(H505&gt;0,U505/(1+SicherheitAngebot)*(1+Sicherheit),0)</f>
        <v>0</v>
      </c>
      <c r="BB505" s="490">
        <f>IF(H505&gt;0,AV505/(1+SicherheitAngebot)*(1+Sicherheit),0)</f>
        <v>0</v>
      </c>
      <c r="BD505" s="490">
        <f>AZ505+BB505</f>
        <v>0</v>
      </c>
      <c r="BE505" s="105"/>
      <c r="BF505" s="105"/>
      <c r="BG505" s="105"/>
      <c r="BH505" s="105"/>
      <c r="BI505" s="105"/>
      <c r="BJ505" s="105"/>
    </row>
    <row r="506" spans="2:62" ht="20.100000000000001" hidden="1" customHeight="1" outlineLevel="1">
      <c r="B506" s="99"/>
      <c r="C506" s="908"/>
      <c r="D506" s="909"/>
      <c r="E506" s="909"/>
      <c r="F506" s="910"/>
      <c r="G506" s="890"/>
      <c r="H506" s="901"/>
      <c r="I506" s="152"/>
      <c r="J506" s="152"/>
      <c r="K506" s="152"/>
      <c r="L506" s="152"/>
      <c r="M506" s="152"/>
      <c r="N506" s="152"/>
      <c r="O506" s="152"/>
      <c r="P506" s="153"/>
      <c r="Q506" s="153"/>
      <c r="R506" s="156">
        <f t="shared" si="399"/>
        <v>0</v>
      </c>
      <c r="S506" s="156">
        <f t="shared" si="400"/>
        <v>0</v>
      </c>
      <c r="U506" s="157">
        <f>I506*$I$7+J506*$J$7+K506*$K$7+L506*$L$7+M506*$M$7+N506*$N$7+O506*$O$7+R506+S506</f>
        <v>0</v>
      </c>
      <c r="W506" s="152"/>
      <c r="X506" s="152"/>
      <c r="Y506" s="152"/>
      <c r="Z506" s="152"/>
      <c r="AA506" s="152"/>
      <c r="AB506" s="152"/>
      <c r="AC506" s="347"/>
      <c r="AD506" s="152"/>
      <c r="AE506" s="152"/>
      <c r="AF506" s="152"/>
      <c r="AG506" s="152"/>
      <c r="AH506" s="152"/>
      <c r="AI506" s="152"/>
      <c r="AJ506" s="347"/>
      <c r="AK506" s="152"/>
      <c r="AL506" s="152"/>
      <c r="AM506" s="619"/>
      <c r="AN506" s="228"/>
      <c r="AO506" s="228"/>
      <c r="AP506" s="228"/>
      <c r="AQ506" s="228"/>
      <c r="AR506" s="228"/>
      <c r="AS506" s="348"/>
      <c r="AT506" s="264">
        <f t="shared" si="363"/>
        <v>0</v>
      </c>
      <c r="AU506" s="259"/>
      <c r="AV506" s="265">
        <f t="shared" ref="AV506:AV520" si="403">AK506*$AK$7+AL506*$AL$7+AM506*$AM$7+SUM(AN506:AR506)*(1+Gewinn)*(1+SicherheitAngebot)+AT506/Zuschläge_IBN+AT506</f>
        <v>0</v>
      </c>
      <c r="AX506" s="265">
        <f>U506+AV506</f>
        <v>0</v>
      </c>
      <c r="AZ506" s="492">
        <f t="shared" ref="AZ506:AZ520" si="404">U506/(1+SicherheitAngebot)*(1+Sicherheit)</f>
        <v>0</v>
      </c>
      <c r="BB506" s="492">
        <f t="shared" ref="BB506:BB520" si="405">AV506/(1+SicherheitAngebot)*(1+Sicherheit)</f>
        <v>0</v>
      </c>
      <c r="BD506" s="265">
        <f>AZ506+BB506</f>
        <v>0</v>
      </c>
      <c r="BE506" s="105"/>
      <c r="BF506" s="105"/>
      <c r="BG506" s="105"/>
      <c r="BH506" s="105"/>
      <c r="BI506" s="105"/>
      <c r="BJ506" s="105"/>
    </row>
    <row r="507" spans="2:62" ht="20.100000000000001" hidden="1" customHeight="1" outlineLevel="1">
      <c r="B507" s="100"/>
      <c r="C507" s="908"/>
      <c r="D507" s="909"/>
      <c r="E507" s="909"/>
      <c r="F507" s="910"/>
      <c r="G507" s="890"/>
      <c r="H507" s="891"/>
      <c r="I507" s="152"/>
      <c r="J507" s="152"/>
      <c r="K507" s="152"/>
      <c r="L507" s="152"/>
      <c r="M507" s="152"/>
      <c r="N507" s="152"/>
      <c r="O507" s="152"/>
      <c r="P507" s="153"/>
      <c r="Q507" s="153"/>
      <c r="R507" s="156">
        <f t="shared" si="399"/>
        <v>0</v>
      </c>
      <c r="S507" s="156">
        <f t="shared" si="400"/>
        <v>0</v>
      </c>
      <c r="U507" s="157">
        <f t="shared" ref="U507:U520" si="406">I507*$I$7+J507*$J$7+K507*$K$7+L507*$L$7+M507*$M$7+N507*$N$7+O507*$O$7+R507+S507</f>
        <v>0</v>
      </c>
      <c r="W507" s="152"/>
      <c r="X507" s="152"/>
      <c r="Y507" s="152"/>
      <c r="Z507" s="152"/>
      <c r="AA507" s="152"/>
      <c r="AB507" s="152"/>
      <c r="AC507" s="347"/>
      <c r="AD507" s="152"/>
      <c r="AE507" s="152"/>
      <c r="AF507" s="152"/>
      <c r="AG507" s="152"/>
      <c r="AH507" s="152"/>
      <c r="AI507" s="152"/>
      <c r="AJ507" s="347"/>
      <c r="AK507" s="152"/>
      <c r="AL507" s="152"/>
      <c r="AM507" s="295"/>
      <c r="AN507" s="228"/>
      <c r="AO507" s="228"/>
      <c r="AP507" s="228"/>
      <c r="AQ507" s="228"/>
      <c r="AR507" s="228"/>
      <c r="AS507" s="348"/>
      <c r="AT507" s="264">
        <f t="shared" si="363"/>
        <v>0</v>
      </c>
      <c r="AU507" s="259"/>
      <c r="AV507" s="265">
        <f t="shared" si="403"/>
        <v>0</v>
      </c>
      <c r="AX507" s="265">
        <f t="shared" ref="AX507:AX520" si="407">U507+AV507</f>
        <v>0</v>
      </c>
      <c r="AZ507" s="492">
        <f t="shared" si="404"/>
        <v>0</v>
      </c>
      <c r="BB507" s="492">
        <f t="shared" si="405"/>
        <v>0</v>
      </c>
      <c r="BD507" s="265">
        <f t="shared" ref="BD507:BD520" si="408">AZ507+BB507</f>
        <v>0</v>
      </c>
      <c r="BE507" s="105"/>
      <c r="BF507" s="105"/>
      <c r="BG507" s="105"/>
      <c r="BH507" s="105"/>
      <c r="BI507" s="105"/>
      <c r="BJ507" s="105"/>
    </row>
    <row r="508" spans="2:62" ht="20.100000000000001" hidden="1" customHeight="1" outlineLevel="1">
      <c r="B508" s="100"/>
      <c r="C508" s="908"/>
      <c r="D508" s="909"/>
      <c r="E508" s="909"/>
      <c r="F508" s="910"/>
      <c r="G508" s="890"/>
      <c r="H508" s="891"/>
      <c r="I508" s="152"/>
      <c r="J508" s="152"/>
      <c r="K508" s="152"/>
      <c r="L508" s="152"/>
      <c r="M508" s="152"/>
      <c r="N508" s="152"/>
      <c r="O508" s="152"/>
      <c r="P508" s="153"/>
      <c r="Q508" s="153"/>
      <c r="R508" s="156">
        <f t="shared" si="399"/>
        <v>0</v>
      </c>
      <c r="S508" s="156">
        <f t="shared" si="400"/>
        <v>0</v>
      </c>
      <c r="U508" s="157">
        <f t="shared" si="406"/>
        <v>0</v>
      </c>
      <c r="W508" s="152"/>
      <c r="X508" s="152"/>
      <c r="Y508" s="152"/>
      <c r="Z508" s="152"/>
      <c r="AA508" s="152"/>
      <c r="AB508" s="152"/>
      <c r="AC508" s="347"/>
      <c r="AD508" s="152"/>
      <c r="AE508" s="152"/>
      <c r="AF508" s="152"/>
      <c r="AG508" s="152"/>
      <c r="AH508" s="152"/>
      <c r="AI508" s="152"/>
      <c r="AJ508" s="347"/>
      <c r="AK508" s="152"/>
      <c r="AL508" s="152"/>
      <c r="AM508" s="295"/>
      <c r="AN508" s="228"/>
      <c r="AO508" s="228"/>
      <c r="AP508" s="228"/>
      <c r="AQ508" s="228"/>
      <c r="AR508" s="228"/>
      <c r="AS508" s="348"/>
      <c r="AT508" s="264">
        <f t="shared" si="363"/>
        <v>0</v>
      </c>
      <c r="AU508" s="259"/>
      <c r="AV508" s="265">
        <f t="shared" si="403"/>
        <v>0</v>
      </c>
      <c r="AX508" s="265">
        <f t="shared" si="407"/>
        <v>0</v>
      </c>
      <c r="AZ508" s="492">
        <f t="shared" si="404"/>
        <v>0</v>
      </c>
      <c r="BB508" s="492">
        <f t="shared" si="405"/>
        <v>0</v>
      </c>
      <c r="BD508" s="265">
        <f t="shared" si="408"/>
        <v>0</v>
      </c>
      <c r="BE508" s="105"/>
      <c r="BF508" s="105"/>
      <c r="BG508" s="105"/>
      <c r="BH508" s="105"/>
      <c r="BI508" s="105"/>
      <c r="BJ508" s="105"/>
    </row>
    <row r="509" spans="2:62" ht="20.100000000000001" hidden="1" customHeight="1" outlineLevel="1">
      <c r="B509" s="100"/>
      <c r="C509" s="908"/>
      <c r="D509" s="909"/>
      <c r="E509" s="909"/>
      <c r="F509" s="910"/>
      <c r="G509" s="890"/>
      <c r="H509" s="891"/>
      <c r="I509" s="152"/>
      <c r="J509" s="152"/>
      <c r="K509" s="152"/>
      <c r="L509" s="152"/>
      <c r="M509" s="152"/>
      <c r="N509" s="152"/>
      <c r="O509" s="152"/>
      <c r="P509" s="153"/>
      <c r="Q509" s="153"/>
      <c r="R509" s="156">
        <f t="shared" si="399"/>
        <v>0</v>
      </c>
      <c r="S509" s="156">
        <f t="shared" si="400"/>
        <v>0</v>
      </c>
      <c r="U509" s="157">
        <f t="shared" si="406"/>
        <v>0</v>
      </c>
      <c r="W509" s="152"/>
      <c r="X509" s="152"/>
      <c r="Y509" s="152"/>
      <c r="Z509" s="152"/>
      <c r="AA509" s="152"/>
      <c r="AB509" s="152"/>
      <c r="AC509" s="347"/>
      <c r="AD509" s="152"/>
      <c r="AE509" s="152"/>
      <c r="AF509" s="152"/>
      <c r="AG509" s="152"/>
      <c r="AH509" s="152"/>
      <c r="AI509" s="152"/>
      <c r="AJ509" s="347"/>
      <c r="AK509" s="152"/>
      <c r="AL509" s="152"/>
      <c r="AM509" s="295"/>
      <c r="AN509" s="228"/>
      <c r="AO509" s="228"/>
      <c r="AP509" s="228"/>
      <c r="AQ509" s="228"/>
      <c r="AR509" s="228"/>
      <c r="AS509" s="348"/>
      <c r="AT509" s="264">
        <f t="shared" si="363"/>
        <v>0</v>
      </c>
      <c r="AU509" s="259"/>
      <c r="AV509" s="265">
        <f t="shared" si="403"/>
        <v>0</v>
      </c>
      <c r="AX509" s="265">
        <f t="shared" si="407"/>
        <v>0</v>
      </c>
      <c r="AZ509" s="492">
        <f t="shared" si="404"/>
        <v>0</v>
      </c>
      <c r="BB509" s="492">
        <f t="shared" si="405"/>
        <v>0</v>
      </c>
      <c r="BD509" s="265">
        <f t="shared" si="408"/>
        <v>0</v>
      </c>
      <c r="BE509" s="105"/>
      <c r="BF509" s="105"/>
      <c r="BG509" s="105"/>
      <c r="BH509" s="105"/>
      <c r="BI509" s="105"/>
      <c r="BJ509" s="105"/>
    </row>
    <row r="510" spans="2:62" ht="20.100000000000001" hidden="1" customHeight="1" outlineLevel="1">
      <c r="B510" s="100"/>
      <c r="C510" s="908"/>
      <c r="D510" s="909"/>
      <c r="E510" s="909"/>
      <c r="F510" s="910"/>
      <c r="G510" s="890"/>
      <c r="H510" s="891"/>
      <c r="I510" s="152"/>
      <c r="J510" s="152"/>
      <c r="K510" s="152"/>
      <c r="L510" s="152"/>
      <c r="M510" s="152"/>
      <c r="N510" s="152"/>
      <c r="O510" s="152"/>
      <c r="P510" s="153"/>
      <c r="Q510" s="153"/>
      <c r="R510" s="156">
        <f t="shared" si="399"/>
        <v>0</v>
      </c>
      <c r="S510" s="156">
        <f t="shared" si="400"/>
        <v>0</v>
      </c>
      <c r="U510" s="157">
        <f t="shared" si="406"/>
        <v>0</v>
      </c>
      <c r="W510" s="152"/>
      <c r="X510" s="152"/>
      <c r="Y510" s="152"/>
      <c r="Z510" s="152"/>
      <c r="AA510" s="152"/>
      <c r="AB510" s="152"/>
      <c r="AC510" s="347"/>
      <c r="AD510" s="152"/>
      <c r="AE510" s="152"/>
      <c r="AF510" s="152"/>
      <c r="AG510" s="152"/>
      <c r="AH510" s="152"/>
      <c r="AI510" s="152"/>
      <c r="AJ510" s="347"/>
      <c r="AK510" s="152"/>
      <c r="AL510" s="152"/>
      <c r="AM510" s="295"/>
      <c r="AN510" s="228"/>
      <c r="AO510" s="228"/>
      <c r="AP510" s="228"/>
      <c r="AQ510" s="228"/>
      <c r="AR510" s="228"/>
      <c r="AS510" s="348"/>
      <c r="AT510" s="264">
        <f t="shared" si="363"/>
        <v>0</v>
      </c>
      <c r="AU510" s="259"/>
      <c r="AV510" s="265">
        <f t="shared" si="403"/>
        <v>0</v>
      </c>
      <c r="AX510" s="265">
        <f t="shared" si="407"/>
        <v>0</v>
      </c>
      <c r="AZ510" s="492">
        <f t="shared" si="404"/>
        <v>0</v>
      </c>
      <c r="BB510" s="492">
        <f t="shared" si="405"/>
        <v>0</v>
      </c>
      <c r="BD510" s="265">
        <f t="shared" si="408"/>
        <v>0</v>
      </c>
      <c r="BE510" s="105"/>
      <c r="BF510" s="105"/>
      <c r="BG510" s="105"/>
      <c r="BH510" s="105"/>
      <c r="BI510" s="105"/>
      <c r="BJ510" s="105"/>
    </row>
    <row r="511" spans="2:62" ht="20.100000000000001" hidden="1" customHeight="1" outlineLevel="1">
      <c r="B511" s="100"/>
      <c r="C511" s="908"/>
      <c r="D511" s="909"/>
      <c r="E511" s="909"/>
      <c r="F511" s="910"/>
      <c r="G511" s="890"/>
      <c r="H511" s="891"/>
      <c r="I511" s="152"/>
      <c r="J511" s="152"/>
      <c r="K511" s="152"/>
      <c r="L511" s="152"/>
      <c r="M511" s="152"/>
      <c r="N511" s="152"/>
      <c r="O511" s="152"/>
      <c r="P511" s="153"/>
      <c r="Q511" s="153"/>
      <c r="R511" s="156">
        <f t="shared" si="399"/>
        <v>0</v>
      </c>
      <c r="S511" s="156">
        <f t="shared" si="400"/>
        <v>0</v>
      </c>
      <c r="U511" s="157">
        <f t="shared" si="406"/>
        <v>0</v>
      </c>
      <c r="W511" s="152"/>
      <c r="X511" s="152"/>
      <c r="Y511" s="152"/>
      <c r="Z511" s="152"/>
      <c r="AA511" s="152"/>
      <c r="AB511" s="152"/>
      <c r="AC511" s="347"/>
      <c r="AD511" s="152"/>
      <c r="AE511" s="152"/>
      <c r="AF511" s="152"/>
      <c r="AG511" s="152"/>
      <c r="AH511" s="152"/>
      <c r="AI511" s="152"/>
      <c r="AJ511" s="347"/>
      <c r="AK511" s="152"/>
      <c r="AL511" s="152"/>
      <c r="AM511" s="295"/>
      <c r="AN511" s="228"/>
      <c r="AO511" s="228"/>
      <c r="AP511" s="228"/>
      <c r="AQ511" s="228"/>
      <c r="AR511" s="228"/>
      <c r="AS511" s="348"/>
      <c r="AT511" s="264">
        <f t="shared" si="363"/>
        <v>0</v>
      </c>
      <c r="AU511" s="259"/>
      <c r="AV511" s="265">
        <f t="shared" si="403"/>
        <v>0</v>
      </c>
      <c r="AX511" s="265">
        <f t="shared" si="407"/>
        <v>0</v>
      </c>
      <c r="AZ511" s="492">
        <f t="shared" si="404"/>
        <v>0</v>
      </c>
      <c r="BB511" s="492">
        <f t="shared" si="405"/>
        <v>0</v>
      </c>
      <c r="BD511" s="265">
        <f t="shared" si="408"/>
        <v>0</v>
      </c>
      <c r="BE511" s="105"/>
      <c r="BF511" s="105"/>
      <c r="BG511" s="105"/>
      <c r="BH511" s="105"/>
      <c r="BI511" s="105"/>
      <c r="BJ511" s="105"/>
    </row>
    <row r="512" spans="2:62" ht="20.100000000000001" hidden="1" customHeight="1" outlineLevel="1">
      <c r="B512" s="100"/>
      <c r="C512" s="908"/>
      <c r="D512" s="909"/>
      <c r="E512" s="909"/>
      <c r="F512" s="910"/>
      <c r="G512" s="890"/>
      <c r="H512" s="891"/>
      <c r="I512" s="152"/>
      <c r="J512" s="152"/>
      <c r="K512" s="152"/>
      <c r="L512" s="152"/>
      <c r="M512" s="152"/>
      <c r="N512" s="152"/>
      <c r="O512" s="152"/>
      <c r="P512" s="153"/>
      <c r="Q512" s="153"/>
      <c r="R512" s="156">
        <f t="shared" si="399"/>
        <v>0</v>
      </c>
      <c r="S512" s="156">
        <f t="shared" si="400"/>
        <v>0</v>
      </c>
      <c r="U512" s="157">
        <f t="shared" si="406"/>
        <v>0</v>
      </c>
      <c r="W512" s="152"/>
      <c r="X512" s="152"/>
      <c r="Y512" s="152"/>
      <c r="Z512" s="152"/>
      <c r="AA512" s="152"/>
      <c r="AB512" s="152"/>
      <c r="AC512" s="347"/>
      <c r="AD512" s="152"/>
      <c r="AE512" s="152"/>
      <c r="AF512" s="152"/>
      <c r="AG512" s="152"/>
      <c r="AH512" s="152"/>
      <c r="AI512" s="152"/>
      <c r="AJ512" s="347"/>
      <c r="AK512" s="152"/>
      <c r="AL512" s="152"/>
      <c r="AM512" s="295"/>
      <c r="AN512" s="228"/>
      <c r="AO512" s="228"/>
      <c r="AP512" s="228"/>
      <c r="AQ512" s="228"/>
      <c r="AR512" s="228"/>
      <c r="AS512" s="348"/>
      <c r="AT512" s="264">
        <f t="shared" si="363"/>
        <v>0</v>
      </c>
      <c r="AU512" s="259"/>
      <c r="AV512" s="265">
        <f t="shared" si="403"/>
        <v>0</v>
      </c>
      <c r="AX512" s="265">
        <f t="shared" si="407"/>
        <v>0</v>
      </c>
      <c r="AZ512" s="492">
        <f t="shared" si="404"/>
        <v>0</v>
      </c>
      <c r="BB512" s="492">
        <f t="shared" si="405"/>
        <v>0</v>
      </c>
      <c r="BD512" s="265">
        <f t="shared" si="408"/>
        <v>0</v>
      </c>
      <c r="BE512" s="105"/>
      <c r="BF512" s="105"/>
      <c r="BG512" s="105"/>
      <c r="BH512" s="105"/>
      <c r="BI512" s="105"/>
      <c r="BJ512" s="105"/>
    </row>
    <row r="513" spans="2:62" ht="20.100000000000001" hidden="1" customHeight="1" outlineLevel="1">
      <c r="B513" s="100"/>
      <c r="C513" s="908"/>
      <c r="D513" s="909"/>
      <c r="E513" s="909"/>
      <c r="F513" s="910"/>
      <c r="G513" s="890"/>
      <c r="H513" s="891"/>
      <c r="I513" s="152"/>
      <c r="J513" s="152"/>
      <c r="K513" s="152"/>
      <c r="L513" s="152"/>
      <c r="M513" s="152"/>
      <c r="N513" s="152"/>
      <c r="O513" s="152"/>
      <c r="P513" s="153"/>
      <c r="Q513" s="153"/>
      <c r="R513" s="156">
        <f t="shared" si="399"/>
        <v>0</v>
      </c>
      <c r="S513" s="156">
        <f t="shared" si="400"/>
        <v>0</v>
      </c>
      <c r="U513" s="157">
        <f t="shared" si="406"/>
        <v>0</v>
      </c>
      <c r="W513" s="152"/>
      <c r="X513" s="152"/>
      <c r="Y513" s="152"/>
      <c r="Z513" s="152"/>
      <c r="AA513" s="152"/>
      <c r="AB513" s="152"/>
      <c r="AC513" s="347"/>
      <c r="AD513" s="152"/>
      <c r="AE513" s="152"/>
      <c r="AF513" s="152"/>
      <c r="AG513" s="152"/>
      <c r="AH513" s="152"/>
      <c r="AI513" s="152"/>
      <c r="AJ513" s="347"/>
      <c r="AK513" s="152"/>
      <c r="AL513" s="152"/>
      <c r="AM513" s="295"/>
      <c r="AN513" s="228"/>
      <c r="AO513" s="228"/>
      <c r="AP513" s="228"/>
      <c r="AQ513" s="228"/>
      <c r="AR513" s="228"/>
      <c r="AS513" s="348"/>
      <c r="AT513" s="264">
        <f t="shared" si="363"/>
        <v>0</v>
      </c>
      <c r="AU513" s="259"/>
      <c r="AV513" s="265">
        <f t="shared" si="403"/>
        <v>0</v>
      </c>
      <c r="AX513" s="265">
        <f t="shared" si="407"/>
        <v>0</v>
      </c>
      <c r="AZ513" s="492">
        <f t="shared" si="404"/>
        <v>0</v>
      </c>
      <c r="BB513" s="492">
        <f t="shared" si="405"/>
        <v>0</v>
      </c>
      <c r="BD513" s="265">
        <f t="shared" si="408"/>
        <v>0</v>
      </c>
      <c r="BE513" s="105"/>
      <c r="BF513" s="105"/>
      <c r="BG513" s="105"/>
      <c r="BH513" s="105"/>
      <c r="BI513" s="105"/>
      <c r="BJ513" s="105"/>
    </row>
    <row r="514" spans="2:62" ht="20.100000000000001" hidden="1" customHeight="1" outlineLevel="1">
      <c r="B514" s="100"/>
      <c r="C514" s="908"/>
      <c r="D514" s="909"/>
      <c r="E514" s="909"/>
      <c r="F514" s="910"/>
      <c r="G514" s="890"/>
      <c r="H514" s="891"/>
      <c r="I514" s="152"/>
      <c r="J514" s="152"/>
      <c r="K514" s="152"/>
      <c r="L514" s="152"/>
      <c r="M514" s="152"/>
      <c r="N514" s="152"/>
      <c r="O514" s="152"/>
      <c r="P514" s="153"/>
      <c r="Q514" s="153"/>
      <c r="R514" s="156">
        <f t="shared" si="399"/>
        <v>0</v>
      </c>
      <c r="S514" s="156">
        <f t="shared" si="400"/>
        <v>0</v>
      </c>
      <c r="U514" s="157">
        <f t="shared" si="406"/>
        <v>0</v>
      </c>
      <c r="W514" s="152"/>
      <c r="X514" s="152"/>
      <c r="Y514" s="152"/>
      <c r="Z514" s="152"/>
      <c r="AA514" s="152"/>
      <c r="AB514" s="152"/>
      <c r="AC514" s="347"/>
      <c r="AD514" s="152"/>
      <c r="AE514" s="152"/>
      <c r="AF514" s="152"/>
      <c r="AG514" s="152"/>
      <c r="AH514" s="152"/>
      <c r="AI514" s="152"/>
      <c r="AJ514" s="347"/>
      <c r="AK514" s="152"/>
      <c r="AL514" s="152"/>
      <c r="AM514" s="295"/>
      <c r="AN514" s="228"/>
      <c r="AO514" s="228"/>
      <c r="AP514" s="228"/>
      <c r="AQ514" s="228"/>
      <c r="AR514" s="228"/>
      <c r="AS514" s="348"/>
      <c r="AT514" s="264">
        <f t="shared" si="363"/>
        <v>0</v>
      </c>
      <c r="AU514" s="259"/>
      <c r="AV514" s="265">
        <f t="shared" si="403"/>
        <v>0</v>
      </c>
      <c r="AX514" s="265">
        <f t="shared" si="407"/>
        <v>0</v>
      </c>
      <c r="AZ514" s="492">
        <f t="shared" si="404"/>
        <v>0</v>
      </c>
      <c r="BB514" s="492">
        <f t="shared" si="405"/>
        <v>0</v>
      </c>
      <c r="BD514" s="265">
        <f t="shared" si="408"/>
        <v>0</v>
      </c>
      <c r="BE514" s="105"/>
      <c r="BF514" s="105"/>
      <c r="BG514" s="105"/>
      <c r="BH514" s="105"/>
      <c r="BI514" s="105"/>
      <c r="BJ514" s="105"/>
    </row>
    <row r="515" spans="2:62" ht="20.100000000000001" hidden="1" customHeight="1" outlineLevel="1">
      <c r="B515" s="100"/>
      <c r="C515" s="908"/>
      <c r="D515" s="909"/>
      <c r="E515" s="909"/>
      <c r="F515" s="910"/>
      <c r="G515" s="890"/>
      <c r="H515" s="891"/>
      <c r="I515" s="152"/>
      <c r="J515" s="152"/>
      <c r="K515" s="152"/>
      <c r="L515" s="152"/>
      <c r="M515" s="152"/>
      <c r="N515" s="152"/>
      <c r="O515" s="152"/>
      <c r="P515" s="153"/>
      <c r="Q515" s="153"/>
      <c r="R515" s="156">
        <f t="shared" si="399"/>
        <v>0</v>
      </c>
      <c r="S515" s="156">
        <f t="shared" si="400"/>
        <v>0</v>
      </c>
      <c r="U515" s="157">
        <f t="shared" si="406"/>
        <v>0</v>
      </c>
      <c r="W515" s="152"/>
      <c r="X515" s="152"/>
      <c r="Y515" s="152"/>
      <c r="Z515" s="152"/>
      <c r="AA515" s="152"/>
      <c r="AB515" s="152"/>
      <c r="AC515" s="347"/>
      <c r="AD515" s="152"/>
      <c r="AE515" s="152"/>
      <c r="AF515" s="152"/>
      <c r="AG515" s="152"/>
      <c r="AH515" s="152"/>
      <c r="AI515" s="152"/>
      <c r="AJ515" s="347"/>
      <c r="AK515" s="152"/>
      <c r="AL515" s="152"/>
      <c r="AM515" s="295"/>
      <c r="AN515" s="228"/>
      <c r="AO515" s="228"/>
      <c r="AP515" s="228"/>
      <c r="AQ515" s="228"/>
      <c r="AR515" s="228"/>
      <c r="AS515" s="348"/>
      <c r="AT515" s="264">
        <f t="shared" si="363"/>
        <v>0</v>
      </c>
      <c r="AU515" s="259"/>
      <c r="AV515" s="265">
        <f t="shared" si="403"/>
        <v>0</v>
      </c>
      <c r="AX515" s="265">
        <f t="shared" si="407"/>
        <v>0</v>
      </c>
      <c r="AZ515" s="492">
        <f t="shared" si="404"/>
        <v>0</v>
      </c>
      <c r="BB515" s="492">
        <f t="shared" si="405"/>
        <v>0</v>
      </c>
      <c r="BD515" s="265">
        <f t="shared" si="408"/>
        <v>0</v>
      </c>
      <c r="BE515" s="105"/>
      <c r="BF515" s="105"/>
      <c r="BG515" s="105"/>
      <c r="BH515" s="105"/>
      <c r="BI515" s="105"/>
      <c r="BJ515" s="105"/>
    </row>
    <row r="516" spans="2:62" ht="20.100000000000001" hidden="1" customHeight="1" outlineLevel="1">
      <c r="B516" s="100"/>
      <c r="C516" s="908"/>
      <c r="D516" s="909"/>
      <c r="E516" s="909"/>
      <c r="F516" s="910"/>
      <c r="G516" s="890"/>
      <c r="H516" s="891"/>
      <c r="I516" s="152"/>
      <c r="J516" s="152"/>
      <c r="K516" s="152"/>
      <c r="L516" s="152"/>
      <c r="M516" s="152"/>
      <c r="N516" s="152"/>
      <c r="O516" s="152"/>
      <c r="P516" s="153"/>
      <c r="Q516" s="153"/>
      <c r="R516" s="156">
        <f t="shared" si="399"/>
        <v>0</v>
      </c>
      <c r="S516" s="156">
        <f t="shared" si="400"/>
        <v>0</v>
      </c>
      <c r="U516" s="157">
        <f t="shared" si="406"/>
        <v>0</v>
      </c>
      <c r="W516" s="152"/>
      <c r="X516" s="152"/>
      <c r="Y516" s="152"/>
      <c r="Z516" s="152"/>
      <c r="AA516" s="152"/>
      <c r="AB516" s="152"/>
      <c r="AC516" s="347"/>
      <c r="AD516" s="152"/>
      <c r="AE516" s="152"/>
      <c r="AF516" s="152"/>
      <c r="AG516" s="152"/>
      <c r="AH516" s="152"/>
      <c r="AI516" s="152"/>
      <c r="AJ516" s="347"/>
      <c r="AK516" s="152"/>
      <c r="AL516" s="152"/>
      <c r="AM516" s="295"/>
      <c r="AN516" s="228"/>
      <c r="AO516" s="228"/>
      <c r="AP516" s="228"/>
      <c r="AQ516" s="228"/>
      <c r="AR516" s="228"/>
      <c r="AS516" s="348"/>
      <c r="AT516" s="264">
        <f t="shared" si="363"/>
        <v>0</v>
      </c>
      <c r="AU516" s="259"/>
      <c r="AV516" s="265">
        <f t="shared" si="403"/>
        <v>0</v>
      </c>
      <c r="AX516" s="265">
        <f t="shared" si="407"/>
        <v>0</v>
      </c>
      <c r="AZ516" s="492">
        <f t="shared" si="404"/>
        <v>0</v>
      </c>
      <c r="BB516" s="492">
        <f t="shared" si="405"/>
        <v>0</v>
      </c>
      <c r="BD516" s="265">
        <f t="shared" si="408"/>
        <v>0</v>
      </c>
      <c r="BE516" s="105"/>
      <c r="BF516" s="105"/>
      <c r="BG516" s="105"/>
      <c r="BH516" s="105"/>
      <c r="BI516" s="105"/>
      <c r="BJ516" s="105"/>
    </row>
    <row r="517" spans="2:62" ht="20.100000000000001" hidden="1" customHeight="1" outlineLevel="1">
      <c r="B517" s="100"/>
      <c r="C517" s="908"/>
      <c r="D517" s="909"/>
      <c r="E517" s="909"/>
      <c r="F517" s="910"/>
      <c r="G517" s="890"/>
      <c r="H517" s="891"/>
      <c r="I517" s="152"/>
      <c r="J517" s="152"/>
      <c r="K517" s="152"/>
      <c r="L517" s="152"/>
      <c r="M517" s="152"/>
      <c r="N517" s="152"/>
      <c r="O517" s="152"/>
      <c r="P517" s="153"/>
      <c r="Q517" s="153"/>
      <c r="R517" s="156">
        <f t="shared" si="399"/>
        <v>0</v>
      </c>
      <c r="S517" s="156">
        <f t="shared" si="400"/>
        <v>0</v>
      </c>
      <c r="U517" s="157">
        <f t="shared" si="406"/>
        <v>0</v>
      </c>
      <c r="W517" s="152"/>
      <c r="X517" s="152"/>
      <c r="Y517" s="152"/>
      <c r="Z517" s="152"/>
      <c r="AA517" s="152"/>
      <c r="AB517" s="152"/>
      <c r="AC517" s="347"/>
      <c r="AD517" s="152"/>
      <c r="AE517" s="152"/>
      <c r="AF517" s="152"/>
      <c r="AG517" s="152"/>
      <c r="AH517" s="152"/>
      <c r="AI517" s="152"/>
      <c r="AJ517" s="347"/>
      <c r="AK517" s="152"/>
      <c r="AL517" s="152"/>
      <c r="AM517" s="295"/>
      <c r="AN517" s="228"/>
      <c r="AO517" s="228"/>
      <c r="AP517" s="228"/>
      <c r="AQ517" s="228"/>
      <c r="AR517" s="228"/>
      <c r="AS517" s="348"/>
      <c r="AT517" s="264">
        <f t="shared" si="363"/>
        <v>0</v>
      </c>
      <c r="AU517" s="259"/>
      <c r="AV517" s="265">
        <f t="shared" si="403"/>
        <v>0</v>
      </c>
      <c r="AX517" s="265">
        <f t="shared" si="407"/>
        <v>0</v>
      </c>
      <c r="AZ517" s="492">
        <f t="shared" si="404"/>
        <v>0</v>
      </c>
      <c r="BB517" s="492">
        <f t="shared" si="405"/>
        <v>0</v>
      </c>
      <c r="BD517" s="265">
        <f t="shared" si="408"/>
        <v>0</v>
      </c>
      <c r="BE517" s="105"/>
      <c r="BF517" s="105"/>
      <c r="BG517" s="105"/>
      <c r="BH517" s="105"/>
      <c r="BI517" s="105"/>
      <c r="BJ517" s="105"/>
    </row>
    <row r="518" spans="2:62" ht="20.100000000000001" hidden="1" customHeight="1" outlineLevel="1">
      <c r="B518" s="100"/>
      <c r="C518" s="908"/>
      <c r="D518" s="909"/>
      <c r="E518" s="909"/>
      <c r="F518" s="910"/>
      <c r="G518" s="890"/>
      <c r="H518" s="891"/>
      <c r="I518" s="152"/>
      <c r="J518" s="152"/>
      <c r="K518" s="152"/>
      <c r="L518" s="152"/>
      <c r="M518" s="152"/>
      <c r="N518" s="152"/>
      <c r="O518" s="152"/>
      <c r="P518" s="153"/>
      <c r="Q518" s="153"/>
      <c r="R518" s="156">
        <f t="shared" si="399"/>
        <v>0</v>
      </c>
      <c r="S518" s="156">
        <f t="shared" si="400"/>
        <v>0</v>
      </c>
      <c r="U518" s="157">
        <f t="shared" si="406"/>
        <v>0</v>
      </c>
      <c r="W518" s="152"/>
      <c r="X518" s="152"/>
      <c r="Y518" s="152"/>
      <c r="Z518" s="152"/>
      <c r="AA518" s="152"/>
      <c r="AB518" s="152"/>
      <c r="AC518" s="347"/>
      <c r="AD518" s="152"/>
      <c r="AE518" s="152"/>
      <c r="AF518" s="152"/>
      <c r="AG518" s="152"/>
      <c r="AH518" s="152"/>
      <c r="AI518" s="152"/>
      <c r="AJ518" s="347"/>
      <c r="AK518" s="152"/>
      <c r="AL518" s="152"/>
      <c r="AM518" s="295"/>
      <c r="AN518" s="228"/>
      <c r="AO518" s="228"/>
      <c r="AP518" s="228"/>
      <c r="AQ518" s="228"/>
      <c r="AR518" s="228"/>
      <c r="AS518" s="348"/>
      <c r="AT518" s="264">
        <f t="shared" ref="AT518:AT520" si="409">((W518+AD518)*$W$7+(X518+AE518)*$X$7+(Y518+Z518+AF518+AG518)*$Z$7+(AA518+AH518)*$AA$7+(AB518+AI518)*$AB$7)*Zuschläge_IBN</f>
        <v>0</v>
      </c>
      <c r="AU518" s="259"/>
      <c r="AV518" s="265">
        <f t="shared" si="403"/>
        <v>0</v>
      </c>
      <c r="AX518" s="265">
        <f t="shared" si="407"/>
        <v>0</v>
      </c>
      <c r="AZ518" s="492">
        <f t="shared" si="404"/>
        <v>0</v>
      </c>
      <c r="BB518" s="492">
        <f t="shared" si="405"/>
        <v>0</v>
      </c>
      <c r="BD518" s="265">
        <f t="shared" si="408"/>
        <v>0</v>
      </c>
      <c r="BE518" s="105"/>
      <c r="BF518" s="105"/>
      <c r="BG518" s="105"/>
      <c r="BH518" s="105"/>
      <c r="BI518" s="105"/>
      <c r="BJ518" s="105"/>
    </row>
    <row r="519" spans="2:62" ht="20.100000000000001" hidden="1" customHeight="1" outlineLevel="1">
      <c r="B519" s="100"/>
      <c r="C519" s="908"/>
      <c r="D519" s="909"/>
      <c r="E519" s="909"/>
      <c r="F519" s="910"/>
      <c r="G519" s="890"/>
      <c r="H519" s="891"/>
      <c r="I519" s="152"/>
      <c r="J519" s="152"/>
      <c r="K519" s="152"/>
      <c r="L519" s="152"/>
      <c r="M519" s="152"/>
      <c r="N519" s="152"/>
      <c r="O519" s="152"/>
      <c r="P519" s="153"/>
      <c r="Q519" s="153"/>
      <c r="R519" s="156">
        <f t="shared" si="399"/>
        <v>0</v>
      </c>
      <c r="S519" s="156">
        <f t="shared" si="400"/>
        <v>0</v>
      </c>
      <c r="U519" s="157">
        <f t="shared" si="406"/>
        <v>0</v>
      </c>
      <c r="W519" s="152"/>
      <c r="X519" s="152"/>
      <c r="Y519" s="152"/>
      <c r="Z519" s="152"/>
      <c r="AA519" s="152"/>
      <c r="AB519" s="152"/>
      <c r="AC519" s="347"/>
      <c r="AD519" s="152"/>
      <c r="AE519" s="152"/>
      <c r="AF519" s="152"/>
      <c r="AG519" s="152"/>
      <c r="AH519" s="152"/>
      <c r="AI519" s="152"/>
      <c r="AJ519" s="347"/>
      <c r="AK519" s="152"/>
      <c r="AL519" s="152"/>
      <c r="AM519" s="295"/>
      <c r="AN519" s="228"/>
      <c r="AO519" s="228"/>
      <c r="AP519" s="228"/>
      <c r="AQ519" s="228"/>
      <c r="AR519" s="228"/>
      <c r="AS519" s="348"/>
      <c r="AT519" s="264">
        <f t="shared" si="409"/>
        <v>0</v>
      </c>
      <c r="AU519" s="259"/>
      <c r="AV519" s="265">
        <f t="shared" si="403"/>
        <v>0</v>
      </c>
      <c r="AX519" s="265">
        <f t="shared" si="407"/>
        <v>0</v>
      </c>
      <c r="AZ519" s="492">
        <f t="shared" si="404"/>
        <v>0</v>
      </c>
      <c r="BB519" s="492">
        <f t="shared" si="405"/>
        <v>0</v>
      </c>
      <c r="BD519" s="265">
        <f t="shared" si="408"/>
        <v>0</v>
      </c>
      <c r="BE519" s="105"/>
      <c r="BF519" s="105"/>
      <c r="BG519" s="105"/>
      <c r="BH519" s="105"/>
      <c r="BI519" s="105"/>
      <c r="BJ519" s="105"/>
    </row>
    <row r="520" spans="2:62" ht="20.100000000000001" hidden="1" customHeight="1" outlineLevel="1">
      <c r="B520" s="100"/>
      <c r="C520" s="908"/>
      <c r="D520" s="909"/>
      <c r="E520" s="909"/>
      <c r="F520" s="910"/>
      <c r="G520" s="890"/>
      <c r="H520" s="891"/>
      <c r="I520" s="152"/>
      <c r="J520" s="152"/>
      <c r="K520" s="152"/>
      <c r="L520" s="152"/>
      <c r="M520" s="152"/>
      <c r="N520" s="152"/>
      <c r="O520" s="152"/>
      <c r="P520" s="153"/>
      <c r="Q520" s="153"/>
      <c r="R520" s="156">
        <f t="shared" si="399"/>
        <v>0</v>
      </c>
      <c r="S520" s="156">
        <f t="shared" si="400"/>
        <v>0</v>
      </c>
      <c r="U520" s="157">
        <f t="shared" si="406"/>
        <v>0</v>
      </c>
      <c r="W520" s="152"/>
      <c r="X520" s="152"/>
      <c r="Y520" s="152"/>
      <c r="Z520" s="152"/>
      <c r="AA520" s="152"/>
      <c r="AB520" s="152"/>
      <c r="AC520" s="347"/>
      <c r="AD520" s="152"/>
      <c r="AE520" s="152"/>
      <c r="AF520" s="152"/>
      <c r="AG520" s="152"/>
      <c r="AH520" s="152"/>
      <c r="AI520" s="152"/>
      <c r="AJ520" s="347"/>
      <c r="AK520" s="152"/>
      <c r="AL520" s="152"/>
      <c r="AM520" s="295"/>
      <c r="AN520" s="228"/>
      <c r="AO520" s="228"/>
      <c r="AP520" s="228"/>
      <c r="AQ520" s="228"/>
      <c r="AR520" s="228"/>
      <c r="AS520" s="348"/>
      <c r="AT520" s="264">
        <f t="shared" si="409"/>
        <v>0</v>
      </c>
      <c r="AU520" s="259"/>
      <c r="AV520" s="265">
        <f t="shared" si="403"/>
        <v>0</v>
      </c>
      <c r="AX520" s="265">
        <f t="shared" si="407"/>
        <v>0</v>
      </c>
      <c r="AZ520" s="492">
        <f t="shared" si="404"/>
        <v>0</v>
      </c>
      <c r="BB520" s="492">
        <f t="shared" si="405"/>
        <v>0</v>
      </c>
      <c r="BD520" s="265">
        <f t="shared" si="408"/>
        <v>0</v>
      </c>
      <c r="BE520" s="105"/>
      <c r="BF520" s="105"/>
      <c r="BG520" s="105"/>
      <c r="BH520" s="105"/>
      <c r="BI520" s="105"/>
      <c r="BJ520" s="105"/>
    </row>
    <row r="521" spans="2:62" ht="9.9499999999999993" hidden="1" customHeight="1" outlineLevel="1">
      <c r="B521" s="101"/>
      <c r="C521" s="208"/>
      <c r="D521" s="208"/>
      <c r="E521" s="208"/>
      <c r="F521" s="208"/>
      <c r="G521" s="237"/>
      <c r="H521" s="207"/>
      <c r="I521" s="257"/>
      <c r="J521" s="257"/>
      <c r="K521" s="257"/>
      <c r="L521" s="257"/>
      <c r="M521" s="257"/>
      <c r="N521" s="257"/>
      <c r="O521" s="257"/>
      <c r="P521" s="256"/>
      <c r="Q521" s="102"/>
      <c r="R521" s="102"/>
      <c r="S521" s="102"/>
      <c r="U521" s="98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Z521" s="493"/>
      <c r="BE521" s="105"/>
      <c r="BF521" s="105"/>
      <c r="BG521" s="105"/>
      <c r="BH521" s="105"/>
      <c r="BI521" s="105"/>
      <c r="BJ521" s="105"/>
    </row>
    <row r="522" spans="2:62" ht="3" customHeight="1" collapsed="1" thickBot="1">
      <c r="B522" s="133"/>
      <c r="C522" s="931"/>
      <c r="D522" s="932"/>
      <c r="E522" s="933"/>
      <c r="F522" s="934"/>
      <c r="G522" s="236"/>
      <c r="H522" s="128"/>
      <c r="I522" s="129"/>
      <c r="J522" s="129"/>
      <c r="K522" s="129"/>
      <c r="L522" s="129"/>
      <c r="M522" s="129"/>
      <c r="N522" s="129"/>
      <c r="O522" s="129"/>
      <c r="P522" s="129"/>
      <c r="Q522" s="130"/>
      <c r="R522" s="131"/>
      <c r="S522" s="131"/>
      <c r="U522" s="132"/>
      <c r="W522" s="278"/>
      <c r="X522" s="936"/>
      <c r="Y522" s="932"/>
      <c r="Z522" s="934"/>
      <c r="AA522" s="279"/>
      <c r="AB522" s="128"/>
      <c r="AC522" s="282"/>
      <c r="AD522" s="280"/>
      <c r="AE522" s="280"/>
      <c r="AF522" s="280"/>
      <c r="AG522" s="280"/>
      <c r="AH522" s="280"/>
      <c r="AI522" s="280"/>
      <c r="AJ522" s="283"/>
      <c r="AK522" s="281"/>
      <c r="AL522" s="281"/>
      <c r="AM522" s="280"/>
      <c r="AN522" s="280"/>
      <c r="AO522" s="280"/>
      <c r="AP522" s="280"/>
      <c r="AQ522" s="280"/>
      <c r="AR522" s="280"/>
      <c r="AS522" s="283"/>
      <c r="AT522" s="281"/>
      <c r="AU522" s="284"/>
      <c r="AV522" s="494"/>
      <c r="AX522" s="494"/>
      <c r="AZ522" s="495"/>
      <c r="BB522" s="494"/>
      <c r="BD522" s="494"/>
      <c r="BE522" s="105"/>
      <c r="BF522" s="105"/>
      <c r="BG522" s="105"/>
      <c r="BH522" s="105"/>
      <c r="BI522" s="105"/>
      <c r="BJ522" s="105"/>
    </row>
    <row r="523" spans="2:62" s="105" customFormat="1" ht="13.5" customHeight="1">
      <c r="F523" s="351"/>
      <c r="G523" s="351"/>
      <c r="H523" s="496"/>
      <c r="I523" s="117"/>
      <c r="J523" s="117"/>
      <c r="K523" s="117"/>
      <c r="L523" s="117"/>
      <c r="M523" s="117"/>
      <c r="N523" s="117"/>
      <c r="O523" s="117"/>
      <c r="P523" s="117"/>
      <c r="S523" s="117"/>
      <c r="U523" s="352"/>
      <c r="AZ523" s="352"/>
    </row>
    <row r="524" spans="2:62" s="105" customFormat="1"/>
    <row r="525" spans="2:62" s="105" customFormat="1"/>
    <row r="526" spans="2:62" s="105" customFormat="1"/>
    <row r="527" spans="2:62" s="105" customFormat="1"/>
    <row r="528" spans="2:62" s="105" customFormat="1"/>
    <row r="529" s="105" customFormat="1"/>
    <row r="530" s="105" customFormat="1"/>
    <row r="531" s="105" customFormat="1"/>
    <row r="532" s="105" customFormat="1"/>
    <row r="533" s="105" customFormat="1"/>
    <row r="534" s="105" customFormat="1"/>
    <row r="535" s="105" customFormat="1"/>
    <row r="536" s="105" customFormat="1"/>
    <row r="537" s="105" customFormat="1"/>
    <row r="538" s="105" customFormat="1"/>
    <row r="539" s="105" customFormat="1"/>
    <row r="540" s="105" customFormat="1"/>
    <row r="541" s="105" customFormat="1"/>
    <row r="542" s="105" customFormat="1"/>
    <row r="543" s="105" customFormat="1"/>
    <row r="544" s="105" customFormat="1"/>
    <row r="545" s="105" customFormat="1"/>
    <row r="546" s="105" customFormat="1"/>
    <row r="547" s="105" customFormat="1"/>
    <row r="548" s="105" customFormat="1"/>
    <row r="549" s="105" customFormat="1"/>
    <row r="550" s="105" customFormat="1"/>
    <row r="551" s="105" customFormat="1"/>
    <row r="552" s="105" customFormat="1"/>
    <row r="553" s="105" customFormat="1"/>
    <row r="554" s="105" customFormat="1"/>
    <row r="555" s="105" customFormat="1"/>
    <row r="556" s="105" customFormat="1"/>
    <row r="557" s="105" customFormat="1"/>
    <row r="558" s="105" customFormat="1"/>
    <row r="559" s="105" customFormat="1"/>
    <row r="560" s="105" customFormat="1"/>
    <row r="561" s="105" customFormat="1"/>
    <row r="562" s="105" customFormat="1"/>
    <row r="563" s="105" customFormat="1"/>
    <row r="564" s="105" customFormat="1"/>
    <row r="565" s="105" customFormat="1"/>
    <row r="566" s="105" customFormat="1"/>
    <row r="567" s="105" customFormat="1"/>
    <row r="568" s="105" customFormat="1"/>
    <row r="569" s="105" customFormat="1"/>
    <row r="570" s="105" customFormat="1"/>
    <row r="571" s="105" customFormat="1"/>
    <row r="572" s="105" customFormat="1"/>
    <row r="573" s="105" customFormat="1"/>
    <row r="574" s="105" customFormat="1"/>
    <row r="575" s="105" customFormat="1"/>
    <row r="576" s="105" customFormat="1"/>
    <row r="577" s="105" customFormat="1"/>
    <row r="578" s="105" customFormat="1"/>
    <row r="579" s="105" customFormat="1"/>
    <row r="580" s="105" customFormat="1"/>
    <row r="581" s="105" customFormat="1"/>
    <row r="582" s="105" customFormat="1"/>
    <row r="583" s="105" customFormat="1"/>
    <row r="584" s="105" customFormat="1"/>
    <row r="585" s="105" customFormat="1"/>
    <row r="586" s="105" customFormat="1"/>
    <row r="587" s="105" customFormat="1"/>
    <row r="588" s="105" customFormat="1"/>
    <row r="589" s="105" customFormat="1"/>
    <row r="590" s="105" customFormat="1"/>
    <row r="591" s="105" customFormat="1"/>
    <row r="592" s="105" customFormat="1"/>
    <row r="593" s="105" customFormat="1"/>
    <row r="594" s="105" customFormat="1"/>
    <row r="595" s="105" customFormat="1"/>
    <row r="596" s="105" customFormat="1"/>
    <row r="597" s="105" customFormat="1"/>
    <row r="598" s="105" customFormat="1"/>
    <row r="599" s="105" customFormat="1"/>
    <row r="600" s="105" customFormat="1"/>
    <row r="601" s="105" customFormat="1"/>
    <row r="602" s="105" customFormat="1"/>
    <row r="603" s="105" customFormat="1"/>
    <row r="604" s="105" customFormat="1"/>
    <row r="605" s="105" customFormat="1"/>
    <row r="606" s="105" customFormat="1"/>
    <row r="607" s="105" customFormat="1"/>
    <row r="608" s="105" customFormat="1"/>
    <row r="609" s="105" customFormat="1"/>
    <row r="610" s="105" customFormat="1"/>
    <row r="611" s="105" customFormat="1"/>
    <row r="612" s="105" customFormat="1"/>
    <row r="613" s="105" customFormat="1"/>
    <row r="614" s="105" customFormat="1"/>
    <row r="615" s="105" customFormat="1"/>
    <row r="616" s="105" customFormat="1"/>
    <row r="617" s="105" customFormat="1"/>
    <row r="618" s="105" customFormat="1"/>
    <row r="619" s="105" customFormat="1"/>
    <row r="620" s="105" customFormat="1"/>
    <row r="621" s="105" customFormat="1"/>
    <row r="622" s="105" customFormat="1"/>
    <row r="623" s="105" customFormat="1"/>
    <row r="624" s="105" customFormat="1"/>
    <row r="625" s="105" customFormat="1"/>
    <row r="626" s="105" customFormat="1"/>
    <row r="627" s="105" customFormat="1"/>
    <row r="628" s="105" customFormat="1"/>
    <row r="629" s="105" customFormat="1"/>
    <row r="630" s="105" customFormat="1"/>
    <row r="631" s="105" customFormat="1"/>
    <row r="632" s="105" customFormat="1"/>
    <row r="633" s="105" customFormat="1"/>
    <row r="634" s="105" customFormat="1"/>
    <row r="635" s="105" customFormat="1"/>
    <row r="636" s="105" customFormat="1"/>
    <row r="637" s="105" customFormat="1"/>
    <row r="638" s="105" customFormat="1"/>
    <row r="639" s="105" customFormat="1"/>
    <row r="640" s="105" customFormat="1"/>
    <row r="641" s="105" customFormat="1"/>
    <row r="642" s="105" customFormat="1"/>
    <row r="643" s="105" customFormat="1"/>
    <row r="644" s="105" customFormat="1"/>
    <row r="645" s="105" customFormat="1"/>
    <row r="646" s="105" customFormat="1"/>
    <row r="647" s="105" customFormat="1"/>
    <row r="648" s="105" customFormat="1"/>
    <row r="649" s="105" customFormat="1"/>
    <row r="650" s="105" customFormat="1"/>
    <row r="651" s="105" customFormat="1"/>
    <row r="652" s="105" customFormat="1"/>
    <row r="653" s="105" customFormat="1"/>
    <row r="654" s="105" customFormat="1"/>
    <row r="655" s="105" customFormat="1"/>
    <row r="656" s="105" customFormat="1"/>
    <row r="657" s="105" customFormat="1"/>
    <row r="658" s="105" customFormat="1"/>
    <row r="659" s="105" customFormat="1"/>
    <row r="660" s="105" customFormat="1"/>
    <row r="661" s="105" customFormat="1"/>
    <row r="662" s="105" customFormat="1"/>
    <row r="663" s="105" customFormat="1"/>
    <row r="664" s="105" customFormat="1"/>
    <row r="665" s="105" customFormat="1"/>
    <row r="666" s="105" customFormat="1"/>
    <row r="667" s="105" customFormat="1"/>
    <row r="668" s="105" customFormat="1"/>
    <row r="669" s="105" customFormat="1"/>
    <row r="670" s="105" customFormat="1"/>
    <row r="671" s="105" customFormat="1"/>
    <row r="672" s="105" customFormat="1"/>
    <row r="673" s="105" customFormat="1"/>
    <row r="674" s="105" customFormat="1"/>
    <row r="675" s="105" customFormat="1"/>
    <row r="676" s="105" customFormat="1"/>
    <row r="677" s="105" customFormat="1"/>
    <row r="678" s="105" customFormat="1"/>
    <row r="679" s="105" customFormat="1"/>
    <row r="680" s="105" customFormat="1"/>
    <row r="681" s="105" customFormat="1"/>
    <row r="682" s="105" customFormat="1"/>
    <row r="683" s="105" customFormat="1"/>
    <row r="684" s="105" customFormat="1"/>
    <row r="685" s="105" customFormat="1"/>
    <row r="686" s="105" customFormat="1"/>
    <row r="687" s="105" customFormat="1"/>
    <row r="688" s="105" customFormat="1"/>
    <row r="689" s="105" customFormat="1"/>
    <row r="690" s="105" customFormat="1"/>
    <row r="691" s="105" customFormat="1"/>
    <row r="692" s="105" customFormat="1"/>
    <row r="693" s="105" customFormat="1"/>
    <row r="694" s="105" customFormat="1"/>
    <row r="695" s="105" customFormat="1"/>
    <row r="696" s="105" customFormat="1"/>
    <row r="697" s="105" customFormat="1"/>
    <row r="698" s="105" customFormat="1"/>
    <row r="699" s="105" customFormat="1"/>
    <row r="700" s="105" customFormat="1"/>
    <row r="701" s="105" customFormat="1"/>
    <row r="702" s="105" customFormat="1"/>
    <row r="703" s="105" customFormat="1"/>
    <row r="704" s="105" customFormat="1"/>
    <row r="705" s="105" customFormat="1"/>
    <row r="706" s="105" customFormat="1"/>
    <row r="707" s="105" customFormat="1"/>
    <row r="708" s="105" customFormat="1"/>
    <row r="709" s="105" customFormat="1"/>
    <row r="710" s="105" customFormat="1"/>
    <row r="711" s="105" customFormat="1"/>
    <row r="712" s="105" customFormat="1"/>
    <row r="713" s="105" customFormat="1"/>
    <row r="714" s="105" customFormat="1"/>
    <row r="715" s="105" customFormat="1"/>
    <row r="716" s="105" customFormat="1"/>
    <row r="717" s="105" customFormat="1"/>
    <row r="718" s="105" customFormat="1"/>
    <row r="719" s="105" customFormat="1"/>
    <row r="720" s="105" customFormat="1"/>
    <row r="721" s="105" customFormat="1"/>
    <row r="722" s="105" customFormat="1"/>
    <row r="723" s="105" customFormat="1"/>
    <row r="724" s="105" customFormat="1"/>
    <row r="725" s="105" customFormat="1"/>
    <row r="726" s="105" customFormat="1"/>
    <row r="727" s="105" customFormat="1"/>
    <row r="728" s="105" customFormat="1"/>
    <row r="729" s="105" customFormat="1"/>
    <row r="730" s="105" customFormat="1"/>
    <row r="731" s="105" customFormat="1"/>
    <row r="732" s="105" customFormat="1"/>
    <row r="733" s="105" customFormat="1"/>
    <row r="734" s="105" customFormat="1"/>
    <row r="735" s="105" customFormat="1"/>
    <row r="736" s="105" customFormat="1"/>
    <row r="737" s="105" customFormat="1"/>
    <row r="738" s="105" customFormat="1"/>
    <row r="739" s="105" customFormat="1"/>
    <row r="740" s="105" customFormat="1"/>
    <row r="741" s="105" customFormat="1"/>
    <row r="742" s="105" customFormat="1"/>
    <row r="743" s="105" customFormat="1"/>
    <row r="744" s="105" customFormat="1"/>
    <row r="745" s="105" customFormat="1"/>
    <row r="746" s="105" customFormat="1"/>
    <row r="747" s="105" customFormat="1"/>
    <row r="748" s="105" customFormat="1"/>
    <row r="749" s="105" customFormat="1"/>
    <row r="750" s="105" customFormat="1"/>
    <row r="751" s="105" customFormat="1"/>
    <row r="752" s="105" customFormat="1"/>
    <row r="753" s="105" customFormat="1"/>
    <row r="754" s="105" customFormat="1"/>
    <row r="755" s="105" customFormat="1"/>
    <row r="756" s="105" customFormat="1"/>
    <row r="757" s="105" customFormat="1"/>
    <row r="758" s="105" customFormat="1"/>
    <row r="759" s="105" customFormat="1"/>
    <row r="760" s="105" customFormat="1"/>
    <row r="761" s="105" customFormat="1"/>
    <row r="762" s="105" customFormat="1"/>
    <row r="763" s="105" customFormat="1"/>
    <row r="764" s="105" customFormat="1"/>
    <row r="765" s="105" customFormat="1"/>
    <row r="766" s="105" customFormat="1"/>
    <row r="767" s="105" customFormat="1"/>
    <row r="768" s="105" customFormat="1"/>
    <row r="769" s="105" customFormat="1"/>
    <row r="770" s="105" customFormat="1"/>
    <row r="771" s="105" customFormat="1"/>
    <row r="772" s="105" customFormat="1"/>
    <row r="773" s="105" customFormat="1"/>
    <row r="774" s="105" customFormat="1"/>
    <row r="775" s="105" customFormat="1"/>
    <row r="776" s="105" customFormat="1"/>
    <row r="777" s="105" customFormat="1"/>
    <row r="778" s="105" customFormat="1"/>
    <row r="779" s="105" customFormat="1"/>
    <row r="780" s="105" customFormat="1"/>
    <row r="781" s="105" customFormat="1"/>
    <row r="782" s="105" customFormat="1"/>
    <row r="783" s="105" customFormat="1"/>
    <row r="784" s="105" customFormat="1"/>
    <row r="785" s="105" customFormat="1"/>
    <row r="786" s="105" customFormat="1"/>
    <row r="787" s="105" customFormat="1"/>
    <row r="788" s="105" customFormat="1"/>
    <row r="789" s="105" customFormat="1"/>
    <row r="790" s="105" customFormat="1"/>
    <row r="791" s="105" customFormat="1"/>
    <row r="792" s="105" customFormat="1"/>
    <row r="793" s="105" customFormat="1"/>
    <row r="794" s="105" customFormat="1"/>
    <row r="795" s="105" customFormat="1"/>
    <row r="796" s="105" customFormat="1"/>
    <row r="797" s="105" customFormat="1"/>
    <row r="798" s="105" customFormat="1"/>
    <row r="799" s="105" customFormat="1"/>
    <row r="800" s="105" customFormat="1"/>
    <row r="801" s="105" customFormat="1"/>
    <row r="802" s="105" customFormat="1"/>
    <row r="803" s="105" customFormat="1"/>
    <row r="804" s="105" customFormat="1"/>
    <row r="805" s="105" customFormat="1"/>
    <row r="806" s="105" customFormat="1"/>
    <row r="807" s="105" customFormat="1"/>
    <row r="808" s="105" customFormat="1"/>
    <row r="809" s="105" customFormat="1"/>
    <row r="810" s="105" customFormat="1"/>
    <row r="811" s="105" customFormat="1"/>
    <row r="812" s="105" customFormat="1"/>
    <row r="813" s="105" customFormat="1"/>
    <row r="814" s="105" customFormat="1"/>
    <row r="815" s="105" customFormat="1"/>
    <row r="816" s="105" customFormat="1"/>
    <row r="817" s="105" customFormat="1"/>
    <row r="818" s="105" customFormat="1"/>
    <row r="819" s="105" customFormat="1"/>
    <row r="820" s="105" customFormat="1"/>
    <row r="821" s="105" customFormat="1"/>
    <row r="822" s="105" customFormat="1"/>
    <row r="823" s="105" customFormat="1"/>
    <row r="824" s="105" customFormat="1"/>
    <row r="825" s="105" customFormat="1"/>
    <row r="826" s="105" customFormat="1"/>
    <row r="827" s="105" customFormat="1"/>
    <row r="828" s="105" customFormat="1"/>
    <row r="829" s="105" customFormat="1"/>
    <row r="830" s="105" customFormat="1"/>
    <row r="831" s="105" customFormat="1"/>
    <row r="832" s="105" customFormat="1"/>
    <row r="833" s="105" customFormat="1"/>
    <row r="834" s="105" customFormat="1"/>
    <row r="835" s="105" customFormat="1"/>
    <row r="836" s="105" customFormat="1"/>
    <row r="837" s="105" customFormat="1"/>
    <row r="838" s="105" customFormat="1"/>
    <row r="839" s="105" customFormat="1"/>
    <row r="840" s="105" customFormat="1"/>
    <row r="841" s="105" customFormat="1"/>
    <row r="842" s="105" customFormat="1"/>
    <row r="843" s="105" customFormat="1"/>
    <row r="844" s="105" customFormat="1"/>
    <row r="845" s="105" customFormat="1"/>
    <row r="846" s="105" customFormat="1"/>
    <row r="847" s="105" customFormat="1"/>
    <row r="848" s="105" customFormat="1"/>
    <row r="849" s="105" customFormat="1"/>
    <row r="850" s="105" customFormat="1"/>
    <row r="851" s="105" customFormat="1"/>
    <row r="852" s="105" customFormat="1"/>
    <row r="853" s="105" customFormat="1"/>
    <row r="854" s="105" customFormat="1"/>
    <row r="855" s="105" customFormat="1"/>
    <row r="856" s="105" customFormat="1"/>
    <row r="857" s="105" customFormat="1"/>
    <row r="858" s="105" customFormat="1"/>
    <row r="859" s="105" customFormat="1"/>
    <row r="860" s="105" customFormat="1"/>
    <row r="861" s="105" customFormat="1"/>
    <row r="862" s="105" customFormat="1"/>
    <row r="863" s="105" customFormat="1"/>
    <row r="864" s="105" customFormat="1"/>
    <row r="865" s="105" customFormat="1"/>
    <row r="866" s="105" customFormat="1"/>
    <row r="867" s="105" customFormat="1"/>
    <row r="868" s="105" customFormat="1"/>
    <row r="869" s="105" customFormat="1"/>
    <row r="870" s="105" customFormat="1"/>
    <row r="871" s="105" customFormat="1"/>
    <row r="872" s="105" customFormat="1"/>
    <row r="873" s="105" customFormat="1"/>
    <row r="874" s="105" customFormat="1"/>
    <row r="875" s="105" customFormat="1"/>
    <row r="876" s="105" customFormat="1"/>
    <row r="877" s="105" customFormat="1"/>
    <row r="878" s="105" customFormat="1"/>
    <row r="879" s="105" customFormat="1"/>
    <row r="880" s="105" customFormat="1"/>
    <row r="881" s="105" customFormat="1"/>
    <row r="882" s="105" customFormat="1"/>
    <row r="883" s="105" customFormat="1"/>
    <row r="884" s="105" customFormat="1"/>
    <row r="885" s="105" customFormat="1"/>
    <row r="886" s="105" customFormat="1"/>
    <row r="887" s="105" customFormat="1"/>
    <row r="888" s="105" customFormat="1"/>
    <row r="889" s="105" customFormat="1"/>
    <row r="890" s="105" customFormat="1"/>
    <row r="891" s="105" customFormat="1"/>
    <row r="892" s="105" customFormat="1"/>
    <row r="893" s="105" customFormat="1"/>
    <row r="894" s="105" customFormat="1"/>
    <row r="895" s="105" customFormat="1"/>
    <row r="896" s="105" customFormat="1"/>
    <row r="897" s="105" customFormat="1"/>
    <row r="898" s="105" customFormat="1"/>
    <row r="899" s="105" customFormat="1"/>
    <row r="900" s="105" customFormat="1"/>
    <row r="901" s="105" customFormat="1"/>
    <row r="902" s="105" customFormat="1"/>
    <row r="903" s="105" customFormat="1"/>
    <row r="904" s="105" customFormat="1"/>
    <row r="905" s="105" customFormat="1"/>
    <row r="906" s="105" customFormat="1"/>
    <row r="907" s="105" customFormat="1"/>
    <row r="908" s="105" customFormat="1"/>
    <row r="909" s="105" customFormat="1"/>
    <row r="910" s="105" customFormat="1"/>
    <row r="911" s="105" customFormat="1"/>
    <row r="912" s="105" customFormat="1"/>
    <row r="913" s="105" customFormat="1"/>
    <row r="914" s="105" customFormat="1"/>
    <row r="915" s="105" customFormat="1"/>
    <row r="916" s="105" customFormat="1"/>
    <row r="917" s="105" customFormat="1"/>
    <row r="918" s="105" customFormat="1"/>
    <row r="919" s="105" customFormat="1"/>
    <row r="920" s="105" customFormat="1"/>
    <row r="921" s="105" customFormat="1"/>
    <row r="922" s="105" customFormat="1"/>
    <row r="923" s="105" customFormat="1"/>
    <row r="924" s="105" customFormat="1"/>
    <row r="925" s="105" customFormat="1"/>
    <row r="926" s="105" customFormat="1"/>
    <row r="927" s="105" customFormat="1"/>
    <row r="928" s="105" customFormat="1"/>
    <row r="929" s="105" customFormat="1"/>
    <row r="930" s="105" customFormat="1"/>
    <row r="931" s="105" customFormat="1"/>
    <row r="932" s="105" customFormat="1"/>
    <row r="933" s="105" customFormat="1"/>
    <row r="934" s="105" customFormat="1"/>
    <row r="935" s="105" customFormat="1"/>
    <row r="936" s="105" customFormat="1"/>
    <row r="937" s="105" customFormat="1"/>
    <row r="938" s="105" customFormat="1"/>
    <row r="939" s="105" customFormat="1"/>
    <row r="940" s="105" customFormat="1"/>
    <row r="941" s="105" customFormat="1"/>
    <row r="942" s="105" customFormat="1"/>
    <row r="943" s="105" customFormat="1"/>
    <row r="944" s="105" customFormat="1"/>
    <row r="945" s="105" customFormat="1"/>
    <row r="946" s="105" customFormat="1"/>
    <row r="947" s="105" customFormat="1"/>
    <row r="948" s="105" customFormat="1"/>
    <row r="949" s="105" customFormat="1"/>
    <row r="950" s="105" customFormat="1"/>
    <row r="951" s="105" customFormat="1"/>
    <row r="952" s="105" customFormat="1"/>
    <row r="953" s="105" customFormat="1"/>
    <row r="954" s="105" customFormat="1"/>
    <row r="955" s="105" customFormat="1"/>
    <row r="956" s="105" customFormat="1"/>
    <row r="957" s="105" customFormat="1"/>
    <row r="958" s="105" customFormat="1"/>
    <row r="959" s="105" customFormat="1"/>
    <row r="960" s="105" customFormat="1"/>
    <row r="961" s="105" customFormat="1"/>
    <row r="962" s="105" customFormat="1"/>
    <row r="963" s="105" customFormat="1"/>
    <row r="964" s="105" customFormat="1"/>
    <row r="965" s="105" customFormat="1"/>
    <row r="966" s="105" customFormat="1"/>
    <row r="967" s="105" customFormat="1"/>
    <row r="968" s="105" customFormat="1"/>
    <row r="969" s="105" customFormat="1"/>
    <row r="970" s="105" customFormat="1"/>
    <row r="971" s="105" customFormat="1"/>
    <row r="972" s="105" customFormat="1"/>
    <row r="973" s="105" customFormat="1"/>
    <row r="974" s="105" customFormat="1"/>
    <row r="975" s="105" customFormat="1"/>
    <row r="976" s="105" customFormat="1"/>
    <row r="977" s="105" customFormat="1"/>
    <row r="978" s="105" customFormat="1"/>
    <row r="979" s="105" customFormat="1"/>
    <row r="980" s="105" customFormat="1"/>
    <row r="981" s="105" customFormat="1"/>
    <row r="982" s="105" customFormat="1"/>
    <row r="983" s="105" customFormat="1"/>
    <row r="984" s="105" customFormat="1"/>
    <row r="985" s="105" customFormat="1"/>
    <row r="986" s="105" customFormat="1"/>
    <row r="987" s="105" customFormat="1"/>
    <row r="988" s="105" customFormat="1"/>
    <row r="989" s="105" customFormat="1"/>
    <row r="990" s="105" customFormat="1"/>
    <row r="991" s="105" customFormat="1"/>
    <row r="992" s="105" customFormat="1"/>
    <row r="993" s="105" customFormat="1"/>
    <row r="994" s="105" customFormat="1"/>
    <row r="995" s="105" customFormat="1"/>
    <row r="996" s="105" customFormat="1"/>
    <row r="997" s="105" customFormat="1"/>
    <row r="998" s="105" customFormat="1"/>
    <row r="999" s="105" customFormat="1"/>
    <row r="1000" s="105" customFormat="1"/>
  </sheetData>
  <sheetProtection algorithmName="SHA-512" hashValue="dBXJUs4r5vaPZIwxjqjNfpsTB6p5mKQVEzIYbGybjSh+IYH4eEYvEa8bFNoUrDrr0KnYguRwmZOp0jRSYXo8jg==" saltValue="vttlAcIpvUpnOMZRUOaNtQ==" spinCount="100000" sheet="1" formatCells="0" formatColumns="0" formatRows="0"/>
  <mergeCells count="944">
    <mergeCell ref="C348:F348"/>
    <mergeCell ref="G348:H348"/>
    <mergeCell ref="C349:F349"/>
    <mergeCell ref="C343:F343"/>
    <mergeCell ref="G343:H343"/>
    <mergeCell ref="C344:F344"/>
    <mergeCell ref="G344:H344"/>
    <mergeCell ref="C345:F345"/>
    <mergeCell ref="G345:H345"/>
    <mergeCell ref="C346:F346"/>
    <mergeCell ref="G346:H346"/>
    <mergeCell ref="C347:F347"/>
    <mergeCell ref="G347:H347"/>
    <mergeCell ref="G349:H349"/>
    <mergeCell ref="C338:F338"/>
    <mergeCell ref="G338:H338"/>
    <mergeCell ref="C339:F339"/>
    <mergeCell ref="G339:H339"/>
    <mergeCell ref="C340:F340"/>
    <mergeCell ref="G340:H340"/>
    <mergeCell ref="C341:F341"/>
    <mergeCell ref="G341:H341"/>
    <mergeCell ref="C342:F342"/>
    <mergeCell ref="G342:H342"/>
    <mergeCell ref="G322:H322"/>
    <mergeCell ref="C323:F323"/>
    <mergeCell ref="G323:H323"/>
    <mergeCell ref="C324:F324"/>
    <mergeCell ref="G324:H324"/>
    <mergeCell ref="C325:F325"/>
    <mergeCell ref="G325:H325"/>
    <mergeCell ref="C337:F337"/>
    <mergeCell ref="G337:H337"/>
    <mergeCell ref="C330:F330"/>
    <mergeCell ref="G330:H330"/>
    <mergeCell ref="C331:F331"/>
    <mergeCell ref="G331:H331"/>
    <mergeCell ref="C332:F332"/>
    <mergeCell ref="G332:H332"/>
    <mergeCell ref="C333:F333"/>
    <mergeCell ref="G333:H333"/>
    <mergeCell ref="C335:F335"/>
    <mergeCell ref="C336:F336"/>
    <mergeCell ref="G336:H336"/>
    <mergeCell ref="C265:F265"/>
    <mergeCell ref="G265:H265"/>
    <mergeCell ref="C267:F267"/>
    <mergeCell ref="C268:F268"/>
    <mergeCell ref="G268:H268"/>
    <mergeCell ref="C269:F269"/>
    <mergeCell ref="G269:H269"/>
    <mergeCell ref="C313:F313"/>
    <mergeCell ref="G313:H313"/>
    <mergeCell ref="C288:F288"/>
    <mergeCell ref="G288:H288"/>
    <mergeCell ref="C289:F289"/>
    <mergeCell ref="G289:H289"/>
    <mergeCell ref="C290:F290"/>
    <mergeCell ref="G290:H290"/>
    <mergeCell ref="C292:F292"/>
    <mergeCell ref="G292:H292"/>
    <mergeCell ref="C293:F293"/>
    <mergeCell ref="G293:H293"/>
    <mergeCell ref="C294:F294"/>
    <mergeCell ref="G294:H294"/>
    <mergeCell ref="C295:F295"/>
    <mergeCell ref="G295:H295"/>
    <mergeCell ref="C274:F274"/>
    <mergeCell ref="C260:F260"/>
    <mergeCell ref="G260:H260"/>
    <mergeCell ref="C261:F261"/>
    <mergeCell ref="G261:H261"/>
    <mergeCell ref="C262:F262"/>
    <mergeCell ref="G262:H262"/>
    <mergeCell ref="C263:F263"/>
    <mergeCell ref="G263:H263"/>
    <mergeCell ref="C264:F264"/>
    <mergeCell ref="G264:H264"/>
    <mergeCell ref="C255:F255"/>
    <mergeCell ref="G255:H255"/>
    <mergeCell ref="C256:F256"/>
    <mergeCell ref="G256:H256"/>
    <mergeCell ref="C257:F257"/>
    <mergeCell ref="G257:H257"/>
    <mergeCell ref="C258:F258"/>
    <mergeCell ref="G258:H258"/>
    <mergeCell ref="C259:F259"/>
    <mergeCell ref="G259:H259"/>
    <mergeCell ref="C250:F250"/>
    <mergeCell ref="C251:F251"/>
    <mergeCell ref="G251:H251"/>
    <mergeCell ref="C252:F252"/>
    <mergeCell ref="G252:H252"/>
    <mergeCell ref="C253:F253"/>
    <mergeCell ref="G253:H253"/>
    <mergeCell ref="C254:F254"/>
    <mergeCell ref="G254:H254"/>
    <mergeCell ref="C179:F179"/>
    <mergeCell ref="G179:H179"/>
    <mergeCell ref="G168:H168"/>
    <mergeCell ref="C169:F169"/>
    <mergeCell ref="G169:H169"/>
    <mergeCell ref="C170:F170"/>
    <mergeCell ref="G170:H170"/>
    <mergeCell ref="C171:F171"/>
    <mergeCell ref="G171:H171"/>
    <mergeCell ref="C172:F172"/>
    <mergeCell ref="G172:H172"/>
    <mergeCell ref="C173:F173"/>
    <mergeCell ref="G173:H173"/>
    <mergeCell ref="C174:F174"/>
    <mergeCell ref="G174:H174"/>
    <mergeCell ref="C175:F175"/>
    <mergeCell ref="G175:H175"/>
    <mergeCell ref="C176:F176"/>
    <mergeCell ref="G176:H176"/>
    <mergeCell ref="C177:F177"/>
    <mergeCell ref="G177:H177"/>
    <mergeCell ref="C128:F128"/>
    <mergeCell ref="G128:H128"/>
    <mergeCell ref="C129:F129"/>
    <mergeCell ref="G129:H129"/>
    <mergeCell ref="C131:F131"/>
    <mergeCell ref="C166:F166"/>
    <mergeCell ref="G166:H166"/>
    <mergeCell ref="C167:F167"/>
    <mergeCell ref="G167:H167"/>
    <mergeCell ref="C163:F163"/>
    <mergeCell ref="G163:H163"/>
    <mergeCell ref="C165:F165"/>
    <mergeCell ref="C148:F148"/>
    <mergeCell ref="C149:F149"/>
    <mergeCell ref="G149:H149"/>
    <mergeCell ref="C150:F150"/>
    <mergeCell ref="G150:H150"/>
    <mergeCell ref="C151:F151"/>
    <mergeCell ref="G151:H151"/>
    <mergeCell ref="C152:F152"/>
    <mergeCell ref="G152:H152"/>
    <mergeCell ref="C153:F153"/>
    <mergeCell ref="G153:H153"/>
    <mergeCell ref="C154:F154"/>
    <mergeCell ref="C123:F123"/>
    <mergeCell ref="G123:H123"/>
    <mergeCell ref="C124:F124"/>
    <mergeCell ref="G124:H124"/>
    <mergeCell ref="C125:F125"/>
    <mergeCell ref="G125:H125"/>
    <mergeCell ref="C126:F126"/>
    <mergeCell ref="G126:H126"/>
    <mergeCell ref="C127:F127"/>
    <mergeCell ref="G127:H127"/>
    <mergeCell ref="G118:H118"/>
    <mergeCell ref="C119:F119"/>
    <mergeCell ref="G119:H119"/>
    <mergeCell ref="C120:F120"/>
    <mergeCell ref="G120:H120"/>
    <mergeCell ref="C121:F121"/>
    <mergeCell ref="G121:H121"/>
    <mergeCell ref="C122:F122"/>
    <mergeCell ref="G122:H122"/>
    <mergeCell ref="C69:F69"/>
    <mergeCell ref="G69:H69"/>
    <mergeCell ref="C70:F70"/>
    <mergeCell ref="C49:F49"/>
    <mergeCell ref="G49:H49"/>
    <mergeCell ref="C50:F50"/>
    <mergeCell ref="G50:H50"/>
    <mergeCell ref="C51:F51"/>
    <mergeCell ref="G51:H51"/>
    <mergeCell ref="C53:F53"/>
    <mergeCell ref="G53:H53"/>
    <mergeCell ref="C54:F54"/>
    <mergeCell ref="G54:H54"/>
    <mergeCell ref="C55:F55"/>
    <mergeCell ref="G55:H55"/>
    <mergeCell ref="C56:F56"/>
    <mergeCell ref="G56:H56"/>
    <mergeCell ref="G70:H70"/>
    <mergeCell ref="C60:F60"/>
    <mergeCell ref="G60:H60"/>
    <mergeCell ref="C61:F61"/>
    <mergeCell ref="G61:H61"/>
    <mergeCell ref="C31:F31"/>
    <mergeCell ref="G31:H31"/>
    <mergeCell ref="C32:F32"/>
    <mergeCell ref="G32:H32"/>
    <mergeCell ref="C68:F68"/>
    <mergeCell ref="G68:H68"/>
    <mergeCell ref="C48:F48"/>
    <mergeCell ref="G42:H42"/>
    <mergeCell ref="C43:F43"/>
    <mergeCell ref="G43:H43"/>
    <mergeCell ref="C44:F44"/>
    <mergeCell ref="G44:H44"/>
    <mergeCell ref="C46:F46"/>
    <mergeCell ref="C47:F47"/>
    <mergeCell ref="G47:H47"/>
    <mergeCell ref="C57:F57"/>
    <mergeCell ref="G57:H57"/>
    <mergeCell ref="C58:F58"/>
    <mergeCell ref="G58:H58"/>
    <mergeCell ref="C59:F59"/>
    <mergeCell ref="G59:H59"/>
    <mergeCell ref="C25:F25"/>
    <mergeCell ref="G25:H25"/>
    <mergeCell ref="C26:F26"/>
    <mergeCell ref="G26:H26"/>
    <mergeCell ref="C27:F27"/>
    <mergeCell ref="G27:H27"/>
    <mergeCell ref="C29:F29"/>
    <mergeCell ref="C30:F30"/>
    <mergeCell ref="G30:H30"/>
    <mergeCell ref="C2:F2"/>
    <mergeCell ref="B3:D3"/>
    <mergeCell ref="C17:F17"/>
    <mergeCell ref="G17:H17"/>
    <mergeCell ref="C18:F18"/>
    <mergeCell ref="G18:H18"/>
    <mergeCell ref="C19:F19"/>
    <mergeCell ref="G19:H19"/>
    <mergeCell ref="C20:F20"/>
    <mergeCell ref="G20:H20"/>
    <mergeCell ref="C10:F10"/>
    <mergeCell ref="C12:F12"/>
    <mergeCell ref="C13:F13"/>
    <mergeCell ref="G13:H13"/>
    <mergeCell ref="C14:F14"/>
    <mergeCell ref="G14:H14"/>
    <mergeCell ref="C15:F15"/>
    <mergeCell ref="G15:H15"/>
    <mergeCell ref="C16:F16"/>
    <mergeCell ref="G16:H16"/>
    <mergeCell ref="C71:F71"/>
    <mergeCell ref="G71:H71"/>
    <mergeCell ref="C72:F72"/>
    <mergeCell ref="G72:H72"/>
    <mergeCell ref="C73:F73"/>
    <mergeCell ref="G73:H73"/>
    <mergeCell ref="C74:F74"/>
    <mergeCell ref="C21:F21"/>
    <mergeCell ref="G21:H21"/>
    <mergeCell ref="C22:F22"/>
    <mergeCell ref="G22:H22"/>
    <mergeCell ref="C23:F23"/>
    <mergeCell ref="G23:H23"/>
    <mergeCell ref="C24:F24"/>
    <mergeCell ref="G24:H24"/>
    <mergeCell ref="C52:F52"/>
    <mergeCell ref="G52:H52"/>
    <mergeCell ref="G39:H39"/>
    <mergeCell ref="C40:F40"/>
    <mergeCell ref="G40:H40"/>
    <mergeCell ref="C41:F41"/>
    <mergeCell ref="G41:H41"/>
    <mergeCell ref="C42:F42"/>
    <mergeCell ref="G67:H67"/>
    <mergeCell ref="C160:F160"/>
    <mergeCell ref="G160:H160"/>
    <mergeCell ref="C277:F277"/>
    <mergeCell ref="G277:H277"/>
    <mergeCell ref="C278:F278"/>
    <mergeCell ref="G278:H278"/>
    <mergeCell ref="C222:F222"/>
    <mergeCell ref="G222:H222"/>
    <mergeCell ref="C223:F223"/>
    <mergeCell ref="G223:H223"/>
    <mergeCell ref="C224:F224"/>
    <mergeCell ref="G224:H224"/>
    <mergeCell ref="C225:F225"/>
    <mergeCell ref="G225:H225"/>
    <mergeCell ref="C226:F226"/>
    <mergeCell ref="G226:H226"/>
    <mergeCell ref="C227:F227"/>
    <mergeCell ref="G227:H227"/>
    <mergeCell ref="C228:F228"/>
    <mergeCell ref="G228:H228"/>
    <mergeCell ref="C229:F229"/>
    <mergeCell ref="C168:F168"/>
    <mergeCell ref="C178:F178"/>
    <mergeCell ref="G178:H178"/>
    <mergeCell ref="G229:H229"/>
    <mergeCell ref="C230:F230"/>
    <mergeCell ref="G230:H230"/>
    <mergeCell ref="C241:F241"/>
    <mergeCell ref="G241:H241"/>
    <mergeCell ref="C272:F272"/>
    <mergeCell ref="G272:H272"/>
    <mergeCell ref="C273:F273"/>
    <mergeCell ref="G273:H273"/>
    <mergeCell ref="C234:F234"/>
    <mergeCell ref="G234:H234"/>
    <mergeCell ref="C235:F235"/>
    <mergeCell ref="G235:H235"/>
    <mergeCell ref="C236:F236"/>
    <mergeCell ref="G236:H236"/>
    <mergeCell ref="C270:F270"/>
    <mergeCell ref="G270:H270"/>
    <mergeCell ref="C271:F271"/>
    <mergeCell ref="G271:H271"/>
    <mergeCell ref="C237:F237"/>
    <mergeCell ref="G237:H237"/>
    <mergeCell ref="C238:F238"/>
    <mergeCell ref="G238:H238"/>
    <mergeCell ref="C239:F239"/>
    <mergeCell ref="G274:H274"/>
    <mergeCell ref="C275:F275"/>
    <mergeCell ref="G275:H275"/>
    <mergeCell ref="C276:F276"/>
    <mergeCell ref="G276:H276"/>
    <mergeCell ref="C38:F38"/>
    <mergeCell ref="G38:H38"/>
    <mergeCell ref="C39:F39"/>
    <mergeCell ref="C243:F243"/>
    <mergeCell ref="G243:H243"/>
    <mergeCell ref="C244:F244"/>
    <mergeCell ref="G244:H244"/>
    <mergeCell ref="C245:F245"/>
    <mergeCell ref="G245:H245"/>
    <mergeCell ref="C242:F242"/>
    <mergeCell ref="G242:H242"/>
    <mergeCell ref="G217:H217"/>
    <mergeCell ref="C218:F218"/>
    <mergeCell ref="G218:H218"/>
    <mergeCell ref="C219:F219"/>
    <mergeCell ref="G219:H219"/>
    <mergeCell ref="C220:F220"/>
    <mergeCell ref="G220:H220"/>
    <mergeCell ref="C221:F221"/>
    <mergeCell ref="C161:F161"/>
    <mergeCell ref="G161:H161"/>
    <mergeCell ref="C162:F162"/>
    <mergeCell ref="G162:H162"/>
    <mergeCell ref="C33:F33"/>
    <mergeCell ref="G33:H33"/>
    <mergeCell ref="C34:F34"/>
    <mergeCell ref="G34:H34"/>
    <mergeCell ref="C35:F35"/>
    <mergeCell ref="G35:H35"/>
    <mergeCell ref="C36:F36"/>
    <mergeCell ref="G36:H36"/>
    <mergeCell ref="C37:F37"/>
    <mergeCell ref="G37:H37"/>
    <mergeCell ref="G48:H48"/>
    <mergeCell ref="C63:F63"/>
    <mergeCell ref="C64:F64"/>
    <mergeCell ref="G64:H64"/>
    <mergeCell ref="C65:F65"/>
    <mergeCell ref="G65:H65"/>
    <mergeCell ref="C66:F66"/>
    <mergeCell ref="G66:H66"/>
    <mergeCell ref="C67:F67"/>
    <mergeCell ref="G154:H154"/>
    <mergeCell ref="AZ3:BD3"/>
    <mergeCell ref="B4:H4"/>
    <mergeCell ref="AZ4:BD4"/>
    <mergeCell ref="B5:C5"/>
    <mergeCell ref="I5:O5"/>
    <mergeCell ref="W5:AB5"/>
    <mergeCell ref="AD5:AI5"/>
    <mergeCell ref="AK5:AR5"/>
    <mergeCell ref="P6:Q6"/>
    <mergeCell ref="G74:H74"/>
    <mergeCell ref="C75:F75"/>
    <mergeCell ref="G75:H75"/>
    <mergeCell ref="C76:F76"/>
    <mergeCell ref="G76:H76"/>
    <mergeCell ref="C77:F77"/>
    <mergeCell ref="G77:H77"/>
    <mergeCell ref="C78:F78"/>
    <mergeCell ref="G78:H78"/>
    <mergeCell ref="C80:F80"/>
    <mergeCell ref="C81:F81"/>
    <mergeCell ref="G81:H81"/>
    <mergeCell ref="C82:F82"/>
    <mergeCell ref="G82:H82"/>
    <mergeCell ref="C83:F83"/>
    <mergeCell ref="G83:H83"/>
    <mergeCell ref="C84:F84"/>
    <mergeCell ref="G84:H84"/>
    <mergeCell ref="C85:F85"/>
    <mergeCell ref="G85:H85"/>
    <mergeCell ref="C86:F86"/>
    <mergeCell ref="G86:H86"/>
    <mergeCell ref="C87:F87"/>
    <mergeCell ref="G87:H87"/>
    <mergeCell ref="C88:F88"/>
    <mergeCell ref="G88:H88"/>
    <mergeCell ref="C89:F89"/>
    <mergeCell ref="G89:H89"/>
    <mergeCell ref="C90:F90"/>
    <mergeCell ref="G90:H90"/>
    <mergeCell ref="C94:F94"/>
    <mergeCell ref="G94:H94"/>
    <mergeCell ref="C95:F95"/>
    <mergeCell ref="G95:H95"/>
    <mergeCell ref="C97:F97"/>
    <mergeCell ref="C98:F98"/>
    <mergeCell ref="G98:H98"/>
    <mergeCell ref="C91:F91"/>
    <mergeCell ref="G91:H91"/>
    <mergeCell ref="C92:F92"/>
    <mergeCell ref="G92:H92"/>
    <mergeCell ref="C93:F93"/>
    <mergeCell ref="G93:H93"/>
    <mergeCell ref="C99:F99"/>
    <mergeCell ref="G99:H99"/>
    <mergeCell ref="C100:F100"/>
    <mergeCell ref="G100:H100"/>
    <mergeCell ref="C101:F101"/>
    <mergeCell ref="G101:H101"/>
    <mergeCell ref="C102:F102"/>
    <mergeCell ref="G102:H102"/>
    <mergeCell ref="C103:F103"/>
    <mergeCell ref="G103:H103"/>
    <mergeCell ref="C104:F104"/>
    <mergeCell ref="G104:H104"/>
    <mergeCell ref="C105:F105"/>
    <mergeCell ref="G105:H105"/>
    <mergeCell ref="C106:F106"/>
    <mergeCell ref="G106:H106"/>
    <mergeCell ref="C107:F107"/>
    <mergeCell ref="G107:H107"/>
    <mergeCell ref="C108:F108"/>
    <mergeCell ref="G108:H108"/>
    <mergeCell ref="C109:F109"/>
    <mergeCell ref="G109:H109"/>
    <mergeCell ref="C132:F132"/>
    <mergeCell ref="G132:H132"/>
    <mergeCell ref="C133:F133"/>
    <mergeCell ref="G133:H133"/>
    <mergeCell ref="C134:F134"/>
    <mergeCell ref="G134:H134"/>
    <mergeCell ref="C135:F135"/>
    <mergeCell ref="G135:H135"/>
    <mergeCell ref="C110:F110"/>
    <mergeCell ref="G110:H110"/>
    <mergeCell ref="C111:F111"/>
    <mergeCell ref="G111:H111"/>
    <mergeCell ref="C112:F112"/>
    <mergeCell ref="G112:H112"/>
    <mergeCell ref="C114:F114"/>
    <mergeCell ref="C115:F115"/>
    <mergeCell ref="G115:H115"/>
    <mergeCell ref="C116:F116"/>
    <mergeCell ref="G116:H116"/>
    <mergeCell ref="C117:F117"/>
    <mergeCell ref="G117:H117"/>
    <mergeCell ref="C118:F118"/>
    <mergeCell ref="C136:F136"/>
    <mergeCell ref="G136:H136"/>
    <mergeCell ref="C137:F137"/>
    <mergeCell ref="G137:H137"/>
    <mergeCell ref="C138:F138"/>
    <mergeCell ref="G138:H138"/>
    <mergeCell ref="C139:F139"/>
    <mergeCell ref="G139:H139"/>
    <mergeCell ref="C140:F140"/>
    <mergeCell ref="G140:H140"/>
    <mergeCell ref="C141:F141"/>
    <mergeCell ref="G141:H141"/>
    <mergeCell ref="C142:F142"/>
    <mergeCell ref="G142:H142"/>
    <mergeCell ref="C143:F143"/>
    <mergeCell ref="G143:H143"/>
    <mergeCell ref="C144:F144"/>
    <mergeCell ref="G144:H144"/>
    <mergeCell ref="C145:F145"/>
    <mergeCell ref="G145:H145"/>
    <mergeCell ref="C146:F146"/>
    <mergeCell ref="G146:H146"/>
    <mergeCell ref="C156:F156"/>
    <mergeCell ref="G156:H156"/>
    <mergeCell ref="C157:F157"/>
    <mergeCell ref="G157:H157"/>
    <mergeCell ref="C158:F158"/>
    <mergeCell ref="G158:H158"/>
    <mergeCell ref="C159:F159"/>
    <mergeCell ref="G159:H159"/>
    <mergeCell ref="C155:F155"/>
    <mergeCell ref="G155:H155"/>
    <mergeCell ref="G180:H180"/>
    <mergeCell ref="C182:F182"/>
    <mergeCell ref="C183:F183"/>
    <mergeCell ref="G183:H183"/>
    <mergeCell ref="C184:F184"/>
    <mergeCell ref="G184:H184"/>
    <mergeCell ref="C185:F185"/>
    <mergeCell ref="G185:H185"/>
    <mergeCell ref="C186:F186"/>
    <mergeCell ref="G186:H186"/>
    <mergeCell ref="C180:F180"/>
    <mergeCell ref="C187:F187"/>
    <mergeCell ref="G187:H187"/>
    <mergeCell ref="C188:F188"/>
    <mergeCell ref="G188:H188"/>
    <mergeCell ref="C189:F189"/>
    <mergeCell ref="G189:H189"/>
    <mergeCell ref="C190:F190"/>
    <mergeCell ref="G190:H190"/>
    <mergeCell ref="C191:F191"/>
    <mergeCell ref="G191:H191"/>
    <mergeCell ref="C199:F199"/>
    <mergeCell ref="C200:F200"/>
    <mergeCell ref="G200:H200"/>
    <mergeCell ref="C192:F192"/>
    <mergeCell ref="G192:H192"/>
    <mergeCell ref="C193:F193"/>
    <mergeCell ref="G193:H193"/>
    <mergeCell ref="C194:F194"/>
    <mergeCell ref="G194:H194"/>
    <mergeCell ref="C195:F195"/>
    <mergeCell ref="G195:H195"/>
    <mergeCell ref="C196:F196"/>
    <mergeCell ref="G196:H196"/>
    <mergeCell ref="C197:F197"/>
    <mergeCell ref="G197:H197"/>
    <mergeCell ref="C201:F201"/>
    <mergeCell ref="G201:H201"/>
    <mergeCell ref="C202:F202"/>
    <mergeCell ref="G202:H202"/>
    <mergeCell ref="C203:F203"/>
    <mergeCell ref="G203:H203"/>
    <mergeCell ref="C204:F204"/>
    <mergeCell ref="G204:H204"/>
    <mergeCell ref="C205:F205"/>
    <mergeCell ref="G205:H205"/>
    <mergeCell ref="C206:F206"/>
    <mergeCell ref="G206:H206"/>
    <mergeCell ref="C207:F207"/>
    <mergeCell ref="G207:H207"/>
    <mergeCell ref="C208:F208"/>
    <mergeCell ref="G208:H208"/>
    <mergeCell ref="C231:F231"/>
    <mergeCell ref="G231:H231"/>
    <mergeCell ref="C233:F233"/>
    <mergeCell ref="C209:F209"/>
    <mergeCell ref="G209:H209"/>
    <mergeCell ref="C210:F210"/>
    <mergeCell ref="G210:H210"/>
    <mergeCell ref="C211:F211"/>
    <mergeCell ref="G211:H211"/>
    <mergeCell ref="C212:F212"/>
    <mergeCell ref="G212:H212"/>
    <mergeCell ref="C213:F213"/>
    <mergeCell ref="G213:H213"/>
    <mergeCell ref="C214:F214"/>
    <mergeCell ref="G214:H214"/>
    <mergeCell ref="C216:F216"/>
    <mergeCell ref="C217:F217"/>
    <mergeCell ref="G221:H221"/>
    <mergeCell ref="G239:H239"/>
    <mergeCell ref="C240:F240"/>
    <mergeCell ref="G240:H240"/>
    <mergeCell ref="C246:F246"/>
    <mergeCell ref="G246:H246"/>
    <mergeCell ref="C247:F247"/>
    <mergeCell ref="G247:H247"/>
    <mergeCell ref="C248:F248"/>
    <mergeCell ref="G248:H248"/>
    <mergeCell ref="C279:F279"/>
    <mergeCell ref="G279:H279"/>
    <mergeCell ref="C280:F280"/>
    <mergeCell ref="G280:H280"/>
    <mergeCell ref="C281:F281"/>
    <mergeCell ref="G281:H281"/>
    <mergeCell ref="C282:F282"/>
    <mergeCell ref="G282:H282"/>
    <mergeCell ref="C284:F284"/>
    <mergeCell ref="C285:F285"/>
    <mergeCell ref="G285:H285"/>
    <mergeCell ref="C297:F297"/>
    <mergeCell ref="G297:H297"/>
    <mergeCell ref="C298:F298"/>
    <mergeCell ref="G298:H298"/>
    <mergeCell ref="C299:F299"/>
    <mergeCell ref="G299:H299"/>
    <mergeCell ref="C301:F301"/>
    <mergeCell ref="C296:F296"/>
    <mergeCell ref="G296:H296"/>
    <mergeCell ref="C286:F286"/>
    <mergeCell ref="G286:H286"/>
    <mergeCell ref="C287:F287"/>
    <mergeCell ref="G287:H287"/>
    <mergeCell ref="C291:F291"/>
    <mergeCell ref="G291:H291"/>
    <mergeCell ref="C302:F302"/>
    <mergeCell ref="G302:H302"/>
    <mergeCell ref="C303:F303"/>
    <mergeCell ref="G303:H303"/>
    <mergeCell ref="C304:F304"/>
    <mergeCell ref="G304:H304"/>
    <mergeCell ref="C305:F305"/>
    <mergeCell ref="G305:H305"/>
    <mergeCell ref="C306:F306"/>
    <mergeCell ref="G306:H306"/>
    <mergeCell ref="C307:F307"/>
    <mergeCell ref="G307:H307"/>
    <mergeCell ref="C308:F308"/>
    <mergeCell ref="G308:H308"/>
    <mergeCell ref="C309:F309"/>
    <mergeCell ref="G309:H309"/>
    <mergeCell ref="C310:F310"/>
    <mergeCell ref="G310:H310"/>
    <mergeCell ref="C311:F311"/>
    <mergeCell ref="G311:H311"/>
    <mergeCell ref="C312:F312"/>
    <mergeCell ref="G312:H312"/>
    <mergeCell ref="C326:F326"/>
    <mergeCell ref="G326:H326"/>
    <mergeCell ref="C327:F327"/>
    <mergeCell ref="G327:H327"/>
    <mergeCell ref="C328:F328"/>
    <mergeCell ref="G328:H328"/>
    <mergeCell ref="C329:F329"/>
    <mergeCell ref="G329:H329"/>
    <mergeCell ref="C314:F314"/>
    <mergeCell ref="G314:H314"/>
    <mergeCell ref="C315:F315"/>
    <mergeCell ref="G315:H315"/>
    <mergeCell ref="C316:F316"/>
    <mergeCell ref="G316:H316"/>
    <mergeCell ref="C318:F318"/>
    <mergeCell ref="C319:F319"/>
    <mergeCell ref="G319:H319"/>
    <mergeCell ref="C320:F320"/>
    <mergeCell ref="G320:H320"/>
    <mergeCell ref="C321:F321"/>
    <mergeCell ref="G321:H321"/>
    <mergeCell ref="C322:F322"/>
    <mergeCell ref="C350:F350"/>
    <mergeCell ref="G350:H350"/>
    <mergeCell ref="C352:F352"/>
    <mergeCell ref="C353:F353"/>
    <mergeCell ref="G353:H353"/>
    <mergeCell ref="C354:F354"/>
    <mergeCell ref="G354:H354"/>
    <mergeCell ref="C355:F355"/>
    <mergeCell ref="G355:H355"/>
    <mergeCell ref="C356:F356"/>
    <mergeCell ref="G356:H356"/>
    <mergeCell ref="C357:F357"/>
    <mergeCell ref="G357:H357"/>
    <mergeCell ref="C358:F358"/>
    <mergeCell ref="G358:H358"/>
    <mergeCell ref="C359:F359"/>
    <mergeCell ref="G359:H359"/>
    <mergeCell ref="C360:F360"/>
    <mergeCell ref="G360:H360"/>
    <mergeCell ref="C361:F361"/>
    <mergeCell ref="G361:H361"/>
    <mergeCell ref="C362:F362"/>
    <mergeCell ref="G362:H362"/>
    <mergeCell ref="C363:F363"/>
    <mergeCell ref="G363:H363"/>
    <mergeCell ref="C364:F364"/>
    <mergeCell ref="G364:H364"/>
    <mergeCell ref="C365:F365"/>
    <mergeCell ref="G365:H365"/>
    <mergeCell ref="C366:F366"/>
    <mergeCell ref="G366:H366"/>
    <mergeCell ref="C367:F367"/>
    <mergeCell ref="G367:H367"/>
    <mergeCell ref="C369:F369"/>
    <mergeCell ref="C370:F370"/>
    <mergeCell ref="G370:H370"/>
    <mergeCell ref="C371:F371"/>
    <mergeCell ref="G371:H371"/>
    <mergeCell ref="C372:F372"/>
    <mergeCell ref="G372:H372"/>
    <mergeCell ref="C373:F373"/>
    <mergeCell ref="G373:H373"/>
    <mergeCell ref="C374:F374"/>
    <mergeCell ref="G374:H374"/>
    <mergeCell ref="C375:F375"/>
    <mergeCell ref="G375:H375"/>
    <mergeCell ref="C376:F376"/>
    <mergeCell ref="G376:H376"/>
    <mergeCell ref="C377:F377"/>
    <mergeCell ref="G377:H377"/>
    <mergeCell ref="C378:F378"/>
    <mergeCell ref="G378:H378"/>
    <mergeCell ref="C379:F379"/>
    <mergeCell ref="G379:H379"/>
    <mergeCell ref="C380:F380"/>
    <mergeCell ref="G380:H380"/>
    <mergeCell ref="C381:F381"/>
    <mergeCell ref="G381:H381"/>
    <mergeCell ref="C382:F382"/>
    <mergeCell ref="G382:H382"/>
    <mergeCell ref="C383:F383"/>
    <mergeCell ref="G383:H383"/>
    <mergeCell ref="C384:F384"/>
    <mergeCell ref="G384:H384"/>
    <mergeCell ref="C386:F386"/>
    <mergeCell ref="C387:F387"/>
    <mergeCell ref="G387:H387"/>
    <mergeCell ref="C388:F388"/>
    <mergeCell ref="G388:H388"/>
    <mergeCell ref="C389:F389"/>
    <mergeCell ref="G389:H389"/>
    <mergeCell ref="C390:F390"/>
    <mergeCell ref="G390:H390"/>
    <mergeCell ref="C391:F391"/>
    <mergeCell ref="G391:H391"/>
    <mergeCell ref="C392:F392"/>
    <mergeCell ref="G392:H392"/>
    <mergeCell ref="C393:F393"/>
    <mergeCell ref="G393:H393"/>
    <mergeCell ref="C394:F394"/>
    <mergeCell ref="G394:H394"/>
    <mergeCell ref="C395:F395"/>
    <mergeCell ref="G395:H395"/>
    <mergeCell ref="C396:F396"/>
    <mergeCell ref="G396:H396"/>
    <mergeCell ref="C397:F397"/>
    <mergeCell ref="G397:H397"/>
    <mergeCell ref="C398:F398"/>
    <mergeCell ref="G398:H398"/>
    <mergeCell ref="C399:F399"/>
    <mergeCell ref="G399:H399"/>
    <mergeCell ref="C400:F400"/>
    <mergeCell ref="G400:H400"/>
    <mergeCell ref="C401:F401"/>
    <mergeCell ref="G401:H401"/>
    <mergeCell ref="C403:F403"/>
    <mergeCell ref="C404:F404"/>
    <mergeCell ref="G404:H404"/>
    <mergeCell ref="C405:F405"/>
    <mergeCell ref="G405:H405"/>
    <mergeCell ref="C406:F406"/>
    <mergeCell ref="G406:H406"/>
    <mergeCell ref="C407:F407"/>
    <mergeCell ref="G407:H407"/>
    <mergeCell ref="C408:F408"/>
    <mergeCell ref="G408:H408"/>
    <mergeCell ref="C409:F409"/>
    <mergeCell ref="G409:H409"/>
    <mergeCell ref="C410:F410"/>
    <mergeCell ref="G410:H410"/>
    <mergeCell ref="C411:F411"/>
    <mergeCell ref="G411:H411"/>
    <mergeCell ref="C412:F412"/>
    <mergeCell ref="G412:H412"/>
    <mergeCell ref="C413:F413"/>
    <mergeCell ref="G413:H413"/>
    <mergeCell ref="C414:F414"/>
    <mergeCell ref="G414:H414"/>
    <mergeCell ref="C415:F415"/>
    <mergeCell ref="G415:H415"/>
    <mergeCell ref="C416:F416"/>
    <mergeCell ref="G416:H416"/>
    <mergeCell ref="C417:F417"/>
    <mergeCell ref="G417:H417"/>
    <mergeCell ref="C418:F418"/>
    <mergeCell ref="G418:H418"/>
    <mergeCell ref="C420:F420"/>
    <mergeCell ref="C421:F421"/>
    <mergeCell ref="G421:H421"/>
    <mergeCell ref="C422:F422"/>
    <mergeCell ref="G422:H422"/>
    <mergeCell ref="C423:F423"/>
    <mergeCell ref="G423:H423"/>
    <mergeCell ref="C424:F424"/>
    <mergeCell ref="G424:H424"/>
    <mergeCell ref="C425:F425"/>
    <mergeCell ref="G425:H425"/>
    <mergeCell ref="C426:F426"/>
    <mergeCell ref="G426:H426"/>
    <mergeCell ref="C427:F427"/>
    <mergeCell ref="G427:H427"/>
    <mergeCell ref="C428:F428"/>
    <mergeCell ref="G428:H428"/>
    <mergeCell ref="C429:F429"/>
    <mergeCell ref="G429:H429"/>
    <mergeCell ref="C430:F430"/>
    <mergeCell ref="G430:H430"/>
    <mergeCell ref="C431:F431"/>
    <mergeCell ref="G431:H431"/>
    <mergeCell ref="C432:F432"/>
    <mergeCell ref="G432:H432"/>
    <mergeCell ref="C433:F433"/>
    <mergeCell ref="G433:H433"/>
    <mergeCell ref="C434:F434"/>
    <mergeCell ref="G434:H434"/>
    <mergeCell ref="C435:F435"/>
    <mergeCell ref="G435:H435"/>
    <mergeCell ref="C437:F437"/>
    <mergeCell ref="C438:F438"/>
    <mergeCell ref="G438:H438"/>
    <mergeCell ref="C439:F439"/>
    <mergeCell ref="G439:H439"/>
    <mergeCell ref="C440:F440"/>
    <mergeCell ref="G440:H440"/>
    <mergeCell ref="C441:F441"/>
    <mergeCell ref="G441:H441"/>
    <mergeCell ref="C442:F442"/>
    <mergeCell ref="G442:H442"/>
    <mergeCell ref="C443:F443"/>
    <mergeCell ref="G443:H443"/>
    <mergeCell ref="C444:F444"/>
    <mergeCell ref="G444:H444"/>
    <mergeCell ref="C445:F445"/>
    <mergeCell ref="G445:H445"/>
    <mergeCell ref="C446:F446"/>
    <mergeCell ref="G446:H446"/>
    <mergeCell ref="C447:F447"/>
    <mergeCell ref="G447:H447"/>
    <mergeCell ref="C448:F448"/>
    <mergeCell ref="G448:H448"/>
    <mergeCell ref="C449:F449"/>
    <mergeCell ref="G449:H449"/>
    <mergeCell ref="C450:F450"/>
    <mergeCell ref="G450:H450"/>
    <mergeCell ref="C451:F451"/>
    <mergeCell ref="G451:H451"/>
    <mergeCell ref="C452:F452"/>
    <mergeCell ref="G452:H452"/>
    <mergeCell ref="C454:F454"/>
    <mergeCell ref="C455:F455"/>
    <mergeCell ref="G455:H455"/>
    <mergeCell ref="C456:F456"/>
    <mergeCell ref="G456:H456"/>
    <mergeCell ref="C457:F457"/>
    <mergeCell ref="G457:H457"/>
    <mergeCell ref="C458:F458"/>
    <mergeCell ref="G458:H458"/>
    <mergeCell ref="C459:F459"/>
    <mergeCell ref="G459:H459"/>
    <mergeCell ref="C460:F460"/>
    <mergeCell ref="G460:H460"/>
    <mergeCell ref="C461:F461"/>
    <mergeCell ref="G461:H461"/>
    <mergeCell ref="C462:F462"/>
    <mergeCell ref="G462:H462"/>
    <mergeCell ref="C463:F463"/>
    <mergeCell ref="G463:H463"/>
    <mergeCell ref="C464:F464"/>
    <mergeCell ref="G464:H464"/>
    <mergeCell ref="C465:F465"/>
    <mergeCell ref="G465:H465"/>
    <mergeCell ref="C466:F466"/>
    <mergeCell ref="G466:H466"/>
    <mergeCell ref="C467:F467"/>
    <mergeCell ref="G467:H467"/>
    <mergeCell ref="C468:F468"/>
    <mergeCell ref="G468:H468"/>
    <mergeCell ref="C469:F469"/>
    <mergeCell ref="G469:H469"/>
    <mergeCell ref="C471:F471"/>
    <mergeCell ref="C472:F472"/>
    <mergeCell ref="G472:H472"/>
    <mergeCell ref="C473:F473"/>
    <mergeCell ref="G473:H473"/>
    <mergeCell ref="C474:F474"/>
    <mergeCell ref="G474:H474"/>
    <mergeCell ref="C475:F475"/>
    <mergeCell ref="G475:H475"/>
    <mergeCell ref="C476:F476"/>
    <mergeCell ref="G476:H476"/>
    <mergeCell ref="C477:F477"/>
    <mergeCell ref="G477:H477"/>
    <mergeCell ref="C478:F478"/>
    <mergeCell ref="G478:H478"/>
    <mergeCell ref="C479:F479"/>
    <mergeCell ref="G479:H479"/>
    <mergeCell ref="C480:F480"/>
    <mergeCell ref="G480:H480"/>
    <mergeCell ref="C481:F481"/>
    <mergeCell ref="G481:H481"/>
    <mergeCell ref="C482:F482"/>
    <mergeCell ref="G482:H482"/>
    <mergeCell ref="C483:F483"/>
    <mergeCell ref="G483:H483"/>
    <mergeCell ref="C484:F484"/>
    <mergeCell ref="G484:H484"/>
    <mergeCell ref="C485:F485"/>
    <mergeCell ref="G485:H485"/>
    <mergeCell ref="C486:F486"/>
    <mergeCell ref="G486:H486"/>
    <mergeCell ref="C488:F488"/>
    <mergeCell ref="C489:F489"/>
    <mergeCell ref="G489:H489"/>
    <mergeCell ref="C490:F490"/>
    <mergeCell ref="G490:H490"/>
    <mergeCell ref="C491:F491"/>
    <mergeCell ref="G491:H491"/>
    <mergeCell ref="C492:F492"/>
    <mergeCell ref="G492:H492"/>
    <mergeCell ref="C493:F493"/>
    <mergeCell ref="G493:H493"/>
    <mergeCell ref="C494:F494"/>
    <mergeCell ref="G494:H494"/>
    <mergeCell ref="C495:F495"/>
    <mergeCell ref="G495:H495"/>
    <mergeCell ref="C496:F496"/>
    <mergeCell ref="G496:H496"/>
    <mergeCell ref="C497:F497"/>
    <mergeCell ref="G497:H497"/>
    <mergeCell ref="C498:F498"/>
    <mergeCell ref="G498:H498"/>
    <mergeCell ref="C499:F499"/>
    <mergeCell ref="G499:H499"/>
    <mergeCell ref="C500:F500"/>
    <mergeCell ref="G500:H500"/>
    <mergeCell ref="C501:F501"/>
    <mergeCell ref="G501:H501"/>
    <mergeCell ref="C502:F502"/>
    <mergeCell ref="G502:H502"/>
    <mergeCell ref="C503:F503"/>
    <mergeCell ref="G503:H503"/>
    <mergeCell ref="C505:F505"/>
    <mergeCell ref="C506:F506"/>
    <mergeCell ref="G506:H506"/>
    <mergeCell ref="C507:F507"/>
    <mergeCell ref="G507:H507"/>
    <mergeCell ref="C508:F508"/>
    <mergeCell ref="G508:H508"/>
    <mergeCell ref="C509:F509"/>
    <mergeCell ref="G509:H509"/>
    <mergeCell ref="C510:F510"/>
    <mergeCell ref="G510:H510"/>
    <mergeCell ref="C511:F511"/>
    <mergeCell ref="G511:H511"/>
    <mergeCell ref="C512:F512"/>
    <mergeCell ref="G512:H512"/>
    <mergeCell ref="C513:F513"/>
    <mergeCell ref="G513:H513"/>
    <mergeCell ref="C514:F514"/>
    <mergeCell ref="G514:H514"/>
    <mergeCell ref="C520:F520"/>
    <mergeCell ref="G520:H520"/>
    <mergeCell ref="C522:F522"/>
    <mergeCell ref="X522:Z522"/>
    <mergeCell ref="C515:F515"/>
    <mergeCell ref="G515:H515"/>
    <mergeCell ref="C516:F516"/>
    <mergeCell ref="G516:H516"/>
    <mergeCell ref="C517:F517"/>
    <mergeCell ref="G517:H517"/>
    <mergeCell ref="C518:F518"/>
    <mergeCell ref="G518:H518"/>
    <mergeCell ref="C519:F519"/>
    <mergeCell ref="G519:H519"/>
  </mergeCells>
  <pageMargins left="0.46" right="0.43307086614173229" top="0.48" bottom="0.38" header="0.27" footer="0.31496062992125984"/>
  <pageSetup paperSize="9" scale="73" orientation="landscape" r:id="rId1"/>
  <headerFooter>
    <oddFooter xml:space="preserve">&amp;R&amp;P 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8EC72-A48F-4745-A50F-8CF444D6CFB3}">
  <sheetPr codeName="Tabelle32">
    <tabColor theme="3" tint="0.59999389629810485"/>
    <outlinePr summaryBelow="0" summaryRight="0"/>
    <pageSetUpPr fitToPage="1"/>
  </sheetPr>
  <dimension ref="A1:BJ1000"/>
  <sheetViews>
    <sheetView showGridLines="0" zoomScaleNormal="100" workbookViewId="0">
      <pane xSplit="2" ySplit="11" topLeftCell="C12" activePane="bottomRight" state="frozen"/>
      <selection activeCell="C228" sqref="C228:E228"/>
      <selection pane="topRight" activeCell="C228" sqref="C228:E228"/>
      <selection pane="bottomLeft" activeCell="C228" sqref="C228:E228"/>
      <selection pane="bottomRight" activeCell="C12" sqref="C12:F12"/>
    </sheetView>
  </sheetViews>
  <sheetFormatPr baseColWidth="10" defaultColWidth="11.42578125" defaultRowHeight="11.25" outlineLevelRow="1" outlineLevelCol="1"/>
  <cols>
    <col min="1" max="1" width="0.7109375" style="1" customWidth="1"/>
    <col min="2" max="2" width="4.7109375" style="1" customWidth="1"/>
    <col min="3" max="4" width="18.7109375" style="1" customWidth="1"/>
    <col min="5" max="5" width="20.7109375" style="1" customWidth="1"/>
    <col min="6" max="6" width="2.28515625" style="1" customWidth="1" collapsed="1"/>
    <col min="7" max="7" width="32.85546875" style="1" hidden="1" customWidth="1" outlineLevel="1"/>
    <col min="8" max="8" width="5.7109375" style="1" customWidth="1" collapsed="1"/>
    <col min="9" max="15" width="6.28515625" style="1" hidden="1" customWidth="1" outlineLevel="1"/>
    <col min="16" max="19" width="11.7109375" style="1" hidden="1" customWidth="1" outlineLevel="1"/>
    <col min="20" max="20" width="2" style="259" customWidth="1"/>
    <col min="21" max="21" width="16.7109375" style="1" customWidth="1"/>
    <col min="22" max="22" width="2.28515625" style="259" customWidth="1" collapsed="1"/>
    <col min="23" max="28" width="6.28515625" style="1" hidden="1" customWidth="1" outlineLevel="1"/>
    <col min="29" max="29" width="1.7109375" style="1" hidden="1" customWidth="1" outlineLevel="1"/>
    <col min="30" max="35" width="6.28515625" style="1" hidden="1" customWidth="1" outlineLevel="1"/>
    <col min="36" max="36" width="1.7109375" style="1" hidden="1" customWidth="1" outlineLevel="1"/>
    <col min="37" max="38" width="6.7109375" style="1" hidden="1" customWidth="1" outlineLevel="1"/>
    <col min="39" max="40" width="9.28515625" style="1" hidden="1" customWidth="1" outlineLevel="1"/>
    <col min="41" max="42" width="7.7109375" style="1" hidden="1" customWidth="1" outlineLevel="1"/>
    <col min="43" max="43" width="8.7109375" style="1" hidden="1" customWidth="1" outlineLevel="1"/>
    <col min="44" max="44" width="8.28515625" style="1" hidden="1" customWidth="1" outlineLevel="1"/>
    <col min="45" max="45" width="1.7109375" style="1" hidden="1" customWidth="1" outlineLevel="1"/>
    <col min="46" max="46" width="10.7109375" style="1" hidden="1" customWidth="1" outlineLevel="1"/>
    <col min="47" max="47" width="1.7109375" style="1" hidden="1" customWidth="1" outlineLevel="1"/>
    <col min="48" max="48" width="14.7109375" style="259" customWidth="1"/>
    <col min="49" max="49" width="1.7109375" style="259" customWidth="1"/>
    <col min="50" max="50" width="14.7109375" style="259" customWidth="1"/>
    <col min="51" max="51" width="2.28515625" style="259" customWidth="1" collapsed="1"/>
    <col min="52" max="52" width="16.7109375" style="259" hidden="1" customWidth="1" outlineLevel="1"/>
    <col min="53" max="53" width="1.7109375" style="259" hidden="1" customWidth="1" outlineLevel="1"/>
    <col min="54" max="54" width="14.7109375" style="259" hidden="1" customWidth="1" outlineLevel="1"/>
    <col min="55" max="55" width="1.7109375" style="259" hidden="1" customWidth="1" outlineLevel="1"/>
    <col min="56" max="56" width="14.7109375" style="259" hidden="1" customWidth="1" outlineLevel="1"/>
    <col min="57" max="57" width="1.7109375" style="1" customWidth="1"/>
    <col min="58" max="16384" width="11.42578125" style="1"/>
  </cols>
  <sheetData>
    <row r="1" spans="1:62" ht="8.25" customHeight="1" thickBot="1"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BE1" s="105"/>
      <c r="BF1" s="105"/>
      <c r="BG1" s="105"/>
      <c r="BH1" s="105"/>
      <c r="BI1" s="105"/>
      <c r="BJ1" s="105"/>
    </row>
    <row r="2" spans="1:62" s="2" customFormat="1" ht="20.100000000000001" customHeight="1" thickBot="1">
      <c r="B2" s="296" t="s">
        <v>101</v>
      </c>
      <c r="C2" s="893">
        <f>Übersicht!C14</f>
        <v>0</v>
      </c>
      <c r="D2" s="894"/>
      <c r="E2" s="894"/>
      <c r="F2" s="894"/>
      <c r="G2" s="699" t="s">
        <v>213</v>
      </c>
      <c r="H2" s="484">
        <f>Übersicht!F14</f>
        <v>1</v>
      </c>
      <c r="I2" s="299"/>
      <c r="J2" s="299"/>
      <c r="K2" s="299"/>
      <c r="L2" s="299"/>
      <c r="M2" s="299"/>
      <c r="N2" s="299"/>
      <c r="O2" s="299"/>
      <c r="P2" s="300"/>
      <c r="Q2" s="300"/>
      <c r="R2" s="700"/>
      <c r="S2" s="301"/>
      <c r="T2" s="286"/>
      <c r="U2" s="683">
        <f>U8*$H2</f>
        <v>0</v>
      </c>
      <c r="V2" s="687" t="s">
        <v>230</v>
      </c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488">
        <f>AV8*$H2</f>
        <v>0</v>
      </c>
      <c r="AW2" s="686" t="s">
        <v>231</v>
      </c>
      <c r="AX2" s="682">
        <f>AX8*$H2</f>
        <v>0</v>
      </c>
      <c r="AY2" s="302"/>
      <c r="AZ2" s="489">
        <f>AZ8*$H2</f>
        <v>0</v>
      </c>
      <c r="BA2" s="686" t="s">
        <v>230</v>
      </c>
      <c r="BB2" s="489">
        <f>BB8*$H2</f>
        <v>0</v>
      </c>
      <c r="BC2" s="686" t="s">
        <v>231</v>
      </c>
      <c r="BD2" s="489">
        <f>BD8*$H2</f>
        <v>0</v>
      </c>
      <c r="BE2" s="126"/>
      <c r="BF2" s="126"/>
      <c r="BG2" s="126"/>
      <c r="BH2" s="126"/>
      <c r="BI2" s="126"/>
      <c r="BJ2" s="126"/>
    </row>
    <row r="3" spans="1:62" s="2" customFormat="1" ht="19.899999999999999" customHeight="1">
      <c r="B3" s="906" t="str">
        <f>Kunde</f>
        <v>Dräxlmeier Satu Mare</v>
      </c>
      <c r="C3" s="906"/>
      <c r="D3" s="906"/>
      <c r="E3" s="697" t="str">
        <f>Übersicht!E3</f>
        <v>Hr. Eglseder</v>
      </c>
      <c r="F3" s="297"/>
      <c r="G3" s="698" t="str">
        <f>Revision</f>
        <v>MS-F_Rev.:8 / 06.03.25 / S. Schnurrenberger</v>
      </c>
      <c r="H3" s="298"/>
      <c r="I3" s="299"/>
      <c r="J3" s="299"/>
      <c r="K3" s="299"/>
      <c r="L3" s="299"/>
      <c r="M3" s="299"/>
      <c r="N3" s="299"/>
      <c r="O3" s="299"/>
      <c r="P3" s="300"/>
      <c r="Q3" s="300"/>
      <c r="R3" s="700"/>
      <c r="S3" s="301"/>
      <c r="T3" s="286"/>
      <c r="U3" s="303"/>
      <c r="V3" s="286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03"/>
      <c r="AX3" s="303"/>
      <c r="AY3" s="302"/>
      <c r="AZ3" s="892" t="s">
        <v>219</v>
      </c>
      <c r="BA3" s="892"/>
      <c r="BB3" s="892"/>
      <c r="BC3" s="892"/>
      <c r="BD3" s="892"/>
      <c r="BE3" s="126"/>
      <c r="BF3" s="126"/>
      <c r="BG3" s="126"/>
      <c r="BH3" s="126"/>
      <c r="BI3" s="126"/>
      <c r="BJ3" s="126"/>
    </row>
    <row r="4" spans="1:62" s="2" customFormat="1" ht="19.899999999999999" customHeight="1">
      <c r="B4" s="907" t="str">
        <f>Anlage</f>
        <v>Automatic Production Line for Wire Processing</v>
      </c>
      <c r="C4" s="907"/>
      <c r="D4" s="907"/>
      <c r="E4" s="907"/>
      <c r="F4" s="907"/>
      <c r="G4" s="907"/>
      <c r="H4" s="907"/>
      <c r="I4" s="299"/>
      <c r="J4" s="299"/>
      <c r="K4" s="299"/>
      <c r="L4" s="299"/>
      <c r="M4" s="299"/>
      <c r="N4" s="299"/>
      <c r="O4" s="299"/>
      <c r="P4" s="300"/>
      <c r="Q4" s="300"/>
      <c r="R4" s="700"/>
      <c r="S4" s="301"/>
      <c r="T4" s="287"/>
      <c r="U4" s="680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680"/>
      <c r="AW4" s="680"/>
      <c r="AX4" s="680"/>
      <c r="AY4" s="303"/>
      <c r="AZ4" s="764">
        <f>Projektnachlass</f>
        <v>0.11114474652260775</v>
      </c>
      <c r="BA4" s="764"/>
      <c r="BB4" s="764"/>
      <c r="BC4" s="764"/>
      <c r="BD4" s="764"/>
      <c r="BE4" s="126"/>
      <c r="BF4" s="126"/>
      <c r="BG4" s="126"/>
      <c r="BH4" s="126"/>
      <c r="BI4" s="126"/>
      <c r="BJ4" s="126"/>
    </row>
    <row r="5" spans="1:62" ht="19.899999999999999" customHeight="1" collapsed="1" thickBot="1">
      <c r="B5" s="882" t="str">
        <f>Angebotsnummer</f>
        <v>A07616000A</v>
      </c>
      <c r="C5" s="882"/>
      <c r="D5" s="696">
        <f>Datum</f>
        <v>45825</v>
      </c>
      <c r="E5" s="615" t="str">
        <f>Bearbeiter</f>
        <v>Schötz/Radlbeck</v>
      </c>
      <c r="F5" s="615"/>
      <c r="G5" s="305"/>
      <c r="H5" s="306"/>
      <c r="I5" s="763" t="s">
        <v>226</v>
      </c>
      <c r="J5" s="763"/>
      <c r="K5" s="763"/>
      <c r="L5" s="763"/>
      <c r="M5" s="763"/>
      <c r="N5" s="763"/>
      <c r="O5" s="763"/>
      <c r="P5" s="259"/>
      <c r="Q5" s="307"/>
      <c r="R5" s="307"/>
      <c r="S5" s="259"/>
      <c r="T5" s="288"/>
      <c r="U5" s="288"/>
      <c r="V5" s="288"/>
      <c r="W5" s="762" t="s">
        <v>225</v>
      </c>
      <c r="X5" s="762"/>
      <c r="Y5" s="762"/>
      <c r="Z5" s="762"/>
      <c r="AA5" s="762"/>
      <c r="AB5" s="762"/>
      <c r="AC5" s="288"/>
      <c r="AD5" s="762" t="s">
        <v>178</v>
      </c>
      <c r="AE5" s="762"/>
      <c r="AF5" s="762"/>
      <c r="AG5" s="762"/>
      <c r="AH5" s="762"/>
      <c r="AI5" s="762"/>
      <c r="AJ5" s="288"/>
      <c r="AK5" s="762" t="s">
        <v>182</v>
      </c>
      <c r="AL5" s="762"/>
      <c r="AM5" s="762"/>
      <c r="AN5" s="762"/>
      <c r="AO5" s="762"/>
      <c r="AP5" s="762"/>
      <c r="AQ5" s="762"/>
      <c r="AR5" s="762"/>
      <c r="AS5" s="288"/>
      <c r="AT5" s="288"/>
      <c r="AU5" s="288"/>
      <c r="AV5" s="288"/>
      <c r="AX5" s="288"/>
      <c r="AZ5" s="288"/>
      <c r="BB5" s="288"/>
      <c r="BD5" s="288"/>
      <c r="BE5" s="105"/>
      <c r="BF5" s="105"/>
      <c r="BG5" s="105"/>
      <c r="BH5" s="105"/>
      <c r="BI5" s="105"/>
      <c r="BJ5" s="105"/>
    </row>
    <row r="6" spans="1:62" ht="65.45" hidden="1" customHeight="1" outlineLevel="1">
      <c r="B6" s="315"/>
      <c r="C6" s="343" t="s">
        <v>180</v>
      </c>
      <c r="D6" s="219"/>
      <c r="E6" s="219"/>
      <c r="F6" s="308"/>
      <c r="G6" s="224"/>
      <c r="H6" s="309"/>
      <c r="I6" s="320">
        <f t="shared" ref="I6:O6" si="0">I8*I7</f>
        <v>0</v>
      </c>
      <c r="J6" s="316">
        <f t="shared" si="0"/>
        <v>0</v>
      </c>
      <c r="K6" s="317">
        <f t="shared" si="0"/>
        <v>0</v>
      </c>
      <c r="L6" s="318">
        <f t="shared" si="0"/>
        <v>0</v>
      </c>
      <c r="M6" s="318">
        <f t="shared" si="0"/>
        <v>0</v>
      </c>
      <c r="N6" s="319">
        <f t="shared" si="0"/>
        <v>0</v>
      </c>
      <c r="O6" s="320">
        <f t="shared" si="0"/>
        <v>0</v>
      </c>
      <c r="P6" s="898" t="s">
        <v>179</v>
      </c>
      <c r="Q6" s="898"/>
      <c r="R6" s="316">
        <f>SUM(R12,R29,R46,R63,R80,R97,R114,R131,R148,R165,R182,R199,R216,R233,R250,R267,R284,R301,R318,R335,R352,R369,R386,R403,R420,R437,R454,R471,R488,R505)</f>
        <v>0</v>
      </c>
      <c r="S6" s="321">
        <f>SUM(S12,S29,S46,S63,S80,S97,S114,S131,S148,S165,S182,S199,S216,S233,S250,S267,S284,S301,S318,S335,S352,S369,S386,S403,S420,S437,S454,S471,S488,S505)</f>
        <v>0</v>
      </c>
      <c r="U6" s="259"/>
      <c r="W6" s="320">
        <f t="shared" ref="W6:AB6" si="1">W8*W7</f>
        <v>0</v>
      </c>
      <c r="X6" s="316">
        <f t="shared" si="1"/>
        <v>0</v>
      </c>
      <c r="Y6" s="318">
        <f t="shared" si="1"/>
        <v>0</v>
      </c>
      <c r="Z6" s="318">
        <f t="shared" si="1"/>
        <v>0</v>
      </c>
      <c r="AA6" s="319">
        <f t="shared" si="1"/>
        <v>0</v>
      </c>
      <c r="AB6" s="320">
        <f t="shared" si="1"/>
        <v>0</v>
      </c>
      <c r="AC6" s="259"/>
      <c r="AD6" s="320">
        <f t="shared" ref="AD6:AM6" si="2">AD8*AD7</f>
        <v>0</v>
      </c>
      <c r="AE6" s="316">
        <f t="shared" si="2"/>
        <v>0</v>
      </c>
      <c r="AF6" s="318">
        <f t="shared" si="2"/>
        <v>0</v>
      </c>
      <c r="AG6" s="318">
        <f t="shared" si="2"/>
        <v>0</v>
      </c>
      <c r="AH6" s="319">
        <f t="shared" si="2"/>
        <v>0</v>
      </c>
      <c r="AI6" s="320">
        <f t="shared" si="2"/>
        <v>0</v>
      </c>
      <c r="AJ6" s="259"/>
      <c r="AK6" s="322">
        <f t="shared" si="2"/>
        <v>0</v>
      </c>
      <c r="AL6" s="322">
        <f t="shared" si="2"/>
        <v>0</v>
      </c>
      <c r="AM6" s="323">
        <f t="shared" si="2"/>
        <v>0</v>
      </c>
      <c r="AN6" s="321">
        <f>SUM(AN12,AN29,AN46,AN63,AN80,AN97,AN114,AN131,AN148,AN165,AN182,AN199,AN216,AN233,AN250,AN267,AN284,AN301,AN318,AN335,AN352,AN369,AN386,AN403,AN420,AN437,AN454,AN471,AN488,AN505)</f>
        <v>0</v>
      </c>
      <c r="AO6" s="321">
        <f>SUM(AO12,AO29,AO46,AO63,AO80,AO97,AO114,AO131,AO148,AO165,AO182,AO199,AO216,AO233,AO250,AO267,AO284,AO301,AO318,AO335,AO352,AO369,AO386,AO403,AO420,AO437,AO454,AO471,AO488,AO505)</f>
        <v>0</v>
      </c>
      <c r="AP6" s="321">
        <f>SUM(AP12,AP29,AP46,AP63,AP80,AP97,AP114,AP131,AP148,AP165,AP182,AP199,AP216,AP233,AP250,AP267,AP284,AP301,AP318,AP335,AP352,AP369,AP386,AP403,AP420,AP437,AP454,AP471,AP488,AP505)</f>
        <v>0</v>
      </c>
      <c r="AQ6" s="321">
        <f>SUM(AQ12,AQ29,AQ46,AQ63,AQ80,AQ97,AQ114,AQ131,AQ148,AQ165,AQ182,AQ199,AQ216,AQ233,AQ250,AQ267,AQ284,AQ301,AQ318,AQ335,AQ352,AQ369,AQ386,AQ403,AQ420,AQ437,AQ454,AQ471,AQ488,AQ505)</f>
        <v>0</v>
      </c>
      <c r="AR6" s="321">
        <f>SUM(AR12,AR29,AR46,AR63,AR80,AR97,AR114,AR131,AR148,AR165,AR182,AR199,AR216,AR233,AR250,AR267,AR284,AR301,AR318,AR335,AR352,AR369,AR386,AR403,AR420,AR437,AR454,AR471,AR488,AR505)</f>
        <v>0</v>
      </c>
      <c r="AS6" s="259"/>
      <c r="AT6" s="324">
        <f>SUM(AT12,AT29,AT46,AT63,AT80,AT97,AT114,AT131,AT148,AT165,AT182,AT199,AT216,AT233,AT250,AT267,AT284,AT301,AT318,AT335,AT352,AT369,AT386,AT403,AT420,AT437,AT454,AT471,AT488,AT505)</f>
        <v>0</v>
      </c>
      <c r="AU6" s="259"/>
      <c r="BE6" s="105"/>
      <c r="BF6" s="105"/>
      <c r="BG6" s="105"/>
      <c r="BH6" s="105"/>
      <c r="BI6" s="105"/>
      <c r="BJ6" s="105"/>
    </row>
    <row r="7" spans="1:62" ht="19.5" hidden="1" customHeight="1" outlineLevel="1" thickBot="1">
      <c r="B7" s="315"/>
      <c r="C7" s="310"/>
      <c r="D7" s="219"/>
      <c r="E7" s="219"/>
      <c r="F7" s="308"/>
      <c r="G7" s="224"/>
      <c r="H7" s="311"/>
      <c r="I7" s="329">
        <f>Pl*(1+Gewinn)*(1+SicherheitAngebot)</f>
        <v>110</v>
      </c>
      <c r="J7" s="325">
        <f>MKo*(1+Gewinn)*(1+SicherheitAngebot)</f>
        <v>100</v>
      </c>
      <c r="K7" s="326">
        <f>EKo*(1+Gewinn)*(1+SicherheitAngebot)</f>
        <v>92</v>
      </c>
      <c r="L7" s="327">
        <f>Sw*(1+Gewinn)*(1+SicherheitAngebot)</f>
        <v>105</v>
      </c>
      <c r="M7" s="327">
        <f>Inb*(1+Gewinn)*(1+SicherheitAngebot)</f>
        <v>105</v>
      </c>
      <c r="N7" s="328">
        <f>El*(1+Gewinn)*(1+SicherheitAngebot)</f>
        <v>82</v>
      </c>
      <c r="O7" s="329">
        <f>Mo*(1+Gewinn)*(1+SicherheitAngebot)</f>
        <v>82</v>
      </c>
      <c r="P7" s="517" t="s">
        <v>4</v>
      </c>
      <c r="Q7" s="516">
        <f>Gewinn</f>
        <v>0</v>
      </c>
      <c r="R7" s="325">
        <f>TF*(1+Gewinn)*(1+SicherheitAngebot)</f>
        <v>85</v>
      </c>
      <c r="S7" s="330" t="s">
        <v>0</v>
      </c>
      <c r="U7" s="680" t="s">
        <v>198</v>
      </c>
      <c r="W7" s="329">
        <f>Pl*(1+Gewinn)*(1+SicherheitAngebot)</f>
        <v>110</v>
      </c>
      <c r="X7" s="325">
        <f>MKo*(1+Gewinn)*(1+SicherheitAngebot)</f>
        <v>100</v>
      </c>
      <c r="Y7" s="327">
        <f>Inb*(1+Gewinn)*(1+SicherheitAngebot)</f>
        <v>105</v>
      </c>
      <c r="Z7" s="327">
        <f>Inb*(1+Gewinn)*(1+SicherheitAngebot)</f>
        <v>105</v>
      </c>
      <c r="AA7" s="328">
        <f>El*(1+Gewinn)*(1+SicherheitAngebot)</f>
        <v>82</v>
      </c>
      <c r="AB7" s="329">
        <f>Mo*(1+Gewinn)*(1+SicherheitAngebot)</f>
        <v>82</v>
      </c>
      <c r="AC7" s="259"/>
      <c r="AD7" s="329">
        <f>Pl*(1+Gewinn)*(1+SicherheitAngebot)</f>
        <v>110</v>
      </c>
      <c r="AE7" s="325">
        <f>MKo*(1+Gewinn)*(1+SicherheitAngebot)</f>
        <v>100</v>
      </c>
      <c r="AF7" s="327">
        <f>Inb*(1+Gewinn)*(1+SicherheitAngebot)</f>
        <v>105</v>
      </c>
      <c r="AG7" s="327">
        <f>Inb*(1+Gewinn)*(1+SicherheitAngebot)</f>
        <v>105</v>
      </c>
      <c r="AH7" s="328">
        <f>El*(1+Gewinn)*(1+SicherheitAngebot)</f>
        <v>82</v>
      </c>
      <c r="AI7" s="329">
        <f>Mo*(1+Gewinn)*(1+SicherheitAngebot)</f>
        <v>82</v>
      </c>
      <c r="AJ7" s="259"/>
      <c r="AK7" s="331">
        <f>Auslöse*(1+Gewinn)*(1+SicherheitAngebot)</f>
        <v>52</v>
      </c>
      <c r="AL7" s="331">
        <f>Hotel*(1+Gewinn)*(1+SicherheitAngebot)</f>
        <v>100</v>
      </c>
      <c r="AM7" s="332">
        <f>KM_Pauschale*(1+Gewinn)*(1+SicherheitAngebot)</f>
        <v>0.6</v>
      </c>
      <c r="AN7" s="333" t="s">
        <v>21</v>
      </c>
      <c r="AO7" s="333" t="s">
        <v>17</v>
      </c>
      <c r="AP7" s="333" t="s">
        <v>18</v>
      </c>
      <c r="AQ7" s="333" t="s">
        <v>197</v>
      </c>
      <c r="AR7" s="333" t="s">
        <v>20</v>
      </c>
      <c r="AS7" s="259"/>
      <c r="AT7" s="334">
        <f>Zuschläge_IBN</f>
        <v>0.25</v>
      </c>
      <c r="AU7" s="259"/>
      <c r="AV7" s="680" t="s">
        <v>198</v>
      </c>
      <c r="AX7" s="680" t="s">
        <v>198</v>
      </c>
      <c r="AZ7" s="680" t="s">
        <v>198</v>
      </c>
      <c r="BB7" s="680" t="s">
        <v>198</v>
      </c>
      <c r="BD7" s="680" t="s">
        <v>198</v>
      </c>
      <c r="BE7" s="105"/>
      <c r="BF7" s="105"/>
      <c r="BG7" s="105"/>
      <c r="BH7" s="105"/>
      <c r="BI7" s="105"/>
      <c r="BJ7" s="105"/>
    </row>
    <row r="8" spans="1:62" ht="19.5" hidden="1" customHeight="1" outlineLevel="1" thickBot="1">
      <c r="B8" s="315"/>
      <c r="C8" s="310"/>
      <c r="D8" s="219"/>
      <c r="E8" s="219"/>
      <c r="F8" s="308"/>
      <c r="G8" s="224"/>
      <c r="H8" s="311"/>
      <c r="I8" s="650">
        <f t="shared" ref="I8:O8" si="3">SUM(I12,I29,I46,I63,I80,I97,I114,I131,I148,I165,I182,I199,I216,I233,I250,I267,I284,I301,I318,I335,I352,I369,I386,I403,I420,I437,I454,I471,I488,I505)</f>
        <v>0</v>
      </c>
      <c r="J8" s="335">
        <f t="shared" si="3"/>
        <v>0</v>
      </c>
      <c r="K8" s="510">
        <f t="shared" si="3"/>
        <v>0</v>
      </c>
      <c r="L8" s="511">
        <f t="shared" si="3"/>
        <v>0</v>
      </c>
      <c r="M8" s="511">
        <f t="shared" si="3"/>
        <v>0</v>
      </c>
      <c r="N8" s="651">
        <f t="shared" si="3"/>
        <v>0</v>
      </c>
      <c r="O8" s="650">
        <f t="shared" si="3"/>
        <v>0</v>
      </c>
      <c r="P8" s="517" t="s">
        <v>6</v>
      </c>
      <c r="Q8" s="516">
        <f>SicherheitAngebot</f>
        <v>0</v>
      </c>
      <c r="R8" s="652">
        <f>R6/R7</f>
        <v>0</v>
      </c>
      <c r="S8" s="515">
        <f>MGKZ</f>
        <v>0.1</v>
      </c>
      <c r="U8" s="683">
        <f>SUM(U12,U29,U46,U63,U80,U97,U114,U131,U148,U165,U182,U199,U216,U233,U250,U267,U284,U301,U318,U335,U352,U369,U386,U403,U420,U437,U454,U471,U488,U505)</f>
        <v>0</v>
      </c>
      <c r="V8" s="687" t="s">
        <v>230</v>
      </c>
      <c r="W8" s="650">
        <f t="shared" ref="W8:AB8" si="4">SUM(W12,W29,W46,W63,W80,W97,W114,W131,W148,W165,W182,W199,W216,W233,W250,W267,W284,W301,W318,W335,W352,W369,W386,W403,W420,W437,W454,W471,W488,W505)</f>
        <v>0</v>
      </c>
      <c r="X8" s="335">
        <f t="shared" si="4"/>
        <v>0</v>
      </c>
      <c r="Y8" s="651">
        <f t="shared" si="4"/>
        <v>0</v>
      </c>
      <c r="Z8" s="511">
        <f t="shared" si="4"/>
        <v>0</v>
      </c>
      <c r="AA8" s="651">
        <f t="shared" si="4"/>
        <v>0</v>
      </c>
      <c r="AB8" s="650">
        <f t="shared" si="4"/>
        <v>0</v>
      </c>
      <c r="AC8" s="259"/>
      <c r="AD8" s="650">
        <f t="shared" ref="AD8:AM8" si="5">SUM(AD12,AD29,AD46,AD63,AD80,AD97,AD114,AD131,AD148,AD165,AD182,AD199,AD216,AD233,AD250,AD267,AD284,AD301,AD318,AD335,AD352,AD369,AD386,AD403,AD420,AD437,AD454,AD471,AD488,AD505)</f>
        <v>0</v>
      </c>
      <c r="AE8" s="335">
        <f t="shared" si="5"/>
        <v>0</v>
      </c>
      <c r="AF8" s="651">
        <f t="shared" si="5"/>
        <v>0</v>
      </c>
      <c r="AG8" s="511">
        <f t="shared" si="5"/>
        <v>0</v>
      </c>
      <c r="AH8" s="651">
        <f t="shared" si="5"/>
        <v>0</v>
      </c>
      <c r="AI8" s="650">
        <f t="shared" si="5"/>
        <v>0</v>
      </c>
      <c r="AJ8" s="259"/>
      <c r="AK8" s="654">
        <f t="shared" si="5"/>
        <v>0</v>
      </c>
      <c r="AL8" s="654">
        <f t="shared" si="5"/>
        <v>0</v>
      </c>
      <c r="AM8" s="655">
        <f t="shared" si="5"/>
        <v>0</v>
      </c>
      <c r="AN8" s="336"/>
      <c r="AO8" s="336"/>
      <c r="AP8" s="336"/>
      <c r="AQ8" s="336"/>
      <c r="AR8" s="336"/>
      <c r="AS8" s="259"/>
      <c r="AT8" s="337"/>
      <c r="AU8" s="259"/>
      <c r="AV8" s="488">
        <f>SUM(AV12,AV29,AV46,AV63,AV80,AV97,AV114,AV131,AV148,AV165,AV182,AV199,AV216,AV233,AV250,AV267,AV284,AV301,AV318,AV335,AV352,AV369,AV386,AV403,AV420,AV437,AV454,AV471,AV488,AV505)</f>
        <v>0</v>
      </c>
      <c r="AW8" s="686" t="s">
        <v>231</v>
      </c>
      <c r="AX8" s="682">
        <f>SUM(AX12,AX29,AX46,AX63,AX80,AX97,AX114,AX131,AX148,AX165,AX182,AX199,AX216,AX233,AX250,AX267,AX284,AX301,AX318,AX335,AX352,AX369,AX386,AX403,AX420,AX437,AX454,AX471,AX488,AX505)</f>
        <v>0</v>
      </c>
      <c r="AZ8" s="489">
        <f>SUM(AZ12,AZ29,AZ46,AZ63,AZ80,AZ97,AZ114,AZ131,AZ148,AZ165,AZ182,AZ199,AZ216,AZ233,AZ250,AZ267,AZ284,AZ301,AZ318,AZ335,AZ352,AZ369,AZ386,AZ403,AZ420,AZ437,AZ454,AZ471,AZ488,AZ505)</f>
        <v>0</v>
      </c>
      <c r="BA8" s="686" t="s">
        <v>230</v>
      </c>
      <c r="BB8" s="489">
        <f>SUM(BB12,BB29,BB46,BB63,BB80,BB97,BB114,BB131,BB148,BB165,BB182,BB199,BB216,BB233,BB250,BB267,BB284,BB301,BB318,BB335,BB352,BB369,BB386,BB403,BB420,BB437,BB454,BB471,BB488,BB505)</f>
        <v>0</v>
      </c>
      <c r="BC8" s="686" t="s">
        <v>231</v>
      </c>
      <c r="BD8" s="489">
        <f>SUM(BD12,BD29,BD46,BD63,BD80,BD97,BD114,BD131,BD148,BD165,BD182,BD199,BD216,BD233,BD250,BD267,BD284,BD301,BD318,BD335,BD352,BD369,BD386,BD403,BD420,BD437,BD454,BD471,BD488,BD505)</f>
        <v>0</v>
      </c>
      <c r="BE8" s="105"/>
      <c r="BF8" s="105"/>
      <c r="BG8" s="105"/>
      <c r="BH8" s="105"/>
      <c r="BI8" s="105"/>
      <c r="BJ8" s="105"/>
    </row>
    <row r="9" spans="1:62" ht="4.9000000000000004" hidden="1" customHeight="1" outlineLevel="1" thickBot="1">
      <c r="A9" s="5"/>
      <c r="B9" s="7"/>
      <c r="C9" s="312"/>
      <c r="D9" s="312"/>
      <c r="E9" s="312"/>
      <c r="F9" s="313"/>
      <c r="G9" s="313"/>
      <c r="H9" s="314"/>
      <c r="I9" s="339"/>
      <c r="J9" s="338"/>
      <c r="K9" s="338"/>
      <c r="L9" s="338"/>
      <c r="M9" s="338"/>
      <c r="N9" s="338"/>
      <c r="O9" s="339"/>
      <c r="P9" s="340"/>
      <c r="Q9" s="340"/>
      <c r="R9" s="340"/>
      <c r="S9" s="341"/>
      <c r="U9" s="259"/>
      <c r="W9" s="303"/>
      <c r="X9" s="303"/>
      <c r="Y9" s="303"/>
      <c r="Z9" s="303"/>
      <c r="AA9" s="303"/>
      <c r="AB9" s="303"/>
      <c r="AC9" s="259"/>
      <c r="AD9" s="303"/>
      <c r="AE9" s="303"/>
      <c r="AF9" s="303"/>
      <c r="AG9" s="303"/>
      <c r="AH9" s="303"/>
      <c r="AI9" s="303"/>
      <c r="AJ9" s="259"/>
      <c r="AK9" s="259"/>
      <c r="AL9" s="259"/>
      <c r="AM9" s="259"/>
      <c r="AN9" s="342"/>
      <c r="AO9" s="259"/>
      <c r="AP9" s="259"/>
      <c r="AQ9" s="259"/>
      <c r="AR9" s="259"/>
      <c r="AS9" s="259"/>
      <c r="AT9" s="259"/>
      <c r="AU9" s="259"/>
      <c r="BE9" s="105"/>
      <c r="BF9" s="105"/>
      <c r="BG9" s="105"/>
      <c r="BH9" s="105"/>
      <c r="BI9" s="105"/>
      <c r="BJ9" s="105"/>
    </row>
    <row r="10" spans="1:62" ht="20.100000000000001" customHeight="1" collapsed="1" thickBot="1">
      <c r="B10" s="9" t="s">
        <v>7</v>
      </c>
      <c r="C10" s="884" t="s">
        <v>11</v>
      </c>
      <c r="D10" s="885"/>
      <c r="E10" s="885"/>
      <c r="F10" s="886"/>
      <c r="G10" s="204" t="s">
        <v>2</v>
      </c>
      <c r="H10" s="205" t="s">
        <v>12</v>
      </c>
      <c r="I10" s="556" t="s">
        <v>29</v>
      </c>
      <c r="J10" s="557" t="s">
        <v>104</v>
      </c>
      <c r="K10" s="558" t="s">
        <v>105</v>
      </c>
      <c r="L10" s="559" t="s">
        <v>150</v>
      </c>
      <c r="M10" s="559" t="s">
        <v>106</v>
      </c>
      <c r="N10" s="558" t="s">
        <v>103</v>
      </c>
      <c r="O10" s="556" t="s">
        <v>107</v>
      </c>
      <c r="P10" s="557" t="s">
        <v>157</v>
      </c>
      <c r="Q10" s="560" t="s">
        <v>156</v>
      </c>
      <c r="R10" s="561" t="s">
        <v>102</v>
      </c>
      <c r="S10" s="562" t="s">
        <v>131</v>
      </c>
      <c r="T10" s="266"/>
      <c r="U10" s="518" t="s">
        <v>5</v>
      </c>
      <c r="V10" s="266"/>
      <c r="W10" s="267" t="s">
        <v>29</v>
      </c>
      <c r="X10" s="268" t="s">
        <v>217</v>
      </c>
      <c r="Y10" s="269" t="s">
        <v>105</v>
      </c>
      <c r="Z10" s="270" t="s">
        <v>106</v>
      </c>
      <c r="AA10" s="269" t="s">
        <v>103</v>
      </c>
      <c r="AB10" s="267" t="s">
        <v>107</v>
      </c>
      <c r="AC10" s="259"/>
      <c r="AD10" s="267" t="s">
        <v>29</v>
      </c>
      <c r="AE10" s="268" t="s">
        <v>217</v>
      </c>
      <c r="AF10" s="269" t="s">
        <v>105</v>
      </c>
      <c r="AG10" s="270" t="s">
        <v>106</v>
      </c>
      <c r="AH10" s="269" t="s">
        <v>103</v>
      </c>
      <c r="AI10" s="267" t="s">
        <v>107</v>
      </c>
      <c r="AJ10" s="259"/>
      <c r="AK10" s="271" t="s">
        <v>15</v>
      </c>
      <c r="AL10" s="271" t="s">
        <v>181</v>
      </c>
      <c r="AM10" s="271" t="s">
        <v>189</v>
      </c>
      <c r="AN10" s="271" t="s">
        <v>188</v>
      </c>
      <c r="AO10" s="271" t="s">
        <v>17</v>
      </c>
      <c r="AP10" s="271" t="s">
        <v>18</v>
      </c>
      <c r="AQ10" s="271" t="s">
        <v>190</v>
      </c>
      <c r="AR10" s="271" t="s">
        <v>20</v>
      </c>
      <c r="AS10" s="259"/>
      <c r="AT10" s="260" t="s">
        <v>183</v>
      </c>
      <c r="AU10" s="259"/>
      <c r="AV10" s="485" t="s">
        <v>240</v>
      </c>
      <c r="AX10" s="684" t="s">
        <v>241</v>
      </c>
      <c r="AZ10" s="531" t="s">
        <v>243</v>
      </c>
      <c r="BB10" s="531" t="s">
        <v>244</v>
      </c>
      <c r="BD10" s="531" t="s">
        <v>242</v>
      </c>
      <c r="BE10" s="105"/>
      <c r="BF10" s="105"/>
      <c r="BG10" s="105"/>
      <c r="BH10" s="105"/>
      <c r="BI10" s="105"/>
      <c r="BJ10" s="105"/>
    </row>
    <row r="11" spans="1:62" ht="3" customHeight="1">
      <c r="B11" s="272"/>
      <c r="C11" s="273"/>
      <c r="D11" s="274"/>
      <c r="E11" s="274"/>
      <c r="F11" s="275"/>
      <c r="G11" s="273"/>
      <c r="H11" s="276"/>
      <c r="I11" s="261"/>
      <c r="J11" s="261"/>
      <c r="K11" s="261"/>
      <c r="L11" s="261"/>
      <c r="M11" s="261"/>
      <c r="N11" s="261"/>
      <c r="O11" s="261"/>
      <c r="P11" s="261"/>
      <c r="Q11" s="273"/>
      <c r="R11" s="277"/>
      <c r="S11" s="261"/>
      <c r="U11" s="261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61"/>
      <c r="AX11" s="261"/>
      <c r="AZ11" s="261"/>
      <c r="BB11" s="261"/>
      <c r="BD11" s="261"/>
      <c r="BE11" s="105"/>
      <c r="BF11" s="105"/>
      <c r="BG11" s="105"/>
      <c r="BH11" s="105"/>
      <c r="BI11" s="105"/>
      <c r="BJ11" s="105"/>
    </row>
    <row r="12" spans="1:62" ht="20.100000000000001" customHeight="1" collapsed="1">
      <c r="B12" s="179">
        <v>1</v>
      </c>
      <c r="C12" s="916"/>
      <c r="D12" s="917"/>
      <c r="E12" s="917"/>
      <c r="F12" s="918"/>
      <c r="G12" s="429"/>
      <c r="H12" s="206">
        <v>1</v>
      </c>
      <c r="I12" s="642">
        <f t="shared" ref="I12" si="6">$H12*SUM(I13:I27)</f>
        <v>0</v>
      </c>
      <c r="J12" s="643">
        <f t="shared" ref="J12:Q12" si="7">$H12*SUM(J13:J27)</f>
        <v>0</v>
      </c>
      <c r="K12" s="644">
        <f t="shared" si="7"/>
        <v>0</v>
      </c>
      <c r="L12" s="645">
        <f t="shared" si="7"/>
        <v>0</v>
      </c>
      <c r="M12" s="645">
        <f t="shared" si="7"/>
        <v>0</v>
      </c>
      <c r="N12" s="644">
        <f t="shared" si="7"/>
        <v>0</v>
      </c>
      <c r="O12" s="642">
        <f t="shared" si="7"/>
        <v>0</v>
      </c>
      <c r="P12" s="209">
        <f t="shared" si="7"/>
        <v>0</v>
      </c>
      <c r="Q12" s="210">
        <f t="shared" si="7"/>
        <v>0</v>
      </c>
      <c r="R12" s="136">
        <f t="shared" ref="R12:R27" si="8">P12*(1+Gewinn)*(1+SicherheitAngebot)</f>
        <v>0</v>
      </c>
      <c r="S12" s="137">
        <f t="shared" ref="S12:S27" si="9">Q12*(1+MGKZ)*(1+Gewinn)*(1+SicherheitAngebot)</f>
        <v>0</v>
      </c>
      <c r="U12" s="10">
        <f>I12*$I$7+J12*$J$7+K12*$K$7+L12*$L$7+M12*$M$7+N12*$N$7+O12*$O$7+R12+S12</f>
        <v>0</v>
      </c>
      <c r="W12" s="646">
        <f t="shared" ref="W12:AB12" si="10">$H12*SUM(W13:W27)</f>
        <v>0</v>
      </c>
      <c r="X12" s="647">
        <f t="shared" si="10"/>
        <v>0</v>
      </c>
      <c r="Y12" s="648">
        <f t="shared" si="10"/>
        <v>0</v>
      </c>
      <c r="Z12" s="649">
        <f t="shared" si="10"/>
        <v>0</v>
      </c>
      <c r="AA12" s="648">
        <f t="shared" si="10"/>
        <v>0</v>
      </c>
      <c r="AB12" s="646">
        <f t="shared" si="10"/>
        <v>0</v>
      </c>
      <c r="AC12" s="258"/>
      <c r="AD12" s="646">
        <f t="shared" ref="AD12:AM12" si="11">$H12*SUM(AD13:AD27)</f>
        <v>0</v>
      </c>
      <c r="AE12" s="647">
        <f t="shared" si="11"/>
        <v>0</v>
      </c>
      <c r="AF12" s="648">
        <f t="shared" si="11"/>
        <v>0</v>
      </c>
      <c r="AG12" s="649">
        <f t="shared" si="11"/>
        <v>0</v>
      </c>
      <c r="AH12" s="648">
        <f t="shared" si="11"/>
        <v>0</v>
      </c>
      <c r="AI12" s="646">
        <f t="shared" si="11"/>
        <v>0</v>
      </c>
      <c r="AJ12" s="258"/>
      <c r="AK12" s="653">
        <f t="shared" si="11"/>
        <v>0</v>
      </c>
      <c r="AL12" s="653">
        <f t="shared" si="11"/>
        <v>0</v>
      </c>
      <c r="AM12" s="653">
        <f t="shared" si="11"/>
        <v>0</v>
      </c>
      <c r="AN12" s="227">
        <f>$H12*SUM(AN13:AN27)*(1+Gewinn)*(1+SicherheitAngebot)</f>
        <v>0</v>
      </c>
      <c r="AO12" s="227">
        <f>$H12*SUM(AO13:AO27)*(1+Gewinn)*(1+SicherheitAngebot)</f>
        <v>0</v>
      </c>
      <c r="AP12" s="227">
        <f>$H12*SUM(AP13:AP27)*(1+Gewinn)*(1+SicherheitAngebot)</f>
        <v>0</v>
      </c>
      <c r="AQ12" s="227">
        <f>$H12*SUM(AQ13:AQ27)*(1+Gewinn)*(1+SicherheitAngebot)</f>
        <v>0</v>
      </c>
      <c r="AR12" s="227">
        <f>$H12*SUM(AR13:AR27)*(1+Gewinn)*(1+SicherheitAngebot)</f>
        <v>0</v>
      </c>
      <c r="AS12" s="262"/>
      <c r="AT12" s="263">
        <f t="shared" ref="AT12:AT44" si="12">((W12+AD12)*$W$7+(X12+AE12)*$X$7+(Y12+Z12+AF12+AG12)*$Z$7+(AA12+AH12)*$AA$7+(AB12+AI12)*$AB$7)*Zuschläge_IBN</f>
        <v>0</v>
      </c>
      <c r="AU12" s="259"/>
      <c r="AV12" s="491">
        <f>AK12*$AK$7+AL12*$AL$7+AM12*$AM$7+SUM(AN12:AR12)+AT12/Zuschläge_IBN+AT12</f>
        <v>0</v>
      </c>
      <c r="AX12" s="685">
        <f>U12+AV12</f>
        <v>0</v>
      </c>
      <c r="AZ12" s="490">
        <f>IF(H12&gt;0,U12/(1+SicherheitAngebot)*(1+Sicherheit),0)</f>
        <v>0</v>
      </c>
      <c r="BB12" s="490">
        <f>IF(H12&gt;0,AV12/(1+SicherheitAngebot)*(1+Sicherheit),0)</f>
        <v>0</v>
      </c>
      <c r="BD12" s="490">
        <f>AZ12+BB12</f>
        <v>0</v>
      </c>
      <c r="BE12" s="105"/>
      <c r="BF12" s="105"/>
      <c r="BG12" s="105"/>
      <c r="BH12" s="105"/>
      <c r="BI12" s="105"/>
      <c r="BJ12" s="105"/>
    </row>
    <row r="13" spans="1:62" ht="18" hidden="1" customHeight="1" outlineLevel="1">
      <c r="B13" s="99"/>
      <c r="C13" s="908"/>
      <c r="D13" s="909"/>
      <c r="E13" s="909"/>
      <c r="F13" s="910"/>
      <c r="G13" s="890"/>
      <c r="H13" s="901"/>
      <c r="I13" s="152"/>
      <c r="J13" s="152"/>
      <c r="K13" s="152"/>
      <c r="L13" s="152"/>
      <c r="M13" s="152"/>
      <c r="N13" s="152"/>
      <c r="O13" s="152"/>
      <c r="P13" s="153"/>
      <c r="Q13" s="153"/>
      <c r="R13" s="156">
        <f t="shared" si="8"/>
        <v>0</v>
      </c>
      <c r="S13" s="156">
        <f t="shared" si="9"/>
        <v>0</v>
      </c>
      <c r="U13" s="157">
        <f>I13*$I$7+J13*$J$7+K13*$K$7+L13*$L$7+M13*$M$7+N13*$N$7+O13*$O$7+R13+S13</f>
        <v>0</v>
      </c>
      <c r="W13" s="152"/>
      <c r="X13" s="152"/>
      <c r="Y13" s="152"/>
      <c r="Z13" s="152"/>
      <c r="AA13" s="152"/>
      <c r="AB13" s="152"/>
      <c r="AC13" s="347"/>
      <c r="AD13" s="152"/>
      <c r="AE13" s="152"/>
      <c r="AF13" s="152"/>
      <c r="AG13" s="152"/>
      <c r="AH13" s="152"/>
      <c r="AI13" s="152"/>
      <c r="AJ13" s="347"/>
      <c r="AK13" s="152"/>
      <c r="AL13" s="152"/>
      <c r="AM13" s="619"/>
      <c r="AN13" s="228"/>
      <c r="AO13" s="228"/>
      <c r="AP13" s="228"/>
      <c r="AQ13" s="228"/>
      <c r="AR13" s="228"/>
      <c r="AS13" s="348"/>
      <c r="AT13" s="264">
        <f t="shared" si="12"/>
        <v>0</v>
      </c>
      <c r="AU13" s="259"/>
      <c r="AV13" s="265">
        <f t="shared" ref="AV13:AV27" si="13">AK13*$AK$7+AL13*$AL$7+AM13*$AM$7+SUM(AN13:AR13)*(1+Gewinn)*(1+SicherheitAngebot)+AT13/Zuschläge_IBN+AT13</f>
        <v>0</v>
      </c>
      <c r="AX13" s="265">
        <f>U13+AV13</f>
        <v>0</v>
      </c>
      <c r="AZ13" s="492">
        <f t="shared" ref="AZ13:AZ27" si="14">U13/(1+SicherheitAngebot)*(1+Sicherheit)</f>
        <v>0</v>
      </c>
      <c r="BB13" s="492">
        <f t="shared" ref="BB13:BB27" si="15">AV13/(1+SicherheitAngebot)*(1+Sicherheit)</f>
        <v>0</v>
      </c>
      <c r="BD13" s="265">
        <f>AZ13+BB13</f>
        <v>0</v>
      </c>
      <c r="BE13" s="105"/>
      <c r="BF13" s="105"/>
      <c r="BG13" s="105"/>
      <c r="BH13" s="105"/>
      <c r="BI13" s="105"/>
      <c r="BJ13" s="105"/>
    </row>
    <row r="14" spans="1:62" ht="18" hidden="1" customHeight="1" outlineLevel="1">
      <c r="B14" s="100"/>
      <c r="C14" s="908"/>
      <c r="D14" s="909"/>
      <c r="E14" s="909"/>
      <c r="F14" s="910"/>
      <c r="G14" s="890"/>
      <c r="H14" s="891"/>
      <c r="I14" s="152"/>
      <c r="J14" s="152"/>
      <c r="K14" s="152"/>
      <c r="L14" s="152"/>
      <c r="M14" s="152"/>
      <c r="N14" s="152"/>
      <c r="O14" s="152"/>
      <c r="P14" s="153"/>
      <c r="Q14" s="153"/>
      <c r="R14" s="156">
        <f t="shared" si="8"/>
        <v>0</v>
      </c>
      <c r="S14" s="156">
        <f t="shared" si="9"/>
        <v>0</v>
      </c>
      <c r="U14" s="157">
        <f t="shared" ref="U14:U27" si="16">I14*$I$7+J14*$J$7+K14*$K$7+L14*$L$7+M14*$M$7+N14*$N$7+O14*$O$7+R14+S14</f>
        <v>0</v>
      </c>
      <c r="W14" s="152"/>
      <c r="X14" s="152"/>
      <c r="Y14" s="152"/>
      <c r="Z14" s="152"/>
      <c r="AA14" s="152"/>
      <c r="AB14" s="152"/>
      <c r="AC14" s="347"/>
      <c r="AD14" s="152"/>
      <c r="AE14" s="152"/>
      <c r="AF14" s="152"/>
      <c r="AG14" s="152"/>
      <c r="AH14" s="152"/>
      <c r="AI14" s="152"/>
      <c r="AJ14" s="347"/>
      <c r="AK14" s="152"/>
      <c r="AL14" s="152"/>
      <c r="AM14" s="619"/>
      <c r="AN14" s="228"/>
      <c r="AO14" s="228"/>
      <c r="AP14" s="228"/>
      <c r="AQ14" s="228"/>
      <c r="AR14" s="228"/>
      <c r="AS14" s="348"/>
      <c r="AT14" s="264">
        <f t="shared" si="12"/>
        <v>0</v>
      </c>
      <c r="AU14" s="259"/>
      <c r="AV14" s="265">
        <f t="shared" si="13"/>
        <v>0</v>
      </c>
      <c r="AX14" s="265">
        <f t="shared" ref="AX14:AX27" si="17">U14+AV14</f>
        <v>0</v>
      </c>
      <c r="AZ14" s="492">
        <f t="shared" si="14"/>
        <v>0</v>
      </c>
      <c r="BB14" s="492">
        <f t="shared" si="15"/>
        <v>0</v>
      </c>
      <c r="BD14" s="265">
        <f t="shared" ref="BD14:BD27" si="18">AZ14+BB14</f>
        <v>0</v>
      </c>
      <c r="BE14" s="105"/>
      <c r="BF14" s="105"/>
      <c r="BG14" s="105"/>
      <c r="BH14" s="105"/>
      <c r="BI14" s="105"/>
      <c r="BJ14" s="105"/>
    </row>
    <row r="15" spans="1:62" ht="18" hidden="1" customHeight="1" outlineLevel="1">
      <c r="B15" s="100"/>
      <c r="C15" s="908"/>
      <c r="D15" s="909"/>
      <c r="E15" s="909"/>
      <c r="F15" s="910"/>
      <c r="G15" s="890"/>
      <c r="H15" s="891"/>
      <c r="I15" s="152"/>
      <c r="J15" s="152"/>
      <c r="K15" s="152"/>
      <c r="L15" s="152"/>
      <c r="M15" s="152"/>
      <c r="N15" s="152"/>
      <c r="O15" s="152"/>
      <c r="P15" s="153"/>
      <c r="Q15" s="153"/>
      <c r="R15" s="156">
        <f t="shared" si="8"/>
        <v>0</v>
      </c>
      <c r="S15" s="156">
        <f t="shared" si="9"/>
        <v>0</v>
      </c>
      <c r="U15" s="157">
        <f t="shared" si="16"/>
        <v>0</v>
      </c>
      <c r="W15" s="152"/>
      <c r="X15" s="152"/>
      <c r="Y15" s="152"/>
      <c r="Z15" s="152"/>
      <c r="AA15" s="152"/>
      <c r="AB15" s="152"/>
      <c r="AC15" s="347"/>
      <c r="AD15" s="152"/>
      <c r="AE15" s="152"/>
      <c r="AF15" s="152"/>
      <c r="AG15" s="152"/>
      <c r="AH15" s="152"/>
      <c r="AI15" s="152"/>
      <c r="AJ15" s="347"/>
      <c r="AK15" s="152"/>
      <c r="AL15" s="152"/>
      <c r="AM15" s="619"/>
      <c r="AN15" s="228"/>
      <c r="AO15" s="228"/>
      <c r="AP15" s="228"/>
      <c r="AQ15" s="228"/>
      <c r="AR15" s="228"/>
      <c r="AS15" s="348"/>
      <c r="AT15" s="264">
        <f t="shared" si="12"/>
        <v>0</v>
      </c>
      <c r="AU15" s="259"/>
      <c r="AV15" s="265">
        <f t="shared" si="13"/>
        <v>0</v>
      </c>
      <c r="AX15" s="265">
        <f t="shared" si="17"/>
        <v>0</v>
      </c>
      <c r="AZ15" s="492">
        <f t="shared" si="14"/>
        <v>0</v>
      </c>
      <c r="BB15" s="492">
        <f t="shared" si="15"/>
        <v>0</v>
      </c>
      <c r="BD15" s="265">
        <f t="shared" si="18"/>
        <v>0</v>
      </c>
      <c r="BE15" s="105"/>
      <c r="BF15" s="105"/>
      <c r="BG15" s="105"/>
      <c r="BH15" s="105"/>
      <c r="BI15" s="105"/>
      <c r="BJ15" s="105"/>
    </row>
    <row r="16" spans="1:62" ht="18" hidden="1" customHeight="1" outlineLevel="1">
      <c r="B16" s="100"/>
      <c r="C16" s="908"/>
      <c r="D16" s="909"/>
      <c r="E16" s="909"/>
      <c r="F16" s="910"/>
      <c r="G16" s="890"/>
      <c r="H16" s="891"/>
      <c r="I16" s="152"/>
      <c r="J16" s="152"/>
      <c r="K16" s="152"/>
      <c r="L16" s="152"/>
      <c r="M16" s="152"/>
      <c r="N16" s="152"/>
      <c r="O16" s="152"/>
      <c r="P16" s="153"/>
      <c r="Q16" s="153"/>
      <c r="R16" s="156">
        <f t="shared" si="8"/>
        <v>0</v>
      </c>
      <c r="S16" s="156">
        <f t="shared" si="9"/>
        <v>0</v>
      </c>
      <c r="U16" s="157">
        <f t="shared" si="16"/>
        <v>0</v>
      </c>
      <c r="W16" s="152"/>
      <c r="X16" s="152"/>
      <c r="Y16" s="152"/>
      <c r="Z16" s="152"/>
      <c r="AA16" s="152"/>
      <c r="AB16" s="152"/>
      <c r="AC16" s="347"/>
      <c r="AD16" s="152"/>
      <c r="AE16" s="152"/>
      <c r="AF16" s="152"/>
      <c r="AG16" s="152"/>
      <c r="AH16" s="152"/>
      <c r="AI16" s="152"/>
      <c r="AJ16" s="347"/>
      <c r="AK16" s="152"/>
      <c r="AL16" s="152"/>
      <c r="AM16" s="619"/>
      <c r="AN16" s="228"/>
      <c r="AO16" s="228"/>
      <c r="AP16" s="228"/>
      <c r="AQ16" s="228"/>
      <c r="AR16" s="228"/>
      <c r="AS16" s="348"/>
      <c r="AT16" s="264">
        <f t="shared" si="12"/>
        <v>0</v>
      </c>
      <c r="AU16" s="259"/>
      <c r="AV16" s="265">
        <f t="shared" si="13"/>
        <v>0</v>
      </c>
      <c r="AX16" s="265">
        <f t="shared" si="17"/>
        <v>0</v>
      </c>
      <c r="AZ16" s="492">
        <f t="shared" si="14"/>
        <v>0</v>
      </c>
      <c r="BB16" s="492">
        <f t="shared" si="15"/>
        <v>0</v>
      </c>
      <c r="BD16" s="265">
        <f t="shared" si="18"/>
        <v>0</v>
      </c>
      <c r="BE16" s="105"/>
      <c r="BF16" s="105"/>
      <c r="BG16" s="105"/>
      <c r="BH16" s="105"/>
      <c r="BI16" s="105"/>
      <c r="BJ16" s="105"/>
    </row>
    <row r="17" spans="2:62" ht="18" hidden="1" customHeight="1" outlineLevel="1">
      <c r="B17" s="100"/>
      <c r="C17" s="908"/>
      <c r="D17" s="909"/>
      <c r="E17" s="909"/>
      <c r="F17" s="910"/>
      <c r="G17" s="890"/>
      <c r="H17" s="891"/>
      <c r="I17" s="152"/>
      <c r="J17" s="152"/>
      <c r="K17" s="152"/>
      <c r="L17" s="152"/>
      <c r="M17" s="152"/>
      <c r="N17" s="152"/>
      <c r="O17" s="152"/>
      <c r="P17" s="153"/>
      <c r="Q17" s="153"/>
      <c r="R17" s="156">
        <f t="shared" si="8"/>
        <v>0</v>
      </c>
      <c r="S17" s="156">
        <f t="shared" si="9"/>
        <v>0</v>
      </c>
      <c r="U17" s="157">
        <f t="shared" si="16"/>
        <v>0</v>
      </c>
      <c r="W17" s="152"/>
      <c r="X17" s="152"/>
      <c r="Y17" s="152"/>
      <c r="Z17" s="152"/>
      <c r="AA17" s="152"/>
      <c r="AB17" s="152"/>
      <c r="AC17" s="347"/>
      <c r="AD17" s="152"/>
      <c r="AE17" s="152"/>
      <c r="AF17" s="152"/>
      <c r="AG17" s="152"/>
      <c r="AH17" s="152"/>
      <c r="AI17" s="152"/>
      <c r="AJ17" s="347"/>
      <c r="AK17" s="152"/>
      <c r="AL17" s="152"/>
      <c r="AM17" s="619"/>
      <c r="AN17" s="228"/>
      <c r="AO17" s="228"/>
      <c r="AP17" s="228"/>
      <c r="AQ17" s="228"/>
      <c r="AR17" s="228"/>
      <c r="AS17" s="348"/>
      <c r="AT17" s="264">
        <f t="shared" si="12"/>
        <v>0</v>
      </c>
      <c r="AU17" s="259"/>
      <c r="AV17" s="265">
        <f t="shared" si="13"/>
        <v>0</v>
      </c>
      <c r="AX17" s="265">
        <f t="shared" si="17"/>
        <v>0</v>
      </c>
      <c r="AZ17" s="492">
        <f t="shared" si="14"/>
        <v>0</v>
      </c>
      <c r="BB17" s="492">
        <f t="shared" si="15"/>
        <v>0</v>
      </c>
      <c r="BD17" s="265">
        <f t="shared" si="18"/>
        <v>0</v>
      </c>
      <c r="BE17" s="105"/>
      <c r="BF17" s="105"/>
      <c r="BG17" s="105"/>
      <c r="BH17" s="105"/>
      <c r="BI17" s="105"/>
      <c r="BJ17" s="105"/>
    </row>
    <row r="18" spans="2:62" ht="18" hidden="1" customHeight="1" outlineLevel="1">
      <c r="B18" s="100"/>
      <c r="C18" s="908"/>
      <c r="D18" s="909"/>
      <c r="E18" s="909"/>
      <c r="F18" s="910"/>
      <c r="G18" s="890"/>
      <c r="H18" s="891"/>
      <c r="I18" s="152"/>
      <c r="J18" s="152"/>
      <c r="K18" s="152"/>
      <c r="L18" s="152"/>
      <c r="M18" s="152"/>
      <c r="N18" s="152"/>
      <c r="O18" s="152"/>
      <c r="P18" s="153"/>
      <c r="Q18" s="153"/>
      <c r="R18" s="156">
        <f t="shared" si="8"/>
        <v>0</v>
      </c>
      <c r="S18" s="156">
        <f t="shared" si="9"/>
        <v>0</v>
      </c>
      <c r="U18" s="157">
        <f t="shared" si="16"/>
        <v>0</v>
      </c>
      <c r="W18" s="152"/>
      <c r="X18" s="152"/>
      <c r="Y18" s="152"/>
      <c r="Z18" s="152"/>
      <c r="AA18" s="152"/>
      <c r="AB18" s="152"/>
      <c r="AC18" s="347"/>
      <c r="AD18" s="152"/>
      <c r="AE18" s="152"/>
      <c r="AF18" s="152"/>
      <c r="AG18" s="152"/>
      <c r="AH18" s="152"/>
      <c r="AI18" s="152"/>
      <c r="AJ18" s="347"/>
      <c r="AK18" s="152"/>
      <c r="AL18" s="152"/>
      <c r="AM18" s="619"/>
      <c r="AN18" s="228"/>
      <c r="AO18" s="228"/>
      <c r="AP18" s="228"/>
      <c r="AQ18" s="228"/>
      <c r="AR18" s="228"/>
      <c r="AS18" s="348"/>
      <c r="AT18" s="264">
        <f t="shared" si="12"/>
        <v>0</v>
      </c>
      <c r="AU18" s="259"/>
      <c r="AV18" s="265">
        <f t="shared" si="13"/>
        <v>0</v>
      </c>
      <c r="AX18" s="265">
        <f t="shared" si="17"/>
        <v>0</v>
      </c>
      <c r="AZ18" s="492">
        <f t="shared" si="14"/>
        <v>0</v>
      </c>
      <c r="BB18" s="492">
        <f t="shared" si="15"/>
        <v>0</v>
      </c>
      <c r="BD18" s="265">
        <f t="shared" si="18"/>
        <v>0</v>
      </c>
      <c r="BE18" s="105"/>
      <c r="BF18" s="105"/>
      <c r="BG18" s="105"/>
      <c r="BH18" s="105"/>
      <c r="BI18" s="105"/>
      <c r="BJ18" s="105"/>
    </row>
    <row r="19" spans="2:62" ht="18" hidden="1" customHeight="1" outlineLevel="1">
      <c r="B19" s="100"/>
      <c r="C19" s="908"/>
      <c r="D19" s="909"/>
      <c r="E19" s="909"/>
      <c r="F19" s="910"/>
      <c r="G19" s="890"/>
      <c r="H19" s="891"/>
      <c r="I19" s="152"/>
      <c r="J19" s="152"/>
      <c r="K19" s="152"/>
      <c r="L19" s="152"/>
      <c r="M19" s="152"/>
      <c r="N19" s="152"/>
      <c r="O19" s="152"/>
      <c r="P19" s="153"/>
      <c r="Q19" s="153"/>
      <c r="R19" s="156">
        <f t="shared" si="8"/>
        <v>0</v>
      </c>
      <c r="S19" s="156">
        <f t="shared" si="9"/>
        <v>0</v>
      </c>
      <c r="U19" s="157">
        <f t="shared" si="16"/>
        <v>0</v>
      </c>
      <c r="W19" s="152"/>
      <c r="X19" s="152"/>
      <c r="Y19" s="152"/>
      <c r="Z19" s="152"/>
      <c r="AA19" s="152"/>
      <c r="AB19" s="152"/>
      <c r="AC19" s="347"/>
      <c r="AD19" s="152"/>
      <c r="AE19" s="152"/>
      <c r="AF19" s="152"/>
      <c r="AG19" s="152"/>
      <c r="AH19" s="152"/>
      <c r="AI19" s="152"/>
      <c r="AJ19" s="347"/>
      <c r="AK19" s="152"/>
      <c r="AL19" s="152"/>
      <c r="AM19" s="619"/>
      <c r="AN19" s="228"/>
      <c r="AO19" s="228"/>
      <c r="AP19" s="228"/>
      <c r="AQ19" s="228"/>
      <c r="AR19" s="228"/>
      <c r="AS19" s="348"/>
      <c r="AT19" s="264">
        <f t="shared" si="12"/>
        <v>0</v>
      </c>
      <c r="AU19" s="259"/>
      <c r="AV19" s="265">
        <f t="shared" si="13"/>
        <v>0</v>
      </c>
      <c r="AX19" s="265">
        <f t="shared" si="17"/>
        <v>0</v>
      </c>
      <c r="AZ19" s="492">
        <f t="shared" si="14"/>
        <v>0</v>
      </c>
      <c r="BB19" s="492">
        <f t="shared" si="15"/>
        <v>0</v>
      </c>
      <c r="BD19" s="265">
        <f t="shared" si="18"/>
        <v>0</v>
      </c>
      <c r="BE19" s="105"/>
      <c r="BF19" s="105"/>
      <c r="BG19" s="105"/>
      <c r="BH19" s="105"/>
      <c r="BI19" s="105"/>
      <c r="BJ19" s="105"/>
    </row>
    <row r="20" spans="2:62" ht="18" hidden="1" customHeight="1" outlineLevel="1">
      <c r="B20" s="100"/>
      <c r="C20" s="908"/>
      <c r="D20" s="909"/>
      <c r="E20" s="909"/>
      <c r="F20" s="910"/>
      <c r="G20" s="890"/>
      <c r="H20" s="891"/>
      <c r="I20" s="152"/>
      <c r="J20" s="152"/>
      <c r="K20" s="152"/>
      <c r="L20" s="152"/>
      <c r="M20" s="152"/>
      <c r="N20" s="152"/>
      <c r="O20" s="152"/>
      <c r="P20" s="153"/>
      <c r="Q20" s="153"/>
      <c r="R20" s="156">
        <f t="shared" si="8"/>
        <v>0</v>
      </c>
      <c r="S20" s="156">
        <f t="shared" si="9"/>
        <v>0</v>
      </c>
      <c r="U20" s="157">
        <f t="shared" si="16"/>
        <v>0</v>
      </c>
      <c r="W20" s="152"/>
      <c r="X20" s="152"/>
      <c r="Y20" s="152"/>
      <c r="Z20" s="152"/>
      <c r="AA20" s="152"/>
      <c r="AB20" s="152"/>
      <c r="AC20" s="347"/>
      <c r="AD20" s="152"/>
      <c r="AE20" s="152"/>
      <c r="AF20" s="152"/>
      <c r="AG20" s="152"/>
      <c r="AH20" s="152"/>
      <c r="AI20" s="152"/>
      <c r="AJ20" s="347"/>
      <c r="AK20" s="152"/>
      <c r="AL20" s="152"/>
      <c r="AM20" s="619"/>
      <c r="AN20" s="228"/>
      <c r="AO20" s="228"/>
      <c r="AP20" s="228"/>
      <c r="AQ20" s="228"/>
      <c r="AR20" s="228"/>
      <c r="AS20" s="348"/>
      <c r="AT20" s="264">
        <f t="shared" si="12"/>
        <v>0</v>
      </c>
      <c r="AU20" s="259"/>
      <c r="AV20" s="265">
        <f t="shared" si="13"/>
        <v>0</v>
      </c>
      <c r="AX20" s="265">
        <f t="shared" si="17"/>
        <v>0</v>
      </c>
      <c r="AZ20" s="492">
        <f t="shared" si="14"/>
        <v>0</v>
      </c>
      <c r="BB20" s="492">
        <f t="shared" si="15"/>
        <v>0</v>
      </c>
      <c r="BD20" s="265">
        <f t="shared" si="18"/>
        <v>0</v>
      </c>
      <c r="BE20" s="105"/>
      <c r="BF20" s="105"/>
      <c r="BG20" s="105"/>
      <c r="BH20" s="105"/>
      <c r="BI20" s="105"/>
      <c r="BJ20" s="105"/>
    </row>
    <row r="21" spans="2:62" ht="18" hidden="1" customHeight="1" outlineLevel="1">
      <c r="B21" s="100"/>
      <c r="C21" s="908"/>
      <c r="D21" s="909"/>
      <c r="E21" s="909"/>
      <c r="F21" s="910"/>
      <c r="G21" s="890"/>
      <c r="H21" s="891"/>
      <c r="I21" s="152"/>
      <c r="J21" s="152"/>
      <c r="K21" s="152"/>
      <c r="L21" s="152"/>
      <c r="M21" s="152"/>
      <c r="N21" s="152"/>
      <c r="O21" s="152"/>
      <c r="P21" s="153"/>
      <c r="Q21" s="153"/>
      <c r="R21" s="156">
        <f t="shared" si="8"/>
        <v>0</v>
      </c>
      <c r="S21" s="156">
        <f t="shared" si="9"/>
        <v>0</v>
      </c>
      <c r="U21" s="157">
        <f t="shared" si="16"/>
        <v>0</v>
      </c>
      <c r="W21" s="152"/>
      <c r="X21" s="152"/>
      <c r="Y21" s="152"/>
      <c r="Z21" s="152"/>
      <c r="AA21" s="152"/>
      <c r="AB21" s="152"/>
      <c r="AC21" s="347"/>
      <c r="AD21" s="152"/>
      <c r="AE21" s="152"/>
      <c r="AF21" s="152"/>
      <c r="AG21" s="152"/>
      <c r="AH21" s="152"/>
      <c r="AI21" s="152"/>
      <c r="AJ21" s="347"/>
      <c r="AK21" s="152"/>
      <c r="AL21" s="152"/>
      <c r="AM21" s="619"/>
      <c r="AN21" s="228"/>
      <c r="AO21" s="228"/>
      <c r="AP21" s="228"/>
      <c r="AQ21" s="228"/>
      <c r="AR21" s="228"/>
      <c r="AS21" s="348"/>
      <c r="AT21" s="264">
        <f t="shared" si="12"/>
        <v>0</v>
      </c>
      <c r="AU21" s="259"/>
      <c r="AV21" s="265">
        <f t="shared" si="13"/>
        <v>0</v>
      </c>
      <c r="AX21" s="265">
        <f t="shared" si="17"/>
        <v>0</v>
      </c>
      <c r="AZ21" s="492">
        <f t="shared" si="14"/>
        <v>0</v>
      </c>
      <c r="BB21" s="492">
        <f t="shared" si="15"/>
        <v>0</v>
      </c>
      <c r="BD21" s="265">
        <f t="shared" si="18"/>
        <v>0</v>
      </c>
      <c r="BE21" s="105"/>
      <c r="BF21" s="105"/>
      <c r="BG21" s="105"/>
      <c r="BH21" s="105"/>
      <c r="BI21" s="105"/>
      <c r="BJ21" s="105"/>
    </row>
    <row r="22" spans="2:62" ht="18" hidden="1" customHeight="1" outlineLevel="1">
      <c r="B22" s="100"/>
      <c r="C22" s="908"/>
      <c r="D22" s="909"/>
      <c r="E22" s="909"/>
      <c r="F22" s="910"/>
      <c r="G22" s="890"/>
      <c r="H22" s="891"/>
      <c r="I22" s="152"/>
      <c r="J22" s="152"/>
      <c r="K22" s="152"/>
      <c r="L22" s="152"/>
      <c r="M22" s="152"/>
      <c r="N22" s="152"/>
      <c r="O22" s="152"/>
      <c r="P22" s="153"/>
      <c r="Q22" s="153"/>
      <c r="R22" s="156">
        <f t="shared" si="8"/>
        <v>0</v>
      </c>
      <c r="S22" s="156">
        <f t="shared" si="9"/>
        <v>0</v>
      </c>
      <c r="U22" s="157">
        <f t="shared" si="16"/>
        <v>0</v>
      </c>
      <c r="W22" s="152"/>
      <c r="X22" s="152"/>
      <c r="Y22" s="152"/>
      <c r="Z22" s="152"/>
      <c r="AA22" s="152"/>
      <c r="AB22" s="152"/>
      <c r="AC22" s="347"/>
      <c r="AD22" s="152"/>
      <c r="AE22" s="152"/>
      <c r="AF22" s="152"/>
      <c r="AG22" s="152"/>
      <c r="AH22" s="152"/>
      <c r="AI22" s="152"/>
      <c r="AJ22" s="347"/>
      <c r="AK22" s="152"/>
      <c r="AL22" s="152"/>
      <c r="AM22" s="619"/>
      <c r="AN22" s="228"/>
      <c r="AO22" s="228"/>
      <c r="AP22" s="228"/>
      <c r="AQ22" s="228"/>
      <c r="AR22" s="228"/>
      <c r="AS22" s="348"/>
      <c r="AT22" s="264">
        <f t="shared" si="12"/>
        <v>0</v>
      </c>
      <c r="AU22" s="259"/>
      <c r="AV22" s="265">
        <f t="shared" si="13"/>
        <v>0</v>
      </c>
      <c r="AX22" s="265">
        <f t="shared" si="17"/>
        <v>0</v>
      </c>
      <c r="AZ22" s="492">
        <f t="shared" si="14"/>
        <v>0</v>
      </c>
      <c r="BB22" s="492">
        <f t="shared" si="15"/>
        <v>0</v>
      </c>
      <c r="BD22" s="265">
        <f t="shared" si="18"/>
        <v>0</v>
      </c>
      <c r="BE22" s="105"/>
      <c r="BF22" s="105"/>
      <c r="BG22" s="105"/>
      <c r="BH22" s="105"/>
      <c r="BI22" s="105"/>
      <c r="BJ22" s="105"/>
    </row>
    <row r="23" spans="2:62" ht="18" hidden="1" customHeight="1" outlineLevel="1">
      <c r="B23" s="100"/>
      <c r="C23" s="908"/>
      <c r="D23" s="909"/>
      <c r="E23" s="909"/>
      <c r="F23" s="910"/>
      <c r="G23" s="890"/>
      <c r="H23" s="891"/>
      <c r="I23" s="152"/>
      <c r="J23" s="152"/>
      <c r="K23" s="152"/>
      <c r="L23" s="152"/>
      <c r="M23" s="152"/>
      <c r="N23" s="152"/>
      <c r="O23" s="152"/>
      <c r="P23" s="153"/>
      <c r="Q23" s="153"/>
      <c r="R23" s="156">
        <f t="shared" si="8"/>
        <v>0</v>
      </c>
      <c r="S23" s="156">
        <f t="shared" si="9"/>
        <v>0</v>
      </c>
      <c r="U23" s="157">
        <f t="shared" si="16"/>
        <v>0</v>
      </c>
      <c r="W23" s="152"/>
      <c r="X23" s="152"/>
      <c r="Y23" s="152"/>
      <c r="Z23" s="152"/>
      <c r="AA23" s="152"/>
      <c r="AB23" s="152"/>
      <c r="AC23" s="347"/>
      <c r="AD23" s="152"/>
      <c r="AE23" s="152"/>
      <c r="AF23" s="152"/>
      <c r="AG23" s="152"/>
      <c r="AH23" s="152"/>
      <c r="AI23" s="152"/>
      <c r="AJ23" s="347"/>
      <c r="AK23" s="152"/>
      <c r="AL23" s="152"/>
      <c r="AM23" s="619"/>
      <c r="AN23" s="228"/>
      <c r="AO23" s="228"/>
      <c r="AP23" s="228"/>
      <c r="AQ23" s="228"/>
      <c r="AR23" s="228"/>
      <c r="AS23" s="348"/>
      <c r="AT23" s="264">
        <f t="shared" si="12"/>
        <v>0</v>
      </c>
      <c r="AU23" s="259"/>
      <c r="AV23" s="265">
        <f t="shared" si="13"/>
        <v>0</v>
      </c>
      <c r="AX23" s="265">
        <f t="shared" si="17"/>
        <v>0</v>
      </c>
      <c r="AZ23" s="492">
        <f t="shared" si="14"/>
        <v>0</v>
      </c>
      <c r="BB23" s="492">
        <f t="shared" si="15"/>
        <v>0</v>
      </c>
      <c r="BD23" s="265">
        <f t="shared" si="18"/>
        <v>0</v>
      </c>
      <c r="BE23" s="105"/>
      <c r="BF23" s="105"/>
      <c r="BG23" s="105"/>
      <c r="BH23" s="105"/>
      <c r="BI23" s="105"/>
      <c r="BJ23" s="105"/>
    </row>
    <row r="24" spans="2:62" ht="18" hidden="1" customHeight="1" outlineLevel="1">
      <c r="B24" s="100"/>
      <c r="C24" s="908"/>
      <c r="D24" s="909"/>
      <c r="E24" s="909"/>
      <c r="F24" s="910"/>
      <c r="G24" s="890"/>
      <c r="H24" s="891"/>
      <c r="I24" s="152"/>
      <c r="J24" s="152"/>
      <c r="K24" s="152"/>
      <c r="L24" s="152"/>
      <c r="M24" s="152"/>
      <c r="N24" s="152"/>
      <c r="O24" s="152"/>
      <c r="P24" s="153"/>
      <c r="Q24" s="153"/>
      <c r="R24" s="156">
        <f t="shared" si="8"/>
        <v>0</v>
      </c>
      <c r="S24" s="156">
        <f t="shared" si="9"/>
        <v>0</v>
      </c>
      <c r="U24" s="157">
        <f t="shared" si="16"/>
        <v>0</v>
      </c>
      <c r="W24" s="152"/>
      <c r="X24" s="152"/>
      <c r="Y24" s="152"/>
      <c r="Z24" s="152"/>
      <c r="AA24" s="152"/>
      <c r="AB24" s="152"/>
      <c r="AC24" s="347"/>
      <c r="AD24" s="152"/>
      <c r="AE24" s="152"/>
      <c r="AF24" s="152"/>
      <c r="AG24" s="152"/>
      <c r="AH24" s="152"/>
      <c r="AI24" s="152"/>
      <c r="AJ24" s="347"/>
      <c r="AK24" s="152"/>
      <c r="AL24" s="152"/>
      <c r="AM24" s="619"/>
      <c r="AN24" s="228"/>
      <c r="AO24" s="228"/>
      <c r="AP24" s="228"/>
      <c r="AQ24" s="228"/>
      <c r="AR24" s="228"/>
      <c r="AS24" s="348"/>
      <c r="AT24" s="264">
        <f t="shared" si="12"/>
        <v>0</v>
      </c>
      <c r="AU24" s="259"/>
      <c r="AV24" s="265">
        <f t="shared" si="13"/>
        <v>0</v>
      </c>
      <c r="AX24" s="265">
        <f t="shared" si="17"/>
        <v>0</v>
      </c>
      <c r="AZ24" s="492">
        <f t="shared" si="14"/>
        <v>0</v>
      </c>
      <c r="BB24" s="492">
        <f t="shared" si="15"/>
        <v>0</v>
      </c>
      <c r="BD24" s="265">
        <f t="shared" si="18"/>
        <v>0</v>
      </c>
      <c r="BE24" s="105"/>
      <c r="BF24" s="105"/>
      <c r="BG24" s="105"/>
      <c r="BH24" s="105"/>
      <c r="BI24" s="105"/>
      <c r="BJ24" s="105"/>
    </row>
    <row r="25" spans="2:62" ht="18" hidden="1" customHeight="1" outlineLevel="1">
      <c r="B25" s="100"/>
      <c r="C25" s="908"/>
      <c r="D25" s="909"/>
      <c r="E25" s="909"/>
      <c r="F25" s="910"/>
      <c r="G25" s="890"/>
      <c r="H25" s="891"/>
      <c r="I25" s="152"/>
      <c r="J25" s="152"/>
      <c r="K25" s="152"/>
      <c r="L25" s="152"/>
      <c r="M25" s="152"/>
      <c r="N25" s="152"/>
      <c r="O25" s="152"/>
      <c r="P25" s="153"/>
      <c r="Q25" s="153"/>
      <c r="R25" s="156">
        <f t="shared" si="8"/>
        <v>0</v>
      </c>
      <c r="S25" s="156">
        <f t="shared" si="9"/>
        <v>0</v>
      </c>
      <c r="U25" s="157">
        <f t="shared" si="16"/>
        <v>0</v>
      </c>
      <c r="W25" s="152"/>
      <c r="X25" s="152"/>
      <c r="Y25" s="152"/>
      <c r="Z25" s="152"/>
      <c r="AA25" s="152"/>
      <c r="AB25" s="152"/>
      <c r="AC25" s="347"/>
      <c r="AD25" s="152"/>
      <c r="AE25" s="152"/>
      <c r="AF25" s="152"/>
      <c r="AG25" s="152"/>
      <c r="AH25" s="152"/>
      <c r="AI25" s="152"/>
      <c r="AJ25" s="347"/>
      <c r="AK25" s="152"/>
      <c r="AL25" s="152"/>
      <c r="AM25" s="619"/>
      <c r="AN25" s="228"/>
      <c r="AO25" s="228"/>
      <c r="AP25" s="228"/>
      <c r="AQ25" s="228"/>
      <c r="AR25" s="228"/>
      <c r="AS25" s="348"/>
      <c r="AT25" s="264">
        <f t="shared" si="12"/>
        <v>0</v>
      </c>
      <c r="AU25" s="259"/>
      <c r="AV25" s="265">
        <f t="shared" si="13"/>
        <v>0</v>
      </c>
      <c r="AX25" s="265">
        <f t="shared" si="17"/>
        <v>0</v>
      </c>
      <c r="AZ25" s="492">
        <f t="shared" si="14"/>
        <v>0</v>
      </c>
      <c r="BB25" s="492">
        <f t="shared" si="15"/>
        <v>0</v>
      </c>
      <c r="BD25" s="265">
        <f t="shared" si="18"/>
        <v>0</v>
      </c>
      <c r="BE25" s="105"/>
      <c r="BF25" s="105"/>
      <c r="BG25" s="105"/>
      <c r="BH25" s="105"/>
      <c r="BI25" s="105"/>
      <c r="BJ25" s="105"/>
    </row>
    <row r="26" spans="2:62" ht="18" hidden="1" customHeight="1" outlineLevel="1">
      <c r="B26" s="100"/>
      <c r="C26" s="908"/>
      <c r="D26" s="909"/>
      <c r="E26" s="909"/>
      <c r="F26" s="910"/>
      <c r="G26" s="890"/>
      <c r="H26" s="891"/>
      <c r="I26" s="152"/>
      <c r="J26" s="152"/>
      <c r="K26" s="152"/>
      <c r="L26" s="152"/>
      <c r="M26" s="152"/>
      <c r="N26" s="152"/>
      <c r="O26" s="152"/>
      <c r="P26" s="153"/>
      <c r="Q26" s="153"/>
      <c r="R26" s="156">
        <f t="shared" si="8"/>
        <v>0</v>
      </c>
      <c r="S26" s="156">
        <f t="shared" si="9"/>
        <v>0</v>
      </c>
      <c r="U26" s="157">
        <f t="shared" si="16"/>
        <v>0</v>
      </c>
      <c r="W26" s="152"/>
      <c r="X26" s="152"/>
      <c r="Y26" s="152"/>
      <c r="Z26" s="152"/>
      <c r="AA26" s="152"/>
      <c r="AB26" s="152"/>
      <c r="AC26" s="347"/>
      <c r="AD26" s="152"/>
      <c r="AE26" s="152"/>
      <c r="AF26" s="152"/>
      <c r="AG26" s="152"/>
      <c r="AH26" s="152"/>
      <c r="AI26" s="152"/>
      <c r="AJ26" s="347"/>
      <c r="AK26" s="152"/>
      <c r="AL26" s="152"/>
      <c r="AM26" s="619"/>
      <c r="AN26" s="228"/>
      <c r="AO26" s="228"/>
      <c r="AP26" s="228"/>
      <c r="AQ26" s="228"/>
      <c r="AR26" s="228"/>
      <c r="AS26" s="348"/>
      <c r="AT26" s="264">
        <f t="shared" si="12"/>
        <v>0</v>
      </c>
      <c r="AU26" s="259"/>
      <c r="AV26" s="265">
        <f t="shared" si="13"/>
        <v>0</v>
      </c>
      <c r="AX26" s="265">
        <f t="shared" si="17"/>
        <v>0</v>
      </c>
      <c r="AZ26" s="492">
        <f t="shared" si="14"/>
        <v>0</v>
      </c>
      <c r="BB26" s="492">
        <f t="shared" si="15"/>
        <v>0</v>
      </c>
      <c r="BD26" s="265">
        <f t="shared" si="18"/>
        <v>0</v>
      </c>
      <c r="BE26" s="105"/>
      <c r="BF26" s="105"/>
      <c r="BG26" s="105"/>
      <c r="BH26" s="105"/>
      <c r="BI26" s="105"/>
      <c r="BJ26" s="105"/>
    </row>
    <row r="27" spans="2:62" ht="18" hidden="1" customHeight="1" outlineLevel="1">
      <c r="B27" s="100"/>
      <c r="C27" s="908"/>
      <c r="D27" s="909"/>
      <c r="E27" s="909"/>
      <c r="F27" s="910"/>
      <c r="G27" s="890"/>
      <c r="H27" s="891"/>
      <c r="I27" s="152"/>
      <c r="J27" s="152"/>
      <c r="K27" s="152"/>
      <c r="L27" s="152"/>
      <c r="M27" s="152"/>
      <c r="N27" s="152"/>
      <c r="O27" s="152"/>
      <c r="P27" s="153"/>
      <c r="Q27" s="153"/>
      <c r="R27" s="156">
        <f t="shared" si="8"/>
        <v>0</v>
      </c>
      <c r="S27" s="156">
        <f t="shared" si="9"/>
        <v>0</v>
      </c>
      <c r="U27" s="157">
        <f t="shared" si="16"/>
        <v>0</v>
      </c>
      <c r="W27" s="152"/>
      <c r="X27" s="152"/>
      <c r="Y27" s="152"/>
      <c r="Z27" s="152"/>
      <c r="AA27" s="152"/>
      <c r="AB27" s="152"/>
      <c r="AC27" s="347"/>
      <c r="AD27" s="152"/>
      <c r="AE27" s="152"/>
      <c r="AF27" s="152"/>
      <c r="AG27" s="152"/>
      <c r="AH27" s="152"/>
      <c r="AI27" s="152"/>
      <c r="AJ27" s="347"/>
      <c r="AK27" s="152"/>
      <c r="AL27" s="152"/>
      <c r="AM27" s="619"/>
      <c r="AN27" s="228"/>
      <c r="AO27" s="228"/>
      <c r="AP27" s="228"/>
      <c r="AQ27" s="228"/>
      <c r="AR27" s="228"/>
      <c r="AS27" s="348"/>
      <c r="AT27" s="264">
        <f t="shared" si="12"/>
        <v>0</v>
      </c>
      <c r="AU27" s="259"/>
      <c r="AV27" s="265">
        <f t="shared" si="13"/>
        <v>0</v>
      </c>
      <c r="AX27" s="265">
        <f t="shared" si="17"/>
        <v>0</v>
      </c>
      <c r="AZ27" s="492">
        <f t="shared" si="14"/>
        <v>0</v>
      </c>
      <c r="BB27" s="492">
        <f t="shared" si="15"/>
        <v>0</v>
      </c>
      <c r="BD27" s="265">
        <f t="shared" si="18"/>
        <v>0</v>
      </c>
      <c r="BE27" s="105"/>
      <c r="BF27" s="105"/>
      <c r="BG27" s="105"/>
      <c r="BH27" s="105"/>
      <c r="BI27" s="105"/>
      <c r="BJ27" s="105"/>
    </row>
    <row r="28" spans="2:62" ht="9.9499999999999993" hidden="1" customHeight="1" outlineLevel="1">
      <c r="B28" s="101"/>
      <c r="C28" s="208"/>
      <c r="D28" s="208"/>
      <c r="E28" s="208"/>
      <c r="F28" s="208"/>
      <c r="G28" s="237"/>
      <c r="H28" s="207"/>
      <c r="I28" s="257"/>
      <c r="J28" s="257"/>
      <c r="K28" s="257"/>
      <c r="L28" s="257"/>
      <c r="M28" s="257"/>
      <c r="N28" s="257"/>
      <c r="O28" s="257"/>
      <c r="P28" s="256"/>
      <c r="Q28" s="102"/>
      <c r="R28" s="102"/>
      <c r="S28" s="102"/>
      <c r="U28" s="9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Z28" s="493"/>
      <c r="BE28" s="105"/>
      <c r="BF28" s="105"/>
      <c r="BG28" s="105"/>
      <c r="BH28" s="105"/>
      <c r="BI28" s="105"/>
      <c r="BJ28" s="105"/>
    </row>
    <row r="29" spans="2:62" ht="20.100000000000001" customHeight="1" collapsed="1">
      <c r="B29" s="179">
        <f>B12+1</f>
        <v>2</v>
      </c>
      <c r="C29" s="916"/>
      <c r="D29" s="917"/>
      <c r="E29" s="917"/>
      <c r="F29" s="918"/>
      <c r="G29" s="429"/>
      <c r="H29" s="206">
        <v>1</v>
      </c>
      <c r="I29" s="642">
        <f t="shared" ref="I29" si="19">$H29*SUM(I30:I44)</f>
        <v>0</v>
      </c>
      <c r="J29" s="643">
        <f t="shared" ref="J29:O29" si="20">$H29*SUM(J30:J44)</f>
        <v>0</v>
      </c>
      <c r="K29" s="644">
        <f t="shared" si="20"/>
        <v>0</v>
      </c>
      <c r="L29" s="645">
        <f t="shared" si="20"/>
        <v>0</v>
      </c>
      <c r="M29" s="645">
        <f t="shared" si="20"/>
        <v>0</v>
      </c>
      <c r="N29" s="644">
        <f t="shared" si="20"/>
        <v>0</v>
      </c>
      <c r="O29" s="642">
        <f t="shared" si="20"/>
        <v>0</v>
      </c>
      <c r="P29" s="209">
        <f t="shared" ref="P29:Q29" si="21">$H29*SUM(P30:P44)</f>
        <v>0</v>
      </c>
      <c r="Q29" s="210">
        <f t="shared" si="21"/>
        <v>0</v>
      </c>
      <c r="R29" s="136">
        <f t="shared" ref="R29:R44" si="22">P29*(1+Gewinn)*(1+SicherheitAngebot)</f>
        <v>0</v>
      </c>
      <c r="S29" s="137">
        <f t="shared" ref="S29:S44" si="23">Q29*(1+MGKZ)*(1+Gewinn)*(1+SicherheitAngebot)</f>
        <v>0</v>
      </c>
      <c r="U29" s="10">
        <f>I29*$I$7+J29*$J$7+K29*$K$7+L29*$L$7+M29*$M$7+N29*$N$7+O29*$O$7+R29+S29</f>
        <v>0</v>
      </c>
      <c r="W29" s="646">
        <f t="shared" ref="W29:AB29" si="24">$H29*SUM(W30:W44)</f>
        <v>0</v>
      </c>
      <c r="X29" s="647">
        <f t="shared" si="24"/>
        <v>0</v>
      </c>
      <c r="Y29" s="648">
        <f t="shared" si="24"/>
        <v>0</v>
      </c>
      <c r="Z29" s="649">
        <f t="shared" si="24"/>
        <v>0</v>
      </c>
      <c r="AA29" s="648">
        <f t="shared" si="24"/>
        <v>0</v>
      </c>
      <c r="AB29" s="646">
        <f t="shared" si="24"/>
        <v>0</v>
      </c>
      <c r="AC29" s="258"/>
      <c r="AD29" s="646">
        <f t="shared" ref="AD29:AM29" si="25">$H29*SUM(AD30:AD44)</f>
        <v>0</v>
      </c>
      <c r="AE29" s="647">
        <f t="shared" si="25"/>
        <v>0</v>
      </c>
      <c r="AF29" s="648">
        <f t="shared" si="25"/>
        <v>0</v>
      </c>
      <c r="AG29" s="649">
        <f t="shared" si="25"/>
        <v>0</v>
      </c>
      <c r="AH29" s="648">
        <f t="shared" si="25"/>
        <v>0</v>
      </c>
      <c r="AI29" s="646">
        <f t="shared" si="25"/>
        <v>0</v>
      </c>
      <c r="AJ29" s="258"/>
      <c r="AK29" s="653">
        <f t="shared" si="25"/>
        <v>0</v>
      </c>
      <c r="AL29" s="653">
        <f t="shared" si="25"/>
        <v>0</v>
      </c>
      <c r="AM29" s="653">
        <f t="shared" si="25"/>
        <v>0</v>
      </c>
      <c r="AN29" s="227">
        <f>$H29*SUM(AN30:AN44)*(1+Gewinn)*(1+SicherheitAngebot)</f>
        <v>0</v>
      </c>
      <c r="AO29" s="227">
        <f>$H29*SUM(AO30:AO44)*(1+Gewinn)*(1+SicherheitAngebot)</f>
        <v>0</v>
      </c>
      <c r="AP29" s="227">
        <f>$H29*SUM(AP30:AP44)*(1+Gewinn)*(1+SicherheitAngebot)</f>
        <v>0</v>
      </c>
      <c r="AQ29" s="227">
        <f>$H29*SUM(AQ30:AQ44)*(1+Gewinn)*(1+SicherheitAngebot)</f>
        <v>0</v>
      </c>
      <c r="AR29" s="227">
        <f>$H29*SUM(AR30:AR44)*(1+Gewinn)*(1+SicherheitAngebot)</f>
        <v>0</v>
      </c>
      <c r="AS29" s="262"/>
      <c r="AT29" s="263">
        <f t="shared" si="12"/>
        <v>0</v>
      </c>
      <c r="AU29" s="259"/>
      <c r="AV29" s="491">
        <f>AK29*$AK$7+AL29*$AL$7+AM29*$AM$7+SUM(AN29:AR29)+AT29/Zuschläge_IBN+AT29</f>
        <v>0</v>
      </c>
      <c r="AX29" s="685">
        <f>U29+AV29</f>
        <v>0</v>
      </c>
      <c r="AZ29" s="490">
        <f>IF(H29&gt;0,U29/(1+SicherheitAngebot)*(1+Sicherheit),0)</f>
        <v>0</v>
      </c>
      <c r="BB29" s="490">
        <f>IF(H29&gt;0,AV29/(1+SicherheitAngebot)*(1+Sicherheit),0)</f>
        <v>0</v>
      </c>
      <c r="BD29" s="490">
        <f>AZ29+BB29</f>
        <v>0</v>
      </c>
      <c r="BE29" s="105"/>
      <c r="BF29" s="105"/>
      <c r="BG29" s="105"/>
      <c r="BH29" s="105"/>
      <c r="BI29" s="105"/>
      <c r="BJ29" s="105"/>
    </row>
    <row r="30" spans="2:62" ht="18" hidden="1" customHeight="1" outlineLevel="1">
      <c r="B30" s="99"/>
      <c r="C30" s="908"/>
      <c r="D30" s="909"/>
      <c r="E30" s="909"/>
      <c r="F30" s="910"/>
      <c r="G30" s="890"/>
      <c r="H30" s="901"/>
      <c r="I30" s="152"/>
      <c r="J30" s="152"/>
      <c r="K30" s="152"/>
      <c r="L30" s="152"/>
      <c r="M30" s="152"/>
      <c r="N30" s="152"/>
      <c r="O30" s="152"/>
      <c r="P30" s="153"/>
      <c r="Q30" s="153"/>
      <c r="R30" s="156">
        <f t="shared" si="22"/>
        <v>0</v>
      </c>
      <c r="S30" s="156">
        <f t="shared" si="23"/>
        <v>0</v>
      </c>
      <c r="U30" s="157">
        <f>I30*$I$7+J30*$J$7+K30*$K$7+L30*$L$7+M30*$M$7+N30*$N$7+O30*$O$7+R30+S30</f>
        <v>0</v>
      </c>
      <c r="W30" s="152"/>
      <c r="X30" s="152"/>
      <c r="Y30" s="152"/>
      <c r="Z30" s="152"/>
      <c r="AA30" s="152"/>
      <c r="AB30" s="152"/>
      <c r="AC30" s="347"/>
      <c r="AD30" s="152"/>
      <c r="AE30" s="152"/>
      <c r="AF30" s="152"/>
      <c r="AG30" s="152"/>
      <c r="AH30" s="152"/>
      <c r="AI30" s="152"/>
      <c r="AJ30" s="347"/>
      <c r="AK30" s="152"/>
      <c r="AL30" s="152"/>
      <c r="AM30" s="295"/>
      <c r="AN30" s="228"/>
      <c r="AO30" s="228"/>
      <c r="AP30" s="228"/>
      <c r="AQ30" s="228"/>
      <c r="AR30" s="228"/>
      <c r="AS30" s="348"/>
      <c r="AT30" s="264">
        <f t="shared" si="12"/>
        <v>0</v>
      </c>
      <c r="AU30" s="259"/>
      <c r="AV30" s="265">
        <f t="shared" ref="AV30:AV44" si="26">AK30*$AK$7+AL30*$AL$7+AM30*$AM$7+SUM(AN30:AR30)*(1+Gewinn)*(1+SicherheitAngebot)+AT30/Zuschläge_IBN+AT30</f>
        <v>0</v>
      </c>
      <c r="AX30" s="265">
        <f>U30+AV30</f>
        <v>0</v>
      </c>
      <c r="AZ30" s="492">
        <f t="shared" ref="AZ30:AZ44" si="27">U30/(1+SicherheitAngebot)*(1+Sicherheit)</f>
        <v>0</v>
      </c>
      <c r="BB30" s="492">
        <f t="shared" ref="BB30:BB44" si="28">AV30/(1+SicherheitAngebot)*(1+Sicherheit)</f>
        <v>0</v>
      </c>
      <c r="BD30" s="265">
        <f>AZ30+BB30</f>
        <v>0</v>
      </c>
      <c r="BE30" s="105"/>
      <c r="BF30" s="105"/>
      <c r="BG30" s="105"/>
      <c r="BH30" s="105"/>
      <c r="BI30" s="105"/>
      <c r="BJ30" s="105"/>
    </row>
    <row r="31" spans="2:62" ht="18" hidden="1" customHeight="1" outlineLevel="1">
      <c r="B31" s="100"/>
      <c r="C31" s="908"/>
      <c r="D31" s="909"/>
      <c r="E31" s="909"/>
      <c r="F31" s="910"/>
      <c r="G31" s="890"/>
      <c r="H31" s="891"/>
      <c r="I31" s="152"/>
      <c r="J31" s="152"/>
      <c r="K31" s="152"/>
      <c r="L31" s="152"/>
      <c r="M31" s="152"/>
      <c r="N31" s="152"/>
      <c r="O31" s="152"/>
      <c r="P31" s="153"/>
      <c r="Q31" s="153"/>
      <c r="R31" s="156">
        <f t="shared" si="22"/>
        <v>0</v>
      </c>
      <c r="S31" s="156">
        <f t="shared" si="23"/>
        <v>0</v>
      </c>
      <c r="U31" s="157">
        <f t="shared" ref="U31:U44" si="29">I31*$I$7+J31*$J$7+K31*$K$7+L31*$L$7+M31*$M$7+N31*$N$7+O31*$O$7+R31+S31</f>
        <v>0</v>
      </c>
      <c r="W31" s="152"/>
      <c r="X31" s="152"/>
      <c r="Y31" s="152"/>
      <c r="Z31" s="152"/>
      <c r="AA31" s="152"/>
      <c r="AB31" s="152"/>
      <c r="AC31" s="347"/>
      <c r="AD31" s="152"/>
      <c r="AE31" s="152"/>
      <c r="AF31" s="152"/>
      <c r="AG31" s="152"/>
      <c r="AH31" s="152"/>
      <c r="AI31" s="152"/>
      <c r="AJ31" s="347"/>
      <c r="AK31" s="152"/>
      <c r="AL31" s="152"/>
      <c r="AM31" s="295"/>
      <c r="AN31" s="228"/>
      <c r="AO31" s="228"/>
      <c r="AP31" s="228"/>
      <c r="AQ31" s="228"/>
      <c r="AR31" s="228"/>
      <c r="AS31" s="348"/>
      <c r="AT31" s="264">
        <f t="shared" si="12"/>
        <v>0</v>
      </c>
      <c r="AU31" s="259"/>
      <c r="AV31" s="265">
        <f t="shared" si="26"/>
        <v>0</v>
      </c>
      <c r="AX31" s="265">
        <f t="shared" ref="AX31:AX44" si="30">U31+AV31</f>
        <v>0</v>
      </c>
      <c r="AZ31" s="492">
        <f t="shared" si="27"/>
        <v>0</v>
      </c>
      <c r="BB31" s="492">
        <f t="shared" si="28"/>
        <v>0</v>
      </c>
      <c r="BD31" s="265">
        <f t="shared" ref="BD31:BD44" si="31">AZ31+BB31</f>
        <v>0</v>
      </c>
      <c r="BE31" s="105"/>
      <c r="BF31" s="105"/>
      <c r="BG31" s="105"/>
      <c r="BH31" s="105"/>
      <c r="BI31" s="105"/>
      <c r="BJ31" s="105"/>
    </row>
    <row r="32" spans="2:62" ht="18" hidden="1" customHeight="1" outlineLevel="1">
      <c r="B32" s="100"/>
      <c r="C32" s="908"/>
      <c r="D32" s="909"/>
      <c r="E32" s="909"/>
      <c r="F32" s="910"/>
      <c r="G32" s="890"/>
      <c r="H32" s="891"/>
      <c r="I32" s="152"/>
      <c r="J32" s="152"/>
      <c r="K32" s="152"/>
      <c r="L32" s="152"/>
      <c r="M32" s="152"/>
      <c r="N32" s="152"/>
      <c r="O32" s="152"/>
      <c r="P32" s="153"/>
      <c r="Q32" s="153"/>
      <c r="R32" s="156">
        <f t="shared" si="22"/>
        <v>0</v>
      </c>
      <c r="S32" s="156">
        <f t="shared" si="23"/>
        <v>0</v>
      </c>
      <c r="U32" s="157">
        <f t="shared" si="29"/>
        <v>0</v>
      </c>
      <c r="W32" s="152"/>
      <c r="X32" s="152"/>
      <c r="Y32" s="152"/>
      <c r="Z32" s="152"/>
      <c r="AA32" s="152"/>
      <c r="AB32" s="152"/>
      <c r="AC32" s="347"/>
      <c r="AD32" s="152"/>
      <c r="AE32" s="152"/>
      <c r="AF32" s="152"/>
      <c r="AG32" s="152"/>
      <c r="AH32" s="152"/>
      <c r="AI32" s="152"/>
      <c r="AJ32" s="347"/>
      <c r="AK32" s="152"/>
      <c r="AL32" s="152"/>
      <c r="AM32" s="295"/>
      <c r="AN32" s="228"/>
      <c r="AO32" s="228"/>
      <c r="AP32" s="228"/>
      <c r="AQ32" s="228"/>
      <c r="AR32" s="228"/>
      <c r="AS32" s="348"/>
      <c r="AT32" s="264">
        <f t="shared" si="12"/>
        <v>0</v>
      </c>
      <c r="AU32" s="259"/>
      <c r="AV32" s="265">
        <f t="shared" si="26"/>
        <v>0</v>
      </c>
      <c r="AX32" s="265">
        <f t="shared" si="30"/>
        <v>0</v>
      </c>
      <c r="AZ32" s="492">
        <f t="shared" si="27"/>
        <v>0</v>
      </c>
      <c r="BB32" s="492">
        <f t="shared" si="28"/>
        <v>0</v>
      </c>
      <c r="BD32" s="265">
        <f t="shared" si="31"/>
        <v>0</v>
      </c>
      <c r="BE32" s="105"/>
      <c r="BF32" s="105"/>
      <c r="BG32" s="105"/>
      <c r="BH32" s="105"/>
      <c r="BI32" s="105"/>
      <c r="BJ32" s="105"/>
    </row>
    <row r="33" spans="2:62" ht="18" hidden="1" customHeight="1" outlineLevel="1">
      <c r="B33" s="100"/>
      <c r="C33" s="908"/>
      <c r="D33" s="909"/>
      <c r="E33" s="909"/>
      <c r="F33" s="910"/>
      <c r="G33" s="890"/>
      <c r="H33" s="891"/>
      <c r="I33" s="152"/>
      <c r="J33" s="152"/>
      <c r="K33" s="152"/>
      <c r="L33" s="152"/>
      <c r="M33" s="152"/>
      <c r="N33" s="152"/>
      <c r="O33" s="152"/>
      <c r="P33" s="153"/>
      <c r="Q33" s="153"/>
      <c r="R33" s="156">
        <f t="shared" si="22"/>
        <v>0</v>
      </c>
      <c r="S33" s="156">
        <f t="shared" si="23"/>
        <v>0</v>
      </c>
      <c r="U33" s="157">
        <f t="shared" si="29"/>
        <v>0</v>
      </c>
      <c r="W33" s="152"/>
      <c r="X33" s="152"/>
      <c r="Y33" s="152"/>
      <c r="Z33" s="152"/>
      <c r="AA33" s="152"/>
      <c r="AB33" s="152"/>
      <c r="AC33" s="347"/>
      <c r="AD33" s="152"/>
      <c r="AE33" s="152"/>
      <c r="AF33" s="152"/>
      <c r="AG33" s="152"/>
      <c r="AH33" s="152"/>
      <c r="AI33" s="152"/>
      <c r="AJ33" s="347"/>
      <c r="AK33" s="152"/>
      <c r="AL33" s="152"/>
      <c r="AM33" s="295"/>
      <c r="AN33" s="228"/>
      <c r="AO33" s="228"/>
      <c r="AP33" s="228"/>
      <c r="AQ33" s="228"/>
      <c r="AR33" s="228"/>
      <c r="AS33" s="348"/>
      <c r="AT33" s="264">
        <f t="shared" si="12"/>
        <v>0</v>
      </c>
      <c r="AU33" s="259"/>
      <c r="AV33" s="265">
        <f t="shared" si="26"/>
        <v>0</v>
      </c>
      <c r="AX33" s="265">
        <f t="shared" si="30"/>
        <v>0</v>
      </c>
      <c r="AZ33" s="492">
        <f t="shared" si="27"/>
        <v>0</v>
      </c>
      <c r="BB33" s="492">
        <f t="shared" si="28"/>
        <v>0</v>
      </c>
      <c r="BD33" s="265">
        <f t="shared" si="31"/>
        <v>0</v>
      </c>
      <c r="BE33" s="105"/>
      <c r="BF33" s="105"/>
      <c r="BG33" s="105"/>
      <c r="BH33" s="105"/>
      <c r="BI33" s="105"/>
      <c r="BJ33" s="105"/>
    </row>
    <row r="34" spans="2:62" ht="18" hidden="1" customHeight="1" outlineLevel="1">
      <c r="B34" s="100"/>
      <c r="C34" s="908"/>
      <c r="D34" s="909"/>
      <c r="E34" s="909"/>
      <c r="F34" s="910"/>
      <c r="G34" s="890"/>
      <c r="H34" s="891"/>
      <c r="I34" s="152"/>
      <c r="J34" s="152"/>
      <c r="K34" s="152"/>
      <c r="L34" s="152"/>
      <c r="M34" s="152"/>
      <c r="N34" s="152"/>
      <c r="O34" s="152"/>
      <c r="P34" s="153"/>
      <c r="Q34" s="153"/>
      <c r="R34" s="156">
        <f t="shared" si="22"/>
        <v>0</v>
      </c>
      <c r="S34" s="156">
        <f t="shared" si="23"/>
        <v>0</v>
      </c>
      <c r="U34" s="157">
        <f t="shared" si="29"/>
        <v>0</v>
      </c>
      <c r="W34" s="152"/>
      <c r="X34" s="152"/>
      <c r="Y34" s="152"/>
      <c r="Z34" s="152"/>
      <c r="AA34" s="152"/>
      <c r="AB34" s="152"/>
      <c r="AC34" s="347"/>
      <c r="AD34" s="152"/>
      <c r="AE34" s="152"/>
      <c r="AF34" s="152"/>
      <c r="AG34" s="152"/>
      <c r="AH34" s="152"/>
      <c r="AI34" s="152"/>
      <c r="AJ34" s="347"/>
      <c r="AK34" s="152"/>
      <c r="AL34" s="152"/>
      <c r="AM34" s="295"/>
      <c r="AN34" s="228"/>
      <c r="AO34" s="228"/>
      <c r="AP34" s="228"/>
      <c r="AQ34" s="228"/>
      <c r="AR34" s="228"/>
      <c r="AS34" s="348"/>
      <c r="AT34" s="264">
        <f t="shared" si="12"/>
        <v>0</v>
      </c>
      <c r="AU34" s="259"/>
      <c r="AV34" s="265">
        <f t="shared" si="26"/>
        <v>0</v>
      </c>
      <c r="AX34" s="265">
        <f t="shared" si="30"/>
        <v>0</v>
      </c>
      <c r="AZ34" s="492">
        <f t="shared" si="27"/>
        <v>0</v>
      </c>
      <c r="BB34" s="492">
        <f t="shared" si="28"/>
        <v>0</v>
      </c>
      <c r="BD34" s="265">
        <f t="shared" si="31"/>
        <v>0</v>
      </c>
      <c r="BE34" s="105"/>
      <c r="BF34" s="105"/>
      <c r="BG34" s="105"/>
      <c r="BH34" s="105"/>
      <c r="BI34" s="105"/>
      <c r="BJ34" s="105"/>
    </row>
    <row r="35" spans="2:62" ht="18" hidden="1" customHeight="1" outlineLevel="1">
      <c r="B35" s="100"/>
      <c r="C35" s="908"/>
      <c r="D35" s="909"/>
      <c r="E35" s="909"/>
      <c r="F35" s="910"/>
      <c r="G35" s="890"/>
      <c r="H35" s="891"/>
      <c r="I35" s="152"/>
      <c r="J35" s="152"/>
      <c r="K35" s="152"/>
      <c r="L35" s="152"/>
      <c r="M35" s="152"/>
      <c r="N35" s="152"/>
      <c r="O35" s="152"/>
      <c r="P35" s="153"/>
      <c r="Q35" s="153"/>
      <c r="R35" s="156">
        <f t="shared" si="22"/>
        <v>0</v>
      </c>
      <c r="S35" s="156">
        <f t="shared" si="23"/>
        <v>0</v>
      </c>
      <c r="U35" s="157">
        <f t="shared" si="29"/>
        <v>0</v>
      </c>
      <c r="W35" s="152"/>
      <c r="X35" s="152"/>
      <c r="Y35" s="152"/>
      <c r="Z35" s="152"/>
      <c r="AA35" s="152"/>
      <c r="AB35" s="152"/>
      <c r="AC35" s="347"/>
      <c r="AD35" s="152"/>
      <c r="AE35" s="152"/>
      <c r="AF35" s="152"/>
      <c r="AG35" s="152"/>
      <c r="AH35" s="152"/>
      <c r="AI35" s="152"/>
      <c r="AJ35" s="347"/>
      <c r="AK35" s="152"/>
      <c r="AL35" s="152"/>
      <c r="AM35" s="295"/>
      <c r="AN35" s="228"/>
      <c r="AO35" s="228"/>
      <c r="AP35" s="228"/>
      <c r="AQ35" s="228"/>
      <c r="AR35" s="228"/>
      <c r="AS35" s="348"/>
      <c r="AT35" s="264">
        <f t="shared" si="12"/>
        <v>0</v>
      </c>
      <c r="AU35" s="259"/>
      <c r="AV35" s="265">
        <f t="shared" si="26"/>
        <v>0</v>
      </c>
      <c r="AX35" s="265">
        <f t="shared" si="30"/>
        <v>0</v>
      </c>
      <c r="AZ35" s="492">
        <f t="shared" si="27"/>
        <v>0</v>
      </c>
      <c r="BB35" s="492">
        <f t="shared" si="28"/>
        <v>0</v>
      </c>
      <c r="BD35" s="265">
        <f t="shared" si="31"/>
        <v>0</v>
      </c>
      <c r="BE35" s="105"/>
      <c r="BF35" s="105"/>
      <c r="BG35" s="105"/>
      <c r="BH35" s="105"/>
      <c r="BI35" s="105"/>
      <c r="BJ35" s="105"/>
    </row>
    <row r="36" spans="2:62" ht="18" hidden="1" customHeight="1" outlineLevel="1">
      <c r="B36" s="100"/>
      <c r="C36" s="908"/>
      <c r="D36" s="909"/>
      <c r="E36" s="909"/>
      <c r="F36" s="910"/>
      <c r="G36" s="890"/>
      <c r="H36" s="891"/>
      <c r="I36" s="152"/>
      <c r="J36" s="152"/>
      <c r="K36" s="152"/>
      <c r="L36" s="152"/>
      <c r="M36" s="152"/>
      <c r="N36" s="152"/>
      <c r="O36" s="152"/>
      <c r="P36" s="153"/>
      <c r="Q36" s="153"/>
      <c r="R36" s="156">
        <f t="shared" si="22"/>
        <v>0</v>
      </c>
      <c r="S36" s="156">
        <f t="shared" si="23"/>
        <v>0</v>
      </c>
      <c r="U36" s="157">
        <f t="shared" si="29"/>
        <v>0</v>
      </c>
      <c r="W36" s="152"/>
      <c r="X36" s="152"/>
      <c r="Y36" s="152"/>
      <c r="Z36" s="152"/>
      <c r="AA36" s="152"/>
      <c r="AB36" s="152"/>
      <c r="AC36" s="347"/>
      <c r="AD36" s="152"/>
      <c r="AE36" s="152"/>
      <c r="AF36" s="152"/>
      <c r="AG36" s="152"/>
      <c r="AH36" s="152"/>
      <c r="AI36" s="152"/>
      <c r="AJ36" s="347"/>
      <c r="AK36" s="152"/>
      <c r="AL36" s="152"/>
      <c r="AM36" s="295"/>
      <c r="AN36" s="228"/>
      <c r="AO36" s="228"/>
      <c r="AP36" s="228"/>
      <c r="AQ36" s="228"/>
      <c r="AR36" s="228"/>
      <c r="AS36" s="348"/>
      <c r="AT36" s="264">
        <f t="shared" si="12"/>
        <v>0</v>
      </c>
      <c r="AU36" s="259"/>
      <c r="AV36" s="265">
        <f t="shared" si="26"/>
        <v>0</v>
      </c>
      <c r="AX36" s="265">
        <f t="shared" si="30"/>
        <v>0</v>
      </c>
      <c r="AZ36" s="492">
        <f t="shared" si="27"/>
        <v>0</v>
      </c>
      <c r="BB36" s="492">
        <f t="shared" si="28"/>
        <v>0</v>
      </c>
      <c r="BD36" s="265">
        <f t="shared" si="31"/>
        <v>0</v>
      </c>
      <c r="BE36" s="105"/>
      <c r="BF36" s="105"/>
      <c r="BG36" s="105"/>
      <c r="BH36" s="105"/>
      <c r="BI36" s="105"/>
      <c r="BJ36" s="105"/>
    </row>
    <row r="37" spans="2:62" ht="18" hidden="1" customHeight="1" outlineLevel="1">
      <c r="B37" s="100"/>
      <c r="C37" s="908"/>
      <c r="D37" s="909"/>
      <c r="E37" s="909"/>
      <c r="F37" s="910"/>
      <c r="G37" s="890"/>
      <c r="H37" s="891"/>
      <c r="I37" s="152"/>
      <c r="J37" s="152"/>
      <c r="K37" s="152"/>
      <c r="L37" s="152"/>
      <c r="M37" s="152"/>
      <c r="N37" s="152"/>
      <c r="O37" s="152"/>
      <c r="P37" s="153"/>
      <c r="Q37" s="153"/>
      <c r="R37" s="156">
        <f t="shared" si="22"/>
        <v>0</v>
      </c>
      <c r="S37" s="156">
        <f t="shared" si="23"/>
        <v>0</v>
      </c>
      <c r="U37" s="157">
        <f t="shared" si="29"/>
        <v>0</v>
      </c>
      <c r="W37" s="152"/>
      <c r="X37" s="152"/>
      <c r="Y37" s="152"/>
      <c r="Z37" s="152"/>
      <c r="AA37" s="152"/>
      <c r="AB37" s="152"/>
      <c r="AC37" s="347"/>
      <c r="AD37" s="152"/>
      <c r="AE37" s="152"/>
      <c r="AF37" s="152"/>
      <c r="AG37" s="152"/>
      <c r="AH37" s="152"/>
      <c r="AI37" s="152"/>
      <c r="AJ37" s="347"/>
      <c r="AK37" s="152"/>
      <c r="AL37" s="152"/>
      <c r="AM37" s="295"/>
      <c r="AN37" s="228"/>
      <c r="AO37" s="228"/>
      <c r="AP37" s="228"/>
      <c r="AQ37" s="228"/>
      <c r="AR37" s="228"/>
      <c r="AS37" s="348"/>
      <c r="AT37" s="264">
        <f t="shared" si="12"/>
        <v>0</v>
      </c>
      <c r="AU37" s="259"/>
      <c r="AV37" s="265">
        <f t="shared" si="26"/>
        <v>0</v>
      </c>
      <c r="AX37" s="265">
        <f t="shared" si="30"/>
        <v>0</v>
      </c>
      <c r="AZ37" s="492">
        <f t="shared" si="27"/>
        <v>0</v>
      </c>
      <c r="BB37" s="492">
        <f t="shared" si="28"/>
        <v>0</v>
      </c>
      <c r="BD37" s="265">
        <f t="shared" si="31"/>
        <v>0</v>
      </c>
      <c r="BE37" s="105"/>
      <c r="BF37" s="105"/>
      <c r="BG37" s="105"/>
      <c r="BH37" s="105"/>
      <c r="BI37" s="105"/>
      <c r="BJ37" s="105"/>
    </row>
    <row r="38" spans="2:62" ht="18" hidden="1" customHeight="1" outlineLevel="1">
      <c r="B38" s="100"/>
      <c r="C38" s="908"/>
      <c r="D38" s="909"/>
      <c r="E38" s="909"/>
      <c r="F38" s="910"/>
      <c r="G38" s="890"/>
      <c r="H38" s="891"/>
      <c r="I38" s="152"/>
      <c r="J38" s="152"/>
      <c r="K38" s="152"/>
      <c r="L38" s="152"/>
      <c r="M38" s="152"/>
      <c r="N38" s="152"/>
      <c r="O38" s="152"/>
      <c r="P38" s="153"/>
      <c r="Q38" s="153"/>
      <c r="R38" s="156">
        <f t="shared" si="22"/>
        <v>0</v>
      </c>
      <c r="S38" s="156">
        <f t="shared" si="23"/>
        <v>0</v>
      </c>
      <c r="U38" s="157">
        <f t="shared" si="29"/>
        <v>0</v>
      </c>
      <c r="W38" s="152"/>
      <c r="X38" s="152"/>
      <c r="Y38" s="152"/>
      <c r="Z38" s="152"/>
      <c r="AA38" s="152"/>
      <c r="AB38" s="152"/>
      <c r="AC38" s="347"/>
      <c r="AD38" s="152"/>
      <c r="AE38" s="152"/>
      <c r="AF38" s="152"/>
      <c r="AG38" s="152"/>
      <c r="AH38" s="152"/>
      <c r="AI38" s="152"/>
      <c r="AJ38" s="347"/>
      <c r="AK38" s="152"/>
      <c r="AL38" s="152"/>
      <c r="AM38" s="295"/>
      <c r="AN38" s="228"/>
      <c r="AO38" s="228"/>
      <c r="AP38" s="228"/>
      <c r="AQ38" s="228"/>
      <c r="AR38" s="228"/>
      <c r="AS38" s="348"/>
      <c r="AT38" s="264">
        <f t="shared" si="12"/>
        <v>0</v>
      </c>
      <c r="AU38" s="259"/>
      <c r="AV38" s="265">
        <f t="shared" si="26"/>
        <v>0</v>
      </c>
      <c r="AX38" s="265">
        <f t="shared" si="30"/>
        <v>0</v>
      </c>
      <c r="AZ38" s="492">
        <f t="shared" si="27"/>
        <v>0</v>
      </c>
      <c r="BB38" s="492">
        <f t="shared" si="28"/>
        <v>0</v>
      </c>
      <c r="BD38" s="265">
        <f t="shared" si="31"/>
        <v>0</v>
      </c>
      <c r="BE38" s="105"/>
      <c r="BF38" s="105"/>
      <c r="BG38" s="105"/>
      <c r="BH38" s="105"/>
      <c r="BI38" s="105"/>
      <c r="BJ38" s="105"/>
    </row>
    <row r="39" spans="2:62" ht="18" hidden="1" customHeight="1" outlineLevel="1">
      <c r="B39" s="100"/>
      <c r="C39" s="908"/>
      <c r="D39" s="909"/>
      <c r="E39" s="909"/>
      <c r="F39" s="910"/>
      <c r="G39" s="890"/>
      <c r="H39" s="891"/>
      <c r="I39" s="152"/>
      <c r="J39" s="152"/>
      <c r="K39" s="152"/>
      <c r="L39" s="152"/>
      <c r="M39" s="152"/>
      <c r="N39" s="152"/>
      <c r="O39" s="152"/>
      <c r="P39" s="153"/>
      <c r="Q39" s="153"/>
      <c r="R39" s="156">
        <f t="shared" si="22"/>
        <v>0</v>
      </c>
      <c r="S39" s="156">
        <f t="shared" si="23"/>
        <v>0</v>
      </c>
      <c r="U39" s="157">
        <f t="shared" si="29"/>
        <v>0</v>
      </c>
      <c r="W39" s="152"/>
      <c r="X39" s="152"/>
      <c r="Y39" s="152"/>
      <c r="Z39" s="152"/>
      <c r="AA39" s="152"/>
      <c r="AB39" s="152"/>
      <c r="AC39" s="347"/>
      <c r="AD39" s="152"/>
      <c r="AE39" s="152"/>
      <c r="AF39" s="152"/>
      <c r="AG39" s="152"/>
      <c r="AH39" s="152"/>
      <c r="AI39" s="152"/>
      <c r="AJ39" s="347"/>
      <c r="AK39" s="152"/>
      <c r="AL39" s="152"/>
      <c r="AM39" s="295"/>
      <c r="AN39" s="228"/>
      <c r="AO39" s="228"/>
      <c r="AP39" s="228"/>
      <c r="AQ39" s="228"/>
      <c r="AR39" s="228"/>
      <c r="AS39" s="348"/>
      <c r="AT39" s="264">
        <f t="shared" si="12"/>
        <v>0</v>
      </c>
      <c r="AU39" s="259"/>
      <c r="AV39" s="265">
        <f t="shared" si="26"/>
        <v>0</v>
      </c>
      <c r="AX39" s="265">
        <f t="shared" si="30"/>
        <v>0</v>
      </c>
      <c r="AZ39" s="492">
        <f t="shared" si="27"/>
        <v>0</v>
      </c>
      <c r="BB39" s="492">
        <f t="shared" si="28"/>
        <v>0</v>
      </c>
      <c r="BD39" s="265">
        <f t="shared" si="31"/>
        <v>0</v>
      </c>
      <c r="BE39" s="105"/>
      <c r="BF39" s="105"/>
      <c r="BG39" s="105"/>
      <c r="BH39" s="105"/>
      <c r="BI39" s="105"/>
      <c r="BJ39" s="105"/>
    </row>
    <row r="40" spans="2:62" ht="18" hidden="1" customHeight="1" outlineLevel="1">
      <c r="B40" s="100"/>
      <c r="C40" s="908"/>
      <c r="D40" s="909"/>
      <c r="E40" s="909"/>
      <c r="F40" s="910"/>
      <c r="G40" s="890"/>
      <c r="H40" s="891"/>
      <c r="I40" s="152"/>
      <c r="J40" s="152"/>
      <c r="K40" s="152"/>
      <c r="L40" s="152"/>
      <c r="M40" s="152"/>
      <c r="N40" s="152"/>
      <c r="O40" s="152"/>
      <c r="P40" s="153"/>
      <c r="Q40" s="153"/>
      <c r="R40" s="156">
        <f t="shared" si="22"/>
        <v>0</v>
      </c>
      <c r="S40" s="156">
        <f t="shared" si="23"/>
        <v>0</v>
      </c>
      <c r="U40" s="157">
        <f t="shared" si="29"/>
        <v>0</v>
      </c>
      <c r="W40" s="152"/>
      <c r="X40" s="152"/>
      <c r="Y40" s="152"/>
      <c r="Z40" s="152"/>
      <c r="AA40" s="152"/>
      <c r="AB40" s="152"/>
      <c r="AC40" s="347"/>
      <c r="AD40" s="152"/>
      <c r="AE40" s="152"/>
      <c r="AF40" s="152"/>
      <c r="AG40" s="152"/>
      <c r="AH40" s="152"/>
      <c r="AI40" s="152"/>
      <c r="AJ40" s="347"/>
      <c r="AK40" s="152"/>
      <c r="AL40" s="152"/>
      <c r="AM40" s="295"/>
      <c r="AN40" s="228"/>
      <c r="AO40" s="228"/>
      <c r="AP40" s="228"/>
      <c r="AQ40" s="228"/>
      <c r="AR40" s="228"/>
      <c r="AS40" s="348"/>
      <c r="AT40" s="264">
        <f t="shared" si="12"/>
        <v>0</v>
      </c>
      <c r="AU40" s="259"/>
      <c r="AV40" s="265">
        <f t="shared" si="26"/>
        <v>0</v>
      </c>
      <c r="AX40" s="265">
        <f t="shared" si="30"/>
        <v>0</v>
      </c>
      <c r="AZ40" s="492">
        <f t="shared" si="27"/>
        <v>0</v>
      </c>
      <c r="BB40" s="492">
        <f t="shared" si="28"/>
        <v>0</v>
      </c>
      <c r="BD40" s="265">
        <f t="shared" si="31"/>
        <v>0</v>
      </c>
      <c r="BE40" s="105"/>
      <c r="BF40" s="105"/>
      <c r="BG40" s="105"/>
      <c r="BH40" s="105"/>
      <c r="BI40" s="105"/>
      <c r="BJ40" s="105"/>
    </row>
    <row r="41" spans="2:62" ht="18" hidden="1" customHeight="1" outlineLevel="1">
      <c r="B41" s="100"/>
      <c r="C41" s="908"/>
      <c r="D41" s="909"/>
      <c r="E41" s="909"/>
      <c r="F41" s="910"/>
      <c r="G41" s="890"/>
      <c r="H41" s="891"/>
      <c r="I41" s="152"/>
      <c r="J41" s="152"/>
      <c r="K41" s="152"/>
      <c r="L41" s="152"/>
      <c r="M41" s="152"/>
      <c r="N41" s="152"/>
      <c r="O41" s="152"/>
      <c r="P41" s="153"/>
      <c r="Q41" s="153"/>
      <c r="R41" s="156">
        <f t="shared" si="22"/>
        <v>0</v>
      </c>
      <c r="S41" s="156">
        <f t="shared" si="23"/>
        <v>0</v>
      </c>
      <c r="U41" s="157">
        <f t="shared" si="29"/>
        <v>0</v>
      </c>
      <c r="W41" s="152"/>
      <c r="X41" s="152"/>
      <c r="Y41" s="152"/>
      <c r="Z41" s="152"/>
      <c r="AA41" s="152"/>
      <c r="AB41" s="152"/>
      <c r="AC41" s="347"/>
      <c r="AD41" s="152"/>
      <c r="AE41" s="152"/>
      <c r="AF41" s="152"/>
      <c r="AG41" s="152"/>
      <c r="AH41" s="152"/>
      <c r="AI41" s="152"/>
      <c r="AJ41" s="347"/>
      <c r="AK41" s="152"/>
      <c r="AL41" s="152"/>
      <c r="AM41" s="295"/>
      <c r="AN41" s="228"/>
      <c r="AO41" s="228"/>
      <c r="AP41" s="228"/>
      <c r="AQ41" s="228"/>
      <c r="AR41" s="228"/>
      <c r="AS41" s="348"/>
      <c r="AT41" s="264">
        <f t="shared" si="12"/>
        <v>0</v>
      </c>
      <c r="AU41" s="259"/>
      <c r="AV41" s="265">
        <f t="shared" si="26"/>
        <v>0</v>
      </c>
      <c r="AX41" s="265">
        <f t="shared" si="30"/>
        <v>0</v>
      </c>
      <c r="AZ41" s="492">
        <f t="shared" si="27"/>
        <v>0</v>
      </c>
      <c r="BB41" s="492">
        <f t="shared" si="28"/>
        <v>0</v>
      </c>
      <c r="BD41" s="265">
        <f t="shared" si="31"/>
        <v>0</v>
      </c>
      <c r="BE41" s="105"/>
      <c r="BF41" s="105"/>
      <c r="BG41" s="105"/>
      <c r="BH41" s="105"/>
      <c r="BI41" s="105"/>
      <c r="BJ41" s="105"/>
    </row>
    <row r="42" spans="2:62" ht="18" hidden="1" customHeight="1" outlineLevel="1">
      <c r="B42" s="100"/>
      <c r="C42" s="908"/>
      <c r="D42" s="909"/>
      <c r="E42" s="909"/>
      <c r="F42" s="910"/>
      <c r="G42" s="890"/>
      <c r="H42" s="891"/>
      <c r="I42" s="152"/>
      <c r="J42" s="152"/>
      <c r="K42" s="152"/>
      <c r="L42" s="152"/>
      <c r="M42" s="152"/>
      <c r="N42" s="152"/>
      <c r="O42" s="152"/>
      <c r="P42" s="153"/>
      <c r="Q42" s="153"/>
      <c r="R42" s="156">
        <f t="shared" si="22"/>
        <v>0</v>
      </c>
      <c r="S42" s="156">
        <f t="shared" si="23"/>
        <v>0</v>
      </c>
      <c r="U42" s="157">
        <f t="shared" si="29"/>
        <v>0</v>
      </c>
      <c r="W42" s="152"/>
      <c r="X42" s="152"/>
      <c r="Y42" s="152"/>
      <c r="Z42" s="152"/>
      <c r="AA42" s="152"/>
      <c r="AB42" s="152"/>
      <c r="AC42" s="347"/>
      <c r="AD42" s="152"/>
      <c r="AE42" s="152"/>
      <c r="AF42" s="152"/>
      <c r="AG42" s="152"/>
      <c r="AH42" s="152"/>
      <c r="AI42" s="152"/>
      <c r="AJ42" s="347"/>
      <c r="AK42" s="152"/>
      <c r="AL42" s="152"/>
      <c r="AM42" s="295"/>
      <c r="AN42" s="228"/>
      <c r="AO42" s="228"/>
      <c r="AP42" s="228"/>
      <c r="AQ42" s="228"/>
      <c r="AR42" s="228"/>
      <c r="AS42" s="348"/>
      <c r="AT42" s="264">
        <f t="shared" si="12"/>
        <v>0</v>
      </c>
      <c r="AU42" s="259"/>
      <c r="AV42" s="265">
        <f t="shared" si="26"/>
        <v>0</v>
      </c>
      <c r="AX42" s="265">
        <f t="shared" si="30"/>
        <v>0</v>
      </c>
      <c r="AZ42" s="492">
        <f t="shared" si="27"/>
        <v>0</v>
      </c>
      <c r="BB42" s="492">
        <f t="shared" si="28"/>
        <v>0</v>
      </c>
      <c r="BD42" s="265">
        <f t="shared" si="31"/>
        <v>0</v>
      </c>
      <c r="BE42" s="105"/>
      <c r="BF42" s="105"/>
      <c r="BG42" s="105"/>
      <c r="BH42" s="105"/>
      <c r="BI42" s="105"/>
      <c r="BJ42" s="105"/>
    </row>
    <row r="43" spans="2:62" ht="18" hidden="1" customHeight="1" outlineLevel="1">
      <c r="B43" s="100"/>
      <c r="C43" s="908"/>
      <c r="D43" s="909"/>
      <c r="E43" s="909"/>
      <c r="F43" s="910"/>
      <c r="G43" s="890"/>
      <c r="H43" s="891"/>
      <c r="I43" s="152"/>
      <c r="J43" s="152"/>
      <c r="K43" s="152"/>
      <c r="L43" s="152"/>
      <c r="M43" s="152"/>
      <c r="N43" s="152"/>
      <c r="O43" s="152"/>
      <c r="P43" s="153"/>
      <c r="Q43" s="153"/>
      <c r="R43" s="156">
        <f t="shared" si="22"/>
        <v>0</v>
      </c>
      <c r="S43" s="156">
        <f t="shared" si="23"/>
        <v>0</v>
      </c>
      <c r="U43" s="157">
        <f t="shared" si="29"/>
        <v>0</v>
      </c>
      <c r="W43" s="152"/>
      <c r="X43" s="152"/>
      <c r="Y43" s="152"/>
      <c r="Z43" s="152"/>
      <c r="AA43" s="152"/>
      <c r="AB43" s="152"/>
      <c r="AC43" s="347"/>
      <c r="AD43" s="152"/>
      <c r="AE43" s="152"/>
      <c r="AF43" s="152"/>
      <c r="AG43" s="152"/>
      <c r="AH43" s="152"/>
      <c r="AI43" s="152"/>
      <c r="AJ43" s="347"/>
      <c r="AK43" s="152"/>
      <c r="AL43" s="152"/>
      <c r="AM43" s="295"/>
      <c r="AN43" s="228"/>
      <c r="AO43" s="228"/>
      <c r="AP43" s="228"/>
      <c r="AQ43" s="228"/>
      <c r="AR43" s="228"/>
      <c r="AS43" s="348"/>
      <c r="AT43" s="264">
        <f t="shared" si="12"/>
        <v>0</v>
      </c>
      <c r="AU43" s="259"/>
      <c r="AV43" s="265">
        <f t="shared" si="26"/>
        <v>0</v>
      </c>
      <c r="AX43" s="265">
        <f t="shared" si="30"/>
        <v>0</v>
      </c>
      <c r="AZ43" s="492">
        <f t="shared" si="27"/>
        <v>0</v>
      </c>
      <c r="BB43" s="492">
        <f t="shared" si="28"/>
        <v>0</v>
      </c>
      <c r="BD43" s="265">
        <f t="shared" si="31"/>
        <v>0</v>
      </c>
      <c r="BE43" s="105"/>
      <c r="BF43" s="105"/>
      <c r="BG43" s="105"/>
      <c r="BH43" s="105"/>
      <c r="BI43" s="105"/>
      <c r="BJ43" s="105"/>
    </row>
    <row r="44" spans="2:62" ht="18" hidden="1" customHeight="1" outlineLevel="1">
      <c r="B44" s="100"/>
      <c r="C44" s="908"/>
      <c r="D44" s="909"/>
      <c r="E44" s="909"/>
      <c r="F44" s="910"/>
      <c r="G44" s="890"/>
      <c r="H44" s="891"/>
      <c r="I44" s="152"/>
      <c r="J44" s="152"/>
      <c r="K44" s="152"/>
      <c r="L44" s="152"/>
      <c r="M44" s="152"/>
      <c r="N44" s="152"/>
      <c r="O44" s="152"/>
      <c r="P44" s="153"/>
      <c r="Q44" s="153"/>
      <c r="R44" s="156">
        <f t="shared" si="22"/>
        <v>0</v>
      </c>
      <c r="S44" s="156">
        <f t="shared" si="23"/>
        <v>0</v>
      </c>
      <c r="U44" s="157">
        <f t="shared" si="29"/>
        <v>0</v>
      </c>
      <c r="W44" s="152"/>
      <c r="X44" s="152"/>
      <c r="Y44" s="152"/>
      <c r="Z44" s="152"/>
      <c r="AA44" s="152"/>
      <c r="AB44" s="152"/>
      <c r="AC44" s="347"/>
      <c r="AD44" s="152"/>
      <c r="AE44" s="152"/>
      <c r="AF44" s="152"/>
      <c r="AG44" s="152"/>
      <c r="AH44" s="152"/>
      <c r="AI44" s="152"/>
      <c r="AJ44" s="347"/>
      <c r="AK44" s="152"/>
      <c r="AL44" s="152"/>
      <c r="AM44" s="295"/>
      <c r="AN44" s="228"/>
      <c r="AO44" s="228"/>
      <c r="AP44" s="228"/>
      <c r="AQ44" s="228"/>
      <c r="AR44" s="228"/>
      <c r="AS44" s="348"/>
      <c r="AT44" s="264">
        <f t="shared" si="12"/>
        <v>0</v>
      </c>
      <c r="AU44" s="259"/>
      <c r="AV44" s="265">
        <f t="shared" si="26"/>
        <v>0</v>
      </c>
      <c r="AX44" s="265">
        <f t="shared" si="30"/>
        <v>0</v>
      </c>
      <c r="AZ44" s="492">
        <f t="shared" si="27"/>
        <v>0</v>
      </c>
      <c r="BB44" s="492">
        <f t="shared" si="28"/>
        <v>0</v>
      </c>
      <c r="BD44" s="265">
        <f t="shared" si="31"/>
        <v>0</v>
      </c>
      <c r="BE44" s="105"/>
      <c r="BF44" s="105"/>
      <c r="BG44" s="105"/>
      <c r="BH44" s="105"/>
      <c r="BI44" s="105"/>
      <c r="BJ44" s="105"/>
    </row>
    <row r="45" spans="2:62" ht="9.9499999999999993" hidden="1" customHeight="1" outlineLevel="1">
      <c r="B45" s="101"/>
      <c r="C45" s="208"/>
      <c r="D45" s="208"/>
      <c r="E45" s="208"/>
      <c r="F45" s="208"/>
      <c r="G45" s="237"/>
      <c r="H45" s="207"/>
      <c r="I45" s="257"/>
      <c r="J45" s="257"/>
      <c r="K45" s="257"/>
      <c r="L45" s="257"/>
      <c r="M45" s="257"/>
      <c r="N45" s="257"/>
      <c r="O45" s="257"/>
      <c r="P45" s="256"/>
      <c r="Q45" s="102"/>
      <c r="R45" s="102"/>
      <c r="S45" s="102"/>
      <c r="U45" s="98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Z45" s="493"/>
      <c r="BE45" s="105"/>
      <c r="BF45" s="105"/>
      <c r="BG45" s="105"/>
      <c r="BH45" s="105"/>
      <c r="BI45" s="105"/>
      <c r="BJ45" s="105"/>
    </row>
    <row r="46" spans="2:62" ht="20.100000000000001" customHeight="1" collapsed="1">
      <c r="B46" s="179">
        <f>B29+1</f>
        <v>3</v>
      </c>
      <c r="C46" s="916"/>
      <c r="D46" s="917"/>
      <c r="E46" s="917"/>
      <c r="F46" s="918"/>
      <c r="G46" s="429"/>
      <c r="H46" s="206">
        <v>1</v>
      </c>
      <c r="I46" s="642">
        <f t="shared" ref="I46" si="32">$H46*SUM(I47:I61)</f>
        <v>0</v>
      </c>
      <c r="J46" s="643">
        <f t="shared" ref="J46:O46" si="33">$H46*SUM(J47:J61)</f>
        <v>0</v>
      </c>
      <c r="K46" s="644">
        <f t="shared" si="33"/>
        <v>0</v>
      </c>
      <c r="L46" s="645">
        <f t="shared" si="33"/>
        <v>0</v>
      </c>
      <c r="M46" s="645">
        <f t="shared" si="33"/>
        <v>0</v>
      </c>
      <c r="N46" s="644">
        <f t="shared" si="33"/>
        <v>0</v>
      </c>
      <c r="O46" s="642">
        <f t="shared" si="33"/>
        <v>0</v>
      </c>
      <c r="P46" s="209">
        <f t="shared" ref="P46:Q46" si="34">$H46*SUM(P47:P61)</f>
        <v>0</v>
      </c>
      <c r="Q46" s="210">
        <f t="shared" si="34"/>
        <v>0</v>
      </c>
      <c r="R46" s="136">
        <f t="shared" ref="R46:R61" si="35">P46*(1+Gewinn)*(1+SicherheitAngebot)</f>
        <v>0</v>
      </c>
      <c r="S46" s="137">
        <f t="shared" ref="S46:S61" si="36">Q46*(1+MGKZ)*(1+Gewinn)*(1+SicherheitAngebot)</f>
        <v>0</v>
      </c>
      <c r="U46" s="10">
        <f>I46*$I$7+J46*$J$7+K46*$K$7+L46*$L$7+M46*$M$7+N46*$N$7+O46*$O$7+R46+S46</f>
        <v>0</v>
      </c>
      <c r="W46" s="646">
        <f t="shared" ref="W46:AB46" si="37">$H46*SUM(W47:W61)</f>
        <v>0</v>
      </c>
      <c r="X46" s="647">
        <f t="shared" si="37"/>
        <v>0</v>
      </c>
      <c r="Y46" s="648">
        <f t="shared" si="37"/>
        <v>0</v>
      </c>
      <c r="Z46" s="649">
        <f t="shared" si="37"/>
        <v>0</v>
      </c>
      <c r="AA46" s="648">
        <f t="shared" si="37"/>
        <v>0</v>
      </c>
      <c r="AB46" s="646">
        <f t="shared" si="37"/>
        <v>0</v>
      </c>
      <c r="AC46" s="258"/>
      <c r="AD46" s="646">
        <f t="shared" ref="AD46:AM46" si="38">$H46*SUM(AD47:AD61)</f>
        <v>0</v>
      </c>
      <c r="AE46" s="647">
        <f t="shared" si="38"/>
        <v>0</v>
      </c>
      <c r="AF46" s="648">
        <f t="shared" si="38"/>
        <v>0</v>
      </c>
      <c r="AG46" s="649">
        <f t="shared" si="38"/>
        <v>0</v>
      </c>
      <c r="AH46" s="648">
        <f t="shared" si="38"/>
        <v>0</v>
      </c>
      <c r="AI46" s="646">
        <f t="shared" si="38"/>
        <v>0</v>
      </c>
      <c r="AJ46" s="258"/>
      <c r="AK46" s="653">
        <f t="shared" si="38"/>
        <v>0</v>
      </c>
      <c r="AL46" s="653">
        <f t="shared" si="38"/>
        <v>0</v>
      </c>
      <c r="AM46" s="653">
        <f t="shared" si="38"/>
        <v>0</v>
      </c>
      <c r="AN46" s="227">
        <f>$H46*SUM(AN47:AN61)*(1+Gewinn)*(1+SicherheitAngebot)</f>
        <v>0</v>
      </c>
      <c r="AO46" s="227">
        <f>$H46*SUM(AO47:AO61)*(1+Gewinn)*(1+SicherheitAngebot)</f>
        <v>0</v>
      </c>
      <c r="AP46" s="227">
        <f>$H46*SUM(AP47:AP61)*(1+Gewinn)*(1+SicherheitAngebot)</f>
        <v>0</v>
      </c>
      <c r="AQ46" s="227">
        <f>$H46*SUM(AQ47:AQ61)*(1+Gewinn)*(1+SicherheitAngebot)</f>
        <v>0</v>
      </c>
      <c r="AR46" s="227">
        <f>$H46*SUM(AR47:AR61)*(1+Gewinn)*(1+SicherheitAngebot)</f>
        <v>0</v>
      </c>
      <c r="AS46" s="262"/>
      <c r="AT46" s="263">
        <f t="shared" ref="AT46:AT109" si="39">((W46+AD46)*$W$7+(X46+AE46)*$X$7+(Y46+Z46+AF46+AG46)*$Z$7+(AA46+AH46)*$AA$7+(AB46+AI46)*$AB$7)*Zuschläge_IBN</f>
        <v>0</v>
      </c>
      <c r="AU46" s="259"/>
      <c r="AV46" s="491">
        <f>AK46*$AK$7+AL46*$AL$7+AM46*$AM$7+SUM(AN46:AR46)+AT46/Zuschläge_IBN+AT46</f>
        <v>0</v>
      </c>
      <c r="AX46" s="685">
        <f>U46+AV46</f>
        <v>0</v>
      </c>
      <c r="AZ46" s="490">
        <f>IF(H46&gt;0,U46/(1+SicherheitAngebot)*(1+Sicherheit),0)</f>
        <v>0</v>
      </c>
      <c r="BB46" s="490">
        <f>IF(H46&gt;0,AV46/(1+SicherheitAngebot)*(1+Sicherheit),0)</f>
        <v>0</v>
      </c>
      <c r="BD46" s="490">
        <f>AZ46+BB46</f>
        <v>0</v>
      </c>
      <c r="BE46" s="105"/>
      <c r="BF46" s="105"/>
      <c r="BG46" s="105"/>
      <c r="BH46" s="105"/>
      <c r="BI46" s="105"/>
      <c r="BJ46" s="105"/>
    </row>
    <row r="47" spans="2:62" ht="20.100000000000001" hidden="1" customHeight="1" outlineLevel="1">
      <c r="B47" s="211"/>
      <c r="C47" s="908"/>
      <c r="D47" s="909"/>
      <c r="E47" s="909"/>
      <c r="F47" s="910"/>
      <c r="G47" s="890"/>
      <c r="H47" s="901"/>
      <c r="I47" s="152"/>
      <c r="J47" s="152"/>
      <c r="K47" s="152"/>
      <c r="L47" s="152"/>
      <c r="M47" s="152"/>
      <c r="N47" s="152"/>
      <c r="O47" s="152"/>
      <c r="P47" s="153"/>
      <c r="Q47" s="153"/>
      <c r="R47" s="156">
        <f t="shared" si="35"/>
        <v>0</v>
      </c>
      <c r="S47" s="156">
        <f t="shared" si="36"/>
        <v>0</v>
      </c>
      <c r="U47" s="157">
        <f>I47*$I$7+J47*$J$7+K47*$K$7+L47*$L$7+M47*$M$7+N47*$N$7+O47*$O$7+R47+S47</f>
        <v>0</v>
      </c>
      <c r="W47" s="152"/>
      <c r="X47" s="152"/>
      <c r="Y47" s="152"/>
      <c r="Z47" s="152"/>
      <c r="AA47" s="152"/>
      <c r="AB47" s="152"/>
      <c r="AC47" s="347"/>
      <c r="AD47" s="152"/>
      <c r="AE47" s="152"/>
      <c r="AF47" s="152"/>
      <c r="AG47" s="152"/>
      <c r="AH47" s="152"/>
      <c r="AI47" s="152"/>
      <c r="AJ47" s="347"/>
      <c r="AK47" s="152"/>
      <c r="AL47" s="152"/>
      <c r="AM47" s="295"/>
      <c r="AN47" s="228"/>
      <c r="AO47" s="228"/>
      <c r="AP47" s="228"/>
      <c r="AQ47" s="228"/>
      <c r="AR47" s="228"/>
      <c r="AS47" s="348"/>
      <c r="AT47" s="264">
        <f t="shared" si="39"/>
        <v>0</v>
      </c>
      <c r="AU47" s="259"/>
      <c r="AV47" s="265">
        <f t="shared" ref="AV47:AV61" si="40">AK47*$AK$7+AL47*$AL$7+AM47*$AM$7+SUM(AN47:AR47)*(1+Gewinn)*(1+SicherheitAngebot)+AT47/Zuschläge_IBN+AT47</f>
        <v>0</v>
      </c>
      <c r="AX47" s="265">
        <f>U47+AV47</f>
        <v>0</v>
      </c>
      <c r="AZ47" s="492">
        <f t="shared" ref="AZ47:AZ61" si="41">U47/(1+SicherheitAngebot)*(1+Sicherheit)</f>
        <v>0</v>
      </c>
      <c r="BB47" s="492">
        <f t="shared" ref="BB47:BB61" si="42">AV47/(1+SicherheitAngebot)*(1+Sicherheit)</f>
        <v>0</v>
      </c>
      <c r="BD47" s="265">
        <f>AZ47+BB47</f>
        <v>0</v>
      </c>
      <c r="BE47" s="105"/>
      <c r="BF47" s="105"/>
      <c r="BG47" s="105"/>
      <c r="BH47" s="105"/>
      <c r="BI47" s="105"/>
      <c r="BJ47" s="105"/>
    </row>
    <row r="48" spans="2:62" ht="20.100000000000001" hidden="1" customHeight="1" outlineLevel="1">
      <c r="B48" s="212"/>
      <c r="C48" s="908"/>
      <c r="D48" s="909"/>
      <c r="E48" s="909"/>
      <c r="F48" s="910"/>
      <c r="G48" s="890"/>
      <c r="H48" s="891"/>
      <c r="I48" s="152"/>
      <c r="J48" s="152"/>
      <c r="K48" s="152"/>
      <c r="L48" s="152"/>
      <c r="M48" s="152"/>
      <c r="N48" s="152"/>
      <c r="O48" s="152"/>
      <c r="P48" s="153"/>
      <c r="Q48" s="153"/>
      <c r="R48" s="156">
        <f t="shared" si="35"/>
        <v>0</v>
      </c>
      <c r="S48" s="156">
        <f t="shared" si="36"/>
        <v>0</v>
      </c>
      <c r="U48" s="157">
        <f t="shared" ref="U48:U61" si="43">I48*$I$7+J48*$J$7+K48*$K$7+L48*$L$7+M48*$M$7+N48*$N$7+O48*$O$7+R48+S48</f>
        <v>0</v>
      </c>
      <c r="W48" s="152"/>
      <c r="X48" s="152"/>
      <c r="Y48" s="152"/>
      <c r="Z48" s="152"/>
      <c r="AA48" s="152"/>
      <c r="AB48" s="152"/>
      <c r="AC48" s="347"/>
      <c r="AD48" s="152"/>
      <c r="AE48" s="152"/>
      <c r="AF48" s="152"/>
      <c r="AG48" s="152"/>
      <c r="AH48" s="152"/>
      <c r="AI48" s="152"/>
      <c r="AJ48" s="347"/>
      <c r="AK48" s="152"/>
      <c r="AL48" s="152"/>
      <c r="AM48" s="295"/>
      <c r="AN48" s="228"/>
      <c r="AO48" s="228"/>
      <c r="AP48" s="228"/>
      <c r="AQ48" s="228"/>
      <c r="AR48" s="228"/>
      <c r="AS48" s="348"/>
      <c r="AT48" s="264">
        <f t="shared" si="39"/>
        <v>0</v>
      </c>
      <c r="AU48" s="259"/>
      <c r="AV48" s="265">
        <f t="shared" si="40"/>
        <v>0</v>
      </c>
      <c r="AX48" s="265">
        <f t="shared" ref="AX48:AX61" si="44">U48+AV48</f>
        <v>0</v>
      </c>
      <c r="AZ48" s="492">
        <f t="shared" si="41"/>
        <v>0</v>
      </c>
      <c r="BB48" s="492">
        <f t="shared" si="42"/>
        <v>0</v>
      </c>
      <c r="BD48" s="265">
        <f t="shared" ref="BD48:BD61" si="45">AZ48+BB48</f>
        <v>0</v>
      </c>
      <c r="BE48" s="105"/>
      <c r="BF48" s="105"/>
      <c r="BG48" s="105"/>
      <c r="BH48" s="105"/>
      <c r="BI48" s="105"/>
      <c r="BJ48" s="105"/>
    </row>
    <row r="49" spans="2:62" ht="20.100000000000001" hidden="1" customHeight="1" outlineLevel="1">
      <c r="B49" s="212"/>
      <c r="C49" s="908"/>
      <c r="D49" s="909"/>
      <c r="E49" s="909"/>
      <c r="F49" s="910"/>
      <c r="G49" s="890"/>
      <c r="H49" s="891"/>
      <c r="I49" s="152"/>
      <c r="J49" s="152"/>
      <c r="K49" s="152"/>
      <c r="L49" s="152"/>
      <c r="M49" s="152"/>
      <c r="N49" s="152"/>
      <c r="O49" s="152"/>
      <c r="P49" s="153"/>
      <c r="Q49" s="153"/>
      <c r="R49" s="156">
        <f t="shared" si="35"/>
        <v>0</v>
      </c>
      <c r="S49" s="156">
        <f t="shared" si="36"/>
        <v>0</v>
      </c>
      <c r="U49" s="157">
        <f t="shared" si="43"/>
        <v>0</v>
      </c>
      <c r="W49" s="152"/>
      <c r="X49" s="152"/>
      <c r="Y49" s="152"/>
      <c r="Z49" s="152"/>
      <c r="AA49" s="152"/>
      <c r="AB49" s="152"/>
      <c r="AC49" s="347"/>
      <c r="AD49" s="152"/>
      <c r="AE49" s="152"/>
      <c r="AF49" s="152"/>
      <c r="AG49" s="152"/>
      <c r="AH49" s="152"/>
      <c r="AI49" s="152"/>
      <c r="AJ49" s="347"/>
      <c r="AK49" s="152"/>
      <c r="AL49" s="152"/>
      <c r="AM49" s="295"/>
      <c r="AN49" s="228"/>
      <c r="AO49" s="228"/>
      <c r="AP49" s="228"/>
      <c r="AQ49" s="228"/>
      <c r="AR49" s="228"/>
      <c r="AS49" s="348"/>
      <c r="AT49" s="264">
        <f t="shared" si="39"/>
        <v>0</v>
      </c>
      <c r="AU49" s="259"/>
      <c r="AV49" s="265">
        <f t="shared" si="40"/>
        <v>0</v>
      </c>
      <c r="AX49" s="265">
        <f t="shared" si="44"/>
        <v>0</v>
      </c>
      <c r="AZ49" s="492">
        <f t="shared" si="41"/>
        <v>0</v>
      </c>
      <c r="BB49" s="492">
        <f t="shared" si="42"/>
        <v>0</v>
      </c>
      <c r="BD49" s="265">
        <f t="shared" si="45"/>
        <v>0</v>
      </c>
      <c r="BE49" s="105"/>
      <c r="BF49" s="105"/>
      <c r="BG49" s="105"/>
      <c r="BH49" s="105"/>
      <c r="BI49" s="105"/>
      <c r="BJ49" s="105"/>
    </row>
    <row r="50" spans="2:62" ht="20.100000000000001" hidden="1" customHeight="1" outlineLevel="1">
      <c r="B50" s="212"/>
      <c r="C50" s="908"/>
      <c r="D50" s="909"/>
      <c r="E50" s="909"/>
      <c r="F50" s="910"/>
      <c r="G50" s="890"/>
      <c r="H50" s="891"/>
      <c r="I50" s="152"/>
      <c r="J50" s="152"/>
      <c r="K50" s="152"/>
      <c r="L50" s="152"/>
      <c r="M50" s="152"/>
      <c r="N50" s="152"/>
      <c r="O50" s="152"/>
      <c r="P50" s="153"/>
      <c r="Q50" s="153"/>
      <c r="R50" s="156">
        <f t="shared" si="35"/>
        <v>0</v>
      </c>
      <c r="S50" s="156">
        <f t="shared" si="36"/>
        <v>0</v>
      </c>
      <c r="U50" s="157">
        <f t="shared" si="43"/>
        <v>0</v>
      </c>
      <c r="W50" s="152"/>
      <c r="X50" s="152"/>
      <c r="Y50" s="152"/>
      <c r="Z50" s="152"/>
      <c r="AA50" s="152"/>
      <c r="AB50" s="152"/>
      <c r="AC50" s="347"/>
      <c r="AD50" s="152"/>
      <c r="AE50" s="152"/>
      <c r="AF50" s="152"/>
      <c r="AG50" s="152"/>
      <c r="AH50" s="152"/>
      <c r="AI50" s="152"/>
      <c r="AJ50" s="347"/>
      <c r="AK50" s="152"/>
      <c r="AL50" s="152"/>
      <c r="AM50" s="295"/>
      <c r="AN50" s="228"/>
      <c r="AO50" s="228"/>
      <c r="AP50" s="228"/>
      <c r="AQ50" s="228"/>
      <c r="AR50" s="228"/>
      <c r="AS50" s="348"/>
      <c r="AT50" s="264">
        <f t="shared" si="39"/>
        <v>0</v>
      </c>
      <c r="AU50" s="259"/>
      <c r="AV50" s="265">
        <f t="shared" si="40"/>
        <v>0</v>
      </c>
      <c r="AX50" s="265">
        <f t="shared" si="44"/>
        <v>0</v>
      </c>
      <c r="AZ50" s="492">
        <f t="shared" si="41"/>
        <v>0</v>
      </c>
      <c r="BB50" s="492">
        <f t="shared" si="42"/>
        <v>0</v>
      </c>
      <c r="BD50" s="265">
        <f t="shared" si="45"/>
        <v>0</v>
      </c>
      <c r="BE50" s="105"/>
      <c r="BF50" s="105"/>
      <c r="BG50" s="105"/>
      <c r="BH50" s="105"/>
      <c r="BI50" s="105"/>
      <c r="BJ50" s="105"/>
    </row>
    <row r="51" spans="2:62" ht="20.100000000000001" hidden="1" customHeight="1" outlineLevel="1">
      <c r="B51" s="212"/>
      <c r="C51" s="908"/>
      <c r="D51" s="909"/>
      <c r="E51" s="909"/>
      <c r="F51" s="910"/>
      <c r="G51" s="890"/>
      <c r="H51" s="891"/>
      <c r="I51" s="152"/>
      <c r="J51" s="152"/>
      <c r="K51" s="152"/>
      <c r="L51" s="152"/>
      <c r="M51" s="152"/>
      <c r="N51" s="152"/>
      <c r="O51" s="152"/>
      <c r="P51" s="153"/>
      <c r="Q51" s="153"/>
      <c r="R51" s="156">
        <f t="shared" si="35"/>
        <v>0</v>
      </c>
      <c r="S51" s="156">
        <f t="shared" si="36"/>
        <v>0</v>
      </c>
      <c r="U51" s="157">
        <f t="shared" si="43"/>
        <v>0</v>
      </c>
      <c r="W51" s="152"/>
      <c r="X51" s="152"/>
      <c r="Y51" s="152"/>
      <c r="Z51" s="152"/>
      <c r="AA51" s="152"/>
      <c r="AB51" s="152"/>
      <c r="AC51" s="347"/>
      <c r="AD51" s="152"/>
      <c r="AE51" s="152"/>
      <c r="AF51" s="152"/>
      <c r="AG51" s="152"/>
      <c r="AH51" s="152"/>
      <c r="AI51" s="152"/>
      <c r="AJ51" s="347"/>
      <c r="AK51" s="152"/>
      <c r="AL51" s="152"/>
      <c r="AM51" s="295"/>
      <c r="AN51" s="228"/>
      <c r="AO51" s="228"/>
      <c r="AP51" s="228"/>
      <c r="AQ51" s="228"/>
      <c r="AR51" s="228"/>
      <c r="AS51" s="348"/>
      <c r="AT51" s="264">
        <f t="shared" si="39"/>
        <v>0</v>
      </c>
      <c r="AU51" s="259"/>
      <c r="AV51" s="265">
        <f t="shared" si="40"/>
        <v>0</v>
      </c>
      <c r="AX51" s="265">
        <f t="shared" si="44"/>
        <v>0</v>
      </c>
      <c r="AZ51" s="492">
        <f t="shared" si="41"/>
        <v>0</v>
      </c>
      <c r="BB51" s="492">
        <f t="shared" si="42"/>
        <v>0</v>
      </c>
      <c r="BD51" s="265">
        <f t="shared" si="45"/>
        <v>0</v>
      </c>
      <c r="BE51" s="105"/>
      <c r="BF51" s="105"/>
      <c r="BG51" s="105"/>
      <c r="BH51" s="105"/>
      <c r="BI51" s="105"/>
      <c r="BJ51" s="105"/>
    </row>
    <row r="52" spans="2:62" ht="20.100000000000001" hidden="1" customHeight="1" outlineLevel="1">
      <c r="B52" s="212"/>
      <c r="C52" s="908"/>
      <c r="D52" s="909"/>
      <c r="E52" s="909"/>
      <c r="F52" s="910"/>
      <c r="G52" s="890"/>
      <c r="H52" s="891"/>
      <c r="I52" s="152"/>
      <c r="J52" s="152"/>
      <c r="K52" s="152"/>
      <c r="L52" s="152"/>
      <c r="M52" s="152"/>
      <c r="N52" s="152"/>
      <c r="O52" s="152"/>
      <c r="P52" s="153"/>
      <c r="Q52" s="153"/>
      <c r="R52" s="156">
        <f t="shared" si="35"/>
        <v>0</v>
      </c>
      <c r="S52" s="156">
        <f t="shared" si="36"/>
        <v>0</v>
      </c>
      <c r="U52" s="157">
        <f t="shared" si="43"/>
        <v>0</v>
      </c>
      <c r="W52" s="152"/>
      <c r="X52" s="152"/>
      <c r="Y52" s="152"/>
      <c r="Z52" s="152"/>
      <c r="AA52" s="152"/>
      <c r="AB52" s="152"/>
      <c r="AC52" s="347"/>
      <c r="AD52" s="152"/>
      <c r="AE52" s="152"/>
      <c r="AF52" s="152"/>
      <c r="AG52" s="152"/>
      <c r="AH52" s="152"/>
      <c r="AI52" s="152"/>
      <c r="AJ52" s="347"/>
      <c r="AK52" s="152"/>
      <c r="AL52" s="152"/>
      <c r="AM52" s="295"/>
      <c r="AN52" s="228"/>
      <c r="AO52" s="228"/>
      <c r="AP52" s="228"/>
      <c r="AQ52" s="228"/>
      <c r="AR52" s="228"/>
      <c r="AS52" s="348"/>
      <c r="AT52" s="264">
        <f t="shared" si="39"/>
        <v>0</v>
      </c>
      <c r="AU52" s="259"/>
      <c r="AV52" s="265">
        <f t="shared" si="40"/>
        <v>0</v>
      </c>
      <c r="AX52" s="265">
        <f t="shared" si="44"/>
        <v>0</v>
      </c>
      <c r="AZ52" s="492">
        <f t="shared" si="41"/>
        <v>0</v>
      </c>
      <c r="BB52" s="492">
        <f t="shared" si="42"/>
        <v>0</v>
      </c>
      <c r="BD52" s="265">
        <f t="shared" si="45"/>
        <v>0</v>
      </c>
      <c r="BE52" s="105"/>
      <c r="BF52" s="105"/>
      <c r="BG52" s="105"/>
      <c r="BH52" s="105"/>
      <c r="BI52" s="105"/>
      <c r="BJ52" s="105"/>
    </row>
    <row r="53" spans="2:62" ht="20.100000000000001" hidden="1" customHeight="1" outlineLevel="1">
      <c r="B53" s="212"/>
      <c r="C53" s="908"/>
      <c r="D53" s="909"/>
      <c r="E53" s="909"/>
      <c r="F53" s="910"/>
      <c r="G53" s="890"/>
      <c r="H53" s="891"/>
      <c r="I53" s="152"/>
      <c r="J53" s="152"/>
      <c r="K53" s="152"/>
      <c r="L53" s="152"/>
      <c r="M53" s="152"/>
      <c r="N53" s="152"/>
      <c r="O53" s="152"/>
      <c r="P53" s="153"/>
      <c r="Q53" s="153"/>
      <c r="R53" s="156">
        <f t="shared" si="35"/>
        <v>0</v>
      </c>
      <c r="S53" s="156">
        <f t="shared" si="36"/>
        <v>0</v>
      </c>
      <c r="U53" s="157">
        <f t="shared" si="43"/>
        <v>0</v>
      </c>
      <c r="W53" s="152"/>
      <c r="X53" s="152"/>
      <c r="Y53" s="152"/>
      <c r="Z53" s="152"/>
      <c r="AA53" s="152"/>
      <c r="AB53" s="152"/>
      <c r="AC53" s="347"/>
      <c r="AD53" s="152"/>
      <c r="AE53" s="152"/>
      <c r="AF53" s="152"/>
      <c r="AG53" s="152"/>
      <c r="AH53" s="152"/>
      <c r="AI53" s="152"/>
      <c r="AJ53" s="347"/>
      <c r="AK53" s="152"/>
      <c r="AL53" s="152"/>
      <c r="AM53" s="295"/>
      <c r="AN53" s="228"/>
      <c r="AO53" s="228"/>
      <c r="AP53" s="228"/>
      <c r="AQ53" s="228"/>
      <c r="AR53" s="228"/>
      <c r="AS53" s="348"/>
      <c r="AT53" s="264">
        <f t="shared" si="39"/>
        <v>0</v>
      </c>
      <c r="AU53" s="259"/>
      <c r="AV53" s="265">
        <f t="shared" si="40"/>
        <v>0</v>
      </c>
      <c r="AX53" s="265">
        <f t="shared" si="44"/>
        <v>0</v>
      </c>
      <c r="AZ53" s="492">
        <f t="shared" si="41"/>
        <v>0</v>
      </c>
      <c r="BB53" s="492">
        <f t="shared" si="42"/>
        <v>0</v>
      </c>
      <c r="BD53" s="265">
        <f t="shared" si="45"/>
        <v>0</v>
      </c>
      <c r="BE53" s="105"/>
      <c r="BF53" s="105"/>
      <c r="BG53" s="105"/>
      <c r="BH53" s="105"/>
      <c r="BI53" s="105"/>
      <c r="BJ53" s="105"/>
    </row>
    <row r="54" spans="2:62" ht="20.100000000000001" hidden="1" customHeight="1" outlineLevel="1">
      <c r="B54" s="212"/>
      <c r="C54" s="908"/>
      <c r="D54" s="909"/>
      <c r="E54" s="909"/>
      <c r="F54" s="910"/>
      <c r="G54" s="890"/>
      <c r="H54" s="891"/>
      <c r="I54" s="152"/>
      <c r="J54" s="152"/>
      <c r="K54" s="152"/>
      <c r="L54" s="152"/>
      <c r="M54" s="152"/>
      <c r="N54" s="152"/>
      <c r="O54" s="152"/>
      <c r="P54" s="153"/>
      <c r="Q54" s="153"/>
      <c r="R54" s="156">
        <f t="shared" si="35"/>
        <v>0</v>
      </c>
      <c r="S54" s="156">
        <f t="shared" si="36"/>
        <v>0</v>
      </c>
      <c r="U54" s="157">
        <f t="shared" si="43"/>
        <v>0</v>
      </c>
      <c r="W54" s="152"/>
      <c r="X54" s="152"/>
      <c r="Y54" s="152"/>
      <c r="Z54" s="152"/>
      <c r="AA54" s="152"/>
      <c r="AB54" s="152"/>
      <c r="AC54" s="347"/>
      <c r="AD54" s="152"/>
      <c r="AE54" s="152"/>
      <c r="AF54" s="152"/>
      <c r="AG54" s="152"/>
      <c r="AH54" s="152"/>
      <c r="AI54" s="152"/>
      <c r="AJ54" s="347"/>
      <c r="AK54" s="152"/>
      <c r="AL54" s="152"/>
      <c r="AM54" s="295"/>
      <c r="AN54" s="228"/>
      <c r="AO54" s="228"/>
      <c r="AP54" s="228"/>
      <c r="AQ54" s="228"/>
      <c r="AR54" s="228"/>
      <c r="AS54" s="348"/>
      <c r="AT54" s="264">
        <f t="shared" si="39"/>
        <v>0</v>
      </c>
      <c r="AU54" s="259"/>
      <c r="AV54" s="265">
        <f t="shared" si="40"/>
        <v>0</v>
      </c>
      <c r="AX54" s="265">
        <f t="shared" si="44"/>
        <v>0</v>
      </c>
      <c r="AZ54" s="492">
        <f t="shared" si="41"/>
        <v>0</v>
      </c>
      <c r="BB54" s="492">
        <f t="shared" si="42"/>
        <v>0</v>
      </c>
      <c r="BD54" s="265">
        <f t="shared" si="45"/>
        <v>0</v>
      </c>
      <c r="BE54" s="105"/>
      <c r="BF54" s="105"/>
      <c r="BG54" s="105"/>
      <c r="BH54" s="105"/>
      <c r="BI54" s="105"/>
      <c r="BJ54" s="105"/>
    </row>
    <row r="55" spans="2:62" ht="20.100000000000001" hidden="1" customHeight="1" outlineLevel="1">
      <c r="B55" s="212"/>
      <c r="C55" s="908"/>
      <c r="D55" s="909"/>
      <c r="E55" s="909"/>
      <c r="F55" s="910"/>
      <c r="G55" s="890"/>
      <c r="H55" s="891"/>
      <c r="I55" s="152"/>
      <c r="J55" s="152"/>
      <c r="K55" s="152"/>
      <c r="L55" s="152"/>
      <c r="M55" s="152"/>
      <c r="N55" s="152"/>
      <c r="O55" s="152"/>
      <c r="P55" s="153"/>
      <c r="Q55" s="153"/>
      <c r="R55" s="156">
        <f t="shared" si="35"/>
        <v>0</v>
      </c>
      <c r="S55" s="156">
        <f t="shared" si="36"/>
        <v>0</v>
      </c>
      <c r="U55" s="157">
        <f t="shared" si="43"/>
        <v>0</v>
      </c>
      <c r="W55" s="152"/>
      <c r="X55" s="152"/>
      <c r="Y55" s="152"/>
      <c r="Z55" s="152"/>
      <c r="AA55" s="152"/>
      <c r="AB55" s="152"/>
      <c r="AC55" s="347"/>
      <c r="AD55" s="152"/>
      <c r="AE55" s="152"/>
      <c r="AF55" s="152"/>
      <c r="AG55" s="152"/>
      <c r="AH55" s="152"/>
      <c r="AI55" s="152"/>
      <c r="AJ55" s="347"/>
      <c r="AK55" s="152"/>
      <c r="AL55" s="152"/>
      <c r="AM55" s="295"/>
      <c r="AN55" s="228"/>
      <c r="AO55" s="228"/>
      <c r="AP55" s="228"/>
      <c r="AQ55" s="228"/>
      <c r="AR55" s="228"/>
      <c r="AS55" s="348"/>
      <c r="AT55" s="264">
        <f t="shared" si="39"/>
        <v>0</v>
      </c>
      <c r="AU55" s="259"/>
      <c r="AV55" s="265">
        <f t="shared" si="40"/>
        <v>0</v>
      </c>
      <c r="AX55" s="265">
        <f t="shared" si="44"/>
        <v>0</v>
      </c>
      <c r="AZ55" s="492">
        <f t="shared" si="41"/>
        <v>0</v>
      </c>
      <c r="BB55" s="492">
        <f t="shared" si="42"/>
        <v>0</v>
      </c>
      <c r="BD55" s="265">
        <f t="shared" si="45"/>
        <v>0</v>
      </c>
      <c r="BE55" s="105"/>
      <c r="BF55" s="105"/>
      <c r="BG55" s="105"/>
      <c r="BH55" s="105"/>
      <c r="BI55" s="105"/>
      <c r="BJ55" s="105"/>
    </row>
    <row r="56" spans="2:62" ht="20.100000000000001" hidden="1" customHeight="1" outlineLevel="1">
      <c r="B56" s="212"/>
      <c r="C56" s="908"/>
      <c r="D56" s="909"/>
      <c r="E56" s="909"/>
      <c r="F56" s="910"/>
      <c r="G56" s="890"/>
      <c r="H56" s="891"/>
      <c r="I56" s="152"/>
      <c r="J56" s="152"/>
      <c r="K56" s="152"/>
      <c r="L56" s="152"/>
      <c r="M56" s="152"/>
      <c r="N56" s="152"/>
      <c r="O56" s="152"/>
      <c r="P56" s="153"/>
      <c r="Q56" s="153"/>
      <c r="R56" s="156">
        <f t="shared" si="35"/>
        <v>0</v>
      </c>
      <c r="S56" s="156">
        <f t="shared" si="36"/>
        <v>0</v>
      </c>
      <c r="U56" s="157">
        <f t="shared" si="43"/>
        <v>0</v>
      </c>
      <c r="W56" s="152"/>
      <c r="X56" s="152"/>
      <c r="Y56" s="152"/>
      <c r="Z56" s="152"/>
      <c r="AA56" s="152"/>
      <c r="AB56" s="152"/>
      <c r="AC56" s="347"/>
      <c r="AD56" s="152"/>
      <c r="AE56" s="152"/>
      <c r="AF56" s="152"/>
      <c r="AG56" s="152"/>
      <c r="AH56" s="152"/>
      <c r="AI56" s="152"/>
      <c r="AJ56" s="347"/>
      <c r="AK56" s="152"/>
      <c r="AL56" s="152"/>
      <c r="AM56" s="295"/>
      <c r="AN56" s="228"/>
      <c r="AO56" s="228"/>
      <c r="AP56" s="228"/>
      <c r="AQ56" s="228"/>
      <c r="AR56" s="228"/>
      <c r="AS56" s="348"/>
      <c r="AT56" s="264">
        <f t="shared" si="39"/>
        <v>0</v>
      </c>
      <c r="AU56" s="259"/>
      <c r="AV56" s="265">
        <f t="shared" si="40"/>
        <v>0</v>
      </c>
      <c r="AX56" s="265">
        <f t="shared" si="44"/>
        <v>0</v>
      </c>
      <c r="AZ56" s="492">
        <f t="shared" si="41"/>
        <v>0</v>
      </c>
      <c r="BB56" s="492">
        <f t="shared" si="42"/>
        <v>0</v>
      </c>
      <c r="BD56" s="265">
        <f t="shared" si="45"/>
        <v>0</v>
      </c>
      <c r="BE56" s="105"/>
      <c r="BF56" s="105"/>
      <c r="BG56" s="105"/>
      <c r="BH56" s="105"/>
      <c r="BI56" s="105"/>
      <c r="BJ56" s="105"/>
    </row>
    <row r="57" spans="2:62" ht="20.100000000000001" hidden="1" customHeight="1" outlineLevel="1">
      <c r="B57" s="212"/>
      <c r="C57" s="908"/>
      <c r="D57" s="909"/>
      <c r="E57" s="909"/>
      <c r="F57" s="910"/>
      <c r="G57" s="890"/>
      <c r="H57" s="891"/>
      <c r="I57" s="152"/>
      <c r="J57" s="152"/>
      <c r="K57" s="152"/>
      <c r="L57" s="152"/>
      <c r="M57" s="152"/>
      <c r="N57" s="152"/>
      <c r="O57" s="152"/>
      <c r="P57" s="153"/>
      <c r="Q57" s="153"/>
      <c r="R57" s="156">
        <f t="shared" si="35"/>
        <v>0</v>
      </c>
      <c r="S57" s="156">
        <f t="shared" si="36"/>
        <v>0</v>
      </c>
      <c r="U57" s="157">
        <f t="shared" si="43"/>
        <v>0</v>
      </c>
      <c r="W57" s="152"/>
      <c r="X57" s="152"/>
      <c r="Y57" s="152"/>
      <c r="Z57" s="152"/>
      <c r="AA57" s="152"/>
      <c r="AB57" s="152"/>
      <c r="AC57" s="347"/>
      <c r="AD57" s="152"/>
      <c r="AE57" s="152"/>
      <c r="AF57" s="152"/>
      <c r="AG57" s="152"/>
      <c r="AH57" s="152"/>
      <c r="AI57" s="152"/>
      <c r="AJ57" s="347"/>
      <c r="AK57" s="152"/>
      <c r="AL57" s="152"/>
      <c r="AM57" s="295"/>
      <c r="AN57" s="228"/>
      <c r="AO57" s="228"/>
      <c r="AP57" s="228"/>
      <c r="AQ57" s="228"/>
      <c r="AR57" s="228"/>
      <c r="AS57" s="348"/>
      <c r="AT57" s="264">
        <f t="shared" si="39"/>
        <v>0</v>
      </c>
      <c r="AU57" s="259"/>
      <c r="AV57" s="265">
        <f t="shared" si="40"/>
        <v>0</v>
      </c>
      <c r="AX57" s="265">
        <f t="shared" si="44"/>
        <v>0</v>
      </c>
      <c r="AZ57" s="492">
        <f t="shared" si="41"/>
        <v>0</v>
      </c>
      <c r="BB57" s="492">
        <f t="shared" si="42"/>
        <v>0</v>
      </c>
      <c r="BD57" s="265">
        <f t="shared" si="45"/>
        <v>0</v>
      </c>
      <c r="BE57" s="105"/>
      <c r="BF57" s="105"/>
      <c r="BG57" s="105"/>
      <c r="BH57" s="105"/>
      <c r="BI57" s="105"/>
      <c r="BJ57" s="105"/>
    </row>
    <row r="58" spans="2:62" ht="20.100000000000001" hidden="1" customHeight="1" outlineLevel="1">
      <c r="B58" s="212"/>
      <c r="C58" s="908"/>
      <c r="D58" s="909"/>
      <c r="E58" s="909"/>
      <c r="F58" s="910"/>
      <c r="G58" s="890"/>
      <c r="H58" s="891"/>
      <c r="I58" s="152"/>
      <c r="J58" s="152"/>
      <c r="K58" s="152"/>
      <c r="L58" s="152"/>
      <c r="M58" s="152"/>
      <c r="N58" s="152"/>
      <c r="O58" s="152"/>
      <c r="P58" s="153"/>
      <c r="Q58" s="153"/>
      <c r="R58" s="156">
        <f t="shared" si="35"/>
        <v>0</v>
      </c>
      <c r="S58" s="156">
        <f t="shared" si="36"/>
        <v>0</v>
      </c>
      <c r="U58" s="157">
        <f t="shared" si="43"/>
        <v>0</v>
      </c>
      <c r="W58" s="152"/>
      <c r="X58" s="152"/>
      <c r="Y58" s="152"/>
      <c r="Z58" s="152"/>
      <c r="AA58" s="152"/>
      <c r="AB58" s="152"/>
      <c r="AC58" s="347"/>
      <c r="AD58" s="152"/>
      <c r="AE58" s="152"/>
      <c r="AF58" s="152"/>
      <c r="AG58" s="152"/>
      <c r="AH58" s="152"/>
      <c r="AI58" s="152"/>
      <c r="AJ58" s="347"/>
      <c r="AK58" s="152"/>
      <c r="AL58" s="152"/>
      <c r="AM58" s="295"/>
      <c r="AN58" s="228"/>
      <c r="AO58" s="228"/>
      <c r="AP58" s="228"/>
      <c r="AQ58" s="228"/>
      <c r="AR58" s="228"/>
      <c r="AS58" s="348"/>
      <c r="AT58" s="264">
        <f t="shared" si="39"/>
        <v>0</v>
      </c>
      <c r="AU58" s="259"/>
      <c r="AV58" s="265">
        <f t="shared" si="40"/>
        <v>0</v>
      </c>
      <c r="AX58" s="265">
        <f t="shared" si="44"/>
        <v>0</v>
      </c>
      <c r="AZ58" s="492">
        <f t="shared" si="41"/>
        <v>0</v>
      </c>
      <c r="BB58" s="492">
        <f t="shared" si="42"/>
        <v>0</v>
      </c>
      <c r="BD58" s="265">
        <f t="shared" si="45"/>
        <v>0</v>
      </c>
      <c r="BE58" s="105"/>
      <c r="BF58" s="105"/>
      <c r="BG58" s="105"/>
      <c r="BH58" s="105"/>
      <c r="BI58" s="105"/>
      <c r="BJ58" s="105"/>
    </row>
    <row r="59" spans="2:62" ht="20.100000000000001" hidden="1" customHeight="1" outlineLevel="1">
      <c r="B59" s="212"/>
      <c r="C59" s="908"/>
      <c r="D59" s="909"/>
      <c r="E59" s="909"/>
      <c r="F59" s="910"/>
      <c r="G59" s="890"/>
      <c r="H59" s="891"/>
      <c r="I59" s="152"/>
      <c r="J59" s="152"/>
      <c r="K59" s="152"/>
      <c r="L59" s="152"/>
      <c r="M59" s="152"/>
      <c r="N59" s="152"/>
      <c r="O59" s="152"/>
      <c r="P59" s="153"/>
      <c r="Q59" s="153"/>
      <c r="R59" s="156">
        <f t="shared" si="35"/>
        <v>0</v>
      </c>
      <c r="S59" s="156">
        <f t="shared" si="36"/>
        <v>0</v>
      </c>
      <c r="U59" s="157">
        <f t="shared" si="43"/>
        <v>0</v>
      </c>
      <c r="W59" s="152"/>
      <c r="X59" s="152"/>
      <c r="Y59" s="152"/>
      <c r="Z59" s="152"/>
      <c r="AA59" s="152"/>
      <c r="AB59" s="152"/>
      <c r="AC59" s="347"/>
      <c r="AD59" s="152"/>
      <c r="AE59" s="152"/>
      <c r="AF59" s="152"/>
      <c r="AG59" s="152"/>
      <c r="AH59" s="152"/>
      <c r="AI59" s="152"/>
      <c r="AJ59" s="347"/>
      <c r="AK59" s="152"/>
      <c r="AL59" s="152"/>
      <c r="AM59" s="295"/>
      <c r="AN59" s="228"/>
      <c r="AO59" s="228"/>
      <c r="AP59" s="228"/>
      <c r="AQ59" s="228"/>
      <c r="AR59" s="228"/>
      <c r="AS59" s="348"/>
      <c r="AT59" s="264">
        <f t="shared" si="39"/>
        <v>0</v>
      </c>
      <c r="AU59" s="259"/>
      <c r="AV59" s="265">
        <f t="shared" si="40"/>
        <v>0</v>
      </c>
      <c r="AX59" s="265">
        <f t="shared" si="44"/>
        <v>0</v>
      </c>
      <c r="AZ59" s="492">
        <f t="shared" si="41"/>
        <v>0</v>
      </c>
      <c r="BB59" s="492">
        <f t="shared" si="42"/>
        <v>0</v>
      </c>
      <c r="BD59" s="265">
        <f t="shared" si="45"/>
        <v>0</v>
      </c>
      <c r="BE59" s="105"/>
      <c r="BF59" s="105"/>
      <c r="BG59" s="105"/>
      <c r="BH59" s="105"/>
      <c r="BI59" s="105"/>
      <c r="BJ59" s="105"/>
    </row>
    <row r="60" spans="2:62" ht="20.100000000000001" hidden="1" customHeight="1" outlineLevel="1">
      <c r="B60" s="212"/>
      <c r="C60" s="908"/>
      <c r="D60" s="909"/>
      <c r="E60" s="909"/>
      <c r="F60" s="910"/>
      <c r="G60" s="890"/>
      <c r="H60" s="891"/>
      <c r="I60" s="152"/>
      <c r="J60" s="152"/>
      <c r="K60" s="152"/>
      <c r="L60" s="152"/>
      <c r="M60" s="152"/>
      <c r="N60" s="152"/>
      <c r="O60" s="152"/>
      <c r="P60" s="153"/>
      <c r="Q60" s="153"/>
      <c r="R60" s="156">
        <f t="shared" si="35"/>
        <v>0</v>
      </c>
      <c r="S60" s="156">
        <f t="shared" si="36"/>
        <v>0</v>
      </c>
      <c r="U60" s="157">
        <f t="shared" si="43"/>
        <v>0</v>
      </c>
      <c r="W60" s="152"/>
      <c r="X60" s="152"/>
      <c r="Y60" s="152"/>
      <c r="Z60" s="152"/>
      <c r="AA60" s="152"/>
      <c r="AB60" s="152"/>
      <c r="AC60" s="347"/>
      <c r="AD60" s="152"/>
      <c r="AE60" s="152"/>
      <c r="AF60" s="152"/>
      <c r="AG60" s="152"/>
      <c r="AH60" s="152"/>
      <c r="AI60" s="152"/>
      <c r="AJ60" s="347"/>
      <c r="AK60" s="152"/>
      <c r="AL60" s="152"/>
      <c r="AM60" s="295"/>
      <c r="AN60" s="228"/>
      <c r="AO60" s="228"/>
      <c r="AP60" s="228"/>
      <c r="AQ60" s="228"/>
      <c r="AR60" s="228"/>
      <c r="AS60" s="348"/>
      <c r="AT60" s="264">
        <f t="shared" si="39"/>
        <v>0</v>
      </c>
      <c r="AU60" s="259"/>
      <c r="AV60" s="265">
        <f t="shared" si="40"/>
        <v>0</v>
      </c>
      <c r="AX60" s="265">
        <f t="shared" si="44"/>
        <v>0</v>
      </c>
      <c r="AZ60" s="492">
        <f t="shared" si="41"/>
        <v>0</v>
      </c>
      <c r="BB60" s="492">
        <f t="shared" si="42"/>
        <v>0</v>
      </c>
      <c r="BD60" s="265">
        <f t="shared" si="45"/>
        <v>0</v>
      </c>
      <c r="BE60" s="105"/>
      <c r="BF60" s="105"/>
      <c r="BG60" s="105"/>
      <c r="BH60" s="105"/>
      <c r="BI60" s="105"/>
      <c r="BJ60" s="105"/>
    </row>
    <row r="61" spans="2:62" ht="20.100000000000001" hidden="1" customHeight="1" outlineLevel="1">
      <c r="B61" s="212"/>
      <c r="C61" s="908"/>
      <c r="D61" s="909"/>
      <c r="E61" s="909"/>
      <c r="F61" s="910"/>
      <c r="G61" s="890"/>
      <c r="H61" s="891"/>
      <c r="I61" s="152"/>
      <c r="J61" s="152"/>
      <c r="K61" s="152"/>
      <c r="L61" s="152"/>
      <c r="M61" s="152"/>
      <c r="N61" s="152"/>
      <c r="O61" s="152"/>
      <c r="P61" s="153"/>
      <c r="Q61" s="153"/>
      <c r="R61" s="156">
        <f t="shared" si="35"/>
        <v>0</v>
      </c>
      <c r="S61" s="156">
        <f t="shared" si="36"/>
        <v>0</v>
      </c>
      <c r="U61" s="157">
        <f t="shared" si="43"/>
        <v>0</v>
      </c>
      <c r="W61" s="152"/>
      <c r="X61" s="152"/>
      <c r="Y61" s="152"/>
      <c r="Z61" s="152"/>
      <c r="AA61" s="152"/>
      <c r="AB61" s="152"/>
      <c r="AC61" s="347"/>
      <c r="AD61" s="152"/>
      <c r="AE61" s="152"/>
      <c r="AF61" s="152"/>
      <c r="AG61" s="152"/>
      <c r="AH61" s="152"/>
      <c r="AI61" s="152"/>
      <c r="AJ61" s="347"/>
      <c r="AK61" s="152"/>
      <c r="AL61" s="152"/>
      <c r="AM61" s="295"/>
      <c r="AN61" s="228"/>
      <c r="AO61" s="228"/>
      <c r="AP61" s="228"/>
      <c r="AQ61" s="228"/>
      <c r="AR61" s="228"/>
      <c r="AS61" s="348"/>
      <c r="AT61" s="264">
        <f t="shared" si="39"/>
        <v>0</v>
      </c>
      <c r="AU61" s="259"/>
      <c r="AV61" s="265">
        <f t="shared" si="40"/>
        <v>0</v>
      </c>
      <c r="AX61" s="265">
        <f t="shared" si="44"/>
        <v>0</v>
      </c>
      <c r="AZ61" s="492">
        <f t="shared" si="41"/>
        <v>0</v>
      </c>
      <c r="BB61" s="492">
        <f t="shared" si="42"/>
        <v>0</v>
      </c>
      <c r="BD61" s="265">
        <f t="shared" si="45"/>
        <v>0</v>
      </c>
      <c r="BE61" s="105"/>
      <c r="BF61" s="105"/>
      <c r="BG61" s="105"/>
      <c r="BH61" s="105"/>
      <c r="BI61" s="105"/>
      <c r="BJ61" s="105"/>
    </row>
    <row r="62" spans="2:62" ht="9.9499999999999993" hidden="1" customHeight="1" outlineLevel="1">
      <c r="B62" s="101"/>
      <c r="C62" s="208"/>
      <c r="D62" s="208"/>
      <c r="E62" s="208"/>
      <c r="F62" s="208"/>
      <c r="G62" s="237"/>
      <c r="H62" s="207"/>
      <c r="I62" s="257"/>
      <c r="J62" s="257"/>
      <c r="K62" s="257"/>
      <c r="L62" s="257"/>
      <c r="M62" s="257"/>
      <c r="N62" s="257"/>
      <c r="O62" s="257"/>
      <c r="P62" s="256"/>
      <c r="Q62" s="102"/>
      <c r="R62" s="102"/>
      <c r="S62" s="102"/>
      <c r="U62" s="98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Z62" s="493"/>
      <c r="BE62" s="105"/>
      <c r="BF62" s="105"/>
      <c r="BG62" s="105"/>
      <c r="BH62" s="105"/>
      <c r="BI62" s="105"/>
      <c r="BJ62" s="105"/>
    </row>
    <row r="63" spans="2:62" ht="20.100000000000001" customHeight="1" collapsed="1">
      <c r="B63" s="179">
        <f>B46+1</f>
        <v>4</v>
      </c>
      <c r="C63" s="916"/>
      <c r="D63" s="917"/>
      <c r="E63" s="917"/>
      <c r="F63" s="918"/>
      <c r="G63" s="429"/>
      <c r="H63" s="206">
        <v>1</v>
      </c>
      <c r="I63" s="642">
        <f t="shared" ref="I63" si="46">$H63*SUM(I64:I78)</f>
        <v>0</v>
      </c>
      <c r="J63" s="643">
        <f t="shared" ref="J63:O63" si="47">$H63*SUM(J64:J78)</f>
        <v>0</v>
      </c>
      <c r="K63" s="644">
        <f t="shared" si="47"/>
        <v>0</v>
      </c>
      <c r="L63" s="645">
        <f t="shared" si="47"/>
        <v>0</v>
      </c>
      <c r="M63" s="645">
        <f t="shared" si="47"/>
        <v>0</v>
      </c>
      <c r="N63" s="644">
        <f t="shared" si="47"/>
        <v>0</v>
      </c>
      <c r="O63" s="642">
        <f t="shared" si="47"/>
        <v>0</v>
      </c>
      <c r="P63" s="209">
        <f t="shared" ref="P63:Q63" si="48">$H63*SUM(P64:P78)</f>
        <v>0</v>
      </c>
      <c r="Q63" s="210">
        <f t="shared" si="48"/>
        <v>0</v>
      </c>
      <c r="R63" s="136">
        <f t="shared" ref="R63:R78" si="49">P63*(1+Gewinn)*(1+SicherheitAngebot)</f>
        <v>0</v>
      </c>
      <c r="S63" s="137">
        <f t="shared" ref="S63:S78" si="50">Q63*(1+MGKZ)*(1+Gewinn)*(1+SicherheitAngebot)</f>
        <v>0</v>
      </c>
      <c r="U63" s="10">
        <f>I63*$I$7+J63*$J$7+K63*$K$7+L63*$L$7+M63*$M$7+N63*$N$7+O63*$O$7+R63+S63</f>
        <v>0</v>
      </c>
      <c r="W63" s="646">
        <f t="shared" ref="W63:AB63" si="51">$H63*SUM(W64:W78)</f>
        <v>0</v>
      </c>
      <c r="X63" s="647">
        <f t="shared" si="51"/>
        <v>0</v>
      </c>
      <c r="Y63" s="648">
        <f t="shared" si="51"/>
        <v>0</v>
      </c>
      <c r="Z63" s="649">
        <f t="shared" si="51"/>
        <v>0</v>
      </c>
      <c r="AA63" s="648">
        <f t="shared" si="51"/>
        <v>0</v>
      </c>
      <c r="AB63" s="646">
        <f t="shared" si="51"/>
        <v>0</v>
      </c>
      <c r="AC63" s="258"/>
      <c r="AD63" s="646">
        <f t="shared" ref="AD63:AM63" si="52">$H63*SUM(AD64:AD78)</f>
        <v>0</v>
      </c>
      <c r="AE63" s="647">
        <f t="shared" si="52"/>
        <v>0</v>
      </c>
      <c r="AF63" s="648">
        <f t="shared" si="52"/>
        <v>0</v>
      </c>
      <c r="AG63" s="649">
        <f t="shared" si="52"/>
        <v>0</v>
      </c>
      <c r="AH63" s="648">
        <f t="shared" si="52"/>
        <v>0</v>
      </c>
      <c r="AI63" s="646">
        <f t="shared" si="52"/>
        <v>0</v>
      </c>
      <c r="AJ63" s="258"/>
      <c r="AK63" s="653">
        <f t="shared" si="52"/>
        <v>0</v>
      </c>
      <c r="AL63" s="653">
        <f t="shared" si="52"/>
        <v>0</v>
      </c>
      <c r="AM63" s="653">
        <f t="shared" si="52"/>
        <v>0</v>
      </c>
      <c r="AN63" s="227">
        <f>$H63*SUM(AN64:AN78)*(1+Gewinn)*(1+SicherheitAngebot)</f>
        <v>0</v>
      </c>
      <c r="AO63" s="227">
        <f>$H63*SUM(AO64:AO78)*(1+Gewinn)*(1+SicherheitAngebot)</f>
        <v>0</v>
      </c>
      <c r="AP63" s="227">
        <f>$H63*SUM(AP64:AP78)*(1+Gewinn)*(1+SicherheitAngebot)</f>
        <v>0</v>
      </c>
      <c r="AQ63" s="227">
        <f>$H63*SUM(AQ64:AQ78)*(1+Gewinn)*(1+SicherheitAngebot)</f>
        <v>0</v>
      </c>
      <c r="AR63" s="227">
        <f>$H63*SUM(AR64:AR78)*(1+Gewinn)*(1+SicherheitAngebot)</f>
        <v>0</v>
      </c>
      <c r="AS63" s="262"/>
      <c r="AT63" s="263">
        <f t="shared" si="39"/>
        <v>0</v>
      </c>
      <c r="AU63" s="259"/>
      <c r="AV63" s="491">
        <f>AK63*$AK$7+AL63*$AL$7+AM63*$AM$7+SUM(AN63:AR63)+AT63/Zuschläge_IBN+AT63</f>
        <v>0</v>
      </c>
      <c r="AX63" s="685">
        <f>U63+AV63</f>
        <v>0</v>
      </c>
      <c r="AZ63" s="490">
        <f>IF(H63&gt;0,U63/(1+SicherheitAngebot)*(1+Sicherheit),0)</f>
        <v>0</v>
      </c>
      <c r="BB63" s="490">
        <f>IF(H63&gt;0,AV63/(1+SicherheitAngebot)*(1+Sicherheit),0)</f>
        <v>0</v>
      </c>
      <c r="BD63" s="490">
        <f>AZ63+BB63</f>
        <v>0</v>
      </c>
      <c r="BE63" s="105"/>
      <c r="BF63" s="105"/>
      <c r="BG63" s="105"/>
      <c r="BH63" s="105"/>
      <c r="BI63" s="105"/>
      <c r="BJ63" s="105"/>
    </row>
    <row r="64" spans="2:62" ht="20.100000000000001" hidden="1" customHeight="1" outlineLevel="1">
      <c r="B64" s="211"/>
      <c r="C64" s="908"/>
      <c r="D64" s="909"/>
      <c r="E64" s="909"/>
      <c r="F64" s="910"/>
      <c r="G64" s="890"/>
      <c r="H64" s="901"/>
      <c r="I64" s="152"/>
      <c r="J64" s="152"/>
      <c r="K64" s="152"/>
      <c r="L64" s="152"/>
      <c r="M64" s="152"/>
      <c r="N64" s="152"/>
      <c r="O64" s="152"/>
      <c r="P64" s="153"/>
      <c r="Q64" s="153"/>
      <c r="R64" s="156">
        <f t="shared" si="49"/>
        <v>0</v>
      </c>
      <c r="S64" s="156">
        <f t="shared" si="50"/>
        <v>0</v>
      </c>
      <c r="U64" s="157">
        <f>I64*$I$7+J64*$J$7+K64*$K$7+L64*$L$7+M64*$M$7+N64*$N$7+O64*$O$7+R64+S64</f>
        <v>0</v>
      </c>
      <c r="W64" s="152"/>
      <c r="X64" s="152"/>
      <c r="Y64" s="152"/>
      <c r="Z64" s="152"/>
      <c r="AA64" s="152"/>
      <c r="AB64" s="152"/>
      <c r="AC64" s="347"/>
      <c r="AD64" s="152"/>
      <c r="AE64" s="152"/>
      <c r="AF64" s="152"/>
      <c r="AG64" s="152"/>
      <c r="AH64" s="152"/>
      <c r="AI64" s="152"/>
      <c r="AJ64" s="347"/>
      <c r="AK64" s="152"/>
      <c r="AL64" s="152"/>
      <c r="AM64" s="295"/>
      <c r="AN64" s="228"/>
      <c r="AO64" s="228"/>
      <c r="AP64" s="228"/>
      <c r="AQ64" s="228"/>
      <c r="AR64" s="228"/>
      <c r="AS64" s="348"/>
      <c r="AT64" s="264">
        <f t="shared" si="39"/>
        <v>0</v>
      </c>
      <c r="AU64" s="259"/>
      <c r="AV64" s="265">
        <f t="shared" ref="AV64:AV78" si="53">AK64*$AK$7+AL64*$AL$7+AM64*$AM$7+SUM(AN64:AR64)*(1+Gewinn)*(1+SicherheitAngebot)+AT64/Zuschläge_IBN+AT64</f>
        <v>0</v>
      </c>
      <c r="AX64" s="265">
        <f>U64+AV64</f>
        <v>0</v>
      </c>
      <c r="AZ64" s="492">
        <f t="shared" ref="AZ64:AZ78" si="54">U64/(1+SicherheitAngebot)*(1+Sicherheit)</f>
        <v>0</v>
      </c>
      <c r="BB64" s="492">
        <f t="shared" ref="BB64:BB78" si="55">AV64/(1+SicherheitAngebot)*(1+Sicherheit)</f>
        <v>0</v>
      </c>
      <c r="BD64" s="265">
        <f>AZ64+BB64</f>
        <v>0</v>
      </c>
      <c r="BE64" s="105"/>
      <c r="BF64" s="105"/>
      <c r="BG64" s="105"/>
      <c r="BH64" s="105"/>
      <c r="BI64" s="105"/>
      <c r="BJ64" s="105"/>
    </row>
    <row r="65" spans="2:62" ht="20.100000000000001" hidden="1" customHeight="1" outlineLevel="1">
      <c r="B65" s="212"/>
      <c r="C65" s="908"/>
      <c r="D65" s="909"/>
      <c r="E65" s="909"/>
      <c r="F65" s="910"/>
      <c r="G65" s="890"/>
      <c r="H65" s="891"/>
      <c r="I65" s="152"/>
      <c r="J65" s="152"/>
      <c r="K65" s="152"/>
      <c r="L65" s="152"/>
      <c r="M65" s="152"/>
      <c r="N65" s="152"/>
      <c r="O65" s="152"/>
      <c r="P65" s="153"/>
      <c r="Q65" s="153"/>
      <c r="R65" s="156">
        <f t="shared" si="49"/>
        <v>0</v>
      </c>
      <c r="S65" s="156">
        <f t="shared" si="50"/>
        <v>0</v>
      </c>
      <c r="U65" s="157">
        <f t="shared" ref="U65:U78" si="56">I65*$I$7+J65*$J$7+K65*$K$7+L65*$L$7+M65*$M$7+N65*$N$7+O65*$O$7+R65+S65</f>
        <v>0</v>
      </c>
      <c r="W65" s="152"/>
      <c r="X65" s="152"/>
      <c r="Y65" s="152"/>
      <c r="Z65" s="152"/>
      <c r="AA65" s="152"/>
      <c r="AB65" s="152"/>
      <c r="AC65" s="347"/>
      <c r="AD65" s="152"/>
      <c r="AE65" s="152"/>
      <c r="AF65" s="152"/>
      <c r="AG65" s="152"/>
      <c r="AH65" s="152"/>
      <c r="AI65" s="152"/>
      <c r="AJ65" s="347"/>
      <c r="AK65" s="152"/>
      <c r="AL65" s="152"/>
      <c r="AM65" s="295"/>
      <c r="AN65" s="228"/>
      <c r="AO65" s="228"/>
      <c r="AP65" s="228"/>
      <c r="AQ65" s="228"/>
      <c r="AR65" s="228"/>
      <c r="AS65" s="348"/>
      <c r="AT65" s="264">
        <f t="shared" si="39"/>
        <v>0</v>
      </c>
      <c r="AU65" s="259"/>
      <c r="AV65" s="265">
        <f t="shared" si="53"/>
        <v>0</v>
      </c>
      <c r="AX65" s="265">
        <f t="shared" ref="AX65:AX78" si="57">U65+AV65</f>
        <v>0</v>
      </c>
      <c r="AZ65" s="492">
        <f t="shared" si="54"/>
        <v>0</v>
      </c>
      <c r="BB65" s="492">
        <f t="shared" si="55"/>
        <v>0</v>
      </c>
      <c r="BD65" s="265">
        <f t="shared" ref="BD65:BD78" si="58">AZ65+BB65</f>
        <v>0</v>
      </c>
      <c r="BE65" s="105"/>
      <c r="BF65" s="105"/>
      <c r="BG65" s="105"/>
      <c r="BH65" s="105"/>
      <c r="BI65" s="105"/>
      <c r="BJ65" s="105"/>
    </row>
    <row r="66" spans="2:62" ht="20.100000000000001" hidden="1" customHeight="1" outlineLevel="1">
      <c r="B66" s="212"/>
      <c r="C66" s="908"/>
      <c r="D66" s="909"/>
      <c r="E66" s="909"/>
      <c r="F66" s="910"/>
      <c r="G66" s="890"/>
      <c r="H66" s="891"/>
      <c r="I66" s="152"/>
      <c r="J66" s="152"/>
      <c r="K66" s="152"/>
      <c r="L66" s="152"/>
      <c r="M66" s="152"/>
      <c r="N66" s="152"/>
      <c r="O66" s="152"/>
      <c r="P66" s="153"/>
      <c r="Q66" s="153"/>
      <c r="R66" s="156">
        <f t="shared" si="49"/>
        <v>0</v>
      </c>
      <c r="S66" s="156">
        <f t="shared" si="50"/>
        <v>0</v>
      </c>
      <c r="U66" s="157">
        <f t="shared" si="56"/>
        <v>0</v>
      </c>
      <c r="W66" s="152"/>
      <c r="X66" s="152"/>
      <c r="Y66" s="152"/>
      <c r="Z66" s="152"/>
      <c r="AA66" s="152"/>
      <c r="AB66" s="152"/>
      <c r="AC66" s="347"/>
      <c r="AD66" s="152"/>
      <c r="AE66" s="152"/>
      <c r="AF66" s="152"/>
      <c r="AG66" s="152"/>
      <c r="AH66" s="152"/>
      <c r="AI66" s="152"/>
      <c r="AJ66" s="347"/>
      <c r="AK66" s="152"/>
      <c r="AL66" s="152"/>
      <c r="AM66" s="295"/>
      <c r="AN66" s="228"/>
      <c r="AO66" s="228"/>
      <c r="AP66" s="228"/>
      <c r="AQ66" s="228"/>
      <c r="AR66" s="228"/>
      <c r="AS66" s="348"/>
      <c r="AT66" s="264">
        <f t="shared" si="39"/>
        <v>0</v>
      </c>
      <c r="AU66" s="259"/>
      <c r="AV66" s="265">
        <f t="shared" si="53"/>
        <v>0</v>
      </c>
      <c r="AX66" s="265">
        <f t="shared" si="57"/>
        <v>0</v>
      </c>
      <c r="AZ66" s="492">
        <f t="shared" si="54"/>
        <v>0</v>
      </c>
      <c r="BB66" s="492">
        <f t="shared" si="55"/>
        <v>0</v>
      </c>
      <c r="BD66" s="265">
        <f t="shared" si="58"/>
        <v>0</v>
      </c>
      <c r="BE66" s="105"/>
      <c r="BF66" s="105"/>
      <c r="BG66" s="105"/>
      <c r="BH66" s="105"/>
      <c r="BI66" s="105"/>
      <c r="BJ66" s="105"/>
    </row>
    <row r="67" spans="2:62" ht="20.100000000000001" hidden="1" customHeight="1" outlineLevel="1">
      <c r="B67" s="212"/>
      <c r="C67" s="908"/>
      <c r="D67" s="909"/>
      <c r="E67" s="909"/>
      <c r="F67" s="910"/>
      <c r="G67" s="890"/>
      <c r="H67" s="891"/>
      <c r="I67" s="152"/>
      <c r="J67" s="152"/>
      <c r="K67" s="152"/>
      <c r="L67" s="152"/>
      <c r="M67" s="152"/>
      <c r="N67" s="152"/>
      <c r="O67" s="152"/>
      <c r="P67" s="153"/>
      <c r="Q67" s="153"/>
      <c r="R67" s="156">
        <f t="shared" si="49"/>
        <v>0</v>
      </c>
      <c r="S67" s="156">
        <f t="shared" si="50"/>
        <v>0</v>
      </c>
      <c r="U67" s="157">
        <f t="shared" si="56"/>
        <v>0</v>
      </c>
      <c r="W67" s="152"/>
      <c r="X67" s="152"/>
      <c r="Y67" s="152"/>
      <c r="Z67" s="152"/>
      <c r="AA67" s="152"/>
      <c r="AB67" s="152"/>
      <c r="AC67" s="347"/>
      <c r="AD67" s="152"/>
      <c r="AE67" s="152"/>
      <c r="AF67" s="152"/>
      <c r="AG67" s="152"/>
      <c r="AH67" s="152"/>
      <c r="AI67" s="152"/>
      <c r="AJ67" s="347"/>
      <c r="AK67" s="152"/>
      <c r="AL67" s="152"/>
      <c r="AM67" s="295"/>
      <c r="AN67" s="228"/>
      <c r="AO67" s="228"/>
      <c r="AP67" s="228"/>
      <c r="AQ67" s="228"/>
      <c r="AR67" s="228"/>
      <c r="AS67" s="348"/>
      <c r="AT67" s="264">
        <f t="shared" si="39"/>
        <v>0</v>
      </c>
      <c r="AU67" s="259"/>
      <c r="AV67" s="265">
        <f t="shared" si="53"/>
        <v>0</v>
      </c>
      <c r="AX67" s="265">
        <f t="shared" si="57"/>
        <v>0</v>
      </c>
      <c r="AZ67" s="492">
        <f t="shared" si="54"/>
        <v>0</v>
      </c>
      <c r="BB67" s="492">
        <f t="shared" si="55"/>
        <v>0</v>
      </c>
      <c r="BD67" s="265">
        <f t="shared" si="58"/>
        <v>0</v>
      </c>
      <c r="BE67" s="105"/>
      <c r="BF67" s="105"/>
      <c r="BG67" s="105"/>
      <c r="BH67" s="105"/>
      <c r="BI67" s="105"/>
      <c r="BJ67" s="105"/>
    </row>
    <row r="68" spans="2:62" ht="20.100000000000001" hidden="1" customHeight="1" outlineLevel="1">
      <c r="B68" s="212"/>
      <c r="C68" s="908"/>
      <c r="D68" s="909"/>
      <c r="E68" s="909"/>
      <c r="F68" s="910"/>
      <c r="G68" s="890"/>
      <c r="H68" s="891"/>
      <c r="I68" s="152"/>
      <c r="J68" s="152"/>
      <c r="K68" s="152"/>
      <c r="L68" s="152"/>
      <c r="M68" s="152"/>
      <c r="N68" s="152"/>
      <c r="O68" s="152"/>
      <c r="P68" s="153"/>
      <c r="Q68" s="153"/>
      <c r="R68" s="156">
        <f t="shared" si="49"/>
        <v>0</v>
      </c>
      <c r="S68" s="156">
        <f t="shared" si="50"/>
        <v>0</v>
      </c>
      <c r="U68" s="157">
        <f t="shared" si="56"/>
        <v>0</v>
      </c>
      <c r="W68" s="152"/>
      <c r="X68" s="152"/>
      <c r="Y68" s="152"/>
      <c r="Z68" s="152"/>
      <c r="AA68" s="152"/>
      <c r="AB68" s="152"/>
      <c r="AC68" s="347"/>
      <c r="AD68" s="152"/>
      <c r="AE68" s="152"/>
      <c r="AF68" s="152"/>
      <c r="AG68" s="152"/>
      <c r="AH68" s="152"/>
      <c r="AI68" s="152"/>
      <c r="AJ68" s="347"/>
      <c r="AK68" s="152"/>
      <c r="AL68" s="152"/>
      <c r="AM68" s="295"/>
      <c r="AN68" s="228"/>
      <c r="AO68" s="228"/>
      <c r="AP68" s="228"/>
      <c r="AQ68" s="228"/>
      <c r="AR68" s="228"/>
      <c r="AS68" s="348"/>
      <c r="AT68" s="264">
        <f t="shared" si="39"/>
        <v>0</v>
      </c>
      <c r="AU68" s="259"/>
      <c r="AV68" s="265">
        <f t="shared" si="53"/>
        <v>0</v>
      </c>
      <c r="AX68" s="265">
        <f t="shared" si="57"/>
        <v>0</v>
      </c>
      <c r="AZ68" s="492">
        <f t="shared" si="54"/>
        <v>0</v>
      </c>
      <c r="BB68" s="492">
        <f t="shared" si="55"/>
        <v>0</v>
      </c>
      <c r="BD68" s="265">
        <f t="shared" si="58"/>
        <v>0</v>
      </c>
      <c r="BE68" s="105"/>
      <c r="BF68" s="105"/>
      <c r="BG68" s="105"/>
      <c r="BH68" s="105"/>
      <c r="BI68" s="105"/>
      <c r="BJ68" s="105"/>
    </row>
    <row r="69" spans="2:62" ht="20.100000000000001" hidden="1" customHeight="1" outlineLevel="1">
      <c r="B69" s="212"/>
      <c r="C69" s="908"/>
      <c r="D69" s="909"/>
      <c r="E69" s="909"/>
      <c r="F69" s="910"/>
      <c r="G69" s="890"/>
      <c r="H69" s="891"/>
      <c r="I69" s="152"/>
      <c r="J69" s="152"/>
      <c r="K69" s="152"/>
      <c r="L69" s="152"/>
      <c r="M69" s="152"/>
      <c r="N69" s="152"/>
      <c r="O69" s="152"/>
      <c r="P69" s="153"/>
      <c r="Q69" s="153"/>
      <c r="R69" s="156">
        <f t="shared" si="49"/>
        <v>0</v>
      </c>
      <c r="S69" s="156">
        <f t="shared" si="50"/>
        <v>0</v>
      </c>
      <c r="U69" s="157">
        <f t="shared" si="56"/>
        <v>0</v>
      </c>
      <c r="W69" s="152"/>
      <c r="X69" s="152"/>
      <c r="Y69" s="152"/>
      <c r="Z69" s="152"/>
      <c r="AA69" s="152"/>
      <c r="AB69" s="152"/>
      <c r="AC69" s="347"/>
      <c r="AD69" s="152"/>
      <c r="AE69" s="152"/>
      <c r="AF69" s="152"/>
      <c r="AG69" s="152"/>
      <c r="AH69" s="152"/>
      <c r="AI69" s="152"/>
      <c r="AJ69" s="347"/>
      <c r="AK69" s="152"/>
      <c r="AL69" s="152"/>
      <c r="AM69" s="295"/>
      <c r="AN69" s="228"/>
      <c r="AO69" s="228"/>
      <c r="AP69" s="228"/>
      <c r="AQ69" s="228"/>
      <c r="AR69" s="228"/>
      <c r="AS69" s="348"/>
      <c r="AT69" s="264">
        <f t="shared" si="39"/>
        <v>0</v>
      </c>
      <c r="AU69" s="259"/>
      <c r="AV69" s="265">
        <f t="shared" si="53"/>
        <v>0</v>
      </c>
      <c r="AX69" s="265">
        <f t="shared" si="57"/>
        <v>0</v>
      </c>
      <c r="AZ69" s="492">
        <f t="shared" si="54"/>
        <v>0</v>
      </c>
      <c r="BB69" s="492">
        <f t="shared" si="55"/>
        <v>0</v>
      </c>
      <c r="BD69" s="265">
        <f t="shared" si="58"/>
        <v>0</v>
      </c>
      <c r="BE69" s="105"/>
      <c r="BF69" s="105"/>
      <c r="BG69" s="105"/>
      <c r="BH69" s="105"/>
      <c r="BI69" s="105"/>
      <c r="BJ69" s="105"/>
    </row>
    <row r="70" spans="2:62" ht="20.100000000000001" hidden="1" customHeight="1" outlineLevel="1">
      <c r="B70" s="212"/>
      <c r="C70" s="908"/>
      <c r="D70" s="909"/>
      <c r="E70" s="909"/>
      <c r="F70" s="910"/>
      <c r="G70" s="890"/>
      <c r="H70" s="891"/>
      <c r="I70" s="152"/>
      <c r="J70" s="152"/>
      <c r="K70" s="152"/>
      <c r="L70" s="152"/>
      <c r="M70" s="152"/>
      <c r="N70" s="152"/>
      <c r="O70" s="152"/>
      <c r="P70" s="153"/>
      <c r="Q70" s="153"/>
      <c r="R70" s="156">
        <f t="shared" si="49"/>
        <v>0</v>
      </c>
      <c r="S70" s="156">
        <f t="shared" si="50"/>
        <v>0</v>
      </c>
      <c r="U70" s="157">
        <f t="shared" si="56"/>
        <v>0</v>
      </c>
      <c r="W70" s="152"/>
      <c r="X70" s="152"/>
      <c r="Y70" s="152"/>
      <c r="Z70" s="152"/>
      <c r="AA70" s="152"/>
      <c r="AB70" s="152"/>
      <c r="AC70" s="347"/>
      <c r="AD70" s="152"/>
      <c r="AE70" s="152"/>
      <c r="AF70" s="152"/>
      <c r="AG70" s="152"/>
      <c r="AH70" s="152"/>
      <c r="AI70" s="152"/>
      <c r="AJ70" s="347"/>
      <c r="AK70" s="152"/>
      <c r="AL70" s="152"/>
      <c r="AM70" s="295"/>
      <c r="AN70" s="228"/>
      <c r="AO70" s="228"/>
      <c r="AP70" s="228"/>
      <c r="AQ70" s="228"/>
      <c r="AR70" s="228"/>
      <c r="AS70" s="348"/>
      <c r="AT70" s="264">
        <f t="shared" si="39"/>
        <v>0</v>
      </c>
      <c r="AU70" s="259"/>
      <c r="AV70" s="265">
        <f t="shared" si="53"/>
        <v>0</v>
      </c>
      <c r="AX70" s="265">
        <f t="shared" si="57"/>
        <v>0</v>
      </c>
      <c r="AZ70" s="492">
        <f t="shared" si="54"/>
        <v>0</v>
      </c>
      <c r="BB70" s="492">
        <f t="shared" si="55"/>
        <v>0</v>
      </c>
      <c r="BD70" s="265">
        <f t="shared" si="58"/>
        <v>0</v>
      </c>
      <c r="BE70" s="105"/>
      <c r="BF70" s="105"/>
      <c r="BG70" s="105"/>
      <c r="BH70" s="105"/>
      <c r="BI70" s="105"/>
      <c r="BJ70" s="105"/>
    </row>
    <row r="71" spans="2:62" ht="20.100000000000001" hidden="1" customHeight="1" outlineLevel="1">
      <c r="B71" s="212"/>
      <c r="C71" s="908"/>
      <c r="D71" s="909"/>
      <c r="E71" s="909"/>
      <c r="F71" s="910"/>
      <c r="G71" s="890"/>
      <c r="H71" s="891"/>
      <c r="I71" s="152"/>
      <c r="J71" s="152"/>
      <c r="K71" s="152"/>
      <c r="L71" s="152"/>
      <c r="M71" s="152"/>
      <c r="N71" s="152"/>
      <c r="O71" s="152"/>
      <c r="P71" s="153"/>
      <c r="Q71" s="153"/>
      <c r="R71" s="156">
        <f t="shared" si="49"/>
        <v>0</v>
      </c>
      <c r="S71" s="156">
        <f t="shared" si="50"/>
        <v>0</v>
      </c>
      <c r="U71" s="157">
        <f t="shared" si="56"/>
        <v>0</v>
      </c>
      <c r="W71" s="152"/>
      <c r="X71" s="152"/>
      <c r="Y71" s="152"/>
      <c r="Z71" s="152"/>
      <c r="AA71" s="152"/>
      <c r="AB71" s="152"/>
      <c r="AC71" s="347"/>
      <c r="AD71" s="152"/>
      <c r="AE71" s="152"/>
      <c r="AF71" s="152"/>
      <c r="AG71" s="152"/>
      <c r="AH71" s="152"/>
      <c r="AI71" s="152"/>
      <c r="AJ71" s="347"/>
      <c r="AK71" s="152"/>
      <c r="AL71" s="152"/>
      <c r="AM71" s="295"/>
      <c r="AN71" s="228"/>
      <c r="AO71" s="228"/>
      <c r="AP71" s="228"/>
      <c r="AQ71" s="228"/>
      <c r="AR71" s="228"/>
      <c r="AS71" s="348"/>
      <c r="AT71" s="264">
        <f t="shared" si="39"/>
        <v>0</v>
      </c>
      <c r="AU71" s="259"/>
      <c r="AV71" s="265">
        <f t="shared" si="53"/>
        <v>0</v>
      </c>
      <c r="AX71" s="265">
        <f t="shared" si="57"/>
        <v>0</v>
      </c>
      <c r="AZ71" s="492">
        <f t="shared" si="54"/>
        <v>0</v>
      </c>
      <c r="BB71" s="492">
        <f t="shared" si="55"/>
        <v>0</v>
      </c>
      <c r="BD71" s="265">
        <f t="shared" si="58"/>
        <v>0</v>
      </c>
      <c r="BE71" s="105"/>
      <c r="BF71" s="105"/>
      <c r="BG71" s="105"/>
      <c r="BH71" s="105"/>
      <c r="BI71" s="105"/>
      <c r="BJ71" s="105"/>
    </row>
    <row r="72" spans="2:62" ht="20.100000000000001" hidden="1" customHeight="1" outlineLevel="1">
      <c r="B72" s="212"/>
      <c r="C72" s="908"/>
      <c r="D72" s="909"/>
      <c r="E72" s="909"/>
      <c r="F72" s="910"/>
      <c r="G72" s="890"/>
      <c r="H72" s="891"/>
      <c r="I72" s="152"/>
      <c r="J72" s="152"/>
      <c r="K72" s="152"/>
      <c r="L72" s="152"/>
      <c r="M72" s="152"/>
      <c r="N72" s="152"/>
      <c r="O72" s="152"/>
      <c r="P72" s="153"/>
      <c r="Q72" s="153"/>
      <c r="R72" s="156">
        <f t="shared" si="49"/>
        <v>0</v>
      </c>
      <c r="S72" s="156">
        <f t="shared" si="50"/>
        <v>0</v>
      </c>
      <c r="U72" s="157">
        <f t="shared" si="56"/>
        <v>0</v>
      </c>
      <c r="W72" s="152"/>
      <c r="X72" s="152"/>
      <c r="Y72" s="152"/>
      <c r="Z72" s="152"/>
      <c r="AA72" s="152"/>
      <c r="AB72" s="152"/>
      <c r="AC72" s="347"/>
      <c r="AD72" s="152"/>
      <c r="AE72" s="152"/>
      <c r="AF72" s="152"/>
      <c r="AG72" s="152"/>
      <c r="AH72" s="152"/>
      <c r="AI72" s="152"/>
      <c r="AJ72" s="347"/>
      <c r="AK72" s="152"/>
      <c r="AL72" s="152"/>
      <c r="AM72" s="295"/>
      <c r="AN72" s="228"/>
      <c r="AO72" s="228"/>
      <c r="AP72" s="228"/>
      <c r="AQ72" s="228"/>
      <c r="AR72" s="228"/>
      <c r="AS72" s="348"/>
      <c r="AT72" s="264">
        <f t="shared" si="39"/>
        <v>0</v>
      </c>
      <c r="AU72" s="259"/>
      <c r="AV72" s="265">
        <f t="shared" si="53"/>
        <v>0</v>
      </c>
      <c r="AX72" s="265">
        <f t="shared" si="57"/>
        <v>0</v>
      </c>
      <c r="AZ72" s="492">
        <f t="shared" si="54"/>
        <v>0</v>
      </c>
      <c r="BB72" s="492">
        <f t="shared" si="55"/>
        <v>0</v>
      </c>
      <c r="BD72" s="265">
        <f t="shared" si="58"/>
        <v>0</v>
      </c>
      <c r="BE72" s="105"/>
      <c r="BF72" s="105"/>
      <c r="BG72" s="105"/>
      <c r="BH72" s="105"/>
      <c r="BI72" s="105"/>
      <c r="BJ72" s="105"/>
    </row>
    <row r="73" spans="2:62" ht="20.100000000000001" hidden="1" customHeight="1" outlineLevel="1">
      <c r="B73" s="212"/>
      <c r="C73" s="908"/>
      <c r="D73" s="909"/>
      <c r="E73" s="909"/>
      <c r="F73" s="910"/>
      <c r="G73" s="890"/>
      <c r="H73" s="891"/>
      <c r="I73" s="152"/>
      <c r="J73" s="152"/>
      <c r="K73" s="152"/>
      <c r="L73" s="152"/>
      <c r="M73" s="152"/>
      <c r="N73" s="152"/>
      <c r="O73" s="152"/>
      <c r="P73" s="153"/>
      <c r="Q73" s="153"/>
      <c r="R73" s="156">
        <f t="shared" si="49"/>
        <v>0</v>
      </c>
      <c r="S73" s="156">
        <f t="shared" si="50"/>
        <v>0</v>
      </c>
      <c r="U73" s="157">
        <f t="shared" si="56"/>
        <v>0</v>
      </c>
      <c r="W73" s="152"/>
      <c r="X73" s="152"/>
      <c r="Y73" s="152"/>
      <c r="Z73" s="152"/>
      <c r="AA73" s="152"/>
      <c r="AB73" s="152"/>
      <c r="AC73" s="347"/>
      <c r="AD73" s="152"/>
      <c r="AE73" s="152"/>
      <c r="AF73" s="152"/>
      <c r="AG73" s="152"/>
      <c r="AH73" s="152"/>
      <c r="AI73" s="152"/>
      <c r="AJ73" s="347"/>
      <c r="AK73" s="152"/>
      <c r="AL73" s="152"/>
      <c r="AM73" s="295"/>
      <c r="AN73" s="228"/>
      <c r="AO73" s="228"/>
      <c r="AP73" s="228"/>
      <c r="AQ73" s="228"/>
      <c r="AR73" s="228"/>
      <c r="AS73" s="348"/>
      <c r="AT73" s="264">
        <f t="shared" si="39"/>
        <v>0</v>
      </c>
      <c r="AU73" s="259"/>
      <c r="AV73" s="265">
        <f t="shared" si="53"/>
        <v>0</v>
      </c>
      <c r="AX73" s="265">
        <f t="shared" si="57"/>
        <v>0</v>
      </c>
      <c r="AZ73" s="492">
        <f t="shared" si="54"/>
        <v>0</v>
      </c>
      <c r="BB73" s="492">
        <f t="shared" si="55"/>
        <v>0</v>
      </c>
      <c r="BD73" s="265">
        <f t="shared" si="58"/>
        <v>0</v>
      </c>
      <c r="BE73" s="105"/>
      <c r="BF73" s="105"/>
      <c r="BG73" s="105"/>
      <c r="BH73" s="105"/>
      <c r="BI73" s="105"/>
      <c r="BJ73" s="105"/>
    </row>
    <row r="74" spans="2:62" ht="20.100000000000001" hidden="1" customHeight="1" outlineLevel="1">
      <c r="B74" s="212"/>
      <c r="C74" s="908"/>
      <c r="D74" s="909"/>
      <c r="E74" s="909"/>
      <c r="F74" s="910"/>
      <c r="G74" s="890"/>
      <c r="H74" s="891"/>
      <c r="I74" s="152"/>
      <c r="J74" s="152"/>
      <c r="K74" s="152"/>
      <c r="L74" s="152"/>
      <c r="M74" s="152"/>
      <c r="N74" s="152"/>
      <c r="O74" s="152"/>
      <c r="P74" s="153"/>
      <c r="Q74" s="153"/>
      <c r="R74" s="156">
        <f t="shared" si="49"/>
        <v>0</v>
      </c>
      <c r="S74" s="156">
        <f t="shared" si="50"/>
        <v>0</v>
      </c>
      <c r="U74" s="157">
        <f t="shared" si="56"/>
        <v>0</v>
      </c>
      <c r="W74" s="152"/>
      <c r="X74" s="152"/>
      <c r="Y74" s="152"/>
      <c r="Z74" s="152"/>
      <c r="AA74" s="152"/>
      <c r="AB74" s="152"/>
      <c r="AC74" s="347"/>
      <c r="AD74" s="152"/>
      <c r="AE74" s="152"/>
      <c r="AF74" s="152"/>
      <c r="AG74" s="152"/>
      <c r="AH74" s="152"/>
      <c r="AI74" s="152"/>
      <c r="AJ74" s="347"/>
      <c r="AK74" s="152"/>
      <c r="AL74" s="152"/>
      <c r="AM74" s="295"/>
      <c r="AN74" s="228"/>
      <c r="AO74" s="228"/>
      <c r="AP74" s="228"/>
      <c r="AQ74" s="228"/>
      <c r="AR74" s="228"/>
      <c r="AS74" s="348"/>
      <c r="AT74" s="264">
        <f t="shared" si="39"/>
        <v>0</v>
      </c>
      <c r="AU74" s="259"/>
      <c r="AV74" s="265">
        <f t="shared" si="53"/>
        <v>0</v>
      </c>
      <c r="AX74" s="265">
        <f t="shared" si="57"/>
        <v>0</v>
      </c>
      <c r="AZ74" s="492">
        <f t="shared" si="54"/>
        <v>0</v>
      </c>
      <c r="BB74" s="492">
        <f t="shared" si="55"/>
        <v>0</v>
      </c>
      <c r="BD74" s="265">
        <f t="shared" si="58"/>
        <v>0</v>
      </c>
      <c r="BE74" s="105"/>
      <c r="BF74" s="105"/>
      <c r="BG74" s="105"/>
      <c r="BH74" s="105"/>
      <c r="BI74" s="105"/>
      <c r="BJ74" s="105"/>
    </row>
    <row r="75" spans="2:62" ht="20.100000000000001" hidden="1" customHeight="1" outlineLevel="1">
      <c r="B75" s="212"/>
      <c r="C75" s="908"/>
      <c r="D75" s="909"/>
      <c r="E75" s="909"/>
      <c r="F75" s="910"/>
      <c r="G75" s="890"/>
      <c r="H75" s="891"/>
      <c r="I75" s="152"/>
      <c r="J75" s="152"/>
      <c r="K75" s="152"/>
      <c r="L75" s="152"/>
      <c r="M75" s="152"/>
      <c r="N75" s="152"/>
      <c r="O75" s="152"/>
      <c r="P75" s="153"/>
      <c r="Q75" s="153"/>
      <c r="R75" s="156">
        <f t="shared" si="49"/>
        <v>0</v>
      </c>
      <c r="S75" s="156">
        <f t="shared" si="50"/>
        <v>0</v>
      </c>
      <c r="U75" s="157">
        <f t="shared" si="56"/>
        <v>0</v>
      </c>
      <c r="W75" s="152"/>
      <c r="X75" s="152"/>
      <c r="Y75" s="152"/>
      <c r="Z75" s="152"/>
      <c r="AA75" s="152"/>
      <c r="AB75" s="152"/>
      <c r="AC75" s="347"/>
      <c r="AD75" s="152"/>
      <c r="AE75" s="152"/>
      <c r="AF75" s="152"/>
      <c r="AG75" s="152"/>
      <c r="AH75" s="152"/>
      <c r="AI75" s="152"/>
      <c r="AJ75" s="347"/>
      <c r="AK75" s="152"/>
      <c r="AL75" s="152"/>
      <c r="AM75" s="295"/>
      <c r="AN75" s="228"/>
      <c r="AO75" s="228"/>
      <c r="AP75" s="228"/>
      <c r="AQ75" s="228"/>
      <c r="AR75" s="228"/>
      <c r="AS75" s="348"/>
      <c r="AT75" s="264">
        <f t="shared" si="39"/>
        <v>0</v>
      </c>
      <c r="AU75" s="259"/>
      <c r="AV75" s="265">
        <f t="shared" si="53"/>
        <v>0</v>
      </c>
      <c r="AX75" s="265">
        <f t="shared" si="57"/>
        <v>0</v>
      </c>
      <c r="AZ75" s="492">
        <f t="shared" si="54"/>
        <v>0</v>
      </c>
      <c r="BB75" s="492">
        <f t="shared" si="55"/>
        <v>0</v>
      </c>
      <c r="BD75" s="265">
        <f t="shared" si="58"/>
        <v>0</v>
      </c>
      <c r="BE75" s="105"/>
      <c r="BF75" s="105"/>
      <c r="BG75" s="105"/>
      <c r="BH75" s="105"/>
      <c r="BI75" s="105"/>
      <c r="BJ75" s="105"/>
    </row>
    <row r="76" spans="2:62" ht="20.100000000000001" hidden="1" customHeight="1" outlineLevel="1">
      <c r="B76" s="212"/>
      <c r="C76" s="908"/>
      <c r="D76" s="909"/>
      <c r="E76" s="909"/>
      <c r="F76" s="910"/>
      <c r="G76" s="890"/>
      <c r="H76" s="891"/>
      <c r="I76" s="152"/>
      <c r="J76" s="152"/>
      <c r="K76" s="152"/>
      <c r="L76" s="152"/>
      <c r="M76" s="152"/>
      <c r="N76" s="152"/>
      <c r="O76" s="152"/>
      <c r="P76" s="153"/>
      <c r="Q76" s="153"/>
      <c r="R76" s="156">
        <f t="shared" si="49"/>
        <v>0</v>
      </c>
      <c r="S76" s="156">
        <f t="shared" si="50"/>
        <v>0</v>
      </c>
      <c r="U76" s="157">
        <f t="shared" si="56"/>
        <v>0</v>
      </c>
      <c r="W76" s="152"/>
      <c r="X76" s="152"/>
      <c r="Y76" s="152"/>
      <c r="Z76" s="152"/>
      <c r="AA76" s="152"/>
      <c r="AB76" s="152"/>
      <c r="AC76" s="347"/>
      <c r="AD76" s="152"/>
      <c r="AE76" s="152"/>
      <c r="AF76" s="152"/>
      <c r="AG76" s="152"/>
      <c r="AH76" s="152"/>
      <c r="AI76" s="152"/>
      <c r="AJ76" s="347"/>
      <c r="AK76" s="152"/>
      <c r="AL76" s="152"/>
      <c r="AM76" s="295"/>
      <c r="AN76" s="228"/>
      <c r="AO76" s="228"/>
      <c r="AP76" s="228"/>
      <c r="AQ76" s="228"/>
      <c r="AR76" s="228"/>
      <c r="AS76" s="348"/>
      <c r="AT76" s="264">
        <f t="shared" si="39"/>
        <v>0</v>
      </c>
      <c r="AU76" s="259"/>
      <c r="AV76" s="265">
        <f t="shared" si="53"/>
        <v>0</v>
      </c>
      <c r="AX76" s="265">
        <f t="shared" si="57"/>
        <v>0</v>
      </c>
      <c r="AZ76" s="492">
        <f t="shared" si="54"/>
        <v>0</v>
      </c>
      <c r="BB76" s="492">
        <f t="shared" si="55"/>
        <v>0</v>
      </c>
      <c r="BD76" s="265">
        <f t="shared" si="58"/>
        <v>0</v>
      </c>
      <c r="BE76" s="105"/>
      <c r="BF76" s="105"/>
      <c r="BG76" s="105"/>
      <c r="BH76" s="105"/>
      <c r="BI76" s="105"/>
      <c r="BJ76" s="105"/>
    </row>
    <row r="77" spans="2:62" ht="20.100000000000001" hidden="1" customHeight="1" outlineLevel="1">
      <c r="B77" s="212"/>
      <c r="C77" s="908"/>
      <c r="D77" s="909"/>
      <c r="E77" s="909"/>
      <c r="F77" s="910"/>
      <c r="G77" s="890"/>
      <c r="H77" s="891"/>
      <c r="I77" s="152"/>
      <c r="J77" s="152"/>
      <c r="K77" s="152"/>
      <c r="L77" s="152"/>
      <c r="M77" s="152"/>
      <c r="N77" s="152"/>
      <c r="O77" s="152"/>
      <c r="P77" s="153"/>
      <c r="Q77" s="153"/>
      <c r="R77" s="156">
        <f t="shared" si="49"/>
        <v>0</v>
      </c>
      <c r="S77" s="156">
        <f t="shared" si="50"/>
        <v>0</v>
      </c>
      <c r="U77" s="157">
        <f t="shared" si="56"/>
        <v>0</v>
      </c>
      <c r="W77" s="152"/>
      <c r="X77" s="152"/>
      <c r="Y77" s="152"/>
      <c r="Z77" s="152"/>
      <c r="AA77" s="152"/>
      <c r="AB77" s="152"/>
      <c r="AC77" s="347"/>
      <c r="AD77" s="152"/>
      <c r="AE77" s="152"/>
      <c r="AF77" s="152"/>
      <c r="AG77" s="152"/>
      <c r="AH77" s="152"/>
      <c r="AI77" s="152"/>
      <c r="AJ77" s="347"/>
      <c r="AK77" s="152"/>
      <c r="AL77" s="152"/>
      <c r="AM77" s="295"/>
      <c r="AN77" s="228"/>
      <c r="AO77" s="228"/>
      <c r="AP77" s="228"/>
      <c r="AQ77" s="228"/>
      <c r="AR77" s="228"/>
      <c r="AS77" s="348"/>
      <c r="AT77" s="264">
        <f t="shared" si="39"/>
        <v>0</v>
      </c>
      <c r="AU77" s="259"/>
      <c r="AV77" s="265">
        <f t="shared" si="53"/>
        <v>0</v>
      </c>
      <c r="AX77" s="265">
        <f t="shared" si="57"/>
        <v>0</v>
      </c>
      <c r="AZ77" s="492">
        <f t="shared" si="54"/>
        <v>0</v>
      </c>
      <c r="BB77" s="492">
        <f t="shared" si="55"/>
        <v>0</v>
      </c>
      <c r="BD77" s="265">
        <f t="shared" si="58"/>
        <v>0</v>
      </c>
      <c r="BE77" s="105"/>
      <c r="BF77" s="105"/>
      <c r="BG77" s="105"/>
      <c r="BH77" s="105"/>
      <c r="BI77" s="105"/>
      <c r="BJ77" s="105"/>
    </row>
    <row r="78" spans="2:62" ht="20.100000000000001" hidden="1" customHeight="1" outlineLevel="1">
      <c r="B78" s="212"/>
      <c r="C78" s="908"/>
      <c r="D78" s="909"/>
      <c r="E78" s="909"/>
      <c r="F78" s="910"/>
      <c r="G78" s="890"/>
      <c r="H78" s="891"/>
      <c r="I78" s="152"/>
      <c r="J78" s="152"/>
      <c r="K78" s="152"/>
      <c r="L78" s="152"/>
      <c r="M78" s="152"/>
      <c r="N78" s="152"/>
      <c r="O78" s="152"/>
      <c r="P78" s="153"/>
      <c r="Q78" s="153"/>
      <c r="R78" s="156">
        <f t="shared" si="49"/>
        <v>0</v>
      </c>
      <c r="S78" s="156">
        <f t="shared" si="50"/>
        <v>0</v>
      </c>
      <c r="U78" s="157">
        <f t="shared" si="56"/>
        <v>0</v>
      </c>
      <c r="W78" s="152"/>
      <c r="X78" s="152"/>
      <c r="Y78" s="152"/>
      <c r="Z78" s="152"/>
      <c r="AA78" s="152"/>
      <c r="AB78" s="152"/>
      <c r="AC78" s="347"/>
      <c r="AD78" s="152"/>
      <c r="AE78" s="152"/>
      <c r="AF78" s="152"/>
      <c r="AG78" s="152"/>
      <c r="AH78" s="152"/>
      <c r="AI78" s="152"/>
      <c r="AJ78" s="347"/>
      <c r="AK78" s="152"/>
      <c r="AL78" s="152"/>
      <c r="AM78" s="295"/>
      <c r="AN78" s="228"/>
      <c r="AO78" s="228"/>
      <c r="AP78" s="228"/>
      <c r="AQ78" s="228"/>
      <c r="AR78" s="228"/>
      <c r="AS78" s="348"/>
      <c r="AT78" s="264">
        <f t="shared" si="39"/>
        <v>0</v>
      </c>
      <c r="AU78" s="259"/>
      <c r="AV78" s="265">
        <f t="shared" si="53"/>
        <v>0</v>
      </c>
      <c r="AX78" s="265">
        <f t="shared" si="57"/>
        <v>0</v>
      </c>
      <c r="AZ78" s="492">
        <f t="shared" si="54"/>
        <v>0</v>
      </c>
      <c r="BB78" s="492">
        <f t="shared" si="55"/>
        <v>0</v>
      </c>
      <c r="BD78" s="265">
        <f t="shared" si="58"/>
        <v>0</v>
      </c>
      <c r="BE78" s="105"/>
      <c r="BF78" s="105"/>
      <c r="BG78" s="105"/>
      <c r="BH78" s="105"/>
      <c r="BI78" s="105"/>
      <c r="BJ78" s="105"/>
    </row>
    <row r="79" spans="2:62" ht="9.9499999999999993" hidden="1" customHeight="1" outlineLevel="1">
      <c r="B79" s="101"/>
      <c r="C79" s="208"/>
      <c r="D79" s="208"/>
      <c r="E79" s="208"/>
      <c r="F79" s="208"/>
      <c r="G79" s="237"/>
      <c r="H79" s="207"/>
      <c r="I79" s="257"/>
      <c r="J79" s="257"/>
      <c r="K79" s="257"/>
      <c r="L79" s="257"/>
      <c r="M79" s="257"/>
      <c r="N79" s="257"/>
      <c r="O79" s="257"/>
      <c r="P79" s="256"/>
      <c r="Q79" s="102"/>
      <c r="R79" s="102"/>
      <c r="S79" s="102"/>
      <c r="U79" s="98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Z79" s="493"/>
      <c r="BE79" s="105"/>
      <c r="BF79" s="105"/>
      <c r="BG79" s="105"/>
      <c r="BH79" s="105"/>
      <c r="BI79" s="105"/>
      <c r="BJ79" s="105"/>
    </row>
    <row r="80" spans="2:62" ht="20.100000000000001" customHeight="1" collapsed="1">
      <c r="B80" s="179">
        <f>B63+1</f>
        <v>5</v>
      </c>
      <c r="C80" s="916"/>
      <c r="D80" s="917"/>
      <c r="E80" s="917"/>
      <c r="F80" s="918"/>
      <c r="G80" s="429"/>
      <c r="H80" s="206">
        <v>1</v>
      </c>
      <c r="I80" s="642">
        <f t="shared" ref="I80" si="59">$H80*SUM(I81:I95)</f>
        <v>0</v>
      </c>
      <c r="J80" s="643">
        <f t="shared" ref="J80:O80" si="60">$H80*SUM(J81:J95)</f>
        <v>0</v>
      </c>
      <c r="K80" s="644">
        <f t="shared" si="60"/>
        <v>0</v>
      </c>
      <c r="L80" s="645">
        <f t="shared" si="60"/>
        <v>0</v>
      </c>
      <c r="M80" s="645">
        <f t="shared" si="60"/>
        <v>0</v>
      </c>
      <c r="N80" s="644">
        <f t="shared" si="60"/>
        <v>0</v>
      </c>
      <c r="O80" s="642">
        <f t="shared" si="60"/>
        <v>0</v>
      </c>
      <c r="P80" s="209">
        <f t="shared" ref="P80:Q80" si="61">$H80*SUM(P81:P95)</f>
        <v>0</v>
      </c>
      <c r="Q80" s="210">
        <f t="shared" si="61"/>
        <v>0</v>
      </c>
      <c r="R80" s="136">
        <f t="shared" ref="R80:R95" si="62">P80*(1+Gewinn)*(1+SicherheitAngebot)</f>
        <v>0</v>
      </c>
      <c r="S80" s="137">
        <f t="shared" ref="S80:S95" si="63">Q80*(1+MGKZ)*(1+Gewinn)*(1+SicherheitAngebot)</f>
        <v>0</v>
      </c>
      <c r="U80" s="10">
        <f>I80*$I$7+J80*$J$7+K80*$K$7+L80*$L$7+M80*$M$7+N80*$N$7+O80*$O$7+R80+S80</f>
        <v>0</v>
      </c>
      <c r="W80" s="646">
        <f t="shared" ref="W80:AB80" si="64">$H80*SUM(W81:W95)</f>
        <v>0</v>
      </c>
      <c r="X80" s="647">
        <f t="shared" si="64"/>
        <v>0</v>
      </c>
      <c r="Y80" s="648">
        <f t="shared" si="64"/>
        <v>0</v>
      </c>
      <c r="Z80" s="649">
        <f t="shared" si="64"/>
        <v>0</v>
      </c>
      <c r="AA80" s="648">
        <f t="shared" si="64"/>
        <v>0</v>
      </c>
      <c r="AB80" s="646">
        <f t="shared" si="64"/>
        <v>0</v>
      </c>
      <c r="AC80" s="258"/>
      <c r="AD80" s="646">
        <f t="shared" ref="AD80:AM80" si="65">$H80*SUM(AD81:AD95)</f>
        <v>0</v>
      </c>
      <c r="AE80" s="647">
        <f t="shared" si="65"/>
        <v>0</v>
      </c>
      <c r="AF80" s="648">
        <f t="shared" si="65"/>
        <v>0</v>
      </c>
      <c r="AG80" s="649">
        <f t="shared" si="65"/>
        <v>0</v>
      </c>
      <c r="AH80" s="648">
        <f t="shared" si="65"/>
        <v>0</v>
      </c>
      <c r="AI80" s="646">
        <f t="shared" si="65"/>
        <v>0</v>
      </c>
      <c r="AJ80" s="258"/>
      <c r="AK80" s="653">
        <f t="shared" si="65"/>
        <v>0</v>
      </c>
      <c r="AL80" s="653">
        <f t="shared" si="65"/>
        <v>0</v>
      </c>
      <c r="AM80" s="653">
        <f t="shared" si="65"/>
        <v>0</v>
      </c>
      <c r="AN80" s="227">
        <f>$H80*SUM(AN81:AN95)*(1+Gewinn)*(1+SicherheitAngebot)</f>
        <v>0</v>
      </c>
      <c r="AO80" s="227">
        <f>$H80*SUM(AO81:AO95)*(1+Gewinn)*(1+SicherheitAngebot)</f>
        <v>0</v>
      </c>
      <c r="AP80" s="227">
        <f>$H80*SUM(AP81:AP95)*(1+Gewinn)*(1+SicherheitAngebot)</f>
        <v>0</v>
      </c>
      <c r="AQ80" s="227">
        <f>$H80*SUM(AQ81:AQ95)*(1+Gewinn)*(1+SicherheitAngebot)</f>
        <v>0</v>
      </c>
      <c r="AR80" s="227">
        <f>$H80*SUM(AR81:AR95)*(1+Gewinn)*(1+SicherheitAngebot)</f>
        <v>0</v>
      </c>
      <c r="AS80" s="262"/>
      <c r="AT80" s="263">
        <f t="shared" si="39"/>
        <v>0</v>
      </c>
      <c r="AU80" s="259"/>
      <c r="AV80" s="491">
        <f>AK80*$AK$7+AL80*$AL$7+AM80*$AM$7+SUM(AN80:AR80)+AT80/Zuschläge_IBN+AT80</f>
        <v>0</v>
      </c>
      <c r="AX80" s="685">
        <f>U80+AV80</f>
        <v>0</v>
      </c>
      <c r="AZ80" s="490">
        <f>IF(H80&gt;0,U80/(1+SicherheitAngebot)*(1+Sicherheit),0)</f>
        <v>0</v>
      </c>
      <c r="BB80" s="490">
        <f>IF(H80&gt;0,AV80/(1+SicherheitAngebot)*(1+Sicherheit),0)</f>
        <v>0</v>
      </c>
      <c r="BD80" s="490">
        <f>AZ80+BB80</f>
        <v>0</v>
      </c>
      <c r="BE80" s="105"/>
      <c r="BF80" s="105"/>
      <c r="BG80" s="105"/>
      <c r="BH80" s="105"/>
      <c r="BI80" s="105"/>
      <c r="BJ80" s="105"/>
    </row>
    <row r="81" spans="2:62" ht="20.100000000000001" hidden="1" customHeight="1" outlineLevel="1">
      <c r="B81" s="99"/>
      <c r="C81" s="908"/>
      <c r="D81" s="909"/>
      <c r="E81" s="909"/>
      <c r="F81" s="910"/>
      <c r="G81" s="890"/>
      <c r="H81" s="901"/>
      <c r="I81" s="152"/>
      <c r="J81" s="152"/>
      <c r="K81" s="152"/>
      <c r="L81" s="152"/>
      <c r="M81" s="152"/>
      <c r="N81" s="152"/>
      <c r="O81" s="152"/>
      <c r="P81" s="153"/>
      <c r="Q81" s="153"/>
      <c r="R81" s="156">
        <f t="shared" si="62"/>
        <v>0</v>
      </c>
      <c r="S81" s="156">
        <f t="shared" si="63"/>
        <v>0</v>
      </c>
      <c r="U81" s="157">
        <f>I81*$I$7+J81*$J$7+K81*$K$7+L81*$L$7+M81*$M$7+N81*$N$7+O81*$O$7+R81+S81</f>
        <v>0</v>
      </c>
      <c r="W81" s="152"/>
      <c r="X81" s="152"/>
      <c r="Y81" s="152"/>
      <c r="Z81" s="152"/>
      <c r="AA81" s="152"/>
      <c r="AB81" s="152"/>
      <c r="AC81" s="347"/>
      <c r="AD81" s="152"/>
      <c r="AE81" s="152"/>
      <c r="AF81" s="152"/>
      <c r="AG81" s="152"/>
      <c r="AH81" s="152"/>
      <c r="AI81" s="152"/>
      <c r="AJ81" s="347"/>
      <c r="AK81" s="152"/>
      <c r="AL81" s="152"/>
      <c r="AM81" s="295"/>
      <c r="AN81" s="228"/>
      <c r="AO81" s="228"/>
      <c r="AP81" s="228"/>
      <c r="AQ81" s="228"/>
      <c r="AR81" s="228"/>
      <c r="AS81" s="348"/>
      <c r="AT81" s="264">
        <f t="shared" si="39"/>
        <v>0</v>
      </c>
      <c r="AU81" s="259"/>
      <c r="AV81" s="265">
        <f t="shared" ref="AV81:AV95" si="66">AK81*$AK$7+AL81*$AL$7+AM81*$AM$7+SUM(AN81:AR81)*(1+Gewinn)*(1+SicherheitAngebot)+AT81/Zuschläge_IBN+AT81</f>
        <v>0</v>
      </c>
      <c r="AX81" s="265">
        <f>U81+AV81</f>
        <v>0</v>
      </c>
      <c r="AZ81" s="492">
        <f t="shared" ref="AZ81:AZ95" si="67">U81/(1+SicherheitAngebot)*(1+Sicherheit)</f>
        <v>0</v>
      </c>
      <c r="BB81" s="492">
        <f t="shared" ref="BB81:BB95" si="68">AV81/(1+SicherheitAngebot)*(1+Sicherheit)</f>
        <v>0</v>
      </c>
      <c r="BD81" s="265">
        <f>AZ81+BB81</f>
        <v>0</v>
      </c>
      <c r="BE81" s="105"/>
      <c r="BF81" s="105"/>
      <c r="BG81" s="105"/>
      <c r="BH81" s="105"/>
      <c r="BI81" s="105"/>
      <c r="BJ81" s="105"/>
    </row>
    <row r="82" spans="2:62" ht="20.100000000000001" hidden="1" customHeight="1" outlineLevel="1">
      <c r="B82" s="100"/>
      <c r="C82" s="908"/>
      <c r="D82" s="909"/>
      <c r="E82" s="909"/>
      <c r="F82" s="910"/>
      <c r="G82" s="890"/>
      <c r="H82" s="891"/>
      <c r="I82" s="152"/>
      <c r="J82" s="152"/>
      <c r="K82" s="152"/>
      <c r="L82" s="152"/>
      <c r="M82" s="152"/>
      <c r="N82" s="152"/>
      <c r="O82" s="152"/>
      <c r="P82" s="153"/>
      <c r="Q82" s="153"/>
      <c r="R82" s="156">
        <f t="shared" si="62"/>
        <v>0</v>
      </c>
      <c r="S82" s="156">
        <f t="shared" si="63"/>
        <v>0</v>
      </c>
      <c r="U82" s="157">
        <f t="shared" ref="U82:U95" si="69">I82*$I$7+J82*$J$7+K82*$K$7+L82*$L$7+M82*$M$7+N82*$N$7+O82*$O$7+R82+S82</f>
        <v>0</v>
      </c>
      <c r="W82" s="152"/>
      <c r="X82" s="152"/>
      <c r="Y82" s="152"/>
      <c r="Z82" s="152"/>
      <c r="AA82" s="152"/>
      <c r="AB82" s="152"/>
      <c r="AC82" s="347"/>
      <c r="AD82" s="152"/>
      <c r="AE82" s="152"/>
      <c r="AF82" s="152"/>
      <c r="AG82" s="152"/>
      <c r="AH82" s="152"/>
      <c r="AI82" s="152"/>
      <c r="AJ82" s="347"/>
      <c r="AK82" s="152"/>
      <c r="AL82" s="152"/>
      <c r="AM82" s="295"/>
      <c r="AN82" s="228"/>
      <c r="AO82" s="228"/>
      <c r="AP82" s="228"/>
      <c r="AQ82" s="228"/>
      <c r="AR82" s="228"/>
      <c r="AS82" s="348"/>
      <c r="AT82" s="264">
        <f t="shared" si="39"/>
        <v>0</v>
      </c>
      <c r="AU82" s="259"/>
      <c r="AV82" s="265">
        <f t="shared" si="66"/>
        <v>0</v>
      </c>
      <c r="AX82" s="265">
        <f t="shared" ref="AX82:AX95" si="70">U82+AV82</f>
        <v>0</v>
      </c>
      <c r="AZ82" s="492">
        <f t="shared" si="67"/>
        <v>0</v>
      </c>
      <c r="BB82" s="492">
        <f t="shared" si="68"/>
        <v>0</v>
      </c>
      <c r="BD82" s="265">
        <f t="shared" ref="BD82:BD95" si="71">AZ82+BB82</f>
        <v>0</v>
      </c>
      <c r="BE82" s="105"/>
      <c r="BF82" s="105"/>
      <c r="BG82" s="105"/>
      <c r="BH82" s="105"/>
      <c r="BI82" s="105"/>
      <c r="BJ82" s="105"/>
    </row>
    <row r="83" spans="2:62" ht="20.100000000000001" hidden="1" customHeight="1" outlineLevel="1">
      <c r="B83" s="100"/>
      <c r="C83" s="908"/>
      <c r="D83" s="909"/>
      <c r="E83" s="909"/>
      <c r="F83" s="910"/>
      <c r="G83" s="890"/>
      <c r="H83" s="891"/>
      <c r="I83" s="152"/>
      <c r="J83" s="152"/>
      <c r="K83" s="152"/>
      <c r="L83" s="152"/>
      <c r="M83" s="152"/>
      <c r="N83" s="152"/>
      <c r="O83" s="152"/>
      <c r="P83" s="153"/>
      <c r="Q83" s="153"/>
      <c r="R83" s="156">
        <f t="shared" si="62"/>
        <v>0</v>
      </c>
      <c r="S83" s="156">
        <f t="shared" si="63"/>
        <v>0</v>
      </c>
      <c r="U83" s="157">
        <f t="shared" si="69"/>
        <v>0</v>
      </c>
      <c r="W83" s="152"/>
      <c r="X83" s="152"/>
      <c r="Y83" s="152"/>
      <c r="Z83" s="152"/>
      <c r="AA83" s="152"/>
      <c r="AB83" s="152"/>
      <c r="AC83" s="347"/>
      <c r="AD83" s="152"/>
      <c r="AE83" s="152"/>
      <c r="AF83" s="152"/>
      <c r="AG83" s="152"/>
      <c r="AH83" s="152"/>
      <c r="AI83" s="152"/>
      <c r="AJ83" s="347"/>
      <c r="AK83" s="152"/>
      <c r="AL83" s="152"/>
      <c r="AM83" s="295"/>
      <c r="AN83" s="228"/>
      <c r="AO83" s="228"/>
      <c r="AP83" s="228"/>
      <c r="AQ83" s="228"/>
      <c r="AR83" s="228"/>
      <c r="AS83" s="348"/>
      <c r="AT83" s="264">
        <f t="shared" si="39"/>
        <v>0</v>
      </c>
      <c r="AU83" s="259"/>
      <c r="AV83" s="265">
        <f t="shared" si="66"/>
        <v>0</v>
      </c>
      <c r="AX83" s="265">
        <f t="shared" si="70"/>
        <v>0</v>
      </c>
      <c r="AZ83" s="492">
        <f t="shared" si="67"/>
        <v>0</v>
      </c>
      <c r="BB83" s="492">
        <f t="shared" si="68"/>
        <v>0</v>
      </c>
      <c r="BD83" s="265">
        <f t="shared" si="71"/>
        <v>0</v>
      </c>
      <c r="BE83" s="105"/>
      <c r="BF83" s="105"/>
      <c r="BG83" s="105"/>
      <c r="BH83" s="105"/>
      <c r="BI83" s="105"/>
      <c r="BJ83" s="105"/>
    </row>
    <row r="84" spans="2:62" ht="20.100000000000001" hidden="1" customHeight="1" outlineLevel="1">
      <c r="B84" s="100"/>
      <c r="C84" s="908"/>
      <c r="D84" s="909"/>
      <c r="E84" s="909"/>
      <c r="F84" s="910"/>
      <c r="G84" s="890"/>
      <c r="H84" s="891"/>
      <c r="I84" s="152"/>
      <c r="J84" s="152"/>
      <c r="K84" s="152"/>
      <c r="L84" s="152"/>
      <c r="M84" s="152"/>
      <c r="N84" s="152"/>
      <c r="O84" s="152"/>
      <c r="P84" s="153"/>
      <c r="Q84" s="153"/>
      <c r="R84" s="156">
        <f t="shared" si="62"/>
        <v>0</v>
      </c>
      <c r="S84" s="156">
        <f t="shared" si="63"/>
        <v>0</v>
      </c>
      <c r="U84" s="157">
        <f t="shared" si="69"/>
        <v>0</v>
      </c>
      <c r="W84" s="152"/>
      <c r="X84" s="152"/>
      <c r="Y84" s="152"/>
      <c r="Z84" s="152"/>
      <c r="AA84" s="152"/>
      <c r="AB84" s="152"/>
      <c r="AC84" s="347"/>
      <c r="AD84" s="152"/>
      <c r="AE84" s="152"/>
      <c r="AF84" s="152"/>
      <c r="AG84" s="152"/>
      <c r="AH84" s="152"/>
      <c r="AI84" s="152"/>
      <c r="AJ84" s="347"/>
      <c r="AK84" s="152"/>
      <c r="AL84" s="152"/>
      <c r="AM84" s="295"/>
      <c r="AN84" s="228"/>
      <c r="AO84" s="228"/>
      <c r="AP84" s="228"/>
      <c r="AQ84" s="228"/>
      <c r="AR84" s="228"/>
      <c r="AS84" s="348"/>
      <c r="AT84" s="264">
        <f t="shared" si="39"/>
        <v>0</v>
      </c>
      <c r="AU84" s="259"/>
      <c r="AV84" s="265">
        <f t="shared" si="66"/>
        <v>0</v>
      </c>
      <c r="AX84" s="265">
        <f t="shared" si="70"/>
        <v>0</v>
      </c>
      <c r="AZ84" s="492">
        <f t="shared" si="67"/>
        <v>0</v>
      </c>
      <c r="BB84" s="492">
        <f t="shared" si="68"/>
        <v>0</v>
      </c>
      <c r="BD84" s="265">
        <f t="shared" si="71"/>
        <v>0</v>
      </c>
      <c r="BE84" s="105"/>
      <c r="BF84" s="105"/>
      <c r="BG84" s="105"/>
      <c r="BH84" s="105"/>
      <c r="BI84" s="105"/>
      <c r="BJ84" s="105"/>
    </row>
    <row r="85" spans="2:62" ht="20.100000000000001" hidden="1" customHeight="1" outlineLevel="1">
      <c r="B85" s="100"/>
      <c r="C85" s="908"/>
      <c r="D85" s="909"/>
      <c r="E85" s="909"/>
      <c r="F85" s="910"/>
      <c r="G85" s="890"/>
      <c r="H85" s="891"/>
      <c r="I85" s="152"/>
      <c r="J85" s="152"/>
      <c r="K85" s="152"/>
      <c r="L85" s="152"/>
      <c r="M85" s="152"/>
      <c r="N85" s="152"/>
      <c r="O85" s="152"/>
      <c r="P85" s="153"/>
      <c r="Q85" s="153"/>
      <c r="R85" s="156">
        <f t="shared" si="62"/>
        <v>0</v>
      </c>
      <c r="S85" s="156">
        <f t="shared" si="63"/>
        <v>0</v>
      </c>
      <c r="U85" s="157">
        <f t="shared" si="69"/>
        <v>0</v>
      </c>
      <c r="W85" s="152"/>
      <c r="X85" s="152"/>
      <c r="Y85" s="152"/>
      <c r="Z85" s="152"/>
      <c r="AA85" s="152"/>
      <c r="AB85" s="152"/>
      <c r="AC85" s="347"/>
      <c r="AD85" s="152"/>
      <c r="AE85" s="152"/>
      <c r="AF85" s="152"/>
      <c r="AG85" s="152"/>
      <c r="AH85" s="152"/>
      <c r="AI85" s="152"/>
      <c r="AJ85" s="347"/>
      <c r="AK85" s="152"/>
      <c r="AL85" s="152"/>
      <c r="AM85" s="295"/>
      <c r="AN85" s="228"/>
      <c r="AO85" s="228"/>
      <c r="AP85" s="228"/>
      <c r="AQ85" s="228"/>
      <c r="AR85" s="228"/>
      <c r="AS85" s="348"/>
      <c r="AT85" s="264">
        <f t="shared" si="39"/>
        <v>0</v>
      </c>
      <c r="AU85" s="259"/>
      <c r="AV85" s="265">
        <f t="shared" si="66"/>
        <v>0</v>
      </c>
      <c r="AX85" s="265">
        <f t="shared" si="70"/>
        <v>0</v>
      </c>
      <c r="AZ85" s="492">
        <f t="shared" si="67"/>
        <v>0</v>
      </c>
      <c r="BB85" s="492">
        <f t="shared" si="68"/>
        <v>0</v>
      </c>
      <c r="BD85" s="265">
        <f t="shared" si="71"/>
        <v>0</v>
      </c>
      <c r="BE85" s="105"/>
      <c r="BF85" s="105"/>
      <c r="BG85" s="105"/>
      <c r="BH85" s="105"/>
      <c r="BI85" s="105"/>
      <c r="BJ85" s="105"/>
    </row>
    <row r="86" spans="2:62" ht="20.100000000000001" hidden="1" customHeight="1" outlineLevel="1">
      <c r="B86" s="100"/>
      <c r="C86" s="908"/>
      <c r="D86" s="909"/>
      <c r="E86" s="909"/>
      <c r="F86" s="910"/>
      <c r="G86" s="890"/>
      <c r="H86" s="891"/>
      <c r="I86" s="152"/>
      <c r="J86" s="152"/>
      <c r="K86" s="152"/>
      <c r="L86" s="152"/>
      <c r="M86" s="152"/>
      <c r="N86" s="152"/>
      <c r="O86" s="152"/>
      <c r="P86" s="153"/>
      <c r="Q86" s="153"/>
      <c r="R86" s="156">
        <f t="shared" si="62"/>
        <v>0</v>
      </c>
      <c r="S86" s="156">
        <f t="shared" si="63"/>
        <v>0</v>
      </c>
      <c r="U86" s="157">
        <f t="shared" si="69"/>
        <v>0</v>
      </c>
      <c r="W86" s="152"/>
      <c r="X86" s="152"/>
      <c r="Y86" s="152"/>
      <c r="Z86" s="152"/>
      <c r="AA86" s="152"/>
      <c r="AB86" s="152"/>
      <c r="AC86" s="347"/>
      <c r="AD86" s="152"/>
      <c r="AE86" s="152"/>
      <c r="AF86" s="152"/>
      <c r="AG86" s="152"/>
      <c r="AH86" s="152"/>
      <c r="AI86" s="152"/>
      <c r="AJ86" s="347"/>
      <c r="AK86" s="152"/>
      <c r="AL86" s="152"/>
      <c r="AM86" s="295"/>
      <c r="AN86" s="228"/>
      <c r="AO86" s="228"/>
      <c r="AP86" s="228"/>
      <c r="AQ86" s="228"/>
      <c r="AR86" s="228"/>
      <c r="AS86" s="348"/>
      <c r="AT86" s="264">
        <f t="shared" si="39"/>
        <v>0</v>
      </c>
      <c r="AU86" s="259"/>
      <c r="AV86" s="265">
        <f t="shared" si="66"/>
        <v>0</v>
      </c>
      <c r="AX86" s="265">
        <f t="shared" si="70"/>
        <v>0</v>
      </c>
      <c r="AZ86" s="492">
        <f t="shared" si="67"/>
        <v>0</v>
      </c>
      <c r="BB86" s="492">
        <f t="shared" si="68"/>
        <v>0</v>
      </c>
      <c r="BD86" s="265">
        <f t="shared" si="71"/>
        <v>0</v>
      </c>
      <c r="BE86" s="105"/>
      <c r="BF86" s="105"/>
      <c r="BG86" s="105"/>
      <c r="BH86" s="105"/>
      <c r="BI86" s="105"/>
      <c r="BJ86" s="105"/>
    </row>
    <row r="87" spans="2:62" ht="20.100000000000001" hidden="1" customHeight="1" outlineLevel="1">
      <c r="B87" s="100"/>
      <c r="C87" s="908"/>
      <c r="D87" s="909"/>
      <c r="E87" s="909"/>
      <c r="F87" s="910"/>
      <c r="G87" s="890"/>
      <c r="H87" s="891"/>
      <c r="I87" s="152"/>
      <c r="J87" s="152"/>
      <c r="K87" s="152"/>
      <c r="L87" s="152"/>
      <c r="M87" s="152"/>
      <c r="N87" s="152"/>
      <c r="O87" s="152"/>
      <c r="P87" s="153"/>
      <c r="Q87" s="153"/>
      <c r="R87" s="156">
        <f t="shared" si="62"/>
        <v>0</v>
      </c>
      <c r="S87" s="156">
        <f t="shared" si="63"/>
        <v>0</v>
      </c>
      <c r="U87" s="157">
        <f t="shared" si="69"/>
        <v>0</v>
      </c>
      <c r="W87" s="152"/>
      <c r="X87" s="152"/>
      <c r="Y87" s="152"/>
      <c r="Z87" s="152"/>
      <c r="AA87" s="152"/>
      <c r="AB87" s="152"/>
      <c r="AC87" s="347"/>
      <c r="AD87" s="152"/>
      <c r="AE87" s="152"/>
      <c r="AF87" s="152"/>
      <c r="AG87" s="152"/>
      <c r="AH87" s="152"/>
      <c r="AI87" s="152"/>
      <c r="AJ87" s="347"/>
      <c r="AK87" s="152"/>
      <c r="AL87" s="152"/>
      <c r="AM87" s="295"/>
      <c r="AN87" s="228"/>
      <c r="AO87" s="228"/>
      <c r="AP87" s="228"/>
      <c r="AQ87" s="228"/>
      <c r="AR87" s="228"/>
      <c r="AS87" s="348"/>
      <c r="AT87" s="264">
        <f t="shared" si="39"/>
        <v>0</v>
      </c>
      <c r="AU87" s="259"/>
      <c r="AV87" s="265">
        <f t="shared" si="66"/>
        <v>0</v>
      </c>
      <c r="AX87" s="265">
        <f t="shared" si="70"/>
        <v>0</v>
      </c>
      <c r="AZ87" s="492">
        <f t="shared" si="67"/>
        <v>0</v>
      </c>
      <c r="BB87" s="492">
        <f t="shared" si="68"/>
        <v>0</v>
      </c>
      <c r="BD87" s="265">
        <f t="shared" si="71"/>
        <v>0</v>
      </c>
      <c r="BE87" s="105"/>
      <c r="BF87" s="105"/>
      <c r="BG87" s="105"/>
      <c r="BH87" s="105"/>
      <c r="BI87" s="105"/>
      <c r="BJ87" s="105"/>
    </row>
    <row r="88" spans="2:62" ht="20.100000000000001" hidden="1" customHeight="1" outlineLevel="1">
      <c r="B88" s="100"/>
      <c r="C88" s="908"/>
      <c r="D88" s="909"/>
      <c r="E88" s="909"/>
      <c r="F88" s="910"/>
      <c r="G88" s="890"/>
      <c r="H88" s="891"/>
      <c r="I88" s="152"/>
      <c r="J88" s="152"/>
      <c r="K88" s="152"/>
      <c r="L88" s="152"/>
      <c r="M88" s="152"/>
      <c r="N88" s="152"/>
      <c r="O88" s="152"/>
      <c r="P88" s="153"/>
      <c r="Q88" s="153"/>
      <c r="R88" s="156">
        <f t="shared" si="62"/>
        <v>0</v>
      </c>
      <c r="S88" s="156">
        <f t="shared" si="63"/>
        <v>0</v>
      </c>
      <c r="U88" s="157">
        <f t="shared" si="69"/>
        <v>0</v>
      </c>
      <c r="W88" s="152"/>
      <c r="X88" s="152"/>
      <c r="Y88" s="152"/>
      <c r="Z88" s="152"/>
      <c r="AA88" s="152"/>
      <c r="AB88" s="152"/>
      <c r="AC88" s="347"/>
      <c r="AD88" s="152"/>
      <c r="AE88" s="152"/>
      <c r="AF88" s="152"/>
      <c r="AG88" s="152"/>
      <c r="AH88" s="152"/>
      <c r="AI88" s="152"/>
      <c r="AJ88" s="347"/>
      <c r="AK88" s="152"/>
      <c r="AL88" s="152"/>
      <c r="AM88" s="295"/>
      <c r="AN88" s="228"/>
      <c r="AO88" s="228"/>
      <c r="AP88" s="228"/>
      <c r="AQ88" s="228"/>
      <c r="AR88" s="228"/>
      <c r="AS88" s="348"/>
      <c r="AT88" s="264">
        <f t="shared" si="39"/>
        <v>0</v>
      </c>
      <c r="AU88" s="259"/>
      <c r="AV88" s="265">
        <f t="shared" si="66"/>
        <v>0</v>
      </c>
      <c r="AX88" s="265">
        <f t="shared" si="70"/>
        <v>0</v>
      </c>
      <c r="AZ88" s="492">
        <f t="shared" si="67"/>
        <v>0</v>
      </c>
      <c r="BB88" s="492">
        <f t="shared" si="68"/>
        <v>0</v>
      </c>
      <c r="BD88" s="265">
        <f t="shared" si="71"/>
        <v>0</v>
      </c>
      <c r="BE88" s="105"/>
      <c r="BF88" s="105"/>
      <c r="BG88" s="105"/>
      <c r="BH88" s="105"/>
      <c r="BI88" s="105"/>
      <c r="BJ88" s="105"/>
    </row>
    <row r="89" spans="2:62" ht="20.100000000000001" hidden="1" customHeight="1" outlineLevel="1">
      <c r="B89" s="100"/>
      <c r="C89" s="908"/>
      <c r="D89" s="909"/>
      <c r="E89" s="909"/>
      <c r="F89" s="910"/>
      <c r="G89" s="890"/>
      <c r="H89" s="891"/>
      <c r="I89" s="152"/>
      <c r="J89" s="152"/>
      <c r="K89" s="152"/>
      <c r="L89" s="152"/>
      <c r="M89" s="152"/>
      <c r="N89" s="152"/>
      <c r="O89" s="152"/>
      <c r="P89" s="153"/>
      <c r="Q89" s="153"/>
      <c r="R89" s="156">
        <f t="shared" si="62"/>
        <v>0</v>
      </c>
      <c r="S89" s="156">
        <f t="shared" si="63"/>
        <v>0</v>
      </c>
      <c r="U89" s="157">
        <f t="shared" si="69"/>
        <v>0</v>
      </c>
      <c r="W89" s="152"/>
      <c r="X89" s="152"/>
      <c r="Y89" s="152"/>
      <c r="Z89" s="152"/>
      <c r="AA89" s="152"/>
      <c r="AB89" s="152"/>
      <c r="AC89" s="347"/>
      <c r="AD89" s="152"/>
      <c r="AE89" s="152"/>
      <c r="AF89" s="152"/>
      <c r="AG89" s="152"/>
      <c r="AH89" s="152"/>
      <c r="AI89" s="152"/>
      <c r="AJ89" s="347"/>
      <c r="AK89" s="152"/>
      <c r="AL89" s="152"/>
      <c r="AM89" s="295"/>
      <c r="AN89" s="228"/>
      <c r="AO89" s="228"/>
      <c r="AP89" s="228"/>
      <c r="AQ89" s="228"/>
      <c r="AR89" s="228"/>
      <c r="AS89" s="348"/>
      <c r="AT89" s="264">
        <f t="shared" si="39"/>
        <v>0</v>
      </c>
      <c r="AU89" s="259"/>
      <c r="AV89" s="265">
        <f t="shared" si="66"/>
        <v>0</v>
      </c>
      <c r="AX89" s="265">
        <f t="shared" si="70"/>
        <v>0</v>
      </c>
      <c r="AZ89" s="492">
        <f t="shared" si="67"/>
        <v>0</v>
      </c>
      <c r="BB89" s="492">
        <f t="shared" si="68"/>
        <v>0</v>
      </c>
      <c r="BD89" s="265">
        <f t="shared" si="71"/>
        <v>0</v>
      </c>
      <c r="BE89" s="105"/>
      <c r="BF89" s="105"/>
      <c r="BG89" s="105"/>
      <c r="BH89" s="105"/>
      <c r="BI89" s="105"/>
      <c r="BJ89" s="105"/>
    </row>
    <row r="90" spans="2:62" ht="20.100000000000001" hidden="1" customHeight="1" outlineLevel="1">
      <c r="B90" s="100"/>
      <c r="C90" s="908"/>
      <c r="D90" s="909"/>
      <c r="E90" s="909"/>
      <c r="F90" s="910"/>
      <c r="G90" s="890"/>
      <c r="H90" s="891"/>
      <c r="I90" s="152"/>
      <c r="J90" s="152"/>
      <c r="K90" s="152"/>
      <c r="L90" s="152"/>
      <c r="M90" s="152"/>
      <c r="N90" s="152"/>
      <c r="O90" s="152"/>
      <c r="P90" s="153"/>
      <c r="Q90" s="153"/>
      <c r="R90" s="156">
        <f t="shared" si="62"/>
        <v>0</v>
      </c>
      <c r="S90" s="156">
        <f t="shared" si="63"/>
        <v>0</v>
      </c>
      <c r="U90" s="157">
        <f t="shared" si="69"/>
        <v>0</v>
      </c>
      <c r="W90" s="152"/>
      <c r="X90" s="152"/>
      <c r="Y90" s="152"/>
      <c r="Z90" s="152"/>
      <c r="AA90" s="152"/>
      <c r="AB90" s="152"/>
      <c r="AC90" s="347"/>
      <c r="AD90" s="152"/>
      <c r="AE90" s="152"/>
      <c r="AF90" s="152"/>
      <c r="AG90" s="152"/>
      <c r="AH90" s="152"/>
      <c r="AI90" s="152"/>
      <c r="AJ90" s="347"/>
      <c r="AK90" s="152"/>
      <c r="AL90" s="152"/>
      <c r="AM90" s="295"/>
      <c r="AN90" s="228"/>
      <c r="AO90" s="228"/>
      <c r="AP90" s="228"/>
      <c r="AQ90" s="228"/>
      <c r="AR90" s="228"/>
      <c r="AS90" s="348"/>
      <c r="AT90" s="264">
        <f t="shared" si="39"/>
        <v>0</v>
      </c>
      <c r="AU90" s="259"/>
      <c r="AV90" s="265">
        <f t="shared" si="66"/>
        <v>0</v>
      </c>
      <c r="AX90" s="265">
        <f t="shared" si="70"/>
        <v>0</v>
      </c>
      <c r="AZ90" s="492">
        <f t="shared" si="67"/>
        <v>0</v>
      </c>
      <c r="BB90" s="492">
        <f t="shared" si="68"/>
        <v>0</v>
      </c>
      <c r="BD90" s="265">
        <f t="shared" si="71"/>
        <v>0</v>
      </c>
      <c r="BE90" s="105"/>
      <c r="BF90" s="105"/>
      <c r="BG90" s="105"/>
      <c r="BH90" s="105"/>
      <c r="BI90" s="105"/>
      <c r="BJ90" s="105"/>
    </row>
    <row r="91" spans="2:62" ht="20.100000000000001" hidden="1" customHeight="1" outlineLevel="1">
      <c r="B91" s="100"/>
      <c r="C91" s="908"/>
      <c r="D91" s="909"/>
      <c r="E91" s="909"/>
      <c r="F91" s="910"/>
      <c r="G91" s="890"/>
      <c r="H91" s="891"/>
      <c r="I91" s="152"/>
      <c r="J91" s="152"/>
      <c r="K91" s="152"/>
      <c r="L91" s="152"/>
      <c r="M91" s="152"/>
      <c r="N91" s="152"/>
      <c r="O91" s="152"/>
      <c r="P91" s="153"/>
      <c r="Q91" s="153"/>
      <c r="R91" s="156">
        <f t="shared" si="62"/>
        <v>0</v>
      </c>
      <c r="S91" s="156">
        <f t="shared" si="63"/>
        <v>0</v>
      </c>
      <c r="U91" s="157">
        <f t="shared" si="69"/>
        <v>0</v>
      </c>
      <c r="W91" s="152"/>
      <c r="X91" s="152"/>
      <c r="Y91" s="152"/>
      <c r="Z91" s="152"/>
      <c r="AA91" s="152"/>
      <c r="AB91" s="152"/>
      <c r="AC91" s="347"/>
      <c r="AD91" s="152"/>
      <c r="AE91" s="152"/>
      <c r="AF91" s="152"/>
      <c r="AG91" s="152"/>
      <c r="AH91" s="152"/>
      <c r="AI91" s="152"/>
      <c r="AJ91" s="347"/>
      <c r="AK91" s="152"/>
      <c r="AL91" s="152"/>
      <c r="AM91" s="295"/>
      <c r="AN91" s="228"/>
      <c r="AO91" s="228"/>
      <c r="AP91" s="228"/>
      <c r="AQ91" s="228"/>
      <c r="AR91" s="228"/>
      <c r="AS91" s="348"/>
      <c r="AT91" s="264">
        <f t="shared" si="39"/>
        <v>0</v>
      </c>
      <c r="AU91" s="259"/>
      <c r="AV91" s="265">
        <f t="shared" si="66"/>
        <v>0</v>
      </c>
      <c r="AX91" s="265">
        <f t="shared" si="70"/>
        <v>0</v>
      </c>
      <c r="AZ91" s="492">
        <f t="shared" si="67"/>
        <v>0</v>
      </c>
      <c r="BB91" s="492">
        <f t="shared" si="68"/>
        <v>0</v>
      </c>
      <c r="BD91" s="265">
        <f t="shared" si="71"/>
        <v>0</v>
      </c>
      <c r="BE91" s="105"/>
      <c r="BF91" s="105"/>
      <c r="BG91" s="105"/>
      <c r="BH91" s="105"/>
      <c r="BI91" s="105"/>
      <c r="BJ91" s="105"/>
    </row>
    <row r="92" spans="2:62" ht="20.100000000000001" hidden="1" customHeight="1" outlineLevel="1">
      <c r="B92" s="100"/>
      <c r="C92" s="908"/>
      <c r="D92" s="909"/>
      <c r="E92" s="909"/>
      <c r="F92" s="910"/>
      <c r="G92" s="890"/>
      <c r="H92" s="891"/>
      <c r="I92" s="152"/>
      <c r="J92" s="152"/>
      <c r="K92" s="152"/>
      <c r="L92" s="152"/>
      <c r="M92" s="152"/>
      <c r="N92" s="152"/>
      <c r="O92" s="152"/>
      <c r="P92" s="153"/>
      <c r="Q92" s="153"/>
      <c r="R92" s="156">
        <f t="shared" si="62"/>
        <v>0</v>
      </c>
      <c r="S92" s="156">
        <f t="shared" si="63"/>
        <v>0</v>
      </c>
      <c r="U92" s="157">
        <f t="shared" si="69"/>
        <v>0</v>
      </c>
      <c r="W92" s="152"/>
      <c r="X92" s="152"/>
      <c r="Y92" s="152"/>
      <c r="Z92" s="152"/>
      <c r="AA92" s="152"/>
      <c r="AB92" s="152"/>
      <c r="AC92" s="347"/>
      <c r="AD92" s="152"/>
      <c r="AE92" s="152"/>
      <c r="AF92" s="152"/>
      <c r="AG92" s="152"/>
      <c r="AH92" s="152"/>
      <c r="AI92" s="152"/>
      <c r="AJ92" s="347"/>
      <c r="AK92" s="152"/>
      <c r="AL92" s="152"/>
      <c r="AM92" s="295"/>
      <c r="AN92" s="228"/>
      <c r="AO92" s="228"/>
      <c r="AP92" s="228"/>
      <c r="AQ92" s="228"/>
      <c r="AR92" s="228"/>
      <c r="AS92" s="348"/>
      <c r="AT92" s="264">
        <f t="shared" si="39"/>
        <v>0</v>
      </c>
      <c r="AU92" s="259"/>
      <c r="AV92" s="265">
        <f t="shared" si="66"/>
        <v>0</v>
      </c>
      <c r="AX92" s="265">
        <f t="shared" si="70"/>
        <v>0</v>
      </c>
      <c r="AZ92" s="492">
        <f t="shared" si="67"/>
        <v>0</v>
      </c>
      <c r="BB92" s="492">
        <f t="shared" si="68"/>
        <v>0</v>
      </c>
      <c r="BD92" s="265">
        <f t="shared" si="71"/>
        <v>0</v>
      </c>
      <c r="BE92" s="105"/>
      <c r="BF92" s="105"/>
      <c r="BG92" s="105"/>
      <c r="BH92" s="105"/>
      <c r="BI92" s="105"/>
      <c r="BJ92" s="105"/>
    </row>
    <row r="93" spans="2:62" ht="20.100000000000001" hidden="1" customHeight="1" outlineLevel="1">
      <c r="B93" s="100"/>
      <c r="C93" s="908"/>
      <c r="D93" s="909"/>
      <c r="E93" s="909"/>
      <c r="F93" s="910"/>
      <c r="G93" s="890"/>
      <c r="H93" s="891"/>
      <c r="I93" s="152"/>
      <c r="J93" s="152"/>
      <c r="K93" s="152"/>
      <c r="L93" s="152"/>
      <c r="M93" s="152"/>
      <c r="N93" s="152"/>
      <c r="O93" s="152"/>
      <c r="P93" s="153"/>
      <c r="Q93" s="153"/>
      <c r="R93" s="156">
        <f t="shared" si="62"/>
        <v>0</v>
      </c>
      <c r="S93" s="156">
        <f t="shared" si="63"/>
        <v>0</v>
      </c>
      <c r="U93" s="157">
        <f t="shared" si="69"/>
        <v>0</v>
      </c>
      <c r="W93" s="152"/>
      <c r="X93" s="152"/>
      <c r="Y93" s="152"/>
      <c r="Z93" s="152"/>
      <c r="AA93" s="152"/>
      <c r="AB93" s="152"/>
      <c r="AC93" s="347"/>
      <c r="AD93" s="152"/>
      <c r="AE93" s="152"/>
      <c r="AF93" s="152"/>
      <c r="AG93" s="152"/>
      <c r="AH93" s="152"/>
      <c r="AI93" s="152"/>
      <c r="AJ93" s="347"/>
      <c r="AK93" s="152"/>
      <c r="AL93" s="152"/>
      <c r="AM93" s="295"/>
      <c r="AN93" s="228"/>
      <c r="AO93" s="228"/>
      <c r="AP93" s="228"/>
      <c r="AQ93" s="228"/>
      <c r="AR93" s="228"/>
      <c r="AS93" s="348"/>
      <c r="AT93" s="264">
        <f t="shared" si="39"/>
        <v>0</v>
      </c>
      <c r="AU93" s="259"/>
      <c r="AV93" s="265">
        <f t="shared" si="66"/>
        <v>0</v>
      </c>
      <c r="AX93" s="265">
        <f t="shared" si="70"/>
        <v>0</v>
      </c>
      <c r="AZ93" s="492">
        <f t="shared" si="67"/>
        <v>0</v>
      </c>
      <c r="BB93" s="492">
        <f t="shared" si="68"/>
        <v>0</v>
      </c>
      <c r="BD93" s="265">
        <f t="shared" si="71"/>
        <v>0</v>
      </c>
      <c r="BE93" s="105"/>
      <c r="BF93" s="105"/>
      <c r="BG93" s="105"/>
      <c r="BH93" s="105"/>
      <c r="BI93" s="105"/>
      <c r="BJ93" s="105"/>
    </row>
    <row r="94" spans="2:62" ht="20.100000000000001" hidden="1" customHeight="1" outlineLevel="1">
      <c r="B94" s="100"/>
      <c r="C94" s="908"/>
      <c r="D94" s="909"/>
      <c r="E94" s="909"/>
      <c r="F94" s="910"/>
      <c r="G94" s="890"/>
      <c r="H94" s="891"/>
      <c r="I94" s="152"/>
      <c r="J94" s="152"/>
      <c r="K94" s="152"/>
      <c r="L94" s="152"/>
      <c r="M94" s="152"/>
      <c r="N94" s="152"/>
      <c r="O94" s="152"/>
      <c r="P94" s="153"/>
      <c r="Q94" s="153"/>
      <c r="R94" s="156">
        <f t="shared" si="62"/>
        <v>0</v>
      </c>
      <c r="S94" s="156">
        <f t="shared" si="63"/>
        <v>0</v>
      </c>
      <c r="U94" s="157">
        <f t="shared" si="69"/>
        <v>0</v>
      </c>
      <c r="W94" s="152"/>
      <c r="X94" s="152"/>
      <c r="Y94" s="152"/>
      <c r="Z94" s="152"/>
      <c r="AA94" s="152"/>
      <c r="AB94" s="152"/>
      <c r="AC94" s="347"/>
      <c r="AD94" s="152"/>
      <c r="AE94" s="152"/>
      <c r="AF94" s="152"/>
      <c r="AG94" s="152"/>
      <c r="AH94" s="152"/>
      <c r="AI94" s="152"/>
      <c r="AJ94" s="347"/>
      <c r="AK94" s="152"/>
      <c r="AL94" s="152"/>
      <c r="AM94" s="295"/>
      <c r="AN94" s="228"/>
      <c r="AO94" s="228"/>
      <c r="AP94" s="228"/>
      <c r="AQ94" s="228"/>
      <c r="AR94" s="228"/>
      <c r="AS94" s="348"/>
      <c r="AT94" s="264">
        <f t="shared" si="39"/>
        <v>0</v>
      </c>
      <c r="AU94" s="259"/>
      <c r="AV94" s="265">
        <f t="shared" si="66"/>
        <v>0</v>
      </c>
      <c r="AX94" s="265">
        <f t="shared" si="70"/>
        <v>0</v>
      </c>
      <c r="AZ94" s="492">
        <f t="shared" si="67"/>
        <v>0</v>
      </c>
      <c r="BB94" s="492">
        <f t="shared" si="68"/>
        <v>0</v>
      </c>
      <c r="BD94" s="265">
        <f t="shared" si="71"/>
        <v>0</v>
      </c>
      <c r="BE94" s="105"/>
      <c r="BF94" s="105"/>
      <c r="BG94" s="105"/>
      <c r="BH94" s="105"/>
      <c r="BI94" s="105"/>
      <c r="BJ94" s="105"/>
    </row>
    <row r="95" spans="2:62" ht="20.100000000000001" hidden="1" customHeight="1" outlineLevel="1">
      <c r="B95" s="100"/>
      <c r="C95" s="908"/>
      <c r="D95" s="909"/>
      <c r="E95" s="909"/>
      <c r="F95" s="910"/>
      <c r="G95" s="890"/>
      <c r="H95" s="891"/>
      <c r="I95" s="152"/>
      <c r="J95" s="152"/>
      <c r="K95" s="152"/>
      <c r="L95" s="152"/>
      <c r="M95" s="152"/>
      <c r="N95" s="152"/>
      <c r="O95" s="152"/>
      <c r="P95" s="153"/>
      <c r="Q95" s="153"/>
      <c r="R95" s="156">
        <f t="shared" si="62"/>
        <v>0</v>
      </c>
      <c r="S95" s="156">
        <f t="shared" si="63"/>
        <v>0</v>
      </c>
      <c r="U95" s="157">
        <f t="shared" si="69"/>
        <v>0</v>
      </c>
      <c r="W95" s="152"/>
      <c r="X95" s="152"/>
      <c r="Y95" s="152"/>
      <c r="Z95" s="152"/>
      <c r="AA95" s="152"/>
      <c r="AB95" s="152"/>
      <c r="AC95" s="347"/>
      <c r="AD95" s="152"/>
      <c r="AE95" s="152"/>
      <c r="AF95" s="152"/>
      <c r="AG95" s="152"/>
      <c r="AH95" s="152"/>
      <c r="AI95" s="152"/>
      <c r="AJ95" s="347"/>
      <c r="AK95" s="152"/>
      <c r="AL95" s="152"/>
      <c r="AM95" s="295"/>
      <c r="AN95" s="228"/>
      <c r="AO95" s="228"/>
      <c r="AP95" s="228"/>
      <c r="AQ95" s="228"/>
      <c r="AR95" s="228"/>
      <c r="AS95" s="348"/>
      <c r="AT95" s="264">
        <f t="shared" si="39"/>
        <v>0</v>
      </c>
      <c r="AU95" s="259"/>
      <c r="AV95" s="265">
        <f t="shared" si="66"/>
        <v>0</v>
      </c>
      <c r="AX95" s="265">
        <f t="shared" si="70"/>
        <v>0</v>
      </c>
      <c r="AZ95" s="492">
        <f t="shared" si="67"/>
        <v>0</v>
      </c>
      <c r="BB95" s="492">
        <f t="shared" si="68"/>
        <v>0</v>
      </c>
      <c r="BD95" s="265">
        <f t="shared" si="71"/>
        <v>0</v>
      </c>
      <c r="BE95" s="105"/>
      <c r="BF95" s="105"/>
      <c r="BG95" s="105"/>
      <c r="BH95" s="105"/>
      <c r="BI95" s="105"/>
      <c r="BJ95" s="105"/>
    </row>
    <row r="96" spans="2:62" ht="9.9499999999999993" hidden="1" customHeight="1" outlineLevel="1">
      <c r="B96" s="101"/>
      <c r="C96" s="208"/>
      <c r="D96" s="208"/>
      <c r="E96" s="208"/>
      <c r="F96" s="208"/>
      <c r="G96" s="237"/>
      <c r="H96" s="207"/>
      <c r="I96" s="257"/>
      <c r="J96" s="257"/>
      <c r="K96" s="257"/>
      <c r="L96" s="257"/>
      <c r="M96" s="257"/>
      <c r="N96" s="257"/>
      <c r="O96" s="257"/>
      <c r="P96" s="256"/>
      <c r="Q96" s="102"/>
      <c r="R96" s="102"/>
      <c r="S96" s="102"/>
      <c r="U96" s="98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Z96" s="493"/>
      <c r="BE96" s="105"/>
      <c r="BF96" s="105"/>
      <c r="BG96" s="105"/>
      <c r="BH96" s="105"/>
      <c r="BI96" s="105"/>
      <c r="BJ96" s="105"/>
    </row>
    <row r="97" spans="2:62" ht="20.100000000000001" customHeight="1" collapsed="1">
      <c r="B97" s="151">
        <f>B80+1</f>
        <v>6</v>
      </c>
      <c r="C97" s="916"/>
      <c r="D97" s="917"/>
      <c r="E97" s="917"/>
      <c r="F97" s="918"/>
      <c r="G97" s="429"/>
      <c r="H97" s="206">
        <v>1</v>
      </c>
      <c r="I97" s="642">
        <f t="shared" ref="I97" si="72">$H97*SUM(I98:I112)</f>
        <v>0</v>
      </c>
      <c r="J97" s="643">
        <f t="shared" ref="J97:O97" si="73">$H97*SUM(J98:J112)</f>
        <v>0</v>
      </c>
      <c r="K97" s="644">
        <f t="shared" si="73"/>
        <v>0</v>
      </c>
      <c r="L97" s="645">
        <f t="shared" si="73"/>
        <v>0</v>
      </c>
      <c r="M97" s="645">
        <f t="shared" si="73"/>
        <v>0</v>
      </c>
      <c r="N97" s="644">
        <f t="shared" si="73"/>
        <v>0</v>
      </c>
      <c r="O97" s="642">
        <f t="shared" si="73"/>
        <v>0</v>
      </c>
      <c r="P97" s="209">
        <f t="shared" ref="P97:Q97" si="74">$H97*SUM(P98:P112)</f>
        <v>0</v>
      </c>
      <c r="Q97" s="210">
        <f t="shared" si="74"/>
        <v>0</v>
      </c>
      <c r="R97" s="136">
        <f t="shared" ref="R97:R112" si="75">P97*(1+Gewinn)*(1+SicherheitAngebot)</f>
        <v>0</v>
      </c>
      <c r="S97" s="137">
        <f t="shared" ref="S97:S112" si="76">Q97*(1+MGKZ)*(1+Gewinn)*(1+SicherheitAngebot)</f>
        <v>0</v>
      </c>
      <c r="U97" s="10">
        <f>I97*$I$7+J97*$J$7+K97*$K$7+L97*$L$7+M97*$M$7+N97*$N$7+O97*$O$7+R97+S97</f>
        <v>0</v>
      </c>
      <c r="W97" s="646">
        <f t="shared" ref="W97:AB97" si="77">$H97*SUM(W98:W112)</f>
        <v>0</v>
      </c>
      <c r="X97" s="647">
        <f t="shared" si="77"/>
        <v>0</v>
      </c>
      <c r="Y97" s="648">
        <f t="shared" si="77"/>
        <v>0</v>
      </c>
      <c r="Z97" s="649">
        <f t="shared" si="77"/>
        <v>0</v>
      </c>
      <c r="AA97" s="648">
        <f t="shared" si="77"/>
        <v>0</v>
      </c>
      <c r="AB97" s="646">
        <f t="shared" si="77"/>
        <v>0</v>
      </c>
      <c r="AC97" s="258"/>
      <c r="AD97" s="646">
        <f t="shared" ref="AD97:AM97" si="78">$H97*SUM(AD98:AD112)</f>
        <v>0</v>
      </c>
      <c r="AE97" s="647">
        <f t="shared" si="78"/>
        <v>0</v>
      </c>
      <c r="AF97" s="648">
        <f t="shared" si="78"/>
        <v>0</v>
      </c>
      <c r="AG97" s="649">
        <f t="shared" si="78"/>
        <v>0</v>
      </c>
      <c r="AH97" s="648">
        <f t="shared" si="78"/>
        <v>0</v>
      </c>
      <c r="AI97" s="646">
        <f t="shared" si="78"/>
        <v>0</v>
      </c>
      <c r="AJ97" s="258"/>
      <c r="AK97" s="653">
        <f t="shared" si="78"/>
        <v>0</v>
      </c>
      <c r="AL97" s="653">
        <f t="shared" si="78"/>
        <v>0</v>
      </c>
      <c r="AM97" s="653">
        <f t="shared" si="78"/>
        <v>0</v>
      </c>
      <c r="AN97" s="227">
        <f>$H97*SUM(AN98:AN112)*(1+Gewinn)*(1+SicherheitAngebot)</f>
        <v>0</v>
      </c>
      <c r="AO97" s="227">
        <f>$H97*SUM(AO98:AO112)*(1+Gewinn)*(1+SicherheitAngebot)</f>
        <v>0</v>
      </c>
      <c r="AP97" s="227">
        <f>$H97*SUM(AP98:AP112)*(1+Gewinn)*(1+SicherheitAngebot)</f>
        <v>0</v>
      </c>
      <c r="AQ97" s="227">
        <f>$H97*SUM(AQ98:AQ112)*(1+Gewinn)*(1+SicherheitAngebot)</f>
        <v>0</v>
      </c>
      <c r="AR97" s="227">
        <f>$H97*SUM(AR98:AR112)*(1+Gewinn)*(1+SicherheitAngebot)</f>
        <v>0</v>
      </c>
      <c r="AS97" s="262"/>
      <c r="AT97" s="263">
        <f t="shared" si="39"/>
        <v>0</v>
      </c>
      <c r="AU97" s="259"/>
      <c r="AV97" s="491">
        <f>AK97*$AK$7+AL97*$AL$7+AM97*$AM$7+SUM(AN97:AR97)+AT97/Zuschläge_IBN+AT97</f>
        <v>0</v>
      </c>
      <c r="AX97" s="685">
        <f>U97+AV97</f>
        <v>0</v>
      </c>
      <c r="AZ97" s="490">
        <f>IF(H97&gt;0,U97/(1+SicherheitAngebot)*(1+Sicherheit),0)</f>
        <v>0</v>
      </c>
      <c r="BB97" s="490">
        <f>IF(H97&gt;0,AV97/(1+SicherheitAngebot)*(1+Sicherheit),0)</f>
        <v>0</v>
      </c>
      <c r="BD97" s="490">
        <f>AZ97+BB97</f>
        <v>0</v>
      </c>
      <c r="BE97" s="105"/>
      <c r="BF97" s="105"/>
      <c r="BG97" s="105"/>
      <c r="BH97" s="105"/>
      <c r="BI97" s="105"/>
      <c r="BJ97" s="105"/>
    </row>
    <row r="98" spans="2:62" ht="20.100000000000001" hidden="1" customHeight="1" outlineLevel="1">
      <c r="B98" s="99"/>
      <c r="C98" s="908"/>
      <c r="D98" s="909"/>
      <c r="E98" s="909"/>
      <c r="F98" s="910"/>
      <c r="G98" s="890"/>
      <c r="H98" s="901"/>
      <c r="I98" s="152"/>
      <c r="J98" s="152"/>
      <c r="K98" s="152"/>
      <c r="L98" s="152"/>
      <c r="M98" s="152"/>
      <c r="N98" s="152"/>
      <c r="O98" s="152"/>
      <c r="P98" s="153"/>
      <c r="Q98" s="153"/>
      <c r="R98" s="156">
        <f t="shared" si="75"/>
        <v>0</v>
      </c>
      <c r="S98" s="156">
        <f t="shared" si="76"/>
        <v>0</v>
      </c>
      <c r="U98" s="157">
        <f>I98*$I$7+J98*$J$7+K98*$K$7+L98*$L$7+M98*$M$7+N98*$N$7+O98*$O$7+R98+S98</f>
        <v>0</v>
      </c>
      <c r="W98" s="152"/>
      <c r="X98" s="152"/>
      <c r="Y98" s="152"/>
      <c r="Z98" s="152"/>
      <c r="AA98" s="152"/>
      <c r="AB98" s="152"/>
      <c r="AC98" s="347"/>
      <c r="AD98" s="152"/>
      <c r="AE98" s="152"/>
      <c r="AF98" s="152"/>
      <c r="AG98" s="152"/>
      <c r="AH98" s="152"/>
      <c r="AI98" s="152"/>
      <c r="AJ98" s="347"/>
      <c r="AK98" s="152"/>
      <c r="AL98" s="152"/>
      <c r="AM98" s="619"/>
      <c r="AN98" s="228"/>
      <c r="AO98" s="228"/>
      <c r="AP98" s="228"/>
      <c r="AQ98" s="228"/>
      <c r="AR98" s="228"/>
      <c r="AS98" s="348"/>
      <c r="AT98" s="264">
        <f t="shared" si="39"/>
        <v>0</v>
      </c>
      <c r="AU98" s="259"/>
      <c r="AV98" s="265">
        <f t="shared" ref="AV98:AV112" si="79">AK98*$AK$7+AL98*$AL$7+AM98*$AM$7+SUM(AN98:AR98)*(1+Gewinn)*(1+SicherheitAngebot)+AT98/Zuschläge_IBN+AT98</f>
        <v>0</v>
      </c>
      <c r="AX98" s="265">
        <f>U98+AV98</f>
        <v>0</v>
      </c>
      <c r="AZ98" s="492">
        <f t="shared" ref="AZ98:AZ112" si="80">U98/(1+SicherheitAngebot)*(1+Sicherheit)</f>
        <v>0</v>
      </c>
      <c r="BB98" s="492">
        <f t="shared" ref="BB98:BB112" si="81">AV98/(1+SicherheitAngebot)*(1+Sicherheit)</f>
        <v>0</v>
      </c>
      <c r="BD98" s="265">
        <f>AZ98+BB98</f>
        <v>0</v>
      </c>
      <c r="BE98" s="105"/>
      <c r="BF98" s="105"/>
      <c r="BG98" s="105"/>
      <c r="BH98" s="105"/>
      <c r="BI98" s="105"/>
      <c r="BJ98" s="105"/>
    </row>
    <row r="99" spans="2:62" ht="20.100000000000001" hidden="1" customHeight="1" outlineLevel="1">
      <c r="B99" s="100"/>
      <c r="C99" s="908"/>
      <c r="D99" s="909"/>
      <c r="E99" s="909"/>
      <c r="F99" s="910"/>
      <c r="G99" s="890"/>
      <c r="H99" s="891"/>
      <c r="I99" s="152"/>
      <c r="J99" s="152"/>
      <c r="K99" s="152"/>
      <c r="L99" s="152"/>
      <c r="M99" s="152"/>
      <c r="N99" s="152"/>
      <c r="O99" s="152"/>
      <c r="P99" s="153"/>
      <c r="Q99" s="153"/>
      <c r="R99" s="156">
        <f t="shared" si="75"/>
        <v>0</v>
      </c>
      <c r="S99" s="156">
        <f t="shared" si="76"/>
        <v>0</v>
      </c>
      <c r="U99" s="157">
        <f t="shared" ref="U99:U112" si="82">I99*$I$7+J99*$J$7+K99*$K$7+L99*$L$7+M99*$M$7+N99*$N$7+O99*$O$7+R99+S99</f>
        <v>0</v>
      </c>
      <c r="W99" s="152"/>
      <c r="X99" s="152"/>
      <c r="Y99" s="152"/>
      <c r="Z99" s="152"/>
      <c r="AA99" s="152"/>
      <c r="AB99" s="152"/>
      <c r="AC99" s="347"/>
      <c r="AD99" s="152"/>
      <c r="AE99" s="152"/>
      <c r="AF99" s="152"/>
      <c r="AG99" s="152"/>
      <c r="AH99" s="152"/>
      <c r="AI99" s="152"/>
      <c r="AJ99" s="347"/>
      <c r="AK99" s="152"/>
      <c r="AL99" s="152"/>
      <c r="AM99" s="295"/>
      <c r="AN99" s="228"/>
      <c r="AO99" s="228"/>
      <c r="AP99" s="228"/>
      <c r="AQ99" s="228"/>
      <c r="AR99" s="228"/>
      <c r="AS99" s="348"/>
      <c r="AT99" s="264">
        <f t="shared" si="39"/>
        <v>0</v>
      </c>
      <c r="AU99" s="259"/>
      <c r="AV99" s="265">
        <f t="shared" si="79"/>
        <v>0</v>
      </c>
      <c r="AX99" s="265">
        <f t="shared" ref="AX99:AX112" si="83">U99+AV99</f>
        <v>0</v>
      </c>
      <c r="AZ99" s="492">
        <f t="shared" si="80"/>
        <v>0</v>
      </c>
      <c r="BB99" s="492">
        <f t="shared" si="81"/>
        <v>0</v>
      </c>
      <c r="BD99" s="265">
        <f t="shared" ref="BD99:BD112" si="84">AZ99+BB99</f>
        <v>0</v>
      </c>
      <c r="BE99" s="105"/>
      <c r="BF99" s="105"/>
      <c r="BG99" s="105"/>
      <c r="BH99" s="105"/>
      <c r="BI99" s="105"/>
      <c r="BJ99" s="105"/>
    </row>
    <row r="100" spans="2:62" ht="20.100000000000001" hidden="1" customHeight="1" outlineLevel="1">
      <c r="B100" s="100"/>
      <c r="C100" s="908"/>
      <c r="D100" s="909"/>
      <c r="E100" s="909"/>
      <c r="F100" s="910"/>
      <c r="G100" s="890"/>
      <c r="H100" s="891"/>
      <c r="I100" s="152"/>
      <c r="J100" s="152"/>
      <c r="K100" s="152"/>
      <c r="L100" s="152"/>
      <c r="M100" s="152"/>
      <c r="N100" s="152"/>
      <c r="O100" s="152"/>
      <c r="P100" s="153"/>
      <c r="Q100" s="153"/>
      <c r="R100" s="156">
        <f t="shared" si="75"/>
        <v>0</v>
      </c>
      <c r="S100" s="156">
        <f t="shared" si="76"/>
        <v>0</v>
      </c>
      <c r="U100" s="157">
        <f t="shared" si="82"/>
        <v>0</v>
      </c>
      <c r="W100" s="152"/>
      <c r="X100" s="152"/>
      <c r="Y100" s="152"/>
      <c r="Z100" s="152"/>
      <c r="AA100" s="152"/>
      <c r="AB100" s="152"/>
      <c r="AC100" s="347"/>
      <c r="AD100" s="152"/>
      <c r="AE100" s="152"/>
      <c r="AF100" s="152"/>
      <c r="AG100" s="152"/>
      <c r="AH100" s="152"/>
      <c r="AI100" s="152"/>
      <c r="AJ100" s="347"/>
      <c r="AK100" s="152"/>
      <c r="AL100" s="152"/>
      <c r="AM100" s="295"/>
      <c r="AN100" s="228"/>
      <c r="AO100" s="228"/>
      <c r="AP100" s="228"/>
      <c r="AQ100" s="228"/>
      <c r="AR100" s="228"/>
      <c r="AS100" s="348"/>
      <c r="AT100" s="264">
        <f t="shared" si="39"/>
        <v>0</v>
      </c>
      <c r="AU100" s="259"/>
      <c r="AV100" s="265">
        <f t="shared" si="79"/>
        <v>0</v>
      </c>
      <c r="AX100" s="265">
        <f t="shared" si="83"/>
        <v>0</v>
      </c>
      <c r="AZ100" s="492">
        <f t="shared" si="80"/>
        <v>0</v>
      </c>
      <c r="BB100" s="492">
        <f t="shared" si="81"/>
        <v>0</v>
      </c>
      <c r="BD100" s="265">
        <f t="shared" si="84"/>
        <v>0</v>
      </c>
      <c r="BE100" s="105"/>
      <c r="BF100" s="105"/>
      <c r="BG100" s="105"/>
      <c r="BH100" s="105"/>
      <c r="BI100" s="105"/>
      <c r="BJ100" s="105"/>
    </row>
    <row r="101" spans="2:62" ht="20.100000000000001" hidden="1" customHeight="1" outlineLevel="1">
      <c r="B101" s="100"/>
      <c r="C101" s="908"/>
      <c r="D101" s="909"/>
      <c r="E101" s="909"/>
      <c r="F101" s="910"/>
      <c r="G101" s="890"/>
      <c r="H101" s="891"/>
      <c r="I101" s="152"/>
      <c r="J101" s="152"/>
      <c r="K101" s="152"/>
      <c r="L101" s="152"/>
      <c r="M101" s="152"/>
      <c r="N101" s="152"/>
      <c r="O101" s="152"/>
      <c r="P101" s="153"/>
      <c r="Q101" s="153"/>
      <c r="R101" s="156">
        <f t="shared" si="75"/>
        <v>0</v>
      </c>
      <c r="S101" s="156">
        <f t="shared" si="76"/>
        <v>0</v>
      </c>
      <c r="U101" s="157">
        <f t="shared" si="82"/>
        <v>0</v>
      </c>
      <c r="W101" s="152"/>
      <c r="X101" s="152"/>
      <c r="Y101" s="152"/>
      <c r="Z101" s="152"/>
      <c r="AA101" s="152"/>
      <c r="AB101" s="152"/>
      <c r="AC101" s="347"/>
      <c r="AD101" s="152"/>
      <c r="AE101" s="152"/>
      <c r="AF101" s="152"/>
      <c r="AG101" s="152"/>
      <c r="AH101" s="152"/>
      <c r="AI101" s="152"/>
      <c r="AJ101" s="347"/>
      <c r="AK101" s="152"/>
      <c r="AL101" s="152"/>
      <c r="AM101" s="295"/>
      <c r="AN101" s="228"/>
      <c r="AO101" s="228"/>
      <c r="AP101" s="228"/>
      <c r="AQ101" s="228"/>
      <c r="AR101" s="228"/>
      <c r="AS101" s="348"/>
      <c r="AT101" s="264">
        <f t="shared" si="39"/>
        <v>0</v>
      </c>
      <c r="AU101" s="259"/>
      <c r="AV101" s="265">
        <f t="shared" si="79"/>
        <v>0</v>
      </c>
      <c r="AX101" s="265">
        <f t="shared" si="83"/>
        <v>0</v>
      </c>
      <c r="AZ101" s="492">
        <f t="shared" si="80"/>
        <v>0</v>
      </c>
      <c r="BB101" s="492">
        <f t="shared" si="81"/>
        <v>0</v>
      </c>
      <c r="BD101" s="265">
        <f t="shared" si="84"/>
        <v>0</v>
      </c>
      <c r="BE101" s="105"/>
      <c r="BF101" s="105"/>
      <c r="BG101" s="105"/>
      <c r="BH101" s="105"/>
      <c r="BI101" s="105"/>
      <c r="BJ101" s="105"/>
    </row>
    <row r="102" spans="2:62" ht="20.100000000000001" hidden="1" customHeight="1" outlineLevel="1">
      <c r="B102" s="100"/>
      <c r="C102" s="908"/>
      <c r="D102" s="909"/>
      <c r="E102" s="909"/>
      <c r="F102" s="910"/>
      <c r="G102" s="890"/>
      <c r="H102" s="891"/>
      <c r="I102" s="152"/>
      <c r="J102" s="152"/>
      <c r="K102" s="152"/>
      <c r="L102" s="152"/>
      <c r="M102" s="152"/>
      <c r="N102" s="152"/>
      <c r="O102" s="152"/>
      <c r="P102" s="153"/>
      <c r="Q102" s="153"/>
      <c r="R102" s="156">
        <f t="shared" si="75"/>
        <v>0</v>
      </c>
      <c r="S102" s="156">
        <f t="shared" si="76"/>
        <v>0</v>
      </c>
      <c r="U102" s="157">
        <f t="shared" si="82"/>
        <v>0</v>
      </c>
      <c r="W102" s="152"/>
      <c r="X102" s="152"/>
      <c r="Y102" s="152"/>
      <c r="Z102" s="152"/>
      <c r="AA102" s="152"/>
      <c r="AB102" s="152"/>
      <c r="AC102" s="347"/>
      <c r="AD102" s="152"/>
      <c r="AE102" s="152"/>
      <c r="AF102" s="152"/>
      <c r="AG102" s="152"/>
      <c r="AH102" s="152"/>
      <c r="AI102" s="152"/>
      <c r="AJ102" s="347"/>
      <c r="AK102" s="152"/>
      <c r="AL102" s="152"/>
      <c r="AM102" s="295"/>
      <c r="AN102" s="228"/>
      <c r="AO102" s="228"/>
      <c r="AP102" s="228"/>
      <c r="AQ102" s="228"/>
      <c r="AR102" s="228"/>
      <c r="AS102" s="348"/>
      <c r="AT102" s="264">
        <f t="shared" si="39"/>
        <v>0</v>
      </c>
      <c r="AU102" s="259"/>
      <c r="AV102" s="265">
        <f t="shared" si="79"/>
        <v>0</v>
      </c>
      <c r="AX102" s="265">
        <f t="shared" si="83"/>
        <v>0</v>
      </c>
      <c r="AZ102" s="492">
        <f t="shared" si="80"/>
        <v>0</v>
      </c>
      <c r="BB102" s="492">
        <f t="shared" si="81"/>
        <v>0</v>
      </c>
      <c r="BD102" s="265">
        <f t="shared" si="84"/>
        <v>0</v>
      </c>
      <c r="BE102" s="105"/>
      <c r="BF102" s="105"/>
      <c r="BG102" s="105"/>
      <c r="BH102" s="105"/>
      <c r="BI102" s="105"/>
      <c r="BJ102" s="105"/>
    </row>
    <row r="103" spans="2:62" ht="20.100000000000001" hidden="1" customHeight="1" outlineLevel="1">
      <c r="B103" s="100"/>
      <c r="C103" s="908"/>
      <c r="D103" s="909"/>
      <c r="E103" s="909"/>
      <c r="F103" s="910"/>
      <c r="G103" s="890"/>
      <c r="H103" s="891"/>
      <c r="I103" s="152"/>
      <c r="J103" s="152"/>
      <c r="K103" s="152"/>
      <c r="L103" s="152"/>
      <c r="M103" s="152"/>
      <c r="N103" s="152"/>
      <c r="O103" s="152"/>
      <c r="P103" s="153"/>
      <c r="Q103" s="153"/>
      <c r="R103" s="156">
        <f t="shared" si="75"/>
        <v>0</v>
      </c>
      <c r="S103" s="156">
        <f t="shared" si="76"/>
        <v>0</v>
      </c>
      <c r="U103" s="157">
        <f t="shared" si="82"/>
        <v>0</v>
      </c>
      <c r="W103" s="152"/>
      <c r="X103" s="152"/>
      <c r="Y103" s="152"/>
      <c r="Z103" s="152"/>
      <c r="AA103" s="152"/>
      <c r="AB103" s="152"/>
      <c r="AC103" s="347"/>
      <c r="AD103" s="152"/>
      <c r="AE103" s="152"/>
      <c r="AF103" s="152"/>
      <c r="AG103" s="152"/>
      <c r="AH103" s="152"/>
      <c r="AI103" s="152"/>
      <c r="AJ103" s="347"/>
      <c r="AK103" s="152"/>
      <c r="AL103" s="152"/>
      <c r="AM103" s="295"/>
      <c r="AN103" s="228"/>
      <c r="AO103" s="228"/>
      <c r="AP103" s="228"/>
      <c r="AQ103" s="228"/>
      <c r="AR103" s="228"/>
      <c r="AS103" s="348"/>
      <c r="AT103" s="264">
        <f t="shared" si="39"/>
        <v>0</v>
      </c>
      <c r="AU103" s="259"/>
      <c r="AV103" s="265">
        <f t="shared" si="79"/>
        <v>0</v>
      </c>
      <c r="AX103" s="265">
        <f t="shared" si="83"/>
        <v>0</v>
      </c>
      <c r="AZ103" s="492">
        <f t="shared" si="80"/>
        <v>0</v>
      </c>
      <c r="BB103" s="492">
        <f t="shared" si="81"/>
        <v>0</v>
      </c>
      <c r="BD103" s="265">
        <f t="shared" si="84"/>
        <v>0</v>
      </c>
      <c r="BE103" s="105"/>
      <c r="BF103" s="105"/>
      <c r="BG103" s="105"/>
      <c r="BH103" s="105"/>
      <c r="BI103" s="105"/>
      <c r="BJ103" s="105"/>
    </row>
    <row r="104" spans="2:62" ht="20.100000000000001" hidden="1" customHeight="1" outlineLevel="1">
      <c r="B104" s="100"/>
      <c r="C104" s="908"/>
      <c r="D104" s="909"/>
      <c r="E104" s="909"/>
      <c r="F104" s="910"/>
      <c r="G104" s="890"/>
      <c r="H104" s="891"/>
      <c r="I104" s="152"/>
      <c r="J104" s="152"/>
      <c r="K104" s="152"/>
      <c r="L104" s="152"/>
      <c r="M104" s="152"/>
      <c r="N104" s="152"/>
      <c r="O104" s="152"/>
      <c r="P104" s="153"/>
      <c r="Q104" s="153"/>
      <c r="R104" s="156">
        <f t="shared" si="75"/>
        <v>0</v>
      </c>
      <c r="S104" s="156">
        <f t="shared" si="76"/>
        <v>0</v>
      </c>
      <c r="U104" s="157">
        <f t="shared" si="82"/>
        <v>0</v>
      </c>
      <c r="W104" s="152"/>
      <c r="X104" s="152"/>
      <c r="Y104" s="152"/>
      <c r="Z104" s="152"/>
      <c r="AA104" s="152"/>
      <c r="AB104" s="152"/>
      <c r="AC104" s="347"/>
      <c r="AD104" s="152"/>
      <c r="AE104" s="152"/>
      <c r="AF104" s="152"/>
      <c r="AG104" s="152"/>
      <c r="AH104" s="152"/>
      <c r="AI104" s="152"/>
      <c r="AJ104" s="347"/>
      <c r="AK104" s="152"/>
      <c r="AL104" s="152"/>
      <c r="AM104" s="295"/>
      <c r="AN104" s="228"/>
      <c r="AO104" s="228"/>
      <c r="AP104" s="228"/>
      <c r="AQ104" s="228"/>
      <c r="AR104" s="228"/>
      <c r="AS104" s="348"/>
      <c r="AT104" s="264">
        <f t="shared" si="39"/>
        <v>0</v>
      </c>
      <c r="AU104" s="259"/>
      <c r="AV104" s="265">
        <f t="shared" si="79"/>
        <v>0</v>
      </c>
      <c r="AX104" s="265">
        <f t="shared" si="83"/>
        <v>0</v>
      </c>
      <c r="AZ104" s="492">
        <f t="shared" si="80"/>
        <v>0</v>
      </c>
      <c r="BB104" s="492">
        <f t="shared" si="81"/>
        <v>0</v>
      </c>
      <c r="BD104" s="265">
        <f t="shared" si="84"/>
        <v>0</v>
      </c>
      <c r="BE104" s="105"/>
      <c r="BF104" s="105"/>
      <c r="BG104" s="105"/>
      <c r="BH104" s="105"/>
      <c r="BI104" s="105"/>
      <c r="BJ104" s="105"/>
    </row>
    <row r="105" spans="2:62" ht="20.100000000000001" hidden="1" customHeight="1" outlineLevel="1">
      <c r="B105" s="100"/>
      <c r="C105" s="908"/>
      <c r="D105" s="909"/>
      <c r="E105" s="909"/>
      <c r="F105" s="910"/>
      <c r="G105" s="890"/>
      <c r="H105" s="891"/>
      <c r="I105" s="152"/>
      <c r="J105" s="152"/>
      <c r="K105" s="152"/>
      <c r="L105" s="152"/>
      <c r="M105" s="152"/>
      <c r="N105" s="152"/>
      <c r="O105" s="152"/>
      <c r="P105" s="153"/>
      <c r="Q105" s="153"/>
      <c r="R105" s="156">
        <f t="shared" si="75"/>
        <v>0</v>
      </c>
      <c r="S105" s="156">
        <f t="shared" si="76"/>
        <v>0</v>
      </c>
      <c r="U105" s="157">
        <f t="shared" si="82"/>
        <v>0</v>
      </c>
      <c r="W105" s="152"/>
      <c r="X105" s="152"/>
      <c r="Y105" s="152"/>
      <c r="Z105" s="152"/>
      <c r="AA105" s="152"/>
      <c r="AB105" s="152"/>
      <c r="AC105" s="347"/>
      <c r="AD105" s="152"/>
      <c r="AE105" s="152"/>
      <c r="AF105" s="152"/>
      <c r="AG105" s="152"/>
      <c r="AH105" s="152"/>
      <c r="AI105" s="152"/>
      <c r="AJ105" s="347"/>
      <c r="AK105" s="152"/>
      <c r="AL105" s="152"/>
      <c r="AM105" s="295"/>
      <c r="AN105" s="228"/>
      <c r="AO105" s="228"/>
      <c r="AP105" s="228"/>
      <c r="AQ105" s="228"/>
      <c r="AR105" s="228"/>
      <c r="AS105" s="348"/>
      <c r="AT105" s="264">
        <f t="shared" si="39"/>
        <v>0</v>
      </c>
      <c r="AU105" s="259"/>
      <c r="AV105" s="265">
        <f t="shared" si="79"/>
        <v>0</v>
      </c>
      <c r="AX105" s="265">
        <f t="shared" si="83"/>
        <v>0</v>
      </c>
      <c r="AZ105" s="492">
        <f t="shared" si="80"/>
        <v>0</v>
      </c>
      <c r="BB105" s="492">
        <f t="shared" si="81"/>
        <v>0</v>
      </c>
      <c r="BD105" s="265">
        <f t="shared" si="84"/>
        <v>0</v>
      </c>
      <c r="BE105" s="105"/>
      <c r="BF105" s="105"/>
      <c r="BG105" s="105"/>
      <c r="BH105" s="105"/>
      <c r="BI105" s="105"/>
      <c r="BJ105" s="105"/>
    </row>
    <row r="106" spans="2:62" ht="20.100000000000001" hidden="1" customHeight="1" outlineLevel="1">
      <c r="B106" s="100"/>
      <c r="C106" s="908"/>
      <c r="D106" s="909"/>
      <c r="E106" s="909"/>
      <c r="F106" s="910"/>
      <c r="G106" s="890"/>
      <c r="H106" s="891"/>
      <c r="I106" s="152"/>
      <c r="J106" s="152"/>
      <c r="K106" s="152"/>
      <c r="L106" s="152"/>
      <c r="M106" s="152"/>
      <c r="N106" s="152"/>
      <c r="O106" s="152"/>
      <c r="P106" s="153"/>
      <c r="Q106" s="153"/>
      <c r="R106" s="156">
        <f t="shared" si="75"/>
        <v>0</v>
      </c>
      <c r="S106" s="156">
        <f t="shared" si="76"/>
        <v>0</v>
      </c>
      <c r="U106" s="157">
        <f t="shared" si="82"/>
        <v>0</v>
      </c>
      <c r="W106" s="152"/>
      <c r="X106" s="152"/>
      <c r="Y106" s="152"/>
      <c r="Z106" s="152"/>
      <c r="AA106" s="152"/>
      <c r="AB106" s="152"/>
      <c r="AC106" s="347"/>
      <c r="AD106" s="152"/>
      <c r="AE106" s="152"/>
      <c r="AF106" s="152"/>
      <c r="AG106" s="152"/>
      <c r="AH106" s="152"/>
      <c r="AI106" s="152"/>
      <c r="AJ106" s="347"/>
      <c r="AK106" s="152"/>
      <c r="AL106" s="152"/>
      <c r="AM106" s="295"/>
      <c r="AN106" s="228"/>
      <c r="AO106" s="228"/>
      <c r="AP106" s="228"/>
      <c r="AQ106" s="228"/>
      <c r="AR106" s="228"/>
      <c r="AS106" s="348"/>
      <c r="AT106" s="264">
        <f t="shared" si="39"/>
        <v>0</v>
      </c>
      <c r="AU106" s="259"/>
      <c r="AV106" s="265">
        <f t="shared" si="79"/>
        <v>0</v>
      </c>
      <c r="AX106" s="265">
        <f t="shared" si="83"/>
        <v>0</v>
      </c>
      <c r="AZ106" s="492">
        <f t="shared" si="80"/>
        <v>0</v>
      </c>
      <c r="BB106" s="492">
        <f t="shared" si="81"/>
        <v>0</v>
      </c>
      <c r="BD106" s="265">
        <f t="shared" si="84"/>
        <v>0</v>
      </c>
      <c r="BE106" s="105"/>
      <c r="BF106" s="105"/>
      <c r="BG106" s="105"/>
      <c r="BH106" s="105"/>
      <c r="BI106" s="105"/>
      <c r="BJ106" s="105"/>
    </row>
    <row r="107" spans="2:62" ht="20.100000000000001" hidden="1" customHeight="1" outlineLevel="1">
      <c r="B107" s="100"/>
      <c r="C107" s="908"/>
      <c r="D107" s="909"/>
      <c r="E107" s="909"/>
      <c r="F107" s="910"/>
      <c r="G107" s="890"/>
      <c r="H107" s="891"/>
      <c r="I107" s="152"/>
      <c r="J107" s="152"/>
      <c r="K107" s="152"/>
      <c r="L107" s="152"/>
      <c r="M107" s="152"/>
      <c r="N107" s="152"/>
      <c r="O107" s="152"/>
      <c r="P107" s="153"/>
      <c r="Q107" s="153"/>
      <c r="R107" s="156">
        <f t="shared" si="75"/>
        <v>0</v>
      </c>
      <c r="S107" s="156">
        <f t="shared" si="76"/>
        <v>0</v>
      </c>
      <c r="U107" s="157">
        <f t="shared" si="82"/>
        <v>0</v>
      </c>
      <c r="W107" s="152"/>
      <c r="X107" s="152"/>
      <c r="Y107" s="152"/>
      <c r="Z107" s="152"/>
      <c r="AA107" s="152"/>
      <c r="AB107" s="152"/>
      <c r="AC107" s="347"/>
      <c r="AD107" s="152"/>
      <c r="AE107" s="152"/>
      <c r="AF107" s="152"/>
      <c r="AG107" s="152"/>
      <c r="AH107" s="152"/>
      <c r="AI107" s="152"/>
      <c r="AJ107" s="347"/>
      <c r="AK107" s="152"/>
      <c r="AL107" s="152"/>
      <c r="AM107" s="295"/>
      <c r="AN107" s="228"/>
      <c r="AO107" s="228"/>
      <c r="AP107" s="228"/>
      <c r="AQ107" s="228"/>
      <c r="AR107" s="228"/>
      <c r="AS107" s="348"/>
      <c r="AT107" s="264">
        <f t="shared" si="39"/>
        <v>0</v>
      </c>
      <c r="AU107" s="259"/>
      <c r="AV107" s="265">
        <f t="shared" si="79"/>
        <v>0</v>
      </c>
      <c r="AX107" s="265">
        <f t="shared" si="83"/>
        <v>0</v>
      </c>
      <c r="AZ107" s="492">
        <f t="shared" si="80"/>
        <v>0</v>
      </c>
      <c r="BB107" s="492">
        <f t="shared" si="81"/>
        <v>0</v>
      </c>
      <c r="BD107" s="265">
        <f t="shared" si="84"/>
        <v>0</v>
      </c>
      <c r="BE107" s="105"/>
      <c r="BF107" s="105"/>
      <c r="BG107" s="105"/>
      <c r="BH107" s="105"/>
      <c r="BI107" s="105"/>
      <c r="BJ107" s="105"/>
    </row>
    <row r="108" spans="2:62" ht="20.100000000000001" hidden="1" customHeight="1" outlineLevel="1">
      <c r="B108" s="100"/>
      <c r="C108" s="908"/>
      <c r="D108" s="909"/>
      <c r="E108" s="909"/>
      <c r="F108" s="910"/>
      <c r="G108" s="890"/>
      <c r="H108" s="891"/>
      <c r="I108" s="152"/>
      <c r="J108" s="152"/>
      <c r="K108" s="152"/>
      <c r="L108" s="152"/>
      <c r="M108" s="152"/>
      <c r="N108" s="152"/>
      <c r="O108" s="152"/>
      <c r="P108" s="153"/>
      <c r="Q108" s="153"/>
      <c r="R108" s="156">
        <f t="shared" si="75"/>
        <v>0</v>
      </c>
      <c r="S108" s="156">
        <f t="shared" si="76"/>
        <v>0</v>
      </c>
      <c r="U108" s="157">
        <f t="shared" si="82"/>
        <v>0</v>
      </c>
      <c r="W108" s="152"/>
      <c r="X108" s="152"/>
      <c r="Y108" s="152"/>
      <c r="Z108" s="152"/>
      <c r="AA108" s="152"/>
      <c r="AB108" s="152"/>
      <c r="AC108" s="347"/>
      <c r="AD108" s="152"/>
      <c r="AE108" s="152"/>
      <c r="AF108" s="152"/>
      <c r="AG108" s="152"/>
      <c r="AH108" s="152"/>
      <c r="AI108" s="152"/>
      <c r="AJ108" s="347"/>
      <c r="AK108" s="152"/>
      <c r="AL108" s="152"/>
      <c r="AM108" s="295"/>
      <c r="AN108" s="228"/>
      <c r="AO108" s="228"/>
      <c r="AP108" s="228"/>
      <c r="AQ108" s="228"/>
      <c r="AR108" s="228"/>
      <c r="AS108" s="348"/>
      <c r="AT108" s="264">
        <f t="shared" si="39"/>
        <v>0</v>
      </c>
      <c r="AU108" s="259"/>
      <c r="AV108" s="265">
        <f t="shared" si="79"/>
        <v>0</v>
      </c>
      <c r="AX108" s="265">
        <f t="shared" si="83"/>
        <v>0</v>
      </c>
      <c r="AZ108" s="492">
        <f t="shared" si="80"/>
        <v>0</v>
      </c>
      <c r="BB108" s="492">
        <f t="shared" si="81"/>
        <v>0</v>
      </c>
      <c r="BD108" s="265">
        <f t="shared" si="84"/>
        <v>0</v>
      </c>
      <c r="BE108" s="105"/>
      <c r="BF108" s="105"/>
      <c r="BG108" s="105"/>
      <c r="BH108" s="105"/>
      <c r="BI108" s="105"/>
      <c r="BJ108" s="105"/>
    </row>
    <row r="109" spans="2:62" ht="20.100000000000001" hidden="1" customHeight="1" outlineLevel="1">
      <c r="B109" s="100"/>
      <c r="C109" s="908"/>
      <c r="D109" s="909"/>
      <c r="E109" s="909"/>
      <c r="F109" s="910"/>
      <c r="G109" s="890"/>
      <c r="H109" s="891"/>
      <c r="I109" s="152"/>
      <c r="J109" s="152"/>
      <c r="K109" s="152"/>
      <c r="L109" s="152"/>
      <c r="M109" s="152"/>
      <c r="N109" s="152"/>
      <c r="O109" s="152"/>
      <c r="P109" s="153"/>
      <c r="Q109" s="153"/>
      <c r="R109" s="156">
        <f t="shared" si="75"/>
        <v>0</v>
      </c>
      <c r="S109" s="156">
        <f t="shared" si="76"/>
        <v>0</v>
      </c>
      <c r="U109" s="157">
        <f t="shared" si="82"/>
        <v>0</v>
      </c>
      <c r="W109" s="152"/>
      <c r="X109" s="152"/>
      <c r="Y109" s="152"/>
      <c r="Z109" s="152"/>
      <c r="AA109" s="152"/>
      <c r="AB109" s="152"/>
      <c r="AC109" s="347"/>
      <c r="AD109" s="152"/>
      <c r="AE109" s="152"/>
      <c r="AF109" s="152"/>
      <c r="AG109" s="152"/>
      <c r="AH109" s="152"/>
      <c r="AI109" s="152"/>
      <c r="AJ109" s="347"/>
      <c r="AK109" s="152"/>
      <c r="AL109" s="152"/>
      <c r="AM109" s="295"/>
      <c r="AN109" s="228"/>
      <c r="AO109" s="228"/>
      <c r="AP109" s="228"/>
      <c r="AQ109" s="228"/>
      <c r="AR109" s="228"/>
      <c r="AS109" s="348"/>
      <c r="AT109" s="264">
        <f t="shared" si="39"/>
        <v>0</v>
      </c>
      <c r="AU109" s="259"/>
      <c r="AV109" s="265">
        <f t="shared" si="79"/>
        <v>0</v>
      </c>
      <c r="AX109" s="265">
        <f t="shared" si="83"/>
        <v>0</v>
      </c>
      <c r="AZ109" s="492">
        <f t="shared" si="80"/>
        <v>0</v>
      </c>
      <c r="BB109" s="492">
        <f t="shared" si="81"/>
        <v>0</v>
      </c>
      <c r="BD109" s="265">
        <f t="shared" si="84"/>
        <v>0</v>
      </c>
      <c r="BE109" s="105"/>
      <c r="BF109" s="105"/>
      <c r="BG109" s="105"/>
      <c r="BH109" s="105"/>
      <c r="BI109" s="105"/>
      <c r="BJ109" s="105"/>
    </row>
    <row r="110" spans="2:62" ht="20.100000000000001" hidden="1" customHeight="1" outlineLevel="1">
      <c r="B110" s="100"/>
      <c r="C110" s="908"/>
      <c r="D110" s="909"/>
      <c r="E110" s="909"/>
      <c r="F110" s="910"/>
      <c r="G110" s="890"/>
      <c r="H110" s="891"/>
      <c r="I110" s="152"/>
      <c r="J110" s="152"/>
      <c r="K110" s="152"/>
      <c r="L110" s="152"/>
      <c r="M110" s="152"/>
      <c r="N110" s="152"/>
      <c r="O110" s="152"/>
      <c r="P110" s="153"/>
      <c r="Q110" s="153"/>
      <c r="R110" s="156">
        <f t="shared" si="75"/>
        <v>0</v>
      </c>
      <c r="S110" s="156">
        <f t="shared" si="76"/>
        <v>0</v>
      </c>
      <c r="U110" s="157">
        <f t="shared" si="82"/>
        <v>0</v>
      </c>
      <c r="W110" s="152"/>
      <c r="X110" s="152"/>
      <c r="Y110" s="152"/>
      <c r="Z110" s="152"/>
      <c r="AA110" s="152"/>
      <c r="AB110" s="152"/>
      <c r="AC110" s="347"/>
      <c r="AD110" s="152"/>
      <c r="AE110" s="152"/>
      <c r="AF110" s="152"/>
      <c r="AG110" s="152"/>
      <c r="AH110" s="152"/>
      <c r="AI110" s="152"/>
      <c r="AJ110" s="347"/>
      <c r="AK110" s="152"/>
      <c r="AL110" s="152"/>
      <c r="AM110" s="295"/>
      <c r="AN110" s="228"/>
      <c r="AO110" s="228"/>
      <c r="AP110" s="228"/>
      <c r="AQ110" s="228"/>
      <c r="AR110" s="228"/>
      <c r="AS110" s="348"/>
      <c r="AT110" s="264">
        <f t="shared" ref="AT110:AT112" si="85">((W110+AD110)*$W$7+(X110+AE110)*$X$7+(Y110+Z110+AF110+AG110)*$Z$7+(AA110+AH110)*$AA$7+(AB110+AI110)*$AB$7)*Zuschläge_IBN</f>
        <v>0</v>
      </c>
      <c r="AU110" s="259"/>
      <c r="AV110" s="265">
        <f t="shared" si="79"/>
        <v>0</v>
      </c>
      <c r="AX110" s="265">
        <f t="shared" si="83"/>
        <v>0</v>
      </c>
      <c r="AZ110" s="492">
        <f t="shared" si="80"/>
        <v>0</v>
      </c>
      <c r="BB110" s="492">
        <f t="shared" si="81"/>
        <v>0</v>
      </c>
      <c r="BD110" s="265">
        <f t="shared" si="84"/>
        <v>0</v>
      </c>
      <c r="BE110" s="105"/>
      <c r="BF110" s="105"/>
      <c r="BG110" s="105"/>
      <c r="BH110" s="105"/>
      <c r="BI110" s="105"/>
      <c r="BJ110" s="105"/>
    </row>
    <row r="111" spans="2:62" ht="20.100000000000001" hidden="1" customHeight="1" outlineLevel="1">
      <c r="B111" s="100"/>
      <c r="C111" s="908"/>
      <c r="D111" s="909"/>
      <c r="E111" s="909"/>
      <c r="F111" s="910"/>
      <c r="G111" s="890"/>
      <c r="H111" s="891"/>
      <c r="I111" s="152"/>
      <c r="J111" s="152"/>
      <c r="K111" s="152"/>
      <c r="L111" s="152"/>
      <c r="M111" s="152"/>
      <c r="N111" s="152"/>
      <c r="O111" s="152"/>
      <c r="P111" s="153"/>
      <c r="Q111" s="153"/>
      <c r="R111" s="156">
        <f t="shared" si="75"/>
        <v>0</v>
      </c>
      <c r="S111" s="156">
        <f t="shared" si="76"/>
        <v>0</v>
      </c>
      <c r="U111" s="157">
        <f t="shared" si="82"/>
        <v>0</v>
      </c>
      <c r="W111" s="152"/>
      <c r="X111" s="152"/>
      <c r="Y111" s="152"/>
      <c r="Z111" s="152"/>
      <c r="AA111" s="152"/>
      <c r="AB111" s="152"/>
      <c r="AC111" s="347"/>
      <c r="AD111" s="152"/>
      <c r="AE111" s="152"/>
      <c r="AF111" s="152"/>
      <c r="AG111" s="152"/>
      <c r="AH111" s="152"/>
      <c r="AI111" s="152"/>
      <c r="AJ111" s="347"/>
      <c r="AK111" s="152"/>
      <c r="AL111" s="152"/>
      <c r="AM111" s="295"/>
      <c r="AN111" s="228"/>
      <c r="AO111" s="228"/>
      <c r="AP111" s="228"/>
      <c r="AQ111" s="228"/>
      <c r="AR111" s="228"/>
      <c r="AS111" s="348"/>
      <c r="AT111" s="264">
        <f t="shared" si="85"/>
        <v>0</v>
      </c>
      <c r="AU111" s="259"/>
      <c r="AV111" s="265">
        <f t="shared" si="79"/>
        <v>0</v>
      </c>
      <c r="AX111" s="265">
        <f t="shared" si="83"/>
        <v>0</v>
      </c>
      <c r="AZ111" s="492">
        <f t="shared" si="80"/>
        <v>0</v>
      </c>
      <c r="BB111" s="492">
        <f t="shared" si="81"/>
        <v>0</v>
      </c>
      <c r="BD111" s="265">
        <f t="shared" si="84"/>
        <v>0</v>
      </c>
      <c r="BE111" s="105"/>
      <c r="BF111" s="105"/>
      <c r="BG111" s="105"/>
      <c r="BH111" s="105"/>
      <c r="BI111" s="105"/>
      <c r="BJ111" s="105"/>
    </row>
    <row r="112" spans="2:62" ht="20.100000000000001" hidden="1" customHeight="1" outlineLevel="1">
      <c r="B112" s="100"/>
      <c r="C112" s="908"/>
      <c r="D112" s="909"/>
      <c r="E112" s="909"/>
      <c r="F112" s="910"/>
      <c r="G112" s="890"/>
      <c r="H112" s="891"/>
      <c r="I112" s="152"/>
      <c r="J112" s="152"/>
      <c r="K112" s="152"/>
      <c r="L112" s="152"/>
      <c r="M112" s="152"/>
      <c r="N112" s="152"/>
      <c r="O112" s="152"/>
      <c r="P112" s="153"/>
      <c r="Q112" s="153"/>
      <c r="R112" s="156">
        <f t="shared" si="75"/>
        <v>0</v>
      </c>
      <c r="S112" s="156">
        <f t="shared" si="76"/>
        <v>0</v>
      </c>
      <c r="U112" s="157">
        <f t="shared" si="82"/>
        <v>0</v>
      </c>
      <c r="W112" s="152"/>
      <c r="X112" s="152"/>
      <c r="Y112" s="152"/>
      <c r="Z112" s="152"/>
      <c r="AA112" s="152"/>
      <c r="AB112" s="152"/>
      <c r="AC112" s="347"/>
      <c r="AD112" s="152"/>
      <c r="AE112" s="152"/>
      <c r="AF112" s="152"/>
      <c r="AG112" s="152"/>
      <c r="AH112" s="152"/>
      <c r="AI112" s="152"/>
      <c r="AJ112" s="347"/>
      <c r="AK112" s="152"/>
      <c r="AL112" s="152"/>
      <c r="AM112" s="295"/>
      <c r="AN112" s="228"/>
      <c r="AO112" s="228"/>
      <c r="AP112" s="228"/>
      <c r="AQ112" s="228"/>
      <c r="AR112" s="228"/>
      <c r="AS112" s="348"/>
      <c r="AT112" s="264">
        <f t="shared" si="85"/>
        <v>0</v>
      </c>
      <c r="AU112" s="259"/>
      <c r="AV112" s="265">
        <f t="shared" si="79"/>
        <v>0</v>
      </c>
      <c r="AX112" s="265">
        <f t="shared" si="83"/>
        <v>0</v>
      </c>
      <c r="AZ112" s="492">
        <f t="shared" si="80"/>
        <v>0</v>
      </c>
      <c r="BB112" s="492">
        <f t="shared" si="81"/>
        <v>0</v>
      </c>
      <c r="BD112" s="265">
        <f t="shared" si="84"/>
        <v>0</v>
      </c>
      <c r="BE112" s="105"/>
      <c r="BF112" s="105"/>
      <c r="BG112" s="105"/>
      <c r="BH112" s="105"/>
      <c r="BI112" s="105"/>
      <c r="BJ112" s="105"/>
    </row>
    <row r="113" spans="2:62" ht="9.9499999999999993" hidden="1" customHeight="1" outlineLevel="1">
      <c r="B113" s="101"/>
      <c r="C113" s="208"/>
      <c r="D113" s="208"/>
      <c r="E113" s="208"/>
      <c r="F113" s="208"/>
      <c r="G113" s="237"/>
      <c r="H113" s="207"/>
      <c r="I113" s="257"/>
      <c r="J113" s="257"/>
      <c r="K113" s="257"/>
      <c r="L113" s="257"/>
      <c r="M113" s="257"/>
      <c r="N113" s="257"/>
      <c r="O113" s="257"/>
      <c r="P113" s="256"/>
      <c r="Q113" s="102"/>
      <c r="R113" s="102"/>
      <c r="S113" s="102"/>
      <c r="U113" s="98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Z113" s="493"/>
      <c r="BE113" s="105"/>
      <c r="BF113" s="105"/>
      <c r="BG113" s="105"/>
      <c r="BH113" s="105"/>
      <c r="BI113" s="105"/>
      <c r="BJ113" s="105"/>
    </row>
    <row r="114" spans="2:62" ht="20.100000000000001" customHeight="1" collapsed="1">
      <c r="B114" s="151">
        <f>B97+1</f>
        <v>7</v>
      </c>
      <c r="C114" s="916"/>
      <c r="D114" s="917"/>
      <c r="E114" s="917"/>
      <c r="F114" s="918"/>
      <c r="G114" s="429"/>
      <c r="H114" s="206">
        <v>1</v>
      </c>
      <c r="I114" s="642">
        <f t="shared" ref="I114" si="86">$H114*SUM(I115:I129)</f>
        <v>0</v>
      </c>
      <c r="J114" s="643">
        <f t="shared" ref="J114:O114" si="87">$H114*SUM(J115:J129)</f>
        <v>0</v>
      </c>
      <c r="K114" s="644">
        <f t="shared" si="87"/>
        <v>0</v>
      </c>
      <c r="L114" s="645">
        <f t="shared" si="87"/>
        <v>0</v>
      </c>
      <c r="M114" s="645">
        <f t="shared" si="87"/>
        <v>0</v>
      </c>
      <c r="N114" s="644">
        <f t="shared" si="87"/>
        <v>0</v>
      </c>
      <c r="O114" s="642">
        <f t="shared" si="87"/>
        <v>0</v>
      </c>
      <c r="P114" s="209">
        <f t="shared" ref="P114:Q114" si="88">$H114*SUM(P115:P129)</f>
        <v>0</v>
      </c>
      <c r="Q114" s="210">
        <f t="shared" si="88"/>
        <v>0</v>
      </c>
      <c r="R114" s="136">
        <f t="shared" ref="R114:R129" si="89">P114*(1+Gewinn)*(1+SicherheitAngebot)</f>
        <v>0</v>
      </c>
      <c r="S114" s="137">
        <f t="shared" ref="S114:S129" si="90">Q114*(1+MGKZ)*(1+Gewinn)*(1+SicherheitAngebot)</f>
        <v>0</v>
      </c>
      <c r="U114" s="10">
        <f>I114*$I$7+J114*$J$7+K114*$K$7+L114*$L$7+M114*$M$7+N114*$N$7+O114*$O$7+R114+S114</f>
        <v>0</v>
      </c>
      <c r="W114" s="646">
        <f t="shared" ref="W114:AB114" si="91">$H114*SUM(W115:W129)</f>
        <v>0</v>
      </c>
      <c r="X114" s="647">
        <f t="shared" si="91"/>
        <v>0</v>
      </c>
      <c r="Y114" s="648">
        <f t="shared" si="91"/>
        <v>0</v>
      </c>
      <c r="Z114" s="649">
        <f t="shared" si="91"/>
        <v>0</v>
      </c>
      <c r="AA114" s="648">
        <f t="shared" si="91"/>
        <v>0</v>
      </c>
      <c r="AB114" s="646">
        <f t="shared" si="91"/>
        <v>0</v>
      </c>
      <c r="AC114" s="258"/>
      <c r="AD114" s="646">
        <f t="shared" ref="AD114:AM114" si="92">$H114*SUM(AD115:AD129)</f>
        <v>0</v>
      </c>
      <c r="AE114" s="647">
        <f t="shared" si="92"/>
        <v>0</v>
      </c>
      <c r="AF114" s="648">
        <f t="shared" si="92"/>
        <v>0</v>
      </c>
      <c r="AG114" s="649">
        <f t="shared" si="92"/>
        <v>0</v>
      </c>
      <c r="AH114" s="648">
        <f t="shared" si="92"/>
        <v>0</v>
      </c>
      <c r="AI114" s="646">
        <f t="shared" si="92"/>
        <v>0</v>
      </c>
      <c r="AJ114" s="258"/>
      <c r="AK114" s="653">
        <f t="shared" si="92"/>
        <v>0</v>
      </c>
      <c r="AL114" s="653">
        <f t="shared" si="92"/>
        <v>0</v>
      </c>
      <c r="AM114" s="653">
        <f t="shared" si="92"/>
        <v>0</v>
      </c>
      <c r="AN114" s="227">
        <f>$H114*SUM(AN115:AN129)*(1+Gewinn)*(1+SicherheitAngebot)</f>
        <v>0</v>
      </c>
      <c r="AO114" s="227">
        <f>$H114*SUM(AO115:AO129)*(1+Gewinn)*(1+SicherheitAngebot)</f>
        <v>0</v>
      </c>
      <c r="AP114" s="227">
        <f>$H114*SUM(AP115:AP129)*(1+Gewinn)*(1+SicherheitAngebot)</f>
        <v>0</v>
      </c>
      <c r="AQ114" s="227">
        <f>$H114*SUM(AQ115:AQ129)*(1+Gewinn)*(1+SicherheitAngebot)</f>
        <v>0</v>
      </c>
      <c r="AR114" s="227">
        <f>$H114*SUM(AR115:AR129)*(1+Gewinn)*(1+SicherheitAngebot)</f>
        <v>0</v>
      </c>
      <c r="AS114" s="262"/>
      <c r="AT114" s="263">
        <f t="shared" ref="AT114:AT177" si="93">((W114+AD114)*$W$7+(X114+AE114)*$X$7+(Y114+Z114+AF114+AG114)*$Z$7+(AA114+AH114)*$AA$7+(AB114+AI114)*$AB$7)*Zuschläge_IBN</f>
        <v>0</v>
      </c>
      <c r="AU114" s="259"/>
      <c r="AV114" s="491">
        <f>AK114*$AK$7+AL114*$AL$7+AM114*$AM$7+SUM(AN114:AR114)+AT114/Zuschläge_IBN+AT114</f>
        <v>0</v>
      </c>
      <c r="AX114" s="685">
        <f>U114+AV114</f>
        <v>0</v>
      </c>
      <c r="AZ114" s="490">
        <f>IF(H114&gt;0,U114/(1+SicherheitAngebot)*(1+Sicherheit),0)</f>
        <v>0</v>
      </c>
      <c r="BB114" s="490">
        <f>IF(H114&gt;0,AV114/(1+SicherheitAngebot)*(1+Sicherheit),0)</f>
        <v>0</v>
      </c>
      <c r="BD114" s="490">
        <f>AZ114+BB114</f>
        <v>0</v>
      </c>
      <c r="BE114" s="105"/>
      <c r="BF114" s="105"/>
      <c r="BG114" s="105"/>
      <c r="BH114" s="105"/>
      <c r="BI114" s="105"/>
      <c r="BJ114" s="105"/>
    </row>
    <row r="115" spans="2:62" ht="20.100000000000001" hidden="1" customHeight="1" outlineLevel="1">
      <c r="B115" s="99"/>
      <c r="C115" s="908"/>
      <c r="D115" s="909"/>
      <c r="E115" s="909"/>
      <c r="F115" s="910"/>
      <c r="G115" s="890"/>
      <c r="H115" s="901"/>
      <c r="I115" s="152"/>
      <c r="J115" s="152"/>
      <c r="K115" s="152"/>
      <c r="L115" s="152"/>
      <c r="M115" s="152"/>
      <c r="N115" s="152"/>
      <c r="O115" s="152"/>
      <c r="P115" s="153"/>
      <c r="Q115" s="153"/>
      <c r="R115" s="156">
        <f t="shared" si="89"/>
        <v>0</v>
      </c>
      <c r="S115" s="156">
        <f t="shared" si="90"/>
        <v>0</v>
      </c>
      <c r="U115" s="157">
        <f>I115*$I$7+J115*$J$7+K115*$K$7+L115*$L$7+M115*$M$7+N115*$N$7+O115*$O$7+R115+S115</f>
        <v>0</v>
      </c>
      <c r="W115" s="152"/>
      <c r="X115" s="152"/>
      <c r="Y115" s="152"/>
      <c r="Z115" s="152"/>
      <c r="AA115" s="152"/>
      <c r="AB115" s="152"/>
      <c r="AC115" s="347"/>
      <c r="AD115" s="152"/>
      <c r="AE115" s="152"/>
      <c r="AF115" s="152"/>
      <c r="AG115" s="152"/>
      <c r="AH115" s="152"/>
      <c r="AI115" s="152"/>
      <c r="AJ115" s="347"/>
      <c r="AK115" s="152"/>
      <c r="AL115" s="152"/>
      <c r="AM115" s="295"/>
      <c r="AN115" s="228"/>
      <c r="AO115" s="228"/>
      <c r="AP115" s="228"/>
      <c r="AQ115" s="228"/>
      <c r="AR115" s="228"/>
      <c r="AS115" s="348"/>
      <c r="AT115" s="264">
        <f t="shared" si="93"/>
        <v>0</v>
      </c>
      <c r="AU115" s="259"/>
      <c r="AV115" s="265">
        <f t="shared" ref="AV115:AV129" si="94">AK115*$AK$7+AL115*$AL$7+AM115*$AM$7+SUM(AN115:AR115)*(1+Gewinn)*(1+SicherheitAngebot)+AT115/Zuschläge_IBN+AT115</f>
        <v>0</v>
      </c>
      <c r="AX115" s="265">
        <f>U115+AV115</f>
        <v>0</v>
      </c>
      <c r="AZ115" s="492">
        <f t="shared" ref="AZ115:AZ129" si="95">U115/(1+SicherheitAngebot)*(1+Sicherheit)</f>
        <v>0</v>
      </c>
      <c r="BB115" s="492">
        <f t="shared" ref="BB115:BB129" si="96">AV115/(1+SicherheitAngebot)*(1+Sicherheit)</f>
        <v>0</v>
      </c>
      <c r="BD115" s="265">
        <f>AZ115+BB115</f>
        <v>0</v>
      </c>
      <c r="BE115" s="105"/>
      <c r="BF115" s="105"/>
      <c r="BG115" s="105"/>
      <c r="BH115" s="105"/>
      <c r="BI115" s="105"/>
      <c r="BJ115" s="105"/>
    </row>
    <row r="116" spans="2:62" ht="20.100000000000001" hidden="1" customHeight="1" outlineLevel="1">
      <c r="B116" s="100"/>
      <c r="C116" s="908"/>
      <c r="D116" s="909"/>
      <c r="E116" s="909"/>
      <c r="F116" s="910"/>
      <c r="G116" s="890"/>
      <c r="H116" s="891"/>
      <c r="I116" s="152"/>
      <c r="J116" s="152"/>
      <c r="K116" s="152"/>
      <c r="L116" s="152"/>
      <c r="M116" s="152"/>
      <c r="N116" s="152"/>
      <c r="O116" s="152"/>
      <c r="P116" s="153"/>
      <c r="Q116" s="153"/>
      <c r="R116" s="156">
        <f t="shared" si="89"/>
        <v>0</v>
      </c>
      <c r="S116" s="156">
        <f t="shared" si="90"/>
        <v>0</v>
      </c>
      <c r="U116" s="157">
        <f t="shared" ref="U116:U129" si="97">I116*$I$7+J116*$J$7+K116*$K$7+L116*$L$7+M116*$M$7+N116*$N$7+O116*$O$7+R116+S116</f>
        <v>0</v>
      </c>
      <c r="W116" s="152"/>
      <c r="X116" s="152"/>
      <c r="Y116" s="152"/>
      <c r="Z116" s="152"/>
      <c r="AA116" s="152"/>
      <c r="AB116" s="152"/>
      <c r="AC116" s="347"/>
      <c r="AD116" s="152"/>
      <c r="AE116" s="152"/>
      <c r="AF116" s="152"/>
      <c r="AG116" s="152"/>
      <c r="AH116" s="152"/>
      <c r="AI116" s="152"/>
      <c r="AJ116" s="347"/>
      <c r="AK116" s="152"/>
      <c r="AL116" s="152"/>
      <c r="AM116" s="295"/>
      <c r="AN116" s="228"/>
      <c r="AO116" s="228"/>
      <c r="AP116" s="228"/>
      <c r="AQ116" s="228"/>
      <c r="AR116" s="228"/>
      <c r="AS116" s="348"/>
      <c r="AT116" s="264">
        <f t="shared" si="93"/>
        <v>0</v>
      </c>
      <c r="AU116" s="259"/>
      <c r="AV116" s="265">
        <f t="shared" si="94"/>
        <v>0</v>
      </c>
      <c r="AX116" s="265">
        <f t="shared" ref="AX116:AX129" si="98">U116+AV116</f>
        <v>0</v>
      </c>
      <c r="AZ116" s="492">
        <f t="shared" si="95"/>
        <v>0</v>
      </c>
      <c r="BB116" s="492">
        <f t="shared" si="96"/>
        <v>0</v>
      </c>
      <c r="BD116" s="265">
        <f t="shared" ref="BD116:BD129" si="99">AZ116+BB116</f>
        <v>0</v>
      </c>
      <c r="BE116" s="105"/>
      <c r="BF116" s="105"/>
      <c r="BG116" s="105"/>
      <c r="BH116" s="105"/>
      <c r="BI116" s="105"/>
      <c r="BJ116" s="105"/>
    </row>
    <row r="117" spans="2:62" ht="20.100000000000001" hidden="1" customHeight="1" outlineLevel="1">
      <c r="B117" s="100"/>
      <c r="C117" s="908"/>
      <c r="D117" s="909"/>
      <c r="E117" s="909"/>
      <c r="F117" s="910"/>
      <c r="G117" s="890"/>
      <c r="H117" s="891"/>
      <c r="I117" s="152"/>
      <c r="J117" s="152"/>
      <c r="K117" s="152"/>
      <c r="L117" s="152"/>
      <c r="M117" s="152"/>
      <c r="N117" s="152"/>
      <c r="O117" s="152"/>
      <c r="P117" s="153"/>
      <c r="Q117" s="153"/>
      <c r="R117" s="156">
        <f t="shared" si="89"/>
        <v>0</v>
      </c>
      <c r="S117" s="156">
        <f t="shared" si="90"/>
        <v>0</v>
      </c>
      <c r="U117" s="157">
        <f t="shared" si="97"/>
        <v>0</v>
      </c>
      <c r="W117" s="152"/>
      <c r="X117" s="152"/>
      <c r="Y117" s="152"/>
      <c r="Z117" s="152"/>
      <c r="AA117" s="152"/>
      <c r="AB117" s="152"/>
      <c r="AC117" s="347"/>
      <c r="AD117" s="152"/>
      <c r="AE117" s="152"/>
      <c r="AF117" s="152"/>
      <c r="AG117" s="152"/>
      <c r="AH117" s="152"/>
      <c r="AI117" s="152"/>
      <c r="AJ117" s="347"/>
      <c r="AK117" s="152"/>
      <c r="AL117" s="152"/>
      <c r="AM117" s="295"/>
      <c r="AN117" s="228"/>
      <c r="AO117" s="228"/>
      <c r="AP117" s="228"/>
      <c r="AQ117" s="228"/>
      <c r="AR117" s="228"/>
      <c r="AS117" s="348"/>
      <c r="AT117" s="264">
        <f t="shared" si="93"/>
        <v>0</v>
      </c>
      <c r="AU117" s="259"/>
      <c r="AV117" s="265">
        <f t="shared" si="94"/>
        <v>0</v>
      </c>
      <c r="AX117" s="265">
        <f t="shared" si="98"/>
        <v>0</v>
      </c>
      <c r="AZ117" s="492">
        <f t="shared" si="95"/>
        <v>0</v>
      </c>
      <c r="BB117" s="492">
        <f t="shared" si="96"/>
        <v>0</v>
      </c>
      <c r="BD117" s="265">
        <f t="shared" si="99"/>
        <v>0</v>
      </c>
      <c r="BE117" s="105"/>
      <c r="BF117" s="105"/>
      <c r="BG117" s="105"/>
      <c r="BH117" s="105"/>
      <c r="BI117" s="105"/>
      <c r="BJ117" s="105"/>
    </row>
    <row r="118" spans="2:62" ht="20.100000000000001" hidden="1" customHeight="1" outlineLevel="1">
      <c r="B118" s="100"/>
      <c r="C118" s="908"/>
      <c r="D118" s="909"/>
      <c r="E118" s="909"/>
      <c r="F118" s="910"/>
      <c r="G118" s="890"/>
      <c r="H118" s="891"/>
      <c r="I118" s="152"/>
      <c r="J118" s="152"/>
      <c r="K118" s="152"/>
      <c r="L118" s="152"/>
      <c r="M118" s="152"/>
      <c r="N118" s="152"/>
      <c r="O118" s="152"/>
      <c r="P118" s="153"/>
      <c r="Q118" s="153"/>
      <c r="R118" s="156">
        <f t="shared" si="89"/>
        <v>0</v>
      </c>
      <c r="S118" s="156">
        <f t="shared" si="90"/>
        <v>0</v>
      </c>
      <c r="U118" s="157">
        <f t="shared" si="97"/>
        <v>0</v>
      </c>
      <c r="W118" s="152"/>
      <c r="X118" s="152"/>
      <c r="Y118" s="152"/>
      <c r="Z118" s="152"/>
      <c r="AA118" s="152"/>
      <c r="AB118" s="152"/>
      <c r="AC118" s="347"/>
      <c r="AD118" s="152"/>
      <c r="AE118" s="152"/>
      <c r="AF118" s="152"/>
      <c r="AG118" s="152"/>
      <c r="AH118" s="152"/>
      <c r="AI118" s="152"/>
      <c r="AJ118" s="347"/>
      <c r="AK118" s="152"/>
      <c r="AL118" s="152"/>
      <c r="AM118" s="295"/>
      <c r="AN118" s="228"/>
      <c r="AO118" s="228"/>
      <c r="AP118" s="228"/>
      <c r="AQ118" s="228"/>
      <c r="AR118" s="228"/>
      <c r="AS118" s="348"/>
      <c r="AT118" s="264">
        <f t="shared" si="93"/>
        <v>0</v>
      </c>
      <c r="AU118" s="259"/>
      <c r="AV118" s="265">
        <f t="shared" si="94"/>
        <v>0</v>
      </c>
      <c r="AX118" s="265">
        <f t="shared" si="98"/>
        <v>0</v>
      </c>
      <c r="AZ118" s="492">
        <f t="shared" si="95"/>
        <v>0</v>
      </c>
      <c r="BB118" s="492">
        <f t="shared" si="96"/>
        <v>0</v>
      </c>
      <c r="BD118" s="265">
        <f t="shared" si="99"/>
        <v>0</v>
      </c>
      <c r="BE118" s="105"/>
      <c r="BF118" s="105"/>
      <c r="BG118" s="105"/>
      <c r="BH118" s="105"/>
      <c r="BI118" s="105"/>
      <c r="BJ118" s="105"/>
    </row>
    <row r="119" spans="2:62" ht="20.100000000000001" hidden="1" customHeight="1" outlineLevel="1">
      <c r="B119" s="100"/>
      <c r="C119" s="908"/>
      <c r="D119" s="909"/>
      <c r="E119" s="909"/>
      <c r="F119" s="910"/>
      <c r="G119" s="890"/>
      <c r="H119" s="891"/>
      <c r="I119" s="152"/>
      <c r="J119" s="152"/>
      <c r="K119" s="152"/>
      <c r="L119" s="152"/>
      <c r="M119" s="152"/>
      <c r="N119" s="152"/>
      <c r="O119" s="152"/>
      <c r="P119" s="153"/>
      <c r="Q119" s="153"/>
      <c r="R119" s="156">
        <f t="shared" si="89"/>
        <v>0</v>
      </c>
      <c r="S119" s="156">
        <f t="shared" si="90"/>
        <v>0</v>
      </c>
      <c r="U119" s="157">
        <f t="shared" si="97"/>
        <v>0</v>
      </c>
      <c r="W119" s="152"/>
      <c r="X119" s="152"/>
      <c r="Y119" s="152"/>
      <c r="Z119" s="152"/>
      <c r="AA119" s="152"/>
      <c r="AB119" s="152"/>
      <c r="AC119" s="347"/>
      <c r="AD119" s="152"/>
      <c r="AE119" s="152"/>
      <c r="AF119" s="152"/>
      <c r="AG119" s="152"/>
      <c r="AH119" s="152"/>
      <c r="AI119" s="152"/>
      <c r="AJ119" s="347"/>
      <c r="AK119" s="152"/>
      <c r="AL119" s="152"/>
      <c r="AM119" s="295"/>
      <c r="AN119" s="228"/>
      <c r="AO119" s="228"/>
      <c r="AP119" s="228"/>
      <c r="AQ119" s="228"/>
      <c r="AR119" s="228"/>
      <c r="AS119" s="348"/>
      <c r="AT119" s="264">
        <f t="shared" si="93"/>
        <v>0</v>
      </c>
      <c r="AU119" s="259"/>
      <c r="AV119" s="265">
        <f t="shared" si="94"/>
        <v>0</v>
      </c>
      <c r="AX119" s="265">
        <f t="shared" si="98"/>
        <v>0</v>
      </c>
      <c r="AZ119" s="492">
        <f t="shared" si="95"/>
        <v>0</v>
      </c>
      <c r="BB119" s="492">
        <f t="shared" si="96"/>
        <v>0</v>
      </c>
      <c r="BD119" s="265">
        <f t="shared" si="99"/>
        <v>0</v>
      </c>
      <c r="BE119" s="105"/>
      <c r="BF119" s="105"/>
      <c r="BG119" s="105"/>
      <c r="BH119" s="105"/>
      <c r="BI119" s="105"/>
      <c r="BJ119" s="105"/>
    </row>
    <row r="120" spans="2:62" ht="20.100000000000001" hidden="1" customHeight="1" outlineLevel="1">
      <c r="B120" s="100"/>
      <c r="C120" s="908"/>
      <c r="D120" s="909"/>
      <c r="E120" s="909"/>
      <c r="F120" s="910"/>
      <c r="G120" s="890"/>
      <c r="H120" s="891"/>
      <c r="I120" s="152"/>
      <c r="J120" s="152"/>
      <c r="K120" s="152"/>
      <c r="L120" s="152"/>
      <c r="M120" s="152"/>
      <c r="N120" s="152"/>
      <c r="O120" s="152"/>
      <c r="P120" s="153"/>
      <c r="Q120" s="153"/>
      <c r="R120" s="156">
        <f t="shared" si="89"/>
        <v>0</v>
      </c>
      <c r="S120" s="156">
        <f t="shared" si="90"/>
        <v>0</v>
      </c>
      <c r="U120" s="157">
        <f t="shared" si="97"/>
        <v>0</v>
      </c>
      <c r="W120" s="152"/>
      <c r="X120" s="152"/>
      <c r="Y120" s="152"/>
      <c r="Z120" s="152"/>
      <c r="AA120" s="152"/>
      <c r="AB120" s="152"/>
      <c r="AC120" s="347"/>
      <c r="AD120" s="152"/>
      <c r="AE120" s="152"/>
      <c r="AF120" s="152"/>
      <c r="AG120" s="152"/>
      <c r="AH120" s="152"/>
      <c r="AI120" s="152"/>
      <c r="AJ120" s="347"/>
      <c r="AK120" s="152"/>
      <c r="AL120" s="152"/>
      <c r="AM120" s="295"/>
      <c r="AN120" s="228"/>
      <c r="AO120" s="228"/>
      <c r="AP120" s="228"/>
      <c r="AQ120" s="228"/>
      <c r="AR120" s="228"/>
      <c r="AS120" s="348"/>
      <c r="AT120" s="264">
        <f t="shared" si="93"/>
        <v>0</v>
      </c>
      <c r="AU120" s="259"/>
      <c r="AV120" s="265">
        <f t="shared" si="94"/>
        <v>0</v>
      </c>
      <c r="AX120" s="265">
        <f t="shared" si="98"/>
        <v>0</v>
      </c>
      <c r="AZ120" s="492">
        <f t="shared" si="95"/>
        <v>0</v>
      </c>
      <c r="BB120" s="492">
        <f t="shared" si="96"/>
        <v>0</v>
      </c>
      <c r="BD120" s="265">
        <f t="shared" si="99"/>
        <v>0</v>
      </c>
      <c r="BE120" s="105"/>
      <c r="BF120" s="105"/>
      <c r="BG120" s="105"/>
      <c r="BH120" s="105"/>
      <c r="BI120" s="105"/>
      <c r="BJ120" s="105"/>
    </row>
    <row r="121" spans="2:62" ht="20.100000000000001" hidden="1" customHeight="1" outlineLevel="1">
      <c r="B121" s="100"/>
      <c r="C121" s="908"/>
      <c r="D121" s="909"/>
      <c r="E121" s="909"/>
      <c r="F121" s="910"/>
      <c r="G121" s="890"/>
      <c r="H121" s="891"/>
      <c r="I121" s="152"/>
      <c r="J121" s="152"/>
      <c r="K121" s="152"/>
      <c r="L121" s="152"/>
      <c r="M121" s="152"/>
      <c r="N121" s="152"/>
      <c r="O121" s="152"/>
      <c r="P121" s="153"/>
      <c r="Q121" s="153"/>
      <c r="R121" s="156">
        <f t="shared" si="89"/>
        <v>0</v>
      </c>
      <c r="S121" s="156">
        <f t="shared" si="90"/>
        <v>0</v>
      </c>
      <c r="U121" s="157">
        <f t="shared" si="97"/>
        <v>0</v>
      </c>
      <c r="W121" s="152"/>
      <c r="X121" s="152"/>
      <c r="Y121" s="152"/>
      <c r="Z121" s="152"/>
      <c r="AA121" s="152"/>
      <c r="AB121" s="152"/>
      <c r="AC121" s="347"/>
      <c r="AD121" s="152"/>
      <c r="AE121" s="152"/>
      <c r="AF121" s="152"/>
      <c r="AG121" s="152"/>
      <c r="AH121" s="152"/>
      <c r="AI121" s="152"/>
      <c r="AJ121" s="347"/>
      <c r="AK121" s="152"/>
      <c r="AL121" s="152"/>
      <c r="AM121" s="295"/>
      <c r="AN121" s="228"/>
      <c r="AO121" s="228"/>
      <c r="AP121" s="228"/>
      <c r="AQ121" s="228"/>
      <c r="AR121" s="228"/>
      <c r="AS121" s="348"/>
      <c r="AT121" s="264">
        <f t="shared" si="93"/>
        <v>0</v>
      </c>
      <c r="AU121" s="259"/>
      <c r="AV121" s="265">
        <f t="shared" si="94"/>
        <v>0</v>
      </c>
      <c r="AX121" s="265">
        <f t="shared" si="98"/>
        <v>0</v>
      </c>
      <c r="AZ121" s="492">
        <f t="shared" si="95"/>
        <v>0</v>
      </c>
      <c r="BB121" s="492">
        <f t="shared" si="96"/>
        <v>0</v>
      </c>
      <c r="BD121" s="265">
        <f t="shared" si="99"/>
        <v>0</v>
      </c>
      <c r="BE121" s="105"/>
      <c r="BF121" s="105"/>
      <c r="BG121" s="105"/>
      <c r="BH121" s="105"/>
      <c r="BI121" s="105"/>
      <c r="BJ121" s="105"/>
    </row>
    <row r="122" spans="2:62" ht="20.100000000000001" hidden="1" customHeight="1" outlineLevel="1">
      <c r="B122" s="100"/>
      <c r="C122" s="908"/>
      <c r="D122" s="909"/>
      <c r="E122" s="909"/>
      <c r="F122" s="910"/>
      <c r="G122" s="890"/>
      <c r="H122" s="891"/>
      <c r="I122" s="152"/>
      <c r="J122" s="152"/>
      <c r="K122" s="152"/>
      <c r="L122" s="152"/>
      <c r="M122" s="152"/>
      <c r="N122" s="152"/>
      <c r="O122" s="152"/>
      <c r="P122" s="153"/>
      <c r="Q122" s="153"/>
      <c r="R122" s="156">
        <f t="shared" si="89"/>
        <v>0</v>
      </c>
      <c r="S122" s="156">
        <f t="shared" si="90"/>
        <v>0</v>
      </c>
      <c r="U122" s="157">
        <f t="shared" si="97"/>
        <v>0</v>
      </c>
      <c r="W122" s="152"/>
      <c r="X122" s="152"/>
      <c r="Y122" s="152"/>
      <c r="Z122" s="152"/>
      <c r="AA122" s="152"/>
      <c r="AB122" s="152"/>
      <c r="AC122" s="347"/>
      <c r="AD122" s="152"/>
      <c r="AE122" s="152"/>
      <c r="AF122" s="152"/>
      <c r="AG122" s="152"/>
      <c r="AH122" s="152"/>
      <c r="AI122" s="152"/>
      <c r="AJ122" s="347"/>
      <c r="AK122" s="152"/>
      <c r="AL122" s="152"/>
      <c r="AM122" s="295"/>
      <c r="AN122" s="228"/>
      <c r="AO122" s="228"/>
      <c r="AP122" s="228"/>
      <c r="AQ122" s="228"/>
      <c r="AR122" s="228"/>
      <c r="AS122" s="348"/>
      <c r="AT122" s="264">
        <f t="shared" si="93"/>
        <v>0</v>
      </c>
      <c r="AU122" s="259"/>
      <c r="AV122" s="265">
        <f t="shared" si="94"/>
        <v>0</v>
      </c>
      <c r="AX122" s="265">
        <f t="shared" si="98"/>
        <v>0</v>
      </c>
      <c r="AZ122" s="492">
        <f t="shared" si="95"/>
        <v>0</v>
      </c>
      <c r="BB122" s="492">
        <f t="shared" si="96"/>
        <v>0</v>
      </c>
      <c r="BD122" s="265">
        <f t="shared" si="99"/>
        <v>0</v>
      </c>
      <c r="BE122" s="105"/>
      <c r="BF122" s="105"/>
      <c r="BG122" s="105"/>
      <c r="BH122" s="105"/>
      <c r="BI122" s="105"/>
      <c r="BJ122" s="105"/>
    </row>
    <row r="123" spans="2:62" ht="20.100000000000001" hidden="1" customHeight="1" outlineLevel="1">
      <c r="B123" s="100"/>
      <c r="C123" s="908"/>
      <c r="D123" s="909"/>
      <c r="E123" s="909"/>
      <c r="F123" s="910"/>
      <c r="G123" s="890"/>
      <c r="H123" s="891"/>
      <c r="I123" s="152"/>
      <c r="J123" s="152"/>
      <c r="K123" s="152"/>
      <c r="L123" s="152"/>
      <c r="M123" s="152"/>
      <c r="N123" s="152"/>
      <c r="O123" s="152"/>
      <c r="P123" s="153"/>
      <c r="Q123" s="153"/>
      <c r="R123" s="156">
        <f t="shared" si="89"/>
        <v>0</v>
      </c>
      <c r="S123" s="156">
        <f t="shared" si="90"/>
        <v>0</v>
      </c>
      <c r="U123" s="157">
        <f t="shared" si="97"/>
        <v>0</v>
      </c>
      <c r="W123" s="152"/>
      <c r="X123" s="152"/>
      <c r="Y123" s="152"/>
      <c r="Z123" s="152"/>
      <c r="AA123" s="152"/>
      <c r="AB123" s="152"/>
      <c r="AC123" s="347"/>
      <c r="AD123" s="152"/>
      <c r="AE123" s="152"/>
      <c r="AF123" s="152"/>
      <c r="AG123" s="152"/>
      <c r="AH123" s="152"/>
      <c r="AI123" s="152"/>
      <c r="AJ123" s="347"/>
      <c r="AK123" s="152"/>
      <c r="AL123" s="152"/>
      <c r="AM123" s="295"/>
      <c r="AN123" s="228"/>
      <c r="AO123" s="228"/>
      <c r="AP123" s="228"/>
      <c r="AQ123" s="228"/>
      <c r="AR123" s="228"/>
      <c r="AS123" s="348"/>
      <c r="AT123" s="264">
        <f t="shared" si="93"/>
        <v>0</v>
      </c>
      <c r="AU123" s="259"/>
      <c r="AV123" s="265">
        <f t="shared" si="94"/>
        <v>0</v>
      </c>
      <c r="AX123" s="265">
        <f t="shared" si="98"/>
        <v>0</v>
      </c>
      <c r="AZ123" s="492">
        <f t="shared" si="95"/>
        <v>0</v>
      </c>
      <c r="BB123" s="492">
        <f t="shared" si="96"/>
        <v>0</v>
      </c>
      <c r="BD123" s="265">
        <f t="shared" si="99"/>
        <v>0</v>
      </c>
      <c r="BE123" s="105"/>
      <c r="BF123" s="105"/>
      <c r="BG123" s="105"/>
      <c r="BH123" s="105"/>
      <c r="BI123" s="105"/>
      <c r="BJ123" s="105"/>
    </row>
    <row r="124" spans="2:62" ht="20.100000000000001" hidden="1" customHeight="1" outlineLevel="1">
      <c r="B124" s="100"/>
      <c r="C124" s="908"/>
      <c r="D124" s="909"/>
      <c r="E124" s="909"/>
      <c r="F124" s="910"/>
      <c r="G124" s="890"/>
      <c r="H124" s="891"/>
      <c r="I124" s="152"/>
      <c r="J124" s="152"/>
      <c r="K124" s="152"/>
      <c r="L124" s="152"/>
      <c r="M124" s="152"/>
      <c r="N124" s="152"/>
      <c r="O124" s="152"/>
      <c r="P124" s="153"/>
      <c r="Q124" s="153"/>
      <c r="R124" s="156">
        <f t="shared" si="89"/>
        <v>0</v>
      </c>
      <c r="S124" s="156">
        <f t="shared" si="90"/>
        <v>0</v>
      </c>
      <c r="U124" s="157">
        <f t="shared" si="97"/>
        <v>0</v>
      </c>
      <c r="W124" s="152"/>
      <c r="X124" s="152"/>
      <c r="Y124" s="152"/>
      <c r="Z124" s="152"/>
      <c r="AA124" s="152"/>
      <c r="AB124" s="152"/>
      <c r="AC124" s="347"/>
      <c r="AD124" s="152"/>
      <c r="AE124" s="152"/>
      <c r="AF124" s="152"/>
      <c r="AG124" s="152"/>
      <c r="AH124" s="152"/>
      <c r="AI124" s="152"/>
      <c r="AJ124" s="347"/>
      <c r="AK124" s="152"/>
      <c r="AL124" s="152"/>
      <c r="AM124" s="295"/>
      <c r="AN124" s="228"/>
      <c r="AO124" s="228"/>
      <c r="AP124" s="228"/>
      <c r="AQ124" s="228"/>
      <c r="AR124" s="228"/>
      <c r="AS124" s="348"/>
      <c r="AT124" s="264">
        <f t="shared" si="93"/>
        <v>0</v>
      </c>
      <c r="AU124" s="259"/>
      <c r="AV124" s="265">
        <f t="shared" si="94"/>
        <v>0</v>
      </c>
      <c r="AX124" s="265">
        <f t="shared" si="98"/>
        <v>0</v>
      </c>
      <c r="AZ124" s="492">
        <f t="shared" si="95"/>
        <v>0</v>
      </c>
      <c r="BB124" s="492">
        <f t="shared" si="96"/>
        <v>0</v>
      </c>
      <c r="BD124" s="265">
        <f t="shared" si="99"/>
        <v>0</v>
      </c>
      <c r="BE124" s="105"/>
      <c r="BF124" s="105"/>
      <c r="BG124" s="105"/>
      <c r="BH124" s="105"/>
      <c r="BI124" s="105"/>
      <c r="BJ124" s="105"/>
    </row>
    <row r="125" spans="2:62" ht="20.100000000000001" hidden="1" customHeight="1" outlineLevel="1">
      <c r="B125" s="100"/>
      <c r="C125" s="908"/>
      <c r="D125" s="909"/>
      <c r="E125" s="909"/>
      <c r="F125" s="910"/>
      <c r="G125" s="890"/>
      <c r="H125" s="891"/>
      <c r="I125" s="152"/>
      <c r="J125" s="152"/>
      <c r="K125" s="152"/>
      <c r="L125" s="152"/>
      <c r="M125" s="152"/>
      <c r="N125" s="152"/>
      <c r="O125" s="152"/>
      <c r="P125" s="153"/>
      <c r="Q125" s="153"/>
      <c r="R125" s="156">
        <f t="shared" si="89"/>
        <v>0</v>
      </c>
      <c r="S125" s="156">
        <f t="shared" si="90"/>
        <v>0</v>
      </c>
      <c r="U125" s="157">
        <f t="shared" si="97"/>
        <v>0</v>
      </c>
      <c r="W125" s="152"/>
      <c r="X125" s="152"/>
      <c r="Y125" s="152"/>
      <c r="Z125" s="152"/>
      <c r="AA125" s="152"/>
      <c r="AB125" s="152"/>
      <c r="AC125" s="347"/>
      <c r="AD125" s="152"/>
      <c r="AE125" s="152"/>
      <c r="AF125" s="152"/>
      <c r="AG125" s="152"/>
      <c r="AH125" s="152"/>
      <c r="AI125" s="152"/>
      <c r="AJ125" s="347"/>
      <c r="AK125" s="152"/>
      <c r="AL125" s="152"/>
      <c r="AM125" s="295"/>
      <c r="AN125" s="228"/>
      <c r="AO125" s="228"/>
      <c r="AP125" s="228"/>
      <c r="AQ125" s="228"/>
      <c r="AR125" s="228"/>
      <c r="AS125" s="348"/>
      <c r="AT125" s="264">
        <f t="shared" si="93"/>
        <v>0</v>
      </c>
      <c r="AU125" s="259"/>
      <c r="AV125" s="265">
        <f t="shared" si="94"/>
        <v>0</v>
      </c>
      <c r="AX125" s="265">
        <f t="shared" si="98"/>
        <v>0</v>
      </c>
      <c r="AZ125" s="492">
        <f t="shared" si="95"/>
        <v>0</v>
      </c>
      <c r="BB125" s="492">
        <f t="shared" si="96"/>
        <v>0</v>
      </c>
      <c r="BD125" s="265">
        <f t="shared" si="99"/>
        <v>0</v>
      </c>
      <c r="BE125" s="105"/>
      <c r="BF125" s="105"/>
      <c r="BG125" s="105"/>
      <c r="BH125" s="105"/>
      <c r="BI125" s="105"/>
      <c r="BJ125" s="105"/>
    </row>
    <row r="126" spans="2:62" ht="20.100000000000001" hidden="1" customHeight="1" outlineLevel="1">
      <c r="B126" s="100"/>
      <c r="C126" s="908"/>
      <c r="D126" s="909"/>
      <c r="E126" s="909"/>
      <c r="F126" s="910"/>
      <c r="G126" s="890"/>
      <c r="H126" s="891"/>
      <c r="I126" s="152"/>
      <c r="J126" s="152"/>
      <c r="K126" s="152"/>
      <c r="L126" s="152"/>
      <c r="M126" s="152"/>
      <c r="N126" s="152"/>
      <c r="O126" s="152"/>
      <c r="P126" s="153"/>
      <c r="Q126" s="153"/>
      <c r="R126" s="156">
        <f t="shared" si="89"/>
        <v>0</v>
      </c>
      <c r="S126" s="156">
        <f t="shared" si="90"/>
        <v>0</v>
      </c>
      <c r="U126" s="157">
        <f t="shared" si="97"/>
        <v>0</v>
      </c>
      <c r="W126" s="152"/>
      <c r="X126" s="152"/>
      <c r="Y126" s="152"/>
      <c r="Z126" s="152"/>
      <c r="AA126" s="152"/>
      <c r="AB126" s="152"/>
      <c r="AC126" s="347"/>
      <c r="AD126" s="152"/>
      <c r="AE126" s="152"/>
      <c r="AF126" s="152"/>
      <c r="AG126" s="152"/>
      <c r="AH126" s="152"/>
      <c r="AI126" s="152"/>
      <c r="AJ126" s="347"/>
      <c r="AK126" s="152"/>
      <c r="AL126" s="152"/>
      <c r="AM126" s="295"/>
      <c r="AN126" s="228"/>
      <c r="AO126" s="228"/>
      <c r="AP126" s="228"/>
      <c r="AQ126" s="228"/>
      <c r="AR126" s="228"/>
      <c r="AS126" s="348"/>
      <c r="AT126" s="264">
        <f t="shared" si="93"/>
        <v>0</v>
      </c>
      <c r="AU126" s="259"/>
      <c r="AV126" s="265">
        <f t="shared" si="94"/>
        <v>0</v>
      </c>
      <c r="AX126" s="265">
        <f t="shared" si="98"/>
        <v>0</v>
      </c>
      <c r="AZ126" s="492">
        <f t="shared" si="95"/>
        <v>0</v>
      </c>
      <c r="BB126" s="492">
        <f t="shared" si="96"/>
        <v>0</v>
      </c>
      <c r="BD126" s="265">
        <f t="shared" si="99"/>
        <v>0</v>
      </c>
      <c r="BE126" s="105"/>
      <c r="BF126" s="105"/>
      <c r="BG126" s="105"/>
      <c r="BH126" s="105"/>
      <c r="BI126" s="105"/>
      <c r="BJ126" s="105"/>
    </row>
    <row r="127" spans="2:62" ht="20.100000000000001" hidden="1" customHeight="1" outlineLevel="1">
      <c r="B127" s="100"/>
      <c r="C127" s="908"/>
      <c r="D127" s="909"/>
      <c r="E127" s="909"/>
      <c r="F127" s="910"/>
      <c r="G127" s="890"/>
      <c r="H127" s="891"/>
      <c r="I127" s="152"/>
      <c r="J127" s="152"/>
      <c r="K127" s="152"/>
      <c r="L127" s="152"/>
      <c r="M127" s="152"/>
      <c r="N127" s="152"/>
      <c r="O127" s="152"/>
      <c r="P127" s="153"/>
      <c r="Q127" s="153"/>
      <c r="R127" s="156">
        <f t="shared" si="89"/>
        <v>0</v>
      </c>
      <c r="S127" s="156">
        <f t="shared" si="90"/>
        <v>0</v>
      </c>
      <c r="U127" s="157">
        <f t="shared" si="97"/>
        <v>0</v>
      </c>
      <c r="W127" s="152"/>
      <c r="X127" s="152"/>
      <c r="Y127" s="152"/>
      <c r="Z127" s="152"/>
      <c r="AA127" s="152"/>
      <c r="AB127" s="152"/>
      <c r="AC127" s="347"/>
      <c r="AD127" s="152"/>
      <c r="AE127" s="152"/>
      <c r="AF127" s="152"/>
      <c r="AG127" s="152"/>
      <c r="AH127" s="152"/>
      <c r="AI127" s="152"/>
      <c r="AJ127" s="347"/>
      <c r="AK127" s="152"/>
      <c r="AL127" s="152"/>
      <c r="AM127" s="295"/>
      <c r="AN127" s="228"/>
      <c r="AO127" s="228"/>
      <c r="AP127" s="228"/>
      <c r="AQ127" s="228"/>
      <c r="AR127" s="228"/>
      <c r="AS127" s="348"/>
      <c r="AT127" s="264">
        <f t="shared" si="93"/>
        <v>0</v>
      </c>
      <c r="AU127" s="259"/>
      <c r="AV127" s="265">
        <f t="shared" si="94"/>
        <v>0</v>
      </c>
      <c r="AX127" s="265">
        <f t="shared" si="98"/>
        <v>0</v>
      </c>
      <c r="AZ127" s="492">
        <f t="shared" si="95"/>
        <v>0</v>
      </c>
      <c r="BB127" s="492">
        <f t="shared" si="96"/>
        <v>0</v>
      </c>
      <c r="BD127" s="265">
        <f t="shared" si="99"/>
        <v>0</v>
      </c>
      <c r="BE127" s="105"/>
      <c r="BF127" s="105"/>
      <c r="BG127" s="105"/>
      <c r="BH127" s="105"/>
      <c r="BI127" s="105"/>
      <c r="BJ127" s="105"/>
    </row>
    <row r="128" spans="2:62" ht="20.100000000000001" hidden="1" customHeight="1" outlineLevel="1">
      <c r="B128" s="100"/>
      <c r="C128" s="908"/>
      <c r="D128" s="909"/>
      <c r="E128" s="909"/>
      <c r="F128" s="910"/>
      <c r="G128" s="890"/>
      <c r="H128" s="891"/>
      <c r="I128" s="152"/>
      <c r="J128" s="152"/>
      <c r="K128" s="152"/>
      <c r="L128" s="152"/>
      <c r="M128" s="152"/>
      <c r="N128" s="152"/>
      <c r="O128" s="152"/>
      <c r="P128" s="153"/>
      <c r="Q128" s="153"/>
      <c r="R128" s="156">
        <f t="shared" si="89"/>
        <v>0</v>
      </c>
      <c r="S128" s="156">
        <f t="shared" si="90"/>
        <v>0</v>
      </c>
      <c r="U128" s="157">
        <f t="shared" si="97"/>
        <v>0</v>
      </c>
      <c r="W128" s="152"/>
      <c r="X128" s="152"/>
      <c r="Y128" s="152"/>
      <c r="Z128" s="152"/>
      <c r="AA128" s="152"/>
      <c r="AB128" s="152"/>
      <c r="AC128" s="347"/>
      <c r="AD128" s="152"/>
      <c r="AE128" s="152"/>
      <c r="AF128" s="152"/>
      <c r="AG128" s="152"/>
      <c r="AH128" s="152"/>
      <c r="AI128" s="152"/>
      <c r="AJ128" s="347"/>
      <c r="AK128" s="152"/>
      <c r="AL128" s="152"/>
      <c r="AM128" s="295"/>
      <c r="AN128" s="228"/>
      <c r="AO128" s="228"/>
      <c r="AP128" s="228"/>
      <c r="AQ128" s="228"/>
      <c r="AR128" s="228"/>
      <c r="AS128" s="348"/>
      <c r="AT128" s="264">
        <f t="shared" si="93"/>
        <v>0</v>
      </c>
      <c r="AU128" s="259"/>
      <c r="AV128" s="265">
        <f t="shared" si="94"/>
        <v>0</v>
      </c>
      <c r="AX128" s="265">
        <f t="shared" si="98"/>
        <v>0</v>
      </c>
      <c r="AZ128" s="492">
        <f t="shared" si="95"/>
        <v>0</v>
      </c>
      <c r="BB128" s="492">
        <f t="shared" si="96"/>
        <v>0</v>
      </c>
      <c r="BD128" s="265">
        <f t="shared" si="99"/>
        <v>0</v>
      </c>
      <c r="BE128" s="105"/>
      <c r="BF128" s="105"/>
      <c r="BG128" s="105"/>
      <c r="BH128" s="105"/>
      <c r="BI128" s="105"/>
      <c r="BJ128" s="105"/>
    </row>
    <row r="129" spans="2:62" ht="20.100000000000001" hidden="1" customHeight="1" outlineLevel="1">
      <c r="B129" s="100"/>
      <c r="C129" s="908"/>
      <c r="D129" s="909"/>
      <c r="E129" s="909"/>
      <c r="F129" s="910"/>
      <c r="G129" s="890"/>
      <c r="H129" s="891"/>
      <c r="I129" s="152"/>
      <c r="J129" s="152"/>
      <c r="K129" s="152"/>
      <c r="L129" s="152"/>
      <c r="M129" s="152"/>
      <c r="N129" s="152"/>
      <c r="O129" s="152"/>
      <c r="P129" s="153"/>
      <c r="Q129" s="153"/>
      <c r="R129" s="156">
        <f t="shared" si="89"/>
        <v>0</v>
      </c>
      <c r="S129" s="156">
        <f t="shared" si="90"/>
        <v>0</v>
      </c>
      <c r="U129" s="157">
        <f t="shared" si="97"/>
        <v>0</v>
      </c>
      <c r="W129" s="152"/>
      <c r="X129" s="152"/>
      <c r="Y129" s="152"/>
      <c r="Z129" s="152"/>
      <c r="AA129" s="152"/>
      <c r="AB129" s="152"/>
      <c r="AC129" s="347"/>
      <c r="AD129" s="152"/>
      <c r="AE129" s="152"/>
      <c r="AF129" s="152"/>
      <c r="AG129" s="152"/>
      <c r="AH129" s="152"/>
      <c r="AI129" s="152"/>
      <c r="AJ129" s="347"/>
      <c r="AK129" s="152"/>
      <c r="AL129" s="152"/>
      <c r="AM129" s="295"/>
      <c r="AN129" s="228"/>
      <c r="AO129" s="228"/>
      <c r="AP129" s="228"/>
      <c r="AQ129" s="228"/>
      <c r="AR129" s="228"/>
      <c r="AS129" s="348"/>
      <c r="AT129" s="264">
        <f t="shared" si="93"/>
        <v>0</v>
      </c>
      <c r="AU129" s="259"/>
      <c r="AV129" s="265">
        <f t="shared" si="94"/>
        <v>0</v>
      </c>
      <c r="AX129" s="265">
        <f t="shared" si="98"/>
        <v>0</v>
      </c>
      <c r="AZ129" s="492">
        <f t="shared" si="95"/>
        <v>0</v>
      </c>
      <c r="BB129" s="492">
        <f t="shared" si="96"/>
        <v>0</v>
      </c>
      <c r="BD129" s="265">
        <f t="shared" si="99"/>
        <v>0</v>
      </c>
      <c r="BE129" s="105"/>
      <c r="BF129" s="105"/>
      <c r="BG129" s="105"/>
      <c r="BH129" s="105"/>
      <c r="BI129" s="105"/>
      <c r="BJ129" s="105"/>
    </row>
    <row r="130" spans="2:62" ht="9.9499999999999993" hidden="1" customHeight="1" outlineLevel="1">
      <c r="B130" s="101"/>
      <c r="C130" s="208"/>
      <c r="D130" s="208"/>
      <c r="E130" s="208"/>
      <c r="F130" s="208"/>
      <c r="G130" s="237"/>
      <c r="H130" s="207"/>
      <c r="I130" s="257"/>
      <c r="J130" s="257"/>
      <c r="K130" s="257"/>
      <c r="L130" s="257"/>
      <c r="M130" s="257"/>
      <c r="N130" s="257"/>
      <c r="O130" s="257"/>
      <c r="P130" s="256"/>
      <c r="Q130" s="102"/>
      <c r="R130" s="102"/>
      <c r="S130" s="102"/>
      <c r="U130" s="98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Z130" s="493"/>
      <c r="BE130" s="105"/>
      <c r="BF130" s="105"/>
      <c r="BG130" s="105"/>
      <c r="BH130" s="105"/>
      <c r="BI130" s="105"/>
      <c r="BJ130" s="105"/>
    </row>
    <row r="131" spans="2:62" ht="20.100000000000001" customHeight="1" collapsed="1">
      <c r="B131" s="151">
        <f>B114+1</f>
        <v>8</v>
      </c>
      <c r="C131" s="916"/>
      <c r="D131" s="917"/>
      <c r="E131" s="917"/>
      <c r="F131" s="918"/>
      <c r="G131" s="429"/>
      <c r="H131" s="206">
        <v>1</v>
      </c>
      <c r="I131" s="642">
        <f t="shared" ref="I131" si="100">$H131*SUM(I132:I146)</f>
        <v>0</v>
      </c>
      <c r="J131" s="643">
        <f t="shared" ref="J131:O131" si="101">$H131*SUM(J132:J146)</f>
        <v>0</v>
      </c>
      <c r="K131" s="644">
        <f t="shared" si="101"/>
        <v>0</v>
      </c>
      <c r="L131" s="645">
        <f t="shared" si="101"/>
        <v>0</v>
      </c>
      <c r="M131" s="645">
        <f t="shared" si="101"/>
        <v>0</v>
      </c>
      <c r="N131" s="644">
        <f t="shared" si="101"/>
        <v>0</v>
      </c>
      <c r="O131" s="642">
        <f t="shared" si="101"/>
        <v>0</v>
      </c>
      <c r="P131" s="209">
        <f t="shared" ref="P131:Q131" si="102">$H131*SUM(P132:P146)</f>
        <v>0</v>
      </c>
      <c r="Q131" s="210">
        <f t="shared" si="102"/>
        <v>0</v>
      </c>
      <c r="R131" s="136">
        <f t="shared" ref="R131:R146" si="103">P131*(1+Gewinn)*(1+SicherheitAngebot)</f>
        <v>0</v>
      </c>
      <c r="S131" s="137">
        <f t="shared" ref="S131:S146" si="104">Q131*(1+MGKZ)*(1+Gewinn)*(1+SicherheitAngebot)</f>
        <v>0</v>
      </c>
      <c r="U131" s="10">
        <f>I131*$I$7+J131*$J$7+K131*$K$7+L131*$L$7+M131*$M$7+N131*$N$7+O131*$O$7+R131+S131</f>
        <v>0</v>
      </c>
      <c r="W131" s="646">
        <f t="shared" ref="W131:AB131" si="105">$H131*SUM(W132:W146)</f>
        <v>0</v>
      </c>
      <c r="X131" s="647">
        <f t="shared" si="105"/>
        <v>0</v>
      </c>
      <c r="Y131" s="648">
        <f t="shared" si="105"/>
        <v>0</v>
      </c>
      <c r="Z131" s="649">
        <f t="shared" si="105"/>
        <v>0</v>
      </c>
      <c r="AA131" s="648">
        <f t="shared" si="105"/>
        <v>0</v>
      </c>
      <c r="AB131" s="646">
        <f t="shared" si="105"/>
        <v>0</v>
      </c>
      <c r="AC131" s="258"/>
      <c r="AD131" s="646">
        <f t="shared" ref="AD131:AM131" si="106">$H131*SUM(AD132:AD146)</f>
        <v>0</v>
      </c>
      <c r="AE131" s="647">
        <f t="shared" si="106"/>
        <v>0</v>
      </c>
      <c r="AF131" s="648">
        <f t="shared" si="106"/>
        <v>0</v>
      </c>
      <c r="AG131" s="649">
        <f t="shared" si="106"/>
        <v>0</v>
      </c>
      <c r="AH131" s="648">
        <f t="shared" si="106"/>
        <v>0</v>
      </c>
      <c r="AI131" s="646">
        <f t="shared" si="106"/>
        <v>0</v>
      </c>
      <c r="AJ131" s="258"/>
      <c r="AK131" s="653">
        <f t="shared" si="106"/>
        <v>0</v>
      </c>
      <c r="AL131" s="653">
        <f t="shared" si="106"/>
        <v>0</v>
      </c>
      <c r="AM131" s="653">
        <f t="shared" si="106"/>
        <v>0</v>
      </c>
      <c r="AN131" s="227">
        <f>$H131*SUM(AN132:AN146)*(1+Gewinn)*(1+SicherheitAngebot)</f>
        <v>0</v>
      </c>
      <c r="AO131" s="227">
        <f>$H131*SUM(AO132:AO146)*(1+Gewinn)*(1+SicherheitAngebot)</f>
        <v>0</v>
      </c>
      <c r="AP131" s="227">
        <f>$H131*SUM(AP132:AP146)*(1+Gewinn)*(1+SicherheitAngebot)</f>
        <v>0</v>
      </c>
      <c r="AQ131" s="227">
        <f>$H131*SUM(AQ132:AQ146)*(1+Gewinn)*(1+SicherheitAngebot)</f>
        <v>0</v>
      </c>
      <c r="AR131" s="227">
        <f>$H131*SUM(AR132:AR146)*(1+Gewinn)*(1+SicherheitAngebot)</f>
        <v>0</v>
      </c>
      <c r="AS131" s="262"/>
      <c r="AT131" s="263">
        <f t="shared" si="93"/>
        <v>0</v>
      </c>
      <c r="AU131" s="259"/>
      <c r="AV131" s="491">
        <f>AK131*$AK$7+AL131*$AL$7+AM131*$AM$7+SUM(AN131:AR131)+AT131/Zuschläge_IBN+AT131</f>
        <v>0</v>
      </c>
      <c r="AX131" s="685">
        <f>U131+AV131</f>
        <v>0</v>
      </c>
      <c r="AZ131" s="490">
        <f>IF(H131&gt;0,U131/(1+SicherheitAngebot)*(1+Sicherheit),0)</f>
        <v>0</v>
      </c>
      <c r="BB131" s="490">
        <f>IF(H131&gt;0,AV131/(1+SicherheitAngebot)*(1+Sicherheit),0)</f>
        <v>0</v>
      </c>
      <c r="BD131" s="490">
        <f>AZ131+BB131</f>
        <v>0</v>
      </c>
      <c r="BE131" s="105"/>
      <c r="BF131" s="105"/>
      <c r="BG131" s="105"/>
      <c r="BH131" s="105"/>
      <c r="BI131" s="105"/>
      <c r="BJ131" s="105"/>
    </row>
    <row r="132" spans="2:62" ht="20.100000000000001" hidden="1" customHeight="1" outlineLevel="1">
      <c r="B132" s="99"/>
      <c r="C132" s="908"/>
      <c r="D132" s="909"/>
      <c r="E132" s="909"/>
      <c r="F132" s="910"/>
      <c r="G132" s="890"/>
      <c r="H132" s="901"/>
      <c r="I132" s="152"/>
      <c r="J132" s="152"/>
      <c r="K132" s="152"/>
      <c r="L132" s="152"/>
      <c r="M132" s="152"/>
      <c r="N132" s="152"/>
      <c r="O132" s="152"/>
      <c r="P132" s="153"/>
      <c r="Q132" s="153"/>
      <c r="R132" s="156">
        <f t="shared" si="103"/>
        <v>0</v>
      </c>
      <c r="S132" s="156">
        <f t="shared" si="104"/>
        <v>0</v>
      </c>
      <c r="U132" s="157">
        <f>I132*$I$7+J132*$J$7+K132*$K$7+L132*$L$7+M132*$M$7+N132*$N$7+O132*$O$7+R132+S132</f>
        <v>0</v>
      </c>
      <c r="W132" s="152"/>
      <c r="X132" s="152"/>
      <c r="Y132" s="152"/>
      <c r="Z132" s="152"/>
      <c r="AA132" s="152"/>
      <c r="AB132" s="152"/>
      <c r="AC132" s="347"/>
      <c r="AD132" s="152"/>
      <c r="AE132" s="152"/>
      <c r="AF132" s="152"/>
      <c r="AG132" s="152"/>
      <c r="AH132" s="152"/>
      <c r="AI132" s="152"/>
      <c r="AJ132" s="347"/>
      <c r="AK132" s="152"/>
      <c r="AL132" s="152"/>
      <c r="AM132" s="295"/>
      <c r="AN132" s="228"/>
      <c r="AO132" s="228"/>
      <c r="AP132" s="228"/>
      <c r="AQ132" s="228"/>
      <c r="AR132" s="228"/>
      <c r="AS132" s="348"/>
      <c r="AT132" s="264">
        <f t="shared" si="93"/>
        <v>0</v>
      </c>
      <c r="AU132" s="259"/>
      <c r="AV132" s="265">
        <f t="shared" ref="AV132:AV146" si="107">AK132*$AK$7+AL132*$AL$7+AM132*$AM$7+SUM(AN132:AR132)*(1+Gewinn)*(1+SicherheitAngebot)+AT132/Zuschläge_IBN+AT132</f>
        <v>0</v>
      </c>
      <c r="AX132" s="265">
        <f>U132+AV132</f>
        <v>0</v>
      </c>
      <c r="AZ132" s="492">
        <f t="shared" ref="AZ132:AZ146" si="108">U132/(1+SicherheitAngebot)*(1+Sicherheit)</f>
        <v>0</v>
      </c>
      <c r="BB132" s="492">
        <f t="shared" ref="BB132:BB146" si="109">AV132/(1+SicherheitAngebot)*(1+Sicherheit)</f>
        <v>0</v>
      </c>
      <c r="BD132" s="265">
        <f>AZ132+BB132</f>
        <v>0</v>
      </c>
      <c r="BE132" s="105"/>
      <c r="BF132" s="105"/>
      <c r="BG132" s="105"/>
      <c r="BH132" s="105"/>
      <c r="BI132" s="105"/>
      <c r="BJ132" s="105"/>
    </row>
    <row r="133" spans="2:62" ht="20.100000000000001" hidden="1" customHeight="1" outlineLevel="1">
      <c r="B133" s="100"/>
      <c r="C133" s="908"/>
      <c r="D133" s="909"/>
      <c r="E133" s="909"/>
      <c r="F133" s="910"/>
      <c r="G133" s="890"/>
      <c r="H133" s="891"/>
      <c r="I133" s="152"/>
      <c r="J133" s="152"/>
      <c r="K133" s="152"/>
      <c r="L133" s="152"/>
      <c r="M133" s="152"/>
      <c r="N133" s="152"/>
      <c r="O133" s="152"/>
      <c r="P133" s="153"/>
      <c r="Q133" s="153"/>
      <c r="R133" s="156">
        <f t="shared" si="103"/>
        <v>0</v>
      </c>
      <c r="S133" s="156">
        <f t="shared" si="104"/>
        <v>0</v>
      </c>
      <c r="U133" s="157">
        <f t="shared" ref="U133:U146" si="110">I133*$I$7+J133*$J$7+K133*$K$7+L133*$L$7+M133*$M$7+N133*$N$7+O133*$O$7+R133+S133</f>
        <v>0</v>
      </c>
      <c r="W133" s="152"/>
      <c r="X133" s="152"/>
      <c r="Y133" s="152"/>
      <c r="Z133" s="152"/>
      <c r="AA133" s="152"/>
      <c r="AB133" s="152"/>
      <c r="AC133" s="347"/>
      <c r="AD133" s="152"/>
      <c r="AE133" s="152"/>
      <c r="AF133" s="152"/>
      <c r="AG133" s="152"/>
      <c r="AH133" s="152"/>
      <c r="AI133" s="152"/>
      <c r="AJ133" s="347"/>
      <c r="AK133" s="152"/>
      <c r="AL133" s="152"/>
      <c r="AM133" s="295"/>
      <c r="AN133" s="228"/>
      <c r="AO133" s="228"/>
      <c r="AP133" s="228"/>
      <c r="AQ133" s="228"/>
      <c r="AR133" s="228"/>
      <c r="AS133" s="348"/>
      <c r="AT133" s="264">
        <f t="shared" si="93"/>
        <v>0</v>
      </c>
      <c r="AU133" s="259"/>
      <c r="AV133" s="265">
        <f t="shared" si="107"/>
        <v>0</v>
      </c>
      <c r="AX133" s="265">
        <f t="shared" ref="AX133:AX146" si="111">U133+AV133</f>
        <v>0</v>
      </c>
      <c r="AZ133" s="492">
        <f t="shared" si="108"/>
        <v>0</v>
      </c>
      <c r="BB133" s="492">
        <f t="shared" si="109"/>
        <v>0</v>
      </c>
      <c r="BD133" s="265">
        <f t="shared" ref="BD133:BD146" si="112">AZ133+BB133</f>
        <v>0</v>
      </c>
      <c r="BE133" s="105"/>
      <c r="BF133" s="105"/>
      <c r="BG133" s="105"/>
      <c r="BH133" s="105"/>
      <c r="BI133" s="105"/>
      <c r="BJ133" s="105"/>
    </row>
    <row r="134" spans="2:62" ht="20.100000000000001" hidden="1" customHeight="1" outlineLevel="1">
      <c r="B134" s="100"/>
      <c r="C134" s="908"/>
      <c r="D134" s="909"/>
      <c r="E134" s="909"/>
      <c r="F134" s="910"/>
      <c r="G134" s="890"/>
      <c r="H134" s="891"/>
      <c r="I134" s="152"/>
      <c r="J134" s="152"/>
      <c r="K134" s="152"/>
      <c r="L134" s="152"/>
      <c r="M134" s="152"/>
      <c r="N134" s="152"/>
      <c r="O134" s="152"/>
      <c r="P134" s="153"/>
      <c r="Q134" s="153"/>
      <c r="R134" s="156">
        <f t="shared" si="103"/>
        <v>0</v>
      </c>
      <c r="S134" s="156">
        <f t="shared" si="104"/>
        <v>0</v>
      </c>
      <c r="U134" s="157">
        <f t="shared" si="110"/>
        <v>0</v>
      </c>
      <c r="W134" s="152"/>
      <c r="X134" s="152"/>
      <c r="Y134" s="152"/>
      <c r="Z134" s="152"/>
      <c r="AA134" s="152"/>
      <c r="AB134" s="152"/>
      <c r="AC134" s="347"/>
      <c r="AD134" s="152"/>
      <c r="AE134" s="152"/>
      <c r="AF134" s="152"/>
      <c r="AG134" s="152"/>
      <c r="AH134" s="152"/>
      <c r="AI134" s="152"/>
      <c r="AJ134" s="347"/>
      <c r="AK134" s="152"/>
      <c r="AL134" s="152"/>
      <c r="AM134" s="295"/>
      <c r="AN134" s="228"/>
      <c r="AO134" s="228"/>
      <c r="AP134" s="228"/>
      <c r="AQ134" s="228"/>
      <c r="AR134" s="228"/>
      <c r="AS134" s="348"/>
      <c r="AT134" s="264">
        <f t="shared" si="93"/>
        <v>0</v>
      </c>
      <c r="AU134" s="259"/>
      <c r="AV134" s="265">
        <f t="shared" si="107"/>
        <v>0</v>
      </c>
      <c r="AX134" s="265">
        <f t="shared" si="111"/>
        <v>0</v>
      </c>
      <c r="AZ134" s="492">
        <f t="shared" si="108"/>
        <v>0</v>
      </c>
      <c r="BB134" s="492">
        <f t="shared" si="109"/>
        <v>0</v>
      </c>
      <c r="BD134" s="265">
        <f t="shared" si="112"/>
        <v>0</v>
      </c>
      <c r="BE134" s="105"/>
      <c r="BF134" s="105"/>
      <c r="BG134" s="105"/>
      <c r="BH134" s="105"/>
      <c r="BI134" s="105"/>
      <c r="BJ134" s="105"/>
    </row>
    <row r="135" spans="2:62" ht="20.100000000000001" hidden="1" customHeight="1" outlineLevel="1">
      <c r="B135" s="100"/>
      <c r="C135" s="908"/>
      <c r="D135" s="909"/>
      <c r="E135" s="909"/>
      <c r="F135" s="910"/>
      <c r="G135" s="890"/>
      <c r="H135" s="891"/>
      <c r="I135" s="152"/>
      <c r="J135" s="152"/>
      <c r="K135" s="152"/>
      <c r="L135" s="152"/>
      <c r="M135" s="152"/>
      <c r="N135" s="152"/>
      <c r="O135" s="152"/>
      <c r="P135" s="153"/>
      <c r="Q135" s="153"/>
      <c r="R135" s="156">
        <f t="shared" si="103"/>
        <v>0</v>
      </c>
      <c r="S135" s="156">
        <f t="shared" si="104"/>
        <v>0</v>
      </c>
      <c r="U135" s="157">
        <f t="shared" si="110"/>
        <v>0</v>
      </c>
      <c r="W135" s="152"/>
      <c r="X135" s="152"/>
      <c r="Y135" s="152"/>
      <c r="Z135" s="152"/>
      <c r="AA135" s="152"/>
      <c r="AB135" s="152"/>
      <c r="AC135" s="347"/>
      <c r="AD135" s="152"/>
      <c r="AE135" s="152"/>
      <c r="AF135" s="152"/>
      <c r="AG135" s="152"/>
      <c r="AH135" s="152"/>
      <c r="AI135" s="152"/>
      <c r="AJ135" s="347"/>
      <c r="AK135" s="152"/>
      <c r="AL135" s="152"/>
      <c r="AM135" s="295"/>
      <c r="AN135" s="228"/>
      <c r="AO135" s="228"/>
      <c r="AP135" s="228"/>
      <c r="AQ135" s="228"/>
      <c r="AR135" s="228"/>
      <c r="AS135" s="348"/>
      <c r="AT135" s="264">
        <f t="shared" si="93"/>
        <v>0</v>
      </c>
      <c r="AU135" s="259"/>
      <c r="AV135" s="265">
        <f t="shared" si="107"/>
        <v>0</v>
      </c>
      <c r="AX135" s="265">
        <f t="shared" si="111"/>
        <v>0</v>
      </c>
      <c r="AZ135" s="492">
        <f t="shared" si="108"/>
        <v>0</v>
      </c>
      <c r="BB135" s="492">
        <f t="shared" si="109"/>
        <v>0</v>
      </c>
      <c r="BD135" s="265">
        <f t="shared" si="112"/>
        <v>0</v>
      </c>
      <c r="BE135" s="105"/>
      <c r="BF135" s="105"/>
      <c r="BG135" s="105"/>
      <c r="BH135" s="105"/>
      <c r="BI135" s="105"/>
      <c r="BJ135" s="105"/>
    </row>
    <row r="136" spans="2:62" ht="20.100000000000001" hidden="1" customHeight="1" outlineLevel="1">
      <c r="B136" s="100"/>
      <c r="C136" s="908"/>
      <c r="D136" s="909"/>
      <c r="E136" s="909"/>
      <c r="F136" s="910"/>
      <c r="G136" s="890"/>
      <c r="H136" s="891"/>
      <c r="I136" s="152"/>
      <c r="J136" s="152"/>
      <c r="K136" s="152"/>
      <c r="L136" s="152"/>
      <c r="M136" s="152"/>
      <c r="N136" s="152"/>
      <c r="O136" s="152"/>
      <c r="P136" s="153"/>
      <c r="Q136" s="153"/>
      <c r="R136" s="156">
        <f t="shared" si="103"/>
        <v>0</v>
      </c>
      <c r="S136" s="156">
        <f t="shared" si="104"/>
        <v>0</v>
      </c>
      <c r="U136" s="157">
        <f t="shared" si="110"/>
        <v>0</v>
      </c>
      <c r="W136" s="152"/>
      <c r="X136" s="152"/>
      <c r="Y136" s="152"/>
      <c r="Z136" s="152"/>
      <c r="AA136" s="152"/>
      <c r="AB136" s="152"/>
      <c r="AC136" s="347"/>
      <c r="AD136" s="152"/>
      <c r="AE136" s="152"/>
      <c r="AF136" s="152"/>
      <c r="AG136" s="152"/>
      <c r="AH136" s="152"/>
      <c r="AI136" s="152"/>
      <c r="AJ136" s="347"/>
      <c r="AK136" s="152"/>
      <c r="AL136" s="152"/>
      <c r="AM136" s="295"/>
      <c r="AN136" s="228"/>
      <c r="AO136" s="228"/>
      <c r="AP136" s="228"/>
      <c r="AQ136" s="228"/>
      <c r="AR136" s="228"/>
      <c r="AS136" s="348"/>
      <c r="AT136" s="264">
        <f t="shared" si="93"/>
        <v>0</v>
      </c>
      <c r="AU136" s="259"/>
      <c r="AV136" s="265">
        <f t="shared" si="107"/>
        <v>0</v>
      </c>
      <c r="AX136" s="265">
        <f t="shared" si="111"/>
        <v>0</v>
      </c>
      <c r="AZ136" s="492">
        <f t="shared" si="108"/>
        <v>0</v>
      </c>
      <c r="BB136" s="492">
        <f t="shared" si="109"/>
        <v>0</v>
      </c>
      <c r="BD136" s="265">
        <f t="shared" si="112"/>
        <v>0</v>
      </c>
      <c r="BE136" s="105"/>
      <c r="BF136" s="105"/>
      <c r="BG136" s="105"/>
      <c r="BH136" s="105"/>
      <c r="BI136" s="105"/>
      <c r="BJ136" s="105"/>
    </row>
    <row r="137" spans="2:62" ht="20.100000000000001" hidden="1" customHeight="1" outlineLevel="1">
      <c r="B137" s="100"/>
      <c r="C137" s="908"/>
      <c r="D137" s="909"/>
      <c r="E137" s="909"/>
      <c r="F137" s="910"/>
      <c r="G137" s="890"/>
      <c r="H137" s="891"/>
      <c r="I137" s="152"/>
      <c r="J137" s="152"/>
      <c r="K137" s="152"/>
      <c r="L137" s="152"/>
      <c r="M137" s="152"/>
      <c r="N137" s="152"/>
      <c r="O137" s="152"/>
      <c r="P137" s="153"/>
      <c r="Q137" s="153"/>
      <c r="R137" s="156">
        <f t="shared" si="103"/>
        <v>0</v>
      </c>
      <c r="S137" s="156">
        <f t="shared" si="104"/>
        <v>0</v>
      </c>
      <c r="U137" s="157">
        <f t="shared" si="110"/>
        <v>0</v>
      </c>
      <c r="W137" s="152"/>
      <c r="X137" s="152"/>
      <c r="Y137" s="152"/>
      <c r="Z137" s="152"/>
      <c r="AA137" s="152"/>
      <c r="AB137" s="152"/>
      <c r="AC137" s="347"/>
      <c r="AD137" s="152"/>
      <c r="AE137" s="152"/>
      <c r="AF137" s="152"/>
      <c r="AG137" s="152"/>
      <c r="AH137" s="152"/>
      <c r="AI137" s="152"/>
      <c r="AJ137" s="347"/>
      <c r="AK137" s="152"/>
      <c r="AL137" s="152"/>
      <c r="AM137" s="295"/>
      <c r="AN137" s="228"/>
      <c r="AO137" s="228"/>
      <c r="AP137" s="228"/>
      <c r="AQ137" s="228"/>
      <c r="AR137" s="228"/>
      <c r="AS137" s="348"/>
      <c r="AT137" s="264">
        <f t="shared" si="93"/>
        <v>0</v>
      </c>
      <c r="AU137" s="259"/>
      <c r="AV137" s="265">
        <f t="shared" si="107"/>
        <v>0</v>
      </c>
      <c r="AX137" s="265">
        <f t="shared" si="111"/>
        <v>0</v>
      </c>
      <c r="AZ137" s="492">
        <f t="shared" si="108"/>
        <v>0</v>
      </c>
      <c r="BB137" s="492">
        <f t="shared" si="109"/>
        <v>0</v>
      </c>
      <c r="BD137" s="265">
        <f t="shared" si="112"/>
        <v>0</v>
      </c>
      <c r="BE137" s="105"/>
      <c r="BF137" s="105"/>
      <c r="BG137" s="105"/>
      <c r="BH137" s="105"/>
      <c r="BI137" s="105"/>
      <c r="BJ137" s="105"/>
    </row>
    <row r="138" spans="2:62" ht="20.100000000000001" hidden="1" customHeight="1" outlineLevel="1">
      <c r="B138" s="100"/>
      <c r="C138" s="908"/>
      <c r="D138" s="909"/>
      <c r="E138" s="909"/>
      <c r="F138" s="910"/>
      <c r="G138" s="890"/>
      <c r="H138" s="891"/>
      <c r="I138" s="152"/>
      <c r="J138" s="152"/>
      <c r="K138" s="152"/>
      <c r="L138" s="152"/>
      <c r="M138" s="152"/>
      <c r="N138" s="152"/>
      <c r="O138" s="152"/>
      <c r="P138" s="153"/>
      <c r="Q138" s="153"/>
      <c r="R138" s="156">
        <f t="shared" si="103"/>
        <v>0</v>
      </c>
      <c r="S138" s="156">
        <f t="shared" si="104"/>
        <v>0</v>
      </c>
      <c r="U138" s="157">
        <f t="shared" si="110"/>
        <v>0</v>
      </c>
      <c r="W138" s="152"/>
      <c r="X138" s="152"/>
      <c r="Y138" s="152"/>
      <c r="Z138" s="152"/>
      <c r="AA138" s="152"/>
      <c r="AB138" s="152"/>
      <c r="AC138" s="347"/>
      <c r="AD138" s="152"/>
      <c r="AE138" s="152"/>
      <c r="AF138" s="152"/>
      <c r="AG138" s="152"/>
      <c r="AH138" s="152"/>
      <c r="AI138" s="152"/>
      <c r="AJ138" s="347"/>
      <c r="AK138" s="152"/>
      <c r="AL138" s="152"/>
      <c r="AM138" s="295"/>
      <c r="AN138" s="228"/>
      <c r="AO138" s="228"/>
      <c r="AP138" s="228"/>
      <c r="AQ138" s="228"/>
      <c r="AR138" s="228"/>
      <c r="AS138" s="348"/>
      <c r="AT138" s="264">
        <f t="shared" si="93"/>
        <v>0</v>
      </c>
      <c r="AU138" s="259"/>
      <c r="AV138" s="265">
        <f t="shared" si="107"/>
        <v>0</v>
      </c>
      <c r="AX138" s="265">
        <f t="shared" si="111"/>
        <v>0</v>
      </c>
      <c r="AZ138" s="492">
        <f t="shared" si="108"/>
        <v>0</v>
      </c>
      <c r="BB138" s="492">
        <f t="shared" si="109"/>
        <v>0</v>
      </c>
      <c r="BD138" s="265">
        <f t="shared" si="112"/>
        <v>0</v>
      </c>
      <c r="BE138" s="105"/>
      <c r="BF138" s="105"/>
      <c r="BG138" s="105"/>
      <c r="BH138" s="105"/>
      <c r="BI138" s="105"/>
      <c r="BJ138" s="105"/>
    </row>
    <row r="139" spans="2:62" ht="20.100000000000001" hidden="1" customHeight="1" outlineLevel="1">
      <c r="B139" s="100"/>
      <c r="C139" s="908"/>
      <c r="D139" s="909"/>
      <c r="E139" s="909"/>
      <c r="F139" s="910"/>
      <c r="G139" s="890"/>
      <c r="H139" s="891"/>
      <c r="I139" s="152"/>
      <c r="J139" s="152"/>
      <c r="K139" s="152"/>
      <c r="L139" s="152"/>
      <c r="M139" s="152"/>
      <c r="N139" s="152"/>
      <c r="O139" s="152"/>
      <c r="P139" s="153"/>
      <c r="Q139" s="153"/>
      <c r="R139" s="156">
        <f t="shared" si="103"/>
        <v>0</v>
      </c>
      <c r="S139" s="156">
        <f t="shared" si="104"/>
        <v>0</v>
      </c>
      <c r="U139" s="157">
        <f t="shared" si="110"/>
        <v>0</v>
      </c>
      <c r="W139" s="152"/>
      <c r="X139" s="152"/>
      <c r="Y139" s="152"/>
      <c r="Z139" s="152"/>
      <c r="AA139" s="152"/>
      <c r="AB139" s="152"/>
      <c r="AC139" s="347"/>
      <c r="AD139" s="152"/>
      <c r="AE139" s="152"/>
      <c r="AF139" s="152"/>
      <c r="AG139" s="152"/>
      <c r="AH139" s="152"/>
      <c r="AI139" s="152"/>
      <c r="AJ139" s="347"/>
      <c r="AK139" s="152"/>
      <c r="AL139" s="152"/>
      <c r="AM139" s="295"/>
      <c r="AN139" s="228"/>
      <c r="AO139" s="228"/>
      <c r="AP139" s="228"/>
      <c r="AQ139" s="228"/>
      <c r="AR139" s="228"/>
      <c r="AS139" s="348"/>
      <c r="AT139" s="264">
        <f t="shared" si="93"/>
        <v>0</v>
      </c>
      <c r="AU139" s="259"/>
      <c r="AV139" s="265">
        <f t="shared" si="107"/>
        <v>0</v>
      </c>
      <c r="AX139" s="265">
        <f t="shared" si="111"/>
        <v>0</v>
      </c>
      <c r="AZ139" s="492">
        <f t="shared" si="108"/>
        <v>0</v>
      </c>
      <c r="BB139" s="492">
        <f t="shared" si="109"/>
        <v>0</v>
      </c>
      <c r="BD139" s="265">
        <f t="shared" si="112"/>
        <v>0</v>
      </c>
      <c r="BE139" s="105"/>
      <c r="BF139" s="105"/>
      <c r="BG139" s="105"/>
      <c r="BH139" s="105"/>
      <c r="BI139" s="105"/>
      <c r="BJ139" s="105"/>
    </row>
    <row r="140" spans="2:62" ht="20.100000000000001" hidden="1" customHeight="1" outlineLevel="1">
      <c r="B140" s="100"/>
      <c r="C140" s="908"/>
      <c r="D140" s="909"/>
      <c r="E140" s="909"/>
      <c r="F140" s="910"/>
      <c r="G140" s="890"/>
      <c r="H140" s="891"/>
      <c r="I140" s="152"/>
      <c r="J140" s="152"/>
      <c r="K140" s="152"/>
      <c r="L140" s="152"/>
      <c r="M140" s="152"/>
      <c r="N140" s="152"/>
      <c r="O140" s="152"/>
      <c r="P140" s="153"/>
      <c r="Q140" s="153"/>
      <c r="R140" s="156">
        <f t="shared" si="103"/>
        <v>0</v>
      </c>
      <c r="S140" s="156">
        <f t="shared" si="104"/>
        <v>0</v>
      </c>
      <c r="U140" s="157">
        <f t="shared" si="110"/>
        <v>0</v>
      </c>
      <c r="W140" s="152"/>
      <c r="X140" s="152"/>
      <c r="Y140" s="152"/>
      <c r="Z140" s="152"/>
      <c r="AA140" s="152"/>
      <c r="AB140" s="152"/>
      <c r="AC140" s="347"/>
      <c r="AD140" s="152"/>
      <c r="AE140" s="152"/>
      <c r="AF140" s="152"/>
      <c r="AG140" s="152"/>
      <c r="AH140" s="152"/>
      <c r="AI140" s="152"/>
      <c r="AJ140" s="347"/>
      <c r="AK140" s="152"/>
      <c r="AL140" s="152"/>
      <c r="AM140" s="295"/>
      <c r="AN140" s="228"/>
      <c r="AO140" s="228"/>
      <c r="AP140" s="228"/>
      <c r="AQ140" s="228"/>
      <c r="AR140" s="228"/>
      <c r="AS140" s="348"/>
      <c r="AT140" s="264">
        <f t="shared" si="93"/>
        <v>0</v>
      </c>
      <c r="AU140" s="259"/>
      <c r="AV140" s="265">
        <f t="shared" si="107"/>
        <v>0</v>
      </c>
      <c r="AX140" s="265">
        <f t="shared" si="111"/>
        <v>0</v>
      </c>
      <c r="AZ140" s="492">
        <f t="shared" si="108"/>
        <v>0</v>
      </c>
      <c r="BB140" s="492">
        <f t="shared" si="109"/>
        <v>0</v>
      </c>
      <c r="BD140" s="265">
        <f t="shared" si="112"/>
        <v>0</v>
      </c>
      <c r="BE140" s="105"/>
      <c r="BF140" s="105"/>
      <c r="BG140" s="105"/>
      <c r="BH140" s="105"/>
      <c r="BI140" s="105"/>
      <c r="BJ140" s="105"/>
    </row>
    <row r="141" spans="2:62" ht="20.100000000000001" hidden="1" customHeight="1" outlineLevel="1">
      <c r="B141" s="100"/>
      <c r="C141" s="908"/>
      <c r="D141" s="909"/>
      <c r="E141" s="909"/>
      <c r="F141" s="910"/>
      <c r="G141" s="890"/>
      <c r="H141" s="891"/>
      <c r="I141" s="152"/>
      <c r="J141" s="152"/>
      <c r="K141" s="152"/>
      <c r="L141" s="152"/>
      <c r="M141" s="152"/>
      <c r="N141" s="152"/>
      <c r="O141" s="152"/>
      <c r="P141" s="153"/>
      <c r="Q141" s="153"/>
      <c r="R141" s="156">
        <f t="shared" si="103"/>
        <v>0</v>
      </c>
      <c r="S141" s="156">
        <f t="shared" si="104"/>
        <v>0</v>
      </c>
      <c r="U141" s="157">
        <f t="shared" si="110"/>
        <v>0</v>
      </c>
      <c r="W141" s="152"/>
      <c r="X141" s="152"/>
      <c r="Y141" s="152"/>
      <c r="Z141" s="152"/>
      <c r="AA141" s="152"/>
      <c r="AB141" s="152"/>
      <c r="AC141" s="347"/>
      <c r="AD141" s="152"/>
      <c r="AE141" s="152"/>
      <c r="AF141" s="152"/>
      <c r="AG141" s="152"/>
      <c r="AH141" s="152"/>
      <c r="AI141" s="152"/>
      <c r="AJ141" s="347"/>
      <c r="AK141" s="152"/>
      <c r="AL141" s="152"/>
      <c r="AM141" s="295"/>
      <c r="AN141" s="228"/>
      <c r="AO141" s="228"/>
      <c r="AP141" s="228"/>
      <c r="AQ141" s="228"/>
      <c r="AR141" s="228"/>
      <c r="AS141" s="348"/>
      <c r="AT141" s="264">
        <f t="shared" si="93"/>
        <v>0</v>
      </c>
      <c r="AU141" s="259"/>
      <c r="AV141" s="265">
        <f t="shared" si="107"/>
        <v>0</v>
      </c>
      <c r="AX141" s="265">
        <f t="shared" si="111"/>
        <v>0</v>
      </c>
      <c r="AZ141" s="492">
        <f t="shared" si="108"/>
        <v>0</v>
      </c>
      <c r="BB141" s="492">
        <f t="shared" si="109"/>
        <v>0</v>
      </c>
      <c r="BD141" s="265">
        <f t="shared" si="112"/>
        <v>0</v>
      </c>
      <c r="BE141" s="105"/>
      <c r="BF141" s="105"/>
      <c r="BG141" s="105"/>
      <c r="BH141" s="105"/>
      <c r="BI141" s="105"/>
      <c r="BJ141" s="105"/>
    </row>
    <row r="142" spans="2:62" ht="20.100000000000001" hidden="1" customHeight="1" outlineLevel="1">
      <c r="B142" s="100"/>
      <c r="C142" s="908"/>
      <c r="D142" s="909"/>
      <c r="E142" s="909"/>
      <c r="F142" s="910"/>
      <c r="G142" s="890"/>
      <c r="H142" s="891"/>
      <c r="I142" s="152"/>
      <c r="J142" s="152"/>
      <c r="K142" s="152"/>
      <c r="L142" s="152"/>
      <c r="M142" s="152"/>
      <c r="N142" s="152"/>
      <c r="O142" s="152"/>
      <c r="P142" s="153"/>
      <c r="Q142" s="153"/>
      <c r="R142" s="156">
        <f t="shared" si="103"/>
        <v>0</v>
      </c>
      <c r="S142" s="156">
        <f t="shared" si="104"/>
        <v>0</v>
      </c>
      <c r="U142" s="157">
        <f t="shared" si="110"/>
        <v>0</v>
      </c>
      <c r="W142" s="152"/>
      <c r="X142" s="152"/>
      <c r="Y142" s="152"/>
      <c r="Z142" s="152"/>
      <c r="AA142" s="152"/>
      <c r="AB142" s="152"/>
      <c r="AC142" s="347"/>
      <c r="AD142" s="152"/>
      <c r="AE142" s="152"/>
      <c r="AF142" s="152"/>
      <c r="AG142" s="152"/>
      <c r="AH142" s="152"/>
      <c r="AI142" s="152"/>
      <c r="AJ142" s="347"/>
      <c r="AK142" s="152"/>
      <c r="AL142" s="152"/>
      <c r="AM142" s="295"/>
      <c r="AN142" s="228"/>
      <c r="AO142" s="228"/>
      <c r="AP142" s="228"/>
      <c r="AQ142" s="228"/>
      <c r="AR142" s="228"/>
      <c r="AS142" s="348"/>
      <c r="AT142" s="264">
        <f t="shared" si="93"/>
        <v>0</v>
      </c>
      <c r="AU142" s="259"/>
      <c r="AV142" s="265">
        <f t="shared" si="107"/>
        <v>0</v>
      </c>
      <c r="AX142" s="265">
        <f t="shared" si="111"/>
        <v>0</v>
      </c>
      <c r="AZ142" s="492">
        <f t="shared" si="108"/>
        <v>0</v>
      </c>
      <c r="BB142" s="492">
        <f t="shared" si="109"/>
        <v>0</v>
      </c>
      <c r="BD142" s="265">
        <f t="shared" si="112"/>
        <v>0</v>
      </c>
      <c r="BE142" s="105"/>
      <c r="BF142" s="105"/>
      <c r="BG142" s="105"/>
      <c r="BH142" s="105"/>
      <c r="BI142" s="105"/>
      <c r="BJ142" s="105"/>
    </row>
    <row r="143" spans="2:62" ht="20.100000000000001" hidden="1" customHeight="1" outlineLevel="1">
      <c r="B143" s="100"/>
      <c r="C143" s="908"/>
      <c r="D143" s="909"/>
      <c r="E143" s="909"/>
      <c r="F143" s="910"/>
      <c r="G143" s="890"/>
      <c r="H143" s="891"/>
      <c r="I143" s="152"/>
      <c r="J143" s="152"/>
      <c r="K143" s="152"/>
      <c r="L143" s="152"/>
      <c r="M143" s="152"/>
      <c r="N143" s="152"/>
      <c r="O143" s="152"/>
      <c r="P143" s="153"/>
      <c r="Q143" s="153"/>
      <c r="R143" s="156">
        <f t="shared" si="103"/>
        <v>0</v>
      </c>
      <c r="S143" s="156">
        <f t="shared" si="104"/>
        <v>0</v>
      </c>
      <c r="U143" s="157">
        <f t="shared" si="110"/>
        <v>0</v>
      </c>
      <c r="W143" s="152"/>
      <c r="X143" s="152"/>
      <c r="Y143" s="152"/>
      <c r="Z143" s="152"/>
      <c r="AA143" s="152"/>
      <c r="AB143" s="152"/>
      <c r="AC143" s="347"/>
      <c r="AD143" s="152"/>
      <c r="AE143" s="152"/>
      <c r="AF143" s="152"/>
      <c r="AG143" s="152"/>
      <c r="AH143" s="152"/>
      <c r="AI143" s="152"/>
      <c r="AJ143" s="347"/>
      <c r="AK143" s="152"/>
      <c r="AL143" s="152"/>
      <c r="AM143" s="295"/>
      <c r="AN143" s="228"/>
      <c r="AO143" s="228"/>
      <c r="AP143" s="228"/>
      <c r="AQ143" s="228"/>
      <c r="AR143" s="228"/>
      <c r="AS143" s="348"/>
      <c r="AT143" s="264">
        <f t="shared" si="93"/>
        <v>0</v>
      </c>
      <c r="AU143" s="259"/>
      <c r="AV143" s="265">
        <f t="shared" si="107"/>
        <v>0</v>
      </c>
      <c r="AX143" s="265">
        <f t="shared" si="111"/>
        <v>0</v>
      </c>
      <c r="AZ143" s="492">
        <f t="shared" si="108"/>
        <v>0</v>
      </c>
      <c r="BB143" s="492">
        <f t="shared" si="109"/>
        <v>0</v>
      </c>
      <c r="BD143" s="265">
        <f t="shared" si="112"/>
        <v>0</v>
      </c>
      <c r="BE143" s="105"/>
      <c r="BF143" s="105"/>
      <c r="BG143" s="105"/>
      <c r="BH143" s="105"/>
      <c r="BI143" s="105"/>
      <c r="BJ143" s="105"/>
    </row>
    <row r="144" spans="2:62" ht="20.100000000000001" hidden="1" customHeight="1" outlineLevel="1">
      <c r="B144" s="100"/>
      <c r="C144" s="908"/>
      <c r="D144" s="909"/>
      <c r="E144" s="909"/>
      <c r="F144" s="910"/>
      <c r="G144" s="890"/>
      <c r="H144" s="891"/>
      <c r="I144" s="152"/>
      <c r="J144" s="152"/>
      <c r="K144" s="152"/>
      <c r="L144" s="152"/>
      <c r="M144" s="152"/>
      <c r="N144" s="152"/>
      <c r="O144" s="152"/>
      <c r="P144" s="153"/>
      <c r="Q144" s="153"/>
      <c r="R144" s="156">
        <f t="shared" si="103"/>
        <v>0</v>
      </c>
      <c r="S144" s="156">
        <f t="shared" si="104"/>
        <v>0</v>
      </c>
      <c r="U144" s="157">
        <f t="shared" si="110"/>
        <v>0</v>
      </c>
      <c r="W144" s="152"/>
      <c r="X144" s="152"/>
      <c r="Y144" s="152"/>
      <c r="Z144" s="152"/>
      <c r="AA144" s="152"/>
      <c r="AB144" s="152"/>
      <c r="AC144" s="347"/>
      <c r="AD144" s="152"/>
      <c r="AE144" s="152"/>
      <c r="AF144" s="152"/>
      <c r="AG144" s="152"/>
      <c r="AH144" s="152"/>
      <c r="AI144" s="152"/>
      <c r="AJ144" s="347"/>
      <c r="AK144" s="152"/>
      <c r="AL144" s="152"/>
      <c r="AM144" s="295"/>
      <c r="AN144" s="228"/>
      <c r="AO144" s="228"/>
      <c r="AP144" s="228"/>
      <c r="AQ144" s="228"/>
      <c r="AR144" s="228"/>
      <c r="AS144" s="348"/>
      <c r="AT144" s="264">
        <f t="shared" si="93"/>
        <v>0</v>
      </c>
      <c r="AU144" s="259"/>
      <c r="AV144" s="265">
        <f t="shared" si="107"/>
        <v>0</v>
      </c>
      <c r="AX144" s="265">
        <f t="shared" si="111"/>
        <v>0</v>
      </c>
      <c r="AZ144" s="492">
        <f t="shared" si="108"/>
        <v>0</v>
      </c>
      <c r="BB144" s="492">
        <f t="shared" si="109"/>
        <v>0</v>
      </c>
      <c r="BD144" s="265">
        <f t="shared" si="112"/>
        <v>0</v>
      </c>
      <c r="BE144" s="105"/>
      <c r="BF144" s="105"/>
      <c r="BG144" s="105"/>
      <c r="BH144" s="105"/>
      <c r="BI144" s="105"/>
      <c r="BJ144" s="105"/>
    </row>
    <row r="145" spans="2:62" ht="20.100000000000001" hidden="1" customHeight="1" outlineLevel="1">
      <c r="B145" s="100"/>
      <c r="C145" s="908"/>
      <c r="D145" s="909"/>
      <c r="E145" s="909"/>
      <c r="F145" s="910"/>
      <c r="G145" s="890"/>
      <c r="H145" s="891"/>
      <c r="I145" s="152"/>
      <c r="J145" s="152"/>
      <c r="K145" s="152"/>
      <c r="L145" s="152"/>
      <c r="M145" s="152"/>
      <c r="N145" s="152"/>
      <c r="O145" s="152"/>
      <c r="P145" s="153"/>
      <c r="Q145" s="153"/>
      <c r="R145" s="156">
        <f t="shared" si="103"/>
        <v>0</v>
      </c>
      <c r="S145" s="156">
        <f t="shared" si="104"/>
        <v>0</v>
      </c>
      <c r="U145" s="157">
        <f t="shared" si="110"/>
        <v>0</v>
      </c>
      <c r="W145" s="152"/>
      <c r="X145" s="152"/>
      <c r="Y145" s="152"/>
      <c r="Z145" s="152"/>
      <c r="AA145" s="152"/>
      <c r="AB145" s="152"/>
      <c r="AC145" s="347"/>
      <c r="AD145" s="152"/>
      <c r="AE145" s="152"/>
      <c r="AF145" s="152"/>
      <c r="AG145" s="152"/>
      <c r="AH145" s="152"/>
      <c r="AI145" s="152"/>
      <c r="AJ145" s="347"/>
      <c r="AK145" s="152"/>
      <c r="AL145" s="152"/>
      <c r="AM145" s="295"/>
      <c r="AN145" s="228"/>
      <c r="AO145" s="228"/>
      <c r="AP145" s="228"/>
      <c r="AQ145" s="228"/>
      <c r="AR145" s="228"/>
      <c r="AS145" s="348"/>
      <c r="AT145" s="264">
        <f t="shared" si="93"/>
        <v>0</v>
      </c>
      <c r="AU145" s="259"/>
      <c r="AV145" s="265">
        <f t="shared" si="107"/>
        <v>0</v>
      </c>
      <c r="AX145" s="265">
        <f t="shared" si="111"/>
        <v>0</v>
      </c>
      <c r="AZ145" s="492">
        <f t="shared" si="108"/>
        <v>0</v>
      </c>
      <c r="BB145" s="492">
        <f t="shared" si="109"/>
        <v>0</v>
      </c>
      <c r="BD145" s="265">
        <f t="shared" si="112"/>
        <v>0</v>
      </c>
      <c r="BE145" s="105"/>
      <c r="BF145" s="105"/>
      <c r="BG145" s="105"/>
      <c r="BH145" s="105"/>
      <c r="BI145" s="105"/>
      <c r="BJ145" s="105"/>
    </row>
    <row r="146" spans="2:62" ht="20.100000000000001" hidden="1" customHeight="1" outlineLevel="1">
      <c r="B146" s="100"/>
      <c r="C146" s="908"/>
      <c r="D146" s="909"/>
      <c r="E146" s="909"/>
      <c r="F146" s="910"/>
      <c r="G146" s="890"/>
      <c r="H146" s="891"/>
      <c r="I146" s="152"/>
      <c r="J146" s="152"/>
      <c r="K146" s="152"/>
      <c r="L146" s="152"/>
      <c r="M146" s="152"/>
      <c r="N146" s="152"/>
      <c r="O146" s="152"/>
      <c r="P146" s="153"/>
      <c r="Q146" s="153"/>
      <c r="R146" s="156">
        <f t="shared" si="103"/>
        <v>0</v>
      </c>
      <c r="S146" s="156">
        <f t="shared" si="104"/>
        <v>0</v>
      </c>
      <c r="U146" s="157">
        <f t="shared" si="110"/>
        <v>0</v>
      </c>
      <c r="W146" s="152"/>
      <c r="X146" s="152"/>
      <c r="Y146" s="152"/>
      <c r="Z146" s="152"/>
      <c r="AA146" s="152"/>
      <c r="AB146" s="152"/>
      <c r="AC146" s="347"/>
      <c r="AD146" s="152"/>
      <c r="AE146" s="152"/>
      <c r="AF146" s="152"/>
      <c r="AG146" s="152"/>
      <c r="AH146" s="152"/>
      <c r="AI146" s="152"/>
      <c r="AJ146" s="347"/>
      <c r="AK146" s="152"/>
      <c r="AL146" s="152"/>
      <c r="AM146" s="295"/>
      <c r="AN146" s="228"/>
      <c r="AO146" s="228"/>
      <c r="AP146" s="228"/>
      <c r="AQ146" s="228"/>
      <c r="AR146" s="228"/>
      <c r="AS146" s="348"/>
      <c r="AT146" s="264">
        <f t="shared" si="93"/>
        <v>0</v>
      </c>
      <c r="AU146" s="259"/>
      <c r="AV146" s="265">
        <f t="shared" si="107"/>
        <v>0</v>
      </c>
      <c r="AX146" s="265">
        <f t="shared" si="111"/>
        <v>0</v>
      </c>
      <c r="AZ146" s="492">
        <f t="shared" si="108"/>
        <v>0</v>
      </c>
      <c r="BB146" s="492">
        <f t="shared" si="109"/>
        <v>0</v>
      </c>
      <c r="BD146" s="265">
        <f t="shared" si="112"/>
        <v>0</v>
      </c>
      <c r="BE146" s="105"/>
      <c r="BF146" s="105"/>
      <c r="BG146" s="105"/>
      <c r="BH146" s="105"/>
      <c r="BI146" s="105"/>
      <c r="BJ146" s="105"/>
    </row>
    <row r="147" spans="2:62" ht="9.9499999999999993" hidden="1" customHeight="1" outlineLevel="1">
      <c r="B147" s="101"/>
      <c r="C147" s="208"/>
      <c r="D147" s="208"/>
      <c r="E147" s="208"/>
      <c r="F147" s="208"/>
      <c r="G147" s="237"/>
      <c r="H147" s="207"/>
      <c r="I147" s="257"/>
      <c r="J147" s="257"/>
      <c r="K147" s="257"/>
      <c r="L147" s="257"/>
      <c r="M147" s="257"/>
      <c r="N147" s="257"/>
      <c r="O147" s="257"/>
      <c r="P147" s="256"/>
      <c r="Q147" s="102"/>
      <c r="R147" s="102"/>
      <c r="S147" s="102"/>
      <c r="U147" s="98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Z147" s="493"/>
      <c r="BE147" s="105"/>
      <c r="BF147" s="105"/>
      <c r="BG147" s="105"/>
      <c r="BH147" s="105"/>
      <c r="BI147" s="105"/>
      <c r="BJ147" s="105"/>
    </row>
    <row r="148" spans="2:62" ht="20.100000000000001" customHeight="1" collapsed="1">
      <c r="B148" s="151">
        <f>B131+1</f>
        <v>9</v>
      </c>
      <c r="C148" s="916"/>
      <c r="D148" s="917"/>
      <c r="E148" s="917"/>
      <c r="F148" s="918"/>
      <c r="G148" s="429"/>
      <c r="H148" s="206">
        <v>1</v>
      </c>
      <c r="I148" s="642">
        <f t="shared" ref="I148" si="113">$H148*SUM(I149:I163)</f>
        <v>0</v>
      </c>
      <c r="J148" s="643">
        <f t="shared" ref="J148:O148" si="114">$H148*SUM(J149:J163)</f>
        <v>0</v>
      </c>
      <c r="K148" s="644">
        <f t="shared" si="114"/>
        <v>0</v>
      </c>
      <c r="L148" s="645">
        <f t="shared" si="114"/>
        <v>0</v>
      </c>
      <c r="M148" s="645">
        <f t="shared" si="114"/>
        <v>0</v>
      </c>
      <c r="N148" s="644">
        <f t="shared" si="114"/>
        <v>0</v>
      </c>
      <c r="O148" s="642">
        <f t="shared" si="114"/>
        <v>0</v>
      </c>
      <c r="P148" s="209">
        <f t="shared" ref="P148:Q148" si="115">$H148*SUM(P149:P163)</f>
        <v>0</v>
      </c>
      <c r="Q148" s="210">
        <f t="shared" si="115"/>
        <v>0</v>
      </c>
      <c r="R148" s="136">
        <f t="shared" ref="R148:R163" si="116">P148*(1+Gewinn)*(1+SicherheitAngebot)</f>
        <v>0</v>
      </c>
      <c r="S148" s="137">
        <f t="shared" ref="S148:S163" si="117">Q148*(1+MGKZ)*(1+Gewinn)*(1+SicherheitAngebot)</f>
        <v>0</v>
      </c>
      <c r="U148" s="10">
        <f>I148*$I$7+J148*$J$7+K148*$K$7+L148*$L$7+M148*$M$7+N148*$N$7+O148*$O$7+R148+S148</f>
        <v>0</v>
      </c>
      <c r="W148" s="646">
        <f t="shared" ref="W148:AB148" si="118">$H148*SUM(W149:W163)</f>
        <v>0</v>
      </c>
      <c r="X148" s="647">
        <f t="shared" si="118"/>
        <v>0</v>
      </c>
      <c r="Y148" s="648">
        <f t="shared" si="118"/>
        <v>0</v>
      </c>
      <c r="Z148" s="649">
        <f t="shared" si="118"/>
        <v>0</v>
      </c>
      <c r="AA148" s="648">
        <f t="shared" si="118"/>
        <v>0</v>
      </c>
      <c r="AB148" s="646">
        <f t="shared" si="118"/>
        <v>0</v>
      </c>
      <c r="AC148" s="258"/>
      <c r="AD148" s="646">
        <f t="shared" ref="AD148:AM148" si="119">$H148*SUM(AD149:AD163)</f>
        <v>0</v>
      </c>
      <c r="AE148" s="647">
        <f t="shared" si="119"/>
        <v>0</v>
      </c>
      <c r="AF148" s="648">
        <f t="shared" si="119"/>
        <v>0</v>
      </c>
      <c r="AG148" s="649">
        <f t="shared" si="119"/>
        <v>0</v>
      </c>
      <c r="AH148" s="648">
        <f t="shared" si="119"/>
        <v>0</v>
      </c>
      <c r="AI148" s="646">
        <f t="shared" si="119"/>
        <v>0</v>
      </c>
      <c r="AJ148" s="258"/>
      <c r="AK148" s="653">
        <f t="shared" si="119"/>
        <v>0</v>
      </c>
      <c r="AL148" s="653">
        <f t="shared" si="119"/>
        <v>0</v>
      </c>
      <c r="AM148" s="653">
        <f t="shared" si="119"/>
        <v>0</v>
      </c>
      <c r="AN148" s="227">
        <f>$H148*SUM(AN149:AN163)*(1+Gewinn)*(1+SicherheitAngebot)</f>
        <v>0</v>
      </c>
      <c r="AO148" s="227">
        <f>$H148*SUM(AO149:AO163)*(1+Gewinn)*(1+SicherheitAngebot)</f>
        <v>0</v>
      </c>
      <c r="AP148" s="227">
        <f>$H148*SUM(AP149:AP163)*(1+Gewinn)*(1+SicherheitAngebot)</f>
        <v>0</v>
      </c>
      <c r="AQ148" s="227">
        <f>$H148*SUM(AQ149:AQ163)*(1+Gewinn)*(1+SicherheitAngebot)</f>
        <v>0</v>
      </c>
      <c r="AR148" s="227">
        <f>$H148*SUM(AR149:AR163)*(1+Gewinn)*(1+SicherheitAngebot)</f>
        <v>0</v>
      </c>
      <c r="AS148" s="262"/>
      <c r="AT148" s="263">
        <f t="shared" si="93"/>
        <v>0</v>
      </c>
      <c r="AU148" s="259"/>
      <c r="AV148" s="491">
        <f>AK148*$AK$7+AL148*$AL$7+AM148*$AM$7+SUM(AN148:AR148)+AT148/Zuschläge_IBN+AT148</f>
        <v>0</v>
      </c>
      <c r="AX148" s="685">
        <f>U148+AV148</f>
        <v>0</v>
      </c>
      <c r="AZ148" s="490">
        <f>IF(H148&gt;0,U148/(1+SicherheitAngebot)*(1+Sicherheit),0)</f>
        <v>0</v>
      </c>
      <c r="BB148" s="490">
        <f>IF(H148&gt;0,AV148/(1+SicherheitAngebot)*(1+Sicherheit),0)</f>
        <v>0</v>
      </c>
      <c r="BD148" s="490">
        <f>AZ148+BB148</f>
        <v>0</v>
      </c>
      <c r="BE148" s="105"/>
      <c r="BF148" s="105"/>
      <c r="BG148" s="105"/>
      <c r="BH148" s="105"/>
      <c r="BI148" s="105"/>
      <c r="BJ148" s="105"/>
    </row>
    <row r="149" spans="2:62" ht="20.100000000000001" hidden="1" customHeight="1" outlineLevel="1">
      <c r="B149" s="99"/>
      <c r="C149" s="908"/>
      <c r="D149" s="909"/>
      <c r="E149" s="909"/>
      <c r="F149" s="910"/>
      <c r="G149" s="890"/>
      <c r="H149" s="901"/>
      <c r="I149" s="152"/>
      <c r="J149" s="152"/>
      <c r="K149" s="152"/>
      <c r="L149" s="152"/>
      <c r="M149" s="152"/>
      <c r="N149" s="152"/>
      <c r="O149" s="152"/>
      <c r="P149" s="153"/>
      <c r="Q149" s="153"/>
      <c r="R149" s="156">
        <f t="shared" si="116"/>
        <v>0</v>
      </c>
      <c r="S149" s="156">
        <f t="shared" si="117"/>
        <v>0</v>
      </c>
      <c r="U149" s="157">
        <f>I149*$I$7+J149*$J$7+K149*$K$7+L149*$L$7+M149*$M$7+N149*$N$7+O149*$O$7+R149+S149</f>
        <v>0</v>
      </c>
      <c r="W149" s="152"/>
      <c r="X149" s="152"/>
      <c r="Y149" s="152"/>
      <c r="Z149" s="152"/>
      <c r="AA149" s="152"/>
      <c r="AB149" s="152"/>
      <c r="AC149" s="347"/>
      <c r="AD149" s="152"/>
      <c r="AE149" s="152"/>
      <c r="AF149" s="152"/>
      <c r="AG149" s="152"/>
      <c r="AH149" s="152"/>
      <c r="AI149" s="152"/>
      <c r="AJ149" s="347"/>
      <c r="AK149" s="152"/>
      <c r="AL149" s="152"/>
      <c r="AM149" s="295"/>
      <c r="AN149" s="228"/>
      <c r="AO149" s="228"/>
      <c r="AP149" s="228"/>
      <c r="AQ149" s="228"/>
      <c r="AR149" s="228"/>
      <c r="AS149" s="348"/>
      <c r="AT149" s="264">
        <f t="shared" si="93"/>
        <v>0</v>
      </c>
      <c r="AU149" s="259"/>
      <c r="AV149" s="265">
        <f t="shared" ref="AV149:AV163" si="120">AK149*$AK$7+AL149*$AL$7+AM149*$AM$7+SUM(AN149:AR149)*(1+Gewinn)*(1+SicherheitAngebot)+AT149/Zuschläge_IBN+AT149</f>
        <v>0</v>
      </c>
      <c r="AX149" s="265">
        <f>U149+AV149</f>
        <v>0</v>
      </c>
      <c r="AZ149" s="492">
        <f t="shared" ref="AZ149:AZ163" si="121">U149/(1+SicherheitAngebot)*(1+Sicherheit)</f>
        <v>0</v>
      </c>
      <c r="BB149" s="492">
        <f t="shared" ref="BB149:BB163" si="122">AV149/(1+SicherheitAngebot)*(1+Sicherheit)</f>
        <v>0</v>
      </c>
      <c r="BD149" s="265">
        <f>AZ149+BB149</f>
        <v>0</v>
      </c>
      <c r="BE149" s="105"/>
      <c r="BF149" s="105"/>
      <c r="BG149" s="105"/>
      <c r="BH149" s="105"/>
      <c r="BI149" s="105"/>
      <c r="BJ149" s="105"/>
    </row>
    <row r="150" spans="2:62" ht="20.100000000000001" hidden="1" customHeight="1" outlineLevel="1">
      <c r="B150" s="421"/>
      <c r="C150" s="908"/>
      <c r="D150" s="909"/>
      <c r="E150" s="909"/>
      <c r="F150" s="910"/>
      <c r="G150" s="890"/>
      <c r="H150" s="891"/>
      <c r="I150" s="152"/>
      <c r="J150" s="152"/>
      <c r="K150" s="152"/>
      <c r="L150" s="152"/>
      <c r="M150" s="152"/>
      <c r="N150" s="152"/>
      <c r="O150" s="152"/>
      <c r="P150" s="153"/>
      <c r="Q150" s="153"/>
      <c r="R150" s="156">
        <f t="shared" si="116"/>
        <v>0</v>
      </c>
      <c r="S150" s="156">
        <f t="shared" si="117"/>
        <v>0</v>
      </c>
      <c r="U150" s="157">
        <f t="shared" ref="U150:U163" si="123">I150*$I$7+J150*$J$7+K150*$K$7+L150*$L$7+M150*$M$7+N150*$N$7+O150*$O$7+R150+S150</f>
        <v>0</v>
      </c>
      <c r="W150" s="152"/>
      <c r="X150" s="152"/>
      <c r="Y150" s="152"/>
      <c r="Z150" s="152"/>
      <c r="AA150" s="152"/>
      <c r="AB150" s="152"/>
      <c r="AC150" s="347"/>
      <c r="AD150" s="152"/>
      <c r="AE150" s="152"/>
      <c r="AF150" s="152"/>
      <c r="AG150" s="152"/>
      <c r="AH150" s="152"/>
      <c r="AI150" s="152"/>
      <c r="AJ150" s="347"/>
      <c r="AK150" s="152"/>
      <c r="AL150" s="152"/>
      <c r="AM150" s="295"/>
      <c r="AN150" s="228"/>
      <c r="AO150" s="228"/>
      <c r="AP150" s="228"/>
      <c r="AQ150" s="228"/>
      <c r="AR150" s="228"/>
      <c r="AS150" s="348"/>
      <c r="AT150" s="264">
        <f t="shared" si="93"/>
        <v>0</v>
      </c>
      <c r="AU150" s="259"/>
      <c r="AV150" s="265">
        <f t="shared" si="120"/>
        <v>0</v>
      </c>
      <c r="AX150" s="265">
        <f t="shared" ref="AX150:AX163" si="124">U150+AV150</f>
        <v>0</v>
      </c>
      <c r="AZ150" s="492">
        <f t="shared" si="121"/>
        <v>0</v>
      </c>
      <c r="BB150" s="492">
        <f t="shared" si="122"/>
        <v>0</v>
      </c>
      <c r="BD150" s="265">
        <f t="shared" ref="BD150:BD163" si="125">AZ150+BB150</f>
        <v>0</v>
      </c>
      <c r="BE150" s="105"/>
      <c r="BF150" s="105"/>
      <c r="BG150" s="105"/>
      <c r="BH150" s="105"/>
      <c r="BI150" s="105"/>
      <c r="BJ150" s="105"/>
    </row>
    <row r="151" spans="2:62" ht="20.100000000000001" hidden="1" customHeight="1" outlineLevel="1">
      <c r="B151" s="421"/>
      <c r="C151" s="908"/>
      <c r="D151" s="909"/>
      <c r="E151" s="909"/>
      <c r="F151" s="910"/>
      <c r="G151" s="890"/>
      <c r="H151" s="891"/>
      <c r="I151" s="152"/>
      <c r="J151" s="152"/>
      <c r="K151" s="152"/>
      <c r="L151" s="152"/>
      <c r="M151" s="152"/>
      <c r="N151" s="152"/>
      <c r="O151" s="152"/>
      <c r="P151" s="153"/>
      <c r="Q151" s="153"/>
      <c r="R151" s="156">
        <f t="shared" si="116"/>
        <v>0</v>
      </c>
      <c r="S151" s="156">
        <f t="shared" si="117"/>
        <v>0</v>
      </c>
      <c r="U151" s="157">
        <f t="shared" si="123"/>
        <v>0</v>
      </c>
      <c r="W151" s="152"/>
      <c r="X151" s="152"/>
      <c r="Y151" s="152"/>
      <c r="Z151" s="152"/>
      <c r="AA151" s="152"/>
      <c r="AB151" s="152"/>
      <c r="AC151" s="347"/>
      <c r="AD151" s="152"/>
      <c r="AE151" s="152"/>
      <c r="AF151" s="152"/>
      <c r="AG151" s="152"/>
      <c r="AH151" s="152"/>
      <c r="AI151" s="152"/>
      <c r="AJ151" s="347"/>
      <c r="AK151" s="152"/>
      <c r="AL151" s="152"/>
      <c r="AM151" s="295"/>
      <c r="AN151" s="228"/>
      <c r="AO151" s="228"/>
      <c r="AP151" s="228"/>
      <c r="AQ151" s="228"/>
      <c r="AR151" s="228"/>
      <c r="AS151" s="348"/>
      <c r="AT151" s="264">
        <f t="shared" si="93"/>
        <v>0</v>
      </c>
      <c r="AU151" s="259"/>
      <c r="AV151" s="265">
        <f t="shared" si="120"/>
        <v>0</v>
      </c>
      <c r="AX151" s="265">
        <f t="shared" si="124"/>
        <v>0</v>
      </c>
      <c r="AZ151" s="492">
        <f t="shared" si="121"/>
        <v>0</v>
      </c>
      <c r="BB151" s="492">
        <f t="shared" si="122"/>
        <v>0</v>
      </c>
      <c r="BD151" s="265">
        <f t="shared" si="125"/>
        <v>0</v>
      </c>
      <c r="BE151" s="105"/>
      <c r="BF151" s="105"/>
      <c r="BG151" s="105"/>
      <c r="BH151" s="105"/>
      <c r="BI151" s="105"/>
      <c r="BJ151" s="105"/>
    </row>
    <row r="152" spans="2:62" ht="20.100000000000001" hidden="1" customHeight="1" outlineLevel="1">
      <c r="B152" s="421"/>
      <c r="C152" s="908"/>
      <c r="D152" s="909"/>
      <c r="E152" s="909"/>
      <c r="F152" s="910"/>
      <c r="G152" s="890"/>
      <c r="H152" s="891"/>
      <c r="I152" s="152"/>
      <c r="J152" s="152"/>
      <c r="K152" s="152"/>
      <c r="L152" s="152"/>
      <c r="M152" s="152"/>
      <c r="N152" s="152"/>
      <c r="O152" s="152"/>
      <c r="P152" s="153"/>
      <c r="Q152" s="153"/>
      <c r="R152" s="156">
        <f t="shared" si="116"/>
        <v>0</v>
      </c>
      <c r="S152" s="156">
        <f t="shared" si="117"/>
        <v>0</v>
      </c>
      <c r="U152" s="157">
        <f t="shared" si="123"/>
        <v>0</v>
      </c>
      <c r="W152" s="152"/>
      <c r="X152" s="152"/>
      <c r="Y152" s="152"/>
      <c r="Z152" s="152"/>
      <c r="AA152" s="152"/>
      <c r="AB152" s="152"/>
      <c r="AC152" s="347"/>
      <c r="AD152" s="152"/>
      <c r="AE152" s="152"/>
      <c r="AF152" s="152"/>
      <c r="AG152" s="152"/>
      <c r="AH152" s="152"/>
      <c r="AI152" s="152"/>
      <c r="AJ152" s="347"/>
      <c r="AK152" s="152"/>
      <c r="AL152" s="152"/>
      <c r="AM152" s="295"/>
      <c r="AN152" s="228"/>
      <c r="AO152" s="228"/>
      <c r="AP152" s="228"/>
      <c r="AQ152" s="228"/>
      <c r="AR152" s="228"/>
      <c r="AS152" s="348"/>
      <c r="AT152" s="264">
        <f t="shared" si="93"/>
        <v>0</v>
      </c>
      <c r="AU152" s="259"/>
      <c r="AV152" s="265">
        <f t="shared" si="120"/>
        <v>0</v>
      </c>
      <c r="AX152" s="265">
        <f t="shared" si="124"/>
        <v>0</v>
      </c>
      <c r="AZ152" s="492">
        <f t="shared" si="121"/>
        <v>0</v>
      </c>
      <c r="BB152" s="492">
        <f t="shared" si="122"/>
        <v>0</v>
      </c>
      <c r="BD152" s="265">
        <f t="shared" si="125"/>
        <v>0</v>
      </c>
      <c r="BE152" s="105"/>
      <c r="BF152" s="105"/>
      <c r="BG152" s="105"/>
      <c r="BH152" s="105"/>
      <c r="BI152" s="105"/>
      <c r="BJ152" s="105"/>
    </row>
    <row r="153" spans="2:62" ht="20.100000000000001" hidden="1" customHeight="1" outlineLevel="1">
      <c r="B153" s="421"/>
      <c r="C153" s="908"/>
      <c r="D153" s="909"/>
      <c r="E153" s="909"/>
      <c r="F153" s="910"/>
      <c r="G153" s="890"/>
      <c r="H153" s="891"/>
      <c r="I153" s="152"/>
      <c r="J153" s="152"/>
      <c r="K153" s="152"/>
      <c r="L153" s="152"/>
      <c r="M153" s="152"/>
      <c r="N153" s="152"/>
      <c r="O153" s="152"/>
      <c r="P153" s="153"/>
      <c r="Q153" s="153"/>
      <c r="R153" s="156">
        <f t="shared" si="116"/>
        <v>0</v>
      </c>
      <c r="S153" s="156">
        <f t="shared" si="117"/>
        <v>0</v>
      </c>
      <c r="U153" s="157">
        <f t="shared" si="123"/>
        <v>0</v>
      </c>
      <c r="W153" s="152"/>
      <c r="X153" s="152"/>
      <c r="Y153" s="152"/>
      <c r="Z153" s="152"/>
      <c r="AA153" s="152"/>
      <c r="AB153" s="152"/>
      <c r="AC153" s="347"/>
      <c r="AD153" s="152"/>
      <c r="AE153" s="152"/>
      <c r="AF153" s="152"/>
      <c r="AG153" s="152"/>
      <c r="AH153" s="152"/>
      <c r="AI153" s="152"/>
      <c r="AJ153" s="347"/>
      <c r="AK153" s="152"/>
      <c r="AL153" s="152"/>
      <c r="AM153" s="295"/>
      <c r="AN153" s="228"/>
      <c r="AO153" s="228"/>
      <c r="AP153" s="228"/>
      <c r="AQ153" s="228"/>
      <c r="AR153" s="228"/>
      <c r="AS153" s="348"/>
      <c r="AT153" s="264">
        <f t="shared" si="93"/>
        <v>0</v>
      </c>
      <c r="AU153" s="259"/>
      <c r="AV153" s="265">
        <f t="shared" si="120"/>
        <v>0</v>
      </c>
      <c r="AX153" s="265">
        <f t="shared" si="124"/>
        <v>0</v>
      </c>
      <c r="AZ153" s="492">
        <f t="shared" si="121"/>
        <v>0</v>
      </c>
      <c r="BB153" s="492">
        <f t="shared" si="122"/>
        <v>0</v>
      </c>
      <c r="BD153" s="265">
        <f t="shared" si="125"/>
        <v>0</v>
      </c>
      <c r="BE153" s="105"/>
      <c r="BF153" s="105"/>
      <c r="BG153" s="105"/>
      <c r="BH153" s="105"/>
      <c r="BI153" s="105"/>
      <c r="BJ153" s="105"/>
    </row>
    <row r="154" spans="2:62" ht="20.100000000000001" hidden="1" customHeight="1" outlineLevel="1">
      <c r="B154" s="421"/>
      <c r="C154" s="908"/>
      <c r="D154" s="909"/>
      <c r="E154" s="909"/>
      <c r="F154" s="910"/>
      <c r="G154" s="890"/>
      <c r="H154" s="891"/>
      <c r="I154" s="152"/>
      <c r="J154" s="152"/>
      <c r="K154" s="152"/>
      <c r="L154" s="152"/>
      <c r="M154" s="152"/>
      <c r="N154" s="152"/>
      <c r="O154" s="152"/>
      <c r="P154" s="153"/>
      <c r="Q154" s="153"/>
      <c r="R154" s="156">
        <f t="shared" si="116"/>
        <v>0</v>
      </c>
      <c r="S154" s="156">
        <f t="shared" si="117"/>
        <v>0</v>
      </c>
      <c r="U154" s="157">
        <f t="shared" si="123"/>
        <v>0</v>
      </c>
      <c r="W154" s="152"/>
      <c r="X154" s="152"/>
      <c r="Y154" s="152"/>
      <c r="Z154" s="152"/>
      <c r="AA154" s="152"/>
      <c r="AB154" s="152"/>
      <c r="AC154" s="347"/>
      <c r="AD154" s="152"/>
      <c r="AE154" s="152"/>
      <c r="AF154" s="152"/>
      <c r="AG154" s="152"/>
      <c r="AH154" s="152"/>
      <c r="AI154" s="152"/>
      <c r="AJ154" s="347"/>
      <c r="AK154" s="152"/>
      <c r="AL154" s="152"/>
      <c r="AM154" s="295"/>
      <c r="AN154" s="228"/>
      <c r="AO154" s="228"/>
      <c r="AP154" s="228"/>
      <c r="AQ154" s="228"/>
      <c r="AR154" s="228"/>
      <c r="AS154" s="348"/>
      <c r="AT154" s="264">
        <f t="shared" si="93"/>
        <v>0</v>
      </c>
      <c r="AU154" s="259"/>
      <c r="AV154" s="265">
        <f t="shared" si="120"/>
        <v>0</v>
      </c>
      <c r="AX154" s="265">
        <f t="shared" si="124"/>
        <v>0</v>
      </c>
      <c r="AZ154" s="492">
        <f t="shared" si="121"/>
        <v>0</v>
      </c>
      <c r="BB154" s="492">
        <f t="shared" si="122"/>
        <v>0</v>
      </c>
      <c r="BD154" s="265">
        <f t="shared" si="125"/>
        <v>0</v>
      </c>
      <c r="BE154" s="105"/>
      <c r="BF154" s="105"/>
      <c r="BG154" s="105"/>
      <c r="BH154" s="105"/>
      <c r="BI154" s="105"/>
      <c r="BJ154" s="105"/>
    </row>
    <row r="155" spans="2:62" ht="20.100000000000001" hidden="1" customHeight="1" outlineLevel="1">
      <c r="B155" s="100"/>
      <c r="C155" s="908"/>
      <c r="D155" s="909"/>
      <c r="E155" s="909"/>
      <c r="F155" s="910"/>
      <c r="G155" s="890"/>
      <c r="H155" s="891"/>
      <c r="I155" s="152"/>
      <c r="J155" s="152"/>
      <c r="K155" s="152"/>
      <c r="L155" s="152"/>
      <c r="M155" s="152"/>
      <c r="N155" s="152"/>
      <c r="O155" s="152"/>
      <c r="P155" s="153"/>
      <c r="Q155" s="153"/>
      <c r="R155" s="156">
        <f t="shared" si="116"/>
        <v>0</v>
      </c>
      <c r="S155" s="156">
        <f t="shared" si="117"/>
        <v>0</v>
      </c>
      <c r="U155" s="157">
        <f t="shared" si="123"/>
        <v>0</v>
      </c>
      <c r="W155" s="152"/>
      <c r="X155" s="152"/>
      <c r="Y155" s="152"/>
      <c r="Z155" s="152"/>
      <c r="AA155" s="152"/>
      <c r="AB155" s="152"/>
      <c r="AC155" s="347"/>
      <c r="AD155" s="152"/>
      <c r="AE155" s="152"/>
      <c r="AF155" s="152"/>
      <c r="AG155" s="152"/>
      <c r="AH155" s="152"/>
      <c r="AI155" s="152"/>
      <c r="AJ155" s="347"/>
      <c r="AK155" s="152"/>
      <c r="AL155" s="152"/>
      <c r="AM155" s="295"/>
      <c r="AN155" s="228"/>
      <c r="AO155" s="228"/>
      <c r="AP155" s="228"/>
      <c r="AQ155" s="228"/>
      <c r="AR155" s="228"/>
      <c r="AS155" s="348"/>
      <c r="AT155" s="264">
        <f t="shared" si="93"/>
        <v>0</v>
      </c>
      <c r="AU155" s="259"/>
      <c r="AV155" s="265">
        <f t="shared" si="120"/>
        <v>0</v>
      </c>
      <c r="AX155" s="265">
        <f t="shared" si="124"/>
        <v>0</v>
      </c>
      <c r="AZ155" s="492">
        <f t="shared" si="121"/>
        <v>0</v>
      </c>
      <c r="BB155" s="492">
        <f t="shared" si="122"/>
        <v>0</v>
      </c>
      <c r="BD155" s="265">
        <f t="shared" si="125"/>
        <v>0</v>
      </c>
      <c r="BE155" s="105"/>
      <c r="BF155" s="105"/>
      <c r="BG155" s="105"/>
      <c r="BH155" s="105"/>
      <c r="BI155" s="105"/>
      <c r="BJ155" s="105"/>
    </row>
    <row r="156" spans="2:62" ht="20.100000000000001" hidden="1" customHeight="1" outlineLevel="1">
      <c r="B156" s="100"/>
      <c r="C156" s="908"/>
      <c r="D156" s="909"/>
      <c r="E156" s="909"/>
      <c r="F156" s="910"/>
      <c r="G156" s="890"/>
      <c r="H156" s="891"/>
      <c r="I156" s="152"/>
      <c r="J156" s="152"/>
      <c r="K156" s="152"/>
      <c r="L156" s="152"/>
      <c r="M156" s="152"/>
      <c r="N156" s="152"/>
      <c r="O156" s="152"/>
      <c r="P156" s="153"/>
      <c r="Q156" s="153"/>
      <c r="R156" s="156">
        <f t="shared" si="116"/>
        <v>0</v>
      </c>
      <c r="S156" s="156">
        <f t="shared" si="117"/>
        <v>0</v>
      </c>
      <c r="U156" s="157">
        <f t="shared" si="123"/>
        <v>0</v>
      </c>
      <c r="W156" s="152"/>
      <c r="X156" s="152"/>
      <c r="Y156" s="152"/>
      <c r="Z156" s="152"/>
      <c r="AA156" s="152"/>
      <c r="AB156" s="152"/>
      <c r="AC156" s="347"/>
      <c r="AD156" s="152"/>
      <c r="AE156" s="152"/>
      <c r="AF156" s="152"/>
      <c r="AG156" s="152"/>
      <c r="AH156" s="152"/>
      <c r="AI156" s="152"/>
      <c r="AJ156" s="347"/>
      <c r="AK156" s="152"/>
      <c r="AL156" s="152"/>
      <c r="AM156" s="295"/>
      <c r="AN156" s="228"/>
      <c r="AO156" s="228"/>
      <c r="AP156" s="228"/>
      <c r="AQ156" s="228"/>
      <c r="AR156" s="228"/>
      <c r="AS156" s="348"/>
      <c r="AT156" s="264">
        <f t="shared" si="93"/>
        <v>0</v>
      </c>
      <c r="AU156" s="259"/>
      <c r="AV156" s="265">
        <f t="shared" si="120"/>
        <v>0</v>
      </c>
      <c r="AX156" s="265">
        <f t="shared" si="124"/>
        <v>0</v>
      </c>
      <c r="AZ156" s="492">
        <f t="shared" si="121"/>
        <v>0</v>
      </c>
      <c r="BB156" s="492">
        <f t="shared" si="122"/>
        <v>0</v>
      </c>
      <c r="BD156" s="265">
        <f t="shared" si="125"/>
        <v>0</v>
      </c>
      <c r="BE156" s="105"/>
      <c r="BF156" s="105"/>
      <c r="BG156" s="105"/>
      <c r="BH156" s="105"/>
      <c r="BI156" s="105"/>
      <c r="BJ156" s="105"/>
    </row>
    <row r="157" spans="2:62" ht="20.100000000000001" hidden="1" customHeight="1" outlineLevel="1">
      <c r="B157" s="100"/>
      <c r="C157" s="908"/>
      <c r="D157" s="909"/>
      <c r="E157" s="909"/>
      <c r="F157" s="910"/>
      <c r="G157" s="890"/>
      <c r="H157" s="891"/>
      <c r="I157" s="152"/>
      <c r="J157" s="152"/>
      <c r="K157" s="152"/>
      <c r="L157" s="152"/>
      <c r="M157" s="152"/>
      <c r="N157" s="152"/>
      <c r="O157" s="152"/>
      <c r="P157" s="153"/>
      <c r="Q157" s="153"/>
      <c r="R157" s="156">
        <f t="shared" si="116"/>
        <v>0</v>
      </c>
      <c r="S157" s="156">
        <f t="shared" si="117"/>
        <v>0</v>
      </c>
      <c r="U157" s="157">
        <f t="shared" si="123"/>
        <v>0</v>
      </c>
      <c r="W157" s="152"/>
      <c r="X157" s="152"/>
      <c r="Y157" s="152"/>
      <c r="Z157" s="152"/>
      <c r="AA157" s="152"/>
      <c r="AB157" s="152"/>
      <c r="AC157" s="347"/>
      <c r="AD157" s="152"/>
      <c r="AE157" s="152"/>
      <c r="AF157" s="152"/>
      <c r="AG157" s="152"/>
      <c r="AH157" s="152"/>
      <c r="AI157" s="152"/>
      <c r="AJ157" s="347"/>
      <c r="AK157" s="152"/>
      <c r="AL157" s="152"/>
      <c r="AM157" s="295"/>
      <c r="AN157" s="228"/>
      <c r="AO157" s="228"/>
      <c r="AP157" s="228"/>
      <c r="AQ157" s="228"/>
      <c r="AR157" s="228"/>
      <c r="AS157" s="348"/>
      <c r="AT157" s="264">
        <f t="shared" si="93"/>
        <v>0</v>
      </c>
      <c r="AU157" s="259"/>
      <c r="AV157" s="265">
        <f t="shared" si="120"/>
        <v>0</v>
      </c>
      <c r="AX157" s="265">
        <f t="shared" si="124"/>
        <v>0</v>
      </c>
      <c r="AZ157" s="492">
        <f t="shared" si="121"/>
        <v>0</v>
      </c>
      <c r="BB157" s="492">
        <f t="shared" si="122"/>
        <v>0</v>
      </c>
      <c r="BD157" s="265">
        <f t="shared" si="125"/>
        <v>0</v>
      </c>
      <c r="BE157" s="105"/>
      <c r="BF157" s="105"/>
      <c r="BG157" s="105"/>
      <c r="BH157" s="105"/>
      <c r="BI157" s="105"/>
      <c r="BJ157" s="105"/>
    </row>
    <row r="158" spans="2:62" ht="20.100000000000001" hidden="1" customHeight="1" outlineLevel="1">
      <c r="B158" s="100"/>
      <c r="C158" s="908"/>
      <c r="D158" s="909"/>
      <c r="E158" s="909"/>
      <c r="F158" s="910"/>
      <c r="G158" s="890"/>
      <c r="H158" s="891"/>
      <c r="I158" s="152"/>
      <c r="J158" s="152"/>
      <c r="K158" s="152"/>
      <c r="L158" s="152"/>
      <c r="M158" s="152"/>
      <c r="N158" s="152"/>
      <c r="O158" s="152"/>
      <c r="P158" s="153"/>
      <c r="Q158" s="153"/>
      <c r="R158" s="156">
        <f t="shared" si="116"/>
        <v>0</v>
      </c>
      <c r="S158" s="156">
        <f t="shared" si="117"/>
        <v>0</v>
      </c>
      <c r="U158" s="157">
        <f t="shared" si="123"/>
        <v>0</v>
      </c>
      <c r="W158" s="152"/>
      <c r="X158" s="152"/>
      <c r="Y158" s="152"/>
      <c r="Z158" s="152"/>
      <c r="AA158" s="152"/>
      <c r="AB158" s="152"/>
      <c r="AC158" s="347"/>
      <c r="AD158" s="152"/>
      <c r="AE158" s="152"/>
      <c r="AF158" s="152"/>
      <c r="AG158" s="152"/>
      <c r="AH158" s="152"/>
      <c r="AI158" s="152"/>
      <c r="AJ158" s="347"/>
      <c r="AK158" s="152"/>
      <c r="AL158" s="152"/>
      <c r="AM158" s="295"/>
      <c r="AN158" s="228"/>
      <c r="AO158" s="228"/>
      <c r="AP158" s="228"/>
      <c r="AQ158" s="228"/>
      <c r="AR158" s="228"/>
      <c r="AS158" s="348"/>
      <c r="AT158" s="264">
        <f t="shared" si="93"/>
        <v>0</v>
      </c>
      <c r="AU158" s="259"/>
      <c r="AV158" s="265">
        <f t="shared" si="120"/>
        <v>0</v>
      </c>
      <c r="AX158" s="265">
        <f t="shared" si="124"/>
        <v>0</v>
      </c>
      <c r="AZ158" s="492">
        <f t="shared" si="121"/>
        <v>0</v>
      </c>
      <c r="BB158" s="492">
        <f t="shared" si="122"/>
        <v>0</v>
      </c>
      <c r="BD158" s="265">
        <f t="shared" si="125"/>
        <v>0</v>
      </c>
      <c r="BE158" s="105"/>
      <c r="BF158" s="105"/>
      <c r="BG158" s="105"/>
      <c r="BH158" s="105"/>
      <c r="BI158" s="105"/>
      <c r="BJ158" s="105"/>
    </row>
    <row r="159" spans="2:62" ht="20.100000000000001" hidden="1" customHeight="1" outlineLevel="1">
      <c r="B159" s="100"/>
      <c r="C159" s="908"/>
      <c r="D159" s="909"/>
      <c r="E159" s="909"/>
      <c r="F159" s="910"/>
      <c r="G159" s="890"/>
      <c r="H159" s="891"/>
      <c r="I159" s="152"/>
      <c r="J159" s="152"/>
      <c r="K159" s="152"/>
      <c r="L159" s="152"/>
      <c r="M159" s="152"/>
      <c r="N159" s="152"/>
      <c r="O159" s="152"/>
      <c r="P159" s="153"/>
      <c r="Q159" s="153"/>
      <c r="R159" s="156">
        <f t="shared" si="116"/>
        <v>0</v>
      </c>
      <c r="S159" s="156">
        <f t="shared" si="117"/>
        <v>0</v>
      </c>
      <c r="U159" s="157">
        <f t="shared" si="123"/>
        <v>0</v>
      </c>
      <c r="W159" s="152"/>
      <c r="X159" s="152"/>
      <c r="Y159" s="152"/>
      <c r="Z159" s="152"/>
      <c r="AA159" s="152"/>
      <c r="AB159" s="152"/>
      <c r="AC159" s="347"/>
      <c r="AD159" s="152"/>
      <c r="AE159" s="152"/>
      <c r="AF159" s="152"/>
      <c r="AG159" s="152"/>
      <c r="AH159" s="152"/>
      <c r="AI159" s="152"/>
      <c r="AJ159" s="347"/>
      <c r="AK159" s="152"/>
      <c r="AL159" s="152"/>
      <c r="AM159" s="295"/>
      <c r="AN159" s="228"/>
      <c r="AO159" s="228"/>
      <c r="AP159" s="228"/>
      <c r="AQ159" s="228"/>
      <c r="AR159" s="228"/>
      <c r="AS159" s="348"/>
      <c r="AT159" s="264">
        <f t="shared" si="93"/>
        <v>0</v>
      </c>
      <c r="AU159" s="259"/>
      <c r="AV159" s="265">
        <f t="shared" si="120"/>
        <v>0</v>
      </c>
      <c r="AX159" s="265">
        <f t="shared" si="124"/>
        <v>0</v>
      </c>
      <c r="AZ159" s="492">
        <f t="shared" si="121"/>
        <v>0</v>
      </c>
      <c r="BB159" s="492">
        <f t="shared" si="122"/>
        <v>0</v>
      </c>
      <c r="BD159" s="265">
        <f t="shared" si="125"/>
        <v>0</v>
      </c>
      <c r="BE159" s="105"/>
      <c r="BF159" s="105"/>
      <c r="BG159" s="105"/>
      <c r="BH159" s="105"/>
      <c r="BI159" s="105"/>
      <c r="BJ159" s="105"/>
    </row>
    <row r="160" spans="2:62" ht="20.100000000000001" hidden="1" customHeight="1" outlineLevel="1">
      <c r="B160" s="100"/>
      <c r="C160" s="908"/>
      <c r="D160" s="909"/>
      <c r="E160" s="909"/>
      <c r="F160" s="910"/>
      <c r="G160" s="890"/>
      <c r="H160" s="891"/>
      <c r="I160" s="152"/>
      <c r="J160" s="152"/>
      <c r="K160" s="152"/>
      <c r="L160" s="152"/>
      <c r="M160" s="152"/>
      <c r="N160" s="152"/>
      <c r="O160" s="152"/>
      <c r="P160" s="153"/>
      <c r="Q160" s="153"/>
      <c r="R160" s="156">
        <f t="shared" si="116"/>
        <v>0</v>
      </c>
      <c r="S160" s="156">
        <f t="shared" si="117"/>
        <v>0</v>
      </c>
      <c r="U160" s="157">
        <f t="shared" si="123"/>
        <v>0</v>
      </c>
      <c r="W160" s="152"/>
      <c r="X160" s="152"/>
      <c r="Y160" s="152"/>
      <c r="Z160" s="152"/>
      <c r="AA160" s="152"/>
      <c r="AB160" s="152"/>
      <c r="AC160" s="347"/>
      <c r="AD160" s="152"/>
      <c r="AE160" s="152"/>
      <c r="AF160" s="152"/>
      <c r="AG160" s="152"/>
      <c r="AH160" s="152"/>
      <c r="AI160" s="152"/>
      <c r="AJ160" s="347"/>
      <c r="AK160" s="152"/>
      <c r="AL160" s="152"/>
      <c r="AM160" s="295"/>
      <c r="AN160" s="228"/>
      <c r="AO160" s="228"/>
      <c r="AP160" s="228"/>
      <c r="AQ160" s="228"/>
      <c r="AR160" s="228"/>
      <c r="AS160" s="348"/>
      <c r="AT160" s="264">
        <f t="shared" si="93"/>
        <v>0</v>
      </c>
      <c r="AU160" s="259"/>
      <c r="AV160" s="265">
        <f t="shared" si="120"/>
        <v>0</v>
      </c>
      <c r="AX160" s="265">
        <f t="shared" si="124"/>
        <v>0</v>
      </c>
      <c r="AZ160" s="492">
        <f t="shared" si="121"/>
        <v>0</v>
      </c>
      <c r="BB160" s="492">
        <f t="shared" si="122"/>
        <v>0</v>
      </c>
      <c r="BD160" s="265">
        <f t="shared" si="125"/>
        <v>0</v>
      </c>
      <c r="BE160" s="105"/>
      <c r="BF160" s="105"/>
      <c r="BG160" s="105"/>
      <c r="BH160" s="105"/>
      <c r="BI160" s="105"/>
      <c r="BJ160" s="105"/>
    </row>
    <row r="161" spans="1:62" ht="20.100000000000001" hidden="1" customHeight="1" outlineLevel="1">
      <c r="B161" s="100"/>
      <c r="C161" s="908"/>
      <c r="D161" s="909"/>
      <c r="E161" s="909"/>
      <c r="F161" s="910"/>
      <c r="G161" s="890"/>
      <c r="H161" s="891"/>
      <c r="I161" s="152"/>
      <c r="J161" s="152"/>
      <c r="K161" s="152"/>
      <c r="L161" s="152"/>
      <c r="M161" s="152"/>
      <c r="N161" s="152"/>
      <c r="O161" s="152"/>
      <c r="P161" s="153"/>
      <c r="Q161" s="153"/>
      <c r="R161" s="156">
        <f t="shared" si="116"/>
        <v>0</v>
      </c>
      <c r="S161" s="156">
        <f t="shared" si="117"/>
        <v>0</v>
      </c>
      <c r="U161" s="157">
        <f t="shared" si="123"/>
        <v>0</v>
      </c>
      <c r="W161" s="152"/>
      <c r="X161" s="152"/>
      <c r="Y161" s="152"/>
      <c r="Z161" s="152"/>
      <c r="AA161" s="152"/>
      <c r="AB161" s="152"/>
      <c r="AC161" s="347"/>
      <c r="AD161" s="152"/>
      <c r="AE161" s="152"/>
      <c r="AF161" s="152"/>
      <c r="AG161" s="152"/>
      <c r="AH161" s="152"/>
      <c r="AI161" s="152"/>
      <c r="AJ161" s="347"/>
      <c r="AK161" s="152"/>
      <c r="AL161" s="152"/>
      <c r="AM161" s="295"/>
      <c r="AN161" s="228"/>
      <c r="AO161" s="228"/>
      <c r="AP161" s="228"/>
      <c r="AQ161" s="228"/>
      <c r="AR161" s="228"/>
      <c r="AS161" s="348"/>
      <c r="AT161" s="264">
        <f t="shared" si="93"/>
        <v>0</v>
      </c>
      <c r="AU161" s="259"/>
      <c r="AV161" s="265">
        <f t="shared" si="120"/>
        <v>0</v>
      </c>
      <c r="AX161" s="265">
        <f t="shared" si="124"/>
        <v>0</v>
      </c>
      <c r="AZ161" s="492">
        <f t="shared" si="121"/>
        <v>0</v>
      </c>
      <c r="BB161" s="492">
        <f t="shared" si="122"/>
        <v>0</v>
      </c>
      <c r="BD161" s="265">
        <f t="shared" si="125"/>
        <v>0</v>
      </c>
      <c r="BE161" s="105"/>
      <c r="BF161" s="105"/>
      <c r="BG161" s="105"/>
      <c r="BH161" s="105"/>
      <c r="BI161" s="105"/>
      <c r="BJ161" s="105"/>
    </row>
    <row r="162" spans="1:62" ht="20.100000000000001" hidden="1" customHeight="1" outlineLevel="1">
      <c r="B162" s="100"/>
      <c r="C162" s="908"/>
      <c r="D162" s="909"/>
      <c r="E162" s="909"/>
      <c r="F162" s="910"/>
      <c r="G162" s="890"/>
      <c r="H162" s="891"/>
      <c r="I162" s="152"/>
      <c r="J162" s="152"/>
      <c r="K162" s="152"/>
      <c r="L162" s="152"/>
      <c r="M162" s="152"/>
      <c r="N162" s="152"/>
      <c r="O162" s="152"/>
      <c r="P162" s="153"/>
      <c r="Q162" s="153"/>
      <c r="R162" s="156">
        <f t="shared" si="116"/>
        <v>0</v>
      </c>
      <c r="S162" s="156">
        <f t="shared" si="117"/>
        <v>0</v>
      </c>
      <c r="U162" s="157">
        <f t="shared" si="123"/>
        <v>0</v>
      </c>
      <c r="W162" s="152"/>
      <c r="X162" s="152"/>
      <c r="Y162" s="152"/>
      <c r="Z162" s="152"/>
      <c r="AA162" s="152"/>
      <c r="AB162" s="152"/>
      <c r="AC162" s="347"/>
      <c r="AD162" s="152"/>
      <c r="AE162" s="152"/>
      <c r="AF162" s="152"/>
      <c r="AG162" s="152"/>
      <c r="AH162" s="152"/>
      <c r="AI162" s="152"/>
      <c r="AJ162" s="347"/>
      <c r="AK162" s="152"/>
      <c r="AL162" s="152"/>
      <c r="AM162" s="295"/>
      <c r="AN162" s="228"/>
      <c r="AO162" s="228"/>
      <c r="AP162" s="228"/>
      <c r="AQ162" s="228"/>
      <c r="AR162" s="228"/>
      <c r="AS162" s="348"/>
      <c r="AT162" s="264">
        <f t="shared" si="93"/>
        <v>0</v>
      </c>
      <c r="AU162" s="259"/>
      <c r="AV162" s="265">
        <f t="shared" si="120"/>
        <v>0</v>
      </c>
      <c r="AX162" s="265">
        <f t="shared" si="124"/>
        <v>0</v>
      </c>
      <c r="AZ162" s="492">
        <f t="shared" si="121"/>
        <v>0</v>
      </c>
      <c r="BB162" s="492">
        <f t="shared" si="122"/>
        <v>0</v>
      </c>
      <c r="BD162" s="265">
        <f t="shared" si="125"/>
        <v>0</v>
      </c>
      <c r="BE162" s="105"/>
      <c r="BF162" s="105"/>
      <c r="BG162" s="105"/>
      <c r="BH162" s="105"/>
      <c r="BI162" s="105"/>
      <c r="BJ162" s="105"/>
    </row>
    <row r="163" spans="1:62" ht="20.100000000000001" hidden="1" customHeight="1" outlineLevel="1">
      <c r="B163" s="100"/>
      <c r="C163" s="908"/>
      <c r="D163" s="909"/>
      <c r="E163" s="909"/>
      <c r="F163" s="910"/>
      <c r="G163" s="890"/>
      <c r="H163" s="891"/>
      <c r="I163" s="152"/>
      <c r="J163" s="152"/>
      <c r="K163" s="152"/>
      <c r="L163" s="152"/>
      <c r="M163" s="152"/>
      <c r="N163" s="152"/>
      <c r="O163" s="152"/>
      <c r="P163" s="153"/>
      <c r="Q163" s="153"/>
      <c r="R163" s="156">
        <f t="shared" si="116"/>
        <v>0</v>
      </c>
      <c r="S163" s="156">
        <f t="shared" si="117"/>
        <v>0</v>
      </c>
      <c r="U163" s="157">
        <f t="shared" si="123"/>
        <v>0</v>
      </c>
      <c r="W163" s="152"/>
      <c r="X163" s="152"/>
      <c r="Y163" s="152"/>
      <c r="Z163" s="152"/>
      <c r="AA163" s="152"/>
      <c r="AB163" s="152"/>
      <c r="AC163" s="347"/>
      <c r="AD163" s="152"/>
      <c r="AE163" s="152"/>
      <c r="AF163" s="152"/>
      <c r="AG163" s="152"/>
      <c r="AH163" s="152"/>
      <c r="AI163" s="152"/>
      <c r="AJ163" s="347"/>
      <c r="AK163" s="152"/>
      <c r="AL163" s="152"/>
      <c r="AM163" s="295"/>
      <c r="AN163" s="228"/>
      <c r="AO163" s="228"/>
      <c r="AP163" s="228"/>
      <c r="AQ163" s="228"/>
      <c r="AR163" s="228"/>
      <c r="AS163" s="348"/>
      <c r="AT163" s="264">
        <f t="shared" si="93"/>
        <v>0</v>
      </c>
      <c r="AU163" s="259"/>
      <c r="AV163" s="265">
        <f t="shared" si="120"/>
        <v>0</v>
      </c>
      <c r="AX163" s="265">
        <f t="shared" si="124"/>
        <v>0</v>
      </c>
      <c r="AZ163" s="492">
        <f t="shared" si="121"/>
        <v>0</v>
      </c>
      <c r="BB163" s="492">
        <f t="shared" si="122"/>
        <v>0</v>
      </c>
      <c r="BD163" s="265">
        <f t="shared" si="125"/>
        <v>0</v>
      </c>
      <c r="BE163" s="105"/>
      <c r="BF163" s="105"/>
      <c r="BG163" s="105"/>
      <c r="BH163" s="105"/>
      <c r="BI163" s="105"/>
      <c r="BJ163" s="105"/>
    </row>
    <row r="164" spans="1:62" ht="9.9499999999999993" hidden="1" customHeight="1" outlineLevel="1">
      <c r="B164" s="101"/>
      <c r="C164" s="208"/>
      <c r="D164" s="208"/>
      <c r="E164" s="208"/>
      <c r="F164" s="208"/>
      <c r="G164" s="237"/>
      <c r="H164" s="207"/>
      <c r="I164" s="257"/>
      <c r="J164" s="257"/>
      <c r="K164" s="257"/>
      <c r="L164" s="257"/>
      <c r="M164" s="257"/>
      <c r="N164" s="257"/>
      <c r="O164" s="257"/>
      <c r="P164" s="256"/>
      <c r="Q164" s="102"/>
      <c r="R164" s="102"/>
      <c r="S164" s="102"/>
      <c r="U164" s="98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Z164" s="493"/>
      <c r="BE164" s="105"/>
      <c r="BF164" s="105"/>
      <c r="BG164" s="105"/>
      <c r="BH164" s="105"/>
      <c r="BI164" s="105"/>
      <c r="BJ164" s="105"/>
    </row>
    <row r="165" spans="1:62" ht="20.100000000000001" customHeight="1" collapsed="1">
      <c r="B165" s="151">
        <f>B148+1</f>
        <v>10</v>
      </c>
      <c r="C165" s="916"/>
      <c r="D165" s="917"/>
      <c r="E165" s="917"/>
      <c r="F165" s="918"/>
      <c r="G165" s="429"/>
      <c r="H165" s="206">
        <v>1</v>
      </c>
      <c r="I165" s="642">
        <f t="shared" ref="I165" si="126">$H165*SUM(I166:I180)</f>
        <v>0</v>
      </c>
      <c r="J165" s="643">
        <f t="shared" ref="J165:O165" si="127">$H165*SUM(J166:J180)</f>
        <v>0</v>
      </c>
      <c r="K165" s="644">
        <f t="shared" si="127"/>
        <v>0</v>
      </c>
      <c r="L165" s="645">
        <f t="shared" si="127"/>
        <v>0</v>
      </c>
      <c r="M165" s="645">
        <f t="shared" si="127"/>
        <v>0</v>
      </c>
      <c r="N165" s="644">
        <f t="shared" si="127"/>
        <v>0</v>
      </c>
      <c r="O165" s="642">
        <f t="shared" si="127"/>
        <v>0</v>
      </c>
      <c r="P165" s="209">
        <f t="shared" ref="P165:Q165" si="128">$H165*SUM(P166:P180)</f>
        <v>0</v>
      </c>
      <c r="Q165" s="210">
        <f t="shared" si="128"/>
        <v>0</v>
      </c>
      <c r="R165" s="136">
        <f t="shared" ref="R165:R180" si="129">P165*(1+Gewinn)*(1+SicherheitAngebot)</f>
        <v>0</v>
      </c>
      <c r="S165" s="137">
        <f t="shared" ref="S165:S180" si="130">Q165*(1+MGKZ)*(1+Gewinn)*(1+SicherheitAngebot)</f>
        <v>0</v>
      </c>
      <c r="U165" s="10">
        <f>I165*$I$7+J165*$J$7+K165*$K$7+L165*$L$7+M165*$M$7+N165*$N$7+O165*$O$7+R165+S165</f>
        <v>0</v>
      </c>
      <c r="W165" s="646">
        <f t="shared" ref="W165:AB165" si="131">$H165*SUM(W166:W180)</f>
        <v>0</v>
      </c>
      <c r="X165" s="647">
        <f t="shared" si="131"/>
        <v>0</v>
      </c>
      <c r="Y165" s="648">
        <f t="shared" si="131"/>
        <v>0</v>
      </c>
      <c r="Z165" s="649">
        <f t="shared" si="131"/>
        <v>0</v>
      </c>
      <c r="AA165" s="648">
        <f t="shared" si="131"/>
        <v>0</v>
      </c>
      <c r="AB165" s="646">
        <f t="shared" si="131"/>
        <v>0</v>
      </c>
      <c r="AC165" s="258"/>
      <c r="AD165" s="646">
        <f t="shared" ref="AD165:AM165" si="132">$H165*SUM(AD166:AD180)</f>
        <v>0</v>
      </c>
      <c r="AE165" s="647">
        <f t="shared" si="132"/>
        <v>0</v>
      </c>
      <c r="AF165" s="648">
        <f t="shared" si="132"/>
        <v>0</v>
      </c>
      <c r="AG165" s="649">
        <f t="shared" si="132"/>
        <v>0</v>
      </c>
      <c r="AH165" s="648">
        <f t="shared" si="132"/>
        <v>0</v>
      </c>
      <c r="AI165" s="646">
        <f t="shared" si="132"/>
        <v>0</v>
      </c>
      <c r="AJ165" s="258"/>
      <c r="AK165" s="653">
        <f t="shared" si="132"/>
        <v>0</v>
      </c>
      <c r="AL165" s="653">
        <f t="shared" si="132"/>
        <v>0</v>
      </c>
      <c r="AM165" s="653">
        <f t="shared" si="132"/>
        <v>0</v>
      </c>
      <c r="AN165" s="227">
        <f>$H165*SUM(AN166:AN180)*(1+Gewinn)*(1+SicherheitAngebot)</f>
        <v>0</v>
      </c>
      <c r="AO165" s="227">
        <f>$H165*SUM(AO166:AO180)*(1+Gewinn)*(1+SicherheitAngebot)</f>
        <v>0</v>
      </c>
      <c r="AP165" s="227">
        <f>$H165*SUM(AP166:AP180)*(1+Gewinn)*(1+SicherheitAngebot)</f>
        <v>0</v>
      </c>
      <c r="AQ165" s="227">
        <f>$H165*SUM(AQ166:AQ180)*(1+Gewinn)*(1+SicherheitAngebot)</f>
        <v>0</v>
      </c>
      <c r="AR165" s="227">
        <f>$H165*SUM(AR166:AR180)*(1+Gewinn)*(1+SicherheitAngebot)</f>
        <v>0</v>
      </c>
      <c r="AS165" s="262"/>
      <c r="AT165" s="263">
        <f t="shared" si="93"/>
        <v>0</v>
      </c>
      <c r="AU165" s="259"/>
      <c r="AV165" s="491">
        <f>AK165*$AK$7+AL165*$AL$7+AM165*$AM$7+SUM(AN165:AR165)+AT165/Zuschläge_IBN+AT165</f>
        <v>0</v>
      </c>
      <c r="AX165" s="685">
        <f>U165+AV165</f>
        <v>0</v>
      </c>
      <c r="AZ165" s="490">
        <f>IF(H165&gt;0,U165/(1+SicherheitAngebot)*(1+Sicherheit),0)</f>
        <v>0</v>
      </c>
      <c r="BB165" s="490">
        <f>IF(H165&gt;0,AV165/(1+SicherheitAngebot)*(1+Sicherheit),0)</f>
        <v>0</v>
      </c>
      <c r="BD165" s="490">
        <f>AZ165+BB165</f>
        <v>0</v>
      </c>
      <c r="BE165" s="105"/>
      <c r="BF165" s="105"/>
      <c r="BG165" s="105"/>
      <c r="BH165" s="105"/>
      <c r="BI165" s="105"/>
      <c r="BJ165" s="105"/>
    </row>
    <row r="166" spans="1:62" ht="20.100000000000001" hidden="1" customHeight="1" outlineLevel="1">
      <c r="A166" s="5"/>
      <c r="B166" s="99"/>
      <c r="C166" s="908"/>
      <c r="D166" s="909"/>
      <c r="E166" s="909"/>
      <c r="F166" s="910"/>
      <c r="G166" s="890"/>
      <c r="H166" s="901"/>
      <c r="I166" s="152"/>
      <c r="J166" s="152"/>
      <c r="K166" s="152"/>
      <c r="L166" s="152"/>
      <c r="M166" s="152"/>
      <c r="N166" s="152"/>
      <c r="O166" s="152"/>
      <c r="P166" s="153"/>
      <c r="Q166" s="153"/>
      <c r="R166" s="156">
        <f t="shared" si="129"/>
        <v>0</v>
      </c>
      <c r="S166" s="156">
        <f t="shared" si="130"/>
        <v>0</v>
      </c>
      <c r="U166" s="157">
        <f>I166*$I$7+J166*$J$7+K166*$K$7+L166*$L$7+M166*$M$7+N166*$N$7+O166*$O$7+R166+S166</f>
        <v>0</v>
      </c>
      <c r="W166" s="152"/>
      <c r="X166" s="152"/>
      <c r="Y166" s="152"/>
      <c r="Z166" s="152"/>
      <c r="AA166" s="152"/>
      <c r="AB166" s="152"/>
      <c r="AC166" s="347"/>
      <c r="AD166" s="152"/>
      <c r="AE166" s="152"/>
      <c r="AF166" s="152"/>
      <c r="AG166" s="152"/>
      <c r="AH166" s="152"/>
      <c r="AI166" s="152"/>
      <c r="AJ166" s="347"/>
      <c r="AK166" s="152"/>
      <c r="AL166" s="152"/>
      <c r="AM166" s="295"/>
      <c r="AN166" s="228"/>
      <c r="AO166" s="228"/>
      <c r="AP166" s="228"/>
      <c r="AQ166" s="228"/>
      <c r="AR166" s="228"/>
      <c r="AS166" s="348"/>
      <c r="AT166" s="264">
        <f t="shared" si="93"/>
        <v>0</v>
      </c>
      <c r="AU166" s="259"/>
      <c r="AV166" s="265">
        <f t="shared" ref="AV166:AV180" si="133">AK166*$AK$7+AL166*$AL$7+AM166*$AM$7+SUM(AN166:AR166)*(1+Gewinn)*(1+SicherheitAngebot)+AT166/Zuschläge_IBN+AT166</f>
        <v>0</v>
      </c>
      <c r="AX166" s="265">
        <f>U166+AV166</f>
        <v>0</v>
      </c>
      <c r="AZ166" s="492">
        <f t="shared" ref="AZ166:AZ180" si="134">U166/(1+SicherheitAngebot)*(1+Sicherheit)</f>
        <v>0</v>
      </c>
      <c r="BB166" s="492">
        <f t="shared" ref="BB166:BB180" si="135">AV166/(1+SicherheitAngebot)*(1+Sicherheit)</f>
        <v>0</v>
      </c>
      <c r="BD166" s="265">
        <f>AZ166+BB166</f>
        <v>0</v>
      </c>
      <c r="BE166" s="105"/>
      <c r="BF166" s="105"/>
      <c r="BG166" s="105"/>
      <c r="BH166" s="105"/>
      <c r="BI166" s="105"/>
      <c r="BJ166" s="105"/>
    </row>
    <row r="167" spans="1:62" ht="20.100000000000001" hidden="1" customHeight="1" outlineLevel="1">
      <c r="A167" s="5"/>
      <c r="B167" s="421"/>
      <c r="C167" s="908"/>
      <c r="D167" s="909"/>
      <c r="E167" s="909"/>
      <c r="F167" s="910"/>
      <c r="G167" s="890"/>
      <c r="H167" s="891"/>
      <c r="I167" s="152"/>
      <c r="J167" s="152"/>
      <c r="K167" s="152"/>
      <c r="L167" s="152"/>
      <c r="M167" s="152"/>
      <c r="N167" s="152"/>
      <c r="O167" s="152"/>
      <c r="P167" s="153"/>
      <c r="Q167" s="153"/>
      <c r="R167" s="156">
        <f t="shared" si="129"/>
        <v>0</v>
      </c>
      <c r="S167" s="156">
        <f t="shared" si="130"/>
        <v>0</v>
      </c>
      <c r="U167" s="157">
        <f t="shared" ref="U167:U180" si="136">I167*$I$7+J167*$J$7+K167*$K$7+L167*$L$7+M167*$M$7+N167*$N$7+O167*$O$7+R167+S167</f>
        <v>0</v>
      </c>
      <c r="W167" s="152"/>
      <c r="X167" s="152"/>
      <c r="Y167" s="152"/>
      <c r="Z167" s="152"/>
      <c r="AA167" s="152"/>
      <c r="AB167" s="152"/>
      <c r="AC167" s="347"/>
      <c r="AD167" s="152"/>
      <c r="AE167" s="152"/>
      <c r="AF167" s="152"/>
      <c r="AG167" s="152"/>
      <c r="AH167" s="152"/>
      <c r="AI167" s="152"/>
      <c r="AJ167" s="347"/>
      <c r="AK167" s="152"/>
      <c r="AL167" s="152"/>
      <c r="AM167" s="295"/>
      <c r="AN167" s="228"/>
      <c r="AO167" s="228"/>
      <c r="AP167" s="228"/>
      <c r="AQ167" s="228"/>
      <c r="AR167" s="228"/>
      <c r="AS167" s="348"/>
      <c r="AT167" s="264">
        <f t="shared" si="93"/>
        <v>0</v>
      </c>
      <c r="AU167" s="259"/>
      <c r="AV167" s="265">
        <f t="shared" si="133"/>
        <v>0</v>
      </c>
      <c r="AX167" s="265">
        <f t="shared" ref="AX167:AX180" si="137">U167+AV167</f>
        <v>0</v>
      </c>
      <c r="AZ167" s="492">
        <f t="shared" si="134"/>
        <v>0</v>
      </c>
      <c r="BB167" s="492">
        <f t="shared" si="135"/>
        <v>0</v>
      </c>
      <c r="BD167" s="265">
        <f t="shared" ref="BD167:BD180" si="138">AZ167+BB167</f>
        <v>0</v>
      </c>
      <c r="BE167" s="105"/>
      <c r="BF167" s="105"/>
      <c r="BG167" s="105"/>
      <c r="BH167" s="105"/>
      <c r="BI167" s="105"/>
      <c r="BJ167" s="105"/>
    </row>
    <row r="168" spans="1:62" ht="20.100000000000001" hidden="1" customHeight="1" outlineLevel="1">
      <c r="A168" s="5"/>
      <c r="B168" s="421"/>
      <c r="C168" s="908"/>
      <c r="D168" s="909"/>
      <c r="E168" s="909"/>
      <c r="F168" s="910"/>
      <c r="G168" s="890"/>
      <c r="H168" s="891"/>
      <c r="I168" s="152"/>
      <c r="J168" s="152"/>
      <c r="K168" s="152"/>
      <c r="L168" s="152"/>
      <c r="M168" s="152"/>
      <c r="N168" s="152"/>
      <c r="O168" s="152"/>
      <c r="P168" s="153"/>
      <c r="Q168" s="153"/>
      <c r="R168" s="156">
        <f t="shared" si="129"/>
        <v>0</v>
      </c>
      <c r="S168" s="156">
        <f t="shared" si="130"/>
        <v>0</v>
      </c>
      <c r="U168" s="157">
        <f t="shared" si="136"/>
        <v>0</v>
      </c>
      <c r="W168" s="152"/>
      <c r="X168" s="152"/>
      <c r="Y168" s="152"/>
      <c r="Z168" s="152"/>
      <c r="AA168" s="152"/>
      <c r="AB168" s="152"/>
      <c r="AC168" s="347"/>
      <c r="AD168" s="152"/>
      <c r="AE168" s="152"/>
      <c r="AF168" s="152"/>
      <c r="AG168" s="152"/>
      <c r="AH168" s="152"/>
      <c r="AI168" s="152"/>
      <c r="AJ168" s="347"/>
      <c r="AK168" s="152"/>
      <c r="AL168" s="152"/>
      <c r="AM168" s="295"/>
      <c r="AN168" s="228"/>
      <c r="AO168" s="228"/>
      <c r="AP168" s="228"/>
      <c r="AQ168" s="228"/>
      <c r="AR168" s="228"/>
      <c r="AS168" s="348"/>
      <c r="AT168" s="264">
        <f t="shared" si="93"/>
        <v>0</v>
      </c>
      <c r="AU168" s="259"/>
      <c r="AV168" s="265">
        <f t="shared" si="133"/>
        <v>0</v>
      </c>
      <c r="AX168" s="265">
        <f t="shared" si="137"/>
        <v>0</v>
      </c>
      <c r="AZ168" s="492">
        <f t="shared" si="134"/>
        <v>0</v>
      </c>
      <c r="BB168" s="492">
        <f t="shared" si="135"/>
        <v>0</v>
      </c>
      <c r="BD168" s="265">
        <f t="shared" si="138"/>
        <v>0</v>
      </c>
      <c r="BE168" s="105"/>
      <c r="BF168" s="105"/>
      <c r="BG168" s="105"/>
      <c r="BH168" s="105"/>
      <c r="BI168" s="105"/>
      <c r="BJ168" s="105"/>
    </row>
    <row r="169" spans="1:62" ht="20.100000000000001" hidden="1" customHeight="1" outlineLevel="1">
      <c r="A169" s="5"/>
      <c r="B169" s="421"/>
      <c r="C169" s="908"/>
      <c r="D169" s="909"/>
      <c r="E169" s="909"/>
      <c r="F169" s="910"/>
      <c r="G169" s="890"/>
      <c r="H169" s="891"/>
      <c r="I169" s="152"/>
      <c r="J169" s="152"/>
      <c r="K169" s="152"/>
      <c r="L169" s="152"/>
      <c r="M169" s="152"/>
      <c r="N169" s="152"/>
      <c r="O169" s="152"/>
      <c r="P169" s="153"/>
      <c r="Q169" s="153"/>
      <c r="R169" s="156">
        <f t="shared" si="129"/>
        <v>0</v>
      </c>
      <c r="S169" s="156">
        <f t="shared" si="130"/>
        <v>0</v>
      </c>
      <c r="U169" s="157">
        <f t="shared" si="136"/>
        <v>0</v>
      </c>
      <c r="W169" s="152"/>
      <c r="X169" s="152"/>
      <c r="Y169" s="152"/>
      <c r="Z169" s="152"/>
      <c r="AA169" s="152"/>
      <c r="AB169" s="152"/>
      <c r="AC169" s="347"/>
      <c r="AD169" s="152"/>
      <c r="AE169" s="152"/>
      <c r="AF169" s="152"/>
      <c r="AG169" s="152"/>
      <c r="AH169" s="152"/>
      <c r="AI169" s="152"/>
      <c r="AJ169" s="347"/>
      <c r="AK169" s="152"/>
      <c r="AL169" s="152"/>
      <c r="AM169" s="295"/>
      <c r="AN169" s="228"/>
      <c r="AO169" s="228"/>
      <c r="AP169" s="228"/>
      <c r="AQ169" s="228"/>
      <c r="AR169" s="228"/>
      <c r="AS169" s="348"/>
      <c r="AT169" s="264">
        <f t="shared" si="93"/>
        <v>0</v>
      </c>
      <c r="AU169" s="259"/>
      <c r="AV169" s="265">
        <f t="shared" si="133"/>
        <v>0</v>
      </c>
      <c r="AX169" s="265">
        <f t="shared" si="137"/>
        <v>0</v>
      </c>
      <c r="AZ169" s="492">
        <f t="shared" si="134"/>
        <v>0</v>
      </c>
      <c r="BB169" s="492">
        <f t="shared" si="135"/>
        <v>0</v>
      </c>
      <c r="BD169" s="265">
        <f t="shared" si="138"/>
        <v>0</v>
      </c>
      <c r="BE169" s="105"/>
      <c r="BF169" s="105"/>
      <c r="BG169" s="105"/>
      <c r="BH169" s="105"/>
      <c r="BI169" s="105"/>
      <c r="BJ169" s="105"/>
    </row>
    <row r="170" spans="1:62" ht="20.100000000000001" hidden="1" customHeight="1" outlineLevel="1">
      <c r="A170" s="5"/>
      <c r="B170" s="421"/>
      <c r="C170" s="908"/>
      <c r="D170" s="909"/>
      <c r="E170" s="909"/>
      <c r="F170" s="910"/>
      <c r="G170" s="890"/>
      <c r="H170" s="891"/>
      <c r="I170" s="152"/>
      <c r="J170" s="152"/>
      <c r="K170" s="152"/>
      <c r="L170" s="152"/>
      <c r="M170" s="152"/>
      <c r="N170" s="152"/>
      <c r="O170" s="152"/>
      <c r="P170" s="153"/>
      <c r="Q170" s="153"/>
      <c r="R170" s="156">
        <f t="shared" si="129"/>
        <v>0</v>
      </c>
      <c r="S170" s="156">
        <f t="shared" si="130"/>
        <v>0</v>
      </c>
      <c r="U170" s="157">
        <f t="shared" si="136"/>
        <v>0</v>
      </c>
      <c r="W170" s="152"/>
      <c r="X170" s="152"/>
      <c r="Y170" s="152"/>
      <c r="Z170" s="152"/>
      <c r="AA170" s="152"/>
      <c r="AB170" s="152"/>
      <c r="AC170" s="347"/>
      <c r="AD170" s="152"/>
      <c r="AE170" s="152"/>
      <c r="AF170" s="152"/>
      <c r="AG170" s="152"/>
      <c r="AH170" s="152"/>
      <c r="AI170" s="152"/>
      <c r="AJ170" s="347"/>
      <c r="AK170" s="152"/>
      <c r="AL170" s="152"/>
      <c r="AM170" s="295"/>
      <c r="AN170" s="228"/>
      <c r="AO170" s="228"/>
      <c r="AP170" s="228"/>
      <c r="AQ170" s="228"/>
      <c r="AR170" s="228"/>
      <c r="AS170" s="348"/>
      <c r="AT170" s="264">
        <f t="shared" si="93"/>
        <v>0</v>
      </c>
      <c r="AU170" s="259"/>
      <c r="AV170" s="265">
        <f t="shared" si="133"/>
        <v>0</v>
      </c>
      <c r="AX170" s="265">
        <f t="shared" si="137"/>
        <v>0</v>
      </c>
      <c r="AZ170" s="492">
        <f t="shared" si="134"/>
        <v>0</v>
      </c>
      <c r="BB170" s="492">
        <f t="shared" si="135"/>
        <v>0</v>
      </c>
      <c r="BD170" s="265">
        <f t="shared" si="138"/>
        <v>0</v>
      </c>
      <c r="BE170" s="105"/>
      <c r="BF170" s="105"/>
      <c r="BG170" s="105"/>
      <c r="BH170" s="105"/>
      <c r="BI170" s="105"/>
      <c r="BJ170" s="105"/>
    </row>
    <row r="171" spans="1:62" ht="20.100000000000001" hidden="1" customHeight="1" outlineLevel="1">
      <c r="A171" s="5"/>
      <c r="B171" s="421"/>
      <c r="C171" s="908"/>
      <c r="D171" s="909"/>
      <c r="E171" s="909"/>
      <c r="F171" s="910"/>
      <c r="G171" s="890"/>
      <c r="H171" s="891"/>
      <c r="I171" s="152"/>
      <c r="J171" s="152"/>
      <c r="K171" s="152"/>
      <c r="L171" s="152"/>
      <c r="M171" s="152"/>
      <c r="N171" s="152"/>
      <c r="O171" s="152"/>
      <c r="P171" s="153"/>
      <c r="Q171" s="153"/>
      <c r="R171" s="156">
        <f t="shared" si="129"/>
        <v>0</v>
      </c>
      <c r="S171" s="156">
        <f t="shared" si="130"/>
        <v>0</v>
      </c>
      <c r="U171" s="157">
        <f t="shared" si="136"/>
        <v>0</v>
      </c>
      <c r="W171" s="152"/>
      <c r="X171" s="152"/>
      <c r="Y171" s="152"/>
      <c r="Z171" s="152"/>
      <c r="AA171" s="152"/>
      <c r="AB171" s="152"/>
      <c r="AC171" s="347"/>
      <c r="AD171" s="152"/>
      <c r="AE171" s="152"/>
      <c r="AF171" s="152"/>
      <c r="AG171" s="152"/>
      <c r="AH171" s="152"/>
      <c r="AI171" s="152"/>
      <c r="AJ171" s="347"/>
      <c r="AK171" s="152"/>
      <c r="AL171" s="152"/>
      <c r="AM171" s="295"/>
      <c r="AN171" s="228"/>
      <c r="AO171" s="228"/>
      <c r="AP171" s="228"/>
      <c r="AQ171" s="228"/>
      <c r="AR171" s="228"/>
      <c r="AS171" s="348"/>
      <c r="AT171" s="264">
        <f t="shared" si="93"/>
        <v>0</v>
      </c>
      <c r="AU171" s="259"/>
      <c r="AV171" s="265">
        <f t="shared" si="133"/>
        <v>0</v>
      </c>
      <c r="AX171" s="265">
        <f t="shared" si="137"/>
        <v>0</v>
      </c>
      <c r="AZ171" s="492">
        <f t="shared" si="134"/>
        <v>0</v>
      </c>
      <c r="BB171" s="492">
        <f t="shared" si="135"/>
        <v>0</v>
      </c>
      <c r="BD171" s="265">
        <f t="shared" si="138"/>
        <v>0</v>
      </c>
      <c r="BE171" s="105"/>
      <c r="BF171" s="105"/>
      <c r="BG171" s="105"/>
      <c r="BH171" s="105"/>
      <c r="BI171" s="105"/>
      <c r="BJ171" s="105"/>
    </row>
    <row r="172" spans="1:62" ht="20.100000000000001" hidden="1" customHeight="1" outlineLevel="1">
      <c r="A172" s="5"/>
      <c r="B172" s="100"/>
      <c r="C172" s="908"/>
      <c r="D172" s="909"/>
      <c r="E172" s="909"/>
      <c r="F172" s="910"/>
      <c r="G172" s="890"/>
      <c r="H172" s="891"/>
      <c r="I172" s="152"/>
      <c r="J172" s="152"/>
      <c r="K172" s="152"/>
      <c r="L172" s="152"/>
      <c r="M172" s="152"/>
      <c r="N172" s="152"/>
      <c r="O172" s="152"/>
      <c r="P172" s="153"/>
      <c r="Q172" s="153"/>
      <c r="R172" s="156">
        <f t="shared" si="129"/>
        <v>0</v>
      </c>
      <c r="S172" s="156">
        <f t="shared" si="130"/>
        <v>0</v>
      </c>
      <c r="U172" s="157">
        <f t="shared" si="136"/>
        <v>0</v>
      </c>
      <c r="W172" s="152"/>
      <c r="X172" s="152"/>
      <c r="Y172" s="152"/>
      <c r="Z172" s="152"/>
      <c r="AA172" s="152"/>
      <c r="AB172" s="152"/>
      <c r="AC172" s="347"/>
      <c r="AD172" s="152"/>
      <c r="AE172" s="152"/>
      <c r="AF172" s="152"/>
      <c r="AG172" s="152"/>
      <c r="AH172" s="152"/>
      <c r="AI172" s="152"/>
      <c r="AJ172" s="347"/>
      <c r="AK172" s="152"/>
      <c r="AL172" s="152"/>
      <c r="AM172" s="295"/>
      <c r="AN172" s="228"/>
      <c r="AO172" s="228"/>
      <c r="AP172" s="228"/>
      <c r="AQ172" s="228"/>
      <c r="AR172" s="228"/>
      <c r="AS172" s="348"/>
      <c r="AT172" s="264">
        <f t="shared" si="93"/>
        <v>0</v>
      </c>
      <c r="AU172" s="259"/>
      <c r="AV172" s="265">
        <f t="shared" si="133"/>
        <v>0</v>
      </c>
      <c r="AX172" s="265">
        <f t="shared" si="137"/>
        <v>0</v>
      </c>
      <c r="AZ172" s="492">
        <f t="shared" si="134"/>
        <v>0</v>
      </c>
      <c r="BB172" s="492">
        <f t="shared" si="135"/>
        <v>0</v>
      </c>
      <c r="BD172" s="265">
        <f t="shared" si="138"/>
        <v>0</v>
      </c>
      <c r="BE172" s="105"/>
      <c r="BF172" s="105"/>
      <c r="BG172" s="105"/>
      <c r="BH172" s="105"/>
      <c r="BI172" s="105"/>
      <c r="BJ172" s="105"/>
    </row>
    <row r="173" spans="1:62" ht="20.100000000000001" hidden="1" customHeight="1" outlineLevel="1">
      <c r="A173" s="5"/>
      <c r="B173" s="100"/>
      <c r="C173" s="908"/>
      <c r="D173" s="909"/>
      <c r="E173" s="909"/>
      <c r="F173" s="910"/>
      <c r="G173" s="890"/>
      <c r="H173" s="891"/>
      <c r="I173" s="152"/>
      <c r="J173" s="152"/>
      <c r="K173" s="152"/>
      <c r="L173" s="152"/>
      <c r="M173" s="152"/>
      <c r="N173" s="152"/>
      <c r="O173" s="152"/>
      <c r="P173" s="153"/>
      <c r="Q173" s="153"/>
      <c r="R173" s="156">
        <f t="shared" si="129"/>
        <v>0</v>
      </c>
      <c r="S173" s="156">
        <f t="shared" si="130"/>
        <v>0</v>
      </c>
      <c r="U173" s="157">
        <f t="shared" si="136"/>
        <v>0</v>
      </c>
      <c r="W173" s="152"/>
      <c r="X173" s="152"/>
      <c r="Y173" s="152"/>
      <c r="Z173" s="152"/>
      <c r="AA173" s="152"/>
      <c r="AB173" s="152"/>
      <c r="AC173" s="347"/>
      <c r="AD173" s="152"/>
      <c r="AE173" s="152"/>
      <c r="AF173" s="152"/>
      <c r="AG173" s="152"/>
      <c r="AH173" s="152"/>
      <c r="AI173" s="152"/>
      <c r="AJ173" s="347"/>
      <c r="AK173" s="152"/>
      <c r="AL173" s="152"/>
      <c r="AM173" s="295"/>
      <c r="AN173" s="228"/>
      <c r="AO173" s="228"/>
      <c r="AP173" s="228"/>
      <c r="AQ173" s="228"/>
      <c r="AR173" s="228"/>
      <c r="AS173" s="348"/>
      <c r="AT173" s="264">
        <f t="shared" si="93"/>
        <v>0</v>
      </c>
      <c r="AU173" s="259"/>
      <c r="AV173" s="265">
        <f t="shared" si="133"/>
        <v>0</v>
      </c>
      <c r="AX173" s="265">
        <f t="shared" si="137"/>
        <v>0</v>
      </c>
      <c r="AZ173" s="492">
        <f t="shared" si="134"/>
        <v>0</v>
      </c>
      <c r="BB173" s="492">
        <f t="shared" si="135"/>
        <v>0</v>
      </c>
      <c r="BD173" s="265">
        <f t="shared" si="138"/>
        <v>0</v>
      </c>
      <c r="BE173" s="105"/>
      <c r="BF173" s="105"/>
      <c r="BG173" s="105"/>
      <c r="BH173" s="105"/>
      <c r="BI173" s="105"/>
      <c r="BJ173" s="105"/>
    </row>
    <row r="174" spans="1:62" ht="20.100000000000001" hidden="1" customHeight="1" outlineLevel="1">
      <c r="A174" s="5"/>
      <c r="B174" s="100"/>
      <c r="C174" s="908"/>
      <c r="D174" s="909"/>
      <c r="E174" s="909"/>
      <c r="F174" s="910"/>
      <c r="G174" s="890"/>
      <c r="H174" s="891"/>
      <c r="I174" s="152"/>
      <c r="J174" s="152"/>
      <c r="K174" s="152"/>
      <c r="L174" s="152"/>
      <c r="M174" s="152"/>
      <c r="N174" s="152"/>
      <c r="O174" s="152"/>
      <c r="P174" s="153"/>
      <c r="Q174" s="153"/>
      <c r="R174" s="156">
        <f t="shared" si="129"/>
        <v>0</v>
      </c>
      <c r="S174" s="156">
        <f t="shared" si="130"/>
        <v>0</v>
      </c>
      <c r="U174" s="157">
        <f t="shared" si="136"/>
        <v>0</v>
      </c>
      <c r="W174" s="152"/>
      <c r="X174" s="152"/>
      <c r="Y174" s="152"/>
      <c r="Z174" s="152"/>
      <c r="AA174" s="152"/>
      <c r="AB174" s="152"/>
      <c r="AC174" s="347"/>
      <c r="AD174" s="152"/>
      <c r="AE174" s="152"/>
      <c r="AF174" s="152"/>
      <c r="AG174" s="152"/>
      <c r="AH174" s="152"/>
      <c r="AI174" s="152"/>
      <c r="AJ174" s="347"/>
      <c r="AK174" s="152"/>
      <c r="AL174" s="152"/>
      <c r="AM174" s="295"/>
      <c r="AN174" s="228"/>
      <c r="AO174" s="228"/>
      <c r="AP174" s="228"/>
      <c r="AQ174" s="228"/>
      <c r="AR174" s="228"/>
      <c r="AS174" s="348"/>
      <c r="AT174" s="264">
        <f t="shared" si="93"/>
        <v>0</v>
      </c>
      <c r="AU174" s="259"/>
      <c r="AV174" s="265">
        <f t="shared" si="133"/>
        <v>0</v>
      </c>
      <c r="AX174" s="265">
        <f t="shared" si="137"/>
        <v>0</v>
      </c>
      <c r="AZ174" s="492">
        <f t="shared" si="134"/>
        <v>0</v>
      </c>
      <c r="BB174" s="492">
        <f t="shared" si="135"/>
        <v>0</v>
      </c>
      <c r="BD174" s="265">
        <f t="shared" si="138"/>
        <v>0</v>
      </c>
      <c r="BE174" s="105"/>
      <c r="BF174" s="105"/>
      <c r="BG174" s="105"/>
      <c r="BH174" s="105"/>
      <c r="BI174" s="105"/>
      <c r="BJ174" s="105"/>
    </row>
    <row r="175" spans="1:62" ht="20.100000000000001" hidden="1" customHeight="1" outlineLevel="1">
      <c r="A175" s="5"/>
      <c r="B175" s="100"/>
      <c r="C175" s="908"/>
      <c r="D175" s="909"/>
      <c r="E175" s="909"/>
      <c r="F175" s="910"/>
      <c r="G175" s="890"/>
      <c r="H175" s="891"/>
      <c r="I175" s="152"/>
      <c r="J175" s="152"/>
      <c r="K175" s="152"/>
      <c r="L175" s="152"/>
      <c r="M175" s="152"/>
      <c r="N175" s="152"/>
      <c r="O175" s="152"/>
      <c r="P175" s="153"/>
      <c r="Q175" s="153"/>
      <c r="R175" s="156">
        <f t="shared" si="129"/>
        <v>0</v>
      </c>
      <c r="S175" s="156">
        <f t="shared" si="130"/>
        <v>0</v>
      </c>
      <c r="U175" s="157">
        <f t="shared" si="136"/>
        <v>0</v>
      </c>
      <c r="W175" s="152"/>
      <c r="X175" s="152"/>
      <c r="Y175" s="152"/>
      <c r="Z175" s="152"/>
      <c r="AA175" s="152"/>
      <c r="AB175" s="152"/>
      <c r="AC175" s="347"/>
      <c r="AD175" s="152"/>
      <c r="AE175" s="152"/>
      <c r="AF175" s="152"/>
      <c r="AG175" s="152"/>
      <c r="AH175" s="152"/>
      <c r="AI175" s="152"/>
      <c r="AJ175" s="347"/>
      <c r="AK175" s="152"/>
      <c r="AL175" s="152"/>
      <c r="AM175" s="295"/>
      <c r="AN175" s="228"/>
      <c r="AO175" s="228"/>
      <c r="AP175" s="228"/>
      <c r="AQ175" s="228"/>
      <c r="AR175" s="228"/>
      <c r="AS175" s="348"/>
      <c r="AT175" s="264">
        <f t="shared" si="93"/>
        <v>0</v>
      </c>
      <c r="AU175" s="259"/>
      <c r="AV175" s="265">
        <f t="shared" si="133"/>
        <v>0</v>
      </c>
      <c r="AX175" s="265">
        <f t="shared" si="137"/>
        <v>0</v>
      </c>
      <c r="AZ175" s="492">
        <f t="shared" si="134"/>
        <v>0</v>
      </c>
      <c r="BB175" s="492">
        <f t="shared" si="135"/>
        <v>0</v>
      </c>
      <c r="BD175" s="265">
        <f t="shared" si="138"/>
        <v>0</v>
      </c>
      <c r="BE175" s="105"/>
      <c r="BF175" s="105"/>
      <c r="BG175" s="105"/>
      <c r="BH175" s="105"/>
      <c r="BI175" s="105"/>
      <c r="BJ175" s="105"/>
    </row>
    <row r="176" spans="1:62" ht="20.100000000000001" hidden="1" customHeight="1" outlineLevel="1">
      <c r="A176" s="5"/>
      <c r="B176" s="100"/>
      <c r="C176" s="908"/>
      <c r="D176" s="909"/>
      <c r="E176" s="909"/>
      <c r="F176" s="910"/>
      <c r="G176" s="890"/>
      <c r="H176" s="891"/>
      <c r="I176" s="152"/>
      <c r="J176" s="152"/>
      <c r="K176" s="152"/>
      <c r="L176" s="152"/>
      <c r="M176" s="152"/>
      <c r="N176" s="152"/>
      <c r="O176" s="152"/>
      <c r="P176" s="153"/>
      <c r="Q176" s="153"/>
      <c r="R176" s="156">
        <f t="shared" si="129"/>
        <v>0</v>
      </c>
      <c r="S176" s="156">
        <f t="shared" si="130"/>
        <v>0</v>
      </c>
      <c r="U176" s="157">
        <f t="shared" si="136"/>
        <v>0</v>
      </c>
      <c r="W176" s="152"/>
      <c r="X176" s="152"/>
      <c r="Y176" s="152"/>
      <c r="Z176" s="152"/>
      <c r="AA176" s="152"/>
      <c r="AB176" s="152"/>
      <c r="AC176" s="347"/>
      <c r="AD176" s="152"/>
      <c r="AE176" s="152"/>
      <c r="AF176" s="152"/>
      <c r="AG176" s="152"/>
      <c r="AH176" s="152"/>
      <c r="AI176" s="152"/>
      <c r="AJ176" s="347"/>
      <c r="AK176" s="152"/>
      <c r="AL176" s="152"/>
      <c r="AM176" s="295"/>
      <c r="AN176" s="228"/>
      <c r="AO176" s="228"/>
      <c r="AP176" s="228"/>
      <c r="AQ176" s="228"/>
      <c r="AR176" s="228"/>
      <c r="AS176" s="348"/>
      <c r="AT176" s="264">
        <f t="shared" si="93"/>
        <v>0</v>
      </c>
      <c r="AU176" s="259"/>
      <c r="AV176" s="265">
        <f t="shared" si="133"/>
        <v>0</v>
      </c>
      <c r="AX176" s="265">
        <f t="shared" si="137"/>
        <v>0</v>
      </c>
      <c r="AZ176" s="492">
        <f t="shared" si="134"/>
        <v>0</v>
      </c>
      <c r="BB176" s="492">
        <f t="shared" si="135"/>
        <v>0</v>
      </c>
      <c r="BD176" s="265">
        <f t="shared" si="138"/>
        <v>0</v>
      </c>
      <c r="BE176" s="105"/>
      <c r="BF176" s="105"/>
      <c r="BG176" s="105"/>
      <c r="BH176" s="105"/>
      <c r="BI176" s="105"/>
      <c r="BJ176" s="105"/>
    </row>
    <row r="177" spans="1:62" ht="20.100000000000001" hidden="1" customHeight="1" outlineLevel="1">
      <c r="A177" s="5"/>
      <c r="B177" s="100"/>
      <c r="C177" s="908"/>
      <c r="D177" s="909"/>
      <c r="E177" s="909"/>
      <c r="F177" s="910"/>
      <c r="G177" s="890"/>
      <c r="H177" s="891"/>
      <c r="I177" s="152"/>
      <c r="J177" s="152"/>
      <c r="K177" s="152"/>
      <c r="L177" s="152"/>
      <c r="M177" s="152"/>
      <c r="N177" s="152"/>
      <c r="O177" s="152"/>
      <c r="P177" s="153"/>
      <c r="Q177" s="153"/>
      <c r="R177" s="156">
        <f t="shared" si="129"/>
        <v>0</v>
      </c>
      <c r="S177" s="156">
        <f t="shared" si="130"/>
        <v>0</v>
      </c>
      <c r="U177" s="157">
        <f t="shared" si="136"/>
        <v>0</v>
      </c>
      <c r="W177" s="152"/>
      <c r="X177" s="152"/>
      <c r="Y177" s="152"/>
      <c r="Z177" s="152"/>
      <c r="AA177" s="152"/>
      <c r="AB177" s="152"/>
      <c r="AC177" s="347"/>
      <c r="AD177" s="152"/>
      <c r="AE177" s="152"/>
      <c r="AF177" s="152"/>
      <c r="AG177" s="152"/>
      <c r="AH177" s="152"/>
      <c r="AI177" s="152"/>
      <c r="AJ177" s="347"/>
      <c r="AK177" s="152"/>
      <c r="AL177" s="152"/>
      <c r="AM177" s="295"/>
      <c r="AN177" s="228"/>
      <c r="AO177" s="228"/>
      <c r="AP177" s="228"/>
      <c r="AQ177" s="228"/>
      <c r="AR177" s="228"/>
      <c r="AS177" s="348"/>
      <c r="AT177" s="264">
        <f t="shared" si="93"/>
        <v>0</v>
      </c>
      <c r="AU177" s="259"/>
      <c r="AV177" s="265">
        <f t="shared" si="133"/>
        <v>0</v>
      </c>
      <c r="AX177" s="265">
        <f t="shared" si="137"/>
        <v>0</v>
      </c>
      <c r="AZ177" s="492">
        <f t="shared" si="134"/>
        <v>0</v>
      </c>
      <c r="BB177" s="492">
        <f t="shared" si="135"/>
        <v>0</v>
      </c>
      <c r="BD177" s="265">
        <f t="shared" si="138"/>
        <v>0</v>
      </c>
      <c r="BE177" s="105"/>
      <c r="BF177" s="105"/>
      <c r="BG177" s="105"/>
      <c r="BH177" s="105"/>
      <c r="BI177" s="105"/>
      <c r="BJ177" s="105"/>
    </row>
    <row r="178" spans="1:62" ht="20.100000000000001" hidden="1" customHeight="1" outlineLevel="1">
      <c r="A178" s="5"/>
      <c r="B178" s="100"/>
      <c r="C178" s="908"/>
      <c r="D178" s="909"/>
      <c r="E178" s="909"/>
      <c r="F178" s="910"/>
      <c r="G178" s="890"/>
      <c r="H178" s="891"/>
      <c r="I178" s="152"/>
      <c r="J178" s="152"/>
      <c r="K178" s="152"/>
      <c r="L178" s="152"/>
      <c r="M178" s="152"/>
      <c r="N178" s="152"/>
      <c r="O178" s="152"/>
      <c r="P178" s="153"/>
      <c r="Q178" s="153"/>
      <c r="R178" s="156">
        <f t="shared" si="129"/>
        <v>0</v>
      </c>
      <c r="S178" s="156">
        <f t="shared" si="130"/>
        <v>0</v>
      </c>
      <c r="U178" s="157">
        <f t="shared" si="136"/>
        <v>0</v>
      </c>
      <c r="W178" s="152"/>
      <c r="X178" s="152"/>
      <c r="Y178" s="152"/>
      <c r="Z178" s="152"/>
      <c r="AA178" s="152"/>
      <c r="AB178" s="152"/>
      <c r="AC178" s="347"/>
      <c r="AD178" s="152"/>
      <c r="AE178" s="152"/>
      <c r="AF178" s="152"/>
      <c r="AG178" s="152"/>
      <c r="AH178" s="152"/>
      <c r="AI178" s="152"/>
      <c r="AJ178" s="347"/>
      <c r="AK178" s="152"/>
      <c r="AL178" s="152"/>
      <c r="AM178" s="295"/>
      <c r="AN178" s="228"/>
      <c r="AO178" s="228"/>
      <c r="AP178" s="228"/>
      <c r="AQ178" s="228"/>
      <c r="AR178" s="228"/>
      <c r="AS178" s="348"/>
      <c r="AT178" s="264">
        <f t="shared" ref="AT178:AT180" si="139">((W178+AD178)*$W$7+(X178+AE178)*$X$7+(Y178+Z178+AF178+AG178)*$Z$7+(AA178+AH178)*$AA$7+(AB178+AI178)*$AB$7)*Zuschläge_IBN</f>
        <v>0</v>
      </c>
      <c r="AU178" s="259"/>
      <c r="AV178" s="265">
        <f t="shared" si="133"/>
        <v>0</v>
      </c>
      <c r="AX178" s="265">
        <f t="shared" si="137"/>
        <v>0</v>
      </c>
      <c r="AZ178" s="492">
        <f t="shared" si="134"/>
        <v>0</v>
      </c>
      <c r="BB178" s="492">
        <f t="shared" si="135"/>
        <v>0</v>
      </c>
      <c r="BD178" s="265">
        <f t="shared" si="138"/>
        <v>0</v>
      </c>
      <c r="BE178" s="105"/>
      <c r="BF178" s="105"/>
      <c r="BG178" s="105"/>
      <c r="BH178" s="105"/>
      <c r="BI178" s="105"/>
      <c r="BJ178" s="105"/>
    </row>
    <row r="179" spans="1:62" ht="20.100000000000001" hidden="1" customHeight="1" outlineLevel="1">
      <c r="A179" s="5"/>
      <c r="B179" s="100"/>
      <c r="C179" s="908"/>
      <c r="D179" s="909"/>
      <c r="E179" s="909"/>
      <c r="F179" s="910"/>
      <c r="G179" s="890"/>
      <c r="H179" s="891"/>
      <c r="I179" s="152"/>
      <c r="J179" s="152"/>
      <c r="K179" s="152"/>
      <c r="L179" s="152"/>
      <c r="M179" s="152"/>
      <c r="N179" s="152"/>
      <c r="O179" s="152"/>
      <c r="P179" s="153"/>
      <c r="Q179" s="153"/>
      <c r="R179" s="156">
        <f t="shared" si="129"/>
        <v>0</v>
      </c>
      <c r="S179" s="156">
        <f t="shared" si="130"/>
        <v>0</v>
      </c>
      <c r="U179" s="157">
        <f t="shared" si="136"/>
        <v>0</v>
      </c>
      <c r="W179" s="152"/>
      <c r="X179" s="152"/>
      <c r="Y179" s="152"/>
      <c r="Z179" s="152"/>
      <c r="AA179" s="152"/>
      <c r="AB179" s="152"/>
      <c r="AC179" s="347"/>
      <c r="AD179" s="152"/>
      <c r="AE179" s="152"/>
      <c r="AF179" s="152"/>
      <c r="AG179" s="152"/>
      <c r="AH179" s="152"/>
      <c r="AI179" s="152"/>
      <c r="AJ179" s="347"/>
      <c r="AK179" s="152"/>
      <c r="AL179" s="152"/>
      <c r="AM179" s="295"/>
      <c r="AN179" s="228"/>
      <c r="AO179" s="228"/>
      <c r="AP179" s="228"/>
      <c r="AQ179" s="228"/>
      <c r="AR179" s="228"/>
      <c r="AS179" s="348"/>
      <c r="AT179" s="264">
        <f t="shared" si="139"/>
        <v>0</v>
      </c>
      <c r="AU179" s="259"/>
      <c r="AV179" s="265">
        <f t="shared" si="133"/>
        <v>0</v>
      </c>
      <c r="AX179" s="265">
        <f t="shared" si="137"/>
        <v>0</v>
      </c>
      <c r="AZ179" s="492">
        <f t="shared" si="134"/>
        <v>0</v>
      </c>
      <c r="BB179" s="492">
        <f t="shared" si="135"/>
        <v>0</v>
      </c>
      <c r="BD179" s="265">
        <f t="shared" si="138"/>
        <v>0</v>
      </c>
      <c r="BE179" s="105"/>
      <c r="BF179" s="105"/>
      <c r="BG179" s="105"/>
      <c r="BH179" s="105"/>
      <c r="BI179" s="105"/>
      <c r="BJ179" s="105"/>
    </row>
    <row r="180" spans="1:62" ht="20.100000000000001" hidden="1" customHeight="1" outlineLevel="1">
      <c r="A180" s="5"/>
      <c r="B180" s="100"/>
      <c r="C180" s="908"/>
      <c r="D180" s="909"/>
      <c r="E180" s="909"/>
      <c r="F180" s="910"/>
      <c r="G180" s="890"/>
      <c r="H180" s="891"/>
      <c r="I180" s="152"/>
      <c r="J180" s="152"/>
      <c r="K180" s="152"/>
      <c r="L180" s="152"/>
      <c r="M180" s="152"/>
      <c r="N180" s="152"/>
      <c r="O180" s="152"/>
      <c r="P180" s="153"/>
      <c r="Q180" s="153"/>
      <c r="R180" s="156">
        <f t="shared" si="129"/>
        <v>0</v>
      </c>
      <c r="S180" s="156">
        <f t="shared" si="130"/>
        <v>0</v>
      </c>
      <c r="U180" s="157">
        <f t="shared" si="136"/>
        <v>0</v>
      </c>
      <c r="W180" s="152"/>
      <c r="X180" s="152"/>
      <c r="Y180" s="152"/>
      <c r="Z180" s="152"/>
      <c r="AA180" s="152"/>
      <c r="AB180" s="152"/>
      <c r="AC180" s="347"/>
      <c r="AD180" s="152"/>
      <c r="AE180" s="152"/>
      <c r="AF180" s="152"/>
      <c r="AG180" s="152"/>
      <c r="AH180" s="152"/>
      <c r="AI180" s="152"/>
      <c r="AJ180" s="347"/>
      <c r="AK180" s="152"/>
      <c r="AL180" s="152"/>
      <c r="AM180" s="295"/>
      <c r="AN180" s="228"/>
      <c r="AO180" s="228"/>
      <c r="AP180" s="228"/>
      <c r="AQ180" s="228"/>
      <c r="AR180" s="228"/>
      <c r="AS180" s="348"/>
      <c r="AT180" s="264">
        <f t="shared" si="139"/>
        <v>0</v>
      </c>
      <c r="AU180" s="259"/>
      <c r="AV180" s="265">
        <f t="shared" si="133"/>
        <v>0</v>
      </c>
      <c r="AX180" s="265">
        <f t="shared" si="137"/>
        <v>0</v>
      </c>
      <c r="AZ180" s="492">
        <f t="shared" si="134"/>
        <v>0</v>
      </c>
      <c r="BB180" s="492">
        <f t="shared" si="135"/>
        <v>0</v>
      </c>
      <c r="BD180" s="265">
        <f t="shared" si="138"/>
        <v>0</v>
      </c>
      <c r="BE180" s="105"/>
      <c r="BF180" s="105"/>
      <c r="BG180" s="105"/>
      <c r="BH180" s="105"/>
      <c r="BI180" s="105"/>
      <c r="BJ180" s="105"/>
    </row>
    <row r="181" spans="1:62" ht="9.9499999999999993" hidden="1" customHeight="1" outlineLevel="1">
      <c r="B181" s="101"/>
      <c r="C181" s="208"/>
      <c r="D181" s="208"/>
      <c r="E181" s="208"/>
      <c r="F181" s="208"/>
      <c r="G181" s="237"/>
      <c r="H181" s="207"/>
      <c r="I181" s="257"/>
      <c r="J181" s="257"/>
      <c r="K181" s="257"/>
      <c r="L181" s="257"/>
      <c r="M181" s="257"/>
      <c r="N181" s="257"/>
      <c r="O181" s="257"/>
      <c r="P181" s="256"/>
      <c r="Q181" s="102"/>
      <c r="R181" s="102"/>
      <c r="S181" s="102"/>
      <c r="U181" s="98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Z181" s="493"/>
      <c r="BE181" s="105"/>
      <c r="BF181" s="105"/>
      <c r="BG181" s="105"/>
      <c r="BH181" s="105"/>
      <c r="BI181" s="105"/>
      <c r="BJ181" s="105"/>
    </row>
    <row r="182" spans="1:62" ht="20.100000000000001" customHeight="1" collapsed="1">
      <c r="B182" s="151">
        <f>B165+1</f>
        <v>11</v>
      </c>
      <c r="C182" s="916"/>
      <c r="D182" s="917"/>
      <c r="E182" s="917"/>
      <c r="F182" s="918"/>
      <c r="G182" s="429"/>
      <c r="H182" s="206">
        <v>1</v>
      </c>
      <c r="I182" s="642">
        <f t="shared" ref="I182" si="140">$H182*SUM(I183:I197)</f>
        <v>0</v>
      </c>
      <c r="J182" s="643">
        <f t="shared" ref="J182:O182" si="141">$H182*SUM(J183:J197)</f>
        <v>0</v>
      </c>
      <c r="K182" s="644">
        <f t="shared" si="141"/>
        <v>0</v>
      </c>
      <c r="L182" s="645">
        <f t="shared" si="141"/>
        <v>0</v>
      </c>
      <c r="M182" s="645">
        <f t="shared" si="141"/>
        <v>0</v>
      </c>
      <c r="N182" s="644">
        <f t="shared" si="141"/>
        <v>0</v>
      </c>
      <c r="O182" s="642">
        <f t="shared" si="141"/>
        <v>0</v>
      </c>
      <c r="P182" s="209">
        <f t="shared" ref="P182:Q182" si="142">$H182*SUM(P183:P197)</f>
        <v>0</v>
      </c>
      <c r="Q182" s="210">
        <f t="shared" si="142"/>
        <v>0</v>
      </c>
      <c r="R182" s="136">
        <f t="shared" ref="R182:R197" si="143">P182*(1+Gewinn)*(1+SicherheitAngebot)</f>
        <v>0</v>
      </c>
      <c r="S182" s="137">
        <f t="shared" ref="S182:S197" si="144">Q182*(1+MGKZ)*(1+Gewinn)*(1+SicherheitAngebot)</f>
        <v>0</v>
      </c>
      <c r="U182" s="10">
        <f>I182*$I$7+J182*$J$7+K182*$K$7+L182*$L$7+M182*$M$7+N182*$N$7+O182*$O$7+R182+S182</f>
        <v>0</v>
      </c>
      <c r="W182" s="646">
        <f t="shared" ref="W182:AB182" si="145">$H182*SUM(W183:W197)</f>
        <v>0</v>
      </c>
      <c r="X182" s="647">
        <f t="shared" si="145"/>
        <v>0</v>
      </c>
      <c r="Y182" s="648">
        <f t="shared" si="145"/>
        <v>0</v>
      </c>
      <c r="Z182" s="649">
        <f t="shared" si="145"/>
        <v>0</v>
      </c>
      <c r="AA182" s="648">
        <f t="shared" si="145"/>
        <v>0</v>
      </c>
      <c r="AB182" s="646">
        <f t="shared" si="145"/>
        <v>0</v>
      </c>
      <c r="AC182" s="258"/>
      <c r="AD182" s="646">
        <f t="shared" ref="AD182:AM182" si="146">$H182*SUM(AD183:AD197)</f>
        <v>0</v>
      </c>
      <c r="AE182" s="647">
        <f t="shared" si="146"/>
        <v>0</v>
      </c>
      <c r="AF182" s="648">
        <f t="shared" si="146"/>
        <v>0</v>
      </c>
      <c r="AG182" s="649">
        <f t="shared" si="146"/>
        <v>0</v>
      </c>
      <c r="AH182" s="648">
        <f t="shared" si="146"/>
        <v>0</v>
      </c>
      <c r="AI182" s="646">
        <f t="shared" si="146"/>
        <v>0</v>
      </c>
      <c r="AJ182" s="258"/>
      <c r="AK182" s="653">
        <f t="shared" si="146"/>
        <v>0</v>
      </c>
      <c r="AL182" s="653">
        <f t="shared" si="146"/>
        <v>0</v>
      </c>
      <c r="AM182" s="653">
        <f t="shared" si="146"/>
        <v>0</v>
      </c>
      <c r="AN182" s="227">
        <f>$H182*SUM(AN183:AN197)*(1+Gewinn)*(1+SicherheitAngebot)</f>
        <v>0</v>
      </c>
      <c r="AO182" s="227">
        <f>$H182*SUM(AO183:AO197)*(1+Gewinn)*(1+SicherheitAngebot)</f>
        <v>0</v>
      </c>
      <c r="AP182" s="227">
        <f>$H182*SUM(AP183:AP197)*(1+Gewinn)*(1+SicherheitAngebot)</f>
        <v>0</v>
      </c>
      <c r="AQ182" s="227">
        <f>$H182*SUM(AQ183:AQ197)*(1+Gewinn)*(1+SicherheitAngebot)</f>
        <v>0</v>
      </c>
      <c r="AR182" s="227">
        <f>$H182*SUM(AR183:AR197)*(1+Gewinn)*(1+SicherheitAngebot)</f>
        <v>0</v>
      </c>
      <c r="AS182" s="262"/>
      <c r="AT182" s="263">
        <f t="shared" ref="AT182:AT214" si="147">((W182+AD182)*$W$7+(X182+AE182)*$X$7+(Y182+Z182+AF182+AG182)*$Z$7+(AA182+AH182)*$AA$7+(AB182+AI182)*$AB$7)*Zuschläge_IBN</f>
        <v>0</v>
      </c>
      <c r="AU182" s="259"/>
      <c r="AV182" s="491">
        <f>AK182*$AK$7+AL182*$AL$7+AM182*$AM$7+SUM(AN182:AR182)+AT182/Zuschläge_IBN+AT182</f>
        <v>0</v>
      </c>
      <c r="AX182" s="685">
        <f>U182+AV182</f>
        <v>0</v>
      </c>
      <c r="AZ182" s="490">
        <f>IF(H182&gt;0,U182/(1+SicherheitAngebot)*(1+Sicherheit),0)</f>
        <v>0</v>
      </c>
      <c r="BB182" s="490">
        <f>IF(H182&gt;0,AV182/(1+SicherheitAngebot)*(1+Sicherheit),0)</f>
        <v>0</v>
      </c>
      <c r="BD182" s="490">
        <f>AZ182+BB182</f>
        <v>0</v>
      </c>
      <c r="BE182" s="105"/>
      <c r="BF182" s="105"/>
      <c r="BG182" s="105"/>
      <c r="BH182" s="105"/>
      <c r="BI182" s="105"/>
      <c r="BJ182" s="105"/>
    </row>
    <row r="183" spans="1:62" ht="20.100000000000001" hidden="1" customHeight="1" outlineLevel="1">
      <c r="B183" s="99"/>
      <c r="C183" s="908"/>
      <c r="D183" s="909"/>
      <c r="E183" s="909"/>
      <c r="F183" s="910"/>
      <c r="G183" s="890"/>
      <c r="H183" s="901"/>
      <c r="I183" s="152"/>
      <c r="J183" s="152"/>
      <c r="K183" s="152"/>
      <c r="L183" s="152"/>
      <c r="M183" s="152"/>
      <c r="N183" s="152"/>
      <c r="O183" s="152"/>
      <c r="P183" s="153"/>
      <c r="Q183" s="153"/>
      <c r="R183" s="156">
        <f t="shared" si="143"/>
        <v>0</v>
      </c>
      <c r="S183" s="156">
        <f t="shared" si="144"/>
        <v>0</v>
      </c>
      <c r="U183" s="157">
        <f>I183*$I$7+J183*$J$7+K183*$K$7+L183*$L$7+M183*$M$7+N183*$N$7+O183*$O$7+R183+S183</f>
        <v>0</v>
      </c>
      <c r="W183" s="152"/>
      <c r="X183" s="152"/>
      <c r="Y183" s="152"/>
      <c r="Z183" s="152"/>
      <c r="AA183" s="152"/>
      <c r="AB183" s="152"/>
      <c r="AC183" s="347"/>
      <c r="AD183" s="152"/>
      <c r="AE183" s="152"/>
      <c r="AF183" s="152"/>
      <c r="AG183" s="152"/>
      <c r="AH183" s="152"/>
      <c r="AI183" s="152"/>
      <c r="AJ183" s="347"/>
      <c r="AK183" s="152"/>
      <c r="AL183" s="152"/>
      <c r="AM183" s="295"/>
      <c r="AN183" s="228"/>
      <c r="AO183" s="228"/>
      <c r="AP183" s="228"/>
      <c r="AQ183" s="228"/>
      <c r="AR183" s="228"/>
      <c r="AS183" s="348"/>
      <c r="AT183" s="264">
        <f t="shared" si="147"/>
        <v>0</v>
      </c>
      <c r="AU183" s="259"/>
      <c r="AV183" s="265">
        <f t="shared" ref="AV183:AV197" si="148">AK183*$AK$7+AL183*$AL$7+AM183*$AM$7+SUM(AN183:AR183)*(1+Gewinn)*(1+SicherheitAngebot)+AT183/Zuschläge_IBN+AT183</f>
        <v>0</v>
      </c>
      <c r="AX183" s="265">
        <f>U183+AV183</f>
        <v>0</v>
      </c>
      <c r="AZ183" s="492">
        <f t="shared" ref="AZ183:AZ197" si="149">U183/(1+SicherheitAngebot)*(1+Sicherheit)</f>
        <v>0</v>
      </c>
      <c r="BB183" s="492">
        <f t="shared" ref="BB183:BB197" si="150">AV183/(1+SicherheitAngebot)*(1+Sicherheit)</f>
        <v>0</v>
      </c>
      <c r="BD183" s="265">
        <f>AZ183+BB183</f>
        <v>0</v>
      </c>
      <c r="BE183" s="105"/>
      <c r="BF183" s="105"/>
      <c r="BG183" s="105"/>
      <c r="BH183" s="105"/>
      <c r="BI183" s="105"/>
      <c r="BJ183" s="105"/>
    </row>
    <row r="184" spans="1:62" ht="20.100000000000001" hidden="1" customHeight="1" outlineLevel="1">
      <c r="B184" s="100"/>
      <c r="C184" s="908"/>
      <c r="D184" s="909"/>
      <c r="E184" s="909"/>
      <c r="F184" s="910"/>
      <c r="G184" s="890"/>
      <c r="H184" s="891"/>
      <c r="I184" s="152"/>
      <c r="J184" s="152"/>
      <c r="K184" s="152"/>
      <c r="L184" s="152"/>
      <c r="M184" s="152"/>
      <c r="N184" s="152"/>
      <c r="O184" s="152"/>
      <c r="P184" s="153"/>
      <c r="Q184" s="153"/>
      <c r="R184" s="156">
        <f t="shared" si="143"/>
        <v>0</v>
      </c>
      <c r="S184" s="156">
        <f t="shared" si="144"/>
        <v>0</v>
      </c>
      <c r="U184" s="157">
        <f t="shared" ref="U184:U197" si="151">I184*$I$7+J184*$J$7+K184*$K$7+L184*$L$7+M184*$M$7+N184*$N$7+O184*$O$7+R184+S184</f>
        <v>0</v>
      </c>
      <c r="W184" s="152"/>
      <c r="X184" s="152"/>
      <c r="Y184" s="152"/>
      <c r="Z184" s="152"/>
      <c r="AA184" s="152"/>
      <c r="AB184" s="152"/>
      <c r="AC184" s="347"/>
      <c r="AD184" s="152"/>
      <c r="AE184" s="152"/>
      <c r="AF184" s="152"/>
      <c r="AG184" s="152"/>
      <c r="AH184" s="152"/>
      <c r="AI184" s="152"/>
      <c r="AJ184" s="347"/>
      <c r="AK184" s="152"/>
      <c r="AL184" s="152"/>
      <c r="AM184" s="295"/>
      <c r="AN184" s="228"/>
      <c r="AO184" s="228"/>
      <c r="AP184" s="228"/>
      <c r="AQ184" s="228"/>
      <c r="AR184" s="228"/>
      <c r="AS184" s="348"/>
      <c r="AT184" s="264">
        <f t="shared" si="147"/>
        <v>0</v>
      </c>
      <c r="AU184" s="259"/>
      <c r="AV184" s="265">
        <f t="shared" si="148"/>
        <v>0</v>
      </c>
      <c r="AX184" s="265">
        <f t="shared" ref="AX184:AX197" si="152">U184+AV184</f>
        <v>0</v>
      </c>
      <c r="AZ184" s="492">
        <f t="shared" si="149"/>
        <v>0</v>
      </c>
      <c r="BB184" s="492">
        <f t="shared" si="150"/>
        <v>0</v>
      </c>
      <c r="BD184" s="265">
        <f t="shared" ref="BD184:BD197" si="153">AZ184+BB184</f>
        <v>0</v>
      </c>
      <c r="BE184" s="105"/>
      <c r="BF184" s="105"/>
      <c r="BG184" s="105"/>
      <c r="BH184" s="105"/>
      <c r="BI184" s="105"/>
      <c r="BJ184" s="105"/>
    </row>
    <row r="185" spans="1:62" ht="20.100000000000001" hidden="1" customHeight="1" outlineLevel="1">
      <c r="B185" s="100"/>
      <c r="C185" s="908"/>
      <c r="D185" s="909"/>
      <c r="E185" s="909"/>
      <c r="F185" s="910"/>
      <c r="G185" s="890"/>
      <c r="H185" s="891"/>
      <c r="I185" s="152"/>
      <c r="J185" s="152"/>
      <c r="K185" s="152"/>
      <c r="L185" s="152"/>
      <c r="M185" s="152"/>
      <c r="N185" s="152"/>
      <c r="O185" s="152"/>
      <c r="P185" s="153"/>
      <c r="Q185" s="153"/>
      <c r="R185" s="156">
        <f t="shared" si="143"/>
        <v>0</v>
      </c>
      <c r="S185" s="156">
        <f t="shared" si="144"/>
        <v>0</v>
      </c>
      <c r="U185" s="157">
        <f t="shared" si="151"/>
        <v>0</v>
      </c>
      <c r="W185" s="152"/>
      <c r="X185" s="152"/>
      <c r="Y185" s="152"/>
      <c r="Z185" s="152"/>
      <c r="AA185" s="152"/>
      <c r="AB185" s="152"/>
      <c r="AC185" s="347"/>
      <c r="AD185" s="152"/>
      <c r="AE185" s="152"/>
      <c r="AF185" s="152"/>
      <c r="AG185" s="152"/>
      <c r="AH185" s="152"/>
      <c r="AI185" s="152"/>
      <c r="AJ185" s="347"/>
      <c r="AK185" s="152"/>
      <c r="AL185" s="152"/>
      <c r="AM185" s="295"/>
      <c r="AN185" s="228"/>
      <c r="AO185" s="228"/>
      <c r="AP185" s="228"/>
      <c r="AQ185" s="228"/>
      <c r="AR185" s="228"/>
      <c r="AS185" s="348"/>
      <c r="AT185" s="264">
        <f t="shared" si="147"/>
        <v>0</v>
      </c>
      <c r="AU185" s="259"/>
      <c r="AV185" s="265">
        <f t="shared" si="148"/>
        <v>0</v>
      </c>
      <c r="AX185" s="265">
        <f t="shared" si="152"/>
        <v>0</v>
      </c>
      <c r="AZ185" s="492">
        <f t="shared" si="149"/>
        <v>0</v>
      </c>
      <c r="BB185" s="492">
        <f t="shared" si="150"/>
        <v>0</v>
      </c>
      <c r="BD185" s="265">
        <f t="shared" si="153"/>
        <v>0</v>
      </c>
      <c r="BE185" s="105"/>
      <c r="BF185" s="105"/>
      <c r="BG185" s="105"/>
      <c r="BH185" s="105"/>
      <c r="BI185" s="105"/>
      <c r="BJ185" s="105"/>
    </row>
    <row r="186" spans="1:62" ht="20.100000000000001" hidden="1" customHeight="1" outlineLevel="1">
      <c r="B186" s="100"/>
      <c r="C186" s="908"/>
      <c r="D186" s="909"/>
      <c r="E186" s="909"/>
      <c r="F186" s="910"/>
      <c r="G186" s="890"/>
      <c r="H186" s="891"/>
      <c r="I186" s="152"/>
      <c r="J186" s="152"/>
      <c r="K186" s="152"/>
      <c r="L186" s="152"/>
      <c r="M186" s="152"/>
      <c r="N186" s="152"/>
      <c r="O186" s="152"/>
      <c r="P186" s="153"/>
      <c r="Q186" s="153"/>
      <c r="R186" s="156">
        <f t="shared" si="143"/>
        <v>0</v>
      </c>
      <c r="S186" s="156">
        <f t="shared" si="144"/>
        <v>0</v>
      </c>
      <c r="U186" s="157">
        <f t="shared" si="151"/>
        <v>0</v>
      </c>
      <c r="W186" s="152"/>
      <c r="X186" s="152"/>
      <c r="Y186" s="152"/>
      <c r="Z186" s="152"/>
      <c r="AA186" s="152"/>
      <c r="AB186" s="152"/>
      <c r="AC186" s="347"/>
      <c r="AD186" s="152"/>
      <c r="AE186" s="152"/>
      <c r="AF186" s="152"/>
      <c r="AG186" s="152"/>
      <c r="AH186" s="152"/>
      <c r="AI186" s="152"/>
      <c r="AJ186" s="347"/>
      <c r="AK186" s="152"/>
      <c r="AL186" s="152"/>
      <c r="AM186" s="295"/>
      <c r="AN186" s="228"/>
      <c r="AO186" s="228"/>
      <c r="AP186" s="228"/>
      <c r="AQ186" s="228"/>
      <c r="AR186" s="228"/>
      <c r="AS186" s="348"/>
      <c r="AT186" s="264">
        <f t="shared" si="147"/>
        <v>0</v>
      </c>
      <c r="AU186" s="259"/>
      <c r="AV186" s="265">
        <f t="shared" si="148"/>
        <v>0</v>
      </c>
      <c r="AX186" s="265">
        <f t="shared" si="152"/>
        <v>0</v>
      </c>
      <c r="AZ186" s="492">
        <f t="shared" si="149"/>
        <v>0</v>
      </c>
      <c r="BB186" s="492">
        <f t="shared" si="150"/>
        <v>0</v>
      </c>
      <c r="BD186" s="265">
        <f t="shared" si="153"/>
        <v>0</v>
      </c>
      <c r="BE186" s="105"/>
      <c r="BF186" s="105"/>
      <c r="BG186" s="105"/>
      <c r="BH186" s="105"/>
      <c r="BI186" s="105"/>
      <c r="BJ186" s="105"/>
    </row>
    <row r="187" spans="1:62" ht="20.100000000000001" hidden="1" customHeight="1" outlineLevel="1">
      <c r="B187" s="100"/>
      <c r="C187" s="908"/>
      <c r="D187" s="909"/>
      <c r="E187" s="909"/>
      <c r="F187" s="910"/>
      <c r="G187" s="890"/>
      <c r="H187" s="891"/>
      <c r="I187" s="152"/>
      <c r="J187" s="152"/>
      <c r="K187" s="152"/>
      <c r="L187" s="152"/>
      <c r="M187" s="152"/>
      <c r="N187" s="152"/>
      <c r="O187" s="152"/>
      <c r="P187" s="153"/>
      <c r="Q187" s="153"/>
      <c r="R187" s="156">
        <f t="shared" si="143"/>
        <v>0</v>
      </c>
      <c r="S187" s="156">
        <f t="shared" si="144"/>
        <v>0</v>
      </c>
      <c r="U187" s="157">
        <f t="shared" si="151"/>
        <v>0</v>
      </c>
      <c r="W187" s="152"/>
      <c r="X187" s="152"/>
      <c r="Y187" s="152"/>
      <c r="Z187" s="152"/>
      <c r="AA187" s="152"/>
      <c r="AB187" s="152"/>
      <c r="AC187" s="347"/>
      <c r="AD187" s="152"/>
      <c r="AE187" s="152"/>
      <c r="AF187" s="152"/>
      <c r="AG187" s="152"/>
      <c r="AH187" s="152"/>
      <c r="AI187" s="152"/>
      <c r="AJ187" s="347"/>
      <c r="AK187" s="152"/>
      <c r="AL187" s="152"/>
      <c r="AM187" s="295"/>
      <c r="AN187" s="228"/>
      <c r="AO187" s="228"/>
      <c r="AP187" s="228"/>
      <c r="AQ187" s="228"/>
      <c r="AR187" s="228"/>
      <c r="AS187" s="348"/>
      <c r="AT187" s="264">
        <f t="shared" si="147"/>
        <v>0</v>
      </c>
      <c r="AU187" s="259"/>
      <c r="AV187" s="265">
        <f t="shared" si="148"/>
        <v>0</v>
      </c>
      <c r="AX187" s="265">
        <f t="shared" si="152"/>
        <v>0</v>
      </c>
      <c r="AZ187" s="492">
        <f t="shared" si="149"/>
        <v>0</v>
      </c>
      <c r="BB187" s="492">
        <f t="shared" si="150"/>
        <v>0</v>
      </c>
      <c r="BD187" s="265">
        <f t="shared" si="153"/>
        <v>0</v>
      </c>
      <c r="BE187" s="105"/>
      <c r="BF187" s="105"/>
      <c r="BG187" s="105"/>
      <c r="BH187" s="105"/>
      <c r="BI187" s="105"/>
      <c r="BJ187" s="105"/>
    </row>
    <row r="188" spans="1:62" ht="20.100000000000001" hidden="1" customHeight="1" outlineLevel="1">
      <c r="B188" s="100"/>
      <c r="C188" s="908"/>
      <c r="D188" s="909"/>
      <c r="E188" s="909"/>
      <c r="F188" s="910"/>
      <c r="G188" s="890"/>
      <c r="H188" s="891"/>
      <c r="I188" s="152"/>
      <c r="J188" s="152"/>
      <c r="K188" s="152"/>
      <c r="L188" s="152"/>
      <c r="M188" s="152"/>
      <c r="N188" s="152"/>
      <c r="O188" s="152"/>
      <c r="P188" s="153"/>
      <c r="Q188" s="153"/>
      <c r="R188" s="156">
        <f t="shared" si="143"/>
        <v>0</v>
      </c>
      <c r="S188" s="156">
        <f t="shared" si="144"/>
        <v>0</v>
      </c>
      <c r="U188" s="157">
        <f t="shared" si="151"/>
        <v>0</v>
      </c>
      <c r="W188" s="152"/>
      <c r="X188" s="152"/>
      <c r="Y188" s="152"/>
      <c r="Z188" s="152"/>
      <c r="AA188" s="152"/>
      <c r="AB188" s="152"/>
      <c r="AC188" s="347"/>
      <c r="AD188" s="152"/>
      <c r="AE188" s="152"/>
      <c r="AF188" s="152"/>
      <c r="AG188" s="152"/>
      <c r="AH188" s="152"/>
      <c r="AI188" s="152"/>
      <c r="AJ188" s="347"/>
      <c r="AK188" s="152"/>
      <c r="AL188" s="152"/>
      <c r="AM188" s="295"/>
      <c r="AN188" s="228"/>
      <c r="AO188" s="228"/>
      <c r="AP188" s="228"/>
      <c r="AQ188" s="228"/>
      <c r="AR188" s="228"/>
      <c r="AS188" s="348"/>
      <c r="AT188" s="264">
        <f t="shared" si="147"/>
        <v>0</v>
      </c>
      <c r="AU188" s="259"/>
      <c r="AV188" s="265">
        <f t="shared" si="148"/>
        <v>0</v>
      </c>
      <c r="AX188" s="265">
        <f t="shared" si="152"/>
        <v>0</v>
      </c>
      <c r="AZ188" s="492">
        <f t="shared" si="149"/>
        <v>0</v>
      </c>
      <c r="BB188" s="492">
        <f t="shared" si="150"/>
        <v>0</v>
      </c>
      <c r="BD188" s="265">
        <f t="shared" si="153"/>
        <v>0</v>
      </c>
      <c r="BE188" s="105"/>
      <c r="BF188" s="105"/>
      <c r="BG188" s="105"/>
      <c r="BH188" s="105"/>
      <c r="BI188" s="105"/>
      <c r="BJ188" s="105"/>
    </row>
    <row r="189" spans="1:62" ht="20.100000000000001" hidden="1" customHeight="1" outlineLevel="1">
      <c r="B189" s="100"/>
      <c r="C189" s="908"/>
      <c r="D189" s="909"/>
      <c r="E189" s="909"/>
      <c r="F189" s="910"/>
      <c r="G189" s="890"/>
      <c r="H189" s="891"/>
      <c r="I189" s="152"/>
      <c r="J189" s="152"/>
      <c r="K189" s="152"/>
      <c r="L189" s="152"/>
      <c r="M189" s="152"/>
      <c r="N189" s="152"/>
      <c r="O189" s="152"/>
      <c r="P189" s="153"/>
      <c r="Q189" s="153"/>
      <c r="R189" s="156">
        <f t="shared" si="143"/>
        <v>0</v>
      </c>
      <c r="S189" s="156">
        <f t="shared" si="144"/>
        <v>0</v>
      </c>
      <c r="U189" s="157">
        <f t="shared" si="151"/>
        <v>0</v>
      </c>
      <c r="W189" s="152"/>
      <c r="X189" s="152"/>
      <c r="Y189" s="152"/>
      <c r="Z189" s="152"/>
      <c r="AA189" s="152"/>
      <c r="AB189" s="152"/>
      <c r="AC189" s="347"/>
      <c r="AD189" s="152"/>
      <c r="AE189" s="152"/>
      <c r="AF189" s="152"/>
      <c r="AG189" s="152"/>
      <c r="AH189" s="152"/>
      <c r="AI189" s="152"/>
      <c r="AJ189" s="347"/>
      <c r="AK189" s="152"/>
      <c r="AL189" s="152"/>
      <c r="AM189" s="295"/>
      <c r="AN189" s="228"/>
      <c r="AO189" s="228"/>
      <c r="AP189" s="228"/>
      <c r="AQ189" s="228"/>
      <c r="AR189" s="228"/>
      <c r="AS189" s="348"/>
      <c r="AT189" s="264">
        <f t="shared" si="147"/>
        <v>0</v>
      </c>
      <c r="AU189" s="259"/>
      <c r="AV189" s="265">
        <f t="shared" si="148"/>
        <v>0</v>
      </c>
      <c r="AX189" s="265">
        <f t="shared" si="152"/>
        <v>0</v>
      </c>
      <c r="AZ189" s="492">
        <f t="shared" si="149"/>
        <v>0</v>
      </c>
      <c r="BB189" s="492">
        <f t="shared" si="150"/>
        <v>0</v>
      </c>
      <c r="BD189" s="265">
        <f t="shared" si="153"/>
        <v>0</v>
      </c>
      <c r="BE189" s="105"/>
      <c r="BF189" s="105"/>
      <c r="BG189" s="105"/>
      <c r="BH189" s="105"/>
      <c r="BI189" s="105"/>
      <c r="BJ189" s="105"/>
    </row>
    <row r="190" spans="1:62" ht="20.100000000000001" hidden="1" customHeight="1" outlineLevel="1">
      <c r="B190" s="100"/>
      <c r="C190" s="908"/>
      <c r="D190" s="909"/>
      <c r="E190" s="909"/>
      <c r="F190" s="910"/>
      <c r="G190" s="890"/>
      <c r="H190" s="891"/>
      <c r="I190" s="152"/>
      <c r="J190" s="152"/>
      <c r="K190" s="152"/>
      <c r="L190" s="152"/>
      <c r="M190" s="152"/>
      <c r="N190" s="152"/>
      <c r="O190" s="152"/>
      <c r="P190" s="153"/>
      <c r="Q190" s="153"/>
      <c r="R190" s="156">
        <f t="shared" si="143"/>
        <v>0</v>
      </c>
      <c r="S190" s="156">
        <f t="shared" si="144"/>
        <v>0</v>
      </c>
      <c r="U190" s="157">
        <f t="shared" si="151"/>
        <v>0</v>
      </c>
      <c r="W190" s="152"/>
      <c r="X190" s="152"/>
      <c r="Y190" s="152"/>
      <c r="Z190" s="152"/>
      <c r="AA190" s="152"/>
      <c r="AB190" s="152"/>
      <c r="AC190" s="347"/>
      <c r="AD190" s="152"/>
      <c r="AE190" s="152"/>
      <c r="AF190" s="152"/>
      <c r="AG190" s="152"/>
      <c r="AH190" s="152"/>
      <c r="AI190" s="152"/>
      <c r="AJ190" s="347"/>
      <c r="AK190" s="152"/>
      <c r="AL190" s="152"/>
      <c r="AM190" s="295"/>
      <c r="AN190" s="228"/>
      <c r="AO190" s="228"/>
      <c r="AP190" s="228"/>
      <c r="AQ190" s="228"/>
      <c r="AR190" s="228"/>
      <c r="AS190" s="348"/>
      <c r="AT190" s="264">
        <f t="shared" si="147"/>
        <v>0</v>
      </c>
      <c r="AU190" s="259"/>
      <c r="AV190" s="265">
        <f t="shared" si="148"/>
        <v>0</v>
      </c>
      <c r="AX190" s="265">
        <f t="shared" si="152"/>
        <v>0</v>
      </c>
      <c r="AZ190" s="492">
        <f t="shared" si="149"/>
        <v>0</v>
      </c>
      <c r="BB190" s="492">
        <f t="shared" si="150"/>
        <v>0</v>
      </c>
      <c r="BD190" s="265">
        <f t="shared" si="153"/>
        <v>0</v>
      </c>
      <c r="BE190" s="105"/>
      <c r="BF190" s="105"/>
      <c r="BG190" s="105"/>
      <c r="BH190" s="105"/>
      <c r="BI190" s="105"/>
      <c r="BJ190" s="105"/>
    </row>
    <row r="191" spans="1:62" ht="20.100000000000001" hidden="1" customHeight="1" outlineLevel="1">
      <c r="B191" s="100"/>
      <c r="C191" s="908"/>
      <c r="D191" s="909"/>
      <c r="E191" s="909"/>
      <c r="F191" s="910"/>
      <c r="G191" s="890"/>
      <c r="H191" s="891"/>
      <c r="I191" s="152"/>
      <c r="J191" s="152"/>
      <c r="K191" s="152"/>
      <c r="L191" s="152"/>
      <c r="M191" s="152"/>
      <c r="N191" s="152"/>
      <c r="O191" s="152"/>
      <c r="P191" s="153"/>
      <c r="Q191" s="153"/>
      <c r="R191" s="156">
        <f t="shared" si="143"/>
        <v>0</v>
      </c>
      <c r="S191" s="156">
        <f t="shared" si="144"/>
        <v>0</v>
      </c>
      <c r="U191" s="157">
        <f t="shared" si="151"/>
        <v>0</v>
      </c>
      <c r="W191" s="152"/>
      <c r="X191" s="152"/>
      <c r="Y191" s="152"/>
      <c r="Z191" s="152"/>
      <c r="AA191" s="152"/>
      <c r="AB191" s="152"/>
      <c r="AC191" s="347"/>
      <c r="AD191" s="152"/>
      <c r="AE191" s="152"/>
      <c r="AF191" s="152"/>
      <c r="AG191" s="152"/>
      <c r="AH191" s="152"/>
      <c r="AI191" s="152"/>
      <c r="AJ191" s="347"/>
      <c r="AK191" s="152"/>
      <c r="AL191" s="152"/>
      <c r="AM191" s="295"/>
      <c r="AN191" s="228"/>
      <c r="AO191" s="228"/>
      <c r="AP191" s="228"/>
      <c r="AQ191" s="228"/>
      <c r="AR191" s="228"/>
      <c r="AS191" s="348"/>
      <c r="AT191" s="264">
        <f t="shared" si="147"/>
        <v>0</v>
      </c>
      <c r="AU191" s="259"/>
      <c r="AV191" s="265">
        <f t="shared" si="148"/>
        <v>0</v>
      </c>
      <c r="AX191" s="265">
        <f t="shared" si="152"/>
        <v>0</v>
      </c>
      <c r="AZ191" s="492">
        <f t="shared" si="149"/>
        <v>0</v>
      </c>
      <c r="BB191" s="492">
        <f t="shared" si="150"/>
        <v>0</v>
      </c>
      <c r="BD191" s="265">
        <f t="shared" si="153"/>
        <v>0</v>
      </c>
      <c r="BE191" s="105"/>
      <c r="BF191" s="105"/>
      <c r="BG191" s="105"/>
      <c r="BH191" s="105"/>
      <c r="BI191" s="105"/>
      <c r="BJ191" s="105"/>
    </row>
    <row r="192" spans="1:62" ht="20.100000000000001" hidden="1" customHeight="1" outlineLevel="1">
      <c r="B192" s="100"/>
      <c r="C192" s="908"/>
      <c r="D192" s="909"/>
      <c r="E192" s="909"/>
      <c r="F192" s="910"/>
      <c r="G192" s="890"/>
      <c r="H192" s="891"/>
      <c r="I192" s="152"/>
      <c r="J192" s="152"/>
      <c r="K192" s="152"/>
      <c r="L192" s="152"/>
      <c r="M192" s="152"/>
      <c r="N192" s="152"/>
      <c r="O192" s="152"/>
      <c r="P192" s="153"/>
      <c r="Q192" s="153"/>
      <c r="R192" s="156">
        <f t="shared" si="143"/>
        <v>0</v>
      </c>
      <c r="S192" s="156">
        <f t="shared" si="144"/>
        <v>0</v>
      </c>
      <c r="U192" s="157">
        <f t="shared" si="151"/>
        <v>0</v>
      </c>
      <c r="W192" s="152"/>
      <c r="X192" s="152"/>
      <c r="Y192" s="152"/>
      <c r="Z192" s="152"/>
      <c r="AA192" s="152"/>
      <c r="AB192" s="152"/>
      <c r="AC192" s="347"/>
      <c r="AD192" s="152"/>
      <c r="AE192" s="152"/>
      <c r="AF192" s="152"/>
      <c r="AG192" s="152"/>
      <c r="AH192" s="152"/>
      <c r="AI192" s="152"/>
      <c r="AJ192" s="347"/>
      <c r="AK192" s="152"/>
      <c r="AL192" s="152"/>
      <c r="AM192" s="295"/>
      <c r="AN192" s="228"/>
      <c r="AO192" s="228"/>
      <c r="AP192" s="228"/>
      <c r="AQ192" s="228"/>
      <c r="AR192" s="228"/>
      <c r="AS192" s="348"/>
      <c r="AT192" s="264">
        <f t="shared" si="147"/>
        <v>0</v>
      </c>
      <c r="AU192" s="259"/>
      <c r="AV192" s="265">
        <f t="shared" si="148"/>
        <v>0</v>
      </c>
      <c r="AX192" s="265">
        <f t="shared" si="152"/>
        <v>0</v>
      </c>
      <c r="AZ192" s="492">
        <f t="shared" si="149"/>
        <v>0</v>
      </c>
      <c r="BB192" s="492">
        <f t="shared" si="150"/>
        <v>0</v>
      </c>
      <c r="BD192" s="265">
        <f t="shared" si="153"/>
        <v>0</v>
      </c>
      <c r="BE192" s="105"/>
      <c r="BF192" s="105"/>
      <c r="BG192" s="105"/>
      <c r="BH192" s="105"/>
      <c r="BI192" s="105"/>
      <c r="BJ192" s="105"/>
    </row>
    <row r="193" spans="2:62" ht="20.100000000000001" hidden="1" customHeight="1" outlineLevel="1">
      <c r="B193" s="100"/>
      <c r="C193" s="908"/>
      <c r="D193" s="909"/>
      <c r="E193" s="909"/>
      <c r="F193" s="910"/>
      <c r="G193" s="890"/>
      <c r="H193" s="891"/>
      <c r="I193" s="152"/>
      <c r="J193" s="152"/>
      <c r="K193" s="152"/>
      <c r="L193" s="152"/>
      <c r="M193" s="152"/>
      <c r="N193" s="152"/>
      <c r="O193" s="152"/>
      <c r="P193" s="153"/>
      <c r="Q193" s="153"/>
      <c r="R193" s="156">
        <f t="shared" si="143"/>
        <v>0</v>
      </c>
      <c r="S193" s="156">
        <f t="shared" si="144"/>
        <v>0</v>
      </c>
      <c r="U193" s="157">
        <f t="shared" si="151"/>
        <v>0</v>
      </c>
      <c r="W193" s="152"/>
      <c r="X193" s="152"/>
      <c r="Y193" s="152"/>
      <c r="Z193" s="152"/>
      <c r="AA193" s="152"/>
      <c r="AB193" s="152"/>
      <c r="AC193" s="347"/>
      <c r="AD193" s="152"/>
      <c r="AE193" s="152"/>
      <c r="AF193" s="152"/>
      <c r="AG193" s="152"/>
      <c r="AH193" s="152"/>
      <c r="AI193" s="152"/>
      <c r="AJ193" s="347"/>
      <c r="AK193" s="152"/>
      <c r="AL193" s="152"/>
      <c r="AM193" s="295"/>
      <c r="AN193" s="228"/>
      <c r="AO193" s="228"/>
      <c r="AP193" s="228"/>
      <c r="AQ193" s="228"/>
      <c r="AR193" s="228"/>
      <c r="AS193" s="348"/>
      <c r="AT193" s="264">
        <f t="shared" si="147"/>
        <v>0</v>
      </c>
      <c r="AU193" s="259"/>
      <c r="AV193" s="265">
        <f t="shared" si="148"/>
        <v>0</v>
      </c>
      <c r="AX193" s="265">
        <f t="shared" si="152"/>
        <v>0</v>
      </c>
      <c r="AZ193" s="492">
        <f t="shared" si="149"/>
        <v>0</v>
      </c>
      <c r="BB193" s="492">
        <f t="shared" si="150"/>
        <v>0</v>
      </c>
      <c r="BD193" s="265">
        <f t="shared" si="153"/>
        <v>0</v>
      </c>
      <c r="BE193" s="105"/>
      <c r="BF193" s="105"/>
      <c r="BG193" s="105"/>
      <c r="BH193" s="105"/>
      <c r="BI193" s="105"/>
      <c r="BJ193" s="105"/>
    </row>
    <row r="194" spans="2:62" ht="20.100000000000001" hidden="1" customHeight="1" outlineLevel="1">
      <c r="B194" s="100"/>
      <c r="C194" s="908"/>
      <c r="D194" s="909"/>
      <c r="E194" s="909"/>
      <c r="F194" s="910"/>
      <c r="G194" s="890"/>
      <c r="H194" s="891"/>
      <c r="I194" s="152"/>
      <c r="J194" s="152"/>
      <c r="K194" s="152"/>
      <c r="L194" s="152"/>
      <c r="M194" s="152"/>
      <c r="N194" s="152"/>
      <c r="O194" s="152"/>
      <c r="P194" s="153"/>
      <c r="Q194" s="153"/>
      <c r="R194" s="156">
        <f t="shared" si="143"/>
        <v>0</v>
      </c>
      <c r="S194" s="156">
        <f t="shared" si="144"/>
        <v>0</v>
      </c>
      <c r="U194" s="157">
        <f t="shared" si="151"/>
        <v>0</v>
      </c>
      <c r="W194" s="152"/>
      <c r="X194" s="152"/>
      <c r="Y194" s="152"/>
      <c r="Z194" s="152"/>
      <c r="AA194" s="152"/>
      <c r="AB194" s="152"/>
      <c r="AC194" s="347"/>
      <c r="AD194" s="152"/>
      <c r="AE194" s="152"/>
      <c r="AF194" s="152"/>
      <c r="AG194" s="152"/>
      <c r="AH194" s="152"/>
      <c r="AI194" s="152"/>
      <c r="AJ194" s="347"/>
      <c r="AK194" s="152"/>
      <c r="AL194" s="152"/>
      <c r="AM194" s="295"/>
      <c r="AN194" s="228"/>
      <c r="AO194" s="228"/>
      <c r="AP194" s="228"/>
      <c r="AQ194" s="228"/>
      <c r="AR194" s="228"/>
      <c r="AS194" s="348"/>
      <c r="AT194" s="264">
        <f t="shared" si="147"/>
        <v>0</v>
      </c>
      <c r="AU194" s="259"/>
      <c r="AV194" s="265">
        <f t="shared" si="148"/>
        <v>0</v>
      </c>
      <c r="AX194" s="265">
        <f t="shared" si="152"/>
        <v>0</v>
      </c>
      <c r="AZ194" s="492">
        <f t="shared" si="149"/>
        <v>0</v>
      </c>
      <c r="BB194" s="492">
        <f t="shared" si="150"/>
        <v>0</v>
      </c>
      <c r="BD194" s="265">
        <f t="shared" si="153"/>
        <v>0</v>
      </c>
      <c r="BE194" s="105"/>
      <c r="BF194" s="105"/>
      <c r="BG194" s="105"/>
      <c r="BH194" s="105"/>
      <c r="BI194" s="105"/>
      <c r="BJ194" s="105"/>
    </row>
    <row r="195" spans="2:62" ht="20.100000000000001" hidden="1" customHeight="1" outlineLevel="1">
      <c r="B195" s="100"/>
      <c r="C195" s="908"/>
      <c r="D195" s="909"/>
      <c r="E195" s="909"/>
      <c r="F195" s="910"/>
      <c r="G195" s="890"/>
      <c r="H195" s="891"/>
      <c r="I195" s="152"/>
      <c r="J195" s="152"/>
      <c r="K195" s="152"/>
      <c r="L195" s="152"/>
      <c r="M195" s="152"/>
      <c r="N195" s="152"/>
      <c r="O195" s="152"/>
      <c r="P195" s="153"/>
      <c r="Q195" s="153"/>
      <c r="R195" s="156">
        <f t="shared" si="143"/>
        <v>0</v>
      </c>
      <c r="S195" s="156">
        <f t="shared" si="144"/>
        <v>0</v>
      </c>
      <c r="U195" s="157">
        <f t="shared" si="151"/>
        <v>0</v>
      </c>
      <c r="W195" s="152"/>
      <c r="X195" s="152"/>
      <c r="Y195" s="152"/>
      <c r="Z195" s="152"/>
      <c r="AA195" s="152"/>
      <c r="AB195" s="152"/>
      <c r="AC195" s="347"/>
      <c r="AD195" s="152"/>
      <c r="AE195" s="152"/>
      <c r="AF195" s="152"/>
      <c r="AG195" s="152"/>
      <c r="AH195" s="152"/>
      <c r="AI195" s="152"/>
      <c r="AJ195" s="347"/>
      <c r="AK195" s="152"/>
      <c r="AL195" s="152"/>
      <c r="AM195" s="295"/>
      <c r="AN195" s="228"/>
      <c r="AO195" s="228"/>
      <c r="AP195" s="228"/>
      <c r="AQ195" s="228"/>
      <c r="AR195" s="228"/>
      <c r="AS195" s="348"/>
      <c r="AT195" s="264">
        <f t="shared" si="147"/>
        <v>0</v>
      </c>
      <c r="AU195" s="259"/>
      <c r="AV195" s="265">
        <f t="shared" si="148"/>
        <v>0</v>
      </c>
      <c r="AX195" s="265">
        <f t="shared" si="152"/>
        <v>0</v>
      </c>
      <c r="AZ195" s="492">
        <f t="shared" si="149"/>
        <v>0</v>
      </c>
      <c r="BB195" s="492">
        <f t="shared" si="150"/>
        <v>0</v>
      </c>
      <c r="BD195" s="265">
        <f t="shared" si="153"/>
        <v>0</v>
      </c>
      <c r="BE195" s="105"/>
      <c r="BF195" s="105"/>
      <c r="BG195" s="105"/>
      <c r="BH195" s="105"/>
      <c r="BI195" s="105"/>
      <c r="BJ195" s="105"/>
    </row>
    <row r="196" spans="2:62" ht="20.100000000000001" hidden="1" customHeight="1" outlineLevel="1">
      <c r="B196" s="100"/>
      <c r="C196" s="908"/>
      <c r="D196" s="909"/>
      <c r="E196" s="909"/>
      <c r="F196" s="910"/>
      <c r="G196" s="890"/>
      <c r="H196" s="891"/>
      <c r="I196" s="152"/>
      <c r="J196" s="152"/>
      <c r="K196" s="152"/>
      <c r="L196" s="152"/>
      <c r="M196" s="152"/>
      <c r="N196" s="152"/>
      <c r="O196" s="152"/>
      <c r="P196" s="153"/>
      <c r="Q196" s="153"/>
      <c r="R196" s="156">
        <f t="shared" si="143"/>
        <v>0</v>
      </c>
      <c r="S196" s="156">
        <f t="shared" si="144"/>
        <v>0</v>
      </c>
      <c r="U196" s="157">
        <f t="shared" si="151"/>
        <v>0</v>
      </c>
      <c r="W196" s="152"/>
      <c r="X196" s="152"/>
      <c r="Y196" s="152"/>
      <c r="Z196" s="152"/>
      <c r="AA196" s="152"/>
      <c r="AB196" s="152"/>
      <c r="AC196" s="347"/>
      <c r="AD196" s="152"/>
      <c r="AE196" s="152"/>
      <c r="AF196" s="152"/>
      <c r="AG196" s="152"/>
      <c r="AH196" s="152"/>
      <c r="AI196" s="152"/>
      <c r="AJ196" s="347"/>
      <c r="AK196" s="152"/>
      <c r="AL196" s="152"/>
      <c r="AM196" s="295"/>
      <c r="AN196" s="228"/>
      <c r="AO196" s="228"/>
      <c r="AP196" s="228"/>
      <c r="AQ196" s="228"/>
      <c r="AR196" s="228"/>
      <c r="AS196" s="348"/>
      <c r="AT196" s="264">
        <f t="shared" si="147"/>
        <v>0</v>
      </c>
      <c r="AU196" s="259"/>
      <c r="AV196" s="265">
        <f t="shared" si="148"/>
        <v>0</v>
      </c>
      <c r="AX196" s="265">
        <f t="shared" si="152"/>
        <v>0</v>
      </c>
      <c r="AZ196" s="492">
        <f t="shared" si="149"/>
        <v>0</v>
      </c>
      <c r="BB196" s="492">
        <f t="shared" si="150"/>
        <v>0</v>
      </c>
      <c r="BD196" s="265">
        <f t="shared" si="153"/>
        <v>0</v>
      </c>
      <c r="BE196" s="105"/>
      <c r="BF196" s="105"/>
      <c r="BG196" s="105"/>
      <c r="BH196" s="105"/>
      <c r="BI196" s="105"/>
      <c r="BJ196" s="105"/>
    </row>
    <row r="197" spans="2:62" ht="20.100000000000001" hidden="1" customHeight="1" outlineLevel="1">
      <c r="B197" s="100"/>
      <c r="C197" s="908"/>
      <c r="D197" s="909"/>
      <c r="E197" s="909"/>
      <c r="F197" s="910"/>
      <c r="G197" s="890"/>
      <c r="H197" s="891"/>
      <c r="I197" s="152"/>
      <c r="J197" s="152"/>
      <c r="K197" s="152"/>
      <c r="L197" s="152"/>
      <c r="M197" s="152"/>
      <c r="N197" s="152"/>
      <c r="O197" s="152"/>
      <c r="P197" s="153"/>
      <c r="Q197" s="153"/>
      <c r="R197" s="156">
        <f t="shared" si="143"/>
        <v>0</v>
      </c>
      <c r="S197" s="156">
        <f t="shared" si="144"/>
        <v>0</v>
      </c>
      <c r="U197" s="157">
        <f t="shared" si="151"/>
        <v>0</v>
      </c>
      <c r="W197" s="152"/>
      <c r="X197" s="152"/>
      <c r="Y197" s="152"/>
      <c r="Z197" s="152"/>
      <c r="AA197" s="152"/>
      <c r="AB197" s="152"/>
      <c r="AC197" s="347"/>
      <c r="AD197" s="152"/>
      <c r="AE197" s="152"/>
      <c r="AF197" s="152"/>
      <c r="AG197" s="152"/>
      <c r="AH197" s="152"/>
      <c r="AI197" s="152"/>
      <c r="AJ197" s="347"/>
      <c r="AK197" s="152"/>
      <c r="AL197" s="152"/>
      <c r="AM197" s="295"/>
      <c r="AN197" s="228"/>
      <c r="AO197" s="228"/>
      <c r="AP197" s="228"/>
      <c r="AQ197" s="228"/>
      <c r="AR197" s="228"/>
      <c r="AS197" s="348"/>
      <c r="AT197" s="264">
        <f t="shared" si="147"/>
        <v>0</v>
      </c>
      <c r="AU197" s="259"/>
      <c r="AV197" s="265">
        <f t="shared" si="148"/>
        <v>0</v>
      </c>
      <c r="AX197" s="265">
        <f t="shared" si="152"/>
        <v>0</v>
      </c>
      <c r="AZ197" s="492">
        <f t="shared" si="149"/>
        <v>0</v>
      </c>
      <c r="BB197" s="492">
        <f t="shared" si="150"/>
        <v>0</v>
      </c>
      <c r="BD197" s="265">
        <f t="shared" si="153"/>
        <v>0</v>
      </c>
      <c r="BE197" s="105"/>
      <c r="BF197" s="105"/>
      <c r="BG197" s="105"/>
      <c r="BH197" s="105"/>
      <c r="BI197" s="105"/>
      <c r="BJ197" s="105"/>
    </row>
    <row r="198" spans="2:62" ht="9.9499999999999993" hidden="1" customHeight="1" outlineLevel="1">
      <c r="B198" s="101"/>
      <c r="C198" s="208"/>
      <c r="D198" s="208"/>
      <c r="E198" s="208"/>
      <c r="F198" s="208"/>
      <c r="G198" s="237"/>
      <c r="H198" s="207"/>
      <c r="I198" s="257"/>
      <c r="J198" s="257"/>
      <c r="K198" s="257"/>
      <c r="L198" s="257"/>
      <c r="M198" s="257"/>
      <c r="N198" s="257"/>
      <c r="O198" s="257"/>
      <c r="P198" s="256"/>
      <c r="Q198" s="102"/>
      <c r="R198" s="102"/>
      <c r="S198" s="102"/>
      <c r="U198" s="98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Z198" s="493"/>
      <c r="BE198" s="105"/>
      <c r="BF198" s="105"/>
      <c r="BG198" s="105"/>
      <c r="BH198" s="105"/>
      <c r="BI198" s="105"/>
      <c r="BJ198" s="105"/>
    </row>
    <row r="199" spans="2:62" ht="20.100000000000001" customHeight="1" collapsed="1">
      <c r="B199" s="151">
        <f>B182+1</f>
        <v>12</v>
      </c>
      <c r="C199" s="916"/>
      <c r="D199" s="917"/>
      <c r="E199" s="917"/>
      <c r="F199" s="918"/>
      <c r="G199" s="429"/>
      <c r="H199" s="206">
        <v>1</v>
      </c>
      <c r="I199" s="642">
        <f t="shared" ref="I199" si="154">$H199*SUM(I200:I214)</f>
        <v>0</v>
      </c>
      <c r="J199" s="643">
        <f t="shared" ref="J199:O199" si="155">$H199*SUM(J200:J214)</f>
        <v>0</v>
      </c>
      <c r="K199" s="644">
        <f t="shared" si="155"/>
        <v>0</v>
      </c>
      <c r="L199" s="645">
        <f t="shared" si="155"/>
        <v>0</v>
      </c>
      <c r="M199" s="645">
        <f t="shared" si="155"/>
        <v>0</v>
      </c>
      <c r="N199" s="644">
        <f t="shared" si="155"/>
        <v>0</v>
      </c>
      <c r="O199" s="642">
        <f t="shared" si="155"/>
        <v>0</v>
      </c>
      <c r="P199" s="209">
        <f t="shared" ref="P199:Q199" si="156">$H199*SUM(P200:P214)</f>
        <v>0</v>
      </c>
      <c r="Q199" s="210">
        <f t="shared" si="156"/>
        <v>0</v>
      </c>
      <c r="R199" s="136">
        <f t="shared" ref="R199:R214" si="157">P199*(1+Gewinn)*(1+SicherheitAngebot)</f>
        <v>0</v>
      </c>
      <c r="S199" s="137">
        <f t="shared" ref="S199:S214" si="158">Q199*(1+MGKZ)*(1+Gewinn)*(1+SicherheitAngebot)</f>
        <v>0</v>
      </c>
      <c r="U199" s="10">
        <f>I199*$I$7+J199*$J$7+K199*$K$7+L199*$L$7+M199*$M$7+N199*$N$7+O199*$O$7+R199+S199</f>
        <v>0</v>
      </c>
      <c r="W199" s="646">
        <f t="shared" ref="W199:AB199" si="159">$H199*SUM(W200:W214)</f>
        <v>0</v>
      </c>
      <c r="X199" s="647">
        <f t="shared" si="159"/>
        <v>0</v>
      </c>
      <c r="Y199" s="648">
        <f t="shared" si="159"/>
        <v>0</v>
      </c>
      <c r="Z199" s="649">
        <f t="shared" si="159"/>
        <v>0</v>
      </c>
      <c r="AA199" s="648">
        <f t="shared" si="159"/>
        <v>0</v>
      </c>
      <c r="AB199" s="646">
        <f t="shared" si="159"/>
        <v>0</v>
      </c>
      <c r="AC199" s="258"/>
      <c r="AD199" s="646">
        <f t="shared" ref="AD199:AM199" si="160">$H199*SUM(AD200:AD214)</f>
        <v>0</v>
      </c>
      <c r="AE199" s="647">
        <f t="shared" si="160"/>
        <v>0</v>
      </c>
      <c r="AF199" s="648">
        <f t="shared" si="160"/>
        <v>0</v>
      </c>
      <c r="AG199" s="649">
        <f t="shared" si="160"/>
        <v>0</v>
      </c>
      <c r="AH199" s="648">
        <f t="shared" si="160"/>
        <v>0</v>
      </c>
      <c r="AI199" s="646">
        <f t="shared" si="160"/>
        <v>0</v>
      </c>
      <c r="AJ199" s="258"/>
      <c r="AK199" s="653">
        <f t="shared" si="160"/>
        <v>0</v>
      </c>
      <c r="AL199" s="653">
        <f t="shared" si="160"/>
        <v>0</v>
      </c>
      <c r="AM199" s="653">
        <f t="shared" si="160"/>
        <v>0</v>
      </c>
      <c r="AN199" s="227">
        <f>$H199*SUM(AN200:AN214)*(1+Gewinn)*(1+SicherheitAngebot)</f>
        <v>0</v>
      </c>
      <c r="AO199" s="227">
        <f>$H199*SUM(AO200:AO214)*(1+Gewinn)*(1+SicherheitAngebot)</f>
        <v>0</v>
      </c>
      <c r="AP199" s="227">
        <f>$H199*SUM(AP200:AP214)*(1+Gewinn)*(1+SicherheitAngebot)</f>
        <v>0</v>
      </c>
      <c r="AQ199" s="227">
        <f>$H199*SUM(AQ200:AQ214)*(1+Gewinn)*(1+SicherheitAngebot)</f>
        <v>0</v>
      </c>
      <c r="AR199" s="227">
        <f>$H199*SUM(AR200:AR214)*(1+Gewinn)*(1+SicherheitAngebot)</f>
        <v>0</v>
      </c>
      <c r="AS199" s="262"/>
      <c r="AT199" s="263">
        <f t="shared" si="147"/>
        <v>0</v>
      </c>
      <c r="AU199" s="259"/>
      <c r="AV199" s="491">
        <f>AK199*$AK$7+AL199*$AL$7+AM199*$AM$7+SUM(AN199:AR199)+AT199/Zuschläge_IBN+AT199</f>
        <v>0</v>
      </c>
      <c r="AX199" s="685">
        <f>U199+AV199</f>
        <v>0</v>
      </c>
      <c r="AZ199" s="490">
        <f>IF(H199&gt;0,U199/(1+SicherheitAngebot)*(1+Sicherheit),0)</f>
        <v>0</v>
      </c>
      <c r="BB199" s="490">
        <f>IF(H199&gt;0,AV199/(1+SicherheitAngebot)*(1+Sicherheit),0)</f>
        <v>0</v>
      </c>
      <c r="BD199" s="490">
        <f>AZ199+BB199</f>
        <v>0</v>
      </c>
      <c r="BE199" s="105"/>
      <c r="BF199" s="105"/>
      <c r="BG199" s="105"/>
      <c r="BH199" s="105"/>
      <c r="BI199" s="105"/>
      <c r="BJ199" s="105"/>
    </row>
    <row r="200" spans="2:62" ht="20.100000000000001" hidden="1" customHeight="1" outlineLevel="1">
      <c r="B200" s="99"/>
      <c r="C200" s="908"/>
      <c r="D200" s="909"/>
      <c r="E200" s="909"/>
      <c r="F200" s="910"/>
      <c r="G200" s="890"/>
      <c r="H200" s="901"/>
      <c r="I200" s="152"/>
      <c r="J200" s="152"/>
      <c r="K200" s="152"/>
      <c r="L200" s="152"/>
      <c r="M200" s="152"/>
      <c r="N200" s="152"/>
      <c r="O200" s="152"/>
      <c r="P200" s="153"/>
      <c r="Q200" s="153"/>
      <c r="R200" s="156">
        <f t="shared" si="157"/>
        <v>0</v>
      </c>
      <c r="S200" s="156">
        <f t="shared" si="158"/>
        <v>0</v>
      </c>
      <c r="U200" s="157">
        <f>I200*$I$7+J200*$J$7+K200*$K$7+L200*$L$7+M200*$M$7+N200*$N$7+O200*$O$7+R200+S200</f>
        <v>0</v>
      </c>
      <c r="W200" s="152"/>
      <c r="X200" s="152"/>
      <c r="Y200" s="152"/>
      <c r="Z200" s="152"/>
      <c r="AA200" s="152"/>
      <c r="AB200" s="152"/>
      <c r="AC200" s="347"/>
      <c r="AD200" s="152"/>
      <c r="AE200" s="152"/>
      <c r="AF200" s="152"/>
      <c r="AG200" s="152"/>
      <c r="AH200" s="152"/>
      <c r="AI200" s="152"/>
      <c r="AJ200" s="347"/>
      <c r="AK200" s="152"/>
      <c r="AL200" s="152"/>
      <c r="AM200" s="295"/>
      <c r="AN200" s="228"/>
      <c r="AO200" s="228"/>
      <c r="AP200" s="228"/>
      <c r="AQ200" s="228"/>
      <c r="AR200" s="228"/>
      <c r="AS200" s="348"/>
      <c r="AT200" s="264">
        <f t="shared" si="147"/>
        <v>0</v>
      </c>
      <c r="AU200" s="259"/>
      <c r="AV200" s="265">
        <f t="shared" ref="AV200:AV214" si="161">AK200*$AK$7+AL200*$AL$7+AM200*$AM$7+SUM(AN200:AR200)*(1+Gewinn)*(1+SicherheitAngebot)+AT200/Zuschläge_IBN+AT200</f>
        <v>0</v>
      </c>
      <c r="AX200" s="265">
        <f>U200+AV200</f>
        <v>0</v>
      </c>
      <c r="AZ200" s="492">
        <f t="shared" ref="AZ200:AZ214" si="162">U200/(1+SicherheitAngebot)*(1+Sicherheit)</f>
        <v>0</v>
      </c>
      <c r="BB200" s="492">
        <f t="shared" ref="BB200:BB214" si="163">AV200/(1+SicherheitAngebot)*(1+Sicherheit)</f>
        <v>0</v>
      </c>
      <c r="BD200" s="265">
        <f>AZ200+BB200</f>
        <v>0</v>
      </c>
      <c r="BE200" s="105"/>
      <c r="BF200" s="105"/>
      <c r="BG200" s="105"/>
      <c r="BH200" s="105"/>
      <c r="BI200" s="105"/>
      <c r="BJ200" s="105"/>
    </row>
    <row r="201" spans="2:62" ht="20.100000000000001" hidden="1" customHeight="1" outlineLevel="1">
      <c r="B201" s="100"/>
      <c r="C201" s="908"/>
      <c r="D201" s="909"/>
      <c r="E201" s="909"/>
      <c r="F201" s="910"/>
      <c r="G201" s="890"/>
      <c r="H201" s="891"/>
      <c r="I201" s="152"/>
      <c r="J201" s="152"/>
      <c r="K201" s="152"/>
      <c r="L201" s="152"/>
      <c r="M201" s="152"/>
      <c r="N201" s="152"/>
      <c r="O201" s="152"/>
      <c r="P201" s="153"/>
      <c r="Q201" s="153"/>
      <c r="R201" s="156">
        <f t="shared" si="157"/>
        <v>0</v>
      </c>
      <c r="S201" s="156">
        <f t="shared" si="158"/>
        <v>0</v>
      </c>
      <c r="U201" s="157">
        <f t="shared" ref="U201:U214" si="164">I201*$I$7+J201*$J$7+K201*$K$7+L201*$L$7+M201*$M$7+N201*$N$7+O201*$O$7+R201+S201</f>
        <v>0</v>
      </c>
      <c r="W201" s="152"/>
      <c r="X201" s="152"/>
      <c r="Y201" s="152"/>
      <c r="Z201" s="152"/>
      <c r="AA201" s="152"/>
      <c r="AB201" s="152"/>
      <c r="AC201" s="347"/>
      <c r="AD201" s="152"/>
      <c r="AE201" s="152"/>
      <c r="AF201" s="152"/>
      <c r="AG201" s="152"/>
      <c r="AH201" s="152"/>
      <c r="AI201" s="152"/>
      <c r="AJ201" s="347"/>
      <c r="AK201" s="152"/>
      <c r="AL201" s="152"/>
      <c r="AM201" s="295"/>
      <c r="AN201" s="228"/>
      <c r="AO201" s="228"/>
      <c r="AP201" s="228"/>
      <c r="AQ201" s="228"/>
      <c r="AR201" s="228"/>
      <c r="AS201" s="348"/>
      <c r="AT201" s="264">
        <f t="shared" si="147"/>
        <v>0</v>
      </c>
      <c r="AU201" s="259"/>
      <c r="AV201" s="265">
        <f t="shared" si="161"/>
        <v>0</v>
      </c>
      <c r="AX201" s="265">
        <f t="shared" ref="AX201:AX214" si="165">U201+AV201</f>
        <v>0</v>
      </c>
      <c r="AZ201" s="492">
        <f t="shared" si="162"/>
        <v>0</v>
      </c>
      <c r="BB201" s="492">
        <f t="shared" si="163"/>
        <v>0</v>
      </c>
      <c r="BD201" s="265">
        <f t="shared" ref="BD201:BD214" si="166">AZ201+BB201</f>
        <v>0</v>
      </c>
      <c r="BE201" s="105"/>
      <c r="BF201" s="105"/>
      <c r="BG201" s="105"/>
      <c r="BH201" s="105"/>
      <c r="BI201" s="105"/>
      <c r="BJ201" s="105"/>
    </row>
    <row r="202" spans="2:62" ht="20.100000000000001" hidden="1" customHeight="1" outlineLevel="1">
      <c r="B202" s="100"/>
      <c r="C202" s="908"/>
      <c r="D202" s="909"/>
      <c r="E202" s="909"/>
      <c r="F202" s="910"/>
      <c r="G202" s="890"/>
      <c r="H202" s="891"/>
      <c r="I202" s="152"/>
      <c r="J202" s="152"/>
      <c r="K202" s="152"/>
      <c r="L202" s="152"/>
      <c r="M202" s="152"/>
      <c r="N202" s="152"/>
      <c r="O202" s="152"/>
      <c r="P202" s="153"/>
      <c r="Q202" s="153"/>
      <c r="R202" s="156">
        <f t="shared" si="157"/>
        <v>0</v>
      </c>
      <c r="S202" s="156">
        <f t="shared" si="158"/>
        <v>0</v>
      </c>
      <c r="U202" s="157">
        <f t="shared" si="164"/>
        <v>0</v>
      </c>
      <c r="W202" s="152"/>
      <c r="X202" s="152"/>
      <c r="Y202" s="152"/>
      <c r="Z202" s="152"/>
      <c r="AA202" s="152"/>
      <c r="AB202" s="152"/>
      <c r="AC202" s="347"/>
      <c r="AD202" s="152"/>
      <c r="AE202" s="152"/>
      <c r="AF202" s="152"/>
      <c r="AG202" s="152"/>
      <c r="AH202" s="152"/>
      <c r="AI202" s="152"/>
      <c r="AJ202" s="347"/>
      <c r="AK202" s="152"/>
      <c r="AL202" s="152"/>
      <c r="AM202" s="295"/>
      <c r="AN202" s="228"/>
      <c r="AO202" s="228"/>
      <c r="AP202" s="228"/>
      <c r="AQ202" s="228"/>
      <c r="AR202" s="228"/>
      <c r="AS202" s="348"/>
      <c r="AT202" s="264">
        <f t="shared" si="147"/>
        <v>0</v>
      </c>
      <c r="AU202" s="259"/>
      <c r="AV202" s="265">
        <f t="shared" si="161"/>
        <v>0</v>
      </c>
      <c r="AX202" s="265">
        <f t="shared" si="165"/>
        <v>0</v>
      </c>
      <c r="AZ202" s="492">
        <f t="shared" si="162"/>
        <v>0</v>
      </c>
      <c r="BB202" s="492">
        <f t="shared" si="163"/>
        <v>0</v>
      </c>
      <c r="BD202" s="265">
        <f t="shared" si="166"/>
        <v>0</v>
      </c>
      <c r="BE202" s="105"/>
      <c r="BF202" s="105"/>
      <c r="BG202" s="105"/>
      <c r="BH202" s="105"/>
      <c r="BI202" s="105"/>
      <c r="BJ202" s="105"/>
    </row>
    <row r="203" spans="2:62" ht="20.100000000000001" hidden="1" customHeight="1" outlineLevel="1">
      <c r="B203" s="100"/>
      <c r="C203" s="908"/>
      <c r="D203" s="909"/>
      <c r="E203" s="909"/>
      <c r="F203" s="910"/>
      <c r="G203" s="890"/>
      <c r="H203" s="891"/>
      <c r="I203" s="152"/>
      <c r="J203" s="152"/>
      <c r="K203" s="152"/>
      <c r="L203" s="152"/>
      <c r="M203" s="152"/>
      <c r="N203" s="152"/>
      <c r="O203" s="152"/>
      <c r="P203" s="153"/>
      <c r="Q203" s="153"/>
      <c r="R203" s="156">
        <f t="shared" si="157"/>
        <v>0</v>
      </c>
      <c r="S203" s="156">
        <f t="shared" si="158"/>
        <v>0</v>
      </c>
      <c r="U203" s="157">
        <f t="shared" si="164"/>
        <v>0</v>
      </c>
      <c r="W203" s="152"/>
      <c r="X203" s="152"/>
      <c r="Y203" s="152"/>
      <c r="Z203" s="152"/>
      <c r="AA203" s="152"/>
      <c r="AB203" s="152"/>
      <c r="AC203" s="347"/>
      <c r="AD203" s="152"/>
      <c r="AE203" s="152"/>
      <c r="AF203" s="152"/>
      <c r="AG203" s="152"/>
      <c r="AH203" s="152"/>
      <c r="AI203" s="152"/>
      <c r="AJ203" s="347"/>
      <c r="AK203" s="152"/>
      <c r="AL203" s="152"/>
      <c r="AM203" s="295"/>
      <c r="AN203" s="228"/>
      <c r="AO203" s="228"/>
      <c r="AP203" s="228"/>
      <c r="AQ203" s="228"/>
      <c r="AR203" s="228"/>
      <c r="AS203" s="348"/>
      <c r="AT203" s="264">
        <f t="shared" si="147"/>
        <v>0</v>
      </c>
      <c r="AU203" s="259"/>
      <c r="AV203" s="265">
        <f t="shared" si="161"/>
        <v>0</v>
      </c>
      <c r="AX203" s="265">
        <f t="shared" si="165"/>
        <v>0</v>
      </c>
      <c r="AZ203" s="492">
        <f t="shared" si="162"/>
        <v>0</v>
      </c>
      <c r="BB203" s="492">
        <f t="shared" si="163"/>
        <v>0</v>
      </c>
      <c r="BD203" s="265">
        <f t="shared" si="166"/>
        <v>0</v>
      </c>
      <c r="BE203" s="105"/>
      <c r="BF203" s="105"/>
      <c r="BG203" s="105"/>
      <c r="BH203" s="105"/>
      <c r="BI203" s="105"/>
      <c r="BJ203" s="105"/>
    </row>
    <row r="204" spans="2:62" ht="20.100000000000001" hidden="1" customHeight="1" outlineLevel="1">
      <c r="B204" s="100"/>
      <c r="C204" s="908"/>
      <c r="D204" s="909"/>
      <c r="E204" s="909"/>
      <c r="F204" s="910"/>
      <c r="G204" s="890"/>
      <c r="H204" s="891"/>
      <c r="I204" s="152"/>
      <c r="J204" s="152"/>
      <c r="K204" s="152"/>
      <c r="L204" s="152"/>
      <c r="M204" s="152"/>
      <c r="N204" s="152"/>
      <c r="O204" s="152"/>
      <c r="P204" s="153"/>
      <c r="Q204" s="153"/>
      <c r="R204" s="156">
        <f t="shared" si="157"/>
        <v>0</v>
      </c>
      <c r="S204" s="156">
        <f t="shared" si="158"/>
        <v>0</v>
      </c>
      <c r="U204" s="157">
        <f t="shared" si="164"/>
        <v>0</v>
      </c>
      <c r="W204" s="152"/>
      <c r="X204" s="152"/>
      <c r="Y204" s="152"/>
      <c r="Z204" s="152"/>
      <c r="AA204" s="152"/>
      <c r="AB204" s="152"/>
      <c r="AC204" s="347"/>
      <c r="AD204" s="152"/>
      <c r="AE204" s="152"/>
      <c r="AF204" s="152"/>
      <c r="AG204" s="152"/>
      <c r="AH204" s="152"/>
      <c r="AI204" s="152"/>
      <c r="AJ204" s="347"/>
      <c r="AK204" s="152"/>
      <c r="AL204" s="152"/>
      <c r="AM204" s="295"/>
      <c r="AN204" s="228"/>
      <c r="AO204" s="228"/>
      <c r="AP204" s="228"/>
      <c r="AQ204" s="228"/>
      <c r="AR204" s="228"/>
      <c r="AS204" s="348"/>
      <c r="AT204" s="264">
        <f t="shared" si="147"/>
        <v>0</v>
      </c>
      <c r="AU204" s="259"/>
      <c r="AV204" s="265">
        <f t="shared" si="161"/>
        <v>0</v>
      </c>
      <c r="AX204" s="265">
        <f t="shared" si="165"/>
        <v>0</v>
      </c>
      <c r="AZ204" s="492">
        <f t="shared" si="162"/>
        <v>0</v>
      </c>
      <c r="BB204" s="492">
        <f t="shared" si="163"/>
        <v>0</v>
      </c>
      <c r="BD204" s="265">
        <f t="shared" si="166"/>
        <v>0</v>
      </c>
      <c r="BE204" s="105"/>
      <c r="BF204" s="105"/>
      <c r="BG204" s="105"/>
      <c r="BH204" s="105"/>
      <c r="BI204" s="105"/>
      <c r="BJ204" s="105"/>
    </row>
    <row r="205" spans="2:62" ht="20.100000000000001" hidden="1" customHeight="1" outlineLevel="1">
      <c r="B205" s="100"/>
      <c r="C205" s="908"/>
      <c r="D205" s="909"/>
      <c r="E205" s="909"/>
      <c r="F205" s="910"/>
      <c r="G205" s="890"/>
      <c r="H205" s="891"/>
      <c r="I205" s="152"/>
      <c r="J205" s="152"/>
      <c r="K205" s="152"/>
      <c r="L205" s="152"/>
      <c r="M205" s="152"/>
      <c r="N205" s="152"/>
      <c r="O205" s="152"/>
      <c r="P205" s="153"/>
      <c r="Q205" s="153"/>
      <c r="R205" s="156">
        <f t="shared" si="157"/>
        <v>0</v>
      </c>
      <c r="S205" s="156">
        <f t="shared" si="158"/>
        <v>0</v>
      </c>
      <c r="U205" s="157">
        <f t="shared" si="164"/>
        <v>0</v>
      </c>
      <c r="W205" s="152"/>
      <c r="X205" s="152"/>
      <c r="Y205" s="152"/>
      <c r="Z205" s="152"/>
      <c r="AA205" s="152"/>
      <c r="AB205" s="152"/>
      <c r="AC205" s="347"/>
      <c r="AD205" s="152"/>
      <c r="AE205" s="152"/>
      <c r="AF205" s="152"/>
      <c r="AG205" s="152"/>
      <c r="AH205" s="152"/>
      <c r="AI205" s="152"/>
      <c r="AJ205" s="347"/>
      <c r="AK205" s="152"/>
      <c r="AL205" s="152"/>
      <c r="AM205" s="295"/>
      <c r="AN205" s="228"/>
      <c r="AO205" s="228"/>
      <c r="AP205" s="228"/>
      <c r="AQ205" s="228"/>
      <c r="AR205" s="228"/>
      <c r="AS205" s="348"/>
      <c r="AT205" s="264">
        <f t="shared" si="147"/>
        <v>0</v>
      </c>
      <c r="AU205" s="259"/>
      <c r="AV205" s="265">
        <f t="shared" si="161"/>
        <v>0</v>
      </c>
      <c r="AX205" s="265">
        <f t="shared" si="165"/>
        <v>0</v>
      </c>
      <c r="AZ205" s="492">
        <f t="shared" si="162"/>
        <v>0</v>
      </c>
      <c r="BB205" s="492">
        <f t="shared" si="163"/>
        <v>0</v>
      </c>
      <c r="BD205" s="265">
        <f t="shared" si="166"/>
        <v>0</v>
      </c>
      <c r="BE205" s="105"/>
      <c r="BF205" s="105"/>
      <c r="BG205" s="105"/>
      <c r="BH205" s="105"/>
      <c r="BI205" s="105"/>
      <c r="BJ205" s="105"/>
    </row>
    <row r="206" spans="2:62" ht="20.100000000000001" hidden="1" customHeight="1" outlineLevel="1">
      <c r="B206" s="100"/>
      <c r="C206" s="908"/>
      <c r="D206" s="909"/>
      <c r="E206" s="909"/>
      <c r="F206" s="910"/>
      <c r="G206" s="890"/>
      <c r="H206" s="891"/>
      <c r="I206" s="152"/>
      <c r="J206" s="152"/>
      <c r="K206" s="152"/>
      <c r="L206" s="152"/>
      <c r="M206" s="152"/>
      <c r="N206" s="152"/>
      <c r="O206" s="152"/>
      <c r="P206" s="153"/>
      <c r="Q206" s="153"/>
      <c r="R206" s="156">
        <f t="shared" si="157"/>
        <v>0</v>
      </c>
      <c r="S206" s="156">
        <f t="shared" si="158"/>
        <v>0</v>
      </c>
      <c r="U206" s="157">
        <f t="shared" si="164"/>
        <v>0</v>
      </c>
      <c r="W206" s="152"/>
      <c r="X206" s="152"/>
      <c r="Y206" s="152"/>
      <c r="Z206" s="152"/>
      <c r="AA206" s="152"/>
      <c r="AB206" s="152"/>
      <c r="AC206" s="347"/>
      <c r="AD206" s="152"/>
      <c r="AE206" s="152"/>
      <c r="AF206" s="152"/>
      <c r="AG206" s="152"/>
      <c r="AH206" s="152"/>
      <c r="AI206" s="152"/>
      <c r="AJ206" s="347"/>
      <c r="AK206" s="152"/>
      <c r="AL206" s="152"/>
      <c r="AM206" s="295"/>
      <c r="AN206" s="228"/>
      <c r="AO206" s="228"/>
      <c r="AP206" s="228"/>
      <c r="AQ206" s="228"/>
      <c r="AR206" s="228"/>
      <c r="AS206" s="348"/>
      <c r="AT206" s="264">
        <f t="shared" si="147"/>
        <v>0</v>
      </c>
      <c r="AU206" s="259"/>
      <c r="AV206" s="265">
        <f t="shared" si="161"/>
        <v>0</v>
      </c>
      <c r="AX206" s="265">
        <f t="shared" si="165"/>
        <v>0</v>
      </c>
      <c r="AZ206" s="492">
        <f t="shared" si="162"/>
        <v>0</v>
      </c>
      <c r="BB206" s="492">
        <f t="shared" si="163"/>
        <v>0</v>
      </c>
      <c r="BD206" s="265">
        <f t="shared" si="166"/>
        <v>0</v>
      </c>
      <c r="BE206" s="105"/>
      <c r="BF206" s="105"/>
      <c r="BG206" s="105"/>
      <c r="BH206" s="105"/>
      <c r="BI206" s="105"/>
      <c r="BJ206" s="105"/>
    </row>
    <row r="207" spans="2:62" ht="20.100000000000001" hidden="1" customHeight="1" outlineLevel="1">
      <c r="B207" s="100"/>
      <c r="C207" s="908"/>
      <c r="D207" s="909"/>
      <c r="E207" s="909"/>
      <c r="F207" s="910"/>
      <c r="G207" s="890"/>
      <c r="H207" s="891"/>
      <c r="I207" s="152"/>
      <c r="J207" s="152"/>
      <c r="K207" s="152"/>
      <c r="L207" s="152"/>
      <c r="M207" s="152"/>
      <c r="N207" s="152"/>
      <c r="O207" s="152"/>
      <c r="P207" s="153"/>
      <c r="Q207" s="153"/>
      <c r="R207" s="156">
        <f t="shared" si="157"/>
        <v>0</v>
      </c>
      <c r="S207" s="156">
        <f t="shared" si="158"/>
        <v>0</v>
      </c>
      <c r="U207" s="157">
        <f t="shared" si="164"/>
        <v>0</v>
      </c>
      <c r="W207" s="152"/>
      <c r="X207" s="152"/>
      <c r="Y207" s="152"/>
      <c r="Z207" s="152"/>
      <c r="AA207" s="152"/>
      <c r="AB207" s="152"/>
      <c r="AC207" s="347"/>
      <c r="AD207" s="152"/>
      <c r="AE207" s="152"/>
      <c r="AF207" s="152"/>
      <c r="AG207" s="152"/>
      <c r="AH207" s="152"/>
      <c r="AI207" s="152"/>
      <c r="AJ207" s="347"/>
      <c r="AK207" s="152"/>
      <c r="AL207" s="152"/>
      <c r="AM207" s="295"/>
      <c r="AN207" s="228"/>
      <c r="AO207" s="228"/>
      <c r="AP207" s="228"/>
      <c r="AQ207" s="228"/>
      <c r="AR207" s="228"/>
      <c r="AS207" s="348"/>
      <c r="AT207" s="264">
        <f t="shared" si="147"/>
        <v>0</v>
      </c>
      <c r="AU207" s="259"/>
      <c r="AV207" s="265">
        <f t="shared" si="161"/>
        <v>0</v>
      </c>
      <c r="AX207" s="265">
        <f t="shared" si="165"/>
        <v>0</v>
      </c>
      <c r="AZ207" s="492">
        <f t="shared" si="162"/>
        <v>0</v>
      </c>
      <c r="BB207" s="492">
        <f t="shared" si="163"/>
        <v>0</v>
      </c>
      <c r="BD207" s="265">
        <f t="shared" si="166"/>
        <v>0</v>
      </c>
      <c r="BE207" s="105"/>
      <c r="BF207" s="105"/>
      <c r="BG207" s="105"/>
      <c r="BH207" s="105"/>
      <c r="BI207" s="105"/>
      <c r="BJ207" s="105"/>
    </row>
    <row r="208" spans="2:62" ht="20.100000000000001" hidden="1" customHeight="1" outlineLevel="1">
      <c r="B208" s="100"/>
      <c r="C208" s="908"/>
      <c r="D208" s="909"/>
      <c r="E208" s="909"/>
      <c r="F208" s="910"/>
      <c r="G208" s="890"/>
      <c r="H208" s="891"/>
      <c r="I208" s="152"/>
      <c r="J208" s="152"/>
      <c r="K208" s="152"/>
      <c r="L208" s="152"/>
      <c r="M208" s="152"/>
      <c r="N208" s="152"/>
      <c r="O208" s="152"/>
      <c r="P208" s="153"/>
      <c r="Q208" s="153"/>
      <c r="R208" s="156">
        <f t="shared" si="157"/>
        <v>0</v>
      </c>
      <c r="S208" s="156">
        <f t="shared" si="158"/>
        <v>0</v>
      </c>
      <c r="U208" s="157">
        <f t="shared" si="164"/>
        <v>0</v>
      </c>
      <c r="W208" s="152"/>
      <c r="X208" s="152"/>
      <c r="Y208" s="152"/>
      <c r="Z208" s="152"/>
      <c r="AA208" s="152"/>
      <c r="AB208" s="152"/>
      <c r="AC208" s="347"/>
      <c r="AD208" s="152"/>
      <c r="AE208" s="152"/>
      <c r="AF208" s="152"/>
      <c r="AG208" s="152"/>
      <c r="AH208" s="152"/>
      <c r="AI208" s="152"/>
      <c r="AJ208" s="347"/>
      <c r="AK208" s="152"/>
      <c r="AL208" s="152"/>
      <c r="AM208" s="295"/>
      <c r="AN208" s="228"/>
      <c r="AO208" s="228"/>
      <c r="AP208" s="228"/>
      <c r="AQ208" s="228"/>
      <c r="AR208" s="228"/>
      <c r="AS208" s="348"/>
      <c r="AT208" s="264">
        <f t="shared" si="147"/>
        <v>0</v>
      </c>
      <c r="AU208" s="259"/>
      <c r="AV208" s="265">
        <f t="shared" si="161"/>
        <v>0</v>
      </c>
      <c r="AX208" s="265">
        <f t="shared" si="165"/>
        <v>0</v>
      </c>
      <c r="AZ208" s="492">
        <f t="shared" si="162"/>
        <v>0</v>
      </c>
      <c r="BB208" s="492">
        <f t="shared" si="163"/>
        <v>0</v>
      </c>
      <c r="BD208" s="265">
        <f t="shared" si="166"/>
        <v>0</v>
      </c>
      <c r="BE208" s="105"/>
      <c r="BF208" s="105"/>
      <c r="BG208" s="105"/>
      <c r="BH208" s="105"/>
      <c r="BI208" s="105"/>
      <c r="BJ208" s="105"/>
    </row>
    <row r="209" spans="2:62" ht="20.100000000000001" hidden="1" customHeight="1" outlineLevel="1">
      <c r="B209" s="100"/>
      <c r="C209" s="908"/>
      <c r="D209" s="909"/>
      <c r="E209" s="909"/>
      <c r="F209" s="910"/>
      <c r="G209" s="890"/>
      <c r="H209" s="891"/>
      <c r="I209" s="152"/>
      <c r="J209" s="152"/>
      <c r="K209" s="152"/>
      <c r="L209" s="152"/>
      <c r="M209" s="152"/>
      <c r="N209" s="152"/>
      <c r="O209" s="152"/>
      <c r="P209" s="153"/>
      <c r="Q209" s="153"/>
      <c r="R209" s="156">
        <f t="shared" si="157"/>
        <v>0</v>
      </c>
      <c r="S209" s="156">
        <f t="shared" si="158"/>
        <v>0</v>
      </c>
      <c r="U209" s="157">
        <f t="shared" si="164"/>
        <v>0</v>
      </c>
      <c r="W209" s="152"/>
      <c r="X209" s="152"/>
      <c r="Y209" s="152"/>
      <c r="Z209" s="152"/>
      <c r="AA209" s="152"/>
      <c r="AB209" s="152"/>
      <c r="AC209" s="347"/>
      <c r="AD209" s="152"/>
      <c r="AE209" s="152"/>
      <c r="AF209" s="152"/>
      <c r="AG209" s="152"/>
      <c r="AH209" s="152"/>
      <c r="AI209" s="152"/>
      <c r="AJ209" s="347"/>
      <c r="AK209" s="152"/>
      <c r="AL209" s="152"/>
      <c r="AM209" s="295"/>
      <c r="AN209" s="228"/>
      <c r="AO209" s="228"/>
      <c r="AP209" s="228"/>
      <c r="AQ209" s="228"/>
      <c r="AR209" s="228"/>
      <c r="AS209" s="348"/>
      <c r="AT209" s="264">
        <f t="shared" si="147"/>
        <v>0</v>
      </c>
      <c r="AU209" s="259"/>
      <c r="AV209" s="265">
        <f t="shared" si="161"/>
        <v>0</v>
      </c>
      <c r="AX209" s="265">
        <f t="shared" si="165"/>
        <v>0</v>
      </c>
      <c r="AZ209" s="492">
        <f t="shared" si="162"/>
        <v>0</v>
      </c>
      <c r="BB209" s="492">
        <f t="shared" si="163"/>
        <v>0</v>
      </c>
      <c r="BD209" s="265">
        <f t="shared" si="166"/>
        <v>0</v>
      </c>
      <c r="BE209" s="105"/>
      <c r="BF209" s="105"/>
      <c r="BG209" s="105"/>
      <c r="BH209" s="105"/>
      <c r="BI209" s="105"/>
      <c r="BJ209" s="105"/>
    </row>
    <row r="210" spans="2:62" ht="20.100000000000001" hidden="1" customHeight="1" outlineLevel="1">
      <c r="B210" s="100"/>
      <c r="C210" s="908"/>
      <c r="D210" s="909"/>
      <c r="E210" s="909"/>
      <c r="F210" s="910"/>
      <c r="G210" s="890"/>
      <c r="H210" s="891"/>
      <c r="I210" s="152"/>
      <c r="J210" s="152"/>
      <c r="K210" s="152"/>
      <c r="L210" s="152"/>
      <c r="M210" s="152"/>
      <c r="N210" s="152"/>
      <c r="O210" s="152"/>
      <c r="P210" s="153"/>
      <c r="Q210" s="153"/>
      <c r="R210" s="156">
        <f t="shared" si="157"/>
        <v>0</v>
      </c>
      <c r="S210" s="156">
        <f t="shared" si="158"/>
        <v>0</v>
      </c>
      <c r="U210" s="157">
        <f t="shared" si="164"/>
        <v>0</v>
      </c>
      <c r="W210" s="152"/>
      <c r="X210" s="152"/>
      <c r="Y210" s="152"/>
      <c r="Z210" s="152"/>
      <c r="AA210" s="152"/>
      <c r="AB210" s="152"/>
      <c r="AC210" s="347"/>
      <c r="AD210" s="152"/>
      <c r="AE210" s="152"/>
      <c r="AF210" s="152"/>
      <c r="AG210" s="152"/>
      <c r="AH210" s="152"/>
      <c r="AI210" s="152"/>
      <c r="AJ210" s="347"/>
      <c r="AK210" s="152"/>
      <c r="AL210" s="152"/>
      <c r="AM210" s="295"/>
      <c r="AN210" s="228"/>
      <c r="AO210" s="228"/>
      <c r="AP210" s="228"/>
      <c r="AQ210" s="228"/>
      <c r="AR210" s="228"/>
      <c r="AS210" s="348"/>
      <c r="AT210" s="264">
        <f t="shared" si="147"/>
        <v>0</v>
      </c>
      <c r="AU210" s="259"/>
      <c r="AV210" s="265">
        <f t="shared" si="161"/>
        <v>0</v>
      </c>
      <c r="AX210" s="265">
        <f t="shared" si="165"/>
        <v>0</v>
      </c>
      <c r="AZ210" s="492">
        <f t="shared" si="162"/>
        <v>0</v>
      </c>
      <c r="BB210" s="492">
        <f t="shared" si="163"/>
        <v>0</v>
      </c>
      <c r="BD210" s="265">
        <f t="shared" si="166"/>
        <v>0</v>
      </c>
      <c r="BE210" s="105"/>
      <c r="BF210" s="105"/>
      <c r="BG210" s="105"/>
      <c r="BH210" s="105"/>
      <c r="BI210" s="105"/>
      <c r="BJ210" s="105"/>
    </row>
    <row r="211" spans="2:62" ht="20.100000000000001" hidden="1" customHeight="1" outlineLevel="1">
      <c r="B211" s="100"/>
      <c r="C211" s="908"/>
      <c r="D211" s="909"/>
      <c r="E211" s="909"/>
      <c r="F211" s="910"/>
      <c r="G211" s="890"/>
      <c r="H211" s="891"/>
      <c r="I211" s="152"/>
      <c r="J211" s="152"/>
      <c r="K211" s="152"/>
      <c r="L211" s="152"/>
      <c r="M211" s="152"/>
      <c r="N211" s="152"/>
      <c r="O211" s="152"/>
      <c r="P211" s="153"/>
      <c r="Q211" s="153"/>
      <c r="R211" s="156">
        <f t="shared" si="157"/>
        <v>0</v>
      </c>
      <c r="S211" s="156">
        <f t="shared" si="158"/>
        <v>0</v>
      </c>
      <c r="U211" s="157">
        <f t="shared" si="164"/>
        <v>0</v>
      </c>
      <c r="W211" s="152"/>
      <c r="X211" s="152"/>
      <c r="Y211" s="152"/>
      <c r="Z211" s="152"/>
      <c r="AA211" s="152"/>
      <c r="AB211" s="152"/>
      <c r="AC211" s="347"/>
      <c r="AD211" s="152"/>
      <c r="AE211" s="152"/>
      <c r="AF211" s="152"/>
      <c r="AG211" s="152"/>
      <c r="AH211" s="152"/>
      <c r="AI211" s="152"/>
      <c r="AJ211" s="347"/>
      <c r="AK211" s="152"/>
      <c r="AL211" s="152"/>
      <c r="AM211" s="295"/>
      <c r="AN211" s="228"/>
      <c r="AO211" s="228"/>
      <c r="AP211" s="228"/>
      <c r="AQ211" s="228"/>
      <c r="AR211" s="228"/>
      <c r="AS211" s="348"/>
      <c r="AT211" s="264">
        <f t="shared" si="147"/>
        <v>0</v>
      </c>
      <c r="AU211" s="259"/>
      <c r="AV211" s="265">
        <f t="shared" si="161"/>
        <v>0</v>
      </c>
      <c r="AX211" s="265">
        <f t="shared" si="165"/>
        <v>0</v>
      </c>
      <c r="AZ211" s="492">
        <f t="shared" si="162"/>
        <v>0</v>
      </c>
      <c r="BB211" s="492">
        <f t="shared" si="163"/>
        <v>0</v>
      </c>
      <c r="BD211" s="265">
        <f t="shared" si="166"/>
        <v>0</v>
      </c>
      <c r="BE211" s="105"/>
      <c r="BF211" s="105"/>
      <c r="BG211" s="105"/>
      <c r="BH211" s="105"/>
      <c r="BI211" s="105"/>
      <c r="BJ211" s="105"/>
    </row>
    <row r="212" spans="2:62" ht="20.100000000000001" hidden="1" customHeight="1" outlineLevel="1">
      <c r="B212" s="100"/>
      <c r="C212" s="908"/>
      <c r="D212" s="909"/>
      <c r="E212" s="909"/>
      <c r="F212" s="910"/>
      <c r="G212" s="890"/>
      <c r="H212" s="891"/>
      <c r="I212" s="152"/>
      <c r="J212" s="152"/>
      <c r="K212" s="152"/>
      <c r="L212" s="152"/>
      <c r="M212" s="152"/>
      <c r="N212" s="152"/>
      <c r="O212" s="152"/>
      <c r="P212" s="153"/>
      <c r="Q212" s="153"/>
      <c r="R212" s="156">
        <f t="shared" si="157"/>
        <v>0</v>
      </c>
      <c r="S212" s="156">
        <f t="shared" si="158"/>
        <v>0</v>
      </c>
      <c r="U212" s="157">
        <f t="shared" si="164"/>
        <v>0</v>
      </c>
      <c r="W212" s="152"/>
      <c r="X212" s="152"/>
      <c r="Y212" s="152"/>
      <c r="Z212" s="152"/>
      <c r="AA212" s="152"/>
      <c r="AB212" s="152"/>
      <c r="AC212" s="347"/>
      <c r="AD212" s="152"/>
      <c r="AE212" s="152"/>
      <c r="AF212" s="152"/>
      <c r="AG212" s="152"/>
      <c r="AH212" s="152"/>
      <c r="AI212" s="152"/>
      <c r="AJ212" s="347"/>
      <c r="AK212" s="152"/>
      <c r="AL212" s="152"/>
      <c r="AM212" s="295"/>
      <c r="AN212" s="228"/>
      <c r="AO212" s="228"/>
      <c r="AP212" s="228"/>
      <c r="AQ212" s="228"/>
      <c r="AR212" s="228"/>
      <c r="AS212" s="348"/>
      <c r="AT212" s="264">
        <f t="shared" si="147"/>
        <v>0</v>
      </c>
      <c r="AU212" s="259"/>
      <c r="AV212" s="265">
        <f t="shared" si="161"/>
        <v>0</v>
      </c>
      <c r="AX212" s="265">
        <f t="shared" si="165"/>
        <v>0</v>
      </c>
      <c r="AZ212" s="492">
        <f t="shared" si="162"/>
        <v>0</v>
      </c>
      <c r="BB212" s="492">
        <f t="shared" si="163"/>
        <v>0</v>
      </c>
      <c r="BD212" s="265">
        <f t="shared" si="166"/>
        <v>0</v>
      </c>
      <c r="BE212" s="105"/>
      <c r="BF212" s="105"/>
      <c r="BG212" s="105"/>
      <c r="BH212" s="105"/>
      <c r="BI212" s="105"/>
      <c r="BJ212" s="105"/>
    </row>
    <row r="213" spans="2:62" ht="20.100000000000001" hidden="1" customHeight="1" outlineLevel="1">
      <c r="B213" s="100"/>
      <c r="C213" s="908"/>
      <c r="D213" s="909"/>
      <c r="E213" s="909"/>
      <c r="F213" s="910"/>
      <c r="G213" s="890"/>
      <c r="H213" s="891"/>
      <c r="I213" s="152"/>
      <c r="J213" s="152"/>
      <c r="K213" s="152"/>
      <c r="L213" s="152"/>
      <c r="M213" s="152"/>
      <c r="N213" s="152"/>
      <c r="O213" s="152"/>
      <c r="P213" s="153"/>
      <c r="Q213" s="153"/>
      <c r="R213" s="156">
        <f t="shared" si="157"/>
        <v>0</v>
      </c>
      <c r="S213" s="156">
        <f t="shared" si="158"/>
        <v>0</v>
      </c>
      <c r="U213" s="157">
        <f t="shared" si="164"/>
        <v>0</v>
      </c>
      <c r="W213" s="152"/>
      <c r="X213" s="152"/>
      <c r="Y213" s="152"/>
      <c r="Z213" s="152"/>
      <c r="AA213" s="152"/>
      <c r="AB213" s="152"/>
      <c r="AC213" s="347"/>
      <c r="AD213" s="152"/>
      <c r="AE213" s="152"/>
      <c r="AF213" s="152"/>
      <c r="AG213" s="152"/>
      <c r="AH213" s="152"/>
      <c r="AI213" s="152"/>
      <c r="AJ213" s="347"/>
      <c r="AK213" s="152"/>
      <c r="AL213" s="152"/>
      <c r="AM213" s="295"/>
      <c r="AN213" s="228"/>
      <c r="AO213" s="228"/>
      <c r="AP213" s="228"/>
      <c r="AQ213" s="228"/>
      <c r="AR213" s="228"/>
      <c r="AS213" s="348"/>
      <c r="AT213" s="264">
        <f t="shared" si="147"/>
        <v>0</v>
      </c>
      <c r="AU213" s="259"/>
      <c r="AV213" s="265">
        <f t="shared" si="161"/>
        <v>0</v>
      </c>
      <c r="AX213" s="265">
        <f t="shared" si="165"/>
        <v>0</v>
      </c>
      <c r="AZ213" s="492">
        <f t="shared" si="162"/>
        <v>0</v>
      </c>
      <c r="BB213" s="492">
        <f t="shared" si="163"/>
        <v>0</v>
      </c>
      <c r="BD213" s="265">
        <f t="shared" si="166"/>
        <v>0</v>
      </c>
      <c r="BE213" s="105"/>
      <c r="BF213" s="105"/>
      <c r="BG213" s="105"/>
      <c r="BH213" s="105"/>
      <c r="BI213" s="105"/>
      <c r="BJ213" s="105"/>
    </row>
    <row r="214" spans="2:62" ht="20.100000000000001" hidden="1" customHeight="1" outlineLevel="1">
      <c r="B214" s="100"/>
      <c r="C214" s="908"/>
      <c r="D214" s="909"/>
      <c r="E214" s="909"/>
      <c r="F214" s="910"/>
      <c r="G214" s="890"/>
      <c r="H214" s="891"/>
      <c r="I214" s="152"/>
      <c r="J214" s="152"/>
      <c r="K214" s="152"/>
      <c r="L214" s="152"/>
      <c r="M214" s="152"/>
      <c r="N214" s="152"/>
      <c r="O214" s="152"/>
      <c r="P214" s="153"/>
      <c r="Q214" s="153"/>
      <c r="R214" s="156">
        <f t="shared" si="157"/>
        <v>0</v>
      </c>
      <c r="S214" s="156">
        <f t="shared" si="158"/>
        <v>0</v>
      </c>
      <c r="U214" s="157">
        <f t="shared" si="164"/>
        <v>0</v>
      </c>
      <c r="W214" s="152"/>
      <c r="X214" s="152"/>
      <c r="Y214" s="152"/>
      <c r="Z214" s="152"/>
      <c r="AA214" s="152"/>
      <c r="AB214" s="152"/>
      <c r="AC214" s="347"/>
      <c r="AD214" s="152"/>
      <c r="AE214" s="152"/>
      <c r="AF214" s="152"/>
      <c r="AG214" s="152"/>
      <c r="AH214" s="152"/>
      <c r="AI214" s="152"/>
      <c r="AJ214" s="347"/>
      <c r="AK214" s="152"/>
      <c r="AL214" s="152"/>
      <c r="AM214" s="295"/>
      <c r="AN214" s="228"/>
      <c r="AO214" s="228"/>
      <c r="AP214" s="228"/>
      <c r="AQ214" s="228"/>
      <c r="AR214" s="228"/>
      <c r="AS214" s="348"/>
      <c r="AT214" s="264">
        <f t="shared" si="147"/>
        <v>0</v>
      </c>
      <c r="AU214" s="259"/>
      <c r="AV214" s="265">
        <f t="shared" si="161"/>
        <v>0</v>
      </c>
      <c r="AX214" s="265">
        <f t="shared" si="165"/>
        <v>0</v>
      </c>
      <c r="AZ214" s="492">
        <f t="shared" si="162"/>
        <v>0</v>
      </c>
      <c r="BB214" s="492">
        <f t="shared" si="163"/>
        <v>0</v>
      </c>
      <c r="BD214" s="265">
        <f t="shared" si="166"/>
        <v>0</v>
      </c>
      <c r="BE214" s="105"/>
      <c r="BF214" s="105"/>
      <c r="BG214" s="105"/>
      <c r="BH214" s="105"/>
      <c r="BI214" s="105"/>
      <c r="BJ214" s="105"/>
    </row>
    <row r="215" spans="2:62" ht="9.9499999999999993" hidden="1" customHeight="1" outlineLevel="1">
      <c r="B215" s="101"/>
      <c r="C215" s="208"/>
      <c r="D215" s="208"/>
      <c r="E215" s="208"/>
      <c r="F215" s="208"/>
      <c r="G215" s="237"/>
      <c r="H215" s="207"/>
      <c r="I215" s="257"/>
      <c r="J215" s="257"/>
      <c r="K215" s="257"/>
      <c r="L215" s="257"/>
      <c r="M215" s="257"/>
      <c r="N215" s="257"/>
      <c r="O215" s="257"/>
      <c r="P215" s="256"/>
      <c r="Q215" s="102"/>
      <c r="R215" s="102"/>
      <c r="S215" s="102"/>
      <c r="U215" s="98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Z215" s="493"/>
      <c r="BE215" s="105"/>
      <c r="BF215" s="105"/>
      <c r="BG215" s="105"/>
      <c r="BH215" s="105"/>
      <c r="BI215" s="105"/>
      <c r="BJ215" s="105"/>
    </row>
    <row r="216" spans="2:62" ht="20.100000000000001" customHeight="1" collapsed="1">
      <c r="B216" s="151">
        <f>B199+1</f>
        <v>13</v>
      </c>
      <c r="C216" s="916"/>
      <c r="D216" s="917"/>
      <c r="E216" s="917"/>
      <c r="F216" s="918"/>
      <c r="G216" s="429"/>
      <c r="H216" s="206">
        <v>1</v>
      </c>
      <c r="I216" s="642">
        <f t="shared" ref="I216" si="167">$H216*SUM(I217:I231)</f>
        <v>0</v>
      </c>
      <c r="J216" s="643">
        <f t="shared" ref="J216:O216" si="168">$H216*SUM(J217:J231)</f>
        <v>0</v>
      </c>
      <c r="K216" s="644">
        <f t="shared" si="168"/>
        <v>0</v>
      </c>
      <c r="L216" s="645">
        <f t="shared" si="168"/>
        <v>0</v>
      </c>
      <c r="M216" s="645">
        <f t="shared" si="168"/>
        <v>0</v>
      </c>
      <c r="N216" s="644">
        <f t="shared" si="168"/>
        <v>0</v>
      </c>
      <c r="O216" s="642">
        <f t="shared" si="168"/>
        <v>0</v>
      </c>
      <c r="P216" s="209">
        <f t="shared" ref="P216:Q216" si="169">$H216*SUM(P217:P231)</f>
        <v>0</v>
      </c>
      <c r="Q216" s="210">
        <f t="shared" si="169"/>
        <v>0</v>
      </c>
      <c r="R216" s="136">
        <f t="shared" ref="R216:R231" si="170">P216*(1+Gewinn)*(1+SicherheitAngebot)</f>
        <v>0</v>
      </c>
      <c r="S216" s="137">
        <f t="shared" ref="S216:S231" si="171">Q216*(1+MGKZ)*(1+Gewinn)*(1+SicherheitAngebot)</f>
        <v>0</v>
      </c>
      <c r="U216" s="10">
        <f>I216*$I$7+J216*$J$7+K216*$K$7+L216*$L$7+M216*$M$7+N216*$N$7+O216*$O$7+R216+S216</f>
        <v>0</v>
      </c>
      <c r="W216" s="646">
        <f t="shared" ref="W216:AB216" si="172">$H216*SUM(W217:W231)</f>
        <v>0</v>
      </c>
      <c r="X216" s="647">
        <f t="shared" si="172"/>
        <v>0</v>
      </c>
      <c r="Y216" s="648">
        <f t="shared" si="172"/>
        <v>0</v>
      </c>
      <c r="Z216" s="649">
        <f t="shared" si="172"/>
        <v>0</v>
      </c>
      <c r="AA216" s="648">
        <f t="shared" si="172"/>
        <v>0</v>
      </c>
      <c r="AB216" s="646">
        <f t="shared" si="172"/>
        <v>0</v>
      </c>
      <c r="AC216" s="258"/>
      <c r="AD216" s="646">
        <f t="shared" ref="AD216:AM216" si="173">$H216*SUM(AD217:AD231)</f>
        <v>0</v>
      </c>
      <c r="AE216" s="647">
        <f t="shared" si="173"/>
        <v>0</v>
      </c>
      <c r="AF216" s="648">
        <f t="shared" si="173"/>
        <v>0</v>
      </c>
      <c r="AG216" s="649">
        <f t="shared" si="173"/>
        <v>0</v>
      </c>
      <c r="AH216" s="648">
        <f t="shared" si="173"/>
        <v>0</v>
      </c>
      <c r="AI216" s="646">
        <f t="shared" si="173"/>
        <v>0</v>
      </c>
      <c r="AJ216" s="258"/>
      <c r="AK216" s="653">
        <f t="shared" si="173"/>
        <v>0</v>
      </c>
      <c r="AL216" s="653">
        <f t="shared" si="173"/>
        <v>0</v>
      </c>
      <c r="AM216" s="653">
        <f t="shared" si="173"/>
        <v>0</v>
      </c>
      <c r="AN216" s="227">
        <f>$H216*SUM(AN217:AN231)*(1+Gewinn)*(1+SicherheitAngebot)</f>
        <v>0</v>
      </c>
      <c r="AO216" s="227">
        <f>$H216*SUM(AO217:AO231)*(1+Gewinn)*(1+SicherheitAngebot)</f>
        <v>0</v>
      </c>
      <c r="AP216" s="227">
        <f>$H216*SUM(AP217:AP231)*(1+Gewinn)*(1+SicherheitAngebot)</f>
        <v>0</v>
      </c>
      <c r="AQ216" s="227">
        <f>$H216*SUM(AQ217:AQ231)*(1+Gewinn)*(1+SicherheitAngebot)</f>
        <v>0</v>
      </c>
      <c r="AR216" s="227">
        <f>$H216*SUM(AR217:AR231)*(1+Gewinn)*(1+SicherheitAngebot)</f>
        <v>0</v>
      </c>
      <c r="AS216" s="262"/>
      <c r="AT216" s="263">
        <f t="shared" ref="AT216:AT279" si="174">((W216+AD216)*$W$7+(X216+AE216)*$X$7+(Y216+Z216+AF216+AG216)*$Z$7+(AA216+AH216)*$AA$7+(AB216+AI216)*$AB$7)*Zuschläge_IBN</f>
        <v>0</v>
      </c>
      <c r="AU216" s="259"/>
      <c r="AV216" s="491">
        <f>AK216*$AK$7+AL216*$AL$7+AM216*$AM$7+SUM(AN216:AR216)+AT216/Zuschläge_IBN+AT216</f>
        <v>0</v>
      </c>
      <c r="AX216" s="685">
        <f>U216+AV216</f>
        <v>0</v>
      </c>
      <c r="AZ216" s="490">
        <f>IF(H216&gt;0,U216/(1+SicherheitAngebot)*(1+Sicherheit),0)</f>
        <v>0</v>
      </c>
      <c r="BB216" s="490">
        <f>IF(H216&gt;0,AV216/(1+SicherheitAngebot)*(1+Sicherheit),0)</f>
        <v>0</v>
      </c>
      <c r="BD216" s="490">
        <f>AZ216+BB216</f>
        <v>0</v>
      </c>
      <c r="BE216" s="105"/>
      <c r="BF216" s="105"/>
      <c r="BG216" s="105"/>
      <c r="BH216" s="105"/>
      <c r="BI216" s="105"/>
      <c r="BJ216" s="105"/>
    </row>
    <row r="217" spans="2:62" ht="20.100000000000001" hidden="1" customHeight="1" outlineLevel="1">
      <c r="B217" s="99"/>
      <c r="C217" s="908"/>
      <c r="D217" s="909"/>
      <c r="E217" s="909"/>
      <c r="F217" s="910"/>
      <c r="G217" s="890"/>
      <c r="H217" s="901"/>
      <c r="I217" s="152"/>
      <c r="J217" s="152"/>
      <c r="K217" s="152"/>
      <c r="L217" s="152"/>
      <c r="M217" s="152"/>
      <c r="N217" s="152"/>
      <c r="O217" s="152"/>
      <c r="P217" s="153"/>
      <c r="Q217" s="153"/>
      <c r="R217" s="156">
        <f t="shared" si="170"/>
        <v>0</v>
      </c>
      <c r="S217" s="156">
        <f t="shared" si="171"/>
        <v>0</v>
      </c>
      <c r="U217" s="157">
        <f>I217*$I$7+J217*$J$7+K217*$K$7+L217*$L$7+M217*$M$7+N217*$N$7+O217*$O$7+R217+S217</f>
        <v>0</v>
      </c>
      <c r="W217" s="152"/>
      <c r="X217" s="152"/>
      <c r="Y217" s="152"/>
      <c r="Z217" s="152"/>
      <c r="AA217" s="152"/>
      <c r="AB217" s="152"/>
      <c r="AC217" s="347"/>
      <c r="AD217" s="152"/>
      <c r="AE217" s="152"/>
      <c r="AF217" s="152"/>
      <c r="AG217" s="152"/>
      <c r="AH217" s="152"/>
      <c r="AI217" s="152"/>
      <c r="AJ217" s="347"/>
      <c r="AK217" s="152"/>
      <c r="AL217" s="152"/>
      <c r="AM217" s="295"/>
      <c r="AN217" s="228"/>
      <c r="AO217" s="228"/>
      <c r="AP217" s="228"/>
      <c r="AQ217" s="228"/>
      <c r="AR217" s="228"/>
      <c r="AS217" s="348"/>
      <c r="AT217" s="264">
        <f t="shared" si="174"/>
        <v>0</v>
      </c>
      <c r="AU217" s="259"/>
      <c r="AV217" s="265">
        <f t="shared" ref="AV217:AV231" si="175">AK217*$AK$7+AL217*$AL$7+AM217*$AM$7+SUM(AN217:AR217)*(1+Gewinn)*(1+SicherheitAngebot)+AT217/Zuschläge_IBN+AT217</f>
        <v>0</v>
      </c>
      <c r="AX217" s="265">
        <f>U217+AV217</f>
        <v>0</v>
      </c>
      <c r="AZ217" s="492">
        <f t="shared" ref="AZ217:AZ231" si="176">U217/(1+SicherheitAngebot)*(1+Sicherheit)</f>
        <v>0</v>
      </c>
      <c r="BB217" s="492">
        <f t="shared" ref="BB217:BB231" si="177">AV217/(1+SicherheitAngebot)*(1+Sicherheit)</f>
        <v>0</v>
      </c>
      <c r="BD217" s="265">
        <f>AZ217+BB217</f>
        <v>0</v>
      </c>
      <c r="BE217" s="105"/>
      <c r="BF217" s="105"/>
      <c r="BG217" s="105"/>
      <c r="BH217" s="105"/>
      <c r="BI217" s="105"/>
      <c r="BJ217" s="105"/>
    </row>
    <row r="218" spans="2:62" ht="20.100000000000001" hidden="1" customHeight="1" outlineLevel="1">
      <c r="B218" s="100"/>
      <c r="C218" s="908"/>
      <c r="D218" s="909"/>
      <c r="E218" s="909"/>
      <c r="F218" s="910"/>
      <c r="G218" s="890"/>
      <c r="H218" s="891"/>
      <c r="I218" s="152"/>
      <c r="J218" s="152"/>
      <c r="K218" s="152"/>
      <c r="L218" s="152"/>
      <c r="M218" s="152"/>
      <c r="N218" s="152"/>
      <c r="O218" s="152"/>
      <c r="P218" s="153"/>
      <c r="Q218" s="153"/>
      <c r="R218" s="156">
        <f t="shared" si="170"/>
        <v>0</v>
      </c>
      <c r="S218" s="156">
        <f t="shared" si="171"/>
        <v>0</v>
      </c>
      <c r="U218" s="157">
        <f t="shared" ref="U218:U231" si="178">I218*$I$7+J218*$J$7+K218*$K$7+L218*$L$7+M218*$M$7+N218*$N$7+O218*$O$7+R218+S218</f>
        <v>0</v>
      </c>
      <c r="W218" s="152"/>
      <c r="X218" s="152"/>
      <c r="Y218" s="152"/>
      <c r="Z218" s="152"/>
      <c r="AA218" s="152"/>
      <c r="AB218" s="152"/>
      <c r="AC218" s="347"/>
      <c r="AD218" s="152"/>
      <c r="AE218" s="152"/>
      <c r="AF218" s="152"/>
      <c r="AG218" s="152"/>
      <c r="AH218" s="152"/>
      <c r="AI218" s="152"/>
      <c r="AJ218" s="347"/>
      <c r="AK218" s="152"/>
      <c r="AL218" s="152"/>
      <c r="AM218" s="295"/>
      <c r="AN218" s="228"/>
      <c r="AO218" s="228"/>
      <c r="AP218" s="228"/>
      <c r="AQ218" s="228"/>
      <c r="AR218" s="228"/>
      <c r="AS218" s="348"/>
      <c r="AT218" s="264">
        <f t="shared" si="174"/>
        <v>0</v>
      </c>
      <c r="AU218" s="259"/>
      <c r="AV218" s="265">
        <f t="shared" si="175"/>
        <v>0</v>
      </c>
      <c r="AX218" s="265">
        <f t="shared" ref="AX218:AX231" si="179">U218+AV218</f>
        <v>0</v>
      </c>
      <c r="AZ218" s="492">
        <f t="shared" si="176"/>
        <v>0</v>
      </c>
      <c r="BB218" s="492">
        <f t="shared" si="177"/>
        <v>0</v>
      </c>
      <c r="BD218" s="265">
        <f t="shared" ref="BD218:BD231" si="180">AZ218+BB218</f>
        <v>0</v>
      </c>
      <c r="BE218" s="105"/>
      <c r="BF218" s="105"/>
      <c r="BG218" s="105"/>
      <c r="BH218" s="105"/>
      <c r="BI218" s="105"/>
      <c r="BJ218" s="105"/>
    </row>
    <row r="219" spans="2:62" ht="20.100000000000001" hidden="1" customHeight="1" outlineLevel="1">
      <c r="B219" s="100"/>
      <c r="C219" s="908"/>
      <c r="D219" s="909"/>
      <c r="E219" s="909"/>
      <c r="F219" s="910"/>
      <c r="G219" s="890"/>
      <c r="H219" s="891"/>
      <c r="I219" s="152"/>
      <c r="J219" s="152"/>
      <c r="K219" s="152"/>
      <c r="L219" s="152"/>
      <c r="M219" s="152"/>
      <c r="N219" s="152"/>
      <c r="O219" s="152"/>
      <c r="P219" s="153"/>
      <c r="Q219" s="153"/>
      <c r="R219" s="156">
        <f t="shared" si="170"/>
        <v>0</v>
      </c>
      <c r="S219" s="156">
        <f t="shared" si="171"/>
        <v>0</v>
      </c>
      <c r="U219" s="157">
        <f t="shared" si="178"/>
        <v>0</v>
      </c>
      <c r="W219" s="152"/>
      <c r="X219" s="152"/>
      <c r="Y219" s="152"/>
      <c r="Z219" s="152"/>
      <c r="AA219" s="152"/>
      <c r="AB219" s="152"/>
      <c r="AC219" s="347"/>
      <c r="AD219" s="152"/>
      <c r="AE219" s="152"/>
      <c r="AF219" s="152"/>
      <c r="AG219" s="152"/>
      <c r="AH219" s="152"/>
      <c r="AI219" s="152"/>
      <c r="AJ219" s="347"/>
      <c r="AK219" s="152"/>
      <c r="AL219" s="152"/>
      <c r="AM219" s="295"/>
      <c r="AN219" s="228"/>
      <c r="AO219" s="228"/>
      <c r="AP219" s="228"/>
      <c r="AQ219" s="228"/>
      <c r="AR219" s="228"/>
      <c r="AS219" s="348"/>
      <c r="AT219" s="264">
        <f t="shared" si="174"/>
        <v>0</v>
      </c>
      <c r="AU219" s="259"/>
      <c r="AV219" s="265">
        <f t="shared" si="175"/>
        <v>0</v>
      </c>
      <c r="AX219" s="265">
        <f t="shared" si="179"/>
        <v>0</v>
      </c>
      <c r="AZ219" s="492">
        <f t="shared" si="176"/>
        <v>0</v>
      </c>
      <c r="BB219" s="492">
        <f t="shared" si="177"/>
        <v>0</v>
      </c>
      <c r="BD219" s="265">
        <f t="shared" si="180"/>
        <v>0</v>
      </c>
      <c r="BE219" s="105"/>
      <c r="BF219" s="105"/>
      <c r="BG219" s="105"/>
      <c r="BH219" s="105"/>
      <c r="BI219" s="105"/>
      <c r="BJ219" s="105"/>
    </row>
    <row r="220" spans="2:62" ht="20.100000000000001" hidden="1" customHeight="1" outlineLevel="1">
      <c r="B220" s="100"/>
      <c r="C220" s="908"/>
      <c r="D220" s="909"/>
      <c r="E220" s="909"/>
      <c r="F220" s="910"/>
      <c r="G220" s="890"/>
      <c r="H220" s="891"/>
      <c r="I220" s="152"/>
      <c r="J220" s="152"/>
      <c r="K220" s="152"/>
      <c r="L220" s="152"/>
      <c r="M220" s="152"/>
      <c r="N220" s="152"/>
      <c r="O220" s="152"/>
      <c r="P220" s="153"/>
      <c r="Q220" s="153"/>
      <c r="R220" s="156">
        <f t="shared" si="170"/>
        <v>0</v>
      </c>
      <c r="S220" s="156">
        <f t="shared" si="171"/>
        <v>0</v>
      </c>
      <c r="U220" s="157">
        <f t="shared" si="178"/>
        <v>0</v>
      </c>
      <c r="W220" s="152"/>
      <c r="X220" s="152"/>
      <c r="Y220" s="152"/>
      <c r="Z220" s="152"/>
      <c r="AA220" s="152"/>
      <c r="AB220" s="152"/>
      <c r="AC220" s="347"/>
      <c r="AD220" s="152"/>
      <c r="AE220" s="152"/>
      <c r="AF220" s="152"/>
      <c r="AG220" s="152"/>
      <c r="AH220" s="152"/>
      <c r="AI220" s="152"/>
      <c r="AJ220" s="347"/>
      <c r="AK220" s="152"/>
      <c r="AL220" s="152"/>
      <c r="AM220" s="295"/>
      <c r="AN220" s="228"/>
      <c r="AO220" s="228"/>
      <c r="AP220" s="228"/>
      <c r="AQ220" s="228"/>
      <c r="AR220" s="228"/>
      <c r="AS220" s="348"/>
      <c r="AT220" s="264">
        <f t="shared" si="174"/>
        <v>0</v>
      </c>
      <c r="AU220" s="259"/>
      <c r="AV220" s="265">
        <f t="shared" si="175"/>
        <v>0</v>
      </c>
      <c r="AX220" s="265">
        <f t="shared" si="179"/>
        <v>0</v>
      </c>
      <c r="AZ220" s="492">
        <f t="shared" si="176"/>
        <v>0</v>
      </c>
      <c r="BB220" s="492">
        <f t="shared" si="177"/>
        <v>0</v>
      </c>
      <c r="BD220" s="265">
        <f t="shared" si="180"/>
        <v>0</v>
      </c>
      <c r="BE220" s="105"/>
      <c r="BF220" s="105"/>
      <c r="BG220" s="105"/>
      <c r="BH220" s="105"/>
      <c r="BI220" s="105"/>
      <c r="BJ220" s="105"/>
    </row>
    <row r="221" spans="2:62" ht="20.100000000000001" hidden="1" customHeight="1" outlineLevel="1">
      <c r="B221" s="100"/>
      <c r="C221" s="908"/>
      <c r="D221" s="909"/>
      <c r="E221" s="909"/>
      <c r="F221" s="910"/>
      <c r="G221" s="890"/>
      <c r="H221" s="891"/>
      <c r="I221" s="152"/>
      <c r="J221" s="152"/>
      <c r="K221" s="152"/>
      <c r="L221" s="152"/>
      <c r="M221" s="152"/>
      <c r="N221" s="152"/>
      <c r="O221" s="152"/>
      <c r="P221" s="153"/>
      <c r="Q221" s="153"/>
      <c r="R221" s="156">
        <f t="shared" si="170"/>
        <v>0</v>
      </c>
      <c r="S221" s="156">
        <f t="shared" si="171"/>
        <v>0</v>
      </c>
      <c r="U221" s="157">
        <f t="shared" si="178"/>
        <v>0</v>
      </c>
      <c r="W221" s="152"/>
      <c r="X221" s="152"/>
      <c r="Y221" s="152"/>
      <c r="Z221" s="152"/>
      <c r="AA221" s="152"/>
      <c r="AB221" s="152"/>
      <c r="AC221" s="347"/>
      <c r="AD221" s="152"/>
      <c r="AE221" s="152"/>
      <c r="AF221" s="152"/>
      <c r="AG221" s="152"/>
      <c r="AH221" s="152"/>
      <c r="AI221" s="152"/>
      <c r="AJ221" s="347"/>
      <c r="AK221" s="152"/>
      <c r="AL221" s="152"/>
      <c r="AM221" s="295"/>
      <c r="AN221" s="228"/>
      <c r="AO221" s="228"/>
      <c r="AP221" s="228"/>
      <c r="AQ221" s="228"/>
      <c r="AR221" s="228"/>
      <c r="AS221" s="348"/>
      <c r="AT221" s="264">
        <f t="shared" si="174"/>
        <v>0</v>
      </c>
      <c r="AU221" s="259"/>
      <c r="AV221" s="265">
        <f t="shared" si="175"/>
        <v>0</v>
      </c>
      <c r="AX221" s="265">
        <f t="shared" si="179"/>
        <v>0</v>
      </c>
      <c r="AZ221" s="492">
        <f t="shared" si="176"/>
        <v>0</v>
      </c>
      <c r="BB221" s="492">
        <f t="shared" si="177"/>
        <v>0</v>
      </c>
      <c r="BD221" s="265">
        <f t="shared" si="180"/>
        <v>0</v>
      </c>
      <c r="BE221" s="105"/>
      <c r="BF221" s="105"/>
      <c r="BG221" s="105"/>
      <c r="BH221" s="105"/>
      <c r="BI221" s="105"/>
      <c r="BJ221" s="105"/>
    </row>
    <row r="222" spans="2:62" ht="20.100000000000001" hidden="1" customHeight="1" outlineLevel="1">
      <c r="B222" s="100"/>
      <c r="C222" s="908"/>
      <c r="D222" s="909"/>
      <c r="E222" s="909"/>
      <c r="F222" s="910"/>
      <c r="G222" s="890"/>
      <c r="H222" s="891"/>
      <c r="I222" s="152"/>
      <c r="J222" s="152"/>
      <c r="K222" s="152"/>
      <c r="L222" s="152"/>
      <c r="M222" s="152"/>
      <c r="N222" s="152"/>
      <c r="O222" s="152"/>
      <c r="P222" s="153"/>
      <c r="Q222" s="153"/>
      <c r="R222" s="156">
        <f t="shared" si="170"/>
        <v>0</v>
      </c>
      <c r="S222" s="156">
        <f t="shared" si="171"/>
        <v>0</v>
      </c>
      <c r="U222" s="157">
        <f t="shared" si="178"/>
        <v>0</v>
      </c>
      <c r="W222" s="152"/>
      <c r="X222" s="152"/>
      <c r="Y222" s="152"/>
      <c r="Z222" s="152"/>
      <c r="AA222" s="152"/>
      <c r="AB222" s="152"/>
      <c r="AC222" s="347"/>
      <c r="AD222" s="152"/>
      <c r="AE222" s="152"/>
      <c r="AF222" s="152"/>
      <c r="AG222" s="152"/>
      <c r="AH222" s="152"/>
      <c r="AI222" s="152"/>
      <c r="AJ222" s="347"/>
      <c r="AK222" s="152"/>
      <c r="AL222" s="152"/>
      <c r="AM222" s="295"/>
      <c r="AN222" s="228"/>
      <c r="AO222" s="228"/>
      <c r="AP222" s="228"/>
      <c r="AQ222" s="228"/>
      <c r="AR222" s="228"/>
      <c r="AS222" s="348"/>
      <c r="AT222" s="264">
        <f t="shared" si="174"/>
        <v>0</v>
      </c>
      <c r="AU222" s="259"/>
      <c r="AV222" s="265">
        <f t="shared" si="175"/>
        <v>0</v>
      </c>
      <c r="AX222" s="265">
        <f t="shared" si="179"/>
        <v>0</v>
      </c>
      <c r="AZ222" s="492">
        <f t="shared" si="176"/>
        <v>0</v>
      </c>
      <c r="BB222" s="492">
        <f t="shared" si="177"/>
        <v>0</v>
      </c>
      <c r="BD222" s="265">
        <f t="shared" si="180"/>
        <v>0</v>
      </c>
      <c r="BE222" s="105"/>
      <c r="BF222" s="105"/>
      <c r="BG222" s="105"/>
      <c r="BH222" s="105"/>
      <c r="BI222" s="105"/>
      <c r="BJ222" s="105"/>
    </row>
    <row r="223" spans="2:62" ht="20.100000000000001" hidden="1" customHeight="1" outlineLevel="1">
      <c r="B223" s="100"/>
      <c r="C223" s="908"/>
      <c r="D223" s="909"/>
      <c r="E223" s="909"/>
      <c r="F223" s="910"/>
      <c r="G223" s="890"/>
      <c r="H223" s="891"/>
      <c r="I223" s="152"/>
      <c r="J223" s="152"/>
      <c r="K223" s="152"/>
      <c r="L223" s="152"/>
      <c r="M223" s="152"/>
      <c r="N223" s="152"/>
      <c r="O223" s="152"/>
      <c r="P223" s="153"/>
      <c r="Q223" s="153"/>
      <c r="R223" s="156">
        <f t="shared" si="170"/>
        <v>0</v>
      </c>
      <c r="S223" s="156">
        <f t="shared" si="171"/>
        <v>0</v>
      </c>
      <c r="U223" s="157">
        <f t="shared" si="178"/>
        <v>0</v>
      </c>
      <c r="W223" s="152"/>
      <c r="X223" s="152"/>
      <c r="Y223" s="152"/>
      <c r="Z223" s="152"/>
      <c r="AA223" s="152"/>
      <c r="AB223" s="152"/>
      <c r="AC223" s="347"/>
      <c r="AD223" s="152"/>
      <c r="AE223" s="152"/>
      <c r="AF223" s="152"/>
      <c r="AG223" s="152"/>
      <c r="AH223" s="152"/>
      <c r="AI223" s="152"/>
      <c r="AJ223" s="347"/>
      <c r="AK223" s="152"/>
      <c r="AL223" s="152"/>
      <c r="AM223" s="295"/>
      <c r="AN223" s="228"/>
      <c r="AO223" s="228"/>
      <c r="AP223" s="228"/>
      <c r="AQ223" s="228"/>
      <c r="AR223" s="228"/>
      <c r="AS223" s="348"/>
      <c r="AT223" s="264">
        <f t="shared" si="174"/>
        <v>0</v>
      </c>
      <c r="AU223" s="259"/>
      <c r="AV223" s="265">
        <f t="shared" si="175"/>
        <v>0</v>
      </c>
      <c r="AX223" s="265">
        <f t="shared" si="179"/>
        <v>0</v>
      </c>
      <c r="AZ223" s="492">
        <f t="shared" si="176"/>
        <v>0</v>
      </c>
      <c r="BB223" s="492">
        <f t="shared" si="177"/>
        <v>0</v>
      </c>
      <c r="BD223" s="265">
        <f t="shared" si="180"/>
        <v>0</v>
      </c>
      <c r="BE223" s="105"/>
      <c r="BF223" s="105"/>
      <c r="BG223" s="105"/>
      <c r="BH223" s="105"/>
      <c r="BI223" s="105"/>
      <c r="BJ223" s="105"/>
    </row>
    <row r="224" spans="2:62" ht="20.100000000000001" hidden="1" customHeight="1" outlineLevel="1">
      <c r="B224" s="100"/>
      <c r="C224" s="908"/>
      <c r="D224" s="909"/>
      <c r="E224" s="909"/>
      <c r="F224" s="910"/>
      <c r="G224" s="890"/>
      <c r="H224" s="891"/>
      <c r="I224" s="152"/>
      <c r="J224" s="152"/>
      <c r="K224" s="152"/>
      <c r="L224" s="152"/>
      <c r="M224" s="152"/>
      <c r="N224" s="152"/>
      <c r="O224" s="152"/>
      <c r="P224" s="153"/>
      <c r="Q224" s="153"/>
      <c r="R224" s="156">
        <f t="shared" si="170"/>
        <v>0</v>
      </c>
      <c r="S224" s="156">
        <f t="shared" si="171"/>
        <v>0</v>
      </c>
      <c r="U224" s="157">
        <f t="shared" si="178"/>
        <v>0</v>
      </c>
      <c r="W224" s="152"/>
      <c r="X224" s="152"/>
      <c r="Y224" s="152"/>
      <c r="Z224" s="152"/>
      <c r="AA224" s="152"/>
      <c r="AB224" s="152"/>
      <c r="AC224" s="347"/>
      <c r="AD224" s="152"/>
      <c r="AE224" s="152"/>
      <c r="AF224" s="152"/>
      <c r="AG224" s="152"/>
      <c r="AH224" s="152"/>
      <c r="AI224" s="152"/>
      <c r="AJ224" s="347"/>
      <c r="AK224" s="152"/>
      <c r="AL224" s="152"/>
      <c r="AM224" s="295"/>
      <c r="AN224" s="228"/>
      <c r="AO224" s="228"/>
      <c r="AP224" s="228"/>
      <c r="AQ224" s="228"/>
      <c r="AR224" s="228"/>
      <c r="AS224" s="348"/>
      <c r="AT224" s="264">
        <f t="shared" si="174"/>
        <v>0</v>
      </c>
      <c r="AU224" s="259"/>
      <c r="AV224" s="265">
        <f t="shared" si="175"/>
        <v>0</v>
      </c>
      <c r="AX224" s="265">
        <f t="shared" si="179"/>
        <v>0</v>
      </c>
      <c r="AZ224" s="492">
        <f t="shared" si="176"/>
        <v>0</v>
      </c>
      <c r="BB224" s="492">
        <f t="shared" si="177"/>
        <v>0</v>
      </c>
      <c r="BD224" s="265">
        <f t="shared" si="180"/>
        <v>0</v>
      </c>
      <c r="BE224" s="105"/>
      <c r="BF224" s="105"/>
      <c r="BG224" s="105"/>
      <c r="BH224" s="105"/>
      <c r="BI224" s="105"/>
      <c r="BJ224" s="105"/>
    </row>
    <row r="225" spans="2:62" ht="20.100000000000001" hidden="1" customHeight="1" outlineLevel="1">
      <c r="B225" s="100"/>
      <c r="C225" s="908"/>
      <c r="D225" s="909"/>
      <c r="E225" s="909"/>
      <c r="F225" s="910"/>
      <c r="G225" s="890"/>
      <c r="H225" s="891"/>
      <c r="I225" s="152"/>
      <c r="J225" s="152"/>
      <c r="K225" s="152"/>
      <c r="L225" s="152"/>
      <c r="M225" s="152"/>
      <c r="N225" s="152"/>
      <c r="O225" s="152"/>
      <c r="P225" s="153"/>
      <c r="Q225" s="153"/>
      <c r="R225" s="156">
        <f t="shared" si="170"/>
        <v>0</v>
      </c>
      <c r="S225" s="156">
        <f t="shared" si="171"/>
        <v>0</v>
      </c>
      <c r="U225" s="157">
        <f t="shared" si="178"/>
        <v>0</v>
      </c>
      <c r="W225" s="152"/>
      <c r="X225" s="152"/>
      <c r="Y225" s="152"/>
      <c r="Z225" s="152"/>
      <c r="AA225" s="152"/>
      <c r="AB225" s="152"/>
      <c r="AC225" s="347"/>
      <c r="AD225" s="152"/>
      <c r="AE225" s="152"/>
      <c r="AF225" s="152"/>
      <c r="AG225" s="152"/>
      <c r="AH225" s="152"/>
      <c r="AI225" s="152"/>
      <c r="AJ225" s="347"/>
      <c r="AK225" s="152"/>
      <c r="AL225" s="152"/>
      <c r="AM225" s="295"/>
      <c r="AN225" s="228"/>
      <c r="AO225" s="228"/>
      <c r="AP225" s="228"/>
      <c r="AQ225" s="228"/>
      <c r="AR225" s="228"/>
      <c r="AS225" s="348"/>
      <c r="AT225" s="264">
        <f t="shared" si="174"/>
        <v>0</v>
      </c>
      <c r="AU225" s="259"/>
      <c r="AV225" s="265">
        <f t="shared" si="175"/>
        <v>0</v>
      </c>
      <c r="AX225" s="265">
        <f t="shared" si="179"/>
        <v>0</v>
      </c>
      <c r="AZ225" s="492">
        <f t="shared" si="176"/>
        <v>0</v>
      </c>
      <c r="BB225" s="492">
        <f t="shared" si="177"/>
        <v>0</v>
      </c>
      <c r="BD225" s="265">
        <f t="shared" si="180"/>
        <v>0</v>
      </c>
      <c r="BE225" s="105"/>
      <c r="BF225" s="105"/>
      <c r="BG225" s="105"/>
      <c r="BH225" s="105"/>
      <c r="BI225" s="105"/>
      <c r="BJ225" s="105"/>
    </row>
    <row r="226" spans="2:62" ht="20.100000000000001" hidden="1" customHeight="1" outlineLevel="1">
      <c r="B226" s="100"/>
      <c r="C226" s="908"/>
      <c r="D226" s="909"/>
      <c r="E226" s="909"/>
      <c r="F226" s="910"/>
      <c r="G226" s="890"/>
      <c r="H226" s="891"/>
      <c r="I226" s="152"/>
      <c r="J226" s="152"/>
      <c r="K226" s="152"/>
      <c r="L226" s="152"/>
      <c r="M226" s="152"/>
      <c r="N226" s="152"/>
      <c r="O226" s="152"/>
      <c r="P226" s="153"/>
      <c r="Q226" s="153"/>
      <c r="R226" s="156">
        <f t="shared" si="170"/>
        <v>0</v>
      </c>
      <c r="S226" s="156">
        <f t="shared" si="171"/>
        <v>0</v>
      </c>
      <c r="U226" s="157">
        <f t="shared" si="178"/>
        <v>0</v>
      </c>
      <c r="W226" s="152"/>
      <c r="X226" s="152"/>
      <c r="Y226" s="152"/>
      <c r="Z226" s="152"/>
      <c r="AA226" s="152"/>
      <c r="AB226" s="152"/>
      <c r="AC226" s="347"/>
      <c r="AD226" s="152"/>
      <c r="AE226" s="152"/>
      <c r="AF226" s="152"/>
      <c r="AG226" s="152"/>
      <c r="AH226" s="152"/>
      <c r="AI226" s="152"/>
      <c r="AJ226" s="347"/>
      <c r="AK226" s="152"/>
      <c r="AL226" s="152"/>
      <c r="AM226" s="295"/>
      <c r="AN226" s="228"/>
      <c r="AO226" s="228"/>
      <c r="AP226" s="228"/>
      <c r="AQ226" s="228"/>
      <c r="AR226" s="228"/>
      <c r="AS226" s="348"/>
      <c r="AT226" s="264">
        <f t="shared" si="174"/>
        <v>0</v>
      </c>
      <c r="AU226" s="259"/>
      <c r="AV226" s="265">
        <f t="shared" si="175"/>
        <v>0</v>
      </c>
      <c r="AX226" s="265">
        <f t="shared" si="179"/>
        <v>0</v>
      </c>
      <c r="AZ226" s="492">
        <f t="shared" si="176"/>
        <v>0</v>
      </c>
      <c r="BB226" s="492">
        <f t="shared" si="177"/>
        <v>0</v>
      </c>
      <c r="BD226" s="265">
        <f t="shared" si="180"/>
        <v>0</v>
      </c>
      <c r="BE226" s="105"/>
      <c r="BF226" s="105"/>
      <c r="BG226" s="105"/>
      <c r="BH226" s="105"/>
      <c r="BI226" s="105"/>
      <c r="BJ226" s="105"/>
    </row>
    <row r="227" spans="2:62" ht="20.100000000000001" hidden="1" customHeight="1" outlineLevel="1">
      <c r="B227" s="100"/>
      <c r="C227" s="908"/>
      <c r="D227" s="909"/>
      <c r="E227" s="909"/>
      <c r="F227" s="910"/>
      <c r="G227" s="890"/>
      <c r="H227" s="891"/>
      <c r="I227" s="152"/>
      <c r="J227" s="152"/>
      <c r="K227" s="152"/>
      <c r="L227" s="152"/>
      <c r="M227" s="152"/>
      <c r="N227" s="152"/>
      <c r="O227" s="152"/>
      <c r="P227" s="153"/>
      <c r="Q227" s="153"/>
      <c r="R227" s="156">
        <f t="shared" si="170"/>
        <v>0</v>
      </c>
      <c r="S227" s="156">
        <f t="shared" si="171"/>
        <v>0</v>
      </c>
      <c r="U227" s="157">
        <f t="shared" si="178"/>
        <v>0</v>
      </c>
      <c r="W227" s="152"/>
      <c r="X227" s="152"/>
      <c r="Y227" s="152"/>
      <c r="Z227" s="152"/>
      <c r="AA227" s="152"/>
      <c r="AB227" s="152"/>
      <c r="AC227" s="347"/>
      <c r="AD227" s="152"/>
      <c r="AE227" s="152"/>
      <c r="AF227" s="152"/>
      <c r="AG227" s="152"/>
      <c r="AH227" s="152"/>
      <c r="AI227" s="152"/>
      <c r="AJ227" s="347"/>
      <c r="AK227" s="152"/>
      <c r="AL227" s="152"/>
      <c r="AM227" s="295"/>
      <c r="AN227" s="228"/>
      <c r="AO227" s="228"/>
      <c r="AP227" s="228"/>
      <c r="AQ227" s="228"/>
      <c r="AR227" s="228"/>
      <c r="AS227" s="348"/>
      <c r="AT227" s="264">
        <f t="shared" si="174"/>
        <v>0</v>
      </c>
      <c r="AU227" s="259"/>
      <c r="AV227" s="265">
        <f t="shared" si="175"/>
        <v>0</v>
      </c>
      <c r="AX227" s="265">
        <f t="shared" si="179"/>
        <v>0</v>
      </c>
      <c r="AZ227" s="492">
        <f t="shared" si="176"/>
        <v>0</v>
      </c>
      <c r="BB227" s="492">
        <f t="shared" si="177"/>
        <v>0</v>
      </c>
      <c r="BD227" s="265">
        <f t="shared" si="180"/>
        <v>0</v>
      </c>
      <c r="BE227" s="105"/>
      <c r="BF227" s="105"/>
      <c r="BG227" s="105"/>
      <c r="BH227" s="105"/>
      <c r="BI227" s="105"/>
      <c r="BJ227" s="105"/>
    </row>
    <row r="228" spans="2:62" ht="20.100000000000001" hidden="1" customHeight="1" outlineLevel="1">
      <c r="B228" s="100"/>
      <c r="C228" s="908"/>
      <c r="D228" s="909"/>
      <c r="E228" s="909"/>
      <c r="F228" s="910"/>
      <c r="G228" s="890"/>
      <c r="H228" s="891"/>
      <c r="I228" s="152"/>
      <c r="J228" s="152"/>
      <c r="K228" s="152"/>
      <c r="L228" s="152"/>
      <c r="M228" s="152"/>
      <c r="N228" s="152"/>
      <c r="O228" s="152"/>
      <c r="P228" s="153"/>
      <c r="Q228" s="153"/>
      <c r="R228" s="156">
        <f t="shared" si="170"/>
        <v>0</v>
      </c>
      <c r="S228" s="156">
        <f t="shared" si="171"/>
        <v>0</v>
      </c>
      <c r="U228" s="157">
        <f t="shared" si="178"/>
        <v>0</v>
      </c>
      <c r="W228" s="152"/>
      <c r="X228" s="152"/>
      <c r="Y228" s="152"/>
      <c r="Z228" s="152"/>
      <c r="AA228" s="152"/>
      <c r="AB228" s="152"/>
      <c r="AC228" s="347"/>
      <c r="AD228" s="152"/>
      <c r="AE228" s="152"/>
      <c r="AF228" s="152"/>
      <c r="AG228" s="152"/>
      <c r="AH228" s="152"/>
      <c r="AI228" s="152"/>
      <c r="AJ228" s="347"/>
      <c r="AK228" s="152"/>
      <c r="AL228" s="152"/>
      <c r="AM228" s="295"/>
      <c r="AN228" s="228"/>
      <c r="AO228" s="228"/>
      <c r="AP228" s="228"/>
      <c r="AQ228" s="228"/>
      <c r="AR228" s="228"/>
      <c r="AS228" s="348"/>
      <c r="AT228" s="264">
        <f t="shared" si="174"/>
        <v>0</v>
      </c>
      <c r="AU228" s="259"/>
      <c r="AV228" s="265">
        <f t="shared" si="175"/>
        <v>0</v>
      </c>
      <c r="AX228" s="265">
        <f t="shared" si="179"/>
        <v>0</v>
      </c>
      <c r="AZ228" s="492">
        <f t="shared" si="176"/>
        <v>0</v>
      </c>
      <c r="BB228" s="492">
        <f t="shared" si="177"/>
        <v>0</v>
      </c>
      <c r="BD228" s="265">
        <f t="shared" si="180"/>
        <v>0</v>
      </c>
      <c r="BE228" s="105"/>
      <c r="BF228" s="105"/>
      <c r="BG228" s="105"/>
      <c r="BH228" s="105"/>
      <c r="BI228" s="105"/>
      <c r="BJ228" s="105"/>
    </row>
    <row r="229" spans="2:62" ht="20.100000000000001" hidden="1" customHeight="1" outlineLevel="1">
      <c r="B229" s="100"/>
      <c r="C229" s="908"/>
      <c r="D229" s="909"/>
      <c r="E229" s="909"/>
      <c r="F229" s="910"/>
      <c r="G229" s="890"/>
      <c r="H229" s="891"/>
      <c r="I229" s="152"/>
      <c r="J229" s="152"/>
      <c r="K229" s="152"/>
      <c r="L229" s="152"/>
      <c r="M229" s="152"/>
      <c r="N229" s="152"/>
      <c r="O229" s="152"/>
      <c r="P229" s="153"/>
      <c r="Q229" s="153"/>
      <c r="R229" s="156">
        <f t="shared" si="170"/>
        <v>0</v>
      </c>
      <c r="S229" s="156">
        <f t="shared" si="171"/>
        <v>0</v>
      </c>
      <c r="U229" s="157">
        <f t="shared" si="178"/>
        <v>0</v>
      </c>
      <c r="W229" s="152"/>
      <c r="X229" s="152"/>
      <c r="Y229" s="152"/>
      <c r="Z229" s="152"/>
      <c r="AA229" s="152"/>
      <c r="AB229" s="152"/>
      <c r="AC229" s="347"/>
      <c r="AD229" s="152"/>
      <c r="AE229" s="152"/>
      <c r="AF229" s="152"/>
      <c r="AG229" s="152"/>
      <c r="AH229" s="152"/>
      <c r="AI229" s="152"/>
      <c r="AJ229" s="347"/>
      <c r="AK229" s="152"/>
      <c r="AL229" s="152"/>
      <c r="AM229" s="295"/>
      <c r="AN229" s="228"/>
      <c r="AO229" s="228"/>
      <c r="AP229" s="228"/>
      <c r="AQ229" s="228"/>
      <c r="AR229" s="228"/>
      <c r="AS229" s="348"/>
      <c r="AT229" s="264">
        <f t="shared" si="174"/>
        <v>0</v>
      </c>
      <c r="AU229" s="259"/>
      <c r="AV229" s="265">
        <f t="shared" si="175"/>
        <v>0</v>
      </c>
      <c r="AX229" s="265">
        <f t="shared" si="179"/>
        <v>0</v>
      </c>
      <c r="AZ229" s="492">
        <f t="shared" si="176"/>
        <v>0</v>
      </c>
      <c r="BB229" s="492">
        <f t="shared" si="177"/>
        <v>0</v>
      </c>
      <c r="BD229" s="265">
        <f t="shared" si="180"/>
        <v>0</v>
      </c>
      <c r="BE229" s="105"/>
      <c r="BF229" s="105"/>
      <c r="BG229" s="105"/>
      <c r="BH229" s="105"/>
      <c r="BI229" s="105"/>
      <c r="BJ229" s="105"/>
    </row>
    <row r="230" spans="2:62" ht="20.100000000000001" hidden="1" customHeight="1" outlineLevel="1">
      <c r="B230" s="100"/>
      <c r="C230" s="908"/>
      <c r="D230" s="909"/>
      <c r="E230" s="909"/>
      <c r="F230" s="910"/>
      <c r="G230" s="890"/>
      <c r="H230" s="891"/>
      <c r="I230" s="152"/>
      <c r="J230" s="152"/>
      <c r="K230" s="152"/>
      <c r="L230" s="152"/>
      <c r="M230" s="152"/>
      <c r="N230" s="152"/>
      <c r="O230" s="152"/>
      <c r="P230" s="153"/>
      <c r="Q230" s="153"/>
      <c r="R230" s="156">
        <f t="shared" si="170"/>
        <v>0</v>
      </c>
      <c r="S230" s="156">
        <f t="shared" si="171"/>
        <v>0</v>
      </c>
      <c r="U230" s="157">
        <f t="shared" si="178"/>
        <v>0</v>
      </c>
      <c r="W230" s="152"/>
      <c r="X230" s="152"/>
      <c r="Y230" s="152"/>
      <c r="Z230" s="152"/>
      <c r="AA230" s="152"/>
      <c r="AB230" s="152"/>
      <c r="AC230" s="347"/>
      <c r="AD230" s="152"/>
      <c r="AE230" s="152"/>
      <c r="AF230" s="152"/>
      <c r="AG230" s="152"/>
      <c r="AH230" s="152"/>
      <c r="AI230" s="152"/>
      <c r="AJ230" s="347"/>
      <c r="AK230" s="152"/>
      <c r="AL230" s="152"/>
      <c r="AM230" s="295"/>
      <c r="AN230" s="228"/>
      <c r="AO230" s="228"/>
      <c r="AP230" s="228"/>
      <c r="AQ230" s="228"/>
      <c r="AR230" s="228"/>
      <c r="AS230" s="348"/>
      <c r="AT230" s="264">
        <f t="shared" si="174"/>
        <v>0</v>
      </c>
      <c r="AU230" s="259"/>
      <c r="AV230" s="265">
        <f t="shared" si="175"/>
        <v>0</v>
      </c>
      <c r="AX230" s="265">
        <f t="shared" si="179"/>
        <v>0</v>
      </c>
      <c r="AZ230" s="492">
        <f t="shared" si="176"/>
        <v>0</v>
      </c>
      <c r="BB230" s="492">
        <f t="shared" si="177"/>
        <v>0</v>
      </c>
      <c r="BD230" s="265">
        <f t="shared" si="180"/>
        <v>0</v>
      </c>
      <c r="BE230" s="105"/>
      <c r="BF230" s="105"/>
      <c r="BG230" s="105"/>
      <c r="BH230" s="105"/>
      <c r="BI230" s="105"/>
      <c r="BJ230" s="105"/>
    </row>
    <row r="231" spans="2:62" ht="20.100000000000001" hidden="1" customHeight="1" outlineLevel="1">
      <c r="B231" s="100"/>
      <c r="C231" s="908"/>
      <c r="D231" s="909"/>
      <c r="E231" s="909"/>
      <c r="F231" s="910"/>
      <c r="G231" s="890"/>
      <c r="H231" s="891"/>
      <c r="I231" s="152"/>
      <c r="J231" s="152"/>
      <c r="K231" s="152"/>
      <c r="L231" s="152"/>
      <c r="M231" s="152"/>
      <c r="N231" s="152"/>
      <c r="O231" s="152"/>
      <c r="P231" s="153"/>
      <c r="Q231" s="153"/>
      <c r="R231" s="156">
        <f t="shared" si="170"/>
        <v>0</v>
      </c>
      <c r="S231" s="156">
        <f t="shared" si="171"/>
        <v>0</v>
      </c>
      <c r="U231" s="157">
        <f t="shared" si="178"/>
        <v>0</v>
      </c>
      <c r="W231" s="152"/>
      <c r="X231" s="152"/>
      <c r="Y231" s="152"/>
      <c r="Z231" s="152"/>
      <c r="AA231" s="152"/>
      <c r="AB231" s="152"/>
      <c r="AC231" s="347"/>
      <c r="AD231" s="152"/>
      <c r="AE231" s="152"/>
      <c r="AF231" s="152"/>
      <c r="AG231" s="152"/>
      <c r="AH231" s="152"/>
      <c r="AI231" s="152"/>
      <c r="AJ231" s="347"/>
      <c r="AK231" s="152"/>
      <c r="AL231" s="152"/>
      <c r="AM231" s="295"/>
      <c r="AN231" s="228"/>
      <c r="AO231" s="228"/>
      <c r="AP231" s="228"/>
      <c r="AQ231" s="228"/>
      <c r="AR231" s="228"/>
      <c r="AS231" s="348"/>
      <c r="AT231" s="264">
        <f t="shared" si="174"/>
        <v>0</v>
      </c>
      <c r="AU231" s="259"/>
      <c r="AV231" s="265">
        <f t="shared" si="175"/>
        <v>0</v>
      </c>
      <c r="AX231" s="265">
        <f t="shared" si="179"/>
        <v>0</v>
      </c>
      <c r="AZ231" s="492">
        <f t="shared" si="176"/>
        <v>0</v>
      </c>
      <c r="BB231" s="492">
        <f t="shared" si="177"/>
        <v>0</v>
      </c>
      <c r="BD231" s="265">
        <f t="shared" si="180"/>
        <v>0</v>
      </c>
      <c r="BE231" s="105"/>
      <c r="BF231" s="105"/>
      <c r="BG231" s="105"/>
      <c r="BH231" s="105"/>
      <c r="BI231" s="105"/>
      <c r="BJ231" s="105"/>
    </row>
    <row r="232" spans="2:62" ht="9.9499999999999993" hidden="1" customHeight="1" outlineLevel="1">
      <c r="B232" s="101"/>
      <c r="C232" s="208"/>
      <c r="D232" s="208"/>
      <c r="E232" s="208"/>
      <c r="F232" s="208"/>
      <c r="G232" s="237"/>
      <c r="H232" s="207"/>
      <c r="I232" s="257"/>
      <c r="J232" s="257"/>
      <c r="K232" s="257"/>
      <c r="L232" s="257"/>
      <c r="M232" s="257"/>
      <c r="N232" s="257"/>
      <c r="O232" s="257"/>
      <c r="P232" s="256"/>
      <c r="Q232" s="102"/>
      <c r="R232" s="102"/>
      <c r="S232" s="102"/>
      <c r="U232" s="98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Z232" s="493"/>
      <c r="BE232" s="105"/>
      <c r="BF232" s="105"/>
      <c r="BG232" s="105"/>
      <c r="BH232" s="105"/>
      <c r="BI232" s="105"/>
      <c r="BJ232" s="105"/>
    </row>
    <row r="233" spans="2:62" ht="20.100000000000001" customHeight="1" collapsed="1">
      <c r="B233" s="8">
        <f>B216+1</f>
        <v>14</v>
      </c>
      <c r="C233" s="916"/>
      <c r="D233" s="917"/>
      <c r="E233" s="917"/>
      <c r="F233" s="918"/>
      <c r="G233" s="429"/>
      <c r="H233" s="206">
        <v>1</v>
      </c>
      <c r="I233" s="642">
        <f t="shared" ref="I233" si="181">$H233*SUM(I234:I248)</f>
        <v>0</v>
      </c>
      <c r="J233" s="643">
        <f t="shared" ref="J233:O233" si="182">$H233*SUM(J234:J248)</f>
        <v>0</v>
      </c>
      <c r="K233" s="644">
        <f t="shared" si="182"/>
        <v>0</v>
      </c>
      <c r="L233" s="645">
        <f t="shared" si="182"/>
        <v>0</v>
      </c>
      <c r="M233" s="645">
        <f t="shared" si="182"/>
        <v>0</v>
      </c>
      <c r="N233" s="644">
        <f t="shared" si="182"/>
        <v>0</v>
      </c>
      <c r="O233" s="642">
        <f t="shared" si="182"/>
        <v>0</v>
      </c>
      <c r="P233" s="209">
        <f t="shared" ref="P233:Q233" si="183">$H233*SUM(P234:P248)</f>
        <v>0</v>
      </c>
      <c r="Q233" s="210">
        <f t="shared" si="183"/>
        <v>0</v>
      </c>
      <c r="R233" s="136">
        <f t="shared" ref="R233:R248" si="184">P233*(1+Gewinn)*(1+SicherheitAngebot)</f>
        <v>0</v>
      </c>
      <c r="S233" s="137">
        <f t="shared" ref="S233:S248" si="185">Q233*(1+MGKZ)*(1+Gewinn)*(1+SicherheitAngebot)</f>
        <v>0</v>
      </c>
      <c r="U233" s="10">
        <f>I233*$I$7+J233*$J$7+K233*$K$7+L233*$L$7+M233*$M$7+N233*$N$7+O233*$O$7+R233+S233</f>
        <v>0</v>
      </c>
      <c r="W233" s="646">
        <f t="shared" ref="W233:AB233" si="186">$H233*SUM(W234:W248)</f>
        <v>0</v>
      </c>
      <c r="X233" s="647">
        <f t="shared" si="186"/>
        <v>0</v>
      </c>
      <c r="Y233" s="648">
        <f t="shared" si="186"/>
        <v>0</v>
      </c>
      <c r="Z233" s="649">
        <f t="shared" si="186"/>
        <v>0</v>
      </c>
      <c r="AA233" s="648">
        <f t="shared" si="186"/>
        <v>0</v>
      </c>
      <c r="AB233" s="646">
        <f t="shared" si="186"/>
        <v>0</v>
      </c>
      <c r="AC233" s="258"/>
      <c r="AD233" s="646">
        <f t="shared" ref="AD233:AM233" si="187">$H233*SUM(AD234:AD248)</f>
        <v>0</v>
      </c>
      <c r="AE233" s="647">
        <f t="shared" si="187"/>
        <v>0</v>
      </c>
      <c r="AF233" s="648">
        <f t="shared" si="187"/>
        <v>0</v>
      </c>
      <c r="AG233" s="649">
        <f t="shared" si="187"/>
        <v>0</v>
      </c>
      <c r="AH233" s="648">
        <f t="shared" si="187"/>
        <v>0</v>
      </c>
      <c r="AI233" s="646">
        <f t="shared" si="187"/>
        <v>0</v>
      </c>
      <c r="AJ233" s="258"/>
      <c r="AK233" s="653">
        <f t="shared" si="187"/>
        <v>0</v>
      </c>
      <c r="AL233" s="653">
        <f t="shared" si="187"/>
        <v>0</v>
      </c>
      <c r="AM233" s="653">
        <f t="shared" si="187"/>
        <v>0</v>
      </c>
      <c r="AN233" s="227">
        <f>$H233*SUM(AN234:AN248)*(1+Gewinn)*(1+SicherheitAngebot)</f>
        <v>0</v>
      </c>
      <c r="AO233" s="227">
        <f>$H233*SUM(AO234:AO248)*(1+Gewinn)*(1+SicherheitAngebot)</f>
        <v>0</v>
      </c>
      <c r="AP233" s="227">
        <f>$H233*SUM(AP234:AP248)*(1+Gewinn)*(1+SicherheitAngebot)</f>
        <v>0</v>
      </c>
      <c r="AQ233" s="227">
        <f>$H233*SUM(AQ234:AQ248)*(1+Gewinn)*(1+SicherheitAngebot)</f>
        <v>0</v>
      </c>
      <c r="AR233" s="227">
        <f>$H233*SUM(AR234:AR248)*(1+Gewinn)*(1+SicherheitAngebot)</f>
        <v>0</v>
      </c>
      <c r="AS233" s="262"/>
      <c r="AT233" s="263">
        <f t="shared" si="174"/>
        <v>0</v>
      </c>
      <c r="AU233" s="259"/>
      <c r="AV233" s="491">
        <f>AK233*$AK$7+AL233*$AL$7+AM233*$AM$7+SUM(AN233:AR233)+AT233/Zuschläge_IBN+AT233</f>
        <v>0</v>
      </c>
      <c r="AX233" s="685">
        <f>U233+AV233</f>
        <v>0</v>
      </c>
      <c r="AZ233" s="490">
        <f>IF(H233&gt;0,U233/(1+SicherheitAngebot)*(1+Sicherheit),0)</f>
        <v>0</v>
      </c>
      <c r="BB233" s="490">
        <f>IF(H233&gt;0,AV233/(1+SicherheitAngebot)*(1+Sicherheit),0)</f>
        <v>0</v>
      </c>
      <c r="BD233" s="490">
        <f>AZ233+BB233</f>
        <v>0</v>
      </c>
      <c r="BE233" s="105"/>
      <c r="BF233" s="105"/>
      <c r="BG233" s="105"/>
      <c r="BH233" s="105"/>
      <c r="BI233" s="105"/>
      <c r="BJ233" s="105"/>
    </row>
    <row r="234" spans="2:62" ht="20.100000000000001" hidden="1" customHeight="1" outlineLevel="1">
      <c r="B234" s="99"/>
      <c r="C234" s="908"/>
      <c r="D234" s="909"/>
      <c r="E234" s="909"/>
      <c r="F234" s="910"/>
      <c r="G234" s="890"/>
      <c r="H234" s="901"/>
      <c r="I234" s="152"/>
      <c r="J234" s="152"/>
      <c r="K234" s="152"/>
      <c r="L234" s="152"/>
      <c r="M234" s="152"/>
      <c r="N234" s="152"/>
      <c r="O234" s="152"/>
      <c r="P234" s="153"/>
      <c r="Q234" s="153"/>
      <c r="R234" s="156">
        <f t="shared" si="184"/>
        <v>0</v>
      </c>
      <c r="S234" s="156">
        <f t="shared" si="185"/>
        <v>0</v>
      </c>
      <c r="U234" s="157">
        <f>I234*$I$7+J234*$J$7+K234*$K$7+L234*$L$7+M234*$M$7+N234*$N$7+O234*$O$7+R234+S234</f>
        <v>0</v>
      </c>
      <c r="W234" s="152"/>
      <c r="X234" s="152"/>
      <c r="Y234" s="152"/>
      <c r="Z234" s="152"/>
      <c r="AA234" s="152"/>
      <c r="AB234" s="152"/>
      <c r="AC234" s="347"/>
      <c r="AD234" s="152"/>
      <c r="AE234" s="152"/>
      <c r="AF234" s="152"/>
      <c r="AG234" s="152"/>
      <c r="AH234" s="152"/>
      <c r="AI234" s="152"/>
      <c r="AJ234" s="347"/>
      <c r="AK234" s="152"/>
      <c r="AL234" s="152"/>
      <c r="AM234" s="295"/>
      <c r="AN234" s="228"/>
      <c r="AO234" s="228"/>
      <c r="AP234" s="228"/>
      <c r="AQ234" s="228"/>
      <c r="AR234" s="228"/>
      <c r="AS234" s="348"/>
      <c r="AT234" s="264">
        <f t="shared" si="174"/>
        <v>0</v>
      </c>
      <c r="AU234" s="259"/>
      <c r="AV234" s="265">
        <f t="shared" ref="AV234:AV248" si="188">AK234*$AK$7+AL234*$AL$7+AM234*$AM$7+SUM(AN234:AR234)*(1+Gewinn)*(1+SicherheitAngebot)+AT234/Zuschläge_IBN+AT234</f>
        <v>0</v>
      </c>
      <c r="AX234" s="265">
        <f>U234+AV234</f>
        <v>0</v>
      </c>
      <c r="AZ234" s="492">
        <f t="shared" ref="AZ234:AZ248" si="189">U234/(1+SicherheitAngebot)*(1+Sicherheit)</f>
        <v>0</v>
      </c>
      <c r="BB234" s="492">
        <f t="shared" ref="BB234:BB248" si="190">AV234/(1+SicherheitAngebot)*(1+Sicherheit)</f>
        <v>0</v>
      </c>
      <c r="BD234" s="265">
        <f>AZ234+BB234</f>
        <v>0</v>
      </c>
      <c r="BE234" s="105"/>
      <c r="BF234" s="105"/>
      <c r="BG234" s="105"/>
      <c r="BH234" s="105"/>
      <c r="BI234" s="105"/>
      <c r="BJ234" s="105"/>
    </row>
    <row r="235" spans="2:62" ht="20.100000000000001" hidden="1" customHeight="1" outlineLevel="1">
      <c r="B235" s="100"/>
      <c r="C235" s="908"/>
      <c r="D235" s="909"/>
      <c r="E235" s="909"/>
      <c r="F235" s="910"/>
      <c r="G235" s="890"/>
      <c r="H235" s="891"/>
      <c r="I235" s="152"/>
      <c r="J235" s="152"/>
      <c r="K235" s="152"/>
      <c r="L235" s="152"/>
      <c r="M235" s="152"/>
      <c r="N235" s="152"/>
      <c r="O235" s="152"/>
      <c r="P235" s="153"/>
      <c r="Q235" s="153"/>
      <c r="R235" s="156">
        <f t="shared" si="184"/>
        <v>0</v>
      </c>
      <c r="S235" s="156">
        <f t="shared" si="185"/>
        <v>0</v>
      </c>
      <c r="U235" s="157">
        <f t="shared" ref="U235:U248" si="191">I235*$I$7+J235*$J$7+K235*$K$7+L235*$L$7+M235*$M$7+N235*$N$7+O235*$O$7+R235+S235</f>
        <v>0</v>
      </c>
      <c r="W235" s="152"/>
      <c r="X235" s="152"/>
      <c r="Y235" s="152"/>
      <c r="Z235" s="152"/>
      <c r="AA235" s="152"/>
      <c r="AB235" s="152"/>
      <c r="AC235" s="347"/>
      <c r="AD235" s="152"/>
      <c r="AE235" s="152"/>
      <c r="AF235" s="152"/>
      <c r="AG235" s="152"/>
      <c r="AH235" s="152"/>
      <c r="AI235" s="152"/>
      <c r="AJ235" s="347"/>
      <c r="AK235" s="152"/>
      <c r="AL235" s="152"/>
      <c r="AM235" s="295"/>
      <c r="AN235" s="228"/>
      <c r="AO235" s="228"/>
      <c r="AP235" s="228"/>
      <c r="AQ235" s="228"/>
      <c r="AR235" s="228"/>
      <c r="AS235" s="348"/>
      <c r="AT235" s="264">
        <f t="shared" si="174"/>
        <v>0</v>
      </c>
      <c r="AU235" s="259"/>
      <c r="AV235" s="265">
        <f t="shared" si="188"/>
        <v>0</v>
      </c>
      <c r="AX235" s="265">
        <f t="shared" ref="AX235:AX248" si="192">U235+AV235</f>
        <v>0</v>
      </c>
      <c r="AZ235" s="492">
        <f t="shared" si="189"/>
        <v>0</v>
      </c>
      <c r="BB235" s="492">
        <f t="shared" si="190"/>
        <v>0</v>
      </c>
      <c r="BD235" s="265">
        <f t="shared" ref="BD235:BD248" si="193">AZ235+BB235</f>
        <v>0</v>
      </c>
      <c r="BE235" s="105"/>
      <c r="BF235" s="105"/>
      <c r="BG235" s="105"/>
      <c r="BH235" s="105"/>
      <c r="BI235" s="105"/>
      <c r="BJ235" s="105"/>
    </row>
    <row r="236" spans="2:62" ht="20.100000000000001" hidden="1" customHeight="1" outlineLevel="1">
      <c r="B236" s="100"/>
      <c r="C236" s="908"/>
      <c r="D236" s="909"/>
      <c r="E236" s="909"/>
      <c r="F236" s="910"/>
      <c r="G236" s="890"/>
      <c r="H236" s="891"/>
      <c r="I236" s="152"/>
      <c r="J236" s="152"/>
      <c r="K236" s="152"/>
      <c r="L236" s="152"/>
      <c r="M236" s="152"/>
      <c r="N236" s="152"/>
      <c r="O236" s="152"/>
      <c r="P236" s="153"/>
      <c r="Q236" s="153"/>
      <c r="R236" s="156">
        <f t="shared" si="184"/>
        <v>0</v>
      </c>
      <c r="S236" s="156">
        <f t="shared" si="185"/>
        <v>0</v>
      </c>
      <c r="U236" s="157">
        <f t="shared" si="191"/>
        <v>0</v>
      </c>
      <c r="W236" s="152"/>
      <c r="X236" s="152"/>
      <c r="Y236" s="152"/>
      <c r="Z236" s="152"/>
      <c r="AA236" s="152"/>
      <c r="AB236" s="152"/>
      <c r="AC236" s="347"/>
      <c r="AD236" s="152"/>
      <c r="AE236" s="152"/>
      <c r="AF236" s="152"/>
      <c r="AG236" s="152"/>
      <c r="AH236" s="152"/>
      <c r="AI236" s="152"/>
      <c r="AJ236" s="347"/>
      <c r="AK236" s="152"/>
      <c r="AL236" s="152"/>
      <c r="AM236" s="295"/>
      <c r="AN236" s="228"/>
      <c r="AO236" s="228"/>
      <c r="AP236" s="228"/>
      <c r="AQ236" s="228"/>
      <c r="AR236" s="228"/>
      <c r="AS236" s="348"/>
      <c r="AT236" s="264">
        <f t="shared" si="174"/>
        <v>0</v>
      </c>
      <c r="AU236" s="259"/>
      <c r="AV236" s="265">
        <f t="shared" si="188"/>
        <v>0</v>
      </c>
      <c r="AX236" s="265">
        <f t="shared" si="192"/>
        <v>0</v>
      </c>
      <c r="AZ236" s="492">
        <f t="shared" si="189"/>
        <v>0</v>
      </c>
      <c r="BB236" s="492">
        <f t="shared" si="190"/>
        <v>0</v>
      </c>
      <c r="BD236" s="265">
        <f t="shared" si="193"/>
        <v>0</v>
      </c>
      <c r="BE236" s="105"/>
      <c r="BF236" s="105"/>
      <c r="BG236" s="105"/>
      <c r="BH236" s="105"/>
      <c r="BI236" s="105"/>
      <c r="BJ236" s="105"/>
    </row>
    <row r="237" spans="2:62" ht="20.100000000000001" hidden="1" customHeight="1" outlineLevel="1">
      <c r="B237" s="100"/>
      <c r="C237" s="908"/>
      <c r="D237" s="909"/>
      <c r="E237" s="909"/>
      <c r="F237" s="910"/>
      <c r="G237" s="890"/>
      <c r="H237" s="891"/>
      <c r="I237" s="152"/>
      <c r="J237" s="152"/>
      <c r="K237" s="152"/>
      <c r="L237" s="152"/>
      <c r="M237" s="152"/>
      <c r="N237" s="152"/>
      <c r="O237" s="152"/>
      <c r="P237" s="153"/>
      <c r="Q237" s="153"/>
      <c r="R237" s="156">
        <f t="shared" si="184"/>
        <v>0</v>
      </c>
      <c r="S237" s="156">
        <f t="shared" si="185"/>
        <v>0</v>
      </c>
      <c r="U237" s="157">
        <f t="shared" si="191"/>
        <v>0</v>
      </c>
      <c r="W237" s="152"/>
      <c r="X237" s="152"/>
      <c r="Y237" s="152"/>
      <c r="Z237" s="152"/>
      <c r="AA237" s="152"/>
      <c r="AB237" s="152"/>
      <c r="AC237" s="347"/>
      <c r="AD237" s="152"/>
      <c r="AE237" s="152"/>
      <c r="AF237" s="152"/>
      <c r="AG237" s="152"/>
      <c r="AH237" s="152"/>
      <c r="AI237" s="152"/>
      <c r="AJ237" s="347"/>
      <c r="AK237" s="152"/>
      <c r="AL237" s="152"/>
      <c r="AM237" s="295"/>
      <c r="AN237" s="228"/>
      <c r="AO237" s="228"/>
      <c r="AP237" s="228"/>
      <c r="AQ237" s="228"/>
      <c r="AR237" s="228"/>
      <c r="AS237" s="348"/>
      <c r="AT237" s="264">
        <f t="shared" si="174"/>
        <v>0</v>
      </c>
      <c r="AU237" s="259"/>
      <c r="AV237" s="265">
        <f t="shared" si="188"/>
        <v>0</v>
      </c>
      <c r="AX237" s="265">
        <f t="shared" si="192"/>
        <v>0</v>
      </c>
      <c r="AZ237" s="492">
        <f t="shared" si="189"/>
        <v>0</v>
      </c>
      <c r="BB237" s="492">
        <f t="shared" si="190"/>
        <v>0</v>
      </c>
      <c r="BD237" s="265">
        <f t="shared" si="193"/>
        <v>0</v>
      </c>
      <c r="BE237" s="105"/>
      <c r="BF237" s="105"/>
      <c r="BG237" s="105"/>
      <c r="BH237" s="105"/>
      <c r="BI237" s="105"/>
      <c r="BJ237" s="105"/>
    </row>
    <row r="238" spans="2:62" ht="20.100000000000001" hidden="1" customHeight="1" outlineLevel="1">
      <c r="B238" s="100"/>
      <c r="C238" s="908"/>
      <c r="D238" s="909"/>
      <c r="E238" s="909"/>
      <c r="F238" s="910"/>
      <c r="G238" s="890"/>
      <c r="H238" s="891"/>
      <c r="I238" s="152"/>
      <c r="J238" s="152"/>
      <c r="K238" s="152"/>
      <c r="L238" s="152"/>
      <c r="M238" s="152"/>
      <c r="N238" s="152"/>
      <c r="O238" s="152"/>
      <c r="P238" s="153"/>
      <c r="Q238" s="153"/>
      <c r="R238" s="156">
        <f t="shared" si="184"/>
        <v>0</v>
      </c>
      <c r="S238" s="156">
        <f t="shared" si="185"/>
        <v>0</v>
      </c>
      <c r="U238" s="157">
        <f t="shared" si="191"/>
        <v>0</v>
      </c>
      <c r="W238" s="152"/>
      <c r="X238" s="152"/>
      <c r="Y238" s="152"/>
      <c r="Z238" s="152"/>
      <c r="AA238" s="152"/>
      <c r="AB238" s="152"/>
      <c r="AC238" s="347"/>
      <c r="AD238" s="152"/>
      <c r="AE238" s="152"/>
      <c r="AF238" s="152"/>
      <c r="AG238" s="152"/>
      <c r="AH238" s="152"/>
      <c r="AI238" s="152"/>
      <c r="AJ238" s="347"/>
      <c r="AK238" s="152"/>
      <c r="AL238" s="152"/>
      <c r="AM238" s="295"/>
      <c r="AN238" s="228"/>
      <c r="AO238" s="228"/>
      <c r="AP238" s="228"/>
      <c r="AQ238" s="228"/>
      <c r="AR238" s="228"/>
      <c r="AS238" s="348"/>
      <c r="AT238" s="264">
        <f t="shared" si="174"/>
        <v>0</v>
      </c>
      <c r="AU238" s="259"/>
      <c r="AV238" s="265">
        <f t="shared" si="188"/>
        <v>0</v>
      </c>
      <c r="AX238" s="265">
        <f t="shared" si="192"/>
        <v>0</v>
      </c>
      <c r="AZ238" s="492">
        <f t="shared" si="189"/>
        <v>0</v>
      </c>
      <c r="BB238" s="492">
        <f t="shared" si="190"/>
        <v>0</v>
      </c>
      <c r="BD238" s="265">
        <f t="shared" si="193"/>
        <v>0</v>
      </c>
      <c r="BE238" s="105"/>
      <c r="BF238" s="105"/>
      <c r="BG238" s="105"/>
      <c r="BH238" s="105"/>
      <c r="BI238" s="105"/>
      <c r="BJ238" s="105"/>
    </row>
    <row r="239" spans="2:62" ht="20.100000000000001" hidden="1" customHeight="1" outlineLevel="1">
      <c r="B239" s="100"/>
      <c r="C239" s="908"/>
      <c r="D239" s="909"/>
      <c r="E239" s="909"/>
      <c r="F239" s="910"/>
      <c r="G239" s="890"/>
      <c r="H239" s="891"/>
      <c r="I239" s="152"/>
      <c r="J239" s="152"/>
      <c r="K239" s="152"/>
      <c r="L239" s="152"/>
      <c r="M239" s="152"/>
      <c r="N239" s="152"/>
      <c r="O239" s="152"/>
      <c r="P239" s="153"/>
      <c r="Q239" s="153"/>
      <c r="R239" s="156">
        <f t="shared" si="184"/>
        <v>0</v>
      </c>
      <c r="S239" s="156">
        <f t="shared" si="185"/>
        <v>0</v>
      </c>
      <c r="U239" s="157">
        <f t="shared" si="191"/>
        <v>0</v>
      </c>
      <c r="W239" s="152"/>
      <c r="X239" s="152"/>
      <c r="Y239" s="152"/>
      <c r="Z239" s="152"/>
      <c r="AA239" s="152"/>
      <c r="AB239" s="152"/>
      <c r="AC239" s="347"/>
      <c r="AD239" s="152"/>
      <c r="AE239" s="152"/>
      <c r="AF239" s="152"/>
      <c r="AG239" s="152"/>
      <c r="AH239" s="152"/>
      <c r="AI239" s="152"/>
      <c r="AJ239" s="347"/>
      <c r="AK239" s="152"/>
      <c r="AL239" s="152"/>
      <c r="AM239" s="295"/>
      <c r="AN239" s="228"/>
      <c r="AO239" s="228"/>
      <c r="AP239" s="228"/>
      <c r="AQ239" s="228"/>
      <c r="AR239" s="228"/>
      <c r="AS239" s="348"/>
      <c r="AT239" s="264">
        <f t="shared" si="174"/>
        <v>0</v>
      </c>
      <c r="AU239" s="259"/>
      <c r="AV239" s="265">
        <f t="shared" si="188"/>
        <v>0</v>
      </c>
      <c r="AX239" s="265">
        <f t="shared" si="192"/>
        <v>0</v>
      </c>
      <c r="AZ239" s="492">
        <f t="shared" si="189"/>
        <v>0</v>
      </c>
      <c r="BB239" s="492">
        <f t="shared" si="190"/>
        <v>0</v>
      </c>
      <c r="BD239" s="265">
        <f t="shared" si="193"/>
        <v>0</v>
      </c>
      <c r="BE239" s="105"/>
      <c r="BF239" s="105"/>
      <c r="BG239" s="105"/>
      <c r="BH239" s="105"/>
      <c r="BI239" s="105"/>
      <c r="BJ239" s="105"/>
    </row>
    <row r="240" spans="2:62" ht="20.100000000000001" hidden="1" customHeight="1" outlineLevel="1">
      <c r="B240" s="100"/>
      <c r="C240" s="908"/>
      <c r="D240" s="909"/>
      <c r="E240" s="909"/>
      <c r="F240" s="910"/>
      <c r="G240" s="890"/>
      <c r="H240" s="891"/>
      <c r="I240" s="152"/>
      <c r="J240" s="152"/>
      <c r="K240" s="152"/>
      <c r="L240" s="152"/>
      <c r="M240" s="152"/>
      <c r="N240" s="152"/>
      <c r="O240" s="152"/>
      <c r="P240" s="153"/>
      <c r="Q240" s="153"/>
      <c r="R240" s="156">
        <f t="shared" si="184"/>
        <v>0</v>
      </c>
      <c r="S240" s="156">
        <f t="shared" si="185"/>
        <v>0</v>
      </c>
      <c r="U240" s="157">
        <f t="shared" si="191"/>
        <v>0</v>
      </c>
      <c r="W240" s="152"/>
      <c r="X240" s="152"/>
      <c r="Y240" s="152"/>
      <c r="Z240" s="152"/>
      <c r="AA240" s="152"/>
      <c r="AB240" s="152"/>
      <c r="AC240" s="347"/>
      <c r="AD240" s="152"/>
      <c r="AE240" s="152"/>
      <c r="AF240" s="152"/>
      <c r="AG240" s="152"/>
      <c r="AH240" s="152"/>
      <c r="AI240" s="152"/>
      <c r="AJ240" s="347"/>
      <c r="AK240" s="152"/>
      <c r="AL240" s="152"/>
      <c r="AM240" s="295"/>
      <c r="AN240" s="228"/>
      <c r="AO240" s="228"/>
      <c r="AP240" s="228"/>
      <c r="AQ240" s="228"/>
      <c r="AR240" s="228"/>
      <c r="AS240" s="348"/>
      <c r="AT240" s="264">
        <f t="shared" si="174"/>
        <v>0</v>
      </c>
      <c r="AU240" s="259"/>
      <c r="AV240" s="265">
        <f t="shared" si="188"/>
        <v>0</v>
      </c>
      <c r="AX240" s="265">
        <f t="shared" si="192"/>
        <v>0</v>
      </c>
      <c r="AZ240" s="492">
        <f t="shared" si="189"/>
        <v>0</v>
      </c>
      <c r="BB240" s="492">
        <f t="shared" si="190"/>
        <v>0</v>
      </c>
      <c r="BD240" s="265">
        <f t="shared" si="193"/>
        <v>0</v>
      </c>
      <c r="BE240" s="105"/>
      <c r="BF240" s="105"/>
      <c r="BG240" s="105"/>
      <c r="BH240" s="105"/>
      <c r="BI240" s="105"/>
      <c r="BJ240" s="105"/>
    </row>
    <row r="241" spans="2:62" ht="20.100000000000001" hidden="1" customHeight="1" outlineLevel="1">
      <c r="B241" s="100"/>
      <c r="C241" s="908"/>
      <c r="D241" s="909"/>
      <c r="E241" s="909"/>
      <c r="F241" s="910"/>
      <c r="G241" s="890"/>
      <c r="H241" s="891"/>
      <c r="I241" s="152"/>
      <c r="J241" s="152"/>
      <c r="K241" s="152"/>
      <c r="L241" s="152"/>
      <c r="M241" s="152"/>
      <c r="N241" s="152"/>
      <c r="O241" s="152"/>
      <c r="P241" s="153"/>
      <c r="Q241" s="153"/>
      <c r="R241" s="156">
        <f t="shared" si="184"/>
        <v>0</v>
      </c>
      <c r="S241" s="156">
        <f t="shared" si="185"/>
        <v>0</v>
      </c>
      <c r="U241" s="157">
        <f t="shared" si="191"/>
        <v>0</v>
      </c>
      <c r="W241" s="152"/>
      <c r="X241" s="152"/>
      <c r="Y241" s="152"/>
      <c r="Z241" s="152"/>
      <c r="AA241" s="152"/>
      <c r="AB241" s="152"/>
      <c r="AC241" s="347"/>
      <c r="AD241" s="152"/>
      <c r="AE241" s="152"/>
      <c r="AF241" s="152"/>
      <c r="AG241" s="152"/>
      <c r="AH241" s="152"/>
      <c r="AI241" s="152"/>
      <c r="AJ241" s="347"/>
      <c r="AK241" s="152"/>
      <c r="AL241" s="152"/>
      <c r="AM241" s="295"/>
      <c r="AN241" s="228"/>
      <c r="AO241" s="228"/>
      <c r="AP241" s="228"/>
      <c r="AQ241" s="228"/>
      <c r="AR241" s="228"/>
      <c r="AS241" s="348"/>
      <c r="AT241" s="264">
        <f t="shared" si="174"/>
        <v>0</v>
      </c>
      <c r="AU241" s="259"/>
      <c r="AV241" s="265">
        <f t="shared" si="188"/>
        <v>0</v>
      </c>
      <c r="AX241" s="265">
        <f t="shared" si="192"/>
        <v>0</v>
      </c>
      <c r="AZ241" s="492">
        <f t="shared" si="189"/>
        <v>0</v>
      </c>
      <c r="BB241" s="492">
        <f t="shared" si="190"/>
        <v>0</v>
      </c>
      <c r="BD241" s="265">
        <f t="shared" si="193"/>
        <v>0</v>
      </c>
      <c r="BE241" s="105"/>
      <c r="BF241" s="105"/>
      <c r="BG241" s="105"/>
      <c r="BH241" s="105"/>
      <c r="BI241" s="105"/>
      <c r="BJ241" s="105"/>
    </row>
    <row r="242" spans="2:62" ht="20.100000000000001" hidden="1" customHeight="1" outlineLevel="1">
      <c r="B242" s="100"/>
      <c r="C242" s="908"/>
      <c r="D242" s="909"/>
      <c r="E242" s="909"/>
      <c r="F242" s="910"/>
      <c r="G242" s="890"/>
      <c r="H242" s="891"/>
      <c r="I242" s="152"/>
      <c r="J242" s="152"/>
      <c r="K242" s="152"/>
      <c r="L242" s="152"/>
      <c r="M242" s="152"/>
      <c r="N242" s="152"/>
      <c r="O242" s="152"/>
      <c r="P242" s="153"/>
      <c r="Q242" s="153"/>
      <c r="R242" s="156">
        <f t="shared" si="184"/>
        <v>0</v>
      </c>
      <c r="S242" s="156">
        <f t="shared" si="185"/>
        <v>0</v>
      </c>
      <c r="U242" s="157">
        <f t="shared" si="191"/>
        <v>0</v>
      </c>
      <c r="W242" s="152"/>
      <c r="X242" s="152"/>
      <c r="Y242" s="152"/>
      <c r="Z242" s="152"/>
      <c r="AA242" s="152"/>
      <c r="AB242" s="152"/>
      <c r="AC242" s="347"/>
      <c r="AD242" s="152"/>
      <c r="AE242" s="152"/>
      <c r="AF242" s="152"/>
      <c r="AG242" s="152"/>
      <c r="AH242" s="152"/>
      <c r="AI242" s="152"/>
      <c r="AJ242" s="347"/>
      <c r="AK242" s="152"/>
      <c r="AL242" s="152"/>
      <c r="AM242" s="295"/>
      <c r="AN242" s="228"/>
      <c r="AO242" s="228"/>
      <c r="AP242" s="228"/>
      <c r="AQ242" s="228"/>
      <c r="AR242" s="228"/>
      <c r="AS242" s="348"/>
      <c r="AT242" s="264">
        <f t="shared" si="174"/>
        <v>0</v>
      </c>
      <c r="AU242" s="259"/>
      <c r="AV242" s="265">
        <f t="shared" si="188"/>
        <v>0</v>
      </c>
      <c r="AX242" s="265">
        <f t="shared" si="192"/>
        <v>0</v>
      </c>
      <c r="AZ242" s="492">
        <f t="shared" si="189"/>
        <v>0</v>
      </c>
      <c r="BB242" s="492">
        <f t="shared" si="190"/>
        <v>0</v>
      </c>
      <c r="BD242" s="265">
        <f t="shared" si="193"/>
        <v>0</v>
      </c>
      <c r="BE242" s="105"/>
      <c r="BF242" s="105"/>
      <c r="BG242" s="105"/>
      <c r="BH242" s="105"/>
      <c r="BI242" s="105"/>
      <c r="BJ242" s="105"/>
    </row>
    <row r="243" spans="2:62" ht="20.100000000000001" hidden="1" customHeight="1" outlineLevel="1">
      <c r="B243" s="100"/>
      <c r="C243" s="908"/>
      <c r="D243" s="909"/>
      <c r="E243" s="909"/>
      <c r="F243" s="910"/>
      <c r="G243" s="890"/>
      <c r="H243" s="891"/>
      <c r="I243" s="152"/>
      <c r="J243" s="152"/>
      <c r="K243" s="152"/>
      <c r="L243" s="152"/>
      <c r="M243" s="152"/>
      <c r="N243" s="152"/>
      <c r="O243" s="152"/>
      <c r="P243" s="153"/>
      <c r="Q243" s="153"/>
      <c r="R243" s="156">
        <f t="shared" si="184"/>
        <v>0</v>
      </c>
      <c r="S243" s="156">
        <f t="shared" si="185"/>
        <v>0</v>
      </c>
      <c r="U243" s="157">
        <f t="shared" si="191"/>
        <v>0</v>
      </c>
      <c r="W243" s="152"/>
      <c r="X243" s="152"/>
      <c r="Y243" s="152"/>
      <c r="Z243" s="152"/>
      <c r="AA243" s="152"/>
      <c r="AB243" s="152"/>
      <c r="AC243" s="347"/>
      <c r="AD243" s="152"/>
      <c r="AE243" s="152"/>
      <c r="AF243" s="152"/>
      <c r="AG243" s="152"/>
      <c r="AH243" s="152"/>
      <c r="AI243" s="152"/>
      <c r="AJ243" s="347"/>
      <c r="AK243" s="152"/>
      <c r="AL243" s="152"/>
      <c r="AM243" s="295"/>
      <c r="AN243" s="228"/>
      <c r="AO243" s="228"/>
      <c r="AP243" s="228"/>
      <c r="AQ243" s="228"/>
      <c r="AR243" s="228"/>
      <c r="AS243" s="348"/>
      <c r="AT243" s="264">
        <f t="shared" si="174"/>
        <v>0</v>
      </c>
      <c r="AU243" s="259"/>
      <c r="AV243" s="265">
        <f t="shared" si="188"/>
        <v>0</v>
      </c>
      <c r="AX243" s="265">
        <f t="shared" si="192"/>
        <v>0</v>
      </c>
      <c r="AZ243" s="492">
        <f t="shared" si="189"/>
        <v>0</v>
      </c>
      <c r="BB243" s="492">
        <f t="shared" si="190"/>
        <v>0</v>
      </c>
      <c r="BD243" s="265">
        <f t="shared" si="193"/>
        <v>0</v>
      </c>
      <c r="BE243" s="105"/>
      <c r="BF243" s="105"/>
      <c r="BG243" s="105"/>
      <c r="BH243" s="105"/>
      <c r="BI243" s="105"/>
      <c r="BJ243" s="105"/>
    </row>
    <row r="244" spans="2:62" ht="20.100000000000001" hidden="1" customHeight="1" outlineLevel="1">
      <c r="B244" s="100"/>
      <c r="C244" s="908"/>
      <c r="D244" s="909"/>
      <c r="E244" s="909"/>
      <c r="F244" s="910"/>
      <c r="G244" s="890"/>
      <c r="H244" s="891"/>
      <c r="I244" s="152"/>
      <c r="J244" s="152"/>
      <c r="K244" s="152"/>
      <c r="L244" s="152"/>
      <c r="M244" s="152"/>
      <c r="N244" s="152"/>
      <c r="O244" s="152"/>
      <c r="P244" s="153"/>
      <c r="Q244" s="153"/>
      <c r="R244" s="156">
        <f t="shared" si="184"/>
        <v>0</v>
      </c>
      <c r="S244" s="156">
        <f t="shared" si="185"/>
        <v>0</v>
      </c>
      <c r="U244" s="157">
        <f t="shared" si="191"/>
        <v>0</v>
      </c>
      <c r="W244" s="152"/>
      <c r="X244" s="152"/>
      <c r="Y244" s="152"/>
      <c r="Z244" s="152"/>
      <c r="AA244" s="152"/>
      <c r="AB244" s="152"/>
      <c r="AC244" s="347"/>
      <c r="AD244" s="152"/>
      <c r="AE244" s="152"/>
      <c r="AF244" s="152"/>
      <c r="AG244" s="152"/>
      <c r="AH244" s="152"/>
      <c r="AI244" s="152"/>
      <c r="AJ244" s="347"/>
      <c r="AK244" s="152"/>
      <c r="AL244" s="152"/>
      <c r="AM244" s="295"/>
      <c r="AN244" s="228"/>
      <c r="AO244" s="228"/>
      <c r="AP244" s="228"/>
      <c r="AQ244" s="228"/>
      <c r="AR244" s="228"/>
      <c r="AS244" s="348"/>
      <c r="AT244" s="264">
        <f t="shared" si="174"/>
        <v>0</v>
      </c>
      <c r="AU244" s="259"/>
      <c r="AV244" s="265">
        <f t="shared" si="188"/>
        <v>0</v>
      </c>
      <c r="AX244" s="265">
        <f t="shared" si="192"/>
        <v>0</v>
      </c>
      <c r="AZ244" s="492">
        <f t="shared" si="189"/>
        <v>0</v>
      </c>
      <c r="BB244" s="492">
        <f t="shared" si="190"/>
        <v>0</v>
      </c>
      <c r="BD244" s="265">
        <f t="shared" si="193"/>
        <v>0</v>
      </c>
      <c r="BE244" s="105"/>
      <c r="BF244" s="105"/>
      <c r="BG244" s="105"/>
      <c r="BH244" s="105"/>
      <c r="BI244" s="105"/>
      <c r="BJ244" s="105"/>
    </row>
    <row r="245" spans="2:62" ht="20.100000000000001" hidden="1" customHeight="1" outlineLevel="1">
      <c r="B245" s="100"/>
      <c r="C245" s="908"/>
      <c r="D245" s="909"/>
      <c r="E245" s="909"/>
      <c r="F245" s="910"/>
      <c r="G245" s="890"/>
      <c r="H245" s="891"/>
      <c r="I245" s="152"/>
      <c r="J245" s="152"/>
      <c r="K245" s="152"/>
      <c r="L245" s="152"/>
      <c r="M245" s="152"/>
      <c r="N245" s="152"/>
      <c r="O245" s="152"/>
      <c r="P245" s="153"/>
      <c r="Q245" s="153"/>
      <c r="R245" s="156">
        <f t="shared" si="184"/>
        <v>0</v>
      </c>
      <c r="S245" s="156">
        <f t="shared" si="185"/>
        <v>0</v>
      </c>
      <c r="U245" s="157">
        <f t="shared" si="191"/>
        <v>0</v>
      </c>
      <c r="W245" s="152"/>
      <c r="X245" s="152"/>
      <c r="Y245" s="152"/>
      <c r="Z245" s="152"/>
      <c r="AA245" s="152"/>
      <c r="AB245" s="152"/>
      <c r="AC245" s="347"/>
      <c r="AD245" s="152"/>
      <c r="AE245" s="152"/>
      <c r="AF245" s="152"/>
      <c r="AG245" s="152"/>
      <c r="AH245" s="152"/>
      <c r="AI245" s="152"/>
      <c r="AJ245" s="347"/>
      <c r="AK245" s="152"/>
      <c r="AL245" s="152"/>
      <c r="AM245" s="295"/>
      <c r="AN245" s="228"/>
      <c r="AO245" s="228"/>
      <c r="AP245" s="228"/>
      <c r="AQ245" s="228"/>
      <c r="AR245" s="228"/>
      <c r="AS245" s="348"/>
      <c r="AT245" s="264">
        <f t="shared" si="174"/>
        <v>0</v>
      </c>
      <c r="AU245" s="259"/>
      <c r="AV245" s="265">
        <f t="shared" si="188"/>
        <v>0</v>
      </c>
      <c r="AX245" s="265">
        <f t="shared" si="192"/>
        <v>0</v>
      </c>
      <c r="AZ245" s="492">
        <f t="shared" si="189"/>
        <v>0</v>
      </c>
      <c r="BB245" s="492">
        <f t="shared" si="190"/>
        <v>0</v>
      </c>
      <c r="BD245" s="265">
        <f t="shared" si="193"/>
        <v>0</v>
      </c>
      <c r="BE245" s="105"/>
      <c r="BF245" s="105"/>
      <c r="BG245" s="105"/>
      <c r="BH245" s="105"/>
      <c r="BI245" s="105"/>
      <c r="BJ245" s="105"/>
    </row>
    <row r="246" spans="2:62" ht="20.100000000000001" hidden="1" customHeight="1" outlineLevel="1">
      <c r="B246" s="100"/>
      <c r="C246" s="908"/>
      <c r="D246" s="909"/>
      <c r="E246" s="909"/>
      <c r="F246" s="910"/>
      <c r="G246" s="890"/>
      <c r="H246" s="891"/>
      <c r="I246" s="152"/>
      <c r="J246" s="152"/>
      <c r="K246" s="152"/>
      <c r="L246" s="152"/>
      <c r="M246" s="152"/>
      <c r="N246" s="152"/>
      <c r="O246" s="152"/>
      <c r="P246" s="153"/>
      <c r="Q246" s="153"/>
      <c r="R246" s="156">
        <f t="shared" si="184"/>
        <v>0</v>
      </c>
      <c r="S246" s="156">
        <f t="shared" si="185"/>
        <v>0</v>
      </c>
      <c r="U246" s="157">
        <f t="shared" si="191"/>
        <v>0</v>
      </c>
      <c r="W246" s="152"/>
      <c r="X246" s="152"/>
      <c r="Y246" s="152"/>
      <c r="Z246" s="152"/>
      <c r="AA246" s="152"/>
      <c r="AB246" s="152"/>
      <c r="AC246" s="347"/>
      <c r="AD246" s="152"/>
      <c r="AE246" s="152"/>
      <c r="AF246" s="152"/>
      <c r="AG246" s="152"/>
      <c r="AH246" s="152"/>
      <c r="AI246" s="152"/>
      <c r="AJ246" s="347"/>
      <c r="AK246" s="152"/>
      <c r="AL246" s="152"/>
      <c r="AM246" s="295"/>
      <c r="AN246" s="228"/>
      <c r="AO246" s="228"/>
      <c r="AP246" s="228"/>
      <c r="AQ246" s="228"/>
      <c r="AR246" s="228"/>
      <c r="AS246" s="348"/>
      <c r="AT246" s="264">
        <f t="shared" si="174"/>
        <v>0</v>
      </c>
      <c r="AU246" s="259"/>
      <c r="AV246" s="265">
        <f t="shared" si="188"/>
        <v>0</v>
      </c>
      <c r="AX246" s="265">
        <f t="shared" si="192"/>
        <v>0</v>
      </c>
      <c r="AZ246" s="492">
        <f t="shared" si="189"/>
        <v>0</v>
      </c>
      <c r="BB246" s="492">
        <f t="shared" si="190"/>
        <v>0</v>
      </c>
      <c r="BD246" s="265">
        <f t="shared" si="193"/>
        <v>0</v>
      </c>
      <c r="BE246" s="105"/>
      <c r="BF246" s="105"/>
      <c r="BG246" s="105"/>
      <c r="BH246" s="105"/>
      <c r="BI246" s="105"/>
      <c r="BJ246" s="105"/>
    </row>
    <row r="247" spans="2:62" ht="20.100000000000001" hidden="1" customHeight="1" outlineLevel="1">
      <c r="B247" s="100"/>
      <c r="C247" s="908"/>
      <c r="D247" s="909"/>
      <c r="E247" s="909"/>
      <c r="F247" s="910"/>
      <c r="G247" s="890"/>
      <c r="H247" s="891"/>
      <c r="I247" s="152"/>
      <c r="J247" s="152"/>
      <c r="K247" s="152"/>
      <c r="L247" s="152"/>
      <c r="M247" s="152"/>
      <c r="N247" s="152"/>
      <c r="O247" s="152"/>
      <c r="P247" s="153"/>
      <c r="Q247" s="153"/>
      <c r="R247" s="156">
        <f t="shared" si="184"/>
        <v>0</v>
      </c>
      <c r="S247" s="156">
        <f t="shared" si="185"/>
        <v>0</v>
      </c>
      <c r="U247" s="157">
        <f t="shared" si="191"/>
        <v>0</v>
      </c>
      <c r="W247" s="152"/>
      <c r="X247" s="152"/>
      <c r="Y247" s="152"/>
      <c r="Z247" s="152"/>
      <c r="AA247" s="152"/>
      <c r="AB247" s="152"/>
      <c r="AC247" s="347"/>
      <c r="AD247" s="152"/>
      <c r="AE247" s="152"/>
      <c r="AF247" s="152"/>
      <c r="AG247" s="152"/>
      <c r="AH247" s="152"/>
      <c r="AI247" s="152"/>
      <c r="AJ247" s="347"/>
      <c r="AK247" s="152"/>
      <c r="AL247" s="152"/>
      <c r="AM247" s="295"/>
      <c r="AN247" s="228"/>
      <c r="AO247" s="228"/>
      <c r="AP247" s="228"/>
      <c r="AQ247" s="228"/>
      <c r="AR247" s="228"/>
      <c r="AS247" s="348"/>
      <c r="AT247" s="264">
        <f t="shared" si="174"/>
        <v>0</v>
      </c>
      <c r="AU247" s="259"/>
      <c r="AV247" s="265">
        <f t="shared" si="188"/>
        <v>0</v>
      </c>
      <c r="AX247" s="265">
        <f t="shared" si="192"/>
        <v>0</v>
      </c>
      <c r="AZ247" s="492">
        <f t="shared" si="189"/>
        <v>0</v>
      </c>
      <c r="BB247" s="492">
        <f t="shared" si="190"/>
        <v>0</v>
      </c>
      <c r="BD247" s="265">
        <f t="shared" si="193"/>
        <v>0</v>
      </c>
      <c r="BE247" s="105"/>
      <c r="BF247" s="105"/>
      <c r="BG247" s="105"/>
      <c r="BH247" s="105"/>
      <c r="BI247" s="105"/>
      <c r="BJ247" s="105"/>
    </row>
    <row r="248" spans="2:62" ht="20.100000000000001" hidden="1" customHeight="1" outlineLevel="1">
      <c r="B248" s="100"/>
      <c r="C248" s="908"/>
      <c r="D248" s="909"/>
      <c r="E248" s="909"/>
      <c r="F248" s="910"/>
      <c r="G248" s="890"/>
      <c r="H248" s="891"/>
      <c r="I248" s="152"/>
      <c r="J248" s="152"/>
      <c r="K248" s="152"/>
      <c r="L248" s="152"/>
      <c r="M248" s="152"/>
      <c r="N248" s="152"/>
      <c r="O248" s="152"/>
      <c r="P248" s="153"/>
      <c r="Q248" s="153"/>
      <c r="R248" s="156">
        <f t="shared" si="184"/>
        <v>0</v>
      </c>
      <c r="S248" s="156">
        <f t="shared" si="185"/>
        <v>0</v>
      </c>
      <c r="U248" s="157">
        <f t="shared" si="191"/>
        <v>0</v>
      </c>
      <c r="W248" s="152"/>
      <c r="X248" s="152"/>
      <c r="Y248" s="152"/>
      <c r="Z248" s="152"/>
      <c r="AA248" s="152"/>
      <c r="AB248" s="152"/>
      <c r="AC248" s="347"/>
      <c r="AD248" s="152"/>
      <c r="AE248" s="152"/>
      <c r="AF248" s="152"/>
      <c r="AG248" s="152"/>
      <c r="AH248" s="152"/>
      <c r="AI248" s="152"/>
      <c r="AJ248" s="347"/>
      <c r="AK248" s="152"/>
      <c r="AL248" s="152"/>
      <c r="AM248" s="295"/>
      <c r="AN248" s="228"/>
      <c r="AO248" s="228"/>
      <c r="AP248" s="228"/>
      <c r="AQ248" s="228"/>
      <c r="AR248" s="228"/>
      <c r="AS248" s="348"/>
      <c r="AT248" s="264">
        <f t="shared" si="174"/>
        <v>0</v>
      </c>
      <c r="AU248" s="259"/>
      <c r="AV248" s="265">
        <f t="shared" si="188"/>
        <v>0</v>
      </c>
      <c r="AX248" s="265">
        <f t="shared" si="192"/>
        <v>0</v>
      </c>
      <c r="AZ248" s="492">
        <f t="shared" si="189"/>
        <v>0</v>
      </c>
      <c r="BB248" s="492">
        <f t="shared" si="190"/>
        <v>0</v>
      </c>
      <c r="BD248" s="265">
        <f t="shared" si="193"/>
        <v>0</v>
      </c>
      <c r="BE248" s="105"/>
      <c r="BF248" s="105"/>
      <c r="BG248" s="105"/>
      <c r="BH248" s="105"/>
      <c r="BI248" s="105"/>
      <c r="BJ248" s="105"/>
    </row>
    <row r="249" spans="2:62" ht="9.9499999999999993" hidden="1" customHeight="1" outlineLevel="1">
      <c r="B249" s="101"/>
      <c r="C249" s="208"/>
      <c r="D249" s="208"/>
      <c r="E249" s="208"/>
      <c r="F249" s="208"/>
      <c r="G249" s="237"/>
      <c r="H249" s="207"/>
      <c r="I249" s="257"/>
      <c r="J249" s="257"/>
      <c r="K249" s="257"/>
      <c r="L249" s="257"/>
      <c r="M249" s="257"/>
      <c r="N249" s="257"/>
      <c r="O249" s="257"/>
      <c r="P249" s="256"/>
      <c r="Q249" s="102"/>
      <c r="R249" s="102"/>
      <c r="S249" s="102"/>
      <c r="U249" s="98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Z249" s="493"/>
      <c r="BE249" s="105"/>
      <c r="BF249" s="105"/>
      <c r="BG249" s="105"/>
      <c r="BH249" s="105"/>
      <c r="BI249" s="105"/>
      <c r="BJ249" s="105"/>
    </row>
    <row r="250" spans="2:62" ht="20.100000000000001" customHeight="1" collapsed="1">
      <c r="B250" s="8">
        <f>B233+1</f>
        <v>15</v>
      </c>
      <c r="C250" s="916"/>
      <c r="D250" s="917"/>
      <c r="E250" s="917"/>
      <c r="F250" s="918"/>
      <c r="G250" s="429"/>
      <c r="H250" s="206">
        <v>1</v>
      </c>
      <c r="I250" s="642">
        <f t="shared" ref="I250" si="194">$H250*SUM(I251:I265)</f>
        <v>0</v>
      </c>
      <c r="J250" s="643">
        <f t="shared" ref="J250:O250" si="195">$H250*SUM(J251:J265)</f>
        <v>0</v>
      </c>
      <c r="K250" s="644">
        <f t="shared" si="195"/>
        <v>0</v>
      </c>
      <c r="L250" s="645">
        <f t="shared" si="195"/>
        <v>0</v>
      </c>
      <c r="M250" s="645">
        <f t="shared" si="195"/>
        <v>0</v>
      </c>
      <c r="N250" s="644">
        <f t="shared" si="195"/>
        <v>0</v>
      </c>
      <c r="O250" s="642">
        <f t="shared" si="195"/>
        <v>0</v>
      </c>
      <c r="P250" s="209">
        <f t="shared" ref="P250:Q250" si="196">$H250*SUM(P251:P265)</f>
        <v>0</v>
      </c>
      <c r="Q250" s="210">
        <f t="shared" si="196"/>
        <v>0</v>
      </c>
      <c r="R250" s="136">
        <f t="shared" ref="R250:R265" si="197">P250*(1+Gewinn)*(1+SicherheitAngebot)</f>
        <v>0</v>
      </c>
      <c r="S250" s="137">
        <f t="shared" ref="S250:S265" si="198">Q250*(1+MGKZ)*(1+Gewinn)*(1+SicherheitAngebot)</f>
        <v>0</v>
      </c>
      <c r="U250" s="10">
        <f>I250*$I$7+J250*$J$7+K250*$K$7+L250*$L$7+M250*$M$7+N250*$N$7+O250*$O$7+R250+S250</f>
        <v>0</v>
      </c>
      <c r="W250" s="646">
        <f t="shared" ref="W250:AB250" si="199">$H250*SUM(W251:W265)</f>
        <v>0</v>
      </c>
      <c r="X250" s="647">
        <f t="shared" si="199"/>
        <v>0</v>
      </c>
      <c r="Y250" s="648">
        <f t="shared" si="199"/>
        <v>0</v>
      </c>
      <c r="Z250" s="649">
        <f t="shared" si="199"/>
        <v>0</v>
      </c>
      <c r="AA250" s="648">
        <f t="shared" si="199"/>
        <v>0</v>
      </c>
      <c r="AB250" s="646">
        <f t="shared" si="199"/>
        <v>0</v>
      </c>
      <c r="AC250" s="258"/>
      <c r="AD250" s="646">
        <f t="shared" ref="AD250:AM250" si="200">$H250*SUM(AD251:AD265)</f>
        <v>0</v>
      </c>
      <c r="AE250" s="647">
        <f t="shared" si="200"/>
        <v>0</v>
      </c>
      <c r="AF250" s="648">
        <f t="shared" si="200"/>
        <v>0</v>
      </c>
      <c r="AG250" s="649">
        <f t="shared" si="200"/>
        <v>0</v>
      </c>
      <c r="AH250" s="648">
        <f t="shared" si="200"/>
        <v>0</v>
      </c>
      <c r="AI250" s="646">
        <f t="shared" si="200"/>
        <v>0</v>
      </c>
      <c r="AJ250" s="258"/>
      <c r="AK250" s="653">
        <f t="shared" si="200"/>
        <v>0</v>
      </c>
      <c r="AL250" s="653">
        <f t="shared" si="200"/>
        <v>0</v>
      </c>
      <c r="AM250" s="653">
        <f t="shared" si="200"/>
        <v>0</v>
      </c>
      <c r="AN250" s="227">
        <f>$H250*SUM(AN251:AN265)*(1+Gewinn)*(1+SicherheitAngebot)</f>
        <v>0</v>
      </c>
      <c r="AO250" s="227">
        <f>$H250*SUM(AO251:AO265)*(1+Gewinn)*(1+SicherheitAngebot)</f>
        <v>0</v>
      </c>
      <c r="AP250" s="227">
        <f>$H250*SUM(AP251:AP265)*(1+Gewinn)*(1+SicherheitAngebot)</f>
        <v>0</v>
      </c>
      <c r="AQ250" s="227">
        <f>$H250*SUM(AQ251:AQ265)*(1+Gewinn)*(1+SicherheitAngebot)</f>
        <v>0</v>
      </c>
      <c r="AR250" s="227">
        <f>$H250*SUM(AR251:AR265)*(1+Gewinn)*(1+SicherheitAngebot)</f>
        <v>0</v>
      </c>
      <c r="AS250" s="262"/>
      <c r="AT250" s="263">
        <f t="shared" si="174"/>
        <v>0</v>
      </c>
      <c r="AU250" s="259"/>
      <c r="AV250" s="491">
        <f>AK250*$AK$7+AL250*$AL$7+AM250*$AM$7+SUM(AN250:AR250)+AT250/Zuschläge_IBN+AT250</f>
        <v>0</v>
      </c>
      <c r="AX250" s="685">
        <f>U250+AV250</f>
        <v>0</v>
      </c>
      <c r="AZ250" s="490">
        <f>IF(H250&gt;0,U250/(1+SicherheitAngebot)*(1+Sicherheit),0)</f>
        <v>0</v>
      </c>
      <c r="BB250" s="490">
        <f>IF(H250&gt;0,AV250/(1+SicherheitAngebot)*(1+Sicherheit),0)</f>
        <v>0</v>
      </c>
      <c r="BD250" s="490">
        <f>AZ250+BB250</f>
        <v>0</v>
      </c>
      <c r="BE250" s="105"/>
      <c r="BF250" s="105"/>
      <c r="BG250" s="105"/>
      <c r="BH250" s="105"/>
      <c r="BI250" s="105"/>
      <c r="BJ250" s="105"/>
    </row>
    <row r="251" spans="2:62" ht="20.100000000000001" hidden="1" customHeight="1" outlineLevel="1">
      <c r="B251" s="99"/>
      <c r="C251" s="908"/>
      <c r="D251" s="909"/>
      <c r="E251" s="909"/>
      <c r="F251" s="910"/>
      <c r="G251" s="890"/>
      <c r="H251" s="901"/>
      <c r="I251" s="152"/>
      <c r="J251" s="152"/>
      <c r="K251" s="152"/>
      <c r="L251" s="152"/>
      <c r="M251" s="152"/>
      <c r="N251" s="152"/>
      <c r="O251" s="152"/>
      <c r="P251" s="153"/>
      <c r="Q251" s="153"/>
      <c r="R251" s="156">
        <f t="shared" si="197"/>
        <v>0</v>
      </c>
      <c r="S251" s="156">
        <f t="shared" si="198"/>
        <v>0</v>
      </c>
      <c r="U251" s="157">
        <f>I251*$I$7+J251*$J$7+K251*$K$7+L251*$L$7+M251*$M$7+N251*$N$7+O251*$O$7+R251+S251</f>
        <v>0</v>
      </c>
      <c r="W251" s="152"/>
      <c r="X251" s="152"/>
      <c r="Y251" s="152"/>
      <c r="Z251" s="152"/>
      <c r="AA251" s="152"/>
      <c r="AB251" s="152"/>
      <c r="AC251" s="347"/>
      <c r="AD251" s="152"/>
      <c r="AE251" s="152"/>
      <c r="AF251" s="152"/>
      <c r="AG251" s="152"/>
      <c r="AH251" s="152"/>
      <c r="AI251" s="152"/>
      <c r="AJ251" s="347"/>
      <c r="AK251" s="152"/>
      <c r="AL251" s="152"/>
      <c r="AM251" s="295"/>
      <c r="AN251" s="228"/>
      <c r="AO251" s="228"/>
      <c r="AP251" s="228"/>
      <c r="AQ251" s="228"/>
      <c r="AR251" s="228"/>
      <c r="AS251" s="348"/>
      <c r="AT251" s="264">
        <f t="shared" si="174"/>
        <v>0</v>
      </c>
      <c r="AU251" s="259"/>
      <c r="AV251" s="265">
        <f t="shared" ref="AV251:AV265" si="201">AK251*$AK$7+AL251*$AL$7+AM251*$AM$7+SUM(AN251:AR251)*(1+Gewinn)*(1+SicherheitAngebot)+AT251/Zuschläge_IBN+AT251</f>
        <v>0</v>
      </c>
      <c r="AX251" s="265">
        <f>U251+AV251</f>
        <v>0</v>
      </c>
      <c r="AZ251" s="492">
        <f t="shared" ref="AZ251:AZ265" si="202">U251/(1+SicherheitAngebot)*(1+Sicherheit)</f>
        <v>0</v>
      </c>
      <c r="BB251" s="492">
        <f t="shared" ref="BB251:BB265" si="203">AV251/(1+SicherheitAngebot)*(1+Sicherheit)</f>
        <v>0</v>
      </c>
      <c r="BD251" s="265">
        <f>AZ251+BB251</f>
        <v>0</v>
      </c>
      <c r="BE251" s="105"/>
      <c r="BF251" s="105"/>
      <c r="BG251" s="105"/>
      <c r="BH251" s="105"/>
      <c r="BI251" s="105"/>
      <c r="BJ251" s="105"/>
    </row>
    <row r="252" spans="2:62" ht="20.100000000000001" hidden="1" customHeight="1" outlineLevel="1">
      <c r="B252" s="100"/>
      <c r="C252" s="908"/>
      <c r="D252" s="909"/>
      <c r="E252" s="909"/>
      <c r="F252" s="910"/>
      <c r="G252" s="890"/>
      <c r="H252" s="891"/>
      <c r="I252" s="152"/>
      <c r="J252" s="152"/>
      <c r="K252" s="152"/>
      <c r="L252" s="152"/>
      <c r="M252" s="152"/>
      <c r="N252" s="152"/>
      <c r="O252" s="152"/>
      <c r="P252" s="153"/>
      <c r="Q252" s="153"/>
      <c r="R252" s="156">
        <f t="shared" si="197"/>
        <v>0</v>
      </c>
      <c r="S252" s="156">
        <f t="shared" si="198"/>
        <v>0</v>
      </c>
      <c r="U252" s="157">
        <f t="shared" ref="U252:U265" si="204">I252*$I$7+J252*$J$7+K252*$K$7+L252*$L$7+M252*$M$7+N252*$N$7+O252*$O$7+R252+S252</f>
        <v>0</v>
      </c>
      <c r="W252" s="152"/>
      <c r="X252" s="152"/>
      <c r="Y252" s="152"/>
      <c r="Z252" s="152"/>
      <c r="AA252" s="152"/>
      <c r="AB252" s="152"/>
      <c r="AC252" s="347"/>
      <c r="AD252" s="152"/>
      <c r="AE252" s="152"/>
      <c r="AF252" s="152"/>
      <c r="AG252" s="152"/>
      <c r="AH252" s="152"/>
      <c r="AI252" s="152"/>
      <c r="AJ252" s="347"/>
      <c r="AK252" s="152"/>
      <c r="AL252" s="152"/>
      <c r="AM252" s="295"/>
      <c r="AN252" s="228"/>
      <c r="AO252" s="228"/>
      <c r="AP252" s="228"/>
      <c r="AQ252" s="228"/>
      <c r="AR252" s="228"/>
      <c r="AS252" s="348"/>
      <c r="AT252" s="264">
        <f t="shared" si="174"/>
        <v>0</v>
      </c>
      <c r="AU252" s="259"/>
      <c r="AV252" s="265">
        <f t="shared" si="201"/>
        <v>0</v>
      </c>
      <c r="AX252" s="265">
        <f t="shared" ref="AX252:AX265" si="205">U252+AV252</f>
        <v>0</v>
      </c>
      <c r="AZ252" s="492">
        <f t="shared" si="202"/>
        <v>0</v>
      </c>
      <c r="BB252" s="492">
        <f t="shared" si="203"/>
        <v>0</v>
      </c>
      <c r="BD252" s="265">
        <f t="shared" ref="BD252:BD265" si="206">AZ252+BB252</f>
        <v>0</v>
      </c>
      <c r="BE252" s="105"/>
      <c r="BF252" s="105"/>
      <c r="BG252" s="105"/>
      <c r="BH252" s="105"/>
      <c r="BI252" s="105"/>
      <c r="BJ252" s="105"/>
    </row>
    <row r="253" spans="2:62" ht="20.100000000000001" hidden="1" customHeight="1" outlineLevel="1">
      <c r="B253" s="100"/>
      <c r="C253" s="908"/>
      <c r="D253" s="909"/>
      <c r="E253" s="909"/>
      <c r="F253" s="910"/>
      <c r="G253" s="890"/>
      <c r="H253" s="891"/>
      <c r="I253" s="152"/>
      <c r="J253" s="152"/>
      <c r="K253" s="152"/>
      <c r="L253" s="152"/>
      <c r="M253" s="152"/>
      <c r="N253" s="152"/>
      <c r="O253" s="152"/>
      <c r="P253" s="153"/>
      <c r="Q253" s="153"/>
      <c r="R253" s="156">
        <f t="shared" si="197"/>
        <v>0</v>
      </c>
      <c r="S253" s="156">
        <f t="shared" si="198"/>
        <v>0</v>
      </c>
      <c r="U253" s="157">
        <f t="shared" si="204"/>
        <v>0</v>
      </c>
      <c r="W253" s="152"/>
      <c r="X253" s="152"/>
      <c r="Y253" s="152"/>
      <c r="Z253" s="152"/>
      <c r="AA253" s="152"/>
      <c r="AB253" s="152"/>
      <c r="AC253" s="347"/>
      <c r="AD253" s="152"/>
      <c r="AE253" s="152"/>
      <c r="AF253" s="152"/>
      <c r="AG253" s="152"/>
      <c r="AH253" s="152"/>
      <c r="AI253" s="152"/>
      <c r="AJ253" s="347"/>
      <c r="AK253" s="152"/>
      <c r="AL253" s="152"/>
      <c r="AM253" s="295"/>
      <c r="AN253" s="228"/>
      <c r="AO253" s="228"/>
      <c r="AP253" s="228"/>
      <c r="AQ253" s="228"/>
      <c r="AR253" s="228"/>
      <c r="AS253" s="348"/>
      <c r="AT253" s="264">
        <f t="shared" si="174"/>
        <v>0</v>
      </c>
      <c r="AU253" s="259"/>
      <c r="AV253" s="265">
        <f t="shared" si="201"/>
        <v>0</v>
      </c>
      <c r="AX253" s="265">
        <f t="shared" si="205"/>
        <v>0</v>
      </c>
      <c r="AZ253" s="492">
        <f t="shared" si="202"/>
        <v>0</v>
      </c>
      <c r="BB253" s="492">
        <f t="shared" si="203"/>
        <v>0</v>
      </c>
      <c r="BD253" s="265">
        <f t="shared" si="206"/>
        <v>0</v>
      </c>
      <c r="BE253" s="105"/>
      <c r="BF253" s="105"/>
      <c r="BG253" s="105"/>
      <c r="BH253" s="105"/>
      <c r="BI253" s="105"/>
      <c r="BJ253" s="105"/>
    </row>
    <row r="254" spans="2:62" ht="20.100000000000001" hidden="1" customHeight="1" outlineLevel="1">
      <c r="B254" s="100"/>
      <c r="C254" s="908"/>
      <c r="D254" s="909"/>
      <c r="E254" s="909"/>
      <c r="F254" s="910"/>
      <c r="G254" s="890"/>
      <c r="H254" s="891"/>
      <c r="I254" s="152"/>
      <c r="J254" s="152"/>
      <c r="K254" s="152"/>
      <c r="L254" s="152"/>
      <c r="M254" s="152"/>
      <c r="N254" s="152"/>
      <c r="O254" s="152"/>
      <c r="P254" s="153"/>
      <c r="Q254" s="153"/>
      <c r="R254" s="156">
        <f t="shared" si="197"/>
        <v>0</v>
      </c>
      <c r="S254" s="156">
        <f t="shared" si="198"/>
        <v>0</v>
      </c>
      <c r="U254" s="157">
        <f t="shared" si="204"/>
        <v>0</v>
      </c>
      <c r="W254" s="152"/>
      <c r="X254" s="152"/>
      <c r="Y254" s="152"/>
      <c r="Z254" s="152"/>
      <c r="AA254" s="152"/>
      <c r="AB254" s="152"/>
      <c r="AC254" s="347"/>
      <c r="AD254" s="152"/>
      <c r="AE254" s="152"/>
      <c r="AF254" s="152"/>
      <c r="AG254" s="152"/>
      <c r="AH254" s="152"/>
      <c r="AI254" s="152"/>
      <c r="AJ254" s="347"/>
      <c r="AK254" s="152"/>
      <c r="AL254" s="152"/>
      <c r="AM254" s="295"/>
      <c r="AN254" s="228"/>
      <c r="AO254" s="228"/>
      <c r="AP254" s="228"/>
      <c r="AQ254" s="228"/>
      <c r="AR254" s="228"/>
      <c r="AS254" s="348"/>
      <c r="AT254" s="264">
        <f t="shared" si="174"/>
        <v>0</v>
      </c>
      <c r="AU254" s="259"/>
      <c r="AV254" s="265">
        <f t="shared" si="201"/>
        <v>0</v>
      </c>
      <c r="AX254" s="265">
        <f t="shared" si="205"/>
        <v>0</v>
      </c>
      <c r="AZ254" s="492">
        <f t="shared" si="202"/>
        <v>0</v>
      </c>
      <c r="BB254" s="492">
        <f t="shared" si="203"/>
        <v>0</v>
      </c>
      <c r="BD254" s="265">
        <f t="shared" si="206"/>
        <v>0</v>
      </c>
      <c r="BE254" s="105"/>
      <c r="BF254" s="105"/>
      <c r="BG254" s="105"/>
      <c r="BH254" s="105"/>
      <c r="BI254" s="105"/>
      <c r="BJ254" s="105"/>
    </row>
    <row r="255" spans="2:62" ht="20.100000000000001" hidden="1" customHeight="1" outlineLevel="1">
      <c r="B255" s="100"/>
      <c r="C255" s="908"/>
      <c r="D255" s="909"/>
      <c r="E255" s="909"/>
      <c r="F255" s="910"/>
      <c r="G255" s="890"/>
      <c r="H255" s="891"/>
      <c r="I255" s="152"/>
      <c r="J255" s="152"/>
      <c r="K255" s="152"/>
      <c r="L255" s="152"/>
      <c r="M255" s="152"/>
      <c r="N255" s="152"/>
      <c r="O255" s="152"/>
      <c r="P255" s="153"/>
      <c r="Q255" s="153"/>
      <c r="R255" s="156">
        <f t="shared" si="197"/>
        <v>0</v>
      </c>
      <c r="S255" s="156">
        <f t="shared" si="198"/>
        <v>0</v>
      </c>
      <c r="U255" s="157">
        <f t="shared" si="204"/>
        <v>0</v>
      </c>
      <c r="W255" s="152"/>
      <c r="X255" s="152"/>
      <c r="Y255" s="152"/>
      <c r="Z255" s="152"/>
      <c r="AA255" s="152"/>
      <c r="AB255" s="152"/>
      <c r="AC255" s="347"/>
      <c r="AD255" s="152"/>
      <c r="AE255" s="152"/>
      <c r="AF255" s="152"/>
      <c r="AG255" s="152"/>
      <c r="AH255" s="152"/>
      <c r="AI255" s="152"/>
      <c r="AJ255" s="347"/>
      <c r="AK255" s="152"/>
      <c r="AL255" s="152"/>
      <c r="AM255" s="295"/>
      <c r="AN255" s="228"/>
      <c r="AO255" s="228"/>
      <c r="AP255" s="228"/>
      <c r="AQ255" s="228"/>
      <c r="AR255" s="228"/>
      <c r="AS255" s="348"/>
      <c r="AT255" s="264">
        <f t="shared" si="174"/>
        <v>0</v>
      </c>
      <c r="AU255" s="259"/>
      <c r="AV255" s="265">
        <f t="shared" si="201"/>
        <v>0</v>
      </c>
      <c r="AX255" s="265">
        <f t="shared" si="205"/>
        <v>0</v>
      </c>
      <c r="AZ255" s="492">
        <f t="shared" si="202"/>
        <v>0</v>
      </c>
      <c r="BB255" s="492">
        <f t="shared" si="203"/>
        <v>0</v>
      </c>
      <c r="BD255" s="265">
        <f t="shared" si="206"/>
        <v>0</v>
      </c>
      <c r="BE255" s="105"/>
      <c r="BF255" s="105"/>
      <c r="BG255" s="105"/>
      <c r="BH255" s="105"/>
      <c r="BI255" s="105"/>
      <c r="BJ255" s="105"/>
    </row>
    <row r="256" spans="2:62" ht="20.100000000000001" hidden="1" customHeight="1" outlineLevel="1">
      <c r="B256" s="100"/>
      <c r="C256" s="908"/>
      <c r="D256" s="909"/>
      <c r="E256" s="909"/>
      <c r="F256" s="910"/>
      <c r="G256" s="890"/>
      <c r="H256" s="891"/>
      <c r="I256" s="152"/>
      <c r="J256" s="152"/>
      <c r="K256" s="152"/>
      <c r="L256" s="152"/>
      <c r="M256" s="152"/>
      <c r="N256" s="152"/>
      <c r="O256" s="152"/>
      <c r="P256" s="153"/>
      <c r="Q256" s="153"/>
      <c r="R256" s="156">
        <f t="shared" si="197"/>
        <v>0</v>
      </c>
      <c r="S256" s="156">
        <f t="shared" si="198"/>
        <v>0</v>
      </c>
      <c r="U256" s="157">
        <f t="shared" si="204"/>
        <v>0</v>
      </c>
      <c r="W256" s="152"/>
      <c r="X256" s="152"/>
      <c r="Y256" s="152"/>
      <c r="Z256" s="152"/>
      <c r="AA256" s="152"/>
      <c r="AB256" s="152"/>
      <c r="AC256" s="347"/>
      <c r="AD256" s="152"/>
      <c r="AE256" s="152"/>
      <c r="AF256" s="152"/>
      <c r="AG256" s="152"/>
      <c r="AH256" s="152"/>
      <c r="AI256" s="152"/>
      <c r="AJ256" s="347"/>
      <c r="AK256" s="152"/>
      <c r="AL256" s="152"/>
      <c r="AM256" s="295"/>
      <c r="AN256" s="228"/>
      <c r="AO256" s="228"/>
      <c r="AP256" s="228"/>
      <c r="AQ256" s="228"/>
      <c r="AR256" s="228"/>
      <c r="AS256" s="348"/>
      <c r="AT256" s="264">
        <f t="shared" si="174"/>
        <v>0</v>
      </c>
      <c r="AU256" s="259"/>
      <c r="AV256" s="265">
        <f t="shared" si="201"/>
        <v>0</v>
      </c>
      <c r="AX256" s="265">
        <f t="shared" si="205"/>
        <v>0</v>
      </c>
      <c r="AZ256" s="492">
        <f t="shared" si="202"/>
        <v>0</v>
      </c>
      <c r="BB256" s="492">
        <f t="shared" si="203"/>
        <v>0</v>
      </c>
      <c r="BD256" s="265">
        <f t="shared" si="206"/>
        <v>0</v>
      </c>
      <c r="BE256" s="105"/>
      <c r="BF256" s="105"/>
      <c r="BG256" s="105"/>
      <c r="BH256" s="105"/>
      <c r="BI256" s="105"/>
      <c r="BJ256" s="105"/>
    </row>
    <row r="257" spans="2:62" ht="20.100000000000001" hidden="1" customHeight="1" outlineLevel="1">
      <c r="B257" s="100"/>
      <c r="C257" s="908"/>
      <c r="D257" s="909"/>
      <c r="E257" s="909"/>
      <c r="F257" s="910"/>
      <c r="G257" s="890"/>
      <c r="H257" s="891"/>
      <c r="I257" s="152"/>
      <c r="J257" s="152"/>
      <c r="K257" s="152"/>
      <c r="L257" s="152"/>
      <c r="M257" s="152"/>
      <c r="N257" s="152"/>
      <c r="O257" s="152"/>
      <c r="P257" s="153"/>
      <c r="Q257" s="153"/>
      <c r="R257" s="156">
        <f t="shared" si="197"/>
        <v>0</v>
      </c>
      <c r="S257" s="156">
        <f t="shared" si="198"/>
        <v>0</v>
      </c>
      <c r="U257" s="157">
        <f t="shared" si="204"/>
        <v>0</v>
      </c>
      <c r="W257" s="152"/>
      <c r="X257" s="152"/>
      <c r="Y257" s="152"/>
      <c r="Z257" s="152"/>
      <c r="AA257" s="152"/>
      <c r="AB257" s="152"/>
      <c r="AC257" s="347"/>
      <c r="AD257" s="152"/>
      <c r="AE257" s="152"/>
      <c r="AF257" s="152"/>
      <c r="AG257" s="152"/>
      <c r="AH257" s="152"/>
      <c r="AI257" s="152"/>
      <c r="AJ257" s="347"/>
      <c r="AK257" s="152"/>
      <c r="AL257" s="152"/>
      <c r="AM257" s="295"/>
      <c r="AN257" s="228"/>
      <c r="AO257" s="228"/>
      <c r="AP257" s="228"/>
      <c r="AQ257" s="228"/>
      <c r="AR257" s="228"/>
      <c r="AS257" s="348"/>
      <c r="AT257" s="264">
        <f t="shared" si="174"/>
        <v>0</v>
      </c>
      <c r="AU257" s="259"/>
      <c r="AV257" s="265">
        <f t="shared" si="201"/>
        <v>0</v>
      </c>
      <c r="AX257" s="265">
        <f t="shared" si="205"/>
        <v>0</v>
      </c>
      <c r="AZ257" s="492">
        <f t="shared" si="202"/>
        <v>0</v>
      </c>
      <c r="BB257" s="492">
        <f t="shared" si="203"/>
        <v>0</v>
      </c>
      <c r="BD257" s="265">
        <f t="shared" si="206"/>
        <v>0</v>
      </c>
      <c r="BE257" s="105"/>
      <c r="BF257" s="105"/>
      <c r="BG257" s="105"/>
      <c r="BH257" s="105"/>
      <c r="BI257" s="105"/>
      <c r="BJ257" s="105"/>
    </row>
    <row r="258" spans="2:62" ht="20.100000000000001" hidden="1" customHeight="1" outlineLevel="1">
      <c r="B258" s="100"/>
      <c r="C258" s="908"/>
      <c r="D258" s="909"/>
      <c r="E258" s="909"/>
      <c r="F258" s="910"/>
      <c r="G258" s="890"/>
      <c r="H258" s="891"/>
      <c r="I258" s="152"/>
      <c r="J258" s="152"/>
      <c r="K258" s="152"/>
      <c r="L258" s="152"/>
      <c r="M258" s="152"/>
      <c r="N258" s="152"/>
      <c r="O258" s="152"/>
      <c r="P258" s="153"/>
      <c r="Q258" s="153"/>
      <c r="R258" s="156">
        <f t="shared" si="197"/>
        <v>0</v>
      </c>
      <c r="S258" s="156">
        <f t="shared" si="198"/>
        <v>0</v>
      </c>
      <c r="U258" s="157">
        <f t="shared" si="204"/>
        <v>0</v>
      </c>
      <c r="W258" s="152"/>
      <c r="X258" s="152"/>
      <c r="Y258" s="152"/>
      <c r="Z258" s="152"/>
      <c r="AA258" s="152"/>
      <c r="AB258" s="152"/>
      <c r="AC258" s="347"/>
      <c r="AD258" s="152"/>
      <c r="AE258" s="152"/>
      <c r="AF258" s="152"/>
      <c r="AG258" s="152"/>
      <c r="AH258" s="152"/>
      <c r="AI258" s="152"/>
      <c r="AJ258" s="347"/>
      <c r="AK258" s="152"/>
      <c r="AL258" s="152"/>
      <c r="AM258" s="295"/>
      <c r="AN258" s="228"/>
      <c r="AO258" s="228"/>
      <c r="AP258" s="228"/>
      <c r="AQ258" s="228"/>
      <c r="AR258" s="228"/>
      <c r="AS258" s="348"/>
      <c r="AT258" s="264">
        <f t="shared" si="174"/>
        <v>0</v>
      </c>
      <c r="AU258" s="259"/>
      <c r="AV258" s="265">
        <f t="shared" si="201"/>
        <v>0</v>
      </c>
      <c r="AX258" s="265">
        <f t="shared" si="205"/>
        <v>0</v>
      </c>
      <c r="AZ258" s="492">
        <f t="shared" si="202"/>
        <v>0</v>
      </c>
      <c r="BB258" s="492">
        <f t="shared" si="203"/>
        <v>0</v>
      </c>
      <c r="BD258" s="265">
        <f t="shared" si="206"/>
        <v>0</v>
      </c>
      <c r="BE258" s="105"/>
      <c r="BF258" s="105"/>
      <c r="BG258" s="105"/>
      <c r="BH258" s="105"/>
      <c r="BI258" s="105"/>
      <c r="BJ258" s="105"/>
    </row>
    <row r="259" spans="2:62" ht="20.100000000000001" hidden="1" customHeight="1" outlineLevel="1">
      <c r="B259" s="100"/>
      <c r="C259" s="908"/>
      <c r="D259" s="909"/>
      <c r="E259" s="909"/>
      <c r="F259" s="910"/>
      <c r="G259" s="890"/>
      <c r="H259" s="891"/>
      <c r="I259" s="152"/>
      <c r="J259" s="152"/>
      <c r="K259" s="152"/>
      <c r="L259" s="152"/>
      <c r="M259" s="152"/>
      <c r="N259" s="152"/>
      <c r="O259" s="152"/>
      <c r="P259" s="153"/>
      <c r="Q259" s="153"/>
      <c r="R259" s="156">
        <f t="shared" si="197"/>
        <v>0</v>
      </c>
      <c r="S259" s="156">
        <f t="shared" si="198"/>
        <v>0</v>
      </c>
      <c r="U259" s="157">
        <f t="shared" si="204"/>
        <v>0</v>
      </c>
      <c r="W259" s="152"/>
      <c r="X259" s="152"/>
      <c r="Y259" s="152"/>
      <c r="Z259" s="152"/>
      <c r="AA259" s="152"/>
      <c r="AB259" s="152"/>
      <c r="AC259" s="347"/>
      <c r="AD259" s="152"/>
      <c r="AE259" s="152"/>
      <c r="AF259" s="152"/>
      <c r="AG259" s="152"/>
      <c r="AH259" s="152"/>
      <c r="AI259" s="152"/>
      <c r="AJ259" s="347"/>
      <c r="AK259" s="152"/>
      <c r="AL259" s="152"/>
      <c r="AM259" s="295"/>
      <c r="AN259" s="228"/>
      <c r="AO259" s="228"/>
      <c r="AP259" s="228"/>
      <c r="AQ259" s="228"/>
      <c r="AR259" s="228"/>
      <c r="AS259" s="348"/>
      <c r="AT259" s="264">
        <f t="shared" si="174"/>
        <v>0</v>
      </c>
      <c r="AU259" s="259"/>
      <c r="AV259" s="265">
        <f t="shared" si="201"/>
        <v>0</v>
      </c>
      <c r="AX259" s="265">
        <f t="shared" si="205"/>
        <v>0</v>
      </c>
      <c r="AZ259" s="492">
        <f t="shared" si="202"/>
        <v>0</v>
      </c>
      <c r="BB259" s="492">
        <f t="shared" si="203"/>
        <v>0</v>
      </c>
      <c r="BD259" s="265">
        <f t="shared" si="206"/>
        <v>0</v>
      </c>
      <c r="BE259" s="105"/>
      <c r="BF259" s="105"/>
      <c r="BG259" s="105"/>
      <c r="BH259" s="105"/>
      <c r="BI259" s="105"/>
      <c r="BJ259" s="105"/>
    </row>
    <row r="260" spans="2:62" ht="20.100000000000001" hidden="1" customHeight="1" outlineLevel="1">
      <c r="B260" s="100"/>
      <c r="C260" s="908"/>
      <c r="D260" s="909"/>
      <c r="E260" s="909"/>
      <c r="F260" s="910"/>
      <c r="G260" s="890"/>
      <c r="H260" s="891"/>
      <c r="I260" s="152"/>
      <c r="J260" s="152"/>
      <c r="K260" s="152"/>
      <c r="L260" s="152"/>
      <c r="M260" s="152"/>
      <c r="N260" s="152"/>
      <c r="O260" s="152"/>
      <c r="P260" s="153"/>
      <c r="Q260" s="153"/>
      <c r="R260" s="156">
        <f t="shared" si="197"/>
        <v>0</v>
      </c>
      <c r="S260" s="156">
        <f t="shared" si="198"/>
        <v>0</v>
      </c>
      <c r="U260" s="157">
        <f t="shared" si="204"/>
        <v>0</v>
      </c>
      <c r="W260" s="152"/>
      <c r="X260" s="152"/>
      <c r="Y260" s="152"/>
      <c r="Z260" s="152"/>
      <c r="AA260" s="152"/>
      <c r="AB260" s="152"/>
      <c r="AC260" s="347"/>
      <c r="AD260" s="152"/>
      <c r="AE260" s="152"/>
      <c r="AF260" s="152"/>
      <c r="AG260" s="152"/>
      <c r="AH260" s="152"/>
      <c r="AI260" s="152"/>
      <c r="AJ260" s="347"/>
      <c r="AK260" s="152"/>
      <c r="AL260" s="152"/>
      <c r="AM260" s="295"/>
      <c r="AN260" s="228"/>
      <c r="AO260" s="228"/>
      <c r="AP260" s="228"/>
      <c r="AQ260" s="228"/>
      <c r="AR260" s="228"/>
      <c r="AS260" s="348"/>
      <c r="AT260" s="264">
        <f t="shared" si="174"/>
        <v>0</v>
      </c>
      <c r="AU260" s="259"/>
      <c r="AV260" s="265">
        <f t="shared" si="201"/>
        <v>0</v>
      </c>
      <c r="AX260" s="265">
        <f t="shared" si="205"/>
        <v>0</v>
      </c>
      <c r="AZ260" s="492">
        <f t="shared" si="202"/>
        <v>0</v>
      </c>
      <c r="BB260" s="492">
        <f t="shared" si="203"/>
        <v>0</v>
      </c>
      <c r="BD260" s="265">
        <f t="shared" si="206"/>
        <v>0</v>
      </c>
      <c r="BE260" s="105"/>
      <c r="BF260" s="105"/>
      <c r="BG260" s="105"/>
      <c r="BH260" s="105"/>
      <c r="BI260" s="105"/>
      <c r="BJ260" s="105"/>
    </row>
    <row r="261" spans="2:62" ht="20.100000000000001" hidden="1" customHeight="1" outlineLevel="1">
      <c r="B261" s="100"/>
      <c r="C261" s="908"/>
      <c r="D261" s="909"/>
      <c r="E261" s="909"/>
      <c r="F261" s="910"/>
      <c r="G261" s="890"/>
      <c r="H261" s="891"/>
      <c r="I261" s="152"/>
      <c r="J261" s="152"/>
      <c r="K261" s="152"/>
      <c r="L261" s="152"/>
      <c r="M261" s="152"/>
      <c r="N261" s="152"/>
      <c r="O261" s="152"/>
      <c r="P261" s="153"/>
      <c r="Q261" s="153"/>
      <c r="R261" s="156">
        <f t="shared" si="197"/>
        <v>0</v>
      </c>
      <c r="S261" s="156">
        <f t="shared" si="198"/>
        <v>0</v>
      </c>
      <c r="U261" s="157">
        <f t="shared" si="204"/>
        <v>0</v>
      </c>
      <c r="W261" s="152"/>
      <c r="X261" s="152"/>
      <c r="Y261" s="152"/>
      <c r="Z261" s="152"/>
      <c r="AA261" s="152"/>
      <c r="AB261" s="152"/>
      <c r="AC261" s="347"/>
      <c r="AD261" s="152"/>
      <c r="AE261" s="152"/>
      <c r="AF261" s="152"/>
      <c r="AG261" s="152"/>
      <c r="AH261" s="152"/>
      <c r="AI261" s="152"/>
      <c r="AJ261" s="347"/>
      <c r="AK261" s="152"/>
      <c r="AL261" s="152"/>
      <c r="AM261" s="295"/>
      <c r="AN261" s="228"/>
      <c r="AO261" s="228"/>
      <c r="AP261" s="228"/>
      <c r="AQ261" s="228"/>
      <c r="AR261" s="228"/>
      <c r="AS261" s="348"/>
      <c r="AT261" s="264">
        <f t="shared" si="174"/>
        <v>0</v>
      </c>
      <c r="AU261" s="259"/>
      <c r="AV261" s="265">
        <f t="shared" si="201"/>
        <v>0</v>
      </c>
      <c r="AX261" s="265">
        <f t="shared" si="205"/>
        <v>0</v>
      </c>
      <c r="AZ261" s="492">
        <f t="shared" si="202"/>
        <v>0</v>
      </c>
      <c r="BB261" s="492">
        <f t="shared" si="203"/>
        <v>0</v>
      </c>
      <c r="BD261" s="265">
        <f t="shared" si="206"/>
        <v>0</v>
      </c>
      <c r="BE261" s="105"/>
      <c r="BF261" s="105"/>
      <c r="BG261" s="105"/>
      <c r="BH261" s="105"/>
      <c r="BI261" s="105"/>
      <c r="BJ261" s="105"/>
    </row>
    <row r="262" spans="2:62" ht="20.100000000000001" hidden="1" customHeight="1" outlineLevel="1">
      <c r="B262" s="100"/>
      <c r="C262" s="908"/>
      <c r="D262" s="909"/>
      <c r="E262" s="909"/>
      <c r="F262" s="910"/>
      <c r="G262" s="890"/>
      <c r="H262" s="891"/>
      <c r="I262" s="152"/>
      <c r="J262" s="152"/>
      <c r="K262" s="152"/>
      <c r="L262" s="152"/>
      <c r="M262" s="152"/>
      <c r="N262" s="152"/>
      <c r="O262" s="152"/>
      <c r="P262" s="153"/>
      <c r="Q262" s="153"/>
      <c r="R262" s="156">
        <f t="shared" si="197"/>
        <v>0</v>
      </c>
      <c r="S262" s="156">
        <f t="shared" si="198"/>
        <v>0</v>
      </c>
      <c r="U262" s="157">
        <f t="shared" si="204"/>
        <v>0</v>
      </c>
      <c r="W262" s="152"/>
      <c r="X262" s="152"/>
      <c r="Y262" s="152"/>
      <c r="Z262" s="152"/>
      <c r="AA262" s="152"/>
      <c r="AB262" s="152"/>
      <c r="AC262" s="347"/>
      <c r="AD262" s="152"/>
      <c r="AE262" s="152"/>
      <c r="AF262" s="152"/>
      <c r="AG262" s="152"/>
      <c r="AH262" s="152"/>
      <c r="AI262" s="152"/>
      <c r="AJ262" s="347"/>
      <c r="AK262" s="152"/>
      <c r="AL262" s="152"/>
      <c r="AM262" s="295"/>
      <c r="AN262" s="228"/>
      <c r="AO262" s="228"/>
      <c r="AP262" s="228"/>
      <c r="AQ262" s="228"/>
      <c r="AR262" s="228"/>
      <c r="AS262" s="348"/>
      <c r="AT262" s="264">
        <f t="shared" si="174"/>
        <v>0</v>
      </c>
      <c r="AU262" s="259"/>
      <c r="AV262" s="265">
        <f t="shared" si="201"/>
        <v>0</v>
      </c>
      <c r="AX262" s="265">
        <f t="shared" si="205"/>
        <v>0</v>
      </c>
      <c r="AZ262" s="492">
        <f t="shared" si="202"/>
        <v>0</v>
      </c>
      <c r="BB262" s="492">
        <f t="shared" si="203"/>
        <v>0</v>
      </c>
      <c r="BD262" s="265">
        <f t="shared" si="206"/>
        <v>0</v>
      </c>
      <c r="BE262" s="105"/>
      <c r="BF262" s="105"/>
      <c r="BG262" s="105"/>
      <c r="BH262" s="105"/>
      <c r="BI262" s="105"/>
      <c r="BJ262" s="105"/>
    </row>
    <row r="263" spans="2:62" ht="20.100000000000001" hidden="1" customHeight="1" outlineLevel="1">
      <c r="B263" s="100"/>
      <c r="C263" s="908"/>
      <c r="D263" s="909"/>
      <c r="E263" s="909"/>
      <c r="F263" s="910"/>
      <c r="G263" s="890"/>
      <c r="H263" s="891"/>
      <c r="I263" s="152"/>
      <c r="J263" s="152"/>
      <c r="K263" s="152"/>
      <c r="L263" s="152"/>
      <c r="M263" s="152"/>
      <c r="N263" s="152"/>
      <c r="O263" s="152"/>
      <c r="P263" s="153"/>
      <c r="Q263" s="153"/>
      <c r="R263" s="156">
        <f t="shared" si="197"/>
        <v>0</v>
      </c>
      <c r="S263" s="156">
        <f t="shared" si="198"/>
        <v>0</v>
      </c>
      <c r="U263" s="157">
        <f t="shared" si="204"/>
        <v>0</v>
      </c>
      <c r="W263" s="152"/>
      <c r="X263" s="152"/>
      <c r="Y263" s="152"/>
      <c r="Z263" s="152"/>
      <c r="AA263" s="152"/>
      <c r="AB263" s="152"/>
      <c r="AC263" s="347"/>
      <c r="AD263" s="152"/>
      <c r="AE263" s="152"/>
      <c r="AF263" s="152"/>
      <c r="AG263" s="152"/>
      <c r="AH263" s="152"/>
      <c r="AI263" s="152"/>
      <c r="AJ263" s="347"/>
      <c r="AK263" s="152"/>
      <c r="AL263" s="152"/>
      <c r="AM263" s="295"/>
      <c r="AN263" s="228"/>
      <c r="AO263" s="228"/>
      <c r="AP263" s="228"/>
      <c r="AQ263" s="228"/>
      <c r="AR263" s="228"/>
      <c r="AS263" s="348"/>
      <c r="AT263" s="264">
        <f t="shared" si="174"/>
        <v>0</v>
      </c>
      <c r="AU263" s="259"/>
      <c r="AV263" s="265">
        <f t="shared" si="201"/>
        <v>0</v>
      </c>
      <c r="AX263" s="265">
        <f t="shared" si="205"/>
        <v>0</v>
      </c>
      <c r="AZ263" s="492">
        <f t="shared" si="202"/>
        <v>0</v>
      </c>
      <c r="BB263" s="492">
        <f t="shared" si="203"/>
        <v>0</v>
      </c>
      <c r="BD263" s="265">
        <f t="shared" si="206"/>
        <v>0</v>
      </c>
      <c r="BE263" s="105"/>
      <c r="BF263" s="105"/>
      <c r="BG263" s="105"/>
      <c r="BH263" s="105"/>
      <c r="BI263" s="105"/>
      <c r="BJ263" s="105"/>
    </row>
    <row r="264" spans="2:62" ht="20.100000000000001" hidden="1" customHeight="1" outlineLevel="1">
      <c r="B264" s="100"/>
      <c r="C264" s="908"/>
      <c r="D264" s="909"/>
      <c r="E264" s="909"/>
      <c r="F264" s="910"/>
      <c r="G264" s="890"/>
      <c r="H264" s="891"/>
      <c r="I264" s="152"/>
      <c r="J264" s="152"/>
      <c r="K264" s="152"/>
      <c r="L264" s="152"/>
      <c r="M264" s="152"/>
      <c r="N264" s="152"/>
      <c r="O264" s="152"/>
      <c r="P264" s="153"/>
      <c r="Q264" s="153"/>
      <c r="R264" s="156">
        <f t="shared" si="197"/>
        <v>0</v>
      </c>
      <c r="S264" s="156">
        <f t="shared" si="198"/>
        <v>0</v>
      </c>
      <c r="U264" s="157">
        <f t="shared" si="204"/>
        <v>0</v>
      </c>
      <c r="W264" s="152"/>
      <c r="X264" s="152"/>
      <c r="Y264" s="152"/>
      <c r="Z264" s="152"/>
      <c r="AA264" s="152"/>
      <c r="AB264" s="152"/>
      <c r="AC264" s="347"/>
      <c r="AD264" s="152"/>
      <c r="AE264" s="152"/>
      <c r="AF264" s="152"/>
      <c r="AG264" s="152"/>
      <c r="AH264" s="152"/>
      <c r="AI264" s="152"/>
      <c r="AJ264" s="347"/>
      <c r="AK264" s="152"/>
      <c r="AL264" s="152"/>
      <c r="AM264" s="295"/>
      <c r="AN264" s="228"/>
      <c r="AO264" s="228"/>
      <c r="AP264" s="228"/>
      <c r="AQ264" s="228"/>
      <c r="AR264" s="228"/>
      <c r="AS264" s="348"/>
      <c r="AT264" s="264">
        <f t="shared" si="174"/>
        <v>0</v>
      </c>
      <c r="AU264" s="259"/>
      <c r="AV264" s="265">
        <f t="shared" si="201"/>
        <v>0</v>
      </c>
      <c r="AX264" s="265">
        <f t="shared" si="205"/>
        <v>0</v>
      </c>
      <c r="AZ264" s="492">
        <f t="shared" si="202"/>
        <v>0</v>
      </c>
      <c r="BB264" s="492">
        <f t="shared" si="203"/>
        <v>0</v>
      </c>
      <c r="BD264" s="265">
        <f t="shared" si="206"/>
        <v>0</v>
      </c>
      <c r="BE264" s="105"/>
      <c r="BF264" s="105"/>
      <c r="BG264" s="105"/>
      <c r="BH264" s="105"/>
      <c r="BI264" s="105"/>
      <c r="BJ264" s="105"/>
    </row>
    <row r="265" spans="2:62" ht="20.100000000000001" hidden="1" customHeight="1" outlineLevel="1">
      <c r="B265" s="100"/>
      <c r="C265" s="908"/>
      <c r="D265" s="909"/>
      <c r="E265" s="909"/>
      <c r="F265" s="910"/>
      <c r="G265" s="890"/>
      <c r="H265" s="891"/>
      <c r="I265" s="152"/>
      <c r="J265" s="152"/>
      <c r="K265" s="152"/>
      <c r="L265" s="152"/>
      <c r="M265" s="152"/>
      <c r="N265" s="152"/>
      <c r="O265" s="152"/>
      <c r="P265" s="153"/>
      <c r="Q265" s="153"/>
      <c r="R265" s="156">
        <f t="shared" si="197"/>
        <v>0</v>
      </c>
      <c r="S265" s="156">
        <f t="shared" si="198"/>
        <v>0</v>
      </c>
      <c r="U265" s="157">
        <f t="shared" si="204"/>
        <v>0</v>
      </c>
      <c r="W265" s="152"/>
      <c r="X265" s="152"/>
      <c r="Y265" s="152"/>
      <c r="Z265" s="152"/>
      <c r="AA265" s="152"/>
      <c r="AB265" s="152"/>
      <c r="AC265" s="347"/>
      <c r="AD265" s="152"/>
      <c r="AE265" s="152"/>
      <c r="AF265" s="152"/>
      <c r="AG265" s="152"/>
      <c r="AH265" s="152"/>
      <c r="AI265" s="152"/>
      <c r="AJ265" s="347"/>
      <c r="AK265" s="152"/>
      <c r="AL265" s="152"/>
      <c r="AM265" s="295"/>
      <c r="AN265" s="228"/>
      <c r="AO265" s="228"/>
      <c r="AP265" s="228"/>
      <c r="AQ265" s="228"/>
      <c r="AR265" s="228"/>
      <c r="AS265" s="348"/>
      <c r="AT265" s="264">
        <f t="shared" si="174"/>
        <v>0</v>
      </c>
      <c r="AU265" s="259"/>
      <c r="AV265" s="265">
        <f t="shared" si="201"/>
        <v>0</v>
      </c>
      <c r="AX265" s="265">
        <f t="shared" si="205"/>
        <v>0</v>
      </c>
      <c r="AZ265" s="492">
        <f t="shared" si="202"/>
        <v>0</v>
      </c>
      <c r="BB265" s="492">
        <f t="shared" si="203"/>
        <v>0</v>
      </c>
      <c r="BD265" s="265">
        <f t="shared" si="206"/>
        <v>0</v>
      </c>
      <c r="BE265" s="105"/>
      <c r="BF265" s="105"/>
      <c r="BG265" s="105"/>
      <c r="BH265" s="105"/>
      <c r="BI265" s="105"/>
      <c r="BJ265" s="105"/>
    </row>
    <row r="266" spans="2:62" ht="9.9499999999999993" hidden="1" customHeight="1" outlineLevel="1">
      <c r="B266" s="101"/>
      <c r="C266" s="208"/>
      <c r="D266" s="208"/>
      <c r="E266" s="208"/>
      <c r="F266" s="208"/>
      <c r="G266" s="237"/>
      <c r="H266" s="207"/>
      <c r="I266" s="257"/>
      <c r="J266" s="257"/>
      <c r="K266" s="257"/>
      <c r="L266" s="257"/>
      <c r="M266" s="257"/>
      <c r="N266" s="257"/>
      <c r="O266" s="257"/>
      <c r="P266" s="256"/>
      <c r="Q266" s="102"/>
      <c r="R266" s="102"/>
      <c r="S266" s="102"/>
      <c r="U266" s="98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Z266" s="493"/>
      <c r="BE266" s="105"/>
      <c r="BF266" s="105"/>
      <c r="BG266" s="105"/>
      <c r="BH266" s="105"/>
      <c r="BI266" s="105"/>
      <c r="BJ266" s="105"/>
    </row>
    <row r="267" spans="2:62" ht="20.100000000000001" customHeight="1" collapsed="1">
      <c r="B267" s="8">
        <f>B250+1</f>
        <v>16</v>
      </c>
      <c r="C267" s="916"/>
      <c r="D267" s="917"/>
      <c r="E267" s="917"/>
      <c r="F267" s="918"/>
      <c r="G267" s="429"/>
      <c r="H267" s="206">
        <v>1</v>
      </c>
      <c r="I267" s="642">
        <f t="shared" ref="I267" si="207">$H267*SUM(I268:I282)</f>
        <v>0</v>
      </c>
      <c r="J267" s="643">
        <f t="shared" ref="J267:O267" si="208">$H267*SUM(J268:J282)</f>
        <v>0</v>
      </c>
      <c r="K267" s="644">
        <f t="shared" si="208"/>
        <v>0</v>
      </c>
      <c r="L267" s="645">
        <f t="shared" si="208"/>
        <v>0</v>
      </c>
      <c r="M267" s="645">
        <f t="shared" si="208"/>
        <v>0</v>
      </c>
      <c r="N267" s="644">
        <f t="shared" si="208"/>
        <v>0</v>
      </c>
      <c r="O267" s="642">
        <f t="shared" si="208"/>
        <v>0</v>
      </c>
      <c r="P267" s="209">
        <f t="shared" ref="P267:Q267" si="209">$H267*SUM(P268:P282)</f>
        <v>0</v>
      </c>
      <c r="Q267" s="210">
        <f t="shared" si="209"/>
        <v>0</v>
      </c>
      <c r="R267" s="136">
        <f t="shared" ref="R267:R282" si="210">P267*(1+Gewinn)*(1+SicherheitAngebot)</f>
        <v>0</v>
      </c>
      <c r="S267" s="137">
        <f t="shared" ref="S267:S282" si="211">Q267*(1+MGKZ)*(1+Gewinn)*(1+SicherheitAngebot)</f>
        <v>0</v>
      </c>
      <c r="U267" s="10">
        <f>I267*$I$7+J267*$J$7+K267*$K$7+L267*$L$7+M267*$M$7+N267*$N$7+O267*$O$7+R267+S267</f>
        <v>0</v>
      </c>
      <c r="W267" s="646">
        <f t="shared" ref="W267:AB267" si="212">$H267*SUM(W268:W282)</f>
        <v>0</v>
      </c>
      <c r="X267" s="647">
        <f t="shared" si="212"/>
        <v>0</v>
      </c>
      <c r="Y267" s="648">
        <f t="shared" si="212"/>
        <v>0</v>
      </c>
      <c r="Z267" s="649">
        <f t="shared" si="212"/>
        <v>0</v>
      </c>
      <c r="AA267" s="648">
        <f t="shared" si="212"/>
        <v>0</v>
      </c>
      <c r="AB267" s="646">
        <f t="shared" si="212"/>
        <v>0</v>
      </c>
      <c r="AC267" s="258"/>
      <c r="AD267" s="646">
        <f t="shared" ref="AD267:AM267" si="213">$H267*SUM(AD268:AD282)</f>
        <v>0</v>
      </c>
      <c r="AE267" s="647">
        <f t="shared" si="213"/>
        <v>0</v>
      </c>
      <c r="AF267" s="648">
        <f t="shared" si="213"/>
        <v>0</v>
      </c>
      <c r="AG267" s="649">
        <f t="shared" si="213"/>
        <v>0</v>
      </c>
      <c r="AH267" s="648">
        <f t="shared" si="213"/>
        <v>0</v>
      </c>
      <c r="AI267" s="646">
        <f t="shared" si="213"/>
        <v>0</v>
      </c>
      <c r="AJ267" s="258"/>
      <c r="AK267" s="653">
        <f t="shared" si="213"/>
        <v>0</v>
      </c>
      <c r="AL267" s="653">
        <f t="shared" si="213"/>
        <v>0</v>
      </c>
      <c r="AM267" s="653">
        <f t="shared" si="213"/>
        <v>0</v>
      </c>
      <c r="AN267" s="227">
        <f>$H267*SUM(AN268:AN282)*(1+Gewinn)*(1+SicherheitAngebot)</f>
        <v>0</v>
      </c>
      <c r="AO267" s="227">
        <f>$H267*SUM(AO268:AO282)*(1+Gewinn)*(1+SicherheitAngebot)</f>
        <v>0</v>
      </c>
      <c r="AP267" s="227">
        <f>$H267*SUM(AP268:AP282)*(1+Gewinn)*(1+SicherheitAngebot)</f>
        <v>0</v>
      </c>
      <c r="AQ267" s="227">
        <f>$H267*SUM(AQ268:AQ282)*(1+Gewinn)*(1+SicherheitAngebot)</f>
        <v>0</v>
      </c>
      <c r="AR267" s="227">
        <f>$H267*SUM(AR268:AR282)*(1+Gewinn)*(1+SicherheitAngebot)</f>
        <v>0</v>
      </c>
      <c r="AS267" s="262"/>
      <c r="AT267" s="263">
        <f t="shared" si="174"/>
        <v>0</v>
      </c>
      <c r="AU267" s="259"/>
      <c r="AV267" s="491">
        <f>AK267*$AK$7+AL267*$AL$7+AM267*$AM$7+SUM(AN267:AR267)+AT267/Zuschläge_IBN+AT267</f>
        <v>0</v>
      </c>
      <c r="AX267" s="685">
        <f>U267+AV267</f>
        <v>0</v>
      </c>
      <c r="AZ267" s="490">
        <f>IF(H267&gt;0,U267/(1+SicherheitAngebot)*(1+Sicherheit),0)</f>
        <v>0</v>
      </c>
      <c r="BB267" s="490">
        <f>IF(H267&gt;0,AV267/(1+SicherheitAngebot)*(1+Sicherheit),0)</f>
        <v>0</v>
      </c>
      <c r="BD267" s="490">
        <f>AZ267+BB267</f>
        <v>0</v>
      </c>
      <c r="BE267" s="105"/>
      <c r="BF267" s="105"/>
      <c r="BG267" s="105"/>
      <c r="BH267" s="105"/>
      <c r="BI267" s="105"/>
      <c r="BJ267" s="105"/>
    </row>
    <row r="268" spans="2:62" ht="20.100000000000001" hidden="1" customHeight="1" outlineLevel="1">
      <c r="B268" s="99"/>
      <c r="C268" s="908"/>
      <c r="D268" s="909"/>
      <c r="E268" s="909"/>
      <c r="F268" s="910"/>
      <c r="G268" s="890"/>
      <c r="H268" s="901"/>
      <c r="I268" s="152"/>
      <c r="J268" s="152"/>
      <c r="K268" s="152"/>
      <c r="L268" s="152"/>
      <c r="M268" s="152"/>
      <c r="N268" s="152"/>
      <c r="O268" s="152"/>
      <c r="P268" s="153"/>
      <c r="Q268" s="153"/>
      <c r="R268" s="156">
        <f t="shared" si="210"/>
        <v>0</v>
      </c>
      <c r="S268" s="156">
        <f t="shared" si="211"/>
        <v>0</v>
      </c>
      <c r="U268" s="157">
        <f>I268*$I$7+J268*$J$7+K268*$K$7+L268*$L$7+M268*$M$7+N268*$N$7+O268*$O$7+R268+S268</f>
        <v>0</v>
      </c>
      <c r="W268" s="152"/>
      <c r="X268" s="152"/>
      <c r="Y268" s="152"/>
      <c r="Z268" s="152"/>
      <c r="AA268" s="152"/>
      <c r="AB268" s="152"/>
      <c r="AC268" s="347"/>
      <c r="AD268" s="152"/>
      <c r="AE268" s="152"/>
      <c r="AF268" s="152"/>
      <c r="AG268" s="152"/>
      <c r="AH268" s="152"/>
      <c r="AI268" s="152"/>
      <c r="AJ268" s="347"/>
      <c r="AK268" s="152"/>
      <c r="AL268" s="152"/>
      <c r="AM268" s="295"/>
      <c r="AN268" s="228"/>
      <c r="AO268" s="228"/>
      <c r="AP268" s="228"/>
      <c r="AQ268" s="228"/>
      <c r="AR268" s="228"/>
      <c r="AS268" s="348"/>
      <c r="AT268" s="264">
        <f t="shared" si="174"/>
        <v>0</v>
      </c>
      <c r="AU268" s="259"/>
      <c r="AV268" s="265">
        <f t="shared" ref="AV268:AV282" si="214">AK268*$AK$7+AL268*$AL$7+AM268*$AM$7+SUM(AN268:AR268)*(1+Gewinn)*(1+SicherheitAngebot)+AT268/Zuschläge_IBN+AT268</f>
        <v>0</v>
      </c>
      <c r="AX268" s="265">
        <f>U268+AV268</f>
        <v>0</v>
      </c>
      <c r="AZ268" s="492">
        <f t="shared" ref="AZ268:AZ282" si="215">U268/(1+SicherheitAngebot)*(1+Sicherheit)</f>
        <v>0</v>
      </c>
      <c r="BB268" s="492">
        <f t="shared" ref="BB268:BB282" si="216">AV268/(1+SicherheitAngebot)*(1+Sicherheit)</f>
        <v>0</v>
      </c>
      <c r="BD268" s="265">
        <f>AZ268+BB268</f>
        <v>0</v>
      </c>
      <c r="BE268" s="105"/>
      <c r="BF268" s="105"/>
      <c r="BG268" s="105"/>
      <c r="BH268" s="105"/>
      <c r="BI268" s="105"/>
      <c r="BJ268" s="105"/>
    </row>
    <row r="269" spans="2:62" ht="20.100000000000001" hidden="1" customHeight="1" outlineLevel="1">
      <c r="B269" s="100"/>
      <c r="C269" s="908"/>
      <c r="D269" s="909"/>
      <c r="E269" s="909"/>
      <c r="F269" s="910"/>
      <c r="G269" s="890"/>
      <c r="H269" s="891"/>
      <c r="I269" s="152"/>
      <c r="J269" s="152"/>
      <c r="K269" s="152"/>
      <c r="L269" s="152"/>
      <c r="M269" s="152"/>
      <c r="N269" s="152"/>
      <c r="O269" s="152"/>
      <c r="P269" s="153"/>
      <c r="Q269" s="153"/>
      <c r="R269" s="156">
        <f t="shared" si="210"/>
        <v>0</v>
      </c>
      <c r="S269" s="156">
        <f t="shared" si="211"/>
        <v>0</v>
      </c>
      <c r="U269" s="157">
        <f t="shared" ref="U269:U282" si="217">I269*$I$7+J269*$J$7+K269*$K$7+L269*$L$7+M269*$M$7+N269*$N$7+O269*$O$7+R269+S269</f>
        <v>0</v>
      </c>
      <c r="W269" s="152"/>
      <c r="X269" s="152"/>
      <c r="Y269" s="152"/>
      <c r="Z269" s="152"/>
      <c r="AA269" s="152"/>
      <c r="AB269" s="152"/>
      <c r="AC269" s="347"/>
      <c r="AD269" s="152"/>
      <c r="AE269" s="152"/>
      <c r="AF269" s="152"/>
      <c r="AG269" s="152"/>
      <c r="AH269" s="152"/>
      <c r="AI269" s="152"/>
      <c r="AJ269" s="347"/>
      <c r="AK269" s="152"/>
      <c r="AL269" s="152"/>
      <c r="AM269" s="295"/>
      <c r="AN269" s="228"/>
      <c r="AO269" s="228"/>
      <c r="AP269" s="228"/>
      <c r="AQ269" s="228"/>
      <c r="AR269" s="228"/>
      <c r="AS269" s="348"/>
      <c r="AT269" s="264">
        <f t="shared" si="174"/>
        <v>0</v>
      </c>
      <c r="AU269" s="259"/>
      <c r="AV269" s="265">
        <f t="shared" si="214"/>
        <v>0</v>
      </c>
      <c r="AX269" s="265">
        <f t="shared" ref="AX269:AX282" si="218">U269+AV269</f>
        <v>0</v>
      </c>
      <c r="AZ269" s="492">
        <f t="shared" si="215"/>
        <v>0</v>
      </c>
      <c r="BB269" s="492">
        <f t="shared" si="216"/>
        <v>0</v>
      </c>
      <c r="BD269" s="265">
        <f t="shared" ref="BD269:BD282" si="219">AZ269+BB269</f>
        <v>0</v>
      </c>
      <c r="BE269" s="105"/>
      <c r="BF269" s="105"/>
      <c r="BG269" s="105"/>
      <c r="BH269" s="105"/>
      <c r="BI269" s="105"/>
      <c r="BJ269" s="105"/>
    </row>
    <row r="270" spans="2:62" ht="20.100000000000001" hidden="1" customHeight="1" outlineLevel="1">
      <c r="B270" s="100"/>
      <c r="C270" s="908"/>
      <c r="D270" s="909"/>
      <c r="E270" s="909"/>
      <c r="F270" s="910"/>
      <c r="G270" s="890"/>
      <c r="H270" s="891"/>
      <c r="I270" s="152"/>
      <c r="J270" s="152"/>
      <c r="K270" s="152"/>
      <c r="L270" s="152"/>
      <c r="M270" s="152"/>
      <c r="N270" s="152"/>
      <c r="O270" s="152"/>
      <c r="P270" s="153"/>
      <c r="Q270" s="153"/>
      <c r="R270" s="156">
        <f t="shared" si="210"/>
        <v>0</v>
      </c>
      <c r="S270" s="156">
        <f t="shared" si="211"/>
        <v>0</v>
      </c>
      <c r="U270" s="157">
        <f t="shared" si="217"/>
        <v>0</v>
      </c>
      <c r="W270" s="152"/>
      <c r="X270" s="152"/>
      <c r="Y270" s="152"/>
      <c r="Z270" s="152"/>
      <c r="AA270" s="152"/>
      <c r="AB270" s="152"/>
      <c r="AC270" s="347"/>
      <c r="AD270" s="152"/>
      <c r="AE270" s="152"/>
      <c r="AF270" s="152"/>
      <c r="AG270" s="152"/>
      <c r="AH270" s="152"/>
      <c r="AI270" s="152"/>
      <c r="AJ270" s="347"/>
      <c r="AK270" s="152"/>
      <c r="AL270" s="152"/>
      <c r="AM270" s="295"/>
      <c r="AN270" s="228"/>
      <c r="AO270" s="228"/>
      <c r="AP270" s="228"/>
      <c r="AQ270" s="228"/>
      <c r="AR270" s="228"/>
      <c r="AS270" s="348"/>
      <c r="AT270" s="264">
        <f t="shared" si="174"/>
        <v>0</v>
      </c>
      <c r="AU270" s="259"/>
      <c r="AV270" s="265">
        <f t="shared" si="214"/>
        <v>0</v>
      </c>
      <c r="AX270" s="265">
        <f t="shared" si="218"/>
        <v>0</v>
      </c>
      <c r="AZ270" s="492">
        <f t="shared" si="215"/>
        <v>0</v>
      </c>
      <c r="BB270" s="492">
        <f t="shared" si="216"/>
        <v>0</v>
      </c>
      <c r="BD270" s="265">
        <f t="shared" si="219"/>
        <v>0</v>
      </c>
      <c r="BE270" s="105"/>
      <c r="BF270" s="105"/>
      <c r="BG270" s="105"/>
      <c r="BH270" s="105"/>
      <c r="BI270" s="105"/>
      <c r="BJ270" s="105"/>
    </row>
    <row r="271" spans="2:62" ht="20.100000000000001" hidden="1" customHeight="1" outlineLevel="1">
      <c r="B271" s="100"/>
      <c r="C271" s="908"/>
      <c r="D271" s="909"/>
      <c r="E271" s="909"/>
      <c r="F271" s="910"/>
      <c r="G271" s="890"/>
      <c r="H271" s="891"/>
      <c r="I271" s="152"/>
      <c r="J271" s="152"/>
      <c r="K271" s="152"/>
      <c r="L271" s="152"/>
      <c r="M271" s="152"/>
      <c r="N271" s="152"/>
      <c r="O271" s="152"/>
      <c r="P271" s="153"/>
      <c r="Q271" s="153"/>
      <c r="R271" s="156">
        <f t="shared" si="210"/>
        <v>0</v>
      </c>
      <c r="S271" s="156">
        <f t="shared" si="211"/>
        <v>0</v>
      </c>
      <c r="U271" s="157">
        <f t="shared" si="217"/>
        <v>0</v>
      </c>
      <c r="W271" s="152"/>
      <c r="X271" s="152"/>
      <c r="Y271" s="152"/>
      <c r="Z271" s="152"/>
      <c r="AA271" s="152"/>
      <c r="AB271" s="152"/>
      <c r="AC271" s="347"/>
      <c r="AD271" s="152"/>
      <c r="AE271" s="152"/>
      <c r="AF271" s="152"/>
      <c r="AG271" s="152"/>
      <c r="AH271" s="152"/>
      <c r="AI271" s="152"/>
      <c r="AJ271" s="347"/>
      <c r="AK271" s="152"/>
      <c r="AL271" s="152"/>
      <c r="AM271" s="295"/>
      <c r="AN271" s="228"/>
      <c r="AO271" s="228"/>
      <c r="AP271" s="228"/>
      <c r="AQ271" s="228"/>
      <c r="AR271" s="228"/>
      <c r="AS271" s="348"/>
      <c r="AT271" s="264">
        <f t="shared" si="174"/>
        <v>0</v>
      </c>
      <c r="AU271" s="259"/>
      <c r="AV271" s="265">
        <f t="shared" si="214"/>
        <v>0</v>
      </c>
      <c r="AX271" s="265">
        <f t="shared" si="218"/>
        <v>0</v>
      </c>
      <c r="AZ271" s="492">
        <f t="shared" si="215"/>
        <v>0</v>
      </c>
      <c r="BB271" s="492">
        <f t="shared" si="216"/>
        <v>0</v>
      </c>
      <c r="BD271" s="265">
        <f t="shared" si="219"/>
        <v>0</v>
      </c>
      <c r="BE271" s="105"/>
      <c r="BF271" s="105"/>
      <c r="BG271" s="105"/>
      <c r="BH271" s="105"/>
      <c r="BI271" s="105"/>
      <c r="BJ271" s="105"/>
    </row>
    <row r="272" spans="2:62" ht="20.100000000000001" hidden="1" customHeight="1" outlineLevel="1">
      <c r="B272" s="100"/>
      <c r="C272" s="908"/>
      <c r="D272" s="909"/>
      <c r="E272" s="909"/>
      <c r="F272" s="910"/>
      <c r="G272" s="890"/>
      <c r="H272" s="891"/>
      <c r="I272" s="152"/>
      <c r="J272" s="152"/>
      <c r="K272" s="152"/>
      <c r="L272" s="152"/>
      <c r="M272" s="152"/>
      <c r="N272" s="152"/>
      <c r="O272" s="152"/>
      <c r="P272" s="153"/>
      <c r="Q272" s="153"/>
      <c r="R272" s="156">
        <f t="shared" si="210"/>
        <v>0</v>
      </c>
      <c r="S272" s="156">
        <f t="shared" si="211"/>
        <v>0</v>
      </c>
      <c r="U272" s="157">
        <f t="shared" si="217"/>
        <v>0</v>
      </c>
      <c r="W272" s="152"/>
      <c r="X272" s="152"/>
      <c r="Y272" s="152"/>
      <c r="Z272" s="152"/>
      <c r="AA272" s="152"/>
      <c r="AB272" s="152"/>
      <c r="AC272" s="347"/>
      <c r="AD272" s="152"/>
      <c r="AE272" s="152"/>
      <c r="AF272" s="152"/>
      <c r="AG272" s="152"/>
      <c r="AH272" s="152"/>
      <c r="AI272" s="152"/>
      <c r="AJ272" s="347"/>
      <c r="AK272" s="152"/>
      <c r="AL272" s="152"/>
      <c r="AM272" s="295"/>
      <c r="AN272" s="228"/>
      <c r="AO272" s="228"/>
      <c r="AP272" s="228"/>
      <c r="AQ272" s="228"/>
      <c r="AR272" s="228"/>
      <c r="AS272" s="348"/>
      <c r="AT272" s="264">
        <f t="shared" si="174"/>
        <v>0</v>
      </c>
      <c r="AU272" s="259"/>
      <c r="AV272" s="265">
        <f t="shared" si="214"/>
        <v>0</v>
      </c>
      <c r="AX272" s="265">
        <f t="shared" si="218"/>
        <v>0</v>
      </c>
      <c r="AZ272" s="492">
        <f t="shared" si="215"/>
        <v>0</v>
      </c>
      <c r="BB272" s="492">
        <f t="shared" si="216"/>
        <v>0</v>
      </c>
      <c r="BD272" s="265">
        <f t="shared" si="219"/>
        <v>0</v>
      </c>
      <c r="BE272" s="105"/>
      <c r="BF272" s="105"/>
      <c r="BG272" s="105"/>
      <c r="BH272" s="105"/>
      <c r="BI272" s="105"/>
      <c r="BJ272" s="105"/>
    </row>
    <row r="273" spans="2:62" ht="20.100000000000001" hidden="1" customHeight="1" outlineLevel="1">
      <c r="B273" s="100"/>
      <c r="C273" s="908"/>
      <c r="D273" s="909"/>
      <c r="E273" s="909"/>
      <c r="F273" s="910"/>
      <c r="G273" s="890"/>
      <c r="H273" s="891"/>
      <c r="I273" s="152"/>
      <c r="J273" s="152"/>
      <c r="K273" s="152"/>
      <c r="L273" s="152"/>
      <c r="M273" s="152"/>
      <c r="N273" s="152"/>
      <c r="O273" s="152"/>
      <c r="P273" s="153"/>
      <c r="Q273" s="153"/>
      <c r="R273" s="156">
        <f t="shared" si="210"/>
        <v>0</v>
      </c>
      <c r="S273" s="156">
        <f t="shared" si="211"/>
        <v>0</v>
      </c>
      <c r="U273" s="157">
        <f t="shared" si="217"/>
        <v>0</v>
      </c>
      <c r="W273" s="152"/>
      <c r="X273" s="152"/>
      <c r="Y273" s="152"/>
      <c r="Z273" s="152"/>
      <c r="AA273" s="152"/>
      <c r="AB273" s="152"/>
      <c r="AC273" s="347"/>
      <c r="AD273" s="152"/>
      <c r="AE273" s="152"/>
      <c r="AF273" s="152"/>
      <c r="AG273" s="152"/>
      <c r="AH273" s="152"/>
      <c r="AI273" s="152"/>
      <c r="AJ273" s="347"/>
      <c r="AK273" s="152"/>
      <c r="AL273" s="152"/>
      <c r="AM273" s="295"/>
      <c r="AN273" s="228"/>
      <c r="AO273" s="228"/>
      <c r="AP273" s="228"/>
      <c r="AQ273" s="228"/>
      <c r="AR273" s="228"/>
      <c r="AS273" s="348"/>
      <c r="AT273" s="264">
        <f t="shared" si="174"/>
        <v>0</v>
      </c>
      <c r="AU273" s="259"/>
      <c r="AV273" s="265">
        <f t="shared" si="214"/>
        <v>0</v>
      </c>
      <c r="AX273" s="265">
        <f t="shared" si="218"/>
        <v>0</v>
      </c>
      <c r="AZ273" s="492">
        <f t="shared" si="215"/>
        <v>0</v>
      </c>
      <c r="BB273" s="492">
        <f t="shared" si="216"/>
        <v>0</v>
      </c>
      <c r="BD273" s="265">
        <f t="shared" si="219"/>
        <v>0</v>
      </c>
      <c r="BE273" s="105"/>
      <c r="BF273" s="105"/>
      <c r="BG273" s="105"/>
      <c r="BH273" s="105"/>
      <c r="BI273" s="105"/>
      <c r="BJ273" s="105"/>
    </row>
    <row r="274" spans="2:62" ht="20.100000000000001" hidden="1" customHeight="1" outlineLevel="1">
      <c r="B274" s="100"/>
      <c r="C274" s="908"/>
      <c r="D274" s="909"/>
      <c r="E274" s="909"/>
      <c r="F274" s="910"/>
      <c r="G274" s="890"/>
      <c r="H274" s="891"/>
      <c r="I274" s="152"/>
      <c r="J274" s="152"/>
      <c r="K274" s="152"/>
      <c r="L274" s="152"/>
      <c r="M274" s="152"/>
      <c r="N274" s="152"/>
      <c r="O274" s="152"/>
      <c r="P274" s="153"/>
      <c r="Q274" s="153"/>
      <c r="R274" s="156">
        <f t="shared" si="210"/>
        <v>0</v>
      </c>
      <c r="S274" s="156">
        <f t="shared" si="211"/>
        <v>0</v>
      </c>
      <c r="U274" s="157">
        <f t="shared" si="217"/>
        <v>0</v>
      </c>
      <c r="W274" s="152"/>
      <c r="X274" s="152"/>
      <c r="Y274" s="152"/>
      <c r="Z274" s="152"/>
      <c r="AA274" s="152"/>
      <c r="AB274" s="152"/>
      <c r="AC274" s="347"/>
      <c r="AD274" s="152"/>
      <c r="AE274" s="152"/>
      <c r="AF274" s="152"/>
      <c r="AG274" s="152"/>
      <c r="AH274" s="152"/>
      <c r="AI274" s="152"/>
      <c r="AJ274" s="347"/>
      <c r="AK274" s="152"/>
      <c r="AL274" s="152"/>
      <c r="AM274" s="295"/>
      <c r="AN274" s="228"/>
      <c r="AO274" s="228"/>
      <c r="AP274" s="228"/>
      <c r="AQ274" s="228"/>
      <c r="AR274" s="228"/>
      <c r="AS274" s="348"/>
      <c r="AT274" s="264">
        <f t="shared" si="174"/>
        <v>0</v>
      </c>
      <c r="AU274" s="259"/>
      <c r="AV274" s="265">
        <f t="shared" si="214"/>
        <v>0</v>
      </c>
      <c r="AX274" s="265">
        <f t="shared" si="218"/>
        <v>0</v>
      </c>
      <c r="AZ274" s="492">
        <f t="shared" si="215"/>
        <v>0</v>
      </c>
      <c r="BB274" s="492">
        <f t="shared" si="216"/>
        <v>0</v>
      </c>
      <c r="BD274" s="265">
        <f t="shared" si="219"/>
        <v>0</v>
      </c>
      <c r="BE274" s="105"/>
      <c r="BF274" s="105"/>
      <c r="BG274" s="105"/>
      <c r="BH274" s="105"/>
      <c r="BI274" s="105"/>
      <c r="BJ274" s="105"/>
    </row>
    <row r="275" spans="2:62" ht="20.100000000000001" hidden="1" customHeight="1" outlineLevel="1">
      <c r="B275" s="100"/>
      <c r="C275" s="908"/>
      <c r="D275" s="909"/>
      <c r="E275" s="909"/>
      <c r="F275" s="910"/>
      <c r="G275" s="890"/>
      <c r="H275" s="891"/>
      <c r="I275" s="152"/>
      <c r="J275" s="152"/>
      <c r="K275" s="152"/>
      <c r="L275" s="152"/>
      <c r="M275" s="152"/>
      <c r="N275" s="152"/>
      <c r="O275" s="152"/>
      <c r="P275" s="153"/>
      <c r="Q275" s="153"/>
      <c r="R275" s="156">
        <f t="shared" si="210"/>
        <v>0</v>
      </c>
      <c r="S275" s="156">
        <f t="shared" si="211"/>
        <v>0</v>
      </c>
      <c r="U275" s="157">
        <f t="shared" si="217"/>
        <v>0</v>
      </c>
      <c r="W275" s="152"/>
      <c r="X275" s="152"/>
      <c r="Y275" s="152"/>
      <c r="Z275" s="152"/>
      <c r="AA275" s="152"/>
      <c r="AB275" s="152"/>
      <c r="AC275" s="347"/>
      <c r="AD275" s="152"/>
      <c r="AE275" s="152"/>
      <c r="AF275" s="152"/>
      <c r="AG275" s="152"/>
      <c r="AH275" s="152"/>
      <c r="AI275" s="152"/>
      <c r="AJ275" s="347"/>
      <c r="AK275" s="152"/>
      <c r="AL275" s="152"/>
      <c r="AM275" s="295"/>
      <c r="AN275" s="228"/>
      <c r="AO275" s="228"/>
      <c r="AP275" s="228"/>
      <c r="AQ275" s="228"/>
      <c r="AR275" s="228"/>
      <c r="AS275" s="348"/>
      <c r="AT275" s="264">
        <f t="shared" si="174"/>
        <v>0</v>
      </c>
      <c r="AU275" s="259"/>
      <c r="AV275" s="265">
        <f t="shared" si="214"/>
        <v>0</v>
      </c>
      <c r="AX275" s="265">
        <f t="shared" si="218"/>
        <v>0</v>
      </c>
      <c r="AZ275" s="492">
        <f t="shared" si="215"/>
        <v>0</v>
      </c>
      <c r="BB275" s="492">
        <f t="shared" si="216"/>
        <v>0</v>
      </c>
      <c r="BD275" s="265">
        <f t="shared" si="219"/>
        <v>0</v>
      </c>
      <c r="BE275" s="105"/>
      <c r="BF275" s="105"/>
      <c r="BG275" s="105"/>
      <c r="BH275" s="105"/>
      <c r="BI275" s="105"/>
      <c r="BJ275" s="105"/>
    </row>
    <row r="276" spans="2:62" ht="20.100000000000001" hidden="1" customHeight="1" outlineLevel="1">
      <c r="B276" s="100"/>
      <c r="C276" s="908"/>
      <c r="D276" s="909"/>
      <c r="E276" s="909"/>
      <c r="F276" s="910"/>
      <c r="G276" s="890"/>
      <c r="H276" s="891"/>
      <c r="I276" s="152"/>
      <c r="J276" s="152"/>
      <c r="K276" s="152"/>
      <c r="L276" s="152"/>
      <c r="M276" s="152"/>
      <c r="N276" s="152"/>
      <c r="O276" s="152"/>
      <c r="P276" s="153"/>
      <c r="Q276" s="153"/>
      <c r="R276" s="156">
        <f t="shared" si="210"/>
        <v>0</v>
      </c>
      <c r="S276" s="156">
        <f t="shared" si="211"/>
        <v>0</v>
      </c>
      <c r="U276" s="157">
        <f t="shared" si="217"/>
        <v>0</v>
      </c>
      <c r="W276" s="152"/>
      <c r="X276" s="152"/>
      <c r="Y276" s="152"/>
      <c r="Z276" s="152"/>
      <c r="AA276" s="152"/>
      <c r="AB276" s="152"/>
      <c r="AC276" s="347"/>
      <c r="AD276" s="152"/>
      <c r="AE276" s="152"/>
      <c r="AF276" s="152"/>
      <c r="AG276" s="152"/>
      <c r="AH276" s="152"/>
      <c r="AI276" s="152"/>
      <c r="AJ276" s="347"/>
      <c r="AK276" s="152"/>
      <c r="AL276" s="152"/>
      <c r="AM276" s="295"/>
      <c r="AN276" s="228"/>
      <c r="AO276" s="228"/>
      <c r="AP276" s="228"/>
      <c r="AQ276" s="228"/>
      <c r="AR276" s="228"/>
      <c r="AS276" s="348"/>
      <c r="AT276" s="264">
        <f t="shared" si="174"/>
        <v>0</v>
      </c>
      <c r="AU276" s="259"/>
      <c r="AV276" s="265">
        <f t="shared" si="214"/>
        <v>0</v>
      </c>
      <c r="AX276" s="265">
        <f t="shared" si="218"/>
        <v>0</v>
      </c>
      <c r="AZ276" s="492">
        <f t="shared" si="215"/>
        <v>0</v>
      </c>
      <c r="BB276" s="492">
        <f t="shared" si="216"/>
        <v>0</v>
      </c>
      <c r="BD276" s="265">
        <f t="shared" si="219"/>
        <v>0</v>
      </c>
      <c r="BE276" s="105"/>
      <c r="BF276" s="105"/>
      <c r="BG276" s="105"/>
      <c r="BH276" s="105"/>
      <c r="BI276" s="105"/>
      <c r="BJ276" s="105"/>
    </row>
    <row r="277" spans="2:62" ht="20.100000000000001" hidden="1" customHeight="1" outlineLevel="1">
      <c r="B277" s="100"/>
      <c r="C277" s="908"/>
      <c r="D277" s="909"/>
      <c r="E277" s="909"/>
      <c r="F277" s="910"/>
      <c r="G277" s="890"/>
      <c r="H277" s="891"/>
      <c r="I277" s="152"/>
      <c r="J277" s="152"/>
      <c r="K277" s="152"/>
      <c r="L277" s="152"/>
      <c r="M277" s="152"/>
      <c r="N277" s="152"/>
      <c r="O277" s="152"/>
      <c r="P277" s="153"/>
      <c r="Q277" s="153"/>
      <c r="R277" s="156">
        <f t="shared" si="210"/>
        <v>0</v>
      </c>
      <c r="S277" s="156">
        <f t="shared" si="211"/>
        <v>0</v>
      </c>
      <c r="U277" s="157">
        <f t="shared" si="217"/>
        <v>0</v>
      </c>
      <c r="W277" s="152"/>
      <c r="X277" s="152"/>
      <c r="Y277" s="152"/>
      <c r="Z277" s="152"/>
      <c r="AA277" s="152"/>
      <c r="AB277" s="152"/>
      <c r="AC277" s="347"/>
      <c r="AD277" s="152"/>
      <c r="AE277" s="152"/>
      <c r="AF277" s="152"/>
      <c r="AG277" s="152"/>
      <c r="AH277" s="152"/>
      <c r="AI277" s="152"/>
      <c r="AJ277" s="347"/>
      <c r="AK277" s="152"/>
      <c r="AL277" s="152"/>
      <c r="AM277" s="295"/>
      <c r="AN277" s="228"/>
      <c r="AO277" s="228"/>
      <c r="AP277" s="228"/>
      <c r="AQ277" s="228"/>
      <c r="AR277" s="228"/>
      <c r="AS277" s="348"/>
      <c r="AT277" s="264">
        <f t="shared" si="174"/>
        <v>0</v>
      </c>
      <c r="AU277" s="259"/>
      <c r="AV277" s="265">
        <f t="shared" si="214"/>
        <v>0</v>
      </c>
      <c r="AX277" s="265">
        <f t="shared" si="218"/>
        <v>0</v>
      </c>
      <c r="AZ277" s="492">
        <f t="shared" si="215"/>
        <v>0</v>
      </c>
      <c r="BB277" s="492">
        <f t="shared" si="216"/>
        <v>0</v>
      </c>
      <c r="BD277" s="265">
        <f t="shared" si="219"/>
        <v>0</v>
      </c>
      <c r="BE277" s="105"/>
      <c r="BF277" s="105"/>
      <c r="BG277" s="105"/>
      <c r="BH277" s="105"/>
      <c r="BI277" s="105"/>
      <c r="BJ277" s="105"/>
    </row>
    <row r="278" spans="2:62" ht="20.100000000000001" hidden="1" customHeight="1" outlineLevel="1">
      <c r="B278" s="100"/>
      <c r="C278" s="908"/>
      <c r="D278" s="909"/>
      <c r="E278" s="909"/>
      <c r="F278" s="910"/>
      <c r="G278" s="890"/>
      <c r="H278" s="891"/>
      <c r="I278" s="152"/>
      <c r="J278" s="152"/>
      <c r="K278" s="152"/>
      <c r="L278" s="152"/>
      <c r="M278" s="152"/>
      <c r="N278" s="152"/>
      <c r="O278" s="152"/>
      <c r="P278" s="153"/>
      <c r="Q278" s="153"/>
      <c r="R278" s="156">
        <f t="shared" si="210"/>
        <v>0</v>
      </c>
      <c r="S278" s="156">
        <f t="shared" si="211"/>
        <v>0</v>
      </c>
      <c r="U278" s="157">
        <f t="shared" si="217"/>
        <v>0</v>
      </c>
      <c r="W278" s="152"/>
      <c r="X278" s="152"/>
      <c r="Y278" s="152"/>
      <c r="Z278" s="152"/>
      <c r="AA278" s="152"/>
      <c r="AB278" s="152"/>
      <c r="AC278" s="347"/>
      <c r="AD278" s="152"/>
      <c r="AE278" s="152"/>
      <c r="AF278" s="152"/>
      <c r="AG278" s="152"/>
      <c r="AH278" s="152"/>
      <c r="AI278" s="152"/>
      <c r="AJ278" s="347"/>
      <c r="AK278" s="152"/>
      <c r="AL278" s="152"/>
      <c r="AM278" s="295"/>
      <c r="AN278" s="228"/>
      <c r="AO278" s="228"/>
      <c r="AP278" s="228"/>
      <c r="AQ278" s="228"/>
      <c r="AR278" s="228"/>
      <c r="AS278" s="348"/>
      <c r="AT278" s="264">
        <f t="shared" si="174"/>
        <v>0</v>
      </c>
      <c r="AU278" s="259"/>
      <c r="AV278" s="265">
        <f t="shared" si="214"/>
        <v>0</v>
      </c>
      <c r="AX278" s="265">
        <f t="shared" si="218"/>
        <v>0</v>
      </c>
      <c r="AZ278" s="492">
        <f t="shared" si="215"/>
        <v>0</v>
      </c>
      <c r="BB278" s="492">
        <f t="shared" si="216"/>
        <v>0</v>
      </c>
      <c r="BD278" s="265">
        <f t="shared" si="219"/>
        <v>0</v>
      </c>
      <c r="BE278" s="105"/>
      <c r="BF278" s="105"/>
      <c r="BG278" s="105"/>
      <c r="BH278" s="105"/>
      <c r="BI278" s="105"/>
      <c r="BJ278" s="105"/>
    </row>
    <row r="279" spans="2:62" ht="20.100000000000001" hidden="1" customHeight="1" outlineLevel="1">
      <c r="B279" s="100"/>
      <c r="C279" s="908"/>
      <c r="D279" s="909"/>
      <c r="E279" s="909"/>
      <c r="F279" s="910"/>
      <c r="G279" s="890"/>
      <c r="H279" s="891"/>
      <c r="I279" s="152"/>
      <c r="J279" s="152"/>
      <c r="K279" s="152"/>
      <c r="L279" s="152"/>
      <c r="M279" s="152"/>
      <c r="N279" s="152"/>
      <c r="O279" s="152"/>
      <c r="P279" s="153"/>
      <c r="Q279" s="153"/>
      <c r="R279" s="156">
        <f t="shared" si="210"/>
        <v>0</v>
      </c>
      <c r="S279" s="156">
        <f t="shared" si="211"/>
        <v>0</v>
      </c>
      <c r="U279" s="157">
        <f t="shared" si="217"/>
        <v>0</v>
      </c>
      <c r="W279" s="152"/>
      <c r="X279" s="152"/>
      <c r="Y279" s="152"/>
      <c r="Z279" s="152"/>
      <c r="AA279" s="152"/>
      <c r="AB279" s="152"/>
      <c r="AC279" s="347"/>
      <c r="AD279" s="152"/>
      <c r="AE279" s="152"/>
      <c r="AF279" s="152"/>
      <c r="AG279" s="152"/>
      <c r="AH279" s="152"/>
      <c r="AI279" s="152"/>
      <c r="AJ279" s="347"/>
      <c r="AK279" s="152"/>
      <c r="AL279" s="152"/>
      <c r="AM279" s="295"/>
      <c r="AN279" s="228"/>
      <c r="AO279" s="228"/>
      <c r="AP279" s="228"/>
      <c r="AQ279" s="228"/>
      <c r="AR279" s="228"/>
      <c r="AS279" s="348"/>
      <c r="AT279" s="264">
        <f t="shared" si="174"/>
        <v>0</v>
      </c>
      <c r="AU279" s="259"/>
      <c r="AV279" s="265">
        <f t="shared" si="214"/>
        <v>0</v>
      </c>
      <c r="AX279" s="265">
        <f t="shared" si="218"/>
        <v>0</v>
      </c>
      <c r="AZ279" s="492">
        <f t="shared" si="215"/>
        <v>0</v>
      </c>
      <c r="BB279" s="492">
        <f t="shared" si="216"/>
        <v>0</v>
      </c>
      <c r="BD279" s="265">
        <f t="shared" si="219"/>
        <v>0</v>
      </c>
      <c r="BE279" s="105"/>
      <c r="BF279" s="105"/>
      <c r="BG279" s="105"/>
      <c r="BH279" s="105"/>
      <c r="BI279" s="105"/>
      <c r="BJ279" s="105"/>
    </row>
    <row r="280" spans="2:62" ht="20.100000000000001" hidden="1" customHeight="1" outlineLevel="1">
      <c r="B280" s="100"/>
      <c r="C280" s="908"/>
      <c r="D280" s="909"/>
      <c r="E280" s="909"/>
      <c r="F280" s="910"/>
      <c r="G280" s="890"/>
      <c r="H280" s="891"/>
      <c r="I280" s="152"/>
      <c r="J280" s="152"/>
      <c r="K280" s="152"/>
      <c r="L280" s="152"/>
      <c r="M280" s="152"/>
      <c r="N280" s="152"/>
      <c r="O280" s="152"/>
      <c r="P280" s="153"/>
      <c r="Q280" s="153"/>
      <c r="R280" s="156">
        <f t="shared" si="210"/>
        <v>0</v>
      </c>
      <c r="S280" s="156">
        <f t="shared" si="211"/>
        <v>0</v>
      </c>
      <c r="U280" s="157">
        <f t="shared" si="217"/>
        <v>0</v>
      </c>
      <c r="W280" s="152"/>
      <c r="X280" s="152"/>
      <c r="Y280" s="152"/>
      <c r="Z280" s="152"/>
      <c r="AA280" s="152"/>
      <c r="AB280" s="152"/>
      <c r="AC280" s="347"/>
      <c r="AD280" s="152"/>
      <c r="AE280" s="152"/>
      <c r="AF280" s="152"/>
      <c r="AG280" s="152"/>
      <c r="AH280" s="152"/>
      <c r="AI280" s="152"/>
      <c r="AJ280" s="347"/>
      <c r="AK280" s="152"/>
      <c r="AL280" s="152"/>
      <c r="AM280" s="295"/>
      <c r="AN280" s="228"/>
      <c r="AO280" s="228"/>
      <c r="AP280" s="228"/>
      <c r="AQ280" s="228"/>
      <c r="AR280" s="228"/>
      <c r="AS280" s="348"/>
      <c r="AT280" s="264">
        <f t="shared" ref="AT280:AT282" si="220">((W280+AD280)*$W$7+(X280+AE280)*$X$7+(Y280+Z280+AF280+AG280)*$Z$7+(AA280+AH280)*$AA$7+(AB280+AI280)*$AB$7)*Zuschläge_IBN</f>
        <v>0</v>
      </c>
      <c r="AU280" s="259"/>
      <c r="AV280" s="265">
        <f t="shared" si="214"/>
        <v>0</v>
      </c>
      <c r="AX280" s="265">
        <f t="shared" si="218"/>
        <v>0</v>
      </c>
      <c r="AZ280" s="492">
        <f t="shared" si="215"/>
        <v>0</v>
      </c>
      <c r="BB280" s="492">
        <f t="shared" si="216"/>
        <v>0</v>
      </c>
      <c r="BD280" s="265">
        <f t="shared" si="219"/>
        <v>0</v>
      </c>
      <c r="BE280" s="105"/>
      <c r="BF280" s="105"/>
      <c r="BG280" s="105"/>
      <c r="BH280" s="105"/>
      <c r="BI280" s="105"/>
      <c r="BJ280" s="105"/>
    </row>
    <row r="281" spans="2:62" ht="20.100000000000001" hidden="1" customHeight="1" outlineLevel="1">
      <c r="B281" s="100"/>
      <c r="C281" s="908"/>
      <c r="D281" s="909"/>
      <c r="E281" s="909"/>
      <c r="F281" s="910"/>
      <c r="G281" s="890"/>
      <c r="H281" s="891"/>
      <c r="I281" s="152"/>
      <c r="J281" s="152"/>
      <c r="K281" s="152"/>
      <c r="L281" s="152"/>
      <c r="M281" s="152"/>
      <c r="N281" s="152"/>
      <c r="O281" s="152"/>
      <c r="P281" s="153"/>
      <c r="Q281" s="153"/>
      <c r="R281" s="156">
        <f t="shared" si="210"/>
        <v>0</v>
      </c>
      <c r="S281" s="156">
        <f t="shared" si="211"/>
        <v>0</v>
      </c>
      <c r="U281" s="157">
        <f t="shared" si="217"/>
        <v>0</v>
      </c>
      <c r="W281" s="152"/>
      <c r="X281" s="152"/>
      <c r="Y281" s="152"/>
      <c r="Z281" s="152"/>
      <c r="AA281" s="152"/>
      <c r="AB281" s="152"/>
      <c r="AC281" s="347"/>
      <c r="AD281" s="152"/>
      <c r="AE281" s="152"/>
      <c r="AF281" s="152"/>
      <c r="AG281" s="152"/>
      <c r="AH281" s="152"/>
      <c r="AI281" s="152"/>
      <c r="AJ281" s="347"/>
      <c r="AK281" s="152"/>
      <c r="AL281" s="152"/>
      <c r="AM281" s="295"/>
      <c r="AN281" s="228"/>
      <c r="AO281" s="228"/>
      <c r="AP281" s="228"/>
      <c r="AQ281" s="228"/>
      <c r="AR281" s="228"/>
      <c r="AS281" s="348"/>
      <c r="AT281" s="264">
        <f t="shared" si="220"/>
        <v>0</v>
      </c>
      <c r="AU281" s="259"/>
      <c r="AV281" s="265">
        <f t="shared" si="214"/>
        <v>0</v>
      </c>
      <c r="AX281" s="265">
        <f t="shared" si="218"/>
        <v>0</v>
      </c>
      <c r="AZ281" s="492">
        <f t="shared" si="215"/>
        <v>0</v>
      </c>
      <c r="BB281" s="492">
        <f t="shared" si="216"/>
        <v>0</v>
      </c>
      <c r="BD281" s="265">
        <f t="shared" si="219"/>
        <v>0</v>
      </c>
      <c r="BE281" s="105"/>
      <c r="BF281" s="105"/>
      <c r="BG281" s="105"/>
      <c r="BH281" s="105"/>
      <c r="BI281" s="105"/>
      <c r="BJ281" s="105"/>
    </row>
    <row r="282" spans="2:62" ht="20.100000000000001" hidden="1" customHeight="1" outlineLevel="1">
      <c r="B282" s="100"/>
      <c r="C282" s="908"/>
      <c r="D282" s="909"/>
      <c r="E282" s="909"/>
      <c r="F282" s="910"/>
      <c r="G282" s="890"/>
      <c r="H282" s="891"/>
      <c r="I282" s="152"/>
      <c r="J282" s="152"/>
      <c r="K282" s="152"/>
      <c r="L282" s="152"/>
      <c r="M282" s="152"/>
      <c r="N282" s="152"/>
      <c r="O282" s="152"/>
      <c r="P282" s="153"/>
      <c r="Q282" s="153"/>
      <c r="R282" s="156">
        <f t="shared" si="210"/>
        <v>0</v>
      </c>
      <c r="S282" s="156">
        <f t="shared" si="211"/>
        <v>0</v>
      </c>
      <c r="U282" s="157">
        <f t="shared" si="217"/>
        <v>0</v>
      </c>
      <c r="W282" s="152"/>
      <c r="X282" s="152"/>
      <c r="Y282" s="152"/>
      <c r="Z282" s="152"/>
      <c r="AA282" s="152"/>
      <c r="AB282" s="152"/>
      <c r="AC282" s="347"/>
      <c r="AD282" s="152"/>
      <c r="AE282" s="152"/>
      <c r="AF282" s="152"/>
      <c r="AG282" s="152"/>
      <c r="AH282" s="152"/>
      <c r="AI282" s="152"/>
      <c r="AJ282" s="347"/>
      <c r="AK282" s="152"/>
      <c r="AL282" s="152"/>
      <c r="AM282" s="295"/>
      <c r="AN282" s="228"/>
      <c r="AO282" s="228"/>
      <c r="AP282" s="228"/>
      <c r="AQ282" s="228"/>
      <c r="AR282" s="228"/>
      <c r="AS282" s="348"/>
      <c r="AT282" s="264">
        <f t="shared" si="220"/>
        <v>0</v>
      </c>
      <c r="AU282" s="259"/>
      <c r="AV282" s="265">
        <f t="shared" si="214"/>
        <v>0</v>
      </c>
      <c r="AX282" s="265">
        <f t="shared" si="218"/>
        <v>0</v>
      </c>
      <c r="AZ282" s="492">
        <f t="shared" si="215"/>
        <v>0</v>
      </c>
      <c r="BB282" s="492">
        <f t="shared" si="216"/>
        <v>0</v>
      </c>
      <c r="BD282" s="265">
        <f t="shared" si="219"/>
        <v>0</v>
      </c>
      <c r="BE282" s="105"/>
      <c r="BF282" s="105"/>
      <c r="BG282" s="105"/>
      <c r="BH282" s="105"/>
      <c r="BI282" s="105"/>
      <c r="BJ282" s="105"/>
    </row>
    <row r="283" spans="2:62" ht="9.9499999999999993" hidden="1" customHeight="1" outlineLevel="1">
      <c r="B283" s="101"/>
      <c r="C283" s="208"/>
      <c r="D283" s="208"/>
      <c r="E283" s="208"/>
      <c r="F283" s="208"/>
      <c r="G283" s="237"/>
      <c r="H283" s="207"/>
      <c r="I283" s="257"/>
      <c r="J283" s="257"/>
      <c r="K283" s="257"/>
      <c r="L283" s="257"/>
      <c r="M283" s="257"/>
      <c r="N283" s="257"/>
      <c r="O283" s="257"/>
      <c r="P283" s="256"/>
      <c r="Q283" s="102"/>
      <c r="R283" s="102"/>
      <c r="S283" s="102"/>
      <c r="U283" s="98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Z283" s="493"/>
      <c r="BE283" s="105"/>
      <c r="BF283" s="105"/>
      <c r="BG283" s="105"/>
      <c r="BH283" s="105"/>
      <c r="BI283" s="105"/>
      <c r="BJ283" s="105"/>
    </row>
    <row r="284" spans="2:62" ht="20.100000000000001" customHeight="1" collapsed="1">
      <c r="B284" s="8">
        <f>B267+1</f>
        <v>17</v>
      </c>
      <c r="C284" s="916"/>
      <c r="D284" s="917"/>
      <c r="E284" s="917"/>
      <c r="F284" s="918"/>
      <c r="G284" s="429"/>
      <c r="H284" s="206">
        <v>1</v>
      </c>
      <c r="I284" s="642">
        <f t="shared" ref="I284" si="221">$H284*SUM(I285:I299)</f>
        <v>0</v>
      </c>
      <c r="J284" s="643">
        <f t="shared" ref="J284:O284" si="222">$H284*SUM(J285:J299)</f>
        <v>0</v>
      </c>
      <c r="K284" s="644">
        <f t="shared" si="222"/>
        <v>0</v>
      </c>
      <c r="L284" s="645">
        <f t="shared" si="222"/>
        <v>0</v>
      </c>
      <c r="M284" s="645">
        <f t="shared" si="222"/>
        <v>0</v>
      </c>
      <c r="N284" s="644">
        <f t="shared" si="222"/>
        <v>0</v>
      </c>
      <c r="O284" s="642">
        <f t="shared" si="222"/>
        <v>0</v>
      </c>
      <c r="P284" s="209">
        <f t="shared" ref="P284:Q284" si="223">$H284*SUM(P285:P299)</f>
        <v>0</v>
      </c>
      <c r="Q284" s="210">
        <f t="shared" si="223"/>
        <v>0</v>
      </c>
      <c r="R284" s="136">
        <f t="shared" ref="R284:R299" si="224">P284*(1+Gewinn)*(1+SicherheitAngebot)</f>
        <v>0</v>
      </c>
      <c r="S284" s="137">
        <f t="shared" ref="S284:S299" si="225">Q284*(1+MGKZ)*(1+Gewinn)*(1+SicherheitAngebot)</f>
        <v>0</v>
      </c>
      <c r="U284" s="10">
        <f>I284*$I$7+J284*$J$7+K284*$K$7+L284*$L$7+M284*$M$7+N284*$N$7+O284*$O$7+R284+S284</f>
        <v>0</v>
      </c>
      <c r="W284" s="646">
        <f t="shared" ref="W284:AB284" si="226">$H284*SUM(W285:W299)</f>
        <v>0</v>
      </c>
      <c r="X284" s="647">
        <f t="shared" si="226"/>
        <v>0</v>
      </c>
      <c r="Y284" s="648">
        <f t="shared" si="226"/>
        <v>0</v>
      </c>
      <c r="Z284" s="649">
        <f t="shared" si="226"/>
        <v>0</v>
      </c>
      <c r="AA284" s="648">
        <f t="shared" si="226"/>
        <v>0</v>
      </c>
      <c r="AB284" s="646">
        <f t="shared" si="226"/>
        <v>0</v>
      </c>
      <c r="AC284" s="258"/>
      <c r="AD284" s="646">
        <f t="shared" ref="AD284:AM284" si="227">$H284*SUM(AD285:AD299)</f>
        <v>0</v>
      </c>
      <c r="AE284" s="647">
        <f t="shared" si="227"/>
        <v>0</v>
      </c>
      <c r="AF284" s="648">
        <f t="shared" si="227"/>
        <v>0</v>
      </c>
      <c r="AG284" s="649">
        <f t="shared" si="227"/>
        <v>0</v>
      </c>
      <c r="AH284" s="648">
        <f t="shared" si="227"/>
        <v>0</v>
      </c>
      <c r="AI284" s="646">
        <f t="shared" si="227"/>
        <v>0</v>
      </c>
      <c r="AJ284" s="258"/>
      <c r="AK284" s="653">
        <f t="shared" si="227"/>
        <v>0</v>
      </c>
      <c r="AL284" s="653">
        <f t="shared" si="227"/>
        <v>0</v>
      </c>
      <c r="AM284" s="653">
        <f t="shared" si="227"/>
        <v>0</v>
      </c>
      <c r="AN284" s="227">
        <f>$H284*SUM(AN285:AN299)*(1+Gewinn)*(1+SicherheitAngebot)</f>
        <v>0</v>
      </c>
      <c r="AO284" s="227">
        <f>$H284*SUM(AO285:AO299)*(1+Gewinn)*(1+SicherheitAngebot)</f>
        <v>0</v>
      </c>
      <c r="AP284" s="227">
        <f>$H284*SUM(AP285:AP299)*(1+Gewinn)*(1+SicherheitAngebot)</f>
        <v>0</v>
      </c>
      <c r="AQ284" s="227">
        <f>$H284*SUM(AQ285:AQ299)*(1+Gewinn)*(1+SicherheitAngebot)</f>
        <v>0</v>
      </c>
      <c r="AR284" s="227">
        <f>$H284*SUM(AR285:AR299)*(1+Gewinn)*(1+SicherheitAngebot)</f>
        <v>0</v>
      </c>
      <c r="AS284" s="262"/>
      <c r="AT284" s="263">
        <f t="shared" ref="AT284:AT347" si="228">((W284+AD284)*$W$7+(X284+AE284)*$X$7+(Y284+Z284+AF284+AG284)*$Z$7+(AA284+AH284)*$AA$7+(AB284+AI284)*$AB$7)*Zuschläge_IBN</f>
        <v>0</v>
      </c>
      <c r="AU284" s="259"/>
      <c r="AV284" s="491">
        <f>AK284*$AK$7+AL284*$AL$7+AM284*$AM$7+SUM(AN284:AR284)+AT284/Zuschläge_IBN+AT284</f>
        <v>0</v>
      </c>
      <c r="AX284" s="685">
        <f>U284+AV284</f>
        <v>0</v>
      </c>
      <c r="AZ284" s="490">
        <f>IF(H284&gt;0,U284/(1+SicherheitAngebot)*(1+Sicherheit),0)</f>
        <v>0</v>
      </c>
      <c r="BB284" s="490">
        <f>IF(H284&gt;0,AV284/(1+SicherheitAngebot)*(1+Sicherheit),0)</f>
        <v>0</v>
      </c>
      <c r="BD284" s="490">
        <f>AZ284+BB284</f>
        <v>0</v>
      </c>
      <c r="BE284" s="105"/>
      <c r="BF284" s="105"/>
      <c r="BG284" s="105"/>
      <c r="BH284" s="105"/>
      <c r="BI284" s="105"/>
      <c r="BJ284" s="105"/>
    </row>
    <row r="285" spans="2:62" ht="20.100000000000001" hidden="1" customHeight="1" outlineLevel="1">
      <c r="B285" s="99"/>
      <c r="C285" s="908"/>
      <c r="D285" s="909"/>
      <c r="E285" s="909"/>
      <c r="F285" s="910"/>
      <c r="G285" s="890"/>
      <c r="H285" s="901"/>
      <c r="I285" s="152"/>
      <c r="J285" s="152"/>
      <c r="K285" s="152"/>
      <c r="L285" s="152"/>
      <c r="M285" s="152"/>
      <c r="N285" s="152"/>
      <c r="O285" s="152"/>
      <c r="P285" s="153"/>
      <c r="Q285" s="153"/>
      <c r="R285" s="156">
        <f t="shared" si="224"/>
        <v>0</v>
      </c>
      <c r="S285" s="156">
        <f t="shared" si="225"/>
        <v>0</v>
      </c>
      <c r="U285" s="157">
        <f>I285*$I$7+J285*$J$7+K285*$K$7+L285*$L$7+M285*$M$7+N285*$N$7+O285*$O$7+R285+S285</f>
        <v>0</v>
      </c>
      <c r="W285" s="152"/>
      <c r="X285" s="152"/>
      <c r="Y285" s="152"/>
      <c r="Z285" s="152"/>
      <c r="AA285" s="152"/>
      <c r="AB285" s="152"/>
      <c r="AC285" s="347"/>
      <c r="AD285" s="152"/>
      <c r="AE285" s="152"/>
      <c r="AF285" s="152"/>
      <c r="AG285" s="152"/>
      <c r="AH285" s="152"/>
      <c r="AI285" s="152"/>
      <c r="AJ285" s="347"/>
      <c r="AK285" s="152"/>
      <c r="AL285" s="152"/>
      <c r="AM285" s="295"/>
      <c r="AN285" s="228"/>
      <c r="AO285" s="228"/>
      <c r="AP285" s="228"/>
      <c r="AQ285" s="228"/>
      <c r="AR285" s="228"/>
      <c r="AS285" s="348"/>
      <c r="AT285" s="264">
        <f t="shared" si="228"/>
        <v>0</v>
      </c>
      <c r="AU285" s="259"/>
      <c r="AV285" s="265">
        <f t="shared" ref="AV285:AV299" si="229">AK285*$AK$7+AL285*$AL$7+AM285*$AM$7+SUM(AN285:AR285)*(1+Gewinn)*(1+SicherheitAngebot)+AT285/Zuschläge_IBN+AT285</f>
        <v>0</v>
      </c>
      <c r="AX285" s="265">
        <f>U285+AV285</f>
        <v>0</v>
      </c>
      <c r="AZ285" s="492">
        <f t="shared" ref="AZ285:AZ299" si="230">U285/(1+SicherheitAngebot)*(1+Sicherheit)</f>
        <v>0</v>
      </c>
      <c r="BB285" s="492">
        <f t="shared" ref="BB285:BB299" si="231">AV285/(1+SicherheitAngebot)*(1+Sicherheit)</f>
        <v>0</v>
      </c>
      <c r="BD285" s="265">
        <f>AZ285+BB285</f>
        <v>0</v>
      </c>
      <c r="BE285" s="105"/>
      <c r="BF285" s="105"/>
      <c r="BG285" s="105"/>
      <c r="BH285" s="105"/>
      <c r="BI285" s="105"/>
      <c r="BJ285" s="105"/>
    </row>
    <row r="286" spans="2:62" ht="20.100000000000001" hidden="1" customHeight="1" outlineLevel="1">
      <c r="B286" s="100"/>
      <c r="C286" s="908"/>
      <c r="D286" s="909"/>
      <c r="E286" s="909"/>
      <c r="F286" s="910"/>
      <c r="G286" s="890"/>
      <c r="H286" s="891"/>
      <c r="I286" s="152"/>
      <c r="J286" s="152"/>
      <c r="K286" s="152"/>
      <c r="L286" s="152"/>
      <c r="M286" s="152"/>
      <c r="N286" s="152"/>
      <c r="O286" s="152"/>
      <c r="P286" s="153"/>
      <c r="Q286" s="153"/>
      <c r="R286" s="156">
        <f t="shared" si="224"/>
        <v>0</v>
      </c>
      <c r="S286" s="156">
        <f t="shared" si="225"/>
        <v>0</v>
      </c>
      <c r="U286" s="157">
        <f t="shared" ref="U286:U299" si="232">I286*$I$7+J286*$J$7+K286*$K$7+L286*$L$7+M286*$M$7+N286*$N$7+O286*$O$7+R286+S286</f>
        <v>0</v>
      </c>
      <c r="W286" s="152"/>
      <c r="X286" s="152"/>
      <c r="Y286" s="152"/>
      <c r="Z286" s="152"/>
      <c r="AA286" s="152"/>
      <c r="AB286" s="152"/>
      <c r="AC286" s="347"/>
      <c r="AD286" s="152"/>
      <c r="AE286" s="152"/>
      <c r="AF286" s="152"/>
      <c r="AG286" s="152"/>
      <c r="AH286" s="152"/>
      <c r="AI286" s="152"/>
      <c r="AJ286" s="347"/>
      <c r="AK286" s="152"/>
      <c r="AL286" s="152"/>
      <c r="AM286" s="295"/>
      <c r="AN286" s="228"/>
      <c r="AO286" s="228"/>
      <c r="AP286" s="228"/>
      <c r="AQ286" s="228"/>
      <c r="AR286" s="228"/>
      <c r="AS286" s="348"/>
      <c r="AT286" s="264">
        <f t="shared" si="228"/>
        <v>0</v>
      </c>
      <c r="AU286" s="259"/>
      <c r="AV286" s="265">
        <f t="shared" si="229"/>
        <v>0</v>
      </c>
      <c r="AX286" s="265">
        <f t="shared" ref="AX286:AX299" si="233">U286+AV286</f>
        <v>0</v>
      </c>
      <c r="AZ286" s="492">
        <f t="shared" si="230"/>
        <v>0</v>
      </c>
      <c r="BB286" s="492">
        <f t="shared" si="231"/>
        <v>0</v>
      </c>
      <c r="BD286" s="265">
        <f t="shared" ref="BD286:BD299" si="234">AZ286+BB286</f>
        <v>0</v>
      </c>
      <c r="BE286" s="105"/>
      <c r="BF286" s="105"/>
      <c r="BG286" s="105"/>
      <c r="BH286" s="105"/>
      <c r="BI286" s="105"/>
      <c r="BJ286" s="105"/>
    </row>
    <row r="287" spans="2:62" ht="20.100000000000001" hidden="1" customHeight="1" outlineLevel="1">
      <c r="B287" s="100"/>
      <c r="C287" s="908"/>
      <c r="D287" s="909"/>
      <c r="E287" s="909"/>
      <c r="F287" s="910"/>
      <c r="G287" s="890"/>
      <c r="H287" s="891"/>
      <c r="I287" s="152"/>
      <c r="J287" s="152"/>
      <c r="K287" s="152"/>
      <c r="L287" s="152"/>
      <c r="M287" s="152"/>
      <c r="N287" s="152"/>
      <c r="O287" s="152"/>
      <c r="P287" s="153"/>
      <c r="Q287" s="153"/>
      <c r="R287" s="156">
        <f t="shared" si="224"/>
        <v>0</v>
      </c>
      <c r="S287" s="156">
        <f t="shared" si="225"/>
        <v>0</v>
      </c>
      <c r="U287" s="157">
        <f t="shared" si="232"/>
        <v>0</v>
      </c>
      <c r="W287" s="152"/>
      <c r="X287" s="152"/>
      <c r="Y287" s="152"/>
      <c r="Z287" s="152"/>
      <c r="AA287" s="152"/>
      <c r="AB287" s="152"/>
      <c r="AC287" s="347"/>
      <c r="AD287" s="152"/>
      <c r="AE287" s="152"/>
      <c r="AF287" s="152"/>
      <c r="AG287" s="152"/>
      <c r="AH287" s="152"/>
      <c r="AI287" s="152"/>
      <c r="AJ287" s="347"/>
      <c r="AK287" s="152"/>
      <c r="AL287" s="152"/>
      <c r="AM287" s="295"/>
      <c r="AN287" s="228"/>
      <c r="AO287" s="228"/>
      <c r="AP287" s="228"/>
      <c r="AQ287" s="228"/>
      <c r="AR287" s="228"/>
      <c r="AS287" s="348"/>
      <c r="AT287" s="264">
        <f t="shared" si="228"/>
        <v>0</v>
      </c>
      <c r="AU287" s="259"/>
      <c r="AV287" s="265">
        <f t="shared" si="229"/>
        <v>0</v>
      </c>
      <c r="AX287" s="265">
        <f t="shared" si="233"/>
        <v>0</v>
      </c>
      <c r="AZ287" s="492">
        <f t="shared" si="230"/>
        <v>0</v>
      </c>
      <c r="BB287" s="492">
        <f t="shared" si="231"/>
        <v>0</v>
      </c>
      <c r="BD287" s="265">
        <f t="shared" si="234"/>
        <v>0</v>
      </c>
      <c r="BE287" s="105"/>
      <c r="BF287" s="105"/>
      <c r="BG287" s="105"/>
      <c r="BH287" s="105"/>
      <c r="BI287" s="105"/>
      <c r="BJ287" s="105"/>
    </row>
    <row r="288" spans="2:62" ht="20.100000000000001" hidden="1" customHeight="1" outlineLevel="1">
      <c r="B288" s="100"/>
      <c r="C288" s="908"/>
      <c r="D288" s="909"/>
      <c r="E288" s="909"/>
      <c r="F288" s="910"/>
      <c r="G288" s="890"/>
      <c r="H288" s="891"/>
      <c r="I288" s="152"/>
      <c r="J288" s="152"/>
      <c r="K288" s="152"/>
      <c r="L288" s="152"/>
      <c r="M288" s="152"/>
      <c r="N288" s="152"/>
      <c r="O288" s="152"/>
      <c r="P288" s="153"/>
      <c r="Q288" s="153"/>
      <c r="R288" s="156">
        <f t="shared" si="224"/>
        <v>0</v>
      </c>
      <c r="S288" s="156">
        <f t="shared" si="225"/>
        <v>0</v>
      </c>
      <c r="U288" s="157">
        <f t="shared" si="232"/>
        <v>0</v>
      </c>
      <c r="W288" s="152"/>
      <c r="X288" s="152"/>
      <c r="Y288" s="152"/>
      <c r="Z288" s="152"/>
      <c r="AA288" s="152"/>
      <c r="AB288" s="152"/>
      <c r="AC288" s="347"/>
      <c r="AD288" s="152"/>
      <c r="AE288" s="152"/>
      <c r="AF288" s="152"/>
      <c r="AG288" s="152"/>
      <c r="AH288" s="152"/>
      <c r="AI288" s="152"/>
      <c r="AJ288" s="347"/>
      <c r="AK288" s="152"/>
      <c r="AL288" s="152"/>
      <c r="AM288" s="295"/>
      <c r="AN288" s="228"/>
      <c r="AO288" s="228"/>
      <c r="AP288" s="228"/>
      <c r="AQ288" s="228"/>
      <c r="AR288" s="228"/>
      <c r="AS288" s="348"/>
      <c r="AT288" s="264">
        <f t="shared" si="228"/>
        <v>0</v>
      </c>
      <c r="AU288" s="259"/>
      <c r="AV288" s="265">
        <f t="shared" si="229"/>
        <v>0</v>
      </c>
      <c r="AX288" s="265">
        <f t="shared" si="233"/>
        <v>0</v>
      </c>
      <c r="AZ288" s="492">
        <f t="shared" si="230"/>
        <v>0</v>
      </c>
      <c r="BB288" s="492">
        <f t="shared" si="231"/>
        <v>0</v>
      </c>
      <c r="BD288" s="265">
        <f t="shared" si="234"/>
        <v>0</v>
      </c>
      <c r="BE288" s="105"/>
      <c r="BF288" s="105"/>
      <c r="BG288" s="105"/>
      <c r="BH288" s="105"/>
      <c r="BI288" s="105"/>
      <c r="BJ288" s="105"/>
    </row>
    <row r="289" spans="2:62" ht="20.100000000000001" hidden="1" customHeight="1" outlineLevel="1">
      <c r="B289" s="100"/>
      <c r="C289" s="908"/>
      <c r="D289" s="909"/>
      <c r="E289" s="909"/>
      <c r="F289" s="910"/>
      <c r="G289" s="890"/>
      <c r="H289" s="891"/>
      <c r="I289" s="152"/>
      <c r="J289" s="152"/>
      <c r="K289" s="152"/>
      <c r="L289" s="152"/>
      <c r="M289" s="152"/>
      <c r="N289" s="152"/>
      <c r="O289" s="152"/>
      <c r="P289" s="153"/>
      <c r="Q289" s="153"/>
      <c r="R289" s="156">
        <f t="shared" si="224"/>
        <v>0</v>
      </c>
      <c r="S289" s="156">
        <f t="shared" si="225"/>
        <v>0</v>
      </c>
      <c r="U289" s="157">
        <f t="shared" si="232"/>
        <v>0</v>
      </c>
      <c r="W289" s="152"/>
      <c r="X289" s="152"/>
      <c r="Y289" s="152"/>
      <c r="Z289" s="152"/>
      <c r="AA289" s="152"/>
      <c r="AB289" s="152"/>
      <c r="AC289" s="347"/>
      <c r="AD289" s="152"/>
      <c r="AE289" s="152"/>
      <c r="AF289" s="152"/>
      <c r="AG289" s="152"/>
      <c r="AH289" s="152"/>
      <c r="AI289" s="152"/>
      <c r="AJ289" s="347"/>
      <c r="AK289" s="152"/>
      <c r="AL289" s="152"/>
      <c r="AM289" s="295"/>
      <c r="AN289" s="228"/>
      <c r="AO289" s="228"/>
      <c r="AP289" s="228"/>
      <c r="AQ289" s="228"/>
      <c r="AR289" s="228"/>
      <c r="AS289" s="348"/>
      <c r="AT289" s="264">
        <f t="shared" si="228"/>
        <v>0</v>
      </c>
      <c r="AU289" s="259"/>
      <c r="AV289" s="265">
        <f t="shared" si="229"/>
        <v>0</v>
      </c>
      <c r="AX289" s="265">
        <f t="shared" si="233"/>
        <v>0</v>
      </c>
      <c r="AZ289" s="492">
        <f t="shared" si="230"/>
        <v>0</v>
      </c>
      <c r="BB289" s="492">
        <f t="shared" si="231"/>
        <v>0</v>
      </c>
      <c r="BD289" s="265">
        <f t="shared" si="234"/>
        <v>0</v>
      </c>
      <c r="BE289" s="105"/>
      <c r="BF289" s="105"/>
      <c r="BG289" s="105"/>
      <c r="BH289" s="105"/>
      <c r="BI289" s="105"/>
      <c r="BJ289" s="105"/>
    </row>
    <row r="290" spans="2:62" ht="20.100000000000001" hidden="1" customHeight="1" outlineLevel="1">
      <c r="B290" s="100"/>
      <c r="C290" s="908"/>
      <c r="D290" s="909"/>
      <c r="E290" s="909"/>
      <c r="F290" s="910"/>
      <c r="G290" s="890"/>
      <c r="H290" s="891"/>
      <c r="I290" s="152"/>
      <c r="J290" s="152"/>
      <c r="K290" s="152"/>
      <c r="L290" s="152"/>
      <c r="M290" s="152"/>
      <c r="N290" s="152"/>
      <c r="O290" s="152"/>
      <c r="P290" s="153"/>
      <c r="Q290" s="153"/>
      <c r="R290" s="156">
        <f t="shared" si="224"/>
        <v>0</v>
      </c>
      <c r="S290" s="156">
        <f t="shared" si="225"/>
        <v>0</v>
      </c>
      <c r="U290" s="157">
        <f t="shared" si="232"/>
        <v>0</v>
      </c>
      <c r="W290" s="152"/>
      <c r="X290" s="152"/>
      <c r="Y290" s="152"/>
      <c r="Z290" s="152"/>
      <c r="AA290" s="152"/>
      <c r="AB290" s="152"/>
      <c r="AC290" s="347"/>
      <c r="AD290" s="152"/>
      <c r="AE290" s="152"/>
      <c r="AF290" s="152"/>
      <c r="AG290" s="152"/>
      <c r="AH290" s="152"/>
      <c r="AI290" s="152"/>
      <c r="AJ290" s="347"/>
      <c r="AK290" s="152"/>
      <c r="AL290" s="152"/>
      <c r="AM290" s="295"/>
      <c r="AN290" s="228"/>
      <c r="AO290" s="228"/>
      <c r="AP290" s="228"/>
      <c r="AQ290" s="228"/>
      <c r="AR290" s="228"/>
      <c r="AS290" s="348"/>
      <c r="AT290" s="264">
        <f t="shared" si="228"/>
        <v>0</v>
      </c>
      <c r="AU290" s="259"/>
      <c r="AV290" s="265">
        <f t="shared" si="229"/>
        <v>0</v>
      </c>
      <c r="AX290" s="265">
        <f t="shared" si="233"/>
        <v>0</v>
      </c>
      <c r="AZ290" s="492">
        <f t="shared" si="230"/>
        <v>0</v>
      </c>
      <c r="BB290" s="492">
        <f t="shared" si="231"/>
        <v>0</v>
      </c>
      <c r="BD290" s="265">
        <f t="shared" si="234"/>
        <v>0</v>
      </c>
      <c r="BE290" s="105"/>
      <c r="BF290" s="105"/>
      <c r="BG290" s="105"/>
      <c r="BH290" s="105"/>
      <c r="BI290" s="105"/>
      <c r="BJ290" s="105"/>
    </row>
    <row r="291" spans="2:62" ht="20.100000000000001" hidden="1" customHeight="1" outlineLevel="1">
      <c r="B291" s="100"/>
      <c r="C291" s="908"/>
      <c r="D291" s="909"/>
      <c r="E291" s="909"/>
      <c r="F291" s="910"/>
      <c r="G291" s="890"/>
      <c r="H291" s="891"/>
      <c r="I291" s="152"/>
      <c r="J291" s="152"/>
      <c r="K291" s="152"/>
      <c r="L291" s="152"/>
      <c r="M291" s="152"/>
      <c r="N291" s="152"/>
      <c r="O291" s="152"/>
      <c r="P291" s="153"/>
      <c r="Q291" s="153"/>
      <c r="R291" s="156">
        <f t="shared" si="224"/>
        <v>0</v>
      </c>
      <c r="S291" s="156">
        <f t="shared" si="225"/>
        <v>0</v>
      </c>
      <c r="U291" s="157">
        <f t="shared" si="232"/>
        <v>0</v>
      </c>
      <c r="W291" s="152"/>
      <c r="X291" s="152"/>
      <c r="Y291" s="152"/>
      <c r="Z291" s="152"/>
      <c r="AA291" s="152"/>
      <c r="AB291" s="152"/>
      <c r="AC291" s="347"/>
      <c r="AD291" s="152"/>
      <c r="AE291" s="152"/>
      <c r="AF291" s="152"/>
      <c r="AG291" s="152"/>
      <c r="AH291" s="152"/>
      <c r="AI291" s="152"/>
      <c r="AJ291" s="347"/>
      <c r="AK291" s="152"/>
      <c r="AL291" s="152"/>
      <c r="AM291" s="295"/>
      <c r="AN291" s="228"/>
      <c r="AO291" s="228"/>
      <c r="AP291" s="228"/>
      <c r="AQ291" s="228"/>
      <c r="AR291" s="228"/>
      <c r="AS291" s="348"/>
      <c r="AT291" s="264">
        <f t="shared" si="228"/>
        <v>0</v>
      </c>
      <c r="AU291" s="259"/>
      <c r="AV291" s="265">
        <f t="shared" si="229"/>
        <v>0</v>
      </c>
      <c r="AX291" s="265">
        <f t="shared" si="233"/>
        <v>0</v>
      </c>
      <c r="AZ291" s="492">
        <f t="shared" si="230"/>
        <v>0</v>
      </c>
      <c r="BB291" s="492">
        <f t="shared" si="231"/>
        <v>0</v>
      </c>
      <c r="BD291" s="265">
        <f t="shared" si="234"/>
        <v>0</v>
      </c>
      <c r="BE291" s="105"/>
      <c r="BF291" s="105"/>
      <c r="BG291" s="105"/>
      <c r="BH291" s="105"/>
      <c r="BI291" s="105"/>
      <c r="BJ291" s="105"/>
    </row>
    <row r="292" spans="2:62" ht="20.100000000000001" hidden="1" customHeight="1" outlineLevel="1">
      <c r="B292" s="100"/>
      <c r="C292" s="908"/>
      <c r="D292" s="909"/>
      <c r="E292" s="909"/>
      <c r="F292" s="910"/>
      <c r="G292" s="890"/>
      <c r="H292" s="891"/>
      <c r="I292" s="152"/>
      <c r="J292" s="152"/>
      <c r="K292" s="152"/>
      <c r="L292" s="152"/>
      <c r="M292" s="152"/>
      <c r="N292" s="152"/>
      <c r="O292" s="152"/>
      <c r="P292" s="153"/>
      <c r="Q292" s="153"/>
      <c r="R292" s="156">
        <f t="shared" si="224"/>
        <v>0</v>
      </c>
      <c r="S292" s="156">
        <f t="shared" si="225"/>
        <v>0</v>
      </c>
      <c r="U292" s="157">
        <f t="shared" si="232"/>
        <v>0</v>
      </c>
      <c r="W292" s="152"/>
      <c r="X292" s="152"/>
      <c r="Y292" s="152"/>
      <c r="Z292" s="152"/>
      <c r="AA292" s="152"/>
      <c r="AB292" s="152"/>
      <c r="AC292" s="347"/>
      <c r="AD292" s="152"/>
      <c r="AE292" s="152"/>
      <c r="AF292" s="152"/>
      <c r="AG292" s="152"/>
      <c r="AH292" s="152"/>
      <c r="AI292" s="152"/>
      <c r="AJ292" s="347"/>
      <c r="AK292" s="152"/>
      <c r="AL292" s="152"/>
      <c r="AM292" s="295"/>
      <c r="AN292" s="228"/>
      <c r="AO292" s="228"/>
      <c r="AP292" s="228"/>
      <c r="AQ292" s="228"/>
      <c r="AR292" s="228"/>
      <c r="AS292" s="348"/>
      <c r="AT292" s="264">
        <f t="shared" si="228"/>
        <v>0</v>
      </c>
      <c r="AU292" s="259"/>
      <c r="AV292" s="265">
        <f t="shared" si="229"/>
        <v>0</v>
      </c>
      <c r="AX292" s="265">
        <f t="shared" si="233"/>
        <v>0</v>
      </c>
      <c r="AZ292" s="492">
        <f t="shared" si="230"/>
        <v>0</v>
      </c>
      <c r="BB292" s="492">
        <f t="shared" si="231"/>
        <v>0</v>
      </c>
      <c r="BD292" s="265">
        <f t="shared" si="234"/>
        <v>0</v>
      </c>
      <c r="BE292" s="105"/>
      <c r="BF292" s="105"/>
      <c r="BG292" s="105"/>
      <c r="BH292" s="105"/>
      <c r="BI292" s="105"/>
      <c r="BJ292" s="105"/>
    </row>
    <row r="293" spans="2:62" ht="20.100000000000001" hidden="1" customHeight="1" outlineLevel="1">
      <c r="B293" s="100"/>
      <c r="C293" s="908"/>
      <c r="D293" s="909"/>
      <c r="E293" s="909"/>
      <c r="F293" s="910"/>
      <c r="G293" s="890"/>
      <c r="H293" s="891"/>
      <c r="I293" s="152"/>
      <c r="J293" s="152"/>
      <c r="K293" s="152"/>
      <c r="L293" s="152"/>
      <c r="M293" s="152"/>
      <c r="N293" s="152"/>
      <c r="O293" s="152"/>
      <c r="P293" s="153"/>
      <c r="Q293" s="153"/>
      <c r="R293" s="156">
        <f t="shared" si="224"/>
        <v>0</v>
      </c>
      <c r="S293" s="156">
        <f t="shared" si="225"/>
        <v>0</v>
      </c>
      <c r="U293" s="157">
        <f t="shared" si="232"/>
        <v>0</v>
      </c>
      <c r="W293" s="152"/>
      <c r="X293" s="152"/>
      <c r="Y293" s="152"/>
      <c r="Z293" s="152"/>
      <c r="AA293" s="152"/>
      <c r="AB293" s="152"/>
      <c r="AC293" s="347"/>
      <c r="AD293" s="152"/>
      <c r="AE293" s="152"/>
      <c r="AF293" s="152"/>
      <c r="AG293" s="152"/>
      <c r="AH293" s="152"/>
      <c r="AI293" s="152"/>
      <c r="AJ293" s="347"/>
      <c r="AK293" s="152"/>
      <c r="AL293" s="152"/>
      <c r="AM293" s="295"/>
      <c r="AN293" s="228"/>
      <c r="AO293" s="228"/>
      <c r="AP293" s="228"/>
      <c r="AQ293" s="228"/>
      <c r="AR293" s="228"/>
      <c r="AS293" s="348"/>
      <c r="AT293" s="264">
        <f t="shared" si="228"/>
        <v>0</v>
      </c>
      <c r="AU293" s="259"/>
      <c r="AV293" s="265">
        <f t="shared" si="229"/>
        <v>0</v>
      </c>
      <c r="AX293" s="265">
        <f t="shared" si="233"/>
        <v>0</v>
      </c>
      <c r="AZ293" s="492">
        <f t="shared" si="230"/>
        <v>0</v>
      </c>
      <c r="BB293" s="492">
        <f t="shared" si="231"/>
        <v>0</v>
      </c>
      <c r="BD293" s="265">
        <f t="shared" si="234"/>
        <v>0</v>
      </c>
      <c r="BE293" s="105"/>
      <c r="BF293" s="105"/>
      <c r="BG293" s="105"/>
      <c r="BH293" s="105"/>
      <c r="BI293" s="105"/>
      <c r="BJ293" s="105"/>
    </row>
    <row r="294" spans="2:62" ht="20.100000000000001" hidden="1" customHeight="1" outlineLevel="1">
      <c r="B294" s="100"/>
      <c r="C294" s="908"/>
      <c r="D294" s="909"/>
      <c r="E294" s="909"/>
      <c r="F294" s="910"/>
      <c r="G294" s="890"/>
      <c r="H294" s="891"/>
      <c r="I294" s="152"/>
      <c r="J294" s="152"/>
      <c r="K294" s="152"/>
      <c r="L294" s="152"/>
      <c r="M294" s="152"/>
      <c r="N294" s="152"/>
      <c r="O294" s="152"/>
      <c r="P294" s="153"/>
      <c r="Q294" s="153"/>
      <c r="R294" s="156">
        <f t="shared" si="224"/>
        <v>0</v>
      </c>
      <c r="S294" s="156">
        <f t="shared" si="225"/>
        <v>0</v>
      </c>
      <c r="U294" s="157">
        <f t="shared" si="232"/>
        <v>0</v>
      </c>
      <c r="W294" s="152"/>
      <c r="X294" s="152"/>
      <c r="Y294" s="152"/>
      <c r="Z294" s="152"/>
      <c r="AA294" s="152"/>
      <c r="AB294" s="152"/>
      <c r="AC294" s="347"/>
      <c r="AD294" s="152"/>
      <c r="AE294" s="152"/>
      <c r="AF294" s="152"/>
      <c r="AG294" s="152"/>
      <c r="AH294" s="152"/>
      <c r="AI294" s="152"/>
      <c r="AJ294" s="347"/>
      <c r="AK294" s="152"/>
      <c r="AL294" s="152"/>
      <c r="AM294" s="295"/>
      <c r="AN294" s="228"/>
      <c r="AO294" s="228"/>
      <c r="AP294" s="228"/>
      <c r="AQ294" s="228"/>
      <c r="AR294" s="228"/>
      <c r="AS294" s="348"/>
      <c r="AT294" s="264">
        <f t="shared" si="228"/>
        <v>0</v>
      </c>
      <c r="AU294" s="259"/>
      <c r="AV294" s="265">
        <f t="shared" si="229"/>
        <v>0</v>
      </c>
      <c r="AX294" s="265">
        <f t="shared" si="233"/>
        <v>0</v>
      </c>
      <c r="AZ294" s="492">
        <f t="shared" si="230"/>
        <v>0</v>
      </c>
      <c r="BB294" s="492">
        <f t="shared" si="231"/>
        <v>0</v>
      </c>
      <c r="BD294" s="265">
        <f t="shared" si="234"/>
        <v>0</v>
      </c>
      <c r="BE294" s="105"/>
      <c r="BF294" s="105"/>
      <c r="BG294" s="105"/>
      <c r="BH294" s="105"/>
      <c r="BI294" s="105"/>
      <c r="BJ294" s="105"/>
    </row>
    <row r="295" spans="2:62" ht="20.100000000000001" hidden="1" customHeight="1" outlineLevel="1">
      <c r="B295" s="100"/>
      <c r="C295" s="908"/>
      <c r="D295" s="909"/>
      <c r="E295" s="909"/>
      <c r="F295" s="910"/>
      <c r="G295" s="890"/>
      <c r="H295" s="891"/>
      <c r="I295" s="152"/>
      <c r="J295" s="152"/>
      <c r="K295" s="152"/>
      <c r="L295" s="152"/>
      <c r="M295" s="152"/>
      <c r="N295" s="152"/>
      <c r="O295" s="152"/>
      <c r="P295" s="153"/>
      <c r="Q295" s="153"/>
      <c r="R295" s="156">
        <f t="shared" si="224"/>
        <v>0</v>
      </c>
      <c r="S295" s="156">
        <f t="shared" si="225"/>
        <v>0</v>
      </c>
      <c r="U295" s="157">
        <f t="shared" si="232"/>
        <v>0</v>
      </c>
      <c r="W295" s="152"/>
      <c r="X295" s="152"/>
      <c r="Y295" s="152"/>
      <c r="Z295" s="152"/>
      <c r="AA295" s="152"/>
      <c r="AB295" s="152"/>
      <c r="AC295" s="347"/>
      <c r="AD295" s="152"/>
      <c r="AE295" s="152"/>
      <c r="AF295" s="152"/>
      <c r="AG295" s="152"/>
      <c r="AH295" s="152"/>
      <c r="AI295" s="152"/>
      <c r="AJ295" s="347"/>
      <c r="AK295" s="152"/>
      <c r="AL295" s="152"/>
      <c r="AM295" s="295"/>
      <c r="AN295" s="228"/>
      <c r="AO295" s="228"/>
      <c r="AP295" s="228"/>
      <c r="AQ295" s="228"/>
      <c r="AR295" s="228"/>
      <c r="AS295" s="348"/>
      <c r="AT295" s="264">
        <f t="shared" si="228"/>
        <v>0</v>
      </c>
      <c r="AU295" s="259"/>
      <c r="AV295" s="265">
        <f t="shared" si="229"/>
        <v>0</v>
      </c>
      <c r="AX295" s="265">
        <f t="shared" si="233"/>
        <v>0</v>
      </c>
      <c r="AZ295" s="492">
        <f t="shared" si="230"/>
        <v>0</v>
      </c>
      <c r="BB295" s="492">
        <f t="shared" si="231"/>
        <v>0</v>
      </c>
      <c r="BD295" s="265">
        <f t="shared" si="234"/>
        <v>0</v>
      </c>
      <c r="BE295" s="105"/>
      <c r="BF295" s="105"/>
      <c r="BG295" s="105"/>
      <c r="BH295" s="105"/>
      <c r="BI295" s="105"/>
      <c r="BJ295" s="105"/>
    </row>
    <row r="296" spans="2:62" ht="20.100000000000001" hidden="1" customHeight="1" outlineLevel="1">
      <c r="B296" s="100"/>
      <c r="C296" s="908"/>
      <c r="D296" s="909"/>
      <c r="E296" s="909"/>
      <c r="F296" s="910"/>
      <c r="G296" s="890"/>
      <c r="H296" s="891"/>
      <c r="I296" s="152"/>
      <c r="J296" s="152"/>
      <c r="K296" s="152"/>
      <c r="L296" s="152"/>
      <c r="M296" s="152"/>
      <c r="N296" s="152"/>
      <c r="O296" s="152"/>
      <c r="P296" s="153"/>
      <c r="Q296" s="153"/>
      <c r="R296" s="156">
        <f t="shared" si="224"/>
        <v>0</v>
      </c>
      <c r="S296" s="156">
        <f t="shared" si="225"/>
        <v>0</v>
      </c>
      <c r="U296" s="157">
        <f t="shared" si="232"/>
        <v>0</v>
      </c>
      <c r="W296" s="152"/>
      <c r="X296" s="152"/>
      <c r="Y296" s="152"/>
      <c r="Z296" s="152"/>
      <c r="AA296" s="152"/>
      <c r="AB296" s="152"/>
      <c r="AC296" s="347"/>
      <c r="AD296" s="152"/>
      <c r="AE296" s="152"/>
      <c r="AF296" s="152"/>
      <c r="AG296" s="152"/>
      <c r="AH296" s="152"/>
      <c r="AI296" s="152"/>
      <c r="AJ296" s="347"/>
      <c r="AK296" s="152"/>
      <c r="AL296" s="152"/>
      <c r="AM296" s="295"/>
      <c r="AN296" s="228"/>
      <c r="AO296" s="228"/>
      <c r="AP296" s="228"/>
      <c r="AQ296" s="228"/>
      <c r="AR296" s="228"/>
      <c r="AS296" s="348"/>
      <c r="AT296" s="264">
        <f t="shared" si="228"/>
        <v>0</v>
      </c>
      <c r="AU296" s="259"/>
      <c r="AV296" s="265">
        <f t="shared" si="229"/>
        <v>0</v>
      </c>
      <c r="AX296" s="265">
        <f t="shared" si="233"/>
        <v>0</v>
      </c>
      <c r="AZ296" s="492">
        <f t="shared" si="230"/>
        <v>0</v>
      </c>
      <c r="BB296" s="492">
        <f t="shared" si="231"/>
        <v>0</v>
      </c>
      <c r="BD296" s="265">
        <f t="shared" si="234"/>
        <v>0</v>
      </c>
      <c r="BE296" s="105"/>
      <c r="BF296" s="105"/>
      <c r="BG296" s="105"/>
      <c r="BH296" s="105"/>
      <c r="BI296" s="105"/>
      <c r="BJ296" s="105"/>
    </row>
    <row r="297" spans="2:62" ht="20.100000000000001" hidden="1" customHeight="1" outlineLevel="1">
      <c r="B297" s="100"/>
      <c r="C297" s="908"/>
      <c r="D297" s="909"/>
      <c r="E297" s="909"/>
      <c r="F297" s="910"/>
      <c r="G297" s="890"/>
      <c r="H297" s="891"/>
      <c r="I297" s="152"/>
      <c r="J297" s="152"/>
      <c r="K297" s="152"/>
      <c r="L297" s="152"/>
      <c r="M297" s="152"/>
      <c r="N297" s="152"/>
      <c r="O297" s="152"/>
      <c r="P297" s="153"/>
      <c r="Q297" s="153"/>
      <c r="R297" s="156">
        <f t="shared" si="224"/>
        <v>0</v>
      </c>
      <c r="S297" s="156">
        <f t="shared" si="225"/>
        <v>0</v>
      </c>
      <c r="U297" s="157">
        <f t="shared" si="232"/>
        <v>0</v>
      </c>
      <c r="W297" s="152"/>
      <c r="X297" s="152"/>
      <c r="Y297" s="152"/>
      <c r="Z297" s="152"/>
      <c r="AA297" s="152"/>
      <c r="AB297" s="152"/>
      <c r="AC297" s="347"/>
      <c r="AD297" s="152"/>
      <c r="AE297" s="152"/>
      <c r="AF297" s="152"/>
      <c r="AG297" s="152"/>
      <c r="AH297" s="152"/>
      <c r="AI297" s="152"/>
      <c r="AJ297" s="347"/>
      <c r="AK297" s="152"/>
      <c r="AL297" s="152"/>
      <c r="AM297" s="295"/>
      <c r="AN297" s="228"/>
      <c r="AO297" s="228"/>
      <c r="AP297" s="228"/>
      <c r="AQ297" s="228"/>
      <c r="AR297" s="228"/>
      <c r="AS297" s="348"/>
      <c r="AT297" s="264">
        <f t="shared" si="228"/>
        <v>0</v>
      </c>
      <c r="AU297" s="259"/>
      <c r="AV297" s="265">
        <f t="shared" si="229"/>
        <v>0</v>
      </c>
      <c r="AX297" s="265">
        <f t="shared" si="233"/>
        <v>0</v>
      </c>
      <c r="AZ297" s="492">
        <f t="shared" si="230"/>
        <v>0</v>
      </c>
      <c r="BB297" s="492">
        <f t="shared" si="231"/>
        <v>0</v>
      </c>
      <c r="BD297" s="265">
        <f t="shared" si="234"/>
        <v>0</v>
      </c>
      <c r="BE297" s="105"/>
      <c r="BF297" s="105"/>
      <c r="BG297" s="105"/>
      <c r="BH297" s="105"/>
      <c r="BI297" s="105"/>
      <c r="BJ297" s="105"/>
    </row>
    <row r="298" spans="2:62" ht="20.100000000000001" hidden="1" customHeight="1" outlineLevel="1">
      <c r="B298" s="100"/>
      <c r="C298" s="908"/>
      <c r="D298" s="909"/>
      <c r="E298" s="909"/>
      <c r="F298" s="910"/>
      <c r="G298" s="890"/>
      <c r="H298" s="891"/>
      <c r="I298" s="152"/>
      <c r="J298" s="152"/>
      <c r="K298" s="152"/>
      <c r="L298" s="152"/>
      <c r="M298" s="152"/>
      <c r="N298" s="152"/>
      <c r="O298" s="152"/>
      <c r="P298" s="153"/>
      <c r="Q298" s="153"/>
      <c r="R298" s="156">
        <f t="shared" si="224"/>
        <v>0</v>
      </c>
      <c r="S298" s="156">
        <f t="shared" si="225"/>
        <v>0</v>
      </c>
      <c r="U298" s="157">
        <f t="shared" si="232"/>
        <v>0</v>
      </c>
      <c r="W298" s="152"/>
      <c r="X298" s="152"/>
      <c r="Y298" s="152"/>
      <c r="Z298" s="152"/>
      <c r="AA298" s="152"/>
      <c r="AB298" s="152"/>
      <c r="AC298" s="347"/>
      <c r="AD298" s="152"/>
      <c r="AE298" s="152"/>
      <c r="AF298" s="152"/>
      <c r="AG298" s="152"/>
      <c r="AH298" s="152"/>
      <c r="AI298" s="152"/>
      <c r="AJ298" s="347"/>
      <c r="AK298" s="152"/>
      <c r="AL298" s="152"/>
      <c r="AM298" s="295"/>
      <c r="AN298" s="228"/>
      <c r="AO298" s="228"/>
      <c r="AP298" s="228"/>
      <c r="AQ298" s="228"/>
      <c r="AR298" s="228"/>
      <c r="AS298" s="348"/>
      <c r="AT298" s="264">
        <f t="shared" si="228"/>
        <v>0</v>
      </c>
      <c r="AU298" s="259"/>
      <c r="AV298" s="265">
        <f t="shared" si="229"/>
        <v>0</v>
      </c>
      <c r="AX298" s="265">
        <f t="shared" si="233"/>
        <v>0</v>
      </c>
      <c r="AZ298" s="492">
        <f t="shared" si="230"/>
        <v>0</v>
      </c>
      <c r="BB298" s="492">
        <f t="shared" si="231"/>
        <v>0</v>
      </c>
      <c r="BD298" s="265">
        <f t="shared" si="234"/>
        <v>0</v>
      </c>
      <c r="BE298" s="105"/>
      <c r="BF298" s="105"/>
      <c r="BG298" s="105"/>
      <c r="BH298" s="105"/>
      <c r="BI298" s="105"/>
      <c r="BJ298" s="105"/>
    </row>
    <row r="299" spans="2:62" ht="20.100000000000001" hidden="1" customHeight="1" outlineLevel="1">
      <c r="B299" s="100"/>
      <c r="C299" s="908"/>
      <c r="D299" s="909"/>
      <c r="E299" s="909"/>
      <c r="F299" s="910"/>
      <c r="G299" s="890"/>
      <c r="H299" s="891"/>
      <c r="I299" s="152"/>
      <c r="J299" s="152"/>
      <c r="K299" s="152"/>
      <c r="L299" s="152"/>
      <c r="M299" s="152"/>
      <c r="N299" s="152"/>
      <c r="O299" s="152"/>
      <c r="P299" s="153"/>
      <c r="Q299" s="153"/>
      <c r="R299" s="156">
        <f t="shared" si="224"/>
        <v>0</v>
      </c>
      <c r="S299" s="156">
        <f t="shared" si="225"/>
        <v>0</v>
      </c>
      <c r="U299" s="157">
        <f t="shared" si="232"/>
        <v>0</v>
      </c>
      <c r="W299" s="152"/>
      <c r="X299" s="152"/>
      <c r="Y299" s="152"/>
      <c r="Z299" s="152"/>
      <c r="AA299" s="152"/>
      <c r="AB299" s="152"/>
      <c r="AC299" s="347"/>
      <c r="AD299" s="152"/>
      <c r="AE299" s="152"/>
      <c r="AF299" s="152"/>
      <c r="AG299" s="152"/>
      <c r="AH299" s="152"/>
      <c r="AI299" s="152"/>
      <c r="AJ299" s="347"/>
      <c r="AK299" s="152"/>
      <c r="AL299" s="152"/>
      <c r="AM299" s="295"/>
      <c r="AN299" s="228"/>
      <c r="AO299" s="228"/>
      <c r="AP299" s="228"/>
      <c r="AQ299" s="228"/>
      <c r="AR299" s="228"/>
      <c r="AS299" s="348"/>
      <c r="AT299" s="264">
        <f t="shared" si="228"/>
        <v>0</v>
      </c>
      <c r="AU299" s="259"/>
      <c r="AV299" s="265">
        <f t="shared" si="229"/>
        <v>0</v>
      </c>
      <c r="AX299" s="265">
        <f t="shared" si="233"/>
        <v>0</v>
      </c>
      <c r="AZ299" s="492">
        <f t="shared" si="230"/>
        <v>0</v>
      </c>
      <c r="BB299" s="492">
        <f t="shared" si="231"/>
        <v>0</v>
      </c>
      <c r="BD299" s="265">
        <f t="shared" si="234"/>
        <v>0</v>
      </c>
      <c r="BE299" s="105"/>
      <c r="BF299" s="105"/>
      <c r="BG299" s="105"/>
      <c r="BH299" s="105"/>
      <c r="BI299" s="105"/>
      <c r="BJ299" s="105"/>
    </row>
    <row r="300" spans="2:62" ht="9.9499999999999993" hidden="1" customHeight="1" outlineLevel="1">
      <c r="B300" s="101"/>
      <c r="C300" s="208"/>
      <c r="D300" s="208"/>
      <c r="E300" s="208"/>
      <c r="F300" s="208"/>
      <c r="G300" s="237"/>
      <c r="H300" s="207"/>
      <c r="I300" s="257"/>
      <c r="J300" s="257"/>
      <c r="K300" s="257"/>
      <c r="L300" s="257"/>
      <c r="M300" s="257"/>
      <c r="N300" s="257"/>
      <c r="O300" s="257"/>
      <c r="P300" s="256"/>
      <c r="Q300" s="102"/>
      <c r="R300" s="102"/>
      <c r="S300" s="102"/>
      <c r="U300" s="98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Z300" s="493"/>
      <c r="BE300" s="105"/>
      <c r="BF300" s="105"/>
      <c r="BG300" s="105"/>
      <c r="BH300" s="105"/>
      <c r="BI300" s="105"/>
      <c r="BJ300" s="105"/>
    </row>
    <row r="301" spans="2:62" ht="20.100000000000001" customHeight="1" collapsed="1">
      <c r="B301" s="8">
        <f>B284+1</f>
        <v>18</v>
      </c>
      <c r="C301" s="916"/>
      <c r="D301" s="917"/>
      <c r="E301" s="917"/>
      <c r="F301" s="918"/>
      <c r="G301" s="429"/>
      <c r="H301" s="206">
        <v>1</v>
      </c>
      <c r="I301" s="642">
        <f t="shared" ref="I301" si="235">$H301*SUM(I302:I316)</f>
        <v>0</v>
      </c>
      <c r="J301" s="643">
        <f t="shared" ref="J301:O301" si="236">$H301*SUM(J302:J316)</f>
        <v>0</v>
      </c>
      <c r="K301" s="644">
        <f t="shared" si="236"/>
        <v>0</v>
      </c>
      <c r="L301" s="645">
        <f t="shared" si="236"/>
        <v>0</v>
      </c>
      <c r="M301" s="645">
        <f t="shared" si="236"/>
        <v>0</v>
      </c>
      <c r="N301" s="644">
        <f t="shared" si="236"/>
        <v>0</v>
      </c>
      <c r="O301" s="642">
        <f t="shared" si="236"/>
        <v>0</v>
      </c>
      <c r="P301" s="209">
        <f t="shared" ref="P301:Q301" si="237">$H301*SUM(P302:P316)</f>
        <v>0</v>
      </c>
      <c r="Q301" s="210">
        <f t="shared" si="237"/>
        <v>0</v>
      </c>
      <c r="R301" s="136">
        <f t="shared" ref="R301:R316" si="238">P301*(1+Gewinn)*(1+SicherheitAngebot)</f>
        <v>0</v>
      </c>
      <c r="S301" s="137">
        <f t="shared" ref="S301:S316" si="239">Q301*(1+MGKZ)*(1+Gewinn)*(1+SicherheitAngebot)</f>
        <v>0</v>
      </c>
      <c r="U301" s="10">
        <f>I301*$I$7+J301*$J$7+K301*$K$7+L301*$L$7+M301*$M$7+N301*$N$7+O301*$O$7+R301+S301</f>
        <v>0</v>
      </c>
      <c r="W301" s="646">
        <f t="shared" ref="W301:AB301" si="240">$H301*SUM(W302:W316)</f>
        <v>0</v>
      </c>
      <c r="X301" s="647">
        <f t="shared" si="240"/>
        <v>0</v>
      </c>
      <c r="Y301" s="648">
        <f t="shared" si="240"/>
        <v>0</v>
      </c>
      <c r="Z301" s="649">
        <f t="shared" si="240"/>
        <v>0</v>
      </c>
      <c r="AA301" s="648">
        <f t="shared" si="240"/>
        <v>0</v>
      </c>
      <c r="AB301" s="646">
        <f t="shared" si="240"/>
        <v>0</v>
      </c>
      <c r="AC301" s="258"/>
      <c r="AD301" s="646">
        <f t="shared" ref="AD301:AM301" si="241">$H301*SUM(AD302:AD316)</f>
        <v>0</v>
      </c>
      <c r="AE301" s="647">
        <f t="shared" si="241"/>
        <v>0</v>
      </c>
      <c r="AF301" s="648">
        <f t="shared" si="241"/>
        <v>0</v>
      </c>
      <c r="AG301" s="649">
        <f t="shared" si="241"/>
        <v>0</v>
      </c>
      <c r="AH301" s="648">
        <f t="shared" si="241"/>
        <v>0</v>
      </c>
      <c r="AI301" s="646">
        <f t="shared" si="241"/>
        <v>0</v>
      </c>
      <c r="AJ301" s="258"/>
      <c r="AK301" s="653">
        <f t="shared" si="241"/>
        <v>0</v>
      </c>
      <c r="AL301" s="653">
        <f t="shared" si="241"/>
        <v>0</v>
      </c>
      <c r="AM301" s="653">
        <f t="shared" si="241"/>
        <v>0</v>
      </c>
      <c r="AN301" s="227">
        <f>$H301*SUM(AN302:AN316)*(1+Gewinn)*(1+SicherheitAngebot)</f>
        <v>0</v>
      </c>
      <c r="AO301" s="227">
        <f>$H301*SUM(AO302:AO316)*(1+Gewinn)*(1+SicherheitAngebot)</f>
        <v>0</v>
      </c>
      <c r="AP301" s="227">
        <f>$H301*SUM(AP302:AP316)*(1+Gewinn)*(1+SicherheitAngebot)</f>
        <v>0</v>
      </c>
      <c r="AQ301" s="227">
        <f>$H301*SUM(AQ302:AQ316)*(1+Gewinn)*(1+SicherheitAngebot)</f>
        <v>0</v>
      </c>
      <c r="AR301" s="227">
        <f>$H301*SUM(AR302:AR316)*(1+Gewinn)*(1+SicherheitAngebot)</f>
        <v>0</v>
      </c>
      <c r="AS301" s="262"/>
      <c r="AT301" s="263">
        <f t="shared" si="228"/>
        <v>0</v>
      </c>
      <c r="AU301" s="259"/>
      <c r="AV301" s="491">
        <f>AK301*$AK$7+AL301*$AL$7+AM301*$AM$7+SUM(AN301:AR301)+AT301/Zuschläge_IBN+AT301</f>
        <v>0</v>
      </c>
      <c r="AX301" s="685">
        <f>U301+AV301</f>
        <v>0</v>
      </c>
      <c r="AZ301" s="490">
        <f>IF(H301&gt;0,U301/(1+SicherheitAngebot)*(1+Sicherheit),0)</f>
        <v>0</v>
      </c>
      <c r="BB301" s="490">
        <f>IF(H301&gt;0,AV301/(1+SicherheitAngebot)*(1+Sicherheit),0)</f>
        <v>0</v>
      </c>
      <c r="BD301" s="490">
        <f>AZ301+BB301</f>
        <v>0</v>
      </c>
      <c r="BE301" s="105"/>
      <c r="BF301" s="105"/>
      <c r="BG301" s="105"/>
      <c r="BH301" s="105"/>
      <c r="BI301" s="105"/>
      <c r="BJ301" s="105"/>
    </row>
    <row r="302" spans="2:62" ht="20.100000000000001" hidden="1" customHeight="1" outlineLevel="1">
      <c r="B302" s="99"/>
      <c r="C302" s="908"/>
      <c r="D302" s="909"/>
      <c r="E302" s="909"/>
      <c r="F302" s="910"/>
      <c r="G302" s="890"/>
      <c r="H302" s="901"/>
      <c r="I302" s="152"/>
      <c r="J302" s="152"/>
      <c r="K302" s="152"/>
      <c r="L302" s="152"/>
      <c r="M302" s="152"/>
      <c r="N302" s="152"/>
      <c r="O302" s="152"/>
      <c r="P302" s="153"/>
      <c r="Q302" s="153"/>
      <c r="R302" s="156">
        <f t="shared" si="238"/>
        <v>0</v>
      </c>
      <c r="S302" s="156">
        <f t="shared" si="239"/>
        <v>0</v>
      </c>
      <c r="U302" s="157">
        <f>I302*$I$7+J302*$J$7+K302*$K$7+L302*$L$7+M302*$M$7+N302*$N$7+O302*$O$7+R302+S302</f>
        <v>0</v>
      </c>
      <c r="W302" s="152"/>
      <c r="X302" s="152"/>
      <c r="Y302" s="152"/>
      <c r="Z302" s="152"/>
      <c r="AA302" s="152"/>
      <c r="AB302" s="152"/>
      <c r="AC302" s="347"/>
      <c r="AD302" s="152"/>
      <c r="AE302" s="152"/>
      <c r="AF302" s="152"/>
      <c r="AG302" s="152"/>
      <c r="AH302" s="152"/>
      <c r="AI302" s="152"/>
      <c r="AJ302" s="347"/>
      <c r="AK302" s="152"/>
      <c r="AL302" s="152"/>
      <c r="AM302" s="295"/>
      <c r="AN302" s="228"/>
      <c r="AO302" s="228"/>
      <c r="AP302" s="228"/>
      <c r="AQ302" s="228"/>
      <c r="AR302" s="228"/>
      <c r="AS302" s="348"/>
      <c r="AT302" s="264">
        <f t="shared" si="228"/>
        <v>0</v>
      </c>
      <c r="AU302" s="259"/>
      <c r="AV302" s="265">
        <f t="shared" ref="AV302:AV316" si="242">AK302*$AK$7+AL302*$AL$7+AM302*$AM$7+SUM(AN302:AR302)*(1+Gewinn)*(1+SicherheitAngebot)+AT302/Zuschläge_IBN+AT302</f>
        <v>0</v>
      </c>
      <c r="AX302" s="265">
        <f>U302+AV302</f>
        <v>0</v>
      </c>
      <c r="AZ302" s="492">
        <f t="shared" ref="AZ302:AZ316" si="243">U302/(1+SicherheitAngebot)*(1+Sicherheit)</f>
        <v>0</v>
      </c>
      <c r="BB302" s="492">
        <f t="shared" ref="BB302:BB316" si="244">AV302/(1+SicherheitAngebot)*(1+Sicherheit)</f>
        <v>0</v>
      </c>
      <c r="BD302" s="265">
        <f>AZ302+BB302</f>
        <v>0</v>
      </c>
      <c r="BE302" s="105"/>
      <c r="BF302" s="105"/>
      <c r="BG302" s="105"/>
      <c r="BH302" s="105"/>
      <c r="BI302" s="105"/>
      <c r="BJ302" s="105"/>
    </row>
    <row r="303" spans="2:62" ht="20.100000000000001" hidden="1" customHeight="1" outlineLevel="1">
      <c r="B303" s="100"/>
      <c r="C303" s="908"/>
      <c r="D303" s="909"/>
      <c r="E303" s="909"/>
      <c r="F303" s="910"/>
      <c r="G303" s="890"/>
      <c r="H303" s="891"/>
      <c r="I303" s="152"/>
      <c r="J303" s="152"/>
      <c r="K303" s="152"/>
      <c r="L303" s="152"/>
      <c r="M303" s="152"/>
      <c r="N303" s="152"/>
      <c r="O303" s="152"/>
      <c r="P303" s="153"/>
      <c r="Q303" s="153"/>
      <c r="R303" s="156">
        <f t="shared" si="238"/>
        <v>0</v>
      </c>
      <c r="S303" s="156">
        <f t="shared" si="239"/>
        <v>0</v>
      </c>
      <c r="U303" s="157">
        <f t="shared" ref="U303:U316" si="245">I303*$I$7+J303*$J$7+K303*$K$7+L303*$L$7+M303*$M$7+N303*$N$7+O303*$O$7+R303+S303</f>
        <v>0</v>
      </c>
      <c r="W303" s="152"/>
      <c r="X303" s="152"/>
      <c r="Y303" s="152"/>
      <c r="Z303" s="152"/>
      <c r="AA303" s="152"/>
      <c r="AB303" s="152"/>
      <c r="AC303" s="347"/>
      <c r="AD303" s="152"/>
      <c r="AE303" s="152"/>
      <c r="AF303" s="152"/>
      <c r="AG303" s="152"/>
      <c r="AH303" s="152"/>
      <c r="AI303" s="152"/>
      <c r="AJ303" s="347"/>
      <c r="AK303" s="152"/>
      <c r="AL303" s="152"/>
      <c r="AM303" s="295"/>
      <c r="AN303" s="228"/>
      <c r="AO303" s="228"/>
      <c r="AP303" s="228"/>
      <c r="AQ303" s="228"/>
      <c r="AR303" s="228"/>
      <c r="AS303" s="348"/>
      <c r="AT303" s="264">
        <f t="shared" si="228"/>
        <v>0</v>
      </c>
      <c r="AU303" s="259"/>
      <c r="AV303" s="265">
        <f t="shared" si="242"/>
        <v>0</v>
      </c>
      <c r="AX303" s="265">
        <f t="shared" ref="AX303:AX316" si="246">U303+AV303</f>
        <v>0</v>
      </c>
      <c r="AZ303" s="492">
        <f t="shared" si="243"/>
        <v>0</v>
      </c>
      <c r="BB303" s="492">
        <f t="shared" si="244"/>
        <v>0</v>
      </c>
      <c r="BD303" s="265">
        <f t="shared" ref="BD303:BD316" si="247">AZ303+BB303</f>
        <v>0</v>
      </c>
      <c r="BE303" s="105"/>
      <c r="BF303" s="105"/>
      <c r="BG303" s="105"/>
      <c r="BH303" s="105"/>
      <c r="BI303" s="105"/>
      <c r="BJ303" s="105"/>
    </row>
    <row r="304" spans="2:62" ht="20.100000000000001" hidden="1" customHeight="1" outlineLevel="1">
      <c r="B304" s="100"/>
      <c r="C304" s="908"/>
      <c r="D304" s="909"/>
      <c r="E304" s="909"/>
      <c r="F304" s="910"/>
      <c r="G304" s="890"/>
      <c r="H304" s="891"/>
      <c r="I304" s="152"/>
      <c r="J304" s="152"/>
      <c r="K304" s="152"/>
      <c r="L304" s="152"/>
      <c r="M304" s="152"/>
      <c r="N304" s="152"/>
      <c r="O304" s="152"/>
      <c r="P304" s="153"/>
      <c r="Q304" s="153"/>
      <c r="R304" s="156">
        <f t="shared" si="238"/>
        <v>0</v>
      </c>
      <c r="S304" s="156">
        <f t="shared" si="239"/>
        <v>0</v>
      </c>
      <c r="U304" s="157">
        <f t="shared" si="245"/>
        <v>0</v>
      </c>
      <c r="W304" s="152"/>
      <c r="X304" s="152"/>
      <c r="Y304" s="152"/>
      <c r="Z304" s="152"/>
      <c r="AA304" s="152"/>
      <c r="AB304" s="152"/>
      <c r="AC304" s="347"/>
      <c r="AD304" s="152"/>
      <c r="AE304" s="152"/>
      <c r="AF304" s="152"/>
      <c r="AG304" s="152"/>
      <c r="AH304" s="152"/>
      <c r="AI304" s="152"/>
      <c r="AJ304" s="347"/>
      <c r="AK304" s="152"/>
      <c r="AL304" s="152"/>
      <c r="AM304" s="295"/>
      <c r="AN304" s="228"/>
      <c r="AO304" s="228"/>
      <c r="AP304" s="228"/>
      <c r="AQ304" s="228"/>
      <c r="AR304" s="228"/>
      <c r="AS304" s="348"/>
      <c r="AT304" s="264">
        <f t="shared" si="228"/>
        <v>0</v>
      </c>
      <c r="AU304" s="259"/>
      <c r="AV304" s="265">
        <f t="shared" si="242"/>
        <v>0</v>
      </c>
      <c r="AX304" s="265">
        <f t="shared" si="246"/>
        <v>0</v>
      </c>
      <c r="AZ304" s="492">
        <f t="shared" si="243"/>
        <v>0</v>
      </c>
      <c r="BB304" s="492">
        <f t="shared" si="244"/>
        <v>0</v>
      </c>
      <c r="BD304" s="265">
        <f t="shared" si="247"/>
        <v>0</v>
      </c>
      <c r="BE304" s="105"/>
      <c r="BF304" s="105"/>
      <c r="BG304" s="105"/>
      <c r="BH304" s="105"/>
      <c r="BI304" s="105"/>
      <c r="BJ304" s="105"/>
    </row>
    <row r="305" spans="2:62" ht="20.100000000000001" hidden="1" customHeight="1" outlineLevel="1">
      <c r="B305" s="100"/>
      <c r="C305" s="908"/>
      <c r="D305" s="909"/>
      <c r="E305" s="909"/>
      <c r="F305" s="910"/>
      <c r="G305" s="890"/>
      <c r="H305" s="891"/>
      <c r="I305" s="152"/>
      <c r="J305" s="152"/>
      <c r="K305" s="152"/>
      <c r="L305" s="152"/>
      <c r="M305" s="152"/>
      <c r="N305" s="152"/>
      <c r="O305" s="152"/>
      <c r="P305" s="153"/>
      <c r="Q305" s="153"/>
      <c r="R305" s="156">
        <f t="shared" si="238"/>
        <v>0</v>
      </c>
      <c r="S305" s="156">
        <f t="shared" si="239"/>
        <v>0</v>
      </c>
      <c r="U305" s="157">
        <f t="shared" si="245"/>
        <v>0</v>
      </c>
      <c r="W305" s="152"/>
      <c r="X305" s="152"/>
      <c r="Y305" s="152"/>
      <c r="Z305" s="152"/>
      <c r="AA305" s="152"/>
      <c r="AB305" s="152"/>
      <c r="AC305" s="347"/>
      <c r="AD305" s="152"/>
      <c r="AE305" s="152"/>
      <c r="AF305" s="152"/>
      <c r="AG305" s="152"/>
      <c r="AH305" s="152"/>
      <c r="AI305" s="152"/>
      <c r="AJ305" s="347"/>
      <c r="AK305" s="152"/>
      <c r="AL305" s="152"/>
      <c r="AM305" s="295"/>
      <c r="AN305" s="228"/>
      <c r="AO305" s="228"/>
      <c r="AP305" s="228"/>
      <c r="AQ305" s="228"/>
      <c r="AR305" s="228"/>
      <c r="AS305" s="348"/>
      <c r="AT305" s="264">
        <f t="shared" si="228"/>
        <v>0</v>
      </c>
      <c r="AU305" s="259"/>
      <c r="AV305" s="265">
        <f t="shared" si="242"/>
        <v>0</v>
      </c>
      <c r="AX305" s="265">
        <f t="shared" si="246"/>
        <v>0</v>
      </c>
      <c r="AZ305" s="492">
        <f t="shared" si="243"/>
        <v>0</v>
      </c>
      <c r="BB305" s="492">
        <f t="shared" si="244"/>
        <v>0</v>
      </c>
      <c r="BD305" s="265">
        <f t="shared" si="247"/>
        <v>0</v>
      </c>
      <c r="BE305" s="105"/>
      <c r="BF305" s="105"/>
      <c r="BG305" s="105"/>
      <c r="BH305" s="105"/>
      <c r="BI305" s="105"/>
      <c r="BJ305" s="105"/>
    </row>
    <row r="306" spans="2:62" ht="20.100000000000001" hidden="1" customHeight="1" outlineLevel="1">
      <c r="B306" s="100"/>
      <c r="C306" s="908"/>
      <c r="D306" s="909"/>
      <c r="E306" s="909"/>
      <c r="F306" s="910"/>
      <c r="G306" s="890"/>
      <c r="H306" s="891"/>
      <c r="I306" s="152"/>
      <c r="J306" s="152"/>
      <c r="K306" s="152"/>
      <c r="L306" s="152"/>
      <c r="M306" s="152"/>
      <c r="N306" s="152"/>
      <c r="O306" s="152"/>
      <c r="P306" s="153"/>
      <c r="Q306" s="153"/>
      <c r="R306" s="156">
        <f t="shared" si="238"/>
        <v>0</v>
      </c>
      <c r="S306" s="156">
        <f t="shared" si="239"/>
        <v>0</v>
      </c>
      <c r="U306" s="157">
        <f t="shared" si="245"/>
        <v>0</v>
      </c>
      <c r="W306" s="152"/>
      <c r="X306" s="152"/>
      <c r="Y306" s="152"/>
      <c r="Z306" s="152"/>
      <c r="AA306" s="152"/>
      <c r="AB306" s="152"/>
      <c r="AC306" s="347"/>
      <c r="AD306" s="152"/>
      <c r="AE306" s="152"/>
      <c r="AF306" s="152"/>
      <c r="AG306" s="152"/>
      <c r="AH306" s="152"/>
      <c r="AI306" s="152"/>
      <c r="AJ306" s="347"/>
      <c r="AK306" s="152"/>
      <c r="AL306" s="152"/>
      <c r="AM306" s="295"/>
      <c r="AN306" s="228"/>
      <c r="AO306" s="228"/>
      <c r="AP306" s="228"/>
      <c r="AQ306" s="228"/>
      <c r="AR306" s="228"/>
      <c r="AS306" s="348"/>
      <c r="AT306" s="264">
        <f t="shared" si="228"/>
        <v>0</v>
      </c>
      <c r="AU306" s="259"/>
      <c r="AV306" s="265">
        <f t="shared" si="242"/>
        <v>0</v>
      </c>
      <c r="AX306" s="265">
        <f t="shared" si="246"/>
        <v>0</v>
      </c>
      <c r="AZ306" s="492">
        <f t="shared" si="243"/>
        <v>0</v>
      </c>
      <c r="BB306" s="492">
        <f t="shared" si="244"/>
        <v>0</v>
      </c>
      <c r="BD306" s="265">
        <f t="shared" si="247"/>
        <v>0</v>
      </c>
      <c r="BE306" s="105"/>
      <c r="BF306" s="105"/>
      <c r="BG306" s="105"/>
      <c r="BH306" s="105"/>
      <c r="BI306" s="105"/>
      <c r="BJ306" s="105"/>
    </row>
    <row r="307" spans="2:62" ht="20.100000000000001" hidden="1" customHeight="1" outlineLevel="1">
      <c r="B307" s="100"/>
      <c r="C307" s="908"/>
      <c r="D307" s="909"/>
      <c r="E307" s="909"/>
      <c r="F307" s="910"/>
      <c r="G307" s="890"/>
      <c r="H307" s="891"/>
      <c r="I307" s="152"/>
      <c r="J307" s="152"/>
      <c r="K307" s="152"/>
      <c r="L307" s="152"/>
      <c r="M307" s="152"/>
      <c r="N307" s="152"/>
      <c r="O307" s="152"/>
      <c r="P307" s="153"/>
      <c r="Q307" s="153"/>
      <c r="R307" s="156">
        <f t="shared" si="238"/>
        <v>0</v>
      </c>
      <c r="S307" s="156">
        <f t="shared" si="239"/>
        <v>0</v>
      </c>
      <c r="U307" s="157">
        <f t="shared" si="245"/>
        <v>0</v>
      </c>
      <c r="W307" s="152"/>
      <c r="X307" s="152"/>
      <c r="Y307" s="152"/>
      <c r="Z307" s="152"/>
      <c r="AA307" s="152"/>
      <c r="AB307" s="152"/>
      <c r="AC307" s="347"/>
      <c r="AD307" s="152"/>
      <c r="AE307" s="152"/>
      <c r="AF307" s="152"/>
      <c r="AG307" s="152"/>
      <c r="AH307" s="152"/>
      <c r="AI307" s="152"/>
      <c r="AJ307" s="347"/>
      <c r="AK307" s="152"/>
      <c r="AL307" s="152"/>
      <c r="AM307" s="295"/>
      <c r="AN307" s="228"/>
      <c r="AO307" s="228"/>
      <c r="AP307" s="228"/>
      <c r="AQ307" s="228"/>
      <c r="AR307" s="228"/>
      <c r="AS307" s="348"/>
      <c r="AT307" s="264">
        <f t="shared" si="228"/>
        <v>0</v>
      </c>
      <c r="AU307" s="259"/>
      <c r="AV307" s="265">
        <f t="shared" si="242"/>
        <v>0</v>
      </c>
      <c r="AX307" s="265">
        <f t="shared" si="246"/>
        <v>0</v>
      </c>
      <c r="AZ307" s="492">
        <f t="shared" si="243"/>
        <v>0</v>
      </c>
      <c r="BB307" s="492">
        <f t="shared" si="244"/>
        <v>0</v>
      </c>
      <c r="BD307" s="265">
        <f t="shared" si="247"/>
        <v>0</v>
      </c>
      <c r="BE307" s="105"/>
      <c r="BF307" s="105"/>
      <c r="BG307" s="105"/>
      <c r="BH307" s="105"/>
      <c r="BI307" s="105"/>
      <c r="BJ307" s="105"/>
    </row>
    <row r="308" spans="2:62" ht="20.100000000000001" hidden="1" customHeight="1" outlineLevel="1">
      <c r="B308" s="100"/>
      <c r="C308" s="908"/>
      <c r="D308" s="909"/>
      <c r="E308" s="909"/>
      <c r="F308" s="910"/>
      <c r="G308" s="890"/>
      <c r="H308" s="891"/>
      <c r="I308" s="152"/>
      <c r="J308" s="152"/>
      <c r="K308" s="152"/>
      <c r="L308" s="152"/>
      <c r="M308" s="152"/>
      <c r="N308" s="152"/>
      <c r="O308" s="152"/>
      <c r="P308" s="153"/>
      <c r="Q308" s="153"/>
      <c r="R308" s="156">
        <f t="shared" si="238"/>
        <v>0</v>
      </c>
      <c r="S308" s="156">
        <f t="shared" si="239"/>
        <v>0</v>
      </c>
      <c r="U308" s="157">
        <f t="shared" si="245"/>
        <v>0</v>
      </c>
      <c r="W308" s="152"/>
      <c r="X308" s="152"/>
      <c r="Y308" s="152"/>
      <c r="Z308" s="152"/>
      <c r="AA308" s="152"/>
      <c r="AB308" s="152"/>
      <c r="AC308" s="347"/>
      <c r="AD308" s="152"/>
      <c r="AE308" s="152"/>
      <c r="AF308" s="152"/>
      <c r="AG308" s="152"/>
      <c r="AH308" s="152"/>
      <c r="AI308" s="152"/>
      <c r="AJ308" s="347"/>
      <c r="AK308" s="152"/>
      <c r="AL308" s="152"/>
      <c r="AM308" s="295"/>
      <c r="AN308" s="228"/>
      <c r="AO308" s="228"/>
      <c r="AP308" s="228"/>
      <c r="AQ308" s="228"/>
      <c r="AR308" s="228"/>
      <c r="AS308" s="348"/>
      <c r="AT308" s="264">
        <f t="shared" si="228"/>
        <v>0</v>
      </c>
      <c r="AU308" s="259"/>
      <c r="AV308" s="265">
        <f t="shared" si="242"/>
        <v>0</v>
      </c>
      <c r="AX308" s="265">
        <f t="shared" si="246"/>
        <v>0</v>
      </c>
      <c r="AZ308" s="492">
        <f t="shared" si="243"/>
        <v>0</v>
      </c>
      <c r="BB308" s="492">
        <f t="shared" si="244"/>
        <v>0</v>
      </c>
      <c r="BD308" s="265">
        <f t="shared" si="247"/>
        <v>0</v>
      </c>
      <c r="BE308" s="105"/>
      <c r="BF308" s="105"/>
      <c r="BG308" s="105"/>
      <c r="BH308" s="105"/>
      <c r="BI308" s="105"/>
      <c r="BJ308" s="105"/>
    </row>
    <row r="309" spans="2:62" ht="20.100000000000001" hidden="1" customHeight="1" outlineLevel="1">
      <c r="B309" s="100"/>
      <c r="C309" s="908"/>
      <c r="D309" s="909"/>
      <c r="E309" s="909"/>
      <c r="F309" s="910"/>
      <c r="G309" s="890"/>
      <c r="H309" s="891"/>
      <c r="I309" s="152"/>
      <c r="J309" s="152"/>
      <c r="K309" s="152"/>
      <c r="L309" s="152"/>
      <c r="M309" s="152"/>
      <c r="N309" s="152"/>
      <c r="O309" s="152"/>
      <c r="P309" s="153"/>
      <c r="Q309" s="153"/>
      <c r="R309" s="156">
        <f t="shared" si="238"/>
        <v>0</v>
      </c>
      <c r="S309" s="156">
        <f t="shared" si="239"/>
        <v>0</v>
      </c>
      <c r="U309" s="157">
        <f t="shared" si="245"/>
        <v>0</v>
      </c>
      <c r="W309" s="152"/>
      <c r="X309" s="152"/>
      <c r="Y309" s="152"/>
      <c r="Z309" s="152"/>
      <c r="AA309" s="152"/>
      <c r="AB309" s="152"/>
      <c r="AC309" s="347"/>
      <c r="AD309" s="152"/>
      <c r="AE309" s="152"/>
      <c r="AF309" s="152"/>
      <c r="AG309" s="152"/>
      <c r="AH309" s="152"/>
      <c r="AI309" s="152"/>
      <c r="AJ309" s="347"/>
      <c r="AK309" s="152"/>
      <c r="AL309" s="152"/>
      <c r="AM309" s="295"/>
      <c r="AN309" s="228"/>
      <c r="AO309" s="228"/>
      <c r="AP309" s="228"/>
      <c r="AQ309" s="228"/>
      <c r="AR309" s="228"/>
      <c r="AS309" s="348"/>
      <c r="AT309" s="264">
        <f t="shared" si="228"/>
        <v>0</v>
      </c>
      <c r="AU309" s="259"/>
      <c r="AV309" s="265">
        <f t="shared" si="242"/>
        <v>0</v>
      </c>
      <c r="AX309" s="265">
        <f t="shared" si="246"/>
        <v>0</v>
      </c>
      <c r="AZ309" s="492">
        <f t="shared" si="243"/>
        <v>0</v>
      </c>
      <c r="BB309" s="492">
        <f t="shared" si="244"/>
        <v>0</v>
      </c>
      <c r="BD309" s="265">
        <f t="shared" si="247"/>
        <v>0</v>
      </c>
      <c r="BE309" s="105"/>
      <c r="BF309" s="105"/>
      <c r="BG309" s="105"/>
      <c r="BH309" s="105"/>
      <c r="BI309" s="105"/>
      <c r="BJ309" s="105"/>
    </row>
    <row r="310" spans="2:62" ht="20.100000000000001" hidden="1" customHeight="1" outlineLevel="1">
      <c r="B310" s="100"/>
      <c r="C310" s="908"/>
      <c r="D310" s="909"/>
      <c r="E310" s="909"/>
      <c r="F310" s="910"/>
      <c r="G310" s="890"/>
      <c r="H310" s="891"/>
      <c r="I310" s="152"/>
      <c r="J310" s="152"/>
      <c r="K310" s="152"/>
      <c r="L310" s="152"/>
      <c r="M310" s="152"/>
      <c r="N310" s="152"/>
      <c r="O310" s="152"/>
      <c r="P310" s="153"/>
      <c r="Q310" s="153"/>
      <c r="R310" s="156">
        <f t="shared" si="238"/>
        <v>0</v>
      </c>
      <c r="S310" s="156">
        <f t="shared" si="239"/>
        <v>0</v>
      </c>
      <c r="U310" s="157">
        <f t="shared" si="245"/>
        <v>0</v>
      </c>
      <c r="W310" s="152"/>
      <c r="X310" s="152"/>
      <c r="Y310" s="152"/>
      <c r="Z310" s="152"/>
      <c r="AA310" s="152"/>
      <c r="AB310" s="152"/>
      <c r="AC310" s="347"/>
      <c r="AD310" s="152"/>
      <c r="AE310" s="152"/>
      <c r="AF310" s="152"/>
      <c r="AG310" s="152"/>
      <c r="AH310" s="152"/>
      <c r="AI310" s="152"/>
      <c r="AJ310" s="347"/>
      <c r="AK310" s="152"/>
      <c r="AL310" s="152"/>
      <c r="AM310" s="295"/>
      <c r="AN310" s="228"/>
      <c r="AO310" s="228"/>
      <c r="AP310" s="228"/>
      <c r="AQ310" s="228"/>
      <c r="AR310" s="228"/>
      <c r="AS310" s="348"/>
      <c r="AT310" s="264">
        <f t="shared" si="228"/>
        <v>0</v>
      </c>
      <c r="AU310" s="259"/>
      <c r="AV310" s="265">
        <f t="shared" si="242"/>
        <v>0</v>
      </c>
      <c r="AX310" s="265">
        <f t="shared" si="246"/>
        <v>0</v>
      </c>
      <c r="AZ310" s="492">
        <f t="shared" si="243"/>
        <v>0</v>
      </c>
      <c r="BB310" s="492">
        <f t="shared" si="244"/>
        <v>0</v>
      </c>
      <c r="BD310" s="265">
        <f t="shared" si="247"/>
        <v>0</v>
      </c>
      <c r="BE310" s="105"/>
      <c r="BF310" s="105"/>
      <c r="BG310" s="105"/>
      <c r="BH310" s="105"/>
      <c r="BI310" s="105"/>
      <c r="BJ310" s="105"/>
    </row>
    <row r="311" spans="2:62" ht="20.100000000000001" hidden="1" customHeight="1" outlineLevel="1">
      <c r="B311" s="100"/>
      <c r="C311" s="908"/>
      <c r="D311" s="909"/>
      <c r="E311" s="909"/>
      <c r="F311" s="910"/>
      <c r="G311" s="890"/>
      <c r="H311" s="891"/>
      <c r="I311" s="152"/>
      <c r="J311" s="152"/>
      <c r="K311" s="152"/>
      <c r="L311" s="152"/>
      <c r="M311" s="152"/>
      <c r="N311" s="152"/>
      <c r="O311" s="152"/>
      <c r="P311" s="153"/>
      <c r="Q311" s="153"/>
      <c r="R311" s="156">
        <f t="shared" si="238"/>
        <v>0</v>
      </c>
      <c r="S311" s="156">
        <f t="shared" si="239"/>
        <v>0</v>
      </c>
      <c r="U311" s="157">
        <f t="shared" si="245"/>
        <v>0</v>
      </c>
      <c r="W311" s="152"/>
      <c r="X311" s="152"/>
      <c r="Y311" s="152"/>
      <c r="Z311" s="152"/>
      <c r="AA311" s="152"/>
      <c r="AB311" s="152"/>
      <c r="AC311" s="347"/>
      <c r="AD311" s="152"/>
      <c r="AE311" s="152"/>
      <c r="AF311" s="152"/>
      <c r="AG311" s="152"/>
      <c r="AH311" s="152"/>
      <c r="AI311" s="152"/>
      <c r="AJ311" s="347"/>
      <c r="AK311" s="152"/>
      <c r="AL311" s="152"/>
      <c r="AM311" s="295"/>
      <c r="AN311" s="228"/>
      <c r="AO311" s="228"/>
      <c r="AP311" s="228"/>
      <c r="AQ311" s="228"/>
      <c r="AR311" s="228"/>
      <c r="AS311" s="348"/>
      <c r="AT311" s="264">
        <f t="shared" si="228"/>
        <v>0</v>
      </c>
      <c r="AU311" s="259"/>
      <c r="AV311" s="265">
        <f t="shared" si="242"/>
        <v>0</v>
      </c>
      <c r="AX311" s="265">
        <f t="shared" si="246"/>
        <v>0</v>
      </c>
      <c r="AZ311" s="492">
        <f t="shared" si="243"/>
        <v>0</v>
      </c>
      <c r="BB311" s="492">
        <f t="shared" si="244"/>
        <v>0</v>
      </c>
      <c r="BD311" s="265">
        <f t="shared" si="247"/>
        <v>0</v>
      </c>
      <c r="BE311" s="105"/>
      <c r="BF311" s="105"/>
      <c r="BG311" s="105"/>
      <c r="BH311" s="105"/>
      <c r="BI311" s="105"/>
      <c r="BJ311" s="105"/>
    </row>
    <row r="312" spans="2:62" ht="20.100000000000001" hidden="1" customHeight="1" outlineLevel="1">
      <c r="B312" s="100"/>
      <c r="C312" s="908"/>
      <c r="D312" s="909"/>
      <c r="E312" s="909"/>
      <c r="F312" s="910"/>
      <c r="G312" s="890"/>
      <c r="H312" s="891"/>
      <c r="I312" s="152"/>
      <c r="J312" s="152"/>
      <c r="K312" s="152"/>
      <c r="L312" s="152"/>
      <c r="M312" s="152"/>
      <c r="N312" s="152"/>
      <c r="O312" s="152"/>
      <c r="P312" s="153"/>
      <c r="Q312" s="153"/>
      <c r="R312" s="156">
        <f t="shared" si="238"/>
        <v>0</v>
      </c>
      <c r="S312" s="156">
        <f t="shared" si="239"/>
        <v>0</v>
      </c>
      <c r="U312" s="157">
        <f t="shared" si="245"/>
        <v>0</v>
      </c>
      <c r="W312" s="152"/>
      <c r="X312" s="152"/>
      <c r="Y312" s="152"/>
      <c r="Z312" s="152"/>
      <c r="AA312" s="152"/>
      <c r="AB312" s="152"/>
      <c r="AC312" s="347"/>
      <c r="AD312" s="152"/>
      <c r="AE312" s="152"/>
      <c r="AF312" s="152"/>
      <c r="AG312" s="152"/>
      <c r="AH312" s="152"/>
      <c r="AI312" s="152"/>
      <c r="AJ312" s="347"/>
      <c r="AK312" s="152"/>
      <c r="AL312" s="152"/>
      <c r="AM312" s="295"/>
      <c r="AN312" s="228"/>
      <c r="AO312" s="228"/>
      <c r="AP312" s="228"/>
      <c r="AQ312" s="228"/>
      <c r="AR312" s="228"/>
      <c r="AS312" s="348"/>
      <c r="AT312" s="264">
        <f t="shared" si="228"/>
        <v>0</v>
      </c>
      <c r="AU312" s="259"/>
      <c r="AV312" s="265">
        <f t="shared" si="242"/>
        <v>0</v>
      </c>
      <c r="AX312" s="265">
        <f t="shared" si="246"/>
        <v>0</v>
      </c>
      <c r="AZ312" s="492">
        <f t="shared" si="243"/>
        <v>0</v>
      </c>
      <c r="BB312" s="492">
        <f t="shared" si="244"/>
        <v>0</v>
      </c>
      <c r="BD312" s="265">
        <f t="shared" si="247"/>
        <v>0</v>
      </c>
      <c r="BE312" s="105"/>
      <c r="BF312" s="105"/>
      <c r="BG312" s="105"/>
      <c r="BH312" s="105"/>
      <c r="BI312" s="105"/>
      <c r="BJ312" s="105"/>
    </row>
    <row r="313" spans="2:62" ht="20.100000000000001" hidden="1" customHeight="1" outlineLevel="1">
      <c r="B313" s="100"/>
      <c r="C313" s="908"/>
      <c r="D313" s="909"/>
      <c r="E313" s="909"/>
      <c r="F313" s="910"/>
      <c r="G313" s="890"/>
      <c r="H313" s="891"/>
      <c r="I313" s="152"/>
      <c r="J313" s="152"/>
      <c r="K313" s="152"/>
      <c r="L313" s="152"/>
      <c r="M313" s="152"/>
      <c r="N313" s="152"/>
      <c r="O313" s="152"/>
      <c r="P313" s="153"/>
      <c r="Q313" s="153"/>
      <c r="R313" s="156">
        <f t="shared" si="238"/>
        <v>0</v>
      </c>
      <c r="S313" s="156">
        <f t="shared" si="239"/>
        <v>0</v>
      </c>
      <c r="U313" s="157">
        <f t="shared" si="245"/>
        <v>0</v>
      </c>
      <c r="W313" s="152"/>
      <c r="X313" s="152"/>
      <c r="Y313" s="152"/>
      <c r="Z313" s="152"/>
      <c r="AA313" s="152"/>
      <c r="AB313" s="152"/>
      <c r="AC313" s="347"/>
      <c r="AD313" s="152"/>
      <c r="AE313" s="152"/>
      <c r="AF313" s="152"/>
      <c r="AG313" s="152"/>
      <c r="AH313" s="152"/>
      <c r="AI313" s="152"/>
      <c r="AJ313" s="347"/>
      <c r="AK313" s="152"/>
      <c r="AL313" s="152"/>
      <c r="AM313" s="295"/>
      <c r="AN313" s="228"/>
      <c r="AO313" s="228"/>
      <c r="AP313" s="228"/>
      <c r="AQ313" s="228"/>
      <c r="AR313" s="228"/>
      <c r="AS313" s="348"/>
      <c r="AT313" s="264">
        <f t="shared" si="228"/>
        <v>0</v>
      </c>
      <c r="AU313" s="259"/>
      <c r="AV313" s="265">
        <f t="shared" si="242"/>
        <v>0</v>
      </c>
      <c r="AX313" s="265">
        <f t="shared" si="246"/>
        <v>0</v>
      </c>
      <c r="AZ313" s="492">
        <f t="shared" si="243"/>
        <v>0</v>
      </c>
      <c r="BB313" s="492">
        <f t="shared" si="244"/>
        <v>0</v>
      </c>
      <c r="BD313" s="265">
        <f t="shared" si="247"/>
        <v>0</v>
      </c>
      <c r="BE313" s="105"/>
      <c r="BF313" s="105"/>
      <c r="BG313" s="105"/>
      <c r="BH313" s="105"/>
      <c r="BI313" s="105"/>
      <c r="BJ313" s="105"/>
    </row>
    <row r="314" spans="2:62" ht="20.100000000000001" hidden="1" customHeight="1" outlineLevel="1">
      <c r="B314" s="100"/>
      <c r="C314" s="908"/>
      <c r="D314" s="909"/>
      <c r="E314" s="909"/>
      <c r="F314" s="910"/>
      <c r="G314" s="890"/>
      <c r="H314" s="891"/>
      <c r="I314" s="152"/>
      <c r="J314" s="152"/>
      <c r="K314" s="152"/>
      <c r="L314" s="152"/>
      <c r="M314" s="152"/>
      <c r="N314" s="152"/>
      <c r="O314" s="152"/>
      <c r="P314" s="153"/>
      <c r="Q314" s="153"/>
      <c r="R314" s="156">
        <f t="shared" si="238"/>
        <v>0</v>
      </c>
      <c r="S314" s="156">
        <f t="shared" si="239"/>
        <v>0</v>
      </c>
      <c r="U314" s="157">
        <f t="shared" si="245"/>
        <v>0</v>
      </c>
      <c r="W314" s="152"/>
      <c r="X314" s="152"/>
      <c r="Y314" s="152"/>
      <c r="Z314" s="152"/>
      <c r="AA314" s="152"/>
      <c r="AB314" s="152"/>
      <c r="AC314" s="347"/>
      <c r="AD314" s="152"/>
      <c r="AE314" s="152"/>
      <c r="AF314" s="152"/>
      <c r="AG314" s="152"/>
      <c r="AH314" s="152"/>
      <c r="AI314" s="152"/>
      <c r="AJ314" s="347"/>
      <c r="AK314" s="152"/>
      <c r="AL314" s="152"/>
      <c r="AM314" s="295"/>
      <c r="AN314" s="228"/>
      <c r="AO314" s="228"/>
      <c r="AP314" s="228"/>
      <c r="AQ314" s="228"/>
      <c r="AR314" s="228"/>
      <c r="AS314" s="348"/>
      <c r="AT314" s="264">
        <f t="shared" si="228"/>
        <v>0</v>
      </c>
      <c r="AU314" s="259"/>
      <c r="AV314" s="265">
        <f t="shared" si="242"/>
        <v>0</v>
      </c>
      <c r="AX314" s="265">
        <f t="shared" si="246"/>
        <v>0</v>
      </c>
      <c r="AZ314" s="492">
        <f t="shared" si="243"/>
        <v>0</v>
      </c>
      <c r="BB314" s="492">
        <f t="shared" si="244"/>
        <v>0</v>
      </c>
      <c r="BD314" s="265">
        <f t="shared" si="247"/>
        <v>0</v>
      </c>
      <c r="BE314" s="105"/>
      <c r="BF314" s="105"/>
      <c r="BG314" s="105"/>
      <c r="BH314" s="105"/>
      <c r="BI314" s="105"/>
      <c r="BJ314" s="105"/>
    </row>
    <row r="315" spans="2:62" ht="20.100000000000001" hidden="1" customHeight="1" outlineLevel="1">
      <c r="B315" s="100"/>
      <c r="C315" s="908"/>
      <c r="D315" s="909"/>
      <c r="E315" s="909"/>
      <c r="F315" s="910"/>
      <c r="G315" s="890"/>
      <c r="H315" s="891"/>
      <c r="I315" s="152"/>
      <c r="J315" s="152"/>
      <c r="K315" s="152"/>
      <c r="L315" s="152"/>
      <c r="M315" s="152"/>
      <c r="N315" s="152"/>
      <c r="O315" s="152"/>
      <c r="P315" s="153"/>
      <c r="Q315" s="153"/>
      <c r="R315" s="156">
        <f t="shared" si="238"/>
        <v>0</v>
      </c>
      <c r="S315" s="156">
        <f t="shared" si="239"/>
        <v>0</v>
      </c>
      <c r="U315" s="157">
        <f t="shared" si="245"/>
        <v>0</v>
      </c>
      <c r="W315" s="152"/>
      <c r="X315" s="152"/>
      <c r="Y315" s="152"/>
      <c r="Z315" s="152"/>
      <c r="AA315" s="152"/>
      <c r="AB315" s="152"/>
      <c r="AC315" s="347"/>
      <c r="AD315" s="152"/>
      <c r="AE315" s="152"/>
      <c r="AF315" s="152"/>
      <c r="AG315" s="152"/>
      <c r="AH315" s="152"/>
      <c r="AI315" s="152"/>
      <c r="AJ315" s="347"/>
      <c r="AK315" s="152"/>
      <c r="AL315" s="152"/>
      <c r="AM315" s="295"/>
      <c r="AN315" s="228"/>
      <c r="AO315" s="228"/>
      <c r="AP315" s="228"/>
      <c r="AQ315" s="228"/>
      <c r="AR315" s="228"/>
      <c r="AS315" s="348"/>
      <c r="AT315" s="264">
        <f t="shared" si="228"/>
        <v>0</v>
      </c>
      <c r="AU315" s="259"/>
      <c r="AV315" s="265">
        <f t="shared" si="242"/>
        <v>0</v>
      </c>
      <c r="AX315" s="265">
        <f t="shared" si="246"/>
        <v>0</v>
      </c>
      <c r="AZ315" s="492">
        <f t="shared" si="243"/>
        <v>0</v>
      </c>
      <c r="BB315" s="492">
        <f t="shared" si="244"/>
        <v>0</v>
      </c>
      <c r="BD315" s="265">
        <f t="shared" si="247"/>
        <v>0</v>
      </c>
      <c r="BE315" s="105"/>
      <c r="BF315" s="105"/>
      <c r="BG315" s="105"/>
      <c r="BH315" s="105"/>
      <c r="BI315" s="105"/>
      <c r="BJ315" s="105"/>
    </row>
    <row r="316" spans="2:62" ht="20.100000000000001" hidden="1" customHeight="1" outlineLevel="1">
      <c r="B316" s="100"/>
      <c r="C316" s="908"/>
      <c r="D316" s="909"/>
      <c r="E316" s="909"/>
      <c r="F316" s="910"/>
      <c r="G316" s="890"/>
      <c r="H316" s="891"/>
      <c r="I316" s="152"/>
      <c r="J316" s="152"/>
      <c r="K316" s="152"/>
      <c r="L316" s="152"/>
      <c r="M316" s="152"/>
      <c r="N316" s="152"/>
      <c r="O316" s="152"/>
      <c r="P316" s="153"/>
      <c r="Q316" s="153"/>
      <c r="R316" s="156">
        <f t="shared" si="238"/>
        <v>0</v>
      </c>
      <c r="S316" s="156">
        <f t="shared" si="239"/>
        <v>0</v>
      </c>
      <c r="U316" s="157">
        <f t="shared" si="245"/>
        <v>0</v>
      </c>
      <c r="W316" s="152"/>
      <c r="X316" s="152"/>
      <c r="Y316" s="152"/>
      <c r="Z316" s="152"/>
      <c r="AA316" s="152"/>
      <c r="AB316" s="152"/>
      <c r="AC316" s="347"/>
      <c r="AD316" s="152"/>
      <c r="AE316" s="152"/>
      <c r="AF316" s="152"/>
      <c r="AG316" s="152"/>
      <c r="AH316" s="152"/>
      <c r="AI316" s="152"/>
      <c r="AJ316" s="347"/>
      <c r="AK316" s="152"/>
      <c r="AL316" s="152"/>
      <c r="AM316" s="295"/>
      <c r="AN316" s="228"/>
      <c r="AO316" s="228"/>
      <c r="AP316" s="228"/>
      <c r="AQ316" s="228"/>
      <c r="AR316" s="228"/>
      <c r="AS316" s="348"/>
      <c r="AT316" s="264">
        <f t="shared" si="228"/>
        <v>0</v>
      </c>
      <c r="AU316" s="259"/>
      <c r="AV316" s="265">
        <f t="shared" si="242"/>
        <v>0</v>
      </c>
      <c r="AX316" s="265">
        <f t="shared" si="246"/>
        <v>0</v>
      </c>
      <c r="AZ316" s="492">
        <f t="shared" si="243"/>
        <v>0</v>
      </c>
      <c r="BB316" s="492">
        <f t="shared" si="244"/>
        <v>0</v>
      </c>
      <c r="BD316" s="265">
        <f t="shared" si="247"/>
        <v>0</v>
      </c>
      <c r="BE316" s="105"/>
      <c r="BF316" s="105"/>
      <c r="BG316" s="105"/>
      <c r="BH316" s="105"/>
      <c r="BI316" s="105"/>
      <c r="BJ316" s="105"/>
    </row>
    <row r="317" spans="2:62" ht="9.9499999999999993" hidden="1" customHeight="1" outlineLevel="1">
      <c r="B317" s="101"/>
      <c r="C317" s="208"/>
      <c r="D317" s="208"/>
      <c r="E317" s="208"/>
      <c r="F317" s="208"/>
      <c r="G317" s="237"/>
      <c r="H317" s="207"/>
      <c r="I317" s="257"/>
      <c r="J317" s="257"/>
      <c r="K317" s="257"/>
      <c r="L317" s="257"/>
      <c r="M317" s="257"/>
      <c r="N317" s="257"/>
      <c r="O317" s="257"/>
      <c r="P317" s="256"/>
      <c r="Q317" s="102"/>
      <c r="R317" s="102"/>
      <c r="S317" s="102"/>
      <c r="U317" s="98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Z317" s="493"/>
      <c r="BE317" s="105"/>
      <c r="BF317" s="105"/>
      <c r="BG317" s="105"/>
      <c r="BH317" s="105"/>
      <c r="BI317" s="105"/>
      <c r="BJ317" s="105"/>
    </row>
    <row r="318" spans="2:62" ht="20.100000000000001" customHeight="1" collapsed="1">
      <c r="B318" s="8">
        <f>B301+1</f>
        <v>19</v>
      </c>
      <c r="C318" s="916"/>
      <c r="D318" s="917"/>
      <c r="E318" s="917"/>
      <c r="F318" s="918"/>
      <c r="G318" s="429"/>
      <c r="H318" s="206">
        <v>1</v>
      </c>
      <c r="I318" s="642">
        <f t="shared" ref="I318" si="248">$H318*SUM(I319:I333)</f>
        <v>0</v>
      </c>
      <c r="J318" s="643">
        <f t="shared" ref="J318:O318" si="249">$H318*SUM(J319:J333)</f>
        <v>0</v>
      </c>
      <c r="K318" s="644">
        <f t="shared" si="249"/>
        <v>0</v>
      </c>
      <c r="L318" s="645">
        <f t="shared" si="249"/>
        <v>0</v>
      </c>
      <c r="M318" s="645">
        <f t="shared" si="249"/>
        <v>0</v>
      </c>
      <c r="N318" s="644">
        <f t="shared" si="249"/>
        <v>0</v>
      </c>
      <c r="O318" s="642">
        <f t="shared" si="249"/>
        <v>0</v>
      </c>
      <c r="P318" s="209">
        <f t="shared" ref="P318:Q318" si="250">$H318*SUM(P319:P333)</f>
        <v>0</v>
      </c>
      <c r="Q318" s="210">
        <f t="shared" si="250"/>
        <v>0</v>
      </c>
      <c r="R318" s="136">
        <f t="shared" ref="R318:R333" si="251">P318*(1+Gewinn)*(1+SicherheitAngebot)</f>
        <v>0</v>
      </c>
      <c r="S318" s="137">
        <f t="shared" ref="S318:S333" si="252">Q318*(1+MGKZ)*(1+Gewinn)*(1+SicherheitAngebot)</f>
        <v>0</v>
      </c>
      <c r="U318" s="10">
        <f>I318*$I$7+J318*$J$7+K318*$K$7+L318*$L$7+M318*$M$7+N318*$N$7+O318*$O$7+R318+S318</f>
        <v>0</v>
      </c>
      <c r="W318" s="646">
        <f t="shared" ref="W318:AB318" si="253">$H318*SUM(W319:W333)</f>
        <v>0</v>
      </c>
      <c r="X318" s="647">
        <f t="shared" si="253"/>
        <v>0</v>
      </c>
      <c r="Y318" s="648">
        <f t="shared" si="253"/>
        <v>0</v>
      </c>
      <c r="Z318" s="649">
        <f t="shared" si="253"/>
        <v>0</v>
      </c>
      <c r="AA318" s="648">
        <f t="shared" si="253"/>
        <v>0</v>
      </c>
      <c r="AB318" s="646">
        <f t="shared" si="253"/>
        <v>0</v>
      </c>
      <c r="AC318" s="258"/>
      <c r="AD318" s="646">
        <f t="shared" ref="AD318:AM318" si="254">$H318*SUM(AD319:AD333)</f>
        <v>0</v>
      </c>
      <c r="AE318" s="647">
        <f t="shared" si="254"/>
        <v>0</v>
      </c>
      <c r="AF318" s="648">
        <f t="shared" si="254"/>
        <v>0</v>
      </c>
      <c r="AG318" s="649">
        <f t="shared" si="254"/>
        <v>0</v>
      </c>
      <c r="AH318" s="648">
        <f t="shared" si="254"/>
        <v>0</v>
      </c>
      <c r="AI318" s="646">
        <f t="shared" si="254"/>
        <v>0</v>
      </c>
      <c r="AJ318" s="258"/>
      <c r="AK318" s="653">
        <f t="shared" si="254"/>
        <v>0</v>
      </c>
      <c r="AL318" s="653">
        <f t="shared" si="254"/>
        <v>0</v>
      </c>
      <c r="AM318" s="653">
        <f t="shared" si="254"/>
        <v>0</v>
      </c>
      <c r="AN318" s="227">
        <f>$H318*SUM(AN319:AN333)*(1+Gewinn)*(1+SicherheitAngebot)</f>
        <v>0</v>
      </c>
      <c r="AO318" s="227">
        <f>$H318*SUM(AO319:AO333)*(1+Gewinn)*(1+SicherheitAngebot)</f>
        <v>0</v>
      </c>
      <c r="AP318" s="227">
        <f>$H318*SUM(AP319:AP333)*(1+Gewinn)*(1+SicherheitAngebot)</f>
        <v>0</v>
      </c>
      <c r="AQ318" s="227">
        <f>$H318*SUM(AQ319:AQ333)*(1+Gewinn)*(1+SicherheitAngebot)</f>
        <v>0</v>
      </c>
      <c r="AR318" s="227">
        <f>$H318*SUM(AR319:AR333)*(1+Gewinn)*(1+SicherheitAngebot)</f>
        <v>0</v>
      </c>
      <c r="AS318" s="262"/>
      <c r="AT318" s="263">
        <f t="shared" si="228"/>
        <v>0</v>
      </c>
      <c r="AU318" s="259"/>
      <c r="AV318" s="491">
        <f>AK318*$AK$7+AL318*$AL$7+AM318*$AM$7+SUM(AN318:AR318)+AT318/Zuschläge_IBN+AT318</f>
        <v>0</v>
      </c>
      <c r="AX318" s="685">
        <f>U318+AV318</f>
        <v>0</v>
      </c>
      <c r="AZ318" s="490">
        <f>IF(H318&gt;0,U318/(1+SicherheitAngebot)*(1+Sicherheit),0)</f>
        <v>0</v>
      </c>
      <c r="BB318" s="490">
        <f>IF(H318&gt;0,AV318/(1+SicherheitAngebot)*(1+Sicherheit),0)</f>
        <v>0</v>
      </c>
      <c r="BD318" s="490">
        <f>AZ318+BB318</f>
        <v>0</v>
      </c>
      <c r="BE318" s="105"/>
      <c r="BF318" s="105"/>
      <c r="BG318" s="105"/>
      <c r="BH318" s="105"/>
      <c r="BI318" s="105"/>
      <c r="BJ318" s="105"/>
    </row>
    <row r="319" spans="2:62" ht="20.100000000000001" hidden="1" customHeight="1" outlineLevel="1">
      <c r="B319" s="99"/>
      <c r="C319" s="908"/>
      <c r="D319" s="909"/>
      <c r="E319" s="909"/>
      <c r="F319" s="910"/>
      <c r="G319" s="890"/>
      <c r="H319" s="901"/>
      <c r="I319" s="152"/>
      <c r="J319" s="152"/>
      <c r="K319" s="152"/>
      <c r="L319" s="152"/>
      <c r="M319" s="152"/>
      <c r="N319" s="152"/>
      <c r="O319" s="152"/>
      <c r="P319" s="153"/>
      <c r="Q319" s="153"/>
      <c r="R319" s="156">
        <f t="shared" si="251"/>
        <v>0</v>
      </c>
      <c r="S319" s="156">
        <f t="shared" si="252"/>
        <v>0</v>
      </c>
      <c r="U319" s="157">
        <f>I319*$I$7+J319*$J$7+K319*$K$7+L319*$L$7+M319*$M$7+N319*$N$7+O319*$O$7+R319+S319</f>
        <v>0</v>
      </c>
      <c r="W319" s="152"/>
      <c r="X319" s="152"/>
      <c r="Y319" s="152"/>
      <c r="Z319" s="152"/>
      <c r="AA319" s="152"/>
      <c r="AB319" s="152"/>
      <c r="AC319" s="347"/>
      <c r="AD319" s="152"/>
      <c r="AE319" s="152"/>
      <c r="AF319" s="152"/>
      <c r="AG319" s="152"/>
      <c r="AH319" s="152"/>
      <c r="AI319" s="152"/>
      <c r="AJ319" s="347"/>
      <c r="AK319" s="152"/>
      <c r="AL319" s="152"/>
      <c r="AM319" s="295"/>
      <c r="AN319" s="228"/>
      <c r="AO319" s="228"/>
      <c r="AP319" s="228"/>
      <c r="AQ319" s="228"/>
      <c r="AR319" s="228"/>
      <c r="AS319" s="348"/>
      <c r="AT319" s="264">
        <f t="shared" si="228"/>
        <v>0</v>
      </c>
      <c r="AU319" s="259"/>
      <c r="AV319" s="265">
        <f t="shared" ref="AV319:AV333" si="255">AK319*$AK$7+AL319*$AL$7+AM319*$AM$7+SUM(AN319:AR319)*(1+Gewinn)*(1+SicherheitAngebot)+AT319/Zuschläge_IBN+AT319</f>
        <v>0</v>
      </c>
      <c r="AX319" s="265">
        <f>U319+AV319</f>
        <v>0</v>
      </c>
      <c r="AZ319" s="492">
        <f t="shared" ref="AZ319:AZ333" si="256">U319/(1+SicherheitAngebot)*(1+Sicherheit)</f>
        <v>0</v>
      </c>
      <c r="BB319" s="492">
        <f t="shared" ref="BB319:BB333" si="257">AV319/(1+SicherheitAngebot)*(1+Sicherheit)</f>
        <v>0</v>
      </c>
      <c r="BD319" s="265">
        <f>AZ319+BB319</f>
        <v>0</v>
      </c>
      <c r="BE319" s="105"/>
      <c r="BF319" s="105"/>
      <c r="BG319" s="105"/>
      <c r="BH319" s="105"/>
      <c r="BI319" s="105"/>
      <c r="BJ319" s="105"/>
    </row>
    <row r="320" spans="2:62" ht="20.100000000000001" hidden="1" customHeight="1" outlineLevel="1">
      <c r="B320" s="100"/>
      <c r="C320" s="908"/>
      <c r="D320" s="909"/>
      <c r="E320" s="909"/>
      <c r="F320" s="910"/>
      <c r="G320" s="890"/>
      <c r="H320" s="891"/>
      <c r="I320" s="152"/>
      <c r="J320" s="152"/>
      <c r="K320" s="152"/>
      <c r="L320" s="152"/>
      <c r="M320" s="152"/>
      <c r="N320" s="152"/>
      <c r="O320" s="152"/>
      <c r="P320" s="153"/>
      <c r="Q320" s="153"/>
      <c r="R320" s="156">
        <f t="shared" si="251"/>
        <v>0</v>
      </c>
      <c r="S320" s="156">
        <f t="shared" si="252"/>
        <v>0</v>
      </c>
      <c r="U320" s="157">
        <f t="shared" ref="U320:U333" si="258">I320*$I$7+J320*$J$7+K320*$K$7+L320*$L$7+M320*$M$7+N320*$N$7+O320*$O$7+R320+S320</f>
        <v>0</v>
      </c>
      <c r="W320" s="152"/>
      <c r="X320" s="152"/>
      <c r="Y320" s="152"/>
      <c r="Z320" s="152"/>
      <c r="AA320" s="152"/>
      <c r="AB320" s="152"/>
      <c r="AC320" s="347"/>
      <c r="AD320" s="152"/>
      <c r="AE320" s="152"/>
      <c r="AF320" s="152"/>
      <c r="AG320" s="152"/>
      <c r="AH320" s="152"/>
      <c r="AI320" s="152"/>
      <c r="AJ320" s="347"/>
      <c r="AK320" s="152"/>
      <c r="AL320" s="152"/>
      <c r="AM320" s="295"/>
      <c r="AN320" s="228"/>
      <c r="AO320" s="228"/>
      <c r="AP320" s="228"/>
      <c r="AQ320" s="228"/>
      <c r="AR320" s="228"/>
      <c r="AS320" s="348"/>
      <c r="AT320" s="264">
        <f t="shared" si="228"/>
        <v>0</v>
      </c>
      <c r="AU320" s="259"/>
      <c r="AV320" s="265">
        <f t="shared" si="255"/>
        <v>0</v>
      </c>
      <c r="AX320" s="265">
        <f t="shared" ref="AX320:AX333" si="259">U320+AV320</f>
        <v>0</v>
      </c>
      <c r="AZ320" s="492">
        <f t="shared" si="256"/>
        <v>0</v>
      </c>
      <c r="BB320" s="492">
        <f t="shared" si="257"/>
        <v>0</v>
      </c>
      <c r="BD320" s="265">
        <f t="shared" ref="BD320:BD333" si="260">AZ320+BB320</f>
        <v>0</v>
      </c>
      <c r="BE320" s="105"/>
      <c r="BF320" s="105"/>
      <c r="BG320" s="105"/>
      <c r="BH320" s="105"/>
      <c r="BI320" s="105"/>
      <c r="BJ320" s="105"/>
    </row>
    <row r="321" spans="2:62" ht="20.100000000000001" hidden="1" customHeight="1" outlineLevel="1">
      <c r="B321" s="100"/>
      <c r="C321" s="908"/>
      <c r="D321" s="909"/>
      <c r="E321" s="909"/>
      <c r="F321" s="910"/>
      <c r="G321" s="890"/>
      <c r="H321" s="891"/>
      <c r="I321" s="152"/>
      <c r="J321" s="152"/>
      <c r="K321" s="152"/>
      <c r="L321" s="152"/>
      <c r="M321" s="152"/>
      <c r="N321" s="152"/>
      <c r="O321" s="152"/>
      <c r="P321" s="153"/>
      <c r="Q321" s="153"/>
      <c r="R321" s="156">
        <f t="shared" si="251"/>
        <v>0</v>
      </c>
      <c r="S321" s="156">
        <f t="shared" si="252"/>
        <v>0</v>
      </c>
      <c r="U321" s="157">
        <f t="shared" si="258"/>
        <v>0</v>
      </c>
      <c r="W321" s="152"/>
      <c r="X321" s="152"/>
      <c r="Y321" s="152"/>
      <c r="Z321" s="152"/>
      <c r="AA321" s="152"/>
      <c r="AB321" s="152"/>
      <c r="AC321" s="347"/>
      <c r="AD321" s="152"/>
      <c r="AE321" s="152"/>
      <c r="AF321" s="152"/>
      <c r="AG321" s="152"/>
      <c r="AH321" s="152"/>
      <c r="AI321" s="152"/>
      <c r="AJ321" s="347"/>
      <c r="AK321" s="152"/>
      <c r="AL321" s="152"/>
      <c r="AM321" s="295"/>
      <c r="AN321" s="228"/>
      <c r="AO321" s="228"/>
      <c r="AP321" s="228"/>
      <c r="AQ321" s="228"/>
      <c r="AR321" s="228"/>
      <c r="AS321" s="348"/>
      <c r="AT321" s="264">
        <f t="shared" si="228"/>
        <v>0</v>
      </c>
      <c r="AU321" s="259"/>
      <c r="AV321" s="265">
        <f t="shared" si="255"/>
        <v>0</v>
      </c>
      <c r="AX321" s="265">
        <f t="shared" si="259"/>
        <v>0</v>
      </c>
      <c r="AZ321" s="492">
        <f t="shared" si="256"/>
        <v>0</v>
      </c>
      <c r="BB321" s="492">
        <f t="shared" si="257"/>
        <v>0</v>
      </c>
      <c r="BD321" s="265">
        <f t="shared" si="260"/>
        <v>0</v>
      </c>
      <c r="BE321" s="105"/>
      <c r="BF321" s="105"/>
      <c r="BG321" s="105"/>
      <c r="BH321" s="105"/>
      <c r="BI321" s="105"/>
      <c r="BJ321" s="105"/>
    </row>
    <row r="322" spans="2:62" ht="20.100000000000001" hidden="1" customHeight="1" outlineLevel="1">
      <c r="B322" s="100"/>
      <c r="C322" s="908"/>
      <c r="D322" s="909"/>
      <c r="E322" s="909"/>
      <c r="F322" s="910"/>
      <c r="G322" s="890"/>
      <c r="H322" s="891"/>
      <c r="I322" s="152"/>
      <c r="J322" s="152"/>
      <c r="K322" s="152"/>
      <c r="L322" s="152"/>
      <c r="M322" s="152"/>
      <c r="N322" s="152"/>
      <c r="O322" s="152"/>
      <c r="P322" s="153"/>
      <c r="Q322" s="153"/>
      <c r="R322" s="156">
        <f t="shared" si="251"/>
        <v>0</v>
      </c>
      <c r="S322" s="156">
        <f t="shared" si="252"/>
        <v>0</v>
      </c>
      <c r="U322" s="157">
        <f t="shared" si="258"/>
        <v>0</v>
      </c>
      <c r="W322" s="152"/>
      <c r="X322" s="152"/>
      <c r="Y322" s="152"/>
      <c r="Z322" s="152"/>
      <c r="AA322" s="152"/>
      <c r="AB322" s="152"/>
      <c r="AC322" s="347"/>
      <c r="AD322" s="152"/>
      <c r="AE322" s="152"/>
      <c r="AF322" s="152"/>
      <c r="AG322" s="152"/>
      <c r="AH322" s="152"/>
      <c r="AI322" s="152"/>
      <c r="AJ322" s="347"/>
      <c r="AK322" s="152"/>
      <c r="AL322" s="152"/>
      <c r="AM322" s="295"/>
      <c r="AN322" s="228"/>
      <c r="AO322" s="228"/>
      <c r="AP322" s="228"/>
      <c r="AQ322" s="228"/>
      <c r="AR322" s="228"/>
      <c r="AS322" s="348"/>
      <c r="AT322" s="264">
        <f t="shared" si="228"/>
        <v>0</v>
      </c>
      <c r="AU322" s="259"/>
      <c r="AV322" s="265">
        <f t="shared" si="255"/>
        <v>0</v>
      </c>
      <c r="AX322" s="265">
        <f t="shared" si="259"/>
        <v>0</v>
      </c>
      <c r="AZ322" s="492">
        <f t="shared" si="256"/>
        <v>0</v>
      </c>
      <c r="BB322" s="492">
        <f t="shared" si="257"/>
        <v>0</v>
      </c>
      <c r="BD322" s="265">
        <f t="shared" si="260"/>
        <v>0</v>
      </c>
      <c r="BE322" s="105"/>
      <c r="BF322" s="105"/>
      <c r="BG322" s="105"/>
      <c r="BH322" s="105"/>
      <c r="BI322" s="105"/>
      <c r="BJ322" s="105"/>
    </row>
    <row r="323" spans="2:62" ht="20.100000000000001" hidden="1" customHeight="1" outlineLevel="1">
      <c r="B323" s="100"/>
      <c r="C323" s="908"/>
      <c r="D323" s="909"/>
      <c r="E323" s="909"/>
      <c r="F323" s="910"/>
      <c r="G323" s="890"/>
      <c r="H323" s="891"/>
      <c r="I323" s="152"/>
      <c r="J323" s="152"/>
      <c r="K323" s="152"/>
      <c r="L323" s="152"/>
      <c r="M323" s="152"/>
      <c r="N323" s="152"/>
      <c r="O323" s="152"/>
      <c r="P323" s="153"/>
      <c r="Q323" s="153"/>
      <c r="R323" s="156">
        <f t="shared" si="251"/>
        <v>0</v>
      </c>
      <c r="S323" s="156">
        <f t="shared" si="252"/>
        <v>0</v>
      </c>
      <c r="U323" s="157">
        <f t="shared" si="258"/>
        <v>0</v>
      </c>
      <c r="W323" s="152"/>
      <c r="X323" s="152"/>
      <c r="Y323" s="152"/>
      <c r="Z323" s="152"/>
      <c r="AA323" s="152"/>
      <c r="AB323" s="152"/>
      <c r="AC323" s="347"/>
      <c r="AD323" s="152"/>
      <c r="AE323" s="152"/>
      <c r="AF323" s="152"/>
      <c r="AG323" s="152"/>
      <c r="AH323" s="152"/>
      <c r="AI323" s="152"/>
      <c r="AJ323" s="347"/>
      <c r="AK323" s="152"/>
      <c r="AL323" s="152"/>
      <c r="AM323" s="295"/>
      <c r="AN323" s="228"/>
      <c r="AO323" s="228"/>
      <c r="AP323" s="228"/>
      <c r="AQ323" s="228"/>
      <c r="AR323" s="228"/>
      <c r="AS323" s="348"/>
      <c r="AT323" s="264">
        <f t="shared" si="228"/>
        <v>0</v>
      </c>
      <c r="AU323" s="259"/>
      <c r="AV323" s="265">
        <f t="shared" si="255"/>
        <v>0</v>
      </c>
      <c r="AX323" s="265">
        <f t="shared" si="259"/>
        <v>0</v>
      </c>
      <c r="AZ323" s="492">
        <f t="shared" si="256"/>
        <v>0</v>
      </c>
      <c r="BB323" s="492">
        <f t="shared" si="257"/>
        <v>0</v>
      </c>
      <c r="BD323" s="265">
        <f t="shared" si="260"/>
        <v>0</v>
      </c>
      <c r="BE323" s="105"/>
      <c r="BF323" s="105"/>
      <c r="BG323" s="105"/>
      <c r="BH323" s="105"/>
      <c r="BI323" s="105"/>
      <c r="BJ323" s="105"/>
    </row>
    <row r="324" spans="2:62" ht="20.100000000000001" hidden="1" customHeight="1" outlineLevel="1">
      <c r="B324" s="100"/>
      <c r="C324" s="908"/>
      <c r="D324" s="909"/>
      <c r="E324" s="909"/>
      <c r="F324" s="910"/>
      <c r="G324" s="890"/>
      <c r="H324" s="891"/>
      <c r="I324" s="152"/>
      <c r="J324" s="152"/>
      <c r="K324" s="152"/>
      <c r="L324" s="152"/>
      <c r="M324" s="152"/>
      <c r="N324" s="152"/>
      <c r="O324" s="152"/>
      <c r="P324" s="153"/>
      <c r="Q324" s="153"/>
      <c r="R324" s="156">
        <f t="shared" si="251"/>
        <v>0</v>
      </c>
      <c r="S324" s="156">
        <f t="shared" si="252"/>
        <v>0</v>
      </c>
      <c r="U324" s="157">
        <f t="shared" si="258"/>
        <v>0</v>
      </c>
      <c r="W324" s="152"/>
      <c r="X324" s="152"/>
      <c r="Y324" s="152"/>
      <c r="Z324" s="152"/>
      <c r="AA324" s="152"/>
      <c r="AB324" s="152"/>
      <c r="AC324" s="347"/>
      <c r="AD324" s="152"/>
      <c r="AE324" s="152"/>
      <c r="AF324" s="152"/>
      <c r="AG324" s="152"/>
      <c r="AH324" s="152"/>
      <c r="AI324" s="152"/>
      <c r="AJ324" s="347"/>
      <c r="AK324" s="152"/>
      <c r="AL324" s="152"/>
      <c r="AM324" s="295"/>
      <c r="AN324" s="228"/>
      <c r="AO324" s="228"/>
      <c r="AP324" s="228"/>
      <c r="AQ324" s="228"/>
      <c r="AR324" s="228"/>
      <c r="AS324" s="348"/>
      <c r="AT324" s="264">
        <f t="shared" si="228"/>
        <v>0</v>
      </c>
      <c r="AU324" s="259"/>
      <c r="AV324" s="265">
        <f t="shared" si="255"/>
        <v>0</v>
      </c>
      <c r="AX324" s="265">
        <f t="shared" si="259"/>
        <v>0</v>
      </c>
      <c r="AZ324" s="492">
        <f t="shared" si="256"/>
        <v>0</v>
      </c>
      <c r="BB324" s="492">
        <f t="shared" si="257"/>
        <v>0</v>
      </c>
      <c r="BD324" s="265">
        <f t="shared" si="260"/>
        <v>0</v>
      </c>
      <c r="BE324" s="105"/>
      <c r="BF324" s="105"/>
      <c r="BG324" s="105"/>
      <c r="BH324" s="105"/>
      <c r="BI324" s="105"/>
      <c r="BJ324" s="105"/>
    </row>
    <row r="325" spans="2:62" ht="20.100000000000001" hidden="1" customHeight="1" outlineLevel="1">
      <c r="B325" s="100"/>
      <c r="C325" s="908"/>
      <c r="D325" s="909"/>
      <c r="E325" s="909"/>
      <c r="F325" s="910"/>
      <c r="G325" s="890"/>
      <c r="H325" s="891"/>
      <c r="I325" s="152"/>
      <c r="J325" s="152"/>
      <c r="K325" s="152"/>
      <c r="L325" s="152"/>
      <c r="M325" s="152"/>
      <c r="N325" s="152"/>
      <c r="O325" s="152"/>
      <c r="P325" s="153"/>
      <c r="Q325" s="153"/>
      <c r="R325" s="156">
        <f t="shared" si="251"/>
        <v>0</v>
      </c>
      <c r="S325" s="156">
        <f t="shared" si="252"/>
        <v>0</v>
      </c>
      <c r="U325" s="157">
        <f t="shared" si="258"/>
        <v>0</v>
      </c>
      <c r="W325" s="152"/>
      <c r="X325" s="152"/>
      <c r="Y325" s="152"/>
      <c r="Z325" s="152"/>
      <c r="AA325" s="152"/>
      <c r="AB325" s="152"/>
      <c r="AC325" s="347"/>
      <c r="AD325" s="152"/>
      <c r="AE325" s="152"/>
      <c r="AF325" s="152"/>
      <c r="AG325" s="152"/>
      <c r="AH325" s="152"/>
      <c r="AI325" s="152"/>
      <c r="AJ325" s="347"/>
      <c r="AK325" s="152"/>
      <c r="AL325" s="152"/>
      <c r="AM325" s="295"/>
      <c r="AN325" s="228"/>
      <c r="AO325" s="228"/>
      <c r="AP325" s="228"/>
      <c r="AQ325" s="228"/>
      <c r="AR325" s="228"/>
      <c r="AS325" s="348"/>
      <c r="AT325" s="264">
        <f t="shared" si="228"/>
        <v>0</v>
      </c>
      <c r="AU325" s="259"/>
      <c r="AV325" s="265">
        <f t="shared" si="255"/>
        <v>0</v>
      </c>
      <c r="AX325" s="265">
        <f t="shared" si="259"/>
        <v>0</v>
      </c>
      <c r="AZ325" s="492">
        <f t="shared" si="256"/>
        <v>0</v>
      </c>
      <c r="BB325" s="492">
        <f t="shared" si="257"/>
        <v>0</v>
      </c>
      <c r="BD325" s="265">
        <f t="shared" si="260"/>
        <v>0</v>
      </c>
      <c r="BE325" s="105"/>
      <c r="BF325" s="105"/>
      <c r="BG325" s="105"/>
      <c r="BH325" s="105"/>
      <c r="BI325" s="105"/>
      <c r="BJ325" s="105"/>
    </row>
    <row r="326" spans="2:62" ht="20.100000000000001" hidden="1" customHeight="1" outlineLevel="1">
      <c r="B326" s="100"/>
      <c r="C326" s="908"/>
      <c r="D326" s="909"/>
      <c r="E326" s="909"/>
      <c r="F326" s="910"/>
      <c r="G326" s="890"/>
      <c r="H326" s="891"/>
      <c r="I326" s="152"/>
      <c r="J326" s="152"/>
      <c r="K326" s="152"/>
      <c r="L326" s="152"/>
      <c r="M326" s="152"/>
      <c r="N326" s="152"/>
      <c r="O326" s="152"/>
      <c r="P326" s="153"/>
      <c r="Q326" s="153"/>
      <c r="R326" s="156">
        <f t="shared" si="251"/>
        <v>0</v>
      </c>
      <c r="S326" s="156">
        <f t="shared" si="252"/>
        <v>0</v>
      </c>
      <c r="U326" s="157">
        <f t="shared" si="258"/>
        <v>0</v>
      </c>
      <c r="W326" s="152"/>
      <c r="X326" s="152"/>
      <c r="Y326" s="152"/>
      <c r="Z326" s="152"/>
      <c r="AA326" s="152"/>
      <c r="AB326" s="152"/>
      <c r="AC326" s="347"/>
      <c r="AD326" s="152"/>
      <c r="AE326" s="152"/>
      <c r="AF326" s="152"/>
      <c r="AG326" s="152"/>
      <c r="AH326" s="152"/>
      <c r="AI326" s="152"/>
      <c r="AJ326" s="347"/>
      <c r="AK326" s="152"/>
      <c r="AL326" s="152"/>
      <c r="AM326" s="295"/>
      <c r="AN326" s="228"/>
      <c r="AO326" s="228"/>
      <c r="AP326" s="228"/>
      <c r="AQ326" s="228"/>
      <c r="AR326" s="228"/>
      <c r="AS326" s="348"/>
      <c r="AT326" s="264">
        <f t="shared" si="228"/>
        <v>0</v>
      </c>
      <c r="AU326" s="259"/>
      <c r="AV326" s="265">
        <f t="shared" si="255"/>
        <v>0</v>
      </c>
      <c r="AX326" s="265">
        <f t="shared" si="259"/>
        <v>0</v>
      </c>
      <c r="AZ326" s="492">
        <f t="shared" si="256"/>
        <v>0</v>
      </c>
      <c r="BB326" s="492">
        <f t="shared" si="257"/>
        <v>0</v>
      </c>
      <c r="BD326" s="265">
        <f t="shared" si="260"/>
        <v>0</v>
      </c>
      <c r="BE326" s="105"/>
      <c r="BF326" s="105"/>
      <c r="BG326" s="105"/>
      <c r="BH326" s="105"/>
      <c r="BI326" s="105"/>
      <c r="BJ326" s="105"/>
    </row>
    <row r="327" spans="2:62" ht="20.100000000000001" hidden="1" customHeight="1" outlineLevel="1">
      <c r="B327" s="100"/>
      <c r="C327" s="908"/>
      <c r="D327" s="909"/>
      <c r="E327" s="909"/>
      <c r="F327" s="910"/>
      <c r="G327" s="890"/>
      <c r="H327" s="891"/>
      <c r="I327" s="152"/>
      <c r="J327" s="152"/>
      <c r="K327" s="152"/>
      <c r="L327" s="152"/>
      <c r="M327" s="152"/>
      <c r="N327" s="152"/>
      <c r="O327" s="152"/>
      <c r="P327" s="153"/>
      <c r="Q327" s="153"/>
      <c r="R327" s="156">
        <f t="shared" si="251"/>
        <v>0</v>
      </c>
      <c r="S327" s="156">
        <f t="shared" si="252"/>
        <v>0</v>
      </c>
      <c r="U327" s="157">
        <f t="shared" si="258"/>
        <v>0</v>
      </c>
      <c r="W327" s="152"/>
      <c r="X327" s="152"/>
      <c r="Y327" s="152"/>
      <c r="Z327" s="152"/>
      <c r="AA327" s="152"/>
      <c r="AB327" s="152"/>
      <c r="AC327" s="347"/>
      <c r="AD327" s="152"/>
      <c r="AE327" s="152"/>
      <c r="AF327" s="152"/>
      <c r="AG327" s="152"/>
      <c r="AH327" s="152"/>
      <c r="AI327" s="152"/>
      <c r="AJ327" s="347"/>
      <c r="AK327" s="152"/>
      <c r="AL327" s="152"/>
      <c r="AM327" s="295"/>
      <c r="AN327" s="228"/>
      <c r="AO327" s="228"/>
      <c r="AP327" s="228"/>
      <c r="AQ327" s="228"/>
      <c r="AR327" s="228"/>
      <c r="AS327" s="348"/>
      <c r="AT327" s="264">
        <f t="shared" si="228"/>
        <v>0</v>
      </c>
      <c r="AU327" s="259"/>
      <c r="AV327" s="265">
        <f t="shared" si="255"/>
        <v>0</v>
      </c>
      <c r="AX327" s="265">
        <f t="shared" si="259"/>
        <v>0</v>
      </c>
      <c r="AZ327" s="492">
        <f t="shared" si="256"/>
        <v>0</v>
      </c>
      <c r="BB327" s="492">
        <f t="shared" si="257"/>
        <v>0</v>
      </c>
      <c r="BD327" s="265">
        <f t="shared" si="260"/>
        <v>0</v>
      </c>
      <c r="BE327" s="105"/>
      <c r="BF327" s="105"/>
      <c r="BG327" s="105"/>
      <c r="BH327" s="105"/>
      <c r="BI327" s="105"/>
      <c r="BJ327" s="105"/>
    </row>
    <row r="328" spans="2:62" ht="20.100000000000001" hidden="1" customHeight="1" outlineLevel="1">
      <c r="B328" s="100"/>
      <c r="C328" s="908"/>
      <c r="D328" s="909"/>
      <c r="E328" s="909"/>
      <c r="F328" s="910"/>
      <c r="G328" s="890"/>
      <c r="H328" s="891"/>
      <c r="I328" s="152"/>
      <c r="J328" s="152"/>
      <c r="K328" s="152"/>
      <c r="L328" s="152"/>
      <c r="M328" s="152"/>
      <c r="N328" s="152"/>
      <c r="O328" s="152"/>
      <c r="P328" s="153"/>
      <c r="Q328" s="153"/>
      <c r="R328" s="156">
        <f t="shared" si="251"/>
        <v>0</v>
      </c>
      <c r="S328" s="156">
        <f t="shared" si="252"/>
        <v>0</v>
      </c>
      <c r="U328" s="157">
        <f t="shared" si="258"/>
        <v>0</v>
      </c>
      <c r="W328" s="152"/>
      <c r="X328" s="152"/>
      <c r="Y328" s="152"/>
      <c r="Z328" s="152"/>
      <c r="AA328" s="152"/>
      <c r="AB328" s="152"/>
      <c r="AC328" s="347"/>
      <c r="AD328" s="152"/>
      <c r="AE328" s="152"/>
      <c r="AF328" s="152"/>
      <c r="AG328" s="152"/>
      <c r="AH328" s="152"/>
      <c r="AI328" s="152"/>
      <c r="AJ328" s="347"/>
      <c r="AK328" s="152"/>
      <c r="AL328" s="152"/>
      <c r="AM328" s="295"/>
      <c r="AN328" s="228"/>
      <c r="AO328" s="228"/>
      <c r="AP328" s="228"/>
      <c r="AQ328" s="228"/>
      <c r="AR328" s="228"/>
      <c r="AS328" s="348"/>
      <c r="AT328" s="264">
        <f t="shared" si="228"/>
        <v>0</v>
      </c>
      <c r="AU328" s="259"/>
      <c r="AV328" s="265">
        <f t="shared" si="255"/>
        <v>0</v>
      </c>
      <c r="AX328" s="265">
        <f t="shared" si="259"/>
        <v>0</v>
      </c>
      <c r="AZ328" s="492">
        <f t="shared" si="256"/>
        <v>0</v>
      </c>
      <c r="BB328" s="492">
        <f t="shared" si="257"/>
        <v>0</v>
      </c>
      <c r="BD328" s="265">
        <f t="shared" si="260"/>
        <v>0</v>
      </c>
      <c r="BE328" s="105"/>
      <c r="BF328" s="105"/>
      <c r="BG328" s="105"/>
      <c r="BH328" s="105"/>
      <c r="BI328" s="105"/>
      <c r="BJ328" s="105"/>
    </row>
    <row r="329" spans="2:62" ht="20.100000000000001" hidden="1" customHeight="1" outlineLevel="1">
      <c r="B329" s="100"/>
      <c r="C329" s="908"/>
      <c r="D329" s="909"/>
      <c r="E329" s="909"/>
      <c r="F329" s="910"/>
      <c r="G329" s="890"/>
      <c r="H329" s="891"/>
      <c r="I329" s="152"/>
      <c r="J329" s="152"/>
      <c r="K329" s="152"/>
      <c r="L329" s="152"/>
      <c r="M329" s="152"/>
      <c r="N329" s="152"/>
      <c r="O329" s="152"/>
      <c r="P329" s="153"/>
      <c r="Q329" s="153"/>
      <c r="R329" s="156">
        <f t="shared" si="251"/>
        <v>0</v>
      </c>
      <c r="S329" s="156">
        <f t="shared" si="252"/>
        <v>0</v>
      </c>
      <c r="U329" s="157">
        <f t="shared" si="258"/>
        <v>0</v>
      </c>
      <c r="W329" s="152"/>
      <c r="X329" s="152"/>
      <c r="Y329" s="152"/>
      <c r="Z329" s="152"/>
      <c r="AA329" s="152"/>
      <c r="AB329" s="152"/>
      <c r="AC329" s="347"/>
      <c r="AD329" s="152"/>
      <c r="AE329" s="152"/>
      <c r="AF329" s="152"/>
      <c r="AG329" s="152"/>
      <c r="AH329" s="152"/>
      <c r="AI329" s="152"/>
      <c r="AJ329" s="347"/>
      <c r="AK329" s="152"/>
      <c r="AL329" s="152"/>
      <c r="AM329" s="295"/>
      <c r="AN329" s="228"/>
      <c r="AO329" s="228"/>
      <c r="AP329" s="228"/>
      <c r="AQ329" s="228"/>
      <c r="AR329" s="228"/>
      <c r="AS329" s="348"/>
      <c r="AT329" s="264">
        <f t="shared" si="228"/>
        <v>0</v>
      </c>
      <c r="AU329" s="259"/>
      <c r="AV329" s="265">
        <f t="shared" si="255"/>
        <v>0</v>
      </c>
      <c r="AX329" s="265">
        <f t="shared" si="259"/>
        <v>0</v>
      </c>
      <c r="AZ329" s="492">
        <f t="shared" si="256"/>
        <v>0</v>
      </c>
      <c r="BB329" s="492">
        <f t="shared" si="257"/>
        <v>0</v>
      </c>
      <c r="BD329" s="265">
        <f t="shared" si="260"/>
        <v>0</v>
      </c>
      <c r="BE329" s="105"/>
      <c r="BF329" s="105"/>
      <c r="BG329" s="105"/>
      <c r="BH329" s="105"/>
      <c r="BI329" s="105"/>
      <c r="BJ329" s="105"/>
    </row>
    <row r="330" spans="2:62" ht="20.100000000000001" hidden="1" customHeight="1" outlineLevel="1">
      <c r="B330" s="100"/>
      <c r="C330" s="908"/>
      <c r="D330" s="909"/>
      <c r="E330" s="909"/>
      <c r="F330" s="910"/>
      <c r="G330" s="890"/>
      <c r="H330" s="891"/>
      <c r="I330" s="152"/>
      <c r="J330" s="152"/>
      <c r="K330" s="152"/>
      <c r="L330" s="152"/>
      <c r="M330" s="152"/>
      <c r="N330" s="152"/>
      <c r="O330" s="152"/>
      <c r="P330" s="153"/>
      <c r="Q330" s="153"/>
      <c r="R330" s="156">
        <f t="shared" si="251"/>
        <v>0</v>
      </c>
      <c r="S330" s="156">
        <f t="shared" si="252"/>
        <v>0</v>
      </c>
      <c r="U330" s="157">
        <f t="shared" si="258"/>
        <v>0</v>
      </c>
      <c r="W330" s="152"/>
      <c r="X330" s="152"/>
      <c r="Y330" s="152"/>
      <c r="Z330" s="152"/>
      <c r="AA330" s="152"/>
      <c r="AB330" s="152"/>
      <c r="AC330" s="347"/>
      <c r="AD330" s="152"/>
      <c r="AE330" s="152"/>
      <c r="AF330" s="152"/>
      <c r="AG330" s="152"/>
      <c r="AH330" s="152"/>
      <c r="AI330" s="152"/>
      <c r="AJ330" s="347"/>
      <c r="AK330" s="152"/>
      <c r="AL330" s="152"/>
      <c r="AM330" s="295"/>
      <c r="AN330" s="228"/>
      <c r="AO330" s="228"/>
      <c r="AP330" s="228"/>
      <c r="AQ330" s="228"/>
      <c r="AR330" s="228"/>
      <c r="AS330" s="348"/>
      <c r="AT330" s="264">
        <f t="shared" si="228"/>
        <v>0</v>
      </c>
      <c r="AU330" s="259"/>
      <c r="AV330" s="265">
        <f t="shared" si="255"/>
        <v>0</v>
      </c>
      <c r="AX330" s="265">
        <f t="shared" si="259"/>
        <v>0</v>
      </c>
      <c r="AZ330" s="492">
        <f t="shared" si="256"/>
        <v>0</v>
      </c>
      <c r="BB330" s="492">
        <f t="shared" si="257"/>
        <v>0</v>
      </c>
      <c r="BD330" s="265">
        <f t="shared" si="260"/>
        <v>0</v>
      </c>
      <c r="BE330" s="105"/>
      <c r="BF330" s="105"/>
      <c r="BG330" s="105"/>
      <c r="BH330" s="105"/>
      <c r="BI330" s="105"/>
      <c r="BJ330" s="105"/>
    </row>
    <row r="331" spans="2:62" ht="20.100000000000001" hidden="1" customHeight="1" outlineLevel="1">
      <c r="B331" s="100"/>
      <c r="C331" s="908"/>
      <c r="D331" s="909"/>
      <c r="E331" s="909"/>
      <c r="F331" s="910"/>
      <c r="G331" s="890"/>
      <c r="H331" s="891"/>
      <c r="I331" s="152"/>
      <c r="J331" s="152"/>
      <c r="K331" s="152"/>
      <c r="L331" s="152"/>
      <c r="M331" s="152"/>
      <c r="N331" s="152"/>
      <c r="O331" s="152"/>
      <c r="P331" s="153"/>
      <c r="Q331" s="153"/>
      <c r="R331" s="156">
        <f t="shared" si="251"/>
        <v>0</v>
      </c>
      <c r="S331" s="156">
        <f t="shared" si="252"/>
        <v>0</v>
      </c>
      <c r="U331" s="157">
        <f t="shared" si="258"/>
        <v>0</v>
      </c>
      <c r="W331" s="152"/>
      <c r="X331" s="152"/>
      <c r="Y331" s="152"/>
      <c r="Z331" s="152"/>
      <c r="AA331" s="152"/>
      <c r="AB331" s="152"/>
      <c r="AC331" s="347"/>
      <c r="AD331" s="152"/>
      <c r="AE331" s="152"/>
      <c r="AF331" s="152"/>
      <c r="AG331" s="152"/>
      <c r="AH331" s="152"/>
      <c r="AI331" s="152"/>
      <c r="AJ331" s="347"/>
      <c r="AK331" s="152"/>
      <c r="AL331" s="152"/>
      <c r="AM331" s="295"/>
      <c r="AN331" s="228"/>
      <c r="AO331" s="228"/>
      <c r="AP331" s="228"/>
      <c r="AQ331" s="228"/>
      <c r="AR331" s="228"/>
      <c r="AS331" s="348"/>
      <c r="AT331" s="264">
        <f t="shared" si="228"/>
        <v>0</v>
      </c>
      <c r="AU331" s="259"/>
      <c r="AV331" s="265">
        <f t="shared" si="255"/>
        <v>0</v>
      </c>
      <c r="AX331" s="265">
        <f t="shared" si="259"/>
        <v>0</v>
      </c>
      <c r="AZ331" s="492">
        <f t="shared" si="256"/>
        <v>0</v>
      </c>
      <c r="BB331" s="492">
        <f t="shared" si="257"/>
        <v>0</v>
      </c>
      <c r="BD331" s="265">
        <f t="shared" si="260"/>
        <v>0</v>
      </c>
      <c r="BE331" s="105"/>
      <c r="BF331" s="105"/>
      <c r="BG331" s="105"/>
      <c r="BH331" s="105"/>
      <c r="BI331" s="105"/>
      <c r="BJ331" s="105"/>
    </row>
    <row r="332" spans="2:62" ht="20.100000000000001" hidden="1" customHeight="1" outlineLevel="1">
      <c r="B332" s="100"/>
      <c r="C332" s="908"/>
      <c r="D332" s="909"/>
      <c r="E332" s="909"/>
      <c r="F332" s="910"/>
      <c r="G332" s="890"/>
      <c r="H332" s="891"/>
      <c r="I332" s="152"/>
      <c r="J332" s="152"/>
      <c r="K332" s="152"/>
      <c r="L332" s="152"/>
      <c r="M332" s="152"/>
      <c r="N332" s="152"/>
      <c r="O332" s="152"/>
      <c r="P332" s="153"/>
      <c r="Q332" s="153"/>
      <c r="R332" s="156">
        <f t="shared" si="251"/>
        <v>0</v>
      </c>
      <c r="S332" s="156">
        <f t="shared" si="252"/>
        <v>0</v>
      </c>
      <c r="U332" s="157">
        <f t="shared" si="258"/>
        <v>0</v>
      </c>
      <c r="W332" s="152"/>
      <c r="X332" s="152"/>
      <c r="Y332" s="152"/>
      <c r="Z332" s="152"/>
      <c r="AA332" s="152"/>
      <c r="AB332" s="152"/>
      <c r="AC332" s="347"/>
      <c r="AD332" s="152"/>
      <c r="AE332" s="152"/>
      <c r="AF332" s="152"/>
      <c r="AG332" s="152"/>
      <c r="AH332" s="152"/>
      <c r="AI332" s="152"/>
      <c r="AJ332" s="347"/>
      <c r="AK332" s="152"/>
      <c r="AL332" s="152"/>
      <c r="AM332" s="295"/>
      <c r="AN332" s="228"/>
      <c r="AO332" s="228"/>
      <c r="AP332" s="228"/>
      <c r="AQ332" s="228"/>
      <c r="AR332" s="228"/>
      <c r="AS332" s="348"/>
      <c r="AT332" s="264">
        <f t="shared" si="228"/>
        <v>0</v>
      </c>
      <c r="AU332" s="259"/>
      <c r="AV332" s="265">
        <f t="shared" si="255"/>
        <v>0</v>
      </c>
      <c r="AX332" s="265">
        <f t="shared" si="259"/>
        <v>0</v>
      </c>
      <c r="AZ332" s="492">
        <f t="shared" si="256"/>
        <v>0</v>
      </c>
      <c r="BB332" s="492">
        <f t="shared" si="257"/>
        <v>0</v>
      </c>
      <c r="BD332" s="265">
        <f t="shared" si="260"/>
        <v>0</v>
      </c>
      <c r="BE332" s="105"/>
      <c r="BF332" s="105"/>
      <c r="BG332" s="105"/>
      <c r="BH332" s="105"/>
      <c r="BI332" s="105"/>
      <c r="BJ332" s="105"/>
    </row>
    <row r="333" spans="2:62" ht="20.100000000000001" hidden="1" customHeight="1" outlineLevel="1">
      <c r="B333" s="100"/>
      <c r="C333" s="908"/>
      <c r="D333" s="909"/>
      <c r="E333" s="909"/>
      <c r="F333" s="910"/>
      <c r="G333" s="890"/>
      <c r="H333" s="891"/>
      <c r="I333" s="152"/>
      <c r="J333" s="152"/>
      <c r="K333" s="152"/>
      <c r="L333" s="152"/>
      <c r="M333" s="152"/>
      <c r="N333" s="152"/>
      <c r="O333" s="152"/>
      <c r="P333" s="153"/>
      <c r="Q333" s="153"/>
      <c r="R333" s="156">
        <f t="shared" si="251"/>
        <v>0</v>
      </c>
      <c r="S333" s="156">
        <f t="shared" si="252"/>
        <v>0</v>
      </c>
      <c r="U333" s="157">
        <f t="shared" si="258"/>
        <v>0</v>
      </c>
      <c r="W333" s="152"/>
      <c r="X333" s="152"/>
      <c r="Y333" s="152"/>
      <c r="Z333" s="152"/>
      <c r="AA333" s="152"/>
      <c r="AB333" s="152"/>
      <c r="AC333" s="347"/>
      <c r="AD333" s="152"/>
      <c r="AE333" s="152"/>
      <c r="AF333" s="152"/>
      <c r="AG333" s="152"/>
      <c r="AH333" s="152"/>
      <c r="AI333" s="152"/>
      <c r="AJ333" s="347"/>
      <c r="AK333" s="152"/>
      <c r="AL333" s="152"/>
      <c r="AM333" s="295"/>
      <c r="AN333" s="228"/>
      <c r="AO333" s="228"/>
      <c r="AP333" s="228"/>
      <c r="AQ333" s="228"/>
      <c r="AR333" s="228"/>
      <c r="AS333" s="348"/>
      <c r="AT333" s="264">
        <f t="shared" si="228"/>
        <v>0</v>
      </c>
      <c r="AU333" s="259"/>
      <c r="AV333" s="265">
        <f t="shared" si="255"/>
        <v>0</v>
      </c>
      <c r="AX333" s="265">
        <f t="shared" si="259"/>
        <v>0</v>
      </c>
      <c r="AZ333" s="492">
        <f t="shared" si="256"/>
        <v>0</v>
      </c>
      <c r="BB333" s="492">
        <f t="shared" si="257"/>
        <v>0</v>
      </c>
      <c r="BD333" s="265">
        <f t="shared" si="260"/>
        <v>0</v>
      </c>
      <c r="BE333" s="105"/>
      <c r="BF333" s="105"/>
      <c r="BG333" s="105"/>
      <c r="BH333" s="105"/>
      <c r="BI333" s="105"/>
      <c r="BJ333" s="105"/>
    </row>
    <row r="334" spans="2:62" ht="9.9499999999999993" hidden="1" customHeight="1" outlineLevel="1">
      <c r="B334" s="101"/>
      <c r="C334" s="208"/>
      <c r="D334" s="208"/>
      <c r="E334" s="208"/>
      <c r="F334" s="208"/>
      <c r="G334" s="237"/>
      <c r="H334" s="207"/>
      <c r="I334" s="257"/>
      <c r="J334" s="257"/>
      <c r="K334" s="257"/>
      <c r="L334" s="257"/>
      <c r="M334" s="257"/>
      <c r="N334" s="257"/>
      <c r="O334" s="257"/>
      <c r="P334" s="256"/>
      <c r="Q334" s="102"/>
      <c r="R334" s="102"/>
      <c r="S334" s="102"/>
      <c r="U334" s="98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Z334" s="493"/>
      <c r="BE334" s="105"/>
      <c r="BF334" s="105"/>
      <c r="BG334" s="105"/>
      <c r="BH334" s="105"/>
      <c r="BI334" s="105"/>
      <c r="BJ334" s="105"/>
    </row>
    <row r="335" spans="2:62" ht="20.100000000000001" customHeight="1" collapsed="1">
      <c r="B335" s="8">
        <f>B318+1</f>
        <v>20</v>
      </c>
      <c r="C335" s="916"/>
      <c r="D335" s="917"/>
      <c r="E335" s="917"/>
      <c r="F335" s="918"/>
      <c r="G335" s="429"/>
      <c r="H335" s="206">
        <v>1</v>
      </c>
      <c r="I335" s="642">
        <f t="shared" ref="I335" si="261">$H335*SUM(I336:I350)</f>
        <v>0</v>
      </c>
      <c r="J335" s="643">
        <f t="shared" ref="J335:O335" si="262">$H335*SUM(J336:J350)</f>
        <v>0</v>
      </c>
      <c r="K335" s="644">
        <f t="shared" si="262"/>
        <v>0</v>
      </c>
      <c r="L335" s="645">
        <f t="shared" si="262"/>
        <v>0</v>
      </c>
      <c r="M335" s="645">
        <f t="shared" si="262"/>
        <v>0</v>
      </c>
      <c r="N335" s="644">
        <f t="shared" si="262"/>
        <v>0</v>
      </c>
      <c r="O335" s="642">
        <f t="shared" si="262"/>
        <v>0</v>
      </c>
      <c r="P335" s="209">
        <f t="shared" ref="P335:Q335" si="263">$H335*SUM(P336:P350)</f>
        <v>0</v>
      </c>
      <c r="Q335" s="210">
        <f t="shared" si="263"/>
        <v>0</v>
      </c>
      <c r="R335" s="136">
        <f t="shared" ref="R335:R350" si="264">P335*(1+Gewinn)*(1+SicherheitAngebot)</f>
        <v>0</v>
      </c>
      <c r="S335" s="137">
        <f t="shared" ref="S335:S350" si="265">Q335*(1+MGKZ)*(1+Gewinn)*(1+SicherheitAngebot)</f>
        <v>0</v>
      </c>
      <c r="U335" s="10">
        <f>I335*$I$7+J335*$J$7+K335*$K$7+L335*$L$7+M335*$M$7+N335*$N$7+O335*$O$7+R335+S335</f>
        <v>0</v>
      </c>
      <c r="W335" s="646">
        <f t="shared" ref="W335:AB335" si="266">$H335*SUM(W336:W350)</f>
        <v>0</v>
      </c>
      <c r="X335" s="647">
        <f t="shared" si="266"/>
        <v>0</v>
      </c>
      <c r="Y335" s="648">
        <f t="shared" si="266"/>
        <v>0</v>
      </c>
      <c r="Z335" s="649">
        <f t="shared" si="266"/>
        <v>0</v>
      </c>
      <c r="AA335" s="648">
        <f t="shared" si="266"/>
        <v>0</v>
      </c>
      <c r="AB335" s="646">
        <f t="shared" si="266"/>
        <v>0</v>
      </c>
      <c r="AC335" s="258"/>
      <c r="AD335" s="646">
        <f t="shared" ref="AD335:AM335" si="267">$H335*SUM(AD336:AD350)</f>
        <v>0</v>
      </c>
      <c r="AE335" s="647">
        <f t="shared" si="267"/>
        <v>0</v>
      </c>
      <c r="AF335" s="648">
        <f t="shared" si="267"/>
        <v>0</v>
      </c>
      <c r="AG335" s="649">
        <f t="shared" si="267"/>
        <v>0</v>
      </c>
      <c r="AH335" s="648">
        <f t="shared" si="267"/>
        <v>0</v>
      </c>
      <c r="AI335" s="646">
        <f t="shared" si="267"/>
        <v>0</v>
      </c>
      <c r="AJ335" s="258"/>
      <c r="AK335" s="653">
        <f t="shared" si="267"/>
        <v>0</v>
      </c>
      <c r="AL335" s="653">
        <f t="shared" si="267"/>
        <v>0</v>
      </c>
      <c r="AM335" s="653">
        <f t="shared" si="267"/>
        <v>0</v>
      </c>
      <c r="AN335" s="227">
        <f>$H335*SUM(AN336:AN350)*(1+Gewinn)*(1+SicherheitAngebot)</f>
        <v>0</v>
      </c>
      <c r="AO335" s="227">
        <f>$H335*SUM(AO336:AO350)*(1+Gewinn)*(1+SicherheitAngebot)</f>
        <v>0</v>
      </c>
      <c r="AP335" s="227">
        <f>$H335*SUM(AP336:AP350)*(1+Gewinn)*(1+SicherheitAngebot)</f>
        <v>0</v>
      </c>
      <c r="AQ335" s="227">
        <f>$H335*SUM(AQ336:AQ350)*(1+Gewinn)*(1+SicherheitAngebot)</f>
        <v>0</v>
      </c>
      <c r="AR335" s="227">
        <f>$H335*SUM(AR336:AR350)*(1+Gewinn)*(1+SicherheitAngebot)</f>
        <v>0</v>
      </c>
      <c r="AS335" s="262"/>
      <c r="AT335" s="263">
        <f t="shared" si="228"/>
        <v>0</v>
      </c>
      <c r="AU335" s="259"/>
      <c r="AV335" s="491">
        <f>AK335*$AK$7+AL335*$AL$7+AM335*$AM$7+SUM(AN335:AR335)+AT335/Zuschläge_IBN+AT335</f>
        <v>0</v>
      </c>
      <c r="AX335" s="685">
        <f>U335+AV335</f>
        <v>0</v>
      </c>
      <c r="AZ335" s="490">
        <f>IF(H335&gt;0,U335/(1+SicherheitAngebot)*(1+Sicherheit),0)</f>
        <v>0</v>
      </c>
      <c r="BB335" s="490">
        <f>IF(H335&gt;0,AV335/(1+SicherheitAngebot)*(1+Sicherheit),0)</f>
        <v>0</v>
      </c>
      <c r="BD335" s="490">
        <f>AZ335+BB335</f>
        <v>0</v>
      </c>
      <c r="BE335" s="105"/>
      <c r="BF335" s="105"/>
      <c r="BG335" s="105"/>
      <c r="BH335" s="105"/>
      <c r="BI335" s="105"/>
      <c r="BJ335" s="105"/>
    </row>
    <row r="336" spans="2:62" ht="20.100000000000001" hidden="1" customHeight="1" outlineLevel="1">
      <c r="B336" s="99"/>
      <c r="C336" s="908"/>
      <c r="D336" s="909"/>
      <c r="E336" s="909"/>
      <c r="F336" s="910"/>
      <c r="G336" s="890"/>
      <c r="H336" s="901"/>
      <c r="I336" s="152"/>
      <c r="J336" s="152"/>
      <c r="K336" s="152"/>
      <c r="L336" s="152"/>
      <c r="M336" s="152"/>
      <c r="N336" s="152"/>
      <c r="O336" s="152"/>
      <c r="P336" s="153"/>
      <c r="Q336" s="153"/>
      <c r="R336" s="156">
        <f t="shared" si="264"/>
        <v>0</v>
      </c>
      <c r="S336" s="156">
        <f t="shared" si="265"/>
        <v>0</v>
      </c>
      <c r="U336" s="157">
        <f>I336*$I$7+J336*$J$7+K336*$K$7+L336*$L$7+M336*$M$7+N336*$N$7+O336*$O$7+R336+S336</f>
        <v>0</v>
      </c>
      <c r="W336" s="152"/>
      <c r="X336" s="152"/>
      <c r="Y336" s="152"/>
      <c r="Z336" s="152"/>
      <c r="AA336" s="152"/>
      <c r="AB336" s="152"/>
      <c r="AC336" s="347"/>
      <c r="AD336" s="152"/>
      <c r="AE336" s="152"/>
      <c r="AF336" s="152"/>
      <c r="AG336" s="152"/>
      <c r="AH336" s="152"/>
      <c r="AI336" s="152"/>
      <c r="AJ336" s="347"/>
      <c r="AK336" s="152"/>
      <c r="AL336" s="152"/>
      <c r="AM336" s="295"/>
      <c r="AN336" s="228"/>
      <c r="AO336" s="228"/>
      <c r="AP336" s="228"/>
      <c r="AQ336" s="228"/>
      <c r="AR336" s="228"/>
      <c r="AS336" s="348"/>
      <c r="AT336" s="264">
        <f t="shared" si="228"/>
        <v>0</v>
      </c>
      <c r="AU336" s="259"/>
      <c r="AV336" s="265">
        <f t="shared" ref="AV336:AV350" si="268">AK336*$AK$7+AL336*$AL$7+AM336*$AM$7+SUM(AN336:AR336)*(1+Gewinn)*(1+SicherheitAngebot)+AT336/Zuschläge_IBN+AT336</f>
        <v>0</v>
      </c>
      <c r="AX336" s="265">
        <f>U336+AV336</f>
        <v>0</v>
      </c>
      <c r="AZ336" s="492">
        <f t="shared" ref="AZ336:AZ350" si="269">U336/(1+SicherheitAngebot)*(1+Sicherheit)</f>
        <v>0</v>
      </c>
      <c r="BB336" s="492">
        <f t="shared" ref="BB336:BB350" si="270">AV336/(1+SicherheitAngebot)*(1+Sicherheit)</f>
        <v>0</v>
      </c>
      <c r="BD336" s="265">
        <f>AZ336+BB336</f>
        <v>0</v>
      </c>
      <c r="BE336" s="105"/>
      <c r="BF336" s="105"/>
      <c r="BG336" s="105"/>
      <c r="BH336" s="105"/>
      <c r="BI336" s="105"/>
      <c r="BJ336" s="105"/>
    </row>
    <row r="337" spans="2:62" ht="20.100000000000001" hidden="1" customHeight="1" outlineLevel="1">
      <c r="B337" s="100"/>
      <c r="C337" s="908"/>
      <c r="D337" s="909"/>
      <c r="E337" s="909"/>
      <c r="F337" s="910"/>
      <c r="G337" s="890"/>
      <c r="H337" s="891"/>
      <c r="I337" s="152"/>
      <c r="J337" s="152"/>
      <c r="K337" s="152"/>
      <c r="L337" s="152"/>
      <c r="M337" s="152"/>
      <c r="N337" s="152"/>
      <c r="O337" s="152"/>
      <c r="P337" s="153"/>
      <c r="Q337" s="153"/>
      <c r="R337" s="156">
        <f t="shared" si="264"/>
        <v>0</v>
      </c>
      <c r="S337" s="156">
        <f t="shared" si="265"/>
        <v>0</v>
      </c>
      <c r="U337" s="157">
        <f t="shared" ref="U337:U350" si="271">I337*$I$7+J337*$J$7+K337*$K$7+L337*$L$7+M337*$M$7+N337*$N$7+O337*$O$7+R337+S337</f>
        <v>0</v>
      </c>
      <c r="W337" s="152"/>
      <c r="X337" s="152"/>
      <c r="Y337" s="152"/>
      <c r="Z337" s="152"/>
      <c r="AA337" s="152"/>
      <c r="AB337" s="152"/>
      <c r="AC337" s="347"/>
      <c r="AD337" s="152"/>
      <c r="AE337" s="152"/>
      <c r="AF337" s="152"/>
      <c r="AG337" s="152"/>
      <c r="AH337" s="152"/>
      <c r="AI337" s="152"/>
      <c r="AJ337" s="347"/>
      <c r="AK337" s="152"/>
      <c r="AL337" s="152"/>
      <c r="AM337" s="295"/>
      <c r="AN337" s="228"/>
      <c r="AO337" s="228"/>
      <c r="AP337" s="228"/>
      <c r="AQ337" s="228"/>
      <c r="AR337" s="228"/>
      <c r="AS337" s="348"/>
      <c r="AT337" s="264">
        <f t="shared" si="228"/>
        <v>0</v>
      </c>
      <c r="AU337" s="259"/>
      <c r="AV337" s="265">
        <f t="shared" si="268"/>
        <v>0</v>
      </c>
      <c r="AX337" s="265">
        <f t="shared" ref="AX337:AX350" si="272">U337+AV337</f>
        <v>0</v>
      </c>
      <c r="AZ337" s="492">
        <f t="shared" si="269"/>
        <v>0</v>
      </c>
      <c r="BB337" s="492">
        <f t="shared" si="270"/>
        <v>0</v>
      </c>
      <c r="BD337" s="265">
        <f t="shared" ref="BD337:BD350" si="273">AZ337+BB337</f>
        <v>0</v>
      </c>
      <c r="BE337" s="105"/>
      <c r="BF337" s="105"/>
      <c r="BG337" s="105"/>
      <c r="BH337" s="105"/>
      <c r="BI337" s="105"/>
      <c r="BJ337" s="105"/>
    </row>
    <row r="338" spans="2:62" ht="20.100000000000001" hidden="1" customHeight="1" outlineLevel="1">
      <c r="B338" s="100"/>
      <c r="C338" s="908"/>
      <c r="D338" s="909"/>
      <c r="E338" s="909"/>
      <c r="F338" s="910"/>
      <c r="G338" s="890"/>
      <c r="H338" s="891"/>
      <c r="I338" s="152"/>
      <c r="J338" s="152"/>
      <c r="K338" s="152"/>
      <c r="L338" s="152"/>
      <c r="M338" s="152"/>
      <c r="N338" s="152"/>
      <c r="O338" s="152"/>
      <c r="P338" s="153"/>
      <c r="Q338" s="153"/>
      <c r="R338" s="156">
        <f t="shared" si="264"/>
        <v>0</v>
      </c>
      <c r="S338" s="156">
        <f t="shared" si="265"/>
        <v>0</v>
      </c>
      <c r="U338" s="157">
        <f t="shared" si="271"/>
        <v>0</v>
      </c>
      <c r="W338" s="152"/>
      <c r="X338" s="152"/>
      <c r="Y338" s="152"/>
      <c r="Z338" s="152"/>
      <c r="AA338" s="152"/>
      <c r="AB338" s="152"/>
      <c r="AC338" s="347"/>
      <c r="AD338" s="152"/>
      <c r="AE338" s="152"/>
      <c r="AF338" s="152"/>
      <c r="AG338" s="152"/>
      <c r="AH338" s="152"/>
      <c r="AI338" s="152"/>
      <c r="AJ338" s="347"/>
      <c r="AK338" s="152"/>
      <c r="AL338" s="152"/>
      <c r="AM338" s="295"/>
      <c r="AN338" s="228"/>
      <c r="AO338" s="228"/>
      <c r="AP338" s="228"/>
      <c r="AQ338" s="228"/>
      <c r="AR338" s="228"/>
      <c r="AS338" s="348"/>
      <c r="AT338" s="264">
        <f t="shared" si="228"/>
        <v>0</v>
      </c>
      <c r="AU338" s="259"/>
      <c r="AV338" s="265">
        <f t="shared" si="268"/>
        <v>0</v>
      </c>
      <c r="AX338" s="265">
        <f t="shared" si="272"/>
        <v>0</v>
      </c>
      <c r="AZ338" s="492">
        <f t="shared" si="269"/>
        <v>0</v>
      </c>
      <c r="BB338" s="492">
        <f t="shared" si="270"/>
        <v>0</v>
      </c>
      <c r="BD338" s="265">
        <f t="shared" si="273"/>
        <v>0</v>
      </c>
      <c r="BE338" s="105"/>
      <c r="BF338" s="105"/>
      <c r="BG338" s="105"/>
      <c r="BH338" s="105"/>
      <c r="BI338" s="105"/>
      <c r="BJ338" s="105"/>
    </row>
    <row r="339" spans="2:62" ht="20.100000000000001" hidden="1" customHeight="1" outlineLevel="1">
      <c r="B339" s="100"/>
      <c r="C339" s="908"/>
      <c r="D339" s="909"/>
      <c r="E339" s="909"/>
      <c r="F339" s="910"/>
      <c r="G339" s="890"/>
      <c r="H339" s="891"/>
      <c r="I339" s="152"/>
      <c r="J339" s="152"/>
      <c r="K339" s="152"/>
      <c r="L339" s="152"/>
      <c r="M339" s="152"/>
      <c r="N339" s="152"/>
      <c r="O339" s="152"/>
      <c r="P339" s="153"/>
      <c r="Q339" s="153"/>
      <c r="R339" s="156">
        <f t="shared" si="264"/>
        <v>0</v>
      </c>
      <c r="S339" s="156">
        <f t="shared" si="265"/>
        <v>0</v>
      </c>
      <c r="U339" s="157">
        <f t="shared" si="271"/>
        <v>0</v>
      </c>
      <c r="W339" s="152"/>
      <c r="X339" s="152"/>
      <c r="Y339" s="152"/>
      <c r="Z339" s="152"/>
      <c r="AA339" s="152"/>
      <c r="AB339" s="152"/>
      <c r="AC339" s="347"/>
      <c r="AD339" s="152"/>
      <c r="AE339" s="152"/>
      <c r="AF339" s="152"/>
      <c r="AG339" s="152"/>
      <c r="AH339" s="152"/>
      <c r="AI339" s="152"/>
      <c r="AJ339" s="347"/>
      <c r="AK339" s="152"/>
      <c r="AL339" s="152"/>
      <c r="AM339" s="295"/>
      <c r="AN339" s="228"/>
      <c r="AO339" s="228"/>
      <c r="AP339" s="228"/>
      <c r="AQ339" s="228"/>
      <c r="AR339" s="228"/>
      <c r="AS339" s="348"/>
      <c r="AT339" s="264">
        <f t="shared" si="228"/>
        <v>0</v>
      </c>
      <c r="AU339" s="259"/>
      <c r="AV339" s="265">
        <f t="shared" si="268"/>
        <v>0</v>
      </c>
      <c r="AX339" s="265">
        <f t="shared" si="272"/>
        <v>0</v>
      </c>
      <c r="AZ339" s="492">
        <f t="shared" si="269"/>
        <v>0</v>
      </c>
      <c r="BB339" s="492">
        <f t="shared" si="270"/>
        <v>0</v>
      </c>
      <c r="BD339" s="265">
        <f t="shared" si="273"/>
        <v>0</v>
      </c>
      <c r="BE339" s="105"/>
      <c r="BF339" s="105"/>
      <c r="BG339" s="105"/>
      <c r="BH339" s="105"/>
      <c r="BI339" s="105"/>
      <c r="BJ339" s="105"/>
    </row>
    <row r="340" spans="2:62" ht="20.100000000000001" hidden="1" customHeight="1" outlineLevel="1">
      <c r="B340" s="100"/>
      <c r="C340" s="908"/>
      <c r="D340" s="909"/>
      <c r="E340" s="909"/>
      <c r="F340" s="910"/>
      <c r="G340" s="890"/>
      <c r="H340" s="891"/>
      <c r="I340" s="152"/>
      <c r="J340" s="152"/>
      <c r="K340" s="152"/>
      <c r="L340" s="152"/>
      <c r="M340" s="152"/>
      <c r="N340" s="152"/>
      <c r="O340" s="152"/>
      <c r="P340" s="153"/>
      <c r="Q340" s="153"/>
      <c r="R340" s="156">
        <f t="shared" si="264"/>
        <v>0</v>
      </c>
      <c r="S340" s="156">
        <f t="shared" si="265"/>
        <v>0</v>
      </c>
      <c r="U340" s="157">
        <f t="shared" si="271"/>
        <v>0</v>
      </c>
      <c r="W340" s="152"/>
      <c r="X340" s="152"/>
      <c r="Y340" s="152"/>
      <c r="Z340" s="152"/>
      <c r="AA340" s="152"/>
      <c r="AB340" s="152"/>
      <c r="AC340" s="347"/>
      <c r="AD340" s="152"/>
      <c r="AE340" s="152"/>
      <c r="AF340" s="152"/>
      <c r="AG340" s="152"/>
      <c r="AH340" s="152"/>
      <c r="AI340" s="152"/>
      <c r="AJ340" s="347"/>
      <c r="AK340" s="152"/>
      <c r="AL340" s="152"/>
      <c r="AM340" s="295"/>
      <c r="AN340" s="228"/>
      <c r="AO340" s="228"/>
      <c r="AP340" s="228"/>
      <c r="AQ340" s="228"/>
      <c r="AR340" s="228"/>
      <c r="AS340" s="348"/>
      <c r="AT340" s="264">
        <f t="shared" si="228"/>
        <v>0</v>
      </c>
      <c r="AU340" s="259"/>
      <c r="AV340" s="265">
        <f t="shared" si="268"/>
        <v>0</v>
      </c>
      <c r="AX340" s="265">
        <f t="shared" si="272"/>
        <v>0</v>
      </c>
      <c r="AZ340" s="492">
        <f t="shared" si="269"/>
        <v>0</v>
      </c>
      <c r="BB340" s="492">
        <f t="shared" si="270"/>
        <v>0</v>
      </c>
      <c r="BD340" s="265">
        <f t="shared" si="273"/>
        <v>0</v>
      </c>
      <c r="BE340" s="105"/>
      <c r="BF340" s="105"/>
      <c r="BG340" s="105"/>
      <c r="BH340" s="105"/>
      <c r="BI340" s="105"/>
      <c r="BJ340" s="105"/>
    </row>
    <row r="341" spans="2:62" ht="20.100000000000001" hidden="1" customHeight="1" outlineLevel="1">
      <c r="B341" s="100"/>
      <c r="C341" s="908"/>
      <c r="D341" s="909"/>
      <c r="E341" s="909"/>
      <c r="F341" s="910"/>
      <c r="G341" s="890"/>
      <c r="H341" s="891"/>
      <c r="I341" s="152"/>
      <c r="J341" s="152"/>
      <c r="K341" s="152"/>
      <c r="L341" s="152"/>
      <c r="M341" s="152"/>
      <c r="N341" s="152"/>
      <c r="O341" s="152"/>
      <c r="P341" s="153"/>
      <c r="Q341" s="153"/>
      <c r="R341" s="156">
        <f t="shared" si="264"/>
        <v>0</v>
      </c>
      <c r="S341" s="156">
        <f t="shared" si="265"/>
        <v>0</v>
      </c>
      <c r="U341" s="157">
        <f t="shared" si="271"/>
        <v>0</v>
      </c>
      <c r="W341" s="152"/>
      <c r="X341" s="152"/>
      <c r="Y341" s="152"/>
      <c r="Z341" s="152"/>
      <c r="AA341" s="152"/>
      <c r="AB341" s="152"/>
      <c r="AC341" s="347"/>
      <c r="AD341" s="152"/>
      <c r="AE341" s="152"/>
      <c r="AF341" s="152"/>
      <c r="AG341" s="152"/>
      <c r="AH341" s="152"/>
      <c r="AI341" s="152"/>
      <c r="AJ341" s="347"/>
      <c r="AK341" s="152"/>
      <c r="AL341" s="152"/>
      <c r="AM341" s="295"/>
      <c r="AN341" s="228"/>
      <c r="AO341" s="228"/>
      <c r="AP341" s="228"/>
      <c r="AQ341" s="228"/>
      <c r="AR341" s="228"/>
      <c r="AS341" s="348"/>
      <c r="AT341" s="264">
        <f t="shared" si="228"/>
        <v>0</v>
      </c>
      <c r="AU341" s="259"/>
      <c r="AV341" s="265">
        <f t="shared" si="268"/>
        <v>0</v>
      </c>
      <c r="AX341" s="265">
        <f t="shared" si="272"/>
        <v>0</v>
      </c>
      <c r="AZ341" s="492">
        <f t="shared" si="269"/>
        <v>0</v>
      </c>
      <c r="BB341" s="492">
        <f t="shared" si="270"/>
        <v>0</v>
      </c>
      <c r="BD341" s="265">
        <f t="shared" si="273"/>
        <v>0</v>
      </c>
      <c r="BE341" s="105"/>
      <c r="BF341" s="105"/>
      <c r="BG341" s="105"/>
      <c r="BH341" s="105"/>
      <c r="BI341" s="105"/>
      <c r="BJ341" s="105"/>
    </row>
    <row r="342" spans="2:62" ht="20.100000000000001" hidden="1" customHeight="1" outlineLevel="1">
      <c r="B342" s="100"/>
      <c r="C342" s="908"/>
      <c r="D342" s="909"/>
      <c r="E342" s="909"/>
      <c r="F342" s="910"/>
      <c r="G342" s="890"/>
      <c r="H342" s="891"/>
      <c r="I342" s="152"/>
      <c r="J342" s="152"/>
      <c r="K342" s="152"/>
      <c r="L342" s="152"/>
      <c r="M342" s="152"/>
      <c r="N342" s="152"/>
      <c r="O342" s="152"/>
      <c r="P342" s="153"/>
      <c r="Q342" s="153"/>
      <c r="R342" s="156">
        <f t="shared" si="264"/>
        <v>0</v>
      </c>
      <c r="S342" s="156">
        <f t="shared" si="265"/>
        <v>0</v>
      </c>
      <c r="U342" s="157">
        <f t="shared" si="271"/>
        <v>0</v>
      </c>
      <c r="W342" s="152"/>
      <c r="X342" s="152"/>
      <c r="Y342" s="152"/>
      <c r="Z342" s="152"/>
      <c r="AA342" s="152"/>
      <c r="AB342" s="152"/>
      <c r="AC342" s="347"/>
      <c r="AD342" s="152"/>
      <c r="AE342" s="152"/>
      <c r="AF342" s="152"/>
      <c r="AG342" s="152"/>
      <c r="AH342" s="152"/>
      <c r="AI342" s="152"/>
      <c r="AJ342" s="347"/>
      <c r="AK342" s="152"/>
      <c r="AL342" s="152"/>
      <c r="AM342" s="295"/>
      <c r="AN342" s="228"/>
      <c r="AO342" s="228"/>
      <c r="AP342" s="228"/>
      <c r="AQ342" s="228"/>
      <c r="AR342" s="228"/>
      <c r="AS342" s="348"/>
      <c r="AT342" s="264">
        <f t="shared" si="228"/>
        <v>0</v>
      </c>
      <c r="AU342" s="259"/>
      <c r="AV342" s="265">
        <f t="shared" si="268"/>
        <v>0</v>
      </c>
      <c r="AX342" s="265">
        <f t="shared" si="272"/>
        <v>0</v>
      </c>
      <c r="AZ342" s="492">
        <f t="shared" si="269"/>
        <v>0</v>
      </c>
      <c r="BB342" s="492">
        <f t="shared" si="270"/>
        <v>0</v>
      </c>
      <c r="BD342" s="265">
        <f t="shared" si="273"/>
        <v>0</v>
      </c>
      <c r="BE342" s="105"/>
      <c r="BF342" s="105"/>
      <c r="BG342" s="105"/>
      <c r="BH342" s="105"/>
      <c r="BI342" s="105"/>
      <c r="BJ342" s="105"/>
    </row>
    <row r="343" spans="2:62" ht="20.100000000000001" hidden="1" customHeight="1" outlineLevel="1">
      <c r="B343" s="100"/>
      <c r="C343" s="908"/>
      <c r="D343" s="909"/>
      <c r="E343" s="909"/>
      <c r="F343" s="910"/>
      <c r="G343" s="890"/>
      <c r="H343" s="891"/>
      <c r="I343" s="152"/>
      <c r="J343" s="152"/>
      <c r="K343" s="152"/>
      <c r="L343" s="152"/>
      <c r="M343" s="152"/>
      <c r="N343" s="152"/>
      <c r="O343" s="152"/>
      <c r="P343" s="153"/>
      <c r="Q343" s="153"/>
      <c r="R343" s="156">
        <f t="shared" si="264"/>
        <v>0</v>
      </c>
      <c r="S343" s="156">
        <f t="shared" si="265"/>
        <v>0</v>
      </c>
      <c r="U343" s="157">
        <f t="shared" si="271"/>
        <v>0</v>
      </c>
      <c r="W343" s="152"/>
      <c r="X343" s="152"/>
      <c r="Y343" s="152"/>
      <c r="Z343" s="152"/>
      <c r="AA343" s="152"/>
      <c r="AB343" s="152"/>
      <c r="AC343" s="347"/>
      <c r="AD343" s="152"/>
      <c r="AE343" s="152"/>
      <c r="AF343" s="152"/>
      <c r="AG343" s="152"/>
      <c r="AH343" s="152"/>
      <c r="AI343" s="152"/>
      <c r="AJ343" s="347"/>
      <c r="AK343" s="152"/>
      <c r="AL343" s="152"/>
      <c r="AM343" s="295"/>
      <c r="AN343" s="228"/>
      <c r="AO343" s="228"/>
      <c r="AP343" s="228"/>
      <c r="AQ343" s="228"/>
      <c r="AR343" s="228"/>
      <c r="AS343" s="348"/>
      <c r="AT343" s="264">
        <f t="shared" si="228"/>
        <v>0</v>
      </c>
      <c r="AU343" s="259"/>
      <c r="AV343" s="265">
        <f t="shared" si="268"/>
        <v>0</v>
      </c>
      <c r="AX343" s="265">
        <f t="shared" si="272"/>
        <v>0</v>
      </c>
      <c r="AZ343" s="492">
        <f t="shared" si="269"/>
        <v>0</v>
      </c>
      <c r="BB343" s="492">
        <f t="shared" si="270"/>
        <v>0</v>
      </c>
      <c r="BD343" s="265">
        <f t="shared" si="273"/>
        <v>0</v>
      </c>
      <c r="BE343" s="105"/>
      <c r="BF343" s="105"/>
      <c r="BG343" s="105"/>
      <c r="BH343" s="105"/>
      <c r="BI343" s="105"/>
      <c r="BJ343" s="105"/>
    </row>
    <row r="344" spans="2:62" ht="20.100000000000001" hidden="1" customHeight="1" outlineLevel="1">
      <c r="B344" s="100"/>
      <c r="C344" s="908"/>
      <c r="D344" s="909"/>
      <c r="E344" s="909"/>
      <c r="F344" s="910"/>
      <c r="G344" s="890"/>
      <c r="H344" s="891"/>
      <c r="I344" s="152"/>
      <c r="J344" s="152"/>
      <c r="K344" s="152"/>
      <c r="L344" s="152"/>
      <c r="M344" s="152"/>
      <c r="N344" s="152"/>
      <c r="O344" s="152"/>
      <c r="P344" s="153"/>
      <c r="Q344" s="153"/>
      <c r="R344" s="156">
        <f t="shared" si="264"/>
        <v>0</v>
      </c>
      <c r="S344" s="156">
        <f t="shared" si="265"/>
        <v>0</v>
      </c>
      <c r="U344" s="157">
        <f t="shared" si="271"/>
        <v>0</v>
      </c>
      <c r="W344" s="152"/>
      <c r="X344" s="152"/>
      <c r="Y344" s="152"/>
      <c r="Z344" s="152"/>
      <c r="AA344" s="152"/>
      <c r="AB344" s="152"/>
      <c r="AC344" s="347"/>
      <c r="AD344" s="152"/>
      <c r="AE344" s="152"/>
      <c r="AF344" s="152"/>
      <c r="AG344" s="152"/>
      <c r="AH344" s="152"/>
      <c r="AI344" s="152"/>
      <c r="AJ344" s="347"/>
      <c r="AK344" s="152"/>
      <c r="AL344" s="152"/>
      <c r="AM344" s="295"/>
      <c r="AN344" s="228"/>
      <c r="AO344" s="228"/>
      <c r="AP344" s="228"/>
      <c r="AQ344" s="228"/>
      <c r="AR344" s="228"/>
      <c r="AS344" s="348"/>
      <c r="AT344" s="264">
        <f t="shared" si="228"/>
        <v>0</v>
      </c>
      <c r="AU344" s="259"/>
      <c r="AV344" s="265">
        <f t="shared" si="268"/>
        <v>0</v>
      </c>
      <c r="AX344" s="265">
        <f t="shared" si="272"/>
        <v>0</v>
      </c>
      <c r="AZ344" s="492">
        <f t="shared" si="269"/>
        <v>0</v>
      </c>
      <c r="BB344" s="492">
        <f t="shared" si="270"/>
        <v>0</v>
      </c>
      <c r="BD344" s="265">
        <f t="shared" si="273"/>
        <v>0</v>
      </c>
      <c r="BE344" s="105"/>
      <c r="BF344" s="105"/>
      <c r="BG344" s="105"/>
      <c r="BH344" s="105"/>
      <c r="BI344" s="105"/>
      <c r="BJ344" s="105"/>
    </row>
    <row r="345" spans="2:62" ht="20.100000000000001" hidden="1" customHeight="1" outlineLevel="1">
      <c r="B345" s="100"/>
      <c r="C345" s="908"/>
      <c r="D345" s="909"/>
      <c r="E345" s="909"/>
      <c r="F345" s="910"/>
      <c r="G345" s="890"/>
      <c r="H345" s="891"/>
      <c r="I345" s="152"/>
      <c r="J345" s="152"/>
      <c r="K345" s="152"/>
      <c r="L345" s="152"/>
      <c r="M345" s="152"/>
      <c r="N345" s="152"/>
      <c r="O345" s="152"/>
      <c r="P345" s="153"/>
      <c r="Q345" s="153"/>
      <c r="R345" s="156">
        <f t="shared" si="264"/>
        <v>0</v>
      </c>
      <c r="S345" s="156">
        <f t="shared" si="265"/>
        <v>0</v>
      </c>
      <c r="U345" s="157">
        <f t="shared" si="271"/>
        <v>0</v>
      </c>
      <c r="W345" s="152"/>
      <c r="X345" s="152"/>
      <c r="Y345" s="152"/>
      <c r="Z345" s="152"/>
      <c r="AA345" s="152"/>
      <c r="AB345" s="152"/>
      <c r="AC345" s="347"/>
      <c r="AD345" s="152"/>
      <c r="AE345" s="152"/>
      <c r="AF345" s="152"/>
      <c r="AG345" s="152"/>
      <c r="AH345" s="152"/>
      <c r="AI345" s="152"/>
      <c r="AJ345" s="347"/>
      <c r="AK345" s="152"/>
      <c r="AL345" s="152"/>
      <c r="AM345" s="295"/>
      <c r="AN345" s="228"/>
      <c r="AO345" s="228"/>
      <c r="AP345" s="228"/>
      <c r="AQ345" s="228"/>
      <c r="AR345" s="228"/>
      <c r="AS345" s="348"/>
      <c r="AT345" s="264">
        <f t="shared" si="228"/>
        <v>0</v>
      </c>
      <c r="AU345" s="259"/>
      <c r="AV345" s="265">
        <f t="shared" si="268"/>
        <v>0</v>
      </c>
      <c r="AX345" s="265">
        <f t="shared" si="272"/>
        <v>0</v>
      </c>
      <c r="AZ345" s="492">
        <f t="shared" si="269"/>
        <v>0</v>
      </c>
      <c r="BB345" s="492">
        <f t="shared" si="270"/>
        <v>0</v>
      </c>
      <c r="BD345" s="265">
        <f t="shared" si="273"/>
        <v>0</v>
      </c>
      <c r="BE345" s="105"/>
      <c r="BF345" s="105"/>
      <c r="BG345" s="105"/>
      <c r="BH345" s="105"/>
      <c r="BI345" s="105"/>
      <c r="BJ345" s="105"/>
    </row>
    <row r="346" spans="2:62" ht="20.100000000000001" hidden="1" customHeight="1" outlineLevel="1">
      <c r="B346" s="100"/>
      <c r="C346" s="908"/>
      <c r="D346" s="909"/>
      <c r="E346" s="909"/>
      <c r="F346" s="910"/>
      <c r="G346" s="890"/>
      <c r="H346" s="891"/>
      <c r="I346" s="152"/>
      <c r="J346" s="152"/>
      <c r="K346" s="152"/>
      <c r="L346" s="152"/>
      <c r="M346" s="152"/>
      <c r="N346" s="152"/>
      <c r="O346" s="152"/>
      <c r="P346" s="153"/>
      <c r="Q346" s="153"/>
      <c r="R346" s="156">
        <f t="shared" si="264"/>
        <v>0</v>
      </c>
      <c r="S346" s="156">
        <f t="shared" si="265"/>
        <v>0</v>
      </c>
      <c r="U346" s="157">
        <f t="shared" si="271"/>
        <v>0</v>
      </c>
      <c r="W346" s="152"/>
      <c r="X346" s="152"/>
      <c r="Y346" s="152"/>
      <c r="Z346" s="152"/>
      <c r="AA346" s="152"/>
      <c r="AB346" s="152"/>
      <c r="AC346" s="347"/>
      <c r="AD346" s="152"/>
      <c r="AE346" s="152"/>
      <c r="AF346" s="152"/>
      <c r="AG346" s="152"/>
      <c r="AH346" s="152"/>
      <c r="AI346" s="152"/>
      <c r="AJ346" s="347"/>
      <c r="AK346" s="152"/>
      <c r="AL346" s="152"/>
      <c r="AM346" s="295"/>
      <c r="AN346" s="228"/>
      <c r="AO346" s="228"/>
      <c r="AP346" s="228"/>
      <c r="AQ346" s="228"/>
      <c r="AR346" s="228"/>
      <c r="AS346" s="348"/>
      <c r="AT346" s="264">
        <f t="shared" si="228"/>
        <v>0</v>
      </c>
      <c r="AU346" s="259"/>
      <c r="AV346" s="265">
        <f t="shared" si="268"/>
        <v>0</v>
      </c>
      <c r="AX346" s="265">
        <f t="shared" si="272"/>
        <v>0</v>
      </c>
      <c r="AZ346" s="492">
        <f t="shared" si="269"/>
        <v>0</v>
      </c>
      <c r="BB346" s="492">
        <f t="shared" si="270"/>
        <v>0</v>
      </c>
      <c r="BD346" s="265">
        <f t="shared" si="273"/>
        <v>0</v>
      </c>
      <c r="BE346" s="105"/>
      <c r="BF346" s="105"/>
      <c r="BG346" s="105"/>
      <c r="BH346" s="105"/>
      <c r="BI346" s="105"/>
      <c r="BJ346" s="105"/>
    </row>
    <row r="347" spans="2:62" ht="20.100000000000001" hidden="1" customHeight="1" outlineLevel="1">
      <c r="B347" s="100"/>
      <c r="C347" s="908"/>
      <c r="D347" s="909"/>
      <c r="E347" s="909"/>
      <c r="F347" s="910"/>
      <c r="G347" s="890"/>
      <c r="H347" s="891"/>
      <c r="I347" s="152"/>
      <c r="J347" s="152"/>
      <c r="K347" s="152"/>
      <c r="L347" s="152"/>
      <c r="M347" s="152"/>
      <c r="N347" s="152"/>
      <c r="O347" s="152"/>
      <c r="P347" s="153"/>
      <c r="Q347" s="153"/>
      <c r="R347" s="156">
        <f t="shared" si="264"/>
        <v>0</v>
      </c>
      <c r="S347" s="156">
        <f t="shared" si="265"/>
        <v>0</v>
      </c>
      <c r="U347" s="157">
        <f t="shared" si="271"/>
        <v>0</v>
      </c>
      <c r="W347" s="152"/>
      <c r="X347" s="152"/>
      <c r="Y347" s="152"/>
      <c r="Z347" s="152"/>
      <c r="AA347" s="152"/>
      <c r="AB347" s="152"/>
      <c r="AC347" s="347"/>
      <c r="AD347" s="152"/>
      <c r="AE347" s="152"/>
      <c r="AF347" s="152"/>
      <c r="AG347" s="152"/>
      <c r="AH347" s="152"/>
      <c r="AI347" s="152"/>
      <c r="AJ347" s="347"/>
      <c r="AK347" s="152"/>
      <c r="AL347" s="152"/>
      <c r="AM347" s="295"/>
      <c r="AN347" s="228"/>
      <c r="AO347" s="228"/>
      <c r="AP347" s="228"/>
      <c r="AQ347" s="228"/>
      <c r="AR347" s="228"/>
      <c r="AS347" s="348"/>
      <c r="AT347" s="264">
        <f t="shared" si="228"/>
        <v>0</v>
      </c>
      <c r="AU347" s="259"/>
      <c r="AV347" s="265">
        <f t="shared" si="268"/>
        <v>0</v>
      </c>
      <c r="AX347" s="265">
        <f t="shared" si="272"/>
        <v>0</v>
      </c>
      <c r="AZ347" s="492">
        <f t="shared" si="269"/>
        <v>0</v>
      </c>
      <c r="BB347" s="492">
        <f t="shared" si="270"/>
        <v>0</v>
      </c>
      <c r="BD347" s="265">
        <f t="shared" si="273"/>
        <v>0</v>
      </c>
      <c r="BE347" s="105"/>
      <c r="BF347" s="105"/>
      <c r="BG347" s="105"/>
      <c r="BH347" s="105"/>
      <c r="BI347" s="105"/>
      <c r="BJ347" s="105"/>
    </row>
    <row r="348" spans="2:62" ht="20.100000000000001" hidden="1" customHeight="1" outlineLevel="1">
      <c r="B348" s="100"/>
      <c r="C348" s="908"/>
      <c r="D348" s="909"/>
      <c r="E348" s="909"/>
      <c r="F348" s="910"/>
      <c r="G348" s="890"/>
      <c r="H348" s="891"/>
      <c r="I348" s="152"/>
      <c r="J348" s="152"/>
      <c r="K348" s="152"/>
      <c r="L348" s="152"/>
      <c r="M348" s="152"/>
      <c r="N348" s="152"/>
      <c r="O348" s="152"/>
      <c r="P348" s="153"/>
      <c r="Q348" s="153"/>
      <c r="R348" s="156">
        <f t="shared" si="264"/>
        <v>0</v>
      </c>
      <c r="S348" s="156">
        <f t="shared" si="265"/>
        <v>0</v>
      </c>
      <c r="U348" s="157">
        <f t="shared" si="271"/>
        <v>0</v>
      </c>
      <c r="W348" s="152"/>
      <c r="X348" s="152"/>
      <c r="Y348" s="152"/>
      <c r="Z348" s="152"/>
      <c r="AA348" s="152"/>
      <c r="AB348" s="152"/>
      <c r="AC348" s="347"/>
      <c r="AD348" s="152"/>
      <c r="AE348" s="152"/>
      <c r="AF348" s="152"/>
      <c r="AG348" s="152"/>
      <c r="AH348" s="152"/>
      <c r="AI348" s="152"/>
      <c r="AJ348" s="347"/>
      <c r="AK348" s="152"/>
      <c r="AL348" s="152"/>
      <c r="AM348" s="295"/>
      <c r="AN348" s="228"/>
      <c r="AO348" s="228"/>
      <c r="AP348" s="228"/>
      <c r="AQ348" s="228"/>
      <c r="AR348" s="228"/>
      <c r="AS348" s="348"/>
      <c r="AT348" s="264">
        <f t="shared" ref="AT348:AT350" si="274">((W348+AD348)*$W$7+(X348+AE348)*$X$7+(Y348+Z348+AF348+AG348)*$Z$7+(AA348+AH348)*$AA$7+(AB348+AI348)*$AB$7)*Zuschläge_IBN</f>
        <v>0</v>
      </c>
      <c r="AU348" s="259"/>
      <c r="AV348" s="265">
        <f t="shared" si="268"/>
        <v>0</v>
      </c>
      <c r="AX348" s="265">
        <f t="shared" si="272"/>
        <v>0</v>
      </c>
      <c r="AZ348" s="492">
        <f t="shared" si="269"/>
        <v>0</v>
      </c>
      <c r="BB348" s="492">
        <f t="shared" si="270"/>
        <v>0</v>
      </c>
      <c r="BD348" s="265">
        <f t="shared" si="273"/>
        <v>0</v>
      </c>
      <c r="BE348" s="105"/>
      <c r="BF348" s="105"/>
      <c r="BG348" s="105"/>
      <c r="BH348" s="105"/>
      <c r="BI348" s="105"/>
      <c r="BJ348" s="105"/>
    </row>
    <row r="349" spans="2:62" ht="20.100000000000001" hidden="1" customHeight="1" outlineLevel="1">
      <c r="B349" s="100"/>
      <c r="C349" s="908"/>
      <c r="D349" s="909"/>
      <c r="E349" s="909"/>
      <c r="F349" s="910"/>
      <c r="G349" s="890"/>
      <c r="H349" s="891"/>
      <c r="I349" s="152"/>
      <c r="J349" s="152"/>
      <c r="K349" s="152"/>
      <c r="L349" s="152"/>
      <c r="M349" s="152"/>
      <c r="N349" s="152"/>
      <c r="O349" s="152"/>
      <c r="P349" s="153"/>
      <c r="Q349" s="153"/>
      <c r="R349" s="156">
        <f t="shared" si="264"/>
        <v>0</v>
      </c>
      <c r="S349" s="156">
        <f t="shared" si="265"/>
        <v>0</v>
      </c>
      <c r="U349" s="157">
        <f t="shared" si="271"/>
        <v>0</v>
      </c>
      <c r="W349" s="152"/>
      <c r="X349" s="152"/>
      <c r="Y349" s="152"/>
      <c r="Z349" s="152"/>
      <c r="AA349" s="152"/>
      <c r="AB349" s="152"/>
      <c r="AC349" s="347"/>
      <c r="AD349" s="152"/>
      <c r="AE349" s="152"/>
      <c r="AF349" s="152"/>
      <c r="AG349" s="152"/>
      <c r="AH349" s="152"/>
      <c r="AI349" s="152"/>
      <c r="AJ349" s="347"/>
      <c r="AK349" s="152"/>
      <c r="AL349" s="152"/>
      <c r="AM349" s="295"/>
      <c r="AN349" s="228"/>
      <c r="AO349" s="228"/>
      <c r="AP349" s="228"/>
      <c r="AQ349" s="228"/>
      <c r="AR349" s="228"/>
      <c r="AS349" s="348"/>
      <c r="AT349" s="264">
        <f t="shared" si="274"/>
        <v>0</v>
      </c>
      <c r="AU349" s="259"/>
      <c r="AV349" s="265">
        <f t="shared" si="268"/>
        <v>0</v>
      </c>
      <c r="AX349" s="265">
        <f t="shared" si="272"/>
        <v>0</v>
      </c>
      <c r="AZ349" s="492">
        <f t="shared" si="269"/>
        <v>0</v>
      </c>
      <c r="BB349" s="492">
        <f t="shared" si="270"/>
        <v>0</v>
      </c>
      <c r="BD349" s="265">
        <f t="shared" si="273"/>
        <v>0</v>
      </c>
      <c r="BE349" s="105"/>
      <c r="BF349" s="105"/>
      <c r="BG349" s="105"/>
      <c r="BH349" s="105"/>
      <c r="BI349" s="105"/>
      <c r="BJ349" s="105"/>
    </row>
    <row r="350" spans="2:62" ht="20.100000000000001" hidden="1" customHeight="1" outlineLevel="1">
      <c r="B350" s="100"/>
      <c r="C350" s="908"/>
      <c r="D350" s="909"/>
      <c r="E350" s="909"/>
      <c r="F350" s="910"/>
      <c r="G350" s="890"/>
      <c r="H350" s="891"/>
      <c r="I350" s="152"/>
      <c r="J350" s="152"/>
      <c r="K350" s="152"/>
      <c r="L350" s="152"/>
      <c r="M350" s="152"/>
      <c r="N350" s="152"/>
      <c r="O350" s="152"/>
      <c r="P350" s="153"/>
      <c r="Q350" s="153"/>
      <c r="R350" s="156">
        <f t="shared" si="264"/>
        <v>0</v>
      </c>
      <c r="S350" s="156">
        <f t="shared" si="265"/>
        <v>0</v>
      </c>
      <c r="U350" s="157">
        <f t="shared" si="271"/>
        <v>0</v>
      </c>
      <c r="W350" s="152"/>
      <c r="X350" s="152"/>
      <c r="Y350" s="152"/>
      <c r="Z350" s="152"/>
      <c r="AA350" s="152"/>
      <c r="AB350" s="152"/>
      <c r="AC350" s="347"/>
      <c r="AD350" s="152"/>
      <c r="AE350" s="152"/>
      <c r="AF350" s="152"/>
      <c r="AG350" s="152"/>
      <c r="AH350" s="152"/>
      <c r="AI350" s="152"/>
      <c r="AJ350" s="347"/>
      <c r="AK350" s="152"/>
      <c r="AL350" s="152"/>
      <c r="AM350" s="295"/>
      <c r="AN350" s="228"/>
      <c r="AO350" s="228"/>
      <c r="AP350" s="228"/>
      <c r="AQ350" s="228"/>
      <c r="AR350" s="228"/>
      <c r="AS350" s="348"/>
      <c r="AT350" s="264">
        <f t="shared" si="274"/>
        <v>0</v>
      </c>
      <c r="AU350" s="259"/>
      <c r="AV350" s="265">
        <f t="shared" si="268"/>
        <v>0</v>
      </c>
      <c r="AX350" s="265">
        <f t="shared" si="272"/>
        <v>0</v>
      </c>
      <c r="AZ350" s="492">
        <f t="shared" si="269"/>
        <v>0</v>
      </c>
      <c r="BB350" s="492">
        <f t="shared" si="270"/>
        <v>0</v>
      </c>
      <c r="BD350" s="265">
        <f t="shared" si="273"/>
        <v>0</v>
      </c>
      <c r="BE350" s="105"/>
      <c r="BF350" s="105"/>
      <c r="BG350" s="105"/>
      <c r="BH350" s="105"/>
      <c r="BI350" s="105"/>
      <c r="BJ350" s="105"/>
    </row>
    <row r="351" spans="2:62" ht="9.9499999999999993" hidden="1" customHeight="1" outlineLevel="1">
      <c r="B351" s="101"/>
      <c r="C351" s="208"/>
      <c r="D351" s="208"/>
      <c r="E351" s="208"/>
      <c r="F351" s="208"/>
      <c r="G351" s="237"/>
      <c r="H351" s="207"/>
      <c r="I351" s="257"/>
      <c r="J351" s="257"/>
      <c r="K351" s="257"/>
      <c r="L351" s="257"/>
      <c r="M351" s="257"/>
      <c r="N351" s="257"/>
      <c r="O351" s="257"/>
      <c r="P351" s="256"/>
      <c r="Q351" s="102"/>
      <c r="R351" s="102"/>
      <c r="S351" s="102"/>
      <c r="U351" s="98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Z351" s="493"/>
      <c r="BE351" s="105"/>
      <c r="BF351" s="105"/>
      <c r="BG351" s="105"/>
      <c r="BH351" s="105"/>
      <c r="BI351" s="105"/>
      <c r="BJ351" s="105"/>
    </row>
    <row r="352" spans="2:62" ht="20.100000000000001" customHeight="1" collapsed="1">
      <c r="B352" s="8">
        <f>B335+1</f>
        <v>21</v>
      </c>
      <c r="C352" s="916"/>
      <c r="D352" s="917"/>
      <c r="E352" s="917"/>
      <c r="F352" s="918"/>
      <c r="G352" s="429"/>
      <c r="H352" s="206">
        <v>1</v>
      </c>
      <c r="I352" s="642">
        <f t="shared" ref="I352" si="275">$H352*SUM(I353:I367)</f>
        <v>0</v>
      </c>
      <c r="J352" s="643">
        <f t="shared" ref="J352:O352" si="276">$H352*SUM(J353:J367)</f>
        <v>0</v>
      </c>
      <c r="K352" s="644">
        <f t="shared" si="276"/>
        <v>0</v>
      </c>
      <c r="L352" s="645">
        <f t="shared" si="276"/>
        <v>0</v>
      </c>
      <c r="M352" s="645">
        <f t="shared" si="276"/>
        <v>0</v>
      </c>
      <c r="N352" s="644">
        <f t="shared" si="276"/>
        <v>0</v>
      </c>
      <c r="O352" s="642">
        <f t="shared" si="276"/>
        <v>0</v>
      </c>
      <c r="P352" s="209">
        <f t="shared" ref="P352:Q352" si="277">$H352*SUM(P353:P367)</f>
        <v>0</v>
      </c>
      <c r="Q352" s="210">
        <f t="shared" si="277"/>
        <v>0</v>
      </c>
      <c r="R352" s="136">
        <f t="shared" ref="R352:R367" si="278">P352*(1+Gewinn)*(1+SicherheitAngebot)</f>
        <v>0</v>
      </c>
      <c r="S352" s="137">
        <f t="shared" ref="S352:S367" si="279">Q352*(1+MGKZ)*(1+Gewinn)*(1+SicherheitAngebot)</f>
        <v>0</v>
      </c>
      <c r="U352" s="10">
        <f>I352*$I$7+J352*$J$7+K352*$K$7+L352*$L$7+M352*$M$7+N352*$N$7+O352*$O$7+R352+S352</f>
        <v>0</v>
      </c>
      <c r="W352" s="646">
        <f t="shared" ref="W352:AB352" si="280">$H352*SUM(W353:W367)</f>
        <v>0</v>
      </c>
      <c r="X352" s="647">
        <f t="shared" si="280"/>
        <v>0</v>
      </c>
      <c r="Y352" s="648">
        <f t="shared" si="280"/>
        <v>0</v>
      </c>
      <c r="Z352" s="649">
        <f t="shared" si="280"/>
        <v>0</v>
      </c>
      <c r="AA352" s="648">
        <f t="shared" si="280"/>
        <v>0</v>
      </c>
      <c r="AB352" s="646">
        <f t="shared" si="280"/>
        <v>0</v>
      </c>
      <c r="AC352" s="258"/>
      <c r="AD352" s="646">
        <f t="shared" ref="AD352:AM352" si="281">$H352*SUM(AD353:AD367)</f>
        <v>0</v>
      </c>
      <c r="AE352" s="647">
        <f t="shared" si="281"/>
        <v>0</v>
      </c>
      <c r="AF352" s="648">
        <f t="shared" si="281"/>
        <v>0</v>
      </c>
      <c r="AG352" s="649">
        <f t="shared" si="281"/>
        <v>0</v>
      </c>
      <c r="AH352" s="648">
        <f t="shared" si="281"/>
        <v>0</v>
      </c>
      <c r="AI352" s="646">
        <f t="shared" si="281"/>
        <v>0</v>
      </c>
      <c r="AJ352" s="258"/>
      <c r="AK352" s="653">
        <f t="shared" si="281"/>
        <v>0</v>
      </c>
      <c r="AL352" s="653">
        <f t="shared" si="281"/>
        <v>0</v>
      </c>
      <c r="AM352" s="653">
        <f t="shared" si="281"/>
        <v>0</v>
      </c>
      <c r="AN352" s="227">
        <f>$H352*SUM(AN353:AN367)*(1+Gewinn)*(1+SicherheitAngebot)</f>
        <v>0</v>
      </c>
      <c r="AO352" s="227">
        <f>$H352*SUM(AO353:AO367)*(1+Gewinn)*(1+SicherheitAngebot)</f>
        <v>0</v>
      </c>
      <c r="AP352" s="227">
        <f>$H352*SUM(AP353:AP367)*(1+Gewinn)*(1+SicherheitAngebot)</f>
        <v>0</v>
      </c>
      <c r="AQ352" s="227">
        <f>$H352*SUM(AQ353:AQ367)*(1+Gewinn)*(1+SicherheitAngebot)</f>
        <v>0</v>
      </c>
      <c r="AR352" s="227">
        <f>$H352*SUM(AR353:AR367)*(1+Gewinn)*(1+SicherheitAngebot)</f>
        <v>0</v>
      </c>
      <c r="AS352" s="262"/>
      <c r="AT352" s="263">
        <f t="shared" ref="AT352:AT384" si="282">((W352+AD352)*$W$7+(X352+AE352)*$X$7+(Y352+Z352+AF352+AG352)*$Z$7+(AA352+AH352)*$AA$7+(AB352+AI352)*$AB$7)*Zuschläge_IBN</f>
        <v>0</v>
      </c>
      <c r="AU352" s="259"/>
      <c r="AV352" s="491">
        <f>AK352*$AK$7+AL352*$AL$7+AM352*$AM$7+SUM(AN352:AR352)+AT352/Zuschläge_IBN+AT352</f>
        <v>0</v>
      </c>
      <c r="AX352" s="685">
        <f>U352+AV352</f>
        <v>0</v>
      </c>
      <c r="AZ352" s="490">
        <f>IF(H352&gt;0,U352/(1+SicherheitAngebot)*(1+Sicherheit),0)</f>
        <v>0</v>
      </c>
      <c r="BB352" s="490">
        <f>IF(H352&gt;0,AV352/(1+SicherheitAngebot)*(1+Sicherheit),0)</f>
        <v>0</v>
      </c>
      <c r="BD352" s="490">
        <f>AZ352+BB352</f>
        <v>0</v>
      </c>
      <c r="BE352" s="105"/>
      <c r="BF352" s="105"/>
      <c r="BG352" s="105"/>
      <c r="BH352" s="105"/>
      <c r="BI352" s="105"/>
      <c r="BJ352" s="105"/>
    </row>
    <row r="353" spans="2:62" ht="20.100000000000001" hidden="1" customHeight="1" outlineLevel="1">
      <c r="B353" s="99"/>
      <c r="C353" s="908"/>
      <c r="D353" s="909"/>
      <c r="E353" s="909"/>
      <c r="F353" s="910"/>
      <c r="G353" s="890"/>
      <c r="H353" s="901"/>
      <c r="I353" s="152"/>
      <c r="J353" s="152"/>
      <c r="K353" s="152"/>
      <c r="L353" s="152"/>
      <c r="M353" s="152"/>
      <c r="N353" s="152"/>
      <c r="O353" s="152"/>
      <c r="P353" s="153"/>
      <c r="Q353" s="153"/>
      <c r="R353" s="156">
        <f t="shared" si="278"/>
        <v>0</v>
      </c>
      <c r="S353" s="156">
        <f t="shared" si="279"/>
        <v>0</v>
      </c>
      <c r="U353" s="157">
        <f>I353*$I$7+J353*$J$7+K353*$K$7+L353*$L$7+M353*$M$7+N353*$N$7+O353*$O$7+R353+S353</f>
        <v>0</v>
      </c>
      <c r="W353" s="152"/>
      <c r="X353" s="152"/>
      <c r="Y353" s="152"/>
      <c r="Z353" s="152"/>
      <c r="AA353" s="152"/>
      <c r="AB353" s="152"/>
      <c r="AC353" s="347"/>
      <c r="AD353" s="152"/>
      <c r="AE353" s="152"/>
      <c r="AF353" s="152"/>
      <c r="AG353" s="152"/>
      <c r="AH353" s="152"/>
      <c r="AI353" s="152"/>
      <c r="AJ353" s="347"/>
      <c r="AK353" s="152"/>
      <c r="AL353" s="152"/>
      <c r="AM353" s="295"/>
      <c r="AN353" s="228"/>
      <c r="AO353" s="228"/>
      <c r="AP353" s="228"/>
      <c r="AQ353" s="228"/>
      <c r="AR353" s="228"/>
      <c r="AS353" s="348"/>
      <c r="AT353" s="264">
        <f t="shared" si="282"/>
        <v>0</v>
      </c>
      <c r="AU353" s="259"/>
      <c r="AV353" s="265">
        <f t="shared" ref="AV353:AV367" si="283">AK353*$AK$7+AL353*$AL$7+AM353*$AM$7+SUM(AN353:AR353)*(1+Gewinn)*(1+SicherheitAngebot)+AT353/Zuschläge_IBN+AT353</f>
        <v>0</v>
      </c>
      <c r="AX353" s="265">
        <f>U353+AV353</f>
        <v>0</v>
      </c>
      <c r="AZ353" s="492">
        <f t="shared" ref="AZ353:AZ367" si="284">U353/(1+SicherheitAngebot)*(1+Sicherheit)</f>
        <v>0</v>
      </c>
      <c r="BB353" s="492">
        <f t="shared" ref="BB353:BB367" si="285">AV353/(1+SicherheitAngebot)*(1+Sicherheit)</f>
        <v>0</v>
      </c>
      <c r="BD353" s="265">
        <f>AZ353+BB353</f>
        <v>0</v>
      </c>
      <c r="BE353" s="105"/>
      <c r="BF353" s="105"/>
      <c r="BG353" s="105"/>
      <c r="BH353" s="105"/>
      <c r="BI353" s="105"/>
      <c r="BJ353" s="105"/>
    </row>
    <row r="354" spans="2:62" ht="20.100000000000001" hidden="1" customHeight="1" outlineLevel="1">
      <c r="B354" s="100"/>
      <c r="C354" s="908"/>
      <c r="D354" s="909"/>
      <c r="E354" s="909"/>
      <c r="F354" s="910"/>
      <c r="G354" s="890"/>
      <c r="H354" s="891"/>
      <c r="I354" s="152"/>
      <c r="J354" s="152"/>
      <c r="K354" s="152"/>
      <c r="L354" s="152"/>
      <c r="M354" s="152"/>
      <c r="N354" s="152"/>
      <c r="O354" s="152"/>
      <c r="P354" s="153"/>
      <c r="Q354" s="153"/>
      <c r="R354" s="156">
        <f t="shared" si="278"/>
        <v>0</v>
      </c>
      <c r="S354" s="156">
        <f t="shared" si="279"/>
        <v>0</v>
      </c>
      <c r="U354" s="157">
        <f t="shared" ref="U354:U367" si="286">I354*$I$7+J354*$J$7+K354*$K$7+L354*$L$7+M354*$M$7+N354*$N$7+O354*$O$7+R354+S354</f>
        <v>0</v>
      </c>
      <c r="W354" s="152"/>
      <c r="X354" s="152"/>
      <c r="Y354" s="152"/>
      <c r="Z354" s="152"/>
      <c r="AA354" s="152"/>
      <c r="AB354" s="152"/>
      <c r="AC354" s="347"/>
      <c r="AD354" s="152"/>
      <c r="AE354" s="152"/>
      <c r="AF354" s="152"/>
      <c r="AG354" s="152"/>
      <c r="AH354" s="152"/>
      <c r="AI354" s="152"/>
      <c r="AJ354" s="347"/>
      <c r="AK354" s="152"/>
      <c r="AL354" s="152"/>
      <c r="AM354" s="295"/>
      <c r="AN354" s="228"/>
      <c r="AO354" s="228"/>
      <c r="AP354" s="228"/>
      <c r="AQ354" s="228"/>
      <c r="AR354" s="228"/>
      <c r="AS354" s="348"/>
      <c r="AT354" s="264">
        <f t="shared" si="282"/>
        <v>0</v>
      </c>
      <c r="AU354" s="259"/>
      <c r="AV354" s="265">
        <f t="shared" si="283"/>
        <v>0</v>
      </c>
      <c r="AX354" s="265">
        <f t="shared" ref="AX354:AX367" si="287">U354+AV354</f>
        <v>0</v>
      </c>
      <c r="AZ354" s="492">
        <f t="shared" si="284"/>
        <v>0</v>
      </c>
      <c r="BB354" s="492">
        <f t="shared" si="285"/>
        <v>0</v>
      </c>
      <c r="BD354" s="265">
        <f t="shared" ref="BD354:BD367" si="288">AZ354+BB354</f>
        <v>0</v>
      </c>
      <c r="BE354" s="105"/>
      <c r="BF354" s="105"/>
      <c r="BG354" s="105"/>
      <c r="BH354" s="105"/>
      <c r="BI354" s="105"/>
      <c r="BJ354" s="105"/>
    </row>
    <row r="355" spans="2:62" ht="20.100000000000001" hidden="1" customHeight="1" outlineLevel="1">
      <c r="B355" s="100"/>
      <c r="C355" s="908"/>
      <c r="D355" s="909"/>
      <c r="E355" s="909"/>
      <c r="F355" s="910"/>
      <c r="G355" s="890"/>
      <c r="H355" s="891"/>
      <c r="I355" s="152"/>
      <c r="J355" s="152"/>
      <c r="K355" s="152"/>
      <c r="L355" s="152"/>
      <c r="M355" s="152"/>
      <c r="N355" s="152"/>
      <c r="O355" s="152"/>
      <c r="P355" s="153"/>
      <c r="Q355" s="153"/>
      <c r="R355" s="156">
        <f t="shared" si="278"/>
        <v>0</v>
      </c>
      <c r="S355" s="156">
        <f t="shared" si="279"/>
        <v>0</v>
      </c>
      <c r="U355" s="157">
        <f t="shared" si="286"/>
        <v>0</v>
      </c>
      <c r="W355" s="152"/>
      <c r="X355" s="152"/>
      <c r="Y355" s="152"/>
      <c r="Z355" s="152"/>
      <c r="AA355" s="152"/>
      <c r="AB355" s="152"/>
      <c r="AC355" s="347"/>
      <c r="AD355" s="152"/>
      <c r="AE355" s="152"/>
      <c r="AF355" s="152"/>
      <c r="AG355" s="152"/>
      <c r="AH355" s="152"/>
      <c r="AI355" s="152"/>
      <c r="AJ355" s="347"/>
      <c r="AK355" s="152"/>
      <c r="AL355" s="152"/>
      <c r="AM355" s="295"/>
      <c r="AN355" s="228"/>
      <c r="AO355" s="228"/>
      <c r="AP355" s="228"/>
      <c r="AQ355" s="228"/>
      <c r="AR355" s="228"/>
      <c r="AS355" s="348"/>
      <c r="AT355" s="264">
        <f t="shared" si="282"/>
        <v>0</v>
      </c>
      <c r="AU355" s="259"/>
      <c r="AV355" s="265">
        <f t="shared" si="283"/>
        <v>0</v>
      </c>
      <c r="AX355" s="265">
        <f t="shared" si="287"/>
        <v>0</v>
      </c>
      <c r="AZ355" s="492">
        <f t="shared" si="284"/>
        <v>0</v>
      </c>
      <c r="BB355" s="492">
        <f t="shared" si="285"/>
        <v>0</v>
      </c>
      <c r="BD355" s="265">
        <f t="shared" si="288"/>
        <v>0</v>
      </c>
      <c r="BE355" s="105"/>
      <c r="BF355" s="105"/>
      <c r="BG355" s="105"/>
      <c r="BH355" s="105"/>
      <c r="BI355" s="105"/>
      <c r="BJ355" s="105"/>
    </row>
    <row r="356" spans="2:62" ht="20.100000000000001" hidden="1" customHeight="1" outlineLevel="1">
      <c r="B356" s="100"/>
      <c r="C356" s="908"/>
      <c r="D356" s="909"/>
      <c r="E356" s="909"/>
      <c r="F356" s="910"/>
      <c r="G356" s="890"/>
      <c r="H356" s="891"/>
      <c r="I356" s="152"/>
      <c r="J356" s="152"/>
      <c r="K356" s="152"/>
      <c r="L356" s="152"/>
      <c r="M356" s="152"/>
      <c r="N356" s="152"/>
      <c r="O356" s="152"/>
      <c r="P356" s="153"/>
      <c r="Q356" s="153"/>
      <c r="R356" s="156">
        <f t="shared" si="278"/>
        <v>0</v>
      </c>
      <c r="S356" s="156">
        <f t="shared" si="279"/>
        <v>0</v>
      </c>
      <c r="U356" s="157">
        <f t="shared" si="286"/>
        <v>0</v>
      </c>
      <c r="W356" s="152"/>
      <c r="X356" s="152"/>
      <c r="Y356" s="152"/>
      <c r="Z356" s="152"/>
      <c r="AA356" s="152"/>
      <c r="AB356" s="152"/>
      <c r="AC356" s="347"/>
      <c r="AD356" s="152"/>
      <c r="AE356" s="152"/>
      <c r="AF356" s="152"/>
      <c r="AG356" s="152"/>
      <c r="AH356" s="152"/>
      <c r="AI356" s="152"/>
      <c r="AJ356" s="347"/>
      <c r="AK356" s="152"/>
      <c r="AL356" s="152"/>
      <c r="AM356" s="295"/>
      <c r="AN356" s="228"/>
      <c r="AO356" s="228"/>
      <c r="AP356" s="228"/>
      <c r="AQ356" s="228"/>
      <c r="AR356" s="228"/>
      <c r="AS356" s="348"/>
      <c r="AT356" s="264">
        <f t="shared" si="282"/>
        <v>0</v>
      </c>
      <c r="AU356" s="259"/>
      <c r="AV356" s="265">
        <f t="shared" si="283"/>
        <v>0</v>
      </c>
      <c r="AX356" s="265">
        <f t="shared" si="287"/>
        <v>0</v>
      </c>
      <c r="AZ356" s="492">
        <f t="shared" si="284"/>
        <v>0</v>
      </c>
      <c r="BB356" s="492">
        <f t="shared" si="285"/>
        <v>0</v>
      </c>
      <c r="BD356" s="265">
        <f t="shared" si="288"/>
        <v>0</v>
      </c>
      <c r="BE356" s="105"/>
      <c r="BF356" s="105"/>
      <c r="BG356" s="105"/>
      <c r="BH356" s="105"/>
      <c r="BI356" s="105"/>
      <c r="BJ356" s="105"/>
    </row>
    <row r="357" spans="2:62" ht="20.100000000000001" hidden="1" customHeight="1" outlineLevel="1">
      <c r="B357" s="100"/>
      <c r="C357" s="908"/>
      <c r="D357" s="909"/>
      <c r="E357" s="909"/>
      <c r="F357" s="910"/>
      <c r="G357" s="890"/>
      <c r="H357" s="891"/>
      <c r="I357" s="152"/>
      <c r="J357" s="152"/>
      <c r="K357" s="152"/>
      <c r="L357" s="152"/>
      <c r="M357" s="152"/>
      <c r="N357" s="152"/>
      <c r="O357" s="152"/>
      <c r="P357" s="153"/>
      <c r="Q357" s="153"/>
      <c r="R357" s="156">
        <f t="shared" si="278"/>
        <v>0</v>
      </c>
      <c r="S357" s="156">
        <f t="shared" si="279"/>
        <v>0</v>
      </c>
      <c r="U357" s="157">
        <f t="shared" si="286"/>
        <v>0</v>
      </c>
      <c r="W357" s="152"/>
      <c r="X357" s="152"/>
      <c r="Y357" s="152"/>
      <c r="Z357" s="152"/>
      <c r="AA357" s="152"/>
      <c r="AB357" s="152"/>
      <c r="AC357" s="347"/>
      <c r="AD357" s="152"/>
      <c r="AE357" s="152"/>
      <c r="AF357" s="152"/>
      <c r="AG357" s="152"/>
      <c r="AH357" s="152"/>
      <c r="AI357" s="152"/>
      <c r="AJ357" s="347"/>
      <c r="AK357" s="152"/>
      <c r="AL357" s="152"/>
      <c r="AM357" s="295"/>
      <c r="AN357" s="228"/>
      <c r="AO357" s="228"/>
      <c r="AP357" s="228"/>
      <c r="AQ357" s="228"/>
      <c r="AR357" s="228"/>
      <c r="AS357" s="348"/>
      <c r="AT357" s="264">
        <f t="shared" si="282"/>
        <v>0</v>
      </c>
      <c r="AU357" s="259"/>
      <c r="AV357" s="265">
        <f t="shared" si="283"/>
        <v>0</v>
      </c>
      <c r="AX357" s="265">
        <f t="shared" si="287"/>
        <v>0</v>
      </c>
      <c r="AZ357" s="492">
        <f t="shared" si="284"/>
        <v>0</v>
      </c>
      <c r="BB357" s="492">
        <f t="shared" si="285"/>
        <v>0</v>
      </c>
      <c r="BD357" s="265">
        <f t="shared" si="288"/>
        <v>0</v>
      </c>
      <c r="BE357" s="105"/>
      <c r="BF357" s="105"/>
      <c r="BG357" s="105"/>
      <c r="BH357" s="105"/>
      <c r="BI357" s="105"/>
      <c r="BJ357" s="105"/>
    </row>
    <row r="358" spans="2:62" ht="20.100000000000001" hidden="1" customHeight="1" outlineLevel="1">
      <c r="B358" s="100"/>
      <c r="C358" s="908"/>
      <c r="D358" s="909"/>
      <c r="E358" s="909"/>
      <c r="F358" s="910"/>
      <c r="G358" s="890"/>
      <c r="H358" s="891"/>
      <c r="I358" s="152"/>
      <c r="J358" s="152"/>
      <c r="K358" s="152"/>
      <c r="L358" s="152"/>
      <c r="M358" s="152"/>
      <c r="N358" s="152"/>
      <c r="O358" s="152"/>
      <c r="P358" s="153"/>
      <c r="Q358" s="153"/>
      <c r="R358" s="156">
        <f t="shared" si="278"/>
        <v>0</v>
      </c>
      <c r="S358" s="156">
        <f t="shared" si="279"/>
        <v>0</v>
      </c>
      <c r="U358" s="157">
        <f t="shared" si="286"/>
        <v>0</v>
      </c>
      <c r="W358" s="152"/>
      <c r="X358" s="152"/>
      <c r="Y358" s="152"/>
      <c r="Z358" s="152"/>
      <c r="AA358" s="152"/>
      <c r="AB358" s="152"/>
      <c r="AC358" s="347"/>
      <c r="AD358" s="152"/>
      <c r="AE358" s="152"/>
      <c r="AF358" s="152"/>
      <c r="AG358" s="152"/>
      <c r="AH358" s="152"/>
      <c r="AI358" s="152"/>
      <c r="AJ358" s="347"/>
      <c r="AK358" s="152"/>
      <c r="AL358" s="152"/>
      <c r="AM358" s="295"/>
      <c r="AN358" s="228"/>
      <c r="AO358" s="228"/>
      <c r="AP358" s="228"/>
      <c r="AQ358" s="228"/>
      <c r="AR358" s="228"/>
      <c r="AS358" s="348"/>
      <c r="AT358" s="264">
        <f t="shared" si="282"/>
        <v>0</v>
      </c>
      <c r="AU358" s="259"/>
      <c r="AV358" s="265">
        <f t="shared" si="283"/>
        <v>0</v>
      </c>
      <c r="AX358" s="265">
        <f t="shared" si="287"/>
        <v>0</v>
      </c>
      <c r="AZ358" s="492">
        <f t="shared" si="284"/>
        <v>0</v>
      </c>
      <c r="BB358" s="492">
        <f t="shared" si="285"/>
        <v>0</v>
      </c>
      <c r="BD358" s="265">
        <f t="shared" si="288"/>
        <v>0</v>
      </c>
      <c r="BE358" s="105"/>
      <c r="BF358" s="105"/>
      <c r="BG358" s="105"/>
      <c r="BH358" s="105"/>
      <c r="BI358" s="105"/>
      <c r="BJ358" s="105"/>
    </row>
    <row r="359" spans="2:62" ht="20.100000000000001" hidden="1" customHeight="1" outlineLevel="1">
      <c r="B359" s="100"/>
      <c r="C359" s="908"/>
      <c r="D359" s="909"/>
      <c r="E359" s="909"/>
      <c r="F359" s="910"/>
      <c r="G359" s="890"/>
      <c r="H359" s="891"/>
      <c r="I359" s="152"/>
      <c r="J359" s="152"/>
      <c r="K359" s="152"/>
      <c r="L359" s="152"/>
      <c r="M359" s="152"/>
      <c r="N359" s="152"/>
      <c r="O359" s="152"/>
      <c r="P359" s="153"/>
      <c r="Q359" s="153"/>
      <c r="R359" s="156">
        <f t="shared" si="278"/>
        <v>0</v>
      </c>
      <c r="S359" s="156">
        <f t="shared" si="279"/>
        <v>0</v>
      </c>
      <c r="U359" s="157">
        <f t="shared" si="286"/>
        <v>0</v>
      </c>
      <c r="W359" s="152"/>
      <c r="X359" s="152"/>
      <c r="Y359" s="152"/>
      <c r="Z359" s="152"/>
      <c r="AA359" s="152"/>
      <c r="AB359" s="152"/>
      <c r="AC359" s="347"/>
      <c r="AD359" s="152"/>
      <c r="AE359" s="152"/>
      <c r="AF359" s="152"/>
      <c r="AG359" s="152"/>
      <c r="AH359" s="152"/>
      <c r="AI359" s="152"/>
      <c r="AJ359" s="347"/>
      <c r="AK359" s="152"/>
      <c r="AL359" s="152"/>
      <c r="AM359" s="295"/>
      <c r="AN359" s="228"/>
      <c r="AO359" s="228"/>
      <c r="AP359" s="228"/>
      <c r="AQ359" s="228"/>
      <c r="AR359" s="228"/>
      <c r="AS359" s="348"/>
      <c r="AT359" s="264">
        <f t="shared" si="282"/>
        <v>0</v>
      </c>
      <c r="AU359" s="259"/>
      <c r="AV359" s="265">
        <f t="shared" si="283"/>
        <v>0</v>
      </c>
      <c r="AX359" s="265">
        <f t="shared" si="287"/>
        <v>0</v>
      </c>
      <c r="AZ359" s="492">
        <f t="shared" si="284"/>
        <v>0</v>
      </c>
      <c r="BB359" s="492">
        <f t="shared" si="285"/>
        <v>0</v>
      </c>
      <c r="BD359" s="265">
        <f t="shared" si="288"/>
        <v>0</v>
      </c>
      <c r="BE359" s="105"/>
      <c r="BF359" s="105"/>
      <c r="BG359" s="105"/>
      <c r="BH359" s="105"/>
      <c r="BI359" s="105"/>
      <c r="BJ359" s="105"/>
    </row>
    <row r="360" spans="2:62" ht="20.100000000000001" hidden="1" customHeight="1" outlineLevel="1">
      <c r="B360" s="100"/>
      <c r="C360" s="908"/>
      <c r="D360" s="909"/>
      <c r="E360" s="909"/>
      <c r="F360" s="910"/>
      <c r="G360" s="890"/>
      <c r="H360" s="891"/>
      <c r="I360" s="152"/>
      <c r="J360" s="152"/>
      <c r="K360" s="152"/>
      <c r="L360" s="152"/>
      <c r="M360" s="152"/>
      <c r="N360" s="152"/>
      <c r="O360" s="152"/>
      <c r="P360" s="153"/>
      <c r="Q360" s="153"/>
      <c r="R360" s="156">
        <f t="shared" si="278"/>
        <v>0</v>
      </c>
      <c r="S360" s="156">
        <f t="shared" si="279"/>
        <v>0</v>
      </c>
      <c r="U360" s="157">
        <f t="shared" si="286"/>
        <v>0</v>
      </c>
      <c r="W360" s="152"/>
      <c r="X360" s="152"/>
      <c r="Y360" s="152"/>
      <c r="Z360" s="152"/>
      <c r="AA360" s="152"/>
      <c r="AB360" s="152"/>
      <c r="AC360" s="347"/>
      <c r="AD360" s="152"/>
      <c r="AE360" s="152"/>
      <c r="AF360" s="152"/>
      <c r="AG360" s="152"/>
      <c r="AH360" s="152"/>
      <c r="AI360" s="152"/>
      <c r="AJ360" s="347"/>
      <c r="AK360" s="152"/>
      <c r="AL360" s="152"/>
      <c r="AM360" s="295"/>
      <c r="AN360" s="228"/>
      <c r="AO360" s="228"/>
      <c r="AP360" s="228"/>
      <c r="AQ360" s="228"/>
      <c r="AR360" s="228"/>
      <c r="AS360" s="348"/>
      <c r="AT360" s="264">
        <f t="shared" si="282"/>
        <v>0</v>
      </c>
      <c r="AU360" s="259"/>
      <c r="AV360" s="265">
        <f t="shared" si="283"/>
        <v>0</v>
      </c>
      <c r="AX360" s="265">
        <f t="shared" si="287"/>
        <v>0</v>
      </c>
      <c r="AZ360" s="492">
        <f t="shared" si="284"/>
        <v>0</v>
      </c>
      <c r="BB360" s="492">
        <f t="shared" si="285"/>
        <v>0</v>
      </c>
      <c r="BD360" s="265">
        <f t="shared" si="288"/>
        <v>0</v>
      </c>
      <c r="BE360" s="105"/>
      <c r="BF360" s="105"/>
      <c r="BG360" s="105"/>
      <c r="BH360" s="105"/>
      <c r="BI360" s="105"/>
      <c r="BJ360" s="105"/>
    </row>
    <row r="361" spans="2:62" ht="20.100000000000001" hidden="1" customHeight="1" outlineLevel="1">
      <c r="B361" s="100"/>
      <c r="C361" s="908"/>
      <c r="D361" s="909"/>
      <c r="E361" s="909"/>
      <c r="F361" s="910"/>
      <c r="G361" s="890"/>
      <c r="H361" s="891"/>
      <c r="I361" s="152"/>
      <c r="J361" s="152"/>
      <c r="K361" s="152"/>
      <c r="L361" s="152"/>
      <c r="M361" s="152"/>
      <c r="N361" s="152"/>
      <c r="O361" s="152"/>
      <c r="P361" s="153"/>
      <c r="Q361" s="153"/>
      <c r="R361" s="156">
        <f t="shared" si="278"/>
        <v>0</v>
      </c>
      <c r="S361" s="156">
        <f t="shared" si="279"/>
        <v>0</v>
      </c>
      <c r="U361" s="157">
        <f t="shared" si="286"/>
        <v>0</v>
      </c>
      <c r="W361" s="152"/>
      <c r="X361" s="152"/>
      <c r="Y361" s="152"/>
      <c r="Z361" s="152"/>
      <c r="AA361" s="152"/>
      <c r="AB361" s="152"/>
      <c r="AC361" s="347"/>
      <c r="AD361" s="152"/>
      <c r="AE361" s="152"/>
      <c r="AF361" s="152"/>
      <c r="AG361" s="152"/>
      <c r="AH361" s="152"/>
      <c r="AI361" s="152"/>
      <c r="AJ361" s="347"/>
      <c r="AK361" s="152"/>
      <c r="AL361" s="152"/>
      <c r="AM361" s="295"/>
      <c r="AN361" s="228"/>
      <c r="AO361" s="228"/>
      <c r="AP361" s="228"/>
      <c r="AQ361" s="228"/>
      <c r="AR361" s="228"/>
      <c r="AS361" s="348"/>
      <c r="AT361" s="264">
        <f t="shared" si="282"/>
        <v>0</v>
      </c>
      <c r="AU361" s="259"/>
      <c r="AV361" s="265">
        <f t="shared" si="283"/>
        <v>0</v>
      </c>
      <c r="AX361" s="265">
        <f t="shared" si="287"/>
        <v>0</v>
      </c>
      <c r="AZ361" s="492">
        <f t="shared" si="284"/>
        <v>0</v>
      </c>
      <c r="BB361" s="492">
        <f t="shared" si="285"/>
        <v>0</v>
      </c>
      <c r="BD361" s="265">
        <f t="shared" si="288"/>
        <v>0</v>
      </c>
      <c r="BE361" s="105"/>
      <c r="BF361" s="105"/>
      <c r="BG361" s="105"/>
      <c r="BH361" s="105"/>
      <c r="BI361" s="105"/>
      <c r="BJ361" s="105"/>
    </row>
    <row r="362" spans="2:62" ht="20.100000000000001" hidden="1" customHeight="1" outlineLevel="1">
      <c r="B362" s="100"/>
      <c r="C362" s="908"/>
      <c r="D362" s="909"/>
      <c r="E362" s="909"/>
      <c r="F362" s="910"/>
      <c r="G362" s="890"/>
      <c r="H362" s="891"/>
      <c r="I362" s="152"/>
      <c r="J362" s="152"/>
      <c r="K362" s="152"/>
      <c r="L362" s="152"/>
      <c r="M362" s="152"/>
      <c r="N362" s="152"/>
      <c r="O362" s="152"/>
      <c r="P362" s="153"/>
      <c r="Q362" s="153"/>
      <c r="R362" s="156">
        <f t="shared" si="278"/>
        <v>0</v>
      </c>
      <c r="S362" s="156">
        <f t="shared" si="279"/>
        <v>0</v>
      </c>
      <c r="U362" s="157">
        <f t="shared" si="286"/>
        <v>0</v>
      </c>
      <c r="W362" s="152"/>
      <c r="X362" s="152"/>
      <c r="Y362" s="152"/>
      <c r="Z362" s="152"/>
      <c r="AA362" s="152"/>
      <c r="AB362" s="152"/>
      <c r="AC362" s="347"/>
      <c r="AD362" s="152"/>
      <c r="AE362" s="152"/>
      <c r="AF362" s="152"/>
      <c r="AG362" s="152"/>
      <c r="AH362" s="152"/>
      <c r="AI362" s="152"/>
      <c r="AJ362" s="347"/>
      <c r="AK362" s="152"/>
      <c r="AL362" s="152"/>
      <c r="AM362" s="295"/>
      <c r="AN362" s="228"/>
      <c r="AO362" s="228"/>
      <c r="AP362" s="228"/>
      <c r="AQ362" s="228"/>
      <c r="AR362" s="228"/>
      <c r="AS362" s="348"/>
      <c r="AT362" s="264">
        <f t="shared" si="282"/>
        <v>0</v>
      </c>
      <c r="AU362" s="259"/>
      <c r="AV362" s="265">
        <f t="shared" si="283"/>
        <v>0</v>
      </c>
      <c r="AX362" s="265">
        <f t="shared" si="287"/>
        <v>0</v>
      </c>
      <c r="AZ362" s="492">
        <f t="shared" si="284"/>
        <v>0</v>
      </c>
      <c r="BB362" s="492">
        <f t="shared" si="285"/>
        <v>0</v>
      </c>
      <c r="BD362" s="265">
        <f t="shared" si="288"/>
        <v>0</v>
      </c>
      <c r="BE362" s="105"/>
      <c r="BF362" s="105"/>
      <c r="BG362" s="105"/>
      <c r="BH362" s="105"/>
      <c r="BI362" s="105"/>
      <c r="BJ362" s="105"/>
    </row>
    <row r="363" spans="2:62" ht="20.100000000000001" hidden="1" customHeight="1" outlineLevel="1">
      <c r="B363" s="100"/>
      <c r="C363" s="908"/>
      <c r="D363" s="909"/>
      <c r="E363" s="909"/>
      <c r="F363" s="910"/>
      <c r="G363" s="890"/>
      <c r="H363" s="891"/>
      <c r="I363" s="152"/>
      <c r="J363" s="152"/>
      <c r="K363" s="152"/>
      <c r="L363" s="152"/>
      <c r="M363" s="152"/>
      <c r="N363" s="152"/>
      <c r="O363" s="152"/>
      <c r="P363" s="153"/>
      <c r="Q363" s="153"/>
      <c r="R363" s="156">
        <f t="shared" si="278"/>
        <v>0</v>
      </c>
      <c r="S363" s="156">
        <f t="shared" si="279"/>
        <v>0</v>
      </c>
      <c r="U363" s="157">
        <f t="shared" si="286"/>
        <v>0</v>
      </c>
      <c r="W363" s="152"/>
      <c r="X363" s="152"/>
      <c r="Y363" s="152"/>
      <c r="Z363" s="152"/>
      <c r="AA363" s="152"/>
      <c r="AB363" s="152"/>
      <c r="AC363" s="347"/>
      <c r="AD363" s="152"/>
      <c r="AE363" s="152"/>
      <c r="AF363" s="152"/>
      <c r="AG363" s="152"/>
      <c r="AH363" s="152"/>
      <c r="AI363" s="152"/>
      <c r="AJ363" s="347"/>
      <c r="AK363" s="152"/>
      <c r="AL363" s="152"/>
      <c r="AM363" s="295"/>
      <c r="AN363" s="228"/>
      <c r="AO363" s="228"/>
      <c r="AP363" s="228"/>
      <c r="AQ363" s="228"/>
      <c r="AR363" s="228"/>
      <c r="AS363" s="348"/>
      <c r="AT363" s="264">
        <f t="shared" si="282"/>
        <v>0</v>
      </c>
      <c r="AU363" s="259"/>
      <c r="AV363" s="265">
        <f t="shared" si="283"/>
        <v>0</v>
      </c>
      <c r="AX363" s="265">
        <f t="shared" si="287"/>
        <v>0</v>
      </c>
      <c r="AZ363" s="492">
        <f t="shared" si="284"/>
        <v>0</v>
      </c>
      <c r="BB363" s="492">
        <f t="shared" si="285"/>
        <v>0</v>
      </c>
      <c r="BD363" s="265">
        <f t="shared" si="288"/>
        <v>0</v>
      </c>
      <c r="BE363" s="105"/>
      <c r="BF363" s="105"/>
      <c r="BG363" s="105"/>
      <c r="BH363" s="105"/>
      <c r="BI363" s="105"/>
      <c r="BJ363" s="105"/>
    </row>
    <row r="364" spans="2:62" ht="20.100000000000001" hidden="1" customHeight="1" outlineLevel="1">
      <c r="B364" s="100"/>
      <c r="C364" s="908"/>
      <c r="D364" s="909"/>
      <c r="E364" s="909"/>
      <c r="F364" s="910"/>
      <c r="G364" s="890"/>
      <c r="H364" s="891"/>
      <c r="I364" s="152"/>
      <c r="J364" s="152"/>
      <c r="K364" s="152"/>
      <c r="L364" s="152"/>
      <c r="M364" s="152"/>
      <c r="N364" s="152"/>
      <c r="O364" s="152"/>
      <c r="P364" s="153"/>
      <c r="Q364" s="153"/>
      <c r="R364" s="156">
        <f t="shared" si="278"/>
        <v>0</v>
      </c>
      <c r="S364" s="156">
        <f t="shared" si="279"/>
        <v>0</v>
      </c>
      <c r="U364" s="157">
        <f t="shared" si="286"/>
        <v>0</v>
      </c>
      <c r="W364" s="152"/>
      <c r="X364" s="152"/>
      <c r="Y364" s="152"/>
      <c r="Z364" s="152"/>
      <c r="AA364" s="152"/>
      <c r="AB364" s="152"/>
      <c r="AC364" s="347"/>
      <c r="AD364" s="152"/>
      <c r="AE364" s="152"/>
      <c r="AF364" s="152"/>
      <c r="AG364" s="152"/>
      <c r="AH364" s="152"/>
      <c r="AI364" s="152"/>
      <c r="AJ364" s="347"/>
      <c r="AK364" s="152"/>
      <c r="AL364" s="152"/>
      <c r="AM364" s="295"/>
      <c r="AN364" s="228"/>
      <c r="AO364" s="228"/>
      <c r="AP364" s="228"/>
      <c r="AQ364" s="228"/>
      <c r="AR364" s="228"/>
      <c r="AS364" s="348"/>
      <c r="AT364" s="264">
        <f t="shared" si="282"/>
        <v>0</v>
      </c>
      <c r="AU364" s="259"/>
      <c r="AV364" s="265">
        <f t="shared" si="283"/>
        <v>0</v>
      </c>
      <c r="AX364" s="265">
        <f t="shared" si="287"/>
        <v>0</v>
      </c>
      <c r="AZ364" s="492">
        <f t="shared" si="284"/>
        <v>0</v>
      </c>
      <c r="BB364" s="492">
        <f t="shared" si="285"/>
        <v>0</v>
      </c>
      <c r="BD364" s="265">
        <f t="shared" si="288"/>
        <v>0</v>
      </c>
      <c r="BE364" s="105"/>
      <c r="BF364" s="105"/>
      <c r="BG364" s="105"/>
      <c r="BH364" s="105"/>
      <c r="BI364" s="105"/>
      <c r="BJ364" s="105"/>
    </row>
    <row r="365" spans="2:62" ht="20.100000000000001" hidden="1" customHeight="1" outlineLevel="1">
      <c r="B365" s="100"/>
      <c r="C365" s="908"/>
      <c r="D365" s="909"/>
      <c r="E365" s="909"/>
      <c r="F365" s="910"/>
      <c r="G365" s="890"/>
      <c r="H365" s="891"/>
      <c r="I365" s="152"/>
      <c r="J365" s="152"/>
      <c r="K365" s="152"/>
      <c r="L365" s="152"/>
      <c r="M365" s="152"/>
      <c r="N365" s="152"/>
      <c r="O365" s="152"/>
      <c r="P365" s="153"/>
      <c r="Q365" s="153"/>
      <c r="R365" s="156">
        <f t="shared" si="278"/>
        <v>0</v>
      </c>
      <c r="S365" s="156">
        <f t="shared" si="279"/>
        <v>0</v>
      </c>
      <c r="U365" s="157">
        <f t="shared" si="286"/>
        <v>0</v>
      </c>
      <c r="W365" s="152"/>
      <c r="X365" s="152"/>
      <c r="Y365" s="152"/>
      <c r="Z365" s="152"/>
      <c r="AA365" s="152"/>
      <c r="AB365" s="152"/>
      <c r="AC365" s="347"/>
      <c r="AD365" s="152"/>
      <c r="AE365" s="152"/>
      <c r="AF365" s="152"/>
      <c r="AG365" s="152"/>
      <c r="AH365" s="152"/>
      <c r="AI365" s="152"/>
      <c r="AJ365" s="347"/>
      <c r="AK365" s="152"/>
      <c r="AL365" s="152"/>
      <c r="AM365" s="295"/>
      <c r="AN365" s="228"/>
      <c r="AO365" s="228"/>
      <c r="AP365" s="228"/>
      <c r="AQ365" s="228"/>
      <c r="AR365" s="228"/>
      <c r="AS365" s="348"/>
      <c r="AT365" s="264">
        <f t="shared" si="282"/>
        <v>0</v>
      </c>
      <c r="AU365" s="259"/>
      <c r="AV365" s="265">
        <f t="shared" si="283"/>
        <v>0</v>
      </c>
      <c r="AX365" s="265">
        <f t="shared" si="287"/>
        <v>0</v>
      </c>
      <c r="AZ365" s="492">
        <f t="shared" si="284"/>
        <v>0</v>
      </c>
      <c r="BB365" s="492">
        <f t="shared" si="285"/>
        <v>0</v>
      </c>
      <c r="BD365" s="265">
        <f t="shared" si="288"/>
        <v>0</v>
      </c>
      <c r="BE365" s="105"/>
      <c r="BF365" s="105"/>
      <c r="BG365" s="105"/>
      <c r="BH365" s="105"/>
      <c r="BI365" s="105"/>
      <c r="BJ365" s="105"/>
    </row>
    <row r="366" spans="2:62" ht="20.100000000000001" hidden="1" customHeight="1" outlineLevel="1">
      <c r="B366" s="100"/>
      <c r="C366" s="908"/>
      <c r="D366" s="909"/>
      <c r="E366" s="909"/>
      <c r="F366" s="910"/>
      <c r="G366" s="890"/>
      <c r="H366" s="891"/>
      <c r="I366" s="152"/>
      <c r="J366" s="152"/>
      <c r="K366" s="152"/>
      <c r="L366" s="152"/>
      <c r="M366" s="152"/>
      <c r="N366" s="152"/>
      <c r="O366" s="152"/>
      <c r="P366" s="153"/>
      <c r="Q366" s="153"/>
      <c r="R366" s="156">
        <f t="shared" si="278"/>
        <v>0</v>
      </c>
      <c r="S366" s="156">
        <f t="shared" si="279"/>
        <v>0</v>
      </c>
      <c r="U366" s="157">
        <f t="shared" si="286"/>
        <v>0</v>
      </c>
      <c r="W366" s="152"/>
      <c r="X366" s="152"/>
      <c r="Y366" s="152"/>
      <c r="Z366" s="152"/>
      <c r="AA366" s="152"/>
      <c r="AB366" s="152"/>
      <c r="AC366" s="347"/>
      <c r="AD366" s="152"/>
      <c r="AE366" s="152"/>
      <c r="AF366" s="152"/>
      <c r="AG366" s="152"/>
      <c r="AH366" s="152"/>
      <c r="AI366" s="152"/>
      <c r="AJ366" s="347"/>
      <c r="AK366" s="152"/>
      <c r="AL366" s="152"/>
      <c r="AM366" s="295"/>
      <c r="AN366" s="228"/>
      <c r="AO366" s="228"/>
      <c r="AP366" s="228"/>
      <c r="AQ366" s="228"/>
      <c r="AR366" s="228"/>
      <c r="AS366" s="348"/>
      <c r="AT366" s="264">
        <f t="shared" si="282"/>
        <v>0</v>
      </c>
      <c r="AU366" s="259"/>
      <c r="AV366" s="265">
        <f t="shared" si="283"/>
        <v>0</v>
      </c>
      <c r="AX366" s="265">
        <f t="shared" si="287"/>
        <v>0</v>
      </c>
      <c r="AZ366" s="492">
        <f t="shared" si="284"/>
        <v>0</v>
      </c>
      <c r="BB366" s="492">
        <f t="shared" si="285"/>
        <v>0</v>
      </c>
      <c r="BD366" s="265">
        <f t="shared" si="288"/>
        <v>0</v>
      </c>
      <c r="BE366" s="105"/>
      <c r="BF366" s="105"/>
      <c r="BG366" s="105"/>
      <c r="BH366" s="105"/>
      <c r="BI366" s="105"/>
      <c r="BJ366" s="105"/>
    </row>
    <row r="367" spans="2:62" ht="20.100000000000001" hidden="1" customHeight="1" outlineLevel="1">
      <c r="B367" s="100"/>
      <c r="C367" s="908"/>
      <c r="D367" s="909"/>
      <c r="E367" s="909"/>
      <c r="F367" s="910"/>
      <c r="G367" s="890"/>
      <c r="H367" s="891"/>
      <c r="I367" s="152"/>
      <c r="J367" s="152"/>
      <c r="K367" s="152"/>
      <c r="L367" s="152"/>
      <c r="M367" s="152"/>
      <c r="N367" s="152"/>
      <c r="O367" s="152"/>
      <c r="P367" s="153"/>
      <c r="Q367" s="153"/>
      <c r="R367" s="156">
        <f t="shared" si="278"/>
        <v>0</v>
      </c>
      <c r="S367" s="156">
        <f t="shared" si="279"/>
        <v>0</v>
      </c>
      <c r="U367" s="157">
        <f t="shared" si="286"/>
        <v>0</v>
      </c>
      <c r="W367" s="152"/>
      <c r="X367" s="152"/>
      <c r="Y367" s="152"/>
      <c r="Z367" s="152"/>
      <c r="AA367" s="152"/>
      <c r="AB367" s="152"/>
      <c r="AC367" s="347"/>
      <c r="AD367" s="152"/>
      <c r="AE367" s="152"/>
      <c r="AF367" s="152"/>
      <c r="AG367" s="152"/>
      <c r="AH367" s="152"/>
      <c r="AI367" s="152"/>
      <c r="AJ367" s="347"/>
      <c r="AK367" s="152"/>
      <c r="AL367" s="152"/>
      <c r="AM367" s="295"/>
      <c r="AN367" s="228"/>
      <c r="AO367" s="228"/>
      <c r="AP367" s="228"/>
      <c r="AQ367" s="228"/>
      <c r="AR367" s="228"/>
      <c r="AS367" s="348"/>
      <c r="AT367" s="264">
        <f t="shared" si="282"/>
        <v>0</v>
      </c>
      <c r="AU367" s="259"/>
      <c r="AV367" s="265">
        <f t="shared" si="283"/>
        <v>0</v>
      </c>
      <c r="AX367" s="265">
        <f t="shared" si="287"/>
        <v>0</v>
      </c>
      <c r="AZ367" s="492">
        <f t="shared" si="284"/>
        <v>0</v>
      </c>
      <c r="BB367" s="492">
        <f t="shared" si="285"/>
        <v>0</v>
      </c>
      <c r="BD367" s="265">
        <f t="shared" si="288"/>
        <v>0</v>
      </c>
      <c r="BE367" s="105"/>
      <c r="BF367" s="105"/>
      <c r="BG367" s="105"/>
      <c r="BH367" s="105"/>
      <c r="BI367" s="105"/>
      <c r="BJ367" s="105"/>
    </row>
    <row r="368" spans="2:62" ht="9.9499999999999993" hidden="1" customHeight="1" outlineLevel="1">
      <c r="B368" s="101"/>
      <c r="C368" s="208"/>
      <c r="D368" s="208"/>
      <c r="E368" s="208"/>
      <c r="F368" s="208"/>
      <c r="G368" s="237"/>
      <c r="H368" s="207"/>
      <c r="I368" s="257"/>
      <c r="J368" s="257"/>
      <c r="K368" s="257"/>
      <c r="L368" s="257"/>
      <c r="M368" s="257"/>
      <c r="N368" s="257"/>
      <c r="O368" s="257"/>
      <c r="P368" s="256"/>
      <c r="Q368" s="102"/>
      <c r="R368" s="102"/>
      <c r="S368" s="102"/>
      <c r="U368" s="98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Z368" s="493"/>
      <c r="BE368" s="105"/>
      <c r="BF368" s="105"/>
      <c r="BG368" s="105"/>
      <c r="BH368" s="105"/>
      <c r="BI368" s="105"/>
      <c r="BJ368" s="105"/>
    </row>
    <row r="369" spans="2:62" ht="20.100000000000001" customHeight="1" collapsed="1">
      <c r="B369" s="8">
        <f>B352+1</f>
        <v>22</v>
      </c>
      <c r="C369" s="916"/>
      <c r="D369" s="917"/>
      <c r="E369" s="917"/>
      <c r="F369" s="918"/>
      <c r="G369" s="429"/>
      <c r="H369" s="206">
        <v>1</v>
      </c>
      <c r="I369" s="642">
        <f t="shared" ref="I369" si="289">$H369*SUM(I370:I384)</f>
        <v>0</v>
      </c>
      <c r="J369" s="643">
        <f t="shared" ref="J369:O369" si="290">$H369*SUM(J370:J384)</f>
        <v>0</v>
      </c>
      <c r="K369" s="644">
        <f t="shared" si="290"/>
        <v>0</v>
      </c>
      <c r="L369" s="645">
        <f t="shared" si="290"/>
        <v>0</v>
      </c>
      <c r="M369" s="645">
        <f t="shared" si="290"/>
        <v>0</v>
      </c>
      <c r="N369" s="644">
        <f t="shared" si="290"/>
        <v>0</v>
      </c>
      <c r="O369" s="642">
        <f t="shared" si="290"/>
        <v>0</v>
      </c>
      <c r="P369" s="209">
        <f t="shared" ref="P369:Q369" si="291">$H369*SUM(P370:P384)</f>
        <v>0</v>
      </c>
      <c r="Q369" s="210">
        <f t="shared" si="291"/>
        <v>0</v>
      </c>
      <c r="R369" s="136">
        <f t="shared" ref="R369:R384" si="292">P369*(1+Gewinn)*(1+SicherheitAngebot)</f>
        <v>0</v>
      </c>
      <c r="S369" s="137">
        <f t="shared" ref="S369:S384" si="293">Q369*(1+MGKZ)*(1+Gewinn)*(1+SicherheitAngebot)</f>
        <v>0</v>
      </c>
      <c r="U369" s="10">
        <f>I369*$I$7+J369*$J$7+K369*$K$7+L369*$L$7+M369*$M$7+N369*$N$7+O369*$O$7+R369+S369</f>
        <v>0</v>
      </c>
      <c r="W369" s="646">
        <f t="shared" ref="W369:AB369" si="294">$H369*SUM(W370:W384)</f>
        <v>0</v>
      </c>
      <c r="X369" s="647">
        <f t="shared" si="294"/>
        <v>0</v>
      </c>
      <c r="Y369" s="648">
        <f t="shared" si="294"/>
        <v>0</v>
      </c>
      <c r="Z369" s="649">
        <f t="shared" si="294"/>
        <v>0</v>
      </c>
      <c r="AA369" s="648">
        <f t="shared" si="294"/>
        <v>0</v>
      </c>
      <c r="AB369" s="646">
        <f t="shared" si="294"/>
        <v>0</v>
      </c>
      <c r="AC369" s="258"/>
      <c r="AD369" s="646">
        <f t="shared" ref="AD369:AM369" si="295">$H369*SUM(AD370:AD384)</f>
        <v>0</v>
      </c>
      <c r="AE369" s="647">
        <f t="shared" si="295"/>
        <v>0</v>
      </c>
      <c r="AF369" s="648">
        <f t="shared" si="295"/>
        <v>0</v>
      </c>
      <c r="AG369" s="649">
        <f t="shared" si="295"/>
        <v>0</v>
      </c>
      <c r="AH369" s="648">
        <f t="shared" si="295"/>
        <v>0</v>
      </c>
      <c r="AI369" s="646">
        <f t="shared" si="295"/>
        <v>0</v>
      </c>
      <c r="AJ369" s="258"/>
      <c r="AK369" s="653">
        <f t="shared" si="295"/>
        <v>0</v>
      </c>
      <c r="AL369" s="653">
        <f t="shared" si="295"/>
        <v>0</v>
      </c>
      <c r="AM369" s="653">
        <f t="shared" si="295"/>
        <v>0</v>
      </c>
      <c r="AN369" s="227">
        <f>$H369*SUM(AN370:AN384)*(1+Gewinn)*(1+SicherheitAngebot)</f>
        <v>0</v>
      </c>
      <c r="AO369" s="227">
        <f>$H369*SUM(AO370:AO384)*(1+Gewinn)*(1+SicherheitAngebot)</f>
        <v>0</v>
      </c>
      <c r="AP369" s="227">
        <f>$H369*SUM(AP370:AP384)*(1+Gewinn)*(1+SicherheitAngebot)</f>
        <v>0</v>
      </c>
      <c r="AQ369" s="227">
        <f>$H369*SUM(AQ370:AQ384)*(1+Gewinn)*(1+SicherheitAngebot)</f>
        <v>0</v>
      </c>
      <c r="AR369" s="227">
        <f>$H369*SUM(AR370:AR384)*(1+Gewinn)*(1+SicherheitAngebot)</f>
        <v>0</v>
      </c>
      <c r="AS369" s="262"/>
      <c r="AT369" s="263">
        <f t="shared" si="282"/>
        <v>0</v>
      </c>
      <c r="AU369" s="259"/>
      <c r="AV369" s="491">
        <f>AK369*$AK$7+AL369*$AL$7+AM369*$AM$7+SUM(AN369:AR369)+AT369/Zuschläge_IBN+AT369</f>
        <v>0</v>
      </c>
      <c r="AX369" s="685">
        <f>U369+AV369</f>
        <v>0</v>
      </c>
      <c r="AZ369" s="490">
        <f>IF(H369&gt;0,U369/(1+SicherheitAngebot)*(1+Sicherheit),0)</f>
        <v>0</v>
      </c>
      <c r="BB369" s="490">
        <f>IF(H369&gt;0,AV369/(1+SicherheitAngebot)*(1+Sicherheit),0)</f>
        <v>0</v>
      </c>
      <c r="BD369" s="490">
        <f>AZ369+BB369</f>
        <v>0</v>
      </c>
      <c r="BE369" s="105"/>
      <c r="BF369" s="105"/>
      <c r="BG369" s="105"/>
      <c r="BH369" s="105"/>
      <c r="BI369" s="105"/>
      <c r="BJ369" s="105"/>
    </row>
    <row r="370" spans="2:62" ht="20.100000000000001" hidden="1" customHeight="1" outlineLevel="1">
      <c r="B370" s="99"/>
      <c r="C370" s="908"/>
      <c r="D370" s="909"/>
      <c r="E370" s="909"/>
      <c r="F370" s="910"/>
      <c r="G370" s="890"/>
      <c r="H370" s="901"/>
      <c r="I370" s="152"/>
      <c r="J370" s="152"/>
      <c r="K370" s="152"/>
      <c r="L370" s="152"/>
      <c r="M370" s="152"/>
      <c r="N370" s="152"/>
      <c r="O370" s="152"/>
      <c r="P370" s="153"/>
      <c r="Q370" s="153"/>
      <c r="R370" s="156">
        <f t="shared" si="292"/>
        <v>0</v>
      </c>
      <c r="S370" s="156">
        <f t="shared" si="293"/>
        <v>0</v>
      </c>
      <c r="U370" s="157">
        <f>I370*$I$7+J370*$J$7+K370*$K$7+L370*$L$7+M370*$M$7+N370*$N$7+O370*$O$7+R370+S370</f>
        <v>0</v>
      </c>
      <c r="W370" s="152"/>
      <c r="X370" s="152"/>
      <c r="Y370" s="152"/>
      <c r="Z370" s="152"/>
      <c r="AA370" s="152"/>
      <c r="AB370" s="152"/>
      <c r="AC370" s="347"/>
      <c r="AD370" s="152"/>
      <c r="AE370" s="152"/>
      <c r="AF370" s="152"/>
      <c r="AG370" s="152"/>
      <c r="AH370" s="152"/>
      <c r="AI370" s="152"/>
      <c r="AJ370" s="347"/>
      <c r="AK370" s="152"/>
      <c r="AL370" s="152"/>
      <c r="AM370" s="295"/>
      <c r="AN370" s="228"/>
      <c r="AO370" s="228"/>
      <c r="AP370" s="228"/>
      <c r="AQ370" s="228"/>
      <c r="AR370" s="228"/>
      <c r="AS370" s="348"/>
      <c r="AT370" s="264">
        <f t="shared" si="282"/>
        <v>0</v>
      </c>
      <c r="AU370" s="259"/>
      <c r="AV370" s="265">
        <f t="shared" ref="AV370:AV384" si="296">AK370*$AK$7+AL370*$AL$7+AM370*$AM$7+SUM(AN370:AR370)*(1+Gewinn)*(1+SicherheitAngebot)+AT370/Zuschläge_IBN+AT370</f>
        <v>0</v>
      </c>
      <c r="AX370" s="265">
        <f>U370+AV370</f>
        <v>0</v>
      </c>
      <c r="AZ370" s="492">
        <f t="shared" ref="AZ370:AZ384" si="297">U370/(1+SicherheitAngebot)*(1+Sicherheit)</f>
        <v>0</v>
      </c>
      <c r="BB370" s="492">
        <f t="shared" ref="BB370:BB384" si="298">AV370/(1+SicherheitAngebot)*(1+Sicherheit)</f>
        <v>0</v>
      </c>
      <c r="BD370" s="265">
        <f>AZ370+BB370</f>
        <v>0</v>
      </c>
      <c r="BE370" s="105"/>
      <c r="BF370" s="105"/>
      <c r="BG370" s="105"/>
      <c r="BH370" s="105"/>
      <c r="BI370" s="105"/>
      <c r="BJ370" s="105"/>
    </row>
    <row r="371" spans="2:62" ht="20.100000000000001" hidden="1" customHeight="1" outlineLevel="1">
      <c r="B371" s="100"/>
      <c r="C371" s="908"/>
      <c r="D371" s="909"/>
      <c r="E371" s="909"/>
      <c r="F371" s="910"/>
      <c r="G371" s="890"/>
      <c r="H371" s="891"/>
      <c r="I371" s="152"/>
      <c r="J371" s="152"/>
      <c r="K371" s="152"/>
      <c r="L371" s="152"/>
      <c r="M371" s="152"/>
      <c r="N371" s="152"/>
      <c r="O371" s="152"/>
      <c r="P371" s="153"/>
      <c r="Q371" s="153"/>
      <c r="R371" s="156">
        <f t="shared" si="292"/>
        <v>0</v>
      </c>
      <c r="S371" s="156">
        <f t="shared" si="293"/>
        <v>0</v>
      </c>
      <c r="U371" s="157">
        <f t="shared" ref="U371:U384" si="299">I371*$I$7+J371*$J$7+K371*$K$7+L371*$L$7+M371*$M$7+N371*$N$7+O371*$O$7+R371+S371</f>
        <v>0</v>
      </c>
      <c r="W371" s="152"/>
      <c r="X371" s="152"/>
      <c r="Y371" s="152"/>
      <c r="Z371" s="152"/>
      <c r="AA371" s="152"/>
      <c r="AB371" s="152"/>
      <c r="AC371" s="347"/>
      <c r="AD371" s="152"/>
      <c r="AE371" s="152"/>
      <c r="AF371" s="152"/>
      <c r="AG371" s="152"/>
      <c r="AH371" s="152"/>
      <c r="AI371" s="152"/>
      <c r="AJ371" s="347"/>
      <c r="AK371" s="152"/>
      <c r="AL371" s="152"/>
      <c r="AM371" s="295"/>
      <c r="AN371" s="228"/>
      <c r="AO371" s="228"/>
      <c r="AP371" s="228"/>
      <c r="AQ371" s="228"/>
      <c r="AR371" s="228"/>
      <c r="AS371" s="348"/>
      <c r="AT371" s="264">
        <f t="shared" si="282"/>
        <v>0</v>
      </c>
      <c r="AU371" s="259"/>
      <c r="AV371" s="265">
        <f t="shared" si="296"/>
        <v>0</v>
      </c>
      <c r="AX371" s="265">
        <f t="shared" ref="AX371:AX384" si="300">U371+AV371</f>
        <v>0</v>
      </c>
      <c r="AZ371" s="492">
        <f t="shared" si="297"/>
        <v>0</v>
      </c>
      <c r="BB371" s="492">
        <f t="shared" si="298"/>
        <v>0</v>
      </c>
      <c r="BD371" s="265">
        <f t="shared" ref="BD371:BD384" si="301">AZ371+BB371</f>
        <v>0</v>
      </c>
      <c r="BE371" s="105"/>
      <c r="BF371" s="105"/>
      <c r="BG371" s="105"/>
      <c r="BH371" s="105"/>
      <c r="BI371" s="105"/>
      <c r="BJ371" s="105"/>
    </row>
    <row r="372" spans="2:62" ht="20.100000000000001" hidden="1" customHeight="1" outlineLevel="1">
      <c r="B372" s="100"/>
      <c r="C372" s="908"/>
      <c r="D372" s="909"/>
      <c r="E372" s="909"/>
      <c r="F372" s="910"/>
      <c r="G372" s="890"/>
      <c r="H372" s="891"/>
      <c r="I372" s="152"/>
      <c r="J372" s="152"/>
      <c r="K372" s="152"/>
      <c r="L372" s="152"/>
      <c r="M372" s="152"/>
      <c r="N372" s="152"/>
      <c r="O372" s="152"/>
      <c r="P372" s="153"/>
      <c r="Q372" s="153"/>
      <c r="R372" s="156">
        <f t="shared" si="292"/>
        <v>0</v>
      </c>
      <c r="S372" s="156">
        <f t="shared" si="293"/>
        <v>0</v>
      </c>
      <c r="U372" s="157">
        <f t="shared" si="299"/>
        <v>0</v>
      </c>
      <c r="W372" s="152"/>
      <c r="X372" s="152"/>
      <c r="Y372" s="152"/>
      <c r="Z372" s="152"/>
      <c r="AA372" s="152"/>
      <c r="AB372" s="152"/>
      <c r="AC372" s="347"/>
      <c r="AD372" s="152"/>
      <c r="AE372" s="152"/>
      <c r="AF372" s="152"/>
      <c r="AG372" s="152"/>
      <c r="AH372" s="152"/>
      <c r="AI372" s="152"/>
      <c r="AJ372" s="347"/>
      <c r="AK372" s="152"/>
      <c r="AL372" s="152"/>
      <c r="AM372" s="295"/>
      <c r="AN372" s="228"/>
      <c r="AO372" s="228"/>
      <c r="AP372" s="228"/>
      <c r="AQ372" s="228"/>
      <c r="AR372" s="228"/>
      <c r="AS372" s="348"/>
      <c r="AT372" s="264">
        <f t="shared" si="282"/>
        <v>0</v>
      </c>
      <c r="AU372" s="259"/>
      <c r="AV372" s="265">
        <f t="shared" si="296"/>
        <v>0</v>
      </c>
      <c r="AX372" s="265">
        <f t="shared" si="300"/>
        <v>0</v>
      </c>
      <c r="AZ372" s="492">
        <f t="shared" si="297"/>
        <v>0</v>
      </c>
      <c r="BB372" s="492">
        <f t="shared" si="298"/>
        <v>0</v>
      </c>
      <c r="BD372" s="265">
        <f t="shared" si="301"/>
        <v>0</v>
      </c>
      <c r="BE372" s="105"/>
      <c r="BF372" s="105"/>
      <c r="BG372" s="105"/>
      <c r="BH372" s="105"/>
      <c r="BI372" s="105"/>
      <c r="BJ372" s="105"/>
    </row>
    <row r="373" spans="2:62" ht="20.100000000000001" hidden="1" customHeight="1" outlineLevel="1">
      <c r="B373" s="100"/>
      <c r="C373" s="908"/>
      <c r="D373" s="909"/>
      <c r="E373" s="909"/>
      <c r="F373" s="910"/>
      <c r="G373" s="890"/>
      <c r="H373" s="891"/>
      <c r="I373" s="152"/>
      <c r="J373" s="152"/>
      <c r="K373" s="152"/>
      <c r="L373" s="152"/>
      <c r="M373" s="152"/>
      <c r="N373" s="152"/>
      <c r="O373" s="152"/>
      <c r="P373" s="153"/>
      <c r="Q373" s="153"/>
      <c r="R373" s="156">
        <f t="shared" si="292"/>
        <v>0</v>
      </c>
      <c r="S373" s="156">
        <f t="shared" si="293"/>
        <v>0</v>
      </c>
      <c r="U373" s="157">
        <f t="shared" si="299"/>
        <v>0</v>
      </c>
      <c r="W373" s="152"/>
      <c r="X373" s="152"/>
      <c r="Y373" s="152"/>
      <c r="Z373" s="152"/>
      <c r="AA373" s="152"/>
      <c r="AB373" s="152"/>
      <c r="AC373" s="347"/>
      <c r="AD373" s="152"/>
      <c r="AE373" s="152"/>
      <c r="AF373" s="152"/>
      <c r="AG373" s="152"/>
      <c r="AH373" s="152"/>
      <c r="AI373" s="152"/>
      <c r="AJ373" s="347"/>
      <c r="AK373" s="152"/>
      <c r="AL373" s="152"/>
      <c r="AM373" s="295"/>
      <c r="AN373" s="228"/>
      <c r="AO373" s="228"/>
      <c r="AP373" s="228"/>
      <c r="AQ373" s="228"/>
      <c r="AR373" s="228"/>
      <c r="AS373" s="348"/>
      <c r="AT373" s="264">
        <f t="shared" si="282"/>
        <v>0</v>
      </c>
      <c r="AU373" s="259"/>
      <c r="AV373" s="265">
        <f t="shared" si="296"/>
        <v>0</v>
      </c>
      <c r="AX373" s="265">
        <f t="shared" si="300"/>
        <v>0</v>
      </c>
      <c r="AZ373" s="492">
        <f t="shared" si="297"/>
        <v>0</v>
      </c>
      <c r="BB373" s="492">
        <f t="shared" si="298"/>
        <v>0</v>
      </c>
      <c r="BD373" s="265">
        <f t="shared" si="301"/>
        <v>0</v>
      </c>
      <c r="BE373" s="105"/>
      <c r="BF373" s="105"/>
      <c r="BG373" s="105"/>
      <c r="BH373" s="105"/>
      <c r="BI373" s="105"/>
      <c r="BJ373" s="105"/>
    </row>
    <row r="374" spans="2:62" ht="20.100000000000001" hidden="1" customHeight="1" outlineLevel="1">
      <c r="B374" s="100"/>
      <c r="C374" s="908"/>
      <c r="D374" s="909"/>
      <c r="E374" s="909"/>
      <c r="F374" s="910"/>
      <c r="G374" s="890"/>
      <c r="H374" s="891"/>
      <c r="I374" s="152"/>
      <c r="J374" s="152"/>
      <c r="K374" s="152"/>
      <c r="L374" s="152"/>
      <c r="M374" s="152"/>
      <c r="N374" s="152"/>
      <c r="O374" s="152"/>
      <c r="P374" s="153"/>
      <c r="Q374" s="153"/>
      <c r="R374" s="156">
        <f t="shared" si="292"/>
        <v>0</v>
      </c>
      <c r="S374" s="156">
        <f t="shared" si="293"/>
        <v>0</v>
      </c>
      <c r="U374" s="157">
        <f t="shared" si="299"/>
        <v>0</v>
      </c>
      <c r="W374" s="152"/>
      <c r="X374" s="152"/>
      <c r="Y374" s="152"/>
      <c r="Z374" s="152"/>
      <c r="AA374" s="152"/>
      <c r="AB374" s="152"/>
      <c r="AC374" s="347"/>
      <c r="AD374" s="152"/>
      <c r="AE374" s="152"/>
      <c r="AF374" s="152"/>
      <c r="AG374" s="152"/>
      <c r="AH374" s="152"/>
      <c r="AI374" s="152"/>
      <c r="AJ374" s="347"/>
      <c r="AK374" s="152"/>
      <c r="AL374" s="152"/>
      <c r="AM374" s="295"/>
      <c r="AN374" s="228"/>
      <c r="AO374" s="228"/>
      <c r="AP374" s="228"/>
      <c r="AQ374" s="228"/>
      <c r="AR374" s="228"/>
      <c r="AS374" s="348"/>
      <c r="AT374" s="264">
        <f t="shared" si="282"/>
        <v>0</v>
      </c>
      <c r="AU374" s="259"/>
      <c r="AV374" s="265">
        <f t="shared" si="296"/>
        <v>0</v>
      </c>
      <c r="AX374" s="265">
        <f t="shared" si="300"/>
        <v>0</v>
      </c>
      <c r="AZ374" s="492">
        <f t="shared" si="297"/>
        <v>0</v>
      </c>
      <c r="BB374" s="492">
        <f t="shared" si="298"/>
        <v>0</v>
      </c>
      <c r="BD374" s="265">
        <f t="shared" si="301"/>
        <v>0</v>
      </c>
      <c r="BE374" s="105"/>
      <c r="BF374" s="105"/>
      <c r="BG374" s="105"/>
      <c r="BH374" s="105"/>
      <c r="BI374" s="105"/>
      <c r="BJ374" s="105"/>
    </row>
    <row r="375" spans="2:62" ht="20.100000000000001" hidden="1" customHeight="1" outlineLevel="1">
      <c r="B375" s="100"/>
      <c r="C375" s="908"/>
      <c r="D375" s="909"/>
      <c r="E375" s="909"/>
      <c r="F375" s="910"/>
      <c r="G375" s="890"/>
      <c r="H375" s="891"/>
      <c r="I375" s="152"/>
      <c r="J375" s="152"/>
      <c r="K375" s="152"/>
      <c r="L375" s="152"/>
      <c r="M375" s="152"/>
      <c r="N375" s="152"/>
      <c r="O375" s="152"/>
      <c r="P375" s="153"/>
      <c r="Q375" s="153"/>
      <c r="R375" s="156">
        <f t="shared" si="292"/>
        <v>0</v>
      </c>
      <c r="S375" s="156">
        <f t="shared" si="293"/>
        <v>0</v>
      </c>
      <c r="U375" s="157">
        <f t="shared" si="299"/>
        <v>0</v>
      </c>
      <c r="W375" s="152"/>
      <c r="X375" s="152"/>
      <c r="Y375" s="152"/>
      <c r="Z375" s="152"/>
      <c r="AA375" s="152"/>
      <c r="AB375" s="152"/>
      <c r="AC375" s="347"/>
      <c r="AD375" s="152"/>
      <c r="AE375" s="152"/>
      <c r="AF375" s="152"/>
      <c r="AG375" s="152"/>
      <c r="AH375" s="152"/>
      <c r="AI375" s="152"/>
      <c r="AJ375" s="347"/>
      <c r="AK375" s="152"/>
      <c r="AL375" s="152"/>
      <c r="AM375" s="295"/>
      <c r="AN375" s="228"/>
      <c r="AO375" s="228"/>
      <c r="AP375" s="228"/>
      <c r="AQ375" s="228"/>
      <c r="AR375" s="228"/>
      <c r="AS375" s="348"/>
      <c r="AT375" s="264">
        <f t="shared" si="282"/>
        <v>0</v>
      </c>
      <c r="AU375" s="259"/>
      <c r="AV375" s="265">
        <f t="shared" si="296"/>
        <v>0</v>
      </c>
      <c r="AX375" s="265">
        <f t="shared" si="300"/>
        <v>0</v>
      </c>
      <c r="AZ375" s="492">
        <f t="shared" si="297"/>
        <v>0</v>
      </c>
      <c r="BB375" s="492">
        <f t="shared" si="298"/>
        <v>0</v>
      </c>
      <c r="BD375" s="265">
        <f t="shared" si="301"/>
        <v>0</v>
      </c>
      <c r="BE375" s="105"/>
      <c r="BF375" s="105"/>
      <c r="BG375" s="105"/>
      <c r="BH375" s="105"/>
      <c r="BI375" s="105"/>
      <c r="BJ375" s="105"/>
    </row>
    <row r="376" spans="2:62" ht="20.100000000000001" hidden="1" customHeight="1" outlineLevel="1">
      <c r="B376" s="100"/>
      <c r="C376" s="908"/>
      <c r="D376" s="909"/>
      <c r="E376" s="909"/>
      <c r="F376" s="910"/>
      <c r="G376" s="890"/>
      <c r="H376" s="891"/>
      <c r="I376" s="152"/>
      <c r="J376" s="152"/>
      <c r="K376" s="152"/>
      <c r="L376" s="152"/>
      <c r="M376" s="152"/>
      <c r="N376" s="152"/>
      <c r="O376" s="152"/>
      <c r="P376" s="153"/>
      <c r="Q376" s="153"/>
      <c r="R376" s="156">
        <f t="shared" si="292"/>
        <v>0</v>
      </c>
      <c r="S376" s="156">
        <f t="shared" si="293"/>
        <v>0</v>
      </c>
      <c r="U376" s="157">
        <f t="shared" si="299"/>
        <v>0</v>
      </c>
      <c r="W376" s="152"/>
      <c r="X376" s="152"/>
      <c r="Y376" s="152"/>
      <c r="Z376" s="152"/>
      <c r="AA376" s="152"/>
      <c r="AB376" s="152"/>
      <c r="AC376" s="347"/>
      <c r="AD376" s="152"/>
      <c r="AE376" s="152"/>
      <c r="AF376" s="152"/>
      <c r="AG376" s="152"/>
      <c r="AH376" s="152"/>
      <c r="AI376" s="152"/>
      <c r="AJ376" s="347"/>
      <c r="AK376" s="152"/>
      <c r="AL376" s="152"/>
      <c r="AM376" s="295"/>
      <c r="AN376" s="228"/>
      <c r="AO376" s="228"/>
      <c r="AP376" s="228"/>
      <c r="AQ376" s="228"/>
      <c r="AR376" s="228"/>
      <c r="AS376" s="348"/>
      <c r="AT376" s="264">
        <f t="shared" si="282"/>
        <v>0</v>
      </c>
      <c r="AU376" s="259"/>
      <c r="AV376" s="265">
        <f t="shared" si="296"/>
        <v>0</v>
      </c>
      <c r="AX376" s="265">
        <f t="shared" si="300"/>
        <v>0</v>
      </c>
      <c r="AZ376" s="492">
        <f t="shared" si="297"/>
        <v>0</v>
      </c>
      <c r="BB376" s="492">
        <f t="shared" si="298"/>
        <v>0</v>
      </c>
      <c r="BD376" s="265">
        <f t="shared" si="301"/>
        <v>0</v>
      </c>
      <c r="BE376" s="105"/>
      <c r="BF376" s="105"/>
      <c r="BG376" s="105"/>
      <c r="BH376" s="105"/>
      <c r="BI376" s="105"/>
      <c r="BJ376" s="105"/>
    </row>
    <row r="377" spans="2:62" ht="20.100000000000001" hidden="1" customHeight="1" outlineLevel="1">
      <c r="B377" s="100"/>
      <c r="C377" s="908"/>
      <c r="D377" s="909"/>
      <c r="E377" s="909"/>
      <c r="F377" s="910"/>
      <c r="G377" s="890"/>
      <c r="H377" s="891"/>
      <c r="I377" s="152"/>
      <c r="J377" s="152"/>
      <c r="K377" s="152"/>
      <c r="L377" s="152"/>
      <c r="M377" s="152"/>
      <c r="N377" s="152"/>
      <c r="O377" s="152"/>
      <c r="P377" s="153"/>
      <c r="Q377" s="153"/>
      <c r="R377" s="156">
        <f t="shared" si="292"/>
        <v>0</v>
      </c>
      <c r="S377" s="156">
        <f t="shared" si="293"/>
        <v>0</v>
      </c>
      <c r="U377" s="157">
        <f t="shared" si="299"/>
        <v>0</v>
      </c>
      <c r="W377" s="152"/>
      <c r="X377" s="152"/>
      <c r="Y377" s="152"/>
      <c r="Z377" s="152"/>
      <c r="AA377" s="152"/>
      <c r="AB377" s="152"/>
      <c r="AC377" s="347"/>
      <c r="AD377" s="152"/>
      <c r="AE377" s="152"/>
      <c r="AF377" s="152"/>
      <c r="AG377" s="152"/>
      <c r="AH377" s="152"/>
      <c r="AI377" s="152"/>
      <c r="AJ377" s="347"/>
      <c r="AK377" s="152"/>
      <c r="AL377" s="152"/>
      <c r="AM377" s="295"/>
      <c r="AN377" s="228"/>
      <c r="AO377" s="228"/>
      <c r="AP377" s="228"/>
      <c r="AQ377" s="228"/>
      <c r="AR377" s="228"/>
      <c r="AS377" s="348"/>
      <c r="AT377" s="264">
        <f t="shared" si="282"/>
        <v>0</v>
      </c>
      <c r="AU377" s="259"/>
      <c r="AV377" s="265">
        <f t="shared" si="296"/>
        <v>0</v>
      </c>
      <c r="AX377" s="265">
        <f t="shared" si="300"/>
        <v>0</v>
      </c>
      <c r="AZ377" s="492">
        <f t="shared" si="297"/>
        <v>0</v>
      </c>
      <c r="BB377" s="492">
        <f t="shared" si="298"/>
        <v>0</v>
      </c>
      <c r="BD377" s="265">
        <f t="shared" si="301"/>
        <v>0</v>
      </c>
      <c r="BE377" s="105"/>
      <c r="BF377" s="105"/>
      <c r="BG377" s="105"/>
      <c r="BH377" s="105"/>
      <c r="BI377" s="105"/>
      <c r="BJ377" s="105"/>
    </row>
    <row r="378" spans="2:62" ht="20.100000000000001" hidden="1" customHeight="1" outlineLevel="1">
      <c r="B378" s="100"/>
      <c r="C378" s="908"/>
      <c r="D378" s="909"/>
      <c r="E378" s="909"/>
      <c r="F378" s="910"/>
      <c r="G378" s="890"/>
      <c r="H378" s="891"/>
      <c r="I378" s="152"/>
      <c r="J378" s="152"/>
      <c r="K378" s="152"/>
      <c r="L378" s="152"/>
      <c r="M378" s="152"/>
      <c r="N378" s="152"/>
      <c r="O378" s="152"/>
      <c r="P378" s="153"/>
      <c r="Q378" s="153"/>
      <c r="R378" s="156">
        <f t="shared" si="292"/>
        <v>0</v>
      </c>
      <c r="S378" s="156">
        <f t="shared" si="293"/>
        <v>0</v>
      </c>
      <c r="U378" s="157">
        <f t="shared" si="299"/>
        <v>0</v>
      </c>
      <c r="W378" s="152"/>
      <c r="X378" s="152"/>
      <c r="Y378" s="152"/>
      <c r="Z378" s="152"/>
      <c r="AA378" s="152"/>
      <c r="AB378" s="152"/>
      <c r="AC378" s="347"/>
      <c r="AD378" s="152"/>
      <c r="AE378" s="152"/>
      <c r="AF378" s="152"/>
      <c r="AG378" s="152"/>
      <c r="AH378" s="152"/>
      <c r="AI378" s="152"/>
      <c r="AJ378" s="347"/>
      <c r="AK378" s="152"/>
      <c r="AL378" s="152"/>
      <c r="AM378" s="295"/>
      <c r="AN378" s="228"/>
      <c r="AO378" s="228"/>
      <c r="AP378" s="228"/>
      <c r="AQ378" s="228"/>
      <c r="AR378" s="228"/>
      <c r="AS378" s="348"/>
      <c r="AT378" s="264">
        <f t="shared" si="282"/>
        <v>0</v>
      </c>
      <c r="AU378" s="259"/>
      <c r="AV378" s="265">
        <f t="shared" si="296"/>
        <v>0</v>
      </c>
      <c r="AX378" s="265">
        <f t="shared" si="300"/>
        <v>0</v>
      </c>
      <c r="AZ378" s="492">
        <f t="shared" si="297"/>
        <v>0</v>
      </c>
      <c r="BB378" s="492">
        <f t="shared" si="298"/>
        <v>0</v>
      </c>
      <c r="BD378" s="265">
        <f t="shared" si="301"/>
        <v>0</v>
      </c>
      <c r="BE378" s="105"/>
      <c r="BF378" s="105"/>
      <c r="BG378" s="105"/>
      <c r="BH378" s="105"/>
      <c r="BI378" s="105"/>
      <c r="BJ378" s="105"/>
    </row>
    <row r="379" spans="2:62" ht="20.100000000000001" hidden="1" customHeight="1" outlineLevel="1">
      <c r="B379" s="100"/>
      <c r="C379" s="908"/>
      <c r="D379" s="909"/>
      <c r="E379" s="909"/>
      <c r="F379" s="910"/>
      <c r="G379" s="890"/>
      <c r="H379" s="891"/>
      <c r="I379" s="152"/>
      <c r="J379" s="152"/>
      <c r="K379" s="152"/>
      <c r="L379" s="152"/>
      <c r="M379" s="152"/>
      <c r="N379" s="152"/>
      <c r="O379" s="152"/>
      <c r="P379" s="153"/>
      <c r="Q379" s="153"/>
      <c r="R379" s="156">
        <f t="shared" si="292"/>
        <v>0</v>
      </c>
      <c r="S379" s="156">
        <f t="shared" si="293"/>
        <v>0</v>
      </c>
      <c r="U379" s="157">
        <f t="shared" si="299"/>
        <v>0</v>
      </c>
      <c r="W379" s="152"/>
      <c r="X379" s="152"/>
      <c r="Y379" s="152"/>
      <c r="Z379" s="152"/>
      <c r="AA379" s="152"/>
      <c r="AB379" s="152"/>
      <c r="AC379" s="347"/>
      <c r="AD379" s="152"/>
      <c r="AE379" s="152"/>
      <c r="AF379" s="152"/>
      <c r="AG379" s="152"/>
      <c r="AH379" s="152"/>
      <c r="AI379" s="152"/>
      <c r="AJ379" s="347"/>
      <c r="AK379" s="152"/>
      <c r="AL379" s="152"/>
      <c r="AM379" s="295"/>
      <c r="AN379" s="228"/>
      <c r="AO379" s="228"/>
      <c r="AP379" s="228"/>
      <c r="AQ379" s="228"/>
      <c r="AR379" s="228"/>
      <c r="AS379" s="348"/>
      <c r="AT379" s="264">
        <f t="shared" si="282"/>
        <v>0</v>
      </c>
      <c r="AU379" s="259"/>
      <c r="AV379" s="265">
        <f t="shared" si="296"/>
        <v>0</v>
      </c>
      <c r="AX379" s="265">
        <f t="shared" si="300"/>
        <v>0</v>
      </c>
      <c r="AZ379" s="492">
        <f t="shared" si="297"/>
        <v>0</v>
      </c>
      <c r="BB379" s="492">
        <f t="shared" si="298"/>
        <v>0</v>
      </c>
      <c r="BD379" s="265">
        <f t="shared" si="301"/>
        <v>0</v>
      </c>
      <c r="BE379" s="105"/>
      <c r="BF379" s="105"/>
      <c r="BG379" s="105"/>
      <c r="BH379" s="105"/>
      <c r="BI379" s="105"/>
      <c r="BJ379" s="105"/>
    </row>
    <row r="380" spans="2:62" ht="20.100000000000001" hidden="1" customHeight="1" outlineLevel="1">
      <c r="B380" s="100"/>
      <c r="C380" s="908"/>
      <c r="D380" s="909"/>
      <c r="E380" s="909"/>
      <c r="F380" s="910"/>
      <c r="G380" s="890"/>
      <c r="H380" s="891"/>
      <c r="I380" s="152"/>
      <c r="J380" s="152"/>
      <c r="K380" s="152"/>
      <c r="L380" s="152"/>
      <c r="M380" s="152"/>
      <c r="N380" s="152"/>
      <c r="O380" s="152"/>
      <c r="P380" s="153"/>
      <c r="Q380" s="153"/>
      <c r="R380" s="156">
        <f t="shared" si="292"/>
        <v>0</v>
      </c>
      <c r="S380" s="156">
        <f t="shared" si="293"/>
        <v>0</v>
      </c>
      <c r="U380" s="157">
        <f t="shared" si="299"/>
        <v>0</v>
      </c>
      <c r="W380" s="152"/>
      <c r="X380" s="152"/>
      <c r="Y380" s="152"/>
      <c r="Z380" s="152"/>
      <c r="AA380" s="152"/>
      <c r="AB380" s="152"/>
      <c r="AC380" s="347"/>
      <c r="AD380" s="152"/>
      <c r="AE380" s="152"/>
      <c r="AF380" s="152"/>
      <c r="AG380" s="152"/>
      <c r="AH380" s="152"/>
      <c r="AI380" s="152"/>
      <c r="AJ380" s="347"/>
      <c r="AK380" s="152"/>
      <c r="AL380" s="152"/>
      <c r="AM380" s="295"/>
      <c r="AN380" s="228"/>
      <c r="AO380" s="228"/>
      <c r="AP380" s="228"/>
      <c r="AQ380" s="228"/>
      <c r="AR380" s="228"/>
      <c r="AS380" s="348"/>
      <c r="AT380" s="264">
        <f t="shared" si="282"/>
        <v>0</v>
      </c>
      <c r="AU380" s="259"/>
      <c r="AV380" s="265">
        <f t="shared" si="296"/>
        <v>0</v>
      </c>
      <c r="AX380" s="265">
        <f t="shared" si="300"/>
        <v>0</v>
      </c>
      <c r="AZ380" s="492">
        <f t="shared" si="297"/>
        <v>0</v>
      </c>
      <c r="BB380" s="492">
        <f t="shared" si="298"/>
        <v>0</v>
      </c>
      <c r="BD380" s="265">
        <f t="shared" si="301"/>
        <v>0</v>
      </c>
      <c r="BE380" s="105"/>
      <c r="BF380" s="105"/>
      <c r="BG380" s="105"/>
      <c r="BH380" s="105"/>
      <c r="BI380" s="105"/>
      <c r="BJ380" s="105"/>
    </row>
    <row r="381" spans="2:62" ht="20.100000000000001" hidden="1" customHeight="1" outlineLevel="1">
      <c r="B381" s="100"/>
      <c r="C381" s="908"/>
      <c r="D381" s="909"/>
      <c r="E381" s="909"/>
      <c r="F381" s="910"/>
      <c r="G381" s="890"/>
      <c r="H381" s="891"/>
      <c r="I381" s="152"/>
      <c r="J381" s="152"/>
      <c r="K381" s="152"/>
      <c r="L381" s="152"/>
      <c r="M381" s="152"/>
      <c r="N381" s="152"/>
      <c r="O381" s="152"/>
      <c r="P381" s="153"/>
      <c r="Q381" s="153"/>
      <c r="R381" s="156">
        <f t="shared" si="292"/>
        <v>0</v>
      </c>
      <c r="S381" s="156">
        <f t="shared" si="293"/>
        <v>0</v>
      </c>
      <c r="U381" s="157">
        <f t="shared" si="299"/>
        <v>0</v>
      </c>
      <c r="W381" s="152"/>
      <c r="X381" s="152"/>
      <c r="Y381" s="152"/>
      <c r="Z381" s="152"/>
      <c r="AA381" s="152"/>
      <c r="AB381" s="152"/>
      <c r="AC381" s="347"/>
      <c r="AD381" s="152"/>
      <c r="AE381" s="152"/>
      <c r="AF381" s="152"/>
      <c r="AG381" s="152"/>
      <c r="AH381" s="152"/>
      <c r="AI381" s="152"/>
      <c r="AJ381" s="347"/>
      <c r="AK381" s="152"/>
      <c r="AL381" s="152"/>
      <c r="AM381" s="295"/>
      <c r="AN381" s="228"/>
      <c r="AO381" s="228"/>
      <c r="AP381" s="228"/>
      <c r="AQ381" s="228"/>
      <c r="AR381" s="228"/>
      <c r="AS381" s="348"/>
      <c r="AT381" s="264">
        <f t="shared" si="282"/>
        <v>0</v>
      </c>
      <c r="AU381" s="259"/>
      <c r="AV381" s="265">
        <f t="shared" si="296"/>
        <v>0</v>
      </c>
      <c r="AX381" s="265">
        <f t="shared" si="300"/>
        <v>0</v>
      </c>
      <c r="AZ381" s="492">
        <f t="shared" si="297"/>
        <v>0</v>
      </c>
      <c r="BB381" s="492">
        <f t="shared" si="298"/>
        <v>0</v>
      </c>
      <c r="BD381" s="265">
        <f t="shared" si="301"/>
        <v>0</v>
      </c>
      <c r="BE381" s="105"/>
      <c r="BF381" s="105"/>
      <c r="BG381" s="105"/>
      <c r="BH381" s="105"/>
      <c r="BI381" s="105"/>
      <c r="BJ381" s="105"/>
    </row>
    <row r="382" spans="2:62" ht="20.100000000000001" hidden="1" customHeight="1" outlineLevel="1">
      <c r="B382" s="100"/>
      <c r="C382" s="908"/>
      <c r="D382" s="909"/>
      <c r="E382" s="909"/>
      <c r="F382" s="910"/>
      <c r="G382" s="890"/>
      <c r="H382" s="891"/>
      <c r="I382" s="152"/>
      <c r="J382" s="152"/>
      <c r="K382" s="152"/>
      <c r="L382" s="152"/>
      <c r="M382" s="152"/>
      <c r="N382" s="152"/>
      <c r="O382" s="152"/>
      <c r="P382" s="153"/>
      <c r="Q382" s="153"/>
      <c r="R382" s="156">
        <f t="shared" si="292"/>
        <v>0</v>
      </c>
      <c r="S382" s="156">
        <f t="shared" si="293"/>
        <v>0</v>
      </c>
      <c r="U382" s="157">
        <f t="shared" si="299"/>
        <v>0</v>
      </c>
      <c r="W382" s="152"/>
      <c r="X382" s="152"/>
      <c r="Y382" s="152"/>
      <c r="Z382" s="152"/>
      <c r="AA382" s="152"/>
      <c r="AB382" s="152"/>
      <c r="AC382" s="347"/>
      <c r="AD382" s="152"/>
      <c r="AE382" s="152"/>
      <c r="AF382" s="152"/>
      <c r="AG382" s="152"/>
      <c r="AH382" s="152"/>
      <c r="AI382" s="152"/>
      <c r="AJ382" s="347"/>
      <c r="AK382" s="152"/>
      <c r="AL382" s="152"/>
      <c r="AM382" s="295"/>
      <c r="AN382" s="228"/>
      <c r="AO382" s="228"/>
      <c r="AP382" s="228"/>
      <c r="AQ382" s="228"/>
      <c r="AR382" s="228"/>
      <c r="AS382" s="348"/>
      <c r="AT382" s="264">
        <f t="shared" si="282"/>
        <v>0</v>
      </c>
      <c r="AU382" s="259"/>
      <c r="AV382" s="265">
        <f t="shared" si="296"/>
        <v>0</v>
      </c>
      <c r="AX382" s="265">
        <f t="shared" si="300"/>
        <v>0</v>
      </c>
      <c r="AZ382" s="492">
        <f t="shared" si="297"/>
        <v>0</v>
      </c>
      <c r="BB382" s="492">
        <f t="shared" si="298"/>
        <v>0</v>
      </c>
      <c r="BD382" s="265">
        <f t="shared" si="301"/>
        <v>0</v>
      </c>
      <c r="BE382" s="105"/>
      <c r="BF382" s="105"/>
      <c r="BG382" s="105"/>
      <c r="BH382" s="105"/>
      <c r="BI382" s="105"/>
      <c r="BJ382" s="105"/>
    </row>
    <row r="383" spans="2:62" ht="20.100000000000001" hidden="1" customHeight="1" outlineLevel="1">
      <c r="B383" s="100"/>
      <c r="C383" s="908"/>
      <c r="D383" s="909"/>
      <c r="E383" s="909"/>
      <c r="F383" s="910"/>
      <c r="G383" s="890"/>
      <c r="H383" s="891"/>
      <c r="I383" s="152"/>
      <c r="J383" s="152"/>
      <c r="K383" s="152"/>
      <c r="L383" s="152"/>
      <c r="M383" s="152"/>
      <c r="N383" s="152"/>
      <c r="O383" s="152"/>
      <c r="P383" s="153"/>
      <c r="Q383" s="153"/>
      <c r="R383" s="156">
        <f t="shared" si="292"/>
        <v>0</v>
      </c>
      <c r="S383" s="156">
        <f t="shared" si="293"/>
        <v>0</v>
      </c>
      <c r="U383" s="157">
        <f t="shared" si="299"/>
        <v>0</v>
      </c>
      <c r="W383" s="152"/>
      <c r="X383" s="152"/>
      <c r="Y383" s="152"/>
      <c r="Z383" s="152"/>
      <c r="AA383" s="152"/>
      <c r="AB383" s="152"/>
      <c r="AC383" s="347"/>
      <c r="AD383" s="152"/>
      <c r="AE383" s="152"/>
      <c r="AF383" s="152"/>
      <c r="AG383" s="152"/>
      <c r="AH383" s="152"/>
      <c r="AI383" s="152"/>
      <c r="AJ383" s="347"/>
      <c r="AK383" s="152"/>
      <c r="AL383" s="152"/>
      <c r="AM383" s="295"/>
      <c r="AN383" s="228"/>
      <c r="AO383" s="228"/>
      <c r="AP383" s="228"/>
      <c r="AQ383" s="228"/>
      <c r="AR383" s="228"/>
      <c r="AS383" s="348"/>
      <c r="AT383" s="264">
        <f t="shared" si="282"/>
        <v>0</v>
      </c>
      <c r="AU383" s="259"/>
      <c r="AV383" s="265">
        <f t="shared" si="296"/>
        <v>0</v>
      </c>
      <c r="AX383" s="265">
        <f t="shared" si="300"/>
        <v>0</v>
      </c>
      <c r="AZ383" s="492">
        <f t="shared" si="297"/>
        <v>0</v>
      </c>
      <c r="BB383" s="492">
        <f t="shared" si="298"/>
        <v>0</v>
      </c>
      <c r="BD383" s="265">
        <f t="shared" si="301"/>
        <v>0</v>
      </c>
      <c r="BE383" s="105"/>
      <c r="BF383" s="105"/>
      <c r="BG383" s="105"/>
      <c r="BH383" s="105"/>
      <c r="BI383" s="105"/>
      <c r="BJ383" s="105"/>
    </row>
    <row r="384" spans="2:62" ht="20.100000000000001" hidden="1" customHeight="1" outlineLevel="1">
      <c r="B384" s="100"/>
      <c r="C384" s="908"/>
      <c r="D384" s="909"/>
      <c r="E384" s="909"/>
      <c r="F384" s="910"/>
      <c r="G384" s="890"/>
      <c r="H384" s="891"/>
      <c r="I384" s="152"/>
      <c r="J384" s="152"/>
      <c r="K384" s="152"/>
      <c r="L384" s="152"/>
      <c r="M384" s="152"/>
      <c r="N384" s="152"/>
      <c r="O384" s="152"/>
      <c r="P384" s="153"/>
      <c r="Q384" s="153"/>
      <c r="R384" s="156">
        <f t="shared" si="292"/>
        <v>0</v>
      </c>
      <c r="S384" s="156">
        <f t="shared" si="293"/>
        <v>0</v>
      </c>
      <c r="U384" s="157">
        <f t="shared" si="299"/>
        <v>0</v>
      </c>
      <c r="W384" s="152"/>
      <c r="X384" s="152"/>
      <c r="Y384" s="152"/>
      <c r="Z384" s="152"/>
      <c r="AA384" s="152"/>
      <c r="AB384" s="152"/>
      <c r="AC384" s="347"/>
      <c r="AD384" s="152"/>
      <c r="AE384" s="152"/>
      <c r="AF384" s="152"/>
      <c r="AG384" s="152"/>
      <c r="AH384" s="152"/>
      <c r="AI384" s="152"/>
      <c r="AJ384" s="347"/>
      <c r="AK384" s="152"/>
      <c r="AL384" s="152"/>
      <c r="AM384" s="295"/>
      <c r="AN384" s="228"/>
      <c r="AO384" s="228"/>
      <c r="AP384" s="228"/>
      <c r="AQ384" s="228"/>
      <c r="AR384" s="228"/>
      <c r="AS384" s="348"/>
      <c r="AT384" s="264">
        <f t="shared" si="282"/>
        <v>0</v>
      </c>
      <c r="AU384" s="259"/>
      <c r="AV384" s="265">
        <f t="shared" si="296"/>
        <v>0</v>
      </c>
      <c r="AX384" s="265">
        <f t="shared" si="300"/>
        <v>0</v>
      </c>
      <c r="AZ384" s="492">
        <f t="shared" si="297"/>
        <v>0</v>
      </c>
      <c r="BB384" s="492">
        <f t="shared" si="298"/>
        <v>0</v>
      </c>
      <c r="BD384" s="265">
        <f t="shared" si="301"/>
        <v>0</v>
      </c>
      <c r="BE384" s="105"/>
      <c r="BF384" s="105"/>
      <c r="BG384" s="105"/>
      <c r="BH384" s="105"/>
      <c r="BI384" s="105"/>
      <c r="BJ384" s="105"/>
    </row>
    <row r="385" spans="2:62" ht="9.9499999999999993" hidden="1" customHeight="1" outlineLevel="1">
      <c r="B385" s="101"/>
      <c r="C385" s="208"/>
      <c r="D385" s="208"/>
      <c r="E385" s="208"/>
      <c r="F385" s="208"/>
      <c r="G385" s="237"/>
      <c r="H385" s="207"/>
      <c r="I385" s="257"/>
      <c r="J385" s="257"/>
      <c r="K385" s="257"/>
      <c r="L385" s="257"/>
      <c r="M385" s="257"/>
      <c r="N385" s="257"/>
      <c r="O385" s="257"/>
      <c r="P385" s="256"/>
      <c r="Q385" s="102"/>
      <c r="R385" s="102"/>
      <c r="S385" s="102"/>
      <c r="U385" s="98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Z385" s="493"/>
      <c r="BE385" s="105"/>
      <c r="BF385" s="105"/>
      <c r="BG385" s="105"/>
      <c r="BH385" s="105"/>
      <c r="BI385" s="105"/>
      <c r="BJ385" s="105"/>
    </row>
    <row r="386" spans="2:62" ht="20.100000000000001" customHeight="1" collapsed="1">
      <c r="B386" s="8">
        <f>B369+1</f>
        <v>23</v>
      </c>
      <c r="C386" s="916"/>
      <c r="D386" s="917"/>
      <c r="E386" s="917"/>
      <c r="F386" s="918"/>
      <c r="G386" s="429"/>
      <c r="H386" s="206">
        <v>1</v>
      </c>
      <c r="I386" s="642">
        <f t="shared" ref="I386" si="302">$H386*SUM(I387:I401)</f>
        <v>0</v>
      </c>
      <c r="J386" s="643">
        <f t="shared" ref="J386:O386" si="303">$H386*SUM(J387:J401)</f>
        <v>0</v>
      </c>
      <c r="K386" s="644">
        <f t="shared" si="303"/>
        <v>0</v>
      </c>
      <c r="L386" s="645">
        <f t="shared" si="303"/>
        <v>0</v>
      </c>
      <c r="M386" s="645">
        <f t="shared" si="303"/>
        <v>0</v>
      </c>
      <c r="N386" s="644">
        <f t="shared" si="303"/>
        <v>0</v>
      </c>
      <c r="O386" s="642">
        <f t="shared" si="303"/>
        <v>0</v>
      </c>
      <c r="P386" s="209">
        <f t="shared" ref="P386:Q386" si="304">$H386*SUM(P387:P401)</f>
        <v>0</v>
      </c>
      <c r="Q386" s="210">
        <f t="shared" si="304"/>
        <v>0</v>
      </c>
      <c r="R386" s="136">
        <f t="shared" ref="R386:R401" si="305">P386*(1+Gewinn)*(1+SicherheitAngebot)</f>
        <v>0</v>
      </c>
      <c r="S386" s="137">
        <f t="shared" ref="S386:S401" si="306">Q386*(1+MGKZ)*(1+Gewinn)*(1+SicherheitAngebot)</f>
        <v>0</v>
      </c>
      <c r="U386" s="10">
        <f>I386*$I$7+J386*$J$7+K386*$K$7+L386*$L$7+M386*$M$7+N386*$N$7+O386*$O$7+R386+S386</f>
        <v>0</v>
      </c>
      <c r="W386" s="646">
        <f t="shared" ref="W386:AB386" si="307">$H386*SUM(W387:W401)</f>
        <v>0</v>
      </c>
      <c r="X386" s="647">
        <f t="shared" si="307"/>
        <v>0</v>
      </c>
      <c r="Y386" s="648">
        <f t="shared" si="307"/>
        <v>0</v>
      </c>
      <c r="Z386" s="649">
        <f t="shared" si="307"/>
        <v>0</v>
      </c>
      <c r="AA386" s="648">
        <f t="shared" si="307"/>
        <v>0</v>
      </c>
      <c r="AB386" s="646">
        <f t="shared" si="307"/>
        <v>0</v>
      </c>
      <c r="AC386" s="258"/>
      <c r="AD386" s="646">
        <f t="shared" ref="AD386:AM386" si="308">$H386*SUM(AD387:AD401)</f>
        <v>0</v>
      </c>
      <c r="AE386" s="647">
        <f t="shared" si="308"/>
        <v>0</v>
      </c>
      <c r="AF386" s="648">
        <f t="shared" si="308"/>
        <v>0</v>
      </c>
      <c r="AG386" s="649">
        <f t="shared" si="308"/>
        <v>0</v>
      </c>
      <c r="AH386" s="648">
        <f t="shared" si="308"/>
        <v>0</v>
      </c>
      <c r="AI386" s="646">
        <f t="shared" si="308"/>
        <v>0</v>
      </c>
      <c r="AJ386" s="258"/>
      <c r="AK386" s="653">
        <f t="shared" si="308"/>
        <v>0</v>
      </c>
      <c r="AL386" s="653">
        <f t="shared" si="308"/>
        <v>0</v>
      </c>
      <c r="AM386" s="653">
        <f t="shared" si="308"/>
        <v>0</v>
      </c>
      <c r="AN386" s="227">
        <f>$H386*SUM(AN387:AN401)*(1+Gewinn)*(1+SicherheitAngebot)</f>
        <v>0</v>
      </c>
      <c r="AO386" s="227">
        <f>$H386*SUM(AO387:AO401)*(1+Gewinn)*(1+SicherheitAngebot)</f>
        <v>0</v>
      </c>
      <c r="AP386" s="227">
        <f>$H386*SUM(AP387:AP401)*(1+Gewinn)*(1+SicherheitAngebot)</f>
        <v>0</v>
      </c>
      <c r="AQ386" s="227">
        <f>$H386*SUM(AQ387:AQ401)*(1+Gewinn)*(1+SicherheitAngebot)</f>
        <v>0</v>
      </c>
      <c r="AR386" s="227">
        <f>$H386*SUM(AR387:AR401)*(1+Gewinn)*(1+SicherheitAngebot)</f>
        <v>0</v>
      </c>
      <c r="AS386" s="262"/>
      <c r="AT386" s="263">
        <f t="shared" ref="AT386:AT449" si="309">((W386+AD386)*$W$7+(X386+AE386)*$X$7+(Y386+Z386+AF386+AG386)*$Z$7+(AA386+AH386)*$AA$7+(AB386+AI386)*$AB$7)*Zuschläge_IBN</f>
        <v>0</v>
      </c>
      <c r="AU386" s="259"/>
      <c r="AV386" s="491">
        <f>AK386*$AK$7+AL386*$AL$7+AM386*$AM$7+SUM(AN386:AR386)+AT386/Zuschläge_IBN+AT386</f>
        <v>0</v>
      </c>
      <c r="AX386" s="685">
        <f>U386+AV386</f>
        <v>0</v>
      </c>
      <c r="AZ386" s="490">
        <f>IF(H386&gt;0,U386/(1+SicherheitAngebot)*(1+Sicherheit),0)</f>
        <v>0</v>
      </c>
      <c r="BB386" s="490">
        <f>IF(H386&gt;0,AV386/(1+SicherheitAngebot)*(1+Sicherheit),0)</f>
        <v>0</v>
      </c>
      <c r="BD386" s="490">
        <f>AZ386+BB386</f>
        <v>0</v>
      </c>
      <c r="BE386" s="105"/>
      <c r="BF386" s="105"/>
      <c r="BG386" s="105"/>
      <c r="BH386" s="105"/>
      <c r="BI386" s="105"/>
      <c r="BJ386" s="105"/>
    </row>
    <row r="387" spans="2:62" ht="20.100000000000001" hidden="1" customHeight="1" outlineLevel="1">
      <c r="B387" s="99"/>
      <c r="C387" s="908"/>
      <c r="D387" s="909"/>
      <c r="E387" s="909"/>
      <c r="F387" s="910"/>
      <c r="G387" s="890"/>
      <c r="H387" s="901"/>
      <c r="I387" s="152"/>
      <c r="J387" s="152"/>
      <c r="K387" s="152"/>
      <c r="L387" s="152"/>
      <c r="M387" s="152"/>
      <c r="N387" s="152"/>
      <c r="O387" s="152"/>
      <c r="P387" s="153"/>
      <c r="Q387" s="153"/>
      <c r="R387" s="156">
        <f t="shared" si="305"/>
        <v>0</v>
      </c>
      <c r="S387" s="156">
        <f t="shared" si="306"/>
        <v>0</v>
      </c>
      <c r="U387" s="157">
        <f>I387*$I$7+J387*$J$7+K387*$K$7+L387*$L$7+M387*$M$7+N387*$N$7+O387*$O$7+R387+S387</f>
        <v>0</v>
      </c>
      <c r="W387" s="152"/>
      <c r="X387" s="152"/>
      <c r="Y387" s="152"/>
      <c r="Z387" s="152"/>
      <c r="AA387" s="152"/>
      <c r="AB387" s="152"/>
      <c r="AC387" s="347"/>
      <c r="AD387" s="152"/>
      <c r="AE387" s="152"/>
      <c r="AF387" s="152"/>
      <c r="AG387" s="152"/>
      <c r="AH387" s="152"/>
      <c r="AI387" s="152"/>
      <c r="AJ387" s="347"/>
      <c r="AK387" s="152"/>
      <c r="AL387" s="152"/>
      <c r="AM387" s="295"/>
      <c r="AN387" s="228"/>
      <c r="AO387" s="228"/>
      <c r="AP387" s="228"/>
      <c r="AQ387" s="228"/>
      <c r="AR387" s="228"/>
      <c r="AS387" s="348"/>
      <c r="AT387" s="264">
        <f t="shared" si="309"/>
        <v>0</v>
      </c>
      <c r="AU387" s="259"/>
      <c r="AV387" s="265">
        <f t="shared" ref="AV387:AV401" si="310">AK387*$AK$7+AL387*$AL$7+AM387*$AM$7+SUM(AN387:AR387)*(1+Gewinn)*(1+SicherheitAngebot)+AT387/Zuschläge_IBN+AT387</f>
        <v>0</v>
      </c>
      <c r="AX387" s="265">
        <f>U387+AV387</f>
        <v>0</v>
      </c>
      <c r="AZ387" s="492">
        <f t="shared" ref="AZ387:AZ401" si="311">U387/(1+SicherheitAngebot)*(1+Sicherheit)</f>
        <v>0</v>
      </c>
      <c r="BB387" s="492">
        <f t="shared" ref="BB387:BB401" si="312">AV387/(1+SicherheitAngebot)*(1+Sicherheit)</f>
        <v>0</v>
      </c>
      <c r="BD387" s="265">
        <f>AZ387+BB387</f>
        <v>0</v>
      </c>
      <c r="BE387" s="105"/>
      <c r="BF387" s="105"/>
      <c r="BG387" s="105"/>
      <c r="BH387" s="105"/>
      <c r="BI387" s="105"/>
      <c r="BJ387" s="105"/>
    </row>
    <row r="388" spans="2:62" ht="20.100000000000001" hidden="1" customHeight="1" outlineLevel="1">
      <c r="B388" s="100"/>
      <c r="C388" s="908"/>
      <c r="D388" s="909"/>
      <c r="E388" s="909"/>
      <c r="F388" s="910"/>
      <c r="G388" s="890"/>
      <c r="H388" s="891"/>
      <c r="I388" s="152"/>
      <c r="J388" s="152"/>
      <c r="K388" s="152"/>
      <c r="L388" s="152"/>
      <c r="M388" s="152"/>
      <c r="N388" s="152"/>
      <c r="O388" s="152"/>
      <c r="P388" s="153"/>
      <c r="Q388" s="153"/>
      <c r="R388" s="156">
        <f t="shared" si="305"/>
        <v>0</v>
      </c>
      <c r="S388" s="156">
        <f t="shared" si="306"/>
        <v>0</v>
      </c>
      <c r="U388" s="157">
        <f t="shared" ref="U388:U401" si="313">I388*$I$7+J388*$J$7+K388*$K$7+L388*$L$7+M388*$M$7+N388*$N$7+O388*$O$7+R388+S388</f>
        <v>0</v>
      </c>
      <c r="W388" s="152"/>
      <c r="X388" s="152"/>
      <c r="Y388" s="152"/>
      <c r="Z388" s="152"/>
      <c r="AA388" s="152"/>
      <c r="AB388" s="152"/>
      <c r="AC388" s="347"/>
      <c r="AD388" s="152"/>
      <c r="AE388" s="152"/>
      <c r="AF388" s="152"/>
      <c r="AG388" s="152"/>
      <c r="AH388" s="152"/>
      <c r="AI388" s="152"/>
      <c r="AJ388" s="347"/>
      <c r="AK388" s="152"/>
      <c r="AL388" s="152"/>
      <c r="AM388" s="295"/>
      <c r="AN388" s="228"/>
      <c r="AO388" s="228"/>
      <c r="AP388" s="228"/>
      <c r="AQ388" s="228"/>
      <c r="AR388" s="228"/>
      <c r="AS388" s="348"/>
      <c r="AT388" s="264">
        <f t="shared" si="309"/>
        <v>0</v>
      </c>
      <c r="AU388" s="259"/>
      <c r="AV388" s="265">
        <f t="shared" si="310"/>
        <v>0</v>
      </c>
      <c r="AX388" s="265">
        <f t="shared" ref="AX388:AX401" si="314">U388+AV388</f>
        <v>0</v>
      </c>
      <c r="AZ388" s="492">
        <f t="shared" si="311"/>
        <v>0</v>
      </c>
      <c r="BB388" s="492">
        <f t="shared" si="312"/>
        <v>0</v>
      </c>
      <c r="BD388" s="265">
        <f t="shared" ref="BD388:BD401" si="315">AZ388+BB388</f>
        <v>0</v>
      </c>
      <c r="BE388" s="105"/>
      <c r="BF388" s="105"/>
      <c r="BG388" s="105"/>
      <c r="BH388" s="105"/>
      <c r="BI388" s="105"/>
      <c r="BJ388" s="105"/>
    </row>
    <row r="389" spans="2:62" ht="20.100000000000001" hidden="1" customHeight="1" outlineLevel="1">
      <c r="B389" s="100"/>
      <c r="C389" s="908"/>
      <c r="D389" s="909"/>
      <c r="E389" s="909"/>
      <c r="F389" s="910"/>
      <c r="G389" s="890"/>
      <c r="H389" s="891"/>
      <c r="I389" s="152"/>
      <c r="J389" s="152"/>
      <c r="K389" s="152"/>
      <c r="L389" s="152"/>
      <c r="M389" s="152"/>
      <c r="N389" s="152"/>
      <c r="O389" s="152"/>
      <c r="P389" s="153"/>
      <c r="Q389" s="153"/>
      <c r="R389" s="156">
        <f t="shared" si="305"/>
        <v>0</v>
      </c>
      <c r="S389" s="156">
        <f t="shared" si="306"/>
        <v>0</v>
      </c>
      <c r="U389" s="157">
        <f t="shared" si="313"/>
        <v>0</v>
      </c>
      <c r="W389" s="152"/>
      <c r="X389" s="152"/>
      <c r="Y389" s="152"/>
      <c r="Z389" s="152"/>
      <c r="AA389" s="152"/>
      <c r="AB389" s="152"/>
      <c r="AC389" s="347"/>
      <c r="AD389" s="152"/>
      <c r="AE389" s="152"/>
      <c r="AF389" s="152"/>
      <c r="AG389" s="152"/>
      <c r="AH389" s="152"/>
      <c r="AI389" s="152"/>
      <c r="AJ389" s="347"/>
      <c r="AK389" s="152"/>
      <c r="AL389" s="152"/>
      <c r="AM389" s="295"/>
      <c r="AN389" s="228"/>
      <c r="AO389" s="228"/>
      <c r="AP389" s="228"/>
      <c r="AQ389" s="228"/>
      <c r="AR389" s="228"/>
      <c r="AS389" s="348"/>
      <c r="AT389" s="264">
        <f t="shared" si="309"/>
        <v>0</v>
      </c>
      <c r="AU389" s="259"/>
      <c r="AV389" s="265">
        <f t="shared" si="310"/>
        <v>0</v>
      </c>
      <c r="AX389" s="265">
        <f t="shared" si="314"/>
        <v>0</v>
      </c>
      <c r="AZ389" s="492">
        <f t="shared" si="311"/>
        <v>0</v>
      </c>
      <c r="BB389" s="492">
        <f t="shared" si="312"/>
        <v>0</v>
      </c>
      <c r="BD389" s="265">
        <f t="shared" si="315"/>
        <v>0</v>
      </c>
      <c r="BE389" s="105"/>
      <c r="BF389" s="105"/>
      <c r="BG389" s="105"/>
      <c r="BH389" s="105"/>
      <c r="BI389" s="105"/>
      <c r="BJ389" s="105"/>
    </row>
    <row r="390" spans="2:62" ht="20.100000000000001" hidden="1" customHeight="1" outlineLevel="1">
      <c r="B390" s="100"/>
      <c r="C390" s="908"/>
      <c r="D390" s="909"/>
      <c r="E390" s="909"/>
      <c r="F390" s="910"/>
      <c r="G390" s="890"/>
      <c r="H390" s="891"/>
      <c r="I390" s="152"/>
      <c r="J390" s="152"/>
      <c r="K390" s="152"/>
      <c r="L390" s="152"/>
      <c r="M390" s="152"/>
      <c r="N390" s="152"/>
      <c r="O390" s="152"/>
      <c r="P390" s="153"/>
      <c r="Q390" s="153"/>
      <c r="R390" s="156">
        <f t="shared" si="305"/>
        <v>0</v>
      </c>
      <c r="S390" s="156">
        <f t="shared" si="306"/>
        <v>0</v>
      </c>
      <c r="U390" s="157">
        <f t="shared" si="313"/>
        <v>0</v>
      </c>
      <c r="W390" s="152"/>
      <c r="X390" s="152"/>
      <c r="Y390" s="152"/>
      <c r="Z390" s="152"/>
      <c r="AA390" s="152"/>
      <c r="AB390" s="152"/>
      <c r="AC390" s="347"/>
      <c r="AD390" s="152"/>
      <c r="AE390" s="152"/>
      <c r="AF390" s="152"/>
      <c r="AG390" s="152"/>
      <c r="AH390" s="152"/>
      <c r="AI390" s="152"/>
      <c r="AJ390" s="347"/>
      <c r="AK390" s="152"/>
      <c r="AL390" s="152"/>
      <c r="AM390" s="295"/>
      <c r="AN390" s="228"/>
      <c r="AO390" s="228"/>
      <c r="AP390" s="228"/>
      <c r="AQ390" s="228"/>
      <c r="AR390" s="228"/>
      <c r="AS390" s="348"/>
      <c r="AT390" s="264">
        <f t="shared" si="309"/>
        <v>0</v>
      </c>
      <c r="AU390" s="259"/>
      <c r="AV390" s="265">
        <f t="shared" si="310"/>
        <v>0</v>
      </c>
      <c r="AX390" s="265">
        <f t="shared" si="314"/>
        <v>0</v>
      </c>
      <c r="AZ390" s="492">
        <f t="shared" si="311"/>
        <v>0</v>
      </c>
      <c r="BB390" s="492">
        <f t="shared" si="312"/>
        <v>0</v>
      </c>
      <c r="BD390" s="265">
        <f t="shared" si="315"/>
        <v>0</v>
      </c>
      <c r="BE390" s="105"/>
      <c r="BF390" s="105"/>
      <c r="BG390" s="105"/>
      <c r="BH390" s="105"/>
      <c r="BI390" s="105"/>
      <c r="BJ390" s="105"/>
    </row>
    <row r="391" spans="2:62" ht="20.100000000000001" hidden="1" customHeight="1" outlineLevel="1">
      <c r="B391" s="100"/>
      <c r="C391" s="908"/>
      <c r="D391" s="909"/>
      <c r="E391" s="909"/>
      <c r="F391" s="910"/>
      <c r="G391" s="890"/>
      <c r="H391" s="891"/>
      <c r="I391" s="152"/>
      <c r="J391" s="152"/>
      <c r="K391" s="152"/>
      <c r="L391" s="152"/>
      <c r="M391" s="152"/>
      <c r="N391" s="152"/>
      <c r="O391" s="152"/>
      <c r="P391" s="153"/>
      <c r="Q391" s="153"/>
      <c r="R391" s="156">
        <f t="shared" si="305"/>
        <v>0</v>
      </c>
      <c r="S391" s="156">
        <f t="shared" si="306"/>
        <v>0</v>
      </c>
      <c r="U391" s="157">
        <f t="shared" si="313"/>
        <v>0</v>
      </c>
      <c r="W391" s="152"/>
      <c r="X391" s="152"/>
      <c r="Y391" s="152"/>
      <c r="Z391" s="152"/>
      <c r="AA391" s="152"/>
      <c r="AB391" s="152"/>
      <c r="AC391" s="347"/>
      <c r="AD391" s="152"/>
      <c r="AE391" s="152"/>
      <c r="AF391" s="152"/>
      <c r="AG391" s="152"/>
      <c r="AH391" s="152"/>
      <c r="AI391" s="152"/>
      <c r="AJ391" s="347"/>
      <c r="AK391" s="152"/>
      <c r="AL391" s="152"/>
      <c r="AM391" s="295"/>
      <c r="AN391" s="228"/>
      <c r="AO391" s="228"/>
      <c r="AP391" s="228"/>
      <c r="AQ391" s="228"/>
      <c r="AR391" s="228"/>
      <c r="AS391" s="348"/>
      <c r="AT391" s="264">
        <f t="shared" si="309"/>
        <v>0</v>
      </c>
      <c r="AU391" s="259"/>
      <c r="AV391" s="265">
        <f t="shared" si="310"/>
        <v>0</v>
      </c>
      <c r="AX391" s="265">
        <f t="shared" si="314"/>
        <v>0</v>
      </c>
      <c r="AZ391" s="492">
        <f t="shared" si="311"/>
        <v>0</v>
      </c>
      <c r="BB391" s="492">
        <f t="shared" si="312"/>
        <v>0</v>
      </c>
      <c r="BD391" s="265">
        <f t="shared" si="315"/>
        <v>0</v>
      </c>
      <c r="BE391" s="105"/>
      <c r="BF391" s="105"/>
      <c r="BG391" s="105"/>
      <c r="BH391" s="105"/>
      <c r="BI391" s="105"/>
      <c r="BJ391" s="105"/>
    </row>
    <row r="392" spans="2:62" ht="20.100000000000001" hidden="1" customHeight="1" outlineLevel="1">
      <c r="B392" s="100"/>
      <c r="C392" s="908"/>
      <c r="D392" s="909"/>
      <c r="E392" s="909"/>
      <c r="F392" s="910"/>
      <c r="G392" s="890"/>
      <c r="H392" s="891"/>
      <c r="I392" s="152"/>
      <c r="J392" s="152"/>
      <c r="K392" s="152"/>
      <c r="L392" s="152"/>
      <c r="M392" s="152"/>
      <c r="N392" s="152"/>
      <c r="O392" s="152"/>
      <c r="P392" s="153"/>
      <c r="Q392" s="153"/>
      <c r="R392" s="156">
        <f t="shared" si="305"/>
        <v>0</v>
      </c>
      <c r="S392" s="156">
        <f t="shared" si="306"/>
        <v>0</v>
      </c>
      <c r="U392" s="157">
        <f t="shared" si="313"/>
        <v>0</v>
      </c>
      <c r="W392" s="152"/>
      <c r="X392" s="152"/>
      <c r="Y392" s="152"/>
      <c r="Z392" s="152"/>
      <c r="AA392" s="152"/>
      <c r="AB392" s="152"/>
      <c r="AC392" s="347"/>
      <c r="AD392" s="152"/>
      <c r="AE392" s="152"/>
      <c r="AF392" s="152"/>
      <c r="AG392" s="152"/>
      <c r="AH392" s="152"/>
      <c r="AI392" s="152"/>
      <c r="AJ392" s="347"/>
      <c r="AK392" s="152"/>
      <c r="AL392" s="152"/>
      <c r="AM392" s="295"/>
      <c r="AN392" s="228"/>
      <c r="AO392" s="228"/>
      <c r="AP392" s="228"/>
      <c r="AQ392" s="228"/>
      <c r="AR392" s="228"/>
      <c r="AS392" s="348"/>
      <c r="AT392" s="264">
        <f t="shared" si="309"/>
        <v>0</v>
      </c>
      <c r="AU392" s="259"/>
      <c r="AV392" s="265">
        <f t="shared" si="310"/>
        <v>0</v>
      </c>
      <c r="AX392" s="265">
        <f t="shared" si="314"/>
        <v>0</v>
      </c>
      <c r="AZ392" s="492">
        <f t="shared" si="311"/>
        <v>0</v>
      </c>
      <c r="BB392" s="492">
        <f t="shared" si="312"/>
        <v>0</v>
      </c>
      <c r="BD392" s="265">
        <f t="shared" si="315"/>
        <v>0</v>
      </c>
      <c r="BE392" s="105"/>
      <c r="BF392" s="105"/>
      <c r="BG392" s="105"/>
      <c r="BH392" s="105"/>
      <c r="BI392" s="105"/>
      <c r="BJ392" s="105"/>
    </row>
    <row r="393" spans="2:62" ht="20.100000000000001" hidden="1" customHeight="1" outlineLevel="1">
      <c r="B393" s="100"/>
      <c r="C393" s="908"/>
      <c r="D393" s="909"/>
      <c r="E393" s="909"/>
      <c r="F393" s="910"/>
      <c r="G393" s="890"/>
      <c r="H393" s="891"/>
      <c r="I393" s="152"/>
      <c r="J393" s="152"/>
      <c r="K393" s="152"/>
      <c r="L393" s="152"/>
      <c r="M393" s="152"/>
      <c r="N393" s="152"/>
      <c r="O393" s="152"/>
      <c r="P393" s="153"/>
      <c r="Q393" s="153"/>
      <c r="R393" s="156">
        <f t="shared" si="305"/>
        <v>0</v>
      </c>
      <c r="S393" s="156">
        <f t="shared" si="306"/>
        <v>0</v>
      </c>
      <c r="U393" s="157">
        <f t="shared" si="313"/>
        <v>0</v>
      </c>
      <c r="W393" s="152"/>
      <c r="X393" s="152"/>
      <c r="Y393" s="152"/>
      <c r="Z393" s="152"/>
      <c r="AA393" s="152"/>
      <c r="AB393" s="152"/>
      <c r="AC393" s="347"/>
      <c r="AD393" s="152"/>
      <c r="AE393" s="152"/>
      <c r="AF393" s="152"/>
      <c r="AG393" s="152"/>
      <c r="AH393" s="152"/>
      <c r="AI393" s="152"/>
      <c r="AJ393" s="347"/>
      <c r="AK393" s="152"/>
      <c r="AL393" s="152"/>
      <c r="AM393" s="295"/>
      <c r="AN393" s="228"/>
      <c r="AO393" s="228"/>
      <c r="AP393" s="228"/>
      <c r="AQ393" s="228"/>
      <c r="AR393" s="228"/>
      <c r="AS393" s="348"/>
      <c r="AT393" s="264">
        <f t="shared" si="309"/>
        <v>0</v>
      </c>
      <c r="AU393" s="259"/>
      <c r="AV393" s="265">
        <f t="shared" si="310"/>
        <v>0</v>
      </c>
      <c r="AX393" s="265">
        <f t="shared" si="314"/>
        <v>0</v>
      </c>
      <c r="AZ393" s="492">
        <f t="shared" si="311"/>
        <v>0</v>
      </c>
      <c r="BB393" s="492">
        <f t="shared" si="312"/>
        <v>0</v>
      </c>
      <c r="BD393" s="265">
        <f t="shared" si="315"/>
        <v>0</v>
      </c>
      <c r="BE393" s="105"/>
      <c r="BF393" s="105"/>
      <c r="BG393" s="105"/>
      <c r="BH393" s="105"/>
      <c r="BI393" s="105"/>
      <c r="BJ393" s="105"/>
    </row>
    <row r="394" spans="2:62" ht="20.100000000000001" hidden="1" customHeight="1" outlineLevel="1">
      <c r="B394" s="100"/>
      <c r="C394" s="908"/>
      <c r="D394" s="909"/>
      <c r="E394" s="909"/>
      <c r="F394" s="910"/>
      <c r="G394" s="890"/>
      <c r="H394" s="891"/>
      <c r="I394" s="152"/>
      <c r="J394" s="152"/>
      <c r="K394" s="152"/>
      <c r="L394" s="152"/>
      <c r="M394" s="152"/>
      <c r="N394" s="152"/>
      <c r="O394" s="152"/>
      <c r="P394" s="153"/>
      <c r="Q394" s="153"/>
      <c r="R394" s="156">
        <f t="shared" si="305"/>
        <v>0</v>
      </c>
      <c r="S394" s="156">
        <f t="shared" si="306"/>
        <v>0</v>
      </c>
      <c r="U394" s="157">
        <f t="shared" si="313"/>
        <v>0</v>
      </c>
      <c r="W394" s="152"/>
      <c r="X394" s="152"/>
      <c r="Y394" s="152"/>
      <c r="Z394" s="152"/>
      <c r="AA394" s="152"/>
      <c r="AB394" s="152"/>
      <c r="AC394" s="347"/>
      <c r="AD394" s="152"/>
      <c r="AE394" s="152"/>
      <c r="AF394" s="152"/>
      <c r="AG394" s="152"/>
      <c r="AH394" s="152"/>
      <c r="AI394" s="152"/>
      <c r="AJ394" s="347"/>
      <c r="AK394" s="152"/>
      <c r="AL394" s="152"/>
      <c r="AM394" s="295"/>
      <c r="AN394" s="228"/>
      <c r="AO394" s="228"/>
      <c r="AP394" s="228"/>
      <c r="AQ394" s="228"/>
      <c r="AR394" s="228"/>
      <c r="AS394" s="348"/>
      <c r="AT394" s="264">
        <f t="shared" si="309"/>
        <v>0</v>
      </c>
      <c r="AU394" s="259"/>
      <c r="AV394" s="265">
        <f t="shared" si="310"/>
        <v>0</v>
      </c>
      <c r="AX394" s="265">
        <f t="shared" si="314"/>
        <v>0</v>
      </c>
      <c r="AZ394" s="492">
        <f t="shared" si="311"/>
        <v>0</v>
      </c>
      <c r="BB394" s="492">
        <f t="shared" si="312"/>
        <v>0</v>
      </c>
      <c r="BD394" s="265">
        <f t="shared" si="315"/>
        <v>0</v>
      </c>
      <c r="BE394" s="105"/>
      <c r="BF394" s="105"/>
      <c r="BG394" s="105"/>
      <c r="BH394" s="105"/>
      <c r="BI394" s="105"/>
      <c r="BJ394" s="105"/>
    </row>
    <row r="395" spans="2:62" ht="20.100000000000001" hidden="1" customHeight="1" outlineLevel="1">
      <c r="B395" s="100"/>
      <c r="C395" s="908"/>
      <c r="D395" s="909"/>
      <c r="E395" s="909"/>
      <c r="F395" s="910"/>
      <c r="G395" s="890"/>
      <c r="H395" s="891"/>
      <c r="I395" s="152"/>
      <c r="J395" s="152"/>
      <c r="K395" s="152"/>
      <c r="L395" s="152"/>
      <c r="M395" s="152"/>
      <c r="N395" s="152"/>
      <c r="O395" s="152"/>
      <c r="P395" s="153"/>
      <c r="Q395" s="153"/>
      <c r="R395" s="156">
        <f t="shared" si="305"/>
        <v>0</v>
      </c>
      <c r="S395" s="156">
        <f t="shared" si="306"/>
        <v>0</v>
      </c>
      <c r="U395" s="157">
        <f t="shared" si="313"/>
        <v>0</v>
      </c>
      <c r="W395" s="152"/>
      <c r="X395" s="152"/>
      <c r="Y395" s="152"/>
      <c r="Z395" s="152"/>
      <c r="AA395" s="152"/>
      <c r="AB395" s="152"/>
      <c r="AC395" s="347"/>
      <c r="AD395" s="152"/>
      <c r="AE395" s="152"/>
      <c r="AF395" s="152"/>
      <c r="AG395" s="152"/>
      <c r="AH395" s="152"/>
      <c r="AI395" s="152"/>
      <c r="AJ395" s="347"/>
      <c r="AK395" s="152"/>
      <c r="AL395" s="152"/>
      <c r="AM395" s="295"/>
      <c r="AN395" s="228"/>
      <c r="AO395" s="228"/>
      <c r="AP395" s="228"/>
      <c r="AQ395" s="228"/>
      <c r="AR395" s="228"/>
      <c r="AS395" s="348"/>
      <c r="AT395" s="264">
        <f t="shared" si="309"/>
        <v>0</v>
      </c>
      <c r="AU395" s="259"/>
      <c r="AV395" s="265">
        <f t="shared" si="310"/>
        <v>0</v>
      </c>
      <c r="AX395" s="265">
        <f t="shared" si="314"/>
        <v>0</v>
      </c>
      <c r="AZ395" s="492">
        <f t="shared" si="311"/>
        <v>0</v>
      </c>
      <c r="BB395" s="492">
        <f t="shared" si="312"/>
        <v>0</v>
      </c>
      <c r="BD395" s="265">
        <f t="shared" si="315"/>
        <v>0</v>
      </c>
      <c r="BE395" s="105"/>
      <c r="BF395" s="105"/>
      <c r="BG395" s="105"/>
      <c r="BH395" s="105"/>
      <c r="BI395" s="105"/>
      <c r="BJ395" s="105"/>
    </row>
    <row r="396" spans="2:62" ht="20.100000000000001" hidden="1" customHeight="1" outlineLevel="1">
      <c r="B396" s="100"/>
      <c r="C396" s="908"/>
      <c r="D396" s="909"/>
      <c r="E396" s="909"/>
      <c r="F396" s="910"/>
      <c r="G396" s="890"/>
      <c r="H396" s="891"/>
      <c r="I396" s="152"/>
      <c r="J396" s="152"/>
      <c r="K396" s="152"/>
      <c r="L396" s="152"/>
      <c r="M396" s="152"/>
      <c r="N396" s="152"/>
      <c r="O396" s="152"/>
      <c r="P396" s="153"/>
      <c r="Q396" s="153"/>
      <c r="R396" s="156">
        <f t="shared" si="305"/>
        <v>0</v>
      </c>
      <c r="S396" s="156">
        <f t="shared" si="306"/>
        <v>0</v>
      </c>
      <c r="U396" s="157">
        <f t="shared" si="313"/>
        <v>0</v>
      </c>
      <c r="W396" s="152"/>
      <c r="X396" s="152"/>
      <c r="Y396" s="152"/>
      <c r="Z396" s="152"/>
      <c r="AA396" s="152"/>
      <c r="AB396" s="152"/>
      <c r="AC396" s="347"/>
      <c r="AD396" s="152"/>
      <c r="AE396" s="152"/>
      <c r="AF396" s="152"/>
      <c r="AG396" s="152"/>
      <c r="AH396" s="152"/>
      <c r="AI396" s="152"/>
      <c r="AJ396" s="347"/>
      <c r="AK396" s="152"/>
      <c r="AL396" s="152"/>
      <c r="AM396" s="295"/>
      <c r="AN396" s="228"/>
      <c r="AO396" s="228"/>
      <c r="AP396" s="228"/>
      <c r="AQ396" s="228"/>
      <c r="AR396" s="228"/>
      <c r="AS396" s="348"/>
      <c r="AT396" s="264">
        <f t="shared" si="309"/>
        <v>0</v>
      </c>
      <c r="AU396" s="259"/>
      <c r="AV396" s="265">
        <f t="shared" si="310"/>
        <v>0</v>
      </c>
      <c r="AX396" s="265">
        <f t="shared" si="314"/>
        <v>0</v>
      </c>
      <c r="AZ396" s="492">
        <f t="shared" si="311"/>
        <v>0</v>
      </c>
      <c r="BB396" s="492">
        <f t="shared" si="312"/>
        <v>0</v>
      </c>
      <c r="BD396" s="265">
        <f t="shared" si="315"/>
        <v>0</v>
      </c>
      <c r="BE396" s="105"/>
      <c r="BF396" s="105"/>
      <c r="BG396" s="105"/>
      <c r="BH396" s="105"/>
      <c r="BI396" s="105"/>
      <c r="BJ396" s="105"/>
    </row>
    <row r="397" spans="2:62" ht="20.100000000000001" hidden="1" customHeight="1" outlineLevel="1">
      <c r="B397" s="100"/>
      <c r="C397" s="908"/>
      <c r="D397" s="909"/>
      <c r="E397" s="909"/>
      <c r="F397" s="910"/>
      <c r="G397" s="890"/>
      <c r="H397" s="891"/>
      <c r="I397" s="152"/>
      <c r="J397" s="152"/>
      <c r="K397" s="152"/>
      <c r="L397" s="152"/>
      <c r="M397" s="152"/>
      <c r="N397" s="152"/>
      <c r="O397" s="152"/>
      <c r="P397" s="153"/>
      <c r="Q397" s="153"/>
      <c r="R397" s="156">
        <f t="shared" si="305"/>
        <v>0</v>
      </c>
      <c r="S397" s="156">
        <f t="shared" si="306"/>
        <v>0</v>
      </c>
      <c r="U397" s="157">
        <f t="shared" si="313"/>
        <v>0</v>
      </c>
      <c r="W397" s="152"/>
      <c r="X397" s="152"/>
      <c r="Y397" s="152"/>
      <c r="Z397" s="152"/>
      <c r="AA397" s="152"/>
      <c r="AB397" s="152"/>
      <c r="AC397" s="347"/>
      <c r="AD397" s="152"/>
      <c r="AE397" s="152"/>
      <c r="AF397" s="152"/>
      <c r="AG397" s="152"/>
      <c r="AH397" s="152"/>
      <c r="AI397" s="152"/>
      <c r="AJ397" s="347"/>
      <c r="AK397" s="152"/>
      <c r="AL397" s="152"/>
      <c r="AM397" s="295"/>
      <c r="AN397" s="228"/>
      <c r="AO397" s="228"/>
      <c r="AP397" s="228"/>
      <c r="AQ397" s="228"/>
      <c r="AR397" s="228"/>
      <c r="AS397" s="348"/>
      <c r="AT397" s="264">
        <f t="shared" si="309"/>
        <v>0</v>
      </c>
      <c r="AU397" s="259"/>
      <c r="AV397" s="265">
        <f t="shared" si="310"/>
        <v>0</v>
      </c>
      <c r="AX397" s="265">
        <f t="shared" si="314"/>
        <v>0</v>
      </c>
      <c r="AZ397" s="492">
        <f t="shared" si="311"/>
        <v>0</v>
      </c>
      <c r="BB397" s="492">
        <f t="shared" si="312"/>
        <v>0</v>
      </c>
      <c r="BD397" s="265">
        <f t="shared" si="315"/>
        <v>0</v>
      </c>
      <c r="BE397" s="105"/>
      <c r="BF397" s="105"/>
      <c r="BG397" s="105"/>
      <c r="BH397" s="105"/>
      <c r="BI397" s="105"/>
      <c r="BJ397" s="105"/>
    </row>
    <row r="398" spans="2:62" ht="20.100000000000001" hidden="1" customHeight="1" outlineLevel="1">
      <c r="B398" s="100"/>
      <c r="C398" s="908"/>
      <c r="D398" s="909"/>
      <c r="E398" s="909"/>
      <c r="F398" s="910"/>
      <c r="G398" s="890"/>
      <c r="H398" s="891"/>
      <c r="I398" s="152"/>
      <c r="J398" s="152"/>
      <c r="K398" s="152"/>
      <c r="L398" s="152"/>
      <c r="M398" s="152"/>
      <c r="N398" s="152"/>
      <c r="O398" s="152"/>
      <c r="P398" s="153"/>
      <c r="Q398" s="153"/>
      <c r="R398" s="156">
        <f t="shared" si="305"/>
        <v>0</v>
      </c>
      <c r="S398" s="156">
        <f t="shared" si="306"/>
        <v>0</v>
      </c>
      <c r="U398" s="157">
        <f t="shared" si="313"/>
        <v>0</v>
      </c>
      <c r="W398" s="152"/>
      <c r="X398" s="152"/>
      <c r="Y398" s="152"/>
      <c r="Z398" s="152"/>
      <c r="AA398" s="152"/>
      <c r="AB398" s="152"/>
      <c r="AC398" s="347"/>
      <c r="AD398" s="152"/>
      <c r="AE398" s="152"/>
      <c r="AF398" s="152"/>
      <c r="AG398" s="152"/>
      <c r="AH398" s="152"/>
      <c r="AI398" s="152"/>
      <c r="AJ398" s="347"/>
      <c r="AK398" s="152"/>
      <c r="AL398" s="152"/>
      <c r="AM398" s="295"/>
      <c r="AN398" s="228"/>
      <c r="AO398" s="228"/>
      <c r="AP398" s="228"/>
      <c r="AQ398" s="228"/>
      <c r="AR398" s="228"/>
      <c r="AS398" s="348"/>
      <c r="AT398" s="264">
        <f t="shared" si="309"/>
        <v>0</v>
      </c>
      <c r="AU398" s="259"/>
      <c r="AV398" s="265">
        <f t="shared" si="310"/>
        <v>0</v>
      </c>
      <c r="AX398" s="265">
        <f t="shared" si="314"/>
        <v>0</v>
      </c>
      <c r="AZ398" s="492">
        <f t="shared" si="311"/>
        <v>0</v>
      </c>
      <c r="BB398" s="492">
        <f t="shared" si="312"/>
        <v>0</v>
      </c>
      <c r="BD398" s="265">
        <f t="shared" si="315"/>
        <v>0</v>
      </c>
      <c r="BE398" s="105"/>
      <c r="BF398" s="105"/>
      <c r="BG398" s="105"/>
      <c r="BH398" s="105"/>
      <c r="BI398" s="105"/>
      <c r="BJ398" s="105"/>
    </row>
    <row r="399" spans="2:62" ht="20.100000000000001" hidden="1" customHeight="1" outlineLevel="1">
      <c r="B399" s="100"/>
      <c r="C399" s="908"/>
      <c r="D399" s="909"/>
      <c r="E399" s="909"/>
      <c r="F399" s="910"/>
      <c r="G399" s="890"/>
      <c r="H399" s="891"/>
      <c r="I399" s="152"/>
      <c r="J399" s="152"/>
      <c r="K399" s="152"/>
      <c r="L399" s="152"/>
      <c r="M399" s="152"/>
      <c r="N399" s="152"/>
      <c r="O399" s="152"/>
      <c r="P399" s="153"/>
      <c r="Q399" s="153"/>
      <c r="R399" s="156">
        <f t="shared" si="305"/>
        <v>0</v>
      </c>
      <c r="S399" s="156">
        <f t="shared" si="306"/>
        <v>0</v>
      </c>
      <c r="U399" s="157">
        <f t="shared" si="313"/>
        <v>0</v>
      </c>
      <c r="W399" s="152"/>
      <c r="X399" s="152"/>
      <c r="Y399" s="152"/>
      <c r="Z399" s="152"/>
      <c r="AA399" s="152"/>
      <c r="AB399" s="152"/>
      <c r="AC399" s="347"/>
      <c r="AD399" s="152"/>
      <c r="AE399" s="152"/>
      <c r="AF399" s="152"/>
      <c r="AG399" s="152"/>
      <c r="AH399" s="152"/>
      <c r="AI399" s="152"/>
      <c r="AJ399" s="347"/>
      <c r="AK399" s="152"/>
      <c r="AL399" s="152"/>
      <c r="AM399" s="295"/>
      <c r="AN399" s="228"/>
      <c r="AO399" s="228"/>
      <c r="AP399" s="228"/>
      <c r="AQ399" s="228"/>
      <c r="AR399" s="228"/>
      <c r="AS399" s="348"/>
      <c r="AT399" s="264">
        <f t="shared" si="309"/>
        <v>0</v>
      </c>
      <c r="AU399" s="259"/>
      <c r="AV399" s="265">
        <f t="shared" si="310"/>
        <v>0</v>
      </c>
      <c r="AX399" s="265">
        <f t="shared" si="314"/>
        <v>0</v>
      </c>
      <c r="AZ399" s="492">
        <f t="shared" si="311"/>
        <v>0</v>
      </c>
      <c r="BB399" s="492">
        <f t="shared" si="312"/>
        <v>0</v>
      </c>
      <c r="BD399" s="265">
        <f t="shared" si="315"/>
        <v>0</v>
      </c>
      <c r="BE399" s="105"/>
      <c r="BF399" s="105"/>
      <c r="BG399" s="105"/>
      <c r="BH399" s="105"/>
      <c r="BI399" s="105"/>
      <c r="BJ399" s="105"/>
    </row>
    <row r="400" spans="2:62" ht="20.100000000000001" hidden="1" customHeight="1" outlineLevel="1">
      <c r="B400" s="100"/>
      <c r="C400" s="908"/>
      <c r="D400" s="909"/>
      <c r="E400" s="909"/>
      <c r="F400" s="910"/>
      <c r="G400" s="890"/>
      <c r="H400" s="891"/>
      <c r="I400" s="152"/>
      <c r="J400" s="152"/>
      <c r="K400" s="152"/>
      <c r="L400" s="152"/>
      <c r="M400" s="152"/>
      <c r="N400" s="152"/>
      <c r="O400" s="152"/>
      <c r="P400" s="153"/>
      <c r="Q400" s="153"/>
      <c r="R400" s="156">
        <f t="shared" si="305"/>
        <v>0</v>
      </c>
      <c r="S400" s="156">
        <f t="shared" si="306"/>
        <v>0</v>
      </c>
      <c r="U400" s="157">
        <f t="shared" si="313"/>
        <v>0</v>
      </c>
      <c r="W400" s="152"/>
      <c r="X400" s="152"/>
      <c r="Y400" s="152"/>
      <c r="Z400" s="152"/>
      <c r="AA400" s="152"/>
      <c r="AB400" s="152"/>
      <c r="AC400" s="347"/>
      <c r="AD400" s="152"/>
      <c r="AE400" s="152"/>
      <c r="AF400" s="152"/>
      <c r="AG400" s="152"/>
      <c r="AH400" s="152"/>
      <c r="AI400" s="152"/>
      <c r="AJ400" s="347"/>
      <c r="AK400" s="152"/>
      <c r="AL400" s="152"/>
      <c r="AM400" s="295"/>
      <c r="AN400" s="228"/>
      <c r="AO400" s="228"/>
      <c r="AP400" s="228"/>
      <c r="AQ400" s="228"/>
      <c r="AR400" s="228"/>
      <c r="AS400" s="348"/>
      <c r="AT400" s="264">
        <f t="shared" si="309"/>
        <v>0</v>
      </c>
      <c r="AU400" s="259"/>
      <c r="AV400" s="265">
        <f t="shared" si="310"/>
        <v>0</v>
      </c>
      <c r="AX400" s="265">
        <f t="shared" si="314"/>
        <v>0</v>
      </c>
      <c r="AZ400" s="492">
        <f t="shared" si="311"/>
        <v>0</v>
      </c>
      <c r="BB400" s="492">
        <f t="shared" si="312"/>
        <v>0</v>
      </c>
      <c r="BD400" s="265">
        <f t="shared" si="315"/>
        <v>0</v>
      </c>
      <c r="BE400" s="105"/>
      <c r="BF400" s="105"/>
      <c r="BG400" s="105"/>
      <c r="BH400" s="105"/>
      <c r="BI400" s="105"/>
      <c r="BJ400" s="105"/>
    </row>
    <row r="401" spans="2:62" ht="20.100000000000001" hidden="1" customHeight="1" outlineLevel="1">
      <c r="B401" s="100"/>
      <c r="C401" s="908"/>
      <c r="D401" s="909"/>
      <c r="E401" s="909"/>
      <c r="F401" s="910"/>
      <c r="G401" s="890"/>
      <c r="H401" s="891"/>
      <c r="I401" s="152"/>
      <c r="J401" s="152"/>
      <c r="K401" s="152"/>
      <c r="L401" s="152"/>
      <c r="M401" s="152"/>
      <c r="N401" s="152"/>
      <c r="O401" s="152"/>
      <c r="P401" s="153"/>
      <c r="Q401" s="153"/>
      <c r="R401" s="156">
        <f t="shared" si="305"/>
        <v>0</v>
      </c>
      <c r="S401" s="156">
        <f t="shared" si="306"/>
        <v>0</v>
      </c>
      <c r="U401" s="157">
        <f t="shared" si="313"/>
        <v>0</v>
      </c>
      <c r="W401" s="152"/>
      <c r="X401" s="152"/>
      <c r="Y401" s="152"/>
      <c r="Z401" s="152"/>
      <c r="AA401" s="152"/>
      <c r="AB401" s="152"/>
      <c r="AC401" s="347"/>
      <c r="AD401" s="152"/>
      <c r="AE401" s="152"/>
      <c r="AF401" s="152"/>
      <c r="AG401" s="152"/>
      <c r="AH401" s="152"/>
      <c r="AI401" s="152"/>
      <c r="AJ401" s="347"/>
      <c r="AK401" s="152"/>
      <c r="AL401" s="152"/>
      <c r="AM401" s="295"/>
      <c r="AN401" s="228"/>
      <c r="AO401" s="228"/>
      <c r="AP401" s="228"/>
      <c r="AQ401" s="228"/>
      <c r="AR401" s="228"/>
      <c r="AS401" s="348"/>
      <c r="AT401" s="264">
        <f t="shared" si="309"/>
        <v>0</v>
      </c>
      <c r="AU401" s="259"/>
      <c r="AV401" s="265">
        <f t="shared" si="310"/>
        <v>0</v>
      </c>
      <c r="AX401" s="265">
        <f t="shared" si="314"/>
        <v>0</v>
      </c>
      <c r="AZ401" s="492">
        <f t="shared" si="311"/>
        <v>0</v>
      </c>
      <c r="BB401" s="492">
        <f t="shared" si="312"/>
        <v>0</v>
      </c>
      <c r="BD401" s="265">
        <f t="shared" si="315"/>
        <v>0</v>
      </c>
      <c r="BE401" s="105"/>
      <c r="BF401" s="105"/>
      <c r="BG401" s="105"/>
      <c r="BH401" s="105"/>
      <c r="BI401" s="105"/>
      <c r="BJ401" s="105"/>
    </row>
    <row r="402" spans="2:62" ht="9.9499999999999993" hidden="1" customHeight="1" outlineLevel="1">
      <c r="B402" s="101"/>
      <c r="C402" s="208"/>
      <c r="D402" s="208"/>
      <c r="E402" s="208"/>
      <c r="F402" s="208"/>
      <c r="G402" s="237"/>
      <c r="H402" s="207"/>
      <c r="I402" s="257"/>
      <c r="J402" s="257"/>
      <c r="K402" s="257"/>
      <c r="L402" s="257"/>
      <c r="M402" s="257"/>
      <c r="N402" s="257"/>
      <c r="O402" s="257"/>
      <c r="P402" s="256"/>
      <c r="Q402" s="102"/>
      <c r="R402" s="102"/>
      <c r="S402" s="102"/>
      <c r="U402" s="98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Z402" s="493"/>
      <c r="BE402" s="105"/>
      <c r="BF402" s="105"/>
      <c r="BG402" s="105"/>
      <c r="BH402" s="105"/>
      <c r="BI402" s="105"/>
      <c r="BJ402" s="105"/>
    </row>
    <row r="403" spans="2:62" ht="20.100000000000001" customHeight="1" collapsed="1">
      <c r="B403" s="8">
        <f>B386+1</f>
        <v>24</v>
      </c>
      <c r="C403" s="916"/>
      <c r="D403" s="917"/>
      <c r="E403" s="917"/>
      <c r="F403" s="918"/>
      <c r="G403" s="429"/>
      <c r="H403" s="206">
        <v>1</v>
      </c>
      <c r="I403" s="642">
        <f t="shared" ref="I403" si="316">$H403*SUM(I404:I418)</f>
        <v>0</v>
      </c>
      <c r="J403" s="643">
        <f t="shared" ref="J403:O403" si="317">$H403*SUM(J404:J418)</f>
        <v>0</v>
      </c>
      <c r="K403" s="644">
        <f t="shared" si="317"/>
        <v>0</v>
      </c>
      <c r="L403" s="645">
        <f t="shared" si="317"/>
        <v>0</v>
      </c>
      <c r="M403" s="645">
        <f t="shared" si="317"/>
        <v>0</v>
      </c>
      <c r="N403" s="644">
        <f t="shared" si="317"/>
        <v>0</v>
      </c>
      <c r="O403" s="642">
        <f t="shared" si="317"/>
        <v>0</v>
      </c>
      <c r="P403" s="209">
        <f t="shared" ref="P403:Q403" si="318">$H403*SUM(P404:P418)</f>
        <v>0</v>
      </c>
      <c r="Q403" s="210">
        <f t="shared" si="318"/>
        <v>0</v>
      </c>
      <c r="R403" s="136">
        <f t="shared" ref="R403:R418" si="319">P403*(1+Gewinn)*(1+SicherheitAngebot)</f>
        <v>0</v>
      </c>
      <c r="S403" s="137">
        <f t="shared" ref="S403:S418" si="320">Q403*(1+MGKZ)*(1+Gewinn)*(1+SicherheitAngebot)</f>
        <v>0</v>
      </c>
      <c r="U403" s="10">
        <f>I403*$I$7+J403*$J$7+K403*$K$7+L403*$L$7+M403*$M$7+N403*$N$7+O403*$O$7+R403+S403</f>
        <v>0</v>
      </c>
      <c r="W403" s="646">
        <f t="shared" ref="W403:AB403" si="321">$H403*SUM(W404:W418)</f>
        <v>0</v>
      </c>
      <c r="X403" s="647">
        <f t="shared" si="321"/>
        <v>0</v>
      </c>
      <c r="Y403" s="648">
        <f t="shared" si="321"/>
        <v>0</v>
      </c>
      <c r="Z403" s="649">
        <f t="shared" si="321"/>
        <v>0</v>
      </c>
      <c r="AA403" s="648">
        <f t="shared" si="321"/>
        <v>0</v>
      </c>
      <c r="AB403" s="646">
        <f t="shared" si="321"/>
        <v>0</v>
      </c>
      <c r="AC403" s="258"/>
      <c r="AD403" s="646">
        <f t="shared" ref="AD403:AM403" si="322">$H403*SUM(AD404:AD418)</f>
        <v>0</v>
      </c>
      <c r="AE403" s="647">
        <f t="shared" si="322"/>
        <v>0</v>
      </c>
      <c r="AF403" s="648">
        <f t="shared" si="322"/>
        <v>0</v>
      </c>
      <c r="AG403" s="649">
        <f t="shared" si="322"/>
        <v>0</v>
      </c>
      <c r="AH403" s="648">
        <f t="shared" si="322"/>
        <v>0</v>
      </c>
      <c r="AI403" s="646">
        <f t="shared" si="322"/>
        <v>0</v>
      </c>
      <c r="AJ403" s="258"/>
      <c r="AK403" s="653">
        <f t="shared" si="322"/>
        <v>0</v>
      </c>
      <c r="AL403" s="653">
        <f t="shared" si="322"/>
        <v>0</v>
      </c>
      <c r="AM403" s="653">
        <f t="shared" si="322"/>
        <v>0</v>
      </c>
      <c r="AN403" s="227">
        <f>$H403*SUM(AN404:AN418)*(1+Gewinn)*(1+SicherheitAngebot)</f>
        <v>0</v>
      </c>
      <c r="AO403" s="227">
        <f>$H403*SUM(AO404:AO418)*(1+Gewinn)*(1+SicherheitAngebot)</f>
        <v>0</v>
      </c>
      <c r="AP403" s="227">
        <f>$H403*SUM(AP404:AP418)*(1+Gewinn)*(1+SicherheitAngebot)</f>
        <v>0</v>
      </c>
      <c r="AQ403" s="227">
        <f>$H403*SUM(AQ404:AQ418)*(1+Gewinn)*(1+SicherheitAngebot)</f>
        <v>0</v>
      </c>
      <c r="AR403" s="227">
        <f>$H403*SUM(AR404:AR418)*(1+Gewinn)*(1+SicherheitAngebot)</f>
        <v>0</v>
      </c>
      <c r="AS403" s="262"/>
      <c r="AT403" s="263">
        <f t="shared" si="309"/>
        <v>0</v>
      </c>
      <c r="AU403" s="259"/>
      <c r="AV403" s="491">
        <f>AK403*$AK$7+AL403*$AL$7+AM403*$AM$7+SUM(AN403:AR403)+AT403/Zuschläge_IBN+AT403</f>
        <v>0</v>
      </c>
      <c r="AX403" s="685">
        <f>U403+AV403</f>
        <v>0</v>
      </c>
      <c r="AZ403" s="490">
        <f>IF(H403&gt;0,U403/(1+SicherheitAngebot)*(1+Sicherheit),0)</f>
        <v>0</v>
      </c>
      <c r="BB403" s="490">
        <f>IF(H403&gt;0,AV403/(1+SicherheitAngebot)*(1+Sicherheit),0)</f>
        <v>0</v>
      </c>
      <c r="BD403" s="490">
        <f>AZ403+BB403</f>
        <v>0</v>
      </c>
      <c r="BE403" s="105"/>
      <c r="BF403" s="105"/>
      <c r="BG403" s="105"/>
      <c r="BH403" s="105"/>
      <c r="BI403" s="105"/>
      <c r="BJ403" s="105"/>
    </row>
    <row r="404" spans="2:62" ht="20.100000000000001" hidden="1" customHeight="1" outlineLevel="1">
      <c r="B404" s="99"/>
      <c r="C404" s="908"/>
      <c r="D404" s="909"/>
      <c r="E404" s="909"/>
      <c r="F404" s="910"/>
      <c r="G404" s="890"/>
      <c r="H404" s="901"/>
      <c r="I404" s="152"/>
      <c r="J404" s="152"/>
      <c r="K404" s="152"/>
      <c r="L404" s="152"/>
      <c r="M404" s="152"/>
      <c r="N404" s="152"/>
      <c r="O404" s="152"/>
      <c r="P404" s="153"/>
      <c r="Q404" s="153"/>
      <c r="R404" s="156">
        <f t="shared" si="319"/>
        <v>0</v>
      </c>
      <c r="S404" s="156">
        <f t="shared" si="320"/>
        <v>0</v>
      </c>
      <c r="U404" s="157">
        <f>I404*$I$7+J404*$J$7+K404*$K$7+L404*$L$7+M404*$M$7+N404*$N$7+O404*$O$7+R404+S404</f>
        <v>0</v>
      </c>
      <c r="W404" s="152"/>
      <c r="X404" s="152"/>
      <c r="Y404" s="152"/>
      <c r="Z404" s="152"/>
      <c r="AA404" s="152"/>
      <c r="AB404" s="152"/>
      <c r="AC404" s="347"/>
      <c r="AD404" s="152"/>
      <c r="AE404" s="152"/>
      <c r="AF404" s="152"/>
      <c r="AG404" s="152"/>
      <c r="AH404" s="152"/>
      <c r="AI404" s="152"/>
      <c r="AJ404" s="347"/>
      <c r="AK404" s="152"/>
      <c r="AL404" s="152"/>
      <c r="AM404" s="295"/>
      <c r="AN404" s="228"/>
      <c r="AO404" s="228"/>
      <c r="AP404" s="228"/>
      <c r="AQ404" s="228"/>
      <c r="AR404" s="228"/>
      <c r="AS404" s="348"/>
      <c r="AT404" s="264">
        <f t="shared" si="309"/>
        <v>0</v>
      </c>
      <c r="AU404" s="259"/>
      <c r="AV404" s="265">
        <f t="shared" ref="AV404:AV418" si="323">AK404*$AK$7+AL404*$AL$7+AM404*$AM$7+SUM(AN404:AR404)*(1+Gewinn)*(1+SicherheitAngebot)+AT404/Zuschläge_IBN+AT404</f>
        <v>0</v>
      </c>
      <c r="AX404" s="265">
        <f>U404+AV404</f>
        <v>0</v>
      </c>
      <c r="AZ404" s="492">
        <f t="shared" ref="AZ404:AZ418" si="324">U404/(1+SicherheitAngebot)*(1+Sicherheit)</f>
        <v>0</v>
      </c>
      <c r="BB404" s="492">
        <f t="shared" ref="BB404:BB418" si="325">AV404/(1+SicherheitAngebot)*(1+Sicherheit)</f>
        <v>0</v>
      </c>
      <c r="BD404" s="265">
        <f>AZ404+BB404</f>
        <v>0</v>
      </c>
      <c r="BE404" s="105"/>
      <c r="BF404" s="105"/>
      <c r="BG404" s="105"/>
      <c r="BH404" s="105"/>
      <c r="BI404" s="105"/>
      <c r="BJ404" s="105"/>
    </row>
    <row r="405" spans="2:62" ht="20.100000000000001" hidden="1" customHeight="1" outlineLevel="1">
      <c r="B405" s="100"/>
      <c r="C405" s="908"/>
      <c r="D405" s="909"/>
      <c r="E405" s="909"/>
      <c r="F405" s="910"/>
      <c r="G405" s="890"/>
      <c r="H405" s="891"/>
      <c r="I405" s="152"/>
      <c r="J405" s="152"/>
      <c r="K405" s="152"/>
      <c r="L405" s="152"/>
      <c r="M405" s="152"/>
      <c r="N405" s="152"/>
      <c r="O405" s="152"/>
      <c r="P405" s="153"/>
      <c r="Q405" s="153"/>
      <c r="R405" s="156">
        <f t="shared" si="319"/>
        <v>0</v>
      </c>
      <c r="S405" s="156">
        <f t="shared" si="320"/>
        <v>0</v>
      </c>
      <c r="U405" s="157">
        <f t="shared" ref="U405:U418" si="326">I405*$I$7+J405*$J$7+K405*$K$7+L405*$L$7+M405*$M$7+N405*$N$7+O405*$O$7+R405+S405</f>
        <v>0</v>
      </c>
      <c r="W405" s="152"/>
      <c r="X405" s="152"/>
      <c r="Y405" s="152"/>
      <c r="Z405" s="152"/>
      <c r="AA405" s="152"/>
      <c r="AB405" s="152"/>
      <c r="AC405" s="347"/>
      <c r="AD405" s="152"/>
      <c r="AE405" s="152"/>
      <c r="AF405" s="152"/>
      <c r="AG405" s="152"/>
      <c r="AH405" s="152"/>
      <c r="AI405" s="152"/>
      <c r="AJ405" s="347"/>
      <c r="AK405" s="152"/>
      <c r="AL405" s="152"/>
      <c r="AM405" s="295"/>
      <c r="AN405" s="228"/>
      <c r="AO405" s="228"/>
      <c r="AP405" s="228"/>
      <c r="AQ405" s="228"/>
      <c r="AR405" s="228"/>
      <c r="AS405" s="348"/>
      <c r="AT405" s="264">
        <f t="shared" si="309"/>
        <v>0</v>
      </c>
      <c r="AU405" s="259"/>
      <c r="AV405" s="265">
        <f t="shared" si="323"/>
        <v>0</v>
      </c>
      <c r="AX405" s="265">
        <f t="shared" ref="AX405:AX418" si="327">U405+AV405</f>
        <v>0</v>
      </c>
      <c r="AZ405" s="492">
        <f t="shared" si="324"/>
        <v>0</v>
      </c>
      <c r="BB405" s="492">
        <f t="shared" si="325"/>
        <v>0</v>
      </c>
      <c r="BD405" s="265">
        <f t="shared" ref="BD405:BD418" si="328">AZ405+BB405</f>
        <v>0</v>
      </c>
      <c r="BE405" s="105"/>
      <c r="BF405" s="105"/>
      <c r="BG405" s="105"/>
      <c r="BH405" s="105"/>
      <c r="BI405" s="105"/>
      <c r="BJ405" s="105"/>
    </row>
    <row r="406" spans="2:62" ht="20.100000000000001" hidden="1" customHeight="1" outlineLevel="1">
      <c r="B406" s="100"/>
      <c r="C406" s="908"/>
      <c r="D406" s="909"/>
      <c r="E406" s="909"/>
      <c r="F406" s="910"/>
      <c r="G406" s="890"/>
      <c r="H406" s="891"/>
      <c r="I406" s="152"/>
      <c r="J406" s="152"/>
      <c r="K406" s="152"/>
      <c r="L406" s="152"/>
      <c r="M406" s="152"/>
      <c r="N406" s="152"/>
      <c r="O406" s="152"/>
      <c r="P406" s="153"/>
      <c r="Q406" s="153"/>
      <c r="R406" s="156">
        <f t="shared" si="319"/>
        <v>0</v>
      </c>
      <c r="S406" s="156">
        <f t="shared" si="320"/>
        <v>0</v>
      </c>
      <c r="U406" s="157">
        <f t="shared" si="326"/>
        <v>0</v>
      </c>
      <c r="W406" s="152"/>
      <c r="X406" s="152"/>
      <c r="Y406" s="152"/>
      <c r="Z406" s="152"/>
      <c r="AA406" s="152"/>
      <c r="AB406" s="152"/>
      <c r="AC406" s="347"/>
      <c r="AD406" s="152"/>
      <c r="AE406" s="152"/>
      <c r="AF406" s="152"/>
      <c r="AG406" s="152"/>
      <c r="AH406" s="152"/>
      <c r="AI406" s="152"/>
      <c r="AJ406" s="347"/>
      <c r="AK406" s="152"/>
      <c r="AL406" s="152"/>
      <c r="AM406" s="295"/>
      <c r="AN406" s="228"/>
      <c r="AO406" s="228"/>
      <c r="AP406" s="228"/>
      <c r="AQ406" s="228"/>
      <c r="AR406" s="228"/>
      <c r="AS406" s="348"/>
      <c r="AT406" s="264">
        <f t="shared" si="309"/>
        <v>0</v>
      </c>
      <c r="AU406" s="259"/>
      <c r="AV406" s="265">
        <f t="shared" si="323"/>
        <v>0</v>
      </c>
      <c r="AX406" s="265">
        <f t="shared" si="327"/>
        <v>0</v>
      </c>
      <c r="AZ406" s="492">
        <f t="shared" si="324"/>
        <v>0</v>
      </c>
      <c r="BB406" s="492">
        <f t="shared" si="325"/>
        <v>0</v>
      </c>
      <c r="BD406" s="265">
        <f t="shared" si="328"/>
        <v>0</v>
      </c>
      <c r="BE406" s="105"/>
      <c r="BF406" s="105"/>
      <c r="BG406" s="105"/>
      <c r="BH406" s="105"/>
      <c r="BI406" s="105"/>
      <c r="BJ406" s="105"/>
    </row>
    <row r="407" spans="2:62" ht="20.100000000000001" hidden="1" customHeight="1" outlineLevel="1">
      <c r="B407" s="100"/>
      <c r="C407" s="908"/>
      <c r="D407" s="909"/>
      <c r="E407" s="909"/>
      <c r="F407" s="910"/>
      <c r="G407" s="890"/>
      <c r="H407" s="891"/>
      <c r="I407" s="152"/>
      <c r="J407" s="152"/>
      <c r="K407" s="152"/>
      <c r="L407" s="152"/>
      <c r="M407" s="152"/>
      <c r="N407" s="152"/>
      <c r="O407" s="152"/>
      <c r="P407" s="153"/>
      <c r="Q407" s="153"/>
      <c r="R407" s="156">
        <f t="shared" si="319"/>
        <v>0</v>
      </c>
      <c r="S407" s="156">
        <f t="shared" si="320"/>
        <v>0</v>
      </c>
      <c r="U407" s="157">
        <f t="shared" si="326"/>
        <v>0</v>
      </c>
      <c r="W407" s="152"/>
      <c r="X407" s="152"/>
      <c r="Y407" s="152"/>
      <c r="Z407" s="152"/>
      <c r="AA407" s="152"/>
      <c r="AB407" s="152"/>
      <c r="AC407" s="347"/>
      <c r="AD407" s="152"/>
      <c r="AE407" s="152"/>
      <c r="AF407" s="152"/>
      <c r="AG407" s="152"/>
      <c r="AH407" s="152"/>
      <c r="AI407" s="152"/>
      <c r="AJ407" s="347"/>
      <c r="AK407" s="152"/>
      <c r="AL407" s="152"/>
      <c r="AM407" s="295"/>
      <c r="AN407" s="228"/>
      <c r="AO407" s="228"/>
      <c r="AP407" s="228"/>
      <c r="AQ407" s="228"/>
      <c r="AR407" s="228"/>
      <c r="AS407" s="348"/>
      <c r="AT407" s="264">
        <f t="shared" si="309"/>
        <v>0</v>
      </c>
      <c r="AU407" s="259"/>
      <c r="AV407" s="265">
        <f t="shared" si="323"/>
        <v>0</v>
      </c>
      <c r="AX407" s="265">
        <f t="shared" si="327"/>
        <v>0</v>
      </c>
      <c r="AZ407" s="492">
        <f t="shared" si="324"/>
        <v>0</v>
      </c>
      <c r="BB407" s="492">
        <f t="shared" si="325"/>
        <v>0</v>
      </c>
      <c r="BD407" s="265">
        <f t="shared" si="328"/>
        <v>0</v>
      </c>
      <c r="BE407" s="105"/>
      <c r="BF407" s="105"/>
      <c r="BG407" s="105"/>
      <c r="BH407" s="105"/>
      <c r="BI407" s="105"/>
      <c r="BJ407" s="105"/>
    </row>
    <row r="408" spans="2:62" ht="20.100000000000001" hidden="1" customHeight="1" outlineLevel="1">
      <c r="B408" s="100"/>
      <c r="C408" s="908"/>
      <c r="D408" s="909"/>
      <c r="E408" s="909"/>
      <c r="F408" s="910"/>
      <c r="G408" s="890"/>
      <c r="H408" s="891"/>
      <c r="I408" s="152"/>
      <c r="J408" s="152"/>
      <c r="K408" s="152"/>
      <c r="L408" s="152"/>
      <c r="M408" s="152"/>
      <c r="N408" s="152"/>
      <c r="O408" s="152"/>
      <c r="P408" s="153"/>
      <c r="Q408" s="153"/>
      <c r="R408" s="156">
        <f t="shared" si="319"/>
        <v>0</v>
      </c>
      <c r="S408" s="156">
        <f t="shared" si="320"/>
        <v>0</v>
      </c>
      <c r="U408" s="157">
        <f t="shared" si="326"/>
        <v>0</v>
      </c>
      <c r="W408" s="152"/>
      <c r="X408" s="152"/>
      <c r="Y408" s="152"/>
      <c r="Z408" s="152"/>
      <c r="AA408" s="152"/>
      <c r="AB408" s="152"/>
      <c r="AC408" s="347"/>
      <c r="AD408" s="152"/>
      <c r="AE408" s="152"/>
      <c r="AF408" s="152"/>
      <c r="AG408" s="152"/>
      <c r="AH408" s="152"/>
      <c r="AI408" s="152"/>
      <c r="AJ408" s="347"/>
      <c r="AK408" s="152"/>
      <c r="AL408" s="152"/>
      <c r="AM408" s="295"/>
      <c r="AN408" s="228"/>
      <c r="AO408" s="228"/>
      <c r="AP408" s="228"/>
      <c r="AQ408" s="228"/>
      <c r="AR408" s="228"/>
      <c r="AS408" s="348"/>
      <c r="AT408" s="264">
        <f t="shared" si="309"/>
        <v>0</v>
      </c>
      <c r="AU408" s="259"/>
      <c r="AV408" s="265">
        <f t="shared" si="323"/>
        <v>0</v>
      </c>
      <c r="AX408" s="265">
        <f t="shared" si="327"/>
        <v>0</v>
      </c>
      <c r="AZ408" s="492">
        <f t="shared" si="324"/>
        <v>0</v>
      </c>
      <c r="BB408" s="492">
        <f t="shared" si="325"/>
        <v>0</v>
      </c>
      <c r="BD408" s="265">
        <f t="shared" si="328"/>
        <v>0</v>
      </c>
      <c r="BE408" s="105"/>
      <c r="BF408" s="105"/>
      <c r="BG408" s="105"/>
      <c r="BH408" s="105"/>
      <c r="BI408" s="105"/>
      <c r="BJ408" s="105"/>
    </row>
    <row r="409" spans="2:62" ht="20.100000000000001" hidden="1" customHeight="1" outlineLevel="1">
      <c r="B409" s="100"/>
      <c r="C409" s="908"/>
      <c r="D409" s="909"/>
      <c r="E409" s="909"/>
      <c r="F409" s="910"/>
      <c r="G409" s="890"/>
      <c r="H409" s="891"/>
      <c r="I409" s="152"/>
      <c r="J409" s="152"/>
      <c r="K409" s="152"/>
      <c r="L409" s="152"/>
      <c r="M409" s="152"/>
      <c r="N409" s="152"/>
      <c r="O409" s="152"/>
      <c r="P409" s="153"/>
      <c r="Q409" s="153"/>
      <c r="R409" s="156">
        <f t="shared" si="319"/>
        <v>0</v>
      </c>
      <c r="S409" s="156">
        <f t="shared" si="320"/>
        <v>0</v>
      </c>
      <c r="U409" s="157">
        <f t="shared" si="326"/>
        <v>0</v>
      </c>
      <c r="W409" s="152"/>
      <c r="X409" s="152"/>
      <c r="Y409" s="152"/>
      <c r="Z409" s="152"/>
      <c r="AA409" s="152"/>
      <c r="AB409" s="152"/>
      <c r="AC409" s="347"/>
      <c r="AD409" s="152"/>
      <c r="AE409" s="152"/>
      <c r="AF409" s="152"/>
      <c r="AG409" s="152"/>
      <c r="AH409" s="152"/>
      <c r="AI409" s="152"/>
      <c r="AJ409" s="347"/>
      <c r="AK409" s="152"/>
      <c r="AL409" s="152"/>
      <c r="AM409" s="295"/>
      <c r="AN409" s="228"/>
      <c r="AO409" s="228"/>
      <c r="AP409" s="228"/>
      <c r="AQ409" s="228"/>
      <c r="AR409" s="228"/>
      <c r="AS409" s="348"/>
      <c r="AT409" s="264">
        <f t="shared" si="309"/>
        <v>0</v>
      </c>
      <c r="AU409" s="259"/>
      <c r="AV409" s="265">
        <f t="shared" si="323"/>
        <v>0</v>
      </c>
      <c r="AX409" s="265">
        <f t="shared" si="327"/>
        <v>0</v>
      </c>
      <c r="AZ409" s="492">
        <f t="shared" si="324"/>
        <v>0</v>
      </c>
      <c r="BB409" s="492">
        <f t="shared" si="325"/>
        <v>0</v>
      </c>
      <c r="BD409" s="265">
        <f t="shared" si="328"/>
        <v>0</v>
      </c>
      <c r="BE409" s="105"/>
      <c r="BF409" s="105"/>
      <c r="BG409" s="105"/>
      <c r="BH409" s="105"/>
      <c r="BI409" s="105"/>
      <c r="BJ409" s="105"/>
    </row>
    <row r="410" spans="2:62" ht="20.100000000000001" hidden="1" customHeight="1" outlineLevel="1">
      <c r="B410" s="100"/>
      <c r="C410" s="908"/>
      <c r="D410" s="909"/>
      <c r="E410" s="909"/>
      <c r="F410" s="910"/>
      <c r="G410" s="890"/>
      <c r="H410" s="891"/>
      <c r="I410" s="152"/>
      <c r="J410" s="152"/>
      <c r="K410" s="152"/>
      <c r="L410" s="152"/>
      <c r="M410" s="152"/>
      <c r="N410" s="152"/>
      <c r="O410" s="152"/>
      <c r="P410" s="153"/>
      <c r="Q410" s="153"/>
      <c r="R410" s="156">
        <f t="shared" si="319"/>
        <v>0</v>
      </c>
      <c r="S410" s="156">
        <f t="shared" si="320"/>
        <v>0</v>
      </c>
      <c r="U410" s="157">
        <f t="shared" si="326"/>
        <v>0</v>
      </c>
      <c r="W410" s="152"/>
      <c r="X410" s="152"/>
      <c r="Y410" s="152"/>
      <c r="Z410" s="152"/>
      <c r="AA410" s="152"/>
      <c r="AB410" s="152"/>
      <c r="AC410" s="347"/>
      <c r="AD410" s="152"/>
      <c r="AE410" s="152"/>
      <c r="AF410" s="152"/>
      <c r="AG410" s="152"/>
      <c r="AH410" s="152"/>
      <c r="AI410" s="152"/>
      <c r="AJ410" s="347"/>
      <c r="AK410" s="152"/>
      <c r="AL410" s="152"/>
      <c r="AM410" s="295"/>
      <c r="AN410" s="228"/>
      <c r="AO410" s="228"/>
      <c r="AP410" s="228"/>
      <c r="AQ410" s="228"/>
      <c r="AR410" s="228"/>
      <c r="AS410" s="348"/>
      <c r="AT410" s="264">
        <f t="shared" si="309"/>
        <v>0</v>
      </c>
      <c r="AU410" s="259"/>
      <c r="AV410" s="265">
        <f t="shared" si="323"/>
        <v>0</v>
      </c>
      <c r="AX410" s="265">
        <f t="shared" si="327"/>
        <v>0</v>
      </c>
      <c r="AZ410" s="492">
        <f t="shared" si="324"/>
        <v>0</v>
      </c>
      <c r="BB410" s="492">
        <f t="shared" si="325"/>
        <v>0</v>
      </c>
      <c r="BD410" s="265">
        <f t="shared" si="328"/>
        <v>0</v>
      </c>
      <c r="BE410" s="105"/>
      <c r="BF410" s="105"/>
      <c r="BG410" s="105"/>
      <c r="BH410" s="105"/>
      <c r="BI410" s="105"/>
      <c r="BJ410" s="105"/>
    </row>
    <row r="411" spans="2:62" ht="20.100000000000001" hidden="1" customHeight="1" outlineLevel="1">
      <c r="B411" s="100"/>
      <c r="C411" s="908"/>
      <c r="D411" s="909"/>
      <c r="E411" s="909"/>
      <c r="F411" s="910"/>
      <c r="G411" s="890"/>
      <c r="H411" s="891"/>
      <c r="I411" s="152"/>
      <c r="J411" s="152"/>
      <c r="K411" s="152"/>
      <c r="L411" s="152"/>
      <c r="M411" s="152"/>
      <c r="N411" s="152"/>
      <c r="O411" s="152"/>
      <c r="P411" s="153"/>
      <c r="Q411" s="153"/>
      <c r="R411" s="156">
        <f t="shared" si="319"/>
        <v>0</v>
      </c>
      <c r="S411" s="156">
        <f t="shared" si="320"/>
        <v>0</v>
      </c>
      <c r="U411" s="157">
        <f t="shared" si="326"/>
        <v>0</v>
      </c>
      <c r="W411" s="152"/>
      <c r="X411" s="152"/>
      <c r="Y411" s="152"/>
      <c r="Z411" s="152"/>
      <c r="AA411" s="152"/>
      <c r="AB411" s="152"/>
      <c r="AC411" s="347"/>
      <c r="AD411" s="152"/>
      <c r="AE411" s="152"/>
      <c r="AF411" s="152"/>
      <c r="AG411" s="152"/>
      <c r="AH411" s="152"/>
      <c r="AI411" s="152"/>
      <c r="AJ411" s="347"/>
      <c r="AK411" s="152"/>
      <c r="AL411" s="152"/>
      <c r="AM411" s="295"/>
      <c r="AN411" s="228"/>
      <c r="AO411" s="228"/>
      <c r="AP411" s="228"/>
      <c r="AQ411" s="228"/>
      <c r="AR411" s="228"/>
      <c r="AS411" s="348"/>
      <c r="AT411" s="264">
        <f t="shared" si="309"/>
        <v>0</v>
      </c>
      <c r="AU411" s="259"/>
      <c r="AV411" s="265">
        <f t="shared" si="323"/>
        <v>0</v>
      </c>
      <c r="AX411" s="265">
        <f t="shared" si="327"/>
        <v>0</v>
      </c>
      <c r="AZ411" s="492">
        <f t="shared" si="324"/>
        <v>0</v>
      </c>
      <c r="BB411" s="492">
        <f t="shared" si="325"/>
        <v>0</v>
      </c>
      <c r="BD411" s="265">
        <f t="shared" si="328"/>
        <v>0</v>
      </c>
      <c r="BE411" s="105"/>
      <c r="BF411" s="105"/>
      <c r="BG411" s="105"/>
      <c r="BH411" s="105"/>
      <c r="BI411" s="105"/>
      <c r="BJ411" s="105"/>
    </row>
    <row r="412" spans="2:62" ht="20.100000000000001" hidden="1" customHeight="1" outlineLevel="1">
      <c r="B412" s="100"/>
      <c r="C412" s="908"/>
      <c r="D412" s="909"/>
      <c r="E412" s="909"/>
      <c r="F412" s="910"/>
      <c r="G412" s="890"/>
      <c r="H412" s="891"/>
      <c r="I412" s="152"/>
      <c r="J412" s="152"/>
      <c r="K412" s="152"/>
      <c r="L412" s="152"/>
      <c r="M412" s="152"/>
      <c r="N412" s="152"/>
      <c r="O412" s="152"/>
      <c r="P412" s="153"/>
      <c r="Q412" s="153"/>
      <c r="R412" s="156">
        <f t="shared" si="319"/>
        <v>0</v>
      </c>
      <c r="S412" s="156">
        <f t="shared" si="320"/>
        <v>0</v>
      </c>
      <c r="U412" s="157">
        <f t="shared" si="326"/>
        <v>0</v>
      </c>
      <c r="W412" s="152"/>
      <c r="X412" s="152"/>
      <c r="Y412" s="152"/>
      <c r="Z412" s="152"/>
      <c r="AA412" s="152"/>
      <c r="AB412" s="152"/>
      <c r="AC412" s="347"/>
      <c r="AD412" s="152"/>
      <c r="AE412" s="152"/>
      <c r="AF412" s="152"/>
      <c r="AG412" s="152"/>
      <c r="AH412" s="152"/>
      <c r="AI412" s="152"/>
      <c r="AJ412" s="347"/>
      <c r="AK412" s="152"/>
      <c r="AL412" s="152"/>
      <c r="AM412" s="295"/>
      <c r="AN412" s="228"/>
      <c r="AO412" s="228"/>
      <c r="AP412" s="228"/>
      <c r="AQ412" s="228"/>
      <c r="AR412" s="228"/>
      <c r="AS412" s="348"/>
      <c r="AT412" s="264">
        <f t="shared" si="309"/>
        <v>0</v>
      </c>
      <c r="AU412" s="259"/>
      <c r="AV412" s="265">
        <f t="shared" si="323"/>
        <v>0</v>
      </c>
      <c r="AX412" s="265">
        <f t="shared" si="327"/>
        <v>0</v>
      </c>
      <c r="AZ412" s="492">
        <f t="shared" si="324"/>
        <v>0</v>
      </c>
      <c r="BB412" s="492">
        <f t="shared" si="325"/>
        <v>0</v>
      </c>
      <c r="BD412" s="265">
        <f t="shared" si="328"/>
        <v>0</v>
      </c>
      <c r="BE412" s="105"/>
      <c r="BF412" s="105"/>
      <c r="BG412" s="105"/>
      <c r="BH412" s="105"/>
      <c r="BI412" s="105"/>
      <c r="BJ412" s="105"/>
    </row>
    <row r="413" spans="2:62" ht="20.100000000000001" hidden="1" customHeight="1" outlineLevel="1">
      <c r="B413" s="100"/>
      <c r="C413" s="908"/>
      <c r="D413" s="909"/>
      <c r="E413" s="909"/>
      <c r="F413" s="910"/>
      <c r="G413" s="890"/>
      <c r="H413" s="891"/>
      <c r="I413" s="152"/>
      <c r="J413" s="152"/>
      <c r="K413" s="152"/>
      <c r="L413" s="152"/>
      <c r="M413" s="152"/>
      <c r="N413" s="152"/>
      <c r="O413" s="152"/>
      <c r="P413" s="153"/>
      <c r="Q413" s="153"/>
      <c r="R413" s="156">
        <f t="shared" si="319"/>
        <v>0</v>
      </c>
      <c r="S413" s="156">
        <f t="shared" si="320"/>
        <v>0</v>
      </c>
      <c r="U413" s="157">
        <f t="shared" si="326"/>
        <v>0</v>
      </c>
      <c r="W413" s="152"/>
      <c r="X413" s="152"/>
      <c r="Y413" s="152"/>
      <c r="Z413" s="152"/>
      <c r="AA413" s="152"/>
      <c r="AB413" s="152"/>
      <c r="AC413" s="347"/>
      <c r="AD413" s="152"/>
      <c r="AE413" s="152"/>
      <c r="AF413" s="152"/>
      <c r="AG413" s="152"/>
      <c r="AH413" s="152"/>
      <c r="AI413" s="152"/>
      <c r="AJ413" s="347"/>
      <c r="AK413" s="152"/>
      <c r="AL413" s="152"/>
      <c r="AM413" s="295"/>
      <c r="AN413" s="228"/>
      <c r="AO413" s="228"/>
      <c r="AP413" s="228"/>
      <c r="AQ413" s="228"/>
      <c r="AR413" s="228"/>
      <c r="AS413" s="348"/>
      <c r="AT413" s="264">
        <f t="shared" si="309"/>
        <v>0</v>
      </c>
      <c r="AU413" s="259"/>
      <c r="AV413" s="265">
        <f t="shared" si="323"/>
        <v>0</v>
      </c>
      <c r="AX413" s="265">
        <f t="shared" si="327"/>
        <v>0</v>
      </c>
      <c r="AZ413" s="492">
        <f t="shared" si="324"/>
        <v>0</v>
      </c>
      <c r="BB413" s="492">
        <f t="shared" si="325"/>
        <v>0</v>
      </c>
      <c r="BD413" s="265">
        <f t="shared" si="328"/>
        <v>0</v>
      </c>
      <c r="BE413" s="105"/>
      <c r="BF413" s="105"/>
      <c r="BG413" s="105"/>
      <c r="BH413" s="105"/>
      <c r="BI413" s="105"/>
      <c r="BJ413" s="105"/>
    </row>
    <row r="414" spans="2:62" ht="20.100000000000001" hidden="1" customHeight="1" outlineLevel="1">
      <c r="B414" s="100"/>
      <c r="C414" s="908"/>
      <c r="D414" s="909"/>
      <c r="E414" s="909"/>
      <c r="F414" s="910"/>
      <c r="G414" s="890"/>
      <c r="H414" s="891"/>
      <c r="I414" s="152"/>
      <c r="J414" s="152"/>
      <c r="K414" s="152"/>
      <c r="L414" s="152"/>
      <c r="M414" s="152"/>
      <c r="N414" s="152"/>
      <c r="O414" s="152"/>
      <c r="P414" s="153"/>
      <c r="Q414" s="153"/>
      <c r="R414" s="156">
        <f t="shared" si="319"/>
        <v>0</v>
      </c>
      <c r="S414" s="156">
        <f t="shared" si="320"/>
        <v>0</v>
      </c>
      <c r="U414" s="157">
        <f t="shared" si="326"/>
        <v>0</v>
      </c>
      <c r="W414" s="152"/>
      <c r="X414" s="152"/>
      <c r="Y414" s="152"/>
      <c r="Z414" s="152"/>
      <c r="AA414" s="152"/>
      <c r="AB414" s="152"/>
      <c r="AC414" s="347"/>
      <c r="AD414" s="152"/>
      <c r="AE414" s="152"/>
      <c r="AF414" s="152"/>
      <c r="AG414" s="152"/>
      <c r="AH414" s="152"/>
      <c r="AI414" s="152"/>
      <c r="AJ414" s="347"/>
      <c r="AK414" s="152"/>
      <c r="AL414" s="152"/>
      <c r="AM414" s="295"/>
      <c r="AN414" s="228"/>
      <c r="AO414" s="228"/>
      <c r="AP414" s="228"/>
      <c r="AQ414" s="228"/>
      <c r="AR414" s="228"/>
      <c r="AS414" s="348"/>
      <c r="AT414" s="264">
        <f t="shared" si="309"/>
        <v>0</v>
      </c>
      <c r="AU414" s="259"/>
      <c r="AV414" s="265">
        <f t="shared" si="323"/>
        <v>0</v>
      </c>
      <c r="AX414" s="265">
        <f t="shared" si="327"/>
        <v>0</v>
      </c>
      <c r="AZ414" s="492">
        <f t="shared" si="324"/>
        <v>0</v>
      </c>
      <c r="BB414" s="492">
        <f t="shared" si="325"/>
        <v>0</v>
      </c>
      <c r="BD414" s="265">
        <f t="shared" si="328"/>
        <v>0</v>
      </c>
      <c r="BE414" s="105"/>
      <c r="BF414" s="105"/>
      <c r="BG414" s="105"/>
      <c r="BH414" s="105"/>
      <c r="BI414" s="105"/>
      <c r="BJ414" s="105"/>
    </row>
    <row r="415" spans="2:62" ht="20.100000000000001" hidden="1" customHeight="1" outlineLevel="1">
      <c r="B415" s="100"/>
      <c r="C415" s="908"/>
      <c r="D415" s="909"/>
      <c r="E415" s="909"/>
      <c r="F415" s="910"/>
      <c r="G415" s="890"/>
      <c r="H415" s="891"/>
      <c r="I415" s="152"/>
      <c r="J415" s="152"/>
      <c r="K415" s="152"/>
      <c r="L415" s="152"/>
      <c r="M415" s="152"/>
      <c r="N415" s="152"/>
      <c r="O415" s="152"/>
      <c r="P415" s="153"/>
      <c r="Q415" s="153"/>
      <c r="R415" s="156">
        <f t="shared" si="319"/>
        <v>0</v>
      </c>
      <c r="S415" s="156">
        <f t="shared" si="320"/>
        <v>0</v>
      </c>
      <c r="U415" s="157">
        <f t="shared" si="326"/>
        <v>0</v>
      </c>
      <c r="W415" s="152"/>
      <c r="X415" s="152"/>
      <c r="Y415" s="152"/>
      <c r="Z415" s="152"/>
      <c r="AA415" s="152"/>
      <c r="AB415" s="152"/>
      <c r="AC415" s="347"/>
      <c r="AD415" s="152"/>
      <c r="AE415" s="152"/>
      <c r="AF415" s="152"/>
      <c r="AG415" s="152"/>
      <c r="AH415" s="152"/>
      <c r="AI415" s="152"/>
      <c r="AJ415" s="347"/>
      <c r="AK415" s="152"/>
      <c r="AL415" s="152"/>
      <c r="AM415" s="295"/>
      <c r="AN415" s="228"/>
      <c r="AO415" s="228"/>
      <c r="AP415" s="228"/>
      <c r="AQ415" s="228"/>
      <c r="AR415" s="228"/>
      <c r="AS415" s="348"/>
      <c r="AT415" s="264">
        <f t="shared" si="309"/>
        <v>0</v>
      </c>
      <c r="AU415" s="259"/>
      <c r="AV415" s="265">
        <f t="shared" si="323"/>
        <v>0</v>
      </c>
      <c r="AX415" s="265">
        <f t="shared" si="327"/>
        <v>0</v>
      </c>
      <c r="AZ415" s="492">
        <f t="shared" si="324"/>
        <v>0</v>
      </c>
      <c r="BB415" s="492">
        <f t="shared" si="325"/>
        <v>0</v>
      </c>
      <c r="BD415" s="265">
        <f t="shared" si="328"/>
        <v>0</v>
      </c>
      <c r="BE415" s="105"/>
      <c r="BF415" s="105"/>
      <c r="BG415" s="105"/>
      <c r="BH415" s="105"/>
      <c r="BI415" s="105"/>
      <c r="BJ415" s="105"/>
    </row>
    <row r="416" spans="2:62" ht="20.100000000000001" hidden="1" customHeight="1" outlineLevel="1">
      <c r="B416" s="100"/>
      <c r="C416" s="908"/>
      <c r="D416" s="909"/>
      <c r="E416" s="909"/>
      <c r="F416" s="910"/>
      <c r="G416" s="890"/>
      <c r="H416" s="891"/>
      <c r="I416" s="152"/>
      <c r="J416" s="152"/>
      <c r="K416" s="152"/>
      <c r="L416" s="152"/>
      <c r="M416" s="152"/>
      <c r="N416" s="152"/>
      <c r="O416" s="152"/>
      <c r="P416" s="153"/>
      <c r="Q416" s="153"/>
      <c r="R416" s="156">
        <f t="shared" si="319"/>
        <v>0</v>
      </c>
      <c r="S416" s="156">
        <f t="shared" si="320"/>
        <v>0</v>
      </c>
      <c r="U416" s="157">
        <f t="shared" si="326"/>
        <v>0</v>
      </c>
      <c r="W416" s="152"/>
      <c r="X416" s="152"/>
      <c r="Y416" s="152"/>
      <c r="Z416" s="152"/>
      <c r="AA416" s="152"/>
      <c r="AB416" s="152"/>
      <c r="AC416" s="347"/>
      <c r="AD416" s="152"/>
      <c r="AE416" s="152"/>
      <c r="AF416" s="152"/>
      <c r="AG416" s="152"/>
      <c r="AH416" s="152"/>
      <c r="AI416" s="152"/>
      <c r="AJ416" s="347"/>
      <c r="AK416" s="152"/>
      <c r="AL416" s="152"/>
      <c r="AM416" s="295"/>
      <c r="AN416" s="228"/>
      <c r="AO416" s="228"/>
      <c r="AP416" s="228"/>
      <c r="AQ416" s="228"/>
      <c r="AR416" s="228"/>
      <c r="AS416" s="348"/>
      <c r="AT416" s="264">
        <f t="shared" si="309"/>
        <v>0</v>
      </c>
      <c r="AU416" s="259"/>
      <c r="AV416" s="265">
        <f t="shared" si="323"/>
        <v>0</v>
      </c>
      <c r="AX416" s="265">
        <f t="shared" si="327"/>
        <v>0</v>
      </c>
      <c r="AZ416" s="492">
        <f t="shared" si="324"/>
        <v>0</v>
      </c>
      <c r="BB416" s="492">
        <f t="shared" si="325"/>
        <v>0</v>
      </c>
      <c r="BD416" s="265">
        <f t="shared" si="328"/>
        <v>0</v>
      </c>
      <c r="BE416" s="105"/>
      <c r="BF416" s="105"/>
      <c r="BG416" s="105"/>
      <c r="BH416" s="105"/>
      <c r="BI416" s="105"/>
      <c r="BJ416" s="105"/>
    </row>
    <row r="417" spans="2:62" ht="20.100000000000001" hidden="1" customHeight="1" outlineLevel="1">
      <c r="B417" s="100"/>
      <c r="C417" s="908"/>
      <c r="D417" s="909"/>
      <c r="E417" s="909"/>
      <c r="F417" s="910"/>
      <c r="G417" s="890"/>
      <c r="H417" s="891"/>
      <c r="I417" s="152"/>
      <c r="J417" s="152"/>
      <c r="K417" s="152"/>
      <c r="L417" s="152"/>
      <c r="M417" s="152"/>
      <c r="N417" s="152"/>
      <c r="O417" s="152"/>
      <c r="P417" s="153"/>
      <c r="Q417" s="153"/>
      <c r="R417" s="156">
        <f t="shared" si="319"/>
        <v>0</v>
      </c>
      <c r="S417" s="156">
        <f t="shared" si="320"/>
        <v>0</v>
      </c>
      <c r="U417" s="157">
        <f t="shared" si="326"/>
        <v>0</v>
      </c>
      <c r="W417" s="152"/>
      <c r="X417" s="152"/>
      <c r="Y417" s="152"/>
      <c r="Z417" s="152"/>
      <c r="AA417" s="152"/>
      <c r="AB417" s="152"/>
      <c r="AC417" s="347"/>
      <c r="AD417" s="152"/>
      <c r="AE417" s="152"/>
      <c r="AF417" s="152"/>
      <c r="AG417" s="152"/>
      <c r="AH417" s="152"/>
      <c r="AI417" s="152"/>
      <c r="AJ417" s="347"/>
      <c r="AK417" s="152"/>
      <c r="AL417" s="152"/>
      <c r="AM417" s="295"/>
      <c r="AN417" s="228"/>
      <c r="AO417" s="228"/>
      <c r="AP417" s="228"/>
      <c r="AQ417" s="228"/>
      <c r="AR417" s="228"/>
      <c r="AS417" s="348"/>
      <c r="AT417" s="264">
        <f t="shared" si="309"/>
        <v>0</v>
      </c>
      <c r="AU417" s="259"/>
      <c r="AV417" s="265">
        <f t="shared" si="323"/>
        <v>0</v>
      </c>
      <c r="AX417" s="265">
        <f t="shared" si="327"/>
        <v>0</v>
      </c>
      <c r="AZ417" s="492">
        <f t="shared" si="324"/>
        <v>0</v>
      </c>
      <c r="BB417" s="492">
        <f t="shared" si="325"/>
        <v>0</v>
      </c>
      <c r="BD417" s="265">
        <f t="shared" si="328"/>
        <v>0</v>
      </c>
      <c r="BE417" s="105"/>
      <c r="BF417" s="105"/>
      <c r="BG417" s="105"/>
      <c r="BH417" s="105"/>
      <c r="BI417" s="105"/>
      <c r="BJ417" s="105"/>
    </row>
    <row r="418" spans="2:62" ht="20.100000000000001" hidden="1" customHeight="1" outlineLevel="1">
      <c r="B418" s="100"/>
      <c r="C418" s="908"/>
      <c r="D418" s="909"/>
      <c r="E418" s="909"/>
      <c r="F418" s="910"/>
      <c r="G418" s="890"/>
      <c r="H418" s="891"/>
      <c r="I418" s="152"/>
      <c r="J418" s="152"/>
      <c r="K418" s="152"/>
      <c r="L418" s="152"/>
      <c r="M418" s="152"/>
      <c r="N418" s="152"/>
      <c r="O418" s="152"/>
      <c r="P418" s="153"/>
      <c r="Q418" s="153"/>
      <c r="R418" s="156">
        <f t="shared" si="319"/>
        <v>0</v>
      </c>
      <c r="S418" s="156">
        <f t="shared" si="320"/>
        <v>0</v>
      </c>
      <c r="U418" s="157">
        <f t="shared" si="326"/>
        <v>0</v>
      </c>
      <c r="W418" s="152"/>
      <c r="X418" s="152"/>
      <c r="Y418" s="152"/>
      <c r="Z418" s="152"/>
      <c r="AA418" s="152"/>
      <c r="AB418" s="152"/>
      <c r="AC418" s="347"/>
      <c r="AD418" s="152"/>
      <c r="AE418" s="152"/>
      <c r="AF418" s="152"/>
      <c r="AG418" s="152"/>
      <c r="AH418" s="152"/>
      <c r="AI418" s="152"/>
      <c r="AJ418" s="347"/>
      <c r="AK418" s="152"/>
      <c r="AL418" s="152"/>
      <c r="AM418" s="295"/>
      <c r="AN418" s="228"/>
      <c r="AO418" s="228"/>
      <c r="AP418" s="228"/>
      <c r="AQ418" s="228"/>
      <c r="AR418" s="228"/>
      <c r="AS418" s="348"/>
      <c r="AT418" s="264">
        <f t="shared" si="309"/>
        <v>0</v>
      </c>
      <c r="AU418" s="259"/>
      <c r="AV418" s="265">
        <f t="shared" si="323"/>
        <v>0</v>
      </c>
      <c r="AX418" s="265">
        <f t="shared" si="327"/>
        <v>0</v>
      </c>
      <c r="AZ418" s="492">
        <f t="shared" si="324"/>
        <v>0</v>
      </c>
      <c r="BB418" s="492">
        <f t="shared" si="325"/>
        <v>0</v>
      </c>
      <c r="BD418" s="265">
        <f t="shared" si="328"/>
        <v>0</v>
      </c>
      <c r="BE418" s="105"/>
      <c r="BF418" s="105"/>
      <c r="BG418" s="105"/>
      <c r="BH418" s="105"/>
      <c r="BI418" s="105"/>
      <c r="BJ418" s="105"/>
    </row>
    <row r="419" spans="2:62" ht="9.9499999999999993" hidden="1" customHeight="1" outlineLevel="1">
      <c r="B419" s="101"/>
      <c r="C419" s="208"/>
      <c r="D419" s="208"/>
      <c r="E419" s="208"/>
      <c r="F419" s="208"/>
      <c r="G419" s="237"/>
      <c r="H419" s="207"/>
      <c r="I419" s="257"/>
      <c r="J419" s="257"/>
      <c r="K419" s="257"/>
      <c r="L419" s="257"/>
      <c r="M419" s="257"/>
      <c r="N419" s="257"/>
      <c r="O419" s="257"/>
      <c r="P419" s="256"/>
      <c r="Q419" s="102"/>
      <c r="R419" s="102"/>
      <c r="S419" s="102"/>
      <c r="U419" s="98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Z419" s="493"/>
      <c r="BE419" s="105"/>
      <c r="BF419" s="105"/>
      <c r="BG419" s="105"/>
      <c r="BH419" s="105"/>
      <c r="BI419" s="105"/>
      <c r="BJ419" s="105"/>
    </row>
    <row r="420" spans="2:62" ht="20.100000000000001" customHeight="1" collapsed="1">
      <c r="B420" s="8">
        <f>B403+1</f>
        <v>25</v>
      </c>
      <c r="C420" s="916"/>
      <c r="D420" s="917"/>
      <c r="E420" s="917"/>
      <c r="F420" s="918"/>
      <c r="G420" s="429"/>
      <c r="H420" s="206">
        <v>1</v>
      </c>
      <c r="I420" s="642">
        <f t="shared" ref="I420" si="329">$H420*SUM(I421:I435)</f>
        <v>0</v>
      </c>
      <c r="J420" s="643">
        <f t="shared" ref="J420:O420" si="330">$H420*SUM(J421:J435)</f>
        <v>0</v>
      </c>
      <c r="K420" s="644">
        <f t="shared" si="330"/>
        <v>0</v>
      </c>
      <c r="L420" s="645">
        <f t="shared" si="330"/>
        <v>0</v>
      </c>
      <c r="M420" s="645">
        <f t="shared" si="330"/>
        <v>0</v>
      </c>
      <c r="N420" s="644">
        <f t="shared" si="330"/>
        <v>0</v>
      </c>
      <c r="O420" s="642">
        <f t="shared" si="330"/>
        <v>0</v>
      </c>
      <c r="P420" s="209">
        <f t="shared" ref="P420:Q420" si="331">$H420*SUM(P421:P435)</f>
        <v>0</v>
      </c>
      <c r="Q420" s="210">
        <f t="shared" si="331"/>
        <v>0</v>
      </c>
      <c r="R420" s="136">
        <f t="shared" ref="R420:R435" si="332">P420*(1+Gewinn)*(1+SicherheitAngebot)</f>
        <v>0</v>
      </c>
      <c r="S420" s="137">
        <f t="shared" ref="S420:S435" si="333">Q420*(1+MGKZ)*(1+Gewinn)*(1+SicherheitAngebot)</f>
        <v>0</v>
      </c>
      <c r="U420" s="10">
        <f>I420*$I$7+J420*$J$7+K420*$K$7+L420*$L$7+M420*$M$7+N420*$N$7+O420*$O$7+R420+S420</f>
        <v>0</v>
      </c>
      <c r="W420" s="646">
        <f t="shared" ref="W420:AB420" si="334">$H420*SUM(W421:W435)</f>
        <v>0</v>
      </c>
      <c r="X420" s="647">
        <f t="shared" si="334"/>
        <v>0</v>
      </c>
      <c r="Y420" s="648">
        <f t="shared" si="334"/>
        <v>0</v>
      </c>
      <c r="Z420" s="649">
        <f t="shared" si="334"/>
        <v>0</v>
      </c>
      <c r="AA420" s="648">
        <f t="shared" si="334"/>
        <v>0</v>
      </c>
      <c r="AB420" s="646">
        <f t="shared" si="334"/>
        <v>0</v>
      </c>
      <c r="AC420" s="258"/>
      <c r="AD420" s="646">
        <f t="shared" ref="AD420:AM420" si="335">$H420*SUM(AD421:AD435)</f>
        <v>0</v>
      </c>
      <c r="AE420" s="647">
        <f t="shared" si="335"/>
        <v>0</v>
      </c>
      <c r="AF420" s="648">
        <f t="shared" si="335"/>
        <v>0</v>
      </c>
      <c r="AG420" s="649">
        <f t="shared" si="335"/>
        <v>0</v>
      </c>
      <c r="AH420" s="648">
        <f t="shared" si="335"/>
        <v>0</v>
      </c>
      <c r="AI420" s="646">
        <f t="shared" si="335"/>
        <v>0</v>
      </c>
      <c r="AJ420" s="258"/>
      <c r="AK420" s="653">
        <f t="shared" si="335"/>
        <v>0</v>
      </c>
      <c r="AL420" s="653">
        <f t="shared" si="335"/>
        <v>0</v>
      </c>
      <c r="AM420" s="653">
        <f t="shared" si="335"/>
        <v>0</v>
      </c>
      <c r="AN420" s="227">
        <f>$H420*SUM(AN421:AN435)*(1+Gewinn)*(1+SicherheitAngebot)</f>
        <v>0</v>
      </c>
      <c r="AO420" s="227">
        <f>$H420*SUM(AO421:AO435)*(1+Gewinn)*(1+SicherheitAngebot)</f>
        <v>0</v>
      </c>
      <c r="AP420" s="227">
        <f>$H420*SUM(AP421:AP435)*(1+Gewinn)*(1+SicherheitAngebot)</f>
        <v>0</v>
      </c>
      <c r="AQ420" s="227">
        <f>$H420*SUM(AQ421:AQ435)*(1+Gewinn)*(1+SicherheitAngebot)</f>
        <v>0</v>
      </c>
      <c r="AR420" s="227">
        <f>$H420*SUM(AR421:AR435)*(1+Gewinn)*(1+SicherheitAngebot)</f>
        <v>0</v>
      </c>
      <c r="AS420" s="262"/>
      <c r="AT420" s="263">
        <f t="shared" si="309"/>
        <v>0</v>
      </c>
      <c r="AU420" s="259"/>
      <c r="AV420" s="491">
        <f>AK420*$AK$7+AL420*$AL$7+AM420*$AM$7+SUM(AN420:AR420)+AT420/Zuschläge_IBN+AT420</f>
        <v>0</v>
      </c>
      <c r="AX420" s="685">
        <f>U420+AV420</f>
        <v>0</v>
      </c>
      <c r="AZ420" s="490">
        <f>IF(H420&gt;0,U420/(1+SicherheitAngebot)*(1+Sicherheit),0)</f>
        <v>0</v>
      </c>
      <c r="BB420" s="490">
        <f>IF(H420&gt;0,AV420/(1+SicherheitAngebot)*(1+Sicherheit),0)</f>
        <v>0</v>
      </c>
      <c r="BD420" s="490">
        <f>AZ420+BB420</f>
        <v>0</v>
      </c>
      <c r="BE420" s="105"/>
      <c r="BF420" s="105"/>
      <c r="BG420" s="105"/>
      <c r="BH420" s="105"/>
      <c r="BI420" s="105"/>
      <c r="BJ420" s="105"/>
    </row>
    <row r="421" spans="2:62" ht="20.100000000000001" hidden="1" customHeight="1" outlineLevel="1">
      <c r="B421" s="99"/>
      <c r="C421" s="908"/>
      <c r="D421" s="909"/>
      <c r="E421" s="909"/>
      <c r="F421" s="910"/>
      <c r="G421" s="890"/>
      <c r="H421" s="901"/>
      <c r="I421" s="152"/>
      <c r="J421" s="152"/>
      <c r="K421" s="152"/>
      <c r="L421" s="152"/>
      <c r="M421" s="152"/>
      <c r="N421" s="152"/>
      <c r="O421" s="152"/>
      <c r="P421" s="153"/>
      <c r="Q421" s="153"/>
      <c r="R421" s="156">
        <f t="shared" si="332"/>
        <v>0</v>
      </c>
      <c r="S421" s="156">
        <f t="shared" si="333"/>
        <v>0</v>
      </c>
      <c r="U421" s="157">
        <f>I421*$I$7+J421*$J$7+K421*$K$7+L421*$L$7+M421*$M$7+N421*$N$7+O421*$O$7+R421+S421</f>
        <v>0</v>
      </c>
      <c r="W421" s="152"/>
      <c r="X421" s="152"/>
      <c r="Y421" s="152"/>
      <c r="Z421" s="152"/>
      <c r="AA421" s="152"/>
      <c r="AB421" s="152"/>
      <c r="AC421" s="347"/>
      <c r="AD421" s="152"/>
      <c r="AE421" s="152"/>
      <c r="AF421" s="152"/>
      <c r="AG421" s="152"/>
      <c r="AH421" s="152"/>
      <c r="AI421" s="152"/>
      <c r="AJ421" s="347"/>
      <c r="AK421" s="152"/>
      <c r="AL421" s="152"/>
      <c r="AM421" s="295"/>
      <c r="AN421" s="228"/>
      <c r="AO421" s="228"/>
      <c r="AP421" s="228"/>
      <c r="AQ421" s="228"/>
      <c r="AR421" s="228"/>
      <c r="AS421" s="348"/>
      <c r="AT421" s="264">
        <f t="shared" si="309"/>
        <v>0</v>
      </c>
      <c r="AU421" s="259"/>
      <c r="AV421" s="265">
        <f t="shared" ref="AV421:AV435" si="336">AK421*$AK$7+AL421*$AL$7+AM421*$AM$7+SUM(AN421:AR421)*(1+Gewinn)*(1+SicherheitAngebot)+AT421/Zuschläge_IBN+AT421</f>
        <v>0</v>
      </c>
      <c r="AX421" s="265">
        <f>U421+AV421</f>
        <v>0</v>
      </c>
      <c r="AZ421" s="492">
        <f t="shared" ref="AZ421:AZ435" si="337">U421/(1+SicherheitAngebot)*(1+Sicherheit)</f>
        <v>0</v>
      </c>
      <c r="BB421" s="492">
        <f t="shared" ref="BB421:BB435" si="338">AV421/(1+SicherheitAngebot)*(1+Sicherheit)</f>
        <v>0</v>
      </c>
      <c r="BD421" s="265">
        <f>AZ421+BB421</f>
        <v>0</v>
      </c>
      <c r="BE421" s="105"/>
      <c r="BF421" s="105"/>
      <c r="BG421" s="105"/>
      <c r="BH421" s="105"/>
      <c r="BI421" s="105"/>
      <c r="BJ421" s="105"/>
    </row>
    <row r="422" spans="2:62" ht="20.100000000000001" hidden="1" customHeight="1" outlineLevel="1">
      <c r="B422" s="100"/>
      <c r="C422" s="908"/>
      <c r="D422" s="909"/>
      <c r="E422" s="909"/>
      <c r="F422" s="910"/>
      <c r="G422" s="890"/>
      <c r="H422" s="891"/>
      <c r="I422" s="152"/>
      <c r="J422" s="152"/>
      <c r="K422" s="152"/>
      <c r="L422" s="152"/>
      <c r="M422" s="152"/>
      <c r="N422" s="152"/>
      <c r="O422" s="152"/>
      <c r="P422" s="153"/>
      <c r="Q422" s="153"/>
      <c r="R422" s="156">
        <f t="shared" si="332"/>
        <v>0</v>
      </c>
      <c r="S422" s="156">
        <f t="shared" si="333"/>
        <v>0</v>
      </c>
      <c r="U422" s="157">
        <f t="shared" ref="U422:U435" si="339">I422*$I$7+J422*$J$7+K422*$K$7+L422*$L$7+M422*$M$7+N422*$N$7+O422*$O$7+R422+S422</f>
        <v>0</v>
      </c>
      <c r="W422" s="152"/>
      <c r="X422" s="152"/>
      <c r="Y422" s="152"/>
      <c r="Z422" s="152"/>
      <c r="AA422" s="152"/>
      <c r="AB422" s="152"/>
      <c r="AC422" s="347"/>
      <c r="AD422" s="152"/>
      <c r="AE422" s="152"/>
      <c r="AF422" s="152"/>
      <c r="AG422" s="152"/>
      <c r="AH422" s="152"/>
      <c r="AI422" s="152"/>
      <c r="AJ422" s="347"/>
      <c r="AK422" s="152"/>
      <c r="AL422" s="152"/>
      <c r="AM422" s="295"/>
      <c r="AN422" s="228"/>
      <c r="AO422" s="228"/>
      <c r="AP422" s="228"/>
      <c r="AQ422" s="228"/>
      <c r="AR422" s="228"/>
      <c r="AS422" s="348"/>
      <c r="AT422" s="264">
        <f t="shared" si="309"/>
        <v>0</v>
      </c>
      <c r="AU422" s="259"/>
      <c r="AV422" s="265">
        <f t="shared" si="336"/>
        <v>0</v>
      </c>
      <c r="AX422" s="265">
        <f t="shared" ref="AX422:AX435" si="340">U422+AV422</f>
        <v>0</v>
      </c>
      <c r="AZ422" s="492">
        <f t="shared" si="337"/>
        <v>0</v>
      </c>
      <c r="BB422" s="492">
        <f t="shared" si="338"/>
        <v>0</v>
      </c>
      <c r="BD422" s="265">
        <f t="shared" ref="BD422:BD435" si="341">AZ422+BB422</f>
        <v>0</v>
      </c>
      <c r="BE422" s="105"/>
      <c r="BF422" s="105"/>
      <c r="BG422" s="105"/>
      <c r="BH422" s="105"/>
      <c r="BI422" s="105"/>
      <c r="BJ422" s="105"/>
    </row>
    <row r="423" spans="2:62" ht="20.100000000000001" hidden="1" customHeight="1" outlineLevel="1">
      <c r="B423" s="100"/>
      <c r="C423" s="908"/>
      <c r="D423" s="909"/>
      <c r="E423" s="909"/>
      <c r="F423" s="910"/>
      <c r="G423" s="890"/>
      <c r="H423" s="891"/>
      <c r="I423" s="152"/>
      <c r="J423" s="152"/>
      <c r="K423" s="152"/>
      <c r="L423" s="152"/>
      <c r="M423" s="152"/>
      <c r="N423" s="152"/>
      <c r="O423" s="152"/>
      <c r="P423" s="153"/>
      <c r="Q423" s="153"/>
      <c r="R423" s="156">
        <f t="shared" si="332"/>
        <v>0</v>
      </c>
      <c r="S423" s="156">
        <f t="shared" si="333"/>
        <v>0</v>
      </c>
      <c r="U423" s="157">
        <f t="shared" si="339"/>
        <v>0</v>
      </c>
      <c r="W423" s="152"/>
      <c r="X423" s="152"/>
      <c r="Y423" s="152"/>
      <c r="Z423" s="152"/>
      <c r="AA423" s="152"/>
      <c r="AB423" s="152"/>
      <c r="AC423" s="347"/>
      <c r="AD423" s="152"/>
      <c r="AE423" s="152"/>
      <c r="AF423" s="152"/>
      <c r="AG423" s="152"/>
      <c r="AH423" s="152"/>
      <c r="AI423" s="152"/>
      <c r="AJ423" s="347"/>
      <c r="AK423" s="152"/>
      <c r="AL423" s="152"/>
      <c r="AM423" s="295"/>
      <c r="AN423" s="228"/>
      <c r="AO423" s="228"/>
      <c r="AP423" s="228"/>
      <c r="AQ423" s="228"/>
      <c r="AR423" s="228"/>
      <c r="AS423" s="348"/>
      <c r="AT423" s="264">
        <f t="shared" si="309"/>
        <v>0</v>
      </c>
      <c r="AU423" s="259"/>
      <c r="AV423" s="265">
        <f t="shared" si="336"/>
        <v>0</v>
      </c>
      <c r="AX423" s="265">
        <f t="shared" si="340"/>
        <v>0</v>
      </c>
      <c r="AZ423" s="492">
        <f t="shared" si="337"/>
        <v>0</v>
      </c>
      <c r="BB423" s="492">
        <f t="shared" si="338"/>
        <v>0</v>
      </c>
      <c r="BD423" s="265">
        <f t="shared" si="341"/>
        <v>0</v>
      </c>
      <c r="BE423" s="105"/>
      <c r="BF423" s="105"/>
      <c r="BG423" s="105"/>
      <c r="BH423" s="105"/>
      <c r="BI423" s="105"/>
      <c r="BJ423" s="105"/>
    </row>
    <row r="424" spans="2:62" ht="20.100000000000001" hidden="1" customHeight="1" outlineLevel="1">
      <c r="B424" s="100"/>
      <c r="C424" s="908"/>
      <c r="D424" s="909"/>
      <c r="E424" s="909"/>
      <c r="F424" s="910"/>
      <c r="G424" s="890"/>
      <c r="H424" s="891"/>
      <c r="I424" s="152"/>
      <c r="J424" s="152"/>
      <c r="K424" s="152"/>
      <c r="L424" s="152"/>
      <c r="M424" s="152"/>
      <c r="N424" s="152"/>
      <c r="O424" s="152"/>
      <c r="P424" s="153"/>
      <c r="Q424" s="153"/>
      <c r="R424" s="156">
        <f t="shared" si="332"/>
        <v>0</v>
      </c>
      <c r="S424" s="156">
        <f t="shared" si="333"/>
        <v>0</v>
      </c>
      <c r="U424" s="157">
        <f t="shared" si="339"/>
        <v>0</v>
      </c>
      <c r="W424" s="152"/>
      <c r="X424" s="152"/>
      <c r="Y424" s="152"/>
      <c r="Z424" s="152"/>
      <c r="AA424" s="152"/>
      <c r="AB424" s="152"/>
      <c r="AC424" s="347"/>
      <c r="AD424" s="152"/>
      <c r="AE424" s="152"/>
      <c r="AF424" s="152"/>
      <c r="AG424" s="152"/>
      <c r="AH424" s="152"/>
      <c r="AI424" s="152"/>
      <c r="AJ424" s="347"/>
      <c r="AK424" s="152"/>
      <c r="AL424" s="152"/>
      <c r="AM424" s="295"/>
      <c r="AN424" s="228"/>
      <c r="AO424" s="228"/>
      <c r="AP424" s="228"/>
      <c r="AQ424" s="228"/>
      <c r="AR424" s="228"/>
      <c r="AS424" s="348"/>
      <c r="AT424" s="264">
        <f t="shared" si="309"/>
        <v>0</v>
      </c>
      <c r="AU424" s="259"/>
      <c r="AV424" s="265">
        <f t="shared" si="336"/>
        <v>0</v>
      </c>
      <c r="AX424" s="265">
        <f t="shared" si="340"/>
        <v>0</v>
      </c>
      <c r="AZ424" s="492">
        <f t="shared" si="337"/>
        <v>0</v>
      </c>
      <c r="BB424" s="492">
        <f t="shared" si="338"/>
        <v>0</v>
      </c>
      <c r="BD424" s="265">
        <f t="shared" si="341"/>
        <v>0</v>
      </c>
      <c r="BE424" s="105"/>
      <c r="BF424" s="105"/>
      <c r="BG424" s="105"/>
      <c r="BH424" s="105"/>
      <c r="BI424" s="105"/>
      <c r="BJ424" s="105"/>
    </row>
    <row r="425" spans="2:62" ht="20.100000000000001" hidden="1" customHeight="1" outlineLevel="1">
      <c r="B425" s="100"/>
      <c r="C425" s="908"/>
      <c r="D425" s="909"/>
      <c r="E425" s="909"/>
      <c r="F425" s="910"/>
      <c r="G425" s="890"/>
      <c r="H425" s="891"/>
      <c r="I425" s="152"/>
      <c r="J425" s="152"/>
      <c r="K425" s="152"/>
      <c r="L425" s="152"/>
      <c r="M425" s="152"/>
      <c r="N425" s="152"/>
      <c r="O425" s="152"/>
      <c r="P425" s="153"/>
      <c r="Q425" s="153"/>
      <c r="R425" s="156">
        <f t="shared" si="332"/>
        <v>0</v>
      </c>
      <c r="S425" s="156">
        <f t="shared" si="333"/>
        <v>0</v>
      </c>
      <c r="U425" s="157">
        <f t="shared" si="339"/>
        <v>0</v>
      </c>
      <c r="W425" s="152"/>
      <c r="X425" s="152"/>
      <c r="Y425" s="152"/>
      <c r="Z425" s="152"/>
      <c r="AA425" s="152"/>
      <c r="AB425" s="152"/>
      <c r="AC425" s="347"/>
      <c r="AD425" s="152"/>
      <c r="AE425" s="152"/>
      <c r="AF425" s="152"/>
      <c r="AG425" s="152"/>
      <c r="AH425" s="152"/>
      <c r="AI425" s="152"/>
      <c r="AJ425" s="347"/>
      <c r="AK425" s="152"/>
      <c r="AL425" s="152"/>
      <c r="AM425" s="295"/>
      <c r="AN425" s="228"/>
      <c r="AO425" s="228"/>
      <c r="AP425" s="228"/>
      <c r="AQ425" s="228"/>
      <c r="AR425" s="228"/>
      <c r="AS425" s="348"/>
      <c r="AT425" s="264">
        <f t="shared" si="309"/>
        <v>0</v>
      </c>
      <c r="AU425" s="259"/>
      <c r="AV425" s="265">
        <f t="shared" si="336"/>
        <v>0</v>
      </c>
      <c r="AX425" s="265">
        <f t="shared" si="340"/>
        <v>0</v>
      </c>
      <c r="AZ425" s="492">
        <f t="shared" si="337"/>
        <v>0</v>
      </c>
      <c r="BB425" s="492">
        <f t="shared" si="338"/>
        <v>0</v>
      </c>
      <c r="BD425" s="265">
        <f t="shared" si="341"/>
        <v>0</v>
      </c>
      <c r="BE425" s="105"/>
      <c r="BF425" s="105"/>
      <c r="BG425" s="105"/>
      <c r="BH425" s="105"/>
      <c r="BI425" s="105"/>
      <c r="BJ425" s="105"/>
    </row>
    <row r="426" spans="2:62" ht="20.100000000000001" hidden="1" customHeight="1" outlineLevel="1">
      <c r="B426" s="100"/>
      <c r="C426" s="908"/>
      <c r="D426" s="909"/>
      <c r="E426" s="909"/>
      <c r="F426" s="910"/>
      <c r="G426" s="890"/>
      <c r="H426" s="891"/>
      <c r="I426" s="152"/>
      <c r="J426" s="152"/>
      <c r="K426" s="152"/>
      <c r="L426" s="152"/>
      <c r="M426" s="152"/>
      <c r="N426" s="152"/>
      <c r="O426" s="152"/>
      <c r="P426" s="153"/>
      <c r="Q426" s="153"/>
      <c r="R426" s="156">
        <f t="shared" si="332"/>
        <v>0</v>
      </c>
      <c r="S426" s="156">
        <f t="shared" si="333"/>
        <v>0</v>
      </c>
      <c r="U426" s="157">
        <f t="shared" si="339"/>
        <v>0</v>
      </c>
      <c r="W426" s="152"/>
      <c r="X426" s="152"/>
      <c r="Y426" s="152"/>
      <c r="Z426" s="152"/>
      <c r="AA426" s="152"/>
      <c r="AB426" s="152"/>
      <c r="AC426" s="347"/>
      <c r="AD426" s="152"/>
      <c r="AE426" s="152"/>
      <c r="AF426" s="152"/>
      <c r="AG426" s="152"/>
      <c r="AH426" s="152"/>
      <c r="AI426" s="152"/>
      <c r="AJ426" s="347"/>
      <c r="AK426" s="152"/>
      <c r="AL426" s="152"/>
      <c r="AM426" s="295"/>
      <c r="AN426" s="228"/>
      <c r="AO426" s="228"/>
      <c r="AP426" s="228"/>
      <c r="AQ426" s="228"/>
      <c r="AR426" s="228"/>
      <c r="AS426" s="348"/>
      <c r="AT426" s="264">
        <f t="shared" si="309"/>
        <v>0</v>
      </c>
      <c r="AU426" s="259"/>
      <c r="AV426" s="265">
        <f t="shared" si="336"/>
        <v>0</v>
      </c>
      <c r="AX426" s="265">
        <f t="shared" si="340"/>
        <v>0</v>
      </c>
      <c r="AZ426" s="492">
        <f t="shared" si="337"/>
        <v>0</v>
      </c>
      <c r="BB426" s="492">
        <f t="shared" si="338"/>
        <v>0</v>
      </c>
      <c r="BD426" s="265">
        <f t="shared" si="341"/>
        <v>0</v>
      </c>
      <c r="BE426" s="105"/>
      <c r="BF426" s="105"/>
      <c r="BG426" s="105"/>
      <c r="BH426" s="105"/>
      <c r="BI426" s="105"/>
      <c r="BJ426" s="105"/>
    </row>
    <row r="427" spans="2:62" ht="20.100000000000001" hidden="1" customHeight="1" outlineLevel="1">
      <c r="B427" s="100"/>
      <c r="C427" s="908"/>
      <c r="D427" s="909"/>
      <c r="E427" s="909"/>
      <c r="F427" s="910"/>
      <c r="G427" s="890"/>
      <c r="H427" s="891"/>
      <c r="I427" s="152"/>
      <c r="J427" s="152"/>
      <c r="K427" s="152"/>
      <c r="L427" s="152"/>
      <c r="M427" s="152"/>
      <c r="N427" s="152"/>
      <c r="O427" s="152"/>
      <c r="P427" s="153"/>
      <c r="Q427" s="153"/>
      <c r="R427" s="156">
        <f t="shared" si="332"/>
        <v>0</v>
      </c>
      <c r="S427" s="156">
        <f t="shared" si="333"/>
        <v>0</v>
      </c>
      <c r="U427" s="157">
        <f t="shared" si="339"/>
        <v>0</v>
      </c>
      <c r="W427" s="152"/>
      <c r="X427" s="152"/>
      <c r="Y427" s="152"/>
      <c r="Z427" s="152"/>
      <c r="AA427" s="152"/>
      <c r="AB427" s="152"/>
      <c r="AC427" s="347"/>
      <c r="AD427" s="152"/>
      <c r="AE427" s="152"/>
      <c r="AF427" s="152"/>
      <c r="AG427" s="152"/>
      <c r="AH427" s="152"/>
      <c r="AI427" s="152"/>
      <c r="AJ427" s="347"/>
      <c r="AK427" s="152"/>
      <c r="AL427" s="152"/>
      <c r="AM427" s="295"/>
      <c r="AN427" s="228"/>
      <c r="AO427" s="228"/>
      <c r="AP427" s="228"/>
      <c r="AQ427" s="228"/>
      <c r="AR427" s="228"/>
      <c r="AS427" s="348"/>
      <c r="AT427" s="264">
        <f t="shared" si="309"/>
        <v>0</v>
      </c>
      <c r="AU427" s="259"/>
      <c r="AV427" s="265">
        <f t="shared" si="336"/>
        <v>0</v>
      </c>
      <c r="AX427" s="265">
        <f t="shared" si="340"/>
        <v>0</v>
      </c>
      <c r="AZ427" s="492">
        <f t="shared" si="337"/>
        <v>0</v>
      </c>
      <c r="BB427" s="492">
        <f t="shared" si="338"/>
        <v>0</v>
      </c>
      <c r="BD427" s="265">
        <f t="shared" si="341"/>
        <v>0</v>
      </c>
      <c r="BE427" s="105"/>
      <c r="BF427" s="105"/>
      <c r="BG427" s="105"/>
      <c r="BH427" s="105"/>
      <c r="BI427" s="105"/>
      <c r="BJ427" s="105"/>
    </row>
    <row r="428" spans="2:62" ht="20.100000000000001" hidden="1" customHeight="1" outlineLevel="1">
      <c r="B428" s="100"/>
      <c r="C428" s="908"/>
      <c r="D428" s="909"/>
      <c r="E428" s="909"/>
      <c r="F428" s="910"/>
      <c r="G428" s="890"/>
      <c r="H428" s="891"/>
      <c r="I428" s="152"/>
      <c r="J428" s="152"/>
      <c r="K428" s="152"/>
      <c r="L428" s="152"/>
      <c r="M428" s="152"/>
      <c r="N428" s="152"/>
      <c r="O428" s="152"/>
      <c r="P428" s="153"/>
      <c r="Q428" s="153"/>
      <c r="R428" s="156">
        <f t="shared" si="332"/>
        <v>0</v>
      </c>
      <c r="S428" s="156">
        <f t="shared" si="333"/>
        <v>0</v>
      </c>
      <c r="U428" s="157">
        <f t="shared" si="339"/>
        <v>0</v>
      </c>
      <c r="W428" s="152"/>
      <c r="X428" s="152"/>
      <c r="Y428" s="152"/>
      <c r="Z428" s="152"/>
      <c r="AA428" s="152"/>
      <c r="AB428" s="152"/>
      <c r="AC428" s="347"/>
      <c r="AD428" s="152"/>
      <c r="AE428" s="152"/>
      <c r="AF428" s="152"/>
      <c r="AG428" s="152"/>
      <c r="AH428" s="152"/>
      <c r="AI428" s="152"/>
      <c r="AJ428" s="347"/>
      <c r="AK428" s="152"/>
      <c r="AL428" s="152"/>
      <c r="AM428" s="295"/>
      <c r="AN428" s="228"/>
      <c r="AO428" s="228"/>
      <c r="AP428" s="228"/>
      <c r="AQ428" s="228"/>
      <c r="AR428" s="228"/>
      <c r="AS428" s="348"/>
      <c r="AT428" s="264">
        <f t="shared" si="309"/>
        <v>0</v>
      </c>
      <c r="AU428" s="259"/>
      <c r="AV428" s="265">
        <f t="shared" si="336"/>
        <v>0</v>
      </c>
      <c r="AX428" s="265">
        <f t="shared" si="340"/>
        <v>0</v>
      </c>
      <c r="AZ428" s="492">
        <f t="shared" si="337"/>
        <v>0</v>
      </c>
      <c r="BB428" s="492">
        <f t="shared" si="338"/>
        <v>0</v>
      </c>
      <c r="BD428" s="265">
        <f t="shared" si="341"/>
        <v>0</v>
      </c>
      <c r="BE428" s="105"/>
      <c r="BF428" s="105"/>
      <c r="BG428" s="105"/>
      <c r="BH428" s="105"/>
      <c r="BI428" s="105"/>
      <c r="BJ428" s="105"/>
    </row>
    <row r="429" spans="2:62" ht="20.100000000000001" hidden="1" customHeight="1" outlineLevel="1">
      <c r="B429" s="100"/>
      <c r="C429" s="908"/>
      <c r="D429" s="909"/>
      <c r="E429" s="909"/>
      <c r="F429" s="910"/>
      <c r="G429" s="890"/>
      <c r="H429" s="891"/>
      <c r="I429" s="152"/>
      <c r="J429" s="152"/>
      <c r="K429" s="152"/>
      <c r="L429" s="152"/>
      <c r="M429" s="152"/>
      <c r="N429" s="152"/>
      <c r="O429" s="152"/>
      <c r="P429" s="153"/>
      <c r="Q429" s="153"/>
      <c r="R429" s="156">
        <f t="shared" si="332"/>
        <v>0</v>
      </c>
      <c r="S429" s="156">
        <f t="shared" si="333"/>
        <v>0</v>
      </c>
      <c r="U429" s="157">
        <f t="shared" si="339"/>
        <v>0</v>
      </c>
      <c r="W429" s="152"/>
      <c r="X429" s="152"/>
      <c r="Y429" s="152"/>
      <c r="Z429" s="152"/>
      <c r="AA429" s="152"/>
      <c r="AB429" s="152"/>
      <c r="AC429" s="347"/>
      <c r="AD429" s="152"/>
      <c r="AE429" s="152"/>
      <c r="AF429" s="152"/>
      <c r="AG429" s="152"/>
      <c r="AH429" s="152"/>
      <c r="AI429" s="152"/>
      <c r="AJ429" s="347"/>
      <c r="AK429" s="152"/>
      <c r="AL429" s="152"/>
      <c r="AM429" s="295"/>
      <c r="AN429" s="228"/>
      <c r="AO429" s="228"/>
      <c r="AP429" s="228"/>
      <c r="AQ429" s="228"/>
      <c r="AR429" s="228"/>
      <c r="AS429" s="348"/>
      <c r="AT429" s="264">
        <f t="shared" si="309"/>
        <v>0</v>
      </c>
      <c r="AU429" s="259"/>
      <c r="AV429" s="265">
        <f t="shared" si="336"/>
        <v>0</v>
      </c>
      <c r="AX429" s="265">
        <f t="shared" si="340"/>
        <v>0</v>
      </c>
      <c r="AZ429" s="492">
        <f t="shared" si="337"/>
        <v>0</v>
      </c>
      <c r="BB429" s="492">
        <f t="shared" si="338"/>
        <v>0</v>
      </c>
      <c r="BD429" s="265">
        <f t="shared" si="341"/>
        <v>0</v>
      </c>
      <c r="BE429" s="105"/>
      <c r="BF429" s="105"/>
      <c r="BG429" s="105"/>
      <c r="BH429" s="105"/>
      <c r="BI429" s="105"/>
      <c r="BJ429" s="105"/>
    </row>
    <row r="430" spans="2:62" ht="20.100000000000001" hidden="1" customHeight="1" outlineLevel="1">
      <c r="B430" s="100"/>
      <c r="C430" s="908"/>
      <c r="D430" s="909"/>
      <c r="E430" s="909"/>
      <c r="F430" s="910"/>
      <c r="G430" s="890"/>
      <c r="H430" s="891"/>
      <c r="I430" s="152"/>
      <c r="J430" s="152"/>
      <c r="K430" s="152"/>
      <c r="L430" s="152"/>
      <c r="M430" s="152"/>
      <c r="N430" s="152"/>
      <c r="O430" s="152"/>
      <c r="P430" s="153"/>
      <c r="Q430" s="153"/>
      <c r="R430" s="156">
        <f t="shared" si="332"/>
        <v>0</v>
      </c>
      <c r="S430" s="156">
        <f t="shared" si="333"/>
        <v>0</v>
      </c>
      <c r="U430" s="157">
        <f t="shared" si="339"/>
        <v>0</v>
      </c>
      <c r="W430" s="152"/>
      <c r="X430" s="152"/>
      <c r="Y430" s="152"/>
      <c r="Z430" s="152"/>
      <c r="AA430" s="152"/>
      <c r="AB430" s="152"/>
      <c r="AC430" s="347"/>
      <c r="AD430" s="152"/>
      <c r="AE430" s="152"/>
      <c r="AF430" s="152"/>
      <c r="AG430" s="152"/>
      <c r="AH430" s="152"/>
      <c r="AI430" s="152"/>
      <c r="AJ430" s="347"/>
      <c r="AK430" s="152"/>
      <c r="AL430" s="152"/>
      <c r="AM430" s="295"/>
      <c r="AN430" s="228"/>
      <c r="AO430" s="228"/>
      <c r="AP430" s="228"/>
      <c r="AQ430" s="228"/>
      <c r="AR430" s="228"/>
      <c r="AS430" s="348"/>
      <c r="AT430" s="264">
        <f t="shared" si="309"/>
        <v>0</v>
      </c>
      <c r="AU430" s="259"/>
      <c r="AV430" s="265">
        <f t="shared" si="336"/>
        <v>0</v>
      </c>
      <c r="AX430" s="265">
        <f t="shared" si="340"/>
        <v>0</v>
      </c>
      <c r="AZ430" s="492">
        <f t="shared" si="337"/>
        <v>0</v>
      </c>
      <c r="BB430" s="492">
        <f t="shared" si="338"/>
        <v>0</v>
      </c>
      <c r="BD430" s="265">
        <f t="shared" si="341"/>
        <v>0</v>
      </c>
      <c r="BE430" s="105"/>
      <c r="BF430" s="105"/>
      <c r="BG430" s="105"/>
      <c r="BH430" s="105"/>
      <c r="BI430" s="105"/>
      <c r="BJ430" s="105"/>
    </row>
    <row r="431" spans="2:62" ht="20.100000000000001" hidden="1" customHeight="1" outlineLevel="1">
      <c r="B431" s="100"/>
      <c r="C431" s="908"/>
      <c r="D431" s="909"/>
      <c r="E431" s="909"/>
      <c r="F431" s="910"/>
      <c r="G431" s="890"/>
      <c r="H431" s="891"/>
      <c r="I431" s="152"/>
      <c r="J431" s="152"/>
      <c r="K431" s="152"/>
      <c r="L431" s="152"/>
      <c r="M431" s="152"/>
      <c r="N431" s="152"/>
      <c r="O431" s="152"/>
      <c r="P431" s="153"/>
      <c r="Q431" s="153"/>
      <c r="R431" s="156">
        <f t="shared" si="332"/>
        <v>0</v>
      </c>
      <c r="S431" s="156">
        <f t="shared" si="333"/>
        <v>0</v>
      </c>
      <c r="U431" s="157">
        <f t="shared" si="339"/>
        <v>0</v>
      </c>
      <c r="W431" s="152"/>
      <c r="X431" s="152"/>
      <c r="Y431" s="152"/>
      <c r="Z431" s="152"/>
      <c r="AA431" s="152"/>
      <c r="AB431" s="152"/>
      <c r="AC431" s="347"/>
      <c r="AD431" s="152"/>
      <c r="AE431" s="152"/>
      <c r="AF431" s="152"/>
      <c r="AG431" s="152"/>
      <c r="AH431" s="152"/>
      <c r="AI431" s="152"/>
      <c r="AJ431" s="347"/>
      <c r="AK431" s="152"/>
      <c r="AL431" s="152"/>
      <c r="AM431" s="295"/>
      <c r="AN431" s="228"/>
      <c r="AO431" s="228"/>
      <c r="AP431" s="228"/>
      <c r="AQ431" s="228"/>
      <c r="AR431" s="228"/>
      <c r="AS431" s="348"/>
      <c r="AT431" s="264">
        <f t="shared" si="309"/>
        <v>0</v>
      </c>
      <c r="AU431" s="259"/>
      <c r="AV431" s="265">
        <f t="shared" si="336"/>
        <v>0</v>
      </c>
      <c r="AX431" s="265">
        <f t="shared" si="340"/>
        <v>0</v>
      </c>
      <c r="AZ431" s="492">
        <f t="shared" si="337"/>
        <v>0</v>
      </c>
      <c r="BB431" s="492">
        <f t="shared" si="338"/>
        <v>0</v>
      </c>
      <c r="BD431" s="265">
        <f t="shared" si="341"/>
        <v>0</v>
      </c>
      <c r="BE431" s="105"/>
      <c r="BF431" s="105"/>
      <c r="BG431" s="105"/>
      <c r="BH431" s="105"/>
      <c r="BI431" s="105"/>
      <c r="BJ431" s="105"/>
    </row>
    <row r="432" spans="2:62" ht="20.100000000000001" hidden="1" customHeight="1" outlineLevel="1">
      <c r="B432" s="100"/>
      <c r="C432" s="908"/>
      <c r="D432" s="909"/>
      <c r="E432" s="909"/>
      <c r="F432" s="910"/>
      <c r="G432" s="890"/>
      <c r="H432" s="891"/>
      <c r="I432" s="152"/>
      <c r="J432" s="152"/>
      <c r="K432" s="152"/>
      <c r="L432" s="152"/>
      <c r="M432" s="152"/>
      <c r="N432" s="152"/>
      <c r="O432" s="152"/>
      <c r="P432" s="153"/>
      <c r="Q432" s="153"/>
      <c r="R432" s="156">
        <f t="shared" si="332"/>
        <v>0</v>
      </c>
      <c r="S432" s="156">
        <f t="shared" si="333"/>
        <v>0</v>
      </c>
      <c r="U432" s="157">
        <f t="shared" si="339"/>
        <v>0</v>
      </c>
      <c r="W432" s="152"/>
      <c r="X432" s="152"/>
      <c r="Y432" s="152"/>
      <c r="Z432" s="152"/>
      <c r="AA432" s="152"/>
      <c r="AB432" s="152"/>
      <c r="AC432" s="347"/>
      <c r="AD432" s="152"/>
      <c r="AE432" s="152"/>
      <c r="AF432" s="152"/>
      <c r="AG432" s="152"/>
      <c r="AH432" s="152"/>
      <c r="AI432" s="152"/>
      <c r="AJ432" s="347"/>
      <c r="AK432" s="152"/>
      <c r="AL432" s="152"/>
      <c r="AM432" s="295"/>
      <c r="AN432" s="228"/>
      <c r="AO432" s="228"/>
      <c r="AP432" s="228"/>
      <c r="AQ432" s="228"/>
      <c r="AR432" s="228"/>
      <c r="AS432" s="348"/>
      <c r="AT432" s="264">
        <f t="shared" si="309"/>
        <v>0</v>
      </c>
      <c r="AU432" s="259"/>
      <c r="AV432" s="265">
        <f t="shared" si="336"/>
        <v>0</v>
      </c>
      <c r="AX432" s="265">
        <f t="shared" si="340"/>
        <v>0</v>
      </c>
      <c r="AZ432" s="492">
        <f t="shared" si="337"/>
        <v>0</v>
      </c>
      <c r="BB432" s="492">
        <f t="shared" si="338"/>
        <v>0</v>
      </c>
      <c r="BD432" s="265">
        <f t="shared" si="341"/>
        <v>0</v>
      </c>
      <c r="BE432" s="105"/>
      <c r="BF432" s="105"/>
      <c r="BG432" s="105"/>
      <c r="BH432" s="105"/>
      <c r="BI432" s="105"/>
      <c r="BJ432" s="105"/>
    </row>
    <row r="433" spans="2:62" ht="20.100000000000001" hidden="1" customHeight="1" outlineLevel="1">
      <c r="B433" s="100"/>
      <c r="C433" s="908"/>
      <c r="D433" s="909"/>
      <c r="E433" s="909"/>
      <c r="F433" s="910"/>
      <c r="G433" s="890"/>
      <c r="H433" s="891"/>
      <c r="I433" s="152"/>
      <c r="J433" s="152"/>
      <c r="K433" s="152"/>
      <c r="L433" s="152"/>
      <c r="M433" s="152"/>
      <c r="N433" s="152"/>
      <c r="O433" s="152"/>
      <c r="P433" s="153"/>
      <c r="Q433" s="153"/>
      <c r="R433" s="156">
        <f t="shared" si="332"/>
        <v>0</v>
      </c>
      <c r="S433" s="156">
        <f t="shared" si="333"/>
        <v>0</v>
      </c>
      <c r="U433" s="157">
        <f t="shared" si="339"/>
        <v>0</v>
      </c>
      <c r="W433" s="152"/>
      <c r="X433" s="152"/>
      <c r="Y433" s="152"/>
      <c r="Z433" s="152"/>
      <c r="AA433" s="152"/>
      <c r="AB433" s="152"/>
      <c r="AC433" s="347"/>
      <c r="AD433" s="152"/>
      <c r="AE433" s="152"/>
      <c r="AF433" s="152"/>
      <c r="AG433" s="152"/>
      <c r="AH433" s="152"/>
      <c r="AI433" s="152"/>
      <c r="AJ433" s="347"/>
      <c r="AK433" s="152"/>
      <c r="AL433" s="152"/>
      <c r="AM433" s="295"/>
      <c r="AN433" s="228"/>
      <c r="AO433" s="228"/>
      <c r="AP433" s="228"/>
      <c r="AQ433" s="228"/>
      <c r="AR433" s="228"/>
      <c r="AS433" s="348"/>
      <c r="AT433" s="264">
        <f t="shared" si="309"/>
        <v>0</v>
      </c>
      <c r="AU433" s="259"/>
      <c r="AV433" s="265">
        <f t="shared" si="336"/>
        <v>0</v>
      </c>
      <c r="AX433" s="265">
        <f t="shared" si="340"/>
        <v>0</v>
      </c>
      <c r="AZ433" s="492">
        <f t="shared" si="337"/>
        <v>0</v>
      </c>
      <c r="BB433" s="492">
        <f t="shared" si="338"/>
        <v>0</v>
      </c>
      <c r="BD433" s="265">
        <f t="shared" si="341"/>
        <v>0</v>
      </c>
      <c r="BE433" s="105"/>
      <c r="BF433" s="105"/>
      <c r="BG433" s="105"/>
      <c r="BH433" s="105"/>
      <c r="BI433" s="105"/>
      <c r="BJ433" s="105"/>
    </row>
    <row r="434" spans="2:62" ht="20.100000000000001" hidden="1" customHeight="1" outlineLevel="1">
      <c r="B434" s="100"/>
      <c r="C434" s="908"/>
      <c r="D434" s="909"/>
      <c r="E434" s="909"/>
      <c r="F434" s="910"/>
      <c r="G434" s="890"/>
      <c r="H434" s="891"/>
      <c r="I434" s="152"/>
      <c r="J434" s="152"/>
      <c r="K434" s="152"/>
      <c r="L434" s="152"/>
      <c r="M434" s="152"/>
      <c r="N434" s="152"/>
      <c r="O434" s="152"/>
      <c r="P434" s="153"/>
      <c r="Q434" s="153"/>
      <c r="R434" s="156">
        <f t="shared" si="332"/>
        <v>0</v>
      </c>
      <c r="S434" s="156">
        <f t="shared" si="333"/>
        <v>0</v>
      </c>
      <c r="U434" s="157">
        <f t="shared" si="339"/>
        <v>0</v>
      </c>
      <c r="W434" s="152"/>
      <c r="X434" s="152"/>
      <c r="Y434" s="152"/>
      <c r="Z434" s="152"/>
      <c r="AA434" s="152"/>
      <c r="AB434" s="152"/>
      <c r="AC434" s="347"/>
      <c r="AD434" s="152"/>
      <c r="AE434" s="152"/>
      <c r="AF434" s="152"/>
      <c r="AG434" s="152"/>
      <c r="AH434" s="152"/>
      <c r="AI434" s="152"/>
      <c r="AJ434" s="347"/>
      <c r="AK434" s="152"/>
      <c r="AL434" s="152"/>
      <c r="AM434" s="295"/>
      <c r="AN434" s="228"/>
      <c r="AO434" s="228"/>
      <c r="AP434" s="228"/>
      <c r="AQ434" s="228"/>
      <c r="AR434" s="228"/>
      <c r="AS434" s="348"/>
      <c r="AT434" s="264">
        <f t="shared" si="309"/>
        <v>0</v>
      </c>
      <c r="AU434" s="259"/>
      <c r="AV434" s="265">
        <f t="shared" si="336"/>
        <v>0</v>
      </c>
      <c r="AX434" s="265">
        <f t="shared" si="340"/>
        <v>0</v>
      </c>
      <c r="AZ434" s="492">
        <f t="shared" si="337"/>
        <v>0</v>
      </c>
      <c r="BB434" s="492">
        <f t="shared" si="338"/>
        <v>0</v>
      </c>
      <c r="BD434" s="265">
        <f t="shared" si="341"/>
        <v>0</v>
      </c>
      <c r="BE434" s="105"/>
      <c r="BF434" s="105"/>
      <c r="BG434" s="105"/>
      <c r="BH434" s="105"/>
      <c r="BI434" s="105"/>
      <c r="BJ434" s="105"/>
    </row>
    <row r="435" spans="2:62" ht="20.100000000000001" hidden="1" customHeight="1" outlineLevel="1">
      <c r="B435" s="100"/>
      <c r="C435" s="908"/>
      <c r="D435" s="909"/>
      <c r="E435" s="909"/>
      <c r="F435" s="910"/>
      <c r="G435" s="890"/>
      <c r="H435" s="891"/>
      <c r="I435" s="152"/>
      <c r="J435" s="152"/>
      <c r="K435" s="152"/>
      <c r="L435" s="152"/>
      <c r="M435" s="152"/>
      <c r="N435" s="152"/>
      <c r="O435" s="152"/>
      <c r="P435" s="153"/>
      <c r="Q435" s="153"/>
      <c r="R435" s="156">
        <f t="shared" si="332"/>
        <v>0</v>
      </c>
      <c r="S435" s="156">
        <f t="shared" si="333"/>
        <v>0</v>
      </c>
      <c r="U435" s="157">
        <f t="shared" si="339"/>
        <v>0</v>
      </c>
      <c r="W435" s="152"/>
      <c r="X435" s="152"/>
      <c r="Y435" s="152"/>
      <c r="Z435" s="152"/>
      <c r="AA435" s="152"/>
      <c r="AB435" s="152"/>
      <c r="AC435" s="347"/>
      <c r="AD435" s="152"/>
      <c r="AE435" s="152"/>
      <c r="AF435" s="152"/>
      <c r="AG435" s="152"/>
      <c r="AH435" s="152"/>
      <c r="AI435" s="152"/>
      <c r="AJ435" s="347"/>
      <c r="AK435" s="152"/>
      <c r="AL435" s="152"/>
      <c r="AM435" s="295"/>
      <c r="AN435" s="228"/>
      <c r="AO435" s="228"/>
      <c r="AP435" s="228"/>
      <c r="AQ435" s="228"/>
      <c r="AR435" s="228"/>
      <c r="AS435" s="348"/>
      <c r="AT435" s="264">
        <f t="shared" si="309"/>
        <v>0</v>
      </c>
      <c r="AU435" s="259"/>
      <c r="AV435" s="265">
        <f t="shared" si="336"/>
        <v>0</v>
      </c>
      <c r="AX435" s="265">
        <f t="shared" si="340"/>
        <v>0</v>
      </c>
      <c r="AZ435" s="492">
        <f t="shared" si="337"/>
        <v>0</v>
      </c>
      <c r="BB435" s="492">
        <f t="shared" si="338"/>
        <v>0</v>
      </c>
      <c r="BD435" s="265">
        <f t="shared" si="341"/>
        <v>0</v>
      </c>
      <c r="BE435" s="105"/>
      <c r="BF435" s="105"/>
      <c r="BG435" s="105"/>
      <c r="BH435" s="105"/>
      <c r="BI435" s="105"/>
      <c r="BJ435" s="105"/>
    </row>
    <row r="436" spans="2:62" ht="9.9499999999999993" hidden="1" customHeight="1" outlineLevel="1">
      <c r="B436" s="101"/>
      <c r="C436" s="208"/>
      <c r="D436" s="208"/>
      <c r="E436" s="208"/>
      <c r="F436" s="208"/>
      <c r="G436" s="237"/>
      <c r="H436" s="207"/>
      <c r="I436" s="257"/>
      <c r="J436" s="257"/>
      <c r="K436" s="257"/>
      <c r="L436" s="257"/>
      <c r="M436" s="257"/>
      <c r="N436" s="257"/>
      <c r="O436" s="257"/>
      <c r="P436" s="256"/>
      <c r="Q436" s="102"/>
      <c r="R436" s="102"/>
      <c r="S436" s="102"/>
      <c r="U436" s="98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Z436" s="493"/>
      <c r="BE436" s="105"/>
      <c r="BF436" s="105"/>
      <c r="BG436" s="105"/>
      <c r="BH436" s="105"/>
      <c r="BI436" s="105"/>
      <c r="BJ436" s="105"/>
    </row>
    <row r="437" spans="2:62" ht="20.100000000000001" customHeight="1" collapsed="1">
      <c r="B437" s="8">
        <f>B420+1</f>
        <v>26</v>
      </c>
      <c r="C437" s="916"/>
      <c r="D437" s="917"/>
      <c r="E437" s="917"/>
      <c r="F437" s="918"/>
      <c r="G437" s="429"/>
      <c r="H437" s="206">
        <v>1</v>
      </c>
      <c r="I437" s="642">
        <f t="shared" ref="I437" si="342">$H437*SUM(I438:I452)</f>
        <v>0</v>
      </c>
      <c r="J437" s="643">
        <f t="shared" ref="J437:O437" si="343">$H437*SUM(J438:J452)</f>
        <v>0</v>
      </c>
      <c r="K437" s="644">
        <f t="shared" si="343"/>
        <v>0</v>
      </c>
      <c r="L437" s="645">
        <f t="shared" si="343"/>
        <v>0</v>
      </c>
      <c r="M437" s="645">
        <f t="shared" si="343"/>
        <v>0</v>
      </c>
      <c r="N437" s="644">
        <f t="shared" si="343"/>
        <v>0</v>
      </c>
      <c r="O437" s="642">
        <f t="shared" si="343"/>
        <v>0</v>
      </c>
      <c r="P437" s="209">
        <f t="shared" ref="P437:Q437" si="344">$H437*SUM(P438:P452)</f>
        <v>0</v>
      </c>
      <c r="Q437" s="210">
        <f t="shared" si="344"/>
        <v>0</v>
      </c>
      <c r="R437" s="136">
        <f t="shared" ref="R437:R452" si="345">P437*(1+Gewinn)*(1+SicherheitAngebot)</f>
        <v>0</v>
      </c>
      <c r="S437" s="137">
        <f t="shared" ref="S437:S452" si="346">Q437*(1+MGKZ)*(1+Gewinn)*(1+SicherheitAngebot)</f>
        <v>0</v>
      </c>
      <c r="U437" s="10">
        <f>I437*$I$7+J437*$J$7+K437*$K$7+L437*$L$7+M437*$M$7+N437*$N$7+O437*$O$7+R437+S437</f>
        <v>0</v>
      </c>
      <c r="W437" s="646">
        <f t="shared" ref="W437:AB437" si="347">$H437*SUM(W438:W452)</f>
        <v>0</v>
      </c>
      <c r="X437" s="647">
        <f t="shared" si="347"/>
        <v>0</v>
      </c>
      <c r="Y437" s="648">
        <f t="shared" si="347"/>
        <v>0</v>
      </c>
      <c r="Z437" s="649">
        <f t="shared" si="347"/>
        <v>0</v>
      </c>
      <c r="AA437" s="648">
        <f t="shared" si="347"/>
        <v>0</v>
      </c>
      <c r="AB437" s="646">
        <f t="shared" si="347"/>
        <v>0</v>
      </c>
      <c r="AC437" s="258"/>
      <c r="AD437" s="646">
        <f t="shared" ref="AD437:AM437" si="348">$H437*SUM(AD438:AD452)</f>
        <v>0</v>
      </c>
      <c r="AE437" s="647">
        <f t="shared" si="348"/>
        <v>0</v>
      </c>
      <c r="AF437" s="648">
        <f t="shared" si="348"/>
        <v>0</v>
      </c>
      <c r="AG437" s="649">
        <f t="shared" si="348"/>
        <v>0</v>
      </c>
      <c r="AH437" s="648">
        <f t="shared" si="348"/>
        <v>0</v>
      </c>
      <c r="AI437" s="646">
        <f t="shared" si="348"/>
        <v>0</v>
      </c>
      <c r="AJ437" s="258"/>
      <c r="AK437" s="653">
        <f t="shared" si="348"/>
        <v>0</v>
      </c>
      <c r="AL437" s="653">
        <f t="shared" si="348"/>
        <v>0</v>
      </c>
      <c r="AM437" s="653">
        <f t="shared" si="348"/>
        <v>0</v>
      </c>
      <c r="AN437" s="227">
        <f>$H437*SUM(AN438:AN452)*(1+Gewinn)*(1+SicherheitAngebot)</f>
        <v>0</v>
      </c>
      <c r="AO437" s="227">
        <f>$H437*SUM(AO438:AO452)*(1+Gewinn)*(1+SicherheitAngebot)</f>
        <v>0</v>
      </c>
      <c r="AP437" s="227">
        <f>$H437*SUM(AP438:AP452)*(1+Gewinn)*(1+SicherheitAngebot)</f>
        <v>0</v>
      </c>
      <c r="AQ437" s="227">
        <f>$H437*SUM(AQ438:AQ452)*(1+Gewinn)*(1+SicherheitAngebot)</f>
        <v>0</v>
      </c>
      <c r="AR437" s="227">
        <f>$H437*SUM(AR438:AR452)*(1+Gewinn)*(1+SicherheitAngebot)</f>
        <v>0</v>
      </c>
      <c r="AS437" s="262"/>
      <c r="AT437" s="263">
        <f t="shared" si="309"/>
        <v>0</v>
      </c>
      <c r="AU437" s="259"/>
      <c r="AV437" s="491">
        <f>AK437*$AK$7+AL437*$AL$7+AM437*$AM$7+SUM(AN437:AR437)+AT437/Zuschläge_IBN+AT437</f>
        <v>0</v>
      </c>
      <c r="AX437" s="685">
        <f>U437+AV437</f>
        <v>0</v>
      </c>
      <c r="AZ437" s="490">
        <f>IF(H437&gt;0,U437/(1+SicherheitAngebot)*(1+Sicherheit),0)</f>
        <v>0</v>
      </c>
      <c r="BB437" s="490">
        <f>IF(H437&gt;0,AV437/(1+SicherheitAngebot)*(1+Sicherheit),0)</f>
        <v>0</v>
      </c>
      <c r="BD437" s="490">
        <f>AZ437+BB437</f>
        <v>0</v>
      </c>
      <c r="BE437" s="105"/>
      <c r="BF437" s="105"/>
      <c r="BG437" s="105"/>
      <c r="BH437" s="105"/>
      <c r="BI437" s="105"/>
      <c r="BJ437" s="105"/>
    </row>
    <row r="438" spans="2:62" ht="20.100000000000001" hidden="1" customHeight="1" outlineLevel="1">
      <c r="B438" s="99"/>
      <c r="C438" s="908"/>
      <c r="D438" s="909"/>
      <c r="E438" s="909"/>
      <c r="F438" s="910"/>
      <c r="G438" s="890"/>
      <c r="H438" s="901"/>
      <c r="I438" s="152"/>
      <c r="J438" s="152"/>
      <c r="K438" s="152"/>
      <c r="L438" s="152"/>
      <c r="M438" s="152"/>
      <c r="N438" s="152"/>
      <c r="O438" s="152"/>
      <c r="P438" s="153"/>
      <c r="Q438" s="153"/>
      <c r="R438" s="156">
        <f t="shared" si="345"/>
        <v>0</v>
      </c>
      <c r="S438" s="156">
        <f t="shared" si="346"/>
        <v>0</v>
      </c>
      <c r="U438" s="157">
        <f>I438*$I$7+J438*$J$7+K438*$K$7+L438*$L$7+M438*$M$7+N438*$N$7+O438*$O$7+R438+S438</f>
        <v>0</v>
      </c>
      <c r="W438" s="152"/>
      <c r="X438" s="152"/>
      <c r="Y438" s="152"/>
      <c r="Z438" s="152"/>
      <c r="AA438" s="152"/>
      <c r="AB438" s="152"/>
      <c r="AC438" s="347"/>
      <c r="AD438" s="152"/>
      <c r="AE438" s="152"/>
      <c r="AF438" s="152"/>
      <c r="AG438" s="152"/>
      <c r="AH438" s="152"/>
      <c r="AI438" s="152"/>
      <c r="AJ438" s="347"/>
      <c r="AK438" s="152"/>
      <c r="AL438" s="152"/>
      <c r="AM438" s="295"/>
      <c r="AN438" s="228"/>
      <c r="AO438" s="228"/>
      <c r="AP438" s="228"/>
      <c r="AQ438" s="228"/>
      <c r="AR438" s="228"/>
      <c r="AS438" s="348"/>
      <c r="AT438" s="264">
        <f t="shared" si="309"/>
        <v>0</v>
      </c>
      <c r="AU438" s="259"/>
      <c r="AV438" s="265">
        <f t="shared" ref="AV438:AV452" si="349">AK438*$AK$7+AL438*$AL$7+AM438*$AM$7+SUM(AN438:AR438)*(1+Gewinn)*(1+SicherheitAngebot)+AT438/Zuschläge_IBN+AT438</f>
        <v>0</v>
      </c>
      <c r="AX438" s="265">
        <f>U438+AV438</f>
        <v>0</v>
      </c>
      <c r="AZ438" s="492">
        <f t="shared" ref="AZ438:AZ452" si="350">U438/(1+SicherheitAngebot)*(1+Sicherheit)</f>
        <v>0</v>
      </c>
      <c r="BB438" s="492">
        <f t="shared" ref="BB438:BB452" si="351">AV438/(1+SicherheitAngebot)*(1+Sicherheit)</f>
        <v>0</v>
      </c>
      <c r="BD438" s="265">
        <f>AZ438+BB438</f>
        <v>0</v>
      </c>
      <c r="BE438" s="105"/>
      <c r="BF438" s="105"/>
      <c r="BG438" s="105"/>
      <c r="BH438" s="105"/>
      <c r="BI438" s="105"/>
      <c r="BJ438" s="105"/>
    </row>
    <row r="439" spans="2:62" ht="20.100000000000001" hidden="1" customHeight="1" outlineLevel="1">
      <c r="B439" s="100"/>
      <c r="C439" s="908"/>
      <c r="D439" s="909"/>
      <c r="E439" s="909"/>
      <c r="F439" s="910"/>
      <c r="G439" s="890"/>
      <c r="H439" s="891"/>
      <c r="I439" s="152"/>
      <c r="J439" s="152"/>
      <c r="K439" s="152"/>
      <c r="L439" s="152"/>
      <c r="M439" s="152"/>
      <c r="N439" s="152"/>
      <c r="O439" s="152"/>
      <c r="P439" s="153"/>
      <c r="Q439" s="153"/>
      <c r="R439" s="156">
        <f t="shared" si="345"/>
        <v>0</v>
      </c>
      <c r="S439" s="156">
        <f t="shared" si="346"/>
        <v>0</v>
      </c>
      <c r="U439" s="157">
        <f t="shared" ref="U439:U452" si="352">I439*$I$7+J439*$J$7+K439*$K$7+L439*$L$7+M439*$M$7+N439*$N$7+O439*$O$7+R439+S439</f>
        <v>0</v>
      </c>
      <c r="W439" s="152"/>
      <c r="X439" s="152"/>
      <c r="Y439" s="152"/>
      <c r="Z439" s="152"/>
      <c r="AA439" s="152"/>
      <c r="AB439" s="152"/>
      <c r="AC439" s="347"/>
      <c r="AD439" s="152"/>
      <c r="AE439" s="152"/>
      <c r="AF439" s="152"/>
      <c r="AG439" s="152"/>
      <c r="AH439" s="152"/>
      <c r="AI439" s="152"/>
      <c r="AJ439" s="347"/>
      <c r="AK439" s="152"/>
      <c r="AL439" s="152"/>
      <c r="AM439" s="295"/>
      <c r="AN439" s="228"/>
      <c r="AO439" s="228"/>
      <c r="AP439" s="228"/>
      <c r="AQ439" s="228"/>
      <c r="AR439" s="228"/>
      <c r="AS439" s="348"/>
      <c r="AT439" s="264">
        <f t="shared" si="309"/>
        <v>0</v>
      </c>
      <c r="AU439" s="259"/>
      <c r="AV439" s="265">
        <f t="shared" si="349"/>
        <v>0</v>
      </c>
      <c r="AX439" s="265">
        <f t="shared" ref="AX439:AX452" si="353">U439+AV439</f>
        <v>0</v>
      </c>
      <c r="AZ439" s="492">
        <f t="shared" si="350"/>
        <v>0</v>
      </c>
      <c r="BB439" s="492">
        <f t="shared" si="351"/>
        <v>0</v>
      </c>
      <c r="BD439" s="265">
        <f t="shared" ref="BD439:BD452" si="354">AZ439+BB439</f>
        <v>0</v>
      </c>
      <c r="BE439" s="105"/>
      <c r="BF439" s="105"/>
      <c r="BG439" s="105"/>
      <c r="BH439" s="105"/>
      <c r="BI439" s="105"/>
      <c r="BJ439" s="105"/>
    </row>
    <row r="440" spans="2:62" ht="20.100000000000001" hidden="1" customHeight="1" outlineLevel="1">
      <c r="B440" s="100"/>
      <c r="C440" s="908"/>
      <c r="D440" s="909"/>
      <c r="E440" s="909"/>
      <c r="F440" s="910"/>
      <c r="G440" s="890"/>
      <c r="H440" s="891"/>
      <c r="I440" s="152"/>
      <c r="J440" s="152"/>
      <c r="K440" s="152"/>
      <c r="L440" s="152"/>
      <c r="M440" s="152"/>
      <c r="N440" s="152"/>
      <c r="O440" s="152"/>
      <c r="P440" s="153"/>
      <c r="Q440" s="153"/>
      <c r="R440" s="156">
        <f t="shared" si="345"/>
        <v>0</v>
      </c>
      <c r="S440" s="156">
        <f t="shared" si="346"/>
        <v>0</v>
      </c>
      <c r="U440" s="157">
        <f t="shared" si="352"/>
        <v>0</v>
      </c>
      <c r="W440" s="152"/>
      <c r="X440" s="152"/>
      <c r="Y440" s="152"/>
      <c r="Z440" s="152"/>
      <c r="AA440" s="152"/>
      <c r="AB440" s="152"/>
      <c r="AC440" s="347"/>
      <c r="AD440" s="152"/>
      <c r="AE440" s="152"/>
      <c r="AF440" s="152"/>
      <c r="AG440" s="152"/>
      <c r="AH440" s="152"/>
      <c r="AI440" s="152"/>
      <c r="AJ440" s="347"/>
      <c r="AK440" s="152"/>
      <c r="AL440" s="152"/>
      <c r="AM440" s="295"/>
      <c r="AN440" s="228"/>
      <c r="AO440" s="228"/>
      <c r="AP440" s="228"/>
      <c r="AQ440" s="228"/>
      <c r="AR440" s="228"/>
      <c r="AS440" s="348"/>
      <c r="AT440" s="264">
        <f t="shared" si="309"/>
        <v>0</v>
      </c>
      <c r="AU440" s="259"/>
      <c r="AV440" s="265">
        <f t="shared" si="349"/>
        <v>0</v>
      </c>
      <c r="AX440" s="265">
        <f t="shared" si="353"/>
        <v>0</v>
      </c>
      <c r="AZ440" s="492">
        <f t="shared" si="350"/>
        <v>0</v>
      </c>
      <c r="BB440" s="492">
        <f t="shared" si="351"/>
        <v>0</v>
      </c>
      <c r="BD440" s="265">
        <f t="shared" si="354"/>
        <v>0</v>
      </c>
      <c r="BE440" s="105"/>
      <c r="BF440" s="105"/>
      <c r="BG440" s="105"/>
      <c r="BH440" s="105"/>
      <c r="BI440" s="105"/>
      <c r="BJ440" s="105"/>
    </row>
    <row r="441" spans="2:62" ht="20.100000000000001" hidden="1" customHeight="1" outlineLevel="1">
      <c r="B441" s="100"/>
      <c r="C441" s="908"/>
      <c r="D441" s="909"/>
      <c r="E441" s="909"/>
      <c r="F441" s="910"/>
      <c r="G441" s="890"/>
      <c r="H441" s="891"/>
      <c r="I441" s="152"/>
      <c r="J441" s="152"/>
      <c r="K441" s="152"/>
      <c r="L441" s="152"/>
      <c r="M441" s="152"/>
      <c r="N441" s="152"/>
      <c r="O441" s="152"/>
      <c r="P441" s="153"/>
      <c r="Q441" s="153"/>
      <c r="R441" s="156">
        <f t="shared" si="345"/>
        <v>0</v>
      </c>
      <c r="S441" s="156">
        <f t="shared" si="346"/>
        <v>0</v>
      </c>
      <c r="U441" s="157">
        <f t="shared" si="352"/>
        <v>0</v>
      </c>
      <c r="W441" s="152"/>
      <c r="X441" s="152"/>
      <c r="Y441" s="152"/>
      <c r="Z441" s="152"/>
      <c r="AA441" s="152"/>
      <c r="AB441" s="152"/>
      <c r="AC441" s="347"/>
      <c r="AD441" s="152"/>
      <c r="AE441" s="152"/>
      <c r="AF441" s="152"/>
      <c r="AG441" s="152"/>
      <c r="AH441" s="152"/>
      <c r="AI441" s="152"/>
      <c r="AJ441" s="347"/>
      <c r="AK441" s="152"/>
      <c r="AL441" s="152"/>
      <c r="AM441" s="295"/>
      <c r="AN441" s="228"/>
      <c r="AO441" s="228"/>
      <c r="AP441" s="228"/>
      <c r="AQ441" s="228"/>
      <c r="AR441" s="228"/>
      <c r="AS441" s="348"/>
      <c r="AT441" s="264">
        <f t="shared" si="309"/>
        <v>0</v>
      </c>
      <c r="AU441" s="259"/>
      <c r="AV441" s="265">
        <f t="shared" si="349"/>
        <v>0</v>
      </c>
      <c r="AX441" s="265">
        <f t="shared" si="353"/>
        <v>0</v>
      </c>
      <c r="AZ441" s="492">
        <f t="shared" si="350"/>
        <v>0</v>
      </c>
      <c r="BB441" s="492">
        <f t="shared" si="351"/>
        <v>0</v>
      </c>
      <c r="BD441" s="265">
        <f t="shared" si="354"/>
        <v>0</v>
      </c>
      <c r="BE441" s="105"/>
      <c r="BF441" s="105"/>
      <c r="BG441" s="105"/>
      <c r="BH441" s="105"/>
      <c r="BI441" s="105"/>
      <c r="BJ441" s="105"/>
    </row>
    <row r="442" spans="2:62" ht="20.100000000000001" hidden="1" customHeight="1" outlineLevel="1">
      <c r="B442" s="100"/>
      <c r="C442" s="908"/>
      <c r="D442" s="909"/>
      <c r="E442" s="909"/>
      <c r="F442" s="910"/>
      <c r="G442" s="890"/>
      <c r="H442" s="891"/>
      <c r="I442" s="152"/>
      <c r="J442" s="152"/>
      <c r="K442" s="152"/>
      <c r="L442" s="152"/>
      <c r="M442" s="152"/>
      <c r="N442" s="152"/>
      <c r="O442" s="152"/>
      <c r="P442" s="153"/>
      <c r="Q442" s="153"/>
      <c r="R442" s="156">
        <f t="shared" si="345"/>
        <v>0</v>
      </c>
      <c r="S442" s="156">
        <f t="shared" si="346"/>
        <v>0</v>
      </c>
      <c r="U442" s="157">
        <f t="shared" si="352"/>
        <v>0</v>
      </c>
      <c r="W442" s="152"/>
      <c r="X442" s="152"/>
      <c r="Y442" s="152"/>
      <c r="Z442" s="152"/>
      <c r="AA442" s="152"/>
      <c r="AB442" s="152"/>
      <c r="AC442" s="347"/>
      <c r="AD442" s="152"/>
      <c r="AE442" s="152"/>
      <c r="AF442" s="152"/>
      <c r="AG442" s="152"/>
      <c r="AH442" s="152"/>
      <c r="AI442" s="152"/>
      <c r="AJ442" s="347"/>
      <c r="AK442" s="152"/>
      <c r="AL442" s="152"/>
      <c r="AM442" s="295"/>
      <c r="AN442" s="228"/>
      <c r="AO442" s="228"/>
      <c r="AP442" s="228"/>
      <c r="AQ442" s="228"/>
      <c r="AR442" s="228"/>
      <c r="AS442" s="348"/>
      <c r="AT442" s="264">
        <f t="shared" si="309"/>
        <v>0</v>
      </c>
      <c r="AU442" s="259"/>
      <c r="AV442" s="265">
        <f t="shared" si="349"/>
        <v>0</v>
      </c>
      <c r="AX442" s="265">
        <f t="shared" si="353"/>
        <v>0</v>
      </c>
      <c r="AZ442" s="492">
        <f t="shared" si="350"/>
        <v>0</v>
      </c>
      <c r="BB442" s="492">
        <f t="shared" si="351"/>
        <v>0</v>
      </c>
      <c r="BD442" s="265">
        <f t="shared" si="354"/>
        <v>0</v>
      </c>
      <c r="BE442" s="105"/>
      <c r="BF442" s="105"/>
      <c r="BG442" s="105"/>
      <c r="BH442" s="105"/>
      <c r="BI442" s="105"/>
      <c r="BJ442" s="105"/>
    </row>
    <row r="443" spans="2:62" ht="20.100000000000001" hidden="1" customHeight="1" outlineLevel="1">
      <c r="B443" s="100"/>
      <c r="C443" s="908"/>
      <c r="D443" s="909"/>
      <c r="E443" s="909"/>
      <c r="F443" s="910"/>
      <c r="G443" s="890"/>
      <c r="H443" s="891"/>
      <c r="I443" s="152"/>
      <c r="J443" s="152"/>
      <c r="K443" s="152"/>
      <c r="L443" s="152"/>
      <c r="M443" s="152"/>
      <c r="N443" s="152"/>
      <c r="O443" s="152"/>
      <c r="P443" s="153"/>
      <c r="Q443" s="153"/>
      <c r="R443" s="156">
        <f t="shared" si="345"/>
        <v>0</v>
      </c>
      <c r="S443" s="156">
        <f t="shared" si="346"/>
        <v>0</v>
      </c>
      <c r="U443" s="157">
        <f t="shared" si="352"/>
        <v>0</v>
      </c>
      <c r="W443" s="152"/>
      <c r="X443" s="152"/>
      <c r="Y443" s="152"/>
      <c r="Z443" s="152"/>
      <c r="AA443" s="152"/>
      <c r="AB443" s="152"/>
      <c r="AC443" s="347"/>
      <c r="AD443" s="152"/>
      <c r="AE443" s="152"/>
      <c r="AF443" s="152"/>
      <c r="AG443" s="152"/>
      <c r="AH443" s="152"/>
      <c r="AI443" s="152"/>
      <c r="AJ443" s="347"/>
      <c r="AK443" s="152"/>
      <c r="AL443" s="152"/>
      <c r="AM443" s="295"/>
      <c r="AN443" s="228"/>
      <c r="AO443" s="228"/>
      <c r="AP443" s="228"/>
      <c r="AQ443" s="228"/>
      <c r="AR443" s="228"/>
      <c r="AS443" s="348"/>
      <c r="AT443" s="264">
        <f t="shared" si="309"/>
        <v>0</v>
      </c>
      <c r="AU443" s="259"/>
      <c r="AV443" s="265">
        <f t="shared" si="349"/>
        <v>0</v>
      </c>
      <c r="AX443" s="265">
        <f t="shared" si="353"/>
        <v>0</v>
      </c>
      <c r="AZ443" s="492">
        <f t="shared" si="350"/>
        <v>0</v>
      </c>
      <c r="BB443" s="492">
        <f t="shared" si="351"/>
        <v>0</v>
      </c>
      <c r="BD443" s="265">
        <f t="shared" si="354"/>
        <v>0</v>
      </c>
      <c r="BE443" s="105"/>
      <c r="BF443" s="105"/>
      <c r="BG443" s="105"/>
      <c r="BH443" s="105"/>
      <c r="BI443" s="105"/>
      <c r="BJ443" s="105"/>
    </row>
    <row r="444" spans="2:62" ht="20.100000000000001" hidden="1" customHeight="1" outlineLevel="1">
      <c r="B444" s="100"/>
      <c r="C444" s="908"/>
      <c r="D444" s="909"/>
      <c r="E444" s="909"/>
      <c r="F444" s="910"/>
      <c r="G444" s="890"/>
      <c r="H444" s="891"/>
      <c r="I444" s="152"/>
      <c r="J444" s="152"/>
      <c r="K444" s="152"/>
      <c r="L444" s="152"/>
      <c r="M444" s="152"/>
      <c r="N444" s="152"/>
      <c r="O444" s="152"/>
      <c r="P444" s="153"/>
      <c r="Q444" s="153"/>
      <c r="R444" s="156">
        <f t="shared" si="345"/>
        <v>0</v>
      </c>
      <c r="S444" s="156">
        <f t="shared" si="346"/>
        <v>0</v>
      </c>
      <c r="U444" s="157">
        <f t="shared" si="352"/>
        <v>0</v>
      </c>
      <c r="W444" s="152"/>
      <c r="X444" s="152"/>
      <c r="Y444" s="152"/>
      <c r="Z444" s="152"/>
      <c r="AA444" s="152"/>
      <c r="AB444" s="152"/>
      <c r="AC444" s="347"/>
      <c r="AD444" s="152"/>
      <c r="AE444" s="152"/>
      <c r="AF444" s="152"/>
      <c r="AG444" s="152"/>
      <c r="AH444" s="152"/>
      <c r="AI444" s="152"/>
      <c r="AJ444" s="347"/>
      <c r="AK444" s="152"/>
      <c r="AL444" s="152"/>
      <c r="AM444" s="295"/>
      <c r="AN444" s="228"/>
      <c r="AO444" s="228"/>
      <c r="AP444" s="228"/>
      <c r="AQ444" s="228"/>
      <c r="AR444" s="228"/>
      <c r="AS444" s="348"/>
      <c r="AT444" s="264">
        <f t="shared" si="309"/>
        <v>0</v>
      </c>
      <c r="AU444" s="259"/>
      <c r="AV444" s="265">
        <f t="shared" si="349"/>
        <v>0</v>
      </c>
      <c r="AX444" s="265">
        <f t="shared" si="353"/>
        <v>0</v>
      </c>
      <c r="AZ444" s="492">
        <f t="shared" si="350"/>
        <v>0</v>
      </c>
      <c r="BB444" s="492">
        <f t="shared" si="351"/>
        <v>0</v>
      </c>
      <c r="BD444" s="265">
        <f t="shared" si="354"/>
        <v>0</v>
      </c>
      <c r="BE444" s="105"/>
      <c r="BF444" s="105"/>
      <c r="BG444" s="105"/>
      <c r="BH444" s="105"/>
      <c r="BI444" s="105"/>
      <c r="BJ444" s="105"/>
    </row>
    <row r="445" spans="2:62" ht="20.100000000000001" hidden="1" customHeight="1" outlineLevel="1">
      <c r="B445" s="100"/>
      <c r="C445" s="908"/>
      <c r="D445" s="909"/>
      <c r="E445" s="909"/>
      <c r="F445" s="910"/>
      <c r="G445" s="890"/>
      <c r="H445" s="891"/>
      <c r="I445" s="152"/>
      <c r="J445" s="152"/>
      <c r="K445" s="152"/>
      <c r="L445" s="152"/>
      <c r="M445" s="152"/>
      <c r="N445" s="152"/>
      <c r="O445" s="152"/>
      <c r="P445" s="153"/>
      <c r="Q445" s="153"/>
      <c r="R445" s="156">
        <f t="shared" si="345"/>
        <v>0</v>
      </c>
      <c r="S445" s="156">
        <f t="shared" si="346"/>
        <v>0</v>
      </c>
      <c r="U445" s="157">
        <f t="shared" si="352"/>
        <v>0</v>
      </c>
      <c r="W445" s="152"/>
      <c r="X445" s="152"/>
      <c r="Y445" s="152"/>
      <c r="Z445" s="152"/>
      <c r="AA445" s="152"/>
      <c r="AB445" s="152"/>
      <c r="AC445" s="347"/>
      <c r="AD445" s="152"/>
      <c r="AE445" s="152"/>
      <c r="AF445" s="152"/>
      <c r="AG445" s="152"/>
      <c r="AH445" s="152"/>
      <c r="AI445" s="152"/>
      <c r="AJ445" s="347"/>
      <c r="AK445" s="152"/>
      <c r="AL445" s="152"/>
      <c r="AM445" s="295"/>
      <c r="AN445" s="228"/>
      <c r="AO445" s="228"/>
      <c r="AP445" s="228"/>
      <c r="AQ445" s="228"/>
      <c r="AR445" s="228"/>
      <c r="AS445" s="348"/>
      <c r="AT445" s="264">
        <f t="shared" si="309"/>
        <v>0</v>
      </c>
      <c r="AU445" s="259"/>
      <c r="AV445" s="265">
        <f t="shared" si="349"/>
        <v>0</v>
      </c>
      <c r="AX445" s="265">
        <f t="shared" si="353"/>
        <v>0</v>
      </c>
      <c r="AZ445" s="492">
        <f t="shared" si="350"/>
        <v>0</v>
      </c>
      <c r="BB445" s="492">
        <f t="shared" si="351"/>
        <v>0</v>
      </c>
      <c r="BD445" s="265">
        <f t="shared" si="354"/>
        <v>0</v>
      </c>
      <c r="BE445" s="105"/>
      <c r="BF445" s="105"/>
      <c r="BG445" s="105"/>
      <c r="BH445" s="105"/>
      <c r="BI445" s="105"/>
      <c r="BJ445" s="105"/>
    </row>
    <row r="446" spans="2:62" ht="20.100000000000001" hidden="1" customHeight="1" outlineLevel="1">
      <c r="B446" s="100"/>
      <c r="C446" s="908"/>
      <c r="D446" s="909"/>
      <c r="E446" s="909"/>
      <c r="F446" s="910"/>
      <c r="G446" s="890"/>
      <c r="H446" s="891"/>
      <c r="I446" s="152"/>
      <c r="J446" s="152"/>
      <c r="K446" s="152"/>
      <c r="L446" s="152"/>
      <c r="M446" s="152"/>
      <c r="N446" s="152"/>
      <c r="O446" s="152"/>
      <c r="P446" s="153"/>
      <c r="Q446" s="153"/>
      <c r="R446" s="156">
        <f t="shared" si="345"/>
        <v>0</v>
      </c>
      <c r="S446" s="156">
        <f t="shared" si="346"/>
        <v>0</v>
      </c>
      <c r="U446" s="157">
        <f t="shared" si="352"/>
        <v>0</v>
      </c>
      <c r="W446" s="152"/>
      <c r="X446" s="152"/>
      <c r="Y446" s="152"/>
      <c r="Z446" s="152"/>
      <c r="AA446" s="152"/>
      <c r="AB446" s="152"/>
      <c r="AC446" s="347"/>
      <c r="AD446" s="152"/>
      <c r="AE446" s="152"/>
      <c r="AF446" s="152"/>
      <c r="AG446" s="152"/>
      <c r="AH446" s="152"/>
      <c r="AI446" s="152"/>
      <c r="AJ446" s="347"/>
      <c r="AK446" s="152"/>
      <c r="AL446" s="152"/>
      <c r="AM446" s="295"/>
      <c r="AN446" s="228"/>
      <c r="AO446" s="228"/>
      <c r="AP446" s="228"/>
      <c r="AQ446" s="228"/>
      <c r="AR446" s="228"/>
      <c r="AS446" s="348"/>
      <c r="AT446" s="264">
        <f t="shared" si="309"/>
        <v>0</v>
      </c>
      <c r="AU446" s="259"/>
      <c r="AV446" s="265">
        <f t="shared" si="349"/>
        <v>0</v>
      </c>
      <c r="AX446" s="265">
        <f t="shared" si="353"/>
        <v>0</v>
      </c>
      <c r="AZ446" s="492">
        <f t="shared" si="350"/>
        <v>0</v>
      </c>
      <c r="BB446" s="492">
        <f t="shared" si="351"/>
        <v>0</v>
      </c>
      <c r="BD446" s="265">
        <f t="shared" si="354"/>
        <v>0</v>
      </c>
      <c r="BE446" s="105"/>
      <c r="BF446" s="105"/>
      <c r="BG446" s="105"/>
      <c r="BH446" s="105"/>
      <c r="BI446" s="105"/>
      <c r="BJ446" s="105"/>
    </row>
    <row r="447" spans="2:62" ht="20.100000000000001" hidden="1" customHeight="1" outlineLevel="1">
      <c r="B447" s="100"/>
      <c r="C447" s="908"/>
      <c r="D447" s="909"/>
      <c r="E447" s="909"/>
      <c r="F447" s="910"/>
      <c r="G447" s="890"/>
      <c r="H447" s="891"/>
      <c r="I447" s="152"/>
      <c r="J447" s="152"/>
      <c r="K447" s="152"/>
      <c r="L447" s="152"/>
      <c r="M447" s="152"/>
      <c r="N447" s="152"/>
      <c r="O447" s="152"/>
      <c r="P447" s="153"/>
      <c r="Q447" s="153"/>
      <c r="R447" s="156">
        <f t="shared" si="345"/>
        <v>0</v>
      </c>
      <c r="S447" s="156">
        <f t="shared" si="346"/>
        <v>0</v>
      </c>
      <c r="U447" s="157">
        <f t="shared" si="352"/>
        <v>0</v>
      </c>
      <c r="W447" s="152"/>
      <c r="X447" s="152"/>
      <c r="Y447" s="152"/>
      <c r="Z447" s="152"/>
      <c r="AA447" s="152"/>
      <c r="AB447" s="152"/>
      <c r="AC447" s="347"/>
      <c r="AD447" s="152"/>
      <c r="AE447" s="152"/>
      <c r="AF447" s="152"/>
      <c r="AG447" s="152"/>
      <c r="AH447" s="152"/>
      <c r="AI447" s="152"/>
      <c r="AJ447" s="347"/>
      <c r="AK447" s="152"/>
      <c r="AL447" s="152"/>
      <c r="AM447" s="295"/>
      <c r="AN447" s="228"/>
      <c r="AO447" s="228"/>
      <c r="AP447" s="228"/>
      <c r="AQ447" s="228"/>
      <c r="AR447" s="228"/>
      <c r="AS447" s="348"/>
      <c r="AT447" s="264">
        <f t="shared" si="309"/>
        <v>0</v>
      </c>
      <c r="AU447" s="259"/>
      <c r="AV447" s="265">
        <f t="shared" si="349"/>
        <v>0</v>
      </c>
      <c r="AX447" s="265">
        <f t="shared" si="353"/>
        <v>0</v>
      </c>
      <c r="AZ447" s="492">
        <f t="shared" si="350"/>
        <v>0</v>
      </c>
      <c r="BB447" s="492">
        <f t="shared" si="351"/>
        <v>0</v>
      </c>
      <c r="BD447" s="265">
        <f t="shared" si="354"/>
        <v>0</v>
      </c>
      <c r="BE447" s="105"/>
      <c r="BF447" s="105"/>
      <c r="BG447" s="105"/>
      <c r="BH447" s="105"/>
      <c r="BI447" s="105"/>
      <c r="BJ447" s="105"/>
    </row>
    <row r="448" spans="2:62" ht="20.100000000000001" hidden="1" customHeight="1" outlineLevel="1">
      <c r="B448" s="100"/>
      <c r="C448" s="908"/>
      <c r="D448" s="909"/>
      <c r="E448" s="909"/>
      <c r="F448" s="910"/>
      <c r="G448" s="890"/>
      <c r="H448" s="891"/>
      <c r="I448" s="152"/>
      <c r="J448" s="152"/>
      <c r="K448" s="152"/>
      <c r="L448" s="152"/>
      <c r="M448" s="152"/>
      <c r="N448" s="152"/>
      <c r="O448" s="152"/>
      <c r="P448" s="153"/>
      <c r="Q448" s="153"/>
      <c r="R448" s="156">
        <f t="shared" si="345"/>
        <v>0</v>
      </c>
      <c r="S448" s="156">
        <f t="shared" si="346"/>
        <v>0</v>
      </c>
      <c r="U448" s="157">
        <f t="shared" si="352"/>
        <v>0</v>
      </c>
      <c r="W448" s="152"/>
      <c r="X448" s="152"/>
      <c r="Y448" s="152"/>
      <c r="Z448" s="152"/>
      <c r="AA448" s="152"/>
      <c r="AB448" s="152"/>
      <c r="AC448" s="347"/>
      <c r="AD448" s="152"/>
      <c r="AE448" s="152"/>
      <c r="AF448" s="152"/>
      <c r="AG448" s="152"/>
      <c r="AH448" s="152"/>
      <c r="AI448" s="152"/>
      <c r="AJ448" s="347"/>
      <c r="AK448" s="152"/>
      <c r="AL448" s="152"/>
      <c r="AM448" s="295"/>
      <c r="AN448" s="228"/>
      <c r="AO448" s="228"/>
      <c r="AP448" s="228"/>
      <c r="AQ448" s="228"/>
      <c r="AR448" s="228"/>
      <c r="AS448" s="348"/>
      <c r="AT448" s="264">
        <f t="shared" si="309"/>
        <v>0</v>
      </c>
      <c r="AU448" s="259"/>
      <c r="AV448" s="265">
        <f t="shared" si="349"/>
        <v>0</v>
      </c>
      <c r="AX448" s="265">
        <f t="shared" si="353"/>
        <v>0</v>
      </c>
      <c r="AZ448" s="492">
        <f t="shared" si="350"/>
        <v>0</v>
      </c>
      <c r="BB448" s="492">
        <f t="shared" si="351"/>
        <v>0</v>
      </c>
      <c r="BD448" s="265">
        <f t="shared" si="354"/>
        <v>0</v>
      </c>
      <c r="BE448" s="105"/>
      <c r="BF448" s="105"/>
      <c r="BG448" s="105"/>
      <c r="BH448" s="105"/>
      <c r="BI448" s="105"/>
      <c r="BJ448" s="105"/>
    </row>
    <row r="449" spans="2:62" ht="20.100000000000001" hidden="1" customHeight="1" outlineLevel="1">
      <c r="B449" s="100"/>
      <c r="C449" s="908"/>
      <c r="D449" s="909"/>
      <c r="E449" s="909"/>
      <c r="F449" s="910"/>
      <c r="G449" s="890"/>
      <c r="H449" s="891"/>
      <c r="I449" s="152"/>
      <c r="J449" s="152"/>
      <c r="K449" s="152"/>
      <c r="L449" s="152"/>
      <c r="M449" s="152"/>
      <c r="N449" s="152"/>
      <c r="O449" s="152"/>
      <c r="P449" s="153"/>
      <c r="Q449" s="153"/>
      <c r="R449" s="156">
        <f t="shared" si="345"/>
        <v>0</v>
      </c>
      <c r="S449" s="156">
        <f t="shared" si="346"/>
        <v>0</v>
      </c>
      <c r="U449" s="157">
        <f t="shared" si="352"/>
        <v>0</v>
      </c>
      <c r="W449" s="152"/>
      <c r="X449" s="152"/>
      <c r="Y449" s="152"/>
      <c r="Z449" s="152"/>
      <c r="AA449" s="152"/>
      <c r="AB449" s="152"/>
      <c r="AC449" s="347"/>
      <c r="AD449" s="152"/>
      <c r="AE449" s="152"/>
      <c r="AF449" s="152"/>
      <c r="AG449" s="152"/>
      <c r="AH449" s="152"/>
      <c r="AI449" s="152"/>
      <c r="AJ449" s="347"/>
      <c r="AK449" s="152"/>
      <c r="AL449" s="152"/>
      <c r="AM449" s="295"/>
      <c r="AN449" s="228"/>
      <c r="AO449" s="228"/>
      <c r="AP449" s="228"/>
      <c r="AQ449" s="228"/>
      <c r="AR449" s="228"/>
      <c r="AS449" s="348"/>
      <c r="AT449" s="264">
        <f t="shared" si="309"/>
        <v>0</v>
      </c>
      <c r="AU449" s="259"/>
      <c r="AV449" s="265">
        <f t="shared" si="349"/>
        <v>0</v>
      </c>
      <c r="AX449" s="265">
        <f t="shared" si="353"/>
        <v>0</v>
      </c>
      <c r="AZ449" s="492">
        <f t="shared" si="350"/>
        <v>0</v>
      </c>
      <c r="BB449" s="492">
        <f t="shared" si="351"/>
        <v>0</v>
      </c>
      <c r="BD449" s="265">
        <f t="shared" si="354"/>
        <v>0</v>
      </c>
      <c r="BE449" s="105"/>
      <c r="BF449" s="105"/>
      <c r="BG449" s="105"/>
      <c r="BH449" s="105"/>
      <c r="BI449" s="105"/>
      <c r="BJ449" s="105"/>
    </row>
    <row r="450" spans="2:62" ht="20.100000000000001" hidden="1" customHeight="1" outlineLevel="1">
      <c r="B450" s="100"/>
      <c r="C450" s="908"/>
      <c r="D450" s="909"/>
      <c r="E450" s="909"/>
      <c r="F450" s="910"/>
      <c r="G450" s="890"/>
      <c r="H450" s="891"/>
      <c r="I450" s="152"/>
      <c r="J450" s="152"/>
      <c r="K450" s="152"/>
      <c r="L450" s="152"/>
      <c r="M450" s="152"/>
      <c r="N450" s="152"/>
      <c r="O450" s="152"/>
      <c r="P450" s="153"/>
      <c r="Q450" s="153"/>
      <c r="R450" s="156">
        <f t="shared" si="345"/>
        <v>0</v>
      </c>
      <c r="S450" s="156">
        <f t="shared" si="346"/>
        <v>0</v>
      </c>
      <c r="U450" s="157">
        <f t="shared" si="352"/>
        <v>0</v>
      </c>
      <c r="W450" s="152"/>
      <c r="X450" s="152"/>
      <c r="Y450" s="152"/>
      <c r="Z450" s="152"/>
      <c r="AA450" s="152"/>
      <c r="AB450" s="152"/>
      <c r="AC450" s="347"/>
      <c r="AD450" s="152"/>
      <c r="AE450" s="152"/>
      <c r="AF450" s="152"/>
      <c r="AG450" s="152"/>
      <c r="AH450" s="152"/>
      <c r="AI450" s="152"/>
      <c r="AJ450" s="347"/>
      <c r="AK450" s="152"/>
      <c r="AL450" s="152"/>
      <c r="AM450" s="295"/>
      <c r="AN450" s="228"/>
      <c r="AO450" s="228"/>
      <c r="AP450" s="228"/>
      <c r="AQ450" s="228"/>
      <c r="AR450" s="228"/>
      <c r="AS450" s="348"/>
      <c r="AT450" s="264">
        <f t="shared" ref="AT450:AT452" si="355">((W450+AD450)*$W$7+(X450+AE450)*$X$7+(Y450+Z450+AF450+AG450)*$Z$7+(AA450+AH450)*$AA$7+(AB450+AI450)*$AB$7)*Zuschläge_IBN</f>
        <v>0</v>
      </c>
      <c r="AU450" s="259"/>
      <c r="AV450" s="265">
        <f t="shared" si="349"/>
        <v>0</v>
      </c>
      <c r="AX450" s="265">
        <f t="shared" si="353"/>
        <v>0</v>
      </c>
      <c r="AZ450" s="492">
        <f t="shared" si="350"/>
        <v>0</v>
      </c>
      <c r="BB450" s="492">
        <f t="shared" si="351"/>
        <v>0</v>
      </c>
      <c r="BD450" s="265">
        <f t="shared" si="354"/>
        <v>0</v>
      </c>
      <c r="BE450" s="105"/>
      <c r="BF450" s="105"/>
      <c r="BG450" s="105"/>
      <c r="BH450" s="105"/>
      <c r="BI450" s="105"/>
      <c r="BJ450" s="105"/>
    </row>
    <row r="451" spans="2:62" ht="20.100000000000001" hidden="1" customHeight="1" outlineLevel="1">
      <c r="B451" s="100"/>
      <c r="C451" s="908"/>
      <c r="D451" s="909"/>
      <c r="E451" s="909"/>
      <c r="F451" s="910"/>
      <c r="G451" s="890"/>
      <c r="H451" s="891"/>
      <c r="I451" s="152"/>
      <c r="J451" s="152"/>
      <c r="K451" s="152"/>
      <c r="L451" s="152"/>
      <c r="M451" s="152"/>
      <c r="N451" s="152"/>
      <c r="O451" s="152"/>
      <c r="P451" s="153"/>
      <c r="Q451" s="153"/>
      <c r="R451" s="156">
        <f t="shared" si="345"/>
        <v>0</v>
      </c>
      <c r="S451" s="156">
        <f t="shared" si="346"/>
        <v>0</v>
      </c>
      <c r="U451" s="157">
        <f t="shared" si="352"/>
        <v>0</v>
      </c>
      <c r="W451" s="152"/>
      <c r="X451" s="152"/>
      <c r="Y451" s="152"/>
      <c r="Z451" s="152"/>
      <c r="AA451" s="152"/>
      <c r="AB451" s="152"/>
      <c r="AC451" s="347"/>
      <c r="AD451" s="152"/>
      <c r="AE451" s="152"/>
      <c r="AF451" s="152"/>
      <c r="AG451" s="152"/>
      <c r="AH451" s="152"/>
      <c r="AI451" s="152"/>
      <c r="AJ451" s="347"/>
      <c r="AK451" s="152"/>
      <c r="AL451" s="152"/>
      <c r="AM451" s="295"/>
      <c r="AN451" s="228"/>
      <c r="AO451" s="228"/>
      <c r="AP451" s="228"/>
      <c r="AQ451" s="228"/>
      <c r="AR451" s="228"/>
      <c r="AS451" s="348"/>
      <c r="AT451" s="264">
        <f t="shared" si="355"/>
        <v>0</v>
      </c>
      <c r="AU451" s="259"/>
      <c r="AV451" s="265">
        <f t="shared" si="349"/>
        <v>0</v>
      </c>
      <c r="AX451" s="265">
        <f t="shared" si="353"/>
        <v>0</v>
      </c>
      <c r="AZ451" s="492">
        <f t="shared" si="350"/>
        <v>0</v>
      </c>
      <c r="BB451" s="492">
        <f t="shared" si="351"/>
        <v>0</v>
      </c>
      <c r="BD451" s="265">
        <f t="shared" si="354"/>
        <v>0</v>
      </c>
      <c r="BE451" s="105"/>
      <c r="BF451" s="105"/>
      <c r="BG451" s="105"/>
      <c r="BH451" s="105"/>
      <c r="BI451" s="105"/>
      <c r="BJ451" s="105"/>
    </row>
    <row r="452" spans="2:62" ht="20.100000000000001" hidden="1" customHeight="1" outlineLevel="1">
      <c r="B452" s="100"/>
      <c r="C452" s="908"/>
      <c r="D452" s="909"/>
      <c r="E452" s="909"/>
      <c r="F452" s="910"/>
      <c r="G452" s="890"/>
      <c r="H452" s="891"/>
      <c r="I452" s="152"/>
      <c r="J452" s="152"/>
      <c r="K452" s="152"/>
      <c r="L452" s="152"/>
      <c r="M452" s="152"/>
      <c r="N452" s="152"/>
      <c r="O452" s="152"/>
      <c r="P452" s="153"/>
      <c r="Q452" s="153"/>
      <c r="R452" s="156">
        <f t="shared" si="345"/>
        <v>0</v>
      </c>
      <c r="S452" s="156">
        <f t="shared" si="346"/>
        <v>0</v>
      </c>
      <c r="U452" s="157">
        <f t="shared" si="352"/>
        <v>0</v>
      </c>
      <c r="W452" s="152"/>
      <c r="X452" s="152"/>
      <c r="Y452" s="152"/>
      <c r="Z452" s="152"/>
      <c r="AA452" s="152"/>
      <c r="AB452" s="152"/>
      <c r="AC452" s="347"/>
      <c r="AD452" s="152"/>
      <c r="AE452" s="152"/>
      <c r="AF452" s="152"/>
      <c r="AG452" s="152"/>
      <c r="AH452" s="152"/>
      <c r="AI452" s="152"/>
      <c r="AJ452" s="347"/>
      <c r="AK452" s="152"/>
      <c r="AL452" s="152"/>
      <c r="AM452" s="295"/>
      <c r="AN452" s="228"/>
      <c r="AO452" s="228"/>
      <c r="AP452" s="228"/>
      <c r="AQ452" s="228"/>
      <c r="AR452" s="228"/>
      <c r="AS452" s="348"/>
      <c r="AT452" s="264">
        <f t="shared" si="355"/>
        <v>0</v>
      </c>
      <c r="AU452" s="259"/>
      <c r="AV452" s="265">
        <f t="shared" si="349"/>
        <v>0</v>
      </c>
      <c r="AX452" s="265">
        <f t="shared" si="353"/>
        <v>0</v>
      </c>
      <c r="AZ452" s="492">
        <f t="shared" si="350"/>
        <v>0</v>
      </c>
      <c r="BB452" s="492">
        <f t="shared" si="351"/>
        <v>0</v>
      </c>
      <c r="BD452" s="265">
        <f t="shared" si="354"/>
        <v>0</v>
      </c>
      <c r="BE452" s="105"/>
      <c r="BF452" s="105"/>
      <c r="BG452" s="105"/>
      <c r="BH452" s="105"/>
      <c r="BI452" s="105"/>
      <c r="BJ452" s="105"/>
    </row>
    <row r="453" spans="2:62" ht="9.9499999999999993" hidden="1" customHeight="1" outlineLevel="1">
      <c r="B453" s="101"/>
      <c r="C453" s="208"/>
      <c r="D453" s="208"/>
      <c r="E453" s="208"/>
      <c r="F453" s="208"/>
      <c r="G453" s="237"/>
      <c r="H453" s="207"/>
      <c r="I453" s="257"/>
      <c r="J453" s="257"/>
      <c r="K453" s="257"/>
      <c r="L453" s="257"/>
      <c r="M453" s="257"/>
      <c r="N453" s="257"/>
      <c r="O453" s="257"/>
      <c r="P453" s="256"/>
      <c r="Q453" s="102"/>
      <c r="R453" s="102"/>
      <c r="S453" s="102"/>
      <c r="U453" s="98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Z453" s="493"/>
      <c r="BE453" s="105"/>
      <c r="BF453" s="105"/>
      <c r="BG453" s="105"/>
      <c r="BH453" s="105"/>
      <c r="BI453" s="105"/>
      <c r="BJ453" s="105"/>
    </row>
    <row r="454" spans="2:62" ht="20.100000000000001" customHeight="1" collapsed="1">
      <c r="B454" s="8">
        <f>B437+1</f>
        <v>27</v>
      </c>
      <c r="C454" s="916"/>
      <c r="D454" s="917"/>
      <c r="E454" s="917"/>
      <c r="F454" s="918"/>
      <c r="G454" s="429"/>
      <c r="H454" s="206">
        <v>1</v>
      </c>
      <c r="I454" s="642">
        <f t="shared" ref="I454" si="356">$H454*SUM(I455:I469)</f>
        <v>0</v>
      </c>
      <c r="J454" s="643">
        <f t="shared" ref="J454:O454" si="357">$H454*SUM(J455:J469)</f>
        <v>0</v>
      </c>
      <c r="K454" s="644">
        <f t="shared" si="357"/>
        <v>0</v>
      </c>
      <c r="L454" s="645">
        <f t="shared" si="357"/>
        <v>0</v>
      </c>
      <c r="M454" s="645">
        <f t="shared" si="357"/>
        <v>0</v>
      </c>
      <c r="N454" s="644">
        <f t="shared" si="357"/>
        <v>0</v>
      </c>
      <c r="O454" s="642">
        <f t="shared" si="357"/>
        <v>0</v>
      </c>
      <c r="P454" s="209">
        <f t="shared" ref="P454:Q454" si="358">$H454*SUM(P455:P469)</f>
        <v>0</v>
      </c>
      <c r="Q454" s="210">
        <f t="shared" si="358"/>
        <v>0</v>
      </c>
      <c r="R454" s="136">
        <f t="shared" ref="R454:R469" si="359">P454*(1+Gewinn)*(1+SicherheitAngebot)</f>
        <v>0</v>
      </c>
      <c r="S454" s="137">
        <f t="shared" ref="S454:S469" si="360">Q454*(1+MGKZ)*(1+Gewinn)*(1+SicherheitAngebot)</f>
        <v>0</v>
      </c>
      <c r="U454" s="10">
        <f>I454*$I$7+J454*$J$7+K454*$K$7+L454*$L$7+M454*$M$7+N454*$N$7+O454*$O$7+R454+S454</f>
        <v>0</v>
      </c>
      <c r="W454" s="646">
        <f t="shared" ref="W454:AB454" si="361">$H454*SUM(W455:W469)</f>
        <v>0</v>
      </c>
      <c r="X454" s="647">
        <f t="shared" si="361"/>
        <v>0</v>
      </c>
      <c r="Y454" s="648">
        <f t="shared" si="361"/>
        <v>0</v>
      </c>
      <c r="Z454" s="649">
        <f t="shared" si="361"/>
        <v>0</v>
      </c>
      <c r="AA454" s="648">
        <f t="shared" si="361"/>
        <v>0</v>
      </c>
      <c r="AB454" s="646">
        <f t="shared" si="361"/>
        <v>0</v>
      </c>
      <c r="AC454" s="258"/>
      <c r="AD454" s="646">
        <f t="shared" ref="AD454:AM454" si="362">$H454*SUM(AD455:AD469)</f>
        <v>0</v>
      </c>
      <c r="AE454" s="647">
        <f t="shared" si="362"/>
        <v>0</v>
      </c>
      <c r="AF454" s="648">
        <f t="shared" si="362"/>
        <v>0</v>
      </c>
      <c r="AG454" s="649">
        <f t="shared" si="362"/>
        <v>0</v>
      </c>
      <c r="AH454" s="648">
        <f t="shared" si="362"/>
        <v>0</v>
      </c>
      <c r="AI454" s="646">
        <f t="shared" si="362"/>
        <v>0</v>
      </c>
      <c r="AJ454" s="258"/>
      <c r="AK454" s="653">
        <f t="shared" si="362"/>
        <v>0</v>
      </c>
      <c r="AL454" s="653">
        <f t="shared" si="362"/>
        <v>0</v>
      </c>
      <c r="AM454" s="653">
        <f t="shared" si="362"/>
        <v>0</v>
      </c>
      <c r="AN454" s="227">
        <f>$H454*SUM(AN455:AN469)*(1+Gewinn)*(1+SicherheitAngebot)</f>
        <v>0</v>
      </c>
      <c r="AO454" s="227">
        <f>$H454*SUM(AO455:AO469)*(1+Gewinn)*(1+SicherheitAngebot)</f>
        <v>0</v>
      </c>
      <c r="AP454" s="227">
        <f>$H454*SUM(AP455:AP469)*(1+Gewinn)*(1+SicherheitAngebot)</f>
        <v>0</v>
      </c>
      <c r="AQ454" s="227">
        <f>$H454*SUM(AQ455:AQ469)*(1+Gewinn)*(1+SicherheitAngebot)</f>
        <v>0</v>
      </c>
      <c r="AR454" s="227">
        <f>$H454*SUM(AR455:AR469)*(1+Gewinn)*(1+SicherheitAngebot)</f>
        <v>0</v>
      </c>
      <c r="AS454" s="262"/>
      <c r="AT454" s="263">
        <f t="shared" ref="AT454:AT517" si="363">((W454+AD454)*$W$7+(X454+AE454)*$X$7+(Y454+Z454+AF454+AG454)*$Z$7+(AA454+AH454)*$AA$7+(AB454+AI454)*$AB$7)*Zuschläge_IBN</f>
        <v>0</v>
      </c>
      <c r="AU454" s="259"/>
      <c r="AV454" s="491">
        <f>AK454*$AK$7+AL454*$AL$7+AM454*$AM$7+SUM(AN454:AR454)+AT454/Zuschläge_IBN+AT454</f>
        <v>0</v>
      </c>
      <c r="AX454" s="685">
        <f>U454+AV454</f>
        <v>0</v>
      </c>
      <c r="AZ454" s="490">
        <f>IF(H454&gt;0,U454/(1+SicherheitAngebot)*(1+Sicherheit),0)</f>
        <v>0</v>
      </c>
      <c r="BB454" s="490">
        <f>IF(H454&gt;0,AV454/(1+SicherheitAngebot)*(1+Sicherheit),0)</f>
        <v>0</v>
      </c>
      <c r="BD454" s="490">
        <f>AZ454+BB454</f>
        <v>0</v>
      </c>
      <c r="BE454" s="105"/>
      <c r="BF454" s="105"/>
      <c r="BG454" s="105"/>
      <c r="BH454" s="105"/>
      <c r="BI454" s="105"/>
      <c r="BJ454" s="105"/>
    </row>
    <row r="455" spans="2:62" ht="20.100000000000001" hidden="1" customHeight="1" outlineLevel="1">
      <c r="B455" s="99"/>
      <c r="C455" s="908"/>
      <c r="D455" s="909"/>
      <c r="E455" s="909"/>
      <c r="F455" s="910"/>
      <c r="G455" s="890"/>
      <c r="H455" s="901"/>
      <c r="I455" s="152"/>
      <c r="J455" s="152"/>
      <c r="K455" s="152"/>
      <c r="L455" s="152"/>
      <c r="M455" s="152"/>
      <c r="N455" s="152"/>
      <c r="O455" s="152"/>
      <c r="P455" s="153"/>
      <c r="Q455" s="153"/>
      <c r="R455" s="156">
        <f t="shared" si="359"/>
        <v>0</v>
      </c>
      <c r="S455" s="156">
        <f t="shared" si="360"/>
        <v>0</v>
      </c>
      <c r="U455" s="157">
        <f>I455*$I$7+J455*$J$7+K455*$K$7+L455*$L$7+M455*$M$7+N455*$N$7+O455*$O$7+R455+S455</f>
        <v>0</v>
      </c>
      <c r="W455" s="152"/>
      <c r="X455" s="152"/>
      <c r="Y455" s="152"/>
      <c r="Z455" s="152"/>
      <c r="AA455" s="152"/>
      <c r="AB455" s="152"/>
      <c r="AC455" s="347"/>
      <c r="AD455" s="152"/>
      <c r="AE455" s="152"/>
      <c r="AF455" s="152"/>
      <c r="AG455" s="152"/>
      <c r="AH455" s="152"/>
      <c r="AI455" s="152"/>
      <c r="AJ455" s="347"/>
      <c r="AK455" s="152"/>
      <c r="AL455" s="152"/>
      <c r="AM455" s="295"/>
      <c r="AN455" s="228"/>
      <c r="AO455" s="228"/>
      <c r="AP455" s="228"/>
      <c r="AQ455" s="228"/>
      <c r="AR455" s="228"/>
      <c r="AS455" s="348"/>
      <c r="AT455" s="264">
        <f t="shared" si="363"/>
        <v>0</v>
      </c>
      <c r="AU455" s="259"/>
      <c r="AV455" s="265">
        <f t="shared" ref="AV455:AV469" si="364">AK455*$AK$7+AL455*$AL$7+AM455*$AM$7+SUM(AN455:AR455)*(1+Gewinn)*(1+SicherheitAngebot)+AT455/Zuschläge_IBN+AT455</f>
        <v>0</v>
      </c>
      <c r="AX455" s="265">
        <f>U455+AV455</f>
        <v>0</v>
      </c>
      <c r="AZ455" s="492">
        <f t="shared" ref="AZ455:AZ469" si="365">U455/(1+SicherheitAngebot)*(1+Sicherheit)</f>
        <v>0</v>
      </c>
      <c r="BB455" s="492">
        <f t="shared" ref="BB455:BB469" si="366">AV455/(1+SicherheitAngebot)*(1+Sicherheit)</f>
        <v>0</v>
      </c>
      <c r="BD455" s="265">
        <f>AZ455+BB455</f>
        <v>0</v>
      </c>
      <c r="BE455" s="105"/>
      <c r="BF455" s="105"/>
      <c r="BG455" s="105"/>
      <c r="BH455" s="105"/>
      <c r="BI455" s="105"/>
      <c r="BJ455" s="105"/>
    </row>
    <row r="456" spans="2:62" ht="20.100000000000001" hidden="1" customHeight="1" outlineLevel="1">
      <c r="B456" s="100"/>
      <c r="C456" s="908"/>
      <c r="D456" s="909"/>
      <c r="E456" s="909"/>
      <c r="F456" s="910"/>
      <c r="G456" s="890"/>
      <c r="H456" s="891"/>
      <c r="I456" s="152"/>
      <c r="J456" s="152"/>
      <c r="K456" s="152"/>
      <c r="L456" s="152"/>
      <c r="M456" s="152"/>
      <c r="N456" s="152"/>
      <c r="O456" s="152"/>
      <c r="P456" s="153"/>
      <c r="Q456" s="153"/>
      <c r="R456" s="156">
        <f t="shared" si="359"/>
        <v>0</v>
      </c>
      <c r="S456" s="156">
        <f t="shared" si="360"/>
        <v>0</v>
      </c>
      <c r="U456" s="157">
        <f t="shared" ref="U456:U469" si="367">I456*$I$7+J456*$J$7+K456*$K$7+L456*$L$7+M456*$M$7+N456*$N$7+O456*$O$7+R456+S456</f>
        <v>0</v>
      </c>
      <c r="W456" s="152"/>
      <c r="X456" s="152"/>
      <c r="Y456" s="152"/>
      <c r="Z456" s="152"/>
      <c r="AA456" s="152"/>
      <c r="AB456" s="152"/>
      <c r="AC456" s="347"/>
      <c r="AD456" s="152"/>
      <c r="AE456" s="152"/>
      <c r="AF456" s="152"/>
      <c r="AG456" s="152"/>
      <c r="AH456" s="152"/>
      <c r="AI456" s="152"/>
      <c r="AJ456" s="347"/>
      <c r="AK456" s="152"/>
      <c r="AL456" s="152"/>
      <c r="AM456" s="295"/>
      <c r="AN456" s="228"/>
      <c r="AO456" s="228"/>
      <c r="AP456" s="228"/>
      <c r="AQ456" s="228"/>
      <c r="AR456" s="228"/>
      <c r="AS456" s="348"/>
      <c r="AT456" s="264">
        <f t="shared" si="363"/>
        <v>0</v>
      </c>
      <c r="AU456" s="259"/>
      <c r="AV456" s="265">
        <f t="shared" si="364"/>
        <v>0</v>
      </c>
      <c r="AX456" s="265">
        <f t="shared" ref="AX456:AX469" si="368">U456+AV456</f>
        <v>0</v>
      </c>
      <c r="AZ456" s="492">
        <f t="shared" si="365"/>
        <v>0</v>
      </c>
      <c r="BB456" s="492">
        <f t="shared" si="366"/>
        <v>0</v>
      </c>
      <c r="BD456" s="265">
        <f t="shared" ref="BD456:BD469" si="369">AZ456+BB456</f>
        <v>0</v>
      </c>
      <c r="BE456" s="105"/>
      <c r="BF456" s="105"/>
      <c r="BG456" s="105"/>
      <c r="BH456" s="105"/>
      <c r="BI456" s="105"/>
      <c r="BJ456" s="105"/>
    </row>
    <row r="457" spans="2:62" ht="20.100000000000001" hidden="1" customHeight="1" outlineLevel="1">
      <c r="B457" s="100"/>
      <c r="C457" s="908"/>
      <c r="D457" s="909"/>
      <c r="E457" s="909"/>
      <c r="F457" s="910"/>
      <c r="G457" s="890"/>
      <c r="H457" s="891"/>
      <c r="I457" s="152"/>
      <c r="J457" s="152"/>
      <c r="K457" s="152"/>
      <c r="L457" s="152"/>
      <c r="M457" s="152"/>
      <c r="N457" s="152"/>
      <c r="O457" s="152"/>
      <c r="P457" s="153"/>
      <c r="Q457" s="153"/>
      <c r="R457" s="156">
        <f t="shared" si="359"/>
        <v>0</v>
      </c>
      <c r="S457" s="156">
        <f t="shared" si="360"/>
        <v>0</v>
      </c>
      <c r="U457" s="157">
        <f t="shared" si="367"/>
        <v>0</v>
      </c>
      <c r="W457" s="152"/>
      <c r="X457" s="152"/>
      <c r="Y457" s="152"/>
      <c r="Z457" s="152"/>
      <c r="AA457" s="152"/>
      <c r="AB457" s="152"/>
      <c r="AC457" s="347"/>
      <c r="AD457" s="152"/>
      <c r="AE457" s="152"/>
      <c r="AF457" s="152"/>
      <c r="AG457" s="152"/>
      <c r="AH457" s="152"/>
      <c r="AI457" s="152"/>
      <c r="AJ457" s="347"/>
      <c r="AK457" s="152"/>
      <c r="AL457" s="152"/>
      <c r="AM457" s="295"/>
      <c r="AN457" s="228"/>
      <c r="AO457" s="228"/>
      <c r="AP457" s="228"/>
      <c r="AQ457" s="228"/>
      <c r="AR457" s="228"/>
      <c r="AS457" s="348"/>
      <c r="AT457" s="264">
        <f t="shared" si="363"/>
        <v>0</v>
      </c>
      <c r="AU457" s="259"/>
      <c r="AV457" s="265">
        <f t="shared" si="364"/>
        <v>0</v>
      </c>
      <c r="AX457" s="265">
        <f t="shared" si="368"/>
        <v>0</v>
      </c>
      <c r="AZ457" s="492">
        <f t="shared" si="365"/>
        <v>0</v>
      </c>
      <c r="BB457" s="492">
        <f t="shared" si="366"/>
        <v>0</v>
      </c>
      <c r="BD457" s="265">
        <f t="shared" si="369"/>
        <v>0</v>
      </c>
      <c r="BE457" s="105"/>
      <c r="BF457" s="105"/>
      <c r="BG457" s="105"/>
      <c r="BH457" s="105"/>
      <c r="BI457" s="105"/>
      <c r="BJ457" s="105"/>
    </row>
    <row r="458" spans="2:62" ht="20.100000000000001" hidden="1" customHeight="1" outlineLevel="1">
      <c r="B458" s="100"/>
      <c r="C458" s="908"/>
      <c r="D458" s="909"/>
      <c r="E458" s="909"/>
      <c r="F458" s="910"/>
      <c r="G458" s="890"/>
      <c r="H458" s="891"/>
      <c r="I458" s="152"/>
      <c r="J458" s="152"/>
      <c r="K458" s="152"/>
      <c r="L458" s="152"/>
      <c r="M458" s="152"/>
      <c r="N458" s="152"/>
      <c r="O458" s="152"/>
      <c r="P458" s="153"/>
      <c r="Q458" s="153"/>
      <c r="R458" s="156">
        <f t="shared" si="359"/>
        <v>0</v>
      </c>
      <c r="S458" s="156">
        <f t="shared" si="360"/>
        <v>0</v>
      </c>
      <c r="U458" s="157">
        <f t="shared" si="367"/>
        <v>0</v>
      </c>
      <c r="W458" s="152"/>
      <c r="X458" s="152"/>
      <c r="Y458" s="152"/>
      <c r="Z458" s="152"/>
      <c r="AA458" s="152"/>
      <c r="AB458" s="152"/>
      <c r="AC458" s="347"/>
      <c r="AD458" s="152"/>
      <c r="AE458" s="152"/>
      <c r="AF458" s="152"/>
      <c r="AG458" s="152"/>
      <c r="AH458" s="152"/>
      <c r="AI458" s="152"/>
      <c r="AJ458" s="347"/>
      <c r="AK458" s="152"/>
      <c r="AL458" s="152"/>
      <c r="AM458" s="295"/>
      <c r="AN458" s="228"/>
      <c r="AO458" s="228"/>
      <c r="AP458" s="228"/>
      <c r="AQ458" s="228"/>
      <c r="AR458" s="228"/>
      <c r="AS458" s="348"/>
      <c r="AT458" s="264">
        <f t="shared" si="363"/>
        <v>0</v>
      </c>
      <c r="AU458" s="259"/>
      <c r="AV458" s="265">
        <f t="shared" si="364"/>
        <v>0</v>
      </c>
      <c r="AX458" s="265">
        <f t="shared" si="368"/>
        <v>0</v>
      </c>
      <c r="AZ458" s="492">
        <f t="shared" si="365"/>
        <v>0</v>
      </c>
      <c r="BB458" s="492">
        <f t="shared" si="366"/>
        <v>0</v>
      </c>
      <c r="BD458" s="265">
        <f t="shared" si="369"/>
        <v>0</v>
      </c>
      <c r="BE458" s="105"/>
      <c r="BF458" s="105"/>
      <c r="BG458" s="105"/>
      <c r="BH458" s="105"/>
      <c r="BI458" s="105"/>
      <c r="BJ458" s="105"/>
    </row>
    <row r="459" spans="2:62" ht="20.100000000000001" hidden="1" customHeight="1" outlineLevel="1">
      <c r="B459" s="100"/>
      <c r="C459" s="908"/>
      <c r="D459" s="909"/>
      <c r="E459" s="909"/>
      <c r="F459" s="910"/>
      <c r="G459" s="890"/>
      <c r="H459" s="891"/>
      <c r="I459" s="152"/>
      <c r="J459" s="152"/>
      <c r="K459" s="152"/>
      <c r="L459" s="152"/>
      <c r="M459" s="152"/>
      <c r="N459" s="152"/>
      <c r="O459" s="152"/>
      <c r="P459" s="153"/>
      <c r="Q459" s="153"/>
      <c r="R459" s="156">
        <f t="shared" si="359"/>
        <v>0</v>
      </c>
      <c r="S459" s="156">
        <f t="shared" si="360"/>
        <v>0</v>
      </c>
      <c r="U459" s="157">
        <f t="shared" si="367"/>
        <v>0</v>
      </c>
      <c r="W459" s="152"/>
      <c r="X459" s="152"/>
      <c r="Y459" s="152"/>
      <c r="Z459" s="152"/>
      <c r="AA459" s="152"/>
      <c r="AB459" s="152"/>
      <c r="AC459" s="347"/>
      <c r="AD459" s="152"/>
      <c r="AE459" s="152"/>
      <c r="AF459" s="152"/>
      <c r="AG459" s="152"/>
      <c r="AH459" s="152"/>
      <c r="AI459" s="152"/>
      <c r="AJ459" s="347"/>
      <c r="AK459" s="152"/>
      <c r="AL459" s="152"/>
      <c r="AM459" s="295"/>
      <c r="AN459" s="228"/>
      <c r="AO459" s="228"/>
      <c r="AP459" s="228"/>
      <c r="AQ459" s="228"/>
      <c r="AR459" s="228"/>
      <c r="AS459" s="348"/>
      <c r="AT459" s="264">
        <f t="shared" si="363"/>
        <v>0</v>
      </c>
      <c r="AU459" s="259"/>
      <c r="AV459" s="265">
        <f t="shared" si="364"/>
        <v>0</v>
      </c>
      <c r="AX459" s="265">
        <f t="shared" si="368"/>
        <v>0</v>
      </c>
      <c r="AZ459" s="492">
        <f t="shared" si="365"/>
        <v>0</v>
      </c>
      <c r="BB459" s="492">
        <f t="shared" si="366"/>
        <v>0</v>
      </c>
      <c r="BD459" s="265">
        <f t="shared" si="369"/>
        <v>0</v>
      </c>
      <c r="BE459" s="105"/>
      <c r="BF459" s="105"/>
      <c r="BG459" s="105"/>
      <c r="BH459" s="105"/>
      <c r="BI459" s="105"/>
      <c r="BJ459" s="105"/>
    </row>
    <row r="460" spans="2:62" ht="20.100000000000001" hidden="1" customHeight="1" outlineLevel="1">
      <c r="B460" s="100"/>
      <c r="C460" s="908"/>
      <c r="D460" s="909"/>
      <c r="E460" s="909"/>
      <c r="F460" s="910"/>
      <c r="G460" s="890"/>
      <c r="H460" s="891"/>
      <c r="I460" s="152"/>
      <c r="J460" s="152"/>
      <c r="K460" s="152"/>
      <c r="L460" s="152"/>
      <c r="M460" s="152"/>
      <c r="N460" s="152"/>
      <c r="O460" s="152"/>
      <c r="P460" s="153"/>
      <c r="Q460" s="153"/>
      <c r="R460" s="156">
        <f t="shared" si="359"/>
        <v>0</v>
      </c>
      <c r="S460" s="156">
        <f t="shared" si="360"/>
        <v>0</v>
      </c>
      <c r="U460" s="157">
        <f t="shared" si="367"/>
        <v>0</v>
      </c>
      <c r="W460" s="152"/>
      <c r="X460" s="152"/>
      <c r="Y460" s="152"/>
      <c r="Z460" s="152"/>
      <c r="AA460" s="152"/>
      <c r="AB460" s="152"/>
      <c r="AC460" s="347"/>
      <c r="AD460" s="152"/>
      <c r="AE460" s="152"/>
      <c r="AF460" s="152"/>
      <c r="AG460" s="152"/>
      <c r="AH460" s="152"/>
      <c r="AI460" s="152"/>
      <c r="AJ460" s="347"/>
      <c r="AK460" s="152"/>
      <c r="AL460" s="152"/>
      <c r="AM460" s="295"/>
      <c r="AN460" s="228"/>
      <c r="AO460" s="228"/>
      <c r="AP460" s="228"/>
      <c r="AQ460" s="228"/>
      <c r="AR460" s="228"/>
      <c r="AS460" s="348"/>
      <c r="AT460" s="264">
        <f t="shared" si="363"/>
        <v>0</v>
      </c>
      <c r="AU460" s="259"/>
      <c r="AV460" s="265">
        <f t="shared" si="364"/>
        <v>0</v>
      </c>
      <c r="AX460" s="265">
        <f t="shared" si="368"/>
        <v>0</v>
      </c>
      <c r="AZ460" s="492">
        <f t="shared" si="365"/>
        <v>0</v>
      </c>
      <c r="BB460" s="492">
        <f t="shared" si="366"/>
        <v>0</v>
      </c>
      <c r="BD460" s="265">
        <f t="shared" si="369"/>
        <v>0</v>
      </c>
      <c r="BE460" s="105"/>
      <c r="BF460" s="105"/>
      <c r="BG460" s="105"/>
      <c r="BH460" s="105"/>
      <c r="BI460" s="105"/>
      <c r="BJ460" s="105"/>
    </row>
    <row r="461" spans="2:62" ht="20.100000000000001" hidden="1" customHeight="1" outlineLevel="1">
      <c r="B461" s="100"/>
      <c r="C461" s="908"/>
      <c r="D461" s="909"/>
      <c r="E461" s="909"/>
      <c r="F461" s="910"/>
      <c r="G461" s="890"/>
      <c r="H461" s="891"/>
      <c r="I461" s="152"/>
      <c r="J461" s="152"/>
      <c r="K461" s="152"/>
      <c r="L461" s="152"/>
      <c r="M461" s="152"/>
      <c r="N461" s="152"/>
      <c r="O461" s="152"/>
      <c r="P461" s="153"/>
      <c r="Q461" s="153"/>
      <c r="R461" s="156">
        <f t="shared" si="359"/>
        <v>0</v>
      </c>
      <c r="S461" s="156">
        <f t="shared" si="360"/>
        <v>0</v>
      </c>
      <c r="U461" s="157">
        <f t="shared" si="367"/>
        <v>0</v>
      </c>
      <c r="W461" s="152"/>
      <c r="X461" s="152"/>
      <c r="Y461" s="152"/>
      <c r="Z461" s="152"/>
      <c r="AA461" s="152"/>
      <c r="AB461" s="152"/>
      <c r="AC461" s="347"/>
      <c r="AD461" s="152"/>
      <c r="AE461" s="152"/>
      <c r="AF461" s="152"/>
      <c r="AG461" s="152"/>
      <c r="AH461" s="152"/>
      <c r="AI461" s="152"/>
      <c r="AJ461" s="347"/>
      <c r="AK461" s="152"/>
      <c r="AL461" s="152"/>
      <c r="AM461" s="295"/>
      <c r="AN461" s="228"/>
      <c r="AO461" s="228"/>
      <c r="AP461" s="228"/>
      <c r="AQ461" s="228"/>
      <c r="AR461" s="228"/>
      <c r="AS461" s="348"/>
      <c r="AT461" s="264">
        <f t="shared" si="363"/>
        <v>0</v>
      </c>
      <c r="AU461" s="259"/>
      <c r="AV461" s="265">
        <f t="shared" si="364"/>
        <v>0</v>
      </c>
      <c r="AX461" s="265">
        <f t="shared" si="368"/>
        <v>0</v>
      </c>
      <c r="AZ461" s="492">
        <f t="shared" si="365"/>
        <v>0</v>
      </c>
      <c r="BB461" s="492">
        <f t="shared" si="366"/>
        <v>0</v>
      </c>
      <c r="BD461" s="265">
        <f t="shared" si="369"/>
        <v>0</v>
      </c>
      <c r="BE461" s="105"/>
      <c r="BF461" s="105"/>
      <c r="BG461" s="105"/>
      <c r="BH461" s="105"/>
      <c r="BI461" s="105"/>
      <c r="BJ461" s="105"/>
    </row>
    <row r="462" spans="2:62" ht="20.100000000000001" hidden="1" customHeight="1" outlineLevel="1">
      <c r="B462" s="100"/>
      <c r="C462" s="908"/>
      <c r="D462" s="909"/>
      <c r="E462" s="909"/>
      <c r="F462" s="910"/>
      <c r="G462" s="890"/>
      <c r="H462" s="891"/>
      <c r="I462" s="152"/>
      <c r="J462" s="152"/>
      <c r="K462" s="152"/>
      <c r="L462" s="152"/>
      <c r="M462" s="152"/>
      <c r="N462" s="152"/>
      <c r="O462" s="152"/>
      <c r="P462" s="153"/>
      <c r="Q462" s="153"/>
      <c r="R462" s="156">
        <f t="shared" si="359"/>
        <v>0</v>
      </c>
      <c r="S462" s="156">
        <f t="shared" si="360"/>
        <v>0</v>
      </c>
      <c r="U462" s="157">
        <f t="shared" si="367"/>
        <v>0</v>
      </c>
      <c r="W462" s="152"/>
      <c r="X462" s="152"/>
      <c r="Y462" s="152"/>
      <c r="Z462" s="152"/>
      <c r="AA462" s="152"/>
      <c r="AB462" s="152"/>
      <c r="AC462" s="347"/>
      <c r="AD462" s="152"/>
      <c r="AE462" s="152"/>
      <c r="AF462" s="152"/>
      <c r="AG462" s="152"/>
      <c r="AH462" s="152"/>
      <c r="AI462" s="152"/>
      <c r="AJ462" s="347"/>
      <c r="AK462" s="152"/>
      <c r="AL462" s="152"/>
      <c r="AM462" s="295"/>
      <c r="AN462" s="228"/>
      <c r="AO462" s="228"/>
      <c r="AP462" s="228"/>
      <c r="AQ462" s="228"/>
      <c r="AR462" s="228"/>
      <c r="AS462" s="348"/>
      <c r="AT462" s="264">
        <f t="shared" si="363"/>
        <v>0</v>
      </c>
      <c r="AU462" s="259"/>
      <c r="AV462" s="265">
        <f t="shared" si="364"/>
        <v>0</v>
      </c>
      <c r="AX462" s="265">
        <f t="shared" si="368"/>
        <v>0</v>
      </c>
      <c r="AZ462" s="492">
        <f t="shared" si="365"/>
        <v>0</v>
      </c>
      <c r="BB462" s="492">
        <f t="shared" si="366"/>
        <v>0</v>
      </c>
      <c r="BD462" s="265">
        <f t="shared" si="369"/>
        <v>0</v>
      </c>
      <c r="BE462" s="105"/>
      <c r="BF462" s="105"/>
      <c r="BG462" s="105"/>
      <c r="BH462" s="105"/>
      <c r="BI462" s="105"/>
      <c r="BJ462" s="105"/>
    </row>
    <row r="463" spans="2:62" ht="20.100000000000001" hidden="1" customHeight="1" outlineLevel="1">
      <c r="B463" s="100"/>
      <c r="C463" s="908"/>
      <c r="D463" s="909"/>
      <c r="E463" s="909"/>
      <c r="F463" s="910"/>
      <c r="G463" s="890"/>
      <c r="H463" s="891"/>
      <c r="I463" s="152"/>
      <c r="J463" s="152"/>
      <c r="K463" s="152"/>
      <c r="L463" s="152"/>
      <c r="M463" s="152"/>
      <c r="N463" s="152"/>
      <c r="O463" s="152"/>
      <c r="P463" s="153"/>
      <c r="Q463" s="153"/>
      <c r="R463" s="156">
        <f t="shared" si="359"/>
        <v>0</v>
      </c>
      <c r="S463" s="156">
        <f t="shared" si="360"/>
        <v>0</v>
      </c>
      <c r="U463" s="157">
        <f t="shared" si="367"/>
        <v>0</v>
      </c>
      <c r="W463" s="152"/>
      <c r="X463" s="152"/>
      <c r="Y463" s="152"/>
      <c r="Z463" s="152"/>
      <c r="AA463" s="152"/>
      <c r="AB463" s="152"/>
      <c r="AC463" s="347"/>
      <c r="AD463" s="152"/>
      <c r="AE463" s="152"/>
      <c r="AF463" s="152"/>
      <c r="AG463" s="152"/>
      <c r="AH463" s="152"/>
      <c r="AI463" s="152"/>
      <c r="AJ463" s="347"/>
      <c r="AK463" s="152"/>
      <c r="AL463" s="152"/>
      <c r="AM463" s="295"/>
      <c r="AN463" s="228"/>
      <c r="AO463" s="228"/>
      <c r="AP463" s="228"/>
      <c r="AQ463" s="228"/>
      <c r="AR463" s="228"/>
      <c r="AS463" s="348"/>
      <c r="AT463" s="264">
        <f t="shared" si="363"/>
        <v>0</v>
      </c>
      <c r="AU463" s="259"/>
      <c r="AV463" s="265">
        <f t="shared" si="364"/>
        <v>0</v>
      </c>
      <c r="AX463" s="265">
        <f t="shared" si="368"/>
        <v>0</v>
      </c>
      <c r="AZ463" s="492">
        <f t="shared" si="365"/>
        <v>0</v>
      </c>
      <c r="BB463" s="492">
        <f t="shared" si="366"/>
        <v>0</v>
      </c>
      <c r="BD463" s="265">
        <f t="shared" si="369"/>
        <v>0</v>
      </c>
      <c r="BE463" s="105"/>
      <c r="BF463" s="105"/>
      <c r="BG463" s="105"/>
      <c r="BH463" s="105"/>
      <c r="BI463" s="105"/>
      <c r="BJ463" s="105"/>
    </row>
    <row r="464" spans="2:62" ht="20.100000000000001" hidden="1" customHeight="1" outlineLevel="1">
      <c r="B464" s="100"/>
      <c r="C464" s="908"/>
      <c r="D464" s="909"/>
      <c r="E464" s="909"/>
      <c r="F464" s="910"/>
      <c r="G464" s="890"/>
      <c r="H464" s="891"/>
      <c r="I464" s="152"/>
      <c r="J464" s="152"/>
      <c r="K464" s="152"/>
      <c r="L464" s="152"/>
      <c r="M464" s="152"/>
      <c r="N464" s="152"/>
      <c r="O464" s="152"/>
      <c r="P464" s="153"/>
      <c r="Q464" s="153"/>
      <c r="R464" s="156">
        <f t="shared" si="359"/>
        <v>0</v>
      </c>
      <c r="S464" s="156">
        <f t="shared" si="360"/>
        <v>0</v>
      </c>
      <c r="U464" s="157">
        <f t="shared" si="367"/>
        <v>0</v>
      </c>
      <c r="W464" s="152"/>
      <c r="X464" s="152"/>
      <c r="Y464" s="152"/>
      <c r="Z464" s="152"/>
      <c r="AA464" s="152"/>
      <c r="AB464" s="152"/>
      <c r="AC464" s="347"/>
      <c r="AD464" s="152"/>
      <c r="AE464" s="152"/>
      <c r="AF464" s="152"/>
      <c r="AG464" s="152"/>
      <c r="AH464" s="152"/>
      <c r="AI464" s="152"/>
      <c r="AJ464" s="347"/>
      <c r="AK464" s="152"/>
      <c r="AL464" s="152"/>
      <c r="AM464" s="295"/>
      <c r="AN464" s="228"/>
      <c r="AO464" s="228"/>
      <c r="AP464" s="228"/>
      <c r="AQ464" s="228"/>
      <c r="AR464" s="228"/>
      <c r="AS464" s="348"/>
      <c r="AT464" s="264">
        <f t="shared" si="363"/>
        <v>0</v>
      </c>
      <c r="AU464" s="259"/>
      <c r="AV464" s="265">
        <f t="shared" si="364"/>
        <v>0</v>
      </c>
      <c r="AX464" s="265">
        <f t="shared" si="368"/>
        <v>0</v>
      </c>
      <c r="AZ464" s="492">
        <f t="shared" si="365"/>
        <v>0</v>
      </c>
      <c r="BB464" s="492">
        <f t="shared" si="366"/>
        <v>0</v>
      </c>
      <c r="BD464" s="265">
        <f t="shared" si="369"/>
        <v>0</v>
      </c>
      <c r="BE464" s="105"/>
      <c r="BF464" s="105"/>
      <c r="BG464" s="105"/>
      <c r="BH464" s="105"/>
      <c r="BI464" s="105"/>
      <c r="BJ464" s="105"/>
    </row>
    <row r="465" spans="2:62" ht="20.100000000000001" hidden="1" customHeight="1" outlineLevel="1">
      <c r="B465" s="100"/>
      <c r="C465" s="908"/>
      <c r="D465" s="909"/>
      <c r="E465" s="909"/>
      <c r="F465" s="910"/>
      <c r="G465" s="890"/>
      <c r="H465" s="891"/>
      <c r="I465" s="152"/>
      <c r="J465" s="152"/>
      <c r="K465" s="152"/>
      <c r="L465" s="152"/>
      <c r="M465" s="152"/>
      <c r="N465" s="152"/>
      <c r="O465" s="152"/>
      <c r="P465" s="153"/>
      <c r="Q465" s="153"/>
      <c r="R465" s="156">
        <f t="shared" si="359"/>
        <v>0</v>
      </c>
      <c r="S465" s="156">
        <f t="shared" si="360"/>
        <v>0</v>
      </c>
      <c r="U465" s="157">
        <f t="shared" si="367"/>
        <v>0</v>
      </c>
      <c r="W465" s="152"/>
      <c r="X465" s="152"/>
      <c r="Y465" s="152"/>
      <c r="Z465" s="152"/>
      <c r="AA465" s="152"/>
      <c r="AB465" s="152"/>
      <c r="AC465" s="347"/>
      <c r="AD465" s="152"/>
      <c r="AE465" s="152"/>
      <c r="AF465" s="152"/>
      <c r="AG465" s="152"/>
      <c r="AH465" s="152"/>
      <c r="AI465" s="152"/>
      <c r="AJ465" s="347"/>
      <c r="AK465" s="152"/>
      <c r="AL465" s="152"/>
      <c r="AM465" s="295"/>
      <c r="AN465" s="228"/>
      <c r="AO465" s="228"/>
      <c r="AP465" s="228"/>
      <c r="AQ465" s="228"/>
      <c r="AR465" s="228"/>
      <c r="AS465" s="348"/>
      <c r="AT465" s="264">
        <f t="shared" si="363"/>
        <v>0</v>
      </c>
      <c r="AU465" s="259"/>
      <c r="AV465" s="265">
        <f t="shared" si="364"/>
        <v>0</v>
      </c>
      <c r="AX465" s="265">
        <f t="shared" si="368"/>
        <v>0</v>
      </c>
      <c r="AZ465" s="492">
        <f t="shared" si="365"/>
        <v>0</v>
      </c>
      <c r="BB465" s="492">
        <f t="shared" si="366"/>
        <v>0</v>
      </c>
      <c r="BD465" s="265">
        <f t="shared" si="369"/>
        <v>0</v>
      </c>
      <c r="BE465" s="105"/>
      <c r="BF465" s="105"/>
      <c r="BG465" s="105"/>
      <c r="BH465" s="105"/>
      <c r="BI465" s="105"/>
      <c r="BJ465" s="105"/>
    </row>
    <row r="466" spans="2:62" ht="20.100000000000001" hidden="1" customHeight="1" outlineLevel="1">
      <c r="B466" s="100"/>
      <c r="C466" s="908"/>
      <c r="D466" s="909"/>
      <c r="E466" s="909"/>
      <c r="F466" s="910"/>
      <c r="G466" s="890"/>
      <c r="H466" s="891"/>
      <c r="I466" s="152"/>
      <c r="J466" s="152"/>
      <c r="K466" s="152"/>
      <c r="L466" s="152"/>
      <c r="M466" s="152"/>
      <c r="N466" s="152"/>
      <c r="O466" s="152"/>
      <c r="P466" s="153"/>
      <c r="Q466" s="153"/>
      <c r="R466" s="156">
        <f t="shared" si="359"/>
        <v>0</v>
      </c>
      <c r="S466" s="156">
        <f t="shared" si="360"/>
        <v>0</v>
      </c>
      <c r="U466" s="157">
        <f t="shared" si="367"/>
        <v>0</v>
      </c>
      <c r="W466" s="152"/>
      <c r="X466" s="152"/>
      <c r="Y466" s="152"/>
      <c r="Z466" s="152"/>
      <c r="AA466" s="152"/>
      <c r="AB466" s="152"/>
      <c r="AC466" s="347"/>
      <c r="AD466" s="152"/>
      <c r="AE466" s="152"/>
      <c r="AF466" s="152"/>
      <c r="AG466" s="152"/>
      <c r="AH466" s="152"/>
      <c r="AI466" s="152"/>
      <c r="AJ466" s="347"/>
      <c r="AK466" s="152"/>
      <c r="AL466" s="152"/>
      <c r="AM466" s="295"/>
      <c r="AN466" s="228"/>
      <c r="AO466" s="228"/>
      <c r="AP466" s="228"/>
      <c r="AQ466" s="228"/>
      <c r="AR466" s="228"/>
      <c r="AS466" s="348"/>
      <c r="AT466" s="264">
        <f t="shared" si="363"/>
        <v>0</v>
      </c>
      <c r="AU466" s="259"/>
      <c r="AV466" s="265">
        <f t="shared" si="364"/>
        <v>0</v>
      </c>
      <c r="AX466" s="265">
        <f t="shared" si="368"/>
        <v>0</v>
      </c>
      <c r="AZ466" s="492">
        <f t="shared" si="365"/>
        <v>0</v>
      </c>
      <c r="BB466" s="492">
        <f t="shared" si="366"/>
        <v>0</v>
      </c>
      <c r="BD466" s="265">
        <f t="shared" si="369"/>
        <v>0</v>
      </c>
      <c r="BE466" s="105"/>
      <c r="BF466" s="105"/>
      <c r="BG466" s="105"/>
      <c r="BH466" s="105"/>
      <c r="BI466" s="105"/>
      <c r="BJ466" s="105"/>
    </row>
    <row r="467" spans="2:62" ht="20.100000000000001" hidden="1" customHeight="1" outlineLevel="1">
      <c r="B467" s="100"/>
      <c r="C467" s="908"/>
      <c r="D467" s="909"/>
      <c r="E467" s="909"/>
      <c r="F467" s="910"/>
      <c r="G467" s="890"/>
      <c r="H467" s="891"/>
      <c r="I467" s="152"/>
      <c r="J467" s="152"/>
      <c r="K467" s="152"/>
      <c r="L467" s="152"/>
      <c r="M467" s="152"/>
      <c r="N467" s="152"/>
      <c r="O467" s="152"/>
      <c r="P467" s="153"/>
      <c r="Q467" s="153"/>
      <c r="R467" s="156">
        <f t="shared" si="359"/>
        <v>0</v>
      </c>
      <c r="S467" s="156">
        <f t="shared" si="360"/>
        <v>0</v>
      </c>
      <c r="U467" s="157">
        <f t="shared" si="367"/>
        <v>0</v>
      </c>
      <c r="W467" s="152"/>
      <c r="X467" s="152"/>
      <c r="Y467" s="152"/>
      <c r="Z467" s="152"/>
      <c r="AA467" s="152"/>
      <c r="AB467" s="152"/>
      <c r="AC467" s="347"/>
      <c r="AD467" s="152"/>
      <c r="AE467" s="152"/>
      <c r="AF467" s="152"/>
      <c r="AG467" s="152"/>
      <c r="AH467" s="152"/>
      <c r="AI467" s="152"/>
      <c r="AJ467" s="347"/>
      <c r="AK467" s="152"/>
      <c r="AL467" s="152"/>
      <c r="AM467" s="295"/>
      <c r="AN467" s="228"/>
      <c r="AO467" s="228"/>
      <c r="AP467" s="228"/>
      <c r="AQ467" s="228"/>
      <c r="AR467" s="228"/>
      <c r="AS467" s="348"/>
      <c r="AT467" s="264">
        <f t="shared" si="363"/>
        <v>0</v>
      </c>
      <c r="AU467" s="259"/>
      <c r="AV467" s="265">
        <f t="shared" si="364"/>
        <v>0</v>
      </c>
      <c r="AX467" s="265">
        <f t="shared" si="368"/>
        <v>0</v>
      </c>
      <c r="AZ467" s="492">
        <f t="shared" si="365"/>
        <v>0</v>
      </c>
      <c r="BB467" s="492">
        <f t="shared" si="366"/>
        <v>0</v>
      </c>
      <c r="BD467" s="265">
        <f t="shared" si="369"/>
        <v>0</v>
      </c>
      <c r="BE467" s="105"/>
      <c r="BF467" s="105"/>
      <c r="BG467" s="105"/>
      <c r="BH467" s="105"/>
      <c r="BI467" s="105"/>
      <c r="BJ467" s="105"/>
    </row>
    <row r="468" spans="2:62" ht="20.100000000000001" hidden="1" customHeight="1" outlineLevel="1">
      <c r="B468" s="100"/>
      <c r="C468" s="908"/>
      <c r="D468" s="909"/>
      <c r="E468" s="909"/>
      <c r="F468" s="910"/>
      <c r="G468" s="890"/>
      <c r="H468" s="891"/>
      <c r="I468" s="152"/>
      <c r="J468" s="152"/>
      <c r="K468" s="152"/>
      <c r="L468" s="152"/>
      <c r="M468" s="152"/>
      <c r="N468" s="152"/>
      <c r="O468" s="152"/>
      <c r="P468" s="153"/>
      <c r="Q468" s="153"/>
      <c r="R468" s="156">
        <f t="shared" si="359"/>
        <v>0</v>
      </c>
      <c r="S468" s="156">
        <f t="shared" si="360"/>
        <v>0</v>
      </c>
      <c r="U468" s="157">
        <f t="shared" si="367"/>
        <v>0</v>
      </c>
      <c r="W468" s="152"/>
      <c r="X468" s="152"/>
      <c r="Y468" s="152"/>
      <c r="Z468" s="152"/>
      <c r="AA468" s="152"/>
      <c r="AB468" s="152"/>
      <c r="AC468" s="347"/>
      <c r="AD468" s="152"/>
      <c r="AE468" s="152"/>
      <c r="AF468" s="152"/>
      <c r="AG468" s="152"/>
      <c r="AH468" s="152"/>
      <c r="AI468" s="152"/>
      <c r="AJ468" s="347"/>
      <c r="AK468" s="152"/>
      <c r="AL468" s="152"/>
      <c r="AM468" s="295"/>
      <c r="AN468" s="228"/>
      <c r="AO468" s="228"/>
      <c r="AP468" s="228"/>
      <c r="AQ468" s="228"/>
      <c r="AR468" s="228"/>
      <c r="AS468" s="348"/>
      <c r="AT468" s="264">
        <f t="shared" si="363"/>
        <v>0</v>
      </c>
      <c r="AU468" s="259"/>
      <c r="AV468" s="265">
        <f t="shared" si="364"/>
        <v>0</v>
      </c>
      <c r="AX468" s="265">
        <f t="shared" si="368"/>
        <v>0</v>
      </c>
      <c r="AZ468" s="492">
        <f t="shared" si="365"/>
        <v>0</v>
      </c>
      <c r="BB468" s="492">
        <f t="shared" si="366"/>
        <v>0</v>
      </c>
      <c r="BD468" s="265">
        <f t="shared" si="369"/>
        <v>0</v>
      </c>
      <c r="BE468" s="105"/>
      <c r="BF468" s="105"/>
      <c r="BG468" s="105"/>
      <c r="BH468" s="105"/>
      <c r="BI468" s="105"/>
      <c r="BJ468" s="105"/>
    </row>
    <row r="469" spans="2:62" ht="20.100000000000001" hidden="1" customHeight="1" outlineLevel="1">
      <c r="B469" s="100"/>
      <c r="C469" s="908"/>
      <c r="D469" s="909"/>
      <c r="E469" s="909"/>
      <c r="F469" s="910"/>
      <c r="G469" s="890"/>
      <c r="H469" s="891"/>
      <c r="I469" s="152"/>
      <c r="J469" s="152"/>
      <c r="K469" s="152"/>
      <c r="L469" s="152"/>
      <c r="M469" s="152"/>
      <c r="N469" s="152"/>
      <c r="O469" s="152"/>
      <c r="P469" s="153"/>
      <c r="Q469" s="153"/>
      <c r="R469" s="156">
        <f t="shared" si="359"/>
        <v>0</v>
      </c>
      <c r="S469" s="156">
        <f t="shared" si="360"/>
        <v>0</v>
      </c>
      <c r="U469" s="157">
        <f t="shared" si="367"/>
        <v>0</v>
      </c>
      <c r="W469" s="152"/>
      <c r="X469" s="152"/>
      <c r="Y469" s="152"/>
      <c r="Z469" s="152"/>
      <c r="AA469" s="152"/>
      <c r="AB469" s="152"/>
      <c r="AC469" s="347"/>
      <c r="AD469" s="152"/>
      <c r="AE469" s="152"/>
      <c r="AF469" s="152"/>
      <c r="AG469" s="152"/>
      <c r="AH469" s="152"/>
      <c r="AI469" s="152"/>
      <c r="AJ469" s="347"/>
      <c r="AK469" s="152"/>
      <c r="AL469" s="152"/>
      <c r="AM469" s="295"/>
      <c r="AN469" s="228"/>
      <c r="AO469" s="228"/>
      <c r="AP469" s="228"/>
      <c r="AQ469" s="228"/>
      <c r="AR469" s="228"/>
      <c r="AS469" s="348"/>
      <c r="AT469" s="264">
        <f t="shared" si="363"/>
        <v>0</v>
      </c>
      <c r="AU469" s="259"/>
      <c r="AV469" s="265">
        <f t="shared" si="364"/>
        <v>0</v>
      </c>
      <c r="AX469" s="265">
        <f t="shared" si="368"/>
        <v>0</v>
      </c>
      <c r="AZ469" s="492">
        <f t="shared" si="365"/>
        <v>0</v>
      </c>
      <c r="BB469" s="492">
        <f t="shared" si="366"/>
        <v>0</v>
      </c>
      <c r="BD469" s="265">
        <f t="shared" si="369"/>
        <v>0</v>
      </c>
      <c r="BE469" s="105"/>
      <c r="BF469" s="105"/>
      <c r="BG469" s="105"/>
      <c r="BH469" s="105"/>
      <c r="BI469" s="105"/>
      <c r="BJ469" s="105"/>
    </row>
    <row r="470" spans="2:62" ht="9.9499999999999993" hidden="1" customHeight="1" outlineLevel="1">
      <c r="B470" s="101"/>
      <c r="C470" s="208"/>
      <c r="D470" s="208"/>
      <c r="E470" s="208"/>
      <c r="F470" s="208"/>
      <c r="G470" s="237"/>
      <c r="H470" s="207"/>
      <c r="I470" s="257"/>
      <c r="J470" s="257"/>
      <c r="K470" s="257"/>
      <c r="L470" s="257"/>
      <c r="M470" s="257"/>
      <c r="N470" s="257"/>
      <c r="O470" s="257"/>
      <c r="P470" s="256"/>
      <c r="Q470" s="102"/>
      <c r="R470" s="102"/>
      <c r="S470" s="102"/>
      <c r="U470" s="98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Z470" s="493"/>
      <c r="BE470" s="105"/>
      <c r="BF470" s="105"/>
      <c r="BG470" s="105"/>
      <c r="BH470" s="105"/>
      <c r="BI470" s="105"/>
      <c r="BJ470" s="105"/>
    </row>
    <row r="471" spans="2:62" ht="20.100000000000001" customHeight="1" collapsed="1">
      <c r="B471" s="8">
        <f>B454+1</f>
        <v>28</v>
      </c>
      <c r="C471" s="916"/>
      <c r="D471" s="917"/>
      <c r="E471" s="917"/>
      <c r="F471" s="918"/>
      <c r="G471" s="429"/>
      <c r="H471" s="206">
        <v>1</v>
      </c>
      <c r="I471" s="642">
        <f t="shared" ref="I471" si="370">$H471*SUM(I472:I486)</f>
        <v>0</v>
      </c>
      <c r="J471" s="643">
        <f t="shared" ref="J471:O471" si="371">$H471*SUM(J472:J486)</f>
        <v>0</v>
      </c>
      <c r="K471" s="644">
        <f t="shared" si="371"/>
        <v>0</v>
      </c>
      <c r="L471" s="645">
        <f t="shared" si="371"/>
        <v>0</v>
      </c>
      <c r="M471" s="645">
        <f t="shared" si="371"/>
        <v>0</v>
      </c>
      <c r="N471" s="644">
        <f t="shared" si="371"/>
        <v>0</v>
      </c>
      <c r="O471" s="642">
        <f t="shared" si="371"/>
        <v>0</v>
      </c>
      <c r="P471" s="209">
        <f t="shared" ref="P471:Q471" si="372">$H471*SUM(P472:P486)</f>
        <v>0</v>
      </c>
      <c r="Q471" s="210">
        <f t="shared" si="372"/>
        <v>0</v>
      </c>
      <c r="R471" s="136">
        <f t="shared" ref="R471:R486" si="373">P471*(1+Gewinn)*(1+SicherheitAngebot)</f>
        <v>0</v>
      </c>
      <c r="S471" s="137">
        <f t="shared" ref="S471:S486" si="374">Q471*(1+MGKZ)*(1+Gewinn)*(1+SicherheitAngebot)</f>
        <v>0</v>
      </c>
      <c r="U471" s="10">
        <f>I471*$I$7+J471*$J$7+K471*$K$7+L471*$L$7+M471*$M$7+N471*$N$7+O471*$O$7+R471+S471</f>
        <v>0</v>
      </c>
      <c r="W471" s="646">
        <f t="shared" ref="W471:AB471" si="375">$H471*SUM(W472:W486)</f>
        <v>0</v>
      </c>
      <c r="X471" s="647">
        <f t="shared" si="375"/>
        <v>0</v>
      </c>
      <c r="Y471" s="648">
        <f t="shared" si="375"/>
        <v>0</v>
      </c>
      <c r="Z471" s="649">
        <f t="shared" si="375"/>
        <v>0</v>
      </c>
      <c r="AA471" s="648">
        <f t="shared" si="375"/>
        <v>0</v>
      </c>
      <c r="AB471" s="646">
        <f t="shared" si="375"/>
        <v>0</v>
      </c>
      <c r="AC471" s="258"/>
      <c r="AD471" s="646">
        <f t="shared" ref="AD471:AM471" si="376">$H471*SUM(AD472:AD486)</f>
        <v>0</v>
      </c>
      <c r="AE471" s="647">
        <f t="shared" si="376"/>
        <v>0</v>
      </c>
      <c r="AF471" s="648">
        <f t="shared" si="376"/>
        <v>0</v>
      </c>
      <c r="AG471" s="649">
        <f t="shared" si="376"/>
        <v>0</v>
      </c>
      <c r="AH471" s="648">
        <f t="shared" si="376"/>
        <v>0</v>
      </c>
      <c r="AI471" s="646">
        <f t="shared" si="376"/>
        <v>0</v>
      </c>
      <c r="AJ471" s="258"/>
      <c r="AK471" s="653">
        <f t="shared" si="376"/>
        <v>0</v>
      </c>
      <c r="AL471" s="653">
        <f t="shared" si="376"/>
        <v>0</v>
      </c>
      <c r="AM471" s="653">
        <f t="shared" si="376"/>
        <v>0</v>
      </c>
      <c r="AN471" s="227">
        <f>$H471*SUM(AN472:AN486)*(1+Gewinn)*(1+SicherheitAngebot)</f>
        <v>0</v>
      </c>
      <c r="AO471" s="227">
        <f>$H471*SUM(AO472:AO486)*(1+Gewinn)*(1+SicherheitAngebot)</f>
        <v>0</v>
      </c>
      <c r="AP471" s="227">
        <f>$H471*SUM(AP472:AP486)*(1+Gewinn)*(1+SicherheitAngebot)</f>
        <v>0</v>
      </c>
      <c r="AQ471" s="227">
        <f>$H471*SUM(AQ472:AQ486)*(1+Gewinn)*(1+SicherheitAngebot)</f>
        <v>0</v>
      </c>
      <c r="AR471" s="227">
        <f>$H471*SUM(AR472:AR486)*(1+Gewinn)*(1+SicherheitAngebot)</f>
        <v>0</v>
      </c>
      <c r="AS471" s="262"/>
      <c r="AT471" s="263">
        <f t="shared" si="363"/>
        <v>0</v>
      </c>
      <c r="AU471" s="259"/>
      <c r="AV471" s="491">
        <f>AK471*$AK$7+AL471*$AL$7+AM471*$AM$7+SUM(AN471:AR471)+AT471/Zuschläge_IBN+AT471</f>
        <v>0</v>
      </c>
      <c r="AX471" s="685">
        <f>U471+AV471</f>
        <v>0</v>
      </c>
      <c r="AZ471" s="490">
        <f>IF(H471&gt;0,U471/(1+SicherheitAngebot)*(1+Sicherheit),0)</f>
        <v>0</v>
      </c>
      <c r="BB471" s="490">
        <f>IF(H471&gt;0,AV471/(1+SicherheitAngebot)*(1+Sicherheit),0)</f>
        <v>0</v>
      </c>
      <c r="BD471" s="490">
        <f>AZ471+BB471</f>
        <v>0</v>
      </c>
      <c r="BE471" s="105"/>
      <c r="BF471" s="105"/>
      <c r="BG471" s="105"/>
      <c r="BH471" s="105"/>
      <c r="BI471" s="105"/>
      <c r="BJ471" s="105"/>
    </row>
    <row r="472" spans="2:62" ht="20.100000000000001" hidden="1" customHeight="1" outlineLevel="1">
      <c r="B472" s="99"/>
      <c r="C472" s="908"/>
      <c r="D472" s="909"/>
      <c r="E472" s="909"/>
      <c r="F472" s="910"/>
      <c r="G472" s="890"/>
      <c r="H472" s="901"/>
      <c r="I472" s="152"/>
      <c r="J472" s="152"/>
      <c r="K472" s="152"/>
      <c r="L472" s="152"/>
      <c r="M472" s="152"/>
      <c r="N472" s="152"/>
      <c r="O472" s="152"/>
      <c r="P472" s="153"/>
      <c r="Q472" s="153"/>
      <c r="R472" s="156">
        <f t="shared" si="373"/>
        <v>0</v>
      </c>
      <c r="S472" s="156">
        <f t="shared" si="374"/>
        <v>0</v>
      </c>
      <c r="U472" s="157">
        <f>I472*$I$7+J472*$J$7+K472*$K$7+L472*$L$7+M472*$M$7+N472*$N$7+O472*$O$7+R472+S472</f>
        <v>0</v>
      </c>
      <c r="W472" s="152"/>
      <c r="X472" s="152"/>
      <c r="Y472" s="152"/>
      <c r="Z472" s="152"/>
      <c r="AA472" s="152"/>
      <c r="AB472" s="152"/>
      <c r="AC472" s="347"/>
      <c r="AD472" s="152"/>
      <c r="AE472" s="152"/>
      <c r="AF472" s="152"/>
      <c r="AG472" s="152"/>
      <c r="AH472" s="152"/>
      <c r="AI472" s="152"/>
      <c r="AJ472" s="347"/>
      <c r="AK472" s="152"/>
      <c r="AL472" s="152"/>
      <c r="AM472" s="295"/>
      <c r="AN472" s="228"/>
      <c r="AO472" s="228"/>
      <c r="AP472" s="228"/>
      <c r="AQ472" s="228"/>
      <c r="AR472" s="228"/>
      <c r="AS472" s="348"/>
      <c r="AT472" s="264">
        <f t="shared" si="363"/>
        <v>0</v>
      </c>
      <c r="AU472" s="259"/>
      <c r="AV472" s="265">
        <f t="shared" ref="AV472:AV486" si="377">AK472*$AK$7+AL472*$AL$7+AM472*$AM$7+SUM(AN472:AR472)*(1+Gewinn)*(1+SicherheitAngebot)+AT472/Zuschläge_IBN+AT472</f>
        <v>0</v>
      </c>
      <c r="AX472" s="265">
        <f>U472+AV472</f>
        <v>0</v>
      </c>
      <c r="AZ472" s="492">
        <f t="shared" ref="AZ472:AZ486" si="378">U472/(1+SicherheitAngebot)*(1+Sicherheit)</f>
        <v>0</v>
      </c>
      <c r="BB472" s="492">
        <f t="shared" ref="BB472:BB486" si="379">AV472/(1+SicherheitAngebot)*(1+Sicherheit)</f>
        <v>0</v>
      </c>
      <c r="BD472" s="265">
        <f>AZ472+BB472</f>
        <v>0</v>
      </c>
      <c r="BE472" s="105"/>
      <c r="BF472" s="105"/>
      <c r="BG472" s="105"/>
      <c r="BH472" s="105"/>
      <c r="BI472" s="105"/>
      <c r="BJ472" s="105"/>
    </row>
    <row r="473" spans="2:62" ht="20.100000000000001" hidden="1" customHeight="1" outlineLevel="1">
      <c r="B473" s="100"/>
      <c r="C473" s="908"/>
      <c r="D473" s="909"/>
      <c r="E473" s="909"/>
      <c r="F473" s="910"/>
      <c r="G473" s="890"/>
      <c r="H473" s="891"/>
      <c r="I473" s="152"/>
      <c r="J473" s="152"/>
      <c r="K473" s="152"/>
      <c r="L473" s="152"/>
      <c r="M473" s="152"/>
      <c r="N473" s="152"/>
      <c r="O473" s="152"/>
      <c r="P473" s="153"/>
      <c r="Q473" s="153"/>
      <c r="R473" s="156">
        <f t="shared" si="373"/>
        <v>0</v>
      </c>
      <c r="S473" s="156">
        <f t="shared" si="374"/>
        <v>0</v>
      </c>
      <c r="U473" s="157">
        <f t="shared" ref="U473:U486" si="380">I473*$I$7+J473*$J$7+K473*$K$7+L473*$L$7+M473*$M$7+N473*$N$7+O473*$O$7+R473+S473</f>
        <v>0</v>
      </c>
      <c r="W473" s="152"/>
      <c r="X473" s="152"/>
      <c r="Y473" s="152"/>
      <c r="Z473" s="152"/>
      <c r="AA473" s="152"/>
      <c r="AB473" s="152"/>
      <c r="AC473" s="347"/>
      <c r="AD473" s="152"/>
      <c r="AE473" s="152"/>
      <c r="AF473" s="152"/>
      <c r="AG473" s="152"/>
      <c r="AH473" s="152"/>
      <c r="AI473" s="152"/>
      <c r="AJ473" s="347"/>
      <c r="AK473" s="152"/>
      <c r="AL473" s="152"/>
      <c r="AM473" s="295"/>
      <c r="AN473" s="228"/>
      <c r="AO473" s="228"/>
      <c r="AP473" s="228"/>
      <c r="AQ473" s="228"/>
      <c r="AR473" s="228"/>
      <c r="AS473" s="348"/>
      <c r="AT473" s="264">
        <f t="shared" si="363"/>
        <v>0</v>
      </c>
      <c r="AU473" s="259"/>
      <c r="AV473" s="265">
        <f t="shared" si="377"/>
        <v>0</v>
      </c>
      <c r="AX473" s="265">
        <f t="shared" ref="AX473:AX486" si="381">U473+AV473</f>
        <v>0</v>
      </c>
      <c r="AZ473" s="492">
        <f t="shared" si="378"/>
        <v>0</v>
      </c>
      <c r="BB473" s="492">
        <f t="shared" si="379"/>
        <v>0</v>
      </c>
      <c r="BD473" s="265">
        <f t="shared" ref="BD473:BD486" si="382">AZ473+BB473</f>
        <v>0</v>
      </c>
      <c r="BE473" s="105"/>
      <c r="BF473" s="105"/>
      <c r="BG473" s="105"/>
      <c r="BH473" s="105"/>
      <c r="BI473" s="105"/>
      <c r="BJ473" s="105"/>
    </row>
    <row r="474" spans="2:62" ht="20.100000000000001" hidden="1" customHeight="1" outlineLevel="1">
      <c r="B474" s="100"/>
      <c r="C474" s="908"/>
      <c r="D474" s="909"/>
      <c r="E474" s="909"/>
      <c r="F474" s="910"/>
      <c r="G474" s="890"/>
      <c r="H474" s="891"/>
      <c r="I474" s="152"/>
      <c r="J474" s="152"/>
      <c r="K474" s="152"/>
      <c r="L474" s="152"/>
      <c r="M474" s="152"/>
      <c r="N474" s="152"/>
      <c r="O474" s="152"/>
      <c r="P474" s="153"/>
      <c r="Q474" s="153"/>
      <c r="R474" s="156">
        <f t="shared" si="373"/>
        <v>0</v>
      </c>
      <c r="S474" s="156">
        <f t="shared" si="374"/>
        <v>0</v>
      </c>
      <c r="U474" s="157">
        <f t="shared" si="380"/>
        <v>0</v>
      </c>
      <c r="W474" s="152"/>
      <c r="X474" s="152"/>
      <c r="Y474" s="152"/>
      <c r="Z474" s="152"/>
      <c r="AA474" s="152"/>
      <c r="AB474" s="152"/>
      <c r="AC474" s="347"/>
      <c r="AD474" s="152"/>
      <c r="AE474" s="152"/>
      <c r="AF474" s="152"/>
      <c r="AG474" s="152"/>
      <c r="AH474" s="152"/>
      <c r="AI474" s="152"/>
      <c r="AJ474" s="347"/>
      <c r="AK474" s="152"/>
      <c r="AL474" s="152"/>
      <c r="AM474" s="295"/>
      <c r="AN474" s="228"/>
      <c r="AO474" s="228"/>
      <c r="AP474" s="228"/>
      <c r="AQ474" s="228"/>
      <c r="AR474" s="228"/>
      <c r="AS474" s="348"/>
      <c r="AT474" s="264">
        <f t="shared" si="363"/>
        <v>0</v>
      </c>
      <c r="AU474" s="259"/>
      <c r="AV474" s="265">
        <f t="shared" si="377"/>
        <v>0</v>
      </c>
      <c r="AX474" s="265">
        <f t="shared" si="381"/>
        <v>0</v>
      </c>
      <c r="AZ474" s="492">
        <f t="shared" si="378"/>
        <v>0</v>
      </c>
      <c r="BB474" s="492">
        <f t="shared" si="379"/>
        <v>0</v>
      </c>
      <c r="BD474" s="265">
        <f t="shared" si="382"/>
        <v>0</v>
      </c>
      <c r="BE474" s="105"/>
      <c r="BF474" s="105"/>
      <c r="BG474" s="105"/>
      <c r="BH474" s="105"/>
      <c r="BI474" s="105"/>
      <c r="BJ474" s="105"/>
    </row>
    <row r="475" spans="2:62" ht="20.100000000000001" hidden="1" customHeight="1" outlineLevel="1">
      <c r="B475" s="100"/>
      <c r="C475" s="908"/>
      <c r="D475" s="909"/>
      <c r="E475" s="909"/>
      <c r="F475" s="910"/>
      <c r="G475" s="890"/>
      <c r="H475" s="891"/>
      <c r="I475" s="152"/>
      <c r="J475" s="152"/>
      <c r="K475" s="152"/>
      <c r="L475" s="152"/>
      <c r="M475" s="152"/>
      <c r="N475" s="152"/>
      <c r="O475" s="152"/>
      <c r="P475" s="153"/>
      <c r="Q475" s="153"/>
      <c r="R475" s="156">
        <f t="shared" si="373"/>
        <v>0</v>
      </c>
      <c r="S475" s="156">
        <f t="shared" si="374"/>
        <v>0</v>
      </c>
      <c r="U475" s="157">
        <f t="shared" si="380"/>
        <v>0</v>
      </c>
      <c r="W475" s="152"/>
      <c r="X475" s="152"/>
      <c r="Y475" s="152"/>
      <c r="Z475" s="152"/>
      <c r="AA475" s="152"/>
      <c r="AB475" s="152"/>
      <c r="AC475" s="347"/>
      <c r="AD475" s="152"/>
      <c r="AE475" s="152"/>
      <c r="AF475" s="152"/>
      <c r="AG475" s="152"/>
      <c r="AH475" s="152"/>
      <c r="AI475" s="152"/>
      <c r="AJ475" s="347"/>
      <c r="AK475" s="152"/>
      <c r="AL475" s="152"/>
      <c r="AM475" s="295"/>
      <c r="AN475" s="228"/>
      <c r="AO475" s="228"/>
      <c r="AP475" s="228"/>
      <c r="AQ475" s="228"/>
      <c r="AR475" s="228"/>
      <c r="AS475" s="348"/>
      <c r="AT475" s="264">
        <f t="shared" si="363"/>
        <v>0</v>
      </c>
      <c r="AU475" s="259"/>
      <c r="AV475" s="265">
        <f t="shared" si="377"/>
        <v>0</v>
      </c>
      <c r="AX475" s="265">
        <f t="shared" si="381"/>
        <v>0</v>
      </c>
      <c r="AZ475" s="492">
        <f t="shared" si="378"/>
        <v>0</v>
      </c>
      <c r="BB475" s="492">
        <f t="shared" si="379"/>
        <v>0</v>
      </c>
      <c r="BD475" s="265">
        <f t="shared" si="382"/>
        <v>0</v>
      </c>
      <c r="BE475" s="105"/>
      <c r="BF475" s="105"/>
      <c r="BG475" s="105"/>
      <c r="BH475" s="105"/>
      <c r="BI475" s="105"/>
      <c r="BJ475" s="105"/>
    </row>
    <row r="476" spans="2:62" ht="20.100000000000001" hidden="1" customHeight="1" outlineLevel="1">
      <c r="B476" s="100"/>
      <c r="C476" s="908"/>
      <c r="D476" s="909"/>
      <c r="E476" s="909"/>
      <c r="F476" s="910"/>
      <c r="G476" s="890"/>
      <c r="H476" s="891"/>
      <c r="I476" s="152"/>
      <c r="J476" s="152"/>
      <c r="K476" s="152"/>
      <c r="L476" s="152"/>
      <c r="M476" s="152"/>
      <c r="N476" s="152"/>
      <c r="O476" s="152"/>
      <c r="P476" s="153"/>
      <c r="Q476" s="153"/>
      <c r="R476" s="156">
        <f t="shared" si="373"/>
        <v>0</v>
      </c>
      <c r="S476" s="156">
        <f t="shared" si="374"/>
        <v>0</v>
      </c>
      <c r="U476" s="157">
        <f t="shared" si="380"/>
        <v>0</v>
      </c>
      <c r="W476" s="152"/>
      <c r="X476" s="152"/>
      <c r="Y476" s="152"/>
      <c r="Z476" s="152"/>
      <c r="AA476" s="152"/>
      <c r="AB476" s="152"/>
      <c r="AC476" s="347"/>
      <c r="AD476" s="152"/>
      <c r="AE476" s="152"/>
      <c r="AF476" s="152"/>
      <c r="AG476" s="152"/>
      <c r="AH476" s="152"/>
      <c r="AI476" s="152"/>
      <c r="AJ476" s="347"/>
      <c r="AK476" s="152"/>
      <c r="AL476" s="152"/>
      <c r="AM476" s="295"/>
      <c r="AN476" s="228"/>
      <c r="AO476" s="228"/>
      <c r="AP476" s="228"/>
      <c r="AQ476" s="228"/>
      <c r="AR476" s="228"/>
      <c r="AS476" s="348"/>
      <c r="AT476" s="264">
        <f t="shared" si="363"/>
        <v>0</v>
      </c>
      <c r="AU476" s="259"/>
      <c r="AV476" s="265">
        <f t="shared" si="377"/>
        <v>0</v>
      </c>
      <c r="AX476" s="265">
        <f t="shared" si="381"/>
        <v>0</v>
      </c>
      <c r="AZ476" s="492">
        <f t="shared" si="378"/>
        <v>0</v>
      </c>
      <c r="BB476" s="492">
        <f t="shared" si="379"/>
        <v>0</v>
      </c>
      <c r="BD476" s="265">
        <f t="shared" si="382"/>
        <v>0</v>
      </c>
      <c r="BE476" s="105"/>
      <c r="BF476" s="105"/>
      <c r="BG476" s="105"/>
      <c r="BH476" s="105"/>
      <c r="BI476" s="105"/>
      <c r="BJ476" s="105"/>
    </row>
    <row r="477" spans="2:62" ht="20.100000000000001" hidden="1" customHeight="1" outlineLevel="1">
      <c r="B477" s="100"/>
      <c r="C477" s="908"/>
      <c r="D477" s="909"/>
      <c r="E477" s="909"/>
      <c r="F477" s="910"/>
      <c r="G477" s="890"/>
      <c r="H477" s="891"/>
      <c r="I477" s="152"/>
      <c r="J477" s="152"/>
      <c r="K477" s="152"/>
      <c r="L477" s="152"/>
      <c r="M477" s="152"/>
      <c r="N477" s="152"/>
      <c r="O477" s="152"/>
      <c r="P477" s="153"/>
      <c r="Q477" s="153"/>
      <c r="R477" s="156">
        <f t="shared" si="373"/>
        <v>0</v>
      </c>
      <c r="S477" s="156">
        <f t="shared" si="374"/>
        <v>0</v>
      </c>
      <c r="U477" s="157">
        <f t="shared" si="380"/>
        <v>0</v>
      </c>
      <c r="W477" s="152"/>
      <c r="X477" s="152"/>
      <c r="Y477" s="152"/>
      <c r="Z477" s="152"/>
      <c r="AA477" s="152"/>
      <c r="AB477" s="152"/>
      <c r="AC477" s="347"/>
      <c r="AD477" s="152"/>
      <c r="AE477" s="152"/>
      <c r="AF477" s="152"/>
      <c r="AG477" s="152"/>
      <c r="AH477" s="152"/>
      <c r="AI477" s="152"/>
      <c r="AJ477" s="347"/>
      <c r="AK477" s="152"/>
      <c r="AL477" s="152"/>
      <c r="AM477" s="295"/>
      <c r="AN477" s="228"/>
      <c r="AO477" s="228"/>
      <c r="AP477" s="228"/>
      <c r="AQ477" s="228"/>
      <c r="AR477" s="228"/>
      <c r="AS477" s="348"/>
      <c r="AT477" s="264">
        <f t="shared" si="363"/>
        <v>0</v>
      </c>
      <c r="AU477" s="259"/>
      <c r="AV477" s="265">
        <f t="shared" si="377"/>
        <v>0</v>
      </c>
      <c r="AX477" s="265">
        <f t="shared" si="381"/>
        <v>0</v>
      </c>
      <c r="AZ477" s="492">
        <f t="shared" si="378"/>
        <v>0</v>
      </c>
      <c r="BB477" s="492">
        <f t="shared" si="379"/>
        <v>0</v>
      </c>
      <c r="BD477" s="265">
        <f t="shared" si="382"/>
        <v>0</v>
      </c>
      <c r="BE477" s="105"/>
      <c r="BF477" s="105"/>
      <c r="BG477" s="105"/>
      <c r="BH477" s="105"/>
      <c r="BI477" s="105"/>
      <c r="BJ477" s="105"/>
    </row>
    <row r="478" spans="2:62" ht="20.100000000000001" hidden="1" customHeight="1" outlineLevel="1">
      <c r="B478" s="100"/>
      <c r="C478" s="908"/>
      <c r="D478" s="909"/>
      <c r="E478" s="909"/>
      <c r="F478" s="910"/>
      <c r="G478" s="890"/>
      <c r="H478" s="891"/>
      <c r="I478" s="152"/>
      <c r="J478" s="152"/>
      <c r="K478" s="152"/>
      <c r="L478" s="152"/>
      <c r="M478" s="152"/>
      <c r="N478" s="152"/>
      <c r="O478" s="152"/>
      <c r="P478" s="153"/>
      <c r="Q478" s="153"/>
      <c r="R478" s="156">
        <f t="shared" si="373"/>
        <v>0</v>
      </c>
      <c r="S478" s="156">
        <f t="shared" si="374"/>
        <v>0</v>
      </c>
      <c r="U478" s="157">
        <f t="shared" si="380"/>
        <v>0</v>
      </c>
      <c r="W478" s="152"/>
      <c r="X478" s="152"/>
      <c r="Y478" s="152"/>
      <c r="Z478" s="152"/>
      <c r="AA478" s="152"/>
      <c r="AB478" s="152"/>
      <c r="AC478" s="347"/>
      <c r="AD478" s="152"/>
      <c r="AE478" s="152"/>
      <c r="AF478" s="152"/>
      <c r="AG478" s="152"/>
      <c r="AH478" s="152"/>
      <c r="AI478" s="152"/>
      <c r="AJ478" s="347"/>
      <c r="AK478" s="152"/>
      <c r="AL478" s="152"/>
      <c r="AM478" s="295"/>
      <c r="AN478" s="228"/>
      <c r="AO478" s="228"/>
      <c r="AP478" s="228"/>
      <c r="AQ478" s="228"/>
      <c r="AR478" s="228"/>
      <c r="AS478" s="348"/>
      <c r="AT478" s="264">
        <f t="shared" si="363"/>
        <v>0</v>
      </c>
      <c r="AU478" s="259"/>
      <c r="AV478" s="265">
        <f t="shared" si="377"/>
        <v>0</v>
      </c>
      <c r="AX478" s="265">
        <f t="shared" si="381"/>
        <v>0</v>
      </c>
      <c r="AZ478" s="492">
        <f t="shared" si="378"/>
        <v>0</v>
      </c>
      <c r="BB478" s="492">
        <f t="shared" si="379"/>
        <v>0</v>
      </c>
      <c r="BD478" s="265">
        <f t="shared" si="382"/>
        <v>0</v>
      </c>
      <c r="BE478" s="105"/>
      <c r="BF478" s="105"/>
      <c r="BG478" s="105"/>
      <c r="BH478" s="105"/>
      <c r="BI478" s="105"/>
      <c r="BJ478" s="105"/>
    </row>
    <row r="479" spans="2:62" ht="20.100000000000001" hidden="1" customHeight="1" outlineLevel="1">
      <c r="B479" s="100"/>
      <c r="C479" s="908"/>
      <c r="D479" s="909"/>
      <c r="E479" s="909"/>
      <c r="F479" s="910"/>
      <c r="G479" s="890"/>
      <c r="H479" s="891"/>
      <c r="I479" s="152"/>
      <c r="J479" s="152"/>
      <c r="K479" s="152"/>
      <c r="L479" s="152"/>
      <c r="M479" s="152"/>
      <c r="N479" s="152"/>
      <c r="O479" s="152"/>
      <c r="P479" s="153"/>
      <c r="Q479" s="153"/>
      <c r="R479" s="156">
        <f t="shared" si="373"/>
        <v>0</v>
      </c>
      <c r="S479" s="156">
        <f t="shared" si="374"/>
        <v>0</v>
      </c>
      <c r="U479" s="157">
        <f t="shared" si="380"/>
        <v>0</v>
      </c>
      <c r="W479" s="152"/>
      <c r="X479" s="152"/>
      <c r="Y479" s="152"/>
      <c r="Z479" s="152"/>
      <c r="AA479" s="152"/>
      <c r="AB479" s="152"/>
      <c r="AC479" s="347"/>
      <c r="AD479" s="152"/>
      <c r="AE479" s="152"/>
      <c r="AF479" s="152"/>
      <c r="AG479" s="152"/>
      <c r="AH479" s="152"/>
      <c r="AI479" s="152"/>
      <c r="AJ479" s="347"/>
      <c r="AK479" s="152"/>
      <c r="AL479" s="152"/>
      <c r="AM479" s="295"/>
      <c r="AN479" s="228"/>
      <c r="AO479" s="228"/>
      <c r="AP479" s="228"/>
      <c r="AQ479" s="228"/>
      <c r="AR479" s="228"/>
      <c r="AS479" s="348"/>
      <c r="AT479" s="264">
        <f t="shared" si="363"/>
        <v>0</v>
      </c>
      <c r="AU479" s="259"/>
      <c r="AV479" s="265">
        <f t="shared" si="377"/>
        <v>0</v>
      </c>
      <c r="AX479" s="265">
        <f t="shared" si="381"/>
        <v>0</v>
      </c>
      <c r="AZ479" s="492">
        <f t="shared" si="378"/>
        <v>0</v>
      </c>
      <c r="BB479" s="492">
        <f t="shared" si="379"/>
        <v>0</v>
      </c>
      <c r="BD479" s="265">
        <f t="shared" si="382"/>
        <v>0</v>
      </c>
      <c r="BE479" s="105"/>
      <c r="BF479" s="105"/>
      <c r="BG479" s="105"/>
      <c r="BH479" s="105"/>
      <c r="BI479" s="105"/>
      <c r="BJ479" s="105"/>
    </row>
    <row r="480" spans="2:62" ht="20.100000000000001" hidden="1" customHeight="1" outlineLevel="1">
      <c r="B480" s="100"/>
      <c r="C480" s="908"/>
      <c r="D480" s="909"/>
      <c r="E480" s="909"/>
      <c r="F480" s="910"/>
      <c r="G480" s="890"/>
      <c r="H480" s="891"/>
      <c r="I480" s="152"/>
      <c r="J480" s="152"/>
      <c r="K480" s="152"/>
      <c r="L480" s="152"/>
      <c r="M480" s="152"/>
      <c r="N480" s="152"/>
      <c r="O480" s="152"/>
      <c r="P480" s="153"/>
      <c r="Q480" s="153"/>
      <c r="R480" s="156">
        <f t="shared" si="373"/>
        <v>0</v>
      </c>
      <c r="S480" s="156">
        <f t="shared" si="374"/>
        <v>0</v>
      </c>
      <c r="U480" s="157">
        <f t="shared" si="380"/>
        <v>0</v>
      </c>
      <c r="W480" s="152"/>
      <c r="X480" s="152"/>
      <c r="Y480" s="152"/>
      <c r="Z480" s="152"/>
      <c r="AA480" s="152"/>
      <c r="AB480" s="152"/>
      <c r="AC480" s="347"/>
      <c r="AD480" s="152"/>
      <c r="AE480" s="152"/>
      <c r="AF480" s="152"/>
      <c r="AG480" s="152"/>
      <c r="AH480" s="152"/>
      <c r="AI480" s="152"/>
      <c r="AJ480" s="347"/>
      <c r="AK480" s="152"/>
      <c r="AL480" s="152"/>
      <c r="AM480" s="295"/>
      <c r="AN480" s="228"/>
      <c r="AO480" s="228"/>
      <c r="AP480" s="228"/>
      <c r="AQ480" s="228"/>
      <c r="AR480" s="228"/>
      <c r="AS480" s="348"/>
      <c r="AT480" s="264">
        <f t="shared" si="363"/>
        <v>0</v>
      </c>
      <c r="AU480" s="259"/>
      <c r="AV480" s="265">
        <f t="shared" si="377"/>
        <v>0</v>
      </c>
      <c r="AX480" s="265">
        <f t="shared" si="381"/>
        <v>0</v>
      </c>
      <c r="AZ480" s="492">
        <f t="shared" si="378"/>
        <v>0</v>
      </c>
      <c r="BB480" s="492">
        <f t="shared" si="379"/>
        <v>0</v>
      </c>
      <c r="BD480" s="265">
        <f t="shared" si="382"/>
        <v>0</v>
      </c>
      <c r="BE480" s="105"/>
      <c r="BF480" s="105"/>
      <c r="BG480" s="105"/>
      <c r="BH480" s="105"/>
      <c r="BI480" s="105"/>
      <c r="BJ480" s="105"/>
    </row>
    <row r="481" spans="2:62" ht="20.100000000000001" hidden="1" customHeight="1" outlineLevel="1">
      <c r="B481" s="100"/>
      <c r="C481" s="908"/>
      <c r="D481" s="909"/>
      <c r="E481" s="909"/>
      <c r="F481" s="910"/>
      <c r="G481" s="890"/>
      <c r="H481" s="891"/>
      <c r="I481" s="152"/>
      <c r="J481" s="152"/>
      <c r="K481" s="152"/>
      <c r="L481" s="152"/>
      <c r="M481" s="152"/>
      <c r="N481" s="152"/>
      <c r="O481" s="152"/>
      <c r="P481" s="153"/>
      <c r="Q481" s="153"/>
      <c r="R481" s="156">
        <f t="shared" si="373"/>
        <v>0</v>
      </c>
      <c r="S481" s="156">
        <f t="shared" si="374"/>
        <v>0</v>
      </c>
      <c r="U481" s="157">
        <f t="shared" si="380"/>
        <v>0</v>
      </c>
      <c r="W481" s="152"/>
      <c r="X481" s="152"/>
      <c r="Y481" s="152"/>
      <c r="Z481" s="152"/>
      <c r="AA481" s="152"/>
      <c r="AB481" s="152"/>
      <c r="AC481" s="347"/>
      <c r="AD481" s="152"/>
      <c r="AE481" s="152"/>
      <c r="AF481" s="152"/>
      <c r="AG481" s="152"/>
      <c r="AH481" s="152"/>
      <c r="AI481" s="152"/>
      <c r="AJ481" s="347"/>
      <c r="AK481" s="152"/>
      <c r="AL481" s="152"/>
      <c r="AM481" s="295"/>
      <c r="AN481" s="228"/>
      <c r="AO481" s="228"/>
      <c r="AP481" s="228"/>
      <c r="AQ481" s="228"/>
      <c r="AR481" s="228"/>
      <c r="AS481" s="348"/>
      <c r="AT481" s="264">
        <f t="shared" si="363"/>
        <v>0</v>
      </c>
      <c r="AU481" s="259"/>
      <c r="AV481" s="265">
        <f t="shared" si="377"/>
        <v>0</v>
      </c>
      <c r="AX481" s="265">
        <f t="shared" si="381"/>
        <v>0</v>
      </c>
      <c r="AZ481" s="492">
        <f t="shared" si="378"/>
        <v>0</v>
      </c>
      <c r="BB481" s="492">
        <f t="shared" si="379"/>
        <v>0</v>
      </c>
      <c r="BD481" s="265">
        <f t="shared" si="382"/>
        <v>0</v>
      </c>
      <c r="BE481" s="105"/>
      <c r="BF481" s="105"/>
      <c r="BG481" s="105"/>
      <c r="BH481" s="105"/>
      <c r="BI481" s="105"/>
      <c r="BJ481" s="105"/>
    </row>
    <row r="482" spans="2:62" ht="20.100000000000001" hidden="1" customHeight="1" outlineLevel="1">
      <c r="B482" s="100"/>
      <c r="C482" s="908"/>
      <c r="D482" s="909"/>
      <c r="E482" s="909"/>
      <c r="F482" s="910"/>
      <c r="G482" s="890"/>
      <c r="H482" s="891"/>
      <c r="I482" s="152"/>
      <c r="J482" s="152"/>
      <c r="K482" s="152"/>
      <c r="L482" s="152"/>
      <c r="M482" s="152"/>
      <c r="N482" s="152"/>
      <c r="O482" s="152"/>
      <c r="P482" s="153"/>
      <c r="Q482" s="153"/>
      <c r="R482" s="156">
        <f t="shared" si="373"/>
        <v>0</v>
      </c>
      <c r="S482" s="156">
        <f t="shared" si="374"/>
        <v>0</v>
      </c>
      <c r="U482" s="157">
        <f t="shared" si="380"/>
        <v>0</v>
      </c>
      <c r="W482" s="152"/>
      <c r="X482" s="152"/>
      <c r="Y482" s="152"/>
      <c r="Z482" s="152"/>
      <c r="AA482" s="152"/>
      <c r="AB482" s="152"/>
      <c r="AC482" s="347"/>
      <c r="AD482" s="152"/>
      <c r="AE482" s="152"/>
      <c r="AF482" s="152"/>
      <c r="AG482" s="152"/>
      <c r="AH482" s="152"/>
      <c r="AI482" s="152"/>
      <c r="AJ482" s="347"/>
      <c r="AK482" s="152"/>
      <c r="AL482" s="152"/>
      <c r="AM482" s="295"/>
      <c r="AN482" s="228"/>
      <c r="AO482" s="228"/>
      <c r="AP482" s="228"/>
      <c r="AQ482" s="228"/>
      <c r="AR482" s="228"/>
      <c r="AS482" s="348"/>
      <c r="AT482" s="264">
        <f t="shared" si="363"/>
        <v>0</v>
      </c>
      <c r="AU482" s="259"/>
      <c r="AV482" s="265">
        <f t="shared" si="377"/>
        <v>0</v>
      </c>
      <c r="AX482" s="265">
        <f t="shared" si="381"/>
        <v>0</v>
      </c>
      <c r="AZ482" s="492">
        <f t="shared" si="378"/>
        <v>0</v>
      </c>
      <c r="BB482" s="492">
        <f t="shared" si="379"/>
        <v>0</v>
      </c>
      <c r="BD482" s="265">
        <f t="shared" si="382"/>
        <v>0</v>
      </c>
      <c r="BE482" s="105"/>
      <c r="BF482" s="105"/>
      <c r="BG482" s="105"/>
      <c r="BH482" s="105"/>
      <c r="BI482" s="105"/>
      <c r="BJ482" s="105"/>
    </row>
    <row r="483" spans="2:62" ht="20.100000000000001" hidden="1" customHeight="1" outlineLevel="1">
      <c r="B483" s="100"/>
      <c r="C483" s="908"/>
      <c r="D483" s="909"/>
      <c r="E483" s="909"/>
      <c r="F483" s="910"/>
      <c r="G483" s="890"/>
      <c r="H483" s="891"/>
      <c r="I483" s="152"/>
      <c r="J483" s="152"/>
      <c r="K483" s="152"/>
      <c r="L483" s="152"/>
      <c r="M483" s="152"/>
      <c r="N483" s="152"/>
      <c r="O483" s="152"/>
      <c r="P483" s="153"/>
      <c r="Q483" s="153"/>
      <c r="R483" s="156">
        <f t="shared" si="373"/>
        <v>0</v>
      </c>
      <c r="S483" s="156">
        <f t="shared" si="374"/>
        <v>0</v>
      </c>
      <c r="U483" s="157">
        <f t="shared" si="380"/>
        <v>0</v>
      </c>
      <c r="W483" s="152"/>
      <c r="X483" s="152"/>
      <c r="Y483" s="152"/>
      <c r="Z483" s="152"/>
      <c r="AA483" s="152"/>
      <c r="AB483" s="152"/>
      <c r="AC483" s="347"/>
      <c r="AD483" s="152"/>
      <c r="AE483" s="152"/>
      <c r="AF483" s="152"/>
      <c r="AG483" s="152"/>
      <c r="AH483" s="152"/>
      <c r="AI483" s="152"/>
      <c r="AJ483" s="347"/>
      <c r="AK483" s="152"/>
      <c r="AL483" s="152"/>
      <c r="AM483" s="295"/>
      <c r="AN483" s="228"/>
      <c r="AO483" s="228"/>
      <c r="AP483" s="228"/>
      <c r="AQ483" s="228"/>
      <c r="AR483" s="228"/>
      <c r="AS483" s="348"/>
      <c r="AT483" s="264">
        <f t="shared" si="363"/>
        <v>0</v>
      </c>
      <c r="AU483" s="259"/>
      <c r="AV483" s="265">
        <f t="shared" si="377"/>
        <v>0</v>
      </c>
      <c r="AX483" s="265">
        <f t="shared" si="381"/>
        <v>0</v>
      </c>
      <c r="AZ483" s="492">
        <f t="shared" si="378"/>
        <v>0</v>
      </c>
      <c r="BB483" s="492">
        <f t="shared" si="379"/>
        <v>0</v>
      </c>
      <c r="BD483" s="265">
        <f t="shared" si="382"/>
        <v>0</v>
      </c>
      <c r="BE483" s="105"/>
      <c r="BF483" s="105"/>
      <c r="BG483" s="105"/>
      <c r="BH483" s="105"/>
      <c r="BI483" s="105"/>
      <c r="BJ483" s="105"/>
    </row>
    <row r="484" spans="2:62" ht="20.100000000000001" hidden="1" customHeight="1" outlineLevel="1">
      <c r="B484" s="100"/>
      <c r="C484" s="908"/>
      <c r="D484" s="909"/>
      <c r="E484" s="909"/>
      <c r="F484" s="910"/>
      <c r="G484" s="890"/>
      <c r="H484" s="891"/>
      <c r="I484" s="152"/>
      <c r="J484" s="152"/>
      <c r="K484" s="152"/>
      <c r="L484" s="152"/>
      <c r="M484" s="152"/>
      <c r="N484" s="152"/>
      <c r="O484" s="152"/>
      <c r="P484" s="153"/>
      <c r="Q484" s="153"/>
      <c r="R484" s="156">
        <f t="shared" si="373"/>
        <v>0</v>
      </c>
      <c r="S484" s="156">
        <f t="shared" si="374"/>
        <v>0</v>
      </c>
      <c r="U484" s="157">
        <f t="shared" si="380"/>
        <v>0</v>
      </c>
      <c r="W484" s="152"/>
      <c r="X484" s="152"/>
      <c r="Y484" s="152"/>
      <c r="Z484" s="152"/>
      <c r="AA484" s="152"/>
      <c r="AB484" s="152"/>
      <c r="AC484" s="347"/>
      <c r="AD484" s="152"/>
      <c r="AE484" s="152"/>
      <c r="AF484" s="152"/>
      <c r="AG484" s="152"/>
      <c r="AH484" s="152"/>
      <c r="AI484" s="152"/>
      <c r="AJ484" s="347"/>
      <c r="AK484" s="152"/>
      <c r="AL484" s="152"/>
      <c r="AM484" s="295"/>
      <c r="AN484" s="228"/>
      <c r="AO484" s="228"/>
      <c r="AP484" s="228"/>
      <c r="AQ484" s="228"/>
      <c r="AR484" s="228"/>
      <c r="AS484" s="348"/>
      <c r="AT484" s="264">
        <f t="shared" si="363"/>
        <v>0</v>
      </c>
      <c r="AU484" s="259"/>
      <c r="AV484" s="265">
        <f t="shared" si="377"/>
        <v>0</v>
      </c>
      <c r="AX484" s="265">
        <f t="shared" si="381"/>
        <v>0</v>
      </c>
      <c r="AZ484" s="492">
        <f t="shared" si="378"/>
        <v>0</v>
      </c>
      <c r="BB484" s="492">
        <f t="shared" si="379"/>
        <v>0</v>
      </c>
      <c r="BD484" s="265">
        <f t="shared" si="382"/>
        <v>0</v>
      </c>
      <c r="BE484" s="105"/>
      <c r="BF484" s="105"/>
      <c r="BG484" s="105"/>
      <c r="BH484" s="105"/>
      <c r="BI484" s="105"/>
      <c r="BJ484" s="105"/>
    </row>
    <row r="485" spans="2:62" ht="20.100000000000001" hidden="1" customHeight="1" outlineLevel="1">
      <c r="B485" s="100"/>
      <c r="C485" s="908"/>
      <c r="D485" s="909"/>
      <c r="E485" s="909"/>
      <c r="F485" s="910"/>
      <c r="G485" s="890"/>
      <c r="H485" s="891"/>
      <c r="I485" s="152"/>
      <c r="J485" s="152"/>
      <c r="K485" s="152"/>
      <c r="L485" s="152"/>
      <c r="M485" s="152"/>
      <c r="N485" s="152"/>
      <c r="O485" s="152"/>
      <c r="P485" s="153"/>
      <c r="Q485" s="153"/>
      <c r="R485" s="156">
        <f t="shared" si="373"/>
        <v>0</v>
      </c>
      <c r="S485" s="156">
        <f t="shared" si="374"/>
        <v>0</v>
      </c>
      <c r="U485" s="157">
        <f t="shared" si="380"/>
        <v>0</v>
      </c>
      <c r="W485" s="152"/>
      <c r="X485" s="152"/>
      <c r="Y485" s="152"/>
      <c r="Z485" s="152"/>
      <c r="AA485" s="152"/>
      <c r="AB485" s="152"/>
      <c r="AC485" s="347"/>
      <c r="AD485" s="152"/>
      <c r="AE485" s="152"/>
      <c r="AF485" s="152"/>
      <c r="AG485" s="152"/>
      <c r="AH485" s="152"/>
      <c r="AI485" s="152"/>
      <c r="AJ485" s="347"/>
      <c r="AK485" s="152"/>
      <c r="AL485" s="152"/>
      <c r="AM485" s="295"/>
      <c r="AN485" s="228"/>
      <c r="AO485" s="228"/>
      <c r="AP485" s="228"/>
      <c r="AQ485" s="228"/>
      <c r="AR485" s="228"/>
      <c r="AS485" s="348"/>
      <c r="AT485" s="264">
        <f t="shared" si="363"/>
        <v>0</v>
      </c>
      <c r="AU485" s="259"/>
      <c r="AV485" s="265">
        <f t="shared" si="377"/>
        <v>0</v>
      </c>
      <c r="AX485" s="265">
        <f t="shared" si="381"/>
        <v>0</v>
      </c>
      <c r="AZ485" s="492">
        <f t="shared" si="378"/>
        <v>0</v>
      </c>
      <c r="BB485" s="492">
        <f t="shared" si="379"/>
        <v>0</v>
      </c>
      <c r="BD485" s="265">
        <f t="shared" si="382"/>
        <v>0</v>
      </c>
      <c r="BE485" s="105"/>
      <c r="BF485" s="105"/>
      <c r="BG485" s="105"/>
      <c r="BH485" s="105"/>
      <c r="BI485" s="105"/>
      <c r="BJ485" s="105"/>
    </row>
    <row r="486" spans="2:62" ht="20.100000000000001" hidden="1" customHeight="1" outlineLevel="1">
      <c r="B486" s="100"/>
      <c r="C486" s="908"/>
      <c r="D486" s="909"/>
      <c r="E486" s="909"/>
      <c r="F486" s="910"/>
      <c r="G486" s="890"/>
      <c r="H486" s="891"/>
      <c r="I486" s="152"/>
      <c r="J486" s="152"/>
      <c r="K486" s="152"/>
      <c r="L486" s="152"/>
      <c r="M486" s="152"/>
      <c r="N486" s="152"/>
      <c r="O486" s="152"/>
      <c r="P486" s="153"/>
      <c r="Q486" s="153"/>
      <c r="R486" s="156">
        <f t="shared" si="373"/>
        <v>0</v>
      </c>
      <c r="S486" s="156">
        <f t="shared" si="374"/>
        <v>0</v>
      </c>
      <c r="U486" s="157">
        <f t="shared" si="380"/>
        <v>0</v>
      </c>
      <c r="W486" s="152"/>
      <c r="X486" s="152"/>
      <c r="Y486" s="152"/>
      <c r="Z486" s="152"/>
      <c r="AA486" s="152"/>
      <c r="AB486" s="152"/>
      <c r="AC486" s="347"/>
      <c r="AD486" s="152"/>
      <c r="AE486" s="152"/>
      <c r="AF486" s="152"/>
      <c r="AG486" s="152"/>
      <c r="AH486" s="152"/>
      <c r="AI486" s="152"/>
      <c r="AJ486" s="347"/>
      <c r="AK486" s="152"/>
      <c r="AL486" s="152"/>
      <c r="AM486" s="295"/>
      <c r="AN486" s="228"/>
      <c r="AO486" s="228"/>
      <c r="AP486" s="228"/>
      <c r="AQ486" s="228"/>
      <c r="AR486" s="228"/>
      <c r="AS486" s="348"/>
      <c r="AT486" s="264">
        <f t="shared" si="363"/>
        <v>0</v>
      </c>
      <c r="AU486" s="259"/>
      <c r="AV486" s="265">
        <f t="shared" si="377"/>
        <v>0</v>
      </c>
      <c r="AX486" s="265">
        <f t="shared" si="381"/>
        <v>0</v>
      </c>
      <c r="AZ486" s="492">
        <f t="shared" si="378"/>
        <v>0</v>
      </c>
      <c r="BB486" s="492">
        <f t="shared" si="379"/>
        <v>0</v>
      </c>
      <c r="BD486" s="265">
        <f t="shared" si="382"/>
        <v>0</v>
      </c>
      <c r="BE486" s="105"/>
      <c r="BF486" s="105"/>
      <c r="BG486" s="105"/>
      <c r="BH486" s="105"/>
      <c r="BI486" s="105"/>
      <c r="BJ486" s="105"/>
    </row>
    <row r="487" spans="2:62" ht="9.9499999999999993" hidden="1" customHeight="1" outlineLevel="1">
      <c r="B487" s="101"/>
      <c r="C487" s="208"/>
      <c r="D487" s="208"/>
      <c r="E487" s="208"/>
      <c r="F487" s="208"/>
      <c r="G487" s="237"/>
      <c r="H487" s="207"/>
      <c r="I487" s="257"/>
      <c r="J487" s="257"/>
      <c r="K487" s="257"/>
      <c r="L487" s="257"/>
      <c r="M487" s="257"/>
      <c r="N487" s="257"/>
      <c r="O487" s="257"/>
      <c r="P487" s="256"/>
      <c r="Q487" s="102"/>
      <c r="R487" s="102"/>
      <c r="S487" s="102"/>
      <c r="U487" s="98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Z487" s="493"/>
      <c r="BE487" s="105"/>
      <c r="BF487" s="105"/>
      <c r="BG487" s="105"/>
      <c r="BH487" s="105"/>
      <c r="BI487" s="105"/>
      <c r="BJ487" s="105"/>
    </row>
    <row r="488" spans="2:62" ht="20.100000000000001" customHeight="1" collapsed="1">
      <c r="B488" s="8">
        <f>B471+1</f>
        <v>29</v>
      </c>
      <c r="C488" s="916"/>
      <c r="D488" s="917"/>
      <c r="E488" s="917"/>
      <c r="F488" s="918"/>
      <c r="G488" s="429"/>
      <c r="H488" s="206">
        <v>1</v>
      </c>
      <c r="I488" s="642">
        <f t="shared" ref="I488" si="383">$H488*SUM(I489:I503)</f>
        <v>0</v>
      </c>
      <c r="J488" s="643">
        <f t="shared" ref="J488:O488" si="384">$H488*SUM(J489:J503)</f>
        <v>0</v>
      </c>
      <c r="K488" s="644">
        <f t="shared" si="384"/>
        <v>0</v>
      </c>
      <c r="L488" s="645">
        <f t="shared" si="384"/>
        <v>0</v>
      </c>
      <c r="M488" s="645">
        <f t="shared" si="384"/>
        <v>0</v>
      </c>
      <c r="N488" s="644">
        <f t="shared" si="384"/>
        <v>0</v>
      </c>
      <c r="O488" s="642">
        <f t="shared" si="384"/>
        <v>0</v>
      </c>
      <c r="P488" s="209">
        <f t="shared" ref="P488:Q488" si="385">$H488*SUM(P489:P503)</f>
        <v>0</v>
      </c>
      <c r="Q488" s="210">
        <f t="shared" si="385"/>
        <v>0</v>
      </c>
      <c r="R488" s="136">
        <f t="shared" ref="R488:R503" si="386">P488*(1+Gewinn)*(1+SicherheitAngebot)</f>
        <v>0</v>
      </c>
      <c r="S488" s="137">
        <f t="shared" ref="S488:S503" si="387">Q488*(1+MGKZ)*(1+Gewinn)*(1+SicherheitAngebot)</f>
        <v>0</v>
      </c>
      <c r="U488" s="10">
        <f>I488*$I$7+J488*$J$7+K488*$K$7+L488*$L$7+M488*$M$7+N488*$N$7+O488*$O$7+R488+S488</f>
        <v>0</v>
      </c>
      <c r="W488" s="646">
        <f t="shared" ref="W488:AB488" si="388">$H488*SUM(W489:W503)</f>
        <v>0</v>
      </c>
      <c r="X488" s="647">
        <f t="shared" si="388"/>
        <v>0</v>
      </c>
      <c r="Y488" s="648">
        <f t="shared" si="388"/>
        <v>0</v>
      </c>
      <c r="Z488" s="649">
        <f t="shared" si="388"/>
        <v>0</v>
      </c>
      <c r="AA488" s="648">
        <f t="shared" si="388"/>
        <v>0</v>
      </c>
      <c r="AB488" s="646">
        <f t="shared" si="388"/>
        <v>0</v>
      </c>
      <c r="AC488" s="258"/>
      <c r="AD488" s="646">
        <f t="shared" ref="AD488:AM488" si="389">$H488*SUM(AD489:AD503)</f>
        <v>0</v>
      </c>
      <c r="AE488" s="647">
        <f t="shared" si="389"/>
        <v>0</v>
      </c>
      <c r="AF488" s="648">
        <f t="shared" si="389"/>
        <v>0</v>
      </c>
      <c r="AG488" s="649">
        <f t="shared" si="389"/>
        <v>0</v>
      </c>
      <c r="AH488" s="648">
        <f t="shared" si="389"/>
        <v>0</v>
      </c>
      <c r="AI488" s="646">
        <f t="shared" si="389"/>
        <v>0</v>
      </c>
      <c r="AJ488" s="258"/>
      <c r="AK488" s="653">
        <f t="shared" si="389"/>
        <v>0</v>
      </c>
      <c r="AL488" s="653">
        <f t="shared" si="389"/>
        <v>0</v>
      </c>
      <c r="AM488" s="653">
        <f t="shared" si="389"/>
        <v>0</v>
      </c>
      <c r="AN488" s="227">
        <f>$H488*SUM(AN489:AN503)*(1+Gewinn)*(1+SicherheitAngebot)</f>
        <v>0</v>
      </c>
      <c r="AO488" s="227">
        <f>$H488*SUM(AO489:AO503)*(1+Gewinn)*(1+SicherheitAngebot)</f>
        <v>0</v>
      </c>
      <c r="AP488" s="227">
        <f>$H488*SUM(AP489:AP503)*(1+Gewinn)*(1+SicherheitAngebot)</f>
        <v>0</v>
      </c>
      <c r="AQ488" s="227">
        <f>$H488*SUM(AQ489:AQ503)*(1+Gewinn)*(1+SicherheitAngebot)</f>
        <v>0</v>
      </c>
      <c r="AR488" s="227">
        <f>$H488*SUM(AR489:AR503)*(1+Gewinn)*(1+SicherheitAngebot)</f>
        <v>0</v>
      </c>
      <c r="AS488" s="262"/>
      <c r="AT488" s="263">
        <f t="shared" si="363"/>
        <v>0</v>
      </c>
      <c r="AU488" s="259"/>
      <c r="AV488" s="491">
        <f>AK488*$AK$7+AL488*$AL$7+AM488*$AM$7+SUM(AN488:AR488)+AT488/Zuschläge_IBN+AT488</f>
        <v>0</v>
      </c>
      <c r="AX488" s="685">
        <f>U488+AV488</f>
        <v>0</v>
      </c>
      <c r="AZ488" s="490">
        <f>IF(H488&gt;0,U488/(1+SicherheitAngebot)*(1+Sicherheit),0)</f>
        <v>0</v>
      </c>
      <c r="BB488" s="490">
        <f>IF(H488&gt;0,AV488/(1+SicherheitAngebot)*(1+Sicherheit),0)</f>
        <v>0</v>
      </c>
      <c r="BD488" s="490">
        <f>AZ488+BB488</f>
        <v>0</v>
      </c>
      <c r="BE488" s="105"/>
      <c r="BF488" s="105"/>
      <c r="BG488" s="105"/>
      <c r="BH488" s="105"/>
      <c r="BI488" s="105"/>
      <c r="BJ488" s="105"/>
    </row>
    <row r="489" spans="2:62" ht="20.100000000000001" hidden="1" customHeight="1" outlineLevel="1">
      <c r="B489" s="99"/>
      <c r="C489" s="908"/>
      <c r="D489" s="909"/>
      <c r="E489" s="909"/>
      <c r="F489" s="910"/>
      <c r="G489" s="890"/>
      <c r="H489" s="901"/>
      <c r="I489" s="152"/>
      <c r="J489" s="152"/>
      <c r="K489" s="152"/>
      <c r="L489" s="152"/>
      <c r="M489" s="152"/>
      <c r="N489" s="152"/>
      <c r="O489" s="152"/>
      <c r="P489" s="153"/>
      <c r="Q489" s="153"/>
      <c r="R489" s="156">
        <f t="shared" si="386"/>
        <v>0</v>
      </c>
      <c r="S489" s="156">
        <f t="shared" si="387"/>
        <v>0</v>
      </c>
      <c r="U489" s="157">
        <f>I489*$I$7+J489*$J$7+K489*$K$7+L489*$L$7+M489*$M$7+N489*$N$7+O489*$O$7+R489+S489</f>
        <v>0</v>
      </c>
      <c r="W489" s="152"/>
      <c r="X489" s="152"/>
      <c r="Y489" s="152"/>
      <c r="Z489" s="152"/>
      <c r="AA489" s="152"/>
      <c r="AB489" s="152"/>
      <c r="AC489" s="347"/>
      <c r="AD489" s="152"/>
      <c r="AE489" s="152"/>
      <c r="AF489" s="152"/>
      <c r="AG489" s="152"/>
      <c r="AH489" s="152"/>
      <c r="AI489" s="152"/>
      <c r="AJ489" s="347"/>
      <c r="AK489" s="152"/>
      <c r="AL489" s="152"/>
      <c r="AM489" s="295"/>
      <c r="AN489" s="228"/>
      <c r="AO489" s="228"/>
      <c r="AP489" s="228"/>
      <c r="AQ489" s="228"/>
      <c r="AR489" s="228"/>
      <c r="AS489" s="348"/>
      <c r="AT489" s="264">
        <f t="shared" si="363"/>
        <v>0</v>
      </c>
      <c r="AU489" s="259"/>
      <c r="AV489" s="265">
        <f t="shared" ref="AV489:AV503" si="390">AK489*$AK$7+AL489*$AL$7+AM489*$AM$7+SUM(AN489:AR489)*(1+Gewinn)*(1+SicherheitAngebot)+AT489/Zuschläge_IBN+AT489</f>
        <v>0</v>
      </c>
      <c r="AX489" s="265">
        <f>U489+AV489</f>
        <v>0</v>
      </c>
      <c r="AZ489" s="492">
        <f t="shared" ref="AZ489:AZ503" si="391">U489/(1+SicherheitAngebot)*(1+Sicherheit)</f>
        <v>0</v>
      </c>
      <c r="BB489" s="492">
        <f t="shared" ref="BB489:BB503" si="392">AV489/(1+SicherheitAngebot)*(1+Sicherheit)</f>
        <v>0</v>
      </c>
      <c r="BD489" s="265">
        <f>AZ489+BB489</f>
        <v>0</v>
      </c>
      <c r="BE489" s="105"/>
      <c r="BF489" s="105"/>
      <c r="BG489" s="105"/>
      <c r="BH489" s="105"/>
      <c r="BI489" s="105"/>
      <c r="BJ489" s="105"/>
    </row>
    <row r="490" spans="2:62" ht="20.100000000000001" hidden="1" customHeight="1" outlineLevel="1">
      <c r="B490" s="100"/>
      <c r="C490" s="908"/>
      <c r="D490" s="909"/>
      <c r="E490" s="909"/>
      <c r="F490" s="910"/>
      <c r="G490" s="890"/>
      <c r="H490" s="891"/>
      <c r="I490" s="152"/>
      <c r="J490" s="152"/>
      <c r="K490" s="152"/>
      <c r="L490" s="152"/>
      <c r="M490" s="152"/>
      <c r="N490" s="152"/>
      <c r="O490" s="152"/>
      <c r="P490" s="153"/>
      <c r="Q490" s="153"/>
      <c r="R490" s="156">
        <f t="shared" si="386"/>
        <v>0</v>
      </c>
      <c r="S490" s="156">
        <f t="shared" si="387"/>
        <v>0</v>
      </c>
      <c r="U490" s="157">
        <f t="shared" ref="U490:U503" si="393">I490*$I$7+J490*$J$7+K490*$K$7+L490*$L$7+M490*$M$7+N490*$N$7+O490*$O$7+R490+S490</f>
        <v>0</v>
      </c>
      <c r="W490" s="152"/>
      <c r="X490" s="152"/>
      <c r="Y490" s="152"/>
      <c r="Z490" s="152"/>
      <c r="AA490" s="152"/>
      <c r="AB490" s="152"/>
      <c r="AC490" s="347"/>
      <c r="AD490" s="152"/>
      <c r="AE490" s="152"/>
      <c r="AF490" s="152"/>
      <c r="AG490" s="152"/>
      <c r="AH490" s="152"/>
      <c r="AI490" s="152"/>
      <c r="AJ490" s="347"/>
      <c r="AK490" s="152"/>
      <c r="AL490" s="152"/>
      <c r="AM490" s="295"/>
      <c r="AN490" s="228"/>
      <c r="AO490" s="228"/>
      <c r="AP490" s="228"/>
      <c r="AQ490" s="228"/>
      <c r="AR490" s="228"/>
      <c r="AS490" s="348"/>
      <c r="AT490" s="264">
        <f t="shared" si="363"/>
        <v>0</v>
      </c>
      <c r="AU490" s="259"/>
      <c r="AV490" s="265">
        <f t="shared" si="390"/>
        <v>0</v>
      </c>
      <c r="AX490" s="265">
        <f t="shared" ref="AX490:AX503" si="394">U490+AV490</f>
        <v>0</v>
      </c>
      <c r="AZ490" s="492">
        <f t="shared" si="391"/>
        <v>0</v>
      </c>
      <c r="BB490" s="492">
        <f t="shared" si="392"/>
        <v>0</v>
      </c>
      <c r="BD490" s="265">
        <f t="shared" ref="BD490:BD503" si="395">AZ490+BB490</f>
        <v>0</v>
      </c>
      <c r="BE490" s="105"/>
      <c r="BF490" s="105"/>
      <c r="BG490" s="105"/>
      <c r="BH490" s="105"/>
      <c r="BI490" s="105"/>
      <c r="BJ490" s="105"/>
    </row>
    <row r="491" spans="2:62" ht="20.100000000000001" hidden="1" customHeight="1" outlineLevel="1">
      <c r="B491" s="100"/>
      <c r="C491" s="908"/>
      <c r="D491" s="909"/>
      <c r="E491" s="909"/>
      <c r="F491" s="910"/>
      <c r="G491" s="890"/>
      <c r="H491" s="891"/>
      <c r="I491" s="152"/>
      <c r="J491" s="152"/>
      <c r="K491" s="152"/>
      <c r="L491" s="152"/>
      <c r="M491" s="152"/>
      <c r="N491" s="152"/>
      <c r="O491" s="152"/>
      <c r="P491" s="153"/>
      <c r="Q491" s="153"/>
      <c r="R491" s="156">
        <f t="shared" si="386"/>
        <v>0</v>
      </c>
      <c r="S491" s="156">
        <f t="shared" si="387"/>
        <v>0</v>
      </c>
      <c r="U491" s="157">
        <f t="shared" si="393"/>
        <v>0</v>
      </c>
      <c r="W491" s="152"/>
      <c r="X491" s="152"/>
      <c r="Y491" s="152"/>
      <c r="Z491" s="152"/>
      <c r="AA491" s="152"/>
      <c r="AB491" s="152"/>
      <c r="AC491" s="347"/>
      <c r="AD491" s="152"/>
      <c r="AE491" s="152"/>
      <c r="AF491" s="152"/>
      <c r="AG491" s="152"/>
      <c r="AH491" s="152"/>
      <c r="AI491" s="152"/>
      <c r="AJ491" s="347"/>
      <c r="AK491" s="152"/>
      <c r="AL491" s="152"/>
      <c r="AM491" s="295"/>
      <c r="AN491" s="228"/>
      <c r="AO491" s="228"/>
      <c r="AP491" s="228"/>
      <c r="AQ491" s="228"/>
      <c r="AR491" s="228"/>
      <c r="AS491" s="348"/>
      <c r="AT491" s="264">
        <f t="shared" si="363"/>
        <v>0</v>
      </c>
      <c r="AU491" s="259"/>
      <c r="AV491" s="265">
        <f t="shared" si="390"/>
        <v>0</v>
      </c>
      <c r="AX491" s="265">
        <f t="shared" si="394"/>
        <v>0</v>
      </c>
      <c r="AZ491" s="492">
        <f t="shared" si="391"/>
        <v>0</v>
      </c>
      <c r="BB491" s="492">
        <f t="shared" si="392"/>
        <v>0</v>
      </c>
      <c r="BD491" s="265">
        <f t="shared" si="395"/>
        <v>0</v>
      </c>
      <c r="BE491" s="105"/>
      <c r="BF491" s="105"/>
      <c r="BG491" s="105"/>
      <c r="BH491" s="105"/>
      <c r="BI491" s="105"/>
      <c r="BJ491" s="105"/>
    </row>
    <row r="492" spans="2:62" ht="20.100000000000001" hidden="1" customHeight="1" outlineLevel="1">
      <c r="B492" s="100"/>
      <c r="C492" s="908"/>
      <c r="D492" s="909"/>
      <c r="E492" s="909"/>
      <c r="F492" s="910"/>
      <c r="G492" s="890"/>
      <c r="H492" s="891"/>
      <c r="I492" s="152"/>
      <c r="J492" s="152"/>
      <c r="K492" s="152"/>
      <c r="L492" s="152"/>
      <c r="M492" s="152"/>
      <c r="N492" s="152"/>
      <c r="O492" s="152"/>
      <c r="P492" s="153"/>
      <c r="Q492" s="153"/>
      <c r="R492" s="156">
        <f t="shared" si="386"/>
        <v>0</v>
      </c>
      <c r="S492" s="156">
        <f t="shared" si="387"/>
        <v>0</v>
      </c>
      <c r="U492" s="157">
        <f t="shared" si="393"/>
        <v>0</v>
      </c>
      <c r="W492" s="152"/>
      <c r="X492" s="152"/>
      <c r="Y492" s="152"/>
      <c r="Z492" s="152"/>
      <c r="AA492" s="152"/>
      <c r="AB492" s="152"/>
      <c r="AC492" s="347"/>
      <c r="AD492" s="152"/>
      <c r="AE492" s="152"/>
      <c r="AF492" s="152"/>
      <c r="AG492" s="152"/>
      <c r="AH492" s="152"/>
      <c r="AI492" s="152"/>
      <c r="AJ492" s="347"/>
      <c r="AK492" s="152"/>
      <c r="AL492" s="152"/>
      <c r="AM492" s="295"/>
      <c r="AN492" s="228"/>
      <c r="AO492" s="228"/>
      <c r="AP492" s="228"/>
      <c r="AQ492" s="228"/>
      <c r="AR492" s="228"/>
      <c r="AS492" s="348"/>
      <c r="AT492" s="264">
        <f t="shared" si="363"/>
        <v>0</v>
      </c>
      <c r="AU492" s="259"/>
      <c r="AV492" s="265">
        <f t="shared" si="390"/>
        <v>0</v>
      </c>
      <c r="AX492" s="265">
        <f t="shared" si="394"/>
        <v>0</v>
      </c>
      <c r="AZ492" s="492">
        <f t="shared" si="391"/>
        <v>0</v>
      </c>
      <c r="BB492" s="492">
        <f t="shared" si="392"/>
        <v>0</v>
      </c>
      <c r="BD492" s="265">
        <f t="shared" si="395"/>
        <v>0</v>
      </c>
      <c r="BE492" s="105"/>
      <c r="BF492" s="105"/>
      <c r="BG492" s="105"/>
      <c r="BH492" s="105"/>
      <c r="BI492" s="105"/>
      <c r="BJ492" s="105"/>
    </row>
    <row r="493" spans="2:62" ht="20.100000000000001" hidden="1" customHeight="1" outlineLevel="1">
      <c r="B493" s="100"/>
      <c r="C493" s="908"/>
      <c r="D493" s="909"/>
      <c r="E493" s="909"/>
      <c r="F493" s="910"/>
      <c r="G493" s="890"/>
      <c r="H493" s="891"/>
      <c r="I493" s="152"/>
      <c r="J493" s="152"/>
      <c r="K493" s="152"/>
      <c r="L493" s="152"/>
      <c r="M493" s="152"/>
      <c r="N493" s="152"/>
      <c r="O493" s="152"/>
      <c r="P493" s="153"/>
      <c r="Q493" s="153"/>
      <c r="R493" s="156">
        <f t="shared" si="386"/>
        <v>0</v>
      </c>
      <c r="S493" s="156">
        <f t="shared" si="387"/>
        <v>0</v>
      </c>
      <c r="U493" s="157">
        <f t="shared" si="393"/>
        <v>0</v>
      </c>
      <c r="W493" s="152"/>
      <c r="X493" s="152"/>
      <c r="Y493" s="152"/>
      <c r="Z493" s="152"/>
      <c r="AA493" s="152"/>
      <c r="AB493" s="152"/>
      <c r="AC493" s="347"/>
      <c r="AD493" s="152"/>
      <c r="AE493" s="152"/>
      <c r="AF493" s="152"/>
      <c r="AG493" s="152"/>
      <c r="AH493" s="152"/>
      <c r="AI493" s="152"/>
      <c r="AJ493" s="347"/>
      <c r="AK493" s="152"/>
      <c r="AL493" s="152"/>
      <c r="AM493" s="295"/>
      <c r="AN493" s="228"/>
      <c r="AO493" s="228"/>
      <c r="AP493" s="228"/>
      <c r="AQ493" s="228"/>
      <c r="AR493" s="228"/>
      <c r="AS493" s="348"/>
      <c r="AT493" s="264">
        <f t="shared" si="363"/>
        <v>0</v>
      </c>
      <c r="AU493" s="259"/>
      <c r="AV493" s="265">
        <f t="shared" si="390"/>
        <v>0</v>
      </c>
      <c r="AX493" s="265">
        <f t="shared" si="394"/>
        <v>0</v>
      </c>
      <c r="AZ493" s="492">
        <f t="shared" si="391"/>
        <v>0</v>
      </c>
      <c r="BB493" s="492">
        <f t="shared" si="392"/>
        <v>0</v>
      </c>
      <c r="BD493" s="265">
        <f t="shared" si="395"/>
        <v>0</v>
      </c>
      <c r="BE493" s="105"/>
      <c r="BF493" s="105"/>
      <c r="BG493" s="105"/>
      <c r="BH493" s="105"/>
      <c r="BI493" s="105"/>
      <c r="BJ493" s="105"/>
    </row>
    <row r="494" spans="2:62" ht="20.100000000000001" hidden="1" customHeight="1" outlineLevel="1">
      <c r="B494" s="100"/>
      <c r="C494" s="908"/>
      <c r="D494" s="909"/>
      <c r="E494" s="909"/>
      <c r="F494" s="910"/>
      <c r="G494" s="890"/>
      <c r="H494" s="891"/>
      <c r="I494" s="152"/>
      <c r="J494" s="152"/>
      <c r="K494" s="152"/>
      <c r="L494" s="152"/>
      <c r="M494" s="152"/>
      <c r="N494" s="152"/>
      <c r="O494" s="152"/>
      <c r="P494" s="153"/>
      <c r="Q494" s="153"/>
      <c r="R494" s="156">
        <f t="shared" si="386"/>
        <v>0</v>
      </c>
      <c r="S494" s="156">
        <f t="shared" si="387"/>
        <v>0</v>
      </c>
      <c r="U494" s="157">
        <f t="shared" si="393"/>
        <v>0</v>
      </c>
      <c r="W494" s="152"/>
      <c r="X494" s="152"/>
      <c r="Y494" s="152"/>
      <c r="Z494" s="152"/>
      <c r="AA494" s="152"/>
      <c r="AB494" s="152"/>
      <c r="AC494" s="347"/>
      <c r="AD494" s="152"/>
      <c r="AE494" s="152"/>
      <c r="AF494" s="152"/>
      <c r="AG494" s="152"/>
      <c r="AH494" s="152"/>
      <c r="AI494" s="152"/>
      <c r="AJ494" s="347"/>
      <c r="AK494" s="152"/>
      <c r="AL494" s="152"/>
      <c r="AM494" s="295"/>
      <c r="AN494" s="228"/>
      <c r="AO494" s="228"/>
      <c r="AP494" s="228"/>
      <c r="AQ494" s="228"/>
      <c r="AR494" s="228"/>
      <c r="AS494" s="348"/>
      <c r="AT494" s="264">
        <f t="shared" si="363"/>
        <v>0</v>
      </c>
      <c r="AU494" s="259"/>
      <c r="AV494" s="265">
        <f t="shared" si="390"/>
        <v>0</v>
      </c>
      <c r="AX494" s="265">
        <f t="shared" si="394"/>
        <v>0</v>
      </c>
      <c r="AZ494" s="492">
        <f t="shared" si="391"/>
        <v>0</v>
      </c>
      <c r="BB494" s="492">
        <f t="shared" si="392"/>
        <v>0</v>
      </c>
      <c r="BD494" s="265">
        <f t="shared" si="395"/>
        <v>0</v>
      </c>
      <c r="BE494" s="105"/>
      <c r="BF494" s="105"/>
      <c r="BG494" s="105"/>
      <c r="BH494" s="105"/>
      <c r="BI494" s="105"/>
      <c r="BJ494" s="105"/>
    </row>
    <row r="495" spans="2:62" ht="20.100000000000001" hidden="1" customHeight="1" outlineLevel="1">
      <c r="B495" s="100"/>
      <c r="C495" s="908"/>
      <c r="D495" s="909"/>
      <c r="E495" s="909"/>
      <c r="F495" s="910"/>
      <c r="G495" s="890"/>
      <c r="H495" s="891"/>
      <c r="I495" s="152"/>
      <c r="J495" s="152"/>
      <c r="K495" s="152"/>
      <c r="L495" s="152"/>
      <c r="M495" s="152"/>
      <c r="N495" s="152"/>
      <c r="O495" s="152"/>
      <c r="P495" s="153"/>
      <c r="Q495" s="153"/>
      <c r="R495" s="156">
        <f t="shared" si="386"/>
        <v>0</v>
      </c>
      <c r="S495" s="156">
        <f t="shared" si="387"/>
        <v>0</v>
      </c>
      <c r="U495" s="157">
        <f t="shared" si="393"/>
        <v>0</v>
      </c>
      <c r="W495" s="152"/>
      <c r="X495" s="152"/>
      <c r="Y495" s="152"/>
      <c r="Z495" s="152"/>
      <c r="AA495" s="152"/>
      <c r="AB495" s="152"/>
      <c r="AC495" s="347"/>
      <c r="AD495" s="152"/>
      <c r="AE495" s="152"/>
      <c r="AF495" s="152"/>
      <c r="AG495" s="152"/>
      <c r="AH495" s="152"/>
      <c r="AI495" s="152"/>
      <c r="AJ495" s="347"/>
      <c r="AK495" s="152"/>
      <c r="AL495" s="152"/>
      <c r="AM495" s="295"/>
      <c r="AN495" s="228"/>
      <c r="AO495" s="228"/>
      <c r="AP495" s="228"/>
      <c r="AQ495" s="228"/>
      <c r="AR495" s="228"/>
      <c r="AS495" s="348"/>
      <c r="AT495" s="264">
        <f t="shared" si="363"/>
        <v>0</v>
      </c>
      <c r="AU495" s="259"/>
      <c r="AV495" s="265">
        <f t="shared" si="390"/>
        <v>0</v>
      </c>
      <c r="AX495" s="265">
        <f t="shared" si="394"/>
        <v>0</v>
      </c>
      <c r="AZ495" s="492">
        <f t="shared" si="391"/>
        <v>0</v>
      </c>
      <c r="BB495" s="492">
        <f t="shared" si="392"/>
        <v>0</v>
      </c>
      <c r="BD495" s="265">
        <f t="shared" si="395"/>
        <v>0</v>
      </c>
      <c r="BE495" s="105"/>
      <c r="BF495" s="105"/>
      <c r="BG495" s="105"/>
      <c r="BH495" s="105"/>
      <c r="BI495" s="105"/>
      <c r="BJ495" s="105"/>
    </row>
    <row r="496" spans="2:62" ht="20.100000000000001" hidden="1" customHeight="1" outlineLevel="1">
      <c r="B496" s="100"/>
      <c r="C496" s="908"/>
      <c r="D496" s="909"/>
      <c r="E496" s="909"/>
      <c r="F496" s="910"/>
      <c r="G496" s="890"/>
      <c r="H496" s="891"/>
      <c r="I496" s="152"/>
      <c r="J496" s="152"/>
      <c r="K496" s="152"/>
      <c r="L496" s="152"/>
      <c r="M496" s="152"/>
      <c r="N496" s="152"/>
      <c r="O496" s="152"/>
      <c r="P496" s="153"/>
      <c r="Q496" s="153"/>
      <c r="R496" s="156">
        <f t="shared" si="386"/>
        <v>0</v>
      </c>
      <c r="S496" s="156">
        <f t="shared" si="387"/>
        <v>0</v>
      </c>
      <c r="U496" s="157">
        <f t="shared" si="393"/>
        <v>0</v>
      </c>
      <c r="W496" s="152"/>
      <c r="X496" s="152"/>
      <c r="Y496" s="152"/>
      <c r="Z496" s="152"/>
      <c r="AA496" s="152"/>
      <c r="AB496" s="152"/>
      <c r="AC496" s="347"/>
      <c r="AD496" s="152"/>
      <c r="AE496" s="152"/>
      <c r="AF496" s="152"/>
      <c r="AG496" s="152"/>
      <c r="AH496" s="152"/>
      <c r="AI496" s="152"/>
      <c r="AJ496" s="347"/>
      <c r="AK496" s="152"/>
      <c r="AL496" s="152"/>
      <c r="AM496" s="295"/>
      <c r="AN496" s="228"/>
      <c r="AO496" s="228"/>
      <c r="AP496" s="228"/>
      <c r="AQ496" s="228"/>
      <c r="AR496" s="228"/>
      <c r="AS496" s="348"/>
      <c r="AT496" s="264">
        <f t="shared" si="363"/>
        <v>0</v>
      </c>
      <c r="AU496" s="259"/>
      <c r="AV496" s="265">
        <f t="shared" si="390"/>
        <v>0</v>
      </c>
      <c r="AX496" s="265">
        <f t="shared" si="394"/>
        <v>0</v>
      </c>
      <c r="AZ496" s="492">
        <f t="shared" si="391"/>
        <v>0</v>
      </c>
      <c r="BB496" s="492">
        <f t="shared" si="392"/>
        <v>0</v>
      </c>
      <c r="BD496" s="265">
        <f t="shared" si="395"/>
        <v>0</v>
      </c>
      <c r="BE496" s="105"/>
      <c r="BF496" s="105"/>
      <c r="BG496" s="105"/>
      <c r="BH496" s="105"/>
      <c r="BI496" s="105"/>
      <c r="BJ496" s="105"/>
    </row>
    <row r="497" spans="2:62" ht="20.100000000000001" hidden="1" customHeight="1" outlineLevel="1">
      <c r="B497" s="100"/>
      <c r="C497" s="908"/>
      <c r="D497" s="909"/>
      <c r="E497" s="909"/>
      <c r="F497" s="910"/>
      <c r="G497" s="890"/>
      <c r="H497" s="891"/>
      <c r="I497" s="152"/>
      <c r="J497" s="152"/>
      <c r="K497" s="152"/>
      <c r="L497" s="152"/>
      <c r="M497" s="152"/>
      <c r="N497" s="152"/>
      <c r="O497" s="152"/>
      <c r="P497" s="153"/>
      <c r="Q497" s="153"/>
      <c r="R497" s="156">
        <f t="shared" si="386"/>
        <v>0</v>
      </c>
      <c r="S497" s="156">
        <f t="shared" si="387"/>
        <v>0</v>
      </c>
      <c r="U497" s="157">
        <f t="shared" si="393"/>
        <v>0</v>
      </c>
      <c r="W497" s="152"/>
      <c r="X497" s="152"/>
      <c r="Y497" s="152"/>
      <c r="Z497" s="152"/>
      <c r="AA497" s="152"/>
      <c r="AB497" s="152"/>
      <c r="AC497" s="347"/>
      <c r="AD497" s="152"/>
      <c r="AE497" s="152"/>
      <c r="AF497" s="152"/>
      <c r="AG497" s="152"/>
      <c r="AH497" s="152"/>
      <c r="AI497" s="152"/>
      <c r="AJ497" s="347"/>
      <c r="AK497" s="152"/>
      <c r="AL497" s="152"/>
      <c r="AM497" s="295"/>
      <c r="AN497" s="228"/>
      <c r="AO497" s="228"/>
      <c r="AP497" s="228"/>
      <c r="AQ497" s="228"/>
      <c r="AR497" s="228"/>
      <c r="AS497" s="348"/>
      <c r="AT497" s="264">
        <f t="shared" si="363"/>
        <v>0</v>
      </c>
      <c r="AU497" s="259"/>
      <c r="AV497" s="265">
        <f t="shared" si="390"/>
        <v>0</v>
      </c>
      <c r="AX497" s="265">
        <f t="shared" si="394"/>
        <v>0</v>
      </c>
      <c r="AZ497" s="492">
        <f t="shared" si="391"/>
        <v>0</v>
      </c>
      <c r="BB497" s="492">
        <f t="shared" si="392"/>
        <v>0</v>
      </c>
      <c r="BD497" s="265">
        <f t="shared" si="395"/>
        <v>0</v>
      </c>
      <c r="BE497" s="105"/>
      <c r="BF497" s="105"/>
      <c r="BG497" s="105"/>
      <c r="BH497" s="105"/>
      <c r="BI497" s="105"/>
      <c r="BJ497" s="105"/>
    </row>
    <row r="498" spans="2:62" ht="20.100000000000001" hidden="1" customHeight="1" outlineLevel="1">
      <c r="B498" s="100"/>
      <c r="C498" s="908"/>
      <c r="D498" s="909"/>
      <c r="E498" s="909"/>
      <c r="F498" s="910"/>
      <c r="G498" s="890"/>
      <c r="H498" s="891"/>
      <c r="I498" s="152"/>
      <c r="J498" s="152"/>
      <c r="K498" s="152"/>
      <c r="L498" s="152"/>
      <c r="M498" s="152"/>
      <c r="N498" s="152"/>
      <c r="O498" s="152"/>
      <c r="P498" s="153"/>
      <c r="Q498" s="153"/>
      <c r="R498" s="156">
        <f t="shared" si="386"/>
        <v>0</v>
      </c>
      <c r="S498" s="156">
        <f t="shared" si="387"/>
        <v>0</v>
      </c>
      <c r="U498" s="157">
        <f t="shared" si="393"/>
        <v>0</v>
      </c>
      <c r="W498" s="152"/>
      <c r="X498" s="152"/>
      <c r="Y498" s="152"/>
      <c r="Z498" s="152"/>
      <c r="AA498" s="152"/>
      <c r="AB498" s="152"/>
      <c r="AC498" s="347"/>
      <c r="AD498" s="152"/>
      <c r="AE498" s="152"/>
      <c r="AF498" s="152"/>
      <c r="AG498" s="152"/>
      <c r="AH498" s="152"/>
      <c r="AI498" s="152"/>
      <c r="AJ498" s="347"/>
      <c r="AK498" s="152"/>
      <c r="AL498" s="152"/>
      <c r="AM498" s="295"/>
      <c r="AN498" s="228"/>
      <c r="AO498" s="228"/>
      <c r="AP498" s="228"/>
      <c r="AQ498" s="228"/>
      <c r="AR498" s="228"/>
      <c r="AS498" s="348"/>
      <c r="AT498" s="264">
        <f t="shared" si="363"/>
        <v>0</v>
      </c>
      <c r="AU498" s="259"/>
      <c r="AV498" s="265">
        <f t="shared" si="390"/>
        <v>0</v>
      </c>
      <c r="AX498" s="265">
        <f t="shared" si="394"/>
        <v>0</v>
      </c>
      <c r="AZ498" s="492">
        <f t="shared" si="391"/>
        <v>0</v>
      </c>
      <c r="BB498" s="492">
        <f t="shared" si="392"/>
        <v>0</v>
      </c>
      <c r="BD498" s="265">
        <f t="shared" si="395"/>
        <v>0</v>
      </c>
      <c r="BE498" s="105"/>
      <c r="BF498" s="105"/>
      <c r="BG498" s="105"/>
      <c r="BH498" s="105"/>
      <c r="BI498" s="105"/>
      <c r="BJ498" s="105"/>
    </row>
    <row r="499" spans="2:62" ht="20.100000000000001" hidden="1" customHeight="1" outlineLevel="1">
      <c r="B499" s="100"/>
      <c r="C499" s="908"/>
      <c r="D499" s="909"/>
      <c r="E499" s="909"/>
      <c r="F499" s="910"/>
      <c r="G499" s="890"/>
      <c r="H499" s="891"/>
      <c r="I499" s="152"/>
      <c r="J499" s="152"/>
      <c r="K499" s="152"/>
      <c r="L499" s="152"/>
      <c r="M499" s="152"/>
      <c r="N499" s="152"/>
      <c r="O499" s="152"/>
      <c r="P499" s="153"/>
      <c r="Q499" s="153"/>
      <c r="R499" s="156">
        <f t="shared" si="386"/>
        <v>0</v>
      </c>
      <c r="S499" s="156">
        <f t="shared" si="387"/>
        <v>0</v>
      </c>
      <c r="U499" s="157">
        <f t="shared" si="393"/>
        <v>0</v>
      </c>
      <c r="W499" s="152"/>
      <c r="X499" s="152"/>
      <c r="Y499" s="152"/>
      <c r="Z499" s="152"/>
      <c r="AA499" s="152"/>
      <c r="AB499" s="152"/>
      <c r="AC499" s="347"/>
      <c r="AD499" s="152"/>
      <c r="AE499" s="152"/>
      <c r="AF499" s="152"/>
      <c r="AG499" s="152"/>
      <c r="AH499" s="152"/>
      <c r="AI499" s="152"/>
      <c r="AJ499" s="347"/>
      <c r="AK499" s="152"/>
      <c r="AL499" s="152"/>
      <c r="AM499" s="295"/>
      <c r="AN499" s="228"/>
      <c r="AO499" s="228"/>
      <c r="AP499" s="228"/>
      <c r="AQ499" s="228"/>
      <c r="AR499" s="228"/>
      <c r="AS499" s="348"/>
      <c r="AT499" s="264">
        <f t="shared" si="363"/>
        <v>0</v>
      </c>
      <c r="AU499" s="259"/>
      <c r="AV499" s="265">
        <f t="shared" si="390"/>
        <v>0</v>
      </c>
      <c r="AX499" s="265">
        <f t="shared" si="394"/>
        <v>0</v>
      </c>
      <c r="AZ499" s="492">
        <f t="shared" si="391"/>
        <v>0</v>
      </c>
      <c r="BB499" s="492">
        <f t="shared" si="392"/>
        <v>0</v>
      </c>
      <c r="BD499" s="265">
        <f t="shared" si="395"/>
        <v>0</v>
      </c>
      <c r="BE499" s="105"/>
      <c r="BF499" s="105"/>
      <c r="BG499" s="105"/>
      <c r="BH499" s="105"/>
      <c r="BI499" s="105"/>
      <c r="BJ499" s="105"/>
    </row>
    <row r="500" spans="2:62" ht="20.100000000000001" hidden="1" customHeight="1" outlineLevel="1">
      <c r="B500" s="100"/>
      <c r="C500" s="908"/>
      <c r="D500" s="909"/>
      <c r="E500" s="909"/>
      <c r="F500" s="910"/>
      <c r="G500" s="890"/>
      <c r="H500" s="891"/>
      <c r="I500" s="152"/>
      <c r="J500" s="152"/>
      <c r="K500" s="152"/>
      <c r="L500" s="152"/>
      <c r="M500" s="152"/>
      <c r="N500" s="152"/>
      <c r="O500" s="152"/>
      <c r="P500" s="153"/>
      <c r="Q500" s="153"/>
      <c r="R500" s="156">
        <f t="shared" si="386"/>
        <v>0</v>
      </c>
      <c r="S500" s="156">
        <f t="shared" si="387"/>
        <v>0</v>
      </c>
      <c r="U500" s="157">
        <f t="shared" si="393"/>
        <v>0</v>
      </c>
      <c r="W500" s="152"/>
      <c r="X500" s="152"/>
      <c r="Y500" s="152"/>
      <c r="Z500" s="152"/>
      <c r="AA500" s="152"/>
      <c r="AB500" s="152"/>
      <c r="AC500" s="347"/>
      <c r="AD500" s="152"/>
      <c r="AE500" s="152"/>
      <c r="AF500" s="152"/>
      <c r="AG500" s="152"/>
      <c r="AH500" s="152"/>
      <c r="AI500" s="152"/>
      <c r="AJ500" s="347"/>
      <c r="AK500" s="152"/>
      <c r="AL500" s="152"/>
      <c r="AM500" s="295"/>
      <c r="AN500" s="228"/>
      <c r="AO500" s="228"/>
      <c r="AP500" s="228"/>
      <c r="AQ500" s="228"/>
      <c r="AR500" s="228"/>
      <c r="AS500" s="348"/>
      <c r="AT500" s="264">
        <f t="shared" si="363"/>
        <v>0</v>
      </c>
      <c r="AU500" s="259"/>
      <c r="AV500" s="265">
        <f t="shared" si="390"/>
        <v>0</v>
      </c>
      <c r="AX500" s="265">
        <f t="shared" si="394"/>
        <v>0</v>
      </c>
      <c r="AZ500" s="492">
        <f t="shared" si="391"/>
        <v>0</v>
      </c>
      <c r="BB500" s="492">
        <f t="shared" si="392"/>
        <v>0</v>
      </c>
      <c r="BD500" s="265">
        <f t="shared" si="395"/>
        <v>0</v>
      </c>
      <c r="BE500" s="105"/>
      <c r="BF500" s="105"/>
      <c r="BG500" s="105"/>
      <c r="BH500" s="105"/>
      <c r="BI500" s="105"/>
      <c r="BJ500" s="105"/>
    </row>
    <row r="501" spans="2:62" ht="20.100000000000001" hidden="1" customHeight="1" outlineLevel="1">
      <c r="B501" s="100"/>
      <c r="C501" s="908"/>
      <c r="D501" s="909"/>
      <c r="E501" s="909"/>
      <c r="F501" s="910"/>
      <c r="G501" s="890"/>
      <c r="H501" s="891"/>
      <c r="I501" s="152"/>
      <c r="J501" s="152"/>
      <c r="K501" s="152"/>
      <c r="L501" s="152"/>
      <c r="M501" s="152"/>
      <c r="N501" s="152"/>
      <c r="O501" s="152"/>
      <c r="P501" s="153"/>
      <c r="Q501" s="153"/>
      <c r="R501" s="156">
        <f t="shared" si="386"/>
        <v>0</v>
      </c>
      <c r="S501" s="156">
        <f t="shared" si="387"/>
        <v>0</v>
      </c>
      <c r="U501" s="157">
        <f t="shared" si="393"/>
        <v>0</v>
      </c>
      <c r="W501" s="152"/>
      <c r="X501" s="152"/>
      <c r="Y501" s="152"/>
      <c r="Z501" s="152"/>
      <c r="AA501" s="152"/>
      <c r="AB501" s="152"/>
      <c r="AC501" s="347"/>
      <c r="AD501" s="152"/>
      <c r="AE501" s="152"/>
      <c r="AF501" s="152"/>
      <c r="AG501" s="152"/>
      <c r="AH501" s="152"/>
      <c r="AI501" s="152"/>
      <c r="AJ501" s="347"/>
      <c r="AK501" s="152"/>
      <c r="AL501" s="152"/>
      <c r="AM501" s="295"/>
      <c r="AN501" s="228"/>
      <c r="AO501" s="228"/>
      <c r="AP501" s="228"/>
      <c r="AQ501" s="228"/>
      <c r="AR501" s="228"/>
      <c r="AS501" s="348"/>
      <c r="AT501" s="264">
        <f t="shared" si="363"/>
        <v>0</v>
      </c>
      <c r="AU501" s="259"/>
      <c r="AV501" s="265">
        <f t="shared" si="390"/>
        <v>0</v>
      </c>
      <c r="AX501" s="265">
        <f t="shared" si="394"/>
        <v>0</v>
      </c>
      <c r="AZ501" s="492">
        <f t="shared" si="391"/>
        <v>0</v>
      </c>
      <c r="BB501" s="492">
        <f t="shared" si="392"/>
        <v>0</v>
      </c>
      <c r="BD501" s="265">
        <f t="shared" si="395"/>
        <v>0</v>
      </c>
      <c r="BE501" s="105"/>
      <c r="BF501" s="105"/>
      <c r="BG501" s="105"/>
      <c r="BH501" s="105"/>
      <c r="BI501" s="105"/>
      <c r="BJ501" s="105"/>
    </row>
    <row r="502" spans="2:62" ht="20.100000000000001" hidden="1" customHeight="1" outlineLevel="1">
      <c r="B502" s="100"/>
      <c r="C502" s="908"/>
      <c r="D502" s="909"/>
      <c r="E502" s="909"/>
      <c r="F502" s="910"/>
      <c r="G502" s="890"/>
      <c r="H502" s="891"/>
      <c r="I502" s="152"/>
      <c r="J502" s="152"/>
      <c r="K502" s="152"/>
      <c r="L502" s="152"/>
      <c r="M502" s="152"/>
      <c r="N502" s="152"/>
      <c r="O502" s="152"/>
      <c r="P502" s="153"/>
      <c r="Q502" s="153"/>
      <c r="R502" s="156">
        <f t="shared" si="386"/>
        <v>0</v>
      </c>
      <c r="S502" s="156">
        <f t="shared" si="387"/>
        <v>0</v>
      </c>
      <c r="U502" s="157">
        <f t="shared" si="393"/>
        <v>0</v>
      </c>
      <c r="W502" s="152"/>
      <c r="X502" s="152"/>
      <c r="Y502" s="152"/>
      <c r="Z502" s="152"/>
      <c r="AA502" s="152"/>
      <c r="AB502" s="152"/>
      <c r="AC502" s="347"/>
      <c r="AD502" s="152"/>
      <c r="AE502" s="152"/>
      <c r="AF502" s="152"/>
      <c r="AG502" s="152"/>
      <c r="AH502" s="152"/>
      <c r="AI502" s="152"/>
      <c r="AJ502" s="347"/>
      <c r="AK502" s="152"/>
      <c r="AL502" s="152"/>
      <c r="AM502" s="295"/>
      <c r="AN502" s="228"/>
      <c r="AO502" s="228"/>
      <c r="AP502" s="228"/>
      <c r="AQ502" s="228"/>
      <c r="AR502" s="228"/>
      <c r="AS502" s="348"/>
      <c r="AT502" s="264">
        <f t="shared" si="363"/>
        <v>0</v>
      </c>
      <c r="AU502" s="259"/>
      <c r="AV502" s="265">
        <f t="shared" si="390"/>
        <v>0</v>
      </c>
      <c r="AX502" s="265">
        <f t="shared" si="394"/>
        <v>0</v>
      </c>
      <c r="AZ502" s="492">
        <f t="shared" si="391"/>
        <v>0</v>
      </c>
      <c r="BB502" s="492">
        <f t="shared" si="392"/>
        <v>0</v>
      </c>
      <c r="BD502" s="265">
        <f t="shared" si="395"/>
        <v>0</v>
      </c>
      <c r="BE502" s="105"/>
      <c r="BF502" s="105"/>
      <c r="BG502" s="105"/>
      <c r="BH502" s="105"/>
      <c r="BI502" s="105"/>
      <c r="BJ502" s="105"/>
    </row>
    <row r="503" spans="2:62" ht="20.100000000000001" hidden="1" customHeight="1" outlineLevel="1">
      <c r="B503" s="100"/>
      <c r="C503" s="908"/>
      <c r="D503" s="909"/>
      <c r="E503" s="909"/>
      <c r="F503" s="910"/>
      <c r="G503" s="890"/>
      <c r="H503" s="891"/>
      <c r="I503" s="152"/>
      <c r="J503" s="152"/>
      <c r="K503" s="152"/>
      <c r="L503" s="152"/>
      <c r="M503" s="152"/>
      <c r="N503" s="152"/>
      <c r="O503" s="152"/>
      <c r="P503" s="153"/>
      <c r="Q503" s="153"/>
      <c r="R503" s="156">
        <f t="shared" si="386"/>
        <v>0</v>
      </c>
      <c r="S503" s="156">
        <f t="shared" si="387"/>
        <v>0</v>
      </c>
      <c r="U503" s="157">
        <f t="shared" si="393"/>
        <v>0</v>
      </c>
      <c r="W503" s="152"/>
      <c r="X503" s="152"/>
      <c r="Y503" s="152"/>
      <c r="Z503" s="152"/>
      <c r="AA503" s="152"/>
      <c r="AB503" s="152"/>
      <c r="AC503" s="347"/>
      <c r="AD503" s="152"/>
      <c r="AE503" s="152"/>
      <c r="AF503" s="152"/>
      <c r="AG503" s="152"/>
      <c r="AH503" s="152"/>
      <c r="AI503" s="152"/>
      <c r="AJ503" s="347"/>
      <c r="AK503" s="152"/>
      <c r="AL503" s="152"/>
      <c r="AM503" s="295"/>
      <c r="AN503" s="228"/>
      <c r="AO503" s="228"/>
      <c r="AP503" s="228"/>
      <c r="AQ503" s="228"/>
      <c r="AR503" s="228"/>
      <c r="AS503" s="348"/>
      <c r="AT503" s="264">
        <f t="shared" si="363"/>
        <v>0</v>
      </c>
      <c r="AU503" s="259"/>
      <c r="AV503" s="265">
        <f t="shared" si="390"/>
        <v>0</v>
      </c>
      <c r="AX503" s="265">
        <f t="shared" si="394"/>
        <v>0</v>
      </c>
      <c r="AZ503" s="492">
        <f t="shared" si="391"/>
        <v>0</v>
      </c>
      <c r="BB503" s="492">
        <f t="shared" si="392"/>
        <v>0</v>
      </c>
      <c r="BD503" s="265">
        <f t="shared" si="395"/>
        <v>0</v>
      </c>
      <c r="BE503" s="105"/>
      <c r="BF503" s="105"/>
      <c r="BG503" s="105"/>
      <c r="BH503" s="105"/>
      <c r="BI503" s="105"/>
      <c r="BJ503" s="105"/>
    </row>
    <row r="504" spans="2:62" ht="9.9499999999999993" hidden="1" customHeight="1" outlineLevel="1">
      <c r="B504" s="101"/>
      <c r="C504" s="208"/>
      <c r="D504" s="208"/>
      <c r="E504" s="208"/>
      <c r="F504" s="208"/>
      <c r="G504" s="237"/>
      <c r="H504" s="207"/>
      <c r="I504" s="257"/>
      <c r="J504" s="257"/>
      <c r="K504" s="257"/>
      <c r="L504" s="257"/>
      <c r="M504" s="257"/>
      <c r="N504" s="257"/>
      <c r="O504" s="257"/>
      <c r="P504" s="256"/>
      <c r="Q504" s="102"/>
      <c r="R504" s="102"/>
      <c r="S504" s="102"/>
      <c r="U504" s="98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Z504" s="493"/>
      <c r="BE504" s="105"/>
      <c r="BF504" s="105"/>
      <c r="BG504" s="105"/>
      <c r="BH504" s="105"/>
      <c r="BI504" s="105"/>
      <c r="BJ504" s="105"/>
    </row>
    <row r="505" spans="2:62" ht="20.100000000000001" customHeight="1" collapsed="1">
      <c r="B505" s="8">
        <f>B488+1</f>
        <v>30</v>
      </c>
      <c r="C505" s="916"/>
      <c r="D505" s="917"/>
      <c r="E505" s="917"/>
      <c r="F505" s="918"/>
      <c r="G505" s="429"/>
      <c r="H505" s="206">
        <v>1</v>
      </c>
      <c r="I505" s="642">
        <f t="shared" ref="I505" si="396">$H505*SUM(I506:I520)</f>
        <v>0</v>
      </c>
      <c r="J505" s="643">
        <f t="shared" ref="J505:O505" si="397">$H505*SUM(J506:J520)</f>
        <v>0</v>
      </c>
      <c r="K505" s="644">
        <f t="shared" si="397"/>
        <v>0</v>
      </c>
      <c r="L505" s="645">
        <f t="shared" si="397"/>
        <v>0</v>
      </c>
      <c r="M505" s="645">
        <f t="shared" si="397"/>
        <v>0</v>
      </c>
      <c r="N505" s="644">
        <f t="shared" si="397"/>
        <v>0</v>
      </c>
      <c r="O505" s="642">
        <f t="shared" si="397"/>
        <v>0</v>
      </c>
      <c r="P505" s="209">
        <f t="shared" ref="P505:Q505" si="398">$H505*SUM(P506:P520)</f>
        <v>0</v>
      </c>
      <c r="Q505" s="210">
        <f t="shared" si="398"/>
        <v>0</v>
      </c>
      <c r="R505" s="136">
        <f t="shared" ref="R505:R520" si="399">P505*(1+Gewinn)*(1+SicherheitAngebot)</f>
        <v>0</v>
      </c>
      <c r="S505" s="137">
        <f t="shared" ref="S505:S520" si="400">Q505*(1+MGKZ)*(1+Gewinn)*(1+SicherheitAngebot)</f>
        <v>0</v>
      </c>
      <c r="U505" s="10">
        <f>I505*$I$7+J505*$J$7+K505*$K$7+L505*$L$7+M505*$M$7+N505*$N$7+O505*$O$7+R505+S505</f>
        <v>0</v>
      </c>
      <c r="W505" s="646">
        <f t="shared" ref="W505:AB505" si="401">$H505*SUM(W506:W520)</f>
        <v>0</v>
      </c>
      <c r="X505" s="647">
        <f t="shared" si="401"/>
        <v>0</v>
      </c>
      <c r="Y505" s="648">
        <f t="shared" si="401"/>
        <v>0</v>
      </c>
      <c r="Z505" s="649">
        <f t="shared" si="401"/>
        <v>0</v>
      </c>
      <c r="AA505" s="648">
        <f t="shared" si="401"/>
        <v>0</v>
      </c>
      <c r="AB505" s="646">
        <f t="shared" si="401"/>
        <v>0</v>
      </c>
      <c r="AC505" s="258"/>
      <c r="AD505" s="646">
        <f t="shared" ref="AD505:AM505" si="402">$H505*SUM(AD506:AD520)</f>
        <v>0</v>
      </c>
      <c r="AE505" s="647">
        <f t="shared" si="402"/>
        <v>0</v>
      </c>
      <c r="AF505" s="648">
        <f t="shared" si="402"/>
        <v>0</v>
      </c>
      <c r="AG505" s="649">
        <f t="shared" si="402"/>
        <v>0</v>
      </c>
      <c r="AH505" s="648">
        <f t="shared" si="402"/>
        <v>0</v>
      </c>
      <c r="AI505" s="646">
        <f t="shared" si="402"/>
        <v>0</v>
      </c>
      <c r="AJ505" s="258"/>
      <c r="AK505" s="653">
        <f t="shared" si="402"/>
        <v>0</v>
      </c>
      <c r="AL505" s="653">
        <f t="shared" si="402"/>
        <v>0</v>
      </c>
      <c r="AM505" s="653">
        <f t="shared" si="402"/>
        <v>0</v>
      </c>
      <c r="AN505" s="227">
        <f>$H505*SUM(AN506:AN520)*(1+Gewinn)*(1+SicherheitAngebot)</f>
        <v>0</v>
      </c>
      <c r="AO505" s="227">
        <f>$H505*SUM(AO506:AO520)*(1+Gewinn)*(1+SicherheitAngebot)</f>
        <v>0</v>
      </c>
      <c r="AP505" s="227">
        <f>$H505*SUM(AP506:AP520)*(1+Gewinn)*(1+SicherheitAngebot)</f>
        <v>0</v>
      </c>
      <c r="AQ505" s="227">
        <f>$H505*SUM(AQ506:AQ520)*(1+Gewinn)*(1+SicherheitAngebot)</f>
        <v>0</v>
      </c>
      <c r="AR505" s="227">
        <f>$H505*SUM(AR506:AR520)*(1+Gewinn)*(1+SicherheitAngebot)</f>
        <v>0</v>
      </c>
      <c r="AS505" s="262"/>
      <c r="AT505" s="263">
        <f t="shared" si="363"/>
        <v>0</v>
      </c>
      <c r="AU505" s="259"/>
      <c r="AV505" s="491">
        <f>AK505*$AK$7+AL505*$AL$7+AM505*$AM$7+SUM(AN505:AR505)+AT505/Zuschläge_IBN+AT505</f>
        <v>0</v>
      </c>
      <c r="AX505" s="685">
        <f>U505+AV505</f>
        <v>0</v>
      </c>
      <c r="AZ505" s="490">
        <f>IF(H505&gt;0,U505/(1+SicherheitAngebot)*(1+Sicherheit),0)</f>
        <v>0</v>
      </c>
      <c r="BB505" s="490">
        <f>IF(H505&gt;0,AV505/(1+SicherheitAngebot)*(1+Sicherheit),0)</f>
        <v>0</v>
      </c>
      <c r="BD505" s="490">
        <f>AZ505+BB505</f>
        <v>0</v>
      </c>
      <c r="BE505" s="105"/>
      <c r="BF505" s="105"/>
      <c r="BG505" s="105"/>
      <c r="BH505" s="105"/>
      <c r="BI505" s="105"/>
      <c r="BJ505" s="105"/>
    </row>
    <row r="506" spans="2:62" ht="20.100000000000001" hidden="1" customHeight="1" outlineLevel="1">
      <c r="B506" s="99"/>
      <c r="C506" s="908"/>
      <c r="D506" s="909"/>
      <c r="E506" s="909"/>
      <c r="F506" s="910"/>
      <c r="G506" s="890"/>
      <c r="H506" s="901"/>
      <c r="I506" s="152"/>
      <c r="J506" s="152"/>
      <c r="K506" s="152"/>
      <c r="L506" s="152"/>
      <c r="M506" s="152"/>
      <c r="N506" s="152"/>
      <c r="O506" s="152"/>
      <c r="P506" s="153"/>
      <c r="Q506" s="153"/>
      <c r="R506" s="156">
        <f t="shared" si="399"/>
        <v>0</v>
      </c>
      <c r="S506" s="156">
        <f t="shared" si="400"/>
        <v>0</v>
      </c>
      <c r="U506" s="157">
        <f>I506*$I$7+J506*$J$7+K506*$K$7+L506*$L$7+M506*$M$7+N506*$N$7+O506*$O$7+R506+S506</f>
        <v>0</v>
      </c>
      <c r="W506" s="152"/>
      <c r="X506" s="152"/>
      <c r="Y506" s="152"/>
      <c r="Z506" s="152"/>
      <c r="AA506" s="152"/>
      <c r="AB506" s="152"/>
      <c r="AC506" s="347"/>
      <c r="AD506" s="152"/>
      <c r="AE506" s="152"/>
      <c r="AF506" s="152"/>
      <c r="AG506" s="152"/>
      <c r="AH506" s="152"/>
      <c r="AI506" s="152"/>
      <c r="AJ506" s="347"/>
      <c r="AK506" s="152"/>
      <c r="AL506" s="152"/>
      <c r="AM506" s="619"/>
      <c r="AN506" s="228"/>
      <c r="AO506" s="228"/>
      <c r="AP506" s="228"/>
      <c r="AQ506" s="228"/>
      <c r="AR506" s="228"/>
      <c r="AS506" s="348"/>
      <c r="AT506" s="264">
        <f t="shared" si="363"/>
        <v>0</v>
      </c>
      <c r="AU506" s="259"/>
      <c r="AV506" s="265">
        <f t="shared" ref="AV506:AV520" si="403">AK506*$AK$7+AL506*$AL$7+AM506*$AM$7+SUM(AN506:AR506)*(1+Gewinn)*(1+SicherheitAngebot)+AT506/Zuschläge_IBN+AT506</f>
        <v>0</v>
      </c>
      <c r="AX506" s="265">
        <f>U506+AV506</f>
        <v>0</v>
      </c>
      <c r="AZ506" s="492">
        <f t="shared" ref="AZ506:AZ520" si="404">U506/(1+SicherheitAngebot)*(1+Sicherheit)</f>
        <v>0</v>
      </c>
      <c r="BB506" s="492">
        <f t="shared" ref="BB506:BB520" si="405">AV506/(1+SicherheitAngebot)*(1+Sicherheit)</f>
        <v>0</v>
      </c>
      <c r="BD506" s="265">
        <f>AZ506+BB506</f>
        <v>0</v>
      </c>
      <c r="BE506" s="105"/>
      <c r="BF506" s="105"/>
      <c r="BG506" s="105"/>
      <c r="BH506" s="105"/>
      <c r="BI506" s="105"/>
      <c r="BJ506" s="105"/>
    </row>
    <row r="507" spans="2:62" ht="20.100000000000001" hidden="1" customHeight="1" outlineLevel="1">
      <c r="B507" s="100"/>
      <c r="C507" s="908"/>
      <c r="D507" s="909"/>
      <c r="E507" s="909"/>
      <c r="F507" s="910"/>
      <c r="G507" s="890"/>
      <c r="H507" s="891"/>
      <c r="I507" s="152"/>
      <c r="J507" s="152"/>
      <c r="K507" s="152"/>
      <c r="L507" s="152"/>
      <c r="M507" s="152"/>
      <c r="N507" s="152"/>
      <c r="O507" s="152"/>
      <c r="P507" s="153"/>
      <c r="Q507" s="153"/>
      <c r="R507" s="156">
        <f t="shared" si="399"/>
        <v>0</v>
      </c>
      <c r="S507" s="156">
        <f t="shared" si="400"/>
        <v>0</v>
      </c>
      <c r="U507" s="157">
        <f t="shared" ref="U507:U520" si="406">I507*$I$7+J507*$J$7+K507*$K$7+L507*$L$7+M507*$M$7+N507*$N$7+O507*$O$7+R507+S507</f>
        <v>0</v>
      </c>
      <c r="W507" s="152"/>
      <c r="X507" s="152"/>
      <c r="Y507" s="152"/>
      <c r="Z507" s="152"/>
      <c r="AA507" s="152"/>
      <c r="AB507" s="152"/>
      <c r="AC507" s="347"/>
      <c r="AD507" s="152"/>
      <c r="AE507" s="152"/>
      <c r="AF507" s="152"/>
      <c r="AG507" s="152"/>
      <c r="AH507" s="152"/>
      <c r="AI507" s="152"/>
      <c r="AJ507" s="347"/>
      <c r="AK507" s="152"/>
      <c r="AL507" s="152"/>
      <c r="AM507" s="295"/>
      <c r="AN507" s="228"/>
      <c r="AO507" s="228"/>
      <c r="AP507" s="228"/>
      <c r="AQ507" s="228"/>
      <c r="AR507" s="228"/>
      <c r="AS507" s="348"/>
      <c r="AT507" s="264">
        <f t="shared" si="363"/>
        <v>0</v>
      </c>
      <c r="AU507" s="259"/>
      <c r="AV507" s="265">
        <f t="shared" si="403"/>
        <v>0</v>
      </c>
      <c r="AX507" s="265">
        <f t="shared" ref="AX507:AX520" si="407">U507+AV507</f>
        <v>0</v>
      </c>
      <c r="AZ507" s="492">
        <f t="shared" si="404"/>
        <v>0</v>
      </c>
      <c r="BB507" s="492">
        <f t="shared" si="405"/>
        <v>0</v>
      </c>
      <c r="BD507" s="265">
        <f t="shared" ref="BD507:BD520" si="408">AZ507+BB507</f>
        <v>0</v>
      </c>
      <c r="BE507" s="105"/>
      <c r="BF507" s="105"/>
      <c r="BG507" s="105"/>
      <c r="BH507" s="105"/>
      <c r="BI507" s="105"/>
      <c r="BJ507" s="105"/>
    </row>
    <row r="508" spans="2:62" ht="20.100000000000001" hidden="1" customHeight="1" outlineLevel="1">
      <c r="B508" s="100"/>
      <c r="C508" s="908"/>
      <c r="D508" s="909"/>
      <c r="E508" s="909"/>
      <c r="F508" s="910"/>
      <c r="G508" s="890"/>
      <c r="H508" s="891"/>
      <c r="I508" s="152"/>
      <c r="J508" s="152"/>
      <c r="K508" s="152"/>
      <c r="L508" s="152"/>
      <c r="M508" s="152"/>
      <c r="N508" s="152"/>
      <c r="O508" s="152"/>
      <c r="P508" s="153"/>
      <c r="Q508" s="153"/>
      <c r="R508" s="156">
        <f t="shared" si="399"/>
        <v>0</v>
      </c>
      <c r="S508" s="156">
        <f t="shared" si="400"/>
        <v>0</v>
      </c>
      <c r="U508" s="157">
        <f t="shared" si="406"/>
        <v>0</v>
      </c>
      <c r="W508" s="152"/>
      <c r="X508" s="152"/>
      <c r="Y508" s="152"/>
      <c r="Z508" s="152"/>
      <c r="AA508" s="152"/>
      <c r="AB508" s="152"/>
      <c r="AC508" s="347"/>
      <c r="AD508" s="152"/>
      <c r="AE508" s="152"/>
      <c r="AF508" s="152"/>
      <c r="AG508" s="152"/>
      <c r="AH508" s="152"/>
      <c r="AI508" s="152"/>
      <c r="AJ508" s="347"/>
      <c r="AK508" s="152"/>
      <c r="AL508" s="152"/>
      <c r="AM508" s="295"/>
      <c r="AN508" s="228"/>
      <c r="AO508" s="228"/>
      <c r="AP508" s="228"/>
      <c r="AQ508" s="228"/>
      <c r="AR508" s="228"/>
      <c r="AS508" s="348"/>
      <c r="AT508" s="264">
        <f t="shared" si="363"/>
        <v>0</v>
      </c>
      <c r="AU508" s="259"/>
      <c r="AV508" s="265">
        <f t="shared" si="403"/>
        <v>0</v>
      </c>
      <c r="AX508" s="265">
        <f t="shared" si="407"/>
        <v>0</v>
      </c>
      <c r="AZ508" s="492">
        <f t="shared" si="404"/>
        <v>0</v>
      </c>
      <c r="BB508" s="492">
        <f t="shared" si="405"/>
        <v>0</v>
      </c>
      <c r="BD508" s="265">
        <f t="shared" si="408"/>
        <v>0</v>
      </c>
      <c r="BE508" s="105"/>
      <c r="BF508" s="105"/>
      <c r="BG508" s="105"/>
      <c r="BH508" s="105"/>
      <c r="BI508" s="105"/>
      <c r="BJ508" s="105"/>
    </row>
    <row r="509" spans="2:62" ht="20.100000000000001" hidden="1" customHeight="1" outlineLevel="1">
      <c r="B509" s="100"/>
      <c r="C509" s="908"/>
      <c r="D509" s="909"/>
      <c r="E509" s="909"/>
      <c r="F509" s="910"/>
      <c r="G509" s="890"/>
      <c r="H509" s="891"/>
      <c r="I509" s="152"/>
      <c r="J509" s="152"/>
      <c r="K509" s="152"/>
      <c r="L509" s="152"/>
      <c r="M509" s="152"/>
      <c r="N509" s="152"/>
      <c r="O509" s="152"/>
      <c r="P509" s="153"/>
      <c r="Q509" s="153"/>
      <c r="R509" s="156">
        <f t="shared" si="399"/>
        <v>0</v>
      </c>
      <c r="S509" s="156">
        <f t="shared" si="400"/>
        <v>0</v>
      </c>
      <c r="U509" s="157">
        <f t="shared" si="406"/>
        <v>0</v>
      </c>
      <c r="W509" s="152"/>
      <c r="X509" s="152"/>
      <c r="Y509" s="152"/>
      <c r="Z509" s="152"/>
      <c r="AA509" s="152"/>
      <c r="AB509" s="152"/>
      <c r="AC509" s="347"/>
      <c r="AD509" s="152"/>
      <c r="AE509" s="152"/>
      <c r="AF509" s="152"/>
      <c r="AG509" s="152"/>
      <c r="AH509" s="152"/>
      <c r="AI509" s="152"/>
      <c r="AJ509" s="347"/>
      <c r="AK509" s="152"/>
      <c r="AL509" s="152"/>
      <c r="AM509" s="295"/>
      <c r="AN509" s="228"/>
      <c r="AO509" s="228"/>
      <c r="AP509" s="228"/>
      <c r="AQ509" s="228"/>
      <c r="AR509" s="228"/>
      <c r="AS509" s="348"/>
      <c r="AT509" s="264">
        <f t="shared" si="363"/>
        <v>0</v>
      </c>
      <c r="AU509" s="259"/>
      <c r="AV509" s="265">
        <f t="shared" si="403"/>
        <v>0</v>
      </c>
      <c r="AX509" s="265">
        <f t="shared" si="407"/>
        <v>0</v>
      </c>
      <c r="AZ509" s="492">
        <f t="shared" si="404"/>
        <v>0</v>
      </c>
      <c r="BB509" s="492">
        <f t="shared" si="405"/>
        <v>0</v>
      </c>
      <c r="BD509" s="265">
        <f t="shared" si="408"/>
        <v>0</v>
      </c>
      <c r="BE509" s="105"/>
      <c r="BF509" s="105"/>
      <c r="BG509" s="105"/>
      <c r="BH509" s="105"/>
      <c r="BI509" s="105"/>
      <c r="BJ509" s="105"/>
    </row>
    <row r="510" spans="2:62" ht="20.100000000000001" hidden="1" customHeight="1" outlineLevel="1">
      <c r="B510" s="100"/>
      <c r="C510" s="908"/>
      <c r="D510" s="909"/>
      <c r="E510" s="909"/>
      <c r="F510" s="910"/>
      <c r="G510" s="890"/>
      <c r="H510" s="891"/>
      <c r="I510" s="152"/>
      <c r="J510" s="152"/>
      <c r="K510" s="152"/>
      <c r="L510" s="152"/>
      <c r="M510" s="152"/>
      <c r="N510" s="152"/>
      <c r="O510" s="152"/>
      <c r="P510" s="153"/>
      <c r="Q510" s="153"/>
      <c r="R510" s="156">
        <f t="shared" si="399"/>
        <v>0</v>
      </c>
      <c r="S510" s="156">
        <f t="shared" si="400"/>
        <v>0</v>
      </c>
      <c r="U510" s="157">
        <f t="shared" si="406"/>
        <v>0</v>
      </c>
      <c r="W510" s="152"/>
      <c r="X510" s="152"/>
      <c r="Y510" s="152"/>
      <c r="Z510" s="152"/>
      <c r="AA510" s="152"/>
      <c r="AB510" s="152"/>
      <c r="AC510" s="347"/>
      <c r="AD510" s="152"/>
      <c r="AE510" s="152"/>
      <c r="AF510" s="152"/>
      <c r="AG510" s="152"/>
      <c r="AH510" s="152"/>
      <c r="AI510" s="152"/>
      <c r="AJ510" s="347"/>
      <c r="AK510" s="152"/>
      <c r="AL510" s="152"/>
      <c r="AM510" s="295"/>
      <c r="AN510" s="228"/>
      <c r="AO510" s="228"/>
      <c r="AP510" s="228"/>
      <c r="AQ510" s="228"/>
      <c r="AR510" s="228"/>
      <c r="AS510" s="348"/>
      <c r="AT510" s="264">
        <f t="shared" si="363"/>
        <v>0</v>
      </c>
      <c r="AU510" s="259"/>
      <c r="AV510" s="265">
        <f t="shared" si="403"/>
        <v>0</v>
      </c>
      <c r="AX510" s="265">
        <f t="shared" si="407"/>
        <v>0</v>
      </c>
      <c r="AZ510" s="492">
        <f t="shared" si="404"/>
        <v>0</v>
      </c>
      <c r="BB510" s="492">
        <f t="shared" si="405"/>
        <v>0</v>
      </c>
      <c r="BD510" s="265">
        <f t="shared" si="408"/>
        <v>0</v>
      </c>
      <c r="BE510" s="105"/>
      <c r="BF510" s="105"/>
      <c r="BG510" s="105"/>
      <c r="BH510" s="105"/>
      <c r="BI510" s="105"/>
      <c r="BJ510" s="105"/>
    </row>
    <row r="511" spans="2:62" ht="20.100000000000001" hidden="1" customHeight="1" outlineLevel="1">
      <c r="B511" s="100"/>
      <c r="C511" s="908"/>
      <c r="D511" s="909"/>
      <c r="E511" s="909"/>
      <c r="F511" s="910"/>
      <c r="G511" s="890"/>
      <c r="H511" s="891"/>
      <c r="I511" s="152"/>
      <c r="J511" s="152"/>
      <c r="K511" s="152"/>
      <c r="L511" s="152"/>
      <c r="M511" s="152"/>
      <c r="N511" s="152"/>
      <c r="O511" s="152"/>
      <c r="P511" s="153"/>
      <c r="Q511" s="153"/>
      <c r="R511" s="156">
        <f t="shared" si="399"/>
        <v>0</v>
      </c>
      <c r="S511" s="156">
        <f t="shared" si="400"/>
        <v>0</v>
      </c>
      <c r="U511" s="157">
        <f t="shared" si="406"/>
        <v>0</v>
      </c>
      <c r="W511" s="152"/>
      <c r="X511" s="152"/>
      <c r="Y511" s="152"/>
      <c r="Z511" s="152"/>
      <c r="AA511" s="152"/>
      <c r="AB511" s="152"/>
      <c r="AC511" s="347"/>
      <c r="AD511" s="152"/>
      <c r="AE511" s="152"/>
      <c r="AF511" s="152"/>
      <c r="AG511" s="152"/>
      <c r="AH511" s="152"/>
      <c r="AI511" s="152"/>
      <c r="AJ511" s="347"/>
      <c r="AK511" s="152"/>
      <c r="AL511" s="152"/>
      <c r="AM511" s="295"/>
      <c r="AN511" s="228"/>
      <c r="AO511" s="228"/>
      <c r="AP511" s="228"/>
      <c r="AQ511" s="228"/>
      <c r="AR511" s="228"/>
      <c r="AS511" s="348"/>
      <c r="AT511" s="264">
        <f t="shared" si="363"/>
        <v>0</v>
      </c>
      <c r="AU511" s="259"/>
      <c r="AV511" s="265">
        <f t="shared" si="403"/>
        <v>0</v>
      </c>
      <c r="AX511" s="265">
        <f t="shared" si="407"/>
        <v>0</v>
      </c>
      <c r="AZ511" s="492">
        <f t="shared" si="404"/>
        <v>0</v>
      </c>
      <c r="BB511" s="492">
        <f t="shared" si="405"/>
        <v>0</v>
      </c>
      <c r="BD511" s="265">
        <f t="shared" si="408"/>
        <v>0</v>
      </c>
      <c r="BE511" s="105"/>
      <c r="BF511" s="105"/>
      <c r="BG511" s="105"/>
      <c r="BH511" s="105"/>
      <c r="BI511" s="105"/>
      <c r="BJ511" s="105"/>
    </row>
    <row r="512" spans="2:62" ht="20.100000000000001" hidden="1" customHeight="1" outlineLevel="1">
      <c r="B512" s="100"/>
      <c r="C512" s="908"/>
      <c r="D512" s="909"/>
      <c r="E512" s="909"/>
      <c r="F512" s="910"/>
      <c r="G512" s="890"/>
      <c r="H512" s="891"/>
      <c r="I512" s="152"/>
      <c r="J512" s="152"/>
      <c r="K512" s="152"/>
      <c r="L512" s="152"/>
      <c r="M512" s="152"/>
      <c r="N512" s="152"/>
      <c r="O512" s="152"/>
      <c r="P512" s="153"/>
      <c r="Q512" s="153"/>
      <c r="R512" s="156">
        <f t="shared" si="399"/>
        <v>0</v>
      </c>
      <c r="S512" s="156">
        <f t="shared" si="400"/>
        <v>0</v>
      </c>
      <c r="U512" s="157">
        <f t="shared" si="406"/>
        <v>0</v>
      </c>
      <c r="W512" s="152"/>
      <c r="X512" s="152"/>
      <c r="Y512" s="152"/>
      <c r="Z512" s="152"/>
      <c r="AA512" s="152"/>
      <c r="AB512" s="152"/>
      <c r="AC512" s="347"/>
      <c r="AD512" s="152"/>
      <c r="AE512" s="152"/>
      <c r="AF512" s="152"/>
      <c r="AG512" s="152"/>
      <c r="AH512" s="152"/>
      <c r="AI512" s="152"/>
      <c r="AJ512" s="347"/>
      <c r="AK512" s="152"/>
      <c r="AL512" s="152"/>
      <c r="AM512" s="295"/>
      <c r="AN512" s="228"/>
      <c r="AO512" s="228"/>
      <c r="AP512" s="228"/>
      <c r="AQ512" s="228"/>
      <c r="AR512" s="228"/>
      <c r="AS512" s="348"/>
      <c r="AT512" s="264">
        <f t="shared" si="363"/>
        <v>0</v>
      </c>
      <c r="AU512" s="259"/>
      <c r="AV512" s="265">
        <f t="shared" si="403"/>
        <v>0</v>
      </c>
      <c r="AX512" s="265">
        <f t="shared" si="407"/>
        <v>0</v>
      </c>
      <c r="AZ512" s="492">
        <f t="shared" si="404"/>
        <v>0</v>
      </c>
      <c r="BB512" s="492">
        <f t="shared" si="405"/>
        <v>0</v>
      </c>
      <c r="BD512" s="265">
        <f t="shared" si="408"/>
        <v>0</v>
      </c>
      <c r="BE512" s="105"/>
      <c r="BF512" s="105"/>
      <c r="BG512" s="105"/>
      <c r="BH512" s="105"/>
      <c r="BI512" s="105"/>
      <c r="BJ512" s="105"/>
    </row>
    <row r="513" spans="2:62" ht="20.100000000000001" hidden="1" customHeight="1" outlineLevel="1">
      <c r="B513" s="100"/>
      <c r="C513" s="908"/>
      <c r="D513" s="909"/>
      <c r="E513" s="909"/>
      <c r="F513" s="910"/>
      <c r="G513" s="890"/>
      <c r="H513" s="891"/>
      <c r="I513" s="152"/>
      <c r="J513" s="152"/>
      <c r="K513" s="152"/>
      <c r="L513" s="152"/>
      <c r="M513" s="152"/>
      <c r="N513" s="152"/>
      <c r="O513" s="152"/>
      <c r="P513" s="153"/>
      <c r="Q513" s="153"/>
      <c r="R513" s="156">
        <f t="shared" si="399"/>
        <v>0</v>
      </c>
      <c r="S513" s="156">
        <f t="shared" si="400"/>
        <v>0</v>
      </c>
      <c r="U513" s="157">
        <f t="shared" si="406"/>
        <v>0</v>
      </c>
      <c r="W513" s="152"/>
      <c r="X513" s="152"/>
      <c r="Y513" s="152"/>
      <c r="Z513" s="152"/>
      <c r="AA513" s="152"/>
      <c r="AB513" s="152"/>
      <c r="AC513" s="347"/>
      <c r="AD513" s="152"/>
      <c r="AE513" s="152"/>
      <c r="AF513" s="152"/>
      <c r="AG513" s="152"/>
      <c r="AH513" s="152"/>
      <c r="AI513" s="152"/>
      <c r="AJ513" s="347"/>
      <c r="AK513" s="152"/>
      <c r="AL513" s="152"/>
      <c r="AM513" s="295"/>
      <c r="AN513" s="228"/>
      <c r="AO513" s="228"/>
      <c r="AP513" s="228"/>
      <c r="AQ513" s="228"/>
      <c r="AR513" s="228"/>
      <c r="AS513" s="348"/>
      <c r="AT513" s="264">
        <f t="shared" si="363"/>
        <v>0</v>
      </c>
      <c r="AU513" s="259"/>
      <c r="AV513" s="265">
        <f t="shared" si="403"/>
        <v>0</v>
      </c>
      <c r="AX513" s="265">
        <f t="shared" si="407"/>
        <v>0</v>
      </c>
      <c r="AZ513" s="492">
        <f t="shared" si="404"/>
        <v>0</v>
      </c>
      <c r="BB513" s="492">
        <f t="shared" si="405"/>
        <v>0</v>
      </c>
      <c r="BD513" s="265">
        <f t="shared" si="408"/>
        <v>0</v>
      </c>
      <c r="BE513" s="105"/>
      <c r="BF513" s="105"/>
      <c r="BG513" s="105"/>
      <c r="BH513" s="105"/>
      <c r="BI513" s="105"/>
      <c r="BJ513" s="105"/>
    </row>
    <row r="514" spans="2:62" ht="20.100000000000001" hidden="1" customHeight="1" outlineLevel="1">
      <c r="B514" s="100"/>
      <c r="C514" s="908"/>
      <c r="D514" s="909"/>
      <c r="E514" s="909"/>
      <c r="F514" s="910"/>
      <c r="G514" s="890"/>
      <c r="H514" s="891"/>
      <c r="I514" s="152"/>
      <c r="J514" s="152"/>
      <c r="K514" s="152"/>
      <c r="L514" s="152"/>
      <c r="M514" s="152"/>
      <c r="N514" s="152"/>
      <c r="O514" s="152"/>
      <c r="P514" s="153"/>
      <c r="Q514" s="153"/>
      <c r="R514" s="156">
        <f t="shared" si="399"/>
        <v>0</v>
      </c>
      <c r="S514" s="156">
        <f t="shared" si="400"/>
        <v>0</v>
      </c>
      <c r="U514" s="157">
        <f t="shared" si="406"/>
        <v>0</v>
      </c>
      <c r="W514" s="152"/>
      <c r="X514" s="152"/>
      <c r="Y514" s="152"/>
      <c r="Z514" s="152"/>
      <c r="AA514" s="152"/>
      <c r="AB514" s="152"/>
      <c r="AC514" s="347"/>
      <c r="AD514" s="152"/>
      <c r="AE514" s="152"/>
      <c r="AF514" s="152"/>
      <c r="AG514" s="152"/>
      <c r="AH514" s="152"/>
      <c r="AI514" s="152"/>
      <c r="AJ514" s="347"/>
      <c r="AK514" s="152"/>
      <c r="AL514" s="152"/>
      <c r="AM514" s="295"/>
      <c r="AN514" s="228"/>
      <c r="AO514" s="228"/>
      <c r="AP514" s="228"/>
      <c r="AQ514" s="228"/>
      <c r="AR514" s="228"/>
      <c r="AS514" s="348"/>
      <c r="AT514" s="264">
        <f t="shared" si="363"/>
        <v>0</v>
      </c>
      <c r="AU514" s="259"/>
      <c r="AV514" s="265">
        <f t="shared" si="403"/>
        <v>0</v>
      </c>
      <c r="AX514" s="265">
        <f t="shared" si="407"/>
        <v>0</v>
      </c>
      <c r="AZ514" s="492">
        <f t="shared" si="404"/>
        <v>0</v>
      </c>
      <c r="BB514" s="492">
        <f t="shared" si="405"/>
        <v>0</v>
      </c>
      <c r="BD514" s="265">
        <f t="shared" si="408"/>
        <v>0</v>
      </c>
      <c r="BE514" s="105"/>
      <c r="BF514" s="105"/>
      <c r="BG514" s="105"/>
      <c r="BH514" s="105"/>
      <c r="BI514" s="105"/>
      <c r="BJ514" s="105"/>
    </row>
    <row r="515" spans="2:62" ht="20.100000000000001" hidden="1" customHeight="1" outlineLevel="1">
      <c r="B515" s="100"/>
      <c r="C515" s="908"/>
      <c r="D515" s="909"/>
      <c r="E515" s="909"/>
      <c r="F515" s="910"/>
      <c r="G515" s="890"/>
      <c r="H515" s="891"/>
      <c r="I515" s="152"/>
      <c r="J515" s="152"/>
      <c r="K515" s="152"/>
      <c r="L515" s="152"/>
      <c r="M515" s="152"/>
      <c r="N515" s="152"/>
      <c r="O515" s="152"/>
      <c r="P515" s="153"/>
      <c r="Q515" s="153"/>
      <c r="R515" s="156">
        <f t="shared" si="399"/>
        <v>0</v>
      </c>
      <c r="S515" s="156">
        <f t="shared" si="400"/>
        <v>0</v>
      </c>
      <c r="U515" s="157">
        <f t="shared" si="406"/>
        <v>0</v>
      </c>
      <c r="W515" s="152"/>
      <c r="X515" s="152"/>
      <c r="Y515" s="152"/>
      <c r="Z515" s="152"/>
      <c r="AA515" s="152"/>
      <c r="AB515" s="152"/>
      <c r="AC515" s="347"/>
      <c r="AD515" s="152"/>
      <c r="AE515" s="152"/>
      <c r="AF515" s="152"/>
      <c r="AG515" s="152"/>
      <c r="AH515" s="152"/>
      <c r="AI515" s="152"/>
      <c r="AJ515" s="347"/>
      <c r="AK515" s="152"/>
      <c r="AL515" s="152"/>
      <c r="AM515" s="295"/>
      <c r="AN515" s="228"/>
      <c r="AO515" s="228"/>
      <c r="AP515" s="228"/>
      <c r="AQ515" s="228"/>
      <c r="AR515" s="228"/>
      <c r="AS515" s="348"/>
      <c r="AT515" s="264">
        <f t="shared" si="363"/>
        <v>0</v>
      </c>
      <c r="AU515" s="259"/>
      <c r="AV515" s="265">
        <f t="shared" si="403"/>
        <v>0</v>
      </c>
      <c r="AX515" s="265">
        <f t="shared" si="407"/>
        <v>0</v>
      </c>
      <c r="AZ515" s="492">
        <f t="shared" si="404"/>
        <v>0</v>
      </c>
      <c r="BB515" s="492">
        <f t="shared" si="405"/>
        <v>0</v>
      </c>
      <c r="BD515" s="265">
        <f t="shared" si="408"/>
        <v>0</v>
      </c>
      <c r="BE515" s="105"/>
      <c r="BF515" s="105"/>
      <c r="BG515" s="105"/>
      <c r="BH515" s="105"/>
      <c r="BI515" s="105"/>
      <c r="BJ515" s="105"/>
    </row>
    <row r="516" spans="2:62" ht="20.100000000000001" hidden="1" customHeight="1" outlineLevel="1">
      <c r="B516" s="100"/>
      <c r="C516" s="908"/>
      <c r="D516" s="909"/>
      <c r="E516" s="909"/>
      <c r="F516" s="910"/>
      <c r="G516" s="890"/>
      <c r="H516" s="891"/>
      <c r="I516" s="152"/>
      <c r="J516" s="152"/>
      <c r="K516" s="152"/>
      <c r="L516" s="152"/>
      <c r="M516" s="152"/>
      <c r="N516" s="152"/>
      <c r="O516" s="152"/>
      <c r="P516" s="153"/>
      <c r="Q516" s="153"/>
      <c r="R516" s="156">
        <f t="shared" si="399"/>
        <v>0</v>
      </c>
      <c r="S516" s="156">
        <f t="shared" si="400"/>
        <v>0</v>
      </c>
      <c r="U516" s="157">
        <f t="shared" si="406"/>
        <v>0</v>
      </c>
      <c r="W516" s="152"/>
      <c r="X516" s="152"/>
      <c r="Y516" s="152"/>
      <c r="Z516" s="152"/>
      <c r="AA516" s="152"/>
      <c r="AB516" s="152"/>
      <c r="AC516" s="347"/>
      <c r="AD516" s="152"/>
      <c r="AE516" s="152"/>
      <c r="AF516" s="152"/>
      <c r="AG516" s="152"/>
      <c r="AH516" s="152"/>
      <c r="AI516" s="152"/>
      <c r="AJ516" s="347"/>
      <c r="AK516" s="152"/>
      <c r="AL516" s="152"/>
      <c r="AM516" s="295"/>
      <c r="AN516" s="228"/>
      <c r="AO516" s="228"/>
      <c r="AP516" s="228"/>
      <c r="AQ516" s="228"/>
      <c r="AR516" s="228"/>
      <c r="AS516" s="348"/>
      <c r="AT516" s="264">
        <f t="shared" si="363"/>
        <v>0</v>
      </c>
      <c r="AU516" s="259"/>
      <c r="AV516" s="265">
        <f t="shared" si="403"/>
        <v>0</v>
      </c>
      <c r="AX516" s="265">
        <f t="shared" si="407"/>
        <v>0</v>
      </c>
      <c r="AZ516" s="492">
        <f t="shared" si="404"/>
        <v>0</v>
      </c>
      <c r="BB516" s="492">
        <f t="shared" si="405"/>
        <v>0</v>
      </c>
      <c r="BD516" s="265">
        <f t="shared" si="408"/>
        <v>0</v>
      </c>
      <c r="BE516" s="105"/>
      <c r="BF516" s="105"/>
      <c r="BG516" s="105"/>
      <c r="BH516" s="105"/>
      <c r="BI516" s="105"/>
      <c r="BJ516" s="105"/>
    </row>
    <row r="517" spans="2:62" ht="20.100000000000001" hidden="1" customHeight="1" outlineLevel="1">
      <c r="B517" s="100"/>
      <c r="C517" s="908"/>
      <c r="D517" s="909"/>
      <c r="E517" s="909"/>
      <c r="F517" s="910"/>
      <c r="G517" s="890"/>
      <c r="H517" s="891"/>
      <c r="I517" s="152"/>
      <c r="J517" s="152"/>
      <c r="K517" s="152"/>
      <c r="L517" s="152"/>
      <c r="M517" s="152"/>
      <c r="N517" s="152"/>
      <c r="O517" s="152"/>
      <c r="P517" s="153"/>
      <c r="Q517" s="153"/>
      <c r="R517" s="156">
        <f t="shared" si="399"/>
        <v>0</v>
      </c>
      <c r="S517" s="156">
        <f t="shared" si="400"/>
        <v>0</v>
      </c>
      <c r="U517" s="157">
        <f t="shared" si="406"/>
        <v>0</v>
      </c>
      <c r="W517" s="152"/>
      <c r="X517" s="152"/>
      <c r="Y517" s="152"/>
      <c r="Z517" s="152"/>
      <c r="AA517" s="152"/>
      <c r="AB517" s="152"/>
      <c r="AC517" s="347"/>
      <c r="AD517" s="152"/>
      <c r="AE517" s="152"/>
      <c r="AF517" s="152"/>
      <c r="AG517" s="152"/>
      <c r="AH517" s="152"/>
      <c r="AI517" s="152"/>
      <c r="AJ517" s="347"/>
      <c r="AK517" s="152"/>
      <c r="AL517" s="152"/>
      <c r="AM517" s="295"/>
      <c r="AN517" s="228"/>
      <c r="AO517" s="228"/>
      <c r="AP517" s="228"/>
      <c r="AQ517" s="228"/>
      <c r="AR517" s="228"/>
      <c r="AS517" s="348"/>
      <c r="AT517" s="264">
        <f t="shared" si="363"/>
        <v>0</v>
      </c>
      <c r="AU517" s="259"/>
      <c r="AV517" s="265">
        <f t="shared" si="403"/>
        <v>0</v>
      </c>
      <c r="AX517" s="265">
        <f t="shared" si="407"/>
        <v>0</v>
      </c>
      <c r="AZ517" s="492">
        <f t="shared" si="404"/>
        <v>0</v>
      </c>
      <c r="BB517" s="492">
        <f t="shared" si="405"/>
        <v>0</v>
      </c>
      <c r="BD517" s="265">
        <f t="shared" si="408"/>
        <v>0</v>
      </c>
      <c r="BE517" s="105"/>
      <c r="BF517" s="105"/>
      <c r="BG517" s="105"/>
      <c r="BH517" s="105"/>
      <c r="BI517" s="105"/>
      <c r="BJ517" s="105"/>
    </row>
    <row r="518" spans="2:62" ht="20.100000000000001" hidden="1" customHeight="1" outlineLevel="1">
      <c r="B518" s="100"/>
      <c r="C518" s="908"/>
      <c r="D518" s="909"/>
      <c r="E518" s="909"/>
      <c r="F518" s="910"/>
      <c r="G518" s="890"/>
      <c r="H518" s="891"/>
      <c r="I518" s="152"/>
      <c r="J518" s="152"/>
      <c r="K518" s="152"/>
      <c r="L518" s="152"/>
      <c r="M518" s="152"/>
      <c r="N518" s="152"/>
      <c r="O518" s="152"/>
      <c r="P518" s="153"/>
      <c r="Q518" s="153"/>
      <c r="R518" s="156">
        <f t="shared" si="399"/>
        <v>0</v>
      </c>
      <c r="S518" s="156">
        <f t="shared" si="400"/>
        <v>0</v>
      </c>
      <c r="U518" s="157">
        <f t="shared" si="406"/>
        <v>0</v>
      </c>
      <c r="W518" s="152"/>
      <c r="X518" s="152"/>
      <c r="Y518" s="152"/>
      <c r="Z518" s="152"/>
      <c r="AA518" s="152"/>
      <c r="AB518" s="152"/>
      <c r="AC518" s="347"/>
      <c r="AD518" s="152"/>
      <c r="AE518" s="152"/>
      <c r="AF518" s="152"/>
      <c r="AG518" s="152"/>
      <c r="AH518" s="152"/>
      <c r="AI518" s="152"/>
      <c r="AJ518" s="347"/>
      <c r="AK518" s="152"/>
      <c r="AL518" s="152"/>
      <c r="AM518" s="295"/>
      <c r="AN518" s="228"/>
      <c r="AO518" s="228"/>
      <c r="AP518" s="228"/>
      <c r="AQ518" s="228"/>
      <c r="AR518" s="228"/>
      <c r="AS518" s="348"/>
      <c r="AT518" s="264">
        <f t="shared" ref="AT518:AT520" si="409">((W518+AD518)*$W$7+(X518+AE518)*$X$7+(Y518+Z518+AF518+AG518)*$Z$7+(AA518+AH518)*$AA$7+(AB518+AI518)*$AB$7)*Zuschläge_IBN</f>
        <v>0</v>
      </c>
      <c r="AU518" s="259"/>
      <c r="AV518" s="265">
        <f t="shared" si="403"/>
        <v>0</v>
      </c>
      <c r="AX518" s="265">
        <f t="shared" si="407"/>
        <v>0</v>
      </c>
      <c r="AZ518" s="492">
        <f t="shared" si="404"/>
        <v>0</v>
      </c>
      <c r="BB518" s="492">
        <f t="shared" si="405"/>
        <v>0</v>
      </c>
      <c r="BD518" s="265">
        <f t="shared" si="408"/>
        <v>0</v>
      </c>
      <c r="BE518" s="105"/>
      <c r="BF518" s="105"/>
      <c r="BG518" s="105"/>
      <c r="BH518" s="105"/>
      <c r="BI518" s="105"/>
      <c r="BJ518" s="105"/>
    </row>
    <row r="519" spans="2:62" ht="20.100000000000001" hidden="1" customHeight="1" outlineLevel="1">
      <c r="B519" s="100"/>
      <c r="C519" s="908"/>
      <c r="D519" s="909"/>
      <c r="E519" s="909"/>
      <c r="F519" s="910"/>
      <c r="G519" s="890"/>
      <c r="H519" s="891"/>
      <c r="I519" s="152"/>
      <c r="J519" s="152"/>
      <c r="K519" s="152"/>
      <c r="L519" s="152"/>
      <c r="M519" s="152"/>
      <c r="N519" s="152"/>
      <c r="O519" s="152"/>
      <c r="P519" s="153"/>
      <c r="Q519" s="153"/>
      <c r="R519" s="156">
        <f t="shared" si="399"/>
        <v>0</v>
      </c>
      <c r="S519" s="156">
        <f t="shared" si="400"/>
        <v>0</v>
      </c>
      <c r="U519" s="157">
        <f t="shared" si="406"/>
        <v>0</v>
      </c>
      <c r="W519" s="152"/>
      <c r="X519" s="152"/>
      <c r="Y519" s="152"/>
      <c r="Z519" s="152"/>
      <c r="AA519" s="152"/>
      <c r="AB519" s="152"/>
      <c r="AC519" s="347"/>
      <c r="AD519" s="152"/>
      <c r="AE519" s="152"/>
      <c r="AF519" s="152"/>
      <c r="AG519" s="152"/>
      <c r="AH519" s="152"/>
      <c r="AI519" s="152"/>
      <c r="AJ519" s="347"/>
      <c r="AK519" s="152"/>
      <c r="AL519" s="152"/>
      <c r="AM519" s="295"/>
      <c r="AN519" s="228"/>
      <c r="AO519" s="228"/>
      <c r="AP519" s="228"/>
      <c r="AQ519" s="228"/>
      <c r="AR519" s="228"/>
      <c r="AS519" s="348"/>
      <c r="AT519" s="264">
        <f t="shared" si="409"/>
        <v>0</v>
      </c>
      <c r="AU519" s="259"/>
      <c r="AV519" s="265">
        <f t="shared" si="403"/>
        <v>0</v>
      </c>
      <c r="AX519" s="265">
        <f t="shared" si="407"/>
        <v>0</v>
      </c>
      <c r="AZ519" s="492">
        <f t="shared" si="404"/>
        <v>0</v>
      </c>
      <c r="BB519" s="492">
        <f t="shared" si="405"/>
        <v>0</v>
      </c>
      <c r="BD519" s="265">
        <f t="shared" si="408"/>
        <v>0</v>
      </c>
      <c r="BE519" s="105"/>
      <c r="BF519" s="105"/>
      <c r="BG519" s="105"/>
      <c r="BH519" s="105"/>
      <c r="BI519" s="105"/>
      <c r="BJ519" s="105"/>
    </row>
    <row r="520" spans="2:62" ht="20.100000000000001" hidden="1" customHeight="1" outlineLevel="1">
      <c r="B520" s="100"/>
      <c r="C520" s="908"/>
      <c r="D520" s="909"/>
      <c r="E520" s="909"/>
      <c r="F520" s="910"/>
      <c r="G520" s="890"/>
      <c r="H520" s="891"/>
      <c r="I520" s="152"/>
      <c r="J520" s="152"/>
      <c r="K520" s="152"/>
      <c r="L520" s="152"/>
      <c r="M520" s="152"/>
      <c r="N520" s="152"/>
      <c r="O520" s="152"/>
      <c r="P520" s="153"/>
      <c r="Q520" s="153"/>
      <c r="R520" s="156">
        <f t="shared" si="399"/>
        <v>0</v>
      </c>
      <c r="S520" s="156">
        <f t="shared" si="400"/>
        <v>0</v>
      </c>
      <c r="U520" s="157">
        <f t="shared" si="406"/>
        <v>0</v>
      </c>
      <c r="W520" s="152"/>
      <c r="X520" s="152"/>
      <c r="Y520" s="152"/>
      <c r="Z520" s="152"/>
      <c r="AA520" s="152"/>
      <c r="AB520" s="152"/>
      <c r="AC520" s="347"/>
      <c r="AD520" s="152"/>
      <c r="AE520" s="152"/>
      <c r="AF520" s="152"/>
      <c r="AG520" s="152"/>
      <c r="AH520" s="152"/>
      <c r="AI520" s="152"/>
      <c r="AJ520" s="347"/>
      <c r="AK520" s="152"/>
      <c r="AL520" s="152"/>
      <c r="AM520" s="295"/>
      <c r="AN520" s="228"/>
      <c r="AO520" s="228"/>
      <c r="AP520" s="228"/>
      <c r="AQ520" s="228"/>
      <c r="AR520" s="228"/>
      <c r="AS520" s="348"/>
      <c r="AT520" s="264">
        <f t="shared" si="409"/>
        <v>0</v>
      </c>
      <c r="AU520" s="259"/>
      <c r="AV520" s="265">
        <f t="shared" si="403"/>
        <v>0</v>
      </c>
      <c r="AX520" s="265">
        <f t="shared" si="407"/>
        <v>0</v>
      </c>
      <c r="AZ520" s="492">
        <f t="shared" si="404"/>
        <v>0</v>
      </c>
      <c r="BB520" s="492">
        <f t="shared" si="405"/>
        <v>0</v>
      </c>
      <c r="BD520" s="265">
        <f t="shared" si="408"/>
        <v>0</v>
      </c>
      <c r="BE520" s="105"/>
      <c r="BF520" s="105"/>
      <c r="BG520" s="105"/>
      <c r="BH520" s="105"/>
      <c r="BI520" s="105"/>
      <c r="BJ520" s="105"/>
    </row>
    <row r="521" spans="2:62" ht="9.9499999999999993" hidden="1" customHeight="1" outlineLevel="1">
      <c r="B521" s="101"/>
      <c r="C521" s="208"/>
      <c r="D521" s="208"/>
      <c r="E521" s="208"/>
      <c r="F521" s="208"/>
      <c r="G521" s="237"/>
      <c r="H521" s="207"/>
      <c r="I521" s="257"/>
      <c r="J521" s="257"/>
      <c r="K521" s="257"/>
      <c r="L521" s="257"/>
      <c r="M521" s="257"/>
      <c r="N521" s="257"/>
      <c r="O521" s="257"/>
      <c r="P521" s="256"/>
      <c r="Q521" s="102"/>
      <c r="R521" s="102"/>
      <c r="S521" s="102"/>
      <c r="U521" s="98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Z521" s="493"/>
      <c r="BE521" s="105"/>
      <c r="BF521" s="105"/>
      <c r="BG521" s="105"/>
      <c r="BH521" s="105"/>
      <c r="BI521" s="105"/>
      <c r="BJ521" s="105"/>
    </row>
    <row r="522" spans="2:62" ht="3" customHeight="1" collapsed="1" thickBot="1">
      <c r="B522" s="133"/>
      <c r="C522" s="931"/>
      <c r="D522" s="932"/>
      <c r="E522" s="933"/>
      <c r="F522" s="934"/>
      <c r="G522" s="236"/>
      <c r="H522" s="128"/>
      <c r="I522" s="129"/>
      <c r="J522" s="129"/>
      <c r="K522" s="129"/>
      <c r="L522" s="129"/>
      <c r="M522" s="129"/>
      <c r="N522" s="129"/>
      <c r="O522" s="129"/>
      <c r="P522" s="129"/>
      <c r="Q522" s="130"/>
      <c r="R522" s="131"/>
      <c r="S522" s="131"/>
      <c r="U522" s="132"/>
      <c r="W522" s="278"/>
      <c r="X522" s="936"/>
      <c r="Y522" s="932"/>
      <c r="Z522" s="934"/>
      <c r="AA522" s="279"/>
      <c r="AB522" s="128"/>
      <c r="AC522" s="282"/>
      <c r="AD522" s="280"/>
      <c r="AE522" s="280"/>
      <c r="AF522" s="280"/>
      <c r="AG522" s="280"/>
      <c r="AH522" s="280"/>
      <c r="AI522" s="280"/>
      <c r="AJ522" s="283"/>
      <c r="AK522" s="281"/>
      <c r="AL522" s="281"/>
      <c r="AM522" s="280"/>
      <c r="AN522" s="280"/>
      <c r="AO522" s="280"/>
      <c r="AP522" s="280"/>
      <c r="AQ522" s="280"/>
      <c r="AR522" s="280"/>
      <c r="AS522" s="283"/>
      <c r="AT522" s="281"/>
      <c r="AU522" s="284"/>
      <c r="AV522" s="494"/>
      <c r="AX522" s="494"/>
      <c r="AZ522" s="495"/>
      <c r="BB522" s="494"/>
      <c r="BD522" s="494"/>
      <c r="BE522" s="105"/>
      <c r="BF522" s="105"/>
      <c r="BG522" s="105"/>
      <c r="BH522" s="105"/>
      <c r="BI522" s="105"/>
      <c r="BJ522" s="105"/>
    </row>
    <row r="523" spans="2:62" s="105" customFormat="1" ht="13.5" customHeight="1">
      <c r="F523" s="351"/>
      <c r="G523" s="351"/>
      <c r="H523" s="496"/>
      <c r="I523" s="117"/>
      <c r="J523" s="117"/>
      <c r="K523" s="117"/>
      <c r="L523" s="117"/>
      <c r="M523" s="117"/>
      <c r="N523" s="117"/>
      <c r="O523" s="117"/>
      <c r="P523" s="117"/>
      <c r="S523" s="117"/>
      <c r="U523" s="352"/>
      <c r="AZ523" s="352"/>
    </row>
    <row r="524" spans="2:62" s="105" customFormat="1"/>
    <row r="525" spans="2:62" s="105" customFormat="1"/>
    <row r="526" spans="2:62" s="105" customFormat="1"/>
    <row r="527" spans="2:62" s="105" customFormat="1"/>
    <row r="528" spans="2:62" s="105" customFormat="1"/>
    <row r="529" s="105" customFormat="1"/>
    <row r="530" s="105" customFormat="1"/>
    <row r="531" s="105" customFormat="1"/>
    <row r="532" s="105" customFormat="1"/>
    <row r="533" s="105" customFormat="1"/>
    <row r="534" s="105" customFormat="1"/>
    <row r="535" s="105" customFormat="1"/>
    <row r="536" s="105" customFormat="1"/>
    <row r="537" s="105" customFormat="1"/>
    <row r="538" s="105" customFormat="1"/>
    <row r="539" s="105" customFormat="1"/>
    <row r="540" s="105" customFormat="1"/>
    <row r="541" s="105" customFormat="1"/>
    <row r="542" s="105" customFormat="1"/>
    <row r="543" s="105" customFormat="1"/>
    <row r="544" s="105" customFormat="1"/>
    <row r="545" s="105" customFormat="1"/>
    <row r="546" s="105" customFormat="1"/>
    <row r="547" s="105" customFormat="1"/>
    <row r="548" s="105" customFormat="1"/>
    <row r="549" s="105" customFormat="1"/>
    <row r="550" s="105" customFormat="1"/>
    <row r="551" s="105" customFormat="1"/>
    <row r="552" s="105" customFormat="1"/>
    <row r="553" s="105" customFormat="1"/>
    <row r="554" s="105" customFormat="1"/>
    <row r="555" s="105" customFormat="1"/>
    <row r="556" s="105" customFormat="1"/>
    <row r="557" s="105" customFormat="1"/>
    <row r="558" s="105" customFormat="1"/>
    <row r="559" s="105" customFormat="1"/>
    <row r="560" s="105" customFormat="1"/>
    <row r="561" s="105" customFormat="1"/>
    <row r="562" s="105" customFormat="1"/>
    <row r="563" s="105" customFormat="1"/>
    <row r="564" s="105" customFormat="1"/>
    <row r="565" s="105" customFormat="1"/>
    <row r="566" s="105" customFormat="1"/>
    <row r="567" s="105" customFormat="1"/>
    <row r="568" s="105" customFormat="1"/>
    <row r="569" s="105" customFormat="1"/>
    <row r="570" s="105" customFormat="1"/>
    <row r="571" s="105" customFormat="1"/>
    <row r="572" s="105" customFormat="1"/>
    <row r="573" s="105" customFormat="1"/>
    <row r="574" s="105" customFormat="1"/>
    <row r="575" s="105" customFormat="1"/>
    <row r="576" s="105" customFormat="1"/>
    <row r="577" s="105" customFormat="1"/>
    <row r="578" s="105" customFormat="1"/>
    <row r="579" s="105" customFormat="1"/>
    <row r="580" s="105" customFormat="1"/>
    <row r="581" s="105" customFormat="1"/>
    <row r="582" s="105" customFormat="1"/>
    <row r="583" s="105" customFormat="1"/>
    <row r="584" s="105" customFormat="1"/>
    <row r="585" s="105" customFormat="1"/>
    <row r="586" s="105" customFormat="1"/>
    <row r="587" s="105" customFormat="1"/>
    <row r="588" s="105" customFormat="1"/>
    <row r="589" s="105" customFormat="1"/>
    <row r="590" s="105" customFormat="1"/>
    <row r="591" s="105" customFormat="1"/>
    <row r="592" s="105" customFormat="1"/>
    <row r="593" s="105" customFormat="1"/>
    <row r="594" s="105" customFormat="1"/>
    <row r="595" s="105" customFormat="1"/>
    <row r="596" s="105" customFormat="1"/>
    <row r="597" s="105" customFormat="1"/>
    <row r="598" s="105" customFormat="1"/>
    <row r="599" s="105" customFormat="1"/>
    <row r="600" s="105" customFormat="1"/>
    <row r="601" s="105" customFormat="1"/>
    <row r="602" s="105" customFormat="1"/>
    <row r="603" s="105" customFormat="1"/>
    <row r="604" s="105" customFormat="1"/>
    <row r="605" s="105" customFormat="1"/>
    <row r="606" s="105" customFormat="1"/>
    <row r="607" s="105" customFormat="1"/>
    <row r="608" s="105" customFormat="1"/>
    <row r="609" s="105" customFormat="1"/>
    <row r="610" s="105" customFormat="1"/>
    <row r="611" s="105" customFormat="1"/>
    <row r="612" s="105" customFormat="1"/>
    <row r="613" s="105" customFormat="1"/>
    <row r="614" s="105" customFormat="1"/>
    <row r="615" s="105" customFormat="1"/>
    <row r="616" s="105" customFormat="1"/>
    <row r="617" s="105" customFormat="1"/>
    <row r="618" s="105" customFormat="1"/>
    <row r="619" s="105" customFormat="1"/>
    <row r="620" s="105" customFormat="1"/>
    <row r="621" s="105" customFormat="1"/>
    <row r="622" s="105" customFormat="1"/>
    <row r="623" s="105" customFormat="1"/>
    <row r="624" s="105" customFormat="1"/>
    <row r="625" s="105" customFormat="1"/>
    <row r="626" s="105" customFormat="1"/>
    <row r="627" s="105" customFormat="1"/>
    <row r="628" s="105" customFormat="1"/>
    <row r="629" s="105" customFormat="1"/>
    <row r="630" s="105" customFormat="1"/>
    <row r="631" s="105" customFormat="1"/>
    <row r="632" s="105" customFormat="1"/>
    <row r="633" s="105" customFormat="1"/>
    <row r="634" s="105" customFormat="1"/>
    <row r="635" s="105" customFormat="1"/>
    <row r="636" s="105" customFormat="1"/>
    <row r="637" s="105" customFormat="1"/>
    <row r="638" s="105" customFormat="1"/>
    <row r="639" s="105" customFormat="1"/>
    <row r="640" s="105" customFormat="1"/>
    <row r="641" s="105" customFormat="1"/>
    <row r="642" s="105" customFormat="1"/>
    <row r="643" s="105" customFormat="1"/>
    <row r="644" s="105" customFormat="1"/>
    <row r="645" s="105" customFormat="1"/>
    <row r="646" s="105" customFormat="1"/>
    <row r="647" s="105" customFormat="1"/>
    <row r="648" s="105" customFormat="1"/>
    <row r="649" s="105" customFormat="1"/>
    <row r="650" s="105" customFormat="1"/>
    <row r="651" s="105" customFormat="1"/>
    <row r="652" s="105" customFormat="1"/>
    <row r="653" s="105" customFormat="1"/>
    <row r="654" s="105" customFormat="1"/>
    <row r="655" s="105" customFormat="1"/>
    <row r="656" s="105" customFormat="1"/>
    <row r="657" s="105" customFormat="1"/>
    <row r="658" s="105" customFormat="1"/>
    <row r="659" s="105" customFormat="1"/>
    <row r="660" s="105" customFormat="1"/>
    <row r="661" s="105" customFormat="1"/>
    <row r="662" s="105" customFormat="1"/>
    <row r="663" s="105" customFormat="1"/>
    <row r="664" s="105" customFormat="1"/>
    <row r="665" s="105" customFormat="1"/>
    <row r="666" s="105" customFormat="1"/>
    <row r="667" s="105" customFormat="1"/>
    <row r="668" s="105" customFormat="1"/>
    <row r="669" s="105" customFormat="1"/>
    <row r="670" s="105" customFormat="1"/>
    <row r="671" s="105" customFormat="1"/>
    <row r="672" s="105" customFormat="1"/>
    <row r="673" s="105" customFormat="1"/>
    <row r="674" s="105" customFormat="1"/>
    <row r="675" s="105" customFormat="1"/>
    <row r="676" s="105" customFormat="1"/>
    <row r="677" s="105" customFormat="1"/>
    <row r="678" s="105" customFormat="1"/>
    <row r="679" s="105" customFormat="1"/>
    <row r="680" s="105" customFormat="1"/>
    <row r="681" s="105" customFormat="1"/>
    <row r="682" s="105" customFormat="1"/>
    <row r="683" s="105" customFormat="1"/>
    <row r="684" s="105" customFormat="1"/>
    <row r="685" s="105" customFormat="1"/>
    <row r="686" s="105" customFormat="1"/>
    <row r="687" s="105" customFormat="1"/>
    <row r="688" s="105" customFormat="1"/>
    <row r="689" s="105" customFormat="1"/>
    <row r="690" s="105" customFormat="1"/>
    <row r="691" s="105" customFormat="1"/>
    <row r="692" s="105" customFormat="1"/>
    <row r="693" s="105" customFormat="1"/>
    <row r="694" s="105" customFormat="1"/>
    <row r="695" s="105" customFormat="1"/>
    <row r="696" s="105" customFormat="1"/>
    <row r="697" s="105" customFormat="1"/>
    <row r="698" s="105" customFormat="1"/>
    <row r="699" s="105" customFormat="1"/>
    <row r="700" s="105" customFormat="1"/>
    <row r="701" s="105" customFormat="1"/>
    <row r="702" s="105" customFormat="1"/>
    <row r="703" s="105" customFormat="1"/>
    <row r="704" s="105" customFormat="1"/>
    <row r="705" s="105" customFormat="1"/>
    <row r="706" s="105" customFormat="1"/>
    <row r="707" s="105" customFormat="1"/>
    <row r="708" s="105" customFormat="1"/>
    <row r="709" s="105" customFormat="1"/>
    <row r="710" s="105" customFormat="1"/>
    <row r="711" s="105" customFormat="1"/>
    <row r="712" s="105" customFormat="1"/>
    <row r="713" s="105" customFormat="1"/>
    <row r="714" s="105" customFormat="1"/>
    <row r="715" s="105" customFormat="1"/>
    <row r="716" s="105" customFormat="1"/>
    <row r="717" s="105" customFormat="1"/>
    <row r="718" s="105" customFormat="1"/>
    <row r="719" s="105" customFormat="1"/>
    <row r="720" s="105" customFormat="1"/>
    <row r="721" s="105" customFormat="1"/>
    <row r="722" s="105" customFormat="1"/>
    <row r="723" s="105" customFormat="1"/>
    <row r="724" s="105" customFormat="1"/>
    <row r="725" s="105" customFormat="1"/>
    <row r="726" s="105" customFormat="1"/>
    <row r="727" s="105" customFormat="1"/>
    <row r="728" s="105" customFormat="1"/>
    <row r="729" s="105" customFormat="1"/>
    <row r="730" s="105" customFormat="1"/>
    <row r="731" s="105" customFormat="1"/>
    <row r="732" s="105" customFormat="1"/>
    <row r="733" s="105" customFormat="1"/>
    <row r="734" s="105" customFormat="1"/>
    <row r="735" s="105" customFormat="1"/>
    <row r="736" s="105" customFormat="1"/>
    <row r="737" s="105" customFormat="1"/>
    <row r="738" s="105" customFormat="1"/>
    <row r="739" s="105" customFormat="1"/>
    <row r="740" s="105" customFormat="1"/>
    <row r="741" s="105" customFormat="1"/>
    <row r="742" s="105" customFormat="1"/>
    <row r="743" s="105" customFormat="1"/>
    <row r="744" s="105" customFormat="1"/>
    <row r="745" s="105" customFormat="1"/>
    <row r="746" s="105" customFormat="1"/>
    <row r="747" s="105" customFormat="1"/>
    <row r="748" s="105" customFormat="1"/>
    <row r="749" s="105" customFormat="1"/>
    <row r="750" s="105" customFormat="1"/>
    <row r="751" s="105" customFormat="1"/>
    <row r="752" s="105" customFormat="1"/>
    <row r="753" s="105" customFormat="1"/>
    <row r="754" s="105" customFormat="1"/>
    <row r="755" s="105" customFormat="1"/>
    <row r="756" s="105" customFormat="1"/>
    <row r="757" s="105" customFormat="1"/>
    <row r="758" s="105" customFormat="1"/>
    <row r="759" s="105" customFormat="1"/>
    <row r="760" s="105" customFormat="1"/>
    <row r="761" s="105" customFormat="1"/>
    <row r="762" s="105" customFormat="1"/>
    <row r="763" s="105" customFormat="1"/>
    <row r="764" s="105" customFormat="1"/>
    <row r="765" s="105" customFormat="1"/>
    <row r="766" s="105" customFormat="1"/>
    <row r="767" s="105" customFormat="1"/>
    <row r="768" s="105" customFormat="1"/>
    <row r="769" s="105" customFormat="1"/>
    <row r="770" s="105" customFormat="1"/>
    <row r="771" s="105" customFormat="1"/>
    <row r="772" s="105" customFormat="1"/>
    <row r="773" s="105" customFormat="1"/>
    <row r="774" s="105" customFormat="1"/>
    <row r="775" s="105" customFormat="1"/>
    <row r="776" s="105" customFormat="1"/>
    <row r="777" s="105" customFormat="1"/>
    <row r="778" s="105" customFormat="1"/>
    <row r="779" s="105" customFormat="1"/>
    <row r="780" s="105" customFormat="1"/>
    <row r="781" s="105" customFormat="1"/>
    <row r="782" s="105" customFormat="1"/>
    <row r="783" s="105" customFormat="1"/>
    <row r="784" s="105" customFormat="1"/>
    <row r="785" s="105" customFormat="1"/>
    <row r="786" s="105" customFormat="1"/>
    <row r="787" s="105" customFormat="1"/>
    <row r="788" s="105" customFormat="1"/>
    <row r="789" s="105" customFormat="1"/>
    <row r="790" s="105" customFormat="1"/>
    <row r="791" s="105" customFormat="1"/>
    <row r="792" s="105" customFormat="1"/>
    <row r="793" s="105" customFormat="1"/>
    <row r="794" s="105" customFormat="1"/>
    <row r="795" s="105" customFormat="1"/>
    <row r="796" s="105" customFormat="1"/>
    <row r="797" s="105" customFormat="1"/>
    <row r="798" s="105" customFormat="1"/>
    <row r="799" s="105" customFormat="1"/>
    <row r="800" s="105" customFormat="1"/>
    <row r="801" s="105" customFormat="1"/>
    <row r="802" s="105" customFormat="1"/>
    <row r="803" s="105" customFormat="1"/>
    <row r="804" s="105" customFormat="1"/>
    <row r="805" s="105" customFormat="1"/>
    <row r="806" s="105" customFormat="1"/>
    <row r="807" s="105" customFormat="1"/>
    <row r="808" s="105" customFormat="1"/>
    <row r="809" s="105" customFormat="1"/>
    <row r="810" s="105" customFormat="1"/>
    <row r="811" s="105" customFormat="1"/>
    <row r="812" s="105" customFormat="1"/>
    <row r="813" s="105" customFormat="1"/>
    <row r="814" s="105" customFormat="1"/>
    <row r="815" s="105" customFormat="1"/>
    <row r="816" s="105" customFormat="1"/>
    <row r="817" s="105" customFormat="1"/>
    <row r="818" s="105" customFormat="1"/>
    <row r="819" s="105" customFormat="1"/>
    <row r="820" s="105" customFormat="1"/>
    <row r="821" s="105" customFormat="1"/>
    <row r="822" s="105" customFormat="1"/>
    <row r="823" s="105" customFormat="1"/>
    <row r="824" s="105" customFormat="1"/>
    <row r="825" s="105" customFormat="1"/>
    <row r="826" s="105" customFormat="1"/>
    <row r="827" s="105" customFormat="1"/>
    <row r="828" s="105" customFormat="1"/>
    <row r="829" s="105" customFormat="1"/>
    <row r="830" s="105" customFormat="1"/>
    <row r="831" s="105" customFormat="1"/>
    <row r="832" s="105" customFormat="1"/>
    <row r="833" s="105" customFormat="1"/>
    <row r="834" s="105" customFormat="1"/>
    <row r="835" s="105" customFormat="1"/>
    <row r="836" s="105" customFormat="1"/>
    <row r="837" s="105" customFormat="1"/>
    <row r="838" s="105" customFormat="1"/>
    <row r="839" s="105" customFormat="1"/>
    <row r="840" s="105" customFormat="1"/>
    <row r="841" s="105" customFormat="1"/>
    <row r="842" s="105" customFormat="1"/>
    <row r="843" s="105" customFormat="1"/>
    <row r="844" s="105" customFormat="1"/>
    <row r="845" s="105" customFormat="1"/>
    <row r="846" s="105" customFormat="1"/>
    <row r="847" s="105" customFormat="1"/>
    <row r="848" s="105" customFormat="1"/>
    <row r="849" s="105" customFormat="1"/>
    <row r="850" s="105" customFormat="1"/>
    <row r="851" s="105" customFormat="1"/>
    <row r="852" s="105" customFormat="1"/>
    <row r="853" s="105" customFormat="1"/>
    <row r="854" s="105" customFormat="1"/>
    <row r="855" s="105" customFormat="1"/>
    <row r="856" s="105" customFormat="1"/>
    <row r="857" s="105" customFormat="1"/>
    <row r="858" s="105" customFormat="1"/>
    <row r="859" s="105" customFormat="1"/>
    <row r="860" s="105" customFormat="1"/>
    <row r="861" s="105" customFormat="1"/>
    <row r="862" s="105" customFormat="1"/>
    <row r="863" s="105" customFormat="1"/>
    <row r="864" s="105" customFormat="1"/>
    <row r="865" s="105" customFormat="1"/>
    <row r="866" s="105" customFormat="1"/>
    <row r="867" s="105" customFormat="1"/>
    <row r="868" s="105" customFormat="1"/>
    <row r="869" s="105" customFormat="1"/>
    <row r="870" s="105" customFormat="1"/>
    <row r="871" s="105" customFormat="1"/>
    <row r="872" s="105" customFormat="1"/>
    <row r="873" s="105" customFormat="1"/>
    <row r="874" s="105" customFormat="1"/>
    <row r="875" s="105" customFormat="1"/>
    <row r="876" s="105" customFormat="1"/>
    <row r="877" s="105" customFormat="1"/>
    <row r="878" s="105" customFormat="1"/>
    <row r="879" s="105" customFormat="1"/>
    <row r="880" s="105" customFormat="1"/>
    <row r="881" s="105" customFormat="1"/>
    <row r="882" s="105" customFormat="1"/>
    <row r="883" s="105" customFormat="1"/>
    <row r="884" s="105" customFormat="1"/>
    <row r="885" s="105" customFormat="1"/>
    <row r="886" s="105" customFormat="1"/>
    <row r="887" s="105" customFormat="1"/>
    <row r="888" s="105" customFormat="1"/>
    <row r="889" s="105" customFormat="1"/>
    <row r="890" s="105" customFormat="1"/>
    <row r="891" s="105" customFormat="1"/>
    <row r="892" s="105" customFormat="1"/>
    <row r="893" s="105" customFormat="1"/>
    <row r="894" s="105" customFormat="1"/>
    <row r="895" s="105" customFormat="1"/>
    <row r="896" s="105" customFormat="1"/>
    <row r="897" s="105" customFormat="1"/>
    <row r="898" s="105" customFormat="1"/>
    <row r="899" s="105" customFormat="1"/>
    <row r="900" s="105" customFormat="1"/>
    <row r="901" s="105" customFormat="1"/>
    <row r="902" s="105" customFormat="1"/>
    <row r="903" s="105" customFormat="1"/>
    <row r="904" s="105" customFormat="1"/>
    <row r="905" s="105" customFormat="1"/>
    <row r="906" s="105" customFormat="1"/>
    <row r="907" s="105" customFormat="1"/>
    <row r="908" s="105" customFormat="1"/>
    <row r="909" s="105" customFormat="1"/>
    <row r="910" s="105" customFormat="1"/>
    <row r="911" s="105" customFormat="1"/>
    <row r="912" s="105" customFormat="1"/>
    <row r="913" s="105" customFormat="1"/>
    <row r="914" s="105" customFormat="1"/>
    <row r="915" s="105" customFormat="1"/>
    <row r="916" s="105" customFormat="1"/>
    <row r="917" s="105" customFormat="1"/>
    <row r="918" s="105" customFormat="1"/>
    <row r="919" s="105" customFormat="1"/>
    <row r="920" s="105" customFormat="1"/>
    <row r="921" s="105" customFormat="1"/>
    <row r="922" s="105" customFormat="1"/>
    <row r="923" s="105" customFormat="1"/>
    <row r="924" s="105" customFormat="1"/>
    <row r="925" s="105" customFormat="1"/>
    <row r="926" s="105" customFormat="1"/>
    <row r="927" s="105" customFormat="1"/>
    <row r="928" s="105" customFormat="1"/>
    <row r="929" s="105" customFormat="1"/>
    <row r="930" s="105" customFormat="1"/>
    <row r="931" s="105" customFormat="1"/>
    <row r="932" s="105" customFormat="1"/>
    <row r="933" s="105" customFormat="1"/>
    <row r="934" s="105" customFormat="1"/>
    <row r="935" s="105" customFormat="1"/>
    <row r="936" s="105" customFormat="1"/>
    <row r="937" s="105" customFormat="1"/>
    <row r="938" s="105" customFormat="1"/>
    <row r="939" s="105" customFormat="1"/>
    <row r="940" s="105" customFormat="1"/>
    <row r="941" s="105" customFormat="1"/>
    <row r="942" s="105" customFormat="1"/>
    <row r="943" s="105" customFormat="1"/>
    <row r="944" s="105" customFormat="1"/>
    <row r="945" s="105" customFormat="1"/>
    <row r="946" s="105" customFormat="1"/>
    <row r="947" s="105" customFormat="1"/>
    <row r="948" s="105" customFormat="1"/>
    <row r="949" s="105" customFormat="1"/>
    <row r="950" s="105" customFormat="1"/>
    <row r="951" s="105" customFormat="1"/>
    <row r="952" s="105" customFormat="1"/>
    <row r="953" s="105" customFormat="1"/>
    <row r="954" s="105" customFormat="1"/>
    <row r="955" s="105" customFormat="1"/>
    <row r="956" s="105" customFormat="1"/>
    <row r="957" s="105" customFormat="1"/>
    <row r="958" s="105" customFormat="1"/>
    <row r="959" s="105" customFormat="1"/>
    <row r="960" s="105" customFormat="1"/>
    <row r="961" s="105" customFormat="1"/>
    <row r="962" s="105" customFormat="1"/>
    <row r="963" s="105" customFormat="1"/>
    <row r="964" s="105" customFormat="1"/>
    <row r="965" s="105" customFormat="1"/>
    <row r="966" s="105" customFormat="1"/>
    <row r="967" s="105" customFormat="1"/>
    <row r="968" s="105" customFormat="1"/>
    <row r="969" s="105" customFormat="1"/>
    <row r="970" s="105" customFormat="1"/>
    <row r="971" s="105" customFormat="1"/>
    <row r="972" s="105" customFormat="1"/>
    <row r="973" s="105" customFormat="1"/>
    <row r="974" s="105" customFormat="1"/>
    <row r="975" s="105" customFormat="1"/>
    <row r="976" s="105" customFormat="1"/>
    <row r="977" s="105" customFormat="1"/>
    <row r="978" s="105" customFormat="1"/>
    <row r="979" s="105" customFormat="1"/>
    <row r="980" s="105" customFormat="1"/>
    <row r="981" s="105" customFormat="1"/>
    <row r="982" s="105" customFormat="1"/>
    <row r="983" s="105" customFormat="1"/>
    <row r="984" s="105" customFormat="1"/>
    <row r="985" s="105" customFormat="1"/>
    <row r="986" s="105" customFormat="1"/>
    <row r="987" s="105" customFormat="1"/>
    <row r="988" s="105" customFormat="1"/>
    <row r="989" s="105" customFormat="1"/>
    <row r="990" s="105" customFormat="1"/>
    <row r="991" s="105" customFormat="1"/>
    <row r="992" s="105" customFormat="1"/>
    <row r="993" s="105" customFormat="1"/>
    <row r="994" s="105" customFormat="1"/>
    <row r="995" s="105" customFormat="1"/>
    <row r="996" s="105" customFormat="1"/>
    <row r="997" s="105" customFormat="1"/>
    <row r="998" s="105" customFormat="1"/>
    <row r="999" s="105" customFormat="1"/>
    <row r="1000" s="105" customFormat="1"/>
  </sheetData>
  <sheetProtection algorithmName="SHA-512" hashValue="v/rv5CGyKU6swtf+Pg6z97OFV6ClOu0VX4HmIxo/yW7Rsgwuno1VJJicpppX88r5nUVCsxmYjHNZ1ZbmfeTvVA==" saltValue="965So+JvWbXi/sgni6kXtQ==" spinCount="100000" sheet="1" formatCells="0" formatColumns="0" formatRows="0"/>
  <mergeCells count="944">
    <mergeCell ref="C345:F345"/>
    <mergeCell ref="G345:H345"/>
    <mergeCell ref="C346:F346"/>
    <mergeCell ref="C357:F357"/>
    <mergeCell ref="G357:H357"/>
    <mergeCell ref="C358:F358"/>
    <mergeCell ref="G358:H358"/>
    <mergeCell ref="C359:F359"/>
    <mergeCell ref="G359:H359"/>
    <mergeCell ref="G346:H346"/>
    <mergeCell ref="C347:F347"/>
    <mergeCell ref="G347:H347"/>
    <mergeCell ref="C348:F348"/>
    <mergeCell ref="G348:H348"/>
    <mergeCell ref="C349:F349"/>
    <mergeCell ref="G349:H349"/>
    <mergeCell ref="C350:F350"/>
    <mergeCell ref="G350:H350"/>
    <mergeCell ref="C352:F352"/>
    <mergeCell ref="C353:F353"/>
    <mergeCell ref="G353:H353"/>
    <mergeCell ref="C354:F354"/>
    <mergeCell ref="G354:H354"/>
    <mergeCell ref="C355:F355"/>
    <mergeCell ref="C340:F340"/>
    <mergeCell ref="G340:H340"/>
    <mergeCell ref="C341:F341"/>
    <mergeCell ref="G341:H341"/>
    <mergeCell ref="C342:F342"/>
    <mergeCell ref="G342:H342"/>
    <mergeCell ref="C343:F343"/>
    <mergeCell ref="G343:H343"/>
    <mergeCell ref="C344:F344"/>
    <mergeCell ref="G344:H344"/>
    <mergeCell ref="C335:F335"/>
    <mergeCell ref="C336:F336"/>
    <mergeCell ref="G336:H336"/>
    <mergeCell ref="C337:F337"/>
    <mergeCell ref="G337:H337"/>
    <mergeCell ref="C338:F338"/>
    <mergeCell ref="G338:H338"/>
    <mergeCell ref="C339:F339"/>
    <mergeCell ref="G339:H339"/>
    <mergeCell ref="C329:F329"/>
    <mergeCell ref="G329:H329"/>
    <mergeCell ref="C330:F330"/>
    <mergeCell ref="G330:H330"/>
    <mergeCell ref="C331:F331"/>
    <mergeCell ref="G331:H331"/>
    <mergeCell ref="C332:F332"/>
    <mergeCell ref="G332:H332"/>
    <mergeCell ref="C333:F333"/>
    <mergeCell ref="G333:H333"/>
    <mergeCell ref="C324:F324"/>
    <mergeCell ref="G324:H324"/>
    <mergeCell ref="C325:F325"/>
    <mergeCell ref="G325:H325"/>
    <mergeCell ref="C326:F326"/>
    <mergeCell ref="G326:H326"/>
    <mergeCell ref="C327:F327"/>
    <mergeCell ref="G327:H327"/>
    <mergeCell ref="C328:F328"/>
    <mergeCell ref="G328:H328"/>
    <mergeCell ref="C319:F319"/>
    <mergeCell ref="G319:H319"/>
    <mergeCell ref="C320:F320"/>
    <mergeCell ref="G320:H320"/>
    <mergeCell ref="C321:F321"/>
    <mergeCell ref="G321:H321"/>
    <mergeCell ref="C322:F322"/>
    <mergeCell ref="G322:H322"/>
    <mergeCell ref="C323:F323"/>
    <mergeCell ref="G323:H323"/>
    <mergeCell ref="C308:F308"/>
    <mergeCell ref="G308:H308"/>
    <mergeCell ref="C309:F309"/>
    <mergeCell ref="G309:H309"/>
    <mergeCell ref="C310:F310"/>
    <mergeCell ref="G310:H310"/>
    <mergeCell ref="C316:F316"/>
    <mergeCell ref="G316:H316"/>
    <mergeCell ref="C318:F318"/>
    <mergeCell ref="C311:F311"/>
    <mergeCell ref="G311:H311"/>
    <mergeCell ref="C312:F312"/>
    <mergeCell ref="G312:H312"/>
    <mergeCell ref="C313:F313"/>
    <mergeCell ref="G313:H313"/>
    <mergeCell ref="C314:F314"/>
    <mergeCell ref="G314:H314"/>
    <mergeCell ref="C315:F315"/>
    <mergeCell ref="G315:H315"/>
    <mergeCell ref="C303:F303"/>
    <mergeCell ref="G303:H303"/>
    <mergeCell ref="C304:F304"/>
    <mergeCell ref="G304:H304"/>
    <mergeCell ref="C305:F305"/>
    <mergeCell ref="G305:H305"/>
    <mergeCell ref="C306:F306"/>
    <mergeCell ref="G306:H306"/>
    <mergeCell ref="C307:F307"/>
    <mergeCell ref="G307:H307"/>
    <mergeCell ref="C297:F297"/>
    <mergeCell ref="G297:H297"/>
    <mergeCell ref="C298:F298"/>
    <mergeCell ref="G298:H298"/>
    <mergeCell ref="C299:F299"/>
    <mergeCell ref="G299:H299"/>
    <mergeCell ref="C301:F301"/>
    <mergeCell ref="C302:F302"/>
    <mergeCell ref="G302:H302"/>
    <mergeCell ref="C292:F292"/>
    <mergeCell ref="G292:H292"/>
    <mergeCell ref="C293:F293"/>
    <mergeCell ref="G293:H293"/>
    <mergeCell ref="C294:F294"/>
    <mergeCell ref="G294:H294"/>
    <mergeCell ref="C295:F295"/>
    <mergeCell ref="G295:H295"/>
    <mergeCell ref="C296:F296"/>
    <mergeCell ref="G296:H296"/>
    <mergeCell ref="C287:F287"/>
    <mergeCell ref="G287:H287"/>
    <mergeCell ref="C288:F288"/>
    <mergeCell ref="G288:H288"/>
    <mergeCell ref="C289:F289"/>
    <mergeCell ref="G289:H289"/>
    <mergeCell ref="C290:F290"/>
    <mergeCell ref="G290:H290"/>
    <mergeCell ref="C291:F291"/>
    <mergeCell ref="G291:H291"/>
    <mergeCell ref="C275:F275"/>
    <mergeCell ref="C286:F286"/>
    <mergeCell ref="G286:H286"/>
    <mergeCell ref="C277:F277"/>
    <mergeCell ref="G277:H277"/>
    <mergeCell ref="C278:F278"/>
    <mergeCell ref="G278:H278"/>
    <mergeCell ref="C279:F279"/>
    <mergeCell ref="G279:H279"/>
    <mergeCell ref="C280:F280"/>
    <mergeCell ref="G280:H280"/>
    <mergeCell ref="C281:F281"/>
    <mergeCell ref="G281:H281"/>
    <mergeCell ref="C282:F282"/>
    <mergeCell ref="G282:H282"/>
    <mergeCell ref="C284:F284"/>
    <mergeCell ref="C285:F285"/>
    <mergeCell ref="G285:H285"/>
    <mergeCell ref="G275:H275"/>
    <mergeCell ref="C276:F276"/>
    <mergeCell ref="G276:H276"/>
    <mergeCell ref="C270:F270"/>
    <mergeCell ref="G270:H270"/>
    <mergeCell ref="C271:F271"/>
    <mergeCell ref="G271:H271"/>
    <mergeCell ref="C272:F272"/>
    <mergeCell ref="G272:H272"/>
    <mergeCell ref="C273:F273"/>
    <mergeCell ref="G273:H273"/>
    <mergeCell ref="C274:F274"/>
    <mergeCell ref="G274:H274"/>
    <mergeCell ref="C256:F256"/>
    <mergeCell ref="G256:H256"/>
    <mergeCell ref="C257:F257"/>
    <mergeCell ref="G257:H257"/>
    <mergeCell ref="C253:F253"/>
    <mergeCell ref="G253:H253"/>
    <mergeCell ref="C254:F254"/>
    <mergeCell ref="G254:H254"/>
    <mergeCell ref="C255:F255"/>
    <mergeCell ref="G255:H255"/>
    <mergeCell ref="C245:F245"/>
    <mergeCell ref="G245:H245"/>
    <mergeCell ref="C246:F246"/>
    <mergeCell ref="G246:H246"/>
    <mergeCell ref="C247:F247"/>
    <mergeCell ref="G247:H247"/>
    <mergeCell ref="C248:F248"/>
    <mergeCell ref="G248:H248"/>
    <mergeCell ref="C250:F250"/>
    <mergeCell ref="C240:F240"/>
    <mergeCell ref="G240:H240"/>
    <mergeCell ref="C241:F241"/>
    <mergeCell ref="G241:H241"/>
    <mergeCell ref="C242:F242"/>
    <mergeCell ref="G242:H242"/>
    <mergeCell ref="C243:F243"/>
    <mergeCell ref="G243:H243"/>
    <mergeCell ref="C244:F244"/>
    <mergeCell ref="G244:H244"/>
    <mergeCell ref="C235:F235"/>
    <mergeCell ref="G235:H235"/>
    <mergeCell ref="C236:F236"/>
    <mergeCell ref="G236:H236"/>
    <mergeCell ref="C237:F237"/>
    <mergeCell ref="G237:H237"/>
    <mergeCell ref="C238:F238"/>
    <mergeCell ref="G238:H238"/>
    <mergeCell ref="C239:F239"/>
    <mergeCell ref="G239:H239"/>
    <mergeCell ref="G228:H228"/>
    <mergeCell ref="C229:F229"/>
    <mergeCell ref="G229:H229"/>
    <mergeCell ref="C230:F230"/>
    <mergeCell ref="G230:H230"/>
    <mergeCell ref="C231:F231"/>
    <mergeCell ref="G231:H231"/>
    <mergeCell ref="C233:F233"/>
    <mergeCell ref="C234:F234"/>
    <mergeCell ref="G234:H234"/>
    <mergeCell ref="C203:F203"/>
    <mergeCell ref="G203:H203"/>
    <mergeCell ref="C204:F204"/>
    <mergeCell ref="C214:F214"/>
    <mergeCell ref="G214:H214"/>
    <mergeCell ref="C216:F216"/>
    <mergeCell ref="C217:F217"/>
    <mergeCell ref="G217:H217"/>
    <mergeCell ref="C218:F218"/>
    <mergeCell ref="G218:H218"/>
    <mergeCell ref="G204:H204"/>
    <mergeCell ref="C205:F205"/>
    <mergeCell ref="G205:H205"/>
    <mergeCell ref="C206:F206"/>
    <mergeCell ref="G206:H206"/>
    <mergeCell ref="C207:F207"/>
    <mergeCell ref="G207:H207"/>
    <mergeCell ref="C208:F208"/>
    <mergeCell ref="G208:H208"/>
    <mergeCell ref="C209:F209"/>
    <mergeCell ref="G209:H209"/>
    <mergeCell ref="C210:F210"/>
    <mergeCell ref="G210:H210"/>
    <mergeCell ref="C211:F211"/>
    <mergeCell ref="C197:F197"/>
    <mergeCell ref="G197:H197"/>
    <mergeCell ref="C199:F199"/>
    <mergeCell ref="C200:F200"/>
    <mergeCell ref="G200:H200"/>
    <mergeCell ref="C201:F201"/>
    <mergeCell ref="G201:H201"/>
    <mergeCell ref="C202:F202"/>
    <mergeCell ref="G202:H202"/>
    <mergeCell ref="C187:F187"/>
    <mergeCell ref="G187:H187"/>
    <mergeCell ref="C188:F188"/>
    <mergeCell ref="G188:H188"/>
    <mergeCell ref="C189:F189"/>
    <mergeCell ref="G189:H189"/>
    <mergeCell ref="C190:F190"/>
    <mergeCell ref="G190:H190"/>
    <mergeCell ref="C196:F196"/>
    <mergeCell ref="G196:H196"/>
    <mergeCell ref="C191:F191"/>
    <mergeCell ref="G191:H191"/>
    <mergeCell ref="C192:F192"/>
    <mergeCell ref="G192:H192"/>
    <mergeCell ref="C193:F193"/>
    <mergeCell ref="G193:H193"/>
    <mergeCell ref="C194:F194"/>
    <mergeCell ref="G194:H194"/>
    <mergeCell ref="C195:F195"/>
    <mergeCell ref="G195:H195"/>
    <mergeCell ref="C182:F182"/>
    <mergeCell ref="C183:F183"/>
    <mergeCell ref="G183:H183"/>
    <mergeCell ref="C184:F184"/>
    <mergeCell ref="G184:H184"/>
    <mergeCell ref="C185:F185"/>
    <mergeCell ref="G185:H185"/>
    <mergeCell ref="C186:F186"/>
    <mergeCell ref="G186:H186"/>
    <mergeCell ref="C176:F176"/>
    <mergeCell ref="G176:H176"/>
    <mergeCell ref="C177:F177"/>
    <mergeCell ref="G177:H177"/>
    <mergeCell ref="C178:F178"/>
    <mergeCell ref="G178:H178"/>
    <mergeCell ref="C179:F179"/>
    <mergeCell ref="G179:H179"/>
    <mergeCell ref="C180:F180"/>
    <mergeCell ref="G180:H180"/>
    <mergeCell ref="C171:F171"/>
    <mergeCell ref="G171:H171"/>
    <mergeCell ref="C172:F172"/>
    <mergeCell ref="G172:H172"/>
    <mergeCell ref="C173:F173"/>
    <mergeCell ref="G173:H173"/>
    <mergeCell ref="C174:F174"/>
    <mergeCell ref="G174:H174"/>
    <mergeCell ref="C175:F175"/>
    <mergeCell ref="G175:H175"/>
    <mergeCell ref="C166:F166"/>
    <mergeCell ref="G166:H166"/>
    <mergeCell ref="C167:F167"/>
    <mergeCell ref="G167:H167"/>
    <mergeCell ref="C168:F168"/>
    <mergeCell ref="G168:H168"/>
    <mergeCell ref="C169:F169"/>
    <mergeCell ref="G169:H169"/>
    <mergeCell ref="C170:F170"/>
    <mergeCell ref="G170:H170"/>
    <mergeCell ref="C160:F160"/>
    <mergeCell ref="G160:H160"/>
    <mergeCell ref="C161:F161"/>
    <mergeCell ref="G161:H161"/>
    <mergeCell ref="C162:F162"/>
    <mergeCell ref="G162:H162"/>
    <mergeCell ref="C163:F163"/>
    <mergeCell ref="G163:H163"/>
    <mergeCell ref="C165:F165"/>
    <mergeCell ref="C155:F155"/>
    <mergeCell ref="G155:H155"/>
    <mergeCell ref="C156:F156"/>
    <mergeCell ref="G156:H156"/>
    <mergeCell ref="C157:F157"/>
    <mergeCell ref="G157:H157"/>
    <mergeCell ref="C158:F158"/>
    <mergeCell ref="G158:H158"/>
    <mergeCell ref="C159:F159"/>
    <mergeCell ref="G159:H159"/>
    <mergeCell ref="C150:F150"/>
    <mergeCell ref="G150:H150"/>
    <mergeCell ref="C151:F151"/>
    <mergeCell ref="G151:H151"/>
    <mergeCell ref="C152:F152"/>
    <mergeCell ref="G152:H152"/>
    <mergeCell ref="C153:F153"/>
    <mergeCell ref="G153:H153"/>
    <mergeCell ref="C154:F154"/>
    <mergeCell ref="G154:H154"/>
    <mergeCell ref="C144:F144"/>
    <mergeCell ref="G144:H144"/>
    <mergeCell ref="C145:F145"/>
    <mergeCell ref="G145:H145"/>
    <mergeCell ref="C146:F146"/>
    <mergeCell ref="G146:H146"/>
    <mergeCell ref="C148:F148"/>
    <mergeCell ref="C149:F149"/>
    <mergeCell ref="G149:H149"/>
    <mergeCell ref="C139:F139"/>
    <mergeCell ref="G139:H139"/>
    <mergeCell ref="C140:F140"/>
    <mergeCell ref="G140:H140"/>
    <mergeCell ref="C141:F141"/>
    <mergeCell ref="G141:H141"/>
    <mergeCell ref="C142:F142"/>
    <mergeCell ref="G142:H142"/>
    <mergeCell ref="C143:F143"/>
    <mergeCell ref="G143:H143"/>
    <mergeCell ref="C127:F127"/>
    <mergeCell ref="G127:H127"/>
    <mergeCell ref="C128:F128"/>
    <mergeCell ref="G128:H128"/>
    <mergeCell ref="C129:F129"/>
    <mergeCell ref="G129:H129"/>
    <mergeCell ref="C137:F137"/>
    <mergeCell ref="G137:H137"/>
    <mergeCell ref="C138:F138"/>
    <mergeCell ref="G138:H138"/>
    <mergeCell ref="C136:F136"/>
    <mergeCell ref="G136:H136"/>
    <mergeCell ref="C131:F131"/>
    <mergeCell ref="C132:F132"/>
    <mergeCell ref="G132:H132"/>
    <mergeCell ref="C133:F133"/>
    <mergeCell ref="G133:H133"/>
    <mergeCell ref="C134:F134"/>
    <mergeCell ref="G134:H134"/>
    <mergeCell ref="C135:F135"/>
    <mergeCell ref="G135:H135"/>
    <mergeCell ref="C122:F122"/>
    <mergeCell ref="G122:H122"/>
    <mergeCell ref="C123:F123"/>
    <mergeCell ref="G123:H123"/>
    <mergeCell ref="C124:F124"/>
    <mergeCell ref="G124:H124"/>
    <mergeCell ref="C125:F125"/>
    <mergeCell ref="G125:H125"/>
    <mergeCell ref="C126:F126"/>
    <mergeCell ref="G126:H126"/>
    <mergeCell ref="C117:F117"/>
    <mergeCell ref="G117:H117"/>
    <mergeCell ref="C118:F118"/>
    <mergeCell ref="G118:H118"/>
    <mergeCell ref="C119:F119"/>
    <mergeCell ref="G119:H119"/>
    <mergeCell ref="C120:F120"/>
    <mergeCell ref="G120:H120"/>
    <mergeCell ref="C121:F121"/>
    <mergeCell ref="G121:H121"/>
    <mergeCell ref="C111:F111"/>
    <mergeCell ref="G111:H111"/>
    <mergeCell ref="C112:F112"/>
    <mergeCell ref="G112:H112"/>
    <mergeCell ref="C114:F114"/>
    <mergeCell ref="C115:F115"/>
    <mergeCell ref="G115:H115"/>
    <mergeCell ref="C116:F116"/>
    <mergeCell ref="G116:H116"/>
    <mergeCell ref="C106:F106"/>
    <mergeCell ref="G106:H106"/>
    <mergeCell ref="C107:F107"/>
    <mergeCell ref="G107:H107"/>
    <mergeCell ref="C108:F108"/>
    <mergeCell ref="G108:H108"/>
    <mergeCell ref="C109:F109"/>
    <mergeCell ref="G109:H109"/>
    <mergeCell ref="C110:F110"/>
    <mergeCell ref="G110:H110"/>
    <mergeCell ref="C101:F101"/>
    <mergeCell ref="G101:H101"/>
    <mergeCell ref="C102:F102"/>
    <mergeCell ref="G102:H102"/>
    <mergeCell ref="C103:F103"/>
    <mergeCell ref="G103:H103"/>
    <mergeCell ref="C104:F104"/>
    <mergeCell ref="G104:H104"/>
    <mergeCell ref="C105:F105"/>
    <mergeCell ref="G105:H105"/>
    <mergeCell ref="C95:F95"/>
    <mergeCell ref="G95:H95"/>
    <mergeCell ref="C97:F97"/>
    <mergeCell ref="C98:F98"/>
    <mergeCell ref="G98:H98"/>
    <mergeCell ref="C99:F99"/>
    <mergeCell ref="G99:H99"/>
    <mergeCell ref="C100:F100"/>
    <mergeCell ref="G100:H100"/>
    <mergeCell ref="C90:F90"/>
    <mergeCell ref="G90:H90"/>
    <mergeCell ref="C91:F91"/>
    <mergeCell ref="G91:H91"/>
    <mergeCell ref="C92:F92"/>
    <mergeCell ref="G92:H92"/>
    <mergeCell ref="C93:F93"/>
    <mergeCell ref="G93:H93"/>
    <mergeCell ref="C94:F94"/>
    <mergeCell ref="G94:H94"/>
    <mergeCell ref="G85:H85"/>
    <mergeCell ref="C86:F86"/>
    <mergeCell ref="G86:H86"/>
    <mergeCell ref="C87:F87"/>
    <mergeCell ref="G87:H87"/>
    <mergeCell ref="C88:F88"/>
    <mergeCell ref="G88:H88"/>
    <mergeCell ref="C89:F89"/>
    <mergeCell ref="G89:H89"/>
    <mergeCell ref="C56:F56"/>
    <mergeCell ref="G56:H56"/>
    <mergeCell ref="C57:F57"/>
    <mergeCell ref="C68:F68"/>
    <mergeCell ref="G68:H68"/>
    <mergeCell ref="C63:F63"/>
    <mergeCell ref="C64:F64"/>
    <mergeCell ref="G64:H64"/>
    <mergeCell ref="C65:F65"/>
    <mergeCell ref="G57:H57"/>
    <mergeCell ref="C58:F58"/>
    <mergeCell ref="G58:H58"/>
    <mergeCell ref="C59:F59"/>
    <mergeCell ref="G59:H59"/>
    <mergeCell ref="C60:F60"/>
    <mergeCell ref="G60:H60"/>
    <mergeCell ref="C61:F61"/>
    <mergeCell ref="G61:H61"/>
    <mergeCell ref="G65:H65"/>
    <mergeCell ref="C66:F66"/>
    <mergeCell ref="G66:H66"/>
    <mergeCell ref="C67:F67"/>
    <mergeCell ref="G67:H67"/>
    <mergeCell ref="C51:F51"/>
    <mergeCell ref="G51:H51"/>
    <mergeCell ref="C52:F52"/>
    <mergeCell ref="G52:H52"/>
    <mergeCell ref="C53:F53"/>
    <mergeCell ref="G53:H53"/>
    <mergeCell ref="C54:F54"/>
    <mergeCell ref="G54:H54"/>
    <mergeCell ref="C55:F55"/>
    <mergeCell ref="G55:H55"/>
    <mergeCell ref="C46:F46"/>
    <mergeCell ref="C47:F47"/>
    <mergeCell ref="G47:H47"/>
    <mergeCell ref="C48:F48"/>
    <mergeCell ref="G48:H48"/>
    <mergeCell ref="C49:F49"/>
    <mergeCell ref="G49:H49"/>
    <mergeCell ref="C50:F50"/>
    <mergeCell ref="G50:H50"/>
    <mergeCell ref="C40:F40"/>
    <mergeCell ref="G40:H40"/>
    <mergeCell ref="C41:F41"/>
    <mergeCell ref="G41:H41"/>
    <mergeCell ref="C42:F42"/>
    <mergeCell ref="G42:H42"/>
    <mergeCell ref="C43:F43"/>
    <mergeCell ref="G43:H43"/>
    <mergeCell ref="C44:F44"/>
    <mergeCell ref="G44:H44"/>
    <mergeCell ref="C35:F35"/>
    <mergeCell ref="G35:H35"/>
    <mergeCell ref="C36:F36"/>
    <mergeCell ref="G36:H36"/>
    <mergeCell ref="C37:F37"/>
    <mergeCell ref="G37:H37"/>
    <mergeCell ref="C38:F38"/>
    <mergeCell ref="G38:H38"/>
    <mergeCell ref="C39:F39"/>
    <mergeCell ref="G39:H39"/>
    <mergeCell ref="C10:F10"/>
    <mergeCell ref="C12:F12"/>
    <mergeCell ref="C13:F13"/>
    <mergeCell ref="G13:H13"/>
    <mergeCell ref="C2:F2"/>
    <mergeCell ref="B3:D3"/>
    <mergeCell ref="C14:F14"/>
    <mergeCell ref="G14:H14"/>
    <mergeCell ref="C15:F15"/>
    <mergeCell ref="G15:H15"/>
    <mergeCell ref="C83:F83"/>
    <mergeCell ref="G83:H83"/>
    <mergeCell ref="C84:F84"/>
    <mergeCell ref="G84:H84"/>
    <mergeCell ref="C85:F85"/>
    <mergeCell ref="C16:F16"/>
    <mergeCell ref="G16:H16"/>
    <mergeCell ref="C17:F17"/>
    <mergeCell ref="G17:H17"/>
    <mergeCell ref="C18:F18"/>
    <mergeCell ref="G18:H18"/>
    <mergeCell ref="C19:F19"/>
    <mergeCell ref="G19:H19"/>
    <mergeCell ref="C20:F20"/>
    <mergeCell ref="G20:H20"/>
    <mergeCell ref="G30:H30"/>
    <mergeCell ref="C31:F31"/>
    <mergeCell ref="G31:H31"/>
    <mergeCell ref="C32:F32"/>
    <mergeCell ref="G32:H32"/>
    <mergeCell ref="C33:F33"/>
    <mergeCell ref="G33:H33"/>
    <mergeCell ref="C34:F34"/>
    <mergeCell ref="G34:H34"/>
    <mergeCell ref="C71:F71"/>
    <mergeCell ref="G71:H71"/>
    <mergeCell ref="C72:F72"/>
    <mergeCell ref="G72:H72"/>
    <mergeCell ref="C80:F80"/>
    <mergeCell ref="C81:F81"/>
    <mergeCell ref="G81:H81"/>
    <mergeCell ref="C82:F82"/>
    <mergeCell ref="C76:F76"/>
    <mergeCell ref="G76:H76"/>
    <mergeCell ref="C77:F77"/>
    <mergeCell ref="G77:H77"/>
    <mergeCell ref="C78:F78"/>
    <mergeCell ref="G78:H78"/>
    <mergeCell ref="G75:H75"/>
    <mergeCell ref="C73:F73"/>
    <mergeCell ref="G73:H73"/>
    <mergeCell ref="C74:F74"/>
    <mergeCell ref="G74:H74"/>
    <mergeCell ref="C75:F75"/>
    <mergeCell ref="G82:H82"/>
    <mergeCell ref="G211:H211"/>
    <mergeCell ref="C212:F212"/>
    <mergeCell ref="G212:H212"/>
    <mergeCell ref="C213:F213"/>
    <mergeCell ref="C21:F21"/>
    <mergeCell ref="G21:H21"/>
    <mergeCell ref="C22:F22"/>
    <mergeCell ref="G22:H22"/>
    <mergeCell ref="C23:F23"/>
    <mergeCell ref="G23:H23"/>
    <mergeCell ref="C24:F24"/>
    <mergeCell ref="G24:H24"/>
    <mergeCell ref="C25:F25"/>
    <mergeCell ref="G25:H25"/>
    <mergeCell ref="C26:F26"/>
    <mergeCell ref="G26:H26"/>
    <mergeCell ref="C27:F27"/>
    <mergeCell ref="G27:H27"/>
    <mergeCell ref="C29:F29"/>
    <mergeCell ref="C30:F30"/>
    <mergeCell ref="C69:F69"/>
    <mergeCell ref="G69:H69"/>
    <mergeCell ref="C70:F70"/>
    <mergeCell ref="G70:H70"/>
    <mergeCell ref="AZ3:BD3"/>
    <mergeCell ref="B4:H4"/>
    <mergeCell ref="AZ4:BD4"/>
    <mergeCell ref="B5:C5"/>
    <mergeCell ref="I5:O5"/>
    <mergeCell ref="W5:AB5"/>
    <mergeCell ref="AD5:AI5"/>
    <mergeCell ref="AK5:AR5"/>
    <mergeCell ref="P6:Q6"/>
    <mergeCell ref="G213:H213"/>
    <mergeCell ref="C251:F251"/>
    <mergeCell ref="G251:H251"/>
    <mergeCell ref="C252:F252"/>
    <mergeCell ref="G252:H252"/>
    <mergeCell ref="C219:F219"/>
    <mergeCell ref="G219:H219"/>
    <mergeCell ref="C220:F220"/>
    <mergeCell ref="G220:H220"/>
    <mergeCell ref="C221:F221"/>
    <mergeCell ref="G221:H221"/>
    <mergeCell ref="C222:F222"/>
    <mergeCell ref="G222:H222"/>
    <mergeCell ref="C223:F223"/>
    <mergeCell ref="G223:H223"/>
    <mergeCell ref="C224:F224"/>
    <mergeCell ref="G224:H224"/>
    <mergeCell ref="C225:F225"/>
    <mergeCell ref="G225:H225"/>
    <mergeCell ref="C226:F226"/>
    <mergeCell ref="G226:H226"/>
    <mergeCell ref="C227:F227"/>
    <mergeCell ref="G227:H227"/>
    <mergeCell ref="C228:F228"/>
    <mergeCell ref="C258:F258"/>
    <mergeCell ref="G258:H258"/>
    <mergeCell ref="C259:F259"/>
    <mergeCell ref="G259:H259"/>
    <mergeCell ref="C260:F260"/>
    <mergeCell ref="G260:H260"/>
    <mergeCell ref="C261:F261"/>
    <mergeCell ref="G261:H261"/>
    <mergeCell ref="C262:F262"/>
    <mergeCell ref="G262:H262"/>
    <mergeCell ref="C263:F263"/>
    <mergeCell ref="G263:H263"/>
    <mergeCell ref="C264:F264"/>
    <mergeCell ref="G264:H264"/>
    <mergeCell ref="C265:F265"/>
    <mergeCell ref="G265:H265"/>
    <mergeCell ref="C267:F267"/>
    <mergeCell ref="C268:F268"/>
    <mergeCell ref="G268:H268"/>
    <mergeCell ref="C269:F269"/>
    <mergeCell ref="G269:H269"/>
    <mergeCell ref="G355:H355"/>
    <mergeCell ref="C356:F356"/>
    <mergeCell ref="G356:H356"/>
    <mergeCell ref="C373:F373"/>
    <mergeCell ref="G373:H373"/>
    <mergeCell ref="C372:F372"/>
    <mergeCell ref="G372:H372"/>
    <mergeCell ref="C370:F370"/>
    <mergeCell ref="G370:H370"/>
    <mergeCell ref="C371:F371"/>
    <mergeCell ref="G371:H371"/>
    <mergeCell ref="C360:F360"/>
    <mergeCell ref="G360:H360"/>
    <mergeCell ref="C361:F361"/>
    <mergeCell ref="G361:H361"/>
    <mergeCell ref="C366:F366"/>
    <mergeCell ref="G366:H366"/>
    <mergeCell ref="C367:F367"/>
    <mergeCell ref="G367:H367"/>
    <mergeCell ref="C369:F369"/>
    <mergeCell ref="C362:F362"/>
    <mergeCell ref="G362:H362"/>
    <mergeCell ref="C363:F363"/>
    <mergeCell ref="G363:H363"/>
    <mergeCell ref="C374:F374"/>
    <mergeCell ref="G374:H374"/>
    <mergeCell ref="C375:F375"/>
    <mergeCell ref="G375:H375"/>
    <mergeCell ref="C376:F376"/>
    <mergeCell ref="G376:H376"/>
    <mergeCell ref="C377:F377"/>
    <mergeCell ref="G377:H377"/>
    <mergeCell ref="C364:F364"/>
    <mergeCell ref="G364:H364"/>
    <mergeCell ref="C365:F365"/>
    <mergeCell ref="G365:H365"/>
    <mergeCell ref="C378:F378"/>
    <mergeCell ref="G378:H378"/>
    <mergeCell ref="C379:F379"/>
    <mergeCell ref="G379:H379"/>
    <mergeCell ref="C380:F380"/>
    <mergeCell ref="G380:H380"/>
    <mergeCell ref="C381:F381"/>
    <mergeCell ref="G381:H381"/>
    <mergeCell ref="C382:F382"/>
    <mergeCell ref="G382:H382"/>
    <mergeCell ref="C383:F383"/>
    <mergeCell ref="G383:H383"/>
    <mergeCell ref="C384:F384"/>
    <mergeCell ref="G384:H384"/>
    <mergeCell ref="C386:F386"/>
    <mergeCell ref="C387:F387"/>
    <mergeCell ref="G387:H387"/>
    <mergeCell ref="C388:F388"/>
    <mergeCell ref="G388:H388"/>
    <mergeCell ref="C389:F389"/>
    <mergeCell ref="G389:H389"/>
    <mergeCell ref="C390:F390"/>
    <mergeCell ref="G390:H390"/>
    <mergeCell ref="C391:F391"/>
    <mergeCell ref="G391:H391"/>
    <mergeCell ref="C392:F392"/>
    <mergeCell ref="G392:H392"/>
    <mergeCell ref="C393:F393"/>
    <mergeCell ref="G393:H393"/>
    <mergeCell ref="C394:F394"/>
    <mergeCell ref="G394:H394"/>
    <mergeCell ref="C395:F395"/>
    <mergeCell ref="G395:H395"/>
    <mergeCell ref="C396:F396"/>
    <mergeCell ref="G396:H396"/>
    <mergeCell ref="C397:F397"/>
    <mergeCell ref="G397:H397"/>
    <mergeCell ref="C398:F398"/>
    <mergeCell ref="G398:H398"/>
    <mergeCell ref="C399:F399"/>
    <mergeCell ref="G399:H399"/>
    <mergeCell ref="C400:F400"/>
    <mergeCell ref="G400:H400"/>
    <mergeCell ref="C401:F401"/>
    <mergeCell ref="G401:H401"/>
    <mergeCell ref="C403:F403"/>
    <mergeCell ref="C404:F404"/>
    <mergeCell ref="G404:H404"/>
    <mergeCell ref="C405:F405"/>
    <mergeCell ref="G405:H405"/>
    <mergeCell ref="C406:F406"/>
    <mergeCell ref="G406:H406"/>
    <mergeCell ref="C407:F407"/>
    <mergeCell ref="G407:H407"/>
    <mergeCell ref="C408:F408"/>
    <mergeCell ref="G408:H408"/>
    <mergeCell ref="C409:F409"/>
    <mergeCell ref="G409:H409"/>
    <mergeCell ref="C410:F410"/>
    <mergeCell ref="G410:H410"/>
    <mergeCell ref="C411:F411"/>
    <mergeCell ref="G411:H411"/>
    <mergeCell ref="C412:F412"/>
    <mergeCell ref="G412:H412"/>
    <mergeCell ref="C413:F413"/>
    <mergeCell ref="G413:H413"/>
    <mergeCell ref="C414:F414"/>
    <mergeCell ref="G414:H414"/>
    <mergeCell ref="C415:F415"/>
    <mergeCell ref="G415:H415"/>
    <mergeCell ref="C416:F416"/>
    <mergeCell ref="G416:H416"/>
    <mergeCell ref="C417:F417"/>
    <mergeCell ref="G417:H417"/>
    <mergeCell ref="C418:F418"/>
    <mergeCell ref="G418:H418"/>
    <mergeCell ref="C420:F420"/>
    <mergeCell ref="C421:F421"/>
    <mergeCell ref="G421:H421"/>
    <mergeCell ref="C422:F422"/>
    <mergeCell ref="G422:H422"/>
    <mergeCell ref="C423:F423"/>
    <mergeCell ref="G423:H423"/>
    <mergeCell ref="C424:F424"/>
    <mergeCell ref="G424:H424"/>
    <mergeCell ref="C425:F425"/>
    <mergeCell ref="G425:H425"/>
    <mergeCell ref="C426:F426"/>
    <mergeCell ref="G426:H426"/>
    <mergeCell ref="C427:F427"/>
    <mergeCell ref="G427:H427"/>
    <mergeCell ref="C428:F428"/>
    <mergeCell ref="G428:H428"/>
    <mergeCell ref="C429:F429"/>
    <mergeCell ref="G429:H429"/>
    <mergeCell ref="C430:F430"/>
    <mergeCell ref="G430:H430"/>
    <mergeCell ref="C431:F431"/>
    <mergeCell ref="G431:H431"/>
    <mergeCell ref="C432:F432"/>
    <mergeCell ref="G432:H432"/>
    <mergeCell ref="C433:F433"/>
    <mergeCell ref="G433:H433"/>
    <mergeCell ref="C434:F434"/>
    <mergeCell ref="G434:H434"/>
    <mergeCell ref="C435:F435"/>
    <mergeCell ref="G435:H435"/>
    <mergeCell ref="C437:F437"/>
    <mergeCell ref="C438:F438"/>
    <mergeCell ref="G438:H438"/>
    <mergeCell ref="C439:F439"/>
    <mergeCell ref="G439:H439"/>
    <mergeCell ref="C440:F440"/>
    <mergeCell ref="G440:H440"/>
    <mergeCell ref="C441:F441"/>
    <mergeCell ref="G441:H441"/>
    <mergeCell ref="C442:F442"/>
    <mergeCell ref="G442:H442"/>
    <mergeCell ref="C443:F443"/>
    <mergeCell ref="G443:H443"/>
    <mergeCell ref="C444:F444"/>
    <mergeCell ref="G444:H444"/>
    <mergeCell ref="C445:F445"/>
    <mergeCell ref="G445:H445"/>
    <mergeCell ref="C446:F446"/>
    <mergeCell ref="G446:H446"/>
    <mergeCell ref="C447:F447"/>
    <mergeCell ref="G447:H447"/>
    <mergeCell ref="C448:F448"/>
    <mergeCell ref="G448:H448"/>
    <mergeCell ref="C449:F449"/>
    <mergeCell ref="G449:H449"/>
    <mergeCell ref="C450:F450"/>
    <mergeCell ref="G450:H450"/>
    <mergeCell ref="C451:F451"/>
    <mergeCell ref="G451:H451"/>
    <mergeCell ref="C452:F452"/>
    <mergeCell ref="G452:H452"/>
    <mergeCell ref="C454:F454"/>
    <mergeCell ref="C455:F455"/>
    <mergeCell ref="G455:H455"/>
    <mergeCell ref="C456:F456"/>
    <mergeCell ref="G456:H456"/>
    <mergeCell ref="C457:F457"/>
    <mergeCell ref="G457:H457"/>
    <mergeCell ref="C458:F458"/>
    <mergeCell ref="G458:H458"/>
    <mergeCell ref="C459:F459"/>
    <mergeCell ref="G459:H459"/>
    <mergeCell ref="C460:F460"/>
    <mergeCell ref="G460:H460"/>
    <mergeCell ref="C461:F461"/>
    <mergeCell ref="G461:H461"/>
    <mergeCell ref="C462:F462"/>
    <mergeCell ref="G462:H462"/>
    <mergeCell ref="C463:F463"/>
    <mergeCell ref="G463:H463"/>
    <mergeCell ref="C464:F464"/>
    <mergeCell ref="G464:H464"/>
    <mergeCell ref="C465:F465"/>
    <mergeCell ref="G465:H465"/>
    <mergeCell ref="C466:F466"/>
    <mergeCell ref="G466:H466"/>
    <mergeCell ref="C467:F467"/>
    <mergeCell ref="G467:H467"/>
    <mergeCell ref="C468:F468"/>
    <mergeCell ref="G468:H468"/>
    <mergeCell ref="C469:F469"/>
    <mergeCell ref="G469:H469"/>
    <mergeCell ref="C471:F471"/>
    <mergeCell ref="C472:F472"/>
    <mergeCell ref="G472:H472"/>
    <mergeCell ref="C473:F473"/>
    <mergeCell ref="G473:H473"/>
    <mergeCell ref="C474:F474"/>
    <mergeCell ref="G474:H474"/>
    <mergeCell ref="C475:F475"/>
    <mergeCell ref="G475:H475"/>
    <mergeCell ref="C476:F476"/>
    <mergeCell ref="G476:H476"/>
    <mergeCell ref="C477:F477"/>
    <mergeCell ref="G477:H477"/>
    <mergeCell ref="C478:F478"/>
    <mergeCell ref="G478:H478"/>
    <mergeCell ref="C479:F479"/>
    <mergeCell ref="G479:H479"/>
    <mergeCell ref="C480:F480"/>
    <mergeCell ref="G480:H480"/>
    <mergeCell ref="C481:F481"/>
    <mergeCell ref="G481:H481"/>
    <mergeCell ref="C482:F482"/>
    <mergeCell ref="G482:H482"/>
    <mergeCell ref="C483:F483"/>
    <mergeCell ref="G483:H483"/>
    <mergeCell ref="C484:F484"/>
    <mergeCell ref="G484:H484"/>
    <mergeCell ref="C485:F485"/>
    <mergeCell ref="G485:H485"/>
    <mergeCell ref="C486:F486"/>
    <mergeCell ref="G486:H486"/>
    <mergeCell ref="C488:F488"/>
    <mergeCell ref="C489:F489"/>
    <mergeCell ref="G489:H489"/>
    <mergeCell ref="C490:F490"/>
    <mergeCell ref="G490:H490"/>
    <mergeCell ref="C491:F491"/>
    <mergeCell ref="G491:H491"/>
    <mergeCell ref="C492:F492"/>
    <mergeCell ref="G492:H492"/>
    <mergeCell ref="C493:F493"/>
    <mergeCell ref="G493:H493"/>
    <mergeCell ref="C494:F494"/>
    <mergeCell ref="G494:H494"/>
    <mergeCell ref="C495:F495"/>
    <mergeCell ref="G495:H495"/>
    <mergeCell ref="C496:F496"/>
    <mergeCell ref="G496:H496"/>
    <mergeCell ref="C497:F497"/>
    <mergeCell ref="G497:H497"/>
    <mergeCell ref="C498:F498"/>
    <mergeCell ref="G498:H498"/>
    <mergeCell ref="C499:F499"/>
    <mergeCell ref="G499:H499"/>
    <mergeCell ref="C500:F500"/>
    <mergeCell ref="G500:H500"/>
    <mergeCell ref="C501:F501"/>
    <mergeCell ref="G501:H501"/>
    <mergeCell ref="C502:F502"/>
    <mergeCell ref="G502:H502"/>
    <mergeCell ref="C503:F503"/>
    <mergeCell ref="G503:H503"/>
    <mergeCell ref="C505:F505"/>
    <mergeCell ref="C506:F506"/>
    <mergeCell ref="G506:H506"/>
    <mergeCell ref="C507:F507"/>
    <mergeCell ref="G507:H507"/>
    <mergeCell ref="C508:F508"/>
    <mergeCell ref="G508:H508"/>
    <mergeCell ref="C509:F509"/>
    <mergeCell ref="G509:H509"/>
    <mergeCell ref="C510:F510"/>
    <mergeCell ref="G510:H510"/>
    <mergeCell ref="C511:F511"/>
    <mergeCell ref="G511:H511"/>
    <mergeCell ref="C512:F512"/>
    <mergeCell ref="G512:H512"/>
    <mergeCell ref="C513:F513"/>
    <mergeCell ref="G513:H513"/>
    <mergeCell ref="C514:F514"/>
    <mergeCell ref="G514:H514"/>
    <mergeCell ref="C515:F515"/>
    <mergeCell ref="G515:H515"/>
    <mergeCell ref="C522:F522"/>
    <mergeCell ref="X522:Z522"/>
    <mergeCell ref="C516:F516"/>
    <mergeCell ref="G516:H516"/>
    <mergeCell ref="C517:F517"/>
    <mergeCell ref="G517:H517"/>
    <mergeCell ref="C518:F518"/>
    <mergeCell ref="G518:H518"/>
    <mergeCell ref="C519:F519"/>
    <mergeCell ref="G519:H519"/>
    <mergeCell ref="C520:F520"/>
    <mergeCell ref="G520:H520"/>
  </mergeCells>
  <pageMargins left="0.46" right="0.43307086614173229" top="0.48" bottom="0.38" header="0.27" footer="0.31496062992125984"/>
  <pageSetup paperSize="9" scale="73" orientation="landscape" r:id="rId1"/>
  <headerFooter>
    <oddFooter xml:space="preserve">&amp;R&amp;P 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E3023-EC17-46B2-A21E-C0BB4A13E704}">
  <sheetPr codeName="Tabelle33">
    <tabColor theme="3" tint="0.59999389629810485"/>
    <outlinePr summaryBelow="0" summaryRight="0"/>
    <pageSetUpPr fitToPage="1"/>
  </sheetPr>
  <dimension ref="A1:BJ1000"/>
  <sheetViews>
    <sheetView showGridLines="0" zoomScaleNormal="100" workbookViewId="0">
      <pane xSplit="2" ySplit="11" topLeftCell="C12" activePane="bottomRight" state="frozen"/>
      <selection activeCell="C228" sqref="C228:E228"/>
      <selection pane="topRight" activeCell="C228" sqref="C228:E228"/>
      <selection pane="bottomLeft" activeCell="C228" sqref="C228:E228"/>
      <selection pane="bottomRight" activeCell="A17" sqref="A17:XFD25"/>
    </sheetView>
  </sheetViews>
  <sheetFormatPr baseColWidth="10" defaultColWidth="11.42578125" defaultRowHeight="11.25" outlineLevelRow="1" outlineLevelCol="1"/>
  <cols>
    <col min="1" max="1" width="0.7109375" style="1" customWidth="1"/>
    <col min="2" max="2" width="4.7109375" style="1" customWidth="1"/>
    <col min="3" max="4" width="18.7109375" style="1" customWidth="1"/>
    <col min="5" max="5" width="20.7109375" style="1" customWidth="1"/>
    <col min="6" max="6" width="2.28515625" style="1" customWidth="1"/>
    <col min="7" max="7" width="32.85546875" style="1" customWidth="1" outlineLevel="1"/>
    <col min="8" max="8" width="5.7109375" style="1" customWidth="1"/>
    <col min="9" max="15" width="6.28515625" style="1" customWidth="1" outlineLevel="1"/>
    <col min="16" max="19" width="11.7109375" style="1" customWidth="1" outlineLevel="1"/>
    <col min="20" max="20" width="2" style="259" customWidth="1"/>
    <col min="21" max="21" width="16.7109375" style="1" customWidth="1"/>
    <col min="22" max="22" width="2.28515625" style="259" customWidth="1" collapsed="1"/>
    <col min="23" max="28" width="6.28515625" style="1" hidden="1" customWidth="1" outlineLevel="1"/>
    <col min="29" max="29" width="1.7109375" style="1" hidden="1" customWidth="1" outlineLevel="1"/>
    <col min="30" max="35" width="6.28515625" style="1" hidden="1" customWidth="1" outlineLevel="1"/>
    <col min="36" max="36" width="1.7109375" style="1" hidden="1" customWidth="1" outlineLevel="1"/>
    <col min="37" max="38" width="6.7109375" style="1" hidden="1" customWidth="1" outlineLevel="1"/>
    <col min="39" max="40" width="9.28515625" style="1" hidden="1" customWidth="1" outlineLevel="1"/>
    <col min="41" max="42" width="7.7109375" style="1" hidden="1" customWidth="1" outlineLevel="1"/>
    <col min="43" max="43" width="8.7109375" style="1" hidden="1" customWidth="1" outlineLevel="1"/>
    <col min="44" max="44" width="8.28515625" style="1" hidden="1" customWidth="1" outlineLevel="1"/>
    <col min="45" max="45" width="1.7109375" style="1" hidden="1" customWidth="1" outlineLevel="1"/>
    <col min="46" max="46" width="10.7109375" style="1" hidden="1" customWidth="1" outlineLevel="1"/>
    <col min="47" max="47" width="1.7109375" style="1" hidden="1" customWidth="1" outlineLevel="1"/>
    <col min="48" max="48" width="14.7109375" style="259" customWidth="1"/>
    <col min="49" max="49" width="1.7109375" style="259" customWidth="1"/>
    <col min="50" max="50" width="14.7109375" style="259" customWidth="1"/>
    <col min="51" max="51" width="2.28515625" style="259" customWidth="1" collapsed="1"/>
    <col min="52" max="52" width="16.7109375" style="259" hidden="1" customWidth="1" outlineLevel="1"/>
    <col min="53" max="53" width="1.7109375" style="259" hidden="1" customWidth="1" outlineLevel="1"/>
    <col min="54" max="54" width="14.7109375" style="259" hidden="1" customWidth="1" outlineLevel="1"/>
    <col min="55" max="55" width="1.7109375" style="259" hidden="1" customWidth="1" outlineLevel="1"/>
    <col min="56" max="56" width="14.7109375" style="259" hidden="1" customWidth="1" outlineLevel="1"/>
    <col min="57" max="57" width="1.7109375" style="1" customWidth="1"/>
    <col min="58" max="16384" width="11.42578125" style="1"/>
  </cols>
  <sheetData>
    <row r="1" spans="1:62" ht="8.25" customHeight="1" thickBot="1"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BE1" s="105"/>
      <c r="BF1" s="105"/>
      <c r="BG1" s="105"/>
      <c r="BH1" s="105"/>
      <c r="BI1" s="105"/>
      <c r="BJ1" s="105"/>
    </row>
    <row r="2" spans="1:62" s="2" customFormat="1" ht="20.100000000000001" customHeight="1" thickBot="1">
      <c r="B2" s="296" t="s">
        <v>108</v>
      </c>
      <c r="C2" s="893" t="str">
        <f>Übersicht!C15</f>
        <v>Option 1: Insert Shrink Sleeve 1</v>
      </c>
      <c r="D2" s="894"/>
      <c r="E2" s="894"/>
      <c r="F2" s="894"/>
      <c r="G2" s="699" t="s">
        <v>213</v>
      </c>
      <c r="H2" s="484">
        <f>Übersicht!F15</f>
        <v>1</v>
      </c>
      <c r="I2" s="299"/>
      <c r="J2" s="299"/>
      <c r="K2" s="299"/>
      <c r="L2" s="299"/>
      <c r="M2" s="299"/>
      <c r="N2" s="299"/>
      <c r="O2" s="299"/>
      <c r="P2" s="300"/>
      <c r="Q2" s="300"/>
      <c r="R2" s="700"/>
      <c r="S2" s="301"/>
      <c r="T2" s="286"/>
      <c r="U2" s="683">
        <f>U8*$H2</f>
        <v>78280</v>
      </c>
      <c r="V2" s="687" t="s">
        <v>230</v>
      </c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488">
        <f>AV8*$H2</f>
        <v>0</v>
      </c>
      <c r="AW2" s="686" t="s">
        <v>231</v>
      </c>
      <c r="AX2" s="682">
        <f>AX8*$H2</f>
        <v>78280</v>
      </c>
      <c r="AY2" s="302"/>
      <c r="AZ2" s="489">
        <f>AZ8*$H2</f>
        <v>69579.589242210262</v>
      </c>
      <c r="BA2" s="686" t="s">
        <v>230</v>
      </c>
      <c r="BB2" s="489">
        <f>BB8*$H2</f>
        <v>0</v>
      </c>
      <c r="BC2" s="686" t="s">
        <v>231</v>
      </c>
      <c r="BD2" s="489">
        <f>BD8*$H2</f>
        <v>69579.589242210262</v>
      </c>
      <c r="BE2" s="126"/>
      <c r="BF2" s="126"/>
      <c r="BG2" s="126"/>
      <c r="BH2" s="126"/>
      <c r="BI2" s="126"/>
      <c r="BJ2" s="126"/>
    </row>
    <row r="3" spans="1:62" s="2" customFormat="1" ht="19.899999999999999" customHeight="1">
      <c r="B3" s="906" t="str">
        <f>Kunde</f>
        <v>Dräxlmeier Satu Mare</v>
      </c>
      <c r="C3" s="906"/>
      <c r="D3" s="906"/>
      <c r="E3" s="697" t="str">
        <f>Übersicht!E3</f>
        <v>Hr. Eglseder</v>
      </c>
      <c r="F3" s="297"/>
      <c r="G3" s="698" t="str">
        <f>Revision</f>
        <v>MS-F_Rev.:8 / 06.03.25 / S. Schnurrenberger</v>
      </c>
      <c r="H3" s="298"/>
      <c r="I3" s="299"/>
      <c r="J3" s="299"/>
      <c r="K3" s="299"/>
      <c r="L3" s="299"/>
      <c r="M3" s="299"/>
      <c r="N3" s="299"/>
      <c r="O3" s="299"/>
      <c r="P3" s="300"/>
      <c r="Q3" s="300"/>
      <c r="R3" s="700"/>
      <c r="S3" s="301"/>
      <c r="T3" s="286"/>
      <c r="U3" s="303"/>
      <c r="V3" s="286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03"/>
      <c r="AX3" s="303"/>
      <c r="AY3" s="302"/>
      <c r="AZ3" s="892" t="s">
        <v>219</v>
      </c>
      <c r="BA3" s="892"/>
      <c r="BB3" s="892"/>
      <c r="BC3" s="892"/>
      <c r="BD3" s="892"/>
      <c r="BE3" s="126"/>
      <c r="BF3" s="126"/>
      <c r="BG3" s="126"/>
      <c r="BH3" s="126"/>
      <c r="BI3" s="126"/>
      <c r="BJ3" s="126"/>
    </row>
    <row r="4" spans="1:62" s="2" customFormat="1" ht="19.899999999999999" customHeight="1">
      <c r="B4" s="907" t="str">
        <f>Anlage</f>
        <v>Automatic Production Line for Wire Processing</v>
      </c>
      <c r="C4" s="907"/>
      <c r="D4" s="907"/>
      <c r="E4" s="907"/>
      <c r="F4" s="907"/>
      <c r="G4" s="907"/>
      <c r="H4" s="907"/>
      <c r="I4" s="299"/>
      <c r="J4" s="299"/>
      <c r="K4" s="299"/>
      <c r="L4" s="299"/>
      <c r="M4" s="299"/>
      <c r="N4" s="299"/>
      <c r="O4" s="299"/>
      <c r="P4" s="300"/>
      <c r="Q4" s="300"/>
      <c r="R4" s="700"/>
      <c r="S4" s="301"/>
      <c r="T4" s="287"/>
      <c r="U4" s="680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680"/>
      <c r="AW4" s="680"/>
      <c r="AX4" s="680"/>
      <c r="AY4" s="303"/>
      <c r="AZ4" s="764">
        <f>Projektnachlass</f>
        <v>0.11114474652260775</v>
      </c>
      <c r="BA4" s="764"/>
      <c r="BB4" s="764"/>
      <c r="BC4" s="764"/>
      <c r="BD4" s="764"/>
      <c r="BE4" s="126"/>
      <c r="BF4" s="126"/>
      <c r="BG4" s="126"/>
      <c r="BH4" s="126"/>
      <c r="BI4" s="126"/>
      <c r="BJ4" s="126"/>
    </row>
    <row r="5" spans="1:62" ht="19.899999999999999" customHeight="1" collapsed="1" thickBot="1">
      <c r="B5" s="882" t="str">
        <f>Angebotsnummer</f>
        <v>A07616000A</v>
      </c>
      <c r="C5" s="882"/>
      <c r="D5" s="696">
        <f>Datum</f>
        <v>45825</v>
      </c>
      <c r="E5" s="615" t="str">
        <f>Bearbeiter</f>
        <v>Schötz/Radlbeck</v>
      </c>
      <c r="F5" s="615"/>
      <c r="G5" s="305"/>
      <c r="H5" s="306"/>
      <c r="I5" s="763" t="s">
        <v>226</v>
      </c>
      <c r="J5" s="763"/>
      <c r="K5" s="763"/>
      <c r="L5" s="763"/>
      <c r="M5" s="763"/>
      <c r="N5" s="763"/>
      <c r="O5" s="763"/>
      <c r="P5" s="259"/>
      <c r="Q5" s="307"/>
      <c r="R5" s="307"/>
      <c r="S5" s="259"/>
      <c r="T5" s="288"/>
      <c r="U5" s="288"/>
      <c r="V5" s="288"/>
      <c r="W5" s="762" t="s">
        <v>225</v>
      </c>
      <c r="X5" s="762"/>
      <c r="Y5" s="762"/>
      <c r="Z5" s="762"/>
      <c r="AA5" s="762"/>
      <c r="AB5" s="762"/>
      <c r="AC5" s="288"/>
      <c r="AD5" s="762" t="s">
        <v>178</v>
      </c>
      <c r="AE5" s="762"/>
      <c r="AF5" s="762"/>
      <c r="AG5" s="762"/>
      <c r="AH5" s="762"/>
      <c r="AI5" s="762"/>
      <c r="AJ5" s="288"/>
      <c r="AK5" s="762" t="s">
        <v>182</v>
      </c>
      <c r="AL5" s="762"/>
      <c r="AM5" s="762"/>
      <c r="AN5" s="762"/>
      <c r="AO5" s="762"/>
      <c r="AP5" s="762"/>
      <c r="AQ5" s="762"/>
      <c r="AR5" s="762"/>
      <c r="AS5" s="288"/>
      <c r="AT5" s="288"/>
      <c r="AU5" s="288"/>
      <c r="AV5" s="288"/>
      <c r="AX5" s="288"/>
      <c r="AZ5" s="288"/>
      <c r="BB5" s="288"/>
      <c r="BD5" s="288"/>
      <c r="BE5" s="105"/>
      <c r="BF5" s="105"/>
      <c r="BG5" s="105"/>
      <c r="BH5" s="105"/>
      <c r="BI5" s="105"/>
      <c r="BJ5" s="105"/>
    </row>
    <row r="6" spans="1:62" ht="65.45" hidden="1" customHeight="1" outlineLevel="1">
      <c r="B6" s="315"/>
      <c r="C6" s="343" t="s">
        <v>180</v>
      </c>
      <c r="D6" s="219"/>
      <c r="E6" s="219"/>
      <c r="F6" s="308"/>
      <c r="G6" s="224"/>
      <c r="H6" s="309"/>
      <c r="I6" s="320">
        <f t="shared" ref="I6:O6" si="0">I8*I7</f>
        <v>0</v>
      </c>
      <c r="J6" s="316">
        <f t="shared" si="0"/>
        <v>24000</v>
      </c>
      <c r="K6" s="317">
        <f t="shared" si="0"/>
        <v>4600</v>
      </c>
      <c r="L6" s="318">
        <f t="shared" si="0"/>
        <v>8925</v>
      </c>
      <c r="M6" s="318">
        <f t="shared" si="0"/>
        <v>9975</v>
      </c>
      <c r="N6" s="319">
        <f t="shared" si="0"/>
        <v>3280</v>
      </c>
      <c r="O6" s="320">
        <f t="shared" si="0"/>
        <v>10250</v>
      </c>
      <c r="P6" s="898" t="s">
        <v>179</v>
      </c>
      <c r="Q6" s="898"/>
      <c r="R6" s="316">
        <f>SUM(R12,R29,R46,R63,R80,R97,R114,R131,R148,R165,R182,R199,R216,R233,R250,R267,R284,R301,R318,R335,R352,R369,R386,R403,R420,R437,R454,R471,R488,R505)</f>
        <v>6800</v>
      </c>
      <c r="S6" s="321">
        <f>SUM(S12,S29,S46,S63,S80,S97,S114,S131,S148,S165,S182,S199,S216,S233,S250,S267,S284,S301,S318,S335,S352,S369,S386,S403,S420,S437,S454,S471,S488,S505)</f>
        <v>10450</v>
      </c>
      <c r="U6" s="259"/>
      <c r="W6" s="320">
        <f t="shared" ref="W6:AB6" si="1">W8*W7</f>
        <v>0</v>
      </c>
      <c r="X6" s="316">
        <f t="shared" si="1"/>
        <v>0</v>
      </c>
      <c r="Y6" s="318">
        <f t="shared" si="1"/>
        <v>0</v>
      </c>
      <c r="Z6" s="318">
        <f t="shared" si="1"/>
        <v>0</v>
      </c>
      <c r="AA6" s="319">
        <f t="shared" si="1"/>
        <v>0</v>
      </c>
      <c r="AB6" s="320">
        <f t="shared" si="1"/>
        <v>0</v>
      </c>
      <c r="AC6" s="259"/>
      <c r="AD6" s="320">
        <f t="shared" ref="AD6:AM6" si="2">AD8*AD7</f>
        <v>0</v>
      </c>
      <c r="AE6" s="316">
        <f t="shared" si="2"/>
        <v>0</v>
      </c>
      <c r="AF6" s="318">
        <f t="shared" si="2"/>
        <v>0</v>
      </c>
      <c r="AG6" s="318">
        <f t="shared" si="2"/>
        <v>0</v>
      </c>
      <c r="AH6" s="319">
        <f t="shared" si="2"/>
        <v>0</v>
      </c>
      <c r="AI6" s="320">
        <f t="shared" si="2"/>
        <v>0</v>
      </c>
      <c r="AJ6" s="259"/>
      <c r="AK6" s="322">
        <f t="shared" si="2"/>
        <v>0</v>
      </c>
      <c r="AL6" s="322">
        <f t="shared" si="2"/>
        <v>0</v>
      </c>
      <c r="AM6" s="323">
        <f t="shared" si="2"/>
        <v>0</v>
      </c>
      <c r="AN6" s="321">
        <f>SUM(AN12,AN29,AN46,AN63,AN80,AN97,AN114,AN131,AN148,AN165,AN182,AN199,AN216,AN233,AN250,AN267,AN284,AN301,AN318,AN335,AN352,AN369,AN386,AN403,AN420,AN437,AN454,AN471,AN488,AN505)</f>
        <v>0</v>
      </c>
      <c r="AO6" s="321">
        <f>SUM(AO12,AO29,AO46,AO63,AO80,AO97,AO114,AO131,AO148,AO165,AO182,AO199,AO216,AO233,AO250,AO267,AO284,AO301,AO318,AO335,AO352,AO369,AO386,AO403,AO420,AO437,AO454,AO471,AO488,AO505)</f>
        <v>0</v>
      </c>
      <c r="AP6" s="321">
        <f>SUM(AP12,AP29,AP46,AP63,AP80,AP97,AP114,AP131,AP148,AP165,AP182,AP199,AP216,AP233,AP250,AP267,AP284,AP301,AP318,AP335,AP352,AP369,AP386,AP403,AP420,AP437,AP454,AP471,AP488,AP505)</f>
        <v>0</v>
      </c>
      <c r="AQ6" s="321">
        <f>SUM(AQ12,AQ29,AQ46,AQ63,AQ80,AQ97,AQ114,AQ131,AQ148,AQ165,AQ182,AQ199,AQ216,AQ233,AQ250,AQ267,AQ284,AQ301,AQ318,AQ335,AQ352,AQ369,AQ386,AQ403,AQ420,AQ437,AQ454,AQ471,AQ488,AQ505)</f>
        <v>0</v>
      </c>
      <c r="AR6" s="321">
        <f>SUM(AR12,AR29,AR46,AR63,AR80,AR97,AR114,AR131,AR148,AR165,AR182,AR199,AR216,AR233,AR250,AR267,AR284,AR301,AR318,AR335,AR352,AR369,AR386,AR403,AR420,AR437,AR454,AR471,AR488,AR505)</f>
        <v>0</v>
      </c>
      <c r="AS6" s="259"/>
      <c r="AT6" s="324">
        <f>SUM(AT12,AT29,AT46,AT63,AT80,AT97,AT114,AT131,AT148,AT165,AT182,AT199,AT216,AT233,AT250,AT267,AT284,AT301,AT318,AT335,AT352,AT369,AT386,AT403,AT420,AT437,AT454,AT471,AT488,AT505)</f>
        <v>0</v>
      </c>
      <c r="AU6" s="259"/>
      <c r="BE6" s="105"/>
      <c r="BF6" s="105"/>
      <c r="BG6" s="105"/>
      <c r="BH6" s="105"/>
      <c r="BI6" s="105"/>
      <c r="BJ6" s="105"/>
    </row>
    <row r="7" spans="1:62" ht="19.5" hidden="1" customHeight="1" outlineLevel="1" thickBot="1">
      <c r="B7" s="315"/>
      <c r="C7" s="310"/>
      <c r="D7" s="219"/>
      <c r="E7" s="219"/>
      <c r="F7" s="308"/>
      <c r="G7" s="224"/>
      <c r="H7" s="311"/>
      <c r="I7" s="329">
        <f>Pl*(1+Gewinn)*(1+SicherheitAngebot)</f>
        <v>110</v>
      </c>
      <c r="J7" s="325">
        <f>MKo*(1+Gewinn)*(1+SicherheitAngebot)</f>
        <v>100</v>
      </c>
      <c r="K7" s="326">
        <f>EKo*(1+Gewinn)*(1+SicherheitAngebot)</f>
        <v>92</v>
      </c>
      <c r="L7" s="327">
        <f>Sw*(1+Gewinn)*(1+SicherheitAngebot)</f>
        <v>105</v>
      </c>
      <c r="M7" s="327">
        <f>Inb*(1+Gewinn)*(1+SicherheitAngebot)</f>
        <v>105</v>
      </c>
      <c r="N7" s="328">
        <f>El*(1+Gewinn)*(1+SicherheitAngebot)</f>
        <v>82</v>
      </c>
      <c r="O7" s="329">
        <f>Mo*(1+Gewinn)*(1+SicherheitAngebot)</f>
        <v>82</v>
      </c>
      <c r="P7" s="517" t="s">
        <v>4</v>
      </c>
      <c r="Q7" s="516">
        <f>Gewinn</f>
        <v>0</v>
      </c>
      <c r="R7" s="325">
        <f>TF*(1+Gewinn)*(1+SicherheitAngebot)</f>
        <v>85</v>
      </c>
      <c r="S7" s="330" t="s">
        <v>0</v>
      </c>
      <c r="U7" s="680" t="s">
        <v>198</v>
      </c>
      <c r="W7" s="329">
        <f>Pl*(1+Gewinn)*(1+SicherheitAngebot)</f>
        <v>110</v>
      </c>
      <c r="X7" s="325">
        <f>MKo*(1+Gewinn)*(1+SicherheitAngebot)</f>
        <v>100</v>
      </c>
      <c r="Y7" s="327">
        <f>Inb*(1+Gewinn)*(1+SicherheitAngebot)</f>
        <v>105</v>
      </c>
      <c r="Z7" s="327">
        <f>Inb*(1+Gewinn)*(1+SicherheitAngebot)</f>
        <v>105</v>
      </c>
      <c r="AA7" s="328">
        <f>El*(1+Gewinn)*(1+SicherheitAngebot)</f>
        <v>82</v>
      </c>
      <c r="AB7" s="329">
        <f>Mo*(1+Gewinn)*(1+SicherheitAngebot)</f>
        <v>82</v>
      </c>
      <c r="AC7" s="259"/>
      <c r="AD7" s="329">
        <f>Pl*(1+Gewinn)*(1+SicherheitAngebot)</f>
        <v>110</v>
      </c>
      <c r="AE7" s="325">
        <f>MKo*(1+Gewinn)*(1+SicherheitAngebot)</f>
        <v>100</v>
      </c>
      <c r="AF7" s="327">
        <f>Inb*(1+Gewinn)*(1+SicherheitAngebot)</f>
        <v>105</v>
      </c>
      <c r="AG7" s="327">
        <f>Inb*(1+Gewinn)*(1+SicherheitAngebot)</f>
        <v>105</v>
      </c>
      <c r="AH7" s="328">
        <f>El*(1+Gewinn)*(1+SicherheitAngebot)</f>
        <v>82</v>
      </c>
      <c r="AI7" s="329">
        <f>Mo*(1+Gewinn)*(1+SicherheitAngebot)</f>
        <v>82</v>
      </c>
      <c r="AJ7" s="259"/>
      <c r="AK7" s="331">
        <f>Auslöse*(1+Gewinn)*(1+SicherheitAngebot)</f>
        <v>52</v>
      </c>
      <c r="AL7" s="331">
        <f>Hotel*(1+Gewinn)*(1+SicherheitAngebot)</f>
        <v>100</v>
      </c>
      <c r="AM7" s="332">
        <f>KM_Pauschale*(1+Gewinn)*(1+SicherheitAngebot)</f>
        <v>0.6</v>
      </c>
      <c r="AN7" s="333" t="s">
        <v>21</v>
      </c>
      <c r="AO7" s="333" t="s">
        <v>17</v>
      </c>
      <c r="AP7" s="333" t="s">
        <v>18</v>
      </c>
      <c r="AQ7" s="333" t="s">
        <v>197</v>
      </c>
      <c r="AR7" s="333" t="s">
        <v>20</v>
      </c>
      <c r="AS7" s="259"/>
      <c r="AT7" s="334">
        <f>Zuschläge_IBN</f>
        <v>0.25</v>
      </c>
      <c r="AU7" s="259"/>
      <c r="AV7" s="680" t="s">
        <v>198</v>
      </c>
      <c r="AX7" s="680" t="s">
        <v>198</v>
      </c>
      <c r="AZ7" s="680" t="s">
        <v>198</v>
      </c>
      <c r="BB7" s="680" t="s">
        <v>198</v>
      </c>
      <c r="BD7" s="680" t="s">
        <v>198</v>
      </c>
      <c r="BE7" s="105"/>
      <c r="BF7" s="105"/>
      <c r="BG7" s="105"/>
      <c r="BH7" s="105"/>
      <c r="BI7" s="105"/>
      <c r="BJ7" s="105"/>
    </row>
    <row r="8" spans="1:62" ht="19.5" hidden="1" customHeight="1" outlineLevel="1" thickBot="1">
      <c r="B8" s="315"/>
      <c r="C8" s="310"/>
      <c r="D8" s="219"/>
      <c r="E8" s="219"/>
      <c r="F8" s="308"/>
      <c r="G8" s="224"/>
      <c r="H8" s="311"/>
      <c r="I8" s="650">
        <f t="shared" ref="I8:O8" si="3">SUM(I12,I29,I46,I63,I80,I97,I114,I131,I148,I165,I182,I199,I216,I233,I250,I267,I284,I301,I318,I335,I352,I369,I386,I403,I420,I437,I454,I471,I488,I505)</f>
        <v>0</v>
      </c>
      <c r="J8" s="335">
        <f t="shared" si="3"/>
        <v>240</v>
      </c>
      <c r="K8" s="510">
        <f t="shared" si="3"/>
        <v>50</v>
      </c>
      <c r="L8" s="511">
        <f t="shared" si="3"/>
        <v>85</v>
      </c>
      <c r="M8" s="511">
        <f t="shared" si="3"/>
        <v>95</v>
      </c>
      <c r="N8" s="651">
        <f t="shared" si="3"/>
        <v>40</v>
      </c>
      <c r="O8" s="650">
        <f t="shared" si="3"/>
        <v>125</v>
      </c>
      <c r="P8" s="517" t="s">
        <v>6</v>
      </c>
      <c r="Q8" s="516">
        <f>SicherheitAngebot</f>
        <v>0</v>
      </c>
      <c r="R8" s="652">
        <f>R6/R7</f>
        <v>80</v>
      </c>
      <c r="S8" s="515">
        <f>MGKZ</f>
        <v>0.1</v>
      </c>
      <c r="U8" s="683">
        <f>SUM(U12,U29,U46,U63,U80,U97,U114,U131,U148,U165,U182,U199,U216,U233,U250,U267,U284,U301,U318,U335,U352,U369,U386,U403,U420,U437,U454,U471,U488,U505)</f>
        <v>78280</v>
      </c>
      <c r="V8" s="687" t="s">
        <v>230</v>
      </c>
      <c r="W8" s="650">
        <f t="shared" ref="W8:AB8" si="4">SUM(W12,W29,W46,W63,W80,W97,W114,W131,W148,W165,W182,W199,W216,W233,W250,W267,W284,W301,W318,W335,W352,W369,W386,W403,W420,W437,W454,W471,W488,W505)</f>
        <v>0</v>
      </c>
      <c r="X8" s="335">
        <f t="shared" si="4"/>
        <v>0</v>
      </c>
      <c r="Y8" s="651">
        <f t="shared" si="4"/>
        <v>0</v>
      </c>
      <c r="Z8" s="511">
        <f t="shared" si="4"/>
        <v>0</v>
      </c>
      <c r="AA8" s="651">
        <f t="shared" si="4"/>
        <v>0</v>
      </c>
      <c r="AB8" s="650">
        <f t="shared" si="4"/>
        <v>0</v>
      </c>
      <c r="AC8" s="259"/>
      <c r="AD8" s="650">
        <f t="shared" ref="AD8:AM8" si="5">SUM(AD12,AD29,AD46,AD63,AD80,AD97,AD114,AD131,AD148,AD165,AD182,AD199,AD216,AD233,AD250,AD267,AD284,AD301,AD318,AD335,AD352,AD369,AD386,AD403,AD420,AD437,AD454,AD471,AD488,AD505)</f>
        <v>0</v>
      </c>
      <c r="AE8" s="335">
        <f t="shared" si="5"/>
        <v>0</v>
      </c>
      <c r="AF8" s="651">
        <f t="shared" si="5"/>
        <v>0</v>
      </c>
      <c r="AG8" s="511">
        <f t="shared" si="5"/>
        <v>0</v>
      </c>
      <c r="AH8" s="651">
        <f t="shared" si="5"/>
        <v>0</v>
      </c>
      <c r="AI8" s="650">
        <f t="shared" si="5"/>
        <v>0</v>
      </c>
      <c r="AJ8" s="259"/>
      <c r="AK8" s="654">
        <f t="shared" si="5"/>
        <v>0</v>
      </c>
      <c r="AL8" s="654">
        <f t="shared" si="5"/>
        <v>0</v>
      </c>
      <c r="AM8" s="655">
        <f t="shared" si="5"/>
        <v>0</v>
      </c>
      <c r="AN8" s="336"/>
      <c r="AO8" s="336"/>
      <c r="AP8" s="336"/>
      <c r="AQ8" s="336"/>
      <c r="AR8" s="336"/>
      <c r="AS8" s="259"/>
      <c r="AT8" s="337"/>
      <c r="AU8" s="259"/>
      <c r="AV8" s="488">
        <f>SUM(AV12,AV29,AV46,AV63,AV80,AV97,AV114,AV131,AV148,AV165,AV182,AV199,AV216,AV233,AV250,AV267,AV284,AV301,AV318,AV335,AV352,AV369,AV386,AV403,AV420,AV437,AV454,AV471,AV488,AV505)</f>
        <v>0</v>
      </c>
      <c r="AW8" s="686" t="s">
        <v>231</v>
      </c>
      <c r="AX8" s="682">
        <f>SUM(AX12,AX29,AX46,AX63,AX80,AX97,AX114,AX131,AX148,AX165,AX182,AX199,AX216,AX233,AX250,AX267,AX284,AX301,AX318,AX335,AX352,AX369,AX386,AX403,AX420,AX437,AX454,AX471,AX488,AX505)</f>
        <v>78280</v>
      </c>
      <c r="AZ8" s="489">
        <f>SUM(AZ12,AZ29,AZ46,AZ63,AZ80,AZ97,AZ114,AZ131,AZ148,AZ165,AZ182,AZ199,AZ216,AZ233,AZ250,AZ267,AZ284,AZ301,AZ318,AZ335,AZ352,AZ369,AZ386,AZ403,AZ420,AZ437,AZ454,AZ471,AZ488,AZ505)</f>
        <v>69579.589242210262</v>
      </c>
      <c r="BA8" s="686" t="s">
        <v>230</v>
      </c>
      <c r="BB8" s="489">
        <f>SUM(BB12,BB29,BB46,BB63,BB80,BB97,BB114,BB131,BB148,BB165,BB182,BB199,BB216,BB233,BB250,BB267,BB284,BB301,BB318,BB335,BB352,BB369,BB386,BB403,BB420,BB437,BB454,BB471,BB488,BB505)</f>
        <v>0</v>
      </c>
      <c r="BC8" s="686" t="s">
        <v>231</v>
      </c>
      <c r="BD8" s="489">
        <f>SUM(BD12,BD29,BD46,BD63,BD80,BD97,BD114,BD131,BD148,BD165,BD182,BD199,BD216,BD233,BD250,BD267,BD284,BD301,BD318,BD335,BD352,BD369,BD386,BD403,BD420,BD437,BD454,BD471,BD488,BD505)</f>
        <v>69579.589242210262</v>
      </c>
      <c r="BE8" s="105"/>
      <c r="BF8" s="105"/>
      <c r="BG8" s="105"/>
      <c r="BH8" s="105"/>
      <c r="BI8" s="105"/>
      <c r="BJ8" s="105"/>
    </row>
    <row r="9" spans="1:62" ht="4.9000000000000004" hidden="1" customHeight="1" outlineLevel="1" thickBot="1">
      <c r="A9" s="5"/>
      <c r="B9" s="7"/>
      <c r="C9" s="312"/>
      <c r="D9" s="312"/>
      <c r="E9" s="312"/>
      <c r="F9" s="313"/>
      <c r="G9" s="313"/>
      <c r="H9" s="314"/>
      <c r="I9" s="339"/>
      <c r="J9" s="338"/>
      <c r="K9" s="338"/>
      <c r="L9" s="338"/>
      <c r="M9" s="338"/>
      <c r="N9" s="338"/>
      <c r="O9" s="339"/>
      <c r="P9" s="340"/>
      <c r="Q9" s="340"/>
      <c r="R9" s="340"/>
      <c r="S9" s="341"/>
      <c r="U9" s="259"/>
      <c r="W9" s="303"/>
      <c r="X9" s="303"/>
      <c r="Y9" s="303"/>
      <c r="Z9" s="303"/>
      <c r="AA9" s="303"/>
      <c r="AB9" s="303"/>
      <c r="AC9" s="259"/>
      <c r="AD9" s="303"/>
      <c r="AE9" s="303"/>
      <c r="AF9" s="303"/>
      <c r="AG9" s="303"/>
      <c r="AH9" s="303"/>
      <c r="AI9" s="303"/>
      <c r="AJ9" s="259"/>
      <c r="AK9" s="259"/>
      <c r="AL9" s="259"/>
      <c r="AM9" s="259"/>
      <c r="AN9" s="342"/>
      <c r="AO9" s="259"/>
      <c r="AP9" s="259"/>
      <c r="AQ9" s="259"/>
      <c r="AR9" s="259"/>
      <c r="AS9" s="259"/>
      <c r="AT9" s="259"/>
      <c r="AU9" s="259"/>
      <c r="BE9" s="105"/>
      <c r="BF9" s="105"/>
      <c r="BG9" s="105"/>
      <c r="BH9" s="105"/>
      <c r="BI9" s="105"/>
      <c r="BJ9" s="105"/>
    </row>
    <row r="10" spans="1:62" ht="20.100000000000001" customHeight="1" collapsed="1" thickBot="1">
      <c r="B10" s="9" t="s">
        <v>7</v>
      </c>
      <c r="C10" s="884" t="s">
        <v>11</v>
      </c>
      <c r="D10" s="885"/>
      <c r="E10" s="885"/>
      <c r="F10" s="886"/>
      <c r="G10" s="204" t="s">
        <v>2</v>
      </c>
      <c r="H10" s="205" t="s">
        <v>12</v>
      </c>
      <c r="I10" s="556" t="s">
        <v>29</v>
      </c>
      <c r="J10" s="557" t="s">
        <v>104</v>
      </c>
      <c r="K10" s="558" t="s">
        <v>105</v>
      </c>
      <c r="L10" s="559" t="s">
        <v>150</v>
      </c>
      <c r="M10" s="559" t="s">
        <v>106</v>
      </c>
      <c r="N10" s="558" t="s">
        <v>103</v>
      </c>
      <c r="O10" s="556" t="s">
        <v>107</v>
      </c>
      <c r="P10" s="557" t="s">
        <v>157</v>
      </c>
      <c r="Q10" s="560" t="s">
        <v>156</v>
      </c>
      <c r="R10" s="561" t="s">
        <v>102</v>
      </c>
      <c r="S10" s="562" t="s">
        <v>131</v>
      </c>
      <c r="T10" s="266"/>
      <c r="U10" s="518" t="s">
        <v>5</v>
      </c>
      <c r="V10" s="266"/>
      <c r="W10" s="267" t="s">
        <v>29</v>
      </c>
      <c r="X10" s="268" t="s">
        <v>217</v>
      </c>
      <c r="Y10" s="269" t="s">
        <v>105</v>
      </c>
      <c r="Z10" s="270" t="s">
        <v>106</v>
      </c>
      <c r="AA10" s="269" t="s">
        <v>103</v>
      </c>
      <c r="AB10" s="267" t="s">
        <v>107</v>
      </c>
      <c r="AC10" s="259"/>
      <c r="AD10" s="267" t="s">
        <v>29</v>
      </c>
      <c r="AE10" s="268" t="s">
        <v>217</v>
      </c>
      <c r="AF10" s="269" t="s">
        <v>105</v>
      </c>
      <c r="AG10" s="270" t="s">
        <v>106</v>
      </c>
      <c r="AH10" s="269" t="s">
        <v>103</v>
      </c>
      <c r="AI10" s="267" t="s">
        <v>107</v>
      </c>
      <c r="AJ10" s="259"/>
      <c r="AK10" s="271" t="s">
        <v>15</v>
      </c>
      <c r="AL10" s="271" t="s">
        <v>181</v>
      </c>
      <c r="AM10" s="271" t="s">
        <v>189</v>
      </c>
      <c r="AN10" s="271" t="s">
        <v>188</v>
      </c>
      <c r="AO10" s="271" t="s">
        <v>17</v>
      </c>
      <c r="AP10" s="271" t="s">
        <v>18</v>
      </c>
      <c r="AQ10" s="271" t="s">
        <v>190</v>
      </c>
      <c r="AR10" s="271" t="s">
        <v>20</v>
      </c>
      <c r="AS10" s="259"/>
      <c r="AT10" s="260" t="s">
        <v>183</v>
      </c>
      <c r="AU10" s="259"/>
      <c r="AV10" s="485" t="s">
        <v>240</v>
      </c>
      <c r="AX10" s="684" t="s">
        <v>241</v>
      </c>
      <c r="AZ10" s="531" t="s">
        <v>243</v>
      </c>
      <c r="BB10" s="531" t="s">
        <v>244</v>
      </c>
      <c r="BD10" s="531" t="s">
        <v>242</v>
      </c>
      <c r="BE10" s="105"/>
      <c r="BF10" s="105"/>
      <c r="BG10" s="105"/>
      <c r="BH10" s="105"/>
      <c r="BI10" s="105"/>
      <c r="BJ10" s="105"/>
    </row>
    <row r="11" spans="1:62" ht="3" customHeight="1">
      <c r="B11" s="272"/>
      <c r="C11" s="273"/>
      <c r="D11" s="274"/>
      <c r="E11" s="274"/>
      <c r="F11" s="275"/>
      <c r="G11" s="273"/>
      <c r="H11" s="276"/>
      <c r="I11" s="261"/>
      <c r="J11" s="261"/>
      <c r="K11" s="261"/>
      <c r="L11" s="261"/>
      <c r="M11" s="261"/>
      <c r="N11" s="261"/>
      <c r="O11" s="261"/>
      <c r="P11" s="261"/>
      <c r="Q11" s="273"/>
      <c r="R11" s="277"/>
      <c r="S11" s="261"/>
      <c r="U11" s="261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61"/>
      <c r="AX11" s="261"/>
      <c r="AZ11" s="261"/>
      <c r="BB11" s="261"/>
      <c r="BD11" s="261"/>
      <c r="BE11" s="105"/>
      <c r="BF11" s="105"/>
      <c r="BG11" s="105"/>
      <c r="BH11" s="105"/>
      <c r="BI11" s="105"/>
      <c r="BJ11" s="105"/>
    </row>
    <row r="12" spans="1:62" ht="20.100000000000001" customHeight="1">
      <c r="B12" s="179">
        <v>1</v>
      </c>
      <c r="C12" s="916" t="s">
        <v>291</v>
      </c>
      <c r="D12" s="917"/>
      <c r="E12" s="917"/>
      <c r="F12" s="918"/>
      <c r="G12" s="429"/>
      <c r="H12" s="206">
        <v>1</v>
      </c>
      <c r="I12" s="642">
        <f t="shared" ref="I12" si="6">$H12*SUM(I13:I27)</f>
        <v>0</v>
      </c>
      <c r="J12" s="643">
        <f t="shared" ref="J12:Q12" si="7">$H12*SUM(J13:J27)</f>
        <v>240</v>
      </c>
      <c r="K12" s="644">
        <f t="shared" si="7"/>
        <v>50</v>
      </c>
      <c r="L12" s="645">
        <f t="shared" si="7"/>
        <v>85</v>
      </c>
      <c r="M12" s="645">
        <f t="shared" si="7"/>
        <v>95</v>
      </c>
      <c r="N12" s="644">
        <f t="shared" si="7"/>
        <v>40</v>
      </c>
      <c r="O12" s="642">
        <f t="shared" si="7"/>
        <v>125</v>
      </c>
      <c r="P12" s="209">
        <f t="shared" si="7"/>
        <v>6800</v>
      </c>
      <c r="Q12" s="210">
        <f t="shared" si="7"/>
        <v>9500</v>
      </c>
      <c r="R12" s="136">
        <f t="shared" ref="R12:R27" si="8">P12*(1+Gewinn)*(1+SicherheitAngebot)</f>
        <v>6800</v>
      </c>
      <c r="S12" s="137">
        <f t="shared" ref="S12:S27" si="9">Q12*(1+MGKZ)*(1+Gewinn)*(1+SicherheitAngebot)</f>
        <v>10450</v>
      </c>
      <c r="U12" s="10">
        <f>I12*$I$7+J12*$J$7+K12*$K$7+L12*$L$7+M12*$M$7+N12*$N$7+O12*$O$7+R12+S12</f>
        <v>78280</v>
      </c>
      <c r="W12" s="646">
        <f t="shared" ref="W12:AB12" si="10">$H12*SUM(W13:W27)</f>
        <v>0</v>
      </c>
      <c r="X12" s="647">
        <f t="shared" si="10"/>
        <v>0</v>
      </c>
      <c r="Y12" s="648">
        <f t="shared" si="10"/>
        <v>0</v>
      </c>
      <c r="Z12" s="649">
        <f t="shared" si="10"/>
        <v>0</v>
      </c>
      <c r="AA12" s="648">
        <f t="shared" si="10"/>
        <v>0</v>
      </c>
      <c r="AB12" s="646">
        <f t="shared" si="10"/>
        <v>0</v>
      </c>
      <c r="AC12" s="258"/>
      <c r="AD12" s="646">
        <f t="shared" ref="AD12:AM12" si="11">$H12*SUM(AD13:AD27)</f>
        <v>0</v>
      </c>
      <c r="AE12" s="647">
        <f t="shared" si="11"/>
        <v>0</v>
      </c>
      <c r="AF12" s="648">
        <f t="shared" si="11"/>
        <v>0</v>
      </c>
      <c r="AG12" s="649">
        <f t="shared" si="11"/>
        <v>0</v>
      </c>
      <c r="AH12" s="648">
        <f t="shared" si="11"/>
        <v>0</v>
      </c>
      <c r="AI12" s="646">
        <f t="shared" si="11"/>
        <v>0</v>
      </c>
      <c r="AJ12" s="258"/>
      <c r="AK12" s="653">
        <f t="shared" si="11"/>
        <v>0</v>
      </c>
      <c r="AL12" s="653">
        <f t="shared" si="11"/>
        <v>0</v>
      </c>
      <c r="AM12" s="653">
        <f t="shared" si="11"/>
        <v>0</v>
      </c>
      <c r="AN12" s="227">
        <f>$H12*SUM(AN13:AN27)*(1+Gewinn)*(1+SicherheitAngebot)</f>
        <v>0</v>
      </c>
      <c r="AO12" s="227">
        <f>$H12*SUM(AO13:AO27)*(1+Gewinn)*(1+SicherheitAngebot)</f>
        <v>0</v>
      </c>
      <c r="AP12" s="227">
        <f>$H12*SUM(AP13:AP27)*(1+Gewinn)*(1+SicherheitAngebot)</f>
        <v>0</v>
      </c>
      <c r="AQ12" s="227">
        <f>$H12*SUM(AQ13:AQ27)*(1+Gewinn)*(1+SicherheitAngebot)</f>
        <v>0</v>
      </c>
      <c r="AR12" s="227">
        <f>$H12*SUM(AR13:AR27)*(1+Gewinn)*(1+SicherheitAngebot)</f>
        <v>0</v>
      </c>
      <c r="AS12" s="262"/>
      <c r="AT12" s="263">
        <f t="shared" ref="AT12:AT44" si="12">((W12+AD12)*$W$7+(X12+AE12)*$X$7+(Y12+Z12+AF12+AG12)*$Z$7+(AA12+AH12)*$AA$7+(AB12+AI12)*$AB$7)*Zuschläge_IBN</f>
        <v>0</v>
      </c>
      <c r="AU12" s="259"/>
      <c r="AV12" s="491">
        <f>AK12*$AK$7+AL12*$AL$7+AM12*$AM$7+SUM(AN12:AR12)+AT12/Zuschläge_IBN+AT12</f>
        <v>0</v>
      </c>
      <c r="AX12" s="685">
        <f>U12+AV12</f>
        <v>78280</v>
      </c>
      <c r="AZ12" s="490">
        <f>IF(H12&gt;0,U12/(1+SicherheitAngebot)*(1+Sicherheit),0)</f>
        <v>69579.589242210262</v>
      </c>
      <c r="BB12" s="490">
        <f>IF(H12&gt;0,AV12/(1+SicherheitAngebot)*(1+Sicherheit),0)</f>
        <v>0</v>
      </c>
      <c r="BD12" s="490">
        <f>AZ12+BB12</f>
        <v>69579.589242210262</v>
      </c>
      <c r="BE12" s="105"/>
      <c r="BF12" s="105"/>
      <c r="BG12" s="105"/>
      <c r="BH12" s="105"/>
      <c r="BI12" s="105"/>
      <c r="BJ12" s="105"/>
    </row>
    <row r="13" spans="1:62" ht="18" customHeight="1" outlineLevel="1">
      <c r="B13" s="99"/>
      <c r="C13" s="908" t="s">
        <v>259</v>
      </c>
      <c r="D13" s="909"/>
      <c r="E13" s="909"/>
      <c r="F13" s="910"/>
      <c r="G13" s="890" t="s">
        <v>282</v>
      </c>
      <c r="H13" s="901"/>
      <c r="I13" s="152"/>
      <c r="J13" s="152">
        <v>140</v>
      </c>
      <c r="K13" s="152">
        <v>25</v>
      </c>
      <c r="L13" s="152">
        <v>50</v>
      </c>
      <c r="M13" s="152">
        <v>50</v>
      </c>
      <c r="N13" s="152">
        <v>20</v>
      </c>
      <c r="O13" s="152">
        <v>50</v>
      </c>
      <c r="P13" s="720">
        <v>4000</v>
      </c>
      <c r="Q13" s="720">
        <v>3000</v>
      </c>
      <c r="R13" s="156">
        <f t="shared" si="8"/>
        <v>4000</v>
      </c>
      <c r="S13" s="156">
        <f t="shared" si="9"/>
        <v>3300.0000000000005</v>
      </c>
      <c r="U13" s="157">
        <f>I13*$I$7+J13*$J$7+K13*$K$7+L13*$L$7+M13*$M$7+N13*$N$7+O13*$O$7+R13+S13</f>
        <v>39840</v>
      </c>
      <c r="W13" s="152"/>
      <c r="X13" s="152"/>
      <c r="Y13" s="152"/>
      <c r="Z13" s="152"/>
      <c r="AA13" s="152"/>
      <c r="AB13" s="152"/>
      <c r="AC13" s="347"/>
      <c r="AD13" s="152"/>
      <c r="AE13" s="152"/>
      <c r="AF13" s="152"/>
      <c r="AG13" s="152"/>
      <c r="AH13" s="152"/>
      <c r="AI13" s="152"/>
      <c r="AJ13" s="347"/>
      <c r="AK13" s="152"/>
      <c r="AL13" s="152"/>
      <c r="AM13" s="619"/>
      <c r="AN13" s="228"/>
      <c r="AO13" s="228"/>
      <c r="AP13" s="228"/>
      <c r="AQ13" s="228"/>
      <c r="AR13" s="228"/>
      <c r="AS13" s="348"/>
      <c r="AT13" s="264">
        <f t="shared" si="12"/>
        <v>0</v>
      </c>
      <c r="AU13" s="259"/>
      <c r="AV13" s="265">
        <f t="shared" ref="AV13:AV27" si="13">AK13*$AK$7+AL13*$AL$7+AM13*$AM$7+SUM(AN13:AR13)*(1+Gewinn)*(1+SicherheitAngebot)+AT13/Zuschläge_IBN+AT13</f>
        <v>0</v>
      </c>
      <c r="AX13" s="265">
        <f>U13+AV13</f>
        <v>39840</v>
      </c>
      <c r="AZ13" s="492">
        <f t="shared" ref="AZ13:AZ27" si="14">U13/(1+SicherheitAngebot)*(1+Sicherheit)</f>
        <v>35411.99329853931</v>
      </c>
      <c r="BB13" s="492">
        <f t="shared" ref="BB13:BB27" si="15">AV13/(1+SicherheitAngebot)*(1+Sicherheit)</f>
        <v>0</v>
      </c>
      <c r="BD13" s="265">
        <f>AZ13+BB13</f>
        <v>35411.99329853931</v>
      </c>
      <c r="BE13" s="105"/>
      <c r="BF13" s="105"/>
      <c r="BG13" s="105"/>
      <c r="BH13" s="105"/>
      <c r="BI13" s="105"/>
      <c r="BJ13" s="105"/>
    </row>
    <row r="14" spans="1:62" ht="18" customHeight="1" outlineLevel="1">
      <c r="B14" s="100"/>
      <c r="C14" s="908" t="s">
        <v>260</v>
      </c>
      <c r="D14" s="909"/>
      <c r="E14" s="909"/>
      <c r="F14" s="910"/>
      <c r="G14" s="890" t="s">
        <v>263</v>
      </c>
      <c r="H14" s="891"/>
      <c r="I14" s="152"/>
      <c r="J14" s="152">
        <v>20</v>
      </c>
      <c r="K14" s="152">
        <v>5</v>
      </c>
      <c r="L14" s="152">
        <v>10</v>
      </c>
      <c r="M14" s="152">
        <v>10</v>
      </c>
      <c r="N14" s="152">
        <v>5</v>
      </c>
      <c r="O14" s="152">
        <v>15</v>
      </c>
      <c r="P14" s="153">
        <v>800</v>
      </c>
      <c r="Q14" s="153">
        <v>1000</v>
      </c>
      <c r="R14" s="156">
        <f t="shared" si="8"/>
        <v>800</v>
      </c>
      <c r="S14" s="156">
        <f t="shared" si="9"/>
        <v>1100</v>
      </c>
      <c r="U14" s="157">
        <f t="shared" ref="U14:U27" si="16">I14*$I$7+J14*$J$7+K14*$K$7+L14*$L$7+M14*$M$7+N14*$N$7+O14*$O$7+R14+S14</f>
        <v>8100</v>
      </c>
      <c r="W14" s="152"/>
      <c r="X14" s="152"/>
      <c r="Y14" s="152"/>
      <c r="Z14" s="152"/>
      <c r="AA14" s="152"/>
      <c r="AB14" s="152"/>
      <c r="AC14" s="347"/>
      <c r="AD14" s="152"/>
      <c r="AE14" s="152"/>
      <c r="AF14" s="152"/>
      <c r="AG14" s="152"/>
      <c r="AH14" s="152"/>
      <c r="AI14" s="152"/>
      <c r="AJ14" s="347"/>
      <c r="AK14" s="152"/>
      <c r="AL14" s="152"/>
      <c r="AM14" s="619"/>
      <c r="AN14" s="228"/>
      <c r="AO14" s="228"/>
      <c r="AP14" s="228"/>
      <c r="AQ14" s="228"/>
      <c r="AR14" s="228"/>
      <c r="AS14" s="348"/>
      <c r="AT14" s="264">
        <f t="shared" si="12"/>
        <v>0</v>
      </c>
      <c r="AU14" s="259"/>
      <c r="AV14" s="265">
        <f t="shared" si="13"/>
        <v>0</v>
      </c>
      <c r="AX14" s="265">
        <f t="shared" ref="AX14:AX27" si="17">U14+AV14</f>
        <v>8100</v>
      </c>
      <c r="AZ14" s="492">
        <f t="shared" si="14"/>
        <v>7199.7275531668774</v>
      </c>
      <c r="BB14" s="492">
        <f t="shared" si="15"/>
        <v>0</v>
      </c>
      <c r="BD14" s="265">
        <f t="shared" ref="BD14:BD27" si="18">AZ14+BB14</f>
        <v>7199.7275531668774</v>
      </c>
      <c r="BE14" s="105"/>
      <c r="BF14" s="105"/>
      <c r="BG14" s="105"/>
      <c r="BH14" s="105"/>
      <c r="BI14" s="105"/>
      <c r="BJ14" s="105"/>
    </row>
    <row r="15" spans="1:62" ht="18" customHeight="1" outlineLevel="1">
      <c r="B15" s="100"/>
      <c r="C15" s="908" t="s">
        <v>262</v>
      </c>
      <c r="D15" s="909"/>
      <c r="E15" s="909"/>
      <c r="F15" s="910"/>
      <c r="G15" s="890" t="s">
        <v>283</v>
      </c>
      <c r="H15" s="891"/>
      <c r="I15" s="152"/>
      <c r="J15" s="152">
        <v>40</v>
      </c>
      <c r="K15" s="152">
        <v>10</v>
      </c>
      <c r="L15" s="152">
        <v>15</v>
      </c>
      <c r="M15" s="152">
        <v>25</v>
      </c>
      <c r="N15" s="152">
        <v>10</v>
      </c>
      <c r="O15" s="152">
        <v>40</v>
      </c>
      <c r="P15" s="153">
        <v>1500</v>
      </c>
      <c r="Q15" s="153">
        <v>4500</v>
      </c>
      <c r="R15" s="156">
        <f t="shared" si="8"/>
        <v>1500</v>
      </c>
      <c r="S15" s="156">
        <f t="shared" si="9"/>
        <v>4950</v>
      </c>
      <c r="U15" s="157">
        <f t="shared" si="16"/>
        <v>19670</v>
      </c>
      <c r="W15" s="152"/>
      <c r="X15" s="152"/>
      <c r="Y15" s="152"/>
      <c r="Z15" s="152"/>
      <c r="AA15" s="152"/>
      <c r="AB15" s="152"/>
      <c r="AC15" s="347"/>
      <c r="AD15" s="152"/>
      <c r="AE15" s="152"/>
      <c r="AF15" s="152"/>
      <c r="AG15" s="152"/>
      <c r="AH15" s="152"/>
      <c r="AI15" s="152"/>
      <c r="AJ15" s="347"/>
      <c r="AK15" s="152"/>
      <c r="AL15" s="152"/>
      <c r="AM15" s="619"/>
      <c r="AN15" s="228"/>
      <c r="AO15" s="228"/>
      <c r="AP15" s="228"/>
      <c r="AQ15" s="228"/>
      <c r="AR15" s="228"/>
      <c r="AS15" s="348"/>
      <c r="AT15" s="264">
        <f t="shared" si="12"/>
        <v>0</v>
      </c>
      <c r="AU15" s="259"/>
      <c r="AV15" s="265">
        <f t="shared" si="13"/>
        <v>0</v>
      </c>
      <c r="AX15" s="265">
        <f t="shared" si="17"/>
        <v>19670</v>
      </c>
      <c r="AZ15" s="492">
        <f t="shared" si="14"/>
        <v>17483.782835900307</v>
      </c>
      <c r="BB15" s="492">
        <f t="shared" si="15"/>
        <v>0</v>
      </c>
      <c r="BD15" s="265">
        <f t="shared" si="18"/>
        <v>17483.782835900307</v>
      </c>
      <c r="BE15" s="105"/>
      <c r="BF15" s="105"/>
      <c r="BG15" s="105"/>
      <c r="BH15" s="105"/>
      <c r="BI15" s="105"/>
      <c r="BJ15" s="105"/>
    </row>
    <row r="16" spans="1:62" ht="18" customHeight="1" outlineLevel="1">
      <c r="B16" s="100"/>
      <c r="C16" s="908" t="s">
        <v>261</v>
      </c>
      <c r="D16" s="909"/>
      <c r="E16" s="909"/>
      <c r="F16" s="910"/>
      <c r="G16" s="890" t="s">
        <v>264</v>
      </c>
      <c r="H16" s="891"/>
      <c r="I16" s="152"/>
      <c r="J16" s="152">
        <v>40</v>
      </c>
      <c r="K16" s="152">
        <v>10</v>
      </c>
      <c r="L16" s="152">
        <v>10</v>
      </c>
      <c r="M16" s="152">
        <v>10</v>
      </c>
      <c r="N16" s="152">
        <v>5</v>
      </c>
      <c r="O16" s="152">
        <v>20</v>
      </c>
      <c r="P16" s="153">
        <v>500</v>
      </c>
      <c r="Q16" s="153">
        <v>1000</v>
      </c>
      <c r="R16" s="156">
        <f t="shared" si="8"/>
        <v>500</v>
      </c>
      <c r="S16" s="156">
        <f t="shared" si="9"/>
        <v>1100</v>
      </c>
      <c r="U16" s="157">
        <f t="shared" si="16"/>
        <v>10670</v>
      </c>
      <c r="W16" s="152"/>
      <c r="X16" s="152"/>
      <c r="Y16" s="152"/>
      <c r="Z16" s="152"/>
      <c r="AA16" s="152"/>
      <c r="AB16" s="152"/>
      <c r="AC16" s="347"/>
      <c r="AD16" s="152"/>
      <c r="AE16" s="152"/>
      <c r="AF16" s="152"/>
      <c r="AG16" s="152"/>
      <c r="AH16" s="152"/>
      <c r="AI16" s="152"/>
      <c r="AJ16" s="347"/>
      <c r="AK16" s="152"/>
      <c r="AL16" s="152"/>
      <c r="AM16" s="619"/>
      <c r="AN16" s="228"/>
      <c r="AO16" s="228"/>
      <c r="AP16" s="228"/>
      <c r="AQ16" s="228"/>
      <c r="AR16" s="228"/>
      <c r="AS16" s="348"/>
      <c r="AT16" s="264">
        <f t="shared" si="12"/>
        <v>0</v>
      </c>
      <c r="AU16" s="259"/>
      <c r="AV16" s="265">
        <f t="shared" si="13"/>
        <v>0</v>
      </c>
      <c r="AX16" s="265">
        <f t="shared" si="17"/>
        <v>10670</v>
      </c>
      <c r="AZ16" s="492">
        <f t="shared" si="14"/>
        <v>9484.0855546037747</v>
      </c>
      <c r="BB16" s="492">
        <f t="shared" si="15"/>
        <v>0</v>
      </c>
      <c r="BD16" s="265">
        <f t="shared" si="18"/>
        <v>9484.0855546037747</v>
      </c>
      <c r="BE16" s="105"/>
      <c r="BF16" s="105"/>
      <c r="BG16" s="105"/>
      <c r="BH16" s="105"/>
      <c r="BI16" s="105"/>
      <c r="BJ16" s="105"/>
    </row>
    <row r="17" spans="2:62" ht="18" customHeight="1" outlineLevel="1">
      <c r="B17" s="100"/>
      <c r="C17" s="908"/>
      <c r="D17" s="909"/>
      <c r="E17" s="909"/>
      <c r="F17" s="910"/>
      <c r="G17" s="890"/>
      <c r="H17" s="891"/>
      <c r="I17" s="152"/>
      <c r="J17" s="152"/>
      <c r="K17" s="152"/>
      <c r="L17" s="152"/>
      <c r="M17" s="152"/>
      <c r="N17" s="152"/>
      <c r="O17" s="152"/>
      <c r="P17" s="153"/>
      <c r="Q17" s="153"/>
      <c r="R17" s="156">
        <f t="shared" si="8"/>
        <v>0</v>
      </c>
      <c r="S17" s="156">
        <f t="shared" si="9"/>
        <v>0</v>
      </c>
      <c r="U17" s="157">
        <f t="shared" si="16"/>
        <v>0</v>
      </c>
      <c r="W17" s="152"/>
      <c r="X17" s="152"/>
      <c r="Y17" s="152"/>
      <c r="Z17" s="152"/>
      <c r="AA17" s="152"/>
      <c r="AB17" s="152"/>
      <c r="AC17" s="347"/>
      <c r="AD17" s="152"/>
      <c r="AE17" s="152"/>
      <c r="AF17" s="152"/>
      <c r="AG17" s="152"/>
      <c r="AH17" s="152"/>
      <c r="AI17" s="152"/>
      <c r="AJ17" s="347"/>
      <c r="AK17" s="152"/>
      <c r="AL17" s="152"/>
      <c r="AM17" s="619"/>
      <c r="AN17" s="228"/>
      <c r="AO17" s="228"/>
      <c r="AP17" s="228"/>
      <c r="AQ17" s="228"/>
      <c r="AR17" s="228"/>
      <c r="AS17" s="348"/>
      <c r="AT17" s="264">
        <f t="shared" si="12"/>
        <v>0</v>
      </c>
      <c r="AU17" s="259"/>
      <c r="AV17" s="265">
        <f t="shared" si="13"/>
        <v>0</v>
      </c>
      <c r="AX17" s="265">
        <f t="shared" si="17"/>
        <v>0</v>
      </c>
      <c r="AZ17" s="492">
        <f t="shared" si="14"/>
        <v>0</v>
      </c>
      <c r="BB17" s="492">
        <f t="shared" si="15"/>
        <v>0</v>
      </c>
      <c r="BD17" s="265">
        <f t="shared" si="18"/>
        <v>0</v>
      </c>
      <c r="BE17" s="105"/>
      <c r="BF17" s="105"/>
      <c r="BG17" s="105"/>
      <c r="BH17" s="105"/>
      <c r="BI17" s="105"/>
      <c r="BJ17" s="105"/>
    </row>
    <row r="18" spans="2:62" ht="18" customHeight="1" outlineLevel="1">
      <c r="B18" s="100"/>
      <c r="C18" s="908"/>
      <c r="D18" s="909"/>
      <c r="E18" s="909"/>
      <c r="F18" s="910"/>
      <c r="G18" s="890"/>
      <c r="H18" s="891"/>
      <c r="I18" s="152"/>
      <c r="J18" s="152"/>
      <c r="K18" s="152"/>
      <c r="L18" s="152"/>
      <c r="M18" s="152"/>
      <c r="N18" s="152"/>
      <c r="O18" s="152"/>
      <c r="P18" s="153"/>
      <c r="Q18" s="153"/>
      <c r="R18" s="156">
        <f t="shared" si="8"/>
        <v>0</v>
      </c>
      <c r="S18" s="156">
        <f t="shared" si="9"/>
        <v>0</v>
      </c>
      <c r="U18" s="157">
        <f t="shared" si="16"/>
        <v>0</v>
      </c>
      <c r="W18" s="152"/>
      <c r="X18" s="152"/>
      <c r="Y18" s="152"/>
      <c r="Z18" s="152"/>
      <c r="AA18" s="152"/>
      <c r="AB18" s="152"/>
      <c r="AC18" s="347"/>
      <c r="AD18" s="152"/>
      <c r="AE18" s="152"/>
      <c r="AF18" s="152"/>
      <c r="AG18" s="152"/>
      <c r="AH18" s="152"/>
      <c r="AI18" s="152"/>
      <c r="AJ18" s="347"/>
      <c r="AK18" s="152"/>
      <c r="AL18" s="152"/>
      <c r="AM18" s="619"/>
      <c r="AN18" s="228"/>
      <c r="AO18" s="228"/>
      <c r="AP18" s="228"/>
      <c r="AQ18" s="228"/>
      <c r="AR18" s="228"/>
      <c r="AS18" s="348"/>
      <c r="AT18" s="264">
        <f t="shared" si="12"/>
        <v>0</v>
      </c>
      <c r="AU18" s="259"/>
      <c r="AV18" s="265">
        <f t="shared" si="13"/>
        <v>0</v>
      </c>
      <c r="AX18" s="265">
        <f t="shared" si="17"/>
        <v>0</v>
      </c>
      <c r="AZ18" s="492">
        <f t="shared" si="14"/>
        <v>0</v>
      </c>
      <c r="BB18" s="492">
        <f t="shared" si="15"/>
        <v>0</v>
      </c>
      <c r="BD18" s="265">
        <f t="shared" si="18"/>
        <v>0</v>
      </c>
      <c r="BE18" s="105"/>
      <c r="BF18" s="105"/>
      <c r="BG18" s="105"/>
      <c r="BH18" s="105"/>
      <c r="BI18" s="105"/>
      <c r="BJ18" s="105"/>
    </row>
    <row r="19" spans="2:62" ht="18" customHeight="1" outlineLevel="1">
      <c r="B19" s="100"/>
      <c r="C19" s="908"/>
      <c r="D19" s="909"/>
      <c r="E19" s="909"/>
      <c r="F19" s="910"/>
      <c r="G19" s="890"/>
      <c r="H19" s="891"/>
      <c r="I19" s="152"/>
      <c r="J19" s="152"/>
      <c r="K19" s="152"/>
      <c r="L19" s="152"/>
      <c r="M19" s="152"/>
      <c r="N19" s="152"/>
      <c r="O19" s="152"/>
      <c r="P19" s="153"/>
      <c r="Q19" s="153"/>
      <c r="R19" s="156">
        <f t="shared" si="8"/>
        <v>0</v>
      </c>
      <c r="S19" s="156">
        <f t="shared" si="9"/>
        <v>0</v>
      </c>
      <c r="U19" s="157">
        <f t="shared" si="16"/>
        <v>0</v>
      </c>
      <c r="W19" s="152"/>
      <c r="X19" s="152"/>
      <c r="Y19" s="152"/>
      <c r="Z19" s="152"/>
      <c r="AA19" s="152"/>
      <c r="AB19" s="152"/>
      <c r="AC19" s="347"/>
      <c r="AD19" s="152"/>
      <c r="AE19" s="152"/>
      <c r="AF19" s="152"/>
      <c r="AG19" s="152"/>
      <c r="AH19" s="152"/>
      <c r="AI19" s="152"/>
      <c r="AJ19" s="347"/>
      <c r="AK19" s="152"/>
      <c r="AL19" s="152"/>
      <c r="AM19" s="619"/>
      <c r="AN19" s="228"/>
      <c r="AO19" s="228"/>
      <c r="AP19" s="228"/>
      <c r="AQ19" s="228"/>
      <c r="AR19" s="228"/>
      <c r="AS19" s="348"/>
      <c r="AT19" s="264">
        <f t="shared" si="12"/>
        <v>0</v>
      </c>
      <c r="AU19" s="259"/>
      <c r="AV19" s="265">
        <f t="shared" si="13"/>
        <v>0</v>
      </c>
      <c r="AX19" s="265">
        <f t="shared" si="17"/>
        <v>0</v>
      </c>
      <c r="AZ19" s="492">
        <f t="shared" si="14"/>
        <v>0</v>
      </c>
      <c r="BB19" s="492">
        <f t="shared" si="15"/>
        <v>0</v>
      </c>
      <c r="BD19" s="265">
        <f t="shared" si="18"/>
        <v>0</v>
      </c>
      <c r="BE19" s="105"/>
      <c r="BF19" s="105"/>
      <c r="BG19" s="105"/>
      <c r="BH19" s="105"/>
      <c r="BI19" s="105"/>
      <c r="BJ19" s="105"/>
    </row>
    <row r="20" spans="2:62" ht="18" customHeight="1" outlineLevel="1">
      <c r="B20" s="100"/>
      <c r="C20" s="908"/>
      <c r="D20" s="909"/>
      <c r="E20" s="909"/>
      <c r="F20" s="910"/>
      <c r="G20" s="890"/>
      <c r="H20" s="891"/>
      <c r="I20" s="152"/>
      <c r="J20" s="152"/>
      <c r="K20" s="152"/>
      <c r="L20" s="152"/>
      <c r="M20" s="152"/>
      <c r="N20" s="152"/>
      <c r="O20" s="152"/>
      <c r="P20" s="153"/>
      <c r="Q20" s="153"/>
      <c r="R20" s="156">
        <f t="shared" si="8"/>
        <v>0</v>
      </c>
      <c r="S20" s="156">
        <f t="shared" si="9"/>
        <v>0</v>
      </c>
      <c r="U20" s="157">
        <f t="shared" si="16"/>
        <v>0</v>
      </c>
      <c r="W20" s="152"/>
      <c r="X20" s="152"/>
      <c r="Y20" s="152"/>
      <c r="Z20" s="152"/>
      <c r="AA20" s="152"/>
      <c r="AB20" s="152"/>
      <c r="AC20" s="347"/>
      <c r="AD20" s="152"/>
      <c r="AE20" s="152"/>
      <c r="AF20" s="152"/>
      <c r="AG20" s="152"/>
      <c r="AH20" s="152"/>
      <c r="AI20" s="152"/>
      <c r="AJ20" s="347"/>
      <c r="AK20" s="152"/>
      <c r="AL20" s="152"/>
      <c r="AM20" s="619"/>
      <c r="AN20" s="228"/>
      <c r="AO20" s="228"/>
      <c r="AP20" s="228"/>
      <c r="AQ20" s="228"/>
      <c r="AR20" s="228"/>
      <c r="AS20" s="348"/>
      <c r="AT20" s="264">
        <f t="shared" si="12"/>
        <v>0</v>
      </c>
      <c r="AU20" s="259"/>
      <c r="AV20" s="265">
        <f t="shared" si="13"/>
        <v>0</v>
      </c>
      <c r="AX20" s="265">
        <f t="shared" si="17"/>
        <v>0</v>
      </c>
      <c r="AZ20" s="492">
        <f t="shared" si="14"/>
        <v>0</v>
      </c>
      <c r="BB20" s="492">
        <f t="shared" si="15"/>
        <v>0</v>
      </c>
      <c r="BD20" s="265">
        <f t="shared" si="18"/>
        <v>0</v>
      </c>
      <c r="BE20" s="105"/>
      <c r="BF20" s="105"/>
      <c r="BG20" s="105"/>
      <c r="BH20" s="105"/>
      <c r="BI20" s="105"/>
      <c r="BJ20" s="105"/>
    </row>
    <row r="21" spans="2:62" ht="18" customHeight="1" outlineLevel="1">
      <c r="B21" s="100"/>
      <c r="C21" s="908"/>
      <c r="D21" s="909"/>
      <c r="E21" s="909"/>
      <c r="F21" s="910"/>
      <c r="G21" s="890"/>
      <c r="H21" s="891"/>
      <c r="I21" s="152"/>
      <c r="J21" s="152"/>
      <c r="K21" s="152"/>
      <c r="L21" s="152"/>
      <c r="M21" s="152"/>
      <c r="N21" s="152"/>
      <c r="O21" s="152"/>
      <c r="P21" s="153"/>
      <c r="Q21" s="153"/>
      <c r="R21" s="156">
        <f t="shared" si="8"/>
        <v>0</v>
      </c>
      <c r="S21" s="156">
        <f t="shared" si="9"/>
        <v>0</v>
      </c>
      <c r="U21" s="157">
        <f t="shared" si="16"/>
        <v>0</v>
      </c>
      <c r="W21" s="152"/>
      <c r="X21" s="152"/>
      <c r="Y21" s="152"/>
      <c r="Z21" s="152"/>
      <c r="AA21" s="152"/>
      <c r="AB21" s="152"/>
      <c r="AC21" s="347"/>
      <c r="AD21" s="152"/>
      <c r="AE21" s="152"/>
      <c r="AF21" s="152"/>
      <c r="AG21" s="152"/>
      <c r="AH21" s="152"/>
      <c r="AI21" s="152"/>
      <c r="AJ21" s="347"/>
      <c r="AK21" s="152"/>
      <c r="AL21" s="152"/>
      <c r="AM21" s="619"/>
      <c r="AN21" s="228"/>
      <c r="AO21" s="228"/>
      <c r="AP21" s="228"/>
      <c r="AQ21" s="228"/>
      <c r="AR21" s="228"/>
      <c r="AS21" s="348"/>
      <c r="AT21" s="264">
        <f t="shared" si="12"/>
        <v>0</v>
      </c>
      <c r="AU21" s="259"/>
      <c r="AV21" s="265">
        <f t="shared" si="13"/>
        <v>0</v>
      </c>
      <c r="AX21" s="265">
        <f t="shared" si="17"/>
        <v>0</v>
      </c>
      <c r="AZ21" s="492">
        <f t="shared" si="14"/>
        <v>0</v>
      </c>
      <c r="BB21" s="492">
        <f t="shared" si="15"/>
        <v>0</v>
      </c>
      <c r="BD21" s="265">
        <f t="shared" si="18"/>
        <v>0</v>
      </c>
      <c r="BE21" s="105"/>
      <c r="BF21" s="105"/>
      <c r="BG21" s="105"/>
      <c r="BH21" s="105"/>
      <c r="BI21" s="105"/>
      <c r="BJ21" s="105"/>
    </row>
    <row r="22" spans="2:62" ht="18" customHeight="1" outlineLevel="1">
      <c r="B22" s="100"/>
      <c r="C22" s="908"/>
      <c r="D22" s="909"/>
      <c r="E22" s="909"/>
      <c r="F22" s="910"/>
      <c r="G22" s="890"/>
      <c r="H22" s="891"/>
      <c r="I22" s="152"/>
      <c r="J22" s="152"/>
      <c r="K22" s="152"/>
      <c r="L22" s="152"/>
      <c r="M22" s="152"/>
      <c r="N22" s="152"/>
      <c r="O22" s="152"/>
      <c r="P22" s="153"/>
      <c r="Q22" s="153"/>
      <c r="R22" s="156">
        <f t="shared" si="8"/>
        <v>0</v>
      </c>
      <c r="S22" s="156">
        <f t="shared" si="9"/>
        <v>0</v>
      </c>
      <c r="U22" s="157">
        <f t="shared" si="16"/>
        <v>0</v>
      </c>
      <c r="W22" s="152"/>
      <c r="X22" s="152"/>
      <c r="Y22" s="152"/>
      <c r="Z22" s="152"/>
      <c r="AA22" s="152"/>
      <c r="AB22" s="152"/>
      <c r="AC22" s="347"/>
      <c r="AD22" s="152"/>
      <c r="AE22" s="152"/>
      <c r="AF22" s="152"/>
      <c r="AG22" s="152"/>
      <c r="AH22" s="152"/>
      <c r="AI22" s="152"/>
      <c r="AJ22" s="347"/>
      <c r="AK22" s="152"/>
      <c r="AL22" s="152"/>
      <c r="AM22" s="619"/>
      <c r="AN22" s="228"/>
      <c r="AO22" s="228"/>
      <c r="AP22" s="228"/>
      <c r="AQ22" s="228"/>
      <c r="AR22" s="228"/>
      <c r="AS22" s="348"/>
      <c r="AT22" s="264">
        <f t="shared" si="12"/>
        <v>0</v>
      </c>
      <c r="AU22" s="259"/>
      <c r="AV22" s="265">
        <f t="shared" si="13"/>
        <v>0</v>
      </c>
      <c r="AX22" s="265">
        <f t="shared" si="17"/>
        <v>0</v>
      </c>
      <c r="AZ22" s="492">
        <f t="shared" si="14"/>
        <v>0</v>
      </c>
      <c r="BB22" s="492">
        <f t="shared" si="15"/>
        <v>0</v>
      </c>
      <c r="BD22" s="265">
        <f t="shared" si="18"/>
        <v>0</v>
      </c>
      <c r="BE22" s="105"/>
      <c r="BF22" s="105"/>
      <c r="BG22" s="105"/>
      <c r="BH22" s="105"/>
      <c r="BI22" s="105"/>
      <c r="BJ22" s="105"/>
    </row>
    <row r="23" spans="2:62" ht="18" customHeight="1" outlineLevel="1">
      <c r="B23" s="100"/>
      <c r="C23" s="908"/>
      <c r="D23" s="909"/>
      <c r="E23" s="909"/>
      <c r="F23" s="910"/>
      <c r="G23" s="890"/>
      <c r="H23" s="891"/>
      <c r="I23" s="152"/>
      <c r="J23" s="152"/>
      <c r="K23" s="152"/>
      <c r="L23" s="152"/>
      <c r="M23" s="152"/>
      <c r="N23" s="152"/>
      <c r="O23" s="152"/>
      <c r="P23" s="153"/>
      <c r="Q23" s="153"/>
      <c r="R23" s="156">
        <f t="shared" si="8"/>
        <v>0</v>
      </c>
      <c r="S23" s="156">
        <f t="shared" si="9"/>
        <v>0</v>
      </c>
      <c r="U23" s="157">
        <f t="shared" si="16"/>
        <v>0</v>
      </c>
      <c r="W23" s="152"/>
      <c r="X23" s="152"/>
      <c r="Y23" s="152"/>
      <c r="Z23" s="152"/>
      <c r="AA23" s="152"/>
      <c r="AB23" s="152"/>
      <c r="AC23" s="347"/>
      <c r="AD23" s="152"/>
      <c r="AE23" s="152"/>
      <c r="AF23" s="152"/>
      <c r="AG23" s="152"/>
      <c r="AH23" s="152"/>
      <c r="AI23" s="152"/>
      <c r="AJ23" s="347"/>
      <c r="AK23" s="152"/>
      <c r="AL23" s="152"/>
      <c r="AM23" s="619"/>
      <c r="AN23" s="228"/>
      <c r="AO23" s="228"/>
      <c r="AP23" s="228"/>
      <c r="AQ23" s="228"/>
      <c r="AR23" s="228"/>
      <c r="AS23" s="348"/>
      <c r="AT23" s="264">
        <f t="shared" si="12"/>
        <v>0</v>
      </c>
      <c r="AU23" s="259"/>
      <c r="AV23" s="265">
        <f t="shared" si="13"/>
        <v>0</v>
      </c>
      <c r="AX23" s="265">
        <f t="shared" si="17"/>
        <v>0</v>
      </c>
      <c r="AZ23" s="492">
        <f t="shared" si="14"/>
        <v>0</v>
      </c>
      <c r="BB23" s="492">
        <f t="shared" si="15"/>
        <v>0</v>
      </c>
      <c r="BD23" s="265">
        <f t="shared" si="18"/>
        <v>0</v>
      </c>
      <c r="BE23" s="105"/>
      <c r="BF23" s="105"/>
      <c r="BG23" s="105"/>
      <c r="BH23" s="105"/>
      <c r="BI23" s="105"/>
      <c r="BJ23" s="105"/>
    </row>
    <row r="24" spans="2:62" ht="18" customHeight="1" outlineLevel="1">
      <c r="B24" s="100"/>
      <c r="C24" s="908"/>
      <c r="D24" s="909"/>
      <c r="E24" s="909"/>
      <c r="F24" s="910"/>
      <c r="G24" s="890"/>
      <c r="H24" s="891"/>
      <c r="I24" s="152"/>
      <c r="J24" s="152"/>
      <c r="K24" s="152"/>
      <c r="L24" s="152"/>
      <c r="M24" s="152"/>
      <c r="N24" s="152"/>
      <c r="O24" s="152"/>
      <c r="P24" s="153"/>
      <c r="Q24" s="153"/>
      <c r="R24" s="156">
        <f t="shared" si="8"/>
        <v>0</v>
      </c>
      <c r="S24" s="156">
        <f t="shared" si="9"/>
        <v>0</v>
      </c>
      <c r="U24" s="157">
        <f t="shared" si="16"/>
        <v>0</v>
      </c>
      <c r="W24" s="152"/>
      <c r="X24" s="152"/>
      <c r="Y24" s="152"/>
      <c r="Z24" s="152"/>
      <c r="AA24" s="152"/>
      <c r="AB24" s="152"/>
      <c r="AC24" s="347"/>
      <c r="AD24" s="152"/>
      <c r="AE24" s="152"/>
      <c r="AF24" s="152"/>
      <c r="AG24" s="152"/>
      <c r="AH24" s="152"/>
      <c r="AI24" s="152"/>
      <c r="AJ24" s="347"/>
      <c r="AK24" s="152"/>
      <c r="AL24" s="152"/>
      <c r="AM24" s="619"/>
      <c r="AN24" s="228"/>
      <c r="AO24" s="228"/>
      <c r="AP24" s="228"/>
      <c r="AQ24" s="228"/>
      <c r="AR24" s="228"/>
      <c r="AS24" s="348"/>
      <c r="AT24" s="264">
        <f t="shared" si="12"/>
        <v>0</v>
      </c>
      <c r="AU24" s="259"/>
      <c r="AV24" s="265">
        <f t="shared" si="13"/>
        <v>0</v>
      </c>
      <c r="AX24" s="265">
        <f t="shared" si="17"/>
        <v>0</v>
      </c>
      <c r="AZ24" s="492">
        <f t="shared" si="14"/>
        <v>0</v>
      </c>
      <c r="BB24" s="492">
        <f t="shared" si="15"/>
        <v>0</v>
      </c>
      <c r="BD24" s="265">
        <f t="shared" si="18"/>
        <v>0</v>
      </c>
      <c r="BE24" s="105"/>
      <c r="BF24" s="105"/>
      <c r="BG24" s="105"/>
      <c r="BH24" s="105"/>
      <c r="BI24" s="105"/>
      <c r="BJ24" s="105"/>
    </row>
    <row r="25" spans="2:62" ht="18" customHeight="1" outlineLevel="1">
      <c r="B25" s="100"/>
      <c r="C25" s="908"/>
      <c r="D25" s="909"/>
      <c r="E25" s="909"/>
      <c r="F25" s="910"/>
      <c r="G25" s="890"/>
      <c r="H25" s="891"/>
      <c r="I25" s="152"/>
      <c r="J25" s="152"/>
      <c r="K25" s="152"/>
      <c r="L25" s="152"/>
      <c r="M25" s="152"/>
      <c r="N25" s="152"/>
      <c r="O25" s="152"/>
      <c r="P25" s="153"/>
      <c r="Q25" s="153"/>
      <c r="R25" s="156">
        <f t="shared" si="8"/>
        <v>0</v>
      </c>
      <c r="S25" s="156">
        <f t="shared" si="9"/>
        <v>0</v>
      </c>
      <c r="U25" s="157">
        <f t="shared" si="16"/>
        <v>0</v>
      </c>
      <c r="W25" s="152"/>
      <c r="X25" s="152"/>
      <c r="Y25" s="152"/>
      <c r="Z25" s="152"/>
      <c r="AA25" s="152"/>
      <c r="AB25" s="152"/>
      <c r="AC25" s="347"/>
      <c r="AD25" s="152"/>
      <c r="AE25" s="152"/>
      <c r="AF25" s="152"/>
      <c r="AG25" s="152"/>
      <c r="AH25" s="152"/>
      <c r="AI25" s="152"/>
      <c r="AJ25" s="347"/>
      <c r="AK25" s="152"/>
      <c r="AL25" s="152"/>
      <c r="AM25" s="619"/>
      <c r="AN25" s="228"/>
      <c r="AO25" s="228"/>
      <c r="AP25" s="228"/>
      <c r="AQ25" s="228"/>
      <c r="AR25" s="228"/>
      <c r="AS25" s="348"/>
      <c r="AT25" s="264">
        <f t="shared" si="12"/>
        <v>0</v>
      </c>
      <c r="AU25" s="259"/>
      <c r="AV25" s="265">
        <f t="shared" si="13"/>
        <v>0</v>
      </c>
      <c r="AX25" s="265">
        <f t="shared" si="17"/>
        <v>0</v>
      </c>
      <c r="AZ25" s="492">
        <f t="shared" si="14"/>
        <v>0</v>
      </c>
      <c r="BB25" s="492">
        <f t="shared" si="15"/>
        <v>0</v>
      </c>
      <c r="BD25" s="265">
        <f t="shared" si="18"/>
        <v>0</v>
      </c>
      <c r="BE25" s="105"/>
      <c r="BF25" s="105"/>
      <c r="BG25" s="105"/>
      <c r="BH25" s="105"/>
      <c r="BI25" s="105"/>
      <c r="BJ25" s="105"/>
    </row>
    <row r="26" spans="2:62" ht="18" customHeight="1" outlineLevel="1">
      <c r="B26" s="100"/>
      <c r="C26" s="908"/>
      <c r="D26" s="909"/>
      <c r="E26" s="909"/>
      <c r="F26" s="910"/>
      <c r="G26" s="890"/>
      <c r="H26" s="891"/>
      <c r="I26" s="152"/>
      <c r="J26" s="152"/>
      <c r="K26" s="152"/>
      <c r="L26" s="152"/>
      <c r="M26" s="152"/>
      <c r="N26" s="152"/>
      <c r="O26" s="152"/>
      <c r="P26" s="153"/>
      <c r="Q26" s="153"/>
      <c r="R26" s="156">
        <f t="shared" si="8"/>
        <v>0</v>
      </c>
      <c r="S26" s="156">
        <f t="shared" si="9"/>
        <v>0</v>
      </c>
      <c r="U26" s="157">
        <f t="shared" si="16"/>
        <v>0</v>
      </c>
      <c r="W26" s="152"/>
      <c r="X26" s="152"/>
      <c r="Y26" s="152"/>
      <c r="Z26" s="152"/>
      <c r="AA26" s="152"/>
      <c r="AB26" s="152"/>
      <c r="AC26" s="347"/>
      <c r="AD26" s="152"/>
      <c r="AE26" s="152"/>
      <c r="AF26" s="152"/>
      <c r="AG26" s="152"/>
      <c r="AH26" s="152"/>
      <c r="AI26" s="152"/>
      <c r="AJ26" s="347"/>
      <c r="AK26" s="152"/>
      <c r="AL26" s="152"/>
      <c r="AM26" s="619"/>
      <c r="AN26" s="228"/>
      <c r="AO26" s="228"/>
      <c r="AP26" s="228"/>
      <c r="AQ26" s="228"/>
      <c r="AR26" s="228"/>
      <c r="AS26" s="348"/>
      <c r="AT26" s="264">
        <f t="shared" si="12"/>
        <v>0</v>
      </c>
      <c r="AU26" s="259"/>
      <c r="AV26" s="265">
        <f t="shared" si="13"/>
        <v>0</v>
      </c>
      <c r="AX26" s="265">
        <f t="shared" si="17"/>
        <v>0</v>
      </c>
      <c r="AZ26" s="492">
        <f t="shared" si="14"/>
        <v>0</v>
      </c>
      <c r="BB26" s="492">
        <f t="shared" si="15"/>
        <v>0</v>
      </c>
      <c r="BD26" s="265">
        <f t="shared" si="18"/>
        <v>0</v>
      </c>
      <c r="BE26" s="105"/>
      <c r="BF26" s="105"/>
      <c r="BG26" s="105"/>
      <c r="BH26" s="105"/>
      <c r="BI26" s="105"/>
      <c r="BJ26" s="105"/>
    </row>
    <row r="27" spans="2:62" ht="18" customHeight="1" outlineLevel="1">
      <c r="B27" s="100"/>
      <c r="C27" s="908"/>
      <c r="D27" s="909"/>
      <c r="E27" s="909"/>
      <c r="F27" s="910"/>
      <c r="G27" s="890"/>
      <c r="H27" s="891"/>
      <c r="I27" s="152"/>
      <c r="J27" s="152"/>
      <c r="K27" s="152"/>
      <c r="L27" s="152"/>
      <c r="M27" s="152"/>
      <c r="N27" s="152"/>
      <c r="O27" s="152"/>
      <c r="P27" s="153"/>
      <c r="Q27" s="153"/>
      <c r="R27" s="156">
        <f t="shared" si="8"/>
        <v>0</v>
      </c>
      <c r="S27" s="156">
        <f t="shared" si="9"/>
        <v>0</v>
      </c>
      <c r="U27" s="157">
        <f t="shared" si="16"/>
        <v>0</v>
      </c>
      <c r="W27" s="152"/>
      <c r="X27" s="152"/>
      <c r="Y27" s="152"/>
      <c r="Z27" s="152"/>
      <c r="AA27" s="152"/>
      <c r="AB27" s="152"/>
      <c r="AC27" s="347"/>
      <c r="AD27" s="152"/>
      <c r="AE27" s="152"/>
      <c r="AF27" s="152"/>
      <c r="AG27" s="152"/>
      <c r="AH27" s="152"/>
      <c r="AI27" s="152"/>
      <c r="AJ27" s="347"/>
      <c r="AK27" s="152"/>
      <c r="AL27" s="152"/>
      <c r="AM27" s="619"/>
      <c r="AN27" s="228"/>
      <c r="AO27" s="228"/>
      <c r="AP27" s="228"/>
      <c r="AQ27" s="228"/>
      <c r="AR27" s="228"/>
      <c r="AS27" s="348"/>
      <c r="AT27" s="264">
        <f t="shared" si="12"/>
        <v>0</v>
      </c>
      <c r="AU27" s="259"/>
      <c r="AV27" s="265">
        <f t="shared" si="13"/>
        <v>0</v>
      </c>
      <c r="AX27" s="265">
        <f t="shared" si="17"/>
        <v>0</v>
      </c>
      <c r="AZ27" s="492">
        <f t="shared" si="14"/>
        <v>0</v>
      </c>
      <c r="BB27" s="492">
        <f t="shared" si="15"/>
        <v>0</v>
      </c>
      <c r="BD27" s="265">
        <f t="shared" si="18"/>
        <v>0</v>
      </c>
      <c r="BE27" s="105"/>
      <c r="BF27" s="105"/>
      <c r="BG27" s="105"/>
      <c r="BH27" s="105"/>
      <c r="BI27" s="105"/>
      <c r="BJ27" s="105"/>
    </row>
    <row r="28" spans="2:62" ht="9.9499999999999993" customHeight="1" outlineLevel="1">
      <c r="B28" s="101"/>
      <c r="C28" s="208"/>
      <c r="D28" s="208"/>
      <c r="E28" s="208"/>
      <c r="F28" s="208"/>
      <c r="G28" s="237"/>
      <c r="H28" s="207"/>
      <c r="I28" s="257"/>
      <c r="J28" s="257"/>
      <c r="K28" s="257"/>
      <c r="L28" s="257"/>
      <c r="M28" s="257"/>
      <c r="N28" s="257"/>
      <c r="O28" s="257"/>
      <c r="P28" s="256"/>
      <c r="Q28" s="102"/>
      <c r="R28" s="102"/>
      <c r="S28" s="102"/>
      <c r="U28" s="9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Z28" s="493"/>
      <c r="BE28" s="105"/>
      <c r="BF28" s="105"/>
      <c r="BG28" s="105"/>
      <c r="BH28" s="105"/>
      <c r="BI28" s="105"/>
      <c r="BJ28" s="105"/>
    </row>
    <row r="29" spans="2:62" ht="20.100000000000001" customHeight="1">
      <c r="B29" s="179">
        <f>B12+1</f>
        <v>2</v>
      </c>
      <c r="C29" s="916"/>
      <c r="D29" s="917"/>
      <c r="E29" s="917"/>
      <c r="F29" s="918"/>
      <c r="G29" s="429"/>
      <c r="H29" s="206">
        <v>1</v>
      </c>
      <c r="I29" s="642">
        <f t="shared" ref="I29" si="19">$H29*SUM(I30:I44)</f>
        <v>0</v>
      </c>
      <c r="J29" s="643">
        <f t="shared" ref="J29:O29" si="20">$H29*SUM(J30:J44)</f>
        <v>0</v>
      </c>
      <c r="K29" s="644">
        <f t="shared" si="20"/>
        <v>0</v>
      </c>
      <c r="L29" s="645">
        <f t="shared" si="20"/>
        <v>0</v>
      </c>
      <c r="M29" s="645">
        <f t="shared" si="20"/>
        <v>0</v>
      </c>
      <c r="N29" s="644">
        <f t="shared" si="20"/>
        <v>0</v>
      </c>
      <c r="O29" s="642">
        <f t="shared" si="20"/>
        <v>0</v>
      </c>
      <c r="P29" s="209">
        <f t="shared" ref="P29:Q29" si="21">$H29*SUM(P30:P44)</f>
        <v>0</v>
      </c>
      <c r="Q29" s="210">
        <f t="shared" si="21"/>
        <v>0</v>
      </c>
      <c r="R29" s="136">
        <f t="shared" ref="R29:R44" si="22">P29*(1+Gewinn)*(1+SicherheitAngebot)</f>
        <v>0</v>
      </c>
      <c r="S29" s="137">
        <f t="shared" ref="S29:S44" si="23">Q29*(1+MGKZ)*(1+Gewinn)*(1+SicherheitAngebot)</f>
        <v>0</v>
      </c>
      <c r="U29" s="10">
        <f>I29*$I$7+J29*$J$7+K29*$K$7+L29*$L$7+M29*$M$7+N29*$N$7+O29*$O$7+R29+S29</f>
        <v>0</v>
      </c>
      <c r="W29" s="646">
        <f t="shared" ref="W29:AB29" si="24">$H29*SUM(W30:W44)</f>
        <v>0</v>
      </c>
      <c r="X29" s="647">
        <f t="shared" si="24"/>
        <v>0</v>
      </c>
      <c r="Y29" s="648">
        <f t="shared" si="24"/>
        <v>0</v>
      </c>
      <c r="Z29" s="649">
        <f t="shared" si="24"/>
        <v>0</v>
      </c>
      <c r="AA29" s="648">
        <f t="shared" si="24"/>
        <v>0</v>
      </c>
      <c r="AB29" s="646">
        <f t="shared" si="24"/>
        <v>0</v>
      </c>
      <c r="AC29" s="258"/>
      <c r="AD29" s="646">
        <f t="shared" ref="AD29:AM29" si="25">$H29*SUM(AD30:AD44)</f>
        <v>0</v>
      </c>
      <c r="AE29" s="647">
        <f t="shared" si="25"/>
        <v>0</v>
      </c>
      <c r="AF29" s="648">
        <f t="shared" si="25"/>
        <v>0</v>
      </c>
      <c r="AG29" s="649">
        <f t="shared" si="25"/>
        <v>0</v>
      </c>
      <c r="AH29" s="648">
        <f t="shared" si="25"/>
        <v>0</v>
      </c>
      <c r="AI29" s="646">
        <f t="shared" si="25"/>
        <v>0</v>
      </c>
      <c r="AJ29" s="258"/>
      <c r="AK29" s="653">
        <f t="shared" si="25"/>
        <v>0</v>
      </c>
      <c r="AL29" s="653">
        <f t="shared" si="25"/>
        <v>0</v>
      </c>
      <c r="AM29" s="653">
        <f t="shared" si="25"/>
        <v>0</v>
      </c>
      <c r="AN29" s="227">
        <f>$H29*SUM(AN30:AN44)*(1+Gewinn)*(1+SicherheitAngebot)</f>
        <v>0</v>
      </c>
      <c r="AO29" s="227">
        <f>$H29*SUM(AO30:AO44)*(1+Gewinn)*(1+SicherheitAngebot)</f>
        <v>0</v>
      </c>
      <c r="AP29" s="227">
        <f>$H29*SUM(AP30:AP44)*(1+Gewinn)*(1+SicherheitAngebot)</f>
        <v>0</v>
      </c>
      <c r="AQ29" s="227">
        <f>$H29*SUM(AQ30:AQ44)*(1+Gewinn)*(1+SicherheitAngebot)</f>
        <v>0</v>
      </c>
      <c r="AR29" s="227">
        <f>$H29*SUM(AR30:AR44)*(1+Gewinn)*(1+SicherheitAngebot)</f>
        <v>0</v>
      </c>
      <c r="AS29" s="262"/>
      <c r="AT29" s="263">
        <f t="shared" si="12"/>
        <v>0</v>
      </c>
      <c r="AU29" s="259"/>
      <c r="AV29" s="491">
        <f>AK29*$AK$7+AL29*$AL$7+AM29*$AM$7+SUM(AN29:AR29)+AT29/Zuschläge_IBN+AT29</f>
        <v>0</v>
      </c>
      <c r="AX29" s="685">
        <f>U29+AV29</f>
        <v>0</v>
      </c>
      <c r="AZ29" s="490">
        <f>IF(H29&gt;0,U29/(1+SicherheitAngebot)*(1+Sicherheit),0)</f>
        <v>0</v>
      </c>
      <c r="BB29" s="490">
        <f>IF(H29&gt;0,AV29/(1+SicherheitAngebot)*(1+Sicherheit),0)</f>
        <v>0</v>
      </c>
      <c r="BD29" s="490">
        <f>AZ29+BB29</f>
        <v>0</v>
      </c>
      <c r="BE29" s="105"/>
      <c r="BF29" s="105"/>
      <c r="BG29" s="105"/>
      <c r="BH29" s="105"/>
      <c r="BI29" s="105"/>
      <c r="BJ29" s="105"/>
    </row>
    <row r="30" spans="2:62" ht="18" customHeight="1" outlineLevel="1">
      <c r="B30" s="99"/>
      <c r="C30" s="908"/>
      <c r="D30" s="909"/>
      <c r="E30" s="909"/>
      <c r="F30" s="910"/>
      <c r="G30" s="890"/>
      <c r="H30" s="901"/>
      <c r="I30" s="152"/>
      <c r="J30" s="152"/>
      <c r="K30" s="152"/>
      <c r="L30" s="152"/>
      <c r="M30" s="152"/>
      <c r="N30" s="152"/>
      <c r="O30" s="152"/>
      <c r="P30" s="153"/>
      <c r="Q30" s="153"/>
      <c r="R30" s="156">
        <f t="shared" si="22"/>
        <v>0</v>
      </c>
      <c r="S30" s="156">
        <f t="shared" si="23"/>
        <v>0</v>
      </c>
      <c r="U30" s="157">
        <f>I30*$I$7+J30*$J$7+K30*$K$7+L30*$L$7+M30*$M$7+N30*$N$7+O30*$O$7+R30+S30</f>
        <v>0</v>
      </c>
      <c r="W30" s="152"/>
      <c r="X30" s="152"/>
      <c r="Y30" s="152"/>
      <c r="Z30" s="152"/>
      <c r="AA30" s="152"/>
      <c r="AB30" s="152"/>
      <c r="AC30" s="347"/>
      <c r="AD30" s="152"/>
      <c r="AE30" s="152"/>
      <c r="AF30" s="152"/>
      <c r="AG30" s="152"/>
      <c r="AH30" s="152"/>
      <c r="AI30" s="152"/>
      <c r="AJ30" s="347"/>
      <c r="AK30" s="152"/>
      <c r="AL30" s="152"/>
      <c r="AM30" s="295"/>
      <c r="AN30" s="228"/>
      <c r="AO30" s="228"/>
      <c r="AP30" s="228"/>
      <c r="AQ30" s="228"/>
      <c r="AR30" s="228"/>
      <c r="AS30" s="348"/>
      <c r="AT30" s="264">
        <f t="shared" si="12"/>
        <v>0</v>
      </c>
      <c r="AU30" s="259"/>
      <c r="AV30" s="265">
        <f t="shared" ref="AV30:AV44" si="26">AK30*$AK$7+AL30*$AL$7+AM30*$AM$7+SUM(AN30:AR30)*(1+Gewinn)*(1+SicherheitAngebot)+AT30/Zuschläge_IBN+AT30</f>
        <v>0</v>
      </c>
      <c r="AX30" s="265">
        <f>U30+AV30</f>
        <v>0</v>
      </c>
      <c r="AZ30" s="492">
        <f t="shared" ref="AZ30:AZ44" si="27">U30/(1+SicherheitAngebot)*(1+Sicherheit)</f>
        <v>0</v>
      </c>
      <c r="BB30" s="492">
        <f t="shared" ref="BB30:BB44" si="28">AV30/(1+SicherheitAngebot)*(1+Sicherheit)</f>
        <v>0</v>
      </c>
      <c r="BD30" s="265">
        <f>AZ30+BB30</f>
        <v>0</v>
      </c>
      <c r="BE30" s="105"/>
      <c r="BF30" s="105"/>
      <c r="BG30" s="105"/>
      <c r="BH30" s="105"/>
      <c r="BI30" s="105"/>
      <c r="BJ30" s="105"/>
    </row>
    <row r="31" spans="2:62" ht="18" customHeight="1" outlineLevel="1">
      <c r="B31" s="100"/>
      <c r="C31" s="908"/>
      <c r="D31" s="909"/>
      <c r="E31" s="909"/>
      <c r="F31" s="910"/>
      <c r="G31" s="890"/>
      <c r="H31" s="891"/>
      <c r="I31" s="152"/>
      <c r="J31" s="152"/>
      <c r="K31" s="152"/>
      <c r="L31" s="152"/>
      <c r="M31" s="152"/>
      <c r="N31" s="152"/>
      <c r="O31" s="152"/>
      <c r="P31" s="153"/>
      <c r="Q31" s="153"/>
      <c r="R31" s="156">
        <f t="shared" si="22"/>
        <v>0</v>
      </c>
      <c r="S31" s="156">
        <f t="shared" si="23"/>
        <v>0</v>
      </c>
      <c r="U31" s="157">
        <f t="shared" ref="U31:U44" si="29">I31*$I$7+J31*$J$7+K31*$K$7+L31*$L$7+M31*$M$7+N31*$N$7+O31*$O$7+R31+S31</f>
        <v>0</v>
      </c>
      <c r="W31" s="152"/>
      <c r="X31" s="152"/>
      <c r="Y31" s="152"/>
      <c r="Z31" s="152"/>
      <c r="AA31" s="152"/>
      <c r="AB31" s="152"/>
      <c r="AC31" s="347"/>
      <c r="AD31" s="152"/>
      <c r="AE31" s="152"/>
      <c r="AF31" s="152"/>
      <c r="AG31" s="152"/>
      <c r="AH31" s="152"/>
      <c r="AI31" s="152"/>
      <c r="AJ31" s="347"/>
      <c r="AK31" s="152"/>
      <c r="AL31" s="152"/>
      <c r="AM31" s="295"/>
      <c r="AN31" s="228"/>
      <c r="AO31" s="228"/>
      <c r="AP31" s="228"/>
      <c r="AQ31" s="228"/>
      <c r="AR31" s="228"/>
      <c r="AS31" s="348"/>
      <c r="AT31" s="264">
        <f t="shared" si="12"/>
        <v>0</v>
      </c>
      <c r="AU31" s="259"/>
      <c r="AV31" s="265">
        <f t="shared" si="26"/>
        <v>0</v>
      </c>
      <c r="AX31" s="265">
        <f t="shared" ref="AX31:AX44" si="30">U31+AV31</f>
        <v>0</v>
      </c>
      <c r="AZ31" s="492">
        <f t="shared" si="27"/>
        <v>0</v>
      </c>
      <c r="BB31" s="492">
        <f t="shared" si="28"/>
        <v>0</v>
      </c>
      <c r="BD31" s="265">
        <f t="shared" ref="BD31:BD44" si="31">AZ31+BB31</f>
        <v>0</v>
      </c>
      <c r="BE31" s="105"/>
      <c r="BF31" s="105"/>
      <c r="BG31" s="105"/>
      <c r="BH31" s="105"/>
      <c r="BI31" s="105"/>
      <c r="BJ31" s="105"/>
    </row>
    <row r="32" spans="2:62" ht="18" customHeight="1" outlineLevel="1">
      <c r="B32" s="100"/>
      <c r="C32" s="908"/>
      <c r="D32" s="909"/>
      <c r="E32" s="909"/>
      <c r="F32" s="910"/>
      <c r="G32" s="890"/>
      <c r="H32" s="891"/>
      <c r="I32" s="152"/>
      <c r="J32" s="152"/>
      <c r="K32" s="152"/>
      <c r="L32" s="152"/>
      <c r="M32" s="152"/>
      <c r="N32" s="152"/>
      <c r="O32" s="152"/>
      <c r="P32" s="153"/>
      <c r="Q32" s="720"/>
      <c r="R32" s="156">
        <f t="shared" si="22"/>
        <v>0</v>
      </c>
      <c r="S32" s="156">
        <f t="shared" si="23"/>
        <v>0</v>
      </c>
      <c r="U32" s="157">
        <f t="shared" si="29"/>
        <v>0</v>
      </c>
      <c r="W32" s="152"/>
      <c r="X32" s="152"/>
      <c r="Y32" s="152"/>
      <c r="Z32" s="152"/>
      <c r="AA32" s="152"/>
      <c r="AB32" s="152"/>
      <c r="AC32" s="347"/>
      <c r="AD32" s="152"/>
      <c r="AE32" s="152"/>
      <c r="AF32" s="152"/>
      <c r="AG32" s="152"/>
      <c r="AH32" s="152"/>
      <c r="AI32" s="152"/>
      <c r="AJ32" s="347"/>
      <c r="AK32" s="152"/>
      <c r="AL32" s="152"/>
      <c r="AM32" s="295"/>
      <c r="AN32" s="228"/>
      <c r="AO32" s="228"/>
      <c r="AP32" s="228"/>
      <c r="AQ32" s="228"/>
      <c r="AR32" s="228"/>
      <c r="AS32" s="348"/>
      <c r="AT32" s="264">
        <f t="shared" si="12"/>
        <v>0</v>
      </c>
      <c r="AU32" s="259"/>
      <c r="AV32" s="265">
        <f t="shared" si="26"/>
        <v>0</v>
      </c>
      <c r="AX32" s="265">
        <f t="shared" si="30"/>
        <v>0</v>
      </c>
      <c r="AZ32" s="492">
        <f t="shared" si="27"/>
        <v>0</v>
      </c>
      <c r="BB32" s="492">
        <f t="shared" si="28"/>
        <v>0</v>
      </c>
      <c r="BD32" s="265">
        <f t="shared" si="31"/>
        <v>0</v>
      </c>
      <c r="BE32" s="105"/>
      <c r="BF32" s="105"/>
      <c r="BG32" s="105"/>
      <c r="BH32" s="105"/>
      <c r="BI32" s="105"/>
      <c r="BJ32" s="105"/>
    </row>
    <row r="33" spans="2:62" ht="18" customHeight="1" outlineLevel="1">
      <c r="B33" s="100"/>
      <c r="C33" s="908"/>
      <c r="D33" s="909"/>
      <c r="E33" s="909"/>
      <c r="F33" s="910"/>
      <c r="G33" s="890"/>
      <c r="H33" s="891"/>
      <c r="I33" s="152"/>
      <c r="J33" s="152"/>
      <c r="K33" s="152"/>
      <c r="L33" s="152"/>
      <c r="M33" s="152"/>
      <c r="N33" s="152"/>
      <c r="O33" s="152"/>
      <c r="P33" s="153"/>
      <c r="Q33" s="153"/>
      <c r="R33" s="156">
        <f t="shared" si="22"/>
        <v>0</v>
      </c>
      <c r="S33" s="156">
        <f t="shared" si="23"/>
        <v>0</v>
      </c>
      <c r="U33" s="157">
        <f t="shared" si="29"/>
        <v>0</v>
      </c>
      <c r="W33" s="152"/>
      <c r="X33" s="152"/>
      <c r="Y33" s="152"/>
      <c r="Z33" s="152"/>
      <c r="AA33" s="152"/>
      <c r="AB33" s="152"/>
      <c r="AC33" s="347"/>
      <c r="AD33" s="152"/>
      <c r="AE33" s="152"/>
      <c r="AF33" s="152"/>
      <c r="AG33" s="152"/>
      <c r="AH33" s="152"/>
      <c r="AI33" s="152"/>
      <c r="AJ33" s="347"/>
      <c r="AK33" s="152"/>
      <c r="AL33" s="152"/>
      <c r="AM33" s="295"/>
      <c r="AN33" s="228"/>
      <c r="AO33" s="228"/>
      <c r="AP33" s="228"/>
      <c r="AQ33" s="228"/>
      <c r="AR33" s="228"/>
      <c r="AS33" s="348"/>
      <c r="AT33" s="264">
        <f t="shared" si="12"/>
        <v>0</v>
      </c>
      <c r="AU33" s="259"/>
      <c r="AV33" s="265">
        <f t="shared" si="26"/>
        <v>0</v>
      </c>
      <c r="AX33" s="265">
        <f t="shared" si="30"/>
        <v>0</v>
      </c>
      <c r="AZ33" s="492">
        <f t="shared" si="27"/>
        <v>0</v>
      </c>
      <c r="BB33" s="492">
        <f t="shared" si="28"/>
        <v>0</v>
      </c>
      <c r="BD33" s="265">
        <f t="shared" si="31"/>
        <v>0</v>
      </c>
      <c r="BE33" s="105"/>
      <c r="BF33" s="105"/>
      <c r="BG33" s="105"/>
      <c r="BH33" s="105"/>
      <c r="BI33" s="105"/>
      <c r="BJ33" s="105"/>
    </row>
    <row r="34" spans="2:62" ht="18" customHeight="1" outlineLevel="1">
      <c r="B34" s="100"/>
      <c r="C34" s="908"/>
      <c r="D34" s="909"/>
      <c r="E34" s="909"/>
      <c r="F34" s="910"/>
      <c r="G34" s="890"/>
      <c r="H34" s="891"/>
      <c r="I34" s="152"/>
      <c r="J34" s="152"/>
      <c r="K34" s="152"/>
      <c r="L34" s="152"/>
      <c r="M34" s="152"/>
      <c r="N34" s="152"/>
      <c r="O34" s="152"/>
      <c r="P34" s="153"/>
      <c r="Q34" s="153"/>
      <c r="R34" s="156">
        <f t="shared" si="22"/>
        <v>0</v>
      </c>
      <c r="S34" s="156">
        <f t="shared" si="23"/>
        <v>0</v>
      </c>
      <c r="U34" s="157">
        <f t="shared" si="29"/>
        <v>0</v>
      </c>
      <c r="W34" s="152"/>
      <c r="X34" s="152"/>
      <c r="Y34" s="152"/>
      <c r="Z34" s="152"/>
      <c r="AA34" s="152"/>
      <c r="AB34" s="152"/>
      <c r="AC34" s="347"/>
      <c r="AD34" s="152"/>
      <c r="AE34" s="152"/>
      <c r="AF34" s="152"/>
      <c r="AG34" s="152"/>
      <c r="AH34" s="152"/>
      <c r="AI34" s="152"/>
      <c r="AJ34" s="347"/>
      <c r="AK34" s="152"/>
      <c r="AL34" s="152"/>
      <c r="AM34" s="295"/>
      <c r="AN34" s="228"/>
      <c r="AO34" s="228"/>
      <c r="AP34" s="228"/>
      <c r="AQ34" s="228"/>
      <c r="AR34" s="228"/>
      <c r="AS34" s="348"/>
      <c r="AT34" s="264">
        <f t="shared" si="12"/>
        <v>0</v>
      </c>
      <c r="AU34" s="259"/>
      <c r="AV34" s="265">
        <f t="shared" si="26"/>
        <v>0</v>
      </c>
      <c r="AX34" s="265">
        <f t="shared" si="30"/>
        <v>0</v>
      </c>
      <c r="AZ34" s="492">
        <f t="shared" si="27"/>
        <v>0</v>
      </c>
      <c r="BB34" s="492">
        <f t="shared" si="28"/>
        <v>0</v>
      </c>
      <c r="BD34" s="265">
        <f t="shared" si="31"/>
        <v>0</v>
      </c>
      <c r="BE34" s="105"/>
      <c r="BF34" s="105"/>
      <c r="BG34" s="105"/>
      <c r="BH34" s="105"/>
      <c r="BI34" s="105"/>
      <c r="BJ34" s="105"/>
    </row>
    <row r="35" spans="2:62" ht="18" customHeight="1" outlineLevel="1">
      <c r="B35" s="100"/>
      <c r="C35" s="908"/>
      <c r="D35" s="909"/>
      <c r="E35" s="909"/>
      <c r="F35" s="910"/>
      <c r="G35" s="890"/>
      <c r="H35" s="891"/>
      <c r="I35" s="152"/>
      <c r="J35" s="152"/>
      <c r="K35" s="152"/>
      <c r="L35" s="152"/>
      <c r="M35" s="152"/>
      <c r="N35" s="152"/>
      <c r="O35" s="152"/>
      <c r="P35" s="153"/>
      <c r="Q35" s="153"/>
      <c r="R35" s="156">
        <f t="shared" si="22"/>
        <v>0</v>
      </c>
      <c r="S35" s="156">
        <f t="shared" si="23"/>
        <v>0</v>
      </c>
      <c r="U35" s="157">
        <f t="shared" si="29"/>
        <v>0</v>
      </c>
      <c r="W35" s="152"/>
      <c r="X35" s="152"/>
      <c r="Y35" s="152"/>
      <c r="Z35" s="152"/>
      <c r="AA35" s="152"/>
      <c r="AB35" s="152"/>
      <c r="AC35" s="347"/>
      <c r="AD35" s="152"/>
      <c r="AE35" s="152"/>
      <c r="AF35" s="152"/>
      <c r="AG35" s="152"/>
      <c r="AH35" s="152"/>
      <c r="AI35" s="152"/>
      <c r="AJ35" s="347"/>
      <c r="AK35" s="152"/>
      <c r="AL35" s="152"/>
      <c r="AM35" s="295"/>
      <c r="AN35" s="228"/>
      <c r="AO35" s="228"/>
      <c r="AP35" s="228"/>
      <c r="AQ35" s="228"/>
      <c r="AR35" s="228"/>
      <c r="AS35" s="348"/>
      <c r="AT35" s="264">
        <f t="shared" si="12"/>
        <v>0</v>
      </c>
      <c r="AU35" s="259"/>
      <c r="AV35" s="265">
        <f t="shared" si="26"/>
        <v>0</v>
      </c>
      <c r="AX35" s="265">
        <f t="shared" si="30"/>
        <v>0</v>
      </c>
      <c r="AZ35" s="492">
        <f t="shared" si="27"/>
        <v>0</v>
      </c>
      <c r="BB35" s="492">
        <f t="shared" si="28"/>
        <v>0</v>
      </c>
      <c r="BD35" s="265">
        <f t="shared" si="31"/>
        <v>0</v>
      </c>
      <c r="BE35" s="105"/>
      <c r="BF35" s="105"/>
      <c r="BG35" s="105"/>
      <c r="BH35" s="105"/>
      <c r="BI35" s="105"/>
      <c r="BJ35" s="105"/>
    </row>
    <row r="36" spans="2:62" ht="18" customHeight="1" outlineLevel="1">
      <c r="B36" s="100"/>
      <c r="C36" s="908"/>
      <c r="D36" s="909"/>
      <c r="E36" s="909"/>
      <c r="F36" s="910"/>
      <c r="G36" s="890"/>
      <c r="H36" s="891"/>
      <c r="I36" s="152"/>
      <c r="J36" s="152"/>
      <c r="K36" s="152"/>
      <c r="L36" s="152"/>
      <c r="M36" s="152"/>
      <c r="N36" s="152"/>
      <c r="O36" s="152"/>
      <c r="P36" s="153"/>
      <c r="Q36" s="153"/>
      <c r="R36" s="156">
        <f t="shared" si="22"/>
        <v>0</v>
      </c>
      <c r="S36" s="156">
        <f t="shared" si="23"/>
        <v>0</v>
      </c>
      <c r="U36" s="157">
        <f t="shared" si="29"/>
        <v>0</v>
      </c>
      <c r="W36" s="152"/>
      <c r="X36" s="152"/>
      <c r="Y36" s="152"/>
      <c r="Z36" s="152"/>
      <c r="AA36" s="152"/>
      <c r="AB36" s="152"/>
      <c r="AC36" s="347"/>
      <c r="AD36" s="152"/>
      <c r="AE36" s="152"/>
      <c r="AF36" s="152"/>
      <c r="AG36" s="152"/>
      <c r="AH36" s="152"/>
      <c r="AI36" s="152"/>
      <c r="AJ36" s="347"/>
      <c r="AK36" s="152"/>
      <c r="AL36" s="152"/>
      <c r="AM36" s="295"/>
      <c r="AN36" s="228"/>
      <c r="AO36" s="228"/>
      <c r="AP36" s="228"/>
      <c r="AQ36" s="228"/>
      <c r="AR36" s="228"/>
      <c r="AS36" s="348"/>
      <c r="AT36" s="264">
        <f t="shared" si="12"/>
        <v>0</v>
      </c>
      <c r="AU36" s="259"/>
      <c r="AV36" s="265">
        <f t="shared" si="26"/>
        <v>0</v>
      </c>
      <c r="AX36" s="265">
        <f t="shared" si="30"/>
        <v>0</v>
      </c>
      <c r="AZ36" s="492">
        <f t="shared" si="27"/>
        <v>0</v>
      </c>
      <c r="BB36" s="492">
        <f t="shared" si="28"/>
        <v>0</v>
      </c>
      <c r="BD36" s="265">
        <f t="shared" si="31"/>
        <v>0</v>
      </c>
      <c r="BE36" s="105"/>
      <c r="BF36" s="105"/>
      <c r="BG36" s="105"/>
      <c r="BH36" s="105"/>
      <c r="BI36" s="105"/>
      <c r="BJ36" s="105"/>
    </row>
    <row r="37" spans="2:62" ht="18" customHeight="1" outlineLevel="1">
      <c r="B37" s="100"/>
      <c r="C37" s="908"/>
      <c r="D37" s="909"/>
      <c r="E37" s="909"/>
      <c r="F37" s="910"/>
      <c r="G37" s="890"/>
      <c r="H37" s="891"/>
      <c r="I37" s="152"/>
      <c r="J37" s="152"/>
      <c r="K37" s="152"/>
      <c r="L37" s="152"/>
      <c r="M37" s="152"/>
      <c r="N37" s="152"/>
      <c r="O37" s="152"/>
      <c r="P37" s="153"/>
      <c r="Q37" s="153"/>
      <c r="R37" s="156">
        <f t="shared" si="22"/>
        <v>0</v>
      </c>
      <c r="S37" s="156">
        <f t="shared" si="23"/>
        <v>0</v>
      </c>
      <c r="U37" s="157">
        <f t="shared" si="29"/>
        <v>0</v>
      </c>
      <c r="W37" s="152"/>
      <c r="X37" s="152"/>
      <c r="Y37" s="152"/>
      <c r="Z37" s="152"/>
      <c r="AA37" s="152"/>
      <c r="AB37" s="152"/>
      <c r="AC37" s="347"/>
      <c r="AD37" s="152"/>
      <c r="AE37" s="152"/>
      <c r="AF37" s="152"/>
      <c r="AG37" s="152"/>
      <c r="AH37" s="152"/>
      <c r="AI37" s="152"/>
      <c r="AJ37" s="347"/>
      <c r="AK37" s="152"/>
      <c r="AL37" s="152"/>
      <c r="AM37" s="295"/>
      <c r="AN37" s="228"/>
      <c r="AO37" s="228"/>
      <c r="AP37" s="228"/>
      <c r="AQ37" s="228"/>
      <c r="AR37" s="228"/>
      <c r="AS37" s="348"/>
      <c r="AT37" s="264">
        <f t="shared" si="12"/>
        <v>0</v>
      </c>
      <c r="AU37" s="259"/>
      <c r="AV37" s="265">
        <f t="shared" si="26"/>
        <v>0</v>
      </c>
      <c r="AX37" s="265">
        <f t="shared" si="30"/>
        <v>0</v>
      </c>
      <c r="AZ37" s="492">
        <f t="shared" si="27"/>
        <v>0</v>
      </c>
      <c r="BB37" s="492">
        <f t="shared" si="28"/>
        <v>0</v>
      </c>
      <c r="BD37" s="265">
        <f t="shared" si="31"/>
        <v>0</v>
      </c>
      <c r="BE37" s="105"/>
      <c r="BF37" s="105"/>
      <c r="BG37" s="105"/>
      <c r="BH37" s="105"/>
      <c r="BI37" s="105"/>
      <c r="BJ37" s="105"/>
    </row>
    <row r="38" spans="2:62" ht="18" customHeight="1" outlineLevel="1">
      <c r="B38" s="100"/>
      <c r="C38" s="908"/>
      <c r="D38" s="909"/>
      <c r="E38" s="909"/>
      <c r="F38" s="910"/>
      <c r="G38" s="890"/>
      <c r="H38" s="891"/>
      <c r="I38" s="152"/>
      <c r="J38" s="152"/>
      <c r="K38" s="152"/>
      <c r="L38" s="152"/>
      <c r="M38" s="152"/>
      <c r="N38" s="152"/>
      <c r="O38" s="152"/>
      <c r="P38" s="153"/>
      <c r="Q38" s="153"/>
      <c r="R38" s="156">
        <f t="shared" si="22"/>
        <v>0</v>
      </c>
      <c r="S38" s="156">
        <f t="shared" si="23"/>
        <v>0</v>
      </c>
      <c r="U38" s="157">
        <f t="shared" si="29"/>
        <v>0</v>
      </c>
      <c r="W38" s="152"/>
      <c r="X38" s="152"/>
      <c r="Y38" s="152"/>
      <c r="Z38" s="152"/>
      <c r="AA38" s="152"/>
      <c r="AB38" s="152"/>
      <c r="AC38" s="347"/>
      <c r="AD38" s="152"/>
      <c r="AE38" s="152"/>
      <c r="AF38" s="152"/>
      <c r="AG38" s="152"/>
      <c r="AH38" s="152"/>
      <c r="AI38" s="152"/>
      <c r="AJ38" s="347"/>
      <c r="AK38" s="152"/>
      <c r="AL38" s="152"/>
      <c r="AM38" s="295"/>
      <c r="AN38" s="228"/>
      <c r="AO38" s="228"/>
      <c r="AP38" s="228"/>
      <c r="AQ38" s="228"/>
      <c r="AR38" s="228"/>
      <c r="AS38" s="348"/>
      <c r="AT38" s="264">
        <f t="shared" si="12"/>
        <v>0</v>
      </c>
      <c r="AU38" s="259"/>
      <c r="AV38" s="265">
        <f t="shared" si="26"/>
        <v>0</v>
      </c>
      <c r="AX38" s="265">
        <f t="shared" si="30"/>
        <v>0</v>
      </c>
      <c r="AZ38" s="492">
        <f t="shared" si="27"/>
        <v>0</v>
      </c>
      <c r="BB38" s="492">
        <f t="shared" si="28"/>
        <v>0</v>
      </c>
      <c r="BD38" s="265">
        <f t="shared" si="31"/>
        <v>0</v>
      </c>
      <c r="BE38" s="105"/>
      <c r="BF38" s="105"/>
      <c r="BG38" s="105"/>
      <c r="BH38" s="105"/>
      <c r="BI38" s="105"/>
      <c r="BJ38" s="105"/>
    </row>
    <row r="39" spans="2:62" ht="18" customHeight="1" outlineLevel="1">
      <c r="B39" s="100"/>
      <c r="C39" s="908"/>
      <c r="D39" s="909"/>
      <c r="E39" s="909"/>
      <c r="F39" s="910"/>
      <c r="G39" s="890"/>
      <c r="H39" s="891"/>
      <c r="I39" s="152"/>
      <c r="J39" s="152"/>
      <c r="K39" s="152"/>
      <c r="L39" s="152"/>
      <c r="M39" s="152"/>
      <c r="N39" s="152"/>
      <c r="O39" s="152"/>
      <c r="P39" s="153"/>
      <c r="Q39" s="153"/>
      <c r="R39" s="156">
        <f t="shared" si="22"/>
        <v>0</v>
      </c>
      <c r="S39" s="156">
        <f t="shared" si="23"/>
        <v>0</v>
      </c>
      <c r="U39" s="157">
        <f t="shared" si="29"/>
        <v>0</v>
      </c>
      <c r="W39" s="152"/>
      <c r="X39" s="152"/>
      <c r="Y39" s="152"/>
      <c r="Z39" s="152"/>
      <c r="AA39" s="152"/>
      <c r="AB39" s="152"/>
      <c r="AC39" s="347"/>
      <c r="AD39" s="152"/>
      <c r="AE39" s="152"/>
      <c r="AF39" s="152"/>
      <c r="AG39" s="152"/>
      <c r="AH39" s="152"/>
      <c r="AI39" s="152"/>
      <c r="AJ39" s="347"/>
      <c r="AK39" s="152"/>
      <c r="AL39" s="152"/>
      <c r="AM39" s="295"/>
      <c r="AN39" s="228"/>
      <c r="AO39" s="228"/>
      <c r="AP39" s="228"/>
      <c r="AQ39" s="228"/>
      <c r="AR39" s="228"/>
      <c r="AS39" s="348"/>
      <c r="AT39" s="264">
        <f t="shared" si="12"/>
        <v>0</v>
      </c>
      <c r="AU39" s="259"/>
      <c r="AV39" s="265">
        <f t="shared" si="26"/>
        <v>0</v>
      </c>
      <c r="AX39" s="265">
        <f t="shared" si="30"/>
        <v>0</v>
      </c>
      <c r="AZ39" s="492">
        <f t="shared" si="27"/>
        <v>0</v>
      </c>
      <c r="BB39" s="492">
        <f t="shared" si="28"/>
        <v>0</v>
      </c>
      <c r="BD39" s="265">
        <f t="shared" si="31"/>
        <v>0</v>
      </c>
      <c r="BE39" s="105"/>
      <c r="BF39" s="105"/>
      <c r="BG39" s="105"/>
      <c r="BH39" s="105"/>
      <c r="BI39" s="105"/>
      <c r="BJ39" s="105"/>
    </row>
    <row r="40" spans="2:62" ht="18" customHeight="1" outlineLevel="1">
      <c r="B40" s="100"/>
      <c r="C40" s="908"/>
      <c r="D40" s="909"/>
      <c r="E40" s="909"/>
      <c r="F40" s="910"/>
      <c r="G40" s="890"/>
      <c r="H40" s="891"/>
      <c r="I40" s="152"/>
      <c r="J40" s="152"/>
      <c r="K40" s="152"/>
      <c r="L40" s="152"/>
      <c r="M40" s="152"/>
      <c r="N40" s="152"/>
      <c r="O40" s="152"/>
      <c r="P40" s="153"/>
      <c r="Q40" s="153"/>
      <c r="R40" s="156">
        <f t="shared" si="22"/>
        <v>0</v>
      </c>
      <c r="S40" s="156">
        <f t="shared" si="23"/>
        <v>0</v>
      </c>
      <c r="U40" s="157">
        <f t="shared" si="29"/>
        <v>0</v>
      </c>
      <c r="W40" s="152"/>
      <c r="X40" s="152"/>
      <c r="Y40" s="152"/>
      <c r="Z40" s="152"/>
      <c r="AA40" s="152"/>
      <c r="AB40" s="152"/>
      <c r="AC40" s="347"/>
      <c r="AD40" s="152"/>
      <c r="AE40" s="152"/>
      <c r="AF40" s="152"/>
      <c r="AG40" s="152"/>
      <c r="AH40" s="152"/>
      <c r="AI40" s="152"/>
      <c r="AJ40" s="347"/>
      <c r="AK40" s="152"/>
      <c r="AL40" s="152"/>
      <c r="AM40" s="295"/>
      <c r="AN40" s="228"/>
      <c r="AO40" s="228"/>
      <c r="AP40" s="228"/>
      <c r="AQ40" s="228"/>
      <c r="AR40" s="228"/>
      <c r="AS40" s="348"/>
      <c r="AT40" s="264">
        <f t="shared" si="12"/>
        <v>0</v>
      </c>
      <c r="AU40" s="259"/>
      <c r="AV40" s="265">
        <f t="shared" si="26"/>
        <v>0</v>
      </c>
      <c r="AX40" s="265">
        <f t="shared" si="30"/>
        <v>0</v>
      </c>
      <c r="AZ40" s="492">
        <f t="shared" si="27"/>
        <v>0</v>
      </c>
      <c r="BB40" s="492">
        <f t="shared" si="28"/>
        <v>0</v>
      </c>
      <c r="BD40" s="265">
        <f t="shared" si="31"/>
        <v>0</v>
      </c>
      <c r="BE40" s="105"/>
      <c r="BF40" s="105"/>
      <c r="BG40" s="105"/>
      <c r="BH40" s="105"/>
      <c r="BI40" s="105"/>
      <c r="BJ40" s="105"/>
    </row>
    <row r="41" spans="2:62" ht="18" customHeight="1" outlineLevel="1">
      <c r="B41" s="100"/>
      <c r="C41" s="908"/>
      <c r="D41" s="909"/>
      <c r="E41" s="909"/>
      <c r="F41" s="910"/>
      <c r="G41" s="890"/>
      <c r="H41" s="891"/>
      <c r="I41" s="152"/>
      <c r="J41" s="152"/>
      <c r="K41" s="152"/>
      <c r="L41" s="152"/>
      <c r="M41" s="152"/>
      <c r="N41" s="152"/>
      <c r="O41" s="152"/>
      <c r="P41" s="153"/>
      <c r="Q41" s="153"/>
      <c r="R41" s="156">
        <f t="shared" si="22"/>
        <v>0</v>
      </c>
      <c r="S41" s="156">
        <f t="shared" si="23"/>
        <v>0</v>
      </c>
      <c r="U41" s="157">
        <f t="shared" si="29"/>
        <v>0</v>
      </c>
      <c r="W41" s="152"/>
      <c r="X41" s="152"/>
      <c r="Y41" s="152"/>
      <c r="Z41" s="152"/>
      <c r="AA41" s="152"/>
      <c r="AB41" s="152"/>
      <c r="AC41" s="347"/>
      <c r="AD41" s="152"/>
      <c r="AE41" s="152"/>
      <c r="AF41" s="152"/>
      <c r="AG41" s="152"/>
      <c r="AH41" s="152"/>
      <c r="AI41" s="152"/>
      <c r="AJ41" s="347"/>
      <c r="AK41" s="152"/>
      <c r="AL41" s="152"/>
      <c r="AM41" s="295"/>
      <c r="AN41" s="228"/>
      <c r="AO41" s="228"/>
      <c r="AP41" s="228"/>
      <c r="AQ41" s="228"/>
      <c r="AR41" s="228"/>
      <c r="AS41" s="348"/>
      <c r="AT41" s="264">
        <f t="shared" si="12"/>
        <v>0</v>
      </c>
      <c r="AU41" s="259"/>
      <c r="AV41" s="265">
        <f t="shared" si="26"/>
        <v>0</v>
      </c>
      <c r="AX41" s="265">
        <f t="shared" si="30"/>
        <v>0</v>
      </c>
      <c r="AZ41" s="492">
        <f t="shared" si="27"/>
        <v>0</v>
      </c>
      <c r="BB41" s="492">
        <f t="shared" si="28"/>
        <v>0</v>
      </c>
      <c r="BD41" s="265">
        <f t="shared" si="31"/>
        <v>0</v>
      </c>
      <c r="BE41" s="105"/>
      <c r="BF41" s="105"/>
      <c r="BG41" s="105"/>
      <c r="BH41" s="105"/>
      <c r="BI41" s="105"/>
      <c r="BJ41" s="105"/>
    </row>
    <row r="42" spans="2:62" ht="18" customHeight="1" outlineLevel="1">
      <c r="B42" s="100"/>
      <c r="C42" s="908"/>
      <c r="D42" s="909"/>
      <c r="E42" s="909"/>
      <c r="F42" s="910"/>
      <c r="G42" s="890"/>
      <c r="H42" s="891"/>
      <c r="I42" s="152"/>
      <c r="J42" s="152"/>
      <c r="K42" s="152"/>
      <c r="L42" s="152"/>
      <c r="M42" s="152"/>
      <c r="N42" s="152"/>
      <c r="O42" s="152"/>
      <c r="P42" s="153"/>
      <c r="Q42" s="153"/>
      <c r="R42" s="156">
        <f t="shared" si="22"/>
        <v>0</v>
      </c>
      <c r="S42" s="156">
        <f t="shared" si="23"/>
        <v>0</v>
      </c>
      <c r="U42" s="157">
        <f t="shared" si="29"/>
        <v>0</v>
      </c>
      <c r="W42" s="152"/>
      <c r="X42" s="152"/>
      <c r="Y42" s="152"/>
      <c r="Z42" s="152"/>
      <c r="AA42" s="152"/>
      <c r="AB42" s="152"/>
      <c r="AC42" s="347"/>
      <c r="AD42" s="152"/>
      <c r="AE42" s="152"/>
      <c r="AF42" s="152"/>
      <c r="AG42" s="152"/>
      <c r="AH42" s="152"/>
      <c r="AI42" s="152"/>
      <c r="AJ42" s="347"/>
      <c r="AK42" s="152"/>
      <c r="AL42" s="152"/>
      <c r="AM42" s="295"/>
      <c r="AN42" s="228"/>
      <c r="AO42" s="228"/>
      <c r="AP42" s="228"/>
      <c r="AQ42" s="228"/>
      <c r="AR42" s="228"/>
      <c r="AS42" s="348"/>
      <c r="AT42" s="264">
        <f t="shared" si="12"/>
        <v>0</v>
      </c>
      <c r="AU42" s="259"/>
      <c r="AV42" s="265">
        <f t="shared" si="26"/>
        <v>0</v>
      </c>
      <c r="AX42" s="265">
        <f t="shared" si="30"/>
        <v>0</v>
      </c>
      <c r="AZ42" s="492">
        <f t="shared" si="27"/>
        <v>0</v>
      </c>
      <c r="BB42" s="492">
        <f t="shared" si="28"/>
        <v>0</v>
      </c>
      <c r="BD42" s="265">
        <f t="shared" si="31"/>
        <v>0</v>
      </c>
      <c r="BE42" s="105"/>
      <c r="BF42" s="105"/>
      <c r="BG42" s="105"/>
      <c r="BH42" s="105"/>
      <c r="BI42" s="105"/>
      <c r="BJ42" s="105"/>
    </row>
    <row r="43" spans="2:62" ht="18" customHeight="1" outlineLevel="1">
      <c r="B43" s="100"/>
      <c r="C43" s="908"/>
      <c r="D43" s="909"/>
      <c r="E43" s="909"/>
      <c r="F43" s="910"/>
      <c r="G43" s="890"/>
      <c r="H43" s="891"/>
      <c r="I43" s="152"/>
      <c r="J43" s="152"/>
      <c r="K43" s="152"/>
      <c r="L43" s="152"/>
      <c r="M43" s="152"/>
      <c r="N43" s="152"/>
      <c r="O43" s="152"/>
      <c r="P43" s="153"/>
      <c r="Q43" s="153"/>
      <c r="R43" s="156">
        <f t="shared" si="22"/>
        <v>0</v>
      </c>
      <c r="S43" s="156">
        <f t="shared" si="23"/>
        <v>0</v>
      </c>
      <c r="U43" s="157">
        <f t="shared" si="29"/>
        <v>0</v>
      </c>
      <c r="W43" s="152"/>
      <c r="X43" s="152"/>
      <c r="Y43" s="152"/>
      <c r="Z43" s="152"/>
      <c r="AA43" s="152"/>
      <c r="AB43" s="152"/>
      <c r="AC43" s="347"/>
      <c r="AD43" s="152"/>
      <c r="AE43" s="152"/>
      <c r="AF43" s="152"/>
      <c r="AG43" s="152"/>
      <c r="AH43" s="152"/>
      <c r="AI43" s="152"/>
      <c r="AJ43" s="347"/>
      <c r="AK43" s="152"/>
      <c r="AL43" s="152"/>
      <c r="AM43" s="295"/>
      <c r="AN43" s="228"/>
      <c r="AO43" s="228"/>
      <c r="AP43" s="228"/>
      <c r="AQ43" s="228"/>
      <c r="AR43" s="228"/>
      <c r="AS43" s="348"/>
      <c r="AT43" s="264">
        <f t="shared" si="12"/>
        <v>0</v>
      </c>
      <c r="AU43" s="259"/>
      <c r="AV43" s="265">
        <f t="shared" si="26"/>
        <v>0</v>
      </c>
      <c r="AX43" s="265">
        <f t="shared" si="30"/>
        <v>0</v>
      </c>
      <c r="AZ43" s="492">
        <f t="shared" si="27"/>
        <v>0</v>
      </c>
      <c r="BB43" s="492">
        <f t="shared" si="28"/>
        <v>0</v>
      </c>
      <c r="BD43" s="265">
        <f t="shared" si="31"/>
        <v>0</v>
      </c>
      <c r="BE43" s="105"/>
      <c r="BF43" s="105"/>
      <c r="BG43" s="105"/>
      <c r="BH43" s="105"/>
      <c r="BI43" s="105"/>
      <c r="BJ43" s="105"/>
    </row>
    <row r="44" spans="2:62" ht="18" customHeight="1" outlineLevel="1">
      <c r="B44" s="100"/>
      <c r="C44" s="908"/>
      <c r="D44" s="909"/>
      <c r="E44" s="909"/>
      <c r="F44" s="910"/>
      <c r="G44" s="890"/>
      <c r="H44" s="891"/>
      <c r="I44" s="152"/>
      <c r="J44" s="152"/>
      <c r="K44" s="152"/>
      <c r="L44" s="152"/>
      <c r="M44" s="152"/>
      <c r="N44" s="152"/>
      <c r="O44" s="152"/>
      <c r="P44" s="153"/>
      <c r="Q44" s="153"/>
      <c r="R44" s="156">
        <f t="shared" si="22"/>
        <v>0</v>
      </c>
      <c r="S44" s="156">
        <f t="shared" si="23"/>
        <v>0</v>
      </c>
      <c r="U44" s="157">
        <f t="shared" si="29"/>
        <v>0</v>
      </c>
      <c r="W44" s="152"/>
      <c r="X44" s="152"/>
      <c r="Y44" s="152"/>
      <c r="Z44" s="152"/>
      <c r="AA44" s="152"/>
      <c r="AB44" s="152"/>
      <c r="AC44" s="347"/>
      <c r="AD44" s="152"/>
      <c r="AE44" s="152"/>
      <c r="AF44" s="152"/>
      <c r="AG44" s="152"/>
      <c r="AH44" s="152"/>
      <c r="AI44" s="152"/>
      <c r="AJ44" s="347"/>
      <c r="AK44" s="152"/>
      <c r="AL44" s="152"/>
      <c r="AM44" s="295"/>
      <c r="AN44" s="228"/>
      <c r="AO44" s="228"/>
      <c r="AP44" s="228"/>
      <c r="AQ44" s="228"/>
      <c r="AR44" s="228"/>
      <c r="AS44" s="348"/>
      <c r="AT44" s="264">
        <f t="shared" si="12"/>
        <v>0</v>
      </c>
      <c r="AU44" s="259"/>
      <c r="AV44" s="265">
        <f t="shared" si="26"/>
        <v>0</v>
      </c>
      <c r="AX44" s="265">
        <f t="shared" si="30"/>
        <v>0</v>
      </c>
      <c r="AZ44" s="492">
        <f t="shared" si="27"/>
        <v>0</v>
      </c>
      <c r="BB44" s="492">
        <f t="shared" si="28"/>
        <v>0</v>
      </c>
      <c r="BD44" s="265">
        <f t="shared" si="31"/>
        <v>0</v>
      </c>
      <c r="BE44" s="105"/>
      <c r="BF44" s="105"/>
      <c r="BG44" s="105"/>
      <c r="BH44" s="105"/>
      <c r="BI44" s="105"/>
      <c r="BJ44" s="105"/>
    </row>
    <row r="45" spans="2:62" ht="9.9499999999999993" customHeight="1" outlineLevel="1">
      <c r="B45" s="101"/>
      <c r="C45" s="208"/>
      <c r="D45" s="208"/>
      <c r="E45" s="208"/>
      <c r="F45" s="208"/>
      <c r="G45" s="237"/>
      <c r="H45" s="207"/>
      <c r="I45" s="257"/>
      <c r="J45" s="257"/>
      <c r="K45" s="257"/>
      <c r="L45" s="257"/>
      <c r="M45" s="257"/>
      <c r="N45" s="257"/>
      <c r="O45" s="257"/>
      <c r="P45" s="256"/>
      <c r="Q45" s="102"/>
      <c r="R45" s="102"/>
      <c r="S45" s="102"/>
      <c r="U45" s="98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Z45" s="493"/>
      <c r="BE45" s="105"/>
      <c r="BF45" s="105"/>
      <c r="BG45" s="105"/>
      <c r="BH45" s="105"/>
      <c r="BI45" s="105"/>
      <c r="BJ45" s="105"/>
    </row>
    <row r="46" spans="2:62" ht="20.100000000000001" customHeight="1" collapsed="1">
      <c r="B46" s="179">
        <f>B29+1</f>
        <v>3</v>
      </c>
      <c r="C46" s="916"/>
      <c r="D46" s="917"/>
      <c r="E46" s="917"/>
      <c r="F46" s="918"/>
      <c r="G46" s="429"/>
      <c r="H46" s="206">
        <v>1</v>
      </c>
      <c r="I46" s="642">
        <f t="shared" ref="I46" si="32">$H46*SUM(I47:I61)</f>
        <v>0</v>
      </c>
      <c r="J46" s="643">
        <f t="shared" ref="J46:O46" si="33">$H46*SUM(J47:J61)</f>
        <v>0</v>
      </c>
      <c r="K46" s="644">
        <f t="shared" si="33"/>
        <v>0</v>
      </c>
      <c r="L46" s="645">
        <f t="shared" si="33"/>
        <v>0</v>
      </c>
      <c r="M46" s="645">
        <f t="shared" si="33"/>
        <v>0</v>
      </c>
      <c r="N46" s="644">
        <f t="shared" si="33"/>
        <v>0</v>
      </c>
      <c r="O46" s="642">
        <f t="shared" si="33"/>
        <v>0</v>
      </c>
      <c r="P46" s="209">
        <f t="shared" ref="P46:Q46" si="34">$H46*SUM(P47:P61)</f>
        <v>0</v>
      </c>
      <c r="Q46" s="210">
        <f t="shared" si="34"/>
        <v>0</v>
      </c>
      <c r="R46" s="136">
        <f t="shared" ref="R46:R61" si="35">P46*(1+Gewinn)*(1+SicherheitAngebot)</f>
        <v>0</v>
      </c>
      <c r="S46" s="137">
        <f t="shared" ref="S46:S61" si="36">Q46*(1+MGKZ)*(1+Gewinn)*(1+SicherheitAngebot)</f>
        <v>0</v>
      </c>
      <c r="U46" s="10">
        <f>I46*$I$7+J46*$J$7+K46*$K$7+L46*$L$7+M46*$M$7+N46*$N$7+O46*$O$7+R46+S46</f>
        <v>0</v>
      </c>
      <c r="W46" s="646">
        <f t="shared" ref="W46:AB46" si="37">$H46*SUM(W47:W61)</f>
        <v>0</v>
      </c>
      <c r="X46" s="647">
        <f t="shared" si="37"/>
        <v>0</v>
      </c>
      <c r="Y46" s="648">
        <f t="shared" si="37"/>
        <v>0</v>
      </c>
      <c r="Z46" s="649">
        <f t="shared" si="37"/>
        <v>0</v>
      </c>
      <c r="AA46" s="648">
        <f t="shared" si="37"/>
        <v>0</v>
      </c>
      <c r="AB46" s="646">
        <f t="shared" si="37"/>
        <v>0</v>
      </c>
      <c r="AC46" s="258"/>
      <c r="AD46" s="646">
        <f t="shared" ref="AD46:AM46" si="38">$H46*SUM(AD47:AD61)</f>
        <v>0</v>
      </c>
      <c r="AE46" s="647">
        <f t="shared" si="38"/>
        <v>0</v>
      </c>
      <c r="AF46" s="648">
        <f t="shared" si="38"/>
        <v>0</v>
      </c>
      <c r="AG46" s="649">
        <f t="shared" si="38"/>
        <v>0</v>
      </c>
      <c r="AH46" s="648">
        <f t="shared" si="38"/>
        <v>0</v>
      </c>
      <c r="AI46" s="646">
        <f t="shared" si="38"/>
        <v>0</v>
      </c>
      <c r="AJ46" s="258"/>
      <c r="AK46" s="653">
        <f t="shared" si="38"/>
        <v>0</v>
      </c>
      <c r="AL46" s="653">
        <f t="shared" si="38"/>
        <v>0</v>
      </c>
      <c r="AM46" s="653">
        <f t="shared" si="38"/>
        <v>0</v>
      </c>
      <c r="AN46" s="227">
        <f>$H46*SUM(AN47:AN61)*(1+Gewinn)*(1+SicherheitAngebot)</f>
        <v>0</v>
      </c>
      <c r="AO46" s="227">
        <f>$H46*SUM(AO47:AO61)*(1+Gewinn)*(1+SicherheitAngebot)</f>
        <v>0</v>
      </c>
      <c r="AP46" s="227">
        <f>$H46*SUM(AP47:AP61)*(1+Gewinn)*(1+SicherheitAngebot)</f>
        <v>0</v>
      </c>
      <c r="AQ46" s="227">
        <f>$H46*SUM(AQ47:AQ61)*(1+Gewinn)*(1+SicherheitAngebot)</f>
        <v>0</v>
      </c>
      <c r="AR46" s="227">
        <f>$H46*SUM(AR47:AR61)*(1+Gewinn)*(1+SicherheitAngebot)</f>
        <v>0</v>
      </c>
      <c r="AS46" s="262"/>
      <c r="AT46" s="263">
        <f t="shared" ref="AT46:AT109" si="39">((W46+AD46)*$W$7+(X46+AE46)*$X$7+(Y46+Z46+AF46+AG46)*$Z$7+(AA46+AH46)*$AA$7+(AB46+AI46)*$AB$7)*Zuschläge_IBN</f>
        <v>0</v>
      </c>
      <c r="AU46" s="259"/>
      <c r="AV46" s="491">
        <f>AK46*$AK$7+AL46*$AL$7+AM46*$AM$7+SUM(AN46:AR46)+AT46/Zuschläge_IBN+AT46</f>
        <v>0</v>
      </c>
      <c r="AX46" s="685">
        <f>U46+AV46</f>
        <v>0</v>
      </c>
      <c r="AZ46" s="490">
        <f>IF(H46&gt;0,U46/(1+SicherheitAngebot)*(1+Sicherheit),0)</f>
        <v>0</v>
      </c>
      <c r="BB46" s="490">
        <f>IF(H46&gt;0,AV46/(1+SicherheitAngebot)*(1+Sicherheit),0)</f>
        <v>0</v>
      </c>
      <c r="BD46" s="490">
        <f>AZ46+BB46</f>
        <v>0</v>
      </c>
      <c r="BE46" s="105"/>
      <c r="BF46" s="105"/>
      <c r="BG46" s="105"/>
      <c r="BH46" s="105"/>
      <c r="BI46" s="105"/>
      <c r="BJ46" s="105"/>
    </row>
    <row r="47" spans="2:62" ht="20.100000000000001" hidden="1" customHeight="1" outlineLevel="1">
      <c r="B47" s="211"/>
      <c r="C47" s="908"/>
      <c r="D47" s="909"/>
      <c r="E47" s="909"/>
      <c r="F47" s="910"/>
      <c r="G47" s="890"/>
      <c r="H47" s="901"/>
      <c r="I47" s="152"/>
      <c r="J47" s="152"/>
      <c r="K47" s="152"/>
      <c r="L47" s="152"/>
      <c r="M47" s="152"/>
      <c r="N47" s="152"/>
      <c r="O47" s="152"/>
      <c r="P47" s="153"/>
      <c r="Q47" s="153"/>
      <c r="R47" s="156">
        <f t="shared" si="35"/>
        <v>0</v>
      </c>
      <c r="S47" s="156">
        <f t="shared" si="36"/>
        <v>0</v>
      </c>
      <c r="U47" s="157">
        <f>I47*$I$7+J47*$J$7+K47*$K$7+L47*$L$7+M47*$M$7+N47*$N$7+O47*$O$7+R47+S47</f>
        <v>0</v>
      </c>
      <c r="W47" s="152"/>
      <c r="X47" s="152"/>
      <c r="Y47" s="152"/>
      <c r="Z47" s="152"/>
      <c r="AA47" s="152"/>
      <c r="AB47" s="152"/>
      <c r="AC47" s="347"/>
      <c r="AD47" s="152"/>
      <c r="AE47" s="152"/>
      <c r="AF47" s="152"/>
      <c r="AG47" s="152"/>
      <c r="AH47" s="152"/>
      <c r="AI47" s="152"/>
      <c r="AJ47" s="347"/>
      <c r="AK47" s="152"/>
      <c r="AL47" s="152"/>
      <c r="AM47" s="295"/>
      <c r="AN47" s="228"/>
      <c r="AO47" s="228"/>
      <c r="AP47" s="228"/>
      <c r="AQ47" s="228"/>
      <c r="AR47" s="228"/>
      <c r="AS47" s="348"/>
      <c r="AT47" s="264">
        <f t="shared" si="39"/>
        <v>0</v>
      </c>
      <c r="AU47" s="259"/>
      <c r="AV47" s="265">
        <f t="shared" ref="AV47:AV61" si="40">AK47*$AK$7+AL47*$AL$7+AM47*$AM$7+SUM(AN47:AR47)*(1+Gewinn)*(1+SicherheitAngebot)+AT47/Zuschläge_IBN+AT47</f>
        <v>0</v>
      </c>
      <c r="AX47" s="265">
        <f>U47+AV47</f>
        <v>0</v>
      </c>
      <c r="AZ47" s="492">
        <f t="shared" ref="AZ47:AZ61" si="41">U47/(1+SicherheitAngebot)*(1+Sicherheit)</f>
        <v>0</v>
      </c>
      <c r="BB47" s="492">
        <f t="shared" ref="BB47:BB61" si="42">AV47/(1+SicherheitAngebot)*(1+Sicherheit)</f>
        <v>0</v>
      </c>
      <c r="BD47" s="265">
        <f>AZ47+BB47</f>
        <v>0</v>
      </c>
      <c r="BE47" s="105"/>
      <c r="BF47" s="105"/>
      <c r="BG47" s="105"/>
      <c r="BH47" s="105"/>
      <c r="BI47" s="105"/>
      <c r="BJ47" s="105"/>
    </row>
    <row r="48" spans="2:62" ht="20.100000000000001" hidden="1" customHeight="1" outlineLevel="1">
      <c r="B48" s="212"/>
      <c r="C48" s="908"/>
      <c r="D48" s="909"/>
      <c r="E48" s="909"/>
      <c r="F48" s="910"/>
      <c r="G48" s="890"/>
      <c r="H48" s="891"/>
      <c r="I48" s="152"/>
      <c r="J48" s="152"/>
      <c r="K48" s="152"/>
      <c r="L48" s="152"/>
      <c r="M48" s="152"/>
      <c r="N48" s="152"/>
      <c r="O48" s="152"/>
      <c r="P48" s="153"/>
      <c r="Q48" s="153"/>
      <c r="R48" s="156">
        <f t="shared" si="35"/>
        <v>0</v>
      </c>
      <c r="S48" s="156">
        <f t="shared" si="36"/>
        <v>0</v>
      </c>
      <c r="U48" s="157">
        <f t="shared" ref="U48:U61" si="43">I48*$I$7+J48*$J$7+K48*$K$7+L48*$L$7+M48*$M$7+N48*$N$7+O48*$O$7+R48+S48</f>
        <v>0</v>
      </c>
      <c r="W48" s="152"/>
      <c r="X48" s="152"/>
      <c r="Y48" s="152"/>
      <c r="Z48" s="152"/>
      <c r="AA48" s="152"/>
      <c r="AB48" s="152"/>
      <c r="AC48" s="347"/>
      <c r="AD48" s="152"/>
      <c r="AE48" s="152"/>
      <c r="AF48" s="152"/>
      <c r="AG48" s="152"/>
      <c r="AH48" s="152"/>
      <c r="AI48" s="152"/>
      <c r="AJ48" s="347"/>
      <c r="AK48" s="152"/>
      <c r="AL48" s="152"/>
      <c r="AM48" s="295"/>
      <c r="AN48" s="228"/>
      <c r="AO48" s="228"/>
      <c r="AP48" s="228"/>
      <c r="AQ48" s="228"/>
      <c r="AR48" s="228"/>
      <c r="AS48" s="348"/>
      <c r="AT48" s="264">
        <f t="shared" si="39"/>
        <v>0</v>
      </c>
      <c r="AU48" s="259"/>
      <c r="AV48" s="265">
        <f t="shared" si="40"/>
        <v>0</v>
      </c>
      <c r="AX48" s="265">
        <f t="shared" ref="AX48:AX61" si="44">U48+AV48</f>
        <v>0</v>
      </c>
      <c r="AZ48" s="492">
        <f t="shared" si="41"/>
        <v>0</v>
      </c>
      <c r="BB48" s="492">
        <f t="shared" si="42"/>
        <v>0</v>
      </c>
      <c r="BD48" s="265">
        <f t="shared" ref="BD48:BD61" si="45">AZ48+BB48</f>
        <v>0</v>
      </c>
      <c r="BE48" s="105"/>
      <c r="BF48" s="105"/>
      <c r="BG48" s="105"/>
      <c r="BH48" s="105"/>
      <c r="BI48" s="105"/>
      <c r="BJ48" s="105"/>
    </row>
    <row r="49" spans="2:62" ht="20.100000000000001" hidden="1" customHeight="1" outlineLevel="1">
      <c r="B49" s="212"/>
      <c r="C49" s="908"/>
      <c r="D49" s="909"/>
      <c r="E49" s="909"/>
      <c r="F49" s="910"/>
      <c r="G49" s="890"/>
      <c r="H49" s="891"/>
      <c r="I49" s="152"/>
      <c r="J49" s="152"/>
      <c r="K49" s="152"/>
      <c r="L49" s="152"/>
      <c r="M49" s="152"/>
      <c r="N49" s="152"/>
      <c r="O49" s="152"/>
      <c r="P49" s="153"/>
      <c r="Q49" s="153"/>
      <c r="R49" s="156">
        <f t="shared" si="35"/>
        <v>0</v>
      </c>
      <c r="S49" s="156">
        <f t="shared" si="36"/>
        <v>0</v>
      </c>
      <c r="U49" s="157">
        <f t="shared" si="43"/>
        <v>0</v>
      </c>
      <c r="W49" s="152"/>
      <c r="X49" s="152"/>
      <c r="Y49" s="152"/>
      <c r="Z49" s="152"/>
      <c r="AA49" s="152"/>
      <c r="AB49" s="152"/>
      <c r="AC49" s="347"/>
      <c r="AD49" s="152"/>
      <c r="AE49" s="152"/>
      <c r="AF49" s="152"/>
      <c r="AG49" s="152"/>
      <c r="AH49" s="152"/>
      <c r="AI49" s="152"/>
      <c r="AJ49" s="347"/>
      <c r="AK49" s="152"/>
      <c r="AL49" s="152"/>
      <c r="AM49" s="295"/>
      <c r="AN49" s="228"/>
      <c r="AO49" s="228"/>
      <c r="AP49" s="228"/>
      <c r="AQ49" s="228"/>
      <c r="AR49" s="228"/>
      <c r="AS49" s="348"/>
      <c r="AT49" s="264">
        <f t="shared" si="39"/>
        <v>0</v>
      </c>
      <c r="AU49" s="259"/>
      <c r="AV49" s="265">
        <f t="shared" si="40"/>
        <v>0</v>
      </c>
      <c r="AX49" s="265">
        <f t="shared" si="44"/>
        <v>0</v>
      </c>
      <c r="AZ49" s="492">
        <f t="shared" si="41"/>
        <v>0</v>
      </c>
      <c r="BB49" s="492">
        <f t="shared" si="42"/>
        <v>0</v>
      </c>
      <c r="BD49" s="265">
        <f t="shared" si="45"/>
        <v>0</v>
      </c>
      <c r="BE49" s="105"/>
      <c r="BF49" s="105"/>
      <c r="BG49" s="105"/>
      <c r="BH49" s="105"/>
      <c r="BI49" s="105"/>
      <c r="BJ49" s="105"/>
    </row>
    <row r="50" spans="2:62" ht="20.100000000000001" hidden="1" customHeight="1" outlineLevel="1">
      <c r="B50" s="212"/>
      <c r="C50" s="908"/>
      <c r="D50" s="909"/>
      <c r="E50" s="909"/>
      <c r="F50" s="910"/>
      <c r="G50" s="890"/>
      <c r="H50" s="891"/>
      <c r="I50" s="152"/>
      <c r="J50" s="152"/>
      <c r="K50" s="152"/>
      <c r="L50" s="152"/>
      <c r="M50" s="152"/>
      <c r="N50" s="152"/>
      <c r="O50" s="152"/>
      <c r="P50" s="153"/>
      <c r="Q50" s="153"/>
      <c r="R50" s="156">
        <f t="shared" si="35"/>
        <v>0</v>
      </c>
      <c r="S50" s="156">
        <f t="shared" si="36"/>
        <v>0</v>
      </c>
      <c r="U50" s="157">
        <f t="shared" si="43"/>
        <v>0</v>
      </c>
      <c r="W50" s="152"/>
      <c r="X50" s="152"/>
      <c r="Y50" s="152"/>
      <c r="Z50" s="152"/>
      <c r="AA50" s="152"/>
      <c r="AB50" s="152"/>
      <c r="AC50" s="347"/>
      <c r="AD50" s="152"/>
      <c r="AE50" s="152"/>
      <c r="AF50" s="152"/>
      <c r="AG50" s="152"/>
      <c r="AH50" s="152"/>
      <c r="AI50" s="152"/>
      <c r="AJ50" s="347"/>
      <c r="AK50" s="152"/>
      <c r="AL50" s="152"/>
      <c r="AM50" s="295"/>
      <c r="AN50" s="228"/>
      <c r="AO50" s="228"/>
      <c r="AP50" s="228"/>
      <c r="AQ50" s="228"/>
      <c r="AR50" s="228"/>
      <c r="AS50" s="348"/>
      <c r="AT50" s="264">
        <f t="shared" si="39"/>
        <v>0</v>
      </c>
      <c r="AU50" s="259"/>
      <c r="AV50" s="265">
        <f t="shared" si="40"/>
        <v>0</v>
      </c>
      <c r="AX50" s="265">
        <f t="shared" si="44"/>
        <v>0</v>
      </c>
      <c r="AZ50" s="492">
        <f t="shared" si="41"/>
        <v>0</v>
      </c>
      <c r="BB50" s="492">
        <f t="shared" si="42"/>
        <v>0</v>
      </c>
      <c r="BD50" s="265">
        <f t="shared" si="45"/>
        <v>0</v>
      </c>
      <c r="BE50" s="105"/>
      <c r="BF50" s="105"/>
      <c r="BG50" s="105"/>
      <c r="BH50" s="105"/>
      <c r="BI50" s="105"/>
      <c r="BJ50" s="105"/>
    </row>
    <row r="51" spans="2:62" ht="20.100000000000001" hidden="1" customHeight="1" outlineLevel="1">
      <c r="B51" s="212"/>
      <c r="C51" s="908"/>
      <c r="D51" s="909"/>
      <c r="E51" s="909"/>
      <c r="F51" s="910"/>
      <c r="G51" s="890"/>
      <c r="H51" s="891"/>
      <c r="I51" s="152"/>
      <c r="J51" s="152"/>
      <c r="K51" s="152"/>
      <c r="L51" s="152"/>
      <c r="M51" s="152"/>
      <c r="N51" s="152"/>
      <c r="O51" s="152"/>
      <c r="P51" s="153"/>
      <c r="Q51" s="153"/>
      <c r="R51" s="156">
        <f t="shared" si="35"/>
        <v>0</v>
      </c>
      <c r="S51" s="156">
        <f t="shared" si="36"/>
        <v>0</v>
      </c>
      <c r="U51" s="157">
        <f t="shared" si="43"/>
        <v>0</v>
      </c>
      <c r="W51" s="152"/>
      <c r="X51" s="152"/>
      <c r="Y51" s="152"/>
      <c r="Z51" s="152"/>
      <c r="AA51" s="152"/>
      <c r="AB51" s="152"/>
      <c r="AC51" s="347"/>
      <c r="AD51" s="152"/>
      <c r="AE51" s="152"/>
      <c r="AF51" s="152"/>
      <c r="AG51" s="152"/>
      <c r="AH51" s="152"/>
      <c r="AI51" s="152"/>
      <c r="AJ51" s="347"/>
      <c r="AK51" s="152"/>
      <c r="AL51" s="152"/>
      <c r="AM51" s="295"/>
      <c r="AN51" s="228"/>
      <c r="AO51" s="228"/>
      <c r="AP51" s="228"/>
      <c r="AQ51" s="228"/>
      <c r="AR51" s="228"/>
      <c r="AS51" s="348"/>
      <c r="AT51" s="264">
        <f t="shared" si="39"/>
        <v>0</v>
      </c>
      <c r="AU51" s="259"/>
      <c r="AV51" s="265">
        <f t="shared" si="40"/>
        <v>0</v>
      </c>
      <c r="AX51" s="265">
        <f t="shared" si="44"/>
        <v>0</v>
      </c>
      <c r="AZ51" s="492">
        <f t="shared" si="41"/>
        <v>0</v>
      </c>
      <c r="BB51" s="492">
        <f t="shared" si="42"/>
        <v>0</v>
      </c>
      <c r="BD51" s="265">
        <f t="shared" si="45"/>
        <v>0</v>
      </c>
      <c r="BE51" s="105"/>
      <c r="BF51" s="105"/>
      <c r="BG51" s="105"/>
      <c r="BH51" s="105"/>
      <c r="BI51" s="105"/>
      <c r="BJ51" s="105"/>
    </row>
    <row r="52" spans="2:62" ht="20.100000000000001" hidden="1" customHeight="1" outlineLevel="1">
      <c r="B52" s="212"/>
      <c r="C52" s="908"/>
      <c r="D52" s="909"/>
      <c r="E52" s="909"/>
      <c r="F52" s="910"/>
      <c r="G52" s="890"/>
      <c r="H52" s="891"/>
      <c r="I52" s="152"/>
      <c r="J52" s="152"/>
      <c r="K52" s="152"/>
      <c r="L52" s="152"/>
      <c r="M52" s="152"/>
      <c r="N52" s="152"/>
      <c r="O52" s="152"/>
      <c r="P52" s="153"/>
      <c r="Q52" s="153"/>
      <c r="R52" s="156">
        <f t="shared" si="35"/>
        <v>0</v>
      </c>
      <c r="S52" s="156">
        <f t="shared" si="36"/>
        <v>0</v>
      </c>
      <c r="U52" s="157">
        <f t="shared" si="43"/>
        <v>0</v>
      </c>
      <c r="W52" s="152"/>
      <c r="X52" s="152"/>
      <c r="Y52" s="152"/>
      <c r="Z52" s="152"/>
      <c r="AA52" s="152"/>
      <c r="AB52" s="152"/>
      <c r="AC52" s="347"/>
      <c r="AD52" s="152"/>
      <c r="AE52" s="152"/>
      <c r="AF52" s="152"/>
      <c r="AG52" s="152"/>
      <c r="AH52" s="152"/>
      <c r="AI52" s="152"/>
      <c r="AJ52" s="347"/>
      <c r="AK52" s="152"/>
      <c r="AL52" s="152"/>
      <c r="AM52" s="295"/>
      <c r="AN52" s="228"/>
      <c r="AO52" s="228"/>
      <c r="AP52" s="228"/>
      <c r="AQ52" s="228"/>
      <c r="AR52" s="228"/>
      <c r="AS52" s="348"/>
      <c r="AT52" s="264">
        <f t="shared" si="39"/>
        <v>0</v>
      </c>
      <c r="AU52" s="259"/>
      <c r="AV52" s="265">
        <f t="shared" si="40"/>
        <v>0</v>
      </c>
      <c r="AX52" s="265">
        <f t="shared" si="44"/>
        <v>0</v>
      </c>
      <c r="AZ52" s="492">
        <f t="shared" si="41"/>
        <v>0</v>
      </c>
      <c r="BB52" s="492">
        <f t="shared" si="42"/>
        <v>0</v>
      </c>
      <c r="BD52" s="265">
        <f t="shared" si="45"/>
        <v>0</v>
      </c>
      <c r="BE52" s="105"/>
      <c r="BF52" s="105"/>
      <c r="BG52" s="105"/>
      <c r="BH52" s="105"/>
      <c r="BI52" s="105"/>
      <c r="BJ52" s="105"/>
    </row>
    <row r="53" spans="2:62" ht="20.100000000000001" hidden="1" customHeight="1" outlineLevel="1">
      <c r="B53" s="212"/>
      <c r="C53" s="908"/>
      <c r="D53" s="909"/>
      <c r="E53" s="909"/>
      <c r="F53" s="910"/>
      <c r="G53" s="890"/>
      <c r="H53" s="891"/>
      <c r="I53" s="152"/>
      <c r="J53" s="152"/>
      <c r="K53" s="152"/>
      <c r="L53" s="152"/>
      <c r="M53" s="152"/>
      <c r="N53" s="152"/>
      <c r="O53" s="152"/>
      <c r="P53" s="153"/>
      <c r="Q53" s="153"/>
      <c r="R53" s="156">
        <f t="shared" si="35"/>
        <v>0</v>
      </c>
      <c r="S53" s="156">
        <f t="shared" si="36"/>
        <v>0</v>
      </c>
      <c r="U53" s="157">
        <f t="shared" si="43"/>
        <v>0</v>
      </c>
      <c r="W53" s="152"/>
      <c r="X53" s="152"/>
      <c r="Y53" s="152"/>
      <c r="Z53" s="152"/>
      <c r="AA53" s="152"/>
      <c r="AB53" s="152"/>
      <c r="AC53" s="347"/>
      <c r="AD53" s="152"/>
      <c r="AE53" s="152"/>
      <c r="AF53" s="152"/>
      <c r="AG53" s="152"/>
      <c r="AH53" s="152"/>
      <c r="AI53" s="152"/>
      <c r="AJ53" s="347"/>
      <c r="AK53" s="152"/>
      <c r="AL53" s="152"/>
      <c r="AM53" s="295"/>
      <c r="AN53" s="228"/>
      <c r="AO53" s="228"/>
      <c r="AP53" s="228"/>
      <c r="AQ53" s="228"/>
      <c r="AR53" s="228"/>
      <c r="AS53" s="348"/>
      <c r="AT53" s="264">
        <f t="shared" si="39"/>
        <v>0</v>
      </c>
      <c r="AU53" s="259"/>
      <c r="AV53" s="265">
        <f t="shared" si="40"/>
        <v>0</v>
      </c>
      <c r="AX53" s="265">
        <f t="shared" si="44"/>
        <v>0</v>
      </c>
      <c r="AZ53" s="492">
        <f t="shared" si="41"/>
        <v>0</v>
      </c>
      <c r="BB53" s="492">
        <f t="shared" si="42"/>
        <v>0</v>
      </c>
      <c r="BD53" s="265">
        <f t="shared" si="45"/>
        <v>0</v>
      </c>
      <c r="BE53" s="105"/>
      <c r="BF53" s="105"/>
      <c r="BG53" s="105"/>
      <c r="BH53" s="105"/>
      <c r="BI53" s="105"/>
      <c r="BJ53" s="105"/>
    </row>
    <row r="54" spans="2:62" ht="20.100000000000001" hidden="1" customHeight="1" outlineLevel="1">
      <c r="B54" s="212"/>
      <c r="C54" s="908"/>
      <c r="D54" s="909"/>
      <c r="E54" s="909"/>
      <c r="F54" s="910"/>
      <c r="G54" s="890"/>
      <c r="H54" s="891"/>
      <c r="I54" s="152"/>
      <c r="J54" s="152"/>
      <c r="K54" s="152"/>
      <c r="L54" s="152"/>
      <c r="M54" s="152"/>
      <c r="N54" s="152"/>
      <c r="O54" s="152"/>
      <c r="P54" s="153"/>
      <c r="Q54" s="153"/>
      <c r="R54" s="156">
        <f t="shared" si="35"/>
        <v>0</v>
      </c>
      <c r="S54" s="156">
        <f t="shared" si="36"/>
        <v>0</v>
      </c>
      <c r="U54" s="157">
        <f t="shared" si="43"/>
        <v>0</v>
      </c>
      <c r="W54" s="152"/>
      <c r="X54" s="152"/>
      <c r="Y54" s="152"/>
      <c r="Z54" s="152"/>
      <c r="AA54" s="152"/>
      <c r="AB54" s="152"/>
      <c r="AC54" s="347"/>
      <c r="AD54" s="152"/>
      <c r="AE54" s="152"/>
      <c r="AF54" s="152"/>
      <c r="AG54" s="152"/>
      <c r="AH54" s="152"/>
      <c r="AI54" s="152"/>
      <c r="AJ54" s="347"/>
      <c r="AK54" s="152"/>
      <c r="AL54" s="152"/>
      <c r="AM54" s="295"/>
      <c r="AN54" s="228"/>
      <c r="AO54" s="228"/>
      <c r="AP54" s="228"/>
      <c r="AQ54" s="228"/>
      <c r="AR54" s="228"/>
      <c r="AS54" s="348"/>
      <c r="AT54" s="264">
        <f t="shared" si="39"/>
        <v>0</v>
      </c>
      <c r="AU54" s="259"/>
      <c r="AV54" s="265">
        <f t="shared" si="40"/>
        <v>0</v>
      </c>
      <c r="AX54" s="265">
        <f t="shared" si="44"/>
        <v>0</v>
      </c>
      <c r="AZ54" s="492">
        <f t="shared" si="41"/>
        <v>0</v>
      </c>
      <c r="BB54" s="492">
        <f t="shared" si="42"/>
        <v>0</v>
      </c>
      <c r="BD54" s="265">
        <f t="shared" si="45"/>
        <v>0</v>
      </c>
      <c r="BE54" s="105"/>
      <c r="BF54" s="105"/>
      <c r="BG54" s="105"/>
      <c r="BH54" s="105"/>
      <c r="BI54" s="105"/>
      <c r="BJ54" s="105"/>
    </row>
    <row r="55" spans="2:62" ht="20.100000000000001" hidden="1" customHeight="1" outlineLevel="1">
      <c r="B55" s="212"/>
      <c r="C55" s="908"/>
      <c r="D55" s="909"/>
      <c r="E55" s="909"/>
      <c r="F55" s="910"/>
      <c r="G55" s="890"/>
      <c r="H55" s="891"/>
      <c r="I55" s="152"/>
      <c r="J55" s="152"/>
      <c r="K55" s="152"/>
      <c r="L55" s="152"/>
      <c r="M55" s="152"/>
      <c r="N55" s="152"/>
      <c r="O55" s="152"/>
      <c r="P55" s="153"/>
      <c r="Q55" s="153"/>
      <c r="R55" s="156">
        <f t="shared" si="35"/>
        <v>0</v>
      </c>
      <c r="S55" s="156">
        <f t="shared" si="36"/>
        <v>0</v>
      </c>
      <c r="U55" s="157">
        <f t="shared" si="43"/>
        <v>0</v>
      </c>
      <c r="W55" s="152"/>
      <c r="X55" s="152"/>
      <c r="Y55" s="152"/>
      <c r="Z55" s="152"/>
      <c r="AA55" s="152"/>
      <c r="AB55" s="152"/>
      <c r="AC55" s="347"/>
      <c r="AD55" s="152"/>
      <c r="AE55" s="152"/>
      <c r="AF55" s="152"/>
      <c r="AG55" s="152"/>
      <c r="AH55" s="152"/>
      <c r="AI55" s="152"/>
      <c r="AJ55" s="347"/>
      <c r="AK55" s="152"/>
      <c r="AL55" s="152"/>
      <c r="AM55" s="295"/>
      <c r="AN55" s="228"/>
      <c r="AO55" s="228"/>
      <c r="AP55" s="228"/>
      <c r="AQ55" s="228"/>
      <c r="AR55" s="228"/>
      <c r="AS55" s="348"/>
      <c r="AT55" s="264">
        <f t="shared" si="39"/>
        <v>0</v>
      </c>
      <c r="AU55" s="259"/>
      <c r="AV55" s="265">
        <f t="shared" si="40"/>
        <v>0</v>
      </c>
      <c r="AX55" s="265">
        <f t="shared" si="44"/>
        <v>0</v>
      </c>
      <c r="AZ55" s="492">
        <f t="shared" si="41"/>
        <v>0</v>
      </c>
      <c r="BB55" s="492">
        <f t="shared" si="42"/>
        <v>0</v>
      </c>
      <c r="BD55" s="265">
        <f t="shared" si="45"/>
        <v>0</v>
      </c>
      <c r="BE55" s="105"/>
      <c r="BF55" s="105"/>
      <c r="BG55" s="105"/>
      <c r="BH55" s="105"/>
      <c r="BI55" s="105"/>
      <c r="BJ55" s="105"/>
    </row>
    <row r="56" spans="2:62" ht="20.100000000000001" hidden="1" customHeight="1" outlineLevel="1">
      <c r="B56" s="212"/>
      <c r="C56" s="908"/>
      <c r="D56" s="909"/>
      <c r="E56" s="909"/>
      <c r="F56" s="910"/>
      <c r="G56" s="890"/>
      <c r="H56" s="891"/>
      <c r="I56" s="152"/>
      <c r="J56" s="152"/>
      <c r="K56" s="152"/>
      <c r="L56" s="152"/>
      <c r="M56" s="152"/>
      <c r="N56" s="152"/>
      <c r="O56" s="152"/>
      <c r="P56" s="153"/>
      <c r="Q56" s="153"/>
      <c r="R56" s="156">
        <f t="shared" si="35"/>
        <v>0</v>
      </c>
      <c r="S56" s="156">
        <f t="shared" si="36"/>
        <v>0</v>
      </c>
      <c r="U56" s="157">
        <f t="shared" si="43"/>
        <v>0</v>
      </c>
      <c r="W56" s="152"/>
      <c r="X56" s="152"/>
      <c r="Y56" s="152"/>
      <c r="Z56" s="152"/>
      <c r="AA56" s="152"/>
      <c r="AB56" s="152"/>
      <c r="AC56" s="347"/>
      <c r="AD56" s="152"/>
      <c r="AE56" s="152"/>
      <c r="AF56" s="152"/>
      <c r="AG56" s="152"/>
      <c r="AH56" s="152"/>
      <c r="AI56" s="152"/>
      <c r="AJ56" s="347"/>
      <c r="AK56" s="152"/>
      <c r="AL56" s="152"/>
      <c r="AM56" s="295"/>
      <c r="AN56" s="228"/>
      <c r="AO56" s="228"/>
      <c r="AP56" s="228"/>
      <c r="AQ56" s="228"/>
      <c r="AR56" s="228"/>
      <c r="AS56" s="348"/>
      <c r="AT56" s="264">
        <f t="shared" si="39"/>
        <v>0</v>
      </c>
      <c r="AU56" s="259"/>
      <c r="AV56" s="265">
        <f t="shared" si="40"/>
        <v>0</v>
      </c>
      <c r="AX56" s="265">
        <f t="shared" si="44"/>
        <v>0</v>
      </c>
      <c r="AZ56" s="492">
        <f t="shared" si="41"/>
        <v>0</v>
      </c>
      <c r="BB56" s="492">
        <f t="shared" si="42"/>
        <v>0</v>
      </c>
      <c r="BD56" s="265">
        <f t="shared" si="45"/>
        <v>0</v>
      </c>
      <c r="BE56" s="105"/>
      <c r="BF56" s="105"/>
      <c r="BG56" s="105"/>
      <c r="BH56" s="105"/>
      <c r="BI56" s="105"/>
      <c r="BJ56" s="105"/>
    </row>
    <row r="57" spans="2:62" ht="20.100000000000001" hidden="1" customHeight="1" outlineLevel="1">
      <c r="B57" s="212"/>
      <c r="C57" s="908"/>
      <c r="D57" s="909"/>
      <c r="E57" s="909"/>
      <c r="F57" s="910"/>
      <c r="G57" s="890"/>
      <c r="H57" s="891"/>
      <c r="I57" s="152"/>
      <c r="J57" s="152"/>
      <c r="K57" s="152"/>
      <c r="L57" s="152"/>
      <c r="M57" s="152"/>
      <c r="N57" s="152"/>
      <c r="O57" s="152"/>
      <c r="P57" s="153"/>
      <c r="Q57" s="153"/>
      <c r="R57" s="156">
        <f t="shared" si="35"/>
        <v>0</v>
      </c>
      <c r="S57" s="156">
        <f t="shared" si="36"/>
        <v>0</v>
      </c>
      <c r="U57" s="157">
        <f t="shared" si="43"/>
        <v>0</v>
      </c>
      <c r="W57" s="152"/>
      <c r="X57" s="152"/>
      <c r="Y57" s="152"/>
      <c r="Z57" s="152"/>
      <c r="AA57" s="152"/>
      <c r="AB57" s="152"/>
      <c r="AC57" s="347"/>
      <c r="AD57" s="152"/>
      <c r="AE57" s="152"/>
      <c r="AF57" s="152"/>
      <c r="AG57" s="152"/>
      <c r="AH57" s="152"/>
      <c r="AI57" s="152"/>
      <c r="AJ57" s="347"/>
      <c r="AK57" s="152"/>
      <c r="AL57" s="152"/>
      <c r="AM57" s="295"/>
      <c r="AN57" s="228"/>
      <c r="AO57" s="228"/>
      <c r="AP57" s="228"/>
      <c r="AQ57" s="228"/>
      <c r="AR57" s="228"/>
      <c r="AS57" s="348"/>
      <c r="AT57" s="264">
        <f t="shared" si="39"/>
        <v>0</v>
      </c>
      <c r="AU57" s="259"/>
      <c r="AV57" s="265">
        <f t="shared" si="40"/>
        <v>0</v>
      </c>
      <c r="AX57" s="265">
        <f t="shared" si="44"/>
        <v>0</v>
      </c>
      <c r="AZ57" s="492">
        <f t="shared" si="41"/>
        <v>0</v>
      </c>
      <c r="BB57" s="492">
        <f t="shared" si="42"/>
        <v>0</v>
      </c>
      <c r="BD57" s="265">
        <f t="shared" si="45"/>
        <v>0</v>
      </c>
      <c r="BE57" s="105"/>
      <c r="BF57" s="105"/>
      <c r="BG57" s="105"/>
      <c r="BH57" s="105"/>
      <c r="BI57" s="105"/>
      <c r="BJ57" s="105"/>
    </row>
    <row r="58" spans="2:62" ht="20.100000000000001" hidden="1" customHeight="1" outlineLevel="1">
      <c r="B58" s="212"/>
      <c r="C58" s="908"/>
      <c r="D58" s="909"/>
      <c r="E58" s="909"/>
      <c r="F58" s="910"/>
      <c r="G58" s="890"/>
      <c r="H58" s="891"/>
      <c r="I58" s="152"/>
      <c r="J58" s="152"/>
      <c r="K58" s="152"/>
      <c r="L58" s="152"/>
      <c r="M58" s="152"/>
      <c r="N58" s="152"/>
      <c r="O58" s="152"/>
      <c r="P58" s="153"/>
      <c r="Q58" s="153"/>
      <c r="R58" s="156">
        <f t="shared" si="35"/>
        <v>0</v>
      </c>
      <c r="S58" s="156">
        <f t="shared" si="36"/>
        <v>0</v>
      </c>
      <c r="U58" s="157">
        <f t="shared" si="43"/>
        <v>0</v>
      </c>
      <c r="W58" s="152"/>
      <c r="X58" s="152"/>
      <c r="Y58" s="152"/>
      <c r="Z58" s="152"/>
      <c r="AA58" s="152"/>
      <c r="AB58" s="152"/>
      <c r="AC58" s="347"/>
      <c r="AD58" s="152"/>
      <c r="AE58" s="152"/>
      <c r="AF58" s="152"/>
      <c r="AG58" s="152"/>
      <c r="AH58" s="152"/>
      <c r="AI58" s="152"/>
      <c r="AJ58" s="347"/>
      <c r="AK58" s="152"/>
      <c r="AL58" s="152"/>
      <c r="AM58" s="295"/>
      <c r="AN58" s="228"/>
      <c r="AO58" s="228"/>
      <c r="AP58" s="228"/>
      <c r="AQ58" s="228"/>
      <c r="AR58" s="228"/>
      <c r="AS58" s="348"/>
      <c r="AT58" s="264">
        <f t="shared" si="39"/>
        <v>0</v>
      </c>
      <c r="AU58" s="259"/>
      <c r="AV58" s="265">
        <f t="shared" si="40"/>
        <v>0</v>
      </c>
      <c r="AX58" s="265">
        <f t="shared" si="44"/>
        <v>0</v>
      </c>
      <c r="AZ58" s="492">
        <f t="shared" si="41"/>
        <v>0</v>
      </c>
      <c r="BB58" s="492">
        <f t="shared" si="42"/>
        <v>0</v>
      </c>
      <c r="BD58" s="265">
        <f t="shared" si="45"/>
        <v>0</v>
      </c>
      <c r="BE58" s="105"/>
      <c r="BF58" s="105"/>
      <c r="BG58" s="105"/>
      <c r="BH58" s="105"/>
      <c r="BI58" s="105"/>
      <c r="BJ58" s="105"/>
    </row>
    <row r="59" spans="2:62" ht="20.100000000000001" hidden="1" customHeight="1" outlineLevel="1">
      <c r="B59" s="212"/>
      <c r="C59" s="908"/>
      <c r="D59" s="909"/>
      <c r="E59" s="909"/>
      <c r="F59" s="910"/>
      <c r="G59" s="890"/>
      <c r="H59" s="891"/>
      <c r="I59" s="152"/>
      <c r="J59" s="152"/>
      <c r="K59" s="152"/>
      <c r="L59" s="152"/>
      <c r="M59" s="152"/>
      <c r="N59" s="152"/>
      <c r="O59" s="152"/>
      <c r="P59" s="153"/>
      <c r="Q59" s="153"/>
      <c r="R59" s="156">
        <f t="shared" si="35"/>
        <v>0</v>
      </c>
      <c r="S59" s="156">
        <f t="shared" si="36"/>
        <v>0</v>
      </c>
      <c r="U59" s="157">
        <f t="shared" si="43"/>
        <v>0</v>
      </c>
      <c r="W59" s="152"/>
      <c r="X59" s="152"/>
      <c r="Y59" s="152"/>
      <c r="Z59" s="152"/>
      <c r="AA59" s="152"/>
      <c r="AB59" s="152"/>
      <c r="AC59" s="347"/>
      <c r="AD59" s="152"/>
      <c r="AE59" s="152"/>
      <c r="AF59" s="152"/>
      <c r="AG59" s="152"/>
      <c r="AH59" s="152"/>
      <c r="AI59" s="152"/>
      <c r="AJ59" s="347"/>
      <c r="AK59" s="152"/>
      <c r="AL59" s="152"/>
      <c r="AM59" s="295"/>
      <c r="AN59" s="228"/>
      <c r="AO59" s="228"/>
      <c r="AP59" s="228"/>
      <c r="AQ59" s="228"/>
      <c r="AR59" s="228"/>
      <c r="AS59" s="348"/>
      <c r="AT59" s="264">
        <f t="shared" si="39"/>
        <v>0</v>
      </c>
      <c r="AU59" s="259"/>
      <c r="AV59" s="265">
        <f t="shared" si="40"/>
        <v>0</v>
      </c>
      <c r="AX59" s="265">
        <f t="shared" si="44"/>
        <v>0</v>
      </c>
      <c r="AZ59" s="492">
        <f t="shared" si="41"/>
        <v>0</v>
      </c>
      <c r="BB59" s="492">
        <f t="shared" si="42"/>
        <v>0</v>
      </c>
      <c r="BD59" s="265">
        <f t="shared" si="45"/>
        <v>0</v>
      </c>
      <c r="BE59" s="105"/>
      <c r="BF59" s="105"/>
      <c r="BG59" s="105"/>
      <c r="BH59" s="105"/>
      <c r="BI59" s="105"/>
      <c r="BJ59" s="105"/>
    </row>
    <row r="60" spans="2:62" ht="20.100000000000001" hidden="1" customHeight="1" outlineLevel="1">
      <c r="B60" s="212"/>
      <c r="C60" s="908"/>
      <c r="D60" s="909"/>
      <c r="E60" s="909"/>
      <c r="F60" s="910"/>
      <c r="G60" s="890"/>
      <c r="H60" s="891"/>
      <c r="I60" s="152"/>
      <c r="J60" s="152"/>
      <c r="K60" s="152"/>
      <c r="L60" s="152"/>
      <c r="M60" s="152"/>
      <c r="N60" s="152"/>
      <c r="O60" s="152"/>
      <c r="P60" s="153"/>
      <c r="Q60" s="153"/>
      <c r="R60" s="156">
        <f t="shared" si="35"/>
        <v>0</v>
      </c>
      <c r="S60" s="156">
        <f t="shared" si="36"/>
        <v>0</v>
      </c>
      <c r="U60" s="157">
        <f t="shared" si="43"/>
        <v>0</v>
      </c>
      <c r="W60" s="152"/>
      <c r="X60" s="152"/>
      <c r="Y60" s="152"/>
      <c r="Z60" s="152"/>
      <c r="AA60" s="152"/>
      <c r="AB60" s="152"/>
      <c r="AC60" s="347"/>
      <c r="AD60" s="152"/>
      <c r="AE60" s="152"/>
      <c r="AF60" s="152"/>
      <c r="AG60" s="152"/>
      <c r="AH60" s="152"/>
      <c r="AI60" s="152"/>
      <c r="AJ60" s="347"/>
      <c r="AK60" s="152"/>
      <c r="AL60" s="152"/>
      <c r="AM60" s="295"/>
      <c r="AN60" s="228"/>
      <c r="AO60" s="228"/>
      <c r="AP60" s="228"/>
      <c r="AQ60" s="228"/>
      <c r="AR60" s="228"/>
      <c r="AS60" s="348"/>
      <c r="AT60" s="264">
        <f t="shared" si="39"/>
        <v>0</v>
      </c>
      <c r="AU60" s="259"/>
      <c r="AV60" s="265">
        <f t="shared" si="40"/>
        <v>0</v>
      </c>
      <c r="AX60" s="265">
        <f t="shared" si="44"/>
        <v>0</v>
      </c>
      <c r="AZ60" s="492">
        <f t="shared" si="41"/>
        <v>0</v>
      </c>
      <c r="BB60" s="492">
        <f t="shared" si="42"/>
        <v>0</v>
      </c>
      <c r="BD60" s="265">
        <f t="shared" si="45"/>
        <v>0</v>
      </c>
      <c r="BE60" s="105"/>
      <c r="BF60" s="105"/>
      <c r="BG60" s="105"/>
      <c r="BH60" s="105"/>
      <c r="BI60" s="105"/>
      <c r="BJ60" s="105"/>
    </row>
    <row r="61" spans="2:62" ht="20.100000000000001" hidden="1" customHeight="1" outlineLevel="1">
      <c r="B61" s="212"/>
      <c r="C61" s="908"/>
      <c r="D61" s="909"/>
      <c r="E61" s="909"/>
      <c r="F61" s="910"/>
      <c r="G61" s="890"/>
      <c r="H61" s="891"/>
      <c r="I61" s="152"/>
      <c r="J61" s="152"/>
      <c r="K61" s="152"/>
      <c r="L61" s="152"/>
      <c r="M61" s="152"/>
      <c r="N61" s="152"/>
      <c r="O61" s="152"/>
      <c r="P61" s="153"/>
      <c r="Q61" s="153"/>
      <c r="R61" s="156">
        <f t="shared" si="35"/>
        <v>0</v>
      </c>
      <c r="S61" s="156">
        <f t="shared" si="36"/>
        <v>0</v>
      </c>
      <c r="U61" s="157">
        <f t="shared" si="43"/>
        <v>0</v>
      </c>
      <c r="W61" s="152"/>
      <c r="X61" s="152"/>
      <c r="Y61" s="152"/>
      <c r="Z61" s="152"/>
      <c r="AA61" s="152"/>
      <c r="AB61" s="152"/>
      <c r="AC61" s="347"/>
      <c r="AD61" s="152"/>
      <c r="AE61" s="152"/>
      <c r="AF61" s="152"/>
      <c r="AG61" s="152"/>
      <c r="AH61" s="152"/>
      <c r="AI61" s="152"/>
      <c r="AJ61" s="347"/>
      <c r="AK61" s="152"/>
      <c r="AL61" s="152"/>
      <c r="AM61" s="295"/>
      <c r="AN61" s="228"/>
      <c r="AO61" s="228"/>
      <c r="AP61" s="228"/>
      <c r="AQ61" s="228"/>
      <c r="AR61" s="228"/>
      <c r="AS61" s="348"/>
      <c r="AT61" s="264">
        <f t="shared" si="39"/>
        <v>0</v>
      </c>
      <c r="AU61" s="259"/>
      <c r="AV61" s="265">
        <f t="shared" si="40"/>
        <v>0</v>
      </c>
      <c r="AX61" s="265">
        <f t="shared" si="44"/>
        <v>0</v>
      </c>
      <c r="AZ61" s="492">
        <f t="shared" si="41"/>
        <v>0</v>
      </c>
      <c r="BB61" s="492">
        <f t="shared" si="42"/>
        <v>0</v>
      </c>
      <c r="BD61" s="265">
        <f t="shared" si="45"/>
        <v>0</v>
      </c>
      <c r="BE61" s="105"/>
      <c r="BF61" s="105"/>
      <c r="BG61" s="105"/>
      <c r="BH61" s="105"/>
      <c r="BI61" s="105"/>
      <c r="BJ61" s="105"/>
    </row>
    <row r="62" spans="2:62" ht="9.9499999999999993" hidden="1" customHeight="1" outlineLevel="1">
      <c r="B62" s="101"/>
      <c r="C62" s="208"/>
      <c r="D62" s="208"/>
      <c r="E62" s="208"/>
      <c r="F62" s="208"/>
      <c r="G62" s="237"/>
      <c r="H62" s="207"/>
      <c r="I62" s="257"/>
      <c r="J62" s="257"/>
      <c r="K62" s="257"/>
      <c r="L62" s="257"/>
      <c r="M62" s="257"/>
      <c r="N62" s="257"/>
      <c r="O62" s="257"/>
      <c r="P62" s="256"/>
      <c r="Q62" s="102"/>
      <c r="R62" s="102"/>
      <c r="S62" s="102"/>
      <c r="U62" s="98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Z62" s="493"/>
      <c r="BE62" s="105"/>
      <c r="BF62" s="105"/>
      <c r="BG62" s="105"/>
      <c r="BH62" s="105"/>
      <c r="BI62" s="105"/>
      <c r="BJ62" s="105"/>
    </row>
    <row r="63" spans="2:62" ht="20.100000000000001" customHeight="1" collapsed="1">
      <c r="B63" s="179">
        <f>B46+1</f>
        <v>4</v>
      </c>
      <c r="C63" s="916"/>
      <c r="D63" s="917"/>
      <c r="E63" s="917"/>
      <c r="F63" s="918"/>
      <c r="G63" s="429"/>
      <c r="H63" s="206">
        <v>1</v>
      </c>
      <c r="I63" s="642">
        <f t="shared" ref="I63" si="46">$H63*SUM(I64:I78)</f>
        <v>0</v>
      </c>
      <c r="J63" s="643">
        <f t="shared" ref="J63:O63" si="47">$H63*SUM(J64:J78)</f>
        <v>0</v>
      </c>
      <c r="K63" s="644">
        <f t="shared" si="47"/>
        <v>0</v>
      </c>
      <c r="L63" s="645">
        <f t="shared" si="47"/>
        <v>0</v>
      </c>
      <c r="M63" s="645">
        <f t="shared" si="47"/>
        <v>0</v>
      </c>
      <c r="N63" s="644">
        <f t="shared" si="47"/>
        <v>0</v>
      </c>
      <c r="O63" s="642">
        <f t="shared" si="47"/>
        <v>0</v>
      </c>
      <c r="P63" s="209">
        <f t="shared" ref="P63:Q63" si="48">$H63*SUM(P64:P78)</f>
        <v>0</v>
      </c>
      <c r="Q63" s="210">
        <f t="shared" si="48"/>
        <v>0</v>
      </c>
      <c r="R63" s="136">
        <f t="shared" ref="R63:R78" si="49">P63*(1+Gewinn)*(1+SicherheitAngebot)</f>
        <v>0</v>
      </c>
      <c r="S63" s="137">
        <f t="shared" ref="S63:S78" si="50">Q63*(1+MGKZ)*(1+Gewinn)*(1+SicherheitAngebot)</f>
        <v>0</v>
      </c>
      <c r="U63" s="10">
        <f>I63*$I$7+J63*$J$7+K63*$K$7+L63*$L$7+M63*$M$7+N63*$N$7+O63*$O$7+R63+S63</f>
        <v>0</v>
      </c>
      <c r="W63" s="646">
        <f t="shared" ref="W63:AB63" si="51">$H63*SUM(W64:W78)</f>
        <v>0</v>
      </c>
      <c r="X63" s="647">
        <f t="shared" si="51"/>
        <v>0</v>
      </c>
      <c r="Y63" s="648">
        <f t="shared" si="51"/>
        <v>0</v>
      </c>
      <c r="Z63" s="649">
        <f t="shared" si="51"/>
        <v>0</v>
      </c>
      <c r="AA63" s="648">
        <f t="shared" si="51"/>
        <v>0</v>
      </c>
      <c r="AB63" s="646">
        <f t="shared" si="51"/>
        <v>0</v>
      </c>
      <c r="AC63" s="258"/>
      <c r="AD63" s="646">
        <f t="shared" ref="AD63:AM63" si="52">$H63*SUM(AD64:AD78)</f>
        <v>0</v>
      </c>
      <c r="AE63" s="647">
        <f t="shared" si="52"/>
        <v>0</v>
      </c>
      <c r="AF63" s="648">
        <f t="shared" si="52"/>
        <v>0</v>
      </c>
      <c r="AG63" s="649">
        <f t="shared" si="52"/>
        <v>0</v>
      </c>
      <c r="AH63" s="648">
        <f t="shared" si="52"/>
        <v>0</v>
      </c>
      <c r="AI63" s="646">
        <f t="shared" si="52"/>
        <v>0</v>
      </c>
      <c r="AJ63" s="258"/>
      <c r="AK63" s="653">
        <f t="shared" si="52"/>
        <v>0</v>
      </c>
      <c r="AL63" s="653">
        <f t="shared" si="52"/>
        <v>0</v>
      </c>
      <c r="AM63" s="653">
        <f t="shared" si="52"/>
        <v>0</v>
      </c>
      <c r="AN63" s="227">
        <f>$H63*SUM(AN64:AN78)*(1+Gewinn)*(1+SicherheitAngebot)</f>
        <v>0</v>
      </c>
      <c r="AO63" s="227">
        <f>$H63*SUM(AO64:AO78)*(1+Gewinn)*(1+SicherheitAngebot)</f>
        <v>0</v>
      </c>
      <c r="AP63" s="227">
        <f>$H63*SUM(AP64:AP78)*(1+Gewinn)*(1+SicherheitAngebot)</f>
        <v>0</v>
      </c>
      <c r="AQ63" s="227">
        <f>$H63*SUM(AQ64:AQ78)*(1+Gewinn)*(1+SicherheitAngebot)</f>
        <v>0</v>
      </c>
      <c r="AR63" s="227">
        <f>$H63*SUM(AR64:AR78)*(1+Gewinn)*(1+SicherheitAngebot)</f>
        <v>0</v>
      </c>
      <c r="AS63" s="262"/>
      <c r="AT63" s="263">
        <f t="shared" si="39"/>
        <v>0</v>
      </c>
      <c r="AU63" s="259"/>
      <c r="AV63" s="491">
        <f>AK63*$AK$7+AL63*$AL$7+AM63*$AM$7+SUM(AN63:AR63)+AT63/Zuschläge_IBN+AT63</f>
        <v>0</v>
      </c>
      <c r="AX63" s="685">
        <f>U63+AV63</f>
        <v>0</v>
      </c>
      <c r="AZ63" s="490">
        <f>IF(H63&gt;0,U63/(1+SicherheitAngebot)*(1+Sicherheit),0)</f>
        <v>0</v>
      </c>
      <c r="BB63" s="490">
        <f>IF(H63&gt;0,AV63/(1+SicherheitAngebot)*(1+Sicherheit),0)</f>
        <v>0</v>
      </c>
      <c r="BD63" s="490">
        <f>AZ63+BB63</f>
        <v>0</v>
      </c>
      <c r="BE63" s="105"/>
      <c r="BF63" s="105"/>
      <c r="BG63" s="105"/>
      <c r="BH63" s="105"/>
      <c r="BI63" s="105"/>
      <c r="BJ63" s="105"/>
    </row>
    <row r="64" spans="2:62" ht="20.100000000000001" hidden="1" customHeight="1" outlineLevel="1">
      <c r="B64" s="211"/>
      <c r="C64" s="908"/>
      <c r="D64" s="909"/>
      <c r="E64" s="909"/>
      <c r="F64" s="910"/>
      <c r="G64" s="890"/>
      <c r="H64" s="901"/>
      <c r="I64" s="152"/>
      <c r="J64" s="152"/>
      <c r="K64" s="152"/>
      <c r="L64" s="152"/>
      <c r="M64" s="152"/>
      <c r="N64" s="152"/>
      <c r="O64" s="152"/>
      <c r="P64" s="153"/>
      <c r="Q64" s="153"/>
      <c r="R64" s="156">
        <f t="shared" si="49"/>
        <v>0</v>
      </c>
      <c r="S64" s="156">
        <f t="shared" si="50"/>
        <v>0</v>
      </c>
      <c r="U64" s="157">
        <f>I64*$I$7+J64*$J$7+K64*$K$7+L64*$L$7+M64*$M$7+N64*$N$7+O64*$O$7+R64+S64</f>
        <v>0</v>
      </c>
      <c r="W64" s="152"/>
      <c r="X64" s="152"/>
      <c r="Y64" s="152"/>
      <c r="Z64" s="152"/>
      <c r="AA64" s="152"/>
      <c r="AB64" s="152"/>
      <c r="AC64" s="347"/>
      <c r="AD64" s="152"/>
      <c r="AE64" s="152"/>
      <c r="AF64" s="152"/>
      <c r="AG64" s="152"/>
      <c r="AH64" s="152"/>
      <c r="AI64" s="152"/>
      <c r="AJ64" s="347"/>
      <c r="AK64" s="152"/>
      <c r="AL64" s="152"/>
      <c r="AM64" s="295"/>
      <c r="AN64" s="228"/>
      <c r="AO64" s="228"/>
      <c r="AP64" s="228"/>
      <c r="AQ64" s="228"/>
      <c r="AR64" s="228"/>
      <c r="AS64" s="348"/>
      <c r="AT64" s="264">
        <f t="shared" si="39"/>
        <v>0</v>
      </c>
      <c r="AU64" s="259"/>
      <c r="AV64" s="265">
        <f t="shared" ref="AV64:AV78" si="53">AK64*$AK$7+AL64*$AL$7+AM64*$AM$7+SUM(AN64:AR64)*(1+Gewinn)*(1+SicherheitAngebot)+AT64/Zuschläge_IBN+AT64</f>
        <v>0</v>
      </c>
      <c r="AX64" s="265">
        <f>U64+AV64</f>
        <v>0</v>
      </c>
      <c r="AZ64" s="492">
        <f t="shared" ref="AZ64:AZ78" si="54">U64/(1+SicherheitAngebot)*(1+Sicherheit)</f>
        <v>0</v>
      </c>
      <c r="BB64" s="492">
        <f t="shared" ref="BB64:BB78" si="55">AV64/(1+SicherheitAngebot)*(1+Sicherheit)</f>
        <v>0</v>
      </c>
      <c r="BD64" s="265">
        <f>AZ64+BB64</f>
        <v>0</v>
      </c>
      <c r="BE64" s="105"/>
      <c r="BF64" s="105"/>
      <c r="BG64" s="105"/>
      <c r="BH64" s="105"/>
      <c r="BI64" s="105"/>
      <c r="BJ64" s="105"/>
    </row>
    <row r="65" spans="2:62" ht="20.100000000000001" hidden="1" customHeight="1" outlineLevel="1">
      <c r="B65" s="212"/>
      <c r="C65" s="908"/>
      <c r="D65" s="909"/>
      <c r="E65" s="909"/>
      <c r="F65" s="910"/>
      <c r="G65" s="890"/>
      <c r="H65" s="891"/>
      <c r="I65" s="152"/>
      <c r="J65" s="152"/>
      <c r="K65" s="152"/>
      <c r="L65" s="152"/>
      <c r="M65" s="152"/>
      <c r="N65" s="152"/>
      <c r="O65" s="152"/>
      <c r="P65" s="153"/>
      <c r="Q65" s="153"/>
      <c r="R65" s="156">
        <f t="shared" si="49"/>
        <v>0</v>
      </c>
      <c r="S65" s="156">
        <f t="shared" si="50"/>
        <v>0</v>
      </c>
      <c r="U65" s="157">
        <f t="shared" ref="U65:U78" si="56">I65*$I$7+J65*$J$7+K65*$K$7+L65*$L$7+M65*$M$7+N65*$N$7+O65*$O$7+R65+S65</f>
        <v>0</v>
      </c>
      <c r="W65" s="152"/>
      <c r="X65" s="152"/>
      <c r="Y65" s="152"/>
      <c r="Z65" s="152"/>
      <c r="AA65" s="152"/>
      <c r="AB65" s="152"/>
      <c r="AC65" s="347"/>
      <c r="AD65" s="152"/>
      <c r="AE65" s="152"/>
      <c r="AF65" s="152"/>
      <c r="AG65" s="152"/>
      <c r="AH65" s="152"/>
      <c r="AI65" s="152"/>
      <c r="AJ65" s="347"/>
      <c r="AK65" s="152"/>
      <c r="AL65" s="152"/>
      <c r="AM65" s="295"/>
      <c r="AN65" s="228"/>
      <c r="AO65" s="228"/>
      <c r="AP65" s="228"/>
      <c r="AQ65" s="228"/>
      <c r="AR65" s="228"/>
      <c r="AS65" s="348"/>
      <c r="AT65" s="264">
        <f t="shared" si="39"/>
        <v>0</v>
      </c>
      <c r="AU65" s="259"/>
      <c r="AV65" s="265">
        <f t="shared" si="53"/>
        <v>0</v>
      </c>
      <c r="AX65" s="265">
        <f t="shared" ref="AX65:AX78" si="57">U65+AV65</f>
        <v>0</v>
      </c>
      <c r="AZ65" s="492">
        <f t="shared" si="54"/>
        <v>0</v>
      </c>
      <c r="BB65" s="492">
        <f t="shared" si="55"/>
        <v>0</v>
      </c>
      <c r="BD65" s="265">
        <f t="shared" ref="BD65:BD78" si="58">AZ65+BB65</f>
        <v>0</v>
      </c>
      <c r="BE65" s="105"/>
      <c r="BF65" s="105"/>
      <c r="BG65" s="105"/>
      <c r="BH65" s="105"/>
      <c r="BI65" s="105"/>
      <c r="BJ65" s="105"/>
    </row>
    <row r="66" spans="2:62" ht="20.100000000000001" hidden="1" customHeight="1" outlineLevel="1">
      <c r="B66" s="212"/>
      <c r="C66" s="908"/>
      <c r="D66" s="909"/>
      <c r="E66" s="909"/>
      <c r="F66" s="910"/>
      <c r="G66" s="890"/>
      <c r="H66" s="891"/>
      <c r="I66" s="152"/>
      <c r="J66" s="152"/>
      <c r="K66" s="152"/>
      <c r="L66" s="152"/>
      <c r="M66" s="152"/>
      <c r="N66" s="152"/>
      <c r="O66" s="152"/>
      <c r="P66" s="153"/>
      <c r="Q66" s="153"/>
      <c r="R66" s="156">
        <f t="shared" si="49"/>
        <v>0</v>
      </c>
      <c r="S66" s="156">
        <f t="shared" si="50"/>
        <v>0</v>
      </c>
      <c r="U66" s="157">
        <f t="shared" si="56"/>
        <v>0</v>
      </c>
      <c r="W66" s="152"/>
      <c r="X66" s="152"/>
      <c r="Y66" s="152"/>
      <c r="Z66" s="152"/>
      <c r="AA66" s="152"/>
      <c r="AB66" s="152"/>
      <c r="AC66" s="347"/>
      <c r="AD66" s="152"/>
      <c r="AE66" s="152"/>
      <c r="AF66" s="152"/>
      <c r="AG66" s="152"/>
      <c r="AH66" s="152"/>
      <c r="AI66" s="152"/>
      <c r="AJ66" s="347"/>
      <c r="AK66" s="152"/>
      <c r="AL66" s="152"/>
      <c r="AM66" s="295"/>
      <c r="AN66" s="228"/>
      <c r="AO66" s="228"/>
      <c r="AP66" s="228"/>
      <c r="AQ66" s="228"/>
      <c r="AR66" s="228"/>
      <c r="AS66" s="348"/>
      <c r="AT66" s="264">
        <f t="shared" si="39"/>
        <v>0</v>
      </c>
      <c r="AU66" s="259"/>
      <c r="AV66" s="265">
        <f t="shared" si="53"/>
        <v>0</v>
      </c>
      <c r="AX66" s="265">
        <f t="shared" si="57"/>
        <v>0</v>
      </c>
      <c r="AZ66" s="492">
        <f t="shared" si="54"/>
        <v>0</v>
      </c>
      <c r="BB66" s="492">
        <f t="shared" si="55"/>
        <v>0</v>
      </c>
      <c r="BD66" s="265">
        <f t="shared" si="58"/>
        <v>0</v>
      </c>
      <c r="BE66" s="105"/>
      <c r="BF66" s="105"/>
      <c r="BG66" s="105"/>
      <c r="BH66" s="105"/>
      <c r="BI66" s="105"/>
      <c r="BJ66" s="105"/>
    </row>
    <row r="67" spans="2:62" ht="20.100000000000001" hidden="1" customHeight="1" outlineLevel="1">
      <c r="B67" s="212"/>
      <c r="C67" s="908"/>
      <c r="D67" s="909"/>
      <c r="E67" s="909"/>
      <c r="F67" s="910"/>
      <c r="G67" s="890"/>
      <c r="H67" s="891"/>
      <c r="I67" s="152"/>
      <c r="J67" s="152"/>
      <c r="K67" s="152"/>
      <c r="L67" s="152"/>
      <c r="M67" s="152"/>
      <c r="N67" s="152"/>
      <c r="O67" s="152"/>
      <c r="P67" s="153"/>
      <c r="Q67" s="153"/>
      <c r="R67" s="156">
        <f t="shared" si="49"/>
        <v>0</v>
      </c>
      <c r="S67" s="156">
        <f t="shared" si="50"/>
        <v>0</v>
      </c>
      <c r="U67" s="157">
        <f t="shared" si="56"/>
        <v>0</v>
      </c>
      <c r="W67" s="152"/>
      <c r="X67" s="152"/>
      <c r="Y67" s="152"/>
      <c r="Z67" s="152"/>
      <c r="AA67" s="152"/>
      <c r="AB67" s="152"/>
      <c r="AC67" s="347"/>
      <c r="AD67" s="152"/>
      <c r="AE67" s="152"/>
      <c r="AF67" s="152"/>
      <c r="AG67" s="152"/>
      <c r="AH67" s="152"/>
      <c r="AI67" s="152"/>
      <c r="AJ67" s="347"/>
      <c r="AK67" s="152"/>
      <c r="AL67" s="152"/>
      <c r="AM67" s="295"/>
      <c r="AN67" s="228"/>
      <c r="AO67" s="228"/>
      <c r="AP67" s="228"/>
      <c r="AQ67" s="228"/>
      <c r="AR67" s="228"/>
      <c r="AS67" s="348"/>
      <c r="AT67" s="264">
        <f t="shared" si="39"/>
        <v>0</v>
      </c>
      <c r="AU67" s="259"/>
      <c r="AV67" s="265">
        <f t="shared" si="53"/>
        <v>0</v>
      </c>
      <c r="AX67" s="265">
        <f t="shared" si="57"/>
        <v>0</v>
      </c>
      <c r="AZ67" s="492">
        <f t="shared" si="54"/>
        <v>0</v>
      </c>
      <c r="BB67" s="492">
        <f t="shared" si="55"/>
        <v>0</v>
      </c>
      <c r="BD67" s="265">
        <f t="shared" si="58"/>
        <v>0</v>
      </c>
      <c r="BE67" s="105"/>
      <c r="BF67" s="105"/>
      <c r="BG67" s="105"/>
      <c r="BH67" s="105"/>
      <c r="BI67" s="105"/>
      <c r="BJ67" s="105"/>
    </row>
    <row r="68" spans="2:62" ht="20.100000000000001" hidden="1" customHeight="1" outlineLevel="1">
      <c r="B68" s="212"/>
      <c r="C68" s="908"/>
      <c r="D68" s="909"/>
      <c r="E68" s="909"/>
      <c r="F68" s="910"/>
      <c r="G68" s="890"/>
      <c r="H68" s="891"/>
      <c r="I68" s="152"/>
      <c r="J68" s="152"/>
      <c r="K68" s="152"/>
      <c r="L68" s="152"/>
      <c r="M68" s="152"/>
      <c r="N68" s="152"/>
      <c r="O68" s="152"/>
      <c r="P68" s="153"/>
      <c r="Q68" s="153"/>
      <c r="R68" s="156">
        <f t="shared" si="49"/>
        <v>0</v>
      </c>
      <c r="S68" s="156">
        <f t="shared" si="50"/>
        <v>0</v>
      </c>
      <c r="U68" s="157">
        <f t="shared" si="56"/>
        <v>0</v>
      </c>
      <c r="W68" s="152"/>
      <c r="X68" s="152"/>
      <c r="Y68" s="152"/>
      <c r="Z68" s="152"/>
      <c r="AA68" s="152"/>
      <c r="AB68" s="152"/>
      <c r="AC68" s="347"/>
      <c r="AD68" s="152"/>
      <c r="AE68" s="152"/>
      <c r="AF68" s="152"/>
      <c r="AG68" s="152"/>
      <c r="AH68" s="152"/>
      <c r="AI68" s="152"/>
      <c r="AJ68" s="347"/>
      <c r="AK68" s="152"/>
      <c r="AL68" s="152"/>
      <c r="AM68" s="295"/>
      <c r="AN68" s="228"/>
      <c r="AO68" s="228"/>
      <c r="AP68" s="228"/>
      <c r="AQ68" s="228"/>
      <c r="AR68" s="228"/>
      <c r="AS68" s="348"/>
      <c r="AT68" s="264">
        <f t="shared" si="39"/>
        <v>0</v>
      </c>
      <c r="AU68" s="259"/>
      <c r="AV68" s="265">
        <f t="shared" si="53"/>
        <v>0</v>
      </c>
      <c r="AX68" s="265">
        <f t="shared" si="57"/>
        <v>0</v>
      </c>
      <c r="AZ68" s="492">
        <f t="shared" si="54"/>
        <v>0</v>
      </c>
      <c r="BB68" s="492">
        <f t="shared" si="55"/>
        <v>0</v>
      </c>
      <c r="BD68" s="265">
        <f t="shared" si="58"/>
        <v>0</v>
      </c>
      <c r="BE68" s="105"/>
      <c r="BF68" s="105"/>
      <c r="BG68" s="105"/>
      <c r="BH68" s="105"/>
      <c r="BI68" s="105"/>
      <c r="BJ68" s="105"/>
    </row>
    <row r="69" spans="2:62" ht="20.100000000000001" hidden="1" customHeight="1" outlineLevel="1">
      <c r="B69" s="212"/>
      <c r="C69" s="908"/>
      <c r="D69" s="909"/>
      <c r="E69" s="909"/>
      <c r="F69" s="910"/>
      <c r="G69" s="890"/>
      <c r="H69" s="891"/>
      <c r="I69" s="152"/>
      <c r="J69" s="152"/>
      <c r="K69" s="152"/>
      <c r="L69" s="152"/>
      <c r="M69" s="152"/>
      <c r="N69" s="152"/>
      <c r="O69" s="152"/>
      <c r="P69" s="153"/>
      <c r="Q69" s="153"/>
      <c r="R69" s="156">
        <f t="shared" si="49"/>
        <v>0</v>
      </c>
      <c r="S69" s="156">
        <f t="shared" si="50"/>
        <v>0</v>
      </c>
      <c r="U69" s="157">
        <f t="shared" si="56"/>
        <v>0</v>
      </c>
      <c r="W69" s="152"/>
      <c r="X69" s="152"/>
      <c r="Y69" s="152"/>
      <c r="Z69" s="152"/>
      <c r="AA69" s="152"/>
      <c r="AB69" s="152"/>
      <c r="AC69" s="347"/>
      <c r="AD69" s="152"/>
      <c r="AE69" s="152"/>
      <c r="AF69" s="152"/>
      <c r="AG69" s="152"/>
      <c r="AH69" s="152"/>
      <c r="AI69" s="152"/>
      <c r="AJ69" s="347"/>
      <c r="AK69" s="152"/>
      <c r="AL69" s="152"/>
      <c r="AM69" s="295"/>
      <c r="AN69" s="228"/>
      <c r="AO69" s="228"/>
      <c r="AP69" s="228"/>
      <c r="AQ69" s="228"/>
      <c r="AR69" s="228"/>
      <c r="AS69" s="348"/>
      <c r="AT69" s="264">
        <f t="shared" si="39"/>
        <v>0</v>
      </c>
      <c r="AU69" s="259"/>
      <c r="AV69" s="265">
        <f t="shared" si="53"/>
        <v>0</v>
      </c>
      <c r="AX69" s="265">
        <f t="shared" si="57"/>
        <v>0</v>
      </c>
      <c r="AZ69" s="492">
        <f t="shared" si="54"/>
        <v>0</v>
      </c>
      <c r="BB69" s="492">
        <f t="shared" si="55"/>
        <v>0</v>
      </c>
      <c r="BD69" s="265">
        <f t="shared" si="58"/>
        <v>0</v>
      </c>
      <c r="BE69" s="105"/>
      <c r="BF69" s="105"/>
      <c r="BG69" s="105"/>
      <c r="BH69" s="105"/>
      <c r="BI69" s="105"/>
      <c r="BJ69" s="105"/>
    </row>
    <row r="70" spans="2:62" ht="20.100000000000001" hidden="1" customHeight="1" outlineLevel="1">
      <c r="B70" s="212"/>
      <c r="C70" s="908"/>
      <c r="D70" s="909"/>
      <c r="E70" s="909"/>
      <c r="F70" s="910"/>
      <c r="G70" s="890"/>
      <c r="H70" s="891"/>
      <c r="I70" s="152"/>
      <c r="J70" s="152"/>
      <c r="K70" s="152"/>
      <c r="L70" s="152"/>
      <c r="M70" s="152"/>
      <c r="N70" s="152"/>
      <c r="O70" s="152"/>
      <c r="P70" s="153"/>
      <c r="Q70" s="153"/>
      <c r="R70" s="156">
        <f t="shared" si="49"/>
        <v>0</v>
      </c>
      <c r="S70" s="156">
        <f t="shared" si="50"/>
        <v>0</v>
      </c>
      <c r="U70" s="157">
        <f t="shared" si="56"/>
        <v>0</v>
      </c>
      <c r="W70" s="152"/>
      <c r="X70" s="152"/>
      <c r="Y70" s="152"/>
      <c r="Z70" s="152"/>
      <c r="AA70" s="152"/>
      <c r="AB70" s="152"/>
      <c r="AC70" s="347"/>
      <c r="AD70" s="152"/>
      <c r="AE70" s="152"/>
      <c r="AF70" s="152"/>
      <c r="AG70" s="152"/>
      <c r="AH70" s="152"/>
      <c r="AI70" s="152"/>
      <c r="AJ70" s="347"/>
      <c r="AK70" s="152"/>
      <c r="AL70" s="152"/>
      <c r="AM70" s="295"/>
      <c r="AN70" s="228"/>
      <c r="AO70" s="228"/>
      <c r="AP70" s="228"/>
      <c r="AQ70" s="228"/>
      <c r="AR70" s="228"/>
      <c r="AS70" s="348"/>
      <c r="AT70" s="264">
        <f t="shared" si="39"/>
        <v>0</v>
      </c>
      <c r="AU70" s="259"/>
      <c r="AV70" s="265">
        <f t="shared" si="53"/>
        <v>0</v>
      </c>
      <c r="AX70" s="265">
        <f t="shared" si="57"/>
        <v>0</v>
      </c>
      <c r="AZ70" s="492">
        <f t="shared" si="54"/>
        <v>0</v>
      </c>
      <c r="BB70" s="492">
        <f t="shared" si="55"/>
        <v>0</v>
      </c>
      <c r="BD70" s="265">
        <f t="shared" si="58"/>
        <v>0</v>
      </c>
      <c r="BE70" s="105"/>
      <c r="BF70" s="105"/>
      <c r="BG70" s="105"/>
      <c r="BH70" s="105"/>
      <c r="BI70" s="105"/>
      <c r="BJ70" s="105"/>
    </row>
    <row r="71" spans="2:62" ht="20.100000000000001" hidden="1" customHeight="1" outlineLevel="1">
      <c r="B71" s="212"/>
      <c r="C71" s="908"/>
      <c r="D71" s="909"/>
      <c r="E71" s="909"/>
      <c r="F71" s="910"/>
      <c r="G71" s="890"/>
      <c r="H71" s="891"/>
      <c r="I71" s="152"/>
      <c r="J71" s="152"/>
      <c r="K71" s="152"/>
      <c r="L71" s="152"/>
      <c r="M71" s="152"/>
      <c r="N71" s="152"/>
      <c r="O71" s="152"/>
      <c r="P71" s="153"/>
      <c r="Q71" s="153"/>
      <c r="R71" s="156">
        <f t="shared" si="49"/>
        <v>0</v>
      </c>
      <c r="S71" s="156">
        <f t="shared" si="50"/>
        <v>0</v>
      </c>
      <c r="U71" s="157">
        <f t="shared" si="56"/>
        <v>0</v>
      </c>
      <c r="W71" s="152"/>
      <c r="X71" s="152"/>
      <c r="Y71" s="152"/>
      <c r="Z71" s="152"/>
      <c r="AA71" s="152"/>
      <c r="AB71" s="152"/>
      <c r="AC71" s="347"/>
      <c r="AD71" s="152"/>
      <c r="AE71" s="152"/>
      <c r="AF71" s="152"/>
      <c r="AG71" s="152"/>
      <c r="AH71" s="152"/>
      <c r="AI71" s="152"/>
      <c r="AJ71" s="347"/>
      <c r="AK71" s="152"/>
      <c r="AL71" s="152"/>
      <c r="AM71" s="295"/>
      <c r="AN71" s="228"/>
      <c r="AO71" s="228"/>
      <c r="AP71" s="228"/>
      <c r="AQ71" s="228"/>
      <c r="AR71" s="228"/>
      <c r="AS71" s="348"/>
      <c r="AT71" s="264">
        <f t="shared" si="39"/>
        <v>0</v>
      </c>
      <c r="AU71" s="259"/>
      <c r="AV71" s="265">
        <f t="shared" si="53"/>
        <v>0</v>
      </c>
      <c r="AX71" s="265">
        <f t="shared" si="57"/>
        <v>0</v>
      </c>
      <c r="AZ71" s="492">
        <f t="shared" si="54"/>
        <v>0</v>
      </c>
      <c r="BB71" s="492">
        <f t="shared" si="55"/>
        <v>0</v>
      </c>
      <c r="BD71" s="265">
        <f t="shared" si="58"/>
        <v>0</v>
      </c>
      <c r="BE71" s="105"/>
      <c r="BF71" s="105"/>
      <c r="BG71" s="105"/>
      <c r="BH71" s="105"/>
      <c r="BI71" s="105"/>
      <c r="BJ71" s="105"/>
    </row>
    <row r="72" spans="2:62" ht="20.100000000000001" hidden="1" customHeight="1" outlineLevel="1">
      <c r="B72" s="212"/>
      <c r="C72" s="908"/>
      <c r="D72" s="909"/>
      <c r="E72" s="909"/>
      <c r="F72" s="910"/>
      <c r="G72" s="890"/>
      <c r="H72" s="891"/>
      <c r="I72" s="152"/>
      <c r="J72" s="152"/>
      <c r="K72" s="152"/>
      <c r="L72" s="152"/>
      <c r="M72" s="152"/>
      <c r="N72" s="152"/>
      <c r="O72" s="152"/>
      <c r="P72" s="153"/>
      <c r="Q72" s="153"/>
      <c r="R72" s="156">
        <f t="shared" si="49"/>
        <v>0</v>
      </c>
      <c r="S72" s="156">
        <f t="shared" si="50"/>
        <v>0</v>
      </c>
      <c r="U72" s="157">
        <f t="shared" si="56"/>
        <v>0</v>
      </c>
      <c r="W72" s="152"/>
      <c r="X72" s="152"/>
      <c r="Y72" s="152"/>
      <c r="Z72" s="152"/>
      <c r="AA72" s="152"/>
      <c r="AB72" s="152"/>
      <c r="AC72" s="347"/>
      <c r="AD72" s="152"/>
      <c r="AE72" s="152"/>
      <c r="AF72" s="152"/>
      <c r="AG72" s="152"/>
      <c r="AH72" s="152"/>
      <c r="AI72" s="152"/>
      <c r="AJ72" s="347"/>
      <c r="AK72" s="152"/>
      <c r="AL72" s="152"/>
      <c r="AM72" s="295"/>
      <c r="AN72" s="228"/>
      <c r="AO72" s="228"/>
      <c r="AP72" s="228"/>
      <c r="AQ72" s="228"/>
      <c r="AR72" s="228"/>
      <c r="AS72" s="348"/>
      <c r="AT72" s="264">
        <f t="shared" si="39"/>
        <v>0</v>
      </c>
      <c r="AU72" s="259"/>
      <c r="AV72" s="265">
        <f t="shared" si="53"/>
        <v>0</v>
      </c>
      <c r="AX72" s="265">
        <f t="shared" si="57"/>
        <v>0</v>
      </c>
      <c r="AZ72" s="492">
        <f t="shared" si="54"/>
        <v>0</v>
      </c>
      <c r="BB72" s="492">
        <f t="shared" si="55"/>
        <v>0</v>
      </c>
      <c r="BD72" s="265">
        <f t="shared" si="58"/>
        <v>0</v>
      </c>
      <c r="BE72" s="105"/>
      <c r="BF72" s="105"/>
      <c r="BG72" s="105"/>
      <c r="BH72" s="105"/>
      <c r="BI72" s="105"/>
      <c r="BJ72" s="105"/>
    </row>
    <row r="73" spans="2:62" ht="20.100000000000001" hidden="1" customHeight="1" outlineLevel="1">
      <c r="B73" s="212"/>
      <c r="C73" s="908"/>
      <c r="D73" s="909"/>
      <c r="E73" s="909"/>
      <c r="F73" s="910"/>
      <c r="G73" s="890"/>
      <c r="H73" s="891"/>
      <c r="I73" s="152"/>
      <c r="J73" s="152"/>
      <c r="K73" s="152"/>
      <c r="L73" s="152"/>
      <c r="M73" s="152"/>
      <c r="N73" s="152"/>
      <c r="O73" s="152"/>
      <c r="P73" s="153"/>
      <c r="Q73" s="153"/>
      <c r="R73" s="156">
        <f t="shared" si="49"/>
        <v>0</v>
      </c>
      <c r="S73" s="156">
        <f t="shared" si="50"/>
        <v>0</v>
      </c>
      <c r="U73" s="157">
        <f t="shared" si="56"/>
        <v>0</v>
      </c>
      <c r="W73" s="152"/>
      <c r="X73" s="152"/>
      <c r="Y73" s="152"/>
      <c r="Z73" s="152"/>
      <c r="AA73" s="152"/>
      <c r="AB73" s="152"/>
      <c r="AC73" s="347"/>
      <c r="AD73" s="152"/>
      <c r="AE73" s="152"/>
      <c r="AF73" s="152"/>
      <c r="AG73" s="152"/>
      <c r="AH73" s="152"/>
      <c r="AI73" s="152"/>
      <c r="AJ73" s="347"/>
      <c r="AK73" s="152"/>
      <c r="AL73" s="152"/>
      <c r="AM73" s="295"/>
      <c r="AN73" s="228"/>
      <c r="AO73" s="228"/>
      <c r="AP73" s="228"/>
      <c r="AQ73" s="228"/>
      <c r="AR73" s="228"/>
      <c r="AS73" s="348"/>
      <c r="AT73" s="264">
        <f t="shared" si="39"/>
        <v>0</v>
      </c>
      <c r="AU73" s="259"/>
      <c r="AV73" s="265">
        <f t="shared" si="53"/>
        <v>0</v>
      </c>
      <c r="AX73" s="265">
        <f t="shared" si="57"/>
        <v>0</v>
      </c>
      <c r="AZ73" s="492">
        <f t="shared" si="54"/>
        <v>0</v>
      </c>
      <c r="BB73" s="492">
        <f t="shared" si="55"/>
        <v>0</v>
      </c>
      <c r="BD73" s="265">
        <f t="shared" si="58"/>
        <v>0</v>
      </c>
      <c r="BE73" s="105"/>
      <c r="BF73" s="105"/>
      <c r="BG73" s="105"/>
      <c r="BH73" s="105"/>
      <c r="BI73" s="105"/>
      <c r="BJ73" s="105"/>
    </row>
    <row r="74" spans="2:62" ht="20.100000000000001" hidden="1" customHeight="1" outlineLevel="1">
      <c r="B74" s="212"/>
      <c r="C74" s="908"/>
      <c r="D74" s="909"/>
      <c r="E74" s="909"/>
      <c r="F74" s="910"/>
      <c r="G74" s="890"/>
      <c r="H74" s="891"/>
      <c r="I74" s="152"/>
      <c r="J74" s="152"/>
      <c r="K74" s="152"/>
      <c r="L74" s="152"/>
      <c r="M74" s="152"/>
      <c r="N74" s="152"/>
      <c r="O74" s="152"/>
      <c r="P74" s="153"/>
      <c r="Q74" s="153"/>
      <c r="R74" s="156">
        <f t="shared" si="49"/>
        <v>0</v>
      </c>
      <c r="S74" s="156">
        <f t="shared" si="50"/>
        <v>0</v>
      </c>
      <c r="U74" s="157">
        <f t="shared" si="56"/>
        <v>0</v>
      </c>
      <c r="W74" s="152"/>
      <c r="X74" s="152"/>
      <c r="Y74" s="152"/>
      <c r="Z74" s="152"/>
      <c r="AA74" s="152"/>
      <c r="AB74" s="152"/>
      <c r="AC74" s="347"/>
      <c r="AD74" s="152"/>
      <c r="AE74" s="152"/>
      <c r="AF74" s="152"/>
      <c r="AG74" s="152"/>
      <c r="AH74" s="152"/>
      <c r="AI74" s="152"/>
      <c r="AJ74" s="347"/>
      <c r="AK74" s="152"/>
      <c r="AL74" s="152"/>
      <c r="AM74" s="295"/>
      <c r="AN74" s="228"/>
      <c r="AO74" s="228"/>
      <c r="AP74" s="228"/>
      <c r="AQ74" s="228"/>
      <c r="AR74" s="228"/>
      <c r="AS74" s="348"/>
      <c r="AT74" s="264">
        <f t="shared" si="39"/>
        <v>0</v>
      </c>
      <c r="AU74" s="259"/>
      <c r="AV74" s="265">
        <f t="shared" si="53"/>
        <v>0</v>
      </c>
      <c r="AX74" s="265">
        <f t="shared" si="57"/>
        <v>0</v>
      </c>
      <c r="AZ74" s="492">
        <f t="shared" si="54"/>
        <v>0</v>
      </c>
      <c r="BB74" s="492">
        <f t="shared" si="55"/>
        <v>0</v>
      </c>
      <c r="BD74" s="265">
        <f t="shared" si="58"/>
        <v>0</v>
      </c>
      <c r="BE74" s="105"/>
      <c r="BF74" s="105"/>
      <c r="BG74" s="105"/>
      <c r="BH74" s="105"/>
      <c r="BI74" s="105"/>
      <c r="BJ74" s="105"/>
    </row>
    <row r="75" spans="2:62" ht="20.100000000000001" hidden="1" customHeight="1" outlineLevel="1">
      <c r="B75" s="212"/>
      <c r="C75" s="908"/>
      <c r="D75" s="909"/>
      <c r="E75" s="909"/>
      <c r="F75" s="910"/>
      <c r="G75" s="890"/>
      <c r="H75" s="891"/>
      <c r="I75" s="152"/>
      <c r="J75" s="152"/>
      <c r="K75" s="152"/>
      <c r="L75" s="152"/>
      <c r="M75" s="152"/>
      <c r="N75" s="152"/>
      <c r="O75" s="152"/>
      <c r="P75" s="153"/>
      <c r="Q75" s="153"/>
      <c r="R75" s="156">
        <f t="shared" si="49"/>
        <v>0</v>
      </c>
      <c r="S75" s="156">
        <f t="shared" si="50"/>
        <v>0</v>
      </c>
      <c r="U75" s="157">
        <f t="shared" si="56"/>
        <v>0</v>
      </c>
      <c r="W75" s="152"/>
      <c r="X75" s="152"/>
      <c r="Y75" s="152"/>
      <c r="Z75" s="152"/>
      <c r="AA75" s="152"/>
      <c r="AB75" s="152"/>
      <c r="AC75" s="347"/>
      <c r="AD75" s="152"/>
      <c r="AE75" s="152"/>
      <c r="AF75" s="152"/>
      <c r="AG75" s="152"/>
      <c r="AH75" s="152"/>
      <c r="AI75" s="152"/>
      <c r="AJ75" s="347"/>
      <c r="AK75" s="152"/>
      <c r="AL75" s="152"/>
      <c r="AM75" s="295"/>
      <c r="AN75" s="228"/>
      <c r="AO75" s="228"/>
      <c r="AP75" s="228"/>
      <c r="AQ75" s="228"/>
      <c r="AR75" s="228"/>
      <c r="AS75" s="348"/>
      <c r="AT75" s="264">
        <f t="shared" si="39"/>
        <v>0</v>
      </c>
      <c r="AU75" s="259"/>
      <c r="AV75" s="265">
        <f t="shared" si="53"/>
        <v>0</v>
      </c>
      <c r="AX75" s="265">
        <f t="shared" si="57"/>
        <v>0</v>
      </c>
      <c r="AZ75" s="492">
        <f t="shared" si="54"/>
        <v>0</v>
      </c>
      <c r="BB75" s="492">
        <f t="shared" si="55"/>
        <v>0</v>
      </c>
      <c r="BD75" s="265">
        <f t="shared" si="58"/>
        <v>0</v>
      </c>
      <c r="BE75" s="105"/>
      <c r="BF75" s="105"/>
      <c r="BG75" s="105"/>
      <c r="BH75" s="105"/>
      <c r="BI75" s="105"/>
      <c r="BJ75" s="105"/>
    </row>
    <row r="76" spans="2:62" ht="20.100000000000001" hidden="1" customHeight="1" outlineLevel="1">
      <c r="B76" s="212"/>
      <c r="C76" s="908"/>
      <c r="D76" s="909"/>
      <c r="E76" s="909"/>
      <c r="F76" s="910"/>
      <c r="G76" s="890"/>
      <c r="H76" s="891"/>
      <c r="I76" s="152"/>
      <c r="J76" s="152"/>
      <c r="K76" s="152"/>
      <c r="L76" s="152"/>
      <c r="M76" s="152"/>
      <c r="N76" s="152"/>
      <c r="O76" s="152"/>
      <c r="P76" s="153"/>
      <c r="Q76" s="153"/>
      <c r="R76" s="156">
        <f t="shared" si="49"/>
        <v>0</v>
      </c>
      <c r="S76" s="156">
        <f t="shared" si="50"/>
        <v>0</v>
      </c>
      <c r="U76" s="157">
        <f t="shared" si="56"/>
        <v>0</v>
      </c>
      <c r="W76" s="152"/>
      <c r="X76" s="152"/>
      <c r="Y76" s="152"/>
      <c r="Z76" s="152"/>
      <c r="AA76" s="152"/>
      <c r="AB76" s="152"/>
      <c r="AC76" s="347"/>
      <c r="AD76" s="152"/>
      <c r="AE76" s="152"/>
      <c r="AF76" s="152"/>
      <c r="AG76" s="152"/>
      <c r="AH76" s="152"/>
      <c r="AI76" s="152"/>
      <c r="AJ76" s="347"/>
      <c r="AK76" s="152"/>
      <c r="AL76" s="152"/>
      <c r="AM76" s="295"/>
      <c r="AN76" s="228"/>
      <c r="AO76" s="228"/>
      <c r="AP76" s="228"/>
      <c r="AQ76" s="228"/>
      <c r="AR76" s="228"/>
      <c r="AS76" s="348"/>
      <c r="AT76" s="264">
        <f t="shared" si="39"/>
        <v>0</v>
      </c>
      <c r="AU76" s="259"/>
      <c r="AV76" s="265">
        <f t="shared" si="53"/>
        <v>0</v>
      </c>
      <c r="AX76" s="265">
        <f t="shared" si="57"/>
        <v>0</v>
      </c>
      <c r="AZ76" s="492">
        <f t="shared" si="54"/>
        <v>0</v>
      </c>
      <c r="BB76" s="492">
        <f t="shared" si="55"/>
        <v>0</v>
      </c>
      <c r="BD76" s="265">
        <f t="shared" si="58"/>
        <v>0</v>
      </c>
      <c r="BE76" s="105"/>
      <c r="BF76" s="105"/>
      <c r="BG76" s="105"/>
      <c r="BH76" s="105"/>
      <c r="BI76" s="105"/>
      <c r="BJ76" s="105"/>
    </row>
    <row r="77" spans="2:62" ht="20.100000000000001" hidden="1" customHeight="1" outlineLevel="1">
      <c r="B77" s="212"/>
      <c r="C77" s="908"/>
      <c r="D77" s="909"/>
      <c r="E77" s="909"/>
      <c r="F77" s="910"/>
      <c r="G77" s="890"/>
      <c r="H77" s="891"/>
      <c r="I77" s="152"/>
      <c r="J77" s="152"/>
      <c r="K77" s="152"/>
      <c r="L77" s="152"/>
      <c r="M77" s="152"/>
      <c r="N77" s="152"/>
      <c r="O77" s="152"/>
      <c r="P77" s="153"/>
      <c r="Q77" s="153"/>
      <c r="R77" s="156">
        <f t="shared" si="49"/>
        <v>0</v>
      </c>
      <c r="S77" s="156">
        <f t="shared" si="50"/>
        <v>0</v>
      </c>
      <c r="U77" s="157">
        <f t="shared" si="56"/>
        <v>0</v>
      </c>
      <c r="W77" s="152"/>
      <c r="X77" s="152"/>
      <c r="Y77" s="152"/>
      <c r="Z77" s="152"/>
      <c r="AA77" s="152"/>
      <c r="AB77" s="152"/>
      <c r="AC77" s="347"/>
      <c r="AD77" s="152"/>
      <c r="AE77" s="152"/>
      <c r="AF77" s="152"/>
      <c r="AG77" s="152"/>
      <c r="AH77" s="152"/>
      <c r="AI77" s="152"/>
      <c r="AJ77" s="347"/>
      <c r="AK77" s="152"/>
      <c r="AL77" s="152"/>
      <c r="AM77" s="295"/>
      <c r="AN77" s="228"/>
      <c r="AO77" s="228"/>
      <c r="AP77" s="228"/>
      <c r="AQ77" s="228"/>
      <c r="AR77" s="228"/>
      <c r="AS77" s="348"/>
      <c r="AT77" s="264">
        <f t="shared" si="39"/>
        <v>0</v>
      </c>
      <c r="AU77" s="259"/>
      <c r="AV77" s="265">
        <f t="shared" si="53"/>
        <v>0</v>
      </c>
      <c r="AX77" s="265">
        <f t="shared" si="57"/>
        <v>0</v>
      </c>
      <c r="AZ77" s="492">
        <f t="shared" si="54"/>
        <v>0</v>
      </c>
      <c r="BB77" s="492">
        <f t="shared" si="55"/>
        <v>0</v>
      </c>
      <c r="BD77" s="265">
        <f t="shared" si="58"/>
        <v>0</v>
      </c>
      <c r="BE77" s="105"/>
      <c r="BF77" s="105"/>
      <c r="BG77" s="105"/>
      <c r="BH77" s="105"/>
      <c r="BI77" s="105"/>
      <c r="BJ77" s="105"/>
    </row>
    <row r="78" spans="2:62" ht="20.100000000000001" hidden="1" customHeight="1" outlineLevel="1">
      <c r="B78" s="212"/>
      <c r="C78" s="908"/>
      <c r="D78" s="909"/>
      <c r="E78" s="909"/>
      <c r="F78" s="910"/>
      <c r="G78" s="890"/>
      <c r="H78" s="891"/>
      <c r="I78" s="152"/>
      <c r="J78" s="152"/>
      <c r="K78" s="152"/>
      <c r="L78" s="152"/>
      <c r="M78" s="152"/>
      <c r="N78" s="152"/>
      <c r="O78" s="152"/>
      <c r="P78" s="153"/>
      <c r="Q78" s="153"/>
      <c r="R78" s="156">
        <f t="shared" si="49"/>
        <v>0</v>
      </c>
      <c r="S78" s="156">
        <f t="shared" si="50"/>
        <v>0</v>
      </c>
      <c r="U78" s="157">
        <f t="shared" si="56"/>
        <v>0</v>
      </c>
      <c r="W78" s="152"/>
      <c r="X78" s="152"/>
      <c r="Y78" s="152"/>
      <c r="Z78" s="152"/>
      <c r="AA78" s="152"/>
      <c r="AB78" s="152"/>
      <c r="AC78" s="347"/>
      <c r="AD78" s="152"/>
      <c r="AE78" s="152"/>
      <c r="AF78" s="152"/>
      <c r="AG78" s="152"/>
      <c r="AH78" s="152"/>
      <c r="AI78" s="152"/>
      <c r="AJ78" s="347"/>
      <c r="AK78" s="152"/>
      <c r="AL78" s="152"/>
      <c r="AM78" s="295"/>
      <c r="AN78" s="228"/>
      <c r="AO78" s="228"/>
      <c r="AP78" s="228"/>
      <c r="AQ78" s="228"/>
      <c r="AR78" s="228"/>
      <c r="AS78" s="348"/>
      <c r="AT78" s="264">
        <f t="shared" si="39"/>
        <v>0</v>
      </c>
      <c r="AU78" s="259"/>
      <c r="AV78" s="265">
        <f t="shared" si="53"/>
        <v>0</v>
      </c>
      <c r="AX78" s="265">
        <f t="shared" si="57"/>
        <v>0</v>
      </c>
      <c r="AZ78" s="492">
        <f t="shared" si="54"/>
        <v>0</v>
      </c>
      <c r="BB78" s="492">
        <f t="shared" si="55"/>
        <v>0</v>
      </c>
      <c r="BD78" s="265">
        <f t="shared" si="58"/>
        <v>0</v>
      </c>
      <c r="BE78" s="105"/>
      <c r="BF78" s="105"/>
      <c r="BG78" s="105"/>
      <c r="BH78" s="105"/>
      <c r="BI78" s="105"/>
      <c r="BJ78" s="105"/>
    </row>
    <row r="79" spans="2:62" ht="9.9499999999999993" hidden="1" customHeight="1" outlineLevel="1">
      <c r="B79" s="101"/>
      <c r="C79" s="208"/>
      <c r="D79" s="208"/>
      <c r="E79" s="208"/>
      <c r="F79" s="208"/>
      <c r="G79" s="237"/>
      <c r="H79" s="207"/>
      <c r="I79" s="257"/>
      <c r="J79" s="257"/>
      <c r="K79" s="257"/>
      <c r="L79" s="257"/>
      <c r="M79" s="257"/>
      <c r="N79" s="257"/>
      <c r="O79" s="257"/>
      <c r="P79" s="256"/>
      <c r="Q79" s="102"/>
      <c r="R79" s="102"/>
      <c r="S79" s="102"/>
      <c r="U79" s="98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Z79" s="493"/>
      <c r="BE79" s="105"/>
      <c r="BF79" s="105"/>
      <c r="BG79" s="105"/>
      <c r="BH79" s="105"/>
      <c r="BI79" s="105"/>
      <c r="BJ79" s="105"/>
    </row>
    <row r="80" spans="2:62" ht="20.100000000000001" customHeight="1" collapsed="1">
      <c r="B80" s="179">
        <f>B63+1</f>
        <v>5</v>
      </c>
      <c r="C80" s="916"/>
      <c r="D80" s="917"/>
      <c r="E80" s="917"/>
      <c r="F80" s="918"/>
      <c r="G80" s="429"/>
      <c r="H80" s="206">
        <v>1</v>
      </c>
      <c r="I80" s="642">
        <f t="shared" ref="I80" si="59">$H80*SUM(I81:I95)</f>
        <v>0</v>
      </c>
      <c r="J80" s="643">
        <f t="shared" ref="J80:O80" si="60">$H80*SUM(J81:J95)</f>
        <v>0</v>
      </c>
      <c r="K80" s="644">
        <f t="shared" si="60"/>
        <v>0</v>
      </c>
      <c r="L80" s="645">
        <f t="shared" si="60"/>
        <v>0</v>
      </c>
      <c r="M80" s="645">
        <f t="shared" si="60"/>
        <v>0</v>
      </c>
      <c r="N80" s="644">
        <f t="shared" si="60"/>
        <v>0</v>
      </c>
      <c r="O80" s="642">
        <f t="shared" si="60"/>
        <v>0</v>
      </c>
      <c r="P80" s="209">
        <f t="shared" ref="P80:Q80" si="61">$H80*SUM(P81:P95)</f>
        <v>0</v>
      </c>
      <c r="Q80" s="210">
        <f t="shared" si="61"/>
        <v>0</v>
      </c>
      <c r="R80" s="136">
        <f t="shared" ref="R80:R95" si="62">P80*(1+Gewinn)*(1+SicherheitAngebot)</f>
        <v>0</v>
      </c>
      <c r="S80" s="137">
        <f t="shared" ref="S80:S95" si="63">Q80*(1+MGKZ)*(1+Gewinn)*(1+SicherheitAngebot)</f>
        <v>0</v>
      </c>
      <c r="U80" s="10">
        <f>I80*$I$7+J80*$J$7+K80*$K$7+L80*$L$7+M80*$M$7+N80*$N$7+O80*$O$7+R80+S80</f>
        <v>0</v>
      </c>
      <c r="W80" s="646">
        <f t="shared" ref="W80:AB80" si="64">$H80*SUM(W81:W95)</f>
        <v>0</v>
      </c>
      <c r="X80" s="647">
        <f t="shared" si="64"/>
        <v>0</v>
      </c>
      <c r="Y80" s="648">
        <f t="shared" si="64"/>
        <v>0</v>
      </c>
      <c r="Z80" s="649">
        <f t="shared" si="64"/>
        <v>0</v>
      </c>
      <c r="AA80" s="648">
        <f t="shared" si="64"/>
        <v>0</v>
      </c>
      <c r="AB80" s="646">
        <f t="shared" si="64"/>
        <v>0</v>
      </c>
      <c r="AC80" s="258"/>
      <c r="AD80" s="646">
        <f t="shared" ref="AD80:AM80" si="65">$H80*SUM(AD81:AD95)</f>
        <v>0</v>
      </c>
      <c r="AE80" s="647">
        <f t="shared" si="65"/>
        <v>0</v>
      </c>
      <c r="AF80" s="648">
        <f t="shared" si="65"/>
        <v>0</v>
      </c>
      <c r="AG80" s="649">
        <f t="shared" si="65"/>
        <v>0</v>
      </c>
      <c r="AH80" s="648">
        <f t="shared" si="65"/>
        <v>0</v>
      </c>
      <c r="AI80" s="646">
        <f t="shared" si="65"/>
        <v>0</v>
      </c>
      <c r="AJ80" s="258"/>
      <c r="AK80" s="653">
        <f t="shared" si="65"/>
        <v>0</v>
      </c>
      <c r="AL80" s="653">
        <f t="shared" si="65"/>
        <v>0</v>
      </c>
      <c r="AM80" s="653">
        <f t="shared" si="65"/>
        <v>0</v>
      </c>
      <c r="AN80" s="227">
        <f>$H80*SUM(AN81:AN95)*(1+Gewinn)*(1+SicherheitAngebot)</f>
        <v>0</v>
      </c>
      <c r="AO80" s="227">
        <f>$H80*SUM(AO81:AO95)*(1+Gewinn)*(1+SicherheitAngebot)</f>
        <v>0</v>
      </c>
      <c r="AP80" s="227">
        <f>$H80*SUM(AP81:AP95)*(1+Gewinn)*(1+SicherheitAngebot)</f>
        <v>0</v>
      </c>
      <c r="AQ80" s="227">
        <f>$H80*SUM(AQ81:AQ95)*(1+Gewinn)*(1+SicherheitAngebot)</f>
        <v>0</v>
      </c>
      <c r="AR80" s="227">
        <f>$H80*SUM(AR81:AR95)*(1+Gewinn)*(1+SicherheitAngebot)</f>
        <v>0</v>
      </c>
      <c r="AS80" s="262"/>
      <c r="AT80" s="263">
        <f t="shared" si="39"/>
        <v>0</v>
      </c>
      <c r="AU80" s="259"/>
      <c r="AV80" s="491">
        <f>AK80*$AK$7+AL80*$AL$7+AM80*$AM$7+SUM(AN80:AR80)+AT80/Zuschläge_IBN+AT80</f>
        <v>0</v>
      </c>
      <c r="AX80" s="685">
        <f>U80+AV80</f>
        <v>0</v>
      </c>
      <c r="AZ80" s="490">
        <f>IF(H80&gt;0,U80/(1+SicherheitAngebot)*(1+Sicherheit),0)</f>
        <v>0</v>
      </c>
      <c r="BB80" s="490">
        <f>IF(H80&gt;0,AV80/(1+SicherheitAngebot)*(1+Sicherheit),0)</f>
        <v>0</v>
      </c>
      <c r="BD80" s="490">
        <f>AZ80+BB80</f>
        <v>0</v>
      </c>
      <c r="BE80" s="105"/>
      <c r="BF80" s="105"/>
      <c r="BG80" s="105"/>
      <c r="BH80" s="105"/>
      <c r="BI80" s="105"/>
      <c r="BJ80" s="105"/>
    </row>
    <row r="81" spans="2:62" ht="20.100000000000001" hidden="1" customHeight="1" outlineLevel="1">
      <c r="B81" s="99"/>
      <c r="C81" s="908"/>
      <c r="D81" s="909"/>
      <c r="E81" s="909"/>
      <c r="F81" s="910"/>
      <c r="G81" s="890"/>
      <c r="H81" s="901"/>
      <c r="I81" s="152"/>
      <c r="J81" s="152"/>
      <c r="K81" s="152"/>
      <c r="L81" s="152"/>
      <c r="M81" s="152"/>
      <c r="N81" s="152"/>
      <c r="O81" s="152"/>
      <c r="P81" s="153"/>
      <c r="Q81" s="153"/>
      <c r="R81" s="156">
        <f t="shared" si="62"/>
        <v>0</v>
      </c>
      <c r="S81" s="156">
        <f t="shared" si="63"/>
        <v>0</v>
      </c>
      <c r="U81" s="157">
        <f>I81*$I$7+J81*$J$7+K81*$K$7+L81*$L$7+M81*$M$7+N81*$N$7+O81*$O$7+R81+S81</f>
        <v>0</v>
      </c>
      <c r="W81" s="152"/>
      <c r="X81" s="152"/>
      <c r="Y81" s="152"/>
      <c r="Z81" s="152"/>
      <c r="AA81" s="152"/>
      <c r="AB81" s="152"/>
      <c r="AC81" s="347"/>
      <c r="AD81" s="152"/>
      <c r="AE81" s="152"/>
      <c r="AF81" s="152"/>
      <c r="AG81" s="152"/>
      <c r="AH81" s="152"/>
      <c r="AI81" s="152"/>
      <c r="AJ81" s="347"/>
      <c r="AK81" s="152"/>
      <c r="AL81" s="152"/>
      <c r="AM81" s="295"/>
      <c r="AN81" s="228"/>
      <c r="AO81" s="228"/>
      <c r="AP81" s="228"/>
      <c r="AQ81" s="228"/>
      <c r="AR81" s="228"/>
      <c r="AS81" s="348"/>
      <c r="AT81" s="264">
        <f t="shared" si="39"/>
        <v>0</v>
      </c>
      <c r="AU81" s="259"/>
      <c r="AV81" s="265">
        <f t="shared" ref="AV81:AV95" si="66">AK81*$AK$7+AL81*$AL$7+AM81*$AM$7+SUM(AN81:AR81)*(1+Gewinn)*(1+SicherheitAngebot)+AT81/Zuschläge_IBN+AT81</f>
        <v>0</v>
      </c>
      <c r="AX81" s="265">
        <f>U81+AV81</f>
        <v>0</v>
      </c>
      <c r="AZ81" s="492">
        <f t="shared" ref="AZ81:AZ95" si="67">U81/(1+SicherheitAngebot)*(1+Sicherheit)</f>
        <v>0</v>
      </c>
      <c r="BB81" s="492">
        <f t="shared" ref="BB81:BB95" si="68">AV81/(1+SicherheitAngebot)*(1+Sicherheit)</f>
        <v>0</v>
      </c>
      <c r="BD81" s="265">
        <f>AZ81+BB81</f>
        <v>0</v>
      </c>
      <c r="BE81" s="105"/>
      <c r="BF81" s="105"/>
      <c r="BG81" s="105"/>
      <c r="BH81" s="105"/>
      <c r="BI81" s="105"/>
      <c r="BJ81" s="105"/>
    </row>
    <row r="82" spans="2:62" ht="20.100000000000001" hidden="1" customHeight="1" outlineLevel="1">
      <c r="B82" s="100"/>
      <c r="C82" s="908"/>
      <c r="D82" s="909"/>
      <c r="E82" s="909"/>
      <c r="F82" s="910"/>
      <c r="G82" s="890"/>
      <c r="H82" s="891"/>
      <c r="I82" s="152"/>
      <c r="J82" s="152"/>
      <c r="K82" s="152"/>
      <c r="L82" s="152"/>
      <c r="M82" s="152"/>
      <c r="N82" s="152"/>
      <c r="O82" s="152"/>
      <c r="P82" s="153"/>
      <c r="Q82" s="153"/>
      <c r="R82" s="156">
        <f t="shared" si="62"/>
        <v>0</v>
      </c>
      <c r="S82" s="156">
        <f t="shared" si="63"/>
        <v>0</v>
      </c>
      <c r="U82" s="157">
        <f t="shared" ref="U82:U95" si="69">I82*$I$7+J82*$J$7+K82*$K$7+L82*$L$7+M82*$M$7+N82*$N$7+O82*$O$7+R82+S82</f>
        <v>0</v>
      </c>
      <c r="W82" s="152"/>
      <c r="X82" s="152"/>
      <c r="Y82" s="152"/>
      <c r="Z82" s="152"/>
      <c r="AA82" s="152"/>
      <c r="AB82" s="152"/>
      <c r="AC82" s="347"/>
      <c r="AD82" s="152"/>
      <c r="AE82" s="152"/>
      <c r="AF82" s="152"/>
      <c r="AG82" s="152"/>
      <c r="AH82" s="152"/>
      <c r="AI82" s="152"/>
      <c r="AJ82" s="347"/>
      <c r="AK82" s="152"/>
      <c r="AL82" s="152"/>
      <c r="AM82" s="295"/>
      <c r="AN82" s="228"/>
      <c r="AO82" s="228"/>
      <c r="AP82" s="228"/>
      <c r="AQ82" s="228"/>
      <c r="AR82" s="228"/>
      <c r="AS82" s="348"/>
      <c r="AT82" s="264">
        <f t="shared" si="39"/>
        <v>0</v>
      </c>
      <c r="AU82" s="259"/>
      <c r="AV82" s="265">
        <f t="shared" si="66"/>
        <v>0</v>
      </c>
      <c r="AX82" s="265">
        <f t="shared" ref="AX82:AX95" si="70">U82+AV82</f>
        <v>0</v>
      </c>
      <c r="AZ82" s="492">
        <f t="shared" si="67"/>
        <v>0</v>
      </c>
      <c r="BB82" s="492">
        <f t="shared" si="68"/>
        <v>0</v>
      </c>
      <c r="BD82" s="265">
        <f t="shared" ref="BD82:BD95" si="71">AZ82+BB82</f>
        <v>0</v>
      </c>
      <c r="BE82" s="105"/>
      <c r="BF82" s="105"/>
      <c r="BG82" s="105"/>
      <c r="BH82" s="105"/>
      <c r="BI82" s="105"/>
      <c r="BJ82" s="105"/>
    </row>
    <row r="83" spans="2:62" ht="20.100000000000001" hidden="1" customHeight="1" outlineLevel="1">
      <c r="B83" s="100"/>
      <c r="C83" s="908"/>
      <c r="D83" s="909"/>
      <c r="E83" s="909"/>
      <c r="F83" s="910"/>
      <c r="G83" s="890"/>
      <c r="H83" s="891"/>
      <c r="I83" s="152"/>
      <c r="J83" s="152"/>
      <c r="K83" s="152"/>
      <c r="L83" s="152"/>
      <c r="M83" s="152"/>
      <c r="N83" s="152"/>
      <c r="O83" s="152"/>
      <c r="P83" s="153"/>
      <c r="Q83" s="153"/>
      <c r="R83" s="156">
        <f t="shared" si="62"/>
        <v>0</v>
      </c>
      <c r="S83" s="156">
        <f t="shared" si="63"/>
        <v>0</v>
      </c>
      <c r="U83" s="157">
        <f t="shared" si="69"/>
        <v>0</v>
      </c>
      <c r="W83" s="152"/>
      <c r="X83" s="152"/>
      <c r="Y83" s="152"/>
      <c r="Z83" s="152"/>
      <c r="AA83" s="152"/>
      <c r="AB83" s="152"/>
      <c r="AC83" s="347"/>
      <c r="AD83" s="152"/>
      <c r="AE83" s="152"/>
      <c r="AF83" s="152"/>
      <c r="AG83" s="152"/>
      <c r="AH83" s="152"/>
      <c r="AI83" s="152"/>
      <c r="AJ83" s="347"/>
      <c r="AK83" s="152"/>
      <c r="AL83" s="152"/>
      <c r="AM83" s="295"/>
      <c r="AN83" s="228"/>
      <c r="AO83" s="228"/>
      <c r="AP83" s="228"/>
      <c r="AQ83" s="228"/>
      <c r="AR83" s="228"/>
      <c r="AS83" s="348"/>
      <c r="AT83" s="264">
        <f t="shared" si="39"/>
        <v>0</v>
      </c>
      <c r="AU83" s="259"/>
      <c r="AV83" s="265">
        <f t="shared" si="66"/>
        <v>0</v>
      </c>
      <c r="AX83" s="265">
        <f t="shared" si="70"/>
        <v>0</v>
      </c>
      <c r="AZ83" s="492">
        <f t="shared" si="67"/>
        <v>0</v>
      </c>
      <c r="BB83" s="492">
        <f t="shared" si="68"/>
        <v>0</v>
      </c>
      <c r="BD83" s="265">
        <f t="shared" si="71"/>
        <v>0</v>
      </c>
      <c r="BE83" s="105"/>
      <c r="BF83" s="105"/>
      <c r="BG83" s="105"/>
      <c r="BH83" s="105"/>
      <c r="BI83" s="105"/>
      <c r="BJ83" s="105"/>
    </row>
    <row r="84" spans="2:62" ht="20.100000000000001" hidden="1" customHeight="1" outlineLevel="1">
      <c r="B84" s="100"/>
      <c r="C84" s="908"/>
      <c r="D84" s="909"/>
      <c r="E84" s="909"/>
      <c r="F84" s="910"/>
      <c r="G84" s="890"/>
      <c r="H84" s="891"/>
      <c r="I84" s="152"/>
      <c r="J84" s="152"/>
      <c r="K84" s="152"/>
      <c r="L84" s="152"/>
      <c r="M84" s="152"/>
      <c r="N84" s="152"/>
      <c r="O84" s="152"/>
      <c r="P84" s="153"/>
      <c r="Q84" s="153"/>
      <c r="R84" s="156">
        <f t="shared" si="62"/>
        <v>0</v>
      </c>
      <c r="S84" s="156">
        <f t="shared" si="63"/>
        <v>0</v>
      </c>
      <c r="U84" s="157">
        <f t="shared" si="69"/>
        <v>0</v>
      </c>
      <c r="W84" s="152"/>
      <c r="X84" s="152"/>
      <c r="Y84" s="152"/>
      <c r="Z84" s="152"/>
      <c r="AA84" s="152"/>
      <c r="AB84" s="152"/>
      <c r="AC84" s="347"/>
      <c r="AD84" s="152"/>
      <c r="AE84" s="152"/>
      <c r="AF84" s="152"/>
      <c r="AG84" s="152"/>
      <c r="AH84" s="152"/>
      <c r="AI84" s="152"/>
      <c r="AJ84" s="347"/>
      <c r="AK84" s="152"/>
      <c r="AL84" s="152"/>
      <c r="AM84" s="295"/>
      <c r="AN84" s="228"/>
      <c r="AO84" s="228"/>
      <c r="AP84" s="228"/>
      <c r="AQ84" s="228"/>
      <c r="AR84" s="228"/>
      <c r="AS84" s="348"/>
      <c r="AT84" s="264">
        <f t="shared" si="39"/>
        <v>0</v>
      </c>
      <c r="AU84" s="259"/>
      <c r="AV84" s="265">
        <f t="shared" si="66"/>
        <v>0</v>
      </c>
      <c r="AX84" s="265">
        <f t="shared" si="70"/>
        <v>0</v>
      </c>
      <c r="AZ84" s="492">
        <f t="shared" si="67"/>
        <v>0</v>
      </c>
      <c r="BB84" s="492">
        <f t="shared" si="68"/>
        <v>0</v>
      </c>
      <c r="BD84" s="265">
        <f t="shared" si="71"/>
        <v>0</v>
      </c>
      <c r="BE84" s="105"/>
      <c r="BF84" s="105"/>
      <c r="BG84" s="105"/>
      <c r="BH84" s="105"/>
      <c r="BI84" s="105"/>
      <c r="BJ84" s="105"/>
    </row>
    <row r="85" spans="2:62" ht="20.100000000000001" hidden="1" customHeight="1" outlineLevel="1">
      <c r="B85" s="100"/>
      <c r="C85" s="908"/>
      <c r="D85" s="909"/>
      <c r="E85" s="909"/>
      <c r="F85" s="910"/>
      <c r="G85" s="890"/>
      <c r="H85" s="891"/>
      <c r="I85" s="152"/>
      <c r="J85" s="152"/>
      <c r="K85" s="152"/>
      <c r="L85" s="152"/>
      <c r="M85" s="152"/>
      <c r="N85" s="152"/>
      <c r="O85" s="152"/>
      <c r="P85" s="153"/>
      <c r="Q85" s="153"/>
      <c r="R85" s="156">
        <f t="shared" si="62"/>
        <v>0</v>
      </c>
      <c r="S85" s="156">
        <f t="shared" si="63"/>
        <v>0</v>
      </c>
      <c r="U85" s="157">
        <f t="shared" si="69"/>
        <v>0</v>
      </c>
      <c r="W85" s="152"/>
      <c r="X85" s="152"/>
      <c r="Y85" s="152"/>
      <c r="Z85" s="152"/>
      <c r="AA85" s="152"/>
      <c r="AB85" s="152"/>
      <c r="AC85" s="347"/>
      <c r="AD85" s="152"/>
      <c r="AE85" s="152"/>
      <c r="AF85" s="152"/>
      <c r="AG85" s="152"/>
      <c r="AH85" s="152"/>
      <c r="AI85" s="152"/>
      <c r="AJ85" s="347"/>
      <c r="AK85" s="152"/>
      <c r="AL85" s="152"/>
      <c r="AM85" s="295"/>
      <c r="AN85" s="228"/>
      <c r="AO85" s="228"/>
      <c r="AP85" s="228"/>
      <c r="AQ85" s="228"/>
      <c r="AR85" s="228"/>
      <c r="AS85" s="348"/>
      <c r="AT85" s="264">
        <f t="shared" si="39"/>
        <v>0</v>
      </c>
      <c r="AU85" s="259"/>
      <c r="AV85" s="265">
        <f t="shared" si="66"/>
        <v>0</v>
      </c>
      <c r="AX85" s="265">
        <f t="shared" si="70"/>
        <v>0</v>
      </c>
      <c r="AZ85" s="492">
        <f t="shared" si="67"/>
        <v>0</v>
      </c>
      <c r="BB85" s="492">
        <f t="shared" si="68"/>
        <v>0</v>
      </c>
      <c r="BD85" s="265">
        <f t="shared" si="71"/>
        <v>0</v>
      </c>
      <c r="BE85" s="105"/>
      <c r="BF85" s="105"/>
      <c r="BG85" s="105"/>
      <c r="BH85" s="105"/>
      <c r="BI85" s="105"/>
      <c r="BJ85" s="105"/>
    </row>
    <row r="86" spans="2:62" ht="20.100000000000001" hidden="1" customHeight="1" outlineLevel="1">
      <c r="B86" s="100"/>
      <c r="C86" s="908"/>
      <c r="D86" s="909"/>
      <c r="E86" s="909"/>
      <c r="F86" s="910"/>
      <c r="G86" s="890"/>
      <c r="H86" s="891"/>
      <c r="I86" s="152"/>
      <c r="J86" s="152"/>
      <c r="K86" s="152"/>
      <c r="L86" s="152"/>
      <c r="M86" s="152"/>
      <c r="N86" s="152"/>
      <c r="O86" s="152"/>
      <c r="P86" s="153"/>
      <c r="Q86" s="153"/>
      <c r="R86" s="156">
        <f t="shared" si="62"/>
        <v>0</v>
      </c>
      <c r="S86" s="156">
        <f t="shared" si="63"/>
        <v>0</v>
      </c>
      <c r="U86" s="157">
        <f t="shared" si="69"/>
        <v>0</v>
      </c>
      <c r="W86" s="152"/>
      <c r="X86" s="152"/>
      <c r="Y86" s="152"/>
      <c r="Z86" s="152"/>
      <c r="AA86" s="152"/>
      <c r="AB86" s="152"/>
      <c r="AC86" s="347"/>
      <c r="AD86" s="152"/>
      <c r="AE86" s="152"/>
      <c r="AF86" s="152"/>
      <c r="AG86" s="152"/>
      <c r="AH86" s="152"/>
      <c r="AI86" s="152"/>
      <c r="AJ86" s="347"/>
      <c r="AK86" s="152"/>
      <c r="AL86" s="152"/>
      <c r="AM86" s="295"/>
      <c r="AN86" s="228"/>
      <c r="AO86" s="228"/>
      <c r="AP86" s="228"/>
      <c r="AQ86" s="228"/>
      <c r="AR86" s="228"/>
      <c r="AS86" s="348"/>
      <c r="AT86" s="264">
        <f t="shared" si="39"/>
        <v>0</v>
      </c>
      <c r="AU86" s="259"/>
      <c r="AV86" s="265">
        <f t="shared" si="66"/>
        <v>0</v>
      </c>
      <c r="AX86" s="265">
        <f t="shared" si="70"/>
        <v>0</v>
      </c>
      <c r="AZ86" s="492">
        <f t="shared" si="67"/>
        <v>0</v>
      </c>
      <c r="BB86" s="492">
        <f t="shared" si="68"/>
        <v>0</v>
      </c>
      <c r="BD86" s="265">
        <f t="shared" si="71"/>
        <v>0</v>
      </c>
      <c r="BE86" s="105"/>
      <c r="BF86" s="105"/>
      <c r="BG86" s="105"/>
      <c r="BH86" s="105"/>
      <c r="BI86" s="105"/>
      <c r="BJ86" s="105"/>
    </row>
    <row r="87" spans="2:62" ht="20.100000000000001" hidden="1" customHeight="1" outlineLevel="1">
      <c r="B87" s="100"/>
      <c r="C87" s="908"/>
      <c r="D87" s="909"/>
      <c r="E87" s="909"/>
      <c r="F87" s="910"/>
      <c r="G87" s="890"/>
      <c r="H87" s="891"/>
      <c r="I87" s="152"/>
      <c r="J87" s="152"/>
      <c r="K87" s="152"/>
      <c r="L87" s="152"/>
      <c r="M87" s="152"/>
      <c r="N87" s="152"/>
      <c r="O87" s="152"/>
      <c r="P87" s="153"/>
      <c r="Q87" s="153"/>
      <c r="R87" s="156">
        <f t="shared" si="62"/>
        <v>0</v>
      </c>
      <c r="S87" s="156">
        <f t="shared" si="63"/>
        <v>0</v>
      </c>
      <c r="U87" s="157">
        <f t="shared" si="69"/>
        <v>0</v>
      </c>
      <c r="W87" s="152"/>
      <c r="X87" s="152"/>
      <c r="Y87" s="152"/>
      <c r="Z87" s="152"/>
      <c r="AA87" s="152"/>
      <c r="AB87" s="152"/>
      <c r="AC87" s="347"/>
      <c r="AD87" s="152"/>
      <c r="AE87" s="152"/>
      <c r="AF87" s="152"/>
      <c r="AG87" s="152"/>
      <c r="AH87" s="152"/>
      <c r="AI87" s="152"/>
      <c r="AJ87" s="347"/>
      <c r="AK87" s="152"/>
      <c r="AL87" s="152"/>
      <c r="AM87" s="295"/>
      <c r="AN87" s="228"/>
      <c r="AO87" s="228"/>
      <c r="AP87" s="228"/>
      <c r="AQ87" s="228"/>
      <c r="AR87" s="228"/>
      <c r="AS87" s="348"/>
      <c r="AT87" s="264">
        <f t="shared" si="39"/>
        <v>0</v>
      </c>
      <c r="AU87" s="259"/>
      <c r="AV87" s="265">
        <f t="shared" si="66"/>
        <v>0</v>
      </c>
      <c r="AX87" s="265">
        <f t="shared" si="70"/>
        <v>0</v>
      </c>
      <c r="AZ87" s="492">
        <f t="shared" si="67"/>
        <v>0</v>
      </c>
      <c r="BB87" s="492">
        <f t="shared" si="68"/>
        <v>0</v>
      </c>
      <c r="BD87" s="265">
        <f t="shared" si="71"/>
        <v>0</v>
      </c>
      <c r="BE87" s="105"/>
      <c r="BF87" s="105"/>
      <c r="BG87" s="105"/>
      <c r="BH87" s="105"/>
      <c r="BI87" s="105"/>
      <c r="BJ87" s="105"/>
    </row>
    <row r="88" spans="2:62" ht="20.100000000000001" hidden="1" customHeight="1" outlineLevel="1">
      <c r="B88" s="100"/>
      <c r="C88" s="908"/>
      <c r="D88" s="909"/>
      <c r="E88" s="909"/>
      <c r="F88" s="910"/>
      <c r="G88" s="890"/>
      <c r="H88" s="891"/>
      <c r="I88" s="152"/>
      <c r="J88" s="152"/>
      <c r="K88" s="152"/>
      <c r="L88" s="152"/>
      <c r="M88" s="152"/>
      <c r="N88" s="152"/>
      <c r="O88" s="152"/>
      <c r="P88" s="153"/>
      <c r="Q88" s="153"/>
      <c r="R88" s="156">
        <f t="shared" si="62"/>
        <v>0</v>
      </c>
      <c r="S88" s="156">
        <f t="shared" si="63"/>
        <v>0</v>
      </c>
      <c r="U88" s="157">
        <f t="shared" si="69"/>
        <v>0</v>
      </c>
      <c r="W88" s="152"/>
      <c r="X88" s="152"/>
      <c r="Y88" s="152"/>
      <c r="Z88" s="152"/>
      <c r="AA88" s="152"/>
      <c r="AB88" s="152"/>
      <c r="AC88" s="347"/>
      <c r="AD88" s="152"/>
      <c r="AE88" s="152"/>
      <c r="AF88" s="152"/>
      <c r="AG88" s="152"/>
      <c r="AH88" s="152"/>
      <c r="AI88" s="152"/>
      <c r="AJ88" s="347"/>
      <c r="AK88" s="152"/>
      <c r="AL88" s="152"/>
      <c r="AM88" s="295"/>
      <c r="AN88" s="228"/>
      <c r="AO88" s="228"/>
      <c r="AP88" s="228"/>
      <c r="AQ88" s="228"/>
      <c r="AR88" s="228"/>
      <c r="AS88" s="348"/>
      <c r="AT88" s="264">
        <f t="shared" si="39"/>
        <v>0</v>
      </c>
      <c r="AU88" s="259"/>
      <c r="AV88" s="265">
        <f t="shared" si="66"/>
        <v>0</v>
      </c>
      <c r="AX88" s="265">
        <f t="shared" si="70"/>
        <v>0</v>
      </c>
      <c r="AZ88" s="492">
        <f t="shared" si="67"/>
        <v>0</v>
      </c>
      <c r="BB88" s="492">
        <f t="shared" si="68"/>
        <v>0</v>
      </c>
      <c r="BD88" s="265">
        <f t="shared" si="71"/>
        <v>0</v>
      </c>
      <c r="BE88" s="105"/>
      <c r="BF88" s="105"/>
      <c r="BG88" s="105"/>
      <c r="BH88" s="105"/>
      <c r="BI88" s="105"/>
      <c r="BJ88" s="105"/>
    </row>
    <row r="89" spans="2:62" ht="20.100000000000001" hidden="1" customHeight="1" outlineLevel="1">
      <c r="B89" s="100"/>
      <c r="C89" s="908"/>
      <c r="D89" s="909"/>
      <c r="E89" s="909"/>
      <c r="F89" s="910"/>
      <c r="G89" s="890"/>
      <c r="H89" s="891"/>
      <c r="I89" s="152"/>
      <c r="J89" s="152"/>
      <c r="K89" s="152"/>
      <c r="L89" s="152"/>
      <c r="M89" s="152"/>
      <c r="N89" s="152"/>
      <c r="O89" s="152"/>
      <c r="P89" s="153"/>
      <c r="Q89" s="153"/>
      <c r="R89" s="156">
        <f t="shared" si="62"/>
        <v>0</v>
      </c>
      <c r="S89" s="156">
        <f t="shared" si="63"/>
        <v>0</v>
      </c>
      <c r="U89" s="157">
        <f t="shared" si="69"/>
        <v>0</v>
      </c>
      <c r="W89" s="152"/>
      <c r="X89" s="152"/>
      <c r="Y89" s="152"/>
      <c r="Z89" s="152"/>
      <c r="AA89" s="152"/>
      <c r="AB89" s="152"/>
      <c r="AC89" s="347"/>
      <c r="AD89" s="152"/>
      <c r="AE89" s="152"/>
      <c r="AF89" s="152"/>
      <c r="AG89" s="152"/>
      <c r="AH89" s="152"/>
      <c r="AI89" s="152"/>
      <c r="AJ89" s="347"/>
      <c r="AK89" s="152"/>
      <c r="AL89" s="152"/>
      <c r="AM89" s="295"/>
      <c r="AN89" s="228"/>
      <c r="AO89" s="228"/>
      <c r="AP89" s="228"/>
      <c r="AQ89" s="228"/>
      <c r="AR89" s="228"/>
      <c r="AS89" s="348"/>
      <c r="AT89" s="264">
        <f t="shared" si="39"/>
        <v>0</v>
      </c>
      <c r="AU89" s="259"/>
      <c r="AV89" s="265">
        <f t="shared" si="66"/>
        <v>0</v>
      </c>
      <c r="AX89" s="265">
        <f t="shared" si="70"/>
        <v>0</v>
      </c>
      <c r="AZ89" s="492">
        <f t="shared" si="67"/>
        <v>0</v>
      </c>
      <c r="BB89" s="492">
        <f t="shared" si="68"/>
        <v>0</v>
      </c>
      <c r="BD89" s="265">
        <f t="shared" si="71"/>
        <v>0</v>
      </c>
      <c r="BE89" s="105"/>
      <c r="BF89" s="105"/>
      <c r="BG89" s="105"/>
      <c r="BH89" s="105"/>
      <c r="BI89" s="105"/>
      <c r="BJ89" s="105"/>
    </row>
    <row r="90" spans="2:62" ht="20.100000000000001" hidden="1" customHeight="1" outlineLevel="1">
      <c r="B90" s="100"/>
      <c r="C90" s="908"/>
      <c r="D90" s="909"/>
      <c r="E90" s="909"/>
      <c r="F90" s="910"/>
      <c r="G90" s="890"/>
      <c r="H90" s="891"/>
      <c r="I90" s="152"/>
      <c r="J90" s="152"/>
      <c r="K90" s="152"/>
      <c r="L90" s="152"/>
      <c r="M90" s="152"/>
      <c r="N90" s="152"/>
      <c r="O90" s="152"/>
      <c r="P90" s="153"/>
      <c r="Q90" s="153"/>
      <c r="R90" s="156">
        <f t="shared" si="62"/>
        <v>0</v>
      </c>
      <c r="S90" s="156">
        <f t="shared" si="63"/>
        <v>0</v>
      </c>
      <c r="U90" s="157">
        <f t="shared" si="69"/>
        <v>0</v>
      </c>
      <c r="W90" s="152"/>
      <c r="X90" s="152"/>
      <c r="Y90" s="152"/>
      <c r="Z90" s="152"/>
      <c r="AA90" s="152"/>
      <c r="AB90" s="152"/>
      <c r="AC90" s="347"/>
      <c r="AD90" s="152"/>
      <c r="AE90" s="152"/>
      <c r="AF90" s="152"/>
      <c r="AG90" s="152"/>
      <c r="AH90" s="152"/>
      <c r="AI90" s="152"/>
      <c r="AJ90" s="347"/>
      <c r="AK90" s="152"/>
      <c r="AL90" s="152"/>
      <c r="AM90" s="295"/>
      <c r="AN90" s="228"/>
      <c r="AO90" s="228"/>
      <c r="AP90" s="228"/>
      <c r="AQ90" s="228"/>
      <c r="AR90" s="228"/>
      <c r="AS90" s="348"/>
      <c r="AT90" s="264">
        <f t="shared" si="39"/>
        <v>0</v>
      </c>
      <c r="AU90" s="259"/>
      <c r="AV90" s="265">
        <f t="shared" si="66"/>
        <v>0</v>
      </c>
      <c r="AX90" s="265">
        <f t="shared" si="70"/>
        <v>0</v>
      </c>
      <c r="AZ90" s="492">
        <f t="shared" si="67"/>
        <v>0</v>
      </c>
      <c r="BB90" s="492">
        <f t="shared" si="68"/>
        <v>0</v>
      </c>
      <c r="BD90" s="265">
        <f t="shared" si="71"/>
        <v>0</v>
      </c>
      <c r="BE90" s="105"/>
      <c r="BF90" s="105"/>
      <c r="BG90" s="105"/>
      <c r="BH90" s="105"/>
      <c r="BI90" s="105"/>
      <c r="BJ90" s="105"/>
    </row>
    <row r="91" spans="2:62" ht="20.100000000000001" hidden="1" customHeight="1" outlineLevel="1">
      <c r="B91" s="100"/>
      <c r="C91" s="908"/>
      <c r="D91" s="909"/>
      <c r="E91" s="909"/>
      <c r="F91" s="910"/>
      <c r="G91" s="890"/>
      <c r="H91" s="891"/>
      <c r="I91" s="152"/>
      <c r="J91" s="152"/>
      <c r="K91" s="152"/>
      <c r="L91" s="152"/>
      <c r="M91" s="152"/>
      <c r="N91" s="152"/>
      <c r="O91" s="152"/>
      <c r="P91" s="153"/>
      <c r="Q91" s="153"/>
      <c r="R91" s="156">
        <f t="shared" si="62"/>
        <v>0</v>
      </c>
      <c r="S91" s="156">
        <f t="shared" si="63"/>
        <v>0</v>
      </c>
      <c r="U91" s="157">
        <f t="shared" si="69"/>
        <v>0</v>
      </c>
      <c r="W91" s="152"/>
      <c r="X91" s="152"/>
      <c r="Y91" s="152"/>
      <c r="Z91" s="152"/>
      <c r="AA91" s="152"/>
      <c r="AB91" s="152"/>
      <c r="AC91" s="347"/>
      <c r="AD91" s="152"/>
      <c r="AE91" s="152"/>
      <c r="AF91" s="152"/>
      <c r="AG91" s="152"/>
      <c r="AH91" s="152"/>
      <c r="AI91" s="152"/>
      <c r="AJ91" s="347"/>
      <c r="AK91" s="152"/>
      <c r="AL91" s="152"/>
      <c r="AM91" s="295"/>
      <c r="AN91" s="228"/>
      <c r="AO91" s="228"/>
      <c r="AP91" s="228"/>
      <c r="AQ91" s="228"/>
      <c r="AR91" s="228"/>
      <c r="AS91" s="348"/>
      <c r="AT91" s="264">
        <f t="shared" si="39"/>
        <v>0</v>
      </c>
      <c r="AU91" s="259"/>
      <c r="AV91" s="265">
        <f t="shared" si="66"/>
        <v>0</v>
      </c>
      <c r="AX91" s="265">
        <f t="shared" si="70"/>
        <v>0</v>
      </c>
      <c r="AZ91" s="492">
        <f t="shared" si="67"/>
        <v>0</v>
      </c>
      <c r="BB91" s="492">
        <f t="shared" si="68"/>
        <v>0</v>
      </c>
      <c r="BD91" s="265">
        <f t="shared" si="71"/>
        <v>0</v>
      </c>
      <c r="BE91" s="105"/>
      <c r="BF91" s="105"/>
      <c r="BG91" s="105"/>
      <c r="BH91" s="105"/>
      <c r="BI91" s="105"/>
      <c r="BJ91" s="105"/>
    </row>
    <row r="92" spans="2:62" ht="20.100000000000001" hidden="1" customHeight="1" outlineLevel="1">
      <c r="B92" s="100"/>
      <c r="C92" s="908"/>
      <c r="D92" s="909"/>
      <c r="E92" s="909"/>
      <c r="F92" s="910"/>
      <c r="G92" s="890"/>
      <c r="H92" s="891"/>
      <c r="I92" s="152"/>
      <c r="J92" s="152"/>
      <c r="K92" s="152"/>
      <c r="L92" s="152"/>
      <c r="M92" s="152"/>
      <c r="N92" s="152"/>
      <c r="O92" s="152"/>
      <c r="P92" s="153"/>
      <c r="Q92" s="153"/>
      <c r="R92" s="156">
        <f t="shared" si="62"/>
        <v>0</v>
      </c>
      <c r="S92" s="156">
        <f t="shared" si="63"/>
        <v>0</v>
      </c>
      <c r="U92" s="157">
        <f t="shared" si="69"/>
        <v>0</v>
      </c>
      <c r="W92" s="152"/>
      <c r="X92" s="152"/>
      <c r="Y92" s="152"/>
      <c r="Z92" s="152"/>
      <c r="AA92" s="152"/>
      <c r="AB92" s="152"/>
      <c r="AC92" s="347"/>
      <c r="AD92" s="152"/>
      <c r="AE92" s="152"/>
      <c r="AF92" s="152"/>
      <c r="AG92" s="152"/>
      <c r="AH92" s="152"/>
      <c r="AI92" s="152"/>
      <c r="AJ92" s="347"/>
      <c r="AK92" s="152"/>
      <c r="AL92" s="152"/>
      <c r="AM92" s="295"/>
      <c r="AN92" s="228"/>
      <c r="AO92" s="228"/>
      <c r="AP92" s="228"/>
      <c r="AQ92" s="228"/>
      <c r="AR92" s="228"/>
      <c r="AS92" s="348"/>
      <c r="AT92" s="264">
        <f t="shared" si="39"/>
        <v>0</v>
      </c>
      <c r="AU92" s="259"/>
      <c r="AV92" s="265">
        <f t="shared" si="66"/>
        <v>0</v>
      </c>
      <c r="AX92" s="265">
        <f t="shared" si="70"/>
        <v>0</v>
      </c>
      <c r="AZ92" s="492">
        <f t="shared" si="67"/>
        <v>0</v>
      </c>
      <c r="BB92" s="492">
        <f t="shared" si="68"/>
        <v>0</v>
      </c>
      <c r="BD92" s="265">
        <f t="shared" si="71"/>
        <v>0</v>
      </c>
      <c r="BE92" s="105"/>
      <c r="BF92" s="105"/>
      <c r="BG92" s="105"/>
      <c r="BH92" s="105"/>
      <c r="BI92" s="105"/>
      <c r="BJ92" s="105"/>
    </row>
    <row r="93" spans="2:62" ht="20.100000000000001" hidden="1" customHeight="1" outlineLevel="1">
      <c r="B93" s="100"/>
      <c r="C93" s="908"/>
      <c r="D93" s="909"/>
      <c r="E93" s="909"/>
      <c r="F93" s="910"/>
      <c r="G93" s="890"/>
      <c r="H93" s="891"/>
      <c r="I93" s="152"/>
      <c r="J93" s="152"/>
      <c r="K93" s="152"/>
      <c r="L93" s="152"/>
      <c r="M93" s="152"/>
      <c r="N93" s="152"/>
      <c r="O93" s="152"/>
      <c r="P93" s="153"/>
      <c r="Q93" s="153"/>
      <c r="R93" s="156">
        <f t="shared" si="62"/>
        <v>0</v>
      </c>
      <c r="S93" s="156">
        <f t="shared" si="63"/>
        <v>0</v>
      </c>
      <c r="U93" s="157">
        <f t="shared" si="69"/>
        <v>0</v>
      </c>
      <c r="W93" s="152"/>
      <c r="X93" s="152"/>
      <c r="Y93" s="152"/>
      <c r="Z93" s="152"/>
      <c r="AA93" s="152"/>
      <c r="AB93" s="152"/>
      <c r="AC93" s="347"/>
      <c r="AD93" s="152"/>
      <c r="AE93" s="152"/>
      <c r="AF93" s="152"/>
      <c r="AG93" s="152"/>
      <c r="AH93" s="152"/>
      <c r="AI93" s="152"/>
      <c r="AJ93" s="347"/>
      <c r="AK93" s="152"/>
      <c r="AL93" s="152"/>
      <c r="AM93" s="295"/>
      <c r="AN93" s="228"/>
      <c r="AO93" s="228"/>
      <c r="AP93" s="228"/>
      <c r="AQ93" s="228"/>
      <c r="AR93" s="228"/>
      <c r="AS93" s="348"/>
      <c r="AT93" s="264">
        <f t="shared" si="39"/>
        <v>0</v>
      </c>
      <c r="AU93" s="259"/>
      <c r="AV93" s="265">
        <f t="shared" si="66"/>
        <v>0</v>
      </c>
      <c r="AX93" s="265">
        <f t="shared" si="70"/>
        <v>0</v>
      </c>
      <c r="AZ93" s="492">
        <f t="shared" si="67"/>
        <v>0</v>
      </c>
      <c r="BB93" s="492">
        <f t="shared" si="68"/>
        <v>0</v>
      </c>
      <c r="BD93" s="265">
        <f t="shared" si="71"/>
        <v>0</v>
      </c>
      <c r="BE93" s="105"/>
      <c r="BF93" s="105"/>
      <c r="BG93" s="105"/>
      <c r="BH93" s="105"/>
      <c r="BI93" s="105"/>
      <c r="BJ93" s="105"/>
    </row>
    <row r="94" spans="2:62" ht="20.100000000000001" hidden="1" customHeight="1" outlineLevel="1">
      <c r="B94" s="100"/>
      <c r="C94" s="908"/>
      <c r="D94" s="909"/>
      <c r="E94" s="909"/>
      <c r="F94" s="910"/>
      <c r="G94" s="890"/>
      <c r="H94" s="891"/>
      <c r="I94" s="152"/>
      <c r="J94" s="152"/>
      <c r="K94" s="152"/>
      <c r="L94" s="152"/>
      <c r="M94" s="152"/>
      <c r="N94" s="152"/>
      <c r="O94" s="152"/>
      <c r="P94" s="153"/>
      <c r="Q94" s="153"/>
      <c r="R94" s="156">
        <f t="shared" si="62"/>
        <v>0</v>
      </c>
      <c r="S94" s="156">
        <f t="shared" si="63"/>
        <v>0</v>
      </c>
      <c r="U94" s="157">
        <f t="shared" si="69"/>
        <v>0</v>
      </c>
      <c r="W94" s="152"/>
      <c r="X94" s="152"/>
      <c r="Y94" s="152"/>
      <c r="Z94" s="152"/>
      <c r="AA94" s="152"/>
      <c r="AB94" s="152"/>
      <c r="AC94" s="347"/>
      <c r="AD94" s="152"/>
      <c r="AE94" s="152"/>
      <c r="AF94" s="152"/>
      <c r="AG94" s="152"/>
      <c r="AH94" s="152"/>
      <c r="AI94" s="152"/>
      <c r="AJ94" s="347"/>
      <c r="AK94" s="152"/>
      <c r="AL94" s="152"/>
      <c r="AM94" s="295"/>
      <c r="AN94" s="228"/>
      <c r="AO94" s="228"/>
      <c r="AP94" s="228"/>
      <c r="AQ94" s="228"/>
      <c r="AR94" s="228"/>
      <c r="AS94" s="348"/>
      <c r="AT94" s="264">
        <f t="shared" si="39"/>
        <v>0</v>
      </c>
      <c r="AU94" s="259"/>
      <c r="AV94" s="265">
        <f t="shared" si="66"/>
        <v>0</v>
      </c>
      <c r="AX94" s="265">
        <f t="shared" si="70"/>
        <v>0</v>
      </c>
      <c r="AZ94" s="492">
        <f t="shared" si="67"/>
        <v>0</v>
      </c>
      <c r="BB94" s="492">
        <f t="shared" si="68"/>
        <v>0</v>
      </c>
      <c r="BD94" s="265">
        <f t="shared" si="71"/>
        <v>0</v>
      </c>
      <c r="BE94" s="105"/>
      <c r="BF94" s="105"/>
      <c r="BG94" s="105"/>
      <c r="BH94" s="105"/>
      <c r="BI94" s="105"/>
      <c r="BJ94" s="105"/>
    </row>
    <row r="95" spans="2:62" ht="20.100000000000001" hidden="1" customHeight="1" outlineLevel="1">
      <c r="B95" s="100"/>
      <c r="C95" s="908"/>
      <c r="D95" s="909"/>
      <c r="E95" s="909"/>
      <c r="F95" s="910"/>
      <c r="G95" s="890"/>
      <c r="H95" s="891"/>
      <c r="I95" s="152"/>
      <c r="J95" s="152"/>
      <c r="K95" s="152"/>
      <c r="L95" s="152"/>
      <c r="M95" s="152"/>
      <c r="N95" s="152"/>
      <c r="O95" s="152"/>
      <c r="P95" s="153"/>
      <c r="Q95" s="153"/>
      <c r="R95" s="156">
        <f t="shared" si="62"/>
        <v>0</v>
      </c>
      <c r="S95" s="156">
        <f t="shared" si="63"/>
        <v>0</v>
      </c>
      <c r="U95" s="157">
        <f t="shared" si="69"/>
        <v>0</v>
      </c>
      <c r="W95" s="152"/>
      <c r="X95" s="152"/>
      <c r="Y95" s="152"/>
      <c r="Z95" s="152"/>
      <c r="AA95" s="152"/>
      <c r="AB95" s="152"/>
      <c r="AC95" s="347"/>
      <c r="AD95" s="152"/>
      <c r="AE95" s="152"/>
      <c r="AF95" s="152"/>
      <c r="AG95" s="152"/>
      <c r="AH95" s="152"/>
      <c r="AI95" s="152"/>
      <c r="AJ95" s="347"/>
      <c r="AK95" s="152"/>
      <c r="AL95" s="152"/>
      <c r="AM95" s="295"/>
      <c r="AN95" s="228"/>
      <c r="AO95" s="228"/>
      <c r="AP95" s="228"/>
      <c r="AQ95" s="228"/>
      <c r="AR95" s="228"/>
      <c r="AS95" s="348"/>
      <c r="AT95" s="264">
        <f t="shared" si="39"/>
        <v>0</v>
      </c>
      <c r="AU95" s="259"/>
      <c r="AV95" s="265">
        <f t="shared" si="66"/>
        <v>0</v>
      </c>
      <c r="AX95" s="265">
        <f t="shared" si="70"/>
        <v>0</v>
      </c>
      <c r="AZ95" s="492">
        <f t="shared" si="67"/>
        <v>0</v>
      </c>
      <c r="BB95" s="492">
        <f t="shared" si="68"/>
        <v>0</v>
      </c>
      <c r="BD95" s="265">
        <f t="shared" si="71"/>
        <v>0</v>
      </c>
      <c r="BE95" s="105"/>
      <c r="BF95" s="105"/>
      <c r="BG95" s="105"/>
      <c r="BH95" s="105"/>
      <c r="BI95" s="105"/>
      <c r="BJ95" s="105"/>
    </row>
    <row r="96" spans="2:62" ht="9.9499999999999993" hidden="1" customHeight="1" outlineLevel="1">
      <c r="B96" s="101"/>
      <c r="C96" s="208"/>
      <c r="D96" s="208"/>
      <c r="E96" s="208"/>
      <c r="F96" s="208"/>
      <c r="G96" s="237"/>
      <c r="H96" s="207"/>
      <c r="I96" s="257"/>
      <c r="J96" s="257"/>
      <c r="K96" s="257"/>
      <c r="L96" s="257"/>
      <c r="M96" s="257"/>
      <c r="N96" s="257"/>
      <c r="O96" s="257"/>
      <c r="P96" s="256"/>
      <c r="Q96" s="102"/>
      <c r="R96" s="102"/>
      <c r="S96" s="102"/>
      <c r="U96" s="98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Z96" s="493"/>
      <c r="BE96" s="105"/>
      <c r="BF96" s="105"/>
      <c r="BG96" s="105"/>
      <c r="BH96" s="105"/>
      <c r="BI96" s="105"/>
      <c r="BJ96" s="105"/>
    </row>
    <row r="97" spans="2:62" ht="20.100000000000001" customHeight="1" collapsed="1">
      <c r="B97" s="151">
        <f>B80+1</f>
        <v>6</v>
      </c>
      <c r="C97" s="916"/>
      <c r="D97" s="917"/>
      <c r="E97" s="917"/>
      <c r="F97" s="918"/>
      <c r="G97" s="429"/>
      <c r="H97" s="206">
        <v>1</v>
      </c>
      <c r="I97" s="642">
        <f t="shared" ref="I97" si="72">$H97*SUM(I98:I112)</f>
        <v>0</v>
      </c>
      <c r="J97" s="643">
        <f t="shared" ref="J97:O97" si="73">$H97*SUM(J98:J112)</f>
        <v>0</v>
      </c>
      <c r="K97" s="644">
        <f t="shared" si="73"/>
        <v>0</v>
      </c>
      <c r="L97" s="645">
        <f t="shared" si="73"/>
        <v>0</v>
      </c>
      <c r="M97" s="645">
        <f t="shared" si="73"/>
        <v>0</v>
      </c>
      <c r="N97" s="644">
        <f t="shared" si="73"/>
        <v>0</v>
      </c>
      <c r="O97" s="642">
        <f t="shared" si="73"/>
        <v>0</v>
      </c>
      <c r="P97" s="209">
        <f t="shared" ref="P97:Q97" si="74">$H97*SUM(P98:P112)</f>
        <v>0</v>
      </c>
      <c r="Q97" s="210">
        <f t="shared" si="74"/>
        <v>0</v>
      </c>
      <c r="R97" s="136">
        <f t="shared" ref="R97:R112" si="75">P97*(1+Gewinn)*(1+SicherheitAngebot)</f>
        <v>0</v>
      </c>
      <c r="S97" s="137">
        <f t="shared" ref="S97:S112" si="76">Q97*(1+MGKZ)*(1+Gewinn)*(1+SicherheitAngebot)</f>
        <v>0</v>
      </c>
      <c r="U97" s="10">
        <f>I97*$I$7+J97*$J$7+K97*$K$7+L97*$L$7+M97*$M$7+N97*$N$7+O97*$O$7+R97+S97</f>
        <v>0</v>
      </c>
      <c r="W97" s="646">
        <f t="shared" ref="W97:AB97" si="77">$H97*SUM(W98:W112)</f>
        <v>0</v>
      </c>
      <c r="X97" s="647">
        <f t="shared" si="77"/>
        <v>0</v>
      </c>
      <c r="Y97" s="648">
        <f t="shared" si="77"/>
        <v>0</v>
      </c>
      <c r="Z97" s="649">
        <f t="shared" si="77"/>
        <v>0</v>
      </c>
      <c r="AA97" s="648">
        <f t="shared" si="77"/>
        <v>0</v>
      </c>
      <c r="AB97" s="646">
        <f t="shared" si="77"/>
        <v>0</v>
      </c>
      <c r="AC97" s="258"/>
      <c r="AD97" s="646">
        <f t="shared" ref="AD97:AM97" si="78">$H97*SUM(AD98:AD112)</f>
        <v>0</v>
      </c>
      <c r="AE97" s="647">
        <f t="shared" si="78"/>
        <v>0</v>
      </c>
      <c r="AF97" s="648">
        <f t="shared" si="78"/>
        <v>0</v>
      </c>
      <c r="AG97" s="649">
        <f t="shared" si="78"/>
        <v>0</v>
      </c>
      <c r="AH97" s="648">
        <f t="shared" si="78"/>
        <v>0</v>
      </c>
      <c r="AI97" s="646">
        <f t="shared" si="78"/>
        <v>0</v>
      </c>
      <c r="AJ97" s="258"/>
      <c r="AK97" s="653">
        <f t="shared" si="78"/>
        <v>0</v>
      </c>
      <c r="AL97" s="653">
        <f t="shared" si="78"/>
        <v>0</v>
      </c>
      <c r="AM97" s="653">
        <f t="shared" si="78"/>
        <v>0</v>
      </c>
      <c r="AN97" s="227">
        <f>$H97*SUM(AN98:AN112)*(1+Gewinn)*(1+SicherheitAngebot)</f>
        <v>0</v>
      </c>
      <c r="AO97" s="227">
        <f>$H97*SUM(AO98:AO112)*(1+Gewinn)*(1+SicherheitAngebot)</f>
        <v>0</v>
      </c>
      <c r="AP97" s="227">
        <f>$H97*SUM(AP98:AP112)*(1+Gewinn)*(1+SicherheitAngebot)</f>
        <v>0</v>
      </c>
      <c r="AQ97" s="227">
        <f>$H97*SUM(AQ98:AQ112)*(1+Gewinn)*(1+SicherheitAngebot)</f>
        <v>0</v>
      </c>
      <c r="AR97" s="227">
        <f>$H97*SUM(AR98:AR112)*(1+Gewinn)*(1+SicherheitAngebot)</f>
        <v>0</v>
      </c>
      <c r="AS97" s="262"/>
      <c r="AT97" s="263">
        <f t="shared" si="39"/>
        <v>0</v>
      </c>
      <c r="AU97" s="259"/>
      <c r="AV97" s="491">
        <f>AK97*$AK$7+AL97*$AL$7+AM97*$AM$7+SUM(AN97:AR97)+AT97/Zuschläge_IBN+AT97</f>
        <v>0</v>
      </c>
      <c r="AX97" s="685">
        <f>U97+AV97</f>
        <v>0</v>
      </c>
      <c r="AZ97" s="490">
        <f>IF(H97&gt;0,U97/(1+SicherheitAngebot)*(1+Sicherheit),0)</f>
        <v>0</v>
      </c>
      <c r="BB97" s="490">
        <f>IF(H97&gt;0,AV97/(1+SicherheitAngebot)*(1+Sicherheit),0)</f>
        <v>0</v>
      </c>
      <c r="BD97" s="490">
        <f>AZ97+BB97</f>
        <v>0</v>
      </c>
      <c r="BE97" s="105"/>
      <c r="BF97" s="105"/>
      <c r="BG97" s="105"/>
      <c r="BH97" s="105"/>
      <c r="BI97" s="105"/>
      <c r="BJ97" s="105"/>
    </row>
    <row r="98" spans="2:62" ht="20.100000000000001" hidden="1" customHeight="1" outlineLevel="1">
      <c r="B98" s="99"/>
      <c r="C98" s="908"/>
      <c r="D98" s="909"/>
      <c r="E98" s="909"/>
      <c r="F98" s="910"/>
      <c r="G98" s="890"/>
      <c r="H98" s="901"/>
      <c r="I98" s="152"/>
      <c r="J98" s="152"/>
      <c r="K98" s="152"/>
      <c r="L98" s="152"/>
      <c r="M98" s="152"/>
      <c r="N98" s="152"/>
      <c r="O98" s="152"/>
      <c r="P98" s="153"/>
      <c r="Q98" s="153"/>
      <c r="R98" s="156">
        <f t="shared" si="75"/>
        <v>0</v>
      </c>
      <c r="S98" s="156">
        <f t="shared" si="76"/>
        <v>0</v>
      </c>
      <c r="U98" s="157">
        <f>I98*$I$7+J98*$J$7+K98*$K$7+L98*$L$7+M98*$M$7+N98*$N$7+O98*$O$7+R98+S98</f>
        <v>0</v>
      </c>
      <c r="W98" s="152"/>
      <c r="X98" s="152"/>
      <c r="Y98" s="152"/>
      <c r="Z98" s="152"/>
      <c r="AA98" s="152"/>
      <c r="AB98" s="152"/>
      <c r="AC98" s="347"/>
      <c r="AD98" s="152"/>
      <c r="AE98" s="152"/>
      <c r="AF98" s="152"/>
      <c r="AG98" s="152"/>
      <c r="AH98" s="152"/>
      <c r="AI98" s="152"/>
      <c r="AJ98" s="347"/>
      <c r="AK98" s="152"/>
      <c r="AL98" s="152"/>
      <c r="AM98" s="619"/>
      <c r="AN98" s="228"/>
      <c r="AO98" s="228"/>
      <c r="AP98" s="228"/>
      <c r="AQ98" s="228"/>
      <c r="AR98" s="228"/>
      <c r="AS98" s="348"/>
      <c r="AT98" s="264">
        <f t="shared" si="39"/>
        <v>0</v>
      </c>
      <c r="AU98" s="259"/>
      <c r="AV98" s="265">
        <f t="shared" ref="AV98:AV112" si="79">AK98*$AK$7+AL98*$AL$7+AM98*$AM$7+SUM(AN98:AR98)*(1+Gewinn)*(1+SicherheitAngebot)+AT98/Zuschläge_IBN+AT98</f>
        <v>0</v>
      </c>
      <c r="AX98" s="265">
        <f>U98+AV98</f>
        <v>0</v>
      </c>
      <c r="AZ98" s="492">
        <f t="shared" ref="AZ98:AZ112" si="80">U98/(1+SicherheitAngebot)*(1+Sicherheit)</f>
        <v>0</v>
      </c>
      <c r="BB98" s="492">
        <f t="shared" ref="BB98:BB112" si="81">AV98/(1+SicherheitAngebot)*(1+Sicherheit)</f>
        <v>0</v>
      </c>
      <c r="BD98" s="265">
        <f>AZ98+BB98</f>
        <v>0</v>
      </c>
      <c r="BE98" s="105"/>
      <c r="BF98" s="105"/>
      <c r="BG98" s="105"/>
      <c r="BH98" s="105"/>
      <c r="BI98" s="105"/>
      <c r="BJ98" s="105"/>
    </row>
    <row r="99" spans="2:62" ht="20.100000000000001" hidden="1" customHeight="1" outlineLevel="1">
      <c r="B99" s="100"/>
      <c r="C99" s="908"/>
      <c r="D99" s="909"/>
      <c r="E99" s="909"/>
      <c r="F99" s="910"/>
      <c r="G99" s="890"/>
      <c r="H99" s="891"/>
      <c r="I99" s="152"/>
      <c r="J99" s="152"/>
      <c r="K99" s="152"/>
      <c r="L99" s="152"/>
      <c r="M99" s="152"/>
      <c r="N99" s="152"/>
      <c r="O99" s="152"/>
      <c r="P99" s="153"/>
      <c r="Q99" s="153"/>
      <c r="R99" s="156">
        <f t="shared" si="75"/>
        <v>0</v>
      </c>
      <c r="S99" s="156">
        <f t="shared" si="76"/>
        <v>0</v>
      </c>
      <c r="U99" s="157">
        <f t="shared" ref="U99:U112" si="82">I99*$I$7+J99*$J$7+K99*$K$7+L99*$L$7+M99*$M$7+N99*$N$7+O99*$O$7+R99+S99</f>
        <v>0</v>
      </c>
      <c r="W99" s="152"/>
      <c r="X99" s="152"/>
      <c r="Y99" s="152"/>
      <c r="Z99" s="152"/>
      <c r="AA99" s="152"/>
      <c r="AB99" s="152"/>
      <c r="AC99" s="347"/>
      <c r="AD99" s="152"/>
      <c r="AE99" s="152"/>
      <c r="AF99" s="152"/>
      <c r="AG99" s="152"/>
      <c r="AH99" s="152"/>
      <c r="AI99" s="152"/>
      <c r="AJ99" s="347"/>
      <c r="AK99" s="152"/>
      <c r="AL99" s="152"/>
      <c r="AM99" s="295"/>
      <c r="AN99" s="228"/>
      <c r="AO99" s="228"/>
      <c r="AP99" s="228"/>
      <c r="AQ99" s="228"/>
      <c r="AR99" s="228"/>
      <c r="AS99" s="348"/>
      <c r="AT99" s="264">
        <f t="shared" si="39"/>
        <v>0</v>
      </c>
      <c r="AU99" s="259"/>
      <c r="AV99" s="265">
        <f t="shared" si="79"/>
        <v>0</v>
      </c>
      <c r="AX99" s="265">
        <f t="shared" ref="AX99:AX112" si="83">U99+AV99</f>
        <v>0</v>
      </c>
      <c r="AZ99" s="492">
        <f t="shared" si="80"/>
        <v>0</v>
      </c>
      <c r="BB99" s="492">
        <f t="shared" si="81"/>
        <v>0</v>
      </c>
      <c r="BD99" s="265">
        <f t="shared" ref="BD99:BD112" si="84">AZ99+BB99</f>
        <v>0</v>
      </c>
      <c r="BE99" s="105"/>
      <c r="BF99" s="105"/>
      <c r="BG99" s="105"/>
      <c r="BH99" s="105"/>
      <c r="BI99" s="105"/>
      <c r="BJ99" s="105"/>
    </row>
    <row r="100" spans="2:62" ht="20.100000000000001" hidden="1" customHeight="1" outlineLevel="1">
      <c r="B100" s="100"/>
      <c r="C100" s="908"/>
      <c r="D100" s="909"/>
      <c r="E100" s="909"/>
      <c r="F100" s="910"/>
      <c r="G100" s="890"/>
      <c r="H100" s="891"/>
      <c r="I100" s="152"/>
      <c r="J100" s="152"/>
      <c r="K100" s="152"/>
      <c r="L100" s="152"/>
      <c r="M100" s="152"/>
      <c r="N100" s="152"/>
      <c r="O100" s="152"/>
      <c r="P100" s="153"/>
      <c r="Q100" s="153"/>
      <c r="R100" s="156">
        <f t="shared" si="75"/>
        <v>0</v>
      </c>
      <c r="S100" s="156">
        <f t="shared" si="76"/>
        <v>0</v>
      </c>
      <c r="U100" s="157">
        <f t="shared" si="82"/>
        <v>0</v>
      </c>
      <c r="W100" s="152"/>
      <c r="X100" s="152"/>
      <c r="Y100" s="152"/>
      <c r="Z100" s="152"/>
      <c r="AA100" s="152"/>
      <c r="AB100" s="152"/>
      <c r="AC100" s="347"/>
      <c r="AD100" s="152"/>
      <c r="AE100" s="152"/>
      <c r="AF100" s="152"/>
      <c r="AG100" s="152"/>
      <c r="AH100" s="152"/>
      <c r="AI100" s="152"/>
      <c r="AJ100" s="347"/>
      <c r="AK100" s="152"/>
      <c r="AL100" s="152"/>
      <c r="AM100" s="295"/>
      <c r="AN100" s="228"/>
      <c r="AO100" s="228"/>
      <c r="AP100" s="228"/>
      <c r="AQ100" s="228"/>
      <c r="AR100" s="228"/>
      <c r="AS100" s="348"/>
      <c r="AT100" s="264">
        <f t="shared" si="39"/>
        <v>0</v>
      </c>
      <c r="AU100" s="259"/>
      <c r="AV100" s="265">
        <f t="shared" si="79"/>
        <v>0</v>
      </c>
      <c r="AX100" s="265">
        <f t="shared" si="83"/>
        <v>0</v>
      </c>
      <c r="AZ100" s="492">
        <f t="shared" si="80"/>
        <v>0</v>
      </c>
      <c r="BB100" s="492">
        <f t="shared" si="81"/>
        <v>0</v>
      </c>
      <c r="BD100" s="265">
        <f t="shared" si="84"/>
        <v>0</v>
      </c>
      <c r="BE100" s="105"/>
      <c r="BF100" s="105"/>
      <c r="BG100" s="105"/>
      <c r="BH100" s="105"/>
      <c r="BI100" s="105"/>
      <c r="BJ100" s="105"/>
    </row>
    <row r="101" spans="2:62" ht="20.100000000000001" hidden="1" customHeight="1" outlineLevel="1">
      <c r="B101" s="100"/>
      <c r="C101" s="908"/>
      <c r="D101" s="909"/>
      <c r="E101" s="909"/>
      <c r="F101" s="910"/>
      <c r="G101" s="890"/>
      <c r="H101" s="891"/>
      <c r="I101" s="152"/>
      <c r="J101" s="152"/>
      <c r="K101" s="152"/>
      <c r="L101" s="152"/>
      <c r="M101" s="152"/>
      <c r="N101" s="152"/>
      <c r="O101" s="152"/>
      <c r="P101" s="153"/>
      <c r="Q101" s="153"/>
      <c r="R101" s="156">
        <f t="shared" si="75"/>
        <v>0</v>
      </c>
      <c r="S101" s="156">
        <f t="shared" si="76"/>
        <v>0</v>
      </c>
      <c r="U101" s="157">
        <f t="shared" si="82"/>
        <v>0</v>
      </c>
      <c r="W101" s="152"/>
      <c r="X101" s="152"/>
      <c r="Y101" s="152"/>
      <c r="Z101" s="152"/>
      <c r="AA101" s="152"/>
      <c r="AB101" s="152"/>
      <c r="AC101" s="347"/>
      <c r="AD101" s="152"/>
      <c r="AE101" s="152"/>
      <c r="AF101" s="152"/>
      <c r="AG101" s="152"/>
      <c r="AH101" s="152"/>
      <c r="AI101" s="152"/>
      <c r="AJ101" s="347"/>
      <c r="AK101" s="152"/>
      <c r="AL101" s="152"/>
      <c r="AM101" s="295"/>
      <c r="AN101" s="228"/>
      <c r="AO101" s="228"/>
      <c r="AP101" s="228"/>
      <c r="AQ101" s="228"/>
      <c r="AR101" s="228"/>
      <c r="AS101" s="348"/>
      <c r="AT101" s="264">
        <f t="shared" si="39"/>
        <v>0</v>
      </c>
      <c r="AU101" s="259"/>
      <c r="AV101" s="265">
        <f t="shared" si="79"/>
        <v>0</v>
      </c>
      <c r="AX101" s="265">
        <f t="shared" si="83"/>
        <v>0</v>
      </c>
      <c r="AZ101" s="492">
        <f t="shared" si="80"/>
        <v>0</v>
      </c>
      <c r="BB101" s="492">
        <f t="shared" si="81"/>
        <v>0</v>
      </c>
      <c r="BD101" s="265">
        <f t="shared" si="84"/>
        <v>0</v>
      </c>
      <c r="BE101" s="105"/>
      <c r="BF101" s="105"/>
      <c r="BG101" s="105"/>
      <c r="BH101" s="105"/>
      <c r="BI101" s="105"/>
      <c r="BJ101" s="105"/>
    </row>
    <row r="102" spans="2:62" ht="20.100000000000001" hidden="1" customHeight="1" outlineLevel="1">
      <c r="B102" s="100"/>
      <c r="C102" s="908"/>
      <c r="D102" s="909"/>
      <c r="E102" s="909"/>
      <c r="F102" s="910"/>
      <c r="G102" s="890"/>
      <c r="H102" s="891"/>
      <c r="I102" s="152"/>
      <c r="J102" s="152"/>
      <c r="K102" s="152"/>
      <c r="L102" s="152"/>
      <c r="M102" s="152"/>
      <c r="N102" s="152"/>
      <c r="O102" s="152"/>
      <c r="P102" s="153"/>
      <c r="Q102" s="153"/>
      <c r="R102" s="156">
        <f t="shared" si="75"/>
        <v>0</v>
      </c>
      <c r="S102" s="156">
        <f t="shared" si="76"/>
        <v>0</v>
      </c>
      <c r="U102" s="157">
        <f t="shared" si="82"/>
        <v>0</v>
      </c>
      <c r="W102" s="152"/>
      <c r="X102" s="152"/>
      <c r="Y102" s="152"/>
      <c r="Z102" s="152"/>
      <c r="AA102" s="152"/>
      <c r="AB102" s="152"/>
      <c r="AC102" s="347"/>
      <c r="AD102" s="152"/>
      <c r="AE102" s="152"/>
      <c r="AF102" s="152"/>
      <c r="AG102" s="152"/>
      <c r="AH102" s="152"/>
      <c r="AI102" s="152"/>
      <c r="AJ102" s="347"/>
      <c r="AK102" s="152"/>
      <c r="AL102" s="152"/>
      <c r="AM102" s="295"/>
      <c r="AN102" s="228"/>
      <c r="AO102" s="228"/>
      <c r="AP102" s="228"/>
      <c r="AQ102" s="228"/>
      <c r="AR102" s="228"/>
      <c r="AS102" s="348"/>
      <c r="AT102" s="264">
        <f t="shared" si="39"/>
        <v>0</v>
      </c>
      <c r="AU102" s="259"/>
      <c r="AV102" s="265">
        <f t="shared" si="79"/>
        <v>0</v>
      </c>
      <c r="AX102" s="265">
        <f t="shared" si="83"/>
        <v>0</v>
      </c>
      <c r="AZ102" s="492">
        <f t="shared" si="80"/>
        <v>0</v>
      </c>
      <c r="BB102" s="492">
        <f t="shared" si="81"/>
        <v>0</v>
      </c>
      <c r="BD102" s="265">
        <f t="shared" si="84"/>
        <v>0</v>
      </c>
      <c r="BE102" s="105"/>
      <c r="BF102" s="105"/>
      <c r="BG102" s="105"/>
      <c r="BH102" s="105"/>
      <c r="BI102" s="105"/>
      <c r="BJ102" s="105"/>
    </row>
    <row r="103" spans="2:62" ht="20.100000000000001" hidden="1" customHeight="1" outlineLevel="1">
      <c r="B103" s="100"/>
      <c r="C103" s="908"/>
      <c r="D103" s="909"/>
      <c r="E103" s="909"/>
      <c r="F103" s="910"/>
      <c r="G103" s="890"/>
      <c r="H103" s="891"/>
      <c r="I103" s="152"/>
      <c r="J103" s="152"/>
      <c r="K103" s="152"/>
      <c r="L103" s="152"/>
      <c r="M103" s="152"/>
      <c r="N103" s="152"/>
      <c r="O103" s="152"/>
      <c r="P103" s="153"/>
      <c r="Q103" s="153"/>
      <c r="R103" s="156">
        <f t="shared" si="75"/>
        <v>0</v>
      </c>
      <c r="S103" s="156">
        <f t="shared" si="76"/>
        <v>0</v>
      </c>
      <c r="U103" s="157">
        <f t="shared" si="82"/>
        <v>0</v>
      </c>
      <c r="W103" s="152"/>
      <c r="X103" s="152"/>
      <c r="Y103" s="152"/>
      <c r="Z103" s="152"/>
      <c r="AA103" s="152"/>
      <c r="AB103" s="152"/>
      <c r="AC103" s="347"/>
      <c r="AD103" s="152"/>
      <c r="AE103" s="152"/>
      <c r="AF103" s="152"/>
      <c r="AG103" s="152"/>
      <c r="AH103" s="152"/>
      <c r="AI103" s="152"/>
      <c r="AJ103" s="347"/>
      <c r="AK103" s="152"/>
      <c r="AL103" s="152"/>
      <c r="AM103" s="295"/>
      <c r="AN103" s="228"/>
      <c r="AO103" s="228"/>
      <c r="AP103" s="228"/>
      <c r="AQ103" s="228"/>
      <c r="AR103" s="228"/>
      <c r="AS103" s="348"/>
      <c r="AT103" s="264">
        <f t="shared" si="39"/>
        <v>0</v>
      </c>
      <c r="AU103" s="259"/>
      <c r="AV103" s="265">
        <f t="shared" si="79"/>
        <v>0</v>
      </c>
      <c r="AX103" s="265">
        <f t="shared" si="83"/>
        <v>0</v>
      </c>
      <c r="AZ103" s="492">
        <f t="shared" si="80"/>
        <v>0</v>
      </c>
      <c r="BB103" s="492">
        <f t="shared" si="81"/>
        <v>0</v>
      </c>
      <c r="BD103" s="265">
        <f t="shared" si="84"/>
        <v>0</v>
      </c>
      <c r="BE103" s="105"/>
      <c r="BF103" s="105"/>
      <c r="BG103" s="105"/>
      <c r="BH103" s="105"/>
      <c r="BI103" s="105"/>
      <c r="BJ103" s="105"/>
    </row>
    <row r="104" spans="2:62" ht="20.100000000000001" hidden="1" customHeight="1" outlineLevel="1">
      <c r="B104" s="100"/>
      <c r="C104" s="908"/>
      <c r="D104" s="909"/>
      <c r="E104" s="909"/>
      <c r="F104" s="910"/>
      <c r="G104" s="890"/>
      <c r="H104" s="891"/>
      <c r="I104" s="152"/>
      <c r="J104" s="152"/>
      <c r="K104" s="152"/>
      <c r="L104" s="152"/>
      <c r="M104" s="152"/>
      <c r="N104" s="152"/>
      <c r="O104" s="152"/>
      <c r="P104" s="153"/>
      <c r="Q104" s="153"/>
      <c r="R104" s="156">
        <f t="shared" si="75"/>
        <v>0</v>
      </c>
      <c r="S104" s="156">
        <f t="shared" si="76"/>
        <v>0</v>
      </c>
      <c r="U104" s="157">
        <f t="shared" si="82"/>
        <v>0</v>
      </c>
      <c r="W104" s="152"/>
      <c r="X104" s="152"/>
      <c r="Y104" s="152"/>
      <c r="Z104" s="152"/>
      <c r="AA104" s="152"/>
      <c r="AB104" s="152"/>
      <c r="AC104" s="347"/>
      <c r="AD104" s="152"/>
      <c r="AE104" s="152"/>
      <c r="AF104" s="152"/>
      <c r="AG104" s="152"/>
      <c r="AH104" s="152"/>
      <c r="AI104" s="152"/>
      <c r="AJ104" s="347"/>
      <c r="AK104" s="152"/>
      <c r="AL104" s="152"/>
      <c r="AM104" s="295"/>
      <c r="AN104" s="228"/>
      <c r="AO104" s="228"/>
      <c r="AP104" s="228"/>
      <c r="AQ104" s="228"/>
      <c r="AR104" s="228"/>
      <c r="AS104" s="348"/>
      <c r="AT104" s="264">
        <f t="shared" si="39"/>
        <v>0</v>
      </c>
      <c r="AU104" s="259"/>
      <c r="AV104" s="265">
        <f t="shared" si="79"/>
        <v>0</v>
      </c>
      <c r="AX104" s="265">
        <f t="shared" si="83"/>
        <v>0</v>
      </c>
      <c r="AZ104" s="492">
        <f t="shared" si="80"/>
        <v>0</v>
      </c>
      <c r="BB104" s="492">
        <f t="shared" si="81"/>
        <v>0</v>
      </c>
      <c r="BD104" s="265">
        <f t="shared" si="84"/>
        <v>0</v>
      </c>
      <c r="BE104" s="105"/>
      <c r="BF104" s="105"/>
      <c r="BG104" s="105"/>
      <c r="BH104" s="105"/>
      <c r="BI104" s="105"/>
      <c r="BJ104" s="105"/>
    </row>
    <row r="105" spans="2:62" ht="20.100000000000001" hidden="1" customHeight="1" outlineLevel="1">
      <c r="B105" s="100"/>
      <c r="C105" s="908"/>
      <c r="D105" s="909"/>
      <c r="E105" s="909"/>
      <c r="F105" s="910"/>
      <c r="G105" s="890"/>
      <c r="H105" s="891"/>
      <c r="I105" s="152"/>
      <c r="J105" s="152"/>
      <c r="K105" s="152"/>
      <c r="L105" s="152"/>
      <c r="M105" s="152"/>
      <c r="N105" s="152"/>
      <c r="O105" s="152"/>
      <c r="P105" s="153"/>
      <c r="Q105" s="153"/>
      <c r="R105" s="156">
        <f t="shared" si="75"/>
        <v>0</v>
      </c>
      <c r="S105" s="156">
        <f t="shared" si="76"/>
        <v>0</v>
      </c>
      <c r="U105" s="157">
        <f t="shared" si="82"/>
        <v>0</v>
      </c>
      <c r="W105" s="152"/>
      <c r="X105" s="152"/>
      <c r="Y105" s="152"/>
      <c r="Z105" s="152"/>
      <c r="AA105" s="152"/>
      <c r="AB105" s="152"/>
      <c r="AC105" s="347"/>
      <c r="AD105" s="152"/>
      <c r="AE105" s="152"/>
      <c r="AF105" s="152"/>
      <c r="AG105" s="152"/>
      <c r="AH105" s="152"/>
      <c r="AI105" s="152"/>
      <c r="AJ105" s="347"/>
      <c r="AK105" s="152"/>
      <c r="AL105" s="152"/>
      <c r="AM105" s="295"/>
      <c r="AN105" s="228"/>
      <c r="AO105" s="228"/>
      <c r="AP105" s="228"/>
      <c r="AQ105" s="228"/>
      <c r="AR105" s="228"/>
      <c r="AS105" s="348"/>
      <c r="AT105" s="264">
        <f t="shared" si="39"/>
        <v>0</v>
      </c>
      <c r="AU105" s="259"/>
      <c r="AV105" s="265">
        <f t="shared" si="79"/>
        <v>0</v>
      </c>
      <c r="AX105" s="265">
        <f t="shared" si="83"/>
        <v>0</v>
      </c>
      <c r="AZ105" s="492">
        <f t="shared" si="80"/>
        <v>0</v>
      </c>
      <c r="BB105" s="492">
        <f t="shared" si="81"/>
        <v>0</v>
      </c>
      <c r="BD105" s="265">
        <f t="shared" si="84"/>
        <v>0</v>
      </c>
      <c r="BE105" s="105"/>
      <c r="BF105" s="105"/>
      <c r="BG105" s="105"/>
      <c r="BH105" s="105"/>
      <c r="BI105" s="105"/>
      <c r="BJ105" s="105"/>
    </row>
    <row r="106" spans="2:62" ht="20.100000000000001" hidden="1" customHeight="1" outlineLevel="1">
      <c r="B106" s="100"/>
      <c r="C106" s="908"/>
      <c r="D106" s="909"/>
      <c r="E106" s="909"/>
      <c r="F106" s="910"/>
      <c r="G106" s="890"/>
      <c r="H106" s="891"/>
      <c r="I106" s="152"/>
      <c r="J106" s="152"/>
      <c r="K106" s="152"/>
      <c r="L106" s="152"/>
      <c r="M106" s="152"/>
      <c r="N106" s="152"/>
      <c r="O106" s="152"/>
      <c r="P106" s="153"/>
      <c r="Q106" s="153"/>
      <c r="R106" s="156">
        <f t="shared" si="75"/>
        <v>0</v>
      </c>
      <c r="S106" s="156">
        <f t="shared" si="76"/>
        <v>0</v>
      </c>
      <c r="U106" s="157">
        <f t="shared" si="82"/>
        <v>0</v>
      </c>
      <c r="W106" s="152"/>
      <c r="X106" s="152"/>
      <c r="Y106" s="152"/>
      <c r="Z106" s="152"/>
      <c r="AA106" s="152"/>
      <c r="AB106" s="152"/>
      <c r="AC106" s="347"/>
      <c r="AD106" s="152"/>
      <c r="AE106" s="152"/>
      <c r="AF106" s="152"/>
      <c r="AG106" s="152"/>
      <c r="AH106" s="152"/>
      <c r="AI106" s="152"/>
      <c r="AJ106" s="347"/>
      <c r="AK106" s="152"/>
      <c r="AL106" s="152"/>
      <c r="AM106" s="295"/>
      <c r="AN106" s="228"/>
      <c r="AO106" s="228"/>
      <c r="AP106" s="228"/>
      <c r="AQ106" s="228"/>
      <c r="AR106" s="228"/>
      <c r="AS106" s="348"/>
      <c r="AT106" s="264">
        <f t="shared" si="39"/>
        <v>0</v>
      </c>
      <c r="AU106" s="259"/>
      <c r="AV106" s="265">
        <f t="shared" si="79"/>
        <v>0</v>
      </c>
      <c r="AX106" s="265">
        <f t="shared" si="83"/>
        <v>0</v>
      </c>
      <c r="AZ106" s="492">
        <f t="shared" si="80"/>
        <v>0</v>
      </c>
      <c r="BB106" s="492">
        <f t="shared" si="81"/>
        <v>0</v>
      </c>
      <c r="BD106" s="265">
        <f t="shared" si="84"/>
        <v>0</v>
      </c>
      <c r="BE106" s="105"/>
      <c r="BF106" s="105"/>
      <c r="BG106" s="105"/>
      <c r="BH106" s="105"/>
      <c r="BI106" s="105"/>
      <c r="BJ106" s="105"/>
    </row>
    <row r="107" spans="2:62" ht="20.100000000000001" hidden="1" customHeight="1" outlineLevel="1">
      <c r="B107" s="100"/>
      <c r="C107" s="908"/>
      <c r="D107" s="909"/>
      <c r="E107" s="909"/>
      <c r="F107" s="910"/>
      <c r="G107" s="890"/>
      <c r="H107" s="891"/>
      <c r="I107" s="152"/>
      <c r="J107" s="152"/>
      <c r="K107" s="152"/>
      <c r="L107" s="152"/>
      <c r="M107" s="152"/>
      <c r="N107" s="152"/>
      <c r="O107" s="152"/>
      <c r="P107" s="153"/>
      <c r="Q107" s="153"/>
      <c r="R107" s="156">
        <f t="shared" si="75"/>
        <v>0</v>
      </c>
      <c r="S107" s="156">
        <f t="shared" si="76"/>
        <v>0</v>
      </c>
      <c r="U107" s="157">
        <f t="shared" si="82"/>
        <v>0</v>
      </c>
      <c r="W107" s="152"/>
      <c r="X107" s="152"/>
      <c r="Y107" s="152"/>
      <c r="Z107" s="152"/>
      <c r="AA107" s="152"/>
      <c r="AB107" s="152"/>
      <c r="AC107" s="347"/>
      <c r="AD107" s="152"/>
      <c r="AE107" s="152"/>
      <c r="AF107" s="152"/>
      <c r="AG107" s="152"/>
      <c r="AH107" s="152"/>
      <c r="AI107" s="152"/>
      <c r="AJ107" s="347"/>
      <c r="AK107" s="152"/>
      <c r="AL107" s="152"/>
      <c r="AM107" s="295"/>
      <c r="AN107" s="228"/>
      <c r="AO107" s="228"/>
      <c r="AP107" s="228"/>
      <c r="AQ107" s="228"/>
      <c r="AR107" s="228"/>
      <c r="AS107" s="348"/>
      <c r="AT107" s="264">
        <f t="shared" si="39"/>
        <v>0</v>
      </c>
      <c r="AU107" s="259"/>
      <c r="AV107" s="265">
        <f t="shared" si="79"/>
        <v>0</v>
      </c>
      <c r="AX107" s="265">
        <f t="shared" si="83"/>
        <v>0</v>
      </c>
      <c r="AZ107" s="492">
        <f t="shared" si="80"/>
        <v>0</v>
      </c>
      <c r="BB107" s="492">
        <f t="shared" si="81"/>
        <v>0</v>
      </c>
      <c r="BD107" s="265">
        <f t="shared" si="84"/>
        <v>0</v>
      </c>
      <c r="BE107" s="105"/>
      <c r="BF107" s="105"/>
      <c r="BG107" s="105"/>
      <c r="BH107" s="105"/>
      <c r="BI107" s="105"/>
      <c r="BJ107" s="105"/>
    </row>
    <row r="108" spans="2:62" ht="20.100000000000001" hidden="1" customHeight="1" outlineLevel="1">
      <c r="B108" s="100"/>
      <c r="C108" s="908"/>
      <c r="D108" s="909"/>
      <c r="E108" s="909"/>
      <c r="F108" s="910"/>
      <c r="G108" s="890"/>
      <c r="H108" s="891"/>
      <c r="I108" s="152"/>
      <c r="J108" s="152"/>
      <c r="K108" s="152"/>
      <c r="L108" s="152"/>
      <c r="M108" s="152"/>
      <c r="N108" s="152"/>
      <c r="O108" s="152"/>
      <c r="P108" s="153"/>
      <c r="Q108" s="153"/>
      <c r="R108" s="156">
        <f t="shared" si="75"/>
        <v>0</v>
      </c>
      <c r="S108" s="156">
        <f t="shared" si="76"/>
        <v>0</v>
      </c>
      <c r="U108" s="157">
        <f t="shared" si="82"/>
        <v>0</v>
      </c>
      <c r="W108" s="152"/>
      <c r="X108" s="152"/>
      <c r="Y108" s="152"/>
      <c r="Z108" s="152"/>
      <c r="AA108" s="152"/>
      <c r="AB108" s="152"/>
      <c r="AC108" s="347"/>
      <c r="AD108" s="152"/>
      <c r="AE108" s="152"/>
      <c r="AF108" s="152"/>
      <c r="AG108" s="152"/>
      <c r="AH108" s="152"/>
      <c r="AI108" s="152"/>
      <c r="AJ108" s="347"/>
      <c r="AK108" s="152"/>
      <c r="AL108" s="152"/>
      <c r="AM108" s="295"/>
      <c r="AN108" s="228"/>
      <c r="AO108" s="228"/>
      <c r="AP108" s="228"/>
      <c r="AQ108" s="228"/>
      <c r="AR108" s="228"/>
      <c r="AS108" s="348"/>
      <c r="AT108" s="264">
        <f t="shared" si="39"/>
        <v>0</v>
      </c>
      <c r="AU108" s="259"/>
      <c r="AV108" s="265">
        <f t="shared" si="79"/>
        <v>0</v>
      </c>
      <c r="AX108" s="265">
        <f t="shared" si="83"/>
        <v>0</v>
      </c>
      <c r="AZ108" s="492">
        <f t="shared" si="80"/>
        <v>0</v>
      </c>
      <c r="BB108" s="492">
        <f t="shared" si="81"/>
        <v>0</v>
      </c>
      <c r="BD108" s="265">
        <f t="shared" si="84"/>
        <v>0</v>
      </c>
      <c r="BE108" s="105"/>
      <c r="BF108" s="105"/>
      <c r="BG108" s="105"/>
      <c r="BH108" s="105"/>
      <c r="BI108" s="105"/>
      <c r="BJ108" s="105"/>
    </row>
    <row r="109" spans="2:62" ht="20.100000000000001" hidden="1" customHeight="1" outlineLevel="1">
      <c r="B109" s="100"/>
      <c r="C109" s="908"/>
      <c r="D109" s="909"/>
      <c r="E109" s="909"/>
      <c r="F109" s="910"/>
      <c r="G109" s="890"/>
      <c r="H109" s="891"/>
      <c r="I109" s="152"/>
      <c r="J109" s="152"/>
      <c r="K109" s="152"/>
      <c r="L109" s="152"/>
      <c r="M109" s="152"/>
      <c r="N109" s="152"/>
      <c r="O109" s="152"/>
      <c r="P109" s="153"/>
      <c r="Q109" s="153"/>
      <c r="R109" s="156">
        <f t="shared" si="75"/>
        <v>0</v>
      </c>
      <c r="S109" s="156">
        <f t="shared" si="76"/>
        <v>0</v>
      </c>
      <c r="U109" s="157">
        <f t="shared" si="82"/>
        <v>0</v>
      </c>
      <c r="W109" s="152"/>
      <c r="X109" s="152"/>
      <c r="Y109" s="152"/>
      <c r="Z109" s="152"/>
      <c r="AA109" s="152"/>
      <c r="AB109" s="152"/>
      <c r="AC109" s="347"/>
      <c r="AD109" s="152"/>
      <c r="AE109" s="152"/>
      <c r="AF109" s="152"/>
      <c r="AG109" s="152"/>
      <c r="AH109" s="152"/>
      <c r="AI109" s="152"/>
      <c r="AJ109" s="347"/>
      <c r="AK109" s="152"/>
      <c r="AL109" s="152"/>
      <c r="AM109" s="295"/>
      <c r="AN109" s="228"/>
      <c r="AO109" s="228"/>
      <c r="AP109" s="228"/>
      <c r="AQ109" s="228"/>
      <c r="AR109" s="228"/>
      <c r="AS109" s="348"/>
      <c r="AT109" s="264">
        <f t="shared" si="39"/>
        <v>0</v>
      </c>
      <c r="AU109" s="259"/>
      <c r="AV109" s="265">
        <f t="shared" si="79"/>
        <v>0</v>
      </c>
      <c r="AX109" s="265">
        <f t="shared" si="83"/>
        <v>0</v>
      </c>
      <c r="AZ109" s="492">
        <f t="shared" si="80"/>
        <v>0</v>
      </c>
      <c r="BB109" s="492">
        <f t="shared" si="81"/>
        <v>0</v>
      </c>
      <c r="BD109" s="265">
        <f t="shared" si="84"/>
        <v>0</v>
      </c>
      <c r="BE109" s="105"/>
      <c r="BF109" s="105"/>
      <c r="BG109" s="105"/>
      <c r="BH109" s="105"/>
      <c r="BI109" s="105"/>
      <c r="BJ109" s="105"/>
    </row>
    <row r="110" spans="2:62" ht="20.100000000000001" hidden="1" customHeight="1" outlineLevel="1">
      <c r="B110" s="100"/>
      <c r="C110" s="908"/>
      <c r="D110" s="909"/>
      <c r="E110" s="909"/>
      <c r="F110" s="910"/>
      <c r="G110" s="890"/>
      <c r="H110" s="891"/>
      <c r="I110" s="152"/>
      <c r="J110" s="152"/>
      <c r="K110" s="152"/>
      <c r="L110" s="152"/>
      <c r="M110" s="152"/>
      <c r="N110" s="152"/>
      <c r="O110" s="152"/>
      <c r="P110" s="153"/>
      <c r="Q110" s="153"/>
      <c r="R110" s="156">
        <f t="shared" si="75"/>
        <v>0</v>
      </c>
      <c r="S110" s="156">
        <f t="shared" si="76"/>
        <v>0</v>
      </c>
      <c r="U110" s="157">
        <f t="shared" si="82"/>
        <v>0</v>
      </c>
      <c r="W110" s="152"/>
      <c r="X110" s="152"/>
      <c r="Y110" s="152"/>
      <c r="Z110" s="152"/>
      <c r="AA110" s="152"/>
      <c r="AB110" s="152"/>
      <c r="AC110" s="347"/>
      <c r="AD110" s="152"/>
      <c r="AE110" s="152"/>
      <c r="AF110" s="152"/>
      <c r="AG110" s="152"/>
      <c r="AH110" s="152"/>
      <c r="AI110" s="152"/>
      <c r="AJ110" s="347"/>
      <c r="AK110" s="152"/>
      <c r="AL110" s="152"/>
      <c r="AM110" s="295"/>
      <c r="AN110" s="228"/>
      <c r="AO110" s="228"/>
      <c r="AP110" s="228"/>
      <c r="AQ110" s="228"/>
      <c r="AR110" s="228"/>
      <c r="AS110" s="348"/>
      <c r="AT110" s="264">
        <f t="shared" ref="AT110:AT112" si="85">((W110+AD110)*$W$7+(X110+AE110)*$X$7+(Y110+Z110+AF110+AG110)*$Z$7+(AA110+AH110)*$AA$7+(AB110+AI110)*$AB$7)*Zuschläge_IBN</f>
        <v>0</v>
      </c>
      <c r="AU110" s="259"/>
      <c r="AV110" s="265">
        <f t="shared" si="79"/>
        <v>0</v>
      </c>
      <c r="AX110" s="265">
        <f t="shared" si="83"/>
        <v>0</v>
      </c>
      <c r="AZ110" s="492">
        <f t="shared" si="80"/>
        <v>0</v>
      </c>
      <c r="BB110" s="492">
        <f t="shared" si="81"/>
        <v>0</v>
      </c>
      <c r="BD110" s="265">
        <f t="shared" si="84"/>
        <v>0</v>
      </c>
      <c r="BE110" s="105"/>
      <c r="BF110" s="105"/>
      <c r="BG110" s="105"/>
      <c r="BH110" s="105"/>
      <c r="BI110" s="105"/>
      <c r="BJ110" s="105"/>
    </row>
    <row r="111" spans="2:62" ht="20.100000000000001" hidden="1" customHeight="1" outlineLevel="1">
      <c r="B111" s="100"/>
      <c r="C111" s="908"/>
      <c r="D111" s="909"/>
      <c r="E111" s="909"/>
      <c r="F111" s="910"/>
      <c r="G111" s="890"/>
      <c r="H111" s="891"/>
      <c r="I111" s="152"/>
      <c r="J111" s="152"/>
      <c r="K111" s="152"/>
      <c r="L111" s="152"/>
      <c r="M111" s="152"/>
      <c r="N111" s="152"/>
      <c r="O111" s="152"/>
      <c r="P111" s="153"/>
      <c r="Q111" s="153"/>
      <c r="R111" s="156">
        <f t="shared" si="75"/>
        <v>0</v>
      </c>
      <c r="S111" s="156">
        <f t="shared" si="76"/>
        <v>0</v>
      </c>
      <c r="U111" s="157">
        <f t="shared" si="82"/>
        <v>0</v>
      </c>
      <c r="W111" s="152"/>
      <c r="X111" s="152"/>
      <c r="Y111" s="152"/>
      <c r="Z111" s="152"/>
      <c r="AA111" s="152"/>
      <c r="AB111" s="152"/>
      <c r="AC111" s="347"/>
      <c r="AD111" s="152"/>
      <c r="AE111" s="152"/>
      <c r="AF111" s="152"/>
      <c r="AG111" s="152"/>
      <c r="AH111" s="152"/>
      <c r="AI111" s="152"/>
      <c r="AJ111" s="347"/>
      <c r="AK111" s="152"/>
      <c r="AL111" s="152"/>
      <c r="AM111" s="295"/>
      <c r="AN111" s="228"/>
      <c r="AO111" s="228"/>
      <c r="AP111" s="228"/>
      <c r="AQ111" s="228"/>
      <c r="AR111" s="228"/>
      <c r="AS111" s="348"/>
      <c r="AT111" s="264">
        <f t="shared" si="85"/>
        <v>0</v>
      </c>
      <c r="AU111" s="259"/>
      <c r="AV111" s="265">
        <f t="shared" si="79"/>
        <v>0</v>
      </c>
      <c r="AX111" s="265">
        <f t="shared" si="83"/>
        <v>0</v>
      </c>
      <c r="AZ111" s="492">
        <f t="shared" si="80"/>
        <v>0</v>
      </c>
      <c r="BB111" s="492">
        <f t="shared" si="81"/>
        <v>0</v>
      </c>
      <c r="BD111" s="265">
        <f t="shared" si="84"/>
        <v>0</v>
      </c>
      <c r="BE111" s="105"/>
      <c r="BF111" s="105"/>
      <c r="BG111" s="105"/>
      <c r="BH111" s="105"/>
      <c r="BI111" s="105"/>
      <c r="BJ111" s="105"/>
    </row>
    <row r="112" spans="2:62" ht="20.100000000000001" hidden="1" customHeight="1" outlineLevel="1">
      <c r="B112" s="100"/>
      <c r="C112" s="908"/>
      <c r="D112" s="909"/>
      <c r="E112" s="909"/>
      <c r="F112" s="910"/>
      <c r="G112" s="890"/>
      <c r="H112" s="891"/>
      <c r="I112" s="152"/>
      <c r="J112" s="152"/>
      <c r="K112" s="152"/>
      <c r="L112" s="152"/>
      <c r="M112" s="152"/>
      <c r="N112" s="152"/>
      <c r="O112" s="152"/>
      <c r="P112" s="153"/>
      <c r="Q112" s="153"/>
      <c r="R112" s="156">
        <f t="shared" si="75"/>
        <v>0</v>
      </c>
      <c r="S112" s="156">
        <f t="shared" si="76"/>
        <v>0</v>
      </c>
      <c r="U112" s="157">
        <f t="shared" si="82"/>
        <v>0</v>
      </c>
      <c r="W112" s="152"/>
      <c r="X112" s="152"/>
      <c r="Y112" s="152"/>
      <c r="Z112" s="152"/>
      <c r="AA112" s="152"/>
      <c r="AB112" s="152"/>
      <c r="AC112" s="347"/>
      <c r="AD112" s="152"/>
      <c r="AE112" s="152"/>
      <c r="AF112" s="152"/>
      <c r="AG112" s="152"/>
      <c r="AH112" s="152"/>
      <c r="AI112" s="152"/>
      <c r="AJ112" s="347"/>
      <c r="AK112" s="152"/>
      <c r="AL112" s="152"/>
      <c r="AM112" s="295"/>
      <c r="AN112" s="228"/>
      <c r="AO112" s="228"/>
      <c r="AP112" s="228"/>
      <c r="AQ112" s="228"/>
      <c r="AR112" s="228"/>
      <c r="AS112" s="348"/>
      <c r="AT112" s="264">
        <f t="shared" si="85"/>
        <v>0</v>
      </c>
      <c r="AU112" s="259"/>
      <c r="AV112" s="265">
        <f t="shared" si="79"/>
        <v>0</v>
      </c>
      <c r="AX112" s="265">
        <f t="shared" si="83"/>
        <v>0</v>
      </c>
      <c r="AZ112" s="492">
        <f t="shared" si="80"/>
        <v>0</v>
      </c>
      <c r="BB112" s="492">
        <f t="shared" si="81"/>
        <v>0</v>
      </c>
      <c r="BD112" s="265">
        <f t="shared" si="84"/>
        <v>0</v>
      </c>
      <c r="BE112" s="105"/>
      <c r="BF112" s="105"/>
      <c r="BG112" s="105"/>
      <c r="BH112" s="105"/>
      <c r="BI112" s="105"/>
      <c r="BJ112" s="105"/>
    </row>
    <row r="113" spans="2:62" ht="9.9499999999999993" hidden="1" customHeight="1" outlineLevel="1">
      <c r="B113" s="101"/>
      <c r="C113" s="208"/>
      <c r="D113" s="208"/>
      <c r="E113" s="208"/>
      <c r="F113" s="208"/>
      <c r="G113" s="237"/>
      <c r="H113" s="207"/>
      <c r="I113" s="257"/>
      <c r="J113" s="257"/>
      <c r="K113" s="257"/>
      <c r="L113" s="257"/>
      <c r="M113" s="257"/>
      <c r="N113" s="257"/>
      <c r="O113" s="257"/>
      <c r="P113" s="256"/>
      <c r="Q113" s="102"/>
      <c r="R113" s="102"/>
      <c r="S113" s="102"/>
      <c r="U113" s="98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Z113" s="493"/>
      <c r="BE113" s="105"/>
      <c r="BF113" s="105"/>
      <c r="BG113" s="105"/>
      <c r="BH113" s="105"/>
      <c r="BI113" s="105"/>
      <c r="BJ113" s="105"/>
    </row>
    <row r="114" spans="2:62" ht="20.100000000000001" customHeight="1" collapsed="1">
      <c r="B114" s="151">
        <f>B97+1</f>
        <v>7</v>
      </c>
      <c r="C114" s="916"/>
      <c r="D114" s="917"/>
      <c r="E114" s="917"/>
      <c r="F114" s="918"/>
      <c r="G114" s="429"/>
      <c r="H114" s="206">
        <v>1</v>
      </c>
      <c r="I114" s="642">
        <f t="shared" ref="I114" si="86">$H114*SUM(I115:I129)</f>
        <v>0</v>
      </c>
      <c r="J114" s="643">
        <f t="shared" ref="J114:O114" si="87">$H114*SUM(J115:J129)</f>
        <v>0</v>
      </c>
      <c r="K114" s="644">
        <f t="shared" si="87"/>
        <v>0</v>
      </c>
      <c r="L114" s="645">
        <f t="shared" si="87"/>
        <v>0</v>
      </c>
      <c r="M114" s="645">
        <f t="shared" si="87"/>
        <v>0</v>
      </c>
      <c r="N114" s="644">
        <f t="shared" si="87"/>
        <v>0</v>
      </c>
      <c r="O114" s="642">
        <f t="shared" si="87"/>
        <v>0</v>
      </c>
      <c r="P114" s="209">
        <f t="shared" ref="P114:Q114" si="88">$H114*SUM(P115:P129)</f>
        <v>0</v>
      </c>
      <c r="Q114" s="210">
        <f t="shared" si="88"/>
        <v>0</v>
      </c>
      <c r="R114" s="136">
        <f t="shared" ref="R114:R129" si="89">P114*(1+Gewinn)*(1+SicherheitAngebot)</f>
        <v>0</v>
      </c>
      <c r="S114" s="137">
        <f t="shared" ref="S114:S129" si="90">Q114*(1+MGKZ)*(1+Gewinn)*(1+SicherheitAngebot)</f>
        <v>0</v>
      </c>
      <c r="U114" s="10">
        <f>I114*$I$7+J114*$J$7+K114*$K$7+L114*$L$7+M114*$M$7+N114*$N$7+O114*$O$7+R114+S114</f>
        <v>0</v>
      </c>
      <c r="W114" s="646">
        <f t="shared" ref="W114:AB114" si="91">$H114*SUM(W115:W129)</f>
        <v>0</v>
      </c>
      <c r="X114" s="647">
        <f t="shared" si="91"/>
        <v>0</v>
      </c>
      <c r="Y114" s="648">
        <f t="shared" si="91"/>
        <v>0</v>
      </c>
      <c r="Z114" s="649">
        <f t="shared" si="91"/>
        <v>0</v>
      </c>
      <c r="AA114" s="648">
        <f t="shared" si="91"/>
        <v>0</v>
      </c>
      <c r="AB114" s="646">
        <f t="shared" si="91"/>
        <v>0</v>
      </c>
      <c r="AC114" s="258"/>
      <c r="AD114" s="646">
        <f t="shared" ref="AD114:AM114" si="92">$H114*SUM(AD115:AD129)</f>
        <v>0</v>
      </c>
      <c r="AE114" s="647">
        <f t="shared" si="92"/>
        <v>0</v>
      </c>
      <c r="AF114" s="648">
        <f t="shared" si="92"/>
        <v>0</v>
      </c>
      <c r="AG114" s="649">
        <f t="shared" si="92"/>
        <v>0</v>
      </c>
      <c r="AH114" s="648">
        <f t="shared" si="92"/>
        <v>0</v>
      </c>
      <c r="AI114" s="646">
        <f t="shared" si="92"/>
        <v>0</v>
      </c>
      <c r="AJ114" s="258"/>
      <c r="AK114" s="653">
        <f t="shared" si="92"/>
        <v>0</v>
      </c>
      <c r="AL114" s="653">
        <f t="shared" si="92"/>
        <v>0</v>
      </c>
      <c r="AM114" s="653">
        <f t="shared" si="92"/>
        <v>0</v>
      </c>
      <c r="AN114" s="227">
        <f>$H114*SUM(AN115:AN129)*(1+Gewinn)*(1+SicherheitAngebot)</f>
        <v>0</v>
      </c>
      <c r="AO114" s="227">
        <f>$H114*SUM(AO115:AO129)*(1+Gewinn)*(1+SicherheitAngebot)</f>
        <v>0</v>
      </c>
      <c r="AP114" s="227">
        <f>$H114*SUM(AP115:AP129)*(1+Gewinn)*(1+SicherheitAngebot)</f>
        <v>0</v>
      </c>
      <c r="AQ114" s="227">
        <f>$H114*SUM(AQ115:AQ129)*(1+Gewinn)*(1+SicherheitAngebot)</f>
        <v>0</v>
      </c>
      <c r="AR114" s="227">
        <f>$H114*SUM(AR115:AR129)*(1+Gewinn)*(1+SicherheitAngebot)</f>
        <v>0</v>
      </c>
      <c r="AS114" s="262"/>
      <c r="AT114" s="263">
        <f t="shared" ref="AT114:AT177" si="93">((W114+AD114)*$W$7+(X114+AE114)*$X$7+(Y114+Z114+AF114+AG114)*$Z$7+(AA114+AH114)*$AA$7+(AB114+AI114)*$AB$7)*Zuschläge_IBN</f>
        <v>0</v>
      </c>
      <c r="AU114" s="259"/>
      <c r="AV114" s="491">
        <f>AK114*$AK$7+AL114*$AL$7+AM114*$AM$7+SUM(AN114:AR114)+AT114/Zuschläge_IBN+AT114</f>
        <v>0</v>
      </c>
      <c r="AX114" s="685">
        <f>U114+AV114</f>
        <v>0</v>
      </c>
      <c r="AZ114" s="490">
        <f>IF(H114&gt;0,U114/(1+SicherheitAngebot)*(1+Sicherheit),0)</f>
        <v>0</v>
      </c>
      <c r="BB114" s="490">
        <f>IF(H114&gt;0,AV114/(1+SicherheitAngebot)*(1+Sicherheit),0)</f>
        <v>0</v>
      </c>
      <c r="BD114" s="490">
        <f>AZ114+BB114</f>
        <v>0</v>
      </c>
      <c r="BE114" s="105"/>
      <c r="BF114" s="105"/>
      <c r="BG114" s="105"/>
      <c r="BH114" s="105"/>
      <c r="BI114" s="105"/>
      <c r="BJ114" s="105"/>
    </row>
    <row r="115" spans="2:62" ht="20.100000000000001" hidden="1" customHeight="1" outlineLevel="1">
      <c r="B115" s="99"/>
      <c r="C115" s="908"/>
      <c r="D115" s="909"/>
      <c r="E115" s="909"/>
      <c r="F115" s="910"/>
      <c r="G115" s="890"/>
      <c r="H115" s="901"/>
      <c r="I115" s="152"/>
      <c r="J115" s="152"/>
      <c r="K115" s="152"/>
      <c r="L115" s="152"/>
      <c r="M115" s="152"/>
      <c r="N115" s="152"/>
      <c r="O115" s="152"/>
      <c r="P115" s="153"/>
      <c r="Q115" s="153"/>
      <c r="R115" s="156">
        <f t="shared" si="89"/>
        <v>0</v>
      </c>
      <c r="S115" s="156">
        <f t="shared" si="90"/>
        <v>0</v>
      </c>
      <c r="U115" s="157">
        <f>I115*$I$7+J115*$J$7+K115*$K$7+L115*$L$7+M115*$M$7+N115*$N$7+O115*$O$7+R115+S115</f>
        <v>0</v>
      </c>
      <c r="W115" s="152"/>
      <c r="X115" s="152"/>
      <c r="Y115" s="152"/>
      <c r="Z115" s="152"/>
      <c r="AA115" s="152"/>
      <c r="AB115" s="152"/>
      <c r="AC115" s="347"/>
      <c r="AD115" s="152"/>
      <c r="AE115" s="152"/>
      <c r="AF115" s="152"/>
      <c r="AG115" s="152"/>
      <c r="AH115" s="152"/>
      <c r="AI115" s="152"/>
      <c r="AJ115" s="347"/>
      <c r="AK115" s="152"/>
      <c r="AL115" s="152"/>
      <c r="AM115" s="295"/>
      <c r="AN115" s="228"/>
      <c r="AO115" s="228"/>
      <c r="AP115" s="228"/>
      <c r="AQ115" s="228"/>
      <c r="AR115" s="228"/>
      <c r="AS115" s="348"/>
      <c r="AT115" s="264">
        <f t="shared" si="93"/>
        <v>0</v>
      </c>
      <c r="AU115" s="259"/>
      <c r="AV115" s="265">
        <f t="shared" ref="AV115:AV129" si="94">AK115*$AK$7+AL115*$AL$7+AM115*$AM$7+SUM(AN115:AR115)*(1+Gewinn)*(1+SicherheitAngebot)+AT115/Zuschläge_IBN+AT115</f>
        <v>0</v>
      </c>
      <c r="AX115" s="265">
        <f>U115+AV115</f>
        <v>0</v>
      </c>
      <c r="AZ115" s="492">
        <f t="shared" ref="AZ115:AZ129" si="95">U115/(1+SicherheitAngebot)*(1+Sicherheit)</f>
        <v>0</v>
      </c>
      <c r="BB115" s="492">
        <f t="shared" ref="BB115:BB129" si="96">AV115/(1+SicherheitAngebot)*(1+Sicherheit)</f>
        <v>0</v>
      </c>
      <c r="BD115" s="265">
        <f>AZ115+BB115</f>
        <v>0</v>
      </c>
      <c r="BE115" s="105"/>
      <c r="BF115" s="105"/>
      <c r="BG115" s="105"/>
      <c r="BH115" s="105"/>
      <c r="BI115" s="105"/>
      <c r="BJ115" s="105"/>
    </row>
    <row r="116" spans="2:62" ht="20.100000000000001" hidden="1" customHeight="1" outlineLevel="1">
      <c r="B116" s="100"/>
      <c r="C116" s="908"/>
      <c r="D116" s="909"/>
      <c r="E116" s="909"/>
      <c r="F116" s="910"/>
      <c r="G116" s="890"/>
      <c r="H116" s="891"/>
      <c r="I116" s="152"/>
      <c r="J116" s="152"/>
      <c r="K116" s="152"/>
      <c r="L116" s="152"/>
      <c r="M116" s="152"/>
      <c r="N116" s="152"/>
      <c r="O116" s="152"/>
      <c r="P116" s="153"/>
      <c r="Q116" s="153"/>
      <c r="R116" s="156">
        <f t="shared" si="89"/>
        <v>0</v>
      </c>
      <c r="S116" s="156">
        <f t="shared" si="90"/>
        <v>0</v>
      </c>
      <c r="U116" s="157">
        <f t="shared" ref="U116:U129" si="97">I116*$I$7+J116*$J$7+K116*$K$7+L116*$L$7+M116*$M$7+N116*$N$7+O116*$O$7+R116+S116</f>
        <v>0</v>
      </c>
      <c r="W116" s="152"/>
      <c r="X116" s="152"/>
      <c r="Y116" s="152"/>
      <c r="Z116" s="152"/>
      <c r="AA116" s="152"/>
      <c r="AB116" s="152"/>
      <c r="AC116" s="347"/>
      <c r="AD116" s="152"/>
      <c r="AE116" s="152"/>
      <c r="AF116" s="152"/>
      <c r="AG116" s="152"/>
      <c r="AH116" s="152"/>
      <c r="AI116" s="152"/>
      <c r="AJ116" s="347"/>
      <c r="AK116" s="152"/>
      <c r="AL116" s="152"/>
      <c r="AM116" s="295"/>
      <c r="AN116" s="228"/>
      <c r="AO116" s="228"/>
      <c r="AP116" s="228"/>
      <c r="AQ116" s="228"/>
      <c r="AR116" s="228"/>
      <c r="AS116" s="348"/>
      <c r="AT116" s="264">
        <f t="shared" si="93"/>
        <v>0</v>
      </c>
      <c r="AU116" s="259"/>
      <c r="AV116" s="265">
        <f t="shared" si="94"/>
        <v>0</v>
      </c>
      <c r="AX116" s="265">
        <f t="shared" ref="AX116:AX129" si="98">U116+AV116</f>
        <v>0</v>
      </c>
      <c r="AZ116" s="492">
        <f t="shared" si="95"/>
        <v>0</v>
      </c>
      <c r="BB116" s="492">
        <f t="shared" si="96"/>
        <v>0</v>
      </c>
      <c r="BD116" s="265">
        <f t="shared" ref="BD116:BD129" si="99">AZ116+BB116</f>
        <v>0</v>
      </c>
      <c r="BE116" s="105"/>
      <c r="BF116" s="105"/>
      <c r="BG116" s="105"/>
      <c r="BH116" s="105"/>
      <c r="BI116" s="105"/>
      <c r="BJ116" s="105"/>
    </row>
    <row r="117" spans="2:62" ht="20.100000000000001" hidden="1" customHeight="1" outlineLevel="1">
      <c r="B117" s="100"/>
      <c r="C117" s="908"/>
      <c r="D117" s="909"/>
      <c r="E117" s="909"/>
      <c r="F117" s="910"/>
      <c r="G117" s="890"/>
      <c r="H117" s="891"/>
      <c r="I117" s="152"/>
      <c r="J117" s="152"/>
      <c r="K117" s="152"/>
      <c r="L117" s="152"/>
      <c r="M117" s="152"/>
      <c r="N117" s="152"/>
      <c r="O117" s="152"/>
      <c r="P117" s="153"/>
      <c r="Q117" s="153"/>
      <c r="R117" s="156">
        <f t="shared" si="89"/>
        <v>0</v>
      </c>
      <c r="S117" s="156">
        <f t="shared" si="90"/>
        <v>0</v>
      </c>
      <c r="U117" s="157">
        <f t="shared" si="97"/>
        <v>0</v>
      </c>
      <c r="W117" s="152"/>
      <c r="X117" s="152"/>
      <c r="Y117" s="152"/>
      <c r="Z117" s="152"/>
      <c r="AA117" s="152"/>
      <c r="AB117" s="152"/>
      <c r="AC117" s="347"/>
      <c r="AD117" s="152"/>
      <c r="AE117" s="152"/>
      <c r="AF117" s="152"/>
      <c r="AG117" s="152"/>
      <c r="AH117" s="152"/>
      <c r="AI117" s="152"/>
      <c r="AJ117" s="347"/>
      <c r="AK117" s="152"/>
      <c r="AL117" s="152"/>
      <c r="AM117" s="295"/>
      <c r="AN117" s="228"/>
      <c r="AO117" s="228"/>
      <c r="AP117" s="228"/>
      <c r="AQ117" s="228"/>
      <c r="AR117" s="228"/>
      <c r="AS117" s="348"/>
      <c r="AT117" s="264">
        <f t="shared" si="93"/>
        <v>0</v>
      </c>
      <c r="AU117" s="259"/>
      <c r="AV117" s="265">
        <f t="shared" si="94"/>
        <v>0</v>
      </c>
      <c r="AX117" s="265">
        <f t="shared" si="98"/>
        <v>0</v>
      </c>
      <c r="AZ117" s="492">
        <f t="shared" si="95"/>
        <v>0</v>
      </c>
      <c r="BB117" s="492">
        <f t="shared" si="96"/>
        <v>0</v>
      </c>
      <c r="BD117" s="265">
        <f t="shared" si="99"/>
        <v>0</v>
      </c>
      <c r="BE117" s="105"/>
      <c r="BF117" s="105"/>
      <c r="BG117" s="105"/>
      <c r="BH117" s="105"/>
      <c r="BI117" s="105"/>
      <c r="BJ117" s="105"/>
    </row>
    <row r="118" spans="2:62" ht="20.100000000000001" hidden="1" customHeight="1" outlineLevel="1">
      <c r="B118" s="100"/>
      <c r="C118" s="908"/>
      <c r="D118" s="909"/>
      <c r="E118" s="909"/>
      <c r="F118" s="910"/>
      <c r="G118" s="890"/>
      <c r="H118" s="891"/>
      <c r="I118" s="152"/>
      <c r="J118" s="152"/>
      <c r="K118" s="152"/>
      <c r="L118" s="152"/>
      <c r="M118" s="152"/>
      <c r="N118" s="152"/>
      <c r="O118" s="152"/>
      <c r="P118" s="153"/>
      <c r="Q118" s="153"/>
      <c r="R118" s="156">
        <f t="shared" si="89"/>
        <v>0</v>
      </c>
      <c r="S118" s="156">
        <f t="shared" si="90"/>
        <v>0</v>
      </c>
      <c r="U118" s="157">
        <f t="shared" si="97"/>
        <v>0</v>
      </c>
      <c r="W118" s="152"/>
      <c r="X118" s="152"/>
      <c r="Y118" s="152"/>
      <c r="Z118" s="152"/>
      <c r="AA118" s="152"/>
      <c r="AB118" s="152"/>
      <c r="AC118" s="347"/>
      <c r="AD118" s="152"/>
      <c r="AE118" s="152"/>
      <c r="AF118" s="152"/>
      <c r="AG118" s="152"/>
      <c r="AH118" s="152"/>
      <c r="AI118" s="152"/>
      <c r="AJ118" s="347"/>
      <c r="AK118" s="152"/>
      <c r="AL118" s="152"/>
      <c r="AM118" s="295"/>
      <c r="AN118" s="228"/>
      <c r="AO118" s="228"/>
      <c r="AP118" s="228"/>
      <c r="AQ118" s="228"/>
      <c r="AR118" s="228"/>
      <c r="AS118" s="348"/>
      <c r="AT118" s="264">
        <f t="shared" si="93"/>
        <v>0</v>
      </c>
      <c r="AU118" s="259"/>
      <c r="AV118" s="265">
        <f t="shared" si="94"/>
        <v>0</v>
      </c>
      <c r="AX118" s="265">
        <f t="shared" si="98"/>
        <v>0</v>
      </c>
      <c r="AZ118" s="492">
        <f t="shared" si="95"/>
        <v>0</v>
      </c>
      <c r="BB118" s="492">
        <f t="shared" si="96"/>
        <v>0</v>
      </c>
      <c r="BD118" s="265">
        <f t="shared" si="99"/>
        <v>0</v>
      </c>
      <c r="BE118" s="105"/>
      <c r="BF118" s="105"/>
      <c r="BG118" s="105"/>
      <c r="BH118" s="105"/>
      <c r="BI118" s="105"/>
      <c r="BJ118" s="105"/>
    </row>
    <row r="119" spans="2:62" ht="20.100000000000001" hidden="1" customHeight="1" outlineLevel="1">
      <c r="B119" s="100"/>
      <c r="C119" s="908"/>
      <c r="D119" s="909"/>
      <c r="E119" s="909"/>
      <c r="F119" s="910"/>
      <c r="G119" s="890"/>
      <c r="H119" s="891"/>
      <c r="I119" s="152"/>
      <c r="J119" s="152"/>
      <c r="K119" s="152"/>
      <c r="L119" s="152"/>
      <c r="M119" s="152"/>
      <c r="N119" s="152"/>
      <c r="O119" s="152"/>
      <c r="P119" s="153"/>
      <c r="Q119" s="153"/>
      <c r="R119" s="156">
        <f t="shared" si="89"/>
        <v>0</v>
      </c>
      <c r="S119" s="156">
        <f t="shared" si="90"/>
        <v>0</v>
      </c>
      <c r="U119" s="157">
        <f t="shared" si="97"/>
        <v>0</v>
      </c>
      <c r="W119" s="152"/>
      <c r="X119" s="152"/>
      <c r="Y119" s="152"/>
      <c r="Z119" s="152"/>
      <c r="AA119" s="152"/>
      <c r="AB119" s="152"/>
      <c r="AC119" s="347"/>
      <c r="AD119" s="152"/>
      <c r="AE119" s="152"/>
      <c r="AF119" s="152"/>
      <c r="AG119" s="152"/>
      <c r="AH119" s="152"/>
      <c r="AI119" s="152"/>
      <c r="AJ119" s="347"/>
      <c r="AK119" s="152"/>
      <c r="AL119" s="152"/>
      <c r="AM119" s="295"/>
      <c r="AN119" s="228"/>
      <c r="AO119" s="228"/>
      <c r="AP119" s="228"/>
      <c r="AQ119" s="228"/>
      <c r="AR119" s="228"/>
      <c r="AS119" s="348"/>
      <c r="AT119" s="264">
        <f t="shared" si="93"/>
        <v>0</v>
      </c>
      <c r="AU119" s="259"/>
      <c r="AV119" s="265">
        <f t="shared" si="94"/>
        <v>0</v>
      </c>
      <c r="AX119" s="265">
        <f t="shared" si="98"/>
        <v>0</v>
      </c>
      <c r="AZ119" s="492">
        <f t="shared" si="95"/>
        <v>0</v>
      </c>
      <c r="BB119" s="492">
        <f t="shared" si="96"/>
        <v>0</v>
      </c>
      <c r="BD119" s="265">
        <f t="shared" si="99"/>
        <v>0</v>
      </c>
      <c r="BE119" s="105"/>
      <c r="BF119" s="105"/>
      <c r="BG119" s="105"/>
      <c r="BH119" s="105"/>
      <c r="BI119" s="105"/>
      <c r="BJ119" s="105"/>
    </row>
    <row r="120" spans="2:62" ht="20.100000000000001" hidden="1" customHeight="1" outlineLevel="1">
      <c r="B120" s="100"/>
      <c r="C120" s="908"/>
      <c r="D120" s="909"/>
      <c r="E120" s="909"/>
      <c r="F120" s="910"/>
      <c r="G120" s="890"/>
      <c r="H120" s="891"/>
      <c r="I120" s="152"/>
      <c r="J120" s="152"/>
      <c r="K120" s="152"/>
      <c r="L120" s="152"/>
      <c r="M120" s="152"/>
      <c r="N120" s="152"/>
      <c r="O120" s="152"/>
      <c r="P120" s="153"/>
      <c r="Q120" s="153"/>
      <c r="R120" s="156">
        <f t="shared" si="89"/>
        <v>0</v>
      </c>
      <c r="S120" s="156">
        <f t="shared" si="90"/>
        <v>0</v>
      </c>
      <c r="U120" s="157">
        <f t="shared" si="97"/>
        <v>0</v>
      </c>
      <c r="W120" s="152"/>
      <c r="X120" s="152"/>
      <c r="Y120" s="152"/>
      <c r="Z120" s="152"/>
      <c r="AA120" s="152"/>
      <c r="AB120" s="152"/>
      <c r="AC120" s="347"/>
      <c r="AD120" s="152"/>
      <c r="AE120" s="152"/>
      <c r="AF120" s="152"/>
      <c r="AG120" s="152"/>
      <c r="AH120" s="152"/>
      <c r="AI120" s="152"/>
      <c r="AJ120" s="347"/>
      <c r="AK120" s="152"/>
      <c r="AL120" s="152"/>
      <c r="AM120" s="295"/>
      <c r="AN120" s="228"/>
      <c r="AO120" s="228"/>
      <c r="AP120" s="228"/>
      <c r="AQ120" s="228"/>
      <c r="AR120" s="228"/>
      <c r="AS120" s="348"/>
      <c r="AT120" s="264">
        <f t="shared" si="93"/>
        <v>0</v>
      </c>
      <c r="AU120" s="259"/>
      <c r="AV120" s="265">
        <f t="shared" si="94"/>
        <v>0</v>
      </c>
      <c r="AX120" s="265">
        <f t="shared" si="98"/>
        <v>0</v>
      </c>
      <c r="AZ120" s="492">
        <f t="shared" si="95"/>
        <v>0</v>
      </c>
      <c r="BB120" s="492">
        <f t="shared" si="96"/>
        <v>0</v>
      </c>
      <c r="BD120" s="265">
        <f t="shared" si="99"/>
        <v>0</v>
      </c>
      <c r="BE120" s="105"/>
      <c r="BF120" s="105"/>
      <c r="BG120" s="105"/>
      <c r="BH120" s="105"/>
      <c r="BI120" s="105"/>
      <c r="BJ120" s="105"/>
    </row>
    <row r="121" spans="2:62" ht="20.100000000000001" hidden="1" customHeight="1" outlineLevel="1">
      <c r="B121" s="100"/>
      <c r="C121" s="908"/>
      <c r="D121" s="909"/>
      <c r="E121" s="909"/>
      <c r="F121" s="910"/>
      <c r="G121" s="890"/>
      <c r="H121" s="891"/>
      <c r="I121" s="152"/>
      <c r="J121" s="152"/>
      <c r="K121" s="152"/>
      <c r="L121" s="152"/>
      <c r="M121" s="152"/>
      <c r="N121" s="152"/>
      <c r="O121" s="152"/>
      <c r="P121" s="153"/>
      <c r="Q121" s="153"/>
      <c r="R121" s="156">
        <f t="shared" si="89"/>
        <v>0</v>
      </c>
      <c r="S121" s="156">
        <f t="shared" si="90"/>
        <v>0</v>
      </c>
      <c r="U121" s="157">
        <f t="shared" si="97"/>
        <v>0</v>
      </c>
      <c r="W121" s="152"/>
      <c r="X121" s="152"/>
      <c r="Y121" s="152"/>
      <c r="Z121" s="152"/>
      <c r="AA121" s="152"/>
      <c r="AB121" s="152"/>
      <c r="AC121" s="347"/>
      <c r="AD121" s="152"/>
      <c r="AE121" s="152"/>
      <c r="AF121" s="152"/>
      <c r="AG121" s="152"/>
      <c r="AH121" s="152"/>
      <c r="AI121" s="152"/>
      <c r="AJ121" s="347"/>
      <c r="AK121" s="152"/>
      <c r="AL121" s="152"/>
      <c r="AM121" s="295"/>
      <c r="AN121" s="228"/>
      <c r="AO121" s="228"/>
      <c r="AP121" s="228"/>
      <c r="AQ121" s="228"/>
      <c r="AR121" s="228"/>
      <c r="AS121" s="348"/>
      <c r="AT121" s="264">
        <f t="shared" si="93"/>
        <v>0</v>
      </c>
      <c r="AU121" s="259"/>
      <c r="AV121" s="265">
        <f t="shared" si="94"/>
        <v>0</v>
      </c>
      <c r="AX121" s="265">
        <f t="shared" si="98"/>
        <v>0</v>
      </c>
      <c r="AZ121" s="492">
        <f t="shared" si="95"/>
        <v>0</v>
      </c>
      <c r="BB121" s="492">
        <f t="shared" si="96"/>
        <v>0</v>
      </c>
      <c r="BD121" s="265">
        <f t="shared" si="99"/>
        <v>0</v>
      </c>
      <c r="BE121" s="105"/>
      <c r="BF121" s="105"/>
      <c r="BG121" s="105"/>
      <c r="BH121" s="105"/>
      <c r="BI121" s="105"/>
      <c r="BJ121" s="105"/>
    </row>
    <row r="122" spans="2:62" ht="20.100000000000001" hidden="1" customHeight="1" outlineLevel="1">
      <c r="B122" s="100"/>
      <c r="C122" s="908"/>
      <c r="D122" s="909"/>
      <c r="E122" s="909"/>
      <c r="F122" s="910"/>
      <c r="G122" s="890"/>
      <c r="H122" s="891"/>
      <c r="I122" s="152"/>
      <c r="J122" s="152"/>
      <c r="K122" s="152"/>
      <c r="L122" s="152"/>
      <c r="M122" s="152"/>
      <c r="N122" s="152"/>
      <c r="O122" s="152"/>
      <c r="P122" s="153"/>
      <c r="Q122" s="153"/>
      <c r="R122" s="156">
        <f t="shared" si="89"/>
        <v>0</v>
      </c>
      <c r="S122" s="156">
        <f t="shared" si="90"/>
        <v>0</v>
      </c>
      <c r="U122" s="157">
        <f t="shared" si="97"/>
        <v>0</v>
      </c>
      <c r="W122" s="152"/>
      <c r="X122" s="152"/>
      <c r="Y122" s="152"/>
      <c r="Z122" s="152"/>
      <c r="AA122" s="152"/>
      <c r="AB122" s="152"/>
      <c r="AC122" s="347"/>
      <c r="AD122" s="152"/>
      <c r="AE122" s="152"/>
      <c r="AF122" s="152"/>
      <c r="AG122" s="152"/>
      <c r="AH122" s="152"/>
      <c r="AI122" s="152"/>
      <c r="AJ122" s="347"/>
      <c r="AK122" s="152"/>
      <c r="AL122" s="152"/>
      <c r="AM122" s="295"/>
      <c r="AN122" s="228"/>
      <c r="AO122" s="228"/>
      <c r="AP122" s="228"/>
      <c r="AQ122" s="228"/>
      <c r="AR122" s="228"/>
      <c r="AS122" s="348"/>
      <c r="AT122" s="264">
        <f t="shared" si="93"/>
        <v>0</v>
      </c>
      <c r="AU122" s="259"/>
      <c r="AV122" s="265">
        <f t="shared" si="94"/>
        <v>0</v>
      </c>
      <c r="AX122" s="265">
        <f t="shared" si="98"/>
        <v>0</v>
      </c>
      <c r="AZ122" s="492">
        <f t="shared" si="95"/>
        <v>0</v>
      </c>
      <c r="BB122" s="492">
        <f t="shared" si="96"/>
        <v>0</v>
      </c>
      <c r="BD122" s="265">
        <f t="shared" si="99"/>
        <v>0</v>
      </c>
      <c r="BE122" s="105"/>
      <c r="BF122" s="105"/>
      <c r="BG122" s="105"/>
      <c r="BH122" s="105"/>
      <c r="BI122" s="105"/>
      <c r="BJ122" s="105"/>
    </row>
    <row r="123" spans="2:62" ht="20.100000000000001" hidden="1" customHeight="1" outlineLevel="1">
      <c r="B123" s="100"/>
      <c r="C123" s="908"/>
      <c r="D123" s="909"/>
      <c r="E123" s="909"/>
      <c r="F123" s="910"/>
      <c r="G123" s="890"/>
      <c r="H123" s="891"/>
      <c r="I123" s="152"/>
      <c r="J123" s="152"/>
      <c r="K123" s="152"/>
      <c r="L123" s="152"/>
      <c r="M123" s="152"/>
      <c r="N123" s="152"/>
      <c r="O123" s="152"/>
      <c r="P123" s="153"/>
      <c r="Q123" s="153"/>
      <c r="R123" s="156">
        <f t="shared" si="89"/>
        <v>0</v>
      </c>
      <c r="S123" s="156">
        <f t="shared" si="90"/>
        <v>0</v>
      </c>
      <c r="U123" s="157">
        <f t="shared" si="97"/>
        <v>0</v>
      </c>
      <c r="W123" s="152"/>
      <c r="X123" s="152"/>
      <c r="Y123" s="152"/>
      <c r="Z123" s="152"/>
      <c r="AA123" s="152"/>
      <c r="AB123" s="152"/>
      <c r="AC123" s="347"/>
      <c r="AD123" s="152"/>
      <c r="AE123" s="152"/>
      <c r="AF123" s="152"/>
      <c r="AG123" s="152"/>
      <c r="AH123" s="152"/>
      <c r="AI123" s="152"/>
      <c r="AJ123" s="347"/>
      <c r="AK123" s="152"/>
      <c r="AL123" s="152"/>
      <c r="AM123" s="295"/>
      <c r="AN123" s="228"/>
      <c r="AO123" s="228"/>
      <c r="AP123" s="228"/>
      <c r="AQ123" s="228"/>
      <c r="AR123" s="228"/>
      <c r="AS123" s="348"/>
      <c r="AT123" s="264">
        <f t="shared" si="93"/>
        <v>0</v>
      </c>
      <c r="AU123" s="259"/>
      <c r="AV123" s="265">
        <f t="shared" si="94"/>
        <v>0</v>
      </c>
      <c r="AX123" s="265">
        <f t="shared" si="98"/>
        <v>0</v>
      </c>
      <c r="AZ123" s="492">
        <f t="shared" si="95"/>
        <v>0</v>
      </c>
      <c r="BB123" s="492">
        <f t="shared" si="96"/>
        <v>0</v>
      </c>
      <c r="BD123" s="265">
        <f t="shared" si="99"/>
        <v>0</v>
      </c>
      <c r="BE123" s="105"/>
      <c r="BF123" s="105"/>
      <c r="BG123" s="105"/>
      <c r="BH123" s="105"/>
      <c r="BI123" s="105"/>
      <c r="BJ123" s="105"/>
    </row>
    <row r="124" spans="2:62" ht="20.100000000000001" hidden="1" customHeight="1" outlineLevel="1">
      <c r="B124" s="100"/>
      <c r="C124" s="908"/>
      <c r="D124" s="909"/>
      <c r="E124" s="909"/>
      <c r="F124" s="910"/>
      <c r="G124" s="890"/>
      <c r="H124" s="891"/>
      <c r="I124" s="152"/>
      <c r="J124" s="152"/>
      <c r="K124" s="152"/>
      <c r="L124" s="152"/>
      <c r="M124" s="152"/>
      <c r="N124" s="152"/>
      <c r="O124" s="152"/>
      <c r="P124" s="153"/>
      <c r="Q124" s="153"/>
      <c r="R124" s="156">
        <f t="shared" si="89"/>
        <v>0</v>
      </c>
      <c r="S124" s="156">
        <f t="shared" si="90"/>
        <v>0</v>
      </c>
      <c r="U124" s="157">
        <f t="shared" si="97"/>
        <v>0</v>
      </c>
      <c r="W124" s="152"/>
      <c r="X124" s="152"/>
      <c r="Y124" s="152"/>
      <c r="Z124" s="152"/>
      <c r="AA124" s="152"/>
      <c r="AB124" s="152"/>
      <c r="AC124" s="347"/>
      <c r="AD124" s="152"/>
      <c r="AE124" s="152"/>
      <c r="AF124" s="152"/>
      <c r="AG124" s="152"/>
      <c r="AH124" s="152"/>
      <c r="AI124" s="152"/>
      <c r="AJ124" s="347"/>
      <c r="AK124" s="152"/>
      <c r="AL124" s="152"/>
      <c r="AM124" s="295"/>
      <c r="AN124" s="228"/>
      <c r="AO124" s="228"/>
      <c r="AP124" s="228"/>
      <c r="AQ124" s="228"/>
      <c r="AR124" s="228"/>
      <c r="AS124" s="348"/>
      <c r="AT124" s="264">
        <f t="shared" si="93"/>
        <v>0</v>
      </c>
      <c r="AU124" s="259"/>
      <c r="AV124" s="265">
        <f t="shared" si="94"/>
        <v>0</v>
      </c>
      <c r="AX124" s="265">
        <f t="shared" si="98"/>
        <v>0</v>
      </c>
      <c r="AZ124" s="492">
        <f t="shared" si="95"/>
        <v>0</v>
      </c>
      <c r="BB124" s="492">
        <f t="shared" si="96"/>
        <v>0</v>
      </c>
      <c r="BD124" s="265">
        <f t="shared" si="99"/>
        <v>0</v>
      </c>
      <c r="BE124" s="105"/>
      <c r="BF124" s="105"/>
      <c r="BG124" s="105"/>
      <c r="BH124" s="105"/>
      <c r="BI124" s="105"/>
      <c r="BJ124" s="105"/>
    </row>
    <row r="125" spans="2:62" ht="20.100000000000001" hidden="1" customHeight="1" outlineLevel="1">
      <c r="B125" s="100"/>
      <c r="C125" s="908"/>
      <c r="D125" s="909"/>
      <c r="E125" s="909"/>
      <c r="F125" s="910"/>
      <c r="G125" s="890"/>
      <c r="H125" s="891"/>
      <c r="I125" s="152"/>
      <c r="J125" s="152"/>
      <c r="K125" s="152"/>
      <c r="L125" s="152"/>
      <c r="M125" s="152"/>
      <c r="N125" s="152"/>
      <c r="O125" s="152"/>
      <c r="P125" s="153"/>
      <c r="Q125" s="153"/>
      <c r="R125" s="156">
        <f t="shared" si="89"/>
        <v>0</v>
      </c>
      <c r="S125" s="156">
        <f t="shared" si="90"/>
        <v>0</v>
      </c>
      <c r="U125" s="157">
        <f t="shared" si="97"/>
        <v>0</v>
      </c>
      <c r="W125" s="152"/>
      <c r="X125" s="152"/>
      <c r="Y125" s="152"/>
      <c r="Z125" s="152"/>
      <c r="AA125" s="152"/>
      <c r="AB125" s="152"/>
      <c r="AC125" s="347"/>
      <c r="AD125" s="152"/>
      <c r="AE125" s="152"/>
      <c r="AF125" s="152"/>
      <c r="AG125" s="152"/>
      <c r="AH125" s="152"/>
      <c r="AI125" s="152"/>
      <c r="AJ125" s="347"/>
      <c r="AK125" s="152"/>
      <c r="AL125" s="152"/>
      <c r="AM125" s="295"/>
      <c r="AN125" s="228"/>
      <c r="AO125" s="228"/>
      <c r="AP125" s="228"/>
      <c r="AQ125" s="228"/>
      <c r="AR125" s="228"/>
      <c r="AS125" s="348"/>
      <c r="AT125" s="264">
        <f t="shared" si="93"/>
        <v>0</v>
      </c>
      <c r="AU125" s="259"/>
      <c r="AV125" s="265">
        <f t="shared" si="94"/>
        <v>0</v>
      </c>
      <c r="AX125" s="265">
        <f t="shared" si="98"/>
        <v>0</v>
      </c>
      <c r="AZ125" s="492">
        <f t="shared" si="95"/>
        <v>0</v>
      </c>
      <c r="BB125" s="492">
        <f t="shared" si="96"/>
        <v>0</v>
      </c>
      <c r="BD125" s="265">
        <f t="shared" si="99"/>
        <v>0</v>
      </c>
      <c r="BE125" s="105"/>
      <c r="BF125" s="105"/>
      <c r="BG125" s="105"/>
      <c r="BH125" s="105"/>
      <c r="BI125" s="105"/>
      <c r="BJ125" s="105"/>
    </row>
    <row r="126" spans="2:62" ht="20.100000000000001" hidden="1" customHeight="1" outlineLevel="1">
      <c r="B126" s="100"/>
      <c r="C126" s="908"/>
      <c r="D126" s="909"/>
      <c r="E126" s="909"/>
      <c r="F126" s="910"/>
      <c r="G126" s="890"/>
      <c r="H126" s="891"/>
      <c r="I126" s="152"/>
      <c r="J126" s="152"/>
      <c r="K126" s="152"/>
      <c r="L126" s="152"/>
      <c r="M126" s="152"/>
      <c r="N126" s="152"/>
      <c r="O126" s="152"/>
      <c r="P126" s="153"/>
      <c r="Q126" s="153"/>
      <c r="R126" s="156">
        <f t="shared" si="89"/>
        <v>0</v>
      </c>
      <c r="S126" s="156">
        <f t="shared" si="90"/>
        <v>0</v>
      </c>
      <c r="U126" s="157">
        <f t="shared" si="97"/>
        <v>0</v>
      </c>
      <c r="W126" s="152"/>
      <c r="X126" s="152"/>
      <c r="Y126" s="152"/>
      <c r="Z126" s="152"/>
      <c r="AA126" s="152"/>
      <c r="AB126" s="152"/>
      <c r="AC126" s="347"/>
      <c r="AD126" s="152"/>
      <c r="AE126" s="152"/>
      <c r="AF126" s="152"/>
      <c r="AG126" s="152"/>
      <c r="AH126" s="152"/>
      <c r="AI126" s="152"/>
      <c r="AJ126" s="347"/>
      <c r="AK126" s="152"/>
      <c r="AL126" s="152"/>
      <c r="AM126" s="295"/>
      <c r="AN126" s="228"/>
      <c r="AO126" s="228"/>
      <c r="AP126" s="228"/>
      <c r="AQ126" s="228"/>
      <c r="AR126" s="228"/>
      <c r="AS126" s="348"/>
      <c r="AT126" s="264">
        <f t="shared" si="93"/>
        <v>0</v>
      </c>
      <c r="AU126" s="259"/>
      <c r="AV126" s="265">
        <f t="shared" si="94"/>
        <v>0</v>
      </c>
      <c r="AX126" s="265">
        <f t="shared" si="98"/>
        <v>0</v>
      </c>
      <c r="AZ126" s="492">
        <f t="shared" si="95"/>
        <v>0</v>
      </c>
      <c r="BB126" s="492">
        <f t="shared" si="96"/>
        <v>0</v>
      </c>
      <c r="BD126" s="265">
        <f t="shared" si="99"/>
        <v>0</v>
      </c>
      <c r="BE126" s="105"/>
      <c r="BF126" s="105"/>
      <c r="BG126" s="105"/>
      <c r="BH126" s="105"/>
      <c r="BI126" s="105"/>
      <c r="BJ126" s="105"/>
    </row>
    <row r="127" spans="2:62" ht="20.100000000000001" hidden="1" customHeight="1" outlineLevel="1">
      <c r="B127" s="100"/>
      <c r="C127" s="908"/>
      <c r="D127" s="909"/>
      <c r="E127" s="909"/>
      <c r="F127" s="910"/>
      <c r="G127" s="890"/>
      <c r="H127" s="891"/>
      <c r="I127" s="152"/>
      <c r="J127" s="152"/>
      <c r="K127" s="152"/>
      <c r="L127" s="152"/>
      <c r="M127" s="152"/>
      <c r="N127" s="152"/>
      <c r="O127" s="152"/>
      <c r="P127" s="153"/>
      <c r="Q127" s="153"/>
      <c r="R127" s="156">
        <f t="shared" si="89"/>
        <v>0</v>
      </c>
      <c r="S127" s="156">
        <f t="shared" si="90"/>
        <v>0</v>
      </c>
      <c r="U127" s="157">
        <f t="shared" si="97"/>
        <v>0</v>
      </c>
      <c r="W127" s="152"/>
      <c r="X127" s="152"/>
      <c r="Y127" s="152"/>
      <c r="Z127" s="152"/>
      <c r="AA127" s="152"/>
      <c r="AB127" s="152"/>
      <c r="AC127" s="347"/>
      <c r="AD127" s="152"/>
      <c r="AE127" s="152"/>
      <c r="AF127" s="152"/>
      <c r="AG127" s="152"/>
      <c r="AH127" s="152"/>
      <c r="AI127" s="152"/>
      <c r="AJ127" s="347"/>
      <c r="AK127" s="152"/>
      <c r="AL127" s="152"/>
      <c r="AM127" s="295"/>
      <c r="AN127" s="228"/>
      <c r="AO127" s="228"/>
      <c r="AP127" s="228"/>
      <c r="AQ127" s="228"/>
      <c r="AR127" s="228"/>
      <c r="AS127" s="348"/>
      <c r="AT127" s="264">
        <f t="shared" si="93"/>
        <v>0</v>
      </c>
      <c r="AU127" s="259"/>
      <c r="AV127" s="265">
        <f t="shared" si="94"/>
        <v>0</v>
      </c>
      <c r="AX127" s="265">
        <f t="shared" si="98"/>
        <v>0</v>
      </c>
      <c r="AZ127" s="492">
        <f t="shared" si="95"/>
        <v>0</v>
      </c>
      <c r="BB127" s="492">
        <f t="shared" si="96"/>
        <v>0</v>
      </c>
      <c r="BD127" s="265">
        <f t="shared" si="99"/>
        <v>0</v>
      </c>
      <c r="BE127" s="105"/>
      <c r="BF127" s="105"/>
      <c r="BG127" s="105"/>
      <c r="BH127" s="105"/>
      <c r="BI127" s="105"/>
      <c r="BJ127" s="105"/>
    </row>
    <row r="128" spans="2:62" ht="20.100000000000001" hidden="1" customHeight="1" outlineLevel="1">
      <c r="B128" s="100"/>
      <c r="C128" s="908"/>
      <c r="D128" s="909"/>
      <c r="E128" s="909"/>
      <c r="F128" s="910"/>
      <c r="G128" s="890"/>
      <c r="H128" s="891"/>
      <c r="I128" s="152"/>
      <c r="J128" s="152"/>
      <c r="K128" s="152"/>
      <c r="L128" s="152"/>
      <c r="M128" s="152"/>
      <c r="N128" s="152"/>
      <c r="O128" s="152"/>
      <c r="P128" s="153"/>
      <c r="Q128" s="153"/>
      <c r="R128" s="156">
        <f t="shared" si="89"/>
        <v>0</v>
      </c>
      <c r="S128" s="156">
        <f t="shared" si="90"/>
        <v>0</v>
      </c>
      <c r="U128" s="157">
        <f t="shared" si="97"/>
        <v>0</v>
      </c>
      <c r="W128" s="152"/>
      <c r="X128" s="152"/>
      <c r="Y128" s="152"/>
      <c r="Z128" s="152"/>
      <c r="AA128" s="152"/>
      <c r="AB128" s="152"/>
      <c r="AC128" s="347"/>
      <c r="AD128" s="152"/>
      <c r="AE128" s="152"/>
      <c r="AF128" s="152"/>
      <c r="AG128" s="152"/>
      <c r="AH128" s="152"/>
      <c r="AI128" s="152"/>
      <c r="AJ128" s="347"/>
      <c r="AK128" s="152"/>
      <c r="AL128" s="152"/>
      <c r="AM128" s="295"/>
      <c r="AN128" s="228"/>
      <c r="AO128" s="228"/>
      <c r="AP128" s="228"/>
      <c r="AQ128" s="228"/>
      <c r="AR128" s="228"/>
      <c r="AS128" s="348"/>
      <c r="AT128" s="264">
        <f t="shared" si="93"/>
        <v>0</v>
      </c>
      <c r="AU128" s="259"/>
      <c r="AV128" s="265">
        <f t="shared" si="94"/>
        <v>0</v>
      </c>
      <c r="AX128" s="265">
        <f t="shared" si="98"/>
        <v>0</v>
      </c>
      <c r="AZ128" s="492">
        <f t="shared" si="95"/>
        <v>0</v>
      </c>
      <c r="BB128" s="492">
        <f t="shared" si="96"/>
        <v>0</v>
      </c>
      <c r="BD128" s="265">
        <f t="shared" si="99"/>
        <v>0</v>
      </c>
      <c r="BE128" s="105"/>
      <c r="BF128" s="105"/>
      <c r="BG128" s="105"/>
      <c r="BH128" s="105"/>
      <c r="BI128" s="105"/>
      <c r="BJ128" s="105"/>
    </row>
    <row r="129" spans="2:62" ht="20.100000000000001" hidden="1" customHeight="1" outlineLevel="1">
      <c r="B129" s="100"/>
      <c r="C129" s="908"/>
      <c r="D129" s="909"/>
      <c r="E129" s="909"/>
      <c r="F129" s="910"/>
      <c r="G129" s="890"/>
      <c r="H129" s="891"/>
      <c r="I129" s="152"/>
      <c r="J129" s="152"/>
      <c r="K129" s="152"/>
      <c r="L129" s="152"/>
      <c r="M129" s="152"/>
      <c r="N129" s="152"/>
      <c r="O129" s="152"/>
      <c r="P129" s="153"/>
      <c r="Q129" s="153"/>
      <c r="R129" s="156">
        <f t="shared" si="89"/>
        <v>0</v>
      </c>
      <c r="S129" s="156">
        <f t="shared" si="90"/>
        <v>0</v>
      </c>
      <c r="U129" s="157">
        <f t="shared" si="97"/>
        <v>0</v>
      </c>
      <c r="W129" s="152"/>
      <c r="X129" s="152"/>
      <c r="Y129" s="152"/>
      <c r="Z129" s="152"/>
      <c r="AA129" s="152"/>
      <c r="AB129" s="152"/>
      <c r="AC129" s="347"/>
      <c r="AD129" s="152"/>
      <c r="AE129" s="152"/>
      <c r="AF129" s="152"/>
      <c r="AG129" s="152"/>
      <c r="AH129" s="152"/>
      <c r="AI129" s="152"/>
      <c r="AJ129" s="347"/>
      <c r="AK129" s="152"/>
      <c r="AL129" s="152"/>
      <c r="AM129" s="295"/>
      <c r="AN129" s="228"/>
      <c r="AO129" s="228"/>
      <c r="AP129" s="228"/>
      <c r="AQ129" s="228"/>
      <c r="AR129" s="228"/>
      <c r="AS129" s="348"/>
      <c r="AT129" s="264">
        <f t="shared" si="93"/>
        <v>0</v>
      </c>
      <c r="AU129" s="259"/>
      <c r="AV129" s="265">
        <f t="shared" si="94"/>
        <v>0</v>
      </c>
      <c r="AX129" s="265">
        <f t="shared" si="98"/>
        <v>0</v>
      </c>
      <c r="AZ129" s="492">
        <f t="shared" si="95"/>
        <v>0</v>
      </c>
      <c r="BB129" s="492">
        <f t="shared" si="96"/>
        <v>0</v>
      </c>
      <c r="BD129" s="265">
        <f t="shared" si="99"/>
        <v>0</v>
      </c>
      <c r="BE129" s="105"/>
      <c r="BF129" s="105"/>
      <c r="BG129" s="105"/>
      <c r="BH129" s="105"/>
      <c r="BI129" s="105"/>
      <c r="BJ129" s="105"/>
    </row>
    <row r="130" spans="2:62" ht="9.9499999999999993" hidden="1" customHeight="1" outlineLevel="1">
      <c r="B130" s="101"/>
      <c r="C130" s="208"/>
      <c r="D130" s="208"/>
      <c r="E130" s="208"/>
      <c r="F130" s="208"/>
      <c r="G130" s="237"/>
      <c r="H130" s="207"/>
      <c r="I130" s="257"/>
      <c r="J130" s="257"/>
      <c r="K130" s="257"/>
      <c r="L130" s="257"/>
      <c r="M130" s="257"/>
      <c r="N130" s="257"/>
      <c r="O130" s="257"/>
      <c r="P130" s="256"/>
      <c r="Q130" s="102"/>
      <c r="R130" s="102"/>
      <c r="S130" s="102"/>
      <c r="U130" s="98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Z130" s="493"/>
      <c r="BE130" s="105"/>
      <c r="BF130" s="105"/>
      <c r="BG130" s="105"/>
      <c r="BH130" s="105"/>
      <c r="BI130" s="105"/>
      <c r="BJ130" s="105"/>
    </row>
    <row r="131" spans="2:62" ht="20.100000000000001" customHeight="1" collapsed="1">
      <c r="B131" s="151">
        <f>B114+1</f>
        <v>8</v>
      </c>
      <c r="C131" s="916"/>
      <c r="D131" s="917"/>
      <c r="E131" s="917"/>
      <c r="F131" s="918"/>
      <c r="G131" s="429"/>
      <c r="H131" s="206">
        <v>1</v>
      </c>
      <c r="I131" s="642">
        <f t="shared" ref="I131" si="100">$H131*SUM(I132:I146)</f>
        <v>0</v>
      </c>
      <c r="J131" s="643">
        <f t="shared" ref="J131:O131" si="101">$H131*SUM(J132:J146)</f>
        <v>0</v>
      </c>
      <c r="K131" s="644">
        <f t="shared" si="101"/>
        <v>0</v>
      </c>
      <c r="L131" s="645">
        <f t="shared" si="101"/>
        <v>0</v>
      </c>
      <c r="M131" s="645">
        <f t="shared" si="101"/>
        <v>0</v>
      </c>
      <c r="N131" s="644">
        <f t="shared" si="101"/>
        <v>0</v>
      </c>
      <c r="O131" s="642">
        <f t="shared" si="101"/>
        <v>0</v>
      </c>
      <c r="P131" s="209">
        <f t="shared" ref="P131:Q131" si="102">$H131*SUM(P132:P146)</f>
        <v>0</v>
      </c>
      <c r="Q131" s="210">
        <f t="shared" si="102"/>
        <v>0</v>
      </c>
      <c r="R131" s="136">
        <f t="shared" ref="R131:R146" si="103">P131*(1+Gewinn)*(1+SicherheitAngebot)</f>
        <v>0</v>
      </c>
      <c r="S131" s="137">
        <f t="shared" ref="S131:S146" si="104">Q131*(1+MGKZ)*(1+Gewinn)*(1+SicherheitAngebot)</f>
        <v>0</v>
      </c>
      <c r="U131" s="10">
        <f>I131*$I$7+J131*$J$7+K131*$K$7+L131*$L$7+M131*$M$7+N131*$N$7+O131*$O$7+R131+S131</f>
        <v>0</v>
      </c>
      <c r="W131" s="646">
        <f t="shared" ref="W131:AB131" si="105">$H131*SUM(W132:W146)</f>
        <v>0</v>
      </c>
      <c r="X131" s="647">
        <f t="shared" si="105"/>
        <v>0</v>
      </c>
      <c r="Y131" s="648">
        <f t="shared" si="105"/>
        <v>0</v>
      </c>
      <c r="Z131" s="649">
        <f t="shared" si="105"/>
        <v>0</v>
      </c>
      <c r="AA131" s="648">
        <f t="shared" si="105"/>
        <v>0</v>
      </c>
      <c r="AB131" s="646">
        <f t="shared" si="105"/>
        <v>0</v>
      </c>
      <c r="AC131" s="258"/>
      <c r="AD131" s="646">
        <f t="shared" ref="AD131:AM131" si="106">$H131*SUM(AD132:AD146)</f>
        <v>0</v>
      </c>
      <c r="AE131" s="647">
        <f t="shared" si="106"/>
        <v>0</v>
      </c>
      <c r="AF131" s="648">
        <f t="shared" si="106"/>
        <v>0</v>
      </c>
      <c r="AG131" s="649">
        <f t="shared" si="106"/>
        <v>0</v>
      </c>
      <c r="AH131" s="648">
        <f t="shared" si="106"/>
        <v>0</v>
      </c>
      <c r="AI131" s="646">
        <f t="shared" si="106"/>
        <v>0</v>
      </c>
      <c r="AJ131" s="258"/>
      <c r="AK131" s="653">
        <f t="shared" si="106"/>
        <v>0</v>
      </c>
      <c r="AL131" s="653">
        <f t="shared" si="106"/>
        <v>0</v>
      </c>
      <c r="AM131" s="653">
        <f t="shared" si="106"/>
        <v>0</v>
      </c>
      <c r="AN131" s="227">
        <f>$H131*SUM(AN132:AN146)*(1+Gewinn)*(1+SicherheitAngebot)</f>
        <v>0</v>
      </c>
      <c r="AO131" s="227">
        <f>$H131*SUM(AO132:AO146)*(1+Gewinn)*(1+SicherheitAngebot)</f>
        <v>0</v>
      </c>
      <c r="AP131" s="227">
        <f>$H131*SUM(AP132:AP146)*(1+Gewinn)*(1+SicherheitAngebot)</f>
        <v>0</v>
      </c>
      <c r="AQ131" s="227">
        <f>$H131*SUM(AQ132:AQ146)*(1+Gewinn)*(1+SicherheitAngebot)</f>
        <v>0</v>
      </c>
      <c r="AR131" s="227">
        <f>$H131*SUM(AR132:AR146)*(1+Gewinn)*(1+SicherheitAngebot)</f>
        <v>0</v>
      </c>
      <c r="AS131" s="262"/>
      <c r="AT131" s="263">
        <f t="shared" si="93"/>
        <v>0</v>
      </c>
      <c r="AU131" s="259"/>
      <c r="AV131" s="491">
        <f>AK131*$AK$7+AL131*$AL$7+AM131*$AM$7+SUM(AN131:AR131)+AT131/Zuschläge_IBN+AT131</f>
        <v>0</v>
      </c>
      <c r="AX131" s="685">
        <f>U131+AV131</f>
        <v>0</v>
      </c>
      <c r="AZ131" s="490">
        <f>IF(H131&gt;0,U131/(1+SicherheitAngebot)*(1+Sicherheit),0)</f>
        <v>0</v>
      </c>
      <c r="BB131" s="490">
        <f>IF(H131&gt;0,AV131/(1+SicherheitAngebot)*(1+Sicherheit),0)</f>
        <v>0</v>
      </c>
      <c r="BD131" s="490">
        <f>AZ131+BB131</f>
        <v>0</v>
      </c>
      <c r="BE131" s="105"/>
      <c r="BF131" s="105"/>
      <c r="BG131" s="105"/>
      <c r="BH131" s="105"/>
      <c r="BI131" s="105"/>
      <c r="BJ131" s="105"/>
    </row>
    <row r="132" spans="2:62" ht="20.100000000000001" hidden="1" customHeight="1" outlineLevel="1">
      <c r="B132" s="99"/>
      <c r="C132" s="908"/>
      <c r="D132" s="909"/>
      <c r="E132" s="909"/>
      <c r="F132" s="910"/>
      <c r="G132" s="890"/>
      <c r="H132" s="901"/>
      <c r="I132" s="152"/>
      <c r="J132" s="152"/>
      <c r="K132" s="152"/>
      <c r="L132" s="152"/>
      <c r="M132" s="152"/>
      <c r="N132" s="152"/>
      <c r="O132" s="152"/>
      <c r="P132" s="153"/>
      <c r="Q132" s="153"/>
      <c r="R132" s="156">
        <f t="shared" si="103"/>
        <v>0</v>
      </c>
      <c r="S132" s="156">
        <f t="shared" si="104"/>
        <v>0</v>
      </c>
      <c r="U132" s="157">
        <f>I132*$I$7+J132*$J$7+K132*$K$7+L132*$L$7+M132*$M$7+N132*$N$7+O132*$O$7+R132+S132</f>
        <v>0</v>
      </c>
      <c r="W132" s="152"/>
      <c r="X132" s="152"/>
      <c r="Y132" s="152"/>
      <c r="Z132" s="152"/>
      <c r="AA132" s="152"/>
      <c r="AB132" s="152"/>
      <c r="AC132" s="347"/>
      <c r="AD132" s="152"/>
      <c r="AE132" s="152"/>
      <c r="AF132" s="152"/>
      <c r="AG132" s="152"/>
      <c r="AH132" s="152"/>
      <c r="AI132" s="152"/>
      <c r="AJ132" s="347"/>
      <c r="AK132" s="152"/>
      <c r="AL132" s="152"/>
      <c r="AM132" s="295"/>
      <c r="AN132" s="228"/>
      <c r="AO132" s="228"/>
      <c r="AP132" s="228"/>
      <c r="AQ132" s="228"/>
      <c r="AR132" s="228"/>
      <c r="AS132" s="348"/>
      <c r="AT132" s="264">
        <f t="shared" si="93"/>
        <v>0</v>
      </c>
      <c r="AU132" s="259"/>
      <c r="AV132" s="265">
        <f t="shared" ref="AV132:AV146" si="107">AK132*$AK$7+AL132*$AL$7+AM132*$AM$7+SUM(AN132:AR132)*(1+Gewinn)*(1+SicherheitAngebot)+AT132/Zuschläge_IBN+AT132</f>
        <v>0</v>
      </c>
      <c r="AX132" s="265">
        <f>U132+AV132</f>
        <v>0</v>
      </c>
      <c r="AZ132" s="492">
        <f t="shared" ref="AZ132:AZ146" si="108">U132/(1+SicherheitAngebot)*(1+Sicherheit)</f>
        <v>0</v>
      </c>
      <c r="BB132" s="492">
        <f t="shared" ref="BB132:BB146" si="109">AV132/(1+SicherheitAngebot)*(1+Sicherheit)</f>
        <v>0</v>
      </c>
      <c r="BD132" s="265">
        <f>AZ132+BB132</f>
        <v>0</v>
      </c>
      <c r="BE132" s="105"/>
      <c r="BF132" s="105"/>
      <c r="BG132" s="105"/>
      <c r="BH132" s="105"/>
      <c r="BI132" s="105"/>
      <c r="BJ132" s="105"/>
    </row>
    <row r="133" spans="2:62" ht="20.100000000000001" hidden="1" customHeight="1" outlineLevel="1">
      <c r="B133" s="100"/>
      <c r="C133" s="908"/>
      <c r="D133" s="909"/>
      <c r="E133" s="909"/>
      <c r="F133" s="910"/>
      <c r="G133" s="890"/>
      <c r="H133" s="891"/>
      <c r="I133" s="152"/>
      <c r="J133" s="152"/>
      <c r="K133" s="152"/>
      <c r="L133" s="152"/>
      <c r="M133" s="152"/>
      <c r="N133" s="152"/>
      <c r="O133" s="152"/>
      <c r="P133" s="153"/>
      <c r="Q133" s="153"/>
      <c r="R133" s="156">
        <f t="shared" si="103"/>
        <v>0</v>
      </c>
      <c r="S133" s="156">
        <f t="shared" si="104"/>
        <v>0</v>
      </c>
      <c r="U133" s="157">
        <f t="shared" ref="U133:U146" si="110">I133*$I$7+J133*$J$7+K133*$K$7+L133*$L$7+M133*$M$7+N133*$N$7+O133*$O$7+R133+S133</f>
        <v>0</v>
      </c>
      <c r="W133" s="152"/>
      <c r="X133" s="152"/>
      <c r="Y133" s="152"/>
      <c r="Z133" s="152"/>
      <c r="AA133" s="152"/>
      <c r="AB133" s="152"/>
      <c r="AC133" s="347"/>
      <c r="AD133" s="152"/>
      <c r="AE133" s="152"/>
      <c r="AF133" s="152"/>
      <c r="AG133" s="152"/>
      <c r="AH133" s="152"/>
      <c r="AI133" s="152"/>
      <c r="AJ133" s="347"/>
      <c r="AK133" s="152"/>
      <c r="AL133" s="152"/>
      <c r="AM133" s="295"/>
      <c r="AN133" s="228"/>
      <c r="AO133" s="228"/>
      <c r="AP133" s="228"/>
      <c r="AQ133" s="228"/>
      <c r="AR133" s="228"/>
      <c r="AS133" s="348"/>
      <c r="AT133" s="264">
        <f t="shared" si="93"/>
        <v>0</v>
      </c>
      <c r="AU133" s="259"/>
      <c r="AV133" s="265">
        <f t="shared" si="107"/>
        <v>0</v>
      </c>
      <c r="AX133" s="265">
        <f t="shared" ref="AX133:AX146" si="111">U133+AV133</f>
        <v>0</v>
      </c>
      <c r="AZ133" s="492">
        <f t="shared" si="108"/>
        <v>0</v>
      </c>
      <c r="BB133" s="492">
        <f t="shared" si="109"/>
        <v>0</v>
      </c>
      <c r="BD133" s="265">
        <f t="shared" ref="BD133:BD146" si="112">AZ133+BB133</f>
        <v>0</v>
      </c>
      <c r="BE133" s="105"/>
      <c r="BF133" s="105"/>
      <c r="BG133" s="105"/>
      <c r="BH133" s="105"/>
      <c r="BI133" s="105"/>
      <c r="BJ133" s="105"/>
    </row>
    <row r="134" spans="2:62" ht="20.100000000000001" hidden="1" customHeight="1" outlineLevel="1">
      <c r="B134" s="100"/>
      <c r="C134" s="908"/>
      <c r="D134" s="909"/>
      <c r="E134" s="909"/>
      <c r="F134" s="910"/>
      <c r="G134" s="890"/>
      <c r="H134" s="891"/>
      <c r="I134" s="152"/>
      <c r="J134" s="152"/>
      <c r="K134" s="152"/>
      <c r="L134" s="152"/>
      <c r="M134" s="152"/>
      <c r="N134" s="152"/>
      <c r="O134" s="152"/>
      <c r="P134" s="153"/>
      <c r="Q134" s="153"/>
      <c r="R134" s="156">
        <f t="shared" si="103"/>
        <v>0</v>
      </c>
      <c r="S134" s="156">
        <f t="shared" si="104"/>
        <v>0</v>
      </c>
      <c r="U134" s="157">
        <f t="shared" si="110"/>
        <v>0</v>
      </c>
      <c r="W134" s="152"/>
      <c r="X134" s="152"/>
      <c r="Y134" s="152"/>
      <c r="Z134" s="152"/>
      <c r="AA134" s="152"/>
      <c r="AB134" s="152"/>
      <c r="AC134" s="347"/>
      <c r="AD134" s="152"/>
      <c r="AE134" s="152"/>
      <c r="AF134" s="152"/>
      <c r="AG134" s="152"/>
      <c r="AH134" s="152"/>
      <c r="AI134" s="152"/>
      <c r="AJ134" s="347"/>
      <c r="AK134" s="152"/>
      <c r="AL134" s="152"/>
      <c r="AM134" s="295"/>
      <c r="AN134" s="228"/>
      <c r="AO134" s="228"/>
      <c r="AP134" s="228"/>
      <c r="AQ134" s="228"/>
      <c r="AR134" s="228"/>
      <c r="AS134" s="348"/>
      <c r="AT134" s="264">
        <f t="shared" si="93"/>
        <v>0</v>
      </c>
      <c r="AU134" s="259"/>
      <c r="AV134" s="265">
        <f t="shared" si="107"/>
        <v>0</v>
      </c>
      <c r="AX134" s="265">
        <f t="shared" si="111"/>
        <v>0</v>
      </c>
      <c r="AZ134" s="492">
        <f t="shared" si="108"/>
        <v>0</v>
      </c>
      <c r="BB134" s="492">
        <f t="shared" si="109"/>
        <v>0</v>
      </c>
      <c r="BD134" s="265">
        <f t="shared" si="112"/>
        <v>0</v>
      </c>
      <c r="BE134" s="105"/>
      <c r="BF134" s="105"/>
      <c r="BG134" s="105"/>
      <c r="BH134" s="105"/>
      <c r="BI134" s="105"/>
      <c r="BJ134" s="105"/>
    </row>
    <row r="135" spans="2:62" ht="20.100000000000001" hidden="1" customHeight="1" outlineLevel="1">
      <c r="B135" s="100"/>
      <c r="C135" s="908"/>
      <c r="D135" s="909"/>
      <c r="E135" s="909"/>
      <c r="F135" s="910"/>
      <c r="G135" s="890"/>
      <c r="H135" s="891"/>
      <c r="I135" s="152"/>
      <c r="J135" s="152"/>
      <c r="K135" s="152"/>
      <c r="L135" s="152"/>
      <c r="M135" s="152"/>
      <c r="N135" s="152"/>
      <c r="O135" s="152"/>
      <c r="P135" s="153"/>
      <c r="Q135" s="153"/>
      <c r="R135" s="156">
        <f t="shared" si="103"/>
        <v>0</v>
      </c>
      <c r="S135" s="156">
        <f t="shared" si="104"/>
        <v>0</v>
      </c>
      <c r="U135" s="157">
        <f t="shared" si="110"/>
        <v>0</v>
      </c>
      <c r="W135" s="152"/>
      <c r="X135" s="152"/>
      <c r="Y135" s="152"/>
      <c r="Z135" s="152"/>
      <c r="AA135" s="152"/>
      <c r="AB135" s="152"/>
      <c r="AC135" s="347"/>
      <c r="AD135" s="152"/>
      <c r="AE135" s="152"/>
      <c r="AF135" s="152"/>
      <c r="AG135" s="152"/>
      <c r="AH135" s="152"/>
      <c r="AI135" s="152"/>
      <c r="AJ135" s="347"/>
      <c r="AK135" s="152"/>
      <c r="AL135" s="152"/>
      <c r="AM135" s="295"/>
      <c r="AN135" s="228"/>
      <c r="AO135" s="228"/>
      <c r="AP135" s="228"/>
      <c r="AQ135" s="228"/>
      <c r="AR135" s="228"/>
      <c r="AS135" s="348"/>
      <c r="AT135" s="264">
        <f t="shared" si="93"/>
        <v>0</v>
      </c>
      <c r="AU135" s="259"/>
      <c r="AV135" s="265">
        <f t="shared" si="107"/>
        <v>0</v>
      </c>
      <c r="AX135" s="265">
        <f t="shared" si="111"/>
        <v>0</v>
      </c>
      <c r="AZ135" s="492">
        <f t="shared" si="108"/>
        <v>0</v>
      </c>
      <c r="BB135" s="492">
        <f t="shared" si="109"/>
        <v>0</v>
      </c>
      <c r="BD135" s="265">
        <f t="shared" si="112"/>
        <v>0</v>
      </c>
      <c r="BE135" s="105"/>
      <c r="BF135" s="105"/>
      <c r="BG135" s="105"/>
      <c r="BH135" s="105"/>
      <c r="BI135" s="105"/>
      <c r="BJ135" s="105"/>
    </row>
    <row r="136" spans="2:62" ht="20.100000000000001" hidden="1" customHeight="1" outlineLevel="1">
      <c r="B136" s="100"/>
      <c r="C136" s="908"/>
      <c r="D136" s="909"/>
      <c r="E136" s="909"/>
      <c r="F136" s="910"/>
      <c r="G136" s="890"/>
      <c r="H136" s="891"/>
      <c r="I136" s="152"/>
      <c r="J136" s="152"/>
      <c r="K136" s="152"/>
      <c r="L136" s="152"/>
      <c r="M136" s="152"/>
      <c r="N136" s="152"/>
      <c r="O136" s="152"/>
      <c r="P136" s="153"/>
      <c r="Q136" s="153"/>
      <c r="R136" s="156">
        <f t="shared" si="103"/>
        <v>0</v>
      </c>
      <c r="S136" s="156">
        <f t="shared" si="104"/>
        <v>0</v>
      </c>
      <c r="U136" s="157">
        <f t="shared" si="110"/>
        <v>0</v>
      </c>
      <c r="W136" s="152"/>
      <c r="X136" s="152"/>
      <c r="Y136" s="152"/>
      <c r="Z136" s="152"/>
      <c r="AA136" s="152"/>
      <c r="AB136" s="152"/>
      <c r="AC136" s="347"/>
      <c r="AD136" s="152"/>
      <c r="AE136" s="152"/>
      <c r="AF136" s="152"/>
      <c r="AG136" s="152"/>
      <c r="AH136" s="152"/>
      <c r="AI136" s="152"/>
      <c r="AJ136" s="347"/>
      <c r="AK136" s="152"/>
      <c r="AL136" s="152"/>
      <c r="AM136" s="295"/>
      <c r="AN136" s="228"/>
      <c r="AO136" s="228"/>
      <c r="AP136" s="228"/>
      <c r="AQ136" s="228"/>
      <c r="AR136" s="228"/>
      <c r="AS136" s="348"/>
      <c r="AT136" s="264">
        <f t="shared" si="93"/>
        <v>0</v>
      </c>
      <c r="AU136" s="259"/>
      <c r="AV136" s="265">
        <f t="shared" si="107"/>
        <v>0</v>
      </c>
      <c r="AX136" s="265">
        <f t="shared" si="111"/>
        <v>0</v>
      </c>
      <c r="AZ136" s="492">
        <f t="shared" si="108"/>
        <v>0</v>
      </c>
      <c r="BB136" s="492">
        <f t="shared" si="109"/>
        <v>0</v>
      </c>
      <c r="BD136" s="265">
        <f t="shared" si="112"/>
        <v>0</v>
      </c>
      <c r="BE136" s="105"/>
      <c r="BF136" s="105"/>
      <c r="BG136" s="105"/>
      <c r="BH136" s="105"/>
      <c r="BI136" s="105"/>
      <c r="BJ136" s="105"/>
    </row>
    <row r="137" spans="2:62" ht="20.100000000000001" hidden="1" customHeight="1" outlineLevel="1">
      <c r="B137" s="100"/>
      <c r="C137" s="908"/>
      <c r="D137" s="909"/>
      <c r="E137" s="909"/>
      <c r="F137" s="910"/>
      <c r="G137" s="890"/>
      <c r="H137" s="891"/>
      <c r="I137" s="152"/>
      <c r="J137" s="152"/>
      <c r="K137" s="152"/>
      <c r="L137" s="152"/>
      <c r="M137" s="152"/>
      <c r="N137" s="152"/>
      <c r="O137" s="152"/>
      <c r="P137" s="153"/>
      <c r="Q137" s="153"/>
      <c r="R137" s="156">
        <f t="shared" si="103"/>
        <v>0</v>
      </c>
      <c r="S137" s="156">
        <f t="shared" si="104"/>
        <v>0</v>
      </c>
      <c r="U137" s="157">
        <f t="shared" si="110"/>
        <v>0</v>
      </c>
      <c r="W137" s="152"/>
      <c r="X137" s="152"/>
      <c r="Y137" s="152"/>
      <c r="Z137" s="152"/>
      <c r="AA137" s="152"/>
      <c r="AB137" s="152"/>
      <c r="AC137" s="347"/>
      <c r="AD137" s="152"/>
      <c r="AE137" s="152"/>
      <c r="AF137" s="152"/>
      <c r="AG137" s="152"/>
      <c r="AH137" s="152"/>
      <c r="AI137" s="152"/>
      <c r="AJ137" s="347"/>
      <c r="AK137" s="152"/>
      <c r="AL137" s="152"/>
      <c r="AM137" s="295"/>
      <c r="AN137" s="228"/>
      <c r="AO137" s="228"/>
      <c r="AP137" s="228"/>
      <c r="AQ137" s="228"/>
      <c r="AR137" s="228"/>
      <c r="AS137" s="348"/>
      <c r="AT137" s="264">
        <f t="shared" si="93"/>
        <v>0</v>
      </c>
      <c r="AU137" s="259"/>
      <c r="AV137" s="265">
        <f t="shared" si="107"/>
        <v>0</v>
      </c>
      <c r="AX137" s="265">
        <f t="shared" si="111"/>
        <v>0</v>
      </c>
      <c r="AZ137" s="492">
        <f t="shared" si="108"/>
        <v>0</v>
      </c>
      <c r="BB137" s="492">
        <f t="shared" si="109"/>
        <v>0</v>
      </c>
      <c r="BD137" s="265">
        <f t="shared" si="112"/>
        <v>0</v>
      </c>
      <c r="BE137" s="105"/>
      <c r="BF137" s="105"/>
      <c r="BG137" s="105"/>
      <c r="BH137" s="105"/>
      <c r="BI137" s="105"/>
      <c r="BJ137" s="105"/>
    </row>
    <row r="138" spans="2:62" ht="20.100000000000001" hidden="1" customHeight="1" outlineLevel="1">
      <c r="B138" s="100"/>
      <c r="C138" s="908"/>
      <c r="D138" s="909"/>
      <c r="E138" s="909"/>
      <c r="F138" s="910"/>
      <c r="G138" s="890"/>
      <c r="H138" s="891"/>
      <c r="I138" s="152"/>
      <c r="J138" s="152"/>
      <c r="K138" s="152"/>
      <c r="L138" s="152"/>
      <c r="M138" s="152"/>
      <c r="N138" s="152"/>
      <c r="O138" s="152"/>
      <c r="P138" s="153"/>
      <c r="Q138" s="153"/>
      <c r="R138" s="156">
        <f t="shared" si="103"/>
        <v>0</v>
      </c>
      <c r="S138" s="156">
        <f t="shared" si="104"/>
        <v>0</v>
      </c>
      <c r="U138" s="157">
        <f t="shared" si="110"/>
        <v>0</v>
      </c>
      <c r="W138" s="152"/>
      <c r="X138" s="152"/>
      <c r="Y138" s="152"/>
      <c r="Z138" s="152"/>
      <c r="AA138" s="152"/>
      <c r="AB138" s="152"/>
      <c r="AC138" s="347"/>
      <c r="AD138" s="152"/>
      <c r="AE138" s="152"/>
      <c r="AF138" s="152"/>
      <c r="AG138" s="152"/>
      <c r="AH138" s="152"/>
      <c r="AI138" s="152"/>
      <c r="AJ138" s="347"/>
      <c r="AK138" s="152"/>
      <c r="AL138" s="152"/>
      <c r="AM138" s="295"/>
      <c r="AN138" s="228"/>
      <c r="AO138" s="228"/>
      <c r="AP138" s="228"/>
      <c r="AQ138" s="228"/>
      <c r="AR138" s="228"/>
      <c r="AS138" s="348"/>
      <c r="AT138" s="264">
        <f t="shared" si="93"/>
        <v>0</v>
      </c>
      <c r="AU138" s="259"/>
      <c r="AV138" s="265">
        <f t="shared" si="107"/>
        <v>0</v>
      </c>
      <c r="AX138" s="265">
        <f t="shared" si="111"/>
        <v>0</v>
      </c>
      <c r="AZ138" s="492">
        <f t="shared" si="108"/>
        <v>0</v>
      </c>
      <c r="BB138" s="492">
        <f t="shared" si="109"/>
        <v>0</v>
      </c>
      <c r="BD138" s="265">
        <f t="shared" si="112"/>
        <v>0</v>
      </c>
      <c r="BE138" s="105"/>
      <c r="BF138" s="105"/>
      <c r="BG138" s="105"/>
      <c r="BH138" s="105"/>
      <c r="BI138" s="105"/>
      <c r="BJ138" s="105"/>
    </row>
    <row r="139" spans="2:62" ht="20.100000000000001" hidden="1" customHeight="1" outlineLevel="1">
      <c r="B139" s="100"/>
      <c r="C139" s="908"/>
      <c r="D139" s="909"/>
      <c r="E139" s="909"/>
      <c r="F139" s="910"/>
      <c r="G139" s="890"/>
      <c r="H139" s="891"/>
      <c r="I139" s="152"/>
      <c r="J139" s="152"/>
      <c r="K139" s="152"/>
      <c r="L139" s="152"/>
      <c r="M139" s="152"/>
      <c r="N139" s="152"/>
      <c r="O139" s="152"/>
      <c r="P139" s="153"/>
      <c r="Q139" s="153"/>
      <c r="R139" s="156">
        <f t="shared" si="103"/>
        <v>0</v>
      </c>
      <c r="S139" s="156">
        <f t="shared" si="104"/>
        <v>0</v>
      </c>
      <c r="U139" s="157">
        <f t="shared" si="110"/>
        <v>0</v>
      </c>
      <c r="W139" s="152"/>
      <c r="X139" s="152"/>
      <c r="Y139" s="152"/>
      <c r="Z139" s="152"/>
      <c r="AA139" s="152"/>
      <c r="AB139" s="152"/>
      <c r="AC139" s="347"/>
      <c r="AD139" s="152"/>
      <c r="AE139" s="152"/>
      <c r="AF139" s="152"/>
      <c r="AG139" s="152"/>
      <c r="AH139" s="152"/>
      <c r="AI139" s="152"/>
      <c r="AJ139" s="347"/>
      <c r="AK139" s="152"/>
      <c r="AL139" s="152"/>
      <c r="AM139" s="295"/>
      <c r="AN139" s="228"/>
      <c r="AO139" s="228"/>
      <c r="AP139" s="228"/>
      <c r="AQ139" s="228"/>
      <c r="AR139" s="228"/>
      <c r="AS139" s="348"/>
      <c r="AT139" s="264">
        <f t="shared" si="93"/>
        <v>0</v>
      </c>
      <c r="AU139" s="259"/>
      <c r="AV139" s="265">
        <f t="shared" si="107"/>
        <v>0</v>
      </c>
      <c r="AX139" s="265">
        <f t="shared" si="111"/>
        <v>0</v>
      </c>
      <c r="AZ139" s="492">
        <f t="shared" si="108"/>
        <v>0</v>
      </c>
      <c r="BB139" s="492">
        <f t="shared" si="109"/>
        <v>0</v>
      </c>
      <c r="BD139" s="265">
        <f t="shared" si="112"/>
        <v>0</v>
      </c>
      <c r="BE139" s="105"/>
      <c r="BF139" s="105"/>
      <c r="BG139" s="105"/>
      <c r="BH139" s="105"/>
      <c r="BI139" s="105"/>
      <c r="BJ139" s="105"/>
    </row>
    <row r="140" spans="2:62" ht="20.100000000000001" hidden="1" customHeight="1" outlineLevel="1">
      <c r="B140" s="100"/>
      <c r="C140" s="908"/>
      <c r="D140" s="909"/>
      <c r="E140" s="909"/>
      <c r="F140" s="910"/>
      <c r="G140" s="890"/>
      <c r="H140" s="891"/>
      <c r="I140" s="152"/>
      <c r="J140" s="152"/>
      <c r="K140" s="152"/>
      <c r="L140" s="152"/>
      <c r="M140" s="152"/>
      <c r="N140" s="152"/>
      <c r="O140" s="152"/>
      <c r="P140" s="153"/>
      <c r="Q140" s="153"/>
      <c r="R140" s="156">
        <f t="shared" si="103"/>
        <v>0</v>
      </c>
      <c r="S140" s="156">
        <f t="shared" si="104"/>
        <v>0</v>
      </c>
      <c r="U140" s="157">
        <f t="shared" si="110"/>
        <v>0</v>
      </c>
      <c r="W140" s="152"/>
      <c r="X140" s="152"/>
      <c r="Y140" s="152"/>
      <c r="Z140" s="152"/>
      <c r="AA140" s="152"/>
      <c r="AB140" s="152"/>
      <c r="AC140" s="347"/>
      <c r="AD140" s="152"/>
      <c r="AE140" s="152"/>
      <c r="AF140" s="152"/>
      <c r="AG140" s="152"/>
      <c r="AH140" s="152"/>
      <c r="AI140" s="152"/>
      <c r="AJ140" s="347"/>
      <c r="AK140" s="152"/>
      <c r="AL140" s="152"/>
      <c r="AM140" s="295"/>
      <c r="AN140" s="228"/>
      <c r="AO140" s="228"/>
      <c r="AP140" s="228"/>
      <c r="AQ140" s="228"/>
      <c r="AR140" s="228"/>
      <c r="AS140" s="348"/>
      <c r="AT140" s="264">
        <f t="shared" si="93"/>
        <v>0</v>
      </c>
      <c r="AU140" s="259"/>
      <c r="AV140" s="265">
        <f t="shared" si="107"/>
        <v>0</v>
      </c>
      <c r="AX140" s="265">
        <f t="shared" si="111"/>
        <v>0</v>
      </c>
      <c r="AZ140" s="492">
        <f t="shared" si="108"/>
        <v>0</v>
      </c>
      <c r="BB140" s="492">
        <f t="shared" si="109"/>
        <v>0</v>
      </c>
      <c r="BD140" s="265">
        <f t="shared" si="112"/>
        <v>0</v>
      </c>
      <c r="BE140" s="105"/>
      <c r="BF140" s="105"/>
      <c r="BG140" s="105"/>
      <c r="BH140" s="105"/>
      <c r="BI140" s="105"/>
      <c r="BJ140" s="105"/>
    </row>
    <row r="141" spans="2:62" ht="20.100000000000001" hidden="1" customHeight="1" outlineLevel="1">
      <c r="B141" s="100"/>
      <c r="C141" s="908"/>
      <c r="D141" s="909"/>
      <c r="E141" s="909"/>
      <c r="F141" s="910"/>
      <c r="G141" s="890"/>
      <c r="H141" s="891"/>
      <c r="I141" s="152"/>
      <c r="J141" s="152"/>
      <c r="K141" s="152"/>
      <c r="L141" s="152"/>
      <c r="M141" s="152"/>
      <c r="N141" s="152"/>
      <c r="O141" s="152"/>
      <c r="P141" s="153"/>
      <c r="Q141" s="153"/>
      <c r="R141" s="156">
        <f t="shared" si="103"/>
        <v>0</v>
      </c>
      <c r="S141" s="156">
        <f t="shared" si="104"/>
        <v>0</v>
      </c>
      <c r="U141" s="157">
        <f t="shared" si="110"/>
        <v>0</v>
      </c>
      <c r="W141" s="152"/>
      <c r="X141" s="152"/>
      <c r="Y141" s="152"/>
      <c r="Z141" s="152"/>
      <c r="AA141" s="152"/>
      <c r="AB141" s="152"/>
      <c r="AC141" s="347"/>
      <c r="AD141" s="152"/>
      <c r="AE141" s="152"/>
      <c r="AF141" s="152"/>
      <c r="AG141" s="152"/>
      <c r="AH141" s="152"/>
      <c r="AI141" s="152"/>
      <c r="AJ141" s="347"/>
      <c r="AK141" s="152"/>
      <c r="AL141" s="152"/>
      <c r="AM141" s="295"/>
      <c r="AN141" s="228"/>
      <c r="AO141" s="228"/>
      <c r="AP141" s="228"/>
      <c r="AQ141" s="228"/>
      <c r="AR141" s="228"/>
      <c r="AS141" s="348"/>
      <c r="AT141" s="264">
        <f t="shared" si="93"/>
        <v>0</v>
      </c>
      <c r="AU141" s="259"/>
      <c r="AV141" s="265">
        <f t="shared" si="107"/>
        <v>0</v>
      </c>
      <c r="AX141" s="265">
        <f t="shared" si="111"/>
        <v>0</v>
      </c>
      <c r="AZ141" s="492">
        <f t="shared" si="108"/>
        <v>0</v>
      </c>
      <c r="BB141" s="492">
        <f t="shared" si="109"/>
        <v>0</v>
      </c>
      <c r="BD141" s="265">
        <f t="shared" si="112"/>
        <v>0</v>
      </c>
      <c r="BE141" s="105"/>
      <c r="BF141" s="105"/>
      <c r="BG141" s="105"/>
      <c r="BH141" s="105"/>
      <c r="BI141" s="105"/>
      <c r="BJ141" s="105"/>
    </row>
    <row r="142" spans="2:62" ht="20.100000000000001" hidden="1" customHeight="1" outlineLevel="1">
      <c r="B142" s="100"/>
      <c r="C142" s="908"/>
      <c r="D142" s="909"/>
      <c r="E142" s="909"/>
      <c r="F142" s="910"/>
      <c r="G142" s="890"/>
      <c r="H142" s="891"/>
      <c r="I142" s="152"/>
      <c r="J142" s="152"/>
      <c r="K142" s="152"/>
      <c r="L142" s="152"/>
      <c r="M142" s="152"/>
      <c r="N142" s="152"/>
      <c r="O142" s="152"/>
      <c r="P142" s="153"/>
      <c r="Q142" s="153"/>
      <c r="R142" s="156">
        <f t="shared" si="103"/>
        <v>0</v>
      </c>
      <c r="S142" s="156">
        <f t="shared" si="104"/>
        <v>0</v>
      </c>
      <c r="U142" s="157">
        <f t="shared" si="110"/>
        <v>0</v>
      </c>
      <c r="W142" s="152"/>
      <c r="X142" s="152"/>
      <c r="Y142" s="152"/>
      <c r="Z142" s="152"/>
      <c r="AA142" s="152"/>
      <c r="AB142" s="152"/>
      <c r="AC142" s="347"/>
      <c r="AD142" s="152"/>
      <c r="AE142" s="152"/>
      <c r="AF142" s="152"/>
      <c r="AG142" s="152"/>
      <c r="AH142" s="152"/>
      <c r="AI142" s="152"/>
      <c r="AJ142" s="347"/>
      <c r="AK142" s="152"/>
      <c r="AL142" s="152"/>
      <c r="AM142" s="295"/>
      <c r="AN142" s="228"/>
      <c r="AO142" s="228"/>
      <c r="AP142" s="228"/>
      <c r="AQ142" s="228"/>
      <c r="AR142" s="228"/>
      <c r="AS142" s="348"/>
      <c r="AT142" s="264">
        <f t="shared" si="93"/>
        <v>0</v>
      </c>
      <c r="AU142" s="259"/>
      <c r="AV142" s="265">
        <f t="shared" si="107"/>
        <v>0</v>
      </c>
      <c r="AX142" s="265">
        <f t="shared" si="111"/>
        <v>0</v>
      </c>
      <c r="AZ142" s="492">
        <f t="shared" si="108"/>
        <v>0</v>
      </c>
      <c r="BB142" s="492">
        <f t="shared" si="109"/>
        <v>0</v>
      </c>
      <c r="BD142" s="265">
        <f t="shared" si="112"/>
        <v>0</v>
      </c>
      <c r="BE142" s="105"/>
      <c r="BF142" s="105"/>
      <c r="BG142" s="105"/>
      <c r="BH142" s="105"/>
      <c r="BI142" s="105"/>
      <c r="BJ142" s="105"/>
    </row>
    <row r="143" spans="2:62" ht="20.100000000000001" hidden="1" customHeight="1" outlineLevel="1">
      <c r="B143" s="100"/>
      <c r="C143" s="908"/>
      <c r="D143" s="909"/>
      <c r="E143" s="909"/>
      <c r="F143" s="910"/>
      <c r="G143" s="890"/>
      <c r="H143" s="891"/>
      <c r="I143" s="152"/>
      <c r="J143" s="152"/>
      <c r="K143" s="152"/>
      <c r="L143" s="152"/>
      <c r="M143" s="152"/>
      <c r="N143" s="152"/>
      <c r="O143" s="152"/>
      <c r="P143" s="153"/>
      <c r="Q143" s="153"/>
      <c r="R143" s="156">
        <f t="shared" si="103"/>
        <v>0</v>
      </c>
      <c r="S143" s="156">
        <f t="shared" si="104"/>
        <v>0</v>
      </c>
      <c r="U143" s="157">
        <f t="shared" si="110"/>
        <v>0</v>
      </c>
      <c r="W143" s="152"/>
      <c r="X143" s="152"/>
      <c r="Y143" s="152"/>
      <c r="Z143" s="152"/>
      <c r="AA143" s="152"/>
      <c r="AB143" s="152"/>
      <c r="AC143" s="347"/>
      <c r="AD143" s="152"/>
      <c r="AE143" s="152"/>
      <c r="AF143" s="152"/>
      <c r="AG143" s="152"/>
      <c r="AH143" s="152"/>
      <c r="AI143" s="152"/>
      <c r="AJ143" s="347"/>
      <c r="AK143" s="152"/>
      <c r="AL143" s="152"/>
      <c r="AM143" s="295"/>
      <c r="AN143" s="228"/>
      <c r="AO143" s="228"/>
      <c r="AP143" s="228"/>
      <c r="AQ143" s="228"/>
      <c r="AR143" s="228"/>
      <c r="AS143" s="348"/>
      <c r="AT143" s="264">
        <f t="shared" si="93"/>
        <v>0</v>
      </c>
      <c r="AU143" s="259"/>
      <c r="AV143" s="265">
        <f t="shared" si="107"/>
        <v>0</v>
      </c>
      <c r="AX143" s="265">
        <f t="shared" si="111"/>
        <v>0</v>
      </c>
      <c r="AZ143" s="492">
        <f t="shared" si="108"/>
        <v>0</v>
      </c>
      <c r="BB143" s="492">
        <f t="shared" si="109"/>
        <v>0</v>
      </c>
      <c r="BD143" s="265">
        <f t="shared" si="112"/>
        <v>0</v>
      </c>
      <c r="BE143" s="105"/>
      <c r="BF143" s="105"/>
      <c r="BG143" s="105"/>
      <c r="BH143" s="105"/>
      <c r="BI143" s="105"/>
      <c r="BJ143" s="105"/>
    </row>
    <row r="144" spans="2:62" ht="20.100000000000001" hidden="1" customHeight="1" outlineLevel="1">
      <c r="B144" s="100"/>
      <c r="C144" s="908"/>
      <c r="D144" s="909"/>
      <c r="E144" s="909"/>
      <c r="F144" s="910"/>
      <c r="G144" s="890"/>
      <c r="H144" s="891"/>
      <c r="I144" s="152"/>
      <c r="J144" s="152"/>
      <c r="K144" s="152"/>
      <c r="L144" s="152"/>
      <c r="M144" s="152"/>
      <c r="N144" s="152"/>
      <c r="O144" s="152"/>
      <c r="P144" s="153"/>
      <c r="Q144" s="153"/>
      <c r="R144" s="156">
        <f t="shared" si="103"/>
        <v>0</v>
      </c>
      <c r="S144" s="156">
        <f t="shared" si="104"/>
        <v>0</v>
      </c>
      <c r="U144" s="157">
        <f t="shared" si="110"/>
        <v>0</v>
      </c>
      <c r="W144" s="152"/>
      <c r="X144" s="152"/>
      <c r="Y144" s="152"/>
      <c r="Z144" s="152"/>
      <c r="AA144" s="152"/>
      <c r="AB144" s="152"/>
      <c r="AC144" s="347"/>
      <c r="AD144" s="152"/>
      <c r="AE144" s="152"/>
      <c r="AF144" s="152"/>
      <c r="AG144" s="152"/>
      <c r="AH144" s="152"/>
      <c r="AI144" s="152"/>
      <c r="AJ144" s="347"/>
      <c r="AK144" s="152"/>
      <c r="AL144" s="152"/>
      <c r="AM144" s="295"/>
      <c r="AN144" s="228"/>
      <c r="AO144" s="228"/>
      <c r="AP144" s="228"/>
      <c r="AQ144" s="228"/>
      <c r="AR144" s="228"/>
      <c r="AS144" s="348"/>
      <c r="AT144" s="264">
        <f t="shared" si="93"/>
        <v>0</v>
      </c>
      <c r="AU144" s="259"/>
      <c r="AV144" s="265">
        <f t="shared" si="107"/>
        <v>0</v>
      </c>
      <c r="AX144" s="265">
        <f t="shared" si="111"/>
        <v>0</v>
      </c>
      <c r="AZ144" s="492">
        <f t="shared" si="108"/>
        <v>0</v>
      </c>
      <c r="BB144" s="492">
        <f t="shared" si="109"/>
        <v>0</v>
      </c>
      <c r="BD144" s="265">
        <f t="shared" si="112"/>
        <v>0</v>
      </c>
      <c r="BE144" s="105"/>
      <c r="BF144" s="105"/>
      <c r="BG144" s="105"/>
      <c r="BH144" s="105"/>
      <c r="BI144" s="105"/>
      <c r="BJ144" s="105"/>
    </row>
    <row r="145" spans="2:62" ht="20.100000000000001" hidden="1" customHeight="1" outlineLevel="1">
      <c r="B145" s="100"/>
      <c r="C145" s="908"/>
      <c r="D145" s="909"/>
      <c r="E145" s="909"/>
      <c r="F145" s="910"/>
      <c r="G145" s="890"/>
      <c r="H145" s="891"/>
      <c r="I145" s="152"/>
      <c r="J145" s="152"/>
      <c r="K145" s="152"/>
      <c r="L145" s="152"/>
      <c r="M145" s="152"/>
      <c r="N145" s="152"/>
      <c r="O145" s="152"/>
      <c r="P145" s="153"/>
      <c r="Q145" s="153"/>
      <c r="R145" s="156">
        <f t="shared" si="103"/>
        <v>0</v>
      </c>
      <c r="S145" s="156">
        <f t="shared" si="104"/>
        <v>0</v>
      </c>
      <c r="U145" s="157">
        <f t="shared" si="110"/>
        <v>0</v>
      </c>
      <c r="W145" s="152"/>
      <c r="X145" s="152"/>
      <c r="Y145" s="152"/>
      <c r="Z145" s="152"/>
      <c r="AA145" s="152"/>
      <c r="AB145" s="152"/>
      <c r="AC145" s="347"/>
      <c r="AD145" s="152"/>
      <c r="AE145" s="152"/>
      <c r="AF145" s="152"/>
      <c r="AG145" s="152"/>
      <c r="AH145" s="152"/>
      <c r="AI145" s="152"/>
      <c r="AJ145" s="347"/>
      <c r="AK145" s="152"/>
      <c r="AL145" s="152"/>
      <c r="AM145" s="295"/>
      <c r="AN145" s="228"/>
      <c r="AO145" s="228"/>
      <c r="AP145" s="228"/>
      <c r="AQ145" s="228"/>
      <c r="AR145" s="228"/>
      <c r="AS145" s="348"/>
      <c r="AT145" s="264">
        <f t="shared" si="93"/>
        <v>0</v>
      </c>
      <c r="AU145" s="259"/>
      <c r="AV145" s="265">
        <f t="shared" si="107"/>
        <v>0</v>
      </c>
      <c r="AX145" s="265">
        <f t="shared" si="111"/>
        <v>0</v>
      </c>
      <c r="AZ145" s="492">
        <f t="shared" si="108"/>
        <v>0</v>
      </c>
      <c r="BB145" s="492">
        <f t="shared" si="109"/>
        <v>0</v>
      </c>
      <c r="BD145" s="265">
        <f t="shared" si="112"/>
        <v>0</v>
      </c>
      <c r="BE145" s="105"/>
      <c r="BF145" s="105"/>
      <c r="BG145" s="105"/>
      <c r="BH145" s="105"/>
      <c r="BI145" s="105"/>
      <c r="BJ145" s="105"/>
    </row>
    <row r="146" spans="2:62" ht="20.100000000000001" hidden="1" customHeight="1" outlineLevel="1">
      <c r="B146" s="100"/>
      <c r="C146" s="908"/>
      <c r="D146" s="909"/>
      <c r="E146" s="909"/>
      <c r="F146" s="910"/>
      <c r="G146" s="890"/>
      <c r="H146" s="891"/>
      <c r="I146" s="152"/>
      <c r="J146" s="152"/>
      <c r="K146" s="152"/>
      <c r="L146" s="152"/>
      <c r="M146" s="152"/>
      <c r="N146" s="152"/>
      <c r="O146" s="152"/>
      <c r="P146" s="153"/>
      <c r="Q146" s="153"/>
      <c r="R146" s="156">
        <f t="shared" si="103"/>
        <v>0</v>
      </c>
      <c r="S146" s="156">
        <f t="shared" si="104"/>
        <v>0</v>
      </c>
      <c r="U146" s="157">
        <f t="shared" si="110"/>
        <v>0</v>
      </c>
      <c r="W146" s="152"/>
      <c r="X146" s="152"/>
      <c r="Y146" s="152"/>
      <c r="Z146" s="152"/>
      <c r="AA146" s="152"/>
      <c r="AB146" s="152"/>
      <c r="AC146" s="347"/>
      <c r="AD146" s="152"/>
      <c r="AE146" s="152"/>
      <c r="AF146" s="152"/>
      <c r="AG146" s="152"/>
      <c r="AH146" s="152"/>
      <c r="AI146" s="152"/>
      <c r="AJ146" s="347"/>
      <c r="AK146" s="152"/>
      <c r="AL146" s="152"/>
      <c r="AM146" s="295"/>
      <c r="AN146" s="228"/>
      <c r="AO146" s="228"/>
      <c r="AP146" s="228"/>
      <c r="AQ146" s="228"/>
      <c r="AR146" s="228"/>
      <c r="AS146" s="348"/>
      <c r="AT146" s="264">
        <f t="shared" si="93"/>
        <v>0</v>
      </c>
      <c r="AU146" s="259"/>
      <c r="AV146" s="265">
        <f t="shared" si="107"/>
        <v>0</v>
      </c>
      <c r="AX146" s="265">
        <f t="shared" si="111"/>
        <v>0</v>
      </c>
      <c r="AZ146" s="492">
        <f t="shared" si="108"/>
        <v>0</v>
      </c>
      <c r="BB146" s="492">
        <f t="shared" si="109"/>
        <v>0</v>
      </c>
      <c r="BD146" s="265">
        <f t="shared" si="112"/>
        <v>0</v>
      </c>
      <c r="BE146" s="105"/>
      <c r="BF146" s="105"/>
      <c r="BG146" s="105"/>
      <c r="BH146" s="105"/>
      <c r="BI146" s="105"/>
      <c r="BJ146" s="105"/>
    </row>
    <row r="147" spans="2:62" ht="9.9499999999999993" hidden="1" customHeight="1" outlineLevel="1">
      <c r="B147" s="101"/>
      <c r="C147" s="208"/>
      <c r="D147" s="208"/>
      <c r="E147" s="208"/>
      <c r="F147" s="208"/>
      <c r="G147" s="237"/>
      <c r="H147" s="207"/>
      <c r="I147" s="257"/>
      <c r="J147" s="257"/>
      <c r="K147" s="257"/>
      <c r="L147" s="257"/>
      <c r="M147" s="257"/>
      <c r="N147" s="257"/>
      <c r="O147" s="257"/>
      <c r="P147" s="256"/>
      <c r="Q147" s="102"/>
      <c r="R147" s="102"/>
      <c r="S147" s="102"/>
      <c r="U147" s="98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Z147" s="493"/>
      <c r="BE147" s="105"/>
      <c r="BF147" s="105"/>
      <c r="BG147" s="105"/>
      <c r="BH147" s="105"/>
      <c r="BI147" s="105"/>
      <c r="BJ147" s="105"/>
    </row>
    <row r="148" spans="2:62" ht="20.100000000000001" customHeight="1" collapsed="1">
      <c r="B148" s="151">
        <f>B131+1</f>
        <v>9</v>
      </c>
      <c r="C148" s="916"/>
      <c r="D148" s="917"/>
      <c r="E148" s="917"/>
      <c r="F148" s="918"/>
      <c r="G148" s="429"/>
      <c r="H148" s="206">
        <v>1</v>
      </c>
      <c r="I148" s="642">
        <f t="shared" ref="I148" si="113">$H148*SUM(I149:I163)</f>
        <v>0</v>
      </c>
      <c r="J148" s="643">
        <f t="shared" ref="J148:O148" si="114">$H148*SUM(J149:J163)</f>
        <v>0</v>
      </c>
      <c r="K148" s="644">
        <f t="shared" si="114"/>
        <v>0</v>
      </c>
      <c r="L148" s="645">
        <f t="shared" si="114"/>
        <v>0</v>
      </c>
      <c r="M148" s="645">
        <f t="shared" si="114"/>
        <v>0</v>
      </c>
      <c r="N148" s="644">
        <f t="shared" si="114"/>
        <v>0</v>
      </c>
      <c r="O148" s="642">
        <f t="shared" si="114"/>
        <v>0</v>
      </c>
      <c r="P148" s="209">
        <f t="shared" ref="P148:Q148" si="115">$H148*SUM(P149:P163)</f>
        <v>0</v>
      </c>
      <c r="Q148" s="210">
        <f t="shared" si="115"/>
        <v>0</v>
      </c>
      <c r="R148" s="136">
        <f t="shared" ref="R148:R163" si="116">P148*(1+Gewinn)*(1+SicherheitAngebot)</f>
        <v>0</v>
      </c>
      <c r="S148" s="137">
        <f t="shared" ref="S148:S163" si="117">Q148*(1+MGKZ)*(1+Gewinn)*(1+SicherheitAngebot)</f>
        <v>0</v>
      </c>
      <c r="U148" s="10">
        <f>I148*$I$7+J148*$J$7+K148*$K$7+L148*$L$7+M148*$M$7+N148*$N$7+O148*$O$7+R148+S148</f>
        <v>0</v>
      </c>
      <c r="W148" s="646">
        <f t="shared" ref="W148:AB148" si="118">$H148*SUM(W149:W163)</f>
        <v>0</v>
      </c>
      <c r="X148" s="647">
        <f t="shared" si="118"/>
        <v>0</v>
      </c>
      <c r="Y148" s="648">
        <f t="shared" si="118"/>
        <v>0</v>
      </c>
      <c r="Z148" s="649">
        <f t="shared" si="118"/>
        <v>0</v>
      </c>
      <c r="AA148" s="648">
        <f t="shared" si="118"/>
        <v>0</v>
      </c>
      <c r="AB148" s="646">
        <f t="shared" si="118"/>
        <v>0</v>
      </c>
      <c r="AC148" s="258"/>
      <c r="AD148" s="646">
        <f t="shared" ref="AD148:AM148" si="119">$H148*SUM(AD149:AD163)</f>
        <v>0</v>
      </c>
      <c r="AE148" s="647">
        <f t="shared" si="119"/>
        <v>0</v>
      </c>
      <c r="AF148" s="648">
        <f t="shared" si="119"/>
        <v>0</v>
      </c>
      <c r="AG148" s="649">
        <f t="shared" si="119"/>
        <v>0</v>
      </c>
      <c r="AH148" s="648">
        <f t="shared" si="119"/>
        <v>0</v>
      </c>
      <c r="AI148" s="646">
        <f t="shared" si="119"/>
        <v>0</v>
      </c>
      <c r="AJ148" s="258"/>
      <c r="AK148" s="653">
        <f t="shared" si="119"/>
        <v>0</v>
      </c>
      <c r="AL148" s="653">
        <f t="shared" si="119"/>
        <v>0</v>
      </c>
      <c r="AM148" s="653">
        <f t="shared" si="119"/>
        <v>0</v>
      </c>
      <c r="AN148" s="227">
        <f>$H148*SUM(AN149:AN163)*(1+Gewinn)*(1+SicherheitAngebot)</f>
        <v>0</v>
      </c>
      <c r="AO148" s="227">
        <f>$H148*SUM(AO149:AO163)*(1+Gewinn)*(1+SicherheitAngebot)</f>
        <v>0</v>
      </c>
      <c r="AP148" s="227">
        <f>$H148*SUM(AP149:AP163)*(1+Gewinn)*(1+SicherheitAngebot)</f>
        <v>0</v>
      </c>
      <c r="AQ148" s="227">
        <f>$H148*SUM(AQ149:AQ163)*(1+Gewinn)*(1+SicherheitAngebot)</f>
        <v>0</v>
      </c>
      <c r="AR148" s="227">
        <f>$H148*SUM(AR149:AR163)*(1+Gewinn)*(1+SicherheitAngebot)</f>
        <v>0</v>
      </c>
      <c r="AS148" s="262"/>
      <c r="AT148" s="263">
        <f t="shared" si="93"/>
        <v>0</v>
      </c>
      <c r="AU148" s="259"/>
      <c r="AV148" s="491">
        <f>AK148*$AK$7+AL148*$AL$7+AM148*$AM$7+SUM(AN148:AR148)+AT148/Zuschläge_IBN+AT148</f>
        <v>0</v>
      </c>
      <c r="AX148" s="685">
        <f>U148+AV148</f>
        <v>0</v>
      </c>
      <c r="AZ148" s="490">
        <f>IF(H148&gt;0,U148/(1+SicherheitAngebot)*(1+Sicherheit),0)</f>
        <v>0</v>
      </c>
      <c r="BB148" s="490">
        <f>IF(H148&gt;0,AV148/(1+SicherheitAngebot)*(1+Sicherheit),0)</f>
        <v>0</v>
      </c>
      <c r="BD148" s="490">
        <f>AZ148+BB148</f>
        <v>0</v>
      </c>
      <c r="BE148" s="105"/>
      <c r="BF148" s="105"/>
      <c r="BG148" s="105"/>
      <c r="BH148" s="105"/>
      <c r="BI148" s="105"/>
      <c r="BJ148" s="105"/>
    </row>
    <row r="149" spans="2:62" ht="20.100000000000001" hidden="1" customHeight="1" outlineLevel="1">
      <c r="B149" s="99"/>
      <c r="C149" s="908"/>
      <c r="D149" s="909"/>
      <c r="E149" s="909"/>
      <c r="F149" s="910"/>
      <c r="G149" s="890"/>
      <c r="H149" s="901"/>
      <c r="I149" s="152"/>
      <c r="J149" s="152"/>
      <c r="K149" s="152"/>
      <c r="L149" s="152"/>
      <c r="M149" s="152"/>
      <c r="N149" s="152"/>
      <c r="O149" s="152"/>
      <c r="P149" s="153"/>
      <c r="Q149" s="153"/>
      <c r="R149" s="156">
        <f t="shared" si="116"/>
        <v>0</v>
      </c>
      <c r="S149" s="156">
        <f t="shared" si="117"/>
        <v>0</v>
      </c>
      <c r="U149" s="157">
        <f>I149*$I$7+J149*$J$7+K149*$K$7+L149*$L$7+M149*$M$7+N149*$N$7+O149*$O$7+R149+S149</f>
        <v>0</v>
      </c>
      <c r="W149" s="152"/>
      <c r="X149" s="152"/>
      <c r="Y149" s="152"/>
      <c r="Z149" s="152"/>
      <c r="AA149" s="152"/>
      <c r="AB149" s="152"/>
      <c r="AC149" s="347"/>
      <c r="AD149" s="152"/>
      <c r="AE149" s="152"/>
      <c r="AF149" s="152"/>
      <c r="AG149" s="152"/>
      <c r="AH149" s="152"/>
      <c r="AI149" s="152"/>
      <c r="AJ149" s="347"/>
      <c r="AK149" s="152"/>
      <c r="AL149" s="152"/>
      <c r="AM149" s="295"/>
      <c r="AN149" s="228"/>
      <c r="AO149" s="228"/>
      <c r="AP149" s="228"/>
      <c r="AQ149" s="228"/>
      <c r="AR149" s="228"/>
      <c r="AS149" s="348"/>
      <c r="AT149" s="264">
        <f t="shared" si="93"/>
        <v>0</v>
      </c>
      <c r="AU149" s="259"/>
      <c r="AV149" s="265">
        <f t="shared" ref="AV149:AV163" si="120">AK149*$AK$7+AL149*$AL$7+AM149*$AM$7+SUM(AN149:AR149)*(1+Gewinn)*(1+SicherheitAngebot)+AT149/Zuschläge_IBN+AT149</f>
        <v>0</v>
      </c>
      <c r="AX149" s="265">
        <f>U149+AV149</f>
        <v>0</v>
      </c>
      <c r="AZ149" s="492">
        <f t="shared" ref="AZ149:AZ163" si="121">U149/(1+SicherheitAngebot)*(1+Sicherheit)</f>
        <v>0</v>
      </c>
      <c r="BB149" s="492">
        <f t="shared" ref="BB149:BB163" si="122">AV149/(1+SicherheitAngebot)*(1+Sicherheit)</f>
        <v>0</v>
      </c>
      <c r="BD149" s="265">
        <f>AZ149+BB149</f>
        <v>0</v>
      </c>
      <c r="BE149" s="105"/>
      <c r="BF149" s="105"/>
      <c r="BG149" s="105"/>
      <c r="BH149" s="105"/>
      <c r="BI149" s="105"/>
      <c r="BJ149" s="105"/>
    </row>
    <row r="150" spans="2:62" ht="20.100000000000001" hidden="1" customHeight="1" outlineLevel="1">
      <c r="B150" s="421"/>
      <c r="C150" s="908"/>
      <c r="D150" s="909"/>
      <c r="E150" s="909"/>
      <c r="F150" s="910"/>
      <c r="G150" s="890"/>
      <c r="H150" s="891"/>
      <c r="I150" s="152"/>
      <c r="J150" s="152"/>
      <c r="K150" s="152"/>
      <c r="L150" s="152"/>
      <c r="M150" s="152"/>
      <c r="N150" s="152"/>
      <c r="O150" s="152"/>
      <c r="P150" s="153"/>
      <c r="Q150" s="153"/>
      <c r="R150" s="156">
        <f t="shared" si="116"/>
        <v>0</v>
      </c>
      <c r="S150" s="156">
        <f t="shared" si="117"/>
        <v>0</v>
      </c>
      <c r="U150" s="157">
        <f t="shared" ref="U150:U163" si="123">I150*$I$7+J150*$J$7+K150*$K$7+L150*$L$7+M150*$M$7+N150*$N$7+O150*$O$7+R150+S150</f>
        <v>0</v>
      </c>
      <c r="W150" s="152"/>
      <c r="X150" s="152"/>
      <c r="Y150" s="152"/>
      <c r="Z150" s="152"/>
      <c r="AA150" s="152"/>
      <c r="AB150" s="152"/>
      <c r="AC150" s="347"/>
      <c r="AD150" s="152"/>
      <c r="AE150" s="152"/>
      <c r="AF150" s="152"/>
      <c r="AG150" s="152"/>
      <c r="AH150" s="152"/>
      <c r="AI150" s="152"/>
      <c r="AJ150" s="347"/>
      <c r="AK150" s="152"/>
      <c r="AL150" s="152"/>
      <c r="AM150" s="295"/>
      <c r="AN150" s="228"/>
      <c r="AO150" s="228"/>
      <c r="AP150" s="228"/>
      <c r="AQ150" s="228"/>
      <c r="AR150" s="228"/>
      <c r="AS150" s="348"/>
      <c r="AT150" s="264">
        <f t="shared" si="93"/>
        <v>0</v>
      </c>
      <c r="AU150" s="259"/>
      <c r="AV150" s="265">
        <f t="shared" si="120"/>
        <v>0</v>
      </c>
      <c r="AX150" s="265">
        <f t="shared" ref="AX150:AX163" si="124">U150+AV150</f>
        <v>0</v>
      </c>
      <c r="AZ150" s="492">
        <f t="shared" si="121"/>
        <v>0</v>
      </c>
      <c r="BB150" s="492">
        <f t="shared" si="122"/>
        <v>0</v>
      </c>
      <c r="BD150" s="265">
        <f t="shared" ref="BD150:BD163" si="125">AZ150+BB150</f>
        <v>0</v>
      </c>
      <c r="BE150" s="105"/>
      <c r="BF150" s="105"/>
      <c r="BG150" s="105"/>
      <c r="BH150" s="105"/>
      <c r="BI150" s="105"/>
      <c r="BJ150" s="105"/>
    </row>
    <row r="151" spans="2:62" ht="20.100000000000001" hidden="1" customHeight="1" outlineLevel="1">
      <c r="B151" s="421"/>
      <c r="C151" s="908"/>
      <c r="D151" s="909"/>
      <c r="E151" s="909"/>
      <c r="F151" s="910"/>
      <c r="G151" s="890"/>
      <c r="H151" s="891"/>
      <c r="I151" s="152"/>
      <c r="J151" s="152"/>
      <c r="K151" s="152"/>
      <c r="L151" s="152"/>
      <c r="M151" s="152"/>
      <c r="N151" s="152"/>
      <c r="O151" s="152"/>
      <c r="P151" s="153"/>
      <c r="Q151" s="153"/>
      <c r="R151" s="156">
        <f t="shared" si="116"/>
        <v>0</v>
      </c>
      <c r="S151" s="156">
        <f t="shared" si="117"/>
        <v>0</v>
      </c>
      <c r="U151" s="157">
        <f t="shared" si="123"/>
        <v>0</v>
      </c>
      <c r="W151" s="152"/>
      <c r="X151" s="152"/>
      <c r="Y151" s="152"/>
      <c r="Z151" s="152"/>
      <c r="AA151" s="152"/>
      <c r="AB151" s="152"/>
      <c r="AC151" s="347"/>
      <c r="AD151" s="152"/>
      <c r="AE151" s="152"/>
      <c r="AF151" s="152"/>
      <c r="AG151" s="152"/>
      <c r="AH151" s="152"/>
      <c r="AI151" s="152"/>
      <c r="AJ151" s="347"/>
      <c r="AK151" s="152"/>
      <c r="AL151" s="152"/>
      <c r="AM151" s="295"/>
      <c r="AN151" s="228"/>
      <c r="AO151" s="228"/>
      <c r="AP151" s="228"/>
      <c r="AQ151" s="228"/>
      <c r="AR151" s="228"/>
      <c r="AS151" s="348"/>
      <c r="AT151" s="264">
        <f t="shared" si="93"/>
        <v>0</v>
      </c>
      <c r="AU151" s="259"/>
      <c r="AV151" s="265">
        <f t="shared" si="120"/>
        <v>0</v>
      </c>
      <c r="AX151" s="265">
        <f t="shared" si="124"/>
        <v>0</v>
      </c>
      <c r="AZ151" s="492">
        <f t="shared" si="121"/>
        <v>0</v>
      </c>
      <c r="BB151" s="492">
        <f t="shared" si="122"/>
        <v>0</v>
      </c>
      <c r="BD151" s="265">
        <f t="shared" si="125"/>
        <v>0</v>
      </c>
      <c r="BE151" s="105"/>
      <c r="BF151" s="105"/>
      <c r="BG151" s="105"/>
      <c r="BH151" s="105"/>
      <c r="BI151" s="105"/>
      <c r="BJ151" s="105"/>
    </row>
    <row r="152" spans="2:62" ht="20.100000000000001" hidden="1" customHeight="1" outlineLevel="1">
      <c r="B152" s="421"/>
      <c r="C152" s="908"/>
      <c r="D152" s="909"/>
      <c r="E152" s="909"/>
      <c r="F152" s="910"/>
      <c r="G152" s="890"/>
      <c r="H152" s="891"/>
      <c r="I152" s="152"/>
      <c r="J152" s="152"/>
      <c r="K152" s="152"/>
      <c r="L152" s="152"/>
      <c r="M152" s="152"/>
      <c r="N152" s="152"/>
      <c r="O152" s="152"/>
      <c r="P152" s="153"/>
      <c r="Q152" s="153"/>
      <c r="R152" s="156">
        <f t="shared" si="116"/>
        <v>0</v>
      </c>
      <c r="S152" s="156">
        <f t="shared" si="117"/>
        <v>0</v>
      </c>
      <c r="U152" s="157">
        <f t="shared" si="123"/>
        <v>0</v>
      </c>
      <c r="W152" s="152"/>
      <c r="X152" s="152"/>
      <c r="Y152" s="152"/>
      <c r="Z152" s="152"/>
      <c r="AA152" s="152"/>
      <c r="AB152" s="152"/>
      <c r="AC152" s="347"/>
      <c r="AD152" s="152"/>
      <c r="AE152" s="152"/>
      <c r="AF152" s="152"/>
      <c r="AG152" s="152"/>
      <c r="AH152" s="152"/>
      <c r="AI152" s="152"/>
      <c r="AJ152" s="347"/>
      <c r="AK152" s="152"/>
      <c r="AL152" s="152"/>
      <c r="AM152" s="295"/>
      <c r="AN152" s="228"/>
      <c r="AO152" s="228"/>
      <c r="AP152" s="228"/>
      <c r="AQ152" s="228"/>
      <c r="AR152" s="228"/>
      <c r="AS152" s="348"/>
      <c r="AT152" s="264">
        <f t="shared" si="93"/>
        <v>0</v>
      </c>
      <c r="AU152" s="259"/>
      <c r="AV152" s="265">
        <f t="shared" si="120"/>
        <v>0</v>
      </c>
      <c r="AX152" s="265">
        <f t="shared" si="124"/>
        <v>0</v>
      </c>
      <c r="AZ152" s="492">
        <f t="shared" si="121"/>
        <v>0</v>
      </c>
      <c r="BB152" s="492">
        <f t="shared" si="122"/>
        <v>0</v>
      </c>
      <c r="BD152" s="265">
        <f t="shared" si="125"/>
        <v>0</v>
      </c>
      <c r="BE152" s="105"/>
      <c r="BF152" s="105"/>
      <c r="BG152" s="105"/>
      <c r="BH152" s="105"/>
      <c r="BI152" s="105"/>
      <c r="BJ152" s="105"/>
    </row>
    <row r="153" spans="2:62" ht="20.100000000000001" hidden="1" customHeight="1" outlineLevel="1">
      <c r="B153" s="421"/>
      <c r="C153" s="908"/>
      <c r="D153" s="909"/>
      <c r="E153" s="909"/>
      <c r="F153" s="910"/>
      <c r="G153" s="890"/>
      <c r="H153" s="891"/>
      <c r="I153" s="152"/>
      <c r="J153" s="152"/>
      <c r="K153" s="152"/>
      <c r="L153" s="152"/>
      <c r="M153" s="152"/>
      <c r="N153" s="152"/>
      <c r="O153" s="152"/>
      <c r="P153" s="153"/>
      <c r="Q153" s="153"/>
      <c r="R153" s="156">
        <f t="shared" si="116"/>
        <v>0</v>
      </c>
      <c r="S153" s="156">
        <f t="shared" si="117"/>
        <v>0</v>
      </c>
      <c r="U153" s="157">
        <f t="shared" si="123"/>
        <v>0</v>
      </c>
      <c r="W153" s="152"/>
      <c r="X153" s="152"/>
      <c r="Y153" s="152"/>
      <c r="Z153" s="152"/>
      <c r="AA153" s="152"/>
      <c r="AB153" s="152"/>
      <c r="AC153" s="347"/>
      <c r="AD153" s="152"/>
      <c r="AE153" s="152"/>
      <c r="AF153" s="152"/>
      <c r="AG153" s="152"/>
      <c r="AH153" s="152"/>
      <c r="AI153" s="152"/>
      <c r="AJ153" s="347"/>
      <c r="AK153" s="152"/>
      <c r="AL153" s="152"/>
      <c r="AM153" s="295"/>
      <c r="AN153" s="228"/>
      <c r="AO153" s="228"/>
      <c r="AP153" s="228"/>
      <c r="AQ153" s="228"/>
      <c r="AR153" s="228"/>
      <c r="AS153" s="348"/>
      <c r="AT153" s="264">
        <f t="shared" si="93"/>
        <v>0</v>
      </c>
      <c r="AU153" s="259"/>
      <c r="AV153" s="265">
        <f t="shared" si="120"/>
        <v>0</v>
      </c>
      <c r="AX153" s="265">
        <f t="shared" si="124"/>
        <v>0</v>
      </c>
      <c r="AZ153" s="492">
        <f t="shared" si="121"/>
        <v>0</v>
      </c>
      <c r="BB153" s="492">
        <f t="shared" si="122"/>
        <v>0</v>
      </c>
      <c r="BD153" s="265">
        <f t="shared" si="125"/>
        <v>0</v>
      </c>
      <c r="BE153" s="105"/>
      <c r="BF153" s="105"/>
      <c r="BG153" s="105"/>
      <c r="BH153" s="105"/>
      <c r="BI153" s="105"/>
      <c r="BJ153" s="105"/>
    </row>
    <row r="154" spans="2:62" ht="20.100000000000001" hidden="1" customHeight="1" outlineLevel="1">
      <c r="B154" s="421"/>
      <c r="C154" s="908"/>
      <c r="D154" s="909"/>
      <c r="E154" s="909"/>
      <c r="F154" s="910"/>
      <c r="G154" s="890"/>
      <c r="H154" s="891"/>
      <c r="I154" s="152"/>
      <c r="J154" s="152"/>
      <c r="K154" s="152"/>
      <c r="L154" s="152"/>
      <c r="M154" s="152"/>
      <c r="N154" s="152"/>
      <c r="O154" s="152"/>
      <c r="P154" s="153"/>
      <c r="Q154" s="153"/>
      <c r="R154" s="156">
        <f t="shared" si="116"/>
        <v>0</v>
      </c>
      <c r="S154" s="156">
        <f t="shared" si="117"/>
        <v>0</v>
      </c>
      <c r="U154" s="157">
        <f t="shared" si="123"/>
        <v>0</v>
      </c>
      <c r="W154" s="152"/>
      <c r="X154" s="152"/>
      <c r="Y154" s="152"/>
      <c r="Z154" s="152"/>
      <c r="AA154" s="152"/>
      <c r="AB154" s="152"/>
      <c r="AC154" s="347"/>
      <c r="AD154" s="152"/>
      <c r="AE154" s="152"/>
      <c r="AF154" s="152"/>
      <c r="AG154" s="152"/>
      <c r="AH154" s="152"/>
      <c r="AI154" s="152"/>
      <c r="AJ154" s="347"/>
      <c r="AK154" s="152"/>
      <c r="AL154" s="152"/>
      <c r="AM154" s="295"/>
      <c r="AN154" s="228"/>
      <c r="AO154" s="228"/>
      <c r="AP154" s="228"/>
      <c r="AQ154" s="228"/>
      <c r="AR154" s="228"/>
      <c r="AS154" s="348"/>
      <c r="AT154" s="264">
        <f t="shared" si="93"/>
        <v>0</v>
      </c>
      <c r="AU154" s="259"/>
      <c r="AV154" s="265">
        <f t="shared" si="120"/>
        <v>0</v>
      </c>
      <c r="AX154" s="265">
        <f t="shared" si="124"/>
        <v>0</v>
      </c>
      <c r="AZ154" s="492">
        <f t="shared" si="121"/>
        <v>0</v>
      </c>
      <c r="BB154" s="492">
        <f t="shared" si="122"/>
        <v>0</v>
      </c>
      <c r="BD154" s="265">
        <f t="shared" si="125"/>
        <v>0</v>
      </c>
      <c r="BE154" s="105"/>
      <c r="BF154" s="105"/>
      <c r="BG154" s="105"/>
      <c r="BH154" s="105"/>
      <c r="BI154" s="105"/>
      <c r="BJ154" s="105"/>
    </row>
    <row r="155" spans="2:62" ht="20.100000000000001" hidden="1" customHeight="1" outlineLevel="1">
      <c r="B155" s="100"/>
      <c r="C155" s="908"/>
      <c r="D155" s="909"/>
      <c r="E155" s="909"/>
      <c r="F155" s="910"/>
      <c r="G155" s="890"/>
      <c r="H155" s="891"/>
      <c r="I155" s="152"/>
      <c r="J155" s="152"/>
      <c r="K155" s="152"/>
      <c r="L155" s="152"/>
      <c r="M155" s="152"/>
      <c r="N155" s="152"/>
      <c r="O155" s="152"/>
      <c r="P155" s="153"/>
      <c r="Q155" s="153"/>
      <c r="R155" s="156">
        <f t="shared" si="116"/>
        <v>0</v>
      </c>
      <c r="S155" s="156">
        <f t="shared" si="117"/>
        <v>0</v>
      </c>
      <c r="U155" s="157">
        <f t="shared" si="123"/>
        <v>0</v>
      </c>
      <c r="W155" s="152"/>
      <c r="X155" s="152"/>
      <c r="Y155" s="152"/>
      <c r="Z155" s="152"/>
      <c r="AA155" s="152"/>
      <c r="AB155" s="152"/>
      <c r="AC155" s="347"/>
      <c r="AD155" s="152"/>
      <c r="AE155" s="152"/>
      <c r="AF155" s="152"/>
      <c r="AG155" s="152"/>
      <c r="AH155" s="152"/>
      <c r="AI155" s="152"/>
      <c r="AJ155" s="347"/>
      <c r="AK155" s="152"/>
      <c r="AL155" s="152"/>
      <c r="AM155" s="295"/>
      <c r="AN155" s="228"/>
      <c r="AO155" s="228"/>
      <c r="AP155" s="228"/>
      <c r="AQ155" s="228"/>
      <c r="AR155" s="228"/>
      <c r="AS155" s="348"/>
      <c r="AT155" s="264">
        <f t="shared" si="93"/>
        <v>0</v>
      </c>
      <c r="AU155" s="259"/>
      <c r="AV155" s="265">
        <f t="shared" si="120"/>
        <v>0</v>
      </c>
      <c r="AX155" s="265">
        <f t="shared" si="124"/>
        <v>0</v>
      </c>
      <c r="AZ155" s="492">
        <f t="shared" si="121"/>
        <v>0</v>
      </c>
      <c r="BB155" s="492">
        <f t="shared" si="122"/>
        <v>0</v>
      </c>
      <c r="BD155" s="265">
        <f t="shared" si="125"/>
        <v>0</v>
      </c>
      <c r="BE155" s="105"/>
      <c r="BF155" s="105"/>
      <c r="BG155" s="105"/>
      <c r="BH155" s="105"/>
      <c r="BI155" s="105"/>
      <c r="BJ155" s="105"/>
    </row>
    <row r="156" spans="2:62" ht="20.100000000000001" hidden="1" customHeight="1" outlineLevel="1">
      <c r="B156" s="100"/>
      <c r="C156" s="908"/>
      <c r="D156" s="909"/>
      <c r="E156" s="909"/>
      <c r="F156" s="910"/>
      <c r="G156" s="890"/>
      <c r="H156" s="891"/>
      <c r="I156" s="152"/>
      <c r="J156" s="152"/>
      <c r="K156" s="152"/>
      <c r="L156" s="152"/>
      <c r="M156" s="152"/>
      <c r="N156" s="152"/>
      <c r="O156" s="152"/>
      <c r="P156" s="153"/>
      <c r="Q156" s="153"/>
      <c r="R156" s="156">
        <f t="shared" si="116"/>
        <v>0</v>
      </c>
      <c r="S156" s="156">
        <f t="shared" si="117"/>
        <v>0</v>
      </c>
      <c r="U156" s="157">
        <f t="shared" si="123"/>
        <v>0</v>
      </c>
      <c r="W156" s="152"/>
      <c r="X156" s="152"/>
      <c r="Y156" s="152"/>
      <c r="Z156" s="152"/>
      <c r="AA156" s="152"/>
      <c r="AB156" s="152"/>
      <c r="AC156" s="347"/>
      <c r="AD156" s="152"/>
      <c r="AE156" s="152"/>
      <c r="AF156" s="152"/>
      <c r="AG156" s="152"/>
      <c r="AH156" s="152"/>
      <c r="AI156" s="152"/>
      <c r="AJ156" s="347"/>
      <c r="AK156" s="152"/>
      <c r="AL156" s="152"/>
      <c r="AM156" s="295"/>
      <c r="AN156" s="228"/>
      <c r="AO156" s="228"/>
      <c r="AP156" s="228"/>
      <c r="AQ156" s="228"/>
      <c r="AR156" s="228"/>
      <c r="AS156" s="348"/>
      <c r="AT156" s="264">
        <f t="shared" si="93"/>
        <v>0</v>
      </c>
      <c r="AU156" s="259"/>
      <c r="AV156" s="265">
        <f t="shared" si="120"/>
        <v>0</v>
      </c>
      <c r="AX156" s="265">
        <f t="shared" si="124"/>
        <v>0</v>
      </c>
      <c r="AZ156" s="492">
        <f t="shared" si="121"/>
        <v>0</v>
      </c>
      <c r="BB156" s="492">
        <f t="shared" si="122"/>
        <v>0</v>
      </c>
      <c r="BD156" s="265">
        <f t="shared" si="125"/>
        <v>0</v>
      </c>
      <c r="BE156" s="105"/>
      <c r="BF156" s="105"/>
      <c r="BG156" s="105"/>
      <c r="BH156" s="105"/>
      <c r="BI156" s="105"/>
      <c r="BJ156" s="105"/>
    </row>
    <row r="157" spans="2:62" ht="20.100000000000001" hidden="1" customHeight="1" outlineLevel="1">
      <c r="B157" s="100"/>
      <c r="C157" s="908"/>
      <c r="D157" s="909"/>
      <c r="E157" s="909"/>
      <c r="F157" s="910"/>
      <c r="G157" s="890"/>
      <c r="H157" s="891"/>
      <c r="I157" s="152"/>
      <c r="J157" s="152"/>
      <c r="K157" s="152"/>
      <c r="L157" s="152"/>
      <c r="M157" s="152"/>
      <c r="N157" s="152"/>
      <c r="O157" s="152"/>
      <c r="P157" s="153"/>
      <c r="Q157" s="153"/>
      <c r="R157" s="156">
        <f t="shared" si="116"/>
        <v>0</v>
      </c>
      <c r="S157" s="156">
        <f t="shared" si="117"/>
        <v>0</v>
      </c>
      <c r="U157" s="157">
        <f t="shared" si="123"/>
        <v>0</v>
      </c>
      <c r="W157" s="152"/>
      <c r="X157" s="152"/>
      <c r="Y157" s="152"/>
      <c r="Z157" s="152"/>
      <c r="AA157" s="152"/>
      <c r="AB157" s="152"/>
      <c r="AC157" s="347"/>
      <c r="AD157" s="152"/>
      <c r="AE157" s="152"/>
      <c r="AF157" s="152"/>
      <c r="AG157" s="152"/>
      <c r="AH157" s="152"/>
      <c r="AI157" s="152"/>
      <c r="AJ157" s="347"/>
      <c r="AK157" s="152"/>
      <c r="AL157" s="152"/>
      <c r="AM157" s="295"/>
      <c r="AN157" s="228"/>
      <c r="AO157" s="228"/>
      <c r="AP157" s="228"/>
      <c r="AQ157" s="228"/>
      <c r="AR157" s="228"/>
      <c r="AS157" s="348"/>
      <c r="AT157" s="264">
        <f t="shared" si="93"/>
        <v>0</v>
      </c>
      <c r="AU157" s="259"/>
      <c r="AV157" s="265">
        <f t="shared" si="120"/>
        <v>0</v>
      </c>
      <c r="AX157" s="265">
        <f t="shared" si="124"/>
        <v>0</v>
      </c>
      <c r="AZ157" s="492">
        <f t="shared" si="121"/>
        <v>0</v>
      </c>
      <c r="BB157" s="492">
        <f t="shared" si="122"/>
        <v>0</v>
      </c>
      <c r="BD157" s="265">
        <f t="shared" si="125"/>
        <v>0</v>
      </c>
      <c r="BE157" s="105"/>
      <c r="BF157" s="105"/>
      <c r="BG157" s="105"/>
      <c r="BH157" s="105"/>
      <c r="BI157" s="105"/>
      <c r="BJ157" s="105"/>
    </row>
    <row r="158" spans="2:62" ht="20.100000000000001" hidden="1" customHeight="1" outlineLevel="1">
      <c r="B158" s="100"/>
      <c r="C158" s="908"/>
      <c r="D158" s="909"/>
      <c r="E158" s="909"/>
      <c r="F158" s="910"/>
      <c r="G158" s="890"/>
      <c r="H158" s="891"/>
      <c r="I158" s="152"/>
      <c r="J158" s="152"/>
      <c r="K158" s="152"/>
      <c r="L158" s="152"/>
      <c r="M158" s="152"/>
      <c r="N158" s="152"/>
      <c r="O158" s="152"/>
      <c r="P158" s="153"/>
      <c r="Q158" s="153"/>
      <c r="R158" s="156">
        <f t="shared" si="116"/>
        <v>0</v>
      </c>
      <c r="S158" s="156">
        <f t="shared" si="117"/>
        <v>0</v>
      </c>
      <c r="U158" s="157">
        <f t="shared" si="123"/>
        <v>0</v>
      </c>
      <c r="W158" s="152"/>
      <c r="X158" s="152"/>
      <c r="Y158" s="152"/>
      <c r="Z158" s="152"/>
      <c r="AA158" s="152"/>
      <c r="AB158" s="152"/>
      <c r="AC158" s="347"/>
      <c r="AD158" s="152"/>
      <c r="AE158" s="152"/>
      <c r="AF158" s="152"/>
      <c r="AG158" s="152"/>
      <c r="AH158" s="152"/>
      <c r="AI158" s="152"/>
      <c r="AJ158" s="347"/>
      <c r="AK158" s="152"/>
      <c r="AL158" s="152"/>
      <c r="AM158" s="295"/>
      <c r="AN158" s="228"/>
      <c r="AO158" s="228"/>
      <c r="AP158" s="228"/>
      <c r="AQ158" s="228"/>
      <c r="AR158" s="228"/>
      <c r="AS158" s="348"/>
      <c r="AT158" s="264">
        <f t="shared" si="93"/>
        <v>0</v>
      </c>
      <c r="AU158" s="259"/>
      <c r="AV158" s="265">
        <f t="shared" si="120"/>
        <v>0</v>
      </c>
      <c r="AX158" s="265">
        <f t="shared" si="124"/>
        <v>0</v>
      </c>
      <c r="AZ158" s="492">
        <f t="shared" si="121"/>
        <v>0</v>
      </c>
      <c r="BB158" s="492">
        <f t="shared" si="122"/>
        <v>0</v>
      </c>
      <c r="BD158" s="265">
        <f t="shared" si="125"/>
        <v>0</v>
      </c>
      <c r="BE158" s="105"/>
      <c r="BF158" s="105"/>
      <c r="BG158" s="105"/>
      <c r="BH158" s="105"/>
      <c r="BI158" s="105"/>
      <c r="BJ158" s="105"/>
    </row>
    <row r="159" spans="2:62" ht="20.100000000000001" hidden="1" customHeight="1" outlineLevel="1">
      <c r="B159" s="100"/>
      <c r="C159" s="908"/>
      <c r="D159" s="909"/>
      <c r="E159" s="909"/>
      <c r="F159" s="910"/>
      <c r="G159" s="890"/>
      <c r="H159" s="891"/>
      <c r="I159" s="152"/>
      <c r="J159" s="152"/>
      <c r="K159" s="152"/>
      <c r="L159" s="152"/>
      <c r="M159" s="152"/>
      <c r="N159" s="152"/>
      <c r="O159" s="152"/>
      <c r="P159" s="153"/>
      <c r="Q159" s="153"/>
      <c r="R159" s="156">
        <f t="shared" si="116"/>
        <v>0</v>
      </c>
      <c r="S159" s="156">
        <f t="shared" si="117"/>
        <v>0</v>
      </c>
      <c r="U159" s="157">
        <f t="shared" si="123"/>
        <v>0</v>
      </c>
      <c r="W159" s="152"/>
      <c r="X159" s="152"/>
      <c r="Y159" s="152"/>
      <c r="Z159" s="152"/>
      <c r="AA159" s="152"/>
      <c r="AB159" s="152"/>
      <c r="AC159" s="347"/>
      <c r="AD159" s="152"/>
      <c r="AE159" s="152"/>
      <c r="AF159" s="152"/>
      <c r="AG159" s="152"/>
      <c r="AH159" s="152"/>
      <c r="AI159" s="152"/>
      <c r="AJ159" s="347"/>
      <c r="AK159" s="152"/>
      <c r="AL159" s="152"/>
      <c r="AM159" s="295"/>
      <c r="AN159" s="228"/>
      <c r="AO159" s="228"/>
      <c r="AP159" s="228"/>
      <c r="AQ159" s="228"/>
      <c r="AR159" s="228"/>
      <c r="AS159" s="348"/>
      <c r="AT159" s="264">
        <f t="shared" si="93"/>
        <v>0</v>
      </c>
      <c r="AU159" s="259"/>
      <c r="AV159" s="265">
        <f t="shared" si="120"/>
        <v>0</v>
      </c>
      <c r="AX159" s="265">
        <f t="shared" si="124"/>
        <v>0</v>
      </c>
      <c r="AZ159" s="492">
        <f t="shared" si="121"/>
        <v>0</v>
      </c>
      <c r="BB159" s="492">
        <f t="shared" si="122"/>
        <v>0</v>
      </c>
      <c r="BD159" s="265">
        <f t="shared" si="125"/>
        <v>0</v>
      </c>
      <c r="BE159" s="105"/>
      <c r="BF159" s="105"/>
      <c r="BG159" s="105"/>
      <c r="BH159" s="105"/>
      <c r="BI159" s="105"/>
      <c r="BJ159" s="105"/>
    </row>
    <row r="160" spans="2:62" ht="20.100000000000001" hidden="1" customHeight="1" outlineLevel="1">
      <c r="B160" s="100"/>
      <c r="C160" s="908"/>
      <c r="D160" s="909"/>
      <c r="E160" s="909"/>
      <c r="F160" s="910"/>
      <c r="G160" s="890"/>
      <c r="H160" s="891"/>
      <c r="I160" s="152"/>
      <c r="J160" s="152"/>
      <c r="K160" s="152"/>
      <c r="L160" s="152"/>
      <c r="M160" s="152"/>
      <c r="N160" s="152"/>
      <c r="O160" s="152"/>
      <c r="P160" s="153"/>
      <c r="Q160" s="153"/>
      <c r="R160" s="156">
        <f t="shared" si="116"/>
        <v>0</v>
      </c>
      <c r="S160" s="156">
        <f t="shared" si="117"/>
        <v>0</v>
      </c>
      <c r="U160" s="157">
        <f t="shared" si="123"/>
        <v>0</v>
      </c>
      <c r="W160" s="152"/>
      <c r="X160" s="152"/>
      <c r="Y160" s="152"/>
      <c r="Z160" s="152"/>
      <c r="AA160" s="152"/>
      <c r="AB160" s="152"/>
      <c r="AC160" s="347"/>
      <c r="AD160" s="152"/>
      <c r="AE160" s="152"/>
      <c r="AF160" s="152"/>
      <c r="AG160" s="152"/>
      <c r="AH160" s="152"/>
      <c r="AI160" s="152"/>
      <c r="AJ160" s="347"/>
      <c r="AK160" s="152"/>
      <c r="AL160" s="152"/>
      <c r="AM160" s="295"/>
      <c r="AN160" s="228"/>
      <c r="AO160" s="228"/>
      <c r="AP160" s="228"/>
      <c r="AQ160" s="228"/>
      <c r="AR160" s="228"/>
      <c r="AS160" s="348"/>
      <c r="AT160" s="264">
        <f t="shared" si="93"/>
        <v>0</v>
      </c>
      <c r="AU160" s="259"/>
      <c r="AV160" s="265">
        <f t="shared" si="120"/>
        <v>0</v>
      </c>
      <c r="AX160" s="265">
        <f t="shared" si="124"/>
        <v>0</v>
      </c>
      <c r="AZ160" s="492">
        <f t="shared" si="121"/>
        <v>0</v>
      </c>
      <c r="BB160" s="492">
        <f t="shared" si="122"/>
        <v>0</v>
      </c>
      <c r="BD160" s="265">
        <f t="shared" si="125"/>
        <v>0</v>
      </c>
      <c r="BE160" s="105"/>
      <c r="BF160" s="105"/>
      <c r="BG160" s="105"/>
      <c r="BH160" s="105"/>
      <c r="BI160" s="105"/>
      <c r="BJ160" s="105"/>
    </row>
    <row r="161" spans="1:62" ht="20.100000000000001" hidden="1" customHeight="1" outlineLevel="1">
      <c r="B161" s="100"/>
      <c r="C161" s="908"/>
      <c r="D161" s="909"/>
      <c r="E161" s="909"/>
      <c r="F161" s="910"/>
      <c r="G161" s="890"/>
      <c r="H161" s="891"/>
      <c r="I161" s="152"/>
      <c r="J161" s="152"/>
      <c r="K161" s="152"/>
      <c r="L161" s="152"/>
      <c r="M161" s="152"/>
      <c r="N161" s="152"/>
      <c r="O161" s="152"/>
      <c r="P161" s="153"/>
      <c r="Q161" s="153"/>
      <c r="R161" s="156">
        <f t="shared" si="116"/>
        <v>0</v>
      </c>
      <c r="S161" s="156">
        <f t="shared" si="117"/>
        <v>0</v>
      </c>
      <c r="U161" s="157">
        <f t="shared" si="123"/>
        <v>0</v>
      </c>
      <c r="W161" s="152"/>
      <c r="X161" s="152"/>
      <c r="Y161" s="152"/>
      <c r="Z161" s="152"/>
      <c r="AA161" s="152"/>
      <c r="AB161" s="152"/>
      <c r="AC161" s="347"/>
      <c r="AD161" s="152"/>
      <c r="AE161" s="152"/>
      <c r="AF161" s="152"/>
      <c r="AG161" s="152"/>
      <c r="AH161" s="152"/>
      <c r="AI161" s="152"/>
      <c r="AJ161" s="347"/>
      <c r="AK161" s="152"/>
      <c r="AL161" s="152"/>
      <c r="AM161" s="295"/>
      <c r="AN161" s="228"/>
      <c r="AO161" s="228"/>
      <c r="AP161" s="228"/>
      <c r="AQ161" s="228"/>
      <c r="AR161" s="228"/>
      <c r="AS161" s="348"/>
      <c r="AT161" s="264">
        <f t="shared" si="93"/>
        <v>0</v>
      </c>
      <c r="AU161" s="259"/>
      <c r="AV161" s="265">
        <f t="shared" si="120"/>
        <v>0</v>
      </c>
      <c r="AX161" s="265">
        <f t="shared" si="124"/>
        <v>0</v>
      </c>
      <c r="AZ161" s="492">
        <f t="shared" si="121"/>
        <v>0</v>
      </c>
      <c r="BB161" s="492">
        <f t="shared" si="122"/>
        <v>0</v>
      </c>
      <c r="BD161" s="265">
        <f t="shared" si="125"/>
        <v>0</v>
      </c>
      <c r="BE161" s="105"/>
      <c r="BF161" s="105"/>
      <c r="BG161" s="105"/>
      <c r="BH161" s="105"/>
      <c r="BI161" s="105"/>
      <c r="BJ161" s="105"/>
    </row>
    <row r="162" spans="1:62" ht="20.100000000000001" hidden="1" customHeight="1" outlineLevel="1">
      <c r="B162" s="100"/>
      <c r="C162" s="908"/>
      <c r="D162" s="909"/>
      <c r="E162" s="909"/>
      <c r="F162" s="910"/>
      <c r="G162" s="890"/>
      <c r="H162" s="891"/>
      <c r="I162" s="152"/>
      <c r="J162" s="152"/>
      <c r="K162" s="152"/>
      <c r="L162" s="152"/>
      <c r="M162" s="152"/>
      <c r="N162" s="152"/>
      <c r="O162" s="152"/>
      <c r="P162" s="153"/>
      <c r="Q162" s="153"/>
      <c r="R162" s="156">
        <f t="shared" si="116"/>
        <v>0</v>
      </c>
      <c r="S162" s="156">
        <f t="shared" si="117"/>
        <v>0</v>
      </c>
      <c r="U162" s="157">
        <f t="shared" si="123"/>
        <v>0</v>
      </c>
      <c r="W162" s="152"/>
      <c r="X162" s="152"/>
      <c r="Y162" s="152"/>
      <c r="Z162" s="152"/>
      <c r="AA162" s="152"/>
      <c r="AB162" s="152"/>
      <c r="AC162" s="347"/>
      <c r="AD162" s="152"/>
      <c r="AE162" s="152"/>
      <c r="AF162" s="152"/>
      <c r="AG162" s="152"/>
      <c r="AH162" s="152"/>
      <c r="AI162" s="152"/>
      <c r="AJ162" s="347"/>
      <c r="AK162" s="152"/>
      <c r="AL162" s="152"/>
      <c r="AM162" s="295"/>
      <c r="AN162" s="228"/>
      <c r="AO162" s="228"/>
      <c r="AP162" s="228"/>
      <c r="AQ162" s="228"/>
      <c r="AR162" s="228"/>
      <c r="AS162" s="348"/>
      <c r="AT162" s="264">
        <f t="shared" si="93"/>
        <v>0</v>
      </c>
      <c r="AU162" s="259"/>
      <c r="AV162" s="265">
        <f t="shared" si="120"/>
        <v>0</v>
      </c>
      <c r="AX162" s="265">
        <f t="shared" si="124"/>
        <v>0</v>
      </c>
      <c r="AZ162" s="492">
        <f t="shared" si="121"/>
        <v>0</v>
      </c>
      <c r="BB162" s="492">
        <f t="shared" si="122"/>
        <v>0</v>
      </c>
      <c r="BD162" s="265">
        <f t="shared" si="125"/>
        <v>0</v>
      </c>
      <c r="BE162" s="105"/>
      <c r="BF162" s="105"/>
      <c r="BG162" s="105"/>
      <c r="BH162" s="105"/>
      <c r="BI162" s="105"/>
      <c r="BJ162" s="105"/>
    </row>
    <row r="163" spans="1:62" ht="20.100000000000001" hidden="1" customHeight="1" outlineLevel="1">
      <c r="B163" s="100"/>
      <c r="C163" s="908"/>
      <c r="D163" s="909"/>
      <c r="E163" s="909"/>
      <c r="F163" s="910"/>
      <c r="G163" s="890"/>
      <c r="H163" s="891"/>
      <c r="I163" s="152"/>
      <c r="J163" s="152"/>
      <c r="K163" s="152"/>
      <c r="L163" s="152"/>
      <c r="M163" s="152"/>
      <c r="N163" s="152"/>
      <c r="O163" s="152"/>
      <c r="P163" s="153"/>
      <c r="Q163" s="153"/>
      <c r="R163" s="156">
        <f t="shared" si="116"/>
        <v>0</v>
      </c>
      <c r="S163" s="156">
        <f t="shared" si="117"/>
        <v>0</v>
      </c>
      <c r="U163" s="157">
        <f t="shared" si="123"/>
        <v>0</v>
      </c>
      <c r="W163" s="152"/>
      <c r="X163" s="152"/>
      <c r="Y163" s="152"/>
      <c r="Z163" s="152"/>
      <c r="AA163" s="152"/>
      <c r="AB163" s="152"/>
      <c r="AC163" s="347"/>
      <c r="AD163" s="152"/>
      <c r="AE163" s="152"/>
      <c r="AF163" s="152"/>
      <c r="AG163" s="152"/>
      <c r="AH163" s="152"/>
      <c r="AI163" s="152"/>
      <c r="AJ163" s="347"/>
      <c r="AK163" s="152"/>
      <c r="AL163" s="152"/>
      <c r="AM163" s="295"/>
      <c r="AN163" s="228"/>
      <c r="AO163" s="228"/>
      <c r="AP163" s="228"/>
      <c r="AQ163" s="228"/>
      <c r="AR163" s="228"/>
      <c r="AS163" s="348"/>
      <c r="AT163" s="264">
        <f t="shared" si="93"/>
        <v>0</v>
      </c>
      <c r="AU163" s="259"/>
      <c r="AV163" s="265">
        <f t="shared" si="120"/>
        <v>0</v>
      </c>
      <c r="AX163" s="265">
        <f t="shared" si="124"/>
        <v>0</v>
      </c>
      <c r="AZ163" s="492">
        <f t="shared" si="121"/>
        <v>0</v>
      </c>
      <c r="BB163" s="492">
        <f t="shared" si="122"/>
        <v>0</v>
      </c>
      <c r="BD163" s="265">
        <f t="shared" si="125"/>
        <v>0</v>
      </c>
      <c r="BE163" s="105"/>
      <c r="BF163" s="105"/>
      <c r="BG163" s="105"/>
      <c r="BH163" s="105"/>
      <c r="BI163" s="105"/>
      <c r="BJ163" s="105"/>
    </row>
    <row r="164" spans="1:62" ht="9.9499999999999993" hidden="1" customHeight="1" outlineLevel="1">
      <c r="B164" s="101"/>
      <c r="C164" s="208"/>
      <c r="D164" s="208"/>
      <c r="E164" s="208"/>
      <c r="F164" s="208"/>
      <c r="G164" s="237"/>
      <c r="H164" s="207"/>
      <c r="I164" s="257"/>
      <c r="J164" s="257"/>
      <c r="K164" s="257"/>
      <c r="L164" s="257"/>
      <c r="M164" s="257"/>
      <c r="N164" s="257"/>
      <c r="O164" s="257"/>
      <c r="P164" s="256"/>
      <c r="Q164" s="102"/>
      <c r="R164" s="102"/>
      <c r="S164" s="102"/>
      <c r="U164" s="98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Z164" s="493"/>
      <c r="BE164" s="105"/>
      <c r="BF164" s="105"/>
      <c r="BG164" s="105"/>
      <c r="BH164" s="105"/>
      <c r="BI164" s="105"/>
      <c r="BJ164" s="105"/>
    </row>
    <row r="165" spans="1:62" ht="20.100000000000001" customHeight="1" collapsed="1">
      <c r="B165" s="151">
        <f>B148+1</f>
        <v>10</v>
      </c>
      <c r="C165" s="916"/>
      <c r="D165" s="917"/>
      <c r="E165" s="917"/>
      <c r="F165" s="918"/>
      <c r="G165" s="429"/>
      <c r="H165" s="206">
        <v>1</v>
      </c>
      <c r="I165" s="642">
        <f t="shared" ref="I165" si="126">$H165*SUM(I166:I180)</f>
        <v>0</v>
      </c>
      <c r="J165" s="643">
        <f t="shared" ref="J165:O165" si="127">$H165*SUM(J166:J180)</f>
        <v>0</v>
      </c>
      <c r="K165" s="644">
        <f t="shared" si="127"/>
        <v>0</v>
      </c>
      <c r="L165" s="645">
        <f t="shared" si="127"/>
        <v>0</v>
      </c>
      <c r="M165" s="645">
        <f t="shared" si="127"/>
        <v>0</v>
      </c>
      <c r="N165" s="644">
        <f t="shared" si="127"/>
        <v>0</v>
      </c>
      <c r="O165" s="642">
        <f t="shared" si="127"/>
        <v>0</v>
      </c>
      <c r="P165" s="209">
        <f t="shared" ref="P165:Q165" si="128">$H165*SUM(P166:P180)</f>
        <v>0</v>
      </c>
      <c r="Q165" s="210">
        <f t="shared" si="128"/>
        <v>0</v>
      </c>
      <c r="R165" s="136">
        <f t="shared" ref="R165:R180" si="129">P165*(1+Gewinn)*(1+SicherheitAngebot)</f>
        <v>0</v>
      </c>
      <c r="S165" s="137">
        <f t="shared" ref="S165:S180" si="130">Q165*(1+MGKZ)*(1+Gewinn)*(1+SicherheitAngebot)</f>
        <v>0</v>
      </c>
      <c r="U165" s="10">
        <f>I165*$I$7+J165*$J$7+K165*$K$7+L165*$L$7+M165*$M$7+N165*$N$7+O165*$O$7+R165+S165</f>
        <v>0</v>
      </c>
      <c r="W165" s="646">
        <f t="shared" ref="W165:AB165" si="131">$H165*SUM(W166:W180)</f>
        <v>0</v>
      </c>
      <c r="X165" s="647">
        <f t="shared" si="131"/>
        <v>0</v>
      </c>
      <c r="Y165" s="648">
        <f t="shared" si="131"/>
        <v>0</v>
      </c>
      <c r="Z165" s="649">
        <f t="shared" si="131"/>
        <v>0</v>
      </c>
      <c r="AA165" s="648">
        <f t="shared" si="131"/>
        <v>0</v>
      </c>
      <c r="AB165" s="646">
        <f t="shared" si="131"/>
        <v>0</v>
      </c>
      <c r="AC165" s="258"/>
      <c r="AD165" s="646">
        <f t="shared" ref="AD165:AM165" si="132">$H165*SUM(AD166:AD180)</f>
        <v>0</v>
      </c>
      <c r="AE165" s="647">
        <f t="shared" si="132"/>
        <v>0</v>
      </c>
      <c r="AF165" s="648">
        <f t="shared" si="132"/>
        <v>0</v>
      </c>
      <c r="AG165" s="649">
        <f t="shared" si="132"/>
        <v>0</v>
      </c>
      <c r="AH165" s="648">
        <f t="shared" si="132"/>
        <v>0</v>
      </c>
      <c r="AI165" s="646">
        <f t="shared" si="132"/>
        <v>0</v>
      </c>
      <c r="AJ165" s="258"/>
      <c r="AK165" s="653">
        <f t="shared" si="132"/>
        <v>0</v>
      </c>
      <c r="AL165" s="653">
        <f t="shared" si="132"/>
        <v>0</v>
      </c>
      <c r="AM165" s="653">
        <f t="shared" si="132"/>
        <v>0</v>
      </c>
      <c r="AN165" s="227">
        <f>$H165*SUM(AN166:AN180)*(1+Gewinn)*(1+SicherheitAngebot)</f>
        <v>0</v>
      </c>
      <c r="AO165" s="227">
        <f>$H165*SUM(AO166:AO180)*(1+Gewinn)*(1+SicherheitAngebot)</f>
        <v>0</v>
      </c>
      <c r="AP165" s="227">
        <f>$H165*SUM(AP166:AP180)*(1+Gewinn)*(1+SicherheitAngebot)</f>
        <v>0</v>
      </c>
      <c r="AQ165" s="227">
        <f>$H165*SUM(AQ166:AQ180)*(1+Gewinn)*(1+SicherheitAngebot)</f>
        <v>0</v>
      </c>
      <c r="AR165" s="227">
        <f>$H165*SUM(AR166:AR180)*(1+Gewinn)*(1+SicherheitAngebot)</f>
        <v>0</v>
      </c>
      <c r="AS165" s="262"/>
      <c r="AT165" s="263">
        <f t="shared" si="93"/>
        <v>0</v>
      </c>
      <c r="AU165" s="259"/>
      <c r="AV165" s="491">
        <f>AK165*$AK$7+AL165*$AL$7+AM165*$AM$7+SUM(AN165:AR165)+AT165/Zuschläge_IBN+AT165</f>
        <v>0</v>
      </c>
      <c r="AX165" s="685">
        <f>U165+AV165</f>
        <v>0</v>
      </c>
      <c r="AZ165" s="490">
        <f>IF(H165&gt;0,U165/(1+SicherheitAngebot)*(1+Sicherheit),0)</f>
        <v>0</v>
      </c>
      <c r="BB165" s="490">
        <f>IF(H165&gt;0,AV165/(1+SicherheitAngebot)*(1+Sicherheit),0)</f>
        <v>0</v>
      </c>
      <c r="BD165" s="490">
        <f>AZ165+BB165</f>
        <v>0</v>
      </c>
      <c r="BE165" s="105"/>
      <c r="BF165" s="105"/>
      <c r="BG165" s="105"/>
      <c r="BH165" s="105"/>
      <c r="BI165" s="105"/>
      <c r="BJ165" s="105"/>
    </row>
    <row r="166" spans="1:62" ht="20.100000000000001" hidden="1" customHeight="1" outlineLevel="1">
      <c r="A166" s="5"/>
      <c r="B166" s="99"/>
      <c r="C166" s="908"/>
      <c r="D166" s="909"/>
      <c r="E166" s="909"/>
      <c r="F166" s="910"/>
      <c r="G166" s="890"/>
      <c r="H166" s="901"/>
      <c r="I166" s="152"/>
      <c r="J166" s="152"/>
      <c r="K166" s="152"/>
      <c r="L166" s="152"/>
      <c r="M166" s="152"/>
      <c r="N166" s="152"/>
      <c r="O166" s="152"/>
      <c r="P166" s="153"/>
      <c r="Q166" s="153"/>
      <c r="R166" s="156">
        <f t="shared" si="129"/>
        <v>0</v>
      </c>
      <c r="S166" s="156">
        <f t="shared" si="130"/>
        <v>0</v>
      </c>
      <c r="U166" s="157">
        <f>I166*$I$7+J166*$J$7+K166*$K$7+L166*$L$7+M166*$M$7+N166*$N$7+O166*$O$7+R166+S166</f>
        <v>0</v>
      </c>
      <c r="W166" s="152"/>
      <c r="X166" s="152"/>
      <c r="Y166" s="152"/>
      <c r="Z166" s="152"/>
      <c r="AA166" s="152"/>
      <c r="AB166" s="152"/>
      <c r="AC166" s="347"/>
      <c r="AD166" s="152"/>
      <c r="AE166" s="152"/>
      <c r="AF166" s="152"/>
      <c r="AG166" s="152"/>
      <c r="AH166" s="152"/>
      <c r="AI166" s="152"/>
      <c r="AJ166" s="347"/>
      <c r="AK166" s="152"/>
      <c r="AL166" s="152"/>
      <c r="AM166" s="295"/>
      <c r="AN166" s="228"/>
      <c r="AO166" s="228"/>
      <c r="AP166" s="228"/>
      <c r="AQ166" s="228"/>
      <c r="AR166" s="228"/>
      <c r="AS166" s="348"/>
      <c r="AT166" s="264">
        <f t="shared" si="93"/>
        <v>0</v>
      </c>
      <c r="AU166" s="259"/>
      <c r="AV166" s="265">
        <f t="shared" ref="AV166:AV180" si="133">AK166*$AK$7+AL166*$AL$7+AM166*$AM$7+SUM(AN166:AR166)*(1+Gewinn)*(1+SicherheitAngebot)+AT166/Zuschläge_IBN+AT166</f>
        <v>0</v>
      </c>
      <c r="AX166" s="265">
        <f>U166+AV166</f>
        <v>0</v>
      </c>
      <c r="AZ166" s="492">
        <f t="shared" ref="AZ166:AZ180" si="134">U166/(1+SicherheitAngebot)*(1+Sicherheit)</f>
        <v>0</v>
      </c>
      <c r="BB166" s="492">
        <f t="shared" ref="BB166:BB180" si="135">AV166/(1+SicherheitAngebot)*(1+Sicherheit)</f>
        <v>0</v>
      </c>
      <c r="BD166" s="265">
        <f>AZ166+BB166</f>
        <v>0</v>
      </c>
      <c r="BE166" s="105"/>
      <c r="BF166" s="105"/>
      <c r="BG166" s="105"/>
      <c r="BH166" s="105"/>
      <c r="BI166" s="105"/>
      <c r="BJ166" s="105"/>
    </row>
    <row r="167" spans="1:62" ht="20.100000000000001" hidden="1" customHeight="1" outlineLevel="1">
      <c r="A167" s="5"/>
      <c r="B167" s="421"/>
      <c r="C167" s="908"/>
      <c r="D167" s="909"/>
      <c r="E167" s="909"/>
      <c r="F167" s="910"/>
      <c r="G167" s="890"/>
      <c r="H167" s="891"/>
      <c r="I167" s="152"/>
      <c r="J167" s="152"/>
      <c r="K167" s="152"/>
      <c r="L167" s="152"/>
      <c r="M167" s="152"/>
      <c r="N167" s="152"/>
      <c r="O167" s="152"/>
      <c r="P167" s="153"/>
      <c r="Q167" s="153"/>
      <c r="R167" s="156">
        <f t="shared" si="129"/>
        <v>0</v>
      </c>
      <c r="S167" s="156">
        <f t="shared" si="130"/>
        <v>0</v>
      </c>
      <c r="U167" s="157">
        <f t="shared" ref="U167:U180" si="136">I167*$I$7+J167*$J$7+K167*$K$7+L167*$L$7+M167*$M$7+N167*$N$7+O167*$O$7+R167+S167</f>
        <v>0</v>
      </c>
      <c r="W167" s="152"/>
      <c r="X167" s="152"/>
      <c r="Y167" s="152"/>
      <c r="Z167" s="152"/>
      <c r="AA167" s="152"/>
      <c r="AB167" s="152"/>
      <c r="AC167" s="347"/>
      <c r="AD167" s="152"/>
      <c r="AE167" s="152"/>
      <c r="AF167" s="152"/>
      <c r="AG167" s="152"/>
      <c r="AH167" s="152"/>
      <c r="AI167" s="152"/>
      <c r="AJ167" s="347"/>
      <c r="AK167" s="152"/>
      <c r="AL167" s="152"/>
      <c r="AM167" s="295"/>
      <c r="AN167" s="228"/>
      <c r="AO167" s="228"/>
      <c r="AP167" s="228"/>
      <c r="AQ167" s="228"/>
      <c r="AR167" s="228"/>
      <c r="AS167" s="348"/>
      <c r="AT167" s="264">
        <f t="shared" si="93"/>
        <v>0</v>
      </c>
      <c r="AU167" s="259"/>
      <c r="AV167" s="265">
        <f t="shared" si="133"/>
        <v>0</v>
      </c>
      <c r="AX167" s="265">
        <f t="shared" ref="AX167:AX180" si="137">U167+AV167</f>
        <v>0</v>
      </c>
      <c r="AZ167" s="492">
        <f t="shared" si="134"/>
        <v>0</v>
      </c>
      <c r="BB167" s="492">
        <f t="shared" si="135"/>
        <v>0</v>
      </c>
      <c r="BD167" s="265">
        <f t="shared" ref="BD167:BD180" si="138">AZ167+BB167</f>
        <v>0</v>
      </c>
      <c r="BE167" s="105"/>
      <c r="BF167" s="105"/>
      <c r="BG167" s="105"/>
      <c r="BH167" s="105"/>
      <c r="BI167" s="105"/>
      <c r="BJ167" s="105"/>
    </row>
    <row r="168" spans="1:62" ht="20.100000000000001" hidden="1" customHeight="1" outlineLevel="1">
      <c r="A168" s="5"/>
      <c r="B168" s="421"/>
      <c r="C168" s="908"/>
      <c r="D168" s="909"/>
      <c r="E168" s="909"/>
      <c r="F168" s="910"/>
      <c r="G168" s="890"/>
      <c r="H168" s="891"/>
      <c r="I168" s="152"/>
      <c r="J168" s="152"/>
      <c r="K168" s="152"/>
      <c r="L168" s="152"/>
      <c r="M168" s="152"/>
      <c r="N168" s="152"/>
      <c r="O168" s="152"/>
      <c r="P168" s="153"/>
      <c r="Q168" s="153"/>
      <c r="R168" s="156">
        <f t="shared" si="129"/>
        <v>0</v>
      </c>
      <c r="S168" s="156">
        <f t="shared" si="130"/>
        <v>0</v>
      </c>
      <c r="U168" s="157">
        <f t="shared" si="136"/>
        <v>0</v>
      </c>
      <c r="W168" s="152"/>
      <c r="X168" s="152"/>
      <c r="Y168" s="152"/>
      <c r="Z168" s="152"/>
      <c r="AA168" s="152"/>
      <c r="AB168" s="152"/>
      <c r="AC168" s="347"/>
      <c r="AD168" s="152"/>
      <c r="AE168" s="152"/>
      <c r="AF168" s="152"/>
      <c r="AG168" s="152"/>
      <c r="AH168" s="152"/>
      <c r="AI168" s="152"/>
      <c r="AJ168" s="347"/>
      <c r="AK168" s="152"/>
      <c r="AL168" s="152"/>
      <c r="AM168" s="295"/>
      <c r="AN168" s="228"/>
      <c r="AO168" s="228"/>
      <c r="AP168" s="228"/>
      <c r="AQ168" s="228"/>
      <c r="AR168" s="228"/>
      <c r="AS168" s="348"/>
      <c r="AT168" s="264">
        <f t="shared" si="93"/>
        <v>0</v>
      </c>
      <c r="AU168" s="259"/>
      <c r="AV168" s="265">
        <f t="shared" si="133"/>
        <v>0</v>
      </c>
      <c r="AX168" s="265">
        <f t="shared" si="137"/>
        <v>0</v>
      </c>
      <c r="AZ168" s="492">
        <f t="shared" si="134"/>
        <v>0</v>
      </c>
      <c r="BB168" s="492">
        <f t="shared" si="135"/>
        <v>0</v>
      </c>
      <c r="BD168" s="265">
        <f t="shared" si="138"/>
        <v>0</v>
      </c>
      <c r="BE168" s="105"/>
      <c r="BF168" s="105"/>
      <c r="BG168" s="105"/>
      <c r="BH168" s="105"/>
      <c r="BI168" s="105"/>
      <c r="BJ168" s="105"/>
    </row>
    <row r="169" spans="1:62" ht="20.100000000000001" hidden="1" customHeight="1" outlineLevel="1">
      <c r="A169" s="5"/>
      <c r="B169" s="421"/>
      <c r="C169" s="908"/>
      <c r="D169" s="909"/>
      <c r="E169" s="909"/>
      <c r="F169" s="910"/>
      <c r="G169" s="890"/>
      <c r="H169" s="891"/>
      <c r="I169" s="152"/>
      <c r="J169" s="152"/>
      <c r="K169" s="152"/>
      <c r="L169" s="152"/>
      <c r="M169" s="152"/>
      <c r="N169" s="152"/>
      <c r="O169" s="152"/>
      <c r="P169" s="153"/>
      <c r="Q169" s="153"/>
      <c r="R169" s="156">
        <f t="shared" si="129"/>
        <v>0</v>
      </c>
      <c r="S169" s="156">
        <f t="shared" si="130"/>
        <v>0</v>
      </c>
      <c r="U169" s="157">
        <f t="shared" si="136"/>
        <v>0</v>
      </c>
      <c r="W169" s="152"/>
      <c r="X169" s="152"/>
      <c r="Y169" s="152"/>
      <c r="Z169" s="152"/>
      <c r="AA169" s="152"/>
      <c r="AB169" s="152"/>
      <c r="AC169" s="347"/>
      <c r="AD169" s="152"/>
      <c r="AE169" s="152"/>
      <c r="AF169" s="152"/>
      <c r="AG169" s="152"/>
      <c r="AH169" s="152"/>
      <c r="AI169" s="152"/>
      <c r="AJ169" s="347"/>
      <c r="AK169" s="152"/>
      <c r="AL169" s="152"/>
      <c r="AM169" s="295"/>
      <c r="AN169" s="228"/>
      <c r="AO169" s="228"/>
      <c r="AP169" s="228"/>
      <c r="AQ169" s="228"/>
      <c r="AR169" s="228"/>
      <c r="AS169" s="348"/>
      <c r="AT169" s="264">
        <f t="shared" si="93"/>
        <v>0</v>
      </c>
      <c r="AU169" s="259"/>
      <c r="AV169" s="265">
        <f t="shared" si="133"/>
        <v>0</v>
      </c>
      <c r="AX169" s="265">
        <f t="shared" si="137"/>
        <v>0</v>
      </c>
      <c r="AZ169" s="492">
        <f t="shared" si="134"/>
        <v>0</v>
      </c>
      <c r="BB169" s="492">
        <f t="shared" si="135"/>
        <v>0</v>
      </c>
      <c r="BD169" s="265">
        <f t="shared" si="138"/>
        <v>0</v>
      </c>
      <c r="BE169" s="105"/>
      <c r="BF169" s="105"/>
      <c r="BG169" s="105"/>
      <c r="BH169" s="105"/>
      <c r="BI169" s="105"/>
      <c r="BJ169" s="105"/>
    </row>
    <row r="170" spans="1:62" ht="20.100000000000001" hidden="1" customHeight="1" outlineLevel="1">
      <c r="A170" s="5"/>
      <c r="B170" s="421"/>
      <c r="C170" s="908"/>
      <c r="D170" s="909"/>
      <c r="E170" s="909"/>
      <c r="F170" s="910"/>
      <c r="G170" s="890"/>
      <c r="H170" s="891"/>
      <c r="I170" s="152"/>
      <c r="J170" s="152"/>
      <c r="K170" s="152"/>
      <c r="L170" s="152"/>
      <c r="M170" s="152"/>
      <c r="N170" s="152"/>
      <c r="O170" s="152"/>
      <c r="P170" s="153"/>
      <c r="Q170" s="153"/>
      <c r="R170" s="156">
        <f t="shared" si="129"/>
        <v>0</v>
      </c>
      <c r="S170" s="156">
        <f t="shared" si="130"/>
        <v>0</v>
      </c>
      <c r="U170" s="157">
        <f t="shared" si="136"/>
        <v>0</v>
      </c>
      <c r="W170" s="152"/>
      <c r="X170" s="152"/>
      <c r="Y170" s="152"/>
      <c r="Z170" s="152"/>
      <c r="AA170" s="152"/>
      <c r="AB170" s="152"/>
      <c r="AC170" s="347"/>
      <c r="AD170" s="152"/>
      <c r="AE170" s="152"/>
      <c r="AF170" s="152"/>
      <c r="AG170" s="152"/>
      <c r="AH170" s="152"/>
      <c r="AI170" s="152"/>
      <c r="AJ170" s="347"/>
      <c r="AK170" s="152"/>
      <c r="AL170" s="152"/>
      <c r="AM170" s="295"/>
      <c r="AN170" s="228"/>
      <c r="AO170" s="228"/>
      <c r="AP170" s="228"/>
      <c r="AQ170" s="228"/>
      <c r="AR170" s="228"/>
      <c r="AS170" s="348"/>
      <c r="AT170" s="264">
        <f t="shared" si="93"/>
        <v>0</v>
      </c>
      <c r="AU170" s="259"/>
      <c r="AV170" s="265">
        <f t="shared" si="133"/>
        <v>0</v>
      </c>
      <c r="AX170" s="265">
        <f t="shared" si="137"/>
        <v>0</v>
      </c>
      <c r="AZ170" s="492">
        <f t="shared" si="134"/>
        <v>0</v>
      </c>
      <c r="BB170" s="492">
        <f t="shared" si="135"/>
        <v>0</v>
      </c>
      <c r="BD170" s="265">
        <f t="shared" si="138"/>
        <v>0</v>
      </c>
      <c r="BE170" s="105"/>
      <c r="BF170" s="105"/>
      <c r="BG170" s="105"/>
      <c r="BH170" s="105"/>
      <c r="BI170" s="105"/>
      <c r="BJ170" s="105"/>
    </row>
    <row r="171" spans="1:62" ht="20.100000000000001" hidden="1" customHeight="1" outlineLevel="1">
      <c r="A171" s="5"/>
      <c r="B171" s="421"/>
      <c r="C171" s="908"/>
      <c r="D171" s="909"/>
      <c r="E171" s="909"/>
      <c r="F171" s="910"/>
      <c r="G171" s="890"/>
      <c r="H171" s="891"/>
      <c r="I171" s="152"/>
      <c r="J171" s="152"/>
      <c r="K171" s="152"/>
      <c r="L171" s="152"/>
      <c r="M171" s="152"/>
      <c r="N171" s="152"/>
      <c r="O171" s="152"/>
      <c r="P171" s="153"/>
      <c r="Q171" s="153"/>
      <c r="R171" s="156">
        <f t="shared" si="129"/>
        <v>0</v>
      </c>
      <c r="S171" s="156">
        <f t="shared" si="130"/>
        <v>0</v>
      </c>
      <c r="U171" s="157">
        <f t="shared" si="136"/>
        <v>0</v>
      </c>
      <c r="W171" s="152"/>
      <c r="X171" s="152"/>
      <c r="Y171" s="152"/>
      <c r="Z171" s="152"/>
      <c r="AA171" s="152"/>
      <c r="AB171" s="152"/>
      <c r="AC171" s="347"/>
      <c r="AD171" s="152"/>
      <c r="AE171" s="152"/>
      <c r="AF171" s="152"/>
      <c r="AG171" s="152"/>
      <c r="AH171" s="152"/>
      <c r="AI171" s="152"/>
      <c r="AJ171" s="347"/>
      <c r="AK171" s="152"/>
      <c r="AL171" s="152"/>
      <c r="AM171" s="295"/>
      <c r="AN171" s="228"/>
      <c r="AO171" s="228"/>
      <c r="AP171" s="228"/>
      <c r="AQ171" s="228"/>
      <c r="AR171" s="228"/>
      <c r="AS171" s="348"/>
      <c r="AT171" s="264">
        <f t="shared" si="93"/>
        <v>0</v>
      </c>
      <c r="AU171" s="259"/>
      <c r="AV171" s="265">
        <f t="shared" si="133"/>
        <v>0</v>
      </c>
      <c r="AX171" s="265">
        <f t="shared" si="137"/>
        <v>0</v>
      </c>
      <c r="AZ171" s="492">
        <f t="shared" si="134"/>
        <v>0</v>
      </c>
      <c r="BB171" s="492">
        <f t="shared" si="135"/>
        <v>0</v>
      </c>
      <c r="BD171" s="265">
        <f t="shared" si="138"/>
        <v>0</v>
      </c>
      <c r="BE171" s="105"/>
      <c r="BF171" s="105"/>
      <c r="BG171" s="105"/>
      <c r="BH171" s="105"/>
      <c r="BI171" s="105"/>
      <c r="BJ171" s="105"/>
    </row>
    <row r="172" spans="1:62" ht="20.100000000000001" hidden="1" customHeight="1" outlineLevel="1">
      <c r="A172" s="5"/>
      <c r="B172" s="100"/>
      <c r="C172" s="908"/>
      <c r="D172" s="909"/>
      <c r="E172" s="909"/>
      <c r="F172" s="910"/>
      <c r="G172" s="890"/>
      <c r="H172" s="891"/>
      <c r="I172" s="152"/>
      <c r="J172" s="152"/>
      <c r="K172" s="152"/>
      <c r="L172" s="152"/>
      <c r="M172" s="152"/>
      <c r="N172" s="152"/>
      <c r="O172" s="152"/>
      <c r="P172" s="153"/>
      <c r="Q172" s="153"/>
      <c r="R172" s="156">
        <f t="shared" si="129"/>
        <v>0</v>
      </c>
      <c r="S172" s="156">
        <f t="shared" si="130"/>
        <v>0</v>
      </c>
      <c r="U172" s="157">
        <f t="shared" si="136"/>
        <v>0</v>
      </c>
      <c r="W172" s="152"/>
      <c r="X172" s="152"/>
      <c r="Y172" s="152"/>
      <c r="Z172" s="152"/>
      <c r="AA172" s="152"/>
      <c r="AB172" s="152"/>
      <c r="AC172" s="347"/>
      <c r="AD172" s="152"/>
      <c r="AE172" s="152"/>
      <c r="AF172" s="152"/>
      <c r="AG172" s="152"/>
      <c r="AH172" s="152"/>
      <c r="AI172" s="152"/>
      <c r="AJ172" s="347"/>
      <c r="AK172" s="152"/>
      <c r="AL172" s="152"/>
      <c r="AM172" s="295"/>
      <c r="AN172" s="228"/>
      <c r="AO172" s="228"/>
      <c r="AP172" s="228"/>
      <c r="AQ172" s="228"/>
      <c r="AR172" s="228"/>
      <c r="AS172" s="348"/>
      <c r="AT172" s="264">
        <f t="shared" si="93"/>
        <v>0</v>
      </c>
      <c r="AU172" s="259"/>
      <c r="AV172" s="265">
        <f t="shared" si="133"/>
        <v>0</v>
      </c>
      <c r="AX172" s="265">
        <f t="shared" si="137"/>
        <v>0</v>
      </c>
      <c r="AZ172" s="492">
        <f t="shared" si="134"/>
        <v>0</v>
      </c>
      <c r="BB172" s="492">
        <f t="shared" si="135"/>
        <v>0</v>
      </c>
      <c r="BD172" s="265">
        <f t="shared" si="138"/>
        <v>0</v>
      </c>
      <c r="BE172" s="105"/>
      <c r="BF172" s="105"/>
      <c r="BG172" s="105"/>
      <c r="BH172" s="105"/>
      <c r="BI172" s="105"/>
      <c r="BJ172" s="105"/>
    </row>
    <row r="173" spans="1:62" ht="20.100000000000001" hidden="1" customHeight="1" outlineLevel="1">
      <c r="A173" s="5"/>
      <c r="B173" s="100"/>
      <c r="C173" s="908"/>
      <c r="D173" s="909"/>
      <c r="E173" s="909"/>
      <c r="F173" s="910"/>
      <c r="G173" s="890"/>
      <c r="H173" s="891"/>
      <c r="I173" s="152"/>
      <c r="J173" s="152"/>
      <c r="K173" s="152"/>
      <c r="L173" s="152"/>
      <c r="M173" s="152"/>
      <c r="N173" s="152"/>
      <c r="O173" s="152"/>
      <c r="P173" s="153"/>
      <c r="Q173" s="153"/>
      <c r="R173" s="156">
        <f t="shared" si="129"/>
        <v>0</v>
      </c>
      <c r="S173" s="156">
        <f t="shared" si="130"/>
        <v>0</v>
      </c>
      <c r="U173" s="157">
        <f t="shared" si="136"/>
        <v>0</v>
      </c>
      <c r="W173" s="152"/>
      <c r="X173" s="152"/>
      <c r="Y173" s="152"/>
      <c r="Z173" s="152"/>
      <c r="AA173" s="152"/>
      <c r="AB173" s="152"/>
      <c r="AC173" s="347"/>
      <c r="AD173" s="152"/>
      <c r="AE173" s="152"/>
      <c r="AF173" s="152"/>
      <c r="AG173" s="152"/>
      <c r="AH173" s="152"/>
      <c r="AI173" s="152"/>
      <c r="AJ173" s="347"/>
      <c r="AK173" s="152"/>
      <c r="AL173" s="152"/>
      <c r="AM173" s="295"/>
      <c r="AN173" s="228"/>
      <c r="AO173" s="228"/>
      <c r="AP173" s="228"/>
      <c r="AQ173" s="228"/>
      <c r="AR173" s="228"/>
      <c r="AS173" s="348"/>
      <c r="AT173" s="264">
        <f t="shared" si="93"/>
        <v>0</v>
      </c>
      <c r="AU173" s="259"/>
      <c r="AV173" s="265">
        <f t="shared" si="133"/>
        <v>0</v>
      </c>
      <c r="AX173" s="265">
        <f t="shared" si="137"/>
        <v>0</v>
      </c>
      <c r="AZ173" s="492">
        <f t="shared" si="134"/>
        <v>0</v>
      </c>
      <c r="BB173" s="492">
        <f t="shared" si="135"/>
        <v>0</v>
      </c>
      <c r="BD173" s="265">
        <f t="shared" si="138"/>
        <v>0</v>
      </c>
      <c r="BE173" s="105"/>
      <c r="BF173" s="105"/>
      <c r="BG173" s="105"/>
      <c r="BH173" s="105"/>
      <c r="BI173" s="105"/>
      <c r="BJ173" s="105"/>
    </row>
    <row r="174" spans="1:62" ht="20.100000000000001" hidden="1" customHeight="1" outlineLevel="1">
      <c r="A174" s="5"/>
      <c r="B174" s="100"/>
      <c r="C174" s="908"/>
      <c r="D174" s="909"/>
      <c r="E174" s="909"/>
      <c r="F174" s="910"/>
      <c r="G174" s="890"/>
      <c r="H174" s="891"/>
      <c r="I174" s="152"/>
      <c r="J174" s="152"/>
      <c r="K174" s="152"/>
      <c r="L174" s="152"/>
      <c r="M174" s="152"/>
      <c r="N174" s="152"/>
      <c r="O174" s="152"/>
      <c r="P174" s="153"/>
      <c r="Q174" s="153"/>
      <c r="R174" s="156">
        <f t="shared" si="129"/>
        <v>0</v>
      </c>
      <c r="S174" s="156">
        <f t="shared" si="130"/>
        <v>0</v>
      </c>
      <c r="U174" s="157">
        <f t="shared" si="136"/>
        <v>0</v>
      </c>
      <c r="W174" s="152"/>
      <c r="X174" s="152"/>
      <c r="Y174" s="152"/>
      <c r="Z174" s="152"/>
      <c r="AA174" s="152"/>
      <c r="AB174" s="152"/>
      <c r="AC174" s="347"/>
      <c r="AD174" s="152"/>
      <c r="AE174" s="152"/>
      <c r="AF174" s="152"/>
      <c r="AG174" s="152"/>
      <c r="AH174" s="152"/>
      <c r="AI174" s="152"/>
      <c r="AJ174" s="347"/>
      <c r="AK174" s="152"/>
      <c r="AL174" s="152"/>
      <c r="AM174" s="295"/>
      <c r="AN174" s="228"/>
      <c r="AO174" s="228"/>
      <c r="AP174" s="228"/>
      <c r="AQ174" s="228"/>
      <c r="AR174" s="228"/>
      <c r="AS174" s="348"/>
      <c r="AT174" s="264">
        <f t="shared" si="93"/>
        <v>0</v>
      </c>
      <c r="AU174" s="259"/>
      <c r="AV174" s="265">
        <f t="shared" si="133"/>
        <v>0</v>
      </c>
      <c r="AX174" s="265">
        <f t="shared" si="137"/>
        <v>0</v>
      </c>
      <c r="AZ174" s="492">
        <f t="shared" si="134"/>
        <v>0</v>
      </c>
      <c r="BB174" s="492">
        <f t="shared" si="135"/>
        <v>0</v>
      </c>
      <c r="BD174" s="265">
        <f t="shared" si="138"/>
        <v>0</v>
      </c>
      <c r="BE174" s="105"/>
      <c r="BF174" s="105"/>
      <c r="BG174" s="105"/>
      <c r="BH174" s="105"/>
      <c r="BI174" s="105"/>
      <c r="BJ174" s="105"/>
    </row>
    <row r="175" spans="1:62" ht="20.100000000000001" hidden="1" customHeight="1" outlineLevel="1">
      <c r="A175" s="5"/>
      <c r="B175" s="100"/>
      <c r="C175" s="908"/>
      <c r="D175" s="909"/>
      <c r="E175" s="909"/>
      <c r="F175" s="910"/>
      <c r="G175" s="890"/>
      <c r="H175" s="891"/>
      <c r="I175" s="152"/>
      <c r="J175" s="152"/>
      <c r="K175" s="152"/>
      <c r="L175" s="152"/>
      <c r="M175" s="152"/>
      <c r="N175" s="152"/>
      <c r="O175" s="152"/>
      <c r="P175" s="153"/>
      <c r="Q175" s="153"/>
      <c r="R175" s="156">
        <f t="shared" si="129"/>
        <v>0</v>
      </c>
      <c r="S175" s="156">
        <f t="shared" si="130"/>
        <v>0</v>
      </c>
      <c r="U175" s="157">
        <f t="shared" si="136"/>
        <v>0</v>
      </c>
      <c r="W175" s="152"/>
      <c r="X175" s="152"/>
      <c r="Y175" s="152"/>
      <c r="Z175" s="152"/>
      <c r="AA175" s="152"/>
      <c r="AB175" s="152"/>
      <c r="AC175" s="347"/>
      <c r="AD175" s="152"/>
      <c r="AE175" s="152"/>
      <c r="AF175" s="152"/>
      <c r="AG175" s="152"/>
      <c r="AH175" s="152"/>
      <c r="AI175" s="152"/>
      <c r="AJ175" s="347"/>
      <c r="AK175" s="152"/>
      <c r="AL175" s="152"/>
      <c r="AM175" s="295"/>
      <c r="AN175" s="228"/>
      <c r="AO175" s="228"/>
      <c r="AP175" s="228"/>
      <c r="AQ175" s="228"/>
      <c r="AR175" s="228"/>
      <c r="AS175" s="348"/>
      <c r="AT175" s="264">
        <f t="shared" si="93"/>
        <v>0</v>
      </c>
      <c r="AU175" s="259"/>
      <c r="AV175" s="265">
        <f t="shared" si="133"/>
        <v>0</v>
      </c>
      <c r="AX175" s="265">
        <f t="shared" si="137"/>
        <v>0</v>
      </c>
      <c r="AZ175" s="492">
        <f t="shared" si="134"/>
        <v>0</v>
      </c>
      <c r="BB175" s="492">
        <f t="shared" si="135"/>
        <v>0</v>
      </c>
      <c r="BD175" s="265">
        <f t="shared" si="138"/>
        <v>0</v>
      </c>
      <c r="BE175" s="105"/>
      <c r="BF175" s="105"/>
      <c r="BG175" s="105"/>
      <c r="BH175" s="105"/>
      <c r="BI175" s="105"/>
      <c r="BJ175" s="105"/>
    </row>
    <row r="176" spans="1:62" ht="20.100000000000001" hidden="1" customHeight="1" outlineLevel="1">
      <c r="A176" s="5"/>
      <c r="B176" s="100"/>
      <c r="C176" s="908"/>
      <c r="D176" s="909"/>
      <c r="E176" s="909"/>
      <c r="F176" s="910"/>
      <c r="G176" s="890"/>
      <c r="H176" s="891"/>
      <c r="I176" s="152"/>
      <c r="J176" s="152"/>
      <c r="K176" s="152"/>
      <c r="L176" s="152"/>
      <c r="M176" s="152"/>
      <c r="N176" s="152"/>
      <c r="O176" s="152"/>
      <c r="P176" s="153"/>
      <c r="Q176" s="153"/>
      <c r="R176" s="156">
        <f t="shared" si="129"/>
        <v>0</v>
      </c>
      <c r="S176" s="156">
        <f t="shared" si="130"/>
        <v>0</v>
      </c>
      <c r="U176" s="157">
        <f t="shared" si="136"/>
        <v>0</v>
      </c>
      <c r="W176" s="152"/>
      <c r="X176" s="152"/>
      <c r="Y176" s="152"/>
      <c r="Z176" s="152"/>
      <c r="AA176" s="152"/>
      <c r="AB176" s="152"/>
      <c r="AC176" s="347"/>
      <c r="AD176" s="152"/>
      <c r="AE176" s="152"/>
      <c r="AF176" s="152"/>
      <c r="AG176" s="152"/>
      <c r="AH176" s="152"/>
      <c r="AI176" s="152"/>
      <c r="AJ176" s="347"/>
      <c r="AK176" s="152"/>
      <c r="AL176" s="152"/>
      <c r="AM176" s="295"/>
      <c r="AN176" s="228"/>
      <c r="AO176" s="228"/>
      <c r="AP176" s="228"/>
      <c r="AQ176" s="228"/>
      <c r="AR176" s="228"/>
      <c r="AS176" s="348"/>
      <c r="AT176" s="264">
        <f t="shared" si="93"/>
        <v>0</v>
      </c>
      <c r="AU176" s="259"/>
      <c r="AV176" s="265">
        <f t="shared" si="133"/>
        <v>0</v>
      </c>
      <c r="AX176" s="265">
        <f t="shared" si="137"/>
        <v>0</v>
      </c>
      <c r="AZ176" s="492">
        <f t="shared" si="134"/>
        <v>0</v>
      </c>
      <c r="BB176" s="492">
        <f t="shared" si="135"/>
        <v>0</v>
      </c>
      <c r="BD176" s="265">
        <f t="shared" si="138"/>
        <v>0</v>
      </c>
      <c r="BE176" s="105"/>
      <c r="BF176" s="105"/>
      <c r="BG176" s="105"/>
      <c r="BH176" s="105"/>
      <c r="BI176" s="105"/>
      <c r="BJ176" s="105"/>
    </row>
    <row r="177" spans="1:62" ht="20.100000000000001" hidden="1" customHeight="1" outlineLevel="1">
      <c r="A177" s="5"/>
      <c r="B177" s="100"/>
      <c r="C177" s="908"/>
      <c r="D177" s="909"/>
      <c r="E177" s="909"/>
      <c r="F177" s="910"/>
      <c r="G177" s="890"/>
      <c r="H177" s="891"/>
      <c r="I177" s="152"/>
      <c r="J177" s="152"/>
      <c r="K177" s="152"/>
      <c r="L177" s="152"/>
      <c r="M177" s="152"/>
      <c r="N177" s="152"/>
      <c r="O177" s="152"/>
      <c r="P177" s="153"/>
      <c r="Q177" s="153"/>
      <c r="R177" s="156">
        <f t="shared" si="129"/>
        <v>0</v>
      </c>
      <c r="S177" s="156">
        <f t="shared" si="130"/>
        <v>0</v>
      </c>
      <c r="U177" s="157">
        <f t="shared" si="136"/>
        <v>0</v>
      </c>
      <c r="W177" s="152"/>
      <c r="X177" s="152"/>
      <c r="Y177" s="152"/>
      <c r="Z177" s="152"/>
      <c r="AA177" s="152"/>
      <c r="AB177" s="152"/>
      <c r="AC177" s="347"/>
      <c r="AD177" s="152"/>
      <c r="AE177" s="152"/>
      <c r="AF177" s="152"/>
      <c r="AG177" s="152"/>
      <c r="AH177" s="152"/>
      <c r="AI177" s="152"/>
      <c r="AJ177" s="347"/>
      <c r="AK177" s="152"/>
      <c r="AL177" s="152"/>
      <c r="AM177" s="295"/>
      <c r="AN177" s="228"/>
      <c r="AO177" s="228"/>
      <c r="AP177" s="228"/>
      <c r="AQ177" s="228"/>
      <c r="AR177" s="228"/>
      <c r="AS177" s="348"/>
      <c r="AT177" s="264">
        <f t="shared" si="93"/>
        <v>0</v>
      </c>
      <c r="AU177" s="259"/>
      <c r="AV177" s="265">
        <f t="shared" si="133"/>
        <v>0</v>
      </c>
      <c r="AX177" s="265">
        <f t="shared" si="137"/>
        <v>0</v>
      </c>
      <c r="AZ177" s="492">
        <f t="shared" si="134"/>
        <v>0</v>
      </c>
      <c r="BB177" s="492">
        <f t="shared" si="135"/>
        <v>0</v>
      </c>
      <c r="BD177" s="265">
        <f t="shared" si="138"/>
        <v>0</v>
      </c>
      <c r="BE177" s="105"/>
      <c r="BF177" s="105"/>
      <c r="BG177" s="105"/>
      <c r="BH177" s="105"/>
      <c r="BI177" s="105"/>
      <c r="BJ177" s="105"/>
    </row>
    <row r="178" spans="1:62" ht="20.100000000000001" hidden="1" customHeight="1" outlineLevel="1">
      <c r="A178" s="5"/>
      <c r="B178" s="100"/>
      <c r="C178" s="908"/>
      <c r="D178" s="909"/>
      <c r="E178" s="909"/>
      <c r="F178" s="910"/>
      <c r="G178" s="890"/>
      <c r="H178" s="891"/>
      <c r="I178" s="152"/>
      <c r="J178" s="152"/>
      <c r="K178" s="152"/>
      <c r="L178" s="152"/>
      <c r="M178" s="152"/>
      <c r="N178" s="152"/>
      <c r="O178" s="152"/>
      <c r="P178" s="153"/>
      <c r="Q178" s="153"/>
      <c r="R178" s="156">
        <f t="shared" si="129"/>
        <v>0</v>
      </c>
      <c r="S178" s="156">
        <f t="shared" si="130"/>
        <v>0</v>
      </c>
      <c r="U178" s="157">
        <f t="shared" si="136"/>
        <v>0</v>
      </c>
      <c r="W178" s="152"/>
      <c r="X178" s="152"/>
      <c r="Y178" s="152"/>
      <c r="Z178" s="152"/>
      <c r="AA178" s="152"/>
      <c r="AB178" s="152"/>
      <c r="AC178" s="347"/>
      <c r="AD178" s="152"/>
      <c r="AE178" s="152"/>
      <c r="AF178" s="152"/>
      <c r="AG178" s="152"/>
      <c r="AH178" s="152"/>
      <c r="AI178" s="152"/>
      <c r="AJ178" s="347"/>
      <c r="AK178" s="152"/>
      <c r="AL178" s="152"/>
      <c r="AM178" s="295"/>
      <c r="AN178" s="228"/>
      <c r="AO178" s="228"/>
      <c r="AP178" s="228"/>
      <c r="AQ178" s="228"/>
      <c r="AR178" s="228"/>
      <c r="AS178" s="348"/>
      <c r="AT178" s="264">
        <f t="shared" ref="AT178:AT180" si="139">((W178+AD178)*$W$7+(X178+AE178)*$X$7+(Y178+Z178+AF178+AG178)*$Z$7+(AA178+AH178)*$AA$7+(AB178+AI178)*$AB$7)*Zuschläge_IBN</f>
        <v>0</v>
      </c>
      <c r="AU178" s="259"/>
      <c r="AV178" s="265">
        <f t="shared" si="133"/>
        <v>0</v>
      </c>
      <c r="AX178" s="265">
        <f t="shared" si="137"/>
        <v>0</v>
      </c>
      <c r="AZ178" s="492">
        <f t="shared" si="134"/>
        <v>0</v>
      </c>
      <c r="BB178" s="492">
        <f t="shared" si="135"/>
        <v>0</v>
      </c>
      <c r="BD178" s="265">
        <f t="shared" si="138"/>
        <v>0</v>
      </c>
      <c r="BE178" s="105"/>
      <c r="BF178" s="105"/>
      <c r="BG178" s="105"/>
      <c r="BH178" s="105"/>
      <c r="BI178" s="105"/>
      <c r="BJ178" s="105"/>
    </row>
    <row r="179" spans="1:62" ht="20.100000000000001" hidden="1" customHeight="1" outlineLevel="1">
      <c r="A179" s="5"/>
      <c r="B179" s="100"/>
      <c r="C179" s="908"/>
      <c r="D179" s="909"/>
      <c r="E179" s="909"/>
      <c r="F179" s="910"/>
      <c r="G179" s="890"/>
      <c r="H179" s="891"/>
      <c r="I179" s="152"/>
      <c r="J179" s="152"/>
      <c r="K179" s="152"/>
      <c r="L179" s="152"/>
      <c r="M179" s="152"/>
      <c r="N179" s="152"/>
      <c r="O179" s="152"/>
      <c r="P179" s="153"/>
      <c r="Q179" s="153"/>
      <c r="R179" s="156">
        <f t="shared" si="129"/>
        <v>0</v>
      </c>
      <c r="S179" s="156">
        <f t="shared" si="130"/>
        <v>0</v>
      </c>
      <c r="U179" s="157">
        <f t="shared" si="136"/>
        <v>0</v>
      </c>
      <c r="W179" s="152"/>
      <c r="X179" s="152"/>
      <c r="Y179" s="152"/>
      <c r="Z179" s="152"/>
      <c r="AA179" s="152"/>
      <c r="AB179" s="152"/>
      <c r="AC179" s="347"/>
      <c r="AD179" s="152"/>
      <c r="AE179" s="152"/>
      <c r="AF179" s="152"/>
      <c r="AG179" s="152"/>
      <c r="AH179" s="152"/>
      <c r="AI179" s="152"/>
      <c r="AJ179" s="347"/>
      <c r="AK179" s="152"/>
      <c r="AL179" s="152"/>
      <c r="AM179" s="295"/>
      <c r="AN179" s="228"/>
      <c r="AO179" s="228"/>
      <c r="AP179" s="228"/>
      <c r="AQ179" s="228"/>
      <c r="AR179" s="228"/>
      <c r="AS179" s="348"/>
      <c r="AT179" s="264">
        <f t="shared" si="139"/>
        <v>0</v>
      </c>
      <c r="AU179" s="259"/>
      <c r="AV179" s="265">
        <f t="shared" si="133"/>
        <v>0</v>
      </c>
      <c r="AX179" s="265">
        <f t="shared" si="137"/>
        <v>0</v>
      </c>
      <c r="AZ179" s="492">
        <f t="shared" si="134"/>
        <v>0</v>
      </c>
      <c r="BB179" s="492">
        <f t="shared" si="135"/>
        <v>0</v>
      </c>
      <c r="BD179" s="265">
        <f t="shared" si="138"/>
        <v>0</v>
      </c>
      <c r="BE179" s="105"/>
      <c r="BF179" s="105"/>
      <c r="BG179" s="105"/>
      <c r="BH179" s="105"/>
      <c r="BI179" s="105"/>
      <c r="BJ179" s="105"/>
    </row>
    <row r="180" spans="1:62" ht="20.100000000000001" hidden="1" customHeight="1" outlineLevel="1">
      <c r="A180" s="5"/>
      <c r="B180" s="100"/>
      <c r="C180" s="908"/>
      <c r="D180" s="909"/>
      <c r="E180" s="909"/>
      <c r="F180" s="910"/>
      <c r="G180" s="890"/>
      <c r="H180" s="891"/>
      <c r="I180" s="152"/>
      <c r="J180" s="152"/>
      <c r="K180" s="152"/>
      <c r="L180" s="152"/>
      <c r="M180" s="152"/>
      <c r="N180" s="152"/>
      <c r="O180" s="152"/>
      <c r="P180" s="153"/>
      <c r="Q180" s="153"/>
      <c r="R180" s="156">
        <f t="shared" si="129"/>
        <v>0</v>
      </c>
      <c r="S180" s="156">
        <f t="shared" si="130"/>
        <v>0</v>
      </c>
      <c r="U180" s="157">
        <f t="shared" si="136"/>
        <v>0</v>
      </c>
      <c r="W180" s="152"/>
      <c r="X180" s="152"/>
      <c r="Y180" s="152"/>
      <c r="Z180" s="152"/>
      <c r="AA180" s="152"/>
      <c r="AB180" s="152"/>
      <c r="AC180" s="347"/>
      <c r="AD180" s="152"/>
      <c r="AE180" s="152"/>
      <c r="AF180" s="152"/>
      <c r="AG180" s="152"/>
      <c r="AH180" s="152"/>
      <c r="AI180" s="152"/>
      <c r="AJ180" s="347"/>
      <c r="AK180" s="152"/>
      <c r="AL180" s="152"/>
      <c r="AM180" s="295"/>
      <c r="AN180" s="228"/>
      <c r="AO180" s="228"/>
      <c r="AP180" s="228"/>
      <c r="AQ180" s="228"/>
      <c r="AR180" s="228"/>
      <c r="AS180" s="348"/>
      <c r="AT180" s="264">
        <f t="shared" si="139"/>
        <v>0</v>
      </c>
      <c r="AU180" s="259"/>
      <c r="AV180" s="265">
        <f t="shared" si="133"/>
        <v>0</v>
      </c>
      <c r="AX180" s="265">
        <f t="shared" si="137"/>
        <v>0</v>
      </c>
      <c r="AZ180" s="492">
        <f t="shared" si="134"/>
        <v>0</v>
      </c>
      <c r="BB180" s="492">
        <f t="shared" si="135"/>
        <v>0</v>
      </c>
      <c r="BD180" s="265">
        <f t="shared" si="138"/>
        <v>0</v>
      </c>
      <c r="BE180" s="105"/>
      <c r="BF180" s="105"/>
      <c r="BG180" s="105"/>
      <c r="BH180" s="105"/>
      <c r="BI180" s="105"/>
      <c r="BJ180" s="105"/>
    </row>
    <row r="181" spans="1:62" ht="9.9499999999999993" hidden="1" customHeight="1" outlineLevel="1">
      <c r="B181" s="101"/>
      <c r="C181" s="208"/>
      <c r="D181" s="208"/>
      <c r="E181" s="208"/>
      <c r="F181" s="208"/>
      <c r="G181" s="237"/>
      <c r="H181" s="207"/>
      <c r="I181" s="257"/>
      <c r="J181" s="257"/>
      <c r="K181" s="257"/>
      <c r="L181" s="257"/>
      <c r="M181" s="257"/>
      <c r="N181" s="257"/>
      <c r="O181" s="257"/>
      <c r="P181" s="256"/>
      <c r="Q181" s="102"/>
      <c r="R181" s="102"/>
      <c r="S181" s="102"/>
      <c r="U181" s="98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Z181" s="493"/>
      <c r="BE181" s="105"/>
      <c r="BF181" s="105"/>
      <c r="BG181" s="105"/>
      <c r="BH181" s="105"/>
      <c r="BI181" s="105"/>
      <c r="BJ181" s="105"/>
    </row>
    <row r="182" spans="1:62" ht="20.100000000000001" customHeight="1" collapsed="1">
      <c r="B182" s="151">
        <f>B165+1</f>
        <v>11</v>
      </c>
      <c r="C182" s="916"/>
      <c r="D182" s="917"/>
      <c r="E182" s="917"/>
      <c r="F182" s="918"/>
      <c r="G182" s="429"/>
      <c r="H182" s="206">
        <v>1</v>
      </c>
      <c r="I182" s="642">
        <f t="shared" ref="I182" si="140">$H182*SUM(I183:I197)</f>
        <v>0</v>
      </c>
      <c r="J182" s="643">
        <f t="shared" ref="J182:O182" si="141">$H182*SUM(J183:J197)</f>
        <v>0</v>
      </c>
      <c r="K182" s="644">
        <f t="shared" si="141"/>
        <v>0</v>
      </c>
      <c r="L182" s="645">
        <f t="shared" si="141"/>
        <v>0</v>
      </c>
      <c r="M182" s="645">
        <f t="shared" si="141"/>
        <v>0</v>
      </c>
      <c r="N182" s="644">
        <f t="shared" si="141"/>
        <v>0</v>
      </c>
      <c r="O182" s="642">
        <f t="shared" si="141"/>
        <v>0</v>
      </c>
      <c r="P182" s="209">
        <f t="shared" ref="P182:Q182" si="142">$H182*SUM(P183:P197)</f>
        <v>0</v>
      </c>
      <c r="Q182" s="210">
        <f t="shared" si="142"/>
        <v>0</v>
      </c>
      <c r="R182" s="136">
        <f t="shared" ref="R182:R197" si="143">P182*(1+Gewinn)*(1+SicherheitAngebot)</f>
        <v>0</v>
      </c>
      <c r="S182" s="137">
        <f t="shared" ref="S182:S197" si="144">Q182*(1+MGKZ)*(1+Gewinn)*(1+SicherheitAngebot)</f>
        <v>0</v>
      </c>
      <c r="U182" s="10">
        <f>I182*$I$7+J182*$J$7+K182*$K$7+L182*$L$7+M182*$M$7+N182*$N$7+O182*$O$7+R182+S182</f>
        <v>0</v>
      </c>
      <c r="W182" s="646">
        <f t="shared" ref="W182:AB182" si="145">$H182*SUM(W183:W197)</f>
        <v>0</v>
      </c>
      <c r="X182" s="647">
        <f t="shared" si="145"/>
        <v>0</v>
      </c>
      <c r="Y182" s="648">
        <f t="shared" si="145"/>
        <v>0</v>
      </c>
      <c r="Z182" s="649">
        <f t="shared" si="145"/>
        <v>0</v>
      </c>
      <c r="AA182" s="648">
        <f t="shared" si="145"/>
        <v>0</v>
      </c>
      <c r="AB182" s="646">
        <f t="shared" si="145"/>
        <v>0</v>
      </c>
      <c r="AC182" s="258"/>
      <c r="AD182" s="646">
        <f t="shared" ref="AD182:AM182" si="146">$H182*SUM(AD183:AD197)</f>
        <v>0</v>
      </c>
      <c r="AE182" s="647">
        <f t="shared" si="146"/>
        <v>0</v>
      </c>
      <c r="AF182" s="648">
        <f t="shared" si="146"/>
        <v>0</v>
      </c>
      <c r="AG182" s="649">
        <f t="shared" si="146"/>
        <v>0</v>
      </c>
      <c r="AH182" s="648">
        <f t="shared" si="146"/>
        <v>0</v>
      </c>
      <c r="AI182" s="646">
        <f t="shared" si="146"/>
        <v>0</v>
      </c>
      <c r="AJ182" s="258"/>
      <c r="AK182" s="653">
        <f t="shared" si="146"/>
        <v>0</v>
      </c>
      <c r="AL182" s="653">
        <f t="shared" si="146"/>
        <v>0</v>
      </c>
      <c r="AM182" s="653">
        <f t="shared" si="146"/>
        <v>0</v>
      </c>
      <c r="AN182" s="227">
        <f>$H182*SUM(AN183:AN197)*(1+Gewinn)*(1+SicherheitAngebot)</f>
        <v>0</v>
      </c>
      <c r="AO182" s="227">
        <f>$H182*SUM(AO183:AO197)*(1+Gewinn)*(1+SicherheitAngebot)</f>
        <v>0</v>
      </c>
      <c r="AP182" s="227">
        <f>$H182*SUM(AP183:AP197)*(1+Gewinn)*(1+SicherheitAngebot)</f>
        <v>0</v>
      </c>
      <c r="AQ182" s="227">
        <f>$H182*SUM(AQ183:AQ197)*(1+Gewinn)*(1+SicherheitAngebot)</f>
        <v>0</v>
      </c>
      <c r="AR182" s="227">
        <f>$H182*SUM(AR183:AR197)*(1+Gewinn)*(1+SicherheitAngebot)</f>
        <v>0</v>
      </c>
      <c r="AS182" s="262"/>
      <c r="AT182" s="263">
        <f t="shared" ref="AT182:AT214" si="147">((W182+AD182)*$W$7+(X182+AE182)*$X$7+(Y182+Z182+AF182+AG182)*$Z$7+(AA182+AH182)*$AA$7+(AB182+AI182)*$AB$7)*Zuschläge_IBN</f>
        <v>0</v>
      </c>
      <c r="AU182" s="259"/>
      <c r="AV182" s="491">
        <f>AK182*$AK$7+AL182*$AL$7+AM182*$AM$7+SUM(AN182:AR182)+AT182/Zuschläge_IBN+AT182</f>
        <v>0</v>
      </c>
      <c r="AX182" s="685">
        <f>U182+AV182</f>
        <v>0</v>
      </c>
      <c r="AZ182" s="490">
        <f>IF(H182&gt;0,U182/(1+SicherheitAngebot)*(1+Sicherheit),0)</f>
        <v>0</v>
      </c>
      <c r="BB182" s="490">
        <f>IF(H182&gt;0,AV182/(1+SicherheitAngebot)*(1+Sicherheit),0)</f>
        <v>0</v>
      </c>
      <c r="BD182" s="490">
        <f>AZ182+BB182</f>
        <v>0</v>
      </c>
      <c r="BE182" s="105"/>
      <c r="BF182" s="105"/>
      <c r="BG182" s="105"/>
      <c r="BH182" s="105"/>
      <c r="BI182" s="105"/>
      <c r="BJ182" s="105"/>
    </row>
    <row r="183" spans="1:62" ht="20.100000000000001" hidden="1" customHeight="1" outlineLevel="1">
      <c r="B183" s="99"/>
      <c r="C183" s="908"/>
      <c r="D183" s="909"/>
      <c r="E183" s="909"/>
      <c r="F183" s="910"/>
      <c r="G183" s="890"/>
      <c r="H183" s="901"/>
      <c r="I183" s="152"/>
      <c r="J183" s="152"/>
      <c r="K183" s="152"/>
      <c r="L183" s="152"/>
      <c r="M183" s="152"/>
      <c r="N183" s="152"/>
      <c r="O183" s="152"/>
      <c r="P183" s="153"/>
      <c r="Q183" s="153"/>
      <c r="R183" s="156">
        <f t="shared" si="143"/>
        <v>0</v>
      </c>
      <c r="S183" s="156">
        <f t="shared" si="144"/>
        <v>0</v>
      </c>
      <c r="U183" s="157">
        <f>I183*$I$7+J183*$J$7+K183*$K$7+L183*$L$7+M183*$M$7+N183*$N$7+O183*$O$7+R183+S183</f>
        <v>0</v>
      </c>
      <c r="W183" s="152"/>
      <c r="X183" s="152"/>
      <c r="Y183" s="152"/>
      <c r="Z183" s="152"/>
      <c r="AA183" s="152"/>
      <c r="AB183" s="152"/>
      <c r="AC183" s="347"/>
      <c r="AD183" s="152"/>
      <c r="AE183" s="152"/>
      <c r="AF183" s="152"/>
      <c r="AG183" s="152"/>
      <c r="AH183" s="152"/>
      <c r="AI183" s="152"/>
      <c r="AJ183" s="347"/>
      <c r="AK183" s="152"/>
      <c r="AL183" s="152"/>
      <c r="AM183" s="295"/>
      <c r="AN183" s="228"/>
      <c r="AO183" s="228"/>
      <c r="AP183" s="228"/>
      <c r="AQ183" s="228"/>
      <c r="AR183" s="228"/>
      <c r="AS183" s="348"/>
      <c r="AT183" s="264">
        <f t="shared" si="147"/>
        <v>0</v>
      </c>
      <c r="AU183" s="259"/>
      <c r="AV183" s="265">
        <f t="shared" ref="AV183:AV197" si="148">AK183*$AK$7+AL183*$AL$7+AM183*$AM$7+SUM(AN183:AR183)*(1+Gewinn)*(1+SicherheitAngebot)+AT183/Zuschläge_IBN+AT183</f>
        <v>0</v>
      </c>
      <c r="AX183" s="265">
        <f>U183+AV183</f>
        <v>0</v>
      </c>
      <c r="AZ183" s="492">
        <f t="shared" ref="AZ183:AZ197" si="149">U183/(1+SicherheitAngebot)*(1+Sicherheit)</f>
        <v>0</v>
      </c>
      <c r="BB183" s="492">
        <f t="shared" ref="BB183:BB197" si="150">AV183/(1+SicherheitAngebot)*(1+Sicherheit)</f>
        <v>0</v>
      </c>
      <c r="BD183" s="265">
        <f>AZ183+BB183</f>
        <v>0</v>
      </c>
      <c r="BE183" s="105"/>
      <c r="BF183" s="105"/>
      <c r="BG183" s="105"/>
      <c r="BH183" s="105"/>
      <c r="BI183" s="105"/>
      <c r="BJ183" s="105"/>
    </row>
    <row r="184" spans="1:62" ht="20.100000000000001" hidden="1" customHeight="1" outlineLevel="1">
      <c r="B184" s="100"/>
      <c r="C184" s="908"/>
      <c r="D184" s="909"/>
      <c r="E184" s="909"/>
      <c r="F184" s="910"/>
      <c r="G184" s="890"/>
      <c r="H184" s="891"/>
      <c r="I184" s="152"/>
      <c r="J184" s="152"/>
      <c r="K184" s="152"/>
      <c r="L184" s="152"/>
      <c r="M184" s="152"/>
      <c r="N184" s="152"/>
      <c r="O184" s="152"/>
      <c r="P184" s="153"/>
      <c r="Q184" s="153"/>
      <c r="R184" s="156">
        <f t="shared" si="143"/>
        <v>0</v>
      </c>
      <c r="S184" s="156">
        <f t="shared" si="144"/>
        <v>0</v>
      </c>
      <c r="U184" s="157">
        <f t="shared" ref="U184:U197" si="151">I184*$I$7+J184*$J$7+K184*$K$7+L184*$L$7+M184*$M$7+N184*$N$7+O184*$O$7+R184+S184</f>
        <v>0</v>
      </c>
      <c r="W184" s="152"/>
      <c r="X184" s="152"/>
      <c r="Y184" s="152"/>
      <c r="Z184" s="152"/>
      <c r="AA184" s="152"/>
      <c r="AB184" s="152"/>
      <c r="AC184" s="347"/>
      <c r="AD184" s="152"/>
      <c r="AE184" s="152"/>
      <c r="AF184" s="152"/>
      <c r="AG184" s="152"/>
      <c r="AH184" s="152"/>
      <c r="AI184" s="152"/>
      <c r="AJ184" s="347"/>
      <c r="AK184" s="152"/>
      <c r="AL184" s="152"/>
      <c r="AM184" s="295"/>
      <c r="AN184" s="228"/>
      <c r="AO184" s="228"/>
      <c r="AP184" s="228"/>
      <c r="AQ184" s="228"/>
      <c r="AR184" s="228"/>
      <c r="AS184" s="348"/>
      <c r="AT184" s="264">
        <f t="shared" si="147"/>
        <v>0</v>
      </c>
      <c r="AU184" s="259"/>
      <c r="AV184" s="265">
        <f t="shared" si="148"/>
        <v>0</v>
      </c>
      <c r="AX184" s="265">
        <f t="shared" ref="AX184:AX197" si="152">U184+AV184</f>
        <v>0</v>
      </c>
      <c r="AZ184" s="492">
        <f t="shared" si="149"/>
        <v>0</v>
      </c>
      <c r="BB184" s="492">
        <f t="shared" si="150"/>
        <v>0</v>
      </c>
      <c r="BD184" s="265">
        <f t="shared" ref="BD184:BD197" si="153">AZ184+BB184</f>
        <v>0</v>
      </c>
      <c r="BE184" s="105"/>
      <c r="BF184" s="105"/>
      <c r="BG184" s="105"/>
      <c r="BH184" s="105"/>
      <c r="BI184" s="105"/>
      <c r="BJ184" s="105"/>
    </row>
    <row r="185" spans="1:62" ht="20.100000000000001" hidden="1" customHeight="1" outlineLevel="1">
      <c r="B185" s="100"/>
      <c r="C185" s="908"/>
      <c r="D185" s="909"/>
      <c r="E185" s="909"/>
      <c r="F185" s="910"/>
      <c r="G185" s="890"/>
      <c r="H185" s="891"/>
      <c r="I185" s="152"/>
      <c r="J185" s="152"/>
      <c r="K185" s="152"/>
      <c r="L185" s="152"/>
      <c r="M185" s="152"/>
      <c r="N185" s="152"/>
      <c r="O185" s="152"/>
      <c r="P185" s="153"/>
      <c r="Q185" s="153"/>
      <c r="R185" s="156">
        <f t="shared" si="143"/>
        <v>0</v>
      </c>
      <c r="S185" s="156">
        <f t="shared" si="144"/>
        <v>0</v>
      </c>
      <c r="U185" s="157">
        <f t="shared" si="151"/>
        <v>0</v>
      </c>
      <c r="W185" s="152"/>
      <c r="X185" s="152"/>
      <c r="Y185" s="152"/>
      <c r="Z185" s="152"/>
      <c r="AA185" s="152"/>
      <c r="AB185" s="152"/>
      <c r="AC185" s="347"/>
      <c r="AD185" s="152"/>
      <c r="AE185" s="152"/>
      <c r="AF185" s="152"/>
      <c r="AG185" s="152"/>
      <c r="AH185" s="152"/>
      <c r="AI185" s="152"/>
      <c r="AJ185" s="347"/>
      <c r="AK185" s="152"/>
      <c r="AL185" s="152"/>
      <c r="AM185" s="295"/>
      <c r="AN185" s="228"/>
      <c r="AO185" s="228"/>
      <c r="AP185" s="228"/>
      <c r="AQ185" s="228"/>
      <c r="AR185" s="228"/>
      <c r="AS185" s="348"/>
      <c r="AT185" s="264">
        <f t="shared" si="147"/>
        <v>0</v>
      </c>
      <c r="AU185" s="259"/>
      <c r="AV185" s="265">
        <f t="shared" si="148"/>
        <v>0</v>
      </c>
      <c r="AX185" s="265">
        <f t="shared" si="152"/>
        <v>0</v>
      </c>
      <c r="AZ185" s="492">
        <f t="shared" si="149"/>
        <v>0</v>
      </c>
      <c r="BB185" s="492">
        <f t="shared" si="150"/>
        <v>0</v>
      </c>
      <c r="BD185" s="265">
        <f t="shared" si="153"/>
        <v>0</v>
      </c>
      <c r="BE185" s="105"/>
      <c r="BF185" s="105"/>
      <c r="BG185" s="105"/>
      <c r="BH185" s="105"/>
      <c r="BI185" s="105"/>
      <c r="BJ185" s="105"/>
    </row>
    <row r="186" spans="1:62" ht="20.100000000000001" hidden="1" customHeight="1" outlineLevel="1">
      <c r="B186" s="100"/>
      <c r="C186" s="908"/>
      <c r="D186" s="909"/>
      <c r="E186" s="909"/>
      <c r="F186" s="910"/>
      <c r="G186" s="890"/>
      <c r="H186" s="891"/>
      <c r="I186" s="152"/>
      <c r="J186" s="152"/>
      <c r="K186" s="152"/>
      <c r="L186" s="152"/>
      <c r="M186" s="152"/>
      <c r="N186" s="152"/>
      <c r="O186" s="152"/>
      <c r="P186" s="153"/>
      <c r="Q186" s="153"/>
      <c r="R186" s="156">
        <f t="shared" si="143"/>
        <v>0</v>
      </c>
      <c r="S186" s="156">
        <f t="shared" si="144"/>
        <v>0</v>
      </c>
      <c r="U186" s="157">
        <f t="shared" si="151"/>
        <v>0</v>
      </c>
      <c r="W186" s="152"/>
      <c r="X186" s="152"/>
      <c r="Y186" s="152"/>
      <c r="Z186" s="152"/>
      <c r="AA186" s="152"/>
      <c r="AB186" s="152"/>
      <c r="AC186" s="347"/>
      <c r="AD186" s="152"/>
      <c r="AE186" s="152"/>
      <c r="AF186" s="152"/>
      <c r="AG186" s="152"/>
      <c r="AH186" s="152"/>
      <c r="AI186" s="152"/>
      <c r="AJ186" s="347"/>
      <c r="AK186" s="152"/>
      <c r="AL186" s="152"/>
      <c r="AM186" s="295"/>
      <c r="AN186" s="228"/>
      <c r="AO186" s="228"/>
      <c r="AP186" s="228"/>
      <c r="AQ186" s="228"/>
      <c r="AR186" s="228"/>
      <c r="AS186" s="348"/>
      <c r="AT186" s="264">
        <f t="shared" si="147"/>
        <v>0</v>
      </c>
      <c r="AU186" s="259"/>
      <c r="AV186" s="265">
        <f t="shared" si="148"/>
        <v>0</v>
      </c>
      <c r="AX186" s="265">
        <f t="shared" si="152"/>
        <v>0</v>
      </c>
      <c r="AZ186" s="492">
        <f t="shared" si="149"/>
        <v>0</v>
      </c>
      <c r="BB186" s="492">
        <f t="shared" si="150"/>
        <v>0</v>
      </c>
      <c r="BD186" s="265">
        <f t="shared" si="153"/>
        <v>0</v>
      </c>
      <c r="BE186" s="105"/>
      <c r="BF186" s="105"/>
      <c r="BG186" s="105"/>
      <c r="BH186" s="105"/>
      <c r="BI186" s="105"/>
      <c r="BJ186" s="105"/>
    </row>
    <row r="187" spans="1:62" ht="20.100000000000001" hidden="1" customHeight="1" outlineLevel="1">
      <c r="B187" s="100"/>
      <c r="C187" s="908"/>
      <c r="D187" s="909"/>
      <c r="E187" s="909"/>
      <c r="F187" s="910"/>
      <c r="G187" s="890"/>
      <c r="H187" s="891"/>
      <c r="I187" s="152"/>
      <c r="J187" s="152"/>
      <c r="K187" s="152"/>
      <c r="L187" s="152"/>
      <c r="M187" s="152"/>
      <c r="N187" s="152"/>
      <c r="O187" s="152"/>
      <c r="P187" s="153"/>
      <c r="Q187" s="153"/>
      <c r="R187" s="156">
        <f t="shared" si="143"/>
        <v>0</v>
      </c>
      <c r="S187" s="156">
        <f t="shared" si="144"/>
        <v>0</v>
      </c>
      <c r="U187" s="157">
        <f t="shared" si="151"/>
        <v>0</v>
      </c>
      <c r="W187" s="152"/>
      <c r="X187" s="152"/>
      <c r="Y187" s="152"/>
      <c r="Z187" s="152"/>
      <c r="AA187" s="152"/>
      <c r="AB187" s="152"/>
      <c r="AC187" s="347"/>
      <c r="AD187" s="152"/>
      <c r="AE187" s="152"/>
      <c r="AF187" s="152"/>
      <c r="AG187" s="152"/>
      <c r="AH187" s="152"/>
      <c r="AI187" s="152"/>
      <c r="AJ187" s="347"/>
      <c r="AK187" s="152"/>
      <c r="AL187" s="152"/>
      <c r="AM187" s="295"/>
      <c r="AN187" s="228"/>
      <c r="AO187" s="228"/>
      <c r="AP187" s="228"/>
      <c r="AQ187" s="228"/>
      <c r="AR187" s="228"/>
      <c r="AS187" s="348"/>
      <c r="AT187" s="264">
        <f t="shared" si="147"/>
        <v>0</v>
      </c>
      <c r="AU187" s="259"/>
      <c r="AV187" s="265">
        <f t="shared" si="148"/>
        <v>0</v>
      </c>
      <c r="AX187" s="265">
        <f t="shared" si="152"/>
        <v>0</v>
      </c>
      <c r="AZ187" s="492">
        <f t="shared" si="149"/>
        <v>0</v>
      </c>
      <c r="BB187" s="492">
        <f t="shared" si="150"/>
        <v>0</v>
      </c>
      <c r="BD187" s="265">
        <f t="shared" si="153"/>
        <v>0</v>
      </c>
      <c r="BE187" s="105"/>
      <c r="BF187" s="105"/>
      <c r="BG187" s="105"/>
      <c r="BH187" s="105"/>
      <c r="BI187" s="105"/>
      <c r="BJ187" s="105"/>
    </row>
    <row r="188" spans="1:62" ht="20.100000000000001" hidden="1" customHeight="1" outlineLevel="1">
      <c r="B188" s="100"/>
      <c r="C188" s="908"/>
      <c r="D188" s="909"/>
      <c r="E188" s="909"/>
      <c r="F188" s="910"/>
      <c r="G188" s="890"/>
      <c r="H188" s="891"/>
      <c r="I188" s="152"/>
      <c r="J188" s="152"/>
      <c r="K188" s="152"/>
      <c r="L188" s="152"/>
      <c r="M188" s="152"/>
      <c r="N188" s="152"/>
      <c r="O188" s="152"/>
      <c r="P188" s="153"/>
      <c r="Q188" s="153"/>
      <c r="R188" s="156">
        <f t="shared" si="143"/>
        <v>0</v>
      </c>
      <c r="S188" s="156">
        <f t="shared" si="144"/>
        <v>0</v>
      </c>
      <c r="U188" s="157">
        <f t="shared" si="151"/>
        <v>0</v>
      </c>
      <c r="W188" s="152"/>
      <c r="X188" s="152"/>
      <c r="Y188" s="152"/>
      <c r="Z188" s="152"/>
      <c r="AA188" s="152"/>
      <c r="AB188" s="152"/>
      <c r="AC188" s="347"/>
      <c r="AD188" s="152"/>
      <c r="AE188" s="152"/>
      <c r="AF188" s="152"/>
      <c r="AG188" s="152"/>
      <c r="AH188" s="152"/>
      <c r="AI188" s="152"/>
      <c r="AJ188" s="347"/>
      <c r="AK188" s="152"/>
      <c r="AL188" s="152"/>
      <c r="AM188" s="295"/>
      <c r="AN188" s="228"/>
      <c r="AO188" s="228"/>
      <c r="AP188" s="228"/>
      <c r="AQ188" s="228"/>
      <c r="AR188" s="228"/>
      <c r="AS188" s="348"/>
      <c r="AT188" s="264">
        <f t="shared" si="147"/>
        <v>0</v>
      </c>
      <c r="AU188" s="259"/>
      <c r="AV188" s="265">
        <f t="shared" si="148"/>
        <v>0</v>
      </c>
      <c r="AX188" s="265">
        <f t="shared" si="152"/>
        <v>0</v>
      </c>
      <c r="AZ188" s="492">
        <f t="shared" si="149"/>
        <v>0</v>
      </c>
      <c r="BB188" s="492">
        <f t="shared" si="150"/>
        <v>0</v>
      </c>
      <c r="BD188" s="265">
        <f t="shared" si="153"/>
        <v>0</v>
      </c>
      <c r="BE188" s="105"/>
      <c r="BF188" s="105"/>
      <c r="BG188" s="105"/>
      <c r="BH188" s="105"/>
      <c r="BI188" s="105"/>
      <c r="BJ188" s="105"/>
    </row>
    <row r="189" spans="1:62" ht="20.100000000000001" hidden="1" customHeight="1" outlineLevel="1">
      <c r="B189" s="100"/>
      <c r="C189" s="908"/>
      <c r="D189" s="909"/>
      <c r="E189" s="909"/>
      <c r="F189" s="910"/>
      <c r="G189" s="890"/>
      <c r="H189" s="891"/>
      <c r="I189" s="152"/>
      <c r="J189" s="152"/>
      <c r="K189" s="152"/>
      <c r="L189" s="152"/>
      <c r="M189" s="152"/>
      <c r="N189" s="152"/>
      <c r="O189" s="152"/>
      <c r="P189" s="153"/>
      <c r="Q189" s="153"/>
      <c r="R189" s="156">
        <f t="shared" si="143"/>
        <v>0</v>
      </c>
      <c r="S189" s="156">
        <f t="shared" si="144"/>
        <v>0</v>
      </c>
      <c r="U189" s="157">
        <f t="shared" si="151"/>
        <v>0</v>
      </c>
      <c r="W189" s="152"/>
      <c r="X189" s="152"/>
      <c r="Y189" s="152"/>
      <c r="Z189" s="152"/>
      <c r="AA189" s="152"/>
      <c r="AB189" s="152"/>
      <c r="AC189" s="347"/>
      <c r="AD189" s="152"/>
      <c r="AE189" s="152"/>
      <c r="AF189" s="152"/>
      <c r="AG189" s="152"/>
      <c r="AH189" s="152"/>
      <c r="AI189" s="152"/>
      <c r="AJ189" s="347"/>
      <c r="AK189" s="152"/>
      <c r="AL189" s="152"/>
      <c r="AM189" s="295"/>
      <c r="AN189" s="228"/>
      <c r="AO189" s="228"/>
      <c r="AP189" s="228"/>
      <c r="AQ189" s="228"/>
      <c r="AR189" s="228"/>
      <c r="AS189" s="348"/>
      <c r="AT189" s="264">
        <f t="shared" si="147"/>
        <v>0</v>
      </c>
      <c r="AU189" s="259"/>
      <c r="AV189" s="265">
        <f t="shared" si="148"/>
        <v>0</v>
      </c>
      <c r="AX189" s="265">
        <f t="shared" si="152"/>
        <v>0</v>
      </c>
      <c r="AZ189" s="492">
        <f t="shared" si="149"/>
        <v>0</v>
      </c>
      <c r="BB189" s="492">
        <f t="shared" si="150"/>
        <v>0</v>
      </c>
      <c r="BD189" s="265">
        <f t="shared" si="153"/>
        <v>0</v>
      </c>
      <c r="BE189" s="105"/>
      <c r="BF189" s="105"/>
      <c r="BG189" s="105"/>
      <c r="BH189" s="105"/>
      <c r="BI189" s="105"/>
      <c r="BJ189" s="105"/>
    </row>
    <row r="190" spans="1:62" ht="20.100000000000001" hidden="1" customHeight="1" outlineLevel="1">
      <c r="B190" s="100"/>
      <c r="C190" s="908"/>
      <c r="D190" s="909"/>
      <c r="E190" s="909"/>
      <c r="F190" s="910"/>
      <c r="G190" s="890"/>
      <c r="H190" s="891"/>
      <c r="I190" s="152"/>
      <c r="J190" s="152"/>
      <c r="K190" s="152"/>
      <c r="L190" s="152"/>
      <c r="M190" s="152"/>
      <c r="N190" s="152"/>
      <c r="O190" s="152"/>
      <c r="P190" s="153"/>
      <c r="Q190" s="153"/>
      <c r="R190" s="156">
        <f t="shared" si="143"/>
        <v>0</v>
      </c>
      <c r="S190" s="156">
        <f t="shared" si="144"/>
        <v>0</v>
      </c>
      <c r="U190" s="157">
        <f t="shared" si="151"/>
        <v>0</v>
      </c>
      <c r="W190" s="152"/>
      <c r="X190" s="152"/>
      <c r="Y190" s="152"/>
      <c r="Z190" s="152"/>
      <c r="AA190" s="152"/>
      <c r="AB190" s="152"/>
      <c r="AC190" s="347"/>
      <c r="AD190" s="152"/>
      <c r="AE190" s="152"/>
      <c r="AF190" s="152"/>
      <c r="AG190" s="152"/>
      <c r="AH190" s="152"/>
      <c r="AI190" s="152"/>
      <c r="AJ190" s="347"/>
      <c r="AK190" s="152"/>
      <c r="AL190" s="152"/>
      <c r="AM190" s="295"/>
      <c r="AN190" s="228"/>
      <c r="AO190" s="228"/>
      <c r="AP190" s="228"/>
      <c r="AQ190" s="228"/>
      <c r="AR190" s="228"/>
      <c r="AS190" s="348"/>
      <c r="AT190" s="264">
        <f t="shared" si="147"/>
        <v>0</v>
      </c>
      <c r="AU190" s="259"/>
      <c r="AV190" s="265">
        <f t="shared" si="148"/>
        <v>0</v>
      </c>
      <c r="AX190" s="265">
        <f t="shared" si="152"/>
        <v>0</v>
      </c>
      <c r="AZ190" s="492">
        <f t="shared" si="149"/>
        <v>0</v>
      </c>
      <c r="BB190" s="492">
        <f t="shared" si="150"/>
        <v>0</v>
      </c>
      <c r="BD190" s="265">
        <f t="shared" si="153"/>
        <v>0</v>
      </c>
      <c r="BE190" s="105"/>
      <c r="BF190" s="105"/>
      <c r="BG190" s="105"/>
      <c r="BH190" s="105"/>
      <c r="BI190" s="105"/>
      <c r="BJ190" s="105"/>
    </row>
    <row r="191" spans="1:62" ht="20.100000000000001" hidden="1" customHeight="1" outlineLevel="1">
      <c r="B191" s="100"/>
      <c r="C191" s="908"/>
      <c r="D191" s="909"/>
      <c r="E191" s="909"/>
      <c r="F191" s="910"/>
      <c r="G191" s="890"/>
      <c r="H191" s="891"/>
      <c r="I191" s="152"/>
      <c r="J191" s="152"/>
      <c r="K191" s="152"/>
      <c r="L191" s="152"/>
      <c r="M191" s="152"/>
      <c r="N191" s="152"/>
      <c r="O191" s="152"/>
      <c r="P191" s="153"/>
      <c r="Q191" s="153"/>
      <c r="R191" s="156">
        <f t="shared" si="143"/>
        <v>0</v>
      </c>
      <c r="S191" s="156">
        <f t="shared" si="144"/>
        <v>0</v>
      </c>
      <c r="U191" s="157">
        <f t="shared" si="151"/>
        <v>0</v>
      </c>
      <c r="W191" s="152"/>
      <c r="X191" s="152"/>
      <c r="Y191" s="152"/>
      <c r="Z191" s="152"/>
      <c r="AA191" s="152"/>
      <c r="AB191" s="152"/>
      <c r="AC191" s="347"/>
      <c r="AD191" s="152"/>
      <c r="AE191" s="152"/>
      <c r="AF191" s="152"/>
      <c r="AG191" s="152"/>
      <c r="AH191" s="152"/>
      <c r="AI191" s="152"/>
      <c r="AJ191" s="347"/>
      <c r="AK191" s="152"/>
      <c r="AL191" s="152"/>
      <c r="AM191" s="295"/>
      <c r="AN191" s="228"/>
      <c r="AO191" s="228"/>
      <c r="AP191" s="228"/>
      <c r="AQ191" s="228"/>
      <c r="AR191" s="228"/>
      <c r="AS191" s="348"/>
      <c r="AT191" s="264">
        <f t="shared" si="147"/>
        <v>0</v>
      </c>
      <c r="AU191" s="259"/>
      <c r="AV191" s="265">
        <f t="shared" si="148"/>
        <v>0</v>
      </c>
      <c r="AX191" s="265">
        <f t="shared" si="152"/>
        <v>0</v>
      </c>
      <c r="AZ191" s="492">
        <f t="shared" si="149"/>
        <v>0</v>
      </c>
      <c r="BB191" s="492">
        <f t="shared" si="150"/>
        <v>0</v>
      </c>
      <c r="BD191" s="265">
        <f t="shared" si="153"/>
        <v>0</v>
      </c>
      <c r="BE191" s="105"/>
      <c r="BF191" s="105"/>
      <c r="BG191" s="105"/>
      <c r="BH191" s="105"/>
      <c r="BI191" s="105"/>
      <c r="BJ191" s="105"/>
    </row>
    <row r="192" spans="1:62" ht="20.100000000000001" hidden="1" customHeight="1" outlineLevel="1">
      <c r="B192" s="100"/>
      <c r="C192" s="908"/>
      <c r="D192" s="909"/>
      <c r="E192" s="909"/>
      <c r="F192" s="910"/>
      <c r="G192" s="890"/>
      <c r="H192" s="891"/>
      <c r="I192" s="152"/>
      <c r="J192" s="152"/>
      <c r="K192" s="152"/>
      <c r="L192" s="152"/>
      <c r="M192" s="152"/>
      <c r="N192" s="152"/>
      <c r="O192" s="152"/>
      <c r="P192" s="153"/>
      <c r="Q192" s="153"/>
      <c r="R192" s="156">
        <f t="shared" si="143"/>
        <v>0</v>
      </c>
      <c r="S192" s="156">
        <f t="shared" si="144"/>
        <v>0</v>
      </c>
      <c r="U192" s="157">
        <f t="shared" si="151"/>
        <v>0</v>
      </c>
      <c r="W192" s="152"/>
      <c r="X192" s="152"/>
      <c r="Y192" s="152"/>
      <c r="Z192" s="152"/>
      <c r="AA192" s="152"/>
      <c r="AB192" s="152"/>
      <c r="AC192" s="347"/>
      <c r="AD192" s="152"/>
      <c r="AE192" s="152"/>
      <c r="AF192" s="152"/>
      <c r="AG192" s="152"/>
      <c r="AH192" s="152"/>
      <c r="AI192" s="152"/>
      <c r="AJ192" s="347"/>
      <c r="AK192" s="152"/>
      <c r="AL192" s="152"/>
      <c r="AM192" s="295"/>
      <c r="AN192" s="228"/>
      <c r="AO192" s="228"/>
      <c r="AP192" s="228"/>
      <c r="AQ192" s="228"/>
      <c r="AR192" s="228"/>
      <c r="AS192" s="348"/>
      <c r="AT192" s="264">
        <f t="shared" si="147"/>
        <v>0</v>
      </c>
      <c r="AU192" s="259"/>
      <c r="AV192" s="265">
        <f t="shared" si="148"/>
        <v>0</v>
      </c>
      <c r="AX192" s="265">
        <f t="shared" si="152"/>
        <v>0</v>
      </c>
      <c r="AZ192" s="492">
        <f t="shared" si="149"/>
        <v>0</v>
      </c>
      <c r="BB192" s="492">
        <f t="shared" si="150"/>
        <v>0</v>
      </c>
      <c r="BD192" s="265">
        <f t="shared" si="153"/>
        <v>0</v>
      </c>
      <c r="BE192" s="105"/>
      <c r="BF192" s="105"/>
      <c r="BG192" s="105"/>
      <c r="BH192" s="105"/>
      <c r="BI192" s="105"/>
      <c r="BJ192" s="105"/>
    </row>
    <row r="193" spans="2:62" ht="20.100000000000001" hidden="1" customHeight="1" outlineLevel="1">
      <c r="B193" s="100"/>
      <c r="C193" s="908"/>
      <c r="D193" s="909"/>
      <c r="E193" s="909"/>
      <c r="F193" s="910"/>
      <c r="G193" s="890"/>
      <c r="H193" s="891"/>
      <c r="I193" s="152"/>
      <c r="J193" s="152"/>
      <c r="K193" s="152"/>
      <c r="L193" s="152"/>
      <c r="M193" s="152"/>
      <c r="N193" s="152"/>
      <c r="O193" s="152"/>
      <c r="P193" s="153"/>
      <c r="Q193" s="153"/>
      <c r="R193" s="156">
        <f t="shared" si="143"/>
        <v>0</v>
      </c>
      <c r="S193" s="156">
        <f t="shared" si="144"/>
        <v>0</v>
      </c>
      <c r="U193" s="157">
        <f t="shared" si="151"/>
        <v>0</v>
      </c>
      <c r="W193" s="152"/>
      <c r="X193" s="152"/>
      <c r="Y193" s="152"/>
      <c r="Z193" s="152"/>
      <c r="AA193" s="152"/>
      <c r="AB193" s="152"/>
      <c r="AC193" s="347"/>
      <c r="AD193" s="152"/>
      <c r="AE193" s="152"/>
      <c r="AF193" s="152"/>
      <c r="AG193" s="152"/>
      <c r="AH193" s="152"/>
      <c r="AI193" s="152"/>
      <c r="AJ193" s="347"/>
      <c r="AK193" s="152"/>
      <c r="AL193" s="152"/>
      <c r="AM193" s="295"/>
      <c r="AN193" s="228"/>
      <c r="AO193" s="228"/>
      <c r="AP193" s="228"/>
      <c r="AQ193" s="228"/>
      <c r="AR193" s="228"/>
      <c r="AS193" s="348"/>
      <c r="AT193" s="264">
        <f t="shared" si="147"/>
        <v>0</v>
      </c>
      <c r="AU193" s="259"/>
      <c r="AV193" s="265">
        <f t="shared" si="148"/>
        <v>0</v>
      </c>
      <c r="AX193" s="265">
        <f t="shared" si="152"/>
        <v>0</v>
      </c>
      <c r="AZ193" s="492">
        <f t="shared" si="149"/>
        <v>0</v>
      </c>
      <c r="BB193" s="492">
        <f t="shared" si="150"/>
        <v>0</v>
      </c>
      <c r="BD193" s="265">
        <f t="shared" si="153"/>
        <v>0</v>
      </c>
      <c r="BE193" s="105"/>
      <c r="BF193" s="105"/>
      <c r="BG193" s="105"/>
      <c r="BH193" s="105"/>
      <c r="BI193" s="105"/>
      <c r="BJ193" s="105"/>
    </row>
    <row r="194" spans="2:62" ht="20.100000000000001" hidden="1" customHeight="1" outlineLevel="1">
      <c r="B194" s="100"/>
      <c r="C194" s="908"/>
      <c r="D194" s="909"/>
      <c r="E194" s="909"/>
      <c r="F194" s="910"/>
      <c r="G194" s="890"/>
      <c r="H194" s="891"/>
      <c r="I194" s="152"/>
      <c r="J194" s="152"/>
      <c r="K194" s="152"/>
      <c r="L194" s="152"/>
      <c r="M194" s="152"/>
      <c r="N194" s="152"/>
      <c r="O194" s="152"/>
      <c r="P194" s="153"/>
      <c r="Q194" s="153"/>
      <c r="R194" s="156">
        <f t="shared" si="143"/>
        <v>0</v>
      </c>
      <c r="S194" s="156">
        <f t="shared" si="144"/>
        <v>0</v>
      </c>
      <c r="U194" s="157">
        <f t="shared" si="151"/>
        <v>0</v>
      </c>
      <c r="W194" s="152"/>
      <c r="X194" s="152"/>
      <c r="Y194" s="152"/>
      <c r="Z194" s="152"/>
      <c r="AA194" s="152"/>
      <c r="AB194" s="152"/>
      <c r="AC194" s="347"/>
      <c r="AD194" s="152"/>
      <c r="AE194" s="152"/>
      <c r="AF194" s="152"/>
      <c r="AG194" s="152"/>
      <c r="AH194" s="152"/>
      <c r="AI194" s="152"/>
      <c r="AJ194" s="347"/>
      <c r="AK194" s="152"/>
      <c r="AL194" s="152"/>
      <c r="AM194" s="295"/>
      <c r="AN194" s="228"/>
      <c r="AO194" s="228"/>
      <c r="AP194" s="228"/>
      <c r="AQ194" s="228"/>
      <c r="AR194" s="228"/>
      <c r="AS194" s="348"/>
      <c r="AT194" s="264">
        <f t="shared" si="147"/>
        <v>0</v>
      </c>
      <c r="AU194" s="259"/>
      <c r="AV194" s="265">
        <f t="shared" si="148"/>
        <v>0</v>
      </c>
      <c r="AX194" s="265">
        <f t="shared" si="152"/>
        <v>0</v>
      </c>
      <c r="AZ194" s="492">
        <f t="shared" si="149"/>
        <v>0</v>
      </c>
      <c r="BB194" s="492">
        <f t="shared" si="150"/>
        <v>0</v>
      </c>
      <c r="BD194" s="265">
        <f t="shared" si="153"/>
        <v>0</v>
      </c>
      <c r="BE194" s="105"/>
      <c r="BF194" s="105"/>
      <c r="BG194" s="105"/>
      <c r="BH194" s="105"/>
      <c r="BI194" s="105"/>
      <c r="BJ194" s="105"/>
    </row>
    <row r="195" spans="2:62" ht="20.100000000000001" hidden="1" customHeight="1" outlineLevel="1">
      <c r="B195" s="100"/>
      <c r="C195" s="908"/>
      <c r="D195" s="909"/>
      <c r="E195" s="909"/>
      <c r="F195" s="910"/>
      <c r="G195" s="890"/>
      <c r="H195" s="891"/>
      <c r="I195" s="152"/>
      <c r="J195" s="152"/>
      <c r="K195" s="152"/>
      <c r="L195" s="152"/>
      <c r="M195" s="152"/>
      <c r="N195" s="152"/>
      <c r="O195" s="152"/>
      <c r="P195" s="153"/>
      <c r="Q195" s="153"/>
      <c r="R195" s="156">
        <f t="shared" si="143"/>
        <v>0</v>
      </c>
      <c r="S195" s="156">
        <f t="shared" si="144"/>
        <v>0</v>
      </c>
      <c r="U195" s="157">
        <f t="shared" si="151"/>
        <v>0</v>
      </c>
      <c r="W195" s="152"/>
      <c r="X195" s="152"/>
      <c r="Y195" s="152"/>
      <c r="Z195" s="152"/>
      <c r="AA195" s="152"/>
      <c r="AB195" s="152"/>
      <c r="AC195" s="347"/>
      <c r="AD195" s="152"/>
      <c r="AE195" s="152"/>
      <c r="AF195" s="152"/>
      <c r="AG195" s="152"/>
      <c r="AH195" s="152"/>
      <c r="AI195" s="152"/>
      <c r="AJ195" s="347"/>
      <c r="AK195" s="152"/>
      <c r="AL195" s="152"/>
      <c r="AM195" s="295"/>
      <c r="AN195" s="228"/>
      <c r="AO195" s="228"/>
      <c r="AP195" s="228"/>
      <c r="AQ195" s="228"/>
      <c r="AR195" s="228"/>
      <c r="AS195" s="348"/>
      <c r="AT195" s="264">
        <f t="shared" si="147"/>
        <v>0</v>
      </c>
      <c r="AU195" s="259"/>
      <c r="AV195" s="265">
        <f t="shared" si="148"/>
        <v>0</v>
      </c>
      <c r="AX195" s="265">
        <f t="shared" si="152"/>
        <v>0</v>
      </c>
      <c r="AZ195" s="492">
        <f t="shared" si="149"/>
        <v>0</v>
      </c>
      <c r="BB195" s="492">
        <f t="shared" si="150"/>
        <v>0</v>
      </c>
      <c r="BD195" s="265">
        <f t="shared" si="153"/>
        <v>0</v>
      </c>
      <c r="BE195" s="105"/>
      <c r="BF195" s="105"/>
      <c r="BG195" s="105"/>
      <c r="BH195" s="105"/>
      <c r="BI195" s="105"/>
      <c r="BJ195" s="105"/>
    </row>
    <row r="196" spans="2:62" ht="20.100000000000001" hidden="1" customHeight="1" outlineLevel="1">
      <c r="B196" s="100"/>
      <c r="C196" s="908"/>
      <c r="D196" s="909"/>
      <c r="E196" s="909"/>
      <c r="F196" s="910"/>
      <c r="G196" s="890"/>
      <c r="H196" s="891"/>
      <c r="I196" s="152"/>
      <c r="J196" s="152"/>
      <c r="K196" s="152"/>
      <c r="L196" s="152"/>
      <c r="M196" s="152"/>
      <c r="N196" s="152"/>
      <c r="O196" s="152"/>
      <c r="P196" s="153"/>
      <c r="Q196" s="153"/>
      <c r="R196" s="156">
        <f t="shared" si="143"/>
        <v>0</v>
      </c>
      <c r="S196" s="156">
        <f t="shared" si="144"/>
        <v>0</v>
      </c>
      <c r="U196" s="157">
        <f t="shared" si="151"/>
        <v>0</v>
      </c>
      <c r="W196" s="152"/>
      <c r="X196" s="152"/>
      <c r="Y196" s="152"/>
      <c r="Z196" s="152"/>
      <c r="AA196" s="152"/>
      <c r="AB196" s="152"/>
      <c r="AC196" s="347"/>
      <c r="AD196" s="152"/>
      <c r="AE196" s="152"/>
      <c r="AF196" s="152"/>
      <c r="AG196" s="152"/>
      <c r="AH196" s="152"/>
      <c r="AI196" s="152"/>
      <c r="AJ196" s="347"/>
      <c r="AK196" s="152"/>
      <c r="AL196" s="152"/>
      <c r="AM196" s="295"/>
      <c r="AN196" s="228"/>
      <c r="AO196" s="228"/>
      <c r="AP196" s="228"/>
      <c r="AQ196" s="228"/>
      <c r="AR196" s="228"/>
      <c r="AS196" s="348"/>
      <c r="AT196" s="264">
        <f t="shared" si="147"/>
        <v>0</v>
      </c>
      <c r="AU196" s="259"/>
      <c r="AV196" s="265">
        <f t="shared" si="148"/>
        <v>0</v>
      </c>
      <c r="AX196" s="265">
        <f t="shared" si="152"/>
        <v>0</v>
      </c>
      <c r="AZ196" s="492">
        <f t="shared" si="149"/>
        <v>0</v>
      </c>
      <c r="BB196" s="492">
        <f t="shared" si="150"/>
        <v>0</v>
      </c>
      <c r="BD196" s="265">
        <f t="shared" si="153"/>
        <v>0</v>
      </c>
      <c r="BE196" s="105"/>
      <c r="BF196" s="105"/>
      <c r="BG196" s="105"/>
      <c r="BH196" s="105"/>
      <c r="BI196" s="105"/>
      <c r="BJ196" s="105"/>
    </row>
    <row r="197" spans="2:62" ht="20.100000000000001" hidden="1" customHeight="1" outlineLevel="1">
      <c r="B197" s="100"/>
      <c r="C197" s="908"/>
      <c r="D197" s="909"/>
      <c r="E197" s="909"/>
      <c r="F197" s="910"/>
      <c r="G197" s="890"/>
      <c r="H197" s="891"/>
      <c r="I197" s="152"/>
      <c r="J197" s="152"/>
      <c r="K197" s="152"/>
      <c r="L197" s="152"/>
      <c r="M197" s="152"/>
      <c r="N197" s="152"/>
      <c r="O197" s="152"/>
      <c r="P197" s="153"/>
      <c r="Q197" s="153"/>
      <c r="R197" s="156">
        <f t="shared" si="143"/>
        <v>0</v>
      </c>
      <c r="S197" s="156">
        <f t="shared" si="144"/>
        <v>0</v>
      </c>
      <c r="U197" s="157">
        <f t="shared" si="151"/>
        <v>0</v>
      </c>
      <c r="W197" s="152"/>
      <c r="X197" s="152"/>
      <c r="Y197" s="152"/>
      <c r="Z197" s="152"/>
      <c r="AA197" s="152"/>
      <c r="AB197" s="152"/>
      <c r="AC197" s="347"/>
      <c r="AD197" s="152"/>
      <c r="AE197" s="152"/>
      <c r="AF197" s="152"/>
      <c r="AG197" s="152"/>
      <c r="AH197" s="152"/>
      <c r="AI197" s="152"/>
      <c r="AJ197" s="347"/>
      <c r="AK197" s="152"/>
      <c r="AL197" s="152"/>
      <c r="AM197" s="295"/>
      <c r="AN197" s="228"/>
      <c r="AO197" s="228"/>
      <c r="AP197" s="228"/>
      <c r="AQ197" s="228"/>
      <c r="AR197" s="228"/>
      <c r="AS197" s="348"/>
      <c r="AT197" s="264">
        <f t="shared" si="147"/>
        <v>0</v>
      </c>
      <c r="AU197" s="259"/>
      <c r="AV197" s="265">
        <f t="shared" si="148"/>
        <v>0</v>
      </c>
      <c r="AX197" s="265">
        <f t="shared" si="152"/>
        <v>0</v>
      </c>
      <c r="AZ197" s="492">
        <f t="shared" si="149"/>
        <v>0</v>
      </c>
      <c r="BB197" s="492">
        <f t="shared" si="150"/>
        <v>0</v>
      </c>
      <c r="BD197" s="265">
        <f t="shared" si="153"/>
        <v>0</v>
      </c>
      <c r="BE197" s="105"/>
      <c r="BF197" s="105"/>
      <c r="BG197" s="105"/>
      <c r="BH197" s="105"/>
      <c r="BI197" s="105"/>
      <c r="BJ197" s="105"/>
    </row>
    <row r="198" spans="2:62" ht="9.9499999999999993" hidden="1" customHeight="1" outlineLevel="1">
      <c r="B198" s="101"/>
      <c r="C198" s="208"/>
      <c r="D198" s="208"/>
      <c r="E198" s="208"/>
      <c r="F198" s="208"/>
      <c r="G198" s="237"/>
      <c r="H198" s="207"/>
      <c r="I198" s="257"/>
      <c r="J198" s="257"/>
      <c r="K198" s="257"/>
      <c r="L198" s="257"/>
      <c r="M198" s="257"/>
      <c r="N198" s="257"/>
      <c r="O198" s="257"/>
      <c r="P198" s="256"/>
      <c r="Q198" s="102"/>
      <c r="R198" s="102"/>
      <c r="S198" s="102"/>
      <c r="U198" s="98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Z198" s="493"/>
      <c r="BE198" s="105"/>
      <c r="BF198" s="105"/>
      <c r="BG198" s="105"/>
      <c r="BH198" s="105"/>
      <c r="BI198" s="105"/>
      <c r="BJ198" s="105"/>
    </row>
    <row r="199" spans="2:62" ht="20.100000000000001" customHeight="1" collapsed="1">
      <c r="B199" s="151">
        <f>B182+1</f>
        <v>12</v>
      </c>
      <c r="C199" s="916"/>
      <c r="D199" s="917"/>
      <c r="E199" s="917"/>
      <c r="F199" s="918"/>
      <c r="G199" s="429"/>
      <c r="H199" s="206">
        <v>1</v>
      </c>
      <c r="I199" s="642">
        <f t="shared" ref="I199" si="154">$H199*SUM(I200:I214)</f>
        <v>0</v>
      </c>
      <c r="J199" s="643">
        <f t="shared" ref="J199:O199" si="155">$H199*SUM(J200:J214)</f>
        <v>0</v>
      </c>
      <c r="K199" s="644">
        <f t="shared" si="155"/>
        <v>0</v>
      </c>
      <c r="L199" s="645">
        <f t="shared" si="155"/>
        <v>0</v>
      </c>
      <c r="M199" s="645">
        <f t="shared" si="155"/>
        <v>0</v>
      </c>
      <c r="N199" s="644">
        <f t="shared" si="155"/>
        <v>0</v>
      </c>
      <c r="O199" s="642">
        <f t="shared" si="155"/>
        <v>0</v>
      </c>
      <c r="P199" s="209">
        <f t="shared" ref="P199:Q199" si="156">$H199*SUM(P200:P214)</f>
        <v>0</v>
      </c>
      <c r="Q199" s="210">
        <f t="shared" si="156"/>
        <v>0</v>
      </c>
      <c r="R199" s="136">
        <f t="shared" ref="R199:R214" si="157">P199*(1+Gewinn)*(1+SicherheitAngebot)</f>
        <v>0</v>
      </c>
      <c r="S199" s="137">
        <f t="shared" ref="S199:S214" si="158">Q199*(1+MGKZ)*(1+Gewinn)*(1+SicherheitAngebot)</f>
        <v>0</v>
      </c>
      <c r="U199" s="10">
        <f>I199*$I$7+J199*$J$7+K199*$K$7+L199*$L$7+M199*$M$7+N199*$N$7+O199*$O$7+R199+S199</f>
        <v>0</v>
      </c>
      <c r="W199" s="646">
        <f t="shared" ref="W199:AB199" si="159">$H199*SUM(W200:W214)</f>
        <v>0</v>
      </c>
      <c r="X199" s="647">
        <f t="shared" si="159"/>
        <v>0</v>
      </c>
      <c r="Y199" s="648">
        <f t="shared" si="159"/>
        <v>0</v>
      </c>
      <c r="Z199" s="649">
        <f t="shared" si="159"/>
        <v>0</v>
      </c>
      <c r="AA199" s="648">
        <f t="shared" si="159"/>
        <v>0</v>
      </c>
      <c r="AB199" s="646">
        <f t="shared" si="159"/>
        <v>0</v>
      </c>
      <c r="AC199" s="258"/>
      <c r="AD199" s="646">
        <f t="shared" ref="AD199:AM199" si="160">$H199*SUM(AD200:AD214)</f>
        <v>0</v>
      </c>
      <c r="AE199" s="647">
        <f t="shared" si="160"/>
        <v>0</v>
      </c>
      <c r="AF199" s="648">
        <f t="shared" si="160"/>
        <v>0</v>
      </c>
      <c r="AG199" s="649">
        <f t="shared" si="160"/>
        <v>0</v>
      </c>
      <c r="AH199" s="648">
        <f t="shared" si="160"/>
        <v>0</v>
      </c>
      <c r="AI199" s="646">
        <f t="shared" si="160"/>
        <v>0</v>
      </c>
      <c r="AJ199" s="258"/>
      <c r="AK199" s="653">
        <f t="shared" si="160"/>
        <v>0</v>
      </c>
      <c r="AL199" s="653">
        <f t="shared" si="160"/>
        <v>0</v>
      </c>
      <c r="AM199" s="653">
        <f t="shared" si="160"/>
        <v>0</v>
      </c>
      <c r="AN199" s="227">
        <f>$H199*SUM(AN200:AN214)*(1+Gewinn)*(1+SicherheitAngebot)</f>
        <v>0</v>
      </c>
      <c r="AO199" s="227">
        <f>$H199*SUM(AO200:AO214)*(1+Gewinn)*(1+SicherheitAngebot)</f>
        <v>0</v>
      </c>
      <c r="AP199" s="227">
        <f>$H199*SUM(AP200:AP214)*(1+Gewinn)*(1+SicherheitAngebot)</f>
        <v>0</v>
      </c>
      <c r="AQ199" s="227">
        <f>$H199*SUM(AQ200:AQ214)*(1+Gewinn)*(1+SicherheitAngebot)</f>
        <v>0</v>
      </c>
      <c r="AR199" s="227">
        <f>$H199*SUM(AR200:AR214)*(1+Gewinn)*(1+SicherheitAngebot)</f>
        <v>0</v>
      </c>
      <c r="AS199" s="262"/>
      <c r="AT199" s="263">
        <f t="shared" si="147"/>
        <v>0</v>
      </c>
      <c r="AU199" s="259"/>
      <c r="AV199" s="491">
        <f>AK199*$AK$7+AL199*$AL$7+AM199*$AM$7+SUM(AN199:AR199)+AT199/Zuschläge_IBN+AT199</f>
        <v>0</v>
      </c>
      <c r="AX199" s="685">
        <f>U199+AV199</f>
        <v>0</v>
      </c>
      <c r="AZ199" s="490">
        <f>IF(H199&gt;0,U199/(1+SicherheitAngebot)*(1+Sicherheit),0)</f>
        <v>0</v>
      </c>
      <c r="BB199" s="490">
        <f>IF(H199&gt;0,AV199/(1+SicherheitAngebot)*(1+Sicherheit),0)</f>
        <v>0</v>
      </c>
      <c r="BD199" s="490">
        <f>AZ199+BB199</f>
        <v>0</v>
      </c>
      <c r="BE199" s="105"/>
      <c r="BF199" s="105"/>
      <c r="BG199" s="105"/>
      <c r="BH199" s="105"/>
      <c r="BI199" s="105"/>
      <c r="BJ199" s="105"/>
    </row>
    <row r="200" spans="2:62" ht="20.100000000000001" hidden="1" customHeight="1" outlineLevel="1">
      <c r="B200" s="99"/>
      <c r="C200" s="908"/>
      <c r="D200" s="909"/>
      <c r="E200" s="909"/>
      <c r="F200" s="910"/>
      <c r="G200" s="890"/>
      <c r="H200" s="901"/>
      <c r="I200" s="152"/>
      <c r="J200" s="152"/>
      <c r="K200" s="152"/>
      <c r="L200" s="152"/>
      <c r="M200" s="152"/>
      <c r="N200" s="152"/>
      <c r="O200" s="152"/>
      <c r="P200" s="153"/>
      <c r="Q200" s="153"/>
      <c r="R200" s="156">
        <f t="shared" si="157"/>
        <v>0</v>
      </c>
      <c r="S200" s="156">
        <f t="shared" si="158"/>
        <v>0</v>
      </c>
      <c r="U200" s="157">
        <f>I200*$I$7+J200*$J$7+K200*$K$7+L200*$L$7+M200*$M$7+N200*$N$7+O200*$O$7+R200+S200</f>
        <v>0</v>
      </c>
      <c r="W200" s="152"/>
      <c r="X200" s="152"/>
      <c r="Y200" s="152"/>
      <c r="Z200" s="152"/>
      <c r="AA200" s="152"/>
      <c r="AB200" s="152"/>
      <c r="AC200" s="347"/>
      <c r="AD200" s="152"/>
      <c r="AE200" s="152"/>
      <c r="AF200" s="152"/>
      <c r="AG200" s="152"/>
      <c r="AH200" s="152"/>
      <c r="AI200" s="152"/>
      <c r="AJ200" s="347"/>
      <c r="AK200" s="152"/>
      <c r="AL200" s="152"/>
      <c r="AM200" s="295"/>
      <c r="AN200" s="228"/>
      <c r="AO200" s="228"/>
      <c r="AP200" s="228"/>
      <c r="AQ200" s="228"/>
      <c r="AR200" s="228"/>
      <c r="AS200" s="348"/>
      <c r="AT200" s="264">
        <f t="shared" si="147"/>
        <v>0</v>
      </c>
      <c r="AU200" s="259"/>
      <c r="AV200" s="265">
        <f t="shared" ref="AV200:AV214" si="161">AK200*$AK$7+AL200*$AL$7+AM200*$AM$7+SUM(AN200:AR200)*(1+Gewinn)*(1+SicherheitAngebot)+AT200/Zuschläge_IBN+AT200</f>
        <v>0</v>
      </c>
      <c r="AX200" s="265">
        <f>U200+AV200</f>
        <v>0</v>
      </c>
      <c r="AZ200" s="492">
        <f t="shared" ref="AZ200:AZ214" si="162">U200/(1+SicherheitAngebot)*(1+Sicherheit)</f>
        <v>0</v>
      </c>
      <c r="BB200" s="492">
        <f t="shared" ref="BB200:BB214" si="163">AV200/(1+SicherheitAngebot)*(1+Sicherheit)</f>
        <v>0</v>
      </c>
      <c r="BD200" s="265">
        <f>AZ200+BB200</f>
        <v>0</v>
      </c>
      <c r="BE200" s="105"/>
      <c r="BF200" s="105"/>
      <c r="BG200" s="105"/>
      <c r="BH200" s="105"/>
      <c r="BI200" s="105"/>
      <c r="BJ200" s="105"/>
    </row>
    <row r="201" spans="2:62" ht="20.100000000000001" hidden="1" customHeight="1" outlineLevel="1">
      <c r="B201" s="100"/>
      <c r="C201" s="908"/>
      <c r="D201" s="909"/>
      <c r="E201" s="909"/>
      <c r="F201" s="910"/>
      <c r="G201" s="890"/>
      <c r="H201" s="891"/>
      <c r="I201" s="152"/>
      <c r="J201" s="152"/>
      <c r="K201" s="152"/>
      <c r="L201" s="152"/>
      <c r="M201" s="152"/>
      <c r="N201" s="152"/>
      <c r="O201" s="152"/>
      <c r="P201" s="153"/>
      <c r="Q201" s="153"/>
      <c r="R201" s="156">
        <f t="shared" si="157"/>
        <v>0</v>
      </c>
      <c r="S201" s="156">
        <f t="shared" si="158"/>
        <v>0</v>
      </c>
      <c r="U201" s="157">
        <f t="shared" ref="U201:U214" si="164">I201*$I$7+J201*$J$7+K201*$K$7+L201*$L$7+M201*$M$7+N201*$N$7+O201*$O$7+R201+S201</f>
        <v>0</v>
      </c>
      <c r="W201" s="152"/>
      <c r="X201" s="152"/>
      <c r="Y201" s="152"/>
      <c r="Z201" s="152"/>
      <c r="AA201" s="152"/>
      <c r="AB201" s="152"/>
      <c r="AC201" s="347"/>
      <c r="AD201" s="152"/>
      <c r="AE201" s="152"/>
      <c r="AF201" s="152"/>
      <c r="AG201" s="152"/>
      <c r="AH201" s="152"/>
      <c r="AI201" s="152"/>
      <c r="AJ201" s="347"/>
      <c r="AK201" s="152"/>
      <c r="AL201" s="152"/>
      <c r="AM201" s="295"/>
      <c r="AN201" s="228"/>
      <c r="AO201" s="228"/>
      <c r="AP201" s="228"/>
      <c r="AQ201" s="228"/>
      <c r="AR201" s="228"/>
      <c r="AS201" s="348"/>
      <c r="AT201" s="264">
        <f t="shared" si="147"/>
        <v>0</v>
      </c>
      <c r="AU201" s="259"/>
      <c r="AV201" s="265">
        <f t="shared" si="161"/>
        <v>0</v>
      </c>
      <c r="AX201" s="265">
        <f t="shared" ref="AX201:AX214" si="165">U201+AV201</f>
        <v>0</v>
      </c>
      <c r="AZ201" s="492">
        <f t="shared" si="162"/>
        <v>0</v>
      </c>
      <c r="BB201" s="492">
        <f t="shared" si="163"/>
        <v>0</v>
      </c>
      <c r="BD201" s="265">
        <f t="shared" ref="BD201:BD214" si="166">AZ201+BB201</f>
        <v>0</v>
      </c>
      <c r="BE201" s="105"/>
      <c r="BF201" s="105"/>
      <c r="BG201" s="105"/>
      <c r="BH201" s="105"/>
      <c r="BI201" s="105"/>
      <c r="BJ201" s="105"/>
    </row>
    <row r="202" spans="2:62" ht="20.100000000000001" hidden="1" customHeight="1" outlineLevel="1">
      <c r="B202" s="100"/>
      <c r="C202" s="908"/>
      <c r="D202" s="909"/>
      <c r="E202" s="909"/>
      <c r="F202" s="910"/>
      <c r="G202" s="890"/>
      <c r="H202" s="891"/>
      <c r="I202" s="152"/>
      <c r="J202" s="152"/>
      <c r="K202" s="152"/>
      <c r="L202" s="152"/>
      <c r="M202" s="152"/>
      <c r="N202" s="152"/>
      <c r="O202" s="152"/>
      <c r="P202" s="153"/>
      <c r="Q202" s="153"/>
      <c r="R202" s="156">
        <f t="shared" si="157"/>
        <v>0</v>
      </c>
      <c r="S202" s="156">
        <f t="shared" si="158"/>
        <v>0</v>
      </c>
      <c r="U202" s="157">
        <f t="shared" si="164"/>
        <v>0</v>
      </c>
      <c r="W202" s="152"/>
      <c r="X202" s="152"/>
      <c r="Y202" s="152"/>
      <c r="Z202" s="152"/>
      <c r="AA202" s="152"/>
      <c r="AB202" s="152"/>
      <c r="AC202" s="347"/>
      <c r="AD202" s="152"/>
      <c r="AE202" s="152"/>
      <c r="AF202" s="152"/>
      <c r="AG202" s="152"/>
      <c r="AH202" s="152"/>
      <c r="AI202" s="152"/>
      <c r="AJ202" s="347"/>
      <c r="AK202" s="152"/>
      <c r="AL202" s="152"/>
      <c r="AM202" s="295"/>
      <c r="AN202" s="228"/>
      <c r="AO202" s="228"/>
      <c r="AP202" s="228"/>
      <c r="AQ202" s="228"/>
      <c r="AR202" s="228"/>
      <c r="AS202" s="348"/>
      <c r="AT202" s="264">
        <f t="shared" si="147"/>
        <v>0</v>
      </c>
      <c r="AU202" s="259"/>
      <c r="AV202" s="265">
        <f t="shared" si="161"/>
        <v>0</v>
      </c>
      <c r="AX202" s="265">
        <f t="shared" si="165"/>
        <v>0</v>
      </c>
      <c r="AZ202" s="492">
        <f t="shared" si="162"/>
        <v>0</v>
      </c>
      <c r="BB202" s="492">
        <f t="shared" si="163"/>
        <v>0</v>
      </c>
      <c r="BD202" s="265">
        <f t="shared" si="166"/>
        <v>0</v>
      </c>
      <c r="BE202" s="105"/>
      <c r="BF202" s="105"/>
      <c r="BG202" s="105"/>
      <c r="BH202" s="105"/>
      <c r="BI202" s="105"/>
      <c r="BJ202" s="105"/>
    </row>
    <row r="203" spans="2:62" ht="20.100000000000001" hidden="1" customHeight="1" outlineLevel="1">
      <c r="B203" s="100"/>
      <c r="C203" s="908"/>
      <c r="D203" s="909"/>
      <c r="E203" s="909"/>
      <c r="F203" s="910"/>
      <c r="G203" s="890"/>
      <c r="H203" s="891"/>
      <c r="I203" s="152"/>
      <c r="J203" s="152"/>
      <c r="K203" s="152"/>
      <c r="L203" s="152"/>
      <c r="M203" s="152"/>
      <c r="N203" s="152"/>
      <c r="O203" s="152"/>
      <c r="P203" s="153"/>
      <c r="Q203" s="153"/>
      <c r="R203" s="156">
        <f t="shared" si="157"/>
        <v>0</v>
      </c>
      <c r="S203" s="156">
        <f t="shared" si="158"/>
        <v>0</v>
      </c>
      <c r="U203" s="157">
        <f t="shared" si="164"/>
        <v>0</v>
      </c>
      <c r="W203" s="152"/>
      <c r="X203" s="152"/>
      <c r="Y203" s="152"/>
      <c r="Z203" s="152"/>
      <c r="AA203" s="152"/>
      <c r="AB203" s="152"/>
      <c r="AC203" s="347"/>
      <c r="AD203" s="152"/>
      <c r="AE203" s="152"/>
      <c r="AF203" s="152"/>
      <c r="AG203" s="152"/>
      <c r="AH203" s="152"/>
      <c r="AI203" s="152"/>
      <c r="AJ203" s="347"/>
      <c r="AK203" s="152"/>
      <c r="AL203" s="152"/>
      <c r="AM203" s="295"/>
      <c r="AN203" s="228"/>
      <c r="AO203" s="228"/>
      <c r="AP203" s="228"/>
      <c r="AQ203" s="228"/>
      <c r="AR203" s="228"/>
      <c r="AS203" s="348"/>
      <c r="AT203" s="264">
        <f t="shared" si="147"/>
        <v>0</v>
      </c>
      <c r="AU203" s="259"/>
      <c r="AV203" s="265">
        <f t="shared" si="161"/>
        <v>0</v>
      </c>
      <c r="AX203" s="265">
        <f t="shared" si="165"/>
        <v>0</v>
      </c>
      <c r="AZ203" s="492">
        <f t="shared" si="162"/>
        <v>0</v>
      </c>
      <c r="BB203" s="492">
        <f t="shared" si="163"/>
        <v>0</v>
      </c>
      <c r="BD203" s="265">
        <f t="shared" si="166"/>
        <v>0</v>
      </c>
      <c r="BE203" s="105"/>
      <c r="BF203" s="105"/>
      <c r="BG203" s="105"/>
      <c r="BH203" s="105"/>
      <c r="BI203" s="105"/>
      <c r="BJ203" s="105"/>
    </row>
    <row r="204" spans="2:62" ht="20.100000000000001" hidden="1" customHeight="1" outlineLevel="1">
      <c r="B204" s="100"/>
      <c r="C204" s="908"/>
      <c r="D204" s="909"/>
      <c r="E204" s="909"/>
      <c r="F204" s="910"/>
      <c r="G204" s="890"/>
      <c r="H204" s="891"/>
      <c r="I204" s="152"/>
      <c r="J204" s="152"/>
      <c r="K204" s="152"/>
      <c r="L204" s="152"/>
      <c r="M204" s="152"/>
      <c r="N204" s="152"/>
      <c r="O204" s="152"/>
      <c r="P204" s="153"/>
      <c r="Q204" s="153"/>
      <c r="R204" s="156">
        <f t="shared" si="157"/>
        <v>0</v>
      </c>
      <c r="S204" s="156">
        <f t="shared" si="158"/>
        <v>0</v>
      </c>
      <c r="U204" s="157">
        <f t="shared" si="164"/>
        <v>0</v>
      </c>
      <c r="W204" s="152"/>
      <c r="X204" s="152"/>
      <c r="Y204" s="152"/>
      <c r="Z204" s="152"/>
      <c r="AA204" s="152"/>
      <c r="AB204" s="152"/>
      <c r="AC204" s="347"/>
      <c r="AD204" s="152"/>
      <c r="AE204" s="152"/>
      <c r="AF204" s="152"/>
      <c r="AG204" s="152"/>
      <c r="AH204" s="152"/>
      <c r="AI204" s="152"/>
      <c r="AJ204" s="347"/>
      <c r="AK204" s="152"/>
      <c r="AL204" s="152"/>
      <c r="AM204" s="295"/>
      <c r="AN204" s="228"/>
      <c r="AO204" s="228"/>
      <c r="AP204" s="228"/>
      <c r="AQ204" s="228"/>
      <c r="AR204" s="228"/>
      <c r="AS204" s="348"/>
      <c r="AT204" s="264">
        <f t="shared" si="147"/>
        <v>0</v>
      </c>
      <c r="AU204" s="259"/>
      <c r="AV204" s="265">
        <f t="shared" si="161"/>
        <v>0</v>
      </c>
      <c r="AX204" s="265">
        <f t="shared" si="165"/>
        <v>0</v>
      </c>
      <c r="AZ204" s="492">
        <f t="shared" si="162"/>
        <v>0</v>
      </c>
      <c r="BB204" s="492">
        <f t="shared" si="163"/>
        <v>0</v>
      </c>
      <c r="BD204" s="265">
        <f t="shared" si="166"/>
        <v>0</v>
      </c>
      <c r="BE204" s="105"/>
      <c r="BF204" s="105"/>
      <c r="BG204" s="105"/>
      <c r="BH204" s="105"/>
      <c r="BI204" s="105"/>
      <c r="BJ204" s="105"/>
    </row>
    <row r="205" spans="2:62" ht="20.100000000000001" hidden="1" customHeight="1" outlineLevel="1">
      <c r="B205" s="100"/>
      <c r="C205" s="908"/>
      <c r="D205" s="909"/>
      <c r="E205" s="909"/>
      <c r="F205" s="910"/>
      <c r="G205" s="890"/>
      <c r="H205" s="891"/>
      <c r="I205" s="152"/>
      <c r="J205" s="152"/>
      <c r="K205" s="152"/>
      <c r="L205" s="152"/>
      <c r="M205" s="152"/>
      <c r="N205" s="152"/>
      <c r="O205" s="152"/>
      <c r="P205" s="153"/>
      <c r="Q205" s="153"/>
      <c r="R205" s="156">
        <f t="shared" si="157"/>
        <v>0</v>
      </c>
      <c r="S205" s="156">
        <f t="shared" si="158"/>
        <v>0</v>
      </c>
      <c r="U205" s="157">
        <f t="shared" si="164"/>
        <v>0</v>
      </c>
      <c r="W205" s="152"/>
      <c r="X205" s="152"/>
      <c r="Y205" s="152"/>
      <c r="Z205" s="152"/>
      <c r="AA205" s="152"/>
      <c r="AB205" s="152"/>
      <c r="AC205" s="347"/>
      <c r="AD205" s="152"/>
      <c r="AE205" s="152"/>
      <c r="AF205" s="152"/>
      <c r="AG205" s="152"/>
      <c r="AH205" s="152"/>
      <c r="AI205" s="152"/>
      <c r="AJ205" s="347"/>
      <c r="AK205" s="152"/>
      <c r="AL205" s="152"/>
      <c r="AM205" s="295"/>
      <c r="AN205" s="228"/>
      <c r="AO205" s="228"/>
      <c r="AP205" s="228"/>
      <c r="AQ205" s="228"/>
      <c r="AR205" s="228"/>
      <c r="AS205" s="348"/>
      <c r="AT205" s="264">
        <f t="shared" si="147"/>
        <v>0</v>
      </c>
      <c r="AU205" s="259"/>
      <c r="AV205" s="265">
        <f t="shared" si="161"/>
        <v>0</v>
      </c>
      <c r="AX205" s="265">
        <f t="shared" si="165"/>
        <v>0</v>
      </c>
      <c r="AZ205" s="492">
        <f t="shared" si="162"/>
        <v>0</v>
      </c>
      <c r="BB205" s="492">
        <f t="shared" si="163"/>
        <v>0</v>
      </c>
      <c r="BD205" s="265">
        <f t="shared" si="166"/>
        <v>0</v>
      </c>
      <c r="BE205" s="105"/>
      <c r="BF205" s="105"/>
      <c r="BG205" s="105"/>
      <c r="BH205" s="105"/>
      <c r="BI205" s="105"/>
      <c r="BJ205" s="105"/>
    </row>
    <row r="206" spans="2:62" ht="20.100000000000001" hidden="1" customHeight="1" outlineLevel="1">
      <c r="B206" s="100"/>
      <c r="C206" s="908"/>
      <c r="D206" s="909"/>
      <c r="E206" s="909"/>
      <c r="F206" s="910"/>
      <c r="G206" s="890"/>
      <c r="H206" s="891"/>
      <c r="I206" s="152"/>
      <c r="J206" s="152"/>
      <c r="K206" s="152"/>
      <c r="L206" s="152"/>
      <c r="M206" s="152"/>
      <c r="N206" s="152"/>
      <c r="O206" s="152"/>
      <c r="P206" s="153"/>
      <c r="Q206" s="153"/>
      <c r="R206" s="156">
        <f t="shared" si="157"/>
        <v>0</v>
      </c>
      <c r="S206" s="156">
        <f t="shared" si="158"/>
        <v>0</v>
      </c>
      <c r="U206" s="157">
        <f t="shared" si="164"/>
        <v>0</v>
      </c>
      <c r="W206" s="152"/>
      <c r="X206" s="152"/>
      <c r="Y206" s="152"/>
      <c r="Z206" s="152"/>
      <c r="AA206" s="152"/>
      <c r="AB206" s="152"/>
      <c r="AC206" s="347"/>
      <c r="AD206" s="152"/>
      <c r="AE206" s="152"/>
      <c r="AF206" s="152"/>
      <c r="AG206" s="152"/>
      <c r="AH206" s="152"/>
      <c r="AI206" s="152"/>
      <c r="AJ206" s="347"/>
      <c r="AK206" s="152"/>
      <c r="AL206" s="152"/>
      <c r="AM206" s="295"/>
      <c r="AN206" s="228"/>
      <c r="AO206" s="228"/>
      <c r="AP206" s="228"/>
      <c r="AQ206" s="228"/>
      <c r="AR206" s="228"/>
      <c r="AS206" s="348"/>
      <c r="AT206" s="264">
        <f t="shared" si="147"/>
        <v>0</v>
      </c>
      <c r="AU206" s="259"/>
      <c r="AV206" s="265">
        <f t="shared" si="161"/>
        <v>0</v>
      </c>
      <c r="AX206" s="265">
        <f t="shared" si="165"/>
        <v>0</v>
      </c>
      <c r="AZ206" s="492">
        <f t="shared" si="162"/>
        <v>0</v>
      </c>
      <c r="BB206" s="492">
        <f t="shared" si="163"/>
        <v>0</v>
      </c>
      <c r="BD206" s="265">
        <f t="shared" si="166"/>
        <v>0</v>
      </c>
      <c r="BE206" s="105"/>
      <c r="BF206" s="105"/>
      <c r="BG206" s="105"/>
      <c r="BH206" s="105"/>
      <c r="BI206" s="105"/>
      <c r="BJ206" s="105"/>
    </row>
    <row r="207" spans="2:62" ht="20.100000000000001" hidden="1" customHeight="1" outlineLevel="1">
      <c r="B207" s="100"/>
      <c r="C207" s="908"/>
      <c r="D207" s="909"/>
      <c r="E207" s="909"/>
      <c r="F207" s="910"/>
      <c r="G207" s="890"/>
      <c r="H207" s="891"/>
      <c r="I207" s="152"/>
      <c r="J207" s="152"/>
      <c r="K207" s="152"/>
      <c r="L207" s="152"/>
      <c r="M207" s="152"/>
      <c r="N207" s="152"/>
      <c r="O207" s="152"/>
      <c r="P207" s="153"/>
      <c r="Q207" s="153"/>
      <c r="R207" s="156">
        <f t="shared" si="157"/>
        <v>0</v>
      </c>
      <c r="S207" s="156">
        <f t="shared" si="158"/>
        <v>0</v>
      </c>
      <c r="U207" s="157">
        <f t="shared" si="164"/>
        <v>0</v>
      </c>
      <c r="W207" s="152"/>
      <c r="X207" s="152"/>
      <c r="Y207" s="152"/>
      <c r="Z207" s="152"/>
      <c r="AA207" s="152"/>
      <c r="AB207" s="152"/>
      <c r="AC207" s="347"/>
      <c r="AD207" s="152"/>
      <c r="AE207" s="152"/>
      <c r="AF207" s="152"/>
      <c r="AG207" s="152"/>
      <c r="AH207" s="152"/>
      <c r="AI207" s="152"/>
      <c r="AJ207" s="347"/>
      <c r="AK207" s="152"/>
      <c r="AL207" s="152"/>
      <c r="AM207" s="295"/>
      <c r="AN207" s="228"/>
      <c r="AO207" s="228"/>
      <c r="AP207" s="228"/>
      <c r="AQ207" s="228"/>
      <c r="AR207" s="228"/>
      <c r="AS207" s="348"/>
      <c r="AT207" s="264">
        <f t="shared" si="147"/>
        <v>0</v>
      </c>
      <c r="AU207" s="259"/>
      <c r="AV207" s="265">
        <f t="shared" si="161"/>
        <v>0</v>
      </c>
      <c r="AX207" s="265">
        <f t="shared" si="165"/>
        <v>0</v>
      </c>
      <c r="AZ207" s="492">
        <f t="shared" si="162"/>
        <v>0</v>
      </c>
      <c r="BB207" s="492">
        <f t="shared" si="163"/>
        <v>0</v>
      </c>
      <c r="BD207" s="265">
        <f t="shared" si="166"/>
        <v>0</v>
      </c>
      <c r="BE207" s="105"/>
      <c r="BF207" s="105"/>
      <c r="BG207" s="105"/>
      <c r="BH207" s="105"/>
      <c r="BI207" s="105"/>
      <c r="BJ207" s="105"/>
    </row>
    <row r="208" spans="2:62" ht="20.100000000000001" hidden="1" customHeight="1" outlineLevel="1">
      <c r="B208" s="100"/>
      <c r="C208" s="908"/>
      <c r="D208" s="909"/>
      <c r="E208" s="909"/>
      <c r="F208" s="910"/>
      <c r="G208" s="890"/>
      <c r="H208" s="891"/>
      <c r="I208" s="152"/>
      <c r="J208" s="152"/>
      <c r="K208" s="152"/>
      <c r="L208" s="152"/>
      <c r="M208" s="152"/>
      <c r="N208" s="152"/>
      <c r="O208" s="152"/>
      <c r="P208" s="153"/>
      <c r="Q208" s="153"/>
      <c r="R208" s="156">
        <f t="shared" si="157"/>
        <v>0</v>
      </c>
      <c r="S208" s="156">
        <f t="shared" si="158"/>
        <v>0</v>
      </c>
      <c r="U208" s="157">
        <f t="shared" si="164"/>
        <v>0</v>
      </c>
      <c r="W208" s="152"/>
      <c r="X208" s="152"/>
      <c r="Y208" s="152"/>
      <c r="Z208" s="152"/>
      <c r="AA208" s="152"/>
      <c r="AB208" s="152"/>
      <c r="AC208" s="347"/>
      <c r="AD208" s="152"/>
      <c r="AE208" s="152"/>
      <c r="AF208" s="152"/>
      <c r="AG208" s="152"/>
      <c r="AH208" s="152"/>
      <c r="AI208" s="152"/>
      <c r="AJ208" s="347"/>
      <c r="AK208" s="152"/>
      <c r="AL208" s="152"/>
      <c r="AM208" s="295"/>
      <c r="AN208" s="228"/>
      <c r="AO208" s="228"/>
      <c r="AP208" s="228"/>
      <c r="AQ208" s="228"/>
      <c r="AR208" s="228"/>
      <c r="AS208" s="348"/>
      <c r="AT208" s="264">
        <f t="shared" si="147"/>
        <v>0</v>
      </c>
      <c r="AU208" s="259"/>
      <c r="AV208" s="265">
        <f t="shared" si="161"/>
        <v>0</v>
      </c>
      <c r="AX208" s="265">
        <f t="shared" si="165"/>
        <v>0</v>
      </c>
      <c r="AZ208" s="492">
        <f t="shared" si="162"/>
        <v>0</v>
      </c>
      <c r="BB208" s="492">
        <f t="shared" si="163"/>
        <v>0</v>
      </c>
      <c r="BD208" s="265">
        <f t="shared" si="166"/>
        <v>0</v>
      </c>
      <c r="BE208" s="105"/>
      <c r="BF208" s="105"/>
      <c r="BG208" s="105"/>
      <c r="BH208" s="105"/>
      <c r="BI208" s="105"/>
      <c r="BJ208" s="105"/>
    </row>
    <row r="209" spans="2:62" ht="20.100000000000001" hidden="1" customHeight="1" outlineLevel="1">
      <c r="B209" s="100"/>
      <c r="C209" s="908"/>
      <c r="D209" s="909"/>
      <c r="E209" s="909"/>
      <c r="F209" s="910"/>
      <c r="G209" s="890"/>
      <c r="H209" s="891"/>
      <c r="I209" s="152"/>
      <c r="J209" s="152"/>
      <c r="K209" s="152"/>
      <c r="L209" s="152"/>
      <c r="M209" s="152"/>
      <c r="N209" s="152"/>
      <c r="O209" s="152"/>
      <c r="P209" s="153"/>
      <c r="Q209" s="153"/>
      <c r="R209" s="156">
        <f t="shared" si="157"/>
        <v>0</v>
      </c>
      <c r="S209" s="156">
        <f t="shared" si="158"/>
        <v>0</v>
      </c>
      <c r="U209" s="157">
        <f t="shared" si="164"/>
        <v>0</v>
      </c>
      <c r="W209" s="152"/>
      <c r="X209" s="152"/>
      <c r="Y209" s="152"/>
      <c r="Z209" s="152"/>
      <c r="AA209" s="152"/>
      <c r="AB209" s="152"/>
      <c r="AC209" s="347"/>
      <c r="AD209" s="152"/>
      <c r="AE209" s="152"/>
      <c r="AF209" s="152"/>
      <c r="AG209" s="152"/>
      <c r="AH209" s="152"/>
      <c r="AI209" s="152"/>
      <c r="AJ209" s="347"/>
      <c r="AK209" s="152"/>
      <c r="AL209" s="152"/>
      <c r="AM209" s="295"/>
      <c r="AN209" s="228"/>
      <c r="AO209" s="228"/>
      <c r="AP209" s="228"/>
      <c r="AQ209" s="228"/>
      <c r="AR209" s="228"/>
      <c r="AS209" s="348"/>
      <c r="AT209" s="264">
        <f t="shared" si="147"/>
        <v>0</v>
      </c>
      <c r="AU209" s="259"/>
      <c r="AV209" s="265">
        <f t="shared" si="161"/>
        <v>0</v>
      </c>
      <c r="AX209" s="265">
        <f t="shared" si="165"/>
        <v>0</v>
      </c>
      <c r="AZ209" s="492">
        <f t="shared" si="162"/>
        <v>0</v>
      </c>
      <c r="BB209" s="492">
        <f t="shared" si="163"/>
        <v>0</v>
      </c>
      <c r="BD209" s="265">
        <f t="shared" si="166"/>
        <v>0</v>
      </c>
      <c r="BE209" s="105"/>
      <c r="BF209" s="105"/>
      <c r="BG209" s="105"/>
      <c r="BH209" s="105"/>
      <c r="BI209" s="105"/>
      <c r="BJ209" s="105"/>
    </row>
    <row r="210" spans="2:62" ht="20.100000000000001" hidden="1" customHeight="1" outlineLevel="1">
      <c r="B210" s="100"/>
      <c r="C210" s="908"/>
      <c r="D210" s="909"/>
      <c r="E210" s="909"/>
      <c r="F210" s="910"/>
      <c r="G210" s="890"/>
      <c r="H210" s="891"/>
      <c r="I210" s="152"/>
      <c r="J210" s="152"/>
      <c r="K210" s="152"/>
      <c r="L210" s="152"/>
      <c r="M210" s="152"/>
      <c r="N210" s="152"/>
      <c r="O210" s="152"/>
      <c r="P210" s="153"/>
      <c r="Q210" s="153"/>
      <c r="R210" s="156">
        <f t="shared" si="157"/>
        <v>0</v>
      </c>
      <c r="S210" s="156">
        <f t="shared" si="158"/>
        <v>0</v>
      </c>
      <c r="U210" s="157">
        <f t="shared" si="164"/>
        <v>0</v>
      </c>
      <c r="W210" s="152"/>
      <c r="X210" s="152"/>
      <c r="Y210" s="152"/>
      <c r="Z210" s="152"/>
      <c r="AA210" s="152"/>
      <c r="AB210" s="152"/>
      <c r="AC210" s="347"/>
      <c r="AD210" s="152"/>
      <c r="AE210" s="152"/>
      <c r="AF210" s="152"/>
      <c r="AG210" s="152"/>
      <c r="AH210" s="152"/>
      <c r="AI210" s="152"/>
      <c r="AJ210" s="347"/>
      <c r="AK210" s="152"/>
      <c r="AL210" s="152"/>
      <c r="AM210" s="295"/>
      <c r="AN210" s="228"/>
      <c r="AO210" s="228"/>
      <c r="AP210" s="228"/>
      <c r="AQ210" s="228"/>
      <c r="AR210" s="228"/>
      <c r="AS210" s="348"/>
      <c r="AT210" s="264">
        <f t="shared" si="147"/>
        <v>0</v>
      </c>
      <c r="AU210" s="259"/>
      <c r="AV210" s="265">
        <f t="shared" si="161"/>
        <v>0</v>
      </c>
      <c r="AX210" s="265">
        <f t="shared" si="165"/>
        <v>0</v>
      </c>
      <c r="AZ210" s="492">
        <f t="shared" si="162"/>
        <v>0</v>
      </c>
      <c r="BB210" s="492">
        <f t="shared" si="163"/>
        <v>0</v>
      </c>
      <c r="BD210" s="265">
        <f t="shared" si="166"/>
        <v>0</v>
      </c>
      <c r="BE210" s="105"/>
      <c r="BF210" s="105"/>
      <c r="BG210" s="105"/>
      <c r="BH210" s="105"/>
      <c r="BI210" s="105"/>
      <c r="BJ210" s="105"/>
    </row>
    <row r="211" spans="2:62" ht="20.100000000000001" hidden="1" customHeight="1" outlineLevel="1">
      <c r="B211" s="100"/>
      <c r="C211" s="908"/>
      <c r="D211" s="909"/>
      <c r="E211" s="909"/>
      <c r="F211" s="910"/>
      <c r="G211" s="890"/>
      <c r="H211" s="891"/>
      <c r="I211" s="152"/>
      <c r="J211" s="152"/>
      <c r="K211" s="152"/>
      <c r="L211" s="152"/>
      <c r="M211" s="152"/>
      <c r="N211" s="152"/>
      <c r="O211" s="152"/>
      <c r="P211" s="153"/>
      <c r="Q211" s="153"/>
      <c r="R211" s="156">
        <f t="shared" si="157"/>
        <v>0</v>
      </c>
      <c r="S211" s="156">
        <f t="shared" si="158"/>
        <v>0</v>
      </c>
      <c r="U211" s="157">
        <f t="shared" si="164"/>
        <v>0</v>
      </c>
      <c r="W211" s="152"/>
      <c r="X211" s="152"/>
      <c r="Y211" s="152"/>
      <c r="Z211" s="152"/>
      <c r="AA211" s="152"/>
      <c r="AB211" s="152"/>
      <c r="AC211" s="347"/>
      <c r="AD211" s="152"/>
      <c r="AE211" s="152"/>
      <c r="AF211" s="152"/>
      <c r="AG211" s="152"/>
      <c r="AH211" s="152"/>
      <c r="AI211" s="152"/>
      <c r="AJ211" s="347"/>
      <c r="AK211" s="152"/>
      <c r="AL211" s="152"/>
      <c r="AM211" s="295"/>
      <c r="AN211" s="228"/>
      <c r="AO211" s="228"/>
      <c r="AP211" s="228"/>
      <c r="AQ211" s="228"/>
      <c r="AR211" s="228"/>
      <c r="AS211" s="348"/>
      <c r="AT211" s="264">
        <f t="shared" si="147"/>
        <v>0</v>
      </c>
      <c r="AU211" s="259"/>
      <c r="AV211" s="265">
        <f t="shared" si="161"/>
        <v>0</v>
      </c>
      <c r="AX211" s="265">
        <f t="shared" si="165"/>
        <v>0</v>
      </c>
      <c r="AZ211" s="492">
        <f t="shared" si="162"/>
        <v>0</v>
      </c>
      <c r="BB211" s="492">
        <f t="shared" si="163"/>
        <v>0</v>
      </c>
      <c r="BD211" s="265">
        <f t="shared" si="166"/>
        <v>0</v>
      </c>
      <c r="BE211" s="105"/>
      <c r="BF211" s="105"/>
      <c r="BG211" s="105"/>
      <c r="BH211" s="105"/>
      <c r="BI211" s="105"/>
      <c r="BJ211" s="105"/>
    </row>
    <row r="212" spans="2:62" ht="20.100000000000001" hidden="1" customHeight="1" outlineLevel="1">
      <c r="B212" s="100"/>
      <c r="C212" s="908"/>
      <c r="D212" s="909"/>
      <c r="E212" s="909"/>
      <c r="F212" s="910"/>
      <c r="G212" s="890"/>
      <c r="H212" s="891"/>
      <c r="I212" s="152"/>
      <c r="J212" s="152"/>
      <c r="K212" s="152"/>
      <c r="L212" s="152"/>
      <c r="M212" s="152"/>
      <c r="N212" s="152"/>
      <c r="O212" s="152"/>
      <c r="P212" s="153"/>
      <c r="Q212" s="153"/>
      <c r="R212" s="156">
        <f t="shared" si="157"/>
        <v>0</v>
      </c>
      <c r="S212" s="156">
        <f t="shared" si="158"/>
        <v>0</v>
      </c>
      <c r="U212" s="157">
        <f t="shared" si="164"/>
        <v>0</v>
      </c>
      <c r="W212" s="152"/>
      <c r="X212" s="152"/>
      <c r="Y212" s="152"/>
      <c r="Z212" s="152"/>
      <c r="AA212" s="152"/>
      <c r="AB212" s="152"/>
      <c r="AC212" s="347"/>
      <c r="AD212" s="152"/>
      <c r="AE212" s="152"/>
      <c r="AF212" s="152"/>
      <c r="AG212" s="152"/>
      <c r="AH212" s="152"/>
      <c r="AI212" s="152"/>
      <c r="AJ212" s="347"/>
      <c r="AK212" s="152"/>
      <c r="AL212" s="152"/>
      <c r="AM212" s="295"/>
      <c r="AN212" s="228"/>
      <c r="AO212" s="228"/>
      <c r="AP212" s="228"/>
      <c r="AQ212" s="228"/>
      <c r="AR212" s="228"/>
      <c r="AS212" s="348"/>
      <c r="AT212" s="264">
        <f t="shared" si="147"/>
        <v>0</v>
      </c>
      <c r="AU212" s="259"/>
      <c r="AV212" s="265">
        <f t="shared" si="161"/>
        <v>0</v>
      </c>
      <c r="AX212" s="265">
        <f t="shared" si="165"/>
        <v>0</v>
      </c>
      <c r="AZ212" s="492">
        <f t="shared" si="162"/>
        <v>0</v>
      </c>
      <c r="BB212" s="492">
        <f t="shared" si="163"/>
        <v>0</v>
      </c>
      <c r="BD212" s="265">
        <f t="shared" si="166"/>
        <v>0</v>
      </c>
      <c r="BE212" s="105"/>
      <c r="BF212" s="105"/>
      <c r="BG212" s="105"/>
      <c r="BH212" s="105"/>
      <c r="BI212" s="105"/>
      <c r="BJ212" s="105"/>
    </row>
    <row r="213" spans="2:62" ht="20.100000000000001" hidden="1" customHeight="1" outlineLevel="1">
      <c r="B213" s="100"/>
      <c r="C213" s="908"/>
      <c r="D213" s="909"/>
      <c r="E213" s="909"/>
      <c r="F213" s="910"/>
      <c r="G213" s="890"/>
      <c r="H213" s="891"/>
      <c r="I213" s="152"/>
      <c r="J213" s="152"/>
      <c r="K213" s="152"/>
      <c r="L213" s="152"/>
      <c r="M213" s="152"/>
      <c r="N213" s="152"/>
      <c r="O213" s="152"/>
      <c r="P213" s="153"/>
      <c r="Q213" s="153"/>
      <c r="R213" s="156">
        <f t="shared" si="157"/>
        <v>0</v>
      </c>
      <c r="S213" s="156">
        <f t="shared" si="158"/>
        <v>0</v>
      </c>
      <c r="U213" s="157">
        <f t="shared" si="164"/>
        <v>0</v>
      </c>
      <c r="W213" s="152"/>
      <c r="X213" s="152"/>
      <c r="Y213" s="152"/>
      <c r="Z213" s="152"/>
      <c r="AA213" s="152"/>
      <c r="AB213" s="152"/>
      <c r="AC213" s="347"/>
      <c r="AD213" s="152"/>
      <c r="AE213" s="152"/>
      <c r="AF213" s="152"/>
      <c r="AG213" s="152"/>
      <c r="AH213" s="152"/>
      <c r="AI213" s="152"/>
      <c r="AJ213" s="347"/>
      <c r="AK213" s="152"/>
      <c r="AL213" s="152"/>
      <c r="AM213" s="295"/>
      <c r="AN213" s="228"/>
      <c r="AO213" s="228"/>
      <c r="AP213" s="228"/>
      <c r="AQ213" s="228"/>
      <c r="AR213" s="228"/>
      <c r="AS213" s="348"/>
      <c r="AT213" s="264">
        <f t="shared" si="147"/>
        <v>0</v>
      </c>
      <c r="AU213" s="259"/>
      <c r="AV213" s="265">
        <f t="shared" si="161"/>
        <v>0</v>
      </c>
      <c r="AX213" s="265">
        <f t="shared" si="165"/>
        <v>0</v>
      </c>
      <c r="AZ213" s="492">
        <f t="shared" si="162"/>
        <v>0</v>
      </c>
      <c r="BB213" s="492">
        <f t="shared" si="163"/>
        <v>0</v>
      </c>
      <c r="BD213" s="265">
        <f t="shared" si="166"/>
        <v>0</v>
      </c>
      <c r="BE213" s="105"/>
      <c r="BF213" s="105"/>
      <c r="BG213" s="105"/>
      <c r="BH213" s="105"/>
      <c r="BI213" s="105"/>
      <c r="BJ213" s="105"/>
    </row>
    <row r="214" spans="2:62" ht="20.100000000000001" hidden="1" customHeight="1" outlineLevel="1">
      <c r="B214" s="100"/>
      <c r="C214" s="908"/>
      <c r="D214" s="909"/>
      <c r="E214" s="909"/>
      <c r="F214" s="910"/>
      <c r="G214" s="890"/>
      <c r="H214" s="891"/>
      <c r="I214" s="152"/>
      <c r="J214" s="152"/>
      <c r="K214" s="152"/>
      <c r="L214" s="152"/>
      <c r="M214" s="152"/>
      <c r="N214" s="152"/>
      <c r="O214" s="152"/>
      <c r="P214" s="153"/>
      <c r="Q214" s="153"/>
      <c r="R214" s="156">
        <f t="shared" si="157"/>
        <v>0</v>
      </c>
      <c r="S214" s="156">
        <f t="shared" si="158"/>
        <v>0</v>
      </c>
      <c r="U214" s="157">
        <f t="shared" si="164"/>
        <v>0</v>
      </c>
      <c r="W214" s="152"/>
      <c r="X214" s="152"/>
      <c r="Y214" s="152"/>
      <c r="Z214" s="152"/>
      <c r="AA214" s="152"/>
      <c r="AB214" s="152"/>
      <c r="AC214" s="347"/>
      <c r="AD214" s="152"/>
      <c r="AE214" s="152"/>
      <c r="AF214" s="152"/>
      <c r="AG214" s="152"/>
      <c r="AH214" s="152"/>
      <c r="AI214" s="152"/>
      <c r="AJ214" s="347"/>
      <c r="AK214" s="152"/>
      <c r="AL214" s="152"/>
      <c r="AM214" s="295"/>
      <c r="AN214" s="228"/>
      <c r="AO214" s="228"/>
      <c r="AP214" s="228"/>
      <c r="AQ214" s="228"/>
      <c r="AR214" s="228"/>
      <c r="AS214" s="348"/>
      <c r="AT214" s="264">
        <f t="shared" si="147"/>
        <v>0</v>
      </c>
      <c r="AU214" s="259"/>
      <c r="AV214" s="265">
        <f t="shared" si="161"/>
        <v>0</v>
      </c>
      <c r="AX214" s="265">
        <f t="shared" si="165"/>
        <v>0</v>
      </c>
      <c r="AZ214" s="492">
        <f t="shared" si="162"/>
        <v>0</v>
      </c>
      <c r="BB214" s="492">
        <f t="shared" si="163"/>
        <v>0</v>
      </c>
      <c r="BD214" s="265">
        <f t="shared" si="166"/>
        <v>0</v>
      </c>
      <c r="BE214" s="105"/>
      <c r="BF214" s="105"/>
      <c r="BG214" s="105"/>
      <c r="BH214" s="105"/>
      <c r="BI214" s="105"/>
      <c r="BJ214" s="105"/>
    </row>
    <row r="215" spans="2:62" ht="9.9499999999999993" hidden="1" customHeight="1" outlineLevel="1">
      <c r="B215" s="101"/>
      <c r="C215" s="208"/>
      <c r="D215" s="208"/>
      <c r="E215" s="208"/>
      <c r="F215" s="208"/>
      <c r="G215" s="237"/>
      <c r="H215" s="207"/>
      <c r="I215" s="257"/>
      <c r="J215" s="257"/>
      <c r="K215" s="257"/>
      <c r="L215" s="257"/>
      <c r="M215" s="257"/>
      <c r="N215" s="257"/>
      <c r="O215" s="257"/>
      <c r="P215" s="256"/>
      <c r="Q215" s="102"/>
      <c r="R215" s="102"/>
      <c r="S215" s="102"/>
      <c r="U215" s="98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Z215" s="493"/>
      <c r="BE215" s="105"/>
      <c r="BF215" s="105"/>
      <c r="BG215" s="105"/>
      <c r="BH215" s="105"/>
      <c r="BI215" s="105"/>
      <c r="BJ215" s="105"/>
    </row>
    <row r="216" spans="2:62" ht="20.100000000000001" customHeight="1" collapsed="1">
      <c r="B216" s="151">
        <f>B199+1</f>
        <v>13</v>
      </c>
      <c r="C216" s="916"/>
      <c r="D216" s="917"/>
      <c r="E216" s="917"/>
      <c r="F216" s="918"/>
      <c r="G216" s="429"/>
      <c r="H216" s="206">
        <v>1</v>
      </c>
      <c r="I216" s="642">
        <f t="shared" ref="I216" si="167">$H216*SUM(I217:I231)</f>
        <v>0</v>
      </c>
      <c r="J216" s="643">
        <f t="shared" ref="J216:O216" si="168">$H216*SUM(J217:J231)</f>
        <v>0</v>
      </c>
      <c r="K216" s="644">
        <f t="shared" si="168"/>
        <v>0</v>
      </c>
      <c r="L216" s="645">
        <f t="shared" si="168"/>
        <v>0</v>
      </c>
      <c r="M216" s="645">
        <f t="shared" si="168"/>
        <v>0</v>
      </c>
      <c r="N216" s="644">
        <f t="shared" si="168"/>
        <v>0</v>
      </c>
      <c r="O216" s="642">
        <f t="shared" si="168"/>
        <v>0</v>
      </c>
      <c r="P216" s="209">
        <f t="shared" ref="P216:Q216" si="169">$H216*SUM(P217:P231)</f>
        <v>0</v>
      </c>
      <c r="Q216" s="210">
        <f t="shared" si="169"/>
        <v>0</v>
      </c>
      <c r="R216" s="136">
        <f t="shared" ref="R216:R231" si="170">P216*(1+Gewinn)*(1+SicherheitAngebot)</f>
        <v>0</v>
      </c>
      <c r="S216" s="137">
        <f t="shared" ref="S216:S231" si="171">Q216*(1+MGKZ)*(1+Gewinn)*(1+SicherheitAngebot)</f>
        <v>0</v>
      </c>
      <c r="U216" s="10">
        <f>I216*$I$7+J216*$J$7+K216*$K$7+L216*$L$7+M216*$M$7+N216*$N$7+O216*$O$7+R216+S216</f>
        <v>0</v>
      </c>
      <c r="W216" s="646">
        <f t="shared" ref="W216:AB216" si="172">$H216*SUM(W217:W231)</f>
        <v>0</v>
      </c>
      <c r="X216" s="647">
        <f t="shared" si="172"/>
        <v>0</v>
      </c>
      <c r="Y216" s="648">
        <f t="shared" si="172"/>
        <v>0</v>
      </c>
      <c r="Z216" s="649">
        <f t="shared" si="172"/>
        <v>0</v>
      </c>
      <c r="AA216" s="648">
        <f t="shared" si="172"/>
        <v>0</v>
      </c>
      <c r="AB216" s="646">
        <f t="shared" si="172"/>
        <v>0</v>
      </c>
      <c r="AC216" s="258"/>
      <c r="AD216" s="646">
        <f t="shared" ref="AD216:AM216" si="173">$H216*SUM(AD217:AD231)</f>
        <v>0</v>
      </c>
      <c r="AE216" s="647">
        <f t="shared" si="173"/>
        <v>0</v>
      </c>
      <c r="AF216" s="648">
        <f t="shared" si="173"/>
        <v>0</v>
      </c>
      <c r="AG216" s="649">
        <f t="shared" si="173"/>
        <v>0</v>
      </c>
      <c r="AH216" s="648">
        <f t="shared" si="173"/>
        <v>0</v>
      </c>
      <c r="AI216" s="646">
        <f t="shared" si="173"/>
        <v>0</v>
      </c>
      <c r="AJ216" s="258"/>
      <c r="AK216" s="653">
        <f t="shared" si="173"/>
        <v>0</v>
      </c>
      <c r="AL216" s="653">
        <f t="shared" si="173"/>
        <v>0</v>
      </c>
      <c r="AM216" s="653">
        <f t="shared" si="173"/>
        <v>0</v>
      </c>
      <c r="AN216" s="227">
        <f>$H216*SUM(AN217:AN231)*(1+Gewinn)*(1+SicherheitAngebot)</f>
        <v>0</v>
      </c>
      <c r="AO216" s="227">
        <f>$H216*SUM(AO217:AO231)*(1+Gewinn)*(1+SicherheitAngebot)</f>
        <v>0</v>
      </c>
      <c r="AP216" s="227">
        <f>$H216*SUM(AP217:AP231)*(1+Gewinn)*(1+SicherheitAngebot)</f>
        <v>0</v>
      </c>
      <c r="AQ216" s="227">
        <f>$H216*SUM(AQ217:AQ231)*(1+Gewinn)*(1+SicherheitAngebot)</f>
        <v>0</v>
      </c>
      <c r="AR216" s="227">
        <f>$H216*SUM(AR217:AR231)*(1+Gewinn)*(1+SicherheitAngebot)</f>
        <v>0</v>
      </c>
      <c r="AS216" s="262"/>
      <c r="AT216" s="263">
        <f t="shared" ref="AT216:AT279" si="174">((W216+AD216)*$W$7+(X216+AE216)*$X$7+(Y216+Z216+AF216+AG216)*$Z$7+(AA216+AH216)*$AA$7+(AB216+AI216)*$AB$7)*Zuschläge_IBN</f>
        <v>0</v>
      </c>
      <c r="AU216" s="259"/>
      <c r="AV216" s="491">
        <f>AK216*$AK$7+AL216*$AL$7+AM216*$AM$7+SUM(AN216:AR216)+AT216/Zuschläge_IBN+AT216</f>
        <v>0</v>
      </c>
      <c r="AX216" s="685">
        <f>U216+AV216</f>
        <v>0</v>
      </c>
      <c r="AZ216" s="490">
        <f>IF(H216&gt;0,U216/(1+SicherheitAngebot)*(1+Sicherheit),0)</f>
        <v>0</v>
      </c>
      <c r="BB216" s="490">
        <f>IF(H216&gt;0,AV216/(1+SicherheitAngebot)*(1+Sicherheit),0)</f>
        <v>0</v>
      </c>
      <c r="BD216" s="490">
        <f>AZ216+BB216</f>
        <v>0</v>
      </c>
      <c r="BE216" s="105"/>
      <c r="BF216" s="105"/>
      <c r="BG216" s="105"/>
      <c r="BH216" s="105"/>
      <c r="BI216" s="105"/>
      <c r="BJ216" s="105"/>
    </row>
    <row r="217" spans="2:62" ht="20.100000000000001" hidden="1" customHeight="1" outlineLevel="1">
      <c r="B217" s="99"/>
      <c r="C217" s="908"/>
      <c r="D217" s="909"/>
      <c r="E217" s="909"/>
      <c r="F217" s="910"/>
      <c r="G217" s="890"/>
      <c r="H217" s="901"/>
      <c r="I217" s="152"/>
      <c r="J217" s="152"/>
      <c r="K217" s="152"/>
      <c r="L217" s="152"/>
      <c r="M217" s="152"/>
      <c r="N217" s="152"/>
      <c r="O217" s="152"/>
      <c r="P217" s="153"/>
      <c r="Q217" s="153"/>
      <c r="R217" s="156">
        <f t="shared" si="170"/>
        <v>0</v>
      </c>
      <c r="S217" s="156">
        <f t="shared" si="171"/>
        <v>0</v>
      </c>
      <c r="U217" s="157">
        <f>I217*$I$7+J217*$J$7+K217*$K$7+L217*$L$7+M217*$M$7+N217*$N$7+O217*$O$7+R217+S217</f>
        <v>0</v>
      </c>
      <c r="W217" s="152"/>
      <c r="X217" s="152"/>
      <c r="Y217" s="152"/>
      <c r="Z217" s="152"/>
      <c r="AA217" s="152"/>
      <c r="AB217" s="152"/>
      <c r="AC217" s="347"/>
      <c r="AD217" s="152"/>
      <c r="AE217" s="152"/>
      <c r="AF217" s="152"/>
      <c r="AG217" s="152"/>
      <c r="AH217" s="152"/>
      <c r="AI217" s="152"/>
      <c r="AJ217" s="347"/>
      <c r="AK217" s="152"/>
      <c r="AL217" s="152"/>
      <c r="AM217" s="295"/>
      <c r="AN217" s="228"/>
      <c r="AO217" s="228"/>
      <c r="AP217" s="228"/>
      <c r="AQ217" s="228"/>
      <c r="AR217" s="228"/>
      <c r="AS217" s="348"/>
      <c r="AT217" s="264">
        <f t="shared" si="174"/>
        <v>0</v>
      </c>
      <c r="AU217" s="259"/>
      <c r="AV217" s="265">
        <f t="shared" ref="AV217:AV231" si="175">AK217*$AK$7+AL217*$AL$7+AM217*$AM$7+SUM(AN217:AR217)*(1+Gewinn)*(1+SicherheitAngebot)+AT217/Zuschläge_IBN+AT217</f>
        <v>0</v>
      </c>
      <c r="AX217" s="265">
        <f>U217+AV217</f>
        <v>0</v>
      </c>
      <c r="AZ217" s="492">
        <f t="shared" ref="AZ217:AZ231" si="176">U217/(1+SicherheitAngebot)*(1+Sicherheit)</f>
        <v>0</v>
      </c>
      <c r="BB217" s="492">
        <f t="shared" ref="BB217:BB231" si="177">AV217/(1+SicherheitAngebot)*(1+Sicherheit)</f>
        <v>0</v>
      </c>
      <c r="BD217" s="265">
        <f>AZ217+BB217</f>
        <v>0</v>
      </c>
      <c r="BE217" s="105"/>
      <c r="BF217" s="105"/>
      <c r="BG217" s="105"/>
      <c r="BH217" s="105"/>
      <c r="BI217" s="105"/>
      <c r="BJ217" s="105"/>
    </row>
    <row r="218" spans="2:62" ht="20.100000000000001" hidden="1" customHeight="1" outlineLevel="1">
      <c r="B218" s="100"/>
      <c r="C218" s="908"/>
      <c r="D218" s="909"/>
      <c r="E218" s="909"/>
      <c r="F218" s="910"/>
      <c r="G218" s="890"/>
      <c r="H218" s="891"/>
      <c r="I218" s="152"/>
      <c r="J218" s="152"/>
      <c r="K218" s="152"/>
      <c r="L218" s="152"/>
      <c r="M218" s="152"/>
      <c r="N218" s="152"/>
      <c r="O218" s="152"/>
      <c r="P218" s="153"/>
      <c r="Q218" s="153"/>
      <c r="R218" s="156">
        <f t="shared" si="170"/>
        <v>0</v>
      </c>
      <c r="S218" s="156">
        <f t="shared" si="171"/>
        <v>0</v>
      </c>
      <c r="U218" s="157">
        <f t="shared" ref="U218:U231" si="178">I218*$I$7+J218*$J$7+K218*$K$7+L218*$L$7+M218*$M$7+N218*$N$7+O218*$O$7+R218+S218</f>
        <v>0</v>
      </c>
      <c r="W218" s="152"/>
      <c r="X218" s="152"/>
      <c r="Y218" s="152"/>
      <c r="Z218" s="152"/>
      <c r="AA218" s="152"/>
      <c r="AB218" s="152"/>
      <c r="AC218" s="347"/>
      <c r="AD218" s="152"/>
      <c r="AE218" s="152"/>
      <c r="AF218" s="152"/>
      <c r="AG218" s="152"/>
      <c r="AH218" s="152"/>
      <c r="AI218" s="152"/>
      <c r="AJ218" s="347"/>
      <c r="AK218" s="152"/>
      <c r="AL218" s="152"/>
      <c r="AM218" s="295"/>
      <c r="AN218" s="228"/>
      <c r="AO218" s="228"/>
      <c r="AP218" s="228"/>
      <c r="AQ218" s="228"/>
      <c r="AR218" s="228"/>
      <c r="AS218" s="348"/>
      <c r="AT218" s="264">
        <f t="shared" si="174"/>
        <v>0</v>
      </c>
      <c r="AU218" s="259"/>
      <c r="AV218" s="265">
        <f t="shared" si="175"/>
        <v>0</v>
      </c>
      <c r="AX218" s="265">
        <f t="shared" ref="AX218:AX231" si="179">U218+AV218</f>
        <v>0</v>
      </c>
      <c r="AZ218" s="492">
        <f t="shared" si="176"/>
        <v>0</v>
      </c>
      <c r="BB218" s="492">
        <f t="shared" si="177"/>
        <v>0</v>
      </c>
      <c r="BD218" s="265">
        <f t="shared" ref="BD218:BD231" si="180">AZ218+BB218</f>
        <v>0</v>
      </c>
      <c r="BE218" s="105"/>
      <c r="BF218" s="105"/>
      <c r="BG218" s="105"/>
      <c r="BH218" s="105"/>
      <c r="BI218" s="105"/>
      <c r="BJ218" s="105"/>
    </row>
    <row r="219" spans="2:62" ht="20.100000000000001" hidden="1" customHeight="1" outlineLevel="1">
      <c r="B219" s="100"/>
      <c r="C219" s="908"/>
      <c r="D219" s="909"/>
      <c r="E219" s="909"/>
      <c r="F219" s="910"/>
      <c r="G219" s="890"/>
      <c r="H219" s="891"/>
      <c r="I219" s="152"/>
      <c r="J219" s="152"/>
      <c r="K219" s="152"/>
      <c r="L219" s="152"/>
      <c r="M219" s="152"/>
      <c r="N219" s="152"/>
      <c r="O219" s="152"/>
      <c r="P219" s="153"/>
      <c r="Q219" s="153"/>
      <c r="R219" s="156">
        <f t="shared" si="170"/>
        <v>0</v>
      </c>
      <c r="S219" s="156">
        <f t="shared" si="171"/>
        <v>0</v>
      </c>
      <c r="U219" s="157">
        <f t="shared" si="178"/>
        <v>0</v>
      </c>
      <c r="W219" s="152"/>
      <c r="X219" s="152"/>
      <c r="Y219" s="152"/>
      <c r="Z219" s="152"/>
      <c r="AA219" s="152"/>
      <c r="AB219" s="152"/>
      <c r="AC219" s="347"/>
      <c r="AD219" s="152"/>
      <c r="AE219" s="152"/>
      <c r="AF219" s="152"/>
      <c r="AG219" s="152"/>
      <c r="AH219" s="152"/>
      <c r="AI219" s="152"/>
      <c r="AJ219" s="347"/>
      <c r="AK219" s="152"/>
      <c r="AL219" s="152"/>
      <c r="AM219" s="295"/>
      <c r="AN219" s="228"/>
      <c r="AO219" s="228"/>
      <c r="AP219" s="228"/>
      <c r="AQ219" s="228"/>
      <c r="AR219" s="228"/>
      <c r="AS219" s="348"/>
      <c r="AT219" s="264">
        <f t="shared" si="174"/>
        <v>0</v>
      </c>
      <c r="AU219" s="259"/>
      <c r="AV219" s="265">
        <f t="shared" si="175"/>
        <v>0</v>
      </c>
      <c r="AX219" s="265">
        <f t="shared" si="179"/>
        <v>0</v>
      </c>
      <c r="AZ219" s="492">
        <f t="shared" si="176"/>
        <v>0</v>
      </c>
      <c r="BB219" s="492">
        <f t="shared" si="177"/>
        <v>0</v>
      </c>
      <c r="BD219" s="265">
        <f t="shared" si="180"/>
        <v>0</v>
      </c>
      <c r="BE219" s="105"/>
      <c r="BF219" s="105"/>
      <c r="BG219" s="105"/>
      <c r="BH219" s="105"/>
      <c r="BI219" s="105"/>
      <c r="BJ219" s="105"/>
    </row>
    <row r="220" spans="2:62" ht="20.100000000000001" hidden="1" customHeight="1" outlineLevel="1">
      <c r="B220" s="100"/>
      <c r="C220" s="908"/>
      <c r="D220" s="909"/>
      <c r="E220" s="909"/>
      <c r="F220" s="910"/>
      <c r="G220" s="890"/>
      <c r="H220" s="891"/>
      <c r="I220" s="152"/>
      <c r="J220" s="152"/>
      <c r="K220" s="152"/>
      <c r="L220" s="152"/>
      <c r="M220" s="152"/>
      <c r="N220" s="152"/>
      <c r="O220" s="152"/>
      <c r="P220" s="153"/>
      <c r="Q220" s="153"/>
      <c r="R220" s="156">
        <f t="shared" si="170"/>
        <v>0</v>
      </c>
      <c r="S220" s="156">
        <f t="shared" si="171"/>
        <v>0</v>
      </c>
      <c r="U220" s="157">
        <f t="shared" si="178"/>
        <v>0</v>
      </c>
      <c r="W220" s="152"/>
      <c r="X220" s="152"/>
      <c r="Y220" s="152"/>
      <c r="Z220" s="152"/>
      <c r="AA220" s="152"/>
      <c r="AB220" s="152"/>
      <c r="AC220" s="347"/>
      <c r="AD220" s="152"/>
      <c r="AE220" s="152"/>
      <c r="AF220" s="152"/>
      <c r="AG220" s="152"/>
      <c r="AH220" s="152"/>
      <c r="AI220" s="152"/>
      <c r="AJ220" s="347"/>
      <c r="AK220" s="152"/>
      <c r="AL220" s="152"/>
      <c r="AM220" s="295"/>
      <c r="AN220" s="228"/>
      <c r="AO220" s="228"/>
      <c r="AP220" s="228"/>
      <c r="AQ220" s="228"/>
      <c r="AR220" s="228"/>
      <c r="AS220" s="348"/>
      <c r="AT220" s="264">
        <f t="shared" si="174"/>
        <v>0</v>
      </c>
      <c r="AU220" s="259"/>
      <c r="AV220" s="265">
        <f t="shared" si="175"/>
        <v>0</v>
      </c>
      <c r="AX220" s="265">
        <f t="shared" si="179"/>
        <v>0</v>
      </c>
      <c r="AZ220" s="492">
        <f t="shared" si="176"/>
        <v>0</v>
      </c>
      <c r="BB220" s="492">
        <f t="shared" si="177"/>
        <v>0</v>
      </c>
      <c r="BD220" s="265">
        <f t="shared" si="180"/>
        <v>0</v>
      </c>
      <c r="BE220" s="105"/>
      <c r="BF220" s="105"/>
      <c r="BG220" s="105"/>
      <c r="BH220" s="105"/>
      <c r="BI220" s="105"/>
      <c r="BJ220" s="105"/>
    </row>
    <row r="221" spans="2:62" ht="20.100000000000001" hidden="1" customHeight="1" outlineLevel="1">
      <c r="B221" s="100"/>
      <c r="C221" s="908"/>
      <c r="D221" s="909"/>
      <c r="E221" s="909"/>
      <c r="F221" s="910"/>
      <c r="G221" s="890"/>
      <c r="H221" s="891"/>
      <c r="I221" s="152"/>
      <c r="J221" s="152"/>
      <c r="K221" s="152"/>
      <c r="L221" s="152"/>
      <c r="M221" s="152"/>
      <c r="N221" s="152"/>
      <c r="O221" s="152"/>
      <c r="P221" s="153"/>
      <c r="Q221" s="153"/>
      <c r="R221" s="156">
        <f t="shared" si="170"/>
        <v>0</v>
      </c>
      <c r="S221" s="156">
        <f t="shared" si="171"/>
        <v>0</v>
      </c>
      <c r="U221" s="157">
        <f t="shared" si="178"/>
        <v>0</v>
      </c>
      <c r="W221" s="152"/>
      <c r="X221" s="152"/>
      <c r="Y221" s="152"/>
      <c r="Z221" s="152"/>
      <c r="AA221" s="152"/>
      <c r="AB221" s="152"/>
      <c r="AC221" s="347"/>
      <c r="AD221" s="152"/>
      <c r="AE221" s="152"/>
      <c r="AF221" s="152"/>
      <c r="AG221" s="152"/>
      <c r="AH221" s="152"/>
      <c r="AI221" s="152"/>
      <c r="AJ221" s="347"/>
      <c r="AK221" s="152"/>
      <c r="AL221" s="152"/>
      <c r="AM221" s="295"/>
      <c r="AN221" s="228"/>
      <c r="AO221" s="228"/>
      <c r="AP221" s="228"/>
      <c r="AQ221" s="228"/>
      <c r="AR221" s="228"/>
      <c r="AS221" s="348"/>
      <c r="AT221" s="264">
        <f t="shared" si="174"/>
        <v>0</v>
      </c>
      <c r="AU221" s="259"/>
      <c r="AV221" s="265">
        <f t="shared" si="175"/>
        <v>0</v>
      </c>
      <c r="AX221" s="265">
        <f t="shared" si="179"/>
        <v>0</v>
      </c>
      <c r="AZ221" s="492">
        <f t="shared" si="176"/>
        <v>0</v>
      </c>
      <c r="BB221" s="492">
        <f t="shared" si="177"/>
        <v>0</v>
      </c>
      <c r="BD221" s="265">
        <f t="shared" si="180"/>
        <v>0</v>
      </c>
      <c r="BE221" s="105"/>
      <c r="BF221" s="105"/>
      <c r="BG221" s="105"/>
      <c r="BH221" s="105"/>
      <c r="BI221" s="105"/>
      <c r="BJ221" s="105"/>
    </row>
    <row r="222" spans="2:62" ht="20.100000000000001" hidden="1" customHeight="1" outlineLevel="1">
      <c r="B222" s="100"/>
      <c r="C222" s="908"/>
      <c r="D222" s="909"/>
      <c r="E222" s="909"/>
      <c r="F222" s="910"/>
      <c r="G222" s="890"/>
      <c r="H222" s="891"/>
      <c r="I222" s="152"/>
      <c r="J222" s="152"/>
      <c r="K222" s="152"/>
      <c r="L222" s="152"/>
      <c r="M222" s="152"/>
      <c r="N222" s="152"/>
      <c r="O222" s="152"/>
      <c r="P222" s="153"/>
      <c r="Q222" s="153"/>
      <c r="R222" s="156">
        <f t="shared" si="170"/>
        <v>0</v>
      </c>
      <c r="S222" s="156">
        <f t="shared" si="171"/>
        <v>0</v>
      </c>
      <c r="U222" s="157">
        <f t="shared" si="178"/>
        <v>0</v>
      </c>
      <c r="W222" s="152"/>
      <c r="X222" s="152"/>
      <c r="Y222" s="152"/>
      <c r="Z222" s="152"/>
      <c r="AA222" s="152"/>
      <c r="AB222" s="152"/>
      <c r="AC222" s="347"/>
      <c r="AD222" s="152"/>
      <c r="AE222" s="152"/>
      <c r="AF222" s="152"/>
      <c r="AG222" s="152"/>
      <c r="AH222" s="152"/>
      <c r="AI222" s="152"/>
      <c r="AJ222" s="347"/>
      <c r="AK222" s="152"/>
      <c r="AL222" s="152"/>
      <c r="AM222" s="295"/>
      <c r="AN222" s="228"/>
      <c r="AO222" s="228"/>
      <c r="AP222" s="228"/>
      <c r="AQ222" s="228"/>
      <c r="AR222" s="228"/>
      <c r="AS222" s="348"/>
      <c r="AT222" s="264">
        <f t="shared" si="174"/>
        <v>0</v>
      </c>
      <c r="AU222" s="259"/>
      <c r="AV222" s="265">
        <f t="shared" si="175"/>
        <v>0</v>
      </c>
      <c r="AX222" s="265">
        <f t="shared" si="179"/>
        <v>0</v>
      </c>
      <c r="AZ222" s="492">
        <f t="shared" si="176"/>
        <v>0</v>
      </c>
      <c r="BB222" s="492">
        <f t="shared" si="177"/>
        <v>0</v>
      </c>
      <c r="BD222" s="265">
        <f t="shared" si="180"/>
        <v>0</v>
      </c>
      <c r="BE222" s="105"/>
      <c r="BF222" s="105"/>
      <c r="BG222" s="105"/>
      <c r="BH222" s="105"/>
      <c r="BI222" s="105"/>
      <c r="BJ222" s="105"/>
    </row>
    <row r="223" spans="2:62" ht="20.100000000000001" hidden="1" customHeight="1" outlineLevel="1">
      <c r="B223" s="100"/>
      <c r="C223" s="908"/>
      <c r="D223" s="909"/>
      <c r="E223" s="909"/>
      <c r="F223" s="910"/>
      <c r="G223" s="890"/>
      <c r="H223" s="891"/>
      <c r="I223" s="152"/>
      <c r="J223" s="152"/>
      <c r="K223" s="152"/>
      <c r="L223" s="152"/>
      <c r="M223" s="152"/>
      <c r="N223" s="152"/>
      <c r="O223" s="152"/>
      <c r="P223" s="153"/>
      <c r="Q223" s="153"/>
      <c r="R223" s="156">
        <f t="shared" si="170"/>
        <v>0</v>
      </c>
      <c r="S223" s="156">
        <f t="shared" si="171"/>
        <v>0</v>
      </c>
      <c r="U223" s="157">
        <f t="shared" si="178"/>
        <v>0</v>
      </c>
      <c r="W223" s="152"/>
      <c r="X223" s="152"/>
      <c r="Y223" s="152"/>
      <c r="Z223" s="152"/>
      <c r="AA223" s="152"/>
      <c r="AB223" s="152"/>
      <c r="AC223" s="347"/>
      <c r="AD223" s="152"/>
      <c r="AE223" s="152"/>
      <c r="AF223" s="152"/>
      <c r="AG223" s="152"/>
      <c r="AH223" s="152"/>
      <c r="AI223" s="152"/>
      <c r="AJ223" s="347"/>
      <c r="AK223" s="152"/>
      <c r="AL223" s="152"/>
      <c r="AM223" s="295"/>
      <c r="AN223" s="228"/>
      <c r="AO223" s="228"/>
      <c r="AP223" s="228"/>
      <c r="AQ223" s="228"/>
      <c r="AR223" s="228"/>
      <c r="AS223" s="348"/>
      <c r="AT223" s="264">
        <f t="shared" si="174"/>
        <v>0</v>
      </c>
      <c r="AU223" s="259"/>
      <c r="AV223" s="265">
        <f t="shared" si="175"/>
        <v>0</v>
      </c>
      <c r="AX223" s="265">
        <f t="shared" si="179"/>
        <v>0</v>
      </c>
      <c r="AZ223" s="492">
        <f t="shared" si="176"/>
        <v>0</v>
      </c>
      <c r="BB223" s="492">
        <f t="shared" si="177"/>
        <v>0</v>
      </c>
      <c r="BD223" s="265">
        <f t="shared" si="180"/>
        <v>0</v>
      </c>
      <c r="BE223" s="105"/>
      <c r="BF223" s="105"/>
      <c r="BG223" s="105"/>
      <c r="BH223" s="105"/>
      <c r="BI223" s="105"/>
      <c r="BJ223" s="105"/>
    </row>
    <row r="224" spans="2:62" ht="20.100000000000001" hidden="1" customHeight="1" outlineLevel="1">
      <c r="B224" s="100"/>
      <c r="C224" s="908"/>
      <c r="D224" s="909"/>
      <c r="E224" s="909"/>
      <c r="F224" s="910"/>
      <c r="G224" s="890"/>
      <c r="H224" s="891"/>
      <c r="I224" s="152"/>
      <c r="J224" s="152"/>
      <c r="K224" s="152"/>
      <c r="L224" s="152"/>
      <c r="M224" s="152"/>
      <c r="N224" s="152"/>
      <c r="O224" s="152"/>
      <c r="P224" s="153"/>
      <c r="Q224" s="153"/>
      <c r="R224" s="156">
        <f t="shared" si="170"/>
        <v>0</v>
      </c>
      <c r="S224" s="156">
        <f t="shared" si="171"/>
        <v>0</v>
      </c>
      <c r="U224" s="157">
        <f t="shared" si="178"/>
        <v>0</v>
      </c>
      <c r="W224" s="152"/>
      <c r="X224" s="152"/>
      <c r="Y224" s="152"/>
      <c r="Z224" s="152"/>
      <c r="AA224" s="152"/>
      <c r="AB224" s="152"/>
      <c r="AC224" s="347"/>
      <c r="AD224" s="152"/>
      <c r="AE224" s="152"/>
      <c r="AF224" s="152"/>
      <c r="AG224" s="152"/>
      <c r="AH224" s="152"/>
      <c r="AI224" s="152"/>
      <c r="AJ224" s="347"/>
      <c r="AK224" s="152"/>
      <c r="AL224" s="152"/>
      <c r="AM224" s="295"/>
      <c r="AN224" s="228"/>
      <c r="AO224" s="228"/>
      <c r="AP224" s="228"/>
      <c r="AQ224" s="228"/>
      <c r="AR224" s="228"/>
      <c r="AS224" s="348"/>
      <c r="AT224" s="264">
        <f t="shared" si="174"/>
        <v>0</v>
      </c>
      <c r="AU224" s="259"/>
      <c r="AV224" s="265">
        <f t="shared" si="175"/>
        <v>0</v>
      </c>
      <c r="AX224" s="265">
        <f t="shared" si="179"/>
        <v>0</v>
      </c>
      <c r="AZ224" s="492">
        <f t="shared" si="176"/>
        <v>0</v>
      </c>
      <c r="BB224" s="492">
        <f t="shared" si="177"/>
        <v>0</v>
      </c>
      <c r="BD224" s="265">
        <f t="shared" si="180"/>
        <v>0</v>
      </c>
      <c r="BE224" s="105"/>
      <c r="BF224" s="105"/>
      <c r="BG224" s="105"/>
      <c r="BH224" s="105"/>
      <c r="BI224" s="105"/>
      <c r="BJ224" s="105"/>
    </row>
    <row r="225" spans="2:62" ht="20.100000000000001" hidden="1" customHeight="1" outlineLevel="1">
      <c r="B225" s="100"/>
      <c r="C225" s="908"/>
      <c r="D225" s="909"/>
      <c r="E225" s="909"/>
      <c r="F225" s="910"/>
      <c r="G225" s="890"/>
      <c r="H225" s="891"/>
      <c r="I225" s="152"/>
      <c r="J225" s="152"/>
      <c r="K225" s="152"/>
      <c r="L225" s="152"/>
      <c r="M225" s="152"/>
      <c r="N225" s="152"/>
      <c r="O225" s="152"/>
      <c r="P225" s="153"/>
      <c r="Q225" s="153"/>
      <c r="R225" s="156">
        <f t="shared" si="170"/>
        <v>0</v>
      </c>
      <c r="S225" s="156">
        <f t="shared" si="171"/>
        <v>0</v>
      </c>
      <c r="U225" s="157">
        <f t="shared" si="178"/>
        <v>0</v>
      </c>
      <c r="W225" s="152"/>
      <c r="X225" s="152"/>
      <c r="Y225" s="152"/>
      <c r="Z225" s="152"/>
      <c r="AA225" s="152"/>
      <c r="AB225" s="152"/>
      <c r="AC225" s="347"/>
      <c r="AD225" s="152"/>
      <c r="AE225" s="152"/>
      <c r="AF225" s="152"/>
      <c r="AG225" s="152"/>
      <c r="AH225" s="152"/>
      <c r="AI225" s="152"/>
      <c r="AJ225" s="347"/>
      <c r="AK225" s="152"/>
      <c r="AL225" s="152"/>
      <c r="AM225" s="295"/>
      <c r="AN225" s="228"/>
      <c r="AO225" s="228"/>
      <c r="AP225" s="228"/>
      <c r="AQ225" s="228"/>
      <c r="AR225" s="228"/>
      <c r="AS225" s="348"/>
      <c r="AT225" s="264">
        <f t="shared" si="174"/>
        <v>0</v>
      </c>
      <c r="AU225" s="259"/>
      <c r="AV225" s="265">
        <f t="shared" si="175"/>
        <v>0</v>
      </c>
      <c r="AX225" s="265">
        <f t="shared" si="179"/>
        <v>0</v>
      </c>
      <c r="AZ225" s="492">
        <f t="shared" si="176"/>
        <v>0</v>
      </c>
      <c r="BB225" s="492">
        <f t="shared" si="177"/>
        <v>0</v>
      </c>
      <c r="BD225" s="265">
        <f t="shared" si="180"/>
        <v>0</v>
      </c>
      <c r="BE225" s="105"/>
      <c r="BF225" s="105"/>
      <c r="BG225" s="105"/>
      <c r="BH225" s="105"/>
      <c r="BI225" s="105"/>
      <c r="BJ225" s="105"/>
    </row>
    <row r="226" spans="2:62" ht="20.100000000000001" hidden="1" customHeight="1" outlineLevel="1">
      <c r="B226" s="100"/>
      <c r="C226" s="908"/>
      <c r="D226" s="909"/>
      <c r="E226" s="909"/>
      <c r="F226" s="910"/>
      <c r="G226" s="890"/>
      <c r="H226" s="891"/>
      <c r="I226" s="152"/>
      <c r="J226" s="152"/>
      <c r="K226" s="152"/>
      <c r="L226" s="152"/>
      <c r="M226" s="152"/>
      <c r="N226" s="152"/>
      <c r="O226" s="152"/>
      <c r="P226" s="153"/>
      <c r="Q226" s="153"/>
      <c r="R226" s="156">
        <f t="shared" si="170"/>
        <v>0</v>
      </c>
      <c r="S226" s="156">
        <f t="shared" si="171"/>
        <v>0</v>
      </c>
      <c r="U226" s="157">
        <f t="shared" si="178"/>
        <v>0</v>
      </c>
      <c r="W226" s="152"/>
      <c r="X226" s="152"/>
      <c r="Y226" s="152"/>
      <c r="Z226" s="152"/>
      <c r="AA226" s="152"/>
      <c r="AB226" s="152"/>
      <c r="AC226" s="347"/>
      <c r="AD226" s="152"/>
      <c r="AE226" s="152"/>
      <c r="AF226" s="152"/>
      <c r="AG226" s="152"/>
      <c r="AH226" s="152"/>
      <c r="AI226" s="152"/>
      <c r="AJ226" s="347"/>
      <c r="AK226" s="152"/>
      <c r="AL226" s="152"/>
      <c r="AM226" s="295"/>
      <c r="AN226" s="228"/>
      <c r="AO226" s="228"/>
      <c r="AP226" s="228"/>
      <c r="AQ226" s="228"/>
      <c r="AR226" s="228"/>
      <c r="AS226" s="348"/>
      <c r="AT226" s="264">
        <f t="shared" si="174"/>
        <v>0</v>
      </c>
      <c r="AU226" s="259"/>
      <c r="AV226" s="265">
        <f t="shared" si="175"/>
        <v>0</v>
      </c>
      <c r="AX226" s="265">
        <f t="shared" si="179"/>
        <v>0</v>
      </c>
      <c r="AZ226" s="492">
        <f t="shared" si="176"/>
        <v>0</v>
      </c>
      <c r="BB226" s="492">
        <f t="shared" si="177"/>
        <v>0</v>
      </c>
      <c r="BD226" s="265">
        <f t="shared" si="180"/>
        <v>0</v>
      </c>
      <c r="BE226" s="105"/>
      <c r="BF226" s="105"/>
      <c r="BG226" s="105"/>
      <c r="BH226" s="105"/>
      <c r="BI226" s="105"/>
      <c r="BJ226" s="105"/>
    </row>
    <row r="227" spans="2:62" ht="20.100000000000001" hidden="1" customHeight="1" outlineLevel="1">
      <c r="B227" s="100"/>
      <c r="C227" s="908"/>
      <c r="D227" s="909"/>
      <c r="E227" s="909"/>
      <c r="F227" s="910"/>
      <c r="G227" s="890"/>
      <c r="H227" s="891"/>
      <c r="I227" s="152"/>
      <c r="J227" s="152"/>
      <c r="K227" s="152"/>
      <c r="L227" s="152"/>
      <c r="M227" s="152"/>
      <c r="N227" s="152"/>
      <c r="O227" s="152"/>
      <c r="P227" s="153"/>
      <c r="Q227" s="153"/>
      <c r="R227" s="156">
        <f t="shared" si="170"/>
        <v>0</v>
      </c>
      <c r="S227" s="156">
        <f t="shared" si="171"/>
        <v>0</v>
      </c>
      <c r="U227" s="157">
        <f t="shared" si="178"/>
        <v>0</v>
      </c>
      <c r="W227" s="152"/>
      <c r="X227" s="152"/>
      <c r="Y227" s="152"/>
      <c r="Z227" s="152"/>
      <c r="AA227" s="152"/>
      <c r="AB227" s="152"/>
      <c r="AC227" s="347"/>
      <c r="AD227" s="152"/>
      <c r="AE227" s="152"/>
      <c r="AF227" s="152"/>
      <c r="AG227" s="152"/>
      <c r="AH227" s="152"/>
      <c r="AI227" s="152"/>
      <c r="AJ227" s="347"/>
      <c r="AK227" s="152"/>
      <c r="AL227" s="152"/>
      <c r="AM227" s="295"/>
      <c r="AN227" s="228"/>
      <c r="AO227" s="228"/>
      <c r="AP227" s="228"/>
      <c r="AQ227" s="228"/>
      <c r="AR227" s="228"/>
      <c r="AS227" s="348"/>
      <c r="AT227" s="264">
        <f t="shared" si="174"/>
        <v>0</v>
      </c>
      <c r="AU227" s="259"/>
      <c r="AV227" s="265">
        <f t="shared" si="175"/>
        <v>0</v>
      </c>
      <c r="AX227" s="265">
        <f t="shared" si="179"/>
        <v>0</v>
      </c>
      <c r="AZ227" s="492">
        <f t="shared" si="176"/>
        <v>0</v>
      </c>
      <c r="BB227" s="492">
        <f t="shared" si="177"/>
        <v>0</v>
      </c>
      <c r="BD227" s="265">
        <f t="shared" si="180"/>
        <v>0</v>
      </c>
      <c r="BE227" s="105"/>
      <c r="BF227" s="105"/>
      <c r="BG227" s="105"/>
      <c r="BH227" s="105"/>
      <c r="BI227" s="105"/>
      <c r="BJ227" s="105"/>
    </row>
    <row r="228" spans="2:62" ht="20.100000000000001" hidden="1" customHeight="1" outlineLevel="1">
      <c r="B228" s="100"/>
      <c r="C228" s="908"/>
      <c r="D228" s="909"/>
      <c r="E228" s="909"/>
      <c r="F228" s="910"/>
      <c r="G228" s="890"/>
      <c r="H228" s="891"/>
      <c r="I228" s="152"/>
      <c r="J228" s="152"/>
      <c r="K228" s="152"/>
      <c r="L228" s="152"/>
      <c r="M228" s="152"/>
      <c r="N228" s="152"/>
      <c r="O228" s="152"/>
      <c r="P228" s="153"/>
      <c r="Q228" s="153"/>
      <c r="R228" s="156">
        <f t="shared" si="170"/>
        <v>0</v>
      </c>
      <c r="S228" s="156">
        <f t="shared" si="171"/>
        <v>0</v>
      </c>
      <c r="U228" s="157">
        <f t="shared" si="178"/>
        <v>0</v>
      </c>
      <c r="W228" s="152"/>
      <c r="X228" s="152"/>
      <c r="Y228" s="152"/>
      <c r="Z228" s="152"/>
      <c r="AA228" s="152"/>
      <c r="AB228" s="152"/>
      <c r="AC228" s="347"/>
      <c r="AD228" s="152"/>
      <c r="AE228" s="152"/>
      <c r="AF228" s="152"/>
      <c r="AG228" s="152"/>
      <c r="AH228" s="152"/>
      <c r="AI228" s="152"/>
      <c r="AJ228" s="347"/>
      <c r="AK228" s="152"/>
      <c r="AL228" s="152"/>
      <c r="AM228" s="295"/>
      <c r="AN228" s="228"/>
      <c r="AO228" s="228"/>
      <c r="AP228" s="228"/>
      <c r="AQ228" s="228"/>
      <c r="AR228" s="228"/>
      <c r="AS228" s="348"/>
      <c r="AT228" s="264">
        <f t="shared" si="174"/>
        <v>0</v>
      </c>
      <c r="AU228" s="259"/>
      <c r="AV228" s="265">
        <f t="shared" si="175"/>
        <v>0</v>
      </c>
      <c r="AX228" s="265">
        <f t="shared" si="179"/>
        <v>0</v>
      </c>
      <c r="AZ228" s="492">
        <f t="shared" si="176"/>
        <v>0</v>
      </c>
      <c r="BB228" s="492">
        <f t="shared" si="177"/>
        <v>0</v>
      </c>
      <c r="BD228" s="265">
        <f t="shared" si="180"/>
        <v>0</v>
      </c>
      <c r="BE228" s="105"/>
      <c r="BF228" s="105"/>
      <c r="BG228" s="105"/>
      <c r="BH228" s="105"/>
      <c r="BI228" s="105"/>
      <c r="BJ228" s="105"/>
    </row>
    <row r="229" spans="2:62" ht="20.100000000000001" hidden="1" customHeight="1" outlineLevel="1">
      <c r="B229" s="100"/>
      <c r="C229" s="908"/>
      <c r="D229" s="909"/>
      <c r="E229" s="909"/>
      <c r="F229" s="910"/>
      <c r="G229" s="890"/>
      <c r="H229" s="891"/>
      <c r="I229" s="152"/>
      <c r="J229" s="152"/>
      <c r="K229" s="152"/>
      <c r="L229" s="152"/>
      <c r="M229" s="152"/>
      <c r="N229" s="152"/>
      <c r="O229" s="152"/>
      <c r="P229" s="153"/>
      <c r="Q229" s="153"/>
      <c r="R229" s="156">
        <f t="shared" si="170"/>
        <v>0</v>
      </c>
      <c r="S229" s="156">
        <f t="shared" si="171"/>
        <v>0</v>
      </c>
      <c r="U229" s="157">
        <f t="shared" si="178"/>
        <v>0</v>
      </c>
      <c r="W229" s="152"/>
      <c r="X229" s="152"/>
      <c r="Y229" s="152"/>
      <c r="Z229" s="152"/>
      <c r="AA229" s="152"/>
      <c r="AB229" s="152"/>
      <c r="AC229" s="347"/>
      <c r="AD229" s="152"/>
      <c r="AE229" s="152"/>
      <c r="AF229" s="152"/>
      <c r="AG229" s="152"/>
      <c r="AH229" s="152"/>
      <c r="AI229" s="152"/>
      <c r="AJ229" s="347"/>
      <c r="AK229" s="152"/>
      <c r="AL229" s="152"/>
      <c r="AM229" s="295"/>
      <c r="AN229" s="228"/>
      <c r="AO229" s="228"/>
      <c r="AP229" s="228"/>
      <c r="AQ229" s="228"/>
      <c r="AR229" s="228"/>
      <c r="AS229" s="348"/>
      <c r="AT229" s="264">
        <f t="shared" si="174"/>
        <v>0</v>
      </c>
      <c r="AU229" s="259"/>
      <c r="AV229" s="265">
        <f t="shared" si="175"/>
        <v>0</v>
      </c>
      <c r="AX229" s="265">
        <f t="shared" si="179"/>
        <v>0</v>
      </c>
      <c r="AZ229" s="492">
        <f t="shared" si="176"/>
        <v>0</v>
      </c>
      <c r="BB229" s="492">
        <f t="shared" si="177"/>
        <v>0</v>
      </c>
      <c r="BD229" s="265">
        <f t="shared" si="180"/>
        <v>0</v>
      </c>
      <c r="BE229" s="105"/>
      <c r="BF229" s="105"/>
      <c r="BG229" s="105"/>
      <c r="BH229" s="105"/>
      <c r="BI229" s="105"/>
      <c r="BJ229" s="105"/>
    </row>
    <row r="230" spans="2:62" ht="20.100000000000001" hidden="1" customHeight="1" outlineLevel="1">
      <c r="B230" s="100"/>
      <c r="C230" s="908"/>
      <c r="D230" s="909"/>
      <c r="E230" s="909"/>
      <c r="F230" s="910"/>
      <c r="G230" s="890"/>
      <c r="H230" s="891"/>
      <c r="I230" s="152"/>
      <c r="J230" s="152"/>
      <c r="K230" s="152"/>
      <c r="L230" s="152"/>
      <c r="M230" s="152"/>
      <c r="N230" s="152"/>
      <c r="O230" s="152"/>
      <c r="P230" s="153"/>
      <c r="Q230" s="153"/>
      <c r="R230" s="156">
        <f t="shared" si="170"/>
        <v>0</v>
      </c>
      <c r="S230" s="156">
        <f t="shared" si="171"/>
        <v>0</v>
      </c>
      <c r="U230" s="157">
        <f t="shared" si="178"/>
        <v>0</v>
      </c>
      <c r="W230" s="152"/>
      <c r="X230" s="152"/>
      <c r="Y230" s="152"/>
      <c r="Z230" s="152"/>
      <c r="AA230" s="152"/>
      <c r="AB230" s="152"/>
      <c r="AC230" s="347"/>
      <c r="AD230" s="152"/>
      <c r="AE230" s="152"/>
      <c r="AF230" s="152"/>
      <c r="AG230" s="152"/>
      <c r="AH230" s="152"/>
      <c r="AI230" s="152"/>
      <c r="AJ230" s="347"/>
      <c r="AK230" s="152"/>
      <c r="AL230" s="152"/>
      <c r="AM230" s="295"/>
      <c r="AN230" s="228"/>
      <c r="AO230" s="228"/>
      <c r="AP230" s="228"/>
      <c r="AQ230" s="228"/>
      <c r="AR230" s="228"/>
      <c r="AS230" s="348"/>
      <c r="AT230" s="264">
        <f t="shared" si="174"/>
        <v>0</v>
      </c>
      <c r="AU230" s="259"/>
      <c r="AV230" s="265">
        <f t="shared" si="175"/>
        <v>0</v>
      </c>
      <c r="AX230" s="265">
        <f t="shared" si="179"/>
        <v>0</v>
      </c>
      <c r="AZ230" s="492">
        <f t="shared" si="176"/>
        <v>0</v>
      </c>
      <c r="BB230" s="492">
        <f t="shared" si="177"/>
        <v>0</v>
      </c>
      <c r="BD230" s="265">
        <f t="shared" si="180"/>
        <v>0</v>
      </c>
      <c r="BE230" s="105"/>
      <c r="BF230" s="105"/>
      <c r="BG230" s="105"/>
      <c r="BH230" s="105"/>
      <c r="BI230" s="105"/>
      <c r="BJ230" s="105"/>
    </row>
    <row r="231" spans="2:62" ht="20.100000000000001" hidden="1" customHeight="1" outlineLevel="1">
      <c r="B231" s="100"/>
      <c r="C231" s="908"/>
      <c r="D231" s="909"/>
      <c r="E231" s="909"/>
      <c r="F231" s="910"/>
      <c r="G231" s="890"/>
      <c r="H231" s="891"/>
      <c r="I231" s="152"/>
      <c r="J231" s="152"/>
      <c r="K231" s="152"/>
      <c r="L231" s="152"/>
      <c r="M231" s="152"/>
      <c r="N231" s="152"/>
      <c r="O231" s="152"/>
      <c r="P231" s="153"/>
      <c r="Q231" s="153"/>
      <c r="R231" s="156">
        <f t="shared" si="170"/>
        <v>0</v>
      </c>
      <c r="S231" s="156">
        <f t="shared" si="171"/>
        <v>0</v>
      </c>
      <c r="U231" s="157">
        <f t="shared" si="178"/>
        <v>0</v>
      </c>
      <c r="W231" s="152"/>
      <c r="X231" s="152"/>
      <c r="Y231" s="152"/>
      <c r="Z231" s="152"/>
      <c r="AA231" s="152"/>
      <c r="AB231" s="152"/>
      <c r="AC231" s="347"/>
      <c r="AD231" s="152"/>
      <c r="AE231" s="152"/>
      <c r="AF231" s="152"/>
      <c r="AG231" s="152"/>
      <c r="AH231" s="152"/>
      <c r="AI231" s="152"/>
      <c r="AJ231" s="347"/>
      <c r="AK231" s="152"/>
      <c r="AL231" s="152"/>
      <c r="AM231" s="295"/>
      <c r="AN231" s="228"/>
      <c r="AO231" s="228"/>
      <c r="AP231" s="228"/>
      <c r="AQ231" s="228"/>
      <c r="AR231" s="228"/>
      <c r="AS231" s="348"/>
      <c r="AT231" s="264">
        <f t="shared" si="174"/>
        <v>0</v>
      </c>
      <c r="AU231" s="259"/>
      <c r="AV231" s="265">
        <f t="shared" si="175"/>
        <v>0</v>
      </c>
      <c r="AX231" s="265">
        <f t="shared" si="179"/>
        <v>0</v>
      </c>
      <c r="AZ231" s="492">
        <f t="shared" si="176"/>
        <v>0</v>
      </c>
      <c r="BB231" s="492">
        <f t="shared" si="177"/>
        <v>0</v>
      </c>
      <c r="BD231" s="265">
        <f t="shared" si="180"/>
        <v>0</v>
      </c>
      <c r="BE231" s="105"/>
      <c r="BF231" s="105"/>
      <c r="BG231" s="105"/>
      <c r="BH231" s="105"/>
      <c r="BI231" s="105"/>
      <c r="BJ231" s="105"/>
    </row>
    <row r="232" spans="2:62" ht="9.9499999999999993" hidden="1" customHeight="1" outlineLevel="1">
      <c r="B232" s="101"/>
      <c r="C232" s="208"/>
      <c r="D232" s="208"/>
      <c r="E232" s="208"/>
      <c r="F232" s="208"/>
      <c r="G232" s="237"/>
      <c r="H232" s="207"/>
      <c r="I232" s="257"/>
      <c r="J232" s="257"/>
      <c r="K232" s="257"/>
      <c r="L232" s="257"/>
      <c r="M232" s="257"/>
      <c r="N232" s="257"/>
      <c r="O232" s="257"/>
      <c r="P232" s="256"/>
      <c r="Q232" s="102"/>
      <c r="R232" s="102"/>
      <c r="S232" s="102"/>
      <c r="U232" s="98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Z232" s="493"/>
      <c r="BE232" s="105"/>
      <c r="BF232" s="105"/>
      <c r="BG232" s="105"/>
      <c r="BH232" s="105"/>
      <c r="BI232" s="105"/>
      <c r="BJ232" s="105"/>
    </row>
    <row r="233" spans="2:62" ht="20.100000000000001" customHeight="1" collapsed="1">
      <c r="B233" s="8">
        <f>B216+1</f>
        <v>14</v>
      </c>
      <c r="C233" s="916"/>
      <c r="D233" s="917"/>
      <c r="E233" s="917"/>
      <c r="F233" s="918"/>
      <c r="G233" s="429"/>
      <c r="H233" s="206">
        <v>1</v>
      </c>
      <c r="I233" s="642">
        <f t="shared" ref="I233" si="181">$H233*SUM(I234:I248)</f>
        <v>0</v>
      </c>
      <c r="J233" s="643">
        <f t="shared" ref="J233:O233" si="182">$H233*SUM(J234:J248)</f>
        <v>0</v>
      </c>
      <c r="K233" s="644">
        <f t="shared" si="182"/>
        <v>0</v>
      </c>
      <c r="L233" s="645">
        <f t="shared" si="182"/>
        <v>0</v>
      </c>
      <c r="M233" s="645">
        <f t="shared" si="182"/>
        <v>0</v>
      </c>
      <c r="N233" s="644">
        <f t="shared" si="182"/>
        <v>0</v>
      </c>
      <c r="O233" s="642">
        <f t="shared" si="182"/>
        <v>0</v>
      </c>
      <c r="P233" s="209">
        <f t="shared" ref="P233:Q233" si="183">$H233*SUM(P234:P248)</f>
        <v>0</v>
      </c>
      <c r="Q233" s="210">
        <f t="shared" si="183"/>
        <v>0</v>
      </c>
      <c r="R233" s="136">
        <f t="shared" ref="R233:R248" si="184">P233*(1+Gewinn)*(1+SicherheitAngebot)</f>
        <v>0</v>
      </c>
      <c r="S233" s="137">
        <f t="shared" ref="S233:S248" si="185">Q233*(1+MGKZ)*(1+Gewinn)*(1+SicherheitAngebot)</f>
        <v>0</v>
      </c>
      <c r="U233" s="10">
        <f>I233*$I$7+J233*$J$7+K233*$K$7+L233*$L$7+M233*$M$7+N233*$N$7+O233*$O$7+R233+S233</f>
        <v>0</v>
      </c>
      <c r="W233" s="646">
        <f t="shared" ref="W233:AB233" si="186">$H233*SUM(W234:W248)</f>
        <v>0</v>
      </c>
      <c r="X233" s="647">
        <f t="shared" si="186"/>
        <v>0</v>
      </c>
      <c r="Y233" s="648">
        <f t="shared" si="186"/>
        <v>0</v>
      </c>
      <c r="Z233" s="649">
        <f t="shared" si="186"/>
        <v>0</v>
      </c>
      <c r="AA233" s="648">
        <f t="shared" si="186"/>
        <v>0</v>
      </c>
      <c r="AB233" s="646">
        <f t="shared" si="186"/>
        <v>0</v>
      </c>
      <c r="AC233" s="258"/>
      <c r="AD233" s="646">
        <f t="shared" ref="AD233:AM233" si="187">$H233*SUM(AD234:AD248)</f>
        <v>0</v>
      </c>
      <c r="AE233" s="647">
        <f t="shared" si="187"/>
        <v>0</v>
      </c>
      <c r="AF233" s="648">
        <f t="shared" si="187"/>
        <v>0</v>
      </c>
      <c r="AG233" s="649">
        <f t="shared" si="187"/>
        <v>0</v>
      </c>
      <c r="AH233" s="648">
        <f t="shared" si="187"/>
        <v>0</v>
      </c>
      <c r="AI233" s="646">
        <f t="shared" si="187"/>
        <v>0</v>
      </c>
      <c r="AJ233" s="258"/>
      <c r="AK233" s="653">
        <f t="shared" si="187"/>
        <v>0</v>
      </c>
      <c r="AL233" s="653">
        <f t="shared" si="187"/>
        <v>0</v>
      </c>
      <c r="AM233" s="653">
        <f t="shared" si="187"/>
        <v>0</v>
      </c>
      <c r="AN233" s="227">
        <f>$H233*SUM(AN234:AN248)*(1+Gewinn)*(1+SicherheitAngebot)</f>
        <v>0</v>
      </c>
      <c r="AO233" s="227">
        <f>$H233*SUM(AO234:AO248)*(1+Gewinn)*(1+SicherheitAngebot)</f>
        <v>0</v>
      </c>
      <c r="AP233" s="227">
        <f>$H233*SUM(AP234:AP248)*(1+Gewinn)*(1+SicherheitAngebot)</f>
        <v>0</v>
      </c>
      <c r="AQ233" s="227">
        <f>$H233*SUM(AQ234:AQ248)*(1+Gewinn)*(1+SicherheitAngebot)</f>
        <v>0</v>
      </c>
      <c r="AR233" s="227">
        <f>$H233*SUM(AR234:AR248)*(1+Gewinn)*(1+SicherheitAngebot)</f>
        <v>0</v>
      </c>
      <c r="AS233" s="262"/>
      <c r="AT233" s="263">
        <f t="shared" si="174"/>
        <v>0</v>
      </c>
      <c r="AU233" s="259"/>
      <c r="AV233" s="491">
        <f>AK233*$AK$7+AL233*$AL$7+AM233*$AM$7+SUM(AN233:AR233)+AT233/Zuschläge_IBN+AT233</f>
        <v>0</v>
      </c>
      <c r="AX233" s="685">
        <f>U233+AV233</f>
        <v>0</v>
      </c>
      <c r="AZ233" s="490">
        <f>IF(H233&gt;0,U233/(1+SicherheitAngebot)*(1+Sicherheit),0)</f>
        <v>0</v>
      </c>
      <c r="BB233" s="490">
        <f>IF(H233&gt;0,AV233/(1+SicherheitAngebot)*(1+Sicherheit),0)</f>
        <v>0</v>
      </c>
      <c r="BD233" s="490">
        <f>AZ233+BB233</f>
        <v>0</v>
      </c>
      <c r="BE233" s="105"/>
      <c r="BF233" s="105"/>
      <c r="BG233" s="105"/>
      <c r="BH233" s="105"/>
      <c r="BI233" s="105"/>
      <c r="BJ233" s="105"/>
    </row>
    <row r="234" spans="2:62" ht="20.100000000000001" hidden="1" customHeight="1" outlineLevel="1">
      <c r="B234" s="99"/>
      <c r="C234" s="908"/>
      <c r="D234" s="909"/>
      <c r="E234" s="909"/>
      <c r="F234" s="910"/>
      <c r="G234" s="890"/>
      <c r="H234" s="901"/>
      <c r="I234" s="152"/>
      <c r="J234" s="152"/>
      <c r="K234" s="152"/>
      <c r="L234" s="152"/>
      <c r="M234" s="152"/>
      <c r="N234" s="152"/>
      <c r="O234" s="152"/>
      <c r="P234" s="153"/>
      <c r="Q234" s="153"/>
      <c r="R234" s="156">
        <f t="shared" si="184"/>
        <v>0</v>
      </c>
      <c r="S234" s="156">
        <f t="shared" si="185"/>
        <v>0</v>
      </c>
      <c r="U234" s="157">
        <f>I234*$I$7+J234*$J$7+K234*$K$7+L234*$L$7+M234*$M$7+N234*$N$7+O234*$O$7+R234+S234</f>
        <v>0</v>
      </c>
      <c r="W234" s="152"/>
      <c r="X234" s="152"/>
      <c r="Y234" s="152"/>
      <c r="Z234" s="152"/>
      <c r="AA234" s="152"/>
      <c r="AB234" s="152"/>
      <c r="AC234" s="347"/>
      <c r="AD234" s="152"/>
      <c r="AE234" s="152"/>
      <c r="AF234" s="152"/>
      <c r="AG234" s="152"/>
      <c r="AH234" s="152"/>
      <c r="AI234" s="152"/>
      <c r="AJ234" s="347"/>
      <c r="AK234" s="152"/>
      <c r="AL234" s="152"/>
      <c r="AM234" s="295"/>
      <c r="AN234" s="228"/>
      <c r="AO234" s="228"/>
      <c r="AP234" s="228"/>
      <c r="AQ234" s="228"/>
      <c r="AR234" s="228"/>
      <c r="AS234" s="348"/>
      <c r="AT234" s="264">
        <f t="shared" si="174"/>
        <v>0</v>
      </c>
      <c r="AU234" s="259"/>
      <c r="AV234" s="265">
        <f t="shared" ref="AV234:AV248" si="188">AK234*$AK$7+AL234*$AL$7+AM234*$AM$7+SUM(AN234:AR234)*(1+Gewinn)*(1+SicherheitAngebot)+AT234/Zuschläge_IBN+AT234</f>
        <v>0</v>
      </c>
      <c r="AX234" s="265">
        <f>U234+AV234</f>
        <v>0</v>
      </c>
      <c r="AZ234" s="492">
        <f t="shared" ref="AZ234:AZ248" si="189">U234/(1+SicherheitAngebot)*(1+Sicherheit)</f>
        <v>0</v>
      </c>
      <c r="BB234" s="492">
        <f t="shared" ref="BB234:BB248" si="190">AV234/(1+SicherheitAngebot)*(1+Sicherheit)</f>
        <v>0</v>
      </c>
      <c r="BD234" s="265">
        <f>AZ234+BB234</f>
        <v>0</v>
      </c>
      <c r="BE234" s="105"/>
      <c r="BF234" s="105"/>
      <c r="BG234" s="105"/>
      <c r="BH234" s="105"/>
      <c r="BI234" s="105"/>
      <c r="BJ234" s="105"/>
    </row>
    <row r="235" spans="2:62" ht="20.100000000000001" hidden="1" customHeight="1" outlineLevel="1">
      <c r="B235" s="100"/>
      <c r="C235" s="908"/>
      <c r="D235" s="909"/>
      <c r="E235" s="909"/>
      <c r="F235" s="910"/>
      <c r="G235" s="890"/>
      <c r="H235" s="891"/>
      <c r="I235" s="152"/>
      <c r="J235" s="152"/>
      <c r="K235" s="152"/>
      <c r="L235" s="152"/>
      <c r="M235" s="152"/>
      <c r="N235" s="152"/>
      <c r="O235" s="152"/>
      <c r="P235" s="153"/>
      <c r="Q235" s="153"/>
      <c r="R235" s="156">
        <f t="shared" si="184"/>
        <v>0</v>
      </c>
      <c r="S235" s="156">
        <f t="shared" si="185"/>
        <v>0</v>
      </c>
      <c r="U235" s="157">
        <f t="shared" ref="U235:U248" si="191">I235*$I$7+J235*$J$7+K235*$K$7+L235*$L$7+M235*$M$7+N235*$N$7+O235*$O$7+R235+S235</f>
        <v>0</v>
      </c>
      <c r="W235" s="152"/>
      <c r="X235" s="152"/>
      <c r="Y235" s="152"/>
      <c r="Z235" s="152"/>
      <c r="AA235" s="152"/>
      <c r="AB235" s="152"/>
      <c r="AC235" s="347"/>
      <c r="AD235" s="152"/>
      <c r="AE235" s="152"/>
      <c r="AF235" s="152"/>
      <c r="AG235" s="152"/>
      <c r="AH235" s="152"/>
      <c r="AI235" s="152"/>
      <c r="AJ235" s="347"/>
      <c r="AK235" s="152"/>
      <c r="AL235" s="152"/>
      <c r="AM235" s="295"/>
      <c r="AN235" s="228"/>
      <c r="AO235" s="228"/>
      <c r="AP235" s="228"/>
      <c r="AQ235" s="228"/>
      <c r="AR235" s="228"/>
      <c r="AS235" s="348"/>
      <c r="AT235" s="264">
        <f t="shared" si="174"/>
        <v>0</v>
      </c>
      <c r="AU235" s="259"/>
      <c r="AV235" s="265">
        <f t="shared" si="188"/>
        <v>0</v>
      </c>
      <c r="AX235" s="265">
        <f t="shared" ref="AX235:AX248" si="192">U235+AV235</f>
        <v>0</v>
      </c>
      <c r="AZ235" s="492">
        <f t="shared" si="189"/>
        <v>0</v>
      </c>
      <c r="BB235" s="492">
        <f t="shared" si="190"/>
        <v>0</v>
      </c>
      <c r="BD235" s="265">
        <f t="shared" ref="BD235:BD248" si="193">AZ235+BB235</f>
        <v>0</v>
      </c>
      <c r="BE235" s="105"/>
      <c r="BF235" s="105"/>
      <c r="BG235" s="105"/>
      <c r="BH235" s="105"/>
      <c r="BI235" s="105"/>
      <c r="BJ235" s="105"/>
    </row>
    <row r="236" spans="2:62" ht="20.100000000000001" hidden="1" customHeight="1" outlineLevel="1">
      <c r="B236" s="100"/>
      <c r="C236" s="908"/>
      <c r="D236" s="909"/>
      <c r="E236" s="909"/>
      <c r="F236" s="910"/>
      <c r="G236" s="890"/>
      <c r="H236" s="891"/>
      <c r="I236" s="152"/>
      <c r="J236" s="152"/>
      <c r="K236" s="152"/>
      <c r="L236" s="152"/>
      <c r="M236" s="152"/>
      <c r="N236" s="152"/>
      <c r="O236" s="152"/>
      <c r="P236" s="153"/>
      <c r="Q236" s="153"/>
      <c r="R236" s="156">
        <f t="shared" si="184"/>
        <v>0</v>
      </c>
      <c r="S236" s="156">
        <f t="shared" si="185"/>
        <v>0</v>
      </c>
      <c r="U236" s="157">
        <f t="shared" si="191"/>
        <v>0</v>
      </c>
      <c r="W236" s="152"/>
      <c r="X236" s="152"/>
      <c r="Y236" s="152"/>
      <c r="Z236" s="152"/>
      <c r="AA236" s="152"/>
      <c r="AB236" s="152"/>
      <c r="AC236" s="347"/>
      <c r="AD236" s="152"/>
      <c r="AE236" s="152"/>
      <c r="AF236" s="152"/>
      <c r="AG236" s="152"/>
      <c r="AH236" s="152"/>
      <c r="AI236" s="152"/>
      <c r="AJ236" s="347"/>
      <c r="AK236" s="152"/>
      <c r="AL236" s="152"/>
      <c r="AM236" s="295"/>
      <c r="AN236" s="228"/>
      <c r="AO236" s="228"/>
      <c r="AP236" s="228"/>
      <c r="AQ236" s="228"/>
      <c r="AR236" s="228"/>
      <c r="AS236" s="348"/>
      <c r="AT236" s="264">
        <f t="shared" si="174"/>
        <v>0</v>
      </c>
      <c r="AU236" s="259"/>
      <c r="AV236" s="265">
        <f t="shared" si="188"/>
        <v>0</v>
      </c>
      <c r="AX236" s="265">
        <f t="shared" si="192"/>
        <v>0</v>
      </c>
      <c r="AZ236" s="492">
        <f t="shared" si="189"/>
        <v>0</v>
      </c>
      <c r="BB236" s="492">
        <f t="shared" si="190"/>
        <v>0</v>
      </c>
      <c r="BD236" s="265">
        <f t="shared" si="193"/>
        <v>0</v>
      </c>
      <c r="BE236" s="105"/>
      <c r="BF236" s="105"/>
      <c r="BG236" s="105"/>
      <c r="BH236" s="105"/>
      <c r="BI236" s="105"/>
      <c r="BJ236" s="105"/>
    </row>
    <row r="237" spans="2:62" ht="20.100000000000001" hidden="1" customHeight="1" outlineLevel="1">
      <c r="B237" s="100"/>
      <c r="C237" s="908"/>
      <c r="D237" s="909"/>
      <c r="E237" s="909"/>
      <c r="F237" s="910"/>
      <c r="G237" s="890"/>
      <c r="H237" s="891"/>
      <c r="I237" s="152"/>
      <c r="J237" s="152"/>
      <c r="K237" s="152"/>
      <c r="L237" s="152"/>
      <c r="M237" s="152"/>
      <c r="N237" s="152"/>
      <c r="O237" s="152"/>
      <c r="P237" s="153"/>
      <c r="Q237" s="153"/>
      <c r="R237" s="156">
        <f t="shared" si="184"/>
        <v>0</v>
      </c>
      <c r="S237" s="156">
        <f t="shared" si="185"/>
        <v>0</v>
      </c>
      <c r="U237" s="157">
        <f t="shared" si="191"/>
        <v>0</v>
      </c>
      <c r="W237" s="152"/>
      <c r="X237" s="152"/>
      <c r="Y237" s="152"/>
      <c r="Z237" s="152"/>
      <c r="AA237" s="152"/>
      <c r="AB237" s="152"/>
      <c r="AC237" s="347"/>
      <c r="AD237" s="152"/>
      <c r="AE237" s="152"/>
      <c r="AF237" s="152"/>
      <c r="AG237" s="152"/>
      <c r="AH237" s="152"/>
      <c r="AI237" s="152"/>
      <c r="AJ237" s="347"/>
      <c r="AK237" s="152"/>
      <c r="AL237" s="152"/>
      <c r="AM237" s="295"/>
      <c r="AN237" s="228"/>
      <c r="AO237" s="228"/>
      <c r="AP237" s="228"/>
      <c r="AQ237" s="228"/>
      <c r="AR237" s="228"/>
      <c r="AS237" s="348"/>
      <c r="AT237" s="264">
        <f t="shared" si="174"/>
        <v>0</v>
      </c>
      <c r="AU237" s="259"/>
      <c r="AV237" s="265">
        <f t="shared" si="188"/>
        <v>0</v>
      </c>
      <c r="AX237" s="265">
        <f t="shared" si="192"/>
        <v>0</v>
      </c>
      <c r="AZ237" s="492">
        <f t="shared" si="189"/>
        <v>0</v>
      </c>
      <c r="BB237" s="492">
        <f t="shared" si="190"/>
        <v>0</v>
      </c>
      <c r="BD237" s="265">
        <f t="shared" si="193"/>
        <v>0</v>
      </c>
      <c r="BE237" s="105"/>
      <c r="BF237" s="105"/>
      <c r="BG237" s="105"/>
      <c r="BH237" s="105"/>
      <c r="BI237" s="105"/>
      <c r="BJ237" s="105"/>
    </row>
    <row r="238" spans="2:62" ht="20.100000000000001" hidden="1" customHeight="1" outlineLevel="1">
      <c r="B238" s="100"/>
      <c r="C238" s="908"/>
      <c r="D238" s="909"/>
      <c r="E238" s="909"/>
      <c r="F238" s="910"/>
      <c r="G238" s="890"/>
      <c r="H238" s="891"/>
      <c r="I238" s="152"/>
      <c r="J238" s="152"/>
      <c r="K238" s="152"/>
      <c r="L238" s="152"/>
      <c r="M238" s="152"/>
      <c r="N238" s="152"/>
      <c r="O238" s="152"/>
      <c r="P238" s="153"/>
      <c r="Q238" s="153"/>
      <c r="R238" s="156">
        <f t="shared" si="184"/>
        <v>0</v>
      </c>
      <c r="S238" s="156">
        <f t="shared" si="185"/>
        <v>0</v>
      </c>
      <c r="U238" s="157">
        <f t="shared" si="191"/>
        <v>0</v>
      </c>
      <c r="W238" s="152"/>
      <c r="X238" s="152"/>
      <c r="Y238" s="152"/>
      <c r="Z238" s="152"/>
      <c r="AA238" s="152"/>
      <c r="AB238" s="152"/>
      <c r="AC238" s="347"/>
      <c r="AD238" s="152"/>
      <c r="AE238" s="152"/>
      <c r="AF238" s="152"/>
      <c r="AG238" s="152"/>
      <c r="AH238" s="152"/>
      <c r="AI238" s="152"/>
      <c r="AJ238" s="347"/>
      <c r="AK238" s="152"/>
      <c r="AL238" s="152"/>
      <c r="AM238" s="295"/>
      <c r="AN238" s="228"/>
      <c r="AO238" s="228"/>
      <c r="AP238" s="228"/>
      <c r="AQ238" s="228"/>
      <c r="AR238" s="228"/>
      <c r="AS238" s="348"/>
      <c r="AT238" s="264">
        <f t="shared" si="174"/>
        <v>0</v>
      </c>
      <c r="AU238" s="259"/>
      <c r="AV238" s="265">
        <f t="shared" si="188"/>
        <v>0</v>
      </c>
      <c r="AX238" s="265">
        <f t="shared" si="192"/>
        <v>0</v>
      </c>
      <c r="AZ238" s="492">
        <f t="shared" si="189"/>
        <v>0</v>
      </c>
      <c r="BB238" s="492">
        <f t="shared" si="190"/>
        <v>0</v>
      </c>
      <c r="BD238" s="265">
        <f t="shared" si="193"/>
        <v>0</v>
      </c>
      <c r="BE238" s="105"/>
      <c r="BF238" s="105"/>
      <c r="BG238" s="105"/>
      <c r="BH238" s="105"/>
      <c r="BI238" s="105"/>
      <c r="BJ238" s="105"/>
    </row>
    <row r="239" spans="2:62" ht="20.100000000000001" hidden="1" customHeight="1" outlineLevel="1">
      <c r="B239" s="100"/>
      <c r="C239" s="908"/>
      <c r="D239" s="909"/>
      <c r="E239" s="909"/>
      <c r="F239" s="910"/>
      <c r="G239" s="890"/>
      <c r="H239" s="891"/>
      <c r="I239" s="152"/>
      <c r="J239" s="152"/>
      <c r="K239" s="152"/>
      <c r="L239" s="152"/>
      <c r="M239" s="152"/>
      <c r="N239" s="152"/>
      <c r="O239" s="152"/>
      <c r="P239" s="153"/>
      <c r="Q239" s="153"/>
      <c r="R239" s="156">
        <f t="shared" si="184"/>
        <v>0</v>
      </c>
      <c r="S239" s="156">
        <f t="shared" si="185"/>
        <v>0</v>
      </c>
      <c r="U239" s="157">
        <f t="shared" si="191"/>
        <v>0</v>
      </c>
      <c r="W239" s="152"/>
      <c r="X239" s="152"/>
      <c r="Y239" s="152"/>
      <c r="Z239" s="152"/>
      <c r="AA239" s="152"/>
      <c r="AB239" s="152"/>
      <c r="AC239" s="347"/>
      <c r="AD239" s="152"/>
      <c r="AE239" s="152"/>
      <c r="AF239" s="152"/>
      <c r="AG239" s="152"/>
      <c r="AH239" s="152"/>
      <c r="AI239" s="152"/>
      <c r="AJ239" s="347"/>
      <c r="AK239" s="152"/>
      <c r="AL239" s="152"/>
      <c r="AM239" s="295"/>
      <c r="AN239" s="228"/>
      <c r="AO239" s="228"/>
      <c r="AP239" s="228"/>
      <c r="AQ239" s="228"/>
      <c r="AR239" s="228"/>
      <c r="AS239" s="348"/>
      <c r="AT239" s="264">
        <f t="shared" si="174"/>
        <v>0</v>
      </c>
      <c r="AU239" s="259"/>
      <c r="AV239" s="265">
        <f t="shared" si="188"/>
        <v>0</v>
      </c>
      <c r="AX239" s="265">
        <f t="shared" si="192"/>
        <v>0</v>
      </c>
      <c r="AZ239" s="492">
        <f t="shared" si="189"/>
        <v>0</v>
      </c>
      <c r="BB239" s="492">
        <f t="shared" si="190"/>
        <v>0</v>
      </c>
      <c r="BD239" s="265">
        <f t="shared" si="193"/>
        <v>0</v>
      </c>
      <c r="BE239" s="105"/>
      <c r="BF239" s="105"/>
      <c r="BG239" s="105"/>
      <c r="BH239" s="105"/>
      <c r="BI239" s="105"/>
      <c r="BJ239" s="105"/>
    </row>
    <row r="240" spans="2:62" ht="20.100000000000001" hidden="1" customHeight="1" outlineLevel="1">
      <c r="B240" s="100"/>
      <c r="C240" s="908"/>
      <c r="D240" s="909"/>
      <c r="E240" s="909"/>
      <c r="F240" s="910"/>
      <c r="G240" s="890"/>
      <c r="H240" s="891"/>
      <c r="I240" s="152"/>
      <c r="J240" s="152"/>
      <c r="K240" s="152"/>
      <c r="L240" s="152"/>
      <c r="M240" s="152"/>
      <c r="N240" s="152"/>
      <c r="O240" s="152"/>
      <c r="P240" s="153"/>
      <c r="Q240" s="153"/>
      <c r="R240" s="156">
        <f t="shared" si="184"/>
        <v>0</v>
      </c>
      <c r="S240" s="156">
        <f t="shared" si="185"/>
        <v>0</v>
      </c>
      <c r="U240" s="157">
        <f t="shared" si="191"/>
        <v>0</v>
      </c>
      <c r="W240" s="152"/>
      <c r="X240" s="152"/>
      <c r="Y240" s="152"/>
      <c r="Z240" s="152"/>
      <c r="AA240" s="152"/>
      <c r="AB240" s="152"/>
      <c r="AC240" s="347"/>
      <c r="AD240" s="152"/>
      <c r="AE240" s="152"/>
      <c r="AF240" s="152"/>
      <c r="AG240" s="152"/>
      <c r="AH240" s="152"/>
      <c r="AI240" s="152"/>
      <c r="AJ240" s="347"/>
      <c r="AK240" s="152"/>
      <c r="AL240" s="152"/>
      <c r="AM240" s="295"/>
      <c r="AN240" s="228"/>
      <c r="AO240" s="228"/>
      <c r="AP240" s="228"/>
      <c r="AQ240" s="228"/>
      <c r="AR240" s="228"/>
      <c r="AS240" s="348"/>
      <c r="AT240" s="264">
        <f t="shared" si="174"/>
        <v>0</v>
      </c>
      <c r="AU240" s="259"/>
      <c r="AV240" s="265">
        <f t="shared" si="188"/>
        <v>0</v>
      </c>
      <c r="AX240" s="265">
        <f t="shared" si="192"/>
        <v>0</v>
      </c>
      <c r="AZ240" s="492">
        <f t="shared" si="189"/>
        <v>0</v>
      </c>
      <c r="BB240" s="492">
        <f t="shared" si="190"/>
        <v>0</v>
      </c>
      <c r="BD240" s="265">
        <f t="shared" si="193"/>
        <v>0</v>
      </c>
      <c r="BE240" s="105"/>
      <c r="BF240" s="105"/>
      <c r="BG240" s="105"/>
      <c r="BH240" s="105"/>
      <c r="BI240" s="105"/>
      <c r="BJ240" s="105"/>
    </row>
    <row r="241" spans="2:62" ht="20.100000000000001" hidden="1" customHeight="1" outlineLevel="1">
      <c r="B241" s="100"/>
      <c r="C241" s="908"/>
      <c r="D241" s="909"/>
      <c r="E241" s="909"/>
      <c r="F241" s="910"/>
      <c r="G241" s="890"/>
      <c r="H241" s="891"/>
      <c r="I241" s="152"/>
      <c r="J241" s="152"/>
      <c r="K241" s="152"/>
      <c r="L241" s="152"/>
      <c r="M241" s="152"/>
      <c r="N241" s="152"/>
      <c r="O241" s="152"/>
      <c r="P241" s="153"/>
      <c r="Q241" s="153"/>
      <c r="R241" s="156">
        <f t="shared" si="184"/>
        <v>0</v>
      </c>
      <c r="S241" s="156">
        <f t="shared" si="185"/>
        <v>0</v>
      </c>
      <c r="U241" s="157">
        <f t="shared" si="191"/>
        <v>0</v>
      </c>
      <c r="W241" s="152"/>
      <c r="X241" s="152"/>
      <c r="Y241" s="152"/>
      <c r="Z241" s="152"/>
      <c r="AA241" s="152"/>
      <c r="AB241" s="152"/>
      <c r="AC241" s="347"/>
      <c r="AD241" s="152"/>
      <c r="AE241" s="152"/>
      <c r="AF241" s="152"/>
      <c r="AG241" s="152"/>
      <c r="AH241" s="152"/>
      <c r="AI241" s="152"/>
      <c r="AJ241" s="347"/>
      <c r="AK241" s="152"/>
      <c r="AL241" s="152"/>
      <c r="AM241" s="295"/>
      <c r="AN241" s="228"/>
      <c r="AO241" s="228"/>
      <c r="AP241" s="228"/>
      <c r="AQ241" s="228"/>
      <c r="AR241" s="228"/>
      <c r="AS241" s="348"/>
      <c r="AT241" s="264">
        <f t="shared" si="174"/>
        <v>0</v>
      </c>
      <c r="AU241" s="259"/>
      <c r="AV241" s="265">
        <f t="shared" si="188"/>
        <v>0</v>
      </c>
      <c r="AX241" s="265">
        <f t="shared" si="192"/>
        <v>0</v>
      </c>
      <c r="AZ241" s="492">
        <f t="shared" si="189"/>
        <v>0</v>
      </c>
      <c r="BB241" s="492">
        <f t="shared" si="190"/>
        <v>0</v>
      </c>
      <c r="BD241" s="265">
        <f t="shared" si="193"/>
        <v>0</v>
      </c>
      <c r="BE241" s="105"/>
      <c r="BF241" s="105"/>
      <c r="BG241" s="105"/>
      <c r="BH241" s="105"/>
      <c r="BI241" s="105"/>
      <c r="BJ241" s="105"/>
    </row>
    <row r="242" spans="2:62" ht="20.100000000000001" hidden="1" customHeight="1" outlineLevel="1">
      <c r="B242" s="100"/>
      <c r="C242" s="908"/>
      <c r="D242" s="909"/>
      <c r="E242" s="909"/>
      <c r="F242" s="910"/>
      <c r="G242" s="890"/>
      <c r="H242" s="891"/>
      <c r="I242" s="152"/>
      <c r="J242" s="152"/>
      <c r="K242" s="152"/>
      <c r="L242" s="152"/>
      <c r="M242" s="152"/>
      <c r="N242" s="152"/>
      <c r="O242" s="152"/>
      <c r="P242" s="153"/>
      <c r="Q242" s="153"/>
      <c r="R242" s="156">
        <f t="shared" si="184"/>
        <v>0</v>
      </c>
      <c r="S242" s="156">
        <f t="shared" si="185"/>
        <v>0</v>
      </c>
      <c r="U242" s="157">
        <f t="shared" si="191"/>
        <v>0</v>
      </c>
      <c r="W242" s="152"/>
      <c r="X242" s="152"/>
      <c r="Y242" s="152"/>
      <c r="Z242" s="152"/>
      <c r="AA242" s="152"/>
      <c r="AB242" s="152"/>
      <c r="AC242" s="347"/>
      <c r="AD242" s="152"/>
      <c r="AE242" s="152"/>
      <c r="AF242" s="152"/>
      <c r="AG242" s="152"/>
      <c r="AH242" s="152"/>
      <c r="AI242" s="152"/>
      <c r="AJ242" s="347"/>
      <c r="AK242" s="152"/>
      <c r="AL242" s="152"/>
      <c r="AM242" s="295"/>
      <c r="AN242" s="228"/>
      <c r="AO242" s="228"/>
      <c r="AP242" s="228"/>
      <c r="AQ242" s="228"/>
      <c r="AR242" s="228"/>
      <c r="AS242" s="348"/>
      <c r="AT242" s="264">
        <f t="shared" si="174"/>
        <v>0</v>
      </c>
      <c r="AU242" s="259"/>
      <c r="AV242" s="265">
        <f t="shared" si="188"/>
        <v>0</v>
      </c>
      <c r="AX242" s="265">
        <f t="shared" si="192"/>
        <v>0</v>
      </c>
      <c r="AZ242" s="492">
        <f t="shared" si="189"/>
        <v>0</v>
      </c>
      <c r="BB242" s="492">
        <f t="shared" si="190"/>
        <v>0</v>
      </c>
      <c r="BD242" s="265">
        <f t="shared" si="193"/>
        <v>0</v>
      </c>
      <c r="BE242" s="105"/>
      <c r="BF242" s="105"/>
      <c r="BG242" s="105"/>
      <c r="BH242" s="105"/>
      <c r="BI242" s="105"/>
      <c r="BJ242" s="105"/>
    </row>
    <row r="243" spans="2:62" ht="20.100000000000001" hidden="1" customHeight="1" outlineLevel="1">
      <c r="B243" s="100"/>
      <c r="C243" s="908"/>
      <c r="D243" s="909"/>
      <c r="E243" s="909"/>
      <c r="F243" s="910"/>
      <c r="G243" s="890"/>
      <c r="H243" s="891"/>
      <c r="I243" s="152"/>
      <c r="J243" s="152"/>
      <c r="K243" s="152"/>
      <c r="L243" s="152"/>
      <c r="M243" s="152"/>
      <c r="N243" s="152"/>
      <c r="O243" s="152"/>
      <c r="P243" s="153"/>
      <c r="Q243" s="153"/>
      <c r="R243" s="156">
        <f t="shared" si="184"/>
        <v>0</v>
      </c>
      <c r="S243" s="156">
        <f t="shared" si="185"/>
        <v>0</v>
      </c>
      <c r="U243" s="157">
        <f t="shared" si="191"/>
        <v>0</v>
      </c>
      <c r="W243" s="152"/>
      <c r="X243" s="152"/>
      <c r="Y243" s="152"/>
      <c r="Z243" s="152"/>
      <c r="AA243" s="152"/>
      <c r="AB243" s="152"/>
      <c r="AC243" s="347"/>
      <c r="AD243" s="152"/>
      <c r="AE243" s="152"/>
      <c r="AF243" s="152"/>
      <c r="AG243" s="152"/>
      <c r="AH243" s="152"/>
      <c r="AI243" s="152"/>
      <c r="AJ243" s="347"/>
      <c r="AK243" s="152"/>
      <c r="AL243" s="152"/>
      <c r="AM243" s="295"/>
      <c r="AN243" s="228"/>
      <c r="AO243" s="228"/>
      <c r="AP243" s="228"/>
      <c r="AQ243" s="228"/>
      <c r="AR243" s="228"/>
      <c r="AS243" s="348"/>
      <c r="AT243" s="264">
        <f t="shared" si="174"/>
        <v>0</v>
      </c>
      <c r="AU243" s="259"/>
      <c r="AV243" s="265">
        <f t="shared" si="188"/>
        <v>0</v>
      </c>
      <c r="AX243" s="265">
        <f t="shared" si="192"/>
        <v>0</v>
      </c>
      <c r="AZ243" s="492">
        <f t="shared" si="189"/>
        <v>0</v>
      </c>
      <c r="BB243" s="492">
        <f t="shared" si="190"/>
        <v>0</v>
      </c>
      <c r="BD243" s="265">
        <f t="shared" si="193"/>
        <v>0</v>
      </c>
      <c r="BE243" s="105"/>
      <c r="BF243" s="105"/>
      <c r="BG243" s="105"/>
      <c r="BH243" s="105"/>
      <c r="BI243" s="105"/>
      <c r="BJ243" s="105"/>
    </row>
    <row r="244" spans="2:62" ht="20.100000000000001" hidden="1" customHeight="1" outlineLevel="1">
      <c r="B244" s="100"/>
      <c r="C244" s="908"/>
      <c r="D244" s="909"/>
      <c r="E244" s="909"/>
      <c r="F244" s="910"/>
      <c r="G244" s="890"/>
      <c r="H244" s="891"/>
      <c r="I244" s="152"/>
      <c r="J244" s="152"/>
      <c r="K244" s="152"/>
      <c r="L244" s="152"/>
      <c r="M244" s="152"/>
      <c r="N244" s="152"/>
      <c r="O244" s="152"/>
      <c r="P244" s="153"/>
      <c r="Q244" s="153"/>
      <c r="R244" s="156">
        <f t="shared" si="184"/>
        <v>0</v>
      </c>
      <c r="S244" s="156">
        <f t="shared" si="185"/>
        <v>0</v>
      </c>
      <c r="U244" s="157">
        <f t="shared" si="191"/>
        <v>0</v>
      </c>
      <c r="W244" s="152"/>
      <c r="X244" s="152"/>
      <c r="Y244" s="152"/>
      <c r="Z244" s="152"/>
      <c r="AA244" s="152"/>
      <c r="AB244" s="152"/>
      <c r="AC244" s="347"/>
      <c r="AD244" s="152"/>
      <c r="AE244" s="152"/>
      <c r="AF244" s="152"/>
      <c r="AG244" s="152"/>
      <c r="AH244" s="152"/>
      <c r="AI244" s="152"/>
      <c r="AJ244" s="347"/>
      <c r="AK244" s="152"/>
      <c r="AL244" s="152"/>
      <c r="AM244" s="295"/>
      <c r="AN244" s="228"/>
      <c r="AO244" s="228"/>
      <c r="AP244" s="228"/>
      <c r="AQ244" s="228"/>
      <c r="AR244" s="228"/>
      <c r="AS244" s="348"/>
      <c r="AT244" s="264">
        <f t="shared" si="174"/>
        <v>0</v>
      </c>
      <c r="AU244" s="259"/>
      <c r="AV244" s="265">
        <f t="shared" si="188"/>
        <v>0</v>
      </c>
      <c r="AX244" s="265">
        <f t="shared" si="192"/>
        <v>0</v>
      </c>
      <c r="AZ244" s="492">
        <f t="shared" si="189"/>
        <v>0</v>
      </c>
      <c r="BB244" s="492">
        <f t="shared" si="190"/>
        <v>0</v>
      </c>
      <c r="BD244" s="265">
        <f t="shared" si="193"/>
        <v>0</v>
      </c>
      <c r="BE244" s="105"/>
      <c r="BF244" s="105"/>
      <c r="BG244" s="105"/>
      <c r="BH244" s="105"/>
      <c r="BI244" s="105"/>
      <c r="BJ244" s="105"/>
    </row>
    <row r="245" spans="2:62" ht="20.100000000000001" hidden="1" customHeight="1" outlineLevel="1">
      <c r="B245" s="100"/>
      <c r="C245" s="908"/>
      <c r="D245" s="909"/>
      <c r="E245" s="909"/>
      <c r="F245" s="910"/>
      <c r="G245" s="890"/>
      <c r="H245" s="891"/>
      <c r="I245" s="152"/>
      <c r="J245" s="152"/>
      <c r="K245" s="152"/>
      <c r="L245" s="152"/>
      <c r="M245" s="152"/>
      <c r="N245" s="152"/>
      <c r="O245" s="152"/>
      <c r="P245" s="153"/>
      <c r="Q245" s="153"/>
      <c r="R245" s="156">
        <f t="shared" si="184"/>
        <v>0</v>
      </c>
      <c r="S245" s="156">
        <f t="shared" si="185"/>
        <v>0</v>
      </c>
      <c r="U245" s="157">
        <f t="shared" si="191"/>
        <v>0</v>
      </c>
      <c r="W245" s="152"/>
      <c r="X245" s="152"/>
      <c r="Y245" s="152"/>
      <c r="Z245" s="152"/>
      <c r="AA245" s="152"/>
      <c r="AB245" s="152"/>
      <c r="AC245" s="347"/>
      <c r="AD245" s="152"/>
      <c r="AE245" s="152"/>
      <c r="AF245" s="152"/>
      <c r="AG245" s="152"/>
      <c r="AH245" s="152"/>
      <c r="AI245" s="152"/>
      <c r="AJ245" s="347"/>
      <c r="AK245" s="152"/>
      <c r="AL245" s="152"/>
      <c r="AM245" s="295"/>
      <c r="AN245" s="228"/>
      <c r="AO245" s="228"/>
      <c r="AP245" s="228"/>
      <c r="AQ245" s="228"/>
      <c r="AR245" s="228"/>
      <c r="AS245" s="348"/>
      <c r="AT245" s="264">
        <f t="shared" si="174"/>
        <v>0</v>
      </c>
      <c r="AU245" s="259"/>
      <c r="AV245" s="265">
        <f t="shared" si="188"/>
        <v>0</v>
      </c>
      <c r="AX245" s="265">
        <f t="shared" si="192"/>
        <v>0</v>
      </c>
      <c r="AZ245" s="492">
        <f t="shared" si="189"/>
        <v>0</v>
      </c>
      <c r="BB245" s="492">
        <f t="shared" si="190"/>
        <v>0</v>
      </c>
      <c r="BD245" s="265">
        <f t="shared" si="193"/>
        <v>0</v>
      </c>
      <c r="BE245" s="105"/>
      <c r="BF245" s="105"/>
      <c r="BG245" s="105"/>
      <c r="BH245" s="105"/>
      <c r="BI245" s="105"/>
      <c r="BJ245" s="105"/>
    </row>
    <row r="246" spans="2:62" ht="20.100000000000001" hidden="1" customHeight="1" outlineLevel="1">
      <c r="B246" s="100"/>
      <c r="C246" s="908"/>
      <c r="D246" s="909"/>
      <c r="E246" s="909"/>
      <c r="F246" s="910"/>
      <c r="G246" s="890"/>
      <c r="H246" s="891"/>
      <c r="I246" s="152"/>
      <c r="J246" s="152"/>
      <c r="K246" s="152"/>
      <c r="L246" s="152"/>
      <c r="M246" s="152"/>
      <c r="N246" s="152"/>
      <c r="O246" s="152"/>
      <c r="P246" s="153"/>
      <c r="Q246" s="153"/>
      <c r="R246" s="156">
        <f t="shared" si="184"/>
        <v>0</v>
      </c>
      <c r="S246" s="156">
        <f t="shared" si="185"/>
        <v>0</v>
      </c>
      <c r="U246" s="157">
        <f t="shared" si="191"/>
        <v>0</v>
      </c>
      <c r="W246" s="152"/>
      <c r="X246" s="152"/>
      <c r="Y246" s="152"/>
      <c r="Z246" s="152"/>
      <c r="AA246" s="152"/>
      <c r="AB246" s="152"/>
      <c r="AC246" s="347"/>
      <c r="AD246" s="152"/>
      <c r="AE246" s="152"/>
      <c r="AF246" s="152"/>
      <c r="AG246" s="152"/>
      <c r="AH246" s="152"/>
      <c r="AI246" s="152"/>
      <c r="AJ246" s="347"/>
      <c r="AK246" s="152"/>
      <c r="AL246" s="152"/>
      <c r="AM246" s="295"/>
      <c r="AN246" s="228"/>
      <c r="AO246" s="228"/>
      <c r="AP246" s="228"/>
      <c r="AQ246" s="228"/>
      <c r="AR246" s="228"/>
      <c r="AS246" s="348"/>
      <c r="AT246" s="264">
        <f t="shared" si="174"/>
        <v>0</v>
      </c>
      <c r="AU246" s="259"/>
      <c r="AV246" s="265">
        <f t="shared" si="188"/>
        <v>0</v>
      </c>
      <c r="AX246" s="265">
        <f t="shared" si="192"/>
        <v>0</v>
      </c>
      <c r="AZ246" s="492">
        <f t="shared" si="189"/>
        <v>0</v>
      </c>
      <c r="BB246" s="492">
        <f t="shared" si="190"/>
        <v>0</v>
      </c>
      <c r="BD246" s="265">
        <f t="shared" si="193"/>
        <v>0</v>
      </c>
      <c r="BE246" s="105"/>
      <c r="BF246" s="105"/>
      <c r="BG246" s="105"/>
      <c r="BH246" s="105"/>
      <c r="BI246" s="105"/>
      <c r="BJ246" s="105"/>
    </row>
    <row r="247" spans="2:62" ht="20.100000000000001" hidden="1" customHeight="1" outlineLevel="1">
      <c r="B247" s="100"/>
      <c r="C247" s="908"/>
      <c r="D247" s="909"/>
      <c r="E247" s="909"/>
      <c r="F247" s="910"/>
      <c r="G247" s="890"/>
      <c r="H247" s="891"/>
      <c r="I247" s="152"/>
      <c r="J247" s="152"/>
      <c r="K247" s="152"/>
      <c r="L247" s="152"/>
      <c r="M247" s="152"/>
      <c r="N247" s="152"/>
      <c r="O247" s="152"/>
      <c r="P247" s="153"/>
      <c r="Q247" s="153"/>
      <c r="R247" s="156">
        <f t="shared" si="184"/>
        <v>0</v>
      </c>
      <c r="S247" s="156">
        <f t="shared" si="185"/>
        <v>0</v>
      </c>
      <c r="U247" s="157">
        <f t="shared" si="191"/>
        <v>0</v>
      </c>
      <c r="W247" s="152"/>
      <c r="X247" s="152"/>
      <c r="Y247" s="152"/>
      <c r="Z247" s="152"/>
      <c r="AA247" s="152"/>
      <c r="AB247" s="152"/>
      <c r="AC247" s="347"/>
      <c r="AD247" s="152"/>
      <c r="AE247" s="152"/>
      <c r="AF247" s="152"/>
      <c r="AG247" s="152"/>
      <c r="AH247" s="152"/>
      <c r="AI247" s="152"/>
      <c r="AJ247" s="347"/>
      <c r="AK247" s="152"/>
      <c r="AL247" s="152"/>
      <c r="AM247" s="295"/>
      <c r="AN247" s="228"/>
      <c r="AO247" s="228"/>
      <c r="AP247" s="228"/>
      <c r="AQ247" s="228"/>
      <c r="AR247" s="228"/>
      <c r="AS247" s="348"/>
      <c r="AT247" s="264">
        <f t="shared" si="174"/>
        <v>0</v>
      </c>
      <c r="AU247" s="259"/>
      <c r="AV247" s="265">
        <f t="shared" si="188"/>
        <v>0</v>
      </c>
      <c r="AX247" s="265">
        <f t="shared" si="192"/>
        <v>0</v>
      </c>
      <c r="AZ247" s="492">
        <f t="shared" si="189"/>
        <v>0</v>
      </c>
      <c r="BB247" s="492">
        <f t="shared" si="190"/>
        <v>0</v>
      </c>
      <c r="BD247" s="265">
        <f t="shared" si="193"/>
        <v>0</v>
      </c>
      <c r="BE247" s="105"/>
      <c r="BF247" s="105"/>
      <c r="BG247" s="105"/>
      <c r="BH247" s="105"/>
      <c r="BI247" s="105"/>
      <c r="BJ247" s="105"/>
    </row>
    <row r="248" spans="2:62" ht="20.100000000000001" hidden="1" customHeight="1" outlineLevel="1">
      <c r="B248" s="100"/>
      <c r="C248" s="908"/>
      <c r="D248" s="909"/>
      <c r="E248" s="909"/>
      <c r="F248" s="910"/>
      <c r="G248" s="890"/>
      <c r="H248" s="891"/>
      <c r="I248" s="152"/>
      <c r="J248" s="152"/>
      <c r="K248" s="152"/>
      <c r="L248" s="152"/>
      <c r="M248" s="152"/>
      <c r="N248" s="152"/>
      <c r="O248" s="152"/>
      <c r="P248" s="153"/>
      <c r="Q248" s="153"/>
      <c r="R248" s="156">
        <f t="shared" si="184"/>
        <v>0</v>
      </c>
      <c r="S248" s="156">
        <f t="shared" si="185"/>
        <v>0</v>
      </c>
      <c r="U248" s="157">
        <f t="shared" si="191"/>
        <v>0</v>
      </c>
      <c r="W248" s="152"/>
      <c r="X248" s="152"/>
      <c r="Y248" s="152"/>
      <c r="Z248" s="152"/>
      <c r="AA248" s="152"/>
      <c r="AB248" s="152"/>
      <c r="AC248" s="347"/>
      <c r="AD248" s="152"/>
      <c r="AE248" s="152"/>
      <c r="AF248" s="152"/>
      <c r="AG248" s="152"/>
      <c r="AH248" s="152"/>
      <c r="AI248" s="152"/>
      <c r="AJ248" s="347"/>
      <c r="AK248" s="152"/>
      <c r="AL248" s="152"/>
      <c r="AM248" s="295"/>
      <c r="AN248" s="228"/>
      <c r="AO248" s="228"/>
      <c r="AP248" s="228"/>
      <c r="AQ248" s="228"/>
      <c r="AR248" s="228"/>
      <c r="AS248" s="348"/>
      <c r="AT248" s="264">
        <f t="shared" si="174"/>
        <v>0</v>
      </c>
      <c r="AU248" s="259"/>
      <c r="AV248" s="265">
        <f t="shared" si="188"/>
        <v>0</v>
      </c>
      <c r="AX248" s="265">
        <f t="shared" si="192"/>
        <v>0</v>
      </c>
      <c r="AZ248" s="492">
        <f t="shared" si="189"/>
        <v>0</v>
      </c>
      <c r="BB248" s="492">
        <f t="shared" si="190"/>
        <v>0</v>
      </c>
      <c r="BD248" s="265">
        <f t="shared" si="193"/>
        <v>0</v>
      </c>
      <c r="BE248" s="105"/>
      <c r="BF248" s="105"/>
      <c r="BG248" s="105"/>
      <c r="BH248" s="105"/>
      <c r="BI248" s="105"/>
      <c r="BJ248" s="105"/>
    </row>
    <row r="249" spans="2:62" ht="9.9499999999999993" hidden="1" customHeight="1" outlineLevel="1">
      <c r="B249" s="101"/>
      <c r="C249" s="208"/>
      <c r="D249" s="208"/>
      <c r="E249" s="208"/>
      <c r="F249" s="208"/>
      <c r="G249" s="237"/>
      <c r="H249" s="207"/>
      <c r="I249" s="257"/>
      <c r="J249" s="257"/>
      <c r="K249" s="257"/>
      <c r="L249" s="257"/>
      <c r="M249" s="257"/>
      <c r="N249" s="257"/>
      <c r="O249" s="257"/>
      <c r="P249" s="256"/>
      <c r="Q249" s="102"/>
      <c r="R249" s="102"/>
      <c r="S249" s="102"/>
      <c r="U249" s="98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Z249" s="493"/>
      <c r="BE249" s="105"/>
      <c r="BF249" s="105"/>
      <c r="BG249" s="105"/>
      <c r="BH249" s="105"/>
      <c r="BI249" s="105"/>
      <c r="BJ249" s="105"/>
    </row>
    <row r="250" spans="2:62" ht="20.100000000000001" customHeight="1" collapsed="1">
      <c r="B250" s="8">
        <f>B233+1</f>
        <v>15</v>
      </c>
      <c r="C250" s="916"/>
      <c r="D250" s="917"/>
      <c r="E250" s="917"/>
      <c r="F250" s="918"/>
      <c r="G250" s="429"/>
      <c r="H250" s="206">
        <v>1</v>
      </c>
      <c r="I250" s="642">
        <f t="shared" ref="I250" si="194">$H250*SUM(I251:I265)</f>
        <v>0</v>
      </c>
      <c r="J250" s="643">
        <f t="shared" ref="J250:O250" si="195">$H250*SUM(J251:J265)</f>
        <v>0</v>
      </c>
      <c r="K250" s="644">
        <f t="shared" si="195"/>
        <v>0</v>
      </c>
      <c r="L250" s="645">
        <f t="shared" si="195"/>
        <v>0</v>
      </c>
      <c r="M250" s="645">
        <f t="shared" si="195"/>
        <v>0</v>
      </c>
      <c r="N250" s="644">
        <f t="shared" si="195"/>
        <v>0</v>
      </c>
      <c r="O250" s="642">
        <f t="shared" si="195"/>
        <v>0</v>
      </c>
      <c r="P250" s="209">
        <f t="shared" ref="P250:Q250" si="196">$H250*SUM(P251:P265)</f>
        <v>0</v>
      </c>
      <c r="Q250" s="210">
        <f t="shared" si="196"/>
        <v>0</v>
      </c>
      <c r="R250" s="136">
        <f t="shared" ref="R250:R265" si="197">P250*(1+Gewinn)*(1+SicherheitAngebot)</f>
        <v>0</v>
      </c>
      <c r="S250" s="137">
        <f t="shared" ref="S250:S265" si="198">Q250*(1+MGKZ)*(1+Gewinn)*(1+SicherheitAngebot)</f>
        <v>0</v>
      </c>
      <c r="U250" s="10">
        <f>I250*$I$7+J250*$J$7+K250*$K$7+L250*$L$7+M250*$M$7+N250*$N$7+O250*$O$7+R250+S250</f>
        <v>0</v>
      </c>
      <c r="W250" s="646">
        <f t="shared" ref="W250:AB250" si="199">$H250*SUM(W251:W265)</f>
        <v>0</v>
      </c>
      <c r="X250" s="647">
        <f t="shared" si="199"/>
        <v>0</v>
      </c>
      <c r="Y250" s="648">
        <f t="shared" si="199"/>
        <v>0</v>
      </c>
      <c r="Z250" s="649">
        <f t="shared" si="199"/>
        <v>0</v>
      </c>
      <c r="AA250" s="648">
        <f t="shared" si="199"/>
        <v>0</v>
      </c>
      <c r="AB250" s="646">
        <f t="shared" si="199"/>
        <v>0</v>
      </c>
      <c r="AC250" s="258"/>
      <c r="AD250" s="646">
        <f t="shared" ref="AD250:AM250" si="200">$H250*SUM(AD251:AD265)</f>
        <v>0</v>
      </c>
      <c r="AE250" s="647">
        <f t="shared" si="200"/>
        <v>0</v>
      </c>
      <c r="AF250" s="648">
        <f t="shared" si="200"/>
        <v>0</v>
      </c>
      <c r="AG250" s="649">
        <f t="shared" si="200"/>
        <v>0</v>
      </c>
      <c r="AH250" s="648">
        <f t="shared" si="200"/>
        <v>0</v>
      </c>
      <c r="AI250" s="646">
        <f t="shared" si="200"/>
        <v>0</v>
      </c>
      <c r="AJ250" s="258"/>
      <c r="AK250" s="653">
        <f t="shared" si="200"/>
        <v>0</v>
      </c>
      <c r="AL250" s="653">
        <f t="shared" si="200"/>
        <v>0</v>
      </c>
      <c r="AM250" s="653">
        <f t="shared" si="200"/>
        <v>0</v>
      </c>
      <c r="AN250" s="227">
        <f>$H250*SUM(AN251:AN265)*(1+Gewinn)*(1+SicherheitAngebot)</f>
        <v>0</v>
      </c>
      <c r="AO250" s="227">
        <f>$H250*SUM(AO251:AO265)*(1+Gewinn)*(1+SicherheitAngebot)</f>
        <v>0</v>
      </c>
      <c r="AP250" s="227">
        <f>$H250*SUM(AP251:AP265)*(1+Gewinn)*(1+SicherheitAngebot)</f>
        <v>0</v>
      </c>
      <c r="AQ250" s="227">
        <f>$H250*SUM(AQ251:AQ265)*(1+Gewinn)*(1+SicherheitAngebot)</f>
        <v>0</v>
      </c>
      <c r="AR250" s="227">
        <f>$H250*SUM(AR251:AR265)*(1+Gewinn)*(1+SicherheitAngebot)</f>
        <v>0</v>
      </c>
      <c r="AS250" s="262"/>
      <c r="AT250" s="263">
        <f t="shared" si="174"/>
        <v>0</v>
      </c>
      <c r="AU250" s="259"/>
      <c r="AV250" s="491">
        <f>AK250*$AK$7+AL250*$AL$7+AM250*$AM$7+SUM(AN250:AR250)+AT250/Zuschläge_IBN+AT250</f>
        <v>0</v>
      </c>
      <c r="AX250" s="685">
        <f>U250+AV250</f>
        <v>0</v>
      </c>
      <c r="AZ250" s="490">
        <f>IF(H250&gt;0,U250/(1+SicherheitAngebot)*(1+Sicherheit),0)</f>
        <v>0</v>
      </c>
      <c r="BB250" s="490">
        <f>IF(H250&gt;0,AV250/(1+SicherheitAngebot)*(1+Sicherheit),0)</f>
        <v>0</v>
      </c>
      <c r="BD250" s="490">
        <f>AZ250+BB250</f>
        <v>0</v>
      </c>
      <c r="BE250" s="105"/>
      <c r="BF250" s="105"/>
      <c r="BG250" s="105"/>
      <c r="BH250" s="105"/>
      <c r="BI250" s="105"/>
      <c r="BJ250" s="105"/>
    </row>
    <row r="251" spans="2:62" ht="20.100000000000001" hidden="1" customHeight="1" outlineLevel="1">
      <c r="B251" s="99"/>
      <c r="C251" s="908"/>
      <c r="D251" s="909"/>
      <c r="E251" s="909"/>
      <c r="F251" s="910"/>
      <c r="G251" s="890"/>
      <c r="H251" s="901"/>
      <c r="I251" s="152"/>
      <c r="J251" s="152"/>
      <c r="K251" s="152"/>
      <c r="L251" s="152"/>
      <c r="M251" s="152"/>
      <c r="N251" s="152"/>
      <c r="O251" s="152"/>
      <c r="P251" s="153"/>
      <c r="Q251" s="153"/>
      <c r="R251" s="156">
        <f t="shared" si="197"/>
        <v>0</v>
      </c>
      <c r="S251" s="156">
        <f t="shared" si="198"/>
        <v>0</v>
      </c>
      <c r="U251" s="157">
        <f>I251*$I$7+J251*$J$7+K251*$K$7+L251*$L$7+M251*$M$7+N251*$N$7+O251*$O$7+R251+S251</f>
        <v>0</v>
      </c>
      <c r="W251" s="152"/>
      <c r="X251" s="152"/>
      <c r="Y251" s="152"/>
      <c r="Z251" s="152"/>
      <c r="AA251" s="152"/>
      <c r="AB251" s="152"/>
      <c r="AC251" s="347"/>
      <c r="AD251" s="152"/>
      <c r="AE251" s="152"/>
      <c r="AF251" s="152"/>
      <c r="AG251" s="152"/>
      <c r="AH251" s="152"/>
      <c r="AI251" s="152"/>
      <c r="AJ251" s="347"/>
      <c r="AK251" s="152"/>
      <c r="AL251" s="152"/>
      <c r="AM251" s="295"/>
      <c r="AN251" s="228"/>
      <c r="AO251" s="228"/>
      <c r="AP251" s="228"/>
      <c r="AQ251" s="228"/>
      <c r="AR251" s="228"/>
      <c r="AS251" s="348"/>
      <c r="AT251" s="264">
        <f t="shared" si="174"/>
        <v>0</v>
      </c>
      <c r="AU251" s="259"/>
      <c r="AV251" s="265">
        <f t="shared" ref="AV251:AV265" si="201">AK251*$AK$7+AL251*$AL$7+AM251*$AM$7+SUM(AN251:AR251)*(1+Gewinn)*(1+SicherheitAngebot)+AT251/Zuschläge_IBN+AT251</f>
        <v>0</v>
      </c>
      <c r="AX251" s="265">
        <f>U251+AV251</f>
        <v>0</v>
      </c>
      <c r="AZ251" s="492">
        <f t="shared" ref="AZ251:AZ265" si="202">U251/(1+SicherheitAngebot)*(1+Sicherheit)</f>
        <v>0</v>
      </c>
      <c r="BB251" s="492">
        <f t="shared" ref="BB251:BB265" si="203">AV251/(1+SicherheitAngebot)*(1+Sicherheit)</f>
        <v>0</v>
      </c>
      <c r="BD251" s="265">
        <f>AZ251+BB251</f>
        <v>0</v>
      </c>
      <c r="BE251" s="105"/>
      <c r="BF251" s="105"/>
      <c r="BG251" s="105"/>
      <c r="BH251" s="105"/>
      <c r="BI251" s="105"/>
      <c r="BJ251" s="105"/>
    </row>
    <row r="252" spans="2:62" ht="20.100000000000001" hidden="1" customHeight="1" outlineLevel="1">
      <c r="B252" s="100"/>
      <c r="C252" s="908"/>
      <c r="D252" s="909"/>
      <c r="E252" s="909"/>
      <c r="F252" s="910"/>
      <c r="G252" s="890"/>
      <c r="H252" s="891"/>
      <c r="I252" s="152"/>
      <c r="J252" s="152"/>
      <c r="K252" s="152"/>
      <c r="L252" s="152"/>
      <c r="M252" s="152"/>
      <c r="N252" s="152"/>
      <c r="O252" s="152"/>
      <c r="P252" s="153"/>
      <c r="Q252" s="153"/>
      <c r="R252" s="156">
        <f t="shared" si="197"/>
        <v>0</v>
      </c>
      <c r="S252" s="156">
        <f t="shared" si="198"/>
        <v>0</v>
      </c>
      <c r="U252" s="157">
        <f t="shared" ref="U252:U265" si="204">I252*$I$7+J252*$J$7+K252*$K$7+L252*$L$7+M252*$M$7+N252*$N$7+O252*$O$7+R252+S252</f>
        <v>0</v>
      </c>
      <c r="W252" s="152"/>
      <c r="X252" s="152"/>
      <c r="Y252" s="152"/>
      <c r="Z252" s="152"/>
      <c r="AA252" s="152"/>
      <c r="AB252" s="152"/>
      <c r="AC252" s="347"/>
      <c r="AD252" s="152"/>
      <c r="AE252" s="152"/>
      <c r="AF252" s="152"/>
      <c r="AG252" s="152"/>
      <c r="AH252" s="152"/>
      <c r="AI252" s="152"/>
      <c r="AJ252" s="347"/>
      <c r="AK252" s="152"/>
      <c r="AL252" s="152"/>
      <c r="AM252" s="295"/>
      <c r="AN252" s="228"/>
      <c r="AO252" s="228"/>
      <c r="AP252" s="228"/>
      <c r="AQ252" s="228"/>
      <c r="AR252" s="228"/>
      <c r="AS252" s="348"/>
      <c r="AT252" s="264">
        <f t="shared" si="174"/>
        <v>0</v>
      </c>
      <c r="AU252" s="259"/>
      <c r="AV252" s="265">
        <f t="shared" si="201"/>
        <v>0</v>
      </c>
      <c r="AX252" s="265">
        <f t="shared" ref="AX252:AX265" si="205">U252+AV252</f>
        <v>0</v>
      </c>
      <c r="AZ252" s="492">
        <f t="shared" si="202"/>
        <v>0</v>
      </c>
      <c r="BB252" s="492">
        <f t="shared" si="203"/>
        <v>0</v>
      </c>
      <c r="BD252" s="265">
        <f t="shared" ref="BD252:BD265" si="206">AZ252+BB252</f>
        <v>0</v>
      </c>
      <c r="BE252" s="105"/>
      <c r="BF252" s="105"/>
      <c r="BG252" s="105"/>
      <c r="BH252" s="105"/>
      <c r="BI252" s="105"/>
      <c r="BJ252" s="105"/>
    </row>
    <row r="253" spans="2:62" ht="20.100000000000001" hidden="1" customHeight="1" outlineLevel="1">
      <c r="B253" s="100"/>
      <c r="C253" s="908"/>
      <c r="D253" s="909"/>
      <c r="E253" s="909"/>
      <c r="F253" s="910"/>
      <c r="G253" s="890"/>
      <c r="H253" s="891"/>
      <c r="I253" s="152"/>
      <c r="J253" s="152"/>
      <c r="K253" s="152"/>
      <c r="L253" s="152"/>
      <c r="M253" s="152"/>
      <c r="N253" s="152"/>
      <c r="O253" s="152"/>
      <c r="P253" s="153"/>
      <c r="Q253" s="153"/>
      <c r="R253" s="156">
        <f t="shared" si="197"/>
        <v>0</v>
      </c>
      <c r="S253" s="156">
        <f t="shared" si="198"/>
        <v>0</v>
      </c>
      <c r="U253" s="157">
        <f t="shared" si="204"/>
        <v>0</v>
      </c>
      <c r="W253" s="152"/>
      <c r="X253" s="152"/>
      <c r="Y253" s="152"/>
      <c r="Z253" s="152"/>
      <c r="AA253" s="152"/>
      <c r="AB253" s="152"/>
      <c r="AC253" s="347"/>
      <c r="AD253" s="152"/>
      <c r="AE253" s="152"/>
      <c r="AF253" s="152"/>
      <c r="AG253" s="152"/>
      <c r="AH253" s="152"/>
      <c r="AI253" s="152"/>
      <c r="AJ253" s="347"/>
      <c r="AK253" s="152"/>
      <c r="AL253" s="152"/>
      <c r="AM253" s="295"/>
      <c r="AN253" s="228"/>
      <c r="AO253" s="228"/>
      <c r="AP253" s="228"/>
      <c r="AQ253" s="228"/>
      <c r="AR253" s="228"/>
      <c r="AS253" s="348"/>
      <c r="AT253" s="264">
        <f t="shared" si="174"/>
        <v>0</v>
      </c>
      <c r="AU253" s="259"/>
      <c r="AV253" s="265">
        <f t="shared" si="201"/>
        <v>0</v>
      </c>
      <c r="AX253" s="265">
        <f t="shared" si="205"/>
        <v>0</v>
      </c>
      <c r="AZ253" s="492">
        <f t="shared" si="202"/>
        <v>0</v>
      </c>
      <c r="BB253" s="492">
        <f t="shared" si="203"/>
        <v>0</v>
      </c>
      <c r="BD253" s="265">
        <f t="shared" si="206"/>
        <v>0</v>
      </c>
      <c r="BE253" s="105"/>
      <c r="BF253" s="105"/>
      <c r="BG253" s="105"/>
      <c r="BH253" s="105"/>
      <c r="BI253" s="105"/>
      <c r="BJ253" s="105"/>
    </row>
    <row r="254" spans="2:62" ht="20.100000000000001" hidden="1" customHeight="1" outlineLevel="1">
      <c r="B254" s="100"/>
      <c r="C254" s="908"/>
      <c r="D254" s="909"/>
      <c r="E254" s="909"/>
      <c r="F254" s="910"/>
      <c r="G254" s="890"/>
      <c r="H254" s="891"/>
      <c r="I254" s="152"/>
      <c r="J254" s="152"/>
      <c r="K254" s="152"/>
      <c r="L254" s="152"/>
      <c r="M254" s="152"/>
      <c r="N254" s="152"/>
      <c r="O254" s="152"/>
      <c r="P254" s="153"/>
      <c r="Q254" s="153"/>
      <c r="R254" s="156">
        <f t="shared" si="197"/>
        <v>0</v>
      </c>
      <c r="S254" s="156">
        <f t="shared" si="198"/>
        <v>0</v>
      </c>
      <c r="U254" s="157">
        <f t="shared" si="204"/>
        <v>0</v>
      </c>
      <c r="W254" s="152"/>
      <c r="X254" s="152"/>
      <c r="Y254" s="152"/>
      <c r="Z254" s="152"/>
      <c r="AA254" s="152"/>
      <c r="AB254" s="152"/>
      <c r="AC254" s="347"/>
      <c r="AD254" s="152"/>
      <c r="AE254" s="152"/>
      <c r="AF254" s="152"/>
      <c r="AG254" s="152"/>
      <c r="AH254" s="152"/>
      <c r="AI254" s="152"/>
      <c r="AJ254" s="347"/>
      <c r="AK254" s="152"/>
      <c r="AL254" s="152"/>
      <c r="AM254" s="295"/>
      <c r="AN254" s="228"/>
      <c r="AO254" s="228"/>
      <c r="AP254" s="228"/>
      <c r="AQ254" s="228"/>
      <c r="AR254" s="228"/>
      <c r="AS254" s="348"/>
      <c r="AT254" s="264">
        <f t="shared" si="174"/>
        <v>0</v>
      </c>
      <c r="AU254" s="259"/>
      <c r="AV254" s="265">
        <f t="shared" si="201"/>
        <v>0</v>
      </c>
      <c r="AX254" s="265">
        <f t="shared" si="205"/>
        <v>0</v>
      </c>
      <c r="AZ254" s="492">
        <f t="shared" si="202"/>
        <v>0</v>
      </c>
      <c r="BB254" s="492">
        <f t="shared" si="203"/>
        <v>0</v>
      </c>
      <c r="BD254" s="265">
        <f t="shared" si="206"/>
        <v>0</v>
      </c>
      <c r="BE254" s="105"/>
      <c r="BF254" s="105"/>
      <c r="BG254" s="105"/>
      <c r="BH254" s="105"/>
      <c r="BI254" s="105"/>
      <c r="BJ254" s="105"/>
    </row>
    <row r="255" spans="2:62" ht="20.100000000000001" hidden="1" customHeight="1" outlineLevel="1">
      <c r="B255" s="100"/>
      <c r="C255" s="908"/>
      <c r="D255" s="909"/>
      <c r="E255" s="909"/>
      <c r="F255" s="910"/>
      <c r="G255" s="890"/>
      <c r="H255" s="891"/>
      <c r="I255" s="152"/>
      <c r="J255" s="152"/>
      <c r="K255" s="152"/>
      <c r="L255" s="152"/>
      <c r="M255" s="152"/>
      <c r="N255" s="152"/>
      <c r="O255" s="152"/>
      <c r="P255" s="153"/>
      <c r="Q255" s="153"/>
      <c r="R255" s="156">
        <f t="shared" si="197"/>
        <v>0</v>
      </c>
      <c r="S255" s="156">
        <f t="shared" si="198"/>
        <v>0</v>
      </c>
      <c r="U255" s="157">
        <f t="shared" si="204"/>
        <v>0</v>
      </c>
      <c r="W255" s="152"/>
      <c r="X255" s="152"/>
      <c r="Y255" s="152"/>
      <c r="Z255" s="152"/>
      <c r="AA255" s="152"/>
      <c r="AB255" s="152"/>
      <c r="AC255" s="347"/>
      <c r="AD255" s="152"/>
      <c r="AE255" s="152"/>
      <c r="AF255" s="152"/>
      <c r="AG255" s="152"/>
      <c r="AH255" s="152"/>
      <c r="AI255" s="152"/>
      <c r="AJ255" s="347"/>
      <c r="AK255" s="152"/>
      <c r="AL255" s="152"/>
      <c r="AM255" s="295"/>
      <c r="AN255" s="228"/>
      <c r="AO255" s="228"/>
      <c r="AP255" s="228"/>
      <c r="AQ255" s="228"/>
      <c r="AR255" s="228"/>
      <c r="AS255" s="348"/>
      <c r="AT255" s="264">
        <f t="shared" si="174"/>
        <v>0</v>
      </c>
      <c r="AU255" s="259"/>
      <c r="AV255" s="265">
        <f t="shared" si="201"/>
        <v>0</v>
      </c>
      <c r="AX255" s="265">
        <f t="shared" si="205"/>
        <v>0</v>
      </c>
      <c r="AZ255" s="492">
        <f t="shared" si="202"/>
        <v>0</v>
      </c>
      <c r="BB255" s="492">
        <f t="shared" si="203"/>
        <v>0</v>
      </c>
      <c r="BD255" s="265">
        <f t="shared" si="206"/>
        <v>0</v>
      </c>
      <c r="BE255" s="105"/>
      <c r="BF255" s="105"/>
      <c r="BG255" s="105"/>
      <c r="BH255" s="105"/>
      <c r="BI255" s="105"/>
      <c r="BJ255" s="105"/>
    </row>
    <row r="256" spans="2:62" ht="20.100000000000001" hidden="1" customHeight="1" outlineLevel="1">
      <c r="B256" s="100"/>
      <c r="C256" s="908"/>
      <c r="D256" s="909"/>
      <c r="E256" s="909"/>
      <c r="F256" s="910"/>
      <c r="G256" s="890"/>
      <c r="H256" s="891"/>
      <c r="I256" s="152"/>
      <c r="J256" s="152"/>
      <c r="K256" s="152"/>
      <c r="L256" s="152"/>
      <c r="M256" s="152"/>
      <c r="N256" s="152"/>
      <c r="O256" s="152"/>
      <c r="P256" s="153"/>
      <c r="Q256" s="153"/>
      <c r="R256" s="156">
        <f t="shared" si="197"/>
        <v>0</v>
      </c>
      <c r="S256" s="156">
        <f t="shared" si="198"/>
        <v>0</v>
      </c>
      <c r="U256" s="157">
        <f t="shared" si="204"/>
        <v>0</v>
      </c>
      <c r="W256" s="152"/>
      <c r="X256" s="152"/>
      <c r="Y256" s="152"/>
      <c r="Z256" s="152"/>
      <c r="AA256" s="152"/>
      <c r="AB256" s="152"/>
      <c r="AC256" s="347"/>
      <c r="AD256" s="152"/>
      <c r="AE256" s="152"/>
      <c r="AF256" s="152"/>
      <c r="AG256" s="152"/>
      <c r="AH256" s="152"/>
      <c r="AI256" s="152"/>
      <c r="AJ256" s="347"/>
      <c r="AK256" s="152"/>
      <c r="AL256" s="152"/>
      <c r="AM256" s="295"/>
      <c r="AN256" s="228"/>
      <c r="AO256" s="228"/>
      <c r="AP256" s="228"/>
      <c r="AQ256" s="228"/>
      <c r="AR256" s="228"/>
      <c r="AS256" s="348"/>
      <c r="AT256" s="264">
        <f t="shared" si="174"/>
        <v>0</v>
      </c>
      <c r="AU256" s="259"/>
      <c r="AV256" s="265">
        <f t="shared" si="201"/>
        <v>0</v>
      </c>
      <c r="AX256" s="265">
        <f t="shared" si="205"/>
        <v>0</v>
      </c>
      <c r="AZ256" s="492">
        <f t="shared" si="202"/>
        <v>0</v>
      </c>
      <c r="BB256" s="492">
        <f t="shared" si="203"/>
        <v>0</v>
      </c>
      <c r="BD256" s="265">
        <f t="shared" si="206"/>
        <v>0</v>
      </c>
      <c r="BE256" s="105"/>
      <c r="BF256" s="105"/>
      <c r="BG256" s="105"/>
      <c r="BH256" s="105"/>
      <c r="BI256" s="105"/>
      <c r="BJ256" s="105"/>
    </row>
    <row r="257" spans="2:62" ht="20.100000000000001" hidden="1" customHeight="1" outlineLevel="1">
      <c r="B257" s="100"/>
      <c r="C257" s="908"/>
      <c r="D257" s="909"/>
      <c r="E257" s="909"/>
      <c r="F257" s="910"/>
      <c r="G257" s="890"/>
      <c r="H257" s="891"/>
      <c r="I257" s="152"/>
      <c r="J257" s="152"/>
      <c r="K257" s="152"/>
      <c r="L257" s="152"/>
      <c r="M257" s="152"/>
      <c r="N257" s="152"/>
      <c r="O257" s="152"/>
      <c r="P257" s="153"/>
      <c r="Q257" s="153"/>
      <c r="R257" s="156">
        <f t="shared" si="197"/>
        <v>0</v>
      </c>
      <c r="S257" s="156">
        <f t="shared" si="198"/>
        <v>0</v>
      </c>
      <c r="U257" s="157">
        <f t="shared" si="204"/>
        <v>0</v>
      </c>
      <c r="W257" s="152"/>
      <c r="X257" s="152"/>
      <c r="Y257" s="152"/>
      <c r="Z257" s="152"/>
      <c r="AA257" s="152"/>
      <c r="AB257" s="152"/>
      <c r="AC257" s="347"/>
      <c r="AD257" s="152"/>
      <c r="AE257" s="152"/>
      <c r="AF257" s="152"/>
      <c r="AG257" s="152"/>
      <c r="AH257" s="152"/>
      <c r="AI257" s="152"/>
      <c r="AJ257" s="347"/>
      <c r="AK257" s="152"/>
      <c r="AL257" s="152"/>
      <c r="AM257" s="295"/>
      <c r="AN257" s="228"/>
      <c r="AO257" s="228"/>
      <c r="AP257" s="228"/>
      <c r="AQ257" s="228"/>
      <c r="AR257" s="228"/>
      <c r="AS257" s="348"/>
      <c r="AT257" s="264">
        <f t="shared" si="174"/>
        <v>0</v>
      </c>
      <c r="AU257" s="259"/>
      <c r="AV257" s="265">
        <f t="shared" si="201"/>
        <v>0</v>
      </c>
      <c r="AX257" s="265">
        <f t="shared" si="205"/>
        <v>0</v>
      </c>
      <c r="AZ257" s="492">
        <f t="shared" si="202"/>
        <v>0</v>
      </c>
      <c r="BB257" s="492">
        <f t="shared" si="203"/>
        <v>0</v>
      </c>
      <c r="BD257" s="265">
        <f t="shared" si="206"/>
        <v>0</v>
      </c>
      <c r="BE257" s="105"/>
      <c r="BF257" s="105"/>
      <c r="BG257" s="105"/>
      <c r="BH257" s="105"/>
      <c r="BI257" s="105"/>
      <c r="BJ257" s="105"/>
    </row>
    <row r="258" spans="2:62" ht="20.100000000000001" hidden="1" customHeight="1" outlineLevel="1">
      <c r="B258" s="100"/>
      <c r="C258" s="908"/>
      <c r="D258" s="909"/>
      <c r="E258" s="909"/>
      <c r="F258" s="910"/>
      <c r="G258" s="890"/>
      <c r="H258" s="891"/>
      <c r="I258" s="152"/>
      <c r="J258" s="152"/>
      <c r="K258" s="152"/>
      <c r="L258" s="152"/>
      <c r="M258" s="152"/>
      <c r="N258" s="152"/>
      <c r="O258" s="152"/>
      <c r="P258" s="153"/>
      <c r="Q258" s="153"/>
      <c r="R258" s="156">
        <f t="shared" si="197"/>
        <v>0</v>
      </c>
      <c r="S258" s="156">
        <f t="shared" si="198"/>
        <v>0</v>
      </c>
      <c r="U258" s="157">
        <f t="shared" si="204"/>
        <v>0</v>
      </c>
      <c r="W258" s="152"/>
      <c r="X258" s="152"/>
      <c r="Y258" s="152"/>
      <c r="Z258" s="152"/>
      <c r="AA258" s="152"/>
      <c r="AB258" s="152"/>
      <c r="AC258" s="347"/>
      <c r="AD258" s="152"/>
      <c r="AE258" s="152"/>
      <c r="AF258" s="152"/>
      <c r="AG258" s="152"/>
      <c r="AH258" s="152"/>
      <c r="AI258" s="152"/>
      <c r="AJ258" s="347"/>
      <c r="AK258" s="152"/>
      <c r="AL258" s="152"/>
      <c r="AM258" s="295"/>
      <c r="AN258" s="228"/>
      <c r="AO258" s="228"/>
      <c r="AP258" s="228"/>
      <c r="AQ258" s="228"/>
      <c r="AR258" s="228"/>
      <c r="AS258" s="348"/>
      <c r="AT258" s="264">
        <f t="shared" si="174"/>
        <v>0</v>
      </c>
      <c r="AU258" s="259"/>
      <c r="AV258" s="265">
        <f t="shared" si="201"/>
        <v>0</v>
      </c>
      <c r="AX258" s="265">
        <f t="shared" si="205"/>
        <v>0</v>
      </c>
      <c r="AZ258" s="492">
        <f t="shared" si="202"/>
        <v>0</v>
      </c>
      <c r="BB258" s="492">
        <f t="shared" si="203"/>
        <v>0</v>
      </c>
      <c r="BD258" s="265">
        <f t="shared" si="206"/>
        <v>0</v>
      </c>
      <c r="BE258" s="105"/>
      <c r="BF258" s="105"/>
      <c r="BG258" s="105"/>
      <c r="BH258" s="105"/>
      <c r="BI258" s="105"/>
      <c r="BJ258" s="105"/>
    </row>
    <row r="259" spans="2:62" ht="20.100000000000001" hidden="1" customHeight="1" outlineLevel="1">
      <c r="B259" s="100"/>
      <c r="C259" s="908"/>
      <c r="D259" s="909"/>
      <c r="E259" s="909"/>
      <c r="F259" s="910"/>
      <c r="G259" s="890"/>
      <c r="H259" s="891"/>
      <c r="I259" s="152"/>
      <c r="J259" s="152"/>
      <c r="K259" s="152"/>
      <c r="L259" s="152"/>
      <c r="M259" s="152"/>
      <c r="N259" s="152"/>
      <c r="O259" s="152"/>
      <c r="P259" s="153"/>
      <c r="Q259" s="153"/>
      <c r="R259" s="156">
        <f t="shared" si="197"/>
        <v>0</v>
      </c>
      <c r="S259" s="156">
        <f t="shared" si="198"/>
        <v>0</v>
      </c>
      <c r="U259" s="157">
        <f t="shared" si="204"/>
        <v>0</v>
      </c>
      <c r="W259" s="152"/>
      <c r="X259" s="152"/>
      <c r="Y259" s="152"/>
      <c r="Z259" s="152"/>
      <c r="AA259" s="152"/>
      <c r="AB259" s="152"/>
      <c r="AC259" s="347"/>
      <c r="AD259" s="152"/>
      <c r="AE259" s="152"/>
      <c r="AF259" s="152"/>
      <c r="AG259" s="152"/>
      <c r="AH259" s="152"/>
      <c r="AI259" s="152"/>
      <c r="AJ259" s="347"/>
      <c r="AK259" s="152"/>
      <c r="AL259" s="152"/>
      <c r="AM259" s="295"/>
      <c r="AN259" s="228"/>
      <c r="AO259" s="228"/>
      <c r="AP259" s="228"/>
      <c r="AQ259" s="228"/>
      <c r="AR259" s="228"/>
      <c r="AS259" s="348"/>
      <c r="AT259" s="264">
        <f t="shared" si="174"/>
        <v>0</v>
      </c>
      <c r="AU259" s="259"/>
      <c r="AV259" s="265">
        <f t="shared" si="201"/>
        <v>0</v>
      </c>
      <c r="AX259" s="265">
        <f t="shared" si="205"/>
        <v>0</v>
      </c>
      <c r="AZ259" s="492">
        <f t="shared" si="202"/>
        <v>0</v>
      </c>
      <c r="BB259" s="492">
        <f t="shared" si="203"/>
        <v>0</v>
      </c>
      <c r="BD259" s="265">
        <f t="shared" si="206"/>
        <v>0</v>
      </c>
      <c r="BE259" s="105"/>
      <c r="BF259" s="105"/>
      <c r="BG259" s="105"/>
      <c r="BH259" s="105"/>
      <c r="BI259" s="105"/>
      <c r="BJ259" s="105"/>
    </row>
    <row r="260" spans="2:62" ht="20.100000000000001" hidden="1" customHeight="1" outlineLevel="1">
      <c r="B260" s="100"/>
      <c r="C260" s="908"/>
      <c r="D260" s="909"/>
      <c r="E260" s="909"/>
      <c r="F260" s="910"/>
      <c r="G260" s="890"/>
      <c r="H260" s="891"/>
      <c r="I260" s="152"/>
      <c r="J260" s="152"/>
      <c r="K260" s="152"/>
      <c r="L260" s="152"/>
      <c r="M260" s="152"/>
      <c r="N260" s="152"/>
      <c r="O260" s="152"/>
      <c r="P260" s="153"/>
      <c r="Q260" s="153"/>
      <c r="R260" s="156">
        <f t="shared" si="197"/>
        <v>0</v>
      </c>
      <c r="S260" s="156">
        <f t="shared" si="198"/>
        <v>0</v>
      </c>
      <c r="U260" s="157">
        <f t="shared" si="204"/>
        <v>0</v>
      </c>
      <c r="W260" s="152"/>
      <c r="X260" s="152"/>
      <c r="Y260" s="152"/>
      <c r="Z260" s="152"/>
      <c r="AA260" s="152"/>
      <c r="AB260" s="152"/>
      <c r="AC260" s="347"/>
      <c r="AD260" s="152"/>
      <c r="AE260" s="152"/>
      <c r="AF260" s="152"/>
      <c r="AG260" s="152"/>
      <c r="AH260" s="152"/>
      <c r="AI260" s="152"/>
      <c r="AJ260" s="347"/>
      <c r="AK260" s="152"/>
      <c r="AL260" s="152"/>
      <c r="AM260" s="295"/>
      <c r="AN260" s="228"/>
      <c r="AO260" s="228"/>
      <c r="AP260" s="228"/>
      <c r="AQ260" s="228"/>
      <c r="AR260" s="228"/>
      <c r="AS260" s="348"/>
      <c r="AT260" s="264">
        <f t="shared" si="174"/>
        <v>0</v>
      </c>
      <c r="AU260" s="259"/>
      <c r="AV260" s="265">
        <f t="shared" si="201"/>
        <v>0</v>
      </c>
      <c r="AX260" s="265">
        <f t="shared" si="205"/>
        <v>0</v>
      </c>
      <c r="AZ260" s="492">
        <f t="shared" si="202"/>
        <v>0</v>
      </c>
      <c r="BB260" s="492">
        <f t="shared" si="203"/>
        <v>0</v>
      </c>
      <c r="BD260" s="265">
        <f t="shared" si="206"/>
        <v>0</v>
      </c>
      <c r="BE260" s="105"/>
      <c r="BF260" s="105"/>
      <c r="BG260" s="105"/>
      <c r="BH260" s="105"/>
      <c r="BI260" s="105"/>
      <c r="BJ260" s="105"/>
    </row>
    <row r="261" spans="2:62" ht="20.100000000000001" hidden="1" customHeight="1" outlineLevel="1">
      <c r="B261" s="100"/>
      <c r="C261" s="908"/>
      <c r="D261" s="909"/>
      <c r="E261" s="909"/>
      <c r="F261" s="910"/>
      <c r="G261" s="890"/>
      <c r="H261" s="891"/>
      <c r="I261" s="152"/>
      <c r="J261" s="152"/>
      <c r="K261" s="152"/>
      <c r="L261" s="152"/>
      <c r="M261" s="152"/>
      <c r="N261" s="152"/>
      <c r="O261" s="152"/>
      <c r="P261" s="153"/>
      <c r="Q261" s="153"/>
      <c r="R261" s="156">
        <f t="shared" si="197"/>
        <v>0</v>
      </c>
      <c r="S261" s="156">
        <f t="shared" si="198"/>
        <v>0</v>
      </c>
      <c r="U261" s="157">
        <f t="shared" si="204"/>
        <v>0</v>
      </c>
      <c r="W261" s="152"/>
      <c r="X261" s="152"/>
      <c r="Y261" s="152"/>
      <c r="Z261" s="152"/>
      <c r="AA261" s="152"/>
      <c r="AB261" s="152"/>
      <c r="AC261" s="347"/>
      <c r="AD261" s="152"/>
      <c r="AE261" s="152"/>
      <c r="AF261" s="152"/>
      <c r="AG261" s="152"/>
      <c r="AH261" s="152"/>
      <c r="AI261" s="152"/>
      <c r="AJ261" s="347"/>
      <c r="AK261" s="152"/>
      <c r="AL261" s="152"/>
      <c r="AM261" s="295"/>
      <c r="AN261" s="228"/>
      <c r="AO261" s="228"/>
      <c r="AP261" s="228"/>
      <c r="AQ261" s="228"/>
      <c r="AR261" s="228"/>
      <c r="AS261" s="348"/>
      <c r="AT261" s="264">
        <f t="shared" si="174"/>
        <v>0</v>
      </c>
      <c r="AU261" s="259"/>
      <c r="AV261" s="265">
        <f t="shared" si="201"/>
        <v>0</v>
      </c>
      <c r="AX261" s="265">
        <f t="shared" si="205"/>
        <v>0</v>
      </c>
      <c r="AZ261" s="492">
        <f t="shared" si="202"/>
        <v>0</v>
      </c>
      <c r="BB261" s="492">
        <f t="shared" si="203"/>
        <v>0</v>
      </c>
      <c r="BD261" s="265">
        <f t="shared" si="206"/>
        <v>0</v>
      </c>
      <c r="BE261" s="105"/>
      <c r="BF261" s="105"/>
      <c r="BG261" s="105"/>
      <c r="BH261" s="105"/>
      <c r="BI261" s="105"/>
      <c r="BJ261" s="105"/>
    </row>
    <row r="262" spans="2:62" ht="20.100000000000001" hidden="1" customHeight="1" outlineLevel="1">
      <c r="B262" s="100"/>
      <c r="C262" s="908"/>
      <c r="D262" s="909"/>
      <c r="E262" s="909"/>
      <c r="F262" s="910"/>
      <c r="G262" s="890"/>
      <c r="H262" s="891"/>
      <c r="I262" s="152"/>
      <c r="J262" s="152"/>
      <c r="K262" s="152"/>
      <c r="L262" s="152"/>
      <c r="M262" s="152"/>
      <c r="N262" s="152"/>
      <c r="O262" s="152"/>
      <c r="P262" s="153"/>
      <c r="Q262" s="153"/>
      <c r="R262" s="156">
        <f t="shared" si="197"/>
        <v>0</v>
      </c>
      <c r="S262" s="156">
        <f t="shared" si="198"/>
        <v>0</v>
      </c>
      <c r="U262" s="157">
        <f t="shared" si="204"/>
        <v>0</v>
      </c>
      <c r="W262" s="152"/>
      <c r="X262" s="152"/>
      <c r="Y262" s="152"/>
      <c r="Z262" s="152"/>
      <c r="AA262" s="152"/>
      <c r="AB262" s="152"/>
      <c r="AC262" s="347"/>
      <c r="AD262" s="152"/>
      <c r="AE262" s="152"/>
      <c r="AF262" s="152"/>
      <c r="AG262" s="152"/>
      <c r="AH262" s="152"/>
      <c r="AI262" s="152"/>
      <c r="AJ262" s="347"/>
      <c r="AK262" s="152"/>
      <c r="AL262" s="152"/>
      <c r="AM262" s="295"/>
      <c r="AN262" s="228"/>
      <c r="AO262" s="228"/>
      <c r="AP262" s="228"/>
      <c r="AQ262" s="228"/>
      <c r="AR262" s="228"/>
      <c r="AS262" s="348"/>
      <c r="AT262" s="264">
        <f t="shared" si="174"/>
        <v>0</v>
      </c>
      <c r="AU262" s="259"/>
      <c r="AV262" s="265">
        <f t="shared" si="201"/>
        <v>0</v>
      </c>
      <c r="AX262" s="265">
        <f t="shared" si="205"/>
        <v>0</v>
      </c>
      <c r="AZ262" s="492">
        <f t="shared" si="202"/>
        <v>0</v>
      </c>
      <c r="BB262" s="492">
        <f t="shared" si="203"/>
        <v>0</v>
      </c>
      <c r="BD262" s="265">
        <f t="shared" si="206"/>
        <v>0</v>
      </c>
      <c r="BE262" s="105"/>
      <c r="BF262" s="105"/>
      <c r="BG262" s="105"/>
      <c r="BH262" s="105"/>
      <c r="BI262" s="105"/>
      <c r="BJ262" s="105"/>
    </row>
    <row r="263" spans="2:62" ht="20.100000000000001" hidden="1" customHeight="1" outlineLevel="1">
      <c r="B263" s="100"/>
      <c r="C263" s="908"/>
      <c r="D263" s="909"/>
      <c r="E263" s="909"/>
      <c r="F263" s="910"/>
      <c r="G263" s="890"/>
      <c r="H263" s="891"/>
      <c r="I263" s="152"/>
      <c r="J263" s="152"/>
      <c r="K263" s="152"/>
      <c r="L263" s="152"/>
      <c r="M263" s="152"/>
      <c r="N263" s="152"/>
      <c r="O263" s="152"/>
      <c r="P263" s="153"/>
      <c r="Q263" s="153"/>
      <c r="R263" s="156">
        <f t="shared" si="197"/>
        <v>0</v>
      </c>
      <c r="S263" s="156">
        <f t="shared" si="198"/>
        <v>0</v>
      </c>
      <c r="U263" s="157">
        <f t="shared" si="204"/>
        <v>0</v>
      </c>
      <c r="W263" s="152"/>
      <c r="X263" s="152"/>
      <c r="Y263" s="152"/>
      <c r="Z263" s="152"/>
      <c r="AA263" s="152"/>
      <c r="AB263" s="152"/>
      <c r="AC263" s="347"/>
      <c r="AD263" s="152"/>
      <c r="AE263" s="152"/>
      <c r="AF263" s="152"/>
      <c r="AG263" s="152"/>
      <c r="AH263" s="152"/>
      <c r="AI263" s="152"/>
      <c r="AJ263" s="347"/>
      <c r="AK263" s="152"/>
      <c r="AL263" s="152"/>
      <c r="AM263" s="295"/>
      <c r="AN263" s="228"/>
      <c r="AO263" s="228"/>
      <c r="AP263" s="228"/>
      <c r="AQ263" s="228"/>
      <c r="AR263" s="228"/>
      <c r="AS263" s="348"/>
      <c r="AT263" s="264">
        <f t="shared" si="174"/>
        <v>0</v>
      </c>
      <c r="AU263" s="259"/>
      <c r="AV263" s="265">
        <f t="shared" si="201"/>
        <v>0</v>
      </c>
      <c r="AX263" s="265">
        <f t="shared" si="205"/>
        <v>0</v>
      </c>
      <c r="AZ263" s="492">
        <f t="shared" si="202"/>
        <v>0</v>
      </c>
      <c r="BB263" s="492">
        <f t="shared" si="203"/>
        <v>0</v>
      </c>
      <c r="BD263" s="265">
        <f t="shared" si="206"/>
        <v>0</v>
      </c>
      <c r="BE263" s="105"/>
      <c r="BF263" s="105"/>
      <c r="BG263" s="105"/>
      <c r="BH263" s="105"/>
      <c r="BI263" s="105"/>
      <c r="BJ263" s="105"/>
    </row>
    <row r="264" spans="2:62" ht="20.100000000000001" hidden="1" customHeight="1" outlineLevel="1">
      <c r="B264" s="100"/>
      <c r="C264" s="908"/>
      <c r="D264" s="909"/>
      <c r="E264" s="909"/>
      <c r="F264" s="910"/>
      <c r="G264" s="890"/>
      <c r="H264" s="891"/>
      <c r="I264" s="152"/>
      <c r="J264" s="152"/>
      <c r="K264" s="152"/>
      <c r="L264" s="152"/>
      <c r="M264" s="152"/>
      <c r="N264" s="152"/>
      <c r="O264" s="152"/>
      <c r="P264" s="153"/>
      <c r="Q264" s="153"/>
      <c r="R264" s="156">
        <f t="shared" si="197"/>
        <v>0</v>
      </c>
      <c r="S264" s="156">
        <f t="shared" si="198"/>
        <v>0</v>
      </c>
      <c r="U264" s="157">
        <f t="shared" si="204"/>
        <v>0</v>
      </c>
      <c r="W264" s="152"/>
      <c r="X264" s="152"/>
      <c r="Y264" s="152"/>
      <c r="Z264" s="152"/>
      <c r="AA264" s="152"/>
      <c r="AB264" s="152"/>
      <c r="AC264" s="347"/>
      <c r="AD264" s="152"/>
      <c r="AE264" s="152"/>
      <c r="AF264" s="152"/>
      <c r="AG264" s="152"/>
      <c r="AH264" s="152"/>
      <c r="AI264" s="152"/>
      <c r="AJ264" s="347"/>
      <c r="AK264" s="152"/>
      <c r="AL264" s="152"/>
      <c r="AM264" s="295"/>
      <c r="AN264" s="228"/>
      <c r="AO264" s="228"/>
      <c r="AP264" s="228"/>
      <c r="AQ264" s="228"/>
      <c r="AR264" s="228"/>
      <c r="AS264" s="348"/>
      <c r="AT264" s="264">
        <f t="shared" si="174"/>
        <v>0</v>
      </c>
      <c r="AU264" s="259"/>
      <c r="AV264" s="265">
        <f t="shared" si="201"/>
        <v>0</v>
      </c>
      <c r="AX264" s="265">
        <f t="shared" si="205"/>
        <v>0</v>
      </c>
      <c r="AZ264" s="492">
        <f t="shared" si="202"/>
        <v>0</v>
      </c>
      <c r="BB264" s="492">
        <f t="shared" si="203"/>
        <v>0</v>
      </c>
      <c r="BD264" s="265">
        <f t="shared" si="206"/>
        <v>0</v>
      </c>
      <c r="BE264" s="105"/>
      <c r="BF264" s="105"/>
      <c r="BG264" s="105"/>
      <c r="BH264" s="105"/>
      <c r="BI264" s="105"/>
      <c r="BJ264" s="105"/>
    </row>
    <row r="265" spans="2:62" ht="20.100000000000001" hidden="1" customHeight="1" outlineLevel="1">
      <c r="B265" s="100"/>
      <c r="C265" s="908"/>
      <c r="D265" s="909"/>
      <c r="E265" s="909"/>
      <c r="F265" s="910"/>
      <c r="G265" s="890"/>
      <c r="H265" s="891"/>
      <c r="I265" s="152"/>
      <c r="J265" s="152"/>
      <c r="K265" s="152"/>
      <c r="L265" s="152"/>
      <c r="M265" s="152"/>
      <c r="N265" s="152"/>
      <c r="O265" s="152"/>
      <c r="P265" s="153"/>
      <c r="Q265" s="153"/>
      <c r="R265" s="156">
        <f t="shared" si="197"/>
        <v>0</v>
      </c>
      <c r="S265" s="156">
        <f t="shared" si="198"/>
        <v>0</v>
      </c>
      <c r="U265" s="157">
        <f t="shared" si="204"/>
        <v>0</v>
      </c>
      <c r="W265" s="152"/>
      <c r="X265" s="152"/>
      <c r="Y265" s="152"/>
      <c r="Z265" s="152"/>
      <c r="AA265" s="152"/>
      <c r="AB265" s="152"/>
      <c r="AC265" s="347"/>
      <c r="AD265" s="152"/>
      <c r="AE265" s="152"/>
      <c r="AF265" s="152"/>
      <c r="AG265" s="152"/>
      <c r="AH265" s="152"/>
      <c r="AI265" s="152"/>
      <c r="AJ265" s="347"/>
      <c r="AK265" s="152"/>
      <c r="AL265" s="152"/>
      <c r="AM265" s="295"/>
      <c r="AN265" s="228"/>
      <c r="AO265" s="228"/>
      <c r="AP265" s="228"/>
      <c r="AQ265" s="228"/>
      <c r="AR265" s="228"/>
      <c r="AS265" s="348"/>
      <c r="AT265" s="264">
        <f t="shared" si="174"/>
        <v>0</v>
      </c>
      <c r="AU265" s="259"/>
      <c r="AV265" s="265">
        <f t="shared" si="201"/>
        <v>0</v>
      </c>
      <c r="AX265" s="265">
        <f t="shared" si="205"/>
        <v>0</v>
      </c>
      <c r="AZ265" s="492">
        <f t="shared" si="202"/>
        <v>0</v>
      </c>
      <c r="BB265" s="492">
        <f t="shared" si="203"/>
        <v>0</v>
      </c>
      <c r="BD265" s="265">
        <f t="shared" si="206"/>
        <v>0</v>
      </c>
      <c r="BE265" s="105"/>
      <c r="BF265" s="105"/>
      <c r="BG265" s="105"/>
      <c r="BH265" s="105"/>
      <c r="BI265" s="105"/>
      <c r="BJ265" s="105"/>
    </row>
    <row r="266" spans="2:62" ht="9.9499999999999993" hidden="1" customHeight="1" outlineLevel="1">
      <c r="B266" s="101"/>
      <c r="C266" s="208"/>
      <c r="D266" s="208"/>
      <c r="E266" s="208"/>
      <c r="F266" s="208"/>
      <c r="G266" s="237"/>
      <c r="H266" s="207"/>
      <c r="I266" s="257"/>
      <c r="J266" s="257"/>
      <c r="K266" s="257"/>
      <c r="L266" s="257"/>
      <c r="M266" s="257"/>
      <c r="N266" s="257"/>
      <c r="O266" s="257"/>
      <c r="P266" s="256"/>
      <c r="Q266" s="102"/>
      <c r="R266" s="102"/>
      <c r="S266" s="102"/>
      <c r="U266" s="98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Z266" s="493"/>
      <c r="BE266" s="105"/>
      <c r="BF266" s="105"/>
      <c r="BG266" s="105"/>
      <c r="BH266" s="105"/>
      <c r="BI266" s="105"/>
      <c r="BJ266" s="105"/>
    </row>
    <row r="267" spans="2:62" ht="20.100000000000001" customHeight="1" collapsed="1">
      <c r="B267" s="8">
        <f>B250+1</f>
        <v>16</v>
      </c>
      <c r="C267" s="916"/>
      <c r="D267" s="917"/>
      <c r="E267" s="917"/>
      <c r="F267" s="918"/>
      <c r="G267" s="429"/>
      <c r="H267" s="206">
        <v>1</v>
      </c>
      <c r="I267" s="642">
        <f t="shared" ref="I267" si="207">$H267*SUM(I268:I282)</f>
        <v>0</v>
      </c>
      <c r="J267" s="643">
        <f t="shared" ref="J267:O267" si="208">$H267*SUM(J268:J282)</f>
        <v>0</v>
      </c>
      <c r="K267" s="644">
        <f t="shared" si="208"/>
        <v>0</v>
      </c>
      <c r="L267" s="645">
        <f t="shared" si="208"/>
        <v>0</v>
      </c>
      <c r="M267" s="645">
        <f t="shared" si="208"/>
        <v>0</v>
      </c>
      <c r="N267" s="644">
        <f t="shared" si="208"/>
        <v>0</v>
      </c>
      <c r="O267" s="642">
        <f t="shared" si="208"/>
        <v>0</v>
      </c>
      <c r="P267" s="209">
        <f t="shared" ref="P267:Q267" si="209">$H267*SUM(P268:P282)</f>
        <v>0</v>
      </c>
      <c r="Q267" s="210">
        <f t="shared" si="209"/>
        <v>0</v>
      </c>
      <c r="R267" s="136">
        <f t="shared" ref="R267:R282" si="210">P267*(1+Gewinn)*(1+SicherheitAngebot)</f>
        <v>0</v>
      </c>
      <c r="S267" s="137">
        <f t="shared" ref="S267:S282" si="211">Q267*(1+MGKZ)*(1+Gewinn)*(1+SicherheitAngebot)</f>
        <v>0</v>
      </c>
      <c r="U267" s="10">
        <f>I267*$I$7+J267*$J$7+K267*$K$7+L267*$L$7+M267*$M$7+N267*$N$7+O267*$O$7+R267+S267</f>
        <v>0</v>
      </c>
      <c r="W267" s="646">
        <f t="shared" ref="W267:AB267" si="212">$H267*SUM(W268:W282)</f>
        <v>0</v>
      </c>
      <c r="X267" s="647">
        <f t="shared" si="212"/>
        <v>0</v>
      </c>
      <c r="Y267" s="648">
        <f t="shared" si="212"/>
        <v>0</v>
      </c>
      <c r="Z267" s="649">
        <f t="shared" si="212"/>
        <v>0</v>
      </c>
      <c r="AA267" s="648">
        <f t="shared" si="212"/>
        <v>0</v>
      </c>
      <c r="AB267" s="646">
        <f t="shared" si="212"/>
        <v>0</v>
      </c>
      <c r="AC267" s="258"/>
      <c r="AD267" s="646">
        <f t="shared" ref="AD267:AM267" si="213">$H267*SUM(AD268:AD282)</f>
        <v>0</v>
      </c>
      <c r="AE267" s="647">
        <f t="shared" si="213"/>
        <v>0</v>
      </c>
      <c r="AF267" s="648">
        <f t="shared" si="213"/>
        <v>0</v>
      </c>
      <c r="AG267" s="649">
        <f t="shared" si="213"/>
        <v>0</v>
      </c>
      <c r="AH267" s="648">
        <f t="shared" si="213"/>
        <v>0</v>
      </c>
      <c r="AI267" s="646">
        <f t="shared" si="213"/>
        <v>0</v>
      </c>
      <c r="AJ267" s="258"/>
      <c r="AK267" s="653">
        <f t="shared" si="213"/>
        <v>0</v>
      </c>
      <c r="AL267" s="653">
        <f t="shared" si="213"/>
        <v>0</v>
      </c>
      <c r="AM267" s="653">
        <f t="shared" si="213"/>
        <v>0</v>
      </c>
      <c r="AN267" s="227">
        <f>$H267*SUM(AN268:AN282)*(1+Gewinn)*(1+SicherheitAngebot)</f>
        <v>0</v>
      </c>
      <c r="AO267" s="227">
        <f>$H267*SUM(AO268:AO282)*(1+Gewinn)*(1+SicherheitAngebot)</f>
        <v>0</v>
      </c>
      <c r="AP267" s="227">
        <f>$H267*SUM(AP268:AP282)*(1+Gewinn)*(1+SicherheitAngebot)</f>
        <v>0</v>
      </c>
      <c r="AQ267" s="227">
        <f>$H267*SUM(AQ268:AQ282)*(1+Gewinn)*(1+SicherheitAngebot)</f>
        <v>0</v>
      </c>
      <c r="AR267" s="227">
        <f>$H267*SUM(AR268:AR282)*(1+Gewinn)*(1+SicherheitAngebot)</f>
        <v>0</v>
      </c>
      <c r="AS267" s="262"/>
      <c r="AT267" s="263">
        <f t="shared" si="174"/>
        <v>0</v>
      </c>
      <c r="AU267" s="259"/>
      <c r="AV267" s="491">
        <f>AK267*$AK$7+AL267*$AL$7+AM267*$AM$7+SUM(AN267:AR267)+AT267/Zuschläge_IBN+AT267</f>
        <v>0</v>
      </c>
      <c r="AX267" s="685">
        <f>U267+AV267</f>
        <v>0</v>
      </c>
      <c r="AZ267" s="490">
        <f>IF(H267&gt;0,U267/(1+SicherheitAngebot)*(1+Sicherheit),0)</f>
        <v>0</v>
      </c>
      <c r="BB267" s="490">
        <f>IF(H267&gt;0,AV267/(1+SicherheitAngebot)*(1+Sicherheit),0)</f>
        <v>0</v>
      </c>
      <c r="BD267" s="490">
        <f>AZ267+BB267</f>
        <v>0</v>
      </c>
      <c r="BE267" s="105"/>
      <c r="BF267" s="105"/>
      <c r="BG267" s="105"/>
      <c r="BH267" s="105"/>
      <c r="BI267" s="105"/>
      <c r="BJ267" s="105"/>
    </row>
    <row r="268" spans="2:62" ht="20.100000000000001" hidden="1" customHeight="1" outlineLevel="1">
      <c r="B268" s="99"/>
      <c r="C268" s="908"/>
      <c r="D268" s="909"/>
      <c r="E268" s="909"/>
      <c r="F268" s="910"/>
      <c r="G268" s="890"/>
      <c r="H268" s="901"/>
      <c r="I268" s="152"/>
      <c r="J268" s="152"/>
      <c r="K268" s="152"/>
      <c r="L268" s="152"/>
      <c r="M268" s="152"/>
      <c r="N268" s="152"/>
      <c r="O268" s="152"/>
      <c r="P268" s="153"/>
      <c r="Q268" s="153"/>
      <c r="R268" s="156">
        <f t="shared" si="210"/>
        <v>0</v>
      </c>
      <c r="S268" s="156">
        <f t="shared" si="211"/>
        <v>0</v>
      </c>
      <c r="U268" s="157">
        <f>I268*$I$7+J268*$J$7+K268*$K$7+L268*$L$7+M268*$M$7+N268*$N$7+O268*$O$7+R268+S268</f>
        <v>0</v>
      </c>
      <c r="W268" s="152"/>
      <c r="X268" s="152"/>
      <c r="Y268" s="152"/>
      <c r="Z268" s="152"/>
      <c r="AA268" s="152"/>
      <c r="AB268" s="152"/>
      <c r="AC268" s="347"/>
      <c r="AD268" s="152"/>
      <c r="AE268" s="152"/>
      <c r="AF268" s="152"/>
      <c r="AG268" s="152"/>
      <c r="AH268" s="152"/>
      <c r="AI268" s="152"/>
      <c r="AJ268" s="347"/>
      <c r="AK268" s="152"/>
      <c r="AL268" s="152"/>
      <c r="AM268" s="295"/>
      <c r="AN268" s="228"/>
      <c r="AO268" s="228"/>
      <c r="AP268" s="228"/>
      <c r="AQ268" s="228"/>
      <c r="AR268" s="228"/>
      <c r="AS268" s="348"/>
      <c r="AT268" s="264">
        <f t="shared" si="174"/>
        <v>0</v>
      </c>
      <c r="AU268" s="259"/>
      <c r="AV268" s="265">
        <f t="shared" ref="AV268:AV282" si="214">AK268*$AK$7+AL268*$AL$7+AM268*$AM$7+SUM(AN268:AR268)*(1+Gewinn)*(1+SicherheitAngebot)+AT268/Zuschläge_IBN+AT268</f>
        <v>0</v>
      </c>
      <c r="AX268" s="265">
        <f>U268+AV268</f>
        <v>0</v>
      </c>
      <c r="AZ268" s="492">
        <f t="shared" ref="AZ268:AZ282" si="215">U268/(1+SicherheitAngebot)*(1+Sicherheit)</f>
        <v>0</v>
      </c>
      <c r="BB268" s="492">
        <f t="shared" ref="BB268:BB282" si="216">AV268/(1+SicherheitAngebot)*(1+Sicherheit)</f>
        <v>0</v>
      </c>
      <c r="BD268" s="265">
        <f>AZ268+BB268</f>
        <v>0</v>
      </c>
      <c r="BE268" s="105"/>
      <c r="BF268" s="105"/>
      <c r="BG268" s="105"/>
      <c r="BH268" s="105"/>
      <c r="BI268" s="105"/>
      <c r="BJ268" s="105"/>
    </row>
    <row r="269" spans="2:62" ht="20.100000000000001" hidden="1" customHeight="1" outlineLevel="1">
      <c r="B269" s="100"/>
      <c r="C269" s="908"/>
      <c r="D269" s="909"/>
      <c r="E269" s="909"/>
      <c r="F269" s="910"/>
      <c r="G269" s="890"/>
      <c r="H269" s="891"/>
      <c r="I269" s="152"/>
      <c r="J269" s="152"/>
      <c r="K269" s="152"/>
      <c r="L269" s="152"/>
      <c r="M269" s="152"/>
      <c r="N269" s="152"/>
      <c r="O269" s="152"/>
      <c r="P269" s="153"/>
      <c r="Q269" s="153"/>
      <c r="R269" s="156">
        <f t="shared" si="210"/>
        <v>0</v>
      </c>
      <c r="S269" s="156">
        <f t="shared" si="211"/>
        <v>0</v>
      </c>
      <c r="U269" s="157">
        <f t="shared" ref="U269:U282" si="217">I269*$I$7+J269*$J$7+K269*$K$7+L269*$L$7+M269*$M$7+N269*$N$7+O269*$O$7+R269+S269</f>
        <v>0</v>
      </c>
      <c r="W269" s="152"/>
      <c r="X269" s="152"/>
      <c r="Y269" s="152"/>
      <c r="Z269" s="152"/>
      <c r="AA269" s="152"/>
      <c r="AB269" s="152"/>
      <c r="AC269" s="347"/>
      <c r="AD269" s="152"/>
      <c r="AE269" s="152"/>
      <c r="AF269" s="152"/>
      <c r="AG269" s="152"/>
      <c r="AH269" s="152"/>
      <c r="AI269" s="152"/>
      <c r="AJ269" s="347"/>
      <c r="AK269" s="152"/>
      <c r="AL269" s="152"/>
      <c r="AM269" s="295"/>
      <c r="AN269" s="228"/>
      <c r="AO269" s="228"/>
      <c r="AP269" s="228"/>
      <c r="AQ269" s="228"/>
      <c r="AR269" s="228"/>
      <c r="AS269" s="348"/>
      <c r="AT269" s="264">
        <f t="shared" si="174"/>
        <v>0</v>
      </c>
      <c r="AU269" s="259"/>
      <c r="AV269" s="265">
        <f t="shared" si="214"/>
        <v>0</v>
      </c>
      <c r="AX269" s="265">
        <f t="shared" ref="AX269:AX282" si="218">U269+AV269</f>
        <v>0</v>
      </c>
      <c r="AZ269" s="492">
        <f t="shared" si="215"/>
        <v>0</v>
      </c>
      <c r="BB269" s="492">
        <f t="shared" si="216"/>
        <v>0</v>
      </c>
      <c r="BD269" s="265">
        <f t="shared" ref="BD269:BD282" si="219">AZ269+BB269</f>
        <v>0</v>
      </c>
      <c r="BE269" s="105"/>
      <c r="BF269" s="105"/>
      <c r="BG269" s="105"/>
      <c r="BH269" s="105"/>
      <c r="BI269" s="105"/>
      <c r="BJ269" s="105"/>
    </row>
    <row r="270" spans="2:62" ht="20.100000000000001" hidden="1" customHeight="1" outlineLevel="1">
      <c r="B270" s="100"/>
      <c r="C270" s="908"/>
      <c r="D270" s="909"/>
      <c r="E270" s="909"/>
      <c r="F270" s="910"/>
      <c r="G270" s="890"/>
      <c r="H270" s="891"/>
      <c r="I270" s="152"/>
      <c r="J270" s="152"/>
      <c r="K270" s="152"/>
      <c r="L270" s="152"/>
      <c r="M270" s="152"/>
      <c r="N270" s="152"/>
      <c r="O270" s="152"/>
      <c r="P270" s="153"/>
      <c r="Q270" s="153"/>
      <c r="R270" s="156">
        <f t="shared" si="210"/>
        <v>0</v>
      </c>
      <c r="S270" s="156">
        <f t="shared" si="211"/>
        <v>0</v>
      </c>
      <c r="U270" s="157">
        <f t="shared" si="217"/>
        <v>0</v>
      </c>
      <c r="W270" s="152"/>
      <c r="X270" s="152"/>
      <c r="Y270" s="152"/>
      <c r="Z270" s="152"/>
      <c r="AA270" s="152"/>
      <c r="AB270" s="152"/>
      <c r="AC270" s="347"/>
      <c r="AD270" s="152"/>
      <c r="AE270" s="152"/>
      <c r="AF270" s="152"/>
      <c r="AG270" s="152"/>
      <c r="AH270" s="152"/>
      <c r="AI270" s="152"/>
      <c r="AJ270" s="347"/>
      <c r="AK270" s="152"/>
      <c r="AL270" s="152"/>
      <c r="AM270" s="295"/>
      <c r="AN270" s="228"/>
      <c r="AO270" s="228"/>
      <c r="AP270" s="228"/>
      <c r="AQ270" s="228"/>
      <c r="AR270" s="228"/>
      <c r="AS270" s="348"/>
      <c r="AT270" s="264">
        <f t="shared" si="174"/>
        <v>0</v>
      </c>
      <c r="AU270" s="259"/>
      <c r="AV270" s="265">
        <f t="shared" si="214"/>
        <v>0</v>
      </c>
      <c r="AX270" s="265">
        <f t="shared" si="218"/>
        <v>0</v>
      </c>
      <c r="AZ270" s="492">
        <f t="shared" si="215"/>
        <v>0</v>
      </c>
      <c r="BB270" s="492">
        <f t="shared" si="216"/>
        <v>0</v>
      </c>
      <c r="BD270" s="265">
        <f t="shared" si="219"/>
        <v>0</v>
      </c>
      <c r="BE270" s="105"/>
      <c r="BF270" s="105"/>
      <c r="BG270" s="105"/>
      <c r="BH270" s="105"/>
      <c r="BI270" s="105"/>
      <c r="BJ270" s="105"/>
    </row>
    <row r="271" spans="2:62" ht="20.100000000000001" hidden="1" customHeight="1" outlineLevel="1">
      <c r="B271" s="100"/>
      <c r="C271" s="908"/>
      <c r="D271" s="909"/>
      <c r="E271" s="909"/>
      <c r="F271" s="910"/>
      <c r="G271" s="890"/>
      <c r="H271" s="891"/>
      <c r="I271" s="152"/>
      <c r="J271" s="152"/>
      <c r="K271" s="152"/>
      <c r="L271" s="152"/>
      <c r="M271" s="152"/>
      <c r="N271" s="152"/>
      <c r="O271" s="152"/>
      <c r="P271" s="153"/>
      <c r="Q271" s="153"/>
      <c r="R271" s="156">
        <f t="shared" si="210"/>
        <v>0</v>
      </c>
      <c r="S271" s="156">
        <f t="shared" si="211"/>
        <v>0</v>
      </c>
      <c r="U271" s="157">
        <f t="shared" si="217"/>
        <v>0</v>
      </c>
      <c r="W271" s="152"/>
      <c r="X271" s="152"/>
      <c r="Y271" s="152"/>
      <c r="Z271" s="152"/>
      <c r="AA271" s="152"/>
      <c r="AB271" s="152"/>
      <c r="AC271" s="347"/>
      <c r="AD271" s="152"/>
      <c r="AE271" s="152"/>
      <c r="AF271" s="152"/>
      <c r="AG271" s="152"/>
      <c r="AH271" s="152"/>
      <c r="AI271" s="152"/>
      <c r="AJ271" s="347"/>
      <c r="AK271" s="152"/>
      <c r="AL271" s="152"/>
      <c r="AM271" s="295"/>
      <c r="AN271" s="228"/>
      <c r="AO271" s="228"/>
      <c r="AP271" s="228"/>
      <c r="AQ271" s="228"/>
      <c r="AR271" s="228"/>
      <c r="AS271" s="348"/>
      <c r="AT271" s="264">
        <f t="shared" si="174"/>
        <v>0</v>
      </c>
      <c r="AU271" s="259"/>
      <c r="AV271" s="265">
        <f t="shared" si="214"/>
        <v>0</v>
      </c>
      <c r="AX271" s="265">
        <f t="shared" si="218"/>
        <v>0</v>
      </c>
      <c r="AZ271" s="492">
        <f t="shared" si="215"/>
        <v>0</v>
      </c>
      <c r="BB271" s="492">
        <f t="shared" si="216"/>
        <v>0</v>
      </c>
      <c r="BD271" s="265">
        <f t="shared" si="219"/>
        <v>0</v>
      </c>
      <c r="BE271" s="105"/>
      <c r="BF271" s="105"/>
      <c r="BG271" s="105"/>
      <c r="BH271" s="105"/>
      <c r="BI271" s="105"/>
      <c r="BJ271" s="105"/>
    </row>
    <row r="272" spans="2:62" ht="20.100000000000001" hidden="1" customHeight="1" outlineLevel="1">
      <c r="B272" s="100"/>
      <c r="C272" s="908"/>
      <c r="D272" s="909"/>
      <c r="E272" s="909"/>
      <c r="F272" s="910"/>
      <c r="G272" s="890"/>
      <c r="H272" s="891"/>
      <c r="I272" s="152"/>
      <c r="J272" s="152"/>
      <c r="K272" s="152"/>
      <c r="L272" s="152"/>
      <c r="M272" s="152"/>
      <c r="N272" s="152"/>
      <c r="O272" s="152"/>
      <c r="P272" s="153"/>
      <c r="Q272" s="153"/>
      <c r="R272" s="156">
        <f t="shared" si="210"/>
        <v>0</v>
      </c>
      <c r="S272" s="156">
        <f t="shared" si="211"/>
        <v>0</v>
      </c>
      <c r="U272" s="157">
        <f t="shared" si="217"/>
        <v>0</v>
      </c>
      <c r="W272" s="152"/>
      <c r="X272" s="152"/>
      <c r="Y272" s="152"/>
      <c r="Z272" s="152"/>
      <c r="AA272" s="152"/>
      <c r="AB272" s="152"/>
      <c r="AC272" s="347"/>
      <c r="AD272" s="152"/>
      <c r="AE272" s="152"/>
      <c r="AF272" s="152"/>
      <c r="AG272" s="152"/>
      <c r="AH272" s="152"/>
      <c r="AI272" s="152"/>
      <c r="AJ272" s="347"/>
      <c r="AK272" s="152"/>
      <c r="AL272" s="152"/>
      <c r="AM272" s="295"/>
      <c r="AN272" s="228"/>
      <c r="AO272" s="228"/>
      <c r="AP272" s="228"/>
      <c r="AQ272" s="228"/>
      <c r="AR272" s="228"/>
      <c r="AS272" s="348"/>
      <c r="AT272" s="264">
        <f t="shared" si="174"/>
        <v>0</v>
      </c>
      <c r="AU272" s="259"/>
      <c r="AV272" s="265">
        <f t="shared" si="214"/>
        <v>0</v>
      </c>
      <c r="AX272" s="265">
        <f t="shared" si="218"/>
        <v>0</v>
      </c>
      <c r="AZ272" s="492">
        <f t="shared" si="215"/>
        <v>0</v>
      </c>
      <c r="BB272" s="492">
        <f t="shared" si="216"/>
        <v>0</v>
      </c>
      <c r="BD272" s="265">
        <f t="shared" si="219"/>
        <v>0</v>
      </c>
      <c r="BE272" s="105"/>
      <c r="BF272" s="105"/>
      <c r="BG272" s="105"/>
      <c r="BH272" s="105"/>
      <c r="BI272" s="105"/>
      <c r="BJ272" s="105"/>
    </row>
    <row r="273" spans="2:62" ht="20.100000000000001" hidden="1" customHeight="1" outlineLevel="1">
      <c r="B273" s="100"/>
      <c r="C273" s="908"/>
      <c r="D273" s="909"/>
      <c r="E273" s="909"/>
      <c r="F273" s="910"/>
      <c r="G273" s="890"/>
      <c r="H273" s="891"/>
      <c r="I273" s="152"/>
      <c r="J273" s="152"/>
      <c r="K273" s="152"/>
      <c r="L273" s="152"/>
      <c r="M273" s="152"/>
      <c r="N273" s="152"/>
      <c r="O273" s="152"/>
      <c r="P273" s="153"/>
      <c r="Q273" s="153"/>
      <c r="R273" s="156">
        <f t="shared" si="210"/>
        <v>0</v>
      </c>
      <c r="S273" s="156">
        <f t="shared" si="211"/>
        <v>0</v>
      </c>
      <c r="U273" s="157">
        <f t="shared" si="217"/>
        <v>0</v>
      </c>
      <c r="W273" s="152"/>
      <c r="X273" s="152"/>
      <c r="Y273" s="152"/>
      <c r="Z273" s="152"/>
      <c r="AA273" s="152"/>
      <c r="AB273" s="152"/>
      <c r="AC273" s="347"/>
      <c r="AD273" s="152"/>
      <c r="AE273" s="152"/>
      <c r="AF273" s="152"/>
      <c r="AG273" s="152"/>
      <c r="AH273" s="152"/>
      <c r="AI273" s="152"/>
      <c r="AJ273" s="347"/>
      <c r="AK273" s="152"/>
      <c r="AL273" s="152"/>
      <c r="AM273" s="295"/>
      <c r="AN273" s="228"/>
      <c r="AO273" s="228"/>
      <c r="AP273" s="228"/>
      <c r="AQ273" s="228"/>
      <c r="AR273" s="228"/>
      <c r="AS273" s="348"/>
      <c r="AT273" s="264">
        <f t="shared" si="174"/>
        <v>0</v>
      </c>
      <c r="AU273" s="259"/>
      <c r="AV273" s="265">
        <f t="shared" si="214"/>
        <v>0</v>
      </c>
      <c r="AX273" s="265">
        <f t="shared" si="218"/>
        <v>0</v>
      </c>
      <c r="AZ273" s="492">
        <f t="shared" si="215"/>
        <v>0</v>
      </c>
      <c r="BB273" s="492">
        <f t="shared" si="216"/>
        <v>0</v>
      </c>
      <c r="BD273" s="265">
        <f t="shared" si="219"/>
        <v>0</v>
      </c>
      <c r="BE273" s="105"/>
      <c r="BF273" s="105"/>
      <c r="BG273" s="105"/>
      <c r="BH273" s="105"/>
      <c r="BI273" s="105"/>
      <c r="BJ273" s="105"/>
    </row>
    <row r="274" spans="2:62" ht="20.100000000000001" hidden="1" customHeight="1" outlineLevel="1">
      <c r="B274" s="100"/>
      <c r="C274" s="908"/>
      <c r="D274" s="909"/>
      <c r="E274" s="909"/>
      <c r="F274" s="910"/>
      <c r="G274" s="890"/>
      <c r="H274" s="891"/>
      <c r="I274" s="152"/>
      <c r="J274" s="152"/>
      <c r="K274" s="152"/>
      <c r="L274" s="152"/>
      <c r="M274" s="152"/>
      <c r="N274" s="152"/>
      <c r="O274" s="152"/>
      <c r="P274" s="153"/>
      <c r="Q274" s="153"/>
      <c r="R274" s="156">
        <f t="shared" si="210"/>
        <v>0</v>
      </c>
      <c r="S274" s="156">
        <f t="shared" si="211"/>
        <v>0</v>
      </c>
      <c r="U274" s="157">
        <f t="shared" si="217"/>
        <v>0</v>
      </c>
      <c r="W274" s="152"/>
      <c r="X274" s="152"/>
      <c r="Y274" s="152"/>
      <c r="Z274" s="152"/>
      <c r="AA274" s="152"/>
      <c r="AB274" s="152"/>
      <c r="AC274" s="347"/>
      <c r="AD274" s="152"/>
      <c r="AE274" s="152"/>
      <c r="AF274" s="152"/>
      <c r="AG274" s="152"/>
      <c r="AH274" s="152"/>
      <c r="AI274" s="152"/>
      <c r="AJ274" s="347"/>
      <c r="AK274" s="152"/>
      <c r="AL274" s="152"/>
      <c r="AM274" s="295"/>
      <c r="AN274" s="228"/>
      <c r="AO274" s="228"/>
      <c r="AP274" s="228"/>
      <c r="AQ274" s="228"/>
      <c r="AR274" s="228"/>
      <c r="AS274" s="348"/>
      <c r="AT274" s="264">
        <f t="shared" si="174"/>
        <v>0</v>
      </c>
      <c r="AU274" s="259"/>
      <c r="AV274" s="265">
        <f t="shared" si="214"/>
        <v>0</v>
      </c>
      <c r="AX274" s="265">
        <f t="shared" si="218"/>
        <v>0</v>
      </c>
      <c r="AZ274" s="492">
        <f t="shared" si="215"/>
        <v>0</v>
      </c>
      <c r="BB274" s="492">
        <f t="shared" si="216"/>
        <v>0</v>
      </c>
      <c r="BD274" s="265">
        <f t="shared" si="219"/>
        <v>0</v>
      </c>
      <c r="BE274" s="105"/>
      <c r="BF274" s="105"/>
      <c r="BG274" s="105"/>
      <c r="BH274" s="105"/>
      <c r="BI274" s="105"/>
      <c r="BJ274" s="105"/>
    </row>
    <row r="275" spans="2:62" ht="20.100000000000001" hidden="1" customHeight="1" outlineLevel="1">
      <c r="B275" s="100"/>
      <c r="C275" s="908"/>
      <c r="D275" s="909"/>
      <c r="E275" s="909"/>
      <c r="F275" s="910"/>
      <c r="G275" s="890"/>
      <c r="H275" s="891"/>
      <c r="I275" s="152"/>
      <c r="J275" s="152"/>
      <c r="K275" s="152"/>
      <c r="L275" s="152"/>
      <c r="M275" s="152"/>
      <c r="N275" s="152"/>
      <c r="O275" s="152"/>
      <c r="P275" s="153"/>
      <c r="Q275" s="153"/>
      <c r="R275" s="156">
        <f t="shared" si="210"/>
        <v>0</v>
      </c>
      <c r="S275" s="156">
        <f t="shared" si="211"/>
        <v>0</v>
      </c>
      <c r="U275" s="157">
        <f t="shared" si="217"/>
        <v>0</v>
      </c>
      <c r="W275" s="152"/>
      <c r="X275" s="152"/>
      <c r="Y275" s="152"/>
      <c r="Z275" s="152"/>
      <c r="AA275" s="152"/>
      <c r="AB275" s="152"/>
      <c r="AC275" s="347"/>
      <c r="AD275" s="152"/>
      <c r="AE275" s="152"/>
      <c r="AF275" s="152"/>
      <c r="AG275" s="152"/>
      <c r="AH275" s="152"/>
      <c r="AI275" s="152"/>
      <c r="AJ275" s="347"/>
      <c r="AK275" s="152"/>
      <c r="AL275" s="152"/>
      <c r="AM275" s="295"/>
      <c r="AN275" s="228"/>
      <c r="AO275" s="228"/>
      <c r="AP275" s="228"/>
      <c r="AQ275" s="228"/>
      <c r="AR275" s="228"/>
      <c r="AS275" s="348"/>
      <c r="AT275" s="264">
        <f t="shared" si="174"/>
        <v>0</v>
      </c>
      <c r="AU275" s="259"/>
      <c r="AV275" s="265">
        <f t="shared" si="214"/>
        <v>0</v>
      </c>
      <c r="AX275" s="265">
        <f t="shared" si="218"/>
        <v>0</v>
      </c>
      <c r="AZ275" s="492">
        <f t="shared" si="215"/>
        <v>0</v>
      </c>
      <c r="BB275" s="492">
        <f t="shared" si="216"/>
        <v>0</v>
      </c>
      <c r="BD275" s="265">
        <f t="shared" si="219"/>
        <v>0</v>
      </c>
      <c r="BE275" s="105"/>
      <c r="BF275" s="105"/>
      <c r="BG275" s="105"/>
      <c r="BH275" s="105"/>
      <c r="BI275" s="105"/>
      <c r="BJ275" s="105"/>
    </row>
    <row r="276" spans="2:62" ht="20.100000000000001" hidden="1" customHeight="1" outlineLevel="1">
      <c r="B276" s="100"/>
      <c r="C276" s="908"/>
      <c r="D276" s="909"/>
      <c r="E276" s="909"/>
      <c r="F276" s="910"/>
      <c r="G276" s="890"/>
      <c r="H276" s="891"/>
      <c r="I276" s="152"/>
      <c r="J276" s="152"/>
      <c r="K276" s="152"/>
      <c r="L276" s="152"/>
      <c r="M276" s="152"/>
      <c r="N276" s="152"/>
      <c r="O276" s="152"/>
      <c r="P276" s="153"/>
      <c r="Q276" s="153"/>
      <c r="R276" s="156">
        <f t="shared" si="210"/>
        <v>0</v>
      </c>
      <c r="S276" s="156">
        <f t="shared" si="211"/>
        <v>0</v>
      </c>
      <c r="U276" s="157">
        <f t="shared" si="217"/>
        <v>0</v>
      </c>
      <c r="W276" s="152"/>
      <c r="X276" s="152"/>
      <c r="Y276" s="152"/>
      <c r="Z276" s="152"/>
      <c r="AA276" s="152"/>
      <c r="AB276" s="152"/>
      <c r="AC276" s="347"/>
      <c r="AD276" s="152"/>
      <c r="AE276" s="152"/>
      <c r="AF276" s="152"/>
      <c r="AG276" s="152"/>
      <c r="AH276" s="152"/>
      <c r="AI276" s="152"/>
      <c r="AJ276" s="347"/>
      <c r="AK276" s="152"/>
      <c r="AL276" s="152"/>
      <c r="AM276" s="295"/>
      <c r="AN276" s="228"/>
      <c r="AO276" s="228"/>
      <c r="AP276" s="228"/>
      <c r="AQ276" s="228"/>
      <c r="AR276" s="228"/>
      <c r="AS276" s="348"/>
      <c r="AT276" s="264">
        <f t="shared" si="174"/>
        <v>0</v>
      </c>
      <c r="AU276" s="259"/>
      <c r="AV276" s="265">
        <f t="shared" si="214"/>
        <v>0</v>
      </c>
      <c r="AX276" s="265">
        <f t="shared" si="218"/>
        <v>0</v>
      </c>
      <c r="AZ276" s="492">
        <f t="shared" si="215"/>
        <v>0</v>
      </c>
      <c r="BB276" s="492">
        <f t="shared" si="216"/>
        <v>0</v>
      </c>
      <c r="BD276" s="265">
        <f t="shared" si="219"/>
        <v>0</v>
      </c>
      <c r="BE276" s="105"/>
      <c r="BF276" s="105"/>
      <c r="BG276" s="105"/>
      <c r="BH276" s="105"/>
      <c r="BI276" s="105"/>
      <c r="BJ276" s="105"/>
    </row>
    <row r="277" spans="2:62" ht="20.100000000000001" hidden="1" customHeight="1" outlineLevel="1">
      <c r="B277" s="100"/>
      <c r="C277" s="908"/>
      <c r="D277" s="909"/>
      <c r="E277" s="909"/>
      <c r="F277" s="910"/>
      <c r="G277" s="890"/>
      <c r="H277" s="891"/>
      <c r="I277" s="152"/>
      <c r="J277" s="152"/>
      <c r="K277" s="152"/>
      <c r="L277" s="152"/>
      <c r="M277" s="152"/>
      <c r="N277" s="152"/>
      <c r="O277" s="152"/>
      <c r="P277" s="153"/>
      <c r="Q277" s="153"/>
      <c r="R277" s="156">
        <f t="shared" si="210"/>
        <v>0</v>
      </c>
      <c r="S277" s="156">
        <f t="shared" si="211"/>
        <v>0</v>
      </c>
      <c r="U277" s="157">
        <f t="shared" si="217"/>
        <v>0</v>
      </c>
      <c r="W277" s="152"/>
      <c r="X277" s="152"/>
      <c r="Y277" s="152"/>
      <c r="Z277" s="152"/>
      <c r="AA277" s="152"/>
      <c r="AB277" s="152"/>
      <c r="AC277" s="347"/>
      <c r="AD277" s="152"/>
      <c r="AE277" s="152"/>
      <c r="AF277" s="152"/>
      <c r="AG277" s="152"/>
      <c r="AH277" s="152"/>
      <c r="AI277" s="152"/>
      <c r="AJ277" s="347"/>
      <c r="AK277" s="152"/>
      <c r="AL277" s="152"/>
      <c r="AM277" s="295"/>
      <c r="AN277" s="228"/>
      <c r="AO277" s="228"/>
      <c r="AP277" s="228"/>
      <c r="AQ277" s="228"/>
      <c r="AR277" s="228"/>
      <c r="AS277" s="348"/>
      <c r="AT277" s="264">
        <f t="shared" si="174"/>
        <v>0</v>
      </c>
      <c r="AU277" s="259"/>
      <c r="AV277" s="265">
        <f t="shared" si="214"/>
        <v>0</v>
      </c>
      <c r="AX277" s="265">
        <f t="shared" si="218"/>
        <v>0</v>
      </c>
      <c r="AZ277" s="492">
        <f t="shared" si="215"/>
        <v>0</v>
      </c>
      <c r="BB277" s="492">
        <f t="shared" si="216"/>
        <v>0</v>
      </c>
      <c r="BD277" s="265">
        <f t="shared" si="219"/>
        <v>0</v>
      </c>
      <c r="BE277" s="105"/>
      <c r="BF277" s="105"/>
      <c r="BG277" s="105"/>
      <c r="BH277" s="105"/>
      <c r="BI277" s="105"/>
      <c r="BJ277" s="105"/>
    </row>
    <row r="278" spans="2:62" ht="20.100000000000001" hidden="1" customHeight="1" outlineLevel="1">
      <c r="B278" s="100"/>
      <c r="C278" s="908"/>
      <c r="D278" s="909"/>
      <c r="E278" s="909"/>
      <c r="F278" s="910"/>
      <c r="G278" s="890"/>
      <c r="H278" s="891"/>
      <c r="I278" s="152"/>
      <c r="J278" s="152"/>
      <c r="K278" s="152"/>
      <c r="L278" s="152"/>
      <c r="M278" s="152"/>
      <c r="N278" s="152"/>
      <c r="O278" s="152"/>
      <c r="P278" s="153"/>
      <c r="Q278" s="153"/>
      <c r="R278" s="156">
        <f t="shared" si="210"/>
        <v>0</v>
      </c>
      <c r="S278" s="156">
        <f t="shared" si="211"/>
        <v>0</v>
      </c>
      <c r="U278" s="157">
        <f t="shared" si="217"/>
        <v>0</v>
      </c>
      <c r="W278" s="152"/>
      <c r="X278" s="152"/>
      <c r="Y278" s="152"/>
      <c r="Z278" s="152"/>
      <c r="AA278" s="152"/>
      <c r="AB278" s="152"/>
      <c r="AC278" s="347"/>
      <c r="AD278" s="152"/>
      <c r="AE278" s="152"/>
      <c r="AF278" s="152"/>
      <c r="AG278" s="152"/>
      <c r="AH278" s="152"/>
      <c r="AI278" s="152"/>
      <c r="AJ278" s="347"/>
      <c r="AK278" s="152"/>
      <c r="AL278" s="152"/>
      <c r="AM278" s="295"/>
      <c r="AN278" s="228"/>
      <c r="AO278" s="228"/>
      <c r="AP278" s="228"/>
      <c r="AQ278" s="228"/>
      <c r="AR278" s="228"/>
      <c r="AS278" s="348"/>
      <c r="AT278" s="264">
        <f t="shared" si="174"/>
        <v>0</v>
      </c>
      <c r="AU278" s="259"/>
      <c r="AV278" s="265">
        <f t="shared" si="214"/>
        <v>0</v>
      </c>
      <c r="AX278" s="265">
        <f t="shared" si="218"/>
        <v>0</v>
      </c>
      <c r="AZ278" s="492">
        <f t="shared" si="215"/>
        <v>0</v>
      </c>
      <c r="BB278" s="492">
        <f t="shared" si="216"/>
        <v>0</v>
      </c>
      <c r="BD278" s="265">
        <f t="shared" si="219"/>
        <v>0</v>
      </c>
      <c r="BE278" s="105"/>
      <c r="BF278" s="105"/>
      <c r="BG278" s="105"/>
      <c r="BH278" s="105"/>
      <c r="BI278" s="105"/>
      <c r="BJ278" s="105"/>
    </row>
    <row r="279" spans="2:62" ht="20.100000000000001" hidden="1" customHeight="1" outlineLevel="1">
      <c r="B279" s="100"/>
      <c r="C279" s="908"/>
      <c r="D279" s="909"/>
      <c r="E279" s="909"/>
      <c r="F279" s="910"/>
      <c r="G279" s="890"/>
      <c r="H279" s="891"/>
      <c r="I279" s="152"/>
      <c r="J279" s="152"/>
      <c r="K279" s="152"/>
      <c r="L279" s="152"/>
      <c r="M279" s="152"/>
      <c r="N279" s="152"/>
      <c r="O279" s="152"/>
      <c r="P279" s="153"/>
      <c r="Q279" s="153"/>
      <c r="R279" s="156">
        <f t="shared" si="210"/>
        <v>0</v>
      </c>
      <c r="S279" s="156">
        <f t="shared" si="211"/>
        <v>0</v>
      </c>
      <c r="U279" s="157">
        <f t="shared" si="217"/>
        <v>0</v>
      </c>
      <c r="W279" s="152"/>
      <c r="X279" s="152"/>
      <c r="Y279" s="152"/>
      <c r="Z279" s="152"/>
      <c r="AA279" s="152"/>
      <c r="AB279" s="152"/>
      <c r="AC279" s="347"/>
      <c r="AD279" s="152"/>
      <c r="AE279" s="152"/>
      <c r="AF279" s="152"/>
      <c r="AG279" s="152"/>
      <c r="AH279" s="152"/>
      <c r="AI279" s="152"/>
      <c r="AJ279" s="347"/>
      <c r="AK279" s="152"/>
      <c r="AL279" s="152"/>
      <c r="AM279" s="295"/>
      <c r="AN279" s="228"/>
      <c r="AO279" s="228"/>
      <c r="AP279" s="228"/>
      <c r="AQ279" s="228"/>
      <c r="AR279" s="228"/>
      <c r="AS279" s="348"/>
      <c r="AT279" s="264">
        <f t="shared" si="174"/>
        <v>0</v>
      </c>
      <c r="AU279" s="259"/>
      <c r="AV279" s="265">
        <f t="shared" si="214"/>
        <v>0</v>
      </c>
      <c r="AX279" s="265">
        <f t="shared" si="218"/>
        <v>0</v>
      </c>
      <c r="AZ279" s="492">
        <f t="shared" si="215"/>
        <v>0</v>
      </c>
      <c r="BB279" s="492">
        <f t="shared" si="216"/>
        <v>0</v>
      </c>
      <c r="BD279" s="265">
        <f t="shared" si="219"/>
        <v>0</v>
      </c>
      <c r="BE279" s="105"/>
      <c r="BF279" s="105"/>
      <c r="BG279" s="105"/>
      <c r="BH279" s="105"/>
      <c r="BI279" s="105"/>
      <c r="BJ279" s="105"/>
    </row>
    <row r="280" spans="2:62" ht="20.100000000000001" hidden="1" customHeight="1" outlineLevel="1">
      <c r="B280" s="100"/>
      <c r="C280" s="908"/>
      <c r="D280" s="909"/>
      <c r="E280" s="909"/>
      <c r="F280" s="910"/>
      <c r="G280" s="890"/>
      <c r="H280" s="891"/>
      <c r="I280" s="152"/>
      <c r="J280" s="152"/>
      <c r="K280" s="152"/>
      <c r="L280" s="152"/>
      <c r="M280" s="152"/>
      <c r="N280" s="152"/>
      <c r="O280" s="152"/>
      <c r="P280" s="153"/>
      <c r="Q280" s="153"/>
      <c r="R280" s="156">
        <f t="shared" si="210"/>
        <v>0</v>
      </c>
      <c r="S280" s="156">
        <f t="shared" si="211"/>
        <v>0</v>
      </c>
      <c r="U280" s="157">
        <f t="shared" si="217"/>
        <v>0</v>
      </c>
      <c r="W280" s="152"/>
      <c r="X280" s="152"/>
      <c r="Y280" s="152"/>
      <c r="Z280" s="152"/>
      <c r="AA280" s="152"/>
      <c r="AB280" s="152"/>
      <c r="AC280" s="347"/>
      <c r="AD280" s="152"/>
      <c r="AE280" s="152"/>
      <c r="AF280" s="152"/>
      <c r="AG280" s="152"/>
      <c r="AH280" s="152"/>
      <c r="AI280" s="152"/>
      <c r="AJ280" s="347"/>
      <c r="AK280" s="152"/>
      <c r="AL280" s="152"/>
      <c r="AM280" s="295"/>
      <c r="AN280" s="228"/>
      <c r="AO280" s="228"/>
      <c r="AP280" s="228"/>
      <c r="AQ280" s="228"/>
      <c r="AR280" s="228"/>
      <c r="AS280" s="348"/>
      <c r="AT280" s="264">
        <f t="shared" ref="AT280:AT282" si="220">((W280+AD280)*$W$7+(X280+AE280)*$X$7+(Y280+Z280+AF280+AG280)*$Z$7+(AA280+AH280)*$AA$7+(AB280+AI280)*$AB$7)*Zuschläge_IBN</f>
        <v>0</v>
      </c>
      <c r="AU280" s="259"/>
      <c r="AV280" s="265">
        <f t="shared" si="214"/>
        <v>0</v>
      </c>
      <c r="AX280" s="265">
        <f t="shared" si="218"/>
        <v>0</v>
      </c>
      <c r="AZ280" s="492">
        <f t="shared" si="215"/>
        <v>0</v>
      </c>
      <c r="BB280" s="492">
        <f t="shared" si="216"/>
        <v>0</v>
      </c>
      <c r="BD280" s="265">
        <f t="shared" si="219"/>
        <v>0</v>
      </c>
      <c r="BE280" s="105"/>
      <c r="BF280" s="105"/>
      <c r="BG280" s="105"/>
      <c r="BH280" s="105"/>
      <c r="BI280" s="105"/>
      <c r="BJ280" s="105"/>
    </row>
    <row r="281" spans="2:62" ht="20.100000000000001" hidden="1" customHeight="1" outlineLevel="1">
      <c r="B281" s="100"/>
      <c r="C281" s="908"/>
      <c r="D281" s="909"/>
      <c r="E281" s="909"/>
      <c r="F281" s="910"/>
      <c r="G281" s="890"/>
      <c r="H281" s="891"/>
      <c r="I281" s="152"/>
      <c r="J281" s="152"/>
      <c r="K281" s="152"/>
      <c r="L281" s="152"/>
      <c r="M281" s="152"/>
      <c r="N281" s="152"/>
      <c r="O281" s="152"/>
      <c r="P281" s="153"/>
      <c r="Q281" s="153"/>
      <c r="R281" s="156">
        <f t="shared" si="210"/>
        <v>0</v>
      </c>
      <c r="S281" s="156">
        <f t="shared" si="211"/>
        <v>0</v>
      </c>
      <c r="U281" s="157">
        <f t="shared" si="217"/>
        <v>0</v>
      </c>
      <c r="W281" s="152"/>
      <c r="X281" s="152"/>
      <c r="Y281" s="152"/>
      <c r="Z281" s="152"/>
      <c r="AA281" s="152"/>
      <c r="AB281" s="152"/>
      <c r="AC281" s="347"/>
      <c r="AD281" s="152"/>
      <c r="AE281" s="152"/>
      <c r="AF281" s="152"/>
      <c r="AG281" s="152"/>
      <c r="AH281" s="152"/>
      <c r="AI281" s="152"/>
      <c r="AJ281" s="347"/>
      <c r="AK281" s="152"/>
      <c r="AL281" s="152"/>
      <c r="AM281" s="295"/>
      <c r="AN281" s="228"/>
      <c r="AO281" s="228"/>
      <c r="AP281" s="228"/>
      <c r="AQ281" s="228"/>
      <c r="AR281" s="228"/>
      <c r="AS281" s="348"/>
      <c r="AT281" s="264">
        <f t="shared" si="220"/>
        <v>0</v>
      </c>
      <c r="AU281" s="259"/>
      <c r="AV281" s="265">
        <f t="shared" si="214"/>
        <v>0</v>
      </c>
      <c r="AX281" s="265">
        <f t="shared" si="218"/>
        <v>0</v>
      </c>
      <c r="AZ281" s="492">
        <f t="shared" si="215"/>
        <v>0</v>
      </c>
      <c r="BB281" s="492">
        <f t="shared" si="216"/>
        <v>0</v>
      </c>
      <c r="BD281" s="265">
        <f t="shared" si="219"/>
        <v>0</v>
      </c>
      <c r="BE281" s="105"/>
      <c r="BF281" s="105"/>
      <c r="BG281" s="105"/>
      <c r="BH281" s="105"/>
      <c r="BI281" s="105"/>
      <c r="BJ281" s="105"/>
    </row>
    <row r="282" spans="2:62" ht="20.100000000000001" hidden="1" customHeight="1" outlineLevel="1">
      <c r="B282" s="100"/>
      <c r="C282" s="908"/>
      <c r="D282" s="909"/>
      <c r="E282" s="909"/>
      <c r="F282" s="910"/>
      <c r="G282" s="890"/>
      <c r="H282" s="891"/>
      <c r="I282" s="152"/>
      <c r="J282" s="152"/>
      <c r="K282" s="152"/>
      <c r="L282" s="152"/>
      <c r="M282" s="152"/>
      <c r="N282" s="152"/>
      <c r="O282" s="152"/>
      <c r="P282" s="153"/>
      <c r="Q282" s="153"/>
      <c r="R282" s="156">
        <f t="shared" si="210"/>
        <v>0</v>
      </c>
      <c r="S282" s="156">
        <f t="shared" si="211"/>
        <v>0</v>
      </c>
      <c r="U282" s="157">
        <f t="shared" si="217"/>
        <v>0</v>
      </c>
      <c r="W282" s="152"/>
      <c r="X282" s="152"/>
      <c r="Y282" s="152"/>
      <c r="Z282" s="152"/>
      <c r="AA282" s="152"/>
      <c r="AB282" s="152"/>
      <c r="AC282" s="347"/>
      <c r="AD282" s="152"/>
      <c r="AE282" s="152"/>
      <c r="AF282" s="152"/>
      <c r="AG282" s="152"/>
      <c r="AH282" s="152"/>
      <c r="AI282" s="152"/>
      <c r="AJ282" s="347"/>
      <c r="AK282" s="152"/>
      <c r="AL282" s="152"/>
      <c r="AM282" s="295"/>
      <c r="AN282" s="228"/>
      <c r="AO282" s="228"/>
      <c r="AP282" s="228"/>
      <c r="AQ282" s="228"/>
      <c r="AR282" s="228"/>
      <c r="AS282" s="348"/>
      <c r="AT282" s="264">
        <f t="shared" si="220"/>
        <v>0</v>
      </c>
      <c r="AU282" s="259"/>
      <c r="AV282" s="265">
        <f t="shared" si="214"/>
        <v>0</v>
      </c>
      <c r="AX282" s="265">
        <f t="shared" si="218"/>
        <v>0</v>
      </c>
      <c r="AZ282" s="492">
        <f t="shared" si="215"/>
        <v>0</v>
      </c>
      <c r="BB282" s="492">
        <f t="shared" si="216"/>
        <v>0</v>
      </c>
      <c r="BD282" s="265">
        <f t="shared" si="219"/>
        <v>0</v>
      </c>
      <c r="BE282" s="105"/>
      <c r="BF282" s="105"/>
      <c r="BG282" s="105"/>
      <c r="BH282" s="105"/>
      <c r="BI282" s="105"/>
      <c r="BJ282" s="105"/>
    </row>
    <row r="283" spans="2:62" ht="9.9499999999999993" hidden="1" customHeight="1" outlineLevel="1">
      <c r="B283" s="101"/>
      <c r="C283" s="208"/>
      <c r="D283" s="208"/>
      <c r="E283" s="208"/>
      <c r="F283" s="208"/>
      <c r="G283" s="237"/>
      <c r="H283" s="207"/>
      <c r="I283" s="257"/>
      <c r="J283" s="257"/>
      <c r="K283" s="257"/>
      <c r="L283" s="257"/>
      <c r="M283" s="257"/>
      <c r="N283" s="257"/>
      <c r="O283" s="257"/>
      <c r="P283" s="256"/>
      <c r="Q283" s="102"/>
      <c r="R283" s="102"/>
      <c r="S283" s="102"/>
      <c r="U283" s="98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Z283" s="493"/>
      <c r="BE283" s="105"/>
      <c r="BF283" s="105"/>
      <c r="BG283" s="105"/>
      <c r="BH283" s="105"/>
      <c r="BI283" s="105"/>
      <c r="BJ283" s="105"/>
    </row>
    <row r="284" spans="2:62" ht="20.100000000000001" customHeight="1" collapsed="1">
      <c r="B284" s="8">
        <f>B267+1</f>
        <v>17</v>
      </c>
      <c r="C284" s="916"/>
      <c r="D284" s="917"/>
      <c r="E284" s="917"/>
      <c r="F284" s="918"/>
      <c r="G284" s="429"/>
      <c r="H284" s="206">
        <v>1</v>
      </c>
      <c r="I284" s="642">
        <f t="shared" ref="I284" si="221">$H284*SUM(I285:I299)</f>
        <v>0</v>
      </c>
      <c r="J284" s="643">
        <f t="shared" ref="J284:O284" si="222">$H284*SUM(J285:J299)</f>
        <v>0</v>
      </c>
      <c r="K284" s="644">
        <f t="shared" si="222"/>
        <v>0</v>
      </c>
      <c r="L284" s="645">
        <f t="shared" si="222"/>
        <v>0</v>
      </c>
      <c r="M284" s="645">
        <f t="shared" si="222"/>
        <v>0</v>
      </c>
      <c r="N284" s="644">
        <f t="shared" si="222"/>
        <v>0</v>
      </c>
      <c r="O284" s="642">
        <f t="shared" si="222"/>
        <v>0</v>
      </c>
      <c r="P284" s="209">
        <f t="shared" ref="P284:Q284" si="223">$H284*SUM(P285:P299)</f>
        <v>0</v>
      </c>
      <c r="Q284" s="210">
        <f t="shared" si="223"/>
        <v>0</v>
      </c>
      <c r="R284" s="136">
        <f t="shared" ref="R284:R299" si="224">P284*(1+Gewinn)*(1+SicherheitAngebot)</f>
        <v>0</v>
      </c>
      <c r="S284" s="137">
        <f t="shared" ref="S284:S299" si="225">Q284*(1+MGKZ)*(1+Gewinn)*(1+SicherheitAngebot)</f>
        <v>0</v>
      </c>
      <c r="U284" s="10">
        <f>I284*$I$7+J284*$J$7+K284*$K$7+L284*$L$7+M284*$M$7+N284*$N$7+O284*$O$7+R284+S284</f>
        <v>0</v>
      </c>
      <c r="W284" s="646">
        <f t="shared" ref="W284:AB284" si="226">$H284*SUM(W285:W299)</f>
        <v>0</v>
      </c>
      <c r="X284" s="647">
        <f t="shared" si="226"/>
        <v>0</v>
      </c>
      <c r="Y284" s="648">
        <f t="shared" si="226"/>
        <v>0</v>
      </c>
      <c r="Z284" s="649">
        <f t="shared" si="226"/>
        <v>0</v>
      </c>
      <c r="AA284" s="648">
        <f t="shared" si="226"/>
        <v>0</v>
      </c>
      <c r="AB284" s="646">
        <f t="shared" si="226"/>
        <v>0</v>
      </c>
      <c r="AC284" s="258"/>
      <c r="AD284" s="646">
        <f t="shared" ref="AD284:AM284" si="227">$H284*SUM(AD285:AD299)</f>
        <v>0</v>
      </c>
      <c r="AE284" s="647">
        <f t="shared" si="227"/>
        <v>0</v>
      </c>
      <c r="AF284" s="648">
        <f t="shared" si="227"/>
        <v>0</v>
      </c>
      <c r="AG284" s="649">
        <f t="shared" si="227"/>
        <v>0</v>
      </c>
      <c r="AH284" s="648">
        <f t="shared" si="227"/>
        <v>0</v>
      </c>
      <c r="AI284" s="646">
        <f t="shared" si="227"/>
        <v>0</v>
      </c>
      <c r="AJ284" s="258"/>
      <c r="AK284" s="653">
        <f t="shared" si="227"/>
        <v>0</v>
      </c>
      <c r="AL284" s="653">
        <f t="shared" si="227"/>
        <v>0</v>
      </c>
      <c r="AM284" s="653">
        <f t="shared" si="227"/>
        <v>0</v>
      </c>
      <c r="AN284" s="227">
        <f>$H284*SUM(AN285:AN299)*(1+Gewinn)*(1+SicherheitAngebot)</f>
        <v>0</v>
      </c>
      <c r="AO284" s="227">
        <f>$H284*SUM(AO285:AO299)*(1+Gewinn)*(1+SicherheitAngebot)</f>
        <v>0</v>
      </c>
      <c r="AP284" s="227">
        <f>$H284*SUM(AP285:AP299)*(1+Gewinn)*(1+SicherheitAngebot)</f>
        <v>0</v>
      </c>
      <c r="AQ284" s="227">
        <f>$H284*SUM(AQ285:AQ299)*(1+Gewinn)*(1+SicherheitAngebot)</f>
        <v>0</v>
      </c>
      <c r="AR284" s="227">
        <f>$H284*SUM(AR285:AR299)*(1+Gewinn)*(1+SicherheitAngebot)</f>
        <v>0</v>
      </c>
      <c r="AS284" s="262"/>
      <c r="AT284" s="263">
        <f t="shared" ref="AT284:AT347" si="228">((W284+AD284)*$W$7+(X284+AE284)*$X$7+(Y284+Z284+AF284+AG284)*$Z$7+(AA284+AH284)*$AA$7+(AB284+AI284)*$AB$7)*Zuschläge_IBN</f>
        <v>0</v>
      </c>
      <c r="AU284" s="259"/>
      <c r="AV284" s="491">
        <f>AK284*$AK$7+AL284*$AL$7+AM284*$AM$7+SUM(AN284:AR284)+AT284/Zuschläge_IBN+AT284</f>
        <v>0</v>
      </c>
      <c r="AX284" s="685">
        <f>U284+AV284</f>
        <v>0</v>
      </c>
      <c r="AZ284" s="490">
        <f>IF(H284&gt;0,U284/(1+SicherheitAngebot)*(1+Sicherheit),0)</f>
        <v>0</v>
      </c>
      <c r="BB284" s="490">
        <f>IF(H284&gt;0,AV284/(1+SicherheitAngebot)*(1+Sicherheit),0)</f>
        <v>0</v>
      </c>
      <c r="BD284" s="490">
        <f>AZ284+BB284</f>
        <v>0</v>
      </c>
      <c r="BE284" s="105"/>
      <c r="BF284" s="105"/>
      <c r="BG284" s="105"/>
      <c r="BH284" s="105"/>
      <c r="BI284" s="105"/>
      <c r="BJ284" s="105"/>
    </row>
    <row r="285" spans="2:62" ht="20.100000000000001" hidden="1" customHeight="1" outlineLevel="1">
      <c r="B285" s="99"/>
      <c r="C285" s="908"/>
      <c r="D285" s="909"/>
      <c r="E285" s="909"/>
      <c r="F285" s="910"/>
      <c r="G285" s="890"/>
      <c r="H285" s="901"/>
      <c r="I285" s="152"/>
      <c r="J285" s="152"/>
      <c r="K285" s="152"/>
      <c r="L285" s="152"/>
      <c r="M285" s="152"/>
      <c r="N285" s="152"/>
      <c r="O285" s="152"/>
      <c r="P285" s="153"/>
      <c r="Q285" s="153"/>
      <c r="R285" s="156">
        <f t="shared" si="224"/>
        <v>0</v>
      </c>
      <c r="S285" s="156">
        <f t="shared" si="225"/>
        <v>0</v>
      </c>
      <c r="U285" s="157">
        <f>I285*$I$7+J285*$J$7+K285*$K$7+L285*$L$7+M285*$M$7+N285*$N$7+O285*$O$7+R285+S285</f>
        <v>0</v>
      </c>
      <c r="W285" s="152"/>
      <c r="X285" s="152"/>
      <c r="Y285" s="152"/>
      <c r="Z285" s="152"/>
      <c r="AA285" s="152"/>
      <c r="AB285" s="152"/>
      <c r="AC285" s="347"/>
      <c r="AD285" s="152"/>
      <c r="AE285" s="152"/>
      <c r="AF285" s="152"/>
      <c r="AG285" s="152"/>
      <c r="AH285" s="152"/>
      <c r="AI285" s="152"/>
      <c r="AJ285" s="347"/>
      <c r="AK285" s="152"/>
      <c r="AL285" s="152"/>
      <c r="AM285" s="295"/>
      <c r="AN285" s="228"/>
      <c r="AO285" s="228"/>
      <c r="AP285" s="228"/>
      <c r="AQ285" s="228"/>
      <c r="AR285" s="228"/>
      <c r="AS285" s="348"/>
      <c r="AT285" s="264">
        <f t="shared" si="228"/>
        <v>0</v>
      </c>
      <c r="AU285" s="259"/>
      <c r="AV285" s="265">
        <f t="shared" ref="AV285:AV299" si="229">AK285*$AK$7+AL285*$AL$7+AM285*$AM$7+SUM(AN285:AR285)*(1+Gewinn)*(1+SicherheitAngebot)+AT285/Zuschläge_IBN+AT285</f>
        <v>0</v>
      </c>
      <c r="AX285" s="265">
        <f>U285+AV285</f>
        <v>0</v>
      </c>
      <c r="AZ285" s="492">
        <f t="shared" ref="AZ285:AZ299" si="230">U285/(1+SicherheitAngebot)*(1+Sicherheit)</f>
        <v>0</v>
      </c>
      <c r="BB285" s="492">
        <f t="shared" ref="BB285:BB299" si="231">AV285/(1+SicherheitAngebot)*(1+Sicherheit)</f>
        <v>0</v>
      </c>
      <c r="BD285" s="265">
        <f>AZ285+BB285</f>
        <v>0</v>
      </c>
      <c r="BE285" s="105"/>
      <c r="BF285" s="105"/>
      <c r="BG285" s="105"/>
      <c r="BH285" s="105"/>
      <c r="BI285" s="105"/>
      <c r="BJ285" s="105"/>
    </row>
    <row r="286" spans="2:62" ht="20.100000000000001" hidden="1" customHeight="1" outlineLevel="1">
      <c r="B286" s="100"/>
      <c r="C286" s="908"/>
      <c r="D286" s="909"/>
      <c r="E286" s="909"/>
      <c r="F286" s="910"/>
      <c r="G286" s="890"/>
      <c r="H286" s="891"/>
      <c r="I286" s="152"/>
      <c r="J286" s="152"/>
      <c r="K286" s="152"/>
      <c r="L286" s="152"/>
      <c r="M286" s="152"/>
      <c r="N286" s="152"/>
      <c r="O286" s="152"/>
      <c r="P286" s="153"/>
      <c r="Q286" s="153"/>
      <c r="R286" s="156">
        <f t="shared" si="224"/>
        <v>0</v>
      </c>
      <c r="S286" s="156">
        <f t="shared" si="225"/>
        <v>0</v>
      </c>
      <c r="U286" s="157">
        <f t="shared" ref="U286:U299" si="232">I286*$I$7+J286*$J$7+K286*$K$7+L286*$L$7+M286*$M$7+N286*$N$7+O286*$O$7+R286+S286</f>
        <v>0</v>
      </c>
      <c r="W286" s="152"/>
      <c r="X286" s="152"/>
      <c r="Y286" s="152"/>
      <c r="Z286" s="152"/>
      <c r="AA286" s="152"/>
      <c r="AB286" s="152"/>
      <c r="AC286" s="347"/>
      <c r="AD286" s="152"/>
      <c r="AE286" s="152"/>
      <c r="AF286" s="152"/>
      <c r="AG286" s="152"/>
      <c r="AH286" s="152"/>
      <c r="AI286" s="152"/>
      <c r="AJ286" s="347"/>
      <c r="AK286" s="152"/>
      <c r="AL286" s="152"/>
      <c r="AM286" s="295"/>
      <c r="AN286" s="228"/>
      <c r="AO286" s="228"/>
      <c r="AP286" s="228"/>
      <c r="AQ286" s="228"/>
      <c r="AR286" s="228"/>
      <c r="AS286" s="348"/>
      <c r="AT286" s="264">
        <f t="shared" si="228"/>
        <v>0</v>
      </c>
      <c r="AU286" s="259"/>
      <c r="AV286" s="265">
        <f t="shared" si="229"/>
        <v>0</v>
      </c>
      <c r="AX286" s="265">
        <f t="shared" ref="AX286:AX299" si="233">U286+AV286</f>
        <v>0</v>
      </c>
      <c r="AZ286" s="492">
        <f t="shared" si="230"/>
        <v>0</v>
      </c>
      <c r="BB286" s="492">
        <f t="shared" si="231"/>
        <v>0</v>
      </c>
      <c r="BD286" s="265">
        <f t="shared" ref="BD286:BD299" si="234">AZ286+BB286</f>
        <v>0</v>
      </c>
      <c r="BE286" s="105"/>
      <c r="BF286" s="105"/>
      <c r="BG286" s="105"/>
      <c r="BH286" s="105"/>
      <c r="BI286" s="105"/>
      <c r="BJ286" s="105"/>
    </row>
    <row r="287" spans="2:62" ht="20.100000000000001" hidden="1" customHeight="1" outlineLevel="1">
      <c r="B287" s="100"/>
      <c r="C287" s="908"/>
      <c r="D287" s="909"/>
      <c r="E287" s="909"/>
      <c r="F287" s="910"/>
      <c r="G287" s="890"/>
      <c r="H287" s="891"/>
      <c r="I287" s="152"/>
      <c r="J287" s="152"/>
      <c r="K287" s="152"/>
      <c r="L287" s="152"/>
      <c r="M287" s="152"/>
      <c r="N287" s="152"/>
      <c r="O287" s="152"/>
      <c r="P287" s="153"/>
      <c r="Q287" s="153"/>
      <c r="R287" s="156">
        <f t="shared" si="224"/>
        <v>0</v>
      </c>
      <c r="S287" s="156">
        <f t="shared" si="225"/>
        <v>0</v>
      </c>
      <c r="U287" s="157">
        <f t="shared" si="232"/>
        <v>0</v>
      </c>
      <c r="W287" s="152"/>
      <c r="X287" s="152"/>
      <c r="Y287" s="152"/>
      <c r="Z287" s="152"/>
      <c r="AA287" s="152"/>
      <c r="AB287" s="152"/>
      <c r="AC287" s="347"/>
      <c r="AD287" s="152"/>
      <c r="AE287" s="152"/>
      <c r="AF287" s="152"/>
      <c r="AG287" s="152"/>
      <c r="AH287" s="152"/>
      <c r="AI287" s="152"/>
      <c r="AJ287" s="347"/>
      <c r="AK287" s="152"/>
      <c r="AL287" s="152"/>
      <c r="AM287" s="295"/>
      <c r="AN287" s="228"/>
      <c r="AO287" s="228"/>
      <c r="AP287" s="228"/>
      <c r="AQ287" s="228"/>
      <c r="AR287" s="228"/>
      <c r="AS287" s="348"/>
      <c r="AT287" s="264">
        <f t="shared" si="228"/>
        <v>0</v>
      </c>
      <c r="AU287" s="259"/>
      <c r="AV287" s="265">
        <f t="shared" si="229"/>
        <v>0</v>
      </c>
      <c r="AX287" s="265">
        <f t="shared" si="233"/>
        <v>0</v>
      </c>
      <c r="AZ287" s="492">
        <f t="shared" si="230"/>
        <v>0</v>
      </c>
      <c r="BB287" s="492">
        <f t="shared" si="231"/>
        <v>0</v>
      </c>
      <c r="BD287" s="265">
        <f t="shared" si="234"/>
        <v>0</v>
      </c>
      <c r="BE287" s="105"/>
      <c r="BF287" s="105"/>
      <c r="BG287" s="105"/>
      <c r="BH287" s="105"/>
      <c r="BI287" s="105"/>
      <c r="BJ287" s="105"/>
    </row>
    <row r="288" spans="2:62" ht="20.100000000000001" hidden="1" customHeight="1" outlineLevel="1">
      <c r="B288" s="100"/>
      <c r="C288" s="908"/>
      <c r="D288" s="909"/>
      <c r="E288" s="909"/>
      <c r="F288" s="910"/>
      <c r="G288" s="890"/>
      <c r="H288" s="891"/>
      <c r="I288" s="152"/>
      <c r="J288" s="152"/>
      <c r="K288" s="152"/>
      <c r="L288" s="152"/>
      <c r="M288" s="152"/>
      <c r="N288" s="152"/>
      <c r="O288" s="152"/>
      <c r="P288" s="153"/>
      <c r="Q288" s="153"/>
      <c r="R288" s="156">
        <f t="shared" si="224"/>
        <v>0</v>
      </c>
      <c r="S288" s="156">
        <f t="shared" si="225"/>
        <v>0</v>
      </c>
      <c r="U288" s="157">
        <f t="shared" si="232"/>
        <v>0</v>
      </c>
      <c r="W288" s="152"/>
      <c r="X288" s="152"/>
      <c r="Y288" s="152"/>
      <c r="Z288" s="152"/>
      <c r="AA288" s="152"/>
      <c r="AB288" s="152"/>
      <c r="AC288" s="347"/>
      <c r="AD288" s="152"/>
      <c r="AE288" s="152"/>
      <c r="AF288" s="152"/>
      <c r="AG288" s="152"/>
      <c r="AH288" s="152"/>
      <c r="AI288" s="152"/>
      <c r="AJ288" s="347"/>
      <c r="AK288" s="152"/>
      <c r="AL288" s="152"/>
      <c r="AM288" s="295"/>
      <c r="AN288" s="228"/>
      <c r="AO288" s="228"/>
      <c r="AP288" s="228"/>
      <c r="AQ288" s="228"/>
      <c r="AR288" s="228"/>
      <c r="AS288" s="348"/>
      <c r="AT288" s="264">
        <f t="shared" si="228"/>
        <v>0</v>
      </c>
      <c r="AU288" s="259"/>
      <c r="AV288" s="265">
        <f t="shared" si="229"/>
        <v>0</v>
      </c>
      <c r="AX288" s="265">
        <f t="shared" si="233"/>
        <v>0</v>
      </c>
      <c r="AZ288" s="492">
        <f t="shared" si="230"/>
        <v>0</v>
      </c>
      <c r="BB288" s="492">
        <f t="shared" si="231"/>
        <v>0</v>
      </c>
      <c r="BD288" s="265">
        <f t="shared" si="234"/>
        <v>0</v>
      </c>
      <c r="BE288" s="105"/>
      <c r="BF288" s="105"/>
      <c r="BG288" s="105"/>
      <c r="BH288" s="105"/>
      <c r="BI288" s="105"/>
      <c r="BJ288" s="105"/>
    </row>
    <row r="289" spans="2:62" ht="20.100000000000001" hidden="1" customHeight="1" outlineLevel="1">
      <c r="B289" s="100"/>
      <c r="C289" s="908"/>
      <c r="D289" s="909"/>
      <c r="E289" s="909"/>
      <c r="F289" s="910"/>
      <c r="G289" s="890"/>
      <c r="H289" s="891"/>
      <c r="I289" s="152"/>
      <c r="J289" s="152"/>
      <c r="K289" s="152"/>
      <c r="L289" s="152"/>
      <c r="M289" s="152"/>
      <c r="N289" s="152"/>
      <c r="O289" s="152"/>
      <c r="P289" s="153"/>
      <c r="Q289" s="153"/>
      <c r="R289" s="156">
        <f t="shared" si="224"/>
        <v>0</v>
      </c>
      <c r="S289" s="156">
        <f t="shared" si="225"/>
        <v>0</v>
      </c>
      <c r="U289" s="157">
        <f t="shared" si="232"/>
        <v>0</v>
      </c>
      <c r="W289" s="152"/>
      <c r="X289" s="152"/>
      <c r="Y289" s="152"/>
      <c r="Z289" s="152"/>
      <c r="AA289" s="152"/>
      <c r="AB289" s="152"/>
      <c r="AC289" s="347"/>
      <c r="AD289" s="152"/>
      <c r="AE289" s="152"/>
      <c r="AF289" s="152"/>
      <c r="AG289" s="152"/>
      <c r="AH289" s="152"/>
      <c r="AI289" s="152"/>
      <c r="AJ289" s="347"/>
      <c r="AK289" s="152"/>
      <c r="AL289" s="152"/>
      <c r="AM289" s="295"/>
      <c r="AN289" s="228"/>
      <c r="AO289" s="228"/>
      <c r="AP289" s="228"/>
      <c r="AQ289" s="228"/>
      <c r="AR289" s="228"/>
      <c r="AS289" s="348"/>
      <c r="AT289" s="264">
        <f t="shared" si="228"/>
        <v>0</v>
      </c>
      <c r="AU289" s="259"/>
      <c r="AV289" s="265">
        <f t="shared" si="229"/>
        <v>0</v>
      </c>
      <c r="AX289" s="265">
        <f t="shared" si="233"/>
        <v>0</v>
      </c>
      <c r="AZ289" s="492">
        <f t="shared" si="230"/>
        <v>0</v>
      </c>
      <c r="BB289" s="492">
        <f t="shared" si="231"/>
        <v>0</v>
      </c>
      <c r="BD289" s="265">
        <f t="shared" si="234"/>
        <v>0</v>
      </c>
      <c r="BE289" s="105"/>
      <c r="BF289" s="105"/>
      <c r="BG289" s="105"/>
      <c r="BH289" s="105"/>
      <c r="BI289" s="105"/>
      <c r="BJ289" s="105"/>
    </row>
    <row r="290" spans="2:62" ht="20.100000000000001" hidden="1" customHeight="1" outlineLevel="1">
      <c r="B290" s="100"/>
      <c r="C290" s="908"/>
      <c r="D290" s="909"/>
      <c r="E290" s="909"/>
      <c r="F290" s="910"/>
      <c r="G290" s="890"/>
      <c r="H290" s="891"/>
      <c r="I290" s="152"/>
      <c r="J290" s="152"/>
      <c r="K290" s="152"/>
      <c r="L290" s="152"/>
      <c r="M290" s="152"/>
      <c r="N290" s="152"/>
      <c r="O290" s="152"/>
      <c r="P290" s="153"/>
      <c r="Q290" s="153"/>
      <c r="R290" s="156">
        <f t="shared" si="224"/>
        <v>0</v>
      </c>
      <c r="S290" s="156">
        <f t="shared" si="225"/>
        <v>0</v>
      </c>
      <c r="U290" s="157">
        <f t="shared" si="232"/>
        <v>0</v>
      </c>
      <c r="W290" s="152"/>
      <c r="X290" s="152"/>
      <c r="Y290" s="152"/>
      <c r="Z290" s="152"/>
      <c r="AA290" s="152"/>
      <c r="AB290" s="152"/>
      <c r="AC290" s="347"/>
      <c r="AD290" s="152"/>
      <c r="AE290" s="152"/>
      <c r="AF290" s="152"/>
      <c r="AG290" s="152"/>
      <c r="AH290" s="152"/>
      <c r="AI290" s="152"/>
      <c r="AJ290" s="347"/>
      <c r="AK290" s="152"/>
      <c r="AL290" s="152"/>
      <c r="AM290" s="295"/>
      <c r="AN290" s="228"/>
      <c r="AO290" s="228"/>
      <c r="AP290" s="228"/>
      <c r="AQ290" s="228"/>
      <c r="AR290" s="228"/>
      <c r="AS290" s="348"/>
      <c r="AT290" s="264">
        <f t="shared" si="228"/>
        <v>0</v>
      </c>
      <c r="AU290" s="259"/>
      <c r="AV290" s="265">
        <f t="shared" si="229"/>
        <v>0</v>
      </c>
      <c r="AX290" s="265">
        <f t="shared" si="233"/>
        <v>0</v>
      </c>
      <c r="AZ290" s="492">
        <f t="shared" si="230"/>
        <v>0</v>
      </c>
      <c r="BB290" s="492">
        <f t="shared" si="231"/>
        <v>0</v>
      </c>
      <c r="BD290" s="265">
        <f t="shared" si="234"/>
        <v>0</v>
      </c>
      <c r="BE290" s="105"/>
      <c r="BF290" s="105"/>
      <c r="BG290" s="105"/>
      <c r="BH290" s="105"/>
      <c r="BI290" s="105"/>
      <c r="BJ290" s="105"/>
    </row>
    <row r="291" spans="2:62" ht="20.100000000000001" hidden="1" customHeight="1" outlineLevel="1">
      <c r="B291" s="100"/>
      <c r="C291" s="908"/>
      <c r="D291" s="909"/>
      <c r="E291" s="909"/>
      <c r="F291" s="910"/>
      <c r="G291" s="890"/>
      <c r="H291" s="891"/>
      <c r="I291" s="152"/>
      <c r="J291" s="152"/>
      <c r="K291" s="152"/>
      <c r="L291" s="152"/>
      <c r="M291" s="152"/>
      <c r="N291" s="152"/>
      <c r="O291" s="152"/>
      <c r="P291" s="153"/>
      <c r="Q291" s="153"/>
      <c r="R291" s="156">
        <f t="shared" si="224"/>
        <v>0</v>
      </c>
      <c r="S291" s="156">
        <f t="shared" si="225"/>
        <v>0</v>
      </c>
      <c r="U291" s="157">
        <f t="shared" si="232"/>
        <v>0</v>
      </c>
      <c r="W291" s="152"/>
      <c r="X291" s="152"/>
      <c r="Y291" s="152"/>
      <c r="Z291" s="152"/>
      <c r="AA291" s="152"/>
      <c r="AB291" s="152"/>
      <c r="AC291" s="347"/>
      <c r="AD291" s="152"/>
      <c r="AE291" s="152"/>
      <c r="AF291" s="152"/>
      <c r="AG291" s="152"/>
      <c r="AH291" s="152"/>
      <c r="AI291" s="152"/>
      <c r="AJ291" s="347"/>
      <c r="AK291" s="152"/>
      <c r="AL291" s="152"/>
      <c r="AM291" s="295"/>
      <c r="AN291" s="228"/>
      <c r="AO291" s="228"/>
      <c r="AP291" s="228"/>
      <c r="AQ291" s="228"/>
      <c r="AR291" s="228"/>
      <c r="AS291" s="348"/>
      <c r="AT291" s="264">
        <f t="shared" si="228"/>
        <v>0</v>
      </c>
      <c r="AU291" s="259"/>
      <c r="AV291" s="265">
        <f t="shared" si="229"/>
        <v>0</v>
      </c>
      <c r="AX291" s="265">
        <f t="shared" si="233"/>
        <v>0</v>
      </c>
      <c r="AZ291" s="492">
        <f t="shared" si="230"/>
        <v>0</v>
      </c>
      <c r="BB291" s="492">
        <f t="shared" si="231"/>
        <v>0</v>
      </c>
      <c r="BD291" s="265">
        <f t="shared" si="234"/>
        <v>0</v>
      </c>
      <c r="BE291" s="105"/>
      <c r="BF291" s="105"/>
      <c r="BG291" s="105"/>
      <c r="BH291" s="105"/>
      <c r="BI291" s="105"/>
      <c r="BJ291" s="105"/>
    </row>
    <row r="292" spans="2:62" ht="20.100000000000001" hidden="1" customHeight="1" outlineLevel="1">
      <c r="B292" s="100"/>
      <c r="C292" s="908"/>
      <c r="D292" s="909"/>
      <c r="E292" s="909"/>
      <c r="F292" s="910"/>
      <c r="G292" s="890"/>
      <c r="H292" s="891"/>
      <c r="I292" s="152"/>
      <c r="J292" s="152"/>
      <c r="K292" s="152"/>
      <c r="L292" s="152"/>
      <c r="M292" s="152"/>
      <c r="N292" s="152"/>
      <c r="O292" s="152"/>
      <c r="P292" s="153"/>
      <c r="Q292" s="153"/>
      <c r="R292" s="156">
        <f t="shared" si="224"/>
        <v>0</v>
      </c>
      <c r="S292" s="156">
        <f t="shared" si="225"/>
        <v>0</v>
      </c>
      <c r="U292" s="157">
        <f t="shared" si="232"/>
        <v>0</v>
      </c>
      <c r="W292" s="152"/>
      <c r="X292" s="152"/>
      <c r="Y292" s="152"/>
      <c r="Z292" s="152"/>
      <c r="AA292" s="152"/>
      <c r="AB292" s="152"/>
      <c r="AC292" s="347"/>
      <c r="AD292" s="152"/>
      <c r="AE292" s="152"/>
      <c r="AF292" s="152"/>
      <c r="AG292" s="152"/>
      <c r="AH292" s="152"/>
      <c r="AI292" s="152"/>
      <c r="AJ292" s="347"/>
      <c r="AK292" s="152"/>
      <c r="AL292" s="152"/>
      <c r="AM292" s="295"/>
      <c r="AN292" s="228"/>
      <c r="AO292" s="228"/>
      <c r="AP292" s="228"/>
      <c r="AQ292" s="228"/>
      <c r="AR292" s="228"/>
      <c r="AS292" s="348"/>
      <c r="AT292" s="264">
        <f t="shared" si="228"/>
        <v>0</v>
      </c>
      <c r="AU292" s="259"/>
      <c r="AV292" s="265">
        <f t="shared" si="229"/>
        <v>0</v>
      </c>
      <c r="AX292" s="265">
        <f t="shared" si="233"/>
        <v>0</v>
      </c>
      <c r="AZ292" s="492">
        <f t="shared" si="230"/>
        <v>0</v>
      </c>
      <c r="BB292" s="492">
        <f t="shared" si="231"/>
        <v>0</v>
      </c>
      <c r="BD292" s="265">
        <f t="shared" si="234"/>
        <v>0</v>
      </c>
      <c r="BE292" s="105"/>
      <c r="BF292" s="105"/>
      <c r="BG292" s="105"/>
      <c r="BH292" s="105"/>
      <c r="BI292" s="105"/>
      <c r="BJ292" s="105"/>
    </row>
    <row r="293" spans="2:62" ht="20.100000000000001" hidden="1" customHeight="1" outlineLevel="1">
      <c r="B293" s="100"/>
      <c r="C293" s="908"/>
      <c r="D293" s="909"/>
      <c r="E293" s="909"/>
      <c r="F293" s="910"/>
      <c r="G293" s="890"/>
      <c r="H293" s="891"/>
      <c r="I293" s="152"/>
      <c r="J293" s="152"/>
      <c r="K293" s="152"/>
      <c r="L293" s="152"/>
      <c r="M293" s="152"/>
      <c r="N293" s="152"/>
      <c r="O293" s="152"/>
      <c r="P293" s="153"/>
      <c r="Q293" s="153"/>
      <c r="R293" s="156">
        <f t="shared" si="224"/>
        <v>0</v>
      </c>
      <c r="S293" s="156">
        <f t="shared" si="225"/>
        <v>0</v>
      </c>
      <c r="U293" s="157">
        <f t="shared" si="232"/>
        <v>0</v>
      </c>
      <c r="W293" s="152"/>
      <c r="X293" s="152"/>
      <c r="Y293" s="152"/>
      <c r="Z293" s="152"/>
      <c r="AA293" s="152"/>
      <c r="AB293" s="152"/>
      <c r="AC293" s="347"/>
      <c r="AD293" s="152"/>
      <c r="AE293" s="152"/>
      <c r="AF293" s="152"/>
      <c r="AG293" s="152"/>
      <c r="AH293" s="152"/>
      <c r="AI293" s="152"/>
      <c r="AJ293" s="347"/>
      <c r="AK293" s="152"/>
      <c r="AL293" s="152"/>
      <c r="AM293" s="295"/>
      <c r="AN293" s="228"/>
      <c r="AO293" s="228"/>
      <c r="AP293" s="228"/>
      <c r="AQ293" s="228"/>
      <c r="AR293" s="228"/>
      <c r="AS293" s="348"/>
      <c r="AT293" s="264">
        <f t="shared" si="228"/>
        <v>0</v>
      </c>
      <c r="AU293" s="259"/>
      <c r="AV293" s="265">
        <f t="shared" si="229"/>
        <v>0</v>
      </c>
      <c r="AX293" s="265">
        <f t="shared" si="233"/>
        <v>0</v>
      </c>
      <c r="AZ293" s="492">
        <f t="shared" si="230"/>
        <v>0</v>
      </c>
      <c r="BB293" s="492">
        <f t="shared" si="231"/>
        <v>0</v>
      </c>
      <c r="BD293" s="265">
        <f t="shared" si="234"/>
        <v>0</v>
      </c>
      <c r="BE293" s="105"/>
      <c r="BF293" s="105"/>
      <c r="BG293" s="105"/>
      <c r="BH293" s="105"/>
      <c r="BI293" s="105"/>
      <c r="BJ293" s="105"/>
    </row>
    <row r="294" spans="2:62" ht="20.100000000000001" hidden="1" customHeight="1" outlineLevel="1">
      <c r="B294" s="100"/>
      <c r="C294" s="908"/>
      <c r="D294" s="909"/>
      <c r="E294" s="909"/>
      <c r="F294" s="910"/>
      <c r="G294" s="890"/>
      <c r="H294" s="891"/>
      <c r="I294" s="152"/>
      <c r="J294" s="152"/>
      <c r="K294" s="152"/>
      <c r="L294" s="152"/>
      <c r="M294" s="152"/>
      <c r="N294" s="152"/>
      <c r="O294" s="152"/>
      <c r="P294" s="153"/>
      <c r="Q294" s="153"/>
      <c r="R294" s="156">
        <f t="shared" si="224"/>
        <v>0</v>
      </c>
      <c r="S294" s="156">
        <f t="shared" si="225"/>
        <v>0</v>
      </c>
      <c r="U294" s="157">
        <f t="shared" si="232"/>
        <v>0</v>
      </c>
      <c r="W294" s="152"/>
      <c r="X294" s="152"/>
      <c r="Y294" s="152"/>
      <c r="Z294" s="152"/>
      <c r="AA294" s="152"/>
      <c r="AB294" s="152"/>
      <c r="AC294" s="347"/>
      <c r="AD294" s="152"/>
      <c r="AE294" s="152"/>
      <c r="AF294" s="152"/>
      <c r="AG294" s="152"/>
      <c r="AH294" s="152"/>
      <c r="AI294" s="152"/>
      <c r="AJ294" s="347"/>
      <c r="AK294" s="152"/>
      <c r="AL294" s="152"/>
      <c r="AM294" s="295"/>
      <c r="AN294" s="228"/>
      <c r="AO294" s="228"/>
      <c r="AP294" s="228"/>
      <c r="AQ294" s="228"/>
      <c r="AR294" s="228"/>
      <c r="AS294" s="348"/>
      <c r="AT294" s="264">
        <f t="shared" si="228"/>
        <v>0</v>
      </c>
      <c r="AU294" s="259"/>
      <c r="AV294" s="265">
        <f t="shared" si="229"/>
        <v>0</v>
      </c>
      <c r="AX294" s="265">
        <f t="shared" si="233"/>
        <v>0</v>
      </c>
      <c r="AZ294" s="492">
        <f t="shared" si="230"/>
        <v>0</v>
      </c>
      <c r="BB294" s="492">
        <f t="shared" si="231"/>
        <v>0</v>
      </c>
      <c r="BD294" s="265">
        <f t="shared" si="234"/>
        <v>0</v>
      </c>
      <c r="BE294" s="105"/>
      <c r="BF294" s="105"/>
      <c r="BG294" s="105"/>
      <c r="BH294" s="105"/>
      <c r="BI294" s="105"/>
      <c r="BJ294" s="105"/>
    </row>
    <row r="295" spans="2:62" ht="20.100000000000001" hidden="1" customHeight="1" outlineLevel="1">
      <c r="B295" s="100"/>
      <c r="C295" s="908"/>
      <c r="D295" s="909"/>
      <c r="E295" s="909"/>
      <c r="F295" s="910"/>
      <c r="G295" s="890"/>
      <c r="H295" s="891"/>
      <c r="I295" s="152"/>
      <c r="J295" s="152"/>
      <c r="K295" s="152"/>
      <c r="L295" s="152"/>
      <c r="M295" s="152"/>
      <c r="N295" s="152"/>
      <c r="O295" s="152"/>
      <c r="P295" s="153"/>
      <c r="Q295" s="153"/>
      <c r="R295" s="156">
        <f t="shared" si="224"/>
        <v>0</v>
      </c>
      <c r="S295" s="156">
        <f t="shared" si="225"/>
        <v>0</v>
      </c>
      <c r="U295" s="157">
        <f t="shared" si="232"/>
        <v>0</v>
      </c>
      <c r="W295" s="152"/>
      <c r="X295" s="152"/>
      <c r="Y295" s="152"/>
      <c r="Z295" s="152"/>
      <c r="AA295" s="152"/>
      <c r="AB295" s="152"/>
      <c r="AC295" s="347"/>
      <c r="AD295" s="152"/>
      <c r="AE295" s="152"/>
      <c r="AF295" s="152"/>
      <c r="AG295" s="152"/>
      <c r="AH295" s="152"/>
      <c r="AI295" s="152"/>
      <c r="AJ295" s="347"/>
      <c r="AK295" s="152"/>
      <c r="AL295" s="152"/>
      <c r="AM295" s="295"/>
      <c r="AN295" s="228"/>
      <c r="AO295" s="228"/>
      <c r="AP295" s="228"/>
      <c r="AQ295" s="228"/>
      <c r="AR295" s="228"/>
      <c r="AS295" s="348"/>
      <c r="AT295" s="264">
        <f t="shared" si="228"/>
        <v>0</v>
      </c>
      <c r="AU295" s="259"/>
      <c r="AV295" s="265">
        <f t="shared" si="229"/>
        <v>0</v>
      </c>
      <c r="AX295" s="265">
        <f t="shared" si="233"/>
        <v>0</v>
      </c>
      <c r="AZ295" s="492">
        <f t="shared" si="230"/>
        <v>0</v>
      </c>
      <c r="BB295" s="492">
        <f t="shared" si="231"/>
        <v>0</v>
      </c>
      <c r="BD295" s="265">
        <f t="shared" si="234"/>
        <v>0</v>
      </c>
      <c r="BE295" s="105"/>
      <c r="BF295" s="105"/>
      <c r="BG295" s="105"/>
      <c r="BH295" s="105"/>
      <c r="BI295" s="105"/>
      <c r="BJ295" s="105"/>
    </row>
    <row r="296" spans="2:62" ht="20.100000000000001" hidden="1" customHeight="1" outlineLevel="1">
      <c r="B296" s="100"/>
      <c r="C296" s="908"/>
      <c r="D296" s="909"/>
      <c r="E296" s="909"/>
      <c r="F296" s="910"/>
      <c r="G296" s="890"/>
      <c r="H296" s="891"/>
      <c r="I296" s="152"/>
      <c r="J296" s="152"/>
      <c r="K296" s="152"/>
      <c r="L296" s="152"/>
      <c r="M296" s="152"/>
      <c r="N296" s="152"/>
      <c r="O296" s="152"/>
      <c r="P296" s="153"/>
      <c r="Q296" s="153"/>
      <c r="R296" s="156">
        <f t="shared" si="224"/>
        <v>0</v>
      </c>
      <c r="S296" s="156">
        <f t="shared" si="225"/>
        <v>0</v>
      </c>
      <c r="U296" s="157">
        <f t="shared" si="232"/>
        <v>0</v>
      </c>
      <c r="W296" s="152"/>
      <c r="X296" s="152"/>
      <c r="Y296" s="152"/>
      <c r="Z296" s="152"/>
      <c r="AA296" s="152"/>
      <c r="AB296" s="152"/>
      <c r="AC296" s="347"/>
      <c r="AD296" s="152"/>
      <c r="AE296" s="152"/>
      <c r="AF296" s="152"/>
      <c r="AG296" s="152"/>
      <c r="AH296" s="152"/>
      <c r="AI296" s="152"/>
      <c r="AJ296" s="347"/>
      <c r="AK296" s="152"/>
      <c r="AL296" s="152"/>
      <c r="AM296" s="295"/>
      <c r="AN296" s="228"/>
      <c r="AO296" s="228"/>
      <c r="AP296" s="228"/>
      <c r="AQ296" s="228"/>
      <c r="AR296" s="228"/>
      <c r="AS296" s="348"/>
      <c r="AT296" s="264">
        <f t="shared" si="228"/>
        <v>0</v>
      </c>
      <c r="AU296" s="259"/>
      <c r="AV296" s="265">
        <f t="shared" si="229"/>
        <v>0</v>
      </c>
      <c r="AX296" s="265">
        <f t="shared" si="233"/>
        <v>0</v>
      </c>
      <c r="AZ296" s="492">
        <f t="shared" si="230"/>
        <v>0</v>
      </c>
      <c r="BB296" s="492">
        <f t="shared" si="231"/>
        <v>0</v>
      </c>
      <c r="BD296" s="265">
        <f t="shared" si="234"/>
        <v>0</v>
      </c>
      <c r="BE296" s="105"/>
      <c r="BF296" s="105"/>
      <c r="BG296" s="105"/>
      <c r="BH296" s="105"/>
      <c r="BI296" s="105"/>
      <c r="BJ296" s="105"/>
    </row>
    <row r="297" spans="2:62" ht="20.100000000000001" hidden="1" customHeight="1" outlineLevel="1">
      <c r="B297" s="100"/>
      <c r="C297" s="908"/>
      <c r="D297" s="909"/>
      <c r="E297" s="909"/>
      <c r="F297" s="910"/>
      <c r="G297" s="890"/>
      <c r="H297" s="891"/>
      <c r="I297" s="152"/>
      <c r="J297" s="152"/>
      <c r="K297" s="152"/>
      <c r="L297" s="152"/>
      <c r="M297" s="152"/>
      <c r="N297" s="152"/>
      <c r="O297" s="152"/>
      <c r="P297" s="153"/>
      <c r="Q297" s="153"/>
      <c r="R297" s="156">
        <f t="shared" si="224"/>
        <v>0</v>
      </c>
      <c r="S297" s="156">
        <f t="shared" si="225"/>
        <v>0</v>
      </c>
      <c r="U297" s="157">
        <f t="shared" si="232"/>
        <v>0</v>
      </c>
      <c r="W297" s="152"/>
      <c r="X297" s="152"/>
      <c r="Y297" s="152"/>
      <c r="Z297" s="152"/>
      <c r="AA297" s="152"/>
      <c r="AB297" s="152"/>
      <c r="AC297" s="347"/>
      <c r="AD297" s="152"/>
      <c r="AE297" s="152"/>
      <c r="AF297" s="152"/>
      <c r="AG297" s="152"/>
      <c r="AH297" s="152"/>
      <c r="AI297" s="152"/>
      <c r="AJ297" s="347"/>
      <c r="AK297" s="152"/>
      <c r="AL297" s="152"/>
      <c r="AM297" s="295"/>
      <c r="AN297" s="228"/>
      <c r="AO297" s="228"/>
      <c r="AP297" s="228"/>
      <c r="AQ297" s="228"/>
      <c r="AR297" s="228"/>
      <c r="AS297" s="348"/>
      <c r="AT297" s="264">
        <f t="shared" si="228"/>
        <v>0</v>
      </c>
      <c r="AU297" s="259"/>
      <c r="AV297" s="265">
        <f t="shared" si="229"/>
        <v>0</v>
      </c>
      <c r="AX297" s="265">
        <f t="shared" si="233"/>
        <v>0</v>
      </c>
      <c r="AZ297" s="492">
        <f t="shared" si="230"/>
        <v>0</v>
      </c>
      <c r="BB297" s="492">
        <f t="shared" si="231"/>
        <v>0</v>
      </c>
      <c r="BD297" s="265">
        <f t="shared" si="234"/>
        <v>0</v>
      </c>
      <c r="BE297" s="105"/>
      <c r="BF297" s="105"/>
      <c r="BG297" s="105"/>
      <c r="BH297" s="105"/>
      <c r="BI297" s="105"/>
      <c r="BJ297" s="105"/>
    </row>
    <row r="298" spans="2:62" ht="20.100000000000001" hidden="1" customHeight="1" outlineLevel="1">
      <c r="B298" s="100"/>
      <c r="C298" s="908"/>
      <c r="D298" s="909"/>
      <c r="E298" s="909"/>
      <c r="F298" s="910"/>
      <c r="G298" s="890"/>
      <c r="H298" s="891"/>
      <c r="I298" s="152"/>
      <c r="J298" s="152"/>
      <c r="K298" s="152"/>
      <c r="L298" s="152"/>
      <c r="M298" s="152"/>
      <c r="N298" s="152"/>
      <c r="O298" s="152"/>
      <c r="P298" s="153"/>
      <c r="Q298" s="153"/>
      <c r="R298" s="156">
        <f t="shared" si="224"/>
        <v>0</v>
      </c>
      <c r="S298" s="156">
        <f t="shared" si="225"/>
        <v>0</v>
      </c>
      <c r="U298" s="157">
        <f t="shared" si="232"/>
        <v>0</v>
      </c>
      <c r="W298" s="152"/>
      <c r="X298" s="152"/>
      <c r="Y298" s="152"/>
      <c r="Z298" s="152"/>
      <c r="AA298" s="152"/>
      <c r="AB298" s="152"/>
      <c r="AC298" s="347"/>
      <c r="AD298" s="152"/>
      <c r="AE298" s="152"/>
      <c r="AF298" s="152"/>
      <c r="AG298" s="152"/>
      <c r="AH298" s="152"/>
      <c r="AI298" s="152"/>
      <c r="AJ298" s="347"/>
      <c r="AK298" s="152"/>
      <c r="AL298" s="152"/>
      <c r="AM298" s="295"/>
      <c r="AN298" s="228"/>
      <c r="AO298" s="228"/>
      <c r="AP298" s="228"/>
      <c r="AQ298" s="228"/>
      <c r="AR298" s="228"/>
      <c r="AS298" s="348"/>
      <c r="AT298" s="264">
        <f t="shared" si="228"/>
        <v>0</v>
      </c>
      <c r="AU298" s="259"/>
      <c r="AV298" s="265">
        <f t="shared" si="229"/>
        <v>0</v>
      </c>
      <c r="AX298" s="265">
        <f t="shared" si="233"/>
        <v>0</v>
      </c>
      <c r="AZ298" s="492">
        <f t="shared" si="230"/>
        <v>0</v>
      </c>
      <c r="BB298" s="492">
        <f t="shared" si="231"/>
        <v>0</v>
      </c>
      <c r="BD298" s="265">
        <f t="shared" si="234"/>
        <v>0</v>
      </c>
      <c r="BE298" s="105"/>
      <c r="BF298" s="105"/>
      <c r="BG298" s="105"/>
      <c r="BH298" s="105"/>
      <c r="BI298" s="105"/>
      <c r="BJ298" s="105"/>
    </row>
    <row r="299" spans="2:62" ht="20.100000000000001" hidden="1" customHeight="1" outlineLevel="1">
      <c r="B299" s="100"/>
      <c r="C299" s="908"/>
      <c r="D299" s="909"/>
      <c r="E299" s="909"/>
      <c r="F299" s="910"/>
      <c r="G299" s="890"/>
      <c r="H299" s="891"/>
      <c r="I299" s="152"/>
      <c r="J299" s="152"/>
      <c r="K299" s="152"/>
      <c r="L299" s="152"/>
      <c r="M299" s="152"/>
      <c r="N299" s="152"/>
      <c r="O299" s="152"/>
      <c r="P299" s="153"/>
      <c r="Q299" s="153"/>
      <c r="R299" s="156">
        <f t="shared" si="224"/>
        <v>0</v>
      </c>
      <c r="S299" s="156">
        <f t="shared" si="225"/>
        <v>0</v>
      </c>
      <c r="U299" s="157">
        <f t="shared" si="232"/>
        <v>0</v>
      </c>
      <c r="W299" s="152"/>
      <c r="X299" s="152"/>
      <c r="Y299" s="152"/>
      <c r="Z299" s="152"/>
      <c r="AA299" s="152"/>
      <c r="AB299" s="152"/>
      <c r="AC299" s="347"/>
      <c r="AD299" s="152"/>
      <c r="AE299" s="152"/>
      <c r="AF299" s="152"/>
      <c r="AG299" s="152"/>
      <c r="AH299" s="152"/>
      <c r="AI299" s="152"/>
      <c r="AJ299" s="347"/>
      <c r="AK299" s="152"/>
      <c r="AL299" s="152"/>
      <c r="AM299" s="295"/>
      <c r="AN299" s="228"/>
      <c r="AO299" s="228"/>
      <c r="AP299" s="228"/>
      <c r="AQ299" s="228"/>
      <c r="AR299" s="228"/>
      <c r="AS299" s="348"/>
      <c r="AT299" s="264">
        <f t="shared" si="228"/>
        <v>0</v>
      </c>
      <c r="AU299" s="259"/>
      <c r="AV299" s="265">
        <f t="shared" si="229"/>
        <v>0</v>
      </c>
      <c r="AX299" s="265">
        <f t="shared" si="233"/>
        <v>0</v>
      </c>
      <c r="AZ299" s="492">
        <f t="shared" si="230"/>
        <v>0</v>
      </c>
      <c r="BB299" s="492">
        <f t="shared" si="231"/>
        <v>0</v>
      </c>
      <c r="BD299" s="265">
        <f t="shared" si="234"/>
        <v>0</v>
      </c>
      <c r="BE299" s="105"/>
      <c r="BF299" s="105"/>
      <c r="BG299" s="105"/>
      <c r="BH299" s="105"/>
      <c r="BI299" s="105"/>
      <c r="BJ299" s="105"/>
    </row>
    <row r="300" spans="2:62" ht="9.9499999999999993" hidden="1" customHeight="1" outlineLevel="1">
      <c r="B300" s="101"/>
      <c r="C300" s="208"/>
      <c r="D300" s="208"/>
      <c r="E300" s="208"/>
      <c r="F300" s="208"/>
      <c r="G300" s="237"/>
      <c r="H300" s="207"/>
      <c r="I300" s="257"/>
      <c r="J300" s="257"/>
      <c r="K300" s="257"/>
      <c r="L300" s="257"/>
      <c r="M300" s="257"/>
      <c r="N300" s="257"/>
      <c r="O300" s="257"/>
      <c r="P300" s="256"/>
      <c r="Q300" s="102"/>
      <c r="R300" s="102"/>
      <c r="S300" s="102"/>
      <c r="U300" s="98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Z300" s="493"/>
      <c r="BE300" s="105"/>
      <c r="BF300" s="105"/>
      <c r="BG300" s="105"/>
      <c r="BH300" s="105"/>
      <c r="BI300" s="105"/>
      <c r="BJ300" s="105"/>
    </row>
    <row r="301" spans="2:62" ht="20.100000000000001" customHeight="1" collapsed="1">
      <c r="B301" s="8">
        <f>B284+1</f>
        <v>18</v>
      </c>
      <c r="C301" s="916"/>
      <c r="D301" s="917"/>
      <c r="E301" s="917"/>
      <c r="F301" s="918"/>
      <c r="G301" s="429"/>
      <c r="H301" s="206">
        <v>1</v>
      </c>
      <c r="I301" s="642">
        <f t="shared" ref="I301" si="235">$H301*SUM(I302:I316)</f>
        <v>0</v>
      </c>
      <c r="J301" s="643">
        <f t="shared" ref="J301:O301" si="236">$H301*SUM(J302:J316)</f>
        <v>0</v>
      </c>
      <c r="K301" s="644">
        <f t="shared" si="236"/>
        <v>0</v>
      </c>
      <c r="L301" s="645">
        <f t="shared" si="236"/>
        <v>0</v>
      </c>
      <c r="M301" s="645">
        <f t="shared" si="236"/>
        <v>0</v>
      </c>
      <c r="N301" s="644">
        <f t="shared" si="236"/>
        <v>0</v>
      </c>
      <c r="O301" s="642">
        <f t="shared" si="236"/>
        <v>0</v>
      </c>
      <c r="P301" s="209">
        <f t="shared" ref="P301:Q301" si="237">$H301*SUM(P302:P316)</f>
        <v>0</v>
      </c>
      <c r="Q301" s="210">
        <f t="shared" si="237"/>
        <v>0</v>
      </c>
      <c r="R301" s="136">
        <f t="shared" ref="R301:R316" si="238">P301*(1+Gewinn)*(1+SicherheitAngebot)</f>
        <v>0</v>
      </c>
      <c r="S301" s="137">
        <f t="shared" ref="S301:S316" si="239">Q301*(1+MGKZ)*(1+Gewinn)*(1+SicherheitAngebot)</f>
        <v>0</v>
      </c>
      <c r="U301" s="10">
        <f>I301*$I$7+J301*$J$7+K301*$K$7+L301*$L$7+M301*$M$7+N301*$N$7+O301*$O$7+R301+S301</f>
        <v>0</v>
      </c>
      <c r="W301" s="646">
        <f t="shared" ref="W301:AB301" si="240">$H301*SUM(W302:W316)</f>
        <v>0</v>
      </c>
      <c r="X301" s="647">
        <f t="shared" si="240"/>
        <v>0</v>
      </c>
      <c r="Y301" s="648">
        <f t="shared" si="240"/>
        <v>0</v>
      </c>
      <c r="Z301" s="649">
        <f t="shared" si="240"/>
        <v>0</v>
      </c>
      <c r="AA301" s="648">
        <f t="shared" si="240"/>
        <v>0</v>
      </c>
      <c r="AB301" s="646">
        <f t="shared" si="240"/>
        <v>0</v>
      </c>
      <c r="AC301" s="258"/>
      <c r="AD301" s="646">
        <f t="shared" ref="AD301:AM301" si="241">$H301*SUM(AD302:AD316)</f>
        <v>0</v>
      </c>
      <c r="AE301" s="647">
        <f t="shared" si="241"/>
        <v>0</v>
      </c>
      <c r="AF301" s="648">
        <f t="shared" si="241"/>
        <v>0</v>
      </c>
      <c r="AG301" s="649">
        <f t="shared" si="241"/>
        <v>0</v>
      </c>
      <c r="AH301" s="648">
        <f t="shared" si="241"/>
        <v>0</v>
      </c>
      <c r="AI301" s="646">
        <f t="shared" si="241"/>
        <v>0</v>
      </c>
      <c r="AJ301" s="258"/>
      <c r="AK301" s="653">
        <f t="shared" si="241"/>
        <v>0</v>
      </c>
      <c r="AL301" s="653">
        <f t="shared" si="241"/>
        <v>0</v>
      </c>
      <c r="AM301" s="653">
        <f t="shared" si="241"/>
        <v>0</v>
      </c>
      <c r="AN301" s="227">
        <f>$H301*SUM(AN302:AN316)*(1+Gewinn)*(1+SicherheitAngebot)</f>
        <v>0</v>
      </c>
      <c r="AO301" s="227">
        <f>$H301*SUM(AO302:AO316)*(1+Gewinn)*(1+SicherheitAngebot)</f>
        <v>0</v>
      </c>
      <c r="AP301" s="227">
        <f>$H301*SUM(AP302:AP316)*(1+Gewinn)*(1+SicherheitAngebot)</f>
        <v>0</v>
      </c>
      <c r="AQ301" s="227">
        <f>$H301*SUM(AQ302:AQ316)*(1+Gewinn)*(1+SicherheitAngebot)</f>
        <v>0</v>
      </c>
      <c r="AR301" s="227">
        <f>$H301*SUM(AR302:AR316)*(1+Gewinn)*(1+SicherheitAngebot)</f>
        <v>0</v>
      </c>
      <c r="AS301" s="262"/>
      <c r="AT301" s="263">
        <f t="shared" si="228"/>
        <v>0</v>
      </c>
      <c r="AU301" s="259"/>
      <c r="AV301" s="491">
        <f>AK301*$AK$7+AL301*$AL$7+AM301*$AM$7+SUM(AN301:AR301)+AT301/Zuschläge_IBN+AT301</f>
        <v>0</v>
      </c>
      <c r="AX301" s="685">
        <f>U301+AV301</f>
        <v>0</v>
      </c>
      <c r="AZ301" s="490">
        <f>IF(H301&gt;0,U301/(1+SicherheitAngebot)*(1+Sicherheit),0)</f>
        <v>0</v>
      </c>
      <c r="BB301" s="490">
        <f>IF(H301&gt;0,AV301/(1+SicherheitAngebot)*(1+Sicherheit),0)</f>
        <v>0</v>
      </c>
      <c r="BD301" s="490">
        <f>AZ301+BB301</f>
        <v>0</v>
      </c>
      <c r="BE301" s="105"/>
      <c r="BF301" s="105"/>
      <c r="BG301" s="105"/>
      <c r="BH301" s="105"/>
      <c r="BI301" s="105"/>
      <c r="BJ301" s="105"/>
    </row>
    <row r="302" spans="2:62" ht="20.100000000000001" hidden="1" customHeight="1" outlineLevel="1">
      <c r="B302" s="99"/>
      <c r="C302" s="908"/>
      <c r="D302" s="909"/>
      <c r="E302" s="909"/>
      <c r="F302" s="910"/>
      <c r="G302" s="890"/>
      <c r="H302" s="901"/>
      <c r="I302" s="152"/>
      <c r="J302" s="152"/>
      <c r="K302" s="152"/>
      <c r="L302" s="152"/>
      <c r="M302" s="152"/>
      <c r="N302" s="152"/>
      <c r="O302" s="152"/>
      <c r="P302" s="153"/>
      <c r="Q302" s="153"/>
      <c r="R302" s="156">
        <f t="shared" si="238"/>
        <v>0</v>
      </c>
      <c r="S302" s="156">
        <f t="shared" si="239"/>
        <v>0</v>
      </c>
      <c r="U302" s="157">
        <f>I302*$I$7+J302*$J$7+K302*$K$7+L302*$L$7+M302*$M$7+N302*$N$7+O302*$O$7+R302+S302</f>
        <v>0</v>
      </c>
      <c r="W302" s="152"/>
      <c r="X302" s="152"/>
      <c r="Y302" s="152"/>
      <c r="Z302" s="152"/>
      <c r="AA302" s="152"/>
      <c r="AB302" s="152"/>
      <c r="AC302" s="347"/>
      <c r="AD302" s="152"/>
      <c r="AE302" s="152"/>
      <c r="AF302" s="152"/>
      <c r="AG302" s="152"/>
      <c r="AH302" s="152"/>
      <c r="AI302" s="152"/>
      <c r="AJ302" s="347"/>
      <c r="AK302" s="152"/>
      <c r="AL302" s="152"/>
      <c r="AM302" s="295"/>
      <c r="AN302" s="228"/>
      <c r="AO302" s="228"/>
      <c r="AP302" s="228"/>
      <c r="AQ302" s="228"/>
      <c r="AR302" s="228"/>
      <c r="AS302" s="348"/>
      <c r="AT302" s="264">
        <f t="shared" si="228"/>
        <v>0</v>
      </c>
      <c r="AU302" s="259"/>
      <c r="AV302" s="265">
        <f t="shared" ref="AV302:AV316" si="242">AK302*$AK$7+AL302*$AL$7+AM302*$AM$7+SUM(AN302:AR302)*(1+Gewinn)*(1+SicherheitAngebot)+AT302/Zuschläge_IBN+AT302</f>
        <v>0</v>
      </c>
      <c r="AX302" s="265">
        <f>U302+AV302</f>
        <v>0</v>
      </c>
      <c r="AZ302" s="492">
        <f t="shared" ref="AZ302:AZ316" si="243">U302/(1+SicherheitAngebot)*(1+Sicherheit)</f>
        <v>0</v>
      </c>
      <c r="BB302" s="492">
        <f t="shared" ref="BB302:BB316" si="244">AV302/(1+SicherheitAngebot)*(1+Sicherheit)</f>
        <v>0</v>
      </c>
      <c r="BD302" s="265">
        <f>AZ302+BB302</f>
        <v>0</v>
      </c>
      <c r="BE302" s="105"/>
      <c r="BF302" s="105"/>
      <c r="BG302" s="105"/>
      <c r="BH302" s="105"/>
      <c r="BI302" s="105"/>
      <c r="BJ302" s="105"/>
    </row>
    <row r="303" spans="2:62" ht="20.100000000000001" hidden="1" customHeight="1" outlineLevel="1">
      <c r="B303" s="100"/>
      <c r="C303" s="908"/>
      <c r="D303" s="909"/>
      <c r="E303" s="909"/>
      <c r="F303" s="910"/>
      <c r="G303" s="890"/>
      <c r="H303" s="891"/>
      <c r="I303" s="152"/>
      <c r="J303" s="152"/>
      <c r="K303" s="152"/>
      <c r="L303" s="152"/>
      <c r="M303" s="152"/>
      <c r="N303" s="152"/>
      <c r="O303" s="152"/>
      <c r="P303" s="153"/>
      <c r="Q303" s="153"/>
      <c r="R303" s="156">
        <f t="shared" si="238"/>
        <v>0</v>
      </c>
      <c r="S303" s="156">
        <f t="shared" si="239"/>
        <v>0</v>
      </c>
      <c r="U303" s="157">
        <f t="shared" ref="U303:U316" si="245">I303*$I$7+J303*$J$7+K303*$K$7+L303*$L$7+M303*$M$7+N303*$N$7+O303*$O$7+R303+S303</f>
        <v>0</v>
      </c>
      <c r="W303" s="152"/>
      <c r="X303" s="152"/>
      <c r="Y303" s="152"/>
      <c r="Z303" s="152"/>
      <c r="AA303" s="152"/>
      <c r="AB303" s="152"/>
      <c r="AC303" s="347"/>
      <c r="AD303" s="152"/>
      <c r="AE303" s="152"/>
      <c r="AF303" s="152"/>
      <c r="AG303" s="152"/>
      <c r="AH303" s="152"/>
      <c r="AI303" s="152"/>
      <c r="AJ303" s="347"/>
      <c r="AK303" s="152"/>
      <c r="AL303" s="152"/>
      <c r="AM303" s="295"/>
      <c r="AN303" s="228"/>
      <c r="AO303" s="228"/>
      <c r="AP303" s="228"/>
      <c r="AQ303" s="228"/>
      <c r="AR303" s="228"/>
      <c r="AS303" s="348"/>
      <c r="AT303" s="264">
        <f t="shared" si="228"/>
        <v>0</v>
      </c>
      <c r="AU303" s="259"/>
      <c r="AV303" s="265">
        <f t="shared" si="242"/>
        <v>0</v>
      </c>
      <c r="AX303" s="265">
        <f t="shared" ref="AX303:AX316" si="246">U303+AV303</f>
        <v>0</v>
      </c>
      <c r="AZ303" s="492">
        <f t="shared" si="243"/>
        <v>0</v>
      </c>
      <c r="BB303" s="492">
        <f t="shared" si="244"/>
        <v>0</v>
      </c>
      <c r="BD303" s="265">
        <f t="shared" ref="BD303:BD316" si="247">AZ303+BB303</f>
        <v>0</v>
      </c>
      <c r="BE303" s="105"/>
      <c r="BF303" s="105"/>
      <c r="BG303" s="105"/>
      <c r="BH303" s="105"/>
      <c r="BI303" s="105"/>
      <c r="BJ303" s="105"/>
    </row>
    <row r="304" spans="2:62" ht="20.100000000000001" hidden="1" customHeight="1" outlineLevel="1">
      <c r="B304" s="100"/>
      <c r="C304" s="908"/>
      <c r="D304" s="909"/>
      <c r="E304" s="909"/>
      <c r="F304" s="910"/>
      <c r="G304" s="890"/>
      <c r="H304" s="891"/>
      <c r="I304" s="152"/>
      <c r="J304" s="152"/>
      <c r="K304" s="152"/>
      <c r="L304" s="152"/>
      <c r="M304" s="152"/>
      <c r="N304" s="152"/>
      <c r="O304" s="152"/>
      <c r="P304" s="153"/>
      <c r="Q304" s="153"/>
      <c r="R304" s="156">
        <f t="shared" si="238"/>
        <v>0</v>
      </c>
      <c r="S304" s="156">
        <f t="shared" si="239"/>
        <v>0</v>
      </c>
      <c r="U304" s="157">
        <f t="shared" si="245"/>
        <v>0</v>
      </c>
      <c r="W304" s="152"/>
      <c r="X304" s="152"/>
      <c r="Y304" s="152"/>
      <c r="Z304" s="152"/>
      <c r="AA304" s="152"/>
      <c r="AB304" s="152"/>
      <c r="AC304" s="347"/>
      <c r="AD304" s="152"/>
      <c r="AE304" s="152"/>
      <c r="AF304" s="152"/>
      <c r="AG304" s="152"/>
      <c r="AH304" s="152"/>
      <c r="AI304" s="152"/>
      <c r="AJ304" s="347"/>
      <c r="AK304" s="152"/>
      <c r="AL304" s="152"/>
      <c r="AM304" s="295"/>
      <c r="AN304" s="228"/>
      <c r="AO304" s="228"/>
      <c r="AP304" s="228"/>
      <c r="AQ304" s="228"/>
      <c r="AR304" s="228"/>
      <c r="AS304" s="348"/>
      <c r="AT304" s="264">
        <f t="shared" si="228"/>
        <v>0</v>
      </c>
      <c r="AU304" s="259"/>
      <c r="AV304" s="265">
        <f t="shared" si="242"/>
        <v>0</v>
      </c>
      <c r="AX304" s="265">
        <f t="shared" si="246"/>
        <v>0</v>
      </c>
      <c r="AZ304" s="492">
        <f t="shared" si="243"/>
        <v>0</v>
      </c>
      <c r="BB304" s="492">
        <f t="shared" si="244"/>
        <v>0</v>
      </c>
      <c r="BD304" s="265">
        <f t="shared" si="247"/>
        <v>0</v>
      </c>
      <c r="BE304" s="105"/>
      <c r="BF304" s="105"/>
      <c r="BG304" s="105"/>
      <c r="BH304" s="105"/>
      <c r="BI304" s="105"/>
      <c r="BJ304" s="105"/>
    </row>
    <row r="305" spans="2:62" ht="20.100000000000001" hidden="1" customHeight="1" outlineLevel="1">
      <c r="B305" s="100"/>
      <c r="C305" s="908"/>
      <c r="D305" s="909"/>
      <c r="E305" s="909"/>
      <c r="F305" s="910"/>
      <c r="G305" s="890"/>
      <c r="H305" s="891"/>
      <c r="I305" s="152"/>
      <c r="J305" s="152"/>
      <c r="K305" s="152"/>
      <c r="L305" s="152"/>
      <c r="M305" s="152"/>
      <c r="N305" s="152"/>
      <c r="O305" s="152"/>
      <c r="P305" s="153"/>
      <c r="Q305" s="153"/>
      <c r="R305" s="156">
        <f t="shared" si="238"/>
        <v>0</v>
      </c>
      <c r="S305" s="156">
        <f t="shared" si="239"/>
        <v>0</v>
      </c>
      <c r="U305" s="157">
        <f t="shared" si="245"/>
        <v>0</v>
      </c>
      <c r="W305" s="152"/>
      <c r="X305" s="152"/>
      <c r="Y305" s="152"/>
      <c r="Z305" s="152"/>
      <c r="AA305" s="152"/>
      <c r="AB305" s="152"/>
      <c r="AC305" s="347"/>
      <c r="AD305" s="152"/>
      <c r="AE305" s="152"/>
      <c r="AF305" s="152"/>
      <c r="AG305" s="152"/>
      <c r="AH305" s="152"/>
      <c r="AI305" s="152"/>
      <c r="AJ305" s="347"/>
      <c r="AK305" s="152"/>
      <c r="AL305" s="152"/>
      <c r="AM305" s="295"/>
      <c r="AN305" s="228"/>
      <c r="AO305" s="228"/>
      <c r="AP305" s="228"/>
      <c r="AQ305" s="228"/>
      <c r="AR305" s="228"/>
      <c r="AS305" s="348"/>
      <c r="AT305" s="264">
        <f t="shared" si="228"/>
        <v>0</v>
      </c>
      <c r="AU305" s="259"/>
      <c r="AV305" s="265">
        <f t="shared" si="242"/>
        <v>0</v>
      </c>
      <c r="AX305" s="265">
        <f t="shared" si="246"/>
        <v>0</v>
      </c>
      <c r="AZ305" s="492">
        <f t="shared" si="243"/>
        <v>0</v>
      </c>
      <c r="BB305" s="492">
        <f t="shared" si="244"/>
        <v>0</v>
      </c>
      <c r="BD305" s="265">
        <f t="shared" si="247"/>
        <v>0</v>
      </c>
      <c r="BE305" s="105"/>
      <c r="BF305" s="105"/>
      <c r="BG305" s="105"/>
      <c r="BH305" s="105"/>
      <c r="BI305" s="105"/>
      <c r="BJ305" s="105"/>
    </row>
    <row r="306" spans="2:62" ht="20.100000000000001" hidden="1" customHeight="1" outlineLevel="1">
      <c r="B306" s="100"/>
      <c r="C306" s="908"/>
      <c r="D306" s="909"/>
      <c r="E306" s="909"/>
      <c r="F306" s="910"/>
      <c r="G306" s="890"/>
      <c r="H306" s="891"/>
      <c r="I306" s="152"/>
      <c r="J306" s="152"/>
      <c r="K306" s="152"/>
      <c r="L306" s="152"/>
      <c r="M306" s="152"/>
      <c r="N306" s="152"/>
      <c r="O306" s="152"/>
      <c r="P306" s="153"/>
      <c r="Q306" s="153"/>
      <c r="R306" s="156">
        <f t="shared" si="238"/>
        <v>0</v>
      </c>
      <c r="S306" s="156">
        <f t="shared" si="239"/>
        <v>0</v>
      </c>
      <c r="U306" s="157">
        <f t="shared" si="245"/>
        <v>0</v>
      </c>
      <c r="W306" s="152"/>
      <c r="X306" s="152"/>
      <c r="Y306" s="152"/>
      <c r="Z306" s="152"/>
      <c r="AA306" s="152"/>
      <c r="AB306" s="152"/>
      <c r="AC306" s="347"/>
      <c r="AD306" s="152"/>
      <c r="AE306" s="152"/>
      <c r="AF306" s="152"/>
      <c r="AG306" s="152"/>
      <c r="AH306" s="152"/>
      <c r="AI306" s="152"/>
      <c r="AJ306" s="347"/>
      <c r="AK306" s="152"/>
      <c r="AL306" s="152"/>
      <c r="AM306" s="295"/>
      <c r="AN306" s="228"/>
      <c r="AO306" s="228"/>
      <c r="AP306" s="228"/>
      <c r="AQ306" s="228"/>
      <c r="AR306" s="228"/>
      <c r="AS306" s="348"/>
      <c r="AT306" s="264">
        <f t="shared" si="228"/>
        <v>0</v>
      </c>
      <c r="AU306" s="259"/>
      <c r="AV306" s="265">
        <f t="shared" si="242"/>
        <v>0</v>
      </c>
      <c r="AX306" s="265">
        <f t="shared" si="246"/>
        <v>0</v>
      </c>
      <c r="AZ306" s="492">
        <f t="shared" si="243"/>
        <v>0</v>
      </c>
      <c r="BB306" s="492">
        <f t="shared" si="244"/>
        <v>0</v>
      </c>
      <c r="BD306" s="265">
        <f t="shared" si="247"/>
        <v>0</v>
      </c>
      <c r="BE306" s="105"/>
      <c r="BF306" s="105"/>
      <c r="BG306" s="105"/>
      <c r="BH306" s="105"/>
      <c r="BI306" s="105"/>
      <c r="BJ306" s="105"/>
    </row>
    <row r="307" spans="2:62" ht="20.100000000000001" hidden="1" customHeight="1" outlineLevel="1">
      <c r="B307" s="100"/>
      <c r="C307" s="908"/>
      <c r="D307" s="909"/>
      <c r="E307" s="909"/>
      <c r="F307" s="910"/>
      <c r="G307" s="890"/>
      <c r="H307" s="891"/>
      <c r="I307" s="152"/>
      <c r="J307" s="152"/>
      <c r="K307" s="152"/>
      <c r="L307" s="152"/>
      <c r="M307" s="152"/>
      <c r="N307" s="152"/>
      <c r="O307" s="152"/>
      <c r="P307" s="153"/>
      <c r="Q307" s="153"/>
      <c r="R307" s="156">
        <f t="shared" si="238"/>
        <v>0</v>
      </c>
      <c r="S307" s="156">
        <f t="shared" si="239"/>
        <v>0</v>
      </c>
      <c r="U307" s="157">
        <f t="shared" si="245"/>
        <v>0</v>
      </c>
      <c r="W307" s="152"/>
      <c r="X307" s="152"/>
      <c r="Y307" s="152"/>
      <c r="Z307" s="152"/>
      <c r="AA307" s="152"/>
      <c r="AB307" s="152"/>
      <c r="AC307" s="347"/>
      <c r="AD307" s="152"/>
      <c r="AE307" s="152"/>
      <c r="AF307" s="152"/>
      <c r="AG307" s="152"/>
      <c r="AH307" s="152"/>
      <c r="AI307" s="152"/>
      <c r="AJ307" s="347"/>
      <c r="AK307" s="152"/>
      <c r="AL307" s="152"/>
      <c r="AM307" s="295"/>
      <c r="AN307" s="228"/>
      <c r="AO307" s="228"/>
      <c r="AP307" s="228"/>
      <c r="AQ307" s="228"/>
      <c r="AR307" s="228"/>
      <c r="AS307" s="348"/>
      <c r="AT307" s="264">
        <f t="shared" si="228"/>
        <v>0</v>
      </c>
      <c r="AU307" s="259"/>
      <c r="AV307" s="265">
        <f t="shared" si="242"/>
        <v>0</v>
      </c>
      <c r="AX307" s="265">
        <f t="shared" si="246"/>
        <v>0</v>
      </c>
      <c r="AZ307" s="492">
        <f t="shared" si="243"/>
        <v>0</v>
      </c>
      <c r="BB307" s="492">
        <f t="shared" si="244"/>
        <v>0</v>
      </c>
      <c r="BD307" s="265">
        <f t="shared" si="247"/>
        <v>0</v>
      </c>
      <c r="BE307" s="105"/>
      <c r="BF307" s="105"/>
      <c r="BG307" s="105"/>
      <c r="BH307" s="105"/>
      <c r="BI307" s="105"/>
      <c r="BJ307" s="105"/>
    </row>
    <row r="308" spans="2:62" ht="20.100000000000001" hidden="1" customHeight="1" outlineLevel="1">
      <c r="B308" s="100"/>
      <c r="C308" s="908"/>
      <c r="D308" s="909"/>
      <c r="E308" s="909"/>
      <c r="F308" s="910"/>
      <c r="G308" s="890"/>
      <c r="H308" s="891"/>
      <c r="I308" s="152"/>
      <c r="J308" s="152"/>
      <c r="K308" s="152"/>
      <c r="L308" s="152"/>
      <c r="M308" s="152"/>
      <c r="N308" s="152"/>
      <c r="O308" s="152"/>
      <c r="P308" s="153"/>
      <c r="Q308" s="153"/>
      <c r="R308" s="156">
        <f t="shared" si="238"/>
        <v>0</v>
      </c>
      <c r="S308" s="156">
        <f t="shared" si="239"/>
        <v>0</v>
      </c>
      <c r="U308" s="157">
        <f t="shared" si="245"/>
        <v>0</v>
      </c>
      <c r="W308" s="152"/>
      <c r="X308" s="152"/>
      <c r="Y308" s="152"/>
      <c r="Z308" s="152"/>
      <c r="AA308" s="152"/>
      <c r="AB308" s="152"/>
      <c r="AC308" s="347"/>
      <c r="AD308" s="152"/>
      <c r="AE308" s="152"/>
      <c r="AF308" s="152"/>
      <c r="AG308" s="152"/>
      <c r="AH308" s="152"/>
      <c r="AI308" s="152"/>
      <c r="AJ308" s="347"/>
      <c r="AK308" s="152"/>
      <c r="AL308" s="152"/>
      <c r="AM308" s="295"/>
      <c r="AN308" s="228"/>
      <c r="AO308" s="228"/>
      <c r="AP308" s="228"/>
      <c r="AQ308" s="228"/>
      <c r="AR308" s="228"/>
      <c r="AS308" s="348"/>
      <c r="AT308" s="264">
        <f t="shared" si="228"/>
        <v>0</v>
      </c>
      <c r="AU308" s="259"/>
      <c r="AV308" s="265">
        <f t="shared" si="242"/>
        <v>0</v>
      </c>
      <c r="AX308" s="265">
        <f t="shared" si="246"/>
        <v>0</v>
      </c>
      <c r="AZ308" s="492">
        <f t="shared" si="243"/>
        <v>0</v>
      </c>
      <c r="BB308" s="492">
        <f t="shared" si="244"/>
        <v>0</v>
      </c>
      <c r="BD308" s="265">
        <f t="shared" si="247"/>
        <v>0</v>
      </c>
      <c r="BE308" s="105"/>
      <c r="BF308" s="105"/>
      <c r="BG308" s="105"/>
      <c r="BH308" s="105"/>
      <c r="BI308" s="105"/>
      <c r="BJ308" s="105"/>
    </row>
    <row r="309" spans="2:62" ht="20.100000000000001" hidden="1" customHeight="1" outlineLevel="1">
      <c r="B309" s="100"/>
      <c r="C309" s="908"/>
      <c r="D309" s="909"/>
      <c r="E309" s="909"/>
      <c r="F309" s="910"/>
      <c r="G309" s="890"/>
      <c r="H309" s="891"/>
      <c r="I309" s="152"/>
      <c r="J309" s="152"/>
      <c r="K309" s="152"/>
      <c r="L309" s="152"/>
      <c r="M309" s="152"/>
      <c r="N309" s="152"/>
      <c r="O309" s="152"/>
      <c r="P309" s="153"/>
      <c r="Q309" s="153"/>
      <c r="R309" s="156">
        <f t="shared" si="238"/>
        <v>0</v>
      </c>
      <c r="S309" s="156">
        <f t="shared" si="239"/>
        <v>0</v>
      </c>
      <c r="U309" s="157">
        <f t="shared" si="245"/>
        <v>0</v>
      </c>
      <c r="W309" s="152"/>
      <c r="X309" s="152"/>
      <c r="Y309" s="152"/>
      <c r="Z309" s="152"/>
      <c r="AA309" s="152"/>
      <c r="AB309" s="152"/>
      <c r="AC309" s="347"/>
      <c r="AD309" s="152"/>
      <c r="AE309" s="152"/>
      <c r="AF309" s="152"/>
      <c r="AG309" s="152"/>
      <c r="AH309" s="152"/>
      <c r="AI309" s="152"/>
      <c r="AJ309" s="347"/>
      <c r="AK309" s="152"/>
      <c r="AL309" s="152"/>
      <c r="AM309" s="295"/>
      <c r="AN309" s="228"/>
      <c r="AO309" s="228"/>
      <c r="AP309" s="228"/>
      <c r="AQ309" s="228"/>
      <c r="AR309" s="228"/>
      <c r="AS309" s="348"/>
      <c r="AT309" s="264">
        <f t="shared" si="228"/>
        <v>0</v>
      </c>
      <c r="AU309" s="259"/>
      <c r="AV309" s="265">
        <f t="shared" si="242"/>
        <v>0</v>
      </c>
      <c r="AX309" s="265">
        <f t="shared" si="246"/>
        <v>0</v>
      </c>
      <c r="AZ309" s="492">
        <f t="shared" si="243"/>
        <v>0</v>
      </c>
      <c r="BB309" s="492">
        <f t="shared" si="244"/>
        <v>0</v>
      </c>
      <c r="BD309" s="265">
        <f t="shared" si="247"/>
        <v>0</v>
      </c>
      <c r="BE309" s="105"/>
      <c r="BF309" s="105"/>
      <c r="BG309" s="105"/>
      <c r="BH309" s="105"/>
      <c r="BI309" s="105"/>
      <c r="BJ309" s="105"/>
    </row>
    <row r="310" spans="2:62" ht="20.100000000000001" hidden="1" customHeight="1" outlineLevel="1">
      <c r="B310" s="100"/>
      <c r="C310" s="908"/>
      <c r="D310" s="909"/>
      <c r="E310" s="909"/>
      <c r="F310" s="910"/>
      <c r="G310" s="890"/>
      <c r="H310" s="891"/>
      <c r="I310" s="152"/>
      <c r="J310" s="152"/>
      <c r="K310" s="152"/>
      <c r="L310" s="152"/>
      <c r="M310" s="152"/>
      <c r="N310" s="152"/>
      <c r="O310" s="152"/>
      <c r="P310" s="153"/>
      <c r="Q310" s="153"/>
      <c r="R310" s="156">
        <f t="shared" si="238"/>
        <v>0</v>
      </c>
      <c r="S310" s="156">
        <f t="shared" si="239"/>
        <v>0</v>
      </c>
      <c r="U310" s="157">
        <f t="shared" si="245"/>
        <v>0</v>
      </c>
      <c r="W310" s="152"/>
      <c r="X310" s="152"/>
      <c r="Y310" s="152"/>
      <c r="Z310" s="152"/>
      <c r="AA310" s="152"/>
      <c r="AB310" s="152"/>
      <c r="AC310" s="347"/>
      <c r="AD310" s="152"/>
      <c r="AE310" s="152"/>
      <c r="AF310" s="152"/>
      <c r="AG310" s="152"/>
      <c r="AH310" s="152"/>
      <c r="AI310" s="152"/>
      <c r="AJ310" s="347"/>
      <c r="AK310" s="152"/>
      <c r="AL310" s="152"/>
      <c r="AM310" s="295"/>
      <c r="AN310" s="228"/>
      <c r="AO310" s="228"/>
      <c r="AP310" s="228"/>
      <c r="AQ310" s="228"/>
      <c r="AR310" s="228"/>
      <c r="AS310" s="348"/>
      <c r="AT310" s="264">
        <f t="shared" si="228"/>
        <v>0</v>
      </c>
      <c r="AU310" s="259"/>
      <c r="AV310" s="265">
        <f t="shared" si="242"/>
        <v>0</v>
      </c>
      <c r="AX310" s="265">
        <f t="shared" si="246"/>
        <v>0</v>
      </c>
      <c r="AZ310" s="492">
        <f t="shared" si="243"/>
        <v>0</v>
      </c>
      <c r="BB310" s="492">
        <f t="shared" si="244"/>
        <v>0</v>
      </c>
      <c r="BD310" s="265">
        <f t="shared" si="247"/>
        <v>0</v>
      </c>
      <c r="BE310" s="105"/>
      <c r="BF310" s="105"/>
      <c r="BG310" s="105"/>
      <c r="BH310" s="105"/>
      <c r="BI310" s="105"/>
      <c r="BJ310" s="105"/>
    </row>
    <row r="311" spans="2:62" ht="20.100000000000001" hidden="1" customHeight="1" outlineLevel="1">
      <c r="B311" s="100"/>
      <c r="C311" s="908"/>
      <c r="D311" s="909"/>
      <c r="E311" s="909"/>
      <c r="F311" s="910"/>
      <c r="G311" s="890"/>
      <c r="H311" s="891"/>
      <c r="I311" s="152"/>
      <c r="J311" s="152"/>
      <c r="K311" s="152"/>
      <c r="L311" s="152"/>
      <c r="M311" s="152"/>
      <c r="N311" s="152"/>
      <c r="O311" s="152"/>
      <c r="P311" s="153"/>
      <c r="Q311" s="153"/>
      <c r="R311" s="156">
        <f t="shared" si="238"/>
        <v>0</v>
      </c>
      <c r="S311" s="156">
        <f t="shared" si="239"/>
        <v>0</v>
      </c>
      <c r="U311" s="157">
        <f t="shared" si="245"/>
        <v>0</v>
      </c>
      <c r="W311" s="152"/>
      <c r="X311" s="152"/>
      <c r="Y311" s="152"/>
      <c r="Z311" s="152"/>
      <c r="AA311" s="152"/>
      <c r="AB311" s="152"/>
      <c r="AC311" s="347"/>
      <c r="AD311" s="152"/>
      <c r="AE311" s="152"/>
      <c r="AF311" s="152"/>
      <c r="AG311" s="152"/>
      <c r="AH311" s="152"/>
      <c r="AI311" s="152"/>
      <c r="AJ311" s="347"/>
      <c r="AK311" s="152"/>
      <c r="AL311" s="152"/>
      <c r="AM311" s="295"/>
      <c r="AN311" s="228"/>
      <c r="AO311" s="228"/>
      <c r="AP311" s="228"/>
      <c r="AQ311" s="228"/>
      <c r="AR311" s="228"/>
      <c r="AS311" s="348"/>
      <c r="AT311" s="264">
        <f t="shared" si="228"/>
        <v>0</v>
      </c>
      <c r="AU311" s="259"/>
      <c r="AV311" s="265">
        <f t="shared" si="242"/>
        <v>0</v>
      </c>
      <c r="AX311" s="265">
        <f t="shared" si="246"/>
        <v>0</v>
      </c>
      <c r="AZ311" s="492">
        <f t="shared" si="243"/>
        <v>0</v>
      </c>
      <c r="BB311" s="492">
        <f t="shared" si="244"/>
        <v>0</v>
      </c>
      <c r="BD311" s="265">
        <f t="shared" si="247"/>
        <v>0</v>
      </c>
      <c r="BE311" s="105"/>
      <c r="BF311" s="105"/>
      <c r="BG311" s="105"/>
      <c r="BH311" s="105"/>
      <c r="BI311" s="105"/>
      <c r="BJ311" s="105"/>
    </row>
    <row r="312" spans="2:62" ht="20.100000000000001" hidden="1" customHeight="1" outlineLevel="1">
      <c r="B312" s="100"/>
      <c r="C312" s="908"/>
      <c r="D312" s="909"/>
      <c r="E312" s="909"/>
      <c r="F312" s="910"/>
      <c r="G312" s="890"/>
      <c r="H312" s="891"/>
      <c r="I312" s="152"/>
      <c r="J312" s="152"/>
      <c r="K312" s="152"/>
      <c r="L312" s="152"/>
      <c r="M312" s="152"/>
      <c r="N312" s="152"/>
      <c r="O312" s="152"/>
      <c r="P312" s="153"/>
      <c r="Q312" s="153"/>
      <c r="R312" s="156">
        <f t="shared" si="238"/>
        <v>0</v>
      </c>
      <c r="S312" s="156">
        <f t="shared" si="239"/>
        <v>0</v>
      </c>
      <c r="U312" s="157">
        <f t="shared" si="245"/>
        <v>0</v>
      </c>
      <c r="W312" s="152"/>
      <c r="X312" s="152"/>
      <c r="Y312" s="152"/>
      <c r="Z312" s="152"/>
      <c r="AA312" s="152"/>
      <c r="AB312" s="152"/>
      <c r="AC312" s="347"/>
      <c r="AD312" s="152"/>
      <c r="AE312" s="152"/>
      <c r="AF312" s="152"/>
      <c r="AG312" s="152"/>
      <c r="AH312" s="152"/>
      <c r="AI312" s="152"/>
      <c r="AJ312" s="347"/>
      <c r="AK312" s="152"/>
      <c r="AL312" s="152"/>
      <c r="AM312" s="295"/>
      <c r="AN312" s="228"/>
      <c r="AO312" s="228"/>
      <c r="AP312" s="228"/>
      <c r="AQ312" s="228"/>
      <c r="AR312" s="228"/>
      <c r="AS312" s="348"/>
      <c r="AT312" s="264">
        <f t="shared" si="228"/>
        <v>0</v>
      </c>
      <c r="AU312" s="259"/>
      <c r="AV312" s="265">
        <f t="shared" si="242"/>
        <v>0</v>
      </c>
      <c r="AX312" s="265">
        <f t="shared" si="246"/>
        <v>0</v>
      </c>
      <c r="AZ312" s="492">
        <f t="shared" si="243"/>
        <v>0</v>
      </c>
      <c r="BB312" s="492">
        <f t="shared" si="244"/>
        <v>0</v>
      </c>
      <c r="BD312" s="265">
        <f t="shared" si="247"/>
        <v>0</v>
      </c>
      <c r="BE312" s="105"/>
      <c r="BF312" s="105"/>
      <c r="BG312" s="105"/>
      <c r="BH312" s="105"/>
      <c r="BI312" s="105"/>
      <c r="BJ312" s="105"/>
    </row>
    <row r="313" spans="2:62" ht="20.100000000000001" hidden="1" customHeight="1" outlineLevel="1">
      <c r="B313" s="100"/>
      <c r="C313" s="908"/>
      <c r="D313" s="909"/>
      <c r="E313" s="909"/>
      <c r="F313" s="910"/>
      <c r="G313" s="890"/>
      <c r="H313" s="891"/>
      <c r="I313" s="152"/>
      <c r="J313" s="152"/>
      <c r="K313" s="152"/>
      <c r="L313" s="152"/>
      <c r="M313" s="152"/>
      <c r="N313" s="152"/>
      <c r="O313" s="152"/>
      <c r="P313" s="153"/>
      <c r="Q313" s="153"/>
      <c r="R313" s="156">
        <f t="shared" si="238"/>
        <v>0</v>
      </c>
      <c r="S313" s="156">
        <f t="shared" si="239"/>
        <v>0</v>
      </c>
      <c r="U313" s="157">
        <f t="shared" si="245"/>
        <v>0</v>
      </c>
      <c r="W313" s="152"/>
      <c r="X313" s="152"/>
      <c r="Y313" s="152"/>
      <c r="Z313" s="152"/>
      <c r="AA313" s="152"/>
      <c r="AB313" s="152"/>
      <c r="AC313" s="347"/>
      <c r="AD313" s="152"/>
      <c r="AE313" s="152"/>
      <c r="AF313" s="152"/>
      <c r="AG313" s="152"/>
      <c r="AH313" s="152"/>
      <c r="AI313" s="152"/>
      <c r="AJ313" s="347"/>
      <c r="AK313" s="152"/>
      <c r="AL313" s="152"/>
      <c r="AM313" s="295"/>
      <c r="AN313" s="228"/>
      <c r="AO313" s="228"/>
      <c r="AP313" s="228"/>
      <c r="AQ313" s="228"/>
      <c r="AR313" s="228"/>
      <c r="AS313" s="348"/>
      <c r="AT313" s="264">
        <f t="shared" si="228"/>
        <v>0</v>
      </c>
      <c r="AU313" s="259"/>
      <c r="AV313" s="265">
        <f t="shared" si="242"/>
        <v>0</v>
      </c>
      <c r="AX313" s="265">
        <f t="shared" si="246"/>
        <v>0</v>
      </c>
      <c r="AZ313" s="492">
        <f t="shared" si="243"/>
        <v>0</v>
      </c>
      <c r="BB313" s="492">
        <f t="shared" si="244"/>
        <v>0</v>
      </c>
      <c r="BD313" s="265">
        <f t="shared" si="247"/>
        <v>0</v>
      </c>
      <c r="BE313" s="105"/>
      <c r="BF313" s="105"/>
      <c r="BG313" s="105"/>
      <c r="BH313" s="105"/>
      <c r="BI313" s="105"/>
      <c r="BJ313" s="105"/>
    </row>
    <row r="314" spans="2:62" ht="20.100000000000001" hidden="1" customHeight="1" outlineLevel="1">
      <c r="B314" s="100"/>
      <c r="C314" s="908"/>
      <c r="D314" s="909"/>
      <c r="E314" s="909"/>
      <c r="F314" s="910"/>
      <c r="G314" s="890"/>
      <c r="H314" s="891"/>
      <c r="I314" s="152"/>
      <c r="J314" s="152"/>
      <c r="K314" s="152"/>
      <c r="L314" s="152"/>
      <c r="M314" s="152"/>
      <c r="N314" s="152"/>
      <c r="O314" s="152"/>
      <c r="P314" s="153"/>
      <c r="Q314" s="153"/>
      <c r="R314" s="156">
        <f t="shared" si="238"/>
        <v>0</v>
      </c>
      <c r="S314" s="156">
        <f t="shared" si="239"/>
        <v>0</v>
      </c>
      <c r="U314" s="157">
        <f t="shared" si="245"/>
        <v>0</v>
      </c>
      <c r="W314" s="152"/>
      <c r="X314" s="152"/>
      <c r="Y314" s="152"/>
      <c r="Z314" s="152"/>
      <c r="AA314" s="152"/>
      <c r="AB314" s="152"/>
      <c r="AC314" s="347"/>
      <c r="AD314" s="152"/>
      <c r="AE314" s="152"/>
      <c r="AF314" s="152"/>
      <c r="AG314" s="152"/>
      <c r="AH314" s="152"/>
      <c r="AI314" s="152"/>
      <c r="AJ314" s="347"/>
      <c r="AK314" s="152"/>
      <c r="AL314" s="152"/>
      <c r="AM314" s="295"/>
      <c r="AN314" s="228"/>
      <c r="AO314" s="228"/>
      <c r="AP314" s="228"/>
      <c r="AQ314" s="228"/>
      <c r="AR314" s="228"/>
      <c r="AS314" s="348"/>
      <c r="AT314" s="264">
        <f t="shared" si="228"/>
        <v>0</v>
      </c>
      <c r="AU314" s="259"/>
      <c r="AV314" s="265">
        <f t="shared" si="242"/>
        <v>0</v>
      </c>
      <c r="AX314" s="265">
        <f t="shared" si="246"/>
        <v>0</v>
      </c>
      <c r="AZ314" s="492">
        <f t="shared" si="243"/>
        <v>0</v>
      </c>
      <c r="BB314" s="492">
        <f t="shared" si="244"/>
        <v>0</v>
      </c>
      <c r="BD314" s="265">
        <f t="shared" si="247"/>
        <v>0</v>
      </c>
      <c r="BE314" s="105"/>
      <c r="BF314" s="105"/>
      <c r="BG314" s="105"/>
      <c r="BH314" s="105"/>
      <c r="BI314" s="105"/>
      <c r="BJ314" s="105"/>
    </row>
    <row r="315" spans="2:62" ht="20.100000000000001" hidden="1" customHeight="1" outlineLevel="1">
      <c r="B315" s="100"/>
      <c r="C315" s="908"/>
      <c r="D315" s="909"/>
      <c r="E315" s="909"/>
      <c r="F315" s="910"/>
      <c r="G315" s="890"/>
      <c r="H315" s="891"/>
      <c r="I315" s="152"/>
      <c r="J315" s="152"/>
      <c r="K315" s="152"/>
      <c r="L315" s="152"/>
      <c r="M315" s="152"/>
      <c r="N315" s="152"/>
      <c r="O315" s="152"/>
      <c r="P315" s="153"/>
      <c r="Q315" s="153"/>
      <c r="R315" s="156">
        <f t="shared" si="238"/>
        <v>0</v>
      </c>
      <c r="S315" s="156">
        <f t="shared" si="239"/>
        <v>0</v>
      </c>
      <c r="U315" s="157">
        <f t="shared" si="245"/>
        <v>0</v>
      </c>
      <c r="W315" s="152"/>
      <c r="X315" s="152"/>
      <c r="Y315" s="152"/>
      <c r="Z315" s="152"/>
      <c r="AA315" s="152"/>
      <c r="AB315" s="152"/>
      <c r="AC315" s="347"/>
      <c r="AD315" s="152"/>
      <c r="AE315" s="152"/>
      <c r="AF315" s="152"/>
      <c r="AG315" s="152"/>
      <c r="AH315" s="152"/>
      <c r="AI315" s="152"/>
      <c r="AJ315" s="347"/>
      <c r="AK315" s="152"/>
      <c r="AL315" s="152"/>
      <c r="AM315" s="295"/>
      <c r="AN315" s="228"/>
      <c r="AO315" s="228"/>
      <c r="AP315" s="228"/>
      <c r="AQ315" s="228"/>
      <c r="AR315" s="228"/>
      <c r="AS315" s="348"/>
      <c r="AT315" s="264">
        <f t="shared" si="228"/>
        <v>0</v>
      </c>
      <c r="AU315" s="259"/>
      <c r="AV315" s="265">
        <f t="shared" si="242"/>
        <v>0</v>
      </c>
      <c r="AX315" s="265">
        <f t="shared" si="246"/>
        <v>0</v>
      </c>
      <c r="AZ315" s="492">
        <f t="shared" si="243"/>
        <v>0</v>
      </c>
      <c r="BB315" s="492">
        <f t="shared" si="244"/>
        <v>0</v>
      </c>
      <c r="BD315" s="265">
        <f t="shared" si="247"/>
        <v>0</v>
      </c>
      <c r="BE315" s="105"/>
      <c r="BF315" s="105"/>
      <c r="BG315" s="105"/>
      <c r="BH315" s="105"/>
      <c r="BI315" s="105"/>
      <c r="BJ315" s="105"/>
    </row>
    <row r="316" spans="2:62" ht="20.100000000000001" hidden="1" customHeight="1" outlineLevel="1">
      <c r="B316" s="100"/>
      <c r="C316" s="908"/>
      <c r="D316" s="909"/>
      <c r="E316" s="909"/>
      <c r="F316" s="910"/>
      <c r="G316" s="890"/>
      <c r="H316" s="891"/>
      <c r="I316" s="152"/>
      <c r="J316" s="152"/>
      <c r="K316" s="152"/>
      <c r="L316" s="152"/>
      <c r="M316" s="152"/>
      <c r="N316" s="152"/>
      <c r="O316" s="152"/>
      <c r="P316" s="153"/>
      <c r="Q316" s="153"/>
      <c r="R316" s="156">
        <f t="shared" si="238"/>
        <v>0</v>
      </c>
      <c r="S316" s="156">
        <f t="shared" si="239"/>
        <v>0</v>
      </c>
      <c r="U316" s="157">
        <f t="shared" si="245"/>
        <v>0</v>
      </c>
      <c r="W316" s="152"/>
      <c r="X316" s="152"/>
      <c r="Y316" s="152"/>
      <c r="Z316" s="152"/>
      <c r="AA316" s="152"/>
      <c r="AB316" s="152"/>
      <c r="AC316" s="347"/>
      <c r="AD316" s="152"/>
      <c r="AE316" s="152"/>
      <c r="AF316" s="152"/>
      <c r="AG316" s="152"/>
      <c r="AH316" s="152"/>
      <c r="AI316" s="152"/>
      <c r="AJ316" s="347"/>
      <c r="AK316" s="152"/>
      <c r="AL316" s="152"/>
      <c r="AM316" s="295"/>
      <c r="AN316" s="228"/>
      <c r="AO316" s="228"/>
      <c r="AP316" s="228"/>
      <c r="AQ316" s="228"/>
      <c r="AR316" s="228"/>
      <c r="AS316" s="348"/>
      <c r="AT316" s="264">
        <f t="shared" si="228"/>
        <v>0</v>
      </c>
      <c r="AU316" s="259"/>
      <c r="AV316" s="265">
        <f t="shared" si="242"/>
        <v>0</v>
      </c>
      <c r="AX316" s="265">
        <f t="shared" si="246"/>
        <v>0</v>
      </c>
      <c r="AZ316" s="492">
        <f t="shared" si="243"/>
        <v>0</v>
      </c>
      <c r="BB316" s="492">
        <f t="shared" si="244"/>
        <v>0</v>
      </c>
      <c r="BD316" s="265">
        <f t="shared" si="247"/>
        <v>0</v>
      </c>
      <c r="BE316" s="105"/>
      <c r="BF316" s="105"/>
      <c r="BG316" s="105"/>
      <c r="BH316" s="105"/>
      <c r="BI316" s="105"/>
      <c r="BJ316" s="105"/>
    </row>
    <row r="317" spans="2:62" ht="9.9499999999999993" hidden="1" customHeight="1" outlineLevel="1">
      <c r="B317" s="101"/>
      <c r="C317" s="208"/>
      <c r="D317" s="208"/>
      <c r="E317" s="208"/>
      <c r="F317" s="208"/>
      <c r="G317" s="237"/>
      <c r="H317" s="207"/>
      <c r="I317" s="257"/>
      <c r="J317" s="257"/>
      <c r="K317" s="257"/>
      <c r="L317" s="257"/>
      <c r="M317" s="257"/>
      <c r="N317" s="257"/>
      <c r="O317" s="257"/>
      <c r="P317" s="256"/>
      <c r="Q317" s="102"/>
      <c r="R317" s="102"/>
      <c r="S317" s="102"/>
      <c r="U317" s="98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Z317" s="493"/>
      <c r="BE317" s="105"/>
      <c r="BF317" s="105"/>
      <c r="BG317" s="105"/>
      <c r="BH317" s="105"/>
      <c r="BI317" s="105"/>
      <c r="BJ317" s="105"/>
    </row>
    <row r="318" spans="2:62" ht="20.100000000000001" customHeight="1" collapsed="1">
      <c r="B318" s="8">
        <f>B301+1</f>
        <v>19</v>
      </c>
      <c r="C318" s="916"/>
      <c r="D318" s="917"/>
      <c r="E318" s="917"/>
      <c r="F318" s="918"/>
      <c r="G318" s="429"/>
      <c r="H318" s="206">
        <v>1</v>
      </c>
      <c r="I318" s="642">
        <f t="shared" ref="I318" si="248">$H318*SUM(I319:I333)</f>
        <v>0</v>
      </c>
      <c r="J318" s="643">
        <f t="shared" ref="J318:O318" si="249">$H318*SUM(J319:J333)</f>
        <v>0</v>
      </c>
      <c r="K318" s="644">
        <f t="shared" si="249"/>
        <v>0</v>
      </c>
      <c r="L318" s="645">
        <f t="shared" si="249"/>
        <v>0</v>
      </c>
      <c r="M318" s="645">
        <f t="shared" si="249"/>
        <v>0</v>
      </c>
      <c r="N318" s="644">
        <f t="shared" si="249"/>
        <v>0</v>
      </c>
      <c r="O318" s="642">
        <f t="shared" si="249"/>
        <v>0</v>
      </c>
      <c r="P318" s="209">
        <f t="shared" ref="P318:Q318" si="250">$H318*SUM(P319:P333)</f>
        <v>0</v>
      </c>
      <c r="Q318" s="210">
        <f t="shared" si="250"/>
        <v>0</v>
      </c>
      <c r="R318" s="136">
        <f t="shared" ref="R318:R333" si="251">P318*(1+Gewinn)*(1+SicherheitAngebot)</f>
        <v>0</v>
      </c>
      <c r="S318" s="137">
        <f t="shared" ref="S318:S333" si="252">Q318*(1+MGKZ)*(1+Gewinn)*(1+SicherheitAngebot)</f>
        <v>0</v>
      </c>
      <c r="U318" s="10">
        <f>I318*$I$7+J318*$J$7+K318*$K$7+L318*$L$7+M318*$M$7+N318*$N$7+O318*$O$7+R318+S318</f>
        <v>0</v>
      </c>
      <c r="W318" s="646">
        <f t="shared" ref="W318:AB318" si="253">$H318*SUM(W319:W333)</f>
        <v>0</v>
      </c>
      <c r="X318" s="647">
        <f t="shared" si="253"/>
        <v>0</v>
      </c>
      <c r="Y318" s="648">
        <f t="shared" si="253"/>
        <v>0</v>
      </c>
      <c r="Z318" s="649">
        <f t="shared" si="253"/>
        <v>0</v>
      </c>
      <c r="AA318" s="648">
        <f t="shared" si="253"/>
        <v>0</v>
      </c>
      <c r="AB318" s="646">
        <f t="shared" si="253"/>
        <v>0</v>
      </c>
      <c r="AC318" s="258"/>
      <c r="AD318" s="646">
        <f t="shared" ref="AD318:AM318" si="254">$H318*SUM(AD319:AD333)</f>
        <v>0</v>
      </c>
      <c r="AE318" s="647">
        <f t="shared" si="254"/>
        <v>0</v>
      </c>
      <c r="AF318" s="648">
        <f t="shared" si="254"/>
        <v>0</v>
      </c>
      <c r="AG318" s="649">
        <f t="shared" si="254"/>
        <v>0</v>
      </c>
      <c r="AH318" s="648">
        <f t="shared" si="254"/>
        <v>0</v>
      </c>
      <c r="AI318" s="646">
        <f t="shared" si="254"/>
        <v>0</v>
      </c>
      <c r="AJ318" s="258"/>
      <c r="AK318" s="653">
        <f t="shared" si="254"/>
        <v>0</v>
      </c>
      <c r="AL318" s="653">
        <f t="shared" si="254"/>
        <v>0</v>
      </c>
      <c r="AM318" s="653">
        <f t="shared" si="254"/>
        <v>0</v>
      </c>
      <c r="AN318" s="227">
        <f>$H318*SUM(AN319:AN333)*(1+Gewinn)*(1+SicherheitAngebot)</f>
        <v>0</v>
      </c>
      <c r="AO318" s="227">
        <f>$H318*SUM(AO319:AO333)*(1+Gewinn)*(1+SicherheitAngebot)</f>
        <v>0</v>
      </c>
      <c r="AP318" s="227">
        <f>$H318*SUM(AP319:AP333)*(1+Gewinn)*(1+SicherheitAngebot)</f>
        <v>0</v>
      </c>
      <c r="AQ318" s="227">
        <f>$H318*SUM(AQ319:AQ333)*(1+Gewinn)*(1+SicherheitAngebot)</f>
        <v>0</v>
      </c>
      <c r="AR318" s="227">
        <f>$H318*SUM(AR319:AR333)*(1+Gewinn)*(1+SicherheitAngebot)</f>
        <v>0</v>
      </c>
      <c r="AS318" s="262"/>
      <c r="AT318" s="263">
        <f t="shared" si="228"/>
        <v>0</v>
      </c>
      <c r="AU318" s="259"/>
      <c r="AV318" s="491">
        <f>AK318*$AK$7+AL318*$AL$7+AM318*$AM$7+SUM(AN318:AR318)+AT318/Zuschläge_IBN+AT318</f>
        <v>0</v>
      </c>
      <c r="AX318" s="685">
        <f>U318+AV318</f>
        <v>0</v>
      </c>
      <c r="AZ318" s="490">
        <f>IF(H318&gt;0,U318/(1+SicherheitAngebot)*(1+Sicherheit),0)</f>
        <v>0</v>
      </c>
      <c r="BB318" s="490">
        <f>IF(H318&gt;0,AV318/(1+SicherheitAngebot)*(1+Sicherheit),0)</f>
        <v>0</v>
      </c>
      <c r="BD318" s="490">
        <f>AZ318+BB318</f>
        <v>0</v>
      </c>
      <c r="BE318" s="105"/>
      <c r="BF318" s="105"/>
      <c r="BG318" s="105"/>
      <c r="BH318" s="105"/>
      <c r="BI318" s="105"/>
      <c r="BJ318" s="105"/>
    </row>
    <row r="319" spans="2:62" ht="20.100000000000001" hidden="1" customHeight="1" outlineLevel="1">
      <c r="B319" s="99"/>
      <c r="C319" s="908"/>
      <c r="D319" s="909"/>
      <c r="E319" s="909"/>
      <c r="F319" s="910"/>
      <c r="G319" s="890"/>
      <c r="H319" s="901"/>
      <c r="I319" s="152"/>
      <c r="J319" s="152"/>
      <c r="K319" s="152"/>
      <c r="L319" s="152"/>
      <c r="M319" s="152"/>
      <c r="N319" s="152"/>
      <c r="O319" s="152"/>
      <c r="P319" s="153"/>
      <c r="Q319" s="153"/>
      <c r="R319" s="156">
        <f t="shared" si="251"/>
        <v>0</v>
      </c>
      <c r="S319" s="156">
        <f t="shared" si="252"/>
        <v>0</v>
      </c>
      <c r="U319" s="157">
        <f>I319*$I$7+J319*$J$7+K319*$K$7+L319*$L$7+M319*$M$7+N319*$N$7+O319*$O$7+R319+S319</f>
        <v>0</v>
      </c>
      <c r="W319" s="152"/>
      <c r="X319" s="152"/>
      <c r="Y319" s="152"/>
      <c r="Z319" s="152"/>
      <c r="AA319" s="152"/>
      <c r="AB319" s="152"/>
      <c r="AC319" s="347"/>
      <c r="AD319" s="152"/>
      <c r="AE319" s="152"/>
      <c r="AF319" s="152"/>
      <c r="AG319" s="152"/>
      <c r="AH319" s="152"/>
      <c r="AI319" s="152"/>
      <c r="AJ319" s="347"/>
      <c r="AK319" s="152"/>
      <c r="AL319" s="152"/>
      <c r="AM319" s="295"/>
      <c r="AN319" s="228"/>
      <c r="AO319" s="228"/>
      <c r="AP319" s="228"/>
      <c r="AQ319" s="228"/>
      <c r="AR319" s="228"/>
      <c r="AS319" s="348"/>
      <c r="AT319" s="264">
        <f t="shared" si="228"/>
        <v>0</v>
      </c>
      <c r="AU319" s="259"/>
      <c r="AV319" s="265">
        <f t="shared" ref="AV319:AV333" si="255">AK319*$AK$7+AL319*$AL$7+AM319*$AM$7+SUM(AN319:AR319)*(1+Gewinn)*(1+SicherheitAngebot)+AT319/Zuschläge_IBN+AT319</f>
        <v>0</v>
      </c>
      <c r="AX319" s="265">
        <f>U319+AV319</f>
        <v>0</v>
      </c>
      <c r="AZ319" s="492">
        <f t="shared" ref="AZ319:AZ333" si="256">U319/(1+SicherheitAngebot)*(1+Sicherheit)</f>
        <v>0</v>
      </c>
      <c r="BB319" s="492">
        <f t="shared" ref="BB319:BB333" si="257">AV319/(1+SicherheitAngebot)*(1+Sicherheit)</f>
        <v>0</v>
      </c>
      <c r="BD319" s="265">
        <f>AZ319+BB319</f>
        <v>0</v>
      </c>
      <c r="BE319" s="105"/>
      <c r="BF319" s="105"/>
      <c r="BG319" s="105"/>
      <c r="BH319" s="105"/>
      <c r="BI319" s="105"/>
      <c r="BJ319" s="105"/>
    </row>
    <row r="320" spans="2:62" ht="20.100000000000001" hidden="1" customHeight="1" outlineLevel="1">
      <c r="B320" s="100"/>
      <c r="C320" s="908"/>
      <c r="D320" s="909"/>
      <c r="E320" s="909"/>
      <c r="F320" s="910"/>
      <c r="G320" s="890"/>
      <c r="H320" s="891"/>
      <c r="I320" s="152"/>
      <c r="J320" s="152"/>
      <c r="K320" s="152"/>
      <c r="L320" s="152"/>
      <c r="M320" s="152"/>
      <c r="N320" s="152"/>
      <c r="O320" s="152"/>
      <c r="P320" s="153"/>
      <c r="Q320" s="153"/>
      <c r="R320" s="156">
        <f t="shared" si="251"/>
        <v>0</v>
      </c>
      <c r="S320" s="156">
        <f t="shared" si="252"/>
        <v>0</v>
      </c>
      <c r="U320" s="157">
        <f t="shared" ref="U320:U333" si="258">I320*$I$7+J320*$J$7+K320*$K$7+L320*$L$7+M320*$M$7+N320*$N$7+O320*$O$7+R320+S320</f>
        <v>0</v>
      </c>
      <c r="W320" s="152"/>
      <c r="X320" s="152"/>
      <c r="Y320" s="152"/>
      <c r="Z320" s="152"/>
      <c r="AA320" s="152"/>
      <c r="AB320" s="152"/>
      <c r="AC320" s="347"/>
      <c r="AD320" s="152"/>
      <c r="AE320" s="152"/>
      <c r="AF320" s="152"/>
      <c r="AG320" s="152"/>
      <c r="AH320" s="152"/>
      <c r="AI320" s="152"/>
      <c r="AJ320" s="347"/>
      <c r="AK320" s="152"/>
      <c r="AL320" s="152"/>
      <c r="AM320" s="295"/>
      <c r="AN320" s="228"/>
      <c r="AO320" s="228"/>
      <c r="AP320" s="228"/>
      <c r="AQ320" s="228"/>
      <c r="AR320" s="228"/>
      <c r="AS320" s="348"/>
      <c r="AT320" s="264">
        <f t="shared" si="228"/>
        <v>0</v>
      </c>
      <c r="AU320" s="259"/>
      <c r="AV320" s="265">
        <f t="shared" si="255"/>
        <v>0</v>
      </c>
      <c r="AX320" s="265">
        <f t="shared" ref="AX320:AX333" si="259">U320+AV320</f>
        <v>0</v>
      </c>
      <c r="AZ320" s="492">
        <f t="shared" si="256"/>
        <v>0</v>
      </c>
      <c r="BB320" s="492">
        <f t="shared" si="257"/>
        <v>0</v>
      </c>
      <c r="BD320" s="265">
        <f t="shared" ref="BD320:BD333" si="260">AZ320+BB320</f>
        <v>0</v>
      </c>
      <c r="BE320" s="105"/>
      <c r="BF320" s="105"/>
      <c r="BG320" s="105"/>
      <c r="BH320" s="105"/>
      <c r="BI320" s="105"/>
      <c r="BJ320" s="105"/>
    </row>
    <row r="321" spans="2:62" ht="20.100000000000001" hidden="1" customHeight="1" outlineLevel="1">
      <c r="B321" s="100"/>
      <c r="C321" s="908"/>
      <c r="D321" s="909"/>
      <c r="E321" s="909"/>
      <c r="F321" s="910"/>
      <c r="G321" s="890"/>
      <c r="H321" s="891"/>
      <c r="I321" s="152"/>
      <c r="J321" s="152"/>
      <c r="K321" s="152"/>
      <c r="L321" s="152"/>
      <c r="M321" s="152"/>
      <c r="N321" s="152"/>
      <c r="O321" s="152"/>
      <c r="P321" s="153"/>
      <c r="Q321" s="153"/>
      <c r="R321" s="156">
        <f t="shared" si="251"/>
        <v>0</v>
      </c>
      <c r="S321" s="156">
        <f t="shared" si="252"/>
        <v>0</v>
      </c>
      <c r="U321" s="157">
        <f t="shared" si="258"/>
        <v>0</v>
      </c>
      <c r="W321" s="152"/>
      <c r="X321" s="152"/>
      <c r="Y321" s="152"/>
      <c r="Z321" s="152"/>
      <c r="AA321" s="152"/>
      <c r="AB321" s="152"/>
      <c r="AC321" s="347"/>
      <c r="AD321" s="152"/>
      <c r="AE321" s="152"/>
      <c r="AF321" s="152"/>
      <c r="AG321" s="152"/>
      <c r="AH321" s="152"/>
      <c r="AI321" s="152"/>
      <c r="AJ321" s="347"/>
      <c r="AK321" s="152"/>
      <c r="AL321" s="152"/>
      <c r="AM321" s="295"/>
      <c r="AN321" s="228"/>
      <c r="AO321" s="228"/>
      <c r="AP321" s="228"/>
      <c r="AQ321" s="228"/>
      <c r="AR321" s="228"/>
      <c r="AS321" s="348"/>
      <c r="AT321" s="264">
        <f t="shared" si="228"/>
        <v>0</v>
      </c>
      <c r="AU321" s="259"/>
      <c r="AV321" s="265">
        <f t="shared" si="255"/>
        <v>0</v>
      </c>
      <c r="AX321" s="265">
        <f t="shared" si="259"/>
        <v>0</v>
      </c>
      <c r="AZ321" s="492">
        <f t="shared" si="256"/>
        <v>0</v>
      </c>
      <c r="BB321" s="492">
        <f t="shared" si="257"/>
        <v>0</v>
      </c>
      <c r="BD321" s="265">
        <f t="shared" si="260"/>
        <v>0</v>
      </c>
      <c r="BE321" s="105"/>
      <c r="BF321" s="105"/>
      <c r="BG321" s="105"/>
      <c r="BH321" s="105"/>
      <c r="BI321" s="105"/>
      <c r="BJ321" s="105"/>
    </row>
    <row r="322" spans="2:62" ht="20.100000000000001" hidden="1" customHeight="1" outlineLevel="1">
      <c r="B322" s="100"/>
      <c r="C322" s="908"/>
      <c r="D322" s="909"/>
      <c r="E322" s="909"/>
      <c r="F322" s="910"/>
      <c r="G322" s="890"/>
      <c r="H322" s="891"/>
      <c r="I322" s="152"/>
      <c r="J322" s="152"/>
      <c r="K322" s="152"/>
      <c r="L322" s="152"/>
      <c r="M322" s="152"/>
      <c r="N322" s="152"/>
      <c r="O322" s="152"/>
      <c r="P322" s="153"/>
      <c r="Q322" s="153"/>
      <c r="R322" s="156">
        <f t="shared" si="251"/>
        <v>0</v>
      </c>
      <c r="S322" s="156">
        <f t="shared" si="252"/>
        <v>0</v>
      </c>
      <c r="U322" s="157">
        <f t="shared" si="258"/>
        <v>0</v>
      </c>
      <c r="W322" s="152"/>
      <c r="X322" s="152"/>
      <c r="Y322" s="152"/>
      <c r="Z322" s="152"/>
      <c r="AA322" s="152"/>
      <c r="AB322" s="152"/>
      <c r="AC322" s="347"/>
      <c r="AD322" s="152"/>
      <c r="AE322" s="152"/>
      <c r="AF322" s="152"/>
      <c r="AG322" s="152"/>
      <c r="AH322" s="152"/>
      <c r="AI322" s="152"/>
      <c r="AJ322" s="347"/>
      <c r="AK322" s="152"/>
      <c r="AL322" s="152"/>
      <c r="AM322" s="295"/>
      <c r="AN322" s="228"/>
      <c r="AO322" s="228"/>
      <c r="AP322" s="228"/>
      <c r="AQ322" s="228"/>
      <c r="AR322" s="228"/>
      <c r="AS322" s="348"/>
      <c r="AT322" s="264">
        <f t="shared" si="228"/>
        <v>0</v>
      </c>
      <c r="AU322" s="259"/>
      <c r="AV322" s="265">
        <f t="shared" si="255"/>
        <v>0</v>
      </c>
      <c r="AX322" s="265">
        <f t="shared" si="259"/>
        <v>0</v>
      </c>
      <c r="AZ322" s="492">
        <f t="shared" si="256"/>
        <v>0</v>
      </c>
      <c r="BB322" s="492">
        <f t="shared" si="257"/>
        <v>0</v>
      </c>
      <c r="BD322" s="265">
        <f t="shared" si="260"/>
        <v>0</v>
      </c>
      <c r="BE322" s="105"/>
      <c r="BF322" s="105"/>
      <c r="BG322" s="105"/>
      <c r="BH322" s="105"/>
      <c r="BI322" s="105"/>
      <c r="BJ322" s="105"/>
    </row>
    <row r="323" spans="2:62" ht="20.100000000000001" hidden="1" customHeight="1" outlineLevel="1">
      <c r="B323" s="100"/>
      <c r="C323" s="908"/>
      <c r="D323" s="909"/>
      <c r="E323" s="909"/>
      <c r="F323" s="910"/>
      <c r="G323" s="890"/>
      <c r="H323" s="891"/>
      <c r="I323" s="152"/>
      <c r="J323" s="152"/>
      <c r="K323" s="152"/>
      <c r="L323" s="152"/>
      <c r="M323" s="152"/>
      <c r="N323" s="152"/>
      <c r="O323" s="152"/>
      <c r="P323" s="153"/>
      <c r="Q323" s="153"/>
      <c r="R323" s="156">
        <f t="shared" si="251"/>
        <v>0</v>
      </c>
      <c r="S323" s="156">
        <f t="shared" si="252"/>
        <v>0</v>
      </c>
      <c r="U323" s="157">
        <f t="shared" si="258"/>
        <v>0</v>
      </c>
      <c r="W323" s="152"/>
      <c r="X323" s="152"/>
      <c r="Y323" s="152"/>
      <c r="Z323" s="152"/>
      <c r="AA323" s="152"/>
      <c r="AB323" s="152"/>
      <c r="AC323" s="347"/>
      <c r="AD323" s="152"/>
      <c r="AE323" s="152"/>
      <c r="AF323" s="152"/>
      <c r="AG323" s="152"/>
      <c r="AH323" s="152"/>
      <c r="AI323" s="152"/>
      <c r="AJ323" s="347"/>
      <c r="AK323" s="152"/>
      <c r="AL323" s="152"/>
      <c r="AM323" s="295"/>
      <c r="AN323" s="228"/>
      <c r="AO323" s="228"/>
      <c r="AP323" s="228"/>
      <c r="AQ323" s="228"/>
      <c r="AR323" s="228"/>
      <c r="AS323" s="348"/>
      <c r="AT323" s="264">
        <f t="shared" si="228"/>
        <v>0</v>
      </c>
      <c r="AU323" s="259"/>
      <c r="AV323" s="265">
        <f t="shared" si="255"/>
        <v>0</v>
      </c>
      <c r="AX323" s="265">
        <f t="shared" si="259"/>
        <v>0</v>
      </c>
      <c r="AZ323" s="492">
        <f t="shared" si="256"/>
        <v>0</v>
      </c>
      <c r="BB323" s="492">
        <f t="shared" si="257"/>
        <v>0</v>
      </c>
      <c r="BD323" s="265">
        <f t="shared" si="260"/>
        <v>0</v>
      </c>
      <c r="BE323" s="105"/>
      <c r="BF323" s="105"/>
      <c r="BG323" s="105"/>
      <c r="BH323" s="105"/>
      <c r="BI323" s="105"/>
      <c r="BJ323" s="105"/>
    </row>
    <row r="324" spans="2:62" ht="20.100000000000001" hidden="1" customHeight="1" outlineLevel="1">
      <c r="B324" s="100"/>
      <c r="C324" s="908"/>
      <c r="D324" s="909"/>
      <c r="E324" s="909"/>
      <c r="F324" s="910"/>
      <c r="G324" s="890"/>
      <c r="H324" s="891"/>
      <c r="I324" s="152"/>
      <c r="J324" s="152"/>
      <c r="K324" s="152"/>
      <c r="L324" s="152"/>
      <c r="M324" s="152"/>
      <c r="N324" s="152"/>
      <c r="O324" s="152"/>
      <c r="P324" s="153"/>
      <c r="Q324" s="153"/>
      <c r="R324" s="156">
        <f t="shared" si="251"/>
        <v>0</v>
      </c>
      <c r="S324" s="156">
        <f t="shared" si="252"/>
        <v>0</v>
      </c>
      <c r="U324" s="157">
        <f t="shared" si="258"/>
        <v>0</v>
      </c>
      <c r="W324" s="152"/>
      <c r="X324" s="152"/>
      <c r="Y324" s="152"/>
      <c r="Z324" s="152"/>
      <c r="AA324" s="152"/>
      <c r="AB324" s="152"/>
      <c r="AC324" s="347"/>
      <c r="AD324" s="152"/>
      <c r="AE324" s="152"/>
      <c r="AF324" s="152"/>
      <c r="AG324" s="152"/>
      <c r="AH324" s="152"/>
      <c r="AI324" s="152"/>
      <c r="AJ324" s="347"/>
      <c r="AK324" s="152"/>
      <c r="AL324" s="152"/>
      <c r="AM324" s="295"/>
      <c r="AN324" s="228"/>
      <c r="AO324" s="228"/>
      <c r="AP324" s="228"/>
      <c r="AQ324" s="228"/>
      <c r="AR324" s="228"/>
      <c r="AS324" s="348"/>
      <c r="AT324" s="264">
        <f t="shared" si="228"/>
        <v>0</v>
      </c>
      <c r="AU324" s="259"/>
      <c r="AV324" s="265">
        <f t="shared" si="255"/>
        <v>0</v>
      </c>
      <c r="AX324" s="265">
        <f t="shared" si="259"/>
        <v>0</v>
      </c>
      <c r="AZ324" s="492">
        <f t="shared" si="256"/>
        <v>0</v>
      </c>
      <c r="BB324" s="492">
        <f t="shared" si="257"/>
        <v>0</v>
      </c>
      <c r="BD324" s="265">
        <f t="shared" si="260"/>
        <v>0</v>
      </c>
      <c r="BE324" s="105"/>
      <c r="BF324" s="105"/>
      <c r="BG324" s="105"/>
      <c r="BH324" s="105"/>
      <c r="BI324" s="105"/>
      <c r="BJ324" s="105"/>
    </row>
    <row r="325" spans="2:62" ht="20.100000000000001" hidden="1" customHeight="1" outlineLevel="1">
      <c r="B325" s="100"/>
      <c r="C325" s="908"/>
      <c r="D325" s="909"/>
      <c r="E325" s="909"/>
      <c r="F325" s="910"/>
      <c r="G325" s="890"/>
      <c r="H325" s="891"/>
      <c r="I325" s="152"/>
      <c r="J325" s="152"/>
      <c r="K325" s="152"/>
      <c r="L325" s="152"/>
      <c r="M325" s="152"/>
      <c r="N325" s="152"/>
      <c r="O325" s="152"/>
      <c r="P325" s="153"/>
      <c r="Q325" s="153"/>
      <c r="R325" s="156">
        <f t="shared" si="251"/>
        <v>0</v>
      </c>
      <c r="S325" s="156">
        <f t="shared" si="252"/>
        <v>0</v>
      </c>
      <c r="U325" s="157">
        <f t="shared" si="258"/>
        <v>0</v>
      </c>
      <c r="W325" s="152"/>
      <c r="X325" s="152"/>
      <c r="Y325" s="152"/>
      <c r="Z325" s="152"/>
      <c r="AA325" s="152"/>
      <c r="AB325" s="152"/>
      <c r="AC325" s="347"/>
      <c r="AD325" s="152"/>
      <c r="AE325" s="152"/>
      <c r="AF325" s="152"/>
      <c r="AG325" s="152"/>
      <c r="AH325" s="152"/>
      <c r="AI325" s="152"/>
      <c r="AJ325" s="347"/>
      <c r="AK325" s="152"/>
      <c r="AL325" s="152"/>
      <c r="AM325" s="295"/>
      <c r="AN325" s="228"/>
      <c r="AO325" s="228"/>
      <c r="AP325" s="228"/>
      <c r="AQ325" s="228"/>
      <c r="AR325" s="228"/>
      <c r="AS325" s="348"/>
      <c r="AT325" s="264">
        <f t="shared" si="228"/>
        <v>0</v>
      </c>
      <c r="AU325" s="259"/>
      <c r="AV325" s="265">
        <f t="shared" si="255"/>
        <v>0</v>
      </c>
      <c r="AX325" s="265">
        <f t="shared" si="259"/>
        <v>0</v>
      </c>
      <c r="AZ325" s="492">
        <f t="shared" si="256"/>
        <v>0</v>
      </c>
      <c r="BB325" s="492">
        <f t="shared" si="257"/>
        <v>0</v>
      </c>
      <c r="BD325" s="265">
        <f t="shared" si="260"/>
        <v>0</v>
      </c>
      <c r="BE325" s="105"/>
      <c r="BF325" s="105"/>
      <c r="BG325" s="105"/>
      <c r="BH325" s="105"/>
      <c r="BI325" s="105"/>
      <c r="BJ325" s="105"/>
    </row>
    <row r="326" spans="2:62" ht="20.100000000000001" hidden="1" customHeight="1" outlineLevel="1">
      <c r="B326" s="100"/>
      <c r="C326" s="908"/>
      <c r="D326" s="909"/>
      <c r="E326" s="909"/>
      <c r="F326" s="910"/>
      <c r="G326" s="890"/>
      <c r="H326" s="891"/>
      <c r="I326" s="152"/>
      <c r="J326" s="152"/>
      <c r="K326" s="152"/>
      <c r="L326" s="152"/>
      <c r="M326" s="152"/>
      <c r="N326" s="152"/>
      <c r="O326" s="152"/>
      <c r="P326" s="153"/>
      <c r="Q326" s="153"/>
      <c r="R326" s="156">
        <f t="shared" si="251"/>
        <v>0</v>
      </c>
      <c r="S326" s="156">
        <f t="shared" si="252"/>
        <v>0</v>
      </c>
      <c r="U326" s="157">
        <f t="shared" si="258"/>
        <v>0</v>
      </c>
      <c r="W326" s="152"/>
      <c r="X326" s="152"/>
      <c r="Y326" s="152"/>
      <c r="Z326" s="152"/>
      <c r="AA326" s="152"/>
      <c r="AB326" s="152"/>
      <c r="AC326" s="347"/>
      <c r="AD326" s="152"/>
      <c r="AE326" s="152"/>
      <c r="AF326" s="152"/>
      <c r="AG326" s="152"/>
      <c r="AH326" s="152"/>
      <c r="AI326" s="152"/>
      <c r="AJ326" s="347"/>
      <c r="AK326" s="152"/>
      <c r="AL326" s="152"/>
      <c r="AM326" s="295"/>
      <c r="AN326" s="228"/>
      <c r="AO326" s="228"/>
      <c r="AP326" s="228"/>
      <c r="AQ326" s="228"/>
      <c r="AR326" s="228"/>
      <c r="AS326" s="348"/>
      <c r="AT326" s="264">
        <f t="shared" si="228"/>
        <v>0</v>
      </c>
      <c r="AU326" s="259"/>
      <c r="AV326" s="265">
        <f t="shared" si="255"/>
        <v>0</v>
      </c>
      <c r="AX326" s="265">
        <f t="shared" si="259"/>
        <v>0</v>
      </c>
      <c r="AZ326" s="492">
        <f t="shared" si="256"/>
        <v>0</v>
      </c>
      <c r="BB326" s="492">
        <f t="shared" si="257"/>
        <v>0</v>
      </c>
      <c r="BD326" s="265">
        <f t="shared" si="260"/>
        <v>0</v>
      </c>
      <c r="BE326" s="105"/>
      <c r="BF326" s="105"/>
      <c r="BG326" s="105"/>
      <c r="BH326" s="105"/>
      <c r="BI326" s="105"/>
      <c r="BJ326" s="105"/>
    </row>
    <row r="327" spans="2:62" ht="20.100000000000001" hidden="1" customHeight="1" outlineLevel="1">
      <c r="B327" s="100"/>
      <c r="C327" s="908"/>
      <c r="D327" s="909"/>
      <c r="E327" s="909"/>
      <c r="F327" s="910"/>
      <c r="G327" s="890"/>
      <c r="H327" s="891"/>
      <c r="I327" s="152"/>
      <c r="J327" s="152"/>
      <c r="K327" s="152"/>
      <c r="L327" s="152"/>
      <c r="M327" s="152"/>
      <c r="N327" s="152"/>
      <c r="O327" s="152"/>
      <c r="P327" s="153"/>
      <c r="Q327" s="153"/>
      <c r="R327" s="156">
        <f t="shared" si="251"/>
        <v>0</v>
      </c>
      <c r="S327" s="156">
        <f t="shared" si="252"/>
        <v>0</v>
      </c>
      <c r="U327" s="157">
        <f t="shared" si="258"/>
        <v>0</v>
      </c>
      <c r="W327" s="152"/>
      <c r="X327" s="152"/>
      <c r="Y327" s="152"/>
      <c r="Z327" s="152"/>
      <c r="AA327" s="152"/>
      <c r="AB327" s="152"/>
      <c r="AC327" s="347"/>
      <c r="AD327" s="152"/>
      <c r="AE327" s="152"/>
      <c r="AF327" s="152"/>
      <c r="AG327" s="152"/>
      <c r="AH327" s="152"/>
      <c r="AI327" s="152"/>
      <c r="AJ327" s="347"/>
      <c r="AK327" s="152"/>
      <c r="AL327" s="152"/>
      <c r="AM327" s="295"/>
      <c r="AN327" s="228"/>
      <c r="AO327" s="228"/>
      <c r="AP327" s="228"/>
      <c r="AQ327" s="228"/>
      <c r="AR327" s="228"/>
      <c r="AS327" s="348"/>
      <c r="AT327" s="264">
        <f t="shared" si="228"/>
        <v>0</v>
      </c>
      <c r="AU327" s="259"/>
      <c r="AV327" s="265">
        <f t="shared" si="255"/>
        <v>0</v>
      </c>
      <c r="AX327" s="265">
        <f t="shared" si="259"/>
        <v>0</v>
      </c>
      <c r="AZ327" s="492">
        <f t="shared" si="256"/>
        <v>0</v>
      </c>
      <c r="BB327" s="492">
        <f t="shared" si="257"/>
        <v>0</v>
      </c>
      <c r="BD327" s="265">
        <f t="shared" si="260"/>
        <v>0</v>
      </c>
      <c r="BE327" s="105"/>
      <c r="BF327" s="105"/>
      <c r="BG327" s="105"/>
      <c r="BH327" s="105"/>
      <c r="BI327" s="105"/>
      <c r="BJ327" s="105"/>
    </row>
    <row r="328" spans="2:62" ht="20.100000000000001" hidden="1" customHeight="1" outlineLevel="1">
      <c r="B328" s="100"/>
      <c r="C328" s="908"/>
      <c r="D328" s="909"/>
      <c r="E328" s="909"/>
      <c r="F328" s="910"/>
      <c r="G328" s="890"/>
      <c r="H328" s="891"/>
      <c r="I328" s="152"/>
      <c r="J328" s="152"/>
      <c r="K328" s="152"/>
      <c r="L328" s="152"/>
      <c r="M328" s="152"/>
      <c r="N328" s="152"/>
      <c r="O328" s="152"/>
      <c r="P328" s="153"/>
      <c r="Q328" s="153"/>
      <c r="R328" s="156">
        <f t="shared" si="251"/>
        <v>0</v>
      </c>
      <c r="S328" s="156">
        <f t="shared" si="252"/>
        <v>0</v>
      </c>
      <c r="U328" s="157">
        <f t="shared" si="258"/>
        <v>0</v>
      </c>
      <c r="W328" s="152"/>
      <c r="X328" s="152"/>
      <c r="Y328" s="152"/>
      <c r="Z328" s="152"/>
      <c r="AA328" s="152"/>
      <c r="AB328" s="152"/>
      <c r="AC328" s="347"/>
      <c r="AD328" s="152"/>
      <c r="AE328" s="152"/>
      <c r="AF328" s="152"/>
      <c r="AG328" s="152"/>
      <c r="AH328" s="152"/>
      <c r="AI328" s="152"/>
      <c r="AJ328" s="347"/>
      <c r="AK328" s="152"/>
      <c r="AL328" s="152"/>
      <c r="AM328" s="295"/>
      <c r="AN328" s="228"/>
      <c r="AO328" s="228"/>
      <c r="AP328" s="228"/>
      <c r="AQ328" s="228"/>
      <c r="AR328" s="228"/>
      <c r="AS328" s="348"/>
      <c r="AT328" s="264">
        <f t="shared" si="228"/>
        <v>0</v>
      </c>
      <c r="AU328" s="259"/>
      <c r="AV328" s="265">
        <f t="shared" si="255"/>
        <v>0</v>
      </c>
      <c r="AX328" s="265">
        <f t="shared" si="259"/>
        <v>0</v>
      </c>
      <c r="AZ328" s="492">
        <f t="shared" si="256"/>
        <v>0</v>
      </c>
      <c r="BB328" s="492">
        <f t="shared" si="257"/>
        <v>0</v>
      </c>
      <c r="BD328" s="265">
        <f t="shared" si="260"/>
        <v>0</v>
      </c>
      <c r="BE328" s="105"/>
      <c r="BF328" s="105"/>
      <c r="BG328" s="105"/>
      <c r="BH328" s="105"/>
      <c r="BI328" s="105"/>
      <c r="BJ328" s="105"/>
    </row>
    <row r="329" spans="2:62" ht="20.100000000000001" hidden="1" customHeight="1" outlineLevel="1">
      <c r="B329" s="100"/>
      <c r="C329" s="908"/>
      <c r="D329" s="909"/>
      <c r="E329" s="909"/>
      <c r="F329" s="910"/>
      <c r="G329" s="890"/>
      <c r="H329" s="891"/>
      <c r="I329" s="152"/>
      <c r="J329" s="152"/>
      <c r="K329" s="152"/>
      <c r="L329" s="152"/>
      <c r="M329" s="152"/>
      <c r="N329" s="152"/>
      <c r="O329" s="152"/>
      <c r="P329" s="153"/>
      <c r="Q329" s="153"/>
      <c r="R329" s="156">
        <f t="shared" si="251"/>
        <v>0</v>
      </c>
      <c r="S329" s="156">
        <f t="shared" si="252"/>
        <v>0</v>
      </c>
      <c r="U329" s="157">
        <f t="shared" si="258"/>
        <v>0</v>
      </c>
      <c r="W329" s="152"/>
      <c r="X329" s="152"/>
      <c r="Y329" s="152"/>
      <c r="Z329" s="152"/>
      <c r="AA329" s="152"/>
      <c r="AB329" s="152"/>
      <c r="AC329" s="347"/>
      <c r="AD329" s="152"/>
      <c r="AE329" s="152"/>
      <c r="AF329" s="152"/>
      <c r="AG329" s="152"/>
      <c r="AH329" s="152"/>
      <c r="AI329" s="152"/>
      <c r="AJ329" s="347"/>
      <c r="AK329" s="152"/>
      <c r="AL329" s="152"/>
      <c r="AM329" s="295"/>
      <c r="AN329" s="228"/>
      <c r="AO329" s="228"/>
      <c r="AP329" s="228"/>
      <c r="AQ329" s="228"/>
      <c r="AR329" s="228"/>
      <c r="AS329" s="348"/>
      <c r="AT329" s="264">
        <f t="shared" si="228"/>
        <v>0</v>
      </c>
      <c r="AU329" s="259"/>
      <c r="AV329" s="265">
        <f t="shared" si="255"/>
        <v>0</v>
      </c>
      <c r="AX329" s="265">
        <f t="shared" si="259"/>
        <v>0</v>
      </c>
      <c r="AZ329" s="492">
        <f t="shared" si="256"/>
        <v>0</v>
      </c>
      <c r="BB329" s="492">
        <f t="shared" si="257"/>
        <v>0</v>
      </c>
      <c r="BD329" s="265">
        <f t="shared" si="260"/>
        <v>0</v>
      </c>
      <c r="BE329" s="105"/>
      <c r="BF329" s="105"/>
      <c r="BG329" s="105"/>
      <c r="BH329" s="105"/>
      <c r="BI329" s="105"/>
      <c r="BJ329" s="105"/>
    </row>
    <row r="330" spans="2:62" ht="20.100000000000001" hidden="1" customHeight="1" outlineLevel="1">
      <c r="B330" s="100"/>
      <c r="C330" s="908"/>
      <c r="D330" s="909"/>
      <c r="E330" s="909"/>
      <c r="F330" s="910"/>
      <c r="G330" s="890"/>
      <c r="H330" s="891"/>
      <c r="I330" s="152"/>
      <c r="J330" s="152"/>
      <c r="K330" s="152"/>
      <c r="L330" s="152"/>
      <c r="M330" s="152"/>
      <c r="N330" s="152"/>
      <c r="O330" s="152"/>
      <c r="P330" s="153"/>
      <c r="Q330" s="153"/>
      <c r="R330" s="156">
        <f t="shared" si="251"/>
        <v>0</v>
      </c>
      <c r="S330" s="156">
        <f t="shared" si="252"/>
        <v>0</v>
      </c>
      <c r="U330" s="157">
        <f t="shared" si="258"/>
        <v>0</v>
      </c>
      <c r="W330" s="152"/>
      <c r="X330" s="152"/>
      <c r="Y330" s="152"/>
      <c r="Z330" s="152"/>
      <c r="AA330" s="152"/>
      <c r="AB330" s="152"/>
      <c r="AC330" s="347"/>
      <c r="AD330" s="152"/>
      <c r="AE330" s="152"/>
      <c r="AF330" s="152"/>
      <c r="AG330" s="152"/>
      <c r="AH330" s="152"/>
      <c r="AI330" s="152"/>
      <c r="AJ330" s="347"/>
      <c r="AK330" s="152"/>
      <c r="AL330" s="152"/>
      <c r="AM330" s="295"/>
      <c r="AN330" s="228"/>
      <c r="AO330" s="228"/>
      <c r="AP330" s="228"/>
      <c r="AQ330" s="228"/>
      <c r="AR330" s="228"/>
      <c r="AS330" s="348"/>
      <c r="AT330" s="264">
        <f t="shared" si="228"/>
        <v>0</v>
      </c>
      <c r="AU330" s="259"/>
      <c r="AV330" s="265">
        <f t="shared" si="255"/>
        <v>0</v>
      </c>
      <c r="AX330" s="265">
        <f t="shared" si="259"/>
        <v>0</v>
      </c>
      <c r="AZ330" s="492">
        <f t="shared" si="256"/>
        <v>0</v>
      </c>
      <c r="BB330" s="492">
        <f t="shared" si="257"/>
        <v>0</v>
      </c>
      <c r="BD330" s="265">
        <f t="shared" si="260"/>
        <v>0</v>
      </c>
      <c r="BE330" s="105"/>
      <c r="BF330" s="105"/>
      <c r="BG330" s="105"/>
      <c r="BH330" s="105"/>
      <c r="BI330" s="105"/>
      <c r="BJ330" s="105"/>
    </row>
    <row r="331" spans="2:62" ht="20.100000000000001" hidden="1" customHeight="1" outlineLevel="1">
      <c r="B331" s="100"/>
      <c r="C331" s="908"/>
      <c r="D331" s="909"/>
      <c r="E331" s="909"/>
      <c r="F331" s="910"/>
      <c r="G331" s="890"/>
      <c r="H331" s="891"/>
      <c r="I331" s="152"/>
      <c r="J331" s="152"/>
      <c r="K331" s="152"/>
      <c r="L331" s="152"/>
      <c r="M331" s="152"/>
      <c r="N331" s="152"/>
      <c r="O331" s="152"/>
      <c r="P331" s="153"/>
      <c r="Q331" s="153"/>
      <c r="R331" s="156">
        <f t="shared" si="251"/>
        <v>0</v>
      </c>
      <c r="S331" s="156">
        <f t="shared" si="252"/>
        <v>0</v>
      </c>
      <c r="U331" s="157">
        <f t="shared" si="258"/>
        <v>0</v>
      </c>
      <c r="W331" s="152"/>
      <c r="X331" s="152"/>
      <c r="Y331" s="152"/>
      <c r="Z331" s="152"/>
      <c r="AA331" s="152"/>
      <c r="AB331" s="152"/>
      <c r="AC331" s="347"/>
      <c r="AD331" s="152"/>
      <c r="AE331" s="152"/>
      <c r="AF331" s="152"/>
      <c r="AG331" s="152"/>
      <c r="AH331" s="152"/>
      <c r="AI331" s="152"/>
      <c r="AJ331" s="347"/>
      <c r="AK331" s="152"/>
      <c r="AL331" s="152"/>
      <c r="AM331" s="295"/>
      <c r="AN331" s="228"/>
      <c r="AO331" s="228"/>
      <c r="AP331" s="228"/>
      <c r="AQ331" s="228"/>
      <c r="AR331" s="228"/>
      <c r="AS331" s="348"/>
      <c r="AT331" s="264">
        <f t="shared" si="228"/>
        <v>0</v>
      </c>
      <c r="AU331" s="259"/>
      <c r="AV331" s="265">
        <f t="shared" si="255"/>
        <v>0</v>
      </c>
      <c r="AX331" s="265">
        <f t="shared" si="259"/>
        <v>0</v>
      </c>
      <c r="AZ331" s="492">
        <f t="shared" si="256"/>
        <v>0</v>
      </c>
      <c r="BB331" s="492">
        <f t="shared" si="257"/>
        <v>0</v>
      </c>
      <c r="BD331" s="265">
        <f t="shared" si="260"/>
        <v>0</v>
      </c>
      <c r="BE331" s="105"/>
      <c r="BF331" s="105"/>
      <c r="BG331" s="105"/>
      <c r="BH331" s="105"/>
      <c r="BI331" s="105"/>
      <c r="BJ331" s="105"/>
    </row>
    <row r="332" spans="2:62" ht="20.100000000000001" hidden="1" customHeight="1" outlineLevel="1">
      <c r="B332" s="100"/>
      <c r="C332" s="908"/>
      <c r="D332" s="909"/>
      <c r="E332" s="909"/>
      <c r="F332" s="910"/>
      <c r="G332" s="890"/>
      <c r="H332" s="891"/>
      <c r="I332" s="152"/>
      <c r="J332" s="152"/>
      <c r="K332" s="152"/>
      <c r="L332" s="152"/>
      <c r="M332" s="152"/>
      <c r="N332" s="152"/>
      <c r="O332" s="152"/>
      <c r="P332" s="153"/>
      <c r="Q332" s="153"/>
      <c r="R332" s="156">
        <f t="shared" si="251"/>
        <v>0</v>
      </c>
      <c r="S332" s="156">
        <f t="shared" si="252"/>
        <v>0</v>
      </c>
      <c r="U332" s="157">
        <f t="shared" si="258"/>
        <v>0</v>
      </c>
      <c r="W332" s="152"/>
      <c r="X332" s="152"/>
      <c r="Y332" s="152"/>
      <c r="Z332" s="152"/>
      <c r="AA332" s="152"/>
      <c r="AB332" s="152"/>
      <c r="AC332" s="347"/>
      <c r="AD332" s="152"/>
      <c r="AE332" s="152"/>
      <c r="AF332" s="152"/>
      <c r="AG332" s="152"/>
      <c r="AH332" s="152"/>
      <c r="AI332" s="152"/>
      <c r="AJ332" s="347"/>
      <c r="AK332" s="152"/>
      <c r="AL332" s="152"/>
      <c r="AM332" s="295"/>
      <c r="AN332" s="228"/>
      <c r="AO332" s="228"/>
      <c r="AP332" s="228"/>
      <c r="AQ332" s="228"/>
      <c r="AR332" s="228"/>
      <c r="AS332" s="348"/>
      <c r="AT332" s="264">
        <f t="shared" si="228"/>
        <v>0</v>
      </c>
      <c r="AU332" s="259"/>
      <c r="AV332" s="265">
        <f t="shared" si="255"/>
        <v>0</v>
      </c>
      <c r="AX332" s="265">
        <f t="shared" si="259"/>
        <v>0</v>
      </c>
      <c r="AZ332" s="492">
        <f t="shared" si="256"/>
        <v>0</v>
      </c>
      <c r="BB332" s="492">
        <f t="shared" si="257"/>
        <v>0</v>
      </c>
      <c r="BD332" s="265">
        <f t="shared" si="260"/>
        <v>0</v>
      </c>
      <c r="BE332" s="105"/>
      <c r="BF332" s="105"/>
      <c r="BG332" s="105"/>
      <c r="BH332" s="105"/>
      <c r="BI332" s="105"/>
      <c r="BJ332" s="105"/>
    </row>
    <row r="333" spans="2:62" ht="20.100000000000001" hidden="1" customHeight="1" outlineLevel="1">
      <c r="B333" s="100"/>
      <c r="C333" s="908"/>
      <c r="D333" s="909"/>
      <c r="E333" s="909"/>
      <c r="F333" s="910"/>
      <c r="G333" s="890"/>
      <c r="H333" s="891"/>
      <c r="I333" s="152"/>
      <c r="J333" s="152"/>
      <c r="K333" s="152"/>
      <c r="L333" s="152"/>
      <c r="M333" s="152"/>
      <c r="N333" s="152"/>
      <c r="O333" s="152"/>
      <c r="P333" s="153"/>
      <c r="Q333" s="153"/>
      <c r="R333" s="156">
        <f t="shared" si="251"/>
        <v>0</v>
      </c>
      <c r="S333" s="156">
        <f t="shared" si="252"/>
        <v>0</v>
      </c>
      <c r="U333" s="157">
        <f t="shared" si="258"/>
        <v>0</v>
      </c>
      <c r="W333" s="152"/>
      <c r="X333" s="152"/>
      <c r="Y333" s="152"/>
      <c r="Z333" s="152"/>
      <c r="AA333" s="152"/>
      <c r="AB333" s="152"/>
      <c r="AC333" s="347"/>
      <c r="AD333" s="152"/>
      <c r="AE333" s="152"/>
      <c r="AF333" s="152"/>
      <c r="AG333" s="152"/>
      <c r="AH333" s="152"/>
      <c r="AI333" s="152"/>
      <c r="AJ333" s="347"/>
      <c r="AK333" s="152"/>
      <c r="AL333" s="152"/>
      <c r="AM333" s="295"/>
      <c r="AN333" s="228"/>
      <c r="AO333" s="228"/>
      <c r="AP333" s="228"/>
      <c r="AQ333" s="228"/>
      <c r="AR333" s="228"/>
      <c r="AS333" s="348"/>
      <c r="AT333" s="264">
        <f t="shared" si="228"/>
        <v>0</v>
      </c>
      <c r="AU333" s="259"/>
      <c r="AV333" s="265">
        <f t="shared" si="255"/>
        <v>0</v>
      </c>
      <c r="AX333" s="265">
        <f t="shared" si="259"/>
        <v>0</v>
      </c>
      <c r="AZ333" s="492">
        <f t="shared" si="256"/>
        <v>0</v>
      </c>
      <c r="BB333" s="492">
        <f t="shared" si="257"/>
        <v>0</v>
      </c>
      <c r="BD333" s="265">
        <f t="shared" si="260"/>
        <v>0</v>
      </c>
      <c r="BE333" s="105"/>
      <c r="BF333" s="105"/>
      <c r="BG333" s="105"/>
      <c r="BH333" s="105"/>
      <c r="BI333" s="105"/>
      <c r="BJ333" s="105"/>
    </row>
    <row r="334" spans="2:62" ht="9.9499999999999993" hidden="1" customHeight="1" outlineLevel="1">
      <c r="B334" s="101"/>
      <c r="C334" s="208"/>
      <c r="D334" s="208"/>
      <c r="E334" s="208"/>
      <c r="F334" s="208"/>
      <c r="G334" s="237"/>
      <c r="H334" s="207"/>
      <c r="I334" s="257"/>
      <c r="J334" s="257"/>
      <c r="K334" s="257"/>
      <c r="L334" s="257"/>
      <c r="M334" s="257"/>
      <c r="N334" s="257"/>
      <c r="O334" s="257"/>
      <c r="P334" s="256"/>
      <c r="Q334" s="102"/>
      <c r="R334" s="102"/>
      <c r="S334" s="102"/>
      <c r="U334" s="98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Z334" s="493"/>
      <c r="BE334" s="105"/>
      <c r="BF334" s="105"/>
      <c r="BG334" s="105"/>
      <c r="BH334" s="105"/>
      <c r="BI334" s="105"/>
      <c r="BJ334" s="105"/>
    </row>
    <row r="335" spans="2:62" ht="20.100000000000001" customHeight="1" collapsed="1">
      <c r="B335" s="8">
        <f>B318+1</f>
        <v>20</v>
      </c>
      <c r="C335" s="916"/>
      <c r="D335" s="917"/>
      <c r="E335" s="917"/>
      <c r="F335" s="918"/>
      <c r="G335" s="429"/>
      <c r="H335" s="206">
        <v>1</v>
      </c>
      <c r="I335" s="642">
        <f t="shared" ref="I335" si="261">$H335*SUM(I336:I350)</f>
        <v>0</v>
      </c>
      <c r="J335" s="643">
        <f t="shared" ref="J335:O335" si="262">$H335*SUM(J336:J350)</f>
        <v>0</v>
      </c>
      <c r="K335" s="644">
        <f t="shared" si="262"/>
        <v>0</v>
      </c>
      <c r="L335" s="645">
        <f t="shared" si="262"/>
        <v>0</v>
      </c>
      <c r="M335" s="645">
        <f t="shared" si="262"/>
        <v>0</v>
      </c>
      <c r="N335" s="644">
        <f t="shared" si="262"/>
        <v>0</v>
      </c>
      <c r="O335" s="642">
        <f t="shared" si="262"/>
        <v>0</v>
      </c>
      <c r="P335" s="209">
        <f t="shared" ref="P335:Q335" si="263">$H335*SUM(P336:P350)</f>
        <v>0</v>
      </c>
      <c r="Q335" s="210">
        <f t="shared" si="263"/>
        <v>0</v>
      </c>
      <c r="R335" s="136">
        <f t="shared" ref="R335:R350" si="264">P335*(1+Gewinn)*(1+SicherheitAngebot)</f>
        <v>0</v>
      </c>
      <c r="S335" s="137">
        <f t="shared" ref="S335:S350" si="265">Q335*(1+MGKZ)*(1+Gewinn)*(1+SicherheitAngebot)</f>
        <v>0</v>
      </c>
      <c r="U335" s="10">
        <f>I335*$I$7+J335*$J$7+K335*$K$7+L335*$L$7+M335*$M$7+N335*$N$7+O335*$O$7+R335+S335</f>
        <v>0</v>
      </c>
      <c r="W335" s="646">
        <f t="shared" ref="W335:AB335" si="266">$H335*SUM(W336:W350)</f>
        <v>0</v>
      </c>
      <c r="X335" s="647">
        <f t="shared" si="266"/>
        <v>0</v>
      </c>
      <c r="Y335" s="648">
        <f t="shared" si="266"/>
        <v>0</v>
      </c>
      <c r="Z335" s="649">
        <f t="shared" si="266"/>
        <v>0</v>
      </c>
      <c r="AA335" s="648">
        <f t="shared" si="266"/>
        <v>0</v>
      </c>
      <c r="AB335" s="646">
        <f t="shared" si="266"/>
        <v>0</v>
      </c>
      <c r="AC335" s="258"/>
      <c r="AD335" s="646">
        <f t="shared" ref="AD335:AM335" si="267">$H335*SUM(AD336:AD350)</f>
        <v>0</v>
      </c>
      <c r="AE335" s="647">
        <f t="shared" si="267"/>
        <v>0</v>
      </c>
      <c r="AF335" s="648">
        <f t="shared" si="267"/>
        <v>0</v>
      </c>
      <c r="AG335" s="649">
        <f t="shared" si="267"/>
        <v>0</v>
      </c>
      <c r="AH335" s="648">
        <f t="shared" si="267"/>
        <v>0</v>
      </c>
      <c r="AI335" s="646">
        <f t="shared" si="267"/>
        <v>0</v>
      </c>
      <c r="AJ335" s="258"/>
      <c r="AK335" s="653">
        <f t="shared" si="267"/>
        <v>0</v>
      </c>
      <c r="AL335" s="653">
        <f t="shared" si="267"/>
        <v>0</v>
      </c>
      <c r="AM335" s="653">
        <f t="shared" si="267"/>
        <v>0</v>
      </c>
      <c r="AN335" s="227">
        <f>$H335*SUM(AN336:AN350)*(1+Gewinn)*(1+SicherheitAngebot)</f>
        <v>0</v>
      </c>
      <c r="AO335" s="227">
        <f>$H335*SUM(AO336:AO350)*(1+Gewinn)*(1+SicherheitAngebot)</f>
        <v>0</v>
      </c>
      <c r="AP335" s="227">
        <f>$H335*SUM(AP336:AP350)*(1+Gewinn)*(1+SicherheitAngebot)</f>
        <v>0</v>
      </c>
      <c r="AQ335" s="227">
        <f>$H335*SUM(AQ336:AQ350)*(1+Gewinn)*(1+SicherheitAngebot)</f>
        <v>0</v>
      </c>
      <c r="AR335" s="227">
        <f>$H335*SUM(AR336:AR350)*(1+Gewinn)*(1+SicherheitAngebot)</f>
        <v>0</v>
      </c>
      <c r="AS335" s="262"/>
      <c r="AT335" s="263">
        <f t="shared" si="228"/>
        <v>0</v>
      </c>
      <c r="AU335" s="259"/>
      <c r="AV335" s="491">
        <f>AK335*$AK$7+AL335*$AL$7+AM335*$AM$7+SUM(AN335:AR335)+AT335/Zuschläge_IBN+AT335</f>
        <v>0</v>
      </c>
      <c r="AX335" s="685">
        <f>U335+AV335</f>
        <v>0</v>
      </c>
      <c r="AZ335" s="490">
        <f>IF(H335&gt;0,U335/(1+SicherheitAngebot)*(1+Sicherheit),0)</f>
        <v>0</v>
      </c>
      <c r="BB335" s="490">
        <f>IF(H335&gt;0,AV335/(1+SicherheitAngebot)*(1+Sicherheit),0)</f>
        <v>0</v>
      </c>
      <c r="BD335" s="490">
        <f>AZ335+BB335</f>
        <v>0</v>
      </c>
      <c r="BE335" s="105"/>
      <c r="BF335" s="105"/>
      <c r="BG335" s="105"/>
      <c r="BH335" s="105"/>
      <c r="BI335" s="105"/>
      <c r="BJ335" s="105"/>
    </row>
    <row r="336" spans="2:62" ht="20.100000000000001" hidden="1" customHeight="1" outlineLevel="1">
      <c r="B336" s="99"/>
      <c r="C336" s="908"/>
      <c r="D336" s="909"/>
      <c r="E336" s="909"/>
      <c r="F336" s="910"/>
      <c r="G336" s="890"/>
      <c r="H336" s="901"/>
      <c r="I336" s="152"/>
      <c r="J336" s="152"/>
      <c r="K336" s="152"/>
      <c r="L336" s="152"/>
      <c r="M336" s="152"/>
      <c r="N336" s="152"/>
      <c r="O336" s="152"/>
      <c r="P336" s="153"/>
      <c r="Q336" s="153"/>
      <c r="R336" s="156">
        <f t="shared" si="264"/>
        <v>0</v>
      </c>
      <c r="S336" s="156">
        <f t="shared" si="265"/>
        <v>0</v>
      </c>
      <c r="U336" s="157">
        <f>I336*$I$7+J336*$J$7+K336*$K$7+L336*$L$7+M336*$M$7+N336*$N$7+O336*$O$7+R336+S336</f>
        <v>0</v>
      </c>
      <c r="W336" s="152"/>
      <c r="X336" s="152"/>
      <c r="Y336" s="152"/>
      <c r="Z336" s="152"/>
      <c r="AA336" s="152"/>
      <c r="AB336" s="152"/>
      <c r="AC336" s="347"/>
      <c r="AD336" s="152"/>
      <c r="AE336" s="152"/>
      <c r="AF336" s="152"/>
      <c r="AG336" s="152"/>
      <c r="AH336" s="152"/>
      <c r="AI336" s="152"/>
      <c r="AJ336" s="347"/>
      <c r="AK336" s="152"/>
      <c r="AL336" s="152"/>
      <c r="AM336" s="295"/>
      <c r="AN336" s="228"/>
      <c r="AO336" s="228"/>
      <c r="AP336" s="228"/>
      <c r="AQ336" s="228"/>
      <c r="AR336" s="228"/>
      <c r="AS336" s="348"/>
      <c r="AT336" s="264">
        <f t="shared" si="228"/>
        <v>0</v>
      </c>
      <c r="AU336" s="259"/>
      <c r="AV336" s="265">
        <f t="shared" ref="AV336:AV350" si="268">AK336*$AK$7+AL336*$AL$7+AM336*$AM$7+SUM(AN336:AR336)*(1+Gewinn)*(1+SicherheitAngebot)+AT336/Zuschläge_IBN+AT336</f>
        <v>0</v>
      </c>
      <c r="AX336" s="265">
        <f>U336+AV336</f>
        <v>0</v>
      </c>
      <c r="AZ336" s="492">
        <f t="shared" ref="AZ336:AZ350" si="269">U336/(1+SicherheitAngebot)*(1+Sicherheit)</f>
        <v>0</v>
      </c>
      <c r="BB336" s="492">
        <f t="shared" ref="BB336:BB350" si="270">AV336/(1+SicherheitAngebot)*(1+Sicherheit)</f>
        <v>0</v>
      </c>
      <c r="BD336" s="265">
        <f>AZ336+BB336</f>
        <v>0</v>
      </c>
      <c r="BE336" s="105"/>
      <c r="BF336" s="105"/>
      <c r="BG336" s="105"/>
      <c r="BH336" s="105"/>
      <c r="BI336" s="105"/>
      <c r="BJ336" s="105"/>
    </row>
    <row r="337" spans="2:62" ht="20.100000000000001" hidden="1" customHeight="1" outlineLevel="1">
      <c r="B337" s="100"/>
      <c r="C337" s="908"/>
      <c r="D337" s="909"/>
      <c r="E337" s="909"/>
      <c r="F337" s="910"/>
      <c r="G337" s="890"/>
      <c r="H337" s="891"/>
      <c r="I337" s="152"/>
      <c r="J337" s="152"/>
      <c r="K337" s="152"/>
      <c r="L337" s="152"/>
      <c r="M337" s="152"/>
      <c r="N337" s="152"/>
      <c r="O337" s="152"/>
      <c r="P337" s="153"/>
      <c r="Q337" s="153"/>
      <c r="R337" s="156">
        <f t="shared" si="264"/>
        <v>0</v>
      </c>
      <c r="S337" s="156">
        <f t="shared" si="265"/>
        <v>0</v>
      </c>
      <c r="U337" s="157">
        <f t="shared" ref="U337:U350" si="271">I337*$I$7+J337*$J$7+K337*$K$7+L337*$L$7+M337*$M$7+N337*$N$7+O337*$O$7+R337+S337</f>
        <v>0</v>
      </c>
      <c r="W337" s="152"/>
      <c r="X337" s="152"/>
      <c r="Y337" s="152"/>
      <c r="Z337" s="152"/>
      <c r="AA337" s="152"/>
      <c r="AB337" s="152"/>
      <c r="AC337" s="347"/>
      <c r="AD337" s="152"/>
      <c r="AE337" s="152"/>
      <c r="AF337" s="152"/>
      <c r="AG337" s="152"/>
      <c r="AH337" s="152"/>
      <c r="AI337" s="152"/>
      <c r="AJ337" s="347"/>
      <c r="AK337" s="152"/>
      <c r="AL337" s="152"/>
      <c r="AM337" s="295"/>
      <c r="AN337" s="228"/>
      <c r="AO337" s="228"/>
      <c r="AP337" s="228"/>
      <c r="AQ337" s="228"/>
      <c r="AR337" s="228"/>
      <c r="AS337" s="348"/>
      <c r="AT337" s="264">
        <f t="shared" si="228"/>
        <v>0</v>
      </c>
      <c r="AU337" s="259"/>
      <c r="AV337" s="265">
        <f t="shared" si="268"/>
        <v>0</v>
      </c>
      <c r="AX337" s="265">
        <f t="shared" ref="AX337:AX350" si="272">U337+AV337</f>
        <v>0</v>
      </c>
      <c r="AZ337" s="492">
        <f t="shared" si="269"/>
        <v>0</v>
      </c>
      <c r="BB337" s="492">
        <f t="shared" si="270"/>
        <v>0</v>
      </c>
      <c r="BD337" s="265">
        <f t="shared" ref="BD337:BD350" si="273">AZ337+BB337</f>
        <v>0</v>
      </c>
      <c r="BE337" s="105"/>
      <c r="BF337" s="105"/>
      <c r="BG337" s="105"/>
      <c r="BH337" s="105"/>
      <c r="BI337" s="105"/>
      <c r="BJ337" s="105"/>
    </row>
    <row r="338" spans="2:62" ht="20.100000000000001" hidden="1" customHeight="1" outlineLevel="1">
      <c r="B338" s="100"/>
      <c r="C338" s="908"/>
      <c r="D338" s="909"/>
      <c r="E338" s="909"/>
      <c r="F338" s="910"/>
      <c r="G338" s="890"/>
      <c r="H338" s="891"/>
      <c r="I338" s="152"/>
      <c r="J338" s="152"/>
      <c r="K338" s="152"/>
      <c r="L338" s="152"/>
      <c r="M338" s="152"/>
      <c r="N338" s="152"/>
      <c r="O338" s="152"/>
      <c r="P338" s="153"/>
      <c r="Q338" s="153"/>
      <c r="R338" s="156">
        <f t="shared" si="264"/>
        <v>0</v>
      </c>
      <c r="S338" s="156">
        <f t="shared" si="265"/>
        <v>0</v>
      </c>
      <c r="U338" s="157">
        <f t="shared" si="271"/>
        <v>0</v>
      </c>
      <c r="W338" s="152"/>
      <c r="X338" s="152"/>
      <c r="Y338" s="152"/>
      <c r="Z338" s="152"/>
      <c r="AA338" s="152"/>
      <c r="AB338" s="152"/>
      <c r="AC338" s="347"/>
      <c r="AD338" s="152"/>
      <c r="AE338" s="152"/>
      <c r="AF338" s="152"/>
      <c r="AG338" s="152"/>
      <c r="AH338" s="152"/>
      <c r="AI338" s="152"/>
      <c r="AJ338" s="347"/>
      <c r="AK338" s="152"/>
      <c r="AL338" s="152"/>
      <c r="AM338" s="295"/>
      <c r="AN338" s="228"/>
      <c r="AO338" s="228"/>
      <c r="AP338" s="228"/>
      <c r="AQ338" s="228"/>
      <c r="AR338" s="228"/>
      <c r="AS338" s="348"/>
      <c r="AT338" s="264">
        <f t="shared" si="228"/>
        <v>0</v>
      </c>
      <c r="AU338" s="259"/>
      <c r="AV338" s="265">
        <f t="shared" si="268"/>
        <v>0</v>
      </c>
      <c r="AX338" s="265">
        <f t="shared" si="272"/>
        <v>0</v>
      </c>
      <c r="AZ338" s="492">
        <f t="shared" si="269"/>
        <v>0</v>
      </c>
      <c r="BB338" s="492">
        <f t="shared" si="270"/>
        <v>0</v>
      </c>
      <c r="BD338" s="265">
        <f t="shared" si="273"/>
        <v>0</v>
      </c>
      <c r="BE338" s="105"/>
      <c r="BF338" s="105"/>
      <c r="BG338" s="105"/>
      <c r="BH338" s="105"/>
      <c r="BI338" s="105"/>
      <c r="BJ338" s="105"/>
    </row>
    <row r="339" spans="2:62" ht="20.100000000000001" hidden="1" customHeight="1" outlineLevel="1">
      <c r="B339" s="100"/>
      <c r="C339" s="908"/>
      <c r="D339" s="909"/>
      <c r="E339" s="909"/>
      <c r="F339" s="910"/>
      <c r="G339" s="890"/>
      <c r="H339" s="891"/>
      <c r="I339" s="152"/>
      <c r="J339" s="152"/>
      <c r="K339" s="152"/>
      <c r="L339" s="152"/>
      <c r="M339" s="152"/>
      <c r="N339" s="152"/>
      <c r="O339" s="152"/>
      <c r="P339" s="153"/>
      <c r="Q339" s="153"/>
      <c r="R339" s="156">
        <f t="shared" si="264"/>
        <v>0</v>
      </c>
      <c r="S339" s="156">
        <f t="shared" si="265"/>
        <v>0</v>
      </c>
      <c r="U339" s="157">
        <f t="shared" si="271"/>
        <v>0</v>
      </c>
      <c r="W339" s="152"/>
      <c r="X339" s="152"/>
      <c r="Y339" s="152"/>
      <c r="Z339" s="152"/>
      <c r="AA339" s="152"/>
      <c r="AB339" s="152"/>
      <c r="AC339" s="347"/>
      <c r="AD339" s="152"/>
      <c r="AE339" s="152"/>
      <c r="AF339" s="152"/>
      <c r="AG339" s="152"/>
      <c r="AH339" s="152"/>
      <c r="AI339" s="152"/>
      <c r="AJ339" s="347"/>
      <c r="AK339" s="152"/>
      <c r="AL339" s="152"/>
      <c r="AM339" s="295"/>
      <c r="AN339" s="228"/>
      <c r="AO339" s="228"/>
      <c r="AP339" s="228"/>
      <c r="AQ339" s="228"/>
      <c r="AR339" s="228"/>
      <c r="AS339" s="348"/>
      <c r="AT339" s="264">
        <f t="shared" si="228"/>
        <v>0</v>
      </c>
      <c r="AU339" s="259"/>
      <c r="AV339" s="265">
        <f t="shared" si="268"/>
        <v>0</v>
      </c>
      <c r="AX339" s="265">
        <f t="shared" si="272"/>
        <v>0</v>
      </c>
      <c r="AZ339" s="492">
        <f t="shared" si="269"/>
        <v>0</v>
      </c>
      <c r="BB339" s="492">
        <f t="shared" si="270"/>
        <v>0</v>
      </c>
      <c r="BD339" s="265">
        <f t="shared" si="273"/>
        <v>0</v>
      </c>
      <c r="BE339" s="105"/>
      <c r="BF339" s="105"/>
      <c r="BG339" s="105"/>
      <c r="BH339" s="105"/>
      <c r="BI339" s="105"/>
      <c r="BJ339" s="105"/>
    </row>
    <row r="340" spans="2:62" ht="20.100000000000001" hidden="1" customHeight="1" outlineLevel="1">
      <c r="B340" s="100"/>
      <c r="C340" s="908"/>
      <c r="D340" s="909"/>
      <c r="E340" s="909"/>
      <c r="F340" s="910"/>
      <c r="G340" s="890"/>
      <c r="H340" s="891"/>
      <c r="I340" s="152"/>
      <c r="J340" s="152"/>
      <c r="K340" s="152"/>
      <c r="L340" s="152"/>
      <c r="M340" s="152"/>
      <c r="N340" s="152"/>
      <c r="O340" s="152"/>
      <c r="P340" s="153"/>
      <c r="Q340" s="153"/>
      <c r="R340" s="156">
        <f t="shared" si="264"/>
        <v>0</v>
      </c>
      <c r="S340" s="156">
        <f t="shared" si="265"/>
        <v>0</v>
      </c>
      <c r="U340" s="157">
        <f t="shared" si="271"/>
        <v>0</v>
      </c>
      <c r="W340" s="152"/>
      <c r="X340" s="152"/>
      <c r="Y340" s="152"/>
      <c r="Z340" s="152"/>
      <c r="AA340" s="152"/>
      <c r="AB340" s="152"/>
      <c r="AC340" s="347"/>
      <c r="AD340" s="152"/>
      <c r="AE340" s="152"/>
      <c r="AF340" s="152"/>
      <c r="AG340" s="152"/>
      <c r="AH340" s="152"/>
      <c r="AI340" s="152"/>
      <c r="AJ340" s="347"/>
      <c r="AK340" s="152"/>
      <c r="AL340" s="152"/>
      <c r="AM340" s="295"/>
      <c r="AN340" s="228"/>
      <c r="AO340" s="228"/>
      <c r="AP340" s="228"/>
      <c r="AQ340" s="228"/>
      <c r="AR340" s="228"/>
      <c r="AS340" s="348"/>
      <c r="AT340" s="264">
        <f t="shared" si="228"/>
        <v>0</v>
      </c>
      <c r="AU340" s="259"/>
      <c r="AV340" s="265">
        <f t="shared" si="268"/>
        <v>0</v>
      </c>
      <c r="AX340" s="265">
        <f t="shared" si="272"/>
        <v>0</v>
      </c>
      <c r="AZ340" s="492">
        <f t="shared" si="269"/>
        <v>0</v>
      </c>
      <c r="BB340" s="492">
        <f t="shared" si="270"/>
        <v>0</v>
      </c>
      <c r="BD340" s="265">
        <f t="shared" si="273"/>
        <v>0</v>
      </c>
      <c r="BE340" s="105"/>
      <c r="BF340" s="105"/>
      <c r="BG340" s="105"/>
      <c r="BH340" s="105"/>
      <c r="BI340" s="105"/>
      <c r="BJ340" s="105"/>
    </row>
    <row r="341" spans="2:62" ht="20.100000000000001" hidden="1" customHeight="1" outlineLevel="1">
      <c r="B341" s="100"/>
      <c r="C341" s="908"/>
      <c r="D341" s="909"/>
      <c r="E341" s="909"/>
      <c r="F341" s="910"/>
      <c r="G341" s="890"/>
      <c r="H341" s="891"/>
      <c r="I341" s="152"/>
      <c r="J341" s="152"/>
      <c r="K341" s="152"/>
      <c r="L341" s="152"/>
      <c r="M341" s="152"/>
      <c r="N341" s="152"/>
      <c r="O341" s="152"/>
      <c r="P341" s="153"/>
      <c r="Q341" s="153"/>
      <c r="R341" s="156">
        <f t="shared" si="264"/>
        <v>0</v>
      </c>
      <c r="S341" s="156">
        <f t="shared" si="265"/>
        <v>0</v>
      </c>
      <c r="U341" s="157">
        <f t="shared" si="271"/>
        <v>0</v>
      </c>
      <c r="W341" s="152"/>
      <c r="X341" s="152"/>
      <c r="Y341" s="152"/>
      <c r="Z341" s="152"/>
      <c r="AA341" s="152"/>
      <c r="AB341" s="152"/>
      <c r="AC341" s="347"/>
      <c r="AD341" s="152"/>
      <c r="AE341" s="152"/>
      <c r="AF341" s="152"/>
      <c r="AG341" s="152"/>
      <c r="AH341" s="152"/>
      <c r="AI341" s="152"/>
      <c r="AJ341" s="347"/>
      <c r="AK341" s="152"/>
      <c r="AL341" s="152"/>
      <c r="AM341" s="295"/>
      <c r="AN341" s="228"/>
      <c r="AO341" s="228"/>
      <c r="AP341" s="228"/>
      <c r="AQ341" s="228"/>
      <c r="AR341" s="228"/>
      <c r="AS341" s="348"/>
      <c r="AT341" s="264">
        <f t="shared" si="228"/>
        <v>0</v>
      </c>
      <c r="AU341" s="259"/>
      <c r="AV341" s="265">
        <f t="shared" si="268"/>
        <v>0</v>
      </c>
      <c r="AX341" s="265">
        <f t="shared" si="272"/>
        <v>0</v>
      </c>
      <c r="AZ341" s="492">
        <f t="shared" si="269"/>
        <v>0</v>
      </c>
      <c r="BB341" s="492">
        <f t="shared" si="270"/>
        <v>0</v>
      </c>
      <c r="BD341" s="265">
        <f t="shared" si="273"/>
        <v>0</v>
      </c>
      <c r="BE341" s="105"/>
      <c r="BF341" s="105"/>
      <c r="BG341" s="105"/>
      <c r="BH341" s="105"/>
      <c r="BI341" s="105"/>
      <c r="BJ341" s="105"/>
    </row>
    <row r="342" spans="2:62" ht="20.100000000000001" hidden="1" customHeight="1" outlineLevel="1">
      <c r="B342" s="100"/>
      <c r="C342" s="908"/>
      <c r="D342" s="909"/>
      <c r="E342" s="909"/>
      <c r="F342" s="910"/>
      <c r="G342" s="890"/>
      <c r="H342" s="891"/>
      <c r="I342" s="152"/>
      <c r="J342" s="152"/>
      <c r="K342" s="152"/>
      <c r="L342" s="152"/>
      <c r="M342" s="152"/>
      <c r="N342" s="152"/>
      <c r="O342" s="152"/>
      <c r="P342" s="153"/>
      <c r="Q342" s="153"/>
      <c r="R342" s="156">
        <f t="shared" si="264"/>
        <v>0</v>
      </c>
      <c r="S342" s="156">
        <f t="shared" si="265"/>
        <v>0</v>
      </c>
      <c r="U342" s="157">
        <f t="shared" si="271"/>
        <v>0</v>
      </c>
      <c r="W342" s="152"/>
      <c r="X342" s="152"/>
      <c r="Y342" s="152"/>
      <c r="Z342" s="152"/>
      <c r="AA342" s="152"/>
      <c r="AB342" s="152"/>
      <c r="AC342" s="347"/>
      <c r="AD342" s="152"/>
      <c r="AE342" s="152"/>
      <c r="AF342" s="152"/>
      <c r="AG342" s="152"/>
      <c r="AH342" s="152"/>
      <c r="AI342" s="152"/>
      <c r="AJ342" s="347"/>
      <c r="AK342" s="152"/>
      <c r="AL342" s="152"/>
      <c r="AM342" s="295"/>
      <c r="AN342" s="228"/>
      <c r="AO342" s="228"/>
      <c r="AP342" s="228"/>
      <c r="AQ342" s="228"/>
      <c r="AR342" s="228"/>
      <c r="AS342" s="348"/>
      <c r="AT342" s="264">
        <f t="shared" si="228"/>
        <v>0</v>
      </c>
      <c r="AU342" s="259"/>
      <c r="AV342" s="265">
        <f t="shared" si="268"/>
        <v>0</v>
      </c>
      <c r="AX342" s="265">
        <f t="shared" si="272"/>
        <v>0</v>
      </c>
      <c r="AZ342" s="492">
        <f t="shared" si="269"/>
        <v>0</v>
      </c>
      <c r="BB342" s="492">
        <f t="shared" si="270"/>
        <v>0</v>
      </c>
      <c r="BD342" s="265">
        <f t="shared" si="273"/>
        <v>0</v>
      </c>
      <c r="BE342" s="105"/>
      <c r="BF342" s="105"/>
      <c r="BG342" s="105"/>
      <c r="BH342" s="105"/>
      <c r="BI342" s="105"/>
      <c r="BJ342" s="105"/>
    </row>
    <row r="343" spans="2:62" ht="20.100000000000001" hidden="1" customHeight="1" outlineLevel="1">
      <c r="B343" s="100"/>
      <c r="C343" s="908"/>
      <c r="D343" s="909"/>
      <c r="E343" s="909"/>
      <c r="F343" s="910"/>
      <c r="G343" s="890"/>
      <c r="H343" s="891"/>
      <c r="I343" s="152"/>
      <c r="J343" s="152"/>
      <c r="K343" s="152"/>
      <c r="L343" s="152"/>
      <c r="M343" s="152"/>
      <c r="N343" s="152"/>
      <c r="O343" s="152"/>
      <c r="P343" s="153"/>
      <c r="Q343" s="153"/>
      <c r="R343" s="156">
        <f t="shared" si="264"/>
        <v>0</v>
      </c>
      <c r="S343" s="156">
        <f t="shared" si="265"/>
        <v>0</v>
      </c>
      <c r="U343" s="157">
        <f t="shared" si="271"/>
        <v>0</v>
      </c>
      <c r="W343" s="152"/>
      <c r="X343" s="152"/>
      <c r="Y343" s="152"/>
      <c r="Z343" s="152"/>
      <c r="AA343" s="152"/>
      <c r="AB343" s="152"/>
      <c r="AC343" s="347"/>
      <c r="AD343" s="152"/>
      <c r="AE343" s="152"/>
      <c r="AF343" s="152"/>
      <c r="AG343" s="152"/>
      <c r="AH343" s="152"/>
      <c r="AI343" s="152"/>
      <c r="AJ343" s="347"/>
      <c r="AK343" s="152"/>
      <c r="AL343" s="152"/>
      <c r="AM343" s="295"/>
      <c r="AN343" s="228"/>
      <c r="AO343" s="228"/>
      <c r="AP343" s="228"/>
      <c r="AQ343" s="228"/>
      <c r="AR343" s="228"/>
      <c r="AS343" s="348"/>
      <c r="AT343" s="264">
        <f t="shared" si="228"/>
        <v>0</v>
      </c>
      <c r="AU343" s="259"/>
      <c r="AV343" s="265">
        <f t="shared" si="268"/>
        <v>0</v>
      </c>
      <c r="AX343" s="265">
        <f t="shared" si="272"/>
        <v>0</v>
      </c>
      <c r="AZ343" s="492">
        <f t="shared" si="269"/>
        <v>0</v>
      </c>
      <c r="BB343" s="492">
        <f t="shared" si="270"/>
        <v>0</v>
      </c>
      <c r="BD343" s="265">
        <f t="shared" si="273"/>
        <v>0</v>
      </c>
      <c r="BE343" s="105"/>
      <c r="BF343" s="105"/>
      <c r="BG343" s="105"/>
      <c r="BH343" s="105"/>
      <c r="BI343" s="105"/>
      <c r="BJ343" s="105"/>
    </row>
    <row r="344" spans="2:62" ht="20.100000000000001" hidden="1" customHeight="1" outlineLevel="1">
      <c r="B344" s="100"/>
      <c r="C344" s="908"/>
      <c r="D344" s="909"/>
      <c r="E344" s="909"/>
      <c r="F344" s="910"/>
      <c r="G344" s="890"/>
      <c r="H344" s="891"/>
      <c r="I344" s="152"/>
      <c r="J344" s="152"/>
      <c r="K344" s="152"/>
      <c r="L344" s="152"/>
      <c r="M344" s="152"/>
      <c r="N344" s="152"/>
      <c r="O344" s="152"/>
      <c r="P344" s="153"/>
      <c r="Q344" s="153"/>
      <c r="R344" s="156">
        <f t="shared" si="264"/>
        <v>0</v>
      </c>
      <c r="S344" s="156">
        <f t="shared" si="265"/>
        <v>0</v>
      </c>
      <c r="U344" s="157">
        <f t="shared" si="271"/>
        <v>0</v>
      </c>
      <c r="W344" s="152"/>
      <c r="X344" s="152"/>
      <c r="Y344" s="152"/>
      <c r="Z344" s="152"/>
      <c r="AA344" s="152"/>
      <c r="AB344" s="152"/>
      <c r="AC344" s="347"/>
      <c r="AD344" s="152"/>
      <c r="AE344" s="152"/>
      <c r="AF344" s="152"/>
      <c r="AG344" s="152"/>
      <c r="AH344" s="152"/>
      <c r="AI344" s="152"/>
      <c r="AJ344" s="347"/>
      <c r="AK344" s="152"/>
      <c r="AL344" s="152"/>
      <c r="AM344" s="295"/>
      <c r="AN344" s="228"/>
      <c r="AO344" s="228"/>
      <c r="AP344" s="228"/>
      <c r="AQ344" s="228"/>
      <c r="AR344" s="228"/>
      <c r="AS344" s="348"/>
      <c r="AT344" s="264">
        <f t="shared" si="228"/>
        <v>0</v>
      </c>
      <c r="AU344" s="259"/>
      <c r="AV344" s="265">
        <f t="shared" si="268"/>
        <v>0</v>
      </c>
      <c r="AX344" s="265">
        <f t="shared" si="272"/>
        <v>0</v>
      </c>
      <c r="AZ344" s="492">
        <f t="shared" si="269"/>
        <v>0</v>
      </c>
      <c r="BB344" s="492">
        <f t="shared" si="270"/>
        <v>0</v>
      </c>
      <c r="BD344" s="265">
        <f t="shared" si="273"/>
        <v>0</v>
      </c>
      <c r="BE344" s="105"/>
      <c r="BF344" s="105"/>
      <c r="BG344" s="105"/>
      <c r="BH344" s="105"/>
      <c r="BI344" s="105"/>
      <c r="BJ344" s="105"/>
    </row>
    <row r="345" spans="2:62" ht="20.100000000000001" hidden="1" customHeight="1" outlineLevel="1">
      <c r="B345" s="100"/>
      <c r="C345" s="908"/>
      <c r="D345" s="909"/>
      <c r="E345" s="909"/>
      <c r="F345" s="910"/>
      <c r="G345" s="890"/>
      <c r="H345" s="891"/>
      <c r="I345" s="152"/>
      <c r="J345" s="152"/>
      <c r="K345" s="152"/>
      <c r="L345" s="152"/>
      <c r="M345" s="152"/>
      <c r="N345" s="152"/>
      <c r="O345" s="152"/>
      <c r="P345" s="153"/>
      <c r="Q345" s="153"/>
      <c r="R345" s="156">
        <f t="shared" si="264"/>
        <v>0</v>
      </c>
      <c r="S345" s="156">
        <f t="shared" si="265"/>
        <v>0</v>
      </c>
      <c r="U345" s="157">
        <f t="shared" si="271"/>
        <v>0</v>
      </c>
      <c r="W345" s="152"/>
      <c r="X345" s="152"/>
      <c r="Y345" s="152"/>
      <c r="Z345" s="152"/>
      <c r="AA345" s="152"/>
      <c r="AB345" s="152"/>
      <c r="AC345" s="347"/>
      <c r="AD345" s="152"/>
      <c r="AE345" s="152"/>
      <c r="AF345" s="152"/>
      <c r="AG345" s="152"/>
      <c r="AH345" s="152"/>
      <c r="AI345" s="152"/>
      <c r="AJ345" s="347"/>
      <c r="AK345" s="152"/>
      <c r="AL345" s="152"/>
      <c r="AM345" s="295"/>
      <c r="AN345" s="228"/>
      <c r="AO345" s="228"/>
      <c r="AP345" s="228"/>
      <c r="AQ345" s="228"/>
      <c r="AR345" s="228"/>
      <c r="AS345" s="348"/>
      <c r="AT345" s="264">
        <f t="shared" si="228"/>
        <v>0</v>
      </c>
      <c r="AU345" s="259"/>
      <c r="AV345" s="265">
        <f t="shared" si="268"/>
        <v>0</v>
      </c>
      <c r="AX345" s="265">
        <f t="shared" si="272"/>
        <v>0</v>
      </c>
      <c r="AZ345" s="492">
        <f t="shared" si="269"/>
        <v>0</v>
      </c>
      <c r="BB345" s="492">
        <f t="shared" si="270"/>
        <v>0</v>
      </c>
      <c r="BD345" s="265">
        <f t="shared" si="273"/>
        <v>0</v>
      </c>
      <c r="BE345" s="105"/>
      <c r="BF345" s="105"/>
      <c r="BG345" s="105"/>
      <c r="BH345" s="105"/>
      <c r="BI345" s="105"/>
      <c r="BJ345" s="105"/>
    </row>
    <row r="346" spans="2:62" ht="20.100000000000001" hidden="1" customHeight="1" outlineLevel="1">
      <c r="B346" s="100"/>
      <c r="C346" s="908"/>
      <c r="D346" s="909"/>
      <c r="E346" s="909"/>
      <c r="F346" s="910"/>
      <c r="G346" s="890"/>
      <c r="H346" s="891"/>
      <c r="I346" s="152"/>
      <c r="J346" s="152"/>
      <c r="K346" s="152"/>
      <c r="L346" s="152"/>
      <c r="M346" s="152"/>
      <c r="N346" s="152"/>
      <c r="O346" s="152"/>
      <c r="P346" s="153"/>
      <c r="Q346" s="153"/>
      <c r="R346" s="156">
        <f t="shared" si="264"/>
        <v>0</v>
      </c>
      <c r="S346" s="156">
        <f t="shared" si="265"/>
        <v>0</v>
      </c>
      <c r="U346" s="157">
        <f t="shared" si="271"/>
        <v>0</v>
      </c>
      <c r="W346" s="152"/>
      <c r="X346" s="152"/>
      <c r="Y346" s="152"/>
      <c r="Z346" s="152"/>
      <c r="AA346" s="152"/>
      <c r="AB346" s="152"/>
      <c r="AC346" s="347"/>
      <c r="AD346" s="152"/>
      <c r="AE346" s="152"/>
      <c r="AF346" s="152"/>
      <c r="AG346" s="152"/>
      <c r="AH346" s="152"/>
      <c r="AI346" s="152"/>
      <c r="AJ346" s="347"/>
      <c r="AK346" s="152"/>
      <c r="AL346" s="152"/>
      <c r="AM346" s="295"/>
      <c r="AN346" s="228"/>
      <c r="AO346" s="228"/>
      <c r="AP346" s="228"/>
      <c r="AQ346" s="228"/>
      <c r="AR346" s="228"/>
      <c r="AS346" s="348"/>
      <c r="AT346" s="264">
        <f t="shared" si="228"/>
        <v>0</v>
      </c>
      <c r="AU346" s="259"/>
      <c r="AV346" s="265">
        <f t="shared" si="268"/>
        <v>0</v>
      </c>
      <c r="AX346" s="265">
        <f t="shared" si="272"/>
        <v>0</v>
      </c>
      <c r="AZ346" s="492">
        <f t="shared" si="269"/>
        <v>0</v>
      </c>
      <c r="BB346" s="492">
        <f t="shared" si="270"/>
        <v>0</v>
      </c>
      <c r="BD346" s="265">
        <f t="shared" si="273"/>
        <v>0</v>
      </c>
      <c r="BE346" s="105"/>
      <c r="BF346" s="105"/>
      <c r="BG346" s="105"/>
      <c r="BH346" s="105"/>
      <c r="BI346" s="105"/>
      <c r="BJ346" s="105"/>
    </row>
    <row r="347" spans="2:62" ht="20.100000000000001" hidden="1" customHeight="1" outlineLevel="1">
      <c r="B347" s="100"/>
      <c r="C347" s="908"/>
      <c r="D347" s="909"/>
      <c r="E347" s="909"/>
      <c r="F347" s="910"/>
      <c r="G347" s="890"/>
      <c r="H347" s="891"/>
      <c r="I347" s="152"/>
      <c r="J347" s="152"/>
      <c r="K347" s="152"/>
      <c r="L347" s="152"/>
      <c r="M347" s="152"/>
      <c r="N347" s="152"/>
      <c r="O347" s="152"/>
      <c r="P347" s="153"/>
      <c r="Q347" s="153"/>
      <c r="R347" s="156">
        <f t="shared" si="264"/>
        <v>0</v>
      </c>
      <c r="S347" s="156">
        <f t="shared" si="265"/>
        <v>0</v>
      </c>
      <c r="U347" s="157">
        <f t="shared" si="271"/>
        <v>0</v>
      </c>
      <c r="W347" s="152"/>
      <c r="X347" s="152"/>
      <c r="Y347" s="152"/>
      <c r="Z347" s="152"/>
      <c r="AA347" s="152"/>
      <c r="AB347" s="152"/>
      <c r="AC347" s="347"/>
      <c r="AD347" s="152"/>
      <c r="AE347" s="152"/>
      <c r="AF347" s="152"/>
      <c r="AG347" s="152"/>
      <c r="AH347" s="152"/>
      <c r="AI347" s="152"/>
      <c r="AJ347" s="347"/>
      <c r="AK347" s="152"/>
      <c r="AL347" s="152"/>
      <c r="AM347" s="295"/>
      <c r="AN347" s="228"/>
      <c r="AO347" s="228"/>
      <c r="AP347" s="228"/>
      <c r="AQ347" s="228"/>
      <c r="AR347" s="228"/>
      <c r="AS347" s="348"/>
      <c r="AT347" s="264">
        <f t="shared" si="228"/>
        <v>0</v>
      </c>
      <c r="AU347" s="259"/>
      <c r="AV347" s="265">
        <f t="shared" si="268"/>
        <v>0</v>
      </c>
      <c r="AX347" s="265">
        <f t="shared" si="272"/>
        <v>0</v>
      </c>
      <c r="AZ347" s="492">
        <f t="shared" si="269"/>
        <v>0</v>
      </c>
      <c r="BB347" s="492">
        <f t="shared" si="270"/>
        <v>0</v>
      </c>
      <c r="BD347" s="265">
        <f t="shared" si="273"/>
        <v>0</v>
      </c>
      <c r="BE347" s="105"/>
      <c r="BF347" s="105"/>
      <c r="BG347" s="105"/>
      <c r="BH347" s="105"/>
      <c r="BI347" s="105"/>
      <c r="BJ347" s="105"/>
    </row>
    <row r="348" spans="2:62" ht="20.100000000000001" hidden="1" customHeight="1" outlineLevel="1">
      <c r="B348" s="100"/>
      <c r="C348" s="908"/>
      <c r="D348" s="909"/>
      <c r="E348" s="909"/>
      <c r="F348" s="910"/>
      <c r="G348" s="890"/>
      <c r="H348" s="891"/>
      <c r="I348" s="152"/>
      <c r="J348" s="152"/>
      <c r="K348" s="152"/>
      <c r="L348" s="152"/>
      <c r="M348" s="152"/>
      <c r="N348" s="152"/>
      <c r="O348" s="152"/>
      <c r="P348" s="153"/>
      <c r="Q348" s="153"/>
      <c r="R348" s="156">
        <f t="shared" si="264"/>
        <v>0</v>
      </c>
      <c r="S348" s="156">
        <f t="shared" si="265"/>
        <v>0</v>
      </c>
      <c r="U348" s="157">
        <f t="shared" si="271"/>
        <v>0</v>
      </c>
      <c r="W348" s="152"/>
      <c r="X348" s="152"/>
      <c r="Y348" s="152"/>
      <c r="Z348" s="152"/>
      <c r="AA348" s="152"/>
      <c r="AB348" s="152"/>
      <c r="AC348" s="347"/>
      <c r="AD348" s="152"/>
      <c r="AE348" s="152"/>
      <c r="AF348" s="152"/>
      <c r="AG348" s="152"/>
      <c r="AH348" s="152"/>
      <c r="AI348" s="152"/>
      <c r="AJ348" s="347"/>
      <c r="AK348" s="152"/>
      <c r="AL348" s="152"/>
      <c r="AM348" s="295"/>
      <c r="AN348" s="228"/>
      <c r="AO348" s="228"/>
      <c r="AP348" s="228"/>
      <c r="AQ348" s="228"/>
      <c r="AR348" s="228"/>
      <c r="AS348" s="348"/>
      <c r="AT348" s="264">
        <f t="shared" ref="AT348:AT350" si="274">((W348+AD348)*$W$7+(X348+AE348)*$X$7+(Y348+Z348+AF348+AG348)*$Z$7+(AA348+AH348)*$AA$7+(AB348+AI348)*$AB$7)*Zuschläge_IBN</f>
        <v>0</v>
      </c>
      <c r="AU348" s="259"/>
      <c r="AV348" s="265">
        <f t="shared" si="268"/>
        <v>0</v>
      </c>
      <c r="AX348" s="265">
        <f t="shared" si="272"/>
        <v>0</v>
      </c>
      <c r="AZ348" s="492">
        <f t="shared" si="269"/>
        <v>0</v>
      </c>
      <c r="BB348" s="492">
        <f t="shared" si="270"/>
        <v>0</v>
      </c>
      <c r="BD348" s="265">
        <f t="shared" si="273"/>
        <v>0</v>
      </c>
      <c r="BE348" s="105"/>
      <c r="BF348" s="105"/>
      <c r="BG348" s="105"/>
      <c r="BH348" s="105"/>
      <c r="BI348" s="105"/>
      <c r="BJ348" s="105"/>
    </row>
    <row r="349" spans="2:62" ht="20.100000000000001" hidden="1" customHeight="1" outlineLevel="1">
      <c r="B349" s="100"/>
      <c r="C349" s="908"/>
      <c r="D349" s="909"/>
      <c r="E349" s="909"/>
      <c r="F349" s="910"/>
      <c r="G349" s="890"/>
      <c r="H349" s="891"/>
      <c r="I349" s="152"/>
      <c r="J349" s="152"/>
      <c r="K349" s="152"/>
      <c r="L349" s="152"/>
      <c r="M349" s="152"/>
      <c r="N349" s="152"/>
      <c r="O349" s="152"/>
      <c r="P349" s="153"/>
      <c r="Q349" s="153"/>
      <c r="R349" s="156">
        <f t="shared" si="264"/>
        <v>0</v>
      </c>
      <c r="S349" s="156">
        <f t="shared" si="265"/>
        <v>0</v>
      </c>
      <c r="U349" s="157">
        <f t="shared" si="271"/>
        <v>0</v>
      </c>
      <c r="W349" s="152"/>
      <c r="X349" s="152"/>
      <c r="Y349" s="152"/>
      <c r="Z349" s="152"/>
      <c r="AA349" s="152"/>
      <c r="AB349" s="152"/>
      <c r="AC349" s="347"/>
      <c r="AD349" s="152"/>
      <c r="AE349" s="152"/>
      <c r="AF349" s="152"/>
      <c r="AG349" s="152"/>
      <c r="AH349" s="152"/>
      <c r="AI349" s="152"/>
      <c r="AJ349" s="347"/>
      <c r="AK349" s="152"/>
      <c r="AL349" s="152"/>
      <c r="AM349" s="295"/>
      <c r="AN349" s="228"/>
      <c r="AO349" s="228"/>
      <c r="AP349" s="228"/>
      <c r="AQ349" s="228"/>
      <c r="AR349" s="228"/>
      <c r="AS349" s="348"/>
      <c r="AT349" s="264">
        <f t="shared" si="274"/>
        <v>0</v>
      </c>
      <c r="AU349" s="259"/>
      <c r="AV349" s="265">
        <f t="shared" si="268"/>
        <v>0</v>
      </c>
      <c r="AX349" s="265">
        <f t="shared" si="272"/>
        <v>0</v>
      </c>
      <c r="AZ349" s="492">
        <f t="shared" si="269"/>
        <v>0</v>
      </c>
      <c r="BB349" s="492">
        <f t="shared" si="270"/>
        <v>0</v>
      </c>
      <c r="BD349" s="265">
        <f t="shared" si="273"/>
        <v>0</v>
      </c>
      <c r="BE349" s="105"/>
      <c r="BF349" s="105"/>
      <c r="BG349" s="105"/>
      <c r="BH349" s="105"/>
      <c r="BI349" s="105"/>
      <c r="BJ349" s="105"/>
    </row>
    <row r="350" spans="2:62" ht="20.100000000000001" hidden="1" customHeight="1" outlineLevel="1">
      <c r="B350" s="100"/>
      <c r="C350" s="908"/>
      <c r="D350" s="909"/>
      <c r="E350" s="909"/>
      <c r="F350" s="910"/>
      <c r="G350" s="890"/>
      <c r="H350" s="891"/>
      <c r="I350" s="152"/>
      <c r="J350" s="152"/>
      <c r="K350" s="152"/>
      <c r="L350" s="152"/>
      <c r="M350" s="152"/>
      <c r="N350" s="152"/>
      <c r="O350" s="152"/>
      <c r="P350" s="153"/>
      <c r="Q350" s="153"/>
      <c r="R350" s="156">
        <f t="shared" si="264"/>
        <v>0</v>
      </c>
      <c r="S350" s="156">
        <f t="shared" si="265"/>
        <v>0</v>
      </c>
      <c r="U350" s="157">
        <f t="shared" si="271"/>
        <v>0</v>
      </c>
      <c r="W350" s="152"/>
      <c r="X350" s="152"/>
      <c r="Y350" s="152"/>
      <c r="Z350" s="152"/>
      <c r="AA350" s="152"/>
      <c r="AB350" s="152"/>
      <c r="AC350" s="347"/>
      <c r="AD350" s="152"/>
      <c r="AE350" s="152"/>
      <c r="AF350" s="152"/>
      <c r="AG350" s="152"/>
      <c r="AH350" s="152"/>
      <c r="AI350" s="152"/>
      <c r="AJ350" s="347"/>
      <c r="AK350" s="152"/>
      <c r="AL350" s="152"/>
      <c r="AM350" s="295"/>
      <c r="AN350" s="228"/>
      <c r="AO350" s="228"/>
      <c r="AP350" s="228"/>
      <c r="AQ350" s="228"/>
      <c r="AR350" s="228"/>
      <c r="AS350" s="348"/>
      <c r="AT350" s="264">
        <f t="shared" si="274"/>
        <v>0</v>
      </c>
      <c r="AU350" s="259"/>
      <c r="AV350" s="265">
        <f t="shared" si="268"/>
        <v>0</v>
      </c>
      <c r="AX350" s="265">
        <f t="shared" si="272"/>
        <v>0</v>
      </c>
      <c r="AZ350" s="492">
        <f t="shared" si="269"/>
        <v>0</v>
      </c>
      <c r="BB350" s="492">
        <f t="shared" si="270"/>
        <v>0</v>
      </c>
      <c r="BD350" s="265">
        <f t="shared" si="273"/>
        <v>0</v>
      </c>
      <c r="BE350" s="105"/>
      <c r="BF350" s="105"/>
      <c r="BG350" s="105"/>
      <c r="BH350" s="105"/>
      <c r="BI350" s="105"/>
      <c r="BJ350" s="105"/>
    </row>
    <row r="351" spans="2:62" ht="9.9499999999999993" hidden="1" customHeight="1" outlineLevel="1">
      <c r="B351" s="101"/>
      <c r="C351" s="208"/>
      <c r="D351" s="208"/>
      <c r="E351" s="208"/>
      <c r="F351" s="208"/>
      <c r="G351" s="237"/>
      <c r="H351" s="207"/>
      <c r="I351" s="257"/>
      <c r="J351" s="257"/>
      <c r="K351" s="257"/>
      <c r="L351" s="257"/>
      <c r="M351" s="257"/>
      <c r="N351" s="257"/>
      <c r="O351" s="257"/>
      <c r="P351" s="256"/>
      <c r="Q351" s="102"/>
      <c r="R351" s="102"/>
      <c r="S351" s="102"/>
      <c r="U351" s="98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Z351" s="493"/>
      <c r="BE351" s="105"/>
      <c r="BF351" s="105"/>
      <c r="BG351" s="105"/>
      <c r="BH351" s="105"/>
      <c r="BI351" s="105"/>
      <c r="BJ351" s="105"/>
    </row>
    <row r="352" spans="2:62" ht="20.100000000000001" customHeight="1" collapsed="1">
      <c r="B352" s="8">
        <f>B335+1</f>
        <v>21</v>
      </c>
      <c r="C352" s="916"/>
      <c r="D352" s="917"/>
      <c r="E352" s="917"/>
      <c r="F352" s="918"/>
      <c r="G352" s="429"/>
      <c r="H352" s="206">
        <v>1</v>
      </c>
      <c r="I352" s="642">
        <f t="shared" ref="I352" si="275">$H352*SUM(I353:I367)</f>
        <v>0</v>
      </c>
      <c r="J352" s="643">
        <f t="shared" ref="J352:O352" si="276">$H352*SUM(J353:J367)</f>
        <v>0</v>
      </c>
      <c r="K352" s="644">
        <f t="shared" si="276"/>
        <v>0</v>
      </c>
      <c r="L352" s="645">
        <f t="shared" si="276"/>
        <v>0</v>
      </c>
      <c r="M352" s="645">
        <f t="shared" si="276"/>
        <v>0</v>
      </c>
      <c r="N352" s="644">
        <f t="shared" si="276"/>
        <v>0</v>
      </c>
      <c r="O352" s="642">
        <f t="shared" si="276"/>
        <v>0</v>
      </c>
      <c r="P352" s="209">
        <f t="shared" ref="P352:Q352" si="277">$H352*SUM(P353:P367)</f>
        <v>0</v>
      </c>
      <c r="Q352" s="210">
        <f t="shared" si="277"/>
        <v>0</v>
      </c>
      <c r="R352" s="136">
        <f t="shared" ref="R352:R367" si="278">P352*(1+Gewinn)*(1+SicherheitAngebot)</f>
        <v>0</v>
      </c>
      <c r="S352" s="137">
        <f t="shared" ref="S352:S367" si="279">Q352*(1+MGKZ)*(1+Gewinn)*(1+SicherheitAngebot)</f>
        <v>0</v>
      </c>
      <c r="U352" s="10">
        <f>I352*$I$7+J352*$J$7+K352*$K$7+L352*$L$7+M352*$M$7+N352*$N$7+O352*$O$7+R352+S352</f>
        <v>0</v>
      </c>
      <c r="W352" s="646">
        <f t="shared" ref="W352:AB352" si="280">$H352*SUM(W353:W367)</f>
        <v>0</v>
      </c>
      <c r="X352" s="647">
        <f t="shared" si="280"/>
        <v>0</v>
      </c>
      <c r="Y352" s="648">
        <f t="shared" si="280"/>
        <v>0</v>
      </c>
      <c r="Z352" s="649">
        <f t="shared" si="280"/>
        <v>0</v>
      </c>
      <c r="AA352" s="648">
        <f t="shared" si="280"/>
        <v>0</v>
      </c>
      <c r="AB352" s="646">
        <f t="shared" si="280"/>
        <v>0</v>
      </c>
      <c r="AC352" s="258"/>
      <c r="AD352" s="646">
        <f t="shared" ref="AD352:AM352" si="281">$H352*SUM(AD353:AD367)</f>
        <v>0</v>
      </c>
      <c r="AE352" s="647">
        <f t="shared" si="281"/>
        <v>0</v>
      </c>
      <c r="AF352" s="648">
        <f t="shared" si="281"/>
        <v>0</v>
      </c>
      <c r="AG352" s="649">
        <f t="shared" si="281"/>
        <v>0</v>
      </c>
      <c r="AH352" s="648">
        <f t="shared" si="281"/>
        <v>0</v>
      </c>
      <c r="AI352" s="646">
        <f t="shared" si="281"/>
        <v>0</v>
      </c>
      <c r="AJ352" s="258"/>
      <c r="AK352" s="653">
        <f t="shared" si="281"/>
        <v>0</v>
      </c>
      <c r="AL352" s="653">
        <f t="shared" si="281"/>
        <v>0</v>
      </c>
      <c r="AM352" s="653">
        <f t="shared" si="281"/>
        <v>0</v>
      </c>
      <c r="AN352" s="227">
        <f>$H352*SUM(AN353:AN367)*(1+Gewinn)*(1+SicherheitAngebot)</f>
        <v>0</v>
      </c>
      <c r="AO352" s="227">
        <f>$H352*SUM(AO353:AO367)*(1+Gewinn)*(1+SicherheitAngebot)</f>
        <v>0</v>
      </c>
      <c r="AP352" s="227">
        <f>$H352*SUM(AP353:AP367)*(1+Gewinn)*(1+SicherheitAngebot)</f>
        <v>0</v>
      </c>
      <c r="AQ352" s="227">
        <f>$H352*SUM(AQ353:AQ367)*(1+Gewinn)*(1+SicherheitAngebot)</f>
        <v>0</v>
      </c>
      <c r="AR352" s="227">
        <f>$H352*SUM(AR353:AR367)*(1+Gewinn)*(1+SicherheitAngebot)</f>
        <v>0</v>
      </c>
      <c r="AS352" s="262"/>
      <c r="AT352" s="263">
        <f t="shared" ref="AT352:AT384" si="282">((W352+AD352)*$W$7+(X352+AE352)*$X$7+(Y352+Z352+AF352+AG352)*$Z$7+(AA352+AH352)*$AA$7+(AB352+AI352)*$AB$7)*Zuschläge_IBN</f>
        <v>0</v>
      </c>
      <c r="AU352" s="259"/>
      <c r="AV352" s="491">
        <f>AK352*$AK$7+AL352*$AL$7+AM352*$AM$7+SUM(AN352:AR352)+AT352/Zuschläge_IBN+AT352</f>
        <v>0</v>
      </c>
      <c r="AX352" s="685">
        <f>U352+AV352</f>
        <v>0</v>
      </c>
      <c r="AZ352" s="490">
        <f>IF(H352&gt;0,U352/(1+SicherheitAngebot)*(1+Sicherheit),0)</f>
        <v>0</v>
      </c>
      <c r="BB352" s="490">
        <f>IF(H352&gt;0,AV352/(1+SicherheitAngebot)*(1+Sicherheit),0)</f>
        <v>0</v>
      </c>
      <c r="BD352" s="490">
        <f>AZ352+BB352</f>
        <v>0</v>
      </c>
      <c r="BE352" s="105"/>
      <c r="BF352" s="105"/>
      <c r="BG352" s="105"/>
      <c r="BH352" s="105"/>
      <c r="BI352" s="105"/>
      <c r="BJ352" s="105"/>
    </row>
    <row r="353" spans="2:62" ht="20.100000000000001" hidden="1" customHeight="1" outlineLevel="1">
      <c r="B353" s="99"/>
      <c r="C353" s="908"/>
      <c r="D353" s="909"/>
      <c r="E353" s="909"/>
      <c r="F353" s="910"/>
      <c r="G353" s="890"/>
      <c r="H353" s="901"/>
      <c r="I353" s="152"/>
      <c r="J353" s="152"/>
      <c r="K353" s="152"/>
      <c r="L353" s="152"/>
      <c r="M353" s="152"/>
      <c r="N353" s="152"/>
      <c r="O353" s="152"/>
      <c r="P353" s="153"/>
      <c r="Q353" s="153"/>
      <c r="R353" s="156">
        <f t="shared" si="278"/>
        <v>0</v>
      </c>
      <c r="S353" s="156">
        <f t="shared" si="279"/>
        <v>0</v>
      </c>
      <c r="U353" s="157">
        <f>I353*$I$7+J353*$J$7+K353*$K$7+L353*$L$7+M353*$M$7+N353*$N$7+O353*$O$7+R353+S353</f>
        <v>0</v>
      </c>
      <c r="W353" s="152"/>
      <c r="X353" s="152"/>
      <c r="Y353" s="152"/>
      <c r="Z353" s="152"/>
      <c r="AA353" s="152"/>
      <c r="AB353" s="152"/>
      <c r="AC353" s="347"/>
      <c r="AD353" s="152"/>
      <c r="AE353" s="152"/>
      <c r="AF353" s="152"/>
      <c r="AG353" s="152"/>
      <c r="AH353" s="152"/>
      <c r="AI353" s="152"/>
      <c r="AJ353" s="347"/>
      <c r="AK353" s="152"/>
      <c r="AL353" s="152"/>
      <c r="AM353" s="295"/>
      <c r="AN353" s="228"/>
      <c r="AO353" s="228"/>
      <c r="AP353" s="228"/>
      <c r="AQ353" s="228"/>
      <c r="AR353" s="228"/>
      <c r="AS353" s="348"/>
      <c r="AT353" s="264">
        <f t="shared" si="282"/>
        <v>0</v>
      </c>
      <c r="AU353" s="259"/>
      <c r="AV353" s="265">
        <f t="shared" ref="AV353:AV367" si="283">AK353*$AK$7+AL353*$AL$7+AM353*$AM$7+SUM(AN353:AR353)*(1+Gewinn)*(1+SicherheitAngebot)+AT353/Zuschläge_IBN+AT353</f>
        <v>0</v>
      </c>
      <c r="AX353" s="265">
        <f>U353+AV353</f>
        <v>0</v>
      </c>
      <c r="AZ353" s="492">
        <f t="shared" ref="AZ353:AZ367" si="284">U353/(1+SicherheitAngebot)*(1+Sicherheit)</f>
        <v>0</v>
      </c>
      <c r="BB353" s="492">
        <f t="shared" ref="BB353:BB367" si="285">AV353/(1+SicherheitAngebot)*(1+Sicherheit)</f>
        <v>0</v>
      </c>
      <c r="BD353" s="265">
        <f>AZ353+BB353</f>
        <v>0</v>
      </c>
      <c r="BE353" s="105"/>
      <c r="BF353" s="105"/>
      <c r="BG353" s="105"/>
      <c r="BH353" s="105"/>
      <c r="BI353" s="105"/>
      <c r="BJ353" s="105"/>
    </row>
    <row r="354" spans="2:62" ht="20.100000000000001" hidden="1" customHeight="1" outlineLevel="1">
      <c r="B354" s="100"/>
      <c r="C354" s="908"/>
      <c r="D354" s="909"/>
      <c r="E354" s="909"/>
      <c r="F354" s="910"/>
      <c r="G354" s="890"/>
      <c r="H354" s="891"/>
      <c r="I354" s="152"/>
      <c r="J354" s="152"/>
      <c r="K354" s="152"/>
      <c r="L354" s="152"/>
      <c r="M354" s="152"/>
      <c r="N354" s="152"/>
      <c r="O354" s="152"/>
      <c r="P354" s="153"/>
      <c r="Q354" s="153"/>
      <c r="R354" s="156">
        <f t="shared" si="278"/>
        <v>0</v>
      </c>
      <c r="S354" s="156">
        <f t="shared" si="279"/>
        <v>0</v>
      </c>
      <c r="U354" s="157">
        <f t="shared" ref="U354:U367" si="286">I354*$I$7+J354*$J$7+K354*$K$7+L354*$L$7+M354*$M$7+N354*$N$7+O354*$O$7+R354+S354</f>
        <v>0</v>
      </c>
      <c r="W354" s="152"/>
      <c r="X354" s="152"/>
      <c r="Y354" s="152"/>
      <c r="Z354" s="152"/>
      <c r="AA354" s="152"/>
      <c r="AB354" s="152"/>
      <c r="AC354" s="347"/>
      <c r="AD354" s="152"/>
      <c r="AE354" s="152"/>
      <c r="AF354" s="152"/>
      <c r="AG354" s="152"/>
      <c r="AH354" s="152"/>
      <c r="AI354" s="152"/>
      <c r="AJ354" s="347"/>
      <c r="AK354" s="152"/>
      <c r="AL354" s="152"/>
      <c r="AM354" s="295"/>
      <c r="AN354" s="228"/>
      <c r="AO354" s="228"/>
      <c r="AP354" s="228"/>
      <c r="AQ354" s="228"/>
      <c r="AR354" s="228"/>
      <c r="AS354" s="348"/>
      <c r="AT354" s="264">
        <f t="shared" si="282"/>
        <v>0</v>
      </c>
      <c r="AU354" s="259"/>
      <c r="AV354" s="265">
        <f t="shared" si="283"/>
        <v>0</v>
      </c>
      <c r="AX354" s="265">
        <f t="shared" ref="AX354:AX367" si="287">U354+AV354</f>
        <v>0</v>
      </c>
      <c r="AZ354" s="492">
        <f t="shared" si="284"/>
        <v>0</v>
      </c>
      <c r="BB354" s="492">
        <f t="shared" si="285"/>
        <v>0</v>
      </c>
      <c r="BD354" s="265">
        <f t="shared" ref="BD354:BD367" si="288">AZ354+BB354</f>
        <v>0</v>
      </c>
      <c r="BE354" s="105"/>
      <c r="BF354" s="105"/>
      <c r="BG354" s="105"/>
      <c r="BH354" s="105"/>
      <c r="BI354" s="105"/>
      <c r="BJ354" s="105"/>
    </row>
    <row r="355" spans="2:62" ht="20.100000000000001" hidden="1" customHeight="1" outlineLevel="1">
      <c r="B355" s="100"/>
      <c r="C355" s="908"/>
      <c r="D355" s="909"/>
      <c r="E355" s="909"/>
      <c r="F355" s="910"/>
      <c r="G355" s="890"/>
      <c r="H355" s="891"/>
      <c r="I355" s="152"/>
      <c r="J355" s="152"/>
      <c r="K355" s="152"/>
      <c r="L355" s="152"/>
      <c r="M355" s="152"/>
      <c r="N355" s="152"/>
      <c r="O355" s="152"/>
      <c r="P355" s="153"/>
      <c r="Q355" s="153"/>
      <c r="R355" s="156">
        <f t="shared" si="278"/>
        <v>0</v>
      </c>
      <c r="S355" s="156">
        <f t="shared" si="279"/>
        <v>0</v>
      </c>
      <c r="U355" s="157">
        <f t="shared" si="286"/>
        <v>0</v>
      </c>
      <c r="W355" s="152"/>
      <c r="X355" s="152"/>
      <c r="Y355" s="152"/>
      <c r="Z355" s="152"/>
      <c r="AA355" s="152"/>
      <c r="AB355" s="152"/>
      <c r="AC355" s="347"/>
      <c r="AD355" s="152"/>
      <c r="AE355" s="152"/>
      <c r="AF355" s="152"/>
      <c r="AG355" s="152"/>
      <c r="AH355" s="152"/>
      <c r="AI355" s="152"/>
      <c r="AJ355" s="347"/>
      <c r="AK355" s="152"/>
      <c r="AL355" s="152"/>
      <c r="AM355" s="295"/>
      <c r="AN355" s="228"/>
      <c r="AO355" s="228"/>
      <c r="AP355" s="228"/>
      <c r="AQ355" s="228"/>
      <c r="AR355" s="228"/>
      <c r="AS355" s="348"/>
      <c r="AT355" s="264">
        <f t="shared" si="282"/>
        <v>0</v>
      </c>
      <c r="AU355" s="259"/>
      <c r="AV355" s="265">
        <f t="shared" si="283"/>
        <v>0</v>
      </c>
      <c r="AX355" s="265">
        <f t="shared" si="287"/>
        <v>0</v>
      </c>
      <c r="AZ355" s="492">
        <f t="shared" si="284"/>
        <v>0</v>
      </c>
      <c r="BB355" s="492">
        <f t="shared" si="285"/>
        <v>0</v>
      </c>
      <c r="BD355" s="265">
        <f t="shared" si="288"/>
        <v>0</v>
      </c>
      <c r="BE355" s="105"/>
      <c r="BF355" s="105"/>
      <c r="BG355" s="105"/>
      <c r="BH355" s="105"/>
      <c r="BI355" s="105"/>
      <c r="BJ355" s="105"/>
    </row>
    <row r="356" spans="2:62" ht="20.100000000000001" hidden="1" customHeight="1" outlineLevel="1">
      <c r="B356" s="100"/>
      <c r="C356" s="908"/>
      <c r="D356" s="909"/>
      <c r="E356" s="909"/>
      <c r="F356" s="910"/>
      <c r="G356" s="890"/>
      <c r="H356" s="891"/>
      <c r="I356" s="152"/>
      <c r="J356" s="152"/>
      <c r="K356" s="152"/>
      <c r="L356" s="152"/>
      <c r="M356" s="152"/>
      <c r="N356" s="152"/>
      <c r="O356" s="152"/>
      <c r="P356" s="153"/>
      <c r="Q356" s="153"/>
      <c r="R356" s="156">
        <f t="shared" si="278"/>
        <v>0</v>
      </c>
      <c r="S356" s="156">
        <f t="shared" si="279"/>
        <v>0</v>
      </c>
      <c r="U356" s="157">
        <f t="shared" si="286"/>
        <v>0</v>
      </c>
      <c r="W356" s="152"/>
      <c r="X356" s="152"/>
      <c r="Y356" s="152"/>
      <c r="Z356" s="152"/>
      <c r="AA356" s="152"/>
      <c r="AB356" s="152"/>
      <c r="AC356" s="347"/>
      <c r="AD356" s="152"/>
      <c r="AE356" s="152"/>
      <c r="AF356" s="152"/>
      <c r="AG356" s="152"/>
      <c r="AH356" s="152"/>
      <c r="AI356" s="152"/>
      <c r="AJ356" s="347"/>
      <c r="AK356" s="152"/>
      <c r="AL356" s="152"/>
      <c r="AM356" s="295"/>
      <c r="AN356" s="228"/>
      <c r="AO356" s="228"/>
      <c r="AP356" s="228"/>
      <c r="AQ356" s="228"/>
      <c r="AR356" s="228"/>
      <c r="AS356" s="348"/>
      <c r="AT356" s="264">
        <f t="shared" si="282"/>
        <v>0</v>
      </c>
      <c r="AU356" s="259"/>
      <c r="AV356" s="265">
        <f t="shared" si="283"/>
        <v>0</v>
      </c>
      <c r="AX356" s="265">
        <f t="shared" si="287"/>
        <v>0</v>
      </c>
      <c r="AZ356" s="492">
        <f t="shared" si="284"/>
        <v>0</v>
      </c>
      <c r="BB356" s="492">
        <f t="shared" si="285"/>
        <v>0</v>
      </c>
      <c r="BD356" s="265">
        <f t="shared" si="288"/>
        <v>0</v>
      </c>
      <c r="BE356" s="105"/>
      <c r="BF356" s="105"/>
      <c r="BG356" s="105"/>
      <c r="BH356" s="105"/>
      <c r="BI356" s="105"/>
      <c r="BJ356" s="105"/>
    </row>
    <row r="357" spans="2:62" ht="20.100000000000001" hidden="1" customHeight="1" outlineLevel="1">
      <c r="B357" s="100"/>
      <c r="C357" s="908"/>
      <c r="D357" s="909"/>
      <c r="E357" s="909"/>
      <c r="F357" s="910"/>
      <c r="G357" s="890"/>
      <c r="H357" s="891"/>
      <c r="I357" s="152"/>
      <c r="J357" s="152"/>
      <c r="K357" s="152"/>
      <c r="L357" s="152"/>
      <c r="M357" s="152"/>
      <c r="N357" s="152"/>
      <c r="O357" s="152"/>
      <c r="P357" s="153"/>
      <c r="Q357" s="153"/>
      <c r="R357" s="156">
        <f t="shared" si="278"/>
        <v>0</v>
      </c>
      <c r="S357" s="156">
        <f t="shared" si="279"/>
        <v>0</v>
      </c>
      <c r="U357" s="157">
        <f t="shared" si="286"/>
        <v>0</v>
      </c>
      <c r="W357" s="152"/>
      <c r="X357" s="152"/>
      <c r="Y357" s="152"/>
      <c r="Z357" s="152"/>
      <c r="AA357" s="152"/>
      <c r="AB357" s="152"/>
      <c r="AC357" s="347"/>
      <c r="AD357" s="152"/>
      <c r="AE357" s="152"/>
      <c r="AF357" s="152"/>
      <c r="AG357" s="152"/>
      <c r="AH357" s="152"/>
      <c r="AI357" s="152"/>
      <c r="AJ357" s="347"/>
      <c r="AK357" s="152"/>
      <c r="AL357" s="152"/>
      <c r="AM357" s="295"/>
      <c r="AN357" s="228"/>
      <c r="AO357" s="228"/>
      <c r="AP357" s="228"/>
      <c r="AQ357" s="228"/>
      <c r="AR357" s="228"/>
      <c r="AS357" s="348"/>
      <c r="AT357" s="264">
        <f t="shared" si="282"/>
        <v>0</v>
      </c>
      <c r="AU357" s="259"/>
      <c r="AV357" s="265">
        <f t="shared" si="283"/>
        <v>0</v>
      </c>
      <c r="AX357" s="265">
        <f t="shared" si="287"/>
        <v>0</v>
      </c>
      <c r="AZ357" s="492">
        <f t="shared" si="284"/>
        <v>0</v>
      </c>
      <c r="BB357" s="492">
        <f t="shared" si="285"/>
        <v>0</v>
      </c>
      <c r="BD357" s="265">
        <f t="shared" si="288"/>
        <v>0</v>
      </c>
      <c r="BE357" s="105"/>
      <c r="BF357" s="105"/>
      <c r="BG357" s="105"/>
      <c r="BH357" s="105"/>
      <c r="BI357" s="105"/>
      <c r="BJ357" s="105"/>
    </row>
    <row r="358" spans="2:62" ht="20.100000000000001" hidden="1" customHeight="1" outlineLevel="1">
      <c r="B358" s="100"/>
      <c r="C358" s="908"/>
      <c r="D358" s="909"/>
      <c r="E358" s="909"/>
      <c r="F358" s="910"/>
      <c r="G358" s="890"/>
      <c r="H358" s="891"/>
      <c r="I358" s="152"/>
      <c r="J358" s="152"/>
      <c r="K358" s="152"/>
      <c r="L358" s="152"/>
      <c r="M358" s="152"/>
      <c r="N358" s="152"/>
      <c r="O358" s="152"/>
      <c r="P358" s="153"/>
      <c r="Q358" s="153"/>
      <c r="R358" s="156">
        <f t="shared" si="278"/>
        <v>0</v>
      </c>
      <c r="S358" s="156">
        <f t="shared" si="279"/>
        <v>0</v>
      </c>
      <c r="U358" s="157">
        <f t="shared" si="286"/>
        <v>0</v>
      </c>
      <c r="W358" s="152"/>
      <c r="X358" s="152"/>
      <c r="Y358" s="152"/>
      <c r="Z358" s="152"/>
      <c r="AA358" s="152"/>
      <c r="AB358" s="152"/>
      <c r="AC358" s="347"/>
      <c r="AD358" s="152"/>
      <c r="AE358" s="152"/>
      <c r="AF358" s="152"/>
      <c r="AG358" s="152"/>
      <c r="AH358" s="152"/>
      <c r="AI358" s="152"/>
      <c r="AJ358" s="347"/>
      <c r="AK358" s="152"/>
      <c r="AL358" s="152"/>
      <c r="AM358" s="295"/>
      <c r="AN358" s="228"/>
      <c r="AO358" s="228"/>
      <c r="AP358" s="228"/>
      <c r="AQ358" s="228"/>
      <c r="AR358" s="228"/>
      <c r="AS358" s="348"/>
      <c r="AT358" s="264">
        <f t="shared" si="282"/>
        <v>0</v>
      </c>
      <c r="AU358" s="259"/>
      <c r="AV358" s="265">
        <f t="shared" si="283"/>
        <v>0</v>
      </c>
      <c r="AX358" s="265">
        <f t="shared" si="287"/>
        <v>0</v>
      </c>
      <c r="AZ358" s="492">
        <f t="shared" si="284"/>
        <v>0</v>
      </c>
      <c r="BB358" s="492">
        <f t="shared" si="285"/>
        <v>0</v>
      </c>
      <c r="BD358" s="265">
        <f t="shared" si="288"/>
        <v>0</v>
      </c>
      <c r="BE358" s="105"/>
      <c r="BF358" s="105"/>
      <c r="BG358" s="105"/>
      <c r="BH358" s="105"/>
      <c r="BI358" s="105"/>
      <c r="BJ358" s="105"/>
    </row>
    <row r="359" spans="2:62" ht="20.100000000000001" hidden="1" customHeight="1" outlineLevel="1">
      <c r="B359" s="100"/>
      <c r="C359" s="908"/>
      <c r="D359" s="909"/>
      <c r="E359" s="909"/>
      <c r="F359" s="910"/>
      <c r="G359" s="890"/>
      <c r="H359" s="891"/>
      <c r="I359" s="152"/>
      <c r="J359" s="152"/>
      <c r="K359" s="152"/>
      <c r="L359" s="152"/>
      <c r="M359" s="152"/>
      <c r="N359" s="152"/>
      <c r="O359" s="152"/>
      <c r="P359" s="153"/>
      <c r="Q359" s="153"/>
      <c r="R359" s="156">
        <f t="shared" si="278"/>
        <v>0</v>
      </c>
      <c r="S359" s="156">
        <f t="shared" si="279"/>
        <v>0</v>
      </c>
      <c r="U359" s="157">
        <f t="shared" si="286"/>
        <v>0</v>
      </c>
      <c r="W359" s="152"/>
      <c r="X359" s="152"/>
      <c r="Y359" s="152"/>
      <c r="Z359" s="152"/>
      <c r="AA359" s="152"/>
      <c r="AB359" s="152"/>
      <c r="AC359" s="347"/>
      <c r="AD359" s="152"/>
      <c r="AE359" s="152"/>
      <c r="AF359" s="152"/>
      <c r="AG359" s="152"/>
      <c r="AH359" s="152"/>
      <c r="AI359" s="152"/>
      <c r="AJ359" s="347"/>
      <c r="AK359" s="152"/>
      <c r="AL359" s="152"/>
      <c r="AM359" s="295"/>
      <c r="AN359" s="228"/>
      <c r="AO359" s="228"/>
      <c r="AP359" s="228"/>
      <c r="AQ359" s="228"/>
      <c r="AR359" s="228"/>
      <c r="AS359" s="348"/>
      <c r="AT359" s="264">
        <f t="shared" si="282"/>
        <v>0</v>
      </c>
      <c r="AU359" s="259"/>
      <c r="AV359" s="265">
        <f t="shared" si="283"/>
        <v>0</v>
      </c>
      <c r="AX359" s="265">
        <f t="shared" si="287"/>
        <v>0</v>
      </c>
      <c r="AZ359" s="492">
        <f t="shared" si="284"/>
        <v>0</v>
      </c>
      <c r="BB359" s="492">
        <f t="shared" si="285"/>
        <v>0</v>
      </c>
      <c r="BD359" s="265">
        <f t="shared" si="288"/>
        <v>0</v>
      </c>
      <c r="BE359" s="105"/>
      <c r="BF359" s="105"/>
      <c r="BG359" s="105"/>
      <c r="BH359" s="105"/>
      <c r="BI359" s="105"/>
      <c r="BJ359" s="105"/>
    </row>
    <row r="360" spans="2:62" ht="20.100000000000001" hidden="1" customHeight="1" outlineLevel="1">
      <c r="B360" s="100"/>
      <c r="C360" s="908"/>
      <c r="D360" s="909"/>
      <c r="E360" s="909"/>
      <c r="F360" s="910"/>
      <c r="G360" s="890"/>
      <c r="H360" s="891"/>
      <c r="I360" s="152"/>
      <c r="J360" s="152"/>
      <c r="K360" s="152"/>
      <c r="L360" s="152"/>
      <c r="M360" s="152"/>
      <c r="N360" s="152"/>
      <c r="O360" s="152"/>
      <c r="P360" s="153"/>
      <c r="Q360" s="153"/>
      <c r="R360" s="156">
        <f t="shared" si="278"/>
        <v>0</v>
      </c>
      <c r="S360" s="156">
        <f t="shared" si="279"/>
        <v>0</v>
      </c>
      <c r="U360" s="157">
        <f t="shared" si="286"/>
        <v>0</v>
      </c>
      <c r="W360" s="152"/>
      <c r="X360" s="152"/>
      <c r="Y360" s="152"/>
      <c r="Z360" s="152"/>
      <c r="AA360" s="152"/>
      <c r="AB360" s="152"/>
      <c r="AC360" s="347"/>
      <c r="AD360" s="152"/>
      <c r="AE360" s="152"/>
      <c r="AF360" s="152"/>
      <c r="AG360" s="152"/>
      <c r="AH360" s="152"/>
      <c r="AI360" s="152"/>
      <c r="AJ360" s="347"/>
      <c r="AK360" s="152"/>
      <c r="AL360" s="152"/>
      <c r="AM360" s="295"/>
      <c r="AN360" s="228"/>
      <c r="AO360" s="228"/>
      <c r="AP360" s="228"/>
      <c r="AQ360" s="228"/>
      <c r="AR360" s="228"/>
      <c r="AS360" s="348"/>
      <c r="AT360" s="264">
        <f t="shared" si="282"/>
        <v>0</v>
      </c>
      <c r="AU360" s="259"/>
      <c r="AV360" s="265">
        <f t="shared" si="283"/>
        <v>0</v>
      </c>
      <c r="AX360" s="265">
        <f t="shared" si="287"/>
        <v>0</v>
      </c>
      <c r="AZ360" s="492">
        <f t="shared" si="284"/>
        <v>0</v>
      </c>
      <c r="BB360" s="492">
        <f t="shared" si="285"/>
        <v>0</v>
      </c>
      <c r="BD360" s="265">
        <f t="shared" si="288"/>
        <v>0</v>
      </c>
      <c r="BE360" s="105"/>
      <c r="BF360" s="105"/>
      <c r="BG360" s="105"/>
      <c r="BH360" s="105"/>
      <c r="BI360" s="105"/>
      <c r="BJ360" s="105"/>
    </row>
    <row r="361" spans="2:62" ht="20.100000000000001" hidden="1" customHeight="1" outlineLevel="1">
      <c r="B361" s="100"/>
      <c r="C361" s="908"/>
      <c r="D361" s="909"/>
      <c r="E361" s="909"/>
      <c r="F361" s="910"/>
      <c r="G361" s="890"/>
      <c r="H361" s="891"/>
      <c r="I361" s="152"/>
      <c r="J361" s="152"/>
      <c r="K361" s="152"/>
      <c r="L361" s="152"/>
      <c r="M361" s="152"/>
      <c r="N361" s="152"/>
      <c r="O361" s="152"/>
      <c r="P361" s="153"/>
      <c r="Q361" s="153"/>
      <c r="R361" s="156">
        <f t="shared" si="278"/>
        <v>0</v>
      </c>
      <c r="S361" s="156">
        <f t="shared" si="279"/>
        <v>0</v>
      </c>
      <c r="U361" s="157">
        <f t="shared" si="286"/>
        <v>0</v>
      </c>
      <c r="W361" s="152"/>
      <c r="X361" s="152"/>
      <c r="Y361" s="152"/>
      <c r="Z361" s="152"/>
      <c r="AA361" s="152"/>
      <c r="AB361" s="152"/>
      <c r="AC361" s="347"/>
      <c r="AD361" s="152"/>
      <c r="AE361" s="152"/>
      <c r="AF361" s="152"/>
      <c r="AG361" s="152"/>
      <c r="AH361" s="152"/>
      <c r="AI361" s="152"/>
      <c r="AJ361" s="347"/>
      <c r="AK361" s="152"/>
      <c r="AL361" s="152"/>
      <c r="AM361" s="295"/>
      <c r="AN361" s="228"/>
      <c r="AO361" s="228"/>
      <c r="AP361" s="228"/>
      <c r="AQ361" s="228"/>
      <c r="AR361" s="228"/>
      <c r="AS361" s="348"/>
      <c r="AT361" s="264">
        <f t="shared" si="282"/>
        <v>0</v>
      </c>
      <c r="AU361" s="259"/>
      <c r="AV361" s="265">
        <f t="shared" si="283"/>
        <v>0</v>
      </c>
      <c r="AX361" s="265">
        <f t="shared" si="287"/>
        <v>0</v>
      </c>
      <c r="AZ361" s="492">
        <f t="shared" si="284"/>
        <v>0</v>
      </c>
      <c r="BB361" s="492">
        <f t="shared" si="285"/>
        <v>0</v>
      </c>
      <c r="BD361" s="265">
        <f t="shared" si="288"/>
        <v>0</v>
      </c>
      <c r="BE361" s="105"/>
      <c r="BF361" s="105"/>
      <c r="BG361" s="105"/>
      <c r="BH361" s="105"/>
      <c r="BI361" s="105"/>
      <c r="BJ361" s="105"/>
    </row>
    <row r="362" spans="2:62" ht="20.100000000000001" hidden="1" customHeight="1" outlineLevel="1">
      <c r="B362" s="100"/>
      <c r="C362" s="908"/>
      <c r="D362" s="909"/>
      <c r="E362" s="909"/>
      <c r="F362" s="910"/>
      <c r="G362" s="890"/>
      <c r="H362" s="891"/>
      <c r="I362" s="152"/>
      <c r="J362" s="152"/>
      <c r="K362" s="152"/>
      <c r="L362" s="152"/>
      <c r="M362" s="152"/>
      <c r="N362" s="152"/>
      <c r="O362" s="152"/>
      <c r="P362" s="153"/>
      <c r="Q362" s="153"/>
      <c r="R362" s="156">
        <f t="shared" si="278"/>
        <v>0</v>
      </c>
      <c r="S362" s="156">
        <f t="shared" si="279"/>
        <v>0</v>
      </c>
      <c r="U362" s="157">
        <f t="shared" si="286"/>
        <v>0</v>
      </c>
      <c r="W362" s="152"/>
      <c r="X362" s="152"/>
      <c r="Y362" s="152"/>
      <c r="Z362" s="152"/>
      <c r="AA362" s="152"/>
      <c r="AB362" s="152"/>
      <c r="AC362" s="347"/>
      <c r="AD362" s="152"/>
      <c r="AE362" s="152"/>
      <c r="AF362" s="152"/>
      <c r="AG362" s="152"/>
      <c r="AH362" s="152"/>
      <c r="AI362" s="152"/>
      <c r="AJ362" s="347"/>
      <c r="AK362" s="152"/>
      <c r="AL362" s="152"/>
      <c r="AM362" s="295"/>
      <c r="AN362" s="228"/>
      <c r="AO362" s="228"/>
      <c r="AP362" s="228"/>
      <c r="AQ362" s="228"/>
      <c r="AR362" s="228"/>
      <c r="AS362" s="348"/>
      <c r="AT362" s="264">
        <f t="shared" si="282"/>
        <v>0</v>
      </c>
      <c r="AU362" s="259"/>
      <c r="AV362" s="265">
        <f t="shared" si="283"/>
        <v>0</v>
      </c>
      <c r="AX362" s="265">
        <f t="shared" si="287"/>
        <v>0</v>
      </c>
      <c r="AZ362" s="492">
        <f t="shared" si="284"/>
        <v>0</v>
      </c>
      <c r="BB362" s="492">
        <f t="shared" si="285"/>
        <v>0</v>
      </c>
      <c r="BD362" s="265">
        <f t="shared" si="288"/>
        <v>0</v>
      </c>
      <c r="BE362" s="105"/>
      <c r="BF362" s="105"/>
      <c r="BG362" s="105"/>
      <c r="BH362" s="105"/>
      <c r="BI362" s="105"/>
      <c r="BJ362" s="105"/>
    </row>
    <row r="363" spans="2:62" ht="20.100000000000001" hidden="1" customHeight="1" outlineLevel="1">
      <c r="B363" s="100"/>
      <c r="C363" s="908"/>
      <c r="D363" s="909"/>
      <c r="E363" s="909"/>
      <c r="F363" s="910"/>
      <c r="G363" s="890"/>
      <c r="H363" s="891"/>
      <c r="I363" s="152"/>
      <c r="J363" s="152"/>
      <c r="K363" s="152"/>
      <c r="L363" s="152"/>
      <c r="M363" s="152"/>
      <c r="N363" s="152"/>
      <c r="O363" s="152"/>
      <c r="P363" s="153"/>
      <c r="Q363" s="153"/>
      <c r="R363" s="156">
        <f t="shared" si="278"/>
        <v>0</v>
      </c>
      <c r="S363" s="156">
        <f t="shared" si="279"/>
        <v>0</v>
      </c>
      <c r="U363" s="157">
        <f t="shared" si="286"/>
        <v>0</v>
      </c>
      <c r="W363" s="152"/>
      <c r="X363" s="152"/>
      <c r="Y363" s="152"/>
      <c r="Z363" s="152"/>
      <c r="AA363" s="152"/>
      <c r="AB363" s="152"/>
      <c r="AC363" s="347"/>
      <c r="AD363" s="152"/>
      <c r="AE363" s="152"/>
      <c r="AF363" s="152"/>
      <c r="AG363" s="152"/>
      <c r="AH363" s="152"/>
      <c r="AI363" s="152"/>
      <c r="AJ363" s="347"/>
      <c r="AK363" s="152"/>
      <c r="AL363" s="152"/>
      <c r="AM363" s="295"/>
      <c r="AN363" s="228"/>
      <c r="AO363" s="228"/>
      <c r="AP363" s="228"/>
      <c r="AQ363" s="228"/>
      <c r="AR363" s="228"/>
      <c r="AS363" s="348"/>
      <c r="AT363" s="264">
        <f t="shared" si="282"/>
        <v>0</v>
      </c>
      <c r="AU363" s="259"/>
      <c r="AV363" s="265">
        <f t="shared" si="283"/>
        <v>0</v>
      </c>
      <c r="AX363" s="265">
        <f t="shared" si="287"/>
        <v>0</v>
      </c>
      <c r="AZ363" s="492">
        <f t="shared" si="284"/>
        <v>0</v>
      </c>
      <c r="BB363" s="492">
        <f t="shared" si="285"/>
        <v>0</v>
      </c>
      <c r="BD363" s="265">
        <f t="shared" si="288"/>
        <v>0</v>
      </c>
      <c r="BE363" s="105"/>
      <c r="BF363" s="105"/>
      <c r="BG363" s="105"/>
      <c r="BH363" s="105"/>
      <c r="BI363" s="105"/>
      <c r="BJ363" s="105"/>
    </row>
    <row r="364" spans="2:62" ht="20.100000000000001" hidden="1" customHeight="1" outlineLevel="1">
      <c r="B364" s="100"/>
      <c r="C364" s="908"/>
      <c r="D364" s="909"/>
      <c r="E364" s="909"/>
      <c r="F364" s="910"/>
      <c r="G364" s="890"/>
      <c r="H364" s="891"/>
      <c r="I364" s="152"/>
      <c r="J364" s="152"/>
      <c r="K364" s="152"/>
      <c r="L364" s="152"/>
      <c r="M364" s="152"/>
      <c r="N364" s="152"/>
      <c r="O364" s="152"/>
      <c r="P364" s="153"/>
      <c r="Q364" s="153"/>
      <c r="R364" s="156">
        <f t="shared" si="278"/>
        <v>0</v>
      </c>
      <c r="S364" s="156">
        <f t="shared" si="279"/>
        <v>0</v>
      </c>
      <c r="U364" s="157">
        <f t="shared" si="286"/>
        <v>0</v>
      </c>
      <c r="W364" s="152"/>
      <c r="X364" s="152"/>
      <c r="Y364" s="152"/>
      <c r="Z364" s="152"/>
      <c r="AA364" s="152"/>
      <c r="AB364" s="152"/>
      <c r="AC364" s="347"/>
      <c r="AD364" s="152"/>
      <c r="AE364" s="152"/>
      <c r="AF364" s="152"/>
      <c r="AG364" s="152"/>
      <c r="AH364" s="152"/>
      <c r="AI364" s="152"/>
      <c r="AJ364" s="347"/>
      <c r="AK364" s="152"/>
      <c r="AL364" s="152"/>
      <c r="AM364" s="295"/>
      <c r="AN364" s="228"/>
      <c r="AO364" s="228"/>
      <c r="AP364" s="228"/>
      <c r="AQ364" s="228"/>
      <c r="AR364" s="228"/>
      <c r="AS364" s="348"/>
      <c r="AT364" s="264">
        <f t="shared" si="282"/>
        <v>0</v>
      </c>
      <c r="AU364" s="259"/>
      <c r="AV364" s="265">
        <f t="shared" si="283"/>
        <v>0</v>
      </c>
      <c r="AX364" s="265">
        <f t="shared" si="287"/>
        <v>0</v>
      </c>
      <c r="AZ364" s="492">
        <f t="shared" si="284"/>
        <v>0</v>
      </c>
      <c r="BB364" s="492">
        <f t="shared" si="285"/>
        <v>0</v>
      </c>
      <c r="BD364" s="265">
        <f t="shared" si="288"/>
        <v>0</v>
      </c>
      <c r="BE364" s="105"/>
      <c r="BF364" s="105"/>
      <c r="BG364" s="105"/>
      <c r="BH364" s="105"/>
      <c r="BI364" s="105"/>
      <c r="BJ364" s="105"/>
    </row>
    <row r="365" spans="2:62" ht="20.100000000000001" hidden="1" customHeight="1" outlineLevel="1">
      <c r="B365" s="100"/>
      <c r="C365" s="908"/>
      <c r="D365" s="909"/>
      <c r="E365" s="909"/>
      <c r="F365" s="910"/>
      <c r="G365" s="890"/>
      <c r="H365" s="891"/>
      <c r="I365" s="152"/>
      <c r="J365" s="152"/>
      <c r="K365" s="152"/>
      <c r="L365" s="152"/>
      <c r="M365" s="152"/>
      <c r="N365" s="152"/>
      <c r="O365" s="152"/>
      <c r="P365" s="153"/>
      <c r="Q365" s="153"/>
      <c r="R365" s="156">
        <f t="shared" si="278"/>
        <v>0</v>
      </c>
      <c r="S365" s="156">
        <f t="shared" si="279"/>
        <v>0</v>
      </c>
      <c r="U365" s="157">
        <f t="shared" si="286"/>
        <v>0</v>
      </c>
      <c r="W365" s="152"/>
      <c r="X365" s="152"/>
      <c r="Y365" s="152"/>
      <c r="Z365" s="152"/>
      <c r="AA365" s="152"/>
      <c r="AB365" s="152"/>
      <c r="AC365" s="347"/>
      <c r="AD365" s="152"/>
      <c r="AE365" s="152"/>
      <c r="AF365" s="152"/>
      <c r="AG365" s="152"/>
      <c r="AH365" s="152"/>
      <c r="AI365" s="152"/>
      <c r="AJ365" s="347"/>
      <c r="AK365" s="152"/>
      <c r="AL365" s="152"/>
      <c r="AM365" s="295"/>
      <c r="AN365" s="228"/>
      <c r="AO365" s="228"/>
      <c r="AP365" s="228"/>
      <c r="AQ365" s="228"/>
      <c r="AR365" s="228"/>
      <c r="AS365" s="348"/>
      <c r="AT365" s="264">
        <f t="shared" si="282"/>
        <v>0</v>
      </c>
      <c r="AU365" s="259"/>
      <c r="AV365" s="265">
        <f t="shared" si="283"/>
        <v>0</v>
      </c>
      <c r="AX365" s="265">
        <f t="shared" si="287"/>
        <v>0</v>
      </c>
      <c r="AZ365" s="492">
        <f t="shared" si="284"/>
        <v>0</v>
      </c>
      <c r="BB365" s="492">
        <f t="shared" si="285"/>
        <v>0</v>
      </c>
      <c r="BD365" s="265">
        <f t="shared" si="288"/>
        <v>0</v>
      </c>
      <c r="BE365" s="105"/>
      <c r="BF365" s="105"/>
      <c r="BG365" s="105"/>
      <c r="BH365" s="105"/>
      <c r="BI365" s="105"/>
      <c r="BJ365" s="105"/>
    </row>
    <row r="366" spans="2:62" ht="20.100000000000001" hidden="1" customHeight="1" outlineLevel="1">
      <c r="B366" s="100"/>
      <c r="C366" s="908"/>
      <c r="D366" s="909"/>
      <c r="E366" s="909"/>
      <c r="F366" s="910"/>
      <c r="G366" s="890"/>
      <c r="H366" s="891"/>
      <c r="I366" s="152"/>
      <c r="J366" s="152"/>
      <c r="K366" s="152"/>
      <c r="L366" s="152"/>
      <c r="M366" s="152"/>
      <c r="N366" s="152"/>
      <c r="O366" s="152"/>
      <c r="P366" s="153"/>
      <c r="Q366" s="153"/>
      <c r="R366" s="156">
        <f t="shared" si="278"/>
        <v>0</v>
      </c>
      <c r="S366" s="156">
        <f t="shared" si="279"/>
        <v>0</v>
      </c>
      <c r="U366" s="157">
        <f t="shared" si="286"/>
        <v>0</v>
      </c>
      <c r="W366" s="152"/>
      <c r="X366" s="152"/>
      <c r="Y366" s="152"/>
      <c r="Z366" s="152"/>
      <c r="AA366" s="152"/>
      <c r="AB366" s="152"/>
      <c r="AC366" s="347"/>
      <c r="AD366" s="152"/>
      <c r="AE366" s="152"/>
      <c r="AF366" s="152"/>
      <c r="AG366" s="152"/>
      <c r="AH366" s="152"/>
      <c r="AI366" s="152"/>
      <c r="AJ366" s="347"/>
      <c r="AK366" s="152"/>
      <c r="AL366" s="152"/>
      <c r="AM366" s="295"/>
      <c r="AN366" s="228"/>
      <c r="AO366" s="228"/>
      <c r="AP366" s="228"/>
      <c r="AQ366" s="228"/>
      <c r="AR366" s="228"/>
      <c r="AS366" s="348"/>
      <c r="AT366" s="264">
        <f t="shared" si="282"/>
        <v>0</v>
      </c>
      <c r="AU366" s="259"/>
      <c r="AV366" s="265">
        <f t="shared" si="283"/>
        <v>0</v>
      </c>
      <c r="AX366" s="265">
        <f t="shared" si="287"/>
        <v>0</v>
      </c>
      <c r="AZ366" s="492">
        <f t="shared" si="284"/>
        <v>0</v>
      </c>
      <c r="BB366" s="492">
        <f t="shared" si="285"/>
        <v>0</v>
      </c>
      <c r="BD366" s="265">
        <f t="shared" si="288"/>
        <v>0</v>
      </c>
      <c r="BE366" s="105"/>
      <c r="BF366" s="105"/>
      <c r="BG366" s="105"/>
      <c r="BH366" s="105"/>
      <c r="BI366" s="105"/>
      <c r="BJ366" s="105"/>
    </row>
    <row r="367" spans="2:62" ht="20.100000000000001" hidden="1" customHeight="1" outlineLevel="1">
      <c r="B367" s="100"/>
      <c r="C367" s="908"/>
      <c r="D367" s="909"/>
      <c r="E367" s="909"/>
      <c r="F367" s="910"/>
      <c r="G367" s="890"/>
      <c r="H367" s="891"/>
      <c r="I367" s="152"/>
      <c r="J367" s="152"/>
      <c r="K367" s="152"/>
      <c r="L367" s="152"/>
      <c r="M367" s="152"/>
      <c r="N367" s="152"/>
      <c r="O367" s="152"/>
      <c r="P367" s="153"/>
      <c r="Q367" s="153"/>
      <c r="R367" s="156">
        <f t="shared" si="278"/>
        <v>0</v>
      </c>
      <c r="S367" s="156">
        <f t="shared" si="279"/>
        <v>0</v>
      </c>
      <c r="U367" s="157">
        <f t="shared" si="286"/>
        <v>0</v>
      </c>
      <c r="W367" s="152"/>
      <c r="X367" s="152"/>
      <c r="Y367" s="152"/>
      <c r="Z367" s="152"/>
      <c r="AA367" s="152"/>
      <c r="AB367" s="152"/>
      <c r="AC367" s="347"/>
      <c r="AD367" s="152"/>
      <c r="AE367" s="152"/>
      <c r="AF367" s="152"/>
      <c r="AG367" s="152"/>
      <c r="AH367" s="152"/>
      <c r="AI367" s="152"/>
      <c r="AJ367" s="347"/>
      <c r="AK367" s="152"/>
      <c r="AL367" s="152"/>
      <c r="AM367" s="295"/>
      <c r="AN367" s="228"/>
      <c r="AO367" s="228"/>
      <c r="AP367" s="228"/>
      <c r="AQ367" s="228"/>
      <c r="AR367" s="228"/>
      <c r="AS367" s="348"/>
      <c r="AT367" s="264">
        <f t="shared" si="282"/>
        <v>0</v>
      </c>
      <c r="AU367" s="259"/>
      <c r="AV367" s="265">
        <f t="shared" si="283"/>
        <v>0</v>
      </c>
      <c r="AX367" s="265">
        <f t="shared" si="287"/>
        <v>0</v>
      </c>
      <c r="AZ367" s="492">
        <f t="shared" si="284"/>
        <v>0</v>
      </c>
      <c r="BB367" s="492">
        <f t="shared" si="285"/>
        <v>0</v>
      </c>
      <c r="BD367" s="265">
        <f t="shared" si="288"/>
        <v>0</v>
      </c>
      <c r="BE367" s="105"/>
      <c r="BF367" s="105"/>
      <c r="BG367" s="105"/>
      <c r="BH367" s="105"/>
      <c r="BI367" s="105"/>
      <c r="BJ367" s="105"/>
    </row>
    <row r="368" spans="2:62" ht="9.9499999999999993" hidden="1" customHeight="1" outlineLevel="1">
      <c r="B368" s="101"/>
      <c r="C368" s="208"/>
      <c r="D368" s="208"/>
      <c r="E368" s="208"/>
      <c r="F368" s="208"/>
      <c r="G368" s="237"/>
      <c r="H368" s="207"/>
      <c r="I368" s="257"/>
      <c r="J368" s="257"/>
      <c r="K368" s="257"/>
      <c r="L368" s="257"/>
      <c r="M368" s="257"/>
      <c r="N368" s="257"/>
      <c r="O368" s="257"/>
      <c r="P368" s="256"/>
      <c r="Q368" s="102"/>
      <c r="R368" s="102"/>
      <c r="S368" s="102"/>
      <c r="U368" s="98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Z368" s="493"/>
      <c r="BE368" s="105"/>
      <c r="BF368" s="105"/>
      <c r="BG368" s="105"/>
      <c r="BH368" s="105"/>
      <c r="BI368" s="105"/>
      <c r="BJ368" s="105"/>
    </row>
    <row r="369" spans="2:62" ht="20.100000000000001" customHeight="1" collapsed="1">
      <c r="B369" s="8">
        <f>B352+1</f>
        <v>22</v>
      </c>
      <c r="C369" s="916"/>
      <c r="D369" s="917"/>
      <c r="E369" s="917"/>
      <c r="F369" s="918"/>
      <c r="G369" s="429"/>
      <c r="H369" s="206">
        <v>1</v>
      </c>
      <c r="I369" s="642">
        <f t="shared" ref="I369" si="289">$H369*SUM(I370:I384)</f>
        <v>0</v>
      </c>
      <c r="J369" s="643">
        <f t="shared" ref="J369:O369" si="290">$H369*SUM(J370:J384)</f>
        <v>0</v>
      </c>
      <c r="K369" s="644">
        <f t="shared" si="290"/>
        <v>0</v>
      </c>
      <c r="L369" s="645">
        <f t="shared" si="290"/>
        <v>0</v>
      </c>
      <c r="M369" s="645">
        <f t="shared" si="290"/>
        <v>0</v>
      </c>
      <c r="N369" s="644">
        <f t="shared" si="290"/>
        <v>0</v>
      </c>
      <c r="O369" s="642">
        <f t="shared" si="290"/>
        <v>0</v>
      </c>
      <c r="P369" s="209">
        <f t="shared" ref="P369:Q369" si="291">$H369*SUM(P370:P384)</f>
        <v>0</v>
      </c>
      <c r="Q369" s="210">
        <f t="shared" si="291"/>
        <v>0</v>
      </c>
      <c r="R369" s="136">
        <f t="shared" ref="R369:R384" si="292">P369*(1+Gewinn)*(1+SicherheitAngebot)</f>
        <v>0</v>
      </c>
      <c r="S369" s="137">
        <f t="shared" ref="S369:S384" si="293">Q369*(1+MGKZ)*(1+Gewinn)*(1+SicherheitAngebot)</f>
        <v>0</v>
      </c>
      <c r="U369" s="10">
        <f>I369*$I$7+J369*$J$7+K369*$K$7+L369*$L$7+M369*$M$7+N369*$N$7+O369*$O$7+R369+S369</f>
        <v>0</v>
      </c>
      <c r="W369" s="646">
        <f t="shared" ref="W369:AB369" si="294">$H369*SUM(W370:W384)</f>
        <v>0</v>
      </c>
      <c r="X369" s="647">
        <f t="shared" si="294"/>
        <v>0</v>
      </c>
      <c r="Y369" s="648">
        <f t="shared" si="294"/>
        <v>0</v>
      </c>
      <c r="Z369" s="649">
        <f t="shared" si="294"/>
        <v>0</v>
      </c>
      <c r="AA369" s="648">
        <f t="shared" si="294"/>
        <v>0</v>
      </c>
      <c r="AB369" s="646">
        <f t="shared" si="294"/>
        <v>0</v>
      </c>
      <c r="AC369" s="258"/>
      <c r="AD369" s="646">
        <f t="shared" ref="AD369:AM369" si="295">$H369*SUM(AD370:AD384)</f>
        <v>0</v>
      </c>
      <c r="AE369" s="647">
        <f t="shared" si="295"/>
        <v>0</v>
      </c>
      <c r="AF369" s="648">
        <f t="shared" si="295"/>
        <v>0</v>
      </c>
      <c r="AG369" s="649">
        <f t="shared" si="295"/>
        <v>0</v>
      </c>
      <c r="AH369" s="648">
        <f t="shared" si="295"/>
        <v>0</v>
      </c>
      <c r="AI369" s="646">
        <f t="shared" si="295"/>
        <v>0</v>
      </c>
      <c r="AJ369" s="258"/>
      <c r="AK369" s="653">
        <f t="shared" si="295"/>
        <v>0</v>
      </c>
      <c r="AL369" s="653">
        <f t="shared" si="295"/>
        <v>0</v>
      </c>
      <c r="AM369" s="653">
        <f t="shared" si="295"/>
        <v>0</v>
      </c>
      <c r="AN369" s="227">
        <f>$H369*SUM(AN370:AN384)*(1+Gewinn)*(1+SicherheitAngebot)</f>
        <v>0</v>
      </c>
      <c r="AO369" s="227">
        <f>$H369*SUM(AO370:AO384)*(1+Gewinn)*(1+SicherheitAngebot)</f>
        <v>0</v>
      </c>
      <c r="AP369" s="227">
        <f>$H369*SUM(AP370:AP384)*(1+Gewinn)*(1+SicherheitAngebot)</f>
        <v>0</v>
      </c>
      <c r="AQ369" s="227">
        <f>$H369*SUM(AQ370:AQ384)*(1+Gewinn)*(1+SicherheitAngebot)</f>
        <v>0</v>
      </c>
      <c r="AR369" s="227">
        <f>$H369*SUM(AR370:AR384)*(1+Gewinn)*(1+SicherheitAngebot)</f>
        <v>0</v>
      </c>
      <c r="AS369" s="262"/>
      <c r="AT369" s="263">
        <f t="shared" si="282"/>
        <v>0</v>
      </c>
      <c r="AU369" s="259"/>
      <c r="AV369" s="491">
        <f>AK369*$AK$7+AL369*$AL$7+AM369*$AM$7+SUM(AN369:AR369)+AT369/Zuschläge_IBN+AT369</f>
        <v>0</v>
      </c>
      <c r="AX369" s="685">
        <f>U369+AV369</f>
        <v>0</v>
      </c>
      <c r="AZ369" s="490">
        <f>IF(H369&gt;0,U369/(1+SicherheitAngebot)*(1+Sicherheit),0)</f>
        <v>0</v>
      </c>
      <c r="BB369" s="490">
        <f>IF(H369&gt;0,AV369/(1+SicherheitAngebot)*(1+Sicherheit),0)</f>
        <v>0</v>
      </c>
      <c r="BD369" s="490">
        <f>AZ369+BB369</f>
        <v>0</v>
      </c>
      <c r="BE369" s="105"/>
      <c r="BF369" s="105"/>
      <c r="BG369" s="105"/>
      <c r="BH369" s="105"/>
      <c r="BI369" s="105"/>
      <c r="BJ369" s="105"/>
    </row>
    <row r="370" spans="2:62" ht="20.100000000000001" hidden="1" customHeight="1" outlineLevel="1">
      <c r="B370" s="99"/>
      <c r="C370" s="908"/>
      <c r="D370" s="909"/>
      <c r="E370" s="909"/>
      <c r="F370" s="910"/>
      <c r="G370" s="890"/>
      <c r="H370" s="901"/>
      <c r="I370" s="152"/>
      <c r="J370" s="152"/>
      <c r="K370" s="152"/>
      <c r="L370" s="152"/>
      <c r="M370" s="152"/>
      <c r="N370" s="152"/>
      <c r="O370" s="152"/>
      <c r="P370" s="153"/>
      <c r="Q370" s="153"/>
      <c r="R370" s="156">
        <f t="shared" si="292"/>
        <v>0</v>
      </c>
      <c r="S370" s="156">
        <f t="shared" si="293"/>
        <v>0</v>
      </c>
      <c r="U370" s="157">
        <f>I370*$I$7+J370*$J$7+K370*$K$7+L370*$L$7+M370*$M$7+N370*$N$7+O370*$O$7+R370+S370</f>
        <v>0</v>
      </c>
      <c r="W370" s="152"/>
      <c r="X370" s="152"/>
      <c r="Y370" s="152"/>
      <c r="Z370" s="152"/>
      <c r="AA370" s="152"/>
      <c r="AB370" s="152"/>
      <c r="AC370" s="347"/>
      <c r="AD370" s="152"/>
      <c r="AE370" s="152"/>
      <c r="AF370" s="152"/>
      <c r="AG370" s="152"/>
      <c r="AH370" s="152"/>
      <c r="AI370" s="152"/>
      <c r="AJ370" s="347"/>
      <c r="AK370" s="152"/>
      <c r="AL370" s="152"/>
      <c r="AM370" s="295"/>
      <c r="AN370" s="228"/>
      <c r="AO370" s="228"/>
      <c r="AP370" s="228"/>
      <c r="AQ370" s="228"/>
      <c r="AR370" s="228"/>
      <c r="AS370" s="348"/>
      <c r="AT370" s="264">
        <f t="shared" si="282"/>
        <v>0</v>
      </c>
      <c r="AU370" s="259"/>
      <c r="AV370" s="265">
        <f t="shared" ref="AV370:AV384" si="296">AK370*$AK$7+AL370*$AL$7+AM370*$AM$7+SUM(AN370:AR370)*(1+Gewinn)*(1+SicherheitAngebot)+AT370/Zuschläge_IBN+AT370</f>
        <v>0</v>
      </c>
      <c r="AX370" s="265">
        <f>U370+AV370</f>
        <v>0</v>
      </c>
      <c r="AZ370" s="492">
        <f t="shared" ref="AZ370:AZ384" si="297">U370/(1+SicherheitAngebot)*(1+Sicherheit)</f>
        <v>0</v>
      </c>
      <c r="BB370" s="492">
        <f t="shared" ref="BB370:BB384" si="298">AV370/(1+SicherheitAngebot)*(1+Sicherheit)</f>
        <v>0</v>
      </c>
      <c r="BD370" s="265">
        <f>AZ370+BB370</f>
        <v>0</v>
      </c>
      <c r="BE370" s="105"/>
      <c r="BF370" s="105"/>
      <c r="BG370" s="105"/>
      <c r="BH370" s="105"/>
      <c r="BI370" s="105"/>
      <c r="BJ370" s="105"/>
    </row>
    <row r="371" spans="2:62" ht="20.100000000000001" hidden="1" customHeight="1" outlineLevel="1">
      <c r="B371" s="100"/>
      <c r="C371" s="908"/>
      <c r="D371" s="909"/>
      <c r="E371" s="909"/>
      <c r="F371" s="910"/>
      <c r="G371" s="890"/>
      <c r="H371" s="891"/>
      <c r="I371" s="152"/>
      <c r="J371" s="152"/>
      <c r="K371" s="152"/>
      <c r="L371" s="152"/>
      <c r="M371" s="152"/>
      <c r="N371" s="152"/>
      <c r="O371" s="152"/>
      <c r="P371" s="153"/>
      <c r="Q371" s="153"/>
      <c r="R371" s="156">
        <f t="shared" si="292"/>
        <v>0</v>
      </c>
      <c r="S371" s="156">
        <f t="shared" si="293"/>
        <v>0</v>
      </c>
      <c r="U371" s="157">
        <f t="shared" ref="U371:U384" si="299">I371*$I$7+J371*$J$7+K371*$K$7+L371*$L$7+M371*$M$7+N371*$N$7+O371*$O$7+R371+S371</f>
        <v>0</v>
      </c>
      <c r="W371" s="152"/>
      <c r="X371" s="152"/>
      <c r="Y371" s="152"/>
      <c r="Z371" s="152"/>
      <c r="AA371" s="152"/>
      <c r="AB371" s="152"/>
      <c r="AC371" s="347"/>
      <c r="AD371" s="152"/>
      <c r="AE371" s="152"/>
      <c r="AF371" s="152"/>
      <c r="AG371" s="152"/>
      <c r="AH371" s="152"/>
      <c r="AI371" s="152"/>
      <c r="AJ371" s="347"/>
      <c r="AK371" s="152"/>
      <c r="AL371" s="152"/>
      <c r="AM371" s="295"/>
      <c r="AN371" s="228"/>
      <c r="AO371" s="228"/>
      <c r="AP371" s="228"/>
      <c r="AQ371" s="228"/>
      <c r="AR371" s="228"/>
      <c r="AS371" s="348"/>
      <c r="AT371" s="264">
        <f t="shared" si="282"/>
        <v>0</v>
      </c>
      <c r="AU371" s="259"/>
      <c r="AV371" s="265">
        <f t="shared" si="296"/>
        <v>0</v>
      </c>
      <c r="AX371" s="265">
        <f t="shared" ref="AX371:AX384" si="300">U371+AV371</f>
        <v>0</v>
      </c>
      <c r="AZ371" s="492">
        <f t="shared" si="297"/>
        <v>0</v>
      </c>
      <c r="BB371" s="492">
        <f t="shared" si="298"/>
        <v>0</v>
      </c>
      <c r="BD371" s="265">
        <f t="shared" ref="BD371:BD384" si="301">AZ371+BB371</f>
        <v>0</v>
      </c>
      <c r="BE371" s="105"/>
      <c r="BF371" s="105"/>
      <c r="BG371" s="105"/>
      <c r="BH371" s="105"/>
      <c r="BI371" s="105"/>
      <c r="BJ371" s="105"/>
    </row>
    <row r="372" spans="2:62" ht="20.100000000000001" hidden="1" customHeight="1" outlineLevel="1">
      <c r="B372" s="100"/>
      <c r="C372" s="908"/>
      <c r="D372" s="909"/>
      <c r="E372" s="909"/>
      <c r="F372" s="910"/>
      <c r="G372" s="890"/>
      <c r="H372" s="891"/>
      <c r="I372" s="152"/>
      <c r="J372" s="152"/>
      <c r="K372" s="152"/>
      <c r="L372" s="152"/>
      <c r="M372" s="152"/>
      <c r="N372" s="152"/>
      <c r="O372" s="152"/>
      <c r="P372" s="153"/>
      <c r="Q372" s="153"/>
      <c r="R372" s="156">
        <f t="shared" si="292"/>
        <v>0</v>
      </c>
      <c r="S372" s="156">
        <f t="shared" si="293"/>
        <v>0</v>
      </c>
      <c r="U372" s="157">
        <f t="shared" si="299"/>
        <v>0</v>
      </c>
      <c r="W372" s="152"/>
      <c r="X372" s="152"/>
      <c r="Y372" s="152"/>
      <c r="Z372" s="152"/>
      <c r="AA372" s="152"/>
      <c r="AB372" s="152"/>
      <c r="AC372" s="347"/>
      <c r="AD372" s="152"/>
      <c r="AE372" s="152"/>
      <c r="AF372" s="152"/>
      <c r="AG372" s="152"/>
      <c r="AH372" s="152"/>
      <c r="AI372" s="152"/>
      <c r="AJ372" s="347"/>
      <c r="AK372" s="152"/>
      <c r="AL372" s="152"/>
      <c r="AM372" s="295"/>
      <c r="AN372" s="228"/>
      <c r="AO372" s="228"/>
      <c r="AP372" s="228"/>
      <c r="AQ372" s="228"/>
      <c r="AR372" s="228"/>
      <c r="AS372" s="348"/>
      <c r="AT372" s="264">
        <f t="shared" si="282"/>
        <v>0</v>
      </c>
      <c r="AU372" s="259"/>
      <c r="AV372" s="265">
        <f t="shared" si="296"/>
        <v>0</v>
      </c>
      <c r="AX372" s="265">
        <f t="shared" si="300"/>
        <v>0</v>
      </c>
      <c r="AZ372" s="492">
        <f t="shared" si="297"/>
        <v>0</v>
      </c>
      <c r="BB372" s="492">
        <f t="shared" si="298"/>
        <v>0</v>
      </c>
      <c r="BD372" s="265">
        <f t="shared" si="301"/>
        <v>0</v>
      </c>
      <c r="BE372" s="105"/>
      <c r="BF372" s="105"/>
      <c r="BG372" s="105"/>
      <c r="BH372" s="105"/>
      <c r="BI372" s="105"/>
      <c r="BJ372" s="105"/>
    </row>
    <row r="373" spans="2:62" ht="20.100000000000001" hidden="1" customHeight="1" outlineLevel="1">
      <c r="B373" s="100"/>
      <c r="C373" s="908"/>
      <c r="D373" s="909"/>
      <c r="E373" s="909"/>
      <c r="F373" s="910"/>
      <c r="G373" s="890"/>
      <c r="H373" s="891"/>
      <c r="I373" s="152"/>
      <c r="J373" s="152"/>
      <c r="K373" s="152"/>
      <c r="L373" s="152"/>
      <c r="M373" s="152"/>
      <c r="N373" s="152"/>
      <c r="O373" s="152"/>
      <c r="P373" s="153"/>
      <c r="Q373" s="153"/>
      <c r="R373" s="156">
        <f t="shared" si="292"/>
        <v>0</v>
      </c>
      <c r="S373" s="156">
        <f t="shared" si="293"/>
        <v>0</v>
      </c>
      <c r="U373" s="157">
        <f t="shared" si="299"/>
        <v>0</v>
      </c>
      <c r="W373" s="152"/>
      <c r="X373" s="152"/>
      <c r="Y373" s="152"/>
      <c r="Z373" s="152"/>
      <c r="AA373" s="152"/>
      <c r="AB373" s="152"/>
      <c r="AC373" s="347"/>
      <c r="AD373" s="152"/>
      <c r="AE373" s="152"/>
      <c r="AF373" s="152"/>
      <c r="AG373" s="152"/>
      <c r="AH373" s="152"/>
      <c r="AI373" s="152"/>
      <c r="AJ373" s="347"/>
      <c r="AK373" s="152"/>
      <c r="AL373" s="152"/>
      <c r="AM373" s="295"/>
      <c r="AN373" s="228"/>
      <c r="AO373" s="228"/>
      <c r="AP373" s="228"/>
      <c r="AQ373" s="228"/>
      <c r="AR373" s="228"/>
      <c r="AS373" s="348"/>
      <c r="AT373" s="264">
        <f t="shared" si="282"/>
        <v>0</v>
      </c>
      <c r="AU373" s="259"/>
      <c r="AV373" s="265">
        <f t="shared" si="296"/>
        <v>0</v>
      </c>
      <c r="AX373" s="265">
        <f t="shared" si="300"/>
        <v>0</v>
      </c>
      <c r="AZ373" s="492">
        <f t="shared" si="297"/>
        <v>0</v>
      </c>
      <c r="BB373" s="492">
        <f t="shared" si="298"/>
        <v>0</v>
      </c>
      <c r="BD373" s="265">
        <f t="shared" si="301"/>
        <v>0</v>
      </c>
      <c r="BE373" s="105"/>
      <c r="BF373" s="105"/>
      <c r="BG373" s="105"/>
      <c r="BH373" s="105"/>
      <c r="BI373" s="105"/>
      <c r="BJ373" s="105"/>
    </row>
    <row r="374" spans="2:62" ht="20.100000000000001" hidden="1" customHeight="1" outlineLevel="1">
      <c r="B374" s="100"/>
      <c r="C374" s="908"/>
      <c r="D374" s="909"/>
      <c r="E374" s="909"/>
      <c r="F374" s="910"/>
      <c r="G374" s="890"/>
      <c r="H374" s="891"/>
      <c r="I374" s="152"/>
      <c r="J374" s="152"/>
      <c r="K374" s="152"/>
      <c r="L374" s="152"/>
      <c r="M374" s="152"/>
      <c r="N374" s="152"/>
      <c r="O374" s="152"/>
      <c r="P374" s="153"/>
      <c r="Q374" s="153"/>
      <c r="R374" s="156">
        <f t="shared" si="292"/>
        <v>0</v>
      </c>
      <c r="S374" s="156">
        <f t="shared" si="293"/>
        <v>0</v>
      </c>
      <c r="U374" s="157">
        <f t="shared" si="299"/>
        <v>0</v>
      </c>
      <c r="W374" s="152"/>
      <c r="X374" s="152"/>
      <c r="Y374" s="152"/>
      <c r="Z374" s="152"/>
      <c r="AA374" s="152"/>
      <c r="AB374" s="152"/>
      <c r="AC374" s="347"/>
      <c r="AD374" s="152"/>
      <c r="AE374" s="152"/>
      <c r="AF374" s="152"/>
      <c r="AG374" s="152"/>
      <c r="AH374" s="152"/>
      <c r="AI374" s="152"/>
      <c r="AJ374" s="347"/>
      <c r="AK374" s="152"/>
      <c r="AL374" s="152"/>
      <c r="AM374" s="295"/>
      <c r="AN374" s="228"/>
      <c r="AO374" s="228"/>
      <c r="AP374" s="228"/>
      <c r="AQ374" s="228"/>
      <c r="AR374" s="228"/>
      <c r="AS374" s="348"/>
      <c r="AT374" s="264">
        <f t="shared" si="282"/>
        <v>0</v>
      </c>
      <c r="AU374" s="259"/>
      <c r="AV374" s="265">
        <f t="shared" si="296"/>
        <v>0</v>
      </c>
      <c r="AX374" s="265">
        <f t="shared" si="300"/>
        <v>0</v>
      </c>
      <c r="AZ374" s="492">
        <f t="shared" si="297"/>
        <v>0</v>
      </c>
      <c r="BB374" s="492">
        <f t="shared" si="298"/>
        <v>0</v>
      </c>
      <c r="BD374" s="265">
        <f t="shared" si="301"/>
        <v>0</v>
      </c>
      <c r="BE374" s="105"/>
      <c r="BF374" s="105"/>
      <c r="BG374" s="105"/>
      <c r="BH374" s="105"/>
      <c r="BI374" s="105"/>
      <c r="BJ374" s="105"/>
    </row>
    <row r="375" spans="2:62" ht="20.100000000000001" hidden="1" customHeight="1" outlineLevel="1">
      <c r="B375" s="100"/>
      <c r="C375" s="908"/>
      <c r="D375" s="909"/>
      <c r="E375" s="909"/>
      <c r="F375" s="910"/>
      <c r="G375" s="890"/>
      <c r="H375" s="891"/>
      <c r="I375" s="152"/>
      <c r="J375" s="152"/>
      <c r="K375" s="152"/>
      <c r="L375" s="152"/>
      <c r="M375" s="152"/>
      <c r="N375" s="152"/>
      <c r="O375" s="152"/>
      <c r="P375" s="153"/>
      <c r="Q375" s="153"/>
      <c r="R375" s="156">
        <f t="shared" si="292"/>
        <v>0</v>
      </c>
      <c r="S375" s="156">
        <f t="shared" si="293"/>
        <v>0</v>
      </c>
      <c r="U375" s="157">
        <f t="shared" si="299"/>
        <v>0</v>
      </c>
      <c r="W375" s="152"/>
      <c r="X375" s="152"/>
      <c r="Y375" s="152"/>
      <c r="Z375" s="152"/>
      <c r="AA375" s="152"/>
      <c r="AB375" s="152"/>
      <c r="AC375" s="347"/>
      <c r="AD375" s="152"/>
      <c r="AE375" s="152"/>
      <c r="AF375" s="152"/>
      <c r="AG375" s="152"/>
      <c r="AH375" s="152"/>
      <c r="AI375" s="152"/>
      <c r="AJ375" s="347"/>
      <c r="AK375" s="152"/>
      <c r="AL375" s="152"/>
      <c r="AM375" s="295"/>
      <c r="AN375" s="228"/>
      <c r="AO375" s="228"/>
      <c r="AP375" s="228"/>
      <c r="AQ375" s="228"/>
      <c r="AR375" s="228"/>
      <c r="AS375" s="348"/>
      <c r="AT375" s="264">
        <f t="shared" si="282"/>
        <v>0</v>
      </c>
      <c r="AU375" s="259"/>
      <c r="AV375" s="265">
        <f t="shared" si="296"/>
        <v>0</v>
      </c>
      <c r="AX375" s="265">
        <f t="shared" si="300"/>
        <v>0</v>
      </c>
      <c r="AZ375" s="492">
        <f t="shared" si="297"/>
        <v>0</v>
      </c>
      <c r="BB375" s="492">
        <f t="shared" si="298"/>
        <v>0</v>
      </c>
      <c r="BD375" s="265">
        <f t="shared" si="301"/>
        <v>0</v>
      </c>
      <c r="BE375" s="105"/>
      <c r="BF375" s="105"/>
      <c r="BG375" s="105"/>
      <c r="BH375" s="105"/>
      <c r="BI375" s="105"/>
      <c r="BJ375" s="105"/>
    </row>
    <row r="376" spans="2:62" ht="20.100000000000001" hidden="1" customHeight="1" outlineLevel="1">
      <c r="B376" s="100"/>
      <c r="C376" s="908"/>
      <c r="D376" s="909"/>
      <c r="E376" s="909"/>
      <c r="F376" s="910"/>
      <c r="G376" s="890"/>
      <c r="H376" s="891"/>
      <c r="I376" s="152"/>
      <c r="J376" s="152"/>
      <c r="K376" s="152"/>
      <c r="L376" s="152"/>
      <c r="M376" s="152"/>
      <c r="N376" s="152"/>
      <c r="O376" s="152"/>
      <c r="P376" s="153"/>
      <c r="Q376" s="153"/>
      <c r="R376" s="156">
        <f t="shared" si="292"/>
        <v>0</v>
      </c>
      <c r="S376" s="156">
        <f t="shared" si="293"/>
        <v>0</v>
      </c>
      <c r="U376" s="157">
        <f t="shared" si="299"/>
        <v>0</v>
      </c>
      <c r="W376" s="152"/>
      <c r="X376" s="152"/>
      <c r="Y376" s="152"/>
      <c r="Z376" s="152"/>
      <c r="AA376" s="152"/>
      <c r="AB376" s="152"/>
      <c r="AC376" s="347"/>
      <c r="AD376" s="152"/>
      <c r="AE376" s="152"/>
      <c r="AF376" s="152"/>
      <c r="AG376" s="152"/>
      <c r="AH376" s="152"/>
      <c r="AI376" s="152"/>
      <c r="AJ376" s="347"/>
      <c r="AK376" s="152"/>
      <c r="AL376" s="152"/>
      <c r="AM376" s="295"/>
      <c r="AN376" s="228"/>
      <c r="AO376" s="228"/>
      <c r="AP376" s="228"/>
      <c r="AQ376" s="228"/>
      <c r="AR376" s="228"/>
      <c r="AS376" s="348"/>
      <c r="AT376" s="264">
        <f t="shared" si="282"/>
        <v>0</v>
      </c>
      <c r="AU376" s="259"/>
      <c r="AV376" s="265">
        <f t="shared" si="296"/>
        <v>0</v>
      </c>
      <c r="AX376" s="265">
        <f t="shared" si="300"/>
        <v>0</v>
      </c>
      <c r="AZ376" s="492">
        <f t="shared" si="297"/>
        <v>0</v>
      </c>
      <c r="BB376" s="492">
        <f t="shared" si="298"/>
        <v>0</v>
      </c>
      <c r="BD376" s="265">
        <f t="shared" si="301"/>
        <v>0</v>
      </c>
      <c r="BE376" s="105"/>
      <c r="BF376" s="105"/>
      <c r="BG376" s="105"/>
      <c r="BH376" s="105"/>
      <c r="BI376" s="105"/>
      <c r="BJ376" s="105"/>
    </row>
    <row r="377" spans="2:62" ht="20.100000000000001" hidden="1" customHeight="1" outlineLevel="1">
      <c r="B377" s="100"/>
      <c r="C377" s="908"/>
      <c r="D377" s="909"/>
      <c r="E377" s="909"/>
      <c r="F377" s="910"/>
      <c r="G377" s="890"/>
      <c r="H377" s="891"/>
      <c r="I377" s="152"/>
      <c r="J377" s="152"/>
      <c r="K377" s="152"/>
      <c r="L377" s="152"/>
      <c r="M377" s="152"/>
      <c r="N377" s="152"/>
      <c r="O377" s="152"/>
      <c r="P377" s="153"/>
      <c r="Q377" s="153"/>
      <c r="R377" s="156">
        <f t="shared" si="292"/>
        <v>0</v>
      </c>
      <c r="S377" s="156">
        <f t="shared" si="293"/>
        <v>0</v>
      </c>
      <c r="U377" s="157">
        <f t="shared" si="299"/>
        <v>0</v>
      </c>
      <c r="W377" s="152"/>
      <c r="X377" s="152"/>
      <c r="Y377" s="152"/>
      <c r="Z377" s="152"/>
      <c r="AA377" s="152"/>
      <c r="AB377" s="152"/>
      <c r="AC377" s="347"/>
      <c r="AD377" s="152"/>
      <c r="AE377" s="152"/>
      <c r="AF377" s="152"/>
      <c r="AG377" s="152"/>
      <c r="AH377" s="152"/>
      <c r="AI377" s="152"/>
      <c r="AJ377" s="347"/>
      <c r="AK377" s="152"/>
      <c r="AL377" s="152"/>
      <c r="AM377" s="295"/>
      <c r="AN377" s="228"/>
      <c r="AO377" s="228"/>
      <c r="AP377" s="228"/>
      <c r="AQ377" s="228"/>
      <c r="AR377" s="228"/>
      <c r="AS377" s="348"/>
      <c r="AT377" s="264">
        <f t="shared" si="282"/>
        <v>0</v>
      </c>
      <c r="AU377" s="259"/>
      <c r="AV377" s="265">
        <f t="shared" si="296"/>
        <v>0</v>
      </c>
      <c r="AX377" s="265">
        <f t="shared" si="300"/>
        <v>0</v>
      </c>
      <c r="AZ377" s="492">
        <f t="shared" si="297"/>
        <v>0</v>
      </c>
      <c r="BB377" s="492">
        <f t="shared" si="298"/>
        <v>0</v>
      </c>
      <c r="BD377" s="265">
        <f t="shared" si="301"/>
        <v>0</v>
      </c>
      <c r="BE377" s="105"/>
      <c r="BF377" s="105"/>
      <c r="BG377" s="105"/>
      <c r="BH377" s="105"/>
      <c r="BI377" s="105"/>
      <c r="BJ377" s="105"/>
    </row>
    <row r="378" spans="2:62" ht="20.100000000000001" hidden="1" customHeight="1" outlineLevel="1">
      <c r="B378" s="100"/>
      <c r="C378" s="908"/>
      <c r="D378" s="909"/>
      <c r="E378" s="909"/>
      <c r="F378" s="910"/>
      <c r="G378" s="890"/>
      <c r="H378" s="891"/>
      <c r="I378" s="152"/>
      <c r="J378" s="152"/>
      <c r="K378" s="152"/>
      <c r="L378" s="152"/>
      <c r="M378" s="152"/>
      <c r="N378" s="152"/>
      <c r="O378" s="152"/>
      <c r="P378" s="153"/>
      <c r="Q378" s="153"/>
      <c r="R378" s="156">
        <f t="shared" si="292"/>
        <v>0</v>
      </c>
      <c r="S378" s="156">
        <f t="shared" si="293"/>
        <v>0</v>
      </c>
      <c r="U378" s="157">
        <f t="shared" si="299"/>
        <v>0</v>
      </c>
      <c r="W378" s="152"/>
      <c r="X378" s="152"/>
      <c r="Y378" s="152"/>
      <c r="Z378" s="152"/>
      <c r="AA378" s="152"/>
      <c r="AB378" s="152"/>
      <c r="AC378" s="347"/>
      <c r="AD378" s="152"/>
      <c r="AE378" s="152"/>
      <c r="AF378" s="152"/>
      <c r="AG378" s="152"/>
      <c r="AH378" s="152"/>
      <c r="AI378" s="152"/>
      <c r="AJ378" s="347"/>
      <c r="AK378" s="152"/>
      <c r="AL378" s="152"/>
      <c r="AM378" s="295"/>
      <c r="AN378" s="228"/>
      <c r="AO378" s="228"/>
      <c r="AP378" s="228"/>
      <c r="AQ378" s="228"/>
      <c r="AR378" s="228"/>
      <c r="AS378" s="348"/>
      <c r="AT378" s="264">
        <f t="shared" si="282"/>
        <v>0</v>
      </c>
      <c r="AU378" s="259"/>
      <c r="AV378" s="265">
        <f t="shared" si="296"/>
        <v>0</v>
      </c>
      <c r="AX378" s="265">
        <f t="shared" si="300"/>
        <v>0</v>
      </c>
      <c r="AZ378" s="492">
        <f t="shared" si="297"/>
        <v>0</v>
      </c>
      <c r="BB378" s="492">
        <f t="shared" si="298"/>
        <v>0</v>
      </c>
      <c r="BD378" s="265">
        <f t="shared" si="301"/>
        <v>0</v>
      </c>
      <c r="BE378" s="105"/>
      <c r="BF378" s="105"/>
      <c r="BG378" s="105"/>
      <c r="BH378" s="105"/>
      <c r="BI378" s="105"/>
      <c r="BJ378" s="105"/>
    </row>
    <row r="379" spans="2:62" ht="20.100000000000001" hidden="1" customHeight="1" outlineLevel="1">
      <c r="B379" s="100"/>
      <c r="C379" s="908"/>
      <c r="D379" s="909"/>
      <c r="E379" s="909"/>
      <c r="F379" s="910"/>
      <c r="G379" s="890"/>
      <c r="H379" s="891"/>
      <c r="I379" s="152"/>
      <c r="J379" s="152"/>
      <c r="K379" s="152"/>
      <c r="L379" s="152"/>
      <c r="M379" s="152"/>
      <c r="N379" s="152"/>
      <c r="O379" s="152"/>
      <c r="P379" s="153"/>
      <c r="Q379" s="153"/>
      <c r="R379" s="156">
        <f t="shared" si="292"/>
        <v>0</v>
      </c>
      <c r="S379" s="156">
        <f t="shared" si="293"/>
        <v>0</v>
      </c>
      <c r="U379" s="157">
        <f t="shared" si="299"/>
        <v>0</v>
      </c>
      <c r="W379" s="152"/>
      <c r="X379" s="152"/>
      <c r="Y379" s="152"/>
      <c r="Z379" s="152"/>
      <c r="AA379" s="152"/>
      <c r="AB379" s="152"/>
      <c r="AC379" s="347"/>
      <c r="AD379" s="152"/>
      <c r="AE379" s="152"/>
      <c r="AF379" s="152"/>
      <c r="AG379" s="152"/>
      <c r="AH379" s="152"/>
      <c r="AI379" s="152"/>
      <c r="AJ379" s="347"/>
      <c r="AK379" s="152"/>
      <c r="AL379" s="152"/>
      <c r="AM379" s="295"/>
      <c r="AN379" s="228"/>
      <c r="AO379" s="228"/>
      <c r="AP379" s="228"/>
      <c r="AQ379" s="228"/>
      <c r="AR379" s="228"/>
      <c r="AS379" s="348"/>
      <c r="AT379" s="264">
        <f t="shared" si="282"/>
        <v>0</v>
      </c>
      <c r="AU379" s="259"/>
      <c r="AV379" s="265">
        <f t="shared" si="296"/>
        <v>0</v>
      </c>
      <c r="AX379" s="265">
        <f t="shared" si="300"/>
        <v>0</v>
      </c>
      <c r="AZ379" s="492">
        <f t="shared" si="297"/>
        <v>0</v>
      </c>
      <c r="BB379" s="492">
        <f t="shared" si="298"/>
        <v>0</v>
      </c>
      <c r="BD379" s="265">
        <f t="shared" si="301"/>
        <v>0</v>
      </c>
      <c r="BE379" s="105"/>
      <c r="BF379" s="105"/>
      <c r="BG379" s="105"/>
      <c r="BH379" s="105"/>
      <c r="BI379" s="105"/>
      <c r="BJ379" s="105"/>
    </row>
    <row r="380" spans="2:62" ht="20.100000000000001" hidden="1" customHeight="1" outlineLevel="1">
      <c r="B380" s="100"/>
      <c r="C380" s="908"/>
      <c r="D380" s="909"/>
      <c r="E380" s="909"/>
      <c r="F380" s="910"/>
      <c r="G380" s="890"/>
      <c r="H380" s="891"/>
      <c r="I380" s="152"/>
      <c r="J380" s="152"/>
      <c r="K380" s="152"/>
      <c r="L380" s="152"/>
      <c r="M380" s="152"/>
      <c r="N380" s="152"/>
      <c r="O380" s="152"/>
      <c r="P380" s="153"/>
      <c r="Q380" s="153"/>
      <c r="R380" s="156">
        <f t="shared" si="292"/>
        <v>0</v>
      </c>
      <c r="S380" s="156">
        <f t="shared" si="293"/>
        <v>0</v>
      </c>
      <c r="U380" s="157">
        <f t="shared" si="299"/>
        <v>0</v>
      </c>
      <c r="W380" s="152"/>
      <c r="X380" s="152"/>
      <c r="Y380" s="152"/>
      <c r="Z380" s="152"/>
      <c r="AA380" s="152"/>
      <c r="AB380" s="152"/>
      <c r="AC380" s="347"/>
      <c r="AD380" s="152"/>
      <c r="AE380" s="152"/>
      <c r="AF380" s="152"/>
      <c r="AG380" s="152"/>
      <c r="AH380" s="152"/>
      <c r="AI380" s="152"/>
      <c r="AJ380" s="347"/>
      <c r="AK380" s="152"/>
      <c r="AL380" s="152"/>
      <c r="AM380" s="295"/>
      <c r="AN380" s="228"/>
      <c r="AO380" s="228"/>
      <c r="AP380" s="228"/>
      <c r="AQ380" s="228"/>
      <c r="AR380" s="228"/>
      <c r="AS380" s="348"/>
      <c r="AT380" s="264">
        <f t="shared" si="282"/>
        <v>0</v>
      </c>
      <c r="AU380" s="259"/>
      <c r="AV380" s="265">
        <f t="shared" si="296"/>
        <v>0</v>
      </c>
      <c r="AX380" s="265">
        <f t="shared" si="300"/>
        <v>0</v>
      </c>
      <c r="AZ380" s="492">
        <f t="shared" si="297"/>
        <v>0</v>
      </c>
      <c r="BB380" s="492">
        <f t="shared" si="298"/>
        <v>0</v>
      </c>
      <c r="BD380" s="265">
        <f t="shared" si="301"/>
        <v>0</v>
      </c>
      <c r="BE380" s="105"/>
      <c r="BF380" s="105"/>
      <c r="BG380" s="105"/>
      <c r="BH380" s="105"/>
      <c r="BI380" s="105"/>
      <c r="BJ380" s="105"/>
    </row>
    <row r="381" spans="2:62" ht="20.100000000000001" hidden="1" customHeight="1" outlineLevel="1">
      <c r="B381" s="100"/>
      <c r="C381" s="908"/>
      <c r="D381" s="909"/>
      <c r="E381" s="909"/>
      <c r="F381" s="910"/>
      <c r="G381" s="890"/>
      <c r="H381" s="891"/>
      <c r="I381" s="152"/>
      <c r="J381" s="152"/>
      <c r="K381" s="152"/>
      <c r="L381" s="152"/>
      <c r="M381" s="152"/>
      <c r="N381" s="152"/>
      <c r="O381" s="152"/>
      <c r="P381" s="153"/>
      <c r="Q381" s="153"/>
      <c r="R381" s="156">
        <f t="shared" si="292"/>
        <v>0</v>
      </c>
      <c r="S381" s="156">
        <f t="shared" si="293"/>
        <v>0</v>
      </c>
      <c r="U381" s="157">
        <f t="shared" si="299"/>
        <v>0</v>
      </c>
      <c r="W381" s="152"/>
      <c r="X381" s="152"/>
      <c r="Y381" s="152"/>
      <c r="Z381" s="152"/>
      <c r="AA381" s="152"/>
      <c r="AB381" s="152"/>
      <c r="AC381" s="347"/>
      <c r="AD381" s="152"/>
      <c r="AE381" s="152"/>
      <c r="AF381" s="152"/>
      <c r="AG381" s="152"/>
      <c r="AH381" s="152"/>
      <c r="AI381" s="152"/>
      <c r="AJ381" s="347"/>
      <c r="AK381" s="152"/>
      <c r="AL381" s="152"/>
      <c r="AM381" s="295"/>
      <c r="AN381" s="228"/>
      <c r="AO381" s="228"/>
      <c r="AP381" s="228"/>
      <c r="AQ381" s="228"/>
      <c r="AR381" s="228"/>
      <c r="AS381" s="348"/>
      <c r="AT381" s="264">
        <f t="shared" si="282"/>
        <v>0</v>
      </c>
      <c r="AU381" s="259"/>
      <c r="AV381" s="265">
        <f t="shared" si="296"/>
        <v>0</v>
      </c>
      <c r="AX381" s="265">
        <f t="shared" si="300"/>
        <v>0</v>
      </c>
      <c r="AZ381" s="492">
        <f t="shared" si="297"/>
        <v>0</v>
      </c>
      <c r="BB381" s="492">
        <f t="shared" si="298"/>
        <v>0</v>
      </c>
      <c r="BD381" s="265">
        <f t="shared" si="301"/>
        <v>0</v>
      </c>
      <c r="BE381" s="105"/>
      <c r="BF381" s="105"/>
      <c r="BG381" s="105"/>
      <c r="BH381" s="105"/>
      <c r="BI381" s="105"/>
      <c r="BJ381" s="105"/>
    </row>
    <row r="382" spans="2:62" ht="20.100000000000001" hidden="1" customHeight="1" outlineLevel="1">
      <c r="B382" s="100"/>
      <c r="C382" s="908"/>
      <c r="D382" s="909"/>
      <c r="E382" s="909"/>
      <c r="F382" s="910"/>
      <c r="G382" s="890"/>
      <c r="H382" s="891"/>
      <c r="I382" s="152"/>
      <c r="J382" s="152"/>
      <c r="K382" s="152"/>
      <c r="L382" s="152"/>
      <c r="M382" s="152"/>
      <c r="N382" s="152"/>
      <c r="O382" s="152"/>
      <c r="P382" s="153"/>
      <c r="Q382" s="153"/>
      <c r="R382" s="156">
        <f t="shared" si="292"/>
        <v>0</v>
      </c>
      <c r="S382" s="156">
        <f t="shared" si="293"/>
        <v>0</v>
      </c>
      <c r="U382" s="157">
        <f t="shared" si="299"/>
        <v>0</v>
      </c>
      <c r="W382" s="152"/>
      <c r="X382" s="152"/>
      <c r="Y382" s="152"/>
      <c r="Z382" s="152"/>
      <c r="AA382" s="152"/>
      <c r="AB382" s="152"/>
      <c r="AC382" s="347"/>
      <c r="AD382" s="152"/>
      <c r="AE382" s="152"/>
      <c r="AF382" s="152"/>
      <c r="AG382" s="152"/>
      <c r="AH382" s="152"/>
      <c r="AI382" s="152"/>
      <c r="AJ382" s="347"/>
      <c r="AK382" s="152"/>
      <c r="AL382" s="152"/>
      <c r="AM382" s="295"/>
      <c r="AN382" s="228"/>
      <c r="AO382" s="228"/>
      <c r="AP382" s="228"/>
      <c r="AQ382" s="228"/>
      <c r="AR382" s="228"/>
      <c r="AS382" s="348"/>
      <c r="AT382" s="264">
        <f t="shared" si="282"/>
        <v>0</v>
      </c>
      <c r="AU382" s="259"/>
      <c r="AV382" s="265">
        <f t="shared" si="296"/>
        <v>0</v>
      </c>
      <c r="AX382" s="265">
        <f t="shared" si="300"/>
        <v>0</v>
      </c>
      <c r="AZ382" s="492">
        <f t="shared" si="297"/>
        <v>0</v>
      </c>
      <c r="BB382" s="492">
        <f t="shared" si="298"/>
        <v>0</v>
      </c>
      <c r="BD382" s="265">
        <f t="shared" si="301"/>
        <v>0</v>
      </c>
      <c r="BE382" s="105"/>
      <c r="BF382" s="105"/>
      <c r="BG382" s="105"/>
      <c r="BH382" s="105"/>
      <c r="BI382" s="105"/>
      <c r="BJ382" s="105"/>
    </row>
    <row r="383" spans="2:62" ht="20.100000000000001" hidden="1" customHeight="1" outlineLevel="1">
      <c r="B383" s="100"/>
      <c r="C383" s="908"/>
      <c r="D383" s="909"/>
      <c r="E383" s="909"/>
      <c r="F383" s="910"/>
      <c r="G383" s="890"/>
      <c r="H383" s="891"/>
      <c r="I383" s="152"/>
      <c r="J383" s="152"/>
      <c r="K383" s="152"/>
      <c r="L383" s="152"/>
      <c r="M383" s="152"/>
      <c r="N383" s="152"/>
      <c r="O383" s="152"/>
      <c r="P383" s="153"/>
      <c r="Q383" s="153"/>
      <c r="R383" s="156">
        <f t="shared" si="292"/>
        <v>0</v>
      </c>
      <c r="S383" s="156">
        <f t="shared" si="293"/>
        <v>0</v>
      </c>
      <c r="U383" s="157">
        <f t="shared" si="299"/>
        <v>0</v>
      </c>
      <c r="W383" s="152"/>
      <c r="X383" s="152"/>
      <c r="Y383" s="152"/>
      <c r="Z383" s="152"/>
      <c r="AA383" s="152"/>
      <c r="AB383" s="152"/>
      <c r="AC383" s="347"/>
      <c r="AD383" s="152"/>
      <c r="AE383" s="152"/>
      <c r="AF383" s="152"/>
      <c r="AG383" s="152"/>
      <c r="AH383" s="152"/>
      <c r="AI383" s="152"/>
      <c r="AJ383" s="347"/>
      <c r="AK383" s="152"/>
      <c r="AL383" s="152"/>
      <c r="AM383" s="295"/>
      <c r="AN383" s="228"/>
      <c r="AO383" s="228"/>
      <c r="AP383" s="228"/>
      <c r="AQ383" s="228"/>
      <c r="AR383" s="228"/>
      <c r="AS383" s="348"/>
      <c r="AT383" s="264">
        <f t="shared" si="282"/>
        <v>0</v>
      </c>
      <c r="AU383" s="259"/>
      <c r="AV383" s="265">
        <f t="shared" si="296"/>
        <v>0</v>
      </c>
      <c r="AX383" s="265">
        <f t="shared" si="300"/>
        <v>0</v>
      </c>
      <c r="AZ383" s="492">
        <f t="shared" si="297"/>
        <v>0</v>
      </c>
      <c r="BB383" s="492">
        <f t="shared" si="298"/>
        <v>0</v>
      </c>
      <c r="BD383" s="265">
        <f t="shared" si="301"/>
        <v>0</v>
      </c>
      <c r="BE383" s="105"/>
      <c r="BF383" s="105"/>
      <c r="BG383" s="105"/>
      <c r="BH383" s="105"/>
      <c r="BI383" s="105"/>
      <c r="BJ383" s="105"/>
    </row>
    <row r="384" spans="2:62" ht="20.100000000000001" hidden="1" customHeight="1" outlineLevel="1">
      <c r="B384" s="100"/>
      <c r="C384" s="908"/>
      <c r="D384" s="909"/>
      <c r="E384" s="909"/>
      <c r="F384" s="910"/>
      <c r="G384" s="890"/>
      <c r="H384" s="891"/>
      <c r="I384" s="152"/>
      <c r="J384" s="152"/>
      <c r="K384" s="152"/>
      <c r="L384" s="152"/>
      <c r="M384" s="152"/>
      <c r="N384" s="152"/>
      <c r="O384" s="152"/>
      <c r="P384" s="153"/>
      <c r="Q384" s="153"/>
      <c r="R384" s="156">
        <f t="shared" si="292"/>
        <v>0</v>
      </c>
      <c r="S384" s="156">
        <f t="shared" si="293"/>
        <v>0</v>
      </c>
      <c r="U384" s="157">
        <f t="shared" si="299"/>
        <v>0</v>
      </c>
      <c r="W384" s="152"/>
      <c r="X384" s="152"/>
      <c r="Y384" s="152"/>
      <c r="Z384" s="152"/>
      <c r="AA384" s="152"/>
      <c r="AB384" s="152"/>
      <c r="AC384" s="347"/>
      <c r="AD384" s="152"/>
      <c r="AE384" s="152"/>
      <c r="AF384" s="152"/>
      <c r="AG384" s="152"/>
      <c r="AH384" s="152"/>
      <c r="AI384" s="152"/>
      <c r="AJ384" s="347"/>
      <c r="AK384" s="152"/>
      <c r="AL384" s="152"/>
      <c r="AM384" s="295"/>
      <c r="AN384" s="228"/>
      <c r="AO384" s="228"/>
      <c r="AP384" s="228"/>
      <c r="AQ384" s="228"/>
      <c r="AR384" s="228"/>
      <c r="AS384" s="348"/>
      <c r="AT384" s="264">
        <f t="shared" si="282"/>
        <v>0</v>
      </c>
      <c r="AU384" s="259"/>
      <c r="AV384" s="265">
        <f t="shared" si="296"/>
        <v>0</v>
      </c>
      <c r="AX384" s="265">
        <f t="shared" si="300"/>
        <v>0</v>
      </c>
      <c r="AZ384" s="492">
        <f t="shared" si="297"/>
        <v>0</v>
      </c>
      <c r="BB384" s="492">
        <f t="shared" si="298"/>
        <v>0</v>
      </c>
      <c r="BD384" s="265">
        <f t="shared" si="301"/>
        <v>0</v>
      </c>
      <c r="BE384" s="105"/>
      <c r="BF384" s="105"/>
      <c r="BG384" s="105"/>
      <c r="BH384" s="105"/>
      <c r="BI384" s="105"/>
      <c r="BJ384" s="105"/>
    </row>
    <row r="385" spans="2:62" ht="9.9499999999999993" hidden="1" customHeight="1" outlineLevel="1">
      <c r="B385" s="101"/>
      <c r="C385" s="208"/>
      <c r="D385" s="208"/>
      <c r="E385" s="208"/>
      <c r="F385" s="208"/>
      <c r="G385" s="237"/>
      <c r="H385" s="207"/>
      <c r="I385" s="257"/>
      <c r="J385" s="257"/>
      <c r="K385" s="257"/>
      <c r="L385" s="257"/>
      <c r="M385" s="257"/>
      <c r="N385" s="257"/>
      <c r="O385" s="257"/>
      <c r="P385" s="256"/>
      <c r="Q385" s="102"/>
      <c r="R385" s="102"/>
      <c r="S385" s="102"/>
      <c r="U385" s="98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Z385" s="493"/>
      <c r="BE385" s="105"/>
      <c r="BF385" s="105"/>
      <c r="BG385" s="105"/>
      <c r="BH385" s="105"/>
      <c r="BI385" s="105"/>
      <c r="BJ385" s="105"/>
    </row>
    <row r="386" spans="2:62" ht="20.100000000000001" customHeight="1" collapsed="1">
      <c r="B386" s="8">
        <f>B369+1</f>
        <v>23</v>
      </c>
      <c r="C386" s="916"/>
      <c r="D386" s="917"/>
      <c r="E386" s="917"/>
      <c r="F386" s="918"/>
      <c r="G386" s="429"/>
      <c r="H386" s="206">
        <v>1</v>
      </c>
      <c r="I386" s="642">
        <f t="shared" ref="I386" si="302">$H386*SUM(I387:I401)</f>
        <v>0</v>
      </c>
      <c r="J386" s="643">
        <f t="shared" ref="J386:O386" si="303">$H386*SUM(J387:J401)</f>
        <v>0</v>
      </c>
      <c r="K386" s="644">
        <f t="shared" si="303"/>
        <v>0</v>
      </c>
      <c r="L386" s="645">
        <f t="shared" si="303"/>
        <v>0</v>
      </c>
      <c r="M386" s="645">
        <f t="shared" si="303"/>
        <v>0</v>
      </c>
      <c r="N386" s="644">
        <f t="shared" si="303"/>
        <v>0</v>
      </c>
      <c r="O386" s="642">
        <f t="shared" si="303"/>
        <v>0</v>
      </c>
      <c r="P386" s="209">
        <f t="shared" ref="P386:Q386" si="304">$H386*SUM(P387:P401)</f>
        <v>0</v>
      </c>
      <c r="Q386" s="210">
        <f t="shared" si="304"/>
        <v>0</v>
      </c>
      <c r="R386" s="136">
        <f t="shared" ref="R386:R401" si="305">P386*(1+Gewinn)*(1+SicherheitAngebot)</f>
        <v>0</v>
      </c>
      <c r="S386" s="137">
        <f t="shared" ref="S386:S401" si="306">Q386*(1+MGKZ)*(1+Gewinn)*(1+SicherheitAngebot)</f>
        <v>0</v>
      </c>
      <c r="U386" s="10">
        <f>I386*$I$7+J386*$J$7+K386*$K$7+L386*$L$7+M386*$M$7+N386*$N$7+O386*$O$7+R386+S386</f>
        <v>0</v>
      </c>
      <c r="W386" s="646">
        <f t="shared" ref="W386:AB386" si="307">$H386*SUM(W387:W401)</f>
        <v>0</v>
      </c>
      <c r="X386" s="647">
        <f t="shared" si="307"/>
        <v>0</v>
      </c>
      <c r="Y386" s="648">
        <f t="shared" si="307"/>
        <v>0</v>
      </c>
      <c r="Z386" s="649">
        <f t="shared" si="307"/>
        <v>0</v>
      </c>
      <c r="AA386" s="648">
        <f t="shared" si="307"/>
        <v>0</v>
      </c>
      <c r="AB386" s="646">
        <f t="shared" si="307"/>
        <v>0</v>
      </c>
      <c r="AC386" s="258"/>
      <c r="AD386" s="646">
        <f t="shared" ref="AD386:AM386" si="308">$H386*SUM(AD387:AD401)</f>
        <v>0</v>
      </c>
      <c r="AE386" s="647">
        <f t="shared" si="308"/>
        <v>0</v>
      </c>
      <c r="AF386" s="648">
        <f t="shared" si="308"/>
        <v>0</v>
      </c>
      <c r="AG386" s="649">
        <f t="shared" si="308"/>
        <v>0</v>
      </c>
      <c r="AH386" s="648">
        <f t="shared" si="308"/>
        <v>0</v>
      </c>
      <c r="AI386" s="646">
        <f t="shared" si="308"/>
        <v>0</v>
      </c>
      <c r="AJ386" s="258"/>
      <c r="AK386" s="653">
        <f t="shared" si="308"/>
        <v>0</v>
      </c>
      <c r="AL386" s="653">
        <f t="shared" si="308"/>
        <v>0</v>
      </c>
      <c r="AM386" s="653">
        <f t="shared" si="308"/>
        <v>0</v>
      </c>
      <c r="AN386" s="227">
        <f>$H386*SUM(AN387:AN401)*(1+Gewinn)*(1+SicherheitAngebot)</f>
        <v>0</v>
      </c>
      <c r="AO386" s="227">
        <f>$H386*SUM(AO387:AO401)*(1+Gewinn)*(1+SicherheitAngebot)</f>
        <v>0</v>
      </c>
      <c r="AP386" s="227">
        <f>$H386*SUM(AP387:AP401)*(1+Gewinn)*(1+SicherheitAngebot)</f>
        <v>0</v>
      </c>
      <c r="AQ386" s="227">
        <f>$H386*SUM(AQ387:AQ401)*(1+Gewinn)*(1+SicherheitAngebot)</f>
        <v>0</v>
      </c>
      <c r="AR386" s="227">
        <f>$H386*SUM(AR387:AR401)*(1+Gewinn)*(1+SicherheitAngebot)</f>
        <v>0</v>
      </c>
      <c r="AS386" s="262"/>
      <c r="AT386" s="263">
        <f t="shared" ref="AT386:AT449" si="309">((W386+AD386)*$W$7+(X386+AE386)*$X$7+(Y386+Z386+AF386+AG386)*$Z$7+(AA386+AH386)*$AA$7+(AB386+AI386)*$AB$7)*Zuschläge_IBN</f>
        <v>0</v>
      </c>
      <c r="AU386" s="259"/>
      <c r="AV386" s="491">
        <f>AK386*$AK$7+AL386*$AL$7+AM386*$AM$7+SUM(AN386:AR386)+AT386/Zuschläge_IBN+AT386</f>
        <v>0</v>
      </c>
      <c r="AX386" s="685">
        <f>U386+AV386</f>
        <v>0</v>
      </c>
      <c r="AZ386" s="490">
        <f>IF(H386&gt;0,U386/(1+SicherheitAngebot)*(1+Sicherheit),0)</f>
        <v>0</v>
      </c>
      <c r="BB386" s="490">
        <f>IF(H386&gt;0,AV386/(1+SicherheitAngebot)*(1+Sicherheit),0)</f>
        <v>0</v>
      </c>
      <c r="BD386" s="490">
        <f>AZ386+BB386</f>
        <v>0</v>
      </c>
      <c r="BE386" s="105"/>
      <c r="BF386" s="105"/>
      <c r="BG386" s="105"/>
      <c r="BH386" s="105"/>
      <c r="BI386" s="105"/>
      <c r="BJ386" s="105"/>
    </row>
    <row r="387" spans="2:62" ht="20.100000000000001" hidden="1" customHeight="1" outlineLevel="1">
      <c r="B387" s="99"/>
      <c r="C387" s="908"/>
      <c r="D387" s="909"/>
      <c r="E387" s="909"/>
      <c r="F387" s="910"/>
      <c r="G387" s="890"/>
      <c r="H387" s="901"/>
      <c r="I387" s="152"/>
      <c r="J387" s="152"/>
      <c r="K387" s="152"/>
      <c r="L387" s="152"/>
      <c r="M387" s="152"/>
      <c r="N387" s="152"/>
      <c r="O387" s="152"/>
      <c r="P387" s="153"/>
      <c r="Q387" s="153"/>
      <c r="R387" s="156">
        <f t="shared" si="305"/>
        <v>0</v>
      </c>
      <c r="S387" s="156">
        <f t="shared" si="306"/>
        <v>0</v>
      </c>
      <c r="U387" s="157">
        <f>I387*$I$7+J387*$J$7+K387*$K$7+L387*$L$7+M387*$M$7+N387*$N$7+O387*$O$7+R387+S387</f>
        <v>0</v>
      </c>
      <c r="W387" s="152"/>
      <c r="X387" s="152"/>
      <c r="Y387" s="152"/>
      <c r="Z387" s="152"/>
      <c r="AA387" s="152"/>
      <c r="AB387" s="152"/>
      <c r="AC387" s="347"/>
      <c r="AD387" s="152"/>
      <c r="AE387" s="152"/>
      <c r="AF387" s="152"/>
      <c r="AG387" s="152"/>
      <c r="AH387" s="152"/>
      <c r="AI387" s="152"/>
      <c r="AJ387" s="347"/>
      <c r="AK387" s="152"/>
      <c r="AL387" s="152"/>
      <c r="AM387" s="295"/>
      <c r="AN387" s="228"/>
      <c r="AO387" s="228"/>
      <c r="AP387" s="228"/>
      <c r="AQ387" s="228"/>
      <c r="AR387" s="228"/>
      <c r="AS387" s="348"/>
      <c r="AT387" s="264">
        <f t="shared" si="309"/>
        <v>0</v>
      </c>
      <c r="AU387" s="259"/>
      <c r="AV387" s="265">
        <f t="shared" ref="AV387:AV401" si="310">AK387*$AK$7+AL387*$AL$7+AM387*$AM$7+SUM(AN387:AR387)*(1+Gewinn)*(1+SicherheitAngebot)+AT387/Zuschläge_IBN+AT387</f>
        <v>0</v>
      </c>
      <c r="AX387" s="265">
        <f>U387+AV387</f>
        <v>0</v>
      </c>
      <c r="AZ387" s="492">
        <f t="shared" ref="AZ387:AZ401" si="311">U387/(1+SicherheitAngebot)*(1+Sicherheit)</f>
        <v>0</v>
      </c>
      <c r="BB387" s="492">
        <f t="shared" ref="BB387:BB401" si="312">AV387/(1+SicherheitAngebot)*(1+Sicherheit)</f>
        <v>0</v>
      </c>
      <c r="BD387" s="265">
        <f>AZ387+BB387</f>
        <v>0</v>
      </c>
      <c r="BE387" s="105"/>
      <c r="BF387" s="105"/>
      <c r="BG387" s="105"/>
      <c r="BH387" s="105"/>
      <c r="BI387" s="105"/>
      <c r="BJ387" s="105"/>
    </row>
    <row r="388" spans="2:62" ht="20.100000000000001" hidden="1" customHeight="1" outlineLevel="1">
      <c r="B388" s="100"/>
      <c r="C388" s="908"/>
      <c r="D388" s="909"/>
      <c r="E388" s="909"/>
      <c r="F388" s="910"/>
      <c r="G388" s="890"/>
      <c r="H388" s="891"/>
      <c r="I388" s="152"/>
      <c r="J388" s="152"/>
      <c r="K388" s="152"/>
      <c r="L388" s="152"/>
      <c r="M388" s="152"/>
      <c r="N388" s="152"/>
      <c r="O388" s="152"/>
      <c r="P388" s="153"/>
      <c r="Q388" s="153"/>
      <c r="R388" s="156">
        <f t="shared" si="305"/>
        <v>0</v>
      </c>
      <c r="S388" s="156">
        <f t="shared" si="306"/>
        <v>0</v>
      </c>
      <c r="U388" s="157">
        <f t="shared" ref="U388:U401" si="313">I388*$I$7+J388*$J$7+K388*$K$7+L388*$L$7+M388*$M$7+N388*$N$7+O388*$O$7+R388+S388</f>
        <v>0</v>
      </c>
      <c r="W388" s="152"/>
      <c r="X388" s="152"/>
      <c r="Y388" s="152"/>
      <c r="Z388" s="152"/>
      <c r="AA388" s="152"/>
      <c r="AB388" s="152"/>
      <c r="AC388" s="347"/>
      <c r="AD388" s="152"/>
      <c r="AE388" s="152"/>
      <c r="AF388" s="152"/>
      <c r="AG388" s="152"/>
      <c r="AH388" s="152"/>
      <c r="AI388" s="152"/>
      <c r="AJ388" s="347"/>
      <c r="AK388" s="152"/>
      <c r="AL388" s="152"/>
      <c r="AM388" s="295"/>
      <c r="AN388" s="228"/>
      <c r="AO388" s="228"/>
      <c r="AP388" s="228"/>
      <c r="AQ388" s="228"/>
      <c r="AR388" s="228"/>
      <c r="AS388" s="348"/>
      <c r="AT388" s="264">
        <f t="shared" si="309"/>
        <v>0</v>
      </c>
      <c r="AU388" s="259"/>
      <c r="AV388" s="265">
        <f t="shared" si="310"/>
        <v>0</v>
      </c>
      <c r="AX388" s="265">
        <f t="shared" ref="AX388:AX401" si="314">U388+AV388</f>
        <v>0</v>
      </c>
      <c r="AZ388" s="492">
        <f t="shared" si="311"/>
        <v>0</v>
      </c>
      <c r="BB388" s="492">
        <f t="shared" si="312"/>
        <v>0</v>
      </c>
      <c r="BD388" s="265">
        <f t="shared" ref="BD388:BD401" si="315">AZ388+BB388</f>
        <v>0</v>
      </c>
      <c r="BE388" s="105"/>
      <c r="BF388" s="105"/>
      <c r="BG388" s="105"/>
      <c r="BH388" s="105"/>
      <c r="BI388" s="105"/>
      <c r="BJ388" s="105"/>
    </row>
    <row r="389" spans="2:62" ht="20.100000000000001" hidden="1" customHeight="1" outlineLevel="1">
      <c r="B389" s="100"/>
      <c r="C389" s="908"/>
      <c r="D389" s="909"/>
      <c r="E389" s="909"/>
      <c r="F389" s="910"/>
      <c r="G389" s="890"/>
      <c r="H389" s="891"/>
      <c r="I389" s="152"/>
      <c r="J389" s="152"/>
      <c r="K389" s="152"/>
      <c r="L389" s="152"/>
      <c r="M389" s="152"/>
      <c r="N389" s="152"/>
      <c r="O389" s="152"/>
      <c r="P389" s="153"/>
      <c r="Q389" s="153"/>
      <c r="R389" s="156">
        <f t="shared" si="305"/>
        <v>0</v>
      </c>
      <c r="S389" s="156">
        <f t="shared" si="306"/>
        <v>0</v>
      </c>
      <c r="U389" s="157">
        <f t="shared" si="313"/>
        <v>0</v>
      </c>
      <c r="W389" s="152"/>
      <c r="X389" s="152"/>
      <c r="Y389" s="152"/>
      <c r="Z389" s="152"/>
      <c r="AA389" s="152"/>
      <c r="AB389" s="152"/>
      <c r="AC389" s="347"/>
      <c r="AD389" s="152"/>
      <c r="AE389" s="152"/>
      <c r="AF389" s="152"/>
      <c r="AG389" s="152"/>
      <c r="AH389" s="152"/>
      <c r="AI389" s="152"/>
      <c r="AJ389" s="347"/>
      <c r="AK389" s="152"/>
      <c r="AL389" s="152"/>
      <c r="AM389" s="295"/>
      <c r="AN389" s="228"/>
      <c r="AO389" s="228"/>
      <c r="AP389" s="228"/>
      <c r="AQ389" s="228"/>
      <c r="AR389" s="228"/>
      <c r="AS389" s="348"/>
      <c r="AT389" s="264">
        <f t="shared" si="309"/>
        <v>0</v>
      </c>
      <c r="AU389" s="259"/>
      <c r="AV389" s="265">
        <f t="shared" si="310"/>
        <v>0</v>
      </c>
      <c r="AX389" s="265">
        <f t="shared" si="314"/>
        <v>0</v>
      </c>
      <c r="AZ389" s="492">
        <f t="shared" si="311"/>
        <v>0</v>
      </c>
      <c r="BB389" s="492">
        <f t="shared" si="312"/>
        <v>0</v>
      </c>
      <c r="BD389" s="265">
        <f t="shared" si="315"/>
        <v>0</v>
      </c>
      <c r="BE389" s="105"/>
      <c r="BF389" s="105"/>
      <c r="BG389" s="105"/>
      <c r="BH389" s="105"/>
      <c r="BI389" s="105"/>
      <c r="BJ389" s="105"/>
    </row>
    <row r="390" spans="2:62" ht="20.100000000000001" hidden="1" customHeight="1" outlineLevel="1">
      <c r="B390" s="100"/>
      <c r="C390" s="908"/>
      <c r="D390" s="909"/>
      <c r="E390" s="909"/>
      <c r="F390" s="910"/>
      <c r="G390" s="890"/>
      <c r="H390" s="891"/>
      <c r="I390" s="152"/>
      <c r="J390" s="152"/>
      <c r="K390" s="152"/>
      <c r="L390" s="152"/>
      <c r="M390" s="152"/>
      <c r="N390" s="152"/>
      <c r="O390" s="152"/>
      <c r="P390" s="153"/>
      <c r="Q390" s="153"/>
      <c r="R390" s="156">
        <f t="shared" si="305"/>
        <v>0</v>
      </c>
      <c r="S390" s="156">
        <f t="shared" si="306"/>
        <v>0</v>
      </c>
      <c r="U390" s="157">
        <f t="shared" si="313"/>
        <v>0</v>
      </c>
      <c r="W390" s="152"/>
      <c r="X390" s="152"/>
      <c r="Y390" s="152"/>
      <c r="Z390" s="152"/>
      <c r="AA390" s="152"/>
      <c r="AB390" s="152"/>
      <c r="AC390" s="347"/>
      <c r="AD390" s="152"/>
      <c r="AE390" s="152"/>
      <c r="AF390" s="152"/>
      <c r="AG390" s="152"/>
      <c r="AH390" s="152"/>
      <c r="AI390" s="152"/>
      <c r="AJ390" s="347"/>
      <c r="AK390" s="152"/>
      <c r="AL390" s="152"/>
      <c r="AM390" s="295"/>
      <c r="AN390" s="228"/>
      <c r="AO390" s="228"/>
      <c r="AP390" s="228"/>
      <c r="AQ390" s="228"/>
      <c r="AR390" s="228"/>
      <c r="AS390" s="348"/>
      <c r="AT390" s="264">
        <f t="shared" si="309"/>
        <v>0</v>
      </c>
      <c r="AU390" s="259"/>
      <c r="AV390" s="265">
        <f t="shared" si="310"/>
        <v>0</v>
      </c>
      <c r="AX390" s="265">
        <f t="shared" si="314"/>
        <v>0</v>
      </c>
      <c r="AZ390" s="492">
        <f t="shared" si="311"/>
        <v>0</v>
      </c>
      <c r="BB390" s="492">
        <f t="shared" si="312"/>
        <v>0</v>
      </c>
      <c r="BD390" s="265">
        <f t="shared" si="315"/>
        <v>0</v>
      </c>
      <c r="BE390" s="105"/>
      <c r="BF390" s="105"/>
      <c r="BG390" s="105"/>
      <c r="BH390" s="105"/>
      <c r="BI390" s="105"/>
      <c r="BJ390" s="105"/>
    </row>
    <row r="391" spans="2:62" ht="20.100000000000001" hidden="1" customHeight="1" outlineLevel="1">
      <c r="B391" s="100"/>
      <c r="C391" s="908"/>
      <c r="D391" s="909"/>
      <c r="E391" s="909"/>
      <c r="F391" s="910"/>
      <c r="G391" s="890"/>
      <c r="H391" s="891"/>
      <c r="I391" s="152"/>
      <c r="J391" s="152"/>
      <c r="K391" s="152"/>
      <c r="L391" s="152"/>
      <c r="M391" s="152"/>
      <c r="N391" s="152"/>
      <c r="O391" s="152"/>
      <c r="P391" s="153"/>
      <c r="Q391" s="153"/>
      <c r="R391" s="156">
        <f t="shared" si="305"/>
        <v>0</v>
      </c>
      <c r="S391" s="156">
        <f t="shared" si="306"/>
        <v>0</v>
      </c>
      <c r="U391" s="157">
        <f t="shared" si="313"/>
        <v>0</v>
      </c>
      <c r="W391" s="152"/>
      <c r="X391" s="152"/>
      <c r="Y391" s="152"/>
      <c r="Z391" s="152"/>
      <c r="AA391" s="152"/>
      <c r="AB391" s="152"/>
      <c r="AC391" s="347"/>
      <c r="AD391" s="152"/>
      <c r="AE391" s="152"/>
      <c r="AF391" s="152"/>
      <c r="AG391" s="152"/>
      <c r="AH391" s="152"/>
      <c r="AI391" s="152"/>
      <c r="AJ391" s="347"/>
      <c r="AK391" s="152"/>
      <c r="AL391" s="152"/>
      <c r="AM391" s="295"/>
      <c r="AN391" s="228"/>
      <c r="AO391" s="228"/>
      <c r="AP391" s="228"/>
      <c r="AQ391" s="228"/>
      <c r="AR391" s="228"/>
      <c r="AS391" s="348"/>
      <c r="AT391" s="264">
        <f t="shared" si="309"/>
        <v>0</v>
      </c>
      <c r="AU391" s="259"/>
      <c r="AV391" s="265">
        <f t="shared" si="310"/>
        <v>0</v>
      </c>
      <c r="AX391" s="265">
        <f t="shared" si="314"/>
        <v>0</v>
      </c>
      <c r="AZ391" s="492">
        <f t="shared" si="311"/>
        <v>0</v>
      </c>
      <c r="BB391" s="492">
        <f t="shared" si="312"/>
        <v>0</v>
      </c>
      <c r="BD391" s="265">
        <f t="shared" si="315"/>
        <v>0</v>
      </c>
      <c r="BE391" s="105"/>
      <c r="BF391" s="105"/>
      <c r="BG391" s="105"/>
      <c r="BH391" s="105"/>
      <c r="BI391" s="105"/>
      <c r="BJ391" s="105"/>
    </row>
    <row r="392" spans="2:62" ht="20.100000000000001" hidden="1" customHeight="1" outlineLevel="1">
      <c r="B392" s="100"/>
      <c r="C392" s="908"/>
      <c r="D392" s="909"/>
      <c r="E392" s="909"/>
      <c r="F392" s="910"/>
      <c r="G392" s="890"/>
      <c r="H392" s="891"/>
      <c r="I392" s="152"/>
      <c r="J392" s="152"/>
      <c r="K392" s="152"/>
      <c r="L392" s="152"/>
      <c r="M392" s="152"/>
      <c r="N392" s="152"/>
      <c r="O392" s="152"/>
      <c r="P392" s="153"/>
      <c r="Q392" s="153"/>
      <c r="R392" s="156">
        <f t="shared" si="305"/>
        <v>0</v>
      </c>
      <c r="S392" s="156">
        <f t="shared" si="306"/>
        <v>0</v>
      </c>
      <c r="U392" s="157">
        <f t="shared" si="313"/>
        <v>0</v>
      </c>
      <c r="W392" s="152"/>
      <c r="X392" s="152"/>
      <c r="Y392" s="152"/>
      <c r="Z392" s="152"/>
      <c r="AA392" s="152"/>
      <c r="AB392" s="152"/>
      <c r="AC392" s="347"/>
      <c r="AD392" s="152"/>
      <c r="AE392" s="152"/>
      <c r="AF392" s="152"/>
      <c r="AG392" s="152"/>
      <c r="AH392" s="152"/>
      <c r="AI392" s="152"/>
      <c r="AJ392" s="347"/>
      <c r="AK392" s="152"/>
      <c r="AL392" s="152"/>
      <c r="AM392" s="295"/>
      <c r="AN392" s="228"/>
      <c r="AO392" s="228"/>
      <c r="AP392" s="228"/>
      <c r="AQ392" s="228"/>
      <c r="AR392" s="228"/>
      <c r="AS392" s="348"/>
      <c r="AT392" s="264">
        <f t="shared" si="309"/>
        <v>0</v>
      </c>
      <c r="AU392" s="259"/>
      <c r="AV392" s="265">
        <f t="shared" si="310"/>
        <v>0</v>
      </c>
      <c r="AX392" s="265">
        <f t="shared" si="314"/>
        <v>0</v>
      </c>
      <c r="AZ392" s="492">
        <f t="shared" si="311"/>
        <v>0</v>
      </c>
      <c r="BB392" s="492">
        <f t="shared" si="312"/>
        <v>0</v>
      </c>
      <c r="BD392" s="265">
        <f t="shared" si="315"/>
        <v>0</v>
      </c>
      <c r="BE392" s="105"/>
      <c r="BF392" s="105"/>
      <c r="BG392" s="105"/>
      <c r="BH392" s="105"/>
      <c r="BI392" s="105"/>
      <c r="BJ392" s="105"/>
    </row>
    <row r="393" spans="2:62" ht="20.100000000000001" hidden="1" customHeight="1" outlineLevel="1">
      <c r="B393" s="100"/>
      <c r="C393" s="908"/>
      <c r="D393" s="909"/>
      <c r="E393" s="909"/>
      <c r="F393" s="910"/>
      <c r="G393" s="890"/>
      <c r="H393" s="891"/>
      <c r="I393" s="152"/>
      <c r="J393" s="152"/>
      <c r="K393" s="152"/>
      <c r="L393" s="152"/>
      <c r="M393" s="152"/>
      <c r="N393" s="152"/>
      <c r="O393" s="152"/>
      <c r="P393" s="153"/>
      <c r="Q393" s="153"/>
      <c r="R393" s="156">
        <f t="shared" si="305"/>
        <v>0</v>
      </c>
      <c r="S393" s="156">
        <f t="shared" si="306"/>
        <v>0</v>
      </c>
      <c r="U393" s="157">
        <f t="shared" si="313"/>
        <v>0</v>
      </c>
      <c r="W393" s="152"/>
      <c r="X393" s="152"/>
      <c r="Y393" s="152"/>
      <c r="Z393" s="152"/>
      <c r="AA393" s="152"/>
      <c r="AB393" s="152"/>
      <c r="AC393" s="347"/>
      <c r="AD393" s="152"/>
      <c r="AE393" s="152"/>
      <c r="AF393" s="152"/>
      <c r="AG393" s="152"/>
      <c r="AH393" s="152"/>
      <c r="AI393" s="152"/>
      <c r="AJ393" s="347"/>
      <c r="AK393" s="152"/>
      <c r="AL393" s="152"/>
      <c r="AM393" s="295"/>
      <c r="AN393" s="228"/>
      <c r="AO393" s="228"/>
      <c r="AP393" s="228"/>
      <c r="AQ393" s="228"/>
      <c r="AR393" s="228"/>
      <c r="AS393" s="348"/>
      <c r="AT393" s="264">
        <f t="shared" si="309"/>
        <v>0</v>
      </c>
      <c r="AU393" s="259"/>
      <c r="AV393" s="265">
        <f t="shared" si="310"/>
        <v>0</v>
      </c>
      <c r="AX393" s="265">
        <f t="shared" si="314"/>
        <v>0</v>
      </c>
      <c r="AZ393" s="492">
        <f t="shared" si="311"/>
        <v>0</v>
      </c>
      <c r="BB393" s="492">
        <f t="shared" si="312"/>
        <v>0</v>
      </c>
      <c r="BD393" s="265">
        <f t="shared" si="315"/>
        <v>0</v>
      </c>
      <c r="BE393" s="105"/>
      <c r="BF393" s="105"/>
      <c r="BG393" s="105"/>
      <c r="BH393" s="105"/>
      <c r="BI393" s="105"/>
      <c r="BJ393" s="105"/>
    </row>
    <row r="394" spans="2:62" ht="20.100000000000001" hidden="1" customHeight="1" outlineLevel="1">
      <c r="B394" s="100"/>
      <c r="C394" s="908"/>
      <c r="D394" s="909"/>
      <c r="E394" s="909"/>
      <c r="F394" s="910"/>
      <c r="G394" s="890"/>
      <c r="H394" s="891"/>
      <c r="I394" s="152"/>
      <c r="J394" s="152"/>
      <c r="K394" s="152"/>
      <c r="L394" s="152"/>
      <c r="M394" s="152"/>
      <c r="N394" s="152"/>
      <c r="O394" s="152"/>
      <c r="P394" s="153"/>
      <c r="Q394" s="153"/>
      <c r="R394" s="156">
        <f t="shared" si="305"/>
        <v>0</v>
      </c>
      <c r="S394" s="156">
        <f t="shared" si="306"/>
        <v>0</v>
      </c>
      <c r="U394" s="157">
        <f t="shared" si="313"/>
        <v>0</v>
      </c>
      <c r="W394" s="152"/>
      <c r="X394" s="152"/>
      <c r="Y394" s="152"/>
      <c r="Z394" s="152"/>
      <c r="AA394" s="152"/>
      <c r="AB394" s="152"/>
      <c r="AC394" s="347"/>
      <c r="AD394" s="152"/>
      <c r="AE394" s="152"/>
      <c r="AF394" s="152"/>
      <c r="AG394" s="152"/>
      <c r="AH394" s="152"/>
      <c r="AI394" s="152"/>
      <c r="AJ394" s="347"/>
      <c r="AK394" s="152"/>
      <c r="AL394" s="152"/>
      <c r="AM394" s="295"/>
      <c r="AN394" s="228"/>
      <c r="AO394" s="228"/>
      <c r="AP394" s="228"/>
      <c r="AQ394" s="228"/>
      <c r="AR394" s="228"/>
      <c r="AS394" s="348"/>
      <c r="AT394" s="264">
        <f t="shared" si="309"/>
        <v>0</v>
      </c>
      <c r="AU394" s="259"/>
      <c r="AV394" s="265">
        <f t="shared" si="310"/>
        <v>0</v>
      </c>
      <c r="AX394" s="265">
        <f t="shared" si="314"/>
        <v>0</v>
      </c>
      <c r="AZ394" s="492">
        <f t="shared" si="311"/>
        <v>0</v>
      </c>
      <c r="BB394" s="492">
        <f t="shared" si="312"/>
        <v>0</v>
      </c>
      <c r="BD394" s="265">
        <f t="shared" si="315"/>
        <v>0</v>
      </c>
      <c r="BE394" s="105"/>
      <c r="BF394" s="105"/>
      <c r="BG394" s="105"/>
      <c r="BH394" s="105"/>
      <c r="BI394" s="105"/>
      <c r="BJ394" s="105"/>
    </row>
    <row r="395" spans="2:62" ht="20.100000000000001" hidden="1" customHeight="1" outlineLevel="1">
      <c r="B395" s="100"/>
      <c r="C395" s="908"/>
      <c r="D395" s="909"/>
      <c r="E395" s="909"/>
      <c r="F395" s="910"/>
      <c r="G395" s="890"/>
      <c r="H395" s="891"/>
      <c r="I395" s="152"/>
      <c r="J395" s="152"/>
      <c r="K395" s="152"/>
      <c r="L395" s="152"/>
      <c r="M395" s="152"/>
      <c r="N395" s="152"/>
      <c r="O395" s="152"/>
      <c r="P395" s="153"/>
      <c r="Q395" s="153"/>
      <c r="R395" s="156">
        <f t="shared" si="305"/>
        <v>0</v>
      </c>
      <c r="S395" s="156">
        <f t="shared" si="306"/>
        <v>0</v>
      </c>
      <c r="U395" s="157">
        <f t="shared" si="313"/>
        <v>0</v>
      </c>
      <c r="W395" s="152"/>
      <c r="X395" s="152"/>
      <c r="Y395" s="152"/>
      <c r="Z395" s="152"/>
      <c r="AA395" s="152"/>
      <c r="AB395" s="152"/>
      <c r="AC395" s="347"/>
      <c r="AD395" s="152"/>
      <c r="AE395" s="152"/>
      <c r="AF395" s="152"/>
      <c r="AG395" s="152"/>
      <c r="AH395" s="152"/>
      <c r="AI395" s="152"/>
      <c r="AJ395" s="347"/>
      <c r="AK395" s="152"/>
      <c r="AL395" s="152"/>
      <c r="AM395" s="295"/>
      <c r="AN395" s="228"/>
      <c r="AO395" s="228"/>
      <c r="AP395" s="228"/>
      <c r="AQ395" s="228"/>
      <c r="AR395" s="228"/>
      <c r="AS395" s="348"/>
      <c r="AT395" s="264">
        <f t="shared" si="309"/>
        <v>0</v>
      </c>
      <c r="AU395" s="259"/>
      <c r="AV395" s="265">
        <f t="shared" si="310"/>
        <v>0</v>
      </c>
      <c r="AX395" s="265">
        <f t="shared" si="314"/>
        <v>0</v>
      </c>
      <c r="AZ395" s="492">
        <f t="shared" si="311"/>
        <v>0</v>
      </c>
      <c r="BB395" s="492">
        <f t="shared" si="312"/>
        <v>0</v>
      </c>
      <c r="BD395" s="265">
        <f t="shared" si="315"/>
        <v>0</v>
      </c>
      <c r="BE395" s="105"/>
      <c r="BF395" s="105"/>
      <c r="BG395" s="105"/>
      <c r="BH395" s="105"/>
      <c r="BI395" s="105"/>
      <c r="BJ395" s="105"/>
    </row>
    <row r="396" spans="2:62" ht="20.100000000000001" hidden="1" customHeight="1" outlineLevel="1">
      <c r="B396" s="100"/>
      <c r="C396" s="908"/>
      <c r="D396" s="909"/>
      <c r="E396" s="909"/>
      <c r="F396" s="910"/>
      <c r="G396" s="890"/>
      <c r="H396" s="891"/>
      <c r="I396" s="152"/>
      <c r="J396" s="152"/>
      <c r="K396" s="152"/>
      <c r="L396" s="152"/>
      <c r="M396" s="152"/>
      <c r="N396" s="152"/>
      <c r="O396" s="152"/>
      <c r="P396" s="153"/>
      <c r="Q396" s="153"/>
      <c r="R396" s="156">
        <f t="shared" si="305"/>
        <v>0</v>
      </c>
      <c r="S396" s="156">
        <f t="shared" si="306"/>
        <v>0</v>
      </c>
      <c r="U396" s="157">
        <f t="shared" si="313"/>
        <v>0</v>
      </c>
      <c r="W396" s="152"/>
      <c r="X396" s="152"/>
      <c r="Y396" s="152"/>
      <c r="Z396" s="152"/>
      <c r="AA396" s="152"/>
      <c r="AB396" s="152"/>
      <c r="AC396" s="347"/>
      <c r="AD396" s="152"/>
      <c r="AE396" s="152"/>
      <c r="AF396" s="152"/>
      <c r="AG396" s="152"/>
      <c r="AH396" s="152"/>
      <c r="AI396" s="152"/>
      <c r="AJ396" s="347"/>
      <c r="AK396" s="152"/>
      <c r="AL396" s="152"/>
      <c r="AM396" s="295"/>
      <c r="AN396" s="228"/>
      <c r="AO396" s="228"/>
      <c r="AP396" s="228"/>
      <c r="AQ396" s="228"/>
      <c r="AR396" s="228"/>
      <c r="AS396" s="348"/>
      <c r="AT396" s="264">
        <f t="shared" si="309"/>
        <v>0</v>
      </c>
      <c r="AU396" s="259"/>
      <c r="AV396" s="265">
        <f t="shared" si="310"/>
        <v>0</v>
      </c>
      <c r="AX396" s="265">
        <f t="shared" si="314"/>
        <v>0</v>
      </c>
      <c r="AZ396" s="492">
        <f t="shared" si="311"/>
        <v>0</v>
      </c>
      <c r="BB396" s="492">
        <f t="shared" si="312"/>
        <v>0</v>
      </c>
      <c r="BD396" s="265">
        <f t="shared" si="315"/>
        <v>0</v>
      </c>
      <c r="BE396" s="105"/>
      <c r="BF396" s="105"/>
      <c r="BG396" s="105"/>
      <c r="BH396" s="105"/>
      <c r="BI396" s="105"/>
      <c r="BJ396" s="105"/>
    </row>
    <row r="397" spans="2:62" ht="20.100000000000001" hidden="1" customHeight="1" outlineLevel="1">
      <c r="B397" s="100"/>
      <c r="C397" s="908"/>
      <c r="D397" s="909"/>
      <c r="E397" s="909"/>
      <c r="F397" s="910"/>
      <c r="G397" s="890"/>
      <c r="H397" s="891"/>
      <c r="I397" s="152"/>
      <c r="J397" s="152"/>
      <c r="K397" s="152"/>
      <c r="L397" s="152"/>
      <c r="M397" s="152"/>
      <c r="N397" s="152"/>
      <c r="O397" s="152"/>
      <c r="P397" s="153"/>
      <c r="Q397" s="153"/>
      <c r="R397" s="156">
        <f t="shared" si="305"/>
        <v>0</v>
      </c>
      <c r="S397" s="156">
        <f t="shared" si="306"/>
        <v>0</v>
      </c>
      <c r="U397" s="157">
        <f t="shared" si="313"/>
        <v>0</v>
      </c>
      <c r="W397" s="152"/>
      <c r="X397" s="152"/>
      <c r="Y397" s="152"/>
      <c r="Z397" s="152"/>
      <c r="AA397" s="152"/>
      <c r="AB397" s="152"/>
      <c r="AC397" s="347"/>
      <c r="AD397" s="152"/>
      <c r="AE397" s="152"/>
      <c r="AF397" s="152"/>
      <c r="AG397" s="152"/>
      <c r="AH397" s="152"/>
      <c r="AI397" s="152"/>
      <c r="AJ397" s="347"/>
      <c r="AK397" s="152"/>
      <c r="AL397" s="152"/>
      <c r="AM397" s="295"/>
      <c r="AN397" s="228"/>
      <c r="AO397" s="228"/>
      <c r="AP397" s="228"/>
      <c r="AQ397" s="228"/>
      <c r="AR397" s="228"/>
      <c r="AS397" s="348"/>
      <c r="AT397" s="264">
        <f t="shared" si="309"/>
        <v>0</v>
      </c>
      <c r="AU397" s="259"/>
      <c r="AV397" s="265">
        <f t="shared" si="310"/>
        <v>0</v>
      </c>
      <c r="AX397" s="265">
        <f t="shared" si="314"/>
        <v>0</v>
      </c>
      <c r="AZ397" s="492">
        <f t="shared" si="311"/>
        <v>0</v>
      </c>
      <c r="BB397" s="492">
        <f t="shared" si="312"/>
        <v>0</v>
      </c>
      <c r="BD397" s="265">
        <f t="shared" si="315"/>
        <v>0</v>
      </c>
      <c r="BE397" s="105"/>
      <c r="BF397" s="105"/>
      <c r="BG397" s="105"/>
      <c r="BH397" s="105"/>
      <c r="BI397" s="105"/>
      <c r="BJ397" s="105"/>
    </row>
    <row r="398" spans="2:62" ht="20.100000000000001" hidden="1" customHeight="1" outlineLevel="1">
      <c r="B398" s="100"/>
      <c r="C398" s="908"/>
      <c r="D398" s="909"/>
      <c r="E398" s="909"/>
      <c r="F398" s="910"/>
      <c r="G398" s="890"/>
      <c r="H398" s="891"/>
      <c r="I398" s="152"/>
      <c r="J398" s="152"/>
      <c r="K398" s="152"/>
      <c r="L398" s="152"/>
      <c r="M398" s="152"/>
      <c r="N398" s="152"/>
      <c r="O398" s="152"/>
      <c r="P398" s="153"/>
      <c r="Q398" s="153"/>
      <c r="R398" s="156">
        <f t="shared" si="305"/>
        <v>0</v>
      </c>
      <c r="S398" s="156">
        <f t="shared" si="306"/>
        <v>0</v>
      </c>
      <c r="U398" s="157">
        <f t="shared" si="313"/>
        <v>0</v>
      </c>
      <c r="W398" s="152"/>
      <c r="X398" s="152"/>
      <c r="Y398" s="152"/>
      <c r="Z398" s="152"/>
      <c r="AA398" s="152"/>
      <c r="AB398" s="152"/>
      <c r="AC398" s="347"/>
      <c r="AD398" s="152"/>
      <c r="AE398" s="152"/>
      <c r="AF398" s="152"/>
      <c r="AG398" s="152"/>
      <c r="AH398" s="152"/>
      <c r="AI398" s="152"/>
      <c r="AJ398" s="347"/>
      <c r="AK398" s="152"/>
      <c r="AL398" s="152"/>
      <c r="AM398" s="295"/>
      <c r="AN398" s="228"/>
      <c r="AO398" s="228"/>
      <c r="AP398" s="228"/>
      <c r="AQ398" s="228"/>
      <c r="AR398" s="228"/>
      <c r="AS398" s="348"/>
      <c r="AT398" s="264">
        <f t="shared" si="309"/>
        <v>0</v>
      </c>
      <c r="AU398" s="259"/>
      <c r="AV398" s="265">
        <f t="shared" si="310"/>
        <v>0</v>
      </c>
      <c r="AX398" s="265">
        <f t="shared" si="314"/>
        <v>0</v>
      </c>
      <c r="AZ398" s="492">
        <f t="shared" si="311"/>
        <v>0</v>
      </c>
      <c r="BB398" s="492">
        <f t="shared" si="312"/>
        <v>0</v>
      </c>
      <c r="BD398" s="265">
        <f t="shared" si="315"/>
        <v>0</v>
      </c>
      <c r="BE398" s="105"/>
      <c r="BF398" s="105"/>
      <c r="BG398" s="105"/>
      <c r="BH398" s="105"/>
      <c r="BI398" s="105"/>
      <c r="BJ398" s="105"/>
    </row>
    <row r="399" spans="2:62" ht="20.100000000000001" hidden="1" customHeight="1" outlineLevel="1">
      <c r="B399" s="100"/>
      <c r="C399" s="908"/>
      <c r="D399" s="909"/>
      <c r="E399" s="909"/>
      <c r="F399" s="910"/>
      <c r="G399" s="890"/>
      <c r="H399" s="891"/>
      <c r="I399" s="152"/>
      <c r="J399" s="152"/>
      <c r="K399" s="152"/>
      <c r="L399" s="152"/>
      <c r="M399" s="152"/>
      <c r="N399" s="152"/>
      <c r="O399" s="152"/>
      <c r="P399" s="153"/>
      <c r="Q399" s="153"/>
      <c r="R399" s="156">
        <f t="shared" si="305"/>
        <v>0</v>
      </c>
      <c r="S399" s="156">
        <f t="shared" si="306"/>
        <v>0</v>
      </c>
      <c r="U399" s="157">
        <f t="shared" si="313"/>
        <v>0</v>
      </c>
      <c r="W399" s="152"/>
      <c r="X399" s="152"/>
      <c r="Y399" s="152"/>
      <c r="Z399" s="152"/>
      <c r="AA399" s="152"/>
      <c r="AB399" s="152"/>
      <c r="AC399" s="347"/>
      <c r="AD399" s="152"/>
      <c r="AE399" s="152"/>
      <c r="AF399" s="152"/>
      <c r="AG399" s="152"/>
      <c r="AH399" s="152"/>
      <c r="AI399" s="152"/>
      <c r="AJ399" s="347"/>
      <c r="AK399" s="152"/>
      <c r="AL399" s="152"/>
      <c r="AM399" s="295"/>
      <c r="AN399" s="228"/>
      <c r="AO399" s="228"/>
      <c r="AP399" s="228"/>
      <c r="AQ399" s="228"/>
      <c r="AR399" s="228"/>
      <c r="AS399" s="348"/>
      <c r="AT399" s="264">
        <f t="shared" si="309"/>
        <v>0</v>
      </c>
      <c r="AU399" s="259"/>
      <c r="AV399" s="265">
        <f t="shared" si="310"/>
        <v>0</v>
      </c>
      <c r="AX399" s="265">
        <f t="shared" si="314"/>
        <v>0</v>
      </c>
      <c r="AZ399" s="492">
        <f t="shared" si="311"/>
        <v>0</v>
      </c>
      <c r="BB399" s="492">
        <f t="shared" si="312"/>
        <v>0</v>
      </c>
      <c r="BD399" s="265">
        <f t="shared" si="315"/>
        <v>0</v>
      </c>
      <c r="BE399" s="105"/>
      <c r="BF399" s="105"/>
      <c r="BG399" s="105"/>
      <c r="BH399" s="105"/>
      <c r="BI399" s="105"/>
      <c r="BJ399" s="105"/>
    </row>
    <row r="400" spans="2:62" ht="20.100000000000001" hidden="1" customHeight="1" outlineLevel="1">
      <c r="B400" s="100"/>
      <c r="C400" s="908"/>
      <c r="D400" s="909"/>
      <c r="E400" s="909"/>
      <c r="F400" s="910"/>
      <c r="G400" s="890"/>
      <c r="H400" s="891"/>
      <c r="I400" s="152"/>
      <c r="J400" s="152"/>
      <c r="K400" s="152"/>
      <c r="L400" s="152"/>
      <c r="M400" s="152"/>
      <c r="N400" s="152"/>
      <c r="O400" s="152"/>
      <c r="P400" s="153"/>
      <c r="Q400" s="153"/>
      <c r="R400" s="156">
        <f t="shared" si="305"/>
        <v>0</v>
      </c>
      <c r="S400" s="156">
        <f t="shared" si="306"/>
        <v>0</v>
      </c>
      <c r="U400" s="157">
        <f t="shared" si="313"/>
        <v>0</v>
      </c>
      <c r="W400" s="152"/>
      <c r="X400" s="152"/>
      <c r="Y400" s="152"/>
      <c r="Z400" s="152"/>
      <c r="AA400" s="152"/>
      <c r="AB400" s="152"/>
      <c r="AC400" s="347"/>
      <c r="AD400" s="152"/>
      <c r="AE400" s="152"/>
      <c r="AF400" s="152"/>
      <c r="AG400" s="152"/>
      <c r="AH400" s="152"/>
      <c r="AI400" s="152"/>
      <c r="AJ400" s="347"/>
      <c r="AK400" s="152"/>
      <c r="AL400" s="152"/>
      <c r="AM400" s="295"/>
      <c r="AN400" s="228"/>
      <c r="AO400" s="228"/>
      <c r="AP400" s="228"/>
      <c r="AQ400" s="228"/>
      <c r="AR400" s="228"/>
      <c r="AS400" s="348"/>
      <c r="AT400" s="264">
        <f t="shared" si="309"/>
        <v>0</v>
      </c>
      <c r="AU400" s="259"/>
      <c r="AV400" s="265">
        <f t="shared" si="310"/>
        <v>0</v>
      </c>
      <c r="AX400" s="265">
        <f t="shared" si="314"/>
        <v>0</v>
      </c>
      <c r="AZ400" s="492">
        <f t="shared" si="311"/>
        <v>0</v>
      </c>
      <c r="BB400" s="492">
        <f t="shared" si="312"/>
        <v>0</v>
      </c>
      <c r="BD400" s="265">
        <f t="shared" si="315"/>
        <v>0</v>
      </c>
      <c r="BE400" s="105"/>
      <c r="BF400" s="105"/>
      <c r="BG400" s="105"/>
      <c r="BH400" s="105"/>
      <c r="BI400" s="105"/>
      <c r="BJ400" s="105"/>
    </row>
    <row r="401" spans="2:62" ht="20.100000000000001" hidden="1" customHeight="1" outlineLevel="1">
      <c r="B401" s="100"/>
      <c r="C401" s="908"/>
      <c r="D401" s="909"/>
      <c r="E401" s="909"/>
      <c r="F401" s="910"/>
      <c r="G401" s="890"/>
      <c r="H401" s="891"/>
      <c r="I401" s="152"/>
      <c r="J401" s="152"/>
      <c r="K401" s="152"/>
      <c r="L401" s="152"/>
      <c r="M401" s="152"/>
      <c r="N401" s="152"/>
      <c r="O401" s="152"/>
      <c r="P401" s="153"/>
      <c r="Q401" s="153"/>
      <c r="R401" s="156">
        <f t="shared" si="305"/>
        <v>0</v>
      </c>
      <c r="S401" s="156">
        <f t="shared" si="306"/>
        <v>0</v>
      </c>
      <c r="U401" s="157">
        <f t="shared" si="313"/>
        <v>0</v>
      </c>
      <c r="W401" s="152"/>
      <c r="X401" s="152"/>
      <c r="Y401" s="152"/>
      <c r="Z401" s="152"/>
      <c r="AA401" s="152"/>
      <c r="AB401" s="152"/>
      <c r="AC401" s="347"/>
      <c r="AD401" s="152"/>
      <c r="AE401" s="152"/>
      <c r="AF401" s="152"/>
      <c r="AG401" s="152"/>
      <c r="AH401" s="152"/>
      <c r="AI401" s="152"/>
      <c r="AJ401" s="347"/>
      <c r="AK401" s="152"/>
      <c r="AL401" s="152"/>
      <c r="AM401" s="295"/>
      <c r="AN401" s="228"/>
      <c r="AO401" s="228"/>
      <c r="AP401" s="228"/>
      <c r="AQ401" s="228"/>
      <c r="AR401" s="228"/>
      <c r="AS401" s="348"/>
      <c r="AT401" s="264">
        <f t="shared" si="309"/>
        <v>0</v>
      </c>
      <c r="AU401" s="259"/>
      <c r="AV401" s="265">
        <f t="shared" si="310"/>
        <v>0</v>
      </c>
      <c r="AX401" s="265">
        <f t="shared" si="314"/>
        <v>0</v>
      </c>
      <c r="AZ401" s="492">
        <f t="shared" si="311"/>
        <v>0</v>
      </c>
      <c r="BB401" s="492">
        <f t="shared" si="312"/>
        <v>0</v>
      </c>
      <c r="BD401" s="265">
        <f t="shared" si="315"/>
        <v>0</v>
      </c>
      <c r="BE401" s="105"/>
      <c r="BF401" s="105"/>
      <c r="BG401" s="105"/>
      <c r="BH401" s="105"/>
      <c r="BI401" s="105"/>
      <c r="BJ401" s="105"/>
    </row>
    <row r="402" spans="2:62" ht="9.9499999999999993" hidden="1" customHeight="1" outlineLevel="1">
      <c r="B402" s="101"/>
      <c r="C402" s="208"/>
      <c r="D402" s="208"/>
      <c r="E402" s="208"/>
      <c r="F402" s="208"/>
      <c r="G402" s="237"/>
      <c r="H402" s="207"/>
      <c r="I402" s="257"/>
      <c r="J402" s="257"/>
      <c r="K402" s="257"/>
      <c r="L402" s="257"/>
      <c r="M402" s="257"/>
      <c r="N402" s="257"/>
      <c r="O402" s="257"/>
      <c r="P402" s="256"/>
      <c r="Q402" s="102"/>
      <c r="R402" s="102"/>
      <c r="S402" s="102"/>
      <c r="U402" s="98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Z402" s="493"/>
      <c r="BE402" s="105"/>
      <c r="BF402" s="105"/>
      <c r="BG402" s="105"/>
      <c r="BH402" s="105"/>
      <c r="BI402" s="105"/>
      <c r="BJ402" s="105"/>
    </row>
    <row r="403" spans="2:62" ht="20.100000000000001" customHeight="1" collapsed="1">
      <c r="B403" s="8">
        <f>B386+1</f>
        <v>24</v>
      </c>
      <c r="C403" s="916"/>
      <c r="D403" s="917"/>
      <c r="E403" s="917"/>
      <c r="F403" s="918"/>
      <c r="G403" s="429"/>
      <c r="H403" s="206">
        <v>1</v>
      </c>
      <c r="I403" s="642">
        <f t="shared" ref="I403" si="316">$H403*SUM(I404:I418)</f>
        <v>0</v>
      </c>
      <c r="J403" s="643">
        <f t="shared" ref="J403:O403" si="317">$H403*SUM(J404:J418)</f>
        <v>0</v>
      </c>
      <c r="K403" s="644">
        <f t="shared" si="317"/>
        <v>0</v>
      </c>
      <c r="L403" s="645">
        <f t="shared" si="317"/>
        <v>0</v>
      </c>
      <c r="M403" s="645">
        <f t="shared" si="317"/>
        <v>0</v>
      </c>
      <c r="N403" s="644">
        <f t="shared" si="317"/>
        <v>0</v>
      </c>
      <c r="O403" s="642">
        <f t="shared" si="317"/>
        <v>0</v>
      </c>
      <c r="P403" s="209">
        <f t="shared" ref="P403:Q403" si="318">$H403*SUM(P404:P418)</f>
        <v>0</v>
      </c>
      <c r="Q403" s="210">
        <f t="shared" si="318"/>
        <v>0</v>
      </c>
      <c r="R403" s="136">
        <f t="shared" ref="R403:R418" si="319">P403*(1+Gewinn)*(1+SicherheitAngebot)</f>
        <v>0</v>
      </c>
      <c r="S403" s="137">
        <f t="shared" ref="S403:S418" si="320">Q403*(1+MGKZ)*(1+Gewinn)*(1+SicherheitAngebot)</f>
        <v>0</v>
      </c>
      <c r="U403" s="10">
        <f>I403*$I$7+J403*$J$7+K403*$K$7+L403*$L$7+M403*$M$7+N403*$N$7+O403*$O$7+R403+S403</f>
        <v>0</v>
      </c>
      <c r="W403" s="646">
        <f t="shared" ref="W403:AB403" si="321">$H403*SUM(W404:W418)</f>
        <v>0</v>
      </c>
      <c r="X403" s="647">
        <f t="shared" si="321"/>
        <v>0</v>
      </c>
      <c r="Y403" s="648">
        <f t="shared" si="321"/>
        <v>0</v>
      </c>
      <c r="Z403" s="649">
        <f t="shared" si="321"/>
        <v>0</v>
      </c>
      <c r="AA403" s="648">
        <f t="shared" si="321"/>
        <v>0</v>
      </c>
      <c r="AB403" s="646">
        <f t="shared" si="321"/>
        <v>0</v>
      </c>
      <c r="AC403" s="258"/>
      <c r="AD403" s="646">
        <f t="shared" ref="AD403:AM403" si="322">$H403*SUM(AD404:AD418)</f>
        <v>0</v>
      </c>
      <c r="AE403" s="647">
        <f t="shared" si="322"/>
        <v>0</v>
      </c>
      <c r="AF403" s="648">
        <f t="shared" si="322"/>
        <v>0</v>
      </c>
      <c r="AG403" s="649">
        <f t="shared" si="322"/>
        <v>0</v>
      </c>
      <c r="AH403" s="648">
        <f t="shared" si="322"/>
        <v>0</v>
      </c>
      <c r="AI403" s="646">
        <f t="shared" si="322"/>
        <v>0</v>
      </c>
      <c r="AJ403" s="258"/>
      <c r="AK403" s="653">
        <f t="shared" si="322"/>
        <v>0</v>
      </c>
      <c r="AL403" s="653">
        <f t="shared" si="322"/>
        <v>0</v>
      </c>
      <c r="AM403" s="653">
        <f t="shared" si="322"/>
        <v>0</v>
      </c>
      <c r="AN403" s="227">
        <f>$H403*SUM(AN404:AN418)*(1+Gewinn)*(1+SicherheitAngebot)</f>
        <v>0</v>
      </c>
      <c r="AO403" s="227">
        <f>$H403*SUM(AO404:AO418)*(1+Gewinn)*(1+SicherheitAngebot)</f>
        <v>0</v>
      </c>
      <c r="AP403" s="227">
        <f>$H403*SUM(AP404:AP418)*(1+Gewinn)*(1+SicherheitAngebot)</f>
        <v>0</v>
      </c>
      <c r="AQ403" s="227">
        <f>$H403*SUM(AQ404:AQ418)*(1+Gewinn)*(1+SicherheitAngebot)</f>
        <v>0</v>
      </c>
      <c r="AR403" s="227">
        <f>$H403*SUM(AR404:AR418)*(1+Gewinn)*(1+SicherheitAngebot)</f>
        <v>0</v>
      </c>
      <c r="AS403" s="262"/>
      <c r="AT403" s="263">
        <f t="shared" si="309"/>
        <v>0</v>
      </c>
      <c r="AU403" s="259"/>
      <c r="AV403" s="491">
        <f>AK403*$AK$7+AL403*$AL$7+AM403*$AM$7+SUM(AN403:AR403)+AT403/Zuschläge_IBN+AT403</f>
        <v>0</v>
      </c>
      <c r="AX403" s="685">
        <f>U403+AV403</f>
        <v>0</v>
      </c>
      <c r="AZ403" s="490">
        <f>IF(H403&gt;0,U403/(1+SicherheitAngebot)*(1+Sicherheit),0)</f>
        <v>0</v>
      </c>
      <c r="BB403" s="490">
        <f>IF(H403&gt;0,AV403/(1+SicherheitAngebot)*(1+Sicherheit),0)</f>
        <v>0</v>
      </c>
      <c r="BD403" s="490">
        <f>AZ403+BB403</f>
        <v>0</v>
      </c>
      <c r="BE403" s="105"/>
      <c r="BF403" s="105"/>
      <c r="BG403" s="105"/>
      <c r="BH403" s="105"/>
      <c r="BI403" s="105"/>
      <c r="BJ403" s="105"/>
    </row>
    <row r="404" spans="2:62" ht="20.100000000000001" hidden="1" customHeight="1" outlineLevel="1">
      <c r="B404" s="99"/>
      <c r="C404" s="908"/>
      <c r="D404" s="909"/>
      <c r="E404" s="909"/>
      <c r="F404" s="910"/>
      <c r="G404" s="890"/>
      <c r="H404" s="901"/>
      <c r="I404" s="152"/>
      <c r="J404" s="152"/>
      <c r="K404" s="152"/>
      <c r="L404" s="152"/>
      <c r="M404" s="152"/>
      <c r="N404" s="152"/>
      <c r="O404" s="152"/>
      <c r="P404" s="153"/>
      <c r="Q404" s="153"/>
      <c r="R404" s="156">
        <f t="shared" si="319"/>
        <v>0</v>
      </c>
      <c r="S404" s="156">
        <f t="shared" si="320"/>
        <v>0</v>
      </c>
      <c r="U404" s="157">
        <f>I404*$I$7+J404*$J$7+K404*$K$7+L404*$L$7+M404*$M$7+N404*$N$7+O404*$O$7+R404+S404</f>
        <v>0</v>
      </c>
      <c r="W404" s="152"/>
      <c r="X404" s="152"/>
      <c r="Y404" s="152"/>
      <c r="Z404" s="152"/>
      <c r="AA404" s="152"/>
      <c r="AB404" s="152"/>
      <c r="AC404" s="347"/>
      <c r="AD404" s="152"/>
      <c r="AE404" s="152"/>
      <c r="AF404" s="152"/>
      <c r="AG404" s="152"/>
      <c r="AH404" s="152"/>
      <c r="AI404" s="152"/>
      <c r="AJ404" s="347"/>
      <c r="AK404" s="152"/>
      <c r="AL404" s="152"/>
      <c r="AM404" s="295"/>
      <c r="AN404" s="228"/>
      <c r="AO404" s="228"/>
      <c r="AP404" s="228"/>
      <c r="AQ404" s="228"/>
      <c r="AR404" s="228"/>
      <c r="AS404" s="348"/>
      <c r="AT404" s="264">
        <f t="shared" si="309"/>
        <v>0</v>
      </c>
      <c r="AU404" s="259"/>
      <c r="AV404" s="265">
        <f t="shared" ref="AV404:AV418" si="323">AK404*$AK$7+AL404*$AL$7+AM404*$AM$7+SUM(AN404:AR404)*(1+Gewinn)*(1+SicherheitAngebot)+AT404/Zuschläge_IBN+AT404</f>
        <v>0</v>
      </c>
      <c r="AX404" s="265">
        <f>U404+AV404</f>
        <v>0</v>
      </c>
      <c r="AZ404" s="492">
        <f t="shared" ref="AZ404:AZ418" si="324">U404/(1+SicherheitAngebot)*(1+Sicherheit)</f>
        <v>0</v>
      </c>
      <c r="BB404" s="492">
        <f t="shared" ref="BB404:BB418" si="325">AV404/(1+SicherheitAngebot)*(1+Sicherheit)</f>
        <v>0</v>
      </c>
      <c r="BD404" s="265">
        <f>AZ404+BB404</f>
        <v>0</v>
      </c>
      <c r="BE404" s="105"/>
      <c r="BF404" s="105"/>
      <c r="BG404" s="105"/>
      <c r="BH404" s="105"/>
      <c r="BI404" s="105"/>
      <c r="BJ404" s="105"/>
    </row>
    <row r="405" spans="2:62" ht="20.100000000000001" hidden="1" customHeight="1" outlineLevel="1">
      <c r="B405" s="100"/>
      <c r="C405" s="908"/>
      <c r="D405" s="909"/>
      <c r="E405" s="909"/>
      <c r="F405" s="910"/>
      <c r="G405" s="890"/>
      <c r="H405" s="891"/>
      <c r="I405" s="152"/>
      <c r="J405" s="152"/>
      <c r="K405" s="152"/>
      <c r="L405" s="152"/>
      <c r="M405" s="152"/>
      <c r="N405" s="152"/>
      <c r="O405" s="152"/>
      <c r="P405" s="153"/>
      <c r="Q405" s="153"/>
      <c r="R405" s="156">
        <f t="shared" si="319"/>
        <v>0</v>
      </c>
      <c r="S405" s="156">
        <f t="shared" si="320"/>
        <v>0</v>
      </c>
      <c r="U405" s="157">
        <f t="shared" ref="U405:U418" si="326">I405*$I$7+J405*$J$7+K405*$K$7+L405*$L$7+M405*$M$7+N405*$N$7+O405*$O$7+R405+S405</f>
        <v>0</v>
      </c>
      <c r="W405" s="152"/>
      <c r="X405" s="152"/>
      <c r="Y405" s="152"/>
      <c r="Z405" s="152"/>
      <c r="AA405" s="152"/>
      <c r="AB405" s="152"/>
      <c r="AC405" s="347"/>
      <c r="AD405" s="152"/>
      <c r="AE405" s="152"/>
      <c r="AF405" s="152"/>
      <c r="AG405" s="152"/>
      <c r="AH405" s="152"/>
      <c r="AI405" s="152"/>
      <c r="AJ405" s="347"/>
      <c r="AK405" s="152"/>
      <c r="AL405" s="152"/>
      <c r="AM405" s="295"/>
      <c r="AN405" s="228"/>
      <c r="AO405" s="228"/>
      <c r="AP405" s="228"/>
      <c r="AQ405" s="228"/>
      <c r="AR405" s="228"/>
      <c r="AS405" s="348"/>
      <c r="AT405" s="264">
        <f t="shared" si="309"/>
        <v>0</v>
      </c>
      <c r="AU405" s="259"/>
      <c r="AV405" s="265">
        <f t="shared" si="323"/>
        <v>0</v>
      </c>
      <c r="AX405" s="265">
        <f t="shared" ref="AX405:AX418" si="327">U405+AV405</f>
        <v>0</v>
      </c>
      <c r="AZ405" s="492">
        <f t="shared" si="324"/>
        <v>0</v>
      </c>
      <c r="BB405" s="492">
        <f t="shared" si="325"/>
        <v>0</v>
      </c>
      <c r="BD405" s="265">
        <f t="shared" ref="BD405:BD418" si="328">AZ405+BB405</f>
        <v>0</v>
      </c>
      <c r="BE405" s="105"/>
      <c r="BF405" s="105"/>
      <c r="BG405" s="105"/>
      <c r="BH405" s="105"/>
      <c r="BI405" s="105"/>
      <c r="BJ405" s="105"/>
    </row>
    <row r="406" spans="2:62" ht="20.100000000000001" hidden="1" customHeight="1" outlineLevel="1">
      <c r="B406" s="100"/>
      <c r="C406" s="908"/>
      <c r="D406" s="909"/>
      <c r="E406" s="909"/>
      <c r="F406" s="910"/>
      <c r="G406" s="890"/>
      <c r="H406" s="891"/>
      <c r="I406" s="152"/>
      <c r="J406" s="152"/>
      <c r="K406" s="152"/>
      <c r="L406" s="152"/>
      <c r="M406" s="152"/>
      <c r="N406" s="152"/>
      <c r="O406" s="152"/>
      <c r="P406" s="153"/>
      <c r="Q406" s="153"/>
      <c r="R406" s="156">
        <f t="shared" si="319"/>
        <v>0</v>
      </c>
      <c r="S406" s="156">
        <f t="shared" si="320"/>
        <v>0</v>
      </c>
      <c r="U406" s="157">
        <f t="shared" si="326"/>
        <v>0</v>
      </c>
      <c r="W406" s="152"/>
      <c r="X406" s="152"/>
      <c r="Y406" s="152"/>
      <c r="Z406" s="152"/>
      <c r="AA406" s="152"/>
      <c r="AB406" s="152"/>
      <c r="AC406" s="347"/>
      <c r="AD406" s="152"/>
      <c r="AE406" s="152"/>
      <c r="AF406" s="152"/>
      <c r="AG406" s="152"/>
      <c r="AH406" s="152"/>
      <c r="AI406" s="152"/>
      <c r="AJ406" s="347"/>
      <c r="AK406" s="152"/>
      <c r="AL406" s="152"/>
      <c r="AM406" s="295"/>
      <c r="AN406" s="228"/>
      <c r="AO406" s="228"/>
      <c r="AP406" s="228"/>
      <c r="AQ406" s="228"/>
      <c r="AR406" s="228"/>
      <c r="AS406" s="348"/>
      <c r="AT406" s="264">
        <f t="shared" si="309"/>
        <v>0</v>
      </c>
      <c r="AU406" s="259"/>
      <c r="AV406" s="265">
        <f t="shared" si="323"/>
        <v>0</v>
      </c>
      <c r="AX406" s="265">
        <f t="shared" si="327"/>
        <v>0</v>
      </c>
      <c r="AZ406" s="492">
        <f t="shared" si="324"/>
        <v>0</v>
      </c>
      <c r="BB406" s="492">
        <f t="shared" si="325"/>
        <v>0</v>
      </c>
      <c r="BD406" s="265">
        <f t="shared" si="328"/>
        <v>0</v>
      </c>
      <c r="BE406" s="105"/>
      <c r="BF406" s="105"/>
      <c r="BG406" s="105"/>
      <c r="BH406" s="105"/>
      <c r="BI406" s="105"/>
      <c r="BJ406" s="105"/>
    </row>
    <row r="407" spans="2:62" ht="20.100000000000001" hidden="1" customHeight="1" outlineLevel="1">
      <c r="B407" s="100"/>
      <c r="C407" s="908"/>
      <c r="D407" s="909"/>
      <c r="E407" s="909"/>
      <c r="F407" s="910"/>
      <c r="G407" s="890"/>
      <c r="H407" s="891"/>
      <c r="I407" s="152"/>
      <c r="J407" s="152"/>
      <c r="K407" s="152"/>
      <c r="L407" s="152"/>
      <c r="M407" s="152"/>
      <c r="N407" s="152"/>
      <c r="O407" s="152"/>
      <c r="P407" s="153"/>
      <c r="Q407" s="153"/>
      <c r="R407" s="156">
        <f t="shared" si="319"/>
        <v>0</v>
      </c>
      <c r="S407" s="156">
        <f t="shared" si="320"/>
        <v>0</v>
      </c>
      <c r="U407" s="157">
        <f t="shared" si="326"/>
        <v>0</v>
      </c>
      <c r="W407" s="152"/>
      <c r="X407" s="152"/>
      <c r="Y407" s="152"/>
      <c r="Z407" s="152"/>
      <c r="AA407" s="152"/>
      <c r="AB407" s="152"/>
      <c r="AC407" s="347"/>
      <c r="AD407" s="152"/>
      <c r="AE407" s="152"/>
      <c r="AF407" s="152"/>
      <c r="AG407" s="152"/>
      <c r="AH407" s="152"/>
      <c r="AI407" s="152"/>
      <c r="AJ407" s="347"/>
      <c r="AK407" s="152"/>
      <c r="AL407" s="152"/>
      <c r="AM407" s="295"/>
      <c r="AN407" s="228"/>
      <c r="AO407" s="228"/>
      <c r="AP407" s="228"/>
      <c r="AQ407" s="228"/>
      <c r="AR407" s="228"/>
      <c r="AS407" s="348"/>
      <c r="AT407" s="264">
        <f t="shared" si="309"/>
        <v>0</v>
      </c>
      <c r="AU407" s="259"/>
      <c r="AV407" s="265">
        <f t="shared" si="323"/>
        <v>0</v>
      </c>
      <c r="AX407" s="265">
        <f t="shared" si="327"/>
        <v>0</v>
      </c>
      <c r="AZ407" s="492">
        <f t="shared" si="324"/>
        <v>0</v>
      </c>
      <c r="BB407" s="492">
        <f t="shared" si="325"/>
        <v>0</v>
      </c>
      <c r="BD407" s="265">
        <f t="shared" si="328"/>
        <v>0</v>
      </c>
      <c r="BE407" s="105"/>
      <c r="BF407" s="105"/>
      <c r="BG407" s="105"/>
      <c r="BH407" s="105"/>
      <c r="BI407" s="105"/>
      <c r="BJ407" s="105"/>
    </row>
    <row r="408" spans="2:62" ht="20.100000000000001" hidden="1" customHeight="1" outlineLevel="1">
      <c r="B408" s="100"/>
      <c r="C408" s="908"/>
      <c r="D408" s="909"/>
      <c r="E408" s="909"/>
      <c r="F408" s="910"/>
      <c r="G408" s="890"/>
      <c r="H408" s="891"/>
      <c r="I408" s="152"/>
      <c r="J408" s="152"/>
      <c r="K408" s="152"/>
      <c r="L408" s="152"/>
      <c r="M408" s="152"/>
      <c r="N408" s="152"/>
      <c r="O408" s="152"/>
      <c r="P408" s="153"/>
      <c r="Q408" s="153"/>
      <c r="R408" s="156">
        <f t="shared" si="319"/>
        <v>0</v>
      </c>
      <c r="S408" s="156">
        <f t="shared" si="320"/>
        <v>0</v>
      </c>
      <c r="U408" s="157">
        <f t="shared" si="326"/>
        <v>0</v>
      </c>
      <c r="W408" s="152"/>
      <c r="X408" s="152"/>
      <c r="Y408" s="152"/>
      <c r="Z408" s="152"/>
      <c r="AA408" s="152"/>
      <c r="AB408" s="152"/>
      <c r="AC408" s="347"/>
      <c r="AD408" s="152"/>
      <c r="AE408" s="152"/>
      <c r="AF408" s="152"/>
      <c r="AG408" s="152"/>
      <c r="AH408" s="152"/>
      <c r="AI408" s="152"/>
      <c r="AJ408" s="347"/>
      <c r="AK408" s="152"/>
      <c r="AL408" s="152"/>
      <c r="AM408" s="295"/>
      <c r="AN408" s="228"/>
      <c r="AO408" s="228"/>
      <c r="AP408" s="228"/>
      <c r="AQ408" s="228"/>
      <c r="AR408" s="228"/>
      <c r="AS408" s="348"/>
      <c r="AT408" s="264">
        <f t="shared" si="309"/>
        <v>0</v>
      </c>
      <c r="AU408" s="259"/>
      <c r="AV408" s="265">
        <f t="shared" si="323"/>
        <v>0</v>
      </c>
      <c r="AX408" s="265">
        <f t="shared" si="327"/>
        <v>0</v>
      </c>
      <c r="AZ408" s="492">
        <f t="shared" si="324"/>
        <v>0</v>
      </c>
      <c r="BB408" s="492">
        <f t="shared" si="325"/>
        <v>0</v>
      </c>
      <c r="BD408" s="265">
        <f t="shared" si="328"/>
        <v>0</v>
      </c>
      <c r="BE408" s="105"/>
      <c r="BF408" s="105"/>
      <c r="BG408" s="105"/>
      <c r="BH408" s="105"/>
      <c r="BI408" s="105"/>
      <c r="BJ408" s="105"/>
    </row>
    <row r="409" spans="2:62" ht="20.100000000000001" hidden="1" customHeight="1" outlineLevel="1">
      <c r="B409" s="100"/>
      <c r="C409" s="908"/>
      <c r="D409" s="909"/>
      <c r="E409" s="909"/>
      <c r="F409" s="910"/>
      <c r="G409" s="890"/>
      <c r="H409" s="891"/>
      <c r="I409" s="152"/>
      <c r="J409" s="152"/>
      <c r="K409" s="152"/>
      <c r="L409" s="152"/>
      <c r="M409" s="152"/>
      <c r="N409" s="152"/>
      <c r="O409" s="152"/>
      <c r="P409" s="153"/>
      <c r="Q409" s="153"/>
      <c r="R409" s="156">
        <f t="shared" si="319"/>
        <v>0</v>
      </c>
      <c r="S409" s="156">
        <f t="shared" si="320"/>
        <v>0</v>
      </c>
      <c r="U409" s="157">
        <f t="shared" si="326"/>
        <v>0</v>
      </c>
      <c r="W409" s="152"/>
      <c r="X409" s="152"/>
      <c r="Y409" s="152"/>
      <c r="Z409" s="152"/>
      <c r="AA409" s="152"/>
      <c r="AB409" s="152"/>
      <c r="AC409" s="347"/>
      <c r="AD409" s="152"/>
      <c r="AE409" s="152"/>
      <c r="AF409" s="152"/>
      <c r="AG409" s="152"/>
      <c r="AH409" s="152"/>
      <c r="AI409" s="152"/>
      <c r="AJ409" s="347"/>
      <c r="AK409" s="152"/>
      <c r="AL409" s="152"/>
      <c r="AM409" s="295"/>
      <c r="AN409" s="228"/>
      <c r="AO409" s="228"/>
      <c r="AP409" s="228"/>
      <c r="AQ409" s="228"/>
      <c r="AR409" s="228"/>
      <c r="AS409" s="348"/>
      <c r="AT409" s="264">
        <f t="shared" si="309"/>
        <v>0</v>
      </c>
      <c r="AU409" s="259"/>
      <c r="AV409" s="265">
        <f t="shared" si="323"/>
        <v>0</v>
      </c>
      <c r="AX409" s="265">
        <f t="shared" si="327"/>
        <v>0</v>
      </c>
      <c r="AZ409" s="492">
        <f t="shared" si="324"/>
        <v>0</v>
      </c>
      <c r="BB409" s="492">
        <f t="shared" si="325"/>
        <v>0</v>
      </c>
      <c r="BD409" s="265">
        <f t="shared" si="328"/>
        <v>0</v>
      </c>
      <c r="BE409" s="105"/>
      <c r="BF409" s="105"/>
      <c r="BG409" s="105"/>
      <c r="BH409" s="105"/>
      <c r="BI409" s="105"/>
      <c r="BJ409" s="105"/>
    </row>
    <row r="410" spans="2:62" ht="20.100000000000001" hidden="1" customHeight="1" outlineLevel="1">
      <c r="B410" s="100"/>
      <c r="C410" s="908"/>
      <c r="D410" s="909"/>
      <c r="E410" s="909"/>
      <c r="F410" s="910"/>
      <c r="G410" s="890"/>
      <c r="H410" s="891"/>
      <c r="I410" s="152"/>
      <c r="J410" s="152"/>
      <c r="K410" s="152"/>
      <c r="L410" s="152"/>
      <c r="M410" s="152"/>
      <c r="N410" s="152"/>
      <c r="O410" s="152"/>
      <c r="P410" s="153"/>
      <c r="Q410" s="153"/>
      <c r="R410" s="156">
        <f t="shared" si="319"/>
        <v>0</v>
      </c>
      <c r="S410" s="156">
        <f t="shared" si="320"/>
        <v>0</v>
      </c>
      <c r="U410" s="157">
        <f t="shared" si="326"/>
        <v>0</v>
      </c>
      <c r="W410" s="152"/>
      <c r="X410" s="152"/>
      <c r="Y410" s="152"/>
      <c r="Z410" s="152"/>
      <c r="AA410" s="152"/>
      <c r="AB410" s="152"/>
      <c r="AC410" s="347"/>
      <c r="AD410" s="152"/>
      <c r="AE410" s="152"/>
      <c r="AF410" s="152"/>
      <c r="AG410" s="152"/>
      <c r="AH410" s="152"/>
      <c r="AI410" s="152"/>
      <c r="AJ410" s="347"/>
      <c r="AK410" s="152"/>
      <c r="AL410" s="152"/>
      <c r="AM410" s="295"/>
      <c r="AN410" s="228"/>
      <c r="AO410" s="228"/>
      <c r="AP410" s="228"/>
      <c r="AQ410" s="228"/>
      <c r="AR410" s="228"/>
      <c r="AS410" s="348"/>
      <c r="AT410" s="264">
        <f t="shared" si="309"/>
        <v>0</v>
      </c>
      <c r="AU410" s="259"/>
      <c r="AV410" s="265">
        <f t="shared" si="323"/>
        <v>0</v>
      </c>
      <c r="AX410" s="265">
        <f t="shared" si="327"/>
        <v>0</v>
      </c>
      <c r="AZ410" s="492">
        <f t="shared" si="324"/>
        <v>0</v>
      </c>
      <c r="BB410" s="492">
        <f t="shared" si="325"/>
        <v>0</v>
      </c>
      <c r="BD410" s="265">
        <f t="shared" si="328"/>
        <v>0</v>
      </c>
      <c r="BE410" s="105"/>
      <c r="BF410" s="105"/>
      <c r="BG410" s="105"/>
      <c r="BH410" s="105"/>
      <c r="BI410" s="105"/>
      <c r="BJ410" s="105"/>
    </row>
    <row r="411" spans="2:62" ht="20.100000000000001" hidden="1" customHeight="1" outlineLevel="1">
      <c r="B411" s="100"/>
      <c r="C411" s="908"/>
      <c r="D411" s="909"/>
      <c r="E411" s="909"/>
      <c r="F411" s="910"/>
      <c r="G411" s="890"/>
      <c r="H411" s="891"/>
      <c r="I411" s="152"/>
      <c r="J411" s="152"/>
      <c r="K411" s="152"/>
      <c r="L411" s="152"/>
      <c r="M411" s="152"/>
      <c r="N411" s="152"/>
      <c r="O411" s="152"/>
      <c r="P411" s="153"/>
      <c r="Q411" s="153"/>
      <c r="R411" s="156">
        <f t="shared" si="319"/>
        <v>0</v>
      </c>
      <c r="S411" s="156">
        <f t="shared" si="320"/>
        <v>0</v>
      </c>
      <c r="U411" s="157">
        <f t="shared" si="326"/>
        <v>0</v>
      </c>
      <c r="W411" s="152"/>
      <c r="X411" s="152"/>
      <c r="Y411" s="152"/>
      <c r="Z411" s="152"/>
      <c r="AA411" s="152"/>
      <c r="AB411" s="152"/>
      <c r="AC411" s="347"/>
      <c r="AD411" s="152"/>
      <c r="AE411" s="152"/>
      <c r="AF411" s="152"/>
      <c r="AG411" s="152"/>
      <c r="AH411" s="152"/>
      <c r="AI411" s="152"/>
      <c r="AJ411" s="347"/>
      <c r="AK411" s="152"/>
      <c r="AL411" s="152"/>
      <c r="AM411" s="295"/>
      <c r="AN411" s="228"/>
      <c r="AO411" s="228"/>
      <c r="AP411" s="228"/>
      <c r="AQ411" s="228"/>
      <c r="AR411" s="228"/>
      <c r="AS411" s="348"/>
      <c r="AT411" s="264">
        <f t="shared" si="309"/>
        <v>0</v>
      </c>
      <c r="AU411" s="259"/>
      <c r="AV411" s="265">
        <f t="shared" si="323"/>
        <v>0</v>
      </c>
      <c r="AX411" s="265">
        <f t="shared" si="327"/>
        <v>0</v>
      </c>
      <c r="AZ411" s="492">
        <f t="shared" si="324"/>
        <v>0</v>
      </c>
      <c r="BB411" s="492">
        <f t="shared" si="325"/>
        <v>0</v>
      </c>
      <c r="BD411" s="265">
        <f t="shared" si="328"/>
        <v>0</v>
      </c>
      <c r="BE411" s="105"/>
      <c r="BF411" s="105"/>
      <c r="BG411" s="105"/>
      <c r="BH411" s="105"/>
      <c r="BI411" s="105"/>
      <c r="BJ411" s="105"/>
    </row>
    <row r="412" spans="2:62" ht="20.100000000000001" hidden="1" customHeight="1" outlineLevel="1">
      <c r="B412" s="100"/>
      <c r="C412" s="908"/>
      <c r="D412" s="909"/>
      <c r="E412" s="909"/>
      <c r="F412" s="910"/>
      <c r="G412" s="890"/>
      <c r="H412" s="891"/>
      <c r="I412" s="152"/>
      <c r="J412" s="152"/>
      <c r="K412" s="152"/>
      <c r="L412" s="152"/>
      <c r="M412" s="152"/>
      <c r="N412" s="152"/>
      <c r="O412" s="152"/>
      <c r="P412" s="153"/>
      <c r="Q412" s="153"/>
      <c r="R412" s="156">
        <f t="shared" si="319"/>
        <v>0</v>
      </c>
      <c r="S412" s="156">
        <f t="shared" si="320"/>
        <v>0</v>
      </c>
      <c r="U412" s="157">
        <f t="shared" si="326"/>
        <v>0</v>
      </c>
      <c r="W412" s="152"/>
      <c r="X412" s="152"/>
      <c r="Y412" s="152"/>
      <c r="Z412" s="152"/>
      <c r="AA412" s="152"/>
      <c r="AB412" s="152"/>
      <c r="AC412" s="347"/>
      <c r="AD412" s="152"/>
      <c r="AE412" s="152"/>
      <c r="AF412" s="152"/>
      <c r="AG412" s="152"/>
      <c r="AH412" s="152"/>
      <c r="AI412" s="152"/>
      <c r="AJ412" s="347"/>
      <c r="AK412" s="152"/>
      <c r="AL412" s="152"/>
      <c r="AM412" s="295"/>
      <c r="AN412" s="228"/>
      <c r="AO412" s="228"/>
      <c r="AP412" s="228"/>
      <c r="AQ412" s="228"/>
      <c r="AR412" s="228"/>
      <c r="AS412" s="348"/>
      <c r="AT412" s="264">
        <f t="shared" si="309"/>
        <v>0</v>
      </c>
      <c r="AU412" s="259"/>
      <c r="AV412" s="265">
        <f t="shared" si="323"/>
        <v>0</v>
      </c>
      <c r="AX412" s="265">
        <f t="shared" si="327"/>
        <v>0</v>
      </c>
      <c r="AZ412" s="492">
        <f t="shared" si="324"/>
        <v>0</v>
      </c>
      <c r="BB412" s="492">
        <f t="shared" si="325"/>
        <v>0</v>
      </c>
      <c r="BD412" s="265">
        <f t="shared" si="328"/>
        <v>0</v>
      </c>
      <c r="BE412" s="105"/>
      <c r="BF412" s="105"/>
      <c r="BG412" s="105"/>
      <c r="BH412" s="105"/>
      <c r="BI412" s="105"/>
      <c r="BJ412" s="105"/>
    </row>
    <row r="413" spans="2:62" ht="20.100000000000001" hidden="1" customHeight="1" outlineLevel="1">
      <c r="B413" s="100"/>
      <c r="C413" s="908"/>
      <c r="D413" s="909"/>
      <c r="E413" s="909"/>
      <c r="F413" s="910"/>
      <c r="G413" s="890"/>
      <c r="H413" s="891"/>
      <c r="I413" s="152"/>
      <c r="J413" s="152"/>
      <c r="K413" s="152"/>
      <c r="L413" s="152"/>
      <c r="M413" s="152"/>
      <c r="N413" s="152"/>
      <c r="O413" s="152"/>
      <c r="P413" s="153"/>
      <c r="Q413" s="153"/>
      <c r="R413" s="156">
        <f t="shared" si="319"/>
        <v>0</v>
      </c>
      <c r="S413" s="156">
        <f t="shared" si="320"/>
        <v>0</v>
      </c>
      <c r="U413" s="157">
        <f t="shared" si="326"/>
        <v>0</v>
      </c>
      <c r="W413" s="152"/>
      <c r="X413" s="152"/>
      <c r="Y413" s="152"/>
      <c r="Z413" s="152"/>
      <c r="AA413" s="152"/>
      <c r="AB413" s="152"/>
      <c r="AC413" s="347"/>
      <c r="AD413" s="152"/>
      <c r="AE413" s="152"/>
      <c r="AF413" s="152"/>
      <c r="AG413" s="152"/>
      <c r="AH413" s="152"/>
      <c r="AI413" s="152"/>
      <c r="AJ413" s="347"/>
      <c r="AK413" s="152"/>
      <c r="AL413" s="152"/>
      <c r="AM413" s="295"/>
      <c r="AN413" s="228"/>
      <c r="AO413" s="228"/>
      <c r="AP413" s="228"/>
      <c r="AQ413" s="228"/>
      <c r="AR413" s="228"/>
      <c r="AS413" s="348"/>
      <c r="AT413" s="264">
        <f t="shared" si="309"/>
        <v>0</v>
      </c>
      <c r="AU413" s="259"/>
      <c r="AV413" s="265">
        <f t="shared" si="323"/>
        <v>0</v>
      </c>
      <c r="AX413" s="265">
        <f t="shared" si="327"/>
        <v>0</v>
      </c>
      <c r="AZ413" s="492">
        <f t="shared" si="324"/>
        <v>0</v>
      </c>
      <c r="BB413" s="492">
        <f t="shared" si="325"/>
        <v>0</v>
      </c>
      <c r="BD413" s="265">
        <f t="shared" si="328"/>
        <v>0</v>
      </c>
      <c r="BE413" s="105"/>
      <c r="BF413" s="105"/>
      <c r="BG413" s="105"/>
      <c r="BH413" s="105"/>
      <c r="BI413" s="105"/>
      <c r="BJ413" s="105"/>
    </row>
    <row r="414" spans="2:62" ht="20.100000000000001" hidden="1" customHeight="1" outlineLevel="1">
      <c r="B414" s="100"/>
      <c r="C414" s="908"/>
      <c r="D414" s="909"/>
      <c r="E414" s="909"/>
      <c r="F414" s="910"/>
      <c r="G414" s="890"/>
      <c r="H414" s="891"/>
      <c r="I414" s="152"/>
      <c r="J414" s="152"/>
      <c r="K414" s="152"/>
      <c r="L414" s="152"/>
      <c r="M414" s="152"/>
      <c r="N414" s="152"/>
      <c r="O414" s="152"/>
      <c r="P414" s="153"/>
      <c r="Q414" s="153"/>
      <c r="R414" s="156">
        <f t="shared" si="319"/>
        <v>0</v>
      </c>
      <c r="S414" s="156">
        <f t="shared" si="320"/>
        <v>0</v>
      </c>
      <c r="U414" s="157">
        <f t="shared" si="326"/>
        <v>0</v>
      </c>
      <c r="W414" s="152"/>
      <c r="X414" s="152"/>
      <c r="Y414" s="152"/>
      <c r="Z414" s="152"/>
      <c r="AA414" s="152"/>
      <c r="AB414" s="152"/>
      <c r="AC414" s="347"/>
      <c r="AD414" s="152"/>
      <c r="AE414" s="152"/>
      <c r="AF414" s="152"/>
      <c r="AG414" s="152"/>
      <c r="AH414" s="152"/>
      <c r="AI414" s="152"/>
      <c r="AJ414" s="347"/>
      <c r="AK414" s="152"/>
      <c r="AL414" s="152"/>
      <c r="AM414" s="295"/>
      <c r="AN414" s="228"/>
      <c r="AO414" s="228"/>
      <c r="AP414" s="228"/>
      <c r="AQ414" s="228"/>
      <c r="AR414" s="228"/>
      <c r="AS414" s="348"/>
      <c r="AT414" s="264">
        <f t="shared" si="309"/>
        <v>0</v>
      </c>
      <c r="AU414" s="259"/>
      <c r="AV414" s="265">
        <f t="shared" si="323"/>
        <v>0</v>
      </c>
      <c r="AX414" s="265">
        <f t="shared" si="327"/>
        <v>0</v>
      </c>
      <c r="AZ414" s="492">
        <f t="shared" si="324"/>
        <v>0</v>
      </c>
      <c r="BB414" s="492">
        <f t="shared" si="325"/>
        <v>0</v>
      </c>
      <c r="BD414" s="265">
        <f t="shared" si="328"/>
        <v>0</v>
      </c>
      <c r="BE414" s="105"/>
      <c r="BF414" s="105"/>
      <c r="BG414" s="105"/>
      <c r="BH414" s="105"/>
      <c r="BI414" s="105"/>
      <c r="BJ414" s="105"/>
    </row>
    <row r="415" spans="2:62" ht="20.100000000000001" hidden="1" customHeight="1" outlineLevel="1">
      <c r="B415" s="100"/>
      <c r="C415" s="908"/>
      <c r="D415" s="909"/>
      <c r="E415" s="909"/>
      <c r="F415" s="910"/>
      <c r="G415" s="890"/>
      <c r="H415" s="891"/>
      <c r="I415" s="152"/>
      <c r="J415" s="152"/>
      <c r="K415" s="152"/>
      <c r="L415" s="152"/>
      <c r="M415" s="152"/>
      <c r="N415" s="152"/>
      <c r="O415" s="152"/>
      <c r="P415" s="153"/>
      <c r="Q415" s="153"/>
      <c r="R415" s="156">
        <f t="shared" si="319"/>
        <v>0</v>
      </c>
      <c r="S415" s="156">
        <f t="shared" si="320"/>
        <v>0</v>
      </c>
      <c r="U415" s="157">
        <f t="shared" si="326"/>
        <v>0</v>
      </c>
      <c r="W415" s="152"/>
      <c r="X415" s="152"/>
      <c r="Y415" s="152"/>
      <c r="Z415" s="152"/>
      <c r="AA415" s="152"/>
      <c r="AB415" s="152"/>
      <c r="AC415" s="347"/>
      <c r="AD415" s="152"/>
      <c r="AE415" s="152"/>
      <c r="AF415" s="152"/>
      <c r="AG415" s="152"/>
      <c r="AH415" s="152"/>
      <c r="AI415" s="152"/>
      <c r="AJ415" s="347"/>
      <c r="AK415" s="152"/>
      <c r="AL415" s="152"/>
      <c r="AM415" s="295"/>
      <c r="AN415" s="228"/>
      <c r="AO415" s="228"/>
      <c r="AP415" s="228"/>
      <c r="AQ415" s="228"/>
      <c r="AR415" s="228"/>
      <c r="AS415" s="348"/>
      <c r="AT415" s="264">
        <f t="shared" si="309"/>
        <v>0</v>
      </c>
      <c r="AU415" s="259"/>
      <c r="AV415" s="265">
        <f t="shared" si="323"/>
        <v>0</v>
      </c>
      <c r="AX415" s="265">
        <f t="shared" si="327"/>
        <v>0</v>
      </c>
      <c r="AZ415" s="492">
        <f t="shared" si="324"/>
        <v>0</v>
      </c>
      <c r="BB415" s="492">
        <f t="shared" si="325"/>
        <v>0</v>
      </c>
      <c r="BD415" s="265">
        <f t="shared" si="328"/>
        <v>0</v>
      </c>
      <c r="BE415" s="105"/>
      <c r="BF415" s="105"/>
      <c r="BG415" s="105"/>
      <c r="BH415" s="105"/>
      <c r="BI415" s="105"/>
      <c r="BJ415" s="105"/>
    </row>
    <row r="416" spans="2:62" ht="20.100000000000001" hidden="1" customHeight="1" outlineLevel="1">
      <c r="B416" s="100"/>
      <c r="C416" s="908"/>
      <c r="D416" s="909"/>
      <c r="E416" s="909"/>
      <c r="F416" s="910"/>
      <c r="G416" s="890"/>
      <c r="H416" s="891"/>
      <c r="I416" s="152"/>
      <c r="J416" s="152"/>
      <c r="K416" s="152"/>
      <c r="L416" s="152"/>
      <c r="M416" s="152"/>
      <c r="N416" s="152"/>
      <c r="O416" s="152"/>
      <c r="P416" s="153"/>
      <c r="Q416" s="153"/>
      <c r="R416" s="156">
        <f t="shared" si="319"/>
        <v>0</v>
      </c>
      <c r="S416" s="156">
        <f t="shared" si="320"/>
        <v>0</v>
      </c>
      <c r="U416" s="157">
        <f t="shared" si="326"/>
        <v>0</v>
      </c>
      <c r="W416" s="152"/>
      <c r="X416" s="152"/>
      <c r="Y416" s="152"/>
      <c r="Z416" s="152"/>
      <c r="AA416" s="152"/>
      <c r="AB416" s="152"/>
      <c r="AC416" s="347"/>
      <c r="AD416" s="152"/>
      <c r="AE416" s="152"/>
      <c r="AF416" s="152"/>
      <c r="AG416" s="152"/>
      <c r="AH416" s="152"/>
      <c r="AI416" s="152"/>
      <c r="AJ416" s="347"/>
      <c r="AK416" s="152"/>
      <c r="AL416" s="152"/>
      <c r="AM416" s="295"/>
      <c r="AN416" s="228"/>
      <c r="AO416" s="228"/>
      <c r="AP416" s="228"/>
      <c r="AQ416" s="228"/>
      <c r="AR416" s="228"/>
      <c r="AS416" s="348"/>
      <c r="AT416" s="264">
        <f t="shared" si="309"/>
        <v>0</v>
      </c>
      <c r="AU416" s="259"/>
      <c r="AV416" s="265">
        <f t="shared" si="323"/>
        <v>0</v>
      </c>
      <c r="AX416" s="265">
        <f t="shared" si="327"/>
        <v>0</v>
      </c>
      <c r="AZ416" s="492">
        <f t="shared" si="324"/>
        <v>0</v>
      </c>
      <c r="BB416" s="492">
        <f t="shared" si="325"/>
        <v>0</v>
      </c>
      <c r="BD416" s="265">
        <f t="shared" si="328"/>
        <v>0</v>
      </c>
      <c r="BE416" s="105"/>
      <c r="BF416" s="105"/>
      <c r="BG416" s="105"/>
      <c r="BH416" s="105"/>
      <c r="BI416" s="105"/>
      <c r="BJ416" s="105"/>
    </row>
    <row r="417" spans="2:62" ht="20.100000000000001" hidden="1" customHeight="1" outlineLevel="1">
      <c r="B417" s="100"/>
      <c r="C417" s="908"/>
      <c r="D417" s="909"/>
      <c r="E417" s="909"/>
      <c r="F417" s="910"/>
      <c r="G417" s="890"/>
      <c r="H417" s="891"/>
      <c r="I417" s="152"/>
      <c r="J417" s="152"/>
      <c r="K417" s="152"/>
      <c r="L417" s="152"/>
      <c r="M417" s="152"/>
      <c r="N417" s="152"/>
      <c r="O417" s="152"/>
      <c r="P417" s="153"/>
      <c r="Q417" s="153"/>
      <c r="R417" s="156">
        <f t="shared" si="319"/>
        <v>0</v>
      </c>
      <c r="S417" s="156">
        <f t="shared" si="320"/>
        <v>0</v>
      </c>
      <c r="U417" s="157">
        <f t="shared" si="326"/>
        <v>0</v>
      </c>
      <c r="W417" s="152"/>
      <c r="X417" s="152"/>
      <c r="Y417" s="152"/>
      <c r="Z417" s="152"/>
      <c r="AA417" s="152"/>
      <c r="AB417" s="152"/>
      <c r="AC417" s="347"/>
      <c r="AD417" s="152"/>
      <c r="AE417" s="152"/>
      <c r="AF417" s="152"/>
      <c r="AG417" s="152"/>
      <c r="AH417" s="152"/>
      <c r="AI417" s="152"/>
      <c r="AJ417" s="347"/>
      <c r="AK417" s="152"/>
      <c r="AL417" s="152"/>
      <c r="AM417" s="295"/>
      <c r="AN417" s="228"/>
      <c r="AO417" s="228"/>
      <c r="AP417" s="228"/>
      <c r="AQ417" s="228"/>
      <c r="AR417" s="228"/>
      <c r="AS417" s="348"/>
      <c r="AT417" s="264">
        <f t="shared" si="309"/>
        <v>0</v>
      </c>
      <c r="AU417" s="259"/>
      <c r="AV417" s="265">
        <f t="shared" si="323"/>
        <v>0</v>
      </c>
      <c r="AX417" s="265">
        <f t="shared" si="327"/>
        <v>0</v>
      </c>
      <c r="AZ417" s="492">
        <f t="shared" si="324"/>
        <v>0</v>
      </c>
      <c r="BB417" s="492">
        <f t="shared" si="325"/>
        <v>0</v>
      </c>
      <c r="BD417" s="265">
        <f t="shared" si="328"/>
        <v>0</v>
      </c>
      <c r="BE417" s="105"/>
      <c r="BF417" s="105"/>
      <c r="BG417" s="105"/>
      <c r="BH417" s="105"/>
      <c r="BI417" s="105"/>
      <c r="BJ417" s="105"/>
    </row>
    <row r="418" spans="2:62" ht="20.100000000000001" hidden="1" customHeight="1" outlineLevel="1">
      <c r="B418" s="100"/>
      <c r="C418" s="908"/>
      <c r="D418" s="909"/>
      <c r="E418" s="909"/>
      <c r="F418" s="910"/>
      <c r="G418" s="890"/>
      <c r="H418" s="891"/>
      <c r="I418" s="152"/>
      <c r="J418" s="152"/>
      <c r="K418" s="152"/>
      <c r="L418" s="152"/>
      <c r="M418" s="152"/>
      <c r="N418" s="152"/>
      <c r="O418" s="152"/>
      <c r="P418" s="153"/>
      <c r="Q418" s="153"/>
      <c r="R418" s="156">
        <f t="shared" si="319"/>
        <v>0</v>
      </c>
      <c r="S418" s="156">
        <f t="shared" si="320"/>
        <v>0</v>
      </c>
      <c r="U418" s="157">
        <f t="shared" si="326"/>
        <v>0</v>
      </c>
      <c r="W418" s="152"/>
      <c r="X418" s="152"/>
      <c r="Y418" s="152"/>
      <c r="Z418" s="152"/>
      <c r="AA418" s="152"/>
      <c r="AB418" s="152"/>
      <c r="AC418" s="347"/>
      <c r="AD418" s="152"/>
      <c r="AE418" s="152"/>
      <c r="AF418" s="152"/>
      <c r="AG418" s="152"/>
      <c r="AH418" s="152"/>
      <c r="AI418" s="152"/>
      <c r="AJ418" s="347"/>
      <c r="AK418" s="152"/>
      <c r="AL418" s="152"/>
      <c r="AM418" s="295"/>
      <c r="AN418" s="228"/>
      <c r="AO418" s="228"/>
      <c r="AP418" s="228"/>
      <c r="AQ418" s="228"/>
      <c r="AR418" s="228"/>
      <c r="AS418" s="348"/>
      <c r="AT418" s="264">
        <f t="shared" si="309"/>
        <v>0</v>
      </c>
      <c r="AU418" s="259"/>
      <c r="AV418" s="265">
        <f t="shared" si="323"/>
        <v>0</v>
      </c>
      <c r="AX418" s="265">
        <f t="shared" si="327"/>
        <v>0</v>
      </c>
      <c r="AZ418" s="492">
        <f t="shared" si="324"/>
        <v>0</v>
      </c>
      <c r="BB418" s="492">
        <f t="shared" si="325"/>
        <v>0</v>
      </c>
      <c r="BD418" s="265">
        <f t="shared" si="328"/>
        <v>0</v>
      </c>
      <c r="BE418" s="105"/>
      <c r="BF418" s="105"/>
      <c r="BG418" s="105"/>
      <c r="BH418" s="105"/>
      <c r="BI418" s="105"/>
      <c r="BJ418" s="105"/>
    </row>
    <row r="419" spans="2:62" ht="9.9499999999999993" hidden="1" customHeight="1" outlineLevel="1">
      <c r="B419" s="101"/>
      <c r="C419" s="208"/>
      <c r="D419" s="208"/>
      <c r="E419" s="208"/>
      <c r="F419" s="208"/>
      <c r="G419" s="237"/>
      <c r="H419" s="207"/>
      <c r="I419" s="257"/>
      <c r="J419" s="257"/>
      <c r="K419" s="257"/>
      <c r="L419" s="257"/>
      <c r="M419" s="257"/>
      <c r="N419" s="257"/>
      <c r="O419" s="257"/>
      <c r="P419" s="256"/>
      <c r="Q419" s="102"/>
      <c r="R419" s="102"/>
      <c r="S419" s="102"/>
      <c r="U419" s="98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Z419" s="493"/>
      <c r="BE419" s="105"/>
      <c r="BF419" s="105"/>
      <c r="BG419" s="105"/>
      <c r="BH419" s="105"/>
      <c r="BI419" s="105"/>
      <c r="BJ419" s="105"/>
    </row>
    <row r="420" spans="2:62" ht="20.100000000000001" customHeight="1" collapsed="1">
      <c r="B420" s="8">
        <f>B403+1</f>
        <v>25</v>
      </c>
      <c r="C420" s="916"/>
      <c r="D420" s="917"/>
      <c r="E420" s="917"/>
      <c r="F420" s="918"/>
      <c r="G420" s="429"/>
      <c r="H420" s="206">
        <v>1</v>
      </c>
      <c r="I420" s="642">
        <f t="shared" ref="I420" si="329">$H420*SUM(I421:I435)</f>
        <v>0</v>
      </c>
      <c r="J420" s="643">
        <f t="shared" ref="J420:O420" si="330">$H420*SUM(J421:J435)</f>
        <v>0</v>
      </c>
      <c r="K420" s="644">
        <f t="shared" si="330"/>
        <v>0</v>
      </c>
      <c r="L420" s="645">
        <f t="shared" si="330"/>
        <v>0</v>
      </c>
      <c r="M420" s="645">
        <f t="shared" si="330"/>
        <v>0</v>
      </c>
      <c r="N420" s="644">
        <f t="shared" si="330"/>
        <v>0</v>
      </c>
      <c r="O420" s="642">
        <f t="shared" si="330"/>
        <v>0</v>
      </c>
      <c r="P420" s="209">
        <f t="shared" ref="P420:Q420" si="331">$H420*SUM(P421:P435)</f>
        <v>0</v>
      </c>
      <c r="Q420" s="210">
        <f t="shared" si="331"/>
        <v>0</v>
      </c>
      <c r="R420" s="136">
        <f t="shared" ref="R420:R435" si="332">P420*(1+Gewinn)*(1+SicherheitAngebot)</f>
        <v>0</v>
      </c>
      <c r="S420" s="137">
        <f t="shared" ref="S420:S435" si="333">Q420*(1+MGKZ)*(1+Gewinn)*(1+SicherheitAngebot)</f>
        <v>0</v>
      </c>
      <c r="U420" s="10">
        <f>I420*$I$7+J420*$J$7+K420*$K$7+L420*$L$7+M420*$M$7+N420*$N$7+O420*$O$7+R420+S420</f>
        <v>0</v>
      </c>
      <c r="W420" s="646">
        <f t="shared" ref="W420:AB420" si="334">$H420*SUM(W421:W435)</f>
        <v>0</v>
      </c>
      <c r="X420" s="647">
        <f t="shared" si="334"/>
        <v>0</v>
      </c>
      <c r="Y420" s="648">
        <f t="shared" si="334"/>
        <v>0</v>
      </c>
      <c r="Z420" s="649">
        <f t="shared" si="334"/>
        <v>0</v>
      </c>
      <c r="AA420" s="648">
        <f t="shared" si="334"/>
        <v>0</v>
      </c>
      <c r="AB420" s="646">
        <f t="shared" si="334"/>
        <v>0</v>
      </c>
      <c r="AC420" s="258"/>
      <c r="AD420" s="646">
        <f t="shared" ref="AD420:AM420" si="335">$H420*SUM(AD421:AD435)</f>
        <v>0</v>
      </c>
      <c r="AE420" s="647">
        <f t="shared" si="335"/>
        <v>0</v>
      </c>
      <c r="AF420" s="648">
        <f t="shared" si="335"/>
        <v>0</v>
      </c>
      <c r="AG420" s="649">
        <f t="shared" si="335"/>
        <v>0</v>
      </c>
      <c r="AH420" s="648">
        <f t="shared" si="335"/>
        <v>0</v>
      </c>
      <c r="AI420" s="646">
        <f t="shared" si="335"/>
        <v>0</v>
      </c>
      <c r="AJ420" s="258"/>
      <c r="AK420" s="653">
        <f t="shared" si="335"/>
        <v>0</v>
      </c>
      <c r="AL420" s="653">
        <f t="shared" si="335"/>
        <v>0</v>
      </c>
      <c r="AM420" s="653">
        <f t="shared" si="335"/>
        <v>0</v>
      </c>
      <c r="AN420" s="227">
        <f>$H420*SUM(AN421:AN435)*(1+Gewinn)*(1+SicherheitAngebot)</f>
        <v>0</v>
      </c>
      <c r="AO420" s="227">
        <f>$H420*SUM(AO421:AO435)*(1+Gewinn)*(1+SicherheitAngebot)</f>
        <v>0</v>
      </c>
      <c r="AP420" s="227">
        <f>$H420*SUM(AP421:AP435)*(1+Gewinn)*(1+SicherheitAngebot)</f>
        <v>0</v>
      </c>
      <c r="AQ420" s="227">
        <f>$H420*SUM(AQ421:AQ435)*(1+Gewinn)*(1+SicherheitAngebot)</f>
        <v>0</v>
      </c>
      <c r="AR420" s="227">
        <f>$H420*SUM(AR421:AR435)*(1+Gewinn)*(1+SicherheitAngebot)</f>
        <v>0</v>
      </c>
      <c r="AS420" s="262"/>
      <c r="AT420" s="263">
        <f t="shared" si="309"/>
        <v>0</v>
      </c>
      <c r="AU420" s="259"/>
      <c r="AV420" s="491">
        <f>AK420*$AK$7+AL420*$AL$7+AM420*$AM$7+SUM(AN420:AR420)+AT420/Zuschläge_IBN+AT420</f>
        <v>0</v>
      </c>
      <c r="AX420" s="685">
        <f>U420+AV420</f>
        <v>0</v>
      </c>
      <c r="AZ420" s="490">
        <f>IF(H420&gt;0,U420/(1+SicherheitAngebot)*(1+Sicherheit),0)</f>
        <v>0</v>
      </c>
      <c r="BB420" s="490">
        <f>IF(H420&gt;0,AV420/(1+SicherheitAngebot)*(1+Sicherheit),0)</f>
        <v>0</v>
      </c>
      <c r="BD420" s="490">
        <f>AZ420+BB420</f>
        <v>0</v>
      </c>
      <c r="BE420" s="105"/>
      <c r="BF420" s="105"/>
      <c r="BG420" s="105"/>
      <c r="BH420" s="105"/>
      <c r="BI420" s="105"/>
      <c r="BJ420" s="105"/>
    </row>
    <row r="421" spans="2:62" ht="20.100000000000001" hidden="1" customHeight="1" outlineLevel="1">
      <c r="B421" s="99"/>
      <c r="C421" s="908"/>
      <c r="D421" s="909"/>
      <c r="E421" s="909"/>
      <c r="F421" s="910"/>
      <c r="G421" s="890"/>
      <c r="H421" s="901"/>
      <c r="I421" s="152"/>
      <c r="J421" s="152"/>
      <c r="K421" s="152"/>
      <c r="L421" s="152"/>
      <c r="M421" s="152"/>
      <c r="N421" s="152"/>
      <c r="O421" s="152"/>
      <c r="P421" s="153"/>
      <c r="Q421" s="153"/>
      <c r="R421" s="156">
        <f t="shared" si="332"/>
        <v>0</v>
      </c>
      <c r="S421" s="156">
        <f t="shared" si="333"/>
        <v>0</v>
      </c>
      <c r="U421" s="157">
        <f>I421*$I$7+J421*$J$7+K421*$K$7+L421*$L$7+M421*$M$7+N421*$N$7+O421*$O$7+R421+S421</f>
        <v>0</v>
      </c>
      <c r="W421" s="152"/>
      <c r="X421" s="152"/>
      <c r="Y421" s="152"/>
      <c r="Z421" s="152"/>
      <c r="AA421" s="152"/>
      <c r="AB421" s="152"/>
      <c r="AC421" s="347"/>
      <c r="AD421" s="152"/>
      <c r="AE421" s="152"/>
      <c r="AF421" s="152"/>
      <c r="AG421" s="152"/>
      <c r="AH421" s="152"/>
      <c r="AI421" s="152"/>
      <c r="AJ421" s="347"/>
      <c r="AK421" s="152"/>
      <c r="AL421" s="152"/>
      <c r="AM421" s="295"/>
      <c r="AN421" s="228"/>
      <c r="AO421" s="228"/>
      <c r="AP421" s="228"/>
      <c r="AQ421" s="228"/>
      <c r="AR421" s="228"/>
      <c r="AS421" s="348"/>
      <c r="AT421" s="264">
        <f t="shared" si="309"/>
        <v>0</v>
      </c>
      <c r="AU421" s="259"/>
      <c r="AV421" s="265">
        <f t="shared" ref="AV421:AV435" si="336">AK421*$AK$7+AL421*$AL$7+AM421*$AM$7+SUM(AN421:AR421)*(1+Gewinn)*(1+SicherheitAngebot)+AT421/Zuschläge_IBN+AT421</f>
        <v>0</v>
      </c>
      <c r="AX421" s="265">
        <f>U421+AV421</f>
        <v>0</v>
      </c>
      <c r="AZ421" s="492">
        <f t="shared" ref="AZ421:AZ435" si="337">U421/(1+SicherheitAngebot)*(1+Sicherheit)</f>
        <v>0</v>
      </c>
      <c r="BB421" s="492">
        <f t="shared" ref="BB421:BB435" si="338">AV421/(1+SicherheitAngebot)*(1+Sicherheit)</f>
        <v>0</v>
      </c>
      <c r="BD421" s="265">
        <f>AZ421+BB421</f>
        <v>0</v>
      </c>
      <c r="BE421" s="105"/>
      <c r="BF421" s="105"/>
      <c r="BG421" s="105"/>
      <c r="BH421" s="105"/>
      <c r="BI421" s="105"/>
      <c r="BJ421" s="105"/>
    </row>
    <row r="422" spans="2:62" ht="20.100000000000001" hidden="1" customHeight="1" outlineLevel="1">
      <c r="B422" s="100"/>
      <c r="C422" s="908"/>
      <c r="D422" s="909"/>
      <c r="E422" s="909"/>
      <c r="F422" s="910"/>
      <c r="G422" s="890"/>
      <c r="H422" s="891"/>
      <c r="I422" s="152"/>
      <c r="J422" s="152"/>
      <c r="K422" s="152"/>
      <c r="L422" s="152"/>
      <c r="M422" s="152"/>
      <c r="N422" s="152"/>
      <c r="O422" s="152"/>
      <c r="P422" s="153"/>
      <c r="Q422" s="153"/>
      <c r="R422" s="156">
        <f t="shared" si="332"/>
        <v>0</v>
      </c>
      <c r="S422" s="156">
        <f t="shared" si="333"/>
        <v>0</v>
      </c>
      <c r="U422" s="157">
        <f t="shared" ref="U422:U435" si="339">I422*$I$7+J422*$J$7+K422*$K$7+L422*$L$7+M422*$M$7+N422*$N$7+O422*$O$7+R422+S422</f>
        <v>0</v>
      </c>
      <c r="W422" s="152"/>
      <c r="X422" s="152"/>
      <c r="Y422" s="152"/>
      <c r="Z422" s="152"/>
      <c r="AA422" s="152"/>
      <c r="AB422" s="152"/>
      <c r="AC422" s="347"/>
      <c r="AD422" s="152"/>
      <c r="AE422" s="152"/>
      <c r="AF422" s="152"/>
      <c r="AG422" s="152"/>
      <c r="AH422" s="152"/>
      <c r="AI422" s="152"/>
      <c r="AJ422" s="347"/>
      <c r="AK422" s="152"/>
      <c r="AL422" s="152"/>
      <c r="AM422" s="295"/>
      <c r="AN422" s="228"/>
      <c r="AO422" s="228"/>
      <c r="AP422" s="228"/>
      <c r="AQ422" s="228"/>
      <c r="AR422" s="228"/>
      <c r="AS422" s="348"/>
      <c r="AT422" s="264">
        <f t="shared" si="309"/>
        <v>0</v>
      </c>
      <c r="AU422" s="259"/>
      <c r="AV422" s="265">
        <f t="shared" si="336"/>
        <v>0</v>
      </c>
      <c r="AX422" s="265">
        <f t="shared" ref="AX422:AX435" si="340">U422+AV422</f>
        <v>0</v>
      </c>
      <c r="AZ422" s="492">
        <f t="shared" si="337"/>
        <v>0</v>
      </c>
      <c r="BB422" s="492">
        <f t="shared" si="338"/>
        <v>0</v>
      </c>
      <c r="BD422" s="265">
        <f t="shared" ref="BD422:BD435" si="341">AZ422+BB422</f>
        <v>0</v>
      </c>
      <c r="BE422" s="105"/>
      <c r="BF422" s="105"/>
      <c r="BG422" s="105"/>
      <c r="BH422" s="105"/>
      <c r="BI422" s="105"/>
      <c r="BJ422" s="105"/>
    </row>
    <row r="423" spans="2:62" ht="20.100000000000001" hidden="1" customHeight="1" outlineLevel="1">
      <c r="B423" s="100"/>
      <c r="C423" s="908"/>
      <c r="D423" s="909"/>
      <c r="E423" s="909"/>
      <c r="F423" s="910"/>
      <c r="G423" s="890"/>
      <c r="H423" s="891"/>
      <c r="I423" s="152"/>
      <c r="J423" s="152"/>
      <c r="K423" s="152"/>
      <c r="L423" s="152"/>
      <c r="M423" s="152"/>
      <c r="N423" s="152"/>
      <c r="O423" s="152"/>
      <c r="P423" s="153"/>
      <c r="Q423" s="153"/>
      <c r="R423" s="156">
        <f t="shared" si="332"/>
        <v>0</v>
      </c>
      <c r="S423" s="156">
        <f t="shared" si="333"/>
        <v>0</v>
      </c>
      <c r="U423" s="157">
        <f t="shared" si="339"/>
        <v>0</v>
      </c>
      <c r="W423" s="152"/>
      <c r="X423" s="152"/>
      <c r="Y423" s="152"/>
      <c r="Z423" s="152"/>
      <c r="AA423" s="152"/>
      <c r="AB423" s="152"/>
      <c r="AC423" s="347"/>
      <c r="AD423" s="152"/>
      <c r="AE423" s="152"/>
      <c r="AF423" s="152"/>
      <c r="AG423" s="152"/>
      <c r="AH423" s="152"/>
      <c r="AI423" s="152"/>
      <c r="AJ423" s="347"/>
      <c r="AK423" s="152"/>
      <c r="AL423" s="152"/>
      <c r="AM423" s="295"/>
      <c r="AN423" s="228"/>
      <c r="AO423" s="228"/>
      <c r="AP423" s="228"/>
      <c r="AQ423" s="228"/>
      <c r="AR423" s="228"/>
      <c r="AS423" s="348"/>
      <c r="AT423" s="264">
        <f t="shared" si="309"/>
        <v>0</v>
      </c>
      <c r="AU423" s="259"/>
      <c r="AV423" s="265">
        <f t="shared" si="336"/>
        <v>0</v>
      </c>
      <c r="AX423" s="265">
        <f t="shared" si="340"/>
        <v>0</v>
      </c>
      <c r="AZ423" s="492">
        <f t="shared" si="337"/>
        <v>0</v>
      </c>
      <c r="BB423" s="492">
        <f t="shared" si="338"/>
        <v>0</v>
      </c>
      <c r="BD423" s="265">
        <f t="shared" si="341"/>
        <v>0</v>
      </c>
      <c r="BE423" s="105"/>
      <c r="BF423" s="105"/>
      <c r="BG423" s="105"/>
      <c r="BH423" s="105"/>
      <c r="BI423" s="105"/>
      <c r="BJ423" s="105"/>
    </row>
    <row r="424" spans="2:62" ht="20.100000000000001" hidden="1" customHeight="1" outlineLevel="1">
      <c r="B424" s="100"/>
      <c r="C424" s="908"/>
      <c r="D424" s="909"/>
      <c r="E424" s="909"/>
      <c r="F424" s="910"/>
      <c r="G424" s="890"/>
      <c r="H424" s="891"/>
      <c r="I424" s="152"/>
      <c r="J424" s="152"/>
      <c r="K424" s="152"/>
      <c r="L424" s="152"/>
      <c r="M424" s="152"/>
      <c r="N424" s="152"/>
      <c r="O424" s="152"/>
      <c r="P424" s="153"/>
      <c r="Q424" s="153"/>
      <c r="R424" s="156">
        <f t="shared" si="332"/>
        <v>0</v>
      </c>
      <c r="S424" s="156">
        <f t="shared" si="333"/>
        <v>0</v>
      </c>
      <c r="U424" s="157">
        <f t="shared" si="339"/>
        <v>0</v>
      </c>
      <c r="W424" s="152"/>
      <c r="X424" s="152"/>
      <c r="Y424" s="152"/>
      <c r="Z424" s="152"/>
      <c r="AA424" s="152"/>
      <c r="AB424" s="152"/>
      <c r="AC424" s="347"/>
      <c r="AD424" s="152"/>
      <c r="AE424" s="152"/>
      <c r="AF424" s="152"/>
      <c r="AG424" s="152"/>
      <c r="AH424" s="152"/>
      <c r="AI424" s="152"/>
      <c r="AJ424" s="347"/>
      <c r="AK424" s="152"/>
      <c r="AL424" s="152"/>
      <c r="AM424" s="295"/>
      <c r="AN424" s="228"/>
      <c r="AO424" s="228"/>
      <c r="AP424" s="228"/>
      <c r="AQ424" s="228"/>
      <c r="AR424" s="228"/>
      <c r="AS424" s="348"/>
      <c r="AT424" s="264">
        <f t="shared" si="309"/>
        <v>0</v>
      </c>
      <c r="AU424" s="259"/>
      <c r="AV424" s="265">
        <f t="shared" si="336"/>
        <v>0</v>
      </c>
      <c r="AX424" s="265">
        <f t="shared" si="340"/>
        <v>0</v>
      </c>
      <c r="AZ424" s="492">
        <f t="shared" si="337"/>
        <v>0</v>
      </c>
      <c r="BB424" s="492">
        <f t="shared" si="338"/>
        <v>0</v>
      </c>
      <c r="BD424" s="265">
        <f t="shared" si="341"/>
        <v>0</v>
      </c>
      <c r="BE424" s="105"/>
      <c r="BF424" s="105"/>
      <c r="BG424" s="105"/>
      <c r="BH424" s="105"/>
      <c r="BI424" s="105"/>
      <c r="BJ424" s="105"/>
    </row>
    <row r="425" spans="2:62" ht="20.100000000000001" hidden="1" customHeight="1" outlineLevel="1">
      <c r="B425" s="100"/>
      <c r="C425" s="908"/>
      <c r="D425" s="909"/>
      <c r="E425" s="909"/>
      <c r="F425" s="910"/>
      <c r="G425" s="890"/>
      <c r="H425" s="891"/>
      <c r="I425" s="152"/>
      <c r="J425" s="152"/>
      <c r="K425" s="152"/>
      <c r="L425" s="152"/>
      <c r="M425" s="152"/>
      <c r="N425" s="152"/>
      <c r="O425" s="152"/>
      <c r="P425" s="153"/>
      <c r="Q425" s="153"/>
      <c r="R425" s="156">
        <f t="shared" si="332"/>
        <v>0</v>
      </c>
      <c r="S425" s="156">
        <f t="shared" si="333"/>
        <v>0</v>
      </c>
      <c r="U425" s="157">
        <f t="shared" si="339"/>
        <v>0</v>
      </c>
      <c r="W425" s="152"/>
      <c r="X425" s="152"/>
      <c r="Y425" s="152"/>
      <c r="Z425" s="152"/>
      <c r="AA425" s="152"/>
      <c r="AB425" s="152"/>
      <c r="AC425" s="347"/>
      <c r="AD425" s="152"/>
      <c r="AE425" s="152"/>
      <c r="AF425" s="152"/>
      <c r="AG425" s="152"/>
      <c r="AH425" s="152"/>
      <c r="AI425" s="152"/>
      <c r="AJ425" s="347"/>
      <c r="AK425" s="152"/>
      <c r="AL425" s="152"/>
      <c r="AM425" s="295"/>
      <c r="AN425" s="228"/>
      <c r="AO425" s="228"/>
      <c r="AP425" s="228"/>
      <c r="AQ425" s="228"/>
      <c r="AR425" s="228"/>
      <c r="AS425" s="348"/>
      <c r="AT425" s="264">
        <f t="shared" si="309"/>
        <v>0</v>
      </c>
      <c r="AU425" s="259"/>
      <c r="AV425" s="265">
        <f t="shared" si="336"/>
        <v>0</v>
      </c>
      <c r="AX425" s="265">
        <f t="shared" si="340"/>
        <v>0</v>
      </c>
      <c r="AZ425" s="492">
        <f t="shared" si="337"/>
        <v>0</v>
      </c>
      <c r="BB425" s="492">
        <f t="shared" si="338"/>
        <v>0</v>
      </c>
      <c r="BD425" s="265">
        <f t="shared" si="341"/>
        <v>0</v>
      </c>
      <c r="BE425" s="105"/>
      <c r="BF425" s="105"/>
      <c r="BG425" s="105"/>
      <c r="BH425" s="105"/>
      <c r="BI425" s="105"/>
      <c r="BJ425" s="105"/>
    </row>
    <row r="426" spans="2:62" ht="20.100000000000001" hidden="1" customHeight="1" outlineLevel="1">
      <c r="B426" s="100"/>
      <c r="C426" s="908"/>
      <c r="D426" s="909"/>
      <c r="E426" s="909"/>
      <c r="F426" s="910"/>
      <c r="G426" s="890"/>
      <c r="H426" s="891"/>
      <c r="I426" s="152"/>
      <c r="J426" s="152"/>
      <c r="K426" s="152"/>
      <c r="L426" s="152"/>
      <c r="M426" s="152"/>
      <c r="N426" s="152"/>
      <c r="O426" s="152"/>
      <c r="P426" s="153"/>
      <c r="Q426" s="153"/>
      <c r="R426" s="156">
        <f t="shared" si="332"/>
        <v>0</v>
      </c>
      <c r="S426" s="156">
        <f t="shared" si="333"/>
        <v>0</v>
      </c>
      <c r="U426" s="157">
        <f t="shared" si="339"/>
        <v>0</v>
      </c>
      <c r="W426" s="152"/>
      <c r="X426" s="152"/>
      <c r="Y426" s="152"/>
      <c r="Z426" s="152"/>
      <c r="AA426" s="152"/>
      <c r="AB426" s="152"/>
      <c r="AC426" s="347"/>
      <c r="AD426" s="152"/>
      <c r="AE426" s="152"/>
      <c r="AF426" s="152"/>
      <c r="AG426" s="152"/>
      <c r="AH426" s="152"/>
      <c r="AI426" s="152"/>
      <c r="AJ426" s="347"/>
      <c r="AK426" s="152"/>
      <c r="AL426" s="152"/>
      <c r="AM426" s="295"/>
      <c r="AN426" s="228"/>
      <c r="AO426" s="228"/>
      <c r="AP426" s="228"/>
      <c r="AQ426" s="228"/>
      <c r="AR426" s="228"/>
      <c r="AS426" s="348"/>
      <c r="AT426" s="264">
        <f t="shared" si="309"/>
        <v>0</v>
      </c>
      <c r="AU426" s="259"/>
      <c r="AV426" s="265">
        <f t="shared" si="336"/>
        <v>0</v>
      </c>
      <c r="AX426" s="265">
        <f t="shared" si="340"/>
        <v>0</v>
      </c>
      <c r="AZ426" s="492">
        <f t="shared" si="337"/>
        <v>0</v>
      </c>
      <c r="BB426" s="492">
        <f t="shared" si="338"/>
        <v>0</v>
      </c>
      <c r="BD426" s="265">
        <f t="shared" si="341"/>
        <v>0</v>
      </c>
      <c r="BE426" s="105"/>
      <c r="BF426" s="105"/>
      <c r="BG426" s="105"/>
      <c r="BH426" s="105"/>
      <c r="BI426" s="105"/>
      <c r="BJ426" s="105"/>
    </row>
    <row r="427" spans="2:62" ht="20.100000000000001" hidden="1" customHeight="1" outlineLevel="1">
      <c r="B427" s="100"/>
      <c r="C427" s="908"/>
      <c r="D427" s="909"/>
      <c r="E427" s="909"/>
      <c r="F427" s="910"/>
      <c r="G427" s="890"/>
      <c r="H427" s="891"/>
      <c r="I427" s="152"/>
      <c r="J427" s="152"/>
      <c r="K427" s="152"/>
      <c r="L427" s="152"/>
      <c r="M427" s="152"/>
      <c r="N427" s="152"/>
      <c r="O427" s="152"/>
      <c r="P427" s="153"/>
      <c r="Q427" s="153"/>
      <c r="R427" s="156">
        <f t="shared" si="332"/>
        <v>0</v>
      </c>
      <c r="S427" s="156">
        <f t="shared" si="333"/>
        <v>0</v>
      </c>
      <c r="U427" s="157">
        <f t="shared" si="339"/>
        <v>0</v>
      </c>
      <c r="W427" s="152"/>
      <c r="X427" s="152"/>
      <c r="Y427" s="152"/>
      <c r="Z427" s="152"/>
      <c r="AA427" s="152"/>
      <c r="AB427" s="152"/>
      <c r="AC427" s="347"/>
      <c r="AD427" s="152"/>
      <c r="AE427" s="152"/>
      <c r="AF427" s="152"/>
      <c r="AG427" s="152"/>
      <c r="AH427" s="152"/>
      <c r="AI427" s="152"/>
      <c r="AJ427" s="347"/>
      <c r="AK427" s="152"/>
      <c r="AL427" s="152"/>
      <c r="AM427" s="295"/>
      <c r="AN427" s="228"/>
      <c r="AO427" s="228"/>
      <c r="AP427" s="228"/>
      <c r="AQ427" s="228"/>
      <c r="AR427" s="228"/>
      <c r="AS427" s="348"/>
      <c r="AT427" s="264">
        <f t="shared" si="309"/>
        <v>0</v>
      </c>
      <c r="AU427" s="259"/>
      <c r="AV427" s="265">
        <f t="shared" si="336"/>
        <v>0</v>
      </c>
      <c r="AX427" s="265">
        <f t="shared" si="340"/>
        <v>0</v>
      </c>
      <c r="AZ427" s="492">
        <f t="shared" si="337"/>
        <v>0</v>
      </c>
      <c r="BB427" s="492">
        <f t="shared" si="338"/>
        <v>0</v>
      </c>
      <c r="BD427" s="265">
        <f t="shared" si="341"/>
        <v>0</v>
      </c>
      <c r="BE427" s="105"/>
      <c r="BF427" s="105"/>
      <c r="BG427" s="105"/>
      <c r="BH427" s="105"/>
      <c r="BI427" s="105"/>
      <c r="BJ427" s="105"/>
    </row>
    <row r="428" spans="2:62" ht="20.100000000000001" hidden="1" customHeight="1" outlineLevel="1">
      <c r="B428" s="100"/>
      <c r="C428" s="908"/>
      <c r="D428" s="909"/>
      <c r="E428" s="909"/>
      <c r="F428" s="910"/>
      <c r="G428" s="890"/>
      <c r="H428" s="891"/>
      <c r="I428" s="152"/>
      <c r="J428" s="152"/>
      <c r="K428" s="152"/>
      <c r="L428" s="152"/>
      <c r="M428" s="152"/>
      <c r="N428" s="152"/>
      <c r="O428" s="152"/>
      <c r="P428" s="153"/>
      <c r="Q428" s="153"/>
      <c r="R428" s="156">
        <f t="shared" si="332"/>
        <v>0</v>
      </c>
      <c r="S428" s="156">
        <f t="shared" si="333"/>
        <v>0</v>
      </c>
      <c r="U428" s="157">
        <f t="shared" si="339"/>
        <v>0</v>
      </c>
      <c r="W428" s="152"/>
      <c r="X428" s="152"/>
      <c r="Y428" s="152"/>
      <c r="Z428" s="152"/>
      <c r="AA428" s="152"/>
      <c r="AB428" s="152"/>
      <c r="AC428" s="347"/>
      <c r="AD428" s="152"/>
      <c r="AE428" s="152"/>
      <c r="AF428" s="152"/>
      <c r="AG428" s="152"/>
      <c r="AH428" s="152"/>
      <c r="AI428" s="152"/>
      <c r="AJ428" s="347"/>
      <c r="AK428" s="152"/>
      <c r="AL428" s="152"/>
      <c r="AM428" s="295"/>
      <c r="AN428" s="228"/>
      <c r="AO428" s="228"/>
      <c r="AP428" s="228"/>
      <c r="AQ428" s="228"/>
      <c r="AR428" s="228"/>
      <c r="AS428" s="348"/>
      <c r="AT428" s="264">
        <f t="shared" si="309"/>
        <v>0</v>
      </c>
      <c r="AU428" s="259"/>
      <c r="AV428" s="265">
        <f t="shared" si="336"/>
        <v>0</v>
      </c>
      <c r="AX428" s="265">
        <f t="shared" si="340"/>
        <v>0</v>
      </c>
      <c r="AZ428" s="492">
        <f t="shared" si="337"/>
        <v>0</v>
      </c>
      <c r="BB428" s="492">
        <f t="shared" si="338"/>
        <v>0</v>
      </c>
      <c r="BD428" s="265">
        <f t="shared" si="341"/>
        <v>0</v>
      </c>
      <c r="BE428" s="105"/>
      <c r="BF428" s="105"/>
      <c r="BG428" s="105"/>
      <c r="BH428" s="105"/>
      <c r="BI428" s="105"/>
      <c r="BJ428" s="105"/>
    </row>
    <row r="429" spans="2:62" ht="20.100000000000001" hidden="1" customHeight="1" outlineLevel="1">
      <c r="B429" s="100"/>
      <c r="C429" s="908"/>
      <c r="D429" s="909"/>
      <c r="E429" s="909"/>
      <c r="F429" s="910"/>
      <c r="G429" s="890"/>
      <c r="H429" s="891"/>
      <c r="I429" s="152"/>
      <c r="J429" s="152"/>
      <c r="K429" s="152"/>
      <c r="L429" s="152"/>
      <c r="M429" s="152"/>
      <c r="N429" s="152"/>
      <c r="O429" s="152"/>
      <c r="P429" s="153"/>
      <c r="Q429" s="153"/>
      <c r="R429" s="156">
        <f t="shared" si="332"/>
        <v>0</v>
      </c>
      <c r="S429" s="156">
        <f t="shared" si="333"/>
        <v>0</v>
      </c>
      <c r="U429" s="157">
        <f t="shared" si="339"/>
        <v>0</v>
      </c>
      <c r="W429" s="152"/>
      <c r="X429" s="152"/>
      <c r="Y429" s="152"/>
      <c r="Z429" s="152"/>
      <c r="AA429" s="152"/>
      <c r="AB429" s="152"/>
      <c r="AC429" s="347"/>
      <c r="AD429" s="152"/>
      <c r="AE429" s="152"/>
      <c r="AF429" s="152"/>
      <c r="AG429" s="152"/>
      <c r="AH429" s="152"/>
      <c r="AI429" s="152"/>
      <c r="AJ429" s="347"/>
      <c r="AK429" s="152"/>
      <c r="AL429" s="152"/>
      <c r="AM429" s="295"/>
      <c r="AN429" s="228"/>
      <c r="AO429" s="228"/>
      <c r="AP429" s="228"/>
      <c r="AQ429" s="228"/>
      <c r="AR429" s="228"/>
      <c r="AS429" s="348"/>
      <c r="AT429" s="264">
        <f t="shared" si="309"/>
        <v>0</v>
      </c>
      <c r="AU429" s="259"/>
      <c r="AV429" s="265">
        <f t="shared" si="336"/>
        <v>0</v>
      </c>
      <c r="AX429" s="265">
        <f t="shared" si="340"/>
        <v>0</v>
      </c>
      <c r="AZ429" s="492">
        <f t="shared" si="337"/>
        <v>0</v>
      </c>
      <c r="BB429" s="492">
        <f t="shared" si="338"/>
        <v>0</v>
      </c>
      <c r="BD429" s="265">
        <f t="shared" si="341"/>
        <v>0</v>
      </c>
      <c r="BE429" s="105"/>
      <c r="BF429" s="105"/>
      <c r="BG429" s="105"/>
      <c r="BH429" s="105"/>
      <c r="BI429" s="105"/>
      <c r="BJ429" s="105"/>
    </row>
    <row r="430" spans="2:62" ht="20.100000000000001" hidden="1" customHeight="1" outlineLevel="1">
      <c r="B430" s="100"/>
      <c r="C430" s="908"/>
      <c r="D430" s="909"/>
      <c r="E430" s="909"/>
      <c r="F430" s="910"/>
      <c r="G430" s="890"/>
      <c r="H430" s="891"/>
      <c r="I430" s="152"/>
      <c r="J430" s="152"/>
      <c r="K430" s="152"/>
      <c r="L430" s="152"/>
      <c r="M430" s="152"/>
      <c r="N430" s="152"/>
      <c r="O430" s="152"/>
      <c r="P430" s="153"/>
      <c r="Q430" s="153"/>
      <c r="R430" s="156">
        <f t="shared" si="332"/>
        <v>0</v>
      </c>
      <c r="S430" s="156">
        <f t="shared" si="333"/>
        <v>0</v>
      </c>
      <c r="U430" s="157">
        <f t="shared" si="339"/>
        <v>0</v>
      </c>
      <c r="W430" s="152"/>
      <c r="X430" s="152"/>
      <c r="Y430" s="152"/>
      <c r="Z430" s="152"/>
      <c r="AA430" s="152"/>
      <c r="AB430" s="152"/>
      <c r="AC430" s="347"/>
      <c r="AD430" s="152"/>
      <c r="AE430" s="152"/>
      <c r="AF430" s="152"/>
      <c r="AG430" s="152"/>
      <c r="AH430" s="152"/>
      <c r="AI430" s="152"/>
      <c r="AJ430" s="347"/>
      <c r="AK430" s="152"/>
      <c r="AL430" s="152"/>
      <c r="AM430" s="295"/>
      <c r="AN430" s="228"/>
      <c r="AO430" s="228"/>
      <c r="AP430" s="228"/>
      <c r="AQ430" s="228"/>
      <c r="AR430" s="228"/>
      <c r="AS430" s="348"/>
      <c r="AT430" s="264">
        <f t="shared" si="309"/>
        <v>0</v>
      </c>
      <c r="AU430" s="259"/>
      <c r="AV430" s="265">
        <f t="shared" si="336"/>
        <v>0</v>
      </c>
      <c r="AX430" s="265">
        <f t="shared" si="340"/>
        <v>0</v>
      </c>
      <c r="AZ430" s="492">
        <f t="shared" si="337"/>
        <v>0</v>
      </c>
      <c r="BB430" s="492">
        <f t="shared" si="338"/>
        <v>0</v>
      </c>
      <c r="BD430" s="265">
        <f t="shared" si="341"/>
        <v>0</v>
      </c>
      <c r="BE430" s="105"/>
      <c r="BF430" s="105"/>
      <c r="BG430" s="105"/>
      <c r="BH430" s="105"/>
      <c r="BI430" s="105"/>
      <c r="BJ430" s="105"/>
    </row>
    <row r="431" spans="2:62" ht="20.100000000000001" hidden="1" customHeight="1" outlineLevel="1">
      <c r="B431" s="100"/>
      <c r="C431" s="908"/>
      <c r="D431" s="909"/>
      <c r="E431" s="909"/>
      <c r="F431" s="910"/>
      <c r="G431" s="890"/>
      <c r="H431" s="891"/>
      <c r="I431" s="152"/>
      <c r="J431" s="152"/>
      <c r="K431" s="152"/>
      <c r="L431" s="152"/>
      <c r="M431" s="152"/>
      <c r="N431" s="152"/>
      <c r="O431" s="152"/>
      <c r="P431" s="153"/>
      <c r="Q431" s="153"/>
      <c r="R431" s="156">
        <f t="shared" si="332"/>
        <v>0</v>
      </c>
      <c r="S431" s="156">
        <f t="shared" si="333"/>
        <v>0</v>
      </c>
      <c r="U431" s="157">
        <f t="shared" si="339"/>
        <v>0</v>
      </c>
      <c r="W431" s="152"/>
      <c r="X431" s="152"/>
      <c r="Y431" s="152"/>
      <c r="Z431" s="152"/>
      <c r="AA431" s="152"/>
      <c r="AB431" s="152"/>
      <c r="AC431" s="347"/>
      <c r="AD431" s="152"/>
      <c r="AE431" s="152"/>
      <c r="AF431" s="152"/>
      <c r="AG431" s="152"/>
      <c r="AH431" s="152"/>
      <c r="AI431" s="152"/>
      <c r="AJ431" s="347"/>
      <c r="AK431" s="152"/>
      <c r="AL431" s="152"/>
      <c r="AM431" s="295"/>
      <c r="AN431" s="228"/>
      <c r="AO431" s="228"/>
      <c r="AP431" s="228"/>
      <c r="AQ431" s="228"/>
      <c r="AR431" s="228"/>
      <c r="AS431" s="348"/>
      <c r="AT431" s="264">
        <f t="shared" si="309"/>
        <v>0</v>
      </c>
      <c r="AU431" s="259"/>
      <c r="AV431" s="265">
        <f t="shared" si="336"/>
        <v>0</v>
      </c>
      <c r="AX431" s="265">
        <f t="shared" si="340"/>
        <v>0</v>
      </c>
      <c r="AZ431" s="492">
        <f t="shared" si="337"/>
        <v>0</v>
      </c>
      <c r="BB431" s="492">
        <f t="shared" si="338"/>
        <v>0</v>
      </c>
      <c r="BD431" s="265">
        <f t="shared" si="341"/>
        <v>0</v>
      </c>
      <c r="BE431" s="105"/>
      <c r="BF431" s="105"/>
      <c r="BG431" s="105"/>
      <c r="BH431" s="105"/>
      <c r="BI431" s="105"/>
      <c r="BJ431" s="105"/>
    </row>
    <row r="432" spans="2:62" ht="20.100000000000001" hidden="1" customHeight="1" outlineLevel="1">
      <c r="B432" s="100"/>
      <c r="C432" s="908"/>
      <c r="D432" s="909"/>
      <c r="E432" s="909"/>
      <c r="F432" s="910"/>
      <c r="G432" s="890"/>
      <c r="H432" s="891"/>
      <c r="I432" s="152"/>
      <c r="J432" s="152"/>
      <c r="K432" s="152"/>
      <c r="L432" s="152"/>
      <c r="M432" s="152"/>
      <c r="N432" s="152"/>
      <c r="O432" s="152"/>
      <c r="P432" s="153"/>
      <c r="Q432" s="153"/>
      <c r="R432" s="156">
        <f t="shared" si="332"/>
        <v>0</v>
      </c>
      <c r="S432" s="156">
        <f t="shared" si="333"/>
        <v>0</v>
      </c>
      <c r="U432" s="157">
        <f t="shared" si="339"/>
        <v>0</v>
      </c>
      <c r="W432" s="152"/>
      <c r="X432" s="152"/>
      <c r="Y432" s="152"/>
      <c r="Z432" s="152"/>
      <c r="AA432" s="152"/>
      <c r="AB432" s="152"/>
      <c r="AC432" s="347"/>
      <c r="AD432" s="152"/>
      <c r="AE432" s="152"/>
      <c r="AF432" s="152"/>
      <c r="AG432" s="152"/>
      <c r="AH432" s="152"/>
      <c r="AI432" s="152"/>
      <c r="AJ432" s="347"/>
      <c r="AK432" s="152"/>
      <c r="AL432" s="152"/>
      <c r="AM432" s="295"/>
      <c r="AN432" s="228"/>
      <c r="AO432" s="228"/>
      <c r="AP432" s="228"/>
      <c r="AQ432" s="228"/>
      <c r="AR432" s="228"/>
      <c r="AS432" s="348"/>
      <c r="AT432" s="264">
        <f t="shared" si="309"/>
        <v>0</v>
      </c>
      <c r="AU432" s="259"/>
      <c r="AV432" s="265">
        <f t="shared" si="336"/>
        <v>0</v>
      </c>
      <c r="AX432" s="265">
        <f t="shared" si="340"/>
        <v>0</v>
      </c>
      <c r="AZ432" s="492">
        <f t="shared" si="337"/>
        <v>0</v>
      </c>
      <c r="BB432" s="492">
        <f t="shared" si="338"/>
        <v>0</v>
      </c>
      <c r="BD432" s="265">
        <f t="shared" si="341"/>
        <v>0</v>
      </c>
      <c r="BE432" s="105"/>
      <c r="BF432" s="105"/>
      <c r="BG432" s="105"/>
      <c r="BH432" s="105"/>
      <c r="BI432" s="105"/>
      <c r="BJ432" s="105"/>
    </row>
    <row r="433" spans="2:62" ht="20.100000000000001" hidden="1" customHeight="1" outlineLevel="1">
      <c r="B433" s="100"/>
      <c r="C433" s="908"/>
      <c r="D433" s="909"/>
      <c r="E433" s="909"/>
      <c r="F433" s="910"/>
      <c r="G433" s="890"/>
      <c r="H433" s="891"/>
      <c r="I433" s="152"/>
      <c r="J433" s="152"/>
      <c r="K433" s="152"/>
      <c r="L433" s="152"/>
      <c r="M433" s="152"/>
      <c r="N433" s="152"/>
      <c r="O433" s="152"/>
      <c r="P433" s="153"/>
      <c r="Q433" s="153"/>
      <c r="R433" s="156">
        <f t="shared" si="332"/>
        <v>0</v>
      </c>
      <c r="S433" s="156">
        <f t="shared" si="333"/>
        <v>0</v>
      </c>
      <c r="U433" s="157">
        <f t="shared" si="339"/>
        <v>0</v>
      </c>
      <c r="W433" s="152"/>
      <c r="X433" s="152"/>
      <c r="Y433" s="152"/>
      <c r="Z433" s="152"/>
      <c r="AA433" s="152"/>
      <c r="AB433" s="152"/>
      <c r="AC433" s="347"/>
      <c r="AD433" s="152"/>
      <c r="AE433" s="152"/>
      <c r="AF433" s="152"/>
      <c r="AG433" s="152"/>
      <c r="AH433" s="152"/>
      <c r="AI433" s="152"/>
      <c r="AJ433" s="347"/>
      <c r="AK433" s="152"/>
      <c r="AL433" s="152"/>
      <c r="AM433" s="295"/>
      <c r="AN433" s="228"/>
      <c r="AO433" s="228"/>
      <c r="AP433" s="228"/>
      <c r="AQ433" s="228"/>
      <c r="AR433" s="228"/>
      <c r="AS433" s="348"/>
      <c r="AT433" s="264">
        <f t="shared" si="309"/>
        <v>0</v>
      </c>
      <c r="AU433" s="259"/>
      <c r="AV433" s="265">
        <f t="shared" si="336"/>
        <v>0</v>
      </c>
      <c r="AX433" s="265">
        <f t="shared" si="340"/>
        <v>0</v>
      </c>
      <c r="AZ433" s="492">
        <f t="shared" si="337"/>
        <v>0</v>
      </c>
      <c r="BB433" s="492">
        <f t="shared" si="338"/>
        <v>0</v>
      </c>
      <c r="BD433" s="265">
        <f t="shared" si="341"/>
        <v>0</v>
      </c>
      <c r="BE433" s="105"/>
      <c r="BF433" s="105"/>
      <c r="BG433" s="105"/>
      <c r="BH433" s="105"/>
      <c r="BI433" s="105"/>
      <c r="BJ433" s="105"/>
    </row>
    <row r="434" spans="2:62" ht="20.100000000000001" hidden="1" customHeight="1" outlineLevel="1">
      <c r="B434" s="100"/>
      <c r="C434" s="908"/>
      <c r="D434" s="909"/>
      <c r="E434" s="909"/>
      <c r="F434" s="910"/>
      <c r="G434" s="890"/>
      <c r="H434" s="891"/>
      <c r="I434" s="152"/>
      <c r="J434" s="152"/>
      <c r="K434" s="152"/>
      <c r="L434" s="152"/>
      <c r="M434" s="152"/>
      <c r="N434" s="152"/>
      <c r="O434" s="152"/>
      <c r="P434" s="153"/>
      <c r="Q434" s="153"/>
      <c r="R434" s="156">
        <f t="shared" si="332"/>
        <v>0</v>
      </c>
      <c r="S434" s="156">
        <f t="shared" si="333"/>
        <v>0</v>
      </c>
      <c r="U434" s="157">
        <f t="shared" si="339"/>
        <v>0</v>
      </c>
      <c r="W434" s="152"/>
      <c r="X434" s="152"/>
      <c r="Y434" s="152"/>
      <c r="Z434" s="152"/>
      <c r="AA434" s="152"/>
      <c r="AB434" s="152"/>
      <c r="AC434" s="347"/>
      <c r="AD434" s="152"/>
      <c r="AE434" s="152"/>
      <c r="AF434" s="152"/>
      <c r="AG434" s="152"/>
      <c r="AH434" s="152"/>
      <c r="AI434" s="152"/>
      <c r="AJ434" s="347"/>
      <c r="AK434" s="152"/>
      <c r="AL434" s="152"/>
      <c r="AM434" s="295"/>
      <c r="AN434" s="228"/>
      <c r="AO434" s="228"/>
      <c r="AP434" s="228"/>
      <c r="AQ434" s="228"/>
      <c r="AR434" s="228"/>
      <c r="AS434" s="348"/>
      <c r="AT434" s="264">
        <f t="shared" si="309"/>
        <v>0</v>
      </c>
      <c r="AU434" s="259"/>
      <c r="AV434" s="265">
        <f t="shared" si="336"/>
        <v>0</v>
      </c>
      <c r="AX434" s="265">
        <f t="shared" si="340"/>
        <v>0</v>
      </c>
      <c r="AZ434" s="492">
        <f t="shared" si="337"/>
        <v>0</v>
      </c>
      <c r="BB434" s="492">
        <f t="shared" si="338"/>
        <v>0</v>
      </c>
      <c r="BD434" s="265">
        <f t="shared" si="341"/>
        <v>0</v>
      </c>
      <c r="BE434" s="105"/>
      <c r="BF434" s="105"/>
      <c r="BG434" s="105"/>
      <c r="BH434" s="105"/>
      <c r="BI434" s="105"/>
      <c r="BJ434" s="105"/>
    </row>
    <row r="435" spans="2:62" ht="20.100000000000001" hidden="1" customHeight="1" outlineLevel="1">
      <c r="B435" s="100"/>
      <c r="C435" s="908"/>
      <c r="D435" s="909"/>
      <c r="E435" s="909"/>
      <c r="F435" s="910"/>
      <c r="G435" s="890"/>
      <c r="H435" s="891"/>
      <c r="I435" s="152"/>
      <c r="J435" s="152"/>
      <c r="K435" s="152"/>
      <c r="L435" s="152"/>
      <c r="M435" s="152"/>
      <c r="N435" s="152"/>
      <c r="O435" s="152"/>
      <c r="P435" s="153"/>
      <c r="Q435" s="153"/>
      <c r="R435" s="156">
        <f t="shared" si="332"/>
        <v>0</v>
      </c>
      <c r="S435" s="156">
        <f t="shared" si="333"/>
        <v>0</v>
      </c>
      <c r="U435" s="157">
        <f t="shared" si="339"/>
        <v>0</v>
      </c>
      <c r="W435" s="152"/>
      <c r="X435" s="152"/>
      <c r="Y435" s="152"/>
      <c r="Z435" s="152"/>
      <c r="AA435" s="152"/>
      <c r="AB435" s="152"/>
      <c r="AC435" s="347"/>
      <c r="AD435" s="152"/>
      <c r="AE435" s="152"/>
      <c r="AF435" s="152"/>
      <c r="AG435" s="152"/>
      <c r="AH435" s="152"/>
      <c r="AI435" s="152"/>
      <c r="AJ435" s="347"/>
      <c r="AK435" s="152"/>
      <c r="AL435" s="152"/>
      <c r="AM435" s="295"/>
      <c r="AN435" s="228"/>
      <c r="AO435" s="228"/>
      <c r="AP435" s="228"/>
      <c r="AQ435" s="228"/>
      <c r="AR435" s="228"/>
      <c r="AS435" s="348"/>
      <c r="AT435" s="264">
        <f t="shared" si="309"/>
        <v>0</v>
      </c>
      <c r="AU435" s="259"/>
      <c r="AV435" s="265">
        <f t="shared" si="336"/>
        <v>0</v>
      </c>
      <c r="AX435" s="265">
        <f t="shared" si="340"/>
        <v>0</v>
      </c>
      <c r="AZ435" s="492">
        <f t="shared" si="337"/>
        <v>0</v>
      </c>
      <c r="BB435" s="492">
        <f t="shared" si="338"/>
        <v>0</v>
      </c>
      <c r="BD435" s="265">
        <f t="shared" si="341"/>
        <v>0</v>
      </c>
      <c r="BE435" s="105"/>
      <c r="BF435" s="105"/>
      <c r="BG435" s="105"/>
      <c r="BH435" s="105"/>
      <c r="BI435" s="105"/>
      <c r="BJ435" s="105"/>
    </row>
    <row r="436" spans="2:62" ht="9.9499999999999993" hidden="1" customHeight="1" outlineLevel="1">
      <c r="B436" s="101"/>
      <c r="C436" s="208"/>
      <c r="D436" s="208"/>
      <c r="E436" s="208"/>
      <c r="F436" s="208"/>
      <c r="G436" s="237"/>
      <c r="H436" s="207"/>
      <c r="I436" s="257"/>
      <c r="J436" s="257"/>
      <c r="K436" s="257"/>
      <c r="L436" s="257"/>
      <c r="M436" s="257"/>
      <c r="N436" s="257"/>
      <c r="O436" s="257"/>
      <c r="P436" s="256"/>
      <c r="Q436" s="102"/>
      <c r="R436" s="102"/>
      <c r="S436" s="102"/>
      <c r="U436" s="98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Z436" s="493"/>
      <c r="BE436" s="105"/>
      <c r="BF436" s="105"/>
      <c r="BG436" s="105"/>
      <c r="BH436" s="105"/>
      <c r="BI436" s="105"/>
      <c r="BJ436" s="105"/>
    </row>
    <row r="437" spans="2:62" ht="20.100000000000001" customHeight="1" collapsed="1">
      <c r="B437" s="8">
        <f>B420+1</f>
        <v>26</v>
      </c>
      <c r="C437" s="916"/>
      <c r="D437" s="917"/>
      <c r="E437" s="917"/>
      <c r="F437" s="918"/>
      <c r="G437" s="429"/>
      <c r="H437" s="206">
        <v>1</v>
      </c>
      <c r="I437" s="642">
        <f t="shared" ref="I437" si="342">$H437*SUM(I438:I452)</f>
        <v>0</v>
      </c>
      <c r="J437" s="643">
        <f t="shared" ref="J437:O437" si="343">$H437*SUM(J438:J452)</f>
        <v>0</v>
      </c>
      <c r="K437" s="644">
        <f t="shared" si="343"/>
        <v>0</v>
      </c>
      <c r="L437" s="645">
        <f t="shared" si="343"/>
        <v>0</v>
      </c>
      <c r="M437" s="645">
        <f t="shared" si="343"/>
        <v>0</v>
      </c>
      <c r="N437" s="644">
        <f t="shared" si="343"/>
        <v>0</v>
      </c>
      <c r="O437" s="642">
        <f t="shared" si="343"/>
        <v>0</v>
      </c>
      <c r="P437" s="209">
        <f t="shared" ref="P437:Q437" si="344">$H437*SUM(P438:P452)</f>
        <v>0</v>
      </c>
      <c r="Q437" s="210">
        <f t="shared" si="344"/>
        <v>0</v>
      </c>
      <c r="R437" s="136">
        <f t="shared" ref="R437:R452" si="345">P437*(1+Gewinn)*(1+SicherheitAngebot)</f>
        <v>0</v>
      </c>
      <c r="S437" s="137">
        <f t="shared" ref="S437:S452" si="346">Q437*(1+MGKZ)*(1+Gewinn)*(1+SicherheitAngebot)</f>
        <v>0</v>
      </c>
      <c r="U437" s="10">
        <f>I437*$I$7+J437*$J$7+K437*$K$7+L437*$L$7+M437*$M$7+N437*$N$7+O437*$O$7+R437+S437</f>
        <v>0</v>
      </c>
      <c r="W437" s="646">
        <f t="shared" ref="W437:AB437" si="347">$H437*SUM(W438:W452)</f>
        <v>0</v>
      </c>
      <c r="X437" s="647">
        <f t="shared" si="347"/>
        <v>0</v>
      </c>
      <c r="Y437" s="648">
        <f t="shared" si="347"/>
        <v>0</v>
      </c>
      <c r="Z437" s="649">
        <f t="shared" si="347"/>
        <v>0</v>
      </c>
      <c r="AA437" s="648">
        <f t="shared" si="347"/>
        <v>0</v>
      </c>
      <c r="AB437" s="646">
        <f t="shared" si="347"/>
        <v>0</v>
      </c>
      <c r="AC437" s="258"/>
      <c r="AD437" s="646">
        <f t="shared" ref="AD437:AM437" si="348">$H437*SUM(AD438:AD452)</f>
        <v>0</v>
      </c>
      <c r="AE437" s="647">
        <f t="shared" si="348"/>
        <v>0</v>
      </c>
      <c r="AF437" s="648">
        <f t="shared" si="348"/>
        <v>0</v>
      </c>
      <c r="AG437" s="649">
        <f t="shared" si="348"/>
        <v>0</v>
      </c>
      <c r="AH437" s="648">
        <f t="shared" si="348"/>
        <v>0</v>
      </c>
      <c r="AI437" s="646">
        <f t="shared" si="348"/>
        <v>0</v>
      </c>
      <c r="AJ437" s="258"/>
      <c r="AK437" s="653">
        <f t="shared" si="348"/>
        <v>0</v>
      </c>
      <c r="AL437" s="653">
        <f t="shared" si="348"/>
        <v>0</v>
      </c>
      <c r="AM437" s="653">
        <f t="shared" si="348"/>
        <v>0</v>
      </c>
      <c r="AN437" s="227">
        <f>$H437*SUM(AN438:AN452)*(1+Gewinn)*(1+SicherheitAngebot)</f>
        <v>0</v>
      </c>
      <c r="AO437" s="227">
        <f>$H437*SUM(AO438:AO452)*(1+Gewinn)*(1+SicherheitAngebot)</f>
        <v>0</v>
      </c>
      <c r="AP437" s="227">
        <f>$H437*SUM(AP438:AP452)*(1+Gewinn)*(1+SicherheitAngebot)</f>
        <v>0</v>
      </c>
      <c r="AQ437" s="227">
        <f>$H437*SUM(AQ438:AQ452)*(1+Gewinn)*(1+SicherheitAngebot)</f>
        <v>0</v>
      </c>
      <c r="AR437" s="227">
        <f>$H437*SUM(AR438:AR452)*(1+Gewinn)*(1+SicherheitAngebot)</f>
        <v>0</v>
      </c>
      <c r="AS437" s="262"/>
      <c r="AT437" s="263">
        <f t="shared" si="309"/>
        <v>0</v>
      </c>
      <c r="AU437" s="259"/>
      <c r="AV437" s="491">
        <f>AK437*$AK$7+AL437*$AL$7+AM437*$AM$7+SUM(AN437:AR437)+AT437/Zuschläge_IBN+AT437</f>
        <v>0</v>
      </c>
      <c r="AX437" s="685">
        <f>U437+AV437</f>
        <v>0</v>
      </c>
      <c r="AZ437" s="490">
        <f>IF(H437&gt;0,U437/(1+SicherheitAngebot)*(1+Sicherheit),0)</f>
        <v>0</v>
      </c>
      <c r="BB437" s="490">
        <f>IF(H437&gt;0,AV437/(1+SicherheitAngebot)*(1+Sicherheit),0)</f>
        <v>0</v>
      </c>
      <c r="BD437" s="490">
        <f>AZ437+BB437</f>
        <v>0</v>
      </c>
      <c r="BE437" s="105"/>
      <c r="BF437" s="105"/>
      <c r="BG437" s="105"/>
      <c r="BH437" s="105"/>
      <c r="BI437" s="105"/>
      <c r="BJ437" s="105"/>
    </row>
    <row r="438" spans="2:62" ht="20.100000000000001" hidden="1" customHeight="1" outlineLevel="1">
      <c r="B438" s="99"/>
      <c r="C438" s="908"/>
      <c r="D438" s="909"/>
      <c r="E438" s="909"/>
      <c r="F438" s="910"/>
      <c r="G438" s="890"/>
      <c r="H438" s="901"/>
      <c r="I438" s="152"/>
      <c r="J438" s="152"/>
      <c r="K438" s="152"/>
      <c r="L438" s="152"/>
      <c r="M438" s="152"/>
      <c r="N438" s="152"/>
      <c r="O438" s="152"/>
      <c r="P438" s="153"/>
      <c r="Q438" s="153"/>
      <c r="R438" s="156">
        <f t="shared" si="345"/>
        <v>0</v>
      </c>
      <c r="S438" s="156">
        <f t="shared" si="346"/>
        <v>0</v>
      </c>
      <c r="U438" s="157">
        <f>I438*$I$7+J438*$J$7+K438*$K$7+L438*$L$7+M438*$M$7+N438*$N$7+O438*$O$7+R438+S438</f>
        <v>0</v>
      </c>
      <c r="W438" s="152"/>
      <c r="X438" s="152"/>
      <c r="Y438" s="152"/>
      <c r="Z438" s="152"/>
      <c r="AA438" s="152"/>
      <c r="AB438" s="152"/>
      <c r="AC438" s="347"/>
      <c r="AD438" s="152"/>
      <c r="AE438" s="152"/>
      <c r="AF438" s="152"/>
      <c r="AG438" s="152"/>
      <c r="AH438" s="152"/>
      <c r="AI438" s="152"/>
      <c r="AJ438" s="347"/>
      <c r="AK438" s="152"/>
      <c r="AL438" s="152"/>
      <c r="AM438" s="295"/>
      <c r="AN438" s="228"/>
      <c r="AO438" s="228"/>
      <c r="AP438" s="228"/>
      <c r="AQ438" s="228"/>
      <c r="AR438" s="228"/>
      <c r="AS438" s="348"/>
      <c r="AT438" s="264">
        <f t="shared" si="309"/>
        <v>0</v>
      </c>
      <c r="AU438" s="259"/>
      <c r="AV438" s="265">
        <f t="shared" ref="AV438:AV452" si="349">AK438*$AK$7+AL438*$AL$7+AM438*$AM$7+SUM(AN438:AR438)*(1+Gewinn)*(1+SicherheitAngebot)+AT438/Zuschläge_IBN+AT438</f>
        <v>0</v>
      </c>
      <c r="AX438" s="265">
        <f>U438+AV438</f>
        <v>0</v>
      </c>
      <c r="AZ438" s="492">
        <f t="shared" ref="AZ438:AZ452" si="350">U438/(1+SicherheitAngebot)*(1+Sicherheit)</f>
        <v>0</v>
      </c>
      <c r="BB438" s="492">
        <f t="shared" ref="BB438:BB452" si="351">AV438/(1+SicherheitAngebot)*(1+Sicherheit)</f>
        <v>0</v>
      </c>
      <c r="BD438" s="265">
        <f>AZ438+BB438</f>
        <v>0</v>
      </c>
      <c r="BE438" s="105"/>
      <c r="BF438" s="105"/>
      <c r="BG438" s="105"/>
      <c r="BH438" s="105"/>
      <c r="BI438" s="105"/>
      <c r="BJ438" s="105"/>
    </row>
    <row r="439" spans="2:62" ht="20.100000000000001" hidden="1" customHeight="1" outlineLevel="1">
      <c r="B439" s="100"/>
      <c r="C439" s="908"/>
      <c r="D439" s="909"/>
      <c r="E439" s="909"/>
      <c r="F439" s="910"/>
      <c r="G439" s="890"/>
      <c r="H439" s="891"/>
      <c r="I439" s="152"/>
      <c r="J439" s="152"/>
      <c r="K439" s="152"/>
      <c r="L439" s="152"/>
      <c r="M439" s="152"/>
      <c r="N439" s="152"/>
      <c r="O439" s="152"/>
      <c r="P439" s="153"/>
      <c r="Q439" s="153"/>
      <c r="R439" s="156">
        <f t="shared" si="345"/>
        <v>0</v>
      </c>
      <c r="S439" s="156">
        <f t="shared" si="346"/>
        <v>0</v>
      </c>
      <c r="U439" s="157">
        <f t="shared" ref="U439:U452" si="352">I439*$I$7+J439*$J$7+K439*$K$7+L439*$L$7+M439*$M$7+N439*$N$7+O439*$O$7+R439+S439</f>
        <v>0</v>
      </c>
      <c r="W439" s="152"/>
      <c r="X439" s="152"/>
      <c r="Y439" s="152"/>
      <c r="Z439" s="152"/>
      <c r="AA439" s="152"/>
      <c r="AB439" s="152"/>
      <c r="AC439" s="347"/>
      <c r="AD439" s="152"/>
      <c r="AE439" s="152"/>
      <c r="AF439" s="152"/>
      <c r="AG439" s="152"/>
      <c r="AH439" s="152"/>
      <c r="AI439" s="152"/>
      <c r="AJ439" s="347"/>
      <c r="AK439" s="152"/>
      <c r="AL439" s="152"/>
      <c r="AM439" s="295"/>
      <c r="AN439" s="228"/>
      <c r="AO439" s="228"/>
      <c r="AP439" s="228"/>
      <c r="AQ439" s="228"/>
      <c r="AR439" s="228"/>
      <c r="AS439" s="348"/>
      <c r="AT439" s="264">
        <f t="shared" si="309"/>
        <v>0</v>
      </c>
      <c r="AU439" s="259"/>
      <c r="AV439" s="265">
        <f t="shared" si="349"/>
        <v>0</v>
      </c>
      <c r="AX439" s="265">
        <f t="shared" ref="AX439:AX452" si="353">U439+AV439</f>
        <v>0</v>
      </c>
      <c r="AZ439" s="492">
        <f t="shared" si="350"/>
        <v>0</v>
      </c>
      <c r="BB439" s="492">
        <f t="shared" si="351"/>
        <v>0</v>
      </c>
      <c r="BD439" s="265">
        <f t="shared" ref="BD439:BD452" si="354">AZ439+BB439</f>
        <v>0</v>
      </c>
      <c r="BE439" s="105"/>
      <c r="BF439" s="105"/>
      <c r="BG439" s="105"/>
      <c r="BH439" s="105"/>
      <c r="BI439" s="105"/>
      <c r="BJ439" s="105"/>
    </row>
    <row r="440" spans="2:62" ht="20.100000000000001" hidden="1" customHeight="1" outlineLevel="1">
      <c r="B440" s="100"/>
      <c r="C440" s="908"/>
      <c r="D440" s="909"/>
      <c r="E440" s="909"/>
      <c r="F440" s="910"/>
      <c r="G440" s="890"/>
      <c r="H440" s="891"/>
      <c r="I440" s="152"/>
      <c r="J440" s="152"/>
      <c r="K440" s="152"/>
      <c r="L440" s="152"/>
      <c r="M440" s="152"/>
      <c r="N440" s="152"/>
      <c r="O440" s="152"/>
      <c r="P440" s="153"/>
      <c r="Q440" s="153"/>
      <c r="R440" s="156">
        <f t="shared" si="345"/>
        <v>0</v>
      </c>
      <c r="S440" s="156">
        <f t="shared" si="346"/>
        <v>0</v>
      </c>
      <c r="U440" s="157">
        <f t="shared" si="352"/>
        <v>0</v>
      </c>
      <c r="W440" s="152"/>
      <c r="X440" s="152"/>
      <c r="Y440" s="152"/>
      <c r="Z440" s="152"/>
      <c r="AA440" s="152"/>
      <c r="AB440" s="152"/>
      <c r="AC440" s="347"/>
      <c r="AD440" s="152"/>
      <c r="AE440" s="152"/>
      <c r="AF440" s="152"/>
      <c r="AG440" s="152"/>
      <c r="AH440" s="152"/>
      <c r="AI440" s="152"/>
      <c r="AJ440" s="347"/>
      <c r="AK440" s="152"/>
      <c r="AL440" s="152"/>
      <c r="AM440" s="295"/>
      <c r="AN440" s="228"/>
      <c r="AO440" s="228"/>
      <c r="AP440" s="228"/>
      <c r="AQ440" s="228"/>
      <c r="AR440" s="228"/>
      <c r="AS440" s="348"/>
      <c r="AT440" s="264">
        <f t="shared" si="309"/>
        <v>0</v>
      </c>
      <c r="AU440" s="259"/>
      <c r="AV440" s="265">
        <f t="shared" si="349"/>
        <v>0</v>
      </c>
      <c r="AX440" s="265">
        <f t="shared" si="353"/>
        <v>0</v>
      </c>
      <c r="AZ440" s="492">
        <f t="shared" si="350"/>
        <v>0</v>
      </c>
      <c r="BB440" s="492">
        <f t="shared" si="351"/>
        <v>0</v>
      </c>
      <c r="BD440" s="265">
        <f t="shared" si="354"/>
        <v>0</v>
      </c>
      <c r="BE440" s="105"/>
      <c r="BF440" s="105"/>
      <c r="BG440" s="105"/>
      <c r="BH440" s="105"/>
      <c r="BI440" s="105"/>
      <c r="BJ440" s="105"/>
    </row>
    <row r="441" spans="2:62" ht="20.100000000000001" hidden="1" customHeight="1" outlineLevel="1">
      <c r="B441" s="100"/>
      <c r="C441" s="908"/>
      <c r="D441" s="909"/>
      <c r="E441" s="909"/>
      <c r="F441" s="910"/>
      <c r="G441" s="890"/>
      <c r="H441" s="891"/>
      <c r="I441" s="152"/>
      <c r="J441" s="152"/>
      <c r="K441" s="152"/>
      <c r="L441" s="152"/>
      <c r="M441" s="152"/>
      <c r="N441" s="152"/>
      <c r="O441" s="152"/>
      <c r="P441" s="153"/>
      <c r="Q441" s="153"/>
      <c r="R441" s="156">
        <f t="shared" si="345"/>
        <v>0</v>
      </c>
      <c r="S441" s="156">
        <f t="shared" si="346"/>
        <v>0</v>
      </c>
      <c r="U441" s="157">
        <f t="shared" si="352"/>
        <v>0</v>
      </c>
      <c r="W441" s="152"/>
      <c r="X441" s="152"/>
      <c r="Y441" s="152"/>
      <c r="Z441" s="152"/>
      <c r="AA441" s="152"/>
      <c r="AB441" s="152"/>
      <c r="AC441" s="347"/>
      <c r="AD441" s="152"/>
      <c r="AE441" s="152"/>
      <c r="AF441" s="152"/>
      <c r="AG441" s="152"/>
      <c r="AH441" s="152"/>
      <c r="AI441" s="152"/>
      <c r="AJ441" s="347"/>
      <c r="AK441" s="152"/>
      <c r="AL441" s="152"/>
      <c r="AM441" s="295"/>
      <c r="AN441" s="228"/>
      <c r="AO441" s="228"/>
      <c r="AP441" s="228"/>
      <c r="AQ441" s="228"/>
      <c r="AR441" s="228"/>
      <c r="AS441" s="348"/>
      <c r="AT441" s="264">
        <f t="shared" si="309"/>
        <v>0</v>
      </c>
      <c r="AU441" s="259"/>
      <c r="AV441" s="265">
        <f t="shared" si="349"/>
        <v>0</v>
      </c>
      <c r="AX441" s="265">
        <f t="shared" si="353"/>
        <v>0</v>
      </c>
      <c r="AZ441" s="492">
        <f t="shared" si="350"/>
        <v>0</v>
      </c>
      <c r="BB441" s="492">
        <f t="shared" si="351"/>
        <v>0</v>
      </c>
      <c r="BD441" s="265">
        <f t="shared" si="354"/>
        <v>0</v>
      </c>
      <c r="BE441" s="105"/>
      <c r="BF441" s="105"/>
      <c r="BG441" s="105"/>
      <c r="BH441" s="105"/>
      <c r="BI441" s="105"/>
      <c r="BJ441" s="105"/>
    </row>
    <row r="442" spans="2:62" ht="20.100000000000001" hidden="1" customHeight="1" outlineLevel="1">
      <c r="B442" s="100"/>
      <c r="C442" s="908"/>
      <c r="D442" s="909"/>
      <c r="E442" s="909"/>
      <c r="F442" s="910"/>
      <c r="G442" s="890"/>
      <c r="H442" s="891"/>
      <c r="I442" s="152"/>
      <c r="J442" s="152"/>
      <c r="K442" s="152"/>
      <c r="L442" s="152"/>
      <c r="M442" s="152"/>
      <c r="N442" s="152"/>
      <c r="O442" s="152"/>
      <c r="P442" s="153"/>
      <c r="Q442" s="153"/>
      <c r="R442" s="156">
        <f t="shared" si="345"/>
        <v>0</v>
      </c>
      <c r="S442" s="156">
        <f t="shared" si="346"/>
        <v>0</v>
      </c>
      <c r="U442" s="157">
        <f t="shared" si="352"/>
        <v>0</v>
      </c>
      <c r="W442" s="152"/>
      <c r="X442" s="152"/>
      <c r="Y442" s="152"/>
      <c r="Z442" s="152"/>
      <c r="AA442" s="152"/>
      <c r="AB442" s="152"/>
      <c r="AC442" s="347"/>
      <c r="AD442" s="152"/>
      <c r="AE442" s="152"/>
      <c r="AF442" s="152"/>
      <c r="AG442" s="152"/>
      <c r="AH442" s="152"/>
      <c r="AI442" s="152"/>
      <c r="AJ442" s="347"/>
      <c r="AK442" s="152"/>
      <c r="AL442" s="152"/>
      <c r="AM442" s="295"/>
      <c r="AN442" s="228"/>
      <c r="AO442" s="228"/>
      <c r="AP442" s="228"/>
      <c r="AQ442" s="228"/>
      <c r="AR442" s="228"/>
      <c r="AS442" s="348"/>
      <c r="AT442" s="264">
        <f t="shared" si="309"/>
        <v>0</v>
      </c>
      <c r="AU442" s="259"/>
      <c r="AV442" s="265">
        <f t="shared" si="349"/>
        <v>0</v>
      </c>
      <c r="AX442" s="265">
        <f t="shared" si="353"/>
        <v>0</v>
      </c>
      <c r="AZ442" s="492">
        <f t="shared" si="350"/>
        <v>0</v>
      </c>
      <c r="BB442" s="492">
        <f t="shared" si="351"/>
        <v>0</v>
      </c>
      <c r="BD442" s="265">
        <f t="shared" si="354"/>
        <v>0</v>
      </c>
      <c r="BE442" s="105"/>
      <c r="BF442" s="105"/>
      <c r="BG442" s="105"/>
      <c r="BH442" s="105"/>
      <c r="BI442" s="105"/>
      <c r="BJ442" s="105"/>
    </row>
    <row r="443" spans="2:62" ht="20.100000000000001" hidden="1" customHeight="1" outlineLevel="1">
      <c r="B443" s="100"/>
      <c r="C443" s="908"/>
      <c r="D443" s="909"/>
      <c r="E443" s="909"/>
      <c r="F443" s="910"/>
      <c r="G443" s="890"/>
      <c r="H443" s="891"/>
      <c r="I443" s="152"/>
      <c r="J443" s="152"/>
      <c r="K443" s="152"/>
      <c r="L443" s="152"/>
      <c r="M443" s="152"/>
      <c r="N443" s="152"/>
      <c r="O443" s="152"/>
      <c r="P443" s="153"/>
      <c r="Q443" s="153"/>
      <c r="R443" s="156">
        <f t="shared" si="345"/>
        <v>0</v>
      </c>
      <c r="S443" s="156">
        <f t="shared" si="346"/>
        <v>0</v>
      </c>
      <c r="U443" s="157">
        <f t="shared" si="352"/>
        <v>0</v>
      </c>
      <c r="W443" s="152"/>
      <c r="X443" s="152"/>
      <c r="Y443" s="152"/>
      <c r="Z443" s="152"/>
      <c r="AA443" s="152"/>
      <c r="AB443" s="152"/>
      <c r="AC443" s="347"/>
      <c r="AD443" s="152"/>
      <c r="AE443" s="152"/>
      <c r="AF443" s="152"/>
      <c r="AG443" s="152"/>
      <c r="AH443" s="152"/>
      <c r="AI443" s="152"/>
      <c r="AJ443" s="347"/>
      <c r="AK443" s="152"/>
      <c r="AL443" s="152"/>
      <c r="AM443" s="295"/>
      <c r="AN443" s="228"/>
      <c r="AO443" s="228"/>
      <c r="AP443" s="228"/>
      <c r="AQ443" s="228"/>
      <c r="AR443" s="228"/>
      <c r="AS443" s="348"/>
      <c r="AT443" s="264">
        <f t="shared" si="309"/>
        <v>0</v>
      </c>
      <c r="AU443" s="259"/>
      <c r="AV443" s="265">
        <f t="shared" si="349"/>
        <v>0</v>
      </c>
      <c r="AX443" s="265">
        <f t="shared" si="353"/>
        <v>0</v>
      </c>
      <c r="AZ443" s="492">
        <f t="shared" si="350"/>
        <v>0</v>
      </c>
      <c r="BB443" s="492">
        <f t="shared" si="351"/>
        <v>0</v>
      </c>
      <c r="BD443" s="265">
        <f t="shared" si="354"/>
        <v>0</v>
      </c>
      <c r="BE443" s="105"/>
      <c r="BF443" s="105"/>
      <c r="BG443" s="105"/>
      <c r="BH443" s="105"/>
      <c r="BI443" s="105"/>
      <c r="BJ443" s="105"/>
    </row>
    <row r="444" spans="2:62" ht="20.100000000000001" hidden="1" customHeight="1" outlineLevel="1">
      <c r="B444" s="100"/>
      <c r="C444" s="908"/>
      <c r="D444" s="909"/>
      <c r="E444" s="909"/>
      <c r="F444" s="910"/>
      <c r="G444" s="890"/>
      <c r="H444" s="891"/>
      <c r="I444" s="152"/>
      <c r="J444" s="152"/>
      <c r="K444" s="152"/>
      <c r="L444" s="152"/>
      <c r="M444" s="152"/>
      <c r="N444" s="152"/>
      <c r="O444" s="152"/>
      <c r="P444" s="153"/>
      <c r="Q444" s="153"/>
      <c r="R444" s="156">
        <f t="shared" si="345"/>
        <v>0</v>
      </c>
      <c r="S444" s="156">
        <f t="shared" si="346"/>
        <v>0</v>
      </c>
      <c r="U444" s="157">
        <f t="shared" si="352"/>
        <v>0</v>
      </c>
      <c r="W444" s="152"/>
      <c r="X444" s="152"/>
      <c r="Y444" s="152"/>
      <c r="Z444" s="152"/>
      <c r="AA444" s="152"/>
      <c r="AB444" s="152"/>
      <c r="AC444" s="347"/>
      <c r="AD444" s="152"/>
      <c r="AE444" s="152"/>
      <c r="AF444" s="152"/>
      <c r="AG444" s="152"/>
      <c r="AH444" s="152"/>
      <c r="AI444" s="152"/>
      <c r="AJ444" s="347"/>
      <c r="AK444" s="152"/>
      <c r="AL444" s="152"/>
      <c r="AM444" s="295"/>
      <c r="AN444" s="228"/>
      <c r="AO444" s="228"/>
      <c r="AP444" s="228"/>
      <c r="AQ444" s="228"/>
      <c r="AR444" s="228"/>
      <c r="AS444" s="348"/>
      <c r="AT444" s="264">
        <f t="shared" si="309"/>
        <v>0</v>
      </c>
      <c r="AU444" s="259"/>
      <c r="AV444" s="265">
        <f t="shared" si="349"/>
        <v>0</v>
      </c>
      <c r="AX444" s="265">
        <f t="shared" si="353"/>
        <v>0</v>
      </c>
      <c r="AZ444" s="492">
        <f t="shared" si="350"/>
        <v>0</v>
      </c>
      <c r="BB444" s="492">
        <f t="shared" si="351"/>
        <v>0</v>
      </c>
      <c r="BD444" s="265">
        <f t="shared" si="354"/>
        <v>0</v>
      </c>
      <c r="BE444" s="105"/>
      <c r="BF444" s="105"/>
      <c r="BG444" s="105"/>
      <c r="BH444" s="105"/>
      <c r="BI444" s="105"/>
      <c r="BJ444" s="105"/>
    </row>
    <row r="445" spans="2:62" ht="20.100000000000001" hidden="1" customHeight="1" outlineLevel="1">
      <c r="B445" s="100"/>
      <c r="C445" s="908"/>
      <c r="D445" s="909"/>
      <c r="E445" s="909"/>
      <c r="F445" s="910"/>
      <c r="G445" s="890"/>
      <c r="H445" s="891"/>
      <c r="I445" s="152"/>
      <c r="J445" s="152"/>
      <c r="K445" s="152"/>
      <c r="L445" s="152"/>
      <c r="M445" s="152"/>
      <c r="N445" s="152"/>
      <c r="O445" s="152"/>
      <c r="P445" s="153"/>
      <c r="Q445" s="153"/>
      <c r="R445" s="156">
        <f t="shared" si="345"/>
        <v>0</v>
      </c>
      <c r="S445" s="156">
        <f t="shared" si="346"/>
        <v>0</v>
      </c>
      <c r="U445" s="157">
        <f t="shared" si="352"/>
        <v>0</v>
      </c>
      <c r="W445" s="152"/>
      <c r="X445" s="152"/>
      <c r="Y445" s="152"/>
      <c r="Z445" s="152"/>
      <c r="AA445" s="152"/>
      <c r="AB445" s="152"/>
      <c r="AC445" s="347"/>
      <c r="AD445" s="152"/>
      <c r="AE445" s="152"/>
      <c r="AF445" s="152"/>
      <c r="AG445" s="152"/>
      <c r="AH445" s="152"/>
      <c r="AI445" s="152"/>
      <c r="AJ445" s="347"/>
      <c r="AK445" s="152"/>
      <c r="AL445" s="152"/>
      <c r="AM445" s="295"/>
      <c r="AN445" s="228"/>
      <c r="AO445" s="228"/>
      <c r="AP445" s="228"/>
      <c r="AQ445" s="228"/>
      <c r="AR445" s="228"/>
      <c r="AS445" s="348"/>
      <c r="AT445" s="264">
        <f t="shared" si="309"/>
        <v>0</v>
      </c>
      <c r="AU445" s="259"/>
      <c r="AV445" s="265">
        <f t="shared" si="349"/>
        <v>0</v>
      </c>
      <c r="AX445" s="265">
        <f t="shared" si="353"/>
        <v>0</v>
      </c>
      <c r="AZ445" s="492">
        <f t="shared" si="350"/>
        <v>0</v>
      </c>
      <c r="BB445" s="492">
        <f t="shared" si="351"/>
        <v>0</v>
      </c>
      <c r="BD445" s="265">
        <f t="shared" si="354"/>
        <v>0</v>
      </c>
      <c r="BE445" s="105"/>
      <c r="BF445" s="105"/>
      <c r="BG445" s="105"/>
      <c r="BH445" s="105"/>
      <c r="BI445" s="105"/>
      <c r="BJ445" s="105"/>
    </row>
    <row r="446" spans="2:62" ht="20.100000000000001" hidden="1" customHeight="1" outlineLevel="1">
      <c r="B446" s="100"/>
      <c r="C446" s="908"/>
      <c r="D446" s="909"/>
      <c r="E446" s="909"/>
      <c r="F446" s="910"/>
      <c r="G446" s="890"/>
      <c r="H446" s="891"/>
      <c r="I446" s="152"/>
      <c r="J446" s="152"/>
      <c r="K446" s="152"/>
      <c r="L446" s="152"/>
      <c r="M446" s="152"/>
      <c r="N446" s="152"/>
      <c r="O446" s="152"/>
      <c r="P446" s="153"/>
      <c r="Q446" s="153"/>
      <c r="R446" s="156">
        <f t="shared" si="345"/>
        <v>0</v>
      </c>
      <c r="S446" s="156">
        <f t="shared" si="346"/>
        <v>0</v>
      </c>
      <c r="U446" s="157">
        <f t="shared" si="352"/>
        <v>0</v>
      </c>
      <c r="W446" s="152"/>
      <c r="X446" s="152"/>
      <c r="Y446" s="152"/>
      <c r="Z446" s="152"/>
      <c r="AA446" s="152"/>
      <c r="AB446" s="152"/>
      <c r="AC446" s="347"/>
      <c r="AD446" s="152"/>
      <c r="AE446" s="152"/>
      <c r="AF446" s="152"/>
      <c r="AG446" s="152"/>
      <c r="AH446" s="152"/>
      <c r="AI446" s="152"/>
      <c r="AJ446" s="347"/>
      <c r="AK446" s="152"/>
      <c r="AL446" s="152"/>
      <c r="AM446" s="295"/>
      <c r="AN446" s="228"/>
      <c r="AO446" s="228"/>
      <c r="AP446" s="228"/>
      <c r="AQ446" s="228"/>
      <c r="AR446" s="228"/>
      <c r="AS446" s="348"/>
      <c r="AT446" s="264">
        <f t="shared" si="309"/>
        <v>0</v>
      </c>
      <c r="AU446" s="259"/>
      <c r="AV446" s="265">
        <f t="shared" si="349"/>
        <v>0</v>
      </c>
      <c r="AX446" s="265">
        <f t="shared" si="353"/>
        <v>0</v>
      </c>
      <c r="AZ446" s="492">
        <f t="shared" si="350"/>
        <v>0</v>
      </c>
      <c r="BB446" s="492">
        <f t="shared" si="351"/>
        <v>0</v>
      </c>
      <c r="BD446" s="265">
        <f t="shared" si="354"/>
        <v>0</v>
      </c>
      <c r="BE446" s="105"/>
      <c r="BF446" s="105"/>
      <c r="BG446" s="105"/>
      <c r="BH446" s="105"/>
      <c r="BI446" s="105"/>
      <c r="BJ446" s="105"/>
    </row>
    <row r="447" spans="2:62" ht="20.100000000000001" hidden="1" customHeight="1" outlineLevel="1">
      <c r="B447" s="100"/>
      <c r="C447" s="908"/>
      <c r="D447" s="909"/>
      <c r="E447" s="909"/>
      <c r="F447" s="910"/>
      <c r="G447" s="890"/>
      <c r="H447" s="891"/>
      <c r="I447" s="152"/>
      <c r="J447" s="152"/>
      <c r="K447" s="152"/>
      <c r="L447" s="152"/>
      <c r="M447" s="152"/>
      <c r="N447" s="152"/>
      <c r="O447" s="152"/>
      <c r="P447" s="153"/>
      <c r="Q447" s="153"/>
      <c r="R447" s="156">
        <f t="shared" si="345"/>
        <v>0</v>
      </c>
      <c r="S447" s="156">
        <f t="shared" si="346"/>
        <v>0</v>
      </c>
      <c r="U447" s="157">
        <f t="shared" si="352"/>
        <v>0</v>
      </c>
      <c r="W447" s="152"/>
      <c r="X447" s="152"/>
      <c r="Y447" s="152"/>
      <c r="Z447" s="152"/>
      <c r="AA447" s="152"/>
      <c r="AB447" s="152"/>
      <c r="AC447" s="347"/>
      <c r="AD447" s="152"/>
      <c r="AE447" s="152"/>
      <c r="AF447" s="152"/>
      <c r="AG447" s="152"/>
      <c r="AH447" s="152"/>
      <c r="AI447" s="152"/>
      <c r="AJ447" s="347"/>
      <c r="AK447" s="152"/>
      <c r="AL447" s="152"/>
      <c r="AM447" s="295"/>
      <c r="AN447" s="228"/>
      <c r="AO447" s="228"/>
      <c r="AP447" s="228"/>
      <c r="AQ447" s="228"/>
      <c r="AR447" s="228"/>
      <c r="AS447" s="348"/>
      <c r="AT447" s="264">
        <f t="shared" si="309"/>
        <v>0</v>
      </c>
      <c r="AU447" s="259"/>
      <c r="AV447" s="265">
        <f t="shared" si="349"/>
        <v>0</v>
      </c>
      <c r="AX447" s="265">
        <f t="shared" si="353"/>
        <v>0</v>
      </c>
      <c r="AZ447" s="492">
        <f t="shared" si="350"/>
        <v>0</v>
      </c>
      <c r="BB447" s="492">
        <f t="shared" si="351"/>
        <v>0</v>
      </c>
      <c r="BD447" s="265">
        <f t="shared" si="354"/>
        <v>0</v>
      </c>
      <c r="BE447" s="105"/>
      <c r="BF447" s="105"/>
      <c r="BG447" s="105"/>
      <c r="BH447" s="105"/>
      <c r="BI447" s="105"/>
      <c r="BJ447" s="105"/>
    </row>
    <row r="448" spans="2:62" ht="20.100000000000001" hidden="1" customHeight="1" outlineLevel="1">
      <c r="B448" s="100"/>
      <c r="C448" s="908"/>
      <c r="D448" s="909"/>
      <c r="E448" s="909"/>
      <c r="F448" s="910"/>
      <c r="G448" s="890"/>
      <c r="H448" s="891"/>
      <c r="I448" s="152"/>
      <c r="J448" s="152"/>
      <c r="K448" s="152"/>
      <c r="L448" s="152"/>
      <c r="M448" s="152"/>
      <c r="N448" s="152"/>
      <c r="O448" s="152"/>
      <c r="P448" s="153"/>
      <c r="Q448" s="153"/>
      <c r="R448" s="156">
        <f t="shared" si="345"/>
        <v>0</v>
      </c>
      <c r="S448" s="156">
        <f t="shared" si="346"/>
        <v>0</v>
      </c>
      <c r="U448" s="157">
        <f t="shared" si="352"/>
        <v>0</v>
      </c>
      <c r="W448" s="152"/>
      <c r="X448" s="152"/>
      <c r="Y448" s="152"/>
      <c r="Z448" s="152"/>
      <c r="AA448" s="152"/>
      <c r="AB448" s="152"/>
      <c r="AC448" s="347"/>
      <c r="AD448" s="152"/>
      <c r="AE448" s="152"/>
      <c r="AF448" s="152"/>
      <c r="AG448" s="152"/>
      <c r="AH448" s="152"/>
      <c r="AI448" s="152"/>
      <c r="AJ448" s="347"/>
      <c r="AK448" s="152"/>
      <c r="AL448" s="152"/>
      <c r="AM448" s="295"/>
      <c r="AN448" s="228"/>
      <c r="AO448" s="228"/>
      <c r="AP448" s="228"/>
      <c r="AQ448" s="228"/>
      <c r="AR448" s="228"/>
      <c r="AS448" s="348"/>
      <c r="AT448" s="264">
        <f t="shared" si="309"/>
        <v>0</v>
      </c>
      <c r="AU448" s="259"/>
      <c r="AV448" s="265">
        <f t="shared" si="349"/>
        <v>0</v>
      </c>
      <c r="AX448" s="265">
        <f t="shared" si="353"/>
        <v>0</v>
      </c>
      <c r="AZ448" s="492">
        <f t="shared" si="350"/>
        <v>0</v>
      </c>
      <c r="BB448" s="492">
        <f t="shared" si="351"/>
        <v>0</v>
      </c>
      <c r="BD448" s="265">
        <f t="shared" si="354"/>
        <v>0</v>
      </c>
      <c r="BE448" s="105"/>
      <c r="BF448" s="105"/>
      <c r="BG448" s="105"/>
      <c r="BH448" s="105"/>
      <c r="BI448" s="105"/>
      <c r="BJ448" s="105"/>
    </row>
    <row r="449" spans="2:62" ht="20.100000000000001" hidden="1" customHeight="1" outlineLevel="1">
      <c r="B449" s="100"/>
      <c r="C449" s="908"/>
      <c r="D449" s="909"/>
      <c r="E449" s="909"/>
      <c r="F449" s="910"/>
      <c r="G449" s="890"/>
      <c r="H449" s="891"/>
      <c r="I449" s="152"/>
      <c r="J449" s="152"/>
      <c r="K449" s="152"/>
      <c r="L449" s="152"/>
      <c r="M449" s="152"/>
      <c r="N449" s="152"/>
      <c r="O449" s="152"/>
      <c r="P449" s="153"/>
      <c r="Q449" s="153"/>
      <c r="R449" s="156">
        <f t="shared" si="345"/>
        <v>0</v>
      </c>
      <c r="S449" s="156">
        <f t="shared" si="346"/>
        <v>0</v>
      </c>
      <c r="U449" s="157">
        <f t="shared" si="352"/>
        <v>0</v>
      </c>
      <c r="W449" s="152"/>
      <c r="X449" s="152"/>
      <c r="Y449" s="152"/>
      <c r="Z449" s="152"/>
      <c r="AA449" s="152"/>
      <c r="AB449" s="152"/>
      <c r="AC449" s="347"/>
      <c r="AD449" s="152"/>
      <c r="AE449" s="152"/>
      <c r="AF449" s="152"/>
      <c r="AG449" s="152"/>
      <c r="AH449" s="152"/>
      <c r="AI449" s="152"/>
      <c r="AJ449" s="347"/>
      <c r="AK449" s="152"/>
      <c r="AL449" s="152"/>
      <c r="AM449" s="295"/>
      <c r="AN449" s="228"/>
      <c r="AO449" s="228"/>
      <c r="AP449" s="228"/>
      <c r="AQ449" s="228"/>
      <c r="AR449" s="228"/>
      <c r="AS449" s="348"/>
      <c r="AT449" s="264">
        <f t="shared" si="309"/>
        <v>0</v>
      </c>
      <c r="AU449" s="259"/>
      <c r="AV449" s="265">
        <f t="shared" si="349"/>
        <v>0</v>
      </c>
      <c r="AX449" s="265">
        <f t="shared" si="353"/>
        <v>0</v>
      </c>
      <c r="AZ449" s="492">
        <f t="shared" si="350"/>
        <v>0</v>
      </c>
      <c r="BB449" s="492">
        <f t="shared" si="351"/>
        <v>0</v>
      </c>
      <c r="BD449" s="265">
        <f t="shared" si="354"/>
        <v>0</v>
      </c>
      <c r="BE449" s="105"/>
      <c r="BF449" s="105"/>
      <c r="BG449" s="105"/>
      <c r="BH449" s="105"/>
      <c r="BI449" s="105"/>
      <c r="BJ449" s="105"/>
    </row>
    <row r="450" spans="2:62" ht="20.100000000000001" hidden="1" customHeight="1" outlineLevel="1">
      <c r="B450" s="100"/>
      <c r="C450" s="908"/>
      <c r="D450" s="909"/>
      <c r="E450" s="909"/>
      <c r="F450" s="910"/>
      <c r="G450" s="890"/>
      <c r="H450" s="891"/>
      <c r="I450" s="152"/>
      <c r="J450" s="152"/>
      <c r="K450" s="152"/>
      <c r="L450" s="152"/>
      <c r="M450" s="152"/>
      <c r="N450" s="152"/>
      <c r="O450" s="152"/>
      <c r="P450" s="153"/>
      <c r="Q450" s="153"/>
      <c r="R450" s="156">
        <f t="shared" si="345"/>
        <v>0</v>
      </c>
      <c r="S450" s="156">
        <f t="shared" si="346"/>
        <v>0</v>
      </c>
      <c r="U450" s="157">
        <f t="shared" si="352"/>
        <v>0</v>
      </c>
      <c r="W450" s="152"/>
      <c r="X450" s="152"/>
      <c r="Y450" s="152"/>
      <c r="Z450" s="152"/>
      <c r="AA450" s="152"/>
      <c r="AB450" s="152"/>
      <c r="AC450" s="347"/>
      <c r="AD450" s="152"/>
      <c r="AE450" s="152"/>
      <c r="AF450" s="152"/>
      <c r="AG450" s="152"/>
      <c r="AH450" s="152"/>
      <c r="AI450" s="152"/>
      <c r="AJ450" s="347"/>
      <c r="AK450" s="152"/>
      <c r="AL450" s="152"/>
      <c r="AM450" s="295"/>
      <c r="AN450" s="228"/>
      <c r="AO450" s="228"/>
      <c r="AP450" s="228"/>
      <c r="AQ450" s="228"/>
      <c r="AR450" s="228"/>
      <c r="AS450" s="348"/>
      <c r="AT450" s="264">
        <f t="shared" ref="AT450:AT452" si="355">((W450+AD450)*$W$7+(X450+AE450)*$X$7+(Y450+Z450+AF450+AG450)*$Z$7+(AA450+AH450)*$AA$7+(AB450+AI450)*$AB$7)*Zuschläge_IBN</f>
        <v>0</v>
      </c>
      <c r="AU450" s="259"/>
      <c r="AV450" s="265">
        <f t="shared" si="349"/>
        <v>0</v>
      </c>
      <c r="AX450" s="265">
        <f t="shared" si="353"/>
        <v>0</v>
      </c>
      <c r="AZ450" s="492">
        <f t="shared" si="350"/>
        <v>0</v>
      </c>
      <c r="BB450" s="492">
        <f t="shared" si="351"/>
        <v>0</v>
      </c>
      <c r="BD450" s="265">
        <f t="shared" si="354"/>
        <v>0</v>
      </c>
      <c r="BE450" s="105"/>
      <c r="BF450" s="105"/>
      <c r="BG450" s="105"/>
      <c r="BH450" s="105"/>
      <c r="BI450" s="105"/>
      <c r="BJ450" s="105"/>
    </row>
    <row r="451" spans="2:62" ht="20.100000000000001" hidden="1" customHeight="1" outlineLevel="1">
      <c r="B451" s="100"/>
      <c r="C451" s="908"/>
      <c r="D451" s="909"/>
      <c r="E451" s="909"/>
      <c r="F451" s="910"/>
      <c r="G451" s="890"/>
      <c r="H451" s="891"/>
      <c r="I451" s="152"/>
      <c r="J451" s="152"/>
      <c r="K451" s="152"/>
      <c r="L451" s="152"/>
      <c r="M451" s="152"/>
      <c r="N451" s="152"/>
      <c r="O451" s="152"/>
      <c r="P451" s="153"/>
      <c r="Q451" s="153"/>
      <c r="R451" s="156">
        <f t="shared" si="345"/>
        <v>0</v>
      </c>
      <c r="S451" s="156">
        <f t="shared" si="346"/>
        <v>0</v>
      </c>
      <c r="U451" s="157">
        <f t="shared" si="352"/>
        <v>0</v>
      </c>
      <c r="W451" s="152"/>
      <c r="X451" s="152"/>
      <c r="Y451" s="152"/>
      <c r="Z451" s="152"/>
      <c r="AA451" s="152"/>
      <c r="AB451" s="152"/>
      <c r="AC451" s="347"/>
      <c r="AD451" s="152"/>
      <c r="AE451" s="152"/>
      <c r="AF451" s="152"/>
      <c r="AG451" s="152"/>
      <c r="AH451" s="152"/>
      <c r="AI451" s="152"/>
      <c r="AJ451" s="347"/>
      <c r="AK451" s="152"/>
      <c r="AL451" s="152"/>
      <c r="AM451" s="295"/>
      <c r="AN451" s="228"/>
      <c r="AO451" s="228"/>
      <c r="AP451" s="228"/>
      <c r="AQ451" s="228"/>
      <c r="AR451" s="228"/>
      <c r="AS451" s="348"/>
      <c r="AT451" s="264">
        <f t="shared" si="355"/>
        <v>0</v>
      </c>
      <c r="AU451" s="259"/>
      <c r="AV451" s="265">
        <f t="shared" si="349"/>
        <v>0</v>
      </c>
      <c r="AX451" s="265">
        <f t="shared" si="353"/>
        <v>0</v>
      </c>
      <c r="AZ451" s="492">
        <f t="shared" si="350"/>
        <v>0</v>
      </c>
      <c r="BB451" s="492">
        <f t="shared" si="351"/>
        <v>0</v>
      </c>
      <c r="BD451" s="265">
        <f t="shared" si="354"/>
        <v>0</v>
      </c>
      <c r="BE451" s="105"/>
      <c r="BF451" s="105"/>
      <c r="BG451" s="105"/>
      <c r="BH451" s="105"/>
      <c r="BI451" s="105"/>
      <c r="BJ451" s="105"/>
    </row>
    <row r="452" spans="2:62" ht="20.100000000000001" hidden="1" customHeight="1" outlineLevel="1">
      <c r="B452" s="100"/>
      <c r="C452" s="908"/>
      <c r="D452" s="909"/>
      <c r="E452" s="909"/>
      <c r="F452" s="910"/>
      <c r="G452" s="890"/>
      <c r="H452" s="891"/>
      <c r="I452" s="152"/>
      <c r="J452" s="152"/>
      <c r="K452" s="152"/>
      <c r="L452" s="152"/>
      <c r="M452" s="152"/>
      <c r="N452" s="152"/>
      <c r="O452" s="152"/>
      <c r="P452" s="153"/>
      <c r="Q452" s="153"/>
      <c r="R452" s="156">
        <f t="shared" si="345"/>
        <v>0</v>
      </c>
      <c r="S452" s="156">
        <f t="shared" si="346"/>
        <v>0</v>
      </c>
      <c r="U452" s="157">
        <f t="shared" si="352"/>
        <v>0</v>
      </c>
      <c r="W452" s="152"/>
      <c r="X452" s="152"/>
      <c r="Y452" s="152"/>
      <c r="Z452" s="152"/>
      <c r="AA452" s="152"/>
      <c r="AB452" s="152"/>
      <c r="AC452" s="347"/>
      <c r="AD452" s="152"/>
      <c r="AE452" s="152"/>
      <c r="AF452" s="152"/>
      <c r="AG452" s="152"/>
      <c r="AH452" s="152"/>
      <c r="AI452" s="152"/>
      <c r="AJ452" s="347"/>
      <c r="AK452" s="152"/>
      <c r="AL452" s="152"/>
      <c r="AM452" s="295"/>
      <c r="AN452" s="228"/>
      <c r="AO452" s="228"/>
      <c r="AP452" s="228"/>
      <c r="AQ452" s="228"/>
      <c r="AR452" s="228"/>
      <c r="AS452" s="348"/>
      <c r="AT452" s="264">
        <f t="shared" si="355"/>
        <v>0</v>
      </c>
      <c r="AU452" s="259"/>
      <c r="AV452" s="265">
        <f t="shared" si="349"/>
        <v>0</v>
      </c>
      <c r="AX452" s="265">
        <f t="shared" si="353"/>
        <v>0</v>
      </c>
      <c r="AZ452" s="492">
        <f t="shared" si="350"/>
        <v>0</v>
      </c>
      <c r="BB452" s="492">
        <f t="shared" si="351"/>
        <v>0</v>
      </c>
      <c r="BD452" s="265">
        <f t="shared" si="354"/>
        <v>0</v>
      </c>
      <c r="BE452" s="105"/>
      <c r="BF452" s="105"/>
      <c r="BG452" s="105"/>
      <c r="BH452" s="105"/>
      <c r="BI452" s="105"/>
      <c r="BJ452" s="105"/>
    </row>
    <row r="453" spans="2:62" ht="9.9499999999999993" hidden="1" customHeight="1" outlineLevel="1">
      <c r="B453" s="101"/>
      <c r="C453" s="208"/>
      <c r="D453" s="208"/>
      <c r="E453" s="208"/>
      <c r="F453" s="208"/>
      <c r="G453" s="237"/>
      <c r="H453" s="207"/>
      <c r="I453" s="257"/>
      <c r="J453" s="257"/>
      <c r="K453" s="257"/>
      <c r="L453" s="257"/>
      <c r="M453" s="257"/>
      <c r="N453" s="257"/>
      <c r="O453" s="257"/>
      <c r="P453" s="256"/>
      <c r="Q453" s="102"/>
      <c r="R453" s="102"/>
      <c r="S453" s="102"/>
      <c r="U453" s="98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Z453" s="493"/>
      <c r="BE453" s="105"/>
      <c r="BF453" s="105"/>
      <c r="BG453" s="105"/>
      <c r="BH453" s="105"/>
      <c r="BI453" s="105"/>
      <c r="BJ453" s="105"/>
    </row>
    <row r="454" spans="2:62" ht="20.100000000000001" customHeight="1" collapsed="1">
      <c r="B454" s="8">
        <f>B437+1</f>
        <v>27</v>
      </c>
      <c r="C454" s="916"/>
      <c r="D454" s="917"/>
      <c r="E454" s="917"/>
      <c r="F454" s="918"/>
      <c r="G454" s="429"/>
      <c r="H454" s="206">
        <v>1</v>
      </c>
      <c r="I454" s="642">
        <f t="shared" ref="I454" si="356">$H454*SUM(I455:I469)</f>
        <v>0</v>
      </c>
      <c r="J454" s="643">
        <f t="shared" ref="J454:O454" si="357">$H454*SUM(J455:J469)</f>
        <v>0</v>
      </c>
      <c r="K454" s="644">
        <f t="shared" si="357"/>
        <v>0</v>
      </c>
      <c r="L454" s="645">
        <f t="shared" si="357"/>
        <v>0</v>
      </c>
      <c r="M454" s="645">
        <f t="shared" si="357"/>
        <v>0</v>
      </c>
      <c r="N454" s="644">
        <f t="shared" si="357"/>
        <v>0</v>
      </c>
      <c r="O454" s="642">
        <f t="shared" si="357"/>
        <v>0</v>
      </c>
      <c r="P454" s="209">
        <f t="shared" ref="P454:Q454" si="358">$H454*SUM(P455:P469)</f>
        <v>0</v>
      </c>
      <c r="Q454" s="210">
        <f t="shared" si="358"/>
        <v>0</v>
      </c>
      <c r="R454" s="136">
        <f t="shared" ref="R454:R469" si="359">P454*(1+Gewinn)*(1+SicherheitAngebot)</f>
        <v>0</v>
      </c>
      <c r="S454" s="137">
        <f t="shared" ref="S454:S469" si="360">Q454*(1+MGKZ)*(1+Gewinn)*(1+SicherheitAngebot)</f>
        <v>0</v>
      </c>
      <c r="U454" s="10">
        <f>I454*$I$7+J454*$J$7+K454*$K$7+L454*$L$7+M454*$M$7+N454*$N$7+O454*$O$7+R454+S454</f>
        <v>0</v>
      </c>
      <c r="W454" s="646">
        <f t="shared" ref="W454:AB454" si="361">$H454*SUM(W455:W469)</f>
        <v>0</v>
      </c>
      <c r="X454" s="647">
        <f t="shared" si="361"/>
        <v>0</v>
      </c>
      <c r="Y454" s="648">
        <f t="shared" si="361"/>
        <v>0</v>
      </c>
      <c r="Z454" s="649">
        <f t="shared" si="361"/>
        <v>0</v>
      </c>
      <c r="AA454" s="648">
        <f t="shared" si="361"/>
        <v>0</v>
      </c>
      <c r="AB454" s="646">
        <f t="shared" si="361"/>
        <v>0</v>
      </c>
      <c r="AC454" s="258"/>
      <c r="AD454" s="646">
        <f t="shared" ref="AD454:AM454" si="362">$H454*SUM(AD455:AD469)</f>
        <v>0</v>
      </c>
      <c r="AE454" s="647">
        <f t="shared" si="362"/>
        <v>0</v>
      </c>
      <c r="AF454" s="648">
        <f t="shared" si="362"/>
        <v>0</v>
      </c>
      <c r="AG454" s="649">
        <f t="shared" si="362"/>
        <v>0</v>
      </c>
      <c r="AH454" s="648">
        <f t="shared" si="362"/>
        <v>0</v>
      </c>
      <c r="AI454" s="646">
        <f t="shared" si="362"/>
        <v>0</v>
      </c>
      <c r="AJ454" s="258"/>
      <c r="AK454" s="653">
        <f t="shared" si="362"/>
        <v>0</v>
      </c>
      <c r="AL454" s="653">
        <f t="shared" si="362"/>
        <v>0</v>
      </c>
      <c r="AM454" s="653">
        <f t="shared" si="362"/>
        <v>0</v>
      </c>
      <c r="AN454" s="227">
        <f>$H454*SUM(AN455:AN469)*(1+Gewinn)*(1+SicherheitAngebot)</f>
        <v>0</v>
      </c>
      <c r="AO454" s="227">
        <f>$H454*SUM(AO455:AO469)*(1+Gewinn)*(1+SicherheitAngebot)</f>
        <v>0</v>
      </c>
      <c r="AP454" s="227">
        <f>$H454*SUM(AP455:AP469)*(1+Gewinn)*(1+SicherheitAngebot)</f>
        <v>0</v>
      </c>
      <c r="AQ454" s="227">
        <f>$H454*SUM(AQ455:AQ469)*(1+Gewinn)*(1+SicherheitAngebot)</f>
        <v>0</v>
      </c>
      <c r="AR454" s="227">
        <f>$H454*SUM(AR455:AR469)*(1+Gewinn)*(1+SicherheitAngebot)</f>
        <v>0</v>
      </c>
      <c r="AS454" s="262"/>
      <c r="AT454" s="263">
        <f t="shared" ref="AT454:AT517" si="363">((W454+AD454)*$W$7+(X454+AE454)*$X$7+(Y454+Z454+AF454+AG454)*$Z$7+(AA454+AH454)*$AA$7+(AB454+AI454)*$AB$7)*Zuschläge_IBN</f>
        <v>0</v>
      </c>
      <c r="AU454" s="259"/>
      <c r="AV454" s="491">
        <f>AK454*$AK$7+AL454*$AL$7+AM454*$AM$7+SUM(AN454:AR454)+AT454/Zuschläge_IBN+AT454</f>
        <v>0</v>
      </c>
      <c r="AX454" s="685">
        <f>U454+AV454</f>
        <v>0</v>
      </c>
      <c r="AZ454" s="490">
        <f>IF(H454&gt;0,U454/(1+SicherheitAngebot)*(1+Sicherheit),0)</f>
        <v>0</v>
      </c>
      <c r="BB454" s="490">
        <f>IF(H454&gt;0,AV454/(1+SicherheitAngebot)*(1+Sicherheit),0)</f>
        <v>0</v>
      </c>
      <c r="BD454" s="490">
        <f>AZ454+BB454</f>
        <v>0</v>
      </c>
      <c r="BE454" s="105"/>
      <c r="BF454" s="105"/>
      <c r="BG454" s="105"/>
      <c r="BH454" s="105"/>
      <c r="BI454" s="105"/>
      <c r="BJ454" s="105"/>
    </row>
    <row r="455" spans="2:62" ht="20.100000000000001" hidden="1" customHeight="1" outlineLevel="1">
      <c r="B455" s="99"/>
      <c r="C455" s="908"/>
      <c r="D455" s="909"/>
      <c r="E455" s="909"/>
      <c r="F455" s="910"/>
      <c r="G455" s="890"/>
      <c r="H455" s="901"/>
      <c r="I455" s="152"/>
      <c r="J455" s="152"/>
      <c r="K455" s="152"/>
      <c r="L455" s="152"/>
      <c r="M455" s="152"/>
      <c r="N455" s="152"/>
      <c r="O455" s="152"/>
      <c r="P455" s="153"/>
      <c r="Q455" s="153"/>
      <c r="R455" s="156">
        <f t="shared" si="359"/>
        <v>0</v>
      </c>
      <c r="S455" s="156">
        <f t="shared" si="360"/>
        <v>0</v>
      </c>
      <c r="U455" s="157">
        <f>I455*$I$7+J455*$J$7+K455*$K$7+L455*$L$7+M455*$M$7+N455*$N$7+O455*$O$7+R455+S455</f>
        <v>0</v>
      </c>
      <c r="W455" s="152"/>
      <c r="X455" s="152"/>
      <c r="Y455" s="152"/>
      <c r="Z455" s="152"/>
      <c r="AA455" s="152"/>
      <c r="AB455" s="152"/>
      <c r="AC455" s="347"/>
      <c r="AD455" s="152"/>
      <c r="AE455" s="152"/>
      <c r="AF455" s="152"/>
      <c r="AG455" s="152"/>
      <c r="AH455" s="152"/>
      <c r="AI455" s="152"/>
      <c r="AJ455" s="347"/>
      <c r="AK455" s="152"/>
      <c r="AL455" s="152"/>
      <c r="AM455" s="295"/>
      <c r="AN455" s="228"/>
      <c r="AO455" s="228"/>
      <c r="AP455" s="228"/>
      <c r="AQ455" s="228"/>
      <c r="AR455" s="228"/>
      <c r="AS455" s="348"/>
      <c r="AT455" s="264">
        <f t="shared" si="363"/>
        <v>0</v>
      </c>
      <c r="AU455" s="259"/>
      <c r="AV455" s="265">
        <f t="shared" ref="AV455:AV469" si="364">AK455*$AK$7+AL455*$AL$7+AM455*$AM$7+SUM(AN455:AR455)*(1+Gewinn)*(1+SicherheitAngebot)+AT455/Zuschläge_IBN+AT455</f>
        <v>0</v>
      </c>
      <c r="AX455" s="265">
        <f>U455+AV455</f>
        <v>0</v>
      </c>
      <c r="AZ455" s="492">
        <f t="shared" ref="AZ455:AZ469" si="365">U455/(1+SicherheitAngebot)*(1+Sicherheit)</f>
        <v>0</v>
      </c>
      <c r="BB455" s="492">
        <f t="shared" ref="BB455:BB469" si="366">AV455/(1+SicherheitAngebot)*(1+Sicherheit)</f>
        <v>0</v>
      </c>
      <c r="BD455" s="265">
        <f>AZ455+BB455</f>
        <v>0</v>
      </c>
      <c r="BE455" s="105"/>
      <c r="BF455" s="105"/>
      <c r="BG455" s="105"/>
      <c r="BH455" s="105"/>
      <c r="BI455" s="105"/>
      <c r="BJ455" s="105"/>
    </row>
    <row r="456" spans="2:62" ht="20.100000000000001" hidden="1" customHeight="1" outlineLevel="1">
      <c r="B456" s="100"/>
      <c r="C456" s="908"/>
      <c r="D456" s="909"/>
      <c r="E456" s="909"/>
      <c r="F456" s="910"/>
      <c r="G456" s="890"/>
      <c r="H456" s="891"/>
      <c r="I456" s="152"/>
      <c r="J456" s="152"/>
      <c r="K456" s="152"/>
      <c r="L456" s="152"/>
      <c r="M456" s="152"/>
      <c r="N456" s="152"/>
      <c r="O456" s="152"/>
      <c r="P456" s="153"/>
      <c r="Q456" s="153"/>
      <c r="R456" s="156">
        <f t="shared" si="359"/>
        <v>0</v>
      </c>
      <c r="S456" s="156">
        <f t="shared" si="360"/>
        <v>0</v>
      </c>
      <c r="U456" s="157">
        <f t="shared" ref="U456:U469" si="367">I456*$I$7+J456*$J$7+K456*$K$7+L456*$L$7+M456*$M$7+N456*$N$7+O456*$O$7+R456+S456</f>
        <v>0</v>
      </c>
      <c r="W456" s="152"/>
      <c r="X456" s="152"/>
      <c r="Y456" s="152"/>
      <c r="Z456" s="152"/>
      <c r="AA456" s="152"/>
      <c r="AB456" s="152"/>
      <c r="AC456" s="347"/>
      <c r="AD456" s="152"/>
      <c r="AE456" s="152"/>
      <c r="AF456" s="152"/>
      <c r="AG456" s="152"/>
      <c r="AH456" s="152"/>
      <c r="AI456" s="152"/>
      <c r="AJ456" s="347"/>
      <c r="AK456" s="152"/>
      <c r="AL456" s="152"/>
      <c r="AM456" s="295"/>
      <c r="AN456" s="228"/>
      <c r="AO456" s="228"/>
      <c r="AP456" s="228"/>
      <c r="AQ456" s="228"/>
      <c r="AR456" s="228"/>
      <c r="AS456" s="348"/>
      <c r="AT456" s="264">
        <f t="shared" si="363"/>
        <v>0</v>
      </c>
      <c r="AU456" s="259"/>
      <c r="AV456" s="265">
        <f t="shared" si="364"/>
        <v>0</v>
      </c>
      <c r="AX456" s="265">
        <f t="shared" ref="AX456:AX469" si="368">U456+AV456</f>
        <v>0</v>
      </c>
      <c r="AZ456" s="492">
        <f t="shared" si="365"/>
        <v>0</v>
      </c>
      <c r="BB456" s="492">
        <f t="shared" si="366"/>
        <v>0</v>
      </c>
      <c r="BD456" s="265">
        <f t="shared" ref="BD456:BD469" si="369">AZ456+BB456</f>
        <v>0</v>
      </c>
      <c r="BE456" s="105"/>
      <c r="BF456" s="105"/>
      <c r="BG456" s="105"/>
      <c r="BH456" s="105"/>
      <c r="BI456" s="105"/>
      <c r="BJ456" s="105"/>
    </row>
    <row r="457" spans="2:62" ht="20.100000000000001" hidden="1" customHeight="1" outlineLevel="1">
      <c r="B457" s="100"/>
      <c r="C457" s="908"/>
      <c r="D457" s="909"/>
      <c r="E457" s="909"/>
      <c r="F457" s="910"/>
      <c r="G457" s="890"/>
      <c r="H457" s="891"/>
      <c r="I457" s="152"/>
      <c r="J457" s="152"/>
      <c r="K457" s="152"/>
      <c r="L457" s="152"/>
      <c r="M457" s="152"/>
      <c r="N457" s="152"/>
      <c r="O457" s="152"/>
      <c r="P457" s="153"/>
      <c r="Q457" s="153"/>
      <c r="R457" s="156">
        <f t="shared" si="359"/>
        <v>0</v>
      </c>
      <c r="S457" s="156">
        <f t="shared" si="360"/>
        <v>0</v>
      </c>
      <c r="U457" s="157">
        <f t="shared" si="367"/>
        <v>0</v>
      </c>
      <c r="W457" s="152"/>
      <c r="X457" s="152"/>
      <c r="Y457" s="152"/>
      <c r="Z457" s="152"/>
      <c r="AA457" s="152"/>
      <c r="AB457" s="152"/>
      <c r="AC457" s="347"/>
      <c r="AD457" s="152"/>
      <c r="AE457" s="152"/>
      <c r="AF457" s="152"/>
      <c r="AG457" s="152"/>
      <c r="AH457" s="152"/>
      <c r="AI457" s="152"/>
      <c r="AJ457" s="347"/>
      <c r="AK457" s="152"/>
      <c r="AL457" s="152"/>
      <c r="AM457" s="295"/>
      <c r="AN457" s="228"/>
      <c r="AO457" s="228"/>
      <c r="AP457" s="228"/>
      <c r="AQ457" s="228"/>
      <c r="AR457" s="228"/>
      <c r="AS457" s="348"/>
      <c r="AT457" s="264">
        <f t="shared" si="363"/>
        <v>0</v>
      </c>
      <c r="AU457" s="259"/>
      <c r="AV457" s="265">
        <f t="shared" si="364"/>
        <v>0</v>
      </c>
      <c r="AX457" s="265">
        <f t="shared" si="368"/>
        <v>0</v>
      </c>
      <c r="AZ457" s="492">
        <f t="shared" si="365"/>
        <v>0</v>
      </c>
      <c r="BB457" s="492">
        <f t="shared" si="366"/>
        <v>0</v>
      </c>
      <c r="BD457" s="265">
        <f t="shared" si="369"/>
        <v>0</v>
      </c>
      <c r="BE457" s="105"/>
      <c r="BF457" s="105"/>
      <c r="BG457" s="105"/>
      <c r="BH457" s="105"/>
      <c r="BI457" s="105"/>
      <c r="BJ457" s="105"/>
    </row>
    <row r="458" spans="2:62" ht="20.100000000000001" hidden="1" customHeight="1" outlineLevel="1">
      <c r="B458" s="100"/>
      <c r="C458" s="908"/>
      <c r="D458" s="909"/>
      <c r="E458" s="909"/>
      <c r="F458" s="910"/>
      <c r="G458" s="890"/>
      <c r="H458" s="891"/>
      <c r="I458" s="152"/>
      <c r="J458" s="152"/>
      <c r="K458" s="152"/>
      <c r="L458" s="152"/>
      <c r="M458" s="152"/>
      <c r="N458" s="152"/>
      <c r="O458" s="152"/>
      <c r="P458" s="153"/>
      <c r="Q458" s="153"/>
      <c r="R458" s="156">
        <f t="shared" si="359"/>
        <v>0</v>
      </c>
      <c r="S458" s="156">
        <f t="shared" si="360"/>
        <v>0</v>
      </c>
      <c r="U458" s="157">
        <f t="shared" si="367"/>
        <v>0</v>
      </c>
      <c r="W458" s="152"/>
      <c r="X458" s="152"/>
      <c r="Y458" s="152"/>
      <c r="Z458" s="152"/>
      <c r="AA458" s="152"/>
      <c r="AB458" s="152"/>
      <c r="AC458" s="347"/>
      <c r="AD458" s="152"/>
      <c r="AE458" s="152"/>
      <c r="AF458" s="152"/>
      <c r="AG458" s="152"/>
      <c r="AH458" s="152"/>
      <c r="AI458" s="152"/>
      <c r="AJ458" s="347"/>
      <c r="AK458" s="152"/>
      <c r="AL458" s="152"/>
      <c r="AM458" s="295"/>
      <c r="AN458" s="228"/>
      <c r="AO458" s="228"/>
      <c r="AP458" s="228"/>
      <c r="AQ458" s="228"/>
      <c r="AR458" s="228"/>
      <c r="AS458" s="348"/>
      <c r="AT458" s="264">
        <f t="shared" si="363"/>
        <v>0</v>
      </c>
      <c r="AU458" s="259"/>
      <c r="AV458" s="265">
        <f t="shared" si="364"/>
        <v>0</v>
      </c>
      <c r="AX458" s="265">
        <f t="shared" si="368"/>
        <v>0</v>
      </c>
      <c r="AZ458" s="492">
        <f t="shared" si="365"/>
        <v>0</v>
      </c>
      <c r="BB458" s="492">
        <f t="shared" si="366"/>
        <v>0</v>
      </c>
      <c r="BD458" s="265">
        <f t="shared" si="369"/>
        <v>0</v>
      </c>
      <c r="BE458" s="105"/>
      <c r="BF458" s="105"/>
      <c r="BG458" s="105"/>
      <c r="BH458" s="105"/>
      <c r="BI458" s="105"/>
      <c r="BJ458" s="105"/>
    </row>
    <row r="459" spans="2:62" ht="20.100000000000001" hidden="1" customHeight="1" outlineLevel="1">
      <c r="B459" s="100"/>
      <c r="C459" s="908"/>
      <c r="D459" s="909"/>
      <c r="E459" s="909"/>
      <c r="F459" s="910"/>
      <c r="G459" s="890"/>
      <c r="H459" s="891"/>
      <c r="I459" s="152"/>
      <c r="J459" s="152"/>
      <c r="K459" s="152"/>
      <c r="L459" s="152"/>
      <c r="M459" s="152"/>
      <c r="N459" s="152"/>
      <c r="O459" s="152"/>
      <c r="P459" s="153"/>
      <c r="Q459" s="153"/>
      <c r="R459" s="156">
        <f t="shared" si="359"/>
        <v>0</v>
      </c>
      <c r="S459" s="156">
        <f t="shared" si="360"/>
        <v>0</v>
      </c>
      <c r="U459" s="157">
        <f t="shared" si="367"/>
        <v>0</v>
      </c>
      <c r="W459" s="152"/>
      <c r="X459" s="152"/>
      <c r="Y459" s="152"/>
      <c r="Z459" s="152"/>
      <c r="AA459" s="152"/>
      <c r="AB459" s="152"/>
      <c r="AC459" s="347"/>
      <c r="AD459" s="152"/>
      <c r="AE459" s="152"/>
      <c r="AF459" s="152"/>
      <c r="AG459" s="152"/>
      <c r="AH459" s="152"/>
      <c r="AI459" s="152"/>
      <c r="AJ459" s="347"/>
      <c r="AK459" s="152"/>
      <c r="AL459" s="152"/>
      <c r="AM459" s="295"/>
      <c r="AN459" s="228"/>
      <c r="AO459" s="228"/>
      <c r="AP459" s="228"/>
      <c r="AQ459" s="228"/>
      <c r="AR459" s="228"/>
      <c r="AS459" s="348"/>
      <c r="AT459" s="264">
        <f t="shared" si="363"/>
        <v>0</v>
      </c>
      <c r="AU459" s="259"/>
      <c r="AV459" s="265">
        <f t="shared" si="364"/>
        <v>0</v>
      </c>
      <c r="AX459" s="265">
        <f t="shared" si="368"/>
        <v>0</v>
      </c>
      <c r="AZ459" s="492">
        <f t="shared" si="365"/>
        <v>0</v>
      </c>
      <c r="BB459" s="492">
        <f t="shared" si="366"/>
        <v>0</v>
      </c>
      <c r="BD459" s="265">
        <f t="shared" si="369"/>
        <v>0</v>
      </c>
      <c r="BE459" s="105"/>
      <c r="BF459" s="105"/>
      <c r="BG459" s="105"/>
      <c r="BH459" s="105"/>
      <c r="BI459" s="105"/>
      <c r="BJ459" s="105"/>
    </row>
    <row r="460" spans="2:62" ht="20.100000000000001" hidden="1" customHeight="1" outlineLevel="1">
      <c r="B460" s="100"/>
      <c r="C460" s="908"/>
      <c r="D460" s="909"/>
      <c r="E460" s="909"/>
      <c r="F460" s="910"/>
      <c r="G460" s="890"/>
      <c r="H460" s="891"/>
      <c r="I460" s="152"/>
      <c r="J460" s="152"/>
      <c r="K460" s="152"/>
      <c r="L460" s="152"/>
      <c r="M460" s="152"/>
      <c r="N460" s="152"/>
      <c r="O460" s="152"/>
      <c r="P460" s="153"/>
      <c r="Q460" s="153"/>
      <c r="R460" s="156">
        <f t="shared" si="359"/>
        <v>0</v>
      </c>
      <c r="S460" s="156">
        <f t="shared" si="360"/>
        <v>0</v>
      </c>
      <c r="U460" s="157">
        <f t="shared" si="367"/>
        <v>0</v>
      </c>
      <c r="W460" s="152"/>
      <c r="X460" s="152"/>
      <c r="Y460" s="152"/>
      <c r="Z460" s="152"/>
      <c r="AA460" s="152"/>
      <c r="AB460" s="152"/>
      <c r="AC460" s="347"/>
      <c r="AD460" s="152"/>
      <c r="AE460" s="152"/>
      <c r="AF460" s="152"/>
      <c r="AG460" s="152"/>
      <c r="AH460" s="152"/>
      <c r="AI460" s="152"/>
      <c r="AJ460" s="347"/>
      <c r="AK460" s="152"/>
      <c r="AL460" s="152"/>
      <c r="AM460" s="295"/>
      <c r="AN460" s="228"/>
      <c r="AO460" s="228"/>
      <c r="AP460" s="228"/>
      <c r="AQ460" s="228"/>
      <c r="AR460" s="228"/>
      <c r="AS460" s="348"/>
      <c r="AT460" s="264">
        <f t="shared" si="363"/>
        <v>0</v>
      </c>
      <c r="AU460" s="259"/>
      <c r="AV460" s="265">
        <f t="shared" si="364"/>
        <v>0</v>
      </c>
      <c r="AX460" s="265">
        <f t="shared" si="368"/>
        <v>0</v>
      </c>
      <c r="AZ460" s="492">
        <f t="shared" si="365"/>
        <v>0</v>
      </c>
      <c r="BB460" s="492">
        <f t="shared" si="366"/>
        <v>0</v>
      </c>
      <c r="BD460" s="265">
        <f t="shared" si="369"/>
        <v>0</v>
      </c>
      <c r="BE460" s="105"/>
      <c r="BF460" s="105"/>
      <c r="BG460" s="105"/>
      <c r="BH460" s="105"/>
      <c r="BI460" s="105"/>
      <c r="BJ460" s="105"/>
    </row>
    <row r="461" spans="2:62" ht="20.100000000000001" hidden="1" customHeight="1" outlineLevel="1">
      <c r="B461" s="100"/>
      <c r="C461" s="908"/>
      <c r="D461" s="909"/>
      <c r="E461" s="909"/>
      <c r="F461" s="910"/>
      <c r="G461" s="890"/>
      <c r="H461" s="891"/>
      <c r="I461" s="152"/>
      <c r="J461" s="152"/>
      <c r="K461" s="152"/>
      <c r="L461" s="152"/>
      <c r="M461" s="152"/>
      <c r="N461" s="152"/>
      <c r="O461" s="152"/>
      <c r="P461" s="153"/>
      <c r="Q461" s="153"/>
      <c r="R461" s="156">
        <f t="shared" si="359"/>
        <v>0</v>
      </c>
      <c r="S461" s="156">
        <f t="shared" si="360"/>
        <v>0</v>
      </c>
      <c r="U461" s="157">
        <f t="shared" si="367"/>
        <v>0</v>
      </c>
      <c r="W461" s="152"/>
      <c r="X461" s="152"/>
      <c r="Y461" s="152"/>
      <c r="Z461" s="152"/>
      <c r="AA461" s="152"/>
      <c r="AB461" s="152"/>
      <c r="AC461" s="347"/>
      <c r="AD461" s="152"/>
      <c r="AE461" s="152"/>
      <c r="AF461" s="152"/>
      <c r="AG461" s="152"/>
      <c r="AH461" s="152"/>
      <c r="AI461" s="152"/>
      <c r="AJ461" s="347"/>
      <c r="AK461" s="152"/>
      <c r="AL461" s="152"/>
      <c r="AM461" s="295"/>
      <c r="AN461" s="228"/>
      <c r="AO461" s="228"/>
      <c r="AP461" s="228"/>
      <c r="AQ461" s="228"/>
      <c r="AR461" s="228"/>
      <c r="AS461" s="348"/>
      <c r="AT461" s="264">
        <f t="shared" si="363"/>
        <v>0</v>
      </c>
      <c r="AU461" s="259"/>
      <c r="AV461" s="265">
        <f t="shared" si="364"/>
        <v>0</v>
      </c>
      <c r="AX461" s="265">
        <f t="shared" si="368"/>
        <v>0</v>
      </c>
      <c r="AZ461" s="492">
        <f t="shared" si="365"/>
        <v>0</v>
      </c>
      <c r="BB461" s="492">
        <f t="shared" si="366"/>
        <v>0</v>
      </c>
      <c r="BD461" s="265">
        <f t="shared" si="369"/>
        <v>0</v>
      </c>
      <c r="BE461" s="105"/>
      <c r="BF461" s="105"/>
      <c r="BG461" s="105"/>
      <c r="BH461" s="105"/>
      <c r="BI461" s="105"/>
      <c r="BJ461" s="105"/>
    </row>
    <row r="462" spans="2:62" ht="20.100000000000001" hidden="1" customHeight="1" outlineLevel="1">
      <c r="B462" s="100"/>
      <c r="C462" s="908"/>
      <c r="D462" s="909"/>
      <c r="E462" s="909"/>
      <c r="F462" s="910"/>
      <c r="G462" s="890"/>
      <c r="H462" s="891"/>
      <c r="I462" s="152"/>
      <c r="J462" s="152"/>
      <c r="K462" s="152"/>
      <c r="L462" s="152"/>
      <c r="M462" s="152"/>
      <c r="N462" s="152"/>
      <c r="O462" s="152"/>
      <c r="P462" s="153"/>
      <c r="Q462" s="153"/>
      <c r="R462" s="156">
        <f t="shared" si="359"/>
        <v>0</v>
      </c>
      <c r="S462" s="156">
        <f t="shared" si="360"/>
        <v>0</v>
      </c>
      <c r="U462" s="157">
        <f t="shared" si="367"/>
        <v>0</v>
      </c>
      <c r="W462" s="152"/>
      <c r="X462" s="152"/>
      <c r="Y462" s="152"/>
      <c r="Z462" s="152"/>
      <c r="AA462" s="152"/>
      <c r="AB462" s="152"/>
      <c r="AC462" s="347"/>
      <c r="AD462" s="152"/>
      <c r="AE462" s="152"/>
      <c r="AF462" s="152"/>
      <c r="AG462" s="152"/>
      <c r="AH462" s="152"/>
      <c r="AI462" s="152"/>
      <c r="AJ462" s="347"/>
      <c r="AK462" s="152"/>
      <c r="AL462" s="152"/>
      <c r="AM462" s="295"/>
      <c r="AN462" s="228"/>
      <c r="AO462" s="228"/>
      <c r="AP462" s="228"/>
      <c r="AQ462" s="228"/>
      <c r="AR462" s="228"/>
      <c r="AS462" s="348"/>
      <c r="AT462" s="264">
        <f t="shared" si="363"/>
        <v>0</v>
      </c>
      <c r="AU462" s="259"/>
      <c r="AV462" s="265">
        <f t="shared" si="364"/>
        <v>0</v>
      </c>
      <c r="AX462" s="265">
        <f t="shared" si="368"/>
        <v>0</v>
      </c>
      <c r="AZ462" s="492">
        <f t="shared" si="365"/>
        <v>0</v>
      </c>
      <c r="BB462" s="492">
        <f t="shared" si="366"/>
        <v>0</v>
      </c>
      <c r="BD462" s="265">
        <f t="shared" si="369"/>
        <v>0</v>
      </c>
      <c r="BE462" s="105"/>
      <c r="BF462" s="105"/>
      <c r="BG462" s="105"/>
      <c r="BH462" s="105"/>
      <c r="BI462" s="105"/>
      <c r="BJ462" s="105"/>
    </row>
    <row r="463" spans="2:62" ht="20.100000000000001" hidden="1" customHeight="1" outlineLevel="1">
      <c r="B463" s="100"/>
      <c r="C463" s="908"/>
      <c r="D463" s="909"/>
      <c r="E463" s="909"/>
      <c r="F463" s="910"/>
      <c r="G463" s="890"/>
      <c r="H463" s="891"/>
      <c r="I463" s="152"/>
      <c r="J463" s="152"/>
      <c r="K463" s="152"/>
      <c r="L463" s="152"/>
      <c r="M463" s="152"/>
      <c r="N463" s="152"/>
      <c r="O463" s="152"/>
      <c r="P463" s="153"/>
      <c r="Q463" s="153"/>
      <c r="R463" s="156">
        <f t="shared" si="359"/>
        <v>0</v>
      </c>
      <c r="S463" s="156">
        <f t="shared" si="360"/>
        <v>0</v>
      </c>
      <c r="U463" s="157">
        <f t="shared" si="367"/>
        <v>0</v>
      </c>
      <c r="W463" s="152"/>
      <c r="X463" s="152"/>
      <c r="Y463" s="152"/>
      <c r="Z463" s="152"/>
      <c r="AA463" s="152"/>
      <c r="AB463" s="152"/>
      <c r="AC463" s="347"/>
      <c r="AD463" s="152"/>
      <c r="AE463" s="152"/>
      <c r="AF463" s="152"/>
      <c r="AG463" s="152"/>
      <c r="AH463" s="152"/>
      <c r="AI463" s="152"/>
      <c r="AJ463" s="347"/>
      <c r="AK463" s="152"/>
      <c r="AL463" s="152"/>
      <c r="AM463" s="295"/>
      <c r="AN463" s="228"/>
      <c r="AO463" s="228"/>
      <c r="AP463" s="228"/>
      <c r="AQ463" s="228"/>
      <c r="AR463" s="228"/>
      <c r="AS463" s="348"/>
      <c r="AT463" s="264">
        <f t="shared" si="363"/>
        <v>0</v>
      </c>
      <c r="AU463" s="259"/>
      <c r="AV463" s="265">
        <f t="shared" si="364"/>
        <v>0</v>
      </c>
      <c r="AX463" s="265">
        <f t="shared" si="368"/>
        <v>0</v>
      </c>
      <c r="AZ463" s="492">
        <f t="shared" si="365"/>
        <v>0</v>
      </c>
      <c r="BB463" s="492">
        <f t="shared" si="366"/>
        <v>0</v>
      </c>
      <c r="BD463" s="265">
        <f t="shared" si="369"/>
        <v>0</v>
      </c>
      <c r="BE463" s="105"/>
      <c r="BF463" s="105"/>
      <c r="BG463" s="105"/>
      <c r="BH463" s="105"/>
      <c r="BI463" s="105"/>
      <c r="BJ463" s="105"/>
    </row>
    <row r="464" spans="2:62" ht="20.100000000000001" hidden="1" customHeight="1" outlineLevel="1">
      <c r="B464" s="100"/>
      <c r="C464" s="908"/>
      <c r="D464" s="909"/>
      <c r="E464" s="909"/>
      <c r="F464" s="910"/>
      <c r="G464" s="890"/>
      <c r="H464" s="891"/>
      <c r="I464" s="152"/>
      <c r="J464" s="152"/>
      <c r="K464" s="152"/>
      <c r="L464" s="152"/>
      <c r="M464" s="152"/>
      <c r="N464" s="152"/>
      <c r="O464" s="152"/>
      <c r="P464" s="153"/>
      <c r="Q464" s="153"/>
      <c r="R464" s="156">
        <f t="shared" si="359"/>
        <v>0</v>
      </c>
      <c r="S464" s="156">
        <f t="shared" si="360"/>
        <v>0</v>
      </c>
      <c r="U464" s="157">
        <f t="shared" si="367"/>
        <v>0</v>
      </c>
      <c r="W464" s="152"/>
      <c r="X464" s="152"/>
      <c r="Y464" s="152"/>
      <c r="Z464" s="152"/>
      <c r="AA464" s="152"/>
      <c r="AB464" s="152"/>
      <c r="AC464" s="347"/>
      <c r="AD464" s="152"/>
      <c r="AE464" s="152"/>
      <c r="AF464" s="152"/>
      <c r="AG464" s="152"/>
      <c r="AH464" s="152"/>
      <c r="AI464" s="152"/>
      <c r="AJ464" s="347"/>
      <c r="AK464" s="152"/>
      <c r="AL464" s="152"/>
      <c r="AM464" s="295"/>
      <c r="AN464" s="228"/>
      <c r="AO464" s="228"/>
      <c r="AP464" s="228"/>
      <c r="AQ464" s="228"/>
      <c r="AR464" s="228"/>
      <c r="AS464" s="348"/>
      <c r="AT464" s="264">
        <f t="shared" si="363"/>
        <v>0</v>
      </c>
      <c r="AU464" s="259"/>
      <c r="AV464" s="265">
        <f t="shared" si="364"/>
        <v>0</v>
      </c>
      <c r="AX464" s="265">
        <f t="shared" si="368"/>
        <v>0</v>
      </c>
      <c r="AZ464" s="492">
        <f t="shared" si="365"/>
        <v>0</v>
      </c>
      <c r="BB464" s="492">
        <f t="shared" si="366"/>
        <v>0</v>
      </c>
      <c r="BD464" s="265">
        <f t="shared" si="369"/>
        <v>0</v>
      </c>
      <c r="BE464" s="105"/>
      <c r="BF464" s="105"/>
      <c r="BG464" s="105"/>
      <c r="BH464" s="105"/>
      <c r="BI464" s="105"/>
      <c r="BJ464" s="105"/>
    </row>
    <row r="465" spans="2:62" ht="20.100000000000001" hidden="1" customHeight="1" outlineLevel="1">
      <c r="B465" s="100"/>
      <c r="C465" s="908"/>
      <c r="D465" s="909"/>
      <c r="E465" s="909"/>
      <c r="F465" s="910"/>
      <c r="G465" s="890"/>
      <c r="H465" s="891"/>
      <c r="I465" s="152"/>
      <c r="J465" s="152"/>
      <c r="K465" s="152"/>
      <c r="L465" s="152"/>
      <c r="M465" s="152"/>
      <c r="N465" s="152"/>
      <c r="O465" s="152"/>
      <c r="P465" s="153"/>
      <c r="Q465" s="153"/>
      <c r="R465" s="156">
        <f t="shared" si="359"/>
        <v>0</v>
      </c>
      <c r="S465" s="156">
        <f t="shared" si="360"/>
        <v>0</v>
      </c>
      <c r="U465" s="157">
        <f t="shared" si="367"/>
        <v>0</v>
      </c>
      <c r="W465" s="152"/>
      <c r="X465" s="152"/>
      <c r="Y465" s="152"/>
      <c r="Z465" s="152"/>
      <c r="AA465" s="152"/>
      <c r="AB465" s="152"/>
      <c r="AC465" s="347"/>
      <c r="AD465" s="152"/>
      <c r="AE465" s="152"/>
      <c r="AF465" s="152"/>
      <c r="AG465" s="152"/>
      <c r="AH465" s="152"/>
      <c r="AI465" s="152"/>
      <c r="AJ465" s="347"/>
      <c r="AK465" s="152"/>
      <c r="AL465" s="152"/>
      <c r="AM465" s="295"/>
      <c r="AN465" s="228"/>
      <c r="AO465" s="228"/>
      <c r="AP465" s="228"/>
      <c r="AQ465" s="228"/>
      <c r="AR465" s="228"/>
      <c r="AS465" s="348"/>
      <c r="AT465" s="264">
        <f t="shared" si="363"/>
        <v>0</v>
      </c>
      <c r="AU465" s="259"/>
      <c r="AV465" s="265">
        <f t="shared" si="364"/>
        <v>0</v>
      </c>
      <c r="AX465" s="265">
        <f t="shared" si="368"/>
        <v>0</v>
      </c>
      <c r="AZ465" s="492">
        <f t="shared" si="365"/>
        <v>0</v>
      </c>
      <c r="BB465" s="492">
        <f t="shared" si="366"/>
        <v>0</v>
      </c>
      <c r="BD465" s="265">
        <f t="shared" si="369"/>
        <v>0</v>
      </c>
      <c r="BE465" s="105"/>
      <c r="BF465" s="105"/>
      <c r="BG465" s="105"/>
      <c r="BH465" s="105"/>
      <c r="BI465" s="105"/>
      <c r="BJ465" s="105"/>
    </row>
    <row r="466" spans="2:62" ht="20.100000000000001" hidden="1" customHeight="1" outlineLevel="1">
      <c r="B466" s="100"/>
      <c r="C466" s="908"/>
      <c r="D466" s="909"/>
      <c r="E466" s="909"/>
      <c r="F466" s="910"/>
      <c r="G466" s="890"/>
      <c r="H466" s="891"/>
      <c r="I466" s="152"/>
      <c r="J466" s="152"/>
      <c r="K466" s="152"/>
      <c r="L466" s="152"/>
      <c r="M466" s="152"/>
      <c r="N466" s="152"/>
      <c r="O466" s="152"/>
      <c r="P466" s="153"/>
      <c r="Q466" s="153"/>
      <c r="R466" s="156">
        <f t="shared" si="359"/>
        <v>0</v>
      </c>
      <c r="S466" s="156">
        <f t="shared" si="360"/>
        <v>0</v>
      </c>
      <c r="U466" s="157">
        <f t="shared" si="367"/>
        <v>0</v>
      </c>
      <c r="W466" s="152"/>
      <c r="X466" s="152"/>
      <c r="Y466" s="152"/>
      <c r="Z466" s="152"/>
      <c r="AA466" s="152"/>
      <c r="AB466" s="152"/>
      <c r="AC466" s="347"/>
      <c r="AD466" s="152"/>
      <c r="AE466" s="152"/>
      <c r="AF466" s="152"/>
      <c r="AG466" s="152"/>
      <c r="AH466" s="152"/>
      <c r="AI466" s="152"/>
      <c r="AJ466" s="347"/>
      <c r="AK466" s="152"/>
      <c r="AL466" s="152"/>
      <c r="AM466" s="295"/>
      <c r="AN466" s="228"/>
      <c r="AO466" s="228"/>
      <c r="AP466" s="228"/>
      <c r="AQ466" s="228"/>
      <c r="AR466" s="228"/>
      <c r="AS466" s="348"/>
      <c r="AT466" s="264">
        <f t="shared" si="363"/>
        <v>0</v>
      </c>
      <c r="AU466" s="259"/>
      <c r="AV466" s="265">
        <f t="shared" si="364"/>
        <v>0</v>
      </c>
      <c r="AX466" s="265">
        <f t="shared" si="368"/>
        <v>0</v>
      </c>
      <c r="AZ466" s="492">
        <f t="shared" si="365"/>
        <v>0</v>
      </c>
      <c r="BB466" s="492">
        <f t="shared" si="366"/>
        <v>0</v>
      </c>
      <c r="BD466" s="265">
        <f t="shared" si="369"/>
        <v>0</v>
      </c>
      <c r="BE466" s="105"/>
      <c r="BF466" s="105"/>
      <c r="BG466" s="105"/>
      <c r="BH466" s="105"/>
      <c r="BI466" s="105"/>
      <c r="BJ466" s="105"/>
    </row>
    <row r="467" spans="2:62" ht="20.100000000000001" hidden="1" customHeight="1" outlineLevel="1">
      <c r="B467" s="100"/>
      <c r="C467" s="908"/>
      <c r="D467" s="909"/>
      <c r="E467" s="909"/>
      <c r="F467" s="910"/>
      <c r="G467" s="890"/>
      <c r="H467" s="891"/>
      <c r="I467" s="152"/>
      <c r="J467" s="152"/>
      <c r="K467" s="152"/>
      <c r="L467" s="152"/>
      <c r="M467" s="152"/>
      <c r="N467" s="152"/>
      <c r="O467" s="152"/>
      <c r="P467" s="153"/>
      <c r="Q467" s="153"/>
      <c r="R467" s="156">
        <f t="shared" si="359"/>
        <v>0</v>
      </c>
      <c r="S467" s="156">
        <f t="shared" si="360"/>
        <v>0</v>
      </c>
      <c r="U467" s="157">
        <f t="shared" si="367"/>
        <v>0</v>
      </c>
      <c r="W467" s="152"/>
      <c r="X467" s="152"/>
      <c r="Y467" s="152"/>
      <c r="Z467" s="152"/>
      <c r="AA467" s="152"/>
      <c r="AB467" s="152"/>
      <c r="AC467" s="347"/>
      <c r="AD467" s="152"/>
      <c r="AE467" s="152"/>
      <c r="AF467" s="152"/>
      <c r="AG467" s="152"/>
      <c r="AH467" s="152"/>
      <c r="AI467" s="152"/>
      <c r="AJ467" s="347"/>
      <c r="AK467" s="152"/>
      <c r="AL467" s="152"/>
      <c r="AM467" s="295"/>
      <c r="AN467" s="228"/>
      <c r="AO467" s="228"/>
      <c r="AP467" s="228"/>
      <c r="AQ467" s="228"/>
      <c r="AR467" s="228"/>
      <c r="AS467" s="348"/>
      <c r="AT467" s="264">
        <f t="shared" si="363"/>
        <v>0</v>
      </c>
      <c r="AU467" s="259"/>
      <c r="AV467" s="265">
        <f t="shared" si="364"/>
        <v>0</v>
      </c>
      <c r="AX467" s="265">
        <f t="shared" si="368"/>
        <v>0</v>
      </c>
      <c r="AZ467" s="492">
        <f t="shared" si="365"/>
        <v>0</v>
      </c>
      <c r="BB467" s="492">
        <f t="shared" si="366"/>
        <v>0</v>
      </c>
      <c r="BD467" s="265">
        <f t="shared" si="369"/>
        <v>0</v>
      </c>
      <c r="BE467" s="105"/>
      <c r="BF467" s="105"/>
      <c r="BG467" s="105"/>
      <c r="BH467" s="105"/>
      <c r="BI467" s="105"/>
      <c r="BJ467" s="105"/>
    </row>
    <row r="468" spans="2:62" ht="20.100000000000001" hidden="1" customHeight="1" outlineLevel="1">
      <c r="B468" s="100"/>
      <c r="C468" s="908"/>
      <c r="D468" s="909"/>
      <c r="E468" s="909"/>
      <c r="F468" s="910"/>
      <c r="G468" s="890"/>
      <c r="H468" s="891"/>
      <c r="I468" s="152"/>
      <c r="J468" s="152"/>
      <c r="K468" s="152"/>
      <c r="L468" s="152"/>
      <c r="M468" s="152"/>
      <c r="N468" s="152"/>
      <c r="O468" s="152"/>
      <c r="P468" s="153"/>
      <c r="Q468" s="153"/>
      <c r="R468" s="156">
        <f t="shared" si="359"/>
        <v>0</v>
      </c>
      <c r="S468" s="156">
        <f t="shared" si="360"/>
        <v>0</v>
      </c>
      <c r="U468" s="157">
        <f t="shared" si="367"/>
        <v>0</v>
      </c>
      <c r="W468" s="152"/>
      <c r="X468" s="152"/>
      <c r="Y468" s="152"/>
      <c r="Z468" s="152"/>
      <c r="AA468" s="152"/>
      <c r="AB468" s="152"/>
      <c r="AC468" s="347"/>
      <c r="AD468" s="152"/>
      <c r="AE468" s="152"/>
      <c r="AF468" s="152"/>
      <c r="AG468" s="152"/>
      <c r="AH468" s="152"/>
      <c r="AI468" s="152"/>
      <c r="AJ468" s="347"/>
      <c r="AK468" s="152"/>
      <c r="AL468" s="152"/>
      <c r="AM468" s="295"/>
      <c r="AN468" s="228"/>
      <c r="AO468" s="228"/>
      <c r="AP468" s="228"/>
      <c r="AQ468" s="228"/>
      <c r="AR468" s="228"/>
      <c r="AS468" s="348"/>
      <c r="AT468" s="264">
        <f t="shared" si="363"/>
        <v>0</v>
      </c>
      <c r="AU468" s="259"/>
      <c r="AV468" s="265">
        <f t="shared" si="364"/>
        <v>0</v>
      </c>
      <c r="AX468" s="265">
        <f t="shared" si="368"/>
        <v>0</v>
      </c>
      <c r="AZ468" s="492">
        <f t="shared" si="365"/>
        <v>0</v>
      </c>
      <c r="BB468" s="492">
        <f t="shared" si="366"/>
        <v>0</v>
      </c>
      <c r="BD468" s="265">
        <f t="shared" si="369"/>
        <v>0</v>
      </c>
      <c r="BE468" s="105"/>
      <c r="BF468" s="105"/>
      <c r="BG468" s="105"/>
      <c r="BH468" s="105"/>
      <c r="BI468" s="105"/>
      <c r="BJ468" s="105"/>
    </row>
    <row r="469" spans="2:62" ht="20.100000000000001" hidden="1" customHeight="1" outlineLevel="1">
      <c r="B469" s="100"/>
      <c r="C469" s="908"/>
      <c r="D469" s="909"/>
      <c r="E469" s="909"/>
      <c r="F469" s="910"/>
      <c r="G469" s="890"/>
      <c r="H469" s="891"/>
      <c r="I469" s="152"/>
      <c r="J469" s="152"/>
      <c r="K469" s="152"/>
      <c r="L469" s="152"/>
      <c r="M469" s="152"/>
      <c r="N469" s="152"/>
      <c r="O469" s="152"/>
      <c r="P469" s="153"/>
      <c r="Q469" s="153"/>
      <c r="R469" s="156">
        <f t="shared" si="359"/>
        <v>0</v>
      </c>
      <c r="S469" s="156">
        <f t="shared" si="360"/>
        <v>0</v>
      </c>
      <c r="U469" s="157">
        <f t="shared" si="367"/>
        <v>0</v>
      </c>
      <c r="W469" s="152"/>
      <c r="X469" s="152"/>
      <c r="Y469" s="152"/>
      <c r="Z469" s="152"/>
      <c r="AA469" s="152"/>
      <c r="AB469" s="152"/>
      <c r="AC469" s="347"/>
      <c r="AD469" s="152"/>
      <c r="AE469" s="152"/>
      <c r="AF469" s="152"/>
      <c r="AG469" s="152"/>
      <c r="AH469" s="152"/>
      <c r="AI469" s="152"/>
      <c r="AJ469" s="347"/>
      <c r="AK469" s="152"/>
      <c r="AL469" s="152"/>
      <c r="AM469" s="295"/>
      <c r="AN469" s="228"/>
      <c r="AO469" s="228"/>
      <c r="AP469" s="228"/>
      <c r="AQ469" s="228"/>
      <c r="AR469" s="228"/>
      <c r="AS469" s="348"/>
      <c r="AT469" s="264">
        <f t="shared" si="363"/>
        <v>0</v>
      </c>
      <c r="AU469" s="259"/>
      <c r="AV469" s="265">
        <f t="shared" si="364"/>
        <v>0</v>
      </c>
      <c r="AX469" s="265">
        <f t="shared" si="368"/>
        <v>0</v>
      </c>
      <c r="AZ469" s="492">
        <f t="shared" si="365"/>
        <v>0</v>
      </c>
      <c r="BB469" s="492">
        <f t="shared" si="366"/>
        <v>0</v>
      </c>
      <c r="BD469" s="265">
        <f t="shared" si="369"/>
        <v>0</v>
      </c>
      <c r="BE469" s="105"/>
      <c r="BF469" s="105"/>
      <c r="BG469" s="105"/>
      <c r="BH469" s="105"/>
      <c r="BI469" s="105"/>
      <c r="BJ469" s="105"/>
    </row>
    <row r="470" spans="2:62" ht="9.9499999999999993" hidden="1" customHeight="1" outlineLevel="1">
      <c r="B470" s="101"/>
      <c r="C470" s="208"/>
      <c r="D470" s="208"/>
      <c r="E470" s="208"/>
      <c r="F470" s="208"/>
      <c r="G470" s="237"/>
      <c r="H470" s="207"/>
      <c r="I470" s="257"/>
      <c r="J470" s="257"/>
      <c r="K470" s="257"/>
      <c r="L470" s="257"/>
      <c r="M470" s="257"/>
      <c r="N470" s="257"/>
      <c r="O470" s="257"/>
      <c r="P470" s="256"/>
      <c r="Q470" s="102"/>
      <c r="R470" s="102"/>
      <c r="S470" s="102"/>
      <c r="U470" s="98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Z470" s="493"/>
      <c r="BE470" s="105"/>
      <c r="BF470" s="105"/>
      <c r="BG470" s="105"/>
      <c r="BH470" s="105"/>
      <c r="BI470" s="105"/>
      <c r="BJ470" s="105"/>
    </row>
    <row r="471" spans="2:62" ht="20.100000000000001" customHeight="1" collapsed="1">
      <c r="B471" s="8">
        <f>B454+1</f>
        <v>28</v>
      </c>
      <c r="C471" s="916"/>
      <c r="D471" s="917"/>
      <c r="E471" s="917"/>
      <c r="F471" s="918"/>
      <c r="G471" s="429"/>
      <c r="H471" s="206">
        <v>1</v>
      </c>
      <c r="I471" s="642">
        <f t="shared" ref="I471" si="370">$H471*SUM(I472:I486)</f>
        <v>0</v>
      </c>
      <c r="J471" s="643">
        <f t="shared" ref="J471:O471" si="371">$H471*SUM(J472:J486)</f>
        <v>0</v>
      </c>
      <c r="K471" s="644">
        <f t="shared" si="371"/>
        <v>0</v>
      </c>
      <c r="L471" s="645">
        <f t="shared" si="371"/>
        <v>0</v>
      </c>
      <c r="M471" s="645">
        <f t="shared" si="371"/>
        <v>0</v>
      </c>
      <c r="N471" s="644">
        <f t="shared" si="371"/>
        <v>0</v>
      </c>
      <c r="O471" s="642">
        <f t="shared" si="371"/>
        <v>0</v>
      </c>
      <c r="P471" s="209">
        <f t="shared" ref="P471:Q471" si="372">$H471*SUM(P472:P486)</f>
        <v>0</v>
      </c>
      <c r="Q471" s="210">
        <f t="shared" si="372"/>
        <v>0</v>
      </c>
      <c r="R471" s="136">
        <f t="shared" ref="R471:R486" si="373">P471*(1+Gewinn)*(1+SicherheitAngebot)</f>
        <v>0</v>
      </c>
      <c r="S471" s="137">
        <f t="shared" ref="S471:S486" si="374">Q471*(1+MGKZ)*(1+Gewinn)*(1+SicherheitAngebot)</f>
        <v>0</v>
      </c>
      <c r="U471" s="10">
        <f>I471*$I$7+J471*$J$7+K471*$K$7+L471*$L$7+M471*$M$7+N471*$N$7+O471*$O$7+R471+S471</f>
        <v>0</v>
      </c>
      <c r="W471" s="646">
        <f t="shared" ref="W471:AB471" si="375">$H471*SUM(W472:W486)</f>
        <v>0</v>
      </c>
      <c r="X471" s="647">
        <f t="shared" si="375"/>
        <v>0</v>
      </c>
      <c r="Y471" s="648">
        <f t="shared" si="375"/>
        <v>0</v>
      </c>
      <c r="Z471" s="649">
        <f t="shared" si="375"/>
        <v>0</v>
      </c>
      <c r="AA471" s="648">
        <f t="shared" si="375"/>
        <v>0</v>
      </c>
      <c r="AB471" s="646">
        <f t="shared" si="375"/>
        <v>0</v>
      </c>
      <c r="AC471" s="258"/>
      <c r="AD471" s="646">
        <f t="shared" ref="AD471:AM471" si="376">$H471*SUM(AD472:AD486)</f>
        <v>0</v>
      </c>
      <c r="AE471" s="647">
        <f t="shared" si="376"/>
        <v>0</v>
      </c>
      <c r="AF471" s="648">
        <f t="shared" si="376"/>
        <v>0</v>
      </c>
      <c r="AG471" s="649">
        <f t="shared" si="376"/>
        <v>0</v>
      </c>
      <c r="AH471" s="648">
        <f t="shared" si="376"/>
        <v>0</v>
      </c>
      <c r="AI471" s="646">
        <f t="shared" si="376"/>
        <v>0</v>
      </c>
      <c r="AJ471" s="258"/>
      <c r="AK471" s="653">
        <f t="shared" si="376"/>
        <v>0</v>
      </c>
      <c r="AL471" s="653">
        <f t="shared" si="376"/>
        <v>0</v>
      </c>
      <c r="AM471" s="653">
        <f t="shared" si="376"/>
        <v>0</v>
      </c>
      <c r="AN471" s="227">
        <f>$H471*SUM(AN472:AN486)*(1+Gewinn)*(1+SicherheitAngebot)</f>
        <v>0</v>
      </c>
      <c r="AO471" s="227">
        <f>$H471*SUM(AO472:AO486)*(1+Gewinn)*(1+SicherheitAngebot)</f>
        <v>0</v>
      </c>
      <c r="AP471" s="227">
        <f>$H471*SUM(AP472:AP486)*(1+Gewinn)*(1+SicherheitAngebot)</f>
        <v>0</v>
      </c>
      <c r="AQ471" s="227">
        <f>$H471*SUM(AQ472:AQ486)*(1+Gewinn)*(1+SicherheitAngebot)</f>
        <v>0</v>
      </c>
      <c r="AR471" s="227">
        <f>$H471*SUM(AR472:AR486)*(1+Gewinn)*(1+SicherheitAngebot)</f>
        <v>0</v>
      </c>
      <c r="AS471" s="262"/>
      <c r="AT471" s="263">
        <f t="shared" si="363"/>
        <v>0</v>
      </c>
      <c r="AU471" s="259"/>
      <c r="AV471" s="491">
        <f>AK471*$AK$7+AL471*$AL$7+AM471*$AM$7+SUM(AN471:AR471)+AT471/Zuschläge_IBN+AT471</f>
        <v>0</v>
      </c>
      <c r="AX471" s="685">
        <f>U471+AV471</f>
        <v>0</v>
      </c>
      <c r="AZ471" s="490">
        <f>IF(H471&gt;0,U471/(1+SicherheitAngebot)*(1+Sicherheit),0)</f>
        <v>0</v>
      </c>
      <c r="BB471" s="490">
        <f>IF(H471&gt;0,AV471/(1+SicherheitAngebot)*(1+Sicherheit),0)</f>
        <v>0</v>
      </c>
      <c r="BD471" s="490">
        <f>AZ471+BB471</f>
        <v>0</v>
      </c>
      <c r="BE471" s="105"/>
      <c r="BF471" s="105"/>
      <c r="BG471" s="105"/>
      <c r="BH471" s="105"/>
      <c r="BI471" s="105"/>
      <c r="BJ471" s="105"/>
    </row>
    <row r="472" spans="2:62" ht="20.100000000000001" hidden="1" customHeight="1" outlineLevel="1">
      <c r="B472" s="99"/>
      <c r="C472" s="908"/>
      <c r="D472" s="909"/>
      <c r="E472" s="909"/>
      <c r="F472" s="910"/>
      <c r="G472" s="890"/>
      <c r="H472" s="901"/>
      <c r="I472" s="152"/>
      <c r="J472" s="152"/>
      <c r="K472" s="152"/>
      <c r="L472" s="152"/>
      <c r="M472" s="152"/>
      <c r="N472" s="152"/>
      <c r="O472" s="152"/>
      <c r="P472" s="153"/>
      <c r="Q472" s="153"/>
      <c r="R472" s="156">
        <f t="shared" si="373"/>
        <v>0</v>
      </c>
      <c r="S472" s="156">
        <f t="shared" si="374"/>
        <v>0</v>
      </c>
      <c r="U472" s="157">
        <f>I472*$I$7+J472*$J$7+K472*$K$7+L472*$L$7+M472*$M$7+N472*$N$7+O472*$O$7+R472+S472</f>
        <v>0</v>
      </c>
      <c r="W472" s="152"/>
      <c r="X472" s="152"/>
      <c r="Y472" s="152"/>
      <c r="Z472" s="152"/>
      <c r="AA472" s="152"/>
      <c r="AB472" s="152"/>
      <c r="AC472" s="347"/>
      <c r="AD472" s="152"/>
      <c r="AE472" s="152"/>
      <c r="AF472" s="152"/>
      <c r="AG472" s="152"/>
      <c r="AH472" s="152"/>
      <c r="AI472" s="152"/>
      <c r="AJ472" s="347"/>
      <c r="AK472" s="152"/>
      <c r="AL472" s="152"/>
      <c r="AM472" s="295"/>
      <c r="AN472" s="228"/>
      <c r="AO472" s="228"/>
      <c r="AP472" s="228"/>
      <c r="AQ472" s="228"/>
      <c r="AR472" s="228"/>
      <c r="AS472" s="348"/>
      <c r="AT472" s="264">
        <f t="shared" si="363"/>
        <v>0</v>
      </c>
      <c r="AU472" s="259"/>
      <c r="AV472" s="265">
        <f t="shared" ref="AV472:AV486" si="377">AK472*$AK$7+AL472*$AL$7+AM472*$AM$7+SUM(AN472:AR472)*(1+Gewinn)*(1+SicherheitAngebot)+AT472/Zuschläge_IBN+AT472</f>
        <v>0</v>
      </c>
      <c r="AX472" s="265">
        <f>U472+AV472</f>
        <v>0</v>
      </c>
      <c r="AZ472" s="492">
        <f t="shared" ref="AZ472:AZ486" si="378">U472/(1+SicherheitAngebot)*(1+Sicherheit)</f>
        <v>0</v>
      </c>
      <c r="BB472" s="492">
        <f t="shared" ref="BB472:BB486" si="379">AV472/(1+SicherheitAngebot)*(1+Sicherheit)</f>
        <v>0</v>
      </c>
      <c r="BD472" s="265">
        <f>AZ472+BB472</f>
        <v>0</v>
      </c>
      <c r="BE472" s="105"/>
      <c r="BF472" s="105"/>
      <c r="BG472" s="105"/>
      <c r="BH472" s="105"/>
      <c r="BI472" s="105"/>
      <c r="BJ472" s="105"/>
    </row>
    <row r="473" spans="2:62" ht="20.100000000000001" hidden="1" customHeight="1" outlineLevel="1">
      <c r="B473" s="100"/>
      <c r="C473" s="908"/>
      <c r="D473" s="909"/>
      <c r="E473" s="909"/>
      <c r="F473" s="910"/>
      <c r="G473" s="890"/>
      <c r="H473" s="891"/>
      <c r="I473" s="152"/>
      <c r="J473" s="152"/>
      <c r="K473" s="152"/>
      <c r="L473" s="152"/>
      <c r="M473" s="152"/>
      <c r="N473" s="152"/>
      <c r="O473" s="152"/>
      <c r="P473" s="153"/>
      <c r="Q473" s="153"/>
      <c r="R473" s="156">
        <f t="shared" si="373"/>
        <v>0</v>
      </c>
      <c r="S473" s="156">
        <f t="shared" si="374"/>
        <v>0</v>
      </c>
      <c r="U473" s="157">
        <f t="shared" ref="U473:U486" si="380">I473*$I$7+J473*$J$7+K473*$K$7+L473*$L$7+M473*$M$7+N473*$N$7+O473*$O$7+R473+S473</f>
        <v>0</v>
      </c>
      <c r="W473" s="152"/>
      <c r="X473" s="152"/>
      <c r="Y473" s="152"/>
      <c r="Z473" s="152"/>
      <c r="AA473" s="152"/>
      <c r="AB473" s="152"/>
      <c r="AC473" s="347"/>
      <c r="AD473" s="152"/>
      <c r="AE473" s="152"/>
      <c r="AF473" s="152"/>
      <c r="AG473" s="152"/>
      <c r="AH473" s="152"/>
      <c r="AI473" s="152"/>
      <c r="AJ473" s="347"/>
      <c r="AK473" s="152"/>
      <c r="AL473" s="152"/>
      <c r="AM473" s="295"/>
      <c r="AN473" s="228"/>
      <c r="AO473" s="228"/>
      <c r="AP473" s="228"/>
      <c r="AQ473" s="228"/>
      <c r="AR473" s="228"/>
      <c r="AS473" s="348"/>
      <c r="AT473" s="264">
        <f t="shared" si="363"/>
        <v>0</v>
      </c>
      <c r="AU473" s="259"/>
      <c r="AV473" s="265">
        <f t="shared" si="377"/>
        <v>0</v>
      </c>
      <c r="AX473" s="265">
        <f t="shared" ref="AX473:AX486" si="381">U473+AV473</f>
        <v>0</v>
      </c>
      <c r="AZ473" s="492">
        <f t="shared" si="378"/>
        <v>0</v>
      </c>
      <c r="BB473" s="492">
        <f t="shared" si="379"/>
        <v>0</v>
      </c>
      <c r="BD473" s="265">
        <f t="shared" ref="BD473:BD486" si="382">AZ473+BB473</f>
        <v>0</v>
      </c>
      <c r="BE473" s="105"/>
      <c r="BF473" s="105"/>
      <c r="BG473" s="105"/>
      <c r="BH473" s="105"/>
      <c r="BI473" s="105"/>
      <c r="BJ473" s="105"/>
    </row>
    <row r="474" spans="2:62" ht="20.100000000000001" hidden="1" customHeight="1" outlineLevel="1">
      <c r="B474" s="100"/>
      <c r="C474" s="908"/>
      <c r="D474" s="909"/>
      <c r="E474" s="909"/>
      <c r="F474" s="910"/>
      <c r="G474" s="890"/>
      <c r="H474" s="891"/>
      <c r="I474" s="152"/>
      <c r="J474" s="152"/>
      <c r="K474" s="152"/>
      <c r="L474" s="152"/>
      <c r="M474" s="152"/>
      <c r="N474" s="152"/>
      <c r="O474" s="152"/>
      <c r="P474" s="153"/>
      <c r="Q474" s="153"/>
      <c r="R474" s="156">
        <f t="shared" si="373"/>
        <v>0</v>
      </c>
      <c r="S474" s="156">
        <f t="shared" si="374"/>
        <v>0</v>
      </c>
      <c r="U474" s="157">
        <f t="shared" si="380"/>
        <v>0</v>
      </c>
      <c r="W474" s="152"/>
      <c r="X474" s="152"/>
      <c r="Y474" s="152"/>
      <c r="Z474" s="152"/>
      <c r="AA474" s="152"/>
      <c r="AB474" s="152"/>
      <c r="AC474" s="347"/>
      <c r="AD474" s="152"/>
      <c r="AE474" s="152"/>
      <c r="AF474" s="152"/>
      <c r="AG474" s="152"/>
      <c r="AH474" s="152"/>
      <c r="AI474" s="152"/>
      <c r="AJ474" s="347"/>
      <c r="AK474" s="152"/>
      <c r="AL474" s="152"/>
      <c r="AM474" s="295"/>
      <c r="AN474" s="228"/>
      <c r="AO474" s="228"/>
      <c r="AP474" s="228"/>
      <c r="AQ474" s="228"/>
      <c r="AR474" s="228"/>
      <c r="AS474" s="348"/>
      <c r="AT474" s="264">
        <f t="shared" si="363"/>
        <v>0</v>
      </c>
      <c r="AU474" s="259"/>
      <c r="AV474" s="265">
        <f t="shared" si="377"/>
        <v>0</v>
      </c>
      <c r="AX474" s="265">
        <f t="shared" si="381"/>
        <v>0</v>
      </c>
      <c r="AZ474" s="492">
        <f t="shared" si="378"/>
        <v>0</v>
      </c>
      <c r="BB474" s="492">
        <f t="shared" si="379"/>
        <v>0</v>
      </c>
      <c r="BD474" s="265">
        <f t="shared" si="382"/>
        <v>0</v>
      </c>
      <c r="BE474" s="105"/>
      <c r="BF474" s="105"/>
      <c r="BG474" s="105"/>
      <c r="BH474" s="105"/>
      <c r="BI474" s="105"/>
      <c r="BJ474" s="105"/>
    </row>
    <row r="475" spans="2:62" ht="20.100000000000001" hidden="1" customHeight="1" outlineLevel="1">
      <c r="B475" s="100"/>
      <c r="C475" s="908"/>
      <c r="D475" s="909"/>
      <c r="E475" s="909"/>
      <c r="F475" s="910"/>
      <c r="G475" s="890"/>
      <c r="H475" s="891"/>
      <c r="I475" s="152"/>
      <c r="J475" s="152"/>
      <c r="K475" s="152"/>
      <c r="L475" s="152"/>
      <c r="M475" s="152"/>
      <c r="N475" s="152"/>
      <c r="O475" s="152"/>
      <c r="P475" s="153"/>
      <c r="Q475" s="153"/>
      <c r="R475" s="156">
        <f t="shared" si="373"/>
        <v>0</v>
      </c>
      <c r="S475" s="156">
        <f t="shared" si="374"/>
        <v>0</v>
      </c>
      <c r="U475" s="157">
        <f t="shared" si="380"/>
        <v>0</v>
      </c>
      <c r="W475" s="152"/>
      <c r="X475" s="152"/>
      <c r="Y475" s="152"/>
      <c r="Z475" s="152"/>
      <c r="AA475" s="152"/>
      <c r="AB475" s="152"/>
      <c r="AC475" s="347"/>
      <c r="AD475" s="152"/>
      <c r="AE475" s="152"/>
      <c r="AF475" s="152"/>
      <c r="AG475" s="152"/>
      <c r="AH475" s="152"/>
      <c r="AI475" s="152"/>
      <c r="AJ475" s="347"/>
      <c r="AK475" s="152"/>
      <c r="AL475" s="152"/>
      <c r="AM475" s="295"/>
      <c r="AN475" s="228"/>
      <c r="AO475" s="228"/>
      <c r="AP475" s="228"/>
      <c r="AQ475" s="228"/>
      <c r="AR475" s="228"/>
      <c r="AS475" s="348"/>
      <c r="AT475" s="264">
        <f t="shared" si="363"/>
        <v>0</v>
      </c>
      <c r="AU475" s="259"/>
      <c r="AV475" s="265">
        <f t="shared" si="377"/>
        <v>0</v>
      </c>
      <c r="AX475" s="265">
        <f t="shared" si="381"/>
        <v>0</v>
      </c>
      <c r="AZ475" s="492">
        <f t="shared" si="378"/>
        <v>0</v>
      </c>
      <c r="BB475" s="492">
        <f t="shared" si="379"/>
        <v>0</v>
      </c>
      <c r="BD475" s="265">
        <f t="shared" si="382"/>
        <v>0</v>
      </c>
      <c r="BE475" s="105"/>
      <c r="BF475" s="105"/>
      <c r="BG475" s="105"/>
      <c r="BH475" s="105"/>
      <c r="BI475" s="105"/>
      <c r="BJ475" s="105"/>
    </row>
    <row r="476" spans="2:62" ht="20.100000000000001" hidden="1" customHeight="1" outlineLevel="1">
      <c r="B476" s="100"/>
      <c r="C476" s="908"/>
      <c r="D476" s="909"/>
      <c r="E476" s="909"/>
      <c r="F476" s="910"/>
      <c r="G476" s="890"/>
      <c r="H476" s="891"/>
      <c r="I476" s="152"/>
      <c r="J476" s="152"/>
      <c r="K476" s="152"/>
      <c r="L476" s="152"/>
      <c r="M476" s="152"/>
      <c r="N476" s="152"/>
      <c r="O476" s="152"/>
      <c r="P476" s="153"/>
      <c r="Q476" s="153"/>
      <c r="R476" s="156">
        <f t="shared" si="373"/>
        <v>0</v>
      </c>
      <c r="S476" s="156">
        <f t="shared" si="374"/>
        <v>0</v>
      </c>
      <c r="U476" s="157">
        <f t="shared" si="380"/>
        <v>0</v>
      </c>
      <c r="W476" s="152"/>
      <c r="X476" s="152"/>
      <c r="Y476" s="152"/>
      <c r="Z476" s="152"/>
      <c r="AA476" s="152"/>
      <c r="AB476" s="152"/>
      <c r="AC476" s="347"/>
      <c r="AD476" s="152"/>
      <c r="AE476" s="152"/>
      <c r="AF476" s="152"/>
      <c r="AG476" s="152"/>
      <c r="AH476" s="152"/>
      <c r="AI476" s="152"/>
      <c r="AJ476" s="347"/>
      <c r="AK476" s="152"/>
      <c r="AL476" s="152"/>
      <c r="AM476" s="295"/>
      <c r="AN476" s="228"/>
      <c r="AO476" s="228"/>
      <c r="AP476" s="228"/>
      <c r="AQ476" s="228"/>
      <c r="AR476" s="228"/>
      <c r="AS476" s="348"/>
      <c r="AT476" s="264">
        <f t="shared" si="363"/>
        <v>0</v>
      </c>
      <c r="AU476" s="259"/>
      <c r="AV476" s="265">
        <f t="shared" si="377"/>
        <v>0</v>
      </c>
      <c r="AX476" s="265">
        <f t="shared" si="381"/>
        <v>0</v>
      </c>
      <c r="AZ476" s="492">
        <f t="shared" si="378"/>
        <v>0</v>
      </c>
      <c r="BB476" s="492">
        <f t="shared" si="379"/>
        <v>0</v>
      </c>
      <c r="BD476" s="265">
        <f t="shared" si="382"/>
        <v>0</v>
      </c>
      <c r="BE476" s="105"/>
      <c r="BF476" s="105"/>
      <c r="BG476" s="105"/>
      <c r="BH476" s="105"/>
      <c r="BI476" s="105"/>
      <c r="BJ476" s="105"/>
    </row>
    <row r="477" spans="2:62" ht="20.100000000000001" hidden="1" customHeight="1" outlineLevel="1">
      <c r="B477" s="100"/>
      <c r="C477" s="908"/>
      <c r="D477" s="909"/>
      <c r="E477" s="909"/>
      <c r="F477" s="910"/>
      <c r="G477" s="890"/>
      <c r="H477" s="891"/>
      <c r="I477" s="152"/>
      <c r="J477" s="152"/>
      <c r="K477" s="152"/>
      <c r="L477" s="152"/>
      <c r="M477" s="152"/>
      <c r="N477" s="152"/>
      <c r="O477" s="152"/>
      <c r="P477" s="153"/>
      <c r="Q477" s="153"/>
      <c r="R477" s="156">
        <f t="shared" si="373"/>
        <v>0</v>
      </c>
      <c r="S477" s="156">
        <f t="shared" si="374"/>
        <v>0</v>
      </c>
      <c r="U477" s="157">
        <f t="shared" si="380"/>
        <v>0</v>
      </c>
      <c r="W477" s="152"/>
      <c r="X477" s="152"/>
      <c r="Y477" s="152"/>
      <c r="Z477" s="152"/>
      <c r="AA477" s="152"/>
      <c r="AB477" s="152"/>
      <c r="AC477" s="347"/>
      <c r="AD477" s="152"/>
      <c r="AE477" s="152"/>
      <c r="AF477" s="152"/>
      <c r="AG477" s="152"/>
      <c r="AH477" s="152"/>
      <c r="AI477" s="152"/>
      <c r="AJ477" s="347"/>
      <c r="AK477" s="152"/>
      <c r="AL477" s="152"/>
      <c r="AM477" s="295"/>
      <c r="AN477" s="228"/>
      <c r="AO477" s="228"/>
      <c r="AP477" s="228"/>
      <c r="AQ477" s="228"/>
      <c r="AR477" s="228"/>
      <c r="AS477" s="348"/>
      <c r="AT477" s="264">
        <f t="shared" si="363"/>
        <v>0</v>
      </c>
      <c r="AU477" s="259"/>
      <c r="AV477" s="265">
        <f t="shared" si="377"/>
        <v>0</v>
      </c>
      <c r="AX477" s="265">
        <f t="shared" si="381"/>
        <v>0</v>
      </c>
      <c r="AZ477" s="492">
        <f t="shared" si="378"/>
        <v>0</v>
      </c>
      <c r="BB477" s="492">
        <f t="shared" si="379"/>
        <v>0</v>
      </c>
      <c r="BD477" s="265">
        <f t="shared" si="382"/>
        <v>0</v>
      </c>
      <c r="BE477" s="105"/>
      <c r="BF477" s="105"/>
      <c r="BG477" s="105"/>
      <c r="BH477" s="105"/>
      <c r="BI477" s="105"/>
      <c r="BJ477" s="105"/>
    </row>
    <row r="478" spans="2:62" ht="20.100000000000001" hidden="1" customHeight="1" outlineLevel="1">
      <c r="B478" s="100"/>
      <c r="C478" s="908"/>
      <c r="D478" s="909"/>
      <c r="E478" s="909"/>
      <c r="F478" s="910"/>
      <c r="G478" s="890"/>
      <c r="H478" s="891"/>
      <c r="I478" s="152"/>
      <c r="J478" s="152"/>
      <c r="K478" s="152"/>
      <c r="L478" s="152"/>
      <c r="M478" s="152"/>
      <c r="N478" s="152"/>
      <c r="O478" s="152"/>
      <c r="P478" s="153"/>
      <c r="Q478" s="153"/>
      <c r="R478" s="156">
        <f t="shared" si="373"/>
        <v>0</v>
      </c>
      <c r="S478" s="156">
        <f t="shared" si="374"/>
        <v>0</v>
      </c>
      <c r="U478" s="157">
        <f t="shared" si="380"/>
        <v>0</v>
      </c>
      <c r="W478" s="152"/>
      <c r="X478" s="152"/>
      <c r="Y478" s="152"/>
      <c r="Z478" s="152"/>
      <c r="AA478" s="152"/>
      <c r="AB478" s="152"/>
      <c r="AC478" s="347"/>
      <c r="AD478" s="152"/>
      <c r="AE478" s="152"/>
      <c r="AF478" s="152"/>
      <c r="AG478" s="152"/>
      <c r="AH478" s="152"/>
      <c r="AI478" s="152"/>
      <c r="AJ478" s="347"/>
      <c r="AK478" s="152"/>
      <c r="AL478" s="152"/>
      <c r="AM478" s="295"/>
      <c r="AN478" s="228"/>
      <c r="AO478" s="228"/>
      <c r="AP478" s="228"/>
      <c r="AQ478" s="228"/>
      <c r="AR478" s="228"/>
      <c r="AS478" s="348"/>
      <c r="AT478" s="264">
        <f t="shared" si="363"/>
        <v>0</v>
      </c>
      <c r="AU478" s="259"/>
      <c r="AV478" s="265">
        <f t="shared" si="377"/>
        <v>0</v>
      </c>
      <c r="AX478" s="265">
        <f t="shared" si="381"/>
        <v>0</v>
      </c>
      <c r="AZ478" s="492">
        <f t="shared" si="378"/>
        <v>0</v>
      </c>
      <c r="BB478" s="492">
        <f t="shared" si="379"/>
        <v>0</v>
      </c>
      <c r="BD478" s="265">
        <f t="shared" si="382"/>
        <v>0</v>
      </c>
      <c r="BE478" s="105"/>
      <c r="BF478" s="105"/>
      <c r="BG478" s="105"/>
      <c r="BH478" s="105"/>
      <c r="BI478" s="105"/>
      <c r="BJ478" s="105"/>
    </row>
    <row r="479" spans="2:62" ht="20.100000000000001" hidden="1" customHeight="1" outlineLevel="1">
      <c r="B479" s="100"/>
      <c r="C479" s="908"/>
      <c r="D479" s="909"/>
      <c r="E479" s="909"/>
      <c r="F479" s="910"/>
      <c r="G479" s="890"/>
      <c r="H479" s="891"/>
      <c r="I479" s="152"/>
      <c r="J479" s="152"/>
      <c r="K479" s="152"/>
      <c r="L479" s="152"/>
      <c r="M479" s="152"/>
      <c r="N479" s="152"/>
      <c r="O479" s="152"/>
      <c r="P479" s="153"/>
      <c r="Q479" s="153"/>
      <c r="R479" s="156">
        <f t="shared" si="373"/>
        <v>0</v>
      </c>
      <c r="S479" s="156">
        <f t="shared" si="374"/>
        <v>0</v>
      </c>
      <c r="U479" s="157">
        <f t="shared" si="380"/>
        <v>0</v>
      </c>
      <c r="W479" s="152"/>
      <c r="X479" s="152"/>
      <c r="Y479" s="152"/>
      <c r="Z479" s="152"/>
      <c r="AA479" s="152"/>
      <c r="AB479" s="152"/>
      <c r="AC479" s="347"/>
      <c r="AD479" s="152"/>
      <c r="AE479" s="152"/>
      <c r="AF479" s="152"/>
      <c r="AG479" s="152"/>
      <c r="AH479" s="152"/>
      <c r="AI479" s="152"/>
      <c r="AJ479" s="347"/>
      <c r="AK479" s="152"/>
      <c r="AL479" s="152"/>
      <c r="AM479" s="295"/>
      <c r="AN479" s="228"/>
      <c r="AO479" s="228"/>
      <c r="AP479" s="228"/>
      <c r="AQ479" s="228"/>
      <c r="AR479" s="228"/>
      <c r="AS479" s="348"/>
      <c r="AT479" s="264">
        <f t="shared" si="363"/>
        <v>0</v>
      </c>
      <c r="AU479" s="259"/>
      <c r="AV479" s="265">
        <f t="shared" si="377"/>
        <v>0</v>
      </c>
      <c r="AX479" s="265">
        <f t="shared" si="381"/>
        <v>0</v>
      </c>
      <c r="AZ479" s="492">
        <f t="shared" si="378"/>
        <v>0</v>
      </c>
      <c r="BB479" s="492">
        <f t="shared" si="379"/>
        <v>0</v>
      </c>
      <c r="BD479" s="265">
        <f t="shared" si="382"/>
        <v>0</v>
      </c>
      <c r="BE479" s="105"/>
      <c r="BF479" s="105"/>
      <c r="BG479" s="105"/>
      <c r="BH479" s="105"/>
      <c r="BI479" s="105"/>
      <c r="BJ479" s="105"/>
    </row>
    <row r="480" spans="2:62" ht="20.100000000000001" hidden="1" customHeight="1" outlineLevel="1">
      <c r="B480" s="100"/>
      <c r="C480" s="908"/>
      <c r="D480" s="909"/>
      <c r="E480" s="909"/>
      <c r="F480" s="910"/>
      <c r="G480" s="890"/>
      <c r="H480" s="891"/>
      <c r="I480" s="152"/>
      <c r="J480" s="152"/>
      <c r="K480" s="152"/>
      <c r="L480" s="152"/>
      <c r="M480" s="152"/>
      <c r="N480" s="152"/>
      <c r="O480" s="152"/>
      <c r="P480" s="153"/>
      <c r="Q480" s="153"/>
      <c r="R480" s="156">
        <f t="shared" si="373"/>
        <v>0</v>
      </c>
      <c r="S480" s="156">
        <f t="shared" si="374"/>
        <v>0</v>
      </c>
      <c r="U480" s="157">
        <f t="shared" si="380"/>
        <v>0</v>
      </c>
      <c r="W480" s="152"/>
      <c r="X480" s="152"/>
      <c r="Y480" s="152"/>
      <c r="Z480" s="152"/>
      <c r="AA480" s="152"/>
      <c r="AB480" s="152"/>
      <c r="AC480" s="347"/>
      <c r="AD480" s="152"/>
      <c r="AE480" s="152"/>
      <c r="AF480" s="152"/>
      <c r="AG480" s="152"/>
      <c r="AH480" s="152"/>
      <c r="AI480" s="152"/>
      <c r="AJ480" s="347"/>
      <c r="AK480" s="152"/>
      <c r="AL480" s="152"/>
      <c r="AM480" s="295"/>
      <c r="AN480" s="228"/>
      <c r="AO480" s="228"/>
      <c r="AP480" s="228"/>
      <c r="AQ480" s="228"/>
      <c r="AR480" s="228"/>
      <c r="AS480" s="348"/>
      <c r="AT480" s="264">
        <f t="shared" si="363"/>
        <v>0</v>
      </c>
      <c r="AU480" s="259"/>
      <c r="AV480" s="265">
        <f t="shared" si="377"/>
        <v>0</v>
      </c>
      <c r="AX480" s="265">
        <f t="shared" si="381"/>
        <v>0</v>
      </c>
      <c r="AZ480" s="492">
        <f t="shared" si="378"/>
        <v>0</v>
      </c>
      <c r="BB480" s="492">
        <f t="shared" si="379"/>
        <v>0</v>
      </c>
      <c r="BD480" s="265">
        <f t="shared" si="382"/>
        <v>0</v>
      </c>
      <c r="BE480" s="105"/>
      <c r="BF480" s="105"/>
      <c r="BG480" s="105"/>
      <c r="BH480" s="105"/>
      <c r="BI480" s="105"/>
      <c r="BJ480" s="105"/>
    </row>
    <row r="481" spans="2:62" ht="20.100000000000001" hidden="1" customHeight="1" outlineLevel="1">
      <c r="B481" s="100"/>
      <c r="C481" s="908"/>
      <c r="D481" s="909"/>
      <c r="E481" s="909"/>
      <c r="F481" s="910"/>
      <c r="G481" s="890"/>
      <c r="H481" s="891"/>
      <c r="I481" s="152"/>
      <c r="J481" s="152"/>
      <c r="K481" s="152"/>
      <c r="L481" s="152"/>
      <c r="M481" s="152"/>
      <c r="N481" s="152"/>
      <c r="O481" s="152"/>
      <c r="P481" s="153"/>
      <c r="Q481" s="153"/>
      <c r="R481" s="156">
        <f t="shared" si="373"/>
        <v>0</v>
      </c>
      <c r="S481" s="156">
        <f t="shared" si="374"/>
        <v>0</v>
      </c>
      <c r="U481" s="157">
        <f t="shared" si="380"/>
        <v>0</v>
      </c>
      <c r="W481" s="152"/>
      <c r="X481" s="152"/>
      <c r="Y481" s="152"/>
      <c r="Z481" s="152"/>
      <c r="AA481" s="152"/>
      <c r="AB481" s="152"/>
      <c r="AC481" s="347"/>
      <c r="AD481" s="152"/>
      <c r="AE481" s="152"/>
      <c r="AF481" s="152"/>
      <c r="AG481" s="152"/>
      <c r="AH481" s="152"/>
      <c r="AI481" s="152"/>
      <c r="AJ481" s="347"/>
      <c r="AK481" s="152"/>
      <c r="AL481" s="152"/>
      <c r="AM481" s="295"/>
      <c r="AN481" s="228"/>
      <c r="AO481" s="228"/>
      <c r="AP481" s="228"/>
      <c r="AQ481" s="228"/>
      <c r="AR481" s="228"/>
      <c r="AS481" s="348"/>
      <c r="AT481" s="264">
        <f t="shared" si="363"/>
        <v>0</v>
      </c>
      <c r="AU481" s="259"/>
      <c r="AV481" s="265">
        <f t="shared" si="377"/>
        <v>0</v>
      </c>
      <c r="AX481" s="265">
        <f t="shared" si="381"/>
        <v>0</v>
      </c>
      <c r="AZ481" s="492">
        <f t="shared" si="378"/>
        <v>0</v>
      </c>
      <c r="BB481" s="492">
        <f t="shared" si="379"/>
        <v>0</v>
      </c>
      <c r="BD481" s="265">
        <f t="shared" si="382"/>
        <v>0</v>
      </c>
      <c r="BE481" s="105"/>
      <c r="BF481" s="105"/>
      <c r="BG481" s="105"/>
      <c r="BH481" s="105"/>
      <c r="BI481" s="105"/>
      <c r="BJ481" s="105"/>
    </row>
    <row r="482" spans="2:62" ht="20.100000000000001" hidden="1" customHeight="1" outlineLevel="1">
      <c r="B482" s="100"/>
      <c r="C482" s="908"/>
      <c r="D482" s="909"/>
      <c r="E482" s="909"/>
      <c r="F482" s="910"/>
      <c r="G482" s="890"/>
      <c r="H482" s="891"/>
      <c r="I482" s="152"/>
      <c r="J482" s="152"/>
      <c r="K482" s="152"/>
      <c r="L482" s="152"/>
      <c r="M482" s="152"/>
      <c r="N482" s="152"/>
      <c r="O482" s="152"/>
      <c r="P482" s="153"/>
      <c r="Q482" s="153"/>
      <c r="R482" s="156">
        <f t="shared" si="373"/>
        <v>0</v>
      </c>
      <c r="S482" s="156">
        <f t="shared" si="374"/>
        <v>0</v>
      </c>
      <c r="U482" s="157">
        <f t="shared" si="380"/>
        <v>0</v>
      </c>
      <c r="W482" s="152"/>
      <c r="X482" s="152"/>
      <c r="Y482" s="152"/>
      <c r="Z482" s="152"/>
      <c r="AA482" s="152"/>
      <c r="AB482" s="152"/>
      <c r="AC482" s="347"/>
      <c r="AD482" s="152"/>
      <c r="AE482" s="152"/>
      <c r="AF482" s="152"/>
      <c r="AG482" s="152"/>
      <c r="AH482" s="152"/>
      <c r="AI482" s="152"/>
      <c r="AJ482" s="347"/>
      <c r="AK482" s="152"/>
      <c r="AL482" s="152"/>
      <c r="AM482" s="295"/>
      <c r="AN482" s="228"/>
      <c r="AO482" s="228"/>
      <c r="AP482" s="228"/>
      <c r="AQ482" s="228"/>
      <c r="AR482" s="228"/>
      <c r="AS482" s="348"/>
      <c r="AT482" s="264">
        <f t="shared" si="363"/>
        <v>0</v>
      </c>
      <c r="AU482" s="259"/>
      <c r="AV482" s="265">
        <f t="shared" si="377"/>
        <v>0</v>
      </c>
      <c r="AX482" s="265">
        <f t="shared" si="381"/>
        <v>0</v>
      </c>
      <c r="AZ482" s="492">
        <f t="shared" si="378"/>
        <v>0</v>
      </c>
      <c r="BB482" s="492">
        <f t="shared" si="379"/>
        <v>0</v>
      </c>
      <c r="BD482" s="265">
        <f t="shared" si="382"/>
        <v>0</v>
      </c>
      <c r="BE482" s="105"/>
      <c r="BF482" s="105"/>
      <c r="BG482" s="105"/>
      <c r="BH482" s="105"/>
      <c r="BI482" s="105"/>
      <c r="BJ482" s="105"/>
    </row>
    <row r="483" spans="2:62" ht="20.100000000000001" hidden="1" customHeight="1" outlineLevel="1">
      <c r="B483" s="100"/>
      <c r="C483" s="908"/>
      <c r="D483" s="909"/>
      <c r="E483" s="909"/>
      <c r="F483" s="910"/>
      <c r="G483" s="890"/>
      <c r="H483" s="891"/>
      <c r="I483" s="152"/>
      <c r="J483" s="152"/>
      <c r="K483" s="152"/>
      <c r="L483" s="152"/>
      <c r="M483" s="152"/>
      <c r="N483" s="152"/>
      <c r="O483" s="152"/>
      <c r="P483" s="153"/>
      <c r="Q483" s="153"/>
      <c r="R483" s="156">
        <f t="shared" si="373"/>
        <v>0</v>
      </c>
      <c r="S483" s="156">
        <f t="shared" si="374"/>
        <v>0</v>
      </c>
      <c r="U483" s="157">
        <f t="shared" si="380"/>
        <v>0</v>
      </c>
      <c r="W483" s="152"/>
      <c r="X483" s="152"/>
      <c r="Y483" s="152"/>
      <c r="Z483" s="152"/>
      <c r="AA483" s="152"/>
      <c r="AB483" s="152"/>
      <c r="AC483" s="347"/>
      <c r="AD483" s="152"/>
      <c r="AE483" s="152"/>
      <c r="AF483" s="152"/>
      <c r="AG483" s="152"/>
      <c r="AH483" s="152"/>
      <c r="AI483" s="152"/>
      <c r="AJ483" s="347"/>
      <c r="AK483" s="152"/>
      <c r="AL483" s="152"/>
      <c r="AM483" s="295"/>
      <c r="AN483" s="228"/>
      <c r="AO483" s="228"/>
      <c r="AP483" s="228"/>
      <c r="AQ483" s="228"/>
      <c r="AR483" s="228"/>
      <c r="AS483" s="348"/>
      <c r="AT483" s="264">
        <f t="shared" si="363"/>
        <v>0</v>
      </c>
      <c r="AU483" s="259"/>
      <c r="AV483" s="265">
        <f t="shared" si="377"/>
        <v>0</v>
      </c>
      <c r="AX483" s="265">
        <f t="shared" si="381"/>
        <v>0</v>
      </c>
      <c r="AZ483" s="492">
        <f t="shared" si="378"/>
        <v>0</v>
      </c>
      <c r="BB483" s="492">
        <f t="shared" si="379"/>
        <v>0</v>
      </c>
      <c r="BD483" s="265">
        <f t="shared" si="382"/>
        <v>0</v>
      </c>
      <c r="BE483" s="105"/>
      <c r="BF483" s="105"/>
      <c r="BG483" s="105"/>
      <c r="BH483" s="105"/>
      <c r="BI483" s="105"/>
      <c r="BJ483" s="105"/>
    </row>
    <row r="484" spans="2:62" ht="20.100000000000001" hidden="1" customHeight="1" outlineLevel="1">
      <c r="B484" s="100"/>
      <c r="C484" s="908"/>
      <c r="D484" s="909"/>
      <c r="E484" s="909"/>
      <c r="F484" s="910"/>
      <c r="G484" s="890"/>
      <c r="H484" s="891"/>
      <c r="I484" s="152"/>
      <c r="J484" s="152"/>
      <c r="K484" s="152"/>
      <c r="L484" s="152"/>
      <c r="M484" s="152"/>
      <c r="N484" s="152"/>
      <c r="O484" s="152"/>
      <c r="P484" s="153"/>
      <c r="Q484" s="153"/>
      <c r="R484" s="156">
        <f t="shared" si="373"/>
        <v>0</v>
      </c>
      <c r="S484" s="156">
        <f t="shared" si="374"/>
        <v>0</v>
      </c>
      <c r="U484" s="157">
        <f t="shared" si="380"/>
        <v>0</v>
      </c>
      <c r="W484" s="152"/>
      <c r="X484" s="152"/>
      <c r="Y484" s="152"/>
      <c r="Z484" s="152"/>
      <c r="AA484" s="152"/>
      <c r="AB484" s="152"/>
      <c r="AC484" s="347"/>
      <c r="AD484" s="152"/>
      <c r="AE484" s="152"/>
      <c r="AF484" s="152"/>
      <c r="AG484" s="152"/>
      <c r="AH484" s="152"/>
      <c r="AI484" s="152"/>
      <c r="AJ484" s="347"/>
      <c r="AK484" s="152"/>
      <c r="AL484" s="152"/>
      <c r="AM484" s="295"/>
      <c r="AN484" s="228"/>
      <c r="AO484" s="228"/>
      <c r="AP484" s="228"/>
      <c r="AQ484" s="228"/>
      <c r="AR484" s="228"/>
      <c r="AS484" s="348"/>
      <c r="AT484" s="264">
        <f t="shared" si="363"/>
        <v>0</v>
      </c>
      <c r="AU484" s="259"/>
      <c r="AV484" s="265">
        <f t="shared" si="377"/>
        <v>0</v>
      </c>
      <c r="AX484" s="265">
        <f t="shared" si="381"/>
        <v>0</v>
      </c>
      <c r="AZ484" s="492">
        <f t="shared" si="378"/>
        <v>0</v>
      </c>
      <c r="BB484" s="492">
        <f t="shared" si="379"/>
        <v>0</v>
      </c>
      <c r="BD484" s="265">
        <f t="shared" si="382"/>
        <v>0</v>
      </c>
      <c r="BE484" s="105"/>
      <c r="BF484" s="105"/>
      <c r="BG484" s="105"/>
      <c r="BH484" s="105"/>
      <c r="BI484" s="105"/>
      <c r="BJ484" s="105"/>
    </row>
    <row r="485" spans="2:62" ht="20.100000000000001" hidden="1" customHeight="1" outlineLevel="1">
      <c r="B485" s="100"/>
      <c r="C485" s="908"/>
      <c r="D485" s="909"/>
      <c r="E485" s="909"/>
      <c r="F485" s="910"/>
      <c r="G485" s="890"/>
      <c r="H485" s="891"/>
      <c r="I485" s="152"/>
      <c r="J485" s="152"/>
      <c r="K485" s="152"/>
      <c r="L485" s="152"/>
      <c r="M485" s="152"/>
      <c r="N485" s="152"/>
      <c r="O485" s="152"/>
      <c r="P485" s="153"/>
      <c r="Q485" s="153"/>
      <c r="R485" s="156">
        <f t="shared" si="373"/>
        <v>0</v>
      </c>
      <c r="S485" s="156">
        <f t="shared" si="374"/>
        <v>0</v>
      </c>
      <c r="U485" s="157">
        <f t="shared" si="380"/>
        <v>0</v>
      </c>
      <c r="W485" s="152"/>
      <c r="X485" s="152"/>
      <c r="Y485" s="152"/>
      <c r="Z485" s="152"/>
      <c r="AA485" s="152"/>
      <c r="AB485" s="152"/>
      <c r="AC485" s="347"/>
      <c r="AD485" s="152"/>
      <c r="AE485" s="152"/>
      <c r="AF485" s="152"/>
      <c r="AG485" s="152"/>
      <c r="AH485" s="152"/>
      <c r="AI485" s="152"/>
      <c r="AJ485" s="347"/>
      <c r="AK485" s="152"/>
      <c r="AL485" s="152"/>
      <c r="AM485" s="295"/>
      <c r="AN485" s="228"/>
      <c r="AO485" s="228"/>
      <c r="AP485" s="228"/>
      <c r="AQ485" s="228"/>
      <c r="AR485" s="228"/>
      <c r="AS485" s="348"/>
      <c r="AT485" s="264">
        <f t="shared" si="363"/>
        <v>0</v>
      </c>
      <c r="AU485" s="259"/>
      <c r="AV485" s="265">
        <f t="shared" si="377"/>
        <v>0</v>
      </c>
      <c r="AX485" s="265">
        <f t="shared" si="381"/>
        <v>0</v>
      </c>
      <c r="AZ485" s="492">
        <f t="shared" si="378"/>
        <v>0</v>
      </c>
      <c r="BB485" s="492">
        <f t="shared" si="379"/>
        <v>0</v>
      </c>
      <c r="BD485" s="265">
        <f t="shared" si="382"/>
        <v>0</v>
      </c>
      <c r="BE485" s="105"/>
      <c r="BF485" s="105"/>
      <c r="BG485" s="105"/>
      <c r="BH485" s="105"/>
      <c r="BI485" s="105"/>
      <c r="BJ485" s="105"/>
    </row>
    <row r="486" spans="2:62" ht="20.100000000000001" hidden="1" customHeight="1" outlineLevel="1">
      <c r="B486" s="100"/>
      <c r="C486" s="908"/>
      <c r="D486" s="909"/>
      <c r="E486" s="909"/>
      <c r="F486" s="910"/>
      <c r="G486" s="890"/>
      <c r="H486" s="891"/>
      <c r="I486" s="152"/>
      <c r="J486" s="152"/>
      <c r="K486" s="152"/>
      <c r="L486" s="152"/>
      <c r="M486" s="152"/>
      <c r="N486" s="152"/>
      <c r="O486" s="152"/>
      <c r="P486" s="153"/>
      <c r="Q486" s="153"/>
      <c r="R486" s="156">
        <f t="shared" si="373"/>
        <v>0</v>
      </c>
      <c r="S486" s="156">
        <f t="shared" si="374"/>
        <v>0</v>
      </c>
      <c r="U486" s="157">
        <f t="shared" si="380"/>
        <v>0</v>
      </c>
      <c r="W486" s="152"/>
      <c r="X486" s="152"/>
      <c r="Y486" s="152"/>
      <c r="Z486" s="152"/>
      <c r="AA486" s="152"/>
      <c r="AB486" s="152"/>
      <c r="AC486" s="347"/>
      <c r="AD486" s="152"/>
      <c r="AE486" s="152"/>
      <c r="AF486" s="152"/>
      <c r="AG486" s="152"/>
      <c r="AH486" s="152"/>
      <c r="AI486" s="152"/>
      <c r="AJ486" s="347"/>
      <c r="AK486" s="152"/>
      <c r="AL486" s="152"/>
      <c r="AM486" s="295"/>
      <c r="AN486" s="228"/>
      <c r="AO486" s="228"/>
      <c r="AP486" s="228"/>
      <c r="AQ486" s="228"/>
      <c r="AR486" s="228"/>
      <c r="AS486" s="348"/>
      <c r="AT486" s="264">
        <f t="shared" si="363"/>
        <v>0</v>
      </c>
      <c r="AU486" s="259"/>
      <c r="AV486" s="265">
        <f t="shared" si="377"/>
        <v>0</v>
      </c>
      <c r="AX486" s="265">
        <f t="shared" si="381"/>
        <v>0</v>
      </c>
      <c r="AZ486" s="492">
        <f t="shared" si="378"/>
        <v>0</v>
      </c>
      <c r="BB486" s="492">
        <f t="shared" si="379"/>
        <v>0</v>
      </c>
      <c r="BD486" s="265">
        <f t="shared" si="382"/>
        <v>0</v>
      </c>
      <c r="BE486" s="105"/>
      <c r="BF486" s="105"/>
      <c r="BG486" s="105"/>
      <c r="BH486" s="105"/>
      <c r="BI486" s="105"/>
      <c r="BJ486" s="105"/>
    </row>
    <row r="487" spans="2:62" ht="9.9499999999999993" hidden="1" customHeight="1" outlineLevel="1">
      <c r="B487" s="101"/>
      <c r="C487" s="208"/>
      <c r="D487" s="208"/>
      <c r="E487" s="208"/>
      <c r="F487" s="208"/>
      <c r="G487" s="237"/>
      <c r="H487" s="207"/>
      <c r="I487" s="257"/>
      <c r="J487" s="257"/>
      <c r="K487" s="257"/>
      <c r="L487" s="257"/>
      <c r="M487" s="257"/>
      <c r="N487" s="257"/>
      <c r="O487" s="257"/>
      <c r="P487" s="256"/>
      <c r="Q487" s="102"/>
      <c r="R487" s="102"/>
      <c r="S487" s="102"/>
      <c r="U487" s="98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Z487" s="493"/>
      <c r="BE487" s="105"/>
      <c r="BF487" s="105"/>
      <c r="BG487" s="105"/>
      <c r="BH487" s="105"/>
      <c r="BI487" s="105"/>
      <c r="BJ487" s="105"/>
    </row>
    <row r="488" spans="2:62" ht="20.100000000000001" customHeight="1" collapsed="1">
      <c r="B488" s="8">
        <f>B471+1</f>
        <v>29</v>
      </c>
      <c r="C488" s="916"/>
      <c r="D488" s="917"/>
      <c r="E488" s="917"/>
      <c r="F488" s="918"/>
      <c r="G488" s="429"/>
      <c r="H488" s="206">
        <v>1</v>
      </c>
      <c r="I488" s="642">
        <f t="shared" ref="I488" si="383">$H488*SUM(I489:I503)</f>
        <v>0</v>
      </c>
      <c r="J488" s="643">
        <f t="shared" ref="J488:O488" si="384">$H488*SUM(J489:J503)</f>
        <v>0</v>
      </c>
      <c r="K488" s="644">
        <f t="shared" si="384"/>
        <v>0</v>
      </c>
      <c r="L488" s="645">
        <f t="shared" si="384"/>
        <v>0</v>
      </c>
      <c r="M488" s="645">
        <f t="shared" si="384"/>
        <v>0</v>
      </c>
      <c r="N488" s="644">
        <f t="shared" si="384"/>
        <v>0</v>
      </c>
      <c r="O488" s="642">
        <f t="shared" si="384"/>
        <v>0</v>
      </c>
      <c r="P488" s="209">
        <f t="shared" ref="P488:Q488" si="385">$H488*SUM(P489:P503)</f>
        <v>0</v>
      </c>
      <c r="Q488" s="210">
        <f t="shared" si="385"/>
        <v>0</v>
      </c>
      <c r="R488" s="136">
        <f t="shared" ref="R488:R503" si="386">P488*(1+Gewinn)*(1+SicherheitAngebot)</f>
        <v>0</v>
      </c>
      <c r="S488" s="137">
        <f t="shared" ref="S488:S503" si="387">Q488*(1+MGKZ)*(1+Gewinn)*(1+SicherheitAngebot)</f>
        <v>0</v>
      </c>
      <c r="U488" s="10">
        <f>I488*$I$7+J488*$J$7+K488*$K$7+L488*$L$7+M488*$M$7+N488*$N$7+O488*$O$7+R488+S488</f>
        <v>0</v>
      </c>
      <c r="W488" s="646">
        <f t="shared" ref="W488:AB488" si="388">$H488*SUM(W489:W503)</f>
        <v>0</v>
      </c>
      <c r="X488" s="647">
        <f t="shared" si="388"/>
        <v>0</v>
      </c>
      <c r="Y488" s="648">
        <f t="shared" si="388"/>
        <v>0</v>
      </c>
      <c r="Z488" s="649">
        <f t="shared" si="388"/>
        <v>0</v>
      </c>
      <c r="AA488" s="648">
        <f t="shared" si="388"/>
        <v>0</v>
      </c>
      <c r="AB488" s="646">
        <f t="shared" si="388"/>
        <v>0</v>
      </c>
      <c r="AC488" s="258"/>
      <c r="AD488" s="646">
        <f t="shared" ref="AD488:AM488" si="389">$H488*SUM(AD489:AD503)</f>
        <v>0</v>
      </c>
      <c r="AE488" s="647">
        <f t="shared" si="389"/>
        <v>0</v>
      </c>
      <c r="AF488" s="648">
        <f t="shared" si="389"/>
        <v>0</v>
      </c>
      <c r="AG488" s="649">
        <f t="shared" si="389"/>
        <v>0</v>
      </c>
      <c r="AH488" s="648">
        <f t="shared" si="389"/>
        <v>0</v>
      </c>
      <c r="AI488" s="646">
        <f t="shared" si="389"/>
        <v>0</v>
      </c>
      <c r="AJ488" s="258"/>
      <c r="AK488" s="653">
        <f t="shared" si="389"/>
        <v>0</v>
      </c>
      <c r="AL488" s="653">
        <f t="shared" si="389"/>
        <v>0</v>
      </c>
      <c r="AM488" s="653">
        <f t="shared" si="389"/>
        <v>0</v>
      </c>
      <c r="AN488" s="227">
        <f>$H488*SUM(AN489:AN503)*(1+Gewinn)*(1+SicherheitAngebot)</f>
        <v>0</v>
      </c>
      <c r="AO488" s="227">
        <f>$H488*SUM(AO489:AO503)*(1+Gewinn)*(1+SicherheitAngebot)</f>
        <v>0</v>
      </c>
      <c r="AP488" s="227">
        <f>$H488*SUM(AP489:AP503)*(1+Gewinn)*(1+SicherheitAngebot)</f>
        <v>0</v>
      </c>
      <c r="AQ488" s="227">
        <f>$H488*SUM(AQ489:AQ503)*(1+Gewinn)*(1+SicherheitAngebot)</f>
        <v>0</v>
      </c>
      <c r="AR488" s="227">
        <f>$H488*SUM(AR489:AR503)*(1+Gewinn)*(1+SicherheitAngebot)</f>
        <v>0</v>
      </c>
      <c r="AS488" s="262"/>
      <c r="AT488" s="263">
        <f t="shared" si="363"/>
        <v>0</v>
      </c>
      <c r="AU488" s="259"/>
      <c r="AV488" s="491">
        <f>AK488*$AK$7+AL488*$AL$7+AM488*$AM$7+SUM(AN488:AR488)+AT488/Zuschläge_IBN+AT488</f>
        <v>0</v>
      </c>
      <c r="AX488" s="685">
        <f>U488+AV488</f>
        <v>0</v>
      </c>
      <c r="AZ488" s="490">
        <f>IF(H488&gt;0,U488/(1+SicherheitAngebot)*(1+Sicherheit),0)</f>
        <v>0</v>
      </c>
      <c r="BB488" s="490">
        <f>IF(H488&gt;0,AV488/(1+SicherheitAngebot)*(1+Sicherheit),0)</f>
        <v>0</v>
      </c>
      <c r="BD488" s="490">
        <f>AZ488+BB488</f>
        <v>0</v>
      </c>
      <c r="BE488" s="105"/>
      <c r="BF488" s="105"/>
      <c r="BG488" s="105"/>
      <c r="BH488" s="105"/>
      <c r="BI488" s="105"/>
      <c r="BJ488" s="105"/>
    </row>
    <row r="489" spans="2:62" ht="20.100000000000001" hidden="1" customHeight="1" outlineLevel="1">
      <c r="B489" s="99"/>
      <c r="C489" s="908"/>
      <c r="D489" s="909"/>
      <c r="E489" s="909"/>
      <c r="F489" s="910"/>
      <c r="G489" s="890"/>
      <c r="H489" s="901"/>
      <c r="I489" s="152"/>
      <c r="J489" s="152"/>
      <c r="K489" s="152"/>
      <c r="L489" s="152"/>
      <c r="M489" s="152"/>
      <c r="N489" s="152"/>
      <c r="O489" s="152"/>
      <c r="P489" s="153"/>
      <c r="Q489" s="153"/>
      <c r="R489" s="156">
        <f t="shared" si="386"/>
        <v>0</v>
      </c>
      <c r="S489" s="156">
        <f t="shared" si="387"/>
        <v>0</v>
      </c>
      <c r="U489" s="157">
        <f>I489*$I$7+J489*$J$7+K489*$K$7+L489*$L$7+M489*$M$7+N489*$N$7+O489*$O$7+R489+S489</f>
        <v>0</v>
      </c>
      <c r="W489" s="152"/>
      <c r="X489" s="152"/>
      <c r="Y489" s="152"/>
      <c r="Z489" s="152"/>
      <c r="AA489" s="152"/>
      <c r="AB489" s="152"/>
      <c r="AC489" s="347"/>
      <c r="AD489" s="152"/>
      <c r="AE489" s="152"/>
      <c r="AF489" s="152"/>
      <c r="AG489" s="152"/>
      <c r="AH489" s="152"/>
      <c r="AI489" s="152"/>
      <c r="AJ489" s="347"/>
      <c r="AK489" s="152"/>
      <c r="AL489" s="152"/>
      <c r="AM489" s="295"/>
      <c r="AN489" s="228"/>
      <c r="AO489" s="228"/>
      <c r="AP489" s="228"/>
      <c r="AQ489" s="228"/>
      <c r="AR489" s="228"/>
      <c r="AS489" s="348"/>
      <c r="AT489" s="264">
        <f t="shared" si="363"/>
        <v>0</v>
      </c>
      <c r="AU489" s="259"/>
      <c r="AV489" s="265">
        <f t="shared" ref="AV489:AV503" si="390">AK489*$AK$7+AL489*$AL$7+AM489*$AM$7+SUM(AN489:AR489)*(1+Gewinn)*(1+SicherheitAngebot)+AT489/Zuschläge_IBN+AT489</f>
        <v>0</v>
      </c>
      <c r="AX489" s="265">
        <f>U489+AV489</f>
        <v>0</v>
      </c>
      <c r="AZ489" s="492">
        <f t="shared" ref="AZ489:AZ503" si="391">U489/(1+SicherheitAngebot)*(1+Sicherheit)</f>
        <v>0</v>
      </c>
      <c r="BB489" s="492">
        <f t="shared" ref="BB489:BB503" si="392">AV489/(1+SicherheitAngebot)*(1+Sicherheit)</f>
        <v>0</v>
      </c>
      <c r="BD489" s="265">
        <f>AZ489+BB489</f>
        <v>0</v>
      </c>
      <c r="BE489" s="105"/>
      <c r="BF489" s="105"/>
      <c r="BG489" s="105"/>
      <c r="BH489" s="105"/>
      <c r="BI489" s="105"/>
      <c r="BJ489" s="105"/>
    </row>
    <row r="490" spans="2:62" ht="20.100000000000001" hidden="1" customHeight="1" outlineLevel="1">
      <c r="B490" s="100"/>
      <c r="C490" s="908"/>
      <c r="D490" s="909"/>
      <c r="E490" s="909"/>
      <c r="F490" s="910"/>
      <c r="G490" s="890"/>
      <c r="H490" s="891"/>
      <c r="I490" s="152"/>
      <c r="J490" s="152"/>
      <c r="K490" s="152"/>
      <c r="L490" s="152"/>
      <c r="M490" s="152"/>
      <c r="N490" s="152"/>
      <c r="O490" s="152"/>
      <c r="P490" s="153"/>
      <c r="Q490" s="153"/>
      <c r="R490" s="156">
        <f t="shared" si="386"/>
        <v>0</v>
      </c>
      <c r="S490" s="156">
        <f t="shared" si="387"/>
        <v>0</v>
      </c>
      <c r="U490" s="157">
        <f t="shared" ref="U490:U503" si="393">I490*$I$7+J490*$J$7+K490*$K$7+L490*$L$7+M490*$M$7+N490*$N$7+O490*$O$7+R490+S490</f>
        <v>0</v>
      </c>
      <c r="W490" s="152"/>
      <c r="X490" s="152"/>
      <c r="Y490" s="152"/>
      <c r="Z490" s="152"/>
      <c r="AA490" s="152"/>
      <c r="AB490" s="152"/>
      <c r="AC490" s="347"/>
      <c r="AD490" s="152"/>
      <c r="AE490" s="152"/>
      <c r="AF490" s="152"/>
      <c r="AG490" s="152"/>
      <c r="AH490" s="152"/>
      <c r="AI490" s="152"/>
      <c r="AJ490" s="347"/>
      <c r="AK490" s="152"/>
      <c r="AL490" s="152"/>
      <c r="AM490" s="295"/>
      <c r="AN490" s="228"/>
      <c r="AO490" s="228"/>
      <c r="AP490" s="228"/>
      <c r="AQ490" s="228"/>
      <c r="AR490" s="228"/>
      <c r="AS490" s="348"/>
      <c r="AT490" s="264">
        <f t="shared" si="363"/>
        <v>0</v>
      </c>
      <c r="AU490" s="259"/>
      <c r="AV490" s="265">
        <f t="shared" si="390"/>
        <v>0</v>
      </c>
      <c r="AX490" s="265">
        <f t="shared" ref="AX490:AX503" si="394">U490+AV490</f>
        <v>0</v>
      </c>
      <c r="AZ490" s="492">
        <f t="shared" si="391"/>
        <v>0</v>
      </c>
      <c r="BB490" s="492">
        <f t="shared" si="392"/>
        <v>0</v>
      </c>
      <c r="BD490" s="265">
        <f t="shared" ref="BD490:BD503" si="395">AZ490+BB490</f>
        <v>0</v>
      </c>
      <c r="BE490" s="105"/>
      <c r="BF490" s="105"/>
      <c r="BG490" s="105"/>
      <c r="BH490" s="105"/>
      <c r="BI490" s="105"/>
      <c r="BJ490" s="105"/>
    </row>
    <row r="491" spans="2:62" ht="20.100000000000001" hidden="1" customHeight="1" outlineLevel="1">
      <c r="B491" s="100"/>
      <c r="C491" s="908"/>
      <c r="D491" s="909"/>
      <c r="E491" s="909"/>
      <c r="F491" s="910"/>
      <c r="G491" s="890"/>
      <c r="H491" s="891"/>
      <c r="I491" s="152"/>
      <c r="J491" s="152"/>
      <c r="K491" s="152"/>
      <c r="L491" s="152"/>
      <c r="M491" s="152"/>
      <c r="N491" s="152"/>
      <c r="O491" s="152"/>
      <c r="P491" s="153"/>
      <c r="Q491" s="153"/>
      <c r="R491" s="156">
        <f t="shared" si="386"/>
        <v>0</v>
      </c>
      <c r="S491" s="156">
        <f t="shared" si="387"/>
        <v>0</v>
      </c>
      <c r="U491" s="157">
        <f t="shared" si="393"/>
        <v>0</v>
      </c>
      <c r="W491" s="152"/>
      <c r="X491" s="152"/>
      <c r="Y491" s="152"/>
      <c r="Z491" s="152"/>
      <c r="AA491" s="152"/>
      <c r="AB491" s="152"/>
      <c r="AC491" s="347"/>
      <c r="AD491" s="152"/>
      <c r="AE491" s="152"/>
      <c r="AF491" s="152"/>
      <c r="AG491" s="152"/>
      <c r="AH491" s="152"/>
      <c r="AI491" s="152"/>
      <c r="AJ491" s="347"/>
      <c r="AK491" s="152"/>
      <c r="AL491" s="152"/>
      <c r="AM491" s="295"/>
      <c r="AN491" s="228"/>
      <c r="AO491" s="228"/>
      <c r="AP491" s="228"/>
      <c r="AQ491" s="228"/>
      <c r="AR491" s="228"/>
      <c r="AS491" s="348"/>
      <c r="AT491" s="264">
        <f t="shared" si="363"/>
        <v>0</v>
      </c>
      <c r="AU491" s="259"/>
      <c r="AV491" s="265">
        <f t="shared" si="390"/>
        <v>0</v>
      </c>
      <c r="AX491" s="265">
        <f t="shared" si="394"/>
        <v>0</v>
      </c>
      <c r="AZ491" s="492">
        <f t="shared" si="391"/>
        <v>0</v>
      </c>
      <c r="BB491" s="492">
        <f t="shared" si="392"/>
        <v>0</v>
      </c>
      <c r="BD491" s="265">
        <f t="shared" si="395"/>
        <v>0</v>
      </c>
      <c r="BE491" s="105"/>
      <c r="BF491" s="105"/>
      <c r="BG491" s="105"/>
      <c r="BH491" s="105"/>
      <c r="BI491" s="105"/>
      <c r="BJ491" s="105"/>
    </row>
    <row r="492" spans="2:62" ht="20.100000000000001" hidden="1" customHeight="1" outlineLevel="1">
      <c r="B492" s="100"/>
      <c r="C492" s="908"/>
      <c r="D492" s="909"/>
      <c r="E492" s="909"/>
      <c r="F492" s="910"/>
      <c r="G492" s="890"/>
      <c r="H492" s="891"/>
      <c r="I492" s="152"/>
      <c r="J492" s="152"/>
      <c r="K492" s="152"/>
      <c r="L492" s="152"/>
      <c r="M492" s="152"/>
      <c r="N492" s="152"/>
      <c r="O492" s="152"/>
      <c r="P492" s="153"/>
      <c r="Q492" s="153"/>
      <c r="R492" s="156">
        <f t="shared" si="386"/>
        <v>0</v>
      </c>
      <c r="S492" s="156">
        <f t="shared" si="387"/>
        <v>0</v>
      </c>
      <c r="U492" s="157">
        <f t="shared" si="393"/>
        <v>0</v>
      </c>
      <c r="W492" s="152"/>
      <c r="X492" s="152"/>
      <c r="Y492" s="152"/>
      <c r="Z492" s="152"/>
      <c r="AA492" s="152"/>
      <c r="AB492" s="152"/>
      <c r="AC492" s="347"/>
      <c r="AD492" s="152"/>
      <c r="AE492" s="152"/>
      <c r="AF492" s="152"/>
      <c r="AG492" s="152"/>
      <c r="AH492" s="152"/>
      <c r="AI492" s="152"/>
      <c r="AJ492" s="347"/>
      <c r="AK492" s="152"/>
      <c r="AL492" s="152"/>
      <c r="AM492" s="295"/>
      <c r="AN492" s="228"/>
      <c r="AO492" s="228"/>
      <c r="AP492" s="228"/>
      <c r="AQ492" s="228"/>
      <c r="AR492" s="228"/>
      <c r="AS492" s="348"/>
      <c r="AT492" s="264">
        <f t="shared" si="363"/>
        <v>0</v>
      </c>
      <c r="AU492" s="259"/>
      <c r="AV492" s="265">
        <f t="shared" si="390"/>
        <v>0</v>
      </c>
      <c r="AX492" s="265">
        <f t="shared" si="394"/>
        <v>0</v>
      </c>
      <c r="AZ492" s="492">
        <f t="shared" si="391"/>
        <v>0</v>
      </c>
      <c r="BB492" s="492">
        <f t="shared" si="392"/>
        <v>0</v>
      </c>
      <c r="BD492" s="265">
        <f t="shared" si="395"/>
        <v>0</v>
      </c>
      <c r="BE492" s="105"/>
      <c r="BF492" s="105"/>
      <c r="BG492" s="105"/>
      <c r="BH492" s="105"/>
      <c r="BI492" s="105"/>
      <c r="BJ492" s="105"/>
    </row>
    <row r="493" spans="2:62" ht="20.100000000000001" hidden="1" customHeight="1" outlineLevel="1">
      <c r="B493" s="100"/>
      <c r="C493" s="908"/>
      <c r="D493" s="909"/>
      <c r="E493" s="909"/>
      <c r="F493" s="910"/>
      <c r="G493" s="890"/>
      <c r="H493" s="891"/>
      <c r="I493" s="152"/>
      <c r="J493" s="152"/>
      <c r="K493" s="152"/>
      <c r="L493" s="152"/>
      <c r="M493" s="152"/>
      <c r="N493" s="152"/>
      <c r="O493" s="152"/>
      <c r="P493" s="153"/>
      <c r="Q493" s="153"/>
      <c r="R493" s="156">
        <f t="shared" si="386"/>
        <v>0</v>
      </c>
      <c r="S493" s="156">
        <f t="shared" si="387"/>
        <v>0</v>
      </c>
      <c r="U493" s="157">
        <f t="shared" si="393"/>
        <v>0</v>
      </c>
      <c r="W493" s="152"/>
      <c r="X493" s="152"/>
      <c r="Y493" s="152"/>
      <c r="Z493" s="152"/>
      <c r="AA493" s="152"/>
      <c r="AB493" s="152"/>
      <c r="AC493" s="347"/>
      <c r="AD493" s="152"/>
      <c r="AE493" s="152"/>
      <c r="AF493" s="152"/>
      <c r="AG493" s="152"/>
      <c r="AH493" s="152"/>
      <c r="AI493" s="152"/>
      <c r="AJ493" s="347"/>
      <c r="AK493" s="152"/>
      <c r="AL493" s="152"/>
      <c r="AM493" s="295"/>
      <c r="AN493" s="228"/>
      <c r="AO493" s="228"/>
      <c r="AP493" s="228"/>
      <c r="AQ493" s="228"/>
      <c r="AR493" s="228"/>
      <c r="AS493" s="348"/>
      <c r="AT493" s="264">
        <f t="shared" si="363"/>
        <v>0</v>
      </c>
      <c r="AU493" s="259"/>
      <c r="AV493" s="265">
        <f t="shared" si="390"/>
        <v>0</v>
      </c>
      <c r="AX493" s="265">
        <f t="shared" si="394"/>
        <v>0</v>
      </c>
      <c r="AZ493" s="492">
        <f t="shared" si="391"/>
        <v>0</v>
      </c>
      <c r="BB493" s="492">
        <f t="shared" si="392"/>
        <v>0</v>
      </c>
      <c r="BD493" s="265">
        <f t="shared" si="395"/>
        <v>0</v>
      </c>
      <c r="BE493" s="105"/>
      <c r="BF493" s="105"/>
      <c r="BG493" s="105"/>
      <c r="BH493" s="105"/>
      <c r="BI493" s="105"/>
      <c r="BJ493" s="105"/>
    </row>
    <row r="494" spans="2:62" ht="20.100000000000001" hidden="1" customHeight="1" outlineLevel="1">
      <c r="B494" s="100"/>
      <c r="C494" s="908"/>
      <c r="D494" s="909"/>
      <c r="E494" s="909"/>
      <c r="F494" s="910"/>
      <c r="G494" s="890"/>
      <c r="H494" s="891"/>
      <c r="I494" s="152"/>
      <c r="J494" s="152"/>
      <c r="K494" s="152"/>
      <c r="L494" s="152"/>
      <c r="M494" s="152"/>
      <c r="N494" s="152"/>
      <c r="O494" s="152"/>
      <c r="P494" s="153"/>
      <c r="Q494" s="153"/>
      <c r="R494" s="156">
        <f t="shared" si="386"/>
        <v>0</v>
      </c>
      <c r="S494" s="156">
        <f t="shared" si="387"/>
        <v>0</v>
      </c>
      <c r="U494" s="157">
        <f t="shared" si="393"/>
        <v>0</v>
      </c>
      <c r="W494" s="152"/>
      <c r="X494" s="152"/>
      <c r="Y494" s="152"/>
      <c r="Z494" s="152"/>
      <c r="AA494" s="152"/>
      <c r="AB494" s="152"/>
      <c r="AC494" s="347"/>
      <c r="AD494" s="152"/>
      <c r="AE494" s="152"/>
      <c r="AF494" s="152"/>
      <c r="AG494" s="152"/>
      <c r="AH494" s="152"/>
      <c r="AI494" s="152"/>
      <c r="AJ494" s="347"/>
      <c r="AK494" s="152"/>
      <c r="AL494" s="152"/>
      <c r="AM494" s="295"/>
      <c r="AN494" s="228"/>
      <c r="AO494" s="228"/>
      <c r="AP494" s="228"/>
      <c r="AQ494" s="228"/>
      <c r="AR494" s="228"/>
      <c r="AS494" s="348"/>
      <c r="AT494" s="264">
        <f t="shared" si="363"/>
        <v>0</v>
      </c>
      <c r="AU494" s="259"/>
      <c r="AV494" s="265">
        <f t="shared" si="390"/>
        <v>0</v>
      </c>
      <c r="AX494" s="265">
        <f t="shared" si="394"/>
        <v>0</v>
      </c>
      <c r="AZ494" s="492">
        <f t="shared" si="391"/>
        <v>0</v>
      </c>
      <c r="BB494" s="492">
        <f t="shared" si="392"/>
        <v>0</v>
      </c>
      <c r="BD494" s="265">
        <f t="shared" si="395"/>
        <v>0</v>
      </c>
      <c r="BE494" s="105"/>
      <c r="BF494" s="105"/>
      <c r="BG494" s="105"/>
      <c r="BH494" s="105"/>
      <c r="BI494" s="105"/>
      <c r="BJ494" s="105"/>
    </row>
    <row r="495" spans="2:62" ht="20.100000000000001" hidden="1" customHeight="1" outlineLevel="1">
      <c r="B495" s="100"/>
      <c r="C495" s="908"/>
      <c r="D495" s="909"/>
      <c r="E495" s="909"/>
      <c r="F495" s="910"/>
      <c r="G495" s="890"/>
      <c r="H495" s="891"/>
      <c r="I495" s="152"/>
      <c r="J495" s="152"/>
      <c r="K495" s="152"/>
      <c r="L495" s="152"/>
      <c r="M495" s="152"/>
      <c r="N495" s="152"/>
      <c r="O495" s="152"/>
      <c r="P495" s="153"/>
      <c r="Q495" s="153"/>
      <c r="R495" s="156">
        <f t="shared" si="386"/>
        <v>0</v>
      </c>
      <c r="S495" s="156">
        <f t="shared" si="387"/>
        <v>0</v>
      </c>
      <c r="U495" s="157">
        <f t="shared" si="393"/>
        <v>0</v>
      </c>
      <c r="W495" s="152"/>
      <c r="X495" s="152"/>
      <c r="Y495" s="152"/>
      <c r="Z495" s="152"/>
      <c r="AA495" s="152"/>
      <c r="AB495" s="152"/>
      <c r="AC495" s="347"/>
      <c r="AD495" s="152"/>
      <c r="AE495" s="152"/>
      <c r="AF495" s="152"/>
      <c r="AG495" s="152"/>
      <c r="AH495" s="152"/>
      <c r="AI495" s="152"/>
      <c r="AJ495" s="347"/>
      <c r="AK495" s="152"/>
      <c r="AL495" s="152"/>
      <c r="AM495" s="295"/>
      <c r="AN495" s="228"/>
      <c r="AO495" s="228"/>
      <c r="AP495" s="228"/>
      <c r="AQ495" s="228"/>
      <c r="AR495" s="228"/>
      <c r="AS495" s="348"/>
      <c r="AT495" s="264">
        <f t="shared" si="363"/>
        <v>0</v>
      </c>
      <c r="AU495" s="259"/>
      <c r="AV495" s="265">
        <f t="shared" si="390"/>
        <v>0</v>
      </c>
      <c r="AX495" s="265">
        <f t="shared" si="394"/>
        <v>0</v>
      </c>
      <c r="AZ495" s="492">
        <f t="shared" si="391"/>
        <v>0</v>
      </c>
      <c r="BB495" s="492">
        <f t="shared" si="392"/>
        <v>0</v>
      </c>
      <c r="BD495" s="265">
        <f t="shared" si="395"/>
        <v>0</v>
      </c>
      <c r="BE495" s="105"/>
      <c r="BF495" s="105"/>
      <c r="BG495" s="105"/>
      <c r="BH495" s="105"/>
      <c r="BI495" s="105"/>
      <c r="BJ495" s="105"/>
    </row>
    <row r="496" spans="2:62" ht="20.100000000000001" hidden="1" customHeight="1" outlineLevel="1">
      <c r="B496" s="100"/>
      <c r="C496" s="908"/>
      <c r="D496" s="909"/>
      <c r="E496" s="909"/>
      <c r="F496" s="910"/>
      <c r="G496" s="890"/>
      <c r="H496" s="891"/>
      <c r="I496" s="152"/>
      <c r="J496" s="152"/>
      <c r="K496" s="152"/>
      <c r="L496" s="152"/>
      <c r="M496" s="152"/>
      <c r="N496" s="152"/>
      <c r="O496" s="152"/>
      <c r="P496" s="153"/>
      <c r="Q496" s="153"/>
      <c r="R496" s="156">
        <f t="shared" si="386"/>
        <v>0</v>
      </c>
      <c r="S496" s="156">
        <f t="shared" si="387"/>
        <v>0</v>
      </c>
      <c r="U496" s="157">
        <f t="shared" si="393"/>
        <v>0</v>
      </c>
      <c r="W496" s="152"/>
      <c r="X496" s="152"/>
      <c r="Y496" s="152"/>
      <c r="Z496" s="152"/>
      <c r="AA496" s="152"/>
      <c r="AB496" s="152"/>
      <c r="AC496" s="347"/>
      <c r="AD496" s="152"/>
      <c r="AE496" s="152"/>
      <c r="AF496" s="152"/>
      <c r="AG496" s="152"/>
      <c r="AH496" s="152"/>
      <c r="AI496" s="152"/>
      <c r="AJ496" s="347"/>
      <c r="AK496" s="152"/>
      <c r="AL496" s="152"/>
      <c r="AM496" s="295"/>
      <c r="AN496" s="228"/>
      <c r="AO496" s="228"/>
      <c r="AP496" s="228"/>
      <c r="AQ496" s="228"/>
      <c r="AR496" s="228"/>
      <c r="AS496" s="348"/>
      <c r="AT496" s="264">
        <f t="shared" si="363"/>
        <v>0</v>
      </c>
      <c r="AU496" s="259"/>
      <c r="AV496" s="265">
        <f t="shared" si="390"/>
        <v>0</v>
      </c>
      <c r="AX496" s="265">
        <f t="shared" si="394"/>
        <v>0</v>
      </c>
      <c r="AZ496" s="492">
        <f t="shared" si="391"/>
        <v>0</v>
      </c>
      <c r="BB496" s="492">
        <f t="shared" si="392"/>
        <v>0</v>
      </c>
      <c r="BD496" s="265">
        <f t="shared" si="395"/>
        <v>0</v>
      </c>
      <c r="BE496" s="105"/>
      <c r="BF496" s="105"/>
      <c r="BG496" s="105"/>
      <c r="BH496" s="105"/>
      <c r="BI496" s="105"/>
      <c r="BJ496" s="105"/>
    </row>
    <row r="497" spans="2:62" ht="20.100000000000001" hidden="1" customHeight="1" outlineLevel="1">
      <c r="B497" s="100"/>
      <c r="C497" s="908"/>
      <c r="D497" s="909"/>
      <c r="E497" s="909"/>
      <c r="F497" s="910"/>
      <c r="G497" s="890"/>
      <c r="H497" s="891"/>
      <c r="I497" s="152"/>
      <c r="J497" s="152"/>
      <c r="K497" s="152"/>
      <c r="L497" s="152"/>
      <c r="M497" s="152"/>
      <c r="N497" s="152"/>
      <c r="O497" s="152"/>
      <c r="P497" s="153"/>
      <c r="Q497" s="153"/>
      <c r="R497" s="156">
        <f t="shared" si="386"/>
        <v>0</v>
      </c>
      <c r="S497" s="156">
        <f t="shared" si="387"/>
        <v>0</v>
      </c>
      <c r="U497" s="157">
        <f t="shared" si="393"/>
        <v>0</v>
      </c>
      <c r="W497" s="152"/>
      <c r="X497" s="152"/>
      <c r="Y497" s="152"/>
      <c r="Z497" s="152"/>
      <c r="AA497" s="152"/>
      <c r="AB497" s="152"/>
      <c r="AC497" s="347"/>
      <c r="AD497" s="152"/>
      <c r="AE497" s="152"/>
      <c r="AF497" s="152"/>
      <c r="AG497" s="152"/>
      <c r="AH497" s="152"/>
      <c r="AI497" s="152"/>
      <c r="AJ497" s="347"/>
      <c r="AK497" s="152"/>
      <c r="AL497" s="152"/>
      <c r="AM497" s="295"/>
      <c r="AN497" s="228"/>
      <c r="AO497" s="228"/>
      <c r="AP497" s="228"/>
      <c r="AQ497" s="228"/>
      <c r="AR497" s="228"/>
      <c r="AS497" s="348"/>
      <c r="AT497" s="264">
        <f t="shared" si="363"/>
        <v>0</v>
      </c>
      <c r="AU497" s="259"/>
      <c r="AV497" s="265">
        <f t="shared" si="390"/>
        <v>0</v>
      </c>
      <c r="AX497" s="265">
        <f t="shared" si="394"/>
        <v>0</v>
      </c>
      <c r="AZ497" s="492">
        <f t="shared" si="391"/>
        <v>0</v>
      </c>
      <c r="BB497" s="492">
        <f t="shared" si="392"/>
        <v>0</v>
      </c>
      <c r="BD497" s="265">
        <f t="shared" si="395"/>
        <v>0</v>
      </c>
      <c r="BE497" s="105"/>
      <c r="BF497" s="105"/>
      <c r="BG497" s="105"/>
      <c r="BH497" s="105"/>
      <c r="BI497" s="105"/>
      <c r="BJ497" s="105"/>
    </row>
    <row r="498" spans="2:62" ht="20.100000000000001" hidden="1" customHeight="1" outlineLevel="1">
      <c r="B498" s="100"/>
      <c r="C498" s="908"/>
      <c r="D498" s="909"/>
      <c r="E498" s="909"/>
      <c r="F498" s="910"/>
      <c r="G498" s="890"/>
      <c r="H498" s="891"/>
      <c r="I498" s="152"/>
      <c r="J498" s="152"/>
      <c r="K498" s="152"/>
      <c r="L498" s="152"/>
      <c r="M498" s="152"/>
      <c r="N498" s="152"/>
      <c r="O498" s="152"/>
      <c r="P498" s="153"/>
      <c r="Q498" s="153"/>
      <c r="R498" s="156">
        <f t="shared" si="386"/>
        <v>0</v>
      </c>
      <c r="S498" s="156">
        <f t="shared" si="387"/>
        <v>0</v>
      </c>
      <c r="U498" s="157">
        <f t="shared" si="393"/>
        <v>0</v>
      </c>
      <c r="W498" s="152"/>
      <c r="X498" s="152"/>
      <c r="Y498" s="152"/>
      <c r="Z498" s="152"/>
      <c r="AA498" s="152"/>
      <c r="AB498" s="152"/>
      <c r="AC498" s="347"/>
      <c r="AD498" s="152"/>
      <c r="AE498" s="152"/>
      <c r="AF498" s="152"/>
      <c r="AG498" s="152"/>
      <c r="AH498" s="152"/>
      <c r="AI498" s="152"/>
      <c r="AJ498" s="347"/>
      <c r="AK498" s="152"/>
      <c r="AL498" s="152"/>
      <c r="AM498" s="295"/>
      <c r="AN498" s="228"/>
      <c r="AO498" s="228"/>
      <c r="AP498" s="228"/>
      <c r="AQ498" s="228"/>
      <c r="AR498" s="228"/>
      <c r="AS498" s="348"/>
      <c r="AT498" s="264">
        <f t="shared" si="363"/>
        <v>0</v>
      </c>
      <c r="AU498" s="259"/>
      <c r="AV498" s="265">
        <f t="shared" si="390"/>
        <v>0</v>
      </c>
      <c r="AX498" s="265">
        <f t="shared" si="394"/>
        <v>0</v>
      </c>
      <c r="AZ498" s="492">
        <f t="shared" si="391"/>
        <v>0</v>
      </c>
      <c r="BB498" s="492">
        <f t="shared" si="392"/>
        <v>0</v>
      </c>
      <c r="BD498" s="265">
        <f t="shared" si="395"/>
        <v>0</v>
      </c>
      <c r="BE498" s="105"/>
      <c r="BF498" s="105"/>
      <c r="BG498" s="105"/>
      <c r="BH498" s="105"/>
      <c r="BI498" s="105"/>
      <c r="BJ498" s="105"/>
    </row>
    <row r="499" spans="2:62" ht="20.100000000000001" hidden="1" customHeight="1" outlineLevel="1">
      <c r="B499" s="100"/>
      <c r="C499" s="908"/>
      <c r="D499" s="909"/>
      <c r="E499" s="909"/>
      <c r="F499" s="910"/>
      <c r="G499" s="890"/>
      <c r="H499" s="891"/>
      <c r="I499" s="152"/>
      <c r="J499" s="152"/>
      <c r="K499" s="152"/>
      <c r="L499" s="152"/>
      <c r="M499" s="152"/>
      <c r="N499" s="152"/>
      <c r="O499" s="152"/>
      <c r="P499" s="153"/>
      <c r="Q499" s="153"/>
      <c r="R499" s="156">
        <f t="shared" si="386"/>
        <v>0</v>
      </c>
      <c r="S499" s="156">
        <f t="shared" si="387"/>
        <v>0</v>
      </c>
      <c r="U499" s="157">
        <f t="shared" si="393"/>
        <v>0</v>
      </c>
      <c r="W499" s="152"/>
      <c r="X499" s="152"/>
      <c r="Y499" s="152"/>
      <c r="Z499" s="152"/>
      <c r="AA499" s="152"/>
      <c r="AB499" s="152"/>
      <c r="AC499" s="347"/>
      <c r="AD499" s="152"/>
      <c r="AE499" s="152"/>
      <c r="AF499" s="152"/>
      <c r="AG499" s="152"/>
      <c r="AH499" s="152"/>
      <c r="AI499" s="152"/>
      <c r="AJ499" s="347"/>
      <c r="AK499" s="152"/>
      <c r="AL499" s="152"/>
      <c r="AM499" s="295"/>
      <c r="AN499" s="228"/>
      <c r="AO499" s="228"/>
      <c r="AP499" s="228"/>
      <c r="AQ499" s="228"/>
      <c r="AR499" s="228"/>
      <c r="AS499" s="348"/>
      <c r="AT499" s="264">
        <f t="shared" si="363"/>
        <v>0</v>
      </c>
      <c r="AU499" s="259"/>
      <c r="AV499" s="265">
        <f t="shared" si="390"/>
        <v>0</v>
      </c>
      <c r="AX499" s="265">
        <f t="shared" si="394"/>
        <v>0</v>
      </c>
      <c r="AZ499" s="492">
        <f t="shared" si="391"/>
        <v>0</v>
      </c>
      <c r="BB499" s="492">
        <f t="shared" si="392"/>
        <v>0</v>
      </c>
      <c r="BD499" s="265">
        <f t="shared" si="395"/>
        <v>0</v>
      </c>
      <c r="BE499" s="105"/>
      <c r="BF499" s="105"/>
      <c r="BG499" s="105"/>
      <c r="BH499" s="105"/>
      <c r="BI499" s="105"/>
      <c r="BJ499" s="105"/>
    </row>
    <row r="500" spans="2:62" ht="20.100000000000001" hidden="1" customHeight="1" outlineLevel="1">
      <c r="B500" s="100"/>
      <c r="C500" s="908"/>
      <c r="D500" s="909"/>
      <c r="E500" s="909"/>
      <c r="F500" s="910"/>
      <c r="G500" s="890"/>
      <c r="H500" s="891"/>
      <c r="I500" s="152"/>
      <c r="J500" s="152"/>
      <c r="K500" s="152"/>
      <c r="L500" s="152"/>
      <c r="M500" s="152"/>
      <c r="N500" s="152"/>
      <c r="O500" s="152"/>
      <c r="P500" s="153"/>
      <c r="Q500" s="153"/>
      <c r="R500" s="156">
        <f t="shared" si="386"/>
        <v>0</v>
      </c>
      <c r="S500" s="156">
        <f t="shared" si="387"/>
        <v>0</v>
      </c>
      <c r="U500" s="157">
        <f t="shared" si="393"/>
        <v>0</v>
      </c>
      <c r="W500" s="152"/>
      <c r="X500" s="152"/>
      <c r="Y500" s="152"/>
      <c r="Z500" s="152"/>
      <c r="AA500" s="152"/>
      <c r="AB500" s="152"/>
      <c r="AC500" s="347"/>
      <c r="AD500" s="152"/>
      <c r="AE500" s="152"/>
      <c r="AF500" s="152"/>
      <c r="AG500" s="152"/>
      <c r="AH500" s="152"/>
      <c r="AI500" s="152"/>
      <c r="AJ500" s="347"/>
      <c r="AK500" s="152"/>
      <c r="AL500" s="152"/>
      <c r="AM500" s="295"/>
      <c r="AN500" s="228"/>
      <c r="AO500" s="228"/>
      <c r="AP500" s="228"/>
      <c r="AQ500" s="228"/>
      <c r="AR500" s="228"/>
      <c r="AS500" s="348"/>
      <c r="AT500" s="264">
        <f t="shared" si="363"/>
        <v>0</v>
      </c>
      <c r="AU500" s="259"/>
      <c r="AV500" s="265">
        <f t="shared" si="390"/>
        <v>0</v>
      </c>
      <c r="AX500" s="265">
        <f t="shared" si="394"/>
        <v>0</v>
      </c>
      <c r="AZ500" s="492">
        <f t="shared" si="391"/>
        <v>0</v>
      </c>
      <c r="BB500" s="492">
        <f t="shared" si="392"/>
        <v>0</v>
      </c>
      <c r="BD500" s="265">
        <f t="shared" si="395"/>
        <v>0</v>
      </c>
      <c r="BE500" s="105"/>
      <c r="BF500" s="105"/>
      <c r="BG500" s="105"/>
      <c r="BH500" s="105"/>
      <c r="BI500" s="105"/>
      <c r="BJ500" s="105"/>
    </row>
    <row r="501" spans="2:62" ht="20.100000000000001" hidden="1" customHeight="1" outlineLevel="1">
      <c r="B501" s="100"/>
      <c r="C501" s="908"/>
      <c r="D501" s="909"/>
      <c r="E501" s="909"/>
      <c r="F501" s="910"/>
      <c r="G501" s="890"/>
      <c r="H501" s="891"/>
      <c r="I501" s="152"/>
      <c r="J501" s="152"/>
      <c r="K501" s="152"/>
      <c r="L501" s="152"/>
      <c r="M501" s="152"/>
      <c r="N501" s="152"/>
      <c r="O501" s="152"/>
      <c r="P501" s="153"/>
      <c r="Q501" s="153"/>
      <c r="R501" s="156">
        <f t="shared" si="386"/>
        <v>0</v>
      </c>
      <c r="S501" s="156">
        <f t="shared" si="387"/>
        <v>0</v>
      </c>
      <c r="U501" s="157">
        <f t="shared" si="393"/>
        <v>0</v>
      </c>
      <c r="W501" s="152"/>
      <c r="X501" s="152"/>
      <c r="Y501" s="152"/>
      <c r="Z501" s="152"/>
      <c r="AA501" s="152"/>
      <c r="AB501" s="152"/>
      <c r="AC501" s="347"/>
      <c r="AD501" s="152"/>
      <c r="AE501" s="152"/>
      <c r="AF501" s="152"/>
      <c r="AG501" s="152"/>
      <c r="AH501" s="152"/>
      <c r="AI501" s="152"/>
      <c r="AJ501" s="347"/>
      <c r="AK501" s="152"/>
      <c r="AL501" s="152"/>
      <c r="AM501" s="295"/>
      <c r="AN501" s="228"/>
      <c r="AO501" s="228"/>
      <c r="AP501" s="228"/>
      <c r="AQ501" s="228"/>
      <c r="AR501" s="228"/>
      <c r="AS501" s="348"/>
      <c r="AT501" s="264">
        <f t="shared" si="363"/>
        <v>0</v>
      </c>
      <c r="AU501" s="259"/>
      <c r="AV501" s="265">
        <f t="shared" si="390"/>
        <v>0</v>
      </c>
      <c r="AX501" s="265">
        <f t="shared" si="394"/>
        <v>0</v>
      </c>
      <c r="AZ501" s="492">
        <f t="shared" si="391"/>
        <v>0</v>
      </c>
      <c r="BB501" s="492">
        <f t="shared" si="392"/>
        <v>0</v>
      </c>
      <c r="BD501" s="265">
        <f t="shared" si="395"/>
        <v>0</v>
      </c>
      <c r="BE501" s="105"/>
      <c r="BF501" s="105"/>
      <c r="BG501" s="105"/>
      <c r="BH501" s="105"/>
      <c r="BI501" s="105"/>
      <c r="BJ501" s="105"/>
    </row>
    <row r="502" spans="2:62" ht="20.100000000000001" hidden="1" customHeight="1" outlineLevel="1">
      <c r="B502" s="100"/>
      <c r="C502" s="908"/>
      <c r="D502" s="909"/>
      <c r="E502" s="909"/>
      <c r="F502" s="910"/>
      <c r="G502" s="890"/>
      <c r="H502" s="891"/>
      <c r="I502" s="152"/>
      <c r="J502" s="152"/>
      <c r="K502" s="152"/>
      <c r="L502" s="152"/>
      <c r="M502" s="152"/>
      <c r="N502" s="152"/>
      <c r="O502" s="152"/>
      <c r="P502" s="153"/>
      <c r="Q502" s="153"/>
      <c r="R502" s="156">
        <f t="shared" si="386"/>
        <v>0</v>
      </c>
      <c r="S502" s="156">
        <f t="shared" si="387"/>
        <v>0</v>
      </c>
      <c r="U502" s="157">
        <f t="shared" si="393"/>
        <v>0</v>
      </c>
      <c r="W502" s="152"/>
      <c r="X502" s="152"/>
      <c r="Y502" s="152"/>
      <c r="Z502" s="152"/>
      <c r="AA502" s="152"/>
      <c r="AB502" s="152"/>
      <c r="AC502" s="347"/>
      <c r="AD502" s="152"/>
      <c r="AE502" s="152"/>
      <c r="AF502" s="152"/>
      <c r="AG502" s="152"/>
      <c r="AH502" s="152"/>
      <c r="AI502" s="152"/>
      <c r="AJ502" s="347"/>
      <c r="AK502" s="152"/>
      <c r="AL502" s="152"/>
      <c r="AM502" s="295"/>
      <c r="AN502" s="228"/>
      <c r="AO502" s="228"/>
      <c r="AP502" s="228"/>
      <c r="AQ502" s="228"/>
      <c r="AR502" s="228"/>
      <c r="AS502" s="348"/>
      <c r="AT502" s="264">
        <f t="shared" si="363"/>
        <v>0</v>
      </c>
      <c r="AU502" s="259"/>
      <c r="AV502" s="265">
        <f t="shared" si="390"/>
        <v>0</v>
      </c>
      <c r="AX502" s="265">
        <f t="shared" si="394"/>
        <v>0</v>
      </c>
      <c r="AZ502" s="492">
        <f t="shared" si="391"/>
        <v>0</v>
      </c>
      <c r="BB502" s="492">
        <f t="shared" si="392"/>
        <v>0</v>
      </c>
      <c r="BD502" s="265">
        <f t="shared" si="395"/>
        <v>0</v>
      </c>
      <c r="BE502" s="105"/>
      <c r="BF502" s="105"/>
      <c r="BG502" s="105"/>
      <c r="BH502" s="105"/>
      <c r="BI502" s="105"/>
      <c r="BJ502" s="105"/>
    </row>
    <row r="503" spans="2:62" ht="20.100000000000001" hidden="1" customHeight="1" outlineLevel="1">
      <c r="B503" s="100"/>
      <c r="C503" s="908"/>
      <c r="D503" s="909"/>
      <c r="E503" s="909"/>
      <c r="F503" s="910"/>
      <c r="G503" s="890"/>
      <c r="H503" s="891"/>
      <c r="I503" s="152"/>
      <c r="J503" s="152"/>
      <c r="K503" s="152"/>
      <c r="L503" s="152"/>
      <c r="M503" s="152"/>
      <c r="N503" s="152"/>
      <c r="O503" s="152"/>
      <c r="P503" s="153"/>
      <c r="Q503" s="153"/>
      <c r="R503" s="156">
        <f t="shared" si="386"/>
        <v>0</v>
      </c>
      <c r="S503" s="156">
        <f t="shared" si="387"/>
        <v>0</v>
      </c>
      <c r="U503" s="157">
        <f t="shared" si="393"/>
        <v>0</v>
      </c>
      <c r="W503" s="152"/>
      <c r="X503" s="152"/>
      <c r="Y503" s="152"/>
      <c r="Z503" s="152"/>
      <c r="AA503" s="152"/>
      <c r="AB503" s="152"/>
      <c r="AC503" s="347"/>
      <c r="AD503" s="152"/>
      <c r="AE503" s="152"/>
      <c r="AF503" s="152"/>
      <c r="AG503" s="152"/>
      <c r="AH503" s="152"/>
      <c r="AI503" s="152"/>
      <c r="AJ503" s="347"/>
      <c r="AK503" s="152"/>
      <c r="AL503" s="152"/>
      <c r="AM503" s="295"/>
      <c r="AN503" s="228"/>
      <c r="AO503" s="228"/>
      <c r="AP503" s="228"/>
      <c r="AQ503" s="228"/>
      <c r="AR503" s="228"/>
      <c r="AS503" s="348"/>
      <c r="AT503" s="264">
        <f t="shared" si="363"/>
        <v>0</v>
      </c>
      <c r="AU503" s="259"/>
      <c r="AV503" s="265">
        <f t="shared" si="390"/>
        <v>0</v>
      </c>
      <c r="AX503" s="265">
        <f t="shared" si="394"/>
        <v>0</v>
      </c>
      <c r="AZ503" s="492">
        <f t="shared" si="391"/>
        <v>0</v>
      </c>
      <c r="BB503" s="492">
        <f t="shared" si="392"/>
        <v>0</v>
      </c>
      <c r="BD503" s="265">
        <f t="shared" si="395"/>
        <v>0</v>
      </c>
      <c r="BE503" s="105"/>
      <c r="BF503" s="105"/>
      <c r="BG503" s="105"/>
      <c r="BH503" s="105"/>
      <c r="BI503" s="105"/>
      <c r="BJ503" s="105"/>
    </row>
    <row r="504" spans="2:62" ht="9.9499999999999993" hidden="1" customHeight="1" outlineLevel="1">
      <c r="B504" s="101"/>
      <c r="C504" s="208"/>
      <c r="D504" s="208"/>
      <c r="E504" s="208"/>
      <c r="F504" s="208"/>
      <c r="G504" s="237"/>
      <c r="H504" s="207"/>
      <c r="I504" s="257"/>
      <c r="J504" s="257"/>
      <c r="K504" s="257"/>
      <c r="L504" s="257"/>
      <c r="M504" s="257"/>
      <c r="N504" s="257"/>
      <c r="O504" s="257"/>
      <c r="P504" s="256"/>
      <c r="Q504" s="102"/>
      <c r="R504" s="102"/>
      <c r="S504" s="102"/>
      <c r="U504" s="98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Z504" s="493"/>
      <c r="BE504" s="105"/>
      <c r="BF504" s="105"/>
      <c r="BG504" s="105"/>
      <c r="BH504" s="105"/>
      <c r="BI504" s="105"/>
      <c r="BJ504" s="105"/>
    </row>
    <row r="505" spans="2:62" ht="20.100000000000001" customHeight="1" collapsed="1">
      <c r="B505" s="8">
        <f>B488+1</f>
        <v>30</v>
      </c>
      <c r="C505" s="916"/>
      <c r="D505" s="917"/>
      <c r="E505" s="917"/>
      <c r="F505" s="918"/>
      <c r="G505" s="429"/>
      <c r="H505" s="206">
        <v>1</v>
      </c>
      <c r="I505" s="642">
        <f t="shared" ref="I505" si="396">$H505*SUM(I506:I520)</f>
        <v>0</v>
      </c>
      <c r="J505" s="643">
        <f t="shared" ref="J505:O505" si="397">$H505*SUM(J506:J520)</f>
        <v>0</v>
      </c>
      <c r="K505" s="644">
        <f t="shared" si="397"/>
        <v>0</v>
      </c>
      <c r="L505" s="645">
        <f t="shared" si="397"/>
        <v>0</v>
      </c>
      <c r="M505" s="645">
        <f t="shared" si="397"/>
        <v>0</v>
      </c>
      <c r="N505" s="644">
        <f t="shared" si="397"/>
        <v>0</v>
      </c>
      <c r="O505" s="642">
        <f t="shared" si="397"/>
        <v>0</v>
      </c>
      <c r="P505" s="209">
        <f t="shared" ref="P505:Q505" si="398">$H505*SUM(P506:P520)</f>
        <v>0</v>
      </c>
      <c r="Q505" s="210">
        <f t="shared" si="398"/>
        <v>0</v>
      </c>
      <c r="R505" s="136">
        <f t="shared" ref="R505:R520" si="399">P505*(1+Gewinn)*(1+SicherheitAngebot)</f>
        <v>0</v>
      </c>
      <c r="S505" s="137">
        <f t="shared" ref="S505:S520" si="400">Q505*(1+MGKZ)*(1+Gewinn)*(1+SicherheitAngebot)</f>
        <v>0</v>
      </c>
      <c r="U505" s="10">
        <f>I505*$I$7+J505*$J$7+K505*$K$7+L505*$L$7+M505*$M$7+N505*$N$7+O505*$O$7+R505+S505</f>
        <v>0</v>
      </c>
      <c r="W505" s="646">
        <f t="shared" ref="W505:AB505" si="401">$H505*SUM(W506:W520)</f>
        <v>0</v>
      </c>
      <c r="X505" s="647">
        <f t="shared" si="401"/>
        <v>0</v>
      </c>
      <c r="Y505" s="648">
        <f t="shared" si="401"/>
        <v>0</v>
      </c>
      <c r="Z505" s="649">
        <f t="shared" si="401"/>
        <v>0</v>
      </c>
      <c r="AA505" s="648">
        <f t="shared" si="401"/>
        <v>0</v>
      </c>
      <c r="AB505" s="646">
        <f t="shared" si="401"/>
        <v>0</v>
      </c>
      <c r="AC505" s="258"/>
      <c r="AD505" s="646">
        <f t="shared" ref="AD505:AM505" si="402">$H505*SUM(AD506:AD520)</f>
        <v>0</v>
      </c>
      <c r="AE505" s="647">
        <f t="shared" si="402"/>
        <v>0</v>
      </c>
      <c r="AF505" s="648">
        <f t="shared" si="402"/>
        <v>0</v>
      </c>
      <c r="AG505" s="649">
        <f t="shared" si="402"/>
        <v>0</v>
      </c>
      <c r="AH505" s="648">
        <f t="shared" si="402"/>
        <v>0</v>
      </c>
      <c r="AI505" s="646">
        <f t="shared" si="402"/>
        <v>0</v>
      </c>
      <c r="AJ505" s="258"/>
      <c r="AK505" s="653">
        <f t="shared" si="402"/>
        <v>0</v>
      </c>
      <c r="AL505" s="653">
        <f t="shared" si="402"/>
        <v>0</v>
      </c>
      <c r="AM505" s="653">
        <f t="shared" si="402"/>
        <v>0</v>
      </c>
      <c r="AN505" s="227">
        <f>$H505*SUM(AN506:AN520)*(1+Gewinn)*(1+SicherheitAngebot)</f>
        <v>0</v>
      </c>
      <c r="AO505" s="227">
        <f>$H505*SUM(AO506:AO520)*(1+Gewinn)*(1+SicherheitAngebot)</f>
        <v>0</v>
      </c>
      <c r="AP505" s="227">
        <f>$H505*SUM(AP506:AP520)*(1+Gewinn)*(1+SicherheitAngebot)</f>
        <v>0</v>
      </c>
      <c r="AQ505" s="227">
        <f>$H505*SUM(AQ506:AQ520)*(1+Gewinn)*(1+SicherheitAngebot)</f>
        <v>0</v>
      </c>
      <c r="AR505" s="227">
        <f>$H505*SUM(AR506:AR520)*(1+Gewinn)*(1+SicherheitAngebot)</f>
        <v>0</v>
      </c>
      <c r="AS505" s="262"/>
      <c r="AT505" s="263">
        <f t="shared" si="363"/>
        <v>0</v>
      </c>
      <c r="AU505" s="259"/>
      <c r="AV505" s="491">
        <f>AK505*$AK$7+AL505*$AL$7+AM505*$AM$7+SUM(AN505:AR505)+AT505/Zuschläge_IBN+AT505</f>
        <v>0</v>
      </c>
      <c r="AX505" s="685">
        <f>U505+AV505</f>
        <v>0</v>
      </c>
      <c r="AZ505" s="490">
        <f>IF(H505&gt;0,U505/(1+SicherheitAngebot)*(1+Sicherheit),0)</f>
        <v>0</v>
      </c>
      <c r="BB505" s="490">
        <f>IF(H505&gt;0,AV505/(1+SicherheitAngebot)*(1+Sicherheit),0)</f>
        <v>0</v>
      </c>
      <c r="BD505" s="490">
        <f>AZ505+BB505</f>
        <v>0</v>
      </c>
      <c r="BE505" s="105"/>
      <c r="BF505" s="105"/>
      <c r="BG505" s="105"/>
      <c r="BH505" s="105"/>
      <c r="BI505" s="105"/>
      <c r="BJ505" s="105"/>
    </row>
    <row r="506" spans="2:62" ht="20.100000000000001" hidden="1" customHeight="1" outlineLevel="1">
      <c r="B506" s="99"/>
      <c r="C506" s="908"/>
      <c r="D506" s="909"/>
      <c r="E506" s="909"/>
      <c r="F506" s="910"/>
      <c r="G506" s="890"/>
      <c r="H506" s="901"/>
      <c r="I506" s="152"/>
      <c r="J506" s="152"/>
      <c r="K506" s="152"/>
      <c r="L506" s="152"/>
      <c r="M506" s="152"/>
      <c r="N506" s="152"/>
      <c r="O506" s="152"/>
      <c r="P506" s="153"/>
      <c r="Q506" s="153"/>
      <c r="R506" s="156">
        <f t="shared" si="399"/>
        <v>0</v>
      </c>
      <c r="S506" s="156">
        <f t="shared" si="400"/>
        <v>0</v>
      </c>
      <c r="U506" s="157">
        <f>I506*$I$7+J506*$J$7+K506*$K$7+L506*$L$7+M506*$M$7+N506*$N$7+O506*$O$7+R506+S506</f>
        <v>0</v>
      </c>
      <c r="W506" s="152"/>
      <c r="X506" s="152"/>
      <c r="Y506" s="152"/>
      <c r="Z506" s="152"/>
      <c r="AA506" s="152"/>
      <c r="AB506" s="152"/>
      <c r="AC506" s="347"/>
      <c r="AD506" s="152"/>
      <c r="AE506" s="152"/>
      <c r="AF506" s="152"/>
      <c r="AG506" s="152"/>
      <c r="AH506" s="152"/>
      <c r="AI506" s="152"/>
      <c r="AJ506" s="347"/>
      <c r="AK506" s="152"/>
      <c r="AL506" s="152"/>
      <c r="AM506" s="619"/>
      <c r="AN506" s="228"/>
      <c r="AO506" s="228"/>
      <c r="AP506" s="228"/>
      <c r="AQ506" s="228"/>
      <c r="AR506" s="228"/>
      <c r="AS506" s="348"/>
      <c r="AT506" s="264">
        <f t="shared" si="363"/>
        <v>0</v>
      </c>
      <c r="AU506" s="259"/>
      <c r="AV506" s="265">
        <f t="shared" ref="AV506:AV520" si="403">AK506*$AK$7+AL506*$AL$7+AM506*$AM$7+SUM(AN506:AR506)*(1+Gewinn)*(1+SicherheitAngebot)+AT506/Zuschläge_IBN+AT506</f>
        <v>0</v>
      </c>
      <c r="AX506" s="265">
        <f>U506+AV506</f>
        <v>0</v>
      </c>
      <c r="AZ506" s="492">
        <f t="shared" ref="AZ506:AZ520" si="404">U506/(1+SicherheitAngebot)*(1+Sicherheit)</f>
        <v>0</v>
      </c>
      <c r="BB506" s="492">
        <f t="shared" ref="BB506:BB520" si="405">AV506/(1+SicherheitAngebot)*(1+Sicherheit)</f>
        <v>0</v>
      </c>
      <c r="BD506" s="265">
        <f>AZ506+BB506</f>
        <v>0</v>
      </c>
      <c r="BE506" s="105"/>
      <c r="BF506" s="105"/>
      <c r="BG506" s="105"/>
      <c r="BH506" s="105"/>
      <c r="BI506" s="105"/>
      <c r="BJ506" s="105"/>
    </row>
    <row r="507" spans="2:62" ht="20.100000000000001" hidden="1" customHeight="1" outlineLevel="1">
      <c r="B507" s="100"/>
      <c r="C507" s="908"/>
      <c r="D507" s="909"/>
      <c r="E507" s="909"/>
      <c r="F507" s="910"/>
      <c r="G507" s="890"/>
      <c r="H507" s="891"/>
      <c r="I507" s="152"/>
      <c r="J507" s="152"/>
      <c r="K507" s="152"/>
      <c r="L507" s="152"/>
      <c r="M507" s="152"/>
      <c r="N507" s="152"/>
      <c r="O507" s="152"/>
      <c r="P507" s="153"/>
      <c r="Q507" s="153"/>
      <c r="R507" s="156">
        <f t="shared" si="399"/>
        <v>0</v>
      </c>
      <c r="S507" s="156">
        <f t="shared" si="400"/>
        <v>0</v>
      </c>
      <c r="U507" s="157">
        <f t="shared" ref="U507:U520" si="406">I507*$I$7+J507*$J$7+K507*$K$7+L507*$L$7+M507*$M$7+N507*$N$7+O507*$O$7+R507+S507</f>
        <v>0</v>
      </c>
      <c r="W507" s="152"/>
      <c r="X507" s="152"/>
      <c r="Y507" s="152"/>
      <c r="Z507" s="152"/>
      <c r="AA507" s="152"/>
      <c r="AB507" s="152"/>
      <c r="AC507" s="347"/>
      <c r="AD507" s="152"/>
      <c r="AE507" s="152"/>
      <c r="AF507" s="152"/>
      <c r="AG507" s="152"/>
      <c r="AH507" s="152"/>
      <c r="AI507" s="152"/>
      <c r="AJ507" s="347"/>
      <c r="AK507" s="152"/>
      <c r="AL507" s="152"/>
      <c r="AM507" s="295"/>
      <c r="AN507" s="228"/>
      <c r="AO507" s="228"/>
      <c r="AP507" s="228"/>
      <c r="AQ507" s="228"/>
      <c r="AR507" s="228"/>
      <c r="AS507" s="348"/>
      <c r="AT507" s="264">
        <f t="shared" si="363"/>
        <v>0</v>
      </c>
      <c r="AU507" s="259"/>
      <c r="AV507" s="265">
        <f t="shared" si="403"/>
        <v>0</v>
      </c>
      <c r="AX507" s="265">
        <f t="shared" ref="AX507:AX520" si="407">U507+AV507</f>
        <v>0</v>
      </c>
      <c r="AZ507" s="492">
        <f t="shared" si="404"/>
        <v>0</v>
      </c>
      <c r="BB507" s="492">
        <f t="shared" si="405"/>
        <v>0</v>
      </c>
      <c r="BD507" s="265">
        <f t="shared" ref="BD507:BD520" si="408">AZ507+BB507</f>
        <v>0</v>
      </c>
      <c r="BE507" s="105"/>
      <c r="BF507" s="105"/>
      <c r="BG507" s="105"/>
      <c r="BH507" s="105"/>
      <c r="BI507" s="105"/>
      <c r="BJ507" s="105"/>
    </row>
    <row r="508" spans="2:62" ht="20.100000000000001" hidden="1" customHeight="1" outlineLevel="1">
      <c r="B508" s="100"/>
      <c r="C508" s="908"/>
      <c r="D508" s="909"/>
      <c r="E508" s="909"/>
      <c r="F508" s="910"/>
      <c r="G508" s="890"/>
      <c r="H508" s="891"/>
      <c r="I508" s="152"/>
      <c r="J508" s="152"/>
      <c r="K508" s="152"/>
      <c r="L508" s="152"/>
      <c r="M508" s="152"/>
      <c r="N508" s="152"/>
      <c r="O508" s="152"/>
      <c r="P508" s="153"/>
      <c r="Q508" s="153"/>
      <c r="R508" s="156">
        <f t="shared" si="399"/>
        <v>0</v>
      </c>
      <c r="S508" s="156">
        <f t="shared" si="400"/>
        <v>0</v>
      </c>
      <c r="U508" s="157">
        <f t="shared" si="406"/>
        <v>0</v>
      </c>
      <c r="W508" s="152"/>
      <c r="X508" s="152"/>
      <c r="Y508" s="152"/>
      <c r="Z508" s="152"/>
      <c r="AA508" s="152"/>
      <c r="AB508" s="152"/>
      <c r="AC508" s="347"/>
      <c r="AD508" s="152"/>
      <c r="AE508" s="152"/>
      <c r="AF508" s="152"/>
      <c r="AG508" s="152"/>
      <c r="AH508" s="152"/>
      <c r="AI508" s="152"/>
      <c r="AJ508" s="347"/>
      <c r="AK508" s="152"/>
      <c r="AL508" s="152"/>
      <c r="AM508" s="295"/>
      <c r="AN508" s="228"/>
      <c r="AO508" s="228"/>
      <c r="AP508" s="228"/>
      <c r="AQ508" s="228"/>
      <c r="AR508" s="228"/>
      <c r="AS508" s="348"/>
      <c r="AT508" s="264">
        <f t="shared" si="363"/>
        <v>0</v>
      </c>
      <c r="AU508" s="259"/>
      <c r="AV508" s="265">
        <f t="shared" si="403"/>
        <v>0</v>
      </c>
      <c r="AX508" s="265">
        <f t="shared" si="407"/>
        <v>0</v>
      </c>
      <c r="AZ508" s="492">
        <f t="shared" si="404"/>
        <v>0</v>
      </c>
      <c r="BB508" s="492">
        <f t="shared" si="405"/>
        <v>0</v>
      </c>
      <c r="BD508" s="265">
        <f t="shared" si="408"/>
        <v>0</v>
      </c>
      <c r="BE508" s="105"/>
      <c r="BF508" s="105"/>
      <c r="BG508" s="105"/>
      <c r="BH508" s="105"/>
      <c r="BI508" s="105"/>
      <c r="BJ508" s="105"/>
    </row>
    <row r="509" spans="2:62" ht="20.100000000000001" hidden="1" customHeight="1" outlineLevel="1">
      <c r="B509" s="100"/>
      <c r="C509" s="908"/>
      <c r="D509" s="909"/>
      <c r="E509" s="909"/>
      <c r="F509" s="910"/>
      <c r="G509" s="890"/>
      <c r="H509" s="891"/>
      <c r="I509" s="152"/>
      <c r="J509" s="152"/>
      <c r="K509" s="152"/>
      <c r="L509" s="152"/>
      <c r="M509" s="152"/>
      <c r="N509" s="152"/>
      <c r="O509" s="152"/>
      <c r="P509" s="153"/>
      <c r="Q509" s="153"/>
      <c r="R509" s="156">
        <f t="shared" si="399"/>
        <v>0</v>
      </c>
      <c r="S509" s="156">
        <f t="shared" si="400"/>
        <v>0</v>
      </c>
      <c r="U509" s="157">
        <f t="shared" si="406"/>
        <v>0</v>
      </c>
      <c r="W509" s="152"/>
      <c r="X509" s="152"/>
      <c r="Y509" s="152"/>
      <c r="Z509" s="152"/>
      <c r="AA509" s="152"/>
      <c r="AB509" s="152"/>
      <c r="AC509" s="347"/>
      <c r="AD509" s="152"/>
      <c r="AE509" s="152"/>
      <c r="AF509" s="152"/>
      <c r="AG509" s="152"/>
      <c r="AH509" s="152"/>
      <c r="AI509" s="152"/>
      <c r="AJ509" s="347"/>
      <c r="AK509" s="152"/>
      <c r="AL509" s="152"/>
      <c r="AM509" s="295"/>
      <c r="AN509" s="228"/>
      <c r="AO509" s="228"/>
      <c r="AP509" s="228"/>
      <c r="AQ509" s="228"/>
      <c r="AR509" s="228"/>
      <c r="AS509" s="348"/>
      <c r="AT509" s="264">
        <f t="shared" si="363"/>
        <v>0</v>
      </c>
      <c r="AU509" s="259"/>
      <c r="AV509" s="265">
        <f t="shared" si="403"/>
        <v>0</v>
      </c>
      <c r="AX509" s="265">
        <f t="shared" si="407"/>
        <v>0</v>
      </c>
      <c r="AZ509" s="492">
        <f t="shared" si="404"/>
        <v>0</v>
      </c>
      <c r="BB509" s="492">
        <f t="shared" si="405"/>
        <v>0</v>
      </c>
      <c r="BD509" s="265">
        <f t="shared" si="408"/>
        <v>0</v>
      </c>
      <c r="BE509" s="105"/>
      <c r="BF509" s="105"/>
      <c r="BG509" s="105"/>
      <c r="BH509" s="105"/>
      <c r="BI509" s="105"/>
      <c r="BJ509" s="105"/>
    </row>
    <row r="510" spans="2:62" ht="20.100000000000001" hidden="1" customHeight="1" outlineLevel="1">
      <c r="B510" s="100"/>
      <c r="C510" s="908"/>
      <c r="D510" s="909"/>
      <c r="E510" s="909"/>
      <c r="F510" s="910"/>
      <c r="G510" s="890"/>
      <c r="H510" s="891"/>
      <c r="I510" s="152"/>
      <c r="J510" s="152"/>
      <c r="K510" s="152"/>
      <c r="L510" s="152"/>
      <c r="M510" s="152"/>
      <c r="N510" s="152"/>
      <c r="O510" s="152"/>
      <c r="P510" s="153"/>
      <c r="Q510" s="153"/>
      <c r="R510" s="156">
        <f t="shared" si="399"/>
        <v>0</v>
      </c>
      <c r="S510" s="156">
        <f t="shared" si="400"/>
        <v>0</v>
      </c>
      <c r="U510" s="157">
        <f t="shared" si="406"/>
        <v>0</v>
      </c>
      <c r="W510" s="152"/>
      <c r="X510" s="152"/>
      <c r="Y510" s="152"/>
      <c r="Z510" s="152"/>
      <c r="AA510" s="152"/>
      <c r="AB510" s="152"/>
      <c r="AC510" s="347"/>
      <c r="AD510" s="152"/>
      <c r="AE510" s="152"/>
      <c r="AF510" s="152"/>
      <c r="AG510" s="152"/>
      <c r="AH510" s="152"/>
      <c r="AI510" s="152"/>
      <c r="AJ510" s="347"/>
      <c r="AK510" s="152"/>
      <c r="AL510" s="152"/>
      <c r="AM510" s="295"/>
      <c r="AN510" s="228"/>
      <c r="AO510" s="228"/>
      <c r="AP510" s="228"/>
      <c r="AQ510" s="228"/>
      <c r="AR510" s="228"/>
      <c r="AS510" s="348"/>
      <c r="AT510" s="264">
        <f t="shared" si="363"/>
        <v>0</v>
      </c>
      <c r="AU510" s="259"/>
      <c r="AV510" s="265">
        <f t="shared" si="403"/>
        <v>0</v>
      </c>
      <c r="AX510" s="265">
        <f t="shared" si="407"/>
        <v>0</v>
      </c>
      <c r="AZ510" s="492">
        <f t="shared" si="404"/>
        <v>0</v>
      </c>
      <c r="BB510" s="492">
        <f t="shared" si="405"/>
        <v>0</v>
      </c>
      <c r="BD510" s="265">
        <f t="shared" si="408"/>
        <v>0</v>
      </c>
      <c r="BE510" s="105"/>
      <c r="BF510" s="105"/>
      <c r="BG510" s="105"/>
      <c r="BH510" s="105"/>
      <c r="BI510" s="105"/>
      <c r="BJ510" s="105"/>
    </row>
    <row r="511" spans="2:62" ht="20.100000000000001" hidden="1" customHeight="1" outlineLevel="1">
      <c r="B511" s="100"/>
      <c r="C511" s="908"/>
      <c r="D511" s="909"/>
      <c r="E511" s="909"/>
      <c r="F511" s="910"/>
      <c r="G511" s="890"/>
      <c r="H511" s="891"/>
      <c r="I511" s="152"/>
      <c r="J511" s="152"/>
      <c r="K511" s="152"/>
      <c r="L511" s="152"/>
      <c r="M511" s="152"/>
      <c r="N511" s="152"/>
      <c r="O511" s="152"/>
      <c r="P511" s="153"/>
      <c r="Q511" s="153"/>
      <c r="R511" s="156">
        <f t="shared" si="399"/>
        <v>0</v>
      </c>
      <c r="S511" s="156">
        <f t="shared" si="400"/>
        <v>0</v>
      </c>
      <c r="U511" s="157">
        <f t="shared" si="406"/>
        <v>0</v>
      </c>
      <c r="W511" s="152"/>
      <c r="X511" s="152"/>
      <c r="Y511" s="152"/>
      <c r="Z511" s="152"/>
      <c r="AA511" s="152"/>
      <c r="AB511" s="152"/>
      <c r="AC511" s="347"/>
      <c r="AD511" s="152"/>
      <c r="AE511" s="152"/>
      <c r="AF511" s="152"/>
      <c r="AG511" s="152"/>
      <c r="AH511" s="152"/>
      <c r="AI511" s="152"/>
      <c r="AJ511" s="347"/>
      <c r="AK511" s="152"/>
      <c r="AL511" s="152"/>
      <c r="AM511" s="295"/>
      <c r="AN511" s="228"/>
      <c r="AO511" s="228"/>
      <c r="AP511" s="228"/>
      <c r="AQ511" s="228"/>
      <c r="AR511" s="228"/>
      <c r="AS511" s="348"/>
      <c r="AT511" s="264">
        <f t="shared" si="363"/>
        <v>0</v>
      </c>
      <c r="AU511" s="259"/>
      <c r="AV511" s="265">
        <f t="shared" si="403"/>
        <v>0</v>
      </c>
      <c r="AX511" s="265">
        <f t="shared" si="407"/>
        <v>0</v>
      </c>
      <c r="AZ511" s="492">
        <f t="shared" si="404"/>
        <v>0</v>
      </c>
      <c r="BB511" s="492">
        <f t="shared" si="405"/>
        <v>0</v>
      </c>
      <c r="BD511" s="265">
        <f t="shared" si="408"/>
        <v>0</v>
      </c>
      <c r="BE511" s="105"/>
      <c r="BF511" s="105"/>
      <c r="BG511" s="105"/>
      <c r="BH511" s="105"/>
      <c r="BI511" s="105"/>
      <c r="BJ511" s="105"/>
    </row>
    <row r="512" spans="2:62" ht="20.100000000000001" hidden="1" customHeight="1" outlineLevel="1">
      <c r="B512" s="100"/>
      <c r="C512" s="908"/>
      <c r="D512" s="909"/>
      <c r="E512" s="909"/>
      <c r="F512" s="910"/>
      <c r="G512" s="890"/>
      <c r="H512" s="891"/>
      <c r="I512" s="152"/>
      <c r="J512" s="152"/>
      <c r="K512" s="152"/>
      <c r="L512" s="152"/>
      <c r="M512" s="152"/>
      <c r="N512" s="152"/>
      <c r="O512" s="152"/>
      <c r="P512" s="153"/>
      <c r="Q512" s="153"/>
      <c r="R512" s="156">
        <f t="shared" si="399"/>
        <v>0</v>
      </c>
      <c r="S512" s="156">
        <f t="shared" si="400"/>
        <v>0</v>
      </c>
      <c r="U512" s="157">
        <f t="shared" si="406"/>
        <v>0</v>
      </c>
      <c r="W512" s="152"/>
      <c r="X512" s="152"/>
      <c r="Y512" s="152"/>
      <c r="Z512" s="152"/>
      <c r="AA512" s="152"/>
      <c r="AB512" s="152"/>
      <c r="AC512" s="347"/>
      <c r="AD512" s="152"/>
      <c r="AE512" s="152"/>
      <c r="AF512" s="152"/>
      <c r="AG512" s="152"/>
      <c r="AH512" s="152"/>
      <c r="AI512" s="152"/>
      <c r="AJ512" s="347"/>
      <c r="AK512" s="152"/>
      <c r="AL512" s="152"/>
      <c r="AM512" s="295"/>
      <c r="AN512" s="228"/>
      <c r="AO512" s="228"/>
      <c r="AP512" s="228"/>
      <c r="AQ512" s="228"/>
      <c r="AR512" s="228"/>
      <c r="AS512" s="348"/>
      <c r="AT512" s="264">
        <f t="shared" si="363"/>
        <v>0</v>
      </c>
      <c r="AU512" s="259"/>
      <c r="AV512" s="265">
        <f t="shared" si="403"/>
        <v>0</v>
      </c>
      <c r="AX512" s="265">
        <f t="shared" si="407"/>
        <v>0</v>
      </c>
      <c r="AZ512" s="492">
        <f t="shared" si="404"/>
        <v>0</v>
      </c>
      <c r="BB512" s="492">
        <f t="shared" si="405"/>
        <v>0</v>
      </c>
      <c r="BD512" s="265">
        <f t="shared" si="408"/>
        <v>0</v>
      </c>
      <c r="BE512" s="105"/>
      <c r="BF512" s="105"/>
      <c r="BG512" s="105"/>
      <c r="BH512" s="105"/>
      <c r="BI512" s="105"/>
      <c r="BJ512" s="105"/>
    </row>
    <row r="513" spans="2:62" ht="20.100000000000001" hidden="1" customHeight="1" outlineLevel="1">
      <c r="B513" s="100"/>
      <c r="C513" s="908"/>
      <c r="D513" s="909"/>
      <c r="E513" s="909"/>
      <c r="F513" s="910"/>
      <c r="G513" s="890"/>
      <c r="H513" s="891"/>
      <c r="I513" s="152"/>
      <c r="J513" s="152"/>
      <c r="K513" s="152"/>
      <c r="L513" s="152"/>
      <c r="M513" s="152"/>
      <c r="N513" s="152"/>
      <c r="O513" s="152"/>
      <c r="P513" s="153"/>
      <c r="Q513" s="153"/>
      <c r="R513" s="156">
        <f t="shared" si="399"/>
        <v>0</v>
      </c>
      <c r="S513" s="156">
        <f t="shared" si="400"/>
        <v>0</v>
      </c>
      <c r="U513" s="157">
        <f t="shared" si="406"/>
        <v>0</v>
      </c>
      <c r="W513" s="152"/>
      <c r="X513" s="152"/>
      <c r="Y513" s="152"/>
      <c r="Z513" s="152"/>
      <c r="AA513" s="152"/>
      <c r="AB513" s="152"/>
      <c r="AC513" s="347"/>
      <c r="AD513" s="152"/>
      <c r="AE513" s="152"/>
      <c r="AF513" s="152"/>
      <c r="AG513" s="152"/>
      <c r="AH513" s="152"/>
      <c r="AI513" s="152"/>
      <c r="AJ513" s="347"/>
      <c r="AK513" s="152"/>
      <c r="AL513" s="152"/>
      <c r="AM513" s="295"/>
      <c r="AN513" s="228"/>
      <c r="AO513" s="228"/>
      <c r="AP513" s="228"/>
      <c r="AQ513" s="228"/>
      <c r="AR513" s="228"/>
      <c r="AS513" s="348"/>
      <c r="AT513" s="264">
        <f t="shared" si="363"/>
        <v>0</v>
      </c>
      <c r="AU513" s="259"/>
      <c r="AV513" s="265">
        <f t="shared" si="403"/>
        <v>0</v>
      </c>
      <c r="AX513" s="265">
        <f t="shared" si="407"/>
        <v>0</v>
      </c>
      <c r="AZ513" s="492">
        <f t="shared" si="404"/>
        <v>0</v>
      </c>
      <c r="BB513" s="492">
        <f t="shared" si="405"/>
        <v>0</v>
      </c>
      <c r="BD513" s="265">
        <f t="shared" si="408"/>
        <v>0</v>
      </c>
      <c r="BE513" s="105"/>
      <c r="BF513" s="105"/>
      <c r="BG513" s="105"/>
      <c r="BH513" s="105"/>
      <c r="BI513" s="105"/>
      <c r="BJ513" s="105"/>
    </row>
    <row r="514" spans="2:62" ht="20.100000000000001" hidden="1" customHeight="1" outlineLevel="1">
      <c r="B514" s="100"/>
      <c r="C514" s="908"/>
      <c r="D514" s="909"/>
      <c r="E514" s="909"/>
      <c r="F514" s="910"/>
      <c r="G514" s="890"/>
      <c r="H514" s="891"/>
      <c r="I514" s="152"/>
      <c r="J514" s="152"/>
      <c r="K514" s="152"/>
      <c r="L514" s="152"/>
      <c r="M514" s="152"/>
      <c r="N514" s="152"/>
      <c r="O514" s="152"/>
      <c r="P514" s="153"/>
      <c r="Q514" s="153"/>
      <c r="R514" s="156">
        <f t="shared" si="399"/>
        <v>0</v>
      </c>
      <c r="S514" s="156">
        <f t="shared" si="400"/>
        <v>0</v>
      </c>
      <c r="U514" s="157">
        <f t="shared" si="406"/>
        <v>0</v>
      </c>
      <c r="W514" s="152"/>
      <c r="X514" s="152"/>
      <c r="Y514" s="152"/>
      <c r="Z514" s="152"/>
      <c r="AA514" s="152"/>
      <c r="AB514" s="152"/>
      <c r="AC514" s="347"/>
      <c r="AD514" s="152"/>
      <c r="AE514" s="152"/>
      <c r="AF514" s="152"/>
      <c r="AG514" s="152"/>
      <c r="AH514" s="152"/>
      <c r="AI514" s="152"/>
      <c r="AJ514" s="347"/>
      <c r="AK514" s="152"/>
      <c r="AL514" s="152"/>
      <c r="AM514" s="295"/>
      <c r="AN514" s="228"/>
      <c r="AO514" s="228"/>
      <c r="AP514" s="228"/>
      <c r="AQ514" s="228"/>
      <c r="AR514" s="228"/>
      <c r="AS514" s="348"/>
      <c r="AT514" s="264">
        <f t="shared" si="363"/>
        <v>0</v>
      </c>
      <c r="AU514" s="259"/>
      <c r="AV514" s="265">
        <f t="shared" si="403"/>
        <v>0</v>
      </c>
      <c r="AX514" s="265">
        <f t="shared" si="407"/>
        <v>0</v>
      </c>
      <c r="AZ514" s="492">
        <f t="shared" si="404"/>
        <v>0</v>
      </c>
      <c r="BB514" s="492">
        <f t="shared" si="405"/>
        <v>0</v>
      </c>
      <c r="BD514" s="265">
        <f t="shared" si="408"/>
        <v>0</v>
      </c>
      <c r="BE514" s="105"/>
      <c r="BF514" s="105"/>
      <c r="BG514" s="105"/>
      <c r="BH514" s="105"/>
      <c r="BI514" s="105"/>
      <c r="BJ514" s="105"/>
    </row>
    <row r="515" spans="2:62" ht="20.100000000000001" hidden="1" customHeight="1" outlineLevel="1">
      <c r="B515" s="100"/>
      <c r="C515" s="908"/>
      <c r="D515" s="909"/>
      <c r="E515" s="909"/>
      <c r="F515" s="910"/>
      <c r="G515" s="890"/>
      <c r="H515" s="891"/>
      <c r="I515" s="152"/>
      <c r="J515" s="152"/>
      <c r="K515" s="152"/>
      <c r="L515" s="152"/>
      <c r="M515" s="152"/>
      <c r="N515" s="152"/>
      <c r="O515" s="152"/>
      <c r="P515" s="153"/>
      <c r="Q515" s="153"/>
      <c r="R515" s="156">
        <f t="shared" si="399"/>
        <v>0</v>
      </c>
      <c r="S515" s="156">
        <f t="shared" si="400"/>
        <v>0</v>
      </c>
      <c r="U515" s="157">
        <f t="shared" si="406"/>
        <v>0</v>
      </c>
      <c r="W515" s="152"/>
      <c r="X515" s="152"/>
      <c r="Y515" s="152"/>
      <c r="Z515" s="152"/>
      <c r="AA515" s="152"/>
      <c r="AB515" s="152"/>
      <c r="AC515" s="347"/>
      <c r="AD515" s="152"/>
      <c r="AE515" s="152"/>
      <c r="AF515" s="152"/>
      <c r="AG515" s="152"/>
      <c r="AH515" s="152"/>
      <c r="AI515" s="152"/>
      <c r="AJ515" s="347"/>
      <c r="AK515" s="152"/>
      <c r="AL515" s="152"/>
      <c r="AM515" s="295"/>
      <c r="AN515" s="228"/>
      <c r="AO515" s="228"/>
      <c r="AP515" s="228"/>
      <c r="AQ515" s="228"/>
      <c r="AR515" s="228"/>
      <c r="AS515" s="348"/>
      <c r="AT515" s="264">
        <f t="shared" si="363"/>
        <v>0</v>
      </c>
      <c r="AU515" s="259"/>
      <c r="AV515" s="265">
        <f t="shared" si="403"/>
        <v>0</v>
      </c>
      <c r="AX515" s="265">
        <f t="shared" si="407"/>
        <v>0</v>
      </c>
      <c r="AZ515" s="492">
        <f t="shared" si="404"/>
        <v>0</v>
      </c>
      <c r="BB515" s="492">
        <f t="shared" si="405"/>
        <v>0</v>
      </c>
      <c r="BD515" s="265">
        <f t="shared" si="408"/>
        <v>0</v>
      </c>
      <c r="BE515" s="105"/>
      <c r="BF515" s="105"/>
      <c r="BG515" s="105"/>
      <c r="BH515" s="105"/>
      <c r="BI515" s="105"/>
      <c r="BJ515" s="105"/>
    </row>
    <row r="516" spans="2:62" ht="20.100000000000001" hidden="1" customHeight="1" outlineLevel="1">
      <c r="B516" s="100"/>
      <c r="C516" s="908"/>
      <c r="D516" s="909"/>
      <c r="E516" s="909"/>
      <c r="F516" s="910"/>
      <c r="G516" s="890"/>
      <c r="H516" s="891"/>
      <c r="I516" s="152"/>
      <c r="J516" s="152"/>
      <c r="K516" s="152"/>
      <c r="L516" s="152"/>
      <c r="M516" s="152"/>
      <c r="N516" s="152"/>
      <c r="O516" s="152"/>
      <c r="P516" s="153"/>
      <c r="Q516" s="153"/>
      <c r="R516" s="156">
        <f t="shared" si="399"/>
        <v>0</v>
      </c>
      <c r="S516" s="156">
        <f t="shared" si="400"/>
        <v>0</v>
      </c>
      <c r="U516" s="157">
        <f t="shared" si="406"/>
        <v>0</v>
      </c>
      <c r="W516" s="152"/>
      <c r="X516" s="152"/>
      <c r="Y516" s="152"/>
      <c r="Z516" s="152"/>
      <c r="AA516" s="152"/>
      <c r="AB516" s="152"/>
      <c r="AC516" s="347"/>
      <c r="AD516" s="152"/>
      <c r="AE516" s="152"/>
      <c r="AF516" s="152"/>
      <c r="AG516" s="152"/>
      <c r="AH516" s="152"/>
      <c r="AI516" s="152"/>
      <c r="AJ516" s="347"/>
      <c r="AK516" s="152"/>
      <c r="AL516" s="152"/>
      <c r="AM516" s="295"/>
      <c r="AN516" s="228"/>
      <c r="AO516" s="228"/>
      <c r="AP516" s="228"/>
      <c r="AQ516" s="228"/>
      <c r="AR516" s="228"/>
      <c r="AS516" s="348"/>
      <c r="AT516" s="264">
        <f t="shared" si="363"/>
        <v>0</v>
      </c>
      <c r="AU516" s="259"/>
      <c r="AV516" s="265">
        <f t="shared" si="403"/>
        <v>0</v>
      </c>
      <c r="AX516" s="265">
        <f t="shared" si="407"/>
        <v>0</v>
      </c>
      <c r="AZ516" s="492">
        <f t="shared" si="404"/>
        <v>0</v>
      </c>
      <c r="BB516" s="492">
        <f t="shared" si="405"/>
        <v>0</v>
      </c>
      <c r="BD516" s="265">
        <f t="shared" si="408"/>
        <v>0</v>
      </c>
      <c r="BE516" s="105"/>
      <c r="BF516" s="105"/>
      <c r="BG516" s="105"/>
      <c r="BH516" s="105"/>
      <c r="BI516" s="105"/>
      <c r="BJ516" s="105"/>
    </row>
    <row r="517" spans="2:62" ht="20.100000000000001" hidden="1" customHeight="1" outlineLevel="1">
      <c r="B517" s="100"/>
      <c r="C517" s="908"/>
      <c r="D517" s="909"/>
      <c r="E517" s="909"/>
      <c r="F517" s="910"/>
      <c r="G517" s="890"/>
      <c r="H517" s="891"/>
      <c r="I517" s="152"/>
      <c r="J517" s="152"/>
      <c r="K517" s="152"/>
      <c r="L517" s="152"/>
      <c r="M517" s="152"/>
      <c r="N517" s="152"/>
      <c r="O517" s="152"/>
      <c r="P517" s="153"/>
      <c r="Q517" s="153"/>
      <c r="R517" s="156">
        <f t="shared" si="399"/>
        <v>0</v>
      </c>
      <c r="S517" s="156">
        <f t="shared" si="400"/>
        <v>0</v>
      </c>
      <c r="U517" s="157">
        <f t="shared" si="406"/>
        <v>0</v>
      </c>
      <c r="W517" s="152"/>
      <c r="X517" s="152"/>
      <c r="Y517" s="152"/>
      <c r="Z517" s="152"/>
      <c r="AA517" s="152"/>
      <c r="AB517" s="152"/>
      <c r="AC517" s="347"/>
      <c r="AD517" s="152"/>
      <c r="AE517" s="152"/>
      <c r="AF517" s="152"/>
      <c r="AG517" s="152"/>
      <c r="AH517" s="152"/>
      <c r="AI517" s="152"/>
      <c r="AJ517" s="347"/>
      <c r="AK517" s="152"/>
      <c r="AL517" s="152"/>
      <c r="AM517" s="295"/>
      <c r="AN517" s="228"/>
      <c r="AO517" s="228"/>
      <c r="AP517" s="228"/>
      <c r="AQ517" s="228"/>
      <c r="AR517" s="228"/>
      <c r="AS517" s="348"/>
      <c r="AT517" s="264">
        <f t="shared" si="363"/>
        <v>0</v>
      </c>
      <c r="AU517" s="259"/>
      <c r="AV517" s="265">
        <f t="shared" si="403"/>
        <v>0</v>
      </c>
      <c r="AX517" s="265">
        <f t="shared" si="407"/>
        <v>0</v>
      </c>
      <c r="AZ517" s="492">
        <f t="shared" si="404"/>
        <v>0</v>
      </c>
      <c r="BB517" s="492">
        <f t="shared" si="405"/>
        <v>0</v>
      </c>
      <c r="BD517" s="265">
        <f t="shared" si="408"/>
        <v>0</v>
      </c>
      <c r="BE517" s="105"/>
      <c r="BF517" s="105"/>
      <c r="BG517" s="105"/>
      <c r="BH517" s="105"/>
      <c r="BI517" s="105"/>
      <c r="BJ517" s="105"/>
    </row>
    <row r="518" spans="2:62" ht="20.100000000000001" hidden="1" customHeight="1" outlineLevel="1">
      <c r="B518" s="100"/>
      <c r="C518" s="908"/>
      <c r="D518" s="909"/>
      <c r="E518" s="909"/>
      <c r="F518" s="910"/>
      <c r="G518" s="890"/>
      <c r="H518" s="891"/>
      <c r="I518" s="152"/>
      <c r="J518" s="152"/>
      <c r="K518" s="152"/>
      <c r="L518" s="152"/>
      <c r="M518" s="152"/>
      <c r="N518" s="152"/>
      <c r="O518" s="152"/>
      <c r="P518" s="153"/>
      <c r="Q518" s="153"/>
      <c r="R518" s="156">
        <f t="shared" si="399"/>
        <v>0</v>
      </c>
      <c r="S518" s="156">
        <f t="shared" si="400"/>
        <v>0</v>
      </c>
      <c r="U518" s="157">
        <f t="shared" si="406"/>
        <v>0</v>
      </c>
      <c r="W518" s="152"/>
      <c r="X518" s="152"/>
      <c r="Y518" s="152"/>
      <c r="Z518" s="152"/>
      <c r="AA518" s="152"/>
      <c r="AB518" s="152"/>
      <c r="AC518" s="347"/>
      <c r="AD518" s="152"/>
      <c r="AE518" s="152"/>
      <c r="AF518" s="152"/>
      <c r="AG518" s="152"/>
      <c r="AH518" s="152"/>
      <c r="AI518" s="152"/>
      <c r="AJ518" s="347"/>
      <c r="AK518" s="152"/>
      <c r="AL518" s="152"/>
      <c r="AM518" s="295"/>
      <c r="AN518" s="228"/>
      <c r="AO518" s="228"/>
      <c r="AP518" s="228"/>
      <c r="AQ518" s="228"/>
      <c r="AR518" s="228"/>
      <c r="AS518" s="348"/>
      <c r="AT518" s="264">
        <f t="shared" ref="AT518:AT520" si="409">((W518+AD518)*$W$7+(X518+AE518)*$X$7+(Y518+Z518+AF518+AG518)*$Z$7+(AA518+AH518)*$AA$7+(AB518+AI518)*$AB$7)*Zuschläge_IBN</f>
        <v>0</v>
      </c>
      <c r="AU518" s="259"/>
      <c r="AV518" s="265">
        <f t="shared" si="403"/>
        <v>0</v>
      </c>
      <c r="AX518" s="265">
        <f t="shared" si="407"/>
        <v>0</v>
      </c>
      <c r="AZ518" s="492">
        <f t="shared" si="404"/>
        <v>0</v>
      </c>
      <c r="BB518" s="492">
        <f t="shared" si="405"/>
        <v>0</v>
      </c>
      <c r="BD518" s="265">
        <f t="shared" si="408"/>
        <v>0</v>
      </c>
      <c r="BE518" s="105"/>
      <c r="BF518" s="105"/>
      <c r="BG518" s="105"/>
      <c r="BH518" s="105"/>
      <c r="BI518" s="105"/>
      <c r="BJ518" s="105"/>
    </row>
    <row r="519" spans="2:62" ht="20.100000000000001" hidden="1" customHeight="1" outlineLevel="1">
      <c r="B519" s="100"/>
      <c r="C519" s="908"/>
      <c r="D519" s="909"/>
      <c r="E519" s="909"/>
      <c r="F519" s="910"/>
      <c r="G519" s="890"/>
      <c r="H519" s="891"/>
      <c r="I519" s="152"/>
      <c r="J519" s="152"/>
      <c r="K519" s="152"/>
      <c r="L519" s="152"/>
      <c r="M519" s="152"/>
      <c r="N519" s="152"/>
      <c r="O519" s="152"/>
      <c r="P519" s="153"/>
      <c r="Q519" s="153"/>
      <c r="R519" s="156">
        <f t="shared" si="399"/>
        <v>0</v>
      </c>
      <c r="S519" s="156">
        <f t="shared" si="400"/>
        <v>0</v>
      </c>
      <c r="U519" s="157">
        <f t="shared" si="406"/>
        <v>0</v>
      </c>
      <c r="W519" s="152"/>
      <c r="X519" s="152"/>
      <c r="Y519" s="152"/>
      <c r="Z519" s="152"/>
      <c r="AA519" s="152"/>
      <c r="AB519" s="152"/>
      <c r="AC519" s="347"/>
      <c r="AD519" s="152"/>
      <c r="AE519" s="152"/>
      <c r="AF519" s="152"/>
      <c r="AG519" s="152"/>
      <c r="AH519" s="152"/>
      <c r="AI519" s="152"/>
      <c r="AJ519" s="347"/>
      <c r="AK519" s="152"/>
      <c r="AL519" s="152"/>
      <c r="AM519" s="295"/>
      <c r="AN519" s="228"/>
      <c r="AO519" s="228"/>
      <c r="AP519" s="228"/>
      <c r="AQ519" s="228"/>
      <c r="AR519" s="228"/>
      <c r="AS519" s="348"/>
      <c r="AT519" s="264">
        <f t="shared" si="409"/>
        <v>0</v>
      </c>
      <c r="AU519" s="259"/>
      <c r="AV519" s="265">
        <f t="shared" si="403"/>
        <v>0</v>
      </c>
      <c r="AX519" s="265">
        <f t="shared" si="407"/>
        <v>0</v>
      </c>
      <c r="AZ519" s="492">
        <f t="shared" si="404"/>
        <v>0</v>
      </c>
      <c r="BB519" s="492">
        <f t="shared" si="405"/>
        <v>0</v>
      </c>
      <c r="BD519" s="265">
        <f t="shared" si="408"/>
        <v>0</v>
      </c>
      <c r="BE519" s="105"/>
      <c r="BF519" s="105"/>
      <c r="BG519" s="105"/>
      <c r="BH519" s="105"/>
      <c r="BI519" s="105"/>
      <c r="BJ519" s="105"/>
    </row>
    <row r="520" spans="2:62" ht="20.100000000000001" hidden="1" customHeight="1" outlineLevel="1">
      <c r="B520" s="100"/>
      <c r="C520" s="908"/>
      <c r="D520" s="909"/>
      <c r="E520" s="909"/>
      <c r="F520" s="910"/>
      <c r="G520" s="890"/>
      <c r="H520" s="891"/>
      <c r="I520" s="152"/>
      <c r="J520" s="152"/>
      <c r="K520" s="152"/>
      <c r="L520" s="152"/>
      <c r="M520" s="152"/>
      <c r="N520" s="152"/>
      <c r="O520" s="152"/>
      <c r="P520" s="153"/>
      <c r="Q520" s="153"/>
      <c r="R520" s="156">
        <f t="shared" si="399"/>
        <v>0</v>
      </c>
      <c r="S520" s="156">
        <f t="shared" si="400"/>
        <v>0</v>
      </c>
      <c r="U520" s="157">
        <f t="shared" si="406"/>
        <v>0</v>
      </c>
      <c r="W520" s="152"/>
      <c r="X520" s="152"/>
      <c r="Y520" s="152"/>
      <c r="Z520" s="152"/>
      <c r="AA520" s="152"/>
      <c r="AB520" s="152"/>
      <c r="AC520" s="347"/>
      <c r="AD520" s="152"/>
      <c r="AE520" s="152"/>
      <c r="AF520" s="152"/>
      <c r="AG520" s="152"/>
      <c r="AH520" s="152"/>
      <c r="AI520" s="152"/>
      <c r="AJ520" s="347"/>
      <c r="AK520" s="152"/>
      <c r="AL520" s="152"/>
      <c r="AM520" s="295"/>
      <c r="AN520" s="228"/>
      <c r="AO520" s="228"/>
      <c r="AP520" s="228"/>
      <c r="AQ520" s="228"/>
      <c r="AR520" s="228"/>
      <c r="AS520" s="348"/>
      <c r="AT520" s="264">
        <f t="shared" si="409"/>
        <v>0</v>
      </c>
      <c r="AU520" s="259"/>
      <c r="AV520" s="265">
        <f t="shared" si="403"/>
        <v>0</v>
      </c>
      <c r="AX520" s="265">
        <f t="shared" si="407"/>
        <v>0</v>
      </c>
      <c r="AZ520" s="492">
        <f t="shared" si="404"/>
        <v>0</v>
      </c>
      <c r="BB520" s="492">
        <f t="shared" si="405"/>
        <v>0</v>
      </c>
      <c r="BD520" s="265">
        <f t="shared" si="408"/>
        <v>0</v>
      </c>
      <c r="BE520" s="105"/>
      <c r="BF520" s="105"/>
      <c r="BG520" s="105"/>
      <c r="BH520" s="105"/>
      <c r="BI520" s="105"/>
      <c r="BJ520" s="105"/>
    </row>
    <row r="521" spans="2:62" ht="9.9499999999999993" hidden="1" customHeight="1" outlineLevel="1">
      <c r="B521" s="101"/>
      <c r="C521" s="208"/>
      <c r="D521" s="208"/>
      <c r="E521" s="208"/>
      <c r="F521" s="208"/>
      <c r="G521" s="237"/>
      <c r="H521" s="207"/>
      <c r="I521" s="257"/>
      <c r="J521" s="257"/>
      <c r="K521" s="257"/>
      <c r="L521" s="257"/>
      <c r="M521" s="257"/>
      <c r="N521" s="257"/>
      <c r="O521" s="257"/>
      <c r="P521" s="256"/>
      <c r="Q521" s="102"/>
      <c r="R521" s="102"/>
      <c r="S521" s="102"/>
      <c r="U521" s="98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Z521" s="493"/>
      <c r="BE521" s="105"/>
      <c r="BF521" s="105"/>
      <c r="BG521" s="105"/>
      <c r="BH521" s="105"/>
      <c r="BI521" s="105"/>
      <c r="BJ521" s="105"/>
    </row>
    <row r="522" spans="2:62" ht="3" customHeight="1" collapsed="1" thickBot="1">
      <c r="B522" s="133"/>
      <c r="C522" s="931"/>
      <c r="D522" s="932"/>
      <c r="E522" s="933"/>
      <c r="F522" s="934"/>
      <c r="G522" s="236"/>
      <c r="H522" s="128"/>
      <c r="I522" s="129"/>
      <c r="J522" s="129"/>
      <c r="K522" s="129"/>
      <c r="L522" s="129"/>
      <c r="M522" s="129"/>
      <c r="N522" s="129"/>
      <c r="O522" s="129"/>
      <c r="P522" s="129"/>
      <c r="Q522" s="130"/>
      <c r="R522" s="131"/>
      <c r="S522" s="131"/>
      <c r="U522" s="132"/>
      <c r="W522" s="278"/>
      <c r="X522" s="936"/>
      <c r="Y522" s="932"/>
      <c r="Z522" s="934"/>
      <c r="AA522" s="279"/>
      <c r="AB522" s="128"/>
      <c r="AC522" s="282"/>
      <c r="AD522" s="280"/>
      <c r="AE522" s="280"/>
      <c r="AF522" s="280"/>
      <c r="AG522" s="280"/>
      <c r="AH522" s="280"/>
      <c r="AI522" s="280"/>
      <c r="AJ522" s="283"/>
      <c r="AK522" s="281"/>
      <c r="AL522" s="281"/>
      <c r="AM522" s="280"/>
      <c r="AN522" s="280"/>
      <c r="AO522" s="280"/>
      <c r="AP522" s="280"/>
      <c r="AQ522" s="280"/>
      <c r="AR522" s="280"/>
      <c r="AS522" s="283"/>
      <c r="AT522" s="281"/>
      <c r="AU522" s="284"/>
      <c r="AV522" s="494"/>
      <c r="AX522" s="494"/>
      <c r="AZ522" s="495"/>
      <c r="BB522" s="494"/>
      <c r="BD522" s="494"/>
      <c r="BE522" s="105"/>
      <c r="BF522" s="105"/>
      <c r="BG522" s="105"/>
      <c r="BH522" s="105"/>
      <c r="BI522" s="105"/>
      <c r="BJ522" s="105"/>
    </row>
    <row r="523" spans="2:62" s="105" customFormat="1" ht="13.5" customHeight="1">
      <c r="F523" s="351"/>
      <c r="G523" s="351"/>
      <c r="H523" s="496"/>
      <c r="I523" s="117"/>
      <c r="J523" s="117"/>
      <c r="K523" s="117"/>
      <c r="L523" s="117"/>
      <c r="M523" s="117"/>
      <c r="N523" s="117"/>
      <c r="O523" s="117"/>
      <c r="P523" s="117"/>
      <c r="S523" s="117"/>
      <c r="U523" s="352"/>
      <c r="AZ523" s="352"/>
    </row>
    <row r="524" spans="2:62" s="105" customFormat="1"/>
    <row r="525" spans="2:62" s="105" customFormat="1"/>
    <row r="526" spans="2:62" s="105" customFormat="1"/>
    <row r="527" spans="2:62" s="105" customFormat="1"/>
    <row r="528" spans="2:62" s="105" customFormat="1"/>
    <row r="529" s="105" customFormat="1"/>
    <row r="530" s="105" customFormat="1"/>
    <row r="531" s="105" customFormat="1"/>
    <row r="532" s="105" customFormat="1"/>
    <row r="533" s="105" customFormat="1"/>
    <row r="534" s="105" customFormat="1"/>
    <row r="535" s="105" customFormat="1"/>
    <row r="536" s="105" customFormat="1"/>
    <row r="537" s="105" customFormat="1"/>
    <row r="538" s="105" customFormat="1"/>
    <row r="539" s="105" customFormat="1"/>
    <row r="540" s="105" customFormat="1"/>
    <row r="541" s="105" customFormat="1"/>
    <row r="542" s="105" customFormat="1"/>
    <row r="543" s="105" customFormat="1"/>
    <row r="544" s="105" customFormat="1"/>
    <row r="545" s="105" customFormat="1"/>
    <row r="546" s="105" customFormat="1"/>
    <row r="547" s="105" customFormat="1"/>
    <row r="548" s="105" customFormat="1"/>
    <row r="549" s="105" customFormat="1"/>
    <row r="550" s="105" customFormat="1"/>
    <row r="551" s="105" customFormat="1"/>
    <row r="552" s="105" customFormat="1"/>
    <row r="553" s="105" customFormat="1"/>
    <row r="554" s="105" customFormat="1"/>
    <row r="555" s="105" customFormat="1"/>
    <row r="556" s="105" customFormat="1"/>
    <row r="557" s="105" customFormat="1"/>
    <row r="558" s="105" customFormat="1"/>
    <row r="559" s="105" customFormat="1"/>
    <row r="560" s="105" customFormat="1"/>
    <row r="561" s="105" customFormat="1"/>
    <row r="562" s="105" customFormat="1"/>
    <row r="563" s="105" customFormat="1"/>
    <row r="564" s="105" customFormat="1"/>
    <row r="565" s="105" customFormat="1"/>
    <row r="566" s="105" customFormat="1"/>
    <row r="567" s="105" customFormat="1"/>
    <row r="568" s="105" customFormat="1"/>
    <row r="569" s="105" customFormat="1"/>
    <row r="570" s="105" customFormat="1"/>
    <row r="571" s="105" customFormat="1"/>
    <row r="572" s="105" customFormat="1"/>
    <row r="573" s="105" customFormat="1"/>
    <row r="574" s="105" customFormat="1"/>
    <row r="575" s="105" customFormat="1"/>
    <row r="576" s="105" customFormat="1"/>
    <row r="577" s="105" customFormat="1"/>
    <row r="578" s="105" customFormat="1"/>
    <row r="579" s="105" customFormat="1"/>
    <row r="580" s="105" customFormat="1"/>
    <row r="581" s="105" customFormat="1"/>
    <row r="582" s="105" customFormat="1"/>
    <row r="583" s="105" customFormat="1"/>
    <row r="584" s="105" customFormat="1"/>
    <row r="585" s="105" customFormat="1"/>
    <row r="586" s="105" customFormat="1"/>
    <row r="587" s="105" customFormat="1"/>
    <row r="588" s="105" customFormat="1"/>
    <row r="589" s="105" customFormat="1"/>
    <row r="590" s="105" customFormat="1"/>
    <row r="591" s="105" customFormat="1"/>
    <row r="592" s="105" customFormat="1"/>
    <row r="593" s="105" customFormat="1"/>
    <row r="594" s="105" customFormat="1"/>
    <row r="595" s="105" customFormat="1"/>
    <row r="596" s="105" customFormat="1"/>
    <row r="597" s="105" customFormat="1"/>
    <row r="598" s="105" customFormat="1"/>
    <row r="599" s="105" customFormat="1"/>
    <row r="600" s="105" customFormat="1"/>
    <row r="601" s="105" customFormat="1"/>
    <row r="602" s="105" customFormat="1"/>
    <row r="603" s="105" customFormat="1"/>
    <row r="604" s="105" customFormat="1"/>
    <row r="605" s="105" customFormat="1"/>
    <row r="606" s="105" customFormat="1"/>
    <row r="607" s="105" customFormat="1"/>
    <row r="608" s="105" customFormat="1"/>
    <row r="609" s="105" customFormat="1"/>
    <row r="610" s="105" customFormat="1"/>
    <row r="611" s="105" customFormat="1"/>
    <row r="612" s="105" customFormat="1"/>
    <row r="613" s="105" customFormat="1"/>
    <row r="614" s="105" customFormat="1"/>
    <row r="615" s="105" customFormat="1"/>
    <row r="616" s="105" customFormat="1"/>
    <row r="617" s="105" customFormat="1"/>
    <row r="618" s="105" customFormat="1"/>
    <row r="619" s="105" customFormat="1"/>
    <row r="620" s="105" customFormat="1"/>
    <row r="621" s="105" customFormat="1"/>
    <row r="622" s="105" customFormat="1"/>
    <row r="623" s="105" customFormat="1"/>
    <row r="624" s="105" customFormat="1"/>
    <row r="625" s="105" customFormat="1"/>
    <row r="626" s="105" customFormat="1"/>
    <row r="627" s="105" customFormat="1"/>
    <row r="628" s="105" customFormat="1"/>
    <row r="629" s="105" customFormat="1"/>
    <row r="630" s="105" customFormat="1"/>
    <row r="631" s="105" customFormat="1"/>
    <row r="632" s="105" customFormat="1"/>
    <row r="633" s="105" customFormat="1"/>
    <row r="634" s="105" customFormat="1"/>
    <row r="635" s="105" customFormat="1"/>
    <row r="636" s="105" customFormat="1"/>
    <row r="637" s="105" customFormat="1"/>
    <row r="638" s="105" customFormat="1"/>
    <row r="639" s="105" customFormat="1"/>
    <row r="640" s="105" customFormat="1"/>
    <row r="641" s="105" customFormat="1"/>
    <row r="642" s="105" customFormat="1"/>
    <row r="643" s="105" customFormat="1"/>
    <row r="644" s="105" customFormat="1"/>
    <row r="645" s="105" customFormat="1"/>
    <row r="646" s="105" customFormat="1"/>
    <row r="647" s="105" customFormat="1"/>
    <row r="648" s="105" customFormat="1"/>
    <row r="649" s="105" customFormat="1"/>
    <row r="650" s="105" customFormat="1"/>
    <row r="651" s="105" customFormat="1"/>
    <row r="652" s="105" customFormat="1"/>
    <row r="653" s="105" customFormat="1"/>
    <row r="654" s="105" customFormat="1"/>
    <row r="655" s="105" customFormat="1"/>
    <row r="656" s="105" customFormat="1"/>
    <row r="657" s="105" customFormat="1"/>
    <row r="658" s="105" customFormat="1"/>
    <row r="659" s="105" customFormat="1"/>
    <row r="660" s="105" customFormat="1"/>
    <row r="661" s="105" customFormat="1"/>
    <row r="662" s="105" customFormat="1"/>
    <row r="663" s="105" customFormat="1"/>
    <row r="664" s="105" customFormat="1"/>
    <row r="665" s="105" customFormat="1"/>
    <row r="666" s="105" customFormat="1"/>
    <row r="667" s="105" customFormat="1"/>
    <row r="668" s="105" customFormat="1"/>
    <row r="669" s="105" customFormat="1"/>
    <row r="670" s="105" customFormat="1"/>
    <row r="671" s="105" customFormat="1"/>
    <row r="672" s="105" customFormat="1"/>
    <row r="673" s="105" customFormat="1"/>
    <row r="674" s="105" customFormat="1"/>
    <row r="675" s="105" customFormat="1"/>
    <row r="676" s="105" customFormat="1"/>
    <row r="677" s="105" customFormat="1"/>
    <row r="678" s="105" customFormat="1"/>
    <row r="679" s="105" customFormat="1"/>
    <row r="680" s="105" customFormat="1"/>
    <row r="681" s="105" customFormat="1"/>
    <row r="682" s="105" customFormat="1"/>
    <row r="683" s="105" customFormat="1"/>
    <row r="684" s="105" customFormat="1"/>
    <row r="685" s="105" customFormat="1"/>
    <row r="686" s="105" customFormat="1"/>
    <row r="687" s="105" customFormat="1"/>
    <row r="688" s="105" customFormat="1"/>
    <row r="689" s="105" customFormat="1"/>
    <row r="690" s="105" customFormat="1"/>
    <row r="691" s="105" customFormat="1"/>
    <row r="692" s="105" customFormat="1"/>
    <row r="693" s="105" customFormat="1"/>
    <row r="694" s="105" customFormat="1"/>
    <row r="695" s="105" customFormat="1"/>
    <row r="696" s="105" customFormat="1"/>
    <row r="697" s="105" customFormat="1"/>
    <row r="698" s="105" customFormat="1"/>
    <row r="699" s="105" customFormat="1"/>
    <row r="700" s="105" customFormat="1"/>
    <row r="701" s="105" customFormat="1"/>
    <row r="702" s="105" customFormat="1"/>
    <row r="703" s="105" customFormat="1"/>
    <row r="704" s="105" customFormat="1"/>
    <row r="705" s="105" customFormat="1"/>
    <row r="706" s="105" customFormat="1"/>
    <row r="707" s="105" customFormat="1"/>
    <row r="708" s="105" customFormat="1"/>
    <row r="709" s="105" customFormat="1"/>
    <row r="710" s="105" customFormat="1"/>
    <row r="711" s="105" customFormat="1"/>
    <row r="712" s="105" customFormat="1"/>
    <row r="713" s="105" customFormat="1"/>
    <row r="714" s="105" customFormat="1"/>
    <row r="715" s="105" customFormat="1"/>
    <row r="716" s="105" customFormat="1"/>
    <row r="717" s="105" customFormat="1"/>
    <row r="718" s="105" customFormat="1"/>
    <row r="719" s="105" customFormat="1"/>
    <row r="720" s="105" customFormat="1"/>
    <row r="721" s="105" customFormat="1"/>
    <row r="722" s="105" customFormat="1"/>
    <row r="723" s="105" customFormat="1"/>
    <row r="724" s="105" customFormat="1"/>
    <row r="725" s="105" customFormat="1"/>
    <row r="726" s="105" customFormat="1"/>
    <row r="727" s="105" customFormat="1"/>
    <row r="728" s="105" customFormat="1"/>
    <row r="729" s="105" customFormat="1"/>
    <row r="730" s="105" customFormat="1"/>
    <row r="731" s="105" customFormat="1"/>
    <row r="732" s="105" customFormat="1"/>
    <row r="733" s="105" customFormat="1"/>
    <row r="734" s="105" customFormat="1"/>
    <row r="735" s="105" customFormat="1"/>
    <row r="736" s="105" customFormat="1"/>
    <row r="737" s="105" customFormat="1"/>
    <row r="738" s="105" customFormat="1"/>
    <row r="739" s="105" customFormat="1"/>
    <row r="740" s="105" customFormat="1"/>
    <row r="741" s="105" customFormat="1"/>
    <row r="742" s="105" customFormat="1"/>
    <row r="743" s="105" customFormat="1"/>
    <row r="744" s="105" customFormat="1"/>
    <row r="745" s="105" customFormat="1"/>
    <row r="746" s="105" customFormat="1"/>
    <row r="747" s="105" customFormat="1"/>
    <row r="748" s="105" customFormat="1"/>
    <row r="749" s="105" customFormat="1"/>
    <row r="750" s="105" customFormat="1"/>
    <row r="751" s="105" customFormat="1"/>
    <row r="752" s="105" customFormat="1"/>
    <row r="753" s="105" customFormat="1"/>
    <row r="754" s="105" customFormat="1"/>
    <row r="755" s="105" customFormat="1"/>
    <row r="756" s="105" customFormat="1"/>
    <row r="757" s="105" customFormat="1"/>
    <row r="758" s="105" customFormat="1"/>
    <row r="759" s="105" customFormat="1"/>
    <row r="760" s="105" customFormat="1"/>
    <row r="761" s="105" customFormat="1"/>
    <row r="762" s="105" customFormat="1"/>
    <row r="763" s="105" customFormat="1"/>
    <row r="764" s="105" customFormat="1"/>
    <row r="765" s="105" customFormat="1"/>
    <row r="766" s="105" customFormat="1"/>
    <row r="767" s="105" customFormat="1"/>
    <row r="768" s="105" customFormat="1"/>
    <row r="769" s="105" customFormat="1"/>
    <row r="770" s="105" customFormat="1"/>
    <row r="771" s="105" customFormat="1"/>
    <row r="772" s="105" customFormat="1"/>
    <row r="773" s="105" customFormat="1"/>
    <row r="774" s="105" customFormat="1"/>
    <row r="775" s="105" customFormat="1"/>
    <row r="776" s="105" customFormat="1"/>
    <row r="777" s="105" customFormat="1"/>
    <row r="778" s="105" customFormat="1"/>
    <row r="779" s="105" customFormat="1"/>
    <row r="780" s="105" customFormat="1"/>
    <row r="781" s="105" customFormat="1"/>
    <row r="782" s="105" customFormat="1"/>
    <row r="783" s="105" customFormat="1"/>
    <row r="784" s="105" customFormat="1"/>
    <row r="785" s="105" customFormat="1"/>
    <row r="786" s="105" customFormat="1"/>
    <row r="787" s="105" customFormat="1"/>
    <row r="788" s="105" customFormat="1"/>
    <row r="789" s="105" customFormat="1"/>
    <row r="790" s="105" customFormat="1"/>
    <row r="791" s="105" customFormat="1"/>
    <row r="792" s="105" customFormat="1"/>
    <row r="793" s="105" customFormat="1"/>
    <row r="794" s="105" customFormat="1"/>
    <row r="795" s="105" customFormat="1"/>
    <row r="796" s="105" customFormat="1"/>
    <row r="797" s="105" customFormat="1"/>
    <row r="798" s="105" customFormat="1"/>
    <row r="799" s="105" customFormat="1"/>
    <row r="800" s="105" customFormat="1"/>
    <row r="801" s="105" customFormat="1"/>
    <row r="802" s="105" customFormat="1"/>
    <row r="803" s="105" customFormat="1"/>
    <row r="804" s="105" customFormat="1"/>
    <row r="805" s="105" customFormat="1"/>
    <row r="806" s="105" customFormat="1"/>
    <row r="807" s="105" customFormat="1"/>
    <row r="808" s="105" customFormat="1"/>
    <row r="809" s="105" customFormat="1"/>
    <row r="810" s="105" customFormat="1"/>
    <row r="811" s="105" customFormat="1"/>
    <row r="812" s="105" customFormat="1"/>
    <row r="813" s="105" customFormat="1"/>
    <row r="814" s="105" customFormat="1"/>
    <row r="815" s="105" customFormat="1"/>
    <row r="816" s="105" customFormat="1"/>
    <row r="817" s="105" customFormat="1"/>
    <row r="818" s="105" customFormat="1"/>
    <row r="819" s="105" customFormat="1"/>
    <row r="820" s="105" customFormat="1"/>
    <row r="821" s="105" customFormat="1"/>
    <row r="822" s="105" customFormat="1"/>
    <row r="823" s="105" customFormat="1"/>
    <row r="824" s="105" customFormat="1"/>
    <row r="825" s="105" customFormat="1"/>
    <row r="826" s="105" customFormat="1"/>
    <row r="827" s="105" customFormat="1"/>
    <row r="828" s="105" customFormat="1"/>
    <row r="829" s="105" customFormat="1"/>
    <row r="830" s="105" customFormat="1"/>
    <row r="831" s="105" customFormat="1"/>
    <row r="832" s="105" customFormat="1"/>
    <row r="833" s="105" customFormat="1"/>
    <row r="834" s="105" customFormat="1"/>
    <row r="835" s="105" customFormat="1"/>
    <row r="836" s="105" customFormat="1"/>
    <row r="837" s="105" customFormat="1"/>
    <row r="838" s="105" customFormat="1"/>
    <row r="839" s="105" customFormat="1"/>
    <row r="840" s="105" customFormat="1"/>
    <row r="841" s="105" customFormat="1"/>
    <row r="842" s="105" customFormat="1"/>
    <row r="843" s="105" customFormat="1"/>
    <row r="844" s="105" customFormat="1"/>
    <row r="845" s="105" customFormat="1"/>
    <row r="846" s="105" customFormat="1"/>
    <row r="847" s="105" customFormat="1"/>
    <row r="848" s="105" customFormat="1"/>
    <row r="849" s="105" customFormat="1"/>
    <row r="850" s="105" customFormat="1"/>
    <row r="851" s="105" customFormat="1"/>
    <row r="852" s="105" customFormat="1"/>
    <row r="853" s="105" customFormat="1"/>
    <row r="854" s="105" customFormat="1"/>
    <row r="855" s="105" customFormat="1"/>
    <row r="856" s="105" customFormat="1"/>
    <row r="857" s="105" customFormat="1"/>
    <row r="858" s="105" customFormat="1"/>
    <row r="859" s="105" customFormat="1"/>
    <row r="860" s="105" customFormat="1"/>
    <row r="861" s="105" customFormat="1"/>
    <row r="862" s="105" customFormat="1"/>
    <row r="863" s="105" customFormat="1"/>
    <row r="864" s="105" customFormat="1"/>
    <row r="865" s="105" customFormat="1"/>
    <row r="866" s="105" customFormat="1"/>
    <row r="867" s="105" customFormat="1"/>
    <row r="868" s="105" customFormat="1"/>
    <row r="869" s="105" customFormat="1"/>
    <row r="870" s="105" customFormat="1"/>
    <row r="871" s="105" customFormat="1"/>
    <row r="872" s="105" customFormat="1"/>
    <row r="873" s="105" customFormat="1"/>
    <row r="874" s="105" customFormat="1"/>
    <row r="875" s="105" customFormat="1"/>
    <row r="876" s="105" customFormat="1"/>
    <row r="877" s="105" customFormat="1"/>
    <row r="878" s="105" customFormat="1"/>
    <row r="879" s="105" customFormat="1"/>
    <row r="880" s="105" customFormat="1"/>
    <row r="881" s="105" customFormat="1"/>
    <row r="882" s="105" customFormat="1"/>
    <row r="883" s="105" customFormat="1"/>
    <row r="884" s="105" customFormat="1"/>
    <row r="885" s="105" customFormat="1"/>
    <row r="886" s="105" customFormat="1"/>
    <row r="887" s="105" customFormat="1"/>
    <row r="888" s="105" customFormat="1"/>
    <row r="889" s="105" customFormat="1"/>
    <row r="890" s="105" customFormat="1"/>
    <row r="891" s="105" customFormat="1"/>
    <row r="892" s="105" customFormat="1"/>
    <row r="893" s="105" customFormat="1"/>
    <row r="894" s="105" customFormat="1"/>
    <row r="895" s="105" customFormat="1"/>
    <row r="896" s="105" customFormat="1"/>
    <row r="897" s="105" customFormat="1"/>
    <row r="898" s="105" customFormat="1"/>
    <row r="899" s="105" customFormat="1"/>
    <row r="900" s="105" customFormat="1"/>
    <row r="901" s="105" customFormat="1"/>
    <row r="902" s="105" customFormat="1"/>
    <row r="903" s="105" customFormat="1"/>
    <row r="904" s="105" customFormat="1"/>
    <row r="905" s="105" customFormat="1"/>
    <row r="906" s="105" customFormat="1"/>
    <row r="907" s="105" customFormat="1"/>
    <row r="908" s="105" customFormat="1"/>
    <row r="909" s="105" customFormat="1"/>
    <row r="910" s="105" customFormat="1"/>
    <row r="911" s="105" customFormat="1"/>
    <row r="912" s="105" customFormat="1"/>
    <row r="913" s="105" customFormat="1"/>
    <row r="914" s="105" customFormat="1"/>
    <row r="915" s="105" customFormat="1"/>
    <row r="916" s="105" customFormat="1"/>
    <row r="917" s="105" customFormat="1"/>
    <row r="918" s="105" customFormat="1"/>
    <row r="919" s="105" customFormat="1"/>
    <row r="920" s="105" customFormat="1"/>
    <row r="921" s="105" customFormat="1"/>
    <row r="922" s="105" customFormat="1"/>
    <row r="923" s="105" customFormat="1"/>
    <row r="924" s="105" customFormat="1"/>
    <row r="925" s="105" customFormat="1"/>
    <row r="926" s="105" customFormat="1"/>
    <row r="927" s="105" customFormat="1"/>
    <row r="928" s="105" customFormat="1"/>
    <row r="929" s="105" customFormat="1"/>
    <row r="930" s="105" customFormat="1"/>
    <row r="931" s="105" customFormat="1"/>
    <row r="932" s="105" customFormat="1"/>
    <row r="933" s="105" customFormat="1"/>
    <row r="934" s="105" customFormat="1"/>
    <row r="935" s="105" customFormat="1"/>
    <row r="936" s="105" customFormat="1"/>
    <row r="937" s="105" customFormat="1"/>
    <row r="938" s="105" customFormat="1"/>
    <row r="939" s="105" customFormat="1"/>
    <row r="940" s="105" customFormat="1"/>
    <row r="941" s="105" customFormat="1"/>
    <row r="942" s="105" customFormat="1"/>
    <row r="943" s="105" customFormat="1"/>
    <row r="944" s="105" customFormat="1"/>
    <row r="945" s="105" customFormat="1"/>
    <row r="946" s="105" customFormat="1"/>
    <row r="947" s="105" customFormat="1"/>
    <row r="948" s="105" customFormat="1"/>
    <row r="949" s="105" customFormat="1"/>
    <row r="950" s="105" customFormat="1"/>
    <row r="951" s="105" customFormat="1"/>
    <row r="952" s="105" customFormat="1"/>
    <row r="953" s="105" customFormat="1"/>
    <row r="954" s="105" customFormat="1"/>
    <row r="955" s="105" customFormat="1"/>
    <row r="956" s="105" customFormat="1"/>
    <row r="957" s="105" customFormat="1"/>
    <row r="958" s="105" customFormat="1"/>
    <row r="959" s="105" customFormat="1"/>
    <row r="960" s="105" customFormat="1"/>
    <row r="961" s="105" customFormat="1"/>
    <row r="962" s="105" customFormat="1"/>
    <row r="963" s="105" customFormat="1"/>
    <row r="964" s="105" customFormat="1"/>
    <row r="965" s="105" customFormat="1"/>
    <row r="966" s="105" customFormat="1"/>
    <row r="967" s="105" customFormat="1"/>
    <row r="968" s="105" customFormat="1"/>
    <row r="969" s="105" customFormat="1"/>
    <row r="970" s="105" customFormat="1"/>
    <row r="971" s="105" customFormat="1"/>
    <row r="972" s="105" customFormat="1"/>
    <row r="973" s="105" customFormat="1"/>
    <row r="974" s="105" customFormat="1"/>
    <row r="975" s="105" customFormat="1"/>
    <row r="976" s="105" customFormat="1"/>
    <row r="977" s="105" customFormat="1"/>
    <row r="978" s="105" customFormat="1"/>
    <row r="979" s="105" customFormat="1"/>
    <row r="980" s="105" customFormat="1"/>
    <row r="981" s="105" customFormat="1"/>
    <row r="982" s="105" customFormat="1"/>
    <row r="983" s="105" customFormat="1"/>
    <row r="984" s="105" customFormat="1"/>
    <row r="985" s="105" customFormat="1"/>
    <row r="986" s="105" customFormat="1"/>
    <row r="987" s="105" customFormat="1"/>
    <row r="988" s="105" customFormat="1"/>
    <row r="989" s="105" customFormat="1"/>
    <row r="990" s="105" customFormat="1"/>
    <row r="991" s="105" customFormat="1"/>
    <row r="992" s="105" customFormat="1"/>
    <row r="993" s="105" customFormat="1"/>
    <row r="994" s="105" customFormat="1"/>
    <row r="995" s="105" customFormat="1"/>
    <row r="996" s="105" customFormat="1"/>
    <row r="997" s="105" customFormat="1"/>
    <row r="998" s="105" customFormat="1"/>
    <row r="999" s="105" customFormat="1"/>
    <row r="1000" s="105" customFormat="1"/>
  </sheetData>
  <sheetProtection algorithmName="SHA-512" hashValue="WAn9sVSuvqdWcfDm9ns2QdM1Q2gCyC+RMp/EWHrtfZ3i9YjvyhAFvhcw1X9MeAETTt1IslvUskfWo7IHz/1ovQ==" saltValue="tt/+867uOXXohlYArr9I7g==" spinCount="100000" sheet="1" formatCells="0" formatColumns="0" formatRows="0"/>
  <mergeCells count="944">
    <mergeCell ref="C345:F345"/>
    <mergeCell ref="G345:H345"/>
    <mergeCell ref="C346:F346"/>
    <mergeCell ref="C357:F357"/>
    <mergeCell ref="G357:H357"/>
    <mergeCell ref="C358:F358"/>
    <mergeCell ref="G358:H358"/>
    <mergeCell ref="C359:F359"/>
    <mergeCell ref="G359:H359"/>
    <mergeCell ref="G346:H346"/>
    <mergeCell ref="C347:F347"/>
    <mergeCell ref="G347:H347"/>
    <mergeCell ref="C348:F348"/>
    <mergeCell ref="G348:H348"/>
    <mergeCell ref="C349:F349"/>
    <mergeCell ref="G349:H349"/>
    <mergeCell ref="C350:F350"/>
    <mergeCell ref="G350:H350"/>
    <mergeCell ref="C352:F352"/>
    <mergeCell ref="C353:F353"/>
    <mergeCell ref="G353:H353"/>
    <mergeCell ref="C354:F354"/>
    <mergeCell ref="G354:H354"/>
    <mergeCell ref="C355:F355"/>
    <mergeCell ref="C340:F340"/>
    <mergeCell ref="G340:H340"/>
    <mergeCell ref="C341:F341"/>
    <mergeCell ref="G341:H341"/>
    <mergeCell ref="C342:F342"/>
    <mergeCell ref="G342:H342"/>
    <mergeCell ref="C343:F343"/>
    <mergeCell ref="G343:H343"/>
    <mergeCell ref="C344:F344"/>
    <mergeCell ref="G344:H344"/>
    <mergeCell ref="C335:F335"/>
    <mergeCell ref="C336:F336"/>
    <mergeCell ref="G336:H336"/>
    <mergeCell ref="C337:F337"/>
    <mergeCell ref="G337:H337"/>
    <mergeCell ref="C338:F338"/>
    <mergeCell ref="G338:H338"/>
    <mergeCell ref="C339:F339"/>
    <mergeCell ref="G339:H339"/>
    <mergeCell ref="C329:F329"/>
    <mergeCell ref="G329:H329"/>
    <mergeCell ref="C330:F330"/>
    <mergeCell ref="G330:H330"/>
    <mergeCell ref="C331:F331"/>
    <mergeCell ref="G331:H331"/>
    <mergeCell ref="C332:F332"/>
    <mergeCell ref="G332:H332"/>
    <mergeCell ref="C333:F333"/>
    <mergeCell ref="G333:H333"/>
    <mergeCell ref="C324:F324"/>
    <mergeCell ref="G324:H324"/>
    <mergeCell ref="C325:F325"/>
    <mergeCell ref="G325:H325"/>
    <mergeCell ref="C326:F326"/>
    <mergeCell ref="G326:H326"/>
    <mergeCell ref="C327:F327"/>
    <mergeCell ref="G327:H327"/>
    <mergeCell ref="C328:F328"/>
    <mergeCell ref="G328:H328"/>
    <mergeCell ref="C319:F319"/>
    <mergeCell ref="G319:H319"/>
    <mergeCell ref="C320:F320"/>
    <mergeCell ref="G320:H320"/>
    <mergeCell ref="C321:F321"/>
    <mergeCell ref="G321:H321"/>
    <mergeCell ref="C322:F322"/>
    <mergeCell ref="G322:H322"/>
    <mergeCell ref="C323:F323"/>
    <mergeCell ref="G323:H323"/>
    <mergeCell ref="C308:F308"/>
    <mergeCell ref="G308:H308"/>
    <mergeCell ref="C309:F309"/>
    <mergeCell ref="G309:H309"/>
    <mergeCell ref="C310:F310"/>
    <mergeCell ref="G310:H310"/>
    <mergeCell ref="C316:F316"/>
    <mergeCell ref="G316:H316"/>
    <mergeCell ref="C318:F318"/>
    <mergeCell ref="C311:F311"/>
    <mergeCell ref="G311:H311"/>
    <mergeCell ref="C312:F312"/>
    <mergeCell ref="G312:H312"/>
    <mergeCell ref="C313:F313"/>
    <mergeCell ref="G313:H313"/>
    <mergeCell ref="C314:F314"/>
    <mergeCell ref="G314:H314"/>
    <mergeCell ref="C315:F315"/>
    <mergeCell ref="G315:H315"/>
    <mergeCell ref="C303:F303"/>
    <mergeCell ref="G303:H303"/>
    <mergeCell ref="C304:F304"/>
    <mergeCell ref="G304:H304"/>
    <mergeCell ref="C305:F305"/>
    <mergeCell ref="G305:H305"/>
    <mergeCell ref="C306:F306"/>
    <mergeCell ref="G306:H306"/>
    <mergeCell ref="C307:F307"/>
    <mergeCell ref="G307:H307"/>
    <mergeCell ref="C297:F297"/>
    <mergeCell ref="G297:H297"/>
    <mergeCell ref="C298:F298"/>
    <mergeCell ref="G298:H298"/>
    <mergeCell ref="C299:F299"/>
    <mergeCell ref="G299:H299"/>
    <mergeCell ref="C301:F301"/>
    <mergeCell ref="C302:F302"/>
    <mergeCell ref="G302:H302"/>
    <mergeCell ref="C292:F292"/>
    <mergeCell ref="G292:H292"/>
    <mergeCell ref="C293:F293"/>
    <mergeCell ref="G293:H293"/>
    <mergeCell ref="C294:F294"/>
    <mergeCell ref="G294:H294"/>
    <mergeCell ref="C295:F295"/>
    <mergeCell ref="G295:H295"/>
    <mergeCell ref="C296:F296"/>
    <mergeCell ref="G296:H296"/>
    <mergeCell ref="C287:F287"/>
    <mergeCell ref="G287:H287"/>
    <mergeCell ref="C288:F288"/>
    <mergeCell ref="G288:H288"/>
    <mergeCell ref="C289:F289"/>
    <mergeCell ref="G289:H289"/>
    <mergeCell ref="C290:F290"/>
    <mergeCell ref="G290:H290"/>
    <mergeCell ref="C291:F291"/>
    <mergeCell ref="G291:H291"/>
    <mergeCell ref="C275:F275"/>
    <mergeCell ref="C286:F286"/>
    <mergeCell ref="G286:H286"/>
    <mergeCell ref="C277:F277"/>
    <mergeCell ref="G277:H277"/>
    <mergeCell ref="C278:F278"/>
    <mergeCell ref="G278:H278"/>
    <mergeCell ref="C279:F279"/>
    <mergeCell ref="G279:H279"/>
    <mergeCell ref="C280:F280"/>
    <mergeCell ref="G280:H280"/>
    <mergeCell ref="C281:F281"/>
    <mergeCell ref="G281:H281"/>
    <mergeCell ref="C282:F282"/>
    <mergeCell ref="G282:H282"/>
    <mergeCell ref="C284:F284"/>
    <mergeCell ref="C285:F285"/>
    <mergeCell ref="G285:H285"/>
    <mergeCell ref="G275:H275"/>
    <mergeCell ref="C276:F276"/>
    <mergeCell ref="G276:H276"/>
    <mergeCell ref="C270:F270"/>
    <mergeCell ref="G270:H270"/>
    <mergeCell ref="C271:F271"/>
    <mergeCell ref="G271:H271"/>
    <mergeCell ref="C272:F272"/>
    <mergeCell ref="G272:H272"/>
    <mergeCell ref="C273:F273"/>
    <mergeCell ref="G273:H273"/>
    <mergeCell ref="C274:F274"/>
    <mergeCell ref="G274:H274"/>
    <mergeCell ref="C256:F256"/>
    <mergeCell ref="G256:H256"/>
    <mergeCell ref="C257:F257"/>
    <mergeCell ref="G257:H257"/>
    <mergeCell ref="C253:F253"/>
    <mergeCell ref="G253:H253"/>
    <mergeCell ref="C254:F254"/>
    <mergeCell ref="G254:H254"/>
    <mergeCell ref="C255:F255"/>
    <mergeCell ref="G255:H255"/>
    <mergeCell ref="C245:F245"/>
    <mergeCell ref="G245:H245"/>
    <mergeCell ref="C246:F246"/>
    <mergeCell ref="G246:H246"/>
    <mergeCell ref="C247:F247"/>
    <mergeCell ref="G247:H247"/>
    <mergeCell ref="C248:F248"/>
    <mergeCell ref="G248:H248"/>
    <mergeCell ref="C250:F250"/>
    <mergeCell ref="C240:F240"/>
    <mergeCell ref="G240:H240"/>
    <mergeCell ref="C241:F241"/>
    <mergeCell ref="G241:H241"/>
    <mergeCell ref="C242:F242"/>
    <mergeCell ref="G242:H242"/>
    <mergeCell ref="C243:F243"/>
    <mergeCell ref="G243:H243"/>
    <mergeCell ref="C244:F244"/>
    <mergeCell ref="G244:H244"/>
    <mergeCell ref="C235:F235"/>
    <mergeCell ref="G235:H235"/>
    <mergeCell ref="C236:F236"/>
    <mergeCell ref="G236:H236"/>
    <mergeCell ref="C237:F237"/>
    <mergeCell ref="G237:H237"/>
    <mergeCell ref="C238:F238"/>
    <mergeCell ref="G238:H238"/>
    <mergeCell ref="C239:F239"/>
    <mergeCell ref="G239:H239"/>
    <mergeCell ref="G228:H228"/>
    <mergeCell ref="C229:F229"/>
    <mergeCell ref="G229:H229"/>
    <mergeCell ref="C230:F230"/>
    <mergeCell ref="G230:H230"/>
    <mergeCell ref="C231:F231"/>
    <mergeCell ref="G231:H231"/>
    <mergeCell ref="C233:F233"/>
    <mergeCell ref="C234:F234"/>
    <mergeCell ref="G234:H234"/>
    <mergeCell ref="C203:F203"/>
    <mergeCell ref="G203:H203"/>
    <mergeCell ref="C204:F204"/>
    <mergeCell ref="C214:F214"/>
    <mergeCell ref="G214:H214"/>
    <mergeCell ref="C216:F216"/>
    <mergeCell ref="C217:F217"/>
    <mergeCell ref="G217:H217"/>
    <mergeCell ref="C218:F218"/>
    <mergeCell ref="G218:H218"/>
    <mergeCell ref="G204:H204"/>
    <mergeCell ref="C205:F205"/>
    <mergeCell ref="G205:H205"/>
    <mergeCell ref="C206:F206"/>
    <mergeCell ref="G206:H206"/>
    <mergeCell ref="C207:F207"/>
    <mergeCell ref="G207:H207"/>
    <mergeCell ref="C208:F208"/>
    <mergeCell ref="G208:H208"/>
    <mergeCell ref="C209:F209"/>
    <mergeCell ref="G209:H209"/>
    <mergeCell ref="C210:F210"/>
    <mergeCell ref="G210:H210"/>
    <mergeCell ref="C211:F211"/>
    <mergeCell ref="C197:F197"/>
    <mergeCell ref="G197:H197"/>
    <mergeCell ref="C199:F199"/>
    <mergeCell ref="C200:F200"/>
    <mergeCell ref="G200:H200"/>
    <mergeCell ref="C201:F201"/>
    <mergeCell ref="G201:H201"/>
    <mergeCell ref="C202:F202"/>
    <mergeCell ref="G202:H202"/>
    <mergeCell ref="C187:F187"/>
    <mergeCell ref="G187:H187"/>
    <mergeCell ref="C188:F188"/>
    <mergeCell ref="G188:H188"/>
    <mergeCell ref="C189:F189"/>
    <mergeCell ref="G189:H189"/>
    <mergeCell ref="C190:F190"/>
    <mergeCell ref="G190:H190"/>
    <mergeCell ref="C196:F196"/>
    <mergeCell ref="G196:H196"/>
    <mergeCell ref="C191:F191"/>
    <mergeCell ref="G191:H191"/>
    <mergeCell ref="C192:F192"/>
    <mergeCell ref="G192:H192"/>
    <mergeCell ref="C193:F193"/>
    <mergeCell ref="G193:H193"/>
    <mergeCell ref="C194:F194"/>
    <mergeCell ref="G194:H194"/>
    <mergeCell ref="C195:F195"/>
    <mergeCell ref="G195:H195"/>
    <mergeCell ref="C182:F182"/>
    <mergeCell ref="C183:F183"/>
    <mergeCell ref="G183:H183"/>
    <mergeCell ref="C184:F184"/>
    <mergeCell ref="G184:H184"/>
    <mergeCell ref="C185:F185"/>
    <mergeCell ref="G185:H185"/>
    <mergeCell ref="C186:F186"/>
    <mergeCell ref="G186:H186"/>
    <mergeCell ref="C176:F176"/>
    <mergeCell ref="G176:H176"/>
    <mergeCell ref="C177:F177"/>
    <mergeCell ref="G177:H177"/>
    <mergeCell ref="C178:F178"/>
    <mergeCell ref="G178:H178"/>
    <mergeCell ref="C179:F179"/>
    <mergeCell ref="G179:H179"/>
    <mergeCell ref="C180:F180"/>
    <mergeCell ref="G180:H180"/>
    <mergeCell ref="C171:F171"/>
    <mergeCell ref="G171:H171"/>
    <mergeCell ref="C172:F172"/>
    <mergeCell ref="G172:H172"/>
    <mergeCell ref="C173:F173"/>
    <mergeCell ref="G173:H173"/>
    <mergeCell ref="C174:F174"/>
    <mergeCell ref="G174:H174"/>
    <mergeCell ref="C175:F175"/>
    <mergeCell ref="G175:H175"/>
    <mergeCell ref="C166:F166"/>
    <mergeCell ref="G166:H166"/>
    <mergeCell ref="C167:F167"/>
    <mergeCell ref="G167:H167"/>
    <mergeCell ref="C168:F168"/>
    <mergeCell ref="G168:H168"/>
    <mergeCell ref="C169:F169"/>
    <mergeCell ref="G169:H169"/>
    <mergeCell ref="C170:F170"/>
    <mergeCell ref="G170:H170"/>
    <mergeCell ref="C160:F160"/>
    <mergeCell ref="G160:H160"/>
    <mergeCell ref="C161:F161"/>
    <mergeCell ref="G161:H161"/>
    <mergeCell ref="C162:F162"/>
    <mergeCell ref="G162:H162"/>
    <mergeCell ref="C163:F163"/>
    <mergeCell ref="G163:H163"/>
    <mergeCell ref="C165:F165"/>
    <mergeCell ref="C155:F155"/>
    <mergeCell ref="G155:H155"/>
    <mergeCell ref="C156:F156"/>
    <mergeCell ref="G156:H156"/>
    <mergeCell ref="C157:F157"/>
    <mergeCell ref="G157:H157"/>
    <mergeCell ref="C158:F158"/>
    <mergeCell ref="G158:H158"/>
    <mergeCell ref="C159:F159"/>
    <mergeCell ref="G159:H159"/>
    <mergeCell ref="C150:F150"/>
    <mergeCell ref="G150:H150"/>
    <mergeCell ref="C151:F151"/>
    <mergeCell ref="G151:H151"/>
    <mergeCell ref="C152:F152"/>
    <mergeCell ref="G152:H152"/>
    <mergeCell ref="C153:F153"/>
    <mergeCell ref="G153:H153"/>
    <mergeCell ref="C154:F154"/>
    <mergeCell ref="G154:H154"/>
    <mergeCell ref="C144:F144"/>
    <mergeCell ref="G144:H144"/>
    <mergeCell ref="C145:F145"/>
    <mergeCell ref="G145:H145"/>
    <mergeCell ref="C146:F146"/>
    <mergeCell ref="G146:H146"/>
    <mergeCell ref="C148:F148"/>
    <mergeCell ref="C149:F149"/>
    <mergeCell ref="G149:H149"/>
    <mergeCell ref="C139:F139"/>
    <mergeCell ref="G139:H139"/>
    <mergeCell ref="C140:F140"/>
    <mergeCell ref="G140:H140"/>
    <mergeCell ref="C141:F141"/>
    <mergeCell ref="G141:H141"/>
    <mergeCell ref="C142:F142"/>
    <mergeCell ref="G142:H142"/>
    <mergeCell ref="C143:F143"/>
    <mergeCell ref="G143:H143"/>
    <mergeCell ref="C127:F127"/>
    <mergeCell ref="G127:H127"/>
    <mergeCell ref="C128:F128"/>
    <mergeCell ref="G128:H128"/>
    <mergeCell ref="C129:F129"/>
    <mergeCell ref="G129:H129"/>
    <mergeCell ref="C137:F137"/>
    <mergeCell ref="G137:H137"/>
    <mergeCell ref="C138:F138"/>
    <mergeCell ref="G138:H138"/>
    <mergeCell ref="C136:F136"/>
    <mergeCell ref="G136:H136"/>
    <mergeCell ref="C131:F131"/>
    <mergeCell ref="C132:F132"/>
    <mergeCell ref="G132:H132"/>
    <mergeCell ref="C133:F133"/>
    <mergeCell ref="G133:H133"/>
    <mergeCell ref="C134:F134"/>
    <mergeCell ref="G134:H134"/>
    <mergeCell ref="C135:F135"/>
    <mergeCell ref="G135:H135"/>
    <mergeCell ref="C122:F122"/>
    <mergeCell ref="G122:H122"/>
    <mergeCell ref="C123:F123"/>
    <mergeCell ref="G123:H123"/>
    <mergeCell ref="C124:F124"/>
    <mergeCell ref="G124:H124"/>
    <mergeCell ref="C125:F125"/>
    <mergeCell ref="G125:H125"/>
    <mergeCell ref="C126:F126"/>
    <mergeCell ref="G126:H126"/>
    <mergeCell ref="C117:F117"/>
    <mergeCell ref="G117:H117"/>
    <mergeCell ref="C118:F118"/>
    <mergeCell ref="G118:H118"/>
    <mergeCell ref="C119:F119"/>
    <mergeCell ref="G119:H119"/>
    <mergeCell ref="C120:F120"/>
    <mergeCell ref="G120:H120"/>
    <mergeCell ref="C121:F121"/>
    <mergeCell ref="G121:H121"/>
    <mergeCell ref="C111:F111"/>
    <mergeCell ref="G111:H111"/>
    <mergeCell ref="C112:F112"/>
    <mergeCell ref="G112:H112"/>
    <mergeCell ref="C114:F114"/>
    <mergeCell ref="C115:F115"/>
    <mergeCell ref="G115:H115"/>
    <mergeCell ref="C116:F116"/>
    <mergeCell ref="G116:H116"/>
    <mergeCell ref="C106:F106"/>
    <mergeCell ref="G106:H106"/>
    <mergeCell ref="C107:F107"/>
    <mergeCell ref="G107:H107"/>
    <mergeCell ref="C108:F108"/>
    <mergeCell ref="G108:H108"/>
    <mergeCell ref="C109:F109"/>
    <mergeCell ref="G109:H109"/>
    <mergeCell ref="C110:F110"/>
    <mergeCell ref="G110:H110"/>
    <mergeCell ref="C101:F101"/>
    <mergeCell ref="G101:H101"/>
    <mergeCell ref="C102:F102"/>
    <mergeCell ref="G102:H102"/>
    <mergeCell ref="C103:F103"/>
    <mergeCell ref="G103:H103"/>
    <mergeCell ref="C104:F104"/>
    <mergeCell ref="G104:H104"/>
    <mergeCell ref="C105:F105"/>
    <mergeCell ref="G105:H105"/>
    <mergeCell ref="C95:F95"/>
    <mergeCell ref="G95:H95"/>
    <mergeCell ref="C97:F97"/>
    <mergeCell ref="C98:F98"/>
    <mergeCell ref="G98:H98"/>
    <mergeCell ref="C99:F99"/>
    <mergeCell ref="G99:H99"/>
    <mergeCell ref="C100:F100"/>
    <mergeCell ref="G100:H100"/>
    <mergeCell ref="C90:F90"/>
    <mergeCell ref="G90:H90"/>
    <mergeCell ref="C91:F91"/>
    <mergeCell ref="G91:H91"/>
    <mergeCell ref="C92:F92"/>
    <mergeCell ref="G92:H92"/>
    <mergeCell ref="C93:F93"/>
    <mergeCell ref="G93:H93"/>
    <mergeCell ref="C94:F94"/>
    <mergeCell ref="G94:H94"/>
    <mergeCell ref="G85:H85"/>
    <mergeCell ref="C86:F86"/>
    <mergeCell ref="G86:H86"/>
    <mergeCell ref="C87:F87"/>
    <mergeCell ref="G87:H87"/>
    <mergeCell ref="C88:F88"/>
    <mergeCell ref="G88:H88"/>
    <mergeCell ref="C89:F89"/>
    <mergeCell ref="G89:H89"/>
    <mergeCell ref="C56:F56"/>
    <mergeCell ref="G56:H56"/>
    <mergeCell ref="C57:F57"/>
    <mergeCell ref="C68:F68"/>
    <mergeCell ref="G68:H68"/>
    <mergeCell ref="C63:F63"/>
    <mergeCell ref="C64:F64"/>
    <mergeCell ref="G64:H64"/>
    <mergeCell ref="C65:F65"/>
    <mergeCell ref="G57:H57"/>
    <mergeCell ref="C58:F58"/>
    <mergeCell ref="G58:H58"/>
    <mergeCell ref="C59:F59"/>
    <mergeCell ref="G59:H59"/>
    <mergeCell ref="C60:F60"/>
    <mergeCell ref="G60:H60"/>
    <mergeCell ref="C61:F61"/>
    <mergeCell ref="G61:H61"/>
    <mergeCell ref="G65:H65"/>
    <mergeCell ref="C66:F66"/>
    <mergeCell ref="G66:H66"/>
    <mergeCell ref="C67:F67"/>
    <mergeCell ref="G67:H67"/>
    <mergeCell ref="C51:F51"/>
    <mergeCell ref="G51:H51"/>
    <mergeCell ref="C52:F52"/>
    <mergeCell ref="G52:H52"/>
    <mergeCell ref="C53:F53"/>
    <mergeCell ref="G53:H53"/>
    <mergeCell ref="C54:F54"/>
    <mergeCell ref="G54:H54"/>
    <mergeCell ref="C55:F55"/>
    <mergeCell ref="G55:H55"/>
    <mergeCell ref="C46:F46"/>
    <mergeCell ref="C47:F47"/>
    <mergeCell ref="G47:H47"/>
    <mergeCell ref="C48:F48"/>
    <mergeCell ref="G48:H48"/>
    <mergeCell ref="C49:F49"/>
    <mergeCell ref="G49:H49"/>
    <mergeCell ref="C50:F50"/>
    <mergeCell ref="G50:H50"/>
    <mergeCell ref="C40:F40"/>
    <mergeCell ref="G40:H40"/>
    <mergeCell ref="C41:F41"/>
    <mergeCell ref="G41:H41"/>
    <mergeCell ref="C42:F42"/>
    <mergeCell ref="G42:H42"/>
    <mergeCell ref="C43:F43"/>
    <mergeCell ref="G43:H43"/>
    <mergeCell ref="C44:F44"/>
    <mergeCell ref="G44:H44"/>
    <mergeCell ref="C35:F35"/>
    <mergeCell ref="G35:H35"/>
    <mergeCell ref="C36:F36"/>
    <mergeCell ref="G36:H36"/>
    <mergeCell ref="C37:F37"/>
    <mergeCell ref="G37:H37"/>
    <mergeCell ref="C38:F38"/>
    <mergeCell ref="G38:H38"/>
    <mergeCell ref="C39:F39"/>
    <mergeCell ref="G39:H39"/>
    <mergeCell ref="C10:F10"/>
    <mergeCell ref="C12:F12"/>
    <mergeCell ref="C13:F13"/>
    <mergeCell ref="G13:H13"/>
    <mergeCell ref="C2:F2"/>
    <mergeCell ref="B3:D3"/>
    <mergeCell ref="C14:F14"/>
    <mergeCell ref="G14:H14"/>
    <mergeCell ref="C15:F15"/>
    <mergeCell ref="G15:H15"/>
    <mergeCell ref="C83:F83"/>
    <mergeCell ref="G83:H83"/>
    <mergeCell ref="C84:F84"/>
    <mergeCell ref="G84:H84"/>
    <mergeCell ref="C85:F85"/>
    <mergeCell ref="C16:F16"/>
    <mergeCell ref="G16:H16"/>
    <mergeCell ref="C17:F17"/>
    <mergeCell ref="G17:H17"/>
    <mergeCell ref="C18:F18"/>
    <mergeCell ref="G18:H18"/>
    <mergeCell ref="C19:F19"/>
    <mergeCell ref="G19:H19"/>
    <mergeCell ref="C20:F20"/>
    <mergeCell ref="G20:H20"/>
    <mergeCell ref="G30:H30"/>
    <mergeCell ref="C31:F31"/>
    <mergeCell ref="G31:H31"/>
    <mergeCell ref="C32:F32"/>
    <mergeCell ref="G32:H32"/>
    <mergeCell ref="C33:F33"/>
    <mergeCell ref="G33:H33"/>
    <mergeCell ref="C34:F34"/>
    <mergeCell ref="G34:H34"/>
    <mergeCell ref="C71:F71"/>
    <mergeCell ref="G71:H71"/>
    <mergeCell ref="C72:F72"/>
    <mergeCell ref="G72:H72"/>
    <mergeCell ref="C80:F80"/>
    <mergeCell ref="C81:F81"/>
    <mergeCell ref="G81:H81"/>
    <mergeCell ref="C82:F82"/>
    <mergeCell ref="C76:F76"/>
    <mergeCell ref="G76:H76"/>
    <mergeCell ref="C77:F77"/>
    <mergeCell ref="G77:H77"/>
    <mergeCell ref="C78:F78"/>
    <mergeCell ref="G78:H78"/>
    <mergeCell ref="G75:H75"/>
    <mergeCell ref="C73:F73"/>
    <mergeCell ref="G73:H73"/>
    <mergeCell ref="C74:F74"/>
    <mergeCell ref="G74:H74"/>
    <mergeCell ref="C75:F75"/>
    <mergeCell ref="G82:H82"/>
    <mergeCell ref="G211:H211"/>
    <mergeCell ref="C212:F212"/>
    <mergeCell ref="G212:H212"/>
    <mergeCell ref="C213:F213"/>
    <mergeCell ref="C21:F21"/>
    <mergeCell ref="G21:H21"/>
    <mergeCell ref="C22:F22"/>
    <mergeCell ref="G22:H22"/>
    <mergeCell ref="C23:F23"/>
    <mergeCell ref="G23:H23"/>
    <mergeCell ref="C24:F24"/>
    <mergeCell ref="G24:H24"/>
    <mergeCell ref="C25:F25"/>
    <mergeCell ref="G25:H25"/>
    <mergeCell ref="C26:F26"/>
    <mergeCell ref="G26:H26"/>
    <mergeCell ref="C27:F27"/>
    <mergeCell ref="G27:H27"/>
    <mergeCell ref="C29:F29"/>
    <mergeCell ref="C30:F30"/>
    <mergeCell ref="C69:F69"/>
    <mergeCell ref="G69:H69"/>
    <mergeCell ref="C70:F70"/>
    <mergeCell ref="G70:H70"/>
    <mergeCell ref="AZ3:BD3"/>
    <mergeCell ref="B4:H4"/>
    <mergeCell ref="AZ4:BD4"/>
    <mergeCell ref="B5:C5"/>
    <mergeCell ref="I5:O5"/>
    <mergeCell ref="W5:AB5"/>
    <mergeCell ref="AD5:AI5"/>
    <mergeCell ref="AK5:AR5"/>
    <mergeCell ref="P6:Q6"/>
    <mergeCell ref="G213:H213"/>
    <mergeCell ref="C251:F251"/>
    <mergeCell ref="G251:H251"/>
    <mergeCell ref="C252:F252"/>
    <mergeCell ref="G252:H252"/>
    <mergeCell ref="C219:F219"/>
    <mergeCell ref="G219:H219"/>
    <mergeCell ref="C220:F220"/>
    <mergeCell ref="G220:H220"/>
    <mergeCell ref="C221:F221"/>
    <mergeCell ref="G221:H221"/>
    <mergeCell ref="C222:F222"/>
    <mergeCell ref="G222:H222"/>
    <mergeCell ref="C223:F223"/>
    <mergeCell ref="G223:H223"/>
    <mergeCell ref="C224:F224"/>
    <mergeCell ref="G224:H224"/>
    <mergeCell ref="C225:F225"/>
    <mergeCell ref="G225:H225"/>
    <mergeCell ref="C226:F226"/>
    <mergeCell ref="G226:H226"/>
    <mergeCell ref="C227:F227"/>
    <mergeCell ref="G227:H227"/>
    <mergeCell ref="C228:F228"/>
    <mergeCell ref="C258:F258"/>
    <mergeCell ref="G258:H258"/>
    <mergeCell ref="C259:F259"/>
    <mergeCell ref="G259:H259"/>
    <mergeCell ref="C260:F260"/>
    <mergeCell ref="G260:H260"/>
    <mergeCell ref="C261:F261"/>
    <mergeCell ref="G261:H261"/>
    <mergeCell ref="C262:F262"/>
    <mergeCell ref="G262:H262"/>
    <mergeCell ref="C263:F263"/>
    <mergeCell ref="G263:H263"/>
    <mergeCell ref="C264:F264"/>
    <mergeCell ref="G264:H264"/>
    <mergeCell ref="C265:F265"/>
    <mergeCell ref="G265:H265"/>
    <mergeCell ref="C267:F267"/>
    <mergeCell ref="C268:F268"/>
    <mergeCell ref="G268:H268"/>
    <mergeCell ref="C269:F269"/>
    <mergeCell ref="G269:H269"/>
    <mergeCell ref="G355:H355"/>
    <mergeCell ref="C356:F356"/>
    <mergeCell ref="G356:H356"/>
    <mergeCell ref="C373:F373"/>
    <mergeCell ref="G373:H373"/>
    <mergeCell ref="C372:F372"/>
    <mergeCell ref="G372:H372"/>
    <mergeCell ref="C370:F370"/>
    <mergeCell ref="G370:H370"/>
    <mergeCell ref="C371:F371"/>
    <mergeCell ref="G371:H371"/>
    <mergeCell ref="C360:F360"/>
    <mergeCell ref="G360:H360"/>
    <mergeCell ref="C361:F361"/>
    <mergeCell ref="G361:H361"/>
    <mergeCell ref="C366:F366"/>
    <mergeCell ref="G366:H366"/>
    <mergeCell ref="C367:F367"/>
    <mergeCell ref="G367:H367"/>
    <mergeCell ref="C369:F369"/>
    <mergeCell ref="C362:F362"/>
    <mergeCell ref="G362:H362"/>
    <mergeCell ref="C363:F363"/>
    <mergeCell ref="G363:H363"/>
    <mergeCell ref="C374:F374"/>
    <mergeCell ref="G374:H374"/>
    <mergeCell ref="C375:F375"/>
    <mergeCell ref="G375:H375"/>
    <mergeCell ref="C376:F376"/>
    <mergeCell ref="G376:H376"/>
    <mergeCell ref="C377:F377"/>
    <mergeCell ref="G377:H377"/>
    <mergeCell ref="C364:F364"/>
    <mergeCell ref="G364:H364"/>
    <mergeCell ref="C365:F365"/>
    <mergeCell ref="G365:H365"/>
    <mergeCell ref="C378:F378"/>
    <mergeCell ref="G378:H378"/>
    <mergeCell ref="C379:F379"/>
    <mergeCell ref="G379:H379"/>
    <mergeCell ref="C380:F380"/>
    <mergeCell ref="G380:H380"/>
    <mergeCell ref="C381:F381"/>
    <mergeCell ref="G381:H381"/>
    <mergeCell ref="C382:F382"/>
    <mergeCell ref="G382:H382"/>
    <mergeCell ref="C383:F383"/>
    <mergeCell ref="G383:H383"/>
    <mergeCell ref="C384:F384"/>
    <mergeCell ref="G384:H384"/>
    <mergeCell ref="C386:F386"/>
    <mergeCell ref="C387:F387"/>
    <mergeCell ref="G387:H387"/>
    <mergeCell ref="C388:F388"/>
    <mergeCell ref="G388:H388"/>
    <mergeCell ref="C389:F389"/>
    <mergeCell ref="G389:H389"/>
    <mergeCell ref="C390:F390"/>
    <mergeCell ref="G390:H390"/>
    <mergeCell ref="C391:F391"/>
    <mergeCell ref="G391:H391"/>
    <mergeCell ref="C392:F392"/>
    <mergeCell ref="G392:H392"/>
    <mergeCell ref="C393:F393"/>
    <mergeCell ref="G393:H393"/>
    <mergeCell ref="C394:F394"/>
    <mergeCell ref="G394:H394"/>
    <mergeCell ref="C395:F395"/>
    <mergeCell ref="G395:H395"/>
    <mergeCell ref="C396:F396"/>
    <mergeCell ref="G396:H396"/>
    <mergeCell ref="C397:F397"/>
    <mergeCell ref="G397:H397"/>
    <mergeCell ref="C398:F398"/>
    <mergeCell ref="G398:H398"/>
    <mergeCell ref="C399:F399"/>
    <mergeCell ref="G399:H399"/>
    <mergeCell ref="C400:F400"/>
    <mergeCell ref="G400:H400"/>
    <mergeCell ref="C401:F401"/>
    <mergeCell ref="G401:H401"/>
    <mergeCell ref="C403:F403"/>
    <mergeCell ref="C404:F404"/>
    <mergeCell ref="G404:H404"/>
    <mergeCell ref="C405:F405"/>
    <mergeCell ref="G405:H405"/>
    <mergeCell ref="C406:F406"/>
    <mergeCell ref="G406:H406"/>
    <mergeCell ref="C407:F407"/>
    <mergeCell ref="G407:H407"/>
    <mergeCell ref="C408:F408"/>
    <mergeCell ref="G408:H408"/>
    <mergeCell ref="C409:F409"/>
    <mergeCell ref="G409:H409"/>
    <mergeCell ref="C410:F410"/>
    <mergeCell ref="G410:H410"/>
    <mergeCell ref="C411:F411"/>
    <mergeCell ref="G411:H411"/>
    <mergeCell ref="C412:F412"/>
    <mergeCell ref="G412:H412"/>
    <mergeCell ref="C413:F413"/>
    <mergeCell ref="G413:H413"/>
    <mergeCell ref="C414:F414"/>
    <mergeCell ref="G414:H414"/>
    <mergeCell ref="C415:F415"/>
    <mergeCell ref="G415:H415"/>
    <mergeCell ref="C416:F416"/>
    <mergeCell ref="G416:H416"/>
    <mergeCell ref="C417:F417"/>
    <mergeCell ref="G417:H417"/>
    <mergeCell ref="C418:F418"/>
    <mergeCell ref="G418:H418"/>
    <mergeCell ref="C420:F420"/>
    <mergeCell ref="C421:F421"/>
    <mergeCell ref="G421:H421"/>
    <mergeCell ref="C422:F422"/>
    <mergeCell ref="G422:H422"/>
    <mergeCell ref="C423:F423"/>
    <mergeCell ref="G423:H423"/>
    <mergeCell ref="C424:F424"/>
    <mergeCell ref="G424:H424"/>
    <mergeCell ref="C425:F425"/>
    <mergeCell ref="G425:H425"/>
    <mergeCell ref="C426:F426"/>
    <mergeCell ref="G426:H426"/>
    <mergeCell ref="C427:F427"/>
    <mergeCell ref="G427:H427"/>
    <mergeCell ref="C428:F428"/>
    <mergeCell ref="G428:H428"/>
    <mergeCell ref="C429:F429"/>
    <mergeCell ref="G429:H429"/>
    <mergeCell ref="C430:F430"/>
    <mergeCell ref="G430:H430"/>
    <mergeCell ref="C431:F431"/>
    <mergeCell ref="G431:H431"/>
    <mergeCell ref="C432:F432"/>
    <mergeCell ref="G432:H432"/>
    <mergeCell ref="C433:F433"/>
    <mergeCell ref="G433:H433"/>
    <mergeCell ref="C434:F434"/>
    <mergeCell ref="G434:H434"/>
    <mergeCell ref="C435:F435"/>
    <mergeCell ref="G435:H435"/>
    <mergeCell ref="C437:F437"/>
    <mergeCell ref="C438:F438"/>
    <mergeCell ref="G438:H438"/>
    <mergeCell ref="C439:F439"/>
    <mergeCell ref="G439:H439"/>
    <mergeCell ref="C440:F440"/>
    <mergeCell ref="G440:H440"/>
    <mergeCell ref="C441:F441"/>
    <mergeCell ref="G441:H441"/>
    <mergeCell ref="C442:F442"/>
    <mergeCell ref="G442:H442"/>
    <mergeCell ref="C443:F443"/>
    <mergeCell ref="G443:H443"/>
    <mergeCell ref="C444:F444"/>
    <mergeCell ref="G444:H444"/>
    <mergeCell ref="C445:F445"/>
    <mergeCell ref="G445:H445"/>
    <mergeCell ref="C446:F446"/>
    <mergeCell ref="G446:H446"/>
    <mergeCell ref="C447:F447"/>
    <mergeCell ref="G447:H447"/>
    <mergeCell ref="C448:F448"/>
    <mergeCell ref="G448:H448"/>
    <mergeCell ref="C449:F449"/>
    <mergeCell ref="G449:H449"/>
    <mergeCell ref="C450:F450"/>
    <mergeCell ref="G450:H450"/>
    <mergeCell ref="C451:F451"/>
    <mergeCell ref="G451:H451"/>
    <mergeCell ref="C452:F452"/>
    <mergeCell ref="G452:H452"/>
    <mergeCell ref="C454:F454"/>
    <mergeCell ref="C455:F455"/>
    <mergeCell ref="G455:H455"/>
    <mergeCell ref="C456:F456"/>
    <mergeCell ref="G456:H456"/>
    <mergeCell ref="C457:F457"/>
    <mergeCell ref="G457:H457"/>
    <mergeCell ref="C458:F458"/>
    <mergeCell ref="G458:H458"/>
    <mergeCell ref="C459:F459"/>
    <mergeCell ref="G459:H459"/>
    <mergeCell ref="C460:F460"/>
    <mergeCell ref="G460:H460"/>
    <mergeCell ref="C461:F461"/>
    <mergeCell ref="G461:H461"/>
    <mergeCell ref="C462:F462"/>
    <mergeCell ref="G462:H462"/>
    <mergeCell ref="C463:F463"/>
    <mergeCell ref="G463:H463"/>
    <mergeCell ref="C464:F464"/>
    <mergeCell ref="G464:H464"/>
    <mergeCell ref="C465:F465"/>
    <mergeCell ref="G465:H465"/>
    <mergeCell ref="C466:F466"/>
    <mergeCell ref="G466:H466"/>
    <mergeCell ref="C467:F467"/>
    <mergeCell ref="G467:H467"/>
    <mergeCell ref="C468:F468"/>
    <mergeCell ref="G468:H468"/>
    <mergeCell ref="C469:F469"/>
    <mergeCell ref="G469:H469"/>
    <mergeCell ref="C471:F471"/>
    <mergeCell ref="C472:F472"/>
    <mergeCell ref="G472:H472"/>
    <mergeCell ref="C473:F473"/>
    <mergeCell ref="G473:H473"/>
    <mergeCell ref="C474:F474"/>
    <mergeCell ref="G474:H474"/>
    <mergeCell ref="C475:F475"/>
    <mergeCell ref="G475:H475"/>
    <mergeCell ref="C476:F476"/>
    <mergeCell ref="G476:H476"/>
    <mergeCell ref="C477:F477"/>
    <mergeCell ref="G477:H477"/>
    <mergeCell ref="C478:F478"/>
    <mergeCell ref="G478:H478"/>
    <mergeCell ref="C479:F479"/>
    <mergeCell ref="G479:H479"/>
    <mergeCell ref="C480:F480"/>
    <mergeCell ref="G480:H480"/>
    <mergeCell ref="C481:F481"/>
    <mergeCell ref="G481:H481"/>
    <mergeCell ref="C482:F482"/>
    <mergeCell ref="G482:H482"/>
    <mergeCell ref="C483:F483"/>
    <mergeCell ref="G483:H483"/>
    <mergeCell ref="C484:F484"/>
    <mergeCell ref="G484:H484"/>
    <mergeCell ref="C485:F485"/>
    <mergeCell ref="G485:H485"/>
    <mergeCell ref="C486:F486"/>
    <mergeCell ref="G486:H486"/>
    <mergeCell ref="C488:F488"/>
    <mergeCell ref="C489:F489"/>
    <mergeCell ref="G489:H489"/>
    <mergeCell ref="C490:F490"/>
    <mergeCell ref="G490:H490"/>
    <mergeCell ref="C491:F491"/>
    <mergeCell ref="G491:H491"/>
    <mergeCell ref="C492:F492"/>
    <mergeCell ref="G492:H492"/>
    <mergeCell ref="C493:F493"/>
    <mergeCell ref="G493:H493"/>
    <mergeCell ref="C494:F494"/>
    <mergeCell ref="G494:H494"/>
    <mergeCell ref="C495:F495"/>
    <mergeCell ref="G495:H495"/>
    <mergeCell ref="C496:F496"/>
    <mergeCell ref="G496:H496"/>
    <mergeCell ref="C497:F497"/>
    <mergeCell ref="G497:H497"/>
    <mergeCell ref="C498:F498"/>
    <mergeCell ref="G498:H498"/>
    <mergeCell ref="C499:F499"/>
    <mergeCell ref="G499:H499"/>
    <mergeCell ref="C500:F500"/>
    <mergeCell ref="G500:H500"/>
    <mergeCell ref="C501:F501"/>
    <mergeCell ref="G501:H501"/>
    <mergeCell ref="C502:F502"/>
    <mergeCell ref="G502:H502"/>
    <mergeCell ref="C503:F503"/>
    <mergeCell ref="G503:H503"/>
    <mergeCell ref="C505:F505"/>
    <mergeCell ref="C506:F506"/>
    <mergeCell ref="G506:H506"/>
    <mergeCell ref="C507:F507"/>
    <mergeCell ref="G507:H507"/>
    <mergeCell ref="C508:F508"/>
    <mergeCell ref="G508:H508"/>
    <mergeCell ref="C509:F509"/>
    <mergeCell ref="G509:H509"/>
    <mergeCell ref="C510:F510"/>
    <mergeCell ref="G510:H510"/>
    <mergeCell ref="C511:F511"/>
    <mergeCell ref="G511:H511"/>
    <mergeCell ref="C512:F512"/>
    <mergeCell ref="G512:H512"/>
    <mergeCell ref="C513:F513"/>
    <mergeCell ref="G513:H513"/>
    <mergeCell ref="C514:F514"/>
    <mergeCell ref="G514:H514"/>
    <mergeCell ref="C515:F515"/>
    <mergeCell ref="G515:H515"/>
    <mergeCell ref="C522:F522"/>
    <mergeCell ref="X522:Z522"/>
    <mergeCell ref="C516:F516"/>
    <mergeCell ref="G516:H516"/>
    <mergeCell ref="C517:F517"/>
    <mergeCell ref="G517:H517"/>
    <mergeCell ref="C518:F518"/>
    <mergeCell ref="G518:H518"/>
    <mergeCell ref="C519:F519"/>
    <mergeCell ref="G519:H519"/>
    <mergeCell ref="C520:F520"/>
    <mergeCell ref="G520:H520"/>
  </mergeCells>
  <pageMargins left="0.46" right="0.43307086614173229" top="0.48" bottom="0.38" header="0.27" footer="0.31496062992125984"/>
  <pageSetup paperSize="9" scale="73" orientation="landscape" r:id="rId1"/>
  <headerFooter>
    <oddFooter xml:space="preserve">&amp;R&amp;P 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7C9D7-4E82-4DED-8301-1BB429E7052E}">
  <sheetPr codeName="Tabelle34">
    <tabColor theme="3" tint="0.59999389629810485"/>
    <outlinePr summaryBelow="0" summaryRight="0"/>
    <pageSetUpPr fitToPage="1"/>
  </sheetPr>
  <dimension ref="A1:BJ1000"/>
  <sheetViews>
    <sheetView showGridLines="0" zoomScaleNormal="100" workbookViewId="0">
      <pane xSplit="2" ySplit="11" topLeftCell="C12" activePane="bottomRight" state="frozen"/>
      <selection activeCell="C228" sqref="C228:E228"/>
      <selection pane="topRight" activeCell="C228" sqref="C228:E228"/>
      <selection pane="bottomLeft" activeCell="C228" sqref="C228:E228"/>
      <selection pane="bottomRight" activeCell="G25" sqref="G25:H25"/>
    </sheetView>
  </sheetViews>
  <sheetFormatPr baseColWidth="10" defaultColWidth="11.42578125" defaultRowHeight="11.25" outlineLevelRow="1" outlineLevelCol="1"/>
  <cols>
    <col min="1" max="1" width="0.7109375" style="1" customWidth="1"/>
    <col min="2" max="2" width="4.7109375" style="1" customWidth="1"/>
    <col min="3" max="4" width="18.7109375" style="1" customWidth="1"/>
    <col min="5" max="5" width="20.7109375" style="1" customWidth="1"/>
    <col min="6" max="6" width="2.28515625" style="1" customWidth="1"/>
    <col min="7" max="7" width="32.85546875" style="1" customWidth="1" outlineLevel="1"/>
    <col min="8" max="8" width="5.7109375" style="1" customWidth="1"/>
    <col min="9" max="15" width="6.28515625" style="1" customWidth="1" outlineLevel="1"/>
    <col min="16" max="19" width="11.7109375" style="1" customWidth="1" outlineLevel="1"/>
    <col min="20" max="20" width="2" style="259" customWidth="1"/>
    <col min="21" max="21" width="16.7109375" style="1" customWidth="1"/>
    <col min="22" max="22" width="2.28515625" style="259" customWidth="1"/>
    <col min="23" max="28" width="6.28515625" style="1" customWidth="1" outlineLevel="1"/>
    <col min="29" max="29" width="1.7109375" style="1" customWidth="1" outlineLevel="1"/>
    <col min="30" max="35" width="6.28515625" style="1" customWidth="1" outlineLevel="1"/>
    <col min="36" max="36" width="1.7109375" style="1" customWidth="1" outlineLevel="1"/>
    <col min="37" max="38" width="6.7109375" style="1" customWidth="1" outlineLevel="1"/>
    <col min="39" max="40" width="9.28515625" style="1" customWidth="1" outlineLevel="1"/>
    <col min="41" max="42" width="7.7109375" style="1" customWidth="1" outlineLevel="1"/>
    <col min="43" max="43" width="8.7109375" style="1" customWidth="1" outlineLevel="1"/>
    <col min="44" max="44" width="8.28515625" style="1" customWidth="1" outlineLevel="1"/>
    <col min="45" max="45" width="1.7109375" style="1" customWidth="1" outlineLevel="1"/>
    <col min="46" max="46" width="10.7109375" style="1" customWidth="1" outlineLevel="1"/>
    <col min="47" max="47" width="1.7109375" style="1" customWidth="1" outlineLevel="1"/>
    <col min="48" max="48" width="14.7109375" style="259" customWidth="1"/>
    <col min="49" max="49" width="1.7109375" style="259" customWidth="1"/>
    <col min="50" max="50" width="14.7109375" style="259" customWidth="1"/>
    <col min="51" max="51" width="2.28515625" style="259" customWidth="1" collapsed="1"/>
    <col min="52" max="52" width="16.7109375" style="259" hidden="1" customWidth="1" outlineLevel="1"/>
    <col min="53" max="53" width="1.7109375" style="259" hidden="1" customWidth="1" outlineLevel="1"/>
    <col min="54" max="54" width="14.7109375" style="259" hidden="1" customWidth="1" outlineLevel="1"/>
    <col min="55" max="55" width="1.7109375" style="259" hidden="1" customWidth="1" outlineLevel="1"/>
    <col min="56" max="56" width="14.7109375" style="259" hidden="1" customWidth="1" outlineLevel="1"/>
    <col min="57" max="57" width="1.7109375" style="1" customWidth="1"/>
    <col min="58" max="16384" width="11.42578125" style="1"/>
  </cols>
  <sheetData>
    <row r="1" spans="1:62" ht="8.25" customHeight="1" thickBot="1"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BE1" s="105"/>
      <c r="BF1" s="105"/>
      <c r="BG1" s="105"/>
      <c r="BH1" s="105"/>
      <c r="BI1" s="105"/>
      <c r="BJ1" s="105"/>
    </row>
    <row r="2" spans="1:62" s="2" customFormat="1" ht="20.100000000000001" customHeight="1" thickBot="1">
      <c r="B2" s="296" t="s">
        <v>110</v>
      </c>
      <c r="C2" s="893" t="str">
        <f>Übersicht!C16</f>
        <v>Option 2: Electrical Testing</v>
      </c>
      <c r="D2" s="894"/>
      <c r="E2" s="894"/>
      <c r="F2" s="894"/>
      <c r="G2" s="699" t="s">
        <v>213</v>
      </c>
      <c r="H2" s="484">
        <f>Übersicht!F16</f>
        <v>0</v>
      </c>
      <c r="I2" s="299"/>
      <c r="J2" s="299"/>
      <c r="K2" s="299"/>
      <c r="L2" s="299"/>
      <c r="M2" s="299"/>
      <c r="N2" s="299"/>
      <c r="O2" s="299"/>
      <c r="P2" s="300"/>
      <c r="Q2" s="300"/>
      <c r="R2" s="700"/>
      <c r="S2" s="301"/>
      <c r="T2" s="286"/>
      <c r="U2" s="683">
        <f>U8*$H2</f>
        <v>0</v>
      </c>
      <c r="V2" s="687" t="s">
        <v>230</v>
      </c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488">
        <f>AV8*$H2</f>
        <v>0</v>
      </c>
      <c r="AW2" s="686" t="s">
        <v>231</v>
      </c>
      <c r="AX2" s="682">
        <f>AX8*$H2</f>
        <v>0</v>
      </c>
      <c r="AY2" s="302"/>
      <c r="AZ2" s="489">
        <f>AZ8*$H2</f>
        <v>0</v>
      </c>
      <c r="BA2" s="686" t="s">
        <v>230</v>
      </c>
      <c r="BB2" s="489">
        <f>BB8*$H2</f>
        <v>0</v>
      </c>
      <c r="BC2" s="686" t="s">
        <v>231</v>
      </c>
      <c r="BD2" s="489">
        <f>BD8*$H2</f>
        <v>0</v>
      </c>
      <c r="BE2" s="126"/>
      <c r="BF2" s="126"/>
      <c r="BG2" s="126"/>
      <c r="BH2" s="126"/>
      <c r="BI2" s="126"/>
      <c r="BJ2" s="126"/>
    </row>
    <row r="3" spans="1:62" s="2" customFormat="1" ht="19.899999999999999" customHeight="1">
      <c r="B3" s="906" t="str">
        <f>Kunde</f>
        <v>Dräxlmeier Satu Mare</v>
      </c>
      <c r="C3" s="906"/>
      <c r="D3" s="906"/>
      <c r="E3" s="697" t="str">
        <f>Übersicht!E3</f>
        <v>Hr. Eglseder</v>
      </c>
      <c r="F3" s="297"/>
      <c r="G3" s="698" t="str">
        <f>Revision</f>
        <v>MS-F_Rev.:8 / 06.03.25 / S. Schnurrenberger</v>
      </c>
      <c r="H3" s="298"/>
      <c r="I3" s="299"/>
      <c r="J3" s="299"/>
      <c r="K3" s="299"/>
      <c r="L3" s="299"/>
      <c r="M3" s="299"/>
      <c r="N3" s="299"/>
      <c r="O3" s="299"/>
      <c r="P3" s="300"/>
      <c r="Q3" s="300"/>
      <c r="R3" s="700"/>
      <c r="S3" s="301"/>
      <c r="T3" s="286"/>
      <c r="U3" s="303"/>
      <c r="V3" s="286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03"/>
      <c r="AX3" s="303"/>
      <c r="AY3" s="302"/>
      <c r="AZ3" s="892" t="s">
        <v>219</v>
      </c>
      <c r="BA3" s="892"/>
      <c r="BB3" s="892"/>
      <c r="BC3" s="892"/>
      <c r="BD3" s="892"/>
      <c r="BE3" s="126"/>
      <c r="BF3" s="126"/>
      <c r="BG3" s="126"/>
      <c r="BH3" s="126"/>
      <c r="BI3" s="126"/>
      <c r="BJ3" s="126"/>
    </row>
    <row r="4" spans="1:62" s="2" customFormat="1" ht="19.899999999999999" customHeight="1">
      <c r="B4" s="907" t="str">
        <f>Anlage</f>
        <v>Automatic Production Line for Wire Processing</v>
      </c>
      <c r="C4" s="907"/>
      <c r="D4" s="907"/>
      <c r="E4" s="907"/>
      <c r="F4" s="907"/>
      <c r="G4" s="907"/>
      <c r="H4" s="907"/>
      <c r="I4" s="299"/>
      <c r="J4" s="299"/>
      <c r="K4" s="299"/>
      <c r="L4" s="299"/>
      <c r="M4" s="299"/>
      <c r="N4" s="299"/>
      <c r="O4" s="299"/>
      <c r="P4" s="300"/>
      <c r="Q4" s="300"/>
      <c r="R4" s="700"/>
      <c r="S4" s="301"/>
      <c r="T4" s="287"/>
      <c r="U4" s="680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680"/>
      <c r="AW4" s="680"/>
      <c r="AX4" s="680"/>
      <c r="AY4" s="303"/>
      <c r="AZ4" s="764">
        <f>Projektnachlass</f>
        <v>0.11114474652260775</v>
      </c>
      <c r="BA4" s="764"/>
      <c r="BB4" s="764"/>
      <c r="BC4" s="764"/>
      <c r="BD4" s="764"/>
      <c r="BE4" s="126"/>
      <c r="BF4" s="126"/>
      <c r="BG4" s="126"/>
      <c r="BH4" s="126"/>
      <c r="BI4" s="126"/>
      <c r="BJ4" s="126"/>
    </row>
    <row r="5" spans="1:62" ht="19.899999999999999" customHeight="1" collapsed="1" thickBot="1">
      <c r="B5" s="882" t="str">
        <f>Angebotsnummer</f>
        <v>A07616000A</v>
      </c>
      <c r="C5" s="882"/>
      <c r="D5" s="696">
        <f>Datum</f>
        <v>45825</v>
      </c>
      <c r="E5" s="615" t="str">
        <f>Bearbeiter</f>
        <v>Schötz/Radlbeck</v>
      </c>
      <c r="F5" s="615"/>
      <c r="G5" s="305"/>
      <c r="H5" s="306"/>
      <c r="I5" s="763" t="s">
        <v>226</v>
      </c>
      <c r="J5" s="763"/>
      <c r="K5" s="763"/>
      <c r="L5" s="763"/>
      <c r="M5" s="763"/>
      <c r="N5" s="763"/>
      <c r="O5" s="763"/>
      <c r="P5" s="259"/>
      <c r="Q5" s="307"/>
      <c r="R5" s="307"/>
      <c r="S5" s="259"/>
      <c r="T5" s="288"/>
      <c r="U5" s="288"/>
      <c r="V5" s="288"/>
      <c r="W5" s="762" t="s">
        <v>225</v>
      </c>
      <c r="X5" s="762"/>
      <c r="Y5" s="762"/>
      <c r="Z5" s="762"/>
      <c r="AA5" s="762"/>
      <c r="AB5" s="762"/>
      <c r="AC5" s="288"/>
      <c r="AD5" s="762" t="s">
        <v>178</v>
      </c>
      <c r="AE5" s="762"/>
      <c r="AF5" s="762"/>
      <c r="AG5" s="762"/>
      <c r="AH5" s="762"/>
      <c r="AI5" s="762"/>
      <c r="AJ5" s="288"/>
      <c r="AK5" s="762" t="s">
        <v>182</v>
      </c>
      <c r="AL5" s="762"/>
      <c r="AM5" s="762"/>
      <c r="AN5" s="762"/>
      <c r="AO5" s="762"/>
      <c r="AP5" s="762"/>
      <c r="AQ5" s="762"/>
      <c r="AR5" s="762"/>
      <c r="AS5" s="288"/>
      <c r="AT5" s="288"/>
      <c r="AU5" s="288"/>
      <c r="AV5" s="288"/>
      <c r="AX5" s="288"/>
      <c r="AZ5" s="288"/>
      <c r="BB5" s="288"/>
      <c r="BD5" s="288"/>
      <c r="BE5" s="105"/>
      <c r="BF5" s="105"/>
      <c r="BG5" s="105"/>
      <c r="BH5" s="105"/>
      <c r="BI5" s="105"/>
      <c r="BJ5" s="105"/>
    </row>
    <row r="6" spans="1:62" ht="65.45" hidden="1" customHeight="1" outlineLevel="1">
      <c r="B6" s="315"/>
      <c r="C6" s="343" t="s">
        <v>180</v>
      </c>
      <c r="D6" s="219"/>
      <c r="E6" s="219"/>
      <c r="F6" s="308"/>
      <c r="G6" s="224"/>
      <c r="H6" s="309"/>
      <c r="I6" s="320">
        <f t="shared" ref="I6:O6" si="0">I8*I7</f>
        <v>0</v>
      </c>
      <c r="J6" s="316">
        <f t="shared" si="0"/>
        <v>6700</v>
      </c>
      <c r="K6" s="317">
        <f t="shared" si="0"/>
        <v>4140</v>
      </c>
      <c r="L6" s="318">
        <f t="shared" si="0"/>
        <v>2625</v>
      </c>
      <c r="M6" s="318">
        <f t="shared" si="0"/>
        <v>9870</v>
      </c>
      <c r="N6" s="319">
        <f t="shared" si="0"/>
        <v>5002</v>
      </c>
      <c r="O6" s="320">
        <f t="shared" si="0"/>
        <v>7134</v>
      </c>
      <c r="P6" s="898" t="s">
        <v>179</v>
      </c>
      <c r="Q6" s="898"/>
      <c r="R6" s="316">
        <f>SUM(R12,R29,R46,R63,R80,R97,R114,R131,R148,R165,R182,R199,R216,R233,R250,R267,R284,R301,R318,R335,R352,R369,R386,R403,R420,R437,R454,R471,R488,R505)</f>
        <v>9500</v>
      </c>
      <c r="S6" s="321">
        <f>SUM(S12,S29,S46,S63,S80,S97,S114,S131,S148,S165,S182,S199,S216,S233,S250,S267,S284,S301,S318,S335,S352,S369,S386,S403,S420,S437,S454,S471,S488,S505)</f>
        <v>15455.000000000002</v>
      </c>
      <c r="U6" s="259"/>
      <c r="W6" s="320">
        <f t="shared" ref="W6:AB6" si="1">W8*W7</f>
        <v>0</v>
      </c>
      <c r="X6" s="316">
        <f t="shared" si="1"/>
        <v>0</v>
      </c>
      <c r="Y6" s="318">
        <f t="shared" si="1"/>
        <v>0</v>
      </c>
      <c r="Z6" s="318">
        <f t="shared" si="1"/>
        <v>0</v>
      </c>
      <c r="AA6" s="319">
        <f t="shared" si="1"/>
        <v>0</v>
      </c>
      <c r="AB6" s="320">
        <f t="shared" si="1"/>
        <v>0</v>
      </c>
      <c r="AC6" s="259"/>
      <c r="AD6" s="320">
        <f t="shared" ref="AD6:AM6" si="2">AD8*AD7</f>
        <v>0</v>
      </c>
      <c r="AE6" s="316">
        <f t="shared" si="2"/>
        <v>0</v>
      </c>
      <c r="AF6" s="318">
        <f t="shared" si="2"/>
        <v>0</v>
      </c>
      <c r="AG6" s="318">
        <f t="shared" si="2"/>
        <v>0</v>
      </c>
      <c r="AH6" s="319">
        <f t="shared" si="2"/>
        <v>0</v>
      </c>
      <c r="AI6" s="320">
        <f t="shared" si="2"/>
        <v>0</v>
      </c>
      <c r="AJ6" s="259"/>
      <c r="AK6" s="322">
        <f t="shared" si="2"/>
        <v>0</v>
      </c>
      <c r="AL6" s="322">
        <f t="shared" si="2"/>
        <v>0</v>
      </c>
      <c r="AM6" s="323">
        <f t="shared" si="2"/>
        <v>0</v>
      </c>
      <c r="AN6" s="321">
        <f>SUM(AN12,AN29,AN46,AN63,AN80,AN97,AN114,AN131,AN148,AN165,AN182,AN199,AN216,AN233,AN250,AN267,AN284,AN301,AN318,AN335,AN352,AN369,AN386,AN403,AN420,AN437,AN454,AN471,AN488,AN505)</f>
        <v>0</v>
      </c>
      <c r="AO6" s="321">
        <f>SUM(AO12,AO29,AO46,AO63,AO80,AO97,AO114,AO131,AO148,AO165,AO182,AO199,AO216,AO233,AO250,AO267,AO284,AO301,AO318,AO335,AO352,AO369,AO386,AO403,AO420,AO437,AO454,AO471,AO488,AO505)</f>
        <v>0</v>
      </c>
      <c r="AP6" s="321">
        <f>SUM(AP12,AP29,AP46,AP63,AP80,AP97,AP114,AP131,AP148,AP165,AP182,AP199,AP216,AP233,AP250,AP267,AP284,AP301,AP318,AP335,AP352,AP369,AP386,AP403,AP420,AP437,AP454,AP471,AP488,AP505)</f>
        <v>0</v>
      </c>
      <c r="AQ6" s="321">
        <f>SUM(AQ12,AQ29,AQ46,AQ63,AQ80,AQ97,AQ114,AQ131,AQ148,AQ165,AQ182,AQ199,AQ216,AQ233,AQ250,AQ267,AQ284,AQ301,AQ318,AQ335,AQ352,AQ369,AQ386,AQ403,AQ420,AQ437,AQ454,AQ471,AQ488,AQ505)</f>
        <v>0</v>
      </c>
      <c r="AR6" s="321">
        <f>SUM(AR12,AR29,AR46,AR63,AR80,AR97,AR114,AR131,AR148,AR165,AR182,AR199,AR216,AR233,AR250,AR267,AR284,AR301,AR318,AR335,AR352,AR369,AR386,AR403,AR420,AR437,AR454,AR471,AR488,AR505)</f>
        <v>0</v>
      </c>
      <c r="AS6" s="259"/>
      <c r="AT6" s="324">
        <f>SUM(AT12,AT29,AT46,AT63,AT80,AT97,AT114,AT131,AT148,AT165,AT182,AT199,AT216,AT233,AT250,AT267,AT284,AT301,AT318,AT335,AT352,AT369,AT386,AT403,AT420,AT437,AT454,AT471,AT488,AT505)</f>
        <v>0</v>
      </c>
      <c r="AU6" s="259"/>
      <c r="BE6" s="105"/>
      <c r="BF6" s="105"/>
      <c r="BG6" s="105"/>
      <c r="BH6" s="105"/>
      <c r="BI6" s="105"/>
      <c r="BJ6" s="105"/>
    </row>
    <row r="7" spans="1:62" ht="19.5" hidden="1" customHeight="1" outlineLevel="1" thickBot="1">
      <c r="B7" s="315"/>
      <c r="C7" s="310"/>
      <c r="D7" s="219"/>
      <c r="E7" s="219"/>
      <c r="F7" s="308"/>
      <c r="G7" s="224"/>
      <c r="H7" s="311"/>
      <c r="I7" s="329">
        <f>Pl*(1+Gewinn)*(1+SicherheitAngebot)</f>
        <v>110</v>
      </c>
      <c r="J7" s="325">
        <f>MKo*(1+Gewinn)*(1+SicherheitAngebot)</f>
        <v>100</v>
      </c>
      <c r="K7" s="326">
        <f>EKo*(1+Gewinn)*(1+SicherheitAngebot)</f>
        <v>92</v>
      </c>
      <c r="L7" s="327">
        <f>Sw*(1+Gewinn)*(1+SicherheitAngebot)</f>
        <v>105</v>
      </c>
      <c r="M7" s="327">
        <f>Inb*(1+Gewinn)*(1+SicherheitAngebot)</f>
        <v>105</v>
      </c>
      <c r="N7" s="328">
        <f>El*(1+Gewinn)*(1+SicherheitAngebot)</f>
        <v>82</v>
      </c>
      <c r="O7" s="329">
        <f>Mo*(1+Gewinn)*(1+SicherheitAngebot)</f>
        <v>82</v>
      </c>
      <c r="P7" s="517" t="s">
        <v>4</v>
      </c>
      <c r="Q7" s="516">
        <f>Gewinn</f>
        <v>0</v>
      </c>
      <c r="R7" s="325">
        <f>TF*(1+Gewinn)*(1+SicherheitAngebot)</f>
        <v>85</v>
      </c>
      <c r="S7" s="330" t="s">
        <v>0</v>
      </c>
      <c r="U7" s="680" t="s">
        <v>198</v>
      </c>
      <c r="W7" s="329">
        <f>Pl*(1+Gewinn)*(1+SicherheitAngebot)</f>
        <v>110</v>
      </c>
      <c r="X7" s="325">
        <f>MKo*(1+Gewinn)*(1+SicherheitAngebot)</f>
        <v>100</v>
      </c>
      <c r="Y7" s="327">
        <f>Inb*(1+Gewinn)*(1+SicherheitAngebot)</f>
        <v>105</v>
      </c>
      <c r="Z7" s="327">
        <f>Inb*(1+Gewinn)*(1+SicherheitAngebot)</f>
        <v>105</v>
      </c>
      <c r="AA7" s="328">
        <f>El*(1+Gewinn)*(1+SicherheitAngebot)</f>
        <v>82</v>
      </c>
      <c r="AB7" s="329">
        <f>Mo*(1+Gewinn)*(1+SicherheitAngebot)</f>
        <v>82</v>
      </c>
      <c r="AC7" s="259"/>
      <c r="AD7" s="329">
        <f>Pl*(1+Gewinn)*(1+SicherheitAngebot)</f>
        <v>110</v>
      </c>
      <c r="AE7" s="325">
        <f>MKo*(1+Gewinn)*(1+SicherheitAngebot)</f>
        <v>100</v>
      </c>
      <c r="AF7" s="327">
        <f>Inb*(1+Gewinn)*(1+SicherheitAngebot)</f>
        <v>105</v>
      </c>
      <c r="AG7" s="327">
        <f>Inb*(1+Gewinn)*(1+SicherheitAngebot)</f>
        <v>105</v>
      </c>
      <c r="AH7" s="328">
        <f>El*(1+Gewinn)*(1+SicherheitAngebot)</f>
        <v>82</v>
      </c>
      <c r="AI7" s="329">
        <f>Mo*(1+Gewinn)*(1+SicherheitAngebot)</f>
        <v>82</v>
      </c>
      <c r="AJ7" s="259"/>
      <c r="AK7" s="331">
        <f>Auslöse*(1+Gewinn)*(1+SicherheitAngebot)</f>
        <v>52</v>
      </c>
      <c r="AL7" s="331">
        <f>Hotel*(1+Gewinn)*(1+SicherheitAngebot)</f>
        <v>100</v>
      </c>
      <c r="AM7" s="332">
        <f>KM_Pauschale*(1+Gewinn)*(1+SicherheitAngebot)</f>
        <v>0.6</v>
      </c>
      <c r="AN7" s="333" t="s">
        <v>21</v>
      </c>
      <c r="AO7" s="333" t="s">
        <v>17</v>
      </c>
      <c r="AP7" s="333" t="s">
        <v>18</v>
      </c>
      <c r="AQ7" s="333" t="s">
        <v>197</v>
      </c>
      <c r="AR7" s="333" t="s">
        <v>20</v>
      </c>
      <c r="AS7" s="259"/>
      <c r="AT7" s="334">
        <f>Zuschläge_IBN</f>
        <v>0.25</v>
      </c>
      <c r="AU7" s="259"/>
      <c r="AV7" s="680" t="s">
        <v>198</v>
      </c>
      <c r="AX7" s="680" t="s">
        <v>198</v>
      </c>
      <c r="AZ7" s="680" t="s">
        <v>198</v>
      </c>
      <c r="BB7" s="680" t="s">
        <v>198</v>
      </c>
      <c r="BD7" s="680" t="s">
        <v>198</v>
      </c>
      <c r="BE7" s="105"/>
      <c r="BF7" s="105"/>
      <c r="BG7" s="105"/>
      <c r="BH7" s="105"/>
      <c r="BI7" s="105"/>
      <c r="BJ7" s="105"/>
    </row>
    <row r="8" spans="1:62" ht="19.5" hidden="1" customHeight="1" outlineLevel="1" thickBot="1">
      <c r="B8" s="315"/>
      <c r="C8" s="310"/>
      <c r="D8" s="219"/>
      <c r="E8" s="219"/>
      <c r="F8" s="308"/>
      <c r="G8" s="224"/>
      <c r="H8" s="311"/>
      <c r="I8" s="650">
        <f t="shared" ref="I8:O8" si="3">SUM(I12,I29,I46,I63,I80,I97,I114,I131,I148,I165,I182,I199,I216,I233,I250,I267,I284,I301,I318,I335,I352,I369,I386,I403,I420,I437,I454,I471,I488,I505)</f>
        <v>0</v>
      </c>
      <c r="J8" s="335">
        <f t="shared" si="3"/>
        <v>67</v>
      </c>
      <c r="K8" s="510">
        <f t="shared" si="3"/>
        <v>45</v>
      </c>
      <c r="L8" s="511">
        <f t="shared" si="3"/>
        <v>25</v>
      </c>
      <c r="M8" s="511">
        <f t="shared" si="3"/>
        <v>94</v>
      </c>
      <c r="N8" s="651">
        <f t="shared" si="3"/>
        <v>61</v>
      </c>
      <c r="O8" s="650">
        <f t="shared" si="3"/>
        <v>87</v>
      </c>
      <c r="P8" s="517" t="s">
        <v>6</v>
      </c>
      <c r="Q8" s="516">
        <f>SicherheitAngebot</f>
        <v>0</v>
      </c>
      <c r="R8" s="652">
        <f>R6/R7</f>
        <v>111.76470588235294</v>
      </c>
      <c r="S8" s="515">
        <f>MGKZ</f>
        <v>0.1</v>
      </c>
      <c r="U8" s="683">
        <f>SUM(U12,U29,U46,U63,U80,U97,U114,U131,U148,U165,U182,U199,U216,U233,U250,U267,U284,U301,U318,U335,U352,U369,U386,U403,U420,U437,U454,U471,U488,U505)</f>
        <v>60426</v>
      </c>
      <c r="V8" s="687" t="s">
        <v>230</v>
      </c>
      <c r="W8" s="650">
        <f t="shared" ref="W8:AB8" si="4">SUM(W12,W29,W46,W63,W80,W97,W114,W131,W148,W165,W182,W199,W216,W233,W250,W267,W284,W301,W318,W335,W352,W369,W386,W403,W420,W437,W454,W471,W488,W505)</f>
        <v>0</v>
      </c>
      <c r="X8" s="335">
        <f t="shared" si="4"/>
        <v>0</v>
      </c>
      <c r="Y8" s="651">
        <f t="shared" si="4"/>
        <v>0</v>
      </c>
      <c r="Z8" s="511">
        <f t="shared" si="4"/>
        <v>0</v>
      </c>
      <c r="AA8" s="651">
        <f t="shared" si="4"/>
        <v>0</v>
      </c>
      <c r="AB8" s="650">
        <f t="shared" si="4"/>
        <v>0</v>
      </c>
      <c r="AC8" s="259"/>
      <c r="AD8" s="650">
        <f t="shared" ref="AD8:AM8" si="5">SUM(AD12,AD29,AD46,AD63,AD80,AD97,AD114,AD131,AD148,AD165,AD182,AD199,AD216,AD233,AD250,AD267,AD284,AD301,AD318,AD335,AD352,AD369,AD386,AD403,AD420,AD437,AD454,AD471,AD488,AD505)</f>
        <v>0</v>
      </c>
      <c r="AE8" s="335">
        <f t="shared" si="5"/>
        <v>0</v>
      </c>
      <c r="AF8" s="651">
        <f t="shared" si="5"/>
        <v>0</v>
      </c>
      <c r="AG8" s="511">
        <f t="shared" si="5"/>
        <v>0</v>
      </c>
      <c r="AH8" s="651">
        <f t="shared" si="5"/>
        <v>0</v>
      </c>
      <c r="AI8" s="650">
        <f t="shared" si="5"/>
        <v>0</v>
      </c>
      <c r="AJ8" s="259"/>
      <c r="AK8" s="654">
        <f t="shared" si="5"/>
        <v>0</v>
      </c>
      <c r="AL8" s="654">
        <f t="shared" si="5"/>
        <v>0</v>
      </c>
      <c r="AM8" s="655">
        <f t="shared" si="5"/>
        <v>0</v>
      </c>
      <c r="AN8" s="336"/>
      <c r="AO8" s="336"/>
      <c r="AP8" s="336"/>
      <c r="AQ8" s="336"/>
      <c r="AR8" s="336"/>
      <c r="AS8" s="259"/>
      <c r="AT8" s="337"/>
      <c r="AU8" s="259"/>
      <c r="AV8" s="488">
        <f>SUM(AV12,AV29,AV46,AV63,AV80,AV97,AV114,AV131,AV148,AV165,AV182,AV199,AV216,AV233,AV250,AV267,AV284,AV301,AV318,AV335,AV352,AV369,AV386,AV403,AV420,AV437,AV454,AV471,AV488,AV505)</f>
        <v>0</v>
      </c>
      <c r="AW8" s="686" t="s">
        <v>231</v>
      </c>
      <c r="AX8" s="682">
        <f>SUM(AX12,AX29,AX46,AX63,AX80,AX97,AX114,AX131,AX148,AX165,AX182,AX199,AX216,AX233,AX250,AX267,AX284,AX301,AX318,AX335,AX352,AX369,AX386,AX403,AX420,AX437,AX454,AX471,AX488,AX505)</f>
        <v>60426</v>
      </c>
      <c r="AZ8" s="489">
        <f>SUM(AZ12,AZ29,AZ46,AZ63,AZ80,AZ97,AZ114,AZ131,AZ148,AZ165,AZ182,AZ199,AZ216,AZ233,AZ250,AZ267,AZ284,AZ301,AZ318,AZ335,AZ352,AZ369,AZ386,AZ403,AZ420,AZ437,AZ454,AZ471,AZ488,AZ505)</f>
        <v>53709.967546624903</v>
      </c>
      <c r="BA8" s="686" t="s">
        <v>230</v>
      </c>
      <c r="BB8" s="489">
        <f>SUM(BB12,BB29,BB46,BB63,BB80,BB97,BB114,BB131,BB148,BB165,BB182,BB199,BB216,BB233,BB250,BB267,BB284,BB301,BB318,BB335,BB352,BB369,BB386,BB403,BB420,BB437,BB454,BB471,BB488,BB505)</f>
        <v>0</v>
      </c>
      <c r="BC8" s="686" t="s">
        <v>231</v>
      </c>
      <c r="BD8" s="489">
        <f>SUM(BD12,BD29,BD46,BD63,BD80,BD97,BD114,BD131,BD148,BD165,BD182,BD199,BD216,BD233,BD250,BD267,BD284,BD301,BD318,BD335,BD352,BD369,BD386,BD403,BD420,BD437,BD454,BD471,BD488,BD505)</f>
        <v>53709.967546624903</v>
      </c>
      <c r="BE8" s="105"/>
      <c r="BF8" s="105"/>
      <c r="BG8" s="105"/>
      <c r="BH8" s="105"/>
      <c r="BI8" s="105"/>
      <c r="BJ8" s="105"/>
    </row>
    <row r="9" spans="1:62" ht="4.9000000000000004" hidden="1" customHeight="1" outlineLevel="1" thickBot="1">
      <c r="A9" s="5"/>
      <c r="B9" s="7"/>
      <c r="C9" s="312"/>
      <c r="D9" s="312"/>
      <c r="E9" s="312"/>
      <c r="F9" s="313"/>
      <c r="G9" s="313"/>
      <c r="H9" s="314"/>
      <c r="I9" s="339"/>
      <c r="J9" s="338"/>
      <c r="K9" s="338"/>
      <c r="L9" s="338"/>
      <c r="M9" s="338"/>
      <c r="N9" s="338"/>
      <c r="O9" s="339"/>
      <c r="P9" s="340"/>
      <c r="Q9" s="340"/>
      <c r="R9" s="340"/>
      <c r="S9" s="341"/>
      <c r="U9" s="259"/>
      <c r="W9" s="303"/>
      <c r="X9" s="303"/>
      <c r="Y9" s="303"/>
      <c r="Z9" s="303"/>
      <c r="AA9" s="303"/>
      <c r="AB9" s="303"/>
      <c r="AC9" s="259"/>
      <c r="AD9" s="303"/>
      <c r="AE9" s="303"/>
      <c r="AF9" s="303"/>
      <c r="AG9" s="303"/>
      <c r="AH9" s="303"/>
      <c r="AI9" s="303"/>
      <c r="AJ9" s="259"/>
      <c r="AK9" s="259"/>
      <c r="AL9" s="259"/>
      <c r="AM9" s="259"/>
      <c r="AN9" s="342"/>
      <c r="AO9" s="259"/>
      <c r="AP9" s="259"/>
      <c r="AQ9" s="259"/>
      <c r="AR9" s="259"/>
      <c r="AS9" s="259"/>
      <c r="AT9" s="259"/>
      <c r="AU9" s="259"/>
      <c r="BE9" s="105"/>
      <c r="BF9" s="105"/>
      <c r="BG9" s="105"/>
      <c r="BH9" s="105"/>
      <c r="BI9" s="105"/>
      <c r="BJ9" s="105"/>
    </row>
    <row r="10" spans="1:62" ht="20.100000000000001" customHeight="1" collapsed="1" thickBot="1">
      <c r="B10" s="9" t="s">
        <v>7</v>
      </c>
      <c r="C10" s="884" t="s">
        <v>11</v>
      </c>
      <c r="D10" s="885"/>
      <c r="E10" s="885"/>
      <c r="F10" s="886"/>
      <c r="G10" s="204" t="s">
        <v>2</v>
      </c>
      <c r="H10" s="205" t="s">
        <v>12</v>
      </c>
      <c r="I10" s="556" t="s">
        <v>29</v>
      </c>
      <c r="J10" s="557" t="s">
        <v>104</v>
      </c>
      <c r="K10" s="558" t="s">
        <v>105</v>
      </c>
      <c r="L10" s="559" t="s">
        <v>150</v>
      </c>
      <c r="M10" s="559" t="s">
        <v>106</v>
      </c>
      <c r="N10" s="558" t="s">
        <v>103</v>
      </c>
      <c r="O10" s="556" t="s">
        <v>107</v>
      </c>
      <c r="P10" s="557" t="s">
        <v>157</v>
      </c>
      <c r="Q10" s="560" t="s">
        <v>156</v>
      </c>
      <c r="R10" s="561" t="s">
        <v>102</v>
      </c>
      <c r="S10" s="562" t="s">
        <v>131</v>
      </c>
      <c r="T10" s="266"/>
      <c r="U10" s="518" t="s">
        <v>5</v>
      </c>
      <c r="V10" s="266"/>
      <c r="W10" s="267" t="s">
        <v>29</v>
      </c>
      <c r="X10" s="268" t="s">
        <v>217</v>
      </c>
      <c r="Y10" s="269" t="s">
        <v>105</v>
      </c>
      <c r="Z10" s="270" t="s">
        <v>106</v>
      </c>
      <c r="AA10" s="269" t="s">
        <v>103</v>
      </c>
      <c r="AB10" s="267" t="s">
        <v>107</v>
      </c>
      <c r="AC10" s="259"/>
      <c r="AD10" s="267" t="s">
        <v>29</v>
      </c>
      <c r="AE10" s="268" t="s">
        <v>217</v>
      </c>
      <c r="AF10" s="269" t="s">
        <v>105</v>
      </c>
      <c r="AG10" s="270" t="s">
        <v>106</v>
      </c>
      <c r="AH10" s="269" t="s">
        <v>103</v>
      </c>
      <c r="AI10" s="267" t="s">
        <v>107</v>
      </c>
      <c r="AJ10" s="259"/>
      <c r="AK10" s="271" t="s">
        <v>15</v>
      </c>
      <c r="AL10" s="271" t="s">
        <v>181</v>
      </c>
      <c r="AM10" s="271" t="s">
        <v>189</v>
      </c>
      <c r="AN10" s="271" t="s">
        <v>188</v>
      </c>
      <c r="AO10" s="271" t="s">
        <v>17</v>
      </c>
      <c r="AP10" s="271" t="s">
        <v>18</v>
      </c>
      <c r="AQ10" s="271" t="s">
        <v>190</v>
      </c>
      <c r="AR10" s="271" t="s">
        <v>20</v>
      </c>
      <c r="AS10" s="259"/>
      <c r="AT10" s="260" t="s">
        <v>183</v>
      </c>
      <c r="AU10" s="259"/>
      <c r="AV10" s="485" t="s">
        <v>240</v>
      </c>
      <c r="AX10" s="684" t="s">
        <v>241</v>
      </c>
      <c r="AZ10" s="531" t="s">
        <v>243</v>
      </c>
      <c r="BB10" s="531" t="s">
        <v>244</v>
      </c>
      <c r="BD10" s="531" t="s">
        <v>242</v>
      </c>
      <c r="BE10" s="105"/>
      <c r="BF10" s="105"/>
      <c r="BG10" s="105"/>
      <c r="BH10" s="105"/>
      <c r="BI10" s="105"/>
      <c r="BJ10" s="105"/>
    </row>
    <row r="11" spans="1:62" ht="3" customHeight="1">
      <c r="B11" s="272"/>
      <c r="C11" s="273"/>
      <c r="D11" s="274"/>
      <c r="E11" s="274"/>
      <c r="F11" s="275"/>
      <c r="G11" s="273"/>
      <c r="H11" s="276"/>
      <c r="I11" s="261"/>
      <c r="J11" s="261"/>
      <c r="K11" s="261"/>
      <c r="L11" s="261"/>
      <c r="M11" s="261"/>
      <c r="N11" s="261"/>
      <c r="O11" s="261"/>
      <c r="P11" s="261"/>
      <c r="Q11" s="273"/>
      <c r="R11" s="277"/>
      <c r="S11" s="261"/>
      <c r="U11" s="261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61"/>
      <c r="AX11" s="261"/>
      <c r="AZ11" s="261"/>
      <c r="BB11" s="261"/>
      <c r="BD11" s="261"/>
      <c r="BE11" s="105"/>
      <c r="BF11" s="105"/>
      <c r="BG11" s="105"/>
      <c r="BH11" s="105"/>
      <c r="BI11" s="105"/>
      <c r="BJ11" s="105"/>
    </row>
    <row r="12" spans="1:62" ht="20.100000000000001" customHeight="1">
      <c r="B12" s="179">
        <v>1</v>
      </c>
      <c r="C12" s="916" t="s">
        <v>252</v>
      </c>
      <c r="D12" s="917"/>
      <c r="E12" s="917"/>
      <c r="F12" s="918"/>
      <c r="G12" s="429"/>
      <c r="H12" s="206">
        <v>1</v>
      </c>
      <c r="I12" s="642">
        <f t="shared" ref="I12" si="6">$H12*SUM(I13:I27)</f>
        <v>0</v>
      </c>
      <c r="J12" s="643">
        <f t="shared" ref="J12:Q12" si="7">$H12*SUM(J13:J27)</f>
        <v>67</v>
      </c>
      <c r="K12" s="644">
        <f t="shared" si="7"/>
        <v>45</v>
      </c>
      <c r="L12" s="645">
        <f t="shared" si="7"/>
        <v>25</v>
      </c>
      <c r="M12" s="645">
        <f t="shared" si="7"/>
        <v>94</v>
      </c>
      <c r="N12" s="644">
        <f t="shared" si="7"/>
        <v>61</v>
      </c>
      <c r="O12" s="642">
        <f t="shared" si="7"/>
        <v>87</v>
      </c>
      <c r="P12" s="209">
        <f t="shared" si="7"/>
        <v>9500</v>
      </c>
      <c r="Q12" s="210">
        <f t="shared" si="7"/>
        <v>14050</v>
      </c>
      <c r="R12" s="136">
        <f t="shared" ref="R12:R27" si="8">P12*(1+Gewinn)*(1+SicherheitAngebot)</f>
        <v>9500</v>
      </c>
      <c r="S12" s="137">
        <f t="shared" ref="S12:S27" si="9">Q12*(1+MGKZ)*(1+Gewinn)*(1+SicherheitAngebot)</f>
        <v>15455.000000000002</v>
      </c>
      <c r="U12" s="10">
        <f>I12*$I$7+J12*$J$7+K12*$K$7+L12*$L$7+M12*$M$7+N12*$N$7+O12*$O$7+R12+S12</f>
        <v>60426</v>
      </c>
      <c r="W12" s="646">
        <f t="shared" ref="W12:AB12" si="10">$H12*SUM(W13:W27)</f>
        <v>0</v>
      </c>
      <c r="X12" s="647">
        <f t="shared" si="10"/>
        <v>0</v>
      </c>
      <c r="Y12" s="648">
        <f t="shared" si="10"/>
        <v>0</v>
      </c>
      <c r="Z12" s="649">
        <f t="shared" si="10"/>
        <v>0</v>
      </c>
      <c r="AA12" s="648">
        <f t="shared" si="10"/>
        <v>0</v>
      </c>
      <c r="AB12" s="646">
        <f t="shared" si="10"/>
        <v>0</v>
      </c>
      <c r="AC12" s="258"/>
      <c r="AD12" s="646">
        <f t="shared" ref="AD12:AM12" si="11">$H12*SUM(AD13:AD27)</f>
        <v>0</v>
      </c>
      <c r="AE12" s="647">
        <f t="shared" si="11"/>
        <v>0</v>
      </c>
      <c r="AF12" s="648">
        <f t="shared" si="11"/>
        <v>0</v>
      </c>
      <c r="AG12" s="649">
        <f t="shared" si="11"/>
        <v>0</v>
      </c>
      <c r="AH12" s="648">
        <f t="shared" si="11"/>
        <v>0</v>
      </c>
      <c r="AI12" s="646">
        <f t="shared" si="11"/>
        <v>0</v>
      </c>
      <c r="AJ12" s="258"/>
      <c r="AK12" s="653">
        <f t="shared" si="11"/>
        <v>0</v>
      </c>
      <c r="AL12" s="653">
        <f t="shared" si="11"/>
        <v>0</v>
      </c>
      <c r="AM12" s="653">
        <f t="shared" si="11"/>
        <v>0</v>
      </c>
      <c r="AN12" s="227">
        <f>$H12*SUM(AN13:AN27)*(1+Gewinn)*(1+SicherheitAngebot)</f>
        <v>0</v>
      </c>
      <c r="AO12" s="227">
        <f>$H12*SUM(AO13:AO27)*(1+Gewinn)*(1+SicherheitAngebot)</f>
        <v>0</v>
      </c>
      <c r="AP12" s="227">
        <f>$H12*SUM(AP13:AP27)*(1+Gewinn)*(1+SicherheitAngebot)</f>
        <v>0</v>
      </c>
      <c r="AQ12" s="227">
        <f>$H12*SUM(AQ13:AQ27)*(1+Gewinn)*(1+SicherheitAngebot)</f>
        <v>0</v>
      </c>
      <c r="AR12" s="227">
        <f>$H12*SUM(AR13:AR27)*(1+Gewinn)*(1+SicherheitAngebot)</f>
        <v>0</v>
      </c>
      <c r="AS12" s="262"/>
      <c r="AT12" s="263">
        <f t="shared" ref="AT12:AT44" si="12">((W12+AD12)*$W$7+(X12+AE12)*$X$7+(Y12+Z12+AF12+AG12)*$Z$7+(AA12+AH12)*$AA$7+(AB12+AI12)*$AB$7)*Zuschläge_IBN</f>
        <v>0</v>
      </c>
      <c r="AU12" s="259"/>
      <c r="AV12" s="491">
        <f>AK12*$AK$7+AL12*$AL$7+AM12*$AM$7+SUM(AN12:AR12)+AT12/Zuschläge_IBN+AT12</f>
        <v>0</v>
      </c>
      <c r="AX12" s="685">
        <f>U12+AV12</f>
        <v>60426</v>
      </c>
      <c r="AZ12" s="490">
        <f>IF(H12&gt;0,U12/(1+SicherheitAngebot)*(1+Sicherheit),0)</f>
        <v>53709.967546624903</v>
      </c>
      <c r="BB12" s="490">
        <f>IF(H12&gt;0,AV12/(1+SicherheitAngebot)*(1+Sicherheit),0)</f>
        <v>0</v>
      </c>
      <c r="BD12" s="490">
        <f>AZ12+BB12</f>
        <v>53709.967546624903</v>
      </c>
      <c r="BE12" s="105"/>
      <c r="BF12" s="105"/>
      <c r="BG12" s="105"/>
      <c r="BH12" s="105"/>
      <c r="BI12" s="105"/>
      <c r="BJ12" s="105"/>
    </row>
    <row r="13" spans="1:62" ht="18" customHeight="1" outlineLevel="1">
      <c r="B13" s="99"/>
      <c r="C13" s="911" t="s">
        <v>306</v>
      </c>
      <c r="D13" s="912"/>
      <c r="E13" s="912"/>
      <c r="F13" s="913"/>
      <c r="G13" s="914" t="s">
        <v>307</v>
      </c>
      <c r="H13" s="913"/>
      <c r="I13" s="725"/>
      <c r="J13" s="725">
        <v>1</v>
      </c>
      <c r="K13" s="725">
        <v>1</v>
      </c>
      <c r="L13" s="725">
        <v>1</v>
      </c>
      <c r="M13" s="725">
        <v>4</v>
      </c>
      <c r="N13" s="725">
        <v>1</v>
      </c>
      <c r="O13" s="725">
        <v>2</v>
      </c>
      <c r="P13" s="726">
        <v>200</v>
      </c>
      <c r="Q13" s="726">
        <v>250</v>
      </c>
      <c r="R13" s="156">
        <f t="shared" si="8"/>
        <v>200</v>
      </c>
      <c r="S13" s="156">
        <f t="shared" si="9"/>
        <v>275</v>
      </c>
      <c r="U13" s="157">
        <f>I13*$I$7+J13*$J$7+K13*$K$7+L13*$L$7+M13*$M$7+N13*$N$7+O13*$O$7+R13+S13</f>
        <v>1438</v>
      </c>
      <c r="W13" s="152"/>
      <c r="X13" s="152"/>
      <c r="Y13" s="152"/>
      <c r="Z13" s="152"/>
      <c r="AA13" s="152"/>
      <c r="AB13" s="152"/>
      <c r="AC13" s="347"/>
      <c r="AD13" s="152"/>
      <c r="AE13" s="152"/>
      <c r="AF13" s="152"/>
      <c r="AG13" s="152"/>
      <c r="AH13" s="152"/>
      <c r="AI13" s="152"/>
      <c r="AJ13" s="347"/>
      <c r="AK13" s="152"/>
      <c r="AL13" s="152"/>
      <c r="AM13" s="619"/>
      <c r="AN13" s="228"/>
      <c r="AO13" s="228"/>
      <c r="AP13" s="228"/>
      <c r="AQ13" s="228"/>
      <c r="AR13" s="228"/>
      <c r="AS13" s="348"/>
      <c r="AT13" s="264">
        <f t="shared" si="12"/>
        <v>0</v>
      </c>
      <c r="AU13" s="259"/>
      <c r="AV13" s="265">
        <f t="shared" ref="AV13:AV27" si="13">AK13*$AK$7+AL13*$AL$7+AM13*$AM$7+SUM(AN13:AR13)*(1+Gewinn)*(1+SicherheitAngebot)+AT13/Zuschläge_IBN+AT13</f>
        <v>0</v>
      </c>
      <c r="AX13" s="265">
        <f>U13+AV13</f>
        <v>1438</v>
      </c>
      <c r="AZ13" s="492">
        <f t="shared" ref="AZ13:AZ27" si="14">U13/(1+SicherheitAngebot)*(1+Sicherheit)</f>
        <v>1278.1738545004901</v>
      </c>
      <c r="BB13" s="492">
        <f t="shared" ref="BB13:BB27" si="15">AV13/(1+SicherheitAngebot)*(1+Sicherheit)</f>
        <v>0</v>
      </c>
      <c r="BD13" s="265">
        <f>AZ13+BB13</f>
        <v>1278.1738545004901</v>
      </c>
      <c r="BE13" s="105"/>
      <c r="BF13" s="105"/>
      <c r="BG13" s="105"/>
      <c r="BH13" s="105"/>
      <c r="BI13" s="105"/>
      <c r="BJ13" s="105"/>
    </row>
    <row r="14" spans="1:62" ht="18" customHeight="1" outlineLevel="1">
      <c r="B14" s="100"/>
      <c r="C14" s="911" t="s">
        <v>315</v>
      </c>
      <c r="D14" s="912"/>
      <c r="E14" s="912"/>
      <c r="F14" s="913"/>
      <c r="G14" s="914" t="s">
        <v>316</v>
      </c>
      <c r="H14" s="913"/>
      <c r="I14" s="725"/>
      <c r="J14" s="725">
        <v>2</v>
      </c>
      <c r="K14" s="725">
        <v>2</v>
      </c>
      <c r="L14" s="725">
        <v>2</v>
      </c>
      <c r="M14" s="725">
        <v>10</v>
      </c>
      <c r="N14" s="725">
        <v>5</v>
      </c>
      <c r="O14" s="725">
        <v>10</v>
      </c>
      <c r="P14" s="726">
        <v>800</v>
      </c>
      <c r="Q14" s="726">
        <v>1500</v>
      </c>
      <c r="R14" s="156">
        <f t="shared" si="8"/>
        <v>800</v>
      </c>
      <c r="S14" s="156">
        <f t="shared" si="9"/>
        <v>1650.0000000000002</v>
      </c>
      <c r="U14" s="157">
        <f t="shared" ref="U14:U27" si="16">I14*$I$7+J14*$J$7+K14*$K$7+L14*$L$7+M14*$M$7+N14*$N$7+O14*$O$7+R14+S14</f>
        <v>5324</v>
      </c>
      <c r="W14" s="152"/>
      <c r="X14" s="152"/>
      <c r="Y14" s="152"/>
      <c r="Z14" s="152"/>
      <c r="AA14" s="152"/>
      <c r="AB14" s="152"/>
      <c r="AC14" s="347"/>
      <c r="AD14" s="152"/>
      <c r="AE14" s="152"/>
      <c r="AF14" s="152"/>
      <c r="AG14" s="152"/>
      <c r="AH14" s="152"/>
      <c r="AI14" s="152"/>
      <c r="AJ14" s="347"/>
      <c r="AK14" s="152"/>
      <c r="AL14" s="152"/>
      <c r="AM14" s="619"/>
      <c r="AN14" s="228"/>
      <c r="AO14" s="228"/>
      <c r="AP14" s="228"/>
      <c r="AQ14" s="228"/>
      <c r="AR14" s="228"/>
      <c r="AS14" s="348"/>
      <c r="AT14" s="264">
        <f t="shared" si="12"/>
        <v>0</v>
      </c>
      <c r="AU14" s="259"/>
      <c r="AV14" s="265">
        <f t="shared" si="13"/>
        <v>0</v>
      </c>
      <c r="AX14" s="265">
        <f t="shared" ref="AX14:AX27" si="17">U14+AV14</f>
        <v>5324</v>
      </c>
      <c r="AZ14" s="492">
        <f t="shared" si="14"/>
        <v>4732.265369513636</v>
      </c>
      <c r="BB14" s="492">
        <f t="shared" si="15"/>
        <v>0</v>
      </c>
      <c r="BD14" s="265">
        <f t="shared" ref="BD14:BD27" si="18">AZ14+BB14</f>
        <v>4732.265369513636</v>
      </c>
      <c r="BE14" s="105"/>
      <c r="BF14" s="105"/>
      <c r="BG14" s="105"/>
      <c r="BH14" s="105"/>
      <c r="BI14" s="105"/>
      <c r="BJ14" s="105"/>
    </row>
    <row r="15" spans="1:62" ht="18" customHeight="1" outlineLevel="1">
      <c r="B15" s="100"/>
      <c r="C15" s="911" t="s">
        <v>318</v>
      </c>
      <c r="D15" s="912"/>
      <c r="E15" s="912"/>
      <c r="F15" s="913"/>
      <c r="G15" s="914" t="s">
        <v>317</v>
      </c>
      <c r="H15" s="913"/>
      <c r="I15" s="725"/>
      <c r="J15" s="725">
        <v>2</v>
      </c>
      <c r="K15" s="725">
        <v>2</v>
      </c>
      <c r="L15" s="725">
        <v>2</v>
      </c>
      <c r="M15" s="725">
        <v>40</v>
      </c>
      <c r="N15" s="725">
        <v>15</v>
      </c>
      <c r="O15" s="725">
        <v>30</v>
      </c>
      <c r="P15" s="726">
        <v>2500</v>
      </c>
      <c r="Q15" s="726">
        <v>6500</v>
      </c>
      <c r="R15" s="156">
        <f t="shared" si="8"/>
        <v>2500</v>
      </c>
      <c r="S15" s="156">
        <f t="shared" si="9"/>
        <v>7150.0000000000009</v>
      </c>
      <c r="U15" s="157">
        <f t="shared" si="16"/>
        <v>18134</v>
      </c>
      <c r="W15" s="152"/>
      <c r="X15" s="152"/>
      <c r="Y15" s="152"/>
      <c r="Z15" s="152"/>
      <c r="AA15" s="152"/>
      <c r="AB15" s="152"/>
      <c r="AC15" s="347"/>
      <c r="AD15" s="152"/>
      <c r="AE15" s="152"/>
      <c r="AF15" s="152"/>
      <c r="AG15" s="152"/>
      <c r="AH15" s="152"/>
      <c r="AI15" s="152"/>
      <c r="AJ15" s="347"/>
      <c r="AK15" s="152"/>
      <c r="AL15" s="152"/>
      <c r="AM15" s="619"/>
      <c r="AN15" s="228"/>
      <c r="AO15" s="228"/>
      <c r="AP15" s="228"/>
      <c r="AQ15" s="228"/>
      <c r="AR15" s="228"/>
      <c r="AS15" s="348"/>
      <c r="AT15" s="264">
        <f t="shared" si="12"/>
        <v>0</v>
      </c>
      <c r="AU15" s="259"/>
      <c r="AV15" s="265">
        <f t="shared" si="13"/>
        <v>0</v>
      </c>
      <c r="AX15" s="265">
        <f t="shared" si="17"/>
        <v>18134</v>
      </c>
      <c r="AZ15" s="492">
        <f t="shared" si="14"/>
        <v>16118.501166559032</v>
      </c>
      <c r="BB15" s="492">
        <f t="shared" si="15"/>
        <v>0</v>
      </c>
      <c r="BD15" s="265">
        <f t="shared" si="18"/>
        <v>16118.501166559032</v>
      </c>
      <c r="BE15" s="105"/>
      <c r="BF15" s="105"/>
      <c r="BG15" s="105"/>
      <c r="BH15" s="105"/>
      <c r="BI15" s="105"/>
      <c r="BJ15" s="105"/>
    </row>
    <row r="16" spans="1:62" ht="18" customHeight="1" outlineLevel="1">
      <c r="B16" s="100"/>
      <c r="C16" s="911" t="s">
        <v>274</v>
      </c>
      <c r="D16" s="912"/>
      <c r="E16" s="912"/>
      <c r="F16" s="913"/>
      <c r="G16" s="914" t="s">
        <v>341</v>
      </c>
      <c r="H16" s="937"/>
      <c r="I16" s="725"/>
      <c r="J16" s="725">
        <v>60</v>
      </c>
      <c r="K16" s="725">
        <v>40</v>
      </c>
      <c r="L16" s="725">
        <v>20</v>
      </c>
      <c r="M16" s="725">
        <v>40</v>
      </c>
      <c r="N16" s="725">
        <v>30</v>
      </c>
      <c r="O16" s="725">
        <v>20</v>
      </c>
      <c r="P16" s="726">
        <v>1000</v>
      </c>
      <c r="Q16" s="726">
        <f>4000+1000+500</f>
        <v>5500</v>
      </c>
      <c r="R16" s="156">
        <f t="shared" si="8"/>
        <v>1000</v>
      </c>
      <c r="S16" s="156">
        <f t="shared" si="9"/>
        <v>6050.0000000000009</v>
      </c>
      <c r="U16" s="157">
        <f t="shared" si="16"/>
        <v>27130</v>
      </c>
      <c r="W16" s="152"/>
      <c r="X16" s="152"/>
      <c r="Y16" s="152"/>
      <c r="Z16" s="152"/>
      <c r="AA16" s="152"/>
      <c r="AB16" s="152"/>
      <c r="AC16" s="347"/>
      <c r="AD16" s="152"/>
      <c r="AE16" s="152"/>
      <c r="AF16" s="152"/>
      <c r="AG16" s="152"/>
      <c r="AH16" s="152"/>
      <c r="AI16" s="152"/>
      <c r="AJ16" s="347"/>
      <c r="AK16" s="152"/>
      <c r="AL16" s="152"/>
      <c r="AM16" s="619"/>
      <c r="AN16" s="228"/>
      <c r="AO16" s="228"/>
      <c r="AP16" s="228"/>
      <c r="AQ16" s="228"/>
      <c r="AR16" s="228"/>
      <c r="AS16" s="348"/>
      <c r="AT16" s="264">
        <f t="shared" si="12"/>
        <v>0</v>
      </c>
      <c r="AU16" s="259"/>
      <c r="AV16" s="265">
        <f t="shared" si="13"/>
        <v>0</v>
      </c>
      <c r="AX16" s="265">
        <f t="shared" si="17"/>
        <v>27130</v>
      </c>
      <c r="AZ16" s="492">
        <f t="shared" si="14"/>
        <v>24114.643026841652</v>
      </c>
      <c r="BB16" s="492">
        <f t="shared" si="15"/>
        <v>0</v>
      </c>
      <c r="BD16" s="265">
        <f t="shared" si="18"/>
        <v>24114.643026841652</v>
      </c>
      <c r="BE16" s="105"/>
      <c r="BF16" s="105"/>
      <c r="BG16" s="105"/>
      <c r="BH16" s="105"/>
      <c r="BI16" s="105"/>
      <c r="BJ16" s="105"/>
    </row>
    <row r="17" spans="2:62" ht="18" customHeight="1" outlineLevel="1">
      <c r="B17" s="100"/>
      <c r="C17" s="908"/>
      <c r="D17" s="909"/>
      <c r="E17" s="909"/>
      <c r="F17" s="910"/>
      <c r="G17" s="890"/>
      <c r="H17" s="891"/>
      <c r="I17" s="152"/>
      <c r="J17" s="152"/>
      <c r="K17" s="152"/>
      <c r="L17" s="152"/>
      <c r="M17" s="152"/>
      <c r="N17" s="152"/>
      <c r="O17" s="152"/>
      <c r="P17" s="153"/>
      <c r="Q17" s="153"/>
      <c r="R17" s="156">
        <f t="shared" si="8"/>
        <v>0</v>
      </c>
      <c r="S17" s="156">
        <f t="shared" si="9"/>
        <v>0</v>
      </c>
      <c r="U17" s="157">
        <f t="shared" si="16"/>
        <v>0</v>
      </c>
      <c r="W17" s="152"/>
      <c r="X17" s="152"/>
      <c r="Y17" s="152"/>
      <c r="Z17" s="152"/>
      <c r="AA17" s="152"/>
      <c r="AB17" s="152"/>
      <c r="AC17" s="347"/>
      <c r="AD17" s="152"/>
      <c r="AE17" s="152"/>
      <c r="AF17" s="152"/>
      <c r="AG17" s="152"/>
      <c r="AH17" s="152"/>
      <c r="AI17" s="152"/>
      <c r="AJ17" s="347"/>
      <c r="AK17" s="152"/>
      <c r="AL17" s="152"/>
      <c r="AM17" s="619"/>
      <c r="AN17" s="228"/>
      <c r="AO17" s="228"/>
      <c r="AP17" s="228"/>
      <c r="AQ17" s="228"/>
      <c r="AR17" s="228"/>
      <c r="AS17" s="348"/>
      <c r="AT17" s="264">
        <f t="shared" si="12"/>
        <v>0</v>
      </c>
      <c r="AU17" s="259"/>
      <c r="AV17" s="265">
        <f t="shared" si="13"/>
        <v>0</v>
      </c>
      <c r="AX17" s="265">
        <f t="shared" si="17"/>
        <v>0</v>
      </c>
      <c r="AZ17" s="492">
        <f t="shared" si="14"/>
        <v>0</v>
      </c>
      <c r="BB17" s="492">
        <f t="shared" si="15"/>
        <v>0</v>
      </c>
      <c r="BD17" s="265">
        <f t="shared" si="18"/>
        <v>0</v>
      </c>
      <c r="BE17" s="105"/>
      <c r="BF17" s="105"/>
      <c r="BG17" s="105"/>
      <c r="BH17" s="105"/>
      <c r="BI17" s="105"/>
      <c r="BJ17" s="105"/>
    </row>
    <row r="18" spans="2:62" ht="18" customHeight="1" outlineLevel="1">
      <c r="B18" s="100"/>
      <c r="C18" s="728" t="s">
        <v>258</v>
      </c>
      <c r="D18" s="729"/>
      <c r="E18" s="729"/>
      <c r="F18" s="730"/>
      <c r="G18" s="731"/>
      <c r="H18" s="730"/>
      <c r="I18" s="725"/>
      <c r="J18" s="725">
        <v>2</v>
      </c>
      <c r="K18" s="725">
        <v>0</v>
      </c>
      <c r="L18" s="725">
        <v>0</v>
      </c>
      <c r="M18" s="725">
        <v>0</v>
      </c>
      <c r="N18" s="725">
        <v>10</v>
      </c>
      <c r="O18" s="725">
        <v>25</v>
      </c>
      <c r="P18" s="726">
        <v>5000</v>
      </c>
      <c r="Q18" s="726">
        <v>300</v>
      </c>
      <c r="R18" s="156">
        <f t="shared" si="8"/>
        <v>5000</v>
      </c>
      <c r="S18" s="156">
        <f t="shared" si="9"/>
        <v>330</v>
      </c>
      <c r="U18" s="157">
        <f t="shared" si="16"/>
        <v>8400</v>
      </c>
      <c r="W18" s="152"/>
      <c r="X18" s="152"/>
      <c r="Y18" s="152"/>
      <c r="Z18" s="152"/>
      <c r="AA18" s="152"/>
      <c r="AB18" s="152"/>
      <c r="AC18" s="347"/>
      <c r="AD18" s="152"/>
      <c r="AE18" s="152"/>
      <c r="AF18" s="152"/>
      <c r="AG18" s="152"/>
      <c r="AH18" s="152"/>
      <c r="AI18" s="152"/>
      <c r="AJ18" s="347"/>
      <c r="AK18" s="152"/>
      <c r="AL18" s="152"/>
      <c r="AM18" s="619"/>
      <c r="AN18" s="228"/>
      <c r="AO18" s="228"/>
      <c r="AP18" s="228"/>
      <c r="AQ18" s="228"/>
      <c r="AR18" s="228"/>
      <c r="AS18" s="348"/>
      <c r="AT18" s="264">
        <f t="shared" si="12"/>
        <v>0</v>
      </c>
      <c r="AU18" s="259"/>
      <c r="AV18" s="265">
        <f t="shared" si="13"/>
        <v>0</v>
      </c>
      <c r="AX18" s="265">
        <f t="shared" si="17"/>
        <v>8400</v>
      </c>
      <c r="AZ18" s="492">
        <f t="shared" si="14"/>
        <v>7466.3841292100951</v>
      </c>
      <c r="BB18" s="492">
        <f t="shared" si="15"/>
        <v>0</v>
      </c>
      <c r="BD18" s="265">
        <f t="shared" si="18"/>
        <v>7466.3841292100951</v>
      </c>
      <c r="BE18" s="105"/>
      <c r="BF18" s="105"/>
      <c r="BG18" s="105"/>
      <c r="BH18" s="105"/>
      <c r="BI18" s="105"/>
      <c r="BJ18" s="105"/>
    </row>
    <row r="19" spans="2:62" ht="18" customHeight="1" outlineLevel="1">
      <c r="B19" s="100"/>
      <c r="C19" s="908"/>
      <c r="D19" s="909"/>
      <c r="E19" s="909"/>
      <c r="F19" s="910"/>
      <c r="G19" s="890"/>
      <c r="H19" s="891"/>
      <c r="I19" s="152"/>
      <c r="J19" s="152"/>
      <c r="K19" s="152"/>
      <c r="L19" s="152"/>
      <c r="M19" s="152"/>
      <c r="N19" s="152"/>
      <c r="O19" s="152"/>
      <c r="P19" s="153"/>
      <c r="Q19" s="153"/>
      <c r="R19" s="156">
        <f t="shared" si="8"/>
        <v>0</v>
      </c>
      <c r="S19" s="156">
        <f t="shared" si="9"/>
        <v>0</v>
      </c>
      <c r="U19" s="157">
        <f t="shared" si="16"/>
        <v>0</v>
      </c>
      <c r="W19" s="152"/>
      <c r="X19" s="152"/>
      <c r="Y19" s="152"/>
      <c r="Z19" s="152"/>
      <c r="AA19" s="152"/>
      <c r="AB19" s="152"/>
      <c r="AC19" s="347"/>
      <c r="AD19" s="152"/>
      <c r="AE19" s="152"/>
      <c r="AF19" s="152"/>
      <c r="AG19" s="152"/>
      <c r="AH19" s="152"/>
      <c r="AI19" s="152"/>
      <c r="AJ19" s="347"/>
      <c r="AK19" s="152"/>
      <c r="AL19" s="152"/>
      <c r="AM19" s="619"/>
      <c r="AN19" s="228"/>
      <c r="AO19" s="228"/>
      <c r="AP19" s="228"/>
      <c r="AQ19" s="228"/>
      <c r="AR19" s="228"/>
      <c r="AS19" s="348"/>
      <c r="AT19" s="264">
        <f t="shared" si="12"/>
        <v>0</v>
      </c>
      <c r="AU19" s="259"/>
      <c r="AV19" s="265">
        <f t="shared" si="13"/>
        <v>0</v>
      </c>
      <c r="AX19" s="265">
        <f t="shared" si="17"/>
        <v>0</v>
      </c>
      <c r="AZ19" s="492">
        <f t="shared" si="14"/>
        <v>0</v>
      </c>
      <c r="BB19" s="492">
        <f t="shared" si="15"/>
        <v>0</v>
      </c>
      <c r="BD19" s="265">
        <f t="shared" si="18"/>
        <v>0</v>
      </c>
      <c r="BE19" s="105"/>
      <c r="BF19" s="105"/>
      <c r="BG19" s="105"/>
      <c r="BH19" s="105"/>
      <c r="BI19" s="105"/>
      <c r="BJ19" s="105"/>
    </row>
    <row r="20" spans="2:62" ht="18" customHeight="1" outlineLevel="1">
      <c r="B20" s="100"/>
      <c r="C20" s="908"/>
      <c r="D20" s="909"/>
      <c r="E20" s="909"/>
      <c r="F20" s="910"/>
      <c r="G20" s="890"/>
      <c r="H20" s="891"/>
      <c r="I20" s="152"/>
      <c r="J20" s="152"/>
      <c r="K20" s="152"/>
      <c r="L20" s="152"/>
      <c r="M20" s="152"/>
      <c r="N20" s="152"/>
      <c r="O20" s="152"/>
      <c r="P20" s="153"/>
      <c r="Q20" s="153"/>
      <c r="R20" s="156">
        <f t="shared" si="8"/>
        <v>0</v>
      </c>
      <c r="S20" s="156">
        <f t="shared" si="9"/>
        <v>0</v>
      </c>
      <c r="U20" s="157">
        <f t="shared" si="16"/>
        <v>0</v>
      </c>
      <c r="W20" s="152"/>
      <c r="X20" s="152"/>
      <c r="Y20" s="152"/>
      <c r="Z20" s="152"/>
      <c r="AA20" s="152"/>
      <c r="AB20" s="152"/>
      <c r="AC20" s="347"/>
      <c r="AD20" s="152"/>
      <c r="AE20" s="152"/>
      <c r="AF20" s="152"/>
      <c r="AG20" s="152"/>
      <c r="AH20" s="152"/>
      <c r="AI20" s="152"/>
      <c r="AJ20" s="347"/>
      <c r="AK20" s="152"/>
      <c r="AL20" s="152"/>
      <c r="AM20" s="619"/>
      <c r="AN20" s="228"/>
      <c r="AO20" s="228"/>
      <c r="AP20" s="228"/>
      <c r="AQ20" s="228"/>
      <c r="AR20" s="228"/>
      <c r="AS20" s="348"/>
      <c r="AT20" s="264">
        <f t="shared" si="12"/>
        <v>0</v>
      </c>
      <c r="AU20" s="259"/>
      <c r="AV20" s="265">
        <f t="shared" si="13"/>
        <v>0</v>
      </c>
      <c r="AX20" s="265">
        <f t="shared" si="17"/>
        <v>0</v>
      </c>
      <c r="AZ20" s="492">
        <f t="shared" si="14"/>
        <v>0</v>
      </c>
      <c r="BB20" s="492">
        <f t="shared" si="15"/>
        <v>0</v>
      </c>
      <c r="BD20" s="265">
        <f t="shared" si="18"/>
        <v>0</v>
      </c>
      <c r="BE20" s="105"/>
      <c r="BF20" s="105"/>
      <c r="BG20" s="105"/>
      <c r="BH20" s="105"/>
      <c r="BI20" s="105"/>
      <c r="BJ20" s="105"/>
    </row>
    <row r="21" spans="2:62" ht="18" customHeight="1" outlineLevel="1">
      <c r="B21" s="100"/>
      <c r="C21" s="908"/>
      <c r="D21" s="909"/>
      <c r="E21" s="909"/>
      <c r="F21" s="910"/>
      <c r="G21" s="890"/>
      <c r="H21" s="891"/>
      <c r="I21" s="152"/>
      <c r="J21" s="152"/>
      <c r="K21" s="152"/>
      <c r="L21" s="152"/>
      <c r="M21" s="152"/>
      <c r="N21" s="152"/>
      <c r="O21" s="152"/>
      <c r="P21" s="153"/>
      <c r="Q21" s="153"/>
      <c r="R21" s="156">
        <f t="shared" si="8"/>
        <v>0</v>
      </c>
      <c r="S21" s="156">
        <f t="shared" si="9"/>
        <v>0</v>
      </c>
      <c r="U21" s="157">
        <f t="shared" si="16"/>
        <v>0</v>
      </c>
      <c r="W21" s="152"/>
      <c r="X21" s="152"/>
      <c r="Y21" s="152"/>
      <c r="Z21" s="152"/>
      <c r="AA21" s="152"/>
      <c r="AB21" s="152"/>
      <c r="AC21" s="347"/>
      <c r="AD21" s="152"/>
      <c r="AE21" s="152"/>
      <c r="AF21" s="152"/>
      <c r="AG21" s="152"/>
      <c r="AH21" s="152"/>
      <c r="AI21" s="152"/>
      <c r="AJ21" s="347"/>
      <c r="AK21" s="152"/>
      <c r="AL21" s="152"/>
      <c r="AM21" s="619"/>
      <c r="AN21" s="228"/>
      <c r="AO21" s="228"/>
      <c r="AP21" s="228"/>
      <c r="AQ21" s="228"/>
      <c r="AR21" s="228"/>
      <c r="AS21" s="348"/>
      <c r="AT21" s="264">
        <f t="shared" si="12"/>
        <v>0</v>
      </c>
      <c r="AU21" s="259"/>
      <c r="AV21" s="265">
        <f t="shared" si="13"/>
        <v>0</v>
      </c>
      <c r="AX21" s="265">
        <f t="shared" si="17"/>
        <v>0</v>
      </c>
      <c r="AZ21" s="492">
        <f t="shared" si="14"/>
        <v>0</v>
      </c>
      <c r="BB21" s="492">
        <f t="shared" si="15"/>
        <v>0</v>
      </c>
      <c r="BD21" s="265">
        <f t="shared" si="18"/>
        <v>0</v>
      </c>
      <c r="BE21" s="105"/>
      <c r="BF21" s="105"/>
      <c r="BG21" s="105"/>
      <c r="BH21" s="105"/>
      <c r="BI21" s="105"/>
      <c r="BJ21" s="105"/>
    </row>
    <row r="22" spans="2:62" ht="18" customHeight="1" outlineLevel="1">
      <c r="B22" s="100"/>
      <c r="C22" s="908"/>
      <c r="D22" s="909"/>
      <c r="E22" s="909"/>
      <c r="F22" s="910"/>
      <c r="G22" s="890"/>
      <c r="H22" s="891"/>
      <c r="I22" s="152"/>
      <c r="J22" s="152"/>
      <c r="K22" s="152"/>
      <c r="L22" s="152"/>
      <c r="M22" s="152"/>
      <c r="N22" s="152"/>
      <c r="O22" s="152"/>
      <c r="P22" s="153"/>
      <c r="Q22" s="153"/>
      <c r="R22" s="156">
        <f t="shared" si="8"/>
        <v>0</v>
      </c>
      <c r="S22" s="156">
        <f t="shared" si="9"/>
        <v>0</v>
      </c>
      <c r="U22" s="157">
        <f t="shared" si="16"/>
        <v>0</v>
      </c>
      <c r="W22" s="152"/>
      <c r="X22" s="152"/>
      <c r="Y22" s="152"/>
      <c r="Z22" s="152"/>
      <c r="AA22" s="152"/>
      <c r="AB22" s="152"/>
      <c r="AC22" s="347"/>
      <c r="AD22" s="152"/>
      <c r="AE22" s="152"/>
      <c r="AF22" s="152"/>
      <c r="AG22" s="152"/>
      <c r="AH22" s="152"/>
      <c r="AI22" s="152"/>
      <c r="AJ22" s="347"/>
      <c r="AK22" s="152"/>
      <c r="AL22" s="152"/>
      <c r="AM22" s="619"/>
      <c r="AN22" s="228"/>
      <c r="AO22" s="228"/>
      <c r="AP22" s="228"/>
      <c r="AQ22" s="228"/>
      <c r="AR22" s="228"/>
      <c r="AS22" s="348"/>
      <c r="AT22" s="264">
        <f t="shared" si="12"/>
        <v>0</v>
      </c>
      <c r="AU22" s="259"/>
      <c r="AV22" s="265">
        <f t="shared" si="13"/>
        <v>0</v>
      </c>
      <c r="AX22" s="265">
        <f t="shared" si="17"/>
        <v>0</v>
      </c>
      <c r="AZ22" s="492">
        <f t="shared" si="14"/>
        <v>0</v>
      </c>
      <c r="BB22" s="492">
        <f t="shared" si="15"/>
        <v>0</v>
      </c>
      <c r="BD22" s="265">
        <f t="shared" si="18"/>
        <v>0</v>
      </c>
      <c r="BE22" s="105"/>
      <c r="BF22" s="105"/>
      <c r="BG22" s="105"/>
      <c r="BH22" s="105"/>
      <c r="BI22" s="105"/>
      <c r="BJ22" s="105"/>
    </row>
    <row r="23" spans="2:62" ht="18" customHeight="1" outlineLevel="1">
      <c r="B23" s="100"/>
      <c r="C23" s="908"/>
      <c r="D23" s="909"/>
      <c r="E23" s="909"/>
      <c r="F23" s="910"/>
      <c r="G23" s="890"/>
      <c r="H23" s="891"/>
      <c r="I23" s="152"/>
      <c r="J23" s="152"/>
      <c r="K23" s="152"/>
      <c r="L23" s="152"/>
      <c r="M23" s="152"/>
      <c r="N23" s="152"/>
      <c r="O23" s="152"/>
      <c r="P23" s="153"/>
      <c r="Q23" s="153"/>
      <c r="R23" s="156">
        <f t="shared" si="8"/>
        <v>0</v>
      </c>
      <c r="S23" s="156">
        <f t="shared" si="9"/>
        <v>0</v>
      </c>
      <c r="U23" s="157">
        <f t="shared" si="16"/>
        <v>0</v>
      </c>
      <c r="W23" s="152"/>
      <c r="X23" s="152"/>
      <c r="Y23" s="152"/>
      <c r="Z23" s="152"/>
      <c r="AA23" s="152"/>
      <c r="AB23" s="152"/>
      <c r="AC23" s="347"/>
      <c r="AD23" s="152"/>
      <c r="AE23" s="152"/>
      <c r="AF23" s="152"/>
      <c r="AG23" s="152"/>
      <c r="AH23" s="152"/>
      <c r="AI23" s="152"/>
      <c r="AJ23" s="347"/>
      <c r="AK23" s="152"/>
      <c r="AL23" s="152"/>
      <c r="AM23" s="619"/>
      <c r="AN23" s="228"/>
      <c r="AO23" s="228"/>
      <c r="AP23" s="228"/>
      <c r="AQ23" s="228"/>
      <c r="AR23" s="228"/>
      <c r="AS23" s="348"/>
      <c r="AT23" s="264">
        <f t="shared" si="12"/>
        <v>0</v>
      </c>
      <c r="AU23" s="259"/>
      <c r="AV23" s="265">
        <f t="shared" si="13"/>
        <v>0</v>
      </c>
      <c r="AX23" s="265">
        <f t="shared" si="17"/>
        <v>0</v>
      </c>
      <c r="AZ23" s="492">
        <f t="shared" si="14"/>
        <v>0</v>
      </c>
      <c r="BB23" s="492">
        <f t="shared" si="15"/>
        <v>0</v>
      </c>
      <c r="BD23" s="265">
        <f t="shared" si="18"/>
        <v>0</v>
      </c>
      <c r="BE23" s="105"/>
      <c r="BF23" s="105"/>
      <c r="BG23" s="105"/>
      <c r="BH23" s="105"/>
      <c r="BI23" s="105"/>
      <c r="BJ23" s="105"/>
    </row>
    <row r="24" spans="2:62" ht="18" customHeight="1" outlineLevel="1">
      <c r="B24" s="100"/>
      <c r="C24" s="908"/>
      <c r="D24" s="909"/>
      <c r="E24" s="909"/>
      <c r="F24" s="910"/>
      <c r="G24" s="890"/>
      <c r="H24" s="891"/>
      <c r="I24" s="152"/>
      <c r="J24" s="152"/>
      <c r="K24" s="152"/>
      <c r="L24" s="152"/>
      <c r="M24" s="152"/>
      <c r="N24" s="152"/>
      <c r="O24" s="152"/>
      <c r="P24" s="153"/>
      <c r="Q24" s="153"/>
      <c r="R24" s="156">
        <f t="shared" si="8"/>
        <v>0</v>
      </c>
      <c r="S24" s="156">
        <f t="shared" si="9"/>
        <v>0</v>
      </c>
      <c r="U24" s="157">
        <f t="shared" si="16"/>
        <v>0</v>
      </c>
      <c r="W24" s="152"/>
      <c r="X24" s="152"/>
      <c r="Y24" s="152"/>
      <c r="Z24" s="152"/>
      <c r="AA24" s="152"/>
      <c r="AB24" s="152"/>
      <c r="AC24" s="347"/>
      <c r="AD24" s="152"/>
      <c r="AE24" s="152"/>
      <c r="AF24" s="152"/>
      <c r="AG24" s="152"/>
      <c r="AH24" s="152"/>
      <c r="AI24" s="152"/>
      <c r="AJ24" s="347"/>
      <c r="AK24" s="152"/>
      <c r="AL24" s="152"/>
      <c r="AM24" s="619"/>
      <c r="AN24" s="228"/>
      <c r="AO24" s="228"/>
      <c r="AP24" s="228"/>
      <c r="AQ24" s="228"/>
      <c r="AR24" s="228"/>
      <c r="AS24" s="348"/>
      <c r="AT24" s="264">
        <f t="shared" si="12"/>
        <v>0</v>
      </c>
      <c r="AU24" s="259"/>
      <c r="AV24" s="265">
        <f t="shared" si="13"/>
        <v>0</v>
      </c>
      <c r="AX24" s="265">
        <f t="shared" si="17"/>
        <v>0</v>
      </c>
      <c r="AZ24" s="492">
        <f t="shared" si="14"/>
        <v>0</v>
      </c>
      <c r="BB24" s="492">
        <f t="shared" si="15"/>
        <v>0</v>
      </c>
      <c r="BD24" s="265">
        <f t="shared" si="18"/>
        <v>0</v>
      </c>
      <c r="BE24" s="105"/>
      <c r="BF24" s="105"/>
      <c r="BG24" s="105"/>
      <c r="BH24" s="105"/>
      <c r="BI24" s="105"/>
      <c r="BJ24" s="105"/>
    </row>
    <row r="25" spans="2:62" ht="18" customHeight="1" outlineLevel="1">
      <c r="B25" s="100"/>
      <c r="C25" s="908"/>
      <c r="D25" s="909"/>
      <c r="E25" s="909"/>
      <c r="F25" s="910"/>
      <c r="G25" s="890"/>
      <c r="H25" s="891"/>
      <c r="I25" s="152"/>
      <c r="J25" s="152"/>
      <c r="K25" s="152"/>
      <c r="L25" s="152"/>
      <c r="M25" s="152"/>
      <c r="N25" s="152"/>
      <c r="O25" s="152"/>
      <c r="P25" s="153"/>
      <c r="Q25" s="153"/>
      <c r="R25" s="156">
        <f t="shared" si="8"/>
        <v>0</v>
      </c>
      <c r="S25" s="156">
        <f t="shared" si="9"/>
        <v>0</v>
      </c>
      <c r="U25" s="157">
        <f t="shared" si="16"/>
        <v>0</v>
      </c>
      <c r="W25" s="152"/>
      <c r="X25" s="152"/>
      <c r="Y25" s="152"/>
      <c r="Z25" s="152"/>
      <c r="AA25" s="152"/>
      <c r="AB25" s="152"/>
      <c r="AC25" s="347"/>
      <c r="AD25" s="152"/>
      <c r="AE25" s="152"/>
      <c r="AF25" s="152"/>
      <c r="AG25" s="152"/>
      <c r="AH25" s="152"/>
      <c r="AI25" s="152"/>
      <c r="AJ25" s="347"/>
      <c r="AK25" s="152"/>
      <c r="AL25" s="152"/>
      <c r="AM25" s="619"/>
      <c r="AN25" s="228"/>
      <c r="AO25" s="228"/>
      <c r="AP25" s="228"/>
      <c r="AQ25" s="228"/>
      <c r="AR25" s="228"/>
      <c r="AS25" s="348"/>
      <c r="AT25" s="264">
        <f t="shared" si="12"/>
        <v>0</v>
      </c>
      <c r="AU25" s="259"/>
      <c r="AV25" s="265">
        <f t="shared" si="13"/>
        <v>0</v>
      </c>
      <c r="AX25" s="265">
        <f t="shared" si="17"/>
        <v>0</v>
      </c>
      <c r="AZ25" s="492">
        <f t="shared" si="14"/>
        <v>0</v>
      </c>
      <c r="BB25" s="492">
        <f t="shared" si="15"/>
        <v>0</v>
      </c>
      <c r="BD25" s="265">
        <f t="shared" si="18"/>
        <v>0</v>
      </c>
      <c r="BE25" s="105"/>
      <c r="BF25" s="105"/>
      <c r="BG25" s="105"/>
      <c r="BH25" s="105"/>
      <c r="BI25" s="105"/>
      <c r="BJ25" s="105"/>
    </row>
    <row r="26" spans="2:62" ht="18" customHeight="1" outlineLevel="1">
      <c r="B26" s="100"/>
      <c r="C26" s="908"/>
      <c r="D26" s="909"/>
      <c r="E26" s="909"/>
      <c r="F26" s="910"/>
      <c r="G26" s="890"/>
      <c r="H26" s="891"/>
      <c r="I26" s="152"/>
      <c r="J26" s="152"/>
      <c r="K26" s="152"/>
      <c r="L26" s="152"/>
      <c r="M26" s="152"/>
      <c r="N26" s="152"/>
      <c r="O26" s="152"/>
      <c r="P26" s="153"/>
      <c r="Q26" s="153"/>
      <c r="R26" s="156">
        <f t="shared" si="8"/>
        <v>0</v>
      </c>
      <c r="S26" s="156">
        <f t="shared" si="9"/>
        <v>0</v>
      </c>
      <c r="U26" s="157">
        <f t="shared" si="16"/>
        <v>0</v>
      </c>
      <c r="W26" s="152"/>
      <c r="X26" s="152"/>
      <c r="Y26" s="152"/>
      <c r="Z26" s="152"/>
      <c r="AA26" s="152"/>
      <c r="AB26" s="152"/>
      <c r="AC26" s="347"/>
      <c r="AD26" s="152"/>
      <c r="AE26" s="152"/>
      <c r="AF26" s="152"/>
      <c r="AG26" s="152"/>
      <c r="AH26" s="152"/>
      <c r="AI26" s="152"/>
      <c r="AJ26" s="347"/>
      <c r="AK26" s="152"/>
      <c r="AL26" s="152"/>
      <c r="AM26" s="619"/>
      <c r="AN26" s="228"/>
      <c r="AO26" s="228"/>
      <c r="AP26" s="228"/>
      <c r="AQ26" s="228"/>
      <c r="AR26" s="228"/>
      <c r="AS26" s="348"/>
      <c r="AT26" s="264">
        <f t="shared" si="12"/>
        <v>0</v>
      </c>
      <c r="AU26" s="259"/>
      <c r="AV26" s="265">
        <f t="shared" si="13"/>
        <v>0</v>
      </c>
      <c r="AX26" s="265">
        <f t="shared" si="17"/>
        <v>0</v>
      </c>
      <c r="AZ26" s="492">
        <f t="shared" si="14"/>
        <v>0</v>
      </c>
      <c r="BB26" s="492">
        <f t="shared" si="15"/>
        <v>0</v>
      </c>
      <c r="BD26" s="265">
        <f t="shared" si="18"/>
        <v>0</v>
      </c>
      <c r="BE26" s="105"/>
      <c r="BF26" s="105"/>
      <c r="BG26" s="105"/>
      <c r="BH26" s="105"/>
      <c r="BI26" s="105"/>
      <c r="BJ26" s="105"/>
    </row>
    <row r="27" spans="2:62" ht="18" customHeight="1" outlineLevel="1">
      <c r="B27" s="100"/>
      <c r="C27" s="908"/>
      <c r="D27" s="909"/>
      <c r="E27" s="909"/>
      <c r="F27" s="910"/>
      <c r="G27" s="890"/>
      <c r="H27" s="891"/>
      <c r="I27" s="152"/>
      <c r="J27" s="152"/>
      <c r="K27" s="152"/>
      <c r="L27" s="152"/>
      <c r="M27" s="152"/>
      <c r="N27" s="152"/>
      <c r="O27" s="152"/>
      <c r="P27" s="153"/>
      <c r="Q27" s="153"/>
      <c r="R27" s="156">
        <f t="shared" si="8"/>
        <v>0</v>
      </c>
      <c r="S27" s="156">
        <f t="shared" si="9"/>
        <v>0</v>
      </c>
      <c r="U27" s="157">
        <f t="shared" si="16"/>
        <v>0</v>
      </c>
      <c r="W27" s="152"/>
      <c r="X27" s="152"/>
      <c r="Y27" s="152"/>
      <c r="Z27" s="152"/>
      <c r="AA27" s="152"/>
      <c r="AB27" s="152"/>
      <c r="AC27" s="347"/>
      <c r="AD27" s="152"/>
      <c r="AE27" s="152"/>
      <c r="AF27" s="152"/>
      <c r="AG27" s="152"/>
      <c r="AH27" s="152"/>
      <c r="AI27" s="152"/>
      <c r="AJ27" s="347"/>
      <c r="AK27" s="152"/>
      <c r="AL27" s="152"/>
      <c r="AM27" s="619"/>
      <c r="AN27" s="228"/>
      <c r="AO27" s="228"/>
      <c r="AP27" s="228"/>
      <c r="AQ27" s="228"/>
      <c r="AR27" s="228"/>
      <c r="AS27" s="348"/>
      <c r="AT27" s="264">
        <f t="shared" si="12"/>
        <v>0</v>
      </c>
      <c r="AU27" s="259"/>
      <c r="AV27" s="265">
        <f t="shared" si="13"/>
        <v>0</v>
      </c>
      <c r="AX27" s="265">
        <f t="shared" si="17"/>
        <v>0</v>
      </c>
      <c r="AZ27" s="492">
        <f t="shared" si="14"/>
        <v>0</v>
      </c>
      <c r="BB27" s="492">
        <f t="shared" si="15"/>
        <v>0</v>
      </c>
      <c r="BD27" s="265">
        <f t="shared" si="18"/>
        <v>0</v>
      </c>
      <c r="BE27" s="105"/>
      <c r="BF27" s="105"/>
      <c r="BG27" s="105"/>
      <c r="BH27" s="105"/>
      <c r="BI27" s="105"/>
      <c r="BJ27" s="105"/>
    </row>
    <row r="28" spans="2:62" ht="9.9499999999999993" customHeight="1" outlineLevel="1">
      <c r="B28" s="101"/>
      <c r="C28" s="208"/>
      <c r="D28" s="208"/>
      <c r="E28" s="208"/>
      <c r="F28" s="208"/>
      <c r="G28" s="237"/>
      <c r="H28" s="207"/>
      <c r="I28" s="257"/>
      <c r="J28" s="257"/>
      <c r="K28" s="257"/>
      <c r="L28" s="257"/>
      <c r="M28" s="257"/>
      <c r="N28" s="257"/>
      <c r="O28" s="257"/>
      <c r="P28" s="256"/>
      <c r="Q28" s="102"/>
      <c r="R28" s="102"/>
      <c r="S28" s="102"/>
      <c r="U28" s="9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Z28" s="493"/>
      <c r="BE28" s="105"/>
      <c r="BF28" s="105"/>
      <c r="BG28" s="105"/>
      <c r="BH28" s="105"/>
      <c r="BI28" s="105"/>
      <c r="BJ28" s="105"/>
    </row>
    <row r="29" spans="2:62" ht="20.100000000000001" customHeight="1" collapsed="1">
      <c r="B29" s="179">
        <f>B12+1</f>
        <v>2</v>
      </c>
      <c r="C29" s="916"/>
      <c r="D29" s="917"/>
      <c r="E29" s="917"/>
      <c r="F29" s="918"/>
      <c r="G29" s="429"/>
      <c r="H29" s="206">
        <v>1</v>
      </c>
      <c r="I29" s="642">
        <f t="shared" ref="I29" si="19">$H29*SUM(I30:I44)</f>
        <v>0</v>
      </c>
      <c r="J29" s="643">
        <f t="shared" ref="J29:O29" si="20">$H29*SUM(J30:J44)</f>
        <v>0</v>
      </c>
      <c r="K29" s="644">
        <f t="shared" si="20"/>
        <v>0</v>
      </c>
      <c r="L29" s="645">
        <f t="shared" si="20"/>
        <v>0</v>
      </c>
      <c r="M29" s="645">
        <f t="shared" si="20"/>
        <v>0</v>
      </c>
      <c r="N29" s="644">
        <f t="shared" si="20"/>
        <v>0</v>
      </c>
      <c r="O29" s="642">
        <f t="shared" si="20"/>
        <v>0</v>
      </c>
      <c r="P29" s="209">
        <f t="shared" ref="P29:Q29" si="21">$H29*SUM(P30:P44)</f>
        <v>0</v>
      </c>
      <c r="Q29" s="210">
        <f t="shared" si="21"/>
        <v>0</v>
      </c>
      <c r="R29" s="136">
        <f t="shared" ref="R29:R44" si="22">P29*(1+Gewinn)*(1+SicherheitAngebot)</f>
        <v>0</v>
      </c>
      <c r="S29" s="137">
        <f t="shared" ref="S29:S44" si="23">Q29*(1+MGKZ)*(1+Gewinn)*(1+SicherheitAngebot)</f>
        <v>0</v>
      </c>
      <c r="U29" s="10">
        <f>I29*$I$7+J29*$J$7+K29*$K$7+L29*$L$7+M29*$M$7+N29*$N$7+O29*$O$7+R29+S29</f>
        <v>0</v>
      </c>
      <c r="W29" s="646">
        <f t="shared" ref="W29:AB29" si="24">$H29*SUM(W30:W44)</f>
        <v>0</v>
      </c>
      <c r="X29" s="647">
        <f t="shared" si="24"/>
        <v>0</v>
      </c>
      <c r="Y29" s="648">
        <f t="shared" si="24"/>
        <v>0</v>
      </c>
      <c r="Z29" s="649">
        <f t="shared" si="24"/>
        <v>0</v>
      </c>
      <c r="AA29" s="648">
        <f t="shared" si="24"/>
        <v>0</v>
      </c>
      <c r="AB29" s="646">
        <f t="shared" si="24"/>
        <v>0</v>
      </c>
      <c r="AC29" s="258"/>
      <c r="AD29" s="646">
        <f t="shared" ref="AD29:AM29" si="25">$H29*SUM(AD30:AD44)</f>
        <v>0</v>
      </c>
      <c r="AE29" s="647">
        <f t="shared" si="25"/>
        <v>0</v>
      </c>
      <c r="AF29" s="648">
        <f t="shared" si="25"/>
        <v>0</v>
      </c>
      <c r="AG29" s="649">
        <f t="shared" si="25"/>
        <v>0</v>
      </c>
      <c r="AH29" s="648">
        <f t="shared" si="25"/>
        <v>0</v>
      </c>
      <c r="AI29" s="646">
        <f t="shared" si="25"/>
        <v>0</v>
      </c>
      <c r="AJ29" s="258"/>
      <c r="AK29" s="653">
        <f t="shared" si="25"/>
        <v>0</v>
      </c>
      <c r="AL29" s="653">
        <f t="shared" si="25"/>
        <v>0</v>
      </c>
      <c r="AM29" s="653">
        <f t="shared" si="25"/>
        <v>0</v>
      </c>
      <c r="AN29" s="227">
        <f>$H29*SUM(AN30:AN44)*(1+Gewinn)*(1+SicherheitAngebot)</f>
        <v>0</v>
      </c>
      <c r="AO29" s="227">
        <f>$H29*SUM(AO30:AO44)*(1+Gewinn)*(1+SicherheitAngebot)</f>
        <v>0</v>
      </c>
      <c r="AP29" s="227">
        <f>$H29*SUM(AP30:AP44)*(1+Gewinn)*(1+SicherheitAngebot)</f>
        <v>0</v>
      </c>
      <c r="AQ29" s="227">
        <f>$H29*SUM(AQ30:AQ44)*(1+Gewinn)*(1+SicherheitAngebot)</f>
        <v>0</v>
      </c>
      <c r="AR29" s="227">
        <f>$H29*SUM(AR30:AR44)*(1+Gewinn)*(1+SicherheitAngebot)</f>
        <v>0</v>
      </c>
      <c r="AS29" s="262"/>
      <c r="AT29" s="263">
        <f t="shared" si="12"/>
        <v>0</v>
      </c>
      <c r="AU29" s="259"/>
      <c r="AV29" s="491">
        <f>AK29*$AK$7+AL29*$AL$7+AM29*$AM$7+SUM(AN29:AR29)+AT29/Zuschläge_IBN+AT29</f>
        <v>0</v>
      </c>
      <c r="AX29" s="685">
        <f>U29+AV29</f>
        <v>0</v>
      </c>
      <c r="AZ29" s="490">
        <f>IF(H29&gt;0,U29/(1+SicherheitAngebot)*(1+Sicherheit),0)</f>
        <v>0</v>
      </c>
      <c r="BB29" s="490">
        <f>IF(H29&gt;0,AV29/(1+SicherheitAngebot)*(1+Sicherheit),0)</f>
        <v>0</v>
      </c>
      <c r="BD29" s="490">
        <f>AZ29+BB29</f>
        <v>0</v>
      </c>
      <c r="BE29" s="105"/>
      <c r="BF29" s="105"/>
      <c r="BG29" s="105"/>
      <c r="BH29" s="105"/>
      <c r="BI29" s="105"/>
      <c r="BJ29" s="105"/>
    </row>
    <row r="30" spans="2:62" ht="18" hidden="1" customHeight="1" outlineLevel="1">
      <c r="B30" s="99"/>
      <c r="C30" s="908"/>
      <c r="D30" s="909"/>
      <c r="E30" s="909"/>
      <c r="F30" s="910"/>
      <c r="G30" s="890"/>
      <c r="H30" s="901"/>
      <c r="I30" s="152"/>
      <c r="J30" s="152"/>
      <c r="K30" s="152"/>
      <c r="L30" s="152"/>
      <c r="M30" s="152"/>
      <c r="N30" s="152"/>
      <c r="O30" s="152"/>
      <c r="P30" s="153"/>
      <c r="Q30" s="153"/>
      <c r="R30" s="156">
        <f t="shared" si="22"/>
        <v>0</v>
      </c>
      <c r="S30" s="156">
        <f t="shared" si="23"/>
        <v>0</v>
      </c>
      <c r="U30" s="157">
        <f>I30*$I$7+J30*$J$7+K30*$K$7+L30*$L$7+M30*$M$7+N30*$N$7+O30*$O$7+R30+S30</f>
        <v>0</v>
      </c>
      <c r="W30" s="152"/>
      <c r="X30" s="152"/>
      <c r="Y30" s="152"/>
      <c r="Z30" s="152"/>
      <c r="AA30" s="152"/>
      <c r="AB30" s="152"/>
      <c r="AC30" s="347"/>
      <c r="AD30" s="152"/>
      <c r="AE30" s="152"/>
      <c r="AF30" s="152"/>
      <c r="AG30" s="152"/>
      <c r="AH30" s="152"/>
      <c r="AI30" s="152"/>
      <c r="AJ30" s="347"/>
      <c r="AK30" s="152"/>
      <c r="AL30" s="152"/>
      <c r="AM30" s="295"/>
      <c r="AN30" s="228"/>
      <c r="AO30" s="228"/>
      <c r="AP30" s="228"/>
      <c r="AQ30" s="228"/>
      <c r="AR30" s="228"/>
      <c r="AS30" s="348"/>
      <c r="AT30" s="264">
        <f t="shared" si="12"/>
        <v>0</v>
      </c>
      <c r="AU30" s="259"/>
      <c r="AV30" s="265">
        <f t="shared" ref="AV30:AV44" si="26">AK30*$AK$7+AL30*$AL$7+AM30*$AM$7+SUM(AN30:AR30)*(1+Gewinn)*(1+SicherheitAngebot)+AT30/Zuschläge_IBN+AT30</f>
        <v>0</v>
      </c>
      <c r="AX30" s="265">
        <f>U30+AV30</f>
        <v>0</v>
      </c>
      <c r="AZ30" s="492">
        <f t="shared" ref="AZ30:AZ44" si="27">U30/(1+SicherheitAngebot)*(1+Sicherheit)</f>
        <v>0</v>
      </c>
      <c r="BB30" s="492">
        <f t="shared" ref="BB30:BB44" si="28">AV30/(1+SicherheitAngebot)*(1+Sicherheit)</f>
        <v>0</v>
      </c>
      <c r="BD30" s="265">
        <f>AZ30+BB30</f>
        <v>0</v>
      </c>
      <c r="BE30" s="105"/>
      <c r="BF30" s="105"/>
      <c r="BG30" s="105"/>
      <c r="BH30" s="105"/>
      <c r="BI30" s="105"/>
      <c r="BJ30" s="105"/>
    </row>
    <row r="31" spans="2:62" ht="18" hidden="1" customHeight="1" outlineLevel="1">
      <c r="B31" s="100"/>
      <c r="C31" s="908"/>
      <c r="D31" s="909"/>
      <c r="E31" s="909"/>
      <c r="F31" s="910"/>
      <c r="G31" s="890"/>
      <c r="H31" s="891"/>
      <c r="I31" s="152"/>
      <c r="J31" s="152"/>
      <c r="K31" s="152"/>
      <c r="L31" s="152"/>
      <c r="M31" s="152"/>
      <c r="N31" s="152"/>
      <c r="O31" s="152"/>
      <c r="P31" s="153"/>
      <c r="Q31" s="153"/>
      <c r="R31" s="156">
        <f t="shared" si="22"/>
        <v>0</v>
      </c>
      <c r="S31" s="156">
        <f t="shared" si="23"/>
        <v>0</v>
      </c>
      <c r="U31" s="157">
        <f t="shared" ref="U31:U44" si="29">I31*$I$7+J31*$J$7+K31*$K$7+L31*$L$7+M31*$M$7+N31*$N$7+O31*$O$7+R31+S31</f>
        <v>0</v>
      </c>
      <c r="W31" s="152"/>
      <c r="X31" s="152"/>
      <c r="Y31" s="152"/>
      <c r="Z31" s="152"/>
      <c r="AA31" s="152"/>
      <c r="AB31" s="152"/>
      <c r="AC31" s="347"/>
      <c r="AD31" s="152"/>
      <c r="AE31" s="152"/>
      <c r="AF31" s="152"/>
      <c r="AG31" s="152"/>
      <c r="AH31" s="152"/>
      <c r="AI31" s="152"/>
      <c r="AJ31" s="347"/>
      <c r="AK31" s="152"/>
      <c r="AL31" s="152"/>
      <c r="AM31" s="295"/>
      <c r="AN31" s="228"/>
      <c r="AO31" s="228"/>
      <c r="AP31" s="228"/>
      <c r="AQ31" s="228"/>
      <c r="AR31" s="228"/>
      <c r="AS31" s="348"/>
      <c r="AT31" s="264">
        <f t="shared" si="12"/>
        <v>0</v>
      </c>
      <c r="AU31" s="259"/>
      <c r="AV31" s="265">
        <f t="shared" si="26"/>
        <v>0</v>
      </c>
      <c r="AX31" s="265">
        <f t="shared" ref="AX31:AX44" si="30">U31+AV31</f>
        <v>0</v>
      </c>
      <c r="AZ31" s="492">
        <f t="shared" si="27"/>
        <v>0</v>
      </c>
      <c r="BB31" s="492">
        <f t="shared" si="28"/>
        <v>0</v>
      </c>
      <c r="BD31" s="265">
        <f t="shared" ref="BD31:BD44" si="31">AZ31+BB31</f>
        <v>0</v>
      </c>
      <c r="BE31" s="105"/>
      <c r="BF31" s="105"/>
      <c r="BG31" s="105"/>
      <c r="BH31" s="105"/>
      <c r="BI31" s="105"/>
      <c r="BJ31" s="105"/>
    </row>
    <row r="32" spans="2:62" ht="18" hidden="1" customHeight="1" outlineLevel="1">
      <c r="B32" s="100"/>
      <c r="C32" s="908"/>
      <c r="D32" s="909"/>
      <c r="E32" s="909"/>
      <c r="F32" s="910"/>
      <c r="G32" s="890"/>
      <c r="H32" s="891"/>
      <c r="I32" s="152"/>
      <c r="J32" s="152"/>
      <c r="K32" s="152"/>
      <c r="L32" s="152"/>
      <c r="M32" s="152"/>
      <c r="N32" s="152"/>
      <c r="O32" s="152"/>
      <c r="P32" s="153"/>
      <c r="Q32" s="153"/>
      <c r="R32" s="156">
        <f t="shared" si="22"/>
        <v>0</v>
      </c>
      <c r="S32" s="156">
        <f t="shared" si="23"/>
        <v>0</v>
      </c>
      <c r="U32" s="157">
        <f t="shared" si="29"/>
        <v>0</v>
      </c>
      <c r="W32" s="152"/>
      <c r="X32" s="152"/>
      <c r="Y32" s="152"/>
      <c r="Z32" s="152"/>
      <c r="AA32" s="152"/>
      <c r="AB32" s="152"/>
      <c r="AC32" s="347"/>
      <c r="AD32" s="152"/>
      <c r="AE32" s="152"/>
      <c r="AF32" s="152"/>
      <c r="AG32" s="152"/>
      <c r="AH32" s="152"/>
      <c r="AI32" s="152"/>
      <c r="AJ32" s="347"/>
      <c r="AK32" s="152"/>
      <c r="AL32" s="152"/>
      <c r="AM32" s="295"/>
      <c r="AN32" s="228"/>
      <c r="AO32" s="228"/>
      <c r="AP32" s="228"/>
      <c r="AQ32" s="228"/>
      <c r="AR32" s="228"/>
      <c r="AS32" s="348"/>
      <c r="AT32" s="264">
        <f t="shared" si="12"/>
        <v>0</v>
      </c>
      <c r="AU32" s="259"/>
      <c r="AV32" s="265">
        <f t="shared" si="26"/>
        <v>0</v>
      </c>
      <c r="AX32" s="265">
        <f t="shared" si="30"/>
        <v>0</v>
      </c>
      <c r="AZ32" s="492">
        <f t="shared" si="27"/>
        <v>0</v>
      </c>
      <c r="BB32" s="492">
        <f t="shared" si="28"/>
        <v>0</v>
      </c>
      <c r="BD32" s="265">
        <f t="shared" si="31"/>
        <v>0</v>
      </c>
      <c r="BE32" s="105"/>
      <c r="BF32" s="105"/>
      <c r="BG32" s="105"/>
      <c r="BH32" s="105"/>
      <c r="BI32" s="105"/>
      <c r="BJ32" s="105"/>
    </row>
    <row r="33" spans="2:62" ht="18" hidden="1" customHeight="1" outlineLevel="1">
      <c r="B33" s="100"/>
      <c r="C33" s="908"/>
      <c r="D33" s="909"/>
      <c r="E33" s="909"/>
      <c r="F33" s="910"/>
      <c r="G33" s="890"/>
      <c r="H33" s="891"/>
      <c r="I33" s="152"/>
      <c r="J33" s="152"/>
      <c r="K33" s="152"/>
      <c r="L33" s="152"/>
      <c r="M33" s="152"/>
      <c r="N33" s="152"/>
      <c r="O33" s="152"/>
      <c r="P33" s="153"/>
      <c r="Q33" s="153"/>
      <c r="R33" s="156">
        <f t="shared" si="22"/>
        <v>0</v>
      </c>
      <c r="S33" s="156">
        <f t="shared" si="23"/>
        <v>0</v>
      </c>
      <c r="U33" s="157">
        <f t="shared" si="29"/>
        <v>0</v>
      </c>
      <c r="W33" s="152"/>
      <c r="X33" s="152"/>
      <c r="Y33" s="152"/>
      <c r="Z33" s="152"/>
      <c r="AA33" s="152"/>
      <c r="AB33" s="152"/>
      <c r="AC33" s="347"/>
      <c r="AD33" s="152"/>
      <c r="AE33" s="152"/>
      <c r="AF33" s="152"/>
      <c r="AG33" s="152"/>
      <c r="AH33" s="152"/>
      <c r="AI33" s="152"/>
      <c r="AJ33" s="347"/>
      <c r="AK33" s="152"/>
      <c r="AL33" s="152"/>
      <c r="AM33" s="295"/>
      <c r="AN33" s="228"/>
      <c r="AO33" s="228"/>
      <c r="AP33" s="228"/>
      <c r="AQ33" s="228"/>
      <c r="AR33" s="228"/>
      <c r="AS33" s="348"/>
      <c r="AT33" s="264">
        <f t="shared" si="12"/>
        <v>0</v>
      </c>
      <c r="AU33" s="259"/>
      <c r="AV33" s="265">
        <f t="shared" si="26"/>
        <v>0</v>
      </c>
      <c r="AX33" s="265">
        <f t="shared" si="30"/>
        <v>0</v>
      </c>
      <c r="AZ33" s="492">
        <f t="shared" si="27"/>
        <v>0</v>
      </c>
      <c r="BB33" s="492">
        <f t="shared" si="28"/>
        <v>0</v>
      </c>
      <c r="BD33" s="265">
        <f t="shared" si="31"/>
        <v>0</v>
      </c>
      <c r="BE33" s="105"/>
      <c r="BF33" s="105"/>
      <c r="BG33" s="105"/>
      <c r="BH33" s="105"/>
      <c r="BI33" s="105"/>
      <c r="BJ33" s="105"/>
    </row>
    <row r="34" spans="2:62" ht="18" hidden="1" customHeight="1" outlineLevel="1">
      <c r="B34" s="100"/>
      <c r="C34" s="908"/>
      <c r="D34" s="909"/>
      <c r="E34" s="909"/>
      <c r="F34" s="910"/>
      <c r="G34" s="890"/>
      <c r="H34" s="891"/>
      <c r="I34" s="152"/>
      <c r="J34" s="152"/>
      <c r="K34" s="152"/>
      <c r="L34" s="152"/>
      <c r="M34" s="152"/>
      <c r="N34" s="152"/>
      <c r="O34" s="152"/>
      <c r="P34" s="153"/>
      <c r="Q34" s="153"/>
      <c r="R34" s="156">
        <f t="shared" si="22"/>
        <v>0</v>
      </c>
      <c r="S34" s="156">
        <f t="shared" si="23"/>
        <v>0</v>
      </c>
      <c r="U34" s="157">
        <f t="shared" si="29"/>
        <v>0</v>
      </c>
      <c r="W34" s="152"/>
      <c r="X34" s="152"/>
      <c r="Y34" s="152"/>
      <c r="Z34" s="152"/>
      <c r="AA34" s="152"/>
      <c r="AB34" s="152"/>
      <c r="AC34" s="347"/>
      <c r="AD34" s="152"/>
      <c r="AE34" s="152"/>
      <c r="AF34" s="152"/>
      <c r="AG34" s="152"/>
      <c r="AH34" s="152"/>
      <c r="AI34" s="152"/>
      <c r="AJ34" s="347"/>
      <c r="AK34" s="152"/>
      <c r="AL34" s="152"/>
      <c r="AM34" s="295"/>
      <c r="AN34" s="228"/>
      <c r="AO34" s="228"/>
      <c r="AP34" s="228"/>
      <c r="AQ34" s="228"/>
      <c r="AR34" s="228"/>
      <c r="AS34" s="348"/>
      <c r="AT34" s="264">
        <f t="shared" si="12"/>
        <v>0</v>
      </c>
      <c r="AU34" s="259"/>
      <c r="AV34" s="265">
        <f t="shared" si="26"/>
        <v>0</v>
      </c>
      <c r="AX34" s="265">
        <f t="shared" si="30"/>
        <v>0</v>
      </c>
      <c r="AZ34" s="492">
        <f t="shared" si="27"/>
        <v>0</v>
      </c>
      <c r="BB34" s="492">
        <f t="shared" si="28"/>
        <v>0</v>
      </c>
      <c r="BD34" s="265">
        <f t="shared" si="31"/>
        <v>0</v>
      </c>
      <c r="BE34" s="105"/>
      <c r="BF34" s="105"/>
      <c r="BG34" s="105"/>
      <c r="BH34" s="105"/>
      <c r="BI34" s="105"/>
      <c r="BJ34" s="105"/>
    </row>
    <row r="35" spans="2:62" ht="18" hidden="1" customHeight="1" outlineLevel="1">
      <c r="B35" s="100"/>
      <c r="C35" s="908"/>
      <c r="D35" s="909"/>
      <c r="E35" s="909"/>
      <c r="F35" s="910"/>
      <c r="G35" s="890"/>
      <c r="H35" s="891"/>
      <c r="I35" s="152"/>
      <c r="J35" s="152"/>
      <c r="K35" s="152"/>
      <c r="L35" s="152"/>
      <c r="M35" s="152"/>
      <c r="N35" s="152"/>
      <c r="O35" s="152"/>
      <c r="P35" s="153"/>
      <c r="Q35" s="153"/>
      <c r="R35" s="156">
        <f t="shared" si="22"/>
        <v>0</v>
      </c>
      <c r="S35" s="156">
        <f t="shared" si="23"/>
        <v>0</v>
      </c>
      <c r="U35" s="157">
        <f t="shared" si="29"/>
        <v>0</v>
      </c>
      <c r="W35" s="152"/>
      <c r="X35" s="152"/>
      <c r="Y35" s="152"/>
      <c r="Z35" s="152"/>
      <c r="AA35" s="152"/>
      <c r="AB35" s="152"/>
      <c r="AC35" s="347"/>
      <c r="AD35" s="152"/>
      <c r="AE35" s="152"/>
      <c r="AF35" s="152"/>
      <c r="AG35" s="152"/>
      <c r="AH35" s="152"/>
      <c r="AI35" s="152"/>
      <c r="AJ35" s="347"/>
      <c r="AK35" s="152"/>
      <c r="AL35" s="152"/>
      <c r="AM35" s="295"/>
      <c r="AN35" s="228"/>
      <c r="AO35" s="228"/>
      <c r="AP35" s="228"/>
      <c r="AQ35" s="228"/>
      <c r="AR35" s="228"/>
      <c r="AS35" s="348"/>
      <c r="AT35" s="264">
        <f t="shared" si="12"/>
        <v>0</v>
      </c>
      <c r="AU35" s="259"/>
      <c r="AV35" s="265">
        <f t="shared" si="26"/>
        <v>0</v>
      </c>
      <c r="AX35" s="265">
        <f t="shared" si="30"/>
        <v>0</v>
      </c>
      <c r="AZ35" s="492">
        <f t="shared" si="27"/>
        <v>0</v>
      </c>
      <c r="BB35" s="492">
        <f t="shared" si="28"/>
        <v>0</v>
      </c>
      <c r="BD35" s="265">
        <f t="shared" si="31"/>
        <v>0</v>
      </c>
      <c r="BE35" s="105"/>
      <c r="BF35" s="105"/>
      <c r="BG35" s="105"/>
      <c r="BH35" s="105"/>
      <c r="BI35" s="105"/>
      <c r="BJ35" s="105"/>
    </row>
    <row r="36" spans="2:62" ht="18" hidden="1" customHeight="1" outlineLevel="1">
      <c r="B36" s="100"/>
      <c r="C36" s="908"/>
      <c r="D36" s="909"/>
      <c r="E36" s="909"/>
      <c r="F36" s="910"/>
      <c r="G36" s="890"/>
      <c r="H36" s="891"/>
      <c r="I36" s="152"/>
      <c r="J36" s="152"/>
      <c r="K36" s="152"/>
      <c r="L36" s="152"/>
      <c r="M36" s="152"/>
      <c r="N36" s="152"/>
      <c r="O36" s="152"/>
      <c r="P36" s="153"/>
      <c r="Q36" s="153"/>
      <c r="R36" s="156">
        <f t="shared" si="22"/>
        <v>0</v>
      </c>
      <c r="S36" s="156">
        <f t="shared" si="23"/>
        <v>0</v>
      </c>
      <c r="U36" s="157">
        <f t="shared" si="29"/>
        <v>0</v>
      </c>
      <c r="W36" s="152"/>
      <c r="X36" s="152"/>
      <c r="Y36" s="152"/>
      <c r="Z36" s="152"/>
      <c r="AA36" s="152"/>
      <c r="AB36" s="152"/>
      <c r="AC36" s="347"/>
      <c r="AD36" s="152"/>
      <c r="AE36" s="152"/>
      <c r="AF36" s="152"/>
      <c r="AG36" s="152"/>
      <c r="AH36" s="152"/>
      <c r="AI36" s="152"/>
      <c r="AJ36" s="347"/>
      <c r="AK36" s="152"/>
      <c r="AL36" s="152"/>
      <c r="AM36" s="295"/>
      <c r="AN36" s="228"/>
      <c r="AO36" s="228"/>
      <c r="AP36" s="228"/>
      <c r="AQ36" s="228"/>
      <c r="AR36" s="228"/>
      <c r="AS36" s="348"/>
      <c r="AT36" s="264">
        <f t="shared" si="12"/>
        <v>0</v>
      </c>
      <c r="AU36" s="259"/>
      <c r="AV36" s="265">
        <f t="shared" si="26"/>
        <v>0</v>
      </c>
      <c r="AX36" s="265">
        <f t="shared" si="30"/>
        <v>0</v>
      </c>
      <c r="AZ36" s="492">
        <f t="shared" si="27"/>
        <v>0</v>
      </c>
      <c r="BB36" s="492">
        <f t="shared" si="28"/>
        <v>0</v>
      </c>
      <c r="BD36" s="265">
        <f t="shared" si="31"/>
        <v>0</v>
      </c>
      <c r="BE36" s="105"/>
      <c r="BF36" s="105"/>
      <c r="BG36" s="105"/>
      <c r="BH36" s="105"/>
      <c r="BI36" s="105"/>
      <c r="BJ36" s="105"/>
    </row>
    <row r="37" spans="2:62" ht="18" hidden="1" customHeight="1" outlineLevel="1">
      <c r="B37" s="100"/>
      <c r="C37" s="908"/>
      <c r="D37" s="909"/>
      <c r="E37" s="909"/>
      <c r="F37" s="910"/>
      <c r="G37" s="890"/>
      <c r="H37" s="891"/>
      <c r="I37" s="152"/>
      <c r="J37" s="152"/>
      <c r="K37" s="152"/>
      <c r="L37" s="152"/>
      <c r="M37" s="152"/>
      <c r="N37" s="152"/>
      <c r="O37" s="152"/>
      <c r="P37" s="153"/>
      <c r="Q37" s="153"/>
      <c r="R37" s="156">
        <f t="shared" si="22"/>
        <v>0</v>
      </c>
      <c r="S37" s="156">
        <f t="shared" si="23"/>
        <v>0</v>
      </c>
      <c r="U37" s="157">
        <f t="shared" si="29"/>
        <v>0</v>
      </c>
      <c r="W37" s="152"/>
      <c r="X37" s="152"/>
      <c r="Y37" s="152"/>
      <c r="Z37" s="152"/>
      <c r="AA37" s="152"/>
      <c r="AB37" s="152"/>
      <c r="AC37" s="347"/>
      <c r="AD37" s="152"/>
      <c r="AE37" s="152"/>
      <c r="AF37" s="152"/>
      <c r="AG37" s="152"/>
      <c r="AH37" s="152"/>
      <c r="AI37" s="152"/>
      <c r="AJ37" s="347"/>
      <c r="AK37" s="152"/>
      <c r="AL37" s="152"/>
      <c r="AM37" s="295"/>
      <c r="AN37" s="228"/>
      <c r="AO37" s="228"/>
      <c r="AP37" s="228"/>
      <c r="AQ37" s="228"/>
      <c r="AR37" s="228"/>
      <c r="AS37" s="348"/>
      <c r="AT37" s="264">
        <f t="shared" si="12"/>
        <v>0</v>
      </c>
      <c r="AU37" s="259"/>
      <c r="AV37" s="265">
        <f t="shared" si="26"/>
        <v>0</v>
      </c>
      <c r="AX37" s="265">
        <f t="shared" si="30"/>
        <v>0</v>
      </c>
      <c r="AZ37" s="492">
        <f t="shared" si="27"/>
        <v>0</v>
      </c>
      <c r="BB37" s="492">
        <f t="shared" si="28"/>
        <v>0</v>
      </c>
      <c r="BD37" s="265">
        <f t="shared" si="31"/>
        <v>0</v>
      </c>
      <c r="BE37" s="105"/>
      <c r="BF37" s="105"/>
      <c r="BG37" s="105"/>
      <c r="BH37" s="105"/>
      <c r="BI37" s="105"/>
      <c r="BJ37" s="105"/>
    </row>
    <row r="38" spans="2:62" ht="18" hidden="1" customHeight="1" outlineLevel="1">
      <c r="B38" s="100"/>
      <c r="C38" s="908"/>
      <c r="D38" s="909"/>
      <c r="E38" s="909"/>
      <c r="F38" s="910"/>
      <c r="G38" s="890"/>
      <c r="H38" s="891"/>
      <c r="I38" s="152"/>
      <c r="J38" s="152"/>
      <c r="K38" s="152"/>
      <c r="L38" s="152"/>
      <c r="M38" s="152"/>
      <c r="N38" s="152"/>
      <c r="O38" s="152"/>
      <c r="P38" s="153"/>
      <c r="Q38" s="153"/>
      <c r="R38" s="156">
        <f t="shared" si="22"/>
        <v>0</v>
      </c>
      <c r="S38" s="156">
        <f t="shared" si="23"/>
        <v>0</v>
      </c>
      <c r="U38" s="157">
        <f t="shared" si="29"/>
        <v>0</v>
      </c>
      <c r="W38" s="152"/>
      <c r="X38" s="152"/>
      <c r="Y38" s="152"/>
      <c r="Z38" s="152"/>
      <c r="AA38" s="152"/>
      <c r="AB38" s="152"/>
      <c r="AC38" s="347"/>
      <c r="AD38" s="152"/>
      <c r="AE38" s="152"/>
      <c r="AF38" s="152"/>
      <c r="AG38" s="152"/>
      <c r="AH38" s="152"/>
      <c r="AI38" s="152"/>
      <c r="AJ38" s="347"/>
      <c r="AK38" s="152"/>
      <c r="AL38" s="152"/>
      <c r="AM38" s="295"/>
      <c r="AN38" s="228"/>
      <c r="AO38" s="228"/>
      <c r="AP38" s="228"/>
      <c r="AQ38" s="228"/>
      <c r="AR38" s="228"/>
      <c r="AS38" s="348"/>
      <c r="AT38" s="264">
        <f t="shared" si="12"/>
        <v>0</v>
      </c>
      <c r="AU38" s="259"/>
      <c r="AV38" s="265">
        <f t="shared" si="26"/>
        <v>0</v>
      </c>
      <c r="AX38" s="265">
        <f t="shared" si="30"/>
        <v>0</v>
      </c>
      <c r="AZ38" s="492">
        <f t="shared" si="27"/>
        <v>0</v>
      </c>
      <c r="BB38" s="492">
        <f t="shared" si="28"/>
        <v>0</v>
      </c>
      <c r="BD38" s="265">
        <f t="shared" si="31"/>
        <v>0</v>
      </c>
      <c r="BE38" s="105"/>
      <c r="BF38" s="105"/>
      <c r="BG38" s="105"/>
      <c r="BH38" s="105"/>
      <c r="BI38" s="105"/>
      <c r="BJ38" s="105"/>
    </row>
    <row r="39" spans="2:62" ht="18" hidden="1" customHeight="1" outlineLevel="1">
      <c r="B39" s="100"/>
      <c r="C39" s="908"/>
      <c r="D39" s="909"/>
      <c r="E39" s="909"/>
      <c r="F39" s="910"/>
      <c r="G39" s="890"/>
      <c r="H39" s="891"/>
      <c r="I39" s="152"/>
      <c r="J39" s="152"/>
      <c r="K39" s="152"/>
      <c r="L39" s="152"/>
      <c r="M39" s="152"/>
      <c r="N39" s="152"/>
      <c r="O39" s="152"/>
      <c r="P39" s="153"/>
      <c r="Q39" s="153"/>
      <c r="R39" s="156">
        <f t="shared" si="22"/>
        <v>0</v>
      </c>
      <c r="S39" s="156">
        <f t="shared" si="23"/>
        <v>0</v>
      </c>
      <c r="U39" s="157">
        <f t="shared" si="29"/>
        <v>0</v>
      </c>
      <c r="W39" s="152"/>
      <c r="X39" s="152"/>
      <c r="Y39" s="152"/>
      <c r="Z39" s="152"/>
      <c r="AA39" s="152"/>
      <c r="AB39" s="152"/>
      <c r="AC39" s="347"/>
      <c r="AD39" s="152"/>
      <c r="AE39" s="152"/>
      <c r="AF39" s="152"/>
      <c r="AG39" s="152"/>
      <c r="AH39" s="152"/>
      <c r="AI39" s="152"/>
      <c r="AJ39" s="347"/>
      <c r="AK39" s="152"/>
      <c r="AL39" s="152"/>
      <c r="AM39" s="295"/>
      <c r="AN39" s="228"/>
      <c r="AO39" s="228"/>
      <c r="AP39" s="228"/>
      <c r="AQ39" s="228"/>
      <c r="AR39" s="228"/>
      <c r="AS39" s="348"/>
      <c r="AT39" s="264">
        <f t="shared" si="12"/>
        <v>0</v>
      </c>
      <c r="AU39" s="259"/>
      <c r="AV39" s="265">
        <f t="shared" si="26"/>
        <v>0</v>
      </c>
      <c r="AX39" s="265">
        <f t="shared" si="30"/>
        <v>0</v>
      </c>
      <c r="AZ39" s="492">
        <f t="shared" si="27"/>
        <v>0</v>
      </c>
      <c r="BB39" s="492">
        <f t="shared" si="28"/>
        <v>0</v>
      </c>
      <c r="BD39" s="265">
        <f t="shared" si="31"/>
        <v>0</v>
      </c>
      <c r="BE39" s="105"/>
      <c r="BF39" s="105"/>
      <c r="BG39" s="105"/>
      <c r="BH39" s="105"/>
      <c r="BI39" s="105"/>
      <c r="BJ39" s="105"/>
    </row>
    <row r="40" spans="2:62" ht="18" hidden="1" customHeight="1" outlineLevel="1">
      <c r="B40" s="100"/>
      <c r="C40" s="908"/>
      <c r="D40" s="909"/>
      <c r="E40" s="909"/>
      <c r="F40" s="910"/>
      <c r="G40" s="890"/>
      <c r="H40" s="891"/>
      <c r="I40" s="152"/>
      <c r="J40" s="152"/>
      <c r="K40" s="152"/>
      <c r="L40" s="152"/>
      <c r="M40" s="152"/>
      <c r="N40" s="152"/>
      <c r="O40" s="152"/>
      <c r="P40" s="153"/>
      <c r="Q40" s="153"/>
      <c r="R40" s="156">
        <f t="shared" si="22"/>
        <v>0</v>
      </c>
      <c r="S40" s="156">
        <f t="shared" si="23"/>
        <v>0</v>
      </c>
      <c r="U40" s="157">
        <f t="shared" si="29"/>
        <v>0</v>
      </c>
      <c r="W40" s="152"/>
      <c r="X40" s="152"/>
      <c r="Y40" s="152"/>
      <c r="Z40" s="152"/>
      <c r="AA40" s="152"/>
      <c r="AB40" s="152"/>
      <c r="AC40" s="347"/>
      <c r="AD40" s="152"/>
      <c r="AE40" s="152"/>
      <c r="AF40" s="152"/>
      <c r="AG40" s="152"/>
      <c r="AH40" s="152"/>
      <c r="AI40" s="152"/>
      <c r="AJ40" s="347"/>
      <c r="AK40" s="152"/>
      <c r="AL40" s="152"/>
      <c r="AM40" s="295"/>
      <c r="AN40" s="228"/>
      <c r="AO40" s="228"/>
      <c r="AP40" s="228"/>
      <c r="AQ40" s="228"/>
      <c r="AR40" s="228"/>
      <c r="AS40" s="348"/>
      <c r="AT40" s="264">
        <f t="shared" si="12"/>
        <v>0</v>
      </c>
      <c r="AU40" s="259"/>
      <c r="AV40" s="265">
        <f t="shared" si="26"/>
        <v>0</v>
      </c>
      <c r="AX40" s="265">
        <f t="shared" si="30"/>
        <v>0</v>
      </c>
      <c r="AZ40" s="492">
        <f t="shared" si="27"/>
        <v>0</v>
      </c>
      <c r="BB40" s="492">
        <f t="shared" si="28"/>
        <v>0</v>
      </c>
      <c r="BD40" s="265">
        <f t="shared" si="31"/>
        <v>0</v>
      </c>
      <c r="BE40" s="105"/>
      <c r="BF40" s="105"/>
      <c r="BG40" s="105"/>
      <c r="BH40" s="105"/>
      <c r="BI40" s="105"/>
      <c r="BJ40" s="105"/>
    </row>
    <row r="41" spans="2:62" ht="18" hidden="1" customHeight="1" outlineLevel="1">
      <c r="B41" s="100"/>
      <c r="C41" s="908"/>
      <c r="D41" s="909"/>
      <c r="E41" s="909"/>
      <c r="F41" s="910"/>
      <c r="G41" s="890"/>
      <c r="H41" s="891"/>
      <c r="I41" s="152"/>
      <c r="J41" s="152"/>
      <c r="K41" s="152"/>
      <c r="L41" s="152"/>
      <c r="M41" s="152"/>
      <c r="N41" s="152"/>
      <c r="O41" s="152"/>
      <c r="P41" s="153"/>
      <c r="Q41" s="153"/>
      <c r="R41" s="156">
        <f t="shared" si="22"/>
        <v>0</v>
      </c>
      <c r="S41" s="156">
        <f t="shared" si="23"/>
        <v>0</v>
      </c>
      <c r="U41" s="157">
        <f t="shared" si="29"/>
        <v>0</v>
      </c>
      <c r="W41" s="152"/>
      <c r="X41" s="152"/>
      <c r="Y41" s="152"/>
      <c r="Z41" s="152"/>
      <c r="AA41" s="152"/>
      <c r="AB41" s="152"/>
      <c r="AC41" s="347"/>
      <c r="AD41" s="152"/>
      <c r="AE41" s="152"/>
      <c r="AF41" s="152"/>
      <c r="AG41" s="152"/>
      <c r="AH41" s="152"/>
      <c r="AI41" s="152"/>
      <c r="AJ41" s="347"/>
      <c r="AK41" s="152"/>
      <c r="AL41" s="152"/>
      <c r="AM41" s="295"/>
      <c r="AN41" s="228"/>
      <c r="AO41" s="228"/>
      <c r="AP41" s="228"/>
      <c r="AQ41" s="228"/>
      <c r="AR41" s="228"/>
      <c r="AS41" s="348"/>
      <c r="AT41" s="264">
        <f t="shared" si="12"/>
        <v>0</v>
      </c>
      <c r="AU41" s="259"/>
      <c r="AV41" s="265">
        <f t="shared" si="26"/>
        <v>0</v>
      </c>
      <c r="AX41" s="265">
        <f t="shared" si="30"/>
        <v>0</v>
      </c>
      <c r="AZ41" s="492">
        <f t="shared" si="27"/>
        <v>0</v>
      </c>
      <c r="BB41" s="492">
        <f t="shared" si="28"/>
        <v>0</v>
      </c>
      <c r="BD41" s="265">
        <f t="shared" si="31"/>
        <v>0</v>
      </c>
      <c r="BE41" s="105"/>
      <c r="BF41" s="105"/>
      <c r="BG41" s="105"/>
      <c r="BH41" s="105"/>
      <c r="BI41" s="105"/>
      <c r="BJ41" s="105"/>
    </row>
    <row r="42" spans="2:62" ht="18" hidden="1" customHeight="1" outlineLevel="1">
      <c r="B42" s="100"/>
      <c r="C42" s="908"/>
      <c r="D42" s="909"/>
      <c r="E42" s="909"/>
      <c r="F42" s="910"/>
      <c r="G42" s="890"/>
      <c r="H42" s="891"/>
      <c r="I42" s="152"/>
      <c r="J42" s="152"/>
      <c r="K42" s="152"/>
      <c r="L42" s="152"/>
      <c r="M42" s="152"/>
      <c r="N42" s="152"/>
      <c r="O42" s="152"/>
      <c r="P42" s="153"/>
      <c r="Q42" s="153"/>
      <c r="R42" s="156">
        <f t="shared" si="22"/>
        <v>0</v>
      </c>
      <c r="S42" s="156">
        <f t="shared" si="23"/>
        <v>0</v>
      </c>
      <c r="U42" s="157">
        <f t="shared" si="29"/>
        <v>0</v>
      </c>
      <c r="W42" s="152"/>
      <c r="X42" s="152"/>
      <c r="Y42" s="152"/>
      <c r="Z42" s="152"/>
      <c r="AA42" s="152"/>
      <c r="AB42" s="152"/>
      <c r="AC42" s="347"/>
      <c r="AD42" s="152"/>
      <c r="AE42" s="152"/>
      <c r="AF42" s="152"/>
      <c r="AG42" s="152"/>
      <c r="AH42" s="152"/>
      <c r="AI42" s="152"/>
      <c r="AJ42" s="347"/>
      <c r="AK42" s="152"/>
      <c r="AL42" s="152"/>
      <c r="AM42" s="295"/>
      <c r="AN42" s="228"/>
      <c r="AO42" s="228"/>
      <c r="AP42" s="228"/>
      <c r="AQ42" s="228"/>
      <c r="AR42" s="228"/>
      <c r="AS42" s="348"/>
      <c r="AT42" s="264">
        <f t="shared" si="12"/>
        <v>0</v>
      </c>
      <c r="AU42" s="259"/>
      <c r="AV42" s="265">
        <f t="shared" si="26"/>
        <v>0</v>
      </c>
      <c r="AX42" s="265">
        <f t="shared" si="30"/>
        <v>0</v>
      </c>
      <c r="AZ42" s="492">
        <f t="shared" si="27"/>
        <v>0</v>
      </c>
      <c r="BB42" s="492">
        <f t="shared" si="28"/>
        <v>0</v>
      </c>
      <c r="BD42" s="265">
        <f t="shared" si="31"/>
        <v>0</v>
      </c>
      <c r="BE42" s="105"/>
      <c r="BF42" s="105"/>
      <c r="BG42" s="105"/>
      <c r="BH42" s="105"/>
      <c r="BI42" s="105"/>
      <c r="BJ42" s="105"/>
    </row>
    <row r="43" spans="2:62" ht="18" hidden="1" customHeight="1" outlineLevel="1">
      <c r="B43" s="100"/>
      <c r="C43" s="908"/>
      <c r="D43" s="909"/>
      <c r="E43" s="909"/>
      <c r="F43" s="910"/>
      <c r="G43" s="890"/>
      <c r="H43" s="891"/>
      <c r="I43" s="152"/>
      <c r="J43" s="152"/>
      <c r="K43" s="152"/>
      <c r="L43" s="152"/>
      <c r="M43" s="152"/>
      <c r="N43" s="152"/>
      <c r="O43" s="152"/>
      <c r="P43" s="153"/>
      <c r="Q43" s="153"/>
      <c r="R43" s="156">
        <f t="shared" si="22"/>
        <v>0</v>
      </c>
      <c r="S43" s="156">
        <f t="shared" si="23"/>
        <v>0</v>
      </c>
      <c r="U43" s="157">
        <f t="shared" si="29"/>
        <v>0</v>
      </c>
      <c r="W43" s="152"/>
      <c r="X43" s="152"/>
      <c r="Y43" s="152"/>
      <c r="Z43" s="152"/>
      <c r="AA43" s="152"/>
      <c r="AB43" s="152"/>
      <c r="AC43" s="347"/>
      <c r="AD43" s="152"/>
      <c r="AE43" s="152"/>
      <c r="AF43" s="152"/>
      <c r="AG43" s="152"/>
      <c r="AH43" s="152"/>
      <c r="AI43" s="152"/>
      <c r="AJ43" s="347"/>
      <c r="AK43" s="152"/>
      <c r="AL43" s="152"/>
      <c r="AM43" s="295"/>
      <c r="AN43" s="228"/>
      <c r="AO43" s="228"/>
      <c r="AP43" s="228"/>
      <c r="AQ43" s="228"/>
      <c r="AR43" s="228"/>
      <c r="AS43" s="348"/>
      <c r="AT43" s="264">
        <f t="shared" si="12"/>
        <v>0</v>
      </c>
      <c r="AU43" s="259"/>
      <c r="AV43" s="265">
        <f t="shared" si="26"/>
        <v>0</v>
      </c>
      <c r="AX43" s="265">
        <f t="shared" si="30"/>
        <v>0</v>
      </c>
      <c r="AZ43" s="492">
        <f t="shared" si="27"/>
        <v>0</v>
      </c>
      <c r="BB43" s="492">
        <f t="shared" si="28"/>
        <v>0</v>
      </c>
      <c r="BD43" s="265">
        <f t="shared" si="31"/>
        <v>0</v>
      </c>
      <c r="BE43" s="105"/>
      <c r="BF43" s="105"/>
      <c r="BG43" s="105"/>
      <c r="BH43" s="105"/>
      <c r="BI43" s="105"/>
      <c r="BJ43" s="105"/>
    </row>
    <row r="44" spans="2:62" ht="18" hidden="1" customHeight="1" outlineLevel="1">
      <c r="B44" s="100"/>
      <c r="C44" s="908"/>
      <c r="D44" s="909"/>
      <c r="E44" s="909"/>
      <c r="F44" s="910"/>
      <c r="G44" s="890"/>
      <c r="H44" s="891"/>
      <c r="I44" s="152"/>
      <c r="J44" s="152"/>
      <c r="K44" s="152"/>
      <c r="L44" s="152"/>
      <c r="M44" s="152"/>
      <c r="N44" s="152"/>
      <c r="O44" s="152"/>
      <c r="P44" s="153"/>
      <c r="Q44" s="153"/>
      <c r="R44" s="156">
        <f t="shared" si="22"/>
        <v>0</v>
      </c>
      <c r="S44" s="156">
        <f t="shared" si="23"/>
        <v>0</v>
      </c>
      <c r="U44" s="157">
        <f t="shared" si="29"/>
        <v>0</v>
      </c>
      <c r="W44" s="152"/>
      <c r="X44" s="152"/>
      <c r="Y44" s="152"/>
      <c r="Z44" s="152"/>
      <c r="AA44" s="152"/>
      <c r="AB44" s="152"/>
      <c r="AC44" s="347"/>
      <c r="AD44" s="152"/>
      <c r="AE44" s="152"/>
      <c r="AF44" s="152"/>
      <c r="AG44" s="152"/>
      <c r="AH44" s="152"/>
      <c r="AI44" s="152"/>
      <c r="AJ44" s="347"/>
      <c r="AK44" s="152"/>
      <c r="AL44" s="152"/>
      <c r="AM44" s="295"/>
      <c r="AN44" s="228"/>
      <c r="AO44" s="228"/>
      <c r="AP44" s="228"/>
      <c r="AQ44" s="228"/>
      <c r="AR44" s="228"/>
      <c r="AS44" s="348"/>
      <c r="AT44" s="264">
        <f t="shared" si="12"/>
        <v>0</v>
      </c>
      <c r="AU44" s="259"/>
      <c r="AV44" s="265">
        <f t="shared" si="26"/>
        <v>0</v>
      </c>
      <c r="AX44" s="265">
        <f t="shared" si="30"/>
        <v>0</v>
      </c>
      <c r="AZ44" s="492">
        <f t="shared" si="27"/>
        <v>0</v>
      </c>
      <c r="BB44" s="492">
        <f t="shared" si="28"/>
        <v>0</v>
      </c>
      <c r="BD44" s="265">
        <f t="shared" si="31"/>
        <v>0</v>
      </c>
      <c r="BE44" s="105"/>
      <c r="BF44" s="105"/>
      <c r="BG44" s="105"/>
      <c r="BH44" s="105"/>
      <c r="BI44" s="105"/>
      <c r="BJ44" s="105"/>
    </row>
    <row r="45" spans="2:62" ht="9.9499999999999993" hidden="1" customHeight="1" outlineLevel="1">
      <c r="B45" s="101"/>
      <c r="C45" s="208"/>
      <c r="D45" s="208"/>
      <c r="E45" s="208"/>
      <c r="F45" s="208"/>
      <c r="G45" s="237"/>
      <c r="H45" s="207"/>
      <c r="I45" s="257"/>
      <c r="J45" s="257"/>
      <c r="K45" s="257"/>
      <c r="L45" s="257"/>
      <c r="M45" s="257"/>
      <c r="N45" s="257"/>
      <c r="O45" s="257"/>
      <c r="P45" s="256"/>
      <c r="Q45" s="102"/>
      <c r="R45" s="102"/>
      <c r="S45" s="102"/>
      <c r="U45" s="98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Z45" s="493"/>
      <c r="BE45" s="105"/>
      <c r="BF45" s="105"/>
      <c r="BG45" s="105"/>
      <c r="BH45" s="105"/>
      <c r="BI45" s="105"/>
      <c r="BJ45" s="105"/>
    </row>
    <row r="46" spans="2:62" ht="20.100000000000001" customHeight="1" collapsed="1">
      <c r="B46" s="179">
        <f>B29+1</f>
        <v>3</v>
      </c>
      <c r="C46" s="916"/>
      <c r="D46" s="917"/>
      <c r="E46" s="917"/>
      <c r="F46" s="918"/>
      <c r="G46" s="429"/>
      <c r="H46" s="206">
        <v>1</v>
      </c>
      <c r="I46" s="642">
        <f t="shared" ref="I46" si="32">$H46*SUM(I47:I61)</f>
        <v>0</v>
      </c>
      <c r="J46" s="643">
        <f t="shared" ref="J46:O46" si="33">$H46*SUM(J47:J61)</f>
        <v>0</v>
      </c>
      <c r="K46" s="644">
        <f t="shared" si="33"/>
        <v>0</v>
      </c>
      <c r="L46" s="645">
        <f t="shared" si="33"/>
        <v>0</v>
      </c>
      <c r="M46" s="645">
        <f t="shared" si="33"/>
        <v>0</v>
      </c>
      <c r="N46" s="644">
        <f t="shared" si="33"/>
        <v>0</v>
      </c>
      <c r="O46" s="642">
        <f t="shared" si="33"/>
        <v>0</v>
      </c>
      <c r="P46" s="209">
        <f t="shared" ref="P46:Q46" si="34">$H46*SUM(P47:P61)</f>
        <v>0</v>
      </c>
      <c r="Q46" s="210">
        <f t="shared" si="34"/>
        <v>0</v>
      </c>
      <c r="R46" s="136">
        <f t="shared" ref="R46:R61" si="35">P46*(1+Gewinn)*(1+SicherheitAngebot)</f>
        <v>0</v>
      </c>
      <c r="S46" s="137">
        <f t="shared" ref="S46:S61" si="36">Q46*(1+MGKZ)*(1+Gewinn)*(1+SicherheitAngebot)</f>
        <v>0</v>
      </c>
      <c r="U46" s="10">
        <f>I46*$I$7+J46*$J$7+K46*$K$7+L46*$L$7+M46*$M$7+N46*$N$7+O46*$O$7+R46+S46</f>
        <v>0</v>
      </c>
      <c r="W46" s="646">
        <f t="shared" ref="W46:AB46" si="37">$H46*SUM(W47:W61)</f>
        <v>0</v>
      </c>
      <c r="X46" s="647">
        <f t="shared" si="37"/>
        <v>0</v>
      </c>
      <c r="Y46" s="648">
        <f t="shared" si="37"/>
        <v>0</v>
      </c>
      <c r="Z46" s="649">
        <f t="shared" si="37"/>
        <v>0</v>
      </c>
      <c r="AA46" s="648">
        <f t="shared" si="37"/>
        <v>0</v>
      </c>
      <c r="AB46" s="646">
        <f t="shared" si="37"/>
        <v>0</v>
      </c>
      <c r="AC46" s="258"/>
      <c r="AD46" s="646">
        <f t="shared" ref="AD46:AM46" si="38">$H46*SUM(AD47:AD61)</f>
        <v>0</v>
      </c>
      <c r="AE46" s="647">
        <f t="shared" si="38"/>
        <v>0</v>
      </c>
      <c r="AF46" s="648">
        <f t="shared" si="38"/>
        <v>0</v>
      </c>
      <c r="AG46" s="649">
        <f t="shared" si="38"/>
        <v>0</v>
      </c>
      <c r="AH46" s="648">
        <f t="shared" si="38"/>
        <v>0</v>
      </c>
      <c r="AI46" s="646">
        <f t="shared" si="38"/>
        <v>0</v>
      </c>
      <c r="AJ46" s="258"/>
      <c r="AK46" s="653">
        <f t="shared" si="38"/>
        <v>0</v>
      </c>
      <c r="AL46" s="653">
        <f t="shared" si="38"/>
        <v>0</v>
      </c>
      <c r="AM46" s="653">
        <f t="shared" si="38"/>
        <v>0</v>
      </c>
      <c r="AN46" s="227">
        <f>$H46*SUM(AN47:AN61)*(1+Gewinn)*(1+SicherheitAngebot)</f>
        <v>0</v>
      </c>
      <c r="AO46" s="227">
        <f>$H46*SUM(AO47:AO61)*(1+Gewinn)*(1+SicherheitAngebot)</f>
        <v>0</v>
      </c>
      <c r="AP46" s="227">
        <f>$H46*SUM(AP47:AP61)*(1+Gewinn)*(1+SicherheitAngebot)</f>
        <v>0</v>
      </c>
      <c r="AQ46" s="227">
        <f>$H46*SUM(AQ47:AQ61)*(1+Gewinn)*(1+SicherheitAngebot)</f>
        <v>0</v>
      </c>
      <c r="AR46" s="227">
        <f>$H46*SUM(AR47:AR61)*(1+Gewinn)*(1+SicherheitAngebot)</f>
        <v>0</v>
      </c>
      <c r="AS46" s="262"/>
      <c r="AT46" s="263">
        <f t="shared" ref="AT46:AT109" si="39">((W46+AD46)*$W$7+(X46+AE46)*$X$7+(Y46+Z46+AF46+AG46)*$Z$7+(AA46+AH46)*$AA$7+(AB46+AI46)*$AB$7)*Zuschläge_IBN</f>
        <v>0</v>
      </c>
      <c r="AU46" s="259"/>
      <c r="AV46" s="491">
        <f>AK46*$AK$7+AL46*$AL$7+AM46*$AM$7+SUM(AN46:AR46)+AT46/Zuschläge_IBN+AT46</f>
        <v>0</v>
      </c>
      <c r="AX46" s="685">
        <f>U46+AV46</f>
        <v>0</v>
      </c>
      <c r="AZ46" s="490">
        <f>IF(H46&gt;0,U46/(1+SicherheitAngebot)*(1+Sicherheit),0)</f>
        <v>0</v>
      </c>
      <c r="BB46" s="490">
        <f>IF(H46&gt;0,AV46/(1+SicherheitAngebot)*(1+Sicherheit),0)</f>
        <v>0</v>
      </c>
      <c r="BD46" s="490">
        <f>AZ46+BB46</f>
        <v>0</v>
      </c>
      <c r="BE46" s="105"/>
      <c r="BF46" s="105"/>
      <c r="BG46" s="105"/>
      <c r="BH46" s="105"/>
      <c r="BI46" s="105"/>
      <c r="BJ46" s="105"/>
    </row>
    <row r="47" spans="2:62" ht="20.100000000000001" hidden="1" customHeight="1" outlineLevel="1">
      <c r="B47" s="211"/>
      <c r="C47" s="908"/>
      <c r="D47" s="909"/>
      <c r="E47" s="909"/>
      <c r="F47" s="910"/>
      <c r="G47" s="890"/>
      <c r="H47" s="901"/>
      <c r="I47" s="152"/>
      <c r="J47" s="152"/>
      <c r="K47" s="152"/>
      <c r="L47" s="152"/>
      <c r="M47" s="152"/>
      <c r="N47" s="152"/>
      <c r="O47" s="152"/>
      <c r="P47" s="153"/>
      <c r="Q47" s="153"/>
      <c r="R47" s="156">
        <f t="shared" si="35"/>
        <v>0</v>
      </c>
      <c r="S47" s="156">
        <f t="shared" si="36"/>
        <v>0</v>
      </c>
      <c r="U47" s="157">
        <f>I47*$I$7+J47*$J$7+K47*$K$7+L47*$L$7+M47*$M$7+N47*$N$7+O47*$O$7+R47+S47</f>
        <v>0</v>
      </c>
      <c r="W47" s="152"/>
      <c r="X47" s="152"/>
      <c r="Y47" s="152"/>
      <c r="Z47" s="152"/>
      <c r="AA47" s="152"/>
      <c r="AB47" s="152"/>
      <c r="AC47" s="347"/>
      <c r="AD47" s="152"/>
      <c r="AE47" s="152"/>
      <c r="AF47" s="152"/>
      <c r="AG47" s="152"/>
      <c r="AH47" s="152"/>
      <c r="AI47" s="152"/>
      <c r="AJ47" s="347"/>
      <c r="AK47" s="152"/>
      <c r="AL47" s="152"/>
      <c r="AM47" s="295"/>
      <c r="AN47" s="228"/>
      <c r="AO47" s="228"/>
      <c r="AP47" s="228"/>
      <c r="AQ47" s="228"/>
      <c r="AR47" s="228"/>
      <c r="AS47" s="348"/>
      <c r="AT47" s="264">
        <f t="shared" si="39"/>
        <v>0</v>
      </c>
      <c r="AU47" s="259"/>
      <c r="AV47" s="265">
        <f t="shared" ref="AV47:AV61" si="40">AK47*$AK$7+AL47*$AL$7+AM47*$AM$7+SUM(AN47:AR47)*(1+Gewinn)*(1+SicherheitAngebot)+AT47/Zuschläge_IBN+AT47</f>
        <v>0</v>
      </c>
      <c r="AX47" s="265">
        <f>U47+AV47</f>
        <v>0</v>
      </c>
      <c r="AZ47" s="492">
        <f t="shared" ref="AZ47:AZ61" si="41">U47/(1+SicherheitAngebot)*(1+Sicherheit)</f>
        <v>0</v>
      </c>
      <c r="BB47" s="492">
        <f t="shared" ref="BB47:BB61" si="42">AV47/(1+SicherheitAngebot)*(1+Sicherheit)</f>
        <v>0</v>
      </c>
      <c r="BD47" s="265">
        <f>AZ47+BB47</f>
        <v>0</v>
      </c>
      <c r="BE47" s="105"/>
      <c r="BF47" s="105"/>
      <c r="BG47" s="105"/>
      <c r="BH47" s="105"/>
      <c r="BI47" s="105"/>
      <c r="BJ47" s="105"/>
    </row>
    <row r="48" spans="2:62" ht="20.100000000000001" hidden="1" customHeight="1" outlineLevel="1">
      <c r="B48" s="212"/>
      <c r="C48" s="908"/>
      <c r="D48" s="909"/>
      <c r="E48" s="909"/>
      <c r="F48" s="910"/>
      <c r="G48" s="890"/>
      <c r="H48" s="891"/>
      <c r="I48" s="152"/>
      <c r="J48" s="152"/>
      <c r="K48" s="152"/>
      <c r="L48" s="152"/>
      <c r="M48" s="152"/>
      <c r="N48" s="152"/>
      <c r="O48" s="152"/>
      <c r="P48" s="153"/>
      <c r="Q48" s="153"/>
      <c r="R48" s="156">
        <f t="shared" si="35"/>
        <v>0</v>
      </c>
      <c r="S48" s="156">
        <f t="shared" si="36"/>
        <v>0</v>
      </c>
      <c r="U48" s="157">
        <f t="shared" ref="U48:U61" si="43">I48*$I$7+J48*$J$7+K48*$K$7+L48*$L$7+M48*$M$7+N48*$N$7+O48*$O$7+R48+S48</f>
        <v>0</v>
      </c>
      <c r="W48" s="152"/>
      <c r="X48" s="152"/>
      <c r="Y48" s="152"/>
      <c r="Z48" s="152"/>
      <c r="AA48" s="152"/>
      <c r="AB48" s="152"/>
      <c r="AC48" s="347"/>
      <c r="AD48" s="152"/>
      <c r="AE48" s="152"/>
      <c r="AF48" s="152"/>
      <c r="AG48" s="152"/>
      <c r="AH48" s="152"/>
      <c r="AI48" s="152"/>
      <c r="AJ48" s="347"/>
      <c r="AK48" s="152"/>
      <c r="AL48" s="152"/>
      <c r="AM48" s="295"/>
      <c r="AN48" s="228"/>
      <c r="AO48" s="228"/>
      <c r="AP48" s="228"/>
      <c r="AQ48" s="228"/>
      <c r="AR48" s="228"/>
      <c r="AS48" s="348"/>
      <c r="AT48" s="264">
        <f t="shared" si="39"/>
        <v>0</v>
      </c>
      <c r="AU48" s="259"/>
      <c r="AV48" s="265">
        <f t="shared" si="40"/>
        <v>0</v>
      </c>
      <c r="AX48" s="265">
        <f t="shared" ref="AX48:AX61" si="44">U48+AV48</f>
        <v>0</v>
      </c>
      <c r="AZ48" s="492">
        <f t="shared" si="41"/>
        <v>0</v>
      </c>
      <c r="BB48" s="492">
        <f t="shared" si="42"/>
        <v>0</v>
      </c>
      <c r="BD48" s="265">
        <f t="shared" ref="BD48:BD61" si="45">AZ48+BB48</f>
        <v>0</v>
      </c>
      <c r="BE48" s="105"/>
      <c r="BF48" s="105"/>
      <c r="BG48" s="105"/>
      <c r="BH48" s="105"/>
      <c r="BI48" s="105"/>
      <c r="BJ48" s="105"/>
    </row>
    <row r="49" spans="2:62" ht="20.100000000000001" hidden="1" customHeight="1" outlineLevel="1">
      <c r="B49" s="212"/>
      <c r="C49" s="908"/>
      <c r="D49" s="909"/>
      <c r="E49" s="909"/>
      <c r="F49" s="910"/>
      <c r="G49" s="890"/>
      <c r="H49" s="891"/>
      <c r="I49" s="152"/>
      <c r="J49" s="152"/>
      <c r="K49" s="152"/>
      <c r="L49" s="152"/>
      <c r="M49" s="152"/>
      <c r="N49" s="152"/>
      <c r="O49" s="152"/>
      <c r="P49" s="153"/>
      <c r="Q49" s="153"/>
      <c r="R49" s="156">
        <f t="shared" si="35"/>
        <v>0</v>
      </c>
      <c r="S49" s="156">
        <f t="shared" si="36"/>
        <v>0</v>
      </c>
      <c r="U49" s="157">
        <f t="shared" si="43"/>
        <v>0</v>
      </c>
      <c r="W49" s="152"/>
      <c r="X49" s="152"/>
      <c r="Y49" s="152"/>
      <c r="Z49" s="152"/>
      <c r="AA49" s="152"/>
      <c r="AB49" s="152"/>
      <c r="AC49" s="347"/>
      <c r="AD49" s="152"/>
      <c r="AE49" s="152"/>
      <c r="AF49" s="152"/>
      <c r="AG49" s="152"/>
      <c r="AH49" s="152"/>
      <c r="AI49" s="152"/>
      <c r="AJ49" s="347"/>
      <c r="AK49" s="152"/>
      <c r="AL49" s="152"/>
      <c r="AM49" s="295"/>
      <c r="AN49" s="228"/>
      <c r="AO49" s="228"/>
      <c r="AP49" s="228"/>
      <c r="AQ49" s="228"/>
      <c r="AR49" s="228"/>
      <c r="AS49" s="348"/>
      <c r="AT49" s="264">
        <f t="shared" si="39"/>
        <v>0</v>
      </c>
      <c r="AU49" s="259"/>
      <c r="AV49" s="265">
        <f t="shared" si="40"/>
        <v>0</v>
      </c>
      <c r="AX49" s="265">
        <f t="shared" si="44"/>
        <v>0</v>
      </c>
      <c r="AZ49" s="492">
        <f t="shared" si="41"/>
        <v>0</v>
      </c>
      <c r="BB49" s="492">
        <f t="shared" si="42"/>
        <v>0</v>
      </c>
      <c r="BD49" s="265">
        <f t="shared" si="45"/>
        <v>0</v>
      </c>
      <c r="BE49" s="105"/>
      <c r="BF49" s="105"/>
      <c r="BG49" s="105"/>
      <c r="BH49" s="105"/>
      <c r="BI49" s="105"/>
      <c r="BJ49" s="105"/>
    </row>
    <row r="50" spans="2:62" ht="20.100000000000001" hidden="1" customHeight="1" outlineLevel="1">
      <c r="B50" s="212"/>
      <c r="C50" s="908"/>
      <c r="D50" s="909"/>
      <c r="E50" s="909"/>
      <c r="F50" s="910"/>
      <c r="G50" s="890"/>
      <c r="H50" s="891"/>
      <c r="I50" s="152"/>
      <c r="J50" s="152"/>
      <c r="K50" s="152"/>
      <c r="L50" s="152"/>
      <c r="M50" s="152"/>
      <c r="N50" s="152"/>
      <c r="O50" s="152"/>
      <c r="P50" s="153"/>
      <c r="Q50" s="153"/>
      <c r="R50" s="156">
        <f t="shared" si="35"/>
        <v>0</v>
      </c>
      <c r="S50" s="156">
        <f t="shared" si="36"/>
        <v>0</v>
      </c>
      <c r="U50" s="157">
        <f t="shared" si="43"/>
        <v>0</v>
      </c>
      <c r="W50" s="152"/>
      <c r="X50" s="152"/>
      <c r="Y50" s="152"/>
      <c r="Z50" s="152"/>
      <c r="AA50" s="152"/>
      <c r="AB50" s="152"/>
      <c r="AC50" s="347"/>
      <c r="AD50" s="152"/>
      <c r="AE50" s="152"/>
      <c r="AF50" s="152"/>
      <c r="AG50" s="152"/>
      <c r="AH50" s="152"/>
      <c r="AI50" s="152"/>
      <c r="AJ50" s="347"/>
      <c r="AK50" s="152"/>
      <c r="AL50" s="152"/>
      <c r="AM50" s="295"/>
      <c r="AN50" s="228"/>
      <c r="AO50" s="228"/>
      <c r="AP50" s="228"/>
      <c r="AQ50" s="228"/>
      <c r="AR50" s="228"/>
      <c r="AS50" s="348"/>
      <c r="AT50" s="264">
        <f t="shared" si="39"/>
        <v>0</v>
      </c>
      <c r="AU50" s="259"/>
      <c r="AV50" s="265">
        <f t="shared" si="40"/>
        <v>0</v>
      </c>
      <c r="AX50" s="265">
        <f t="shared" si="44"/>
        <v>0</v>
      </c>
      <c r="AZ50" s="492">
        <f t="shared" si="41"/>
        <v>0</v>
      </c>
      <c r="BB50" s="492">
        <f t="shared" si="42"/>
        <v>0</v>
      </c>
      <c r="BD50" s="265">
        <f t="shared" si="45"/>
        <v>0</v>
      </c>
      <c r="BE50" s="105"/>
      <c r="BF50" s="105"/>
      <c r="BG50" s="105"/>
      <c r="BH50" s="105"/>
      <c r="BI50" s="105"/>
      <c r="BJ50" s="105"/>
    </row>
    <row r="51" spans="2:62" ht="20.100000000000001" hidden="1" customHeight="1" outlineLevel="1">
      <c r="B51" s="212"/>
      <c r="C51" s="908"/>
      <c r="D51" s="909"/>
      <c r="E51" s="909"/>
      <c r="F51" s="910"/>
      <c r="G51" s="890"/>
      <c r="H51" s="891"/>
      <c r="I51" s="152"/>
      <c r="J51" s="152"/>
      <c r="K51" s="152"/>
      <c r="L51" s="152"/>
      <c r="M51" s="152"/>
      <c r="N51" s="152"/>
      <c r="O51" s="152"/>
      <c r="P51" s="153"/>
      <c r="Q51" s="153"/>
      <c r="R51" s="156">
        <f t="shared" si="35"/>
        <v>0</v>
      </c>
      <c r="S51" s="156">
        <f t="shared" si="36"/>
        <v>0</v>
      </c>
      <c r="U51" s="157">
        <f t="shared" si="43"/>
        <v>0</v>
      </c>
      <c r="W51" s="152"/>
      <c r="X51" s="152"/>
      <c r="Y51" s="152"/>
      <c r="Z51" s="152"/>
      <c r="AA51" s="152"/>
      <c r="AB51" s="152"/>
      <c r="AC51" s="347"/>
      <c r="AD51" s="152"/>
      <c r="AE51" s="152"/>
      <c r="AF51" s="152"/>
      <c r="AG51" s="152"/>
      <c r="AH51" s="152"/>
      <c r="AI51" s="152"/>
      <c r="AJ51" s="347"/>
      <c r="AK51" s="152"/>
      <c r="AL51" s="152"/>
      <c r="AM51" s="295"/>
      <c r="AN51" s="228"/>
      <c r="AO51" s="228"/>
      <c r="AP51" s="228"/>
      <c r="AQ51" s="228"/>
      <c r="AR51" s="228"/>
      <c r="AS51" s="348"/>
      <c r="AT51" s="264">
        <f t="shared" si="39"/>
        <v>0</v>
      </c>
      <c r="AU51" s="259"/>
      <c r="AV51" s="265">
        <f t="shared" si="40"/>
        <v>0</v>
      </c>
      <c r="AX51" s="265">
        <f t="shared" si="44"/>
        <v>0</v>
      </c>
      <c r="AZ51" s="492">
        <f t="shared" si="41"/>
        <v>0</v>
      </c>
      <c r="BB51" s="492">
        <f t="shared" si="42"/>
        <v>0</v>
      </c>
      <c r="BD51" s="265">
        <f t="shared" si="45"/>
        <v>0</v>
      </c>
      <c r="BE51" s="105"/>
      <c r="BF51" s="105"/>
      <c r="BG51" s="105"/>
      <c r="BH51" s="105"/>
      <c r="BI51" s="105"/>
      <c r="BJ51" s="105"/>
    </row>
    <row r="52" spans="2:62" ht="20.100000000000001" hidden="1" customHeight="1" outlineLevel="1">
      <c r="B52" s="212"/>
      <c r="C52" s="908"/>
      <c r="D52" s="909"/>
      <c r="E52" s="909"/>
      <c r="F52" s="910"/>
      <c r="G52" s="890"/>
      <c r="H52" s="891"/>
      <c r="I52" s="152"/>
      <c r="J52" s="152"/>
      <c r="K52" s="152"/>
      <c r="L52" s="152"/>
      <c r="M52" s="152"/>
      <c r="N52" s="152"/>
      <c r="O52" s="152"/>
      <c r="P52" s="153"/>
      <c r="Q52" s="153"/>
      <c r="R52" s="156">
        <f t="shared" si="35"/>
        <v>0</v>
      </c>
      <c r="S52" s="156">
        <f t="shared" si="36"/>
        <v>0</v>
      </c>
      <c r="U52" s="157">
        <f t="shared" si="43"/>
        <v>0</v>
      </c>
      <c r="W52" s="152"/>
      <c r="X52" s="152"/>
      <c r="Y52" s="152"/>
      <c r="Z52" s="152"/>
      <c r="AA52" s="152"/>
      <c r="AB52" s="152"/>
      <c r="AC52" s="347"/>
      <c r="AD52" s="152"/>
      <c r="AE52" s="152"/>
      <c r="AF52" s="152"/>
      <c r="AG52" s="152"/>
      <c r="AH52" s="152"/>
      <c r="AI52" s="152"/>
      <c r="AJ52" s="347"/>
      <c r="AK52" s="152"/>
      <c r="AL52" s="152"/>
      <c r="AM52" s="295"/>
      <c r="AN52" s="228"/>
      <c r="AO52" s="228"/>
      <c r="AP52" s="228"/>
      <c r="AQ52" s="228"/>
      <c r="AR52" s="228"/>
      <c r="AS52" s="348"/>
      <c r="AT52" s="264">
        <f t="shared" si="39"/>
        <v>0</v>
      </c>
      <c r="AU52" s="259"/>
      <c r="AV52" s="265">
        <f t="shared" si="40"/>
        <v>0</v>
      </c>
      <c r="AX52" s="265">
        <f t="shared" si="44"/>
        <v>0</v>
      </c>
      <c r="AZ52" s="492">
        <f t="shared" si="41"/>
        <v>0</v>
      </c>
      <c r="BB52" s="492">
        <f t="shared" si="42"/>
        <v>0</v>
      </c>
      <c r="BD52" s="265">
        <f t="shared" si="45"/>
        <v>0</v>
      </c>
      <c r="BE52" s="105"/>
      <c r="BF52" s="105"/>
      <c r="BG52" s="105"/>
      <c r="BH52" s="105"/>
      <c r="BI52" s="105"/>
      <c r="BJ52" s="105"/>
    </row>
    <row r="53" spans="2:62" ht="20.100000000000001" hidden="1" customHeight="1" outlineLevel="1">
      <c r="B53" s="212"/>
      <c r="C53" s="908"/>
      <c r="D53" s="909"/>
      <c r="E53" s="909"/>
      <c r="F53" s="910"/>
      <c r="G53" s="890"/>
      <c r="H53" s="891"/>
      <c r="I53" s="152"/>
      <c r="J53" s="152"/>
      <c r="K53" s="152"/>
      <c r="L53" s="152"/>
      <c r="M53" s="152"/>
      <c r="N53" s="152"/>
      <c r="O53" s="152"/>
      <c r="P53" s="153"/>
      <c r="Q53" s="153"/>
      <c r="R53" s="156">
        <f t="shared" si="35"/>
        <v>0</v>
      </c>
      <c r="S53" s="156">
        <f t="shared" si="36"/>
        <v>0</v>
      </c>
      <c r="U53" s="157">
        <f t="shared" si="43"/>
        <v>0</v>
      </c>
      <c r="W53" s="152"/>
      <c r="X53" s="152"/>
      <c r="Y53" s="152"/>
      <c r="Z53" s="152"/>
      <c r="AA53" s="152"/>
      <c r="AB53" s="152"/>
      <c r="AC53" s="347"/>
      <c r="AD53" s="152"/>
      <c r="AE53" s="152"/>
      <c r="AF53" s="152"/>
      <c r="AG53" s="152"/>
      <c r="AH53" s="152"/>
      <c r="AI53" s="152"/>
      <c r="AJ53" s="347"/>
      <c r="AK53" s="152"/>
      <c r="AL53" s="152"/>
      <c r="AM53" s="295"/>
      <c r="AN53" s="228"/>
      <c r="AO53" s="228"/>
      <c r="AP53" s="228"/>
      <c r="AQ53" s="228"/>
      <c r="AR53" s="228"/>
      <c r="AS53" s="348"/>
      <c r="AT53" s="264">
        <f t="shared" si="39"/>
        <v>0</v>
      </c>
      <c r="AU53" s="259"/>
      <c r="AV53" s="265">
        <f t="shared" si="40"/>
        <v>0</v>
      </c>
      <c r="AX53" s="265">
        <f t="shared" si="44"/>
        <v>0</v>
      </c>
      <c r="AZ53" s="492">
        <f t="shared" si="41"/>
        <v>0</v>
      </c>
      <c r="BB53" s="492">
        <f t="shared" si="42"/>
        <v>0</v>
      </c>
      <c r="BD53" s="265">
        <f t="shared" si="45"/>
        <v>0</v>
      </c>
      <c r="BE53" s="105"/>
      <c r="BF53" s="105"/>
      <c r="BG53" s="105"/>
      <c r="BH53" s="105"/>
      <c r="BI53" s="105"/>
      <c r="BJ53" s="105"/>
    </row>
    <row r="54" spans="2:62" ht="20.100000000000001" hidden="1" customHeight="1" outlineLevel="1">
      <c r="B54" s="212"/>
      <c r="C54" s="908"/>
      <c r="D54" s="909"/>
      <c r="E54" s="909"/>
      <c r="F54" s="910"/>
      <c r="G54" s="890"/>
      <c r="H54" s="891"/>
      <c r="I54" s="152"/>
      <c r="J54" s="152"/>
      <c r="K54" s="152"/>
      <c r="L54" s="152"/>
      <c r="M54" s="152"/>
      <c r="N54" s="152"/>
      <c r="O54" s="152"/>
      <c r="P54" s="153"/>
      <c r="Q54" s="153"/>
      <c r="R54" s="156">
        <f t="shared" si="35"/>
        <v>0</v>
      </c>
      <c r="S54" s="156">
        <f t="shared" si="36"/>
        <v>0</v>
      </c>
      <c r="U54" s="157">
        <f t="shared" si="43"/>
        <v>0</v>
      </c>
      <c r="W54" s="152"/>
      <c r="X54" s="152"/>
      <c r="Y54" s="152"/>
      <c r="Z54" s="152"/>
      <c r="AA54" s="152"/>
      <c r="AB54" s="152"/>
      <c r="AC54" s="347"/>
      <c r="AD54" s="152"/>
      <c r="AE54" s="152"/>
      <c r="AF54" s="152"/>
      <c r="AG54" s="152"/>
      <c r="AH54" s="152"/>
      <c r="AI54" s="152"/>
      <c r="AJ54" s="347"/>
      <c r="AK54" s="152"/>
      <c r="AL54" s="152"/>
      <c r="AM54" s="295"/>
      <c r="AN54" s="228"/>
      <c r="AO54" s="228"/>
      <c r="AP54" s="228"/>
      <c r="AQ54" s="228"/>
      <c r="AR54" s="228"/>
      <c r="AS54" s="348"/>
      <c r="AT54" s="264">
        <f t="shared" si="39"/>
        <v>0</v>
      </c>
      <c r="AU54" s="259"/>
      <c r="AV54" s="265">
        <f t="shared" si="40"/>
        <v>0</v>
      </c>
      <c r="AX54" s="265">
        <f t="shared" si="44"/>
        <v>0</v>
      </c>
      <c r="AZ54" s="492">
        <f t="shared" si="41"/>
        <v>0</v>
      </c>
      <c r="BB54" s="492">
        <f t="shared" si="42"/>
        <v>0</v>
      </c>
      <c r="BD54" s="265">
        <f t="shared" si="45"/>
        <v>0</v>
      </c>
      <c r="BE54" s="105"/>
      <c r="BF54" s="105"/>
      <c r="BG54" s="105"/>
      <c r="BH54" s="105"/>
      <c r="BI54" s="105"/>
      <c r="BJ54" s="105"/>
    </row>
    <row r="55" spans="2:62" ht="20.100000000000001" hidden="1" customHeight="1" outlineLevel="1">
      <c r="B55" s="212"/>
      <c r="C55" s="908"/>
      <c r="D55" s="909"/>
      <c r="E55" s="909"/>
      <c r="F55" s="910"/>
      <c r="G55" s="890"/>
      <c r="H55" s="891"/>
      <c r="I55" s="152"/>
      <c r="J55" s="152"/>
      <c r="K55" s="152"/>
      <c r="L55" s="152"/>
      <c r="M55" s="152"/>
      <c r="N55" s="152"/>
      <c r="O55" s="152"/>
      <c r="P55" s="153"/>
      <c r="Q55" s="153"/>
      <c r="R55" s="156">
        <f t="shared" si="35"/>
        <v>0</v>
      </c>
      <c r="S55" s="156">
        <f t="shared" si="36"/>
        <v>0</v>
      </c>
      <c r="U55" s="157">
        <f t="shared" si="43"/>
        <v>0</v>
      </c>
      <c r="W55" s="152"/>
      <c r="X55" s="152"/>
      <c r="Y55" s="152"/>
      <c r="Z55" s="152"/>
      <c r="AA55" s="152"/>
      <c r="AB55" s="152"/>
      <c r="AC55" s="347"/>
      <c r="AD55" s="152"/>
      <c r="AE55" s="152"/>
      <c r="AF55" s="152"/>
      <c r="AG55" s="152"/>
      <c r="AH55" s="152"/>
      <c r="AI55" s="152"/>
      <c r="AJ55" s="347"/>
      <c r="AK55" s="152"/>
      <c r="AL55" s="152"/>
      <c r="AM55" s="295"/>
      <c r="AN55" s="228"/>
      <c r="AO55" s="228"/>
      <c r="AP55" s="228"/>
      <c r="AQ55" s="228"/>
      <c r="AR55" s="228"/>
      <c r="AS55" s="348"/>
      <c r="AT55" s="264">
        <f t="shared" si="39"/>
        <v>0</v>
      </c>
      <c r="AU55" s="259"/>
      <c r="AV55" s="265">
        <f t="shared" si="40"/>
        <v>0</v>
      </c>
      <c r="AX55" s="265">
        <f t="shared" si="44"/>
        <v>0</v>
      </c>
      <c r="AZ55" s="492">
        <f t="shared" si="41"/>
        <v>0</v>
      </c>
      <c r="BB55" s="492">
        <f t="shared" si="42"/>
        <v>0</v>
      </c>
      <c r="BD55" s="265">
        <f t="shared" si="45"/>
        <v>0</v>
      </c>
      <c r="BE55" s="105"/>
      <c r="BF55" s="105"/>
      <c r="BG55" s="105"/>
      <c r="BH55" s="105"/>
      <c r="BI55" s="105"/>
      <c r="BJ55" s="105"/>
    </row>
    <row r="56" spans="2:62" ht="20.100000000000001" hidden="1" customHeight="1" outlineLevel="1">
      <c r="B56" s="212"/>
      <c r="C56" s="908"/>
      <c r="D56" s="909"/>
      <c r="E56" s="909"/>
      <c r="F56" s="910"/>
      <c r="G56" s="890"/>
      <c r="H56" s="891"/>
      <c r="I56" s="152"/>
      <c r="J56" s="152"/>
      <c r="K56" s="152"/>
      <c r="L56" s="152"/>
      <c r="M56" s="152"/>
      <c r="N56" s="152"/>
      <c r="O56" s="152"/>
      <c r="P56" s="153"/>
      <c r="Q56" s="153"/>
      <c r="R56" s="156">
        <f t="shared" si="35"/>
        <v>0</v>
      </c>
      <c r="S56" s="156">
        <f t="shared" si="36"/>
        <v>0</v>
      </c>
      <c r="U56" s="157">
        <f t="shared" si="43"/>
        <v>0</v>
      </c>
      <c r="W56" s="152"/>
      <c r="X56" s="152"/>
      <c r="Y56" s="152"/>
      <c r="Z56" s="152"/>
      <c r="AA56" s="152"/>
      <c r="AB56" s="152"/>
      <c r="AC56" s="347"/>
      <c r="AD56" s="152"/>
      <c r="AE56" s="152"/>
      <c r="AF56" s="152"/>
      <c r="AG56" s="152"/>
      <c r="AH56" s="152"/>
      <c r="AI56" s="152"/>
      <c r="AJ56" s="347"/>
      <c r="AK56" s="152"/>
      <c r="AL56" s="152"/>
      <c r="AM56" s="295"/>
      <c r="AN56" s="228"/>
      <c r="AO56" s="228"/>
      <c r="AP56" s="228"/>
      <c r="AQ56" s="228"/>
      <c r="AR56" s="228"/>
      <c r="AS56" s="348"/>
      <c r="AT56" s="264">
        <f t="shared" si="39"/>
        <v>0</v>
      </c>
      <c r="AU56" s="259"/>
      <c r="AV56" s="265">
        <f t="shared" si="40"/>
        <v>0</v>
      </c>
      <c r="AX56" s="265">
        <f t="shared" si="44"/>
        <v>0</v>
      </c>
      <c r="AZ56" s="492">
        <f t="shared" si="41"/>
        <v>0</v>
      </c>
      <c r="BB56" s="492">
        <f t="shared" si="42"/>
        <v>0</v>
      </c>
      <c r="BD56" s="265">
        <f t="shared" si="45"/>
        <v>0</v>
      </c>
      <c r="BE56" s="105"/>
      <c r="BF56" s="105"/>
      <c r="BG56" s="105"/>
      <c r="BH56" s="105"/>
      <c r="BI56" s="105"/>
      <c r="BJ56" s="105"/>
    </row>
    <row r="57" spans="2:62" ht="20.100000000000001" hidden="1" customHeight="1" outlineLevel="1">
      <c r="B57" s="212"/>
      <c r="C57" s="908"/>
      <c r="D57" s="909"/>
      <c r="E57" s="909"/>
      <c r="F57" s="910"/>
      <c r="G57" s="890"/>
      <c r="H57" s="891"/>
      <c r="I57" s="152"/>
      <c r="J57" s="152"/>
      <c r="K57" s="152"/>
      <c r="L57" s="152"/>
      <c r="M57" s="152"/>
      <c r="N57" s="152"/>
      <c r="O57" s="152"/>
      <c r="P57" s="153"/>
      <c r="Q57" s="153"/>
      <c r="R57" s="156">
        <f t="shared" si="35"/>
        <v>0</v>
      </c>
      <c r="S57" s="156">
        <f t="shared" si="36"/>
        <v>0</v>
      </c>
      <c r="U57" s="157">
        <f t="shared" si="43"/>
        <v>0</v>
      </c>
      <c r="W57" s="152"/>
      <c r="X57" s="152"/>
      <c r="Y57" s="152"/>
      <c r="Z57" s="152"/>
      <c r="AA57" s="152"/>
      <c r="AB57" s="152"/>
      <c r="AC57" s="347"/>
      <c r="AD57" s="152"/>
      <c r="AE57" s="152"/>
      <c r="AF57" s="152"/>
      <c r="AG57" s="152"/>
      <c r="AH57" s="152"/>
      <c r="AI57" s="152"/>
      <c r="AJ57" s="347"/>
      <c r="AK57" s="152"/>
      <c r="AL57" s="152"/>
      <c r="AM57" s="295"/>
      <c r="AN57" s="228"/>
      <c r="AO57" s="228"/>
      <c r="AP57" s="228"/>
      <c r="AQ57" s="228"/>
      <c r="AR57" s="228"/>
      <c r="AS57" s="348"/>
      <c r="AT57" s="264">
        <f t="shared" si="39"/>
        <v>0</v>
      </c>
      <c r="AU57" s="259"/>
      <c r="AV57" s="265">
        <f t="shared" si="40"/>
        <v>0</v>
      </c>
      <c r="AX57" s="265">
        <f t="shared" si="44"/>
        <v>0</v>
      </c>
      <c r="AZ57" s="492">
        <f t="shared" si="41"/>
        <v>0</v>
      </c>
      <c r="BB57" s="492">
        <f t="shared" si="42"/>
        <v>0</v>
      </c>
      <c r="BD57" s="265">
        <f t="shared" si="45"/>
        <v>0</v>
      </c>
      <c r="BE57" s="105"/>
      <c r="BF57" s="105"/>
      <c r="BG57" s="105"/>
      <c r="BH57" s="105"/>
      <c r="BI57" s="105"/>
      <c r="BJ57" s="105"/>
    </row>
    <row r="58" spans="2:62" ht="20.100000000000001" hidden="1" customHeight="1" outlineLevel="1">
      <c r="B58" s="212"/>
      <c r="C58" s="908"/>
      <c r="D58" s="909"/>
      <c r="E58" s="909"/>
      <c r="F58" s="910"/>
      <c r="G58" s="890"/>
      <c r="H58" s="891"/>
      <c r="I58" s="152"/>
      <c r="J58" s="152"/>
      <c r="K58" s="152"/>
      <c r="L58" s="152"/>
      <c r="M58" s="152"/>
      <c r="N58" s="152"/>
      <c r="O58" s="152"/>
      <c r="P58" s="153"/>
      <c r="Q58" s="153"/>
      <c r="R58" s="156">
        <f t="shared" si="35"/>
        <v>0</v>
      </c>
      <c r="S58" s="156">
        <f t="shared" si="36"/>
        <v>0</v>
      </c>
      <c r="U58" s="157">
        <f t="shared" si="43"/>
        <v>0</v>
      </c>
      <c r="W58" s="152"/>
      <c r="X58" s="152"/>
      <c r="Y58" s="152"/>
      <c r="Z58" s="152"/>
      <c r="AA58" s="152"/>
      <c r="AB58" s="152"/>
      <c r="AC58" s="347"/>
      <c r="AD58" s="152"/>
      <c r="AE58" s="152"/>
      <c r="AF58" s="152"/>
      <c r="AG58" s="152"/>
      <c r="AH58" s="152"/>
      <c r="AI58" s="152"/>
      <c r="AJ58" s="347"/>
      <c r="AK58" s="152"/>
      <c r="AL58" s="152"/>
      <c r="AM58" s="295"/>
      <c r="AN58" s="228"/>
      <c r="AO58" s="228"/>
      <c r="AP58" s="228"/>
      <c r="AQ58" s="228"/>
      <c r="AR58" s="228"/>
      <c r="AS58" s="348"/>
      <c r="AT58" s="264">
        <f t="shared" si="39"/>
        <v>0</v>
      </c>
      <c r="AU58" s="259"/>
      <c r="AV58" s="265">
        <f t="shared" si="40"/>
        <v>0</v>
      </c>
      <c r="AX58" s="265">
        <f t="shared" si="44"/>
        <v>0</v>
      </c>
      <c r="AZ58" s="492">
        <f t="shared" si="41"/>
        <v>0</v>
      </c>
      <c r="BB58" s="492">
        <f t="shared" si="42"/>
        <v>0</v>
      </c>
      <c r="BD58" s="265">
        <f t="shared" si="45"/>
        <v>0</v>
      </c>
      <c r="BE58" s="105"/>
      <c r="BF58" s="105"/>
      <c r="BG58" s="105"/>
      <c r="BH58" s="105"/>
      <c r="BI58" s="105"/>
      <c r="BJ58" s="105"/>
    </row>
    <row r="59" spans="2:62" ht="20.100000000000001" hidden="1" customHeight="1" outlineLevel="1">
      <c r="B59" s="212"/>
      <c r="C59" s="908"/>
      <c r="D59" s="909"/>
      <c r="E59" s="909"/>
      <c r="F59" s="910"/>
      <c r="G59" s="890"/>
      <c r="H59" s="891"/>
      <c r="I59" s="152"/>
      <c r="J59" s="152"/>
      <c r="K59" s="152"/>
      <c r="L59" s="152"/>
      <c r="M59" s="152"/>
      <c r="N59" s="152"/>
      <c r="O59" s="152"/>
      <c r="P59" s="153"/>
      <c r="Q59" s="153"/>
      <c r="R59" s="156">
        <f t="shared" si="35"/>
        <v>0</v>
      </c>
      <c r="S59" s="156">
        <f t="shared" si="36"/>
        <v>0</v>
      </c>
      <c r="U59" s="157">
        <f t="shared" si="43"/>
        <v>0</v>
      </c>
      <c r="W59" s="152"/>
      <c r="X59" s="152"/>
      <c r="Y59" s="152"/>
      <c r="Z59" s="152"/>
      <c r="AA59" s="152"/>
      <c r="AB59" s="152"/>
      <c r="AC59" s="347"/>
      <c r="AD59" s="152"/>
      <c r="AE59" s="152"/>
      <c r="AF59" s="152"/>
      <c r="AG59" s="152"/>
      <c r="AH59" s="152"/>
      <c r="AI59" s="152"/>
      <c r="AJ59" s="347"/>
      <c r="AK59" s="152"/>
      <c r="AL59" s="152"/>
      <c r="AM59" s="295"/>
      <c r="AN59" s="228"/>
      <c r="AO59" s="228"/>
      <c r="AP59" s="228"/>
      <c r="AQ59" s="228"/>
      <c r="AR59" s="228"/>
      <c r="AS59" s="348"/>
      <c r="AT59" s="264">
        <f t="shared" si="39"/>
        <v>0</v>
      </c>
      <c r="AU59" s="259"/>
      <c r="AV59" s="265">
        <f t="shared" si="40"/>
        <v>0</v>
      </c>
      <c r="AX59" s="265">
        <f t="shared" si="44"/>
        <v>0</v>
      </c>
      <c r="AZ59" s="492">
        <f t="shared" si="41"/>
        <v>0</v>
      </c>
      <c r="BB59" s="492">
        <f t="shared" si="42"/>
        <v>0</v>
      </c>
      <c r="BD59" s="265">
        <f t="shared" si="45"/>
        <v>0</v>
      </c>
      <c r="BE59" s="105"/>
      <c r="BF59" s="105"/>
      <c r="BG59" s="105"/>
      <c r="BH59" s="105"/>
      <c r="BI59" s="105"/>
      <c r="BJ59" s="105"/>
    </row>
    <row r="60" spans="2:62" ht="20.100000000000001" hidden="1" customHeight="1" outlineLevel="1">
      <c r="B60" s="212"/>
      <c r="C60" s="908"/>
      <c r="D60" s="909"/>
      <c r="E60" s="909"/>
      <c r="F60" s="910"/>
      <c r="G60" s="890"/>
      <c r="H60" s="891"/>
      <c r="I60" s="152"/>
      <c r="J60" s="152"/>
      <c r="K60" s="152"/>
      <c r="L60" s="152"/>
      <c r="M60" s="152"/>
      <c r="N60" s="152"/>
      <c r="O60" s="152"/>
      <c r="P60" s="153"/>
      <c r="Q60" s="153"/>
      <c r="R60" s="156">
        <f t="shared" si="35"/>
        <v>0</v>
      </c>
      <c r="S60" s="156">
        <f t="shared" si="36"/>
        <v>0</v>
      </c>
      <c r="U60" s="157">
        <f t="shared" si="43"/>
        <v>0</v>
      </c>
      <c r="W60" s="152"/>
      <c r="X60" s="152"/>
      <c r="Y60" s="152"/>
      <c r="Z60" s="152"/>
      <c r="AA60" s="152"/>
      <c r="AB60" s="152"/>
      <c r="AC60" s="347"/>
      <c r="AD60" s="152"/>
      <c r="AE60" s="152"/>
      <c r="AF60" s="152"/>
      <c r="AG60" s="152"/>
      <c r="AH60" s="152"/>
      <c r="AI60" s="152"/>
      <c r="AJ60" s="347"/>
      <c r="AK60" s="152"/>
      <c r="AL60" s="152"/>
      <c r="AM60" s="295"/>
      <c r="AN60" s="228"/>
      <c r="AO60" s="228"/>
      <c r="AP60" s="228"/>
      <c r="AQ60" s="228"/>
      <c r="AR60" s="228"/>
      <c r="AS60" s="348"/>
      <c r="AT60" s="264">
        <f t="shared" si="39"/>
        <v>0</v>
      </c>
      <c r="AU60" s="259"/>
      <c r="AV60" s="265">
        <f t="shared" si="40"/>
        <v>0</v>
      </c>
      <c r="AX60" s="265">
        <f t="shared" si="44"/>
        <v>0</v>
      </c>
      <c r="AZ60" s="492">
        <f t="shared" si="41"/>
        <v>0</v>
      </c>
      <c r="BB60" s="492">
        <f t="shared" si="42"/>
        <v>0</v>
      </c>
      <c r="BD60" s="265">
        <f t="shared" si="45"/>
        <v>0</v>
      </c>
      <c r="BE60" s="105"/>
      <c r="BF60" s="105"/>
      <c r="BG60" s="105"/>
      <c r="BH60" s="105"/>
      <c r="BI60" s="105"/>
      <c r="BJ60" s="105"/>
    </row>
    <row r="61" spans="2:62" ht="20.100000000000001" hidden="1" customHeight="1" outlineLevel="1">
      <c r="B61" s="212"/>
      <c r="C61" s="908"/>
      <c r="D61" s="909"/>
      <c r="E61" s="909"/>
      <c r="F61" s="910"/>
      <c r="G61" s="890"/>
      <c r="H61" s="891"/>
      <c r="I61" s="152"/>
      <c r="J61" s="152"/>
      <c r="K61" s="152"/>
      <c r="L61" s="152"/>
      <c r="M61" s="152"/>
      <c r="N61" s="152"/>
      <c r="O61" s="152"/>
      <c r="P61" s="153"/>
      <c r="Q61" s="153"/>
      <c r="R61" s="156">
        <f t="shared" si="35"/>
        <v>0</v>
      </c>
      <c r="S61" s="156">
        <f t="shared" si="36"/>
        <v>0</v>
      </c>
      <c r="U61" s="157">
        <f t="shared" si="43"/>
        <v>0</v>
      </c>
      <c r="W61" s="152"/>
      <c r="X61" s="152"/>
      <c r="Y61" s="152"/>
      <c r="Z61" s="152"/>
      <c r="AA61" s="152"/>
      <c r="AB61" s="152"/>
      <c r="AC61" s="347"/>
      <c r="AD61" s="152"/>
      <c r="AE61" s="152"/>
      <c r="AF61" s="152"/>
      <c r="AG61" s="152"/>
      <c r="AH61" s="152"/>
      <c r="AI61" s="152"/>
      <c r="AJ61" s="347"/>
      <c r="AK61" s="152"/>
      <c r="AL61" s="152"/>
      <c r="AM61" s="295"/>
      <c r="AN61" s="228"/>
      <c r="AO61" s="228"/>
      <c r="AP61" s="228"/>
      <c r="AQ61" s="228"/>
      <c r="AR61" s="228"/>
      <c r="AS61" s="348"/>
      <c r="AT61" s="264">
        <f t="shared" si="39"/>
        <v>0</v>
      </c>
      <c r="AU61" s="259"/>
      <c r="AV61" s="265">
        <f t="shared" si="40"/>
        <v>0</v>
      </c>
      <c r="AX61" s="265">
        <f t="shared" si="44"/>
        <v>0</v>
      </c>
      <c r="AZ61" s="492">
        <f t="shared" si="41"/>
        <v>0</v>
      </c>
      <c r="BB61" s="492">
        <f t="shared" si="42"/>
        <v>0</v>
      </c>
      <c r="BD61" s="265">
        <f t="shared" si="45"/>
        <v>0</v>
      </c>
      <c r="BE61" s="105"/>
      <c r="BF61" s="105"/>
      <c r="BG61" s="105"/>
      <c r="BH61" s="105"/>
      <c r="BI61" s="105"/>
      <c r="BJ61" s="105"/>
    </row>
    <row r="62" spans="2:62" ht="9.9499999999999993" hidden="1" customHeight="1" outlineLevel="1">
      <c r="B62" s="101"/>
      <c r="C62" s="208"/>
      <c r="D62" s="208"/>
      <c r="E62" s="208"/>
      <c r="F62" s="208"/>
      <c r="G62" s="237"/>
      <c r="H62" s="207"/>
      <c r="I62" s="257"/>
      <c r="J62" s="257"/>
      <c r="K62" s="257"/>
      <c r="L62" s="257"/>
      <c r="M62" s="257"/>
      <c r="N62" s="257"/>
      <c r="O62" s="257"/>
      <c r="P62" s="256"/>
      <c r="Q62" s="102"/>
      <c r="R62" s="102"/>
      <c r="S62" s="102"/>
      <c r="U62" s="98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Z62" s="493"/>
      <c r="BE62" s="105"/>
      <c r="BF62" s="105"/>
      <c r="BG62" s="105"/>
      <c r="BH62" s="105"/>
      <c r="BI62" s="105"/>
      <c r="BJ62" s="105"/>
    </row>
    <row r="63" spans="2:62" ht="20.100000000000001" customHeight="1" collapsed="1">
      <c r="B63" s="179">
        <f>B46+1</f>
        <v>4</v>
      </c>
      <c r="C63" s="916"/>
      <c r="D63" s="917"/>
      <c r="E63" s="917"/>
      <c r="F63" s="918"/>
      <c r="G63" s="429"/>
      <c r="H63" s="206">
        <v>1</v>
      </c>
      <c r="I63" s="642">
        <f t="shared" ref="I63" si="46">$H63*SUM(I64:I78)</f>
        <v>0</v>
      </c>
      <c r="J63" s="643">
        <f t="shared" ref="J63:O63" si="47">$H63*SUM(J64:J78)</f>
        <v>0</v>
      </c>
      <c r="K63" s="644">
        <f t="shared" si="47"/>
        <v>0</v>
      </c>
      <c r="L63" s="645">
        <f t="shared" si="47"/>
        <v>0</v>
      </c>
      <c r="M63" s="645">
        <f t="shared" si="47"/>
        <v>0</v>
      </c>
      <c r="N63" s="644">
        <f t="shared" si="47"/>
        <v>0</v>
      </c>
      <c r="O63" s="642">
        <f t="shared" si="47"/>
        <v>0</v>
      </c>
      <c r="P63" s="209">
        <f t="shared" ref="P63:Q63" si="48">$H63*SUM(P64:P78)</f>
        <v>0</v>
      </c>
      <c r="Q63" s="210">
        <f t="shared" si="48"/>
        <v>0</v>
      </c>
      <c r="R63" s="136">
        <f t="shared" ref="R63:R78" si="49">P63*(1+Gewinn)*(1+SicherheitAngebot)</f>
        <v>0</v>
      </c>
      <c r="S63" s="137">
        <f t="shared" ref="S63:S78" si="50">Q63*(1+MGKZ)*(1+Gewinn)*(1+SicherheitAngebot)</f>
        <v>0</v>
      </c>
      <c r="U63" s="10">
        <f>I63*$I$7+J63*$J$7+K63*$K$7+L63*$L$7+M63*$M$7+N63*$N$7+O63*$O$7+R63+S63</f>
        <v>0</v>
      </c>
      <c r="W63" s="646">
        <f t="shared" ref="W63:AB63" si="51">$H63*SUM(W64:W78)</f>
        <v>0</v>
      </c>
      <c r="X63" s="647">
        <f t="shared" si="51"/>
        <v>0</v>
      </c>
      <c r="Y63" s="648">
        <f t="shared" si="51"/>
        <v>0</v>
      </c>
      <c r="Z63" s="649">
        <f t="shared" si="51"/>
        <v>0</v>
      </c>
      <c r="AA63" s="648">
        <f t="shared" si="51"/>
        <v>0</v>
      </c>
      <c r="AB63" s="646">
        <f t="shared" si="51"/>
        <v>0</v>
      </c>
      <c r="AC63" s="258"/>
      <c r="AD63" s="646">
        <f t="shared" ref="AD63:AM63" si="52">$H63*SUM(AD64:AD78)</f>
        <v>0</v>
      </c>
      <c r="AE63" s="647">
        <f t="shared" si="52"/>
        <v>0</v>
      </c>
      <c r="AF63" s="648">
        <f t="shared" si="52"/>
        <v>0</v>
      </c>
      <c r="AG63" s="649">
        <f t="shared" si="52"/>
        <v>0</v>
      </c>
      <c r="AH63" s="648">
        <f t="shared" si="52"/>
        <v>0</v>
      </c>
      <c r="AI63" s="646">
        <f t="shared" si="52"/>
        <v>0</v>
      </c>
      <c r="AJ63" s="258"/>
      <c r="AK63" s="653">
        <f t="shared" si="52"/>
        <v>0</v>
      </c>
      <c r="AL63" s="653">
        <f t="shared" si="52"/>
        <v>0</v>
      </c>
      <c r="AM63" s="653">
        <f t="shared" si="52"/>
        <v>0</v>
      </c>
      <c r="AN63" s="227">
        <f>$H63*SUM(AN64:AN78)*(1+Gewinn)*(1+SicherheitAngebot)</f>
        <v>0</v>
      </c>
      <c r="AO63" s="227">
        <f>$H63*SUM(AO64:AO78)*(1+Gewinn)*(1+SicherheitAngebot)</f>
        <v>0</v>
      </c>
      <c r="AP63" s="227">
        <f>$H63*SUM(AP64:AP78)*(1+Gewinn)*(1+SicherheitAngebot)</f>
        <v>0</v>
      </c>
      <c r="AQ63" s="227">
        <f>$H63*SUM(AQ64:AQ78)*(1+Gewinn)*(1+SicherheitAngebot)</f>
        <v>0</v>
      </c>
      <c r="AR63" s="227">
        <f>$H63*SUM(AR64:AR78)*(1+Gewinn)*(1+SicherheitAngebot)</f>
        <v>0</v>
      </c>
      <c r="AS63" s="262"/>
      <c r="AT63" s="263">
        <f t="shared" si="39"/>
        <v>0</v>
      </c>
      <c r="AU63" s="259"/>
      <c r="AV63" s="491">
        <f>AK63*$AK$7+AL63*$AL$7+AM63*$AM$7+SUM(AN63:AR63)+AT63/Zuschläge_IBN+AT63</f>
        <v>0</v>
      </c>
      <c r="AX63" s="685">
        <f>U63+AV63</f>
        <v>0</v>
      </c>
      <c r="AZ63" s="490">
        <f>IF(H63&gt;0,U63/(1+SicherheitAngebot)*(1+Sicherheit),0)</f>
        <v>0</v>
      </c>
      <c r="BB63" s="490">
        <f>IF(H63&gt;0,AV63/(1+SicherheitAngebot)*(1+Sicherheit),0)</f>
        <v>0</v>
      </c>
      <c r="BD63" s="490">
        <f>AZ63+BB63</f>
        <v>0</v>
      </c>
      <c r="BE63" s="105"/>
      <c r="BF63" s="105"/>
      <c r="BG63" s="105"/>
      <c r="BH63" s="105"/>
      <c r="BI63" s="105"/>
      <c r="BJ63" s="105"/>
    </row>
    <row r="64" spans="2:62" ht="20.100000000000001" hidden="1" customHeight="1" outlineLevel="1">
      <c r="B64" s="211"/>
      <c r="C64" s="908"/>
      <c r="D64" s="909"/>
      <c r="E64" s="909"/>
      <c r="F64" s="910"/>
      <c r="G64" s="890"/>
      <c r="H64" s="901"/>
      <c r="I64" s="152"/>
      <c r="J64" s="152"/>
      <c r="K64" s="152"/>
      <c r="L64" s="152"/>
      <c r="M64" s="152"/>
      <c r="N64" s="152"/>
      <c r="O64" s="152"/>
      <c r="P64" s="153"/>
      <c r="Q64" s="153"/>
      <c r="R64" s="156">
        <f t="shared" si="49"/>
        <v>0</v>
      </c>
      <c r="S64" s="156">
        <f t="shared" si="50"/>
        <v>0</v>
      </c>
      <c r="U64" s="157">
        <f>I64*$I$7+J64*$J$7+K64*$K$7+L64*$L$7+M64*$M$7+N64*$N$7+O64*$O$7+R64+S64</f>
        <v>0</v>
      </c>
      <c r="W64" s="152"/>
      <c r="X64" s="152"/>
      <c r="Y64" s="152"/>
      <c r="Z64" s="152"/>
      <c r="AA64" s="152"/>
      <c r="AB64" s="152"/>
      <c r="AC64" s="347"/>
      <c r="AD64" s="152"/>
      <c r="AE64" s="152"/>
      <c r="AF64" s="152"/>
      <c r="AG64" s="152"/>
      <c r="AH64" s="152"/>
      <c r="AI64" s="152"/>
      <c r="AJ64" s="347"/>
      <c r="AK64" s="152"/>
      <c r="AL64" s="152"/>
      <c r="AM64" s="295"/>
      <c r="AN64" s="228"/>
      <c r="AO64" s="228"/>
      <c r="AP64" s="228"/>
      <c r="AQ64" s="228"/>
      <c r="AR64" s="228"/>
      <c r="AS64" s="348"/>
      <c r="AT64" s="264">
        <f t="shared" si="39"/>
        <v>0</v>
      </c>
      <c r="AU64" s="259"/>
      <c r="AV64" s="265">
        <f t="shared" ref="AV64:AV78" si="53">AK64*$AK$7+AL64*$AL$7+AM64*$AM$7+SUM(AN64:AR64)*(1+Gewinn)*(1+SicherheitAngebot)+AT64/Zuschläge_IBN+AT64</f>
        <v>0</v>
      </c>
      <c r="AX64" s="265">
        <f>U64+AV64</f>
        <v>0</v>
      </c>
      <c r="AZ64" s="492">
        <f t="shared" ref="AZ64:AZ78" si="54">U64/(1+SicherheitAngebot)*(1+Sicherheit)</f>
        <v>0</v>
      </c>
      <c r="BB64" s="492">
        <f t="shared" ref="BB64:BB78" si="55">AV64/(1+SicherheitAngebot)*(1+Sicherheit)</f>
        <v>0</v>
      </c>
      <c r="BD64" s="265">
        <f>AZ64+BB64</f>
        <v>0</v>
      </c>
      <c r="BE64" s="105"/>
      <c r="BF64" s="105"/>
      <c r="BG64" s="105"/>
      <c r="BH64" s="105"/>
      <c r="BI64" s="105"/>
      <c r="BJ64" s="105"/>
    </row>
    <row r="65" spans="2:62" ht="20.100000000000001" hidden="1" customHeight="1" outlineLevel="1">
      <c r="B65" s="212"/>
      <c r="C65" s="908"/>
      <c r="D65" s="909"/>
      <c r="E65" s="909"/>
      <c r="F65" s="910"/>
      <c r="G65" s="890"/>
      <c r="H65" s="891"/>
      <c r="I65" s="152"/>
      <c r="J65" s="152"/>
      <c r="K65" s="152"/>
      <c r="L65" s="152"/>
      <c r="M65" s="152"/>
      <c r="N65" s="152"/>
      <c r="O65" s="152"/>
      <c r="P65" s="153"/>
      <c r="Q65" s="153"/>
      <c r="R65" s="156">
        <f t="shared" si="49"/>
        <v>0</v>
      </c>
      <c r="S65" s="156">
        <f t="shared" si="50"/>
        <v>0</v>
      </c>
      <c r="U65" s="157">
        <f t="shared" ref="U65:U78" si="56">I65*$I$7+J65*$J$7+K65*$K$7+L65*$L$7+M65*$M$7+N65*$N$7+O65*$O$7+R65+S65</f>
        <v>0</v>
      </c>
      <c r="W65" s="152"/>
      <c r="X65" s="152"/>
      <c r="Y65" s="152"/>
      <c r="Z65" s="152"/>
      <c r="AA65" s="152"/>
      <c r="AB65" s="152"/>
      <c r="AC65" s="347"/>
      <c r="AD65" s="152"/>
      <c r="AE65" s="152"/>
      <c r="AF65" s="152"/>
      <c r="AG65" s="152"/>
      <c r="AH65" s="152"/>
      <c r="AI65" s="152"/>
      <c r="AJ65" s="347"/>
      <c r="AK65" s="152"/>
      <c r="AL65" s="152"/>
      <c r="AM65" s="295"/>
      <c r="AN65" s="228"/>
      <c r="AO65" s="228"/>
      <c r="AP65" s="228"/>
      <c r="AQ65" s="228"/>
      <c r="AR65" s="228"/>
      <c r="AS65" s="348"/>
      <c r="AT65" s="264">
        <f t="shared" si="39"/>
        <v>0</v>
      </c>
      <c r="AU65" s="259"/>
      <c r="AV65" s="265">
        <f t="shared" si="53"/>
        <v>0</v>
      </c>
      <c r="AX65" s="265">
        <f t="shared" ref="AX65:AX78" si="57">U65+AV65</f>
        <v>0</v>
      </c>
      <c r="AZ65" s="492">
        <f t="shared" si="54"/>
        <v>0</v>
      </c>
      <c r="BB65" s="492">
        <f t="shared" si="55"/>
        <v>0</v>
      </c>
      <c r="BD65" s="265">
        <f t="shared" ref="BD65:BD78" si="58">AZ65+BB65</f>
        <v>0</v>
      </c>
      <c r="BE65" s="105"/>
      <c r="BF65" s="105"/>
      <c r="BG65" s="105"/>
      <c r="BH65" s="105"/>
      <c r="BI65" s="105"/>
      <c r="BJ65" s="105"/>
    </row>
    <row r="66" spans="2:62" ht="20.100000000000001" hidden="1" customHeight="1" outlineLevel="1">
      <c r="B66" s="212"/>
      <c r="C66" s="908"/>
      <c r="D66" s="909"/>
      <c r="E66" s="909"/>
      <c r="F66" s="910"/>
      <c r="G66" s="890"/>
      <c r="H66" s="891"/>
      <c r="I66" s="152"/>
      <c r="J66" s="152"/>
      <c r="K66" s="152"/>
      <c r="L66" s="152"/>
      <c r="M66" s="152"/>
      <c r="N66" s="152"/>
      <c r="O66" s="152"/>
      <c r="P66" s="153"/>
      <c r="Q66" s="153"/>
      <c r="R66" s="156">
        <f t="shared" si="49"/>
        <v>0</v>
      </c>
      <c r="S66" s="156">
        <f t="shared" si="50"/>
        <v>0</v>
      </c>
      <c r="U66" s="157">
        <f t="shared" si="56"/>
        <v>0</v>
      </c>
      <c r="W66" s="152"/>
      <c r="X66" s="152"/>
      <c r="Y66" s="152"/>
      <c r="Z66" s="152"/>
      <c r="AA66" s="152"/>
      <c r="AB66" s="152"/>
      <c r="AC66" s="347"/>
      <c r="AD66" s="152"/>
      <c r="AE66" s="152"/>
      <c r="AF66" s="152"/>
      <c r="AG66" s="152"/>
      <c r="AH66" s="152"/>
      <c r="AI66" s="152"/>
      <c r="AJ66" s="347"/>
      <c r="AK66" s="152"/>
      <c r="AL66" s="152"/>
      <c r="AM66" s="295"/>
      <c r="AN66" s="228"/>
      <c r="AO66" s="228"/>
      <c r="AP66" s="228"/>
      <c r="AQ66" s="228"/>
      <c r="AR66" s="228"/>
      <c r="AS66" s="348"/>
      <c r="AT66" s="264">
        <f t="shared" si="39"/>
        <v>0</v>
      </c>
      <c r="AU66" s="259"/>
      <c r="AV66" s="265">
        <f t="shared" si="53"/>
        <v>0</v>
      </c>
      <c r="AX66" s="265">
        <f t="shared" si="57"/>
        <v>0</v>
      </c>
      <c r="AZ66" s="492">
        <f t="shared" si="54"/>
        <v>0</v>
      </c>
      <c r="BB66" s="492">
        <f t="shared" si="55"/>
        <v>0</v>
      </c>
      <c r="BD66" s="265">
        <f t="shared" si="58"/>
        <v>0</v>
      </c>
      <c r="BE66" s="105"/>
      <c r="BF66" s="105"/>
      <c r="BG66" s="105"/>
      <c r="BH66" s="105"/>
      <c r="BI66" s="105"/>
      <c r="BJ66" s="105"/>
    </row>
    <row r="67" spans="2:62" ht="20.100000000000001" hidden="1" customHeight="1" outlineLevel="1">
      <c r="B67" s="212"/>
      <c r="C67" s="908"/>
      <c r="D67" s="909"/>
      <c r="E67" s="909"/>
      <c r="F67" s="910"/>
      <c r="G67" s="890"/>
      <c r="H67" s="891"/>
      <c r="I67" s="152"/>
      <c r="J67" s="152"/>
      <c r="K67" s="152"/>
      <c r="L67" s="152"/>
      <c r="M67" s="152"/>
      <c r="N67" s="152"/>
      <c r="O67" s="152"/>
      <c r="P67" s="153"/>
      <c r="Q67" s="153"/>
      <c r="R67" s="156">
        <f t="shared" si="49"/>
        <v>0</v>
      </c>
      <c r="S67" s="156">
        <f t="shared" si="50"/>
        <v>0</v>
      </c>
      <c r="U67" s="157">
        <f t="shared" si="56"/>
        <v>0</v>
      </c>
      <c r="W67" s="152"/>
      <c r="X67" s="152"/>
      <c r="Y67" s="152"/>
      <c r="Z67" s="152"/>
      <c r="AA67" s="152"/>
      <c r="AB67" s="152"/>
      <c r="AC67" s="347"/>
      <c r="AD67" s="152"/>
      <c r="AE67" s="152"/>
      <c r="AF67" s="152"/>
      <c r="AG67" s="152"/>
      <c r="AH67" s="152"/>
      <c r="AI67" s="152"/>
      <c r="AJ67" s="347"/>
      <c r="AK67" s="152"/>
      <c r="AL67" s="152"/>
      <c r="AM67" s="295"/>
      <c r="AN67" s="228"/>
      <c r="AO67" s="228"/>
      <c r="AP67" s="228"/>
      <c r="AQ67" s="228"/>
      <c r="AR67" s="228"/>
      <c r="AS67" s="348"/>
      <c r="AT67" s="264">
        <f t="shared" si="39"/>
        <v>0</v>
      </c>
      <c r="AU67" s="259"/>
      <c r="AV67" s="265">
        <f t="shared" si="53"/>
        <v>0</v>
      </c>
      <c r="AX67" s="265">
        <f t="shared" si="57"/>
        <v>0</v>
      </c>
      <c r="AZ67" s="492">
        <f t="shared" si="54"/>
        <v>0</v>
      </c>
      <c r="BB67" s="492">
        <f t="shared" si="55"/>
        <v>0</v>
      </c>
      <c r="BD67" s="265">
        <f t="shared" si="58"/>
        <v>0</v>
      </c>
      <c r="BE67" s="105"/>
      <c r="BF67" s="105"/>
      <c r="BG67" s="105"/>
      <c r="BH67" s="105"/>
      <c r="BI67" s="105"/>
      <c r="BJ67" s="105"/>
    </row>
    <row r="68" spans="2:62" ht="20.100000000000001" hidden="1" customHeight="1" outlineLevel="1">
      <c r="B68" s="212"/>
      <c r="C68" s="908"/>
      <c r="D68" s="909"/>
      <c r="E68" s="909"/>
      <c r="F68" s="910"/>
      <c r="G68" s="890"/>
      <c r="H68" s="891"/>
      <c r="I68" s="152"/>
      <c r="J68" s="152"/>
      <c r="K68" s="152"/>
      <c r="L68" s="152"/>
      <c r="M68" s="152"/>
      <c r="N68" s="152"/>
      <c r="O68" s="152"/>
      <c r="P68" s="153"/>
      <c r="Q68" s="153"/>
      <c r="R68" s="156">
        <f t="shared" si="49"/>
        <v>0</v>
      </c>
      <c r="S68" s="156">
        <f t="shared" si="50"/>
        <v>0</v>
      </c>
      <c r="U68" s="157">
        <f t="shared" si="56"/>
        <v>0</v>
      </c>
      <c r="W68" s="152"/>
      <c r="X68" s="152"/>
      <c r="Y68" s="152"/>
      <c r="Z68" s="152"/>
      <c r="AA68" s="152"/>
      <c r="AB68" s="152"/>
      <c r="AC68" s="347"/>
      <c r="AD68" s="152"/>
      <c r="AE68" s="152"/>
      <c r="AF68" s="152"/>
      <c r="AG68" s="152"/>
      <c r="AH68" s="152"/>
      <c r="AI68" s="152"/>
      <c r="AJ68" s="347"/>
      <c r="AK68" s="152"/>
      <c r="AL68" s="152"/>
      <c r="AM68" s="295"/>
      <c r="AN68" s="228"/>
      <c r="AO68" s="228"/>
      <c r="AP68" s="228"/>
      <c r="AQ68" s="228"/>
      <c r="AR68" s="228"/>
      <c r="AS68" s="348"/>
      <c r="AT68" s="264">
        <f t="shared" si="39"/>
        <v>0</v>
      </c>
      <c r="AU68" s="259"/>
      <c r="AV68" s="265">
        <f t="shared" si="53"/>
        <v>0</v>
      </c>
      <c r="AX68" s="265">
        <f t="shared" si="57"/>
        <v>0</v>
      </c>
      <c r="AZ68" s="492">
        <f t="shared" si="54"/>
        <v>0</v>
      </c>
      <c r="BB68" s="492">
        <f t="shared" si="55"/>
        <v>0</v>
      </c>
      <c r="BD68" s="265">
        <f t="shared" si="58"/>
        <v>0</v>
      </c>
      <c r="BE68" s="105"/>
      <c r="BF68" s="105"/>
      <c r="BG68" s="105"/>
      <c r="BH68" s="105"/>
      <c r="BI68" s="105"/>
      <c r="BJ68" s="105"/>
    </row>
    <row r="69" spans="2:62" ht="20.100000000000001" hidden="1" customHeight="1" outlineLevel="1">
      <c r="B69" s="212"/>
      <c r="C69" s="908"/>
      <c r="D69" s="909"/>
      <c r="E69" s="909"/>
      <c r="F69" s="910"/>
      <c r="G69" s="890"/>
      <c r="H69" s="891"/>
      <c r="I69" s="152"/>
      <c r="J69" s="152"/>
      <c r="K69" s="152"/>
      <c r="L69" s="152"/>
      <c r="M69" s="152"/>
      <c r="N69" s="152"/>
      <c r="O69" s="152"/>
      <c r="P69" s="153"/>
      <c r="Q69" s="153"/>
      <c r="R69" s="156">
        <f t="shared" si="49"/>
        <v>0</v>
      </c>
      <c r="S69" s="156">
        <f t="shared" si="50"/>
        <v>0</v>
      </c>
      <c r="U69" s="157">
        <f t="shared" si="56"/>
        <v>0</v>
      </c>
      <c r="W69" s="152"/>
      <c r="X69" s="152"/>
      <c r="Y69" s="152"/>
      <c r="Z69" s="152"/>
      <c r="AA69" s="152"/>
      <c r="AB69" s="152"/>
      <c r="AC69" s="347"/>
      <c r="AD69" s="152"/>
      <c r="AE69" s="152"/>
      <c r="AF69" s="152"/>
      <c r="AG69" s="152"/>
      <c r="AH69" s="152"/>
      <c r="AI69" s="152"/>
      <c r="AJ69" s="347"/>
      <c r="AK69" s="152"/>
      <c r="AL69" s="152"/>
      <c r="AM69" s="295"/>
      <c r="AN69" s="228"/>
      <c r="AO69" s="228"/>
      <c r="AP69" s="228"/>
      <c r="AQ69" s="228"/>
      <c r="AR69" s="228"/>
      <c r="AS69" s="348"/>
      <c r="AT69" s="264">
        <f t="shared" si="39"/>
        <v>0</v>
      </c>
      <c r="AU69" s="259"/>
      <c r="AV69" s="265">
        <f t="shared" si="53"/>
        <v>0</v>
      </c>
      <c r="AX69" s="265">
        <f t="shared" si="57"/>
        <v>0</v>
      </c>
      <c r="AZ69" s="492">
        <f t="shared" si="54"/>
        <v>0</v>
      </c>
      <c r="BB69" s="492">
        <f t="shared" si="55"/>
        <v>0</v>
      </c>
      <c r="BD69" s="265">
        <f t="shared" si="58"/>
        <v>0</v>
      </c>
      <c r="BE69" s="105"/>
      <c r="BF69" s="105"/>
      <c r="BG69" s="105"/>
      <c r="BH69" s="105"/>
      <c r="BI69" s="105"/>
      <c r="BJ69" s="105"/>
    </row>
    <row r="70" spans="2:62" ht="20.100000000000001" hidden="1" customHeight="1" outlineLevel="1">
      <c r="B70" s="212"/>
      <c r="C70" s="908"/>
      <c r="D70" s="909"/>
      <c r="E70" s="909"/>
      <c r="F70" s="910"/>
      <c r="G70" s="890"/>
      <c r="H70" s="891"/>
      <c r="I70" s="152"/>
      <c r="J70" s="152"/>
      <c r="K70" s="152"/>
      <c r="L70" s="152"/>
      <c r="M70" s="152"/>
      <c r="N70" s="152"/>
      <c r="O70" s="152"/>
      <c r="P70" s="153"/>
      <c r="Q70" s="153"/>
      <c r="R70" s="156">
        <f t="shared" si="49"/>
        <v>0</v>
      </c>
      <c r="S70" s="156">
        <f t="shared" si="50"/>
        <v>0</v>
      </c>
      <c r="U70" s="157">
        <f t="shared" si="56"/>
        <v>0</v>
      </c>
      <c r="W70" s="152"/>
      <c r="X70" s="152"/>
      <c r="Y70" s="152"/>
      <c r="Z70" s="152"/>
      <c r="AA70" s="152"/>
      <c r="AB70" s="152"/>
      <c r="AC70" s="347"/>
      <c r="AD70" s="152"/>
      <c r="AE70" s="152"/>
      <c r="AF70" s="152"/>
      <c r="AG70" s="152"/>
      <c r="AH70" s="152"/>
      <c r="AI70" s="152"/>
      <c r="AJ70" s="347"/>
      <c r="AK70" s="152"/>
      <c r="AL70" s="152"/>
      <c r="AM70" s="295"/>
      <c r="AN70" s="228"/>
      <c r="AO70" s="228"/>
      <c r="AP70" s="228"/>
      <c r="AQ70" s="228"/>
      <c r="AR70" s="228"/>
      <c r="AS70" s="348"/>
      <c r="AT70" s="264">
        <f t="shared" si="39"/>
        <v>0</v>
      </c>
      <c r="AU70" s="259"/>
      <c r="AV70" s="265">
        <f t="shared" si="53"/>
        <v>0</v>
      </c>
      <c r="AX70" s="265">
        <f t="shared" si="57"/>
        <v>0</v>
      </c>
      <c r="AZ70" s="492">
        <f t="shared" si="54"/>
        <v>0</v>
      </c>
      <c r="BB70" s="492">
        <f t="shared" si="55"/>
        <v>0</v>
      </c>
      <c r="BD70" s="265">
        <f t="shared" si="58"/>
        <v>0</v>
      </c>
      <c r="BE70" s="105"/>
      <c r="BF70" s="105"/>
      <c r="BG70" s="105"/>
      <c r="BH70" s="105"/>
      <c r="BI70" s="105"/>
      <c r="BJ70" s="105"/>
    </row>
    <row r="71" spans="2:62" ht="20.100000000000001" hidden="1" customHeight="1" outlineLevel="1">
      <c r="B71" s="212"/>
      <c r="C71" s="908"/>
      <c r="D71" s="909"/>
      <c r="E71" s="909"/>
      <c r="F71" s="910"/>
      <c r="G71" s="890"/>
      <c r="H71" s="891"/>
      <c r="I71" s="152"/>
      <c r="J71" s="152"/>
      <c r="K71" s="152"/>
      <c r="L71" s="152"/>
      <c r="M71" s="152"/>
      <c r="N71" s="152"/>
      <c r="O71" s="152"/>
      <c r="P71" s="153"/>
      <c r="Q71" s="153"/>
      <c r="R71" s="156">
        <f t="shared" si="49"/>
        <v>0</v>
      </c>
      <c r="S71" s="156">
        <f t="shared" si="50"/>
        <v>0</v>
      </c>
      <c r="U71" s="157">
        <f t="shared" si="56"/>
        <v>0</v>
      </c>
      <c r="W71" s="152"/>
      <c r="X71" s="152"/>
      <c r="Y71" s="152"/>
      <c r="Z71" s="152"/>
      <c r="AA71" s="152"/>
      <c r="AB71" s="152"/>
      <c r="AC71" s="347"/>
      <c r="AD71" s="152"/>
      <c r="AE71" s="152"/>
      <c r="AF71" s="152"/>
      <c r="AG71" s="152"/>
      <c r="AH71" s="152"/>
      <c r="AI71" s="152"/>
      <c r="AJ71" s="347"/>
      <c r="AK71" s="152"/>
      <c r="AL71" s="152"/>
      <c r="AM71" s="295"/>
      <c r="AN71" s="228"/>
      <c r="AO71" s="228"/>
      <c r="AP71" s="228"/>
      <c r="AQ71" s="228"/>
      <c r="AR71" s="228"/>
      <c r="AS71" s="348"/>
      <c r="AT71" s="264">
        <f t="shared" si="39"/>
        <v>0</v>
      </c>
      <c r="AU71" s="259"/>
      <c r="AV71" s="265">
        <f t="shared" si="53"/>
        <v>0</v>
      </c>
      <c r="AX71" s="265">
        <f t="shared" si="57"/>
        <v>0</v>
      </c>
      <c r="AZ71" s="492">
        <f t="shared" si="54"/>
        <v>0</v>
      </c>
      <c r="BB71" s="492">
        <f t="shared" si="55"/>
        <v>0</v>
      </c>
      <c r="BD71" s="265">
        <f t="shared" si="58"/>
        <v>0</v>
      </c>
      <c r="BE71" s="105"/>
      <c r="BF71" s="105"/>
      <c r="BG71" s="105"/>
      <c r="BH71" s="105"/>
      <c r="BI71" s="105"/>
      <c r="BJ71" s="105"/>
    </row>
    <row r="72" spans="2:62" ht="20.100000000000001" hidden="1" customHeight="1" outlineLevel="1">
      <c r="B72" s="212"/>
      <c r="C72" s="908"/>
      <c r="D72" s="909"/>
      <c r="E72" s="909"/>
      <c r="F72" s="910"/>
      <c r="G72" s="890"/>
      <c r="H72" s="891"/>
      <c r="I72" s="152"/>
      <c r="J72" s="152"/>
      <c r="K72" s="152"/>
      <c r="L72" s="152"/>
      <c r="M72" s="152"/>
      <c r="N72" s="152"/>
      <c r="O72" s="152"/>
      <c r="P72" s="153"/>
      <c r="Q72" s="153"/>
      <c r="R72" s="156">
        <f t="shared" si="49"/>
        <v>0</v>
      </c>
      <c r="S72" s="156">
        <f t="shared" si="50"/>
        <v>0</v>
      </c>
      <c r="U72" s="157">
        <f t="shared" si="56"/>
        <v>0</v>
      </c>
      <c r="W72" s="152"/>
      <c r="X72" s="152"/>
      <c r="Y72" s="152"/>
      <c r="Z72" s="152"/>
      <c r="AA72" s="152"/>
      <c r="AB72" s="152"/>
      <c r="AC72" s="347"/>
      <c r="AD72" s="152"/>
      <c r="AE72" s="152"/>
      <c r="AF72" s="152"/>
      <c r="AG72" s="152"/>
      <c r="AH72" s="152"/>
      <c r="AI72" s="152"/>
      <c r="AJ72" s="347"/>
      <c r="AK72" s="152"/>
      <c r="AL72" s="152"/>
      <c r="AM72" s="295"/>
      <c r="AN72" s="228"/>
      <c r="AO72" s="228"/>
      <c r="AP72" s="228"/>
      <c r="AQ72" s="228"/>
      <c r="AR72" s="228"/>
      <c r="AS72" s="348"/>
      <c r="AT72" s="264">
        <f t="shared" si="39"/>
        <v>0</v>
      </c>
      <c r="AU72" s="259"/>
      <c r="AV72" s="265">
        <f t="shared" si="53"/>
        <v>0</v>
      </c>
      <c r="AX72" s="265">
        <f t="shared" si="57"/>
        <v>0</v>
      </c>
      <c r="AZ72" s="492">
        <f t="shared" si="54"/>
        <v>0</v>
      </c>
      <c r="BB72" s="492">
        <f t="shared" si="55"/>
        <v>0</v>
      </c>
      <c r="BD72" s="265">
        <f t="shared" si="58"/>
        <v>0</v>
      </c>
      <c r="BE72" s="105"/>
      <c r="BF72" s="105"/>
      <c r="BG72" s="105"/>
      <c r="BH72" s="105"/>
      <c r="BI72" s="105"/>
      <c r="BJ72" s="105"/>
    </row>
    <row r="73" spans="2:62" ht="20.100000000000001" hidden="1" customHeight="1" outlineLevel="1">
      <c r="B73" s="212"/>
      <c r="C73" s="908"/>
      <c r="D73" s="909"/>
      <c r="E73" s="909"/>
      <c r="F73" s="910"/>
      <c r="G73" s="890"/>
      <c r="H73" s="891"/>
      <c r="I73" s="152"/>
      <c r="J73" s="152"/>
      <c r="K73" s="152"/>
      <c r="L73" s="152"/>
      <c r="M73" s="152"/>
      <c r="N73" s="152"/>
      <c r="O73" s="152"/>
      <c r="P73" s="153"/>
      <c r="Q73" s="153"/>
      <c r="R73" s="156">
        <f t="shared" si="49"/>
        <v>0</v>
      </c>
      <c r="S73" s="156">
        <f t="shared" si="50"/>
        <v>0</v>
      </c>
      <c r="U73" s="157">
        <f t="shared" si="56"/>
        <v>0</v>
      </c>
      <c r="W73" s="152"/>
      <c r="X73" s="152"/>
      <c r="Y73" s="152"/>
      <c r="Z73" s="152"/>
      <c r="AA73" s="152"/>
      <c r="AB73" s="152"/>
      <c r="AC73" s="347"/>
      <c r="AD73" s="152"/>
      <c r="AE73" s="152"/>
      <c r="AF73" s="152"/>
      <c r="AG73" s="152"/>
      <c r="AH73" s="152"/>
      <c r="AI73" s="152"/>
      <c r="AJ73" s="347"/>
      <c r="AK73" s="152"/>
      <c r="AL73" s="152"/>
      <c r="AM73" s="295"/>
      <c r="AN73" s="228"/>
      <c r="AO73" s="228"/>
      <c r="AP73" s="228"/>
      <c r="AQ73" s="228"/>
      <c r="AR73" s="228"/>
      <c r="AS73" s="348"/>
      <c r="AT73" s="264">
        <f t="shared" si="39"/>
        <v>0</v>
      </c>
      <c r="AU73" s="259"/>
      <c r="AV73" s="265">
        <f t="shared" si="53"/>
        <v>0</v>
      </c>
      <c r="AX73" s="265">
        <f t="shared" si="57"/>
        <v>0</v>
      </c>
      <c r="AZ73" s="492">
        <f t="shared" si="54"/>
        <v>0</v>
      </c>
      <c r="BB73" s="492">
        <f t="shared" si="55"/>
        <v>0</v>
      </c>
      <c r="BD73" s="265">
        <f t="shared" si="58"/>
        <v>0</v>
      </c>
      <c r="BE73" s="105"/>
      <c r="BF73" s="105"/>
      <c r="BG73" s="105"/>
      <c r="BH73" s="105"/>
      <c r="BI73" s="105"/>
      <c r="BJ73" s="105"/>
    </row>
    <row r="74" spans="2:62" ht="20.100000000000001" hidden="1" customHeight="1" outlineLevel="1">
      <c r="B74" s="212"/>
      <c r="C74" s="908"/>
      <c r="D74" s="909"/>
      <c r="E74" s="909"/>
      <c r="F74" s="910"/>
      <c r="G74" s="890"/>
      <c r="H74" s="891"/>
      <c r="I74" s="152"/>
      <c r="J74" s="152"/>
      <c r="K74" s="152"/>
      <c r="L74" s="152"/>
      <c r="M74" s="152"/>
      <c r="N74" s="152"/>
      <c r="O74" s="152"/>
      <c r="P74" s="153"/>
      <c r="Q74" s="153"/>
      <c r="R74" s="156">
        <f t="shared" si="49"/>
        <v>0</v>
      </c>
      <c r="S74" s="156">
        <f t="shared" si="50"/>
        <v>0</v>
      </c>
      <c r="U74" s="157">
        <f t="shared" si="56"/>
        <v>0</v>
      </c>
      <c r="W74" s="152"/>
      <c r="X74" s="152"/>
      <c r="Y74" s="152"/>
      <c r="Z74" s="152"/>
      <c r="AA74" s="152"/>
      <c r="AB74" s="152"/>
      <c r="AC74" s="347"/>
      <c r="AD74" s="152"/>
      <c r="AE74" s="152"/>
      <c r="AF74" s="152"/>
      <c r="AG74" s="152"/>
      <c r="AH74" s="152"/>
      <c r="AI74" s="152"/>
      <c r="AJ74" s="347"/>
      <c r="AK74" s="152"/>
      <c r="AL74" s="152"/>
      <c r="AM74" s="295"/>
      <c r="AN74" s="228"/>
      <c r="AO74" s="228"/>
      <c r="AP74" s="228"/>
      <c r="AQ74" s="228"/>
      <c r="AR74" s="228"/>
      <c r="AS74" s="348"/>
      <c r="AT74" s="264">
        <f t="shared" si="39"/>
        <v>0</v>
      </c>
      <c r="AU74" s="259"/>
      <c r="AV74" s="265">
        <f t="shared" si="53"/>
        <v>0</v>
      </c>
      <c r="AX74" s="265">
        <f t="shared" si="57"/>
        <v>0</v>
      </c>
      <c r="AZ74" s="492">
        <f t="shared" si="54"/>
        <v>0</v>
      </c>
      <c r="BB74" s="492">
        <f t="shared" si="55"/>
        <v>0</v>
      </c>
      <c r="BD74" s="265">
        <f t="shared" si="58"/>
        <v>0</v>
      </c>
      <c r="BE74" s="105"/>
      <c r="BF74" s="105"/>
      <c r="BG74" s="105"/>
      <c r="BH74" s="105"/>
      <c r="BI74" s="105"/>
      <c r="BJ74" s="105"/>
    </row>
    <row r="75" spans="2:62" ht="20.100000000000001" hidden="1" customHeight="1" outlineLevel="1">
      <c r="B75" s="212"/>
      <c r="C75" s="908"/>
      <c r="D75" s="909"/>
      <c r="E75" s="909"/>
      <c r="F75" s="910"/>
      <c r="G75" s="890"/>
      <c r="H75" s="891"/>
      <c r="I75" s="152"/>
      <c r="J75" s="152"/>
      <c r="K75" s="152"/>
      <c r="L75" s="152"/>
      <c r="M75" s="152"/>
      <c r="N75" s="152"/>
      <c r="O75" s="152"/>
      <c r="P75" s="153"/>
      <c r="Q75" s="153"/>
      <c r="R75" s="156">
        <f t="shared" si="49"/>
        <v>0</v>
      </c>
      <c r="S75" s="156">
        <f t="shared" si="50"/>
        <v>0</v>
      </c>
      <c r="U75" s="157">
        <f t="shared" si="56"/>
        <v>0</v>
      </c>
      <c r="W75" s="152"/>
      <c r="X75" s="152"/>
      <c r="Y75" s="152"/>
      <c r="Z75" s="152"/>
      <c r="AA75" s="152"/>
      <c r="AB75" s="152"/>
      <c r="AC75" s="347"/>
      <c r="AD75" s="152"/>
      <c r="AE75" s="152"/>
      <c r="AF75" s="152"/>
      <c r="AG75" s="152"/>
      <c r="AH75" s="152"/>
      <c r="AI75" s="152"/>
      <c r="AJ75" s="347"/>
      <c r="AK75" s="152"/>
      <c r="AL75" s="152"/>
      <c r="AM75" s="295"/>
      <c r="AN75" s="228"/>
      <c r="AO75" s="228"/>
      <c r="AP75" s="228"/>
      <c r="AQ75" s="228"/>
      <c r="AR75" s="228"/>
      <c r="AS75" s="348"/>
      <c r="AT75" s="264">
        <f t="shared" si="39"/>
        <v>0</v>
      </c>
      <c r="AU75" s="259"/>
      <c r="AV75" s="265">
        <f t="shared" si="53"/>
        <v>0</v>
      </c>
      <c r="AX75" s="265">
        <f t="shared" si="57"/>
        <v>0</v>
      </c>
      <c r="AZ75" s="492">
        <f t="shared" si="54"/>
        <v>0</v>
      </c>
      <c r="BB75" s="492">
        <f t="shared" si="55"/>
        <v>0</v>
      </c>
      <c r="BD75" s="265">
        <f t="shared" si="58"/>
        <v>0</v>
      </c>
      <c r="BE75" s="105"/>
      <c r="BF75" s="105"/>
      <c r="BG75" s="105"/>
      <c r="BH75" s="105"/>
      <c r="BI75" s="105"/>
      <c r="BJ75" s="105"/>
    </row>
    <row r="76" spans="2:62" ht="20.100000000000001" hidden="1" customHeight="1" outlineLevel="1">
      <c r="B76" s="212"/>
      <c r="C76" s="908"/>
      <c r="D76" s="909"/>
      <c r="E76" s="909"/>
      <c r="F76" s="910"/>
      <c r="G76" s="890"/>
      <c r="H76" s="891"/>
      <c r="I76" s="152"/>
      <c r="J76" s="152"/>
      <c r="K76" s="152"/>
      <c r="L76" s="152"/>
      <c r="M76" s="152"/>
      <c r="N76" s="152"/>
      <c r="O76" s="152"/>
      <c r="P76" s="153"/>
      <c r="Q76" s="153"/>
      <c r="R76" s="156">
        <f t="shared" si="49"/>
        <v>0</v>
      </c>
      <c r="S76" s="156">
        <f t="shared" si="50"/>
        <v>0</v>
      </c>
      <c r="U76" s="157">
        <f t="shared" si="56"/>
        <v>0</v>
      </c>
      <c r="W76" s="152"/>
      <c r="X76" s="152"/>
      <c r="Y76" s="152"/>
      <c r="Z76" s="152"/>
      <c r="AA76" s="152"/>
      <c r="AB76" s="152"/>
      <c r="AC76" s="347"/>
      <c r="AD76" s="152"/>
      <c r="AE76" s="152"/>
      <c r="AF76" s="152"/>
      <c r="AG76" s="152"/>
      <c r="AH76" s="152"/>
      <c r="AI76" s="152"/>
      <c r="AJ76" s="347"/>
      <c r="AK76" s="152"/>
      <c r="AL76" s="152"/>
      <c r="AM76" s="295"/>
      <c r="AN76" s="228"/>
      <c r="AO76" s="228"/>
      <c r="AP76" s="228"/>
      <c r="AQ76" s="228"/>
      <c r="AR76" s="228"/>
      <c r="AS76" s="348"/>
      <c r="AT76" s="264">
        <f t="shared" si="39"/>
        <v>0</v>
      </c>
      <c r="AU76" s="259"/>
      <c r="AV76" s="265">
        <f t="shared" si="53"/>
        <v>0</v>
      </c>
      <c r="AX76" s="265">
        <f t="shared" si="57"/>
        <v>0</v>
      </c>
      <c r="AZ76" s="492">
        <f t="shared" si="54"/>
        <v>0</v>
      </c>
      <c r="BB76" s="492">
        <f t="shared" si="55"/>
        <v>0</v>
      </c>
      <c r="BD76" s="265">
        <f t="shared" si="58"/>
        <v>0</v>
      </c>
      <c r="BE76" s="105"/>
      <c r="BF76" s="105"/>
      <c r="BG76" s="105"/>
      <c r="BH76" s="105"/>
      <c r="BI76" s="105"/>
      <c r="BJ76" s="105"/>
    </row>
    <row r="77" spans="2:62" ht="20.100000000000001" hidden="1" customHeight="1" outlineLevel="1">
      <c r="B77" s="212"/>
      <c r="C77" s="908"/>
      <c r="D77" s="909"/>
      <c r="E77" s="909"/>
      <c r="F77" s="910"/>
      <c r="G77" s="890"/>
      <c r="H77" s="891"/>
      <c r="I77" s="152"/>
      <c r="J77" s="152"/>
      <c r="K77" s="152"/>
      <c r="L77" s="152"/>
      <c r="M77" s="152"/>
      <c r="N77" s="152"/>
      <c r="O77" s="152"/>
      <c r="P77" s="153"/>
      <c r="Q77" s="153"/>
      <c r="R77" s="156">
        <f t="shared" si="49"/>
        <v>0</v>
      </c>
      <c r="S77" s="156">
        <f t="shared" si="50"/>
        <v>0</v>
      </c>
      <c r="U77" s="157">
        <f t="shared" si="56"/>
        <v>0</v>
      </c>
      <c r="W77" s="152"/>
      <c r="X77" s="152"/>
      <c r="Y77" s="152"/>
      <c r="Z77" s="152"/>
      <c r="AA77" s="152"/>
      <c r="AB77" s="152"/>
      <c r="AC77" s="347"/>
      <c r="AD77" s="152"/>
      <c r="AE77" s="152"/>
      <c r="AF77" s="152"/>
      <c r="AG77" s="152"/>
      <c r="AH77" s="152"/>
      <c r="AI77" s="152"/>
      <c r="AJ77" s="347"/>
      <c r="AK77" s="152"/>
      <c r="AL77" s="152"/>
      <c r="AM77" s="295"/>
      <c r="AN77" s="228"/>
      <c r="AO77" s="228"/>
      <c r="AP77" s="228"/>
      <c r="AQ77" s="228"/>
      <c r="AR77" s="228"/>
      <c r="AS77" s="348"/>
      <c r="AT77" s="264">
        <f t="shared" si="39"/>
        <v>0</v>
      </c>
      <c r="AU77" s="259"/>
      <c r="AV77" s="265">
        <f t="shared" si="53"/>
        <v>0</v>
      </c>
      <c r="AX77" s="265">
        <f t="shared" si="57"/>
        <v>0</v>
      </c>
      <c r="AZ77" s="492">
        <f t="shared" si="54"/>
        <v>0</v>
      </c>
      <c r="BB77" s="492">
        <f t="shared" si="55"/>
        <v>0</v>
      </c>
      <c r="BD77" s="265">
        <f t="shared" si="58"/>
        <v>0</v>
      </c>
      <c r="BE77" s="105"/>
      <c r="BF77" s="105"/>
      <c r="BG77" s="105"/>
      <c r="BH77" s="105"/>
      <c r="BI77" s="105"/>
      <c r="BJ77" s="105"/>
    </row>
    <row r="78" spans="2:62" ht="20.100000000000001" hidden="1" customHeight="1" outlineLevel="1">
      <c r="B78" s="212"/>
      <c r="C78" s="908"/>
      <c r="D78" s="909"/>
      <c r="E78" s="909"/>
      <c r="F78" s="910"/>
      <c r="G78" s="890"/>
      <c r="H78" s="891"/>
      <c r="I78" s="152"/>
      <c r="J78" s="152"/>
      <c r="K78" s="152"/>
      <c r="L78" s="152"/>
      <c r="M78" s="152"/>
      <c r="N78" s="152"/>
      <c r="O78" s="152"/>
      <c r="P78" s="153"/>
      <c r="Q78" s="153"/>
      <c r="R78" s="156">
        <f t="shared" si="49"/>
        <v>0</v>
      </c>
      <c r="S78" s="156">
        <f t="shared" si="50"/>
        <v>0</v>
      </c>
      <c r="U78" s="157">
        <f t="shared" si="56"/>
        <v>0</v>
      </c>
      <c r="W78" s="152"/>
      <c r="X78" s="152"/>
      <c r="Y78" s="152"/>
      <c r="Z78" s="152"/>
      <c r="AA78" s="152"/>
      <c r="AB78" s="152"/>
      <c r="AC78" s="347"/>
      <c r="AD78" s="152"/>
      <c r="AE78" s="152"/>
      <c r="AF78" s="152"/>
      <c r="AG78" s="152"/>
      <c r="AH78" s="152"/>
      <c r="AI78" s="152"/>
      <c r="AJ78" s="347"/>
      <c r="AK78" s="152"/>
      <c r="AL78" s="152"/>
      <c r="AM78" s="295"/>
      <c r="AN78" s="228"/>
      <c r="AO78" s="228"/>
      <c r="AP78" s="228"/>
      <c r="AQ78" s="228"/>
      <c r="AR78" s="228"/>
      <c r="AS78" s="348"/>
      <c r="AT78" s="264">
        <f t="shared" si="39"/>
        <v>0</v>
      </c>
      <c r="AU78" s="259"/>
      <c r="AV78" s="265">
        <f t="shared" si="53"/>
        <v>0</v>
      </c>
      <c r="AX78" s="265">
        <f t="shared" si="57"/>
        <v>0</v>
      </c>
      <c r="AZ78" s="492">
        <f t="shared" si="54"/>
        <v>0</v>
      </c>
      <c r="BB78" s="492">
        <f t="shared" si="55"/>
        <v>0</v>
      </c>
      <c r="BD78" s="265">
        <f t="shared" si="58"/>
        <v>0</v>
      </c>
      <c r="BE78" s="105"/>
      <c r="BF78" s="105"/>
      <c r="BG78" s="105"/>
      <c r="BH78" s="105"/>
      <c r="BI78" s="105"/>
      <c r="BJ78" s="105"/>
    </row>
    <row r="79" spans="2:62" ht="9.9499999999999993" hidden="1" customHeight="1" outlineLevel="1">
      <c r="B79" s="101"/>
      <c r="C79" s="208"/>
      <c r="D79" s="208"/>
      <c r="E79" s="208"/>
      <c r="F79" s="208"/>
      <c r="G79" s="237"/>
      <c r="H79" s="207"/>
      <c r="I79" s="257"/>
      <c r="J79" s="257"/>
      <c r="K79" s="257"/>
      <c r="L79" s="257"/>
      <c r="M79" s="257"/>
      <c r="N79" s="257"/>
      <c r="O79" s="257"/>
      <c r="P79" s="256"/>
      <c r="Q79" s="102"/>
      <c r="R79" s="102"/>
      <c r="S79" s="102"/>
      <c r="U79" s="98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Z79" s="493"/>
      <c r="BE79" s="105"/>
      <c r="BF79" s="105"/>
      <c r="BG79" s="105"/>
      <c r="BH79" s="105"/>
      <c r="BI79" s="105"/>
      <c r="BJ79" s="105"/>
    </row>
    <row r="80" spans="2:62" ht="20.100000000000001" customHeight="1" collapsed="1">
      <c r="B80" s="179">
        <f>B63+1</f>
        <v>5</v>
      </c>
      <c r="C80" s="916"/>
      <c r="D80" s="917"/>
      <c r="E80" s="917"/>
      <c r="F80" s="918"/>
      <c r="G80" s="429"/>
      <c r="H80" s="206">
        <v>1</v>
      </c>
      <c r="I80" s="642">
        <f t="shared" ref="I80" si="59">$H80*SUM(I81:I95)</f>
        <v>0</v>
      </c>
      <c r="J80" s="643">
        <f t="shared" ref="J80:O80" si="60">$H80*SUM(J81:J95)</f>
        <v>0</v>
      </c>
      <c r="K80" s="644">
        <f t="shared" si="60"/>
        <v>0</v>
      </c>
      <c r="L80" s="645">
        <f t="shared" si="60"/>
        <v>0</v>
      </c>
      <c r="M80" s="645">
        <f t="shared" si="60"/>
        <v>0</v>
      </c>
      <c r="N80" s="644">
        <f t="shared" si="60"/>
        <v>0</v>
      </c>
      <c r="O80" s="642">
        <f t="shared" si="60"/>
        <v>0</v>
      </c>
      <c r="P80" s="209">
        <f t="shared" ref="P80:Q80" si="61">$H80*SUM(P81:P95)</f>
        <v>0</v>
      </c>
      <c r="Q80" s="210">
        <f t="shared" si="61"/>
        <v>0</v>
      </c>
      <c r="R80" s="136">
        <f t="shared" ref="R80:R95" si="62">P80*(1+Gewinn)*(1+SicherheitAngebot)</f>
        <v>0</v>
      </c>
      <c r="S80" s="137">
        <f t="shared" ref="S80:S95" si="63">Q80*(1+MGKZ)*(1+Gewinn)*(1+SicherheitAngebot)</f>
        <v>0</v>
      </c>
      <c r="U80" s="10">
        <f>I80*$I$7+J80*$J$7+K80*$K$7+L80*$L$7+M80*$M$7+N80*$N$7+O80*$O$7+R80+S80</f>
        <v>0</v>
      </c>
      <c r="W80" s="646">
        <f t="shared" ref="W80:AB80" si="64">$H80*SUM(W81:W95)</f>
        <v>0</v>
      </c>
      <c r="X80" s="647">
        <f t="shared" si="64"/>
        <v>0</v>
      </c>
      <c r="Y80" s="648">
        <f t="shared" si="64"/>
        <v>0</v>
      </c>
      <c r="Z80" s="649">
        <f t="shared" si="64"/>
        <v>0</v>
      </c>
      <c r="AA80" s="648">
        <f t="shared" si="64"/>
        <v>0</v>
      </c>
      <c r="AB80" s="646">
        <f t="shared" si="64"/>
        <v>0</v>
      </c>
      <c r="AC80" s="258"/>
      <c r="AD80" s="646">
        <f t="shared" ref="AD80:AM80" si="65">$H80*SUM(AD81:AD95)</f>
        <v>0</v>
      </c>
      <c r="AE80" s="647">
        <f t="shared" si="65"/>
        <v>0</v>
      </c>
      <c r="AF80" s="648">
        <f t="shared" si="65"/>
        <v>0</v>
      </c>
      <c r="AG80" s="649">
        <f t="shared" si="65"/>
        <v>0</v>
      </c>
      <c r="AH80" s="648">
        <f t="shared" si="65"/>
        <v>0</v>
      </c>
      <c r="AI80" s="646">
        <f t="shared" si="65"/>
        <v>0</v>
      </c>
      <c r="AJ80" s="258"/>
      <c r="AK80" s="653">
        <f t="shared" si="65"/>
        <v>0</v>
      </c>
      <c r="AL80" s="653">
        <f t="shared" si="65"/>
        <v>0</v>
      </c>
      <c r="AM80" s="653">
        <f t="shared" si="65"/>
        <v>0</v>
      </c>
      <c r="AN80" s="227">
        <f>$H80*SUM(AN81:AN95)*(1+Gewinn)*(1+SicherheitAngebot)</f>
        <v>0</v>
      </c>
      <c r="AO80" s="227">
        <f>$H80*SUM(AO81:AO95)*(1+Gewinn)*(1+SicherheitAngebot)</f>
        <v>0</v>
      </c>
      <c r="AP80" s="227">
        <f>$H80*SUM(AP81:AP95)*(1+Gewinn)*(1+SicherheitAngebot)</f>
        <v>0</v>
      </c>
      <c r="AQ80" s="227">
        <f>$H80*SUM(AQ81:AQ95)*(1+Gewinn)*(1+SicherheitAngebot)</f>
        <v>0</v>
      </c>
      <c r="AR80" s="227">
        <f>$H80*SUM(AR81:AR95)*(1+Gewinn)*(1+SicherheitAngebot)</f>
        <v>0</v>
      </c>
      <c r="AS80" s="262"/>
      <c r="AT80" s="263">
        <f t="shared" si="39"/>
        <v>0</v>
      </c>
      <c r="AU80" s="259"/>
      <c r="AV80" s="491">
        <f>AK80*$AK$7+AL80*$AL$7+AM80*$AM$7+SUM(AN80:AR80)+AT80/Zuschläge_IBN+AT80</f>
        <v>0</v>
      </c>
      <c r="AX80" s="685">
        <f>U80+AV80</f>
        <v>0</v>
      </c>
      <c r="AZ80" s="490">
        <f>IF(H80&gt;0,U80/(1+SicherheitAngebot)*(1+Sicherheit),0)</f>
        <v>0</v>
      </c>
      <c r="BB80" s="490">
        <f>IF(H80&gt;0,AV80/(1+SicherheitAngebot)*(1+Sicherheit),0)</f>
        <v>0</v>
      </c>
      <c r="BD80" s="490">
        <f>AZ80+BB80</f>
        <v>0</v>
      </c>
      <c r="BE80" s="105"/>
      <c r="BF80" s="105"/>
      <c r="BG80" s="105"/>
      <c r="BH80" s="105"/>
      <c r="BI80" s="105"/>
      <c r="BJ80" s="105"/>
    </row>
    <row r="81" spans="2:62" ht="20.100000000000001" hidden="1" customHeight="1" outlineLevel="1">
      <c r="B81" s="99"/>
      <c r="C81" s="908"/>
      <c r="D81" s="909"/>
      <c r="E81" s="909"/>
      <c r="F81" s="910"/>
      <c r="G81" s="890"/>
      <c r="H81" s="901"/>
      <c r="I81" s="152"/>
      <c r="J81" s="152"/>
      <c r="K81" s="152"/>
      <c r="L81" s="152"/>
      <c r="M81" s="152"/>
      <c r="N81" s="152"/>
      <c r="O81" s="152"/>
      <c r="P81" s="153"/>
      <c r="Q81" s="153"/>
      <c r="R81" s="156">
        <f t="shared" si="62"/>
        <v>0</v>
      </c>
      <c r="S81" s="156">
        <f t="shared" si="63"/>
        <v>0</v>
      </c>
      <c r="U81" s="157">
        <f>I81*$I$7+J81*$J$7+K81*$K$7+L81*$L$7+M81*$M$7+N81*$N$7+O81*$O$7+R81+S81</f>
        <v>0</v>
      </c>
      <c r="W81" s="152"/>
      <c r="X81" s="152"/>
      <c r="Y81" s="152"/>
      <c r="Z81" s="152"/>
      <c r="AA81" s="152"/>
      <c r="AB81" s="152"/>
      <c r="AC81" s="347"/>
      <c r="AD81" s="152"/>
      <c r="AE81" s="152"/>
      <c r="AF81" s="152"/>
      <c r="AG81" s="152"/>
      <c r="AH81" s="152"/>
      <c r="AI81" s="152"/>
      <c r="AJ81" s="347"/>
      <c r="AK81" s="152"/>
      <c r="AL81" s="152"/>
      <c r="AM81" s="295"/>
      <c r="AN81" s="228"/>
      <c r="AO81" s="228"/>
      <c r="AP81" s="228"/>
      <c r="AQ81" s="228"/>
      <c r="AR81" s="228"/>
      <c r="AS81" s="348"/>
      <c r="AT81" s="264">
        <f t="shared" si="39"/>
        <v>0</v>
      </c>
      <c r="AU81" s="259"/>
      <c r="AV81" s="265">
        <f t="shared" ref="AV81:AV95" si="66">AK81*$AK$7+AL81*$AL$7+AM81*$AM$7+SUM(AN81:AR81)*(1+Gewinn)*(1+SicherheitAngebot)+AT81/Zuschläge_IBN+AT81</f>
        <v>0</v>
      </c>
      <c r="AX81" s="265">
        <f>U81+AV81</f>
        <v>0</v>
      </c>
      <c r="AZ81" s="492">
        <f t="shared" ref="AZ81:AZ95" si="67">U81/(1+SicherheitAngebot)*(1+Sicherheit)</f>
        <v>0</v>
      </c>
      <c r="BB81" s="492">
        <f t="shared" ref="BB81:BB95" si="68">AV81/(1+SicherheitAngebot)*(1+Sicherheit)</f>
        <v>0</v>
      </c>
      <c r="BD81" s="265">
        <f>AZ81+BB81</f>
        <v>0</v>
      </c>
      <c r="BE81" s="105"/>
      <c r="BF81" s="105"/>
      <c r="BG81" s="105"/>
      <c r="BH81" s="105"/>
      <c r="BI81" s="105"/>
      <c r="BJ81" s="105"/>
    </row>
    <row r="82" spans="2:62" ht="20.100000000000001" hidden="1" customHeight="1" outlineLevel="1">
      <c r="B82" s="100"/>
      <c r="C82" s="908"/>
      <c r="D82" s="909"/>
      <c r="E82" s="909"/>
      <c r="F82" s="910"/>
      <c r="G82" s="890"/>
      <c r="H82" s="891"/>
      <c r="I82" s="152"/>
      <c r="J82" s="152"/>
      <c r="K82" s="152"/>
      <c r="L82" s="152"/>
      <c r="M82" s="152"/>
      <c r="N82" s="152"/>
      <c r="O82" s="152"/>
      <c r="P82" s="153"/>
      <c r="Q82" s="153"/>
      <c r="R82" s="156">
        <f t="shared" si="62"/>
        <v>0</v>
      </c>
      <c r="S82" s="156">
        <f t="shared" si="63"/>
        <v>0</v>
      </c>
      <c r="U82" s="157">
        <f t="shared" ref="U82:U95" si="69">I82*$I$7+J82*$J$7+K82*$K$7+L82*$L$7+M82*$M$7+N82*$N$7+O82*$O$7+R82+S82</f>
        <v>0</v>
      </c>
      <c r="W82" s="152"/>
      <c r="X82" s="152"/>
      <c r="Y82" s="152"/>
      <c r="Z82" s="152"/>
      <c r="AA82" s="152"/>
      <c r="AB82" s="152"/>
      <c r="AC82" s="347"/>
      <c r="AD82" s="152"/>
      <c r="AE82" s="152"/>
      <c r="AF82" s="152"/>
      <c r="AG82" s="152"/>
      <c r="AH82" s="152"/>
      <c r="AI82" s="152"/>
      <c r="AJ82" s="347"/>
      <c r="AK82" s="152"/>
      <c r="AL82" s="152"/>
      <c r="AM82" s="295"/>
      <c r="AN82" s="228"/>
      <c r="AO82" s="228"/>
      <c r="AP82" s="228"/>
      <c r="AQ82" s="228"/>
      <c r="AR82" s="228"/>
      <c r="AS82" s="348"/>
      <c r="AT82" s="264">
        <f t="shared" si="39"/>
        <v>0</v>
      </c>
      <c r="AU82" s="259"/>
      <c r="AV82" s="265">
        <f t="shared" si="66"/>
        <v>0</v>
      </c>
      <c r="AX82" s="265">
        <f t="shared" ref="AX82:AX95" si="70">U82+AV82</f>
        <v>0</v>
      </c>
      <c r="AZ82" s="492">
        <f t="shared" si="67"/>
        <v>0</v>
      </c>
      <c r="BB82" s="492">
        <f t="shared" si="68"/>
        <v>0</v>
      </c>
      <c r="BD82" s="265">
        <f t="shared" ref="BD82:BD95" si="71">AZ82+BB82</f>
        <v>0</v>
      </c>
      <c r="BE82" s="105"/>
      <c r="BF82" s="105"/>
      <c r="BG82" s="105"/>
      <c r="BH82" s="105"/>
      <c r="BI82" s="105"/>
      <c r="BJ82" s="105"/>
    </row>
    <row r="83" spans="2:62" ht="20.100000000000001" hidden="1" customHeight="1" outlineLevel="1">
      <c r="B83" s="100"/>
      <c r="C83" s="908"/>
      <c r="D83" s="909"/>
      <c r="E83" s="909"/>
      <c r="F83" s="910"/>
      <c r="G83" s="890"/>
      <c r="H83" s="891"/>
      <c r="I83" s="152"/>
      <c r="J83" s="152"/>
      <c r="K83" s="152"/>
      <c r="L83" s="152"/>
      <c r="M83" s="152"/>
      <c r="N83" s="152"/>
      <c r="O83" s="152"/>
      <c r="P83" s="153"/>
      <c r="Q83" s="153"/>
      <c r="R83" s="156">
        <f t="shared" si="62"/>
        <v>0</v>
      </c>
      <c r="S83" s="156">
        <f t="shared" si="63"/>
        <v>0</v>
      </c>
      <c r="U83" s="157">
        <f t="shared" si="69"/>
        <v>0</v>
      </c>
      <c r="W83" s="152"/>
      <c r="X83" s="152"/>
      <c r="Y83" s="152"/>
      <c r="Z83" s="152"/>
      <c r="AA83" s="152"/>
      <c r="AB83" s="152"/>
      <c r="AC83" s="347"/>
      <c r="AD83" s="152"/>
      <c r="AE83" s="152"/>
      <c r="AF83" s="152"/>
      <c r="AG83" s="152"/>
      <c r="AH83" s="152"/>
      <c r="AI83" s="152"/>
      <c r="AJ83" s="347"/>
      <c r="AK83" s="152"/>
      <c r="AL83" s="152"/>
      <c r="AM83" s="295"/>
      <c r="AN83" s="228"/>
      <c r="AO83" s="228"/>
      <c r="AP83" s="228"/>
      <c r="AQ83" s="228"/>
      <c r="AR83" s="228"/>
      <c r="AS83" s="348"/>
      <c r="AT83" s="264">
        <f t="shared" si="39"/>
        <v>0</v>
      </c>
      <c r="AU83" s="259"/>
      <c r="AV83" s="265">
        <f t="shared" si="66"/>
        <v>0</v>
      </c>
      <c r="AX83" s="265">
        <f t="shared" si="70"/>
        <v>0</v>
      </c>
      <c r="AZ83" s="492">
        <f t="shared" si="67"/>
        <v>0</v>
      </c>
      <c r="BB83" s="492">
        <f t="shared" si="68"/>
        <v>0</v>
      </c>
      <c r="BD83" s="265">
        <f t="shared" si="71"/>
        <v>0</v>
      </c>
      <c r="BE83" s="105"/>
      <c r="BF83" s="105"/>
      <c r="BG83" s="105"/>
      <c r="BH83" s="105"/>
      <c r="BI83" s="105"/>
      <c r="BJ83" s="105"/>
    </row>
    <row r="84" spans="2:62" ht="20.100000000000001" hidden="1" customHeight="1" outlineLevel="1">
      <c r="B84" s="100"/>
      <c r="C84" s="908"/>
      <c r="D84" s="909"/>
      <c r="E84" s="909"/>
      <c r="F84" s="910"/>
      <c r="G84" s="890"/>
      <c r="H84" s="891"/>
      <c r="I84" s="152"/>
      <c r="J84" s="152"/>
      <c r="K84" s="152"/>
      <c r="L84" s="152"/>
      <c r="M84" s="152"/>
      <c r="N84" s="152"/>
      <c r="O84" s="152"/>
      <c r="P84" s="153"/>
      <c r="Q84" s="153"/>
      <c r="R84" s="156">
        <f t="shared" si="62"/>
        <v>0</v>
      </c>
      <c r="S84" s="156">
        <f t="shared" si="63"/>
        <v>0</v>
      </c>
      <c r="U84" s="157">
        <f t="shared" si="69"/>
        <v>0</v>
      </c>
      <c r="W84" s="152"/>
      <c r="X84" s="152"/>
      <c r="Y84" s="152"/>
      <c r="Z84" s="152"/>
      <c r="AA84" s="152"/>
      <c r="AB84" s="152"/>
      <c r="AC84" s="347"/>
      <c r="AD84" s="152"/>
      <c r="AE84" s="152"/>
      <c r="AF84" s="152"/>
      <c r="AG84" s="152"/>
      <c r="AH84" s="152"/>
      <c r="AI84" s="152"/>
      <c r="AJ84" s="347"/>
      <c r="AK84" s="152"/>
      <c r="AL84" s="152"/>
      <c r="AM84" s="295"/>
      <c r="AN84" s="228"/>
      <c r="AO84" s="228"/>
      <c r="AP84" s="228"/>
      <c r="AQ84" s="228"/>
      <c r="AR84" s="228"/>
      <c r="AS84" s="348"/>
      <c r="AT84" s="264">
        <f t="shared" si="39"/>
        <v>0</v>
      </c>
      <c r="AU84" s="259"/>
      <c r="AV84" s="265">
        <f t="shared" si="66"/>
        <v>0</v>
      </c>
      <c r="AX84" s="265">
        <f t="shared" si="70"/>
        <v>0</v>
      </c>
      <c r="AZ84" s="492">
        <f t="shared" si="67"/>
        <v>0</v>
      </c>
      <c r="BB84" s="492">
        <f t="shared" si="68"/>
        <v>0</v>
      </c>
      <c r="BD84" s="265">
        <f t="shared" si="71"/>
        <v>0</v>
      </c>
      <c r="BE84" s="105"/>
      <c r="BF84" s="105"/>
      <c r="BG84" s="105"/>
      <c r="BH84" s="105"/>
      <c r="BI84" s="105"/>
      <c r="BJ84" s="105"/>
    </row>
    <row r="85" spans="2:62" ht="20.100000000000001" hidden="1" customHeight="1" outlineLevel="1">
      <c r="B85" s="100"/>
      <c r="C85" s="908"/>
      <c r="D85" s="909"/>
      <c r="E85" s="909"/>
      <c r="F85" s="910"/>
      <c r="G85" s="890"/>
      <c r="H85" s="891"/>
      <c r="I85" s="152"/>
      <c r="J85" s="152"/>
      <c r="K85" s="152"/>
      <c r="L85" s="152"/>
      <c r="M85" s="152"/>
      <c r="N85" s="152"/>
      <c r="O85" s="152"/>
      <c r="P85" s="153"/>
      <c r="Q85" s="153"/>
      <c r="R85" s="156">
        <f t="shared" si="62"/>
        <v>0</v>
      </c>
      <c r="S85" s="156">
        <f t="shared" si="63"/>
        <v>0</v>
      </c>
      <c r="U85" s="157">
        <f t="shared" si="69"/>
        <v>0</v>
      </c>
      <c r="W85" s="152"/>
      <c r="X85" s="152"/>
      <c r="Y85" s="152"/>
      <c r="Z85" s="152"/>
      <c r="AA85" s="152"/>
      <c r="AB85" s="152"/>
      <c r="AC85" s="347"/>
      <c r="AD85" s="152"/>
      <c r="AE85" s="152"/>
      <c r="AF85" s="152"/>
      <c r="AG85" s="152"/>
      <c r="AH85" s="152"/>
      <c r="AI85" s="152"/>
      <c r="AJ85" s="347"/>
      <c r="AK85" s="152"/>
      <c r="AL85" s="152"/>
      <c r="AM85" s="295"/>
      <c r="AN85" s="228"/>
      <c r="AO85" s="228"/>
      <c r="AP85" s="228"/>
      <c r="AQ85" s="228"/>
      <c r="AR85" s="228"/>
      <c r="AS85" s="348"/>
      <c r="AT85" s="264">
        <f t="shared" si="39"/>
        <v>0</v>
      </c>
      <c r="AU85" s="259"/>
      <c r="AV85" s="265">
        <f t="shared" si="66"/>
        <v>0</v>
      </c>
      <c r="AX85" s="265">
        <f t="shared" si="70"/>
        <v>0</v>
      </c>
      <c r="AZ85" s="492">
        <f t="shared" si="67"/>
        <v>0</v>
      </c>
      <c r="BB85" s="492">
        <f t="shared" si="68"/>
        <v>0</v>
      </c>
      <c r="BD85" s="265">
        <f t="shared" si="71"/>
        <v>0</v>
      </c>
      <c r="BE85" s="105"/>
      <c r="BF85" s="105"/>
      <c r="BG85" s="105"/>
      <c r="BH85" s="105"/>
      <c r="BI85" s="105"/>
      <c r="BJ85" s="105"/>
    </row>
    <row r="86" spans="2:62" ht="20.100000000000001" hidden="1" customHeight="1" outlineLevel="1">
      <c r="B86" s="100"/>
      <c r="C86" s="908"/>
      <c r="D86" s="909"/>
      <c r="E86" s="909"/>
      <c r="F86" s="910"/>
      <c r="G86" s="890"/>
      <c r="H86" s="891"/>
      <c r="I86" s="152"/>
      <c r="J86" s="152"/>
      <c r="K86" s="152"/>
      <c r="L86" s="152"/>
      <c r="M86" s="152"/>
      <c r="N86" s="152"/>
      <c r="O86" s="152"/>
      <c r="P86" s="153"/>
      <c r="Q86" s="153"/>
      <c r="R86" s="156">
        <f t="shared" si="62"/>
        <v>0</v>
      </c>
      <c r="S86" s="156">
        <f t="shared" si="63"/>
        <v>0</v>
      </c>
      <c r="U86" s="157">
        <f t="shared" si="69"/>
        <v>0</v>
      </c>
      <c r="W86" s="152"/>
      <c r="X86" s="152"/>
      <c r="Y86" s="152"/>
      <c r="Z86" s="152"/>
      <c r="AA86" s="152"/>
      <c r="AB86" s="152"/>
      <c r="AC86" s="347"/>
      <c r="AD86" s="152"/>
      <c r="AE86" s="152"/>
      <c r="AF86" s="152"/>
      <c r="AG86" s="152"/>
      <c r="AH86" s="152"/>
      <c r="AI86" s="152"/>
      <c r="AJ86" s="347"/>
      <c r="AK86" s="152"/>
      <c r="AL86" s="152"/>
      <c r="AM86" s="295"/>
      <c r="AN86" s="228"/>
      <c r="AO86" s="228"/>
      <c r="AP86" s="228"/>
      <c r="AQ86" s="228"/>
      <c r="AR86" s="228"/>
      <c r="AS86" s="348"/>
      <c r="AT86" s="264">
        <f t="shared" si="39"/>
        <v>0</v>
      </c>
      <c r="AU86" s="259"/>
      <c r="AV86" s="265">
        <f t="shared" si="66"/>
        <v>0</v>
      </c>
      <c r="AX86" s="265">
        <f t="shared" si="70"/>
        <v>0</v>
      </c>
      <c r="AZ86" s="492">
        <f t="shared" si="67"/>
        <v>0</v>
      </c>
      <c r="BB86" s="492">
        <f t="shared" si="68"/>
        <v>0</v>
      </c>
      <c r="BD86" s="265">
        <f t="shared" si="71"/>
        <v>0</v>
      </c>
      <c r="BE86" s="105"/>
      <c r="BF86" s="105"/>
      <c r="BG86" s="105"/>
      <c r="BH86" s="105"/>
      <c r="BI86" s="105"/>
      <c r="BJ86" s="105"/>
    </row>
    <row r="87" spans="2:62" ht="20.100000000000001" hidden="1" customHeight="1" outlineLevel="1">
      <c r="B87" s="100"/>
      <c r="C87" s="908"/>
      <c r="D87" s="909"/>
      <c r="E87" s="909"/>
      <c r="F87" s="910"/>
      <c r="G87" s="890"/>
      <c r="H87" s="891"/>
      <c r="I87" s="152"/>
      <c r="J87" s="152"/>
      <c r="K87" s="152"/>
      <c r="L87" s="152"/>
      <c r="M87" s="152"/>
      <c r="N87" s="152"/>
      <c r="O87" s="152"/>
      <c r="P87" s="153"/>
      <c r="Q87" s="153"/>
      <c r="R87" s="156">
        <f t="shared" si="62"/>
        <v>0</v>
      </c>
      <c r="S87" s="156">
        <f t="shared" si="63"/>
        <v>0</v>
      </c>
      <c r="U87" s="157">
        <f t="shared" si="69"/>
        <v>0</v>
      </c>
      <c r="W87" s="152"/>
      <c r="X87" s="152"/>
      <c r="Y87" s="152"/>
      <c r="Z87" s="152"/>
      <c r="AA87" s="152"/>
      <c r="AB87" s="152"/>
      <c r="AC87" s="347"/>
      <c r="AD87" s="152"/>
      <c r="AE87" s="152"/>
      <c r="AF87" s="152"/>
      <c r="AG87" s="152"/>
      <c r="AH87" s="152"/>
      <c r="AI87" s="152"/>
      <c r="AJ87" s="347"/>
      <c r="AK87" s="152"/>
      <c r="AL87" s="152"/>
      <c r="AM87" s="295"/>
      <c r="AN87" s="228"/>
      <c r="AO87" s="228"/>
      <c r="AP87" s="228"/>
      <c r="AQ87" s="228"/>
      <c r="AR87" s="228"/>
      <c r="AS87" s="348"/>
      <c r="AT87" s="264">
        <f t="shared" si="39"/>
        <v>0</v>
      </c>
      <c r="AU87" s="259"/>
      <c r="AV87" s="265">
        <f t="shared" si="66"/>
        <v>0</v>
      </c>
      <c r="AX87" s="265">
        <f t="shared" si="70"/>
        <v>0</v>
      </c>
      <c r="AZ87" s="492">
        <f t="shared" si="67"/>
        <v>0</v>
      </c>
      <c r="BB87" s="492">
        <f t="shared" si="68"/>
        <v>0</v>
      </c>
      <c r="BD87" s="265">
        <f t="shared" si="71"/>
        <v>0</v>
      </c>
      <c r="BE87" s="105"/>
      <c r="BF87" s="105"/>
      <c r="BG87" s="105"/>
      <c r="BH87" s="105"/>
      <c r="BI87" s="105"/>
      <c r="BJ87" s="105"/>
    </row>
    <row r="88" spans="2:62" ht="20.100000000000001" hidden="1" customHeight="1" outlineLevel="1">
      <c r="B88" s="100"/>
      <c r="C88" s="908"/>
      <c r="D88" s="909"/>
      <c r="E88" s="909"/>
      <c r="F88" s="910"/>
      <c r="G88" s="890"/>
      <c r="H88" s="891"/>
      <c r="I88" s="152"/>
      <c r="J88" s="152"/>
      <c r="K88" s="152"/>
      <c r="L88" s="152"/>
      <c r="M88" s="152"/>
      <c r="N88" s="152"/>
      <c r="O88" s="152"/>
      <c r="P88" s="153"/>
      <c r="Q88" s="153"/>
      <c r="R88" s="156">
        <f t="shared" si="62"/>
        <v>0</v>
      </c>
      <c r="S88" s="156">
        <f t="shared" si="63"/>
        <v>0</v>
      </c>
      <c r="U88" s="157">
        <f t="shared" si="69"/>
        <v>0</v>
      </c>
      <c r="W88" s="152"/>
      <c r="X88" s="152"/>
      <c r="Y88" s="152"/>
      <c r="Z88" s="152"/>
      <c r="AA88" s="152"/>
      <c r="AB88" s="152"/>
      <c r="AC88" s="347"/>
      <c r="AD88" s="152"/>
      <c r="AE88" s="152"/>
      <c r="AF88" s="152"/>
      <c r="AG88" s="152"/>
      <c r="AH88" s="152"/>
      <c r="AI88" s="152"/>
      <c r="AJ88" s="347"/>
      <c r="AK88" s="152"/>
      <c r="AL88" s="152"/>
      <c r="AM88" s="295"/>
      <c r="AN88" s="228"/>
      <c r="AO88" s="228"/>
      <c r="AP88" s="228"/>
      <c r="AQ88" s="228"/>
      <c r="AR88" s="228"/>
      <c r="AS88" s="348"/>
      <c r="AT88" s="264">
        <f t="shared" si="39"/>
        <v>0</v>
      </c>
      <c r="AU88" s="259"/>
      <c r="AV88" s="265">
        <f t="shared" si="66"/>
        <v>0</v>
      </c>
      <c r="AX88" s="265">
        <f t="shared" si="70"/>
        <v>0</v>
      </c>
      <c r="AZ88" s="492">
        <f t="shared" si="67"/>
        <v>0</v>
      </c>
      <c r="BB88" s="492">
        <f t="shared" si="68"/>
        <v>0</v>
      </c>
      <c r="BD88" s="265">
        <f t="shared" si="71"/>
        <v>0</v>
      </c>
      <c r="BE88" s="105"/>
      <c r="BF88" s="105"/>
      <c r="BG88" s="105"/>
      <c r="BH88" s="105"/>
      <c r="BI88" s="105"/>
      <c r="BJ88" s="105"/>
    </row>
    <row r="89" spans="2:62" ht="20.100000000000001" hidden="1" customHeight="1" outlineLevel="1">
      <c r="B89" s="100"/>
      <c r="C89" s="908"/>
      <c r="D89" s="909"/>
      <c r="E89" s="909"/>
      <c r="F89" s="910"/>
      <c r="G89" s="890"/>
      <c r="H89" s="891"/>
      <c r="I89" s="152"/>
      <c r="J89" s="152"/>
      <c r="K89" s="152"/>
      <c r="L89" s="152"/>
      <c r="M89" s="152"/>
      <c r="N89" s="152"/>
      <c r="O89" s="152"/>
      <c r="P89" s="153"/>
      <c r="Q89" s="153"/>
      <c r="R89" s="156">
        <f t="shared" si="62"/>
        <v>0</v>
      </c>
      <c r="S89" s="156">
        <f t="shared" si="63"/>
        <v>0</v>
      </c>
      <c r="U89" s="157">
        <f t="shared" si="69"/>
        <v>0</v>
      </c>
      <c r="W89" s="152"/>
      <c r="X89" s="152"/>
      <c r="Y89" s="152"/>
      <c r="Z89" s="152"/>
      <c r="AA89" s="152"/>
      <c r="AB89" s="152"/>
      <c r="AC89" s="347"/>
      <c r="AD89" s="152"/>
      <c r="AE89" s="152"/>
      <c r="AF89" s="152"/>
      <c r="AG89" s="152"/>
      <c r="AH89" s="152"/>
      <c r="AI89" s="152"/>
      <c r="AJ89" s="347"/>
      <c r="AK89" s="152"/>
      <c r="AL89" s="152"/>
      <c r="AM89" s="295"/>
      <c r="AN89" s="228"/>
      <c r="AO89" s="228"/>
      <c r="AP89" s="228"/>
      <c r="AQ89" s="228"/>
      <c r="AR89" s="228"/>
      <c r="AS89" s="348"/>
      <c r="AT89" s="264">
        <f t="shared" si="39"/>
        <v>0</v>
      </c>
      <c r="AU89" s="259"/>
      <c r="AV89" s="265">
        <f t="shared" si="66"/>
        <v>0</v>
      </c>
      <c r="AX89" s="265">
        <f t="shared" si="70"/>
        <v>0</v>
      </c>
      <c r="AZ89" s="492">
        <f t="shared" si="67"/>
        <v>0</v>
      </c>
      <c r="BB89" s="492">
        <f t="shared" si="68"/>
        <v>0</v>
      </c>
      <c r="BD89" s="265">
        <f t="shared" si="71"/>
        <v>0</v>
      </c>
      <c r="BE89" s="105"/>
      <c r="BF89" s="105"/>
      <c r="BG89" s="105"/>
      <c r="BH89" s="105"/>
      <c r="BI89" s="105"/>
      <c r="BJ89" s="105"/>
    </row>
    <row r="90" spans="2:62" ht="20.100000000000001" hidden="1" customHeight="1" outlineLevel="1">
      <c r="B90" s="100"/>
      <c r="C90" s="908"/>
      <c r="D90" s="909"/>
      <c r="E90" s="909"/>
      <c r="F90" s="910"/>
      <c r="G90" s="890"/>
      <c r="H90" s="891"/>
      <c r="I90" s="152"/>
      <c r="J90" s="152"/>
      <c r="K90" s="152"/>
      <c r="L90" s="152"/>
      <c r="M90" s="152"/>
      <c r="N90" s="152"/>
      <c r="O90" s="152"/>
      <c r="P90" s="153"/>
      <c r="Q90" s="153"/>
      <c r="R90" s="156">
        <f t="shared" si="62"/>
        <v>0</v>
      </c>
      <c r="S90" s="156">
        <f t="shared" si="63"/>
        <v>0</v>
      </c>
      <c r="U90" s="157">
        <f t="shared" si="69"/>
        <v>0</v>
      </c>
      <c r="W90" s="152"/>
      <c r="X90" s="152"/>
      <c r="Y90" s="152"/>
      <c r="Z90" s="152"/>
      <c r="AA90" s="152"/>
      <c r="AB90" s="152"/>
      <c r="AC90" s="347"/>
      <c r="AD90" s="152"/>
      <c r="AE90" s="152"/>
      <c r="AF90" s="152"/>
      <c r="AG90" s="152"/>
      <c r="AH90" s="152"/>
      <c r="AI90" s="152"/>
      <c r="AJ90" s="347"/>
      <c r="AK90" s="152"/>
      <c r="AL90" s="152"/>
      <c r="AM90" s="295"/>
      <c r="AN90" s="228"/>
      <c r="AO90" s="228"/>
      <c r="AP90" s="228"/>
      <c r="AQ90" s="228"/>
      <c r="AR90" s="228"/>
      <c r="AS90" s="348"/>
      <c r="AT90" s="264">
        <f t="shared" si="39"/>
        <v>0</v>
      </c>
      <c r="AU90" s="259"/>
      <c r="AV90" s="265">
        <f t="shared" si="66"/>
        <v>0</v>
      </c>
      <c r="AX90" s="265">
        <f t="shared" si="70"/>
        <v>0</v>
      </c>
      <c r="AZ90" s="492">
        <f t="shared" si="67"/>
        <v>0</v>
      </c>
      <c r="BB90" s="492">
        <f t="shared" si="68"/>
        <v>0</v>
      </c>
      <c r="BD90" s="265">
        <f t="shared" si="71"/>
        <v>0</v>
      </c>
      <c r="BE90" s="105"/>
      <c r="BF90" s="105"/>
      <c r="BG90" s="105"/>
      <c r="BH90" s="105"/>
      <c r="BI90" s="105"/>
      <c r="BJ90" s="105"/>
    </row>
    <row r="91" spans="2:62" ht="20.100000000000001" hidden="1" customHeight="1" outlineLevel="1">
      <c r="B91" s="100"/>
      <c r="C91" s="908"/>
      <c r="D91" s="909"/>
      <c r="E91" s="909"/>
      <c r="F91" s="910"/>
      <c r="G91" s="890"/>
      <c r="H91" s="891"/>
      <c r="I91" s="152"/>
      <c r="J91" s="152"/>
      <c r="K91" s="152"/>
      <c r="L91" s="152"/>
      <c r="M91" s="152"/>
      <c r="N91" s="152"/>
      <c r="O91" s="152"/>
      <c r="P91" s="153"/>
      <c r="Q91" s="153"/>
      <c r="R91" s="156">
        <f t="shared" si="62"/>
        <v>0</v>
      </c>
      <c r="S91" s="156">
        <f t="shared" si="63"/>
        <v>0</v>
      </c>
      <c r="U91" s="157">
        <f t="shared" si="69"/>
        <v>0</v>
      </c>
      <c r="W91" s="152"/>
      <c r="X91" s="152"/>
      <c r="Y91" s="152"/>
      <c r="Z91" s="152"/>
      <c r="AA91" s="152"/>
      <c r="AB91" s="152"/>
      <c r="AC91" s="347"/>
      <c r="AD91" s="152"/>
      <c r="AE91" s="152"/>
      <c r="AF91" s="152"/>
      <c r="AG91" s="152"/>
      <c r="AH91" s="152"/>
      <c r="AI91" s="152"/>
      <c r="AJ91" s="347"/>
      <c r="AK91" s="152"/>
      <c r="AL91" s="152"/>
      <c r="AM91" s="295"/>
      <c r="AN91" s="228"/>
      <c r="AO91" s="228"/>
      <c r="AP91" s="228"/>
      <c r="AQ91" s="228"/>
      <c r="AR91" s="228"/>
      <c r="AS91" s="348"/>
      <c r="AT91" s="264">
        <f t="shared" si="39"/>
        <v>0</v>
      </c>
      <c r="AU91" s="259"/>
      <c r="AV91" s="265">
        <f t="shared" si="66"/>
        <v>0</v>
      </c>
      <c r="AX91" s="265">
        <f t="shared" si="70"/>
        <v>0</v>
      </c>
      <c r="AZ91" s="492">
        <f t="shared" si="67"/>
        <v>0</v>
      </c>
      <c r="BB91" s="492">
        <f t="shared" si="68"/>
        <v>0</v>
      </c>
      <c r="BD91" s="265">
        <f t="shared" si="71"/>
        <v>0</v>
      </c>
      <c r="BE91" s="105"/>
      <c r="BF91" s="105"/>
      <c r="BG91" s="105"/>
      <c r="BH91" s="105"/>
      <c r="BI91" s="105"/>
      <c r="BJ91" s="105"/>
    </row>
    <row r="92" spans="2:62" ht="20.100000000000001" hidden="1" customHeight="1" outlineLevel="1">
      <c r="B92" s="100"/>
      <c r="C92" s="908"/>
      <c r="D92" s="909"/>
      <c r="E92" s="909"/>
      <c r="F92" s="910"/>
      <c r="G92" s="890"/>
      <c r="H92" s="891"/>
      <c r="I92" s="152"/>
      <c r="J92" s="152"/>
      <c r="K92" s="152"/>
      <c r="L92" s="152"/>
      <c r="M92" s="152"/>
      <c r="N92" s="152"/>
      <c r="O92" s="152"/>
      <c r="P92" s="153"/>
      <c r="Q92" s="153"/>
      <c r="R92" s="156">
        <f t="shared" si="62"/>
        <v>0</v>
      </c>
      <c r="S92" s="156">
        <f t="shared" si="63"/>
        <v>0</v>
      </c>
      <c r="U92" s="157">
        <f t="shared" si="69"/>
        <v>0</v>
      </c>
      <c r="W92" s="152"/>
      <c r="X92" s="152"/>
      <c r="Y92" s="152"/>
      <c r="Z92" s="152"/>
      <c r="AA92" s="152"/>
      <c r="AB92" s="152"/>
      <c r="AC92" s="347"/>
      <c r="AD92" s="152"/>
      <c r="AE92" s="152"/>
      <c r="AF92" s="152"/>
      <c r="AG92" s="152"/>
      <c r="AH92" s="152"/>
      <c r="AI92" s="152"/>
      <c r="AJ92" s="347"/>
      <c r="AK92" s="152"/>
      <c r="AL92" s="152"/>
      <c r="AM92" s="295"/>
      <c r="AN92" s="228"/>
      <c r="AO92" s="228"/>
      <c r="AP92" s="228"/>
      <c r="AQ92" s="228"/>
      <c r="AR92" s="228"/>
      <c r="AS92" s="348"/>
      <c r="AT92" s="264">
        <f t="shared" si="39"/>
        <v>0</v>
      </c>
      <c r="AU92" s="259"/>
      <c r="AV92" s="265">
        <f t="shared" si="66"/>
        <v>0</v>
      </c>
      <c r="AX92" s="265">
        <f t="shared" si="70"/>
        <v>0</v>
      </c>
      <c r="AZ92" s="492">
        <f t="shared" si="67"/>
        <v>0</v>
      </c>
      <c r="BB92" s="492">
        <f t="shared" si="68"/>
        <v>0</v>
      </c>
      <c r="BD92" s="265">
        <f t="shared" si="71"/>
        <v>0</v>
      </c>
      <c r="BE92" s="105"/>
      <c r="BF92" s="105"/>
      <c r="BG92" s="105"/>
      <c r="BH92" s="105"/>
      <c r="BI92" s="105"/>
      <c r="BJ92" s="105"/>
    </row>
    <row r="93" spans="2:62" ht="20.100000000000001" hidden="1" customHeight="1" outlineLevel="1">
      <c r="B93" s="100"/>
      <c r="C93" s="908"/>
      <c r="D93" s="909"/>
      <c r="E93" s="909"/>
      <c r="F93" s="910"/>
      <c r="G93" s="890"/>
      <c r="H93" s="891"/>
      <c r="I93" s="152"/>
      <c r="J93" s="152"/>
      <c r="K93" s="152"/>
      <c r="L93" s="152"/>
      <c r="M93" s="152"/>
      <c r="N93" s="152"/>
      <c r="O93" s="152"/>
      <c r="P93" s="153"/>
      <c r="Q93" s="153"/>
      <c r="R93" s="156">
        <f t="shared" si="62"/>
        <v>0</v>
      </c>
      <c r="S93" s="156">
        <f t="shared" si="63"/>
        <v>0</v>
      </c>
      <c r="U93" s="157">
        <f t="shared" si="69"/>
        <v>0</v>
      </c>
      <c r="W93" s="152"/>
      <c r="X93" s="152"/>
      <c r="Y93" s="152"/>
      <c r="Z93" s="152"/>
      <c r="AA93" s="152"/>
      <c r="AB93" s="152"/>
      <c r="AC93" s="347"/>
      <c r="AD93" s="152"/>
      <c r="AE93" s="152"/>
      <c r="AF93" s="152"/>
      <c r="AG93" s="152"/>
      <c r="AH93" s="152"/>
      <c r="AI93" s="152"/>
      <c r="AJ93" s="347"/>
      <c r="AK93" s="152"/>
      <c r="AL93" s="152"/>
      <c r="AM93" s="295"/>
      <c r="AN93" s="228"/>
      <c r="AO93" s="228"/>
      <c r="AP93" s="228"/>
      <c r="AQ93" s="228"/>
      <c r="AR93" s="228"/>
      <c r="AS93" s="348"/>
      <c r="AT93" s="264">
        <f t="shared" si="39"/>
        <v>0</v>
      </c>
      <c r="AU93" s="259"/>
      <c r="AV93" s="265">
        <f t="shared" si="66"/>
        <v>0</v>
      </c>
      <c r="AX93" s="265">
        <f t="shared" si="70"/>
        <v>0</v>
      </c>
      <c r="AZ93" s="492">
        <f t="shared" si="67"/>
        <v>0</v>
      </c>
      <c r="BB93" s="492">
        <f t="shared" si="68"/>
        <v>0</v>
      </c>
      <c r="BD93" s="265">
        <f t="shared" si="71"/>
        <v>0</v>
      </c>
      <c r="BE93" s="105"/>
      <c r="BF93" s="105"/>
      <c r="BG93" s="105"/>
      <c r="BH93" s="105"/>
      <c r="BI93" s="105"/>
      <c r="BJ93" s="105"/>
    </row>
    <row r="94" spans="2:62" ht="20.100000000000001" hidden="1" customHeight="1" outlineLevel="1">
      <c r="B94" s="100"/>
      <c r="C94" s="908"/>
      <c r="D94" s="909"/>
      <c r="E94" s="909"/>
      <c r="F94" s="910"/>
      <c r="G94" s="890"/>
      <c r="H94" s="891"/>
      <c r="I94" s="152"/>
      <c r="J94" s="152"/>
      <c r="K94" s="152"/>
      <c r="L94" s="152"/>
      <c r="M94" s="152"/>
      <c r="N94" s="152"/>
      <c r="O94" s="152"/>
      <c r="P94" s="153"/>
      <c r="Q94" s="153"/>
      <c r="R94" s="156">
        <f t="shared" si="62"/>
        <v>0</v>
      </c>
      <c r="S94" s="156">
        <f t="shared" si="63"/>
        <v>0</v>
      </c>
      <c r="U94" s="157">
        <f t="shared" si="69"/>
        <v>0</v>
      </c>
      <c r="W94" s="152"/>
      <c r="X94" s="152"/>
      <c r="Y94" s="152"/>
      <c r="Z94" s="152"/>
      <c r="AA94" s="152"/>
      <c r="AB94" s="152"/>
      <c r="AC94" s="347"/>
      <c r="AD94" s="152"/>
      <c r="AE94" s="152"/>
      <c r="AF94" s="152"/>
      <c r="AG94" s="152"/>
      <c r="AH94" s="152"/>
      <c r="AI94" s="152"/>
      <c r="AJ94" s="347"/>
      <c r="AK94" s="152"/>
      <c r="AL94" s="152"/>
      <c r="AM94" s="295"/>
      <c r="AN94" s="228"/>
      <c r="AO94" s="228"/>
      <c r="AP94" s="228"/>
      <c r="AQ94" s="228"/>
      <c r="AR94" s="228"/>
      <c r="AS94" s="348"/>
      <c r="AT94" s="264">
        <f t="shared" si="39"/>
        <v>0</v>
      </c>
      <c r="AU94" s="259"/>
      <c r="AV94" s="265">
        <f t="shared" si="66"/>
        <v>0</v>
      </c>
      <c r="AX94" s="265">
        <f t="shared" si="70"/>
        <v>0</v>
      </c>
      <c r="AZ94" s="492">
        <f t="shared" si="67"/>
        <v>0</v>
      </c>
      <c r="BB94" s="492">
        <f t="shared" si="68"/>
        <v>0</v>
      </c>
      <c r="BD94" s="265">
        <f t="shared" si="71"/>
        <v>0</v>
      </c>
      <c r="BE94" s="105"/>
      <c r="BF94" s="105"/>
      <c r="BG94" s="105"/>
      <c r="BH94" s="105"/>
      <c r="BI94" s="105"/>
      <c r="BJ94" s="105"/>
    </row>
    <row r="95" spans="2:62" ht="20.100000000000001" hidden="1" customHeight="1" outlineLevel="1">
      <c r="B95" s="100"/>
      <c r="C95" s="908"/>
      <c r="D95" s="909"/>
      <c r="E95" s="909"/>
      <c r="F95" s="910"/>
      <c r="G95" s="890"/>
      <c r="H95" s="891"/>
      <c r="I95" s="152"/>
      <c r="J95" s="152"/>
      <c r="K95" s="152"/>
      <c r="L95" s="152"/>
      <c r="M95" s="152"/>
      <c r="N95" s="152"/>
      <c r="O95" s="152"/>
      <c r="P95" s="153"/>
      <c r="Q95" s="153"/>
      <c r="R95" s="156">
        <f t="shared" si="62"/>
        <v>0</v>
      </c>
      <c r="S95" s="156">
        <f t="shared" si="63"/>
        <v>0</v>
      </c>
      <c r="U95" s="157">
        <f t="shared" si="69"/>
        <v>0</v>
      </c>
      <c r="W95" s="152"/>
      <c r="X95" s="152"/>
      <c r="Y95" s="152"/>
      <c r="Z95" s="152"/>
      <c r="AA95" s="152"/>
      <c r="AB95" s="152"/>
      <c r="AC95" s="347"/>
      <c r="AD95" s="152"/>
      <c r="AE95" s="152"/>
      <c r="AF95" s="152"/>
      <c r="AG95" s="152"/>
      <c r="AH95" s="152"/>
      <c r="AI95" s="152"/>
      <c r="AJ95" s="347"/>
      <c r="AK95" s="152"/>
      <c r="AL95" s="152"/>
      <c r="AM95" s="295"/>
      <c r="AN95" s="228"/>
      <c r="AO95" s="228"/>
      <c r="AP95" s="228"/>
      <c r="AQ95" s="228"/>
      <c r="AR95" s="228"/>
      <c r="AS95" s="348"/>
      <c r="AT95" s="264">
        <f t="shared" si="39"/>
        <v>0</v>
      </c>
      <c r="AU95" s="259"/>
      <c r="AV95" s="265">
        <f t="shared" si="66"/>
        <v>0</v>
      </c>
      <c r="AX95" s="265">
        <f t="shared" si="70"/>
        <v>0</v>
      </c>
      <c r="AZ95" s="492">
        <f t="shared" si="67"/>
        <v>0</v>
      </c>
      <c r="BB95" s="492">
        <f t="shared" si="68"/>
        <v>0</v>
      </c>
      <c r="BD95" s="265">
        <f t="shared" si="71"/>
        <v>0</v>
      </c>
      <c r="BE95" s="105"/>
      <c r="BF95" s="105"/>
      <c r="BG95" s="105"/>
      <c r="BH95" s="105"/>
      <c r="BI95" s="105"/>
      <c r="BJ95" s="105"/>
    </row>
    <row r="96" spans="2:62" ht="9.9499999999999993" hidden="1" customHeight="1" outlineLevel="1">
      <c r="B96" s="101"/>
      <c r="C96" s="208"/>
      <c r="D96" s="208"/>
      <c r="E96" s="208"/>
      <c r="F96" s="208"/>
      <c r="G96" s="237"/>
      <c r="H96" s="207"/>
      <c r="I96" s="257"/>
      <c r="J96" s="257"/>
      <c r="K96" s="257"/>
      <c r="L96" s="257"/>
      <c r="M96" s="257"/>
      <c r="N96" s="257"/>
      <c r="O96" s="257"/>
      <c r="P96" s="256"/>
      <c r="Q96" s="102"/>
      <c r="R96" s="102"/>
      <c r="S96" s="102"/>
      <c r="U96" s="98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Z96" s="493"/>
      <c r="BE96" s="105"/>
      <c r="BF96" s="105"/>
      <c r="BG96" s="105"/>
      <c r="BH96" s="105"/>
      <c r="BI96" s="105"/>
      <c r="BJ96" s="105"/>
    </row>
    <row r="97" spans="2:62" ht="20.100000000000001" customHeight="1" collapsed="1">
      <c r="B97" s="151">
        <f>B80+1</f>
        <v>6</v>
      </c>
      <c r="C97" s="916"/>
      <c r="D97" s="917"/>
      <c r="E97" s="917"/>
      <c r="F97" s="918"/>
      <c r="G97" s="429"/>
      <c r="H97" s="206">
        <v>1</v>
      </c>
      <c r="I97" s="642">
        <f t="shared" ref="I97" si="72">$H97*SUM(I98:I112)</f>
        <v>0</v>
      </c>
      <c r="J97" s="643">
        <f t="shared" ref="J97:O97" si="73">$H97*SUM(J98:J112)</f>
        <v>0</v>
      </c>
      <c r="K97" s="644">
        <f t="shared" si="73"/>
        <v>0</v>
      </c>
      <c r="L97" s="645">
        <f t="shared" si="73"/>
        <v>0</v>
      </c>
      <c r="M97" s="645">
        <f t="shared" si="73"/>
        <v>0</v>
      </c>
      <c r="N97" s="644">
        <f t="shared" si="73"/>
        <v>0</v>
      </c>
      <c r="O97" s="642">
        <f t="shared" si="73"/>
        <v>0</v>
      </c>
      <c r="P97" s="209">
        <f t="shared" ref="P97:Q97" si="74">$H97*SUM(P98:P112)</f>
        <v>0</v>
      </c>
      <c r="Q97" s="210">
        <f t="shared" si="74"/>
        <v>0</v>
      </c>
      <c r="R97" s="136">
        <f t="shared" ref="R97:R112" si="75">P97*(1+Gewinn)*(1+SicherheitAngebot)</f>
        <v>0</v>
      </c>
      <c r="S97" s="137">
        <f t="shared" ref="S97:S112" si="76">Q97*(1+MGKZ)*(1+Gewinn)*(1+SicherheitAngebot)</f>
        <v>0</v>
      </c>
      <c r="U97" s="10">
        <f>I97*$I$7+J97*$J$7+K97*$K$7+L97*$L$7+M97*$M$7+N97*$N$7+O97*$O$7+R97+S97</f>
        <v>0</v>
      </c>
      <c r="W97" s="646">
        <f t="shared" ref="W97:AB97" si="77">$H97*SUM(W98:W112)</f>
        <v>0</v>
      </c>
      <c r="X97" s="647">
        <f t="shared" si="77"/>
        <v>0</v>
      </c>
      <c r="Y97" s="648">
        <f t="shared" si="77"/>
        <v>0</v>
      </c>
      <c r="Z97" s="649">
        <f t="shared" si="77"/>
        <v>0</v>
      </c>
      <c r="AA97" s="648">
        <f t="shared" si="77"/>
        <v>0</v>
      </c>
      <c r="AB97" s="646">
        <f t="shared" si="77"/>
        <v>0</v>
      </c>
      <c r="AC97" s="258"/>
      <c r="AD97" s="646">
        <f t="shared" ref="AD97:AM97" si="78">$H97*SUM(AD98:AD112)</f>
        <v>0</v>
      </c>
      <c r="AE97" s="647">
        <f t="shared" si="78"/>
        <v>0</v>
      </c>
      <c r="AF97" s="648">
        <f t="shared" si="78"/>
        <v>0</v>
      </c>
      <c r="AG97" s="649">
        <f t="shared" si="78"/>
        <v>0</v>
      </c>
      <c r="AH97" s="648">
        <f t="shared" si="78"/>
        <v>0</v>
      </c>
      <c r="AI97" s="646">
        <f t="shared" si="78"/>
        <v>0</v>
      </c>
      <c r="AJ97" s="258"/>
      <c r="AK97" s="653">
        <f t="shared" si="78"/>
        <v>0</v>
      </c>
      <c r="AL97" s="653">
        <f t="shared" si="78"/>
        <v>0</v>
      </c>
      <c r="AM97" s="653">
        <f t="shared" si="78"/>
        <v>0</v>
      </c>
      <c r="AN97" s="227">
        <f>$H97*SUM(AN98:AN112)*(1+Gewinn)*(1+SicherheitAngebot)</f>
        <v>0</v>
      </c>
      <c r="AO97" s="227">
        <f>$H97*SUM(AO98:AO112)*(1+Gewinn)*(1+SicherheitAngebot)</f>
        <v>0</v>
      </c>
      <c r="AP97" s="227">
        <f>$H97*SUM(AP98:AP112)*(1+Gewinn)*(1+SicherheitAngebot)</f>
        <v>0</v>
      </c>
      <c r="AQ97" s="227">
        <f>$H97*SUM(AQ98:AQ112)*(1+Gewinn)*(1+SicherheitAngebot)</f>
        <v>0</v>
      </c>
      <c r="AR97" s="227">
        <f>$H97*SUM(AR98:AR112)*(1+Gewinn)*(1+SicherheitAngebot)</f>
        <v>0</v>
      </c>
      <c r="AS97" s="262"/>
      <c r="AT97" s="263">
        <f t="shared" si="39"/>
        <v>0</v>
      </c>
      <c r="AU97" s="259"/>
      <c r="AV97" s="491">
        <f>AK97*$AK$7+AL97*$AL$7+AM97*$AM$7+SUM(AN97:AR97)+AT97/Zuschläge_IBN+AT97</f>
        <v>0</v>
      </c>
      <c r="AX97" s="685">
        <f>U97+AV97</f>
        <v>0</v>
      </c>
      <c r="AZ97" s="490">
        <f>IF(H97&gt;0,U97/(1+SicherheitAngebot)*(1+Sicherheit),0)</f>
        <v>0</v>
      </c>
      <c r="BB97" s="490">
        <f>IF(H97&gt;0,AV97/(1+SicherheitAngebot)*(1+Sicherheit),0)</f>
        <v>0</v>
      </c>
      <c r="BD97" s="490">
        <f>AZ97+BB97</f>
        <v>0</v>
      </c>
      <c r="BE97" s="105"/>
      <c r="BF97" s="105"/>
      <c r="BG97" s="105"/>
      <c r="BH97" s="105"/>
      <c r="BI97" s="105"/>
      <c r="BJ97" s="105"/>
    </row>
    <row r="98" spans="2:62" ht="20.100000000000001" hidden="1" customHeight="1" outlineLevel="1">
      <c r="B98" s="99"/>
      <c r="C98" s="908"/>
      <c r="D98" s="909"/>
      <c r="E98" s="909"/>
      <c r="F98" s="910"/>
      <c r="G98" s="890"/>
      <c r="H98" s="901"/>
      <c r="I98" s="152"/>
      <c r="J98" s="152"/>
      <c r="K98" s="152"/>
      <c r="L98" s="152"/>
      <c r="M98" s="152"/>
      <c r="N98" s="152"/>
      <c r="O98" s="152"/>
      <c r="P98" s="153"/>
      <c r="Q98" s="153"/>
      <c r="R98" s="156">
        <f t="shared" si="75"/>
        <v>0</v>
      </c>
      <c r="S98" s="156">
        <f t="shared" si="76"/>
        <v>0</v>
      </c>
      <c r="U98" s="157">
        <f>I98*$I$7+J98*$J$7+K98*$K$7+L98*$L$7+M98*$M$7+N98*$N$7+O98*$O$7+R98+S98</f>
        <v>0</v>
      </c>
      <c r="W98" s="152"/>
      <c r="X98" s="152"/>
      <c r="Y98" s="152"/>
      <c r="Z98" s="152"/>
      <c r="AA98" s="152"/>
      <c r="AB98" s="152"/>
      <c r="AC98" s="347"/>
      <c r="AD98" s="152"/>
      <c r="AE98" s="152"/>
      <c r="AF98" s="152"/>
      <c r="AG98" s="152"/>
      <c r="AH98" s="152"/>
      <c r="AI98" s="152"/>
      <c r="AJ98" s="347"/>
      <c r="AK98" s="152"/>
      <c r="AL98" s="152"/>
      <c r="AM98" s="619"/>
      <c r="AN98" s="228"/>
      <c r="AO98" s="228"/>
      <c r="AP98" s="228"/>
      <c r="AQ98" s="228"/>
      <c r="AR98" s="228"/>
      <c r="AS98" s="348"/>
      <c r="AT98" s="264">
        <f t="shared" si="39"/>
        <v>0</v>
      </c>
      <c r="AU98" s="259"/>
      <c r="AV98" s="265">
        <f t="shared" ref="AV98:AV112" si="79">AK98*$AK$7+AL98*$AL$7+AM98*$AM$7+SUM(AN98:AR98)*(1+Gewinn)*(1+SicherheitAngebot)+AT98/Zuschläge_IBN+AT98</f>
        <v>0</v>
      </c>
      <c r="AX98" s="265">
        <f>U98+AV98</f>
        <v>0</v>
      </c>
      <c r="AZ98" s="492">
        <f t="shared" ref="AZ98:AZ112" si="80">U98/(1+SicherheitAngebot)*(1+Sicherheit)</f>
        <v>0</v>
      </c>
      <c r="BB98" s="492">
        <f t="shared" ref="BB98:BB112" si="81">AV98/(1+SicherheitAngebot)*(1+Sicherheit)</f>
        <v>0</v>
      </c>
      <c r="BD98" s="265">
        <f>AZ98+BB98</f>
        <v>0</v>
      </c>
      <c r="BE98" s="105"/>
      <c r="BF98" s="105"/>
      <c r="BG98" s="105"/>
      <c r="BH98" s="105"/>
      <c r="BI98" s="105"/>
      <c r="BJ98" s="105"/>
    </row>
    <row r="99" spans="2:62" ht="20.100000000000001" hidden="1" customHeight="1" outlineLevel="1">
      <c r="B99" s="100"/>
      <c r="C99" s="908"/>
      <c r="D99" s="909"/>
      <c r="E99" s="909"/>
      <c r="F99" s="910"/>
      <c r="G99" s="890"/>
      <c r="H99" s="891"/>
      <c r="I99" s="152"/>
      <c r="J99" s="152"/>
      <c r="K99" s="152"/>
      <c r="L99" s="152"/>
      <c r="M99" s="152"/>
      <c r="N99" s="152"/>
      <c r="O99" s="152"/>
      <c r="P99" s="153"/>
      <c r="Q99" s="153"/>
      <c r="R99" s="156">
        <f t="shared" si="75"/>
        <v>0</v>
      </c>
      <c r="S99" s="156">
        <f t="shared" si="76"/>
        <v>0</v>
      </c>
      <c r="U99" s="157">
        <f t="shared" ref="U99:U112" si="82">I99*$I$7+J99*$J$7+K99*$K$7+L99*$L$7+M99*$M$7+N99*$N$7+O99*$O$7+R99+S99</f>
        <v>0</v>
      </c>
      <c r="W99" s="152"/>
      <c r="X99" s="152"/>
      <c r="Y99" s="152"/>
      <c r="Z99" s="152"/>
      <c r="AA99" s="152"/>
      <c r="AB99" s="152"/>
      <c r="AC99" s="347"/>
      <c r="AD99" s="152"/>
      <c r="AE99" s="152"/>
      <c r="AF99" s="152"/>
      <c r="AG99" s="152"/>
      <c r="AH99" s="152"/>
      <c r="AI99" s="152"/>
      <c r="AJ99" s="347"/>
      <c r="AK99" s="152"/>
      <c r="AL99" s="152"/>
      <c r="AM99" s="295"/>
      <c r="AN99" s="228"/>
      <c r="AO99" s="228"/>
      <c r="AP99" s="228"/>
      <c r="AQ99" s="228"/>
      <c r="AR99" s="228"/>
      <c r="AS99" s="348"/>
      <c r="AT99" s="264">
        <f t="shared" si="39"/>
        <v>0</v>
      </c>
      <c r="AU99" s="259"/>
      <c r="AV99" s="265">
        <f t="shared" si="79"/>
        <v>0</v>
      </c>
      <c r="AX99" s="265">
        <f t="shared" ref="AX99:AX112" si="83">U99+AV99</f>
        <v>0</v>
      </c>
      <c r="AZ99" s="492">
        <f t="shared" si="80"/>
        <v>0</v>
      </c>
      <c r="BB99" s="492">
        <f t="shared" si="81"/>
        <v>0</v>
      </c>
      <c r="BD99" s="265">
        <f t="shared" ref="BD99:BD112" si="84">AZ99+BB99</f>
        <v>0</v>
      </c>
      <c r="BE99" s="105"/>
      <c r="BF99" s="105"/>
      <c r="BG99" s="105"/>
      <c r="BH99" s="105"/>
      <c r="BI99" s="105"/>
      <c r="BJ99" s="105"/>
    </row>
    <row r="100" spans="2:62" ht="20.100000000000001" hidden="1" customHeight="1" outlineLevel="1">
      <c r="B100" s="100"/>
      <c r="C100" s="908"/>
      <c r="D100" s="909"/>
      <c r="E100" s="909"/>
      <c r="F100" s="910"/>
      <c r="G100" s="890"/>
      <c r="H100" s="891"/>
      <c r="I100" s="152"/>
      <c r="J100" s="152"/>
      <c r="K100" s="152"/>
      <c r="L100" s="152"/>
      <c r="M100" s="152"/>
      <c r="N100" s="152"/>
      <c r="O100" s="152"/>
      <c r="P100" s="153"/>
      <c r="Q100" s="153"/>
      <c r="R100" s="156">
        <f t="shared" si="75"/>
        <v>0</v>
      </c>
      <c r="S100" s="156">
        <f t="shared" si="76"/>
        <v>0</v>
      </c>
      <c r="U100" s="157">
        <f t="shared" si="82"/>
        <v>0</v>
      </c>
      <c r="W100" s="152"/>
      <c r="X100" s="152"/>
      <c r="Y100" s="152"/>
      <c r="Z100" s="152"/>
      <c r="AA100" s="152"/>
      <c r="AB100" s="152"/>
      <c r="AC100" s="347"/>
      <c r="AD100" s="152"/>
      <c r="AE100" s="152"/>
      <c r="AF100" s="152"/>
      <c r="AG100" s="152"/>
      <c r="AH100" s="152"/>
      <c r="AI100" s="152"/>
      <c r="AJ100" s="347"/>
      <c r="AK100" s="152"/>
      <c r="AL100" s="152"/>
      <c r="AM100" s="295"/>
      <c r="AN100" s="228"/>
      <c r="AO100" s="228"/>
      <c r="AP100" s="228"/>
      <c r="AQ100" s="228"/>
      <c r="AR100" s="228"/>
      <c r="AS100" s="348"/>
      <c r="AT100" s="264">
        <f t="shared" si="39"/>
        <v>0</v>
      </c>
      <c r="AU100" s="259"/>
      <c r="AV100" s="265">
        <f t="shared" si="79"/>
        <v>0</v>
      </c>
      <c r="AX100" s="265">
        <f t="shared" si="83"/>
        <v>0</v>
      </c>
      <c r="AZ100" s="492">
        <f t="shared" si="80"/>
        <v>0</v>
      </c>
      <c r="BB100" s="492">
        <f t="shared" si="81"/>
        <v>0</v>
      </c>
      <c r="BD100" s="265">
        <f t="shared" si="84"/>
        <v>0</v>
      </c>
      <c r="BE100" s="105"/>
      <c r="BF100" s="105"/>
      <c r="BG100" s="105"/>
      <c r="BH100" s="105"/>
      <c r="BI100" s="105"/>
      <c r="BJ100" s="105"/>
    </row>
    <row r="101" spans="2:62" ht="20.100000000000001" hidden="1" customHeight="1" outlineLevel="1">
      <c r="B101" s="100"/>
      <c r="C101" s="908"/>
      <c r="D101" s="909"/>
      <c r="E101" s="909"/>
      <c r="F101" s="910"/>
      <c r="G101" s="890"/>
      <c r="H101" s="891"/>
      <c r="I101" s="152"/>
      <c r="J101" s="152"/>
      <c r="K101" s="152"/>
      <c r="L101" s="152"/>
      <c r="M101" s="152"/>
      <c r="N101" s="152"/>
      <c r="O101" s="152"/>
      <c r="P101" s="153"/>
      <c r="Q101" s="153"/>
      <c r="R101" s="156">
        <f t="shared" si="75"/>
        <v>0</v>
      </c>
      <c r="S101" s="156">
        <f t="shared" si="76"/>
        <v>0</v>
      </c>
      <c r="U101" s="157">
        <f t="shared" si="82"/>
        <v>0</v>
      </c>
      <c r="W101" s="152"/>
      <c r="X101" s="152"/>
      <c r="Y101" s="152"/>
      <c r="Z101" s="152"/>
      <c r="AA101" s="152"/>
      <c r="AB101" s="152"/>
      <c r="AC101" s="347"/>
      <c r="AD101" s="152"/>
      <c r="AE101" s="152"/>
      <c r="AF101" s="152"/>
      <c r="AG101" s="152"/>
      <c r="AH101" s="152"/>
      <c r="AI101" s="152"/>
      <c r="AJ101" s="347"/>
      <c r="AK101" s="152"/>
      <c r="AL101" s="152"/>
      <c r="AM101" s="295"/>
      <c r="AN101" s="228"/>
      <c r="AO101" s="228"/>
      <c r="AP101" s="228"/>
      <c r="AQ101" s="228"/>
      <c r="AR101" s="228"/>
      <c r="AS101" s="348"/>
      <c r="AT101" s="264">
        <f t="shared" si="39"/>
        <v>0</v>
      </c>
      <c r="AU101" s="259"/>
      <c r="AV101" s="265">
        <f t="shared" si="79"/>
        <v>0</v>
      </c>
      <c r="AX101" s="265">
        <f t="shared" si="83"/>
        <v>0</v>
      </c>
      <c r="AZ101" s="492">
        <f t="shared" si="80"/>
        <v>0</v>
      </c>
      <c r="BB101" s="492">
        <f t="shared" si="81"/>
        <v>0</v>
      </c>
      <c r="BD101" s="265">
        <f t="shared" si="84"/>
        <v>0</v>
      </c>
      <c r="BE101" s="105"/>
      <c r="BF101" s="105"/>
      <c r="BG101" s="105"/>
      <c r="BH101" s="105"/>
      <c r="BI101" s="105"/>
      <c r="BJ101" s="105"/>
    </row>
    <row r="102" spans="2:62" ht="20.100000000000001" hidden="1" customHeight="1" outlineLevel="1">
      <c r="B102" s="100"/>
      <c r="C102" s="908"/>
      <c r="D102" s="909"/>
      <c r="E102" s="909"/>
      <c r="F102" s="910"/>
      <c r="G102" s="890"/>
      <c r="H102" s="891"/>
      <c r="I102" s="152"/>
      <c r="J102" s="152"/>
      <c r="K102" s="152"/>
      <c r="L102" s="152"/>
      <c r="M102" s="152"/>
      <c r="N102" s="152"/>
      <c r="O102" s="152"/>
      <c r="P102" s="153"/>
      <c r="Q102" s="153"/>
      <c r="R102" s="156">
        <f t="shared" si="75"/>
        <v>0</v>
      </c>
      <c r="S102" s="156">
        <f t="shared" si="76"/>
        <v>0</v>
      </c>
      <c r="U102" s="157">
        <f t="shared" si="82"/>
        <v>0</v>
      </c>
      <c r="W102" s="152"/>
      <c r="X102" s="152"/>
      <c r="Y102" s="152"/>
      <c r="Z102" s="152"/>
      <c r="AA102" s="152"/>
      <c r="AB102" s="152"/>
      <c r="AC102" s="347"/>
      <c r="AD102" s="152"/>
      <c r="AE102" s="152"/>
      <c r="AF102" s="152"/>
      <c r="AG102" s="152"/>
      <c r="AH102" s="152"/>
      <c r="AI102" s="152"/>
      <c r="AJ102" s="347"/>
      <c r="AK102" s="152"/>
      <c r="AL102" s="152"/>
      <c r="AM102" s="295"/>
      <c r="AN102" s="228"/>
      <c r="AO102" s="228"/>
      <c r="AP102" s="228"/>
      <c r="AQ102" s="228"/>
      <c r="AR102" s="228"/>
      <c r="AS102" s="348"/>
      <c r="AT102" s="264">
        <f t="shared" si="39"/>
        <v>0</v>
      </c>
      <c r="AU102" s="259"/>
      <c r="AV102" s="265">
        <f t="shared" si="79"/>
        <v>0</v>
      </c>
      <c r="AX102" s="265">
        <f t="shared" si="83"/>
        <v>0</v>
      </c>
      <c r="AZ102" s="492">
        <f t="shared" si="80"/>
        <v>0</v>
      </c>
      <c r="BB102" s="492">
        <f t="shared" si="81"/>
        <v>0</v>
      </c>
      <c r="BD102" s="265">
        <f t="shared" si="84"/>
        <v>0</v>
      </c>
      <c r="BE102" s="105"/>
      <c r="BF102" s="105"/>
      <c r="BG102" s="105"/>
      <c r="BH102" s="105"/>
      <c r="BI102" s="105"/>
      <c r="BJ102" s="105"/>
    </row>
    <row r="103" spans="2:62" ht="20.100000000000001" hidden="1" customHeight="1" outlineLevel="1">
      <c r="B103" s="100"/>
      <c r="C103" s="908"/>
      <c r="D103" s="909"/>
      <c r="E103" s="909"/>
      <c r="F103" s="910"/>
      <c r="G103" s="890"/>
      <c r="H103" s="891"/>
      <c r="I103" s="152"/>
      <c r="J103" s="152"/>
      <c r="K103" s="152"/>
      <c r="L103" s="152"/>
      <c r="M103" s="152"/>
      <c r="N103" s="152"/>
      <c r="O103" s="152"/>
      <c r="P103" s="153"/>
      <c r="Q103" s="153"/>
      <c r="R103" s="156">
        <f t="shared" si="75"/>
        <v>0</v>
      </c>
      <c r="S103" s="156">
        <f t="shared" si="76"/>
        <v>0</v>
      </c>
      <c r="U103" s="157">
        <f t="shared" si="82"/>
        <v>0</v>
      </c>
      <c r="W103" s="152"/>
      <c r="X103" s="152"/>
      <c r="Y103" s="152"/>
      <c r="Z103" s="152"/>
      <c r="AA103" s="152"/>
      <c r="AB103" s="152"/>
      <c r="AC103" s="347"/>
      <c r="AD103" s="152"/>
      <c r="AE103" s="152"/>
      <c r="AF103" s="152"/>
      <c r="AG103" s="152"/>
      <c r="AH103" s="152"/>
      <c r="AI103" s="152"/>
      <c r="AJ103" s="347"/>
      <c r="AK103" s="152"/>
      <c r="AL103" s="152"/>
      <c r="AM103" s="295"/>
      <c r="AN103" s="228"/>
      <c r="AO103" s="228"/>
      <c r="AP103" s="228"/>
      <c r="AQ103" s="228"/>
      <c r="AR103" s="228"/>
      <c r="AS103" s="348"/>
      <c r="AT103" s="264">
        <f t="shared" si="39"/>
        <v>0</v>
      </c>
      <c r="AU103" s="259"/>
      <c r="AV103" s="265">
        <f t="shared" si="79"/>
        <v>0</v>
      </c>
      <c r="AX103" s="265">
        <f t="shared" si="83"/>
        <v>0</v>
      </c>
      <c r="AZ103" s="492">
        <f t="shared" si="80"/>
        <v>0</v>
      </c>
      <c r="BB103" s="492">
        <f t="shared" si="81"/>
        <v>0</v>
      </c>
      <c r="BD103" s="265">
        <f t="shared" si="84"/>
        <v>0</v>
      </c>
      <c r="BE103" s="105"/>
      <c r="BF103" s="105"/>
      <c r="BG103" s="105"/>
      <c r="BH103" s="105"/>
      <c r="BI103" s="105"/>
      <c r="BJ103" s="105"/>
    </row>
    <row r="104" spans="2:62" ht="20.100000000000001" hidden="1" customHeight="1" outlineLevel="1">
      <c r="B104" s="100"/>
      <c r="C104" s="908"/>
      <c r="D104" s="909"/>
      <c r="E104" s="909"/>
      <c r="F104" s="910"/>
      <c r="G104" s="890"/>
      <c r="H104" s="891"/>
      <c r="I104" s="152"/>
      <c r="J104" s="152"/>
      <c r="K104" s="152"/>
      <c r="L104" s="152"/>
      <c r="M104" s="152"/>
      <c r="N104" s="152"/>
      <c r="O104" s="152"/>
      <c r="P104" s="153"/>
      <c r="Q104" s="153"/>
      <c r="R104" s="156">
        <f t="shared" si="75"/>
        <v>0</v>
      </c>
      <c r="S104" s="156">
        <f t="shared" si="76"/>
        <v>0</v>
      </c>
      <c r="U104" s="157">
        <f t="shared" si="82"/>
        <v>0</v>
      </c>
      <c r="W104" s="152"/>
      <c r="X104" s="152"/>
      <c r="Y104" s="152"/>
      <c r="Z104" s="152"/>
      <c r="AA104" s="152"/>
      <c r="AB104" s="152"/>
      <c r="AC104" s="347"/>
      <c r="AD104" s="152"/>
      <c r="AE104" s="152"/>
      <c r="AF104" s="152"/>
      <c r="AG104" s="152"/>
      <c r="AH104" s="152"/>
      <c r="AI104" s="152"/>
      <c r="AJ104" s="347"/>
      <c r="AK104" s="152"/>
      <c r="AL104" s="152"/>
      <c r="AM104" s="295"/>
      <c r="AN104" s="228"/>
      <c r="AO104" s="228"/>
      <c r="AP104" s="228"/>
      <c r="AQ104" s="228"/>
      <c r="AR104" s="228"/>
      <c r="AS104" s="348"/>
      <c r="AT104" s="264">
        <f t="shared" si="39"/>
        <v>0</v>
      </c>
      <c r="AU104" s="259"/>
      <c r="AV104" s="265">
        <f t="shared" si="79"/>
        <v>0</v>
      </c>
      <c r="AX104" s="265">
        <f t="shared" si="83"/>
        <v>0</v>
      </c>
      <c r="AZ104" s="492">
        <f t="shared" si="80"/>
        <v>0</v>
      </c>
      <c r="BB104" s="492">
        <f t="shared" si="81"/>
        <v>0</v>
      </c>
      <c r="BD104" s="265">
        <f t="shared" si="84"/>
        <v>0</v>
      </c>
      <c r="BE104" s="105"/>
      <c r="BF104" s="105"/>
      <c r="BG104" s="105"/>
      <c r="BH104" s="105"/>
      <c r="BI104" s="105"/>
      <c r="BJ104" s="105"/>
    </row>
    <row r="105" spans="2:62" ht="20.100000000000001" hidden="1" customHeight="1" outlineLevel="1">
      <c r="B105" s="100"/>
      <c r="C105" s="908"/>
      <c r="D105" s="909"/>
      <c r="E105" s="909"/>
      <c r="F105" s="910"/>
      <c r="G105" s="890"/>
      <c r="H105" s="891"/>
      <c r="I105" s="152"/>
      <c r="J105" s="152"/>
      <c r="K105" s="152"/>
      <c r="L105" s="152"/>
      <c r="M105" s="152"/>
      <c r="N105" s="152"/>
      <c r="O105" s="152"/>
      <c r="P105" s="153"/>
      <c r="Q105" s="153"/>
      <c r="R105" s="156">
        <f t="shared" si="75"/>
        <v>0</v>
      </c>
      <c r="S105" s="156">
        <f t="shared" si="76"/>
        <v>0</v>
      </c>
      <c r="U105" s="157">
        <f t="shared" si="82"/>
        <v>0</v>
      </c>
      <c r="W105" s="152"/>
      <c r="X105" s="152"/>
      <c r="Y105" s="152"/>
      <c r="Z105" s="152"/>
      <c r="AA105" s="152"/>
      <c r="AB105" s="152"/>
      <c r="AC105" s="347"/>
      <c r="AD105" s="152"/>
      <c r="AE105" s="152"/>
      <c r="AF105" s="152"/>
      <c r="AG105" s="152"/>
      <c r="AH105" s="152"/>
      <c r="AI105" s="152"/>
      <c r="AJ105" s="347"/>
      <c r="AK105" s="152"/>
      <c r="AL105" s="152"/>
      <c r="AM105" s="295"/>
      <c r="AN105" s="228"/>
      <c r="AO105" s="228"/>
      <c r="AP105" s="228"/>
      <c r="AQ105" s="228"/>
      <c r="AR105" s="228"/>
      <c r="AS105" s="348"/>
      <c r="AT105" s="264">
        <f t="shared" si="39"/>
        <v>0</v>
      </c>
      <c r="AU105" s="259"/>
      <c r="AV105" s="265">
        <f t="shared" si="79"/>
        <v>0</v>
      </c>
      <c r="AX105" s="265">
        <f t="shared" si="83"/>
        <v>0</v>
      </c>
      <c r="AZ105" s="492">
        <f t="shared" si="80"/>
        <v>0</v>
      </c>
      <c r="BB105" s="492">
        <f t="shared" si="81"/>
        <v>0</v>
      </c>
      <c r="BD105" s="265">
        <f t="shared" si="84"/>
        <v>0</v>
      </c>
      <c r="BE105" s="105"/>
      <c r="BF105" s="105"/>
      <c r="BG105" s="105"/>
      <c r="BH105" s="105"/>
      <c r="BI105" s="105"/>
      <c r="BJ105" s="105"/>
    </row>
    <row r="106" spans="2:62" ht="20.100000000000001" hidden="1" customHeight="1" outlineLevel="1">
      <c r="B106" s="100"/>
      <c r="C106" s="908"/>
      <c r="D106" s="909"/>
      <c r="E106" s="909"/>
      <c r="F106" s="910"/>
      <c r="G106" s="890"/>
      <c r="H106" s="891"/>
      <c r="I106" s="152"/>
      <c r="J106" s="152"/>
      <c r="K106" s="152"/>
      <c r="L106" s="152"/>
      <c r="M106" s="152"/>
      <c r="N106" s="152"/>
      <c r="O106" s="152"/>
      <c r="P106" s="153"/>
      <c r="Q106" s="153"/>
      <c r="R106" s="156">
        <f t="shared" si="75"/>
        <v>0</v>
      </c>
      <c r="S106" s="156">
        <f t="shared" si="76"/>
        <v>0</v>
      </c>
      <c r="U106" s="157">
        <f t="shared" si="82"/>
        <v>0</v>
      </c>
      <c r="W106" s="152"/>
      <c r="X106" s="152"/>
      <c r="Y106" s="152"/>
      <c r="Z106" s="152"/>
      <c r="AA106" s="152"/>
      <c r="AB106" s="152"/>
      <c r="AC106" s="347"/>
      <c r="AD106" s="152"/>
      <c r="AE106" s="152"/>
      <c r="AF106" s="152"/>
      <c r="AG106" s="152"/>
      <c r="AH106" s="152"/>
      <c r="AI106" s="152"/>
      <c r="AJ106" s="347"/>
      <c r="AK106" s="152"/>
      <c r="AL106" s="152"/>
      <c r="AM106" s="295"/>
      <c r="AN106" s="228"/>
      <c r="AO106" s="228"/>
      <c r="AP106" s="228"/>
      <c r="AQ106" s="228"/>
      <c r="AR106" s="228"/>
      <c r="AS106" s="348"/>
      <c r="AT106" s="264">
        <f t="shared" si="39"/>
        <v>0</v>
      </c>
      <c r="AU106" s="259"/>
      <c r="AV106" s="265">
        <f t="shared" si="79"/>
        <v>0</v>
      </c>
      <c r="AX106" s="265">
        <f t="shared" si="83"/>
        <v>0</v>
      </c>
      <c r="AZ106" s="492">
        <f t="shared" si="80"/>
        <v>0</v>
      </c>
      <c r="BB106" s="492">
        <f t="shared" si="81"/>
        <v>0</v>
      </c>
      <c r="BD106" s="265">
        <f t="shared" si="84"/>
        <v>0</v>
      </c>
      <c r="BE106" s="105"/>
      <c r="BF106" s="105"/>
      <c r="BG106" s="105"/>
      <c r="BH106" s="105"/>
      <c r="BI106" s="105"/>
      <c r="BJ106" s="105"/>
    </row>
    <row r="107" spans="2:62" ht="20.100000000000001" hidden="1" customHeight="1" outlineLevel="1">
      <c r="B107" s="100"/>
      <c r="C107" s="908"/>
      <c r="D107" s="909"/>
      <c r="E107" s="909"/>
      <c r="F107" s="910"/>
      <c r="G107" s="890"/>
      <c r="H107" s="891"/>
      <c r="I107" s="152"/>
      <c r="J107" s="152"/>
      <c r="K107" s="152"/>
      <c r="L107" s="152"/>
      <c r="M107" s="152"/>
      <c r="N107" s="152"/>
      <c r="O107" s="152"/>
      <c r="P107" s="153"/>
      <c r="Q107" s="153"/>
      <c r="R107" s="156">
        <f t="shared" si="75"/>
        <v>0</v>
      </c>
      <c r="S107" s="156">
        <f t="shared" si="76"/>
        <v>0</v>
      </c>
      <c r="U107" s="157">
        <f t="shared" si="82"/>
        <v>0</v>
      </c>
      <c r="W107" s="152"/>
      <c r="X107" s="152"/>
      <c r="Y107" s="152"/>
      <c r="Z107" s="152"/>
      <c r="AA107" s="152"/>
      <c r="AB107" s="152"/>
      <c r="AC107" s="347"/>
      <c r="AD107" s="152"/>
      <c r="AE107" s="152"/>
      <c r="AF107" s="152"/>
      <c r="AG107" s="152"/>
      <c r="AH107" s="152"/>
      <c r="AI107" s="152"/>
      <c r="AJ107" s="347"/>
      <c r="AK107" s="152"/>
      <c r="AL107" s="152"/>
      <c r="AM107" s="295"/>
      <c r="AN107" s="228"/>
      <c r="AO107" s="228"/>
      <c r="AP107" s="228"/>
      <c r="AQ107" s="228"/>
      <c r="AR107" s="228"/>
      <c r="AS107" s="348"/>
      <c r="AT107" s="264">
        <f t="shared" si="39"/>
        <v>0</v>
      </c>
      <c r="AU107" s="259"/>
      <c r="AV107" s="265">
        <f t="shared" si="79"/>
        <v>0</v>
      </c>
      <c r="AX107" s="265">
        <f t="shared" si="83"/>
        <v>0</v>
      </c>
      <c r="AZ107" s="492">
        <f t="shared" si="80"/>
        <v>0</v>
      </c>
      <c r="BB107" s="492">
        <f t="shared" si="81"/>
        <v>0</v>
      </c>
      <c r="BD107" s="265">
        <f t="shared" si="84"/>
        <v>0</v>
      </c>
      <c r="BE107" s="105"/>
      <c r="BF107" s="105"/>
      <c r="BG107" s="105"/>
      <c r="BH107" s="105"/>
      <c r="BI107" s="105"/>
      <c r="BJ107" s="105"/>
    </row>
    <row r="108" spans="2:62" ht="20.100000000000001" hidden="1" customHeight="1" outlineLevel="1">
      <c r="B108" s="100"/>
      <c r="C108" s="908"/>
      <c r="D108" s="909"/>
      <c r="E108" s="909"/>
      <c r="F108" s="910"/>
      <c r="G108" s="890"/>
      <c r="H108" s="891"/>
      <c r="I108" s="152"/>
      <c r="J108" s="152"/>
      <c r="K108" s="152"/>
      <c r="L108" s="152"/>
      <c r="M108" s="152"/>
      <c r="N108" s="152"/>
      <c r="O108" s="152"/>
      <c r="P108" s="153"/>
      <c r="Q108" s="153"/>
      <c r="R108" s="156">
        <f t="shared" si="75"/>
        <v>0</v>
      </c>
      <c r="S108" s="156">
        <f t="shared" si="76"/>
        <v>0</v>
      </c>
      <c r="U108" s="157">
        <f t="shared" si="82"/>
        <v>0</v>
      </c>
      <c r="W108" s="152"/>
      <c r="X108" s="152"/>
      <c r="Y108" s="152"/>
      <c r="Z108" s="152"/>
      <c r="AA108" s="152"/>
      <c r="AB108" s="152"/>
      <c r="AC108" s="347"/>
      <c r="AD108" s="152"/>
      <c r="AE108" s="152"/>
      <c r="AF108" s="152"/>
      <c r="AG108" s="152"/>
      <c r="AH108" s="152"/>
      <c r="AI108" s="152"/>
      <c r="AJ108" s="347"/>
      <c r="AK108" s="152"/>
      <c r="AL108" s="152"/>
      <c r="AM108" s="295"/>
      <c r="AN108" s="228"/>
      <c r="AO108" s="228"/>
      <c r="AP108" s="228"/>
      <c r="AQ108" s="228"/>
      <c r="AR108" s="228"/>
      <c r="AS108" s="348"/>
      <c r="AT108" s="264">
        <f t="shared" si="39"/>
        <v>0</v>
      </c>
      <c r="AU108" s="259"/>
      <c r="AV108" s="265">
        <f t="shared" si="79"/>
        <v>0</v>
      </c>
      <c r="AX108" s="265">
        <f t="shared" si="83"/>
        <v>0</v>
      </c>
      <c r="AZ108" s="492">
        <f t="shared" si="80"/>
        <v>0</v>
      </c>
      <c r="BB108" s="492">
        <f t="shared" si="81"/>
        <v>0</v>
      </c>
      <c r="BD108" s="265">
        <f t="shared" si="84"/>
        <v>0</v>
      </c>
      <c r="BE108" s="105"/>
      <c r="BF108" s="105"/>
      <c r="BG108" s="105"/>
      <c r="BH108" s="105"/>
      <c r="BI108" s="105"/>
      <c r="BJ108" s="105"/>
    </row>
    <row r="109" spans="2:62" ht="20.100000000000001" hidden="1" customHeight="1" outlineLevel="1">
      <c r="B109" s="100"/>
      <c r="C109" s="908"/>
      <c r="D109" s="909"/>
      <c r="E109" s="909"/>
      <c r="F109" s="910"/>
      <c r="G109" s="890"/>
      <c r="H109" s="891"/>
      <c r="I109" s="152"/>
      <c r="J109" s="152"/>
      <c r="K109" s="152"/>
      <c r="L109" s="152"/>
      <c r="M109" s="152"/>
      <c r="N109" s="152"/>
      <c r="O109" s="152"/>
      <c r="P109" s="153"/>
      <c r="Q109" s="153"/>
      <c r="R109" s="156">
        <f t="shared" si="75"/>
        <v>0</v>
      </c>
      <c r="S109" s="156">
        <f t="shared" si="76"/>
        <v>0</v>
      </c>
      <c r="U109" s="157">
        <f t="shared" si="82"/>
        <v>0</v>
      </c>
      <c r="W109" s="152"/>
      <c r="X109" s="152"/>
      <c r="Y109" s="152"/>
      <c r="Z109" s="152"/>
      <c r="AA109" s="152"/>
      <c r="AB109" s="152"/>
      <c r="AC109" s="347"/>
      <c r="AD109" s="152"/>
      <c r="AE109" s="152"/>
      <c r="AF109" s="152"/>
      <c r="AG109" s="152"/>
      <c r="AH109" s="152"/>
      <c r="AI109" s="152"/>
      <c r="AJ109" s="347"/>
      <c r="AK109" s="152"/>
      <c r="AL109" s="152"/>
      <c r="AM109" s="295"/>
      <c r="AN109" s="228"/>
      <c r="AO109" s="228"/>
      <c r="AP109" s="228"/>
      <c r="AQ109" s="228"/>
      <c r="AR109" s="228"/>
      <c r="AS109" s="348"/>
      <c r="AT109" s="264">
        <f t="shared" si="39"/>
        <v>0</v>
      </c>
      <c r="AU109" s="259"/>
      <c r="AV109" s="265">
        <f t="shared" si="79"/>
        <v>0</v>
      </c>
      <c r="AX109" s="265">
        <f t="shared" si="83"/>
        <v>0</v>
      </c>
      <c r="AZ109" s="492">
        <f t="shared" si="80"/>
        <v>0</v>
      </c>
      <c r="BB109" s="492">
        <f t="shared" si="81"/>
        <v>0</v>
      </c>
      <c r="BD109" s="265">
        <f t="shared" si="84"/>
        <v>0</v>
      </c>
      <c r="BE109" s="105"/>
      <c r="BF109" s="105"/>
      <c r="BG109" s="105"/>
      <c r="BH109" s="105"/>
      <c r="BI109" s="105"/>
      <c r="BJ109" s="105"/>
    </row>
    <row r="110" spans="2:62" ht="20.100000000000001" hidden="1" customHeight="1" outlineLevel="1">
      <c r="B110" s="100"/>
      <c r="C110" s="908"/>
      <c r="D110" s="909"/>
      <c r="E110" s="909"/>
      <c r="F110" s="910"/>
      <c r="G110" s="890"/>
      <c r="H110" s="891"/>
      <c r="I110" s="152"/>
      <c r="J110" s="152"/>
      <c r="K110" s="152"/>
      <c r="L110" s="152"/>
      <c r="M110" s="152"/>
      <c r="N110" s="152"/>
      <c r="O110" s="152"/>
      <c r="P110" s="153"/>
      <c r="Q110" s="153"/>
      <c r="R110" s="156">
        <f t="shared" si="75"/>
        <v>0</v>
      </c>
      <c r="S110" s="156">
        <f t="shared" si="76"/>
        <v>0</v>
      </c>
      <c r="U110" s="157">
        <f t="shared" si="82"/>
        <v>0</v>
      </c>
      <c r="W110" s="152"/>
      <c r="X110" s="152"/>
      <c r="Y110" s="152"/>
      <c r="Z110" s="152"/>
      <c r="AA110" s="152"/>
      <c r="AB110" s="152"/>
      <c r="AC110" s="347"/>
      <c r="AD110" s="152"/>
      <c r="AE110" s="152"/>
      <c r="AF110" s="152"/>
      <c r="AG110" s="152"/>
      <c r="AH110" s="152"/>
      <c r="AI110" s="152"/>
      <c r="AJ110" s="347"/>
      <c r="AK110" s="152"/>
      <c r="AL110" s="152"/>
      <c r="AM110" s="295"/>
      <c r="AN110" s="228"/>
      <c r="AO110" s="228"/>
      <c r="AP110" s="228"/>
      <c r="AQ110" s="228"/>
      <c r="AR110" s="228"/>
      <c r="AS110" s="348"/>
      <c r="AT110" s="264">
        <f t="shared" ref="AT110:AT112" si="85">((W110+AD110)*$W$7+(X110+AE110)*$X$7+(Y110+Z110+AF110+AG110)*$Z$7+(AA110+AH110)*$AA$7+(AB110+AI110)*$AB$7)*Zuschläge_IBN</f>
        <v>0</v>
      </c>
      <c r="AU110" s="259"/>
      <c r="AV110" s="265">
        <f t="shared" si="79"/>
        <v>0</v>
      </c>
      <c r="AX110" s="265">
        <f t="shared" si="83"/>
        <v>0</v>
      </c>
      <c r="AZ110" s="492">
        <f t="shared" si="80"/>
        <v>0</v>
      </c>
      <c r="BB110" s="492">
        <f t="shared" si="81"/>
        <v>0</v>
      </c>
      <c r="BD110" s="265">
        <f t="shared" si="84"/>
        <v>0</v>
      </c>
      <c r="BE110" s="105"/>
      <c r="BF110" s="105"/>
      <c r="BG110" s="105"/>
      <c r="BH110" s="105"/>
      <c r="BI110" s="105"/>
      <c r="BJ110" s="105"/>
    </row>
    <row r="111" spans="2:62" ht="20.100000000000001" hidden="1" customHeight="1" outlineLevel="1">
      <c r="B111" s="100"/>
      <c r="C111" s="908"/>
      <c r="D111" s="909"/>
      <c r="E111" s="909"/>
      <c r="F111" s="910"/>
      <c r="G111" s="890"/>
      <c r="H111" s="891"/>
      <c r="I111" s="152"/>
      <c r="J111" s="152"/>
      <c r="K111" s="152"/>
      <c r="L111" s="152"/>
      <c r="M111" s="152"/>
      <c r="N111" s="152"/>
      <c r="O111" s="152"/>
      <c r="P111" s="153"/>
      <c r="Q111" s="153"/>
      <c r="R111" s="156">
        <f t="shared" si="75"/>
        <v>0</v>
      </c>
      <c r="S111" s="156">
        <f t="shared" si="76"/>
        <v>0</v>
      </c>
      <c r="U111" s="157">
        <f t="shared" si="82"/>
        <v>0</v>
      </c>
      <c r="W111" s="152"/>
      <c r="X111" s="152"/>
      <c r="Y111" s="152"/>
      <c r="Z111" s="152"/>
      <c r="AA111" s="152"/>
      <c r="AB111" s="152"/>
      <c r="AC111" s="347"/>
      <c r="AD111" s="152"/>
      <c r="AE111" s="152"/>
      <c r="AF111" s="152"/>
      <c r="AG111" s="152"/>
      <c r="AH111" s="152"/>
      <c r="AI111" s="152"/>
      <c r="AJ111" s="347"/>
      <c r="AK111" s="152"/>
      <c r="AL111" s="152"/>
      <c r="AM111" s="295"/>
      <c r="AN111" s="228"/>
      <c r="AO111" s="228"/>
      <c r="AP111" s="228"/>
      <c r="AQ111" s="228"/>
      <c r="AR111" s="228"/>
      <c r="AS111" s="348"/>
      <c r="AT111" s="264">
        <f t="shared" si="85"/>
        <v>0</v>
      </c>
      <c r="AU111" s="259"/>
      <c r="AV111" s="265">
        <f t="shared" si="79"/>
        <v>0</v>
      </c>
      <c r="AX111" s="265">
        <f t="shared" si="83"/>
        <v>0</v>
      </c>
      <c r="AZ111" s="492">
        <f t="shared" si="80"/>
        <v>0</v>
      </c>
      <c r="BB111" s="492">
        <f t="shared" si="81"/>
        <v>0</v>
      </c>
      <c r="BD111" s="265">
        <f t="shared" si="84"/>
        <v>0</v>
      </c>
      <c r="BE111" s="105"/>
      <c r="BF111" s="105"/>
      <c r="BG111" s="105"/>
      <c r="BH111" s="105"/>
      <c r="BI111" s="105"/>
      <c r="BJ111" s="105"/>
    </row>
    <row r="112" spans="2:62" ht="20.100000000000001" hidden="1" customHeight="1" outlineLevel="1">
      <c r="B112" s="100"/>
      <c r="C112" s="908"/>
      <c r="D112" s="909"/>
      <c r="E112" s="909"/>
      <c r="F112" s="910"/>
      <c r="G112" s="890"/>
      <c r="H112" s="891"/>
      <c r="I112" s="152"/>
      <c r="J112" s="152"/>
      <c r="K112" s="152"/>
      <c r="L112" s="152"/>
      <c r="M112" s="152"/>
      <c r="N112" s="152"/>
      <c r="O112" s="152"/>
      <c r="P112" s="153"/>
      <c r="Q112" s="153"/>
      <c r="R112" s="156">
        <f t="shared" si="75"/>
        <v>0</v>
      </c>
      <c r="S112" s="156">
        <f t="shared" si="76"/>
        <v>0</v>
      </c>
      <c r="U112" s="157">
        <f t="shared" si="82"/>
        <v>0</v>
      </c>
      <c r="W112" s="152"/>
      <c r="X112" s="152"/>
      <c r="Y112" s="152"/>
      <c r="Z112" s="152"/>
      <c r="AA112" s="152"/>
      <c r="AB112" s="152"/>
      <c r="AC112" s="347"/>
      <c r="AD112" s="152"/>
      <c r="AE112" s="152"/>
      <c r="AF112" s="152"/>
      <c r="AG112" s="152"/>
      <c r="AH112" s="152"/>
      <c r="AI112" s="152"/>
      <c r="AJ112" s="347"/>
      <c r="AK112" s="152"/>
      <c r="AL112" s="152"/>
      <c r="AM112" s="295"/>
      <c r="AN112" s="228"/>
      <c r="AO112" s="228"/>
      <c r="AP112" s="228"/>
      <c r="AQ112" s="228"/>
      <c r="AR112" s="228"/>
      <c r="AS112" s="348"/>
      <c r="AT112" s="264">
        <f t="shared" si="85"/>
        <v>0</v>
      </c>
      <c r="AU112" s="259"/>
      <c r="AV112" s="265">
        <f t="shared" si="79"/>
        <v>0</v>
      </c>
      <c r="AX112" s="265">
        <f t="shared" si="83"/>
        <v>0</v>
      </c>
      <c r="AZ112" s="492">
        <f t="shared" si="80"/>
        <v>0</v>
      </c>
      <c r="BB112" s="492">
        <f t="shared" si="81"/>
        <v>0</v>
      </c>
      <c r="BD112" s="265">
        <f t="shared" si="84"/>
        <v>0</v>
      </c>
      <c r="BE112" s="105"/>
      <c r="BF112" s="105"/>
      <c r="BG112" s="105"/>
      <c r="BH112" s="105"/>
      <c r="BI112" s="105"/>
      <c r="BJ112" s="105"/>
    </row>
    <row r="113" spans="2:62" ht="9.9499999999999993" hidden="1" customHeight="1" outlineLevel="1">
      <c r="B113" s="101"/>
      <c r="C113" s="208"/>
      <c r="D113" s="208"/>
      <c r="E113" s="208"/>
      <c r="F113" s="208"/>
      <c r="G113" s="237"/>
      <c r="H113" s="207"/>
      <c r="I113" s="257"/>
      <c r="J113" s="257"/>
      <c r="K113" s="257"/>
      <c r="L113" s="257"/>
      <c r="M113" s="257"/>
      <c r="N113" s="257"/>
      <c r="O113" s="257"/>
      <c r="P113" s="256"/>
      <c r="Q113" s="102"/>
      <c r="R113" s="102"/>
      <c r="S113" s="102"/>
      <c r="U113" s="98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Z113" s="493"/>
      <c r="BE113" s="105"/>
      <c r="BF113" s="105"/>
      <c r="BG113" s="105"/>
      <c r="BH113" s="105"/>
      <c r="BI113" s="105"/>
      <c r="BJ113" s="105"/>
    </row>
    <row r="114" spans="2:62" ht="20.100000000000001" customHeight="1" collapsed="1">
      <c r="B114" s="151">
        <f>B97+1</f>
        <v>7</v>
      </c>
      <c r="C114" s="916"/>
      <c r="D114" s="917"/>
      <c r="E114" s="917"/>
      <c r="F114" s="918"/>
      <c r="G114" s="429"/>
      <c r="H114" s="206">
        <v>1</v>
      </c>
      <c r="I114" s="642">
        <f t="shared" ref="I114" si="86">$H114*SUM(I115:I129)</f>
        <v>0</v>
      </c>
      <c r="J114" s="643">
        <f t="shared" ref="J114:O114" si="87">$H114*SUM(J115:J129)</f>
        <v>0</v>
      </c>
      <c r="K114" s="644">
        <f t="shared" si="87"/>
        <v>0</v>
      </c>
      <c r="L114" s="645">
        <f t="shared" si="87"/>
        <v>0</v>
      </c>
      <c r="M114" s="645">
        <f t="shared" si="87"/>
        <v>0</v>
      </c>
      <c r="N114" s="644">
        <f t="shared" si="87"/>
        <v>0</v>
      </c>
      <c r="O114" s="642">
        <f t="shared" si="87"/>
        <v>0</v>
      </c>
      <c r="P114" s="209">
        <f t="shared" ref="P114:Q114" si="88">$H114*SUM(P115:P129)</f>
        <v>0</v>
      </c>
      <c r="Q114" s="210">
        <f t="shared" si="88"/>
        <v>0</v>
      </c>
      <c r="R114" s="136">
        <f t="shared" ref="R114:R129" si="89">P114*(1+Gewinn)*(1+SicherheitAngebot)</f>
        <v>0</v>
      </c>
      <c r="S114" s="137">
        <f t="shared" ref="S114:S129" si="90">Q114*(1+MGKZ)*(1+Gewinn)*(1+SicherheitAngebot)</f>
        <v>0</v>
      </c>
      <c r="U114" s="10">
        <f>I114*$I$7+J114*$J$7+K114*$K$7+L114*$L$7+M114*$M$7+N114*$N$7+O114*$O$7+R114+S114</f>
        <v>0</v>
      </c>
      <c r="W114" s="646">
        <f t="shared" ref="W114:AB114" si="91">$H114*SUM(W115:W129)</f>
        <v>0</v>
      </c>
      <c r="X114" s="647">
        <f t="shared" si="91"/>
        <v>0</v>
      </c>
      <c r="Y114" s="648">
        <f t="shared" si="91"/>
        <v>0</v>
      </c>
      <c r="Z114" s="649">
        <f t="shared" si="91"/>
        <v>0</v>
      </c>
      <c r="AA114" s="648">
        <f t="shared" si="91"/>
        <v>0</v>
      </c>
      <c r="AB114" s="646">
        <f t="shared" si="91"/>
        <v>0</v>
      </c>
      <c r="AC114" s="258"/>
      <c r="AD114" s="646">
        <f t="shared" ref="AD114:AM114" si="92">$H114*SUM(AD115:AD129)</f>
        <v>0</v>
      </c>
      <c r="AE114" s="647">
        <f t="shared" si="92"/>
        <v>0</v>
      </c>
      <c r="AF114" s="648">
        <f t="shared" si="92"/>
        <v>0</v>
      </c>
      <c r="AG114" s="649">
        <f t="shared" si="92"/>
        <v>0</v>
      </c>
      <c r="AH114" s="648">
        <f t="shared" si="92"/>
        <v>0</v>
      </c>
      <c r="AI114" s="646">
        <f t="shared" si="92"/>
        <v>0</v>
      </c>
      <c r="AJ114" s="258"/>
      <c r="AK114" s="653">
        <f t="shared" si="92"/>
        <v>0</v>
      </c>
      <c r="AL114" s="653">
        <f t="shared" si="92"/>
        <v>0</v>
      </c>
      <c r="AM114" s="653">
        <f t="shared" si="92"/>
        <v>0</v>
      </c>
      <c r="AN114" s="227">
        <f>$H114*SUM(AN115:AN129)*(1+Gewinn)*(1+SicherheitAngebot)</f>
        <v>0</v>
      </c>
      <c r="AO114" s="227">
        <f>$H114*SUM(AO115:AO129)*(1+Gewinn)*(1+SicherheitAngebot)</f>
        <v>0</v>
      </c>
      <c r="AP114" s="227">
        <f>$H114*SUM(AP115:AP129)*(1+Gewinn)*(1+SicherheitAngebot)</f>
        <v>0</v>
      </c>
      <c r="AQ114" s="227">
        <f>$H114*SUM(AQ115:AQ129)*(1+Gewinn)*(1+SicherheitAngebot)</f>
        <v>0</v>
      </c>
      <c r="AR114" s="227">
        <f>$H114*SUM(AR115:AR129)*(1+Gewinn)*(1+SicherheitAngebot)</f>
        <v>0</v>
      </c>
      <c r="AS114" s="262"/>
      <c r="AT114" s="263">
        <f t="shared" ref="AT114:AT177" si="93">((W114+AD114)*$W$7+(X114+AE114)*$X$7+(Y114+Z114+AF114+AG114)*$Z$7+(AA114+AH114)*$AA$7+(AB114+AI114)*$AB$7)*Zuschläge_IBN</f>
        <v>0</v>
      </c>
      <c r="AU114" s="259"/>
      <c r="AV114" s="491">
        <f>AK114*$AK$7+AL114*$AL$7+AM114*$AM$7+SUM(AN114:AR114)+AT114/Zuschläge_IBN+AT114</f>
        <v>0</v>
      </c>
      <c r="AX114" s="685">
        <f>U114+AV114</f>
        <v>0</v>
      </c>
      <c r="AZ114" s="490">
        <f>IF(H114&gt;0,U114/(1+SicherheitAngebot)*(1+Sicherheit),0)</f>
        <v>0</v>
      </c>
      <c r="BB114" s="490">
        <f>IF(H114&gt;0,AV114/(1+SicherheitAngebot)*(1+Sicherheit),0)</f>
        <v>0</v>
      </c>
      <c r="BD114" s="490">
        <f>AZ114+BB114</f>
        <v>0</v>
      </c>
      <c r="BE114" s="105"/>
      <c r="BF114" s="105"/>
      <c r="BG114" s="105"/>
      <c r="BH114" s="105"/>
      <c r="BI114" s="105"/>
      <c r="BJ114" s="105"/>
    </row>
    <row r="115" spans="2:62" ht="20.100000000000001" hidden="1" customHeight="1" outlineLevel="1">
      <c r="B115" s="99"/>
      <c r="C115" s="908"/>
      <c r="D115" s="909"/>
      <c r="E115" s="909"/>
      <c r="F115" s="910"/>
      <c r="G115" s="890"/>
      <c r="H115" s="901"/>
      <c r="I115" s="152"/>
      <c r="J115" s="152"/>
      <c r="K115" s="152"/>
      <c r="L115" s="152"/>
      <c r="M115" s="152"/>
      <c r="N115" s="152"/>
      <c r="O115" s="152"/>
      <c r="P115" s="153"/>
      <c r="Q115" s="153"/>
      <c r="R115" s="156">
        <f t="shared" si="89"/>
        <v>0</v>
      </c>
      <c r="S115" s="156">
        <f t="shared" si="90"/>
        <v>0</v>
      </c>
      <c r="U115" s="157">
        <f>I115*$I$7+J115*$J$7+K115*$K$7+L115*$L$7+M115*$M$7+N115*$N$7+O115*$O$7+R115+S115</f>
        <v>0</v>
      </c>
      <c r="W115" s="152"/>
      <c r="X115" s="152"/>
      <c r="Y115" s="152"/>
      <c r="Z115" s="152"/>
      <c r="AA115" s="152"/>
      <c r="AB115" s="152"/>
      <c r="AC115" s="347"/>
      <c r="AD115" s="152"/>
      <c r="AE115" s="152"/>
      <c r="AF115" s="152"/>
      <c r="AG115" s="152"/>
      <c r="AH115" s="152"/>
      <c r="AI115" s="152"/>
      <c r="AJ115" s="347"/>
      <c r="AK115" s="152"/>
      <c r="AL115" s="152"/>
      <c r="AM115" s="295"/>
      <c r="AN115" s="228"/>
      <c r="AO115" s="228"/>
      <c r="AP115" s="228"/>
      <c r="AQ115" s="228"/>
      <c r="AR115" s="228"/>
      <c r="AS115" s="348"/>
      <c r="AT115" s="264">
        <f t="shared" si="93"/>
        <v>0</v>
      </c>
      <c r="AU115" s="259"/>
      <c r="AV115" s="265">
        <f t="shared" ref="AV115:AV129" si="94">AK115*$AK$7+AL115*$AL$7+AM115*$AM$7+SUM(AN115:AR115)*(1+Gewinn)*(1+SicherheitAngebot)+AT115/Zuschläge_IBN+AT115</f>
        <v>0</v>
      </c>
      <c r="AX115" s="265">
        <f>U115+AV115</f>
        <v>0</v>
      </c>
      <c r="AZ115" s="492">
        <f t="shared" ref="AZ115:AZ129" si="95">U115/(1+SicherheitAngebot)*(1+Sicherheit)</f>
        <v>0</v>
      </c>
      <c r="BB115" s="492">
        <f t="shared" ref="BB115:BB129" si="96">AV115/(1+SicherheitAngebot)*(1+Sicherheit)</f>
        <v>0</v>
      </c>
      <c r="BD115" s="265">
        <f>AZ115+BB115</f>
        <v>0</v>
      </c>
      <c r="BE115" s="105"/>
      <c r="BF115" s="105"/>
      <c r="BG115" s="105"/>
      <c r="BH115" s="105"/>
      <c r="BI115" s="105"/>
      <c r="BJ115" s="105"/>
    </row>
    <row r="116" spans="2:62" ht="20.100000000000001" hidden="1" customHeight="1" outlineLevel="1">
      <c r="B116" s="100"/>
      <c r="C116" s="908"/>
      <c r="D116" s="909"/>
      <c r="E116" s="909"/>
      <c r="F116" s="910"/>
      <c r="G116" s="890"/>
      <c r="H116" s="891"/>
      <c r="I116" s="152"/>
      <c r="J116" s="152"/>
      <c r="K116" s="152"/>
      <c r="L116" s="152"/>
      <c r="M116" s="152"/>
      <c r="N116" s="152"/>
      <c r="O116" s="152"/>
      <c r="P116" s="153"/>
      <c r="Q116" s="153"/>
      <c r="R116" s="156">
        <f t="shared" si="89"/>
        <v>0</v>
      </c>
      <c r="S116" s="156">
        <f t="shared" si="90"/>
        <v>0</v>
      </c>
      <c r="U116" s="157">
        <f t="shared" ref="U116:U129" si="97">I116*$I$7+J116*$J$7+K116*$K$7+L116*$L$7+M116*$M$7+N116*$N$7+O116*$O$7+R116+S116</f>
        <v>0</v>
      </c>
      <c r="W116" s="152"/>
      <c r="X116" s="152"/>
      <c r="Y116" s="152"/>
      <c r="Z116" s="152"/>
      <c r="AA116" s="152"/>
      <c r="AB116" s="152"/>
      <c r="AC116" s="347"/>
      <c r="AD116" s="152"/>
      <c r="AE116" s="152"/>
      <c r="AF116" s="152"/>
      <c r="AG116" s="152"/>
      <c r="AH116" s="152"/>
      <c r="AI116" s="152"/>
      <c r="AJ116" s="347"/>
      <c r="AK116" s="152"/>
      <c r="AL116" s="152"/>
      <c r="AM116" s="295"/>
      <c r="AN116" s="228"/>
      <c r="AO116" s="228"/>
      <c r="AP116" s="228"/>
      <c r="AQ116" s="228"/>
      <c r="AR116" s="228"/>
      <c r="AS116" s="348"/>
      <c r="AT116" s="264">
        <f t="shared" si="93"/>
        <v>0</v>
      </c>
      <c r="AU116" s="259"/>
      <c r="AV116" s="265">
        <f t="shared" si="94"/>
        <v>0</v>
      </c>
      <c r="AX116" s="265">
        <f t="shared" ref="AX116:AX129" si="98">U116+AV116</f>
        <v>0</v>
      </c>
      <c r="AZ116" s="492">
        <f t="shared" si="95"/>
        <v>0</v>
      </c>
      <c r="BB116" s="492">
        <f t="shared" si="96"/>
        <v>0</v>
      </c>
      <c r="BD116" s="265">
        <f t="shared" ref="BD116:BD129" si="99">AZ116+BB116</f>
        <v>0</v>
      </c>
      <c r="BE116" s="105"/>
      <c r="BF116" s="105"/>
      <c r="BG116" s="105"/>
      <c r="BH116" s="105"/>
      <c r="BI116" s="105"/>
      <c r="BJ116" s="105"/>
    </row>
    <row r="117" spans="2:62" ht="20.100000000000001" hidden="1" customHeight="1" outlineLevel="1">
      <c r="B117" s="100"/>
      <c r="C117" s="908"/>
      <c r="D117" s="909"/>
      <c r="E117" s="909"/>
      <c r="F117" s="910"/>
      <c r="G117" s="890"/>
      <c r="H117" s="891"/>
      <c r="I117" s="152"/>
      <c r="J117" s="152"/>
      <c r="K117" s="152"/>
      <c r="L117" s="152"/>
      <c r="M117" s="152"/>
      <c r="N117" s="152"/>
      <c r="O117" s="152"/>
      <c r="P117" s="153"/>
      <c r="Q117" s="153"/>
      <c r="R117" s="156">
        <f t="shared" si="89"/>
        <v>0</v>
      </c>
      <c r="S117" s="156">
        <f t="shared" si="90"/>
        <v>0</v>
      </c>
      <c r="U117" s="157">
        <f t="shared" si="97"/>
        <v>0</v>
      </c>
      <c r="W117" s="152"/>
      <c r="X117" s="152"/>
      <c r="Y117" s="152"/>
      <c r="Z117" s="152"/>
      <c r="AA117" s="152"/>
      <c r="AB117" s="152"/>
      <c r="AC117" s="347"/>
      <c r="AD117" s="152"/>
      <c r="AE117" s="152"/>
      <c r="AF117" s="152"/>
      <c r="AG117" s="152"/>
      <c r="AH117" s="152"/>
      <c r="AI117" s="152"/>
      <c r="AJ117" s="347"/>
      <c r="AK117" s="152"/>
      <c r="AL117" s="152"/>
      <c r="AM117" s="295"/>
      <c r="AN117" s="228"/>
      <c r="AO117" s="228"/>
      <c r="AP117" s="228"/>
      <c r="AQ117" s="228"/>
      <c r="AR117" s="228"/>
      <c r="AS117" s="348"/>
      <c r="AT117" s="264">
        <f t="shared" si="93"/>
        <v>0</v>
      </c>
      <c r="AU117" s="259"/>
      <c r="AV117" s="265">
        <f t="shared" si="94"/>
        <v>0</v>
      </c>
      <c r="AX117" s="265">
        <f t="shared" si="98"/>
        <v>0</v>
      </c>
      <c r="AZ117" s="492">
        <f t="shared" si="95"/>
        <v>0</v>
      </c>
      <c r="BB117" s="492">
        <f t="shared" si="96"/>
        <v>0</v>
      </c>
      <c r="BD117" s="265">
        <f t="shared" si="99"/>
        <v>0</v>
      </c>
      <c r="BE117" s="105"/>
      <c r="BF117" s="105"/>
      <c r="BG117" s="105"/>
      <c r="BH117" s="105"/>
      <c r="BI117" s="105"/>
      <c r="BJ117" s="105"/>
    </row>
    <row r="118" spans="2:62" ht="20.100000000000001" hidden="1" customHeight="1" outlineLevel="1">
      <c r="B118" s="100"/>
      <c r="C118" s="908"/>
      <c r="D118" s="909"/>
      <c r="E118" s="909"/>
      <c r="F118" s="910"/>
      <c r="G118" s="890"/>
      <c r="H118" s="891"/>
      <c r="I118" s="152"/>
      <c r="J118" s="152"/>
      <c r="K118" s="152"/>
      <c r="L118" s="152"/>
      <c r="M118" s="152"/>
      <c r="N118" s="152"/>
      <c r="O118" s="152"/>
      <c r="P118" s="153"/>
      <c r="Q118" s="153"/>
      <c r="R118" s="156">
        <f t="shared" si="89"/>
        <v>0</v>
      </c>
      <c r="S118" s="156">
        <f t="shared" si="90"/>
        <v>0</v>
      </c>
      <c r="U118" s="157">
        <f t="shared" si="97"/>
        <v>0</v>
      </c>
      <c r="W118" s="152"/>
      <c r="X118" s="152"/>
      <c r="Y118" s="152"/>
      <c r="Z118" s="152"/>
      <c r="AA118" s="152"/>
      <c r="AB118" s="152"/>
      <c r="AC118" s="347"/>
      <c r="AD118" s="152"/>
      <c r="AE118" s="152"/>
      <c r="AF118" s="152"/>
      <c r="AG118" s="152"/>
      <c r="AH118" s="152"/>
      <c r="AI118" s="152"/>
      <c r="AJ118" s="347"/>
      <c r="AK118" s="152"/>
      <c r="AL118" s="152"/>
      <c r="AM118" s="295"/>
      <c r="AN118" s="228"/>
      <c r="AO118" s="228"/>
      <c r="AP118" s="228"/>
      <c r="AQ118" s="228"/>
      <c r="AR118" s="228"/>
      <c r="AS118" s="348"/>
      <c r="AT118" s="264">
        <f t="shared" si="93"/>
        <v>0</v>
      </c>
      <c r="AU118" s="259"/>
      <c r="AV118" s="265">
        <f t="shared" si="94"/>
        <v>0</v>
      </c>
      <c r="AX118" s="265">
        <f t="shared" si="98"/>
        <v>0</v>
      </c>
      <c r="AZ118" s="492">
        <f t="shared" si="95"/>
        <v>0</v>
      </c>
      <c r="BB118" s="492">
        <f t="shared" si="96"/>
        <v>0</v>
      </c>
      <c r="BD118" s="265">
        <f t="shared" si="99"/>
        <v>0</v>
      </c>
      <c r="BE118" s="105"/>
      <c r="BF118" s="105"/>
      <c r="BG118" s="105"/>
      <c r="BH118" s="105"/>
      <c r="BI118" s="105"/>
      <c r="BJ118" s="105"/>
    </row>
    <row r="119" spans="2:62" ht="20.100000000000001" hidden="1" customHeight="1" outlineLevel="1">
      <c r="B119" s="100"/>
      <c r="C119" s="908"/>
      <c r="D119" s="909"/>
      <c r="E119" s="909"/>
      <c r="F119" s="910"/>
      <c r="G119" s="890"/>
      <c r="H119" s="891"/>
      <c r="I119" s="152"/>
      <c r="J119" s="152"/>
      <c r="K119" s="152"/>
      <c r="L119" s="152"/>
      <c r="M119" s="152"/>
      <c r="N119" s="152"/>
      <c r="O119" s="152"/>
      <c r="P119" s="153"/>
      <c r="Q119" s="153"/>
      <c r="R119" s="156">
        <f t="shared" si="89"/>
        <v>0</v>
      </c>
      <c r="S119" s="156">
        <f t="shared" si="90"/>
        <v>0</v>
      </c>
      <c r="U119" s="157">
        <f t="shared" si="97"/>
        <v>0</v>
      </c>
      <c r="W119" s="152"/>
      <c r="X119" s="152"/>
      <c r="Y119" s="152"/>
      <c r="Z119" s="152"/>
      <c r="AA119" s="152"/>
      <c r="AB119" s="152"/>
      <c r="AC119" s="347"/>
      <c r="AD119" s="152"/>
      <c r="AE119" s="152"/>
      <c r="AF119" s="152"/>
      <c r="AG119" s="152"/>
      <c r="AH119" s="152"/>
      <c r="AI119" s="152"/>
      <c r="AJ119" s="347"/>
      <c r="AK119" s="152"/>
      <c r="AL119" s="152"/>
      <c r="AM119" s="295"/>
      <c r="AN119" s="228"/>
      <c r="AO119" s="228"/>
      <c r="AP119" s="228"/>
      <c r="AQ119" s="228"/>
      <c r="AR119" s="228"/>
      <c r="AS119" s="348"/>
      <c r="AT119" s="264">
        <f t="shared" si="93"/>
        <v>0</v>
      </c>
      <c r="AU119" s="259"/>
      <c r="AV119" s="265">
        <f t="shared" si="94"/>
        <v>0</v>
      </c>
      <c r="AX119" s="265">
        <f t="shared" si="98"/>
        <v>0</v>
      </c>
      <c r="AZ119" s="492">
        <f t="shared" si="95"/>
        <v>0</v>
      </c>
      <c r="BB119" s="492">
        <f t="shared" si="96"/>
        <v>0</v>
      </c>
      <c r="BD119" s="265">
        <f t="shared" si="99"/>
        <v>0</v>
      </c>
      <c r="BE119" s="105"/>
      <c r="BF119" s="105"/>
      <c r="BG119" s="105"/>
      <c r="BH119" s="105"/>
      <c r="BI119" s="105"/>
      <c r="BJ119" s="105"/>
    </row>
    <row r="120" spans="2:62" ht="20.100000000000001" hidden="1" customHeight="1" outlineLevel="1">
      <c r="B120" s="100"/>
      <c r="C120" s="908"/>
      <c r="D120" s="909"/>
      <c r="E120" s="909"/>
      <c r="F120" s="910"/>
      <c r="G120" s="890"/>
      <c r="H120" s="891"/>
      <c r="I120" s="152"/>
      <c r="J120" s="152"/>
      <c r="K120" s="152"/>
      <c r="L120" s="152"/>
      <c r="M120" s="152"/>
      <c r="N120" s="152"/>
      <c r="O120" s="152"/>
      <c r="P120" s="153"/>
      <c r="Q120" s="153"/>
      <c r="R120" s="156">
        <f t="shared" si="89"/>
        <v>0</v>
      </c>
      <c r="S120" s="156">
        <f t="shared" si="90"/>
        <v>0</v>
      </c>
      <c r="U120" s="157">
        <f t="shared" si="97"/>
        <v>0</v>
      </c>
      <c r="W120" s="152"/>
      <c r="X120" s="152"/>
      <c r="Y120" s="152"/>
      <c r="Z120" s="152"/>
      <c r="AA120" s="152"/>
      <c r="AB120" s="152"/>
      <c r="AC120" s="347"/>
      <c r="AD120" s="152"/>
      <c r="AE120" s="152"/>
      <c r="AF120" s="152"/>
      <c r="AG120" s="152"/>
      <c r="AH120" s="152"/>
      <c r="AI120" s="152"/>
      <c r="AJ120" s="347"/>
      <c r="AK120" s="152"/>
      <c r="AL120" s="152"/>
      <c r="AM120" s="295"/>
      <c r="AN120" s="228"/>
      <c r="AO120" s="228"/>
      <c r="AP120" s="228"/>
      <c r="AQ120" s="228"/>
      <c r="AR120" s="228"/>
      <c r="AS120" s="348"/>
      <c r="AT120" s="264">
        <f t="shared" si="93"/>
        <v>0</v>
      </c>
      <c r="AU120" s="259"/>
      <c r="AV120" s="265">
        <f t="shared" si="94"/>
        <v>0</v>
      </c>
      <c r="AX120" s="265">
        <f t="shared" si="98"/>
        <v>0</v>
      </c>
      <c r="AZ120" s="492">
        <f t="shared" si="95"/>
        <v>0</v>
      </c>
      <c r="BB120" s="492">
        <f t="shared" si="96"/>
        <v>0</v>
      </c>
      <c r="BD120" s="265">
        <f t="shared" si="99"/>
        <v>0</v>
      </c>
      <c r="BE120" s="105"/>
      <c r="BF120" s="105"/>
      <c r="BG120" s="105"/>
      <c r="BH120" s="105"/>
      <c r="BI120" s="105"/>
      <c r="BJ120" s="105"/>
    </row>
    <row r="121" spans="2:62" ht="20.100000000000001" hidden="1" customHeight="1" outlineLevel="1">
      <c r="B121" s="100"/>
      <c r="C121" s="908"/>
      <c r="D121" s="909"/>
      <c r="E121" s="909"/>
      <c r="F121" s="910"/>
      <c r="G121" s="890"/>
      <c r="H121" s="891"/>
      <c r="I121" s="152"/>
      <c r="J121" s="152"/>
      <c r="K121" s="152"/>
      <c r="L121" s="152"/>
      <c r="M121" s="152"/>
      <c r="N121" s="152"/>
      <c r="O121" s="152"/>
      <c r="P121" s="153"/>
      <c r="Q121" s="153"/>
      <c r="R121" s="156">
        <f t="shared" si="89"/>
        <v>0</v>
      </c>
      <c r="S121" s="156">
        <f t="shared" si="90"/>
        <v>0</v>
      </c>
      <c r="U121" s="157">
        <f t="shared" si="97"/>
        <v>0</v>
      </c>
      <c r="W121" s="152"/>
      <c r="X121" s="152"/>
      <c r="Y121" s="152"/>
      <c r="Z121" s="152"/>
      <c r="AA121" s="152"/>
      <c r="AB121" s="152"/>
      <c r="AC121" s="347"/>
      <c r="AD121" s="152"/>
      <c r="AE121" s="152"/>
      <c r="AF121" s="152"/>
      <c r="AG121" s="152"/>
      <c r="AH121" s="152"/>
      <c r="AI121" s="152"/>
      <c r="AJ121" s="347"/>
      <c r="AK121" s="152"/>
      <c r="AL121" s="152"/>
      <c r="AM121" s="295"/>
      <c r="AN121" s="228"/>
      <c r="AO121" s="228"/>
      <c r="AP121" s="228"/>
      <c r="AQ121" s="228"/>
      <c r="AR121" s="228"/>
      <c r="AS121" s="348"/>
      <c r="AT121" s="264">
        <f t="shared" si="93"/>
        <v>0</v>
      </c>
      <c r="AU121" s="259"/>
      <c r="AV121" s="265">
        <f t="shared" si="94"/>
        <v>0</v>
      </c>
      <c r="AX121" s="265">
        <f t="shared" si="98"/>
        <v>0</v>
      </c>
      <c r="AZ121" s="492">
        <f t="shared" si="95"/>
        <v>0</v>
      </c>
      <c r="BB121" s="492">
        <f t="shared" si="96"/>
        <v>0</v>
      </c>
      <c r="BD121" s="265">
        <f t="shared" si="99"/>
        <v>0</v>
      </c>
      <c r="BE121" s="105"/>
      <c r="BF121" s="105"/>
      <c r="BG121" s="105"/>
      <c r="BH121" s="105"/>
      <c r="BI121" s="105"/>
      <c r="BJ121" s="105"/>
    </row>
    <row r="122" spans="2:62" ht="20.100000000000001" hidden="1" customHeight="1" outlineLevel="1">
      <c r="B122" s="100"/>
      <c r="C122" s="908"/>
      <c r="D122" s="909"/>
      <c r="E122" s="909"/>
      <c r="F122" s="910"/>
      <c r="G122" s="890"/>
      <c r="H122" s="891"/>
      <c r="I122" s="152"/>
      <c r="J122" s="152"/>
      <c r="K122" s="152"/>
      <c r="L122" s="152"/>
      <c r="M122" s="152"/>
      <c r="N122" s="152"/>
      <c r="O122" s="152"/>
      <c r="P122" s="153"/>
      <c r="Q122" s="153"/>
      <c r="R122" s="156">
        <f t="shared" si="89"/>
        <v>0</v>
      </c>
      <c r="S122" s="156">
        <f t="shared" si="90"/>
        <v>0</v>
      </c>
      <c r="U122" s="157">
        <f t="shared" si="97"/>
        <v>0</v>
      </c>
      <c r="W122" s="152"/>
      <c r="X122" s="152"/>
      <c r="Y122" s="152"/>
      <c r="Z122" s="152"/>
      <c r="AA122" s="152"/>
      <c r="AB122" s="152"/>
      <c r="AC122" s="347"/>
      <c r="AD122" s="152"/>
      <c r="AE122" s="152"/>
      <c r="AF122" s="152"/>
      <c r="AG122" s="152"/>
      <c r="AH122" s="152"/>
      <c r="AI122" s="152"/>
      <c r="AJ122" s="347"/>
      <c r="AK122" s="152"/>
      <c r="AL122" s="152"/>
      <c r="AM122" s="295"/>
      <c r="AN122" s="228"/>
      <c r="AO122" s="228"/>
      <c r="AP122" s="228"/>
      <c r="AQ122" s="228"/>
      <c r="AR122" s="228"/>
      <c r="AS122" s="348"/>
      <c r="AT122" s="264">
        <f t="shared" si="93"/>
        <v>0</v>
      </c>
      <c r="AU122" s="259"/>
      <c r="AV122" s="265">
        <f t="shared" si="94"/>
        <v>0</v>
      </c>
      <c r="AX122" s="265">
        <f t="shared" si="98"/>
        <v>0</v>
      </c>
      <c r="AZ122" s="492">
        <f t="shared" si="95"/>
        <v>0</v>
      </c>
      <c r="BB122" s="492">
        <f t="shared" si="96"/>
        <v>0</v>
      </c>
      <c r="BD122" s="265">
        <f t="shared" si="99"/>
        <v>0</v>
      </c>
      <c r="BE122" s="105"/>
      <c r="BF122" s="105"/>
      <c r="BG122" s="105"/>
      <c r="BH122" s="105"/>
      <c r="BI122" s="105"/>
      <c r="BJ122" s="105"/>
    </row>
    <row r="123" spans="2:62" ht="20.100000000000001" hidden="1" customHeight="1" outlineLevel="1">
      <c r="B123" s="100"/>
      <c r="C123" s="908"/>
      <c r="D123" s="909"/>
      <c r="E123" s="909"/>
      <c r="F123" s="910"/>
      <c r="G123" s="890"/>
      <c r="H123" s="891"/>
      <c r="I123" s="152"/>
      <c r="J123" s="152"/>
      <c r="K123" s="152"/>
      <c r="L123" s="152"/>
      <c r="M123" s="152"/>
      <c r="N123" s="152"/>
      <c r="O123" s="152"/>
      <c r="P123" s="153"/>
      <c r="Q123" s="153"/>
      <c r="R123" s="156">
        <f t="shared" si="89"/>
        <v>0</v>
      </c>
      <c r="S123" s="156">
        <f t="shared" si="90"/>
        <v>0</v>
      </c>
      <c r="U123" s="157">
        <f t="shared" si="97"/>
        <v>0</v>
      </c>
      <c r="W123" s="152"/>
      <c r="X123" s="152"/>
      <c r="Y123" s="152"/>
      <c r="Z123" s="152"/>
      <c r="AA123" s="152"/>
      <c r="AB123" s="152"/>
      <c r="AC123" s="347"/>
      <c r="AD123" s="152"/>
      <c r="AE123" s="152"/>
      <c r="AF123" s="152"/>
      <c r="AG123" s="152"/>
      <c r="AH123" s="152"/>
      <c r="AI123" s="152"/>
      <c r="AJ123" s="347"/>
      <c r="AK123" s="152"/>
      <c r="AL123" s="152"/>
      <c r="AM123" s="295"/>
      <c r="AN123" s="228"/>
      <c r="AO123" s="228"/>
      <c r="AP123" s="228"/>
      <c r="AQ123" s="228"/>
      <c r="AR123" s="228"/>
      <c r="AS123" s="348"/>
      <c r="AT123" s="264">
        <f t="shared" si="93"/>
        <v>0</v>
      </c>
      <c r="AU123" s="259"/>
      <c r="AV123" s="265">
        <f t="shared" si="94"/>
        <v>0</v>
      </c>
      <c r="AX123" s="265">
        <f t="shared" si="98"/>
        <v>0</v>
      </c>
      <c r="AZ123" s="492">
        <f t="shared" si="95"/>
        <v>0</v>
      </c>
      <c r="BB123" s="492">
        <f t="shared" si="96"/>
        <v>0</v>
      </c>
      <c r="BD123" s="265">
        <f t="shared" si="99"/>
        <v>0</v>
      </c>
      <c r="BE123" s="105"/>
      <c r="BF123" s="105"/>
      <c r="BG123" s="105"/>
      <c r="BH123" s="105"/>
      <c r="BI123" s="105"/>
      <c r="BJ123" s="105"/>
    </row>
    <row r="124" spans="2:62" ht="20.100000000000001" hidden="1" customHeight="1" outlineLevel="1">
      <c r="B124" s="100"/>
      <c r="C124" s="908"/>
      <c r="D124" s="909"/>
      <c r="E124" s="909"/>
      <c r="F124" s="910"/>
      <c r="G124" s="890"/>
      <c r="H124" s="891"/>
      <c r="I124" s="152"/>
      <c r="J124" s="152"/>
      <c r="K124" s="152"/>
      <c r="L124" s="152"/>
      <c r="M124" s="152"/>
      <c r="N124" s="152"/>
      <c r="O124" s="152"/>
      <c r="P124" s="153"/>
      <c r="Q124" s="153"/>
      <c r="R124" s="156">
        <f t="shared" si="89"/>
        <v>0</v>
      </c>
      <c r="S124" s="156">
        <f t="shared" si="90"/>
        <v>0</v>
      </c>
      <c r="U124" s="157">
        <f t="shared" si="97"/>
        <v>0</v>
      </c>
      <c r="W124" s="152"/>
      <c r="X124" s="152"/>
      <c r="Y124" s="152"/>
      <c r="Z124" s="152"/>
      <c r="AA124" s="152"/>
      <c r="AB124" s="152"/>
      <c r="AC124" s="347"/>
      <c r="AD124" s="152"/>
      <c r="AE124" s="152"/>
      <c r="AF124" s="152"/>
      <c r="AG124" s="152"/>
      <c r="AH124" s="152"/>
      <c r="AI124" s="152"/>
      <c r="AJ124" s="347"/>
      <c r="AK124" s="152"/>
      <c r="AL124" s="152"/>
      <c r="AM124" s="295"/>
      <c r="AN124" s="228"/>
      <c r="AO124" s="228"/>
      <c r="AP124" s="228"/>
      <c r="AQ124" s="228"/>
      <c r="AR124" s="228"/>
      <c r="AS124" s="348"/>
      <c r="AT124" s="264">
        <f t="shared" si="93"/>
        <v>0</v>
      </c>
      <c r="AU124" s="259"/>
      <c r="AV124" s="265">
        <f t="shared" si="94"/>
        <v>0</v>
      </c>
      <c r="AX124" s="265">
        <f t="shared" si="98"/>
        <v>0</v>
      </c>
      <c r="AZ124" s="492">
        <f t="shared" si="95"/>
        <v>0</v>
      </c>
      <c r="BB124" s="492">
        <f t="shared" si="96"/>
        <v>0</v>
      </c>
      <c r="BD124" s="265">
        <f t="shared" si="99"/>
        <v>0</v>
      </c>
      <c r="BE124" s="105"/>
      <c r="BF124" s="105"/>
      <c r="BG124" s="105"/>
      <c r="BH124" s="105"/>
      <c r="BI124" s="105"/>
      <c r="BJ124" s="105"/>
    </row>
    <row r="125" spans="2:62" ht="20.100000000000001" hidden="1" customHeight="1" outlineLevel="1">
      <c r="B125" s="100"/>
      <c r="C125" s="908"/>
      <c r="D125" s="909"/>
      <c r="E125" s="909"/>
      <c r="F125" s="910"/>
      <c r="G125" s="890"/>
      <c r="H125" s="891"/>
      <c r="I125" s="152"/>
      <c r="J125" s="152"/>
      <c r="K125" s="152"/>
      <c r="L125" s="152"/>
      <c r="M125" s="152"/>
      <c r="N125" s="152"/>
      <c r="O125" s="152"/>
      <c r="P125" s="153"/>
      <c r="Q125" s="153"/>
      <c r="R125" s="156">
        <f t="shared" si="89"/>
        <v>0</v>
      </c>
      <c r="S125" s="156">
        <f t="shared" si="90"/>
        <v>0</v>
      </c>
      <c r="U125" s="157">
        <f t="shared" si="97"/>
        <v>0</v>
      </c>
      <c r="W125" s="152"/>
      <c r="X125" s="152"/>
      <c r="Y125" s="152"/>
      <c r="Z125" s="152"/>
      <c r="AA125" s="152"/>
      <c r="AB125" s="152"/>
      <c r="AC125" s="347"/>
      <c r="AD125" s="152"/>
      <c r="AE125" s="152"/>
      <c r="AF125" s="152"/>
      <c r="AG125" s="152"/>
      <c r="AH125" s="152"/>
      <c r="AI125" s="152"/>
      <c r="AJ125" s="347"/>
      <c r="AK125" s="152"/>
      <c r="AL125" s="152"/>
      <c r="AM125" s="295"/>
      <c r="AN125" s="228"/>
      <c r="AO125" s="228"/>
      <c r="AP125" s="228"/>
      <c r="AQ125" s="228"/>
      <c r="AR125" s="228"/>
      <c r="AS125" s="348"/>
      <c r="AT125" s="264">
        <f t="shared" si="93"/>
        <v>0</v>
      </c>
      <c r="AU125" s="259"/>
      <c r="AV125" s="265">
        <f t="shared" si="94"/>
        <v>0</v>
      </c>
      <c r="AX125" s="265">
        <f t="shared" si="98"/>
        <v>0</v>
      </c>
      <c r="AZ125" s="492">
        <f t="shared" si="95"/>
        <v>0</v>
      </c>
      <c r="BB125" s="492">
        <f t="shared" si="96"/>
        <v>0</v>
      </c>
      <c r="BD125" s="265">
        <f t="shared" si="99"/>
        <v>0</v>
      </c>
      <c r="BE125" s="105"/>
      <c r="BF125" s="105"/>
      <c r="BG125" s="105"/>
      <c r="BH125" s="105"/>
      <c r="BI125" s="105"/>
      <c r="BJ125" s="105"/>
    </row>
    <row r="126" spans="2:62" ht="20.100000000000001" hidden="1" customHeight="1" outlineLevel="1">
      <c r="B126" s="100"/>
      <c r="C126" s="908"/>
      <c r="D126" s="909"/>
      <c r="E126" s="909"/>
      <c r="F126" s="910"/>
      <c r="G126" s="890"/>
      <c r="H126" s="891"/>
      <c r="I126" s="152"/>
      <c r="J126" s="152"/>
      <c r="K126" s="152"/>
      <c r="L126" s="152"/>
      <c r="M126" s="152"/>
      <c r="N126" s="152"/>
      <c r="O126" s="152"/>
      <c r="P126" s="153"/>
      <c r="Q126" s="153"/>
      <c r="R126" s="156">
        <f t="shared" si="89"/>
        <v>0</v>
      </c>
      <c r="S126" s="156">
        <f t="shared" si="90"/>
        <v>0</v>
      </c>
      <c r="U126" s="157">
        <f t="shared" si="97"/>
        <v>0</v>
      </c>
      <c r="W126" s="152"/>
      <c r="X126" s="152"/>
      <c r="Y126" s="152"/>
      <c r="Z126" s="152"/>
      <c r="AA126" s="152"/>
      <c r="AB126" s="152"/>
      <c r="AC126" s="347"/>
      <c r="AD126" s="152"/>
      <c r="AE126" s="152"/>
      <c r="AF126" s="152"/>
      <c r="AG126" s="152"/>
      <c r="AH126" s="152"/>
      <c r="AI126" s="152"/>
      <c r="AJ126" s="347"/>
      <c r="AK126" s="152"/>
      <c r="AL126" s="152"/>
      <c r="AM126" s="295"/>
      <c r="AN126" s="228"/>
      <c r="AO126" s="228"/>
      <c r="AP126" s="228"/>
      <c r="AQ126" s="228"/>
      <c r="AR126" s="228"/>
      <c r="AS126" s="348"/>
      <c r="AT126" s="264">
        <f t="shared" si="93"/>
        <v>0</v>
      </c>
      <c r="AU126" s="259"/>
      <c r="AV126" s="265">
        <f t="shared" si="94"/>
        <v>0</v>
      </c>
      <c r="AX126" s="265">
        <f t="shared" si="98"/>
        <v>0</v>
      </c>
      <c r="AZ126" s="492">
        <f t="shared" si="95"/>
        <v>0</v>
      </c>
      <c r="BB126" s="492">
        <f t="shared" si="96"/>
        <v>0</v>
      </c>
      <c r="BD126" s="265">
        <f t="shared" si="99"/>
        <v>0</v>
      </c>
      <c r="BE126" s="105"/>
      <c r="BF126" s="105"/>
      <c r="BG126" s="105"/>
      <c r="BH126" s="105"/>
      <c r="BI126" s="105"/>
      <c r="BJ126" s="105"/>
    </row>
    <row r="127" spans="2:62" ht="20.100000000000001" hidden="1" customHeight="1" outlineLevel="1">
      <c r="B127" s="100"/>
      <c r="C127" s="908"/>
      <c r="D127" s="909"/>
      <c r="E127" s="909"/>
      <c r="F127" s="910"/>
      <c r="G127" s="890"/>
      <c r="H127" s="891"/>
      <c r="I127" s="152"/>
      <c r="J127" s="152"/>
      <c r="K127" s="152"/>
      <c r="L127" s="152"/>
      <c r="M127" s="152"/>
      <c r="N127" s="152"/>
      <c r="O127" s="152"/>
      <c r="P127" s="153"/>
      <c r="Q127" s="153"/>
      <c r="R127" s="156">
        <f t="shared" si="89"/>
        <v>0</v>
      </c>
      <c r="S127" s="156">
        <f t="shared" si="90"/>
        <v>0</v>
      </c>
      <c r="U127" s="157">
        <f t="shared" si="97"/>
        <v>0</v>
      </c>
      <c r="W127" s="152"/>
      <c r="X127" s="152"/>
      <c r="Y127" s="152"/>
      <c r="Z127" s="152"/>
      <c r="AA127" s="152"/>
      <c r="AB127" s="152"/>
      <c r="AC127" s="347"/>
      <c r="AD127" s="152"/>
      <c r="AE127" s="152"/>
      <c r="AF127" s="152"/>
      <c r="AG127" s="152"/>
      <c r="AH127" s="152"/>
      <c r="AI127" s="152"/>
      <c r="AJ127" s="347"/>
      <c r="AK127" s="152"/>
      <c r="AL127" s="152"/>
      <c r="AM127" s="295"/>
      <c r="AN127" s="228"/>
      <c r="AO127" s="228"/>
      <c r="AP127" s="228"/>
      <c r="AQ127" s="228"/>
      <c r="AR127" s="228"/>
      <c r="AS127" s="348"/>
      <c r="AT127" s="264">
        <f t="shared" si="93"/>
        <v>0</v>
      </c>
      <c r="AU127" s="259"/>
      <c r="AV127" s="265">
        <f t="shared" si="94"/>
        <v>0</v>
      </c>
      <c r="AX127" s="265">
        <f t="shared" si="98"/>
        <v>0</v>
      </c>
      <c r="AZ127" s="492">
        <f t="shared" si="95"/>
        <v>0</v>
      </c>
      <c r="BB127" s="492">
        <f t="shared" si="96"/>
        <v>0</v>
      </c>
      <c r="BD127" s="265">
        <f t="shared" si="99"/>
        <v>0</v>
      </c>
      <c r="BE127" s="105"/>
      <c r="BF127" s="105"/>
      <c r="BG127" s="105"/>
      <c r="BH127" s="105"/>
      <c r="BI127" s="105"/>
      <c r="BJ127" s="105"/>
    </row>
    <row r="128" spans="2:62" ht="20.100000000000001" hidden="1" customHeight="1" outlineLevel="1">
      <c r="B128" s="100"/>
      <c r="C128" s="908"/>
      <c r="D128" s="909"/>
      <c r="E128" s="909"/>
      <c r="F128" s="910"/>
      <c r="G128" s="890"/>
      <c r="H128" s="891"/>
      <c r="I128" s="152"/>
      <c r="J128" s="152"/>
      <c r="K128" s="152"/>
      <c r="L128" s="152"/>
      <c r="M128" s="152"/>
      <c r="N128" s="152"/>
      <c r="O128" s="152"/>
      <c r="P128" s="153"/>
      <c r="Q128" s="153"/>
      <c r="R128" s="156">
        <f t="shared" si="89"/>
        <v>0</v>
      </c>
      <c r="S128" s="156">
        <f t="shared" si="90"/>
        <v>0</v>
      </c>
      <c r="U128" s="157">
        <f t="shared" si="97"/>
        <v>0</v>
      </c>
      <c r="W128" s="152"/>
      <c r="X128" s="152"/>
      <c r="Y128" s="152"/>
      <c r="Z128" s="152"/>
      <c r="AA128" s="152"/>
      <c r="AB128" s="152"/>
      <c r="AC128" s="347"/>
      <c r="AD128" s="152"/>
      <c r="AE128" s="152"/>
      <c r="AF128" s="152"/>
      <c r="AG128" s="152"/>
      <c r="AH128" s="152"/>
      <c r="AI128" s="152"/>
      <c r="AJ128" s="347"/>
      <c r="AK128" s="152"/>
      <c r="AL128" s="152"/>
      <c r="AM128" s="295"/>
      <c r="AN128" s="228"/>
      <c r="AO128" s="228"/>
      <c r="AP128" s="228"/>
      <c r="AQ128" s="228"/>
      <c r="AR128" s="228"/>
      <c r="AS128" s="348"/>
      <c r="AT128" s="264">
        <f t="shared" si="93"/>
        <v>0</v>
      </c>
      <c r="AU128" s="259"/>
      <c r="AV128" s="265">
        <f t="shared" si="94"/>
        <v>0</v>
      </c>
      <c r="AX128" s="265">
        <f t="shared" si="98"/>
        <v>0</v>
      </c>
      <c r="AZ128" s="492">
        <f t="shared" si="95"/>
        <v>0</v>
      </c>
      <c r="BB128" s="492">
        <f t="shared" si="96"/>
        <v>0</v>
      </c>
      <c r="BD128" s="265">
        <f t="shared" si="99"/>
        <v>0</v>
      </c>
      <c r="BE128" s="105"/>
      <c r="BF128" s="105"/>
      <c r="BG128" s="105"/>
      <c r="BH128" s="105"/>
      <c r="BI128" s="105"/>
      <c r="BJ128" s="105"/>
    </row>
    <row r="129" spans="2:62" ht="20.100000000000001" hidden="1" customHeight="1" outlineLevel="1">
      <c r="B129" s="100"/>
      <c r="C129" s="908"/>
      <c r="D129" s="909"/>
      <c r="E129" s="909"/>
      <c r="F129" s="910"/>
      <c r="G129" s="890"/>
      <c r="H129" s="891"/>
      <c r="I129" s="152"/>
      <c r="J129" s="152"/>
      <c r="K129" s="152"/>
      <c r="L129" s="152"/>
      <c r="M129" s="152"/>
      <c r="N129" s="152"/>
      <c r="O129" s="152"/>
      <c r="P129" s="153"/>
      <c r="Q129" s="153"/>
      <c r="R129" s="156">
        <f t="shared" si="89"/>
        <v>0</v>
      </c>
      <c r="S129" s="156">
        <f t="shared" si="90"/>
        <v>0</v>
      </c>
      <c r="U129" s="157">
        <f t="shared" si="97"/>
        <v>0</v>
      </c>
      <c r="W129" s="152"/>
      <c r="X129" s="152"/>
      <c r="Y129" s="152"/>
      <c r="Z129" s="152"/>
      <c r="AA129" s="152"/>
      <c r="AB129" s="152"/>
      <c r="AC129" s="347"/>
      <c r="AD129" s="152"/>
      <c r="AE129" s="152"/>
      <c r="AF129" s="152"/>
      <c r="AG129" s="152"/>
      <c r="AH129" s="152"/>
      <c r="AI129" s="152"/>
      <c r="AJ129" s="347"/>
      <c r="AK129" s="152"/>
      <c r="AL129" s="152"/>
      <c r="AM129" s="295"/>
      <c r="AN129" s="228"/>
      <c r="AO129" s="228"/>
      <c r="AP129" s="228"/>
      <c r="AQ129" s="228"/>
      <c r="AR129" s="228"/>
      <c r="AS129" s="348"/>
      <c r="AT129" s="264">
        <f t="shared" si="93"/>
        <v>0</v>
      </c>
      <c r="AU129" s="259"/>
      <c r="AV129" s="265">
        <f t="shared" si="94"/>
        <v>0</v>
      </c>
      <c r="AX129" s="265">
        <f t="shared" si="98"/>
        <v>0</v>
      </c>
      <c r="AZ129" s="492">
        <f t="shared" si="95"/>
        <v>0</v>
      </c>
      <c r="BB129" s="492">
        <f t="shared" si="96"/>
        <v>0</v>
      </c>
      <c r="BD129" s="265">
        <f t="shared" si="99"/>
        <v>0</v>
      </c>
      <c r="BE129" s="105"/>
      <c r="BF129" s="105"/>
      <c r="BG129" s="105"/>
      <c r="BH129" s="105"/>
      <c r="BI129" s="105"/>
      <c r="BJ129" s="105"/>
    </row>
    <row r="130" spans="2:62" ht="9.9499999999999993" hidden="1" customHeight="1" outlineLevel="1">
      <c r="B130" s="101"/>
      <c r="C130" s="208"/>
      <c r="D130" s="208"/>
      <c r="E130" s="208"/>
      <c r="F130" s="208"/>
      <c r="G130" s="237"/>
      <c r="H130" s="207"/>
      <c r="I130" s="257"/>
      <c r="J130" s="257"/>
      <c r="K130" s="257"/>
      <c r="L130" s="257"/>
      <c r="M130" s="257"/>
      <c r="N130" s="257"/>
      <c r="O130" s="257"/>
      <c r="P130" s="256"/>
      <c r="Q130" s="102"/>
      <c r="R130" s="102"/>
      <c r="S130" s="102"/>
      <c r="U130" s="98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Z130" s="493"/>
      <c r="BE130" s="105"/>
      <c r="BF130" s="105"/>
      <c r="BG130" s="105"/>
      <c r="BH130" s="105"/>
      <c r="BI130" s="105"/>
      <c r="BJ130" s="105"/>
    </row>
    <row r="131" spans="2:62" ht="20.100000000000001" customHeight="1" collapsed="1">
      <c r="B131" s="151">
        <f>B114+1</f>
        <v>8</v>
      </c>
      <c r="C131" s="916"/>
      <c r="D131" s="917"/>
      <c r="E131" s="917"/>
      <c r="F131" s="918"/>
      <c r="G131" s="429"/>
      <c r="H131" s="206">
        <v>1</v>
      </c>
      <c r="I131" s="642">
        <f t="shared" ref="I131" si="100">$H131*SUM(I132:I146)</f>
        <v>0</v>
      </c>
      <c r="J131" s="643">
        <f t="shared" ref="J131:O131" si="101">$H131*SUM(J132:J146)</f>
        <v>0</v>
      </c>
      <c r="K131" s="644">
        <f t="shared" si="101"/>
        <v>0</v>
      </c>
      <c r="L131" s="645">
        <f t="shared" si="101"/>
        <v>0</v>
      </c>
      <c r="M131" s="645">
        <f t="shared" si="101"/>
        <v>0</v>
      </c>
      <c r="N131" s="644">
        <f t="shared" si="101"/>
        <v>0</v>
      </c>
      <c r="O131" s="642">
        <f t="shared" si="101"/>
        <v>0</v>
      </c>
      <c r="P131" s="209">
        <f t="shared" ref="P131:Q131" si="102">$H131*SUM(P132:P146)</f>
        <v>0</v>
      </c>
      <c r="Q131" s="210">
        <f t="shared" si="102"/>
        <v>0</v>
      </c>
      <c r="R131" s="136">
        <f t="shared" ref="R131:R146" si="103">P131*(1+Gewinn)*(1+SicherheitAngebot)</f>
        <v>0</v>
      </c>
      <c r="S131" s="137">
        <f t="shared" ref="S131:S146" si="104">Q131*(1+MGKZ)*(1+Gewinn)*(1+SicherheitAngebot)</f>
        <v>0</v>
      </c>
      <c r="U131" s="10">
        <f>I131*$I$7+J131*$J$7+K131*$K$7+L131*$L$7+M131*$M$7+N131*$N$7+O131*$O$7+R131+S131</f>
        <v>0</v>
      </c>
      <c r="W131" s="646">
        <f t="shared" ref="W131:AB131" si="105">$H131*SUM(W132:W146)</f>
        <v>0</v>
      </c>
      <c r="X131" s="647">
        <f t="shared" si="105"/>
        <v>0</v>
      </c>
      <c r="Y131" s="648">
        <f t="shared" si="105"/>
        <v>0</v>
      </c>
      <c r="Z131" s="649">
        <f t="shared" si="105"/>
        <v>0</v>
      </c>
      <c r="AA131" s="648">
        <f t="shared" si="105"/>
        <v>0</v>
      </c>
      <c r="AB131" s="646">
        <f t="shared" si="105"/>
        <v>0</v>
      </c>
      <c r="AC131" s="258"/>
      <c r="AD131" s="646">
        <f t="shared" ref="AD131:AM131" si="106">$H131*SUM(AD132:AD146)</f>
        <v>0</v>
      </c>
      <c r="AE131" s="647">
        <f t="shared" si="106"/>
        <v>0</v>
      </c>
      <c r="AF131" s="648">
        <f t="shared" si="106"/>
        <v>0</v>
      </c>
      <c r="AG131" s="649">
        <f t="shared" si="106"/>
        <v>0</v>
      </c>
      <c r="AH131" s="648">
        <f t="shared" si="106"/>
        <v>0</v>
      </c>
      <c r="AI131" s="646">
        <f t="shared" si="106"/>
        <v>0</v>
      </c>
      <c r="AJ131" s="258"/>
      <c r="AK131" s="653">
        <f t="shared" si="106"/>
        <v>0</v>
      </c>
      <c r="AL131" s="653">
        <f t="shared" si="106"/>
        <v>0</v>
      </c>
      <c r="AM131" s="653">
        <f t="shared" si="106"/>
        <v>0</v>
      </c>
      <c r="AN131" s="227">
        <f>$H131*SUM(AN132:AN146)*(1+Gewinn)*(1+SicherheitAngebot)</f>
        <v>0</v>
      </c>
      <c r="AO131" s="227">
        <f>$H131*SUM(AO132:AO146)*(1+Gewinn)*(1+SicherheitAngebot)</f>
        <v>0</v>
      </c>
      <c r="AP131" s="227">
        <f>$H131*SUM(AP132:AP146)*(1+Gewinn)*(1+SicherheitAngebot)</f>
        <v>0</v>
      </c>
      <c r="AQ131" s="227">
        <f>$H131*SUM(AQ132:AQ146)*(1+Gewinn)*(1+SicherheitAngebot)</f>
        <v>0</v>
      </c>
      <c r="AR131" s="227">
        <f>$H131*SUM(AR132:AR146)*(1+Gewinn)*(1+SicherheitAngebot)</f>
        <v>0</v>
      </c>
      <c r="AS131" s="262"/>
      <c r="AT131" s="263">
        <f t="shared" si="93"/>
        <v>0</v>
      </c>
      <c r="AU131" s="259"/>
      <c r="AV131" s="491">
        <f>AK131*$AK$7+AL131*$AL$7+AM131*$AM$7+SUM(AN131:AR131)+AT131/Zuschläge_IBN+AT131</f>
        <v>0</v>
      </c>
      <c r="AX131" s="685">
        <f>U131+AV131</f>
        <v>0</v>
      </c>
      <c r="AZ131" s="490">
        <f>IF(H131&gt;0,U131/(1+SicherheitAngebot)*(1+Sicherheit),0)</f>
        <v>0</v>
      </c>
      <c r="BB131" s="490">
        <f>IF(H131&gt;0,AV131/(1+SicherheitAngebot)*(1+Sicherheit),0)</f>
        <v>0</v>
      </c>
      <c r="BD131" s="490">
        <f>AZ131+BB131</f>
        <v>0</v>
      </c>
      <c r="BE131" s="105"/>
      <c r="BF131" s="105"/>
      <c r="BG131" s="105"/>
      <c r="BH131" s="105"/>
      <c r="BI131" s="105"/>
      <c r="BJ131" s="105"/>
    </row>
    <row r="132" spans="2:62" ht="20.100000000000001" hidden="1" customHeight="1" outlineLevel="1">
      <c r="B132" s="99"/>
      <c r="C132" s="908"/>
      <c r="D132" s="909"/>
      <c r="E132" s="909"/>
      <c r="F132" s="910"/>
      <c r="G132" s="890"/>
      <c r="H132" s="901"/>
      <c r="I132" s="152"/>
      <c r="J132" s="152"/>
      <c r="K132" s="152"/>
      <c r="L132" s="152"/>
      <c r="M132" s="152"/>
      <c r="N132" s="152"/>
      <c r="O132" s="152"/>
      <c r="P132" s="153"/>
      <c r="Q132" s="153"/>
      <c r="R132" s="156">
        <f t="shared" si="103"/>
        <v>0</v>
      </c>
      <c r="S132" s="156">
        <f t="shared" si="104"/>
        <v>0</v>
      </c>
      <c r="U132" s="157">
        <f>I132*$I$7+J132*$J$7+K132*$K$7+L132*$L$7+M132*$M$7+N132*$N$7+O132*$O$7+R132+S132</f>
        <v>0</v>
      </c>
      <c r="W132" s="152"/>
      <c r="X132" s="152"/>
      <c r="Y132" s="152"/>
      <c r="Z132" s="152"/>
      <c r="AA132" s="152"/>
      <c r="AB132" s="152"/>
      <c r="AC132" s="347"/>
      <c r="AD132" s="152"/>
      <c r="AE132" s="152"/>
      <c r="AF132" s="152"/>
      <c r="AG132" s="152"/>
      <c r="AH132" s="152"/>
      <c r="AI132" s="152"/>
      <c r="AJ132" s="347"/>
      <c r="AK132" s="152"/>
      <c r="AL132" s="152"/>
      <c r="AM132" s="295"/>
      <c r="AN132" s="228"/>
      <c r="AO132" s="228"/>
      <c r="AP132" s="228"/>
      <c r="AQ132" s="228"/>
      <c r="AR132" s="228"/>
      <c r="AS132" s="348"/>
      <c r="AT132" s="264">
        <f t="shared" si="93"/>
        <v>0</v>
      </c>
      <c r="AU132" s="259"/>
      <c r="AV132" s="265">
        <f t="shared" ref="AV132:AV146" si="107">AK132*$AK$7+AL132*$AL$7+AM132*$AM$7+SUM(AN132:AR132)*(1+Gewinn)*(1+SicherheitAngebot)+AT132/Zuschläge_IBN+AT132</f>
        <v>0</v>
      </c>
      <c r="AX132" s="265">
        <f>U132+AV132</f>
        <v>0</v>
      </c>
      <c r="AZ132" s="492">
        <f t="shared" ref="AZ132:AZ146" si="108">U132/(1+SicherheitAngebot)*(1+Sicherheit)</f>
        <v>0</v>
      </c>
      <c r="BB132" s="492">
        <f t="shared" ref="BB132:BB146" si="109">AV132/(1+SicherheitAngebot)*(1+Sicherheit)</f>
        <v>0</v>
      </c>
      <c r="BD132" s="265">
        <f>AZ132+BB132</f>
        <v>0</v>
      </c>
      <c r="BE132" s="105"/>
      <c r="BF132" s="105"/>
      <c r="BG132" s="105"/>
      <c r="BH132" s="105"/>
      <c r="BI132" s="105"/>
      <c r="BJ132" s="105"/>
    </row>
    <row r="133" spans="2:62" ht="20.100000000000001" hidden="1" customHeight="1" outlineLevel="1">
      <c r="B133" s="100"/>
      <c r="C133" s="908"/>
      <c r="D133" s="909"/>
      <c r="E133" s="909"/>
      <c r="F133" s="910"/>
      <c r="G133" s="890"/>
      <c r="H133" s="891"/>
      <c r="I133" s="152"/>
      <c r="J133" s="152"/>
      <c r="K133" s="152"/>
      <c r="L133" s="152"/>
      <c r="M133" s="152"/>
      <c r="N133" s="152"/>
      <c r="O133" s="152"/>
      <c r="P133" s="153"/>
      <c r="Q133" s="153"/>
      <c r="R133" s="156">
        <f t="shared" si="103"/>
        <v>0</v>
      </c>
      <c r="S133" s="156">
        <f t="shared" si="104"/>
        <v>0</v>
      </c>
      <c r="U133" s="157">
        <f t="shared" ref="U133:U146" si="110">I133*$I$7+J133*$J$7+K133*$K$7+L133*$L$7+M133*$M$7+N133*$N$7+O133*$O$7+R133+S133</f>
        <v>0</v>
      </c>
      <c r="W133" s="152"/>
      <c r="X133" s="152"/>
      <c r="Y133" s="152"/>
      <c r="Z133" s="152"/>
      <c r="AA133" s="152"/>
      <c r="AB133" s="152"/>
      <c r="AC133" s="347"/>
      <c r="AD133" s="152"/>
      <c r="AE133" s="152"/>
      <c r="AF133" s="152"/>
      <c r="AG133" s="152"/>
      <c r="AH133" s="152"/>
      <c r="AI133" s="152"/>
      <c r="AJ133" s="347"/>
      <c r="AK133" s="152"/>
      <c r="AL133" s="152"/>
      <c r="AM133" s="295"/>
      <c r="AN133" s="228"/>
      <c r="AO133" s="228"/>
      <c r="AP133" s="228"/>
      <c r="AQ133" s="228"/>
      <c r="AR133" s="228"/>
      <c r="AS133" s="348"/>
      <c r="AT133" s="264">
        <f t="shared" si="93"/>
        <v>0</v>
      </c>
      <c r="AU133" s="259"/>
      <c r="AV133" s="265">
        <f t="shared" si="107"/>
        <v>0</v>
      </c>
      <c r="AX133" s="265">
        <f t="shared" ref="AX133:AX146" si="111">U133+AV133</f>
        <v>0</v>
      </c>
      <c r="AZ133" s="492">
        <f t="shared" si="108"/>
        <v>0</v>
      </c>
      <c r="BB133" s="492">
        <f t="shared" si="109"/>
        <v>0</v>
      </c>
      <c r="BD133" s="265">
        <f t="shared" ref="BD133:BD146" si="112">AZ133+BB133</f>
        <v>0</v>
      </c>
      <c r="BE133" s="105"/>
      <c r="BF133" s="105"/>
      <c r="BG133" s="105"/>
      <c r="BH133" s="105"/>
      <c r="BI133" s="105"/>
      <c r="BJ133" s="105"/>
    </row>
    <row r="134" spans="2:62" ht="20.100000000000001" hidden="1" customHeight="1" outlineLevel="1">
      <c r="B134" s="100"/>
      <c r="C134" s="908"/>
      <c r="D134" s="909"/>
      <c r="E134" s="909"/>
      <c r="F134" s="910"/>
      <c r="G134" s="890"/>
      <c r="H134" s="891"/>
      <c r="I134" s="152"/>
      <c r="J134" s="152"/>
      <c r="K134" s="152"/>
      <c r="L134" s="152"/>
      <c r="M134" s="152"/>
      <c r="N134" s="152"/>
      <c r="O134" s="152"/>
      <c r="P134" s="153"/>
      <c r="Q134" s="153"/>
      <c r="R134" s="156">
        <f t="shared" si="103"/>
        <v>0</v>
      </c>
      <c r="S134" s="156">
        <f t="shared" si="104"/>
        <v>0</v>
      </c>
      <c r="U134" s="157">
        <f t="shared" si="110"/>
        <v>0</v>
      </c>
      <c r="W134" s="152"/>
      <c r="X134" s="152"/>
      <c r="Y134" s="152"/>
      <c r="Z134" s="152"/>
      <c r="AA134" s="152"/>
      <c r="AB134" s="152"/>
      <c r="AC134" s="347"/>
      <c r="AD134" s="152"/>
      <c r="AE134" s="152"/>
      <c r="AF134" s="152"/>
      <c r="AG134" s="152"/>
      <c r="AH134" s="152"/>
      <c r="AI134" s="152"/>
      <c r="AJ134" s="347"/>
      <c r="AK134" s="152"/>
      <c r="AL134" s="152"/>
      <c r="AM134" s="295"/>
      <c r="AN134" s="228"/>
      <c r="AO134" s="228"/>
      <c r="AP134" s="228"/>
      <c r="AQ134" s="228"/>
      <c r="AR134" s="228"/>
      <c r="AS134" s="348"/>
      <c r="AT134" s="264">
        <f t="shared" si="93"/>
        <v>0</v>
      </c>
      <c r="AU134" s="259"/>
      <c r="AV134" s="265">
        <f t="shared" si="107"/>
        <v>0</v>
      </c>
      <c r="AX134" s="265">
        <f t="shared" si="111"/>
        <v>0</v>
      </c>
      <c r="AZ134" s="492">
        <f t="shared" si="108"/>
        <v>0</v>
      </c>
      <c r="BB134" s="492">
        <f t="shared" si="109"/>
        <v>0</v>
      </c>
      <c r="BD134" s="265">
        <f t="shared" si="112"/>
        <v>0</v>
      </c>
      <c r="BE134" s="105"/>
      <c r="BF134" s="105"/>
      <c r="BG134" s="105"/>
      <c r="BH134" s="105"/>
      <c r="BI134" s="105"/>
      <c r="BJ134" s="105"/>
    </row>
    <row r="135" spans="2:62" ht="20.100000000000001" hidden="1" customHeight="1" outlineLevel="1">
      <c r="B135" s="100"/>
      <c r="C135" s="908"/>
      <c r="D135" s="909"/>
      <c r="E135" s="909"/>
      <c r="F135" s="910"/>
      <c r="G135" s="890"/>
      <c r="H135" s="891"/>
      <c r="I135" s="152"/>
      <c r="J135" s="152"/>
      <c r="K135" s="152"/>
      <c r="L135" s="152"/>
      <c r="M135" s="152"/>
      <c r="N135" s="152"/>
      <c r="O135" s="152"/>
      <c r="P135" s="153"/>
      <c r="Q135" s="153"/>
      <c r="R135" s="156">
        <f t="shared" si="103"/>
        <v>0</v>
      </c>
      <c r="S135" s="156">
        <f t="shared" si="104"/>
        <v>0</v>
      </c>
      <c r="U135" s="157">
        <f t="shared" si="110"/>
        <v>0</v>
      </c>
      <c r="W135" s="152"/>
      <c r="X135" s="152"/>
      <c r="Y135" s="152"/>
      <c r="Z135" s="152"/>
      <c r="AA135" s="152"/>
      <c r="AB135" s="152"/>
      <c r="AC135" s="347"/>
      <c r="AD135" s="152"/>
      <c r="AE135" s="152"/>
      <c r="AF135" s="152"/>
      <c r="AG135" s="152"/>
      <c r="AH135" s="152"/>
      <c r="AI135" s="152"/>
      <c r="AJ135" s="347"/>
      <c r="AK135" s="152"/>
      <c r="AL135" s="152"/>
      <c r="AM135" s="295"/>
      <c r="AN135" s="228"/>
      <c r="AO135" s="228"/>
      <c r="AP135" s="228"/>
      <c r="AQ135" s="228"/>
      <c r="AR135" s="228"/>
      <c r="AS135" s="348"/>
      <c r="AT135" s="264">
        <f t="shared" si="93"/>
        <v>0</v>
      </c>
      <c r="AU135" s="259"/>
      <c r="AV135" s="265">
        <f t="shared" si="107"/>
        <v>0</v>
      </c>
      <c r="AX135" s="265">
        <f t="shared" si="111"/>
        <v>0</v>
      </c>
      <c r="AZ135" s="492">
        <f t="shared" si="108"/>
        <v>0</v>
      </c>
      <c r="BB135" s="492">
        <f t="shared" si="109"/>
        <v>0</v>
      </c>
      <c r="BD135" s="265">
        <f t="shared" si="112"/>
        <v>0</v>
      </c>
      <c r="BE135" s="105"/>
      <c r="BF135" s="105"/>
      <c r="BG135" s="105"/>
      <c r="BH135" s="105"/>
      <c r="BI135" s="105"/>
      <c r="BJ135" s="105"/>
    </row>
    <row r="136" spans="2:62" ht="20.100000000000001" hidden="1" customHeight="1" outlineLevel="1">
      <c r="B136" s="100"/>
      <c r="C136" s="908"/>
      <c r="D136" s="909"/>
      <c r="E136" s="909"/>
      <c r="F136" s="910"/>
      <c r="G136" s="890"/>
      <c r="H136" s="891"/>
      <c r="I136" s="152"/>
      <c r="J136" s="152"/>
      <c r="K136" s="152"/>
      <c r="L136" s="152"/>
      <c r="M136" s="152"/>
      <c r="N136" s="152"/>
      <c r="O136" s="152"/>
      <c r="P136" s="153"/>
      <c r="Q136" s="153"/>
      <c r="R136" s="156">
        <f t="shared" si="103"/>
        <v>0</v>
      </c>
      <c r="S136" s="156">
        <f t="shared" si="104"/>
        <v>0</v>
      </c>
      <c r="U136" s="157">
        <f t="shared" si="110"/>
        <v>0</v>
      </c>
      <c r="W136" s="152"/>
      <c r="X136" s="152"/>
      <c r="Y136" s="152"/>
      <c r="Z136" s="152"/>
      <c r="AA136" s="152"/>
      <c r="AB136" s="152"/>
      <c r="AC136" s="347"/>
      <c r="AD136" s="152"/>
      <c r="AE136" s="152"/>
      <c r="AF136" s="152"/>
      <c r="AG136" s="152"/>
      <c r="AH136" s="152"/>
      <c r="AI136" s="152"/>
      <c r="AJ136" s="347"/>
      <c r="AK136" s="152"/>
      <c r="AL136" s="152"/>
      <c r="AM136" s="295"/>
      <c r="AN136" s="228"/>
      <c r="AO136" s="228"/>
      <c r="AP136" s="228"/>
      <c r="AQ136" s="228"/>
      <c r="AR136" s="228"/>
      <c r="AS136" s="348"/>
      <c r="AT136" s="264">
        <f t="shared" si="93"/>
        <v>0</v>
      </c>
      <c r="AU136" s="259"/>
      <c r="AV136" s="265">
        <f t="shared" si="107"/>
        <v>0</v>
      </c>
      <c r="AX136" s="265">
        <f t="shared" si="111"/>
        <v>0</v>
      </c>
      <c r="AZ136" s="492">
        <f t="shared" si="108"/>
        <v>0</v>
      </c>
      <c r="BB136" s="492">
        <f t="shared" si="109"/>
        <v>0</v>
      </c>
      <c r="BD136" s="265">
        <f t="shared" si="112"/>
        <v>0</v>
      </c>
      <c r="BE136" s="105"/>
      <c r="BF136" s="105"/>
      <c r="BG136" s="105"/>
      <c r="BH136" s="105"/>
      <c r="BI136" s="105"/>
      <c r="BJ136" s="105"/>
    </row>
    <row r="137" spans="2:62" ht="20.100000000000001" hidden="1" customHeight="1" outlineLevel="1">
      <c r="B137" s="100"/>
      <c r="C137" s="908"/>
      <c r="D137" s="909"/>
      <c r="E137" s="909"/>
      <c r="F137" s="910"/>
      <c r="G137" s="890"/>
      <c r="H137" s="891"/>
      <c r="I137" s="152"/>
      <c r="J137" s="152"/>
      <c r="K137" s="152"/>
      <c r="L137" s="152"/>
      <c r="M137" s="152"/>
      <c r="N137" s="152"/>
      <c r="O137" s="152"/>
      <c r="P137" s="153"/>
      <c r="Q137" s="153"/>
      <c r="R137" s="156">
        <f t="shared" si="103"/>
        <v>0</v>
      </c>
      <c r="S137" s="156">
        <f t="shared" si="104"/>
        <v>0</v>
      </c>
      <c r="U137" s="157">
        <f t="shared" si="110"/>
        <v>0</v>
      </c>
      <c r="W137" s="152"/>
      <c r="X137" s="152"/>
      <c r="Y137" s="152"/>
      <c r="Z137" s="152"/>
      <c r="AA137" s="152"/>
      <c r="AB137" s="152"/>
      <c r="AC137" s="347"/>
      <c r="AD137" s="152"/>
      <c r="AE137" s="152"/>
      <c r="AF137" s="152"/>
      <c r="AG137" s="152"/>
      <c r="AH137" s="152"/>
      <c r="AI137" s="152"/>
      <c r="AJ137" s="347"/>
      <c r="AK137" s="152"/>
      <c r="AL137" s="152"/>
      <c r="AM137" s="295"/>
      <c r="AN137" s="228"/>
      <c r="AO137" s="228"/>
      <c r="AP137" s="228"/>
      <c r="AQ137" s="228"/>
      <c r="AR137" s="228"/>
      <c r="AS137" s="348"/>
      <c r="AT137" s="264">
        <f t="shared" si="93"/>
        <v>0</v>
      </c>
      <c r="AU137" s="259"/>
      <c r="AV137" s="265">
        <f t="shared" si="107"/>
        <v>0</v>
      </c>
      <c r="AX137" s="265">
        <f t="shared" si="111"/>
        <v>0</v>
      </c>
      <c r="AZ137" s="492">
        <f t="shared" si="108"/>
        <v>0</v>
      </c>
      <c r="BB137" s="492">
        <f t="shared" si="109"/>
        <v>0</v>
      </c>
      <c r="BD137" s="265">
        <f t="shared" si="112"/>
        <v>0</v>
      </c>
      <c r="BE137" s="105"/>
      <c r="BF137" s="105"/>
      <c r="BG137" s="105"/>
      <c r="BH137" s="105"/>
      <c r="BI137" s="105"/>
      <c r="BJ137" s="105"/>
    </row>
    <row r="138" spans="2:62" ht="20.100000000000001" hidden="1" customHeight="1" outlineLevel="1">
      <c r="B138" s="100"/>
      <c r="C138" s="908"/>
      <c r="D138" s="909"/>
      <c r="E138" s="909"/>
      <c r="F138" s="910"/>
      <c r="G138" s="890"/>
      <c r="H138" s="891"/>
      <c r="I138" s="152"/>
      <c r="J138" s="152"/>
      <c r="K138" s="152"/>
      <c r="L138" s="152"/>
      <c r="M138" s="152"/>
      <c r="N138" s="152"/>
      <c r="O138" s="152"/>
      <c r="P138" s="153"/>
      <c r="Q138" s="153"/>
      <c r="R138" s="156">
        <f t="shared" si="103"/>
        <v>0</v>
      </c>
      <c r="S138" s="156">
        <f t="shared" si="104"/>
        <v>0</v>
      </c>
      <c r="U138" s="157">
        <f t="shared" si="110"/>
        <v>0</v>
      </c>
      <c r="W138" s="152"/>
      <c r="X138" s="152"/>
      <c r="Y138" s="152"/>
      <c r="Z138" s="152"/>
      <c r="AA138" s="152"/>
      <c r="AB138" s="152"/>
      <c r="AC138" s="347"/>
      <c r="AD138" s="152"/>
      <c r="AE138" s="152"/>
      <c r="AF138" s="152"/>
      <c r="AG138" s="152"/>
      <c r="AH138" s="152"/>
      <c r="AI138" s="152"/>
      <c r="AJ138" s="347"/>
      <c r="AK138" s="152"/>
      <c r="AL138" s="152"/>
      <c r="AM138" s="295"/>
      <c r="AN138" s="228"/>
      <c r="AO138" s="228"/>
      <c r="AP138" s="228"/>
      <c r="AQ138" s="228"/>
      <c r="AR138" s="228"/>
      <c r="AS138" s="348"/>
      <c r="AT138" s="264">
        <f t="shared" si="93"/>
        <v>0</v>
      </c>
      <c r="AU138" s="259"/>
      <c r="AV138" s="265">
        <f t="shared" si="107"/>
        <v>0</v>
      </c>
      <c r="AX138" s="265">
        <f t="shared" si="111"/>
        <v>0</v>
      </c>
      <c r="AZ138" s="492">
        <f t="shared" si="108"/>
        <v>0</v>
      </c>
      <c r="BB138" s="492">
        <f t="shared" si="109"/>
        <v>0</v>
      </c>
      <c r="BD138" s="265">
        <f t="shared" si="112"/>
        <v>0</v>
      </c>
      <c r="BE138" s="105"/>
      <c r="BF138" s="105"/>
      <c r="BG138" s="105"/>
      <c r="BH138" s="105"/>
      <c r="BI138" s="105"/>
      <c r="BJ138" s="105"/>
    </row>
    <row r="139" spans="2:62" ht="20.100000000000001" hidden="1" customHeight="1" outlineLevel="1">
      <c r="B139" s="100"/>
      <c r="C139" s="908"/>
      <c r="D139" s="909"/>
      <c r="E139" s="909"/>
      <c r="F139" s="910"/>
      <c r="G139" s="890"/>
      <c r="H139" s="891"/>
      <c r="I139" s="152"/>
      <c r="J139" s="152"/>
      <c r="K139" s="152"/>
      <c r="L139" s="152"/>
      <c r="M139" s="152"/>
      <c r="N139" s="152"/>
      <c r="O139" s="152"/>
      <c r="P139" s="153"/>
      <c r="Q139" s="153"/>
      <c r="R139" s="156">
        <f t="shared" si="103"/>
        <v>0</v>
      </c>
      <c r="S139" s="156">
        <f t="shared" si="104"/>
        <v>0</v>
      </c>
      <c r="U139" s="157">
        <f t="shared" si="110"/>
        <v>0</v>
      </c>
      <c r="W139" s="152"/>
      <c r="X139" s="152"/>
      <c r="Y139" s="152"/>
      <c r="Z139" s="152"/>
      <c r="AA139" s="152"/>
      <c r="AB139" s="152"/>
      <c r="AC139" s="347"/>
      <c r="AD139" s="152"/>
      <c r="AE139" s="152"/>
      <c r="AF139" s="152"/>
      <c r="AG139" s="152"/>
      <c r="AH139" s="152"/>
      <c r="AI139" s="152"/>
      <c r="AJ139" s="347"/>
      <c r="AK139" s="152"/>
      <c r="AL139" s="152"/>
      <c r="AM139" s="295"/>
      <c r="AN139" s="228"/>
      <c r="AO139" s="228"/>
      <c r="AP139" s="228"/>
      <c r="AQ139" s="228"/>
      <c r="AR139" s="228"/>
      <c r="AS139" s="348"/>
      <c r="AT139" s="264">
        <f t="shared" si="93"/>
        <v>0</v>
      </c>
      <c r="AU139" s="259"/>
      <c r="AV139" s="265">
        <f t="shared" si="107"/>
        <v>0</v>
      </c>
      <c r="AX139" s="265">
        <f t="shared" si="111"/>
        <v>0</v>
      </c>
      <c r="AZ139" s="492">
        <f t="shared" si="108"/>
        <v>0</v>
      </c>
      <c r="BB139" s="492">
        <f t="shared" si="109"/>
        <v>0</v>
      </c>
      <c r="BD139" s="265">
        <f t="shared" si="112"/>
        <v>0</v>
      </c>
      <c r="BE139" s="105"/>
      <c r="BF139" s="105"/>
      <c r="BG139" s="105"/>
      <c r="BH139" s="105"/>
      <c r="BI139" s="105"/>
      <c r="BJ139" s="105"/>
    </row>
    <row r="140" spans="2:62" ht="20.100000000000001" hidden="1" customHeight="1" outlineLevel="1">
      <c r="B140" s="100"/>
      <c r="C140" s="908"/>
      <c r="D140" s="909"/>
      <c r="E140" s="909"/>
      <c r="F140" s="910"/>
      <c r="G140" s="890"/>
      <c r="H140" s="891"/>
      <c r="I140" s="152"/>
      <c r="J140" s="152"/>
      <c r="K140" s="152"/>
      <c r="L140" s="152"/>
      <c r="M140" s="152"/>
      <c r="N140" s="152"/>
      <c r="O140" s="152"/>
      <c r="P140" s="153"/>
      <c r="Q140" s="153"/>
      <c r="R140" s="156">
        <f t="shared" si="103"/>
        <v>0</v>
      </c>
      <c r="S140" s="156">
        <f t="shared" si="104"/>
        <v>0</v>
      </c>
      <c r="U140" s="157">
        <f t="shared" si="110"/>
        <v>0</v>
      </c>
      <c r="W140" s="152"/>
      <c r="X140" s="152"/>
      <c r="Y140" s="152"/>
      <c r="Z140" s="152"/>
      <c r="AA140" s="152"/>
      <c r="AB140" s="152"/>
      <c r="AC140" s="347"/>
      <c r="AD140" s="152"/>
      <c r="AE140" s="152"/>
      <c r="AF140" s="152"/>
      <c r="AG140" s="152"/>
      <c r="AH140" s="152"/>
      <c r="AI140" s="152"/>
      <c r="AJ140" s="347"/>
      <c r="AK140" s="152"/>
      <c r="AL140" s="152"/>
      <c r="AM140" s="295"/>
      <c r="AN140" s="228"/>
      <c r="AO140" s="228"/>
      <c r="AP140" s="228"/>
      <c r="AQ140" s="228"/>
      <c r="AR140" s="228"/>
      <c r="AS140" s="348"/>
      <c r="AT140" s="264">
        <f t="shared" si="93"/>
        <v>0</v>
      </c>
      <c r="AU140" s="259"/>
      <c r="AV140" s="265">
        <f t="shared" si="107"/>
        <v>0</v>
      </c>
      <c r="AX140" s="265">
        <f t="shared" si="111"/>
        <v>0</v>
      </c>
      <c r="AZ140" s="492">
        <f t="shared" si="108"/>
        <v>0</v>
      </c>
      <c r="BB140" s="492">
        <f t="shared" si="109"/>
        <v>0</v>
      </c>
      <c r="BD140" s="265">
        <f t="shared" si="112"/>
        <v>0</v>
      </c>
      <c r="BE140" s="105"/>
      <c r="BF140" s="105"/>
      <c r="BG140" s="105"/>
      <c r="BH140" s="105"/>
      <c r="BI140" s="105"/>
      <c r="BJ140" s="105"/>
    </row>
    <row r="141" spans="2:62" ht="20.100000000000001" hidden="1" customHeight="1" outlineLevel="1">
      <c r="B141" s="100"/>
      <c r="C141" s="908"/>
      <c r="D141" s="909"/>
      <c r="E141" s="909"/>
      <c r="F141" s="910"/>
      <c r="G141" s="890"/>
      <c r="H141" s="891"/>
      <c r="I141" s="152"/>
      <c r="J141" s="152"/>
      <c r="K141" s="152"/>
      <c r="L141" s="152"/>
      <c r="M141" s="152"/>
      <c r="N141" s="152"/>
      <c r="O141" s="152"/>
      <c r="P141" s="153"/>
      <c r="Q141" s="153"/>
      <c r="R141" s="156">
        <f t="shared" si="103"/>
        <v>0</v>
      </c>
      <c r="S141" s="156">
        <f t="shared" si="104"/>
        <v>0</v>
      </c>
      <c r="U141" s="157">
        <f t="shared" si="110"/>
        <v>0</v>
      </c>
      <c r="W141" s="152"/>
      <c r="X141" s="152"/>
      <c r="Y141" s="152"/>
      <c r="Z141" s="152"/>
      <c r="AA141" s="152"/>
      <c r="AB141" s="152"/>
      <c r="AC141" s="347"/>
      <c r="AD141" s="152"/>
      <c r="AE141" s="152"/>
      <c r="AF141" s="152"/>
      <c r="AG141" s="152"/>
      <c r="AH141" s="152"/>
      <c r="AI141" s="152"/>
      <c r="AJ141" s="347"/>
      <c r="AK141" s="152"/>
      <c r="AL141" s="152"/>
      <c r="AM141" s="295"/>
      <c r="AN141" s="228"/>
      <c r="AO141" s="228"/>
      <c r="AP141" s="228"/>
      <c r="AQ141" s="228"/>
      <c r="AR141" s="228"/>
      <c r="AS141" s="348"/>
      <c r="AT141" s="264">
        <f t="shared" si="93"/>
        <v>0</v>
      </c>
      <c r="AU141" s="259"/>
      <c r="AV141" s="265">
        <f t="shared" si="107"/>
        <v>0</v>
      </c>
      <c r="AX141" s="265">
        <f t="shared" si="111"/>
        <v>0</v>
      </c>
      <c r="AZ141" s="492">
        <f t="shared" si="108"/>
        <v>0</v>
      </c>
      <c r="BB141" s="492">
        <f t="shared" si="109"/>
        <v>0</v>
      </c>
      <c r="BD141" s="265">
        <f t="shared" si="112"/>
        <v>0</v>
      </c>
      <c r="BE141" s="105"/>
      <c r="BF141" s="105"/>
      <c r="BG141" s="105"/>
      <c r="BH141" s="105"/>
      <c r="BI141" s="105"/>
      <c r="BJ141" s="105"/>
    </row>
    <row r="142" spans="2:62" ht="20.100000000000001" hidden="1" customHeight="1" outlineLevel="1">
      <c r="B142" s="100"/>
      <c r="C142" s="908"/>
      <c r="D142" s="909"/>
      <c r="E142" s="909"/>
      <c r="F142" s="910"/>
      <c r="G142" s="890"/>
      <c r="H142" s="891"/>
      <c r="I142" s="152"/>
      <c r="J142" s="152"/>
      <c r="K142" s="152"/>
      <c r="L142" s="152"/>
      <c r="M142" s="152"/>
      <c r="N142" s="152"/>
      <c r="O142" s="152"/>
      <c r="P142" s="153"/>
      <c r="Q142" s="153"/>
      <c r="R142" s="156">
        <f t="shared" si="103"/>
        <v>0</v>
      </c>
      <c r="S142" s="156">
        <f t="shared" si="104"/>
        <v>0</v>
      </c>
      <c r="U142" s="157">
        <f t="shared" si="110"/>
        <v>0</v>
      </c>
      <c r="W142" s="152"/>
      <c r="X142" s="152"/>
      <c r="Y142" s="152"/>
      <c r="Z142" s="152"/>
      <c r="AA142" s="152"/>
      <c r="AB142" s="152"/>
      <c r="AC142" s="347"/>
      <c r="AD142" s="152"/>
      <c r="AE142" s="152"/>
      <c r="AF142" s="152"/>
      <c r="AG142" s="152"/>
      <c r="AH142" s="152"/>
      <c r="AI142" s="152"/>
      <c r="AJ142" s="347"/>
      <c r="AK142" s="152"/>
      <c r="AL142" s="152"/>
      <c r="AM142" s="295"/>
      <c r="AN142" s="228"/>
      <c r="AO142" s="228"/>
      <c r="AP142" s="228"/>
      <c r="AQ142" s="228"/>
      <c r="AR142" s="228"/>
      <c r="AS142" s="348"/>
      <c r="AT142" s="264">
        <f t="shared" si="93"/>
        <v>0</v>
      </c>
      <c r="AU142" s="259"/>
      <c r="AV142" s="265">
        <f t="shared" si="107"/>
        <v>0</v>
      </c>
      <c r="AX142" s="265">
        <f t="shared" si="111"/>
        <v>0</v>
      </c>
      <c r="AZ142" s="492">
        <f t="shared" si="108"/>
        <v>0</v>
      </c>
      <c r="BB142" s="492">
        <f t="shared" si="109"/>
        <v>0</v>
      </c>
      <c r="BD142" s="265">
        <f t="shared" si="112"/>
        <v>0</v>
      </c>
      <c r="BE142" s="105"/>
      <c r="BF142" s="105"/>
      <c r="BG142" s="105"/>
      <c r="BH142" s="105"/>
      <c r="BI142" s="105"/>
      <c r="BJ142" s="105"/>
    </row>
    <row r="143" spans="2:62" ht="20.100000000000001" hidden="1" customHeight="1" outlineLevel="1">
      <c r="B143" s="100"/>
      <c r="C143" s="908"/>
      <c r="D143" s="909"/>
      <c r="E143" s="909"/>
      <c r="F143" s="910"/>
      <c r="G143" s="890"/>
      <c r="H143" s="891"/>
      <c r="I143" s="152"/>
      <c r="J143" s="152"/>
      <c r="K143" s="152"/>
      <c r="L143" s="152"/>
      <c r="M143" s="152"/>
      <c r="N143" s="152"/>
      <c r="O143" s="152"/>
      <c r="P143" s="153"/>
      <c r="Q143" s="153"/>
      <c r="R143" s="156">
        <f t="shared" si="103"/>
        <v>0</v>
      </c>
      <c r="S143" s="156">
        <f t="shared" si="104"/>
        <v>0</v>
      </c>
      <c r="U143" s="157">
        <f t="shared" si="110"/>
        <v>0</v>
      </c>
      <c r="W143" s="152"/>
      <c r="X143" s="152"/>
      <c r="Y143" s="152"/>
      <c r="Z143" s="152"/>
      <c r="AA143" s="152"/>
      <c r="AB143" s="152"/>
      <c r="AC143" s="347"/>
      <c r="AD143" s="152"/>
      <c r="AE143" s="152"/>
      <c r="AF143" s="152"/>
      <c r="AG143" s="152"/>
      <c r="AH143" s="152"/>
      <c r="AI143" s="152"/>
      <c r="AJ143" s="347"/>
      <c r="AK143" s="152"/>
      <c r="AL143" s="152"/>
      <c r="AM143" s="295"/>
      <c r="AN143" s="228"/>
      <c r="AO143" s="228"/>
      <c r="AP143" s="228"/>
      <c r="AQ143" s="228"/>
      <c r="AR143" s="228"/>
      <c r="AS143" s="348"/>
      <c r="AT143" s="264">
        <f t="shared" si="93"/>
        <v>0</v>
      </c>
      <c r="AU143" s="259"/>
      <c r="AV143" s="265">
        <f t="shared" si="107"/>
        <v>0</v>
      </c>
      <c r="AX143" s="265">
        <f t="shared" si="111"/>
        <v>0</v>
      </c>
      <c r="AZ143" s="492">
        <f t="shared" si="108"/>
        <v>0</v>
      </c>
      <c r="BB143" s="492">
        <f t="shared" si="109"/>
        <v>0</v>
      </c>
      <c r="BD143" s="265">
        <f t="shared" si="112"/>
        <v>0</v>
      </c>
      <c r="BE143" s="105"/>
      <c r="BF143" s="105"/>
      <c r="BG143" s="105"/>
      <c r="BH143" s="105"/>
      <c r="BI143" s="105"/>
      <c r="BJ143" s="105"/>
    </row>
    <row r="144" spans="2:62" ht="20.100000000000001" hidden="1" customHeight="1" outlineLevel="1">
      <c r="B144" s="100"/>
      <c r="C144" s="908"/>
      <c r="D144" s="909"/>
      <c r="E144" s="909"/>
      <c r="F144" s="910"/>
      <c r="G144" s="890"/>
      <c r="H144" s="891"/>
      <c r="I144" s="152"/>
      <c r="J144" s="152"/>
      <c r="K144" s="152"/>
      <c r="L144" s="152"/>
      <c r="M144" s="152"/>
      <c r="N144" s="152"/>
      <c r="O144" s="152"/>
      <c r="P144" s="153"/>
      <c r="Q144" s="153"/>
      <c r="R144" s="156">
        <f t="shared" si="103"/>
        <v>0</v>
      </c>
      <c r="S144" s="156">
        <f t="shared" si="104"/>
        <v>0</v>
      </c>
      <c r="U144" s="157">
        <f t="shared" si="110"/>
        <v>0</v>
      </c>
      <c r="W144" s="152"/>
      <c r="X144" s="152"/>
      <c r="Y144" s="152"/>
      <c r="Z144" s="152"/>
      <c r="AA144" s="152"/>
      <c r="AB144" s="152"/>
      <c r="AC144" s="347"/>
      <c r="AD144" s="152"/>
      <c r="AE144" s="152"/>
      <c r="AF144" s="152"/>
      <c r="AG144" s="152"/>
      <c r="AH144" s="152"/>
      <c r="AI144" s="152"/>
      <c r="AJ144" s="347"/>
      <c r="AK144" s="152"/>
      <c r="AL144" s="152"/>
      <c r="AM144" s="295"/>
      <c r="AN144" s="228"/>
      <c r="AO144" s="228"/>
      <c r="AP144" s="228"/>
      <c r="AQ144" s="228"/>
      <c r="AR144" s="228"/>
      <c r="AS144" s="348"/>
      <c r="AT144" s="264">
        <f t="shared" si="93"/>
        <v>0</v>
      </c>
      <c r="AU144" s="259"/>
      <c r="AV144" s="265">
        <f t="shared" si="107"/>
        <v>0</v>
      </c>
      <c r="AX144" s="265">
        <f t="shared" si="111"/>
        <v>0</v>
      </c>
      <c r="AZ144" s="492">
        <f t="shared" si="108"/>
        <v>0</v>
      </c>
      <c r="BB144" s="492">
        <f t="shared" si="109"/>
        <v>0</v>
      </c>
      <c r="BD144" s="265">
        <f t="shared" si="112"/>
        <v>0</v>
      </c>
      <c r="BE144" s="105"/>
      <c r="BF144" s="105"/>
      <c r="BG144" s="105"/>
      <c r="BH144" s="105"/>
      <c r="BI144" s="105"/>
      <c r="BJ144" s="105"/>
    </row>
    <row r="145" spans="2:62" ht="20.100000000000001" hidden="1" customHeight="1" outlineLevel="1">
      <c r="B145" s="100"/>
      <c r="C145" s="908"/>
      <c r="D145" s="909"/>
      <c r="E145" s="909"/>
      <c r="F145" s="910"/>
      <c r="G145" s="890"/>
      <c r="H145" s="891"/>
      <c r="I145" s="152"/>
      <c r="J145" s="152"/>
      <c r="K145" s="152"/>
      <c r="L145" s="152"/>
      <c r="M145" s="152"/>
      <c r="N145" s="152"/>
      <c r="O145" s="152"/>
      <c r="P145" s="153"/>
      <c r="Q145" s="153"/>
      <c r="R145" s="156">
        <f t="shared" si="103"/>
        <v>0</v>
      </c>
      <c r="S145" s="156">
        <f t="shared" si="104"/>
        <v>0</v>
      </c>
      <c r="U145" s="157">
        <f t="shared" si="110"/>
        <v>0</v>
      </c>
      <c r="W145" s="152"/>
      <c r="X145" s="152"/>
      <c r="Y145" s="152"/>
      <c r="Z145" s="152"/>
      <c r="AA145" s="152"/>
      <c r="AB145" s="152"/>
      <c r="AC145" s="347"/>
      <c r="AD145" s="152"/>
      <c r="AE145" s="152"/>
      <c r="AF145" s="152"/>
      <c r="AG145" s="152"/>
      <c r="AH145" s="152"/>
      <c r="AI145" s="152"/>
      <c r="AJ145" s="347"/>
      <c r="AK145" s="152"/>
      <c r="AL145" s="152"/>
      <c r="AM145" s="295"/>
      <c r="AN145" s="228"/>
      <c r="AO145" s="228"/>
      <c r="AP145" s="228"/>
      <c r="AQ145" s="228"/>
      <c r="AR145" s="228"/>
      <c r="AS145" s="348"/>
      <c r="AT145" s="264">
        <f t="shared" si="93"/>
        <v>0</v>
      </c>
      <c r="AU145" s="259"/>
      <c r="AV145" s="265">
        <f t="shared" si="107"/>
        <v>0</v>
      </c>
      <c r="AX145" s="265">
        <f t="shared" si="111"/>
        <v>0</v>
      </c>
      <c r="AZ145" s="492">
        <f t="shared" si="108"/>
        <v>0</v>
      </c>
      <c r="BB145" s="492">
        <f t="shared" si="109"/>
        <v>0</v>
      </c>
      <c r="BD145" s="265">
        <f t="shared" si="112"/>
        <v>0</v>
      </c>
      <c r="BE145" s="105"/>
      <c r="BF145" s="105"/>
      <c r="BG145" s="105"/>
      <c r="BH145" s="105"/>
      <c r="BI145" s="105"/>
      <c r="BJ145" s="105"/>
    </row>
    <row r="146" spans="2:62" ht="20.100000000000001" hidden="1" customHeight="1" outlineLevel="1">
      <c r="B146" s="100"/>
      <c r="C146" s="908"/>
      <c r="D146" s="909"/>
      <c r="E146" s="909"/>
      <c r="F146" s="910"/>
      <c r="G146" s="890"/>
      <c r="H146" s="891"/>
      <c r="I146" s="152"/>
      <c r="J146" s="152"/>
      <c r="K146" s="152"/>
      <c r="L146" s="152"/>
      <c r="M146" s="152"/>
      <c r="N146" s="152"/>
      <c r="O146" s="152"/>
      <c r="P146" s="153"/>
      <c r="Q146" s="153"/>
      <c r="R146" s="156">
        <f t="shared" si="103"/>
        <v>0</v>
      </c>
      <c r="S146" s="156">
        <f t="shared" si="104"/>
        <v>0</v>
      </c>
      <c r="U146" s="157">
        <f t="shared" si="110"/>
        <v>0</v>
      </c>
      <c r="W146" s="152"/>
      <c r="X146" s="152"/>
      <c r="Y146" s="152"/>
      <c r="Z146" s="152"/>
      <c r="AA146" s="152"/>
      <c r="AB146" s="152"/>
      <c r="AC146" s="347"/>
      <c r="AD146" s="152"/>
      <c r="AE146" s="152"/>
      <c r="AF146" s="152"/>
      <c r="AG146" s="152"/>
      <c r="AH146" s="152"/>
      <c r="AI146" s="152"/>
      <c r="AJ146" s="347"/>
      <c r="AK146" s="152"/>
      <c r="AL146" s="152"/>
      <c r="AM146" s="295"/>
      <c r="AN146" s="228"/>
      <c r="AO146" s="228"/>
      <c r="AP146" s="228"/>
      <c r="AQ146" s="228"/>
      <c r="AR146" s="228"/>
      <c r="AS146" s="348"/>
      <c r="AT146" s="264">
        <f t="shared" si="93"/>
        <v>0</v>
      </c>
      <c r="AU146" s="259"/>
      <c r="AV146" s="265">
        <f t="shared" si="107"/>
        <v>0</v>
      </c>
      <c r="AX146" s="265">
        <f t="shared" si="111"/>
        <v>0</v>
      </c>
      <c r="AZ146" s="492">
        <f t="shared" si="108"/>
        <v>0</v>
      </c>
      <c r="BB146" s="492">
        <f t="shared" si="109"/>
        <v>0</v>
      </c>
      <c r="BD146" s="265">
        <f t="shared" si="112"/>
        <v>0</v>
      </c>
      <c r="BE146" s="105"/>
      <c r="BF146" s="105"/>
      <c r="BG146" s="105"/>
      <c r="BH146" s="105"/>
      <c r="BI146" s="105"/>
      <c r="BJ146" s="105"/>
    </row>
    <row r="147" spans="2:62" ht="9.9499999999999993" hidden="1" customHeight="1" outlineLevel="1">
      <c r="B147" s="101"/>
      <c r="C147" s="208"/>
      <c r="D147" s="208"/>
      <c r="E147" s="208"/>
      <c r="F147" s="208"/>
      <c r="G147" s="237"/>
      <c r="H147" s="207"/>
      <c r="I147" s="257"/>
      <c r="J147" s="257"/>
      <c r="K147" s="257"/>
      <c r="L147" s="257"/>
      <c r="M147" s="257"/>
      <c r="N147" s="257"/>
      <c r="O147" s="257"/>
      <c r="P147" s="256"/>
      <c r="Q147" s="102"/>
      <c r="R147" s="102"/>
      <c r="S147" s="102"/>
      <c r="U147" s="98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Z147" s="493"/>
      <c r="BE147" s="105"/>
      <c r="BF147" s="105"/>
      <c r="BG147" s="105"/>
      <c r="BH147" s="105"/>
      <c r="BI147" s="105"/>
      <c r="BJ147" s="105"/>
    </row>
    <row r="148" spans="2:62" ht="20.100000000000001" customHeight="1" collapsed="1">
      <c r="B148" s="151">
        <f>B131+1</f>
        <v>9</v>
      </c>
      <c r="C148" s="916"/>
      <c r="D148" s="917"/>
      <c r="E148" s="917"/>
      <c r="F148" s="918"/>
      <c r="G148" s="429"/>
      <c r="H148" s="206">
        <v>1</v>
      </c>
      <c r="I148" s="642">
        <f t="shared" ref="I148" si="113">$H148*SUM(I149:I163)</f>
        <v>0</v>
      </c>
      <c r="J148" s="643">
        <f t="shared" ref="J148:O148" si="114">$H148*SUM(J149:J163)</f>
        <v>0</v>
      </c>
      <c r="K148" s="644">
        <f t="shared" si="114"/>
        <v>0</v>
      </c>
      <c r="L148" s="645">
        <f t="shared" si="114"/>
        <v>0</v>
      </c>
      <c r="M148" s="645">
        <f t="shared" si="114"/>
        <v>0</v>
      </c>
      <c r="N148" s="644">
        <f t="shared" si="114"/>
        <v>0</v>
      </c>
      <c r="O148" s="642">
        <f t="shared" si="114"/>
        <v>0</v>
      </c>
      <c r="P148" s="209">
        <f t="shared" ref="P148:Q148" si="115">$H148*SUM(P149:P163)</f>
        <v>0</v>
      </c>
      <c r="Q148" s="210">
        <f t="shared" si="115"/>
        <v>0</v>
      </c>
      <c r="R148" s="136">
        <f t="shared" ref="R148:R163" si="116">P148*(1+Gewinn)*(1+SicherheitAngebot)</f>
        <v>0</v>
      </c>
      <c r="S148" s="137">
        <f t="shared" ref="S148:S163" si="117">Q148*(1+MGKZ)*(1+Gewinn)*(1+SicherheitAngebot)</f>
        <v>0</v>
      </c>
      <c r="U148" s="10">
        <f>I148*$I$7+J148*$J$7+K148*$K$7+L148*$L$7+M148*$M$7+N148*$N$7+O148*$O$7+R148+S148</f>
        <v>0</v>
      </c>
      <c r="W148" s="646">
        <f t="shared" ref="W148:AB148" si="118">$H148*SUM(W149:W163)</f>
        <v>0</v>
      </c>
      <c r="X148" s="647">
        <f t="shared" si="118"/>
        <v>0</v>
      </c>
      <c r="Y148" s="648">
        <f t="shared" si="118"/>
        <v>0</v>
      </c>
      <c r="Z148" s="649">
        <f t="shared" si="118"/>
        <v>0</v>
      </c>
      <c r="AA148" s="648">
        <f t="shared" si="118"/>
        <v>0</v>
      </c>
      <c r="AB148" s="646">
        <f t="shared" si="118"/>
        <v>0</v>
      </c>
      <c r="AC148" s="258"/>
      <c r="AD148" s="646">
        <f t="shared" ref="AD148:AM148" si="119">$H148*SUM(AD149:AD163)</f>
        <v>0</v>
      </c>
      <c r="AE148" s="647">
        <f t="shared" si="119"/>
        <v>0</v>
      </c>
      <c r="AF148" s="648">
        <f t="shared" si="119"/>
        <v>0</v>
      </c>
      <c r="AG148" s="649">
        <f t="shared" si="119"/>
        <v>0</v>
      </c>
      <c r="AH148" s="648">
        <f t="shared" si="119"/>
        <v>0</v>
      </c>
      <c r="AI148" s="646">
        <f t="shared" si="119"/>
        <v>0</v>
      </c>
      <c r="AJ148" s="258"/>
      <c r="AK148" s="653">
        <f t="shared" si="119"/>
        <v>0</v>
      </c>
      <c r="AL148" s="653">
        <f t="shared" si="119"/>
        <v>0</v>
      </c>
      <c r="AM148" s="653">
        <f t="shared" si="119"/>
        <v>0</v>
      </c>
      <c r="AN148" s="227">
        <f>$H148*SUM(AN149:AN163)*(1+Gewinn)*(1+SicherheitAngebot)</f>
        <v>0</v>
      </c>
      <c r="AO148" s="227">
        <f>$H148*SUM(AO149:AO163)*(1+Gewinn)*(1+SicherheitAngebot)</f>
        <v>0</v>
      </c>
      <c r="AP148" s="227">
        <f>$H148*SUM(AP149:AP163)*(1+Gewinn)*(1+SicherheitAngebot)</f>
        <v>0</v>
      </c>
      <c r="AQ148" s="227">
        <f>$H148*SUM(AQ149:AQ163)*(1+Gewinn)*(1+SicherheitAngebot)</f>
        <v>0</v>
      </c>
      <c r="AR148" s="227">
        <f>$H148*SUM(AR149:AR163)*(1+Gewinn)*(1+SicherheitAngebot)</f>
        <v>0</v>
      </c>
      <c r="AS148" s="262"/>
      <c r="AT148" s="263">
        <f t="shared" si="93"/>
        <v>0</v>
      </c>
      <c r="AU148" s="259"/>
      <c r="AV148" s="491">
        <f>AK148*$AK$7+AL148*$AL$7+AM148*$AM$7+SUM(AN148:AR148)+AT148/Zuschläge_IBN+AT148</f>
        <v>0</v>
      </c>
      <c r="AX148" s="685">
        <f>U148+AV148</f>
        <v>0</v>
      </c>
      <c r="AZ148" s="490">
        <f>IF(H148&gt;0,U148/(1+SicherheitAngebot)*(1+Sicherheit),0)</f>
        <v>0</v>
      </c>
      <c r="BB148" s="490">
        <f>IF(H148&gt;0,AV148/(1+SicherheitAngebot)*(1+Sicherheit),0)</f>
        <v>0</v>
      </c>
      <c r="BD148" s="490">
        <f>AZ148+BB148</f>
        <v>0</v>
      </c>
      <c r="BE148" s="105"/>
      <c r="BF148" s="105"/>
      <c r="BG148" s="105"/>
      <c r="BH148" s="105"/>
      <c r="BI148" s="105"/>
      <c r="BJ148" s="105"/>
    </row>
    <row r="149" spans="2:62" ht="20.100000000000001" hidden="1" customHeight="1" outlineLevel="1">
      <c r="B149" s="99"/>
      <c r="C149" s="908"/>
      <c r="D149" s="909"/>
      <c r="E149" s="909"/>
      <c r="F149" s="910"/>
      <c r="G149" s="890"/>
      <c r="H149" s="901"/>
      <c r="I149" s="152"/>
      <c r="J149" s="152"/>
      <c r="K149" s="152"/>
      <c r="L149" s="152"/>
      <c r="M149" s="152"/>
      <c r="N149" s="152"/>
      <c r="O149" s="152"/>
      <c r="P149" s="153"/>
      <c r="Q149" s="153"/>
      <c r="R149" s="156">
        <f t="shared" si="116"/>
        <v>0</v>
      </c>
      <c r="S149" s="156">
        <f t="shared" si="117"/>
        <v>0</v>
      </c>
      <c r="U149" s="157">
        <f>I149*$I$7+J149*$J$7+K149*$K$7+L149*$L$7+M149*$M$7+N149*$N$7+O149*$O$7+R149+S149</f>
        <v>0</v>
      </c>
      <c r="W149" s="152"/>
      <c r="X149" s="152"/>
      <c r="Y149" s="152"/>
      <c r="Z149" s="152"/>
      <c r="AA149" s="152"/>
      <c r="AB149" s="152"/>
      <c r="AC149" s="347"/>
      <c r="AD149" s="152"/>
      <c r="AE149" s="152"/>
      <c r="AF149" s="152"/>
      <c r="AG149" s="152"/>
      <c r="AH149" s="152"/>
      <c r="AI149" s="152"/>
      <c r="AJ149" s="347"/>
      <c r="AK149" s="152"/>
      <c r="AL149" s="152"/>
      <c r="AM149" s="295"/>
      <c r="AN149" s="228"/>
      <c r="AO149" s="228"/>
      <c r="AP149" s="228"/>
      <c r="AQ149" s="228"/>
      <c r="AR149" s="228"/>
      <c r="AS149" s="348"/>
      <c r="AT149" s="264">
        <f t="shared" si="93"/>
        <v>0</v>
      </c>
      <c r="AU149" s="259"/>
      <c r="AV149" s="265">
        <f t="shared" ref="AV149:AV163" si="120">AK149*$AK$7+AL149*$AL$7+AM149*$AM$7+SUM(AN149:AR149)*(1+Gewinn)*(1+SicherheitAngebot)+AT149/Zuschläge_IBN+AT149</f>
        <v>0</v>
      </c>
      <c r="AX149" s="265">
        <f>U149+AV149</f>
        <v>0</v>
      </c>
      <c r="AZ149" s="492">
        <f t="shared" ref="AZ149:AZ163" si="121">U149/(1+SicherheitAngebot)*(1+Sicherheit)</f>
        <v>0</v>
      </c>
      <c r="BB149" s="492">
        <f t="shared" ref="BB149:BB163" si="122">AV149/(1+SicherheitAngebot)*(1+Sicherheit)</f>
        <v>0</v>
      </c>
      <c r="BD149" s="265">
        <f>AZ149+BB149</f>
        <v>0</v>
      </c>
      <c r="BE149" s="105"/>
      <c r="BF149" s="105"/>
      <c r="BG149" s="105"/>
      <c r="BH149" s="105"/>
      <c r="BI149" s="105"/>
      <c r="BJ149" s="105"/>
    </row>
    <row r="150" spans="2:62" ht="20.100000000000001" hidden="1" customHeight="1" outlineLevel="1">
      <c r="B150" s="421"/>
      <c r="C150" s="908"/>
      <c r="D150" s="909"/>
      <c r="E150" s="909"/>
      <c r="F150" s="910"/>
      <c r="G150" s="890"/>
      <c r="H150" s="891"/>
      <c r="I150" s="152"/>
      <c r="J150" s="152"/>
      <c r="K150" s="152"/>
      <c r="L150" s="152"/>
      <c r="M150" s="152"/>
      <c r="N150" s="152"/>
      <c r="O150" s="152"/>
      <c r="P150" s="153"/>
      <c r="Q150" s="153"/>
      <c r="R150" s="156">
        <f t="shared" si="116"/>
        <v>0</v>
      </c>
      <c r="S150" s="156">
        <f t="shared" si="117"/>
        <v>0</v>
      </c>
      <c r="U150" s="157">
        <f t="shared" ref="U150:U163" si="123">I150*$I$7+J150*$J$7+K150*$K$7+L150*$L$7+M150*$M$7+N150*$N$7+O150*$O$7+R150+S150</f>
        <v>0</v>
      </c>
      <c r="W150" s="152"/>
      <c r="X150" s="152"/>
      <c r="Y150" s="152"/>
      <c r="Z150" s="152"/>
      <c r="AA150" s="152"/>
      <c r="AB150" s="152"/>
      <c r="AC150" s="347"/>
      <c r="AD150" s="152"/>
      <c r="AE150" s="152"/>
      <c r="AF150" s="152"/>
      <c r="AG150" s="152"/>
      <c r="AH150" s="152"/>
      <c r="AI150" s="152"/>
      <c r="AJ150" s="347"/>
      <c r="AK150" s="152"/>
      <c r="AL150" s="152"/>
      <c r="AM150" s="295"/>
      <c r="AN150" s="228"/>
      <c r="AO150" s="228"/>
      <c r="AP150" s="228"/>
      <c r="AQ150" s="228"/>
      <c r="AR150" s="228"/>
      <c r="AS150" s="348"/>
      <c r="AT150" s="264">
        <f t="shared" si="93"/>
        <v>0</v>
      </c>
      <c r="AU150" s="259"/>
      <c r="AV150" s="265">
        <f t="shared" si="120"/>
        <v>0</v>
      </c>
      <c r="AX150" s="265">
        <f t="shared" ref="AX150:AX163" si="124">U150+AV150</f>
        <v>0</v>
      </c>
      <c r="AZ150" s="492">
        <f t="shared" si="121"/>
        <v>0</v>
      </c>
      <c r="BB150" s="492">
        <f t="shared" si="122"/>
        <v>0</v>
      </c>
      <c r="BD150" s="265">
        <f t="shared" ref="BD150:BD163" si="125">AZ150+BB150</f>
        <v>0</v>
      </c>
      <c r="BE150" s="105"/>
      <c r="BF150" s="105"/>
      <c r="BG150" s="105"/>
      <c r="BH150" s="105"/>
      <c r="BI150" s="105"/>
      <c r="BJ150" s="105"/>
    </row>
    <row r="151" spans="2:62" ht="20.100000000000001" hidden="1" customHeight="1" outlineLevel="1">
      <c r="B151" s="421"/>
      <c r="C151" s="908"/>
      <c r="D151" s="909"/>
      <c r="E151" s="909"/>
      <c r="F151" s="910"/>
      <c r="G151" s="890"/>
      <c r="H151" s="891"/>
      <c r="I151" s="152"/>
      <c r="J151" s="152"/>
      <c r="K151" s="152"/>
      <c r="L151" s="152"/>
      <c r="M151" s="152"/>
      <c r="N151" s="152"/>
      <c r="O151" s="152"/>
      <c r="P151" s="153"/>
      <c r="Q151" s="153"/>
      <c r="R151" s="156">
        <f t="shared" si="116"/>
        <v>0</v>
      </c>
      <c r="S151" s="156">
        <f t="shared" si="117"/>
        <v>0</v>
      </c>
      <c r="U151" s="157">
        <f t="shared" si="123"/>
        <v>0</v>
      </c>
      <c r="W151" s="152"/>
      <c r="X151" s="152"/>
      <c r="Y151" s="152"/>
      <c r="Z151" s="152"/>
      <c r="AA151" s="152"/>
      <c r="AB151" s="152"/>
      <c r="AC151" s="347"/>
      <c r="AD151" s="152"/>
      <c r="AE151" s="152"/>
      <c r="AF151" s="152"/>
      <c r="AG151" s="152"/>
      <c r="AH151" s="152"/>
      <c r="AI151" s="152"/>
      <c r="AJ151" s="347"/>
      <c r="AK151" s="152"/>
      <c r="AL151" s="152"/>
      <c r="AM151" s="295"/>
      <c r="AN151" s="228"/>
      <c r="AO151" s="228"/>
      <c r="AP151" s="228"/>
      <c r="AQ151" s="228"/>
      <c r="AR151" s="228"/>
      <c r="AS151" s="348"/>
      <c r="AT151" s="264">
        <f t="shared" si="93"/>
        <v>0</v>
      </c>
      <c r="AU151" s="259"/>
      <c r="AV151" s="265">
        <f t="shared" si="120"/>
        <v>0</v>
      </c>
      <c r="AX151" s="265">
        <f t="shared" si="124"/>
        <v>0</v>
      </c>
      <c r="AZ151" s="492">
        <f t="shared" si="121"/>
        <v>0</v>
      </c>
      <c r="BB151" s="492">
        <f t="shared" si="122"/>
        <v>0</v>
      </c>
      <c r="BD151" s="265">
        <f t="shared" si="125"/>
        <v>0</v>
      </c>
      <c r="BE151" s="105"/>
      <c r="BF151" s="105"/>
      <c r="BG151" s="105"/>
      <c r="BH151" s="105"/>
      <c r="BI151" s="105"/>
      <c r="BJ151" s="105"/>
    </row>
    <row r="152" spans="2:62" ht="20.100000000000001" hidden="1" customHeight="1" outlineLevel="1">
      <c r="B152" s="421"/>
      <c r="C152" s="908"/>
      <c r="D152" s="909"/>
      <c r="E152" s="909"/>
      <c r="F152" s="910"/>
      <c r="G152" s="890"/>
      <c r="H152" s="891"/>
      <c r="I152" s="152"/>
      <c r="J152" s="152"/>
      <c r="K152" s="152"/>
      <c r="L152" s="152"/>
      <c r="M152" s="152"/>
      <c r="N152" s="152"/>
      <c r="O152" s="152"/>
      <c r="P152" s="153"/>
      <c r="Q152" s="153"/>
      <c r="R152" s="156">
        <f t="shared" si="116"/>
        <v>0</v>
      </c>
      <c r="S152" s="156">
        <f t="shared" si="117"/>
        <v>0</v>
      </c>
      <c r="U152" s="157">
        <f t="shared" si="123"/>
        <v>0</v>
      </c>
      <c r="W152" s="152"/>
      <c r="X152" s="152"/>
      <c r="Y152" s="152"/>
      <c r="Z152" s="152"/>
      <c r="AA152" s="152"/>
      <c r="AB152" s="152"/>
      <c r="AC152" s="347"/>
      <c r="AD152" s="152"/>
      <c r="AE152" s="152"/>
      <c r="AF152" s="152"/>
      <c r="AG152" s="152"/>
      <c r="AH152" s="152"/>
      <c r="AI152" s="152"/>
      <c r="AJ152" s="347"/>
      <c r="AK152" s="152"/>
      <c r="AL152" s="152"/>
      <c r="AM152" s="295"/>
      <c r="AN152" s="228"/>
      <c r="AO152" s="228"/>
      <c r="AP152" s="228"/>
      <c r="AQ152" s="228"/>
      <c r="AR152" s="228"/>
      <c r="AS152" s="348"/>
      <c r="AT152" s="264">
        <f t="shared" si="93"/>
        <v>0</v>
      </c>
      <c r="AU152" s="259"/>
      <c r="AV152" s="265">
        <f t="shared" si="120"/>
        <v>0</v>
      </c>
      <c r="AX152" s="265">
        <f t="shared" si="124"/>
        <v>0</v>
      </c>
      <c r="AZ152" s="492">
        <f t="shared" si="121"/>
        <v>0</v>
      </c>
      <c r="BB152" s="492">
        <f t="shared" si="122"/>
        <v>0</v>
      </c>
      <c r="BD152" s="265">
        <f t="shared" si="125"/>
        <v>0</v>
      </c>
      <c r="BE152" s="105"/>
      <c r="BF152" s="105"/>
      <c r="BG152" s="105"/>
      <c r="BH152" s="105"/>
      <c r="BI152" s="105"/>
      <c r="BJ152" s="105"/>
    </row>
    <row r="153" spans="2:62" ht="20.100000000000001" hidden="1" customHeight="1" outlineLevel="1">
      <c r="B153" s="421"/>
      <c r="C153" s="908"/>
      <c r="D153" s="909"/>
      <c r="E153" s="909"/>
      <c r="F153" s="910"/>
      <c r="G153" s="890"/>
      <c r="H153" s="891"/>
      <c r="I153" s="152"/>
      <c r="J153" s="152"/>
      <c r="K153" s="152"/>
      <c r="L153" s="152"/>
      <c r="M153" s="152"/>
      <c r="N153" s="152"/>
      <c r="O153" s="152"/>
      <c r="P153" s="153"/>
      <c r="Q153" s="153"/>
      <c r="R153" s="156">
        <f t="shared" si="116"/>
        <v>0</v>
      </c>
      <c r="S153" s="156">
        <f t="shared" si="117"/>
        <v>0</v>
      </c>
      <c r="U153" s="157">
        <f t="shared" si="123"/>
        <v>0</v>
      </c>
      <c r="W153" s="152"/>
      <c r="X153" s="152"/>
      <c r="Y153" s="152"/>
      <c r="Z153" s="152"/>
      <c r="AA153" s="152"/>
      <c r="AB153" s="152"/>
      <c r="AC153" s="347"/>
      <c r="AD153" s="152"/>
      <c r="AE153" s="152"/>
      <c r="AF153" s="152"/>
      <c r="AG153" s="152"/>
      <c r="AH153" s="152"/>
      <c r="AI153" s="152"/>
      <c r="AJ153" s="347"/>
      <c r="AK153" s="152"/>
      <c r="AL153" s="152"/>
      <c r="AM153" s="295"/>
      <c r="AN153" s="228"/>
      <c r="AO153" s="228"/>
      <c r="AP153" s="228"/>
      <c r="AQ153" s="228"/>
      <c r="AR153" s="228"/>
      <c r="AS153" s="348"/>
      <c r="AT153" s="264">
        <f t="shared" si="93"/>
        <v>0</v>
      </c>
      <c r="AU153" s="259"/>
      <c r="AV153" s="265">
        <f t="shared" si="120"/>
        <v>0</v>
      </c>
      <c r="AX153" s="265">
        <f t="shared" si="124"/>
        <v>0</v>
      </c>
      <c r="AZ153" s="492">
        <f t="shared" si="121"/>
        <v>0</v>
      </c>
      <c r="BB153" s="492">
        <f t="shared" si="122"/>
        <v>0</v>
      </c>
      <c r="BD153" s="265">
        <f t="shared" si="125"/>
        <v>0</v>
      </c>
      <c r="BE153" s="105"/>
      <c r="BF153" s="105"/>
      <c r="BG153" s="105"/>
      <c r="BH153" s="105"/>
      <c r="BI153" s="105"/>
      <c r="BJ153" s="105"/>
    </row>
    <row r="154" spans="2:62" ht="20.100000000000001" hidden="1" customHeight="1" outlineLevel="1">
      <c r="B154" s="421"/>
      <c r="C154" s="908"/>
      <c r="D154" s="909"/>
      <c r="E154" s="909"/>
      <c r="F154" s="910"/>
      <c r="G154" s="890"/>
      <c r="H154" s="891"/>
      <c r="I154" s="152"/>
      <c r="J154" s="152"/>
      <c r="K154" s="152"/>
      <c r="L154" s="152"/>
      <c r="M154" s="152"/>
      <c r="N154" s="152"/>
      <c r="O154" s="152"/>
      <c r="P154" s="153"/>
      <c r="Q154" s="153"/>
      <c r="R154" s="156">
        <f t="shared" si="116"/>
        <v>0</v>
      </c>
      <c r="S154" s="156">
        <f t="shared" si="117"/>
        <v>0</v>
      </c>
      <c r="U154" s="157">
        <f t="shared" si="123"/>
        <v>0</v>
      </c>
      <c r="W154" s="152"/>
      <c r="X154" s="152"/>
      <c r="Y154" s="152"/>
      <c r="Z154" s="152"/>
      <c r="AA154" s="152"/>
      <c r="AB154" s="152"/>
      <c r="AC154" s="347"/>
      <c r="AD154" s="152"/>
      <c r="AE154" s="152"/>
      <c r="AF154" s="152"/>
      <c r="AG154" s="152"/>
      <c r="AH154" s="152"/>
      <c r="AI154" s="152"/>
      <c r="AJ154" s="347"/>
      <c r="AK154" s="152"/>
      <c r="AL154" s="152"/>
      <c r="AM154" s="295"/>
      <c r="AN154" s="228"/>
      <c r="AO154" s="228"/>
      <c r="AP154" s="228"/>
      <c r="AQ154" s="228"/>
      <c r="AR154" s="228"/>
      <c r="AS154" s="348"/>
      <c r="AT154" s="264">
        <f t="shared" si="93"/>
        <v>0</v>
      </c>
      <c r="AU154" s="259"/>
      <c r="AV154" s="265">
        <f t="shared" si="120"/>
        <v>0</v>
      </c>
      <c r="AX154" s="265">
        <f t="shared" si="124"/>
        <v>0</v>
      </c>
      <c r="AZ154" s="492">
        <f t="shared" si="121"/>
        <v>0</v>
      </c>
      <c r="BB154" s="492">
        <f t="shared" si="122"/>
        <v>0</v>
      </c>
      <c r="BD154" s="265">
        <f t="shared" si="125"/>
        <v>0</v>
      </c>
      <c r="BE154" s="105"/>
      <c r="BF154" s="105"/>
      <c r="BG154" s="105"/>
      <c r="BH154" s="105"/>
      <c r="BI154" s="105"/>
      <c r="BJ154" s="105"/>
    </row>
    <row r="155" spans="2:62" ht="20.100000000000001" hidden="1" customHeight="1" outlineLevel="1">
      <c r="B155" s="100"/>
      <c r="C155" s="908"/>
      <c r="D155" s="909"/>
      <c r="E155" s="909"/>
      <c r="F155" s="910"/>
      <c r="G155" s="890"/>
      <c r="H155" s="891"/>
      <c r="I155" s="152"/>
      <c r="J155" s="152"/>
      <c r="K155" s="152"/>
      <c r="L155" s="152"/>
      <c r="M155" s="152"/>
      <c r="N155" s="152"/>
      <c r="O155" s="152"/>
      <c r="P155" s="153"/>
      <c r="Q155" s="153"/>
      <c r="R155" s="156">
        <f t="shared" si="116"/>
        <v>0</v>
      </c>
      <c r="S155" s="156">
        <f t="shared" si="117"/>
        <v>0</v>
      </c>
      <c r="U155" s="157">
        <f t="shared" si="123"/>
        <v>0</v>
      </c>
      <c r="W155" s="152"/>
      <c r="X155" s="152"/>
      <c r="Y155" s="152"/>
      <c r="Z155" s="152"/>
      <c r="AA155" s="152"/>
      <c r="AB155" s="152"/>
      <c r="AC155" s="347"/>
      <c r="AD155" s="152"/>
      <c r="AE155" s="152"/>
      <c r="AF155" s="152"/>
      <c r="AG155" s="152"/>
      <c r="AH155" s="152"/>
      <c r="AI155" s="152"/>
      <c r="AJ155" s="347"/>
      <c r="AK155" s="152"/>
      <c r="AL155" s="152"/>
      <c r="AM155" s="295"/>
      <c r="AN155" s="228"/>
      <c r="AO155" s="228"/>
      <c r="AP155" s="228"/>
      <c r="AQ155" s="228"/>
      <c r="AR155" s="228"/>
      <c r="AS155" s="348"/>
      <c r="AT155" s="264">
        <f t="shared" si="93"/>
        <v>0</v>
      </c>
      <c r="AU155" s="259"/>
      <c r="AV155" s="265">
        <f t="shared" si="120"/>
        <v>0</v>
      </c>
      <c r="AX155" s="265">
        <f t="shared" si="124"/>
        <v>0</v>
      </c>
      <c r="AZ155" s="492">
        <f t="shared" si="121"/>
        <v>0</v>
      </c>
      <c r="BB155" s="492">
        <f t="shared" si="122"/>
        <v>0</v>
      </c>
      <c r="BD155" s="265">
        <f t="shared" si="125"/>
        <v>0</v>
      </c>
      <c r="BE155" s="105"/>
      <c r="BF155" s="105"/>
      <c r="BG155" s="105"/>
      <c r="BH155" s="105"/>
      <c r="BI155" s="105"/>
      <c r="BJ155" s="105"/>
    </row>
    <row r="156" spans="2:62" ht="20.100000000000001" hidden="1" customHeight="1" outlineLevel="1">
      <c r="B156" s="100"/>
      <c r="C156" s="908"/>
      <c r="D156" s="909"/>
      <c r="E156" s="909"/>
      <c r="F156" s="910"/>
      <c r="G156" s="890"/>
      <c r="H156" s="891"/>
      <c r="I156" s="152"/>
      <c r="J156" s="152"/>
      <c r="K156" s="152"/>
      <c r="L156" s="152"/>
      <c r="M156" s="152"/>
      <c r="N156" s="152"/>
      <c r="O156" s="152"/>
      <c r="P156" s="153"/>
      <c r="Q156" s="153"/>
      <c r="R156" s="156">
        <f t="shared" si="116"/>
        <v>0</v>
      </c>
      <c r="S156" s="156">
        <f t="shared" si="117"/>
        <v>0</v>
      </c>
      <c r="U156" s="157">
        <f t="shared" si="123"/>
        <v>0</v>
      </c>
      <c r="W156" s="152"/>
      <c r="X156" s="152"/>
      <c r="Y156" s="152"/>
      <c r="Z156" s="152"/>
      <c r="AA156" s="152"/>
      <c r="AB156" s="152"/>
      <c r="AC156" s="347"/>
      <c r="AD156" s="152"/>
      <c r="AE156" s="152"/>
      <c r="AF156" s="152"/>
      <c r="AG156" s="152"/>
      <c r="AH156" s="152"/>
      <c r="AI156" s="152"/>
      <c r="AJ156" s="347"/>
      <c r="AK156" s="152"/>
      <c r="AL156" s="152"/>
      <c r="AM156" s="295"/>
      <c r="AN156" s="228"/>
      <c r="AO156" s="228"/>
      <c r="AP156" s="228"/>
      <c r="AQ156" s="228"/>
      <c r="AR156" s="228"/>
      <c r="AS156" s="348"/>
      <c r="AT156" s="264">
        <f t="shared" si="93"/>
        <v>0</v>
      </c>
      <c r="AU156" s="259"/>
      <c r="AV156" s="265">
        <f t="shared" si="120"/>
        <v>0</v>
      </c>
      <c r="AX156" s="265">
        <f t="shared" si="124"/>
        <v>0</v>
      </c>
      <c r="AZ156" s="492">
        <f t="shared" si="121"/>
        <v>0</v>
      </c>
      <c r="BB156" s="492">
        <f t="shared" si="122"/>
        <v>0</v>
      </c>
      <c r="BD156" s="265">
        <f t="shared" si="125"/>
        <v>0</v>
      </c>
      <c r="BE156" s="105"/>
      <c r="BF156" s="105"/>
      <c r="BG156" s="105"/>
      <c r="BH156" s="105"/>
      <c r="BI156" s="105"/>
      <c r="BJ156" s="105"/>
    </row>
    <row r="157" spans="2:62" ht="20.100000000000001" hidden="1" customHeight="1" outlineLevel="1">
      <c r="B157" s="100"/>
      <c r="C157" s="908"/>
      <c r="D157" s="909"/>
      <c r="E157" s="909"/>
      <c r="F157" s="910"/>
      <c r="G157" s="890"/>
      <c r="H157" s="891"/>
      <c r="I157" s="152"/>
      <c r="J157" s="152"/>
      <c r="K157" s="152"/>
      <c r="L157" s="152"/>
      <c r="M157" s="152"/>
      <c r="N157" s="152"/>
      <c r="O157" s="152"/>
      <c r="P157" s="153"/>
      <c r="Q157" s="153"/>
      <c r="R157" s="156">
        <f t="shared" si="116"/>
        <v>0</v>
      </c>
      <c r="S157" s="156">
        <f t="shared" si="117"/>
        <v>0</v>
      </c>
      <c r="U157" s="157">
        <f t="shared" si="123"/>
        <v>0</v>
      </c>
      <c r="W157" s="152"/>
      <c r="X157" s="152"/>
      <c r="Y157" s="152"/>
      <c r="Z157" s="152"/>
      <c r="AA157" s="152"/>
      <c r="AB157" s="152"/>
      <c r="AC157" s="347"/>
      <c r="AD157" s="152"/>
      <c r="AE157" s="152"/>
      <c r="AF157" s="152"/>
      <c r="AG157" s="152"/>
      <c r="AH157" s="152"/>
      <c r="AI157" s="152"/>
      <c r="AJ157" s="347"/>
      <c r="AK157" s="152"/>
      <c r="AL157" s="152"/>
      <c r="AM157" s="295"/>
      <c r="AN157" s="228"/>
      <c r="AO157" s="228"/>
      <c r="AP157" s="228"/>
      <c r="AQ157" s="228"/>
      <c r="AR157" s="228"/>
      <c r="AS157" s="348"/>
      <c r="AT157" s="264">
        <f t="shared" si="93"/>
        <v>0</v>
      </c>
      <c r="AU157" s="259"/>
      <c r="AV157" s="265">
        <f t="shared" si="120"/>
        <v>0</v>
      </c>
      <c r="AX157" s="265">
        <f t="shared" si="124"/>
        <v>0</v>
      </c>
      <c r="AZ157" s="492">
        <f t="shared" si="121"/>
        <v>0</v>
      </c>
      <c r="BB157" s="492">
        <f t="shared" si="122"/>
        <v>0</v>
      </c>
      <c r="BD157" s="265">
        <f t="shared" si="125"/>
        <v>0</v>
      </c>
      <c r="BE157" s="105"/>
      <c r="BF157" s="105"/>
      <c r="BG157" s="105"/>
      <c r="BH157" s="105"/>
      <c r="BI157" s="105"/>
      <c r="BJ157" s="105"/>
    </row>
    <row r="158" spans="2:62" ht="20.100000000000001" hidden="1" customHeight="1" outlineLevel="1">
      <c r="B158" s="100"/>
      <c r="C158" s="908"/>
      <c r="D158" s="909"/>
      <c r="E158" s="909"/>
      <c r="F158" s="910"/>
      <c r="G158" s="890"/>
      <c r="H158" s="891"/>
      <c r="I158" s="152"/>
      <c r="J158" s="152"/>
      <c r="K158" s="152"/>
      <c r="L158" s="152"/>
      <c r="M158" s="152"/>
      <c r="N158" s="152"/>
      <c r="O158" s="152"/>
      <c r="P158" s="153"/>
      <c r="Q158" s="153"/>
      <c r="R158" s="156">
        <f t="shared" si="116"/>
        <v>0</v>
      </c>
      <c r="S158" s="156">
        <f t="shared" si="117"/>
        <v>0</v>
      </c>
      <c r="U158" s="157">
        <f t="shared" si="123"/>
        <v>0</v>
      </c>
      <c r="W158" s="152"/>
      <c r="X158" s="152"/>
      <c r="Y158" s="152"/>
      <c r="Z158" s="152"/>
      <c r="AA158" s="152"/>
      <c r="AB158" s="152"/>
      <c r="AC158" s="347"/>
      <c r="AD158" s="152"/>
      <c r="AE158" s="152"/>
      <c r="AF158" s="152"/>
      <c r="AG158" s="152"/>
      <c r="AH158" s="152"/>
      <c r="AI158" s="152"/>
      <c r="AJ158" s="347"/>
      <c r="AK158" s="152"/>
      <c r="AL158" s="152"/>
      <c r="AM158" s="295"/>
      <c r="AN158" s="228"/>
      <c r="AO158" s="228"/>
      <c r="AP158" s="228"/>
      <c r="AQ158" s="228"/>
      <c r="AR158" s="228"/>
      <c r="AS158" s="348"/>
      <c r="AT158" s="264">
        <f t="shared" si="93"/>
        <v>0</v>
      </c>
      <c r="AU158" s="259"/>
      <c r="AV158" s="265">
        <f t="shared" si="120"/>
        <v>0</v>
      </c>
      <c r="AX158" s="265">
        <f t="shared" si="124"/>
        <v>0</v>
      </c>
      <c r="AZ158" s="492">
        <f t="shared" si="121"/>
        <v>0</v>
      </c>
      <c r="BB158" s="492">
        <f t="shared" si="122"/>
        <v>0</v>
      </c>
      <c r="BD158" s="265">
        <f t="shared" si="125"/>
        <v>0</v>
      </c>
      <c r="BE158" s="105"/>
      <c r="BF158" s="105"/>
      <c r="BG158" s="105"/>
      <c r="BH158" s="105"/>
      <c r="BI158" s="105"/>
      <c r="BJ158" s="105"/>
    </row>
    <row r="159" spans="2:62" ht="20.100000000000001" hidden="1" customHeight="1" outlineLevel="1">
      <c r="B159" s="100"/>
      <c r="C159" s="908"/>
      <c r="D159" s="909"/>
      <c r="E159" s="909"/>
      <c r="F159" s="910"/>
      <c r="G159" s="890"/>
      <c r="H159" s="891"/>
      <c r="I159" s="152"/>
      <c r="J159" s="152"/>
      <c r="K159" s="152"/>
      <c r="L159" s="152"/>
      <c r="M159" s="152"/>
      <c r="N159" s="152"/>
      <c r="O159" s="152"/>
      <c r="P159" s="153"/>
      <c r="Q159" s="153"/>
      <c r="R159" s="156">
        <f t="shared" si="116"/>
        <v>0</v>
      </c>
      <c r="S159" s="156">
        <f t="shared" si="117"/>
        <v>0</v>
      </c>
      <c r="U159" s="157">
        <f t="shared" si="123"/>
        <v>0</v>
      </c>
      <c r="W159" s="152"/>
      <c r="X159" s="152"/>
      <c r="Y159" s="152"/>
      <c r="Z159" s="152"/>
      <c r="AA159" s="152"/>
      <c r="AB159" s="152"/>
      <c r="AC159" s="347"/>
      <c r="AD159" s="152"/>
      <c r="AE159" s="152"/>
      <c r="AF159" s="152"/>
      <c r="AG159" s="152"/>
      <c r="AH159" s="152"/>
      <c r="AI159" s="152"/>
      <c r="AJ159" s="347"/>
      <c r="AK159" s="152"/>
      <c r="AL159" s="152"/>
      <c r="AM159" s="295"/>
      <c r="AN159" s="228"/>
      <c r="AO159" s="228"/>
      <c r="AP159" s="228"/>
      <c r="AQ159" s="228"/>
      <c r="AR159" s="228"/>
      <c r="AS159" s="348"/>
      <c r="AT159" s="264">
        <f t="shared" si="93"/>
        <v>0</v>
      </c>
      <c r="AU159" s="259"/>
      <c r="AV159" s="265">
        <f t="shared" si="120"/>
        <v>0</v>
      </c>
      <c r="AX159" s="265">
        <f t="shared" si="124"/>
        <v>0</v>
      </c>
      <c r="AZ159" s="492">
        <f t="shared" si="121"/>
        <v>0</v>
      </c>
      <c r="BB159" s="492">
        <f t="shared" si="122"/>
        <v>0</v>
      </c>
      <c r="BD159" s="265">
        <f t="shared" si="125"/>
        <v>0</v>
      </c>
      <c r="BE159" s="105"/>
      <c r="BF159" s="105"/>
      <c r="BG159" s="105"/>
      <c r="BH159" s="105"/>
      <c r="BI159" s="105"/>
      <c r="BJ159" s="105"/>
    </row>
    <row r="160" spans="2:62" ht="20.100000000000001" hidden="1" customHeight="1" outlineLevel="1">
      <c r="B160" s="100"/>
      <c r="C160" s="908"/>
      <c r="D160" s="909"/>
      <c r="E160" s="909"/>
      <c r="F160" s="910"/>
      <c r="G160" s="890"/>
      <c r="H160" s="891"/>
      <c r="I160" s="152"/>
      <c r="J160" s="152"/>
      <c r="K160" s="152"/>
      <c r="L160" s="152"/>
      <c r="M160" s="152"/>
      <c r="N160" s="152"/>
      <c r="O160" s="152"/>
      <c r="P160" s="153"/>
      <c r="Q160" s="153"/>
      <c r="R160" s="156">
        <f t="shared" si="116"/>
        <v>0</v>
      </c>
      <c r="S160" s="156">
        <f t="shared" si="117"/>
        <v>0</v>
      </c>
      <c r="U160" s="157">
        <f t="shared" si="123"/>
        <v>0</v>
      </c>
      <c r="W160" s="152"/>
      <c r="X160" s="152"/>
      <c r="Y160" s="152"/>
      <c r="Z160" s="152"/>
      <c r="AA160" s="152"/>
      <c r="AB160" s="152"/>
      <c r="AC160" s="347"/>
      <c r="AD160" s="152"/>
      <c r="AE160" s="152"/>
      <c r="AF160" s="152"/>
      <c r="AG160" s="152"/>
      <c r="AH160" s="152"/>
      <c r="AI160" s="152"/>
      <c r="AJ160" s="347"/>
      <c r="AK160" s="152"/>
      <c r="AL160" s="152"/>
      <c r="AM160" s="295"/>
      <c r="AN160" s="228"/>
      <c r="AO160" s="228"/>
      <c r="AP160" s="228"/>
      <c r="AQ160" s="228"/>
      <c r="AR160" s="228"/>
      <c r="AS160" s="348"/>
      <c r="AT160" s="264">
        <f t="shared" si="93"/>
        <v>0</v>
      </c>
      <c r="AU160" s="259"/>
      <c r="AV160" s="265">
        <f t="shared" si="120"/>
        <v>0</v>
      </c>
      <c r="AX160" s="265">
        <f t="shared" si="124"/>
        <v>0</v>
      </c>
      <c r="AZ160" s="492">
        <f t="shared" si="121"/>
        <v>0</v>
      </c>
      <c r="BB160" s="492">
        <f t="shared" si="122"/>
        <v>0</v>
      </c>
      <c r="BD160" s="265">
        <f t="shared" si="125"/>
        <v>0</v>
      </c>
      <c r="BE160" s="105"/>
      <c r="BF160" s="105"/>
      <c r="BG160" s="105"/>
      <c r="BH160" s="105"/>
      <c r="BI160" s="105"/>
      <c r="BJ160" s="105"/>
    </row>
    <row r="161" spans="1:62" ht="20.100000000000001" hidden="1" customHeight="1" outlineLevel="1">
      <c r="B161" s="100"/>
      <c r="C161" s="908"/>
      <c r="D161" s="909"/>
      <c r="E161" s="909"/>
      <c r="F161" s="910"/>
      <c r="G161" s="890"/>
      <c r="H161" s="891"/>
      <c r="I161" s="152"/>
      <c r="J161" s="152"/>
      <c r="K161" s="152"/>
      <c r="L161" s="152"/>
      <c r="M161" s="152"/>
      <c r="N161" s="152"/>
      <c r="O161" s="152"/>
      <c r="P161" s="153"/>
      <c r="Q161" s="153"/>
      <c r="R161" s="156">
        <f t="shared" si="116"/>
        <v>0</v>
      </c>
      <c r="S161" s="156">
        <f t="shared" si="117"/>
        <v>0</v>
      </c>
      <c r="U161" s="157">
        <f t="shared" si="123"/>
        <v>0</v>
      </c>
      <c r="W161" s="152"/>
      <c r="X161" s="152"/>
      <c r="Y161" s="152"/>
      <c r="Z161" s="152"/>
      <c r="AA161" s="152"/>
      <c r="AB161" s="152"/>
      <c r="AC161" s="347"/>
      <c r="AD161" s="152"/>
      <c r="AE161" s="152"/>
      <c r="AF161" s="152"/>
      <c r="AG161" s="152"/>
      <c r="AH161" s="152"/>
      <c r="AI161" s="152"/>
      <c r="AJ161" s="347"/>
      <c r="AK161" s="152"/>
      <c r="AL161" s="152"/>
      <c r="AM161" s="295"/>
      <c r="AN161" s="228"/>
      <c r="AO161" s="228"/>
      <c r="AP161" s="228"/>
      <c r="AQ161" s="228"/>
      <c r="AR161" s="228"/>
      <c r="AS161" s="348"/>
      <c r="AT161" s="264">
        <f t="shared" si="93"/>
        <v>0</v>
      </c>
      <c r="AU161" s="259"/>
      <c r="AV161" s="265">
        <f t="shared" si="120"/>
        <v>0</v>
      </c>
      <c r="AX161" s="265">
        <f t="shared" si="124"/>
        <v>0</v>
      </c>
      <c r="AZ161" s="492">
        <f t="shared" si="121"/>
        <v>0</v>
      </c>
      <c r="BB161" s="492">
        <f t="shared" si="122"/>
        <v>0</v>
      </c>
      <c r="BD161" s="265">
        <f t="shared" si="125"/>
        <v>0</v>
      </c>
      <c r="BE161" s="105"/>
      <c r="BF161" s="105"/>
      <c r="BG161" s="105"/>
      <c r="BH161" s="105"/>
      <c r="BI161" s="105"/>
      <c r="BJ161" s="105"/>
    </row>
    <row r="162" spans="1:62" ht="20.100000000000001" hidden="1" customHeight="1" outlineLevel="1">
      <c r="B162" s="100"/>
      <c r="C162" s="908"/>
      <c r="D162" s="909"/>
      <c r="E162" s="909"/>
      <c r="F162" s="910"/>
      <c r="G162" s="890"/>
      <c r="H162" s="891"/>
      <c r="I162" s="152"/>
      <c r="J162" s="152"/>
      <c r="K162" s="152"/>
      <c r="L162" s="152"/>
      <c r="M162" s="152"/>
      <c r="N162" s="152"/>
      <c r="O162" s="152"/>
      <c r="P162" s="153"/>
      <c r="Q162" s="153"/>
      <c r="R162" s="156">
        <f t="shared" si="116"/>
        <v>0</v>
      </c>
      <c r="S162" s="156">
        <f t="shared" si="117"/>
        <v>0</v>
      </c>
      <c r="U162" s="157">
        <f t="shared" si="123"/>
        <v>0</v>
      </c>
      <c r="W162" s="152"/>
      <c r="X162" s="152"/>
      <c r="Y162" s="152"/>
      <c r="Z162" s="152"/>
      <c r="AA162" s="152"/>
      <c r="AB162" s="152"/>
      <c r="AC162" s="347"/>
      <c r="AD162" s="152"/>
      <c r="AE162" s="152"/>
      <c r="AF162" s="152"/>
      <c r="AG162" s="152"/>
      <c r="AH162" s="152"/>
      <c r="AI162" s="152"/>
      <c r="AJ162" s="347"/>
      <c r="AK162" s="152"/>
      <c r="AL162" s="152"/>
      <c r="AM162" s="295"/>
      <c r="AN162" s="228"/>
      <c r="AO162" s="228"/>
      <c r="AP162" s="228"/>
      <c r="AQ162" s="228"/>
      <c r="AR162" s="228"/>
      <c r="AS162" s="348"/>
      <c r="AT162" s="264">
        <f t="shared" si="93"/>
        <v>0</v>
      </c>
      <c r="AU162" s="259"/>
      <c r="AV162" s="265">
        <f t="shared" si="120"/>
        <v>0</v>
      </c>
      <c r="AX162" s="265">
        <f t="shared" si="124"/>
        <v>0</v>
      </c>
      <c r="AZ162" s="492">
        <f t="shared" si="121"/>
        <v>0</v>
      </c>
      <c r="BB162" s="492">
        <f t="shared" si="122"/>
        <v>0</v>
      </c>
      <c r="BD162" s="265">
        <f t="shared" si="125"/>
        <v>0</v>
      </c>
      <c r="BE162" s="105"/>
      <c r="BF162" s="105"/>
      <c r="BG162" s="105"/>
      <c r="BH162" s="105"/>
      <c r="BI162" s="105"/>
      <c r="BJ162" s="105"/>
    </row>
    <row r="163" spans="1:62" ht="20.100000000000001" hidden="1" customHeight="1" outlineLevel="1">
      <c r="B163" s="100"/>
      <c r="C163" s="908"/>
      <c r="D163" s="909"/>
      <c r="E163" s="909"/>
      <c r="F163" s="910"/>
      <c r="G163" s="890"/>
      <c r="H163" s="891"/>
      <c r="I163" s="152"/>
      <c r="J163" s="152"/>
      <c r="K163" s="152"/>
      <c r="L163" s="152"/>
      <c r="M163" s="152"/>
      <c r="N163" s="152"/>
      <c r="O163" s="152"/>
      <c r="P163" s="153"/>
      <c r="Q163" s="153"/>
      <c r="R163" s="156">
        <f t="shared" si="116"/>
        <v>0</v>
      </c>
      <c r="S163" s="156">
        <f t="shared" si="117"/>
        <v>0</v>
      </c>
      <c r="U163" s="157">
        <f t="shared" si="123"/>
        <v>0</v>
      </c>
      <c r="W163" s="152"/>
      <c r="X163" s="152"/>
      <c r="Y163" s="152"/>
      <c r="Z163" s="152"/>
      <c r="AA163" s="152"/>
      <c r="AB163" s="152"/>
      <c r="AC163" s="347"/>
      <c r="AD163" s="152"/>
      <c r="AE163" s="152"/>
      <c r="AF163" s="152"/>
      <c r="AG163" s="152"/>
      <c r="AH163" s="152"/>
      <c r="AI163" s="152"/>
      <c r="AJ163" s="347"/>
      <c r="AK163" s="152"/>
      <c r="AL163" s="152"/>
      <c r="AM163" s="295"/>
      <c r="AN163" s="228"/>
      <c r="AO163" s="228"/>
      <c r="AP163" s="228"/>
      <c r="AQ163" s="228"/>
      <c r="AR163" s="228"/>
      <c r="AS163" s="348"/>
      <c r="AT163" s="264">
        <f t="shared" si="93"/>
        <v>0</v>
      </c>
      <c r="AU163" s="259"/>
      <c r="AV163" s="265">
        <f t="shared" si="120"/>
        <v>0</v>
      </c>
      <c r="AX163" s="265">
        <f t="shared" si="124"/>
        <v>0</v>
      </c>
      <c r="AZ163" s="492">
        <f t="shared" si="121"/>
        <v>0</v>
      </c>
      <c r="BB163" s="492">
        <f t="shared" si="122"/>
        <v>0</v>
      </c>
      <c r="BD163" s="265">
        <f t="shared" si="125"/>
        <v>0</v>
      </c>
      <c r="BE163" s="105"/>
      <c r="BF163" s="105"/>
      <c r="BG163" s="105"/>
      <c r="BH163" s="105"/>
      <c r="BI163" s="105"/>
      <c r="BJ163" s="105"/>
    </row>
    <row r="164" spans="1:62" ht="9.9499999999999993" hidden="1" customHeight="1" outlineLevel="1">
      <c r="B164" s="101"/>
      <c r="C164" s="208"/>
      <c r="D164" s="208"/>
      <c r="E164" s="208"/>
      <c r="F164" s="208"/>
      <c r="G164" s="237"/>
      <c r="H164" s="207"/>
      <c r="I164" s="257"/>
      <c r="J164" s="257"/>
      <c r="K164" s="257"/>
      <c r="L164" s="257"/>
      <c r="M164" s="257"/>
      <c r="N164" s="257"/>
      <c r="O164" s="257"/>
      <c r="P164" s="256"/>
      <c r="Q164" s="102"/>
      <c r="R164" s="102"/>
      <c r="S164" s="102"/>
      <c r="U164" s="98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Z164" s="493"/>
      <c r="BE164" s="105"/>
      <c r="BF164" s="105"/>
      <c r="BG164" s="105"/>
      <c r="BH164" s="105"/>
      <c r="BI164" s="105"/>
      <c r="BJ164" s="105"/>
    </row>
    <row r="165" spans="1:62" ht="20.100000000000001" customHeight="1" collapsed="1">
      <c r="B165" s="151">
        <f>B148+1</f>
        <v>10</v>
      </c>
      <c r="C165" s="916"/>
      <c r="D165" s="917"/>
      <c r="E165" s="917"/>
      <c r="F165" s="918"/>
      <c r="G165" s="429"/>
      <c r="H165" s="206">
        <v>1</v>
      </c>
      <c r="I165" s="642">
        <f t="shared" ref="I165" si="126">$H165*SUM(I166:I180)</f>
        <v>0</v>
      </c>
      <c r="J165" s="643">
        <f t="shared" ref="J165:O165" si="127">$H165*SUM(J166:J180)</f>
        <v>0</v>
      </c>
      <c r="K165" s="644">
        <f t="shared" si="127"/>
        <v>0</v>
      </c>
      <c r="L165" s="645">
        <f t="shared" si="127"/>
        <v>0</v>
      </c>
      <c r="M165" s="645">
        <f t="shared" si="127"/>
        <v>0</v>
      </c>
      <c r="N165" s="644">
        <f t="shared" si="127"/>
        <v>0</v>
      </c>
      <c r="O165" s="642">
        <f t="shared" si="127"/>
        <v>0</v>
      </c>
      <c r="P165" s="209">
        <f t="shared" ref="P165:Q165" si="128">$H165*SUM(P166:P180)</f>
        <v>0</v>
      </c>
      <c r="Q165" s="210">
        <f t="shared" si="128"/>
        <v>0</v>
      </c>
      <c r="R165" s="136">
        <f t="shared" ref="R165:R180" si="129">P165*(1+Gewinn)*(1+SicherheitAngebot)</f>
        <v>0</v>
      </c>
      <c r="S165" s="137">
        <f t="shared" ref="S165:S180" si="130">Q165*(1+MGKZ)*(1+Gewinn)*(1+SicherheitAngebot)</f>
        <v>0</v>
      </c>
      <c r="U165" s="10">
        <f>I165*$I$7+J165*$J$7+K165*$K$7+L165*$L$7+M165*$M$7+N165*$N$7+O165*$O$7+R165+S165</f>
        <v>0</v>
      </c>
      <c r="W165" s="646">
        <f t="shared" ref="W165:AB165" si="131">$H165*SUM(W166:W180)</f>
        <v>0</v>
      </c>
      <c r="X165" s="647">
        <f t="shared" si="131"/>
        <v>0</v>
      </c>
      <c r="Y165" s="648">
        <f t="shared" si="131"/>
        <v>0</v>
      </c>
      <c r="Z165" s="649">
        <f t="shared" si="131"/>
        <v>0</v>
      </c>
      <c r="AA165" s="648">
        <f t="shared" si="131"/>
        <v>0</v>
      </c>
      <c r="AB165" s="646">
        <f t="shared" si="131"/>
        <v>0</v>
      </c>
      <c r="AC165" s="258"/>
      <c r="AD165" s="646">
        <f t="shared" ref="AD165:AM165" si="132">$H165*SUM(AD166:AD180)</f>
        <v>0</v>
      </c>
      <c r="AE165" s="647">
        <f t="shared" si="132"/>
        <v>0</v>
      </c>
      <c r="AF165" s="648">
        <f t="shared" si="132"/>
        <v>0</v>
      </c>
      <c r="AG165" s="649">
        <f t="shared" si="132"/>
        <v>0</v>
      </c>
      <c r="AH165" s="648">
        <f t="shared" si="132"/>
        <v>0</v>
      </c>
      <c r="AI165" s="646">
        <f t="shared" si="132"/>
        <v>0</v>
      </c>
      <c r="AJ165" s="258"/>
      <c r="AK165" s="653">
        <f t="shared" si="132"/>
        <v>0</v>
      </c>
      <c r="AL165" s="653">
        <f t="shared" si="132"/>
        <v>0</v>
      </c>
      <c r="AM165" s="653">
        <f t="shared" si="132"/>
        <v>0</v>
      </c>
      <c r="AN165" s="227">
        <f>$H165*SUM(AN166:AN180)*(1+Gewinn)*(1+SicherheitAngebot)</f>
        <v>0</v>
      </c>
      <c r="AO165" s="227">
        <f>$H165*SUM(AO166:AO180)*(1+Gewinn)*(1+SicherheitAngebot)</f>
        <v>0</v>
      </c>
      <c r="AP165" s="227">
        <f>$H165*SUM(AP166:AP180)*(1+Gewinn)*(1+SicherheitAngebot)</f>
        <v>0</v>
      </c>
      <c r="AQ165" s="227">
        <f>$H165*SUM(AQ166:AQ180)*(1+Gewinn)*(1+SicherheitAngebot)</f>
        <v>0</v>
      </c>
      <c r="AR165" s="227">
        <f>$H165*SUM(AR166:AR180)*(1+Gewinn)*(1+SicherheitAngebot)</f>
        <v>0</v>
      </c>
      <c r="AS165" s="262"/>
      <c r="AT165" s="263">
        <f t="shared" si="93"/>
        <v>0</v>
      </c>
      <c r="AU165" s="259"/>
      <c r="AV165" s="491">
        <f>AK165*$AK$7+AL165*$AL$7+AM165*$AM$7+SUM(AN165:AR165)+AT165/Zuschläge_IBN+AT165</f>
        <v>0</v>
      </c>
      <c r="AX165" s="685">
        <f>U165+AV165</f>
        <v>0</v>
      </c>
      <c r="AZ165" s="490">
        <f>IF(H165&gt;0,U165/(1+SicherheitAngebot)*(1+Sicherheit),0)</f>
        <v>0</v>
      </c>
      <c r="BB165" s="490">
        <f>IF(H165&gt;0,AV165/(1+SicherheitAngebot)*(1+Sicherheit),0)</f>
        <v>0</v>
      </c>
      <c r="BD165" s="490">
        <f>AZ165+BB165</f>
        <v>0</v>
      </c>
      <c r="BE165" s="105"/>
      <c r="BF165" s="105"/>
      <c r="BG165" s="105"/>
      <c r="BH165" s="105"/>
      <c r="BI165" s="105"/>
      <c r="BJ165" s="105"/>
    </row>
    <row r="166" spans="1:62" ht="20.100000000000001" hidden="1" customHeight="1" outlineLevel="1">
      <c r="A166" s="5"/>
      <c r="B166" s="99"/>
      <c r="C166" s="908"/>
      <c r="D166" s="909"/>
      <c r="E166" s="909"/>
      <c r="F166" s="910"/>
      <c r="G166" s="890"/>
      <c r="H166" s="901"/>
      <c r="I166" s="152"/>
      <c r="J166" s="152"/>
      <c r="K166" s="152"/>
      <c r="L166" s="152"/>
      <c r="M166" s="152"/>
      <c r="N166" s="152"/>
      <c r="O166" s="152"/>
      <c r="P166" s="153"/>
      <c r="Q166" s="153"/>
      <c r="R166" s="156">
        <f t="shared" si="129"/>
        <v>0</v>
      </c>
      <c r="S166" s="156">
        <f t="shared" si="130"/>
        <v>0</v>
      </c>
      <c r="U166" s="157">
        <f>I166*$I$7+J166*$J$7+K166*$K$7+L166*$L$7+M166*$M$7+N166*$N$7+O166*$O$7+R166+S166</f>
        <v>0</v>
      </c>
      <c r="W166" s="152"/>
      <c r="X166" s="152"/>
      <c r="Y166" s="152"/>
      <c r="Z166" s="152"/>
      <c r="AA166" s="152"/>
      <c r="AB166" s="152"/>
      <c r="AC166" s="347"/>
      <c r="AD166" s="152"/>
      <c r="AE166" s="152"/>
      <c r="AF166" s="152"/>
      <c r="AG166" s="152"/>
      <c r="AH166" s="152"/>
      <c r="AI166" s="152"/>
      <c r="AJ166" s="347"/>
      <c r="AK166" s="152"/>
      <c r="AL166" s="152"/>
      <c r="AM166" s="295"/>
      <c r="AN166" s="228"/>
      <c r="AO166" s="228"/>
      <c r="AP166" s="228"/>
      <c r="AQ166" s="228"/>
      <c r="AR166" s="228"/>
      <c r="AS166" s="348"/>
      <c r="AT166" s="264">
        <f t="shared" si="93"/>
        <v>0</v>
      </c>
      <c r="AU166" s="259"/>
      <c r="AV166" s="265">
        <f t="shared" ref="AV166:AV180" si="133">AK166*$AK$7+AL166*$AL$7+AM166*$AM$7+SUM(AN166:AR166)*(1+Gewinn)*(1+SicherheitAngebot)+AT166/Zuschläge_IBN+AT166</f>
        <v>0</v>
      </c>
      <c r="AX166" s="265">
        <f>U166+AV166</f>
        <v>0</v>
      </c>
      <c r="AZ166" s="492">
        <f t="shared" ref="AZ166:AZ180" si="134">U166/(1+SicherheitAngebot)*(1+Sicherheit)</f>
        <v>0</v>
      </c>
      <c r="BB166" s="492">
        <f t="shared" ref="BB166:BB180" si="135">AV166/(1+SicherheitAngebot)*(1+Sicherheit)</f>
        <v>0</v>
      </c>
      <c r="BD166" s="265">
        <f>AZ166+BB166</f>
        <v>0</v>
      </c>
      <c r="BE166" s="105"/>
      <c r="BF166" s="105"/>
      <c r="BG166" s="105"/>
      <c r="BH166" s="105"/>
      <c r="BI166" s="105"/>
      <c r="BJ166" s="105"/>
    </row>
    <row r="167" spans="1:62" ht="20.100000000000001" hidden="1" customHeight="1" outlineLevel="1">
      <c r="A167" s="5"/>
      <c r="B167" s="421"/>
      <c r="C167" s="908"/>
      <c r="D167" s="909"/>
      <c r="E167" s="909"/>
      <c r="F167" s="910"/>
      <c r="G167" s="890"/>
      <c r="H167" s="891"/>
      <c r="I167" s="152"/>
      <c r="J167" s="152"/>
      <c r="K167" s="152"/>
      <c r="L167" s="152"/>
      <c r="M167" s="152"/>
      <c r="N167" s="152"/>
      <c r="O167" s="152"/>
      <c r="P167" s="153"/>
      <c r="Q167" s="153"/>
      <c r="R167" s="156">
        <f t="shared" si="129"/>
        <v>0</v>
      </c>
      <c r="S167" s="156">
        <f t="shared" si="130"/>
        <v>0</v>
      </c>
      <c r="U167" s="157">
        <f t="shared" ref="U167:U180" si="136">I167*$I$7+J167*$J$7+K167*$K$7+L167*$L$7+M167*$M$7+N167*$N$7+O167*$O$7+R167+S167</f>
        <v>0</v>
      </c>
      <c r="W167" s="152"/>
      <c r="X167" s="152"/>
      <c r="Y167" s="152"/>
      <c r="Z167" s="152"/>
      <c r="AA167" s="152"/>
      <c r="AB167" s="152"/>
      <c r="AC167" s="347"/>
      <c r="AD167" s="152"/>
      <c r="AE167" s="152"/>
      <c r="AF167" s="152"/>
      <c r="AG167" s="152"/>
      <c r="AH167" s="152"/>
      <c r="AI167" s="152"/>
      <c r="AJ167" s="347"/>
      <c r="AK167" s="152"/>
      <c r="AL167" s="152"/>
      <c r="AM167" s="295"/>
      <c r="AN167" s="228"/>
      <c r="AO167" s="228"/>
      <c r="AP167" s="228"/>
      <c r="AQ167" s="228"/>
      <c r="AR167" s="228"/>
      <c r="AS167" s="348"/>
      <c r="AT167" s="264">
        <f t="shared" si="93"/>
        <v>0</v>
      </c>
      <c r="AU167" s="259"/>
      <c r="AV167" s="265">
        <f t="shared" si="133"/>
        <v>0</v>
      </c>
      <c r="AX167" s="265">
        <f t="shared" ref="AX167:AX180" si="137">U167+AV167</f>
        <v>0</v>
      </c>
      <c r="AZ167" s="492">
        <f t="shared" si="134"/>
        <v>0</v>
      </c>
      <c r="BB167" s="492">
        <f t="shared" si="135"/>
        <v>0</v>
      </c>
      <c r="BD167" s="265">
        <f t="shared" ref="BD167:BD180" si="138">AZ167+BB167</f>
        <v>0</v>
      </c>
      <c r="BE167" s="105"/>
      <c r="BF167" s="105"/>
      <c r="BG167" s="105"/>
      <c r="BH167" s="105"/>
      <c r="BI167" s="105"/>
      <c r="BJ167" s="105"/>
    </row>
    <row r="168" spans="1:62" ht="20.100000000000001" hidden="1" customHeight="1" outlineLevel="1">
      <c r="A168" s="5"/>
      <c r="B168" s="421"/>
      <c r="C168" s="908"/>
      <c r="D168" s="909"/>
      <c r="E168" s="909"/>
      <c r="F168" s="910"/>
      <c r="G168" s="890"/>
      <c r="H168" s="891"/>
      <c r="I168" s="152"/>
      <c r="J168" s="152"/>
      <c r="K168" s="152"/>
      <c r="L168" s="152"/>
      <c r="M168" s="152"/>
      <c r="N168" s="152"/>
      <c r="O168" s="152"/>
      <c r="P168" s="153"/>
      <c r="Q168" s="153"/>
      <c r="R168" s="156">
        <f t="shared" si="129"/>
        <v>0</v>
      </c>
      <c r="S168" s="156">
        <f t="shared" si="130"/>
        <v>0</v>
      </c>
      <c r="U168" s="157">
        <f t="shared" si="136"/>
        <v>0</v>
      </c>
      <c r="W168" s="152"/>
      <c r="X168" s="152"/>
      <c r="Y168" s="152"/>
      <c r="Z168" s="152"/>
      <c r="AA168" s="152"/>
      <c r="AB168" s="152"/>
      <c r="AC168" s="347"/>
      <c r="AD168" s="152"/>
      <c r="AE168" s="152"/>
      <c r="AF168" s="152"/>
      <c r="AG168" s="152"/>
      <c r="AH168" s="152"/>
      <c r="AI168" s="152"/>
      <c r="AJ168" s="347"/>
      <c r="AK168" s="152"/>
      <c r="AL168" s="152"/>
      <c r="AM168" s="295"/>
      <c r="AN168" s="228"/>
      <c r="AO168" s="228"/>
      <c r="AP168" s="228"/>
      <c r="AQ168" s="228"/>
      <c r="AR168" s="228"/>
      <c r="AS168" s="348"/>
      <c r="AT168" s="264">
        <f t="shared" si="93"/>
        <v>0</v>
      </c>
      <c r="AU168" s="259"/>
      <c r="AV168" s="265">
        <f t="shared" si="133"/>
        <v>0</v>
      </c>
      <c r="AX168" s="265">
        <f t="shared" si="137"/>
        <v>0</v>
      </c>
      <c r="AZ168" s="492">
        <f t="shared" si="134"/>
        <v>0</v>
      </c>
      <c r="BB168" s="492">
        <f t="shared" si="135"/>
        <v>0</v>
      </c>
      <c r="BD168" s="265">
        <f t="shared" si="138"/>
        <v>0</v>
      </c>
      <c r="BE168" s="105"/>
      <c r="BF168" s="105"/>
      <c r="BG168" s="105"/>
      <c r="BH168" s="105"/>
      <c r="BI168" s="105"/>
      <c r="BJ168" s="105"/>
    </row>
    <row r="169" spans="1:62" ht="20.100000000000001" hidden="1" customHeight="1" outlineLevel="1">
      <c r="A169" s="5"/>
      <c r="B169" s="421"/>
      <c r="C169" s="908"/>
      <c r="D169" s="909"/>
      <c r="E169" s="909"/>
      <c r="F169" s="910"/>
      <c r="G169" s="890"/>
      <c r="H169" s="891"/>
      <c r="I169" s="152"/>
      <c r="J169" s="152"/>
      <c r="K169" s="152"/>
      <c r="L169" s="152"/>
      <c r="M169" s="152"/>
      <c r="N169" s="152"/>
      <c r="O169" s="152"/>
      <c r="P169" s="153"/>
      <c r="Q169" s="153"/>
      <c r="R169" s="156">
        <f t="shared" si="129"/>
        <v>0</v>
      </c>
      <c r="S169" s="156">
        <f t="shared" si="130"/>
        <v>0</v>
      </c>
      <c r="U169" s="157">
        <f t="shared" si="136"/>
        <v>0</v>
      </c>
      <c r="W169" s="152"/>
      <c r="X169" s="152"/>
      <c r="Y169" s="152"/>
      <c r="Z169" s="152"/>
      <c r="AA169" s="152"/>
      <c r="AB169" s="152"/>
      <c r="AC169" s="347"/>
      <c r="AD169" s="152"/>
      <c r="AE169" s="152"/>
      <c r="AF169" s="152"/>
      <c r="AG169" s="152"/>
      <c r="AH169" s="152"/>
      <c r="AI169" s="152"/>
      <c r="AJ169" s="347"/>
      <c r="AK169" s="152"/>
      <c r="AL169" s="152"/>
      <c r="AM169" s="295"/>
      <c r="AN169" s="228"/>
      <c r="AO169" s="228"/>
      <c r="AP169" s="228"/>
      <c r="AQ169" s="228"/>
      <c r="AR169" s="228"/>
      <c r="AS169" s="348"/>
      <c r="AT169" s="264">
        <f t="shared" si="93"/>
        <v>0</v>
      </c>
      <c r="AU169" s="259"/>
      <c r="AV169" s="265">
        <f t="shared" si="133"/>
        <v>0</v>
      </c>
      <c r="AX169" s="265">
        <f t="shared" si="137"/>
        <v>0</v>
      </c>
      <c r="AZ169" s="492">
        <f t="shared" si="134"/>
        <v>0</v>
      </c>
      <c r="BB169" s="492">
        <f t="shared" si="135"/>
        <v>0</v>
      </c>
      <c r="BD169" s="265">
        <f t="shared" si="138"/>
        <v>0</v>
      </c>
      <c r="BE169" s="105"/>
      <c r="BF169" s="105"/>
      <c r="BG169" s="105"/>
      <c r="BH169" s="105"/>
      <c r="BI169" s="105"/>
      <c r="BJ169" s="105"/>
    </row>
    <row r="170" spans="1:62" ht="20.100000000000001" hidden="1" customHeight="1" outlineLevel="1">
      <c r="A170" s="5"/>
      <c r="B170" s="421"/>
      <c r="C170" s="908"/>
      <c r="D170" s="909"/>
      <c r="E170" s="909"/>
      <c r="F170" s="910"/>
      <c r="G170" s="890"/>
      <c r="H170" s="891"/>
      <c r="I170" s="152"/>
      <c r="J170" s="152"/>
      <c r="K170" s="152"/>
      <c r="L170" s="152"/>
      <c r="M170" s="152"/>
      <c r="N170" s="152"/>
      <c r="O170" s="152"/>
      <c r="P170" s="153"/>
      <c r="Q170" s="153"/>
      <c r="R170" s="156">
        <f t="shared" si="129"/>
        <v>0</v>
      </c>
      <c r="S170" s="156">
        <f t="shared" si="130"/>
        <v>0</v>
      </c>
      <c r="U170" s="157">
        <f t="shared" si="136"/>
        <v>0</v>
      </c>
      <c r="W170" s="152"/>
      <c r="X170" s="152"/>
      <c r="Y170" s="152"/>
      <c r="Z170" s="152"/>
      <c r="AA170" s="152"/>
      <c r="AB170" s="152"/>
      <c r="AC170" s="347"/>
      <c r="AD170" s="152"/>
      <c r="AE170" s="152"/>
      <c r="AF170" s="152"/>
      <c r="AG170" s="152"/>
      <c r="AH170" s="152"/>
      <c r="AI170" s="152"/>
      <c r="AJ170" s="347"/>
      <c r="AK170" s="152"/>
      <c r="AL170" s="152"/>
      <c r="AM170" s="295"/>
      <c r="AN170" s="228"/>
      <c r="AO170" s="228"/>
      <c r="AP170" s="228"/>
      <c r="AQ170" s="228"/>
      <c r="AR170" s="228"/>
      <c r="AS170" s="348"/>
      <c r="AT170" s="264">
        <f t="shared" si="93"/>
        <v>0</v>
      </c>
      <c r="AU170" s="259"/>
      <c r="AV170" s="265">
        <f t="shared" si="133"/>
        <v>0</v>
      </c>
      <c r="AX170" s="265">
        <f t="shared" si="137"/>
        <v>0</v>
      </c>
      <c r="AZ170" s="492">
        <f t="shared" si="134"/>
        <v>0</v>
      </c>
      <c r="BB170" s="492">
        <f t="shared" si="135"/>
        <v>0</v>
      </c>
      <c r="BD170" s="265">
        <f t="shared" si="138"/>
        <v>0</v>
      </c>
      <c r="BE170" s="105"/>
      <c r="BF170" s="105"/>
      <c r="BG170" s="105"/>
      <c r="BH170" s="105"/>
      <c r="BI170" s="105"/>
      <c r="BJ170" s="105"/>
    </row>
    <row r="171" spans="1:62" ht="20.100000000000001" hidden="1" customHeight="1" outlineLevel="1">
      <c r="A171" s="5"/>
      <c r="B171" s="421"/>
      <c r="C171" s="908"/>
      <c r="D171" s="909"/>
      <c r="E171" s="909"/>
      <c r="F171" s="910"/>
      <c r="G171" s="890"/>
      <c r="H171" s="891"/>
      <c r="I171" s="152"/>
      <c r="J171" s="152"/>
      <c r="K171" s="152"/>
      <c r="L171" s="152"/>
      <c r="M171" s="152"/>
      <c r="N171" s="152"/>
      <c r="O171" s="152"/>
      <c r="P171" s="153"/>
      <c r="Q171" s="153"/>
      <c r="R171" s="156">
        <f t="shared" si="129"/>
        <v>0</v>
      </c>
      <c r="S171" s="156">
        <f t="shared" si="130"/>
        <v>0</v>
      </c>
      <c r="U171" s="157">
        <f t="shared" si="136"/>
        <v>0</v>
      </c>
      <c r="W171" s="152"/>
      <c r="X171" s="152"/>
      <c r="Y171" s="152"/>
      <c r="Z171" s="152"/>
      <c r="AA171" s="152"/>
      <c r="AB171" s="152"/>
      <c r="AC171" s="347"/>
      <c r="AD171" s="152"/>
      <c r="AE171" s="152"/>
      <c r="AF171" s="152"/>
      <c r="AG171" s="152"/>
      <c r="AH171" s="152"/>
      <c r="AI171" s="152"/>
      <c r="AJ171" s="347"/>
      <c r="AK171" s="152"/>
      <c r="AL171" s="152"/>
      <c r="AM171" s="295"/>
      <c r="AN171" s="228"/>
      <c r="AO171" s="228"/>
      <c r="AP171" s="228"/>
      <c r="AQ171" s="228"/>
      <c r="AR171" s="228"/>
      <c r="AS171" s="348"/>
      <c r="AT171" s="264">
        <f t="shared" si="93"/>
        <v>0</v>
      </c>
      <c r="AU171" s="259"/>
      <c r="AV171" s="265">
        <f t="shared" si="133"/>
        <v>0</v>
      </c>
      <c r="AX171" s="265">
        <f t="shared" si="137"/>
        <v>0</v>
      </c>
      <c r="AZ171" s="492">
        <f t="shared" si="134"/>
        <v>0</v>
      </c>
      <c r="BB171" s="492">
        <f t="shared" si="135"/>
        <v>0</v>
      </c>
      <c r="BD171" s="265">
        <f t="shared" si="138"/>
        <v>0</v>
      </c>
      <c r="BE171" s="105"/>
      <c r="BF171" s="105"/>
      <c r="BG171" s="105"/>
      <c r="BH171" s="105"/>
      <c r="BI171" s="105"/>
      <c r="BJ171" s="105"/>
    </row>
    <row r="172" spans="1:62" ht="20.100000000000001" hidden="1" customHeight="1" outlineLevel="1">
      <c r="A172" s="5"/>
      <c r="B172" s="100"/>
      <c r="C172" s="908"/>
      <c r="D172" s="909"/>
      <c r="E172" s="909"/>
      <c r="F172" s="910"/>
      <c r="G172" s="890"/>
      <c r="H172" s="891"/>
      <c r="I172" s="152"/>
      <c r="J172" s="152"/>
      <c r="K172" s="152"/>
      <c r="L172" s="152"/>
      <c r="M172" s="152"/>
      <c r="N172" s="152"/>
      <c r="O172" s="152"/>
      <c r="P172" s="153"/>
      <c r="Q172" s="153"/>
      <c r="R172" s="156">
        <f t="shared" si="129"/>
        <v>0</v>
      </c>
      <c r="S172" s="156">
        <f t="shared" si="130"/>
        <v>0</v>
      </c>
      <c r="U172" s="157">
        <f t="shared" si="136"/>
        <v>0</v>
      </c>
      <c r="W172" s="152"/>
      <c r="X172" s="152"/>
      <c r="Y172" s="152"/>
      <c r="Z172" s="152"/>
      <c r="AA172" s="152"/>
      <c r="AB172" s="152"/>
      <c r="AC172" s="347"/>
      <c r="AD172" s="152"/>
      <c r="AE172" s="152"/>
      <c r="AF172" s="152"/>
      <c r="AG172" s="152"/>
      <c r="AH172" s="152"/>
      <c r="AI172" s="152"/>
      <c r="AJ172" s="347"/>
      <c r="AK172" s="152"/>
      <c r="AL172" s="152"/>
      <c r="AM172" s="295"/>
      <c r="AN172" s="228"/>
      <c r="AO172" s="228"/>
      <c r="AP172" s="228"/>
      <c r="AQ172" s="228"/>
      <c r="AR172" s="228"/>
      <c r="AS172" s="348"/>
      <c r="AT172" s="264">
        <f t="shared" si="93"/>
        <v>0</v>
      </c>
      <c r="AU172" s="259"/>
      <c r="AV172" s="265">
        <f t="shared" si="133"/>
        <v>0</v>
      </c>
      <c r="AX172" s="265">
        <f t="shared" si="137"/>
        <v>0</v>
      </c>
      <c r="AZ172" s="492">
        <f t="shared" si="134"/>
        <v>0</v>
      </c>
      <c r="BB172" s="492">
        <f t="shared" si="135"/>
        <v>0</v>
      </c>
      <c r="BD172" s="265">
        <f t="shared" si="138"/>
        <v>0</v>
      </c>
      <c r="BE172" s="105"/>
      <c r="BF172" s="105"/>
      <c r="BG172" s="105"/>
      <c r="BH172" s="105"/>
      <c r="BI172" s="105"/>
      <c r="BJ172" s="105"/>
    </row>
    <row r="173" spans="1:62" ht="20.100000000000001" hidden="1" customHeight="1" outlineLevel="1">
      <c r="A173" s="5"/>
      <c r="B173" s="100"/>
      <c r="C173" s="908"/>
      <c r="D173" s="909"/>
      <c r="E173" s="909"/>
      <c r="F173" s="910"/>
      <c r="G173" s="890"/>
      <c r="H173" s="891"/>
      <c r="I173" s="152"/>
      <c r="J173" s="152"/>
      <c r="K173" s="152"/>
      <c r="L173" s="152"/>
      <c r="M173" s="152"/>
      <c r="N173" s="152"/>
      <c r="O173" s="152"/>
      <c r="P173" s="153"/>
      <c r="Q173" s="153"/>
      <c r="R173" s="156">
        <f t="shared" si="129"/>
        <v>0</v>
      </c>
      <c r="S173" s="156">
        <f t="shared" si="130"/>
        <v>0</v>
      </c>
      <c r="U173" s="157">
        <f t="shared" si="136"/>
        <v>0</v>
      </c>
      <c r="W173" s="152"/>
      <c r="X173" s="152"/>
      <c r="Y173" s="152"/>
      <c r="Z173" s="152"/>
      <c r="AA173" s="152"/>
      <c r="AB173" s="152"/>
      <c r="AC173" s="347"/>
      <c r="AD173" s="152"/>
      <c r="AE173" s="152"/>
      <c r="AF173" s="152"/>
      <c r="AG173" s="152"/>
      <c r="AH173" s="152"/>
      <c r="AI173" s="152"/>
      <c r="AJ173" s="347"/>
      <c r="AK173" s="152"/>
      <c r="AL173" s="152"/>
      <c r="AM173" s="295"/>
      <c r="AN173" s="228"/>
      <c r="AO173" s="228"/>
      <c r="AP173" s="228"/>
      <c r="AQ173" s="228"/>
      <c r="AR173" s="228"/>
      <c r="AS173" s="348"/>
      <c r="AT173" s="264">
        <f t="shared" si="93"/>
        <v>0</v>
      </c>
      <c r="AU173" s="259"/>
      <c r="AV173" s="265">
        <f t="shared" si="133"/>
        <v>0</v>
      </c>
      <c r="AX173" s="265">
        <f t="shared" si="137"/>
        <v>0</v>
      </c>
      <c r="AZ173" s="492">
        <f t="shared" si="134"/>
        <v>0</v>
      </c>
      <c r="BB173" s="492">
        <f t="shared" si="135"/>
        <v>0</v>
      </c>
      <c r="BD173" s="265">
        <f t="shared" si="138"/>
        <v>0</v>
      </c>
      <c r="BE173" s="105"/>
      <c r="BF173" s="105"/>
      <c r="BG173" s="105"/>
      <c r="BH173" s="105"/>
      <c r="BI173" s="105"/>
      <c r="BJ173" s="105"/>
    </row>
    <row r="174" spans="1:62" ht="20.100000000000001" hidden="1" customHeight="1" outlineLevel="1">
      <c r="A174" s="5"/>
      <c r="B174" s="100"/>
      <c r="C174" s="908"/>
      <c r="D174" s="909"/>
      <c r="E174" s="909"/>
      <c r="F174" s="910"/>
      <c r="G174" s="890"/>
      <c r="H174" s="891"/>
      <c r="I174" s="152"/>
      <c r="J174" s="152"/>
      <c r="K174" s="152"/>
      <c r="L174" s="152"/>
      <c r="M174" s="152"/>
      <c r="N174" s="152"/>
      <c r="O174" s="152"/>
      <c r="P174" s="153"/>
      <c r="Q174" s="153"/>
      <c r="R174" s="156">
        <f t="shared" si="129"/>
        <v>0</v>
      </c>
      <c r="S174" s="156">
        <f t="shared" si="130"/>
        <v>0</v>
      </c>
      <c r="U174" s="157">
        <f t="shared" si="136"/>
        <v>0</v>
      </c>
      <c r="W174" s="152"/>
      <c r="X174" s="152"/>
      <c r="Y174" s="152"/>
      <c r="Z174" s="152"/>
      <c r="AA174" s="152"/>
      <c r="AB174" s="152"/>
      <c r="AC174" s="347"/>
      <c r="AD174" s="152"/>
      <c r="AE174" s="152"/>
      <c r="AF174" s="152"/>
      <c r="AG174" s="152"/>
      <c r="AH174" s="152"/>
      <c r="AI174" s="152"/>
      <c r="AJ174" s="347"/>
      <c r="AK174" s="152"/>
      <c r="AL174" s="152"/>
      <c r="AM174" s="295"/>
      <c r="AN174" s="228"/>
      <c r="AO174" s="228"/>
      <c r="AP174" s="228"/>
      <c r="AQ174" s="228"/>
      <c r="AR174" s="228"/>
      <c r="AS174" s="348"/>
      <c r="AT174" s="264">
        <f t="shared" si="93"/>
        <v>0</v>
      </c>
      <c r="AU174" s="259"/>
      <c r="AV174" s="265">
        <f t="shared" si="133"/>
        <v>0</v>
      </c>
      <c r="AX174" s="265">
        <f t="shared" si="137"/>
        <v>0</v>
      </c>
      <c r="AZ174" s="492">
        <f t="shared" si="134"/>
        <v>0</v>
      </c>
      <c r="BB174" s="492">
        <f t="shared" si="135"/>
        <v>0</v>
      </c>
      <c r="BD174" s="265">
        <f t="shared" si="138"/>
        <v>0</v>
      </c>
      <c r="BE174" s="105"/>
      <c r="BF174" s="105"/>
      <c r="BG174" s="105"/>
      <c r="BH174" s="105"/>
      <c r="BI174" s="105"/>
      <c r="BJ174" s="105"/>
    </row>
    <row r="175" spans="1:62" ht="20.100000000000001" hidden="1" customHeight="1" outlineLevel="1">
      <c r="A175" s="5"/>
      <c r="B175" s="100"/>
      <c r="C175" s="908"/>
      <c r="D175" s="909"/>
      <c r="E175" s="909"/>
      <c r="F175" s="910"/>
      <c r="G175" s="890"/>
      <c r="H175" s="891"/>
      <c r="I175" s="152"/>
      <c r="J175" s="152"/>
      <c r="K175" s="152"/>
      <c r="L175" s="152"/>
      <c r="M175" s="152"/>
      <c r="N175" s="152"/>
      <c r="O175" s="152"/>
      <c r="P175" s="153"/>
      <c r="Q175" s="153"/>
      <c r="R175" s="156">
        <f t="shared" si="129"/>
        <v>0</v>
      </c>
      <c r="S175" s="156">
        <f t="shared" si="130"/>
        <v>0</v>
      </c>
      <c r="U175" s="157">
        <f t="shared" si="136"/>
        <v>0</v>
      </c>
      <c r="W175" s="152"/>
      <c r="X175" s="152"/>
      <c r="Y175" s="152"/>
      <c r="Z175" s="152"/>
      <c r="AA175" s="152"/>
      <c r="AB175" s="152"/>
      <c r="AC175" s="347"/>
      <c r="AD175" s="152"/>
      <c r="AE175" s="152"/>
      <c r="AF175" s="152"/>
      <c r="AG175" s="152"/>
      <c r="AH175" s="152"/>
      <c r="AI175" s="152"/>
      <c r="AJ175" s="347"/>
      <c r="AK175" s="152"/>
      <c r="AL175" s="152"/>
      <c r="AM175" s="295"/>
      <c r="AN175" s="228"/>
      <c r="AO175" s="228"/>
      <c r="AP175" s="228"/>
      <c r="AQ175" s="228"/>
      <c r="AR175" s="228"/>
      <c r="AS175" s="348"/>
      <c r="AT175" s="264">
        <f t="shared" si="93"/>
        <v>0</v>
      </c>
      <c r="AU175" s="259"/>
      <c r="AV175" s="265">
        <f t="shared" si="133"/>
        <v>0</v>
      </c>
      <c r="AX175" s="265">
        <f t="shared" si="137"/>
        <v>0</v>
      </c>
      <c r="AZ175" s="492">
        <f t="shared" si="134"/>
        <v>0</v>
      </c>
      <c r="BB175" s="492">
        <f t="shared" si="135"/>
        <v>0</v>
      </c>
      <c r="BD175" s="265">
        <f t="shared" si="138"/>
        <v>0</v>
      </c>
      <c r="BE175" s="105"/>
      <c r="BF175" s="105"/>
      <c r="BG175" s="105"/>
      <c r="BH175" s="105"/>
      <c r="BI175" s="105"/>
      <c r="BJ175" s="105"/>
    </row>
    <row r="176" spans="1:62" ht="20.100000000000001" hidden="1" customHeight="1" outlineLevel="1">
      <c r="A176" s="5"/>
      <c r="B176" s="100"/>
      <c r="C176" s="908"/>
      <c r="D176" s="909"/>
      <c r="E176" s="909"/>
      <c r="F176" s="910"/>
      <c r="G176" s="890"/>
      <c r="H176" s="891"/>
      <c r="I176" s="152"/>
      <c r="J176" s="152"/>
      <c r="K176" s="152"/>
      <c r="L176" s="152"/>
      <c r="M176" s="152"/>
      <c r="N176" s="152"/>
      <c r="O176" s="152"/>
      <c r="P176" s="153"/>
      <c r="Q176" s="153"/>
      <c r="R176" s="156">
        <f t="shared" si="129"/>
        <v>0</v>
      </c>
      <c r="S176" s="156">
        <f t="shared" si="130"/>
        <v>0</v>
      </c>
      <c r="U176" s="157">
        <f t="shared" si="136"/>
        <v>0</v>
      </c>
      <c r="W176" s="152"/>
      <c r="X176" s="152"/>
      <c r="Y176" s="152"/>
      <c r="Z176" s="152"/>
      <c r="AA176" s="152"/>
      <c r="AB176" s="152"/>
      <c r="AC176" s="347"/>
      <c r="AD176" s="152"/>
      <c r="AE176" s="152"/>
      <c r="AF176" s="152"/>
      <c r="AG176" s="152"/>
      <c r="AH176" s="152"/>
      <c r="AI176" s="152"/>
      <c r="AJ176" s="347"/>
      <c r="AK176" s="152"/>
      <c r="AL176" s="152"/>
      <c r="AM176" s="295"/>
      <c r="AN176" s="228"/>
      <c r="AO176" s="228"/>
      <c r="AP176" s="228"/>
      <c r="AQ176" s="228"/>
      <c r="AR176" s="228"/>
      <c r="AS176" s="348"/>
      <c r="AT176" s="264">
        <f t="shared" si="93"/>
        <v>0</v>
      </c>
      <c r="AU176" s="259"/>
      <c r="AV176" s="265">
        <f t="shared" si="133"/>
        <v>0</v>
      </c>
      <c r="AX176" s="265">
        <f t="shared" si="137"/>
        <v>0</v>
      </c>
      <c r="AZ176" s="492">
        <f t="shared" si="134"/>
        <v>0</v>
      </c>
      <c r="BB176" s="492">
        <f t="shared" si="135"/>
        <v>0</v>
      </c>
      <c r="BD176" s="265">
        <f t="shared" si="138"/>
        <v>0</v>
      </c>
      <c r="BE176" s="105"/>
      <c r="BF176" s="105"/>
      <c r="BG176" s="105"/>
      <c r="BH176" s="105"/>
      <c r="BI176" s="105"/>
      <c r="BJ176" s="105"/>
    </row>
    <row r="177" spans="1:62" ht="20.100000000000001" hidden="1" customHeight="1" outlineLevel="1">
      <c r="A177" s="5"/>
      <c r="B177" s="100"/>
      <c r="C177" s="908"/>
      <c r="D177" s="909"/>
      <c r="E177" s="909"/>
      <c r="F177" s="910"/>
      <c r="G177" s="890"/>
      <c r="H177" s="891"/>
      <c r="I177" s="152"/>
      <c r="J177" s="152"/>
      <c r="K177" s="152"/>
      <c r="L177" s="152"/>
      <c r="M177" s="152"/>
      <c r="N177" s="152"/>
      <c r="O177" s="152"/>
      <c r="P177" s="153"/>
      <c r="Q177" s="153"/>
      <c r="R177" s="156">
        <f t="shared" si="129"/>
        <v>0</v>
      </c>
      <c r="S177" s="156">
        <f t="shared" si="130"/>
        <v>0</v>
      </c>
      <c r="U177" s="157">
        <f t="shared" si="136"/>
        <v>0</v>
      </c>
      <c r="W177" s="152"/>
      <c r="X177" s="152"/>
      <c r="Y177" s="152"/>
      <c r="Z177" s="152"/>
      <c r="AA177" s="152"/>
      <c r="AB177" s="152"/>
      <c r="AC177" s="347"/>
      <c r="AD177" s="152"/>
      <c r="AE177" s="152"/>
      <c r="AF177" s="152"/>
      <c r="AG177" s="152"/>
      <c r="AH177" s="152"/>
      <c r="AI177" s="152"/>
      <c r="AJ177" s="347"/>
      <c r="AK177" s="152"/>
      <c r="AL177" s="152"/>
      <c r="AM177" s="295"/>
      <c r="AN177" s="228"/>
      <c r="AO177" s="228"/>
      <c r="AP177" s="228"/>
      <c r="AQ177" s="228"/>
      <c r="AR177" s="228"/>
      <c r="AS177" s="348"/>
      <c r="AT177" s="264">
        <f t="shared" si="93"/>
        <v>0</v>
      </c>
      <c r="AU177" s="259"/>
      <c r="AV177" s="265">
        <f t="shared" si="133"/>
        <v>0</v>
      </c>
      <c r="AX177" s="265">
        <f t="shared" si="137"/>
        <v>0</v>
      </c>
      <c r="AZ177" s="492">
        <f t="shared" si="134"/>
        <v>0</v>
      </c>
      <c r="BB177" s="492">
        <f t="shared" si="135"/>
        <v>0</v>
      </c>
      <c r="BD177" s="265">
        <f t="shared" si="138"/>
        <v>0</v>
      </c>
      <c r="BE177" s="105"/>
      <c r="BF177" s="105"/>
      <c r="BG177" s="105"/>
      <c r="BH177" s="105"/>
      <c r="BI177" s="105"/>
      <c r="BJ177" s="105"/>
    </row>
    <row r="178" spans="1:62" ht="20.100000000000001" hidden="1" customHeight="1" outlineLevel="1">
      <c r="A178" s="5"/>
      <c r="B178" s="100"/>
      <c r="C178" s="908"/>
      <c r="D178" s="909"/>
      <c r="E178" s="909"/>
      <c r="F178" s="910"/>
      <c r="G178" s="890"/>
      <c r="H178" s="891"/>
      <c r="I178" s="152"/>
      <c r="J178" s="152"/>
      <c r="K178" s="152"/>
      <c r="L178" s="152"/>
      <c r="M178" s="152"/>
      <c r="N178" s="152"/>
      <c r="O178" s="152"/>
      <c r="P178" s="153"/>
      <c r="Q178" s="153"/>
      <c r="R178" s="156">
        <f t="shared" si="129"/>
        <v>0</v>
      </c>
      <c r="S178" s="156">
        <f t="shared" si="130"/>
        <v>0</v>
      </c>
      <c r="U178" s="157">
        <f t="shared" si="136"/>
        <v>0</v>
      </c>
      <c r="W178" s="152"/>
      <c r="X178" s="152"/>
      <c r="Y178" s="152"/>
      <c r="Z178" s="152"/>
      <c r="AA178" s="152"/>
      <c r="AB178" s="152"/>
      <c r="AC178" s="347"/>
      <c r="AD178" s="152"/>
      <c r="AE178" s="152"/>
      <c r="AF178" s="152"/>
      <c r="AG178" s="152"/>
      <c r="AH178" s="152"/>
      <c r="AI178" s="152"/>
      <c r="AJ178" s="347"/>
      <c r="AK178" s="152"/>
      <c r="AL178" s="152"/>
      <c r="AM178" s="295"/>
      <c r="AN178" s="228"/>
      <c r="AO178" s="228"/>
      <c r="AP178" s="228"/>
      <c r="AQ178" s="228"/>
      <c r="AR178" s="228"/>
      <c r="AS178" s="348"/>
      <c r="AT178" s="264">
        <f t="shared" ref="AT178:AT180" si="139">((W178+AD178)*$W$7+(X178+AE178)*$X$7+(Y178+Z178+AF178+AG178)*$Z$7+(AA178+AH178)*$AA$7+(AB178+AI178)*$AB$7)*Zuschläge_IBN</f>
        <v>0</v>
      </c>
      <c r="AU178" s="259"/>
      <c r="AV178" s="265">
        <f t="shared" si="133"/>
        <v>0</v>
      </c>
      <c r="AX178" s="265">
        <f t="shared" si="137"/>
        <v>0</v>
      </c>
      <c r="AZ178" s="492">
        <f t="shared" si="134"/>
        <v>0</v>
      </c>
      <c r="BB178" s="492">
        <f t="shared" si="135"/>
        <v>0</v>
      </c>
      <c r="BD178" s="265">
        <f t="shared" si="138"/>
        <v>0</v>
      </c>
      <c r="BE178" s="105"/>
      <c r="BF178" s="105"/>
      <c r="BG178" s="105"/>
      <c r="BH178" s="105"/>
      <c r="BI178" s="105"/>
      <c r="BJ178" s="105"/>
    </row>
    <row r="179" spans="1:62" ht="20.100000000000001" hidden="1" customHeight="1" outlineLevel="1">
      <c r="A179" s="5"/>
      <c r="B179" s="100"/>
      <c r="C179" s="908"/>
      <c r="D179" s="909"/>
      <c r="E179" s="909"/>
      <c r="F179" s="910"/>
      <c r="G179" s="890"/>
      <c r="H179" s="891"/>
      <c r="I179" s="152"/>
      <c r="J179" s="152"/>
      <c r="K179" s="152"/>
      <c r="L179" s="152"/>
      <c r="M179" s="152"/>
      <c r="N179" s="152"/>
      <c r="O179" s="152"/>
      <c r="P179" s="153"/>
      <c r="Q179" s="153"/>
      <c r="R179" s="156">
        <f t="shared" si="129"/>
        <v>0</v>
      </c>
      <c r="S179" s="156">
        <f t="shared" si="130"/>
        <v>0</v>
      </c>
      <c r="U179" s="157">
        <f t="shared" si="136"/>
        <v>0</v>
      </c>
      <c r="W179" s="152"/>
      <c r="X179" s="152"/>
      <c r="Y179" s="152"/>
      <c r="Z179" s="152"/>
      <c r="AA179" s="152"/>
      <c r="AB179" s="152"/>
      <c r="AC179" s="347"/>
      <c r="AD179" s="152"/>
      <c r="AE179" s="152"/>
      <c r="AF179" s="152"/>
      <c r="AG179" s="152"/>
      <c r="AH179" s="152"/>
      <c r="AI179" s="152"/>
      <c r="AJ179" s="347"/>
      <c r="AK179" s="152"/>
      <c r="AL179" s="152"/>
      <c r="AM179" s="295"/>
      <c r="AN179" s="228"/>
      <c r="AO179" s="228"/>
      <c r="AP179" s="228"/>
      <c r="AQ179" s="228"/>
      <c r="AR179" s="228"/>
      <c r="AS179" s="348"/>
      <c r="AT179" s="264">
        <f t="shared" si="139"/>
        <v>0</v>
      </c>
      <c r="AU179" s="259"/>
      <c r="AV179" s="265">
        <f t="shared" si="133"/>
        <v>0</v>
      </c>
      <c r="AX179" s="265">
        <f t="shared" si="137"/>
        <v>0</v>
      </c>
      <c r="AZ179" s="492">
        <f t="shared" si="134"/>
        <v>0</v>
      </c>
      <c r="BB179" s="492">
        <f t="shared" si="135"/>
        <v>0</v>
      </c>
      <c r="BD179" s="265">
        <f t="shared" si="138"/>
        <v>0</v>
      </c>
      <c r="BE179" s="105"/>
      <c r="BF179" s="105"/>
      <c r="BG179" s="105"/>
      <c r="BH179" s="105"/>
      <c r="BI179" s="105"/>
      <c r="BJ179" s="105"/>
    </row>
    <row r="180" spans="1:62" ht="20.100000000000001" hidden="1" customHeight="1" outlineLevel="1">
      <c r="A180" s="5"/>
      <c r="B180" s="100"/>
      <c r="C180" s="908"/>
      <c r="D180" s="909"/>
      <c r="E180" s="909"/>
      <c r="F180" s="910"/>
      <c r="G180" s="890"/>
      <c r="H180" s="891"/>
      <c r="I180" s="152"/>
      <c r="J180" s="152"/>
      <c r="K180" s="152"/>
      <c r="L180" s="152"/>
      <c r="M180" s="152"/>
      <c r="N180" s="152"/>
      <c r="O180" s="152"/>
      <c r="P180" s="153"/>
      <c r="Q180" s="153"/>
      <c r="R180" s="156">
        <f t="shared" si="129"/>
        <v>0</v>
      </c>
      <c r="S180" s="156">
        <f t="shared" si="130"/>
        <v>0</v>
      </c>
      <c r="U180" s="157">
        <f t="shared" si="136"/>
        <v>0</v>
      </c>
      <c r="W180" s="152"/>
      <c r="X180" s="152"/>
      <c r="Y180" s="152"/>
      <c r="Z180" s="152"/>
      <c r="AA180" s="152"/>
      <c r="AB180" s="152"/>
      <c r="AC180" s="347"/>
      <c r="AD180" s="152"/>
      <c r="AE180" s="152"/>
      <c r="AF180" s="152"/>
      <c r="AG180" s="152"/>
      <c r="AH180" s="152"/>
      <c r="AI180" s="152"/>
      <c r="AJ180" s="347"/>
      <c r="AK180" s="152"/>
      <c r="AL180" s="152"/>
      <c r="AM180" s="295"/>
      <c r="AN180" s="228"/>
      <c r="AO180" s="228"/>
      <c r="AP180" s="228"/>
      <c r="AQ180" s="228"/>
      <c r="AR180" s="228"/>
      <c r="AS180" s="348"/>
      <c r="AT180" s="264">
        <f t="shared" si="139"/>
        <v>0</v>
      </c>
      <c r="AU180" s="259"/>
      <c r="AV180" s="265">
        <f t="shared" si="133"/>
        <v>0</v>
      </c>
      <c r="AX180" s="265">
        <f t="shared" si="137"/>
        <v>0</v>
      </c>
      <c r="AZ180" s="492">
        <f t="shared" si="134"/>
        <v>0</v>
      </c>
      <c r="BB180" s="492">
        <f t="shared" si="135"/>
        <v>0</v>
      </c>
      <c r="BD180" s="265">
        <f t="shared" si="138"/>
        <v>0</v>
      </c>
      <c r="BE180" s="105"/>
      <c r="BF180" s="105"/>
      <c r="BG180" s="105"/>
      <c r="BH180" s="105"/>
      <c r="BI180" s="105"/>
      <c r="BJ180" s="105"/>
    </row>
    <row r="181" spans="1:62" ht="9.9499999999999993" hidden="1" customHeight="1" outlineLevel="1">
      <c r="B181" s="101"/>
      <c r="C181" s="208"/>
      <c r="D181" s="208"/>
      <c r="E181" s="208"/>
      <c r="F181" s="208"/>
      <c r="G181" s="237"/>
      <c r="H181" s="207"/>
      <c r="I181" s="257"/>
      <c r="J181" s="257"/>
      <c r="K181" s="257"/>
      <c r="L181" s="257"/>
      <c r="M181" s="257"/>
      <c r="N181" s="257"/>
      <c r="O181" s="257"/>
      <c r="P181" s="256"/>
      <c r="Q181" s="102"/>
      <c r="R181" s="102"/>
      <c r="S181" s="102"/>
      <c r="U181" s="98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Z181" s="493"/>
      <c r="BE181" s="105"/>
      <c r="BF181" s="105"/>
      <c r="BG181" s="105"/>
      <c r="BH181" s="105"/>
      <c r="BI181" s="105"/>
      <c r="BJ181" s="105"/>
    </row>
    <row r="182" spans="1:62" ht="20.100000000000001" customHeight="1" collapsed="1">
      <c r="B182" s="151">
        <f>B165+1</f>
        <v>11</v>
      </c>
      <c r="C182" s="916"/>
      <c r="D182" s="917"/>
      <c r="E182" s="917"/>
      <c r="F182" s="918"/>
      <c r="G182" s="429"/>
      <c r="H182" s="206">
        <v>1</v>
      </c>
      <c r="I182" s="642">
        <f t="shared" ref="I182" si="140">$H182*SUM(I183:I197)</f>
        <v>0</v>
      </c>
      <c r="J182" s="643">
        <f t="shared" ref="J182:O182" si="141">$H182*SUM(J183:J197)</f>
        <v>0</v>
      </c>
      <c r="K182" s="644">
        <f t="shared" si="141"/>
        <v>0</v>
      </c>
      <c r="L182" s="645">
        <f t="shared" si="141"/>
        <v>0</v>
      </c>
      <c r="M182" s="645">
        <f t="shared" si="141"/>
        <v>0</v>
      </c>
      <c r="N182" s="644">
        <f t="shared" si="141"/>
        <v>0</v>
      </c>
      <c r="O182" s="642">
        <f t="shared" si="141"/>
        <v>0</v>
      </c>
      <c r="P182" s="209">
        <f t="shared" ref="P182:Q182" si="142">$H182*SUM(P183:P197)</f>
        <v>0</v>
      </c>
      <c r="Q182" s="210">
        <f t="shared" si="142"/>
        <v>0</v>
      </c>
      <c r="R182" s="136">
        <f t="shared" ref="R182:R197" si="143">P182*(1+Gewinn)*(1+SicherheitAngebot)</f>
        <v>0</v>
      </c>
      <c r="S182" s="137">
        <f t="shared" ref="S182:S197" si="144">Q182*(1+MGKZ)*(1+Gewinn)*(1+SicherheitAngebot)</f>
        <v>0</v>
      </c>
      <c r="U182" s="10">
        <f>I182*$I$7+J182*$J$7+K182*$K$7+L182*$L$7+M182*$M$7+N182*$N$7+O182*$O$7+R182+S182</f>
        <v>0</v>
      </c>
      <c r="W182" s="646">
        <f t="shared" ref="W182:AB182" si="145">$H182*SUM(W183:W197)</f>
        <v>0</v>
      </c>
      <c r="X182" s="647">
        <f t="shared" si="145"/>
        <v>0</v>
      </c>
      <c r="Y182" s="648">
        <f t="shared" si="145"/>
        <v>0</v>
      </c>
      <c r="Z182" s="649">
        <f t="shared" si="145"/>
        <v>0</v>
      </c>
      <c r="AA182" s="648">
        <f t="shared" si="145"/>
        <v>0</v>
      </c>
      <c r="AB182" s="646">
        <f t="shared" si="145"/>
        <v>0</v>
      </c>
      <c r="AC182" s="258"/>
      <c r="AD182" s="646">
        <f t="shared" ref="AD182:AM182" si="146">$H182*SUM(AD183:AD197)</f>
        <v>0</v>
      </c>
      <c r="AE182" s="647">
        <f t="shared" si="146"/>
        <v>0</v>
      </c>
      <c r="AF182" s="648">
        <f t="shared" si="146"/>
        <v>0</v>
      </c>
      <c r="AG182" s="649">
        <f t="shared" si="146"/>
        <v>0</v>
      </c>
      <c r="AH182" s="648">
        <f t="shared" si="146"/>
        <v>0</v>
      </c>
      <c r="AI182" s="646">
        <f t="shared" si="146"/>
        <v>0</v>
      </c>
      <c r="AJ182" s="258"/>
      <c r="AK182" s="653">
        <f t="shared" si="146"/>
        <v>0</v>
      </c>
      <c r="AL182" s="653">
        <f t="shared" si="146"/>
        <v>0</v>
      </c>
      <c r="AM182" s="653">
        <f t="shared" si="146"/>
        <v>0</v>
      </c>
      <c r="AN182" s="227">
        <f>$H182*SUM(AN183:AN197)*(1+Gewinn)*(1+SicherheitAngebot)</f>
        <v>0</v>
      </c>
      <c r="AO182" s="227">
        <f>$H182*SUM(AO183:AO197)*(1+Gewinn)*(1+SicherheitAngebot)</f>
        <v>0</v>
      </c>
      <c r="AP182" s="227">
        <f>$H182*SUM(AP183:AP197)*(1+Gewinn)*(1+SicherheitAngebot)</f>
        <v>0</v>
      </c>
      <c r="AQ182" s="227">
        <f>$H182*SUM(AQ183:AQ197)*(1+Gewinn)*(1+SicherheitAngebot)</f>
        <v>0</v>
      </c>
      <c r="AR182" s="227">
        <f>$H182*SUM(AR183:AR197)*(1+Gewinn)*(1+SicherheitAngebot)</f>
        <v>0</v>
      </c>
      <c r="AS182" s="262"/>
      <c r="AT182" s="263">
        <f t="shared" ref="AT182:AT214" si="147">((W182+AD182)*$W$7+(X182+AE182)*$X$7+(Y182+Z182+AF182+AG182)*$Z$7+(AA182+AH182)*$AA$7+(AB182+AI182)*$AB$7)*Zuschläge_IBN</f>
        <v>0</v>
      </c>
      <c r="AU182" s="259"/>
      <c r="AV182" s="491">
        <f>AK182*$AK$7+AL182*$AL$7+AM182*$AM$7+SUM(AN182:AR182)+AT182/Zuschläge_IBN+AT182</f>
        <v>0</v>
      </c>
      <c r="AX182" s="685">
        <f>U182+AV182</f>
        <v>0</v>
      </c>
      <c r="AZ182" s="490">
        <f>IF(H182&gt;0,U182/(1+SicherheitAngebot)*(1+Sicherheit),0)</f>
        <v>0</v>
      </c>
      <c r="BB182" s="490">
        <f>IF(H182&gt;0,AV182/(1+SicherheitAngebot)*(1+Sicherheit),0)</f>
        <v>0</v>
      </c>
      <c r="BD182" s="490">
        <f>AZ182+BB182</f>
        <v>0</v>
      </c>
      <c r="BE182" s="105"/>
      <c r="BF182" s="105"/>
      <c r="BG182" s="105"/>
      <c r="BH182" s="105"/>
      <c r="BI182" s="105"/>
      <c r="BJ182" s="105"/>
    </row>
    <row r="183" spans="1:62" ht="20.100000000000001" hidden="1" customHeight="1" outlineLevel="1">
      <c r="B183" s="99"/>
      <c r="C183" s="908"/>
      <c r="D183" s="909"/>
      <c r="E183" s="909"/>
      <c r="F183" s="910"/>
      <c r="G183" s="890"/>
      <c r="H183" s="901"/>
      <c r="I183" s="152"/>
      <c r="J183" s="152"/>
      <c r="K183" s="152"/>
      <c r="L183" s="152"/>
      <c r="M183" s="152"/>
      <c r="N183" s="152"/>
      <c r="O183" s="152"/>
      <c r="P183" s="153"/>
      <c r="Q183" s="153"/>
      <c r="R183" s="156">
        <f t="shared" si="143"/>
        <v>0</v>
      </c>
      <c r="S183" s="156">
        <f t="shared" si="144"/>
        <v>0</v>
      </c>
      <c r="U183" s="157">
        <f>I183*$I$7+J183*$J$7+K183*$K$7+L183*$L$7+M183*$M$7+N183*$N$7+O183*$O$7+R183+S183</f>
        <v>0</v>
      </c>
      <c r="W183" s="152"/>
      <c r="X183" s="152"/>
      <c r="Y183" s="152"/>
      <c r="Z183" s="152"/>
      <c r="AA183" s="152"/>
      <c r="AB183" s="152"/>
      <c r="AC183" s="347"/>
      <c r="AD183" s="152"/>
      <c r="AE183" s="152"/>
      <c r="AF183" s="152"/>
      <c r="AG183" s="152"/>
      <c r="AH183" s="152"/>
      <c r="AI183" s="152"/>
      <c r="AJ183" s="347"/>
      <c r="AK183" s="152"/>
      <c r="AL183" s="152"/>
      <c r="AM183" s="295"/>
      <c r="AN183" s="228"/>
      <c r="AO183" s="228"/>
      <c r="AP183" s="228"/>
      <c r="AQ183" s="228"/>
      <c r="AR183" s="228"/>
      <c r="AS183" s="348"/>
      <c r="AT183" s="264">
        <f t="shared" si="147"/>
        <v>0</v>
      </c>
      <c r="AU183" s="259"/>
      <c r="AV183" s="265">
        <f t="shared" ref="AV183:AV197" si="148">AK183*$AK$7+AL183*$AL$7+AM183*$AM$7+SUM(AN183:AR183)*(1+Gewinn)*(1+SicherheitAngebot)+AT183/Zuschläge_IBN+AT183</f>
        <v>0</v>
      </c>
      <c r="AX183" s="265">
        <f>U183+AV183</f>
        <v>0</v>
      </c>
      <c r="AZ183" s="492">
        <f t="shared" ref="AZ183:AZ197" si="149">U183/(1+SicherheitAngebot)*(1+Sicherheit)</f>
        <v>0</v>
      </c>
      <c r="BB183" s="492">
        <f t="shared" ref="BB183:BB197" si="150">AV183/(1+SicherheitAngebot)*(1+Sicherheit)</f>
        <v>0</v>
      </c>
      <c r="BD183" s="265">
        <f>AZ183+BB183</f>
        <v>0</v>
      </c>
      <c r="BE183" s="105"/>
      <c r="BF183" s="105"/>
      <c r="BG183" s="105"/>
      <c r="BH183" s="105"/>
      <c r="BI183" s="105"/>
      <c r="BJ183" s="105"/>
    </row>
    <row r="184" spans="1:62" ht="20.100000000000001" hidden="1" customHeight="1" outlineLevel="1">
      <c r="B184" s="100"/>
      <c r="C184" s="908"/>
      <c r="D184" s="909"/>
      <c r="E184" s="909"/>
      <c r="F184" s="910"/>
      <c r="G184" s="890"/>
      <c r="H184" s="891"/>
      <c r="I184" s="152"/>
      <c r="J184" s="152"/>
      <c r="K184" s="152"/>
      <c r="L184" s="152"/>
      <c r="M184" s="152"/>
      <c r="N184" s="152"/>
      <c r="O184" s="152"/>
      <c r="P184" s="153"/>
      <c r="Q184" s="153"/>
      <c r="R184" s="156">
        <f t="shared" si="143"/>
        <v>0</v>
      </c>
      <c r="S184" s="156">
        <f t="shared" si="144"/>
        <v>0</v>
      </c>
      <c r="U184" s="157">
        <f t="shared" ref="U184:U197" si="151">I184*$I$7+J184*$J$7+K184*$K$7+L184*$L$7+M184*$M$7+N184*$N$7+O184*$O$7+R184+S184</f>
        <v>0</v>
      </c>
      <c r="W184" s="152"/>
      <c r="X184" s="152"/>
      <c r="Y184" s="152"/>
      <c r="Z184" s="152"/>
      <c r="AA184" s="152"/>
      <c r="AB184" s="152"/>
      <c r="AC184" s="347"/>
      <c r="AD184" s="152"/>
      <c r="AE184" s="152"/>
      <c r="AF184" s="152"/>
      <c r="AG184" s="152"/>
      <c r="AH184" s="152"/>
      <c r="AI184" s="152"/>
      <c r="AJ184" s="347"/>
      <c r="AK184" s="152"/>
      <c r="AL184" s="152"/>
      <c r="AM184" s="295"/>
      <c r="AN184" s="228"/>
      <c r="AO184" s="228"/>
      <c r="AP184" s="228"/>
      <c r="AQ184" s="228"/>
      <c r="AR184" s="228"/>
      <c r="AS184" s="348"/>
      <c r="AT184" s="264">
        <f t="shared" si="147"/>
        <v>0</v>
      </c>
      <c r="AU184" s="259"/>
      <c r="AV184" s="265">
        <f t="shared" si="148"/>
        <v>0</v>
      </c>
      <c r="AX184" s="265">
        <f t="shared" ref="AX184:AX197" si="152">U184+AV184</f>
        <v>0</v>
      </c>
      <c r="AZ184" s="492">
        <f t="shared" si="149"/>
        <v>0</v>
      </c>
      <c r="BB184" s="492">
        <f t="shared" si="150"/>
        <v>0</v>
      </c>
      <c r="BD184" s="265">
        <f t="shared" ref="BD184:BD197" si="153">AZ184+BB184</f>
        <v>0</v>
      </c>
      <c r="BE184" s="105"/>
      <c r="BF184" s="105"/>
      <c r="BG184" s="105"/>
      <c r="BH184" s="105"/>
      <c r="BI184" s="105"/>
      <c r="BJ184" s="105"/>
    </row>
    <row r="185" spans="1:62" ht="20.100000000000001" hidden="1" customHeight="1" outlineLevel="1">
      <c r="B185" s="100"/>
      <c r="C185" s="908"/>
      <c r="D185" s="909"/>
      <c r="E185" s="909"/>
      <c r="F185" s="910"/>
      <c r="G185" s="890"/>
      <c r="H185" s="891"/>
      <c r="I185" s="152"/>
      <c r="J185" s="152"/>
      <c r="K185" s="152"/>
      <c r="L185" s="152"/>
      <c r="M185" s="152"/>
      <c r="N185" s="152"/>
      <c r="O185" s="152"/>
      <c r="P185" s="153"/>
      <c r="Q185" s="153"/>
      <c r="R185" s="156">
        <f t="shared" si="143"/>
        <v>0</v>
      </c>
      <c r="S185" s="156">
        <f t="shared" si="144"/>
        <v>0</v>
      </c>
      <c r="U185" s="157">
        <f t="shared" si="151"/>
        <v>0</v>
      </c>
      <c r="W185" s="152"/>
      <c r="X185" s="152"/>
      <c r="Y185" s="152"/>
      <c r="Z185" s="152"/>
      <c r="AA185" s="152"/>
      <c r="AB185" s="152"/>
      <c r="AC185" s="347"/>
      <c r="AD185" s="152"/>
      <c r="AE185" s="152"/>
      <c r="AF185" s="152"/>
      <c r="AG185" s="152"/>
      <c r="AH185" s="152"/>
      <c r="AI185" s="152"/>
      <c r="AJ185" s="347"/>
      <c r="AK185" s="152"/>
      <c r="AL185" s="152"/>
      <c r="AM185" s="295"/>
      <c r="AN185" s="228"/>
      <c r="AO185" s="228"/>
      <c r="AP185" s="228"/>
      <c r="AQ185" s="228"/>
      <c r="AR185" s="228"/>
      <c r="AS185" s="348"/>
      <c r="AT185" s="264">
        <f t="shared" si="147"/>
        <v>0</v>
      </c>
      <c r="AU185" s="259"/>
      <c r="AV185" s="265">
        <f t="shared" si="148"/>
        <v>0</v>
      </c>
      <c r="AX185" s="265">
        <f t="shared" si="152"/>
        <v>0</v>
      </c>
      <c r="AZ185" s="492">
        <f t="shared" si="149"/>
        <v>0</v>
      </c>
      <c r="BB185" s="492">
        <f t="shared" si="150"/>
        <v>0</v>
      </c>
      <c r="BD185" s="265">
        <f t="shared" si="153"/>
        <v>0</v>
      </c>
      <c r="BE185" s="105"/>
      <c r="BF185" s="105"/>
      <c r="BG185" s="105"/>
      <c r="BH185" s="105"/>
      <c r="BI185" s="105"/>
      <c r="BJ185" s="105"/>
    </row>
    <row r="186" spans="1:62" ht="20.100000000000001" hidden="1" customHeight="1" outlineLevel="1">
      <c r="B186" s="100"/>
      <c r="C186" s="908"/>
      <c r="D186" s="909"/>
      <c r="E186" s="909"/>
      <c r="F186" s="910"/>
      <c r="G186" s="890"/>
      <c r="H186" s="891"/>
      <c r="I186" s="152"/>
      <c r="J186" s="152"/>
      <c r="K186" s="152"/>
      <c r="L186" s="152"/>
      <c r="M186" s="152"/>
      <c r="N186" s="152"/>
      <c r="O186" s="152"/>
      <c r="P186" s="153"/>
      <c r="Q186" s="153"/>
      <c r="R186" s="156">
        <f t="shared" si="143"/>
        <v>0</v>
      </c>
      <c r="S186" s="156">
        <f t="shared" si="144"/>
        <v>0</v>
      </c>
      <c r="U186" s="157">
        <f t="shared" si="151"/>
        <v>0</v>
      </c>
      <c r="W186" s="152"/>
      <c r="X186" s="152"/>
      <c r="Y186" s="152"/>
      <c r="Z186" s="152"/>
      <c r="AA186" s="152"/>
      <c r="AB186" s="152"/>
      <c r="AC186" s="347"/>
      <c r="AD186" s="152"/>
      <c r="AE186" s="152"/>
      <c r="AF186" s="152"/>
      <c r="AG186" s="152"/>
      <c r="AH186" s="152"/>
      <c r="AI186" s="152"/>
      <c r="AJ186" s="347"/>
      <c r="AK186" s="152"/>
      <c r="AL186" s="152"/>
      <c r="AM186" s="295"/>
      <c r="AN186" s="228"/>
      <c r="AO186" s="228"/>
      <c r="AP186" s="228"/>
      <c r="AQ186" s="228"/>
      <c r="AR186" s="228"/>
      <c r="AS186" s="348"/>
      <c r="AT186" s="264">
        <f t="shared" si="147"/>
        <v>0</v>
      </c>
      <c r="AU186" s="259"/>
      <c r="AV186" s="265">
        <f t="shared" si="148"/>
        <v>0</v>
      </c>
      <c r="AX186" s="265">
        <f t="shared" si="152"/>
        <v>0</v>
      </c>
      <c r="AZ186" s="492">
        <f t="shared" si="149"/>
        <v>0</v>
      </c>
      <c r="BB186" s="492">
        <f t="shared" si="150"/>
        <v>0</v>
      </c>
      <c r="BD186" s="265">
        <f t="shared" si="153"/>
        <v>0</v>
      </c>
      <c r="BE186" s="105"/>
      <c r="BF186" s="105"/>
      <c r="BG186" s="105"/>
      <c r="BH186" s="105"/>
      <c r="BI186" s="105"/>
      <c r="BJ186" s="105"/>
    </row>
    <row r="187" spans="1:62" ht="20.100000000000001" hidden="1" customHeight="1" outlineLevel="1">
      <c r="B187" s="100"/>
      <c r="C187" s="908"/>
      <c r="D187" s="909"/>
      <c r="E187" s="909"/>
      <c r="F187" s="910"/>
      <c r="G187" s="890"/>
      <c r="H187" s="891"/>
      <c r="I187" s="152"/>
      <c r="J187" s="152"/>
      <c r="K187" s="152"/>
      <c r="L187" s="152"/>
      <c r="M187" s="152"/>
      <c r="N187" s="152"/>
      <c r="O187" s="152"/>
      <c r="P187" s="153"/>
      <c r="Q187" s="153"/>
      <c r="R187" s="156">
        <f t="shared" si="143"/>
        <v>0</v>
      </c>
      <c r="S187" s="156">
        <f t="shared" si="144"/>
        <v>0</v>
      </c>
      <c r="U187" s="157">
        <f t="shared" si="151"/>
        <v>0</v>
      </c>
      <c r="W187" s="152"/>
      <c r="X187" s="152"/>
      <c r="Y187" s="152"/>
      <c r="Z187" s="152"/>
      <c r="AA187" s="152"/>
      <c r="AB187" s="152"/>
      <c r="AC187" s="347"/>
      <c r="AD187" s="152"/>
      <c r="AE187" s="152"/>
      <c r="AF187" s="152"/>
      <c r="AG187" s="152"/>
      <c r="AH187" s="152"/>
      <c r="AI187" s="152"/>
      <c r="AJ187" s="347"/>
      <c r="AK187" s="152"/>
      <c r="AL187" s="152"/>
      <c r="AM187" s="295"/>
      <c r="AN187" s="228"/>
      <c r="AO187" s="228"/>
      <c r="AP187" s="228"/>
      <c r="AQ187" s="228"/>
      <c r="AR187" s="228"/>
      <c r="AS187" s="348"/>
      <c r="AT187" s="264">
        <f t="shared" si="147"/>
        <v>0</v>
      </c>
      <c r="AU187" s="259"/>
      <c r="AV187" s="265">
        <f t="shared" si="148"/>
        <v>0</v>
      </c>
      <c r="AX187" s="265">
        <f t="shared" si="152"/>
        <v>0</v>
      </c>
      <c r="AZ187" s="492">
        <f t="shared" si="149"/>
        <v>0</v>
      </c>
      <c r="BB187" s="492">
        <f t="shared" si="150"/>
        <v>0</v>
      </c>
      <c r="BD187" s="265">
        <f t="shared" si="153"/>
        <v>0</v>
      </c>
      <c r="BE187" s="105"/>
      <c r="BF187" s="105"/>
      <c r="BG187" s="105"/>
      <c r="BH187" s="105"/>
      <c r="BI187" s="105"/>
      <c r="BJ187" s="105"/>
    </row>
    <row r="188" spans="1:62" ht="20.100000000000001" hidden="1" customHeight="1" outlineLevel="1">
      <c r="B188" s="100"/>
      <c r="C188" s="908"/>
      <c r="D188" s="909"/>
      <c r="E188" s="909"/>
      <c r="F188" s="910"/>
      <c r="G188" s="890"/>
      <c r="H188" s="891"/>
      <c r="I188" s="152"/>
      <c r="J188" s="152"/>
      <c r="K188" s="152"/>
      <c r="L188" s="152"/>
      <c r="M188" s="152"/>
      <c r="N188" s="152"/>
      <c r="O188" s="152"/>
      <c r="P188" s="153"/>
      <c r="Q188" s="153"/>
      <c r="R188" s="156">
        <f t="shared" si="143"/>
        <v>0</v>
      </c>
      <c r="S188" s="156">
        <f t="shared" si="144"/>
        <v>0</v>
      </c>
      <c r="U188" s="157">
        <f t="shared" si="151"/>
        <v>0</v>
      </c>
      <c r="W188" s="152"/>
      <c r="X188" s="152"/>
      <c r="Y188" s="152"/>
      <c r="Z188" s="152"/>
      <c r="AA188" s="152"/>
      <c r="AB188" s="152"/>
      <c r="AC188" s="347"/>
      <c r="AD188" s="152"/>
      <c r="AE188" s="152"/>
      <c r="AF188" s="152"/>
      <c r="AG188" s="152"/>
      <c r="AH188" s="152"/>
      <c r="AI188" s="152"/>
      <c r="AJ188" s="347"/>
      <c r="AK188" s="152"/>
      <c r="AL188" s="152"/>
      <c r="AM188" s="295"/>
      <c r="AN188" s="228"/>
      <c r="AO188" s="228"/>
      <c r="AP188" s="228"/>
      <c r="AQ188" s="228"/>
      <c r="AR188" s="228"/>
      <c r="AS188" s="348"/>
      <c r="AT188" s="264">
        <f t="shared" si="147"/>
        <v>0</v>
      </c>
      <c r="AU188" s="259"/>
      <c r="AV188" s="265">
        <f t="shared" si="148"/>
        <v>0</v>
      </c>
      <c r="AX188" s="265">
        <f t="shared" si="152"/>
        <v>0</v>
      </c>
      <c r="AZ188" s="492">
        <f t="shared" si="149"/>
        <v>0</v>
      </c>
      <c r="BB188" s="492">
        <f t="shared" si="150"/>
        <v>0</v>
      </c>
      <c r="BD188" s="265">
        <f t="shared" si="153"/>
        <v>0</v>
      </c>
      <c r="BE188" s="105"/>
      <c r="BF188" s="105"/>
      <c r="BG188" s="105"/>
      <c r="BH188" s="105"/>
      <c r="BI188" s="105"/>
      <c r="BJ188" s="105"/>
    </row>
    <row r="189" spans="1:62" ht="20.100000000000001" hidden="1" customHeight="1" outlineLevel="1">
      <c r="B189" s="100"/>
      <c r="C189" s="908"/>
      <c r="D189" s="909"/>
      <c r="E189" s="909"/>
      <c r="F189" s="910"/>
      <c r="G189" s="890"/>
      <c r="H189" s="891"/>
      <c r="I189" s="152"/>
      <c r="J189" s="152"/>
      <c r="K189" s="152"/>
      <c r="L189" s="152"/>
      <c r="M189" s="152"/>
      <c r="N189" s="152"/>
      <c r="O189" s="152"/>
      <c r="P189" s="153"/>
      <c r="Q189" s="153"/>
      <c r="R189" s="156">
        <f t="shared" si="143"/>
        <v>0</v>
      </c>
      <c r="S189" s="156">
        <f t="shared" si="144"/>
        <v>0</v>
      </c>
      <c r="U189" s="157">
        <f t="shared" si="151"/>
        <v>0</v>
      </c>
      <c r="W189" s="152"/>
      <c r="X189" s="152"/>
      <c r="Y189" s="152"/>
      <c r="Z189" s="152"/>
      <c r="AA189" s="152"/>
      <c r="AB189" s="152"/>
      <c r="AC189" s="347"/>
      <c r="AD189" s="152"/>
      <c r="AE189" s="152"/>
      <c r="AF189" s="152"/>
      <c r="AG189" s="152"/>
      <c r="AH189" s="152"/>
      <c r="AI189" s="152"/>
      <c r="AJ189" s="347"/>
      <c r="AK189" s="152"/>
      <c r="AL189" s="152"/>
      <c r="AM189" s="295"/>
      <c r="AN189" s="228"/>
      <c r="AO189" s="228"/>
      <c r="AP189" s="228"/>
      <c r="AQ189" s="228"/>
      <c r="AR189" s="228"/>
      <c r="AS189" s="348"/>
      <c r="AT189" s="264">
        <f t="shared" si="147"/>
        <v>0</v>
      </c>
      <c r="AU189" s="259"/>
      <c r="AV189" s="265">
        <f t="shared" si="148"/>
        <v>0</v>
      </c>
      <c r="AX189" s="265">
        <f t="shared" si="152"/>
        <v>0</v>
      </c>
      <c r="AZ189" s="492">
        <f t="shared" si="149"/>
        <v>0</v>
      </c>
      <c r="BB189" s="492">
        <f t="shared" si="150"/>
        <v>0</v>
      </c>
      <c r="BD189" s="265">
        <f t="shared" si="153"/>
        <v>0</v>
      </c>
      <c r="BE189" s="105"/>
      <c r="BF189" s="105"/>
      <c r="BG189" s="105"/>
      <c r="BH189" s="105"/>
      <c r="BI189" s="105"/>
      <c r="BJ189" s="105"/>
    </row>
    <row r="190" spans="1:62" ht="20.100000000000001" hidden="1" customHeight="1" outlineLevel="1">
      <c r="B190" s="100"/>
      <c r="C190" s="908"/>
      <c r="D190" s="909"/>
      <c r="E190" s="909"/>
      <c r="F190" s="910"/>
      <c r="G190" s="890"/>
      <c r="H190" s="891"/>
      <c r="I190" s="152"/>
      <c r="J190" s="152"/>
      <c r="K190" s="152"/>
      <c r="L190" s="152"/>
      <c r="M190" s="152"/>
      <c r="N190" s="152"/>
      <c r="O190" s="152"/>
      <c r="P190" s="153"/>
      <c r="Q190" s="153"/>
      <c r="R190" s="156">
        <f t="shared" si="143"/>
        <v>0</v>
      </c>
      <c r="S190" s="156">
        <f t="shared" si="144"/>
        <v>0</v>
      </c>
      <c r="U190" s="157">
        <f t="shared" si="151"/>
        <v>0</v>
      </c>
      <c r="W190" s="152"/>
      <c r="X190" s="152"/>
      <c r="Y190" s="152"/>
      <c r="Z190" s="152"/>
      <c r="AA190" s="152"/>
      <c r="AB190" s="152"/>
      <c r="AC190" s="347"/>
      <c r="AD190" s="152"/>
      <c r="AE190" s="152"/>
      <c r="AF190" s="152"/>
      <c r="AG190" s="152"/>
      <c r="AH190" s="152"/>
      <c r="AI190" s="152"/>
      <c r="AJ190" s="347"/>
      <c r="AK190" s="152"/>
      <c r="AL190" s="152"/>
      <c r="AM190" s="295"/>
      <c r="AN190" s="228"/>
      <c r="AO190" s="228"/>
      <c r="AP190" s="228"/>
      <c r="AQ190" s="228"/>
      <c r="AR190" s="228"/>
      <c r="AS190" s="348"/>
      <c r="AT190" s="264">
        <f t="shared" si="147"/>
        <v>0</v>
      </c>
      <c r="AU190" s="259"/>
      <c r="AV190" s="265">
        <f t="shared" si="148"/>
        <v>0</v>
      </c>
      <c r="AX190" s="265">
        <f t="shared" si="152"/>
        <v>0</v>
      </c>
      <c r="AZ190" s="492">
        <f t="shared" si="149"/>
        <v>0</v>
      </c>
      <c r="BB190" s="492">
        <f t="shared" si="150"/>
        <v>0</v>
      </c>
      <c r="BD190" s="265">
        <f t="shared" si="153"/>
        <v>0</v>
      </c>
      <c r="BE190" s="105"/>
      <c r="BF190" s="105"/>
      <c r="BG190" s="105"/>
      <c r="BH190" s="105"/>
      <c r="BI190" s="105"/>
      <c r="BJ190" s="105"/>
    </row>
    <row r="191" spans="1:62" ht="20.100000000000001" hidden="1" customHeight="1" outlineLevel="1">
      <c r="B191" s="100"/>
      <c r="C191" s="908"/>
      <c r="D191" s="909"/>
      <c r="E191" s="909"/>
      <c r="F191" s="910"/>
      <c r="G191" s="890"/>
      <c r="H191" s="891"/>
      <c r="I191" s="152"/>
      <c r="J191" s="152"/>
      <c r="K191" s="152"/>
      <c r="L191" s="152"/>
      <c r="M191" s="152"/>
      <c r="N191" s="152"/>
      <c r="O191" s="152"/>
      <c r="P191" s="153"/>
      <c r="Q191" s="153"/>
      <c r="R191" s="156">
        <f t="shared" si="143"/>
        <v>0</v>
      </c>
      <c r="S191" s="156">
        <f t="shared" si="144"/>
        <v>0</v>
      </c>
      <c r="U191" s="157">
        <f t="shared" si="151"/>
        <v>0</v>
      </c>
      <c r="W191" s="152"/>
      <c r="X191" s="152"/>
      <c r="Y191" s="152"/>
      <c r="Z191" s="152"/>
      <c r="AA191" s="152"/>
      <c r="AB191" s="152"/>
      <c r="AC191" s="347"/>
      <c r="AD191" s="152"/>
      <c r="AE191" s="152"/>
      <c r="AF191" s="152"/>
      <c r="AG191" s="152"/>
      <c r="AH191" s="152"/>
      <c r="AI191" s="152"/>
      <c r="AJ191" s="347"/>
      <c r="AK191" s="152"/>
      <c r="AL191" s="152"/>
      <c r="AM191" s="295"/>
      <c r="AN191" s="228"/>
      <c r="AO191" s="228"/>
      <c r="AP191" s="228"/>
      <c r="AQ191" s="228"/>
      <c r="AR191" s="228"/>
      <c r="AS191" s="348"/>
      <c r="AT191" s="264">
        <f t="shared" si="147"/>
        <v>0</v>
      </c>
      <c r="AU191" s="259"/>
      <c r="AV191" s="265">
        <f t="shared" si="148"/>
        <v>0</v>
      </c>
      <c r="AX191" s="265">
        <f t="shared" si="152"/>
        <v>0</v>
      </c>
      <c r="AZ191" s="492">
        <f t="shared" si="149"/>
        <v>0</v>
      </c>
      <c r="BB191" s="492">
        <f t="shared" si="150"/>
        <v>0</v>
      </c>
      <c r="BD191" s="265">
        <f t="shared" si="153"/>
        <v>0</v>
      </c>
      <c r="BE191" s="105"/>
      <c r="BF191" s="105"/>
      <c r="BG191" s="105"/>
      <c r="BH191" s="105"/>
      <c r="BI191" s="105"/>
      <c r="BJ191" s="105"/>
    </row>
    <row r="192" spans="1:62" ht="20.100000000000001" hidden="1" customHeight="1" outlineLevel="1">
      <c r="B192" s="100"/>
      <c r="C192" s="908"/>
      <c r="D192" s="909"/>
      <c r="E192" s="909"/>
      <c r="F192" s="910"/>
      <c r="G192" s="890"/>
      <c r="H192" s="891"/>
      <c r="I192" s="152"/>
      <c r="J192" s="152"/>
      <c r="K192" s="152"/>
      <c r="L192" s="152"/>
      <c r="M192" s="152"/>
      <c r="N192" s="152"/>
      <c r="O192" s="152"/>
      <c r="P192" s="153"/>
      <c r="Q192" s="153"/>
      <c r="R192" s="156">
        <f t="shared" si="143"/>
        <v>0</v>
      </c>
      <c r="S192" s="156">
        <f t="shared" si="144"/>
        <v>0</v>
      </c>
      <c r="U192" s="157">
        <f t="shared" si="151"/>
        <v>0</v>
      </c>
      <c r="W192" s="152"/>
      <c r="X192" s="152"/>
      <c r="Y192" s="152"/>
      <c r="Z192" s="152"/>
      <c r="AA192" s="152"/>
      <c r="AB192" s="152"/>
      <c r="AC192" s="347"/>
      <c r="AD192" s="152"/>
      <c r="AE192" s="152"/>
      <c r="AF192" s="152"/>
      <c r="AG192" s="152"/>
      <c r="AH192" s="152"/>
      <c r="AI192" s="152"/>
      <c r="AJ192" s="347"/>
      <c r="AK192" s="152"/>
      <c r="AL192" s="152"/>
      <c r="AM192" s="295"/>
      <c r="AN192" s="228"/>
      <c r="AO192" s="228"/>
      <c r="AP192" s="228"/>
      <c r="AQ192" s="228"/>
      <c r="AR192" s="228"/>
      <c r="AS192" s="348"/>
      <c r="AT192" s="264">
        <f t="shared" si="147"/>
        <v>0</v>
      </c>
      <c r="AU192" s="259"/>
      <c r="AV192" s="265">
        <f t="shared" si="148"/>
        <v>0</v>
      </c>
      <c r="AX192" s="265">
        <f t="shared" si="152"/>
        <v>0</v>
      </c>
      <c r="AZ192" s="492">
        <f t="shared" si="149"/>
        <v>0</v>
      </c>
      <c r="BB192" s="492">
        <f t="shared" si="150"/>
        <v>0</v>
      </c>
      <c r="BD192" s="265">
        <f t="shared" si="153"/>
        <v>0</v>
      </c>
      <c r="BE192" s="105"/>
      <c r="BF192" s="105"/>
      <c r="BG192" s="105"/>
      <c r="BH192" s="105"/>
      <c r="BI192" s="105"/>
      <c r="BJ192" s="105"/>
    </row>
    <row r="193" spans="2:62" ht="20.100000000000001" hidden="1" customHeight="1" outlineLevel="1">
      <c r="B193" s="100"/>
      <c r="C193" s="908"/>
      <c r="D193" s="909"/>
      <c r="E193" s="909"/>
      <c r="F193" s="910"/>
      <c r="G193" s="890"/>
      <c r="H193" s="891"/>
      <c r="I193" s="152"/>
      <c r="J193" s="152"/>
      <c r="K193" s="152"/>
      <c r="L193" s="152"/>
      <c r="M193" s="152"/>
      <c r="N193" s="152"/>
      <c r="O193" s="152"/>
      <c r="P193" s="153"/>
      <c r="Q193" s="153"/>
      <c r="R193" s="156">
        <f t="shared" si="143"/>
        <v>0</v>
      </c>
      <c r="S193" s="156">
        <f t="shared" si="144"/>
        <v>0</v>
      </c>
      <c r="U193" s="157">
        <f t="shared" si="151"/>
        <v>0</v>
      </c>
      <c r="W193" s="152"/>
      <c r="X193" s="152"/>
      <c r="Y193" s="152"/>
      <c r="Z193" s="152"/>
      <c r="AA193" s="152"/>
      <c r="AB193" s="152"/>
      <c r="AC193" s="347"/>
      <c r="AD193" s="152"/>
      <c r="AE193" s="152"/>
      <c r="AF193" s="152"/>
      <c r="AG193" s="152"/>
      <c r="AH193" s="152"/>
      <c r="AI193" s="152"/>
      <c r="AJ193" s="347"/>
      <c r="AK193" s="152"/>
      <c r="AL193" s="152"/>
      <c r="AM193" s="295"/>
      <c r="AN193" s="228"/>
      <c r="AO193" s="228"/>
      <c r="AP193" s="228"/>
      <c r="AQ193" s="228"/>
      <c r="AR193" s="228"/>
      <c r="AS193" s="348"/>
      <c r="AT193" s="264">
        <f t="shared" si="147"/>
        <v>0</v>
      </c>
      <c r="AU193" s="259"/>
      <c r="AV193" s="265">
        <f t="shared" si="148"/>
        <v>0</v>
      </c>
      <c r="AX193" s="265">
        <f t="shared" si="152"/>
        <v>0</v>
      </c>
      <c r="AZ193" s="492">
        <f t="shared" si="149"/>
        <v>0</v>
      </c>
      <c r="BB193" s="492">
        <f t="shared" si="150"/>
        <v>0</v>
      </c>
      <c r="BD193" s="265">
        <f t="shared" si="153"/>
        <v>0</v>
      </c>
      <c r="BE193" s="105"/>
      <c r="BF193" s="105"/>
      <c r="BG193" s="105"/>
      <c r="BH193" s="105"/>
      <c r="BI193" s="105"/>
      <c r="BJ193" s="105"/>
    </row>
    <row r="194" spans="2:62" ht="20.100000000000001" hidden="1" customHeight="1" outlineLevel="1">
      <c r="B194" s="100"/>
      <c r="C194" s="908"/>
      <c r="D194" s="909"/>
      <c r="E194" s="909"/>
      <c r="F194" s="910"/>
      <c r="G194" s="890"/>
      <c r="H194" s="891"/>
      <c r="I194" s="152"/>
      <c r="J194" s="152"/>
      <c r="K194" s="152"/>
      <c r="L194" s="152"/>
      <c r="M194" s="152"/>
      <c r="N194" s="152"/>
      <c r="O194" s="152"/>
      <c r="P194" s="153"/>
      <c r="Q194" s="153"/>
      <c r="R194" s="156">
        <f t="shared" si="143"/>
        <v>0</v>
      </c>
      <c r="S194" s="156">
        <f t="shared" si="144"/>
        <v>0</v>
      </c>
      <c r="U194" s="157">
        <f t="shared" si="151"/>
        <v>0</v>
      </c>
      <c r="W194" s="152"/>
      <c r="X194" s="152"/>
      <c r="Y194" s="152"/>
      <c r="Z194" s="152"/>
      <c r="AA194" s="152"/>
      <c r="AB194" s="152"/>
      <c r="AC194" s="347"/>
      <c r="AD194" s="152"/>
      <c r="AE194" s="152"/>
      <c r="AF194" s="152"/>
      <c r="AG194" s="152"/>
      <c r="AH194" s="152"/>
      <c r="AI194" s="152"/>
      <c r="AJ194" s="347"/>
      <c r="AK194" s="152"/>
      <c r="AL194" s="152"/>
      <c r="AM194" s="295"/>
      <c r="AN194" s="228"/>
      <c r="AO194" s="228"/>
      <c r="AP194" s="228"/>
      <c r="AQ194" s="228"/>
      <c r="AR194" s="228"/>
      <c r="AS194" s="348"/>
      <c r="AT194" s="264">
        <f t="shared" si="147"/>
        <v>0</v>
      </c>
      <c r="AU194" s="259"/>
      <c r="AV194" s="265">
        <f t="shared" si="148"/>
        <v>0</v>
      </c>
      <c r="AX194" s="265">
        <f t="shared" si="152"/>
        <v>0</v>
      </c>
      <c r="AZ194" s="492">
        <f t="shared" si="149"/>
        <v>0</v>
      </c>
      <c r="BB194" s="492">
        <f t="shared" si="150"/>
        <v>0</v>
      </c>
      <c r="BD194" s="265">
        <f t="shared" si="153"/>
        <v>0</v>
      </c>
      <c r="BE194" s="105"/>
      <c r="BF194" s="105"/>
      <c r="BG194" s="105"/>
      <c r="BH194" s="105"/>
      <c r="BI194" s="105"/>
      <c r="BJ194" s="105"/>
    </row>
    <row r="195" spans="2:62" ht="20.100000000000001" hidden="1" customHeight="1" outlineLevel="1">
      <c r="B195" s="100"/>
      <c r="C195" s="908"/>
      <c r="D195" s="909"/>
      <c r="E195" s="909"/>
      <c r="F195" s="910"/>
      <c r="G195" s="890"/>
      <c r="H195" s="891"/>
      <c r="I195" s="152"/>
      <c r="J195" s="152"/>
      <c r="K195" s="152"/>
      <c r="L195" s="152"/>
      <c r="M195" s="152"/>
      <c r="N195" s="152"/>
      <c r="O195" s="152"/>
      <c r="P195" s="153"/>
      <c r="Q195" s="153"/>
      <c r="R195" s="156">
        <f t="shared" si="143"/>
        <v>0</v>
      </c>
      <c r="S195" s="156">
        <f t="shared" si="144"/>
        <v>0</v>
      </c>
      <c r="U195" s="157">
        <f t="shared" si="151"/>
        <v>0</v>
      </c>
      <c r="W195" s="152"/>
      <c r="X195" s="152"/>
      <c r="Y195" s="152"/>
      <c r="Z195" s="152"/>
      <c r="AA195" s="152"/>
      <c r="AB195" s="152"/>
      <c r="AC195" s="347"/>
      <c r="AD195" s="152"/>
      <c r="AE195" s="152"/>
      <c r="AF195" s="152"/>
      <c r="AG195" s="152"/>
      <c r="AH195" s="152"/>
      <c r="AI195" s="152"/>
      <c r="AJ195" s="347"/>
      <c r="AK195" s="152"/>
      <c r="AL195" s="152"/>
      <c r="AM195" s="295"/>
      <c r="AN195" s="228"/>
      <c r="AO195" s="228"/>
      <c r="AP195" s="228"/>
      <c r="AQ195" s="228"/>
      <c r="AR195" s="228"/>
      <c r="AS195" s="348"/>
      <c r="AT195" s="264">
        <f t="shared" si="147"/>
        <v>0</v>
      </c>
      <c r="AU195" s="259"/>
      <c r="AV195" s="265">
        <f t="shared" si="148"/>
        <v>0</v>
      </c>
      <c r="AX195" s="265">
        <f t="shared" si="152"/>
        <v>0</v>
      </c>
      <c r="AZ195" s="492">
        <f t="shared" si="149"/>
        <v>0</v>
      </c>
      <c r="BB195" s="492">
        <f t="shared" si="150"/>
        <v>0</v>
      </c>
      <c r="BD195" s="265">
        <f t="shared" si="153"/>
        <v>0</v>
      </c>
      <c r="BE195" s="105"/>
      <c r="BF195" s="105"/>
      <c r="BG195" s="105"/>
      <c r="BH195" s="105"/>
      <c r="BI195" s="105"/>
      <c r="BJ195" s="105"/>
    </row>
    <row r="196" spans="2:62" ht="20.100000000000001" hidden="1" customHeight="1" outlineLevel="1">
      <c r="B196" s="100"/>
      <c r="C196" s="908"/>
      <c r="D196" s="909"/>
      <c r="E196" s="909"/>
      <c r="F196" s="910"/>
      <c r="G196" s="890"/>
      <c r="H196" s="891"/>
      <c r="I196" s="152"/>
      <c r="J196" s="152"/>
      <c r="K196" s="152"/>
      <c r="L196" s="152"/>
      <c r="M196" s="152"/>
      <c r="N196" s="152"/>
      <c r="O196" s="152"/>
      <c r="P196" s="153"/>
      <c r="Q196" s="153"/>
      <c r="R196" s="156">
        <f t="shared" si="143"/>
        <v>0</v>
      </c>
      <c r="S196" s="156">
        <f t="shared" si="144"/>
        <v>0</v>
      </c>
      <c r="U196" s="157">
        <f t="shared" si="151"/>
        <v>0</v>
      </c>
      <c r="W196" s="152"/>
      <c r="X196" s="152"/>
      <c r="Y196" s="152"/>
      <c r="Z196" s="152"/>
      <c r="AA196" s="152"/>
      <c r="AB196" s="152"/>
      <c r="AC196" s="347"/>
      <c r="AD196" s="152"/>
      <c r="AE196" s="152"/>
      <c r="AF196" s="152"/>
      <c r="AG196" s="152"/>
      <c r="AH196" s="152"/>
      <c r="AI196" s="152"/>
      <c r="AJ196" s="347"/>
      <c r="AK196" s="152"/>
      <c r="AL196" s="152"/>
      <c r="AM196" s="295"/>
      <c r="AN196" s="228"/>
      <c r="AO196" s="228"/>
      <c r="AP196" s="228"/>
      <c r="AQ196" s="228"/>
      <c r="AR196" s="228"/>
      <c r="AS196" s="348"/>
      <c r="AT196" s="264">
        <f t="shared" si="147"/>
        <v>0</v>
      </c>
      <c r="AU196" s="259"/>
      <c r="AV196" s="265">
        <f t="shared" si="148"/>
        <v>0</v>
      </c>
      <c r="AX196" s="265">
        <f t="shared" si="152"/>
        <v>0</v>
      </c>
      <c r="AZ196" s="492">
        <f t="shared" si="149"/>
        <v>0</v>
      </c>
      <c r="BB196" s="492">
        <f t="shared" si="150"/>
        <v>0</v>
      </c>
      <c r="BD196" s="265">
        <f t="shared" si="153"/>
        <v>0</v>
      </c>
      <c r="BE196" s="105"/>
      <c r="BF196" s="105"/>
      <c r="BG196" s="105"/>
      <c r="BH196" s="105"/>
      <c r="BI196" s="105"/>
      <c r="BJ196" s="105"/>
    </row>
    <row r="197" spans="2:62" ht="20.100000000000001" hidden="1" customHeight="1" outlineLevel="1">
      <c r="B197" s="100"/>
      <c r="C197" s="908"/>
      <c r="D197" s="909"/>
      <c r="E197" s="909"/>
      <c r="F197" s="910"/>
      <c r="G197" s="890"/>
      <c r="H197" s="891"/>
      <c r="I197" s="152"/>
      <c r="J197" s="152"/>
      <c r="K197" s="152"/>
      <c r="L197" s="152"/>
      <c r="M197" s="152"/>
      <c r="N197" s="152"/>
      <c r="O197" s="152"/>
      <c r="P197" s="153"/>
      <c r="Q197" s="153"/>
      <c r="R197" s="156">
        <f t="shared" si="143"/>
        <v>0</v>
      </c>
      <c r="S197" s="156">
        <f t="shared" si="144"/>
        <v>0</v>
      </c>
      <c r="U197" s="157">
        <f t="shared" si="151"/>
        <v>0</v>
      </c>
      <c r="W197" s="152"/>
      <c r="X197" s="152"/>
      <c r="Y197" s="152"/>
      <c r="Z197" s="152"/>
      <c r="AA197" s="152"/>
      <c r="AB197" s="152"/>
      <c r="AC197" s="347"/>
      <c r="AD197" s="152"/>
      <c r="AE197" s="152"/>
      <c r="AF197" s="152"/>
      <c r="AG197" s="152"/>
      <c r="AH197" s="152"/>
      <c r="AI197" s="152"/>
      <c r="AJ197" s="347"/>
      <c r="AK197" s="152"/>
      <c r="AL197" s="152"/>
      <c r="AM197" s="295"/>
      <c r="AN197" s="228"/>
      <c r="AO197" s="228"/>
      <c r="AP197" s="228"/>
      <c r="AQ197" s="228"/>
      <c r="AR197" s="228"/>
      <c r="AS197" s="348"/>
      <c r="AT197" s="264">
        <f t="shared" si="147"/>
        <v>0</v>
      </c>
      <c r="AU197" s="259"/>
      <c r="AV197" s="265">
        <f t="shared" si="148"/>
        <v>0</v>
      </c>
      <c r="AX197" s="265">
        <f t="shared" si="152"/>
        <v>0</v>
      </c>
      <c r="AZ197" s="492">
        <f t="shared" si="149"/>
        <v>0</v>
      </c>
      <c r="BB197" s="492">
        <f t="shared" si="150"/>
        <v>0</v>
      </c>
      <c r="BD197" s="265">
        <f t="shared" si="153"/>
        <v>0</v>
      </c>
      <c r="BE197" s="105"/>
      <c r="BF197" s="105"/>
      <c r="BG197" s="105"/>
      <c r="BH197" s="105"/>
      <c r="BI197" s="105"/>
      <c r="BJ197" s="105"/>
    </row>
    <row r="198" spans="2:62" ht="9.9499999999999993" hidden="1" customHeight="1" outlineLevel="1">
      <c r="B198" s="101"/>
      <c r="C198" s="208"/>
      <c r="D198" s="208"/>
      <c r="E198" s="208"/>
      <c r="F198" s="208"/>
      <c r="G198" s="237"/>
      <c r="H198" s="207"/>
      <c r="I198" s="257"/>
      <c r="J198" s="257"/>
      <c r="K198" s="257"/>
      <c r="L198" s="257"/>
      <c r="M198" s="257"/>
      <c r="N198" s="257"/>
      <c r="O198" s="257"/>
      <c r="P198" s="256"/>
      <c r="Q198" s="102"/>
      <c r="R198" s="102"/>
      <c r="S198" s="102"/>
      <c r="U198" s="98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Z198" s="493"/>
      <c r="BE198" s="105"/>
      <c r="BF198" s="105"/>
      <c r="BG198" s="105"/>
      <c r="BH198" s="105"/>
      <c r="BI198" s="105"/>
      <c r="BJ198" s="105"/>
    </row>
    <row r="199" spans="2:62" ht="20.100000000000001" customHeight="1" collapsed="1">
      <c r="B199" s="151">
        <f>B182+1</f>
        <v>12</v>
      </c>
      <c r="C199" s="916"/>
      <c r="D199" s="917"/>
      <c r="E199" s="917"/>
      <c r="F199" s="918"/>
      <c r="G199" s="429"/>
      <c r="H199" s="206">
        <v>1</v>
      </c>
      <c r="I199" s="642">
        <f t="shared" ref="I199" si="154">$H199*SUM(I200:I214)</f>
        <v>0</v>
      </c>
      <c r="J199" s="643">
        <f t="shared" ref="J199:O199" si="155">$H199*SUM(J200:J214)</f>
        <v>0</v>
      </c>
      <c r="K199" s="644">
        <f t="shared" si="155"/>
        <v>0</v>
      </c>
      <c r="L199" s="645">
        <f t="shared" si="155"/>
        <v>0</v>
      </c>
      <c r="M199" s="645">
        <f t="shared" si="155"/>
        <v>0</v>
      </c>
      <c r="N199" s="644">
        <f t="shared" si="155"/>
        <v>0</v>
      </c>
      <c r="O199" s="642">
        <f t="shared" si="155"/>
        <v>0</v>
      </c>
      <c r="P199" s="209">
        <f t="shared" ref="P199:Q199" si="156">$H199*SUM(P200:P214)</f>
        <v>0</v>
      </c>
      <c r="Q199" s="210">
        <f t="shared" si="156"/>
        <v>0</v>
      </c>
      <c r="R199" s="136">
        <f t="shared" ref="R199:R214" si="157">P199*(1+Gewinn)*(1+SicherheitAngebot)</f>
        <v>0</v>
      </c>
      <c r="S199" s="137">
        <f t="shared" ref="S199:S214" si="158">Q199*(1+MGKZ)*(1+Gewinn)*(1+SicherheitAngebot)</f>
        <v>0</v>
      </c>
      <c r="U199" s="10">
        <f>I199*$I$7+J199*$J$7+K199*$K$7+L199*$L$7+M199*$M$7+N199*$N$7+O199*$O$7+R199+S199</f>
        <v>0</v>
      </c>
      <c r="W199" s="646">
        <f t="shared" ref="W199:AB199" si="159">$H199*SUM(W200:W214)</f>
        <v>0</v>
      </c>
      <c r="X199" s="647">
        <f t="shared" si="159"/>
        <v>0</v>
      </c>
      <c r="Y199" s="648">
        <f t="shared" si="159"/>
        <v>0</v>
      </c>
      <c r="Z199" s="649">
        <f t="shared" si="159"/>
        <v>0</v>
      </c>
      <c r="AA199" s="648">
        <f t="shared" si="159"/>
        <v>0</v>
      </c>
      <c r="AB199" s="646">
        <f t="shared" si="159"/>
        <v>0</v>
      </c>
      <c r="AC199" s="258"/>
      <c r="AD199" s="646">
        <f t="shared" ref="AD199:AM199" si="160">$H199*SUM(AD200:AD214)</f>
        <v>0</v>
      </c>
      <c r="AE199" s="647">
        <f t="shared" si="160"/>
        <v>0</v>
      </c>
      <c r="AF199" s="648">
        <f t="shared" si="160"/>
        <v>0</v>
      </c>
      <c r="AG199" s="649">
        <f t="shared" si="160"/>
        <v>0</v>
      </c>
      <c r="AH199" s="648">
        <f t="shared" si="160"/>
        <v>0</v>
      </c>
      <c r="AI199" s="646">
        <f t="shared" si="160"/>
        <v>0</v>
      </c>
      <c r="AJ199" s="258"/>
      <c r="AK199" s="653">
        <f t="shared" si="160"/>
        <v>0</v>
      </c>
      <c r="AL199" s="653">
        <f t="shared" si="160"/>
        <v>0</v>
      </c>
      <c r="AM199" s="653">
        <f t="shared" si="160"/>
        <v>0</v>
      </c>
      <c r="AN199" s="227">
        <f>$H199*SUM(AN200:AN214)*(1+Gewinn)*(1+SicherheitAngebot)</f>
        <v>0</v>
      </c>
      <c r="AO199" s="227">
        <f>$H199*SUM(AO200:AO214)*(1+Gewinn)*(1+SicherheitAngebot)</f>
        <v>0</v>
      </c>
      <c r="AP199" s="227">
        <f>$H199*SUM(AP200:AP214)*(1+Gewinn)*(1+SicherheitAngebot)</f>
        <v>0</v>
      </c>
      <c r="AQ199" s="227">
        <f>$H199*SUM(AQ200:AQ214)*(1+Gewinn)*(1+SicherheitAngebot)</f>
        <v>0</v>
      </c>
      <c r="AR199" s="227">
        <f>$H199*SUM(AR200:AR214)*(1+Gewinn)*(1+SicherheitAngebot)</f>
        <v>0</v>
      </c>
      <c r="AS199" s="262"/>
      <c r="AT199" s="263">
        <f t="shared" si="147"/>
        <v>0</v>
      </c>
      <c r="AU199" s="259"/>
      <c r="AV199" s="491">
        <f>AK199*$AK$7+AL199*$AL$7+AM199*$AM$7+SUM(AN199:AR199)+AT199/Zuschläge_IBN+AT199</f>
        <v>0</v>
      </c>
      <c r="AX199" s="685">
        <f>U199+AV199</f>
        <v>0</v>
      </c>
      <c r="AZ199" s="490">
        <f>IF(H199&gt;0,U199/(1+SicherheitAngebot)*(1+Sicherheit),0)</f>
        <v>0</v>
      </c>
      <c r="BB199" s="490">
        <f>IF(H199&gt;0,AV199/(1+SicherheitAngebot)*(1+Sicherheit),0)</f>
        <v>0</v>
      </c>
      <c r="BD199" s="490">
        <f>AZ199+BB199</f>
        <v>0</v>
      </c>
      <c r="BE199" s="105"/>
      <c r="BF199" s="105"/>
      <c r="BG199" s="105"/>
      <c r="BH199" s="105"/>
      <c r="BI199" s="105"/>
      <c r="BJ199" s="105"/>
    </row>
    <row r="200" spans="2:62" ht="20.100000000000001" hidden="1" customHeight="1" outlineLevel="1">
      <c r="B200" s="99"/>
      <c r="C200" s="908"/>
      <c r="D200" s="909"/>
      <c r="E200" s="909"/>
      <c r="F200" s="910"/>
      <c r="G200" s="890"/>
      <c r="H200" s="901"/>
      <c r="I200" s="152"/>
      <c r="J200" s="152"/>
      <c r="K200" s="152"/>
      <c r="L200" s="152"/>
      <c r="M200" s="152"/>
      <c r="N200" s="152"/>
      <c r="O200" s="152"/>
      <c r="P200" s="153"/>
      <c r="Q200" s="153"/>
      <c r="R200" s="156">
        <f t="shared" si="157"/>
        <v>0</v>
      </c>
      <c r="S200" s="156">
        <f t="shared" si="158"/>
        <v>0</v>
      </c>
      <c r="U200" s="157">
        <f>I200*$I$7+J200*$J$7+K200*$K$7+L200*$L$7+M200*$M$7+N200*$N$7+O200*$O$7+R200+S200</f>
        <v>0</v>
      </c>
      <c r="W200" s="152"/>
      <c r="X200" s="152"/>
      <c r="Y200" s="152"/>
      <c r="Z200" s="152"/>
      <c r="AA200" s="152"/>
      <c r="AB200" s="152"/>
      <c r="AC200" s="347"/>
      <c r="AD200" s="152"/>
      <c r="AE200" s="152"/>
      <c r="AF200" s="152"/>
      <c r="AG200" s="152"/>
      <c r="AH200" s="152"/>
      <c r="AI200" s="152"/>
      <c r="AJ200" s="347"/>
      <c r="AK200" s="152"/>
      <c r="AL200" s="152"/>
      <c r="AM200" s="295"/>
      <c r="AN200" s="228"/>
      <c r="AO200" s="228"/>
      <c r="AP200" s="228"/>
      <c r="AQ200" s="228"/>
      <c r="AR200" s="228"/>
      <c r="AS200" s="348"/>
      <c r="AT200" s="264">
        <f t="shared" si="147"/>
        <v>0</v>
      </c>
      <c r="AU200" s="259"/>
      <c r="AV200" s="265">
        <f t="shared" ref="AV200:AV214" si="161">AK200*$AK$7+AL200*$AL$7+AM200*$AM$7+SUM(AN200:AR200)*(1+Gewinn)*(1+SicherheitAngebot)+AT200/Zuschläge_IBN+AT200</f>
        <v>0</v>
      </c>
      <c r="AX200" s="265">
        <f>U200+AV200</f>
        <v>0</v>
      </c>
      <c r="AZ200" s="492">
        <f t="shared" ref="AZ200:AZ214" si="162">U200/(1+SicherheitAngebot)*(1+Sicherheit)</f>
        <v>0</v>
      </c>
      <c r="BB200" s="492">
        <f t="shared" ref="BB200:BB214" si="163">AV200/(1+SicherheitAngebot)*(1+Sicherheit)</f>
        <v>0</v>
      </c>
      <c r="BD200" s="265">
        <f>AZ200+BB200</f>
        <v>0</v>
      </c>
      <c r="BE200" s="105"/>
      <c r="BF200" s="105"/>
      <c r="BG200" s="105"/>
      <c r="BH200" s="105"/>
      <c r="BI200" s="105"/>
      <c r="BJ200" s="105"/>
    </row>
    <row r="201" spans="2:62" ht="20.100000000000001" hidden="1" customHeight="1" outlineLevel="1">
      <c r="B201" s="100"/>
      <c r="C201" s="908"/>
      <c r="D201" s="909"/>
      <c r="E201" s="909"/>
      <c r="F201" s="910"/>
      <c r="G201" s="890"/>
      <c r="H201" s="891"/>
      <c r="I201" s="152"/>
      <c r="J201" s="152"/>
      <c r="K201" s="152"/>
      <c r="L201" s="152"/>
      <c r="M201" s="152"/>
      <c r="N201" s="152"/>
      <c r="O201" s="152"/>
      <c r="P201" s="153"/>
      <c r="Q201" s="153"/>
      <c r="R201" s="156">
        <f t="shared" si="157"/>
        <v>0</v>
      </c>
      <c r="S201" s="156">
        <f t="shared" si="158"/>
        <v>0</v>
      </c>
      <c r="U201" s="157">
        <f t="shared" ref="U201:U214" si="164">I201*$I$7+J201*$J$7+K201*$K$7+L201*$L$7+M201*$M$7+N201*$N$7+O201*$O$7+R201+S201</f>
        <v>0</v>
      </c>
      <c r="W201" s="152"/>
      <c r="X201" s="152"/>
      <c r="Y201" s="152"/>
      <c r="Z201" s="152"/>
      <c r="AA201" s="152"/>
      <c r="AB201" s="152"/>
      <c r="AC201" s="347"/>
      <c r="AD201" s="152"/>
      <c r="AE201" s="152"/>
      <c r="AF201" s="152"/>
      <c r="AG201" s="152"/>
      <c r="AH201" s="152"/>
      <c r="AI201" s="152"/>
      <c r="AJ201" s="347"/>
      <c r="AK201" s="152"/>
      <c r="AL201" s="152"/>
      <c r="AM201" s="295"/>
      <c r="AN201" s="228"/>
      <c r="AO201" s="228"/>
      <c r="AP201" s="228"/>
      <c r="AQ201" s="228"/>
      <c r="AR201" s="228"/>
      <c r="AS201" s="348"/>
      <c r="AT201" s="264">
        <f t="shared" si="147"/>
        <v>0</v>
      </c>
      <c r="AU201" s="259"/>
      <c r="AV201" s="265">
        <f t="shared" si="161"/>
        <v>0</v>
      </c>
      <c r="AX201" s="265">
        <f t="shared" ref="AX201:AX214" si="165">U201+AV201</f>
        <v>0</v>
      </c>
      <c r="AZ201" s="492">
        <f t="shared" si="162"/>
        <v>0</v>
      </c>
      <c r="BB201" s="492">
        <f t="shared" si="163"/>
        <v>0</v>
      </c>
      <c r="BD201" s="265">
        <f t="shared" ref="BD201:BD214" si="166">AZ201+BB201</f>
        <v>0</v>
      </c>
      <c r="BE201" s="105"/>
      <c r="BF201" s="105"/>
      <c r="BG201" s="105"/>
      <c r="BH201" s="105"/>
      <c r="BI201" s="105"/>
      <c r="BJ201" s="105"/>
    </row>
    <row r="202" spans="2:62" ht="20.100000000000001" hidden="1" customHeight="1" outlineLevel="1">
      <c r="B202" s="100"/>
      <c r="C202" s="908"/>
      <c r="D202" s="909"/>
      <c r="E202" s="909"/>
      <c r="F202" s="910"/>
      <c r="G202" s="890"/>
      <c r="H202" s="891"/>
      <c r="I202" s="152"/>
      <c r="J202" s="152"/>
      <c r="K202" s="152"/>
      <c r="L202" s="152"/>
      <c r="M202" s="152"/>
      <c r="N202" s="152"/>
      <c r="O202" s="152"/>
      <c r="P202" s="153"/>
      <c r="Q202" s="153"/>
      <c r="R202" s="156">
        <f t="shared" si="157"/>
        <v>0</v>
      </c>
      <c r="S202" s="156">
        <f t="shared" si="158"/>
        <v>0</v>
      </c>
      <c r="U202" s="157">
        <f t="shared" si="164"/>
        <v>0</v>
      </c>
      <c r="W202" s="152"/>
      <c r="X202" s="152"/>
      <c r="Y202" s="152"/>
      <c r="Z202" s="152"/>
      <c r="AA202" s="152"/>
      <c r="AB202" s="152"/>
      <c r="AC202" s="347"/>
      <c r="AD202" s="152"/>
      <c r="AE202" s="152"/>
      <c r="AF202" s="152"/>
      <c r="AG202" s="152"/>
      <c r="AH202" s="152"/>
      <c r="AI202" s="152"/>
      <c r="AJ202" s="347"/>
      <c r="AK202" s="152"/>
      <c r="AL202" s="152"/>
      <c r="AM202" s="295"/>
      <c r="AN202" s="228"/>
      <c r="AO202" s="228"/>
      <c r="AP202" s="228"/>
      <c r="AQ202" s="228"/>
      <c r="AR202" s="228"/>
      <c r="AS202" s="348"/>
      <c r="AT202" s="264">
        <f t="shared" si="147"/>
        <v>0</v>
      </c>
      <c r="AU202" s="259"/>
      <c r="AV202" s="265">
        <f t="shared" si="161"/>
        <v>0</v>
      </c>
      <c r="AX202" s="265">
        <f t="shared" si="165"/>
        <v>0</v>
      </c>
      <c r="AZ202" s="492">
        <f t="shared" si="162"/>
        <v>0</v>
      </c>
      <c r="BB202" s="492">
        <f t="shared" si="163"/>
        <v>0</v>
      </c>
      <c r="BD202" s="265">
        <f t="shared" si="166"/>
        <v>0</v>
      </c>
      <c r="BE202" s="105"/>
      <c r="BF202" s="105"/>
      <c r="BG202" s="105"/>
      <c r="BH202" s="105"/>
      <c r="BI202" s="105"/>
      <c r="BJ202" s="105"/>
    </row>
    <row r="203" spans="2:62" ht="20.100000000000001" hidden="1" customHeight="1" outlineLevel="1">
      <c r="B203" s="100"/>
      <c r="C203" s="908"/>
      <c r="D203" s="909"/>
      <c r="E203" s="909"/>
      <c r="F203" s="910"/>
      <c r="G203" s="890"/>
      <c r="H203" s="891"/>
      <c r="I203" s="152"/>
      <c r="J203" s="152"/>
      <c r="K203" s="152"/>
      <c r="L203" s="152"/>
      <c r="M203" s="152"/>
      <c r="N203" s="152"/>
      <c r="O203" s="152"/>
      <c r="P203" s="153"/>
      <c r="Q203" s="153"/>
      <c r="R203" s="156">
        <f t="shared" si="157"/>
        <v>0</v>
      </c>
      <c r="S203" s="156">
        <f t="shared" si="158"/>
        <v>0</v>
      </c>
      <c r="U203" s="157">
        <f t="shared" si="164"/>
        <v>0</v>
      </c>
      <c r="W203" s="152"/>
      <c r="X203" s="152"/>
      <c r="Y203" s="152"/>
      <c r="Z203" s="152"/>
      <c r="AA203" s="152"/>
      <c r="AB203" s="152"/>
      <c r="AC203" s="347"/>
      <c r="AD203" s="152"/>
      <c r="AE203" s="152"/>
      <c r="AF203" s="152"/>
      <c r="AG203" s="152"/>
      <c r="AH203" s="152"/>
      <c r="AI203" s="152"/>
      <c r="AJ203" s="347"/>
      <c r="AK203" s="152"/>
      <c r="AL203" s="152"/>
      <c r="AM203" s="295"/>
      <c r="AN203" s="228"/>
      <c r="AO203" s="228"/>
      <c r="AP203" s="228"/>
      <c r="AQ203" s="228"/>
      <c r="AR203" s="228"/>
      <c r="AS203" s="348"/>
      <c r="AT203" s="264">
        <f t="shared" si="147"/>
        <v>0</v>
      </c>
      <c r="AU203" s="259"/>
      <c r="AV203" s="265">
        <f t="shared" si="161"/>
        <v>0</v>
      </c>
      <c r="AX203" s="265">
        <f t="shared" si="165"/>
        <v>0</v>
      </c>
      <c r="AZ203" s="492">
        <f t="shared" si="162"/>
        <v>0</v>
      </c>
      <c r="BB203" s="492">
        <f t="shared" si="163"/>
        <v>0</v>
      </c>
      <c r="BD203" s="265">
        <f t="shared" si="166"/>
        <v>0</v>
      </c>
      <c r="BE203" s="105"/>
      <c r="BF203" s="105"/>
      <c r="BG203" s="105"/>
      <c r="BH203" s="105"/>
      <c r="BI203" s="105"/>
      <c r="BJ203" s="105"/>
    </row>
    <row r="204" spans="2:62" ht="20.100000000000001" hidden="1" customHeight="1" outlineLevel="1">
      <c r="B204" s="100"/>
      <c r="C204" s="908"/>
      <c r="D204" s="909"/>
      <c r="E204" s="909"/>
      <c r="F204" s="910"/>
      <c r="G204" s="890"/>
      <c r="H204" s="891"/>
      <c r="I204" s="152"/>
      <c r="J204" s="152"/>
      <c r="K204" s="152"/>
      <c r="L204" s="152"/>
      <c r="M204" s="152"/>
      <c r="N204" s="152"/>
      <c r="O204" s="152"/>
      <c r="P204" s="153"/>
      <c r="Q204" s="153"/>
      <c r="R204" s="156">
        <f t="shared" si="157"/>
        <v>0</v>
      </c>
      <c r="S204" s="156">
        <f t="shared" si="158"/>
        <v>0</v>
      </c>
      <c r="U204" s="157">
        <f t="shared" si="164"/>
        <v>0</v>
      </c>
      <c r="W204" s="152"/>
      <c r="X204" s="152"/>
      <c r="Y204" s="152"/>
      <c r="Z204" s="152"/>
      <c r="AA204" s="152"/>
      <c r="AB204" s="152"/>
      <c r="AC204" s="347"/>
      <c r="AD204" s="152"/>
      <c r="AE204" s="152"/>
      <c r="AF204" s="152"/>
      <c r="AG204" s="152"/>
      <c r="AH204" s="152"/>
      <c r="AI204" s="152"/>
      <c r="AJ204" s="347"/>
      <c r="AK204" s="152"/>
      <c r="AL204" s="152"/>
      <c r="AM204" s="295"/>
      <c r="AN204" s="228"/>
      <c r="AO204" s="228"/>
      <c r="AP204" s="228"/>
      <c r="AQ204" s="228"/>
      <c r="AR204" s="228"/>
      <c r="AS204" s="348"/>
      <c r="AT204" s="264">
        <f t="shared" si="147"/>
        <v>0</v>
      </c>
      <c r="AU204" s="259"/>
      <c r="AV204" s="265">
        <f t="shared" si="161"/>
        <v>0</v>
      </c>
      <c r="AX204" s="265">
        <f t="shared" si="165"/>
        <v>0</v>
      </c>
      <c r="AZ204" s="492">
        <f t="shared" si="162"/>
        <v>0</v>
      </c>
      <c r="BB204" s="492">
        <f t="shared" si="163"/>
        <v>0</v>
      </c>
      <c r="BD204" s="265">
        <f t="shared" si="166"/>
        <v>0</v>
      </c>
      <c r="BE204" s="105"/>
      <c r="BF204" s="105"/>
      <c r="BG204" s="105"/>
      <c r="BH204" s="105"/>
      <c r="BI204" s="105"/>
      <c r="BJ204" s="105"/>
    </row>
    <row r="205" spans="2:62" ht="20.100000000000001" hidden="1" customHeight="1" outlineLevel="1">
      <c r="B205" s="100"/>
      <c r="C205" s="908"/>
      <c r="D205" s="909"/>
      <c r="E205" s="909"/>
      <c r="F205" s="910"/>
      <c r="G205" s="890"/>
      <c r="H205" s="891"/>
      <c r="I205" s="152"/>
      <c r="J205" s="152"/>
      <c r="K205" s="152"/>
      <c r="L205" s="152"/>
      <c r="M205" s="152"/>
      <c r="N205" s="152"/>
      <c r="O205" s="152"/>
      <c r="P205" s="153"/>
      <c r="Q205" s="153"/>
      <c r="R205" s="156">
        <f t="shared" si="157"/>
        <v>0</v>
      </c>
      <c r="S205" s="156">
        <f t="shared" si="158"/>
        <v>0</v>
      </c>
      <c r="U205" s="157">
        <f t="shared" si="164"/>
        <v>0</v>
      </c>
      <c r="W205" s="152"/>
      <c r="X205" s="152"/>
      <c r="Y205" s="152"/>
      <c r="Z205" s="152"/>
      <c r="AA205" s="152"/>
      <c r="AB205" s="152"/>
      <c r="AC205" s="347"/>
      <c r="AD205" s="152"/>
      <c r="AE205" s="152"/>
      <c r="AF205" s="152"/>
      <c r="AG205" s="152"/>
      <c r="AH205" s="152"/>
      <c r="AI205" s="152"/>
      <c r="AJ205" s="347"/>
      <c r="AK205" s="152"/>
      <c r="AL205" s="152"/>
      <c r="AM205" s="295"/>
      <c r="AN205" s="228"/>
      <c r="AO205" s="228"/>
      <c r="AP205" s="228"/>
      <c r="AQ205" s="228"/>
      <c r="AR205" s="228"/>
      <c r="AS205" s="348"/>
      <c r="AT205" s="264">
        <f t="shared" si="147"/>
        <v>0</v>
      </c>
      <c r="AU205" s="259"/>
      <c r="AV205" s="265">
        <f t="shared" si="161"/>
        <v>0</v>
      </c>
      <c r="AX205" s="265">
        <f t="shared" si="165"/>
        <v>0</v>
      </c>
      <c r="AZ205" s="492">
        <f t="shared" si="162"/>
        <v>0</v>
      </c>
      <c r="BB205" s="492">
        <f t="shared" si="163"/>
        <v>0</v>
      </c>
      <c r="BD205" s="265">
        <f t="shared" si="166"/>
        <v>0</v>
      </c>
      <c r="BE205" s="105"/>
      <c r="BF205" s="105"/>
      <c r="BG205" s="105"/>
      <c r="BH205" s="105"/>
      <c r="BI205" s="105"/>
      <c r="BJ205" s="105"/>
    </row>
    <row r="206" spans="2:62" ht="20.100000000000001" hidden="1" customHeight="1" outlineLevel="1">
      <c r="B206" s="100"/>
      <c r="C206" s="908"/>
      <c r="D206" s="909"/>
      <c r="E206" s="909"/>
      <c r="F206" s="910"/>
      <c r="G206" s="890"/>
      <c r="H206" s="891"/>
      <c r="I206" s="152"/>
      <c r="J206" s="152"/>
      <c r="K206" s="152"/>
      <c r="L206" s="152"/>
      <c r="M206" s="152"/>
      <c r="N206" s="152"/>
      <c r="O206" s="152"/>
      <c r="P206" s="153"/>
      <c r="Q206" s="153"/>
      <c r="R206" s="156">
        <f t="shared" si="157"/>
        <v>0</v>
      </c>
      <c r="S206" s="156">
        <f t="shared" si="158"/>
        <v>0</v>
      </c>
      <c r="U206" s="157">
        <f t="shared" si="164"/>
        <v>0</v>
      </c>
      <c r="W206" s="152"/>
      <c r="X206" s="152"/>
      <c r="Y206" s="152"/>
      <c r="Z206" s="152"/>
      <c r="AA206" s="152"/>
      <c r="AB206" s="152"/>
      <c r="AC206" s="347"/>
      <c r="AD206" s="152"/>
      <c r="AE206" s="152"/>
      <c r="AF206" s="152"/>
      <c r="AG206" s="152"/>
      <c r="AH206" s="152"/>
      <c r="AI206" s="152"/>
      <c r="AJ206" s="347"/>
      <c r="AK206" s="152"/>
      <c r="AL206" s="152"/>
      <c r="AM206" s="295"/>
      <c r="AN206" s="228"/>
      <c r="AO206" s="228"/>
      <c r="AP206" s="228"/>
      <c r="AQ206" s="228"/>
      <c r="AR206" s="228"/>
      <c r="AS206" s="348"/>
      <c r="AT206" s="264">
        <f t="shared" si="147"/>
        <v>0</v>
      </c>
      <c r="AU206" s="259"/>
      <c r="AV206" s="265">
        <f t="shared" si="161"/>
        <v>0</v>
      </c>
      <c r="AX206" s="265">
        <f t="shared" si="165"/>
        <v>0</v>
      </c>
      <c r="AZ206" s="492">
        <f t="shared" si="162"/>
        <v>0</v>
      </c>
      <c r="BB206" s="492">
        <f t="shared" si="163"/>
        <v>0</v>
      </c>
      <c r="BD206" s="265">
        <f t="shared" si="166"/>
        <v>0</v>
      </c>
      <c r="BE206" s="105"/>
      <c r="BF206" s="105"/>
      <c r="BG206" s="105"/>
      <c r="BH206" s="105"/>
      <c r="BI206" s="105"/>
      <c r="BJ206" s="105"/>
    </row>
    <row r="207" spans="2:62" ht="20.100000000000001" hidden="1" customHeight="1" outlineLevel="1">
      <c r="B207" s="100"/>
      <c r="C207" s="908"/>
      <c r="D207" s="909"/>
      <c r="E207" s="909"/>
      <c r="F207" s="910"/>
      <c r="G207" s="890"/>
      <c r="H207" s="891"/>
      <c r="I207" s="152"/>
      <c r="J207" s="152"/>
      <c r="K207" s="152"/>
      <c r="L207" s="152"/>
      <c r="M207" s="152"/>
      <c r="N207" s="152"/>
      <c r="O207" s="152"/>
      <c r="P207" s="153"/>
      <c r="Q207" s="153"/>
      <c r="R207" s="156">
        <f t="shared" si="157"/>
        <v>0</v>
      </c>
      <c r="S207" s="156">
        <f t="shared" si="158"/>
        <v>0</v>
      </c>
      <c r="U207" s="157">
        <f t="shared" si="164"/>
        <v>0</v>
      </c>
      <c r="W207" s="152"/>
      <c r="X207" s="152"/>
      <c r="Y207" s="152"/>
      <c r="Z207" s="152"/>
      <c r="AA207" s="152"/>
      <c r="AB207" s="152"/>
      <c r="AC207" s="347"/>
      <c r="AD207" s="152"/>
      <c r="AE207" s="152"/>
      <c r="AF207" s="152"/>
      <c r="AG207" s="152"/>
      <c r="AH207" s="152"/>
      <c r="AI207" s="152"/>
      <c r="AJ207" s="347"/>
      <c r="AK207" s="152"/>
      <c r="AL207" s="152"/>
      <c r="AM207" s="295"/>
      <c r="AN207" s="228"/>
      <c r="AO207" s="228"/>
      <c r="AP207" s="228"/>
      <c r="AQ207" s="228"/>
      <c r="AR207" s="228"/>
      <c r="AS207" s="348"/>
      <c r="AT207" s="264">
        <f t="shared" si="147"/>
        <v>0</v>
      </c>
      <c r="AU207" s="259"/>
      <c r="AV207" s="265">
        <f t="shared" si="161"/>
        <v>0</v>
      </c>
      <c r="AX207" s="265">
        <f t="shared" si="165"/>
        <v>0</v>
      </c>
      <c r="AZ207" s="492">
        <f t="shared" si="162"/>
        <v>0</v>
      </c>
      <c r="BB207" s="492">
        <f t="shared" si="163"/>
        <v>0</v>
      </c>
      <c r="BD207" s="265">
        <f t="shared" si="166"/>
        <v>0</v>
      </c>
      <c r="BE207" s="105"/>
      <c r="BF207" s="105"/>
      <c r="BG207" s="105"/>
      <c r="BH207" s="105"/>
      <c r="BI207" s="105"/>
      <c r="BJ207" s="105"/>
    </row>
    <row r="208" spans="2:62" ht="20.100000000000001" hidden="1" customHeight="1" outlineLevel="1">
      <c r="B208" s="100"/>
      <c r="C208" s="908"/>
      <c r="D208" s="909"/>
      <c r="E208" s="909"/>
      <c r="F208" s="910"/>
      <c r="G208" s="890"/>
      <c r="H208" s="891"/>
      <c r="I208" s="152"/>
      <c r="J208" s="152"/>
      <c r="K208" s="152"/>
      <c r="L208" s="152"/>
      <c r="M208" s="152"/>
      <c r="N208" s="152"/>
      <c r="O208" s="152"/>
      <c r="P208" s="153"/>
      <c r="Q208" s="153"/>
      <c r="R208" s="156">
        <f t="shared" si="157"/>
        <v>0</v>
      </c>
      <c r="S208" s="156">
        <f t="shared" si="158"/>
        <v>0</v>
      </c>
      <c r="U208" s="157">
        <f t="shared" si="164"/>
        <v>0</v>
      </c>
      <c r="W208" s="152"/>
      <c r="X208" s="152"/>
      <c r="Y208" s="152"/>
      <c r="Z208" s="152"/>
      <c r="AA208" s="152"/>
      <c r="AB208" s="152"/>
      <c r="AC208" s="347"/>
      <c r="AD208" s="152"/>
      <c r="AE208" s="152"/>
      <c r="AF208" s="152"/>
      <c r="AG208" s="152"/>
      <c r="AH208" s="152"/>
      <c r="AI208" s="152"/>
      <c r="AJ208" s="347"/>
      <c r="AK208" s="152"/>
      <c r="AL208" s="152"/>
      <c r="AM208" s="295"/>
      <c r="AN208" s="228"/>
      <c r="AO208" s="228"/>
      <c r="AP208" s="228"/>
      <c r="AQ208" s="228"/>
      <c r="AR208" s="228"/>
      <c r="AS208" s="348"/>
      <c r="AT208" s="264">
        <f t="shared" si="147"/>
        <v>0</v>
      </c>
      <c r="AU208" s="259"/>
      <c r="AV208" s="265">
        <f t="shared" si="161"/>
        <v>0</v>
      </c>
      <c r="AX208" s="265">
        <f t="shared" si="165"/>
        <v>0</v>
      </c>
      <c r="AZ208" s="492">
        <f t="shared" si="162"/>
        <v>0</v>
      </c>
      <c r="BB208" s="492">
        <f t="shared" si="163"/>
        <v>0</v>
      </c>
      <c r="BD208" s="265">
        <f t="shared" si="166"/>
        <v>0</v>
      </c>
      <c r="BE208" s="105"/>
      <c r="BF208" s="105"/>
      <c r="BG208" s="105"/>
      <c r="BH208" s="105"/>
      <c r="BI208" s="105"/>
      <c r="BJ208" s="105"/>
    </row>
    <row r="209" spans="2:62" ht="20.100000000000001" hidden="1" customHeight="1" outlineLevel="1">
      <c r="B209" s="100"/>
      <c r="C209" s="908"/>
      <c r="D209" s="909"/>
      <c r="E209" s="909"/>
      <c r="F209" s="910"/>
      <c r="G209" s="890"/>
      <c r="H209" s="891"/>
      <c r="I209" s="152"/>
      <c r="J209" s="152"/>
      <c r="K209" s="152"/>
      <c r="L209" s="152"/>
      <c r="M209" s="152"/>
      <c r="N209" s="152"/>
      <c r="O209" s="152"/>
      <c r="P209" s="153"/>
      <c r="Q209" s="153"/>
      <c r="R209" s="156">
        <f t="shared" si="157"/>
        <v>0</v>
      </c>
      <c r="S209" s="156">
        <f t="shared" si="158"/>
        <v>0</v>
      </c>
      <c r="U209" s="157">
        <f t="shared" si="164"/>
        <v>0</v>
      </c>
      <c r="W209" s="152"/>
      <c r="X209" s="152"/>
      <c r="Y209" s="152"/>
      <c r="Z209" s="152"/>
      <c r="AA209" s="152"/>
      <c r="AB209" s="152"/>
      <c r="AC209" s="347"/>
      <c r="AD209" s="152"/>
      <c r="AE209" s="152"/>
      <c r="AF209" s="152"/>
      <c r="AG209" s="152"/>
      <c r="AH209" s="152"/>
      <c r="AI209" s="152"/>
      <c r="AJ209" s="347"/>
      <c r="AK209" s="152"/>
      <c r="AL209" s="152"/>
      <c r="AM209" s="295"/>
      <c r="AN209" s="228"/>
      <c r="AO209" s="228"/>
      <c r="AP209" s="228"/>
      <c r="AQ209" s="228"/>
      <c r="AR209" s="228"/>
      <c r="AS209" s="348"/>
      <c r="AT209" s="264">
        <f t="shared" si="147"/>
        <v>0</v>
      </c>
      <c r="AU209" s="259"/>
      <c r="AV209" s="265">
        <f t="shared" si="161"/>
        <v>0</v>
      </c>
      <c r="AX209" s="265">
        <f t="shared" si="165"/>
        <v>0</v>
      </c>
      <c r="AZ209" s="492">
        <f t="shared" si="162"/>
        <v>0</v>
      </c>
      <c r="BB209" s="492">
        <f t="shared" si="163"/>
        <v>0</v>
      </c>
      <c r="BD209" s="265">
        <f t="shared" si="166"/>
        <v>0</v>
      </c>
      <c r="BE209" s="105"/>
      <c r="BF209" s="105"/>
      <c r="BG209" s="105"/>
      <c r="BH209" s="105"/>
      <c r="BI209" s="105"/>
      <c r="BJ209" s="105"/>
    </row>
    <row r="210" spans="2:62" ht="20.100000000000001" hidden="1" customHeight="1" outlineLevel="1">
      <c r="B210" s="100"/>
      <c r="C210" s="908"/>
      <c r="D210" s="909"/>
      <c r="E210" s="909"/>
      <c r="F210" s="910"/>
      <c r="G210" s="890"/>
      <c r="H210" s="891"/>
      <c r="I210" s="152"/>
      <c r="J210" s="152"/>
      <c r="K210" s="152"/>
      <c r="L210" s="152"/>
      <c r="M210" s="152"/>
      <c r="N210" s="152"/>
      <c r="O210" s="152"/>
      <c r="P210" s="153"/>
      <c r="Q210" s="153"/>
      <c r="R210" s="156">
        <f t="shared" si="157"/>
        <v>0</v>
      </c>
      <c r="S210" s="156">
        <f t="shared" si="158"/>
        <v>0</v>
      </c>
      <c r="U210" s="157">
        <f t="shared" si="164"/>
        <v>0</v>
      </c>
      <c r="W210" s="152"/>
      <c r="X210" s="152"/>
      <c r="Y210" s="152"/>
      <c r="Z210" s="152"/>
      <c r="AA210" s="152"/>
      <c r="AB210" s="152"/>
      <c r="AC210" s="347"/>
      <c r="AD210" s="152"/>
      <c r="AE210" s="152"/>
      <c r="AF210" s="152"/>
      <c r="AG210" s="152"/>
      <c r="AH210" s="152"/>
      <c r="AI210" s="152"/>
      <c r="AJ210" s="347"/>
      <c r="AK210" s="152"/>
      <c r="AL210" s="152"/>
      <c r="AM210" s="295"/>
      <c r="AN210" s="228"/>
      <c r="AO210" s="228"/>
      <c r="AP210" s="228"/>
      <c r="AQ210" s="228"/>
      <c r="AR210" s="228"/>
      <c r="AS210" s="348"/>
      <c r="AT210" s="264">
        <f t="shared" si="147"/>
        <v>0</v>
      </c>
      <c r="AU210" s="259"/>
      <c r="AV210" s="265">
        <f t="shared" si="161"/>
        <v>0</v>
      </c>
      <c r="AX210" s="265">
        <f t="shared" si="165"/>
        <v>0</v>
      </c>
      <c r="AZ210" s="492">
        <f t="shared" si="162"/>
        <v>0</v>
      </c>
      <c r="BB210" s="492">
        <f t="shared" si="163"/>
        <v>0</v>
      </c>
      <c r="BD210" s="265">
        <f t="shared" si="166"/>
        <v>0</v>
      </c>
      <c r="BE210" s="105"/>
      <c r="BF210" s="105"/>
      <c r="BG210" s="105"/>
      <c r="BH210" s="105"/>
      <c r="BI210" s="105"/>
      <c r="BJ210" s="105"/>
    </row>
    <row r="211" spans="2:62" ht="20.100000000000001" hidden="1" customHeight="1" outlineLevel="1">
      <c r="B211" s="100"/>
      <c r="C211" s="908"/>
      <c r="D211" s="909"/>
      <c r="E211" s="909"/>
      <c r="F211" s="910"/>
      <c r="G211" s="890"/>
      <c r="H211" s="891"/>
      <c r="I211" s="152"/>
      <c r="J211" s="152"/>
      <c r="K211" s="152"/>
      <c r="L211" s="152"/>
      <c r="M211" s="152"/>
      <c r="N211" s="152"/>
      <c r="O211" s="152"/>
      <c r="P211" s="153"/>
      <c r="Q211" s="153"/>
      <c r="R211" s="156">
        <f t="shared" si="157"/>
        <v>0</v>
      </c>
      <c r="S211" s="156">
        <f t="shared" si="158"/>
        <v>0</v>
      </c>
      <c r="U211" s="157">
        <f t="shared" si="164"/>
        <v>0</v>
      </c>
      <c r="W211" s="152"/>
      <c r="X211" s="152"/>
      <c r="Y211" s="152"/>
      <c r="Z211" s="152"/>
      <c r="AA211" s="152"/>
      <c r="AB211" s="152"/>
      <c r="AC211" s="347"/>
      <c r="AD211" s="152"/>
      <c r="AE211" s="152"/>
      <c r="AF211" s="152"/>
      <c r="AG211" s="152"/>
      <c r="AH211" s="152"/>
      <c r="AI211" s="152"/>
      <c r="AJ211" s="347"/>
      <c r="AK211" s="152"/>
      <c r="AL211" s="152"/>
      <c r="AM211" s="295"/>
      <c r="AN211" s="228"/>
      <c r="AO211" s="228"/>
      <c r="AP211" s="228"/>
      <c r="AQ211" s="228"/>
      <c r="AR211" s="228"/>
      <c r="AS211" s="348"/>
      <c r="AT211" s="264">
        <f t="shared" si="147"/>
        <v>0</v>
      </c>
      <c r="AU211" s="259"/>
      <c r="AV211" s="265">
        <f t="shared" si="161"/>
        <v>0</v>
      </c>
      <c r="AX211" s="265">
        <f t="shared" si="165"/>
        <v>0</v>
      </c>
      <c r="AZ211" s="492">
        <f t="shared" si="162"/>
        <v>0</v>
      </c>
      <c r="BB211" s="492">
        <f t="shared" si="163"/>
        <v>0</v>
      </c>
      <c r="BD211" s="265">
        <f t="shared" si="166"/>
        <v>0</v>
      </c>
      <c r="BE211" s="105"/>
      <c r="BF211" s="105"/>
      <c r="BG211" s="105"/>
      <c r="BH211" s="105"/>
      <c r="BI211" s="105"/>
      <c r="BJ211" s="105"/>
    </row>
    <row r="212" spans="2:62" ht="20.100000000000001" hidden="1" customHeight="1" outlineLevel="1">
      <c r="B212" s="100"/>
      <c r="C212" s="908"/>
      <c r="D212" s="909"/>
      <c r="E212" s="909"/>
      <c r="F212" s="910"/>
      <c r="G212" s="890"/>
      <c r="H212" s="891"/>
      <c r="I212" s="152"/>
      <c r="J212" s="152"/>
      <c r="K212" s="152"/>
      <c r="L212" s="152"/>
      <c r="M212" s="152"/>
      <c r="N212" s="152"/>
      <c r="O212" s="152"/>
      <c r="P212" s="153"/>
      <c r="Q212" s="153"/>
      <c r="R212" s="156">
        <f t="shared" si="157"/>
        <v>0</v>
      </c>
      <c r="S212" s="156">
        <f t="shared" si="158"/>
        <v>0</v>
      </c>
      <c r="U212" s="157">
        <f t="shared" si="164"/>
        <v>0</v>
      </c>
      <c r="W212" s="152"/>
      <c r="X212" s="152"/>
      <c r="Y212" s="152"/>
      <c r="Z212" s="152"/>
      <c r="AA212" s="152"/>
      <c r="AB212" s="152"/>
      <c r="AC212" s="347"/>
      <c r="AD212" s="152"/>
      <c r="AE212" s="152"/>
      <c r="AF212" s="152"/>
      <c r="AG212" s="152"/>
      <c r="AH212" s="152"/>
      <c r="AI212" s="152"/>
      <c r="AJ212" s="347"/>
      <c r="AK212" s="152"/>
      <c r="AL212" s="152"/>
      <c r="AM212" s="295"/>
      <c r="AN212" s="228"/>
      <c r="AO212" s="228"/>
      <c r="AP212" s="228"/>
      <c r="AQ212" s="228"/>
      <c r="AR212" s="228"/>
      <c r="AS212" s="348"/>
      <c r="AT212" s="264">
        <f t="shared" si="147"/>
        <v>0</v>
      </c>
      <c r="AU212" s="259"/>
      <c r="AV212" s="265">
        <f t="shared" si="161"/>
        <v>0</v>
      </c>
      <c r="AX212" s="265">
        <f t="shared" si="165"/>
        <v>0</v>
      </c>
      <c r="AZ212" s="492">
        <f t="shared" si="162"/>
        <v>0</v>
      </c>
      <c r="BB212" s="492">
        <f t="shared" si="163"/>
        <v>0</v>
      </c>
      <c r="BD212" s="265">
        <f t="shared" si="166"/>
        <v>0</v>
      </c>
      <c r="BE212" s="105"/>
      <c r="BF212" s="105"/>
      <c r="BG212" s="105"/>
      <c r="BH212" s="105"/>
      <c r="BI212" s="105"/>
      <c r="BJ212" s="105"/>
    </row>
    <row r="213" spans="2:62" ht="20.100000000000001" hidden="1" customHeight="1" outlineLevel="1">
      <c r="B213" s="100"/>
      <c r="C213" s="908"/>
      <c r="D213" s="909"/>
      <c r="E213" s="909"/>
      <c r="F213" s="910"/>
      <c r="G213" s="890"/>
      <c r="H213" s="891"/>
      <c r="I213" s="152"/>
      <c r="J213" s="152"/>
      <c r="K213" s="152"/>
      <c r="L213" s="152"/>
      <c r="M213" s="152"/>
      <c r="N213" s="152"/>
      <c r="O213" s="152"/>
      <c r="P213" s="153"/>
      <c r="Q213" s="153"/>
      <c r="R213" s="156">
        <f t="shared" si="157"/>
        <v>0</v>
      </c>
      <c r="S213" s="156">
        <f t="shared" si="158"/>
        <v>0</v>
      </c>
      <c r="U213" s="157">
        <f t="shared" si="164"/>
        <v>0</v>
      </c>
      <c r="W213" s="152"/>
      <c r="X213" s="152"/>
      <c r="Y213" s="152"/>
      <c r="Z213" s="152"/>
      <c r="AA213" s="152"/>
      <c r="AB213" s="152"/>
      <c r="AC213" s="347"/>
      <c r="AD213" s="152"/>
      <c r="AE213" s="152"/>
      <c r="AF213" s="152"/>
      <c r="AG213" s="152"/>
      <c r="AH213" s="152"/>
      <c r="AI213" s="152"/>
      <c r="AJ213" s="347"/>
      <c r="AK213" s="152"/>
      <c r="AL213" s="152"/>
      <c r="AM213" s="295"/>
      <c r="AN213" s="228"/>
      <c r="AO213" s="228"/>
      <c r="AP213" s="228"/>
      <c r="AQ213" s="228"/>
      <c r="AR213" s="228"/>
      <c r="AS213" s="348"/>
      <c r="AT213" s="264">
        <f t="shared" si="147"/>
        <v>0</v>
      </c>
      <c r="AU213" s="259"/>
      <c r="AV213" s="265">
        <f t="shared" si="161"/>
        <v>0</v>
      </c>
      <c r="AX213" s="265">
        <f t="shared" si="165"/>
        <v>0</v>
      </c>
      <c r="AZ213" s="492">
        <f t="shared" si="162"/>
        <v>0</v>
      </c>
      <c r="BB213" s="492">
        <f t="shared" si="163"/>
        <v>0</v>
      </c>
      <c r="BD213" s="265">
        <f t="shared" si="166"/>
        <v>0</v>
      </c>
      <c r="BE213" s="105"/>
      <c r="BF213" s="105"/>
      <c r="BG213" s="105"/>
      <c r="BH213" s="105"/>
      <c r="BI213" s="105"/>
      <c r="BJ213" s="105"/>
    </row>
    <row r="214" spans="2:62" ht="20.100000000000001" hidden="1" customHeight="1" outlineLevel="1">
      <c r="B214" s="100"/>
      <c r="C214" s="908"/>
      <c r="D214" s="909"/>
      <c r="E214" s="909"/>
      <c r="F214" s="910"/>
      <c r="G214" s="890"/>
      <c r="H214" s="891"/>
      <c r="I214" s="152"/>
      <c r="J214" s="152"/>
      <c r="K214" s="152"/>
      <c r="L214" s="152"/>
      <c r="M214" s="152"/>
      <c r="N214" s="152"/>
      <c r="O214" s="152"/>
      <c r="P214" s="153"/>
      <c r="Q214" s="153"/>
      <c r="R214" s="156">
        <f t="shared" si="157"/>
        <v>0</v>
      </c>
      <c r="S214" s="156">
        <f t="shared" si="158"/>
        <v>0</v>
      </c>
      <c r="U214" s="157">
        <f t="shared" si="164"/>
        <v>0</v>
      </c>
      <c r="W214" s="152"/>
      <c r="X214" s="152"/>
      <c r="Y214" s="152"/>
      <c r="Z214" s="152"/>
      <c r="AA214" s="152"/>
      <c r="AB214" s="152"/>
      <c r="AC214" s="347"/>
      <c r="AD214" s="152"/>
      <c r="AE214" s="152"/>
      <c r="AF214" s="152"/>
      <c r="AG214" s="152"/>
      <c r="AH214" s="152"/>
      <c r="AI214" s="152"/>
      <c r="AJ214" s="347"/>
      <c r="AK214" s="152"/>
      <c r="AL214" s="152"/>
      <c r="AM214" s="295"/>
      <c r="AN214" s="228"/>
      <c r="AO214" s="228"/>
      <c r="AP214" s="228"/>
      <c r="AQ214" s="228"/>
      <c r="AR214" s="228"/>
      <c r="AS214" s="348"/>
      <c r="AT214" s="264">
        <f t="shared" si="147"/>
        <v>0</v>
      </c>
      <c r="AU214" s="259"/>
      <c r="AV214" s="265">
        <f t="shared" si="161"/>
        <v>0</v>
      </c>
      <c r="AX214" s="265">
        <f t="shared" si="165"/>
        <v>0</v>
      </c>
      <c r="AZ214" s="492">
        <f t="shared" si="162"/>
        <v>0</v>
      </c>
      <c r="BB214" s="492">
        <f t="shared" si="163"/>
        <v>0</v>
      </c>
      <c r="BD214" s="265">
        <f t="shared" si="166"/>
        <v>0</v>
      </c>
      <c r="BE214" s="105"/>
      <c r="BF214" s="105"/>
      <c r="BG214" s="105"/>
      <c r="BH214" s="105"/>
      <c r="BI214" s="105"/>
      <c r="BJ214" s="105"/>
    </row>
    <row r="215" spans="2:62" ht="9.9499999999999993" hidden="1" customHeight="1" outlineLevel="1">
      <c r="B215" s="101"/>
      <c r="C215" s="208"/>
      <c r="D215" s="208"/>
      <c r="E215" s="208"/>
      <c r="F215" s="208"/>
      <c r="G215" s="237"/>
      <c r="H215" s="207"/>
      <c r="I215" s="257"/>
      <c r="J215" s="257"/>
      <c r="K215" s="257"/>
      <c r="L215" s="257"/>
      <c r="M215" s="257"/>
      <c r="N215" s="257"/>
      <c r="O215" s="257"/>
      <c r="P215" s="256"/>
      <c r="Q215" s="102"/>
      <c r="R215" s="102"/>
      <c r="S215" s="102"/>
      <c r="U215" s="98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Z215" s="493"/>
      <c r="BE215" s="105"/>
      <c r="BF215" s="105"/>
      <c r="BG215" s="105"/>
      <c r="BH215" s="105"/>
      <c r="BI215" s="105"/>
      <c r="BJ215" s="105"/>
    </row>
    <row r="216" spans="2:62" ht="20.100000000000001" customHeight="1" collapsed="1">
      <c r="B216" s="151">
        <f>B199+1</f>
        <v>13</v>
      </c>
      <c r="C216" s="916"/>
      <c r="D216" s="917"/>
      <c r="E216" s="917"/>
      <c r="F216" s="918"/>
      <c r="G216" s="429"/>
      <c r="H216" s="206">
        <v>1</v>
      </c>
      <c r="I216" s="642">
        <f t="shared" ref="I216" si="167">$H216*SUM(I217:I231)</f>
        <v>0</v>
      </c>
      <c r="J216" s="643">
        <f t="shared" ref="J216:O216" si="168">$H216*SUM(J217:J231)</f>
        <v>0</v>
      </c>
      <c r="K216" s="644">
        <f t="shared" si="168"/>
        <v>0</v>
      </c>
      <c r="L216" s="645">
        <f t="shared" si="168"/>
        <v>0</v>
      </c>
      <c r="M216" s="645">
        <f t="shared" si="168"/>
        <v>0</v>
      </c>
      <c r="N216" s="644">
        <f t="shared" si="168"/>
        <v>0</v>
      </c>
      <c r="O216" s="642">
        <f t="shared" si="168"/>
        <v>0</v>
      </c>
      <c r="P216" s="209">
        <f t="shared" ref="P216:Q216" si="169">$H216*SUM(P217:P231)</f>
        <v>0</v>
      </c>
      <c r="Q216" s="210">
        <f t="shared" si="169"/>
        <v>0</v>
      </c>
      <c r="R216" s="136">
        <f t="shared" ref="R216:R231" si="170">P216*(1+Gewinn)*(1+SicherheitAngebot)</f>
        <v>0</v>
      </c>
      <c r="S216" s="137">
        <f t="shared" ref="S216:S231" si="171">Q216*(1+MGKZ)*(1+Gewinn)*(1+SicherheitAngebot)</f>
        <v>0</v>
      </c>
      <c r="U216" s="10">
        <f>I216*$I$7+J216*$J$7+K216*$K$7+L216*$L$7+M216*$M$7+N216*$N$7+O216*$O$7+R216+S216</f>
        <v>0</v>
      </c>
      <c r="W216" s="646">
        <f t="shared" ref="W216:AB216" si="172">$H216*SUM(W217:W231)</f>
        <v>0</v>
      </c>
      <c r="X216" s="647">
        <f t="shared" si="172"/>
        <v>0</v>
      </c>
      <c r="Y216" s="648">
        <f t="shared" si="172"/>
        <v>0</v>
      </c>
      <c r="Z216" s="649">
        <f t="shared" si="172"/>
        <v>0</v>
      </c>
      <c r="AA216" s="648">
        <f t="shared" si="172"/>
        <v>0</v>
      </c>
      <c r="AB216" s="646">
        <f t="shared" si="172"/>
        <v>0</v>
      </c>
      <c r="AC216" s="258"/>
      <c r="AD216" s="646">
        <f t="shared" ref="AD216:AM216" si="173">$H216*SUM(AD217:AD231)</f>
        <v>0</v>
      </c>
      <c r="AE216" s="647">
        <f t="shared" si="173"/>
        <v>0</v>
      </c>
      <c r="AF216" s="648">
        <f t="shared" si="173"/>
        <v>0</v>
      </c>
      <c r="AG216" s="649">
        <f t="shared" si="173"/>
        <v>0</v>
      </c>
      <c r="AH216" s="648">
        <f t="shared" si="173"/>
        <v>0</v>
      </c>
      <c r="AI216" s="646">
        <f t="shared" si="173"/>
        <v>0</v>
      </c>
      <c r="AJ216" s="258"/>
      <c r="AK216" s="653">
        <f t="shared" si="173"/>
        <v>0</v>
      </c>
      <c r="AL216" s="653">
        <f t="shared" si="173"/>
        <v>0</v>
      </c>
      <c r="AM216" s="653">
        <f t="shared" si="173"/>
        <v>0</v>
      </c>
      <c r="AN216" s="227">
        <f>$H216*SUM(AN217:AN231)*(1+Gewinn)*(1+SicherheitAngebot)</f>
        <v>0</v>
      </c>
      <c r="AO216" s="227">
        <f>$H216*SUM(AO217:AO231)*(1+Gewinn)*(1+SicherheitAngebot)</f>
        <v>0</v>
      </c>
      <c r="AP216" s="227">
        <f>$H216*SUM(AP217:AP231)*(1+Gewinn)*(1+SicherheitAngebot)</f>
        <v>0</v>
      </c>
      <c r="AQ216" s="227">
        <f>$H216*SUM(AQ217:AQ231)*(1+Gewinn)*(1+SicherheitAngebot)</f>
        <v>0</v>
      </c>
      <c r="AR216" s="227">
        <f>$H216*SUM(AR217:AR231)*(1+Gewinn)*(1+SicherheitAngebot)</f>
        <v>0</v>
      </c>
      <c r="AS216" s="262"/>
      <c r="AT216" s="263">
        <f t="shared" ref="AT216:AT279" si="174">((W216+AD216)*$W$7+(X216+AE216)*$X$7+(Y216+Z216+AF216+AG216)*$Z$7+(AA216+AH216)*$AA$7+(AB216+AI216)*$AB$7)*Zuschläge_IBN</f>
        <v>0</v>
      </c>
      <c r="AU216" s="259"/>
      <c r="AV216" s="491">
        <f>AK216*$AK$7+AL216*$AL$7+AM216*$AM$7+SUM(AN216:AR216)+AT216/Zuschläge_IBN+AT216</f>
        <v>0</v>
      </c>
      <c r="AX216" s="685">
        <f>U216+AV216</f>
        <v>0</v>
      </c>
      <c r="AZ216" s="490">
        <f>IF(H216&gt;0,U216/(1+SicherheitAngebot)*(1+Sicherheit),0)</f>
        <v>0</v>
      </c>
      <c r="BB216" s="490">
        <f>IF(H216&gt;0,AV216/(1+SicherheitAngebot)*(1+Sicherheit),0)</f>
        <v>0</v>
      </c>
      <c r="BD216" s="490">
        <f>AZ216+BB216</f>
        <v>0</v>
      </c>
      <c r="BE216" s="105"/>
      <c r="BF216" s="105"/>
      <c r="BG216" s="105"/>
      <c r="BH216" s="105"/>
      <c r="BI216" s="105"/>
      <c r="BJ216" s="105"/>
    </row>
    <row r="217" spans="2:62" ht="20.100000000000001" hidden="1" customHeight="1" outlineLevel="1">
      <c r="B217" s="99"/>
      <c r="C217" s="908"/>
      <c r="D217" s="909"/>
      <c r="E217" s="909"/>
      <c r="F217" s="910"/>
      <c r="G217" s="890"/>
      <c r="H217" s="901"/>
      <c r="I217" s="152"/>
      <c r="J217" s="152"/>
      <c r="K217" s="152"/>
      <c r="L217" s="152"/>
      <c r="M217" s="152"/>
      <c r="N217" s="152"/>
      <c r="O217" s="152"/>
      <c r="P217" s="153"/>
      <c r="Q217" s="153"/>
      <c r="R217" s="156">
        <f t="shared" si="170"/>
        <v>0</v>
      </c>
      <c r="S217" s="156">
        <f t="shared" si="171"/>
        <v>0</v>
      </c>
      <c r="U217" s="157">
        <f>I217*$I$7+J217*$J$7+K217*$K$7+L217*$L$7+M217*$M$7+N217*$N$7+O217*$O$7+R217+S217</f>
        <v>0</v>
      </c>
      <c r="W217" s="152"/>
      <c r="X217" s="152"/>
      <c r="Y217" s="152"/>
      <c r="Z217" s="152"/>
      <c r="AA217" s="152"/>
      <c r="AB217" s="152"/>
      <c r="AC217" s="347"/>
      <c r="AD217" s="152"/>
      <c r="AE217" s="152"/>
      <c r="AF217" s="152"/>
      <c r="AG217" s="152"/>
      <c r="AH217" s="152"/>
      <c r="AI217" s="152"/>
      <c r="AJ217" s="347"/>
      <c r="AK217" s="152"/>
      <c r="AL217" s="152"/>
      <c r="AM217" s="295"/>
      <c r="AN217" s="228"/>
      <c r="AO217" s="228"/>
      <c r="AP217" s="228"/>
      <c r="AQ217" s="228"/>
      <c r="AR217" s="228"/>
      <c r="AS217" s="348"/>
      <c r="AT217" s="264">
        <f t="shared" si="174"/>
        <v>0</v>
      </c>
      <c r="AU217" s="259"/>
      <c r="AV217" s="265">
        <f t="shared" ref="AV217:AV231" si="175">AK217*$AK$7+AL217*$AL$7+AM217*$AM$7+SUM(AN217:AR217)*(1+Gewinn)*(1+SicherheitAngebot)+AT217/Zuschläge_IBN+AT217</f>
        <v>0</v>
      </c>
      <c r="AX217" s="265">
        <f>U217+AV217</f>
        <v>0</v>
      </c>
      <c r="AZ217" s="492">
        <f t="shared" ref="AZ217:AZ231" si="176">U217/(1+SicherheitAngebot)*(1+Sicherheit)</f>
        <v>0</v>
      </c>
      <c r="BB217" s="492">
        <f t="shared" ref="BB217:BB231" si="177">AV217/(1+SicherheitAngebot)*(1+Sicherheit)</f>
        <v>0</v>
      </c>
      <c r="BD217" s="265">
        <f>AZ217+BB217</f>
        <v>0</v>
      </c>
      <c r="BE217" s="105"/>
      <c r="BF217" s="105"/>
      <c r="BG217" s="105"/>
      <c r="BH217" s="105"/>
      <c r="BI217" s="105"/>
      <c r="BJ217" s="105"/>
    </row>
    <row r="218" spans="2:62" ht="20.100000000000001" hidden="1" customHeight="1" outlineLevel="1">
      <c r="B218" s="100"/>
      <c r="C218" s="908"/>
      <c r="D218" s="909"/>
      <c r="E218" s="909"/>
      <c r="F218" s="910"/>
      <c r="G218" s="890"/>
      <c r="H218" s="891"/>
      <c r="I218" s="152"/>
      <c r="J218" s="152"/>
      <c r="K218" s="152"/>
      <c r="L218" s="152"/>
      <c r="M218" s="152"/>
      <c r="N218" s="152"/>
      <c r="O218" s="152"/>
      <c r="P218" s="153"/>
      <c r="Q218" s="153"/>
      <c r="R218" s="156">
        <f t="shared" si="170"/>
        <v>0</v>
      </c>
      <c r="S218" s="156">
        <f t="shared" si="171"/>
        <v>0</v>
      </c>
      <c r="U218" s="157">
        <f t="shared" ref="U218:U231" si="178">I218*$I$7+J218*$J$7+K218*$K$7+L218*$L$7+M218*$M$7+N218*$N$7+O218*$O$7+R218+S218</f>
        <v>0</v>
      </c>
      <c r="W218" s="152"/>
      <c r="X218" s="152"/>
      <c r="Y218" s="152"/>
      <c r="Z218" s="152"/>
      <c r="AA218" s="152"/>
      <c r="AB218" s="152"/>
      <c r="AC218" s="347"/>
      <c r="AD218" s="152"/>
      <c r="AE218" s="152"/>
      <c r="AF218" s="152"/>
      <c r="AG218" s="152"/>
      <c r="AH218" s="152"/>
      <c r="AI218" s="152"/>
      <c r="AJ218" s="347"/>
      <c r="AK218" s="152"/>
      <c r="AL218" s="152"/>
      <c r="AM218" s="295"/>
      <c r="AN218" s="228"/>
      <c r="AO218" s="228"/>
      <c r="AP218" s="228"/>
      <c r="AQ218" s="228"/>
      <c r="AR218" s="228"/>
      <c r="AS218" s="348"/>
      <c r="AT218" s="264">
        <f t="shared" si="174"/>
        <v>0</v>
      </c>
      <c r="AU218" s="259"/>
      <c r="AV218" s="265">
        <f t="shared" si="175"/>
        <v>0</v>
      </c>
      <c r="AX218" s="265">
        <f t="shared" ref="AX218:AX231" si="179">U218+AV218</f>
        <v>0</v>
      </c>
      <c r="AZ218" s="492">
        <f t="shared" si="176"/>
        <v>0</v>
      </c>
      <c r="BB218" s="492">
        <f t="shared" si="177"/>
        <v>0</v>
      </c>
      <c r="BD218" s="265">
        <f t="shared" ref="BD218:BD231" si="180">AZ218+BB218</f>
        <v>0</v>
      </c>
      <c r="BE218" s="105"/>
      <c r="BF218" s="105"/>
      <c r="BG218" s="105"/>
      <c r="BH218" s="105"/>
      <c r="BI218" s="105"/>
      <c r="BJ218" s="105"/>
    </row>
    <row r="219" spans="2:62" ht="20.100000000000001" hidden="1" customHeight="1" outlineLevel="1">
      <c r="B219" s="100"/>
      <c r="C219" s="908"/>
      <c r="D219" s="909"/>
      <c r="E219" s="909"/>
      <c r="F219" s="910"/>
      <c r="G219" s="890"/>
      <c r="H219" s="891"/>
      <c r="I219" s="152"/>
      <c r="J219" s="152"/>
      <c r="K219" s="152"/>
      <c r="L219" s="152"/>
      <c r="M219" s="152"/>
      <c r="N219" s="152"/>
      <c r="O219" s="152"/>
      <c r="P219" s="153"/>
      <c r="Q219" s="153"/>
      <c r="R219" s="156">
        <f t="shared" si="170"/>
        <v>0</v>
      </c>
      <c r="S219" s="156">
        <f t="shared" si="171"/>
        <v>0</v>
      </c>
      <c r="U219" s="157">
        <f t="shared" si="178"/>
        <v>0</v>
      </c>
      <c r="W219" s="152"/>
      <c r="X219" s="152"/>
      <c r="Y219" s="152"/>
      <c r="Z219" s="152"/>
      <c r="AA219" s="152"/>
      <c r="AB219" s="152"/>
      <c r="AC219" s="347"/>
      <c r="AD219" s="152"/>
      <c r="AE219" s="152"/>
      <c r="AF219" s="152"/>
      <c r="AG219" s="152"/>
      <c r="AH219" s="152"/>
      <c r="AI219" s="152"/>
      <c r="AJ219" s="347"/>
      <c r="AK219" s="152"/>
      <c r="AL219" s="152"/>
      <c r="AM219" s="295"/>
      <c r="AN219" s="228"/>
      <c r="AO219" s="228"/>
      <c r="AP219" s="228"/>
      <c r="AQ219" s="228"/>
      <c r="AR219" s="228"/>
      <c r="AS219" s="348"/>
      <c r="AT219" s="264">
        <f t="shared" si="174"/>
        <v>0</v>
      </c>
      <c r="AU219" s="259"/>
      <c r="AV219" s="265">
        <f t="shared" si="175"/>
        <v>0</v>
      </c>
      <c r="AX219" s="265">
        <f t="shared" si="179"/>
        <v>0</v>
      </c>
      <c r="AZ219" s="492">
        <f t="shared" si="176"/>
        <v>0</v>
      </c>
      <c r="BB219" s="492">
        <f t="shared" si="177"/>
        <v>0</v>
      </c>
      <c r="BD219" s="265">
        <f t="shared" si="180"/>
        <v>0</v>
      </c>
      <c r="BE219" s="105"/>
      <c r="BF219" s="105"/>
      <c r="BG219" s="105"/>
      <c r="BH219" s="105"/>
      <c r="BI219" s="105"/>
      <c r="BJ219" s="105"/>
    </row>
    <row r="220" spans="2:62" ht="20.100000000000001" hidden="1" customHeight="1" outlineLevel="1">
      <c r="B220" s="100"/>
      <c r="C220" s="908"/>
      <c r="D220" s="909"/>
      <c r="E220" s="909"/>
      <c r="F220" s="910"/>
      <c r="G220" s="890"/>
      <c r="H220" s="891"/>
      <c r="I220" s="152"/>
      <c r="J220" s="152"/>
      <c r="K220" s="152"/>
      <c r="L220" s="152"/>
      <c r="M220" s="152"/>
      <c r="N220" s="152"/>
      <c r="O220" s="152"/>
      <c r="P220" s="153"/>
      <c r="Q220" s="153"/>
      <c r="R220" s="156">
        <f t="shared" si="170"/>
        <v>0</v>
      </c>
      <c r="S220" s="156">
        <f t="shared" si="171"/>
        <v>0</v>
      </c>
      <c r="U220" s="157">
        <f t="shared" si="178"/>
        <v>0</v>
      </c>
      <c r="W220" s="152"/>
      <c r="X220" s="152"/>
      <c r="Y220" s="152"/>
      <c r="Z220" s="152"/>
      <c r="AA220" s="152"/>
      <c r="AB220" s="152"/>
      <c r="AC220" s="347"/>
      <c r="AD220" s="152"/>
      <c r="AE220" s="152"/>
      <c r="AF220" s="152"/>
      <c r="AG220" s="152"/>
      <c r="AH220" s="152"/>
      <c r="AI220" s="152"/>
      <c r="AJ220" s="347"/>
      <c r="AK220" s="152"/>
      <c r="AL220" s="152"/>
      <c r="AM220" s="295"/>
      <c r="AN220" s="228"/>
      <c r="AO220" s="228"/>
      <c r="AP220" s="228"/>
      <c r="AQ220" s="228"/>
      <c r="AR220" s="228"/>
      <c r="AS220" s="348"/>
      <c r="AT220" s="264">
        <f t="shared" si="174"/>
        <v>0</v>
      </c>
      <c r="AU220" s="259"/>
      <c r="AV220" s="265">
        <f t="shared" si="175"/>
        <v>0</v>
      </c>
      <c r="AX220" s="265">
        <f t="shared" si="179"/>
        <v>0</v>
      </c>
      <c r="AZ220" s="492">
        <f t="shared" si="176"/>
        <v>0</v>
      </c>
      <c r="BB220" s="492">
        <f t="shared" si="177"/>
        <v>0</v>
      </c>
      <c r="BD220" s="265">
        <f t="shared" si="180"/>
        <v>0</v>
      </c>
      <c r="BE220" s="105"/>
      <c r="BF220" s="105"/>
      <c r="BG220" s="105"/>
      <c r="BH220" s="105"/>
      <c r="BI220" s="105"/>
      <c r="BJ220" s="105"/>
    </row>
    <row r="221" spans="2:62" ht="20.100000000000001" hidden="1" customHeight="1" outlineLevel="1">
      <c r="B221" s="100"/>
      <c r="C221" s="908"/>
      <c r="D221" s="909"/>
      <c r="E221" s="909"/>
      <c r="F221" s="910"/>
      <c r="G221" s="890"/>
      <c r="H221" s="891"/>
      <c r="I221" s="152"/>
      <c r="J221" s="152"/>
      <c r="K221" s="152"/>
      <c r="L221" s="152"/>
      <c r="M221" s="152"/>
      <c r="N221" s="152"/>
      <c r="O221" s="152"/>
      <c r="P221" s="153"/>
      <c r="Q221" s="153"/>
      <c r="R221" s="156">
        <f t="shared" si="170"/>
        <v>0</v>
      </c>
      <c r="S221" s="156">
        <f t="shared" si="171"/>
        <v>0</v>
      </c>
      <c r="U221" s="157">
        <f t="shared" si="178"/>
        <v>0</v>
      </c>
      <c r="W221" s="152"/>
      <c r="X221" s="152"/>
      <c r="Y221" s="152"/>
      <c r="Z221" s="152"/>
      <c r="AA221" s="152"/>
      <c r="AB221" s="152"/>
      <c r="AC221" s="347"/>
      <c r="AD221" s="152"/>
      <c r="AE221" s="152"/>
      <c r="AF221" s="152"/>
      <c r="AG221" s="152"/>
      <c r="AH221" s="152"/>
      <c r="AI221" s="152"/>
      <c r="AJ221" s="347"/>
      <c r="AK221" s="152"/>
      <c r="AL221" s="152"/>
      <c r="AM221" s="295"/>
      <c r="AN221" s="228"/>
      <c r="AO221" s="228"/>
      <c r="AP221" s="228"/>
      <c r="AQ221" s="228"/>
      <c r="AR221" s="228"/>
      <c r="AS221" s="348"/>
      <c r="AT221" s="264">
        <f t="shared" si="174"/>
        <v>0</v>
      </c>
      <c r="AU221" s="259"/>
      <c r="AV221" s="265">
        <f t="shared" si="175"/>
        <v>0</v>
      </c>
      <c r="AX221" s="265">
        <f t="shared" si="179"/>
        <v>0</v>
      </c>
      <c r="AZ221" s="492">
        <f t="shared" si="176"/>
        <v>0</v>
      </c>
      <c r="BB221" s="492">
        <f t="shared" si="177"/>
        <v>0</v>
      </c>
      <c r="BD221" s="265">
        <f t="shared" si="180"/>
        <v>0</v>
      </c>
      <c r="BE221" s="105"/>
      <c r="BF221" s="105"/>
      <c r="BG221" s="105"/>
      <c r="BH221" s="105"/>
      <c r="BI221" s="105"/>
      <c r="BJ221" s="105"/>
    </row>
    <row r="222" spans="2:62" ht="20.100000000000001" hidden="1" customHeight="1" outlineLevel="1">
      <c r="B222" s="100"/>
      <c r="C222" s="908"/>
      <c r="D222" s="909"/>
      <c r="E222" s="909"/>
      <c r="F222" s="910"/>
      <c r="G222" s="890"/>
      <c r="H222" s="891"/>
      <c r="I222" s="152"/>
      <c r="J222" s="152"/>
      <c r="K222" s="152"/>
      <c r="L222" s="152"/>
      <c r="M222" s="152"/>
      <c r="N222" s="152"/>
      <c r="O222" s="152"/>
      <c r="P222" s="153"/>
      <c r="Q222" s="153"/>
      <c r="R222" s="156">
        <f t="shared" si="170"/>
        <v>0</v>
      </c>
      <c r="S222" s="156">
        <f t="shared" si="171"/>
        <v>0</v>
      </c>
      <c r="U222" s="157">
        <f t="shared" si="178"/>
        <v>0</v>
      </c>
      <c r="W222" s="152"/>
      <c r="X222" s="152"/>
      <c r="Y222" s="152"/>
      <c r="Z222" s="152"/>
      <c r="AA222" s="152"/>
      <c r="AB222" s="152"/>
      <c r="AC222" s="347"/>
      <c r="AD222" s="152"/>
      <c r="AE222" s="152"/>
      <c r="AF222" s="152"/>
      <c r="AG222" s="152"/>
      <c r="AH222" s="152"/>
      <c r="AI222" s="152"/>
      <c r="AJ222" s="347"/>
      <c r="AK222" s="152"/>
      <c r="AL222" s="152"/>
      <c r="AM222" s="295"/>
      <c r="AN222" s="228"/>
      <c r="AO222" s="228"/>
      <c r="AP222" s="228"/>
      <c r="AQ222" s="228"/>
      <c r="AR222" s="228"/>
      <c r="AS222" s="348"/>
      <c r="AT222" s="264">
        <f t="shared" si="174"/>
        <v>0</v>
      </c>
      <c r="AU222" s="259"/>
      <c r="AV222" s="265">
        <f t="shared" si="175"/>
        <v>0</v>
      </c>
      <c r="AX222" s="265">
        <f t="shared" si="179"/>
        <v>0</v>
      </c>
      <c r="AZ222" s="492">
        <f t="shared" si="176"/>
        <v>0</v>
      </c>
      <c r="BB222" s="492">
        <f t="shared" si="177"/>
        <v>0</v>
      </c>
      <c r="BD222" s="265">
        <f t="shared" si="180"/>
        <v>0</v>
      </c>
      <c r="BE222" s="105"/>
      <c r="BF222" s="105"/>
      <c r="BG222" s="105"/>
      <c r="BH222" s="105"/>
      <c r="BI222" s="105"/>
      <c r="BJ222" s="105"/>
    </row>
    <row r="223" spans="2:62" ht="20.100000000000001" hidden="1" customHeight="1" outlineLevel="1">
      <c r="B223" s="100"/>
      <c r="C223" s="908"/>
      <c r="D223" s="909"/>
      <c r="E223" s="909"/>
      <c r="F223" s="910"/>
      <c r="G223" s="890"/>
      <c r="H223" s="891"/>
      <c r="I223" s="152"/>
      <c r="J223" s="152"/>
      <c r="K223" s="152"/>
      <c r="L223" s="152"/>
      <c r="M223" s="152"/>
      <c r="N223" s="152"/>
      <c r="O223" s="152"/>
      <c r="P223" s="153"/>
      <c r="Q223" s="153"/>
      <c r="R223" s="156">
        <f t="shared" si="170"/>
        <v>0</v>
      </c>
      <c r="S223" s="156">
        <f t="shared" si="171"/>
        <v>0</v>
      </c>
      <c r="U223" s="157">
        <f t="shared" si="178"/>
        <v>0</v>
      </c>
      <c r="W223" s="152"/>
      <c r="X223" s="152"/>
      <c r="Y223" s="152"/>
      <c r="Z223" s="152"/>
      <c r="AA223" s="152"/>
      <c r="AB223" s="152"/>
      <c r="AC223" s="347"/>
      <c r="AD223" s="152"/>
      <c r="AE223" s="152"/>
      <c r="AF223" s="152"/>
      <c r="AG223" s="152"/>
      <c r="AH223" s="152"/>
      <c r="AI223" s="152"/>
      <c r="AJ223" s="347"/>
      <c r="AK223" s="152"/>
      <c r="AL223" s="152"/>
      <c r="AM223" s="295"/>
      <c r="AN223" s="228"/>
      <c r="AO223" s="228"/>
      <c r="AP223" s="228"/>
      <c r="AQ223" s="228"/>
      <c r="AR223" s="228"/>
      <c r="AS223" s="348"/>
      <c r="AT223" s="264">
        <f t="shared" si="174"/>
        <v>0</v>
      </c>
      <c r="AU223" s="259"/>
      <c r="AV223" s="265">
        <f t="shared" si="175"/>
        <v>0</v>
      </c>
      <c r="AX223" s="265">
        <f t="shared" si="179"/>
        <v>0</v>
      </c>
      <c r="AZ223" s="492">
        <f t="shared" si="176"/>
        <v>0</v>
      </c>
      <c r="BB223" s="492">
        <f t="shared" si="177"/>
        <v>0</v>
      </c>
      <c r="BD223" s="265">
        <f t="shared" si="180"/>
        <v>0</v>
      </c>
      <c r="BE223" s="105"/>
      <c r="BF223" s="105"/>
      <c r="BG223" s="105"/>
      <c r="BH223" s="105"/>
      <c r="BI223" s="105"/>
      <c r="BJ223" s="105"/>
    </row>
    <row r="224" spans="2:62" ht="20.100000000000001" hidden="1" customHeight="1" outlineLevel="1">
      <c r="B224" s="100"/>
      <c r="C224" s="908"/>
      <c r="D224" s="909"/>
      <c r="E224" s="909"/>
      <c r="F224" s="910"/>
      <c r="G224" s="890"/>
      <c r="H224" s="891"/>
      <c r="I224" s="152"/>
      <c r="J224" s="152"/>
      <c r="K224" s="152"/>
      <c r="L224" s="152"/>
      <c r="M224" s="152"/>
      <c r="N224" s="152"/>
      <c r="O224" s="152"/>
      <c r="P224" s="153"/>
      <c r="Q224" s="153"/>
      <c r="R224" s="156">
        <f t="shared" si="170"/>
        <v>0</v>
      </c>
      <c r="S224" s="156">
        <f t="shared" si="171"/>
        <v>0</v>
      </c>
      <c r="U224" s="157">
        <f t="shared" si="178"/>
        <v>0</v>
      </c>
      <c r="W224" s="152"/>
      <c r="X224" s="152"/>
      <c r="Y224" s="152"/>
      <c r="Z224" s="152"/>
      <c r="AA224" s="152"/>
      <c r="AB224" s="152"/>
      <c r="AC224" s="347"/>
      <c r="AD224" s="152"/>
      <c r="AE224" s="152"/>
      <c r="AF224" s="152"/>
      <c r="AG224" s="152"/>
      <c r="AH224" s="152"/>
      <c r="AI224" s="152"/>
      <c r="AJ224" s="347"/>
      <c r="AK224" s="152"/>
      <c r="AL224" s="152"/>
      <c r="AM224" s="295"/>
      <c r="AN224" s="228"/>
      <c r="AO224" s="228"/>
      <c r="AP224" s="228"/>
      <c r="AQ224" s="228"/>
      <c r="AR224" s="228"/>
      <c r="AS224" s="348"/>
      <c r="AT224" s="264">
        <f t="shared" si="174"/>
        <v>0</v>
      </c>
      <c r="AU224" s="259"/>
      <c r="AV224" s="265">
        <f t="shared" si="175"/>
        <v>0</v>
      </c>
      <c r="AX224" s="265">
        <f t="shared" si="179"/>
        <v>0</v>
      </c>
      <c r="AZ224" s="492">
        <f t="shared" si="176"/>
        <v>0</v>
      </c>
      <c r="BB224" s="492">
        <f t="shared" si="177"/>
        <v>0</v>
      </c>
      <c r="BD224" s="265">
        <f t="shared" si="180"/>
        <v>0</v>
      </c>
      <c r="BE224" s="105"/>
      <c r="BF224" s="105"/>
      <c r="BG224" s="105"/>
      <c r="BH224" s="105"/>
      <c r="BI224" s="105"/>
      <c r="BJ224" s="105"/>
    </row>
    <row r="225" spans="2:62" ht="20.100000000000001" hidden="1" customHeight="1" outlineLevel="1">
      <c r="B225" s="100"/>
      <c r="C225" s="908"/>
      <c r="D225" s="909"/>
      <c r="E225" s="909"/>
      <c r="F225" s="910"/>
      <c r="G225" s="890"/>
      <c r="H225" s="891"/>
      <c r="I225" s="152"/>
      <c r="J225" s="152"/>
      <c r="K225" s="152"/>
      <c r="L225" s="152"/>
      <c r="M225" s="152"/>
      <c r="N225" s="152"/>
      <c r="O225" s="152"/>
      <c r="P225" s="153"/>
      <c r="Q225" s="153"/>
      <c r="R225" s="156">
        <f t="shared" si="170"/>
        <v>0</v>
      </c>
      <c r="S225" s="156">
        <f t="shared" si="171"/>
        <v>0</v>
      </c>
      <c r="U225" s="157">
        <f t="shared" si="178"/>
        <v>0</v>
      </c>
      <c r="W225" s="152"/>
      <c r="X225" s="152"/>
      <c r="Y225" s="152"/>
      <c r="Z225" s="152"/>
      <c r="AA225" s="152"/>
      <c r="AB225" s="152"/>
      <c r="AC225" s="347"/>
      <c r="AD225" s="152"/>
      <c r="AE225" s="152"/>
      <c r="AF225" s="152"/>
      <c r="AG225" s="152"/>
      <c r="AH225" s="152"/>
      <c r="AI225" s="152"/>
      <c r="AJ225" s="347"/>
      <c r="AK225" s="152"/>
      <c r="AL225" s="152"/>
      <c r="AM225" s="295"/>
      <c r="AN225" s="228"/>
      <c r="AO225" s="228"/>
      <c r="AP225" s="228"/>
      <c r="AQ225" s="228"/>
      <c r="AR225" s="228"/>
      <c r="AS225" s="348"/>
      <c r="AT225" s="264">
        <f t="shared" si="174"/>
        <v>0</v>
      </c>
      <c r="AU225" s="259"/>
      <c r="AV225" s="265">
        <f t="shared" si="175"/>
        <v>0</v>
      </c>
      <c r="AX225" s="265">
        <f t="shared" si="179"/>
        <v>0</v>
      </c>
      <c r="AZ225" s="492">
        <f t="shared" si="176"/>
        <v>0</v>
      </c>
      <c r="BB225" s="492">
        <f t="shared" si="177"/>
        <v>0</v>
      </c>
      <c r="BD225" s="265">
        <f t="shared" si="180"/>
        <v>0</v>
      </c>
      <c r="BE225" s="105"/>
      <c r="BF225" s="105"/>
      <c r="BG225" s="105"/>
      <c r="BH225" s="105"/>
      <c r="BI225" s="105"/>
      <c r="BJ225" s="105"/>
    </row>
    <row r="226" spans="2:62" ht="20.100000000000001" hidden="1" customHeight="1" outlineLevel="1">
      <c r="B226" s="100"/>
      <c r="C226" s="908"/>
      <c r="D226" s="909"/>
      <c r="E226" s="909"/>
      <c r="F226" s="910"/>
      <c r="G226" s="890"/>
      <c r="H226" s="891"/>
      <c r="I226" s="152"/>
      <c r="J226" s="152"/>
      <c r="K226" s="152"/>
      <c r="L226" s="152"/>
      <c r="M226" s="152"/>
      <c r="N226" s="152"/>
      <c r="O226" s="152"/>
      <c r="P226" s="153"/>
      <c r="Q226" s="153"/>
      <c r="R226" s="156">
        <f t="shared" si="170"/>
        <v>0</v>
      </c>
      <c r="S226" s="156">
        <f t="shared" si="171"/>
        <v>0</v>
      </c>
      <c r="U226" s="157">
        <f t="shared" si="178"/>
        <v>0</v>
      </c>
      <c r="W226" s="152"/>
      <c r="X226" s="152"/>
      <c r="Y226" s="152"/>
      <c r="Z226" s="152"/>
      <c r="AA226" s="152"/>
      <c r="AB226" s="152"/>
      <c r="AC226" s="347"/>
      <c r="AD226" s="152"/>
      <c r="AE226" s="152"/>
      <c r="AF226" s="152"/>
      <c r="AG226" s="152"/>
      <c r="AH226" s="152"/>
      <c r="AI226" s="152"/>
      <c r="AJ226" s="347"/>
      <c r="AK226" s="152"/>
      <c r="AL226" s="152"/>
      <c r="AM226" s="295"/>
      <c r="AN226" s="228"/>
      <c r="AO226" s="228"/>
      <c r="AP226" s="228"/>
      <c r="AQ226" s="228"/>
      <c r="AR226" s="228"/>
      <c r="AS226" s="348"/>
      <c r="AT226" s="264">
        <f t="shared" si="174"/>
        <v>0</v>
      </c>
      <c r="AU226" s="259"/>
      <c r="AV226" s="265">
        <f t="shared" si="175"/>
        <v>0</v>
      </c>
      <c r="AX226" s="265">
        <f t="shared" si="179"/>
        <v>0</v>
      </c>
      <c r="AZ226" s="492">
        <f t="shared" si="176"/>
        <v>0</v>
      </c>
      <c r="BB226" s="492">
        <f t="shared" si="177"/>
        <v>0</v>
      </c>
      <c r="BD226" s="265">
        <f t="shared" si="180"/>
        <v>0</v>
      </c>
      <c r="BE226" s="105"/>
      <c r="BF226" s="105"/>
      <c r="BG226" s="105"/>
      <c r="BH226" s="105"/>
      <c r="BI226" s="105"/>
      <c r="BJ226" s="105"/>
    </row>
    <row r="227" spans="2:62" ht="20.100000000000001" hidden="1" customHeight="1" outlineLevel="1">
      <c r="B227" s="100"/>
      <c r="C227" s="908"/>
      <c r="D227" s="909"/>
      <c r="E227" s="909"/>
      <c r="F227" s="910"/>
      <c r="G227" s="890"/>
      <c r="H227" s="891"/>
      <c r="I227" s="152"/>
      <c r="J227" s="152"/>
      <c r="K227" s="152"/>
      <c r="L227" s="152"/>
      <c r="M227" s="152"/>
      <c r="N227" s="152"/>
      <c r="O227" s="152"/>
      <c r="P227" s="153"/>
      <c r="Q227" s="153"/>
      <c r="R227" s="156">
        <f t="shared" si="170"/>
        <v>0</v>
      </c>
      <c r="S227" s="156">
        <f t="shared" si="171"/>
        <v>0</v>
      </c>
      <c r="U227" s="157">
        <f t="shared" si="178"/>
        <v>0</v>
      </c>
      <c r="W227" s="152"/>
      <c r="X227" s="152"/>
      <c r="Y227" s="152"/>
      <c r="Z227" s="152"/>
      <c r="AA227" s="152"/>
      <c r="AB227" s="152"/>
      <c r="AC227" s="347"/>
      <c r="AD227" s="152"/>
      <c r="AE227" s="152"/>
      <c r="AF227" s="152"/>
      <c r="AG227" s="152"/>
      <c r="AH227" s="152"/>
      <c r="AI227" s="152"/>
      <c r="AJ227" s="347"/>
      <c r="AK227" s="152"/>
      <c r="AL227" s="152"/>
      <c r="AM227" s="295"/>
      <c r="AN227" s="228"/>
      <c r="AO227" s="228"/>
      <c r="AP227" s="228"/>
      <c r="AQ227" s="228"/>
      <c r="AR227" s="228"/>
      <c r="AS227" s="348"/>
      <c r="AT227" s="264">
        <f t="shared" si="174"/>
        <v>0</v>
      </c>
      <c r="AU227" s="259"/>
      <c r="AV227" s="265">
        <f t="shared" si="175"/>
        <v>0</v>
      </c>
      <c r="AX227" s="265">
        <f t="shared" si="179"/>
        <v>0</v>
      </c>
      <c r="AZ227" s="492">
        <f t="shared" si="176"/>
        <v>0</v>
      </c>
      <c r="BB227" s="492">
        <f t="shared" si="177"/>
        <v>0</v>
      </c>
      <c r="BD227" s="265">
        <f t="shared" si="180"/>
        <v>0</v>
      </c>
      <c r="BE227" s="105"/>
      <c r="BF227" s="105"/>
      <c r="BG227" s="105"/>
      <c r="BH227" s="105"/>
      <c r="BI227" s="105"/>
      <c r="BJ227" s="105"/>
    </row>
    <row r="228" spans="2:62" ht="20.100000000000001" hidden="1" customHeight="1" outlineLevel="1">
      <c r="B228" s="100"/>
      <c r="C228" s="908"/>
      <c r="D228" s="909"/>
      <c r="E228" s="909"/>
      <c r="F228" s="910"/>
      <c r="G228" s="890"/>
      <c r="H228" s="891"/>
      <c r="I228" s="152"/>
      <c r="J228" s="152"/>
      <c r="K228" s="152"/>
      <c r="L228" s="152"/>
      <c r="M228" s="152"/>
      <c r="N228" s="152"/>
      <c r="O228" s="152"/>
      <c r="P228" s="153"/>
      <c r="Q228" s="153"/>
      <c r="R228" s="156">
        <f t="shared" si="170"/>
        <v>0</v>
      </c>
      <c r="S228" s="156">
        <f t="shared" si="171"/>
        <v>0</v>
      </c>
      <c r="U228" s="157">
        <f t="shared" si="178"/>
        <v>0</v>
      </c>
      <c r="W228" s="152"/>
      <c r="X228" s="152"/>
      <c r="Y228" s="152"/>
      <c r="Z228" s="152"/>
      <c r="AA228" s="152"/>
      <c r="AB228" s="152"/>
      <c r="AC228" s="347"/>
      <c r="AD228" s="152"/>
      <c r="AE228" s="152"/>
      <c r="AF228" s="152"/>
      <c r="AG228" s="152"/>
      <c r="AH228" s="152"/>
      <c r="AI228" s="152"/>
      <c r="AJ228" s="347"/>
      <c r="AK228" s="152"/>
      <c r="AL228" s="152"/>
      <c r="AM228" s="295"/>
      <c r="AN228" s="228"/>
      <c r="AO228" s="228"/>
      <c r="AP228" s="228"/>
      <c r="AQ228" s="228"/>
      <c r="AR228" s="228"/>
      <c r="AS228" s="348"/>
      <c r="AT228" s="264">
        <f t="shared" si="174"/>
        <v>0</v>
      </c>
      <c r="AU228" s="259"/>
      <c r="AV228" s="265">
        <f t="shared" si="175"/>
        <v>0</v>
      </c>
      <c r="AX228" s="265">
        <f t="shared" si="179"/>
        <v>0</v>
      </c>
      <c r="AZ228" s="492">
        <f t="shared" si="176"/>
        <v>0</v>
      </c>
      <c r="BB228" s="492">
        <f t="shared" si="177"/>
        <v>0</v>
      </c>
      <c r="BD228" s="265">
        <f t="shared" si="180"/>
        <v>0</v>
      </c>
      <c r="BE228" s="105"/>
      <c r="BF228" s="105"/>
      <c r="BG228" s="105"/>
      <c r="BH228" s="105"/>
      <c r="BI228" s="105"/>
      <c r="BJ228" s="105"/>
    </row>
    <row r="229" spans="2:62" ht="20.100000000000001" hidden="1" customHeight="1" outlineLevel="1">
      <c r="B229" s="100"/>
      <c r="C229" s="908"/>
      <c r="D229" s="909"/>
      <c r="E229" s="909"/>
      <c r="F229" s="910"/>
      <c r="G229" s="890"/>
      <c r="H229" s="891"/>
      <c r="I229" s="152"/>
      <c r="J229" s="152"/>
      <c r="K229" s="152"/>
      <c r="L229" s="152"/>
      <c r="M229" s="152"/>
      <c r="N229" s="152"/>
      <c r="O229" s="152"/>
      <c r="P229" s="153"/>
      <c r="Q229" s="153"/>
      <c r="R229" s="156">
        <f t="shared" si="170"/>
        <v>0</v>
      </c>
      <c r="S229" s="156">
        <f t="shared" si="171"/>
        <v>0</v>
      </c>
      <c r="U229" s="157">
        <f t="shared" si="178"/>
        <v>0</v>
      </c>
      <c r="W229" s="152"/>
      <c r="X229" s="152"/>
      <c r="Y229" s="152"/>
      <c r="Z229" s="152"/>
      <c r="AA229" s="152"/>
      <c r="AB229" s="152"/>
      <c r="AC229" s="347"/>
      <c r="AD229" s="152"/>
      <c r="AE229" s="152"/>
      <c r="AF229" s="152"/>
      <c r="AG229" s="152"/>
      <c r="AH229" s="152"/>
      <c r="AI229" s="152"/>
      <c r="AJ229" s="347"/>
      <c r="AK229" s="152"/>
      <c r="AL229" s="152"/>
      <c r="AM229" s="295"/>
      <c r="AN229" s="228"/>
      <c r="AO229" s="228"/>
      <c r="AP229" s="228"/>
      <c r="AQ229" s="228"/>
      <c r="AR229" s="228"/>
      <c r="AS229" s="348"/>
      <c r="AT229" s="264">
        <f t="shared" si="174"/>
        <v>0</v>
      </c>
      <c r="AU229" s="259"/>
      <c r="AV229" s="265">
        <f t="shared" si="175"/>
        <v>0</v>
      </c>
      <c r="AX229" s="265">
        <f t="shared" si="179"/>
        <v>0</v>
      </c>
      <c r="AZ229" s="492">
        <f t="shared" si="176"/>
        <v>0</v>
      </c>
      <c r="BB229" s="492">
        <f t="shared" si="177"/>
        <v>0</v>
      </c>
      <c r="BD229" s="265">
        <f t="shared" si="180"/>
        <v>0</v>
      </c>
      <c r="BE229" s="105"/>
      <c r="BF229" s="105"/>
      <c r="BG229" s="105"/>
      <c r="BH229" s="105"/>
      <c r="BI229" s="105"/>
      <c r="BJ229" s="105"/>
    </row>
    <row r="230" spans="2:62" ht="20.100000000000001" hidden="1" customHeight="1" outlineLevel="1">
      <c r="B230" s="100"/>
      <c r="C230" s="908"/>
      <c r="D230" s="909"/>
      <c r="E230" s="909"/>
      <c r="F230" s="910"/>
      <c r="G230" s="890"/>
      <c r="H230" s="891"/>
      <c r="I230" s="152"/>
      <c r="J230" s="152"/>
      <c r="K230" s="152"/>
      <c r="L230" s="152"/>
      <c r="M230" s="152"/>
      <c r="N230" s="152"/>
      <c r="O230" s="152"/>
      <c r="P230" s="153"/>
      <c r="Q230" s="153"/>
      <c r="R230" s="156">
        <f t="shared" si="170"/>
        <v>0</v>
      </c>
      <c r="S230" s="156">
        <f t="shared" si="171"/>
        <v>0</v>
      </c>
      <c r="U230" s="157">
        <f t="shared" si="178"/>
        <v>0</v>
      </c>
      <c r="W230" s="152"/>
      <c r="X230" s="152"/>
      <c r="Y230" s="152"/>
      <c r="Z230" s="152"/>
      <c r="AA230" s="152"/>
      <c r="AB230" s="152"/>
      <c r="AC230" s="347"/>
      <c r="AD230" s="152"/>
      <c r="AE230" s="152"/>
      <c r="AF230" s="152"/>
      <c r="AG230" s="152"/>
      <c r="AH230" s="152"/>
      <c r="AI230" s="152"/>
      <c r="AJ230" s="347"/>
      <c r="AK230" s="152"/>
      <c r="AL230" s="152"/>
      <c r="AM230" s="295"/>
      <c r="AN230" s="228"/>
      <c r="AO230" s="228"/>
      <c r="AP230" s="228"/>
      <c r="AQ230" s="228"/>
      <c r="AR230" s="228"/>
      <c r="AS230" s="348"/>
      <c r="AT230" s="264">
        <f t="shared" si="174"/>
        <v>0</v>
      </c>
      <c r="AU230" s="259"/>
      <c r="AV230" s="265">
        <f t="shared" si="175"/>
        <v>0</v>
      </c>
      <c r="AX230" s="265">
        <f t="shared" si="179"/>
        <v>0</v>
      </c>
      <c r="AZ230" s="492">
        <f t="shared" si="176"/>
        <v>0</v>
      </c>
      <c r="BB230" s="492">
        <f t="shared" si="177"/>
        <v>0</v>
      </c>
      <c r="BD230" s="265">
        <f t="shared" si="180"/>
        <v>0</v>
      </c>
      <c r="BE230" s="105"/>
      <c r="BF230" s="105"/>
      <c r="BG230" s="105"/>
      <c r="BH230" s="105"/>
      <c r="BI230" s="105"/>
      <c r="BJ230" s="105"/>
    </row>
    <row r="231" spans="2:62" ht="20.100000000000001" hidden="1" customHeight="1" outlineLevel="1">
      <c r="B231" s="100"/>
      <c r="C231" s="908"/>
      <c r="D231" s="909"/>
      <c r="E231" s="909"/>
      <c r="F231" s="910"/>
      <c r="G231" s="890"/>
      <c r="H231" s="891"/>
      <c r="I231" s="152"/>
      <c r="J231" s="152"/>
      <c r="K231" s="152"/>
      <c r="L231" s="152"/>
      <c r="M231" s="152"/>
      <c r="N231" s="152"/>
      <c r="O231" s="152"/>
      <c r="P231" s="153"/>
      <c r="Q231" s="153"/>
      <c r="R231" s="156">
        <f t="shared" si="170"/>
        <v>0</v>
      </c>
      <c r="S231" s="156">
        <f t="shared" si="171"/>
        <v>0</v>
      </c>
      <c r="U231" s="157">
        <f t="shared" si="178"/>
        <v>0</v>
      </c>
      <c r="W231" s="152"/>
      <c r="X231" s="152"/>
      <c r="Y231" s="152"/>
      <c r="Z231" s="152"/>
      <c r="AA231" s="152"/>
      <c r="AB231" s="152"/>
      <c r="AC231" s="347"/>
      <c r="AD231" s="152"/>
      <c r="AE231" s="152"/>
      <c r="AF231" s="152"/>
      <c r="AG231" s="152"/>
      <c r="AH231" s="152"/>
      <c r="AI231" s="152"/>
      <c r="AJ231" s="347"/>
      <c r="AK231" s="152"/>
      <c r="AL231" s="152"/>
      <c r="AM231" s="295"/>
      <c r="AN231" s="228"/>
      <c r="AO231" s="228"/>
      <c r="AP231" s="228"/>
      <c r="AQ231" s="228"/>
      <c r="AR231" s="228"/>
      <c r="AS231" s="348"/>
      <c r="AT231" s="264">
        <f t="shared" si="174"/>
        <v>0</v>
      </c>
      <c r="AU231" s="259"/>
      <c r="AV231" s="265">
        <f t="shared" si="175"/>
        <v>0</v>
      </c>
      <c r="AX231" s="265">
        <f t="shared" si="179"/>
        <v>0</v>
      </c>
      <c r="AZ231" s="492">
        <f t="shared" si="176"/>
        <v>0</v>
      </c>
      <c r="BB231" s="492">
        <f t="shared" si="177"/>
        <v>0</v>
      </c>
      <c r="BD231" s="265">
        <f t="shared" si="180"/>
        <v>0</v>
      </c>
      <c r="BE231" s="105"/>
      <c r="BF231" s="105"/>
      <c r="BG231" s="105"/>
      <c r="BH231" s="105"/>
      <c r="BI231" s="105"/>
      <c r="BJ231" s="105"/>
    </row>
    <row r="232" spans="2:62" ht="9.9499999999999993" hidden="1" customHeight="1" outlineLevel="1">
      <c r="B232" s="101"/>
      <c r="C232" s="208"/>
      <c r="D232" s="208"/>
      <c r="E232" s="208"/>
      <c r="F232" s="208"/>
      <c r="G232" s="237"/>
      <c r="H232" s="207"/>
      <c r="I232" s="257"/>
      <c r="J232" s="257"/>
      <c r="K232" s="257"/>
      <c r="L232" s="257"/>
      <c r="M232" s="257"/>
      <c r="N232" s="257"/>
      <c r="O232" s="257"/>
      <c r="P232" s="256"/>
      <c r="Q232" s="102"/>
      <c r="R232" s="102"/>
      <c r="S232" s="102"/>
      <c r="U232" s="98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Z232" s="493"/>
      <c r="BE232" s="105"/>
      <c r="BF232" s="105"/>
      <c r="BG232" s="105"/>
      <c r="BH232" s="105"/>
      <c r="BI232" s="105"/>
      <c r="BJ232" s="105"/>
    </row>
    <row r="233" spans="2:62" ht="20.100000000000001" customHeight="1" collapsed="1">
      <c r="B233" s="8">
        <f>B216+1</f>
        <v>14</v>
      </c>
      <c r="C233" s="916"/>
      <c r="D233" s="917"/>
      <c r="E233" s="917"/>
      <c r="F233" s="918"/>
      <c r="G233" s="429"/>
      <c r="H233" s="206">
        <v>1</v>
      </c>
      <c r="I233" s="642">
        <f t="shared" ref="I233" si="181">$H233*SUM(I234:I248)</f>
        <v>0</v>
      </c>
      <c r="J233" s="643">
        <f t="shared" ref="J233:O233" si="182">$H233*SUM(J234:J248)</f>
        <v>0</v>
      </c>
      <c r="K233" s="644">
        <f t="shared" si="182"/>
        <v>0</v>
      </c>
      <c r="L233" s="645">
        <f t="shared" si="182"/>
        <v>0</v>
      </c>
      <c r="M233" s="645">
        <f t="shared" si="182"/>
        <v>0</v>
      </c>
      <c r="N233" s="644">
        <f t="shared" si="182"/>
        <v>0</v>
      </c>
      <c r="O233" s="642">
        <f t="shared" si="182"/>
        <v>0</v>
      </c>
      <c r="P233" s="209">
        <f t="shared" ref="P233:Q233" si="183">$H233*SUM(P234:P248)</f>
        <v>0</v>
      </c>
      <c r="Q233" s="210">
        <f t="shared" si="183"/>
        <v>0</v>
      </c>
      <c r="R233" s="136">
        <f t="shared" ref="R233:R248" si="184">P233*(1+Gewinn)*(1+SicherheitAngebot)</f>
        <v>0</v>
      </c>
      <c r="S233" s="137">
        <f t="shared" ref="S233:S248" si="185">Q233*(1+MGKZ)*(1+Gewinn)*(1+SicherheitAngebot)</f>
        <v>0</v>
      </c>
      <c r="U233" s="10">
        <f>I233*$I$7+J233*$J$7+K233*$K$7+L233*$L$7+M233*$M$7+N233*$N$7+O233*$O$7+R233+S233</f>
        <v>0</v>
      </c>
      <c r="W233" s="646">
        <f t="shared" ref="W233:AB233" si="186">$H233*SUM(W234:W248)</f>
        <v>0</v>
      </c>
      <c r="X233" s="647">
        <f t="shared" si="186"/>
        <v>0</v>
      </c>
      <c r="Y233" s="648">
        <f t="shared" si="186"/>
        <v>0</v>
      </c>
      <c r="Z233" s="649">
        <f t="shared" si="186"/>
        <v>0</v>
      </c>
      <c r="AA233" s="648">
        <f t="shared" si="186"/>
        <v>0</v>
      </c>
      <c r="AB233" s="646">
        <f t="shared" si="186"/>
        <v>0</v>
      </c>
      <c r="AC233" s="258"/>
      <c r="AD233" s="646">
        <f t="shared" ref="AD233:AM233" si="187">$H233*SUM(AD234:AD248)</f>
        <v>0</v>
      </c>
      <c r="AE233" s="647">
        <f t="shared" si="187"/>
        <v>0</v>
      </c>
      <c r="AF233" s="648">
        <f t="shared" si="187"/>
        <v>0</v>
      </c>
      <c r="AG233" s="649">
        <f t="shared" si="187"/>
        <v>0</v>
      </c>
      <c r="AH233" s="648">
        <f t="shared" si="187"/>
        <v>0</v>
      </c>
      <c r="AI233" s="646">
        <f t="shared" si="187"/>
        <v>0</v>
      </c>
      <c r="AJ233" s="258"/>
      <c r="AK233" s="653">
        <f t="shared" si="187"/>
        <v>0</v>
      </c>
      <c r="AL233" s="653">
        <f t="shared" si="187"/>
        <v>0</v>
      </c>
      <c r="AM233" s="653">
        <f t="shared" si="187"/>
        <v>0</v>
      </c>
      <c r="AN233" s="227">
        <f>$H233*SUM(AN234:AN248)*(1+Gewinn)*(1+SicherheitAngebot)</f>
        <v>0</v>
      </c>
      <c r="AO233" s="227">
        <f>$H233*SUM(AO234:AO248)*(1+Gewinn)*(1+SicherheitAngebot)</f>
        <v>0</v>
      </c>
      <c r="AP233" s="227">
        <f>$H233*SUM(AP234:AP248)*(1+Gewinn)*(1+SicherheitAngebot)</f>
        <v>0</v>
      </c>
      <c r="AQ233" s="227">
        <f>$H233*SUM(AQ234:AQ248)*(1+Gewinn)*(1+SicherheitAngebot)</f>
        <v>0</v>
      </c>
      <c r="AR233" s="227">
        <f>$H233*SUM(AR234:AR248)*(1+Gewinn)*(1+SicherheitAngebot)</f>
        <v>0</v>
      </c>
      <c r="AS233" s="262"/>
      <c r="AT233" s="263">
        <f t="shared" si="174"/>
        <v>0</v>
      </c>
      <c r="AU233" s="259"/>
      <c r="AV233" s="491">
        <f>AK233*$AK$7+AL233*$AL$7+AM233*$AM$7+SUM(AN233:AR233)+AT233/Zuschläge_IBN+AT233</f>
        <v>0</v>
      </c>
      <c r="AX233" s="685">
        <f>U233+AV233</f>
        <v>0</v>
      </c>
      <c r="AZ233" s="490">
        <f>IF(H233&gt;0,U233/(1+SicherheitAngebot)*(1+Sicherheit),0)</f>
        <v>0</v>
      </c>
      <c r="BB233" s="490">
        <f>IF(H233&gt;0,AV233/(1+SicherheitAngebot)*(1+Sicherheit),0)</f>
        <v>0</v>
      </c>
      <c r="BD233" s="490">
        <f>AZ233+BB233</f>
        <v>0</v>
      </c>
      <c r="BE233" s="105"/>
      <c r="BF233" s="105"/>
      <c r="BG233" s="105"/>
      <c r="BH233" s="105"/>
      <c r="BI233" s="105"/>
      <c r="BJ233" s="105"/>
    </row>
    <row r="234" spans="2:62" ht="20.100000000000001" hidden="1" customHeight="1" outlineLevel="1">
      <c r="B234" s="99"/>
      <c r="C234" s="908"/>
      <c r="D234" s="909"/>
      <c r="E234" s="909"/>
      <c r="F234" s="910"/>
      <c r="G234" s="890"/>
      <c r="H234" s="901"/>
      <c r="I234" s="152"/>
      <c r="J234" s="152"/>
      <c r="K234" s="152"/>
      <c r="L234" s="152"/>
      <c r="M234" s="152"/>
      <c r="N234" s="152"/>
      <c r="O234" s="152"/>
      <c r="P234" s="153"/>
      <c r="Q234" s="153"/>
      <c r="R234" s="156">
        <f t="shared" si="184"/>
        <v>0</v>
      </c>
      <c r="S234" s="156">
        <f t="shared" si="185"/>
        <v>0</v>
      </c>
      <c r="U234" s="157">
        <f>I234*$I$7+J234*$J$7+K234*$K$7+L234*$L$7+M234*$M$7+N234*$N$7+O234*$O$7+R234+S234</f>
        <v>0</v>
      </c>
      <c r="W234" s="152"/>
      <c r="X234" s="152"/>
      <c r="Y234" s="152"/>
      <c r="Z234" s="152"/>
      <c r="AA234" s="152"/>
      <c r="AB234" s="152"/>
      <c r="AC234" s="347"/>
      <c r="AD234" s="152"/>
      <c r="AE234" s="152"/>
      <c r="AF234" s="152"/>
      <c r="AG234" s="152"/>
      <c r="AH234" s="152"/>
      <c r="AI234" s="152"/>
      <c r="AJ234" s="347"/>
      <c r="AK234" s="152"/>
      <c r="AL234" s="152"/>
      <c r="AM234" s="295"/>
      <c r="AN234" s="228"/>
      <c r="AO234" s="228"/>
      <c r="AP234" s="228"/>
      <c r="AQ234" s="228"/>
      <c r="AR234" s="228"/>
      <c r="AS234" s="348"/>
      <c r="AT234" s="264">
        <f t="shared" si="174"/>
        <v>0</v>
      </c>
      <c r="AU234" s="259"/>
      <c r="AV234" s="265">
        <f t="shared" ref="AV234:AV248" si="188">AK234*$AK$7+AL234*$AL$7+AM234*$AM$7+SUM(AN234:AR234)*(1+Gewinn)*(1+SicherheitAngebot)+AT234/Zuschläge_IBN+AT234</f>
        <v>0</v>
      </c>
      <c r="AX234" s="265">
        <f>U234+AV234</f>
        <v>0</v>
      </c>
      <c r="AZ234" s="492">
        <f t="shared" ref="AZ234:AZ248" si="189">U234/(1+SicherheitAngebot)*(1+Sicherheit)</f>
        <v>0</v>
      </c>
      <c r="BB234" s="492">
        <f t="shared" ref="BB234:BB248" si="190">AV234/(1+SicherheitAngebot)*(1+Sicherheit)</f>
        <v>0</v>
      </c>
      <c r="BD234" s="265">
        <f>AZ234+BB234</f>
        <v>0</v>
      </c>
      <c r="BE234" s="105"/>
      <c r="BF234" s="105"/>
      <c r="BG234" s="105"/>
      <c r="BH234" s="105"/>
      <c r="BI234" s="105"/>
      <c r="BJ234" s="105"/>
    </row>
    <row r="235" spans="2:62" ht="20.100000000000001" hidden="1" customHeight="1" outlineLevel="1">
      <c r="B235" s="100"/>
      <c r="C235" s="908"/>
      <c r="D235" s="909"/>
      <c r="E235" s="909"/>
      <c r="F235" s="910"/>
      <c r="G235" s="890"/>
      <c r="H235" s="891"/>
      <c r="I235" s="152"/>
      <c r="J235" s="152"/>
      <c r="K235" s="152"/>
      <c r="L235" s="152"/>
      <c r="M235" s="152"/>
      <c r="N235" s="152"/>
      <c r="O235" s="152"/>
      <c r="P235" s="153"/>
      <c r="Q235" s="153"/>
      <c r="R235" s="156">
        <f t="shared" si="184"/>
        <v>0</v>
      </c>
      <c r="S235" s="156">
        <f t="shared" si="185"/>
        <v>0</v>
      </c>
      <c r="U235" s="157">
        <f t="shared" ref="U235:U248" si="191">I235*$I$7+J235*$J$7+K235*$K$7+L235*$L$7+M235*$M$7+N235*$N$7+O235*$O$7+R235+S235</f>
        <v>0</v>
      </c>
      <c r="W235" s="152"/>
      <c r="X235" s="152"/>
      <c r="Y235" s="152"/>
      <c r="Z235" s="152"/>
      <c r="AA235" s="152"/>
      <c r="AB235" s="152"/>
      <c r="AC235" s="347"/>
      <c r="AD235" s="152"/>
      <c r="AE235" s="152"/>
      <c r="AF235" s="152"/>
      <c r="AG235" s="152"/>
      <c r="AH235" s="152"/>
      <c r="AI235" s="152"/>
      <c r="AJ235" s="347"/>
      <c r="AK235" s="152"/>
      <c r="AL235" s="152"/>
      <c r="AM235" s="295"/>
      <c r="AN235" s="228"/>
      <c r="AO235" s="228"/>
      <c r="AP235" s="228"/>
      <c r="AQ235" s="228"/>
      <c r="AR235" s="228"/>
      <c r="AS235" s="348"/>
      <c r="AT235" s="264">
        <f t="shared" si="174"/>
        <v>0</v>
      </c>
      <c r="AU235" s="259"/>
      <c r="AV235" s="265">
        <f t="shared" si="188"/>
        <v>0</v>
      </c>
      <c r="AX235" s="265">
        <f t="shared" ref="AX235:AX248" si="192">U235+AV235</f>
        <v>0</v>
      </c>
      <c r="AZ235" s="492">
        <f t="shared" si="189"/>
        <v>0</v>
      </c>
      <c r="BB235" s="492">
        <f t="shared" si="190"/>
        <v>0</v>
      </c>
      <c r="BD235" s="265">
        <f t="shared" ref="BD235:BD248" si="193">AZ235+BB235</f>
        <v>0</v>
      </c>
      <c r="BE235" s="105"/>
      <c r="BF235" s="105"/>
      <c r="BG235" s="105"/>
      <c r="BH235" s="105"/>
      <c r="BI235" s="105"/>
      <c r="BJ235" s="105"/>
    </row>
    <row r="236" spans="2:62" ht="20.100000000000001" hidden="1" customHeight="1" outlineLevel="1">
      <c r="B236" s="100"/>
      <c r="C236" s="908"/>
      <c r="D236" s="909"/>
      <c r="E236" s="909"/>
      <c r="F236" s="910"/>
      <c r="G236" s="890"/>
      <c r="H236" s="891"/>
      <c r="I236" s="152"/>
      <c r="J236" s="152"/>
      <c r="K236" s="152"/>
      <c r="L236" s="152"/>
      <c r="M236" s="152"/>
      <c r="N236" s="152"/>
      <c r="O236" s="152"/>
      <c r="P236" s="153"/>
      <c r="Q236" s="153"/>
      <c r="R236" s="156">
        <f t="shared" si="184"/>
        <v>0</v>
      </c>
      <c r="S236" s="156">
        <f t="shared" si="185"/>
        <v>0</v>
      </c>
      <c r="U236" s="157">
        <f t="shared" si="191"/>
        <v>0</v>
      </c>
      <c r="W236" s="152"/>
      <c r="X236" s="152"/>
      <c r="Y236" s="152"/>
      <c r="Z236" s="152"/>
      <c r="AA236" s="152"/>
      <c r="AB236" s="152"/>
      <c r="AC236" s="347"/>
      <c r="AD236" s="152"/>
      <c r="AE236" s="152"/>
      <c r="AF236" s="152"/>
      <c r="AG236" s="152"/>
      <c r="AH236" s="152"/>
      <c r="AI236" s="152"/>
      <c r="AJ236" s="347"/>
      <c r="AK236" s="152"/>
      <c r="AL236" s="152"/>
      <c r="AM236" s="295"/>
      <c r="AN236" s="228"/>
      <c r="AO236" s="228"/>
      <c r="AP236" s="228"/>
      <c r="AQ236" s="228"/>
      <c r="AR236" s="228"/>
      <c r="AS236" s="348"/>
      <c r="AT236" s="264">
        <f t="shared" si="174"/>
        <v>0</v>
      </c>
      <c r="AU236" s="259"/>
      <c r="AV236" s="265">
        <f t="shared" si="188"/>
        <v>0</v>
      </c>
      <c r="AX236" s="265">
        <f t="shared" si="192"/>
        <v>0</v>
      </c>
      <c r="AZ236" s="492">
        <f t="shared" si="189"/>
        <v>0</v>
      </c>
      <c r="BB236" s="492">
        <f t="shared" si="190"/>
        <v>0</v>
      </c>
      <c r="BD236" s="265">
        <f t="shared" si="193"/>
        <v>0</v>
      </c>
      <c r="BE236" s="105"/>
      <c r="BF236" s="105"/>
      <c r="BG236" s="105"/>
      <c r="BH236" s="105"/>
      <c r="BI236" s="105"/>
      <c r="BJ236" s="105"/>
    </row>
    <row r="237" spans="2:62" ht="20.100000000000001" hidden="1" customHeight="1" outlineLevel="1">
      <c r="B237" s="100"/>
      <c r="C237" s="908"/>
      <c r="D237" s="909"/>
      <c r="E237" s="909"/>
      <c r="F237" s="910"/>
      <c r="G237" s="890"/>
      <c r="H237" s="891"/>
      <c r="I237" s="152"/>
      <c r="J237" s="152"/>
      <c r="K237" s="152"/>
      <c r="L237" s="152"/>
      <c r="M237" s="152"/>
      <c r="N237" s="152"/>
      <c r="O237" s="152"/>
      <c r="P237" s="153"/>
      <c r="Q237" s="153"/>
      <c r="R237" s="156">
        <f t="shared" si="184"/>
        <v>0</v>
      </c>
      <c r="S237" s="156">
        <f t="shared" si="185"/>
        <v>0</v>
      </c>
      <c r="U237" s="157">
        <f t="shared" si="191"/>
        <v>0</v>
      </c>
      <c r="W237" s="152"/>
      <c r="X237" s="152"/>
      <c r="Y237" s="152"/>
      <c r="Z237" s="152"/>
      <c r="AA237" s="152"/>
      <c r="AB237" s="152"/>
      <c r="AC237" s="347"/>
      <c r="AD237" s="152"/>
      <c r="AE237" s="152"/>
      <c r="AF237" s="152"/>
      <c r="AG237" s="152"/>
      <c r="AH237" s="152"/>
      <c r="AI237" s="152"/>
      <c r="AJ237" s="347"/>
      <c r="AK237" s="152"/>
      <c r="AL237" s="152"/>
      <c r="AM237" s="295"/>
      <c r="AN237" s="228"/>
      <c r="AO237" s="228"/>
      <c r="AP237" s="228"/>
      <c r="AQ237" s="228"/>
      <c r="AR237" s="228"/>
      <c r="AS237" s="348"/>
      <c r="AT237" s="264">
        <f t="shared" si="174"/>
        <v>0</v>
      </c>
      <c r="AU237" s="259"/>
      <c r="AV237" s="265">
        <f t="shared" si="188"/>
        <v>0</v>
      </c>
      <c r="AX237" s="265">
        <f t="shared" si="192"/>
        <v>0</v>
      </c>
      <c r="AZ237" s="492">
        <f t="shared" si="189"/>
        <v>0</v>
      </c>
      <c r="BB237" s="492">
        <f t="shared" si="190"/>
        <v>0</v>
      </c>
      <c r="BD237" s="265">
        <f t="shared" si="193"/>
        <v>0</v>
      </c>
      <c r="BE237" s="105"/>
      <c r="BF237" s="105"/>
      <c r="BG237" s="105"/>
      <c r="BH237" s="105"/>
      <c r="BI237" s="105"/>
      <c r="BJ237" s="105"/>
    </row>
    <row r="238" spans="2:62" ht="20.100000000000001" hidden="1" customHeight="1" outlineLevel="1">
      <c r="B238" s="100"/>
      <c r="C238" s="908"/>
      <c r="D238" s="909"/>
      <c r="E238" s="909"/>
      <c r="F238" s="910"/>
      <c r="G238" s="890"/>
      <c r="H238" s="891"/>
      <c r="I238" s="152"/>
      <c r="J238" s="152"/>
      <c r="K238" s="152"/>
      <c r="L238" s="152"/>
      <c r="M238" s="152"/>
      <c r="N238" s="152"/>
      <c r="O238" s="152"/>
      <c r="P238" s="153"/>
      <c r="Q238" s="153"/>
      <c r="R238" s="156">
        <f t="shared" si="184"/>
        <v>0</v>
      </c>
      <c r="S238" s="156">
        <f t="shared" si="185"/>
        <v>0</v>
      </c>
      <c r="U238" s="157">
        <f t="shared" si="191"/>
        <v>0</v>
      </c>
      <c r="W238" s="152"/>
      <c r="X238" s="152"/>
      <c r="Y238" s="152"/>
      <c r="Z238" s="152"/>
      <c r="AA238" s="152"/>
      <c r="AB238" s="152"/>
      <c r="AC238" s="347"/>
      <c r="AD238" s="152"/>
      <c r="AE238" s="152"/>
      <c r="AF238" s="152"/>
      <c r="AG238" s="152"/>
      <c r="AH238" s="152"/>
      <c r="AI238" s="152"/>
      <c r="AJ238" s="347"/>
      <c r="AK238" s="152"/>
      <c r="AL238" s="152"/>
      <c r="AM238" s="295"/>
      <c r="AN238" s="228"/>
      <c r="AO238" s="228"/>
      <c r="AP238" s="228"/>
      <c r="AQ238" s="228"/>
      <c r="AR238" s="228"/>
      <c r="AS238" s="348"/>
      <c r="AT238" s="264">
        <f t="shared" si="174"/>
        <v>0</v>
      </c>
      <c r="AU238" s="259"/>
      <c r="AV238" s="265">
        <f t="shared" si="188"/>
        <v>0</v>
      </c>
      <c r="AX238" s="265">
        <f t="shared" si="192"/>
        <v>0</v>
      </c>
      <c r="AZ238" s="492">
        <f t="shared" si="189"/>
        <v>0</v>
      </c>
      <c r="BB238" s="492">
        <f t="shared" si="190"/>
        <v>0</v>
      </c>
      <c r="BD238" s="265">
        <f t="shared" si="193"/>
        <v>0</v>
      </c>
      <c r="BE238" s="105"/>
      <c r="BF238" s="105"/>
      <c r="BG238" s="105"/>
      <c r="BH238" s="105"/>
      <c r="BI238" s="105"/>
      <c r="BJ238" s="105"/>
    </row>
    <row r="239" spans="2:62" ht="20.100000000000001" hidden="1" customHeight="1" outlineLevel="1">
      <c r="B239" s="100"/>
      <c r="C239" s="908"/>
      <c r="D239" s="909"/>
      <c r="E239" s="909"/>
      <c r="F239" s="910"/>
      <c r="G239" s="890"/>
      <c r="H239" s="891"/>
      <c r="I239" s="152"/>
      <c r="J239" s="152"/>
      <c r="K239" s="152"/>
      <c r="L239" s="152"/>
      <c r="M239" s="152"/>
      <c r="N239" s="152"/>
      <c r="O239" s="152"/>
      <c r="P239" s="153"/>
      <c r="Q239" s="153"/>
      <c r="R239" s="156">
        <f t="shared" si="184"/>
        <v>0</v>
      </c>
      <c r="S239" s="156">
        <f t="shared" si="185"/>
        <v>0</v>
      </c>
      <c r="U239" s="157">
        <f t="shared" si="191"/>
        <v>0</v>
      </c>
      <c r="W239" s="152"/>
      <c r="X239" s="152"/>
      <c r="Y239" s="152"/>
      <c r="Z239" s="152"/>
      <c r="AA239" s="152"/>
      <c r="AB239" s="152"/>
      <c r="AC239" s="347"/>
      <c r="AD239" s="152"/>
      <c r="AE239" s="152"/>
      <c r="AF239" s="152"/>
      <c r="AG239" s="152"/>
      <c r="AH239" s="152"/>
      <c r="AI239" s="152"/>
      <c r="AJ239" s="347"/>
      <c r="AK239" s="152"/>
      <c r="AL239" s="152"/>
      <c r="AM239" s="295"/>
      <c r="AN239" s="228"/>
      <c r="AO239" s="228"/>
      <c r="AP239" s="228"/>
      <c r="AQ239" s="228"/>
      <c r="AR239" s="228"/>
      <c r="AS239" s="348"/>
      <c r="AT239" s="264">
        <f t="shared" si="174"/>
        <v>0</v>
      </c>
      <c r="AU239" s="259"/>
      <c r="AV239" s="265">
        <f t="shared" si="188"/>
        <v>0</v>
      </c>
      <c r="AX239" s="265">
        <f t="shared" si="192"/>
        <v>0</v>
      </c>
      <c r="AZ239" s="492">
        <f t="shared" si="189"/>
        <v>0</v>
      </c>
      <c r="BB239" s="492">
        <f t="shared" si="190"/>
        <v>0</v>
      </c>
      <c r="BD239" s="265">
        <f t="shared" si="193"/>
        <v>0</v>
      </c>
      <c r="BE239" s="105"/>
      <c r="BF239" s="105"/>
      <c r="BG239" s="105"/>
      <c r="BH239" s="105"/>
      <c r="BI239" s="105"/>
      <c r="BJ239" s="105"/>
    </row>
    <row r="240" spans="2:62" ht="20.100000000000001" hidden="1" customHeight="1" outlineLevel="1">
      <c r="B240" s="100"/>
      <c r="C240" s="908"/>
      <c r="D240" s="909"/>
      <c r="E240" s="909"/>
      <c r="F240" s="910"/>
      <c r="G240" s="890"/>
      <c r="H240" s="891"/>
      <c r="I240" s="152"/>
      <c r="J240" s="152"/>
      <c r="K240" s="152"/>
      <c r="L240" s="152"/>
      <c r="M240" s="152"/>
      <c r="N240" s="152"/>
      <c r="O240" s="152"/>
      <c r="P240" s="153"/>
      <c r="Q240" s="153"/>
      <c r="R240" s="156">
        <f t="shared" si="184"/>
        <v>0</v>
      </c>
      <c r="S240" s="156">
        <f t="shared" si="185"/>
        <v>0</v>
      </c>
      <c r="U240" s="157">
        <f t="shared" si="191"/>
        <v>0</v>
      </c>
      <c r="W240" s="152"/>
      <c r="X240" s="152"/>
      <c r="Y240" s="152"/>
      <c r="Z240" s="152"/>
      <c r="AA240" s="152"/>
      <c r="AB240" s="152"/>
      <c r="AC240" s="347"/>
      <c r="AD240" s="152"/>
      <c r="AE240" s="152"/>
      <c r="AF240" s="152"/>
      <c r="AG240" s="152"/>
      <c r="AH240" s="152"/>
      <c r="AI240" s="152"/>
      <c r="AJ240" s="347"/>
      <c r="AK240" s="152"/>
      <c r="AL240" s="152"/>
      <c r="AM240" s="295"/>
      <c r="AN240" s="228"/>
      <c r="AO240" s="228"/>
      <c r="AP240" s="228"/>
      <c r="AQ240" s="228"/>
      <c r="AR240" s="228"/>
      <c r="AS240" s="348"/>
      <c r="AT240" s="264">
        <f t="shared" si="174"/>
        <v>0</v>
      </c>
      <c r="AU240" s="259"/>
      <c r="AV240" s="265">
        <f t="shared" si="188"/>
        <v>0</v>
      </c>
      <c r="AX240" s="265">
        <f t="shared" si="192"/>
        <v>0</v>
      </c>
      <c r="AZ240" s="492">
        <f t="shared" si="189"/>
        <v>0</v>
      </c>
      <c r="BB240" s="492">
        <f t="shared" si="190"/>
        <v>0</v>
      </c>
      <c r="BD240" s="265">
        <f t="shared" si="193"/>
        <v>0</v>
      </c>
      <c r="BE240" s="105"/>
      <c r="BF240" s="105"/>
      <c r="BG240" s="105"/>
      <c r="BH240" s="105"/>
      <c r="BI240" s="105"/>
      <c r="BJ240" s="105"/>
    </row>
    <row r="241" spans="2:62" ht="20.100000000000001" hidden="1" customHeight="1" outlineLevel="1">
      <c r="B241" s="100"/>
      <c r="C241" s="908"/>
      <c r="D241" s="909"/>
      <c r="E241" s="909"/>
      <c r="F241" s="910"/>
      <c r="G241" s="890"/>
      <c r="H241" s="891"/>
      <c r="I241" s="152"/>
      <c r="J241" s="152"/>
      <c r="K241" s="152"/>
      <c r="L241" s="152"/>
      <c r="M241" s="152"/>
      <c r="N241" s="152"/>
      <c r="O241" s="152"/>
      <c r="P241" s="153"/>
      <c r="Q241" s="153"/>
      <c r="R241" s="156">
        <f t="shared" si="184"/>
        <v>0</v>
      </c>
      <c r="S241" s="156">
        <f t="shared" si="185"/>
        <v>0</v>
      </c>
      <c r="U241" s="157">
        <f t="shared" si="191"/>
        <v>0</v>
      </c>
      <c r="W241" s="152"/>
      <c r="X241" s="152"/>
      <c r="Y241" s="152"/>
      <c r="Z241" s="152"/>
      <c r="AA241" s="152"/>
      <c r="AB241" s="152"/>
      <c r="AC241" s="347"/>
      <c r="AD241" s="152"/>
      <c r="AE241" s="152"/>
      <c r="AF241" s="152"/>
      <c r="AG241" s="152"/>
      <c r="AH241" s="152"/>
      <c r="AI241" s="152"/>
      <c r="AJ241" s="347"/>
      <c r="AK241" s="152"/>
      <c r="AL241" s="152"/>
      <c r="AM241" s="295"/>
      <c r="AN241" s="228"/>
      <c r="AO241" s="228"/>
      <c r="AP241" s="228"/>
      <c r="AQ241" s="228"/>
      <c r="AR241" s="228"/>
      <c r="AS241" s="348"/>
      <c r="AT241" s="264">
        <f t="shared" si="174"/>
        <v>0</v>
      </c>
      <c r="AU241" s="259"/>
      <c r="AV241" s="265">
        <f t="shared" si="188"/>
        <v>0</v>
      </c>
      <c r="AX241" s="265">
        <f t="shared" si="192"/>
        <v>0</v>
      </c>
      <c r="AZ241" s="492">
        <f t="shared" si="189"/>
        <v>0</v>
      </c>
      <c r="BB241" s="492">
        <f t="shared" si="190"/>
        <v>0</v>
      </c>
      <c r="BD241" s="265">
        <f t="shared" si="193"/>
        <v>0</v>
      </c>
      <c r="BE241" s="105"/>
      <c r="BF241" s="105"/>
      <c r="BG241" s="105"/>
      <c r="BH241" s="105"/>
      <c r="BI241" s="105"/>
      <c r="BJ241" s="105"/>
    </row>
    <row r="242" spans="2:62" ht="20.100000000000001" hidden="1" customHeight="1" outlineLevel="1">
      <c r="B242" s="100"/>
      <c r="C242" s="908"/>
      <c r="D242" s="909"/>
      <c r="E242" s="909"/>
      <c r="F242" s="910"/>
      <c r="G242" s="890"/>
      <c r="H242" s="891"/>
      <c r="I242" s="152"/>
      <c r="J242" s="152"/>
      <c r="K242" s="152"/>
      <c r="L242" s="152"/>
      <c r="M242" s="152"/>
      <c r="N242" s="152"/>
      <c r="O242" s="152"/>
      <c r="P242" s="153"/>
      <c r="Q242" s="153"/>
      <c r="R242" s="156">
        <f t="shared" si="184"/>
        <v>0</v>
      </c>
      <c r="S242" s="156">
        <f t="shared" si="185"/>
        <v>0</v>
      </c>
      <c r="U242" s="157">
        <f t="shared" si="191"/>
        <v>0</v>
      </c>
      <c r="W242" s="152"/>
      <c r="X242" s="152"/>
      <c r="Y242" s="152"/>
      <c r="Z242" s="152"/>
      <c r="AA242" s="152"/>
      <c r="AB242" s="152"/>
      <c r="AC242" s="347"/>
      <c r="AD242" s="152"/>
      <c r="AE242" s="152"/>
      <c r="AF242" s="152"/>
      <c r="AG242" s="152"/>
      <c r="AH242" s="152"/>
      <c r="AI242" s="152"/>
      <c r="AJ242" s="347"/>
      <c r="AK242" s="152"/>
      <c r="AL242" s="152"/>
      <c r="AM242" s="295"/>
      <c r="AN242" s="228"/>
      <c r="AO242" s="228"/>
      <c r="AP242" s="228"/>
      <c r="AQ242" s="228"/>
      <c r="AR242" s="228"/>
      <c r="AS242" s="348"/>
      <c r="AT242" s="264">
        <f t="shared" si="174"/>
        <v>0</v>
      </c>
      <c r="AU242" s="259"/>
      <c r="AV242" s="265">
        <f t="shared" si="188"/>
        <v>0</v>
      </c>
      <c r="AX242" s="265">
        <f t="shared" si="192"/>
        <v>0</v>
      </c>
      <c r="AZ242" s="492">
        <f t="shared" si="189"/>
        <v>0</v>
      </c>
      <c r="BB242" s="492">
        <f t="shared" si="190"/>
        <v>0</v>
      </c>
      <c r="BD242" s="265">
        <f t="shared" si="193"/>
        <v>0</v>
      </c>
      <c r="BE242" s="105"/>
      <c r="BF242" s="105"/>
      <c r="BG242" s="105"/>
      <c r="BH242" s="105"/>
      <c r="BI242" s="105"/>
      <c r="BJ242" s="105"/>
    </row>
    <row r="243" spans="2:62" ht="20.100000000000001" hidden="1" customHeight="1" outlineLevel="1">
      <c r="B243" s="100"/>
      <c r="C243" s="908"/>
      <c r="D243" s="909"/>
      <c r="E243" s="909"/>
      <c r="F243" s="910"/>
      <c r="G243" s="890"/>
      <c r="H243" s="891"/>
      <c r="I243" s="152"/>
      <c r="J243" s="152"/>
      <c r="K243" s="152"/>
      <c r="L243" s="152"/>
      <c r="M243" s="152"/>
      <c r="N243" s="152"/>
      <c r="O243" s="152"/>
      <c r="P243" s="153"/>
      <c r="Q243" s="153"/>
      <c r="R243" s="156">
        <f t="shared" si="184"/>
        <v>0</v>
      </c>
      <c r="S243" s="156">
        <f t="shared" si="185"/>
        <v>0</v>
      </c>
      <c r="U243" s="157">
        <f t="shared" si="191"/>
        <v>0</v>
      </c>
      <c r="W243" s="152"/>
      <c r="X243" s="152"/>
      <c r="Y243" s="152"/>
      <c r="Z243" s="152"/>
      <c r="AA243" s="152"/>
      <c r="AB243" s="152"/>
      <c r="AC243" s="347"/>
      <c r="AD243" s="152"/>
      <c r="AE243" s="152"/>
      <c r="AF243" s="152"/>
      <c r="AG243" s="152"/>
      <c r="AH243" s="152"/>
      <c r="AI243" s="152"/>
      <c r="AJ243" s="347"/>
      <c r="AK243" s="152"/>
      <c r="AL243" s="152"/>
      <c r="AM243" s="295"/>
      <c r="AN243" s="228"/>
      <c r="AO243" s="228"/>
      <c r="AP243" s="228"/>
      <c r="AQ243" s="228"/>
      <c r="AR243" s="228"/>
      <c r="AS243" s="348"/>
      <c r="AT243" s="264">
        <f t="shared" si="174"/>
        <v>0</v>
      </c>
      <c r="AU243" s="259"/>
      <c r="AV243" s="265">
        <f t="shared" si="188"/>
        <v>0</v>
      </c>
      <c r="AX243" s="265">
        <f t="shared" si="192"/>
        <v>0</v>
      </c>
      <c r="AZ243" s="492">
        <f t="shared" si="189"/>
        <v>0</v>
      </c>
      <c r="BB243" s="492">
        <f t="shared" si="190"/>
        <v>0</v>
      </c>
      <c r="BD243" s="265">
        <f t="shared" si="193"/>
        <v>0</v>
      </c>
      <c r="BE243" s="105"/>
      <c r="BF243" s="105"/>
      <c r="BG243" s="105"/>
      <c r="BH243" s="105"/>
      <c r="BI243" s="105"/>
      <c r="BJ243" s="105"/>
    </row>
    <row r="244" spans="2:62" ht="20.100000000000001" hidden="1" customHeight="1" outlineLevel="1">
      <c r="B244" s="100"/>
      <c r="C244" s="908"/>
      <c r="D244" s="909"/>
      <c r="E244" s="909"/>
      <c r="F244" s="910"/>
      <c r="G244" s="890"/>
      <c r="H244" s="891"/>
      <c r="I244" s="152"/>
      <c r="J244" s="152"/>
      <c r="K244" s="152"/>
      <c r="L244" s="152"/>
      <c r="M244" s="152"/>
      <c r="N244" s="152"/>
      <c r="O244" s="152"/>
      <c r="P244" s="153"/>
      <c r="Q244" s="153"/>
      <c r="R244" s="156">
        <f t="shared" si="184"/>
        <v>0</v>
      </c>
      <c r="S244" s="156">
        <f t="shared" si="185"/>
        <v>0</v>
      </c>
      <c r="U244" s="157">
        <f t="shared" si="191"/>
        <v>0</v>
      </c>
      <c r="W244" s="152"/>
      <c r="X244" s="152"/>
      <c r="Y244" s="152"/>
      <c r="Z244" s="152"/>
      <c r="AA244" s="152"/>
      <c r="AB244" s="152"/>
      <c r="AC244" s="347"/>
      <c r="AD244" s="152"/>
      <c r="AE244" s="152"/>
      <c r="AF244" s="152"/>
      <c r="AG244" s="152"/>
      <c r="AH244" s="152"/>
      <c r="AI244" s="152"/>
      <c r="AJ244" s="347"/>
      <c r="AK244" s="152"/>
      <c r="AL244" s="152"/>
      <c r="AM244" s="295"/>
      <c r="AN244" s="228"/>
      <c r="AO244" s="228"/>
      <c r="AP244" s="228"/>
      <c r="AQ244" s="228"/>
      <c r="AR244" s="228"/>
      <c r="AS244" s="348"/>
      <c r="AT244" s="264">
        <f t="shared" si="174"/>
        <v>0</v>
      </c>
      <c r="AU244" s="259"/>
      <c r="AV244" s="265">
        <f t="shared" si="188"/>
        <v>0</v>
      </c>
      <c r="AX244" s="265">
        <f t="shared" si="192"/>
        <v>0</v>
      </c>
      <c r="AZ244" s="492">
        <f t="shared" si="189"/>
        <v>0</v>
      </c>
      <c r="BB244" s="492">
        <f t="shared" si="190"/>
        <v>0</v>
      </c>
      <c r="BD244" s="265">
        <f t="shared" si="193"/>
        <v>0</v>
      </c>
      <c r="BE244" s="105"/>
      <c r="BF244" s="105"/>
      <c r="BG244" s="105"/>
      <c r="BH244" s="105"/>
      <c r="BI244" s="105"/>
      <c r="BJ244" s="105"/>
    </row>
    <row r="245" spans="2:62" ht="20.100000000000001" hidden="1" customHeight="1" outlineLevel="1">
      <c r="B245" s="100"/>
      <c r="C245" s="908"/>
      <c r="D245" s="909"/>
      <c r="E245" s="909"/>
      <c r="F245" s="910"/>
      <c r="G245" s="890"/>
      <c r="H245" s="891"/>
      <c r="I245" s="152"/>
      <c r="J245" s="152"/>
      <c r="K245" s="152"/>
      <c r="L245" s="152"/>
      <c r="M245" s="152"/>
      <c r="N245" s="152"/>
      <c r="O245" s="152"/>
      <c r="P245" s="153"/>
      <c r="Q245" s="153"/>
      <c r="R245" s="156">
        <f t="shared" si="184"/>
        <v>0</v>
      </c>
      <c r="S245" s="156">
        <f t="shared" si="185"/>
        <v>0</v>
      </c>
      <c r="U245" s="157">
        <f t="shared" si="191"/>
        <v>0</v>
      </c>
      <c r="W245" s="152"/>
      <c r="X245" s="152"/>
      <c r="Y245" s="152"/>
      <c r="Z245" s="152"/>
      <c r="AA245" s="152"/>
      <c r="AB245" s="152"/>
      <c r="AC245" s="347"/>
      <c r="AD245" s="152"/>
      <c r="AE245" s="152"/>
      <c r="AF245" s="152"/>
      <c r="AG245" s="152"/>
      <c r="AH245" s="152"/>
      <c r="AI245" s="152"/>
      <c r="AJ245" s="347"/>
      <c r="AK245" s="152"/>
      <c r="AL245" s="152"/>
      <c r="AM245" s="295"/>
      <c r="AN245" s="228"/>
      <c r="AO245" s="228"/>
      <c r="AP245" s="228"/>
      <c r="AQ245" s="228"/>
      <c r="AR245" s="228"/>
      <c r="AS245" s="348"/>
      <c r="AT245" s="264">
        <f t="shared" si="174"/>
        <v>0</v>
      </c>
      <c r="AU245" s="259"/>
      <c r="AV245" s="265">
        <f t="shared" si="188"/>
        <v>0</v>
      </c>
      <c r="AX245" s="265">
        <f t="shared" si="192"/>
        <v>0</v>
      </c>
      <c r="AZ245" s="492">
        <f t="shared" si="189"/>
        <v>0</v>
      </c>
      <c r="BB245" s="492">
        <f t="shared" si="190"/>
        <v>0</v>
      </c>
      <c r="BD245" s="265">
        <f t="shared" si="193"/>
        <v>0</v>
      </c>
      <c r="BE245" s="105"/>
      <c r="BF245" s="105"/>
      <c r="BG245" s="105"/>
      <c r="BH245" s="105"/>
      <c r="BI245" s="105"/>
      <c r="BJ245" s="105"/>
    </row>
    <row r="246" spans="2:62" ht="20.100000000000001" hidden="1" customHeight="1" outlineLevel="1">
      <c r="B246" s="100"/>
      <c r="C246" s="908"/>
      <c r="D246" s="909"/>
      <c r="E246" s="909"/>
      <c r="F246" s="910"/>
      <c r="G246" s="890"/>
      <c r="H246" s="891"/>
      <c r="I246" s="152"/>
      <c r="J246" s="152"/>
      <c r="K246" s="152"/>
      <c r="L246" s="152"/>
      <c r="M246" s="152"/>
      <c r="N246" s="152"/>
      <c r="O246" s="152"/>
      <c r="P246" s="153"/>
      <c r="Q246" s="153"/>
      <c r="R246" s="156">
        <f t="shared" si="184"/>
        <v>0</v>
      </c>
      <c r="S246" s="156">
        <f t="shared" si="185"/>
        <v>0</v>
      </c>
      <c r="U246" s="157">
        <f t="shared" si="191"/>
        <v>0</v>
      </c>
      <c r="W246" s="152"/>
      <c r="X246" s="152"/>
      <c r="Y246" s="152"/>
      <c r="Z246" s="152"/>
      <c r="AA246" s="152"/>
      <c r="AB246" s="152"/>
      <c r="AC246" s="347"/>
      <c r="AD246" s="152"/>
      <c r="AE246" s="152"/>
      <c r="AF246" s="152"/>
      <c r="AG246" s="152"/>
      <c r="AH246" s="152"/>
      <c r="AI246" s="152"/>
      <c r="AJ246" s="347"/>
      <c r="AK246" s="152"/>
      <c r="AL246" s="152"/>
      <c r="AM246" s="295"/>
      <c r="AN246" s="228"/>
      <c r="AO246" s="228"/>
      <c r="AP246" s="228"/>
      <c r="AQ246" s="228"/>
      <c r="AR246" s="228"/>
      <c r="AS246" s="348"/>
      <c r="AT246" s="264">
        <f t="shared" si="174"/>
        <v>0</v>
      </c>
      <c r="AU246" s="259"/>
      <c r="AV246" s="265">
        <f t="shared" si="188"/>
        <v>0</v>
      </c>
      <c r="AX246" s="265">
        <f t="shared" si="192"/>
        <v>0</v>
      </c>
      <c r="AZ246" s="492">
        <f t="shared" si="189"/>
        <v>0</v>
      </c>
      <c r="BB246" s="492">
        <f t="shared" si="190"/>
        <v>0</v>
      </c>
      <c r="BD246" s="265">
        <f t="shared" si="193"/>
        <v>0</v>
      </c>
      <c r="BE246" s="105"/>
      <c r="BF246" s="105"/>
      <c r="BG246" s="105"/>
      <c r="BH246" s="105"/>
      <c r="BI246" s="105"/>
      <c r="BJ246" s="105"/>
    </row>
    <row r="247" spans="2:62" ht="20.100000000000001" hidden="1" customHeight="1" outlineLevel="1">
      <c r="B247" s="100"/>
      <c r="C247" s="908"/>
      <c r="D247" s="909"/>
      <c r="E247" s="909"/>
      <c r="F247" s="910"/>
      <c r="G247" s="890"/>
      <c r="H247" s="891"/>
      <c r="I247" s="152"/>
      <c r="J247" s="152"/>
      <c r="K247" s="152"/>
      <c r="L247" s="152"/>
      <c r="M247" s="152"/>
      <c r="N247" s="152"/>
      <c r="O247" s="152"/>
      <c r="P247" s="153"/>
      <c r="Q247" s="153"/>
      <c r="R247" s="156">
        <f t="shared" si="184"/>
        <v>0</v>
      </c>
      <c r="S247" s="156">
        <f t="shared" si="185"/>
        <v>0</v>
      </c>
      <c r="U247" s="157">
        <f t="shared" si="191"/>
        <v>0</v>
      </c>
      <c r="W247" s="152"/>
      <c r="X247" s="152"/>
      <c r="Y247" s="152"/>
      <c r="Z247" s="152"/>
      <c r="AA247" s="152"/>
      <c r="AB247" s="152"/>
      <c r="AC247" s="347"/>
      <c r="AD247" s="152"/>
      <c r="AE247" s="152"/>
      <c r="AF247" s="152"/>
      <c r="AG247" s="152"/>
      <c r="AH247" s="152"/>
      <c r="AI247" s="152"/>
      <c r="AJ247" s="347"/>
      <c r="AK247" s="152"/>
      <c r="AL247" s="152"/>
      <c r="AM247" s="295"/>
      <c r="AN247" s="228"/>
      <c r="AO247" s="228"/>
      <c r="AP247" s="228"/>
      <c r="AQ247" s="228"/>
      <c r="AR247" s="228"/>
      <c r="AS247" s="348"/>
      <c r="AT247" s="264">
        <f t="shared" si="174"/>
        <v>0</v>
      </c>
      <c r="AU247" s="259"/>
      <c r="AV247" s="265">
        <f t="shared" si="188"/>
        <v>0</v>
      </c>
      <c r="AX247" s="265">
        <f t="shared" si="192"/>
        <v>0</v>
      </c>
      <c r="AZ247" s="492">
        <f t="shared" si="189"/>
        <v>0</v>
      </c>
      <c r="BB247" s="492">
        <f t="shared" si="190"/>
        <v>0</v>
      </c>
      <c r="BD247" s="265">
        <f t="shared" si="193"/>
        <v>0</v>
      </c>
      <c r="BE247" s="105"/>
      <c r="BF247" s="105"/>
      <c r="BG247" s="105"/>
      <c r="BH247" s="105"/>
      <c r="BI247" s="105"/>
      <c r="BJ247" s="105"/>
    </row>
    <row r="248" spans="2:62" ht="20.100000000000001" hidden="1" customHeight="1" outlineLevel="1">
      <c r="B248" s="100"/>
      <c r="C248" s="908"/>
      <c r="D248" s="909"/>
      <c r="E248" s="909"/>
      <c r="F248" s="910"/>
      <c r="G248" s="890"/>
      <c r="H248" s="891"/>
      <c r="I248" s="152"/>
      <c r="J248" s="152"/>
      <c r="K248" s="152"/>
      <c r="L248" s="152"/>
      <c r="M248" s="152"/>
      <c r="N248" s="152"/>
      <c r="O248" s="152"/>
      <c r="P248" s="153"/>
      <c r="Q248" s="153"/>
      <c r="R248" s="156">
        <f t="shared" si="184"/>
        <v>0</v>
      </c>
      <c r="S248" s="156">
        <f t="shared" si="185"/>
        <v>0</v>
      </c>
      <c r="U248" s="157">
        <f t="shared" si="191"/>
        <v>0</v>
      </c>
      <c r="W248" s="152"/>
      <c r="X248" s="152"/>
      <c r="Y248" s="152"/>
      <c r="Z248" s="152"/>
      <c r="AA248" s="152"/>
      <c r="AB248" s="152"/>
      <c r="AC248" s="347"/>
      <c r="AD248" s="152"/>
      <c r="AE248" s="152"/>
      <c r="AF248" s="152"/>
      <c r="AG248" s="152"/>
      <c r="AH248" s="152"/>
      <c r="AI248" s="152"/>
      <c r="AJ248" s="347"/>
      <c r="AK248" s="152"/>
      <c r="AL248" s="152"/>
      <c r="AM248" s="295"/>
      <c r="AN248" s="228"/>
      <c r="AO248" s="228"/>
      <c r="AP248" s="228"/>
      <c r="AQ248" s="228"/>
      <c r="AR248" s="228"/>
      <c r="AS248" s="348"/>
      <c r="AT248" s="264">
        <f t="shared" si="174"/>
        <v>0</v>
      </c>
      <c r="AU248" s="259"/>
      <c r="AV248" s="265">
        <f t="shared" si="188"/>
        <v>0</v>
      </c>
      <c r="AX248" s="265">
        <f t="shared" si="192"/>
        <v>0</v>
      </c>
      <c r="AZ248" s="492">
        <f t="shared" si="189"/>
        <v>0</v>
      </c>
      <c r="BB248" s="492">
        <f t="shared" si="190"/>
        <v>0</v>
      </c>
      <c r="BD248" s="265">
        <f t="shared" si="193"/>
        <v>0</v>
      </c>
      <c r="BE248" s="105"/>
      <c r="BF248" s="105"/>
      <c r="BG248" s="105"/>
      <c r="BH248" s="105"/>
      <c r="BI248" s="105"/>
      <c r="BJ248" s="105"/>
    </row>
    <row r="249" spans="2:62" ht="9.9499999999999993" hidden="1" customHeight="1" outlineLevel="1">
      <c r="B249" s="101"/>
      <c r="C249" s="208"/>
      <c r="D249" s="208"/>
      <c r="E249" s="208"/>
      <c r="F249" s="208"/>
      <c r="G249" s="237"/>
      <c r="H249" s="207"/>
      <c r="I249" s="257"/>
      <c r="J249" s="257"/>
      <c r="K249" s="257"/>
      <c r="L249" s="257"/>
      <c r="M249" s="257"/>
      <c r="N249" s="257"/>
      <c r="O249" s="257"/>
      <c r="P249" s="256"/>
      <c r="Q249" s="102"/>
      <c r="R249" s="102"/>
      <c r="S249" s="102"/>
      <c r="U249" s="98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Z249" s="493"/>
      <c r="BE249" s="105"/>
      <c r="BF249" s="105"/>
      <c r="BG249" s="105"/>
      <c r="BH249" s="105"/>
      <c r="BI249" s="105"/>
      <c r="BJ249" s="105"/>
    </row>
    <row r="250" spans="2:62" ht="20.100000000000001" customHeight="1" collapsed="1">
      <c r="B250" s="8">
        <f>B233+1</f>
        <v>15</v>
      </c>
      <c r="C250" s="916"/>
      <c r="D250" s="917"/>
      <c r="E250" s="917"/>
      <c r="F250" s="918"/>
      <c r="G250" s="429"/>
      <c r="H250" s="206">
        <v>1</v>
      </c>
      <c r="I250" s="642">
        <f t="shared" ref="I250" si="194">$H250*SUM(I251:I265)</f>
        <v>0</v>
      </c>
      <c r="J250" s="643">
        <f t="shared" ref="J250:O250" si="195">$H250*SUM(J251:J265)</f>
        <v>0</v>
      </c>
      <c r="K250" s="644">
        <f t="shared" si="195"/>
        <v>0</v>
      </c>
      <c r="L250" s="645">
        <f t="shared" si="195"/>
        <v>0</v>
      </c>
      <c r="M250" s="645">
        <f t="shared" si="195"/>
        <v>0</v>
      </c>
      <c r="N250" s="644">
        <f t="shared" si="195"/>
        <v>0</v>
      </c>
      <c r="O250" s="642">
        <f t="shared" si="195"/>
        <v>0</v>
      </c>
      <c r="P250" s="209">
        <f t="shared" ref="P250:Q250" si="196">$H250*SUM(P251:P265)</f>
        <v>0</v>
      </c>
      <c r="Q250" s="210">
        <f t="shared" si="196"/>
        <v>0</v>
      </c>
      <c r="R250" s="136">
        <f t="shared" ref="R250:R265" si="197">P250*(1+Gewinn)*(1+SicherheitAngebot)</f>
        <v>0</v>
      </c>
      <c r="S250" s="137">
        <f t="shared" ref="S250:S265" si="198">Q250*(1+MGKZ)*(1+Gewinn)*(1+SicherheitAngebot)</f>
        <v>0</v>
      </c>
      <c r="U250" s="10">
        <f>I250*$I$7+J250*$J$7+K250*$K$7+L250*$L$7+M250*$M$7+N250*$N$7+O250*$O$7+R250+S250</f>
        <v>0</v>
      </c>
      <c r="W250" s="646">
        <f t="shared" ref="W250:AB250" si="199">$H250*SUM(W251:W265)</f>
        <v>0</v>
      </c>
      <c r="X250" s="647">
        <f t="shared" si="199"/>
        <v>0</v>
      </c>
      <c r="Y250" s="648">
        <f t="shared" si="199"/>
        <v>0</v>
      </c>
      <c r="Z250" s="649">
        <f t="shared" si="199"/>
        <v>0</v>
      </c>
      <c r="AA250" s="648">
        <f t="shared" si="199"/>
        <v>0</v>
      </c>
      <c r="AB250" s="646">
        <f t="shared" si="199"/>
        <v>0</v>
      </c>
      <c r="AC250" s="258"/>
      <c r="AD250" s="646">
        <f t="shared" ref="AD250:AM250" si="200">$H250*SUM(AD251:AD265)</f>
        <v>0</v>
      </c>
      <c r="AE250" s="647">
        <f t="shared" si="200"/>
        <v>0</v>
      </c>
      <c r="AF250" s="648">
        <f t="shared" si="200"/>
        <v>0</v>
      </c>
      <c r="AG250" s="649">
        <f t="shared" si="200"/>
        <v>0</v>
      </c>
      <c r="AH250" s="648">
        <f t="shared" si="200"/>
        <v>0</v>
      </c>
      <c r="AI250" s="646">
        <f t="shared" si="200"/>
        <v>0</v>
      </c>
      <c r="AJ250" s="258"/>
      <c r="AK250" s="653">
        <f t="shared" si="200"/>
        <v>0</v>
      </c>
      <c r="AL250" s="653">
        <f t="shared" si="200"/>
        <v>0</v>
      </c>
      <c r="AM250" s="653">
        <f t="shared" si="200"/>
        <v>0</v>
      </c>
      <c r="AN250" s="227">
        <f>$H250*SUM(AN251:AN265)*(1+Gewinn)*(1+SicherheitAngebot)</f>
        <v>0</v>
      </c>
      <c r="AO250" s="227">
        <f>$H250*SUM(AO251:AO265)*(1+Gewinn)*(1+SicherheitAngebot)</f>
        <v>0</v>
      </c>
      <c r="AP250" s="227">
        <f>$H250*SUM(AP251:AP265)*(1+Gewinn)*(1+SicherheitAngebot)</f>
        <v>0</v>
      </c>
      <c r="AQ250" s="227">
        <f>$H250*SUM(AQ251:AQ265)*(1+Gewinn)*(1+SicherheitAngebot)</f>
        <v>0</v>
      </c>
      <c r="AR250" s="227">
        <f>$H250*SUM(AR251:AR265)*(1+Gewinn)*(1+SicherheitAngebot)</f>
        <v>0</v>
      </c>
      <c r="AS250" s="262"/>
      <c r="AT250" s="263">
        <f t="shared" si="174"/>
        <v>0</v>
      </c>
      <c r="AU250" s="259"/>
      <c r="AV250" s="491">
        <f>AK250*$AK$7+AL250*$AL$7+AM250*$AM$7+SUM(AN250:AR250)+AT250/Zuschläge_IBN+AT250</f>
        <v>0</v>
      </c>
      <c r="AX250" s="685">
        <f>U250+AV250</f>
        <v>0</v>
      </c>
      <c r="AZ250" s="490">
        <f>IF(H250&gt;0,U250/(1+SicherheitAngebot)*(1+Sicherheit),0)</f>
        <v>0</v>
      </c>
      <c r="BB250" s="490">
        <f>IF(H250&gt;0,AV250/(1+SicherheitAngebot)*(1+Sicherheit),0)</f>
        <v>0</v>
      </c>
      <c r="BD250" s="490">
        <f>AZ250+BB250</f>
        <v>0</v>
      </c>
      <c r="BE250" s="105"/>
      <c r="BF250" s="105"/>
      <c r="BG250" s="105"/>
      <c r="BH250" s="105"/>
      <c r="BI250" s="105"/>
      <c r="BJ250" s="105"/>
    </row>
    <row r="251" spans="2:62" ht="20.100000000000001" hidden="1" customHeight="1" outlineLevel="1">
      <c r="B251" s="99"/>
      <c r="C251" s="908"/>
      <c r="D251" s="909"/>
      <c r="E251" s="909"/>
      <c r="F251" s="910"/>
      <c r="G251" s="890"/>
      <c r="H251" s="901"/>
      <c r="I251" s="152"/>
      <c r="J251" s="152"/>
      <c r="K251" s="152"/>
      <c r="L251" s="152"/>
      <c r="M251" s="152"/>
      <c r="N251" s="152"/>
      <c r="O251" s="152"/>
      <c r="P251" s="153"/>
      <c r="Q251" s="153"/>
      <c r="R251" s="156">
        <f t="shared" si="197"/>
        <v>0</v>
      </c>
      <c r="S251" s="156">
        <f t="shared" si="198"/>
        <v>0</v>
      </c>
      <c r="U251" s="157">
        <f>I251*$I$7+J251*$J$7+K251*$K$7+L251*$L$7+M251*$M$7+N251*$N$7+O251*$O$7+R251+S251</f>
        <v>0</v>
      </c>
      <c r="W251" s="152"/>
      <c r="X251" s="152"/>
      <c r="Y251" s="152"/>
      <c r="Z251" s="152"/>
      <c r="AA251" s="152"/>
      <c r="AB251" s="152"/>
      <c r="AC251" s="347"/>
      <c r="AD251" s="152"/>
      <c r="AE251" s="152"/>
      <c r="AF251" s="152"/>
      <c r="AG251" s="152"/>
      <c r="AH251" s="152"/>
      <c r="AI251" s="152"/>
      <c r="AJ251" s="347"/>
      <c r="AK251" s="152"/>
      <c r="AL251" s="152"/>
      <c r="AM251" s="295"/>
      <c r="AN251" s="228"/>
      <c r="AO251" s="228"/>
      <c r="AP251" s="228"/>
      <c r="AQ251" s="228"/>
      <c r="AR251" s="228"/>
      <c r="AS251" s="348"/>
      <c r="AT251" s="264">
        <f t="shared" si="174"/>
        <v>0</v>
      </c>
      <c r="AU251" s="259"/>
      <c r="AV251" s="265">
        <f t="shared" ref="AV251:AV265" si="201">AK251*$AK$7+AL251*$AL$7+AM251*$AM$7+SUM(AN251:AR251)*(1+Gewinn)*(1+SicherheitAngebot)+AT251/Zuschläge_IBN+AT251</f>
        <v>0</v>
      </c>
      <c r="AX251" s="265">
        <f>U251+AV251</f>
        <v>0</v>
      </c>
      <c r="AZ251" s="492">
        <f t="shared" ref="AZ251:AZ265" si="202">U251/(1+SicherheitAngebot)*(1+Sicherheit)</f>
        <v>0</v>
      </c>
      <c r="BB251" s="492">
        <f t="shared" ref="BB251:BB265" si="203">AV251/(1+SicherheitAngebot)*(1+Sicherheit)</f>
        <v>0</v>
      </c>
      <c r="BD251" s="265">
        <f>AZ251+BB251</f>
        <v>0</v>
      </c>
      <c r="BE251" s="105"/>
      <c r="BF251" s="105"/>
      <c r="BG251" s="105"/>
      <c r="BH251" s="105"/>
      <c r="BI251" s="105"/>
      <c r="BJ251" s="105"/>
    </row>
    <row r="252" spans="2:62" ht="20.100000000000001" hidden="1" customHeight="1" outlineLevel="1">
      <c r="B252" s="100"/>
      <c r="C252" s="908"/>
      <c r="D252" s="909"/>
      <c r="E252" s="909"/>
      <c r="F252" s="910"/>
      <c r="G252" s="890"/>
      <c r="H252" s="891"/>
      <c r="I252" s="152"/>
      <c r="J252" s="152"/>
      <c r="K252" s="152"/>
      <c r="L252" s="152"/>
      <c r="M252" s="152"/>
      <c r="N252" s="152"/>
      <c r="O252" s="152"/>
      <c r="P252" s="153"/>
      <c r="Q252" s="153"/>
      <c r="R252" s="156">
        <f t="shared" si="197"/>
        <v>0</v>
      </c>
      <c r="S252" s="156">
        <f t="shared" si="198"/>
        <v>0</v>
      </c>
      <c r="U252" s="157">
        <f t="shared" ref="U252:U265" si="204">I252*$I$7+J252*$J$7+K252*$K$7+L252*$L$7+M252*$M$7+N252*$N$7+O252*$O$7+R252+S252</f>
        <v>0</v>
      </c>
      <c r="W252" s="152"/>
      <c r="X252" s="152"/>
      <c r="Y252" s="152"/>
      <c r="Z252" s="152"/>
      <c r="AA252" s="152"/>
      <c r="AB252" s="152"/>
      <c r="AC252" s="347"/>
      <c r="AD252" s="152"/>
      <c r="AE252" s="152"/>
      <c r="AF252" s="152"/>
      <c r="AG252" s="152"/>
      <c r="AH252" s="152"/>
      <c r="AI252" s="152"/>
      <c r="AJ252" s="347"/>
      <c r="AK252" s="152"/>
      <c r="AL252" s="152"/>
      <c r="AM252" s="295"/>
      <c r="AN252" s="228"/>
      <c r="AO252" s="228"/>
      <c r="AP252" s="228"/>
      <c r="AQ252" s="228"/>
      <c r="AR252" s="228"/>
      <c r="AS252" s="348"/>
      <c r="AT252" s="264">
        <f t="shared" si="174"/>
        <v>0</v>
      </c>
      <c r="AU252" s="259"/>
      <c r="AV252" s="265">
        <f t="shared" si="201"/>
        <v>0</v>
      </c>
      <c r="AX252" s="265">
        <f t="shared" ref="AX252:AX265" si="205">U252+AV252</f>
        <v>0</v>
      </c>
      <c r="AZ252" s="492">
        <f t="shared" si="202"/>
        <v>0</v>
      </c>
      <c r="BB252" s="492">
        <f t="shared" si="203"/>
        <v>0</v>
      </c>
      <c r="BD252" s="265">
        <f t="shared" ref="BD252:BD265" si="206">AZ252+BB252</f>
        <v>0</v>
      </c>
      <c r="BE252" s="105"/>
      <c r="BF252" s="105"/>
      <c r="BG252" s="105"/>
      <c r="BH252" s="105"/>
      <c r="BI252" s="105"/>
      <c r="BJ252" s="105"/>
    </row>
    <row r="253" spans="2:62" ht="20.100000000000001" hidden="1" customHeight="1" outlineLevel="1">
      <c r="B253" s="100"/>
      <c r="C253" s="908"/>
      <c r="D253" s="909"/>
      <c r="E253" s="909"/>
      <c r="F253" s="910"/>
      <c r="G253" s="890"/>
      <c r="H253" s="891"/>
      <c r="I253" s="152"/>
      <c r="J253" s="152"/>
      <c r="K253" s="152"/>
      <c r="L253" s="152"/>
      <c r="M253" s="152"/>
      <c r="N253" s="152"/>
      <c r="O253" s="152"/>
      <c r="P253" s="153"/>
      <c r="Q253" s="153"/>
      <c r="R253" s="156">
        <f t="shared" si="197"/>
        <v>0</v>
      </c>
      <c r="S253" s="156">
        <f t="shared" si="198"/>
        <v>0</v>
      </c>
      <c r="U253" s="157">
        <f t="shared" si="204"/>
        <v>0</v>
      </c>
      <c r="W253" s="152"/>
      <c r="X253" s="152"/>
      <c r="Y253" s="152"/>
      <c r="Z253" s="152"/>
      <c r="AA253" s="152"/>
      <c r="AB253" s="152"/>
      <c r="AC253" s="347"/>
      <c r="AD253" s="152"/>
      <c r="AE253" s="152"/>
      <c r="AF253" s="152"/>
      <c r="AG253" s="152"/>
      <c r="AH253" s="152"/>
      <c r="AI253" s="152"/>
      <c r="AJ253" s="347"/>
      <c r="AK253" s="152"/>
      <c r="AL253" s="152"/>
      <c r="AM253" s="295"/>
      <c r="AN253" s="228"/>
      <c r="AO253" s="228"/>
      <c r="AP253" s="228"/>
      <c r="AQ253" s="228"/>
      <c r="AR253" s="228"/>
      <c r="AS253" s="348"/>
      <c r="AT253" s="264">
        <f t="shared" si="174"/>
        <v>0</v>
      </c>
      <c r="AU253" s="259"/>
      <c r="AV253" s="265">
        <f t="shared" si="201"/>
        <v>0</v>
      </c>
      <c r="AX253" s="265">
        <f t="shared" si="205"/>
        <v>0</v>
      </c>
      <c r="AZ253" s="492">
        <f t="shared" si="202"/>
        <v>0</v>
      </c>
      <c r="BB253" s="492">
        <f t="shared" si="203"/>
        <v>0</v>
      </c>
      <c r="BD253" s="265">
        <f t="shared" si="206"/>
        <v>0</v>
      </c>
      <c r="BE253" s="105"/>
      <c r="BF253" s="105"/>
      <c r="BG253" s="105"/>
      <c r="BH253" s="105"/>
      <c r="BI253" s="105"/>
      <c r="BJ253" s="105"/>
    </row>
    <row r="254" spans="2:62" ht="20.100000000000001" hidden="1" customHeight="1" outlineLevel="1">
      <c r="B254" s="100"/>
      <c r="C254" s="908"/>
      <c r="D254" s="909"/>
      <c r="E254" s="909"/>
      <c r="F254" s="910"/>
      <c r="G254" s="890"/>
      <c r="H254" s="891"/>
      <c r="I254" s="152"/>
      <c r="J254" s="152"/>
      <c r="K254" s="152"/>
      <c r="L254" s="152"/>
      <c r="M254" s="152"/>
      <c r="N254" s="152"/>
      <c r="O254" s="152"/>
      <c r="P254" s="153"/>
      <c r="Q254" s="153"/>
      <c r="R254" s="156">
        <f t="shared" si="197"/>
        <v>0</v>
      </c>
      <c r="S254" s="156">
        <f t="shared" si="198"/>
        <v>0</v>
      </c>
      <c r="U254" s="157">
        <f t="shared" si="204"/>
        <v>0</v>
      </c>
      <c r="W254" s="152"/>
      <c r="X254" s="152"/>
      <c r="Y254" s="152"/>
      <c r="Z254" s="152"/>
      <c r="AA254" s="152"/>
      <c r="AB254" s="152"/>
      <c r="AC254" s="347"/>
      <c r="AD254" s="152"/>
      <c r="AE254" s="152"/>
      <c r="AF254" s="152"/>
      <c r="AG254" s="152"/>
      <c r="AH254" s="152"/>
      <c r="AI254" s="152"/>
      <c r="AJ254" s="347"/>
      <c r="AK254" s="152"/>
      <c r="AL254" s="152"/>
      <c r="AM254" s="295"/>
      <c r="AN254" s="228"/>
      <c r="AO254" s="228"/>
      <c r="AP254" s="228"/>
      <c r="AQ254" s="228"/>
      <c r="AR254" s="228"/>
      <c r="AS254" s="348"/>
      <c r="AT254" s="264">
        <f t="shared" si="174"/>
        <v>0</v>
      </c>
      <c r="AU254" s="259"/>
      <c r="AV254" s="265">
        <f t="shared" si="201"/>
        <v>0</v>
      </c>
      <c r="AX254" s="265">
        <f t="shared" si="205"/>
        <v>0</v>
      </c>
      <c r="AZ254" s="492">
        <f t="shared" si="202"/>
        <v>0</v>
      </c>
      <c r="BB254" s="492">
        <f t="shared" si="203"/>
        <v>0</v>
      </c>
      <c r="BD254" s="265">
        <f t="shared" si="206"/>
        <v>0</v>
      </c>
      <c r="BE254" s="105"/>
      <c r="BF254" s="105"/>
      <c r="BG254" s="105"/>
      <c r="BH254" s="105"/>
      <c r="BI254" s="105"/>
      <c r="BJ254" s="105"/>
    </row>
    <row r="255" spans="2:62" ht="20.100000000000001" hidden="1" customHeight="1" outlineLevel="1">
      <c r="B255" s="100"/>
      <c r="C255" s="908"/>
      <c r="D255" s="909"/>
      <c r="E255" s="909"/>
      <c r="F255" s="910"/>
      <c r="G255" s="890"/>
      <c r="H255" s="891"/>
      <c r="I255" s="152"/>
      <c r="J255" s="152"/>
      <c r="K255" s="152"/>
      <c r="L255" s="152"/>
      <c r="M255" s="152"/>
      <c r="N255" s="152"/>
      <c r="O255" s="152"/>
      <c r="P255" s="153"/>
      <c r="Q255" s="153"/>
      <c r="R255" s="156">
        <f t="shared" si="197"/>
        <v>0</v>
      </c>
      <c r="S255" s="156">
        <f t="shared" si="198"/>
        <v>0</v>
      </c>
      <c r="U255" s="157">
        <f t="shared" si="204"/>
        <v>0</v>
      </c>
      <c r="W255" s="152"/>
      <c r="X255" s="152"/>
      <c r="Y255" s="152"/>
      <c r="Z255" s="152"/>
      <c r="AA255" s="152"/>
      <c r="AB255" s="152"/>
      <c r="AC255" s="347"/>
      <c r="AD255" s="152"/>
      <c r="AE255" s="152"/>
      <c r="AF255" s="152"/>
      <c r="AG255" s="152"/>
      <c r="AH255" s="152"/>
      <c r="AI255" s="152"/>
      <c r="AJ255" s="347"/>
      <c r="AK255" s="152"/>
      <c r="AL255" s="152"/>
      <c r="AM255" s="295"/>
      <c r="AN255" s="228"/>
      <c r="AO255" s="228"/>
      <c r="AP255" s="228"/>
      <c r="AQ255" s="228"/>
      <c r="AR255" s="228"/>
      <c r="AS255" s="348"/>
      <c r="AT255" s="264">
        <f t="shared" si="174"/>
        <v>0</v>
      </c>
      <c r="AU255" s="259"/>
      <c r="AV255" s="265">
        <f t="shared" si="201"/>
        <v>0</v>
      </c>
      <c r="AX255" s="265">
        <f t="shared" si="205"/>
        <v>0</v>
      </c>
      <c r="AZ255" s="492">
        <f t="shared" si="202"/>
        <v>0</v>
      </c>
      <c r="BB255" s="492">
        <f t="shared" si="203"/>
        <v>0</v>
      </c>
      <c r="BD255" s="265">
        <f t="shared" si="206"/>
        <v>0</v>
      </c>
      <c r="BE255" s="105"/>
      <c r="BF255" s="105"/>
      <c r="BG255" s="105"/>
      <c r="BH255" s="105"/>
      <c r="BI255" s="105"/>
      <c r="BJ255" s="105"/>
    </row>
    <row r="256" spans="2:62" ht="20.100000000000001" hidden="1" customHeight="1" outlineLevel="1">
      <c r="B256" s="100"/>
      <c r="C256" s="908"/>
      <c r="D256" s="909"/>
      <c r="E256" s="909"/>
      <c r="F256" s="910"/>
      <c r="G256" s="890"/>
      <c r="H256" s="891"/>
      <c r="I256" s="152"/>
      <c r="J256" s="152"/>
      <c r="K256" s="152"/>
      <c r="L256" s="152"/>
      <c r="M256" s="152"/>
      <c r="N256" s="152"/>
      <c r="O256" s="152"/>
      <c r="P256" s="153"/>
      <c r="Q256" s="153"/>
      <c r="R256" s="156">
        <f t="shared" si="197"/>
        <v>0</v>
      </c>
      <c r="S256" s="156">
        <f t="shared" si="198"/>
        <v>0</v>
      </c>
      <c r="U256" s="157">
        <f t="shared" si="204"/>
        <v>0</v>
      </c>
      <c r="W256" s="152"/>
      <c r="X256" s="152"/>
      <c r="Y256" s="152"/>
      <c r="Z256" s="152"/>
      <c r="AA256" s="152"/>
      <c r="AB256" s="152"/>
      <c r="AC256" s="347"/>
      <c r="AD256" s="152"/>
      <c r="AE256" s="152"/>
      <c r="AF256" s="152"/>
      <c r="AG256" s="152"/>
      <c r="AH256" s="152"/>
      <c r="AI256" s="152"/>
      <c r="AJ256" s="347"/>
      <c r="AK256" s="152"/>
      <c r="AL256" s="152"/>
      <c r="AM256" s="295"/>
      <c r="AN256" s="228"/>
      <c r="AO256" s="228"/>
      <c r="AP256" s="228"/>
      <c r="AQ256" s="228"/>
      <c r="AR256" s="228"/>
      <c r="AS256" s="348"/>
      <c r="AT256" s="264">
        <f t="shared" si="174"/>
        <v>0</v>
      </c>
      <c r="AU256" s="259"/>
      <c r="AV256" s="265">
        <f t="shared" si="201"/>
        <v>0</v>
      </c>
      <c r="AX256" s="265">
        <f t="shared" si="205"/>
        <v>0</v>
      </c>
      <c r="AZ256" s="492">
        <f t="shared" si="202"/>
        <v>0</v>
      </c>
      <c r="BB256" s="492">
        <f t="shared" si="203"/>
        <v>0</v>
      </c>
      <c r="BD256" s="265">
        <f t="shared" si="206"/>
        <v>0</v>
      </c>
      <c r="BE256" s="105"/>
      <c r="BF256" s="105"/>
      <c r="BG256" s="105"/>
      <c r="BH256" s="105"/>
      <c r="BI256" s="105"/>
      <c r="BJ256" s="105"/>
    </row>
    <row r="257" spans="2:62" ht="20.100000000000001" hidden="1" customHeight="1" outlineLevel="1">
      <c r="B257" s="100"/>
      <c r="C257" s="908"/>
      <c r="D257" s="909"/>
      <c r="E257" s="909"/>
      <c r="F257" s="910"/>
      <c r="G257" s="890"/>
      <c r="H257" s="891"/>
      <c r="I257" s="152"/>
      <c r="J257" s="152"/>
      <c r="K257" s="152"/>
      <c r="L257" s="152"/>
      <c r="M257" s="152"/>
      <c r="N257" s="152"/>
      <c r="O257" s="152"/>
      <c r="P257" s="153"/>
      <c r="Q257" s="153"/>
      <c r="R257" s="156">
        <f t="shared" si="197"/>
        <v>0</v>
      </c>
      <c r="S257" s="156">
        <f t="shared" si="198"/>
        <v>0</v>
      </c>
      <c r="U257" s="157">
        <f t="shared" si="204"/>
        <v>0</v>
      </c>
      <c r="W257" s="152"/>
      <c r="X257" s="152"/>
      <c r="Y257" s="152"/>
      <c r="Z257" s="152"/>
      <c r="AA257" s="152"/>
      <c r="AB257" s="152"/>
      <c r="AC257" s="347"/>
      <c r="AD257" s="152"/>
      <c r="AE257" s="152"/>
      <c r="AF257" s="152"/>
      <c r="AG257" s="152"/>
      <c r="AH257" s="152"/>
      <c r="AI257" s="152"/>
      <c r="AJ257" s="347"/>
      <c r="AK257" s="152"/>
      <c r="AL257" s="152"/>
      <c r="AM257" s="295"/>
      <c r="AN257" s="228"/>
      <c r="AO257" s="228"/>
      <c r="AP257" s="228"/>
      <c r="AQ257" s="228"/>
      <c r="AR257" s="228"/>
      <c r="AS257" s="348"/>
      <c r="AT257" s="264">
        <f t="shared" si="174"/>
        <v>0</v>
      </c>
      <c r="AU257" s="259"/>
      <c r="AV257" s="265">
        <f t="shared" si="201"/>
        <v>0</v>
      </c>
      <c r="AX257" s="265">
        <f t="shared" si="205"/>
        <v>0</v>
      </c>
      <c r="AZ257" s="492">
        <f t="shared" si="202"/>
        <v>0</v>
      </c>
      <c r="BB257" s="492">
        <f t="shared" si="203"/>
        <v>0</v>
      </c>
      <c r="BD257" s="265">
        <f t="shared" si="206"/>
        <v>0</v>
      </c>
      <c r="BE257" s="105"/>
      <c r="BF257" s="105"/>
      <c r="BG257" s="105"/>
      <c r="BH257" s="105"/>
      <c r="BI257" s="105"/>
      <c r="BJ257" s="105"/>
    </row>
    <row r="258" spans="2:62" ht="20.100000000000001" hidden="1" customHeight="1" outlineLevel="1">
      <c r="B258" s="100"/>
      <c r="C258" s="908"/>
      <c r="D258" s="909"/>
      <c r="E258" s="909"/>
      <c r="F258" s="910"/>
      <c r="G258" s="890"/>
      <c r="H258" s="891"/>
      <c r="I258" s="152"/>
      <c r="J258" s="152"/>
      <c r="K258" s="152"/>
      <c r="L258" s="152"/>
      <c r="M258" s="152"/>
      <c r="N258" s="152"/>
      <c r="O258" s="152"/>
      <c r="P258" s="153"/>
      <c r="Q258" s="153"/>
      <c r="R258" s="156">
        <f t="shared" si="197"/>
        <v>0</v>
      </c>
      <c r="S258" s="156">
        <f t="shared" si="198"/>
        <v>0</v>
      </c>
      <c r="U258" s="157">
        <f t="shared" si="204"/>
        <v>0</v>
      </c>
      <c r="W258" s="152"/>
      <c r="X258" s="152"/>
      <c r="Y258" s="152"/>
      <c r="Z258" s="152"/>
      <c r="AA258" s="152"/>
      <c r="AB258" s="152"/>
      <c r="AC258" s="347"/>
      <c r="AD258" s="152"/>
      <c r="AE258" s="152"/>
      <c r="AF258" s="152"/>
      <c r="AG258" s="152"/>
      <c r="AH258" s="152"/>
      <c r="AI258" s="152"/>
      <c r="AJ258" s="347"/>
      <c r="AK258" s="152"/>
      <c r="AL258" s="152"/>
      <c r="AM258" s="295"/>
      <c r="AN258" s="228"/>
      <c r="AO258" s="228"/>
      <c r="AP258" s="228"/>
      <c r="AQ258" s="228"/>
      <c r="AR258" s="228"/>
      <c r="AS258" s="348"/>
      <c r="AT258" s="264">
        <f t="shared" si="174"/>
        <v>0</v>
      </c>
      <c r="AU258" s="259"/>
      <c r="AV258" s="265">
        <f t="shared" si="201"/>
        <v>0</v>
      </c>
      <c r="AX258" s="265">
        <f t="shared" si="205"/>
        <v>0</v>
      </c>
      <c r="AZ258" s="492">
        <f t="shared" si="202"/>
        <v>0</v>
      </c>
      <c r="BB258" s="492">
        <f t="shared" si="203"/>
        <v>0</v>
      </c>
      <c r="BD258" s="265">
        <f t="shared" si="206"/>
        <v>0</v>
      </c>
      <c r="BE258" s="105"/>
      <c r="BF258" s="105"/>
      <c r="BG258" s="105"/>
      <c r="BH258" s="105"/>
      <c r="BI258" s="105"/>
      <c r="BJ258" s="105"/>
    </row>
    <row r="259" spans="2:62" ht="20.100000000000001" hidden="1" customHeight="1" outlineLevel="1">
      <c r="B259" s="100"/>
      <c r="C259" s="908"/>
      <c r="D259" s="909"/>
      <c r="E259" s="909"/>
      <c r="F259" s="910"/>
      <c r="G259" s="890"/>
      <c r="H259" s="891"/>
      <c r="I259" s="152"/>
      <c r="J259" s="152"/>
      <c r="K259" s="152"/>
      <c r="L259" s="152"/>
      <c r="M259" s="152"/>
      <c r="N259" s="152"/>
      <c r="O259" s="152"/>
      <c r="P259" s="153"/>
      <c r="Q259" s="153"/>
      <c r="R259" s="156">
        <f t="shared" si="197"/>
        <v>0</v>
      </c>
      <c r="S259" s="156">
        <f t="shared" si="198"/>
        <v>0</v>
      </c>
      <c r="U259" s="157">
        <f t="shared" si="204"/>
        <v>0</v>
      </c>
      <c r="W259" s="152"/>
      <c r="X259" s="152"/>
      <c r="Y259" s="152"/>
      <c r="Z259" s="152"/>
      <c r="AA259" s="152"/>
      <c r="AB259" s="152"/>
      <c r="AC259" s="347"/>
      <c r="AD259" s="152"/>
      <c r="AE259" s="152"/>
      <c r="AF259" s="152"/>
      <c r="AG259" s="152"/>
      <c r="AH259" s="152"/>
      <c r="AI259" s="152"/>
      <c r="AJ259" s="347"/>
      <c r="AK259" s="152"/>
      <c r="AL259" s="152"/>
      <c r="AM259" s="295"/>
      <c r="AN259" s="228"/>
      <c r="AO259" s="228"/>
      <c r="AP259" s="228"/>
      <c r="AQ259" s="228"/>
      <c r="AR259" s="228"/>
      <c r="AS259" s="348"/>
      <c r="AT259" s="264">
        <f t="shared" si="174"/>
        <v>0</v>
      </c>
      <c r="AU259" s="259"/>
      <c r="AV259" s="265">
        <f t="shared" si="201"/>
        <v>0</v>
      </c>
      <c r="AX259" s="265">
        <f t="shared" si="205"/>
        <v>0</v>
      </c>
      <c r="AZ259" s="492">
        <f t="shared" si="202"/>
        <v>0</v>
      </c>
      <c r="BB259" s="492">
        <f t="shared" si="203"/>
        <v>0</v>
      </c>
      <c r="BD259" s="265">
        <f t="shared" si="206"/>
        <v>0</v>
      </c>
      <c r="BE259" s="105"/>
      <c r="BF259" s="105"/>
      <c r="BG259" s="105"/>
      <c r="BH259" s="105"/>
      <c r="BI259" s="105"/>
      <c r="BJ259" s="105"/>
    </row>
    <row r="260" spans="2:62" ht="20.100000000000001" hidden="1" customHeight="1" outlineLevel="1">
      <c r="B260" s="100"/>
      <c r="C260" s="908"/>
      <c r="D260" s="909"/>
      <c r="E260" s="909"/>
      <c r="F260" s="910"/>
      <c r="G260" s="890"/>
      <c r="H260" s="891"/>
      <c r="I260" s="152"/>
      <c r="J260" s="152"/>
      <c r="K260" s="152"/>
      <c r="L260" s="152"/>
      <c r="M260" s="152"/>
      <c r="N260" s="152"/>
      <c r="O260" s="152"/>
      <c r="P260" s="153"/>
      <c r="Q260" s="153"/>
      <c r="R260" s="156">
        <f t="shared" si="197"/>
        <v>0</v>
      </c>
      <c r="S260" s="156">
        <f t="shared" si="198"/>
        <v>0</v>
      </c>
      <c r="U260" s="157">
        <f t="shared" si="204"/>
        <v>0</v>
      </c>
      <c r="W260" s="152"/>
      <c r="X260" s="152"/>
      <c r="Y260" s="152"/>
      <c r="Z260" s="152"/>
      <c r="AA260" s="152"/>
      <c r="AB260" s="152"/>
      <c r="AC260" s="347"/>
      <c r="AD260" s="152"/>
      <c r="AE260" s="152"/>
      <c r="AF260" s="152"/>
      <c r="AG260" s="152"/>
      <c r="AH260" s="152"/>
      <c r="AI260" s="152"/>
      <c r="AJ260" s="347"/>
      <c r="AK260" s="152"/>
      <c r="AL260" s="152"/>
      <c r="AM260" s="295"/>
      <c r="AN260" s="228"/>
      <c r="AO260" s="228"/>
      <c r="AP260" s="228"/>
      <c r="AQ260" s="228"/>
      <c r="AR260" s="228"/>
      <c r="AS260" s="348"/>
      <c r="AT260" s="264">
        <f t="shared" si="174"/>
        <v>0</v>
      </c>
      <c r="AU260" s="259"/>
      <c r="AV260" s="265">
        <f t="shared" si="201"/>
        <v>0</v>
      </c>
      <c r="AX260" s="265">
        <f t="shared" si="205"/>
        <v>0</v>
      </c>
      <c r="AZ260" s="492">
        <f t="shared" si="202"/>
        <v>0</v>
      </c>
      <c r="BB260" s="492">
        <f t="shared" si="203"/>
        <v>0</v>
      </c>
      <c r="BD260" s="265">
        <f t="shared" si="206"/>
        <v>0</v>
      </c>
      <c r="BE260" s="105"/>
      <c r="BF260" s="105"/>
      <c r="BG260" s="105"/>
      <c r="BH260" s="105"/>
      <c r="BI260" s="105"/>
      <c r="BJ260" s="105"/>
    </row>
    <row r="261" spans="2:62" ht="20.100000000000001" hidden="1" customHeight="1" outlineLevel="1">
      <c r="B261" s="100"/>
      <c r="C261" s="908"/>
      <c r="D261" s="909"/>
      <c r="E261" s="909"/>
      <c r="F261" s="910"/>
      <c r="G261" s="890"/>
      <c r="H261" s="891"/>
      <c r="I261" s="152"/>
      <c r="J261" s="152"/>
      <c r="K261" s="152"/>
      <c r="L261" s="152"/>
      <c r="M261" s="152"/>
      <c r="N261" s="152"/>
      <c r="O261" s="152"/>
      <c r="P261" s="153"/>
      <c r="Q261" s="153"/>
      <c r="R261" s="156">
        <f t="shared" si="197"/>
        <v>0</v>
      </c>
      <c r="S261" s="156">
        <f t="shared" si="198"/>
        <v>0</v>
      </c>
      <c r="U261" s="157">
        <f t="shared" si="204"/>
        <v>0</v>
      </c>
      <c r="W261" s="152"/>
      <c r="X261" s="152"/>
      <c r="Y261" s="152"/>
      <c r="Z261" s="152"/>
      <c r="AA261" s="152"/>
      <c r="AB261" s="152"/>
      <c r="AC261" s="347"/>
      <c r="AD261" s="152"/>
      <c r="AE261" s="152"/>
      <c r="AF261" s="152"/>
      <c r="AG261" s="152"/>
      <c r="AH261" s="152"/>
      <c r="AI261" s="152"/>
      <c r="AJ261" s="347"/>
      <c r="AK261" s="152"/>
      <c r="AL261" s="152"/>
      <c r="AM261" s="295"/>
      <c r="AN261" s="228"/>
      <c r="AO261" s="228"/>
      <c r="AP261" s="228"/>
      <c r="AQ261" s="228"/>
      <c r="AR261" s="228"/>
      <c r="AS261" s="348"/>
      <c r="AT261" s="264">
        <f t="shared" si="174"/>
        <v>0</v>
      </c>
      <c r="AU261" s="259"/>
      <c r="AV261" s="265">
        <f t="shared" si="201"/>
        <v>0</v>
      </c>
      <c r="AX261" s="265">
        <f t="shared" si="205"/>
        <v>0</v>
      </c>
      <c r="AZ261" s="492">
        <f t="shared" si="202"/>
        <v>0</v>
      </c>
      <c r="BB261" s="492">
        <f t="shared" si="203"/>
        <v>0</v>
      </c>
      <c r="BD261" s="265">
        <f t="shared" si="206"/>
        <v>0</v>
      </c>
      <c r="BE261" s="105"/>
      <c r="BF261" s="105"/>
      <c r="BG261" s="105"/>
      <c r="BH261" s="105"/>
      <c r="BI261" s="105"/>
      <c r="BJ261" s="105"/>
    </row>
    <row r="262" spans="2:62" ht="20.100000000000001" hidden="1" customHeight="1" outlineLevel="1">
      <c r="B262" s="100"/>
      <c r="C262" s="908"/>
      <c r="D262" s="909"/>
      <c r="E262" s="909"/>
      <c r="F262" s="910"/>
      <c r="G262" s="890"/>
      <c r="H262" s="891"/>
      <c r="I262" s="152"/>
      <c r="J262" s="152"/>
      <c r="K262" s="152"/>
      <c r="L262" s="152"/>
      <c r="M262" s="152"/>
      <c r="N262" s="152"/>
      <c r="O262" s="152"/>
      <c r="P262" s="153"/>
      <c r="Q262" s="153"/>
      <c r="R262" s="156">
        <f t="shared" si="197"/>
        <v>0</v>
      </c>
      <c r="S262" s="156">
        <f t="shared" si="198"/>
        <v>0</v>
      </c>
      <c r="U262" s="157">
        <f t="shared" si="204"/>
        <v>0</v>
      </c>
      <c r="W262" s="152"/>
      <c r="X262" s="152"/>
      <c r="Y262" s="152"/>
      <c r="Z262" s="152"/>
      <c r="AA262" s="152"/>
      <c r="AB262" s="152"/>
      <c r="AC262" s="347"/>
      <c r="AD262" s="152"/>
      <c r="AE262" s="152"/>
      <c r="AF262" s="152"/>
      <c r="AG262" s="152"/>
      <c r="AH262" s="152"/>
      <c r="AI262" s="152"/>
      <c r="AJ262" s="347"/>
      <c r="AK262" s="152"/>
      <c r="AL262" s="152"/>
      <c r="AM262" s="295"/>
      <c r="AN262" s="228"/>
      <c r="AO262" s="228"/>
      <c r="AP262" s="228"/>
      <c r="AQ262" s="228"/>
      <c r="AR262" s="228"/>
      <c r="AS262" s="348"/>
      <c r="AT262" s="264">
        <f t="shared" si="174"/>
        <v>0</v>
      </c>
      <c r="AU262" s="259"/>
      <c r="AV262" s="265">
        <f t="shared" si="201"/>
        <v>0</v>
      </c>
      <c r="AX262" s="265">
        <f t="shared" si="205"/>
        <v>0</v>
      </c>
      <c r="AZ262" s="492">
        <f t="shared" si="202"/>
        <v>0</v>
      </c>
      <c r="BB262" s="492">
        <f t="shared" si="203"/>
        <v>0</v>
      </c>
      <c r="BD262" s="265">
        <f t="shared" si="206"/>
        <v>0</v>
      </c>
      <c r="BE262" s="105"/>
      <c r="BF262" s="105"/>
      <c r="BG262" s="105"/>
      <c r="BH262" s="105"/>
      <c r="BI262" s="105"/>
      <c r="BJ262" s="105"/>
    </row>
    <row r="263" spans="2:62" ht="20.100000000000001" hidden="1" customHeight="1" outlineLevel="1">
      <c r="B263" s="100"/>
      <c r="C263" s="908"/>
      <c r="D263" s="909"/>
      <c r="E263" s="909"/>
      <c r="F263" s="910"/>
      <c r="G263" s="890"/>
      <c r="H263" s="891"/>
      <c r="I263" s="152"/>
      <c r="J263" s="152"/>
      <c r="K263" s="152"/>
      <c r="L263" s="152"/>
      <c r="M263" s="152"/>
      <c r="N263" s="152"/>
      <c r="O263" s="152"/>
      <c r="P263" s="153"/>
      <c r="Q263" s="153"/>
      <c r="R263" s="156">
        <f t="shared" si="197"/>
        <v>0</v>
      </c>
      <c r="S263" s="156">
        <f t="shared" si="198"/>
        <v>0</v>
      </c>
      <c r="U263" s="157">
        <f t="shared" si="204"/>
        <v>0</v>
      </c>
      <c r="W263" s="152"/>
      <c r="X263" s="152"/>
      <c r="Y263" s="152"/>
      <c r="Z263" s="152"/>
      <c r="AA263" s="152"/>
      <c r="AB263" s="152"/>
      <c r="AC263" s="347"/>
      <c r="AD263" s="152"/>
      <c r="AE263" s="152"/>
      <c r="AF263" s="152"/>
      <c r="AG263" s="152"/>
      <c r="AH263" s="152"/>
      <c r="AI263" s="152"/>
      <c r="AJ263" s="347"/>
      <c r="AK263" s="152"/>
      <c r="AL263" s="152"/>
      <c r="AM263" s="295"/>
      <c r="AN263" s="228"/>
      <c r="AO263" s="228"/>
      <c r="AP263" s="228"/>
      <c r="AQ263" s="228"/>
      <c r="AR263" s="228"/>
      <c r="AS263" s="348"/>
      <c r="AT263" s="264">
        <f t="shared" si="174"/>
        <v>0</v>
      </c>
      <c r="AU263" s="259"/>
      <c r="AV263" s="265">
        <f t="shared" si="201"/>
        <v>0</v>
      </c>
      <c r="AX263" s="265">
        <f t="shared" si="205"/>
        <v>0</v>
      </c>
      <c r="AZ263" s="492">
        <f t="shared" si="202"/>
        <v>0</v>
      </c>
      <c r="BB263" s="492">
        <f t="shared" si="203"/>
        <v>0</v>
      </c>
      <c r="BD263" s="265">
        <f t="shared" si="206"/>
        <v>0</v>
      </c>
      <c r="BE263" s="105"/>
      <c r="BF263" s="105"/>
      <c r="BG263" s="105"/>
      <c r="BH263" s="105"/>
      <c r="BI263" s="105"/>
      <c r="BJ263" s="105"/>
    </row>
    <row r="264" spans="2:62" ht="20.100000000000001" hidden="1" customHeight="1" outlineLevel="1">
      <c r="B264" s="100"/>
      <c r="C264" s="908"/>
      <c r="D264" s="909"/>
      <c r="E264" s="909"/>
      <c r="F264" s="910"/>
      <c r="G264" s="890"/>
      <c r="H264" s="891"/>
      <c r="I264" s="152"/>
      <c r="J264" s="152"/>
      <c r="K264" s="152"/>
      <c r="L264" s="152"/>
      <c r="M264" s="152"/>
      <c r="N264" s="152"/>
      <c r="O264" s="152"/>
      <c r="P264" s="153"/>
      <c r="Q264" s="153"/>
      <c r="R264" s="156">
        <f t="shared" si="197"/>
        <v>0</v>
      </c>
      <c r="S264" s="156">
        <f t="shared" si="198"/>
        <v>0</v>
      </c>
      <c r="U264" s="157">
        <f t="shared" si="204"/>
        <v>0</v>
      </c>
      <c r="W264" s="152"/>
      <c r="X264" s="152"/>
      <c r="Y264" s="152"/>
      <c r="Z264" s="152"/>
      <c r="AA264" s="152"/>
      <c r="AB264" s="152"/>
      <c r="AC264" s="347"/>
      <c r="AD264" s="152"/>
      <c r="AE264" s="152"/>
      <c r="AF264" s="152"/>
      <c r="AG264" s="152"/>
      <c r="AH264" s="152"/>
      <c r="AI264" s="152"/>
      <c r="AJ264" s="347"/>
      <c r="AK264" s="152"/>
      <c r="AL264" s="152"/>
      <c r="AM264" s="295"/>
      <c r="AN264" s="228"/>
      <c r="AO264" s="228"/>
      <c r="AP264" s="228"/>
      <c r="AQ264" s="228"/>
      <c r="AR264" s="228"/>
      <c r="AS264" s="348"/>
      <c r="AT264" s="264">
        <f t="shared" si="174"/>
        <v>0</v>
      </c>
      <c r="AU264" s="259"/>
      <c r="AV264" s="265">
        <f t="shared" si="201"/>
        <v>0</v>
      </c>
      <c r="AX264" s="265">
        <f t="shared" si="205"/>
        <v>0</v>
      </c>
      <c r="AZ264" s="492">
        <f t="shared" si="202"/>
        <v>0</v>
      </c>
      <c r="BB264" s="492">
        <f t="shared" si="203"/>
        <v>0</v>
      </c>
      <c r="BD264" s="265">
        <f t="shared" si="206"/>
        <v>0</v>
      </c>
      <c r="BE264" s="105"/>
      <c r="BF264" s="105"/>
      <c r="BG264" s="105"/>
      <c r="BH264" s="105"/>
      <c r="BI264" s="105"/>
      <c r="BJ264" s="105"/>
    </row>
    <row r="265" spans="2:62" ht="20.100000000000001" hidden="1" customHeight="1" outlineLevel="1">
      <c r="B265" s="100"/>
      <c r="C265" s="908"/>
      <c r="D265" s="909"/>
      <c r="E265" s="909"/>
      <c r="F265" s="910"/>
      <c r="G265" s="890"/>
      <c r="H265" s="891"/>
      <c r="I265" s="152"/>
      <c r="J265" s="152"/>
      <c r="K265" s="152"/>
      <c r="L265" s="152"/>
      <c r="M265" s="152"/>
      <c r="N265" s="152"/>
      <c r="O265" s="152"/>
      <c r="P265" s="153"/>
      <c r="Q265" s="153"/>
      <c r="R265" s="156">
        <f t="shared" si="197"/>
        <v>0</v>
      </c>
      <c r="S265" s="156">
        <f t="shared" si="198"/>
        <v>0</v>
      </c>
      <c r="U265" s="157">
        <f t="shared" si="204"/>
        <v>0</v>
      </c>
      <c r="W265" s="152"/>
      <c r="X265" s="152"/>
      <c r="Y265" s="152"/>
      <c r="Z265" s="152"/>
      <c r="AA265" s="152"/>
      <c r="AB265" s="152"/>
      <c r="AC265" s="347"/>
      <c r="AD265" s="152"/>
      <c r="AE265" s="152"/>
      <c r="AF265" s="152"/>
      <c r="AG265" s="152"/>
      <c r="AH265" s="152"/>
      <c r="AI265" s="152"/>
      <c r="AJ265" s="347"/>
      <c r="AK265" s="152"/>
      <c r="AL265" s="152"/>
      <c r="AM265" s="295"/>
      <c r="AN265" s="228"/>
      <c r="AO265" s="228"/>
      <c r="AP265" s="228"/>
      <c r="AQ265" s="228"/>
      <c r="AR265" s="228"/>
      <c r="AS265" s="348"/>
      <c r="AT265" s="264">
        <f t="shared" si="174"/>
        <v>0</v>
      </c>
      <c r="AU265" s="259"/>
      <c r="AV265" s="265">
        <f t="shared" si="201"/>
        <v>0</v>
      </c>
      <c r="AX265" s="265">
        <f t="shared" si="205"/>
        <v>0</v>
      </c>
      <c r="AZ265" s="492">
        <f t="shared" si="202"/>
        <v>0</v>
      </c>
      <c r="BB265" s="492">
        <f t="shared" si="203"/>
        <v>0</v>
      </c>
      <c r="BD265" s="265">
        <f t="shared" si="206"/>
        <v>0</v>
      </c>
      <c r="BE265" s="105"/>
      <c r="BF265" s="105"/>
      <c r="BG265" s="105"/>
      <c r="BH265" s="105"/>
      <c r="BI265" s="105"/>
      <c r="BJ265" s="105"/>
    </row>
    <row r="266" spans="2:62" ht="9.9499999999999993" hidden="1" customHeight="1" outlineLevel="1">
      <c r="B266" s="101"/>
      <c r="C266" s="208"/>
      <c r="D266" s="208"/>
      <c r="E266" s="208"/>
      <c r="F266" s="208"/>
      <c r="G266" s="237"/>
      <c r="H266" s="207"/>
      <c r="I266" s="257"/>
      <c r="J266" s="257"/>
      <c r="K266" s="257"/>
      <c r="L266" s="257"/>
      <c r="M266" s="257"/>
      <c r="N266" s="257"/>
      <c r="O266" s="257"/>
      <c r="P266" s="256"/>
      <c r="Q266" s="102"/>
      <c r="R266" s="102"/>
      <c r="S266" s="102"/>
      <c r="U266" s="98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Z266" s="493"/>
      <c r="BE266" s="105"/>
      <c r="BF266" s="105"/>
      <c r="BG266" s="105"/>
      <c r="BH266" s="105"/>
      <c r="BI266" s="105"/>
      <c r="BJ266" s="105"/>
    </row>
    <row r="267" spans="2:62" ht="20.100000000000001" customHeight="1" collapsed="1">
      <c r="B267" s="8">
        <f>B250+1</f>
        <v>16</v>
      </c>
      <c r="C267" s="916"/>
      <c r="D267" s="917"/>
      <c r="E267" s="917"/>
      <c r="F267" s="918"/>
      <c r="G267" s="429"/>
      <c r="H267" s="206">
        <v>1</v>
      </c>
      <c r="I267" s="642">
        <f t="shared" ref="I267" si="207">$H267*SUM(I268:I282)</f>
        <v>0</v>
      </c>
      <c r="J267" s="643">
        <f t="shared" ref="J267:O267" si="208">$H267*SUM(J268:J282)</f>
        <v>0</v>
      </c>
      <c r="K267" s="644">
        <f t="shared" si="208"/>
        <v>0</v>
      </c>
      <c r="L267" s="645">
        <f t="shared" si="208"/>
        <v>0</v>
      </c>
      <c r="M267" s="645">
        <f t="shared" si="208"/>
        <v>0</v>
      </c>
      <c r="N267" s="644">
        <f t="shared" si="208"/>
        <v>0</v>
      </c>
      <c r="O267" s="642">
        <f t="shared" si="208"/>
        <v>0</v>
      </c>
      <c r="P267" s="209">
        <f t="shared" ref="P267:Q267" si="209">$H267*SUM(P268:P282)</f>
        <v>0</v>
      </c>
      <c r="Q267" s="210">
        <f t="shared" si="209"/>
        <v>0</v>
      </c>
      <c r="R267" s="136">
        <f t="shared" ref="R267:R282" si="210">P267*(1+Gewinn)*(1+SicherheitAngebot)</f>
        <v>0</v>
      </c>
      <c r="S267" s="137">
        <f t="shared" ref="S267:S282" si="211">Q267*(1+MGKZ)*(1+Gewinn)*(1+SicherheitAngebot)</f>
        <v>0</v>
      </c>
      <c r="U267" s="10">
        <f>I267*$I$7+J267*$J$7+K267*$K$7+L267*$L$7+M267*$M$7+N267*$N$7+O267*$O$7+R267+S267</f>
        <v>0</v>
      </c>
      <c r="W267" s="646">
        <f t="shared" ref="W267:AB267" si="212">$H267*SUM(W268:W282)</f>
        <v>0</v>
      </c>
      <c r="X267" s="647">
        <f t="shared" si="212"/>
        <v>0</v>
      </c>
      <c r="Y267" s="648">
        <f t="shared" si="212"/>
        <v>0</v>
      </c>
      <c r="Z267" s="649">
        <f t="shared" si="212"/>
        <v>0</v>
      </c>
      <c r="AA267" s="648">
        <f t="shared" si="212"/>
        <v>0</v>
      </c>
      <c r="AB267" s="646">
        <f t="shared" si="212"/>
        <v>0</v>
      </c>
      <c r="AC267" s="258"/>
      <c r="AD267" s="646">
        <f t="shared" ref="AD267:AM267" si="213">$H267*SUM(AD268:AD282)</f>
        <v>0</v>
      </c>
      <c r="AE267" s="647">
        <f t="shared" si="213"/>
        <v>0</v>
      </c>
      <c r="AF267" s="648">
        <f t="shared" si="213"/>
        <v>0</v>
      </c>
      <c r="AG267" s="649">
        <f t="shared" si="213"/>
        <v>0</v>
      </c>
      <c r="AH267" s="648">
        <f t="shared" si="213"/>
        <v>0</v>
      </c>
      <c r="AI267" s="646">
        <f t="shared" si="213"/>
        <v>0</v>
      </c>
      <c r="AJ267" s="258"/>
      <c r="AK267" s="653">
        <f t="shared" si="213"/>
        <v>0</v>
      </c>
      <c r="AL267" s="653">
        <f t="shared" si="213"/>
        <v>0</v>
      </c>
      <c r="AM267" s="653">
        <f t="shared" si="213"/>
        <v>0</v>
      </c>
      <c r="AN267" s="227">
        <f>$H267*SUM(AN268:AN282)*(1+Gewinn)*(1+SicherheitAngebot)</f>
        <v>0</v>
      </c>
      <c r="AO267" s="227">
        <f>$H267*SUM(AO268:AO282)*(1+Gewinn)*(1+SicherheitAngebot)</f>
        <v>0</v>
      </c>
      <c r="AP267" s="227">
        <f>$H267*SUM(AP268:AP282)*(1+Gewinn)*(1+SicherheitAngebot)</f>
        <v>0</v>
      </c>
      <c r="AQ267" s="227">
        <f>$H267*SUM(AQ268:AQ282)*(1+Gewinn)*(1+SicherheitAngebot)</f>
        <v>0</v>
      </c>
      <c r="AR267" s="227">
        <f>$H267*SUM(AR268:AR282)*(1+Gewinn)*(1+SicherheitAngebot)</f>
        <v>0</v>
      </c>
      <c r="AS267" s="262"/>
      <c r="AT267" s="263">
        <f t="shared" si="174"/>
        <v>0</v>
      </c>
      <c r="AU267" s="259"/>
      <c r="AV267" s="491">
        <f>AK267*$AK$7+AL267*$AL$7+AM267*$AM$7+SUM(AN267:AR267)+AT267/Zuschläge_IBN+AT267</f>
        <v>0</v>
      </c>
      <c r="AX267" s="685">
        <f>U267+AV267</f>
        <v>0</v>
      </c>
      <c r="AZ267" s="490">
        <f>IF(H267&gt;0,U267/(1+SicherheitAngebot)*(1+Sicherheit),0)</f>
        <v>0</v>
      </c>
      <c r="BB267" s="490">
        <f>IF(H267&gt;0,AV267/(1+SicherheitAngebot)*(1+Sicherheit),0)</f>
        <v>0</v>
      </c>
      <c r="BD267" s="490">
        <f>AZ267+BB267</f>
        <v>0</v>
      </c>
      <c r="BE267" s="105"/>
      <c r="BF267" s="105"/>
      <c r="BG267" s="105"/>
      <c r="BH267" s="105"/>
      <c r="BI267" s="105"/>
      <c r="BJ267" s="105"/>
    </row>
    <row r="268" spans="2:62" ht="20.100000000000001" hidden="1" customHeight="1" outlineLevel="1">
      <c r="B268" s="99"/>
      <c r="C268" s="908"/>
      <c r="D268" s="909"/>
      <c r="E268" s="909"/>
      <c r="F268" s="910"/>
      <c r="G268" s="890"/>
      <c r="H268" s="901"/>
      <c r="I268" s="152"/>
      <c r="J268" s="152"/>
      <c r="K268" s="152"/>
      <c r="L268" s="152"/>
      <c r="M268" s="152"/>
      <c r="N268" s="152"/>
      <c r="O268" s="152"/>
      <c r="P268" s="153"/>
      <c r="Q268" s="153"/>
      <c r="R268" s="156">
        <f t="shared" si="210"/>
        <v>0</v>
      </c>
      <c r="S268" s="156">
        <f t="shared" si="211"/>
        <v>0</v>
      </c>
      <c r="U268" s="157">
        <f>I268*$I$7+J268*$J$7+K268*$K$7+L268*$L$7+M268*$M$7+N268*$N$7+O268*$O$7+R268+S268</f>
        <v>0</v>
      </c>
      <c r="W268" s="152"/>
      <c r="X268" s="152"/>
      <c r="Y268" s="152"/>
      <c r="Z268" s="152"/>
      <c r="AA268" s="152"/>
      <c r="AB268" s="152"/>
      <c r="AC268" s="347"/>
      <c r="AD268" s="152"/>
      <c r="AE268" s="152"/>
      <c r="AF268" s="152"/>
      <c r="AG268" s="152"/>
      <c r="AH268" s="152"/>
      <c r="AI268" s="152"/>
      <c r="AJ268" s="347"/>
      <c r="AK268" s="152"/>
      <c r="AL268" s="152"/>
      <c r="AM268" s="295"/>
      <c r="AN268" s="228"/>
      <c r="AO268" s="228"/>
      <c r="AP268" s="228"/>
      <c r="AQ268" s="228"/>
      <c r="AR268" s="228"/>
      <c r="AS268" s="348"/>
      <c r="AT268" s="264">
        <f t="shared" si="174"/>
        <v>0</v>
      </c>
      <c r="AU268" s="259"/>
      <c r="AV268" s="265">
        <f t="shared" ref="AV268:AV282" si="214">AK268*$AK$7+AL268*$AL$7+AM268*$AM$7+SUM(AN268:AR268)*(1+Gewinn)*(1+SicherheitAngebot)+AT268/Zuschläge_IBN+AT268</f>
        <v>0</v>
      </c>
      <c r="AX268" s="265">
        <f>U268+AV268</f>
        <v>0</v>
      </c>
      <c r="AZ268" s="492">
        <f t="shared" ref="AZ268:AZ282" si="215">U268/(1+SicherheitAngebot)*(1+Sicherheit)</f>
        <v>0</v>
      </c>
      <c r="BB268" s="492">
        <f t="shared" ref="BB268:BB282" si="216">AV268/(1+SicherheitAngebot)*(1+Sicherheit)</f>
        <v>0</v>
      </c>
      <c r="BD268" s="265">
        <f>AZ268+BB268</f>
        <v>0</v>
      </c>
      <c r="BE268" s="105"/>
      <c r="BF268" s="105"/>
      <c r="BG268" s="105"/>
      <c r="BH268" s="105"/>
      <c r="BI268" s="105"/>
      <c r="BJ268" s="105"/>
    </row>
    <row r="269" spans="2:62" ht="20.100000000000001" hidden="1" customHeight="1" outlineLevel="1">
      <c r="B269" s="100"/>
      <c r="C269" s="908"/>
      <c r="D269" s="909"/>
      <c r="E269" s="909"/>
      <c r="F269" s="910"/>
      <c r="G269" s="890"/>
      <c r="H269" s="891"/>
      <c r="I269" s="152"/>
      <c r="J269" s="152"/>
      <c r="K269" s="152"/>
      <c r="L269" s="152"/>
      <c r="M269" s="152"/>
      <c r="N269" s="152"/>
      <c r="O269" s="152"/>
      <c r="P269" s="153"/>
      <c r="Q269" s="153"/>
      <c r="R269" s="156">
        <f t="shared" si="210"/>
        <v>0</v>
      </c>
      <c r="S269" s="156">
        <f t="shared" si="211"/>
        <v>0</v>
      </c>
      <c r="U269" s="157">
        <f t="shared" ref="U269:U282" si="217">I269*$I$7+J269*$J$7+K269*$K$7+L269*$L$7+M269*$M$7+N269*$N$7+O269*$O$7+R269+S269</f>
        <v>0</v>
      </c>
      <c r="W269" s="152"/>
      <c r="X269" s="152"/>
      <c r="Y269" s="152"/>
      <c r="Z269" s="152"/>
      <c r="AA269" s="152"/>
      <c r="AB269" s="152"/>
      <c r="AC269" s="347"/>
      <c r="AD269" s="152"/>
      <c r="AE269" s="152"/>
      <c r="AF269" s="152"/>
      <c r="AG269" s="152"/>
      <c r="AH269" s="152"/>
      <c r="AI269" s="152"/>
      <c r="AJ269" s="347"/>
      <c r="AK269" s="152"/>
      <c r="AL269" s="152"/>
      <c r="AM269" s="295"/>
      <c r="AN269" s="228"/>
      <c r="AO269" s="228"/>
      <c r="AP269" s="228"/>
      <c r="AQ269" s="228"/>
      <c r="AR269" s="228"/>
      <c r="AS269" s="348"/>
      <c r="AT269" s="264">
        <f t="shared" si="174"/>
        <v>0</v>
      </c>
      <c r="AU269" s="259"/>
      <c r="AV269" s="265">
        <f t="shared" si="214"/>
        <v>0</v>
      </c>
      <c r="AX269" s="265">
        <f t="shared" ref="AX269:AX282" si="218">U269+AV269</f>
        <v>0</v>
      </c>
      <c r="AZ269" s="492">
        <f t="shared" si="215"/>
        <v>0</v>
      </c>
      <c r="BB269" s="492">
        <f t="shared" si="216"/>
        <v>0</v>
      </c>
      <c r="BD269" s="265">
        <f t="shared" ref="BD269:BD282" si="219">AZ269+BB269</f>
        <v>0</v>
      </c>
      <c r="BE269" s="105"/>
      <c r="BF269" s="105"/>
      <c r="BG269" s="105"/>
      <c r="BH269" s="105"/>
      <c r="BI269" s="105"/>
      <c r="BJ269" s="105"/>
    </row>
    <row r="270" spans="2:62" ht="20.100000000000001" hidden="1" customHeight="1" outlineLevel="1">
      <c r="B270" s="100"/>
      <c r="C270" s="908"/>
      <c r="D270" s="909"/>
      <c r="E270" s="909"/>
      <c r="F270" s="910"/>
      <c r="G270" s="890"/>
      <c r="H270" s="891"/>
      <c r="I270" s="152"/>
      <c r="J270" s="152"/>
      <c r="K270" s="152"/>
      <c r="L270" s="152"/>
      <c r="M270" s="152"/>
      <c r="N270" s="152"/>
      <c r="O270" s="152"/>
      <c r="P270" s="153"/>
      <c r="Q270" s="153"/>
      <c r="R270" s="156">
        <f t="shared" si="210"/>
        <v>0</v>
      </c>
      <c r="S270" s="156">
        <f t="shared" si="211"/>
        <v>0</v>
      </c>
      <c r="U270" s="157">
        <f t="shared" si="217"/>
        <v>0</v>
      </c>
      <c r="W270" s="152"/>
      <c r="X270" s="152"/>
      <c r="Y270" s="152"/>
      <c r="Z270" s="152"/>
      <c r="AA270" s="152"/>
      <c r="AB270" s="152"/>
      <c r="AC270" s="347"/>
      <c r="AD270" s="152"/>
      <c r="AE270" s="152"/>
      <c r="AF270" s="152"/>
      <c r="AG270" s="152"/>
      <c r="AH270" s="152"/>
      <c r="AI270" s="152"/>
      <c r="AJ270" s="347"/>
      <c r="AK270" s="152"/>
      <c r="AL270" s="152"/>
      <c r="AM270" s="295"/>
      <c r="AN270" s="228"/>
      <c r="AO270" s="228"/>
      <c r="AP270" s="228"/>
      <c r="AQ270" s="228"/>
      <c r="AR270" s="228"/>
      <c r="AS270" s="348"/>
      <c r="AT270" s="264">
        <f t="shared" si="174"/>
        <v>0</v>
      </c>
      <c r="AU270" s="259"/>
      <c r="AV270" s="265">
        <f t="shared" si="214"/>
        <v>0</v>
      </c>
      <c r="AX270" s="265">
        <f t="shared" si="218"/>
        <v>0</v>
      </c>
      <c r="AZ270" s="492">
        <f t="shared" si="215"/>
        <v>0</v>
      </c>
      <c r="BB270" s="492">
        <f t="shared" si="216"/>
        <v>0</v>
      </c>
      <c r="BD270" s="265">
        <f t="shared" si="219"/>
        <v>0</v>
      </c>
      <c r="BE270" s="105"/>
      <c r="BF270" s="105"/>
      <c r="BG270" s="105"/>
      <c r="BH270" s="105"/>
      <c r="BI270" s="105"/>
      <c r="BJ270" s="105"/>
    </row>
    <row r="271" spans="2:62" ht="20.100000000000001" hidden="1" customHeight="1" outlineLevel="1">
      <c r="B271" s="100"/>
      <c r="C271" s="908"/>
      <c r="D271" s="909"/>
      <c r="E271" s="909"/>
      <c r="F271" s="910"/>
      <c r="G271" s="890"/>
      <c r="H271" s="891"/>
      <c r="I271" s="152"/>
      <c r="J271" s="152"/>
      <c r="K271" s="152"/>
      <c r="L271" s="152"/>
      <c r="M271" s="152"/>
      <c r="N271" s="152"/>
      <c r="O271" s="152"/>
      <c r="P271" s="153"/>
      <c r="Q271" s="153"/>
      <c r="R271" s="156">
        <f t="shared" si="210"/>
        <v>0</v>
      </c>
      <c r="S271" s="156">
        <f t="shared" si="211"/>
        <v>0</v>
      </c>
      <c r="U271" s="157">
        <f t="shared" si="217"/>
        <v>0</v>
      </c>
      <c r="W271" s="152"/>
      <c r="X271" s="152"/>
      <c r="Y271" s="152"/>
      <c r="Z271" s="152"/>
      <c r="AA271" s="152"/>
      <c r="AB271" s="152"/>
      <c r="AC271" s="347"/>
      <c r="AD271" s="152"/>
      <c r="AE271" s="152"/>
      <c r="AF271" s="152"/>
      <c r="AG271" s="152"/>
      <c r="AH271" s="152"/>
      <c r="AI271" s="152"/>
      <c r="AJ271" s="347"/>
      <c r="AK271" s="152"/>
      <c r="AL271" s="152"/>
      <c r="AM271" s="295"/>
      <c r="AN271" s="228"/>
      <c r="AO271" s="228"/>
      <c r="AP271" s="228"/>
      <c r="AQ271" s="228"/>
      <c r="AR271" s="228"/>
      <c r="AS271" s="348"/>
      <c r="AT271" s="264">
        <f t="shared" si="174"/>
        <v>0</v>
      </c>
      <c r="AU271" s="259"/>
      <c r="AV271" s="265">
        <f t="shared" si="214"/>
        <v>0</v>
      </c>
      <c r="AX271" s="265">
        <f t="shared" si="218"/>
        <v>0</v>
      </c>
      <c r="AZ271" s="492">
        <f t="shared" si="215"/>
        <v>0</v>
      </c>
      <c r="BB271" s="492">
        <f t="shared" si="216"/>
        <v>0</v>
      </c>
      <c r="BD271" s="265">
        <f t="shared" si="219"/>
        <v>0</v>
      </c>
      <c r="BE271" s="105"/>
      <c r="BF271" s="105"/>
      <c r="BG271" s="105"/>
      <c r="BH271" s="105"/>
      <c r="BI271" s="105"/>
      <c r="BJ271" s="105"/>
    </row>
    <row r="272" spans="2:62" ht="20.100000000000001" hidden="1" customHeight="1" outlineLevel="1">
      <c r="B272" s="100"/>
      <c r="C272" s="908"/>
      <c r="D272" s="909"/>
      <c r="E272" s="909"/>
      <c r="F272" s="910"/>
      <c r="G272" s="890"/>
      <c r="H272" s="891"/>
      <c r="I272" s="152"/>
      <c r="J272" s="152"/>
      <c r="K272" s="152"/>
      <c r="L272" s="152"/>
      <c r="M272" s="152"/>
      <c r="N272" s="152"/>
      <c r="O272" s="152"/>
      <c r="P272" s="153"/>
      <c r="Q272" s="153"/>
      <c r="R272" s="156">
        <f t="shared" si="210"/>
        <v>0</v>
      </c>
      <c r="S272" s="156">
        <f t="shared" si="211"/>
        <v>0</v>
      </c>
      <c r="U272" s="157">
        <f t="shared" si="217"/>
        <v>0</v>
      </c>
      <c r="W272" s="152"/>
      <c r="X272" s="152"/>
      <c r="Y272" s="152"/>
      <c r="Z272" s="152"/>
      <c r="AA272" s="152"/>
      <c r="AB272" s="152"/>
      <c r="AC272" s="347"/>
      <c r="AD272" s="152"/>
      <c r="AE272" s="152"/>
      <c r="AF272" s="152"/>
      <c r="AG272" s="152"/>
      <c r="AH272" s="152"/>
      <c r="AI272" s="152"/>
      <c r="AJ272" s="347"/>
      <c r="AK272" s="152"/>
      <c r="AL272" s="152"/>
      <c r="AM272" s="295"/>
      <c r="AN272" s="228"/>
      <c r="AO272" s="228"/>
      <c r="AP272" s="228"/>
      <c r="AQ272" s="228"/>
      <c r="AR272" s="228"/>
      <c r="AS272" s="348"/>
      <c r="AT272" s="264">
        <f t="shared" si="174"/>
        <v>0</v>
      </c>
      <c r="AU272" s="259"/>
      <c r="AV272" s="265">
        <f t="shared" si="214"/>
        <v>0</v>
      </c>
      <c r="AX272" s="265">
        <f t="shared" si="218"/>
        <v>0</v>
      </c>
      <c r="AZ272" s="492">
        <f t="shared" si="215"/>
        <v>0</v>
      </c>
      <c r="BB272" s="492">
        <f t="shared" si="216"/>
        <v>0</v>
      </c>
      <c r="BD272" s="265">
        <f t="shared" si="219"/>
        <v>0</v>
      </c>
      <c r="BE272" s="105"/>
      <c r="BF272" s="105"/>
      <c r="BG272" s="105"/>
      <c r="BH272" s="105"/>
      <c r="BI272" s="105"/>
      <c r="BJ272" s="105"/>
    </row>
    <row r="273" spans="2:62" ht="20.100000000000001" hidden="1" customHeight="1" outlineLevel="1">
      <c r="B273" s="100"/>
      <c r="C273" s="908"/>
      <c r="D273" s="909"/>
      <c r="E273" s="909"/>
      <c r="F273" s="910"/>
      <c r="G273" s="890"/>
      <c r="H273" s="891"/>
      <c r="I273" s="152"/>
      <c r="J273" s="152"/>
      <c r="K273" s="152"/>
      <c r="L273" s="152"/>
      <c r="M273" s="152"/>
      <c r="N273" s="152"/>
      <c r="O273" s="152"/>
      <c r="P273" s="153"/>
      <c r="Q273" s="153"/>
      <c r="R273" s="156">
        <f t="shared" si="210"/>
        <v>0</v>
      </c>
      <c r="S273" s="156">
        <f t="shared" si="211"/>
        <v>0</v>
      </c>
      <c r="U273" s="157">
        <f t="shared" si="217"/>
        <v>0</v>
      </c>
      <c r="W273" s="152"/>
      <c r="X273" s="152"/>
      <c r="Y273" s="152"/>
      <c r="Z273" s="152"/>
      <c r="AA273" s="152"/>
      <c r="AB273" s="152"/>
      <c r="AC273" s="347"/>
      <c r="AD273" s="152"/>
      <c r="AE273" s="152"/>
      <c r="AF273" s="152"/>
      <c r="AG273" s="152"/>
      <c r="AH273" s="152"/>
      <c r="AI273" s="152"/>
      <c r="AJ273" s="347"/>
      <c r="AK273" s="152"/>
      <c r="AL273" s="152"/>
      <c r="AM273" s="295"/>
      <c r="AN273" s="228"/>
      <c r="AO273" s="228"/>
      <c r="AP273" s="228"/>
      <c r="AQ273" s="228"/>
      <c r="AR273" s="228"/>
      <c r="AS273" s="348"/>
      <c r="AT273" s="264">
        <f t="shared" si="174"/>
        <v>0</v>
      </c>
      <c r="AU273" s="259"/>
      <c r="AV273" s="265">
        <f t="shared" si="214"/>
        <v>0</v>
      </c>
      <c r="AX273" s="265">
        <f t="shared" si="218"/>
        <v>0</v>
      </c>
      <c r="AZ273" s="492">
        <f t="shared" si="215"/>
        <v>0</v>
      </c>
      <c r="BB273" s="492">
        <f t="shared" si="216"/>
        <v>0</v>
      </c>
      <c r="BD273" s="265">
        <f t="shared" si="219"/>
        <v>0</v>
      </c>
      <c r="BE273" s="105"/>
      <c r="BF273" s="105"/>
      <c r="BG273" s="105"/>
      <c r="BH273" s="105"/>
      <c r="BI273" s="105"/>
      <c r="BJ273" s="105"/>
    </row>
    <row r="274" spans="2:62" ht="20.100000000000001" hidden="1" customHeight="1" outlineLevel="1">
      <c r="B274" s="100"/>
      <c r="C274" s="908"/>
      <c r="D274" s="909"/>
      <c r="E274" s="909"/>
      <c r="F274" s="910"/>
      <c r="G274" s="890"/>
      <c r="H274" s="891"/>
      <c r="I274" s="152"/>
      <c r="J274" s="152"/>
      <c r="K274" s="152"/>
      <c r="L274" s="152"/>
      <c r="M274" s="152"/>
      <c r="N274" s="152"/>
      <c r="O274" s="152"/>
      <c r="P274" s="153"/>
      <c r="Q274" s="153"/>
      <c r="R274" s="156">
        <f t="shared" si="210"/>
        <v>0</v>
      </c>
      <c r="S274" s="156">
        <f t="shared" si="211"/>
        <v>0</v>
      </c>
      <c r="U274" s="157">
        <f t="shared" si="217"/>
        <v>0</v>
      </c>
      <c r="W274" s="152"/>
      <c r="X274" s="152"/>
      <c r="Y274" s="152"/>
      <c r="Z274" s="152"/>
      <c r="AA274" s="152"/>
      <c r="AB274" s="152"/>
      <c r="AC274" s="347"/>
      <c r="AD274" s="152"/>
      <c r="AE274" s="152"/>
      <c r="AF274" s="152"/>
      <c r="AG274" s="152"/>
      <c r="AH274" s="152"/>
      <c r="AI274" s="152"/>
      <c r="AJ274" s="347"/>
      <c r="AK274" s="152"/>
      <c r="AL274" s="152"/>
      <c r="AM274" s="295"/>
      <c r="AN274" s="228"/>
      <c r="AO274" s="228"/>
      <c r="AP274" s="228"/>
      <c r="AQ274" s="228"/>
      <c r="AR274" s="228"/>
      <c r="AS274" s="348"/>
      <c r="AT274" s="264">
        <f t="shared" si="174"/>
        <v>0</v>
      </c>
      <c r="AU274" s="259"/>
      <c r="AV274" s="265">
        <f t="shared" si="214"/>
        <v>0</v>
      </c>
      <c r="AX274" s="265">
        <f t="shared" si="218"/>
        <v>0</v>
      </c>
      <c r="AZ274" s="492">
        <f t="shared" si="215"/>
        <v>0</v>
      </c>
      <c r="BB274" s="492">
        <f t="shared" si="216"/>
        <v>0</v>
      </c>
      <c r="BD274" s="265">
        <f t="shared" si="219"/>
        <v>0</v>
      </c>
      <c r="BE274" s="105"/>
      <c r="BF274" s="105"/>
      <c r="BG274" s="105"/>
      <c r="BH274" s="105"/>
      <c r="BI274" s="105"/>
      <c r="BJ274" s="105"/>
    </row>
    <row r="275" spans="2:62" ht="20.100000000000001" hidden="1" customHeight="1" outlineLevel="1">
      <c r="B275" s="100"/>
      <c r="C275" s="908"/>
      <c r="D275" s="909"/>
      <c r="E275" s="909"/>
      <c r="F275" s="910"/>
      <c r="G275" s="890"/>
      <c r="H275" s="891"/>
      <c r="I275" s="152"/>
      <c r="J275" s="152"/>
      <c r="K275" s="152"/>
      <c r="L275" s="152"/>
      <c r="M275" s="152"/>
      <c r="N275" s="152"/>
      <c r="O275" s="152"/>
      <c r="P275" s="153"/>
      <c r="Q275" s="153"/>
      <c r="R275" s="156">
        <f t="shared" si="210"/>
        <v>0</v>
      </c>
      <c r="S275" s="156">
        <f t="shared" si="211"/>
        <v>0</v>
      </c>
      <c r="U275" s="157">
        <f t="shared" si="217"/>
        <v>0</v>
      </c>
      <c r="W275" s="152"/>
      <c r="X275" s="152"/>
      <c r="Y275" s="152"/>
      <c r="Z275" s="152"/>
      <c r="AA275" s="152"/>
      <c r="AB275" s="152"/>
      <c r="AC275" s="347"/>
      <c r="AD275" s="152"/>
      <c r="AE275" s="152"/>
      <c r="AF275" s="152"/>
      <c r="AG275" s="152"/>
      <c r="AH275" s="152"/>
      <c r="AI275" s="152"/>
      <c r="AJ275" s="347"/>
      <c r="AK275" s="152"/>
      <c r="AL275" s="152"/>
      <c r="AM275" s="295"/>
      <c r="AN275" s="228"/>
      <c r="AO275" s="228"/>
      <c r="AP275" s="228"/>
      <c r="AQ275" s="228"/>
      <c r="AR275" s="228"/>
      <c r="AS275" s="348"/>
      <c r="AT275" s="264">
        <f t="shared" si="174"/>
        <v>0</v>
      </c>
      <c r="AU275" s="259"/>
      <c r="AV275" s="265">
        <f t="shared" si="214"/>
        <v>0</v>
      </c>
      <c r="AX275" s="265">
        <f t="shared" si="218"/>
        <v>0</v>
      </c>
      <c r="AZ275" s="492">
        <f t="shared" si="215"/>
        <v>0</v>
      </c>
      <c r="BB275" s="492">
        <f t="shared" si="216"/>
        <v>0</v>
      </c>
      <c r="BD275" s="265">
        <f t="shared" si="219"/>
        <v>0</v>
      </c>
      <c r="BE275" s="105"/>
      <c r="BF275" s="105"/>
      <c r="BG275" s="105"/>
      <c r="BH275" s="105"/>
      <c r="BI275" s="105"/>
      <c r="BJ275" s="105"/>
    </row>
    <row r="276" spans="2:62" ht="20.100000000000001" hidden="1" customHeight="1" outlineLevel="1">
      <c r="B276" s="100"/>
      <c r="C276" s="908"/>
      <c r="D276" s="909"/>
      <c r="E276" s="909"/>
      <c r="F276" s="910"/>
      <c r="G276" s="890"/>
      <c r="H276" s="891"/>
      <c r="I276" s="152"/>
      <c r="J276" s="152"/>
      <c r="K276" s="152"/>
      <c r="L276" s="152"/>
      <c r="M276" s="152"/>
      <c r="N276" s="152"/>
      <c r="O276" s="152"/>
      <c r="P276" s="153"/>
      <c r="Q276" s="153"/>
      <c r="R276" s="156">
        <f t="shared" si="210"/>
        <v>0</v>
      </c>
      <c r="S276" s="156">
        <f t="shared" si="211"/>
        <v>0</v>
      </c>
      <c r="U276" s="157">
        <f t="shared" si="217"/>
        <v>0</v>
      </c>
      <c r="W276" s="152"/>
      <c r="X276" s="152"/>
      <c r="Y276" s="152"/>
      <c r="Z276" s="152"/>
      <c r="AA276" s="152"/>
      <c r="AB276" s="152"/>
      <c r="AC276" s="347"/>
      <c r="AD276" s="152"/>
      <c r="AE276" s="152"/>
      <c r="AF276" s="152"/>
      <c r="AG276" s="152"/>
      <c r="AH276" s="152"/>
      <c r="AI276" s="152"/>
      <c r="AJ276" s="347"/>
      <c r="AK276" s="152"/>
      <c r="AL276" s="152"/>
      <c r="AM276" s="295"/>
      <c r="AN276" s="228"/>
      <c r="AO276" s="228"/>
      <c r="AP276" s="228"/>
      <c r="AQ276" s="228"/>
      <c r="AR276" s="228"/>
      <c r="AS276" s="348"/>
      <c r="AT276" s="264">
        <f t="shared" si="174"/>
        <v>0</v>
      </c>
      <c r="AU276" s="259"/>
      <c r="AV276" s="265">
        <f t="shared" si="214"/>
        <v>0</v>
      </c>
      <c r="AX276" s="265">
        <f t="shared" si="218"/>
        <v>0</v>
      </c>
      <c r="AZ276" s="492">
        <f t="shared" si="215"/>
        <v>0</v>
      </c>
      <c r="BB276" s="492">
        <f t="shared" si="216"/>
        <v>0</v>
      </c>
      <c r="BD276" s="265">
        <f t="shared" si="219"/>
        <v>0</v>
      </c>
      <c r="BE276" s="105"/>
      <c r="BF276" s="105"/>
      <c r="BG276" s="105"/>
      <c r="BH276" s="105"/>
      <c r="BI276" s="105"/>
      <c r="BJ276" s="105"/>
    </row>
    <row r="277" spans="2:62" ht="20.100000000000001" hidden="1" customHeight="1" outlineLevel="1">
      <c r="B277" s="100"/>
      <c r="C277" s="908"/>
      <c r="D277" s="909"/>
      <c r="E277" s="909"/>
      <c r="F277" s="910"/>
      <c r="G277" s="890"/>
      <c r="H277" s="891"/>
      <c r="I277" s="152"/>
      <c r="J277" s="152"/>
      <c r="K277" s="152"/>
      <c r="L277" s="152"/>
      <c r="M277" s="152"/>
      <c r="N277" s="152"/>
      <c r="O277" s="152"/>
      <c r="P277" s="153"/>
      <c r="Q277" s="153"/>
      <c r="R277" s="156">
        <f t="shared" si="210"/>
        <v>0</v>
      </c>
      <c r="S277" s="156">
        <f t="shared" si="211"/>
        <v>0</v>
      </c>
      <c r="U277" s="157">
        <f t="shared" si="217"/>
        <v>0</v>
      </c>
      <c r="W277" s="152"/>
      <c r="X277" s="152"/>
      <c r="Y277" s="152"/>
      <c r="Z277" s="152"/>
      <c r="AA277" s="152"/>
      <c r="AB277" s="152"/>
      <c r="AC277" s="347"/>
      <c r="AD277" s="152"/>
      <c r="AE277" s="152"/>
      <c r="AF277" s="152"/>
      <c r="AG277" s="152"/>
      <c r="AH277" s="152"/>
      <c r="AI277" s="152"/>
      <c r="AJ277" s="347"/>
      <c r="AK277" s="152"/>
      <c r="AL277" s="152"/>
      <c r="AM277" s="295"/>
      <c r="AN277" s="228"/>
      <c r="AO277" s="228"/>
      <c r="AP277" s="228"/>
      <c r="AQ277" s="228"/>
      <c r="AR277" s="228"/>
      <c r="AS277" s="348"/>
      <c r="AT277" s="264">
        <f t="shared" si="174"/>
        <v>0</v>
      </c>
      <c r="AU277" s="259"/>
      <c r="AV277" s="265">
        <f t="shared" si="214"/>
        <v>0</v>
      </c>
      <c r="AX277" s="265">
        <f t="shared" si="218"/>
        <v>0</v>
      </c>
      <c r="AZ277" s="492">
        <f t="shared" si="215"/>
        <v>0</v>
      </c>
      <c r="BB277" s="492">
        <f t="shared" si="216"/>
        <v>0</v>
      </c>
      <c r="BD277" s="265">
        <f t="shared" si="219"/>
        <v>0</v>
      </c>
      <c r="BE277" s="105"/>
      <c r="BF277" s="105"/>
      <c r="BG277" s="105"/>
      <c r="BH277" s="105"/>
      <c r="BI277" s="105"/>
      <c r="BJ277" s="105"/>
    </row>
    <row r="278" spans="2:62" ht="20.100000000000001" hidden="1" customHeight="1" outlineLevel="1">
      <c r="B278" s="100"/>
      <c r="C278" s="908"/>
      <c r="D278" s="909"/>
      <c r="E278" s="909"/>
      <c r="F278" s="910"/>
      <c r="G278" s="890"/>
      <c r="H278" s="891"/>
      <c r="I278" s="152"/>
      <c r="J278" s="152"/>
      <c r="K278" s="152"/>
      <c r="L278" s="152"/>
      <c r="M278" s="152"/>
      <c r="N278" s="152"/>
      <c r="O278" s="152"/>
      <c r="P278" s="153"/>
      <c r="Q278" s="153"/>
      <c r="R278" s="156">
        <f t="shared" si="210"/>
        <v>0</v>
      </c>
      <c r="S278" s="156">
        <f t="shared" si="211"/>
        <v>0</v>
      </c>
      <c r="U278" s="157">
        <f t="shared" si="217"/>
        <v>0</v>
      </c>
      <c r="W278" s="152"/>
      <c r="X278" s="152"/>
      <c r="Y278" s="152"/>
      <c r="Z278" s="152"/>
      <c r="AA278" s="152"/>
      <c r="AB278" s="152"/>
      <c r="AC278" s="347"/>
      <c r="AD278" s="152"/>
      <c r="AE278" s="152"/>
      <c r="AF278" s="152"/>
      <c r="AG278" s="152"/>
      <c r="AH278" s="152"/>
      <c r="AI278" s="152"/>
      <c r="AJ278" s="347"/>
      <c r="AK278" s="152"/>
      <c r="AL278" s="152"/>
      <c r="AM278" s="295"/>
      <c r="AN278" s="228"/>
      <c r="AO278" s="228"/>
      <c r="AP278" s="228"/>
      <c r="AQ278" s="228"/>
      <c r="AR278" s="228"/>
      <c r="AS278" s="348"/>
      <c r="AT278" s="264">
        <f t="shared" si="174"/>
        <v>0</v>
      </c>
      <c r="AU278" s="259"/>
      <c r="AV278" s="265">
        <f t="shared" si="214"/>
        <v>0</v>
      </c>
      <c r="AX278" s="265">
        <f t="shared" si="218"/>
        <v>0</v>
      </c>
      <c r="AZ278" s="492">
        <f t="shared" si="215"/>
        <v>0</v>
      </c>
      <c r="BB278" s="492">
        <f t="shared" si="216"/>
        <v>0</v>
      </c>
      <c r="BD278" s="265">
        <f t="shared" si="219"/>
        <v>0</v>
      </c>
      <c r="BE278" s="105"/>
      <c r="BF278" s="105"/>
      <c r="BG278" s="105"/>
      <c r="BH278" s="105"/>
      <c r="BI278" s="105"/>
      <c r="BJ278" s="105"/>
    </row>
    <row r="279" spans="2:62" ht="20.100000000000001" hidden="1" customHeight="1" outlineLevel="1">
      <c r="B279" s="100"/>
      <c r="C279" s="908"/>
      <c r="D279" s="909"/>
      <c r="E279" s="909"/>
      <c r="F279" s="910"/>
      <c r="G279" s="890"/>
      <c r="H279" s="891"/>
      <c r="I279" s="152"/>
      <c r="J279" s="152"/>
      <c r="K279" s="152"/>
      <c r="L279" s="152"/>
      <c r="M279" s="152"/>
      <c r="N279" s="152"/>
      <c r="O279" s="152"/>
      <c r="P279" s="153"/>
      <c r="Q279" s="153"/>
      <c r="R279" s="156">
        <f t="shared" si="210"/>
        <v>0</v>
      </c>
      <c r="S279" s="156">
        <f t="shared" si="211"/>
        <v>0</v>
      </c>
      <c r="U279" s="157">
        <f t="shared" si="217"/>
        <v>0</v>
      </c>
      <c r="W279" s="152"/>
      <c r="X279" s="152"/>
      <c r="Y279" s="152"/>
      <c r="Z279" s="152"/>
      <c r="AA279" s="152"/>
      <c r="AB279" s="152"/>
      <c r="AC279" s="347"/>
      <c r="AD279" s="152"/>
      <c r="AE279" s="152"/>
      <c r="AF279" s="152"/>
      <c r="AG279" s="152"/>
      <c r="AH279" s="152"/>
      <c r="AI279" s="152"/>
      <c r="AJ279" s="347"/>
      <c r="AK279" s="152"/>
      <c r="AL279" s="152"/>
      <c r="AM279" s="295"/>
      <c r="AN279" s="228"/>
      <c r="AO279" s="228"/>
      <c r="AP279" s="228"/>
      <c r="AQ279" s="228"/>
      <c r="AR279" s="228"/>
      <c r="AS279" s="348"/>
      <c r="AT279" s="264">
        <f t="shared" si="174"/>
        <v>0</v>
      </c>
      <c r="AU279" s="259"/>
      <c r="AV279" s="265">
        <f t="shared" si="214"/>
        <v>0</v>
      </c>
      <c r="AX279" s="265">
        <f t="shared" si="218"/>
        <v>0</v>
      </c>
      <c r="AZ279" s="492">
        <f t="shared" si="215"/>
        <v>0</v>
      </c>
      <c r="BB279" s="492">
        <f t="shared" si="216"/>
        <v>0</v>
      </c>
      <c r="BD279" s="265">
        <f t="shared" si="219"/>
        <v>0</v>
      </c>
      <c r="BE279" s="105"/>
      <c r="BF279" s="105"/>
      <c r="BG279" s="105"/>
      <c r="BH279" s="105"/>
      <c r="BI279" s="105"/>
      <c r="BJ279" s="105"/>
    </row>
    <row r="280" spans="2:62" ht="20.100000000000001" hidden="1" customHeight="1" outlineLevel="1">
      <c r="B280" s="100"/>
      <c r="C280" s="908"/>
      <c r="D280" s="909"/>
      <c r="E280" s="909"/>
      <c r="F280" s="910"/>
      <c r="G280" s="890"/>
      <c r="H280" s="891"/>
      <c r="I280" s="152"/>
      <c r="J280" s="152"/>
      <c r="K280" s="152"/>
      <c r="L280" s="152"/>
      <c r="M280" s="152"/>
      <c r="N280" s="152"/>
      <c r="O280" s="152"/>
      <c r="P280" s="153"/>
      <c r="Q280" s="153"/>
      <c r="R280" s="156">
        <f t="shared" si="210"/>
        <v>0</v>
      </c>
      <c r="S280" s="156">
        <f t="shared" si="211"/>
        <v>0</v>
      </c>
      <c r="U280" s="157">
        <f t="shared" si="217"/>
        <v>0</v>
      </c>
      <c r="W280" s="152"/>
      <c r="X280" s="152"/>
      <c r="Y280" s="152"/>
      <c r="Z280" s="152"/>
      <c r="AA280" s="152"/>
      <c r="AB280" s="152"/>
      <c r="AC280" s="347"/>
      <c r="AD280" s="152"/>
      <c r="AE280" s="152"/>
      <c r="AF280" s="152"/>
      <c r="AG280" s="152"/>
      <c r="AH280" s="152"/>
      <c r="AI280" s="152"/>
      <c r="AJ280" s="347"/>
      <c r="AK280" s="152"/>
      <c r="AL280" s="152"/>
      <c r="AM280" s="295"/>
      <c r="AN280" s="228"/>
      <c r="AO280" s="228"/>
      <c r="AP280" s="228"/>
      <c r="AQ280" s="228"/>
      <c r="AR280" s="228"/>
      <c r="AS280" s="348"/>
      <c r="AT280" s="264">
        <f t="shared" ref="AT280:AT282" si="220">((W280+AD280)*$W$7+(X280+AE280)*$X$7+(Y280+Z280+AF280+AG280)*$Z$7+(AA280+AH280)*$AA$7+(AB280+AI280)*$AB$7)*Zuschläge_IBN</f>
        <v>0</v>
      </c>
      <c r="AU280" s="259"/>
      <c r="AV280" s="265">
        <f t="shared" si="214"/>
        <v>0</v>
      </c>
      <c r="AX280" s="265">
        <f t="shared" si="218"/>
        <v>0</v>
      </c>
      <c r="AZ280" s="492">
        <f t="shared" si="215"/>
        <v>0</v>
      </c>
      <c r="BB280" s="492">
        <f t="shared" si="216"/>
        <v>0</v>
      </c>
      <c r="BD280" s="265">
        <f t="shared" si="219"/>
        <v>0</v>
      </c>
      <c r="BE280" s="105"/>
      <c r="BF280" s="105"/>
      <c r="BG280" s="105"/>
      <c r="BH280" s="105"/>
      <c r="BI280" s="105"/>
      <c r="BJ280" s="105"/>
    </row>
    <row r="281" spans="2:62" ht="20.100000000000001" hidden="1" customHeight="1" outlineLevel="1">
      <c r="B281" s="100"/>
      <c r="C281" s="908"/>
      <c r="D281" s="909"/>
      <c r="E281" s="909"/>
      <c r="F281" s="910"/>
      <c r="G281" s="890"/>
      <c r="H281" s="891"/>
      <c r="I281" s="152"/>
      <c r="J281" s="152"/>
      <c r="K281" s="152"/>
      <c r="L281" s="152"/>
      <c r="M281" s="152"/>
      <c r="N281" s="152"/>
      <c r="O281" s="152"/>
      <c r="P281" s="153"/>
      <c r="Q281" s="153"/>
      <c r="R281" s="156">
        <f t="shared" si="210"/>
        <v>0</v>
      </c>
      <c r="S281" s="156">
        <f t="shared" si="211"/>
        <v>0</v>
      </c>
      <c r="U281" s="157">
        <f t="shared" si="217"/>
        <v>0</v>
      </c>
      <c r="W281" s="152"/>
      <c r="X281" s="152"/>
      <c r="Y281" s="152"/>
      <c r="Z281" s="152"/>
      <c r="AA281" s="152"/>
      <c r="AB281" s="152"/>
      <c r="AC281" s="347"/>
      <c r="AD281" s="152"/>
      <c r="AE281" s="152"/>
      <c r="AF281" s="152"/>
      <c r="AG281" s="152"/>
      <c r="AH281" s="152"/>
      <c r="AI281" s="152"/>
      <c r="AJ281" s="347"/>
      <c r="AK281" s="152"/>
      <c r="AL281" s="152"/>
      <c r="AM281" s="295"/>
      <c r="AN281" s="228"/>
      <c r="AO281" s="228"/>
      <c r="AP281" s="228"/>
      <c r="AQ281" s="228"/>
      <c r="AR281" s="228"/>
      <c r="AS281" s="348"/>
      <c r="AT281" s="264">
        <f t="shared" si="220"/>
        <v>0</v>
      </c>
      <c r="AU281" s="259"/>
      <c r="AV281" s="265">
        <f t="shared" si="214"/>
        <v>0</v>
      </c>
      <c r="AX281" s="265">
        <f t="shared" si="218"/>
        <v>0</v>
      </c>
      <c r="AZ281" s="492">
        <f t="shared" si="215"/>
        <v>0</v>
      </c>
      <c r="BB281" s="492">
        <f t="shared" si="216"/>
        <v>0</v>
      </c>
      <c r="BD281" s="265">
        <f t="shared" si="219"/>
        <v>0</v>
      </c>
      <c r="BE281" s="105"/>
      <c r="BF281" s="105"/>
      <c r="BG281" s="105"/>
      <c r="BH281" s="105"/>
      <c r="BI281" s="105"/>
      <c r="BJ281" s="105"/>
    </row>
    <row r="282" spans="2:62" ht="20.100000000000001" hidden="1" customHeight="1" outlineLevel="1">
      <c r="B282" s="100"/>
      <c r="C282" s="908"/>
      <c r="D282" s="909"/>
      <c r="E282" s="909"/>
      <c r="F282" s="910"/>
      <c r="G282" s="890"/>
      <c r="H282" s="891"/>
      <c r="I282" s="152"/>
      <c r="J282" s="152"/>
      <c r="K282" s="152"/>
      <c r="L282" s="152"/>
      <c r="M282" s="152"/>
      <c r="N282" s="152"/>
      <c r="O282" s="152"/>
      <c r="P282" s="153"/>
      <c r="Q282" s="153"/>
      <c r="R282" s="156">
        <f t="shared" si="210"/>
        <v>0</v>
      </c>
      <c r="S282" s="156">
        <f t="shared" si="211"/>
        <v>0</v>
      </c>
      <c r="U282" s="157">
        <f t="shared" si="217"/>
        <v>0</v>
      </c>
      <c r="W282" s="152"/>
      <c r="X282" s="152"/>
      <c r="Y282" s="152"/>
      <c r="Z282" s="152"/>
      <c r="AA282" s="152"/>
      <c r="AB282" s="152"/>
      <c r="AC282" s="347"/>
      <c r="AD282" s="152"/>
      <c r="AE282" s="152"/>
      <c r="AF282" s="152"/>
      <c r="AG282" s="152"/>
      <c r="AH282" s="152"/>
      <c r="AI282" s="152"/>
      <c r="AJ282" s="347"/>
      <c r="AK282" s="152"/>
      <c r="AL282" s="152"/>
      <c r="AM282" s="295"/>
      <c r="AN282" s="228"/>
      <c r="AO282" s="228"/>
      <c r="AP282" s="228"/>
      <c r="AQ282" s="228"/>
      <c r="AR282" s="228"/>
      <c r="AS282" s="348"/>
      <c r="AT282" s="264">
        <f t="shared" si="220"/>
        <v>0</v>
      </c>
      <c r="AU282" s="259"/>
      <c r="AV282" s="265">
        <f t="shared" si="214"/>
        <v>0</v>
      </c>
      <c r="AX282" s="265">
        <f t="shared" si="218"/>
        <v>0</v>
      </c>
      <c r="AZ282" s="492">
        <f t="shared" si="215"/>
        <v>0</v>
      </c>
      <c r="BB282" s="492">
        <f t="shared" si="216"/>
        <v>0</v>
      </c>
      <c r="BD282" s="265">
        <f t="shared" si="219"/>
        <v>0</v>
      </c>
      <c r="BE282" s="105"/>
      <c r="BF282" s="105"/>
      <c r="BG282" s="105"/>
      <c r="BH282" s="105"/>
      <c r="BI282" s="105"/>
      <c r="BJ282" s="105"/>
    </row>
    <row r="283" spans="2:62" ht="9.9499999999999993" hidden="1" customHeight="1" outlineLevel="1">
      <c r="B283" s="101"/>
      <c r="C283" s="208"/>
      <c r="D283" s="208"/>
      <c r="E283" s="208"/>
      <c r="F283" s="208"/>
      <c r="G283" s="237"/>
      <c r="H283" s="207"/>
      <c r="I283" s="257"/>
      <c r="J283" s="257"/>
      <c r="K283" s="257"/>
      <c r="L283" s="257"/>
      <c r="M283" s="257"/>
      <c r="N283" s="257"/>
      <c r="O283" s="257"/>
      <c r="P283" s="256"/>
      <c r="Q283" s="102"/>
      <c r="R283" s="102"/>
      <c r="S283" s="102"/>
      <c r="U283" s="98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Z283" s="493"/>
      <c r="BE283" s="105"/>
      <c r="BF283" s="105"/>
      <c r="BG283" s="105"/>
      <c r="BH283" s="105"/>
      <c r="BI283" s="105"/>
      <c r="BJ283" s="105"/>
    </row>
    <row r="284" spans="2:62" ht="20.100000000000001" customHeight="1" collapsed="1">
      <c r="B284" s="8">
        <f>B267+1</f>
        <v>17</v>
      </c>
      <c r="C284" s="916"/>
      <c r="D284" s="917"/>
      <c r="E284" s="917"/>
      <c r="F284" s="918"/>
      <c r="G284" s="429"/>
      <c r="H284" s="206">
        <v>1</v>
      </c>
      <c r="I284" s="642">
        <f t="shared" ref="I284" si="221">$H284*SUM(I285:I299)</f>
        <v>0</v>
      </c>
      <c r="J284" s="643">
        <f t="shared" ref="J284:O284" si="222">$H284*SUM(J285:J299)</f>
        <v>0</v>
      </c>
      <c r="K284" s="644">
        <f t="shared" si="222"/>
        <v>0</v>
      </c>
      <c r="L284" s="645">
        <f t="shared" si="222"/>
        <v>0</v>
      </c>
      <c r="M284" s="645">
        <f t="shared" si="222"/>
        <v>0</v>
      </c>
      <c r="N284" s="644">
        <f t="shared" si="222"/>
        <v>0</v>
      </c>
      <c r="O284" s="642">
        <f t="shared" si="222"/>
        <v>0</v>
      </c>
      <c r="P284" s="209">
        <f t="shared" ref="P284:Q284" si="223">$H284*SUM(P285:P299)</f>
        <v>0</v>
      </c>
      <c r="Q284" s="210">
        <f t="shared" si="223"/>
        <v>0</v>
      </c>
      <c r="R284" s="136">
        <f t="shared" ref="R284:R299" si="224">P284*(1+Gewinn)*(1+SicherheitAngebot)</f>
        <v>0</v>
      </c>
      <c r="S284" s="137">
        <f t="shared" ref="S284:S299" si="225">Q284*(1+MGKZ)*(1+Gewinn)*(1+SicherheitAngebot)</f>
        <v>0</v>
      </c>
      <c r="U284" s="10">
        <f>I284*$I$7+J284*$J$7+K284*$K$7+L284*$L$7+M284*$M$7+N284*$N$7+O284*$O$7+R284+S284</f>
        <v>0</v>
      </c>
      <c r="W284" s="646">
        <f t="shared" ref="W284:AB284" si="226">$H284*SUM(W285:W299)</f>
        <v>0</v>
      </c>
      <c r="X284" s="647">
        <f t="shared" si="226"/>
        <v>0</v>
      </c>
      <c r="Y284" s="648">
        <f t="shared" si="226"/>
        <v>0</v>
      </c>
      <c r="Z284" s="649">
        <f t="shared" si="226"/>
        <v>0</v>
      </c>
      <c r="AA284" s="648">
        <f t="shared" si="226"/>
        <v>0</v>
      </c>
      <c r="AB284" s="646">
        <f t="shared" si="226"/>
        <v>0</v>
      </c>
      <c r="AC284" s="258"/>
      <c r="AD284" s="646">
        <f t="shared" ref="AD284:AM284" si="227">$H284*SUM(AD285:AD299)</f>
        <v>0</v>
      </c>
      <c r="AE284" s="647">
        <f t="shared" si="227"/>
        <v>0</v>
      </c>
      <c r="AF284" s="648">
        <f t="shared" si="227"/>
        <v>0</v>
      </c>
      <c r="AG284" s="649">
        <f t="shared" si="227"/>
        <v>0</v>
      </c>
      <c r="AH284" s="648">
        <f t="shared" si="227"/>
        <v>0</v>
      </c>
      <c r="AI284" s="646">
        <f t="shared" si="227"/>
        <v>0</v>
      </c>
      <c r="AJ284" s="258"/>
      <c r="AK284" s="653">
        <f t="shared" si="227"/>
        <v>0</v>
      </c>
      <c r="AL284" s="653">
        <f t="shared" si="227"/>
        <v>0</v>
      </c>
      <c r="AM284" s="653">
        <f t="shared" si="227"/>
        <v>0</v>
      </c>
      <c r="AN284" s="227">
        <f>$H284*SUM(AN285:AN299)*(1+Gewinn)*(1+SicherheitAngebot)</f>
        <v>0</v>
      </c>
      <c r="AO284" s="227">
        <f>$H284*SUM(AO285:AO299)*(1+Gewinn)*(1+SicherheitAngebot)</f>
        <v>0</v>
      </c>
      <c r="AP284" s="227">
        <f>$H284*SUM(AP285:AP299)*(1+Gewinn)*(1+SicherheitAngebot)</f>
        <v>0</v>
      </c>
      <c r="AQ284" s="227">
        <f>$H284*SUM(AQ285:AQ299)*(1+Gewinn)*(1+SicherheitAngebot)</f>
        <v>0</v>
      </c>
      <c r="AR284" s="227">
        <f>$H284*SUM(AR285:AR299)*(1+Gewinn)*(1+SicherheitAngebot)</f>
        <v>0</v>
      </c>
      <c r="AS284" s="262"/>
      <c r="AT284" s="263">
        <f t="shared" ref="AT284:AT347" si="228">((W284+AD284)*$W$7+(X284+AE284)*$X$7+(Y284+Z284+AF284+AG284)*$Z$7+(AA284+AH284)*$AA$7+(AB284+AI284)*$AB$7)*Zuschläge_IBN</f>
        <v>0</v>
      </c>
      <c r="AU284" s="259"/>
      <c r="AV284" s="491">
        <f>AK284*$AK$7+AL284*$AL$7+AM284*$AM$7+SUM(AN284:AR284)+AT284/Zuschläge_IBN+AT284</f>
        <v>0</v>
      </c>
      <c r="AX284" s="685">
        <f>U284+AV284</f>
        <v>0</v>
      </c>
      <c r="AZ284" s="490">
        <f>IF(H284&gt;0,U284/(1+SicherheitAngebot)*(1+Sicherheit),0)</f>
        <v>0</v>
      </c>
      <c r="BB284" s="490">
        <f>IF(H284&gt;0,AV284/(1+SicherheitAngebot)*(1+Sicherheit),0)</f>
        <v>0</v>
      </c>
      <c r="BD284" s="490">
        <f>AZ284+BB284</f>
        <v>0</v>
      </c>
      <c r="BE284" s="105"/>
      <c r="BF284" s="105"/>
      <c r="BG284" s="105"/>
      <c r="BH284" s="105"/>
      <c r="BI284" s="105"/>
      <c r="BJ284" s="105"/>
    </row>
    <row r="285" spans="2:62" ht="20.100000000000001" hidden="1" customHeight="1" outlineLevel="1">
      <c r="B285" s="99"/>
      <c r="C285" s="908"/>
      <c r="D285" s="909"/>
      <c r="E285" s="909"/>
      <c r="F285" s="910"/>
      <c r="G285" s="890"/>
      <c r="H285" s="901"/>
      <c r="I285" s="152"/>
      <c r="J285" s="152"/>
      <c r="K285" s="152"/>
      <c r="L285" s="152"/>
      <c r="M285" s="152"/>
      <c r="N285" s="152"/>
      <c r="O285" s="152"/>
      <c r="P285" s="153"/>
      <c r="Q285" s="153"/>
      <c r="R285" s="156">
        <f t="shared" si="224"/>
        <v>0</v>
      </c>
      <c r="S285" s="156">
        <f t="shared" si="225"/>
        <v>0</v>
      </c>
      <c r="U285" s="157">
        <f>I285*$I$7+J285*$J$7+K285*$K$7+L285*$L$7+M285*$M$7+N285*$N$7+O285*$O$7+R285+S285</f>
        <v>0</v>
      </c>
      <c r="W285" s="152"/>
      <c r="X285" s="152"/>
      <c r="Y285" s="152"/>
      <c r="Z285" s="152"/>
      <c r="AA285" s="152"/>
      <c r="AB285" s="152"/>
      <c r="AC285" s="347"/>
      <c r="AD285" s="152"/>
      <c r="AE285" s="152"/>
      <c r="AF285" s="152"/>
      <c r="AG285" s="152"/>
      <c r="AH285" s="152"/>
      <c r="AI285" s="152"/>
      <c r="AJ285" s="347"/>
      <c r="AK285" s="152"/>
      <c r="AL285" s="152"/>
      <c r="AM285" s="295"/>
      <c r="AN285" s="228"/>
      <c r="AO285" s="228"/>
      <c r="AP285" s="228"/>
      <c r="AQ285" s="228"/>
      <c r="AR285" s="228"/>
      <c r="AS285" s="348"/>
      <c r="AT285" s="264">
        <f t="shared" si="228"/>
        <v>0</v>
      </c>
      <c r="AU285" s="259"/>
      <c r="AV285" s="265">
        <f t="shared" ref="AV285:AV299" si="229">AK285*$AK$7+AL285*$AL$7+AM285*$AM$7+SUM(AN285:AR285)*(1+Gewinn)*(1+SicherheitAngebot)+AT285/Zuschläge_IBN+AT285</f>
        <v>0</v>
      </c>
      <c r="AX285" s="265">
        <f>U285+AV285</f>
        <v>0</v>
      </c>
      <c r="AZ285" s="492">
        <f t="shared" ref="AZ285:AZ299" si="230">U285/(1+SicherheitAngebot)*(1+Sicherheit)</f>
        <v>0</v>
      </c>
      <c r="BB285" s="492">
        <f t="shared" ref="BB285:BB299" si="231">AV285/(1+SicherheitAngebot)*(1+Sicherheit)</f>
        <v>0</v>
      </c>
      <c r="BD285" s="265">
        <f>AZ285+BB285</f>
        <v>0</v>
      </c>
      <c r="BE285" s="105"/>
      <c r="BF285" s="105"/>
      <c r="BG285" s="105"/>
      <c r="BH285" s="105"/>
      <c r="BI285" s="105"/>
      <c r="BJ285" s="105"/>
    </row>
    <row r="286" spans="2:62" ht="20.100000000000001" hidden="1" customHeight="1" outlineLevel="1">
      <c r="B286" s="100"/>
      <c r="C286" s="908"/>
      <c r="D286" s="909"/>
      <c r="E286" s="909"/>
      <c r="F286" s="910"/>
      <c r="G286" s="890"/>
      <c r="H286" s="891"/>
      <c r="I286" s="152"/>
      <c r="J286" s="152"/>
      <c r="K286" s="152"/>
      <c r="L286" s="152"/>
      <c r="M286" s="152"/>
      <c r="N286" s="152"/>
      <c r="O286" s="152"/>
      <c r="P286" s="153"/>
      <c r="Q286" s="153"/>
      <c r="R286" s="156">
        <f t="shared" si="224"/>
        <v>0</v>
      </c>
      <c r="S286" s="156">
        <f t="shared" si="225"/>
        <v>0</v>
      </c>
      <c r="U286" s="157">
        <f t="shared" ref="U286:U299" si="232">I286*$I$7+J286*$J$7+K286*$K$7+L286*$L$7+M286*$M$7+N286*$N$7+O286*$O$7+R286+S286</f>
        <v>0</v>
      </c>
      <c r="W286" s="152"/>
      <c r="X286" s="152"/>
      <c r="Y286" s="152"/>
      <c r="Z286" s="152"/>
      <c r="AA286" s="152"/>
      <c r="AB286" s="152"/>
      <c r="AC286" s="347"/>
      <c r="AD286" s="152"/>
      <c r="AE286" s="152"/>
      <c r="AF286" s="152"/>
      <c r="AG286" s="152"/>
      <c r="AH286" s="152"/>
      <c r="AI286" s="152"/>
      <c r="AJ286" s="347"/>
      <c r="AK286" s="152"/>
      <c r="AL286" s="152"/>
      <c r="AM286" s="295"/>
      <c r="AN286" s="228"/>
      <c r="AO286" s="228"/>
      <c r="AP286" s="228"/>
      <c r="AQ286" s="228"/>
      <c r="AR286" s="228"/>
      <c r="AS286" s="348"/>
      <c r="AT286" s="264">
        <f t="shared" si="228"/>
        <v>0</v>
      </c>
      <c r="AU286" s="259"/>
      <c r="AV286" s="265">
        <f t="shared" si="229"/>
        <v>0</v>
      </c>
      <c r="AX286" s="265">
        <f t="shared" ref="AX286:AX299" si="233">U286+AV286</f>
        <v>0</v>
      </c>
      <c r="AZ286" s="492">
        <f t="shared" si="230"/>
        <v>0</v>
      </c>
      <c r="BB286" s="492">
        <f t="shared" si="231"/>
        <v>0</v>
      </c>
      <c r="BD286" s="265">
        <f t="shared" ref="BD286:BD299" si="234">AZ286+BB286</f>
        <v>0</v>
      </c>
      <c r="BE286" s="105"/>
      <c r="BF286" s="105"/>
      <c r="BG286" s="105"/>
      <c r="BH286" s="105"/>
      <c r="BI286" s="105"/>
      <c r="BJ286" s="105"/>
    </row>
    <row r="287" spans="2:62" ht="20.100000000000001" hidden="1" customHeight="1" outlineLevel="1">
      <c r="B287" s="100"/>
      <c r="C287" s="908"/>
      <c r="D287" s="909"/>
      <c r="E287" s="909"/>
      <c r="F287" s="910"/>
      <c r="G287" s="890"/>
      <c r="H287" s="891"/>
      <c r="I287" s="152"/>
      <c r="J287" s="152"/>
      <c r="K287" s="152"/>
      <c r="L287" s="152"/>
      <c r="M287" s="152"/>
      <c r="N287" s="152"/>
      <c r="O287" s="152"/>
      <c r="P287" s="153"/>
      <c r="Q287" s="153"/>
      <c r="R287" s="156">
        <f t="shared" si="224"/>
        <v>0</v>
      </c>
      <c r="S287" s="156">
        <f t="shared" si="225"/>
        <v>0</v>
      </c>
      <c r="U287" s="157">
        <f t="shared" si="232"/>
        <v>0</v>
      </c>
      <c r="W287" s="152"/>
      <c r="X287" s="152"/>
      <c r="Y287" s="152"/>
      <c r="Z287" s="152"/>
      <c r="AA287" s="152"/>
      <c r="AB287" s="152"/>
      <c r="AC287" s="347"/>
      <c r="AD287" s="152"/>
      <c r="AE287" s="152"/>
      <c r="AF287" s="152"/>
      <c r="AG287" s="152"/>
      <c r="AH287" s="152"/>
      <c r="AI287" s="152"/>
      <c r="AJ287" s="347"/>
      <c r="AK287" s="152"/>
      <c r="AL287" s="152"/>
      <c r="AM287" s="295"/>
      <c r="AN287" s="228"/>
      <c r="AO287" s="228"/>
      <c r="AP287" s="228"/>
      <c r="AQ287" s="228"/>
      <c r="AR287" s="228"/>
      <c r="AS287" s="348"/>
      <c r="AT287" s="264">
        <f t="shared" si="228"/>
        <v>0</v>
      </c>
      <c r="AU287" s="259"/>
      <c r="AV287" s="265">
        <f t="shared" si="229"/>
        <v>0</v>
      </c>
      <c r="AX287" s="265">
        <f t="shared" si="233"/>
        <v>0</v>
      </c>
      <c r="AZ287" s="492">
        <f t="shared" si="230"/>
        <v>0</v>
      </c>
      <c r="BB287" s="492">
        <f t="shared" si="231"/>
        <v>0</v>
      </c>
      <c r="BD287" s="265">
        <f t="shared" si="234"/>
        <v>0</v>
      </c>
      <c r="BE287" s="105"/>
      <c r="BF287" s="105"/>
      <c r="BG287" s="105"/>
      <c r="BH287" s="105"/>
      <c r="BI287" s="105"/>
      <c r="BJ287" s="105"/>
    </row>
    <row r="288" spans="2:62" ht="20.100000000000001" hidden="1" customHeight="1" outlineLevel="1">
      <c r="B288" s="100"/>
      <c r="C288" s="908"/>
      <c r="D288" s="909"/>
      <c r="E288" s="909"/>
      <c r="F288" s="910"/>
      <c r="G288" s="890"/>
      <c r="H288" s="891"/>
      <c r="I288" s="152"/>
      <c r="J288" s="152"/>
      <c r="K288" s="152"/>
      <c r="L288" s="152"/>
      <c r="M288" s="152"/>
      <c r="N288" s="152"/>
      <c r="O288" s="152"/>
      <c r="P288" s="153"/>
      <c r="Q288" s="153"/>
      <c r="R288" s="156">
        <f t="shared" si="224"/>
        <v>0</v>
      </c>
      <c r="S288" s="156">
        <f t="shared" si="225"/>
        <v>0</v>
      </c>
      <c r="U288" s="157">
        <f t="shared" si="232"/>
        <v>0</v>
      </c>
      <c r="W288" s="152"/>
      <c r="X288" s="152"/>
      <c r="Y288" s="152"/>
      <c r="Z288" s="152"/>
      <c r="AA288" s="152"/>
      <c r="AB288" s="152"/>
      <c r="AC288" s="347"/>
      <c r="AD288" s="152"/>
      <c r="AE288" s="152"/>
      <c r="AF288" s="152"/>
      <c r="AG288" s="152"/>
      <c r="AH288" s="152"/>
      <c r="AI288" s="152"/>
      <c r="AJ288" s="347"/>
      <c r="AK288" s="152"/>
      <c r="AL288" s="152"/>
      <c r="AM288" s="295"/>
      <c r="AN288" s="228"/>
      <c r="AO288" s="228"/>
      <c r="AP288" s="228"/>
      <c r="AQ288" s="228"/>
      <c r="AR288" s="228"/>
      <c r="AS288" s="348"/>
      <c r="AT288" s="264">
        <f t="shared" si="228"/>
        <v>0</v>
      </c>
      <c r="AU288" s="259"/>
      <c r="AV288" s="265">
        <f t="shared" si="229"/>
        <v>0</v>
      </c>
      <c r="AX288" s="265">
        <f t="shared" si="233"/>
        <v>0</v>
      </c>
      <c r="AZ288" s="492">
        <f t="shared" si="230"/>
        <v>0</v>
      </c>
      <c r="BB288" s="492">
        <f t="shared" si="231"/>
        <v>0</v>
      </c>
      <c r="BD288" s="265">
        <f t="shared" si="234"/>
        <v>0</v>
      </c>
      <c r="BE288" s="105"/>
      <c r="BF288" s="105"/>
      <c r="BG288" s="105"/>
      <c r="BH288" s="105"/>
      <c r="BI288" s="105"/>
      <c r="BJ288" s="105"/>
    </row>
    <row r="289" spans="2:62" ht="20.100000000000001" hidden="1" customHeight="1" outlineLevel="1">
      <c r="B289" s="100"/>
      <c r="C289" s="908"/>
      <c r="D289" s="909"/>
      <c r="E289" s="909"/>
      <c r="F289" s="910"/>
      <c r="G289" s="890"/>
      <c r="H289" s="891"/>
      <c r="I289" s="152"/>
      <c r="J289" s="152"/>
      <c r="K289" s="152"/>
      <c r="L289" s="152"/>
      <c r="M289" s="152"/>
      <c r="N289" s="152"/>
      <c r="O289" s="152"/>
      <c r="P289" s="153"/>
      <c r="Q289" s="153"/>
      <c r="R289" s="156">
        <f t="shared" si="224"/>
        <v>0</v>
      </c>
      <c r="S289" s="156">
        <f t="shared" si="225"/>
        <v>0</v>
      </c>
      <c r="U289" s="157">
        <f t="shared" si="232"/>
        <v>0</v>
      </c>
      <c r="W289" s="152"/>
      <c r="X289" s="152"/>
      <c r="Y289" s="152"/>
      <c r="Z289" s="152"/>
      <c r="AA289" s="152"/>
      <c r="AB289" s="152"/>
      <c r="AC289" s="347"/>
      <c r="AD289" s="152"/>
      <c r="AE289" s="152"/>
      <c r="AF289" s="152"/>
      <c r="AG289" s="152"/>
      <c r="AH289" s="152"/>
      <c r="AI289" s="152"/>
      <c r="AJ289" s="347"/>
      <c r="AK289" s="152"/>
      <c r="AL289" s="152"/>
      <c r="AM289" s="295"/>
      <c r="AN289" s="228"/>
      <c r="AO289" s="228"/>
      <c r="AP289" s="228"/>
      <c r="AQ289" s="228"/>
      <c r="AR289" s="228"/>
      <c r="AS289" s="348"/>
      <c r="AT289" s="264">
        <f t="shared" si="228"/>
        <v>0</v>
      </c>
      <c r="AU289" s="259"/>
      <c r="AV289" s="265">
        <f t="shared" si="229"/>
        <v>0</v>
      </c>
      <c r="AX289" s="265">
        <f t="shared" si="233"/>
        <v>0</v>
      </c>
      <c r="AZ289" s="492">
        <f t="shared" si="230"/>
        <v>0</v>
      </c>
      <c r="BB289" s="492">
        <f t="shared" si="231"/>
        <v>0</v>
      </c>
      <c r="BD289" s="265">
        <f t="shared" si="234"/>
        <v>0</v>
      </c>
      <c r="BE289" s="105"/>
      <c r="BF289" s="105"/>
      <c r="BG289" s="105"/>
      <c r="BH289" s="105"/>
      <c r="BI289" s="105"/>
      <c r="BJ289" s="105"/>
    </row>
    <row r="290" spans="2:62" ht="20.100000000000001" hidden="1" customHeight="1" outlineLevel="1">
      <c r="B290" s="100"/>
      <c r="C290" s="908"/>
      <c r="D290" s="909"/>
      <c r="E290" s="909"/>
      <c r="F290" s="910"/>
      <c r="G290" s="890"/>
      <c r="H290" s="891"/>
      <c r="I290" s="152"/>
      <c r="J290" s="152"/>
      <c r="K290" s="152"/>
      <c r="L290" s="152"/>
      <c r="M290" s="152"/>
      <c r="N290" s="152"/>
      <c r="O290" s="152"/>
      <c r="P290" s="153"/>
      <c r="Q290" s="153"/>
      <c r="R290" s="156">
        <f t="shared" si="224"/>
        <v>0</v>
      </c>
      <c r="S290" s="156">
        <f t="shared" si="225"/>
        <v>0</v>
      </c>
      <c r="U290" s="157">
        <f t="shared" si="232"/>
        <v>0</v>
      </c>
      <c r="W290" s="152"/>
      <c r="X290" s="152"/>
      <c r="Y290" s="152"/>
      <c r="Z290" s="152"/>
      <c r="AA290" s="152"/>
      <c r="AB290" s="152"/>
      <c r="AC290" s="347"/>
      <c r="AD290" s="152"/>
      <c r="AE290" s="152"/>
      <c r="AF290" s="152"/>
      <c r="AG290" s="152"/>
      <c r="AH290" s="152"/>
      <c r="AI290" s="152"/>
      <c r="AJ290" s="347"/>
      <c r="AK290" s="152"/>
      <c r="AL290" s="152"/>
      <c r="AM290" s="295"/>
      <c r="AN290" s="228"/>
      <c r="AO290" s="228"/>
      <c r="AP290" s="228"/>
      <c r="AQ290" s="228"/>
      <c r="AR290" s="228"/>
      <c r="AS290" s="348"/>
      <c r="AT290" s="264">
        <f t="shared" si="228"/>
        <v>0</v>
      </c>
      <c r="AU290" s="259"/>
      <c r="AV290" s="265">
        <f t="shared" si="229"/>
        <v>0</v>
      </c>
      <c r="AX290" s="265">
        <f t="shared" si="233"/>
        <v>0</v>
      </c>
      <c r="AZ290" s="492">
        <f t="shared" si="230"/>
        <v>0</v>
      </c>
      <c r="BB290" s="492">
        <f t="shared" si="231"/>
        <v>0</v>
      </c>
      <c r="BD290" s="265">
        <f t="shared" si="234"/>
        <v>0</v>
      </c>
      <c r="BE290" s="105"/>
      <c r="BF290" s="105"/>
      <c r="BG290" s="105"/>
      <c r="BH290" s="105"/>
      <c r="BI290" s="105"/>
      <c r="BJ290" s="105"/>
    </row>
    <row r="291" spans="2:62" ht="20.100000000000001" hidden="1" customHeight="1" outlineLevel="1">
      <c r="B291" s="100"/>
      <c r="C291" s="908"/>
      <c r="D291" s="909"/>
      <c r="E291" s="909"/>
      <c r="F291" s="910"/>
      <c r="G291" s="890"/>
      <c r="H291" s="891"/>
      <c r="I291" s="152"/>
      <c r="J291" s="152"/>
      <c r="K291" s="152"/>
      <c r="L291" s="152"/>
      <c r="M291" s="152"/>
      <c r="N291" s="152"/>
      <c r="O291" s="152"/>
      <c r="P291" s="153"/>
      <c r="Q291" s="153"/>
      <c r="R291" s="156">
        <f t="shared" si="224"/>
        <v>0</v>
      </c>
      <c r="S291" s="156">
        <f t="shared" si="225"/>
        <v>0</v>
      </c>
      <c r="U291" s="157">
        <f t="shared" si="232"/>
        <v>0</v>
      </c>
      <c r="W291" s="152"/>
      <c r="X291" s="152"/>
      <c r="Y291" s="152"/>
      <c r="Z291" s="152"/>
      <c r="AA291" s="152"/>
      <c r="AB291" s="152"/>
      <c r="AC291" s="347"/>
      <c r="AD291" s="152"/>
      <c r="AE291" s="152"/>
      <c r="AF291" s="152"/>
      <c r="AG291" s="152"/>
      <c r="AH291" s="152"/>
      <c r="AI291" s="152"/>
      <c r="AJ291" s="347"/>
      <c r="AK291" s="152"/>
      <c r="AL291" s="152"/>
      <c r="AM291" s="295"/>
      <c r="AN291" s="228"/>
      <c r="AO291" s="228"/>
      <c r="AP291" s="228"/>
      <c r="AQ291" s="228"/>
      <c r="AR291" s="228"/>
      <c r="AS291" s="348"/>
      <c r="AT291" s="264">
        <f t="shared" si="228"/>
        <v>0</v>
      </c>
      <c r="AU291" s="259"/>
      <c r="AV291" s="265">
        <f t="shared" si="229"/>
        <v>0</v>
      </c>
      <c r="AX291" s="265">
        <f t="shared" si="233"/>
        <v>0</v>
      </c>
      <c r="AZ291" s="492">
        <f t="shared" si="230"/>
        <v>0</v>
      </c>
      <c r="BB291" s="492">
        <f t="shared" si="231"/>
        <v>0</v>
      </c>
      <c r="BD291" s="265">
        <f t="shared" si="234"/>
        <v>0</v>
      </c>
      <c r="BE291" s="105"/>
      <c r="BF291" s="105"/>
      <c r="BG291" s="105"/>
      <c r="BH291" s="105"/>
      <c r="BI291" s="105"/>
      <c r="BJ291" s="105"/>
    </row>
    <row r="292" spans="2:62" ht="20.100000000000001" hidden="1" customHeight="1" outlineLevel="1">
      <c r="B292" s="100"/>
      <c r="C292" s="908"/>
      <c r="D292" s="909"/>
      <c r="E292" s="909"/>
      <c r="F292" s="910"/>
      <c r="G292" s="890"/>
      <c r="H292" s="891"/>
      <c r="I292" s="152"/>
      <c r="J292" s="152"/>
      <c r="K292" s="152"/>
      <c r="L292" s="152"/>
      <c r="M292" s="152"/>
      <c r="N292" s="152"/>
      <c r="O292" s="152"/>
      <c r="P292" s="153"/>
      <c r="Q292" s="153"/>
      <c r="R292" s="156">
        <f t="shared" si="224"/>
        <v>0</v>
      </c>
      <c r="S292" s="156">
        <f t="shared" si="225"/>
        <v>0</v>
      </c>
      <c r="U292" s="157">
        <f t="shared" si="232"/>
        <v>0</v>
      </c>
      <c r="W292" s="152"/>
      <c r="X292" s="152"/>
      <c r="Y292" s="152"/>
      <c r="Z292" s="152"/>
      <c r="AA292" s="152"/>
      <c r="AB292" s="152"/>
      <c r="AC292" s="347"/>
      <c r="AD292" s="152"/>
      <c r="AE292" s="152"/>
      <c r="AF292" s="152"/>
      <c r="AG292" s="152"/>
      <c r="AH292" s="152"/>
      <c r="AI292" s="152"/>
      <c r="AJ292" s="347"/>
      <c r="AK292" s="152"/>
      <c r="AL292" s="152"/>
      <c r="AM292" s="295"/>
      <c r="AN292" s="228"/>
      <c r="AO292" s="228"/>
      <c r="AP292" s="228"/>
      <c r="AQ292" s="228"/>
      <c r="AR292" s="228"/>
      <c r="AS292" s="348"/>
      <c r="AT292" s="264">
        <f t="shared" si="228"/>
        <v>0</v>
      </c>
      <c r="AU292" s="259"/>
      <c r="AV292" s="265">
        <f t="shared" si="229"/>
        <v>0</v>
      </c>
      <c r="AX292" s="265">
        <f t="shared" si="233"/>
        <v>0</v>
      </c>
      <c r="AZ292" s="492">
        <f t="shared" si="230"/>
        <v>0</v>
      </c>
      <c r="BB292" s="492">
        <f t="shared" si="231"/>
        <v>0</v>
      </c>
      <c r="BD292" s="265">
        <f t="shared" si="234"/>
        <v>0</v>
      </c>
      <c r="BE292" s="105"/>
      <c r="BF292" s="105"/>
      <c r="BG292" s="105"/>
      <c r="BH292" s="105"/>
      <c r="BI292" s="105"/>
      <c r="BJ292" s="105"/>
    </row>
    <row r="293" spans="2:62" ht="20.100000000000001" hidden="1" customHeight="1" outlineLevel="1">
      <c r="B293" s="100"/>
      <c r="C293" s="908"/>
      <c r="D293" s="909"/>
      <c r="E293" s="909"/>
      <c r="F293" s="910"/>
      <c r="G293" s="890"/>
      <c r="H293" s="891"/>
      <c r="I293" s="152"/>
      <c r="J293" s="152"/>
      <c r="K293" s="152"/>
      <c r="L293" s="152"/>
      <c r="M293" s="152"/>
      <c r="N293" s="152"/>
      <c r="O293" s="152"/>
      <c r="P293" s="153"/>
      <c r="Q293" s="153"/>
      <c r="R293" s="156">
        <f t="shared" si="224"/>
        <v>0</v>
      </c>
      <c r="S293" s="156">
        <f t="shared" si="225"/>
        <v>0</v>
      </c>
      <c r="U293" s="157">
        <f t="shared" si="232"/>
        <v>0</v>
      </c>
      <c r="W293" s="152"/>
      <c r="X293" s="152"/>
      <c r="Y293" s="152"/>
      <c r="Z293" s="152"/>
      <c r="AA293" s="152"/>
      <c r="AB293" s="152"/>
      <c r="AC293" s="347"/>
      <c r="AD293" s="152"/>
      <c r="AE293" s="152"/>
      <c r="AF293" s="152"/>
      <c r="AG293" s="152"/>
      <c r="AH293" s="152"/>
      <c r="AI293" s="152"/>
      <c r="AJ293" s="347"/>
      <c r="AK293" s="152"/>
      <c r="AL293" s="152"/>
      <c r="AM293" s="295"/>
      <c r="AN293" s="228"/>
      <c r="AO293" s="228"/>
      <c r="AP293" s="228"/>
      <c r="AQ293" s="228"/>
      <c r="AR293" s="228"/>
      <c r="AS293" s="348"/>
      <c r="AT293" s="264">
        <f t="shared" si="228"/>
        <v>0</v>
      </c>
      <c r="AU293" s="259"/>
      <c r="AV293" s="265">
        <f t="shared" si="229"/>
        <v>0</v>
      </c>
      <c r="AX293" s="265">
        <f t="shared" si="233"/>
        <v>0</v>
      </c>
      <c r="AZ293" s="492">
        <f t="shared" si="230"/>
        <v>0</v>
      </c>
      <c r="BB293" s="492">
        <f t="shared" si="231"/>
        <v>0</v>
      </c>
      <c r="BD293" s="265">
        <f t="shared" si="234"/>
        <v>0</v>
      </c>
      <c r="BE293" s="105"/>
      <c r="BF293" s="105"/>
      <c r="BG293" s="105"/>
      <c r="BH293" s="105"/>
      <c r="BI293" s="105"/>
      <c r="BJ293" s="105"/>
    </row>
    <row r="294" spans="2:62" ht="20.100000000000001" hidden="1" customHeight="1" outlineLevel="1">
      <c r="B294" s="100"/>
      <c r="C294" s="908"/>
      <c r="D294" s="909"/>
      <c r="E294" s="909"/>
      <c r="F294" s="910"/>
      <c r="G294" s="890"/>
      <c r="H294" s="891"/>
      <c r="I294" s="152"/>
      <c r="J294" s="152"/>
      <c r="K294" s="152"/>
      <c r="L294" s="152"/>
      <c r="M294" s="152"/>
      <c r="N294" s="152"/>
      <c r="O294" s="152"/>
      <c r="P294" s="153"/>
      <c r="Q294" s="153"/>
      <c r="R294" s="156">
        <f t="shared" si="224"/>
        <v>0</v>
      </c>
      <c r="S294" s="156">
        <f t="shared" si="225"/>
        <v>0</v>
      </c>
      <c r="U294" s="157">
        <f t="shared" si="232"/>
        <v>0</v>
      </c>
      <c r="W294" s="152"/>
      <c r="X294" s="152"/>
      <c r="Y294" s="152"/>
      <c r="Z294" s="152"/>
      <c r="AA294" s="152"/>
      <c r="AB294" s="152"/>
      <c r="AC294" s="347"/>
      <c r="AD294" s="152"/>
      <c r="AE294" s="152"/>
      <c r="AF294" s="152"/>
      <c r="AG294" s="152"/>
      <c r="AH294" s="152"/>
      <c r="AI294" s="152"/>
      <c r="AJ294" s="347"/>
      <c r="AK294" s="152"/>
      <c r="AL294" s="152"/>
      <c r="AM294" s="295"/>
      <c r="AN294" s="228"/>
      <c r="AO294" s="228"/>
      <c r="AP294" s="228"/>
      <c r="AQ294" s="228"/>
      <c r="AR294" s="228"/>
      <c r="AS294" s="348"/>
      <c r="AT294" s="264">
        <f t="shared" si="228"/>
        <v>0</v>
      </c>
      <c r="AU294" s="259"/>
      <c r="AV294" s="265">
        <f t="shared" si="229"/>
        <v>0</v>
      </c>
      <c r="AX294" s="265">
        <f t="shared" si="233"/>
        <v>0</v>
      </c>
      <c r="AZ294" s="492">
        <f t="shared" si="230"/>
        <v>0</v>
      </c>
      <c r="BB294" s="492">
        <f t="shared" si="231"/>
        <v>0</v>
      </c>
      <c r="BD294" s="265">
        <f t="shared" si="234"/>
        <v>0</v>
      </c>
      <c r="BE294" s="105"/>
      <c r="BF294" s="105"/>
      <c r="BG294" s="105"/>
      <c r="BH294" s="105"/>
      <c r="BI294" s="105"/>
      <c r="BJ294" s="105"/>
    </row>
    <row r="295" spans="2:62" ht="20.100000000000001" hidden="1" customHeight="1" outlineLevel="1">
      <c r="B295" s="100"/>
      <c r="C295" s="908"/>
      <c r="D295" s="909"/>
      <c r="E295" s="909"/>
      <c r="F295" s="910"/>
      <c r="G295" s="890"/>
      <c r="H295" s="891"/>
      <c r="I295" s="152"/>
      <c r="J295" s="152"/>
      <c r="K295" s="152"/>
      <c r="L295" s="152"/>
      <c r="M295" s="152"/>
      <c r="N295" s="152"/>
      <c r="O295" s="152"/>
      <c r="P295" s="153"/>
      <c r="Q295" s="153"/>
      <c r="R295" s="156">
        <f t="shared" si="224"/>
        <v>0</v>
      </c>
      <c r="S295" s="156">
        <f t="shared" si="225"/>
        <v>0</v>
      </c>
      <c r="U295" s="157">
        <f t="shared" si="232"/>
        <v>0</v>
      </c>
      <c r="W295" s="152"/>
      <c r="X295" s="152"/>
      <c r="Y295" s="152"/>
      <c r="Z295" s="152"/>
      <c r="AA295" s="152"/>
      <c r="AB295" s="152"/>
      <c r="AC295" s="347"/>
      <c r="AD295" s="152"/>
      <c r="AE295" s="152"/>
      <c r="AF295" s="152"/>
      <c r="AG295" s="152"/>
      <c r="AH295" s="152"/>
      <c r="AI295" s="152"/>
      <c r="AJ295" s="347"/>
      <c r="AK295" s="152"/>
      <c r="AL295" s="152"/>
      <c r="AM295" s="295"/>
      <c r="AN295" s="228"/>
      <c r="AO295" s="228"/>
      <c r="AP295" s="228"/>
      <c r="AQ295" s="228"/>
      <c r="AR295" s="228"/>
      <c r="AS295" s="348"/>
      <c r="AT295" s="264">
        <f t="shared" si="228"/>
        <v>0</v>
      </c>
      <c r="AU295" s="259"/>
      <c r="AV295" s="265">
        <f t="shared" si="229"/>
        <v>0</v>
      </c>
      <c r="AX295" s="265">
        <f t="shared" si="233"/>
        <v>0</v>
      </c>
      <c r="AZ295" s="492">
        <f t="shared" si="230"/>
        <v>0</v>
      </c>
      <c r="BB295" s="492">
        <f t="shared" si="231"/>
        <v>0</v>
      </c>
      <c r="BD295" s="265">
        <f t="shared" si="234"/>
        <v>0</v>
      </c>
      <c r="BE295" s="105"/>
      <c r="BF295" s="105"/>
      <c r="BG295" s="105"/>
      <c r="BH295" s="105"/>
      <c r="BI295" s="105"/>
      <c r="BJ295" s="105"/>
    </row>
    <row r="296" spans="2:62" ht="20.100000000000001" hidden="1" customHeight="1" outlineLevel="1">
      <c r="B296" s="100"/>
      <c r="C296" s="908"/>
      <c r="D296" s="909"/>
      <c r="E296" s="909"/>
      <c r="F296" s="910"/>
      <c r="G296" s="890"/>
      <c r="H296" s="891"/>
      <c r="I296" s="152"/>
      <c r="J296" s="152"/>
      <c r="K296" s="152"/>
      <c r="L296" s="152"/>
      <c r="M296" s="152"/>
      <c r="N296" s="152"/>
      <c r="O296" s="152"/>
      <c r="P296" s="153"/>
      <c r="Q296" s="153"/>
      <c r="R296" s="156">
        <f t="shared" si="224"/>
        <v>0</v>
      </c>
      <c r="S296" s="156">
        <f t="shared" si="225"/>
        <v>0</v>
      </c>
      <c r="U296" s="157">
        <f t="shared" si="232"/>
        <v>0</v>
      </c>
      <c r="W296" s="152"/>
      <c r="X296" s="152"/>
      <c r="Y296" s="152"/>
      <c r="Z296" s="152"/>
      <c r="AA296" s="152"/>
      <c r="AB296" s="152"/>
      <c r="AC296" s="347"/>
      <c r="AD296" s="152"/>
      <c r="AE296" s="152"/>
      <c r="AF296" s="152"/>
      <c r="AG296" s="152"/>
      <c r="AH296" s="152"/>
      <c r="AI296" s="152"/>
      <c r="AJ296" s="347"/>
      <c r="AK296" s="152"/>
      <c r="AL296" s="152"/>
      <c r="AM296" s="295"/>
      <c r="AN296" s="228"/>
      <c r="AO296" s="228"/>
      <c r="AP296" s="228"/>
      <c r="AQ296" s="228"/>
      <c r="AR296" s="228"/>
      <c r="AS296" s="348"/>
      <c r="AT296" s="264">
        <f t="shared" si="228"/>
        <v>0</v>
      </c>
      <c r="AU296" s="259"/>
      <c r="AV296" s="265">
        <f t="shared" si="229"/>
        <v>0</v>
      </c>
      <c r="AX296" s="265">
        <f t="shared" si="233"/>
        <v>0</v>
      </c>
      <c r="AZ296" s="492">
        <f t="shared" si="230"/>
        <v>0</v>
      </c>
      <c r="BB296" s="492">
        <f t="shared" si="231"/>
        <v>0</v>
      </c>
      <c r="BD296" s="265">
        <f t="shared" si="234"/>
        <v>0</v>
      </c>
      <c r="BE296" s="105"/>
      <c r="BF296" s="105"/>
      <c r="BG296" s="105"/>
      <c r="BH296" s="105"/>
      <c r="BI296" s="105"/>
      <c r="BJ296" s="105"/>
    </row>
    <row r="297" spans="2:62" ht="20.100000000000001" hidden="1" customHeight="1" outlineLevel="1">
      <c r="B297" s="100"/>
      <c r="C297" s="908"/>
      <c r="D297" s="909"/>
      <c r="E297" s="909"/>
      <c r="F297" s="910"/>
      <c r="G297" s="890"/>
      <c r="H297" s="891"/>
      <c r="I297" s="152"/>
      <c r="J297" s="152"/>
      <c r="K297" s="152"/>
      <c r="L297" s="152"/>
      <c r="M297" s="152"/>
      <c r="N297" s="152"/>
      <c r="O297" s="152"/>
      <c r="P297" s="153"/>
      <c r="Q297" s="153"/>
      <c r="R297" s="156">
        <f t="shared" si="224"/>
        <v>0</v>
      </c>
      <c r="S297" s="156">
        <f t="shared" si="225"/>
        <v>0</v>
      </c>
      <c r="U297" s="157">
        <f t="shared" si="232"/>
        <v>0</v>
      </c>
      <c r="W297" s="152"/>
      <c r="X297" s="152"/>
      <c r="Y297" s="152"/>
      <c r="Z297" s="152"/>
      <c r="AA297" s="152"/>
      <c r="AB297" s="152"/>
      <c r="AC297" s="347"/>
      <c r="AD297" s="152"/>
      <c r="AE297" s="152"/>
      <c r="AF297" s="152"/>
      <c r="AG297" s="152"/>
      <c r="AH297" s="152"/>
      <c r="AI297" s="152"/>
      <c r="AJ297" s="347"/>
      <c r="AK297" s="152"/>
      <c r="AL297" s="152"/>
      <c r="AM297" s="295"/>
      <c r="AN297" s="228"/>
      <c r="AO297" s="228"/>
      <c r="AP297" s="228"/>
      <c r="AQ297" s="228"/>
      <c r="AR297" s="228"/>
      <c r="AS297" s="348"/>
      <c r="AT297" s="264">
        <f t="shared" si="228"/>
        <v>0</v>
      </c>
      <c r="AU297" s="259"/>
      <c r="AV297" s="265">
        <f t="shared" si="229"/>
        <v>0</v>
      </c>
      <c r="AX297" s="265">
        <f t="shared" si="233"/>
        <v>0</v>
      </c>
      <c r="AZ297" s="492">
        <f t="shared" si="230"/>
        <v>0</v>
      </c>
      <c r="BB297" s="492">
        <f t="shared" si="231"/>
        <v>0</v>
      </c>
      <c r="BD297" s="265">
        <f t="shared" si="234"/>
        <v>0</v>
      </c>
      <c r="BE297" s="105"/>
      <c r="BF297" s="105"/>
      <c r="BG297" s="105"/>
      <c r="BH297" s="105"/>
      <c r="BI297" s="105"/>
      <c r="BJ297" s="105"/>
    </row>
    <row r="298" spans="2:62" ht="20.100000000000001" hidden="1" customHeight="1" outlineLevel="1">
      <c r="B298" s="100"/>
      <c r="C298" s="908"/>
      <c r="D298" s="909"/>
      <c r="E298" s="909"/>
      <c r="F298" s="910"/>
      <c r="G298" s="890"/>
      <c r="H298" s="891"/>
      <c r="I298" s="152"/>
      <c r="J298" s="152"/>
      <c r="K298" s="152"/>
      <c r="L298" s="152"/>
      <c r="M298" s="152"/>
      <c r="N298" s="152"/>
      <c r="O298" s="152"/>
      <c r="P298" s="153"/>
      <c r="Q298" s="153"/>
      <c r="R298" s="156">
        <f t="shared" si="224"/>
        <v>0</v>
      </c>
      <c r="S298" s="156">
        <f t="shared" si="225"/>
        <v>0</v>
      </c>
      <c r="U298" s="157">
        <f t="shared" si="232"/>
        <v>0</v>
      </c>
      <c r="W298" s="152"/>
      <c r="X298" s="152"/>
      <c r="Y298" s="152"/>
      <c r="Z298" s="152"/>
      <c r="AA298" s="152"/>
      <c r="AB298" s="152"/>
      <c r="AC298" s="347"/>
      <c r="AD298" s="152"/>
      <c r="AE298" s="152"/>
      <c r="AF298" s="152"/>
      <c r="AG298" s="152"/>
      <c r="AH298" s="152"/>
      <c r="AI298" s="152"/>
      <c r="AJ298" s="347"/>
      <c r="AK298" s="152"/>
      <c r="AL298" s="152"/>
      <c r="AM298" s="295"/>
      <c r="AN298" s="228"/>
      <c r="AO298" s="228"/>
      <c r="AP298" s="228"/>
      <c r="AQ298" s="228"/>
      <c r="AR298" s="228"/>
      <c r="AS298" s="348"/>
      <c r="AT298" s="264">
        <f t="shared" si="228"/>
        <v>0</v>
      </c>
      <c r="AU298" s="259"/>
      <c r="AV298" s="265">
        <f t="shared" si="229"/>
        <v>0</v>
      </c>
      <c r="AX298" s="265">
        <f t="shared" si="233"/>
        <v>0</v>
      </c>
      <c r="AZ298" s="492">
        <f t="shared" si="230"/>
        <v>0</v>
      </c>
      <c r="BB298" s="492">
        <f t="shared" si="231"/>
        <v>0</v>
      </c>
      <c r="BD298" s="265">
        <f t="shared" si="234"/>
        <v>0</v>
      </c>
      <c r="BE298" s="105"/>
      <c r="BF298" s="105"/>
      <c r="BG298" s="105"/>
      <c r="BH298" s="105"/>
      <c r="BI298" s="105"/>
      <c r="BJ298" s="105"/>
    </row>
    <row r="299" spans="2:62" ht="20.100000000000001" hidden="1" customHeight="1" outlineLevel="1">
      <c r="B299" s="100"/>
      <c r="C299" s="908"/>
      <c r="D299" s="909"/>
      <c r="E299" s="909"/>
      <c r="F299" s="910"/>
      <c r="G299" s="890"/>
      <c r="H299" s="891"/>
      <c r="I299" s="152"/>
      <c r="J299" s="152"/>
      <c r="K299" s="152"/>
      <c r="L299" s="152"/>
      <c r="M299" s="152"/>
      <c r="N299" s="152"/>
      <c r="O299" s="152"/>
      <c r="P299" s="153"/>
      <c r="Q299" s="153"/>
      <c r="R299" s="156">
        <f t="shared" si="224"/>
        <v>0</v>
      </c>
      <c r="S299" s="156">
        <f t="shared" si="225"/>
        <v>0</v>
      </c>
      <c r="U299" s="157">
        <f t="shared" si="232"/>
        <v>0</v>
      </c>
      <c r="W299" s="152"/>
      <c r="X299" s="152"/>
      <c r="Y299" s="152"/>
      <c r="Z299" s="152"/>
      <c r="AA299" s="152"/>
      <c r="AB299" s="152"/>
      <c r="AC299" s="347"/>
      <c r="AD299" s="152"/>
      <c r="AE299" s="152"/>
      <c r="AF299" s="152"/>
      <c r="AG299" s="152"/>
      <c r="AH299" s="152"/>
      <c r="AI299" s="152"/>
      <c r="AJ299" s="347"/>
      <c r="AK299" s="152"/>
      <c r="AL299" s="152"/>
      <c r="AM299" s="295"/>
      <c r="AN299" s="228"/>
      <c r="AO299" s="228"/>
      <c r="AP299" s="228"/>
      <c r="AQ299" s="228"/>
      <c r="AR299" s="228"/>
      <c r="AS299" s="348"/>
      <c r="AT299" s="264">
        <f t="shared" si="228"/>
        <v>0</v>
      </c>
      <c r="AU299" s="259"/>
      <c r="AV299" s="265">
        <f t="shared" si="229"/>
        <v>0</v>
      </c>
      <c r="AX299" s="265">
        <f t="shared" si="233"/>
        <v>0</v>
      </c>
      <c r="AZ299" s="492">
        <f t="shared" si="230"/>
        <v>0</v>
      </c>
      <c r="BB299" s="492">
        <f t="shared" si="231"/>
        <v>0</v>
      </c>
      <c r="BD299" s="265">
        <f t="shared" si="234"/>
        <v>0</v>
      </c>
      <c r="BE299" s="105"/>
      <c r="BF299" s="105"/>
      <c r="BG299" s="105"/>
      <c r="BH299" s="105"/>
      <c r="BI299" s="105"/>
      <c r="BJ299" s="105"/>
    </row>
    <row r="300" spans="2:62" ht="9.9499999999999993" hidden="1" customHeight="1" outlineLevel="1">
      <c r="B300" s="101"/>
      <c r="C300" s="208"/>
      <c r="D300" s="208"/>
      <c r="E300" s="208"/>
      <c r="F300" s="208"/>
      <c r="G300" s="237"/>
      <c r="H300" s="207"/>
      <c r="I300" s="257"/>
      <c r="J300" s="257"/>
      <c r="K300" s="257"/>
      <c r="L300" s="257"/>
      <c r="M300" s="257"/>
      <c r="N300" s="257"/>
      <c r="O300" s="257"/>
      <c r="P300" s="256"/>
      <c r="Q300" s="102"/>
      <c r="R300" s="102"/>
      <c r="S300" s="102"/>
      <c r="U300" s="98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Z300" s="493"/>
      <c r="BE300" s="105"/>
      <c r="BF300" s="105"/>
      <c r="BG300" s="105"/>
      <c r="BH300" s="105"/>
      <c r="BI300" s="105"/>
      <c r="BJ300" s="105"/>
    </row>
    <row r="301" spans="2:62" ht="20.100000000000001" customHeight="1" collapsed="1">
      <c r="B301" s="8">
        <f>B284+1</f>
        <v>18</v>
      </c>
      <c r="C301" s="916"/>
      <c r="D301" s="917"/>
      <c r="E301" s="917"/>
      <c r="F301" s="918"/>
      <c r="G301" s="429"/>
      <c r="H301" s="206">
        <v>1</v>
      </c>
      <c r="I301" s="642">
        <f t="shared" ref="I301" si="235">$H301*SUM(I302:I316)</f>
        <v>0</v>
      </c>
      <c r="J301" s="643">
        <f t="shared" ref="J301:O301" si="236">$H301*SUM(J302:J316)</f>
        <v>0</v>
      </c>
      <c r="K301" s="644">
        <f t="shared" si="236"/>
        <v>0</v>
      </c>
      <c r="L301" s="645">
        <f t="shared" si="236"/>
        <v>0</v>
      </c>
      <c r="M301" s="645">
        <f t="shared" si="236"/>
        <v>0</v>
      </c>
      <c r="N301" s="644">
        <f t="shared" si="236"/>
        <v>0</v>
      </c>
      <c r="O301" s="642">
        <f t="shared" si="236"/>
        <v>0</v>
      </c>
      <c r="P301" s="209">
        <f t="shared" ref="P301:Q301" si="237">$H301*SUM(P302:P316)</f>
        <v>0</v>
      </c>
      <c r="Q301" s="210">
        <f t="shared" si="237"/>
        <v>0</v>
      </c>
      <c r="R301" s="136">
        <f t="shared" ref="R301:R316" si="238">P301*(1+Gewinn)*(1+SicherheitAngebot)</f>
        <v>0</v>
      </c>
      <c r="S301" s="137">
        <f t="shared" ref="S301:S316" si="239">Q301*(1+MGKZ)*(1+Gewinn)*(1+SicherheitAngebot)</f>
        <v>0</v>
      </c>
      <c r="U301" s="10">
        <f>I301*$I$7+J301*$J$7+K301*$K$7+L301*$L$7+M301*$M$7+N301*$N$7+O301*$O$7+R301+S301</f>
        <v>0</v>
      </c>
      <c r="W301" s="646">
        <f t="shared" ref="W301:AB301" si="240">$H301*SUM(W302:W316)</f>
        <v>0</v>
      </c>
      <c r="X301" s="647">
        <f t="shared" si="240"/>
        <v>0</v>
      </c>
      <c r="Y301" s="648">
        <f t="shared" si="240"/>
        <v>0</v>
      </c>
      <c r="Z301" s="649">
        <f t="shared" si="240"/>
        <v>0</v>
      </c>
      <c r="AA301" s="648">
        <f t="shared" si="240"/>
        <v>0</v>
      </c>
      <c r="AB301" s="646">
        <f t="shared" si="240"/>
        <v>0</v>
      </c>
      <c r="AC301" s="258"/>
      <c r="AD301" s="646">
        <f t="shared" ref="AD301:AM301" si="241">$H301*SUM(AD302:AD316)</f>
        <v>0</v>
      </c>
      <c r="AE301" s="647">
        <f t="shared" si="241"/>
        <v>0</v>
      </c>
      <c r="AF301" s="648">
        <f t="shared" si="241"/>
        <v>0</v>
      </c>
      <c r="AG301" s="649">
        <f t="shared" si="241"/>
        <v>0</v>
      </c>
      <c r="AH301" s="648">
        <f t="shared" si="241"/>
        <v>0</v>
      </c>
      <c r="AI301" s="646">
        <f t="shared" si="241"/>
        <v>0</v>
      </c>
      <c r="AJ301" s="258"/>
      <c r="AK301" s="653">
        <f t="shared" si="241"/>
        <v>0</v>
      </c>
      <c r="AL301" s="653">
        <f t="shared" si="241"/>
        <v>0</v>
      </c>
      <c r="AM301" s="653">
        <f t="shared" si="241"/>
        <v>0</v>
      </c>
      <c r="AN301" s="227">
        <f>$H301*SUM(AN302:AN316)*(1+Gewinn)*(1+SicherheitAngebot)</f>
        <v>0</v>
      </c>
      <c r="AO301" s="227">
        <f>$H301*SUM(AO302:AO316)*(1+Gewinn)*(1+SicherheitAngebot)</f>
        <v>0</v>
      </c>
      <c r="AP301" s="227">
        <f>$H301*SUM(AP302:AP316)*(1+Gewinn)*(1+SicherheitAngebot)</f>
        <v>0</v>
      </c>
      <c r="AQ301" s="227">
        <f>$H301*SUM(AQ302:AQ316)*(1+Gewinn)*(1+SicherheitAngebot)</f>
        <v>0</v>
      </c>
      <c r="AR301" s="227">
        <f>$H301*SUM(AR302:AR316)*(1+Gewinn)*(1+SicherheitAngebot)</f>
        <v>0</v>
      </c>
      <c r="AS301" s="262"/>
      <c r="AT301" s="263">
        <f t="shared" si="228"/>
        <v>0</v>
      </c>
      <c r="AU301" s="259"/>
      <c r="AV301" s="491">
        <f>AK301*$AK$7+AL301*$AL$7+AM301*$AM$7+SUM(AN301:AR301)+AT301/Zuschläge_IBN+AT301</f>
        <v>0</v>
      </c>
      <c r="AX301" s="685">
        <f>U301+AV301</f>
        <v>0</v>
      </c>
      <c r="AZ301" s="490">
        <f>IF(H301&gt;0,U301/(1+SicherheitAngebot)*(1+Sicherheit),0)</f>
        <v>0</v>
      </c>
      <c r="BB301" s="490">
        <f>IF(H301&gt;0,AV301/(1+SicherheitAngebot)*(1+Sicherheit),0)</f>
        <v>0</v>
      </c>
      <c r="BD301" s="490">
        <f>AZ301+BB301</f>
        <v>0</v>
      </c>
      <c r="BE301" s="105"/>
      <c r="BF301" s="105"/>
      <c r="BG301" s="105"/>
      <c r="BH301" s="105"/>
      <c r="BI301" s="105"/>
      <c r="BJ301" s="105"/>
    </row>
    <row r="302" spans="2:62" ht="20.100000000000001" hidden="1" customHeight="1" outlineLevel="1">
      <c r="B302" s="99"/>
      <c r="C302" s="908"/>
      <c r="D302" s="909"/>
      <c r="E302" s="909"/>
      <c r="F302" s="910"/>
      <c r="G302" s="890"/>
      <c r="H302" s="901"/>
      <c r="I302" s="152"/>
      <c r="J302" s="152"/>
      <c r="K302" s="152"/>
      <c r="L302" s="152"/>
      <c r="M302" s="152"/>
      <c r="N302" s="152"/>
      <c r="O302" s="152"/>
      <c r="P302" s="153"/>
      <c r="Q302" s="153"/>
      <c r="R302" s="156">
        <f t="shared" si="238"/>
        <v>0</v>
      </c>
      <c r="S302" s="156">
        <f t="shared" si="239"/>
        <v>0</v>
      </c>
      <c r="U302" s="157">
        <f>I302*$I$7+J302*$J$7+K302*$K$7+L302*$L$7+M302*$M$7+N302*$N$7+O302*$O$7+R302+S302</f>
        <v>0</v>
      </c>
      <c r="W302" s="152"/>
      <c r="X302" s="152"/>
      <c r="Y302" s="152"/>
      <c r="Z302" s="152"/>
      <c r="AA302" s="152"/>
      <c r="AB302" s="152"/>
      <c r="AC302" s="347"/>
      <c r="AD302" s="152"/>
      <c r="AE302" s="152"/>
      <c r="AF302" s="152"/>
      <c r="AG302" s="152"/>
      <c r="AH302" s="152"/>
      <c r="AI302" s="152"/>
      <c r="AJ302" s="347"/>
      <c r="AK302" s="152"/>
      <c r="AL302" s="152"/>
      <c r="AM302" s="295"/>
      <c r="AN302" s="228"/>
      <c r="AO302" s="228"/>
      <c r="AP302" s="228"/>
      <c r="AQ302" s="228"/>
      <c r="AR302" s="228"/>
      <c r="AS302" s="348"/>
      <c r="AT302" s="264">
        <f t="shared" si="228"/>
        <v>0</v>
      </c>
      <c r="AU302" s="259"/>
      <c r="AV302" s="265">
        <f t="shared" ref="AV302:AV316" si="242">AK302*$AK$7+AL302*$AL$7+AM302*$AM$7+SUM(AN302:AR302)*(1+Gewinn)*(1+SicherheitAngebot)+AT302/Zuschläge_IBN+AT302</f>
        <v>0</v>
      </c>
      <c r="AX302" s="265">
        <f>U302+AV302</f>
        <v>0</v>
      </c>
      <c r="AZ302" s="492">
        <f t="shared" ref="AZ302:AZ316" si="243">U302/(1+SicherheitAngebot)*(1+Sicherheit)</f>
        <v>0</v>
      </c>
      <c r="BB302" s="492">
        <f t="shared" ref="BB302:BB316" si="244">AV302/(1+SicherheitAngebot)*(1+Sicherheit)</f>
        <v>0</v>
      </c>
      <c r="BD302" s="265">
        <f>AZ302+BB302</f>
        <v>0</v>
      </c>
      <c r="BE302" s="105"/>
      <c r="BF302" s="105"/>
      <c r="BG302" s="105"/>
      <c r="BH302" s="105"/>
      <c r="BI302" s="105"/>
      <c r="BJ302" s="105"/>
    </row>
    <row r="303" spans="2:62" ht="20.100000000000001" hidden="1" customHeight="1" outlineLevel="1">
      <c r="B303" s="100"/>
      <c r="C303" s="908"/>
      <c r="D303" s="909"/>
      <c r="E303" s="909"/>
      <c r="F303" s="910"/>
      <c r="G303" s="890"/>
      <c r="H303" s="891"/>
      <c r="I303" s="152"/>
      <c r="J303" s="152"/>
      <c r="K303" s="152"/>
      <c r="L303" s="152"/>
      <c r="M303" s="152"/>
      <c r="N303" s="152"/>
      <c r="O303" s="152"/>
      <c r="P303" s="153"/>
      <c r="Q303" s="153"/>
      <c r="R303" s="156">
        <f t="shared" si="238"/>
        <v>0</v>
      </c>
      <c r="S303" s="156">
        <f t="shared" si="239"/>
        <v>0</v>
      </c>
      <c r="U303" s="157">
        <f t="shared" ref="U303:U316" si="245">I303*$I$7+J303*$J$7+K303*$K$7+L303*$L$7+M303*$M$7+N303*$N$7+O303*$O$7+R303+S303</f>
        <v>0</v>
      </c>
      <c r="W303" s="152"/>
      <c r="X303" s="152"/>
      <c r="Y303" s="152"/>
      <c r="Z303" s="152"/>
      <c r="AA303" s="152"/>
      <c r="AB303" s="152"/>
      <c r="AC303" s="347"/>
      <c r="AD303" s="152"/>
      <c r="AE303" s="152"/>
      <c r="AF303" s="152"/>
      <c r="AG303" s="152"/>
      <c r="AH303" s="152"/>
      <c r="AI303" s="152"/>
      <c r="AJ303" s="347"/>
      <c r="AK303" s="152"/>
      <c r="AL303" s="152"/>
      <c r="AM303" s="295"/>
      <c r="AN303" s="228"/>
      <c r="AO303" s="228"/>
      <c r="AP303" s="228"/>
      <c r="AQ303" s="228"/>
      <c r="AR303" s="228"/>
      <c r="AS303" s="348"/>
      <c r="AT303" s="264">
        <f t="shared" si="228"/>
        <v>0</v>
      </c>
      <c r="AU303" s="259"/>
      <c r="AV303" s="265">
        <f t="shared" si="242"/>
        <v>0</v>
      </c>
      <c r="AX303" s="265">
        <f t="shared" ref="AX303:AX316" si="246">U303+AV303</f>
        <v>0</v>
      </c>
      <c r="AZ303" s="492">
        <f t="shared" si="243"/>
        <v>0</v>
      </c>
      <c r="BB303" s="492">
        <f t="shared" si="244"/>
        <v>0</v>
      </c>
      <c r="BD303" s="265">
        <f t="shared" ref="BD303:BD316" si="247">AZ303+BB303</f>
        <v>0</v>
      </c>
      <c r="BE303" s="105"/>
      <c r="BF303" s="105"/>
      <c r="BG303" s="105"/>
      <c r="BH303" s="105"/>
      <c r="BI303" s="105"/>
      <c r="BJ303" s="105"/>
    </row>
    <row r="304" spans="2:62" ht="20.100000000000001" hidden="1" customHeight="1" outlineLevel="1">
      <c r="B304" s="100"/>
      <c r="C304" s="908"/>
      <c r="D304" s="909"/>
      <c r="E304" s="909"/>
      <c r="F304" s="910"/>
      <c r="G304" s="890"/>
      <c r="H304" s="891"/>
      <c r="I304" s="152"/>
      <c r="J304" s="152"/>
      <c r="K304" s="152"/>
      <c r="L304" s="152"/>
      <c r="M304" s="152"/>
      <c r="N304" s="152"/>
      <c r="O304" s="152"/>
      <c r="P304" s="153"/>
      <c r="Q304" s="153"/>
      <c r="R304" s="156">
        <f t="shared" si="238"/>
        <v>0</v>
      </c>
      <c r="S304" s="156">
        <f t="shared" si="239"/>
        <v>0</v>
      </c>
      <c r="U304" s="157">
        <f t="shared" si="245"/>
        <v>0</v>
      </c>
      <c r="W304" s="152"/>
      <c r="X304" s="152"/>
      <c r="Y304" s="152"/>
      <c r="Z304" s="152"/>
      <c r="AA304" s="152"/>
      <c r="AB304" s="152"/>
      <c r="AC304" s="347"/>
      <c r="AD304" s="152"/>
      <c r="AE304" s="152"/>
      <c r="AF304" s="152"/>
      <c r="AG304" s="152"/>
      <c r="AH304" s="152"/>
      <c r="AI304" s="152"/>
      <c r="AJ304" s="347"/>
      <c r="AK304" s="152"/>
      <c r="AL304" s="152"/>
      <c r="AM304" s="295"/>
      <c r="AN304" s="228"/>
      <c r="AO304" s="228"/>
      <c r="AP304" s="228"/>
      <c r="AQ304" s="228"/>
      <c r="AR304" s="228"/>
      <c r="AS304" s="348"/>
      <c r="AT304" s="264">
        <f t="shared" si="228"/>
        <v>0</v>
      </c>
      <c r="AU304" s="259"/>
      <c r="AV304" s="265">
        <f t="shared" si="242"/>
        <v>0</v>
      </c>
      <c r="AX304" s="265">
        <f t="shared" si="246"/>
        <v>0</v>
      </c>
      <c r="AZ304" s="492">
        <f t="shared" si="243"/>
        <v>0</v>
      </c>
      <c r="BB304" s="492">
        <f t="shared" si="244"/>
        <v>0</v>
      </c>
      <c r="BD304" s="265">
        <f t="shared" si="247"/>
        <v>0</v>
      </c>
      <c r="BE304" s="105"/>
      <c r="BF304" s="105"/>
      <c r="BG304" s="105"/>
      <c r="BH304" s="105"/>
      <c r="BI304" s="105"/>
      <c r="BJ304" s="105"/>
    </row>
    <row r="305" spans="2:62" ht="20.100000000000001" hidden="1" customHeight="1" outlineLevel="1">
      <c r="B305" s="100"/>
      <c r="C305" s="908"/>
      <c r="D305" s="909"/>
      <c r="E305" s="909"/>
      <c r="F305" s="910"/>
      <c r="G305" s="890"/>
      <c r="H305" s="891"/>
      <c r="I305" s="152"/>
      <c r="J305" s="152"/>
      <c r="K305" s="152"/>
      <c r="L305" s="152"/>
      <c r="M305" s="152"/>
      <c r="N305" s="152"/>
      <c r="O305" s="152"/>
      <c r="P305" s="153"/>
      <c r="Q305" s="153"/>
      <c r="R305" s="156">
        <f t="shared" si="238"/>
        <v>0</v>
      </c>
      <c r="S305" s="156">
        <f t="shared" si="239"/>
        <v>0</v>
      </c>
      <c r="U305" s="157">
        <f t="shared" si="245"/>
        <v>0</v>
      </c>
      <c r="W305" s="152"/>
      <c r="X305" s="152"/>
      <c r="Y305" s="152"/>
      <c r="Z305" s="152"/>
      <c r="AA305" s="152"/>
      <c r="AB305" s="152"/>
      <c r="AC305" s="347"/>
      <c r="AD305" s="152"/>
      <c r="AE305" s="152"/>
      <c r="AF305" s="152"/>
      <c r="AG305" s="152"/>
      <c r="AH305" s="152"/>
      <c r="AI305" s="152"/>
      <c r="AJ305" s="347"/>
      <c r="AK305" s="152"/>
      <c r="AL305" s="152"/>
      <c r="AM305" s="295"/>
      <c r="AN305" s="228"/>
      <c r="AO305" s="228"/>
      <c r="AP305" s="228"/>
      <c r="AQ305" s="228"/>
      <c r="AR305" s="228"/>
      <c r="AS305" s="348"/>
      <c r="AT305" s="264">
        <f t="shared" si="228"/>
        <v>0</v>
      </c>
      <c r="AU305" s="259"/>
      <c r="AV305" s="265">
        <f t="shared" si="242"/>
        <v>0</v>
      </c>
      <c r="AX305" s="265">
        <f t="shared" si="246"/>
        <v>0</v>
      </c>
      <c r="AZ305" s="492">
        <f t="shared" si="243"/>
        <v>0</v>
      </c>
      <c r="BB305" s="492">
        <f t="shared" si="244"/>
        <v>0</v>
      </c>
      <c r="BD305" s="265">
        <f t="shared" si="247"/>
        <v>0</v>
      </c>
      <c r="BE305" s="105"/>
      <c r="BF305" s="105"/>
      <c r="BG305" s="105"/>
      <c r="BH305" s="105"/>
      <c r="BI305" s="105"/>
      <c r="BJ305" s="105"/>
    </row>
    <row r="306" spans="2:62" ht="20.100000000000001" hidden="1" customHeight="1" outlineLevel="1">
      <c r="B306" s="100"/>
      <c r="C306" s="908"/>
      <c r="D306" s="909"/>
      <c r="E306" s="909"/>
      <c r="F306" s="910"/>
      <c r="G306" s="890"/>
      <c r="H306" s="891"/>
      <c r="I306" s="152"/>
      <c r="J306" s="152"/>
      <c r="K306" s="152"/>
      <c r="L306" s="152"/>
      <c r="M306" s="152"/>
      <c r="N306" s="152"/>
      <c r="O306" s="152"/>
      <c r="P306" s="153"/>
      <c r="Q306" s="153"/>
      <c r="R306" s="156">
        <f t="shared" si="238"/>
        <v>0</v>
      </c>
      <c r="S306" s="156">
        <f t="shared" si="239"/>
        <v>0</v>
      </c>
      <c r="U306" s="157">
        <f t="shared" si="245"/>
        <v>0</v>
      </c>
      <c r="W306" s="152"/>
      <c r="X306" s="152"/>
      <c r="Y306" s="152"/>
      <c r="Z306" s="152"/>
      <c r="AA306" s="152"/>
      <c r="AB306" s="152"/>
      <c r="AC306" s="347"/>
      <c r="AD306" s="152"/>
      <c r="AE306" s="152"/>
      <c r="AF306" s="152"/>
      <c r="AG306" s="152"/>
      <c r="AH306" s="152"/>
      <c r="AI306" s="152"/>
      <c r="AJ306" s="347"/>
      <c r="AK306" s="152"/>
      <c r="AL306" s="152"/>
      <c r="AM306" s="295"/>
      <c r="AN306" s="228"/>
      <c r="AO306" s="228"/>
      <c r="AP306" s="228"/>
      <c r="AQ306" s="228"/>
      <c r="AR306" s="228"/>
      <c r="AS306" s="348"/>
      <c r="AT306" s="264">
        <f t="shared" si="228"/>
        <v>0</v>
      </c>
      <c r="AU306" s="259"/>
      <c r="AV306" s="265">
        <f t="shared" si="242"/>
        <v>0</v>
      </c>
      <c r="AX306" s="265">
        <f t="shared" si="246"/>
        <v>0</v>
      </c>
      <c r="AZ306" s="492">
        <f t="shared" si="243"/>
        <v>0</v>
      </c>
      <c r="BB306" s="492">
        <f t="shared" si="244"/>
        <v>0</v>
      </c>
      <c r="BD306" s="265">
        <f t="shared" si="247"/>
        <v>0</v>
      </c>
      <c r="BE306" s="105"/>
      <c r="BF306" s="105"/>
      <c r="BG306" s="105"/>
      <c r="BH306" s="105"/>
      <c r="BI306" s="105"/>
      <c r="BJ306" s="105"/>
    </row>
    <row r="307" spans="2:62" ht="20.100000000000001" hidden="1" customHeight="1" outlineLevel="1">
      <c r="B307" s="100"/>
      <c r="C307" s="908"/>
      <c r="D307" s="909"/>
      <c r="E307" s="909"/>
      <c r="F307" s="910"/>
      <c r="G307" s="890"/>
      <c r="H307" s="891"/>
      <c r="I307" s="152"/>
      <c r="J307" s="152"/>
      <c r="K307" s="152"/>
      <c r="L307" s="152"/>
      <c r="M307" s="152"/>
      <c r="N307" s="152"/>
      <c r="O307" s="152"/>
      <c r="P307" s="153"/>
      <c r="Q307" s="153"/>
      <c r="R307" s="156">
        <f t="shared" si="238"/>
        <v>0</v>
      </c>
      <c r="S307" s="156">
        <f t="shared" si="239"/>
        <v>0</v>
      </c>
      <c r="U307" s="157">
        <f t="shared" si="245"/>
        <v>0</v>
      </c>
      <c r="W307" s="152"/>
      <c r="X307" s="152"/>
      <c r="Y307" s="152"/>
      <c r="Z307" s="152"/>
      <c r="AA307" s="152"/>
      <c r="AB307" s="152"/>
      <c r="AC307" s="347"/>
      <c r="AD307" s="152"/>
      <c r="AE307" s="152"/>
      <c r="AF307" s="152"/>
      <c r="AG307" s="152"/>
      <c r="AH307" s="152"/>
      <c r="AI307" s="152"/>
      <c r="AJ307" s="347"/>
      <c r="AK307" s="152"/>
      <c r="AL307" s="152"/>
      <c r="AM307" s="295"/>
      <c r="AN307" s="228"/>
      <c r="AO307" s="228"/>
      <c r="AP307" s="228"/>
      <c r="AQ307" s="228"/>
      <c r="AR307" s="228"/>
      <c r="AS307" s="348"/>
      <c r="AT307" s="264">
        <f t="shared" si="228"/>
        <v>0</v>
      </c>
      <c r="AU307" s="259"/>
      <c r="AV307" s="265">
        <f t="shared" si="242"/>
        <v>0</v>
      </c>
      <c r="AX307" s="265">
        <f t="shared" si="246"/>
        <v>0</v>
      </c>
      <c r="AZ307" s="492">
        <f t="shared" si="243"/>
        <v>0</v>
      </c>
      <c r="BB307" s="492">
        <f t="shared" si="244"/>
        <v>0</v>
      </c>
      <c r="BD307" s="265">
        <f t="shared" si="247"/>
        <v>0</v>
      </c>
      <c r="BE307" s="105"/>
      <c r="BF307" s="105"/>
      <c r="BG307" s="105"/>
      <c r="BH307" s="105"/>
      <c r="BI307" s="105"/>
      <c r="BJ307" s="105"/>
    </row>
    <row r="308" spans="2:62" ht="20.100000000000001" hidden="1" customHeight="1" outlineLevel="1">
      <c r="B308" s="100"/>
      <c r="C308" s="908"/>
      <c r="D308" s="909"/>
      <c r="E308" s="909"/>
      <c r="F308" s="910"/>
      <c r="G308" s="890"/>
      <c r="H308" s="891"/>
      <c r="I308" s="152"/>
      <c r="J308" s="152"/>
      <c r="K308" s="152"/>
      <c r="L308" s="152"/>
      <c r="M308" s="152"/>
      <c r="N308" s="152"/>
      <c r="O308" s="152"/>
      <c r="P308" s="153"/>
      <c r="Q308" s="153"/>
      <c r="R308" s="156">
        <f t="shared" si="238"/>
        <v>0</v>
      </c>
      <c r="S308" s="156">
        <f t="shared" si="239"/>
        <v>0</v>
      </c>
      <c r="U308" s="157">
        <f t="shared" si="245"/>
        <v>0</v>
      </c>
      <c r="W308" s="152"/>
      <c r="X308" s="152"/>
      <c r="Y308" s="152"/>
      <c r="Z308" s="152"/>
      <c r="AA308" s="152"/>
      <c r="AB308" s="152"/>
      <c r="AC308" s="347"/>
      <c r="AD308" s="152"/>
      <c r="AE308" s="152"/>
      <c r="AF308" s="152"/>
      <c r="AG308" s="152"/>
      <c r="AH308" s="152"/>
      <c r="AI308" s="152"/>
      <c r="AJ308" s="347"/>
      <c r="AK308" s="152"/>
      <c r="AL308" s="152"/>
      <c r="AM308" s="295"/>
      <c r="AN308" s="228"/>
      <c r="AO308" s="228"/>
      <c r="AP308" s="228"/>
      <c r="AQ308" s="228"/>
      <c r="AR308" s="228"/>
      <c r="AS308" s="348"/>
      <c r="AT308" s="264">
        <f t="shared" si="228"/>
        <v>0</v>
      </c>
      <c r="AU308" s="259"/>
      <c r="AV308" s="265">
        <f t="shared" si="242"/>
        <v>0</v>
      </c>
      <c r="AX308" s="265">
        <f t="shared" si="246"/>
        <v>0</v>
      </c>
      <c r="AZ308" s="492">
        <f t="shared" si="243"/>
        <v>0</v>
      </c>
      <c r="BB308" s="492">
        <f t="shared" si="244"/>
        <v>0</v>
      </c>
      <c r="BD308" s="265">
        <f t="shared" si="247"/>
        <v>0</v>
      </c>
      <c r="BE308" s="105"/>
      <c r="BF308" s="105"/>
      <c r="BG308" s="105"/>
      <c r="BH308" s="105"/>
      <c r="BI308" s="105"/>
      <c r="BJ308" s="105"/>
    </row>
    <row r="309" spans="2:62" ht="20.100000000000001" hidden="1" customHeight="1" outlineLevel="1">
      <c r="B309" s="100"/>
      <c r="C309" s="908"/>
      <c r="D309" s="909"/>
      <c r="E309" s="909"/>
      <c r="F309" s="910"/>
      <c r="G309" s="890"/>
      <c r="H309" s="891"/>
      <c r="I309" s="152"/>
      <c r="J309" s="152"/>
      <c r="K309" s="152"/>
      <c r="L309" s="152"/>
      <c r="M309" s="152"/>
      <c r="N309" s="152"/>
      <c r="O309" s="152"/>
      <c r="P309" s="153"/>
      <c r="Q309" s="153"/>
      <c r="R309" s="156">
        <f t="shared" si="238"/>
        <v>0</v>
      </c>
      <c r="S309" s="156">
        <f t="shared" si="239"/>
        <v>0</v>
      </c>
      <c r="U309" s="157">
        <f t="shared" si="245"/>
        <v>0</v>
      </c>
      <c r="W309" s="152"/>
      <c r="X309" s="152"/>
      <c r="Y309" s="152"/>
      <c r="Z309" s="152"/>
      <c r="AA309" s="152"/>
      <c r="AB309" s="152"/>
      <c r="AC309" s="347"/>
      <c r="AD309" s="152"/>
      <c r="AE309" s="152"/>
      <c r="AF309" s="152"/>
      <c r="AG309" s="152"/>
      <c r="AH309" s="152"/>
      <c r="AI309" s="152"/>
      <c r="AJ309" s="347"/>
      <c r="AK309" s="152"/>
      <c r="AL309" s="152"/>
      <c r="AM309" s="295"/>
      <c r="AN309" s="228"/>
      <c r="AO309" s="228"/>
      <c r="AP309" s="228"/>
      <c r="AQ309" s="228"/>
      <c r="AR309" s="228"/>
      <c r="AS309" s="348"/>
      <c r="AT309" s="264">
        <f t="shared" si="228"/>
        <v>0</v>
      </c>
      <c r="AU309" s="259"/>
      <c r="AV309" s="265">
        <f t="shared" si="242"/>
        <v>0</v>
      </c>
      <c r="AX309" s="265">
        <f t="shared" si="246"/>
        <v>0</v>
      </c>
      <c r="AZ309" s="492">
        <f t="shared" si="243"/>
        <v>0</v>
      </c>
      <c r="BB309" s="492">
        <f t="shared" si="244"/>
        <v>0</v>
      </c>
      <c r="BD309" s="265">
        <f t="shared" si="247"/>
        <v>0</v>
      </c>
      <c r="BE309" s="105"/>
      <c r="BF309" s="105"/>
      <c r="BG309" s="105"/>
      <c r="BH309" s="105"/>
      <c r="BI309" s="105"/>
      <c r="BJ309" s="105"/>
    </row>
    <row r="310" spans="2:62" ht="20.100000000000001" hidden="1" customHeight="1" outlineLevel="1">
      <c r="B310" s="100"/>
      <c r="C310" s="908"/>
      <c r="D310" s="909"/>
      <c r="E310" s="909"/>
      <c r="F310" s="910"/>
      <c r="G310" s="890"/>
      <c r="H310" s="891"/>
      <c r="I310" s="152"/>
      <c r="J310" s="152"/>
      <c r="K310" s="152"/>
      <c r="L310" s="152"/>
      <c r="M310" s="152"/>
      <c r="N310" s="152"/>
      <c r="O310" s="152"/>
      <c r="P310" s="153"/>
      <c r="Q310" s="153"/>
      <c r="R310" s="156">
        <f t="shared" si="238"/>
        <v>0</v>
      </c>
      <c r="S310" s="156">
        <f t="shared" si="239"/>
        <v>0</v>
      </c>
      <c r="U310" s="157">
        <f t="shared" si="245"/>
        <v>0</v>
      </c>
      <c r="W310" s="152"/>
      <c r="X310" s="152"/>
      <c r="Y310" s="152"/>
      <c r="Z310" s="152"/>
      <c r="AA310" s="152"/>
      <c r="AB310" s="152"/>
      <c r="AC310" s="347"/>
      <c r="AD310" s="152"/>
      <c r="AE310" s="152"/>
      <c r="AF310" s="152"/>
      <c r="AG310" s="152"/>
      <c r="AH310" s="152"/>
      <c r="AI310" s="152"/>
      <c r="AJ310" s="347"/>
      <c r="AK310" s="152"/>
      <c r="AL310" s="152"/>
      <c r="AM310" s="295"/>
      <c r="AN310" s="228"/>
      <c r="AO310" s="228"/>
      <c r="AP310" s="228"/>
      <c r="AQ310" s="228"/>
      <c r="AR310" s="228"/>
      <c r="AS310" s="348"/>
      <c r="AT310" s="264">
        <f t="shared" si="228"/>
        <v>0</v>
      </c>
      <c r="AU310" s="259"/>
      <c r="AV310" s="265">
        <f t="shared" si="242"/>
        <v>0</v>
      </c>
      <c r="AX310" s="265">
        <f t="shared" si="246"/>
        <v>0</v>
      </c>
      <c r="AZ310" s="492">
        <f t="shared" si="243"/>
        <v>0</v>
      </c>
      <c r="BB310" s="492">
        <f t="shared" si="244"/>
        <v>0</v>
      </c>
      <c r="BD310" s="265">
        <f t="shared" si="247"/>
        <v>0</v>
      </c>
      <c r="BE310" s="105"/>
      <c r="BF310" s="105"/>
      <c r="BG310" s="105"/>
      <c r="BH310" s="105"/>
      <c r="BI310" s="105"/>
      <c r="BJ310" s="105"/>
    </row>
    <row r="311" spans="2:62" ht="20.100000000000001" hidden="1" customHeight="1" outlineLevel="1">
      <c r="B311" s="100"/>
      <c r="C311" s="908"/>
      <c r="D311" s="909"/>
      <c r="E311" s="909"/>
      <c r="F311" s="910"/>
      <c r="G311" s="890"/>
      <c r="H311" s="891"/>
      <c r="I311" s="152"/>
      <c r="J311" s="152"/>
      <c r="K311" s="152"/>
      <c r="L311" s="152"/>
      <c r="M311" s="152"/>
      <c r="N311" s="152"/>
      <c r="O311" s="152"/>
      <c r="P311" s="153"/>
      <c r="Q311" s="153"/>
      <c r="R311" s="156">
        <f t="shared" si="238"/>
        <v>0</v>
      </c>
      <c r="S311" s="156">
        <f t="shared" si="239"/>
        <v>0</v>
      </c>
      <c r="U311" s="157">
        <f t="shared" si="245"/>
        <v>0</v>
      </c>
      <c r="W311" s="152"/>
      <c r="X311" s="152"/>
      <c r="Y311" s="152"/>
      <c r="Z311" s="152"/>
      <c r="AA311" s="152"/>
      <c r="AB311" s="152"/>
      <c r="AC311" s="347"/>
      <c r="AD311" s="152"/>
      <c r="AE311" s="152"/>
      <c r="AF311" s="152"/>
      <c r="AG311" s="152"/>
      <c r="AH311" s="152"/>
      <c r="AI311" s="152"/>
      <c r="AJ311" s="347"/>
      <c r="AK311" s="152"/>
      <c r="AL311" s="152"/>
      <c r="AM311" s="295"/>
      <c r="AN311" s="228"/>
      <c r="AO311" s="228"/>
      <c r="AP311" s="228"/>
      <c r="AQ311" s="228"/>
      <c r="AR311" s="228"/>
      <c r="AS311" s="348"/>
      <c r="AT311" s="264">
        <f t="shared" si="228"/>
        <v>0</v>
      </c>
      <c r="AU311" s="259"/>
      <c r="AV311" s="265">
        <f t="shared" si="242"/>
        <v>0</v>
      </c>
      <c r="AX311" s="265">
        <f t="shared" si="246"/>
        <v>0</v>
      </c>
      <c r="AZ311" s="492">
        <f t="shared" si="243"/>
        <v>0</v>
      </c>
      <c r="BB311" s="492">
        <f t="shared" si="244"/>
        <v>0</v>
      </c>
      <c r="BD311" s="265">
        <f t="shared" si="247"/>
        <v>0</v>
      </c>
      <c r="BE311" s="105"/>
      <c r="BF311" s="105"/>
      <c r="BG311" s="105"/>
      <c r="BH311" s="105"/>
      <c r="BI311" s="105"/>
      <c r="BJ311" s="105"/>
    </row>
    <row r="312" spans="2:62" ht="20.100000000000001" hidden="1" customHeight="1" outlineLevel="1">
      <c r="B312" s="100"/>
      <c r="C312" s="908"/>
      <c r="D312" s="909"/>
      <c r="E312" s="909"/>
      <c r="F312" s="910"/>
      <c r="G312" s="890"/>
      <c r="H312" s="891"/>
      <c r="I312" s="152"/>
      <c r="J312" s="152"/>
      <c r="K312" s="152"/>
      <c r="L312" s="152"/>
      <c r="M312" s="152"/>
      <c r="N312" s="152"/>
      <c r="O312" s="152"/>
      <c r="P312" s="153"/>
      <c r="Q312" s="153"/>
      <c r="R312" s="156">
        <f t="shared" si="238"/>
        <v>0</v>
      </c>
      <c r="S312" s="156">
        <f t="shared" si="239"/>
        <v>0</v>
      </c>
      <c r="U312" s="157">
        <f t="shared" si="245"/>
        <v>0</v>
      </c>
      <c r="W312" s="152"/>
      <c r="X312" s="152"/>
      <c r="Y312" s="152"/>
      <c r="Z312" s="152"/>
      <c r="AA312" s="152"/>
      <c r="AB312" s="152"/>
      <c r="AC312" s="347"/>
      <c r="AD312" s="152"/>
      <c r="AE312" s="152"/>
      <c r="AF312" s="152"/>
      <c r="AG312" s="152"/>
      <c r="AH312" s="152"/>
      <c r="AI312" s="152"/>
      <c r="AJ312" s="347"/>
      <c r="AK312" s="152"/>
      <c r="AL312" s="152"/>
      <c r="AM312" s="295"/>
      <c r="AN312" s="228"/>
      <c r="AO312" s="228"/>
      <c r="AP312" s="228"/>
      <c r="AQ312" s="228"/>
      <c r="AR312" s="228"/>
      <c r="AS312" s="348"/>
      <c r="AT312" s="264">
        <f t="shared" si="228"/>
        <v>0</v>
      </c>
      <c r="AU312" s="259"/>
      <c r="AV312" s="265">
        <f t="shared" si="242"/>
        <v>0</v>
      </c>
      <c r="AX312" s="265">
        <f t="shared" si="246"/>
        <v>0</v>
      </c>
      <c r="AZ312" s="492">
        <f t="shared" si="243"/>
        <v>0</v>
      </c>
      <c r="BB312" s="492">
        <f t="shared" si="244"/>
        <v>0</v>
      </c>
      <c r="BD312" s="265">
        <f t="shared" si="247"/>
        <v>0</v>
      </c>
      <c r="BE312" s="105"/>
      <c r="BF312" s="105"/>
      <c r="BG312" s="105"/>
      <c r="BH312" s="105"/>
      <c r="BI312" s="105"/>
      <c r="BJ312" s="105"/>
    </row>
    <row r="313" spans="2:62" ht="20.100000000000001" hidden="1" customHeight="1" outlineLevel="1">
      <c r="B313" s="100"/>
      <c r="C313" s="908"/>
      <c r="D313" s="909"/>
      <c r="E313" s="909"/>
      <c r="F313" s="910"/>
      <c r="G313" s="890"/>
      <c r="H313" s="891"/>
      <c r="I313" s="152"/>
      <c r="J313" s="152"/>
      <c r="K313" s="152"/>
      <c r="L313" s="152"/>
      <c r="M313" s="152"/>
      <c r="N313" s="152"/>
      <c r="O313" s="152"/>
      <c r="P313" s="153"/>
      <c r="Q313" s="153"/>
      <c r="R313" s="156">
        <f t="shared" si="238"/>
        <v>0</v>
      </c>
      <c r="S313" s="156">
        <f t="shared" si="239"/>
        <v>0</v>
      </c>
      <c r="U313" s="157">
        <f t="shared" si="245"/>
        <v>0</v>
      </c>
      <c r="W313" s="152"/>
      <c r="X313" s="152"/>
      <c r="Y313" s="152"/>
      <c r="Z313" s="152"/>
      <c r="AA313" s="152"/>
      <c r="AB313" s="152"/>
      <c r="AC313" s="347"/>
      <c r="AD313" s="152"/>
      <c r="AE313" s="152"/>
      <c r="AF313" s="152"/>
      <c r="AG313" s="152"/>
      <c r="AH313" s="152"/>
      <c r="AI313" s="152"/>
      <c r="AJ313" s="347"/>
      <c r="AK313" s="152"/>
      <c r="AL313" s="152"/>
      <c r="AM313" s="295"/>
      <c r="AN313" s="228"/>
      <c r="AO313" s="228"/>
      <c r="AP313" s="228"/>
      <c r="AQ313" s="228"/>
      <c r="AR313" s="228"/>
      <c r="AS313" s="348"/>
      <c r="AT313" s="264">
        <f t="shared" si="228"/>
        <v>0</v>
      </c>
      <c r="AU313" s="259"/>
      <c r="AV313" s="265">
        <f t="shared" si="242"/>
        <v>0</v>
      </c>
      <c r="AX313" s="265">
        <f t="shared" si="246"/>
        <v>0</v>
      </c>
      <c r="AZ313" s="492">
        <f t="shared" si="243"/>
        <v>0</v>
      </c>
      <c r="BB313" s="492">
        <f t="shared" si="244"/>
        <v>0</v>
      </c>
      <c r="BD313" s="265">
        <f t="shared" si="247"/>
        <v>0</v>
      </c>
      <c r="BE313" s="105"/>
      <c r="BF313" s="105"/>
      <c r="BG313" s="105"/>
      <c r="BH313" s="105"/>
      <c r="BI313" s="105"/>
      <c r="BJ313" s="105"/>
    </row>
    <row r="314" spans="2:62" ht="20.100000000000001" hidden="1" customHeight="1" outlineLevel="1">
      <c r="B314" s="100"/>
      <c r="C314" s="908"/>
      <c r="D314" s="909"/>
      <c r="E314" s="909"/>
      <c r="F314" s="910"/>
      <c r="G314" s="890"/>
      <c r="H314" s="891"/>
      <c r="I314" s="152"/>
      <c r="J314" s="152"/>
      <c r="K314" s="152"/>
      <c r="L314" s="152"/>
      <c r="M314" s="152"/>
      <c r="N314" s="152"/>
      <c r="O314" s="152"/>
      <c r="P314" s="153"/>
      <c r="Q314" s="153"/>
      <c r="R314" s="156">
        <f t="shared" si="238"/>
        <v>0</v>
      </c>
      <c r="S314" s="156">
        <f t="shared" si="239"/>
        <v>0</v>
      </c>
      <c r="U314" s="157">
        <f t="shared" si="245"/>
        <v>0</v>
      </c>
      <c r="W314" s="152"/>
      <c r="X314" s="152"/>
      <c r="Y314" s="152"/>
      <c r="Z314" s="152"/>
      <c r="AA314" s="152"/>
      <c r="AB314" s="152"/>
      <c r="AC314" s="347"/>
      <c r="AD314" s="152"/>
      <c r="AE314" s="152"/>
      <c r="AF314" s="152"/>
      <c r="AG314" s="152"/>
      <c r="AH314" s="152"/>
      <c r="AI314" s="152"/>
      <c r="AJ314" s="347"/>
      <c r="AK314" s="152"/>
      <c r="AL314" s="152"/>
      <c r="AM314" s="295"/>
      <c r="AN314" s="228"/>
      <c r="AO314" s="228"/>
      <c r="AP314" s="228"/>
      <c r="AQ314" s="228"/>
      <c r="AR314" s="228"/>
      <c r="AS314" s="348"/>
      <c r="AT314" s="264">
        <f t="shared" si="228"/>
        <v>0</v>
      </c>
      <c r="AU314" s="259"/>
      <c r="AV314" s="265">
        <f t="shared" si="242"/>
        <v>0</v>
      </c>
      <c r="AX314" s="265">
        <f t="shared" si="246"/>
        <v>0</v>
      </c>
      <c r="AZ314" s="492">
        <f t="shared" si="243"/>
        <v>0</v>
      </c>
      <c r="BB314" s="492">
        <f t="shared" si="244"/>
        <v>0</v>
      </c>
      <c r="BD314" s="265">
        <f t="shared" si="247"/>
        <v>0</v>
      </c>
      <c r="BE314" s="105"/>
      <c r="BF314" s="105"/>
      <c r="BG314" s="105"/>
      <c r="BH314" s="105"/>
      <c r="BI314" s="105"/>
      <c r="BJ314" s="105"/>
    </row>
    <row r="315" spans="2:62" ht="20.100000000000001" hidden="1" customHeight="1" outlineLevel="1">
      <c r="B315" s="100"/>
      <c r="C315" s="908"/>
      <c r="D315" s="909"/>
      <c r="E315" s="909"/>
      <c r="F315" s="910"/>
      <c r="G315" s="890"/>
      <c r="H315" s="891"/>
      <c r="I315" s="152"/>
      <c r="J315" s="152"/>
      <c r="K315" s="152"/>
      <c r="L315" s="152"/>
      <c r="M315" s="152"/>
      <c r="N315" s="152"/>
      <c r="O315" s="152"/>
      <c r="P315" s="153"/>
      <c r="Q315" s="153"/>
      <c r="R315" s="156">
        <f t="shared" si="238"/>
        <v>0</v>
      </c>
      <c r="S315" s="156">
        <f t="shared" si="239"/>
        <v>0</v>
      </c>
      <c r="U315" s="157">
        <f t="shared" si="245"/>
        <v>0</v>
      </c>
      <c r="W315" s="152"/>
      <c r="X315" s="152"/>
      <c r="Y315" s="152"/>
      <c r="Z315" s="152"/>
      <c r="AA315" s="152"/>
      <c r="AB315" s="152"/>
      <c r="AC315" s="347"/>
      <c r="AD315" s="152"/>
      <c r="AE315" s="152"/>
      <c r="AF315" s="152"/>
      <c r="AG315" s="152"/>
      <c r="AH315" s="152"/>
      <c r="AI315" s="152"/>
      <c r="AJ315" s="347"/>
      <c r="AK315" s="152"/>
      <c r="AL315" s="152"/>
      <c r="AM315" s="295"/>
      <c r="AN315" s="228"/>
      <c r="AO315" s="228"/>
      <c r="AP315" s="228"/>
      <c r="AQ315" s="228"/>
      <c r="AR315" s="228"/>
      <c r="AS315" s="348"/>
      <c r="AT315" s="264">
        <f t="shared" si="228"/>
        <v>0</v>
      </c>
      <c r="AU315" s="259"/>
      <c r="AV315" s="265">
        <f t="shared" si="242"/>
        <v>0</v>
      </c>
      <c r="AX315" s="265">
        <f t="shared" si="246"/>
        <v>0</v>
      </c>
      <c r="AZ315" s="492">
        <f t="shared" si="243"/>
        <v>0</v>
      </c>
      <c r="BB315" s="492">
        <f t="shared" si="244"/>
        <v>0</v>
      </c>
      <c r="BD315" s="265">
        <f t="shared" si="247"/>
        <v>0</v>
      </c>
      <c r="BE315" s="105"/>
      <c r="BF315" s="105"/>
      <c r="BG315" s="105"/>
      <c r="BH315" s="105"/>
      <c r="BI315" s="105"/>
      <c r="BJ315" s="105"/>
    </row>
    <row r="316" spans="2:62" ht="20.100000000000001" hidden="1" customHeight="1" outlineLevel="1">
      <c r="B316" s="100"/>
      <c r="C316" s="908"/>
      <c r="D316" s="909"/>
      <c r="E316" s="909"/>
      <c r="F316" s="910"/>
      <c r="G316" s="890"/>
      <c r="H316" s="891"/>
      <c r="I316" s="152"/>
      <c r="J316" s="152"/>
      <c r="K316" s="152"/>
      <c r="L316" s="152"/>
      <c r="M316" s="152"/>
      <c r="N316" s="152"/>
      <c r="O316" s="152"/>
      <c r="P316" s="153"/>
      <c r="Q316" s="153"/>
      <c r="R316" s="156">
        <f t="shared" si="238"/>
        <v>0</v>
      </c>
      <c r="S316" s="156">
        <f t="shared" si="239"/>
        <v>0</v>
      </c>
      <c r="U316" s="157">
        <f t="shared" si="245"/>
        <v>0</v>
      </c>
      <c r="W316" s="152"/>
      <c r="X316" s="152"/>
      <c r="Y316" s="152"/>
      <c r="Z316" s="152"/>
      <c r="AA316" s="152"/>
      <c r="AB316" s="152"/>
      <c r="AC316" s="347"/>
      <c r="AD316" s="152"/>
      <c r="AE316" s="152"/>
      <c r="AF316" s="152"/>
      <c r="AG316" s="152"/>
      <c r="AH316" s="152"/>
      <c r="AI316" s="152"/>
      <c r="AJ316" s="347"/>
      <c r="AK316" s="152"/>
      <c r="AL316" s="152"/>
      <c r="AM316" s="295"/>
      <c r="AN316" s="228"/>
      <c r="AO316" s="228"/>
      <c r="AP316" s="228"/>
      <c r="AQ316" s="228"/>
      <c r="AR316" s="228"/>
      <c r="AS316" s="348"/>
      <c r="AT316" s="264">
        <f t="shared" si="228"/>
        <v>0</v>
      </c>
      <c r="AU316" s="259"/>
      <c r="AV316" s="265">
        <f t="shared" si="242"/>
        <v>0</v>
      </c>
      <c r="AX316" s="265">
        <f t="shared" si="246"/>
        <v>0</v>
      </c>
      <c r="AZ316" s="492">
        <f t="shared" si="243"/>
        <v>0</v>
      </c>
      <c r="BB316" s="492">
        <f t="shared" si="244"/>
        <v>0</v>
      </c>
      <c r="BD316" s="265">
        <f t="shared" si="247"/>
        <v>0</v>
      </c>
      <c r="BE316" s="105"/>
      <c r="BF316" s="105"/>
      <c r="BG316" s="105"/>
      <c r="BH316" s="105"/>
      <c r="BI316" s="105"/>
      <c r="BJ316" s="105"/>
    </row>
    <row r="317" spans="2:62" ht="9.9499999999999993" hidden="1" customHeight="1" outlineLevel="1">
      <c r="B317" s="101"/>
      <c r="C317" s="208"/>
      <c r="D317" s="208"/>
      <c r="E317" s="208"/>
      <c r="F317" s="208"/>
      <c r="G317" s="237"/>
      <c r="H317" s="207"/>
      <c r="I317" s="257"/>
      <c r="J317" s="257"/>
      <c r="K317" s="257"/>
      <c r="L317" s="257"/>
      <c r="M317" s="257"/>
      <c r="N317" s="257"/>
      <c r="O317" s="257"/>
      <c r="P317" s="256"/>
      <c r="Q317" s="102"/>
      <c r="R317" s="102"/>
      <c r="S317" s="102"/>
      <c r="U317" s="98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Z317" s="493"/>
      <c r="BE317" s="105"/>
      <c r="BF317" s="105"/>
      <c r="BG317" s="105"/>
      <c r="BH317" s="105"/>
      <c r="BI317" s="105"/>
      <c r="BJ317" s="105"/>
    </row>
    <row r="318" spans="2:62" ht="20.100000000000001" customHeight="1" collapsed="1">
      <c r="B318" s="8">
        <f>B301+1</f>
        <v>19</v>
      </c>
      <c r="C318" s="916"/>
      <c r="D318" s="917"/>
      <c r="E318" s="917"/>
      <c r="F318" s="918"/>
      <c r="G318" s="429"/>
      <c r="H318" s="206">
        <v>1</v>
      </c>
      <c r="I318" s="642">
        <f t="shared" ref="I318" si="248">$H318*SUM(I319:I333)</f>
        <v>0</v>
      </c>
      <c r="J318" s="643">
        <f t="shared" ref="J318:O318" si="249">$H318*SUM(J319:J333)</f>
        <v>0</v>
      </c>
      <c r="K318" s="644">
        <f t="shared" si="249"/>
        <v>0</v>
      </c>
      <c r="L318" s="645">
        <f t="shared" si="249"/>
        <v>0</v>
      </c>
      <c r="M318" s="645">
        <f t="shared" si="249"/>
        <v>0</v>
      </c>
      <c r="N318" s="644">
        <f t="shared" si="249"/>
        <v>0</v>
      </c>
      <c r="O318" s="642">
        <f t="shared" si="249"/>
        <v>0</v>
      </c>
      <c r="P318" s="209">
        <f t="shared" ref="P318:Q318" si="250">$H318*SUM(P319:P333)</f>
        <v>0</v>
      </c>
      <c r="Q318" s="210">
        <f t="shared" si="250"/>
        <v>0</v>
      </c>
      <c r="R318" s="136">
        <f t="shared" ref="R318:R333" si="251">P318*(1+Gewinn)*(1+SicherheitAngebot)</f>
        <v>0</v>
      </c>
      <c r="S318" s="137">
        <f t="shared" ref="S318:S333" si="252">Q318*(1+MGKZ)*(1+Gewinn)*(1+SicherheitAngebot)</f>
        <v>0</v>
      </c>
      <c r="U318" s="10">
        <f>I318*$I$7+J318*$J$7+K318*$K$7+L318*$L$7+M318*$M$7+N318*$N$7+O318*$O$7+R318+S318</f>
        <v>0</v>
      </c>
      <c r="W318" s="646">
        <f t="shared" ref="W318:AB318" si="253">$H318*SUM(W319:W333)</f>
        <v>0</v>
      </c>
      <c r="X318" s="647">
        <f t="shared" si="253"/>
        <v>0</v>
      </c>
      <c r="Y318" s="648">
        <f t="shared" si="253"/>
        <v>0</v>
      </c>
      <c r="Z318" s="649">
        <f t="shared" si="253"/>
        <v>0</v>
      </c>
      <c r="AA318" s="648">
        <f t="shared" si="253"/>
        <v>0</v>
      </c>
      <c r="AB318" s="646">
        <f t="shared" si="253"/>
        <v>0</v>
      </c>
      <c r="AC318" s="258"/>
      <c r="AD318" s="646">
        <f t="shared" ref="AD318:AM318" si="254">$H318*SUM(AD319:AD333)</f>
        <v>0</v>
      </c>
      <c r="AE318" s="647">
        <f t="shared" si="254"/>
        <v>0</v>
      </c>
      <c r="AF318" s="648">
        <f t="shared" si="254"/>
        <v>0</v>
      </c>
      <c r="AG318" s="649">
        <f t="shared" si="254"/>
        <v>0</v>
      </c>
      <c r="AH318" s="648">
        <f t="shared" si="254"/>
        <v>0</v>
      </c>
      <c r="AI318" s="646">
        <f t="shared" si="254"/>
        <v>0</v>
      </c>
      <c r="AJ318" s="258"/>
      <c r="AK318" s="653">
        <f t="shared" si="254"/>
        <v>0</v>
      </c>
      <c r="AL318" s="653">
        <f t="shared" si="254"/>
        <v>0</v>
      </c>
      <c r="AM318" s="653">
        <f t="shared" si="254"/>
        <v>0</v>
      </c>
      <c r="AN318" s="227">
        <f>$H318*SUM(AN319:AN333)*(1+Gewinn)*(1+SicherheitAngebot)</f>
        <v>0</v>
      </c>
      <c r="AO318" s="227">
        <f>$H318*SUM(AO319:AO333)*(1+Gewinn)*(1+SicherheitAngebot)</f>
        <v>0</v>
      </c>
      <c r="AP318" s="227">
        <f>$H318*SUM(AP319:AP333)*(1+Gewinn)*(1+SicherheitAngebot)</f>
        <v>0</v>
      </c>
      <c r="AQ318" s="227">
        <f>$H318*SUM(AQ319:AQ333)*(1+Gewinn)*(1+SicherheitAngebot)</f>
        <v>0</v>
      </c>
      <c r="AR318" s="227">
        <f>$H318*SUM(AR319:AR333)*(1+Gewinn)*(1+SicherheitAngebot)</f>
        <v>0</v>
      </c>
      <c r="AS318" s="262"/>
      <c r="AT318" s="263">
        <f t="shared" si="228"/>
        <v>0</v>
      </c>
      <c r="AU318" s="259"/>
      <c r="AV318" s="491">
        <f>AK318*$AK$7+AL318*$AL$7+AM318*$AM$7+SUM(AN318:AR318)+AT318/Zuschläge_IBN+AT318</f>
        <v>0</v>
      </c>
      <c r="AX318" s="685">
        <f>U318+AV318</f>
        <v>0</v>
      </c>
      <c r="AZ318" s="490">
        <f>IF(H318&gt;0,U318/(1+SicherheitAngebot)*(1+Sicherheit),0)</f>
        <v>0</v>
      </c>
      <c r="BB318" s="490">
        <f>IF(H318&gt;0,AV318/(1+SicherheitAngebot)*(1+Sicherheit),0)</f>
        <v>0</v>
      </c>
      <c r="BD318" s="490">
        <f>AZ318+BB318</f>
        <v>0</v>
      </c>
      <c r="BE318" s="105"/>
      <c r="BF318" s="105"/>
      <c r="BG318" s="105"/>
      <c r="BH318" s="105"/>
      <c r="BI318" s="105"/>
      <c r="BJ318" s="105"/>
    </row>
    <row r="319" spans="2:62" ht="20.100000000000001" hidden="1" customHeight="1" outlineLevel="1">
      <c r="B319" s="99"/>
      <c r="C319" s="908"/>
      <c r="D319" s="909"/>
      <c r="E319" s="909"/>
      <c r="F319" s="910"/>
      <c r="G319" s="890"/>
      <c r="H319" s="901"/>
      <c r="I319" s="152"/>
      <c r="J319" s="152"/>
      <c r="K319" s="152"/>
      <c r="L319" s="152"/>
      <c r="M319" s="152"/>
      <c r="N319" s="152"/>
      <c r="O319" s="152"/>
      <c r="P319" s="153"/>
      <c r="Q319" s="153"/>
      <c r="R319" s="156">
        <f t="shared" si="251"/>
        <v>0</v>
      </c>
      <c r="S319" s="156">
        <f t="shared" si="252"/>
        <v>0</v>
      </c>
      <c r="U319" s="157">
        <f>I319*$I$7+J319*$J$7+K319*$K$7+L319*$L$7+M319*$M$7+N319*$N$7+O319*$O$7+R319+S319</f>
        <v>0</v>
      </c>
      <c r="W319" s="152"/>
      <c r="X319" s="152"/>
      <c r="Y319" s="152"/>
      <c r="Z319" s="152"/>
      <c r="AA319" s="152"/>
      <c r="AB319" s="152"/>
      <c r="AC319" s="347"/>
      <c r="AD319" s="152"/>
      <c r="AE319" s="152"/>
      <c r="AF319" s="152"/>
      <c r="AG319" s="152"/>
      <c r="AH319" s="152"/>
      <c r="AI319" s="152"/>
      <c r="AJ319" s="347"/>
      <c r="AK319" s="152"/>
      <c r="AL319" s="152"/>
      <c r="AM319" s="295"/>
      <c r="AN319" s="228"/>
      <c r="AO319" s="228"/>
      <c r="AP319" s="228"/>
      <c r="AQ319" s="228"/>
      <c r="AR319" s="228"/>
      <c r="AS319" s="348"/>
      <c r="AT319" s="264">
        <f t="shared" si="228"/>
        <v>0</v>
      </c>
      <c r="AU319" s="259"/>
      <c r="AV319" s="265">
        <f t="shared" ref="AV319:AV333" si="255">AK319*$AK$7+AL319*$AL$7+AM319*$AM$7+SUM(AN319:AR319)*(1+Gewinn)*(1+SicherheitAngebot)+AT319/Zuschläge_IBN+AT319</f>
        <v>0</v>
      </c>
      <c r="AX319" s="265">
        <f>U319+AV319</f>
        <v>0</v>
      </c>
      <c r="AZ319" s="492">
        <f t="shared" ref="AZ319:AZ333" si="256">U319/(1+SicherheitAngebot)*(1+Sicherheit)</f>
        <v>0</v>
      </c>
      <c r="BB319" s="492">
        <f t="shared" ref="BB319:BB333" si="257">AV319/(1+SicherheitAngebot)*(1+Sicherheit)</f>
        <v>0</v>
      </c>
      <c r="BD319" s="265">
        <f>AZ319+BB319</f>
        <v>0</v>
      </c>
      <c r="BE319" s="105"/>
      <c r="BF319" s="105"/>
      <c r="BG319" s="105"/>
      <c r="BH319" s="105"/>
      <c r="BI319" s="105"/>
      <c r="BJ319" s="105"/>
    </row>
    <row r="320" spans="2:62" ht="20.100000000000001" hidden="1" customHeight="1" outlineLevel="1">
      <c r="B320" s="100"/>
      <c r="C320" s="908"/>
      <c r="D320" s="909"/>
      <c r="E320" s="909"/>
      <c r="F320" s="910"/>
      <c r="G320" s="890"/>
      <c r="H320" s="891"/>
      <c r="I320" s="152"/>
      <c r="J320" s="152"/>
      <c r="K320" s="152"/>
      <c r="L320" s="152"/>
      <c r="M320" s="152"/>
      <c r="N320" s="152"/>
      <c r="O320" s="152"/>
      <c r="P320" s="153"/>
      <c r="Q320" s="153"/>
      <c r="R320" s="156">
        <f t="shared" si="251"/>
        <v>0</v>
      </c>
      <c r="S320" s="156">
        <f t="shared" si="252"/>
        <v>0</v>
      </c>
      <c r="U320" s="157">
        <f t="shared" ref="U320:U333" si="258">I320*$I$7+J320*$J$7+K320*$K$7+L320*$L$7+M320*$M$7+N320*$N$7+O320*$O$7+R320+S320</f>
        <v>0</v>
      </c>
      <c r="W320" s="152"/>
      <c r="X320" s="152"/>
      <c r="Y320" s="152"/>
      <c r="Z320" s="152"/>
      <c r="AA320" s="152"/>
      <c r="AB320" s="152"/>
      <c r="AC320" s="347"/>
      <c r="AD320" s="152"/>
      <c r="AE320" s="152"/>
      <c r="AF320" s="152"/>
      <c r="AG320" s="152"/>
      <c r="AH320" s="152"/>
      <c r="AI320" s="152"/>
      <c r="AJ320" s="347"/>
      <c r="AK320" s="152"/>
      <c r="AL320" s="152"/>
      <c r="AM320" s="295"/>
      <c r="AN320" s="228"/>
      <c r="AO320" s="228"/>
      <c r="AP320" s="228"/>
      <c r="AQ320" s="228"/>
      <c r="AR320" s="228"/>
      <c r="AS320" s="348"/>
      <c r="AT320" s="264">
        <f t="shared" si="228"/>
        <v>0</v>
      </c>
      <c r="AU320" s="259"/>
      <c r="AV320" s="265">
        <f t="shared" si="255"/>
        <v>0</v>
      </c>
      <c r="AX320" s="265">
        <f t="shared" ref="AX320:AX333" si="259">U320+AV320</f>
        <v>0</v>
      </c>
      <c r="AZ320" s="492">
        <f t="shared" si="256"/>
        <v>0</v>
      </c>
      <c r="BB320" s="492">
        <f t="shared" si="257"/>
        <v>0</v>
      </c>
      <c r="BD320" s="265">
        <f t="shared" ref="BD320:BD333" si="260">AZ320+BB320</f>
        <v>0</v>
      </c>
      <c r="BE320" s="105"/>
      <c r="BF320" s="105"/>
      <c r="BG320" s="105"/>
      <c r="BH320" s="105"/>
      <c r="BI320" s="105"/>
      <c r="BJ320" s="105"/>
    </row>
    <row r="321" spans="2:62" ht="20.100000000000001" hidden="1" customHeight="1" outlineLevel="1">
      <c r="B321" s="100"/>
      <c r="C321" s="908"/>
      <c r="D321" s="909"/>
      <c r="E321" s="909"/>
      <c r="F321" s="910"/>
      <c r="G321" s="890"/>
      <c r="H321" s="891"/>
      <c r="I321" s="152"/>
      <c r="J321" s="152"/>
      <c r="K321" s="152"/>
      <c r="L321" s="152"/>
      <c r="M321" s="152"/>
      <c r="N321" s="152"/>
      <c r="O321" s="152"/>
      <c r="P321" s="153"/>
      <c r="Q321" s="153"/>
      <c r="R321" s="156">
        <f t="shared" si="251"/>
        <v>0</v>
      </c>
      <c r="S321" s="156">
        <f t="shared" si="252"/>
        <v>0</v>
      </c>
      <c r="U321" s="157">
        <f t="shared" si="258"/>
        <v>0</v>
      </c>
      <c r="W321" s="152"/>
      <c r="X321" s="152"/>
      <c r="Y321" s="152"/>
      <c r="Z321" s="152"/>
      <c r="AA321" s="152"/>
      <c r="AB321" s="152"/>
      <c r="AC321" s="347"/>
      <c r="AD321" s="152"/>
      <c r="AE321" s="152"/>
      <c r="AF321" s="152"/>
      <c r="AG321" s="152"/>
      <c r="AH321" s="152"/>
      <c r="AI321" s="152"/>
      <c r="AJ321" s="347"/>
      <c r="AK321" s="152"/>
      <c r="AL321" s="152"/>
      <c r="AM321" s="295"/>
      <c r="AN321" s="228"/>
      <c r="AO321" s="228"/>
      <c r="AP321" s="228"/>
      <c r="AQ321" s="228"/>
      <c r="AR321" s="228"/>
      <c r="AS321" s="348"/>
      <c r="AT321" s="264">
        <f t="shared" si="228"/>
        <v>0</v>
      </c>
      <c r="AU321" s="259"/>
      <c r="AV321" s="265">
        <f t="shared" si="255"/>
        <v>0</v>
      </c>
      <c r="AX321" s="265">
        <f t="shared" si="259"/>
        <v>0</v>
      </c>
      <c r="AZ321" s="492">
        <f t="shared" si="256"/>
        <v>0</v>
      </c>
      <c r="BB321" s="492">
        <f t="shared" si="257"/>
        <v>0</v>
      </c>
      <c r="BD321" s="265">
        <f t="shared" si="260"/>
        <v>0</v>
      </c>
      <c r="BE321" s="105"/>
      <c r="BF321" s="105"/>
      <c r="BG321" s="105"/>
      <c r="BH321" s="105"/>
      <c r="BI321" s="105"/>
      <c r="BJ321" s="105"/>
    </row>
    <row r="322" spans="2:62" ht="20.100000000000001" hidden="1" customHeight="1" outlineLevel="1">
      <c r="B322" s="100"/>
      <c r="C322" s="908"/>
      <c r="D322" s="909"/>
      <c r="E322" s="909"/>
      <c r="F322" s="910"/>
      <c r="G322" s="890"/>
      <c r="H322" s="891"/>
      <c r="I322" s="152"/>
      <c r="J322" s="152"/>
      <c r="K322" s="152"/>
      <c r="L322" s="152"/>
      <c r="M322" s="152"/>
      <c r="N322" s="152"/>
      <c r="O322" s="152"/>
      <c r="P322" s="153"/>
      <c r="Q322" s="153"/>
      <c r="R322" s="156">
        <f t="shared" si="251"/>
        <v>0</v>
      </c>
      <c r="S322" s="156">
        <f t="shared" si="252"/>
        <v>0</v>
      </c>
      <c r="U322" s="157">
        <f t="shared" si="258"/>
        <v>0</v>
      </c>
      <c r="W322" s="152"/>
      <c r="X322" s="152"/>
      <c r="Y322" s="152"/>
      <c r="Z322" s="152"/>
      <c r="AA322" s="152"/>
      <c r="AB322" s="152"/>
      <c r="AC322" s="347"/>
      <c r="AD322" s="152"/>
      <c r="AE322" s="152"/>
      <c r="AF322" s="152"/>
      <c r="AG322" s="152"/>
      <c r="AH322" s="152"/>
      <c r="AI322" s="152"/>
      <c r="AJ322" s="347"/>
      <c r="AK322" s="152"/>
      <c r="AL322" s="152"/>
      <c r="AM322" s="295"/>
      <c r="AN322" s="228"/>
      <c r="AO322" s="228"/>
      <c r="AP322" s="228"/>
      <c r="AQ322" s="228"/>
      <c r="AR322" s="228"/>
      <c r="AS322" s="348"/>
      <c r="AT322" s="264">
        <f t="shared" si="228"/>
        <v>0</v>
      </c>
      <c r="AU322" s="259"/>
      <c r="AV322" s="265">
        <f t="shared" si="255"/>
        <v>0</v>
      </c>
      <c r="AX322" s="265">
        <f t="shared" si="259"/>
        <v>0</v>
      </c>
      <c r="AZ322" s="492">
        <f t="shared" si="256"/>
        <v>0</v>
      </c>
      <c r="BB322" s="492">
        <f t="shared" si="257"/>
        <v>0</v>
      </c>
      <c r="BD322" s="265">
        <f t="shared" si="260"/>
        <v>0</v>
      </c>
      <c r="BE322" s="105"/>
      <c r="BF322" s="105"/>
      <c r="BG322" s="105"/>
      <c r="BH322" s="105"/>
      <c r="BI322" s="105"/>
      <c r="BJ322" s="105"/>
    </row>
    <row r="323" spans="2:62" ht="20.100000000000001" hidden="1" customHeight="1" outlineLevel="1">
      <c r="B323" s="100"/>
      <c r="C323" s="908"/>
      <c r="D323" s="909"/>
      <c r="E323" s="909"/>
      <c r="F323" s="910"/>
      <c r="G323" s="890"/>
      <c r="H323" s="891"/>
      <c r="I323" s="152"/>
      <c r="J323" s="152"/>
      <c r="K323" s="152"/>
      <c r="L323" s="152"/>
      <c r="M323" s="152"/>
      <c r="N323" s="152"/>
      <c r="O323" s="152"/>
      <c r="P323" s="153"/>
      <c r="Q323" s="153"/>
      <c r="R323" s="156">
        <f t="shared" si="251"/>
        <v>0</v>
      </c>
      <c r="S323" s="156">
        <f t="shared" si="252"/>
        <v>0</v>
      </c>
      <c r="U323" s="157">
        <f t="shared" si="258"/>
        <v>0</v>
      </c>
      <c r="W323" s="152"/>
      <c r="X323" s="152"/>
      <c r="Y323" s="152"/>
      <c r="Z323" s="152"/>
      <c r="AA323" s="152"/>
      <c r="AB323" s="152"/>
      <c r="AC323" s="347"/>
      <c r="AD323" s="152"/>
      <c r="AE323" s="152"/>
      <c r="AF323" s="152"/>
      <c r="AG323" s="152"/>
      <c r="AH323" s="152"/>
      <c r="AI323" s="152"/>
      <c r="AJ323" s="347"/>
      <c r="AK323" s="152"/>
      <c r="AL323" s="152"/>
      <c r="AM323" s="295"/>
      <c r="AN323" s="228"/>
      <c r="AO323" s="228"/>
      <c r="AP323" s="228"/>
      <c r="AQ323" s="228"/>
      <c r="AR323" s="228"/>
      <c r="AS323" s="348"/>
      <c r="AT323" s="264">
        <f t="shared" si="228"/>
        <v>0</v>
      </c>
      <c r="AU323" s="259"/>
      <c r="AV323" s="265">
        <f t="shared" si="255"/>
        <v>0</v>
      </c>
      <c r="AX323" s="265">
        <f t="shared" si="259"/>
        <v>0</v>
      </c>
      <c r="AZ323" s="492">
        <f t="shared" si="256"/>
        <v>0</v>
      </c>
      <c r="BB323" s="492">
        <f t="shared" si="257"/>
        <v>0</v>
      </c>
      <c r="BD323" s="265">
        <f t="shared" si="260"/>
        <v>0</v>
      </c>
      <c r="BE323" s="105"/>
      <c r="BF323" s="105"/>
      <c r="BG323" s="105"/>
      <c r="BH323" s="105"/>
      <c r="BI323" s="105"/>
      <c r="BJ323" s="105"/>
    </row>
    <row r="324" spans="2:62" ht="20.100000000000001" hidden="1" customHeight="1" outlineLevel="1">
      <c r="B324" s="100"/>
      <c r="C324" s="908"/>
      <c r="D324" s="909"/>
      <c r="E324" s="909"/>
      <c r="F324" s="910"/>
      <c r="G324" s="890"/>
      <c r="H324" s="891"/>
      <c r="I324" s="152"/>
      <c r="J324" s="152"/>
      <c r="K324" s="152"/>
      <c r="L324" s="152"/>
      <c r="M324" s="152"/>
      <c r="N324" s="152"/>
      <c r="O324" s="152"/>
      <c r="P324" s="153"/>
      <c r="Q324" s="153"/>
      <c r="R324" s="156">
        <f t="shared" si="251"/>
        <v>0</v>
      </c>
      <c r="S324" s="156">
        <f t="shared" si="252"/>
        <v>0</v>
      </c>
      <c r="U324" s="157">
        <f t="shared" si="258"/>
        <v>0</v>
      </c>
      <c r="W324" s="152"/>
      <c r="X324" s="152"/>
      <c r="Y324" s="152"/>
      <c r="Z324" s="152"/>
      <c r="AA324" s="152"/>
      <c r="AB324" s="152"/>
      <c r="AC324" s="347"/>
      <c r="AD324" s="152"/>
      <c r="AE324" s="152"/>
      <c r="AF324" s="152"/>
      <c r="AG324" s="152"/>
      <c r="AH324" s="152"/>
      <c r="AI324" s="152"/>
      <c r="AJ324" s="347"/>
      <c r="AK324" s="152"/>
      <c r="AL324" s="152"/>
      <c r="AM324" s="295"/>
      <c r="AN324" s="228"/>
      <c r="AO324" s="228"/>
      <c r="AP324" s="228"/>
      <c r="AQ324" s="228"/>
      <c r="AR324" s="228"/>
      <c r="AS324" s="348"/>
      <c r="AT324" s="264">
        <f t="shared" si="228"/>
        <v>0</v>
      </c>
      <c r="AU324" s="259"/>
      <c r="AV324" s="265">
        <f t="shared" si="255"/>
        <v>0</v>
      </c>
      <c r="AX324" s="265">
        <f t="shared" si="259"/>
        <v>0</v>
      </c>
      <c r="AZ324" s="492">
        <f t="shared" si="256"/>
        <v>0</v>
      </c>
      <c r="BB324" s="492">
        <f t="shared" si="257"/>
        <v>0</v>
      </c>
      <c r="BD324" s="265">
        <f t="shared" si="260"/>
        <v>0</v>
      </c>
      <c r="BE324" s="105"/>
      <c r="BF324" s="105"/>
      <c r="BG324" s="105"/>
      <c r="BH324" s="105"/>
      <c r="BI324" s="105"/>
      <c r="BJ324" s="105"/>
    </row>
    <row r="325" spans="2:62" ht="20.100000000000001" hidden="1" customHeight="1" outlineLevel="1">
      <c r="B325" s="100"/>
      <c r="C325" s="908"/>
      <c r="D325" s="909"/>
      <c r="E325" s="909"/>
      <c r="F325" s="910"/>
      <c r="G325" s="890"/>
      <c r="H325" s="891"/>
      <c r="I325" s="152"/>
      <c r="J325" s="152"/>
      <c r="K325" s="152"/>
      <c r="L325" s="152"/>
      <c r="M325" s="152"/>
      <c r="N325" s="152"/>
      <c r="O325" s="152"/>
      <c r="P325" s="153"/>
      <c r="Q325" s="153"/>
      <c r="R325" s="156">
        <f t="shared" si="251"/>
        <v>0</v>
      </c>
      <c r="S325" s="156">
        <f t="shared" si="252"/>
        <v>0</v>
      </c>
      <c r="U325" s="157">
        <f t="shared" si="258"/>
        <v>0</v>
      </c>
      <c r="W325" s="152"/>
      <c r="X325" s="152"/>
      <c r="Y325" s="152"/>
      <c r="Z325" s="152"/>
      <c r="AA325" s="152"/>
      <c r="AB325" s="152"/>
      <c r="AC325" s="347"/>
      <c r="AD325" s="152"/>
      <c r="AE325" s="152"/>
      <c r="AF325" s="152"/>
      <c r="AG325" s="152"/>
      <c r="AH325" s="152"/>
      <c r="AI325" s="152"/>
      <c r="AJ325" s="347"/>
      <c r="AK325" s="152"/>
      <c r="AL325" s="152"/>
      <c r="AM325" s="295"/>
      <c r="AN325" s="228"/>
      <c r="AO325" s="228"/>
      <c r="AP325" s="228"/>
      <c r="AQ325" s="228"/>
      <c r="AR325" s="228"/>
      <c r="AS325" s="348"/>
      <c r="AT325" s="264">
        <f t="shared" si="228"/>
        <v>0</v>
      </c>
      <c r="AU325" s="259"/>
      <c r="AV325" s="265">
        <f t="shared" si="255"/>
        <v>0</v>
      </c>
      <c r="AX325" s="265">
        <f t="shared" si="259"/>
        <v>0</v>
      </c>
      <c r="AZ325" s="492">
        <f t="shared" si="256"/>
        <v>0</v>
      </c>
      <c r="BB325" s="492">
        <f t="shared" si="257"/>
        <v>0</v>
      </c>
      <c r="BD325" s="265">
        <f t="shared" si="260"/>
        <v>0</v>
      </c>
      <c r="BE325" s="105"/>
      <c r="BF325" s="105"/>
      <c r="BG325" s="105"/>
      <c r="BH325" s="105"/>
      <c r="BI325" s="105"/>
      <c r="BJ325" s="105"/>
    </row>
    <row r="326" spans="2:62" ht="20.100000000000001" hidden="1" customHeight="1" outlineLevel="1">
      <c r="B326" s="100"/>
      <c r="C326" s="908"/>
      <c r="D326" s="909"/>
      <c r="E326" s="909"/>
      <c r="F326" s="910"/>
      <c r="G326" s="890"/>
      <c r="H326" s="891"/>
      <c r="I326" s="152"/>
      <c r="J326" s="152"/>
      <c r="K326" s="152"/>
      <c r="L326" s="152"/>
      <c r="M326" s="152"/>
      <c r="N326" s="152"/>
      <c r="O326" s="152"/>
      <c r="P326" s="153"/>
      <c r="Q326" s="153"/>
      <c r="R326" s="156">
        <f t="shared" si="251"/>
        <v>0</v>
      </c>
      <c r="S326" s="156">
        <f t="shared" si="252"/>
        <v>0</v>
      </c>
      <c r="U326" s="157">
        <f t="shared" si="258"/>
        <v>0</v>
      </c>
      <c r="W326" s="152"/>
      <c r="X326" s="152"/>
      <c r="Y326" s="152"/>
      <c r="Z326" s="152"/>
      <c r="AA326" s="152"/>
      <c r="AB326" s="152"/>
      <c r="AC326" s="347"/>
      <c r="AD326" s="152"/>
      <c r="AE326" s="152"/>
      <c r="AF326" s="152"/>
      <c r="AG326" s="152"/>
      <c r="AH326" s="152"/>
      <c r="AI326" s="152"/>
      <c r="AJ326" s="347"/>
      <c r="AK326" s="152"/>
      <c r="AL326" s="152"/>
      <c r="AM326" s="295"/>
      <c r="AN326" s="228"/>
      <c r="AO326" s="228"/>
      <c r="AP326" s="228"/>
      <c r="AQ326" s="228"/>
      <c r="AR326" s="228"/>
      <c r="AS326" s="348"/>
      <c r="AT326" s="264">
        <f t="shared" si="228"/>
        <v>0</v>
      </c>
      <c r="AU326" s="259"/>
      <c r="AV326" s="265">
        <f t="shared" si="255"/>
        <v>0</v>
      </c>
      <c r="AX326" s="265">
        <f t="shared" si="259"/>
        <v>0</v>
      </c>
      <c r="AZ326" s="492">
        <f t="shared" si="256"/>
        <v>0</v>
      </c>
      <c r="BB326" s="492">
        <f t="shared" si="257"/>
        <v>0</v>
      </c>
      <c r="BD326" s="265">
        <f t="shared" si="260"/>
        <v>0</v>
      </c>
      <c r="BE326" s="105"/>
      <c r="BF326" s="105"/>
      <c r="BG326" s="105"/>
      <c r="BH326" s="105"/>
      <c r="BI326" s="105"/>
      <c r="BJ326" s="105"/>
    </row>
    <row r="327" spans="2:62" ht="20.100000000000001" hidden="1" customHeight="1" outlineLevel="1">
      <c r="B327" s="100"/>
      <c r="C327" s="908"/>
      <c r="D327" s="909"/>
      <c r="E327" s="909"/>
      <c r="F327" s="910"/>
      <c r="G327" s="890"/>
      <c r="H327" s="891"/>
      <c r="I327" s="152"/>
      <c r="J327" s="152"/>
      <c r="K327" s="152"/>
      <c r="L327" s="152"/>
      <c r="M327" s="152"/>
      <c r="N327" s="152"/>
      <c r="O327" s="152"/>
      <c r="P327" s="153"/>
      <c r="Q327" s="153"/>
      <c r="R327" s="156">
        <f t="shared" si="251"/>
        <v>0</v>
      </c>
      <c r="S327" s="156">
        <f t="shared" si="252"/>
        <v>0</v>
      </c>
      <c r="U327" s="157">
        <f t="shared" si="258"/>
        <v>0</v>
      </c>
      <c r="W327" s="152"/>
      <c r="X327" s="152"/>
      <c r="Y327" s="152"/>
      <c r="Z327" s="152"/>
      <c r="AA327" s="152"/>
      <c r="AB327" s="152"/>
      <c r="AC327" s="347"/>
      <c r="AD327" s="152"/>
      <c r="AE327" s="152"/>
      <c r="AF327" s="152"/>
      <c r="AG327" s="152"/>
      <c r="AH327" s="152"/>
      <c r="AI327" s="152"/>
      <c r="AJ327" s="347"/>
      <c r="AK327" s="152"/>
      <c r="AL327" s="152"/>
      <c r="AM327" s="295"/>
      <c r="AN327" s="228"/>
      <c r="AO327" s="228"/>
      <c r="AP327" s="228"/>
      <c r="AQ327" s="228"/>
      <c r="AR327" s="228"/>
      <c r="AS327" s="348"/>
      <c r="AT327" s="264">
        <f t="shared" si="228"/>
        <v>0</v>
      </c>
      <c r="AU327" s="259"/>
      <c r="AV327" s="265">
        <f t="shared" si="255"/>
        <v>0</v>
      </c>
      <c r="AX327" s="265">
        <f t="shared" si="259"/>
        <v>0</v>
      </c>
      <c r="AZ327" s="492">
        <f t="shared" si="256"/>
        <v>0</v>
      </c>
      <c r="BB327" s="492">
        <f t="shared" si="257"/>
        <v>0</v>
      </c>
      <c r="BD327" s="265">
        <f t="shared" si="260"/>
        <v>0</v>
      </c>
      <c r="BE327" s="105"/>
      <c r="BF327" s="105"/>
      <c r="BG327" s="105"/>
      <c r="BH327" s="105"/>
      <c r="BI327" s="105"/>
      <c r="BJ327" s="105"/>
    </row>
    <row r="328" spans="2:62" ht="20.100000000000001" hidden="1" customHeight="1" outlineLevel="1">
      <c r="B328" s="100"/>
      <c r="C328" s="908"/>
      <c r="D328" s="909"/>
      <c r="E328" s="909"/>
      <c r="F328" s="910"/>
      <c r="G328" s="890"/>
      <c r="H328" s="891"/>
      <c r="I328" s="152"/>
      <c r="J328" s="152"/>
      <c r="K328" s="152"/>
      <c r="L328" s="152"/>
      <c r="M328" s="152"/>
      <c r="N328" s="152"/>
      <c r="O328" s="152"/>
      <c r="P328" s="153"/>
      <c r="Q328" s="153"/>
      <c r="R328" s="156">
        <f t="shared" si="251"/>
        <v>0</v>
      </c>
      <c r="S328" s="156">
        <f t="shared" si="252"/>
        <v>0</v>
      </c>
      <c r="U328" s="157">
        <f t="shared" si="258"/>
        <v>0</v>
      </c>
      <c r="W328" s="152"/>
      <c r="X328" s="152"/>
      <c r="Y328" s="152"/>
      <c r="Z328" s="152"/>
      <c r="AA328" s="152"/>
      <c r="AB328" s="152"/>
      <c r="AC328" s="347"/>
      <c r="AD328" s="152"/>
      <c r="AE328" s="152"/>
      <c r="AF328" s="152"/>
      <c r="AG328" s="152"/>
      <c r="AH328" s="152"/>
      <c r="AI328" s="152"/>
      <c r="AJ328" s="347"/>
      <c r="AK328" s="152"/>
      <c r="AL328" s="152"/>
      <c r="AM328" s="295"/>
      <c r="AN328" s="228"/>
      <c r="AO328" s="228"/>
      <c r="AP328" s="228"/>
      <c r="AQ328" s="228"/>
      <c r="AR328" s="228"/>
      <c r="AS328" s="348"/>
      <c r="AT328" s="264">
        <f t="shared" si="228"/>
        <v>0</v>
      </c>
      <c r="AU328" s="259"/>
      <c r="AV328" s="265">
        <f t="shared" si="255"/>
        <v>0</v>
      </c>
      <c r="AX328" s="265">
        <f t="shared" si="259"/>
        <v>0</v>
      </c>
      <c r="AZ328" s="492">
        <f t="shared" si="256"/>
        <v>0</v>
      </c>
      <c r="BB328" s="492">
        <f t="shared" si="257"/>
        <v>0</v>
      </c>
      <c r="BD328" s="265">
        <f t="shared" si="260"/>
        <v>0</v>
      </c>
      <c r="BE328" s="105"/>
      <c r="BF328" s="105"/>
      <c r="BG328" s="105"/>
      <c r="BH328" s="105"/>
      <c r="BI328" s="105"/>
      <c r="BJ328" s="105"/>
    </row>
    <row r="329" spans="2:62" ht="20.100000000000001" hidden="1" customHeight="1" outlineLevel="1">
      <c r="B329" s="100"/>
      <c r="C329" s="908"/>
      <c r="D329" s="909"/>
      <c r="E329" s="909"/>
      <c r="F329" s="910"/>
      <c r="G329" s="890"/>
      <c r="H329" s="891"/>
      <c r="I329" s="152"/>
      <c r="J329" s="152"/>
      <c r="K329" s="152"/>
      <c r="L329" s="152"/>
      <c r="M329" s="152"/>
      <c r="N329" s="152"/>
      <c r="O329" s="152"/>
      <c r="P329" s="153"/>
      <c r="Q329" s="153"/>
      <c r="R329" s="156">
        <f t="shared" si="251"/>
        <v>0</v>
      </c>
      <c r="S329" s="156">
        <f t="shared" si="252"/>
        <v>0</v>
      </c>
      <c r="U329" s="157">
        <f t="shared" si="258"/>
        <v>0</v>
      </c>
      <c r="W329" s="152"/>
      <c r="X329" s="152"/>
      <c r="Y329" s="152"/>
      <c r="Z329" s="152"/>
      <c r="AA329" s="152"/>
      <c r="AB329" s="152"/>
      <c r="AC329" s="347"/>
      <c r="AD329" s="152"/>
      <c r="AE329" s="152"/>
      <c r="AF329" s="152"/>
      <c r="AG329" s="152"/>
      <c r="AH329" s="152"/>
      <c r="AI329" s="152"/>
      <c r="AJ329" s="347"/>
      <c r="AK329" s="152"/>
      <c r="AL329" s="152"/>
      <c r="AM329" s="295"/>
      <c r="AN329" s="228"/>
      <c r="AO329" s="228"/>
      <c r="AP329" s="228"/>
      <c r="AQ329" s="228"/>
      <c r="AR329" s="228"/>
      <c r="AS329" s="348"/>
      <c r="AT329" s="264">
        <f t="shared" si="228"/>
        <v>0</v>
      </c>
      <c r="AU329" s="259"/>
      <c r="AV329" s="265">
        <f t="shared" si="255"/>
        <v>0</v>
      </c>
      <c r="AX329" s="265">
        <f t="shared" si="259"/>
        <v>0</v>
      </c>
      <c r="AZ329" s="492">
        <f t="shared" si="256"/>
        <v>0</v>
      </c>
      <c r="BB329" s="492">
        <f t="shared" si="257"/>
        <v>0</v>
      </c>
      <c r="BD329" s="265">
        <f t="shared" si="260"/>
        <v>0</v>
      </c>
      <c r="BE329" s="105"/>
      <c r="BF329" s="105"/>
      <c r="BG329" s="105"/>
      <c r="BH329" s="105"/>
      <c r="BI329" s="105"/>
      <c r="BJ329" s="105"/>
    </row>
    <row r="330" spans="2:62" ht="20.100000000000001" hidden="1" customHeight="1" outlineLevel="1">
      <c r="B330" s="100"/>
      <c r="C330" s="908"/>
      <c r="D330" s="909"/>
      <c r="E330" s="909"/>
      <c r="F330" s="910"/>
      <c r="G330" s="890"/>
      <c r="H330" s="891"/>
      <c r="I330" s="152"/>
      <c r="J330" s="152"/>
      <c r="K330" s="152"/>
      <c r="L330" s="152"/>
      <c r="M330" s="152"/>
      <c r="N330" s="152"/>
      <c r="O330" s="152"/>
      <c r="P330" s="153"/>
      <c r="Q330" s="153"/>
      <c r="R330" s="156">
        <f t="shared" si="251"/>
        <v>0</v>
      </c>
      <c r="S330" s="156">
        <f t="shared" si="252"/>
        <v>0</v>
      </c>
      <c r="U330" s="157">
        <f t="shared" si="258"/>
        <v>0</v>
      </c>
      <c r="W330" s="152"/>
      <c r="X330" s="152"/>
      <c r="Y330" s="152"/>
      <c r="Z330" s="152"/>
      <c r="AA330" s="152"/>
      <c r="AB330" s="152"/>
      <c r="AC330" s="347"/>
      <c r="AD330" s="152"/>
      <c r="AE330" s="152"/>
      <c r="AF330" s="152"/>
      <c r="AG330" s="152"/>
      <c r="AH330" s="152"/>
      <c r="AI330" s="152"/>
      <c r="AJ330" s="347"/>
      <c r="AK330" s="152"/>
      <c r="AL330" s="152"/>
      <c r="AM330" s="295"/>
      <c r="AN330" s="228"/>
      <c r="AO330" s="228"/>
      <c r="AP330" s="228"/>
      <c r="AQ330" s="228"/>
      <c r="AR330" s="228"/>
      <c r="AS330" s="348"/>
      <c r="AT330" s="264">
        <f t="shared" si="228"/>
        <v>0</v>
      </c>
      <c r="AU330" s="259"/>
      <c r="AV330" s="265">
        <f t="shared" si="255"/>
        <v>0</v>
      </c>
      <c r="AX330" s="265">
        <f t="shared" si="259"/>
        <v>0</v>
      </c>
      <c r="AZ330" s="492">
        <f t="shared" si="256"/>
        <v>0</v>
      </c>
      <c r="BB330" s="492">
        <f t="shared" si="257"/>
        <v>0</v>
      </c>
      <c r="BD330" s="265">
        <f t="shared" si="260"/>
        <v>0</v>
      </c>
      <c r="BE330" s="105"/>
      <c r="BF330" s="105"/>
      <c r="BG330" s="105"/>
      <c r="BH330" s="105"/>
      <c r="BI330" s="105"/>
      <c r="BJ330" s="105"/>
    </row>
    <row r="331" spans="2:62" ht="20.100000000000001" hidden="1" customHeight="1" outlineLevel="1">
      <c r="B331" s="100"/>
      <c r="C331" s="908"/>
      <c r="D331" s="909"/>
      <c r="E331" s="909"/>
      <c r="F331" s="910"/>
      <c r="G331" s="890"/>
      <c r="H331" s="891"/>
      <c r="I331" s="152"/>
      <c r="J331" s="152"/>
      <c r="K331" s="152"/>
      <c r="L331" s="152"/>
      <c r="M331" s="152"/>
      <c r="N331" s="152"/>
      <c r="O331" s="152"/>
      <c r="P331" s="153"/>
      <c r="Q331" s="153"/>
      <c r="R331" s="156">
        <f t="shared" si="251"/>
        <v>0</v>
      </c>
      <c r="S331" s="156">
        <f t="shared" si="252"/>
        <v>0</v>
      </c>
      <c r="U331" s="157">
        <f t="shared" si="258"/>
        <v>0</v>
      </c>
      <c r="W331" s="152"/>
      <c r="X331" s="152"/>
      <c r="Y331" s="152"/>
      <c r="Z331" s="152"/>
      <c r="AA331" s="152"/>
      <c r="AB331" s="152"/>
      <c r="AC331" s="347"/>
      <c r="AD331" s="152"/>
      <c r="AE331" s="152"/>
      <c r="AF331" s="152"/>
      <c r="AG331" s="152"/>
      <c r="AH331" s="152"/>
      <c r="AI331" s="152"/>
      <c r="AJ331" s="347"/>
      <c r="AK331" s="152"/>
      <c r="AL331" s="152"/>
      <c r="AM331" s="295"/>
      <c r="AN331" s="228"/>
      <c r="AO331" s="228"/>
      <c r="AP331" s="228"/>
      <c r="AQ331" s="228"/>
      <c r="AR331" s="228"/>
      <c r="AS331" s="348"/>
      <c r="AT331" s="264">
        <f t="shared" si="228"/>
        <v>0</v>
      </c>
      <c r="AU331" s="259"/>
      <c r="AV331" s="265">
        <f t="shared" si="255"/>
        <v>0</v>
      </c>
      <c r="AX331" s="265">
        <f t="shared" si="259"/>
        <v>0</v>
      </c>
      <c r="AZ331" s="492">
        <f t="shared" si="256"/>
        <v>0</v>
      </c>
      <c r="BB331" s="492">
        <f t="shared" si="257"/>
        <v>0</v>
      </c>
      <c r="BD331" s="265">
        <f t="shared" si="260"/>
        <v>0</v>
      </c>
      <c r="BE331" s="105"/>
      <c r="BF331" s="105"/>
      <c r="BG331" s="105"/>
      <c r="BH331" s="105"/>
      <c r="BI331" s="105"/>
      <c r="BJ331" s="105"/>
    </row>
    <row r="332" spans="2:62" ht="20.100000000000001" hidden="1" customHeight="1" outlineLevel="1">
      <c r="B332" s="100"/>
      <c r="C332" s="908"/>
      <c r="D332" s="909"/>
      <c r="E332" s="909"/>
      <c r="F332" s="910"/>
      <c r="G332" s="890"/>
      <c r="H332" s="891"/>
      <c r="I332" s="152"/>
      <c r="J332" s="152"/>
      <c r="K332" s="152"/>
      <c r="L332" s="152"/>
      <c r="M332" s="152"/>
      <c r="N332" s="152"/>
      <c r="O332" s="152"/>
      <c r="P332" s="153"/>
      <c r="Q332" s="153"/>
      <c r="R332" s="156">
        <f t="shared" si="251"/>
        <v>0</v>
      </c>
      <c r="S332" s="156">
        <f t="shared" si="252"/>
        <v>0</v>
      </c>
      <c r="U332" s="157">
        <f t="shared" si="258"/>
        <v>0</v>
      </c>
      <c r="W332" s="152"/>
      <c r="X332" s="152"/>
      <c r="Y332" s="152"/>
      <c r="Z332" s="152"/>
      <c r="AA332" s="152"/>
      <c r="AB332" s="152"/>
      <c r="AC332" s="347"/>
      <c r="AD332" s="152"/>
      <c r="AE332" s="152"/>
      <c r="AF332" s="152"/>
      <c r="AG332" s="152"/>
      <c r="AH332" s="152"/>
      <c r="AI332" s="152"/>
      <c r="AJ332" s="347"/>
      <c r="AK332" s="152"/>
      <c r="AL332" s="152"/>
      <c r="AM332" s="295"/>
      <c r="AN332" s="228"/>
      <c r="AO332" s="228"/>
      <c r="AP332" s="228"/>
      <c r="AQ332" s="228"/>
      <c r="AR332" s="228"/>
      <c r="AS332" s="348"/>
      <c r="AT332" s="264">
        <f t="shared" si="228"/>
        <v>0</v>
      </c>
      <c r="AU332" s="259"/>
      <c r="AV332" s="265">
        <f t="shared" si="255"/>
        <v>0</v>
      </c>
      <c r="AX332" s="265">
        <f t="shared" si="259"/>
        <v>0</v>
      </c>
      <c r="AZ332" s="492">
        <f t="shared" si="256"/>
        <v>0</v>
      </c>
      <c r="BB332" s="492">
        <f t="shared" si="257"/>
        <v>0</v>
      </c>
      <c r="BD332" s="265">
        <f t="shared" si="260"/>
        <v>0</v>
      </c>
      <c r="BE332" s="105"/>
      <c r="BF332" s="105"/>
      <c r="BG332" s="105"/>
      <c r="BH332" s="105"/>
      <c r="BI332" s="105"/>
      <c r="BJ332" s="105"/>
    </row>
    <row r="333" spans="2:62" ht="20.100000000000001" hidden="1" customHeight="1" outlineLevel="1">
      <c r="B333" s="100"/>
      <c r="C333" s="908"/>
      <c r="D333" s="909"/>
      <c r="E333" s="909"/>
      <c r="F333" s="910"/>
      <c r="G333" s="890"/>
      <c r="H333" s="891"/>
      <c r="I333" s="152"/>
      <c r="J333" s="152"/>
      <c r="K333" s="152"/>
      <c r="L333" s="152"/>
      <c r="M333" s="152"/>
      <c r="N333" s="152"/>
      <c r="O333" s="152"/>
      <c r="P333" s="153"/>
      <c r="Q333" s="153"/>
      <c r="R333" s="156">
        <f t="shared" si="251"/>
        <v>0</v>
      </c>
      <c r="S333" s="156">
        <f t="shared" si="252"/>
        <v>0</v>
      </c>
      <c r="U333" s="157">
        <f t="shared" si="258"/>
        <v>0</v>
      </c>
      <c r="W333" s="152"/>
      <c r="X333" s="152"/>
      <c r="Y333" s="152"/>
      <c r="Z333" s="152"/>
      <c r="AA333" s="152"/>
      <c r="AB333" s="152"/>
      <c r="AC333" s="347"/>
      <c r="AD333" s="152"/>
      <c r="AE333" s="152"/>
      <c r="AF333" s="152"/>
      <c r="AG333" s="152"/>
      <c r="AH333" s="152"/>
      <c r="AI333" s="152"/>
      <c r="AJ333" s="347"/>
      <c r="AK333" s="152"/>
      <c r="AL333" s="152"/>
      <c r="AM333" s="295"/>
      <c r="AN333" s="228"/>
      <c r="AO333" s="228"/>
      <c r="AP333" s="228"/>
      <c r="AQ333" s="228"/>
      <c r="AR333" s="228"/>
      <c r="AS333" s="348"/>
      <c r="AT333" s="264">
        <f t="shared" si="228"/>
        <v>0</v>
      </c>
      <c r="AU333" s="259"/>
      <c r="AV333" s="265">
        <f t="shared" si="255"/>
        <v>0</v>
      </c>
      <c r="AX333" s="265">
        <f t="shared" si="259"/>
        <v>0</v>
      </c>
      <c r="AZ333" s="492">
        <f t="shared" si="256"/>
        <v>0</v>
      </c>
      <c r="BB333" s="492">
        <f t="shared" si="257"/>
        <v>0</v>
      </c>
      <c r="BD333" s="265">
        <f t="shared" si="260"/>
        <v>0</v>
      </c>
      <c r="BE333" s="105"/>
      <c r="BF333" s="105"/>
      <c r="BG333" s="105"/>
      <c r="BH333" s="105"/>
      <c r="BI333" s="105"/>
      <c r="BJ333" s="105"/>
    </row>
    <row r="334" spans="2:62" ht="9.9499999999999993" hidden="1" customHeight="1" outlineLevel="1">
      <c r="B334" s="101"/>
      <c r="C334" s="208"/>
      <c r="D334" s="208"/>
      <c r="E334" s="208"/>
      <c r="F334" s="208"/>
      <c r="G334" s="237"/>
      <c r="H334" s="207"/>
      <c r="I334" s="257"/>
      <c r="J334" s="257"/>
      <c r="K334" s="257"/>
      <c r="L334" s="257"/>
      <c r="M334" s="257"/>
      <c r="N334" s="257"/>
      <c r="O334" s="257"/>
      <c r="P334" s="256"/>
      <c r="Q334" s="102"/>
      <c r="R334" s="102"/>
      <c r="S334" s="102"/>
      <c r="U334" s="98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Z334" s="493"/>
      <c r="BE334" s="105"/>
      <c r="BF334" s="105"/>
      <c r="BG334" s="105"/>
      <c r="BH334" s="105"/>
      <c r="BI334" s="105"/>
      <c r="BJ334" s="105"/>
    </row>
    <row r="335" spans="2:62" ht="20.100000000000001" customHeight="1" collapsed="1">
      <c r="B335" s="8">
        <f>B318+1</f>
        <v>20</v>
      </c>
      <c r="C335" s="916"/>
      <c r="D335" s="917"/>
      <c r="E335" s="917"/>
      <c r="F335" s="918"/>
      <c r="G335" s="429"/>
      <c r="H335" s="206">
        <v>1</v>
      </c>
      <c r="I335" s="642">
        <f t="shared" ref="I335" si="261">$H335*SUM(I336:I350)</f>
        <v>0</v>
      </c>
      <c r="J335" s="643">
        <f t="shared" ref="J335:O335" si="262">$H335*SUM(J336:J350)</f>
        <v>0</v>
      </c>
      <c r="K335" s="644">
        <f t="shared" si="262"/>
        <v>0</v>
      </c>
      <c r="L335" s="645">
        <f t="shared" si="262"/>
        <v>0</v>
      </c>
      <c r="M335" s="645">
        <f t="shared" si="262"/>
        <v>0</v>
      </c>
      <c r="N335" s="644">
        <f t="shared" si="262"/>
        <v>0</v>
      </c>
      <c r="O335" s="642">
        <f t="shared" si="262"/>
        <v>0</v>
      </c>
      <c r="P335" s="209">
        <f t="shared" ref="P335:Q335" si="263">$H335*SUM(P336:P350)</f>
        <v>0</v>
      </c>
      <c r="Q335" s="210">
        <f t="shared" si="263"/>
        <v>0</v>
      </c>
      <c r="R335" s="136">
        <f t="shared" ref="R335:R350" si="264">P335*(1+Gewinn)*(1+SicherheitAngebot)</f>
        <v>0</v>
      </c>
      <c r="S335" s="137">
        <f t="shared" ref="S335:S350" si="265">Q335*(1+MGKZ)*(1+Gewinn)*(1+SicherheitAngebot)</f>
        <v>0</v>
      </c>
      <c r="U335" s="10">
        <f>I335*$I$7+J335*$J$7+K335*$K$7+L335*$L$7+M335*$M$7+N335*$N$7+O335*$O$7+R335+S335</f>
        <v>0</v>
      </c>
      <c r="W335" s="646">
        <f t="shared" ref="W335:AB335" si="266">$H335*SUM(W336:W350)</f>
        <v>0</v>
      </c>
      <c r="X335" s="647">
        <f t="shared" si="266"/>
        <v>0</v>
      </c>
      <c r="Y335" s="648">
        <f t="shared" si="266"/>
        <v>0</v>
      </c>
      <c r="Z335" s="649">
        <f t="shared" si="266"/>
        <v>0</v>
      </c>
      <c r="AA335" s="648">
        <f t="shared" si="266"/>
        <v>0</v>
      </c>
      <c r="AB335" s="646">
        <f t="shared" si="266"/>
        <v>0</v>
      </c>
      <c r="AC335" s="258"/>
      <c r="AD335" s="646">
        <f t="shared" ref="AD335:AM335" si="267">$H335*SUM(AD336:AD350)</f>
        <v>0</v>
      </c>
      <c r="AE335" s="647">
        <f t="shared" si="267"/>
        <v>0</v>
      </c>
      <c r="AF335" s="648">
        <f t="shared" si="267"/>
        <v>0</v>
      </c>
      <c r="AG335" s="649">
        <f t="shared" si="267"/>
        <v>0</v>
      </c>
      <c r="AH335" s="648">
        <f t="shared" si="267"/>
        <v>0</v>
      </c>
      <c r="AI335" s="646">
        <f t="shared" si="267"/>
        <v>0</v>
      </c>
      <c r="AJ335" s="258"/>
      <c r="AK335" s="653">
        <f t="shared" si="267"/>
        <v>0</v>
      </c>
      <c r="AL335" s="653">
        <f t="shared" si="267"/>
        <v>0</v>
      </c>
      <c r="AM335" s="653">
        <f t="shared" si="267"/>
        <v>0</v>
      </c>
      <c r="AN335" s="227">
        <f>$H335*SUM(AN336:AN350)*(1+Gewinn)*(1+SicherheitAngebot)</f>
        <v>0</v>
      </c>
      <c r="AO335" s="227">
        <f>$H335*SUM(AO336:AO350)*(1+Gewinn)*(1+SicherheitAngebot)</f>
        <v>0</v>
      </c>
      <c r="AP335" s="227">
        <f>$H335*SUM(AP336:AP350)*(1+Gewinn)*(1+SicherheitAngebot)</f>
        <v>0</v>
      </c>
      <c r="AQ335" s="227">
        <f>$H335*SUM(AQ336:AQ350)*(1+Gewinn)*(1+SicherheitAngebot)</f>
        <v>0</v>
      </c>
      <c r="AR335" s="227">
        <f>$H335*SUM(AR336:AR350)*(1+Gewinn)*(1+SicherheitAngebot)</f>
        <v>0</v>
      </c>
      <c r="AS335" s="262"/>
      <c r="AT335" s="263">
        <f t="shared" si="228"/>
        <v>0</v>
      </c>
      <c r="AU335" s="259"/>
      <c r="AV335" s="491">
        <f>AK335*$AK$7+AL335*$AL$7+AM335*$AM$7+SUM(AN335:AR335)+AT335/Zuschläge_IBN+AT335</f>
        <v>0</v>
      </c>
      <c r="AX335" s="685">
        <f>U335+AV335</f>
        <v>0</v>
      </c>
      <c r="AZ335" s="490">
        <f>IF(H335&gt;0,U335/(1+SicherheitAngebot)*(1+Sicherheit),0)</f>
        <v>0</v>
      </c>
      <c r="BB335" s="490">
        <f>IF(H335&gt;0,AV335/(1+SicherheitAngebot)*(1+Sicherheit),0)</f>
        <v>0</v>
      </c>
      <c r="BD335" s="490">
        <f>AZ335+BB335</f>
        <v>0</v>
      </c>
      <c r="BE335" s="105"/>
      <c r="BF335" s="105"/>
      <c r="BG335" s="105"/>
      <c r="BH335" s="105"/>
      <c r="BI335" s="105"/>
      <c r="BJ335" s="105"/>
    </row>
    <row r="336" spans="2:62" ht="20.100000000000001" hidden="1" customHeight="1" outlineLevel="1">
      <c r="B336" s="99"/>
      <c r="C336" s="908"/>
      <c r="D336" s="909"/>
      <c r="E336" s="909"/>
      <c r="F336" s="910"/>
      <c r="G336" s="890"/>
      <c r="H336" s="901"/>
      <c r="I336" s="152"/>
      <c r="J336" s="152"/>
      <c r="K336" s="152"/>
      <c r="L336" s="152"/>
      <c r="M336" s="152"/>
      <c r="N336" s="152"/>
      <c r="O336" s="152"/>
      <c r="P336" s="153"/>
      <c r="Q336" s="153"/>
      <c r="R336" s="156">
        <f t="shared" si="264"/>
        <v>0</v>
      </c>
      <c r="S336" s="156">
        <f t="shared" si="265"/>
        <v>0</v>
      </c>
      <c r="U336" s="157">
        <f>I336*$I$7+J336*$J$7+K336*$K$7+L336*$L$7+M336*$M$7+N336*$N$7+O336*$O$7+R336+S336</f>
        <v>0</v>
      </c>
      <c r="W336" s="152"/>
      <c r="X336" s="152"/>
      <c r="Y336" s="152"/>
      <c r="Z336" s="152"/>
      <c r="AA336" s="152"/>
      <c r="AB336" s="152"/>
      <c r="AC336" s="347"/>
      <c r="AD336" s="152"/>
      <c r="AE336" s="152"/>
      <c r="AF336" s="152"/>
      <c r="AG336" s="152"/>
      <c r="AH336" s="152"/>
      <c r="AI336" s="152"/>
      <c r="AJ336" s="347"/>
      <c r="AK336" s="152"/>
      <c r="AL336" s="152"/>
      <c r="AM336" s="295"/>
      <c r="AN336" s="228"/>
      <c r="AO336" s="228"/>
      <c r="AP336" s="228"/>
      <c r="AQ336" s="228"/>
      <c r="AR336" s="228"/>
      <c r="AS336" s="348"/>
      <c r="AT336" s="264">
        <f t="shared" si="228"/>
        <v>0</v>
      </c>
      <c r="AU336" s="259"/>
      <c r="AV336" s="265">
        <f t="shared" ref="AV336:AV350" si="268">AK336*$AK$7+AL336*$AL$7+AM336*$AM$7+SUM(AN336:AR336)*(1+Gewinn)*(1+SicherheitAngebot)+AT336/Zuschläge_IBN+AT336</f>
        <v>0</v>
      </c>
      <c r="AX336" s="265">
        <f>U336+AV336</f>
        <v>0</v>
      </c>
      <c r="AZ336" s="492">
        <f t="shared" ref="AZ336:AZ350" si="269">U336/(1+SicherheitAngebot)*(1+Sicherheit)</f>
        <v>0</v>
      </c>
      <c r="BB336" s="492">
        <f t="shared" ref="BB336:BB350" si="270">AV336/(1+SicherheitAngebot)*(1+Sicherheit)</f>
        <v>0</v>
      </c>
      <c r="BD336" s="265">
        <f>AZ336+BB336</f>
        <v>0</v>
      </c>
      <c r="BE336" s="105"/>
      <c r="BF336" s="105"/>
      <c r="BG336" s="105"/>
      <c r="BH336" s="105"/>
      <c r="BI336" s="105"/>
      <c r="BJ336" s="105"/>
    </row>
    <row r="337" spans="2:62" ht="20.100000000000001" hidden="1" customHeight="1" outlineLevel="1">
      <c r="B337" s="100"/>
      <c r="C337" s="908"/>
      <c r="D337" s="909"/>
      <c r="E337" s="909"/>
      <c r="F337" s="910"/>
      <c r="G337" s="890"/>
      <c r="H337" s="891"/>
      <c r="I337" s="152"/>
      <c r="J337" s="152"/>
      <c r="K337" s="152"/>
      <c r="L337" s="152"/>
      <c r="M337" s="152"/>
      <c r="N337" s="152"/>
      <c r="O337" s="152"/>
      <c r="P337" s="153"/>
      <c r="Q337" s="153"/>
      <c r="R337" s="156">
        <f t="shared" si="264"/>
        <v>0</v>
      </c>
      <c r="S337" s="156">
        <f t="shared" si="265"/>
        <v>0</v>
      </c>
      <c r="U337" s="157">
        <f t="shared" ref="U337:U350" si="271">I337*$I$7+J337*$J$7+K337*$K$7+L337*$L$7+M337*$M$7+N337*$N$7+O337*$O$7+R337+S337</f>
        <v>0</v>
      </c>
      <c r="W337" s="152"/>
      <c r="X337" s="152"/>
      <c r="Y337" s="152"/>
      <c r="Z337" s="152"/>
      <c r="AA337" s="152"/>
      <c r="AB337" s="152"/>
      <c r="AC337" s="347"/>
      <c r="AD337" s="152"/>
      <c r="AE337" s="152"/>
      <c r="AF337" s="152"/>
      <c r="AG337" s="152"/>
      <c r="AH337" s="152"/>
      <c r="AI337" s="152"/>
      <c r="AJ337" s="347"/>
      <c r="AK337" s="152"/>
      <c r="AL337" s="152"/>
      <c r="AM337" s="295"/>
      <c r="AN337" s="228"/>
      <c r="AO337" s="228"/>
      <c r="AP337" s="228"/>
      <c r="AQ337" s="228"/>
      <c r="AR337" s="228"/>
      <c r="AS337" s="348"/>
      <c r="AT337" s="264">
        <f t="shared" si="228"/>
        <v>0</v>
      </c>
      <c r="AU337" s="259"/>
      <c r="AV337" s="265">
        <f t="shared" si="268"/>
        <v>0</v>
      </c>
      <c r="AX337" s="265">
        <f t="shared" ref="AX337:AX350" si="272">U337+AV337</f>
        <v>0</v>
      </c>
      <c r="AZ337" s="492">
        <f t="shared" si="269"/>
        <v>0</v>
      </c>
      <c r="BB337" s="492">
        <f t="shared" si="270"/>
        <v>0</v>
      </c>
      <c r="BD337" s="265">
        <f t="shared" ref="BD337:BD350" si="273">AZ337+BB337</f>
        <v>0</v>
      </c>
      <c r="BE337" s="105"/>
      <c r="BF337" s="105"/>
      <c r="BG337" s="105"/>
      <c r="BH337" s="105"/>
      <c r="BI337" s="105"/>
      <c r="BJ337" s="105"/>
    </row>
    <row r="338" spans="2:62" ht="20.100000000000001" hidden="1" customHeight="1" outlineLevel="1">
      <c r="B338" s="100"/>
      <c r="C338" s="908"/>
      <c r="D338" s="909"/>
      <c r="E338" s="909"/>
      <c r="F338" s="910"/>
      <c r="G338" s="890"/>
      <c r="H338" s="891"/>
      <c r="I338" s="152"/>
      <c r="J338" s="152"/>
      <c r="K338" s="152"/>
      <c r="L338" s="152"/>
      <c r="M338" s="152"/>
      <c r="N338" s="152"/>
      <c r="O338" s="152"/>
      <c r="P338" s="153"/>
      <c r="Q338" s="153"/>
      <c r="R338" s="156">
        <f t="shared" si="264"/>
        <v>0</v>
      </c>
      <c r="S338" s="156">
        <f t="shared" si="265"/>
        <v>0</v>
      </c>
      <c r="U338" s="157">
        <f t="shared" si="271"/>
        <v>0</v>
      </c>
      <c r="W338" s="152"/>
      <c r="X338" s="152"/>
      <c r="Y338" s="152"/>
      <c r="Z338" s="152"/>
      <c r="AA338" s="152"/>
      <c r="AB338" s="152"/>
      <c r="AC338" s="347"/>
      <c r="AD338" s="152"/>
      <c r="AE338" s="152"/>
      <c r="AF338" s="152"/>
      <c r="AG338" s="152"/>
      <c r="AH338" s="152"/>
      <c r="AI338" s="152"/>
      <c r="AJ338" s="347"/>
      <c r="AK338" s="152"/>
      <c r="AL338" s="152"/>
      <c r="AM338" s="295"/>
      <c r="AN338" s="228"/>
      <c r="AO338" s="228"/>
      <c r="AP338" s="228"/>
      <c r="AQ338" s="228"/>
      <c r="AR338" s="228"/>
      <c r="AS338" s="348"/>
      <c r="AT338" s="264">
        <f t="shared" si="228"/>
        <v>0</v>
      </c>
      <c r="AU338" s="259"/>
      <c r="AV338" s="265">
        <f t="shared" si="268"/>
        <v>0</v>
      </c>
      <c r="AX338" s="265">
        <f t="shared" si="272"/>
        <v>0</v>
      </c>
      <c r="AZ338" s="492">
        <f t="shared" si="269"/>
        <v>0</v>
      </c>
      <c r="BB338" s="492">
        <f t="shared" si="270"/>
        <v>0</v>
      </c>
      <c r="BD338" s="265">
        <f t="shared" si="273"/>
        <v>0</v>
      </c>
      <c r="BE338" s="105"/>
      <c r="BF338" s="105"/>
      <c r="BG338" s="105"/>
      <c r="BH338" s="105"/>
      <c r="BI338" s="105"/>
      <c r="BJ338" s="105"/>
    </row>
    <row r="339" spans="2:62" ht="20.100000000000001" hidden="1" customHeight="1" outlineLevel="1">
      <c r="B339" s="100"/>
      <c r="C339" s="908"/>
      <c r="D339" s="909"/>
      <c r="E339" s="909"/>
      <c r="F339" s="910"/>
      <c r="G339" s="890"/>
      <c r="H339" s="891"/>
      <c r="I339" s="152"/>
      <c r="J339" s="152"/>
      <c r="K339" s="152"/>
      <c r="L339" s="152"/>
      <c r="M339" s="152"/>
      <c r="N339" s="152"/>
      <c r="O339" s="152"/>
      <c r="P339" s="153"/>
      <c r="Q339" s="153"/>
      <c r="R339" s="156">
        <f t="shared" si="264"/>
        <v>0</v>
      </c>
      <c r="S339" s="156">
        <f t="shared" si="265"/>
        <v>0</v>
      </c>
      <c r="U339" s="157">
        <f t="shared" si="271"/>
        <v>0</v>
      </c>
      <c r="W339" s="152"/>
      <c r="X339" s="152"/>
      <c r="Y339" s="152"/>
      <c r="Z339" s="152"/>
      <c r="AA339" s="152"/>
      <c r="AB339" s="152"/>
      <c r="AC339" s="347"/>
      <c r="AD339" s="152"/>
      <c r="AE339" s="152"/>
      <c r="AF339" s="152"/>
      <c r="AG339" s="152"/>
      <c r="AH339" s="152"/>
      <c r="AI339" s="152"/>
      <c r="AJ339" s="347"/>
      <c r="AK339" s="152"/>
      <c r="AL339" s="152"/>
      <c r="AM339" s="295"/>
      <c r="AN339" s="228"/>
      <c r="AO339" s="228"/>
      <c r="AP339" s="228"/>
      <c r="AQ339" s="228"/>
      <c r="AR339" s="228"/>
      <c r="AS339" s="348"/>
      <c r="AT339" s="264">
        <f t="shared" si="228"/>
        <v>0</v>
      </c>
      <c r="AU339" s="259"/>
      <c r="AV339" s="265">
        <f t="shared" si="268"/>
        <v>0</v>
      </c>
      <c r="AX339" s="265">
        <f t="shared" si="272"/>
        <v>0</v>
      </c>
      <c r="AZ339" s="492">
        <f t="shared" si="269"/>
        <v>0</v>
      </c>
      <c r="BB339" s="492">
        <f t="shared" si="270"/>
        <v>0</v>
      </c>
      <c r="BD339" s="265">
        <f t="shared" si="273"/>
        <v>0</v>
      </c>
      <c r="BE339" s="105"/>
      <c r="BF339" s="105"/>
      <c r="BG339" s="105"/>
      <c r="BH339" s="105"/>
      <c r="BI339" s="105"/>
      <c r="BJ339" s="105"/>
    </row>
    <row r="340" spans="2:62" ht="20.100000000000001" hidden="1" customHeight="1" outlineLevel="1">
      <c r="B340" s="100"/>
      <c r="C340" s="908"/>
      <c r="D340" s="909"/>
      <c r="E340" s="909"/>
      <c r="F340" s="910"/>
      <c r="G340" s="890"/>
      <c r="H340" s="891"/>
      <c r="I340" s="152"/>
      <c r="J340" s="152"/>
      <c r="K340" s="152"/>
      <c r="L340" s="152"/>
      <c r="M340" s="152"/>
      <c r="N340" s="152"/>
      <c r="O340" s="152"/>
      <c r="P340" s="153"/>
      <c r="Q340" s="153"/>
      <c r="R340" s="156">
        <f t="shared" si="264"/>
        <v>0</v>
      </c>
      <c r="S340" s="156">
        <f t="shared" si="265"/>
        <v>0</v>
      </c>
      <c r="U340" s="157">
        <f t="shared" si="271"/>
        <v>0</v>
      </c>
      <c r="W340" s="152"/>
      <c r="X340" s="152"/>
      <c r="Y340" s="152"/>
      <c r="Z340" s="152"/>
      <c r="AA340" s="152"/>
      <c r="AB340" s="152"/>
      <c r="AC340" s="347"/>
      <c r="AD340" s="152"/>
      <c r="AE340" s="152"/>
      <c r="AF340" s="152"/>
      <c r="AG340" s="152"/>
      <c r="AH340" s="152"/>
      <c r="AI340" s="152"/>
      <c r="AJ340" s="347"/>
      <c r="AK340" s="152"/>
      <c r="AL340" s="152"/>
      <c r="AM340" s="295"/>
      <c r="AN340" s="228"/>
      <c r="AO340" s="228"/>
      <c r="AP340" s="228"/>
      <c r="AQ340" s="228"/>
      <c r="AR340" s="228"/>
      <c r="AS340" s="348"/>
      <c r="AT340" s="264">
        <f t="shared" si="228"/>
        <v>0</v>
      </c>
      <c r="AU340" s="259"/>
      <c r="AV340" s="265">
        <f t="shared" si="268"/>
        <v>0</v>
      </c>
      <c r="AX340" s="265">
        <f t="shared" si="272"/>
        <v>0</v>
      </c>
      <c r="AZ340" s="492">
        <f t="shared" si="269"/>
        <v>0</v>
      </c>
      <c r="BB340" s="492">
        <f t="shared" si="270"/>
        <v>0</v>
      </c>
      <c r="BD340" s="265">
        <f t="shared" si="273"/>
        <v>0</v>
      </c>
      <c r="BE340" s="105"/>
      <c r="BF340" s="105"/>
      <c r="BG340" s="105"/>
      <c r="BH340" s="105"/>
      <c r="BI340" s="105"/>
      <c r="BJ340" s="105"/>
    </row>
    <row r="341" spans="2:62" ht="20.100000000000001" hidden="1" customHeight="1" outlineLevel="1">
      <c r="B341" s="100"/>
      <c r="C341" s="908"/>
      <c r="D341" s="909"/>
      <c r="E341" s="909"/>
      <c r="F341" s="910"/>
      <c r="G341" s="890"/>
      <c r="H341" s="891"/>
      <c r="I341" s="152"/>
      <c r="J341" s="152"/>
      <c r="K341" s="152"/>
      <c r="L341" s="152"/>
      <c r="M341" s="152"/>
      <c r="N341" s="152"/>
      <c r="O341" s="152"/>
      <c r="P341" s="153"/>
      <c r="Q341" s="153"/>
      <c r="R341" s="156">
        <f t="shared" si="264"/>
        <v>0</v>
      </c>
      <c r="S341" s="156">
        <f t="shared" si="265"/>
        <v>0</v>
      </c>
      <c r="U341" s="157">
        <f t="shared" si="271"/>
        <v>0</v>
      </c>
      <c r="W341" s="152"/>
      <c r="X341" s="152"/>
      <c r="Y341" s="152"/>
      <c r="Z341" s="152"/>
      <c r="AA341" s="152"/>
      <c r="AB341" s="152"/>
      <c r="AC341" s="347"/>
      <c r="AD341" s="152"/>
      <c r="AE341" s="152"/>
      <c r="AF341" s="152"/>
      <c r="AG341" s="152"/>
      <c r="AH341" s="152"/>
      <c r="AI341" s="152"/>
      <c r="AJ341" s="347"/>
      <c r="AK341" s="152"/>
      <c r="AL341" s="152"/>
      <c r="AM341" s="295"/>
      <c r="AN341" s="228"/>
      <c r="AO341" s="228"/>
      <c r="AP341" s="228"/>
      <c r="AQ341" s="228"/>
      <c r="AR341" s="228"/>
      <c r="AS341" s="348"/>
      <c r="AT341" s="264">
        <f t="shared" si="228"/>
        <v>0</v>
      </c>
      <c r="AU341" s="259"/>
      <c r="AV341" s="265">
        <f t="shared" si="268"/>
        <v>0</v>
      </c>
      <c r="AX341" s="265">
        <f t="shared" si="272"/>
        <v>0</v>
      </c>
      <c r="AZ341" s="492">
        <f t="shared" si="269"/>
        <v>0</v>
      </c>
      <c r="BB341" s="492">
        <f t="shared" si="270"/>
        <v>0</v>
      </c>
      <c r="BD341" s="265">
        <f t="shared" si="273"/>
        <v>0</v>
      </c>
      <c r="BE341" s="105"/>
      <c r="BF341" s="105"/>
      <c r="BG341" s="105"/>
      <c r="BH341" s="105"/>
      <c r="BI341" s="105"/>
      <c r="BJ341" s="105"/>
    </row>
    <row r="342" spans="2:62" ht="20.100000000000001" hidden="1" customHeight="1" outlineLevel="1">
      <c r="B342" s="100"/>
      <c r="C342" s="908"/>
      <c r="D342" s="909"/>
      <c r="E342" s="909"/>
      <c r="F342" s="910"/>
      <c r="G342" s="890"/>
      <c r="H342" s="891"/>
      <c r="I342" s="152"/>
      <c r="J342" s="152"/>
      <c r="K342" s="152"/>
      <c r="L342" s="152"/>
      <c r="M342" s="152"/>
      <c r="N342" s="152"/>
      <c r="O342" s="152"/>
      <c r="P342" s="153"/>
      <c r="Q342" s="153"/>
      <c r="R342" s="156">
        <f t="shared" si="264"/>
        <v>0</v>
      </c>
      <c r="S342" s="156">
        <f t="shared" si="265"/>
        <v>0</v>
      </c>
      <c r="U342" s="157">
        <f t="shared" si="271"/>
        <v>0</v>
      </c>
      <c r="W342" s="152"/>
      <c r="X342" s="152"/>
      <c r="Y342" s="152"/>
      <c r="Z342" s="152"/>
      <c r="AA342" s="152"/>
      <c r="AB342" s="152"/>
      <c r="AC342" s="347"/>
      <c r="AD342" s="152"/>
      <c r="AE342" s="152"/>
      <c r="AF342" s="152"/>
      <c r="AG342" s="152"/>
      <c r="AH342" s="152"/>
      <c r="AI342" s="152"/>
      <c r="AJ342" s="347"/>
      <c r="AK342" s="152"/>
      <c r="AL342" s="152"/>
      <c r="AM342" s="295"/>
      <c r="AN342" s="228"/>
      <c r="AO342" s="228"/>
      <c r="AP342" s="228"/>
      <c r="AQ342" s="228"/>
      <c r="AR342" s="228"/>
      <c r="AS342" s="348"/>
      <c r="AT342" s="264">
        <f t="shared" si="228"/>
        <v>0</v>
      </c>
      <c r="AU342" s="259"/>
      <c r="AV342" s="265">
        <f t="shared" si="268"/>
        <v>0</v>
      </c>
      <c r="AX342" s="265">
        <f t="shared" si="272"/>
        <v>0</v>
      </c>
      <c r="AZ342" s="492">
        <f t="shared" si="269"/>
        <v>0</v>
      </c>
      <c r="BB342" s="492">
        <f t="shared" si="270"/>
        <v>0</v>
      </c>
      <c r="BD342" s="265">
        <f t="shared" si="273"/>
        <v>0</v>
      </c>
      <c r="BE342" s="105"/>
      <c r="BF342" s="105"/>
      <c r="BG342" s="105"/>
      <c r="BH342" s="105"/>
      <c r="BI342" s="105"/>
      <c r="BJ342" s="105"/>
    </row>
    <row r="343" spans="2:62" ht="20.100000000000001" hidden="1" customHeight="1" outlineLevel="1">
      <c r="B343" s="100"/>
      <c r="C343" s="908"/>
      <c r="D343" s="909"/>
      <c r="E343" s="909"/>
      <c r="F343" s="910"/>
      <c r="G343" s="890"/>
      <c r="H343" s="891"/>
      <c r="I343" s="152"/>
      <c r="J343" s="152"/>
      <c r="K343" s="152"/>
      <c r="L343" s="152"/>
      <c r="M343" s="152"/>
      <c r="N343" s="152"/>
      <c r="O343" s="152"/>
      <c r="P343" s="153"/>
      <c r="Q343" s="153"/>
      <c r="R343" s="156">
        <f t="shared" si="264"/>
        <v>0</v>
      </c>
      <c r="S343" s="156">
        <f t="shared" si="265"/>
        <v>0</v>
      </c>
      <c r="U343" s="157">
        <f t="shared" si="271"/>
        <v>0</v>
      </c>
      <c r="W343" s="152"/>
      <c r="X343" s="152"/>
      <c r="Y343" s="152"/>
      <c r="Z343" s="152"/>
      <c r="AA343" s="152"/>
      <c r="AB343" s="152"/>
      <c r="AC343" s="347"/>
      <c r="AD343" s="152"/>
      <c r="AE343" s="152"/>
      <c r="AF343" s="152"/>
      <c r="AG343" s="152"/>
      <c r="AH343" s="152"/>
      <c r="AI343" s="152"/>
      <c r="AJ343" s="347"/>
      <c r="AK343" s="152"/>
      <c r="AL343" s="152"/>
      <c r="AM343" s="295"/>
      <c r="AN343" s="228"/>
      <c r="AO343" s="228"/>
      <c r="AP343" s="228"/>
      <c r="AQ343" s="228"/>
      <c r="AR343" s="228"/>
      <c r="AS343" s="348"/>
      <c r="AT343" s="264">
        <f t="shared" si="228"/>
        <v>0</v>
      </c>
      <c r="AU343" s="259"/>
      <c r="AV343" s="265">
        <f t="shared" si="268"/>
        <v>0</v>
      </c>
      <c r="AX343" s="265">
        <f t="shared" si="272"/>
        <v>0</v>
      </c>
      <c r="AZ343" s="492">
        <f t="shared" si="269"/>
        <v>0</v>
      </c>
      <c r="BB343" s="492">
        <f t="shared" si="270"/>
        <v>0</v>
      </c>
      <c r="BD343" s="265">
        <f t="shared" si="273"/>
        <v>0</v>
      </c>
      <c r="BE343" s="105"/>
      <c r="BF343" s="105"/>
      <c r="BG343" s="105"/>
      <c r="BH343" s="105"/>
      <c r="BI343" s="105"/>
      <c r="BJ343" s="105"/>
    </row>
    <row r="344" spans="2:62" ht="20.100000000000001" hidden="1" customHeight="1" outlineLevel="1">
      <c r="B344" s="100"/>
      <c r="C344" s="908"/>
      <c r="D344" s="909"/>
      <c r="E344" s="909"/>
      <c r="F344" s="910"/>
      <c r="G344" s="890"/>
      <c r="H344" s="891"/>
      <c r="I344" s="152"/>
      <c r="J344" s="152"/>
      <c r="K344" s="152"/>
      <c r="L344" s="152"/>
      <c r="M344" s="152"/>
      <c r="N344" s="152"/>
      <c r="O344" s="152"/>
      <c r="P344" s="153"/>
      <c r="Q344" s="153"/>
      <c r="R344" s="156">
        <f t="shared" si="264"/>
        <v>0</v>
      </c>
      <c r="S344" s="156">
        <f t="shared" si="265"/>
        <v>0</v>
      </c>
      <c r="U344" s="157">
        <f t="shared" si="271"/>
        <v>0</v>
      </c>
      <c r="W344" s="152"/>
      <c r="X344" s="152"/>
      <c r="Y344" s="152"/>
      <c r="Z344" s="152"/>
      <c r="AA344" s="152"/>
      <c r="AB344" s="152"/>
      <c r="AC344" s="347"/>
      <c r="AD344" s="152"/>
      <c r="AE344" s="152"/>
      <c r="AF344" s="152"/>
      <c r="AG344" s="152"/>
      <c r="AH344" s="152"/>
      <c r="AI344" s="152"/>
      <c r="AJ344" s="347"/>
      <c r="AK344" s="152"/>
      <c r="AL344" s="152"/>
      <c r="AM344" s="295"/>
      <c r="AN344" s="228"/>
      <c r="AO344" s="228"/>
      <c r="AP344" s="228"/>
      <c r="AQ344" s="228"/>
      <c r="AR344" s="228"/>
      <c r="AS344" s="348"/>
      <c r="AT344" s="264">
        <f t="shared" si="228"/>
        <v>0</v>
      </c>
      <c r="AU344" s="259"/>
      <c r="AV344" s="265">
        <f t="shared" si="268"/>
        <v>0</v>
      </c>
      <c r="AX344" s="265">
        <f t="shared" si="272"/>
        <v>0</v>
      </c>
      <c r="AZ344" s="492">
        <f t="shared" si="269"/>
        <v>0</v>
      </c>
      <c r="BB344" s="492">
        <f t="shared" si="270"/>
        <v>0</v>
      </c>
      <c r="BD344" s="265">
        <f t="shared" si="273"/>
        <v>0</v>
      </c>
      <c r="BE344" s="105"/>
      <c r="BF344" s="105"/>
      <c r="BG344" s="105"/>
      <c r="BH344" s="105"/>
      <c r="BI344" s="105"/>
      <c r="BJ344" s="105"/>
    </row>
    <row r="345" spans="2:62" ht="20.100000000000001" hidden="1" customHeight="1" outlineLevel="1">
      <c r="B345" s="100"/>
      <c r="C345" s="908"/>
      <c r="D345" s="909"/>
      <c r="E345" s="909"/>
      <c r="F345" s="910"/>
      <c r="G345" s="890"/>
      <c r="H345" s="891"/>
      <c r="I345" s="152"/>
      <c r="J345" s="152"/>
      <c r="K345" s="152"/>
      <c r="L345" s="152"/>
      <c r="M345" s="152"/>
      <c r="N345" s="152"/>
      <c r="O345" s="152"/>
      <c r="P345" s="153"/>
      <c r="Q345" s="153"/>
      <c r="R345" s="156">
        <f t="shared" si="264"/>
        <v>0</v>
      </c>
      <c r="S345" s="156">
        <f t="shared" si="265"/>
        <v>0</v>
      </c>
      <c r="U345" s="157">
        <f t="shared" si="271"/>
        <v>0</v>
      </c>
      <c r="W345" s="152"/>
      <c r="X345" s="152"/>
      <c r="Y345" s="152"/>
      <c r="Z345" s="152"/>
      <c r="AA345" s="152"/>
      <c r="AB345" s="152"/>
      <c r="AC345" s="347"/>
      <c r="AD345" s="152"/>
      <c r="AE345" s="152"/>
      <c r="AF345" s="152"/>
      <c r="AG345" s="152"/>
      <c r="AH345" s="152"/>
      <c r="AI345" s="152"/>
      <c r="AJ345" s="347"/>
      <c r="AK345" s="152"/>
      <c r="AL345" s="152"/>
      <c r="AM345" s="295"/>
      <c r="AN345" s="228"/>
      <c r="AO345" s="228"/>
      <c r="AP345" s="228"/>
      <c r="AQ345" s="228"/>
      <c r="AR345" s="228"/>
      <c r="AS345" s="348"/>
      <c r="AT345" s="264">
        <f t="shared" si="228"/>
        <v>0</v>
      </c>
      <c r="AU345" s="259"/>
      <c r="AV345" s="265">
        <f t="shared" si="268"/>
        <v>0</v>
      </c>
      <c r="AX345" s="265">
        <f t="shared" si="272"/>
        <v>0</v>
      </c>
      <c r="AZ345" s="492">
        <f t="shared" si="269"/>
        <v>0</v>
      </c>
      <c r="BB345" s="492">
        <f t="shared" si="270"/>
        <v>0</v>
      </c>
      <c r="BD345" s="265">
        <f t="shared" si="273"/>
        <v>0</v>
      </c>
      <c r="BE345" s="105"/>
      <c r="BF345" s="105"/>
      <c r="BG345" s="105"/>
      <c r="BH345" s="105"/>
      <c r="BI345" s="105"/>
      <c r="BJ345" s="105"/>
    </row>
    <row r="346" spans="2:62" ht="20.100000000000001" hidden="1" customHeight="1" outlineLevel="1">
      <c r="B346" s="100"/>
      <c r="C346" s="908"/>
      <c r="D346" s="909"/>
      <c r="E346" s="909"/>
      <c r="F346" s="910"/>
      <c r="G346" s="890"/>
      <c r="H346" s="891"/>
      <c r="I346" s="152"/>
      <c r="J346" s="152"/>
      <c r="K346" s="152"/>
      <c r="L346" s="152"/>
      <c r="M346" s="152"/>
      <c r="N346" s="152"/>
      <c r="O346" s="152"/>
      <c r="P346" s="153"/>
      <c r="Q346" s="153"/>
      <c r="R346" s="156">
        <f t="shared" si="264"/>
        <v>0</v>
      </c>
      <c r="S346" s="156">
        <f t="shared" si="265"/>
        <v>0</v>
      </c>
      <c r="U346" s="157">
        <f t="shared" si="271"/>
        <v>0</v>
      </c>
      <c r="W346" s="152"/>
      <c r="X346" s="152"/>
      <c r="Y346" s="152"/>
      <c r="Z346" s="152"/>
      <c r="AA346" s="152"/>
      <c r="AB346" s="152"/>
      <c r="AC346" s="347"/>
      <c r="AD346" s="152"/>
      <c r="AE346" s="152"/>
      <c r="AF346" s="152"/>
      <c r="AG346" s="152"/>
      <c r="AH346" s="152"/>
      <c r="AI346" s="152"/>
      <c r="AJ346" s="347"/>
      <c r="AK346" s="152"/>
      <c r="AL346" s="152"/>
      <c r="AM346" s="295"/>
      <c r="AN346" s="228"/>
      <c r="AO346" s="228"/>
      <c r="AP346" s="228"/>
      <c r="AQ346" s="228"/>
      <c r="AR346" s="228"/>
      <c r="AS346" s="348"/>
      <c r="AT346" s="264">
        <f t="shared" si="228"/>
        <v>0</v>
      </c>
      <c r="AU346" s="259"/>
      <c r="AV346" s="265">
        <f t="shared" si="268"/>
        <v>0</v>
      </c>
      <c r="AX346" s="265">
        <f t="shared" si="272"/>
        <v>0</v>
      </c>
      <c r="AZ346" s="492">
        <f t="shared" si="269"/>
        <v>0</v>
      </c>
      <c r="BB346" s="492">
        <f t="shared" si="270"/>
        <v>0</v>
      </c>
      <c r="BD346" s="265">
        <f t="shared" si="273"/>
        <v>0</v>
      </c>
      <c r="BE346" s="105"/>
      <c r="BF346" s="105"/>
      <c r="BG346" s="105"/>
      <c r="BH346" s="105"/>
      <c r="BI346" s="105"/>
      <c r="BJ346" s="105"/>
    </row>
    <row r="347" spans="2:62" ht="20.100000000000001" hidden="1" customHeight="1" outlineLevel="1">
      <c r="B347" s="100"/>
      <c r="C347" s="908"/>
      <c r="D347" s="909"/>
      <c r="E347" s="909"/>
      <c r="F347" s="910"/>
      <c r="G347" s="890"/>
      <c r="H347" s="891"/>
      <c r="I347" s="152"/>
      <c r="J347" s="152"/>
      <c r="K347" s="152"/>
      <c r="L347" s="152"/>
      <c r="M347" s="152"/>
      <c r="N347" s="152"/>
      <c r="O347" s="152"/>
      <c r="P347" s="153"/>
      <c r="Q347" s="153"/>
      <c r="R347" s="156">
        <f t="shared" si="264"/>
        <v>0</v>
      </c>
      <c r="S347" s="156">
        <f t="shared" si="265"/>
        <v>0</v>
      </c>
      <c r="U347" s="157">
        <f t="shared" si="271"/>
        <v>0</v>
      </c>
      <c r="W347" s="152"/>
      <c r="X347" s="152"/>
      <c r="Y347" s="152"/>
      <c r="Z347" s="152"/>
      <c r="AA347" s="152"/>
      <c r="AB347" s="152"/>
      <c r="AC347" s="347"/>
      <c r="AD347" s="152"/>
      <c r="AE347" s="152"/>
      <c r="AF347" s="152"/>
      <c r="AG347" s="152"/>
      <c r="AH347" s="152"/>
      <c r="AI347" s="152"/>
      <c r="AJ347" s="347"/>
      <c r="AK347" s="152"/>
      <c r="AL347" s="152"/>
      <c r="AM347" s="295"/>
      <c r="AN347" s="228"/>
      <c r="AO347" s="228"/>
      <c r="AP347" s="228"/>
      <c r="AQ347" s="228"/>
      <c r="AR347" s="228"/>
      <c r="AS347" s="348"/>
      <c r="AT347" s="264">
        <f t="shared" si="228"/>
        <v>0</v>
      </c>
      <c r="AU347" s="259"/>
      <c r="AV347" s="265">
        <f t="shared" si="268"/>
        <v>0</v>
      </c>
      <c r="AX347" s="265">
        <f t="shared" si="272"/>
        <v>0</v>
      </c>
      <c r="AZ347" s="492">
        <f t="shared" si="269"/>
        <v>0</v>
      </c>
      <c r="BB347" s="492">
        <f t="shared" si="270"/>
        <v>0</v>
      </c>
      <c r="BD347" s="265">
        <f t="shared" si="273"/>
        <v>0</v>
      </c>
      <c r="BE347" s="105"/>
      <c r="BF347" s="105"/>
      <c r="BG347" s="105"/>
      <c r="BH347" s="105"/>
      <c r="BI347" s="105"/>
      <c r="BJ347" s="105"/>
    </row>
    <row r="348" spans="2:62" ht="20.100000000000001" hidden="1" customHeight="1" outlineLevel="1">
      <c r="B348" s="100"/>
      <c r="C348" s="908"/>
      <c r="D348" s="909"/>
      <c r="E348" s="909"/>
      <c r="F348" s="910"/>
      <c r="G348" s="890"/>
      <c r="H348" s="891"/>
      <c r="I348" s="152"/>
      <c r="J348" s="152"/>
      <c r="K348" s="152"/>
      <c r="L348" s="152"/>
      <c r="M348" s="152"/>
      <c r="N348" s="152"/>
      <c r="O348" s="152"/>
      <c r="P348" s="153"/>
      <c r="Q348" s="153"/>
      <c r="R348" s="156">
        <f t="shared" si="264"/>
        <v>0</v>
      </c>
      <c r="S348" s="156">
        <f t="shared" si="265"/>
        <v>0</v>
      </c>
      <c r="U348" s="157">
        <f t="shared" si="271"/>
        <v>0</v>
      </c>
      <c r="W348" s="152"/>
      <c r="X348" s="152"/>
      <c r="Y348" s="152"/>
      <c r="Z348" s="152"/>
      <c r="AA348" s="152"/>
      <c r="AB348" s="152"/>
      <c r="AC348" s="347"/>
      <c r="AD348" s="152"/>
      <c r="AE348" s="152"/>
      <c r="AF348" s="152"/>
      <c r="AG348" s="152"/>
      <c r="AH348" s="152"/>
      <c r="AI348" s="152"/>
      <c r="AJ348" s="347"/>
      <c r="AK348" s="152"/>
      <c r="AL348" s="152"/>
      <c r="AM348" s="295"/>
      <c r="AN348" s="228"/>
      <c r="AO348" s="228"/>
      <c r="AP348" s="228"/>
      <c r="AQ348" s="228"/>
      <c r="AR348" s="228"/>
      <c r="AS348" s="348"/>
      <c r="AT348" s="264">
        <f t="shared" ref="AT348:AT350" si="274">((W348+AD348)*$W$7+(X348+AE348)*$X$7+(Y348+Z348+AF348+AG348)*$Z$7+(AA348+AH348)*$AA$7+(AB348+AI348)*$AB$7)*Zuschläge_IBN</f>
        <v>0</v>
      </c>
      <c r="AU348" s="259"/>
      <c r="AV348" s="265">
        <f t="shared" si="268"/>
        <v>0</v>
      </c>
      <c r="AX348" s="265">
        <f t="shared" si="272"/>
        <v>0</v>
      </c>
      <c r="AZ348" s="492">
        <f t="shared" si="269"/>
        <v>0</v>
      </c>
      <c r="BB348" s="492">
        <f t="shared" si="270"/>
        <v>0</v>
      </c>
      <c r="BD348" s="265">
        <f t="shared" si="273"/>
        <v>0</v>
      </c>
      <c r="BE348" s="105"/>
      <c r="BF348" s="105"/>
      <c r="BG348" s="105"/>
      <c r="BH348" s="105"/>
      <c r="BI348" s="105"/>
      <c r="BJ348" s="105"/>
    </row>
    <row r="349" spans="2:62" ht="20.100000000000001" hidden="1" customHeight="1" outlineLevel="1">
      <c r="B349" s="100"/>
      <c r="C349" s="908"/>
      <c r="D349" s="909"/>
      <c r="E349" s="909"/>
      <c r="F349" s="910"/>
      <c r="G349" s="890"/>
      <c r="H349" s="891"/>
      <c r="I349" s="152"/>
      <c r="J349" s="152"/>
      <c r="K349" s="152"/>
      <c r="L349" s="152"/>
      <c r="M349" s="152"/>
      <c r="N349" s="152"/>
      <c r="O349" s="152"/>
      <c r="P349" s="153"/>
      <c r="Q349" s="153"/>
      <c r="R349" s="156">
        <f t="shared" si="264"/>
        <v>0</v>
      </c>
      <c r="S349" s="156">
        <f t="shared" si="265"/>
        <v>0</v>
      </c>
      <c r="U349" s="157">
        <f t="shared" si="271"/>
        <v>0</v>
      </c>
      <c r="W349" s="152"/>
      <c r="X349" s="152"/>
      <c r="Y349" s="152"/>
      <c r="Z349" s="152"/>
      <c r="AA349" s="152"/>
      <c r="AB349" s="152"/>
      <c r="AC349" s="347"/>
      <c r="AD349" s="152"/>
      <c r="AE349" s="152"/>
      <c r="AF349" s="152"/>
      <c r="AG349" s="152"/>
      <c r="AH349" s="152"/>
      <c r="AI349" s="152"/>
      <c r="AJ349" s="347"/>
      <c r="AK349" s="152"/>
      <c r="AL349" s="152"/>
      <c r="AM349" s="295"/>
      <c r="AN349" s="228"/>
      <c r="AO349" s="228"/>
      <c r="AP349" s="228"/>
      <c r="AQ349" s="228"/>
      <c r="AR349" s="228"/>
      <c r="AS349" s="348"/>
      <c r="AT349" s="264">
        <f t="shared" si="274"/>
        <v>0</v>
      </c>
      <c r="AU349" s="259"/>
      <c r="AV349" s="265">
        <f t="shared" si="268"/>
        <v>0</v>
      </c>
      <c r="AX349" s="265">
        <f t="shared" si="272"/>
        <v>0</v>
      </c>
      <c r="AZ349" s="492">
        <f t="shared" si="269"/>
        <v>0</v>
      </c>
      <c r="BB349" s="492">
        <f t="shared" si="270"/>
        <v>0</v>
      </c>
      <c r="BD349" s="265">
        <f t="shared" si="273"/>
        <v>0</v>
      </c>
      <c r="BE349" s="105"/>
      <c r="BF349" s="105"/>
      <c r="BG349" s="105"/>
      <c r="BH349" s="105"/>
      <c r="BI349" s="105"/>
      <c r="BJ349" s="105"/>
    </row>
    <row r="350" spans="2:62" ht="20.100000000000001" hidden="1" customHeight="1" outlineLevel="1">
      <c r="B350" s="100"/>
      <c r="C350" s="908"/>
      <c r="D350" s="909"/>
      <c r="E350" s="909"/>
      <c r="F350" s="910"/>
      <c r="G350" s="890"/>
      <c r="H350" s="891"/>
      <c r="I350" s="152"/>
      <c r="J350" s="152"/>
      <c r="K350" s="152"/>
      <c r="L350" s="152"/>
      <c r="M350" s="152"/>
      <c r="N350" s="152"/>
      <c r="O350" s="152"/>
      <c r="P350" s="153"/>
      <c r="Q350" s="153"/>
      <c r="R350" s="156">
        <f t="shared" si="264"/>
        <v>0</v>
      </c>
      <c r="S350" s="156">
        <f t="shared" si="265"/>
        <v>0</v>
      </c>
      <c r="U350" s="157">
        <f t="shared" si="271"/>
        <v>0</v>
      </c>
      <c r="W350" s="152"/>
      <c r="X350" s="152"/>
      <c r="Y350" s="152"/>
      <c r="Z350" s="152"/>
      <c r="AA350" s="152"/>
      <c r="AB350" s="152"/>
      <c r="AC350" s="347"/>
      <c r="AD350" s="152"/>
      <c r="AE350" s="152"/>
      <c r="AF350" s="152"/>
      <c r="AG350" s="152"/>
      <c r="AH350" s="152"/>
      <c r="AI350" s="152"/>
      <c r="AJ350" s="347"/>
      <c r="AK350" s="152"/>
      <c r="AL350" s="152"/>
      <c r="AM350" s="295"/>
      <c r="AN350" s="228"/>
      <c r="AO350" s="228"/>
      <c r="AP350" s="228"/>
      <c r="AQ350" s="228"/>
      <c r="AR350" s="228"/>
      <c r="AS350" s="348"/>
      <c r="AT350" s="264">
        <f t="shared" si="274"/>
        <v>0</v>
      </c>
      <c r="AU350" s="259"/>
      <c r="AV350" s="265">
        <f t="shared" si="268"/>
        <v>0</v>
      </c>
      <c r="AX350" s="265">
        <f t="shared" si="272"/>
        <v>0</v>
      </c>
      <c r="AZ350" s="492">
        <f t="shared" si="269"/>
        <v>0</v>
      </c>
      <c r="BB350" s="492">
        <f t="shared" si="270"/>
        <v>0</v>
      </c>
      <c r="BD350" s="265">
        <f t="shared" si="273"/>
        <v>0</v>
      </c>
      <c r="BE350" s="105"/>
      <c r="BF350" s="105"/>
      <c r="BG350" s="105"/>
      <c r="BH350" s="105"/>
      <c r="BI350" s="105"/>
      <c r="BJ350" s="105"/>
    </row>
    <row r="351" spans="2:62" ht="9.9499999999999993" hidden="1" customHeight="1" outlineLevel="1">
      <c r="B351" s="101"/>
      <c r="C351" s="208"/>
      <c r="D351" s="208"/>
      <c r="E351" s="208"/>
      <c r="F351" s="208"/>
      <c r="G351" s="237"/>
      <c r="H351" s="207"/>
      <c r="I351" s="257"/>
      <c r="J351" s="257"/>
      <c r="K351" s="257"/>
      <c r="L351" s="257"/>
      <c r="M351" s="257"/>
      <c r="N351" s="257"/>
      <c r="O351" s="257"/>
      <c r="P351" s="256"/>
      <c r="Q351" s="102"/>
      <c r="R351" s="102"/>
      <c r="S351" s="102"/>
      <c r="U351" s="98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Z351" s="493"/>
      <c r="BE351" s="105"/>
      <c r="BF351" s="105"/>
      <c r="BG351" s="105"/>
      <c r="BH351" s="105"/>
      <c r="BI351" s="105"/>
      <c r="BJ351" s="105"/>
    </row>
    <row r="352" spans="2:62" ht="20.100000000000001" customHeight="1" collapsed="1">
      <c r="B352" s="8">
        <f>B335+1</f>
        <v>21</v>
      </c>
      <c r="C352" s="916"/>
      <c r="D352" s="917"/>
      <c r="E352" s="917"/>
      <c r="F352" s="918"/>
      <c r="G352" s="429"/>
      <c r="H352" s="206">
        <v>1</v>
      </c>
      <c r="I352" s="642">
        <f t="shared" ref="I352" si="275">$H352*SUM(I353:I367)</f>
        <v>0</v>
      </c>
      <c r="J352" s="643">
        <f t="shared" ref="J352:O352" si="276">$H352*SUM(J353:J367)</f>
        <v>0</v>
      </c>
      <c r="K352" s="644">
        <f t="shared" si="276"/>
        <v>0</v>
      </c>
      <c r="L352" s="645">
        <f t="shared" si="276"/>
        <v>0</v>
      </c>
      <c r="M352" s="645">
        <f t="shared" si="276"/>
        <v>0</v>
      </c>
      <c r="N352" s="644">
        <f t="shared" si="276"/>
        <v>0</v>
      </c>
      <c r="O352" s="642">
        <f t="shared" si="276"/>
        <v>0</v>
      </c>
      <c r="P352" s="209">
        <f t="shared" ref="P352:Q352" si="277">$H352*SUM(P353:P367)</f>
        <v>0</v>
      </c>
      <c r="Q352" s="210">
        <f t="shared" si="277"/>
        <v>0</v>
      </c>
      <c r="R352" s="136">
        <f t="shared" ref="R352:R367" si="278">P352*(1+Gewinn)*(1+SicherheitAngebot)</f>
        <v>0</v>
      </c>
      <c r="S352" s="137">
        <f t="shared" ref="S352:S367" si="279">Q352*(1+MGKZ)*(1+Gewinn)*(1+SicherheitAngebot)</f>
        <v>0</v>
      </c>
      <c r="U352" s="10">
        <f>I352*$I$7+J352*$J$7+K352*$K$7+L352*$L$7+M352*$M$7+N352*$N$7+O352*$O$7+R352+S352</f>
        <v>0</v>
      </c>
      <c r="W352" s="646">
        <f t="shared" ref="W352:AB352" si="280">$H352*SUM(W353:W367)</f>
        <v>0</v>
      </c>
      <c r="X352" s="647">
        <f t="shared" si="280"/>
        <v>0</v>
      </c>
      <c r="Y352" s="648">
        <f t="shared" si="280"/>
        <v>0</v>
      </c>
      <c r="Z352" s="649">
        <f t="shared" si="280"/>
        <v>0</v>
      </c>
      <c r="AA352" s="648">
        <f t="shared" si="280"/>
        <v>0</v>
      </c>
      <c r="AB352" s="646">
        <f t="shared" si="280"/>
        <v>0</v>
      </c>
      <c r="AC352" s="258"/>
      <c r="AD352" s="646">
        <f t="shared" ref="AD352:AM352" si="281">$H352*SUM(AD353:AD367)</f>
        <v>0</v>
      </c>
      <c r="AE352" s="647">
        <f t="shared" si="281"/>
        <v>0</v>
      </c>
      <c r="AF352" s="648">
        <f t="shared" si="281"/>
        <v>0</v>
      </c>
      <c r="AG352" s="649">
        <f t="shared" si="281"/>
        <v>0</v>
      </c>
      <c r="AH352" s="648">
        <f t="shared" si="281"/>
        <v>0</v>
      </c>
      <c r="AI352" s="646">
        <f t="shared" si="281"/>
        <v>0</v>
      </c>
      <c r="AJ352" s="258"/>
      <c r="AK352" s="653">
        <f t="shared" si="281"/>
        <v>0</v>
      </c>
      <c r="AL352" s="653">
        <f t="shared" si="281"/>
        <v>0</v>
      </c>
      <c r="AM352" s="653">
        <f t="shared" si="281"/>
        <v>0</v>
      </c>
      <c r="AN352" s="227">
        <f>$H352*SUM(AN353:AN367)*(1+Gewinn)*(1+SicherheitAngebot)</f>
        <v>0</v>
      </c>
      <c r="AO352" s="227">
        <f>$H352*SUM(AO353:AO367)*(1+Gewinn)*(1+SicherheitAngebot)</f>
        <v>0</v>
      </c>
      <c r="AP352" s="227">
        <f>$H352*SUM(AP353:AP367)*(1+Gewinn)*(1+SicherheitAngebot)</f>
        <v>0</v>
      </c>
      <c r="AQ352" s="227">
        <f>$H352*SUM(AQ353:AQ367)*(1+Gewinn)*(1+SicherheitAngebot)</f>
        <v>0</v>
      </c>
      <c r="AR352" s="227">
        <f>$H352*SUM(AR353:AR367)*(1+Gewinn)*(1+SicherheitAngebot)</f>
        <v>0</v>
      </c>
      <c r="AS352" s="262"/>
      <c r="AT352" s="263">
        <f t="shared" ref="AT352:AT384" si="282">((W352+AD352)*$W$7+(X352+AE352)*$X$7+(Y352+Z352+AF352+AG352)*$Z$7+(AA352+AH352)*$AA$7+(AB352+AI352)*$AB$7)*Zuschläge_IBN</f>
        <v>0</v>
      </c>
      <c r="AU352" s="259"/>
      <c r="AV352" s="491">
        <f>AK352*$AK$7+AL352*$AL$7+AM352*$AM$7+SUM(AN352:AR352)+AT352/Zuschläge_IBN+AT352</f>
        <v>0</v>
      </c>
      <c r="AX352" s="685">
        <f>U352+AV352</f>
        <v>0</v>
      </c>
      <c r="AZ352" s="490">
        <f>IF(H352&gt;0,U352/(1+SicherheitAngebot)*(1+Sicherheit),0)</f>
        <v>0</v>
      </c>
      <c r="BB352" s="490">
        <f>IF(H352&gt;0,AV352/(1+SicherheitAngebot)*(1+Sicherheit),0)</f>
        <v>0</v>
      </c>
      <c r="BD352" s="490">
        <f>AZ352+BB352</f>
        <v>0</v>
      </c>
      <c r="BE352" s="105"/>
      <c r="BF352" s="105"/>
      <c r="BG352" s="105"/>
      <c r="BH352" s="105"/>
      <c r="BI352" s="105"/>
      <c r="BJ352" s="105"/>
    </row>
    <row r="353" spans="2:62" ht="20.100000000000001" hidden="1" customHeight="1" outlineLevel="1">
      <c r="B353" s="99"/>
      <c r="C353" s="908"/>
      <c r="D353" s="909"/>
      <c r="E353" s="909"/>
      <c r="F353" s="910"/>
      <c r="G353" s="890"/>
      <c r="H353" s="901"/>
      <c r="I353" s="152"/>
      <c r="J353" s="152"/>
      <c r="K353" s="152"/>
      <c r="L353" s="152"/>
      <c r="M353" s="152"/>
      <c r="N353" s="152"/>
      <c r="O353" s="152"/>
      <c r="P353" s="153"/>
      <c r="Q353" s="153"/>
      <c r="R353" s="156">
        <f t="shared" si="278"/>
        <v>0</v>
      </c>
      <c r="S353" s="156">
        <f t="shared" si="279"/>
        <v>0</v>
      </c>
      <c r="U353" s="157">
        <f>I353*$I$7+J353*$J$7+K353*$K$7+L353*$L$7+M353*$M$7+N353*$N$7+O353*$O$7+R353+S353</f>
        <v>0</v>
      </c>
      <c r="W353" s="152"/>
      <c r="X353" s="152"/>
      <c r="Y353" s="152"/>
      <c r="Z353" s="152"/>
      <c r="AA353" s="152"/>
      <c r="AB353" s="152"/>
      <c r="AC353" s="347"/>
      <c r="AD353" s="152"/>
      <c r="AE353" s="152"/>
      <c r="AF353" s="152"/>
      <c r="AG353" s="152"/>
      <c r="AH353" s="152"/>
      <c r="AI353" s="152"/>
      <c r="AJ353" s="347"/>
      <c r="AK353" s="152"/>
      <c r="AL353" s="152"/>
      <c r="AM353" s="295"/>
      <c r="AN353" s="228"/>
      <c r="AO353" s="228"/>
      <c r="AP353" s="228"/>
      <c r="AQ353" s="228"/>
      <c r="AR353" s="228"/>
      <c r="AS353" s="348"/>
      <c r="AT353" s="264">
        <f t="shared" si="282"/>
        <v>0</v>
      </c>
      <c r="AU353" s="259"/>
      <c r="AV353" s="265">
        <f t="shared" ref="AV353:AV367" si="283">AK353*$AK$7+AL353*$AL$7+AM353*$AM$7+SUM(AN353:AR353)*(1+Gewinn)*(1+SicherheitAngebot)+AT353/Zuschläge_IBN+AT353</f>
        <v>0</v>
      </c>
      <c r="AX353" s="265">
        <f>U353+AV353</f>
        <v>0</v>
      </c>
      <c r="AZ353" s="492">
        <f t="shared" ref="AZ353:AZ367" si="284">U353/(1+SicherheitAngebot)*(1+Sicherheit)</f>
        <v>0</v>
      </c>
      <c r="BB353" s="492">
        <f t="shared" ref="BB353:BB367" si="285">AV353/(1+SicherheitAngebot)*(1+Sicherheit)</f>
        <v>0</v>
      </c>
      <c r="BD353" s="265">
        <f>AZ353+BB353</f>
        <v>0</v>
      </c>
      <c r="BE353" s="105"/>
      <c r="BF353" s="105"/>
      <c r="BG353" s="105"/>
      <c r="BH353" s="105"/>
      <c r="BI353" s="105"/>
      <c r="BJ353" s="105"/>
    </row>
    <row r="354" spans="2:62" ht="20.100000000000001" hidden="1" customHeight="1" outlineLevel="1">
      <c r="B354" s="100"/>
      <c r="C354" s="908"/>
      <c r="D354" s="909"/>
      <c r="E354" s="909"/>
      <c r="F354" s="910"/>
      <c r="G354" s="890"/>
      <c r="H354" s="891"/>
      <c r="I354" s="152"/>
      <c r="J354" s="152"/>
      <c r="K354" s="152"/>
      <c r="L354" s="152"/>
      <c r="M354" s="152"/>
      <c r="N354" s="152"/>
      <c r="O354" s="152"/>
      <c r="P354" s="153"/>
      <c r="Q354" s="153"/>
      <c r="R354" s="156">
        <f t="shared" si="278"/>
        <v>0</v>
      </c>
      <c r="S354" s="156">
        <f t="shared" si="279"/>
        <v>0</v>
      </c>
      <c r="U354" s="157">
        <f t="shared" ref="U354:U367" si="286">I354*$I$7+J354*$J$7+K354*$K$7+L354*$L$7+M354*$M$7+N354*$N$7+O354*$O$7+R354+S354</f>
        <v>0</v>
      </c>
      <c r="W354" s="152"/>
      <c r="X354" s="152"/>
      <c r="Y354" s="152"/>
      <c r="Z354" s="152"/>
      <c r="AA354" s="152"/>
      <c r="AB354" s="152"/>
      <c r="AC354" s="347"/>
      <c r="AD354" s="152"/>
      <c r="AE354" s="152"/>
      <c r="AF354" s="152"/>
      <c r="AG354" s="152"/>
      <c r="AH354" s="152"/>
      <c r="AI354" s="152"/>
      <c r="AJ354" s="347"/>
      <c r="AK354" s="152"/>
      <c r="AL354" s="152"/>
      <c r="AM354" s="295"/>
      <c r="AN354" s="228"/>
      <c r="AO354" s="228"/>
      <c r="AP354" s="228"/>
      <c r="AQ354" s="228"/>
      <c r="AR354" s="228"/>
      <c r="AS354" s="348"/>
      <c r="AT354" s="264">
        <f t="shared" si="282"/>
        <v>0</v>
      </c>
      <c r="AU354" s="259"/>
      <c r="AV354" s="265">
        <f t="shared" si="283"/>
        <v>0</v>
      </c>
      <c r="AX354" s="265">
        <f t="shared" ref="AX354:AX367" si="287">U354+AV354</f>
        <v>0</v>
      </c>
      <c r="AZ354" s="492">
        <f t="shared" si="284"/>
        <v>0</v>
      </c>
      <c r="BB354" s="492">
        <f t="shared" si="285"/>
        <v>0</v>
      </c>
      <c r="BD354" s="265">
        <f t="shared" ref="BD354:BD367" si="288">AZ354+BB354</f>
        <v>0</v>
      </c>
      <c r="BE354" s="105"/>
      <c r="BF354" s="105"/>
      <c r="BG354" s="105"/>
      <c r="BH354" s="105"/>
      <c r="BI354" s="105"/>
      <c r="BJ354" s="105"/>
    </row>
    <row r="355" spans="2:62" ht="20.100000000000001" hidden="1" customHeight="1" outlineLevel="1">
      <c r="B355" s="100"/>
      <c r="C355" s="908"/>
      <c r="D355" s="909"/>
      <c r="E355" s="909"/>
      <c r="F355" s="910"/>
      <c r="G355" s="890"/>
      <c r="H355" s="891"/>
      <c r="I355" s="152"/>
      <c r="J355" s="152"/>
      <c r="K355" s="152"/>
      <c r="L355" s="152"/>
      <c r="M355" s="152"/>
      <c r="N355" s="152"/>
      <c r="O355" s="152"/>
      <c r="P355" s="153"/>
      <c r="Q355" s="153"/>
      <c r="R355" s="156">
        <f t="shared" si="278"/>
        <v>0</v>
      </c>
      <c r="S355" s="156">
        <f t="shared" si="279"/>
        <v>0</v>
      </c>
      <c r="U355" s="157">
        <f t="shared" si="286"/>
        <v>0</v>
      </c>
      <c r="W355" s="152"/>
      <c r="X355" s="152"/>
      <c r="Y355" s="152"/>
      <c r="Z355" s="152"/>
      <c r="AA355" s="152"/>
      <c r="AB355" s="152"/>
      <c r="AC355" s="347"/>
      <c r="AD355" s="152"/>
      <c r="AE355" s="152"/>
      <c r="AF355" s="152"/>
      <c r="AG355" s="152"/>
      <c r="AH355" s="152"/>
      <c r="AI355" s="152"/>
      <c r="AJ355" s="347"/>
      <c r="AK355" s="152"/>
      <c r="AL355" s="152"/>
      <c r="AM355" s="295"/>
      <c r="AN355" s="228"/>
      <c r="AO355" s="228"/>
      <c r="AP355" s="228"/>
      <c r="AQ355" s="228"/>
      <c r="AR355" s="228"/>
      <c r="AS355" s="348"/>
      <c r="AT355" s="264">
        <f t="shared" si="282"/>
        <v>0</v>
      </c>
      <c r="AU355" s="259"/>
      <c r="AV355" s="265">
        <f t="shared" si="283"/>
        <v>0</v>
      </c>
      <c r="AX355" s="265">
        <f t="shared" si="287"/>
        <v>0</v>
      </c>
      <c r="AZ355" s="492">
        <f t="shared" si="284"/>
        <v>0</v>
      </c>
      <c r="BB355" s="492">
        <f t="shared" si="285"/>
        <v>0</v>
      </c>
      <c r="BD355" s="265">
        <f t="shared" si="288"/>
        <v>0</v>
      </c>
      <c r="BE355" s="105"/>
      <c r="BF355" s="105"/>
      <c r="BG355" s="105"/>
      <c r="BH355" s="105"/>
      <c r="BI355" s="105"/>
      <c r="BJ355" s="105"/>
    </row>
    <row r="356" spans="2:62" ht="20.100000000000001" hidden="1" customHeight="1" outlineLevel="1">
      <c r="B356" s="100"/>
      <c r="C356" s="908"/>
      <c r="D356" s="909"/>
      <c r="E356" s="909"/>
      <c r="F356" s="910"/>
      <c r="G356" s="890"/>
      <c r="H356" s="891"/>
      <c r="I356" s="152"/>
      <c r="J356" s="152"/>
      <c r="K356" s="152"/>
      <c r="L356" s="152"/>
      <c r="M356" s="152"/>
      <c r="N356" s="152"/>
      <c r="O356" s="152"/>
      <c r="P356" s="153"/>
      <c r="Q356" s="153"/>
      <c r="R356" s="156">
        <f t="shared" si="278"/>
        <v>0</v>
      </c>
      <c r="S356" s="156">
        <f t="shared" si="279"/>
        <v>0</v>
      </c>
      <c r="U356" s="157">
        <f t="shared" si="286"/>
        <v>0</v>
      </c>
      <c r="W356" s="152"/>
      <c r="X356" s="152"/>
      <c r="Y356" s="152"/>
      <c r="Z356" s="152"/>
      <c r="AA356" s="152"/>
      <c r="AB356" s="152"/>
      <c r="AC356" s="347"/>
      <c r="AD356" s="152"/>
      <c r="AE356" s="152"/>
      <c r="AF356" s="152"/>
      <c r="AG356" s="152"/>
      <c r="AH356" s="152"/>
      <c r="AI356" s="152"/>
      <c r="AJ356" s="347"/>
      <c r="AK356" s="152"/>
      <c r="AL356" s="152"/>
      <c r="AM356" s="295"/>
      <c r="AN356" s="228"/>
      <c r="AO356" s="228"/>
      <c r="AP356" s="228"/>
      <c r="AQ356" s="228"/>
      <c r="AR356" s="228"/>
      <c r="AS356" s="348"/>
      <c r="AT356" s="264">
        <f t="shared" si="282"/>
        <v>0</v>
      </c>
      <c r="AU356" s="259"/>
      <c r="AV356" s="265">
        <f t="shared" si="283"/>
        <v>0</v>
      </c>
      <c r="AX356" s="265">
        <f t="shared" si="287"/>
        <v>0</v>
      </c>
      <c r="AZ356" s="492">
        <f t="shared" si="284"/>
        <v>0</v>
      </c>
      <c r="BB356" s="492">
        <f t="shared" si="285"/>
        <v>0</v>
      </c>
      <c r="BD356" s="265">
        <f t="shared" si="288"/>
        <v>0</v>
      </c>
      <c r="BE356" s="105"/>
      <c r="BF356" s="105"/>
      <c r="BG356" s="105"/>
      <c r="BH356" s="105"/>
      <c r="BI356" s="105"/>
      <c r="BJ356" s="105"/>
    </row>
    <row r="357" spans="2:62" ht="20.100000000000001" hidden="1" customHeight="1" outlineLevel="1">
      <c r="B357" s="100"/>
      <c r="C357" s="908"/>
      <c r="D357" s="909"/>
      <c r="E357" s="909"/>
      <c r="F357" s="910"/>
      <c r="G357" s="890"/>
      <c r="H357" s="891"/>
      <c r="I357" s="152"/>
      <c r="J357" s="152"/>
      <c r="K357" s="152"/>
      <c r="L357" s="152"/>
      <c r="M357" s="152"/>
      <c r="N357" s="152"/>
      <c r="O357" s="152"/>
      <c r="P357" s="153"/>
      <c r="Q357" s="153"/>
      <c r="R357" s="156">
        <f t="shared" si="278"/>
        <v>0</v>
      </c>
      <c r="S357" s="156">
        <f t="shared" si="279"/>
        <v>0</v>
      </c>
      <c r="U357" s="157">
        <f t="shared" si="286"/>
        <v>0</v>
      </c>
      <c r="W357" s="152"/>
      <c r="X357" s="152"/>
      <c r="Y357" s="152"/>
      <c r="Z357" s="152"/>
      <c r="AA357" s="152"/>
      <c r="AB357" s="152"/>
      <c r="AC357" s="347"/>
      <c r="AD357" s="152"/>
      <c r="AE357" s="152"/>
      <c r="AF357" s="152"/>
      <c r="AG357" s="152"/>
      <c r="AH357" s="152"/>
      <c r="AI357" s="152"/>
      <c r="AJ357" s="347"/>
      <c r="AK357" s="152"/>
      <c r="AL357" s="152"/>
      <c r="AM357" s="295"/>
      <c r="AN357" s="228"/>
      <c r="AO357" s="228"/>
      <c r="AP357" s="228"/>
      <c r="AQ357" s="228"/>
      <c r="AR357" s="228"/>
      <c r="AS357" s="348"/>
      <c r="AT357" s="264">
        <f t="shared" si="282"/>
        <v>0</v>
      </c>
      <c r="AU357" s="259"/>
      <c r="AV357" s="265">
        <f t="shared" si="283"/>
        <v>0</v>
      </c>
      <c r="AX357" s="265">
        <f t="shared" si="287"/>
        <v>0</v>
      </c>
      <c r="AZ357" s="492">
        <f t="shared" si="284"/>
        <v>0</v>
      </c>
      <c r="BB357" s="492">
        <f t="shared" si="285"/>
        <v>0</v>
      </c>
      <c r="BD357" s="265">
        <f t="shared" si="288"/>
        <v>0</v>
      </c>
      <c r="BE357" s="105"/>
      <c r="BF357" s="105"/>
      <c r="BG357" s="105"/>
      <c r="BH357" s="105"/>
      <c r="BI357" s="105"/>
      <c r="BJ357" s="105"/>
    </row>
    <row r="358" spans="2:62" ht="20.100000000000001" hidden="1" customHeight="1" outlineLevel="1">
      <c r="B358" s="100"/>
      <c r="C358" s="908"/>
      <c r="D358" s="909"/>
      <c r="E358" s="909"/>
      <c r="F358" s="910"/>
      <c r="G358" s="890"/>
      <c r="H358" s="891"/>
      <c r="I358" s="152"/>
      <c r="J358" s="152"/>
      <c r="K358" s="152"/>
      <c r="L358" s="152"/>
      <c r="M358" s="152"/>
      <c r="N358" s="152"/>
      <c r="O358" s="152"/>
      <c r="P358" s="153"/>
      <c r="Q358" s="153"/>
      <c r="R358" s="156">
        <f t="shared" si="278"/>
        <v>0</v>
      </c>
      <c r="S358" s="156">
        <f t="shared" si="279"/>
        <v>0</v>
      </c>
      <c r="U358" s="157">
        <f t="shared" si="286"/>
        <v>0</v>
      </c>
      <c r="W358" s="152"/>
      <c r="X358" s="152"/>
      <c r="Y358" s="152"/>
      <c r="Z358" s="152"/>
      <c r="AA358" s="152"/>
      <c r="AB358" s="152"/>
      <c r="AC358" s="347"/>
      <c r="AD358" s="152"/>
      <c r="AE358" s="152"/>
      <c r="AF358" s="152"/>
      <c r="AG358" s="152"/>
      <c r="AH358" s="152"/>
      <c r="AI358" s="152"/>
      <c r="AJ358" s="347"/>
      <c r="AK358" s="152"/>
      <c r="AL358" s="152"/>
      <c r="AM358" s="295"/>
      <c r="AN358" s="228"/>
      <c r="AO358" s="228"/>
      <c r="AP358" s="228"/>
      <c r="AQ358" s="228"/>
      <c r="AR358" s="228"/>
      <c r="AS358" s="348"/>
      <c r="AT358" s="264">
        <f t="shared" si="282"/>
        <v>0</v>
      </c>
      <c r="AU358" s="259"/>
      <c r="AV358" s="265">
        <f t="shared" si="283"/>
        <v>0</v>
      </c>
      <c r="AX358" s="265">
        <f t="shared" si="287"/>
        <v>0</v>
      </c>
      <c r="AZ358" s="492">
        <f t="shared" si="284"/>
        <v>0</v>
      </c>
      <c r="BB358" s="492">
        <f t="shared" si="285"/>
        <v>0</v>
      </c>
      <c r="BD358" s="265">
        <f t="shared" si="288"/>
        <v>0</v>
      </c>
      <c r="BE358" s="105"/>
      <c r="BF358" s="105"/>
      <c r="BG358" s="105"/>
      <c r="BH358" s="105"/>
      <c r="BI358" s="105"/>
      <c r="BJ358" s="105"/>
    </row>
    <row r="359" spans="2:62" ht="20.100000000000001" hidden="1" customHeight="1" outlineLevel="1">
      <c r="B359" s="100"/>
      <c r="C359" s="908"/>
      <c r="D359" s="909"/>
      <c r="E359" s="909"/>
      <c r="F359" s="910"/>
      <c r="G359" s="890"/>
      <c r="H359" s="891"/>
      <c r="I359" s="152"/>
      <c r="J359" s="152"/>
      <c r="K359" s="152"/>
      <c r="L359" s="152"/>
      <c r="M359" s="152"/>
      <c r="N359" s="152"/>
      <c r="O359" s="152"/>
      <c r="P359" s="153"/>
      <c r="Q359" s="153"/>
      <c r="R359" s="156">
        <f t="shared" si="278"/>
        <v>0</v>
      </c>
      <c r="S359" s="156">
        <f t="shared" si="279"/>
        <v>0</v>
      </c>
      <c r="U359" s="157">
        <f t="shared" si="286"/>
        <v>0</v>
      </c>
      <c r="W359" s="152"/>
      <c r="X359" s="152"/>
      <c r="Y359" s="152"/>
      <c r="Z359" s="152"/>
      <c r="AA359" s="152"/>
      <c r="AB359" s="152"/>
      <c r="AC359" s="347"/>
      <c r="AD359" s="152"/>
      <c r="AE359" s="152"/>
      <c r="AF359" s="152"/>
      <c r="AG359" s="152"/>
      <c r="AH359" s="152"/>
      <c r="AI359" s="152"/>
      <c r="AJ359" s="347"/>
      <c r="AK359" s="152"/>
      <c r="AL359" s="152"/>
      <c r="AM359" s="295"/>
      <c r="AN359" s="228"/>
      <c r="AO359" s="228"/>
      <c r="AP359" s="228"/>
      <c r="AQ359" s="228"/>
      <c r="AR359" s="228"/>
      <c r="AS359" s="348"/>
      <c r="AT359" s="264">
        <f t="shared" si="282"/>
        <v>0</v>
      </c>
      <c r="AU359" s="259"/>
      <c r="AV359" s="265">
        <f t="shared" si="283"/>
        <v>0</v>
      </c>
      <c r="AX359" s="265">
        <f t="shared" si="287"/>
        <v>0</v>
      </c>
      <c r="AZ359" s="492">
        <f t="shared" si="284"/>
        <v>0</v>
      </c>
      <c r="BB359" s="492">
        <f t="shared" si="285"/>
        <v>0</v>
      </c>
      <c r="BD359" s="265">
        <f t="shared" si="288"/>
        <v>0</v>
      </c>
      <c r="BE359" s="105"/>
      <c r="BF359" s="105"/>
      <c r="BG359" s="105"/>
      <c r="BH359" s="105"/>
      <c r="BI359" s="105"/>
      <c r="BJ359" s="105"/>
    </row>
    <row r="360" spans="2:62" ht="20.100000000000001" hidden="1" customHeight="1" outlineLevel="1">
      <c r="B360" s="100"/>
      <c r="C360" s="908"/>
      <c r="D360" s="909"/>
      <c r="E360" s="909"/>
      <c r="F360" s="910"/>
      <c r="G360" s="890"/>
      <c r="H360" s="891"/>
      <c r="I360" s="152"/>
      <c r="J360" s="152"/>
      <c r="K360" s="152"/>
      <c r="L360" s="152"/>
      <c r="M360" s="152"/>
      <c r="N360" s="152"/>
      <c r="O360" s="152"/>
      <c r="P360" s="153"/>
      <c r="Q360" s="153"/>
      <c r="R360" s="156">
        <f t="shared" si="278"/>
        <v>0</v>
      </c>
      <c r="S360" s="156">
        <f t="shared" si="279"/>
        <v>0</v>
      </c>
      <c r="U360" s="157">
        <f t="shared" si="286"/>
        <v>0</v>
      </c>
      <c r="W360" s="152"/>
      <c r="X360" s="152"/>
      <c r="Y360" s="152"/>
      <c r="Z360" s="152"/>
      <c r="AA360" s="152"/>
      <c r="AB360" s="152"/>
      <c r="AC360" s="347"/>
      <c r="AD360" s="152"/>
      <c r="AE360" s="152"/>
      <c r="AF360" s="152"/>
      <c r="AG360" s="152"/>
      <c r="AH360" s="152"/>
      <c r="AI360" s="152"/>
      <c r="AJ360" s="347"/>
      <c r="AK360" s="152"/>
      <c r="AL360" s="152"/>
      <c r="AM360" s="295"/>
      <c r="AN360" s="228"/>
      <c r="AO360" s="228"/>
      <c r="AP360" s="228"/>
      <c r="AQ360" s="228"/>
      <c r="AR360" s="228"/>
      <c r="AS360" s="348"/>
      <c r="AT360" s="264">
        <f t="shared" si="282"/>
        <v>0</v>
      </c>
      <c r="AU360" s="259"/>
      <c r="AV360" s="265">
        <f t="shared" si="283"/>
        <v>0</v>
      </c>
      <c r="AX360" s="265">
        <f t="shared" si="287"/>
        <v>0</v>
      </c>
      <c r="AZ360" s="492">
        <f t="shared" si="284"/>
        <v>0</v>
      </c>
      <c r="BB360" s="492">
        <f t="shared" si="285"/>
        <v>0</v>
      </c>
      <c r="BD360" s="265">
        <f t="shared" si="288"/>
        <v>0</v>
      </c>
      <c r="BE360" s="105"/>
      <c r="BF360" s="105"/>
      <c r="BG360" s="105"/>
      <c r="BH360" s="105"/>
      <c r="BI360" s="105"/>
      <c r="BJ360" s="105"/>
    </row>
    <row r="361" spans="2:62" ht="20.100000000000001" hidden="1" customHeight="1" outlineLevel="1">
      <c r="B361" s="100"/>
      <c r="C361" s="908"/>
      <c r="D361" s="909"/>
      <c r="E361" s="909"/>
      <c r="F361" s="910"/>
      <c r="G361" s="890"/>
      <c r="H361" s="891"/>
      <c r="I361" s="152"/>
      <c r="J361" s="152"/>
      <c r="K361" s="152"/>
      <c r="L361" s="152"/>
      <c r="M361" s="152"/>
      <c r="N361" s="152"/>
      <c r="O361" s="152"/>
      <c r="P361" s="153"/>
      <c r="Q361" s="153"/>
      <c r="R361" s="156">
        <f t="shared" si="278"/>
        <v>0</v>
      </c>
      <c r="S361" s="156">
        <f t="shared" si="279"/>
        <v>0</v>
      </c>
      <c r="U361" s="157">
        <f t="shared" si="286"/>
        <v>0</v>
      </c>
      <c r="W361" s="152"/>
      <c r="X361" s="152"/>
      <c r="Y361" s="152"/>
      <c r="Z361" s="152"/>
      <c r="AA361" s="152"/>
      <c r="AB361" s="152"/>
      <c r="AC361" s="347"/>
      <c r="AD361" s="152"/>
      <c r="AE361" s="152"/>
      <c r="AF361" s="152"/>
      <c r="AG361" s="152"/>
      <c r="AH361" s="152"/>
      <c r="AI361" s="152"/>
      <c r="AJ361" s="347"/>
      <c r="AK361" s="152"/>
      <c r="AL361" s="152"/>
      <c r="AM361" s="295"/>
      <c r="AN361" s="228"/>
      <c r="AO361" s="228"/>
      <c r="AP361" s="228"/>
      <c r="AQ361" s="228"/>
      <c r="AR361" s="228"/>
      <c r="AS361" s="348"/>
      <c r="AT361" s="264">
        <f t="shared" si="282"/>
        <v>0</v>
      </c>
      <c r="AU361" s="259"/>
      <c r="AV361" s="265">
        <f t="shared" si="283"/>
        <v>0</v>
      </c>
      <c r="AX361" s="265">
        <f t="shared" si="287"/>
        <v>0</v>
      </c>
      <c r="AZ361" s="492">
        <f t="shared" si="284"/>
        <v>0</v>
      </c>
      <c r="BB361" s="492">
        <f t="shared" si="285"/>
        <v>0</v>
      </c>
      <c r="BD361" s="265">
        <f t="shared" si="288"/>
        <v>0</v>
      </c>
      <c r="BE361" s="105"/>
      <c r="BF361" s="105"/>
      <c r="BG361" s="105"/>
      <c r="BH361" s="105"/>
      <c r="BI361" s="105"/>
      <c r="BJ361" s="105"/>
    </row>
    <row r="362" spans="2:62" ht="20.100000000000001" hidden="1" customHeight="1" outlineLevel="1">
      <c r="B362" s="100"/>
      <c r="C362" s="908"/>
      <c r="D362" s="909"/>
      <c r="E362" s="909"/>
      <c r="F362" s="910"/>
      <c r="G362" s="890"/>
      <c r="H362" s="891"/>
      <c r="I362" s="152"/>
      <c r="J362" s="152"/>
      <c r="K362" s="152"/>
      <c r="L362" s="152"/>
      <c r="M362" s="152"/>
      <c r="N362" s="152"/>
      <c r="O362" s="152"/>
      <c r="P362" s="153"/>
      <c r="Q362" s="153"/>
      <c r="R362" s="156">
        <f t="shared" si="278"/>
        <v>0</v>
      </c>
      <c r="S362" s="156">
        <f t="shared" si="279"/>
        <v>0</v>
      </c>
      <c r="U362" s="157">
        <f t="shared" si="286"/>
        <v>0</v>
      </c>
      <c r="W362" s="152"/>
      <c r="X362" s="152"/>
      <c r="Y362" s="152"/>
      <c r="Z362" s="152"/>
      <c r="AA362" s="152"/>
      <c r="AB362" s="152"/>
      <c r="AC362" s="347"/>
      <c r="AD362" s="152"/>
      <c r="AE362" s="152"/>
      <c r="AF362" s="152"/>
      <c r="AG362" s="152"/>
      <c r="AH362" s="152"/>
      <c r="AI362" s="152"/>
      <c r="AJ362" s="347"/>
      <c r="AK362" s="152"/>
      <c r="AL362" s="152"/>
      <c r="AM362" s="295"/>
      <c r="AN362" s="228"/>
      <c r="AO362" s="228"/>
      <c r="AP362" s="228"/>
      <c r="AQ362" s="228"/>
      <c r="AR362" s="228"/>
      <c r="AS362" s="348"/>
      <c r="AT362" s="264">
        <f t="shared" si="282"/>
        <v>0</v>
      </c>
      <c r="AU362" s="259"/>
      <c r="AV362" s="265">
        <f t="shared" si="283"/>
        <v>0</v>
      </c>
      <c r="AX362" s="265">
        <f t="shared" si="287"/>
        <v>0</v>
      </c>
      <c r="AZ362" s="492">
        <f t="shared" si="284"/>
        <v>0</v>
      </c>
      <c r="BB362" s="492">
        <f t="shared" si="285"/>
        <v>0</v>
      </c>
      <c r="BD362" s="265">
        <f t="shared" si="288"/>
        <v>0</v>
      </c>
      <c r="BE362" s="105"/>
      <c r="BF362" s="105"/>
      <c r="BG362" s="105"/>
      <c r="BH362" s="105"/>
      <c r="BI362" s="105"/>
      <c r="BJ362" s="105"/>
    </row>
    <row r="363" spans="2:62" ht="20.100000000000001" hidden="1" customHeight="1" outlineLevel="1">
      <c r="B363" s="100"/>
      <c r="C363" s="908"/>
      <c r="D363" s="909"/>
      <c r="E363" s="909"/>
      <c r="F363" s="910"/>
      <c r="G363" s="890"/>
      <c r="H363" s="891"/>
      <c r="I363" s="152"/>
      <c r="J363" s="152"/>
      <c r="K363" s="152"/>
      <c r="L363" s="152"/>
      <c r="M363" s="152"/>
      <c r="N363" s="152"/>
      <c r="O363" s="152"/>
      <c r="P363" s="153"/>
      <c r="Q363" s="153"/>
      <c r="R363" s="156">
        <f t="shared" si="278"/>
        <v>0</v>
      </c>
      <c r="S363" s="156">
        <f t="shared" si="279"/>
        <v>0</v>
      </c>
      <c r="U363" s="157">
        <f t="shared" si="286"/>
        <v>0</v>
      </c>
      <c r="W363" s="152"/>
      <c r="X363" s="152"/>
      <c r="Y363" s="152"/>
      <c r="Z363" s="152"/>
      <c r="AA363" s="152"/>
      <c r="AB363" s="152"/>
      <c r="AC363" s="347"/>
      <c r="AD363" s="152"/>
      <c r="AE363" s="152"/>
      <c r="AF363" s="152"/>
      <c r="AG363" s="152"/>
      <c r="AH363" s="152"/>
      <c r="AI363" s="152"/>
      <c r="AJ363" s="347"/>
      <c r="AK363" s="152"/>
      <c r="AL363" s="152"/>
      <c r="AM363" s="295"/>
      <c r="AN363" s="228"/>
      <c r="AO363" s="228"/>
      <c r="AP363" s="228"/>
      <c r="AQ363" s="228"/>
      <c r="AR363" s="228"/>
      <c r="AS363" s="348"/>
      <c r="AT363" s="264">
        <f t="shared" si="282"/>
        <v>0</v>
      </c>
      <c r="AU363" s="259"/>
      <c r="AV363" s="265">
        <f t="shared" si="283"/>
        <v>0</v>
      </c>
      <c r="AX363" s="265">
        <f t="shared" si="287"/>
        <v>0</v>
      </c>
      <c r="AZ363" s="492">
        <f t="shared" si="284"/>
        <v>0</v>
      </c>
      <c r="BB363" s="492">
        <f t="shared" si="285"/>
        <v>0</v>
      </c>
      <c r="BD363" s="265">
        <f t="shared" si="288"/>
        <v>0</v>
      </c>
      <c r="BE363" s="105"/>
      <c r="BF363" s="105"/>
      <c r="BG363" s="105"/>
      <c r="BH363" s="105"/>
      <c r="BI363" s="105"/>
      <c r="BJ363" s="105"/>
    </row>
    <row r="364" spans="2:62" ht="20.100000000000001" hidden="1" customHeight="1" outlineLevel="1">
      <c r="B364" s="100"/>
      <c r="C364" s="908"/>
      <c r="D364" s="909"/>
      <c r="E364" s="909"/>
      <c r="F364" s="910"/>
      <c r="G364" s="890"/>
      <c r="H364" s="891"/>
      <c r="I364" s="152"/>
      <c r="J364" s="152"/>
      <c r="K364" s="152"/>
      <c r="L364" s="152"/>
      <c r="M364" s="152"/>
      <c r="N364" s="152"/>
      <c r="O364" s="152"/>
      <c r="P364" s="153"/>
      <c r="Q364" s="153"/>
      <c r="R364" s="156">
        <f t="shared" si="278"/>
        <v>0</v>
      </c>
      <c r="S364" s="156">
        <f t="shared" si="279"/>
        <v>0</v>
      </c>
      <c r="U364" s="157">
        <f t="shared" si="286"/>
        <v>0</v>
      </c>
      <c r="W364" s="152"/>
      <c r="X364" s="152"/>
      <c r="Y364" s="152"/>
      <c r="Z364" s="152"/>
      <c r="AA364" s="152"/>
      <c r="AB364" s="152"/>
      <c r="AC364" s="347"/>
      <c r="AD364" s="152"/>
      <c r="AE364" s="152"/>
      <c r="AF364" s="152"/>
      <c r="AG364" s="152"/>
      <c r="AH364" s="152"/>
      <c r="AI364" s="152"/>
      <c r="AJ364" s="347"/>
      <c r="AK364" s="152"/>
      <c r="AL364" s="152"/>
      <c r="AM364" s="295"/>
      <c r="AN364" s="228"/>
      <c r="AO364" s="228"/>
      <c r="AP364" s="228"/>
      <c r="AQ364" s="228"/>
      <c r="AR364" s="228"/>
      <c r="AS364" s="348"/>
      <c r="AT364" s="264">
        <f t="shared" si="282"/>
        <v>0</v>
      </c>
      <c r="AU364" s="259"/>
      <c r="AV364" s="265">
        <f t="shared" si="283"/>
        <v>0</v>
      </c>
      <c r="AX364" s="265">
        <f t="shared" si="287"/>
        <v>0</v>
      </c>
      <c r="AZ364" s="492">
        <f t="shared" si="284"/>
        <v>0</v>
      </c>
      <c r="BB364" s="492">
        <f t="shared" si="285"/>
        <v>0</v>
      </c>
      <c r="BD364" s="265">
        <f t="shared" si="288"/>
        <v>0</v>
      </c>
      <c r="BE364" s="105"/>
      <c r="BF364" s="105"/>
      <c r="BG364" s="105"/>
      <c r="BH364" s="105"/>
      <c r="BI364" s="105"/>
      <c r="BJ364" s="105"/>
    </row>
    <row r="365" spans="2:62" ht="20.100000000000001" hidden="1" customHeight="1" outlineLevel="1">
      <c r="B365" s="100"/>
      <c r="C365" s="908"/>
      <c r="D365" s="909"/>
      <c r="E365" s="909"/>
      <c r="F365" s="910"/>
      <c r="G365" s="890"/>
      <c r="H365" s="891"/>
      <c r="I365" s="152"/>
      <c r="J365" s="152"/>
      <c r="K365" s="152"/>
      <c r="L365" s="152"/>
      <c r="M365" s="152"/>
      <c r="N365" s="152"/>
      <c r="O365" s="152"/>
      <c r="P365" s="153"/>
      <c r="Q365" s="153"/>
      <c r="R365" s="156">
        <f t="shared" si="278"/>
        <v>0</v>
      </c>
      <c r="S365" s="156">
        <f t="shared" si="279"/>
        <v>0</v>
      </c>
      <c r="U365" s="157">
        <f t="shared" si="286"/>
        <v>0</v>
      </c>
      <c r="W365" s="152"/>
      <c r="X365" s="152"/>
      <c r="Y365" s="152"/>
      <c r="Z365" s="152"/>
      <c r="AA365" s="152"/>
      <c r="AB365" s="152"/>
      <c r="AC365" s="347"/>
      <c r="AD365" s="152"/>
      <c r="AE365" s="152"/>
      <c r="AF365" s="152"/>
      <c r="AG365" s="152"/>
      <c r="AH365" s="152"/>
      <c r="AI365" s="152"/>
      <c r="AJ365" s="347"/>
      <c r="AK365" s="152"/>
      <c r="AL365" s="152"/>
      <c r="AM365" s="295"/>
      <c r="AN365" s="228"/>
      <c r="AO365" s="228"/>
      <c r="AP365" s="228"/>
      <c r="AQ365" s="228"/>
      <c r="AR365" s="228"/>
      <c r="AS365" s="348"/>
      <c r="AT365" s="264">
        <f t="shared" si="282"/>
        <v>0</v>
      </c>
      <c r="AU365" s="259"/>
      <c r="AV365" s="265">
        <f t="shared" si="283"/>
        <v>0</v>
      </c>
      <c r="AX365" s="265">
        <f t="shared" si="287"/>
        <v>0</v>
      </c>
      <c r="AZ365" s="492">
        <f t="shared" si="284"/>
        <v>0</v>
      </c>
      <c r="BB365" s="492">
        <f t="shared" si="285"/>
        <v>0</v>
      </c>
      <c r="BD365" s="265">
        <f t="shared" si="288"/>
        <v>0</v>
      </c>
      <c r="BE365" s="105"/>
      <c r="BF365" s="105"/>
      <c r="BG365" s="105"/>
      <c r="BH365" s="105"/>
      <c r="BI365" s="105"/>
      <c r="BJ365" s="105"/>
    </row>
    <row r="366" spans="2:62" ht="20.100000000000001" hidden="1" customHeight="1" outlineLevel="1">
      <c r="B366" s="100"/>
      <c r="C366" s="908"/>
      <c r="D366" s="909"/>
      <c r="E366" s="909"/>
      <c r="F366" s="910"/>
      <c r="G366" s="890"/>
      <c r="H366" s="891"/>
      <c r="I366" s="152"/>
      <c r="J366" s="152"/>
      <c r="K366" s="152"/>
      <c r="L366" s="152"/>
      <c r="M366" s="152"/>
      <c r="N366" s="152"/>
      <c r="O366" s="152"/>
      <c r="P366" s="153"/>
      <c r="Q366" s="153"/>
      <c r="R366" s="156">
        <f t="shared" si="278"/>
        <v>0</v>
      </c>
      <c r="S366" s="156">
        <f t="shared" si="279"/>
        <v>0</v>
      </c>
      <c r="U366" s="157">
        <f t="shared" si="286"/>
        <v>0</v>
      </c>
      <c r="W366" s="152"/>
      <c r="X366" s="152"/>
      <c r="Y366" s="152"/>
      <c r="Z366" s="152"/>
      <c r="AA366" s="152"/>
      <c r="AB366" s="152"/>
      <c r="AC366" s="347"/>
      <c r="AD366" s="152"/>
      <c r="AE366" s="152"/>
      <c r="AF366" s="152"/>
      <c r="AG366" s="152"/>
      <c r="AH366" s="152"/>
      <c r="AI366" s="152"/>
      <c r="AJ366" s="347"/>
      <c r="AK366" s="152"/>
      <c r="AL366" s="152"/>
      <c r="AM366" s="295"/>
      <c r="AN366" s="228"/>
      <c r="AO366" s="228"/>
      <c r="AP366" s="228"/>
      <c r="AQ366" s="228"/>
      <c r="AR366" s="228"/>
      <c r="AS366" s="348"/>
      <c r="AT366" s="264">
        <f t="shared" si="282"/>
        <v>0</v>
      </c>
      <c r="AU366" s="259"/>
      <c r="AV366" s="265">
        <f t="shared" si="283"/>
        <v>0</v>
      </c>
      <c r="AX366" s="265">
        <f t="shared" si="287"/>
        <v>0</v>
      </c>
      <c r="AZ366" s="492">
        <f t="shared" si="284"/>
        <v>0</v>
      </c>
      <c r="BB366" s="492">
        <f t="shared" si="285"/>
        <v>0</v>
      </c>
      <c r="BD366" s="265">
        <f t="shared" si="288"/>
        <v>0</v>
      </c>
      <c r="BE366" s="105"/>
      <c r="BF366" s="105"/>
      <c r="BG366" s="105"/>
      <c r="BH366" s="105"/>
      <c r="BI366" s="105"/>
      <c r="BJ366" s="105"/>
    </row>
    <row r="367" spans="2:62" ht="20.100000000000001" hidden="1" customHeight="1" outlineLevel="1">
      <c r="B367" s="100"/>
      <c r="C367" s="908"/>
      <c r="D367" s="909"/>
      <c r="E367" s="909"/>
      <c r="F367" s="910"/>
      <c r="G367" s="890"/>
      <c r="H367" s="891"/>
      <c r="I367" s="152"/>
      <c r="J367" s="152"/>
      <c r="K367" s="152"/>
      <c r="L367" s="152"/>
      <c r="M367" s="152"/>
      <c r="N367" s="152"/>
      <c r="O367" s="152"/>
      <c r="P367" s="153"/>
      <c r="Q367" s="153"/>
      <c r="R367" s="156">
        <f t="shared" si="278"/>
        <v>0</v>
      </c>
      <c r="S367" s="156">
        <f t="shared" si="279"/>
        <v>0</v>
      </c>
      <c r="U367" s="157">
        <f t="shared" si="286"/>
        <v>0</v>
      </c>
      <c r="W367" s="152"/>
      <c r="X367" s="152"/>
      <c r="Y367" s="152"/>
      <c r="Z367" s="152"/>
      <c r="AA367" s="152"/>
      <c r="AB367" s="152"/>
      <c r="AC367" s="347"/>
      <c r="AD367" s="152"/>
      <c r="AE367" s="152"/>
      <c r="AF367" s="152"/>
      <c r="AG367" s="152"/>
      <c r="AH367" s="152"/>
      <c r="AI367" s="152"/>
      <c r="AJ367" s="347"/>
      <c r="AK367" s="152"/>
      <c r="AL367" s="152"/>
      <c r="AM367" s="295"/>
      <c r="AN367" s="228"/>
      <c r="AO367" s="228"/>
      <c r="AP367" s="228"/>
      <c r="AQ367" s="228"/>
      <c r="AR367" s="228"/>
      <c r="AS367" s="348"/>
      <c r="AT367" s="264">
        <f t="shared" si="282"/>
        <v>0</v>
      </c>
      <c r="AU367" s="259"/>
      <c r="AV367" s="265">
        <f t="shared" si="283"/>
        <v>0</v>
      </c>
      <c r="AX367" s="265">
        <f t="shared" si="287"/>
        <v>0</v>
      </c>
      <c r="AZ367" s="492">
        <f t="shared" si="284"/>
        <v>0</v>
      </c>
      <c r="BB367" s="492">
        <f t="shared" si="285"/>
        <v>0</v>
      </c>
      <c r="BD367" s="265">
        <f t="shared" si="288"/>
        <v>0</v>
      </c>
      <c r="BE367" s="105"/>
      <c r="BF367" s="105"/>
      <c r="BG367" s="105"/>
      <c r="BH367" s="105"/>
      <c r="BI367" s="105"/>
      <c r="BJ367" s="105"/>
    </row>
    <row r="368" spans="2:62" ht="9.9499999999999993" hidden="1" customHeight="1" outlineLevel="1">
      <c r="B368" s="101"/>
      <c r="C368" s="208"/>
      <c r="D368" s="208"/>
      <c r="E368" s="208"/>
      <c r="F368" s="208"/>
      <c r="G368" s="237"/>
      <c r="H368" s="207"/>
      <c r="I368" s="257"/>
      <c r="J368" s="257"/>
      <c r="K368" s="257"/>
      <c r="L368" s="257"/>
      <c r="M368" s="257"/>
      <c r="N368" s="257"/>
      <c r="O368" s="257"/>
      <c r="P368" s="256"/>
      <c r="Q368" s="102"/>
      <c r="R368" s="102"/>
      <c r="S368" s="102"/>
      <c r="U368" s="98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Z368" s="493"/>
      <c r="BE368" s="105"/>
      <c r="BF368" s="105"/>
      <c r="BG368" s="105"/>
      <c r="BH368" s="105"/>
      <c r="BI368" s="105"/>
      <c r="BJ368" s="105"/>
    </row>
    <row r="369" spans="2:62" ht="20.100000000000001" customHeight="1" collapsed="1">
      <c r="B369" s="8">
        <f>B352+1</f>
        <v>22</v>
      </c>
      <c r="C369" s="916"/>
      <c r="D369" s="917"/>
      <c r="E369" s="917"/>
      <c r="F369" s="918"/>
      <c r="G369" s="429"/>
      <c r="H369" s="206">
        <v>1</v>
      </c>
      <c r="I369" s="642">
        <f t="shared" ref="I369" si="289">$H369*SUM(I370:I384)</f>
        <v>0</v>
      </c>
      <c r="J369" s="643">
        <f t="shared" ref="J369:O369" si="290">$H369*SUM(J370:J384)</f>
        <v>0</v>
      </c>
      <c r="K369" s="644">
        <f t="shared" si="290"/>
        <v>0</v>
      </c>
      <c r="L369" s="645">
        <f t="shared" si="290"/>
        <v>0</v>
      </c>
      <c r="M369" s="645">
        <f t="shared" si="290"/>
        <v>0</v>
      </c>
      <c r="N369" s="644">
        <f t="shared" si="290"/>
        <v>0</v>
      </c>
      <c r="O369" s="642">
        <f t="shared" si="290"/>
        <v>0</v>
      </c>
      <c r="P369" s="209">
        <f t="shared" ref="P369:Q369" si="291">$H369*SUM(P370:P384)</f>
        <v>0</v>
      </c>
      <c r="Q369" s="210">
        <f t="shared" si="291"/>
        <v>0</v>
      </c>
      <c r="R369" s="136">
        <f t="shared" ref="R369:R384" si="292">P369*(1+Gewinn)*(1+SicherheitAngebot)</f>
        <v>0</v>
      </c>
      <c r="S369" s="137">
        <f t="shared" ref="S369:S384" si="293">Q369*(1+MGKZ)*(1+Gewinn)*(1+SicherheitAngebot)</f>
        <v>0</v>
      </c>
      <c r="U369" s="10">
        <f>I369*$I$7+J369*$J$7+K369*$K$7+L369*$L$7+M369*$M$7+N369*$N$7+O369*$O$7+R369+S369</f>
        <v>0</v>
      </c>
      <c r="W369" s="646">
        <f t="shared" ref="W369:AB369" si="294">$H369*SUM(W370:W384)</f>
        <v>0</v>
      </c>
      <c r="X369" s="647">
        <f t="shared" si="294"/>
        <v>0</v>
      </c>
      <c r="Y369" s="648">
        <f t="shared" si="294"/>
        <v>0</v>
      </c>
      <c r="Z369" s="649">
        <f t="shared" si="294"/>
        <v>0</v>
      </c>
      <c r="AA369" s="648">
        <f t="shared" si="294"/>
        <v>0</v>
      </c>
      <c r="AB369" s="646">
        <f t="shared" si="294"/>
        <v>0</v>
      </c>
      <c r="AC369" s="258"/>
      <c r="AD369" s="646">
        <f t="shared" ref="AD369:AM369" si="295">$H369*SUM(AD370:AD384)</f>
        <v>0</v>
      </c>
      <c r="AE369" s="647">
        <f t="shared" si="295"/>
        <v>0</v>
      </c>
      <c r="AF369" s="648">
        <f t="shared" si="295"/>
        <v>0</v>
      </c>
      <c r="AG369" s="649">
        <f t="shared" si="295"/>
        <v>0</v>
      </c>
      <c r="AH369" s="648">
        <f t="shared" si="295"/>
        <v>0</v>
      </c>
      <c r="AI369" s="646">
        <f t="shared" si="295"/>
        <v>0</v>
      </c>
      <c r="AJ369" s="258"/>
      <c r="AK369" s="653">
        <f t="shared" si="295"/>
        <v>0</v>
      </c>
      <c r="AL369" s="653">
        <f t="shared" si="295"/>
        <v>0</v>
      </c>
      <c r="AM369" s="653">
        <f t="shared" si="295"/>
        <v>0</v>
      </c>
      <c r="AN369" s="227">
        <f>$H369*SUM(AN370:AN384)*(1+Gewinn)*(1+SicherheitAngebot)</f>
        <v>0</v>
      </c>
      <c r="AO369" s="227">
        <f>$H369*SUM(AO370:AO384)*(1+Gewinn)*(1+SicherheitAngebot)</f>
        <v>0</v>
      </c>
      <c r="AP369" s="227">
        <f>$H369*SUM(AP370:AP384)*(1+Gewinn)*(1+SicherheitAngebot)</f>
        <v>0</v>
      </c>
      <c r="AQ369" s="227">
        <f>$H369*SUM(AQ370:AQ384)*(1+Gewinn)*(1+SicherheitAngebot)</f>
        <v>0</v>
      </c>
      <c r="AR369" s="227">
        <f>$H369*SUM(AR370:AR384)*(1+Gewinn)*(1+SicherheitAngebot)</f>
        <v>0</v>
      </c>
      <c r="AS369" s="262"/>
      <c r="AT369" s="263">
        <f t="shared" si="282"/>
        <v>0</v>
      </c>
      <c r="AU369" s="259"/>
      <c r="AV369" s="491">
        <f>AK369*$AK$7+AL369*$AL$7+AM369*$AM$7+SUM(AN369:AR369)+AT369/Zuschläge_IBN+AT369</f>
        <v>0</v>
      </c>
      <c r="AX369" s="685">
        <f>U369+AV369</f>
        <v>0</v>
      </c>
      <c r="AZ369" s="490">
        <f>IF(H369&gt;0,U369/(1+SicherheitAngebot)*(1+Sicherheit),0)</f>
        <v>0</v>
      </c>
      <c r="BB369" s="490">
        <f>IF(H369&gt;0,AV369/(1+SicherheitAngebot)*(1+Sicherheit),0)</f>
        <v>0</v>
      </c>
      <c r="BD369" s="490">
        <f>AZ369+BB369</f>
        <v>0</v>
      </c>
      <c r="BE369" s="105"/>
      <c r="BF369" s="105"/>
      <c r="BG369" s="105"/>
      <c r="BH369" s="105"/>
      <c r="BI369" s="105"/>
      <c r="BJ369" s="105"/>
    </row>
    <row r="370" spans="2:62" ht="20.100000000000001" hidden="1" customHeight="1" outlineLevel="1">
      <c r="B370" s="99"/>
      <c r="C370" s="908"/>
      <c r="D370" s="909"/>
      <c r="E370" s="909"/>
      <c r="F370" s="910"/>
      <c r="G370" s="890"/>
      <c r="H370" s="901"/>
      <c r="I370" s="152"/>
      <c r="J370" s="152"/>
      <c r="K370" s="152"/>
      <c r="L370" s="152"/>
      <c r="M370" s="152"/>
      <c r="N370" s="152"/>
      <c r="O370" s="152"/>
      <c r="P370" s="153"/>
      <c r="Q370" s="153"/>
      <c r="R370" s="156">
        <f t="shared" si="292"/>
        <v>0</v>
      </c>
      <c r="S370" s="156">
        <f t="shared" si="293"/>
        <v>0</v>
      </c>
      <c r="U370" s="157">
        <f>I370*$I$7+J370*$J$7+K370*$K$7+L370*$L$7+M370*$M$7+N370*$N$7+O370*$O$7+R370+S370</f>
        <v>0</v>
      </c>
      <c r="W370" s="152"/>
      <c r="X370" s="152"/>
      <c r="Y370" s="152"/>
      <c r="Z370" s="152"/>
      <c r="AA370" s="152"/>
      <c r="AB370" s="152"/>
      <c r="AC370" s="347"/>
      <c r="AD370" s="152"/>
      <c r="AE370" s="152"/>
      <c r="AF370" s="152"/>
      <c r="AG370" s="152"/>
      <c r="AH370" s="152"/>
      <c r="AI370" s="152"/>
      <c r="AJ370" s="347"/>
      <c r="AK370" s="152"/>
      <c r="AL370" s="152"/>
      <c r="AM370" s="295"/>
      <c r="AN370" s="228"/>
      <c r="AO370" s="228"/>
      <c r="AP370" s="228"/>
      <c r="AQ370" s="228"/>
      <c r="AR370" s="228"/>
      <c r="AS370" s="348"/>
      <c r="AT370" s="264">
        <f t="shared" si="282"/>
        <v>0</v>
      </c>
      <c r="AU370" s="259"/>
      <c r="AV370" s="265">
        <f t="shared" ref="AV370:AV384" si="296">AK370*$AK$7+AL370*$AL$7+AM370*$AM$7+SUM(AN370:AR370)*(1+Gewinn)*(1+SicherheitAngebot)+AT370/Zuschläge_IBN+AT370</f>
        <v>0</v>
      </c>
      <c r="AX370" s="265">
        <f>U370+AV370</f>
        <v>0</v>
      </c>
      <c r="AZ370" s="492">
        <f t="shared" ref="AZ370:AZ384" si="297">U370/(1+SicherheitAngebot)*(1+Sicherheit)</f>
        <v>0</v>
      </c>
      <c r="BB370" s="492">
        <f t="shared" ref="BB370:BB384" si="298">AV370/(1+SicherheitAngebot)*(1+Sicherheit)</f>
        <v>0</v>
      </c>
      <c r="BD370" s="265">
        <f>AZ370+BB370</f>
        <v>0</v>
      </c>
      <c r="BE370" s="105"/>
      <c r="BF370" s="105"/>
      <c r="BG370" s="105"/>
      <c r="BH370" s="105"/>
      <c r="BI370" s="105"/>
      <c r="BJ370" s="105"/>
    </row>
    <row r="371" spans="2:62" ht="20.100000000000001" hidden="1" customHeight="1" outlineLevel="1">
      <c r="B371" s="100"/>
      <c r="C371" s="908"/>
      <c r="D371" s="909"/>
      <c r="E371" s="909"/>
      <c r="F371" s="910"/>
      <c r="G371" s="890"/>
      <c r="H371" s="891"/>
      <c r="I371" s="152"/>
      <c r="J371" s="152"/>
      <c r="K371" s="152"/>
      <c r="L371" s="152"/>
      <c r="M371" s="152"/>
      <c r="N371" s="152"/>
      <c r="O371" s="152"/>
      <c r="P371" s="153"/>
      <c r="Q371" s="153"/>
      <c r="R371" s="156">
        <f t="shared" si="292"/>
        <v>0</v>
      </c>
      <c r="S371" s="156">
        <f t="shared" si="293"/>
        <v>0</v>
      </c>
      <c r="U371" s="157">
        <f t="shared" ref="U371:U384" si="299">I371*$I$7+J371*$J$7+K371*$K$7+L371*$L$7+M371*$M$7+N371*$N$7+O371*$O$7+R371+S371</f>
        <v>0</v>
      </c>
      <c r="W371" s="152"/>
      <c r="X371" s="152"/>
      <c r="Y371" s="152"/>
      <c r="Z371" s="152"/>
      <c r="AA371" s="152"/>
      <c r="AB371" s="152"/>
      <c r="AC371" s="347"/>
      <c r="AD371" s="152"/>
      <c r="AE371" s="152"/>
      <c r="AF371" s="152"/>
      <c r="AG371" s="152"/>
      <c r="AH371" s="152"/>
      <c r="AI371" s="152"/>
      <c r="AJ371" s="347"/>
      <c r="AK371" s="152"/>
      <c r="AL371" s="152"/>
      <c r="AM371" s="295"/>
      <c r="AN371" s="228"/>
      <c r="AO371" s="228"/>
      <c r="AP371" s="228"/>
      <c r="AQ371" s="228"/>
      <c r="AR371" s="228"/>
      <c r="AS371" s="348"/>
      <c r="AT371" s="264">
        <f t="shared" si="282"/>
        <v>0</v>
      </c>
      <c r="AU371" s="259"/>
      <c r="AV371" s="265">
        <f t="shared" si="296"/>
        <v>0</v>
      </c>
      <c r="AX371" s="265">
        <f t="shared" ref="AX371:AX384" si="300">U371+AV371</f>
        <v>0</v>
      </c>
      <c r="AZ371" s="492">
        <f t="shared" si="297"/>
        <v>0</v>
      </c>
      <c r="BB371" s="492">
        <f t="shared" si="298"/>
        <v>0</v>
      </c>
      <c r="BD371" s="265">
        <f t="shared" ref="BD371:BD384" si="301">AZ371+BB371</f>
        <v>0</v>
      </c>
      <c r="BE371" s="105"/>
      <c r="BF371" s="105"/>
      <c r="BG371" s="105"/>
      <c r="BH371" s="105"/>
      <c r="BI371" s="105"/>
      <c r="BJ371" s="105"/>
    </row>
    <row r="372" spans="2:62" ht="20.100000000000001" hidden="1" customHeight="1" outlineLevel="1">
      <c r="B372" s="100"/>
      <c r="C372" s="908"/>
      <c r="D372" s="909"/>
      <c r="E372" s="909"/>
      <c r="F372" s="910"/>
      <c r="G372" s="890"/>
      <c r="H372" s="891"/>
      <c r="I372" s="152"/>
      <c r="J372" s="152"/>
      <c r="K372" s="152"/>
      <c r="L372" s="152"/>
      <c r="M372" s="152"/>
      <c r="N372" s="152"/>
      <c r="O372" s="152"/>
      <c r="P372" s="153"/>
      <c r="Q372" s="153"/>
      <c r="R372" s="156">
        <f t="shared" si="292"/>
        <v>0</v>
      </c>
      <c r="S372" s="156">
        <f t="shared" si="293"/>
        <v>0</v>
      </c>
      <c r="U372" s="157">
        <f t="shared" si="299"/>
        <v>0</v>
      </c>
      <c r="W372" s="152"/>
      <c r="X372" s="152"/>
      <c r="Y372" s="152"/>
      <c r="Z372" s="152"/>
      <c r="AA372" s="152"/>
      <c r="AB372" s="152"/>
      <c r="AC372" s="347"/>
      <c r="AD372" s="152"/>
      <c r="AE372" s="152"/>
      <c r="AF372" s="152"/>
      <c r="AG372" s="152"/>
      <c r="AH372" s="152"/>
      <c r="AI372" s="152"/>
      <c r="AJ372" s="347"/>
      <c r="AK372" s="152"/>
      <c r="AL372" s="152"/>
      <c r="AM372" s="295"/>
      <c r="AN372" s="228"/>
      <c r="AO372" s="228"/>
      <c r="AP372" s="228"/>
      <c r="AQ372" s="228"/>
      <c r="AR372" s="228"/>
      <c r="AS372" s="348"/>
      <c r="AT372" s="264">
        <f t="shared" si="282"/>
        <v>0</v>
      </c>
      <c r="AU372" s="259"/>
      <c r="AV372" s="265">
        <f t="shared" si="296"/>
        <v>0</v>
      </c>
      <c r="AX372" s="265">
        <f t="shared" si="300"/>
        <v>0</v>
      </c>
      <c r="AZ372" s="492">
        <f t="shared" si="297"/>
        <v>0</v>
      </c>
      <c r="BB372" s="492">
        <f t="shared" si="298"/>
        <v>0</v>
      </c>
      <c r="BD372" s="265">
        <f t="shared" si="301"/>
        <v>0</v>
      </c>
      <c r="BE372" s="105"/>
      <c r="BF372" s="105"/>
      <c r="BG372" s="105"/>
      <c r="BH372" s="105"/>
      <c r="BI372" s="105"/>
      <c r="BJ372" s="105"/>
    </row>
    <row r="373" spans="2:62" ht="20.100000000000001" hidden="1" customHeight="1" outlineLevel="1">
      <c r="B373" s="100"/>
      <c r="C373" s="908"/>
      <c r="D373" s="909"/>
      <c r="E373" s="909"/>
      <c r="F373" s="910"/>
      <c r="G373" s="890"/>
      <c r="H373" s="891"/>
      <c r="I373" s="152"/>
      <c r="J373" s="152"/>
      <c r="K373" s="152"/>
      <c r="L373" s="152"/>
      <c r="M373" s="152"/>
      <c r="N373" s="152"/>
      <c r="O373" s="152"/>
      <c r="P373" s="153"/>
      <c r="Q373" s="153"/>
      <c r="R373" s="156">
        <f t="shared" si="292"/>
        <v>0</v>
      </c>
      <c r="S373" s="156">
        <f t="shared" si="293"/>
        <v>0</v>
      </c>
      <c r="U373" s="157">
        <f t="shared" si="299"/>
        <v>0</v>
      </c>
      <c r="W373" s="152"/>
      <c r="X373" s="152"/>
      <c r="Y373" s="152"/>
      <c r="Z373" s="152"/>
      <c r="AA373" s="152"/>
      <c r="AB373" s="152"/>
      <c r="AC373" s="347"/>
      <c r="AD373" s="152"/>
      <c r="AE373" s="152"/>
      <c r="AF373" s="152"/>
      <c r="AG373" s="152"/>
      <c r="AH373" s="152"/>
      <c r="AI373" s="152"/>
      <c r="AJ373" s="347"/>
      <c r="AK373" s="152"/>
      <c r="AL373" s="152"/>
      <c r="AM373" s="295"/>
      <c r="AN373" s="228"/>
      <c r="AO373" s="228"/>
      <c r="AP373" s="228"/>
      <c r="AQ373" s="228"/>
      <c r="AR373" s="228"/>
      <c r="AS373" s="348"/>
      <c r="AT373" s="264">
        <f t="shared" si="282"/>
        <v>0</v>
      </c>
      <c r="AU373" s="259"/>
      <c r="AV373" s="265">
        <f t="shared" si="296"/>
        <v>0</v>
      </c>
      <c r="AX373" s="265">
        <f t="shared" si="300"/>
        <v>0</v>
      </c>
      <c r="AZ373" s="492">
        <f t="shared" si="297"/>
        <v>0</v>
      </c>
      <c r="BB373" s="492">
        <f t="shared" si="298"/>
        <v>0</v>
      </c>
      <c r="BD373" s="265">
        <f t="shared" si="301"/>
        <v>0</v>
      </c>
      <c r="BE373" s="105"/>
      <c r="BF373" s="105"/>
      <c r="BG373" s="105"/>
      <c r="BH373" s="105"/>
      <c r="BI373" s="105"/>
      <c r="BJ373" s="105"/>
    </row>
    <row r="374" spans="2:62" ht="20.100000000000001" hidden="1" customHeight="1" outlineLevel="1">
      <c r="B374" s="100"/>
      <c r="C374" s="908"/>
      <c r="D374" s="909"/>
      <c r="E374" s="909"/>
      <c r="F374" s="910"/>
      <c r="G374" s="890"/>
      <c r="H374" s="891"/>
      <c r="I374" s="152"/>
      <c r="J374" s="152"/>
      <c r="K374" s="152"/>
      <c r="L374" s="152"/>
      <c r="M374" s="152"/>
      <c r="N374" s="152"/>
      <c r="O374" s="152"/>
      <c r="P374" s="153"/>
      <c r="Q374" s="153"/>
      <c r="R374" s="156">
        <f t="shared" si="292"/>
        <v>0</v>
      </c>
      <c r="S374" s="156">
        <f t="shared" si="293"/>
        <v>0</v>
      </c>
      <c r="U374" s="157">
        <f t="shared" si="299"/>
        <v>0</v>
      </c>
      <c r="W374" s="152"/>
      <c r="X374" s="152"/>
      <c r="Y374" s="152"/>
      <c r="Z374" s="152"/>
      <c r="AA374" s="152"/>
      <c r="AB374" s="152"/>
      <c r="AC374" s="347"/>
      <c r="AD374" s="152"/>
      <c r="AE374" s="152"/>
      <c r="AF374" s="152"/>
      <c r="AG374" s="152"/>
      <c r="AH374" s="152"/>
      <c r="AI374" s="152"/>
      <c r="AJ374" s="347"/>
      <c r="AK374" s="152"/>
      <c r="AL374" s="152"/>
      <c r="AM374" s="295"/>
      <c r="AN374" s="228"/>
      <c r="AO374" s="228"/>
      <c r="AP374" s="228"/>
      <c r="AQ374" s="228"/>
      <c r="AR374" s="228"/>
      <c r="AS374" s="348"/>
      <c r="AT374" s="264">
        <f t="shared" si="282"/>
        <v>0</v>
      </c>
      <c r="AU374" s="259"/>
      <c r="AV374" s="265">
        <f t="shared" si="296"/>
        <v>0</v>
      </c>
      <c r="AX374" s="265">
        <f t="shared" si="300"/>
        <v>0</v>
      </c>
      <c r="AZ374" s="492">
        <f t="shared" si="297"/>
        <v>0</v>
      </c>
      <c r="BB374" s="492">
        <f t="shared" si="298"/>
        <v>0</v>
      </c>
      <c r="BD374" s="265">
        <f t="shared" si="301"/>
        <v>0</v>
      </c>
      <c r="BE374" s="105"/>
      <c r="BF374" s="105"/>
      <c r="BG374" s="105"/>
      <c r="BH374" s="105"/>
      <c r="BI374" s="105"/>
      <c r="BJ374" s="105"/>
    </row>
    <row r="375" spans="2:62" ht="20.100000000000001" hidden="1" customHeight="1" outlineLevel="1">
      <c r="B375" s="100"/>
      <c r="C375" s="908"/>
      <c r="D375" s="909"/>
      <c r="E375" s="909"/>
      <c r="F375" s="910"/>
      <c r="G375" s="890"/>
      <c r="H375" s="891"/>
      <c r="I375" s="152"/>
      <c r="J375" s="152"/>
      <c r="K375" s="152"/>
      <c r="L375" s="152"/>
      <c r="M375" s="152"/>
      <c r="N375" s="152"/>
      <c r="O375" s="152"/>
      <c r="P375" s="153"/>
      <c r="Q375" s="153"/>
      <c r="R375" s="156">
        <f t="shared" si="292"/>
        <v>0</v>
      </c>
      <c r="S375" s="156">
        <f t="shared" si="293"/>
        <v>0</v>
      </c>
      <c r="U375" s="157">
        <f t="shared" si="299"/>
        <v>0</v>
      </c>
      <c r="W375" s="152"/>
      <c r="X375" s="152"/>
      <c r="Y375" s="152"/>
      <c r="Z375" s="152"/>
      <c r="AA375" s="152"/>
      <c r="AB375" s="152"/>
      <c r="AC375" s="347"/>
      <c r="AD375" s="152"/>
      <c r="AE375" s="152"/>
      <c r="AF375" s="152"/>
      <c r="AG375" s="152"/>
      <c r="AH375" s="152"/>
      <c r="AI375" s="152"/>
      <c r="AJ375" s="347"/>
      <c r="AK375" s="152"/>
      <c r="AL375" s="152"/>
      <c r="AM375" s="295"/>
      <c r="AN375" s="228"/>
      <c r="AO375" s="228"/>
      <c r="AP375" s="228"/>
      <c r="AQ375" s="228"/>
      <c r="AR375" s="228"/>
      <c r="AS375" s="348"/>
      <c r="AT375" s="264">
        <f t="shared" si="282"/>
        <v>0</v>
      </c>
      <c r="AU375" s="259"/>
      <c r="AV375" s="265">
        <f t="shared" si="296"/>
        <v>0</v>
      </c>
      <c r="AX375" s="265">
        <f t="shared" si="300"/>
        <v>0</v>
      </c>
      <c r="AZ375" s="492">
        <f t="shared" si="297"/>
        <v>0</v>
      </c>
      <c r="BB375" s="492">
        <f t="shared" si="298"/>
        <v>0</v>
      </c>
      <c r="BD375" s="265">
        <f t="shared" si="301"/>
        <v>0</v>
      </c>
      <c r="BE375" s="105"/>
      <c r="BF375" s="105"/>
      <c r="BG375" s="105"/>
      <c r="BH375" s="105"/>
      <c r="BI375" s="105"/>
      <c r="BJ375" s="105"/>
    </row>
    <row r="376" spans="2:62" ht="20.100000000000001" hidden="1" customHeight="1" outlineLevel="1">
      <c r="B376" s="100"/>
      <c r="C376" s="908"/>
      <c r="D376" s="909"/>
      <c r="E376" s="909"/>
      <c r="F376" s="910"/>
      <c r="G376" s="890"/>
      <c r="H376" s="891"/>
      <c r="I376" s="152"/>
      <c r="J376" s="152"/>
      <c r="K376" s="152"/>
      <c r="L376" s="152"/>
      <c r="M376" s="152"/>
      <c r="N376" s="152"/>
      <c r="O376" s="152"/>
      <c r="P376" s="153"/>
      <c r="Q376" s="153"/>
      <c r="R376" s="156">
        <f t="shared" si="292"/>
        <v>0</v>
      </c>
      <c r="S376" s="156">
        <f t="shared" si="293"/>
        <v>0</v>
      </c>
      <c r="U376" s="157">
        <f t="shared" si="299"/>
        <v>0</v>
      </c>
      <c r="W376" s="152"/>
      <c r="X376" s="152"/>
      <c r="Y376" s="152"/>
      <c r="Z376" s="152"/>
      <c r="AA376" s="152"/>
      <c r="AB376" s="152"/>
      <c r="AC376" s="347"/>
      <c r="AD376" s="152"/>
      <c r="AE376" s="152"/>
      <c r="AF376" s="152"/>
      <c r="AG376" s="152"/>
      <c r="AH376" s="152"/>
      <c r="AI376" s="152"/>
      <c r="AJ376" s="347"/>
      <c r="AK376" s="152"/>
      <c r="AL376" s="152"/>
      <c r="AM376" s="295"/>
      <c r="AN376" s="228"/>
      <c r="AO376" s="228"/>
      <c r="AP376" s="228"/>
      <c r="AQ376" s="228"/>
      <c r="AR376" s="228"/>
      <c r="AS376" s="348"/>
      <c r="AT376" s="264">
        <f t="shared" si="282"/>
        <v>0</v>
      </c>
      <c r="AU376" s="259"/>
      <c r="AV376" s="265">
        <f t="shared" si="296"/>
        <v>0</v>
      </c>
      <c r="AX376" s="265">
        <f t="shared" si="300"/>
        <v>0</v>
      </c>
      <c r="AZ376" s="492">
        <f t="shared" si="297"/>
        <v>0</v>
      </c>
      <c r="BB376" s="492">
        <f t="shared" si="298"/>
        <v>0</v>
      </c>
      <c r="BD376" s="265">
        <f t="shared" si="301"/>
        <v>0</v>
      </c>
      <c r="BE376" s="105"/>
      <c r="BF376" s="105"/>
      <c r="BG376" s="105"/>
      <c r="BH376" s="105"/>
      <c r="BI376" s="105"/>
      <c r="BJ376" s="105"/>
    </row>
    <row r="377" spans="2:62" ht="20.100000000000001" hidden="1" customHeight="1" outlineLevel="1">
      <c r="B377" s="100"/>
      <c r="C377" s="908"/>
      <c r="D377" s="909"/>
      <c r="E377" s="909"/>
      <c r="F377" s="910"/>
      <c r="G377" s="890"/>
      <c r="H377" s="891"/>
      <c r="I377" s="152"/>
      <c r="J377" s="152"/>
      <c r="K377" s="152"/>
      <c r="L377" s="152"/>
      <c r="M377" s="152"/>
      <c r="N377" s="152"/>
      <c r="O377" s="152"/>
      <c r="P377" s="153"/>
      <c r="Q377" s="153"/>
      <c r="R377" s="156">
        <f t="shared" si="292"/>
        <v>0</v>
      </c>
      <c r="S377" s="156">
        <f t="shared" si="293"/>
        <v>0</v>
      </c>
      <c r="U377" s="157">
        <f t="shared" si="299"/>
        <v>0</v>
      </c>
      <c r="W377" s="152"/>
      <c r="X377" s="152"/>
      <c r="Y377" s="152"/>
      <c r="Z377" s="152"/>
      <c r="AA377" s="152"/>
      <c r="AB377" s="152"/>
      <c r="AC377" s="347"/>
      <c r="AD377" s="152"/>
      <c r="AE377" s="152"/>
      <c r="AF377" s="152"/>
      <c r="AG377" s="152"/>
      <c r="AH377" s="152"/>
      <c r="AI377" s="152"/>
      <c r="AJ377" s="347"/>
      <c r="AK377" s="152"/>
      <c r="AL377" s="152"/>
      <c r="AM377" s="295"/>
      <c r="AN377" s="228"/>
      <c r="AO377" s="228"/>
      <c r="AP377" s="228"/>
      <c r="AQ377" s="228"/>
      <c r="AR377" s="228"/>
      <c r="AS377" s="348"/>
      <c r="AT377" s="264">
        <f t="shared" si="282"/>
        <v>0</v>
      </c>
      <c r="AU377" s="259"/>
      <c r="AV377" s="265">
        <f t="shared" si="296"/>
        <v>0</v>
      </c>
      <c r="AX377" s="265">
        <f t="shared" si="300"/>
        <v>0</v>
      </c>
      <c r="AZ377" s="492">
        <f t="shared" si="297"/>
        <v>0</v>
      </c>
      <c r="BB377" s="492">
        <f t="shared" si="298"/>
        <v>0</v>
      </c>
      <c r="BD377" s="265">
        <f t="shared" si="301"/>
        <v>0</v>
      </c>
      <c r="BE377" s="105"/>
      <c r="BF377" s="105"/>
      <c r="BG377" s="105"/>
      <c r="BH377" s="105"/>
      <c r="BI377" s="105"/>
      <c r="BJ377" s="105"/>
    </row>
    <row r="378" spans="2:62" ht="20.100000000000001" hidden="1" customHeight="1" outlineLevel="1">
      <c r="B378" s="100"/>
      <c r="C378" s="908"/>
      <c r="D378" s="909"/>
      <c r="E378" s="909"/>
      <c r="F378" s="910"/>
      <c r="G378" s="890"/>
      <c r="H378" s="891"/>
      <c r="I378" s="152"/>
      <c r="J378" s="152"/>
      <c r="K378" s="152"/>
      <c r="L378" s="152"/>
      <c r="M378" s="152"/>
      <c r="N378" s="152"/>
      <c r="O378" s="152"/>
      <c r="P378" s="153"/>
      <c r="Q378" s="153"/>
      <c r="R378" s="156">
        <f t="shared" si="292"/>
        <v>0</v>
      </c>
      <c r="S378" s="156">
        <f t="shared" si="293"/>
        <v>0</v>
      </c>
      <c r="U378" s="157">
        <f t="shared" si="299"/>
        <v>0</v>
      </c>
      <c r="W378" s="152"/>
      <c r="X378" s="152"/>
      <c r="Y378" s="152"/>
      <c r="Z378" s="152"/>
      <c r="AA378" s="152"/>
      <c r="AB378" s="152"/>
      <c r="AC378" s="347"/>
      <c r="AD378" s="152"/>
      <c r="AE378" s="152"/>
      <c r="AF378" s="152"/>
      <c r="AG378" s="152"/>
      <c r="AH378" s="152"/>
      <c r="AI378" s="152"/>
      <c r="AJ378" s="347"/>
      <c r="AK378" s="152"/>
      <c r="AL378" s="152"/>
      <c r="AM378" s="295"/>
      <c r="AN378" s="228"/>
      <c r="AO378" s="228"/>
      <c r="AP378" s="228"/>
      <c r="AQ378" s="228"/>
      <c r="AR378" s="228"/>
      <c r="AS378" s="348"/>
      <c r="AT378" s="264">
        <f t="shared" si="282"/>
        <v>0</v>
      </c>
      <c r="AU378" s="259"/>
      <c r="AV378" s="265">
        <f t="shared" si="296"/>
        <v>0</v>
      </c>
      <c r="AX378" s="265">
        <f t="shared" si="300"/>
        <v>0</v>
      </c>
      <c r="AZ378" s="492">
        <f t="shared" si="297"/>
        <v>0</v>
      </c>
      <c r="BB378" s="492">
        <f t="shared" si="298"/>
        <v>0</v>
      </c>
      <c r="BD378" s="265">
        <f t="shared" si="301"/>
        <v>0</v>
      </c>
      <c r="BE378" s="105"/>
      <c r="BF378" s="105"/>
      <c r="BG378" s="105"/>
      <c r="BH378" s="105"/>
      <c r="BI378" s="105"/>
      <c r="BJ378" s="105"/>
    </row>
    <row r="379" spans="2:62" ht="20.100000000000001" hidden="1" customHeight="1" outlineLevel="1">
      <c r="B379" s="100"/>
      <c r="C379" s="908"/>
      <c r="D379" s="909"/>
      <c r="E379" s="909"/>
      <c r="F379" s="910"/>
      <c r="G379" s="890"/>
      <c r="H379" s="891"/>
      <c r="I379" s="152"/>
      <c r="J379" s="152"/>
      <c r="K379" s="152"/>
      <c r="L379" s="152"/>
      <c r="M379" s="152"/>
      <c r="N379" s="152"/>
      <c r="O379" s="152"/>
      <c r="P379" s="153"/>
      <c r="Q379" s="153"/>
      <c r="R379" s="156">
        <f t="shared" si="292"/>
        <v>0</v>
      </c>
      <c r="S379" s="156">
        <f t="shared" si="293"/>
        <v>0</v>
      </c>
      <c r="U379" s="157">
        <f t="shared" si="299"/>
        <v>0</v>
      </c>
      <c r="W379" s="152"/>
      <c r="X379" s="152"/>
      <c r="Y379" s="152"/>
      <c r="Z379" s="152"/>
      <c r="AA379" s="152"/>
      <c r="AB379" s="152"/>
      <c r="AC379" s="347"/>
      <c r="AD379" s="152"/>
      <c r="AE379" s="152"/>
      <c r="AF379" s="152"/>
      <c r="AG379" s="152"/>
      <c r="AH379" s="152"/>
      <c r="AI379" s="152"/>
      <c r="AJ379" s="347"/>
      <c r="AK379" s="152"/>
      <c r="AL379" s="152"/>
      <c r="AM379" s="295"/>
      <c r="AN379" s="228"/>
      <c r="AO379" s="228"/>
      <c r="AP379" s="228"/>
      <c r="AQ379" s="228"/>
      <c r="AR379" s="228"/>
      <c r="AS379" s="348"/>
      <c r="AT379" s="264">
        <f t="shared" si="282"/>
        <v>0</v>
      </c>
      <c r="AU379" s="259"/>
      <c r="AV379" s="265">
        <f t="shared" si="296"/>
        <v>0</v>
      </c>
      <c r="AX379" s="265">
        <f t="shared" si="300"/>
        <v>0</v>
      </c>
      <c r="AZ379" s="492">
        <f t="shared" si="297"/>
        <v>0</v>
      </c>
      <c r="BB379" s="492">
        <f t="shared" si="298"/>
        <v>0</v>
      </c>
      <c r="BD379" s="265">
        <f t="shared" si="301"/>
        <v>0</v>
      </c>
      <c r="BE379" s="105"/>
      <c r="BF379" s="105"/>
      <c r="BG379" s="105"/>
      <c r="BH379" s="105"/>
      <c r="BI379" s="105"/>
      <c r="BJ379" s="105"/>
    </row>
    <row r="380" spans="2:62" ht="20.100000000000001" hidden="1" customHeight="1" outlineLevel="1">
      <c r="B380" s="100"/>
      <c r="C380" s="908"/>
      <c r="D380" s="909"/>
      <c r="E380" s="909"/>
      <c r="F380" s="910"/>
      <c r="G380" s="890"/>
      <c r="H380" s="891"/>
      <c r="I380" s="152"/>
      <c r="J380" s="152"/>
      <c r="K380" s="152"/>
      <c r="L380" s="152"/>
      <c r="M380" s="152"/>
      <c r="N380" s="152"/>
      <c r="O380" s="152"/>
      <c r="P380" s="153"/>
      <c r="Q380" s="153"/>
      <c r="R380" s="156">
        <f t="shared" si="292"/>
        <v>0</v>
      </c>
      <c r="S380" s="156">
        <f t="shared" si="293"/>
        <v>0</v>
      </c>
      <c r="U380" s="157">
        <f t="shared" si="299"/>
        <v>0</v>
      </c>
      <c r="W380" s="152"/>
      <c r="X380" s="152"/>
      <c r="Y380" s="152"/>
      <c r="Z380" s="152"/>
      <c r="AA380" s="152"/>
      <c r="AB380" s="152"/>
      <c r="AC380" s="347"/>
      <c r="AD380" s="152"/>
      <c r="AE380" s="152"/>
      <c r="AF380" s="152"/>
      <c r="AG380" s="152"/>
      <c r="AH380" s="152"/>
      <c r="AI380" s="152"/>
      <c r="AJ380" s="347"/>
      <c r="AK380" s="152"/>
      <c r="AL380" s="152"/>
      <c r="AM380" s="295"/>
      <c r="AN380" s="228"/>
      <c r="AO380" s="228"/>
      <c r="AP380" s="228"/>
      <c r="AQ380" s="228"/>
      <c r="AR380" s="228"/>
      <c r="AS380" s="348"/>
      <c r="AT380" s="264">
        <f t="shared" si="282"/>
        <v>0</v>
      </c>
      <c r="AU380" s="259"/>
      <c r="AV380" s="265">
        <f t="shared" si="296"/>
        <v>0</v>
      </c>
      <c r="AX380" s="265">
        <f t="shared" si="300"/>
        <v>0</v>
      </c>
      <c r="AZ380" s="492">
        <f t="shared" si="297"/>
        <v>0</v>
      </c>
      <c r="BB380" s="492">
        <f t="shared" si="298"/>
        <v>0</v>
      </c>
      <c r="BD380" s="265">
        <f t="shared" si="301"/>
        <v>0</v>
      </c>
      <c r="BE380" s="105"/>
      <c r="BF380" s="105"/>
      <c r="BG380" s="105"/>
      <c r="BH380" s="105"/>
      <c r="BI380" s="105"/>
      <c r="BJ380" s="105"/>
    </row>
    <row r="381" spans="2:62" ht="20.100000000000001" hidden="1" customHeight="1" outlineLevel="1">
      <c r="B381" s="100"/>
      <c r="C381" s="908"/>
      <c r="D381" s="909"/>
      <c r="E381" s="909"/>
      <c r="F381" s="910"/>
      <c r="G381" s="890"/>
      <c r="H381" s="891"/>
      <c r="I381" s="152"/>
      <c r="J381" s="152"/>
      <c r="K381" s="152"/>
      <c r="L381" s="152"/>
      <c r="M381" s="152"/>
      <c r="N381" s="152"/>
      <c r="O381" s="152"/>
      <c r="P381" s="153"/>
      <c r="Q381" s="153"/>
      <c r="R381" s="156">
        <f t="shared" si="292"/>
        <v>0</v>
      </c>
      <c r="S381" s="156">
        <f t="shared" si="293"/>
        <v>0</v>
      </c>
      <c r="U381" s="157">
        <f t="shared" si="299"/>
        <v>0</v>
      </c>
      <c r="W381" s="152"/>
      <c r="X381" s="152"/>
      <c r="Y381" s="152"/>
      <c r="Z381" s="152"/>
      <c r="AA381" s="152"/>
      <c r="AB381" s="152"/>
      <c r="AC381" s="347"/>
      <c r="AD381" s="152"/>
      <c r="AE381" s="152"/>
      <c r="AF381" s="152"/>
      <c r="AG381" s="152"/>
      <c r="AH381" s="152"/>
      <c r="AI381" s="152"/>
      <c r="AJ381" s="347"/>
      <c r="AK381" s="152"/>
      <c r="AL381" s="152"/>
      <c r="AM381" s="295"/>
      <c r="AN381" s="228"/>
      <c r="AO381" s="228"/>
      <c r="AP381" s="228"/>
      <c r="AQ381" s="228"/>
      <c r="AR381" s="228"/>
      <c r="AS381" s="348"/>
      <c r="AT381" s="264">
        <f t="shared" si="282"/>
        <v>0</v>
      </c>
      <c r="AU381" s="259"/>
      <c r="AV381" s="265">
        <f t="shared" si="296"/>
        <v>0</v>
      </c>
      <c r="AX381" s="265">
        <f t="shared" si="300"/>
        <v>0</v>
      </c>
      <c r="AZ381" s="492">
        <f t="shared" si="297"/>
        <v>0</v>
      </c>
      <c r="BB381" s="492">
        <f t="shared" si="298"/>
        <v>0</v>
      </c>
      <c r="BD381" s="265">
        <f t="shared" si="301"/>
        <v>0</v>
      </c>
      <c r="BE381" s="105"/>
      <c r="BF381" s="105"/>
      <c r="BG381" s="105"/>
      <c r="BH381" s="105"/>
      <c r="BI381" s="105"/>
      <c r="BJ381" s="105"/>
    </row>
    <row r="382" spans="2:62" ht="20.100000000000001" hidden="1" customHeight="1" outlineLevel="1">
      <c r="B382" s="100"/>
      <c r="C382" s="908"/>
      <c r="D382" s="909"/>
      <c r="E382" s="909"/>
      <c r="F382" s="910"/>
      <c r="G382" s="890"/>
      <c r="H382" s="891"/>
      <c r="I382" s="152"/>
      <c r="J382" s="152"/>
      <c r="K382" s="152"/>
      <c r="L382" s="152"/>
      <c r="M382" s="152"/>
      <c r="N382" s="152"/>
      <c r="O382" s="152"/>
      <c r="P382" s="153"/>
      <c r="Q382" s="153"/>
      <c r="R382" s="156">
        <f t="shared" si="292"/>
        <v>0</v>
      </c>
      <c r="S382" s="156">
        <f t="shared" si="293"/>
        <v>0</v>
      </c>
      <c r="U382" s="157">
        <f t="shared" si="299"/>
        <v>0</v>
      </c>
      <c r="W382" s="152"/>
      <c r="X382" s="152"/>
      <c r="Y382" s="152"/>
      <c r="Z382" s="152"/>
      <c r="AA382" s="152"/>
      <c r="AB382" s="152"/>
      <c r="AC382" s="347"/>
      <c r="AD382" s="152"/>
      <c r="AE382" s="152"/>
      <c r="AF382" s="152"/>
      <c r="AG382" s="152"/>
      <c r="AH382" s="152"/>
      <c r="AI382" s="152"/>
      <c r="AJ382" s="347"/>
      <c r="AK382" s="152"/>
      <c r="AL382" s="152"/>
      <c r="AM382" s="295"/>
      <c r="AN382" s="228"/>
      <c r="AO382" s="228"/>
      <c r="AP382" s="228"/>
      <c r="AQ382" s="228"/>
      <c r="AR382" s="228"/>
      <c r="AS382" s="348"/>
      <c r="AT382" s="264">
        <f t="shared" si="282"/>
        <v>0</v>
      </c>
      <c r="AU382" s="259"/>
      <c r="AV382" s="265">
        <f t="shared" si="296"/>
        <v>0</v>
      </c>
      <c r="AX382" s="265">
        <f t="shared" si="300"/>
        <v>0</v>
      </c>
      <c r="AZ382" s="492">
        <f t="shared" si="297"/>
        <v>0</v>
      </c>
      <c r="BB382" s="492">
        <f t="shared" si="298"/>
        <v>0</v>
      </c>
      <c r="BD382" s="265">
        <f t="shared" si="301"/>
        <v>0</v>
      </c>
      <c r="BE382" s="105"/>
      <c r="BF382" s="105"/>
      <c r="BG382" s="105"/>
      <c r="BH382" s="105"/>
      <c r="BI382" s="105"/>
      <c r="BJ382" s="105"/>
    </row>
    <row r="383" spans="2:62" ht="20.100000000000001" hidden="1" customHeight="1" outlineLevel="1">
      <c r="B383" s="100"/>
      <c r="C383" s="908"/>
      <c r="D383" s="909"/>
      <c r="E383" s="909"/>
      <c r="F383" s="910"/>
      <c r="G383" s="890"/>
      <c r="H383" s="891"/>
      <c r="I383" s="152"/>
      <c r="J383" s="152"/>
      <c r="K383" s="152"/>
      <c r="L383" s="152"/>
      <c r="M383" s="152"/>
      <c r="N383" s="152"/>
      <c r="O383" s="152"/>
      <c r="P383" s="153"/>
      <c r="Q383" s="153"/>
      <c r="R383" s="156">
        <f t="shared" si="292"/>
        <v>0</v>
      </c>
      <c r="S383" s="156">
        <f t="shared" si="293"/>
        <v>0</v>
      </c>
      <c r="U383" s="157">
        <f t="shared" si="299"/>
        <v>0</v>
      </c>
      <c r="W383" s="152"/>
      <c r="X383" s="152"/>
      <c r="Y383" s="152"/>
      <c r="Z383" s="152"/>
      <c r="AA383" s="152"/>
      <c r="AB383" s="152"/>
      <c r="AC383" s="347"/>
      <c r="AD383" s="152"/>
      <c r="AE383" s="152"/>
      <c r="AF383" s="152"/>
      <c r="AG383" s="152"/>
      <c r="AH383" s="152"/>
      <c r="AI383" s="152"/>
      <c r="AJ383" s="347"/>
      <c r="AK383" s="152"/>
      <c r="AL383" s="152"/>
      <c r="AM383" s="295"/>
      <c r="AN383" s="228"/>
      <c r="AO383" s="228"/>
      <c r="AP383" s="228"/>
      <c r="AQ383" s="228"/>
      <c r="AR383" s="228"/>
      <c r="AS383" s="348"/>
      <c r="AT383" s="264">
        <f t="shared" si="282"/>
        <v>0</v>
      </c>
      <c r="AU383" s="259"/>
      <c r="AV383" s="265">
        <f t="shared" si="296"/>
        <v>0</v>
      </c>
      <c r="AX383" s="265">
        <f t="shared" si="300"/>
        <v>0</v>
      </c>
      <c r="AZ383" s="492">
        <f t="shared" si="297"/>
        <v>0</v>
      </c>
      <c r="BB383" s="492">
        <f t="shared" si="298"/>
        <v>0</v>
      </c>
      <c r="BD383" s="265">
        <f t="shared" si="301"/>
        <v>0</v>
      </c>
      <c r="BE383" s="105"/>
      <c r="BF383" s="105"/>
      <c r="BG383" s="105"/>
      <c r="BH383" s="105"/>
      <c r="BI383" s="105"/>
      <c r="BJ383" s="105"/>
    </row>
    <row r="384" spans="2:62" ht="20.100000000000001" hidden="1" customHeight="1" outlineLevel="1">
      <c r="B384" s="100"/>
      <c r="C384" s="908"/>
      <c r="D384" s="909"/>
      <c r="E384" s="909"/>
      <c r="F384" s="910"/>
      <c r="G384" s="890"/>
      <c r="H384" s="891"/>
      <c r="I384" s="152"/>
      <c r="J384" s="152"/>
      <c r="K384" s="152"/>
      <c r="L384" s="152"/>
      <c r="M384" s="152"/>
      <c r="N384" s="152"/>
      <c r="O384" s="152"/>
      <c r="P384" s="153"/>
      <c r="Q384" s="153"/>
      <c r="R384" s="156">
        <f t="shared" si="292"/>
        <v>0</v>
      </c>
      <c r="S384" s="156">
        <f t="shared" si="293"/>
        <v>0</v>
      </c>
      <c r="U384" s="157">
        <f t="shared" si="299"/>
        <v>0</v>
      </c>
      <c r="W384" s="152"/>
      <c r="X384" s="152"/>
      <c r="Y384" s="152"/>
      <c r="Z384" s="152"/>
      <c r="AA384" s="152"/>
      <c r="AB384" s="152"/>
      <c r="AC384" s="347"/>
      <c r="AD384" s="152"/>
      <c r="AE384" s="152"/>
      <c r="AF384" s="152"/>
      <c r="AG384" s="152"/>
      <c r="AH384" s="152"/>
      <c r="AI384" s="152"/>
      <c r="AJ384" s="347"/>
      <c r="AK384" s="152"/>
      <c r="AL384" s="152"/>
      <c r="AM384" s="295"/>
      <c r="AN384" s="228"/>
      <c r="AO384" s="228"/>
      <c r="AP384" s="228"/>
      <c r="AQ384" s="228"/>
      <c r="AR384" s="228"/>
      <c r="AS384" s="348"/>
      <c r="AT384" s="264">
        <f t="shared" si="282"/>
        <v>0</v>
      </c>
      <c r="AU384" s="259"/>
      <c r="AV384" s="265">
        <f t="shared" si="296"/>
        <v>0</v>
      </c>
      <c r="AX384" s="265">
        <f t="shared" si="300"/>
        <v>0</v>
      </c>
      <c r="AZ384" s="492">
        <f t="shared" si="297"/>
        <v>0</v>
      </c>
      <c r="BB384" s="492">
        <f t="shared" si="298"/>
        <v>0</v>
      </c>
      <c r="BD384" s="265">
        <f t="shared" si="301"/>
        <v>0</v>
      </c>
      <c r="BE384" s="105"/>
      <c r="BF384" s="105"/>
      <c r="BG384" s="105"/>
      <c r="BH384" s="105"/>
      <c r="BI384" s="105"/>
      <c r="BJ384" s="105"/>
    </row>
    <row r="385" spans="2:62" ht="9.9499999999999993" hidden="1" customHeight="1" outlineLevel="1">
      <c r="B385" s="101"/>
      <c r="C385" s="208"/>
      <c r="D385" s="208"/>
      <c r="E385" s="208"/>
      <c r="F385" s="208"/>
      <c r="G385" s="237"/>
      <c r="H385" s="207"/>
      <c r="I385" s="257"/>
      <c r="J385" s="257"/>
      <c r="K385" s="257"/>
      <c r="L385" s="257"/>
      <c r="M385" s="257"/>
      <c r="N385" s="257"/>
      <c r="O385" s="257"/>
      <c r="P385" s="256"/>
      <c r="Q385" s="102"/>
      <c r="R385" s="102"/>
      <c r="S385" s="102"/>
      <c r="U385" s="98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Z385" s="493"/>
      <c r="BE385" s="105"/>
      <c r="BF385" s="105"/>
      <c r="BG385" s="105"/>
      <c r="BH385" s="105"/>
      <c r="BI385" s="105"/>
      <c r="BJ385" s="105"/>
    </row>
    <row r="386" spans="2:62" ht="20.100000000000001" customHeight="1" collapsed="1">
      <c r="B386" s="8">
        <f>B369+1</f>
        <v>23</v>
      </c>
      <c r="C386" s="916"/>
      <c r="D386" s="917"/>
      <c r="E386" s="917"/>
      <c r="F386" s="918"/>
      <c r="G386" s="429"/>
      <c r="H386" s="206">
        <v>1</v>
      </c>
      <c r="I386" s="642">
        <f t="shared" ref="I386" si="302">$H386*SUM(I387:I401)</f>
        <v>0</v>
      </c>
      <c r="J386" s="643">
        <f t="shared" ref="J386:O386" si="303">$H386*SUM(J387:J401)</f>
        <v>0</v>
      </c>
      <c r="K386" s="644">
        <f t="shared" si="303"/>
        <v>0</v>
      </c>
      <c r="L386" s="645">
        <f t="shared" si="303"/>
        <v>0</v>
      </c>
      <c r="M386" s="645">
        <f t="shared" si="303"/>
        <v>0</v>
      </c>
      <c r="N386" s="644">
        <f t="shared" si="303"/>
        <v>0</v>
      </c>
      <c r="O386" s="642">
        <f t="shared" si="303"/>
        <v>0</v>
      </c>
      <c r="P386" s="209">
        <f t="shared" ref="P386:Q386" si="304">$H386*SUM(P387:P401)</f>
        <v>0</v>
      </c>
      <c r="Q386" s="210">
        <f t="shared" si="304"/>
        <v>0</v>
      </c>
      <c r="R386" s="136">
        <f t="shared" ref="R386:R401" si="305">P386*(1+Gewinn)*(1+SicherheitAngebot)</f>
        <v>0</v>
      </c>
      <c r="S386" s="137">
        <f t="shared" ref="S386:S401" si="306">Q386*(1+MGKZ)*(1+Gewinn)*(1+SicherheitAngebot)</f>
        <v>0</v>
      </c>
      <c r="U386" s="10">
        <f>I386*$I$7+J386*$J$7+K386*$K$7+L386*$L$7+M386*$M$7+N386*$N$7+O386*$O$7+R386+S386</f>
        <v>0</v>
      </c>
      <c r="W386" s="646">
        <f t="shared" ref="W386:AB386" si="307">$H386*SUM(W387:W401)</f>
        <v>0</v>
      </c>
      <c r="X386" s="647">
        <f t="shared" si="307"/>
        <v>0</v>
      </c>
      <c r="Y386" s="648">
        <f t="shared" si="307"/>
        <v>0</v>
      </c>
      <c r="Z386" s="649">
        <f t="shared" si="307"/>
        <v>0</v>
      </c>
      <c r="AA386" s="648">
        <f t="shared" si="307"/>
        <v>0</v>
      </c>
      <c r="AB386" s="646">
        <f t="shared" si="307"/>
        <v>0</v>
      </c>
      <c r="AC386" s="258"/>
      <c r="AD386" s="646">
        <f t="shared" ref="AD386:AM386" si="308">$H386*SUM(AD387:AD401)</f>
        <v>0</v>
      </c>
      <c r="AE386" s="647">
        <f t="shared" si="308"/>
        <v>0</v>
      </c>
      <c r="AF386" s="648">
        <f t="shared" si="308"/>
        <v>0</v>
      </c>
      <c r="AG386" s="649">
        <f t="shared" si="308"/>
        <v>0</v>
      </c>
      <c r="AH386" s="648">
        <f t="shared" si="308"/>
        <v>0</v>
      </c>
      <c r="AI386" s="646">
        <f t="shared" si="308"/>
        <v>0</v>
      </c>
      <c r="AJ386" s="258"/>
      <c r="AK386" s="653">
        <f t="shared" si="308"/>
        <v>0</v>
      </c>
      <c r="AL386" s="653">
        <f t="shared" si="308"/>
        <v>0</v>
      </c>
      <c r="AM386" s="653">
        <f t="shared" si="308"/>
        <v>0</v>
      </c>
      <c r="AN386" s="227">
        <f>$H386*SUM(AN387:AN401)*(1+Gewinn)*(1+SicherheitAngebot)</f>
        <v>0</v>
      </c>
      <c r="AO386" s="227">
        <f>$H386*SUM(AO387:AO401)*(1+Gewinn)*(1+SicherheitAngebot)</f>
        <v>0</v>
      </c>
      <c r="AP386" s="227">
        <f>$H386*SUM(AP387:AP401)*(1+Gewinn)*(1+SicherheitAngebot)</f>
        <v>0</v>
      </c>
      <c r="AQ386" s="227">
        <f>$H386*SUM(AQ387:AQ401)*(1+Gewinn)*(1+SicherheitAngebot)</f>
        <v>0</v>
      </c>
      <c r="AR386" s="227">
        <f>$H386*SUM(AR387:AR401)*(1+Gewinn)*(1+SicherheitAngebot)</f>
        <v>0</v>
      </c>
      <c r="AS386" s="262"/>
      <c r="AT386" s="263">
        <f t="shared" ref="AT386:AT449" si="309">((W386+AD386)*$W$7+(X386+AE386)*$X$7+(Y386+Z386+AF386+AG386)*$Z$7+(AA386+AH386)*$AA$7+(AB386+AI386)*$AB$7)*Zuschläge_IBN</f>
        <v>0</v>
      </c>
      <c r="AU386" s="259"/>
      <c r="AV386" s="491">
        <f>AK386*$AK$7+AL386*$AL$7+AM386*$AM$7+SUM(AN386:AR386)+AT386/Zuschläge_IBN+AT386</f>
        <v>0</v>
      </c>
      <c r="AX386" s="685">
        <f>U386+AV386</f>
        <v>0</v>
      </c>
      <c r="AZ386" s="490">
        <f>IF(H386&gt;0,U386/(1+SicherheitAngebot)*(1+Sicherheit),0)</f>
        <v>0</v>
      </c>
      <c r="BB386" s="490">
        <f>IF(H386&gt;0,AV386/(1+SicherheitAngebot)*(1+Sicherheit),0)</f>
        <v>0</v>
      </c>
      <c r="BD386" s="490">
        <f>AZ386+BB386</f>
        <v>0</v>
      </c>
      <c r="BE386" s="105"/>
      <c r="BF386" s="105"/>
      <c r="BG386" s="105"/>
      <c r="BH386" s="105"/>
      <c r="BI386" s="105"/>
      <c r="BJ386" s="105"/>
    </row>
    <row r="387" spans="2:62" ht="20.100000000000001" hidden="1" customHeight="1" outlineLevel="1">
      <c r="B387" s="99"/>
      <c r="C387" s="908"/>
      <c r="D387" s="909"/>
      <c r="E387" s="909"/>
      <c r="F387" s="910"/>
      <c r="G387" s="890"/>
      <c r="H387" s="901"/>
      <c r="I387" s="152"/>
      <c r="J387" s="152"/>
      <c r="K387" s="152"/>
      <c r="L387" s="152"/>
      <c r="M387" s="152"/>
      <c r="N387" s="152"/>
      <c r="O387" s="152"/>
      <c r="P387" s="153"/>
      <c r="Q387" s="153"/>
      <c r="R387" s="156">
        <f t="shared" si="305"/>
        <v>0</v>
      </c>
      <c r="S387" s="156">
        <f t="shared" si="306"/>
        <v>0</v>
      </c>
      <c r="U387" s="157">
        <f>I387*$I$7+J387*$J$7+K387*$K$7+L387*$L$7+M387*$M$7+N387*$N$7+O387*$O$7+R387+S387</f>
        <v>0</v>
      </c>
      <c r="W387" s="152"/>
      <c r="X387" s="152"/>
      <c r="Y387" s="152"/>
      <c r="Z387" s="152"/>
      <c r="AA387" s="152"/>
      <c r="AB387" s="152"/>
      <c r="AC387" s="347"/>
      <c r="AD387" s="152"/>
      <c r="AE387" s="152"/>
      <c r="AF387" s="152"/>
      <c r="AG387" s="152"/>
      <c r="AH387" s="152"/>
      <c r="AI387" s="152"/>
      <c r="AJ387" s="347"/>
      <c r="AK387" s="152"/>
      <c r="AL387" s="152"/>
      <c r="AM387" s="295"/>
      <c r="AN387" s="228"/>
      <c r="AO387" s="228"/>
      <c r="AP387" s="228"/>
      <c r="AQ387" s="228"/>
      <c r="AR387" s="228"/>
      <c r="AS387" s="348"/>
      <c r="AT387" s="264">
        <f t="shared" si="309"/>
        <v>0</v>
      </c>
      <c r="AU387" s="259"/>
      <c r="AV387" s="265">
        <f t="shared" ref="AV387:AV401" si="310">AK387*$AK$7+AL387*$AL$7+AM387*$AM$7+SUM(AN387:AR387)*(1+Gewinn)*(1+SicherheitAngebot)+AT387/Zuschläge_IBN+AT387</f>
        <v>0</v>
      </c>
      <c r="AX387" s="265">
        <f>U387+AV387</f>
        <v>0</v>
      </c>
      <c r="AZ387" s="492">
        <f t="shared" ref="AZ387:AZ401" si="311">U387/(1+SicherheitAngebot)*(1+Sicherheit)</f>
        <v>0</v>
      </c>
      <c r="BB387" s="492">
        <f t="shared" ref="BB387:BB401" si="312">AV387/(1+SicherheitAngebot)*(1+Sicherheit)</f>
        <v>0</v>
      </c>
      <c r="BD387" s="265">
        <f>AZ387+BB387</f>
        <v>0</v>
      </c>
      <c r="BE387" s="105"/>
      <c r="BF387" s="105"/>
      <c r="BG387" s="105"/>
      <c r="BH387" s="105"/>
      <c r="BI387" s="105"/>
      <c r="BJ387" s="105"/>
    </row>
    <row r="388" spans="2:62" ht="20.100000000000001" hidden="1" customHeight="1" outlineLevel="1">
      <c r="B388" s="100"/>
      <c r="C388" s="908"/>
      <c r="D388" s="909"/>
      <c r="E388" s="909"/>
      <c r="F388" s="910"/>
      <c r="G388" s="890"/>
      <c r="H388" s="891"/>
      <c r="I388" s="152"/>
      <c r="J388" s="152"/>
      <c r="K388" s="152"/>
      <c r="L388" s="152"/>
      <c r="M388" s="152"/>
      <c r="N388" s="152"/>
      <c r="O388" s="152"/>
      <c r="P388" s="153"/>
      <c r="Q388" s="153"/>
      <c r="R388" s="156">
        <f t="shared" si="305"/>
        <v>0</v>
      </c>
      <c r="S388" s="156">
        <f t="shared" si="306"/>
        <v>0</v>
      </c>
      <c r="U388" s="157">
        <f t="shared" ref="U388:U401" si="313">I388*$I$7+J388*$J$7+K388*$K$7+L388*$L$7+M388*$M$7+N388*$N$7+O388*$O$7+R388+S388</f>
        <v>0</v>
      </c>
      <c r="W388" s="152"/>
      <c r="X388" s="152"/>
      <c r="Y388" s="152"/>
      <c r="Z388" s="152"/>
      <c r="AA388" s="152"/>
      <c r="AB388" s="152"/>
      <c r="AC388" s="347"/>
      <c r="AD388" s="152"/>
      <c r="AE388" s="152"/>
      <c r="AF388" s="152"/>
      <c r="AG388" s="152"/>
      <c r="AH388" s="152"/>
      <c r="AI388" s="152"/>
      <c r="AJ388" s="347"/>
      <c r="AK388" s="152"/>
      <c r="AL388" s="152"/>
      <c r="AM388" s="295"/>
      <c r="AN388" s="228"/>
      <c r="AO388" s="228"/>
      <c r="AP388" s="228"/>
      <c r="AQ388" s="228"/>
      <c r="AR388" s="228"/>
      <c r="AS388" s="348"/>
      <c r="AT388" s="264">
        <f t="shared" si="309"/>
        <v>0</v>
      </c>
      <c r="AU388" s="259"/>
      <c r="AV388" s="265">
        <f t="shared" si="310"/>
        <v>0</v>
      </c>
      <c r="AX388" s="265">
        <f t="shared" ref="AX388:AX401" si="314">U388+AV388</f>
        <v>0</v>
      </c>
      <c r="AZ388" s="492">
        <f t="shared" si="311"/>
        <v>0</v>
      </c>
      <c r="BB388" s="492">
        <f t="shared" si="312"/>
        <v>0</v>
      </c>
      <c r="BD388" s="265">
        <f t="shared" ref="BD388:BD401" si="315">AZ388+BB388</f>
        <v>0</v>
      </c>
      <c r="BE388" s="105"/>
      <c r="BF388" s="105"/>
      <c r="BG388" s="105"/>
      <c r="BH388" s="105"/>
      <c r="BI388" s="105"/>
      <c r="BJ388" s="105"/>
    </row>
    <row r="389" spans="2:62" ht="20.100000000000001" hidden="1" customHeight="1" outlineLevel="1">
      <c r="B389" s="100"/>
      <c r="C389" s="908"/>
      <c r="D389" s="909"/>
      <c r="E389" s="909"/>
      <c r="F389" s="910"/>
      <c r="G389" s="890"/>
      <c r="H389" s="891"/>
      <c r="I389" s="152"/>
      <c r="J389" s="152"/>
      <c r="K389" s="152"/>
      <c r="L389" s="152"/>
      <c r="M389" s="152"/>
      <c r="N389" s="152"/>
      <c r="O389" s="152"/>
      <c r="P389" s="153"/>
      <c r="Q389" s="153"/>
      <c r="R389" s="156">
        <f t="shared" si="305"/>
        <v>0</v>
      </c>
      <c r="S389" s="156">
        <f t="shared" si="306"/>
        <v>0</v>
      </c>
      <c r="U389" s="157">
        <f t="shared" si="313"/>
        <v>0</v>
      </c>
      <c r="W389" s="152"/>
      <c r="X389" s="152"/>
      <c r="Y389" s="152"/>
      <c r="Z389" s="152"/>
      <c r="AA389" s="152"/>
      <c r="AB389" s="152"/>
      <c r="AC389" s="347"/>
      <c r="AD389" s="152"/>
      <c r="AE389" s="152"/>
      <c r="AF389" s="152"/>
      <c r="AG389" s="152"/>
      <c r="AH389" s="152"/>
      <c r="AI389" s="152"/>
      <c r="AJ389" s="347"/>
      <c r="AK389" s="152"/>
      <c r="AL389" s="152"/>
      <c r="AM389" s="295"/>
      <c r="AN389" s="228"/>
      <c r="AO389" s="228"/>
      <c r="AP389" s="228"/>
      <c r="AQ389" s="228"/>
      <c r="AR389" s="228"/>
      <c r="AS389" s="348"/>
      <c r="AT389" s="264">
        <f t="shared" si="309"/>
        <v>0</v>
      </c>
      <c r="AU389" s="259"/>
      <c r="AV389" s="265">
        <f t="shared" si="310"/>
        <v>0</v>
      </c>
      <c r="AX389" s="265">
        <f t="shared" si="314"/>
        <v>0</v>
      </c>
      <c r="AZ389" s="492">
        <f t="shared" si="311"/>
        <v>0</v>
      </c>
      <c r="BB389" s="492">
        <f t="shared" si="312"/>
        <v>0</v>
      </c>
      <c r="BD389" s="265">
        <f t="shared" si="315"/>
        <v>0</v>
      </c>
      <c r="BE389" s="105"/>
      <c r="BF389" s="105"/>
      <c r="BG389" s="105"/>
      <c r="BH389" s="105"/>
      <c r="BI389" s="105"/>
      <c r="BJ389" s="105"/>
    </row>
    <row r="390" spans="2:62" ht="20.100000000000001" hidden="1" customHeight="1" outlineLevel="1">
      <c r="B390" s="100"/>
      <c r="C390" s="908"/>
      <c r="D390" s="909"/>
      <c r="E390" s="909"/>
      <c r="F390" s="910"/>
      <c r="G390" s="890"/>
      <c r="H390" s="891"/>
      <c r="I390" s="152"/>
      <c r="J390" s="152"/>
      <c r="K390" s="152"/>
      <c r="L390" s="152"/>
      <c r="M390" s="152"/>
      <c r="N390" s="152"/>
      <c r="O390" s="152"/>
      <c r="P390" s="153"/>
      <c r="Q390" s="153"/>
      <c r="R390" s="156">
        <f t="shared" si="305"/>
        <v>0</v>
      </c>
      <c r="S390" s="156">
        <f t="shared" si="306"/>
        <v>0</v>
      </c>
      <c r="U390" s="157">
        <f t="shared" si="313"/>
        <v>0</v>
      </c>
      <c r="W390" s="152"/>
      <c r="X390" s="152"/>
      <c r="Y390" s="152"/>
      <c r="Z390" s="152"/>
      <c r="AA390" s="152"/>
      <c r="AB390" s="152"/>
      <c r="AC390" s="347"/>
      <c r="AD390" s="152"/>
      <c r="AE390" s="152"/>
      <c r="AF390" s="152"/>
      <c r="AG390" s="152"/>
      <c r="AH390" s="152"/>
      <c r="AI390" s="152"/>
      <c r="AJ390" s="347"/>
      <c r="AK390" s="152"/>
      <c r="AL390" s="152"/>
      <c r="AM390" s="295"/>
      <c r="AN390" s="228"/>
      <c r="AO390" s="228"/>
      <c r="AP390" s="228"/>
      <c r="AQ390" s="228"/>
      <c r="AR390" s="228"/>
      <c r="AS390" s="348"/>
      <c r="AT390" s="264">
        <f t="shared" si="309"/>
        <v>0</v>
      </c>
      <c r="AU390" s="259"/>
      <c r="AV390" s="265">
        <f t="shared" si="310"/>
        <v>0</v>
      </c>
      <c r="AX390" s="265">
        <f t="shared" si="314"/>
        <v>0</v>
      </c>
      <c r="AZ390" s="492">
        <f t="shared" si="311"/>
        <v>0</v>
      </c>
      <c r="BB390" s="492">
        <f t="shared" si="312"/>
        <v>0</v>
      </c>
      <c r="BD390" s="265">
        <f t="shared" si="315"/>
        <v>0</v>
      </c>
      <c r="BE390" s="105"/>
      <c r="BF390" s="105"/>
      <c r="BG390" s="105"/>
      <c r="BH390" s="105"/>
      <c r="BI390" s="105"/>
      <c r="BJ390" s="105"/>
    </row>
    <row r="391" spans="2:62" ht="20.100000000000001" hidden="1" customHeight="1" outlineLevel="1">
      <c r="B391" s="100"/>
      <c r="C391" s="908"/>
      <c r="D391" s="909"/>
      <c r="E391" s="909"/>
      <c r="F391" s="910"/>
      <c r="G391" s="890"/>
      <c r="H391" s="891"/>
      <c r="I391" s="152"/>
      <c r="J391" s="152"/>
      <c r="K391" s="152"/>
      <c r="L391" s="152"/>
      <c r="M391" s="152"/>
      <c r="N391" s="152"/>
      <c r="O391" s="152"/>
      <c r="P391" s="153"/>
      <c r="Q391" s="153"/>
      <c r="R391" s="156">
        <f t="shared" si="305"/>
        <v>0</v>
      </c>
      <c r="S391" s="156">
        <f t="shared" si="306"/>
        <v>0</v>
      </c>
      <c r="U391" s="157">
        <f t="shared" si="313"/>
        <v>0</v>
      </c>
      <c r="W391" s="152"/>
      <c r="X391" s="152"/>
      <c r="Y391" s="152"/>
      <c r="Z391" s="152"/>
      <c r="AA391" s="152"/>
      <c r="AB391" s="152"/>
      <c r="AC391" s="347"/>
      <c r="AD391" s="152"/>
      <c r="AE391" s="152"/>
      <c r="AF391" s="152"/>
      <c r="AG391" s="152"/>
      <c r="AH391" s="152"/>
      <c r="AI391" s="152"/>
      <c r="AJ391" s="347"/>
      <c r="AK391" s="152"/>
      <c r="AL391" s="152"/>
      <c r="AM391" s="295"/>
      <c r="AN391" s="228"/>
      <c r="AO391" s="228"/>
      <c r="AP391" s="228"/>
      <c r="AQ391" s="228"/>
      <c r="AR391" s="228"/>
      <c r="AS391" s="348"/>
      <c r="AT391" s="264">
        <f t="shared" si="309"/>
        <v>0</v>
      </c>
      <c r="AU391" s="259"/>
      <c r="AV391" s="265">
        <f t="shared" si="310"/>
        <v>0</v>
      </c>
      <c r="AX391" s="265">
        <f t="shared" si="314"/>
        <v>0</v>
      </c>
      <c r="AZ391" s="492">
        <f t="shared" si="311"/>
        <v>0</v>
      </c>
      <c r="BB391" s="492">
        <f t="shared" si="312"/>
        <v>0</v>
      </c>
      <c r="BD391" s="265">
        <f t="shared" si="315"/>
        <v>0</v>
      </c>
      <c r="BE391" s="105"/>
      <c r="BF391" s="105"/>
      <c r="BG391" s="105"/>
      <c r="BH391" s="105"/>
      <c r="BI391" s="105"/>
      <c r="BJ391" s="105"/>
    </row>
    <row r="392" spans="2:62" ht="20.100000000000001" hidden="1" customHeight="1" outlineLevel="1">
      <c r="B392" s="100"/>
      <c r="C392" s="908"/>
      <c r="D392" s="909"/>
      <c r="E392" s="909"/>
      <c r="F392" s="910"/>
      <c r="G392" s="890"/>
      <c r="H392" s="891"/>
      <c r="I392" s="152"/>
      <c r="J392" s="152"/>
      <c r="K392" s="152"/>
      <c r="L392" s="152"/>
      <c r="M392" s="152"/>
      <c r="N392" s="152"/>
      <c r="O392" s="152"/>
      <c r="P392" s="153"/>
      <c r="Q392" s="153"/>
      <c r="R392" s="156">
        <f t="shared" si="305"/>
        <v>0</v>
      </c>
      <c r="S392" s="156">
        <f t="shared" si="306"/>
        <v>0</v>
      </c>
      <c r="U392" s="157">
        <f t="shared" si="313"/>
        <v>0</v>
      </c>
      <c r="W392" s="152"/>
      <c r="X392" s="152"/>
      <c r="Y392" s="152"/>
      <c r="Z392" s="152"/>
      <c r="AA392" s="152"/>
      <c r="AB392" s="152"/>
      <c r="AC392" s="347"/>
      <c r="AD392" s="152"/>
      <c r="AE392" s="152"/>
      <c r="AF392" s="152"/>
      <c r="AG392" s="152"/>
      <c r="AH392" s="152"/>
      <c r="AI392" s="152"/>
      <c r="AJ392" s="347"/>
      <c r="AK392" s="152"/>
      <c r="AL392" s="152"/>
      <c r="AM392" s="295"/>
      <c r="AN392" s="228"/>
      <c r="AO392" s="228"/>
      <c r="AP392" s="228"/>
      <c r="AQ392" s="228"/>
      <c r="AR392" s="228"/>
      <c r="AS392" s="348"/>
      <c r="AT392" s="264">
        <f t="shared" si="309"/>
        <v>0</v>
      </c>
      <c r="AU392" s="259"/>
      <c r="AV392" s="265">
        <f t="shared" si="310"/>
        <v>0</v>
      </c>
      <c r="AX392" s="265">
        <f t="shared" si="314"/>
        <v>0</v>
      </c>
      <c r="AZ392" s="492">
        <f t="shared" si="311"/>
        <v>0</v>
      </c>
      <c r="BB392" s="492">
        <f t="shared" si="312"/>
        <v>0</v>
      </c>
      <c r="BD392" s="265">
        <f t="shared" si="315"/>
        <v>0</v>
      </c>
      <c r="BE392" s="105"/>
      <c r="BF392" s="105"/>
      <c r="BG392" s="105"/>
      <c r="BH392" s="105"/>
      <c r="BI392" s="105"/>
      <c r="BJ392" s="105"/>
    </row>
    <row r="393" spans="2:62" ht="20.100000000000001" hidden="1" customHeight="1" outlineLevel="1">
      <c r="B393" s="100"/>
      <c r="C393" s="908"/>
      <c r="D393" s="909"/>
      <c r="E393" s="909"/>
      <c r="F393" s="910"/>
      <c r="G393" s="890"/>
      <c r="H393" s="891"/>
      <c r="I393" s="152"/>
      <c r="J393" s="152"/>
      <c r="K393" s="152"/>
      <c r="L393" s="152"/>
      <c r="M393" s="152"/>
      <c r="N393" s="152"/>
      <c r="O393" s="152"/>
      <c r="P393" s="153"/>
      <c r="Q393" s="153"/>
      <c r="R393" s="156">
        <f t="shared" si="305"/>
        <v>0</v>
      </c>
      <c r="S393" s="156">
        <f t="shared" si="306"/>
        <v>0</v>
      </c>
      <c r="U393" s="157">
        <f t="shared" si="313"/>
        <v>0</v>
      </c>
      <c r="W393" s="152"/>
      <c r="X393" s="152"/>
      <c r="Y393" s="152"/>
      <c r="Z393" s="152"/>
      <c r="AA393" s="152"/>
      <c r="AB393" s="152"/>
      <c r="AC393" s="347"/>
      <c r="AD393" s="152"/>
      <c r="AE393" s="152"/>
      <c r="AF393" s="152"/>
      <c r="AG393" s="152"/>
      <c r="AH393" s="152"/>
      <c r="AI393" s="152"/>
      <c r="AJ393" s="347"/>
      <c r="AK393" s="152"/>
      <c r="AL393" s="152"/>
      <c r="AM393" s="295"/>
      <c r="AN393" s="228"/>
      <c r="AO393" s="228"/>
      <c r="AP393" s="228"/>
      <c r="AQ393" s="228"/>
      <c r="AR393" s="228"/>
      <c r="AS393" s="348"/>
      <c r="AT393" s="264">
        <f t="shared" si="309"/>
        <v>0</v>
      </c>
      <c r="AU393" s="259"/>
      <c r="AV393" s="265">
        <f t="shared" si="310"/>
        <v>0</v>
      </c>
      <c r="AX393" s="265">
        <f t="shared" si="314"/>
        <v>0</v>
      </c>
      <c r="AZ393" s="492">
        <f t="shared" si="311"/>
        <v>0</v>
      </c>
      <c r="BB393" s="492">
        <f t="shared" si="312"/>
        <v>0</v>
      </c>
      <c r="BD393" s="265">
        <f t="shared" si="315"/>
        <v>0</v>
      </c>
      <c r="BE393" s="105"/>
      <c r="BF393" s="105"/>
      <c r="BG393" s="105"/>
      <c r="BH393" s="105"/>
      <c r="BI393" s="105"/>
      <c r="BJ393" s="105"/>
    </row>
    <row r="394" spans="2:62" ht="20.100000000000001" hidden="1" customHeight="1" outlineLevel="1">
      <c r="B394" s="100"/>
      <c r="C394" s="908"/>
      <c r="D394" s="909"/>
      <c r="E394" s="909"/>
      <c r="F394" s="910"/>
      <c r="G394" s="890"/>
      <c r="H394" s="891"/>
      <c r="I394" s="152"/>
      <c r="J394" s="152"/>
      <c r="K394" s="152"/>
      <c r="L394" s="152"/>
      <c r="M394" s="152"/>
      <c r="N394" s="152"/>
      <c r="O394" s="152"/>
      <c r="P394" s="153"/>
      <c r="Q394" s="153"/>
      <c r="R394" s="156">
        <f t="shared" si="305"/>
        <v>0</v>
      </c>
      <c r="S394" s="156">
        <f t="shared" si="306"/>
        <v>0</v>
      </c>
      <c r="U394" s="157">
        <f t="shared" si="313"/>
        <v>0</v>
      </c>
      <c r="W394" s="152"/>
      <c r="X394" s="152"/>
      <c r="Y394" s="152"/>
      <c r="Z394" s="152"/>
      <c r="AA394" s="152"/>
      <c r="AB394" s="152"/>
      <c r="AC394" s="347"/>
      <c r="AD394" s="152"/>
      <c r="AE394" s="152"/>
      <c r="AF394" s="152"/>
      <c r="AG394" s="152"/>
      <c r="AH394" s="152"/>
      <c r="AI394" s="152"/>
      <c r="AJ394" s="347"/>
      <c r="AK394" s="152"/>
      <c r="AL394" s="152"/>
      <c r="AM394" s="295"/>
      <c r="AN394" s="228"/>
      <c r="AO394" s="228"/>
      <c r="AP394" s="228"/>
      <c r="AQ394" s="228"/>
      <c r="AR394" s="228"/>
      <c r="AS394" s="348"/>
      <c r="AT394" s="264">
        <f t="shared" si="309"/>
        <v>0</v>
      </c>
      <c r="AU394" s="259"/>
      <c r="AV394" s="265">
        <f t="shared" si="310"/>
        <v>0</v>
      </c>
      <c r="AX394" s="265">
        <f t="shared" si="314"/>
        <v>0</v>
      </c>
      <c r="AZ394" s="492">
        <f t="shared" si="311"/>
        <v>0</v>
      </c>
      <c r="BB394" s="492">
        <f t="shared" si="312"/>
        <v>0</v>
      </c>
      <c r="BD394" s="265">
        <f t="shared" si="315"/>
        <v>0</v>
      </c>
      <c r="BE394" s="105"/>
      <c r="BF394" s="105"/>
      <c r="BG394" s="105"/>
      <c r="BH394" s="105"/>
      <c r="BI394" s="105"/>
      <c r="BJ394" s="105"/>
    </row>
    <row r="395" spans="2:62" ht="20.100000000000001" hidden="1" customHeight="1" outlineLevel="1">
      <c r="B395" s="100"/>
      <c r="C395" s="908"/>
      <c r="D395" s="909"/>
      <c r="E395" s="909"/>
      <c r="F395" s="910"/>
      <c r="G395" s="890"/>
      <c r="H395" s="891"/>
      <c r="I395" s="152"/>
      <c r="J395" s="152"/>
      <c r="K395" s="152"/>
      <c r="L395" s="152"/>
      <c r="M395" s="152"/>
      <c r="N395" s="152"/>
      <c r="O395" s="152"/>
      <c r="P395" s="153"/>
      <c r="Q395" s="153"/>
      <c r="R395" s="156">
        <f t="shared" si="305"/>
        <v>0</v>
      </c>
      <c r="S395" s="156">
        <f t="shared" si="306"/>
        <v>0</v>
      </c>
      <c r="U395" s="157">
        <f t="shared" si="313"/>
        <v>0</v>
      </c>
      <c r="W395" s="152"/>
      <c r="X395" s="152"/>
      <c r="Y395" s="152"/>
      <c r="Z395" s="152"/>
      <c r="AA395" s="152"/>
      <c r="AB395" s="152"/>
      <c r="AC395" s="347"/>
      <c r="AD395" s="152"/>
      <c r="AE395" s="152"/>
      <c r="AF395" s="152"/>
      <c r="AG395" s="152"/>
      <c r="AH395" s="152"/>
      <c r="AI395" s="152"/>
      <c r="AJ395" s="347"/>
      <c r="AK395" s="152"/>
      <c r="AL395" s="152"/>
      <c r="AM395" s="295"/>
      <c r="AN395" s="228"/>
      <c r="AO395" s="228"/>
      <c r="AP395" s="228"/>
      <c r="AQ395" s="228"/>
      <c r="AR395" s="228"/>
      <c r="AS395" s="348"/>
      <c r="AT395" s="264">
        <f t="shared" si="309"/>
        <v>0</v>
      </c>
      <c r="AU395" s="259"/>
      <c r="AV395" s="265">
        <f t="shared" si="310"/>
        <v>0</v>
      </c>
      <c r="AX395" s="265">
        <f t="shared" si="314"/>
        <v>0</v>
      </c>
      <c r="AZ395" s="492">
        <f t="shared" si="311"/>
        <v>0</v>
      </c>
      <c r="BB395" s="492">
        <f t="shared" si="312"/>
        <v>0</v>
      </c>
      <c r="BD395" s="265">
        <f t="shared" si="315"/>
        <v>0</v>
      </c>
      <c r="BE395" s="105"/>
      <c r="BF395" s="105"/>
      <c r="BG395" s="105"/>
      <c r="BH395" s="105"/>
      <c r="BI395" s="105"/>
      <c r="BJ395" s="105"/>
    </row>
    <row r="396" spans="2:62" ht="20.100000000000001" hidden="1" customHeight="1" outlineLevel="1">
      <c r="B396" s="100"/>
      <c r="C396" s="908"/>
      <c r="D396" s="909"/>
      <c r="E396" s="909"/>
      <c r="F396" s="910"/>
      <c r="G396" s="890"/>
      <c r="H396" s="891"/>
      <c r="I396" s="152"/>
      <c r="J396" s="152"/>
      <c r="K396" s="152"/>
      <c r="L396" s="152"/>
      <c r="M396" s="152"/>
      <c r="N396" s="152"/>
      <c r="O396" s="152"/>
      <c r="P396" s="153"/>
      <c r="Q396" s="153"/>
      <c r="R396" s="156">
        <f t="shared" si="305"/>
        <v>0</v>
      </c>
      <c r="S396" s="156">
        <f t="shared" si="306"/>
        <v>0</v>
      </c>
      <c r="U396" s="157">
        <f t="shared" si="313"/>
        <v>0</v>
      </c>
      <c r="W396" s="152"/>
      <c r="X396" s="152"/>
      <c r="Y396" s="152"/>
      <c r="Z396" s="152"/>
      <c r="AA396" s="152"/>
      <c r="AB396" s="152"/>
      <c r="AC396" s="347"/>
      <c r="AD396" s="152"/>
      <c r="AE396" s="152"/>
      <c r="AF396" s="152"/>
      <c r="AG396" s="152"/>
      <c r="AH396" s="152"/>
      <c r="AI396" s="152"/>
      <c r="AJ396" s="347"/>
      <c r="AK396" s="152"/>
      <c r="AL396" s="152"/>
      <c r="AM396" s="295"/>
      <c r="AN396" s="228"/>
      <c r="AO396" s="228"/>
      <c r="AP396" s="228"/>
      <c r="AQ396" s="228"/>
      <c r="AR396" s="228"/>
      <c r="AS396" s="348"/>
      <c r="AT396" s="264">
        <f t="shared" si="309"/>
        <v>0</v>
      </c>
      <c r="AU396" s="259"/>
      <c r="AV396" s="265">
        <f t="shared" si="310"/>
        <v>0</v>
      </c>
      <c r="AX396" s="265">
        <f t="shared" si="314"/>
        <v>0</v>
      </c>
      <c r="AZ396" s="492">
        <f t="shared" si="311"/>
        <v>0</v>
      </c>
      <c r="BB396" s="492">
        <f t="shared" si="312"/>
        <v>0</v>
      </c>
      <c r="BD396" s="265">
        <f t="shared" si="315"/>
        <v>0</v>
      </c>
      <c r="BE396" s="105"/>
      <c r="BF396" s="105"/>
      <c r="BG396" s="105"/>
      <c r="BH396" s="105"/>
      <c r="BI396" s="105"/>
      <c r="BJ396" s="105"/>
    </row>
    <row r="397" spans="2:62" ht="20.100000000000001" hidden="1" customHeight="1" outlineLevel="1">
      <c r="B397" s="100"/>
      <c r="C397" s="908"/>
      <c r="D397" s="909"/>
      <c r="E397" s="909"/>
      <c r="F397" s="910"/>
      <c r="G397" s="890"/>
      <c r="H397" s="891"/>
      <c r="I397" s="152"/>
      <c r="J397" s="152"/>
      <c r="K397" s="152"/>
      <c r="L397" s="152"/>
      <c r="M397" s="152"/>
      <c r="N397" s="152"/>
      <c r="O397" s="152"/>
      <c r="P397" s="153"/>
      <c r="Q397" s="153"/>
      <c r="R397" s="156">
        <f t="shared" si="305"/>
        <v>0</v>
      </c>
      <c r="S397" s="156">
        <f t="shared" si="306"/>
        <v>0</v>
      </c>
      <c r="U397" s="157">
        <f t="shared" si="313"/>
        <v>0</v>
      </c>
      <c r="W397" s="152"/>
      <c r="X397" s="152"/>
      <c r="Y397" s="152"/>
      <c r="Z397" s="152"/>
      <c r="AA397" s="152"/>
      <c r="AB397" s="152"/>
      <c r="AC397" s="347"/>
      <c r="AD397" s="152"/>
      <c r="AE397" s="152"/>
      <c r="AF397" s="152"/>
      <c r="AG397" s="152"/>
      <c r="AH397" s="152"/>
      <c r="AI397" s="152"/>
      <c r="AJ397" s="347"/>
      <c r="AK397" s="152"/>
      <c r="AL397" s="152"/>
      <c r="AM397" s="295"/>
      <c r="AN397" s="228"/>
      <c r="AO397" s="228"/>
      <c r="AP397" s="228"/>
      <c r="AQ397" s="228"/>
      <c r="AR397" s="228"/>
      <c r="AS397" s="348"/>
      <c r="AT397" s="264">
        <f t="shared" si="309"/>
        <v>0</v>
      </c>
      <c r="AU397" s="259"/>
      <c r="AV397" s="265">
        <f t="shared" si="310"/>
        <v>0</v>
      </c>
      <c r="AX397" s="265">
        <f t="shared" si="314"/>
        <v>0</v>
      </c>
      <c r="AZ397" s="492">
        <f t="shared" si="311"/>
        <v>0</v>
      </c>
      <c r="BB397" s="492">
        <f t="shared" si="312"/>
        <v>0</v>
      </c>
      <c r="BD397" s="265">
        <f t="shared" si="315"/>
        <v>0</v>
      </c>
      <c r="BE397" s="105"/>
      <c r="BF397" s="105"/>
      <c r="BG397" s="105"/>
      <c r="BH397" s="105"/>
      <c r="BI397" s="105"/>
      <c r="BJ397" s="105"/>
    </row>
    <row r="398" spans="2:62" ht="20.100000000000001" hidden="1" customHeight="1" outlineLevel="1">
      <c r="B398" s="100"/>
      <c r="C398" s="908"/>
      <c r="D398" s="909"/>
      <c r="E398" s="909"/>
      <c r="F398" s="910"/>
      <c r="G398" s="890"/>
      <c r="H398" s="891"/>
      <c r="I398" s="152"/>
      <c r="J398" s="152"/>
      <c r="K398" s="152"/>
      <c r="L398" s="152"/>
      <c r="M398" s="152"/>
      <c r="N398" s="152"/>
      <c r="O398" s="152"/>
      <c r="P398" s="153"/>
      <c r="Q398" s="153"/>
      <c r="R398" s="156">
        <f t="shared" si="305"/>
        <v>0</v>
      </c>
      <c r="S398" s="156">
        <f t="shared" si="306"/>
        <v>0</v>
      </c>
      <c r="U398" s="157">
        <f t="shared" si="313"/>
        <v>0</v>
      </c>
      <c r="W398" s="152"/>
      <c r="X398" s="152"/>
      <c r="Y398" s="152"/>
      <c r="Z398" s="152"/>
      <c r="AA398" s="152"/>
      <c r="AB398" s="152"/>
      <c r="AC398" s="347"/>
      <c r="AD398" s="152"/>
      <c r="AE398" s="152"/>
      <c r="AF398" s="152"/>
      <c r="AG398" s="152"/>
      <c r="AH398" s="152"/>
      <c r="AI398" s="152"/>
      <c r="AJ398" s="347"/>
      <c r="AK398" s="152"/>
      <c r="AL398" s="152"/>
      <c r="AM398" s="295"/>
      <c r="AN398" s="228"/>
      <c r="AO398" s="228"/>
      <c r="AP398" s="228"/>
      <c r="AQ398" s="228"/>
      <c r="AR398" s="228"/>
      <c r="AS398" s="348"/>
      <c r="AT398" s="264">
        <f t="shared" si="309"/>
        <v>0</v>
      </c>
      <c r="AU398" s="259"/>
      <c r="AV398" s="265">
        <f t="shared" si="310"/>
        <v>0</v>
      </c>
      <c r="AX398" s="265">
        <f t="shared" si="314"/>
        <v>0</v>
      </c>
      <c r="AZ398" s="492">
        <f t="shared" si="311"/>
        <v>0</v>
      </c>
      <c r="BB398" s="492">
        <f t="shared" si="312"/>
        <v>0</v>
      </c>
      <c r="BD398" s="265">
        <f t="shared" si="315"/>
        <v>0</v>
      </c>
      <c r="BE398" s="105"/>
      <c r="BF398" s="105"/>
      <c r="BG398" s="105"/>
      <c r="BH398" s="105"/>
      <c r="BI398" s="105"/>
      <c r="BJ398" s="105"/>
    </row>
    <row r="399" spans="2:62" ht="20.100000000000001" hidden="1" customHeight="1" outlineLevel="1">
      <c r="B399" s="100"/>
      <c r="C399" s="908"/>
      <c r="D399" s="909"/>
      <c r="E399" s="909"/>
      <c r="F399" s="910"/>
      <c r="G399" s="890"/>
      <c r="H399" s="891"/>
      <c r="I399" s="152"/>
      <c r="J399" s="152"/>
      <c r="K399" s="152"/>
      <c r="L399" s="152"/>
      <c r="M399" s="152"/>
      <c r="N399" s="152"/>
      <c r="O399" s="152"/>
      <c r="P399" s="153"/>
      <c r="Q399" s="153"/>
      <c r="R399" s="156">
        <f t="shared" si="305"/>
        <v>0</v>
      </c>
      <c r="S399" s="156">
        <f t="shared" si="306"/>
        <v>0</v>
      </c>
      <c r="U399" s="157">
        <f t="shared" si="313"/>
        <v>0</v>
      </c>
      <c r="W399" s="152"/>
      <c r="X399" s="152"/>
      <c r="Y399" s="152"/>
      <c r="Z399" s="152"/>
      <c r="AA399" s="152"/>
      <c r="AB399" s="152"/>
      <c r="AC399" s="347"/>
      <c r="AD399" s="152"/>
      <c r="AE399" s="152"/>
      <c r="AF399" s="152"/>
      <c r="AG399" s="152"/>
      <c r="AH399" s="152"/>
      <c r="AI399" s="152"/>
      <c r="AJ399" s="347"/>
      <c r="AK399" s="152"/>
      <c r="AL399" s="152"/>
      <c r="AM399" s="295"/>
      <c r="AN399" s="228"/>
      <c r="AO399" s="228"/>
      <c r="AP399" s="228"/>
      <c r="AQ399" s="228"/>
      <c r="AR399" s="228"/>
      <c r="AS399" s="348"/>
      <c r="AT399" s="264">
        <f t="shared" si="309"/>
        <v>0</v>
      </c>
      <c r="AU399" s="259"/>
      <c r="AV399" s="265">
        <f t="shared" si="310"/>
        <v>0</v>
      </c>
      <c r="AX399" s="265">
        <f t="shared" si="314"/>
        <v>0</v>
      </c>
      <c r="AZ399" s="492">
        <f t="shared" si="311"/>
        <v>0</v>
      </c>
      <c r="BB399" s="492">
        <f t="shared" si="312"/>
        <v>0</v>
      </c>
      <c r="BD399" s="265">
        <f t="shared" si="315"/>
        <v>0</v>
      </c>
      <c r="BE399" s="105"/>
      <c r="BF399" s="105"/>
      <c r="BG399" s="105"/>
      <c r="BH399" s="105"/>
      <c r="BI399" s="105"/>
      <c r="BJ399" s="105"/>
    </row>
    <row r="400" spans="2:62" ht="20.100000000000001" hidden="1" customHeight="1" outlineLevel="1">
      <c r="B400" s="100"/>
      <c r="C400" s="908"/>
      <c r="D400" s="909"/>
      <c r="E400" s="909"/>
      <c r="F400" s="910"/>
      <c r="G400" s="890"/>
      <c r="H400" s="891"/>
      <c r="I400" s="152"/>
      <c r="J400" s="152"/>
      <c r="K400" s="152"/>
      <c r="L400" s="152"/>
      <c r="M400" s="152"/>
      <c r="N400" s="152"/>
      <c r="O400" s="152"/>
      <c r="P400" s="153"/>
      <c r="Q400" s="153"/>
      <c r="R400" s="156">
        <f t="shared" si="305"/>
        <v>0</v>
      </c>
      <c r="S400" s="156">
        <f t="shared" si="306"/>
        <v>0</v>
      </c>
      <c r="U400" s="157">
        <f t="shared" si="313"/>
        <v>0</v>
      </c>
      <c r="W400" s="152"/>
      <c r="X400" s="152"/>
      <c r="Y400" s="152"/>
      <c r="Z400" s="152"/>
      <c r="AA400" s="152"/>
      <c r="AB400" s="152"/>
      <c r="AC400" s="347"/>
      <c r="AD400" s="152"/>
      <c r="AE400" s="152"/>
      <c r="AF400" s="152"/>
      <c r="AG400" s="152"/>
      <c r="AH400" s="152"/>
      <c r="AI400" s="152"/>
      <c r="AJ400" s="347"/>
      <c r="AK400" s="152"/>
      <c r="AL400" s="152"/>
      <c r="AM400" s="295"/>
      <c r="AN400" s="228"/>
      <c r="AO400" s="228"/>
      <c r="AP400" s="228"/>
      <c r="AQ400" s="228"/>
      <c r="AR400" s="228"/>
      <c r="AS400" s="348"/>
      <c r="AT400" s="264">
        <f t="shared" si="309"/>
        <v>0</v>
      </c>
      <c r="AU400" s="259"/>
      <c r="AV400" s="265">
        <f t="shared" si="310"/>
        <v>0</v>
      </c>
      <c r="AX400" s="265">
        <f t="shared" si="314"/>
        <v>0</v>
      </c>
      <c r="AZ400" s="492">
        <f t="shared" si="311"/>
        <v>0</v>
      </c>
      <c r="BB400" s="492">
        <f t="shared" si="312"/>
        <v>0</v>
      </c>
      <c r="BD400" s="265">
        <f t="shared" si="315"/>
        <v>0</v>
      </c>
      <c r="BE400" s="105"/>
      <c r="BF400" s="105"/>
      <c r="BG400" s="105"/>
      <c r="BH400" s="105"/>
      <c r="BI400" s="105"/>
      <c r="BJ400" s="105"/>
    </row>
    <row r="401" spans="2:62" ht="20.100000000000001" hidden="1" customHeight="1" outlineLevel="1">
      <c r="B401" s="100"/>
      <c r="C401" s="908"/>
      <c r="D401" s="909"/>
      <c r="E401" s="909"/>
      <c r="F401" s="910"/>
      <c r="G401" s="890"/>
      <c r="H401" s="891"/>
      <c r="I401" s="152"/>
      <c r="J401" s="152"/>
      <c r="K401" s="152"/>
      <c r="L401" s="152"/>
      <c r="M401" s="152"/>
      <c r="N401" s="152"/>
      <c r="O401" s="152"/>
      <c r="P401" s="153"/>
      <c r="Q401" s="153"/>
      <c r="R401" s="156">
        <f t="shared" si="305"/>
        <v>0</v>
      </c>
      <c r="S401" s="156">
        <f t="shared" si="306"/>
        <v>0</v>
      </c>
      <c r="U401" s="157">
        <f t="shared" si="313"/>
        <v>0</v>
      </c>
      <c r="W401" s="152"/>
      <c r="X401" s="152"/>
      <c r="Y401" s="152"/>
      <c r="Z401" s="152"/>
      <c r="AA401" s="152"/>
      <c r="AB401" s="152"/>
      <c r="AC401" s="347"/>
      <c r="AD401" s="152"/>
      <c r="AE401" s="152"/>
      <c r="AF401" s="152"/>
      <c r="AG401" s="152"/>
      <c r="AH401" s="152"/>
      <c r="AI401" s="152"/>
      <c r="AJ401" s="347"/>
      <c r="AK401" s="152"/>
      <c r="AL401" s="152"/>
      <c r="AM401" s="295"/>
      <c r="AN401" s="228"/>
      <c r="AO401" s="228"/>
      <c r="AP401" s="228"/>
      <c r="AQ401" s="228"/>
      <c r="AR401" s="228"/>
      <c r="AS401" s="348"/>
      <c r="AT401" s="264">
        <f t="shared" si="309"/>
        <v>0</v>
      </c>
      <c r="AU401" s="259"/>
      <c r="AV401" s="265">
        <f t="shared" si="310"/>
        <v>0</v>
      </c>
      <c r="AX401" s="265">
        <f t="shared" si="314"/>
        <v>0</v>
      </c>
      <c r="AZ401" s="492">
        <f t="shared" si="311"/>
        <v>0</v>
      </c>
      <c r="BB401" s="492">
        <f t="shared" si="312"/>
        <v>0</v>
      </c>
      <c r="BD401" s="265">
        <f t="shared" si="315"/>
        <v>0</v>
      </c>
      <c r="BE401" s="105"/>
      <c r="BF401" s="105"/>
      <c r="BG401" s="105"/>
      <c r="BH401" s="105"/>
      <c r="BI401" s="105"/>
      <c r="BJ401" s="105"/>
    </row>
    <row r="402" spans="2:62" ht="9.9499999999999993" hidden="1" customHeight="1" outlineLevel="1">
      <c r="B402" s="101"/>
      <c r="C402" s="208"/>
      <c r="D402" s="208"/>
      <c r="E402" s="208"/>
      <c r="F402" s="208"/>
      <c r="G402" s="237"/>
      <c r="H402" s="207"/>
      <c r="I402" s="257"/>
      <c r="J402" s="257"/>
      <c r="K402" s="257"/>
      <c r="L402" s="257"/>
      <c r="M402" s="257"/>
      <c r="N402" s="257"/>
      <c r="O402" s="257"/>
      <c r="P402" s="256"/>
      <c r="Q402" s="102"/>
      <c r="R402" s="102"/>
      <c r="S402" s="102"/>
      <c r="U402" s="98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Z402" s="493"/>
      <c r="BE402" s="105"/>
      <c r="BF402" s="105"/>
      <c r="BG402" s="105"/>
      <c r="BH402" s="105"/>
      <c r="BI402" s="105"/>
      <c r="BJ402" s="105"/>
    </row>
    <row r="403" spans="2:62" ht="20.100000000000001" customHeight="1" collapsed="1">
      <c r="B403" s="8">
        <f>B386+1</f>
        <v>24</v>
      </c>
      <c r="C403" s="916"/>
      <c r="D403" s="917"/>
      <c r="E403" s="917"/>
      <c r="F403" s="918"/>
      <c r="G403" s="429"/>
      <c r="H403" s="206">
        <v>1</v>
      </c>
      <c r="I403" s="642">
        <f t="shared" ref="I403" si="316">$H403*SUM(I404:I418)</f>
        <v>0</v>
      </c>
      <c r="J403" s="643">
        <f t="shared" ref="J403:O403" si="317">$H403*SUM(J404:J418)</f>
        <v>0</v>
      </c>
      <c r="K403" s="644">
        <f t="shared" si="317"/>
        <v>0</v>
      </c>
      <c r="L403" s="645">
        <f t="shared" si="317"/>
        <v>0</v>
      </c>
      <c r="M403" s="645">
        <f t="shared" si="317"/>
        <v>0</v>
      </c>
      <c r="N403" s="644">
        <f t="shared" si="317"/>
        <v>0</v>
      </c>
      <c r="O403" s="642">
        <f t="shared" si="317"/>
        <v>0</v>
      </c>
      <c r="P403" s="209">
        <f t="shared" ref="P403:Q403" si="318">$H403*SUM(P404:P418)</f>
        <v>0</v>
      </c>
      <c r="Q403" s="210">
        <f t="shared" si="318"/>
        <v>0</v>
      </c>
      <c r="R403" s="136">
        <f t="shared" ref="R403:R418" si="319">P403*(1+Gewinn)*(1+SicherheitAngebot)</f>
        <v>0</v>
      </c>
      <c r="S403" s="137">
        <f t="shared" ref="S403:S418" si="320">Q403*(1+MGKZ)*(1+Gewinn)*(1+SicherheitAngebot)</f>
        <v>0</v>
      </c>
      <c r="U403" s="10">
        <f>I403*$I$7+J403*$J$7+K403*$K$7+L403*$L$7+M403*$M$7+N403*$N$7+O403*$O$7+R403+S403</f>
        <v>0</v>
      </c>
      <c r="W403" s="646">
        <f t="shared" ref="W403:AB403" si="321">$H403*SUM(W404:W418)</f>
        <v>0</v>
      </c>
      <c r="X403" s="647">
        <f t="shared" si="321"/>
        <v>0</v>
      </c>
      <c r="Y403" s="648">
        <f t="shared" si="321"/>
        <v>0</v>
      </c>
      <c r="Z403" s="649">
        <f t="shared" si="321"/>
        <v>0</v>
      </c>
      <c r="AA403" s="648">
        <f t="shared" si="321"/>
        <v>0</v>
      </c>
      <c r="AB403" s="646">
        <f t="shared" si="321"/>
        <v>0</v>
      </c>
      <c r="AC403" s="258"/>
      <c r="AD403" s="646">
        <f t="shared" ref="AD403:AM403" si="322">$H403*SUM(AD404:AD418)</f>
        <v>0</v>
      </c>
      <c r="AE403" s="647">
        <f t="shared" si="322"/>
        <v>0</v>
      </c>
      <c r="AF403" s="648">
        <f t="shared" si="322"/>
        <v>0</v>
      </c>
      <c r="AG403" s="649">
        <f t="shared" si="322"/>
        <v>0</v>
      </c>
      <c r="AH403" s="648">
        <f t="shared" si="322"/>
        <v>0</v>
      </c>
      <c r="AI403" s="646">
        <f t="shared" si="322"/>
        <v>0</v>
      </c>
      <c r="AJ403" s="258"/>
      <c r="AK403" s="653">
        <f t="shared" si="322"/>
        <v>0</v>
      </c>
      <c r="AL403" s="653">
        <f t="shared" si="322"/>
        <v>0</v>
      </c>
      <c r="AM403" s="653">
        <f t="shared" si="322"/>
        <v>0</v>
      </c>
      <c r="AN403" s="227">
        <f>$H403*SUM(AN404:AN418)*(1+Gewinn)*(1+SicherheitAngebot)</f>
        <v>0</v>
      </c>
      <c r="AO403" s="227">
        <f>$H403*SUM(AO404:AO418)*(1+Gewinn)*(1+SicherheitAngebot)</f>
        <v>0</v>
      </c>
      <c r="AP403" s="227">
        <f>$H403*SUM(AP404:AP418)*(1+Gewinn)*(1+SicherheitAngebot)</f>
        <v>0</v>
      </c>
      <c r="AQ403" s="227">
        <f>$H403*SUM(AQ404:AQ418)*(1+Gewinn)*(1+SicherheitAngebot)</f>
        <v>0</v>
      </c>
      <c r="AR403" s="227">
        <f>$H403*SUM(AR404:AR418)*(1+Gewinn)*(1+SicherheitAngebot)</f>
        <v>0</v>
      </c>
      <c r="AS403" s="262"/>
      <c r="AT403" s="263">
        <f t="shared" si="309"/>
        <v>0</v>
      </c>
      <c r="AU403" s="259"/>
      <c r="AV403" s="491">
        <f>AK403*$AK$7+AL403*$AL$7+AM403*$AM$7+SUM(AN403:AR403)+AT403/Zuschläge_IBN+AT403</f>
        <v>0</v>
      </c>
      <c r="AX403" s="685">
        <f>U403+AV403</f>
        <v>0</v>
      </c>
      <c r="AZ403" s="490">
        <f>IF(H403&gt;0,U403/(1+SicherheitAngebot)*(1+Sicherheit),0)</f>
        <v>0</v>
      </c>
      <c r="BB403" s="490">
        <f>IF(H403&gt;0,AV403/(1+SicherheitAngebot)*(1+Sicherheit),0)</f>
        <v>0</v>
      </c>
      <c r="BD403" s="490">
        <f>AZ403+BB403</f>
        <v>0</v>
      </c>
      <c r="BE403" s="105"/>
      <c r="BF403" s="105"/>
      <c r="BG403" s="105"/>
      <c r="BH403" s="105"/>
      <c r="BI403" s="105"/>
      <c r="BJ403" s="105"/>
    </row>
    <row r="404" spans="2:62" ht="20.100000000000001" hidden="1" customHeight="1" outlineLevel="1">
      <c r="B404" s="99"/>
      <c r="C404" s="908"/>
      <c r="D404" s="909"/>
      <c r="E404" s="909"/>
      <c r="F404" s="910"/>
      <c r="G404" s="890"/>
      <c r="H404" s="901"/>
      <c r="I404" s="152"/>
      <c r="J404" s="152"/>
      <c r="K404" s="152"/>
      <c r="L404" s="152"/>
      <c r="M404" s="152"/>
      <c r="N404" s="152"/>
      <c r="O404" s="152"/>
      <c r="P404" s="153"/>
      <c r="Q404" s="153"/>
      <c r="R404" s="156">
        <f t="shared" si="319"/>
        <v>0</v>
      </c>
      <c r="S404" s="156">
        <f t="shared" si="320"/>
        <v>0</v>
      </c>
      <c r="U404" s="157">
        <f>I404*$I$7+J404*$J$7+K404*$K$7+L404*$L$7+M404*$M$7+N404*$N$7+O404*$O$7+R404+S404</f>
        <v>0</v>
      </c>
      <c r="W404" s="152"/>
      <c r="X404" s="152"/>
      <c r="Y404" s="152"/>
      <c r="Z404" s="152"/>
      <c r="AA404" s="152"/>
      <c r="AB404" s="152"/>
      <c r="AC404" s="347"/>
      <c r="AD404" s="152"/>
      <c r="AE404" s="152"/>
      <c r="AF404" s="152"/>
      <c r="AG404" s="152"/>
      <c r="AH404" s="152"/>
      <c r="AI404" s="152"/>
      <c r="AJ404" s="347"/>
      <c r="AK404" s="152"/>
      <c r="AL404" s="152"/>
      <c r="AM404" s="295"/>
      <c r="AN404" s="228"/>
      <c r="AO404" s="228"/>
      <c r="AP404" s="228"/>
      <c r="AQ404" s="228"/>
      <c r="AR404" s="228"/>
      <c r="AS404" s="348"/>
      <c r="AT404" s="264">
        <f t="shared" si="309"/>
        <v>0</v>
      </c>
      <c r="AU404" s="259"/>
      <c r="AV404" s="265">
        <f t="shared" ref="AV404:AV418" si="323">AK404*$AK$7+AL404*$AL$7+AM404*$AM$7+SUM(AN404:AR404)*(1+Gewinn)*(1+SicherheitAngebot)+AT404/Zuschläge_IBN+AT404</f>
        <v>0</v>
      </c>
      <c r="AX404" s="265">
        <f>U404+AV404</f>
        <v>0</v>
      </c>
      <c r="AZ404" s="492">
        <f t="shared" ref="AZ404:AZ418" si="324">U404/(1+SicherheitAngebot)*(1+Sicherheit)</f>
        <v>0</v>
      </c>
      <c r="BB404" s="492">
        <f t="shared" ref="BB404:BB418" si="325">AV404/(1+SicherheitAngebot)*(1+Sicherheit)</f>
        <v>0</v>
      </c>
      <c r="BD404" s="265">
        <f>AZ404+BB404</f>
        <v>0</v>
      </c>
      <c r="BE404" s="105"/>
      <c r="BF404" s="105"/>
      <c r="BG404" s="105"/>
      <c r="BH404" s="105"/>
      <c r="BI404" s="105"/>
      <c r="BJ404" s="105"/>
    </row>
    <row r="405" spans="2:62" ht="20.100000000000001" hidden="1" customHeight="1" outlineLevel="1">
      <c r="B405" s="100"/>
      <c r="C405" s="908"/>
      <c r="D405" s="909"/>
      <c r="E405" s="909"/>
      <c r="F405" s="910"/>
      <c r="G405" s="890"/>
      <c r="H405" s="891"/>
      <c r="I405" s="152"/>
      <c r="J405" s="152"/>
      <c r="K405" s="152"/>
      <c r="L405" s="152"/>
      <c r="M405" s="152"/>
      <c r="N405" s="152"/>
      <c r="O405" s="152"/>
      <c r="P405" s="153"/>
      <c r="Q405" s="153"/>
      <c r="R405" s="156">
        <f t="shared" si="319"/>
        <v>0</v>
      </c>
      <c r="S405" s="156">
        <f t="shared" si="320"/>
        <v>0</v>
      </c>
      <c r="U405" s="157">
        <f t="shared" ref="U405:U418" si="326">I405*$I$7+J405*$J$7+K405*$K$7+L405*$L$7+M405*$M$7+N405*$N$7+O405*$O$7+R405+S405</f>
        <v>0</v>
      </c>
      <c r="W405" s="152"/>
      <c r="X405" s="152"/>
      <c r="Y405" s="152"/>
      <c r="Z405" s="152"/>
      <c r="AA405" s="152"/>
      <c r="AB405" s="152"/>
      <c r="AC405" s="347"/>
      <c r="AD405" s="152"/>
      <c r="AE405" s="152"/>
      <c r="AF405" s="152"/>
      <c r="AG405" s="152"/>
      <c r="AH405" s="152"/>
      <c r="AI405" s="152"/>
      <c r="AJ405" s="347"/>
      <c r="AK405" s="152"/>
      <c r="AL405" s="152"/>
      <c r="AM405" s="295"/>
      <c r="AN405" s="228"/>
      <c r="AO405" s="228"/>
      <c r="AP405" s="228"/>
      <c r="AQ405" s="228"/>
      <c r="AR405" s="228"/>
      <c r="AS405" s="348"/>
      <c r="AT405" s="264">
        <f t="shared" si="309"/>
        <v>0</v>
      </c>
      <c r="AU405" s="259"/>
      <c r="AV405" s="265">
        <f t="shared" si="323"/>
        <v>0</v>
      </c>
      <c r="AX405" s="265">
        <f t="shared" ref="AX405:AX418" si="327">U405+AV405</f>
        <v>0</v>
      </c>
      <c r="AZ405" s="492">
        <f t="shared" si="324"/>
        <v>0</v>
      </c>
      <c r="BB405" s="492">
        <f t="shared" si="325"/>
        <v>0</v>
      </c>
      <c r="BD405" s="265">
        <f t="shared" ref="BD405:BD418" si="328">AZ405+BB405</f>
        <v>0</v>
      </c>
      <c r="BE405" s="105"/>
      <c r="BF405" s="105"/>
      <c r="BG405" s="105"/>
      <c r="BH405" s="105"/>
      <c r="BI405" s="105"/>
      <c r="BJ405" s="105"/>
    </row>
    <row r="406" spans="2:62" ht="20.100000000000001" hidden="1" customHeight="1" outlineLevel="1">
      <c r="B406" s="100"/>
      <c r="C406" s="908"/>
      <c r="D406" s="909"/>
      <c r="E406" s="909"/>
      <c r="F406" s="910"/>
      <c r="G406" s="890"/>
      <c r="H406" s="891"/>
      <c r="I406" s="152"/>
      <c r="J406" s="152"/>
      <c r="K406" s="152"/>
      <c r="L406" s="152"/>
      <c r="M406" s="152"/>
      <c r="N406" s="152"/>
      <c r="O406" s="152"/>
      <c r="P406" s="153"/>
      <c r="Q406" s="153"/>
      <c r="R406" s="156">
        <f t="shared" si="319"/>
        <v>0</v>
      </c>
      <c r="S406" s="156">
        <f t="shared" si="320"/>
        <v>0</v>
      </c>
      <c r="U406" s="157">
        <f t="shared" si="326"/>
        <v>0</v>
      </c>
      <c r="W406" s="152"/>
      <c r="X406" s="152"/>
      <c r="Y406" s="152"/>
      <c r="Z406" s="152"/>
      <c r="AA406" s="152"/>
      <c r="AB406" s="152"/>
      <c r="AC406" s="347"/>
      <c r="AD406" s="152"/>
      <c r="AE406" s="152"/>
      <c r="AF406" s="152"/>
      <c r="AG406" s="152"/>
      <c r="AH406" s="152"/>
      <c r="AI406" s="152"/>
      <c r="AJ406" s="347"/>
      <c r="AK406" s="152"/>
      <c r="AL406" s="152"/>
      <c r="AM406" s="295"/>
      <c r="AN406" s="228"/>
      <c r="AO406" s="228"/>
      <c r="AP406" s="228"/>
      <c r="AQ406" s="228"/>
      <c r="AR406" s="228"/>
      <c r="AS406" s="348"/>
      <c r="AT406" s="264">
        <f t="shared" si="309"/>
        <v>0</v>
      </c>
      <c r="AU406" s="259"/>
      <c r="AV406" s="265">
        <f t="shared" si="323"/>
        <v>0</v>
      </c>
      <c r="AX406" s="265">
        <f t="shared" si="327"/>
        <v>0</v>
      </c>
      <c r="AZ406" s="492">
        <f t="shared" si="324"/>
        <v>0</v>
      </c>
      <c r="BB406" s="492">
        <f t="shared" si="325"/>
        <v>0</v>
      </c>
      <c r="BD406" s="265">
        <f t="shared" si="328"/>
        <v>0</v>
      </c>
      <c r="BE406" s="105"/>
      <c r="BF406" s="105"/>
      <c r="BG406" s="105"/>
      <c r="BH406" s="105"/>
      <c r="BI406" s="105"/>
      <c r="BJ406" s="105"/>
    </row>
    <row r="407" spans="2:62" ht="20.100000000000001" hidden="1" customHeight="1" outlineLevel="1">
      <c r="B407" s="100"/>
      <c r="C407" s="908"/>
      <c r="D407" s="909"/>
      <c r="E407" s="909"/>
      <c r="F407" s="910"/>
      <c r="G407" s="890"/>
      <c r="H407" s="891"/>
      <c r="I407" s="152"/>
      <c r="J407" s="152"/>
      <c r="K407" s="152"/>
      <c r="L407" s="152"/>
      <c r="M407" s="152"/>
      <c r="N407" s="152"/>
      <c r="O407" s="152"/>
      <c r="P407" s="153"/>
      <c r="Q407" s="153"/>
      <c r="R407" s="156">
        <f t="shared" si="319"/>
        <v>0</v>
      </c>
      <c r="S407" s="156">
        <f t="shared" si="320"/>
        <v>0</v>
      </c>
      <c r="U407" s="157">
        <f t="shared" si="326"/>
        <v>0</v>
      </c>
      <c r="W407" s="152"/>
      <c r="X407" s="152"/>
      <c r="Y407" s="152"/>
      <c r="Z407" s="152"/>
      <c r="AA407" s="152"/>
      <c r="AB407" s="152"/>
      <c r="AC407" s="347"/>
      <c r="AD407" s="152"/>
      <c r="AE407" s="152"/>
      <c r="AF407" s="152"/>
      <c r="AG407" s="152"/>
      <c r="AH407" s="152"/>
      <c r="AI407" s="152"/>
      <c r="AJ407" s="347"/>
      <c r="AK407" s="152"/>
      <c r="AL407" s="152"/>
      <c r="AM407" s="295"/>
      <c r="AN407" s="228"/>
      <c r="AO407" s="228"/>
      <c r="AP407" s="228"/>
      <c r="AQ407" s="228"/>
      <c r="AR407" s="228"/>
      <c r="AS407" s="348"/>
      <c r="AT407" s="264">
        <f t="shared" si="309"/>
        <v>0</v>
      </c>
      <c r="AU407" s="259"/>
      <c r="AV407" s="265">
        <f t="shared" si="323"/>
        <v>0</v>
      </c>
      <c r="AX407" s="265">
        <f t="shared" si="327"/>
        <v>0</v>
      </c>
      <c r="AZ407" s="492">
        <f t="shared" si="324"/>
        <v>0</v>
      </c>
      <c r="BB407" s="492">
        <f t="shared" si="325"/>
        <v>0</v>
      </c>
      <c r="BD407" s="265">
        <f t="shared" si="328"/>
        <v>0</v>
      </c>
      <c r="BE407" s="105"/>
      <c r="BF407" s="105"/>
      <c r="BG407" s="105"/>
      <c r="BH407" s="105"/>
      <c r="BI407" s="105"/>
      <c r="BJ407" s="105"/>
    </row>
    <row r="408" spans="2:62" ht="20.100000000000001" hidden="1" customHeight="1" outlineLevel="1">
      <c r="B408" s="100"/>
      <c r="C408" s="908"/>
      <c r="D408" s="909"/>
      <c r="E408" s="909"/>
      <c r="F408" s="910"/>
      <c r="G408" s="890"/>
      <c r="H408" s="891"/>
      <c r="I408" s="152"/>
      <c r="J408" s="152"/>
      <c r="K408" s="152"/>
      <c r="L408" s="152"/>
      <c r="M408" s="152"/>
      <c r="N408" s="152"/>
      <c r="O408" s="152"/>
      <c r="P408" s="153"/>
      <c r="Q408" s="153"/>
      <c r="R408" s="156">
        <f t="shared" si="319"/>
        <v>0</v>
      </c>
      <c r="S408" s="156">
        <f t="shared" si="320"/>
        <v>0</v>
      </c>
      <c r="U408" s="157">
        <f t="shared" si="326"/>
        <v>0</v>
      </c>
      <c r="W408" s="152"/>
      <c r="X408" s="152"/>
      <c r="Y408" s="152"/>
      <c r="Z408" s="152"/>
      <c r="AA408" s="152"/>
      <c r="AB408" s="152"/>
      <c r="AC408" s="347"/>
      <c r="AD408" s="152"/>
      <c r="AE408" s="152"/>
      <c r="AF408" s="152"/>
      <c r="AG408" s="152"/>
      <c r="AH408" s="152"/>
      <c r="AI408" s="152"/>
      <c r="AJ408" s="347"/>
      <c r="AK408" s="152"/>
      <c r="AL408" s="152"/>
      <c r="AM408" s="295"/>
      <c r="AN408" s="228"/>
      <c r="AO408" s="228"/>
      <c r="AP408" s="228"/>
      <c r="AQ408" s="228"/>
      <c r="AR408" s="228"/>
      <c r="AS408" s="348"/>
      <c r="AT408" s="264">
        <f t="shared" si="309"/>
        <v>0</v>
      </c>
      <c r="AU408" s="259"/>
      <c r="AV408" s="265">
        <f t="shared" si="323"/>
        <v>0</v>
      </c>
      <c r="AX408" s="265">
        <f t="shared" si="327"/>
        <v>0</v>
      </c>
      <c r="AZ408" s="492">
        <f t="shared" si="324"/>
        <v>0</v>
      </c>
      <c r="BB408" s="492">
        <f t="shared" si="325"/>
        <v>0</v>
      </c>
      <c r="BD408" s="265">
        <f t="shared" si="328"/>
        <v>0</v>
      </c>
      <c r="BE408" s="105"/>
      <c r="BF408" s="105"/>
      <c r="BG408" s="105"/>
      <c r="BH408" s="105"/>
      <c r="BI408" s="105"/>
      <c r="BJ408" s="105"/>
    </row>
    <row r="409" spans="2:62" ht="20.100000000000001" hidden="1" customHeight="1" outlineLevel="1">
      <c r="B409" s="100"/>
      <c r="C409" s="908"/>
      <c r="D409" s="909"/>
      <c r="E409" s="909"/>
      <c r="F409" s="910"/>
      <c r="G409" s="890"/>
      <c r="H409" s="891"/>
      <c r="I409" s="152"/>
      <c r="J409" s="152"/>
      <c r="K409" s="152"/>
      <c r="L409" s="152"/>
      <c r="M409" s="152"/>
      <c r="N409" s="152"/>
      <c r="O409" s="152"/>
      <c r="P409" s="153"/>
      <c r="Q409" s="153"/>
      <c r="R409" s="156">
        <f t="shared" si="319"/>
        <v>0</v>
      </c>
      <c r="S409" s="156">
        <f t="shared" si="320"/>
        <v>0</v>
      </c>
      <c r="U409" s="157">
        <f t="shared" si="326"/>
        <v>0</v>
      </c>
      <c r="W409" s="152"/>
      <c r="X409" s="152"/>
      <c r="Y409" s="152"/>
      <c r="Z409" s="152"/>
      <c r="AA409" s="152"/>
      <c r="AB409" s="152"/>
      <c r="AC409" s="347"/>
      <c r="AD409" s="152"/>
      <c r="AE409" s="152"/>
      <c r="AF409" s="152"/>
      <c r="AG409" s="152"/>
      <c r="AH409" s="152"/>
      <c r="AI409" s="152"/>
      <c r="AJ409" s="347"/>
      <c r="AK409" s="152"/>
      <c r="AL409" s="152"/>
      <c r="AM409" s="295"/>
      <c r="AN409" s="228"/>
      <c r="AO409" s="228"/>
      <c r="AP409" s="228"/>
      <c r="AQ409" s="228"/>
      <c r="AR409" s="228"/>
      <c r="AS409" s="348"/>
      <c r="AT409" s="264">
        <f t="shared" si="309"/>
        <v>0</v>
      </c>
      <c r="AU409" s="259"/>
      <c r="AV409" s="265">
        <f t="shared" si="323"/>
        <v>0</v>
      </c>
      <c r="AX409" s="265">
        <f t="shared" si="327"/>
        <v>0</v>
      </c>
      <c r="AZ409" s="492">
        <f t="shared" si="324"/>
        <v>0</v>
      </c>
      <c r="BB409" s="492">
        <f t="shared" si="325"/>
        <v>0</v>
      </c>
      <c r="BD409" s="265">
        <f t="shared" si="328"/>
        <v>0</v>
      </c>
      <c r="BE409" s="105"/>
      <c r="BF409" s="105"/>
      <c r="BG409" s="105"/>
      <c r="BH409" s="105"/>
      <c r="BI409" s="105"/>
      <c r="BJ409" s="105"/>
    </row>
    <row r="410" spans="2:62" ht="20.100000000000001" hidden="1" customHeight="1" outlineLevel="1">
      <c r="B410" s="100"/>
      <c r="C410" s="908"/>
      <c r="D410" s="909"/>
      <c r="E410" s="909"/>
      <c r="F410" s="910"/>
      <c r="G410" s="890"/>
      <c r="H410" s="891"/>
      <c r="I410" s="152"/>
      <c r="J410" s="152"/>
      <c r="K410" s="152"/>
      <c r="L410" s="152"/>
      <c r="M410" s="152"/>
      <c r="N410" s="152"/>
      <c r="O410" s="152"/>
      <c r="P410" s="153"/>
      <c r="Q410" s="153"/>
      <c r="R410" s="156">
        <f t="shared" si="319"/>
        <v>0</v>
      </c>
      <c r="S410" s="156">
        <f t="shared" si="320"/>
        <v>0</v>
      </c>
      <c r="U410" s="157">
        <f t="shared" si="326"/>
        <v>0</v>
      </c>
      <c r="W410" s="152"/>
      <c r="X410" s="152"/>
      <c r="Y410" s="152"/>
      <c r="Z410" s="152"/>
      <c r="AA410" s="152"/>
      <c r="AB410" s="152"/>
      <c r="AC410" s="347"/>
      <c r="AD410" s="152"/>
      <c r="AE410" s="152"/>
      <c r="AF410" s="152"/>
      <c r="AG410" s="152"/>
      <c r="AH410" s="152"/>
      <c r="AI410" s="152"/>
      <c r="AJ410" s="347"/>
      <c r="AK410" s="152"/>
      <c r="AL410" s="152"/>
      <c r="AM410" s="295"/>
      <c r="AN410" s="228"/>
      <c r="AO410" s="228"/>
      <c r="AP410" s="228"/>
      <c r="AQ410" s="228"/>
      <c r="AR410" s="228"/>
      <c r="AS410" s="348"/>
      <c r="AT410" s="264">
        <f t="shared" si="309"/>
        <v>0</v>
      </c>
      <c r="AU410" s="259"/>
      <c r="AV410" s="265">
        <f t="shared" si="323"/>
        <v>0</v>
      </c>
      <c r="AX410" s="265">
        <f t="shared" si="327"/>
        <v>0</v>
      </c>
      <c r="AZ410" s="492">
        <f t="shared" si="324"/>
        <v>0</v>
      </c>
      <c r="BB410" s="492">
        <f t="shared" si="325"/>
        <v>0</v>
      </c>
      <c r="BD410" s="265">
        <f t="shared" si="328"/>
        <v>0</v>
      </c>
      <c r="BE410" s="105"/>
      <c r="BF410" s="105"/>
      <c r="BG410" s="105"/>
      <c r="BH410" s="105"/>
      <c r="BI410" s="105"/>
      <c r="BJ410" s="105"/>
    </row>
    <row r="411" spans="2:62" ht="20.100000000000001" hidden="1" customHeight="1" outlineLevel="1">
      <c r="B411" s="100"/>
      <c r="C411" s="908"/>
      <c r="D411" s="909"/>
      <c r="E411" s="909"/>
      <c r="F411" s="910"/>
      <c r="G411" s="890"/>
      <c r="H411" s="891"/>
      <c r="I411" s="152"/>
      <c r="J411" s="152"/>
      <c r="K411" s="152"/>
      <c r="L411" s="152"/>
      <c r="M411" s="152"/>
      <c r="N411" s="152"/>
      <c r="O411" s="152"/>
      <c r="P411" s="153"/>
      <c r="Q411" s="153"/>
      <c r="R411" s="156">
        <f t="shared" si="319"/>
        <v>0</v>
      </c>
      <c r="S411" s="156">
        <f t="shared" si="320"/>
        <v>0</v>
      </c>
      <c r="U411" s="157">
        <f t="shared" si="326"/>
        <v>0</v>
      </c>
      <c r="W411" s="152"/>
      <c r="X411" s="152"/>
      <c r="Y411" s="152"/>
      <c r="Z411" s="152"/>
      <c r="AA411" s="152"/>
      <c r="AB411" s="152"/>
      <c r="AC411" s="347"/>
      <c r="AD411" s="152"/>
      <c r="AE411" s="152"/>
      <c r="AF411" s="152"/>
      <c r="AG411" s="152"/>
      <c r="AH411" s="152"/>
      <c r="AI411" s="152"/>
      <c r="AJ411" s="347"/>
      <c r="AK411" s="152"/>
      <c r="AL411" s="152"/>
      <c r="AM411" s="295"/>
      <c r="AN411" s="228"/>
      <c r="AO411" s="228"/>
      <c r="AP411" s="228"/>
      <c r="AQ411" s="228"/>
      <c r="AR411" s="228"/>
      <c r="AS411" s="348"/>
      <c r="AT411" s="264">
        <f t="shared" si="309"/>
        <v>0</v>
      </c>
      <c r="AU411" s="259"/>
      <c r="AV411" s="265">
        <f t="shared" si="323"/>
        <v>0</v>
      </c>
      <c r="AX411" s="265">
        <f t="shared" si="327"/>
        <v>0</v>
      </c>
      <c r="AZ411" s="492">
        <f t="shared" si="324"/>
        <v>0</v>
      </c>
      <c r="BB411" s="492">
        <f t="shared" si="325"/>
        <v>0</v>
      </c>
      <c r="BD411" s="265">
        <f t="shared" si="328"/>
        <v>0</v>
      </c>
      <c r="BE411" s="105"/>
      <c r="BF411" s="105"/>
      <c r="BG411" s="105"/>
      <c r="BH411" s="105"/>
      <c r="BI411" s="105"/>
      <c r="BJ411" s="105"/>
    </row>
    <row r="412" spans="2:62" ht="20.100000000000001" hidden="1" customHeight="1" outlineLevel="1">
      <c r="B412" s="100"/>
      <c r="C412" s="908"/>
      <c r="D412" s="909"/>
      <c r="E412" s="909"/>
      <c r="F412" s="910"/>
      <c r="G412" s="890"/>
      <c r="H412" s="891"/>
      <c r="I412" s="152"/>
      <c r="J412" s="152"/>
      <c r="K412" s="152"/>
      <c r="L412" s="152"/>
      <c r="M412" s="152"/>
      <c r="N412" s="152"/>
      <c r="O412" s="152"/>
      <c r="P412" s="153"/>
      <c r="Q412" s="153"/>
      <c r="R412" s="156">
        <f t="shared" si="319"/>
        <v>0</v>
      </c>
      <c r="S412" s="156">
        <f t="shared" si="320"/>
        <v>0</v>
      </c>
      <c r="U412" s="157">
        <f t="shared" si="326"/>
        <v>0</v>
      </c>
      <c r="W412" s="152"/>
      <c r="X412" s="152"/>
      <c r="Y412" s="152"/>
      <c r="Z412" s="152"/>
      <c r="AA412" s="152"/>
      <c r="AB412" s="152"/>
      <c r="AC412" s="347"/>
      <c r="AD412" s="152"/>
      <c r="AE412" s="152"/>
      <c r="AF412" s="152"/>
      <c r="AG412" s="152"/>
      <c r="AH412" s="152"/>
      <c r="AI412" s="152"/>
      <c r="AJ412" s="347"/>
      <c r="AK412" s="152"/>
      <c r="AL412" s="152"/>
      <c r="AM412" s="295"/>
      <c r="AN412" s="228"/>
      <c r="AO412" s="228"/>
      <c r="AP412" s="228"/>
      <c r="AQ412" s="228"/>
      <c r="AR412" s="228"/>
      <c r="AS412" s="348"/>
      <c r="AT412" s="264">
        <f t="shared" si="309"/>
        <v>0</v>
      </c>
      <c r="AU412" s="259"/>
      <c r="AV412" s="265">
        <f t="shared" si="323"/>
        <v>0</v>
      </c>
      <c r="AX412" s="265">
        <f t="shared" si="327"/>
        <v>0</v>
      </c>
      <c r="AZ412" s="492">
        <f t="shared" si="324"/>
        <v>0</v>
      </c>
      <c r="BB412" s="492">
        <f t="shared" si="325"/>
        <v>0</v>
      </c>
      <c r="BD412" s="265">
        <f t="shared" si="328"/>
        <v>0</v>
      </c>
      <c r="BE412" s="105"/>
      <c r="BF412" s="105"/>
      <c r="BG412" s="105"/>
      <c r="BH412" s="105"/>
      <c r="BI412" s="105"/>
      <c r="BJ412" s="105"/>
    </row>
    <row r="413" spans="2:62" ht="20.100000000000001" hidden="1" customHeight="1" outlineLevel="1">
      <c r="B413" s="100"/>
      <c r="C413" s="908"/>
      <c r="D413" s="909"/>
      <c r="E413" s="909"/>
      <c r="F413" s="910"/>
      <c r="G413" s="890"/>
      <c r="H413" s="891"/>
      <c r="I413" s="152"/>
      <c r="J413" s="152"/>
      <c r="K413" s="152"/>
      <c r="L413" s="152"/>
      <c r="M413" s="152"/>
      <c r="N413" s="152"/>
      <c r="O413" s="152"/>
      <c r="P413" s="153"/>
      <c r="Q413" s="153"/>
      <c r="R413" s="156">
        <f t="shared" si="319"/>
        <v>0</v>
      </c>
      <c r="S413" s="156">
        <f t="shared" si="320"/>
        <v>0</v>
      </c>
      <c r="U413" s="157">
        <f t="shared" si="326"/>
        <v>0</v>
      </c>
      <c r="W413" s="152"/>
      <c r="X413" s="152"/>
      <c r="Y413" s="152"/>
      <c r="Z413" s="152"/>
      <c r="AA413" s="152"/>
      <c r="AB413" s="152"/>
      <c r="AC413" s="347"/>
      <c r="AD413" s="152"/>
      <c r="AE413" s="152"/>
      <c r="AF413" s="152"/>
      <c r="AG413" s="152"/>
      <c r="AH413" s="152"/>
      <c r="AI413" s="152"/>
      <c r="AJ413" s="347"/>
      <c r="AK413" s="152"/>
      <c r="AL413" s="152"/>
      <c r="AM413" s="295"/>
      <c r="AN413" s="228"/>
      <c r="AO413" s="228"/>
      <c r="AP413" s="228"/>
      <c r="AQ413" s="228"/>
      <c r="AR413" s="228"/>
      <c r="AS413" s="348"/>
      <c r="AT413" s="264">
        <f t="shared" si="309"/>
        <v>0</v>
      </c>
      <c r="AU413" s="259"/>
      <c r="AV413" s="265">
        <f t="shared" si="323"/>
        <v>0</v>
      </c>
      <c r="AX413" s="265">
        <f t="shared" si="327"/>
        <v>0</v>
      </c>
      <c r="AZ413" s="492">
        <f t="shared" si="324"/>
        <v>0</v>
      </c>
      <c r="BB413" s="492">
        <f t="shared" si="325"/>
        <v>0</v>
      </c>
      <c r="BD413" s="265">
        <f t="shared" si="328"/>
        <v>0</v>
      </c>
      <c r="BE413" s="105"/>
      <c r="BF413" s="105"/>
      <c r="BG413" s="105"/>
      <c r="BH413" s="105"/>
      <c r="BI413" s="105"/>
      <c r="BJ413" s="105"/>
    </row>
    <row r="414" spans="2:62" ht="20.100000000000001" hidden="1" customHeight="1" outlineLevel="1">
      <c r="B414" s="100"/>
      <c r="C414" s="908"/>
      <c r="D414" s="909"/>
      <c r="E414" s="909"/>
      <c r="F414" s="910"/>
      <c r="G414" s="890"/>
      <c r="H414" s="891"/>
      <c r="I414" s="152"/>
      <c r="J414" s="152"/>
      <c r="K414" s="152"/>
      <c r="L414" s="152"/>
      <c r="M414" s="152"/>
      <c r="N414" s="152"/>
      <c r="O414" s="152"/>
      <c r="P414" s="153"/>
      <c r="Q414" s="153"/>
      <c r="R414" s="156">
        <f t="shared" si="319"/>
        <v>0</v>
      </c>
      <c r="S414" s="156">
        <f t="shared" si="320"/>
        <v>0</v>
      </c>
      <c r="U414" s="157">
        <f t="shared" si="326"/>
        <v>0</v>
      </c>
      <c r="W414" s="152"/>
      <c r="X414" s="152"/>
      <c r="Y414" s="152"/>
      <c r="Z414" s="152"/>
      <c r="AA414" s="152"/>
      <c r="AB414" s="152"/>
      <c r="AC414" s="347"/>
      <c r="AD414" s="152"/>
      <c r="AE414" s="152"/>
      <c r="AF414" s="152"/>
      <c r="AG414" s="152"/>
      <c r="AH414" s="152"/>
      <c r="AI414" s="152"/>
      <c r="AJ414" s="347"/>
      <c r="AK414" s="152"/>
      <c r="AL414" s="152"/>
      <c r="AM414" s="295"/>
      <c r="AN414" s="228"/>
      <c r="AO414" s="228"/>
      <c r="AP414" s="228"/>
      <c r="AQ414" s="228"/>
      <c r="AR414" s="228"/>
      <c r="AS414" s="348"/>
      <c r="AT414" s="264">
        <f t="shared" si="309"/>
        <v>0</v>
      </c>
      <c r="AU414" s="259"/>
      <c r="AV414" s="265">
        <f t="shared" si="323"/>
        <v>0</v>
      </c>
      <c r="AX414" s="265">
        <f t="shared" si="327"/>
        <v>0</v>
      </c>
      <c r="AZ414" s="492">
        <f t="shared" si="324"/>
        <v>0</v>
      </c>
      <c r="BB414" s="492">
        <f t="shared" si="325"/>
        <v>0</v>
      </c>
      <c r="BD414" s="265">
        <f t="shared" si="328"/>
        <v>0</v>
      </c>
      <c r="BE414" s="105"/>
      <c r="BF414" s="105"/>
      <c r="BG414" s="105"/>
      <c r="BH414" s="105"/>
      <c r="BI414" s="105"/>
      <c r="BJ414" s="105"/>
    </row>
    <row r="415" spans="2:62" ht="20.100000000000001" hidden="1" customHeight="1" outlineLevel="1">
      <c r="B415" s="100"/>
      <c r="C415" s="908"/>
      <c r="D415" s="909"/>
      <c r="E415" s="909"/>
      <c r="F415" s="910"/>
      <c r="G415" s="890"/>
      <c r="H415" s="891"/>
      <c r="I415" s="152"/>
      <c r="J415" s="152"/>
      <c r="K415" s="152"/>
      <c r="L415" s="152"/>
      <c r="M415" s="152"/>
      <c r="N415" s="152"/>
      <c r="O415" s="152"/>
      <c r="P415" s="153"/>
      <c r="Q415" s="153"/>
      <c r="R415" s="156">
        <f t="shared" si="319"/>
        <v>0</v>
      </c>
      <c r="S415" s="156">
        <f t="shared" si="320"/>
        <v>0</v>
      </c>
      <c r="U415" s="157">
        <f t="shared" si="326"/>
        <v>0</v>
      </c>
      <c r="W415" s="152"/>
      <c r="X415" s="152"/>
      <c r="Y415" s="152"/>
      <c r="Z415" s="152"/>
      <c r="AA415" s="152"/>
      <c r="AB415" s="152"/>
      <c r="AC415" s="347"/>
      <c r="AD415" s="152"/>
      <c r="AE415" s="152"/>
      <c r="AF415" s="152"/>
      <c r="AG415" s="152"/>
      <c r="AH415" s="152"/>
      <c r="AI415" s="152"/>
      <c r="AJ415" s="347"/>
      <c r="AK415" s="152"/>
      <c r="AL415" s="152"/>
      <c r="AM415" s="295"/>
      <c r="AN415" s="228"/>
      <c r="AO415" s="228"/>
      <c r="AP415" s="228"/>
      <c r="AQ415" s="228"/>
      <c r="AR415" s="228"/>
      <c r="AS415" s="348"/>
      <c r="AT415" s="264">
        <f t="shared" si="309"/>
        <v>0</v>
      </c>
      <c r="AU415" s="259"/>
      <c r="AV415" s="265">
        <f t="shared" si="323"/>
        <v>0</v>
      </c>
      <c r="AX415" s="265">
        <f t="shared" si="327"/>
        <v>0</v>
      </c>
      <c r="AZ415" s="492">
        <f t="shared" si="324"/>
        <v>0</v>
      </c>
      <c r="BB415" s="492">
        <f t="shared" si="325"/>
        <v>0</v>
      </c>
      <c r="BD415" s="265">
        <f t="shared" si="328"/>
        <v>0</v>
      </c>
      <c r="BE415" s="105"/>
      <c r="BF415" s="105"/>
      <c r="BG415" s="105"/>
      <c r="BH415" s="105"/>
      <c r="BI415" s="105"/>
      <c r="BJ415" s="105"/>
    </row>
    <row r="416" spans="2:62" ht="20.100000000000001" hidden="1" customHeight="1" outlineLevel="1">
      <c r="B416" s="100"/>
      <c r="C416" s="908"/>
      <c r="D416" s="909"/>
      <c r="E416" s="909"/>
      <c r="F416" s="910"/>
      <c r="G416" s="890"/>
      <c r="H416" s="891"/>
      <c r="I416" s="152"/>
      <c r="J416" s="152"/>
      <c r="K416" s="152"/>
      <c r="L416" s="152"/>
      <c r="M416" s="152"/>
      <c r="N416" s="152"/>
      <c r="O416" s="152"/>
      <c r="P416" s="153"/>
      <c r="Q416" s="153"/>
      <c r="R416" s="156">
        <f t="shared" si="319"/>
        <v>0</v>
      </c>
      <c r="S416" s="156">
        <f t="shared" si="320"/>
        <v>0</v>
      </c>
      <c r="U416" s="157">
        <f t="shared" si="326"/>
        <v>0</v>
      </c>
      <c r="W416" s="152"/>
      <c r="X416" s="152"/>
      <c r="Y416" s="152"/>
      <c r="Z416" s="152"/>
      <c r="AA416" s="152"/>
      <c r="AB416" s="152"/>
      <c r="AC416" s="347"/>
      <c r="AD416" s="152"/>
      <c r="AE416" s="152"/>
      <c r="AF416" s="152"/>
      <c r="AG416" s="152"/>
      <c r="AH416" s="152"/>
      <c r="AI416" s="152"/>
      <c r="AJ416" s="347"/>
      <c r="AK416" s="152"/>
      <c r="AL416" s="152"/>
      <c r="AM416" s="295"/>
      <c r="AN416" s="228"/>
      <c r="AO416" s="228"/>
      <c r="AP416" s="228"/>
      <c r="AQ416" s="228"/>
      <c r="AR416" s="228"/>
      <c r="AS416" s="348"/>
      <c r="AT416" s="264">
        <f t="shared" si="309"/>
        <v>0</v>
      </c>
      <c r="AU416" s="259"/>
      <c r="AV416" s="265">
        <f t="shared" si="323"/>
        <v>0</v>
      </c>
      <c r="AX416" s="265">
        <f t="shared" si="327"/>
        <v>0</v>
      </c>
      <c r="AZ416" s="492">
        <f t="shared" si="324"/>
        <v>0</v>
      </c>
      <c r="BB416" s="492">
        <f t="shared" si="325"/>
        <v>0</v>
      </c>
      <c r="BD416" s="265">
        <f t="shared" si="328"/>
        <v>0</v>
      </c>
      <c r="BE416" s="105"/>
      <c r="BF416" s="105"/>
      <c r="BG416" s="105"/>
      <c r="BH416" s="105"/>
      <c r="BI416" s="105"/>
      <c r="BJ416" s="105"/>
    </row>
    <row r="417" spans="2:62" ht="20.100000000000001" hidden="1" customHeight="1" outlineLevel="1">
      <c r="B417" s="100"/>
      <c r="C417" s="908"/>
      <c r="D417" s="909"/>
      <c r="E417" s="909"/>
      <c r="F417" s="910"/>
      <c r="G417" s="890"/>
      <c r="H417" s="891"/>
      <c r="I417" s="152"/>
      <c r="J417" s="152"/>
      <c r="K417" s="152"/>
      <c r="L417" s="152"/>
      <c r="M417" s="152"/>
      <c r="N417" s="152"/>
      <c r="O417" s="152"/>
      <c r="P417" s="153"/>
      <c r="Q417" s="153"/>
      <c r="R417" s="156">
        <f t="shared" si="319"/>
        <v>0</v>
      </c>
      <c r="S417" s="156">
        <f t="shared" si="320"/>
        <v>0</v>
      </c>
      <c r="U417" s="157">
        <f t="shared" si="326"/>
        <v>0</v>
      </c>
      <c r="W417" s="152"/>
      <c r="X417" s="152"/>
      <c r="Y417" s="152"/>
      <c r="Z417" s="152"/>
      <c r="AA417" s="152"/>
      <c r="AB417" s="152"/>
      <c r="AC417" s="347"/>
      <c r="AD417" s="152"/>
      <c r="AE417" s="152"/>
      <c r="AF417" s="152"/>
      <c r="AG417" s="152"/>
      <c r="AH417" s="152"/>
      <c r="AI417" s="152"/>
      <c r="AJ417" s="347"/>
      <c r="AK417" s="152"/>
      <c r="AL417" s="152"/>
      <c r="AM417" s="295"/>
      <c r="AN417" s="228"/>
      <c r="AO417" s="228"/>
      <c r="AP417" s="228"/>
      <c r="AQ417" s="228"/>
      <c r="AR417" s="228"/>
      <c r="AS417" s="348"/>
      <c r="AT417" s="264">
        <f t="shared" si="309"/>
        <v>0</v>
      </c>
      <c r="AU417" s="259"/>
      <c r="AV417" s="265">
        <f t="shared" si="323"/>
        <v>0</v>
      </c>
      <c r="AX417" s="265">
        <f t="shared" si="327"/>
        <v>0</v>
      </c>
      <c r="AZ417" s="492">
        <f t="shared" si="324"/>
        <v>0</v>
      </c>
      <c r="BB417" s="492">
        <f t="shared" si="325"/>
        <v>0</v>
      </c>
      <c r="BD417" s="265">
        <f t="shared" si="328"/>
        <v>0</v>
      </c>
      <c r="BE417" s="105"/>
      <c r="BF417" s="105"/>
      <c r="BG417" s="105"/>
      <c r="BH417" s="105"/>
      <c r="BI417" s="105"/>
      <c r="BJ417" s="105"/>
    </row>
    <row r="418" spans="2:62" ht="20.100000000000001" hidden="1" customHeight="1" outlineLevel="1">
      <c r="B418" s="100"/>
      <c r="C418" s="908"/>
      <c r="D418" s="909"/>
      <c r="E418" s="909"/>
      <c r="F418" s="910"/>
      <c r="G418" s="890"/>
      <c r="H418" s="891"/>
      <c r="I418" s="152"/>
      <c r="J418" s="152"/>
      <c r="K418" s="152"/>
      <c r="L418" s="152"/>
      <c r="M418" s="152"/>
      <c r="N418" s="152"/>
      <c r="O418" s="152"/>
      <c r="P418" s="153"/>
      <c r="Q418" s="153"/>
      <c r="R418" s="156">
        <f t="shared" si="319"/>
        <v>0</v>
      </c>
      <c r="S418" s="156">
        <f t="shared" si="320"/>
        <v>0</v>
      </c>
      <c r="U418" s="157">
        <f t="shared" si="326"/>
        <v>0</v>
      </c>
      <c r="W418" s="152"/>
      <c r="X418" s="152"/>
      <c r="Y418" s="152"/>
      <c r="Z418" s="152"/>
      <c r="AA418" s="152"/>
      <c r="AB418" s="152"/>
      <c r="AC418" s="347"/>
      <c r="AD418" s="152"/>
      <c r="AE418" s="152"/>
      <c r="AF418" s="152"/>
      <c r="AG418" s="152"/>
      <c r="AH418" s="152"/>
      <c r="AI418" s="152"/>
      <c r="AJ418" s="347"/>
      <c r="AK418" s="152"/>
      <c r="AL418" s="152"/>
      <c r="AM418" s="295"/>
      <c r="AN418" s="228"/>
      <c r="AO418" s="228"/>
      <c r="AP418" s="228"/>
      <c r="AQ418" s="228"/>
      <c r="AR418" s="228"/>
      <c r="AS418" s="348"/>
      <c r="AT418" s="264">
        <f t="shared" si="309"/>
        <v>0</v>
      </c>
      <c r="AU418" s="259"/>
      <c r="AV418" s="265">
        <f t="shared" si="323"/>
        <v>0</v>
      </c>
      <c r="AX418" s="265">
        <f t="shared" si="327"/>
        <v>0</v>
      </c>
      <c r="AZ418" s="492">
        <f t="shared" si="324"/>
        <v>0</v>
      </c>
      <c r="BB418" s="492">
        <f t="shared" si="325"/>
        <v>0</v>
      </c>
      <c r="BD418" s="265">
        <f t="shared" si="328"/>
        <v>0</v>
      </c>
      <c r="BE418" s="105"/>
      <c r="BF418" s="105"/>
      <c r="BG418" s="105"/>
      <c r="BH418" s="105"/>
      <c r="BI418" s="105"/>
      <c r="BJ418" s="105"/>
    </row>
    <row r="419" spans="2:62" ht="9.9499999999999993" hidden="1" customHeight="1" outlineLevel="1">
      <c r="B419" s="101"/>
      <c r="C419" s="208"/>
      <c r="D419" s="208"/>
      <c r="E419" s="208"/>
      <c r="F419" s="208"/>
      <c r="G419" s="237"/>
      <c r="H419" s="207"/>
      <c r="I419" s="257"/>
      <c r="J419" s="257"/>
      <c r="K419" s="257"/>
      <c r="L419" s="257"/>
      <c r="M419" s="257"/>
      <c r="N419" s="257"/>
      <c r="O419" s="257"/>
      <c r="P419" s="256"/>
      <c r="Q419" s="102"/>
      <c r="R419" s="102"/>
      <c r="S419" s="102"/>
      <c r="U419" s="98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Z419" s="493"/>
      <c r="BE419" s="105"/>
      <c r="BF419" s="105"/>
      <c r="BG419" s="105"/>
      <c r="BH419" s="105"/>
      <c r="BI419" s="105"/>
      <c r="BJ419" s="105"/>
    </row>
    <row r="420" spans="2:62" ht="20.100000000000001" customHeight="1" collapsed="1">
      <c r="B420" s="8">
        <f>B403+1</f>
        <v>25</v>
      </c>
      <c r="C420" s="916"/>
      <c r="D420" s="917"/>
      <c r="E420" s="917"/>
      <c r="F420" s="918"/>
      <c r="G420" s="429"/>
      <c r="H420" s="206">
        <v>1</v>
      </c>
      <c r="I420" s="642">
        <f t="shared" ref="I420" si="329">$H420*SUM(I421:I435)</f>
        <v>0</v>
      </c>
      <c r="J420" s="643">
        <f t="shared" ref="J420:O420" si="330">$H420*SUM(J421:J435)</f>
        <v>0</v>
      </c>
      <c r="K420" s="644">
        <f t="shared" si="330"/>
        <v>0</v>
      </c>
      <c r="L420" s="645">
        <f t="shared" si="330"/>
        <v>0</v>
      </c>
      <c r="M420" s="645">
        <f t="shared" si="330"/>
        <v>0</v>
      </c>
      <c r="N420" s="644">
        <f t="shared" si="330"/>
        <v>0</v>
      </c>
      <c r="O420" s="642">
        <f t="shared" si="330"/>
        <v>0</v>
      </c>
      <c r="P420" s="209">
        <f t="shared" ref="P420:Q420" si="331">$H420*SUM(P421:P435)</f>
        <v>0</v>
      </c>
      <c r="Q420" s="210">
        <f t="shared" si="331"/>
        <v>0</v>
      </c>
      <c r="R420" s="136">
        <f t="shared" ref="R420:R435" si="332">P420*(1+Gewinn)*(1+SicherheitAngebot)</f>
        <v>0</v>
      </c>
      <c r="S420" s="137">
        <f t="shared" ref="S420:S435" si="333">Q420*(1+MGKZ)*(1+Gewinn)*(1+SicherheitAngebot)</f>
        <v>0</v>
      </c>
      <c r="U420" s="10">
        <f>I420*$I$7+J420*$J$7+K420*$K$7+L420*$L$7+M420*$M$7+N420*$N$7+O420*$O$7+R420+S420</f>
        <v>0</v>
      </c>
      <c r="W420" s="646">
        <f t="shared" ref="W420:AB420" si="334">$H420*SUM(W421:W435)</f>
        <v>0</v>
      </c>
      <c r="X420" s="647">
        <f t="shared" si="334"/>
        <v>0</v>
      </c>
      <c r="Y420" s="648">
        <f t="shared" si="334"/>
        <v>0</v>
      </c>
      <c r="Z420" s="649">
        <f t="shared" si="334"/>
        <v>0</v>
      </c>
      <c r="AA420" s="648">
        <f t="shared" si="334"/>
        <v>0</v>
      </c>
      <c r="AB420" s="646">
        <f t="shared" si="334"/>
        <v>0</v>
      </c>
      <c r="AC420" s="258"/>
      <c r="AD420" s="646">
        <f t="shared" ref="AD420:AM420" si="335">$H420*SUM(AD421:AD435)</f>
        <v>0</v>
      </c>
      <c r="AE420" s="647">
        <f t="shared" si="335"/>
        <v>0</v>
      </c>
      <c r="AF420" s="648">
        <f t="shared" si="335"/>
        <v>0</v>
      </c>
      <c r="AG420" s="649">
        <f t="shared" si="335"/>
        <v>0</v>
      </c>
      <c r="AH420" s="648">
        <f t="shared" si="335"/>
        <v>0</v>
      </c>
      <c r="AI420" s="646">
        <f t="shared" si="335"/>
        <v>0</v>
      </c>
      <c r="AJ420" s="258"/>
      <c r="AK420" s="653">
        <f t="shared" si="335"/>
        <v>0</v>
      </c>
      <c r="AL420" s="653">
        <f t="shared" si="335"/>
        <v>0</v>
      </c>
      <c r="AM420" s="653">
        <f t="shared" si="335"/>
        <v>0</v>
      </c>
      <c r="AN420" s="227">
        <f>$H420*SUM(AN421:AN435)*(1+Gewinn)*(1+SicherheitAngebot)</f>
        <v>0</v>
      </c>
      <c r="AO420" s="227">
        <f>$H420*SUM(AO421:AO435)*(1+Gewinn)*(1+SicherheitAngebot)</f>
        <v>0</v>
      </c>
      <c r="AP420" s="227">
        <f>$H420*SUM(AP421:AP435)*(1+Gewinn)*(1+SicherheitAngebot)</f>
        <v>0</v>
      </c>
      <c r="AQ420" s="227">
        <f>$H420*SUM(AQ421:AQ435)*(1+Gewinn)*(1+SicherheitAngebot)</f>
        <v>0</v>
      </c>
      <c r="AR420" s="227">
        <f>$H420*SUM(AR421:AR435)*(1+Gewinn)*(1+SicherheitAngebot)</f>
        <v>0</v>
      </c>
      <c r="AS420" s="262"/>
      <c r="AT420" s="263">
        <f t="shared" si="309"/>
        <v>0</v>
      </c>
      <c r="AU420" s="259"/>
      <c r="AV420" s="491">
        <f>AK420*$AK$7+AL420*$AL$7+AM420*$AM$7+SUM(AN420:AR420)+AT420/Zuschläge_IBN+AT420</f>
        <v>0</v>
      </c>
      <c r="AX420" s="685">
        <f>U420+AV420</f>
        <v>0</v>
      </c>
      <c r="AZ420" s="490">
        <f>IF(H420&gt;0,U420/(1+SicherheitAngebot)*(1+Sicherheit),0)</f>
        <v>0</v>
      </c>
      <c r="BB420" s="490">
        <f>IF(H420&gt;0,AV420/(1+SicherheitAngebot)*(1+Sicherheit),0)</f>
        <v>0</v>
      </c>
      <c r="BD420" s="490">
        <f>AZ420+BB420</f>
        <v>0</v>
      </c>
      <c r="BE420" s="105"/>
      <c r="BF420" s="105"/>
      <c r="BG420" s="105"/>
      <c r="BH420" s="105"/>
      <c r="BI420" s="105"/>
      <c r="BJ420" s="105"/>
    </row>
    <row r="421" spans="2:62" ht="20.100000000000001" hidden="1" customHeight="1" outlineLevel="1">
      <c r="B421" s="99"/>
      <c r="C421" s="908"/>
      <c r="D421" s="909"/>
      <c r="E421" s="909"/>
      <c r="F421" s="910"/>
      <c r="G421" s="890"/>
      <c r="H421" s="901"/>
      <c r="I421" s="152"/>
      <c r="J421" s="152"/>
      <c r="K421" s="152"/>
      <c r="L421" s="152"/>
      <c r="M421" s="152"/>
      <c r="N421" s="152"/>
      <c r="O421" s="152"/>
      <c r="P421" s="153"/>
      <c r="Q421" s="153"/>
      <c r="R421" s="156">
        <f t="shared" si="332"/>
        <v>0</v>
      </c>
      <c r="S421" s="156">
        <f t="shared" si="333"/>
        <v>0</v>
      </c>
      <c r="U421" s="157">
        <f>I421*$I$7+J421*$J$7+K421*$K$7+L421*$L$7+M421*$M$7+N421*$N$7+O421*$O$7+R421+S421</f>
        <v>0</v>
      </c>
      <c r="W421" s="152"/>
      <c r="X421" s="152"/>
      <c r="Y421" s="152"/>
      <c r="Z421" s="152"/>
      <c r="AA421" s="152"/>
      <c r="AB421" s="152"/>
      <c r="AC421" s="347"/>
      <c r="AD421" s="152"/>
      <c r="AE421" s="152"/>
      <c r="AF421" s="152"/>
      <c r="AG421" s="152"/>
      <c r="AH421" s="152"/>
      <c r="AI421" s="152"/>
      <c r="AJ421" s="347"/>
      <c r="AK421" s="152"/>
      <c r="AL421" s="152"/>
      <c r="AM421" s="295"/>
      <c r="AN421" s="228"/>
      <c r="AO421" s="228"/>
      <c r="AP421" s="228"/>
      <c r="AQ421" s="228"/>
      <c r="AR421" s="228"/>
      <c r="AS421" s="348"/>
      <c r="AT421" s="264">
        <f t="shared" si="309"/>
        <v>0</v>
      </c>
      <c r="AU421" s="259"/>
      <c r="AV421" s="265">
        <f t="shared" ref="AV421:AV435" si="336">AK421*$AK$7+AL421*$AL$7+AM421*$AM$7+SUM(AN421:AR421)*(1+Gewinn)*(1+SicherheitAngebot)+AT421/Zuschläge_IBN+AT421</f>
        <v>0</v>
      </c>
      <c r="AX421" s="265">
        <f>U421+AV421</f>
        <v>0</v>
      </c>
      <c r="AZ421" s="492">
        <f t="shared" ref="AZ421:AZ435" si="337">U421/(1+SicherheitAngebot)*(1+Sicherheit)</f>
        <v>0</v>
      </c>
      <c r="BB421" s="492">
        <f t="shared" ref="BB421:BB435" si="338">AV421/(1+SicherheitAngebot)*(1+Sicherheit)</f>
        <v>0</v>
      </c>
      <c r="BD421" s="265">
        <f>AZ421+BB421</f>
        <v>0</v>
      </c>
      <c r="BE421" s="105"/>
      <c r="BF421" s="105"/>
      <c r="BG421" s="105"/>
      <c r="BH421" s="105"/>
      <c r="BI421" s="105"/>
      <c r="BJ421" s="105"/>
    </row>
    <row r="422" spans="2:62" ht="20.100000000000001" hidden="1" customHeight="1" outlineLevel="1">
      <c r="B422" s="100"/>
      <c r="C422" s="908"/>
      <c r="D422" s="909"/>
      <c r="E422" s="909"/>
      <c r="F422" s="910"/>
      <c r="G422" s="890"/>
      <c r="H422" s="891"/>
      <c r="I422" s="152"/>
      <c r="J422" s="152"/>
      <c r="K422" s="152"/>
      <c r="L422" s="152"/>
      <c r="M422" s="152"/>
      <c r="N422" s="152"/>
      <c r="O422" s="152"/>
      <c r="P422" s="153"/>
      <c r="Q422" s="153"/>
      <c r="R422" s="156">
        <f t="shared" si="332"/>
        <v>0</v>
      </c>
      <c r="S422" s="156">
        <f t="shared" si="333"/>
        <v>0</v>
      </c>
      <c r="U422" s="157">
        <f t="shared" ref="U422:U435" si="339">I422*$I$7+J422*$J$7+K422*$K$7+L422*$L$7+M422*$M$7+N422*$N$7+O422*$O$7+R422+S422</f>
        <v>0</v>
      </c>
      <c r="W422" s="152"/>
      <c r="X422" s="152"/>
      <c r="Y422" s="152"/>
      <c r="Z422" s="152"/>
      <c r="AA422" s="152"/>
      <c r="AB422" s="152"/>
      <c r="AC422" s="347"/>
      <c r="AD422" s="152"/>
      <c r="AE422" s="152"/>
      <c r="AF422" s="152"/>
      <c r="AG422" s="152"/>
      <c r="AH422" s="152"/>
      <c r="AI422" s="152"/>
      <c r="AJ422" s="347"/>
      <c r="AK422" s="152"/>
      <c r="AL422" s="152"/>
      <c r="AM422" s="295"/>
      <c r="AN422" s="228"/>
      <c r="AO422" s="228"/>
      <c r="AP422" s="228"/>
      <c r="AQ422" s="228"/>
      <c r="AR422" s="228"/>
      <c r="AS422" s="348"/>
      <c r="AT422" s="264">
        <f t="shared" si="309"/>
        <v>0</v>
      </c>
      <c r="AU422" s="259"/>
      <c r="AV422" s="265">
        <f t="shared" si="336"/>
        <v>0</v>
      </c>
      <c r="AX422" s="265">
        <f t="shared" ref="AX422:AX435" si="340">U422+AV422</f>
        <v>0</v>
      </c>
      <c r="AZ422" s="492">
        <f t="shared" si="337"/>
        <v>0</v>
      </c>
      <c r="BB422" s="492">
        <f t="shared" si="338"/>
        <v>0</v>
      </c>
      <c r="BD422" s="265">
        <f t="shared" ref="BD422:BD435" si="341">AZ422+BB422</f>
        <v>0</v>
      </c>
      <c r="BE422" s="105"/>
      <c r="BF422" s="105"/>
      <c r="BG422" s="105"/>
      <c r="BH422" s="105"/>
      <c r="BI422" s="105"/>
      <c r="BJ422" s="105"/>
    </row>
    <row r="423" spans="2:62" ht="20.100000000000001" hidden="1" customHeight="1" outlineLevel="1">
      <c r="B423" s="100"/>
      <c r="C423" s="908"/>
      <c r="D423" s="909"/>
      <c r="E423" s="909"/>
      <c r="F423" s="910"/>
      <c r="G423" s="890"/>
      <c r="H423" s="891"/>
      <c r="I423" s="152"/>
      <c r="J423" s="152"/>
      <c r="K423" s="152"/>
      <c r="L423" s="152"/>
      <c r="M423" s="152"/>
      <c r="N423" s="152"/>
      <c r="O423" s="152"/>
      <c r="P423" s="153"/>
      <c r="Q423" s="153"/>
      <c r="R423" s="156">
        <f t="shared" si="332"/>
        <v>0</v>
      </c>
      <c r="S423" s="156">
        <f t="shared" si="333"/>
        <v>0</v>
      </c>
      <c r="U423" s="157">
        <f t="shared" si="339"/>
        <v>0</v>
      </c>
      <c r="W423" s="152"/>
      <c r="X423" s="152"/>
      <c r="Y423" s="152"/>
      <c r="Z423" s="152"/>
      <c r="AA423" s="152"/>
      <c r="AB423" s="152"/>
      <c r="AC423" s="347"/>
      <c r="AD423" s="152"/>
      <c r="AE423" s="152"/>
      <c r="AF423" s="152"/>
      <c r="AG423" s="152"/>
      <c r="AH423" s="152"/>
      <c r="AI423" s="152"/>
      <c r="AJ423" s="347"/>
      <c r="AK423" s="152"/>
      <c r="AL423" s="152"/>
      <c r="AM423" s="295"/>
      <c r="AN423" s="228"/>
      <c r="AO423" s="228"/>
      <c r="AP423" s="228"/>
      <c r="AQ423" s="228"/>
      <c r="AR423" s="228"/>
      <c r="AS423" s="348"/>
      <c r="AT423" s="264">
        <f t="shared" si="309"/>
        <v>0</v>
      </c>
      <c r="AU423" s="259"/>
      <c r="AV423" s="265">
        <f t="shared" si="336"/>
        <v>0</v>
      </c>
      <c r="AX423" s="265">
        <f t="shared" si="340"/>
        <v>0</v>
      </c>
      <c r="AZ423" s="492">
        <f t="shared" si="337"/>
        <v>0</v>
      </c>
      <c r="BB423" s="492">
        <f t="shared" si="338"/>
        <v>0</v>
      </c>
      <c r="BD423" s="265">
        <f t="shared" si="341"/>
        <v>0</v>
      </c>
      <c r="BE423" s="105"/>
      <c r="BF423" s="105"/>
      <c r="BG423" s="105"/>
      <c r="BH423" s="105"/>
      <c r="BI423" s="105"/>
      <c r="BJ423" s="105"/>
    </row>
    <row r="424" spans="2:62" ht="20.100000000000001" hidden="1" customHeight="1" outlineLevel="1">
      <c r="B424" s="100"/>
      <c r="C424" s="908"/>
      <c r="D424" s="909"/>
      <c r="E424" s="909"/>
      <c r="F424" s="910"/>
      <c r="G424" s="890"/>
      <c r="H424" s="891"/>
      <c r="I424" s="152"/>
      <c r="J424" s="152"/>
      <c r="K424" s="152"/>
      <c r="L424" s="152"/>
      <c r="M424" s="152"/>
      <c r="N424" s="152"/>
      <c r="O424" s="152"/>
      <c r="P424" s="153"/>
      <c r="Q424" s="153"/>
      <c r="R424" s="156">
        <f t="shared" si="332"/>
        <v>0</v>
      </c>
      <c r="S424" s="156">
        <f t="shared" si="333"/>
        <v>0</v>
      </c>
      <c r="U424" s="157">
        <f t="shared" si="339"/>
        <v>0</v>
      </c>
      <c r="W424" s="152"/>
      <c r="X424" s="152"/>
      <c r="Y424" s="152"/>
      <c r="Z424" s="152"/>
      <c r="AA424" s="152"/>
      <c r="AB424" s="152"/>
      <c r="AC424" s="347"/>
      <c r="AD424" s="152"/>
      <c r="AE424" s="152"/>
      <c r="AF424" s="152"/>
      <c r="AG424" s="152"/>
      <c r="AH424" s="152"/>
      <c r="AI424" s="152"/>
      <c r="AJ424" s="347"/>
      <c r="AK424" s="152"/>
      <c r="AL424" s="152"/>
      <c r="AM424" s="295"/>
      <c r="AN424" s="228"/>
      <c r="AO424" s="228"/>
      <c r="AP424" s="228"/>
      <c r="AQ424" s="228"/>
      <c r="AR424" s="228"/>
      <c r="AS424" s="348"/>
      <c r="AT424" s="264">
        <f t="shared" si="309"/>
        <v>0</v>
      </c>
      <c r="AU424" s="259"/>
      <c r="AV424" s="265">
        <f t="shared" si="336"/>
        <v>0</v>
      </c>
      <c r="AX424" s="265">
        <f t="shared" si="340"/>
        <v>0</v>
      </c>
      <c r="AZ424" s="492">
        <f t="shared" si="337"/>
        <v>0</v>
      </c>
      <c r="BB424" s="492">
        <f t="shared" si="338"/>
        <v>0</v>
      </c>
      <c r="BD424" s="265">
        <f t="shared" si="341"/>
        <v>0</v>
      </c>
      <c r="BE424" s="105"/>
      <c r="BF424" s="105"/>
      <c r="BG424" s="105"/>
      <c r="BH424" s="105"/>
      <c r="BI424" s="105"/>
      <c r="BJ424" s="105"/>
    </row>
    <row r="425" spans="2:62" ht="20.100000000000001" hidden="1" customHeight="1" outlineLevel="1">
      <c r="B425" s="100"/>
      <c r="C425" s="908"/>
      <c r="D425" s="909"/>
      <c r="E425" s="909"/>
      <c r="F425" s="910"/>
      <c r="G425" s="890"/>
      <c r="H425" s="891"/>
      <c r="I425" s="152"/>
      <c r="J425" s="152"/>
      <c r="K425" s="152"/>
      <c r="L425" s="152"/>
      <c r="M425" s="152"/>
      <c r="N425" s="152"/>
      <c r="O425" s="152"/>
      <c r="P425" s="153"/>
      <c r="Q425" s="153"/>
      <c r="R425" s="156">
        <f t="shared" si="332"/>
        <v>0</v>
      </c>
      <c r="S425" s="156">
        <f t="shared" si="333"/>
        <v>0</v>
      </c>
      <c r="U425" s="157">
        <f t="shared" si="339"/>
        <v>0</v>
      </c>
      <c r="W425" s="152"/>
      <c r="X425" s="152"/>
      <c r="Y425" s="152"/>
      <c r="Z425" s="152"/>
      <c r="AA425" s="152"/>
      <c r="AB425" s="152"/>
      <c r="AC425" s="347"/>
      <c r="AD425" s="152"/>
      <c r="AE425" s="152"/>
      <c r="AF425" s="152"/>
      <c r="AG425" s="152"/>
      <c r="AH425" s="152"/>
      <c r="AI425" s="152"/>
      <c r="AJ425" s="347"/>
      <c r="AK425" s="152"/>
      <c r="AL425" s="152"/>
      <c r="AM425" s="295"/>
      <c r="AN425" s="228"/>
      <c r="AO425" s="228"/>
      <c r="AP425" s="228"/>
      <c r="AQ425" s="228"/>
      <c r="AR425" s="228"/>
      <c r="AS425" s="348"/>
      <c r="AT425" s="264">
        <f t="shared" si="309"/>
        <v>0</v>
      </c>
      <c r="AU425" s="259"/>
      <c r="AV425" s="265">
        <f t="shared" si="336"/>
        <v>0</v>
      </c>
      <c r="AX425" s="265">
        <f t="shared" si="340"/>
        <v>0</v>
      </c>
      <c r="AZ425" s="492">
        <f t="shared" si="337"/>
        <v>0</v>
      </c>
      <c r="BB425" s="492">
        <f t="shared" si="338"/>
        <v>0</v>
      </c>
      <c r="BD425" s="265">
        <f t="shared" si="341"/>
        <v>0</v>
      </c>
      <c r="BE425" s="105"/>
      <c r="BF425" s="105"/>
      <c r="BG425" s="105"/>
      <c r="BH425" s="105"/>
      <c r="BI425" s="105"/>
      <c r="BJ425" s="105"/>
    </row>
    <row r="426" spans="2:62" ht="20.100000000000001" hidden="1" customHeight="1" outlineLevel="1">
      <c r="B426" s="100"/>
      <c r="C426" s="908"/>
      <c r="D426" s="909"/>
      <c r="E426" s="909"/>
      <c r="F426" s="910"/>
      <c r="G426" s="890"/>
      <c r="H426" s="891"/>
      <c r="I426" s="152"/>
      <c r="J426" s="152"/>
      <c r="K426" s="152"/>
      <c r="L426" s="152"/>
      <c r="M426" s="152"/>
      <c r="N426" s="152"/>
      <c r="O426" s="152"/>
      <c r="P426" s="153"/>
      <c r="Q426" s="153"/>
      <c r="R426" s="156">
        <f t="shared" si="332"/>
        <v>0</v>
      </c>
      <c r="S426" s="156">
        <f t="shared" si="333"/>
        <v>0</v>
      </c>
      <c r="U426" s="157">
        <f t="shared" si="339"/>
        <v>0</v>
      </c>
      <c r="W426" s="152"/>
      <c r="X426" s="152"/>
      <c r="Y426" s="152"/>
      <c r="Z426" s="152"/>
      <c r="AA426" s="152"/>
      <c r="AB426" s="152"/>
      <c r="AC426" s="347"/>
      <c r="AD426" s="152"/>
      <c r="AE426" s="152"/>
      <c r="AF426" s="152"/>
      <c r="AG426" s="152"/>
      <c r="AH426" s="152"/>
      <c r="AI426" s="152"/>
      <c r="AJ426" s="347"/>
      <c r="AK426" s="152"/>
      <c r="AL426" s="152"/>
      <c r="AM426" s="295"/>
      <c r="AN426" s="228"/>
      <c r="AO426" s="228"/>
      <c r="AP426" s="228"/>
      <c r="AQ426" s="228"/>
      <c r="AR426" s="228"/>
      <c r="AS426" s="348"/>
      <c r="AT426" s="264">
        <f t="shared" si="309"/>
        <v>0</v>
      </c>
      <c r="AU426" s="259"/>
      <c r="AV426" s="265">
        <f t="shared" si="336"/>
        <v>0</v>
      </c>
      <c r="AX426" s="265">
        <f t="shared" si="340"/>
        <v>0</v>
      </c>
      <c r="AZ426" s="492">
        <f t="shared" si="337"/>
        <v>0</v>
      </c>
      <c r="BB426" s="492">
        <f t="shared" si="338"/>
        <v>0</v>
      </c>
      <c r="BD426" s="265">
        <f t="shared" si="341"/>
        <v>0</v>
      </c>
      <c r="BE426" s="105"/>
      <c r="BF426" s="105"/>
      <c r="BG426" s="105"/>
      <c r="BH426" s="105"/>
      <c r="BI426" s="105"/>
      <c r="BJ426" s="105"/>
    </row>
    <row r="427" spans="2:62" ht="20.100000000000001" hidden="1" customHeight="1" outlineLevel="1">
      <c r="B427" s="100"/>
      <c r="C427" s="908"/>
      <c r="D427" s="909"/>
      <c r="E427" s="909"/>
      <c r="F427" s="910"/>
      <c r="G427" s="890"/>
      <c r="H427" s="891"/>
      <c r="I427" s="152"/>
      <c r="J427" s="152"/>
      <c r="K427" s="152"/>
      <c r="L427" s="152"/>
      <c r="M427" s="152"/>
      <c r="N427" s="152"/>
      <c r="O427" s="152"/>
      <c r="P427" s="153"/>
      <c r="Q427" s="153"/>
      <c r="R427" s="156">
        <f t="shared" si="332"/>
        <v>0</v>
      </c>
      <c r="S427" s="156">
        <f t="shared" si="333"/>
        <v>0</v>
      </c>
      <c r="U427" s="157">
        <f t="shared" si="339"/>
        <v>0</v>
      </c>
      <c r="W427" s="152"/>
      <c r="X427" s="152"/>
      <c r="Y427" s="152"/>
      <c r="Z427" s="152"/>
      <c r="AA427" s="152"/>
      <c r="AB427" s="152"/>
      <c r="AC427" s="347"/>
      <c r="AD427" s="152"/>
      <c r="AE427" s="152"/>
      <c r="AF427" s="152"/>
      <c r="AG427" s="152"/>
      <c r="AH427" s="152"/>
      <c r="AI427" s="152"/>
      <c r="AJ427" s="347"/>
      <c r="AK427" s="152"/>
      <c r="AL427" s="152"/>
      <c r="AM427" s="295"/>
      <c r="AN427" s="228"/>
      <c r="AO427" s="228"/>
      <c r="AP427" s="228"/>
      <c r="AQ427" s="228"/>
      <c r="AR427" s="228"/>
      <c r="AS427" s="348"/>
      <c r="AT427" s="264">
        <f t="shared" si="309"/>
        <v>0</v>
      </c>
      <c r="AU427" s="259"/>
      <c r="AV427" s="265">
        <f t="shared" si="336"/>
        <v>0</v>
      </c>
      <c r="AX427" s="265">
        <f t="shared" si="340"/>
        <v>0</v>
      </c>
      <c r="AZ427" s="492">
        <f t="shared" si="337"/>
        <v>0</v>
      </c>
      <c r="BB427" s="492">
        <f t="shared" si="338"/>
        <v>0</v>
      </c>
      <c r="BD427" s="265">
        <f t="shared" si="341"/>
        <v>0</v>
      </c>
      <c r="BE427" s="105"/>
      <c r="BF427" s="105"/>
      <c r="BG427" s="105"/>
      <c r="BH427" s="105"/>
      <c r="BI427" s="105"/>
      <c r="BJ427" s="105"/>
    </row>
    <row r="428" spans="2:62" ht="20.100000000000001" hidden="1" customHeight="1" outlineLevel="1">
      <c r="B428" s="100"/>
      <c r="C428" s="908"/>
      <c r="D428" s="909"/>
      <c r="E428" s="909"/>
      <c r="F428" s="910"/>
      <c r="G428" s="890"/>
      <c r="H428" s="891"/>
      <c r="I428" s="152"/>
      <c r="J428" s="152"/>
      <c r="K428" s="152"/>
      <c r="L428" s="152"/>
      <c r="M428" s="152"/>
      <c r="N428" s="152"/>
      <c r="O428" s="152"/>
      <c r="P428" s="153"/>
      <c r="Q428" s="153"/>
      <c r="R428" s="156">
        <f t="shared" si="332"/>
        <v>0</v>
      </c>
      <c r="S428" s="156">
        <f t="shared" si="333"/>
        <v>0</v>
      </c>
      <c r="U428" s="157">
        <f t="shared" si="339"/>
        <v>0</v>
      </c>
      <c r="W428" s="152"/>
      <c r="X428" s="152"/>
      <c r="Y428" s="152"/>
      <c r="Z428" s="152"/>
      <c r="AA428" s="152"/>
      <c r="AB428" s="152"/>
      <c r="AC428" s="347"/>
      <c r="AD428" s="152"/>
      <c r="AE428" s="152"/>
      <c r="AF428" s="152"/>
      <c r="AG428" s="152"/>
      <c r="AH428" s="152"/>
      <c r="AI428" s="152"/>
      <c r="AJ428" s="347"/>
      <c r="AK428" s="152"/>
      <c r="AL428" s="152"/>
      <c r="AM428" s="295"/>
      <c r="AN428" s="228"/>
      <c r="AO428" s="228"/>
      <c r="AP428" s="228"/>
      <c r="AQ428" s="228"/>
      <c r="AR428" s="228"/>
      <c r="AS428" s="348"/>
      <c r="AT428" s="264">
        <f t="shared" si="309"/>
        <v>0</v>
      </c>
      <c r="AU428" s="259"/>
      <c r="AV428" s="265">
        <f t="shared" si="336"/>
        <v>0</v>
      </c>
      <c r="AX428" s="265">
        <f t="shared" si="340"/>
        <v>0</v>
      </c>
      <c r="AZ428" s="492">
        <f t="shared" si="337"/>
        <v>0</v>
      </c>
      <c r="BB428" s="492">
        <f t="shared" si="338"/>
        <v>0</v>
      </c>
      <c r="BD428" s="265">
        <f t="shared" si="341"/>
        <v>0</v>
      </c>
      <c r="BE428" s="105"/>
      <c r="BF428" s="105"/>
      <c r="BG428" s="105"/>
      <c r="BH428" s="105"/>
      <c r="BI428" s="105"/>
      <c r="BJ428" s="105"/>
    </row>
    <row r="429" spans="2:62" ht="20.100000000000001" hidden="1" customHeight="1" outlineLevel="1">
      <c r="B429" s="100"/>
      <c r="C429" s="908"/>
      <c r="D429" s="909"/>
      <c r="E429" s="909"/>
      <c r="F429" s="910"/>
      <c r="G429" s="890"/>
      <c r="H429" s="891"/>
      <c r="I429" s="152"/>
      <c r="J429" s="152"/>
      <c r="K429" s="152"/>
      <c r="L429" s="152"/>
      <c r="M429" s="152"/>
      <c r="N429" s="152"/>
      <c r="O429" s="152"/>
      <c r="P429" s="153"/>
      <c r="Q429" s="153"/>
      <c r="R429" s="156">
        <f t="shared" si="332"/>
        <v>0</v>
      </c>
      <c r="S429" s="156">
        <f t="shared" si="333"/>
        <v>0</v>
      </c>
      <c r="U429" s="157">
        <f t="shared" si="339"/>
        <v>0</v>
      </c>
      <c r="W429" s="152"/>
      <c r="X429" s="152"/>
      <c r="Y429" s="152"/>
      <c r="Z429" s="152"/>
      <c r="AA429" s="152"/>
      <c r="AB429" s="152"/>
      <c r="AC429" s="347"/>
      <c r="AD429" s="152"/>
      <c r="AE429" s="152"/>
      <c r="AF429" s="152"/>
      <c r="AG429" s="152"/>
      <c r="AH429" s="152"/>
      <c r="AI429" s="152"/>
      <c r="AJ429" s="347"/>
      <c r="AK429" s="152"/>
      <c r="AL429" s="152"/>
      <c r="AM429" s="295"/>
      <c r="AN429" s="228"/>
      <c r="AO429" s="228"/>
      <c r="AP429" s="228"/>
      <c r="AQ429" s="228"/>
      <c r="AR429" s="228"/>
      <c r="AS429" s="348"/>
      <c r="AT429" s="264">
        <f t="shared" si="309"/>
        <v>0</v>
      </c>
      <c r="AU429" s="259"/>
      <c r="AV429" s="265">
        <f t="shared" si="336"/>
        <v>0</v>
      </c>
      <c r="AX429" s="265">
        <f t="shared" si="340"/>
        <v>0</v>
      </c>
      <c r="AZ429" s="492">
        <f t="shared" si="337"/>
        <v>0</v>
      </c>
      <c r="BB429" s="492">
        <f t="shared" si="338"/>
        <v>0</v>
      </c>
      <c r="BD429" s="265">
        <f t="shared" si="341"/>
        <v>0</v>
      </c>
      <c r="BE429" s="105"/>
      <c r="BF429" s="105"/>
      <c r="BG429" s="105"/>
      <c r="BH429" s="105"/>
      <c r="BI429" s="105"/>
      <c r="BJ429" s="105"/>
    </row>
    <row r="430" spans="2:62" ht="20.100000000000001" hidden="1" customHeight="1" outlineLevel="1">
      <c r="B430" s="100"/>
      <c r="C430" s="908"/>
      <c r="D430" s="909"/>
      <c r="E430" s="909"/>
      <c r="F430" s="910"/>
      <c r="G430" s="890"/>
      <c r="H430" s="891"/>
      <c r="I430" s="152"/>
      <c r="J430" s="152"/>
      <c r="K430" s="152"/>
      <c r="L430" s="152"/>
      <c r="M430" s="152"/>
      <c r="N430" s="152"/>
      <c r="O430" s="152"/>
      <c r="P430" s="153"/>
      <c r="Q430" s="153"/>
      <c r="R430" s="156">
        <f t="shared" si="332"/>
        <v>0</v>
      </c>
      <c r="S430" s="156">
        <f t="shared" si="333"/>
        <v>0</v>
      </c>
      <c r="U430" s="157">
        <f t="shared" si="339"/>
        <v>0</v>
      </c>
      <c r="W430" s="152"/>
      <c r="X430" s="152"/>
      <c r="Y430" s="152"/>
      <c r="Z430" s="152"/>
      <c r="AA430" s="152"/>
      <c r="AB430" s="152"/>
      <c r="AC430" s="347"/>
      <c r="AD430" s="152"/>
      <c r="AE430" s="152"/>
      <c r="AF430" s="152"/>
      <c r="AG430" s="152"/>
      <c r="AH430" s="152"/>
      <c r="AI430" s="152"/>
      <c r="AJ430" s="347"/>
      <c r="AK430" s="152"/>
      <c r="AL430" s="152"/>
      <c r="AM430" s="295"/>
      <c r="AN430" s="228"/>
      <c r="AO430" s="228"/>
      <c r="AP430" s="228"/>
      <c r="AQ430" s="228"/>
      <c r="AR430" s="228"/>
      <c r="AS430" s="348"/>
      <c r="AT430" s="264">
        <f t="shared" si="309"/>
        <v>0</v>
      </c>
      <c r="AU430" s="259"/>
      <c r="AV430" s="265">
        <f t="shared" si="336"/>
        <v>0</v>
      </c>
      <c r="AX430" s="265">
        <f t="shared" si="340"/>
        <v>0</v>
      </c>
      <c r="AZ430" s="492">
        <f t="shared" si="337"/>
        <v>0</v>
      </c>
      <c r="BB430" s="492">
        <f t="shared" si="338"/>
        <v>0</v>
      </c>
      <c r="BD430" s="265">
        <f t="shared" si="341"/>
        <v>0</v>
      </c>
      <c r="BE430" s="105"/>
      <c r="BF430" s="105"/>
      <c r="BG430" s="105"/>
      <c r="BH430" s="105"/>
      <c r="BI430" s="105"/>
      <c r="BJ430" s="105"/>
    </row>
    <row r="431" spans="2:62" ht="20.100000000000001" hidden="1" customHeight="1" outlineLevel="1">
      <c r="B431" s="100"/>
      <c r="C431" s="908"/>
      <c r="D431" s="909"/>
      <c r="E431" s="909"/>
      <c r="F431" s="910"/>
      <c r="G431" s="890"/>
      <c r="H431" s="891"/>
      <c r="I431" s="152"/>
      <c r="J431" s="152"/>
      <c r="K431" s="152"/>
      <c r="L431" s="152"/>
      <c r="M431" s="152"/>
      <c r="N431" s="152"/>
      <c r="O431" s="152"/>
      <c r="P431" s="153"/>
      <c r="Q431" s="153"/>
      <c r="R431" s="156">
        <f t="shared" si="332"/>
        <v>0</v>
      </c>
      <c r="S431" s="156">
        <f t="shared" si="333"/>
        <v>0</v>
      </c>
      <c r="U431" s="157">
        <f t="shared" si="339"/>
        <v>0</v>
      </c>
      <c r="W431" s="152"/>
      <c r="X431" s="152"/>
      <c r="Y431" s="152"/>
      <c r="Z431" s="152"/>
      <c r="AA431" s="152"/>
      <c r="AB431" s="152"/>
      <c r="AC431" s="347"/>
      <c r="AD431" s="152"/>
      <c r="AE431" s="152"/>
      <c r="AF431" s="152"/>
      <c r="AG431" s="152"/>
      <c r="AH431" s="152"/>
      <c r="AI431" s="152"/>
      <c r="AJ431" s="347"/>
      <c r="AK431" s="152"/>
      <c r="AL431" s="152"/>
      <c r="AM431" s="295"/>
      <c r="AN431" s="228"/>
      <c r="AO431" s="228"/>
      <c r="AP431" s="228"/>
      <c r="AQ431" s="228"/>
      <c r="AR431" s="228"/>
      <c r="AS431" s="348"/>
      <c r="AT431" s="264">
        <f t="shared" si="309"/>
        <v>0</v>
      </c>
      <c r="AU431" s="259"/>
      <c r="AV431" s="265">
        <f t="shared" si="336"/>
        <v>0</v>
      </c>
      <c r="AX431" s="265">
        <f t="shared" si="340"/>
        <v>0</v>
      </c>
      <c r="AZ431" s="492">
        <f t="shared" si="337"/>
        <v>0</v>
      </c>
      <c r="BB431" s="492">
        <f t="shared" si="338"/>
        <v>0</v>
      </c>
      <c r="BD431" s="265">
        <f t="shared" si="341"/>
        <v>0</v>
      </c>
      <c r="BE431" s="105"/>
      <c r="BF431" s="105"/>
      <c r="BG431" s="105"/>
      <c r="BH431" s="105"/>
      <c r="BI431" s="105"/>
      <c r="BJ431" s="105"/>
    </row>
    <row r="432" spans="2:62" ht="20.100000000000001" hidden="1" customHeight="1" outlineLevel="1">
      <c r="B432" s="100"/>
      <c r="C432" s="908"/>
      <c r="D432" s="909"/>
      <c r="E432" s="909"/>
      <c r="F432" s="910"/>
      <c r="G432" s="890"/>
      <c r="H432" s="891"/>
      <c r="I432" s="152"/>
      <c r="J432" s="152"/>
      <c r="K432" s="152"/>
      <c r="L432" s="152"/>
      <c r="M432" s="152"/>
      <c r="N432" s="152"/>
      <c r="O432" s="152"/>
      <c r="P432" s="153"/>
      <c r="Q432" s="153"/>
      <c r="R432" s="156">
        <f t="shared" si="332"/>
        <v>0</v>
      </c>
      <c r="S432" s="156">
        <f t="shared" si="333"/>
        <v>0</v>
      </c>
      <c r="U432" s="157">
        <f t="shared" si="339"/>
        <v>0</v>
      </c>
      <c r="W432" s="152"/>
      <c r="X432" s="152"/>
      <c r="Y432" s="152"/>
      <c r="Z432" s="152"/>
      <c r="AA432" s="152"/>
      <c r="AB432" s="152"/>
      <c r="AC432" s="347"/>
      <c r="AD432" s="152"/>
      <c r="AE432" s="152"/>
      <c r="AF432" s="152"/>
      <c r="AG432" s="152"/>
      <c r="AH432" s="152"/>
      <c r="AI432" s="152"/>
      <c r="AJ432" s="347"/>
      <c r="AK432" s="152"/>
      <c r="AL432" s="152"/>
      <c r="AM432" s="295"/>
      <c r="AN432" s="228"/>
      <c r="AO432" s="228"/>
      <c r="AP432" s="228"/>
      <c r="AQ432" s="228"/>
      <c r="AR432" s="228"/>
      <c r="AS432" s="348"/>
      <c r="AT432" s="264">
        <f t="shared" si="309"/>
        <v>0</v>
      </c>
      <c r="AU432" s="259"/>
      <c r="AV432" s="265">
        <f t="shared" si="336"/>
        <v>0</v>
      </c>
      <c r="AX432" s="265">
        <f t="shared" si="340"/>
        <v>0</v>
      </c>
      <c r="AZ432" s="492">
        <f t="shared" si="337"/>
        <v>0</v>
      </c>
      <c r="BB432" s="492">
        <f t="shared" si="338"/>
        <v>0</v>
      </c>
      <c r="BD432" s="265">
        <f t="shared" si="341"/>
        <v>0</v>
      </c>
      <c r="BE432" s="105"/>
      <c r="BF432" s="105"/>
      <c r="BG432" s="105"/>
      <c r="BH432" s="105"/>
      <c r="BI432" s="105"/>
      <c r="BJ432" s="105"/>
    </row>
    <row r="433" spans="2:62" ht="20.100000000000001" hidden="1" customHeight="1" outlineLevel="1">
      <c r="B433" s="100"/>
      <c r="C433" s="908"/>
      <c r="D433" s="909"/>
      <c r="E433" s="909"/>
      <c r="F433" s="910"/>
      <c r="G433" s="890"/>
      <c r="H433" s="891"/>
      <c r="I433" s="152"/>
      <c r="J433" s="152"/>
      <c r="K433" s="152"/>
      <c r="L433" s="152"/>
      <c r="M433" s="152"/>
      <c r="N433" s="152"/>
      <c r="O433" s="152"/>
      <c r="P433" s="153"/>
      <c r="Q433" s="153"/>
      <c r="R433" s="156">
        <f t="shared" si="332"/>
        <v>0</v>
      </c>
      <c r="S433" s="156">
        <f t="shared" si="333"/>
        <v>0</v>
      </c>
      <c r="U433" s="157">
        <f t="shared" si="339"/>
        <v>0</v>
      </c>
      <c r="W433" s="152"/>
      <c r="X433" s="152"/>
      <c r="Y433" s="152"/>
      <c r="Z433" s="152"/>
      <c r="AA433" s="152"/>
      <c r="AB433" s="152"/>
      <c r="AC433" s="347"/>
      <c r="AD433" s="152"/>
      <c r="AE433" s="152"/>
      <c r="AF433" s="152"/>
      <c r="AG433" s="152"/>
      <c r="AH433" s="152"/>
      <c r="AI433" s="152"/>
      <c r="AJ433" s="347"/>
      <c r="AK433" s="152"/>
      <c r="AL433" s="152"/>
      <c r="AM433" s="295"/>
      <c r="AN433" s="228"/>
      <c r="AO433" s="228"/>
      <c r="AP433" s="228"/>
      <c r="AQ433" s="228"/>
      <c r="AR433" s="228"/>
      <c r="AS433" s="348"/>
      <c r="AT433" s="264">
        <f t="shared" si="309"/>
        <v>0</v>
      </c>
      <c r="AU433" s="259"/>
      <c r="AV433" s="265">
        <f t="shared" si="336"/>
        <v>0</v>
      </c>
      <c r="AX433" s="265">
        <f t="shared" si="340"/>
        <v>0</v>
      </c>
      <c r="AZ433" s="492">
        <f t="shared" si="337"/>
        <v>0</v>
      </c>
      <c r="BB433" s="492">
        <f t="shared" si="338"/>
        <v>0</v>
      </c>
      <c r="BD433" s="265">
        <f t="shared" si="341"/>
        <v>0</v>
      </c>
      <c r="BE433" s="105"/>
      <c r="BF433" s="105"/>
      <c r="BG433" s="105"/>
      <c r="BH433" s="105"/>
      <c r="BI433" s="105"/>
      <c r="BJ433" s="105"/>
    </row>
    <row r="434" spans="2:62" ht="20.100000000000001" hidden="1" customHeight="1" outlineLevel="1">
      <c r="B434" s="100"/>
      <c r="C434" s="908"/>
      <c r="D434" s="909"/>
      <c r="E434" s="909"/>
      <c r="F434" s="910"/>
      <c r="G434" s="890"/>
      <c r="H434" s="891"/>
      <c r="I434" s="152"/>
      <c r="J434" s="152"/>
      <c r="K434" s="152"/>
      <c r="L434" s="152"/>
      <c r="M434" s="152"/>
      <c r="N434" s="152"/>
      <c r="O434" s="152"/>
      <c r="P434" s="153"/>
      <c r="Q434" s="153"/>
      <c r="R434" s="156">
        <f t="shared" si="332"/>
        <v>0</v>
      </c>
      <c r="S434" s="156">
        <f t="shared" si="333"/>
        <v>0</v>
      </c>
      <c r="U434" s="157">
        <f t="shared" si="339"/>
        <v>0</v>
      </c>
      <c r="W434" s="152"/>
      <c r="X434" s="152"/>
      <c r="Y434" s="152"/>
      <c r="Z434" s="152"/>
      <c r="AA434" s="152"/>
      <c r="AB434" s="152"/>
      <c r="AC434" s="347"/>
      <c r="AD434" s="152"/>
      <c r="AE434" s="152"/>
      <c r="AF434" s="152"/>
      <c r="AG434" s="152"/>
      <c r="AH434" s="152"/>
      <c r="AI434" s="152"/>
      <c r="AJ434" s="347"/>
      <c r="AK434" s="152"/>
      <c r="AL434" s="152"/>
      <c r="AM434" s="295"/>
      <c r="AN434" s="228"/>
      <c r="AO434" s="228"/>
      <c r="AP434" s="228"/>
      <c r="AQ434" s="228"/>
      <c r="AR434" s="228"/>
      <c r="AS434" s="348"/>
      <c r="AT434" s="264">
        <f t="shared" si="309"/>
        <v>0</v>
      </c>
      <c r="AU434" s="259"/>
      <c r="AV434" s="265">
        <f t="shared" si="336"/>
        <v>0</v>
      </c>
      <c r="AX434" s="265">
        <f t="shared" si="340"/>
        <v>0</v>
      </c>
      <c r="AZ434" s="492">
        <f t="shared" si="337"/>
        <v>0</v>
      </c>
      <c r="BB434" s="492">
        <f t="shared" si="338"/>
        <v>0</v>
      </c>
      <c r="BD434" s="265">
        <f t="shared" si="341"/>
        <v>0</v>
      </c>
      <c r="BE434" s="105"/>
      <c r="BF434" s="105"/>
      <c r="BG434" s="105"/>
      <c r="BH434" s="105"/>
      <c r="BI434" s="105"/>
      <c r="BJ434" s="105"/>
    </row>
    <row r="435" spans="2:62" ht="20.100000000000001" hidden="1" customHeight="1" outlineLevel="1">
      <c r="B435" s="100"/>
      <c r="C435" s="908"/>
      <c r="D435" s="909"/>
      <c r="E435" s="909"/>
      <c r="F435" s="910"/>
      <c r="G435" s="890"/>
      <c r="H435" s="891"/>
      <c r="I435" s="152"/>
      <c r="J435" s="152"/>
      <c r="K435" s="152"/>
      <c r="L435" s="152"/>
      <c r="M435" s="152"/>
      <c r="N435" s="152"/>
      <c r="O435" s="152"/>
      <c r="P435" s="153"/>
      <c r="Q435" s="153"/>
      <c r="R435" s="156">
        <f t="shared" si="332"/>
        <v>0</v>
      </c>
      <c r="S435" s="156">
        <f t="shared" si="333"/>
        <v>0</v>
      </c>
      <c r="U435" s="157">
        <f t="shared" si="339"/>
        <v>0</v>
      </c>
      <c r="W435" s="152"/>
      <c r="X435" s="152"/>
      <c r="Y435" s="152"/>
      <c r="Z435" s="152"/>
      <c r="AA435" s="152"/>
      <c r="AB435" s="152"/>
      <c r="AC435" s="347"/>
      <c r="AD435" s="152"/>
      <c r="AE435" s="152"/>
      <c r="AF435" s="152"/>
      <c r="AG435" s="152"/>
      <c r="AH435" s="152"/>
      <c r="AI435" s="152"/>
      <c r="AJ435" s="347"/>
      <c r="AK435" s="152"/>
      <c r="AL435" s="152"/>
      <c r="AM435" s="295"/>
      <c r="AN435" s="228"/>
      <c r="AO435" s="228"/>
      <c r="AP435" s="228"/>
      <c r="AQ435" s="228"/>
      <c r="AR435" s="228"/>
      <c r="AS435" s="348"/>
      <c r="AT435" s="264">
        <f t="shared" si="309"/>
        <v>0</v>
      </c>
      <c r="AU435" s="259"/>
      <c r="AV435" s="265">
        <f t="shared" si="336"/>
        <v>0</v>
      </c>
      <c r="AX435" s="265">
        <f t="shared" si="340"/>
        <v>0</v>
      </c>
      <c r="AZ435" s="492">
        <f t="shared" si="337"/>
        <v>0</v>
      </c>
      <c r="BB435" s="492">
        <f t="shared" si="338"/>
        <v>0</v>
      </c>
      <c r="BD435" s="265">
        <f t="shared" si="341"/>
        <v>0</v>
      </c>
      <c r="BE435" s="105"/>
      <c r="BF435" s="105"/>
      <c r="BG435" s="105"/>
      <c r="BH435" s="105"/>
      <c r="BI435" s="105"/>
      <c r="BJ435" s="105"/>
    </row>
    <row r="436" spans="2:62" ht="9.9499999999999993" hidden="1" customHeight="1" outlineLevel="1">
      <c r="B436" s="101"/>
      <c r="C436" s="208"/>
      <c r="D436" s="208"/>
      <c r="E436" s="208"/>
      <c r="F436" s="208"/>
      <c r="G436" s="237"/>
      <c r="H436" s="207"/>
      <c r="I436" s="257"/>
      <c r="J436" s="257"/>
      <c r="K436" s="257"/>
      <c r="L436" s="257"/>
      <c r="M436" s="257"/>
      <c r="N436" s="257"/>
      <c r="O436" s="257"/>
      <c r="P436" s="256"/>
      <c r="Q436" s="102"/>
      <c r="R436" s="102"/>
      <c r="S436" s="102"/>
      <c r="U436" s="98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Z436" s="493"/>
      <c r="BE436" s="105"/>
      <c r="BF436" s="105"/>
      <c r="BG436" s="105"/>
      <c r="BH436" s="105"/>
      <c r="BI436" s="105"/>
      <c r="BJ436" s="105"/>
    </row>
    <row r="437" spans="2:62" ht="20.100000000000001" customHeight="1" collapsed="1">
      <c r="B437" s="8">
        <f>B420+1</f>
        <v>26</v>
      </c>
      <c r="C437" s="916"/>
      <c r="D437" s="917"/>
      <c r="E437" s="917"/>
      <c r="F437" s="918"/>
      <c r="G437" s="429"/>
      <c r="H437" s="206">
        <v>1</v>
      </c>
      <c r="I437" s="642">
        <f t="shared" ref="I437" si="342">$H437*SUM(I438:I452)</f>
        <v>0</v>
      </c>
      <c r="J437" s="643">
        <f t="shared" ref="J437:O437" si="343">$H437*SUM(J438:J452)</f>
        <v>0</v>
      </c>
      <c r="K437" s="644">
        <f t="shared" si="343"/>
        <v>0</v>
      </c>
      <c r="L437" s="645">
        <f t="shared" si="343"/>
        <v>0</v>
      </c>
      <c r="M437" s="645">
        <f t="shared" si="343"/>
        <v>0</v>
      </c>
      <c r="N437" s="644">
        <f t="shared" si="343"/>
        <v>0</v>
      </c>
      <c r="O437" s="642">
        <f t="shared" si="343"/>
        <v>0</v>
      </c>
      <c r="P437" s="209">
        <f t="shared" ref="P437:Q437" si="344">$H437*SUM(P438:P452)</f>
        <v>0</v>
      </c>
      <c r="Q437" s="210">
        <f t="shared" si="344"/>
        <v>0</v>
      </c>
      <c r="R437" s="136">
        <f t="shared" ref="R437:R452" si="345">P437*(1+Gewinn)*(1+SicherheitAngebot)</f>
        <v>0</v>
      </c>
      <c r="S437" s="137">
        <f t="shared" ref="S437:S452" si="346">Q437*(1+MGKZ)*(1+Gewinn)*(1+SicherheitAngebot)</f>
        <v>0</v>
      </c>
      <c r="U437" s="10">
        <f>I437*$I$7+J437*$J$7+K437*$K$7+L437*$L$7+M437*$M$7+N437*$N$7+O437*$O$7+R437+S437</f>
        <v>0</v>
      </c>
      <c r="W437" s="646">
        <f t="shared" ref="W437:AB437" si="347">$H437*SUM(W438:W452)</f>
        <v>0</v>
      </c>
      <c r="X437" s="647">
        <f t="shared" si="347"/>
        <v>0</v>
      </c>
      <c r="Y437" s="648">
        <f t="shared" si="347"/>
        <v>0</v>
      </c>
      <c r="Z437" s="649">
        <f t="shared" si="347"/>
        <v>0</v>
      </c>
      <c r="AA437" s="648">
        <f t="shared" si="347"/>
        <v>0</v>
      </c>
      <c r="AB437" s="646">
        <f t="shared" si="347"/>
        <v>0</v>
      </c>
      <c r="AC437" s="258"/>
      <c r="AD437" s="646">
        <f t="shared" ref="AD437:AM437" si="348">$H437*SUM(AD438:AD452)</f>
        <v>0</v>
      </c>
      <c r="AE437" s="647">
        <f t="shared" si="348"/>
        <v>0</v>
      </c>
      <c r="AF437" s="648">
        <f t="shared" si="348"/>
        <v>0</v>
      </c>
      <c r="AG437" s="649">
        <f t="shared" si="348"/>
        <v>0</v>
      </c>
      <c r="AH437" s="648">
        <f t="shared" si="348"/>
        <v>0</v>
      </c>
      <c r="AI437" s="646">
        <f t="shared" si="348"/>
        <v>0</v>
      </c>
      <c r="AJ437" s="258"/>
      <c r="AK437" s="653">
        <f t="shared" si="348"/>
        <v>0</v>
      </c>
      <c r="AL437" s="653">
        <f t="shared" si="348"/>
        <v>0</v>
      </c>
      <c r="AM437" s="653">
        <f t="shared" si="348"/>
        <v>0</v>
      </c>
      <c r="AN437" s="227">
        <f>$H437*SUM(AN438:AN452)*(1+Gewinn)*(1+SicherheitAngebot)</f>
        <v>0</v>
      </c>
      <c r="AO437" s="227">
        <f>$H437*SUM(AO438:AO452)*(1+Gewinn)*(1+SicherheitAngebot)</f>
        <v>0</v>
      </c>
      <c r="AP437" s="227">
        <f>$H437*SUM(AP438:AP452)*(1+Gewinn)*(1+SicherheitAngebot)</f>
        <v>0</v>
      </c>
      <c r="AQ437" s="227">
        <f>$H437*SUM(AQ438:AQ452)*(1+Gewinn)*(1+SicherheitAngebot)</f>
        <v>0</v>
      </c>
      <c r="AR437" s="227">
        <f>$H437*SUM(AR438:AR452)*(1+Gewinn)*(1+SicherheitAngebot)</f>
        <v>0</v>
      </c>
      <c r="AS437" s="262"/>
      <c r="AT437" s="263">
        <f t="shared" si="309"/>
        <v>0</v>
      </c>
      <c r="AU437" s="259"/>
      <c r="AV437" s="491">
        <f>AK437*$AK$7+AL437*$AL$7+AM437*$AM$7+SUM(AN437:AR437)+AT437/Zuschläge_IBN+AT437</f>
        <v>0</v>
      </c>
      <c r="AX437" s="685">
        <f>U437+AV437</f>
        <v>0</v>
      </c>
      <c r="AZ437" s="490">
        <f>IF(H437&gt;0,U437/(1+SicherheitAngebot)*(1+Sicherheit),0)</f>
        <v>0</v>
      </c>
      <c r="BB437" s="490">
        <f>IF(H437&gt;0,AV437/(1+SicherheitAngebot)*(1+Sicherheit),0)</f>
        <v>0</v>
      </c>
      <c r="BD437" s="490">
        <f>AZ437+BB437</f>
        <v>0</v>
      </c>
      <c r="BE437" s="105"/>
      <c r="BF437" s="105"/>
      <c r="BG437" s="105"/>
      <c r="BH437" s="105"/>
      <c r="BI437" s="105"/>
      <c r="BJ437" s="105"/>
    </row>
    <row r="438" spans="2:62" ht="20.100000000000001" hidden="1" customHeight="1" outlineLevel="1">
      <c r="B438" s="99"/>
      <c r="C438" s="908"/>
      <c r="D438" s="909"/>
      <c r="E438" s="909"/>
      <c r="F438" s="910"/>
      <c r="G438" s="890"/>
      <c r="H438" s="901"/>
      <c r="I438" s="152"/>
      <c r="J438" s="152"/>
      <c r="K438" s="152"/>
      <c r="L438" s="152"/>
      <c r="M438" s="152"/>
      <c r="N438" s="152"/>
      <c r="O438" s="152"/>
      <c r="P438" s="153"/>
      <c r="Q438" s="153"/>
      <c r="R438" s="156">
        <f t="shared" si="345"/>
        <v>0</v>
      </c>
      <c r="S438" s="156">
        <f t="shared" si="346"/>
        <v>0</v>
      </c>
      <c r="U438" s="157">
        <f>I438*$I$7+J438*$J$7+K438*$K$7+L438*$L$7+M438*$M$7+N438*$N$7+O438*$O$7+R438+S438</f>
        <v>0</v>
      </c>
      <c r="W438" s="152"/>
      <c r="X438" s="152"/>
      <c r="Y438" s="152"/>
      <c r="Z438" s="152"/>
      <c r="AA438" s="152"/>
      <c r="AB438" s="152"/>
      <c r="AC438" s="347"/>
      <c r="AD438" s="152"/>
      <c r="AE438" s="152"/>
      <c r="AF438" s="152"/>
      <c r="AG438" s="152"/>
      <c r="AH438" s="152"/>
      <c r="AI438" s="152"/>
      <c r="AJ438" s="347"/>
      <c r="AK438" s="152"/>
      <c r="AL438" s="152"/>
      <c r="AM438" s="295"/>
      <c r="AN438" s="228"/>
      <c r="AO438" s="228"/>
      <c r="AP438" s="228"/>
      <c r="AQ438" s="228"/>
      <c r="AR438" s="228"/>
      <c r="AS438" s="348"/>
      <c r="AT438" s="264">
        <f t="shared" si="309"/>
        <v>0</v>
      </c>
      <c r="AU438" s="259"/>
      <c r="AV438" s="265">
        <f t="shared" ref="AV438:AV452" si="349">AK438*$AK$7+AL438*$AL$7+AM438*$AM$7+SUM(AN438:AR438)*(1+Gewinn)*(1+SicherheitAngebot)+AT438/Zuschläge_IBN+AT438</f>
        <v>0</v>
      </c>
      <c r="AX438" s="265">
        <f>U438+AV438</f>
        <v>0</v>
      </c>
      <c r="AZ438" s="492">
        <f t="shared" ref="AZ438:AZ452" si="350">U438/(1+SicherheitAngebot)*(1+Sicherheit)</f>
        <v>0</v>
      </c>
      <c r="BB438" s="492">
        <f t="shared" ref="BB438:BB452" si="351">AV438/(1+SicherheitAngebot)*(1+Sicherheit)</f>
        <v>0</v>
      </c>
      <c r="BD438" s="265">
        <f>AZ438+BB438</f>
        <v>0</v>
      </c>
      <c r="BE438" s="105"/>
      <c r="BF438" s="105"/>
      <c r="BG438" s="105"/>
      <c r="BH438" s="105"/>
      <c r="BI438" s="105"/>
      <c r="BJ438" s="105"/>
    </row>
    <row r="439" spans="2:62" ht="20.100000000000001" hidden="1" customHeight="1" outlineLevel="1">
      <c r="B439" s="100"/>
      <c r="C439" s="908"/>
      <c r="D439" s="909"/>
      <c r="E439" s="909"/>
      <c r="F439" s="910"/>
      <c r="G439" s="890"/>
      <c r="H439" s="891"/>
      <c r="I439" s="152"/>
      <c r="J439" s="152"/>
      <c r="K439" s="152"/>
      <c r="L439" s="152"/>
      <c r="M439" s="152"/>
      <c r="N439" s="152"/>
      <c r="O439" s="152"/>
      <c r="P439" s="153"/>
      <c r="Q439" s="153"/>
      <c r="R439" s="156">
        <f t="shared" si="345"/>
        <v>0</v>
      </c>
      <c r="S439" s="156">
        <f t="shared" si="346"/>
        <v>0</v>
      </c>
      <c r="U439" s="157">
        <f t="shared" ref="U439:U452" si="352">I439*$I$7+J439*$J$7+K439*$K$7+L439*$L$7+M439*$M$7+N439*$N$7+O439*$O$7+R439+S439</f>
        <v>0</v>
      </c>
      <c r="W439" s="152"/>
      <c r="X439" s="152"/>
      <c r="Y439" s="152"/>
      <c r="Z439" s="152"/>
      <c r="AA439" s="152"/>
      <c r="AB439" s="152"/>
      <c r="AC439" s="347"/>
      <c r="AD439" s="152"/>
      <c r="AE439" s="152"/>
      <c r="AF439" s="152"/>
      <c r="AG439" s="152"/>
      <c r="AH439" s="152"/>
      <c r="AI439" s="152"/>
      <c r="AJ439" s="347"/>
      <c r="AK439" s="152"/>
      <c r="AL439" s="152"/>
      <c r="AM439" s="295"/>
      <c r="AN439" s="228"/>
      <c r="AO439" s="228"/>
      <c r="AP439" s="228"/>
      <c r="AQ439" s="228"/>
      <c r="AR439" s="228"/>
      <c r="AS439" s="348"/>
      <c r="AT439" s="264">
        <f t="shared" si="309"/>
        <v>0</v>
      </c>
      <c r="AU439" s="259"/>
      <c r="AV439" s="265">
        <f t="shared" si="349"/>
        <v>0</v>
      </c>
      <c r="AX439" s="265">
        <f t="shared" ref="AX439:AX452" si="353">U439+AV439</f>
        <v>0</v>
      </c>
      <c r="AZ439" s="492">
        <f t="shared" si="350"/>
        <v>0</v>
      </c>
      <c r="BB439" s="492">
        <f t="shared" si="351"/>
        <v>0</v>
      </c>
      <c r="BD439" s="265">
        <f t="shared" ref="BD439:BD452" si="354">AZ439+BB439</f>
        <v>0</v>
      </c>
      <c r="BE439" s="105"/>
      <c r="BF439" s="105"/>
      <c r="BG439" s="105"/>
      <c r="BH439" s="105"/>
      <c r="BI439" s="105"/>
      <c r="BJ439" s="105"/>
    </row>
    <row r="440" spans="2:62" ht="20.100000000000001" hidden="1" customHeight="1" outlineLevel="1">
      <c r="B440" s="100"/>
      <c r="C440" s="908"/>
      <c r="D440" s="909"/>
      <c r="E440" s="909"/>
      <c r="F440" s="910"/>
      <c r="G440" s="890"/>
      <c r="H440" s="891"/>
      <c r="I440" s="152"/>
      <c r="J440" s="152"/>
      <c r="K440" s="152"/>
      <c r="L440" s="152"/>
      <c r="M440" s="152"/>
      <c r="N440" s="152"/>
      <c r="O440" s="152"/>
      <c r="P440" s="153"/>
      <c r="Q440" s="153"/>
      <c r="R440" s="156">
        <f t="shared" si="345"/>
        <v>0</v>
      </c>
      <c r="S440" s="156">
        <f t="shared" si="346"/>
        <v>0</v>
      </c>
      <c r="U440" s="157">
        <f t="shared" si="352"/>
        <v>0</v>
      </c>
      <c r="W440" s="152"/>
      <c r="X440" s="152"/>
      <c r="Y440" s="152"/>
      <c r="Z440" s="152"/>
      <c r="AA440" s="152"/>
      <c r="AB440" s="152"/>
      <c r="AC440" s="347"/>
      <c r="AD440" s="152"/>
      <c r="AE440" s="152"/>
      <c r="AF440" s="152"/>
      <c r="AG440" s="152"/>
      <c r="AH440" s="152"/>
      <c r="AI440" s="152"/>
      <c r="AJ440" s="347"/>
      <c r="AK440" s="152"/>
      <c r="AL440" s="152"/>
      <c r="AM440" s="295"/>
      <c r="AN440" s="228"/>
      <c r="AO440" s="228"/>
      <c r="AP440" s="228"/>
      <c r="AQ440" s="228"/>
      <c r="AR440" s="228"/>
      <c r="AS440" s="348"/>
      <c r="AT440" s="264">
        <f t="shared" si="309"/>
        <v>0</v>
      </c>
      <c r="AU440" s="259"/>
      <c r="AV440" s="265">
        <f t="shared" si="349"/>
        <v>0</v>
      </c>
      <c r="AX440" s="265">
        <f t="shared" si="353"/>
        <v>0</v>
      </c>
      <c r="AZ440" s="492">
        <f t="shared" si="350"/>
        <v>0</v>
      </c>
      <c r="BB440" s="492">
        <f t="shared" si="351"/>
        <v>0</v>
      </c>
      <c r="BD440" s="265">
        <f t="shared" si="354"/>
        <v>0</v>
      </c>
      <c r="BE440" s="105"/>
      <c r="BF440" s="105"/>
      <c r="BG440" s="105"/>
      <c r="BH440" s="105"/>
      <c r="BI440" s="105"/>
      <c r="BJ440" s="105"/>
    </row>
    <row r="441" spans="2:62" ht="20.100000000000001" hidden="1" customHeight="1" outlineLevel="1">
      <c r="B441" s="100"/>
      <c r="C441" s="908"/>
      <c r="D441" s="909"/>
      <c r="E441" s="909"/>
      <c r="F441" s="910"/>
      <c r="G441" s="890"/>
      <c r="H441" s="891"/>
      <c r="I441" s="152"/>
      <c r="J441" s="152"/>
      <c r="K441" s="152"/>
      <c r="L441" s="152"/>
      <c r="M441" s="152"/>
      <c r="N441" s="152"/>
      <c r="O441" s="152"/>
      <c r="P441" s="153"/>
      <c r="Q441" s="153"/>
      <c r="R441" s="156">
        <f t="shared" si="345"/>
        <v>0</v>
      </c>
      <c r="S441" s="156">
        <f t="shared" si="346"/>
        <v>0</v>
      </c>
      <c r="U441" s="157">
        <f t="shared" si="352"/>
        <v>0</v>
      </c>
      <c r="W441" s="152"/>
      <c r="X441" s="152"/>
      <c r="Y441" s="152"/>
      <c r="Z441" s="152"/>
      <c r="AA441" s="152"/>
      <c r="AB441" s="152"/>
      <c r="AC441" s="347"/>
      <c r="AD441" s="152"/>
      <c r="AE441" s="152"/>
      <c r="AF441" s="152"/>
      <c r="AG441" s="152"/>
      <c r="AH441" s="152"/>
      <c r="AI441" s="152"/>
      <c r="AJ441" s="347"/>
      <c r="AK441" s="152"/>
      <c r="AL441" s="152"/>
      <c r="AM441" s="295"/>
      <c r="AN441" s="228"/>
      <c r="AO441" s="228"/>
      <c r="AP441" s="228"/>
      <c r="AQ441" s="228"/>
      <c r="AR441" s="228"/>
      <c r="AS441" s="348"/>
      <c r="AT441" s="264">
        <f t="shared" si="309"/>
        <v>0</v>
      </c>
      <c r="AU441" s="259"/>
      <c r="AV441" s="265">
        <f t="shared" si="349"/>
        <v>0</v>
      </c>
      <c r="AX441" s="265">
        <f t="shared" si="353"/>
        <v>0</v>
      </c>
      <c r="AZ441" s="492">
        <f t="shared" si="350"/>
        <v>0</v>
      </c>
      <c r="BB441" s="492">
        <f t="shared" si="351"/>
        <v>0</v>
      </c>
      <c r="BD441" s="265">
        <f t="shared" si="354"/>
        <v>0</v>
      </c>
      <c r="BE441" s="105"/>
      <c r="BF441" s="105"/>
      <c r="BG441" s="105"/>
      <c r="BH441" s="105"/>
      <c r="BI441" s="105"/>
      <c r="BJ441" s="105"/>
    </row>
    <row r="442" spans="2:62" ht="20.100000000000001" hidden="1" customHeight="1" outlineLevel="1">
      <c r="B442" s="100"/>
      <c r="C442" s="908"/>
      <c r="D442" s="909"/>
      <c r="E442" s="909"/>
      <c r="F442" s="910"/>
      <c r="G442" s="890"/>
      <c r="H442" s="891"/>
      <c r="I442" s="152"/>
      <c r="J442" s="152"/>
      <c r="K442" s="152"/>
      <c r="L442" s="152"/>
      <c r="M442" s="152"/>
      <c r="N442" s="152"/>
      <c r="O442" s="152"/>
      <c r="P442" s="153"/>
      <c r="Q442" s="153"/>
      <c r="R442" s="156">
        <f t="shared" si="345"/>
        <v>0</v>
      </c>
      <c r="S442" s="156">
        <f t="shared" si="346"/>
        <v>0</v>
      </c>
      <c r="U442" s="157">
        <f t="shared" si="352"/>
        <v>0</v>
      </c>
      <c r="W442" s="152"/>
      <c r="X442" s="152"/>
      <c r="Y442" s="152"/>
      <c r="Z442" s="152"/>
      <c r="AA442" s="152"/>
      <c r="AB442" s="152"/>
      <c r="AC442" s="347"/>
      <c r="AD442" s="152"/>
      <c r="AE442" s="152"/>
      <c r="AF442" s="152"/>
      <c r="AG442" s="152"/>
      <c r="AH442" s="152"/>
      <c r="AI442" s="152"/>
      <c r="AJ442" s="347"/>
      <c r="AK442" s="152"/>
      <c r="AL442" s="152"/>
      <c r="AM442" s="295"/>
      <c r="AN442" s="228"/>
      <c r="AO442" s="228"/>
      <c r="AP442" s="228"/>
      <c r="AQ442" s="228"/>
      <c r="AR442" s="228"/>
      <c r="AS442" s="348"/>
      <c r="AT442" s="264">
        <f t="shared" si="309"/>
        <v>0</v>
      </c>
      <c r="AU442" s="259"/>
      <c r="AV442" s="265">
        <f t="shared" si="349"/>
        <v>0</v>
      </c>
      <c r="AX442" s="265">
        <f t="shared" si="353"/>
        <v>0</v>
      </c>
      <c r="AZ442" s="492">
        <f t="shared" si="350"/>
        <v>0</v>
      </c>
      <c r="BB442" s="492">
        <f t="shared" si="351"/>
        <v>0</v>
      </c>
      <c r="BD442" s="265">
        <f t="shared" si="354"/>
        <v>0</v>
      </c>
      <c r="BE442" s="105"/>
      <c r="BF442" s="105"/>
      <c r="BG442" s="105"/>
      <c r="BH442" s="105"/>
      <c r="BI442" s="105"/>
      <c r="BJ442" s="105"/>
    </row>
    <row r="443" spans="2:62" ht="20.100000000000001" hidden="1" customHeight="1" outlineLevel="1">
      <c r="B443" s="100"/>
      <c r="C443" s="908"/>
      <c r="D443" s="909"/>
      <c r="E443" s="909"/>
      <c r="F443" s="910"/>
      <c r="G443" s="890"/>
      <c r="H443" s="891"/>
      <c r="I443" s="152"/>
      <c r="J443" s="152"/>
      <c r="K443" s="152"/>
      <c r="L443" s="152"/>
      <c r="M443" s="152"/>
      <c r="N443" s="152"/>
      <c r="O443" s="152"/>
      <c r="P443" s="153"/>
      <c r="Q443" s="153"/>
      <c r="R443" s="156">
        <f t="shared" si="345"/>
        <v>0</v>
      </c>
      <c r="S443" s="156">
        <f t="shared" si="346"/>
        <v>0</v>
      </c>
      <c r="U443" s="157">
        <f t="shared" si="352"/>
        <v>0</v>
      </c>
      <c r="W443" s="152"/>
      <c r="X443" s="152"/>
      <c r="Y443" s="152"/>
      <c r="Z443" s="152"/>
      <c r="AA443" s="152"/>
      <c r="AB443" s="152"/>
      <c r="AC443" s="347"/>
      <c r="AD443" s="152"/>
      <c r="AE443" s="152"/>
      <c r="AF443" s="152"/>
      <c r="AG443" s="152"/>
      <c r="AH443" s="152"/>
      <c r="AI443" s="152"/>
      <c r="AJ443" s="347"/>
      <c r="AK443" s="152"/>
      <c r="AL443" s="152"/>
      <c r="AM443" s="295"/>
      <c r="AN443" s="228"/>
      <c r="AO443" s="228"/>
      <c r="AP443" s="228"/>
      <c r="AQ443" s="228"/>
      <c r="AR443" s="228"/>
      <c r="AS443" s="348"/>
      <c r="AT443" s="264">
        <f t="shared" si="309"/>
        <v>0</v>
      </c>
      <c r="AU443" s="259"/>
      <c r="AV443" s="265">
        <f t="shared" si="349"/>
        <v>0</v>
      </c>
      <c r="AX443" s="265">
        <f t="shared" si="353"/>
        <v>0</v>
      </c>
      <c r="AZ443" s="492">
        <f t="shared" si="350"/>
        <v>0</v>
      </c>
      <c r="BB443" s="492">
        <f t="shared" si="351"/>
        <v>0</v>
      </c>
      <c r="BD443" s="265">
        <f t="shared" si="354"/>
        <v>0</v>
      </c>
      <c r="BE443" s="105"/>
      <c r="BF443" s="105"/>
      <c r="BG443" s="105"/>
      <c r="BH443" s="105"/>
      <c r="BI443" s="105"/>
      <c r="BJ443" s="105"/>
    </row>
    <row r="444" spans="2:62" ht="20.100000000000001" hidden="1" customHeight="1" outlineLevel="1">
      <c r="B444" s="100"/>
      <c r="C444" s="908"/>
      <c r="D444" s="909"/>
      <c r="E444" s="909"/>
      <c r="F444" s="910"/>
      <c r="G444" s="890"/>
      <c r="H444" s="891"/>
      <c r="I444" s="152"/>
      <c r="J444" s="152"/>
      <c r="K444" s="152"/>
      <c r="L444" s="152"/>
      <c r="M444" s="152"/>
      <c r="N444" s="152"/>
      <c r="O444" s="152"/>
      <c r="P444" s="153"/>
      <c r="Q444" s="153"/>
      <c r="R444" s="156">
        <f t="shared" si="345"/>
        <v>0</v>
      </c>
      <c r="S444" s="156">
        <f t="shared" si="346"/>
        <v>0</v>
      </c>
      <c r="U444" s="157">
        <f t="shared" si="352"/>
        <v>0</v>
      </c>
      <c r="W444" s="152"/>
      <c r="X444" s="152"/>
      <c r="Y444" s="152"/>
      <c r="Z444" s="152"/>
      <c r="AA444" s="152"/>
      <c r="AB444" s="152"/>
      <c r="AC444" s="347"/>
      <c r="AD444" s="152"/>
      <c r="AE444" s="152"/>
      <c r="AF444" s="152"/>
      <c r="AG444" s="152"/>
      <c r="AH444" s="152"/>
      <c r="AI444" s="152"/>
      <c r="AJ444" s="347"/>
      <c r="AK444" s="152"/>
      <c r="AL444" s="152"/>
      <c r="AM444" s="295"/>
      <c r="AN444" s="228"/>
      <c r="AO444" s="228"/>
      <c r="AP444" s="228"/>
      <c r="AQ444" s="228"/>
      <c r="AR444" s="228"/>
      <c r="AS444" s="348"/>
      <c r="AT444" s="264">
        <f t="shared" si="309"/>
        <v>0</v>
      </c>
      <c r="AU444" s="259"/>
      <c r="AV444" s="265">
        <f t="shared" si="349"/>
        <v>0</v>
      </c>
      <c r="AX444" s="265">
        <f t="shared" si="353"/>
        <v>0</v>
      </c>
      <c r="AZ444" s="492">
        <f t="shared" si="350"/>
        <v>0</v>
      </c>
      <c r="BB444" s="492">
        <f t="shared" si="351"/>
        <v>0</v>
      </c>
      <c r="BD444" s="265">
        <f t="shared" si="354"/>
        <v>0</v>
      </c>
      <c r="BE444" s="105"/>
      <c r="BF444" s="105"/>
      <c r="BG444" s="105"/>
      <c r="BH444" s="105"/>
      <c r="BI444" s="105"/>
      <c r="BJ444" s="105"/>
    </row>
    <row r="445" spans="2:62" ht="20.100000000000001" hidden="1" customHeight="1" outlineLevel="1">
      <c r="B445" s="100"/>
      <c r="C445" s="908"/>
      <c r="D445" s="909"/>
      <c r="E445" s="909"/>
      <c r="F445" s="910"/>
      <c r="G445" s="890"/>
      <c r="H445" s="891"/>
      <c r="I445" s="152"/>
      <c r="J445" s="152"/>
      <c r="K445" s="152"/>
      <c r="L445" s="152"/>
      <c r="M445" s="152"/>
      <c r="N445" s="152"/>
      <c r="O445" s="152"/>
      <c r="P445" s="153"/>
      <c r="Q445" s="153"/>
      <c r="R445" s="156">
        <f t="shared" si="345"/>
        <v>0</v>
      </c>
      <c r="S445" s="156">
        <f t="shared" si="346"/>
        <v>0</v>
      </c>
      <c r="U445" s="157">
        <f t="shared" si="352"/>
        <v>0</v>
      </c>
      <c r="W445" s="152"/>
      <c r="X445" s="152"/>
      <c r="Y445" s="152"/>
      <c r="Z445" s="152"/>
      <c r="AA445" s="152"/>
      <c r="AB445" s="152"/>
      <c r="AC445" s="347"/>
      <c r="AD445" s="152"/>
      <c r="AE445" s="152"/>
      <c r="AF445" s="152"/>
      <c r="AG445" s="152"/>
      <c r="AH445" s="152"/>
      <c r="AI445" s="152"/>
      <c r="AJ445" s="347"/>
      <c r="AK445" s="152"/>
      <c r="AL445" s="152"/>
      <c r="AM445" s="295"/>
      <c r="AN445" s="228"/>
      <c r="AO445" s="228"/>
      <c r="AP445" s="228"/>
      <c r="AQ445" s="228"/>
      <c r="AR445" s="228"/>
      <c r="AS445" s="348"/>
      <c r="AT445" s="264">
        <f t="shared" si="309"/>
        <v>0</v>
      </c>
      <c r="AU445" s="259"/>
      <c r="AV445" s="265">
        <f t="shared" si="349"/>
        <v>0</v>
      </c>
      <c r="AX445" s="265">
        <f t="shared" si="353"/>
        <v>0</v>
      </c>
      <c r="AZ445" s="492">
        <f t="shared" si="350"/>
        <v>0</v>
      </c>
      <c r="BB445" s="492">
        <f t="shared" si="351"/>
        <v>0</v>
      </c>
      <c r="BD445" s="265">
        <f t="shared" si="354"/>
        <v>0</v>
      </c>
      <c r="BE445" s="105"/>
      <c r="BF445" s="105"/>
      <c r="BG445" s="105"/>
      <c r="BH445" s="105"/>
      <c r="BI445" s="105"/>
      <c r="BJ445" s="105"/>
    </row>
    <row r="446" spans="2:62" ht="20.100000000000001" hidden="1" customHeight="1" outlineLevel="1">
      <c r="B446" s="100"/>
      <c r="C446" s="908"/>
      <c r="D446" s="909"/>
      <c r="E446" s="909"/>
      <c r="F446" s="910"/>
      <c r="G446" s="890"/>
      <c r="H446" s="891"/>
      <c r="I446" s="152"/>
      <c r="J446" s="152"/>
      <c r="K446" s="152"/>
      <c r="L446" s="152"/>
      <c r="M446" s="152"/>
      <c r="N446" s="152"/>
      <c r="O446" s="152"/>
      <c r="P446" s="153"/>
      <c r="Q446" s="153"/>
      <c r="R446" s="156">
        <f t="shared" si="345"/>
        <v>0</v>
      </c>
      <c r="S446" s="156">
        <f t="shared" si="346"/>
        <v>0</v>
      </c>
      <c r="U446" s="157">
        <f t="shared" si="352"/>
        <v>0</v>
      </c>
      <c r="W446" s="152"/>
      <c r="X446" s="152"/>
      <c r="Y446" s="152"/>
      <c r="Z446" s="152"/>
      <c r="AA446" s="152"/>
      <c r="AB446" s="152"/>
      <c r="AC446" s="347"/>
      <c r="AD446" s="152"/>
      <c r="AE446" s="152"/>
      <c r="AF446" s="152"/>
      <c r="AG446" s="152"/>
      <c r="AH446" s="152"/>
      <c r="AI446" s="152"/>
      <c r="AJ446" s="347"/>
      <c r="AK446" s="152"/>
      <c r="AL446" s="152"/>
      <c r="AM446" s="295"/>
      <c r="AN446" s="228"/>
      <c r="AO446" s="228"/>
      <c r="AP446" s="228"/>
      <c r="AQ446" s="228"/>
      <c r="AR446" s="228"/>
      <c r="AS446" s="348"/>
      <c r="AT446" s="264">
        <f t="shared" si="309"/>
        <v>0</v>
      </c>
      <c r="AU446" s="259"/>
      <c r="AV446" s="265">
        <f t="shared" si="349"/>
        <v>0</v>
      </c>
      <c r="AX446" s="265">
        <f t="shared" si="353"/>
        <v>0</v>
      </c>
      <c r="AZ446" s="492">
        <f t="shared" si="350"/>
        <v>0</v>
      </c>
      <c r="BB446" s="492">
        <f t="shared" si="351"/>
        <v>0</v>
      </c>
      <c r="BD446" s="265">
        <f t="shared" si="354"/>
        <v>0</v>
      </c>
      <c r="BE446" s="105"/>
      <c r="BF446" s="105"/>
      <c r="BG446" s="105"/>
      <c r="BH446" s="105"/>
      <c r="BI446" s="105"/>
      <c r="BJ446" s="105"/>
    </row>
    <row r="447" spans="2:62" ht="20.100000000000001" hidden="1" customHeight="1" outlineLevel="1">
      <c r="B447" s="100"/>
      <c r="C447" s="908"/>
      <c r="D447" s="909"/>
      <c r="E447" s="909"/>
      <c r="F447" s="910"/>
      <c r="G447" s="890"/>
      <c r="H447" s="891"/>
      <c r="I447" s="152"/>
      <c r="J447" s="152"/>
      <c r="K447" s="152"/>
      <c r="L447" s="152"/>
      <c r="M447" s="152"/>
      <c r="N447" s="152"/>
      <c r="O447" s="152"/>
      <c r="P447" s="153"/>
      <c r="Q447" s="153"/>
      <c r="R447" s="156">
        <f t="shared" si="345"/>
        <v>0</v>
      </c>
      <c r="S447" s="156">
        <f t="shared" si="346"/>
        <v>0</v>
      </c>
      <c r="U447" s="157">
        <f t="shared" si="352"/>
        <v>0</v>
      </c>
      <c r="W447" s="152"/>
      <c r="X447" s="152"/>
      <c r="Y447" s="152"/>
      <c r="Z447" s="152"/>
      <c r="AA447" s="152"/>
      <c r="AB447" s="152"/>
      <c r="AC447" s="347"/>
      <c r="AD447" s="152"/>
      <c r="AE447" s="152"/>
      <c r="AF447" s="152"/>
      <c r="AG447" s="152"/>
      <c r="AH447" s="152"/>
      <c r="AI447" s="152"/>
      <c r="AJ447" s="347"/>
      <c r="AK447" s="152"/>
      <c r="AL447" s="152"/>
      <c r="AM447" s="295"/>
      <c r="AN447" s="228"/>
      <c r="AO447" s="228"/>
      <c r="AP447" s="228"/>
      <c r="AQ447" s="228"/>
      <c r="AR447" s="228"/>
      <c r="AS447" s="348"/>
      <c r="AT447" s="264">
        <f t="shared" si="309"/>
        <v>0</v>
      </c>
      <c r="AU447" s="259"/>
      <c r="AV447" s="265">
        <f t="shared" si="349"/>
        <v>0</v>
      </c>
      <c r="AX447" s="265">
        <f t="shared" si="353"/>
        <v>0</v>
      </c>
      <c r="AZ447" s="492">
        <f t="shared" si="350"/>
        <v>0</v>
      </c>
      <c r="BB447" s="492">
        <f t="shared" si="351"/>
        <v>0</v>
      </c>
      <c r="BD447" s="265">
        <f t="shared" si="354"/>
        <v>0</v>
      </c>
      <c r="BE447" s="105"/>
      <c r="BF447" s="105"/>
      <c r="BG447" s="105"/>
      <c r="BH447" s="105"/>
      <c r="BI447" s="105"/>
      <c r="BJ447" s="105"/>
    </row>
    <row r="448" spans="2:62" ht="20.100000000000001" hidden="1" customHeight="1" outlineLevel="1">
      <c r="B448" s="100"/>
      <c r="C448" s="908"/>
      <c r="D448" s="909"/>
      <c r="E448" s="909"/>
      <c r="F448" s="910"/>
      <c r="G448" s="890"/>
      <c r="H448" s="891"/>
      <c r="I448" s="152"/>
      <c r="J448" s="152"/>
      <c r="K448" s="152"/>
      <c r="L448" s="152"/>
      <c r="M448" s="152"/>
      <c r="N448" s="152"/>
      <c r="O448" s="152"/>
      <c r="P448" s="153"/>
      <c r="Q448" s="153"/>
      <c r="R448" s="156">
        <f t="shared" si="345"/>
        <v>0</v>
      </c>
      <c r="S448" s="156">
        <f t="shared" si="346"/>
        <v>0</v>
      </c>
      <c r="U448" s="157">
        <f t="shared" si="352"/>
        <v>0</v>
      </c>
      <c r="W448" s="152"/>
      <c r="X448" s="152"/>
      <c r="Y448" s="152"/>
      <c r="Z448" s="152"/>
      <c r="AA448" s="152"/>
      <c r="AB448" s="152"/>
      <c r="AC448" s="347"/>
      <c r="AD448" s="152"/>
      <c r="AE448" s="152"/>
      <c r="AF448" s="152"/>
      <c r="AG448" s="152"/>
      <c r="AH448" s="152"/>
      <c r="AI448" s="152"/>
      <c r="AJ448" s="347"/>
      <c r="AK448" s="152"/>
      <c r="AL448" s="152"/>
      <c r="AM448" s="295"/>
      <c r="AN448" s="228"/>
      <c r="AO448" s="228"/>
      <c r="AP448" s="228"/>
      <c r="AQ448" s="228"/>
      <c r="AR448" s="228"/>
      <c r="AS448" s="348"/>
      <c r="AT448" s="264">
        <f t="shared" si="309"/>
        <v>0</v>
      </c>
      <c r="AU448" s="259"/>
      <c r="AV448" s="265">
        <f t="shared" si="349"/>
        <v>0</v>
      </c>
      <c r="AX448" s="265">
        <f t="shared" si="353"/>
        <v>0</v>
      </c>
      <c r="AZ448" s="492">
        <f t="shared" si="350"/>
        <v>0</v>
      </c>
      <c r="BB448" s="492">
        <f t="shared" si="351"/>
        <v>0</v>
      </c>
      <c r="BD448" s="265">
        <f t="shared" si="354"/>
        <v>0</v>
      </c>
      <c r="BE448" s="105"/>
      <c r="BF448" s="105"/>
      <c r="BG448" s="105"/>
      <c r="BH448" s="105"/>
      <c r="BI448" s="105"/>
      <c r="BJ448" s="105"/>
    </row>
    <row r="449" spans="2:62" ht="20.100000000000001" hidden="1" customHeight="1" outlineLevel="1">
      <c r="B449" s="100"/>
      <c r="C449" s="908"/>
      <c r="D449" s="909"/>
      <c r="E449" s="909"/>
      <c r="F449" s="910"/>
      <c r="G449" s="890"/>
      <c r="H449" s="891"/>
      <c r="I449" s="152"/>
      <c r="J449" s="152"/>
      <c r="K449" s="152"/>
      <c r="L449" s="152"/>
      <c r="M449" s="152"/>
      <c r="N449" s="152"/>
      <c r="O449" s="152"/>
      <c r="P449" s="153"/>
      <c r="Q449" s="153"/>
      <c r="R449" s="156">
        <f t="shared" si="345"/>
        <v>0</v>
      </c>
      <c r="S449" s="156">
        <f t="shared" si="346"/>
        <v>0</v>
      </c>
      <c r="U449" s="157">
        <f t="shared" si="352"/>
        <v>0</v>
      </c>
      <c r="W449" s="152"/>
      <c r="X449" s="152"/>
      <c r="Y449" s="152"/>
      <c r="Z449" s="152"/>
      <c r="AA449" s="152"/>
      <c r="AB449" s="152"/>
      <c r="AC449" s="347"/>
      <c r="AD449" s="152"/>
      <c r="AE449" s="152"/>
      <c r="AF449" s="152"/>
      <c r="AG449" s="152"/>
      <c r="AH449" s="152"/>
      <c r="AI449" s="152"/>
      <c r="AJ449" s="347"/>
      <c r="AK449" s="152"/>
      <c r="AL449" s="152"/>
      <c r="AM449" s="295"/>
      <c r="AN449" s="228"/>
      <c r="AO449" s="228"/>
      <c r="AP449" s="228"/>
      <c r="AQ449" s="228"/>
      <c r="AR449" s="228"/>
      <c r="AS449" s="348"/>
      <c r="AT449" s="264">
        <f t="shared" si="309"/>
        <v>0</v>
      </c>
      <c r="AU449" s="259"/>
      <c r="AV449" s="265">
        <f t="shared" si="349"/>
        <v>0</v>
      </c>
      <c r="AX449" s="265">
        <f t="shared" si="353"/>
        <v>0</v>
      </c>
      <c r="AZ449" s="492">
        <f t="shared" si="350"/>
        <v>0</v>
      </c>
      <c r="BB449" s="492">
        <f t="shared" si="351"/>
        <v>0</v>
      </c>
      <c r="BD449" s="265">
        <f t="shared" si="354"/>
        <v>0</v>
      </c>
      <c r="BE449" s="105"/>
      <c r="BF449" s="105"/>
      <c r="BG449" s="105"/>
      <c r="BH449" s="105"/>
      <c r="BI449" s="105"/>
      <c r="BJ449" s="105"/>
    </row>
    <row r="450" spans="2:62" ht="20.100000000000001" hidden="1" customHeight="1" outlineLevel="1">
      <c r="B450" s="100"/>
      <c r="C450" s="908"/>
      <c r="D450" s="909"/>
      <c r="E450" s="909"/>
      <c r="F450" s="910"/>
      <c r="G450" s="890"/>
      <c r="H450" s="891"/>
      <c r="I450" s="152"/>
      <c r="J450" s="152"/>
      <c r="K450" s="152"/>
      <c r="L450" s="152"/>
      <c r="M450" s="152"/>
      <c r="N450" s="152"/>
      <c r="O450" s="152"/>
      <c r="P450" s="153"/>
      <c r="Q450" s="153"/>
      <c r="R450" s="156">
        <f t="shared" si="345"/>
        <v>0</v>
      </c>
      <c r="S450" s="156">
        <f t="shared" si="346"/>
        <v>0</v>
      </c>
      <c r="U450" s="157">
        <f t="shared" si="352"/>
        <v>0</v>
      </c>
      <c r="W450" s="152"/>
      <c r="X450" s="152"/>
      <c r="Y450" s="152"/>
      <c r="Z450" s="152"/>
      <c r="AA450" s="152"/>
      <c r="AB450" s="152"/>
      <c r="AC450" s="347"/>
      <c r="AD450" s="152"/>
      <c r="AE450" s="152"/>
      <c r="AF450" s="152"/>
      <c r="AG450" s="152"/>
      <c r="AH450" s="152"/>
      <c r="AI450" s="152"/>
      <c r="AJ450" s="347"/>
      <c r="AK450" s="152"/>
      <c r="AL450" s="152"/>
      <c r="AM450" s="295"/>
      <c r="AN450" s="228"/>
      <c r="AO450" s="228"/>
      <c r="AP450" s="228"/>
      <c r="AQ450" s="228"/>
      <c r="AR450" s="228"/>
      <c r="AS450" s="348"/>
      <c r="AT450" s="264">
        <f t="shared" ref="AT450:AT452" si="355">((W450+AD450)*$W$7+(X450+AE450)*$X$7+(Y450+Z450+AF450+AG450)*$Z$7+(AA450+AH450)*$AA$7+(AB450+AI450)*$AB$7)*Zuschläge_IBN</f>
        <v>0</v>
      </c>
      <c r="AU450" s="259"/>
      <c r="AV450" s="265">
        <f t="shared" si="349"/>
        <v>0</v>
      </c>
      <c r="AX450" s="265">
        <f t="shared" si="353"/>
        <v>0</v>
      </c>
      <c r="AZ450" s="492">
        <f t="shared" si="350"/>
        <v>0</v>
      </c>
      <c r="BB450" s="492">
        <f t="shared" si="351"/>
        <v>0</v>
      </c>
      <c r="BD450" s="265">
        <f t="shared" si="354"/>
        <v>0</v>
      </c>
      <c r="BE450" s="105"/>
      <c r="BF450" s="105"/>
      <c r="BG450" s="105"/>
      <c r="BH450" s="105"/>
      <c r="BI450" s="105"/>
      <c r="BJ450" s="105"/>
    </row>
    <row r="451" spans="2:62" ht="20.100000000000001" hidden="1" customHeight="1" outlineLevel="1">
      <c r="B451" s="100"/>
      <c r="C451" s="908"/>
      <c r="D451" s="909"/>
      <c r="E451" s="909"/>
      <c r="F451" s="910"/>
      <c r="G451" s="890"/>
      <c r="H451" s="891"/>
      <c r="I451" s="152"/>
      <c r="J451" s="152"/>
      <c r="K451" s="152"/>
      <c r="L451" s="152"/>
      <c r="M451" s="152"/>
      <c r="N451" s="152"/>
      <c r="O451" s="152"/>
      <c r="P451" s="153"/>
      <c r="Q451" s="153"/>
      <c r="R451" s="156">
        <f t="shared" si="345"/>
        <v>0</v>
      </c>
      <c r="S451" s="156">
        <f t="shared" si="346"/>
        <v>0</v>
      </c>
      <c r="U451" s="157">
        <f t="shared" si="352"/>
        <v>0</v>
      </c>
      <c r="W451" s="152"/>
      <c r="X451" s="152"/>
      <c r="Y451" s="152"/>
      <c r="Z451" s="152"/>
      <c r="AA451" s="152"/>
      <c r="AB451" s="152"/>
      <c r="AC451" s="347"/>
      <c r="AD451" s="152"/>
      <c r="AE451" s="152"/>
      <c r="AF451" s="152"/>
      <c r="AG451" s="152"/>
      <c r="AH451" s="152"/>
      <c r="AI451" s="152"/>
      <c r="AJ451" s="347"/>
      <c r="AK451" s="152"/>
      <c r="AL451" s="152"/>
      <c r="AM451" s="295"/>
      <c r="AN451" s="228"/>
      <c r="AO451" s="228"/>
      <c r="AP451" s="228"/>
      <c r="AQ451" s="228"/>
      <c r="AR451" s="228"/>
      <c r="AS451" s="348"/>
      <c r="AT451" s="264">
        <f t="shared" si="355"/>
        <v>0</v>
      </c>
      <c r="AU451" s="259"/>
      <c r="AV451" s="265">
        <f t="shared" si="349"/>
        <v>0</v>
      </c>
      <c r="AX451" s="265">
        <f t="shared" si="353"/>
        <v>0</v>
      </c>
      <c r="AZ451" s="492">
        <f t="shared" si="350"/>
        <v>0</v>
      </c>
      <c r="BB451" s="492">
        <f t="shared" si="351"/>
        <v>0</v>
      </c>
      <c r="BD451" s="265">
        <f t="shared" si="354"/>
        <v>0</v>
      </c>
      <c r="BE451" s="105"/>
      <c r="BF451" s="105"/>
      <c r="BG451" s="105"/>
      <c r="BH451" s="105"/>
      <c r="BI451" s="105"/>
      <c r="BJ451" s="105"/>
    </row>
    <row r="452" spans="2:62" ht="20.100000000000001" hidden="1" customHeight="1" outlineLevel="1">
      <c r="B452" s="100"/>
      <c r="C452" s="908"/>
      <c r="D452" s="909"/>
      <c r="E452" s="909"/>
      <c r="F452" s="910"/>
      <c r="G452" s="890"/>
      <c r="H452" s="891"/>
      <c r="I452" s="152"/>
      <c r="J452" s="152"/>
      <c r="K452" s="152"/>
      <c r="L452" s="152"/>
      <c r="M452" s="152"/>
      <c r="N452" s="152"/>
      <c r="O452" s="152"/>
      <c r="P452" s="153"/>
      <c r="Q452" s="153"/>
      <c r="R452" s="156">
        <f t="shared" si="345"/>
        <v>0</v>
      </c>
      <c r="S452" s="156">
        <f t="shared" si="346"/>
        <v>0</v>
      </c>
      <c r="U452" s="157">
        <f t="shared" si="352"/>
        <v>0</v>
      </c>
      <c r="W452" s="152"/>
      <c r="X452" s="152"/>
      <c r="Y452" s="152"/>
      <c r="Z452" s="152"/>
      <c r="AA452" s="152"/>
      <c r="AB452" s="152"/>
      <c r="AC452" s="347"/>
      <c r="AD452" s="152"/>
      <c r="AE452" s="152"/>
      <c r="AF452" s="152"/>
      <c r="AG452" s="152"/>
      <c r="AH452" s="152"/>
      <c r="AI452" s="152"/>
      <c r="AJ452" s="347"/>
      <c r="AK452" s="152"/>
      <c r="AL452" s="152"/>
      <c r="AM452" s="295"/>
      <c r="AN452" s="228"/>
      <c r="AO452" s="228"/>
      <c r="AP452" s="228"/>
      <c r="AQ452" s="228"/>
      <c r="AR452" s="228"/>
      <c r="AS452" s="348"/>
      <c r="AT452" s="264">
        <f t="shared" si="355"/>
        <v>0</v>
      </c>
      <c r="AU452" s="259"/>
      <c r="AV452" s="265">
        <f t="shared" si="349"/>
        <v>0</v>
      </c>
      <c r="AX452" s="265">
        <f t="shared" si="353"/>
        <v>0</v>
      </c>
      <c r="AZ452" s="492">
        <f t="shared" si="350"/>
        <v>0</v>
      </c>
      <c r="BB452" s="492">
        <f t="shared" si="351"/>
        <v>0</v>
      </c>
      <c r="BD452" s="265">
        <f t="shared" si="354"/>
        <v>0</v>
      </c>
      <c r="BE452" s="105"/>
      <c r="BF452" s="105"/>
      <c r="BG452" s="105"/>
      <c r="BH452" s="105"/>
      <c r="BI452" s="105"/>
      <c r="BJ452" s="105"/>
    </row>
    <row r="453" spans="2:62" ht="9.9499999999999993" hidden="1" customHeight="1" outlineLevel="1">
      <c r="B453" s="101"/>
      <c r="C453" s="208"/>
      <c r="D453" s="208"/>
      <c r="E453" s="208"/>
      <c r="F453" s="208"/>
      <c r="G453" s="237"/>
      <c r="H453" s="207"/>
      <c r="I453" s="257"/>
      <c r="J453" s="257"/>
      <c r="K453" s="257"/>
      <c r="L453" s="257"/>
      <c r="M453" s="257"/>
      <c r="N453" s="257"/>
      <c r="O453" s="257"/>
      <c r="P453" s="256"/>
      <c r="Q453" s="102"/>
      <c r="R453" s="102"/>
      <c r="S453" s="102"/>
      <c r="U453" s="98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Z453" s="493"/>
      <c r="BE453" s="105"/>
      <c r="BF453" s="105"/>
      <c r="BG453" s="105"/>
      <c r="BH453" s="105"/>
      <c r="BI453" s="105"/>
      <c r="BJ453" s="105"/>
    </row>
    <row r="454" spans="2:62" ht="20.100000000000001" customHeight="1" collapsed="1">
      <c r="B454" s="8">
        <f>B437+1</f>
        <v>27</v>
      </c>
      <c r="C454" s="916"/>
      <c r="D454" s="917"/>
      <c r="E454" s="917"/>
      <c r="F454" s="918"/>
      <c r="G454" s="429"/>
      <c r="H454" s="206">
        <v>1</v>
      </c>
      <c r="I454" s="642">
        <f t="shared" ref="I454" si="356">$H454*SUM(I455:I469)</f>
        <v>0</v>
      </c>
      <c r="J454" s="643">
        <f t="shared" ref="J454:O454" si="357">$H454*SUM(J455:J469)</f>
        <v>0</v>
      </c>
      <c r="K454" s="644">
        <f t="shared" si="357"/>
        <v>0</v>
      </c>
      <c r="L454" s="645">
        <f t="shared" si="357"/>
        <v>0</v>
      </c>
      <c r="M454" s="645">
        <f t="shared" si="357"/>
        <v>0</v>
      </c>
      <c r="N454" s="644">
        <f t="shared" si="357"/>
        <v>0</v>
      </c>
      <c r="O454" s="642">
        <f t="shared" si="357"/>
        <v>0</v>
      </c>
      <c r="P454" s="209">
        <f t="shared" ref="P454:Q454" si="358">$H454*SUM(P455:P469)</f>
        <v>0</v>
      </c>
      <c r="Q454" s="210">
        <f t="shared" si="358"/>
        <v>0</v>
      </c>
      <c r="R454" s="136">
        <f t="shared" ref="R454:R469" si="359">P454*(1+Gewinn)*(1+SicherheitAngebot)</f>
        <v>0</v>
      </c>
      <c r="S454" s="137">
        <f t="shared" ref="S454:S469" si="360">Q454*(1+MGKZ)*(1+Gewinn)*(1+SicherheitAngebot)</f>
        <v>0</v>
      </c>
      <c r="U454" s="10">
        <f>I454*$I$7+J454*$J$7+K454*$K$7+L454*$L$7+M454*$M$7+N454*$N$7+O454*$O$7+R454+S454</f>
        <v>0</v>
      </c>
      <c r="W454" s="646">
        <f t="shared" ref="W454:AB454" si="361">$H454*SUM(W455:W469)</f>
        <v>0</v>
      </c>
      <c r="X454" s="647">
        <f t="shared" si="361"/>
        <v>0</v>
      </c>
      <c r="Y454" s="648">
        <f t="shared" si="361"/>
        <v>0</v>
      </c>
      <c r="Z454" s="649">
        <f t="shared" si="361"/>
        <v>0</v>
      </c>
      <c r="AA454" s="648">
        <f t="shared" si="361"/>
        <v>0</v>
      </c>
      <c r="AB454" s="646">
        <f t="shared" si="361"/>
        <v>0</v>
      </c>
      <c r="AC454" s="258"/>
      <c r="AD454" s="646">
        <f t="shared" ref="AD454:AM454" si="362">$H454*SUM(AD455:AD469)</f>
        <v>0</v>
      </c>
      <c r="AE454" s="647">
        <f t="shared" si="362"/>
        <v>0</v>
      </c>
      <c r="AF454" s="648">
        <f t="shared" si="362"/>
        <v>0</v>
      </c>
      <c r="AG454" s="649">
        <f t="shared" si="362"/>
        <v>0</v>
      </c>
      <c r="AH454" s="648">
        <f t="shared" si="362"/>
        <v>0</v>
      </c>
      <c r="AI454" s="646">
        <f t="shared" si="362"/>
        <v>0</v>
      </c>
      <c r="AJ454" s="258"/>
      <c r="AK454" s="653">
        <f t="shared" si="362"/>
        <v>0</v>
      </c>
      <c r="AL454" s="653">
        <f t="shared" si="362"/>
        <v>0</v>
      </c>
      <c r="AM454" s="653">
        <f t="shared" si="362"/>
        <v>0</v>
      </c>
      <c r="AN454" s="227">
        <f>$H454*SUM(AN455:AN469)*(1+Gewinn)*(1+SicherheitAngebot)</f>
        <v>0</v>
      </c>
      <c r="AO454" s="227">
        <f>$H454*SUM(AO455:AO469)*(1+Gewinn)*(1+SicherheitAngebot)</f>
        <v>0</v>
      </c>
      <c r="AP454" s="227">
        <f>$H454*SUM(AP455:AP469)*(1+Gewinn)*(1+SicherheitAngebot)</f>
        <v>0</v>
      </c>
      <c r="AQ454" s="227">
        <f>$H454*SUM(AQ455:AQ469)*(1+Gewinn)*(1+SicherheitAngebot)</f>
        <v>0</v>
      </c>
      <c r="AR454" s="227">
        <f>$H454*SUM(AR455:AR469)*(1+Gewinn)*(1+SicherheitAngebot)</f>
        <v>0</v>
      </c>
      <c r="AS454" s="262"/>
      <c r="AT454" s="263">
        <f t="shared" ref="AT454:AT517" si="363">((W454+AD454)*$W$7+(X454+AE454)*$X$7+(Y454+Z454+AF454+AG454)*$Z$7+(AA454+AH454)*$AA$7+(AB454+AI454)*$AB$7)*Zuschläge_IBN</f>
        <v>0</v>
      </c>
      <c r="AU454" s="259"/>
      <c r="AV454" s="491">
        <f>AK454*$AK$7+AL454*$AL$7+AM454*$AM$7+SUM(AN454:AR454)+AT454/Zuschläge_IBN+AT454</f>
        <v>0</v>
      </c>
      <c r="AX454" s="685">
        <f>U454+AV454</f>
        <v>0</v>
      </c>
      <c r="AZ454" s="490">
        <f>IF(H454&gt;0,U454/(1+SicherheitAngebot)*(1+Sicherheit),0)</f>
        <v>0</v>
      </c>
      <c r="BB454" s="490">
        <f>IF(H454&gt;0,AV454/(1+SicherheitAngebot)*(1+Sicherheit),0)</f>
        <v>0</v>
      </c>
      <c r="BD454" s="490">
        <f>AZ454+BB454</f>
        <v>0</v>
      </c>
      <c r="BE454" s="105"/>
      <c r="BF454" s="105"/>
      <c r="BG454" s="105"/>
      <c r="BH454" s="105"/>
      <c r="BI454" s="105"/>
      <c r="BJ454" s="105"/>
    </row>
    <row r="455" spans="2:62" ht="20.100000000000001" hidden="1" customHeight="1" outlineLevel="1">
      <c r="B455" s="99"/>
      <c r="C455" s="908"/>
      <c r="D455" s="909"/>
      <c r="E455" s="909"/>
      <c r="F455" s="910"/>
      <c r="G455" s="890"/>
      <c r="H455" s="901"/>
      <c r="I455" s="152"/>
      <c r="J455" s="152"/>
      <c r="K455" s="152"/>
      <c r="L455" s="152"/>
      <c r="M455" s="152"/>
      <c r="N455" s="152"/>
      <c r="O455" s="152"/>
      <c r="P455" s="153"/>
      <c r="Q455" s="153"/>
      <c r="R455" s="156">
        <f t="shared" si="359"/>
        <v>0</v>
      </c>
      <c r="S455" s="156">
        <f t="shared" si="360"/>
        <v>0</v>
      </c>
      <c r="U455" s="157">
        <f>I455*$I$7+J455*$J$7+K455*$K$7+L455*$L$7+M455*$M$7+N455*$N$7+O455*$O$7+R455+S455</f>
        <v>0</v>
      </c>
      <c r="W455" s="152"/>
      <c r="X455" s="152"/>
      <c r="Y455" s="152"/>
      <c r="Z455" s="152"/>
      <c r="AA455" s="152"/>
      <c r="AB455" s="152"/>
      <c r="AC455" s="347"/>
      <c r="AD455" s="152"/>
      <c r="AE455" s="152"/>
      <c r="AF455" s="152"/>
      <c r="AG455" s="152"/>
      <c r="AH455" s="152"/>
      <c r="AI455" s="152"/>
      <c r="AJ455" s="347"/>
      <c r="AK455" s="152"/>
      <c r="AL455" s="152"/>
      <c r="AM455" s="295"/>
      <c r="AN455" s="228"/>
      <c r="AO455" s="228"/>
      <c r="AP455" s="228"/>
      <c r="AQ455" s="228"/>
      <c r="AR455" s="228"/>
      <c r="AS455" s="348"/>
      <c r="AT455" s="264">
        <f t="shared" si="363"/>
        <v>0</v>
      </c>
      <c r="AU455" s="259"/>
      <c r="AV455" s="265">
        <f t="shared" ref="AV455:AV469" si="364">AK455*$AK$7+AL455*$AL$7+AM455*$AM$7+SUM(AN455:AR455)*(1+Gewinn)*(1+SicherheitAngebot)+AT455/Zuschläge_IBN+AT455</f>
        <v>0</v>
      </c>
      <c r="AX455" s="265">
        <f>U455+AV455</f>
        <v>0</v>
      </c>
      <c r="AZ455" s="492">
        <f t="shared" ref="AZ455:AZ469" si="365">U455/(1+SicherheitAngebot)*(1+Sicherheit)</f>
        <v>0</v>
      </c>
      <c r="BB455" s="492">
        <f t="shared" ref="BB455:BB469" si="366">AV455/(1+SicherheitAngebot)*(1+Sicherheit)</f>
        <v>0</v>
      </c>
      <c r="BD455" s="265">
        <f>AZ455+BB455</f>
        <v>0</v>
      </c>
      <c r="BE455" s="105"/>
      <c r="BF455" s="105"/>
      <c r="BG455" s="105"/>
      <c r="BH455" s="105"/>
      <c r="BI455" s="105"/>
      <c r="BJ455" s="105"/>
    </row>
    <row r="456" spans="2:62" ht="20.100000000000001" hidden="1" customHeight="1" outlineLevel="1">
      <c r="B456" s="100"/>
      <c r="C456" s="908"/>
      <c r="D456" s="909"/>
      <c r="E456" s="909"/>
      <c r="F456" s="910"/>
      <c r="G456" s="890"/>
      <c r="H456" s="891"/>
      <c r="I456" s="152"/>
      <c r="J456" s="152"/>
      <c r="K456" s="152"/>
      <c r="L456" s="152"/>
      <c r="M456" s="152"/>
      <c r="N456" s="152"/>
      <c r="O456" s="152"/>
      <c r="P456" s="153"/>
      <c r="Q456" s="153"/>
      <c r="R456" s="156">
        <f t="shared" si="359"/>
        <v>0</v>
      </c>
      <c r="S456" s="156">
        <f t="shared" si="360"/>
        <v>0</v>
      </c>
      <c r="U456" s="157">
        <f t="shared" ref="U456:U469" si="367">I456*$I$7+J456*$J$7+K456*$K$7+L456*$L$7+M456*$M$7+N456*$N$7+O456*$O$7+R456+S456</f>
        <v>0</v>
      </c>
      <c r="W456" s="152"/>
      <c r="X456" s="152"/>
      <c r="Y456" s="152"/>
      <c r="Z456" s="152"/>
      <c r="AA456" s="152"/>
      <c r="AB456" s="152"/>
      <c r="AC456" s="347"/>
      <c r="AD456" s="152"/>
      <c r="AE456" s="152"/>
      <c r="AF456" s="152"/>
      <c r="AG456" s="152"/>
      <c r="AH456" s="152"/>
      <c r="AI456" s="152"/>
      <c r="AJ456" s="347"/>
      <c r="AK456" s="152"/>
      <c r="AL456" s="152"/>
      <c r="AM456" s="295"/>
      <c r="AN456" s="228"/>
      <c r="AO456" s="228"/>
      <c r="AP456" s="228"/>
      <c r="AQ456" s="228"/>
      <c r="AR456" s="228"/>
      <c r="AS456" s="348"/>
      <c r="AT456" s="264">
        <f t="shared" si="363"/>
        <v>0</v>
      </c>
      <c r="AU456" s="259"/>
      <c r="AV456" s="265">
        <f t="shared" si="364"/>
        <v>0</v>
      </c>
      <c r="AX456" s="265">
        <f t="shared" ref="AX456:AX469" si="368">U456+AV456</f>
        <v>0</v>
      </c>
      <c r="AZ456" s="492">
        <f t="shared" si="365"/>
        <v>0</v>
      </c>
      <c r="BB456" s="492">
        <f t="shared" si="366"/>
        <v>0</v>
      </c>
      <c r="BD456" s="265">
        <f t="shared" ref="BD456:BD469" si="369">AZ456+BB456</f>
        <v>0</v>
      </c>
      <c r="BE456" s="105"/>
      <c r="BF456" s="105"/>
      <c r="BG456" s="105"/>
      <c r="BH456" s="105"/>
      <c r="BI456" s="105"/>
      <c r="BJ456" s="105"/>
    </row>
    <row r="457" spans="2:62" ht="20.100000000000001" hidden="1" customHeight="1" outlineLevel="1">
      <c r="B457" s="100"/>
      <c r="C457" s="908"/>
      <c r="D457" s="909"/>
      <c r="E457" s="909"/>
      <c r="F457" s="910"/>
      <c r="G457" s="890"/>
      <c r="H457" s="891"/>
      <c r="I457" s="152"/>
      <c r="J457" s="152"/>
      <c r="K457" s="152"/>
      <c r="L457" s="152"/>
      <c r="M457" s="152"/>
      <c r="N457" s="152"/>
      <c r="O457" s="152"/>
      <c r="P457" s="153"/>
      <c r="Q457" s="153"/>
      <c r="R457" s="156">
        <f t="shared" si="359"/>
        <v>0</v>
      </c>
      <c r="S457" s="156">
        <f t="shared" si="360"/>
        <v>0</v>
      </c>
      <c r="U457" s="157">
        <f t="shared" si="367"/>
        <v>0</v>
      </c>
      <c r="W457" s="152"/>
      <c r="X457" s="152"/>
      <c r="Y457" s="152"/>
      <c r="Z457" s="152"/>
      <c r="AA457" s="152"/>
      <c r="AB457" s="152"/>
      <c r="AC457" s="347"/>
      <c r="AD457" s="152"/>
      <c r="AE457" s="152"/>
      <c r="AF457" s="152"/>
      <c r="AG457" s="152"/>
      <c r="AH457" s="152"/>
      <c r="AI457" s="152"/>
      <c r="AJ457" s="347"/>
      <c r="AK457" s="152"/>
      <c r="AL457" s="152"/>
      <c r="AM457" s="295"/>
      <c r="AN457" s="228"/>
      <c r="AO457" s="228"/>
      <c r="AP457" s="228"/>
      <c r="AQ457" s="228"/>
      <c r="AR457" s="228"/>
      <c r="AS457" s="348"/>
      <c r="AT457" s="264">
        <f t="shared" si="363"/>
        <v>0</v>
      </c>
      <c r="AU457" s="259"/>
      <c r="AV457" s="265">
        <f t="shared" si="364"/>
        <v>0</v>
      </c>
      <c r="AX457" s="265">
        <f t="shared" si="368"/>
        <v>0</v>
      </c>
      <c r="AZ457" s="492">
        <f t="shared" si="365"/>
        <v>0</v>
      </c>
      <c r="BB457" s="492">
        <f t="shared" si="366"/>
        <v>0</v>
      </c>
      <c r="BD457" s="265">
        <f t="shared" si="369"/>
        <v>0</v>
      </c>
      <c r="BE457" s="105"/>
      <c r="BF457" s="105"/>
      <c r="BG457" s="105"/>
      <c r="BH457" s="105"/>
      <c r="BI457" s="105"/>
      <c r="BJ457" s="105"/>
    </row>
    <row r="458" spans="2:62" ht="20.100000000000001" hidden="1" customHeight="1" outlineLevel="1">
      <c r="B458" s="100"/>
      <c r="C458" s="908"/>
      <c r="D458" s="909"/>
      <c r="E458" s="909"/>
      <c r="F458" s="910"/>
      <c r="G458" s="890"/>
      <c r="H458" s="891"/>
      <c r="I458" s="152"/>
      <c r="J458" s="152"/>
      <c r="K458" s="152"/>
      <c r="L458" s="152"/>
      <c r="M458" s="152"/>
      <c r="N458" s="152"/>
      <c r="O458" s="152"/>
      <c r="P458" s="153"/>
      <c r="Q458" s="153"/>
      <c r="R458" s="156">
        <f t="shared" si="359"/>
        <v>0</v>
      </c>
      <c r="S458" s="156">
        <f t="shared" si="360"/>
        <v>0</v>
      </c>
      <c r="U458" s="157">
        <f t="shared" si="367"/>
        <v>0</v>
      </c>
      <c r="W458" s="152"/>
      <c r="X458" s="152"/>
      <c r="Y458" s="152"/>
      <c r="Z458" s="152"/>
      <c r="AA458" s="152"/>
      <c r="AB458" s="152"/>
      <c r="AC458" s="347"/>
      <c r="AD458" s="152"/>
      <c r="AE458" s="152"/>
      <c r="AF458" s="152"/>
      <c r="AG458" s="152"/>
      <c r="AH458" s="152"/>
      <c r="AI458" s="152"/>
      <c r="AJ458" s="347"/>
      <c r="AK458" s="152"/>
      <c r="AL458" s="152"/>
      <c r="AM458" s="295"/>
      <c r="AN458" s="228"/>
      <c r="AO458" s="228"/>
      <c r="AP458" s="228"/>
      <c r="AQ458" s="228"/>
      <c r="AR458" s="228"/>
      <c r="AS458" s="348"/>
      <c r="AT458" s="264">
        <f t="shared" si="363"/>
        <v>0</v>
      </c>
      <c r="AU458" s="259"/>
      <c r="AV458" s="265">
        <f t="shared" si="364"/>
        <v>0</v>
      </c>
      <c r="AX458" s="265">
        <f t="shared" si="368"/>
        <v>0</v>
      </c>
      <c r="AZ458" s="492">
        <f t="shared" si="365"/>
        <v>0</v>
      </c>
      <c r="BB458" s="492">
        <f t="shared" si="366"/>
        <v>0</v>
      </c>
      <c r="BD458" s="265">
        <f t="shared" si="369"/>
        <v>0</v>
      </c>
      <c r="BE458" s="105"/>
      <c r="BF458" s="105"/>
      <c r="BG458" s="105"/>
      <c r="BH458" s="105"/>
      <c r="BI458" s="105"/>
      <c r="BJ458" s="105"/>
    </row>
    <row r="459" spans="2:62" ht="20.100000000000001" hidden="1" customHeight="1" outlineLevel="1">
      <c r="B459" s="100"/>
      <c r="C459" s="908"/>
      <c r="D459" s="909"/>
      <c r="E459" s="909"/>
      <c r="F459" s="910"/>
      <c r="G459" s="890"/>
      <c r="H459" s="891"/>
      <c r="I459" s="152"/>
      <c r="J459" s="152"/>
      <c r="K459" s="152"/>
      <c r="L459" s="152"/>
      <c r="M459" s="152"/>
      <c r="N459" s="152"/>
      <c r="O459" s="152"/>
      <c r="P459" s="153"/>
      <c r="Q459" s="153"/>
      <c r="R459" s="156">
        <f t="shared" si="359"/>
        <v>0</v>
      </c>
      <c r="S459" s="156">
        <f t="shared" si="360"/>
        <v>0</v>
      </c>
      <c r="U459" s="157">
        <f t="shared" si="367"/>
        <v>0</v>
      </c>
      <c r="W459" s="152"/>
      <c r="X459" s="152"/>
      <c r="Y459" s="152"/>
      <c r="Z459" s="152"/>
      <c r="AA459" s="152"/>
      <c r="AB459" s="152"/>
      <c r="AC459" s="347"/>
      <c r="AD459" s="152"/>
      <c r="AE459" s="152"/>
      <c r="AF459" s="152"/>
      <c r="AG459" s="152"/>
      <c r="AH459" s="152"/>
      <c r="AI459" s="152"/>
      <c r="AJ459" s="347"/>
      <c r="AK459" s="152"/>
      <c r="AL459" s="152"/>
      <c r="AM459" s="295"/>
      <c r="AN459" s="228"/>
      <c r="AO459" s="228"/>
      <c r="AP459" s="228"/>
      <c r="AQ459" s="228"/>
      <c r="AR459" s="228"/>
      <c r="AS459" s="348"/>
      <c r="AT459" s="264">
        <f t="shared" si="363"/>
        <v>0</v>
      </c>
      <c r="AU459" s="259"/>
      <c r="AV459" s="265">
        <f t="shared" si="364"/>
        <v>0</v>
      </c>
      <c r="AX459" s="265">
        <f t="shared" si="368"/>
        <v>0</v>
      </c>
      <c r="AZ459" s="492">
        <f t="shared" si="365"/>
        <v>0</v>
      </c>
      <c r="BB459" s="492">
        <f t="shared" si="366"/>
        <v>0</v>
      </c>
      <c r="BD459" s="265">
        <f t="shared" si="369"/>
        <v>0</v>
      </c>
      <c r="BE459" s="105"/>
      <c r="BF459" s="105"/>
      <c r="BG459" s="105"/>
      <c r="BH459" s="105"/>
      <c r="BI459" s="105"/>
      <c r="BJ459" s="105"/>
    </row>
    <row r="460" spans="2:62" ht="20.100000000000001" hidden="1" customHeight="1" outlineLevel="1">
      <c r="B460" s="100"/>
      <c r="C460" s="908"/>
      <c r="D460" s="909"/>
      <c r="E460" s="909"/>
      <c r="F460" s="910"/>
      <c r="G460" s="890"/>
      <c r="H460" s="891"/>
      <c r="I460" s="152"/>
      <c r="J460" s="152"/>
      <c r="K460" s="152"/>
      <c r="L460" s="152"/>
      <c r="M460" s="152"/>
      <c r="N460" s="152"/>
      <c r="O460" s="152"/>
      <c r="P460" s="153"/>
      <c r="Q460" s="153"/>
      <c r="R460" s="156">
        <f t="shared" si="359"/>
        <v>0</v>
      </c>
      <c r="S460" s="156">
        <f t="shared" si="360"/>
        <v>0</v>
      </c>
      <c r="U460" s="157">
        <f t="shared" si="367"/>
        <v>0</v>
      </c>
      <c r="W460" s="152"/>
      <c r="X460" s="152"/>
      <c r="Y460" s="152"/>
      <c r="Z460" s="152"/>
      <c r="AA460" s="152"/>
      <c r="AB460" s="152"/>
      <c r="AC460" s="347"/>
      <c r="AD460" s="152"/>
      <c r="AE460" s="152"/>
      <c r="AF460" s="152"/>
      <c r="AG460" s="152"/>
      <c r="AH460" s="152"/>
      <c r="AI460" s="152"/>
      <c r="AJ460" s="347"/>
      <c r="AK460" s="152"/>
      <c r="AL460" s="152"/>
      <c r="AM460" s="295"/>
      <c r="AN460" s="228"/>
      <c r="AO460" s="228"/>
      <c r="AP460" s="228"/>
      <c r="AQ460" s="228"/>
      <c r="AR460" s="228"/>
      <c r="AS460" s="348"/>
      <c r="AT460" s="264">
        <f t="shared" si="363"/>
        <v>0</v>
      </c>
      <c r="AU460" s="259"/>
      <c r="AV460" s="265">
        <f t="shared" si="364"/>
        <v>0</v>
      </c>
      <c r="AX460" s="265">
        <f t="shared" si="368"/>
        <v>0</v>
      </c>
      <c r="AZ460" s="492">
        <f t="shared" si="365"/>
        <v>0</v>
      </c>
      <c r="BB460" s="492">
        <f t="shared" si="366"/>
        <v>0</v>
      </c>
      <c r="BD460" s="265">
        <f t="shared" si="369"/>
        <v>0</v>
      </c>
      <c r="BE460" s="105"/>
      <c r="BF460" s="105"/>
      <c r="BG460" s="105"/>
      <c r="BH460" s="105"/>
      <c r="BI460" s="105"/>
      <c r="BJ460" s="105"/>
    </row>
    <row r="461" spans="2:62" ht="20.100000000000001" hidden="1" customHeight="1" outlineLevel="1">
      <c r="B461" s="100"/>
      <c r="C461" s="908"/>
      <c r="D461" s="909"/>
      <c r="E461" s="909"/>
      <c r="F461" s="910"/>
      <c r="G461" s="890"/>
      <c r="H461" s="891"/>
      <c r="I461" s="152"/>
      <c r="J461" s="152"/>
      <c r="K461" s="152"/>
      <c r="L461" s="152"/>
      <c r="M461" s="152"/>
      <c r="N461" s="152"/>
      <c r="O461" s="152"/>
      <c r="P461" s="153"/>
      <c r="Q461" s="153"/>
      <c r="R461" s="156">
        <f t="shared" si="359"/>
        <v>0</v>
      </c>
      <c r="S461" s="156">
        <f t="shared" si="360"/>
        <v>0</v>
      </c>
      <c r="U461" s="157">
        <f t="shared" si="367"/>
        <v>0</v>
      </c>
      <c r="W461" s="152"/>
      <c r="X461" s="152"/>
      <c r="Y461" s="152"/>
      <c r="Z461" s="152"/>
      <c r="AA461" s="152"/>
      <c r="AB461" s="152"/>
      <c r="AC461" s="347"/>
      <c r="AD461" s="152"/>
      <c r="AE461" s="152"/>
      <c r="AF461" s="152"/>
      <c r="AG461" s="152"/>
      <c r="AH461" s="152"/>
      <c r="AI461" s="152"/>
      <c r="AJ461" s="347"/>
      <c r="AK461" s="152"/>
      <c r="AL461" s="152"/>
      <c r="AM461" s="295"/>
      <c r="AN461" s="228"/>
      <c r="AO461" s="228"/>
      <c r="AP461" s="228"/>
      <c r="AQ461" s="228"/>
      <c r="AR461" s="228"/>
      <c r="AS461" s="348"/>
      <c r="AT461" s="264">
        <f t="shared" si="363"/>
        <v>0</v>
      </c>
      <c r="AU461" s="259"/>
      <c r="AV461" s="265">
        <f t="shared" si="364"/>
        <v>0</v>
      </c>
      <c r="AX461" s="265">
        <f t="shared" si="368"/>
        <v>0</v>
      </c>
      <c r="AZ461" s="492">
        <f t="shared" si="365"/>
        <v>0</v>
      </c>
      <c r="BB461" s="492">
        <f t="shared" si="366"/>
        <v>0</v>
      </c>
      <c r="BD461" s="265">
        <f t="shared" si="369"/>
        <v>0</v>
      </c>
      <c r="BE461" s="105"/>
      <c r="BF461" s="105"/>
      <c r="BG461" s="105"/>
      <c r="BH461" s="105"/>
      <c r="BI461" s="105"/>
      <c r="BJ461" s="105"/>
    </row>
    <row r="462" spans="2:62" ht="20.100000000000001" hidden="1" customHeight="1" outlineLevel="1">
      <c r="B462" s="100"/>
      <c r="C462" s="908"/>
      <c r="D462" s="909"/>
      <c r="E462" s="909"/>
      <c r="F462" s="910"/>
      <c r="G462" s="890"/>
      <c r="H462" s="891"/>
      <c r="I462" s="152"/>
      <c r="J462" s="152"/>
      <c r="K462" s="152"/>
      <c r="L462" s="152"/>
      <c r="M462" s="152"/>
      <c r="N462" s="152"/>
      <c r="O462" s="152"/>
      <c r="P462" s="153"/>
      <c r="Q462" s="153"/>
      <c r="R462" s="156">
        <f t="shared" si="359"/>
        <v>0</v>
      </c>
      <c r="S462" s="156">
        <f t="shared" si="360"/>
        <v>0</v>
      </c>
      <c r="U462" s="157">
        <f t="shared" si="367"/>
        <v>0</v>
      </c>
      <c r="W462" s="152"/>
      <c r="X462" s="152"/>
      <c r="Y462" s="152"/>
      <c r="Z462" s="152"/>
      <c r="AA462" s="152"/>
      <c r="AB462" s="152"/>
      <c r="AC462" s="347"/>
      <c r="AD462" s="152"/>
      <c r="AE462" s="152"/>
      <c r="AF462" s="152"/>
      <c r="AG462" s="152"/>
      <c r="AH462" s="152"/>
      <c r="AI462" s="152"/>
      <c r="AJ462" s="347"/>
      <c r="AK462" s="152"/>
      <c r="AL462" s="152"/>
      <c r="AM462" s="295"/>
      <c r="AN462" s="228"/>
      <c r="AO462" s="228"/>
      <c r="AP462" s="228"/>
      <c r="AQ462" s="228"/>
      <c r="AR462" s="228"/>
      <c r="AS462" s="348"/>
      <c r="AT462" s="264">
        <f t="shared" si="363"/>
        <v>0</v>
      </c>
      <c r="AU462" s="259"/>
      <c r="AV462" s="265">
        <f t="shared" si="364"/>
        <v>0</v>
      </c>
      <c r="AX462" s="265">
        <f t="shared" si="368"/>
        <v>0</v>
      </c>
      <c r="AZ462" s="492">
        <f t="shared" si="365"/>
        <v>0</v>
      </c>
      <c r="BB462" s="492">
        <f t="shared" si="366"/>
        <v>0</v>
      </c>
      <c r="BD462" s="265">
        <f t="shared" si="369"/>
        <v>0</v>
      </c>
      <c r="BE462" s="105"/>
      <c r="BF462" s="105"/>
      <c r="BG462" s="105"/>
      <c r="BH462" s="105"/>
      <c r="BI462" s="105"/>
      <c r="BJ462" s="105"/>
    </row>
    <row r="463" spans="2:62" ht="20.100000000000001" hidden="1" customHeight="1" outlineLevel="1">
      <c r="B463" s="100"/>
      <c r="C463" s="908"/>
      <c r="D463" s="909"/>
      <c r="E463" s="909"/>
      <c r="F463" s="910"/>
      <c r="G463" s="890"/>
      <c r="H463" s="891"/>
      <c r="I463" s="152"/>
      <c r="J463" s="152"/>
      <c r="K463" s="152"/>
      <c r="L463" s="152"/>
      <c r="M463" s="152"/>
      <c r="N463" s="152"/>
      <c r="O463" s="152"/>
      <c r="P463" s="153"/>
      <c r="Q463" s="153"/>
      <c r="R463" s="156">
        <f t="shared" si="359"/>
        <v>0</v>
      </c>
      <c r="S463" s="156">
        <f t="shared" si="360"/>
        <v>0</v>
      </c>
      <c r="U463" s="157">
        <f t="shared" si="367"/>
        <v>0</v>
      </c>
      <c r="W463" s="152"/>
      <c r="X463" s="152"/>
      <c r="Y463" s="152"/>
      <c r="Z463" s="152"/>
      <c r="AA463" s="152"/>
      <c r="AB463" s="152"/>
      <c r="AC463" s="347"/>
      <c r="AD463" s="152"/>
      <c r="AE463" s="152"/>
      <c r="AF463" s="152"/>
      <c r="AG463" s="152"/>
      <c r="AH463" s="152"/>
      <c r="AI463" s="152"/>
      <c r="AJ463" s="347"/>
      <c r="AK463" s="152"/>
      <c r="AL463" s="152"/>
      <c r="AM463" s="295"/>
      <c r="AN463" s="228"/>
      <c r="AO463" s="228"/>
      <c r="AP463" s="228"/>
      <c r="AQ463" s="228"/>
      <c r="AR463" s="228"/>
      <c r="AS463" s="348"/>
      <c r="AT463" s="264">
        <f t="shared" si="363"/>
        <v>0</v>
      </c>
      <c r="AU463" s="259"/>
      <c r="AV463" s="265">
        <f t="shared" si="364"/>
        <v>0</v>
      </c>
      <c r="AX463" s="265">
        <f t="shared" si="368"/>
        <v>0</v>
      </c>
      <c r="AZ463" s="492">
        <f t="shared" si="365"/>
        <v>0</v>
      </c>
      <c r="BB463" s="492">
        <f t="shared" si="366"/>
        <v>0</v>
      </c>
      <c r="BD463" s="265">
        <f t="shared" si="369"/>
        <v>0</v>
      </c>
      <c r="BE463" s="105"/>
      <c r="BF463" s="105"/>
      <c r="BG463" s="105"/>
      <c r="BH463" s="105"/>
      <c r="BI463" s="105"/>
      <c r="BJ463" s="105"/>
    </row>
    <row r="464" spans="2:62" ht="20.100000000000001" hidden="1" customHeight="1" outlineLevel="1">
      <c r="B464" s="100"/>
      <c r="C464" s="908"/>
      <c r="D464" s="909"/>
      <c r="E464" s="909"/>
      <c r="F464" s="910"/>
      <c r="G464" s="890"/>
      <c r="H464" s="891"/>
      <c r="I464" s="152"/>
      <c r="J464" s="152"/>
      <c r="K464" s="152"/>
      <c r="L464" s="152"/>
      <c r="M464" s="152"/>
      <c r="N464" s="152"/>
      <c r="O464" s="152"/>
      <c r="P464" s="153"/>
      <c r="Q464" s="153"/>
      <c r="R464" s="156">
        <f t="shared" si="359"/>
        <v>0</v>
      </c>
      <c r="S464" s="156">
        <f t="shared" si="360"/>
        <v>0</v>
      </c>
      <c r="U464" s="157">
        <f t="shared" si="367"/>
        <v>0</v>
      </c>
      <c r="W464" s="152"/>
      <c r="X464" s="152"/>
      <c r="Y464" s="152"/>
      <c r="Z464" s="152"/>
      <c r="AA464" s="152"/>
      <c r="AB464" s="152"/>
      <c r="AC464" s="347"/>
      <c r="AD464" s="152"/>
      <c r="AE464" s="152"/>
      <c r="AF464" s="152"/>
      <c r="AG464" s="152"/>
      <c r="AH464" s="152"/>
      <c r="AI464" s="152"/>
      <c r="AJ464" s="347"/>
      <c r="AK464" s="152"/>
      <c r="AL464" s="152"/>
      <c r="AM464" s="295"/>
      <c r="AN464" s="228"/>
      <c r="AO464" s="228"/>
      <c r="AP464" s="228"/>
      <c r="AQ464" s="228"/>
      <c r="AR464" s="228"/>
      <c r="AS464" s="348"/>
      <c r="AT464" s="264">
        <f t="shared" si="363"/>
        <v>0</v>
      </c>
      <c r="AU464" s="259"/>
      <c r="AV464" s="265">
        <f t="shared" si="364"/>
        <v>0</v>
      </c>
      <c r="AX464" s="265">
        <f t="shared" si="368"/>
        <v>0</v>
      </c>
      <c r="AZ464" s="492">
        <f t="shared" si="365"/>
        <v>0</v>
      </c>
      <c r="BB464" s="492">
        <f t="shared" si="366"/>
        <v>0</v>
      </c>
      <c r="BD464" s="265">
        <f t="shared" si="369"/>
        <v>0</v>
      </c>
      <c r="BE464" s="105"/>
      <c r="BF464" s="105"/>
      <c r="BG464" s="105"/>
      <c r="BH464" s="105"/>
      <c r="BI464" s="105"/>
      <c r="BJ464" s="105"/>
    </row>
    <row r="465" spans="2:62" ht="20.100000000000001" hidden="1" customHeight="1" outlineLevel="1">
      <c r="B465" s="100"/>
      <c r="C465" s="908"/>
      <c r="D465" s="909"/>
      <c r="E465" s="909"/>
      <c r="F465" s="910"/>
      <c r="G465" s="890"/>
      <c r="H465" s="891"/>
      <c r="I465" s="152"/>
      <c r="J465" s="152"/>
      <c r="K465" s="152"/>
      <c r="L465" s="152"/>
      <c r="M465" s="152"/>
      <c r="N465" s="152"/>
      <c r="O465" s="152"/>
      <c r="P465" s="153"/>
      <c r="Q465" s="153"/>
      <c r="R465" s="156">
        <f t="shared" si="359"/>
        <v>0</v>
      </c>
      <c r="S465" s="156">
        <f t="shared" si="360"/>
        <v>0</v>
      </c>
      <c r="U465" s="157">
        <f t="shared" si="367"/>
        <v>0</v>
      </c>
      <c r="W465" s="152"/>
      <c r="X465" s="152"/>
      <c r="Y465" s="152"/>
      <c r="Z465" s="152"/>
      <c r="AA465" s="152"/>
      <c r="AB465" s="152"/>
      <c r="AC465" s="347"/>
      <c r="AD465" s="152"/>
      <c r="AE465" s="152"/>
      <c r="AF465" s="152"/>
      <c r="AG465" s="152"/>
      <c r="AH465" s="152"/>
      <c r="AI465" s="152"/>
      <c r="AJ465" s="347"/>
      <c r="AK465" s="152"/>
      <c r="AL465" s="152"/>
      <c r="AM465" s="295"/>
      <c r="AN465" s="228"/>
      <c r="AO465" s="228"/>
      <c r="AP465" s="228"/>
      <c r="AQ465" s="228"/>
      <c r="AR465" s="228"/>
      <c r="AS465" s="348"/>
      <c r="AT465" s="264">
        <f t="shared" si="363"/>
        <v>0</v>
      </c>
      <c r="AU465" s="259"/>
      <c r="AV465" s="265">
        <f t="shared" si="364"/>
        <v>0</v>
      </c>
      <c r="AX465" s="265">
        <f t="shared" si="368"/>
        <v>0</v>
      </c>
      <c r="AZ465" s="492">
        <f t="shared" si="365"/>
        <v>0</v>
      </c>
      <c r="BB465" s="492">
        <f t="shared" si="366"/>
        <v>0</v>
      </c>
      <c r="BD465" s="265">
        <f t="shared" si="369"/>
        <v>0</v>
      </c>
      <c r="BE465" s="105"/>
      <c r="BF465" s="105"/>
      <c r="BG465" s="105"/>
      <c r="BH465" s="105"/>
      <c r="BI465" s="105"/>
      <c r="BJ465" s="105"/>
    </row>
    <row r="466" spans="2:62" ht="20.100000000000001" hidden="1" customHeight="1" outlineLevel="1">
      <c r="B466" s="100"/>
      <c r="C466" s="908"/>
      <c r="D466" s="909"/>
      <c r="E466" s="909"/>
      <c r="F466" s="910"/>
      <c r="G466" s="890"/>
      <c r="H466" s="891"/>
      <c r="I466" s="152"/>
      <c r="J466" s="152"/>
      <c r="K466" s="152"/>
      <c r="L466" s="152"/>
      <c r="M466" s="152"/>
      <c r="N466" s="152"/>
      <c r="O466" s="152"/>
      <c r="P466" s="153"/>
      <c r="Q466" s="153"/>
      <c r="R466" s="156">
        <f t="shared" si="359"/>
        <v>0</v>
      </c>
      <c r="S466" s="156">
        <f t="shared" si="360"/>
        <v>0</v>
      </c>
      <c r="U466" s="157">
        <f t="shared" si="367"/>
        <v>0</v>
      </c>
      <c r="W466" s="152"/>
      <c r="X466" s="152"/>
      <c r="Y466" s="152"/>
      <c r="Z466" s="152"/>
      <c r="AA466" s="152"/>
      <c r="AB466" s="152"/>
      <c r="AC466" s="347"/>
      <c r="AD466" s="152"/>
      <c r="AE466" s="152"/>
      <c r="AF466" s="152"/>
      <c r="AG466" s="152"/>
      <c r="AH466" s="152"/>
      <c r="AI466" s="152"/>
      <c r="AJ466" s="347"/>
      <c r="AK466" s="152"/>
      <c r="AL466" s="152"/>
      <c r="AM466" s="295"/>
      <c r="AN466" s="228"/>
      <c r="AO466" s="228"/>
      <c r="AP466" s="228"/>
      <c r="AQ466" s="228"/>
      <c r="AR466" s="228"/>
      <c r="AS466" s="348"/>
      <c r="AT466" s="264">
        <f t="shared" si="363"/>
        <v>0</v>
      </c>
      <c r="AU466" s="259"/>
      <c r="AV466" s="265">
        <f t="shared" si="364"/>
        <v>0</v>
      </c>
      <c r="AX466" s="265">
        <f t="shared" si="368"/>
        <v>0</v>
      </c>
      <c r="AZ466" s="492">
        <f t="shared" si="365"/>
        <v>0</v>
      </c>
      <c r="BB466" s="492">
        <f t="shared" si="366"/>
        <v>0</v>
      </c>
      <c r="BD466" s="265">
        <f t="shared" si="369"/>
        <v>0</v>
      </c>
      <c r="BE466" s="105"/>
      <c r="BF466" s="105"/>
      <c r="BG466" s="105"/>
      <c r="BH466" s="105"/>
      <c r="BI466" s="105"/>
      <c r="BJ466" s="105"/>
    </row>
    <row r="467" spans="2:62" ht="20.100000000000001" hidden="1" customHeight="1" outlineLevel="1">
      <c r="B467" s="100"/>
      <c r="C467" s="908"/>
      <c r="D467" s="909"/>
      <c r="E467" s="909"/>
      <c r="F467" s="910"/>
      <c r="G467" s="890"/>
      <c r="H467" s="891"/>
      <c r="I467" s="152"/>
      <c r="J467" s="152"/>
      <c r="K467" s="152"/>
      <c r="L467" s="152"/>
      <c r="M467" s="152"/>
      <c r="N467" s="152"/>
      <c r="O467" s="152"/>
      <c r="P467" s="153"/>
      <c r="Q467" s="153"/>
      <c r="R467" s="156">
        <f t="shared" si="359"/>
        <v>0</v>
      </c>
      <c r="S467" s="156">
        <f t="shared" si="360"/>
        <v>0</v>
      </c>
      <c r="U467" s="157">
        <f t="shared" si="367"/>
        <v>0</v>
      </c>
      <c r="W467" s="152"/>
      <c r="X467" s="152"/>
      <c r="Y467" s="152"/>
      <c r="Z467" s="152"/>
      <c r="AA467" s="152"/>
      <c r="AB467" s="152"/>
      <c r="AC467" s="347"/>
      <c r="AD467" s="152"/>
      <c r="AE467" s="152"/>
      <c r="AF467" s="152"/>
      <c r="AG467" s="152"/>
      <c r="AH467" s="152"/>
      <c r="AI467" s="152"/>
      <c r="AJ467" s="347"/>
      <c r="AK467" s="152"/>
      <c r="AL467" s="152"/>
      <c r="AM467" s="295"/>
      <c r="AN467" s="228"/>
      <c r="AO467" s="228"/>
      <c r="AP467" s="228"/>
      <c r="AQ467" s="228"/>
      <c r="AR467" s="228"/>
      <c r="AS467" s="348"/>
      <c r="AT467" s="264">
        <f t="shared" si="363"/>
        <v>0</v>
      </c>
      <c r="AU467" s="259"/>
      <c r="AV467" s="265">
        <f t="shared" si="364"/>
        <v>0</v>
      </c>
      <c r="AX467" s="265">
        <f t="shared" si="368"/>
        <v>0</v>
      </c>
      <c r="AZ467" s="492">
        <f t="shared" si="365"/>
        <v>0</v>
      </c>
      <c r="BB467" s="492">
        <f t="shared" si="366"/>
        <v>0</v>
      </c>
      <c r="BD467" s="265">
        <f t="shared" si="369"/>
        <v>0</v>
      </c>
      <c r="BE467" s="105"/>
      <c r="BF467" s="105"/>
      <c r="BG467" s="105"/>
      <c r="BH467" s="105"/>
      <c r="BI467" s="105"/>
      <c r="BJ467" s="105"/>
    </row>
    <row r="468" spans="2:62" ht="20.100000000000001" hidden="1" customHeight="1" outlineLevel="1">
      <c r="B468" s="100"/>
      <c r="C468" s="908"/>
      <c r="D468" s="909"/>
      <c r="E468" s="909"/>
      <c r="F468" s="910"/>
      <c r="G468" s="890"/>
      <c r="H468" s="891"/>
      <c r="I468" s="152"/>
      <c r="J468" s="152"/>
      <c r="K468" s="152"/>
      <c r="L468" s="152"/>
      <c r="M468" s="152"/>
      <c r="N468" s="152"/>
      <c r="O468" s="152"/>
      <c r="P468" s="153"/>
      <c r="Q468" s="153"/>
      <c r="R468" s="156">
        <f t="shared" si="359"/>
        <v>0</v>
      </c>
      <c r="S468" s="156">
        <f t="shared" si="360"/>
        <v>0</v>
      </c>
      <c r="U468" s="157">
        <f t="shared" si="367"/>
        <v>0</v>
      </c>
      <c r="W468" s="152"/>
      <c r="X468" s="152"/>
      <c r="Y468" s="152"/>
      <c r="Z468" s="152"/>
      <c r="AA468" s="152"/>
      <c r="AB468" s="152"/>
      <c r="AC468" s="347"/>
      <c r="AD468" s="152"/>
      <c r="AE468" s="152"/>
      <c r="AF468" s="152"/>
      <c r="AG468" s="152"/>
      <c r="AH468" s="152"/>
      <c r="AI468" s="152"/>
      <c r="AJ468" s="347"/>
      <c r="AK468" s="152"/>
      <c r="AL468" s="152"/>
      <c r="AM468" s="295"/>
      <c r="AN468" s="228"/>
      <c r="AO468" s="228"/>
      <c r="AP468" s="228"/>
      <c r="AQ468" s="228"/>
      <c r="AR468" s="228"/>
      <c r="AS468" s="348"/>
      <c r="AT468" s="264">
        <f t="shared" si="363"/>
        <v>0</v>
      </c>
      <c r="AU468" s="259"/>
      <c r="AV468" s="265">
        <f t="shared" si="364"/>
        <v>0</v>
      </c>
      <c r="AX468" s="265">
        <f t="shared" si="368"/>
        <v>0</v>
      </c>
      <c r="AZ468" s="492">
        <f t="shared" si="365"/>
        <v>0</v>
      </c>
      <c r="BB468" s="492">
        <f t="shared" si="366"/>
        <v>0</v>
      </c>
      <c r="BD468" s="265">
        <f t="shared" si="369"/>
        <v>0</v>
      </c>
      <c r="BE468" s="105"/>
      <c r="BF468" s="105"/>
      <c r="BG468" s="105"/>
      <c r="BH468" s="105"/>
      <c r="BI468" s="105"/>
      <c r="BJ468" s="105"/>
    </row>
    <row r="469" spans="2:62" ht="20.100000000000001" hidden="1" customHeight="1" outlineLevel="1">
      <c r="B469" s="100"/>
      <c r="C469" s="908"/>
      <c r="D469" s="909"/>
      <c r="E469" s="909"/>
      <c r="F469" s="910"/>
      <c r="G469" s="890"/>
      <c r="H469" s="891"/>
      <c r="I469" s="152"/>
      <c r="J469" s="152"/>
      <c r="K469" s="152"/>
      <c r="L469" s="152"/>
      <c r="M469" s="152"/>
      <c r="N469" s="152"/>
      <c r="O469" s="152"/>
      <c r="P469" s="153"/>
      <c r="Q469" s="153"/>
      <c r="R469" s="156">
        <f t="shared" si="359"/>
        <v>0</v>
      </c>
      <c r="S469" s="156">
        <f t="shared" si="360"/>
        <v>0</v>
      </c>
      <c r="U469" s="157">
        <f t="shared" si="367"/>
        <v>0</v>
      </c>
      <c r="W469" s="152"/>
      <c r="X469" s="152"/>
      <c r="Y469" s="152"/>
      <c r="Z469" s="152"/>
      <c r="AA469" s="152"/>
      <c r="AB469" s="152"/>
      <c r="AC469" s="347"/>
      <c r="AD469" s="152"/>
      <c r="AE469" s="152"/>
      <c r="AF469" s="152"/>
      <c r="AG469" s="152"/>
      <c r="AH469" s="152"/>
      <c r="AI469" s="152"/>
      <c r="AJ469" s="347"/>
      <c r="AK469" s="152"/>
      <c r="AL469" s="152"/>
      <c r="AM469" s="295"/>
      <c r="AN469" s="228"/>
      <c r="AO469" s="228"/>
      <c r="AP469" s="228"/>
      <c r="AQ469" s="228"/>
      <c r="AR469" s="228"/>
      <c r="AS469" s="348"/>
      <c r="AT469" s="264">
        <f t="shared" si="363"/>
        <v>0</v>
      </c>
      <c r="AU469" s="259"/>
      <c r="AV469" s="265">
        <f t="shared" si="364"/>
        <v>0</v>
      </c>
      <c r="AX469" s="265">
        <f t="shared" si="368"/>
        <v>0</v>
      </c>
      <c r="AZ469" s="492">
        <f t="shared" si="365"/>
        <v>0</v>
      </c>
      <c r="BB469" s="492">
        <f t="shared" si="366"/>
        <v>0</v>
      </c>
      <c r="BD469" s="265">
        <f t="shared" si="369"/>
        <v>0</v>
      </c>
      <c r="BE469" s="105"/>
      <c r="BF469" s="105"/>
      <c r="BG469" s="105"/>
      <c r="BH469" s="105"/>
      <c r="BI469" s="105"/>
      <c r="BJ469" s="105"/>
    </row>
    <row r="470" spans="2:62" ht="9.9499999999999993" hidden="1" customHeight="1" outlineLevel="1">
      <c r="B470" s="101"/>
      <c r="C470" s="208"/>
      <c r="D470" s="208"/>
      <c r="E470" s="208"/>
      <c r="F470" s="208"/>
      <c r="G470" s="237"/>
      <c r="H470" s="207"/>
      <c r="I470" s="257"/>
      <c r="J470" s="257"/>
      <c r="K470" s="257"/>
      <c r="L470" s="257"/>
      <c r="M470" s="257"/>
      <c r="N470" s="257"/>
      <c r="O470" s="257"/>
      <c r="P470" s="256"/>
      <c r="Q470" s="102"/>
      <c r="R470" s="102"/>
      <c r="S470" s="102"/>
      <c r="U470" s="98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Z470" s="493"/>
      <c r="BE470" s="105"/>
      <c r="BF470" s="105"/>
      <c r="BG470" s="105"/>
      <c r="BH470" s="105"/>
      <c r="BI470" s="105"/>
      <c r="BJ470" s="105"/>
    </row>
    <row r="471" spans="2:62" ht="20.100000000000001" customHeight="1" collapsed="1">
      <c r="B471" s="8">
        <f>B454+1</f>
        <v>28</v>
      </c>
      <c r="C471" s="916"/>
      <c r="D471" s="917"/>
      <c r="E471" s="917"/>
      <c r="F471" s="918"/>
      <c r="G471" s="429"/>
      <c r="H471" s="206">
        <v>1</v>
      </c>
      <c r="I471" s="642">
        <f t="shared" ref="I471" si="370">$H471*SUM(I472:I486)</f>
        <v>0</v>
      </c>
      <c r="J471" s="643">
        <f t="shared" ref="J471:O471" si="371">$H471*SUM(J472:J486)</f>
        <v>0</v>
      </c>
      <c r="K471" s="644">
        <f t="shared" si="371"/>
        <v>0</v>
      </c>
      <c r="L471" s="645">
        <f t="shared" si="371"/>
        <v>0</v>
      </c>
      <c r="M471" s="645">
        <f t="shared" si="371"/>
        <v>0</v>
      </c>
      <c r="N471" s="644">
        <f t="shared" si="371"/>
        <v>0</v>
      </c>
      <c r="O471" s="642">
        <f t="shared" si="371"/>
        <v>0</v>
      </c>
      <c r="P471" s="209">
        <f t="shared" ref="P471:Q471" si="372">$H471*SUM(P472:P486)</f>
        <v>0</v>
      </c>
      <c r="Q471" s="210">
        <f t="shared" si="372"/>
        <v>0</v>
      </c>
      <c r="R471" s="136">
        <f t="shared" ref="R471:R486" si="373">P471*(1+Gewinn)*(1+SicherheitAngebot)</f>
        <v>0</v>
      </c>
      <c r="S471" s="137">
        <f t="shared" ref="S471:S486" si="374">Q471*(1+MGKZ)*(1+Gewinn)*(1+SicherheitAngebot)</f>
        <v>0</v>
      </c>
      <c r="U471" s="10">
        <f>I471*$I$7+J471*$J$7+K471*$K$7+L471*$L$7+M471*$M$7+N471*$N$7+O471*$O$7+R471+S471</f>
        <v>0</v>
      </c>
      <c r="W471" s="646">
        <f t="shared" ref="W471:AB471" si="375">$H471*SUM(W472:W486)</f>
        <v>0</v>
      </c>
      <c r="X471" s="647">
        <f t="shared" si="375"/>
        <v>0</v>
      </c>
      <c r="Y471" s="648">
        <f t="shared" si="375"/>
        <v>0</v>
      </c>
      <c r="Z471" s="649">
        <f t="shared" si="375"/>
        <v>0</v>
      </c>
      <c r="AA471" s="648">
        <f t="shared" si="375"/>
        <v>0</v>
      </c>
      <c r="AB471" s="646">
        <f t="shared" si="375"/>
        <v>0</v>
      </c>
      <c r="AC471" s="258"/>
      <c r="AD471" s="646">
        <f t="shared" ref="AD471:AM471" si="376">$H471*SUM(AD472:AD486)</f>
        <v>0</v>
      </c>
      <c r="AE471" s="647">
        <f t="shared" si="376"/>
        <v>0</v>
      </c>
      <c r="AF471" s="648">
        <f t="shared" si="376"/>
        <v>0</v>
      </c>
      <c r="AG471" s="649">
        <f t="shared" si="376"/>
        <v>0</v>
      </c>
      <c r="AH471" s="648">
        <f t="shared" si="376"/>
        <v>0</v>
      </c>
      <c r="AI471" s="646">
        <f t="shared" si="376"/>
        <v>0</v>
      </c>
      <c r="AJ471" s="258"/>
      <c r="AK471" s="653">
        <f t="shared" si="376"/>
        <v>0</v>
      </c>
      <c r="AL471" s="653">
        <f t="shared" si="376"/>
        <v>0</v>
      </c>
      <c r="AM471" s="653">
        <f t="shared" si="376"/>
        <v>0</v>
      </c>
      <c r="AN471" s="227">
        <f>$H471*SUM(AN472:AN486)*(1+Gewinn)*(1+SicherheitAngebot)</f>
        <v>0</v>
      </c>
      <c r="AO471" s="227">
        <f>$H471*SUM(AO472:AO486)*(1+Gewinn)*(1+SicherheitAngebot)</f>
        <v>0</v>
      </c>
      <c r="AP471" s="227">
        <f>$H471*SUM(AP472:AP486)*(1+Gewinn)*(1+SicherheitAngebot)</f>
        <v>0</v>
      </c>
      <c r="AQ471" s="227">
        <f>$H471*SUM(AQ472:AQ486)*(1+Gewinn)*(1+SicherheitAngebot)</f>
        <v>0</v>
      </c>
      <c r="AR471" s="227">
        <f>$H471*SUM(AR472:AR486)*(1+Gewinn)*(1+SicherheitAngebot)</f>
        <v>0</v>
      </c>
      <c r="AS471" s="262"/>
      <c r="AT471" s="263">
        <f t="shared" si="363"/>
        <v>0</v>
      </c>
      <c r="AU471" s="259"/>
      <c r="AV471" s="491">
        <f>AK471*$AK$7+AL471*$AL$7+AM471*$AM$7+SUM(AN471:AR471)+AT471/Zuschläge_IBN+AT471</f>
        <v>0</v>
      </c>
      <c r="AX471" s="685">
        <f>U471+AV471</f>
        <v>0</v>
      </c>
      <c r="AZ471" s="490">
        <f>IF(H471&gt;0,U471/(1+SicherheitAngebot)*(1+Sicherheit),0)</f>
        <v>0</v>
      </c>
      <c r="BB471" s="490">
        <f>IF(H471&gt;0,AV471/(1+SicherheitAngebot)*(1+Sicherheit),0)</f>
        <v>0</v>
      </c>
      <c r="BD471" s="490">
        <f>AZ471+BB471</f>
        <v>0</v>
      </c>
      <c r="BE471" s="105"/>
      <c r="BF471" s="105"/>
      <c r="BG471" s="105"/>
      <c r="BH471" s="105"/>
      <c r="BI471" s="105"/>
      <c r="BJ471" s="105"/>
    </row>
    <row r="472" spans="2:62" ht="20.100000000000001" hidden="1" customHeight="1" outlineLevel="1">
      <c r="B472" s="99"/>
      <c r="C472" s="908"/>
      <c r="D472" s="909"/>
      <c r="E472" s="909"/>
      <c r="F472" s="910"/>
      <c r="G472" s="890"/>
      <c r="H472" s="901"/>
      <c r="I472" s="152"/>
      <c r="J472" s="152"/>
      <c r="K472" s="152"/>
      <c r="L472" s="152"/>
      <c r="M472" s="152"/>
      <c r="N472" s="152"/>
      <c r="O472" s="152"/>
      <c r="P472" s="153"/>
      <c r="Q472" s="153"/>
      <c r="R472" s="156">
        <f t="shared" si="373"/>
        <v>0</v>
      </c>
      <c r="S472" s="156">
        <f t="shared" si="374"/>
        <v>0</v>
      </c>
      <c r="U472" s="157">
        <f>I472*$I$7+J472*$J$7+K472*$K$7+L472*$L$7+M472*$M$7+N472*$N$7+O472*$O$7+R472+S472</f>
        <v>0</v>
      </c>
      <c r="W472" s="152"/>
      <c r="X472" s="152"/>
      <c r="Y472" s="152"/>
      <c r="Z472" s="152"/>
      <c r="AA472" s="152"/>
      <c r="AB472" s="152"/>
      <c r="AC472" s="347"/>
      <c r="AD472" s="152"/>
      <c r="AE472" s="152"/>
      <c r="AF472" s="152"/>
      <c r="AG472" s="152"/>
      <c r="AH472" s="152"/>
      <c r="AI472" s="152"/>
      <c r="AJ472" s="347"/>
      <c r="AK472" s="152"/>
      <c r="AL472" s="152"/>
      <c r="AM472" s="295"/>
      <c r="AN472" s="228"/>
      <c r="AO472" s="228"/>
      <c r="AP472" s="228"/>
      <c r="AQ472" s="228"/>
      <c r="AR472" s="228"/>
      <c r="AS472" s="348"/>
      <c r="AT472" s="264">
        <f t="shared" si="363"/>
        <v>0</v>
      </c>
      <c r="AU472" s="259"/>
      <c r="AV472" s="265">
        <f t="shared" ref="AV472:AV486" si="377">AK472*$AK$7+AL472*$AL$7+AM472*$AM$7+SUM(AN472:AR472)*(1+Gewinn)*(1+SicherheitAngebot)+AT472/Zuschläge_IBN+AT472</f>
        <v>0</v>
      </c>
      <c r="AX472" s="265">
        <f>U472+AV472</f>
        <v>0</v>
      </c>
      <c r="AZ472" s="492">
        <f t="shared" ref="AZ472:AZ486" si="378">U472/(1+SicherheitAngebot)*(1+Sicherheit)</f>
        <v>0</v>
      </c>
      <c r="BB472" s="492">
        <f t="shared" ref="BB472:BB486" si="379">AV472/(1+SicherheitAngebot)*(1+Sicherheit)</f>
        <v>0</v>
      </c>
      <c r="BD472" s="265">
        <f>AZ472+BB472</f>
        <v>0</v>
      </c>
      <c r="BE472" s="105"/>
      <c r="BF472" s="105"/>
      <c r="BG472" s="105"/>
      <c r="BH472" s="105"/>
      <c r="BI472" s="105"/>
      <c r="BJ472" s="105"/>
    </row>
    <row r="473" spans="2:62" ht="20.100000000000001" hidden="1" customHeight="1" outlineLevel="1">
      <c r="B473" s="100"/>
      <c r="C473" s="908"/>
      <c r="D473" s="909"/>
      <c r="E473" s="909"/>
      <c r="F473" s="910"/>
      <c r="G473" s="890"/>
      <c r="H473" s="891"/>
      <c r="I473" s="152"/>
      <c r="J473" s="152"/>
      <c r="K473" s="152"/>
      <c r="L473" s="152"/>
      <c r="M473" s="152"/>
      <c r="N473" s="152"/>
      <c r="O473" s="152"/>
      <c r="P473" s="153"/>
      <c r="Q473" s="153"/>
      <c r="R473" s="156">
        <f t="shared" si="373"/>
        <v>0</v>
      </c>
      <c r="S473" s="156">
        <f t="shared" si="374"/>
        <v>0</v>
      </c>
      <c r="U473" s="157">
        <f t="shared" ref="U473:U486" si="380">I473*$I$7+J473*$J$7+K473*$K$7+L473*$L$7+M473*$M$7+N473*$N$7+O473*$O$7+R473+S473</f>
        <v>0</v>
      </c>
      <c r="W473" s="152"/>
      <c r="X473" s="152"/>
      <c r="Y473" s="152"/>
      <c r="Z473" s="152"/>
      <c r="AA473" s="152"/>
      <c r="AB473" s="152"/>
      <c r="AC473" s="347"/>
      <c r="AD473" s="152"/>
      <c r="AE473" s="152"/>
      <c r="AF473" s="152"/>
      <c r="AG473" s="152"/>
      <c r="AH473" s="152"/>
      <c r="AI473" s="152"/>
      <c r="AJ473" s="347"/>
      <c r="AK473" s="152"/>
      <c r="AL473" s="152"/>
      <c r="AM473" s="295"/>
      <c r="AN473" s="228"/>
      <c r="AO473" s="228"/>
      <c r="AP473" s="228"/>
      <c r="AQ473" s="228"/>
      <c r="AR473" s="228"/>
      <c r="AS473" s="348"/>
      <c r="AT473" s="264">
        <f t="shared" si="363"/>
        <v>0</v>
      </c>
      <c r="AU473" s="259"/>
      <c r="AV473" s="265">
        <f t="shared" si="377"/>
        <v>0</v>
      </c>
      <c r="AX473" s="265">
        <f t="shared" ref="AX473:AX486" si="381">U473+AV473</f>
        <v>0</v>
      </c>
      <c r="AZ473" s="492">
        <f t="shared" si="378"/>
        <v>0</v>
      </c>
      <c r="BB473" s="492">
        <f t="shared" si="379"/>
        <v>0</v>
      </c>
      <c r="BD473" s="265">
        <f t="shared" ref="BD473:BD486" si="382">AZ473+BB473</f>
        <v>0</v>
      </c>
      <c r="BE473" s="105"/>
      <c r="BF473" s="105"/>
      <c r="BG473" s="105"/>
      <c r="BH473" s="105"/>
      <c r="BI473" s="105"/>
      <c r="BJ473" s="105"/>
    </row>
    <row r="474" spans="2:62" ht="20.100000000000001" hidden="1" customHeight="1" outlineLevel="1">
      <c r="B474" s="100"/>
      <c r="C474" s="908"/>
      <c r="D474" s="909"/>
      <c r="E474" s="909"/>
      <c r="F474" s="910"/>
      <c r="G474" s="890"/>
      <c r="H474" s="891"/>
      <c r="I474" s="152"/>
      <c r="J474" s="152"/>
      <c r="K474" s="152"/>
      <c r="L474" s="152"/>
      <c r="M474" s="152"/>
      <c r="N474" s="152"/>
      <c r="O474" s="152"/>
      <c r="P474" s="153"/>
      <c r="Q474" s="153"/>
      <c r="R474" s="156">
        <f t="shared" si="373"/>
        <v>0</v>
      </c>
      <c r="S474" s="156">
        <f t="shared" si="374"/>
        <v>0</v>
      </c>
      <c r="U474" s="157">
        <f t="shared" si="380"/>
        <v>0</v>
      </c>
      <c r="W474" s="152"/>
      <c r="X474" s="152"/>
      <c r="Y474" s="152"/>
      <c r="Z474" s="152"/>
      <c r="AA474" s="152"/>
      <c r="AB474" s="152"/>
      <c r="AC474" s="347"/>
      <c r="AD474" s="152"/>
      <c r="AE474" s="152"/>
      <c r="AF474" s="152"/>
      <c r="AG474" s="152"/>
      <c r="AH474" s="152"/>
      <c r="AI474" s="152"/>
      <c r="AJ474" s="347"/>
      <c r="AK474" s="152"/>
      <c r="AL474" s="152"/>
      <c r="AM474" s="295"/>
      <c r="AN474" s="228"/>
      <c r="AO474" s="228"/>
      <c r="AP474" s="228"/>
      <c r="AQ474" s="228"/>
      <c r="AR474" s="228"/>
      <c r="AS474" s="348"/>
      <c r="AT474" s="264">
        <f t="shared" si="363"/>
        <v>0</v>
      </c>
      <c r="AU474" s="259"/>
      <c r="AV474" s="265">
        <f t="shared" si="377"/>
        <v>0</v>
      </c>
      <c r="AX474" s="265">
        <f t="shared" si="381"/>
        <v>0</v>
      </c>
      <c r="AZ474" s="492">
        <f t="shared" si="378"/>
        <v>0</v>
      </c>
      <c r="BB474" s="492">
        <f t="shared" si="379"/>
        <v>0</v>
      </c>
      <c r="BD474" s="265">
        <f t="shared" si="382"/>
        <v>0</v>
      </c>
      <c r="BE474" s="105"/>
      <c r="BF474" s="105"/>
      <c r="BG474" s="105"/>
      <c r="BH474" s="105"/>
      <c r="BI474" s="105"/>
      <c r="BJ474" s="105"/>
    </row>
    <row r="475" spans="2:62" ht="20.100000000000001" hidden="1" customHeight="1" outlineLevel="1">
      <c r="B475" s="100"/>
      <c r="C475" s="908"/>
      <c r="D475" s="909"/>
      <c r="E475" s="909"/>
      <c r="F475" s="910"/>
      <c r="G475" s="890"/>
      <c r="H475" s="891"/>
      <c r="I475" s="152"/>
      <c r="J475" s="152"/>
      <c r="K475" s="152"/>
      <c r="L475" s="152"/>
      <c r="M475" s="152"/>
      <c r="N475" s="152"/>
      <c r="O475" s="152"/>
      <c r="P475" s="153"/>
      <c r="Q475" s="153"/>
      <c r="R475" s="156">
        <f t="shared" si="373"/>
        <v>0</v>
      </c>
      <c r="S475" s="156">
        <f t="shared" si="374"/>
        <v>0</v>
      </c>
      <c r="U475" s="157">
        <f t="shared" si="380"/>
        <v>0</v>
      </c>
      <c r="W475" s="152"/>
      <c r="X475" s="152"/>
      <c r="Y475" s="152"/>
      <c r="Z475" s="152"/>
      <c r="AA475" s="152"/>
      <c r="AB475" s="152"/>
      <c r="AC475" s="347"/>
      <c r="AD475" s="152"/>
      <c r="AE475" s="152"/>
      <c r="AF475" s="152"/>
      <c r="AG475" s="152"/>
      <c r="AH475" s="152"/>
      <c r="AI475" s="152"/>
      <c r="AJ475" s="347"/>
      <c r="AK475" s="152"/>
      <c r="AL475" s="152"/>
      <c r="AM475" s="295"/>
      <c r="AN475" s="228"/>
      <c r="AO475" s="228"/>
      <c r="AP475" s="228"/>
      <c r="AQ475" s="228"/>
      <c r="AR475" s="228"/>
      <c r="AS475" s="348"/>
      <c r="AT475" s="264">
        <f t="shared" si="363"/>
        <v>0</v>
      </c>
      <c r="AU475" s="259"/>
      <c r="AV475" s="265">
        <f t="shared" si="377"/>
        <v>0</v>
      </c>
      <c r="AX475" s="265">
        <f t="shared" si="381"/>
        <v>0</v>
      </c>
      <c r="AZ475" s="492">
        <f t="shared" si="378"/>
        <v>0</v>
      </c>
      <c r="BB475" s="492">
        <f t="shared" si="379"/>
        <v>0</v>
      </c>
      <c r="BD475" s="265">
        <f t="shared" si="382"/>
        <v>0</v>
      </c>
      <c r="BE475" s="105"/>
      <c r="BF475" s="105"/>
      <c r="BG475" s="105"/>
      <c r="BH475" s="105"/>
      <c r="BI475" s="105"/>
      <c r="BJ475" s="105"/>
    </row>
    <row r="476" spans="2:62" ht="20.100000000000001" hidden="1" customHeight="1" outlineLevel="1">
      <c r="B476" s="100"/>
      <c r="C476" s="908"/>
      <c r="D476" s="909"/>
      <c r="E476" s="909"/>
      <c r="F476" s="910"/>
      <c r="G476" s="890"/>
      <c r="H476" s="891"/>
      <c r="I476" s="152"/>
      <c r="J476" s="152"/>
      <c r="K476" s="152"/>
      <c r="L476" s="152"/>
      <c r="M476" s="152"/>
      <c r="N476" s="152"/>
      <c r="O476" s="152"/>
      <c r="P476" s="153"/>
      <c r="Q476" s="153"/>
      <c r="R476" s="156">
        <f t="shared" si="373"/>
        <v>0</v>
      </c>
      <c r="S476" s="156">
        <f t="shared" si="374"/>
        <v>0</v>
      </c>
      <c r="U476" s="157">
        <f t="shared" si="380"/>
        <v>0</v>
      </c>
      <c r="W476" s="152"/>
      <c r="X476" s="152"/>
      <c r="Y476" s="152"/>
      <c r="Z476" s="152"/>
      <c r="AA476" s="152"/>
      <c r="AB476" s="152"/>
      <c r="AC476" s="347"/>
      <c r="AD476" s="152"/>
      <c r="AE476" s="152"/>
      <c r="AF476" s="152"/>
      <c r="AG476" s="152"/>
      <c r="AH476" s="152"/>
      <c r="AI476" s="152"/>
      <c r="AJ476" s="347"/>
      <c r="AK476" s="152"/>
      <c r="AL476" s="152"/>
      <c r="AM476" s="295"/>
      <c r="AN476" s="228"/>
      <c r="AO476" s="228"/>
      <c r="AP476" s="228"/>
      <c r="AQ476" s="228"/>
      <c r="AR476" s="228"/>
      <c r="AS476" s="348"/>
      <c r="AT476" s="264">
        <f t="shared" si="363"/>
        <v>0</v>
      </c>
      <c r="AU476" s="259"/>
      <c r="AV476" s="265">
        <f t="shared" si="377"/>
        <v>0</v>
      </c>
      <c r="AX476" s="265">
        <f t="shared" si="381"/>
        <v>0</v>
      </c>
      <c r="AZ476" s="492">
        <f t="shared" si="378"/>
        <v>0</v>
      </c>
      <c r="BB476" s="492">
        <f t="shared" si="379"/>
        <v>0</v>
      </c>
      <c r="BD476" s="265">
        <f t="shared" si="382"/>
        <v>0</v>
      </c>
      <c r="BE476" s="105"/>
      <c r="BF476" s="105"/>
      <c r="BG476" s="105"/>
      <c r="BH476" s="105"/>
      <c r="BI476" s="105"/>
      <c r="BJ476" s="105"/>
    </row>
    <row r="477" spans="2:62" ht="20.100000000000001" hidden="1" customHeight="1" outlineLevel="1">
      <c r="B477" s="100"/>
      <c r="C477" s="908"/>
      <c r="D477" s="909"/>
      <c r="E477" s="909"/>
      <c r="F477" s="910"/>
      <c r="G477" s="890"/>
      <c r="H477" s="891"/>
      <c r="I477" s="152"/>
      <c r="J477" s="152"/>
      <c r="K477" s="152"/>
      <c r="L477" s="152"/>
      <c r="M477" s="152"/>
      <c r="N477" s="152"/>
      <c r="O477" s="152"/>
      <c r="P477" s="153"/>
      <c r="Q477" s="153"/>
      <c r="R477" s="156">
        <f t="shared" si="373"/>
        <v>0</v>
      </c>
      <c r="S477" s="156">
        <f t="shared" si="374"/>
        <v>0</v>
      </c>
      <c r="U477" s="157">
        <f t="shared" si="380"/>
        <v>0</v>
      </c>
      <c r="W477" s="152"/>
      <c r="X477" s="152"/>
      <c r="Y477" s="152"/>
      <c r="Z477" s="152"/>
      <c r="AA477" s="152"/>
      <c r="AB477" s="152"/>
      <c r="AC477" s="347"/>
      <c r="AD477" s="152"/>
      <c r="AE477" s="152"/>
      <c r="AF477" s="152"/>
      <c r="AG477" s="152"/>
      <c r="AH477" s="152"/>
      <c r="AI477" s="152"/>
      <c r="AJ477" s="347"/>
      <c r="AK477" s="152"/>
      <c r="AL477" s="152"/>
      <c r="AM477" s="295"/>
      <c r="AN477" s="228"/>
      <c r="AO477" s="228"/>
      <c r="AP477" s="228"/>
      <c r="AQ477" s="228"/>
      <c r="AR477" s="228"/>
      <c r="AS477" s="348"/>
      <c r="AT477" s="264">
        <f t="shared" si="363"/>
        <v>0</v>
      </c>
      <c r="AU477" s="259"/>
      <c r="AV477" s="265">
        <f t="shared" si="377"/>
        <v>0</v>
      </c>
      <c r="AX477" s="265">
        <f t="shared" si="381"/>
        <v>0</v>
      </c>
      <c r="AZ477" s="492">
        <f t="shared" si="378"/>
        <v>0</v>
      </c>
      <c r="BB477" s="492">
        <f t="shared" si="379"/>
        <v>0</v>
      </c>
      <c r="BD477" s="265">
        <f t="shared" si="382"/>
        <v>0</v>
      </c>
      <c r="BE477" s="105"/>
      <c r="BF477" s="105"/>
      <c r="BG477" s="105"/>
      <c r="BH477" s="105"/>
      <c r="BI477" s="105"/>
      <c r="BJ477" s="105"/>
    </row>
    <row r="478" spans="2:62" ht="20.100000000000001" hidden="1" customHeight="1" outlineLevel="1">
      <c r="B478" s="100"/>
      <c r="C478" s="908"/>
      <c r="D478" s="909"/>
      <c r="E478" s="909"/>
      <c r="F478" s="910"/>
      <c r="G478" s="890"/>
      <c r="H478" s="891"/>
      <c r="I478" s="152"/>
      <c r="J478" s="152"/>
      <c r="K478" s="152"/>
      <c r="L478" s="152"/>
      <c r="M478" s="152"/>
      <c r="N478" s="152"/>
      <c r="O478" s="152"/>
      <c r="P478" s="153"/>
      <c r="Q478" s="153"/>
      <c r="R478" s="156">
        <f t="shared" si="373"/>
        <v>0</v>
      </c>
      <c r="S478" s="156">
        <f t="shared" si="374"/>
        <v>0</v>
      </c>
      <c r="U478" s="157">
        <f t="shared" si="380"/>
        <v>0</v>
      </c>
      <c r="W478" s="152"/>
      <c r="X478" s="152"/>
      <c r="Y478" s="152"/>
      <c r="Z478" s="152"/>
      <c r="AA478" s="152"/>
      <c r="AB478" s="152"/>
      <c r="AC478" s="347"/>
      <c r="AD478" s="152"/>
      <c r="AE478" s="152"/>
      <c r="AF478" s="152"/>
      <c r="AG478" s="152"/>
      <c r="AH478" s="152"/>
      <c r="AI478" s="152"/>
      <c r="AJ478" s="347"/>
      <c r="AK478" s="152"/>
      <c r="AL478" s="152"/>
      <c r="AM478" s="295"/>
      <c r="AN478" s="228"/>
      <c r="AO478" s="228"/>
      <c r="AP478" s="228"/>
      <c r="AQ478" s="228"/>
      <c r="AR478" s="228"/>
      <c r="AS478" s="348"/>
      <c r="AT478" s="264">
        <f t="shared" si="363"/>
        <v>0</v>
      </c>
      <c r="AU478" s="259"/>
      <c r="AV478" s="265">
        <f t="shared" si="377"/>
        <v>0</v>
      </c>
      <c r="AX478" s="265">
        <f t="shared" si="381"/>
        <v>0</v>
      </c>
      <c r="AZ478" s="492">
        <f t="shared" si="378"/>
        <v>0</v>
      </c>
      <c r="BB478" s="492">
        <f t="shared" si="379"/>
        <v>0</v>
      </c>
      <c r="BD478" s="265">
        <f t="shared" si="382"/>
        <v>0</v>
      </c>
      <c r="BE478" s="105"/>
      <c r="BF478" s="105"/>
      <c r="BG478" s="105"/>
      <c r="BH478" s="105"/>
      <c r="BI478" s="105"/>
      <c r="BJ478" s="105"/>
    </row>
    <row r="479" spans="2:62" ht="20.100000000000001" hidden="1" customHeight="1" outlineLevel="1">
      <c r="B479" s="100"/>
      <c r="C479" s="908"/>
      <c r="D479" s="909"/>
      <c r="E479" s="909"/>
      <c r="F479" s="910"/>
      <c r="G479" s="890"/>
      <c r="H479" s="891"/>
      <c r="I479" s="152"/>
      <c r="J479" s="152"/>
      <c r="K479" s="152"/>
      <c r="L479" s="152"/>
      <c r="M479" s="152"/>
      <c r="N479" s="152"/>
      <c r="O479" s="152"/>
      <c r="P479" s="153"/>
      <c r="Q479" s="153"/>
      <c r="R479" s="156">
        <f t="shared" si="373"/>
        <v>0</v>
      </c>
      <c r="S479" s="156">
        <f t="shared" si="374"/>
        <v>0</v>
      </c>
      <c r="U479" s="157">
        <f t="shared" si="380"/>
        <v>0</v>
      </c>
      <c r="W479" s="152"/>
      <c r="X479" s="152"/>
      <c r="Y479" s="152"/>
      <c r="Z479" s="152"/>
      <c r="AA479" s="152"/>
      <c r="AB479" s="152"/>
      <c r="AC479" s="347"/>
      <c r="AD479" s="152"/>
      <c r="AE479" s="152"/>
      <c r="AF479" s="152"/>
      <c r="AG479" s="152"/>
      <c r="AH479" s="152"/>
      <c r="AI479" s="152"/>
      <c r="AJ479" s="347"/>
      <c r="AK479" s="152"/>
      <c r="AL479" s="152"/>
      <c r="AM479" s="295"/>
      <c r="AN479" s="228"/>
      <c r="AO479" s="228"/>
      <c r="AP479" s="228"/>
      <c r="AQ479" s="228"/>
      <c r="AR479" s="228"/>
      <c r="AS479" s="348"/>
      <c r="AT479" s="264">
        <f t="shared" si="363"/>
        <v>0</v>
      </c>
      <c r="AU479" s="259"/>
      <c r="AV479" s="265">
        <f t="shared" si="377"/>
        <v>0</v>
      </c>
      <c r="AX479" s="265">
        <f t="shared" si="381"/>
        <v>0</v>
      </c>
      <c r="AZ479" s="492">
        <f t="shared" si="378"/>
        <v>0</v>
      </c>
      <c r="BB479" s="492">
        <f t="shared" si="379"/>
        <v>0</v>
      </c>
      <c r="BD479" s="265">
        <f t="shared" si="382"/>
        <v>0</v>
      </c>
      <c r="BE479" s="105"/>
      <c r="BF479" s="105"/>
      <c r="BG479" s="105"/>
      <c r="BH479" s="105"/>
      <c r="BI479" s="105"/>
      <c r="BJ479" s="105"/>
    </row>
    <row r="480" spans="2:62" ht="20.100000000000001" hidden="1" customHeight="1" outlineLevel="1">
      <c r="B480" s="100"/>
      <c r="C480" s="908"/>
      <c r="D480" s="909"/>
      <c r="E480" s="909"/>
      <c r="F480" s="910"/>
      <c r="G480" s="890"/>
      <c r="H480" s="891"/>
      <c r="I480" s="152"/>
      <c r="J480" s="152"/>
      <c r="K480" s="152"/>
      <c r="L480" s="152"/>
      <c r="M480" s="152"/>
      <c r="N480" s="152"/>
      <c r="O480" s="152"/>
      <c r="P480" s="153"/>
      <c r="Q480" s="153"/>
      <c r="R480" s="156">
        <f t="shared" si="373"/>
        <v>0</v>
      </c>
      <c r="S480" s="156">
        <f t="shared" si="374"/>
        <v>0</v>
      </c>
      <c r="U480" s="157">
        <f t="shared" si="380"/>
        <v>0</v>
      </c>
      <c r="W480" s="152"/>
      <c r="X480" s="152"/>
      <c r="Y480" s="152"/>
      <c r="Z480" s="152"/>
      <c r="AA480" s="152"/>
      <c r="AB480" s="152"/>
      <c r="AC480" s="347"/>
      <c r="AD480" s="152"/>
      <c r="AE480" s="152"/>
      <c r="AF480" s="152"/>
      <c r="AG480" s="152"/>
      <c r="AH480" s="152"/>
      <c r="AI480" s="152"/>
      <c r="AJ480" s="347"/>
      <c r="AK480" s="152"/>
      <c r="AL480" s="152"/>
      <c r="AM480" s="295"/>
      <c r="AN480" s="228"/>
      <c r="AO480" s="228"/>
      <c r="AP480" s="228"/>
      <c r="AQ480" s="228"/>
      <c r="AR480" s="228"/>
      <c r="AS480" s="348"/>
      <c r="AT480" s="264">
        <f t="shared" si="363"/>
        <v>0</v>
      </c>
      <c r="AU480" s="259"/>
      <c r="AV480" s="265">
        <f t="shared" si="377"/>
        <v>0</v>
      </c>
      <c r="AX480" s="265">
        <f t="shared" si="381"/>
        <v>0</v>
      </c>
      <c r="AZ480" s="492">
        <f t="shared" si="378"/>
        <v>0</v>
      </c>
      <c r="BB480" s="492">
        <f t="shared" si="379"/>
        <v>0</v>
      </c>
      <c r="BD480" s="265">
        <f t="shared" si="382"/>
        <v>0</v>
      </c>
      <c r="BE480" s="105"/>
      <c r="BF480" s="105"/>
      <c r="BG480" s="105"/>
      <c r="BH480" s="105"/>
      <c r="BI480" s="105"/>
      <c r="BJ480" s="105"/>
    </row>
    <row r="481" spans="2:62" ht="20.100000000000001" hidden="1" customHeight="1" outlineLevel="1">
      <c r="B481" s="100"/>
      <c r="C481" s="908"/>
      <c r="D481" s="909"/>
      <c r="E481" s="909"/>
      <c r="F481" s="910"/>
      <c r="G481" s="890"/>
      <c r="H481" s="891"/>
      <c r="I481" s="152"/>
      <c r="J481" s="152"/>
      <c r="K481" s="152"/>
      <c r="L481" s="152"/>
      <c r="M481" s="152"/>
      <c r="N481" s="152"/>
      <c r="O481" s="152"/>
      <c r="P481" s="153"/>
      <c r="Q481" s="153"/>
      <c r="R481" s="156">
        <f t="shared" si="373"/>
        <v>0</v>
      </c>
      <c r="S481" s="156">
        <f t="shared" si="374"/>
        <v>0</v>
      </c>
      <c r="U481" s="157">
        <f t="shared" si="380"/>
        <v>0</v>
      </c>
      <c r="W481" s="152"/>
      <c r="X481" s="152"/>
      <c r="Y481" s="152"/>
      <c r="Z481" s="152"/>
      <c r="AA481" s="152"/>
      <c r="AB481" s="152"/>
      <c r="AC481" s="347"/>
      <c r="AD481" s="152"/>
      <c r="AE481" s="152"/>
      <c r="AF481" s="152"/>
      <c r="AG481" s="152"/>
      <c r="AH481" s="152"/>
      <c r="AI481" s="152"/>
      <c r="AJ481" s="347"/>
      <c r="AK481" s="152"/>
      <c r="AL481" s="152"/>
      <c r="AM481" s="295"/>
      <c r="AN481" s="228"/>
      <c r="AO481" s="228"/>
      <c r="AP481" s="228"/>
      <c r="AQ481" s="228"/>
      <c r="AR481" s="228"/>
      <c r="AS481" s="348"/>
      <c r="AT481" s="264">
        <f t="shared" si="363"/>
        <v>0</v>
      </c>
      <c r="AU481" s="259"/>
      <c r="AV481" s="265">
        <f t="shared" si="377"/>
        <v>0</v>
      </c>
      <c r="AX481" s="265">
        <f t="shared" si="381"/>
        <v>0</v>
      </c>
      <c r="AZ481" s="492">
        <f t="shared" si="378"/>
        <v>0</v>
      </c>
      <c r="BB481" s="492">
        <f t="shared" si="379"/>
        <v>0</v>
      </c>
      <c r="BD481" s="265">
        <f t="shared" si="382"/>
        <v>0</v>
      </c>
      <c r="BE481" s="105"/>
      <c r="BF481" s="105"/>
      <c r="BG481" s="105"/>
      <c r="BH481" s="105"/>
      <c r="BI481" s="105"/>
      <c r="BJ481" s="105"/>
    </row>
    <row r="482" spans="2:62" ht="20.100000000000001" hidden="1" customHeight="1" outlineLevel="1">
      <c r="B482" s="100"/>
      <c r="C482" s="908"/>
      <c r="D482" s="909"/>
      <c r="E482" s="909"/>
      <c r="F482" s="910"/>
      <c r="G482" s="890"/>
      <c r="H482" s="891"/>
      <c r="I482" s="152"/>
      <c r="J482" s="152"/>
      <c r="K482" s="152"/>
      <c r="L482" s="152"/>
      <c r="M482" s="152"/>
      <c r="N482" s="152"/>
      <c r="O482" s="152"/>
      <c r="P482" s="153"/>
      <c r="Q482" s="153"/>
      <c r="R482" s="156">
        <f t="shared" si="373"/>
        <v>0</v>
      </c>
      <c r="S482" s="156">
        <f t="shared" si="374"/>
        <v>0</v>
      </c>
      <c r="U482" s="157">
        <f t="shared" si="380"/>
        <v>0</v>
      </c>
      <c r="W482" s="152"/>
      <c r="X482" s="152"/>
      <c r="Y482" s="152"/>
      <c r="Z482" s="152"/>
      <c r="AA482" s="152"/>
      <c r="AB482" s="152"/>
      <c r="AC482" s="347"/>
      <c r="AD482" s="152"/>
      <c r="AE482" s="152"/>
      <c r="AF482" s="152"/>
      <c r="AG482" s="152"/>
      <c r="AH482" s="152"/>
      <c r="AI482" s="152"/>
      <c r="AJ482" s="347"/>
      <c r="AK482" s="152"/>
      <c r="AL482" s="152"/>
      <c r="AM482" s="295"/>
      <c r="AN482" s="228"/>
      <c r="AO482" s="228"/>
      <c r="AP482" s="228"/>
      <c r="AQ482" s="228"/>
      <c r="AR482" s="228"/>
      <c r="AS482" s="348"/>
      <c r="AT482" s="264">
        <f t="shared" si="363"/>
        <v>0</v>
      </c>
      <c r="AU482" s="259"/>
      <c r="AV482" s="265">
        <f t="shared" si="377"/>
        <v>0</v>
      </c>
      <c r="AX482" s="265">
        <f t="shared" si="381"/>
        <v>0</v>
      </c>
      <c r="AZ482" s="492">
        <f t="shared" si="378"/>
        <v>0</v>
      </c>
      <c r="BB482" s="492">
        <f t="shared" si="379"/>
        <v>0</v>
      </c>
      <c r="BD482" s="265">
        <f t="shared" si="382"/>
        <v>0</v>
      </c>
      <c r="BE482" s="105"/>
      <c r="BF482" s="105"/>
      <c r="BG482" s="105"/>
      <c r="BH482" s="105"/>
      <c r="BI482" s="105"/>
      <c r="BJ482" s="105"/>
    </row>
    <row r="483" spans="2:62" ht="20.100000000000001" hidden="1" customHeight="1" outlineLevel="1">
      <c r="B483" s="100"/>
      <c r="C483" s="908"/>
      <c r="D483" s="909"/>
      <c r="E483" s="909"/>
      <c r="F483" s="910"/>
      <c r="G483" s="890"/>
      <c r="H483" s="891"/>
      <c r="I483" s="152"/>
      <c r="J483" s="152"/>
      <c r="K483" s="152"/>
      <c r="L483" s="152"/>
      <c r="M483" s="152"/>
      <c r="N483" s="152"/>
      <c r="O483" s="152"/>
      <c r="P483" s="153"/>
      <c r="Q483" s="153"/>
      <c r="R483" s="156">
        <f t="shared" si="373"/>
        <v>0</v>
      </c>
      <c r="S483" s="156">
        <f t="shared" si="374"/>
        <v>0</v>
      </c>
      <c r="U483" s="157">
        <f t="shared" si="380"/>
        <v>0</v>
      </c>
      <c r="W483" s="152"/>
      <c r="X483" s="152"/>
      <c r="Y483" s="152"/>
      <c r="Z483" s="152"/>
      <c r="AA483" s="152"/>
      <c r="AB483" s="152"/>
      <c r="AC483" s="347"/>
      <c r="AD483" s="152"/>
      <c r="AE483" s="152"/>
      <c r="AF483" s="152"/>
      <c r="AG483" s="152"/>
      <c r="AH483" s="152"/>
      <c r="AI483" s="152"/>
      <c r="AJ483" s="347"/>
      <c r="AK483" s="152"/>
      <c r="AL483" s="152"/>
      <c r="AM483" s="295"/>
      <c r="AN483" s="228"/>
      <c r="AO483" s="228"/>
      <c r="AP483" s="228"/>
      <c r="AQ483" s="228"/>
      <c r="AR483" s="228"/>
      <c r="AS483" s="348"/>
      <c r="AT483" s="264">
        <f t="shared" si="363"/>
        <v>0</v>
      </c>
      <c r="AU483" s="259"/>
      <c r="AV483" s="265">
        <f t="shared" si="377"/>
        <v>0</v>
      </c>
      <c r="AX483" s="265">
        <f t="shared" si="381"/>
        <v>0</v>
      </c>
      <c r="AZ483" s="492">
        <f t="shared" si="378"/>
        <v>0</v>
      </c>
      <c r="BB483" s="492">
        <f t="shared" si="379"/>
        <v>0</v>
      </c>
      <c r="BD483" s="265">
        <f t="shared" si="382"/>
        <v>0</v>
      </c>
      <c r="BE483" s="105"/>
      <c r="BF483" s="105"/>
      <c r="BG483" s="105"/>
      <c r="BH483" s="105"/>
      <c r="BI483" s="105"/>
      <c r="BJ483" s="105"/>
    </row>
    <row r="484" spans="2:62" ht="20.100000000000001" hidden="1" customHeight="1" outlineLevel="1">
      <c r="B484" s="100"/>
      <c r="C484" s="908"/>
      <c r="D484" s="909"/>
      <c r="E484" s="909"/>
      <c r="F484" s="910"/>
      <c r="G484" s="890"/>
      <c r="H484" s="891"/>
      <c r="I484" s="152"/>
      <c r="J484" s="152"/>
      <c r="K484" s="152"/>
      <c r="L484" s="152"/>
      <c r="M484" s="152"/>
      <c r="N484" s="152"/>
      <c r="O484" s="152"/>
      <c r="P484" s="153"/>
      <c r="Q484" s="153"/>
      <c r="R484" s="156">
        <f t="shared" si="373"/>
        <v>0</v>
      </c>
      <c r="S484" s="156">
        <f t="shared" si="374"/>
        <v>0</v>
      </c>
      <c r="U484" s="157">
        <f t="shared" si="380"/>
        <v>0</v>
      </c>
      <c r="W484" s="152"/>
      <c r="X484" s="152"/>
      <c r="Y484" s="152"/>
      <c r="Z484" s="152"/>
      <c r="AA484" s="152"/>
      <c r="AB484" s="152"/>
      <c r="AC484" s="347"/>
      <c r="AD484" s="152"/>
      <c r="AE484" s="152"/>
      <c r="AF484" s="152"/>
      <c r="AG484" s="152"/>
      <c r="AH484" s="152"/>
      <c r="AI484" s="152"/>
      <c r="AJ484" s="347"/>
      <c r="AK484" s="152"/>
      <c r="AL484" s="152"/>
      <c r="AM484" s="295"/>
      <c r="AN484" s="228"/>
      <c r="AO484" s="228"/>
      <c r="AP484" s="228"/>
      <c r="AQ484" s="228"/>
      <c r="AR484" s="228"/>
      <c r="AS484" s="348"/>
      <c r="AT484" s="264">
        <f t="shared" si="363"/>
        <v>0</v>
      </c>
      <c r="AU484" s="259"/>
      <c r="AV484" s="265">
        <f t="shared" si="377"/>
        <v>0</v>
      </c>
      <c r="AX484" s="265">
        <f t="shared" si="381"/>
        <v>0</v>
      </c>
      <c r="AZ484" s="492">
        <f t="shared" si="378"/>
        <v>0</v>
      </c>
      <c r="BB484" s="492">
        <f t="shared" si="379"/>
        <v>0</v>
      </c>
      <c r="BD484" s="265">
        <f t="shared" si="382"/>
        <v>0</v>
      </c>
      <c r="BE484" s="105"/>
      <c r="BF484" s="105"/>
      <c r="BG484" s="105"/>
      <c r="BH484" s="105"/>
      <c r="BI484" s="105"/>
      <c r="BJ484" s="105"/>
    </row>
    <row r="485" spans="2:62" ht="20.100000000000001" hidden="1" customHeight="1" outlineLevel="1">
      <c r="B485" s="100"/>
      <c r="C485" s="908"/>
      <c r="D485" s="909"/>
      <c r="E485" s="909"/>
      <c r="F485" s="910"/>
      <c r="G485" s="890"/>
      <c r="H485" s="891"/>
      <c r="I485" s="152"/>
      <c r="J485" s="152"/>
      <c r="K485" s="152"/>
      <c r="L485" s="152"/>
      <c r="M485" s="152"/>
      <c r="N485" s="152"/>
      <c r="O485" s="152"/>
      <c r="P485" s="153"/>
      <c r="Q485" s="153"/>
      <c r="R485" s="156">
        <f t="shared" si="373"/>
        <v>0</v>
      </c>
      <c r="S485" s="156">
        <f t="shared" si="374"/>
        <v>0</v>
      </c>
      <c r="U485" s="157">
        <f t="shared" si="380"/>
        <v>0</v>
      </c>
      <c r="W485" s="152"/>
      <c r="X485" s="152"/>
      <c r="Y485" s="152"/>
      <c r="Z485" s="152"/>
      <c r="AA485" s="152"/>
      <c r="AB485" s="152"/>
      <c r="AC485" s="347"/>
      <c r="AD485" s="152"/>
      <c r="AE485" s="152"/>
      <c r="AF485" s="152"/>
      <c r="AG485" s="152"/>
      <c r="AH485" s="152"/>
      <c r="AI485" s="152"/>
      <c r="AJ485" s="347"/>
      <c r="AK485" s="152"/>
      <c r="AL485" s="152"/>
      <c r="AM485" s="295"/>
      <c r="AN485" s="228"/>
      <c r="AO485" s="228"/>
      <c r="AP485" s="228"/>
      <c r="AQ485" s="228"/>
      <c r="AR485" s="228"/>
      <c r="AS485" s="348"/>
      <c r="AT485" s="264">
        <f t="shared" si="363"/>
        <v>0</v>
      </c>
      <c r="AU485" s="259"/>
      <c r="AV485" s="265">
        <f t="shared" si="377"/>
        <v>0</v>
      </c>
      <c r="AX485" s="265">
        <f t="shared" si="381"/>
        <v>0</v>
      </c>
      <c r="AZ485" s="492">
        <f t="shared" si="378"/>
        <v>0</v>
      </c>
      <c r="BB485" s="492">
        <f t="shared" si="379"/>
        <v>0</v>
      </c>
      <c r="BD485" s="265">
        <f t="shared" si="382"/>
        <v>0</v>
      </c>
      <c r="BE485" s="105"/>
      <c r="BF485" s="105"/>
      <c r="BG485" s="105"/>
      <c r="BH485" s="105"/>
      <c r="BI485" s="105"/>
      <c r="BJ485" s="105"/>
    </row>
    <row r="486" spans="2:62" ht="20.100000000000001" hidden="1" customHeight="1" outlineLevel="1">
      <c r="B486" s="100"/>
      <c r="C486" s="908"/>
      <c r="D486" s="909"/>
      <c r="E486" s="909"/>
      <c r="F486" s="910"/>
      <c r="G486" s="890"/>
      <c r="H486" s="891"/>
      <c r="I486" s="152"/>
      <c r="J486" s="152"/>
      <c r="K486" s="152"/>
      <c r="L486" s="152"/>
      <c r="M486" s="152"/>
      <c r="N486" s="152"/>
      <c r="O486" s="152"/>
      <c r="P486" s="153"/>
      <c r="Q486" s="153"/>
      <c r="R486" s="156">
        <f t="shared" si="373"/>
        <v>0</v>
      </c>
      <c r="S486" s="156">
        <f t="shared" si="374"/>
        <v>0</v>
      </c>
      <c r="U486" s="157">
        <f t="shared" si="380"/>
        <v>0</v>
      </c>
      <c r="W486" s="152"/>
      <c r="X486" s="152"/>
      <c r="Y486" s="152"/>
      <c r="Z486" s="152"/>
      <c r="AA486" s="152"/>
      <c r="AB486" s="152"/>
      <c r="AC486" s="347"/>
      <c r="AD486" s="152"/>
      <c r="AE486" s="152"/>
      <c r="AF486" s="152"/>
      <c r="AG486" s="152"/>
      <c r="AH486" s="152"/>
      <c r="AI486" s="152"/>
      <c r="AJ486" s="347"/>
      <c r="AK486" s="152"/>
      <c r="AL486" s="152"/>
      <c r="AM486" s="295"/>
      <c r="AN486" s="228"/>
      <c r="AO486" s="228"/>
      <c r="AP486" s="228"/>
      <c r="AQ486" s="228"/>
      <c r="AR486" s="228"/>
      <c r="AS486" s="348"/>
      <c r="AT486" s="264">
        <f t="shared" si="363"/>
        <v>0</v>
      </c>
      <c r="AU486" s="259"/>
      <c r="AV486" s="265">
        <f t="shared" si="377"/>
        <v>0</v>
      </c>
      <c r="AX486" s="265">
        <f t="shared" si="381"/>
        <v>0</v>
      </c>
      <c r="AZ486" s="492">
        <f t="shared" si="378"/>
        <v>0</v>
      </c>
      <c r="BB486" s="492">
        <f t="shared" si="379"/>
        <v>0</v>
      </c>
      <c r="BD486" s="265">
        <f t="shared" si="382"/>
        <v>0</v>
      </c>
      <c r="BE486" s="105"/>
      <c r="BF486" s="105"/>
      <c r="BG486" s="105"/>
      <c r="BH486" s="105"/>
      <c r="BI486" s="105"/>
      <c r="BJ486" s="105"/>
    </row>
    <row r="487" spans="2:62" ht="9.9499999999999993" hidden="1" customHeight="1" outlineLevel="1">
      <c r="B487" s="101"/>
      <c r="C487" s="208"/>
      <c r="D487" s="208"/>
      <c r="E487" s="208"/>
      <c r="F487" s="208"/>
      <c r="G487" s="237"/>
      <c r="H487" s="207"/>
      <c r="I487" s="257"/>
      <c r="J487" s="257"/>
      <c r="K487" s="257"/>
      <c r="L487" s="257"/>
      <c r="M487" s="257"/>
      <c r="N487" s="257"/>
      <c r="O487" s="257"/>
      <c r="P487" s="256"/>
      <c r="Q487" s="102"/>
      <c r="R487" s="102"/>
      <c r="S487" s="102"/>
      <c r="U487" s="98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Z487" s="493"/>
      <c r="BE487" s="105"/>
      <c r="BF487" s="105"/>
      <c r="BG487" s="105"/>
      <c r="BH487" s="105"/>
      <c r="BI487" s="105"/>
      <c r="BJ487" s="105"/>
    </row>
    <row r="488" spans="2:62" ht="20.100000000000001" customHeight="1" collapsed="1">
      <c r="B488" s="8">
        <f>B471+1</f>
        <v>29</v>
      </c>
      <c r="C488" s="916"/>
      <c r="D488" s="917"/>
      <c r="E488" s="917"/>
      <c r="F488" s="918"/>
      <c r="G488" s="429"/>
      <c r="H488" s="206">
        <v>1</v>
      </c>
      <c r="I488" s="642">
        <f t="shared" ref="I488" si="383">$H488*SUM(I489:I503)</f>
        <v>0</v>
      </c>
      <c r="J488" s="643">
        <f t="shared" ref="J488:O488" si="384">$H488*SUM(J489:J503)</f>
        <v>0</v>
      </c>
      <c r="K488" s="644">
        <f t="shared" si="384"/>
        <v>0</v>
      </c>
      <c r="L488" s="645">
        <f t="shared" si="384"/>
        <v>0</v>
      </c>
      <c r="M488" s="645">
        <f t="shared" si="384"/>
        <v>0</v>
      </c>
      <c r="N488" s="644">
        <f t="shared" si="384"/>
        <v>0</v>
      </c>
      <c r="O488" s="642">
        <f t="shared" si="384"/>
        <v>0</v>
      </c>
      <c r="P488" s="209">
        <f t="shared" ref="P488:Q488" si="385">$H488*SUM(P489:P503)</f>
        <v>0</v>
      </c>
      <c r="Q488" s="210">
        <f t="shared" si="385"/>
        <v>0</v>
      </c>
      <c r="R488" s="136">
        <f t="shared" ref="R488:R503" si="386">P488*(1+Gewinn)*(1+SicherheitAngebot)</f>
        <v>0</v>
      </c>
      <c r="S488" s="137">
        <f t="shared" ref="S488:S503" si="387">Q488*(1+MGKZ)*(1+Gewinn)*(1+SicherheitAngebot)</f>
        <v>0</v>
      </c>
      <c r="U488" s="10">
        <f>I488*$I$7+J488*$J$7+K488*$K$7+L488*$L$7+M488*$M$7+N488*$N$7+O488*$O$7+R488+S488</f>
        <v>0</v>
      </c>
      <c r="W488" s="646">
        <f t="shared" ref="W488:AB488" si="388">$H488*SUM(W489:W503)</f>
        <v>0</v>
      </c>
      <c r="X488" s="647">
        <f t="shared" si="388"/>
        <v>0</v>
      </c>
      <c r="Y488" s="648">
        <f t="shared" si="388"/>
        <v>0</v>
      </c>
      <c r="Z488" s="649">
        <f t="shared" si="388"/>
        <v>0</v>
      </c>
      <c r="AA488" s="648">
        <f t="shared" si="388"/>
        <v>0</v>
      </c>
      <c r="AB488" s="646">
        <f t="shared" si="388"/>
        <v>0</v>
      </c>
      <c r="AC488" s="258"/>
      <c r="AD488" s="646">
        <f t="shared" ref="AD488:AM488" si="389">$H488*SUM(AD489:AD503)</f>
        <v>0</v>
      </c>
      <c r="AE488" s="647">
        <f t="shared" si="389"/>
        <v>0</v>
      </c>
      <c r="AF488" s="648">
        <f t="shared" si="389"/>
        <v>0</v>
      </c>
      <c r="AG488" s="649">
        <f t="shared" si="389"/>
        <v>0</v>
      </c>
      <c r="AH488" s="648">
        <f t="shared" si="389"/>
        <v>0</v>
      </c>
      <c r="AI488" s="646">
        <f t="shared" si="389"/>
        <v>0</v>
      </c>
      <c r="AJ488" s="258"/>
      <c r="AK488" s="653">
        <f t="shared" si="389"/>
        <v>0</v>
      </c>
      <c r="AL488" s="653">
        <f t="shared" si="389"/>
        <v>0</v>
      </c>
      <c r="AM488" s="653">
        <f t="shared" si="389"/>
        <v>0</v>
      </c>
      <c r="AN488" s="227">
        <f>$H488*SUM(AN489:AN503)*(1+Gewinn)*(1+SicherheitAngebot)</f>
        <v>0</v>
      </c>
      <c r="AO488" s="227">
        <f>$H488*SUM(AO489:AO503)*(1+Gewinn)*(1+SicherheitAngebot)</f>
        <v>0</v>
      </c>
      <c r="AP488" s="227">
        <f>$H488*SUM(AP489:AP503)*(1+Gewinn)*(1+SicherheitAngebot)</f>
        <v>0</v>
      </c>
      <c r="AQ488" s="227">
        <f>$H488*SUM(AQ489:AQ503)*(1+Gewinn)*(1+SicherheitAngebot)</f>
        <v>0</v>
      </c>
      <c r="AR488" s="227">
        <f>$H488*SUM(AR489:AR503)*(1+Gewinn)*(1+SicherheitAngebot)</f>
        <v>0</v>
      </c>
      <c r="AS488" s="262"/>
      <c r="AT488" s="263">
        <f t="shared" si="363"/>
        <v>0</v>
      </c>
      <c r="AU488" s="259"/>
      <c r="AV488" s="491">
        <f>AK488*$AK$7+AL488*$AL$7+AM488*$AM$7+SUM(AN488:AR488)+AT488/Zuschläge_IBN+AT488</f>
        <v>0</v>
      </c>
      <c r="AX488" s="685">
        <f>U488+AV488</f>
        <v>0</v>
      </c>
      <c r="AZ488" s="490">
        <f>IF(H488&gt;0,U488/(1+SicherheitAngebot)*(1+Sicherheit),0)</f>
        <v>0</v>
      </c>
      <c r="BB488" s="490">
        <f>IF(H488&gt;0,AV488/(1+SicherheitAngebot)*(1+Sicherheit),0)</f>
        <v>0</v>
      </c>
      <c r="BD488" s="490">
        <f>AZ488+BB488</f>
        <v>0</v>
      </c>
      <c r="BE488" s="105"/>
      <c r="BF488" s="105"/>
      <c r="BG488" s="105"/>
      <c r="BH488" s="105"/>
      <c r="BI488" s="105"/>
      <c r="BJ488" s="105"/>
    </row>
    <row r="489" spans="2:62" ht="20.100000000000001" hidden="1" customHeight="1" outlineLevel="1">
      <c r="B489" s="99"/>
      <c r="C489" s="908"/>
      <c r="D489" s="909"/>
      <c r="E489" s="909"/>
      <c r="F489" s="910"/>
      <c r="G489" s="890"/>
      <c r="H489" s="901"/>
      <c r="I489" s="152"/>
      <c r="J489" s="152"/>
      <c r="K489" s="152"/>
      <c r="L489" s="152"/>
      <c r="M489" s="152"/>
      <c r="N489" s="152"/>
      <c r="O489" s="152"/>
      <c r="P489" s="153"/>
      <c r="Q489" s="153"/>
      <c r="R489" s="156">
        <f t="shared" si="386"/>
        <v>0</v>
      </c>
      <c r="S489" s="156">
        <f t="shared" si="387"/>
        <v>0</v>
      </c>
      <c r="U489" s="157">
        <f>I489*$I$7+J489*$J$7+K489*$K$7+L489*$L$7+M489*$M$7+N489*$N$7+O489*$O$7+R489+S489</f>
        <v>0</v>
      </c>
      <c r="W489" s="152"/>
      <c r="X489" s="152"/>
      <c r="Y489" s="152"/>
      <c r="Z489" s="152"/>
      <c r="AA489" s="152"/>
      <c r="AB489" s="152"/>
      <c r="AC489" s="347"/>
      <c r="AD489" s="152"/>
      <c r="AE489" s="152"/>
      <c r="AF489" s="152"/>
      <c r="AG489" s="152"/>
      <c r="AH489" s="152"/>
      <c r="AI489" s="152"/>
      <c r="AJ489" s="347"/>
      <c r="AK489" s="152"/>
      <c r="AL489" s="152"/>
      <c r="AM489" s="295"/>
      <c r="AN489" s="228"/>
      <c r="AO489" s="228"/>
      <c r="AP489" s="228"/>
      <c r="AQ489" s="228"/>
      <c r="AR489" s="228"/>
      <c r="AS489" s="348"/>
      <c r="AT489" s="264">
        <f t="shared" si="363"/>
        <v>0</v>
      </c>
      <c r="AU489" s="259"/>
      <c r="AV489" s="265">
        <f t="shared" ref="AV489:AV503" si="390">AK489*$AK$7+AL489*$AL$7+AM489*$AM$7+SUM(AN489:AR489)*(1+Gewinn)*(1+SicherheitAngebot)+AT489/Zuschläge_IBN+AT489</f>
        <v>0</v>
      </c>
      <c r="AX489" s="265">
        <f>U489+AV489</f>
        <v>0</v>
      </c>
      <c r="AZ489" s="492">
        <f t="shared" ref="AZ489:AZ503" si="391">U489/(1+SicherheitAngebot)*(1+Sicherheit)</f>
        <v>0</v>
      </c>
      <c r="BB489" s="492">
        <f t="shared" ref="BB489:BB503" si="392">AV489/(1+SicherheitAngebot)*(1+Sicherheit)</f>
        <v>0</v>
      </c>
      <c r="BD489" s="265">
        <f>AZ489+BB489</f>
        <v>0</v>
      </c>
      <c r="BE489" s="105"/>
      <c r="BF489" s="105"/>
      <c r="BG489" s="105"/>
      <c r="BH489" s="105"/>
      <c r="BI489" s="105"/>
      <c r="BJ489" s="105"/>
    </row>
    <row r="490" spans="2:62" ht="20.100000000000001" hidden="1" customHeight="1" outlineLevel="1">
      <c r="B490" s="100"/>
      <c r="C490" s="908"/>
      <c r="D490" s="909"/>
      <c r="E490" s="909"/>
      <c r="F490" s="910"/>
      <c r="G490" s="890"/>
      <c r="H490" s="891"/>
      <c r="I490" s="152"/>
      <c r="J490" s="152"/>
      <c r="K490" s="152"/>
      <c r="L490" s="152"/>
      <c r="M490" s="152"/>
      <c r="N490" s="152"/>
      <c r="O490" s="152"/>
      <c r="P490" s="153"/>
      <c r="Q490" s="153"/>
      <c r="R490" s="156">
        <f t="shared" si="386"/>
        <v>0</v>
      </c>
      <c r="S490" s="156">
        <f t="shared" si="387"/>
        <v>0</v>
      </c>
      <c r="U490" s="157">
        <f t="shared" ref="U490:U503" si="393">I490*$I$7+J490*$J$7+K490*$K$7+L490*$L$7+M490*$M$7+N490*$N$7+O490*$O$7+R490+S490</f>
        <v>0</v>
      </c>
      <c r="W490" s="152"/>
      <c r="X490" s="152"/>
      <c r="Y490" s="152"/>
      <c r="Z490" s="152"/>
      <c r="AA490" s="152"/>
      <c r="AB490" s="152"/>
      <c r="AC490" s="347"/>
      <c r="AD490" s="152"/>
      <c r="AE490" s="152"/>
      <c r="AF490" s="152"/>
      <c r="AG490" s="152"/>
      <c r="AH490" s="152"/>
      <c r="AI490" s="152"/>
      <c r="AJ490" s="347"/>
      <c r="AK490" s="152"/>
      <c r="AL490" s="152"/>
      <c r="AM490" s="295"/>
      <c r="AN490" s="228"/>
      <c r="AO490" s="228"/>
      <c r="AP490" s="228"/>
      <c r="AQ490" s="228"/>
      <c r="AR490" s="228"/>
      <c r="AS490" s="348"/>
      <c r="AT490" s="264">
        <f t="shared" si="363"/>
        <v>0</v>
      </c>
      <c r="AU490" s="259"/>
      <c r="AV490" s="265">
        <f t="shared" si="390"/>
        <v>0</v>
      </c>
      <c r="AX490" s="265">
        <f t="shared" ref="AX490:AX503" si="394">U490+AV490</f>
        <v>0</v>
      </c>
      <c r="AZ490" s="492">
        <f t="shared" si="391"/>
        <v>0</v>
      </c>
      <c r="BB490" s="492">
        <f t="shared" si="392"/>
        <v>0</v>
      </c>
      <c r="BD490" s="265">
        <f t="shared" ref="BD490:BD503" si="395">AZ490+BB490</f>
        <v>0</v>
      </c>
      <c r="BE490" s="105"/>
      <c r="BF490" s="105"/>
      <c r="BG490" s="105"/>
      <c r="BH490" s="105"/>
      <c r="BI490" s="105"/>
      <c r="BJ490" s="105"/>
    </row>
    <row r="491" spans="2:62" ht="20.100000000000001" hidden="1" customHeight="1" outlineLevel="1">
      <c r="B491" s="100"/>
      <c r="C491" s="908"/>
      <c r="D491" s="909"/>
      <c r="E491" s="909"/>
      <c r="F491" s="910"/>
      <c r="G491" s="890"/>
      <c r="H491" s="891"/>
      <c r="I491" s="152"/>
      <c r="J491" s="152"/>
      <c r="K491" s="152"/>
      <c r="L491" s="152"/>
      <c r="M491" s="152"/>
      <c r="N491" s="152"/>
      <c r="O491" s="152"/>
      <c r="P491" s="153"/>
      <c r="Q491" s="153"/>
      <c r="R491" s="156">
        <f t="shared" si="386"/>
        <v>0</v>
      </c>
      <c r="S491" s="156">
        <f t="shared" si="387"/>
        <v>0</v>
      </c>
      <c r="U491" s="157">
        <f t="shared" si="393"/>
        <v>0</v>
      </c>
      <c r="W491" s="152"/>
      <c r="X491" s="152"/>
      <c r="Y491" s="152"/>
      <c r="Z491" s="152"/>
      <c r="AA491" s="152"/>
      <c r="AB491" s="152"/>
      <c r="AC491" s="347"/>
      <c r="AD491" s="152"/>
      <c r="AE491" s="152"/>
      <c r="AF491" s="152"/>
      <c r="AG491" s="152"/>
      <c r="AH491" s="152"/>
      <c r="AI491" s="152"/>
      <c r="AJ491" s="347"/>
      <c r="AK491" s="152"/>
      <c r="AL491" s="152"/>
      <c r="AM491" s="295"/>
      <c r="AN491" s="228"/>
      <c r="AO491" s="228"/>
      <c r="AP491" s="228"/>
      <c r="AQ491" s="228"/>
      <c r="AR491" s="228"/>
      <c r="AS491" s="348"/>
      <c r="AT491" s="264">
        <f t="shared" si="363"/>
        <v>0</v>
      </c>
      <c r="AU491" s="259"/>
      <c r="AV491" s="265">
        <f t="shared" si="390"/>
        <v>0</v>
      </c>
      <c r="AX491" s="265">
        <f t="shared" si="394"/>
        <v>0</v>
      </c>
      <c r="AZ491" s="492">
        <f t="shared" si="391"/>
        <v>0</v>
      </c>
      <c r="BB491" s="492">
        <f t="shared" si="392"/>
        <v>0</v>
      </c>
      <c r="BD491" s="265">
        <f t="shared" si="395"/>
        <v>0</v>
      </c>
      <c r="BE491" s="105"/>
      <c r="BF491" s="105"/>
      <c r="BG491" s="105"/>
      <c r="BH491" s="105"/>
      <c r="BI491" s="105"/>
      <c r="BJ491" s="105"/>
    </row>
    <row r="492" spans="2:62" ht="20.100000000000001" hidden="1" customHeight="1" outlineLevel="1">
      <c r="B492" s="100"/>
      <c r="C492" s="908"/>
      <c r="D492" s="909"/>
      <c r="E492" s="909"/>
      <c r="F492" s="910"/>
      <c r="G492" s="890"/>
      <c r="H492" s="891"/>
      <c r="I492" s="152"/>
      <c r="J492" s="152"/>
      <c r="K492" s="152"/>
      <c r="L492" s="152"/>
      <c r="M492" s="152"/>
      <c r="N492" s="152"/>
      <c r="O492" s="152"/>
      <c r="P492" s="153"/>
      <c r="Q492" s="153"/>
      <c r="R492" s="156">
        <f t="shared" si="386"/>
        <v>0</v>
      </c>
      <c r="S492" s="156">
        <f t="shared" si="387"/>
        <v>0</v>
      </c>
      <c r="U492" s="157">
        <f t="shared" si="393"/>
        <v>0</v>
      </c>
      <c r="W492" s="152"/>
      <c r="X492" s="152"/>
      <c r="Y492" s="152"/>
      <c r="Z492" s="152"/>
      <c r="AA492" s="152"/>
      <c r="AB492" s="152"/>
      <c r="AC492" s="347"/>
      <c r="AD492" s="152"/>
      <c r="AE492" s="152"/>
      <c r="AF492" s="152"/>
      <c r="AG492" s="152"/>
      <c r="AH492" s="152"/>
      <c r="AI492" s="152"/>
      <c r="AJ492" s="347"/>
      <c r="AK492" s="152"/>
      <c r="AL492" s="152"/>
      <c r="AM492" s="295"/>
      <c r="AN492" s="228"/>
      <c r="AO492" s="228"/>
      <c r="AP492" s="228"/>
      <c r="AQ492" s="228"/>
      <c r="AR492" s="228"/>
      <c r="AS492" s="348"/>
      <c r="AT492" s="264">
        <f t="shared" si="363"/>
        <v>0</v>
      </c>
      <c r="AU492" s="259"/>
      <c r="AV492" s="265">
        <f t="shared" si="390"/>
        <v>0</v>
      </c>
      <c r="AX492" s="265">
        <f t="shared" si="394"/>
        <v>0</v>
      </c>
      <c r="AZ492" s="492">
        <f t="shared" si="391"/>
        <v>0</v>
      </c>
      <c r="BB492" s="492">
        <f t="shared" si="392"/>
        <v>0</v>
      </c>
      <c r="BD492" s="265">
        <f t="shared" si="395"/>
        <v>0</v>
      </c>
      <c r="BE492" s="105"/>
      <c r="BF492" s="105"/>
      <c r="BG492" s="105"/>
      <c r="BH492" s="105"/>
      <c r="BI492" s="105"/>
      <c r="BJ492" s="105"/>
    </row>
    <row r="493" spans="2:62" ht="20.100000000000001" hidden="1" customHeight="1" outlineLevel="1">
      <c r="B493" s="100"/>
      <c r="C493" s="908"/>
      <c r="D493" s="909"/>
      <c r="E493" s="909"/>
      <c r="F493" s="910"/>
      <c r="G493" s="890"/>
      <c r="H493" s="891"/>
      <c r="I493" s="152"/>
      <c r="J493" s="152"/>
      <c r="K493" s="152"/>
      <c r="L493" s="152"/>
      <c r="M493" s="152"/>
      <c r="N493" s="152"/>
      <c r="O493" s="152"/>
      <c r="P493" s="153"/>
      <c r="Q493" s="153"/>
      <c r="R493" s="156">
        <f t="shared" si="386"/>
        <v>0</v>
      </c>
      <c r="S493" s="156">
        <f t="shared" si="387"/>
        <v>0</v>
      </c>
      <c r="U493" s="157">
        <f t="shared" si="393"/>
        <v>0</v>
      </c>
      <c r="W493" s="152"/>
      <c r="X493" s="152"/>
      <c r="Y493" s="152"/>
      <c r="Z493" s="152"/>
      <c r="AA493" s="152"/>
      <c r="AB493" s="152"/>
      <c r="AC493" s="347"/>
      <c r="AD493" s="152"/>
      <c r="AE493" s="152"/>
      <c r="AF493" s="152"/>
      <c r="AG493" s="152"/>
      <c r="AH493" s="152"/>
      <c r="AI493" s="152"/>
      <c r="AJ493" s="347"/>
      <c r="AK493" s="152"/>
      <c r="AL493" s="152"/>
      <c r="AM493" s="295"/>
      <c r="AN493" s="228"/>
      <c r="AO493" s="228"/>
      <c r="AP493" s="228"/>
      <c r="AQ493" s="228"/>
      <c r="AR493" s="228"/>
      <c r="AS493" s="348"/>
      <c r="AT493" s="264">
        <f t="shared" si="363"/>
        <v>0</v>
      </c>
      <c r="AU493" s="259"/>
      <c r="AV493" s="265">
        <f t="shared" si="390"/>
        <v>0</v>
      </c>
      <c r="AX493" s="265">
        <f t="shared" si="394"/>
        <v>0</v>
      </c>
      <c r="AZ493" s="492">
        <f t="shared" si="391"/>
        <v>0</v>
      </c>
      <c r="BB493" s="492">
        <f t="shared" si="392"/>
        <v>0</v>
      </c>
      <c r="BD493" s="265">
        <f t="shared" si="395"/>
        <v>0</v>
      </c>
      <c r="BE493" s="105"/>
      <c r="BF493" s="105"/>
      <c r="BG493" s="105"/>
      <c r="BH493" s="105"/>
      <c r="BI493" s="105"/>
      <c r="BJ493" s="105"/>
    </row>
    <row r="494" spans="2:62" ht="20.100000000000001" hidden="1" customHeight="1" outlineLevel="1">
      <c r="B494" s="100"/>
      <c r="C494" s="908"/>
      <c r="D494" s="909"/>
      <c r="E494" s="909"/>
      <c r="F494" s="910"/>
      <c r="G494" s="890"/>
      <c r="H494" s="891"/>
      <c r="I494" s="152"/>
      <c r="J494" s="152"/>
      <c r="K494" s="152"/>
      <c r="L494" s="152"/>
      <c r="M494" s="152"/>
      <c r="N494" s="152"/>
      <c r="O494" s="152"/>
      <c r="P494" s="153"/>
      <c r="Q494" s="153"/>
      <c r="R494" s="156">
        <f t="shared" si="386"/>
        <v>0</v>
      </c>
      <c r="S494" s="156">
        <f t="shared" si="387"/>
        <v>0</v>
      </c>
      <c r="U494" s="157">
        <f t="shared" si="393"/>
        <v>0</v>
      </c>
      <c r="W494" s="152"/>
      <c r="X494" s="152"/>
      <c r="Y494" s="152"/>
      <c r="Z494" s="152"/>
      <c r="AA494" s="152"/>
      <c r="AB494" s="152"/>
      <c r="AC494" s="347"/>
      <c r="AD494" s="152"/>
      <c r="AE494" s="152"/>
      <c r="AF494" s="152"/>
      <c r="AG494" s="152"/>
      <c r="AH494" s="152"/>
      <c r="AI494" s="152"/>
      <c r="AJ494" s="347"/>
      <c r="AK494" s="152"/>
      <c r="AL494" s="152"/>
      <c r="AM494" s="295"/>
      <c r="AN494" s="228"/>
      <c r="AO494" s="228"/>
      <c r="AP494" s="228"/>
      <c r="AQ494" s="228"/>
      <c r="AR494" s="228"/>
      <c r="AS494" s="348"/>
      <c r="AT494" s="264">
        <f t="shared" si="363"/>
        <v>0</v>
      </c>
      <c r="AU494" s="259"/>
      <c r="AV494" s="265">
        <f t="shared" si="390"/>
        <v>0</v>
      </c>
      <c r="AX494" s="265">
        <f t="shared" si="394"/>
        <v>0</v>
      </c>
      <c r="AZ494" s="492">
        <f t="shared" si="391"/>
        <v>0</v>
      </c>
      <c r="BB494" s="492">
        <f t="shared" si="392"/>
        <v>0</v>
      </c>
      <c r="BD494" s="265">
        <f t="shared" si="395"/>
        <v>0</v>
      </c>
      <c r="BE494" s="105"/>
      <c r="BF494" s="105"/>
      <c r="BG494" s="105"/>
      <c r="BH494" s="105"/>
      <c r="BI494" s="105"/>
      <c r="BJ494" s="105"/>
    </row>
    <row r="495" spans="2:62" ht="20.100000000000001" hidden="1" customHeight="1" outlineLevel="1">
      <c r="B495" s="100"/>
      <c r="C495" s="908"/>
      <c r="D495" s="909"/>
      <c r="E495" s="909"/>
      <c r="F495" s="910"/>
      <c r="G495" s="890"/>
      <c r="H495" s="891"/>
      <c r="I495" s="152"/>
      <c r="J495" s="152"/>
      <c r="K495" s="152"/>
      <c r="L495" s="152"/>
      <c r="M495" s="152"/>
      <c r="N495" s="152"/>
      <c r="O495" s="152"/>
      <c r="P495" s="153"/>
      <c r="Q495" s="153"/>
      <c r="R495" s="156">
        <f t="shared" si="386"/>
        <v>0</v>
      </c>
      <c r="S495" s="156">
        <f t="shared" si="387"/>
        <v>0</v>
      </c>
      <c r="U495" s="157">
        <f t="shared" si="393"/>
        <v>0</v>
      </c>
      <c r="W495" s="152"/>
      <c r="X495" s="152"/>
      <c r="Y495" s="152"/>
      <c r="Z495" s="152"/>
      <c r="AA495" s="152"/>
      <c r="AB495" s="152"/>
      <c r="AC495" s="347"/>
      <c r="AD495" s="152"/>
      <c r="AE495" s="152"/>
      <c r="AF495" s="152"/>
      <c r="AG495" s="152"/>
      <c r="AH495" s="152"/>
      <c r="AI495" s="152"/>
      <c r="AJ495" s="347"/>
      <c r="AK495" s="152"/>
      <c r="AL495" s="152"/>
      <c r="AM495" s="295"/>
      <c r="AN495" s="228"/>
      <c r="AO495" s="228"/>
      <c r="AP495" s="228"/>
      <c r="AQ495" s="228"/>
      <c r="AR495" s="228"/>
      <c r="AS495" s="348"/>
      <c r="AT495" s="264">
        <f t="shared" si="363"/>
        <v>0</v>
      </c>
      <c r="AU495" s="259"/>
      <c r="AV495" s="265">
        <f t="shared" si="390"/>
        <v>0</v>
      </c>
      <c r="AX495" s="265">
        <f t="shared" si="394"/>
        <v>0</v>
      </c>
      <c r="AZ495" s="492">
        <f t="shared" si="391"/>
        <v>0</v>
      </c>
      <c r="BB495" s="492">
        <f t="shared" si="392"/>
        <v>0</v>
      </c>
      <c r="BD495" s="265">
        <f t="shared" si="395"/>
        <v>0</v>
      </c>
      <c r="BE495" s="105"/>
      <c r="BF495" s="105"/>
      <c r="BG495" s="105"/>
      <c r="BH495" s="105"/>
      <c r="BI495" s="105"/>
      <c r="BJ495" s="105"/>
    </row>
    <row r="496" spans="2:62" ht="20.100000000000001" hidden="1" customHeight="1" outlineLevel="1">
      <c r="B496" s="100"/>
      <c r="C496" s="908"/>
      <c r="D496" s="909"/>
      <c r="E496" s="909"/>
      <c r="F496" s="910"/>
      <c r="G496" s="890"/>
      <c r="H496" s="891"/>
      <c r="I496" s="152"/>
      <c r="J496" s="152"/>
      <c r="K496" s="152"/>
      <c r="L496" s="152"/>
      <c r="M496" s="152"/>
      <c r="N496" s="152"/>
      <c r="O496" s="152"/>
      <c r="P496" s="153"/>
      <c r="Q496" s="153"/>
      <c r="R496" s="156">
        <f t="shared" si="386"/>
        <v>0</v>
      </c>
      <c r="S496" s="156">
        <f t="shared" si="387"/>
        <v>0</v>
      </c>
      <c r="U496" s="157">
        <f t="shared" si="393"/>
        <v>0</v>
      </c>
      <c r="W496" s="152"/>
      <c r="X496" s="152"/>
      <c r="Y496" s="152"/>
      <c r="Z496" s="152"/>
      <c r="AA496" s="152"/>
      <c r="AB496" s="152"/>
      <c r="AC496" s="347"/>
      <c r="AD496" s="152"/>
      <c r="AE496" s="152"/>
      <c r="AF496" s="152"/>
      <c r="AG496" s="152"/>
      <c r="AH496" s="152"/>
      <c r="AI496" s="152"/>
      <c r="AJ496" s="347"/>
      <c r="AK496" s="152"/>
      <c r="AL496" s="152"/>
      <c r="AM496" s="295"/>
      <c r="AN496" s="228"/>
      <c r="AO496" s="228"/>
      <c r="AP496" s="228"/>
      <c r="AQ496" s="228"/>
      <c r="AR496" s="228"/>
      <c r="AS496" s="348"/>
      <c r="AT496" s="264">
        <f t="shared" si="363"/>
        <v>0</v>
      </c>
      <c r="AU496" s="259"/>
      <c r="AV496" s="265">
        <f t="shared" si="390"/>
        <v>0</v>
      </c>
      <c r="AX496" s="265">
        <f t="shared" si="394"/>
        <v>0</v>
      </c>
      <c r="AZ496" s="492">
        <f t="shared" si="391"/>
        <v>0</v>
      </c>
      <c r="BB496" s="492">
        <f t="shared" si="392"/>
        <v>0</v>
      </c>
      <c r="BD496" s="265">
        <f t="shared" si="395"/>
        <v>0</v>
      </c>
      <c r="BE496" s="105"/>
      <c r="BF496" s="105"/>
      <c r="BG496" s="105"/>
      <c r="BH496" s="105"/>
      <c r="BI496" s="105"/>
      <c r="BJ496" s="105"/>
    </row>
    <row r="497" spans="2:62" ht="20.100000000000001" hidden="1" customHeight="1" outlineLevel="1">
      <c r="B497" s="100"/>
      <c r="C497" s="908"/>
      <c r="D497" s="909"/>
      <c r="E497" s="909"/>
      <c r="F497" s="910"/>
      <c r="G497" s="890"/>
      <c r="H497" s="891"/>
      <c r="I497" s="152"/>
      <c r="J497" s="152"/>
      <c r="K497" s="152"/>
      <c r="L497" s="152"/>
      <c r="M497" s="152"/>
      <c r="N497" s="152"/>
      <c r="O497" s="152"/>
      <c r="P497" s="153"/>
      <c r="Q497" s="153"/>
      <c r="R497" s="156">
        <f t="shared" si="386"/>
        <v>0</v>
      </c>
      <c r="S497" s="156">
        <f t="shared" si="387"/>
        <v>0</v>
      </c>
      <c r="U497" s="157">
        <f t="shared" si="393"/>
        <v>0</v>
      </c>
      <c r="W497" s="152"/>
      <c r="X497" s="152"/>
      <c r="Y497" s="152"/>
      <c r="Z497" s="152"/>
      <c r="AA497" s="152"/>
      <c r="AB497" s="152"/>
      <c r="AC497" s="347"/>
      <c r="AD497" s="152"/>
      <c r="AE497" s="152"/>
      <c r="AF497" s="152"/>
      <c r="AG497" s="152"/>
      <c r="AH497" s="152"/>
      <c r="AI497" s="152"/>
      <c r="AJ497" s="347"/>
      <c r="AK497" s="152"/>
      <c r="AL497" s="152"/>
      <c r="AM497" s="295"/>
      <c r="AN497" s="228"/>
      <c r="AO497" s="228"/>
      <c r="AP497" s="228"/>
      <c r="AQ497" s="228"/>
      <c r="AR497" s="228"/>
      <c r="AS497" s="348"/>
      <c r="AT497" s="264">
        <f t="shared" si="363"/>
        <v>0</v>
      </c>
      <c r="AU497" s="259"/>
      <c r="AV497" s="265">
        <f t="shared" si="390"/>
        <v>0</v>
      </c>
      <c r="AX497" s="265">
        <f t="shared" si="394"/>
        <v>0</v>
      </c>
      <c r="AZ497" s="492">
        <f t="shared" si="391"/>
        <v>0</v>
      </c>
      <c r="BB497" s="492">
        <f t="shared" si="392"/>
        <v>0</v>
      </c>
      <c r="BD497" s="265">
        <f t="shared" si="395"/>
        <v>0</v>
      </c>
      <c r="BE497" s="105"/>
      <c r="BF497" s="105"/>
      <c r="BG497" s="105"/>
      <c r="BH497" s="105"/>
      <c r="BI497" s="105"/>
      <c r="BJ497" s="105"/>
    </row>
    <row r="498" spans="2:62" ht="20.100000000000001" hidden="1" customHeight="1" outlineLevel="1">
      <c r="B498" s="100"/>
      <c r="C498" s="908"/>
      <c r="D498" s="909"/>
      <c r="E498" s="909"/>
      <c r="F498" s="910"/>
      <c r="G498" s="890"/>
      <c r="H498" s="891"/>
      <c r="I498" s="152"/>
      <c r="J498" s="152"/>
      <c r="K498" s="152"/>
      <c r="L498" s="152"/>
      <c r="M498" s="152"/>
      <c r="N498" s="152"/>
      <c r="O498" s="152"/>
      <c r="P498" s="153"/>
      <c r="Q498" s="153"/>
      <c r="R498" s="156">
        <f t="shared" si="386"/>
        <v>0</v>
      </c>
      <c r="S498" s="156">
        <f t="shared" si="387"/>
        <v>0</v>
      </c>
      <c r="U498" s="157">
        <f t="shared" si="393"/>
        <v>0</v>
      </c>
      <c r="W498" s="152"/>
      <c r="X498" s="152"/>
      <c r="Y498" s="152"/>
      <c r="Z498" s="152"/>
      <c r="AA498" s="152"/>
      <c r="AB498" s="152"/>
      <c r="AC498" s="347"/>
      <c r="AD498" s="152"/>
      <c r="AE498" s="152"/>
      <c r="AF498" s="152"/>
      <c r="AG498" s="152"/>
      <c r="AH498" s="152"/>
      <c r="AI498" s="152"/>
      <c r="AJ498" s="347"/>
      <c r="AK498" s="152"/>
      <c r="AL498" s="152"/>
      <c r="AM498" s="295"/>
      <c r="AN498" s="228"/>
      <c r="AO498" s="228"/>
      <c r="AP498" s="228"/>
      <c r="AQ498" s="228"/>
      <c r="AR498" s="228"/>
      <c r="AS498" s="348"/>
      <c r="AT498" s="264">
        <f t="shared" si="363"/>
        <v>0</v>
      </c>
      <c r="AU498" s="259"/>
      <c r="AV498" s="265">
        <f t="shared" si="390"/>
        <v>0</v>
      </c>
      <c r="AX498" s="265">
        <f t="shared" si="394"/>
        <v>0</v>
      </c>
      <c r="AZ498" s="492">
        <f t="shared" si="391"/>
        <v>0</v>
      </c>
      <c r="BB498" s="492">
        <f t="shared" si="392"/>
        <v>0</v>
      </c>
      <c r="BD498" s="265">
        <f t="shared" si="395"/>
        <v>0</v>
      </c>
      <c r="BE498" s="105"/>
      <c r="BF498" s="105"/>
      <c r="BG498" s="105"/>
      <c r="BH498" s="105"/>
      <c r="BI498" s="105"/>
      <c r="BJ498" s="105"/>
    </row>
    <row r="499" spans="2:62" ht="20.100000000000001" hidden="1" customHeight="1" outlineLevel="1">
      <c r="B499" s="100"/>
      <c r="C499" s="908"/>
      <c r="D499" s="909"/>
      <c r="E499" s="909"/>
      <c r="F499" s="910"/>
      <c r="G499" s="890"/>
      <c r="H499" s="891"/>
      <c r="I499" s="152"/>
      <c r="J499" s="152"/>
      <c r="K499" s="152"/>
      <c r="L499" s="152"/>
      <c r="M499" s="152"/>
      <c r="N499" s="152"/>
      <c r="O499" s="152"/>
      <c r="P499" s="153"/>
      <c r="Q499" s="153"/>
      <c r="R499" s="156">
        <f t="shared" si="386"/>
        <v>0</v>
      </c>
      <c r="S499" s="156">
        <f t="shared" si="387"/>
        <v>0</v>
      </c>
      <c r="U499" s="157">
        <f t="shared" si="393"/>
        <v>0</v>
      </c>
      <c r="W499" s="152"/>
      <c r="X499" s="152"/>
      <c r="Y499" s="152"/>
      <c r="Z499" s="152"/>
      <c r="AA499" s="152"/>
      <c r="AB499" s="152"/>
      <c r="AC499" s="347"/>
      <c r="AD499" s="152"/>
      <c r="AE499" s="152"/>
      <c r="AF499" s="152"/>
      <c r="AG499" s="152"/>
      <c r="AH499" s="152"/>
      <c r="AI499" s="152"/>
      <c r="AJ499" s="347"/>
      <c r="AK499" s="152"/>
      <c r="AL499" s="152"/>
      <c r="AM499" s="295"/>
      <c r="AN499" s="228"/>
      <c r="AO499" s="228"/>
      <c r="AP499" s="228"/>
      <c r="AQ499" s="228"/>
      <c r="AR499" s="228"/>
      <c r="AS499" s="348"/>
      <c r="AT499" s="264">
        <f t="shared" si="363"/>
        <v>0</v>
      </c>
      <c r="AU499" s="259"/>
      <c r="AV499" s="265">
        <f t="shared" si="390"/>
        <v>0</v>
      </c>
      <c r="AX499" s="265">
        <f t="shared" si="394"/>
        <v>0</v>
      </c>
      <c r="AZ499" s="492">
        <f t="shared" si="391"/>
        <v>0</v>
      </c>
      <c r="BB499" s="492">
        <f t="shared" si="392"/>
        <v>0</v>
      </c>
      <c r="BD499" s="265">
        <f t="shared" si="395"/>
        <v>0</v>
      </c>
      <c r="BE499" s="105"/>
      <c r="BF499" s="105"/>
      <c r="BG499" s="105"/>
      <c r="BH499" s="105"/>
      <c r="BI499" s="105"/>
      <c r="BJ499" s="105"/>
    </row>
    <row r="500" spans="2:62" ht="20.100000000000001" hidden="1" customHeight="1" outlineLevel="1">
      <c r="B500" s="100"/>
      <c r="C500" s="908"/>
      <c r="D500" s="909"/>
      <c r="E500" s="909"/>
      <c r="F500" s="910"/>
      <c r="G500" s="890"/>
      <c r="H500" s="891"/>
      <c r="I500" s="152"/>
      <c r="J500" s="152"/>
      <c r="K500" s="152"/>
      <c r="L500" s="152"/>
      <c r="M500" s="152"/>
      <c r="N500" s="152"/>
      <c r="O500" s="152"/>
      <c r="P500" s="153"/>
      <c r="Q500" s="153"/>
      <c r="R500" s="156">
        <f t="shared" si="386"/>
        <v>0</v>
      </c>
      <c r="S500" s="156">
        <f t="shared" si="387"/>
        <v>0</v>
      </c>
      <c r="U500" s="157">
        <f t="shared" si="393"/>
        <v>0</v>
      </c>
      <c r="W500" s="152"/>
      <c r="X500" s="152"/>
      <c r="Y500" s="152"/>
      <c r="Z500" s="152"/>
      <c r="AA500" s="152"/>
      <c r="AB500" s="152"/>
      <c r="AC500" s="347"/>
      <c r="AD500" s="152"/>
      <c r="AE500" s="152"/>
      <c r="AF500" s="152"/>
      <c r="AG500" s="152"/>
      <c r="AH500" s="152"/>
      <c r="AI500" s="152"/>
      <c r="AJ500" s="347"/>
      <c r="AK500" s="152"/>
      <c r="AL500" s="152"/>
      <c r="AM500" s="295"/>
      <c r="AN500" s="228"/>
      <c r="AO500" s="228"/>
      <c r="AP500" s="228"/>
      <c r="AQ500" s="228"/>
      <c r="AR500" s="228"/>
      <c r="AS500" s="348"/>
      <c r="AT500" s="264">
        <f t="shared" si="363"/>
        <v>0</v>
      </c>
      <c r="AU500" s="259"/>
      <c r="AV500" s="265">
        <f t="shared" si="390"/>
        <v>0</v>
      </c>
      <c r="AX500" s="265">
        <f t="shared" si="394"/>
        <v>0</v>
      </c>
      <c r="AZ500" s="492">
        <f t="shared" si="391"/>
        <v>0</v>
      </c>
      <c r="BB500" s="492">
        <f t="shared" si="392"/>
        <v>0</v>
      </c>
      <c r="BD500" s="265">
        <f t="shared" si="395"/>
        <v>0</v>
      </c>
      <c r="BE500" s="105"/>
      <c r="BF500" s="105"/>
      <c r="BG500" s="105"/>
      <c r="BH500" s="105"/>
      <c r="BI500" s="105"/>
      <c r="BJ500" s="105"/>
    </row>
    <row r="501" spans="2:62" ht="20.100000000000001" hidden="1" customHeight="1" outlineLevel="1">
      <c r="B501" s="100"/>
      <c r="C501" s="908"/>
      <c r="D501" s="909"/>
      <c r="E501" s="909"/>
      <c r="F501" s="910"/>
      <c r="G501" s="890"/>
      <c r="H501" s="891"/>
      <c r="I501" s="152"/>
      <c r="J501" s="152"/>
      <c r="K501" s="152"/>
      <c r="L501" s="152"/>
      <c r="M501" s="152"/>
      <c r="N501" s="152"/>
      <c r="O501" s="152"/>
      <c r="P501" s="153"/>
      <c r="Q501" s="153"/>
      <c r="R501" s="156">
        <f t="shared" si="386"/>
        <v>0</v>
      </c>
      <c r="S501" s="156">
        <f t="shared" si="387"/>
        <v>0</v>
      </c>
      <c r="U501" s="157">
        <f t="shared" si="393"/>
        <v>0</v>
      </c>
      <c r="W501" s="152"/>
      <c r="X501" s="152"/>
      <c r="Y501" s="152"/>
      <c r="Z501" s="152"/>
      <c r="AA501" s="152"/>
      <c r="AB501" s="152"/>
      <c r="AC501" s="347"/>
      <c r="AD501" s="152"/>
      <c r="AE501" s="152"/>
      <c r="AF501" s="152"/>
      <c r="AG501" s="152"/>
      <c r="AH501" s="152"/>
      <c r="AI501" s="152"/>
      <c r="AJ501" s="347"/>
      <c r="AK501" s="152"/>
      <c r="AL501" s="152"/>
      <c r="AM501" s="295"/>
      <c r="AN501" s="228"/>
      <c r="AO501" s="228"/>
      <c r="AP501" s="228"/>
      <c r="AQ501" s="228"/>
      <c r="AR501" s="228"/>
      <c r="AS501" s="348"/>
      <c r="AT501" s="264">
        <f t="shared" si="363"/>
        <v>0</v>
      </c>
      <c r="AU501" s="259"/>
      <c r="AV501" s="265">
        <f t="shared" si="390"/>
        <v>0</v>
      </c>
      <c r="AX501" s="265">
        <f t="shared" si="394"/>
        <v>0</v>
      </c>
      <c r="AZ501" s="492">
        <f t="shared" si="391"/>
        <v>0</v>
      </c>
      <c r="BB501" s="492">
        <f t="shared" si="392"/>
        <v>0</v>
      </c>
      <c r="BD501" s="265">
        <f t="shared" si="395"/>
        <v>0</v>
      </c>
      <c r="BE501" s="105"/>
      <c r="BF501" s="105"/>
      <c r="BG501" s="105"/>
      <c r="BH501" s="105"/>
      <c r="BI501" s="105"/>
      <c r="BJ501" s="105"/>
    </row>
    <row r="502" spans="2:62" ht="20.100000000000001" hidden="1" customHeight="1" outlineLevel="1">
      <c r="B502" s="100"/>
      <c r="C502" s="908"/>
      <c r="D502" s="909"/>
      <c r="E502" s="909"/>
      <c r="F502" s="910"/>
      <c r="G502" s="890"/>
      <c r="H502" s="891"/>
      <c r="I502" s="152"/>
      <c r="J502" s="152"/>
      <c r="K502" s="152"/>
      <c r="L502" s="152"/>
      <c r="M502" s="152"/>
      <c r="N502" s="152"/>
      <c r="O502" s="152"/>
      <c r="P502" s="153"/>
      <c r="Q502" s="153"/>
      <c r="R502" s="156">
        <f t="shared" si="386"/>
        <v>0</v>
      </c>
      <c r="S502" s="156">
        <f t="shared" si="387"/>
        <v>0</v>
      </c>
      <c r="U502" s="157">
        <f t="shared" si="393"/>
        <v>0</v>
      </c>
      <c r="W502" s="152"/>
      <c r="X502" s="152"/>
      <c r="Y502" s="152"/>
      <c r="Z502" s="152"/>
      <c r="AA502" s="152"/>
      <c r="AB502" s="152"/>
      <c r="AC502" s="347"/>
      <c r="AD502" s="152"/>
      <c r="AE502" s="152"/>
      <c r="AF502" s="152"/>
      <c r="AG502" s="152"/>
      <c r="AH502" s="152"/>
      <c r="AI502" s="152"/>
      <c r="AJ502" s="347"/>
      <c r="AK502" s="152"/>
      <c r="AL502" s="152"/>
      <c r="AM502" s="295"/>
      <c r="AN502" s="228"/>
      <c r="AO502" s="228"/>
      <c r="AP502" s="228"/>
      <c r="AQ502" s="228"/>
      <c r="AR502" s="228"/>
      <c r="AS502" s="348"/>
      <c r="AT502" s="264">
        <f t="shared" si="363"/>
        <v>0</v>
      </c>
      <c r="AU502" s="259"/>
      <c r="AV502" s="265">
        <f t="shared" si="390"/>
        <v>0</v>
      </c>
      <c r="AX502" s="265">
        <f t="shared" si="394"/>
        <v>0</v>
      </c>
      <c r="AZ502" s="492">
        <f t="shared" si="391"/>
        <v>0</v>
      </c>
      <c r="BB502" s="492">
        <f t="shared" si="392"/>
        <v>0</v>
      </c>
      <c r="BD502" s="265">
        <f t="shared" si="395"/>
        <v>0</v>
      </c>
      <c r="BE502" s="105"/>
      <c r="BF502" s="105"/>
      <c r="BG502" s="105"/>
      <c r="BH502" s="105"/>
      <c r="BI502" s="105"/>
      <c r="BJ502" s="105"/>
    </row>
    <row r="503" spans="2:62" ht="20.100000000000001" hidden="1" customHeight="1" outlineLevel="1">
      <c r="B503" s="100"/>
      <c r="C503" s="908"/>
      <c r="D503" s="909"/>
      <c r="E503" s="909"/>
      <c r="F503" s="910"/>
      <c r="G503" s="890"/>
      <c r="H503" s="891"/>
      <c r="I503" s="152"/>
      <c r="J503" s="152"/>
      <c r="K503" s="152"/>
      <c r="L503" s="152"/>
      <c r="M503" s="152"/>
      <c r="N503" s="152"/>
      <c r="O503" s="152"/>
      <c r="P503" s="153"/>
      <c r="Q503" s="153"/>
      <c r="R503" s="156">
        <f t="shared" si="386"/>
        <v>0</v>
      </c>
      <c r="S503" s="156">
        <f t="shared" si="387"/>
        <v>0</v>
      </c>
      <c r="U503" s="157">
        <f t="shared" si="393"/>
        <v>0</v>
      </c>
      <c r="W503" s="152"/>
      <c r="X503" s="152"/>
      <c r="Y503" s="152"/>
      <c r="Z503" s="152"/>
      <c r="AA503" s="152"/>
      <c r="AB503" s="152"/>
      <c r="AC503" s="347"/>
      <c r="AD503" s="152"/>
      <c r="AE503" s="152"/>
      <c r="AF503" s="152"/>
      <c r="AG503" s="152"/>
      <c r="AH503" s="152"/>
      <c r="AI503" s="152"/>
      <c r="AJ503" s="347"/>
      <c r="AK503" s="152"/>
      <c r="AL503" s="152"/>
      <c r="AM503" s="295"/>
      <c r="AN503" s="228"/>
      <c r="AO503" s="228"/>
      <c r="AP503" s="228"/>
      <c r="AQ503" s="228"/>
      <c r="AR503" s="228"/>
      <c r="AS503" s="348"/>
      <c r="AT503" s="264">
        <f t="shared" si="363"/>
        <v>0</v>
      </c>
      <c r="AU503" s="259"/>
      <c r="AV503" s="265">
        <f t="shared" si="390"/>
        <v>0</v>
      </c>
      <c r="AX503" s="265">
        <f t="shared" si="394"/>
        <v>0</v>
      </c>
      <c r="AZ503" s="492">
        <f t="shared" si="391"/>
        <v>0</v>
      </c>
      <c r="BB503" s="492">
        <f t="shared" si="392"/>
        <v>0</v>
      </c>
      <c r="BD503" s="265">
        <f t="shared" si="395"/>
        <v>0</v>
      </c>
      <c r="BE503" s="105"/>
      <c r="BF503" s="105"/>
      <c r="BG503" s="105"/>
      <c r="BH503" s="105"/>
      <c r="BI503" s="105"/>
      <c r="BJ503" s="105"/>
    </row>
    <row r="504" spans="2:62" ht="9.9499999999999993" hidden="1" customHeight="1" outlineLevel="1">
      <c r="B504" s="101"/>
      <c r="C504" s="208"/>
      <c r="D504" s="208"/>
      <c r="E504" s="208"/>
      <c r="F504" s="208"/>
      <c r="G504" s="237"/>
      <c r="H504" s="207"/>
      <c r="I504" s="257"/>
      <c r="J504" s="257"/>
      <c r="K504" s="257"/>
      <c r="L504" s="257"/>
      <c r="M504" s="257"/>
      <c r="N504" s="257"/>
      <c r="O504" s="257"/>
      <c r="P504" s="256"/>
      <c r="Q504" s="102"/>
      <c r="R504" s="102"/>
      <c r="S504" s="102"/>
      <c r="U504" s="98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Z504" s="493"/>
      <c r="BE504" s="105"/>
      <c r="BF504" s="105"/>
      <c r="BG504" s="105"/>
      <c r="BH504" s="105"/>
      <c r="BI504" s="105"/>
      <c r="BJ504" s="105"/>
    </row>
    <row r="505" spans="2:62" ht="20.100000000000001" customHeight="1" collapsed="1">
      <c r="B505" s="8">
        <f>B488+1</f>
        <v>30</v>
      </c>
      <c r="C505" s="916"/>
      <c r="D505" s="917"/>
      <c r="E505" s="917"/>
      <c r="F505" s="918"/>
      <c r="G505" s="429"/>
      <c r="H505" s="206">
        <v>1</v>
      </c>
      <c r="I505" s="642">
        <f t="shared" ref="I505" si="396">$H505*SUM(I506:I520)</f>
        <v>0</v>
      </c>
      <c r="J505" s="643">
        <f t="shared" ref="J505:O505" si="397">$H505*SUM(J506:J520)</f>
        <v>0</v>
      </c>
      <c r="K505" s="644">
        <f t="shared" si="397"/>
        <v>0</v>
      </c>
      <c r="L505" s="645">
        <f t="shared" si="397"/>
        <v>0</v>
      </c>
      <c r="M505" s="645">
        <f t="shared" si="397"/>
        <v>0</v>
      </c>
      <c r="N505" s="644">
        <f t="shared" si="397"/>
        <v>0</v>
      </c>
      <c r="O505" s="642">
        <f t="shared" si="397"/>
        <v>0</v>
      </c>
      <c r="P505" s="209">
        <f t="shared" ref="P505:Q505" si="398">$H505*SUM(P506:P520)</f>
        <v>0</v>
      </c>
      <c r="Q505" s="210">
        <f t="shared" si="398"/>
        <v>0</v>
      </c>
      <c r="R505" s="136">
        <f t="shared" ref="R505:R520" si="399">P505*(1+Gewinn)*(1+SicherheitAngebot)</f>
        <v>0</v>
      </c>
      <c r="S505" s="137">
        <f t="shared" ref="S505:S520" si="400">Q505*(1+MGKZ)*(1+Gewinn)*(1+SicherheitAngebot)</f>
        <v>0</v>
      </c>
      <c r="U505" s="10">
        <f>I505*$I$7+J505*$J$7+K505*$K$7+L505*$L$7+M505*$M$7+N505*$N$7+O505*$O$7+R505+S505</f>
        <v>0</v>
      </c>
      <c r="W505" s="646">
        <f t="shared" ref="W505:AB505" si="401">$H505*SUM(W506:W520)</f>
        <v>0</v>
      </c>
      <c r="X505" s="647">
        <f t="shared" si="401"/>
        <v>0</v>
      </c>
      <c r="Y505" s="648">
        <f t="shared" si="401"/>
        <v>0</v>
      </c>
      <c r="Z505" s="649">
        <f t="shared" si="401"/>
        <v>0</v>
      </c>
      <c r="AA505" s="648">
        <f t="shared" si="401"/>
        <v>0</v>
      </c>
      <c r="AB505" s="646">
        <f t="shared" si="401"/>
        <v>0</v>
      </c>
      <c r="AC505" s="258"/>
      <c r="AD505" s="646">
        <f t="shared" ref="AD505:AM505" si="402">$H505*SUM(AD506:AD520)</f>
        <v>0</v>
      </c>
      <c r="AE505" s="647">
        <f t="shared" si="402"/>
        <v>0</v>
      </c>
      <c r="AF505" s="648">
        <f t="shared" si="402"/>
        <v>0</v>
      </c>
      <c r="AG505" s="649">
        <f t="shared" si="402"/>
        <v>0</v>
      </c>
      <c r="AH505" s="648">
        <f t="shared" si="402"/>
        <v>0</v>
      </c>
      <c r="AI505" s="646">
        <f t="shared" si="402"/>
        <v>0</v>
      </c>
      <c r="AJ505" s="258"/>
      <c r="AK505" s="653">
        <f t="shared" si="402"/>
        <v>0</v>
      </c>
      <c r="AL505" s="653">
        <f t="shared" si="402"/>
        <v>0</v>
      </c>
      <c r="AM505" s="653">
        <f t="shared" si="402"/>
        <v>0</v>
      </c>
      <c r="AN505" s="227">
        <f>$H505*SUM(AN506:AN520)*(1+Gewinn)*(1+SicherheitAngebot)</f>
        <v>0</v>
      </c>
      <c r="AO505" s="227">
        <f>$H505*SUM(AO506:AO520)*(1+Gewinn)*(1+SicherheitAngebot)</f>
        <v>0</v>
      </c>
      <c r="AP505" s="227">
        <f>$H505*SUM(AP506:AP520)*(1+Gewinn)*(1+SicherheitAngebot)</f>
        <v>0</v>
      </c>
      <c r="AQ505" s="227">
        <f>$H505*SUM(AQ506:AQ520)*(1+Gewinn)*(1+SicherheitAngebot)</f>
        <v>0</v>
      </c>
      <c r="AR505" s="227">
        <f>$H505*SUM(AR506:AR520)*(1+Gewinn)*(1+SicherheitAngebot)</f>
        <v>0</v>
      </c>
      <c r="AS505" s="262"/>
      <c r="AT505" s="263">
        <f t="shared" si="363"/>
        <v>0</v>
      </c>
      <c r="AU505" s="259"/>
      <c r="AV505" s="491">
        <f>AK505*$AK$7+AL505*$AL$7+AM505*$AM$7+SUM(AN505:AR505)+AT505/Zuschläge_IBN+AT505</f>
        <v>0</v>
      </c>
      <c r="AX505" s="685">
        <f>U505+AV505</f>
        <v>0</v>
      </c>
      <c r="AZ505" s="490">
        <f>IF(H505&gt;0,U505/(1+SicherheitAngebot)*(1+Sicherheit),0)</f>
        <v>0</v>
      </c>
      <c r="BB505" s="490">
        <f>IF(H505&gt;0,AV505/(1+SicherheitAngebot)*(1+Sicherheit),0)</f>
        <v>0</v>
      </c>
      <c r="BD505" s="490">
        <f>AZ505+BB505</f>
        <v>0</v>
      </c>
      <c r="BE505" s="105"/>
      <c r="BF505" s="105"/>
      <c r="BG505" s="105"/>
      <c r="BH505" s="105"/>
      <c r="BI505" s="105"/>
      <c r="BJ505" s="105"/>
    </row>
    <row r="506" spans="2:62" ht="20.100000000000001" hidden="1" customHeight="1" outlineLevel="1">
      <c r="B506" s="99"/>
      <c r="C506" s="908"/>
      <c r="D506" s="909"/>
      <c r="E506" s="909"/>
      <c r="F506" s="910"/>
      <c r="G506" s="890"/>
      <c r="H506" s="901"/>
      <c r="I506" s="152"/>
      <c r="J506" s="152"/>
      <c r="K506" s="152"/>
      <c r="L506" s="152"/>
      <c r="M506" s="152"/>
      <c r="N506" s="152"/>
      <c r="O506" s="152"/>
      <c r="P506" s="153"/>
      <c r="Q506" s="153"/>
      <c r="R506" s="156">
        <f t="shared" si="399"/>
        <v>0</v>
      </c>
      <c r="S506" s="156">
        <f t="shared" si="400"/>
        <v>0</v>
      </c>
      <c r="U506" s="157">
        <f>I506*$I$7+J506*$J$7+K506*$K$7+L506*$L$7+M506*$M$7+N506*$N$7+O506*$O$7+R506+S506</f>
        <v>0</v>
      </c>
      <c r="W506" s="152"/>
      <c r="X506" s="152"/>
      <c r="Y506" s="152"/>
      <c r="Z506" s="152"/>
      <c r="AA506" s="152"/>
      <c r="AB506" s="152"/>
      <c r="AC506" s="347"/>
      <c r="AD506" s="152"/>
      <c r="AE506" s="152"/>
      <c r="AF506" s="152"/>
      <c r="AG506" s="152"/>
      <c r="AH506" s="152"/>
      <c r="AI506" s="152"/>
      <c r="AJ506" s="347"/>
      <c r="AK506" s="152"/>
      <c r="AL506" s="152"/>
      <c r="AM506" s="619"/>
      <c r="AN506" s="228"/>
      <c r="AO506" s="228"/>
      <c r="AP506" s="228"/>
      <c r="AQ506" s="228"/>
      <c r="AR506" s="228"/>
      <c r="AS506" s="348"/>
      <c r="AT506" s="264">
        <f t="shared" si="363"/>
        <v>0</v>
      </c>
      <c r="AU506" s="259"/>
      <c r="AV506" s="265">
        <f t="shared" ref="AV506:AV520" si="403">AK506*$AK$7+AL506*$AL$7+AM506*$AM$7+SUM(AN506:AR506)*(1+Gewinn)*(1+SicherheitAngebot)+AT506/Zuschläge_IBN+AT506</f>
        <v>0</v>
      </c>
      <c r="AX506" s="265">
        <f>U506+AV506</f>
        <v>0</v>
      </c>
      <c r="AZ506" s="492">
        <f t="shared" ref="AZ506:AZ520" si="404">U506/(1+SicherheitAngebot)*(1+Sicherheit)</f>
        <v>0</v>
      </c>
      <c r="BB506" s="492">
        <f t="shared" ref="BB506:BB520" si="405">AV506/(1+SicherheitAngebot)*(1+Sicherheit)</f>
        <v>0</v>
      </c>
      <c r="BD506" s="265">
        <f>AZ506+BB506</f>
        <v>0</v>
      </c>
      <c r="BE506" s="105"/>
      <c r="BF506" s="105"/>
      <c r="BG506" s="105"/>
      <c r="BH506" s="105"/>
      <c r="BI506" s="105"/>
      <c r="BJ506" s="105"/>
    </row>
    <row r="507" spans="2:62" ht="20.100000000000001" hidden="1" customHeight="1" outlineLevel="1">
      <c r="B507" s="100"/>
      <c r="C507" s="908"/>
      <c r="D507" s="909"/>
      <c r="E507" s="909"/>
      <c r="F507" s="910"/>
      <c r="G507" s="890"/>
      <c r="H507" s="891"/>
      <c r="I507" s="152"/>
      <c r="J507" s="152"/>
      <c r="K507" s="152"/>
      <c r="L507" s="152"/>
      <c r="M507" s="152"/>
      <c r="N507" s="152"/>
      <c r="O507" s="152"/>
      <c r="P507" s="153"/>
      <c r="Q507" s="153"/>
      <c r="R507" s="156">
        <f t="shared" si="399"/>
        <v>0</v>
      </c>
      <c r="S507" s="156">
        <f t="shared" si="400"/>
        <v>0</v>
      </c>
      <c r="U507" s="157">
        <f t="shared" ref="U507:U520" si="406">I507*$I$7+J507*$J$7+K507*$K$7+L507*$L$7+M507*$M$7+N507*$N$7+O507*$O$7+R507+S507</f>
        <v>0</v>
      </c>
      <c r="W507" s="152"/>
      <c r="X507" s="152"/>
      <c r="Y507" s="152"/>
      <c r="Z507" s="152"/>
      <c r="AA507" s="152"/>
      <c r="AB507" s="152"/>
      <c r="AC507" s="347"/>
      <c r="AD507" s="152"/>
      <c r="AE507" s="152"/>
      <c r="AF507" s="152"/>
      <c r="AG507" s="152"/>
      <c r="AH507" s="152"/>
      <c r="AI507" s="152"/>
      <c r="AJ507" s="347"/>
      <c r="AK507" s="152"/>
      <c r="AL507" s="152"/>
      <c r="AM507" s="295"/>
      <c r="AN507" s="228"/>
      <c r="AO507" s="228"/>
      <c r="AP507" s="228"/>
      <c r="AQ507" s="228"/>
      <c r="AR507" s="228"/>
      <c r="AS507" s="348"/>
      <c r="AT507" s="264">
        <f t="shared" si="363"/>
        <v>0</v>
      </c>
      <c r="AU507" s="259"/>
      <c r="AV507" s="265">
        <f t="shared" si="403"/>
        <v>0</v>
      </c>
      <c r="AX507" s="265">
        <f t="shared" ref="AX507:AX520" si="407">U507+AV507</f>
        <v>0</v>
      </c>
      <c r="AZ507" s="492">
        <f t="shared" si="404"/>
        <v>0</v>
      </c>
      <c r="BB507" s="492">
        <f t="shared" si="405"/>
        <v>0</v>
      </c>
      <c r="BD507" s="265">
        <f t="shared" ref="BD507:BD520" si="408">AZ507+BB507</f>
        <v>0</v>
      </c>
      <c r="BE507" s="105"/>
      <c r="BF507" s="105"/>
      <c r="BG507" s="105"/>
      <c r="BH507" s="105"/>
      <c r="BI507" s="105"/>
      <c r="BJ507" s="105"/>
    </row>
    <row r="508" spans="2:62" ht="20.100000000000001" hidden="1" customHeight="1" outlineLevel="1">
      <c r="B508" s="100"/>
      <c r="C508" s="908"/>
      <c r="D508" s="909"/>
      <c r="E508" s="909"/>
      <c r="F508" s="910"/>
      <c r="G508" s="890"/>
      <c r="H508" s="891"/>
      <c r="I508" s="152"/>
      <c r="J508" s="152"/>
      <c r="K508" s="152"/>
      <c r="L508" s="152"/>
      <c r="M508" s="152"/>
      <c r="N508" s="152"/>
      <c r="O508" s="152"/>
      <c r="P508" s="153"/>
      <c r="Q508" s="153"/>
      <c r="R508" s="156">
        <f t="shared" si="399"/>
        <v>0</v>
      </c>
      <c r="S508" s="156">
        <f t="shared" si="400"/>
        <v>0</v>
      </c>
      <c r="U508" s="157">
        <f t="shared" si="406"/>
        <v>0</v>
      </c>
      <c r="W508" s="152"/>
      <c r="X508" s="152"/>
      <c r="Y508" s="152"/>
      <c r="Z508" s="152"/>
      <c r="AA508" s="152"/>
      <c r="AB508" s="152"/>
      <c r="AC508" s="347"/>
      <c r="AD508" s="152"/>
      <c r="AE508" s="152"/>
      <c r="AF508" s="152"/>
      <c r="AG508" s="152"/>
      <c r="AH508" s="152"/>
      <c r="AI508" s="152"/>
      <c r="AJ508" s="347"/>
      <c r="AK508" s="152"/>
      <c r="AL508" s="152"/>
      <c r="AM508" s="295"/>
      <c r="AN508" s="228"/>
      <c r="AO508" s="228"/>
      <c r="AP508" s="228"/>
      <c r="AQ508" s="228"/>
      <c r="AR508" s="228"/>
      <c r="AS508" s="348"/>
      <c r="AT508" s="264">
        <f t="shared" si="363"/>
        <v>0</v>
      </c>
      <c r="AU508" s="259"/>
      <c r="AV508" s="265">
        <f t="shared" si="403"/>
        <v>0</v>
      </c>
      <c r="AX508" s="265">
        <f t="shared" si="407"/>
        <v>0</v>
      </c>
      <c r="AZ508" s="492">
        <f t="shared" si="404"/>
        <v>0</v>
      </c>
      <c r="BB508" s="492">
        <f t="shared" si="405"/>
        <v>0</v>
      </c>
      <c r="BD508" s="265">
        <f t="shared" si="408"/>
        <v>0</v>
      </c>
      <c r="BE508" s="105"/>
      <c r="BF508" s="105"/>
      <c r="BG508" s="105"/>
      <c r="BH508" s="105"/>
      <c r="BI508" s="105"/>
      <c r="BJ508" s="105"/>
    </row>
    <row r="509" spans="2:62" ht="20.100000000000001" hidden="1" customHeight="1" outlineLevel="1">
      <c r="B509" s="100"/>
      <c r="C509" s="908"/>
      <c r="D509" s="909"/>
      <c r="E509" s="909"/>
      <c r="F509" s="910"/>
      <c r="G509" s="890"/>
      <c r="H509" s="891"/>
      <c r="I509" s="152"/>
      <c r="J509" s="152"/>
      <c r="K509" s="152"/>
      <c r="L509" s="152"/>
      <c r="M509" s="152"/>
      <c r="N509" s="152"/>
      <c r="O509" s="152"/>
      <c r="P509" s="153"/>
      <c r="Q509" s="153"/>
      <c r="R509" s="156">
        <f t="shared" si="399"/>
        <v>0</v>
      </c>
      <c r="S509" s="156">
        <f t="shared" si="400"/>
        <v>0</v>
      </c>
      <c r="U509" s="157">
        <f t="shared" si="406"/>
        <v>0</v>
      </c>
      <c r="W509" s="152"/>
      <c r="X509" s="152"/>
      <c r="Y509" s="152"/>
      <c r="Z509" s="152"/>
      <c r="AA509" s="152"/>
      <c r="AB509" s="152"/>
      <c r="AC509" s="347"/>
      <c r="AD509" s="152"/>
      <c r="AE509" s="152"/>
      <c r="AF509" s="152"/>
      <c r="AG509" s="152"/>
      <c r="AH509" s="152"/>
      <c r="AI509" s="152"/>
      <c r="AJ509" s="347"/>
      <c r="AK509" s="152"/>
      <c r="AL509" s="152"/>
      <c r="AM509" s="295"/>
      <c r="AN509" s="228"/>
      <c r="AO509" s="228"/>
      <c r="AP509" s="228"/>
      <c r="AQ509" s="228"/>
      <c r="AR509" s="228"/>
      <c r="AS509" s="348"/>
      <c r="AT509" s="264">
        <f t="shared" si="363"/>
        <v>0</v>
      </c>
      <c r="AU509" s="259"/>
      <c r="AV509" s="265">
        <f t="shared" si="403"/>
        <v>0</v>
      </c>
      <c r="AX509" s="265">
        <f t="shared" si="407"/>
        <v>0</v>
      </c>
      <c r="AZ509" s="492">
        <f t="shared" si="404"/>
        <v>0</v>
      </c>
      <c r="BB509" s="492">
        <f t="shared" si="405"/>
        <v>0</v>
      </c>
      <c r="BD509" s="265">
        <f t="shared" si="408"/>
        <v>0</v>
      </c>
      <c r="BE509" s="105"/>
      <c r="BF509" s="105"/>
      <c r="BG509" s="105"/>
      <c r="BH509" s="105"/>
      <c r="BI509" s="105"/>
      <c r="BJ509" s="105"/>
    </row>
    <row r="510" spans="2:62" ht="20.100000000000001" hidden="1" customHeight="1" outlineLevel="1">
      <c r="B510" s="100"/>
      <c r="C510" s="908"/>
      <c r="D510" s="909"/>
      <c r="E510" s="909"/>
      <c r="F510" s="910"/>
      <c r="G510" s="890"/>
      <c r="H510" s="891"/>
      <c r="I510" s="152"/>
      <c r="J510" s="152"/>
      <c r="K510" s="152"/>
      <c r="L510" s="152"/>
      <c r="M510" s="152"/>
      <c r="N510" s="152"/>
      <c r="O510" s="152"/>
      <c r="P510" s="153"/>
      <c r="Q510" s="153"/>
      <c r="R510" s="156">
        <f t="shared" si="399"/>
        <v>0</v>
      </c>
      <c r="S510" s="156">
        <f t="shared" si="400"/>
        <v>0</v>
      </c>
      <c r="U510" s="157">
        <f t="shared" si="406"/>
        <v>0</v>
      </c>
      <c r="W510" s="152"/>
      <c r="X510" s="152"/>
      <c r="Y510" s="152"/>
      <c r="Z510" s="152"/>
      <c r="AA510" s="152"/>
      <c r="AB510" s="152"/>
      <c r="AC510" s="347"/>
      <c r="AD510" s="152"/>
      <c r="AE510" s="152"/>
      <c r="AF510" s="152"/>
      <c r="AG510" s="152"/>
      <c r="AH510" s="152"/>
      <c r="AI510" s="152"/>
      <c r="AJ510" s="347"/>
      <c r="AK510" s="152"/>
      <c r="AL510" s="152"/>
      <c r="AM510" s="295"/>
      <c r="AN510" s="228"/>
      <c r="AO510" s="228"/>
      <c r="AP510" s="228"/>
      <c r="AQ510" s="228"/>
      <c r="AR510" s="228"/>
      <c r="AS510" s="348"/>
      <c r="AT510" s="264">
        <f t="shared" si="363"/>
        <v>0</v>
      </c>
      <c r="AU510" s="259"/>
      <c r="AV510" s="265">
        <f t="shared" si="403"/>
        <v>0</v>
      </c>
      <c r="AX510" s="265">
        <f t="shared" si="407"/>
        <v>0</v>
      </c>
      <c r="AZ510" s="492">
        <f t="shared" si="404"/>
        <v>0</v>
      </c>
      <c r="BB510" s="492">
        <f t="shared" si="405"/>
        <v>0</v>
      </c>
      <c r="BD510" s="265">
        <f t="shared" si="408"/>
        <v>0</v>
      </c>
      <c r="BE510" s="105"/>
      <c r="BF510" s="105"/>
      <c r="BG510" s="105"/>
      <c r="BH510" s="105"/>
      <c r="BI510" s="105"/>
      <c r="BJ510" s="105"/>
    </row>
    <row r="511" spans="2:62" ht="20.100000000000001" hidden="1" customHeight="1" outlineLevel="1">
      <c r="B511" s="100"/>
      <c r="C511" s="908"/>
      <c r="D511" s="909"/>
      <c r="E511" s="909"/>
      <c r="F511" s="910"/>
      <c r="G511" s="890"/>
      <c r="H511" s="891"/>
      <c r="I511" s="152"/>
      <c r="J511" s="152"/>
      <c r="K511" s="152"/>
      <c r="L511" s="152"/>
      <c r="M511" s="152"/>
      <c r="N511" s="152"/>
      <c r="O511" s="152"/>
      <c r="P511" s="153"/>
      <c r="Q511" s="153"/>
      <c r="R511" s="156">
        <f t="shared" si="399"/>
        <v>0</v>
      </c>
      <c r="S511" s="156">
        <f t="shared" si="400"/>
        <v>0</v>
      </c>
      <c r="U511" s="157">
        <f t="shared" si="406"/>
        <v>0</v>
      </c>
      <c r="W511" s="152"/>
      <c r="X511" s="152"/>
      <c r="Y511" s="152"/>
      <c r="Z511" s="152"/>
      <c r="AA511" s="152"/>
      <c r="AB511" s="152"/>
      <c r="AC511" s="347"/>
      <c r="AD511" s="152"/>
      <c r="AE511" s="152"/>
      <c r="AF511" s="152"/>
      <c r="AG511" s="152"/>
      <c r="AH511" s="152"/>
      <c r="AI511" s="152"/>
      <c r="AJ511" s="347"/>
      <c r="AK511" s="152"/>
      <c r="AL511" s="152"/>
      <c r="AM511" s="295"/>
      <c r="AN511" s="228"/>
      <c r="AO511" s="228"/>
      <c r="AP511" s="228"/>
      <c r="AQ511" s="228"/>
      <c r="AR511" s="228"/>
      <c r="AS511" s="348"/>
      <c r="AT511" s="264">
        <f t="shared" si="363"/>
        <v>0</v>
      </c>
      <c r="AU511" s="259"/>
      <c r="AV511" s="265">
        <f t="shared" si="403"/>
        <v>0</v>
      </c>
      <c r="AX511" s="265">
        <f t="shared" si="407"/>
        <v>0</v>
      </c>
      <c r="AZ511" s="492">
        <f t="shared" si="404"/>
        <v>0</v>
      </c>
      <c r="BB511" s="492">
        <f t="shared" si="405"/>
        <v>0</v>
      </c>
      <c r="BD511" s="265">
        <f t="shared" si="408"/>
        <v>0</v>
      </c>
      <c r="BE511" s="105"/>
      <c r="BF511" s="105"/>
      <c r="BG511" s="105"/>
      <c r="BH511" s="105"/>
      <c r="BI511" s="105"/>
      <c r="BJ511" s="105"/>
    </row>
    <row r="512" spans="2:62" ht="20.100000000000001" hidden="1" customHeight="1" outlineLevel="1">
      <c r="B512" s="100"/>
      <c r="C512" s="908"/>
      <c r="D512" s="909"/>
      <c r="E512" s="909"/>
      <c r="F512" s="910"/>
      <c r="G512" s="890"/>
      <c r="H512" s="891"/>
      <c r="I512" s="152"/>
      <c r="J512" s="152"/>
      <c r="K512" s="152"/>
      <c r="L512" s="152"/>
      <c r="M512" s="152"/>
      <c r="N512" s="152"/>
      <c r="O512" s="152"/>
      <c r="P512" s="153"/>
      <c r="Q512" s="153"/>
      <c r="R512" s="156">
        <f t="shared" si="399"/>
        <v>0</v>
      </c>
      <c r="S512" s="156">
        <f t="shared" si="400"/>
        <v>0</v>
      </c>
      <c r="U512" s="157">
        <f t="shared" si="406"/>
        <v>0</v>
      </c>
      <c r="W512" s="152"/>
      <c r="X512" s="152"/>
      <c r="Y512" s="152"/>
      <c r="Z512" s="152"/>
      <c r="AA512" s="152"/>
      <c r="AB512" s="152"/>
      <c r="AC512" s="347"/>
      <c r="AD512" s="152"/>
      <c r="AE512" s="152"/>
      <c r="AF512" s="152"/>
      <c r="AG512" s="152"/>
      <c r="AH512" s="152"/>
      <c r="AI512" s="152"/>
      <c r="AJ512" s="347"/>
      <c r="AK512" s="152"/>
      <c r="AL512" s="152"/>
      <c r="AM512" s="295"/>
      <c r="AN512" s="228"/>
      <c r="AO512" s="228"/>
      <c r="AP512" s="228"/>
      <c r="AQ512" s="228"/>
      <c r="AR512" s="228"/>
      <c r="AS512" s="348"/>
      <c r="AT512" s="264">
        <f t="shared" si="363"/>
        <v>0</v>
      </c>
      <c r="AU512" s="259"/>
      <c r="AV512" s="265">
        <f t="shared" si="403"/>
        <v>0</v>
      </c>
      <c r="AX512" s="265">
        <f t="shared" si="407"/>
        <v>0</v>
      </c>
      <c r="AZ512" s="492">
        <f t="shared" si="404"/>
        <v>0</v>
      </c>
      <c r="BB512" s="492">
        <f t="shared" si="405"/>
        <v>0</v>
      </c>
      <c r="BD512" s="265">
        <f t="shared" si="408"/>
        <v>0</v>
      </c>
      <c r="BE512" s="105"/>
      <c r="BF512" s="105"/>
      <c r="BG512" s="105"/>
      <c r="BH512" s="105"/>
      <c r="BI512" s="105"/>
      <c r="BJ512" s="105"/>
    </row>
    <row r="513" spans="2:62" ht="20.100000000000001" hidden="1" customHeight="1" outlineLevel="1">
      <c r="B513" s="100"/>
      <c r="C513" s="908"/>
      <c r="D513" s="909"/>
      <c r="E513" s="909"/>
      <c r="F513" s="910"/>
      <c r="G513" s="890"/>
      <c r="H513" s="891"/>
      <c r="I513" s="152"/>
      <c r="J513" s="152"/>
      <c r="K513" s="152"/>
      <c r="L513" s="152"/>
      <c r="M513" s="152"/>
      <c r="N513" s="152"/>
      <c r="O513" s="152"/>
      <c r="P513" s="153"/>
      <c r="Q513" s="153"/>
      <c r="R513" s="156">
        <f t="shared" si="399"/>
        <v>0</v>
      </c>
      <c r="S513" s="156">
        <f t="shared" si="400"/>
        <v>0</v>
      </c>
      <c r="U513" s="157">
        <f t="shared" si="406"/>
        <v>0</v>
      </c>
      <c r="W513" s="152"/>
      <c r="X513" s="152"/>
      <c r="Y513" s="152"/>
      <c r="Z513" s="152"/>
      <c r="AA513" s="152"/>
      <c r="AB513" s="152"/>
      <c r="AC513" s="347"/>
      <c r="AD513" s="152"/>
      <c r="AE513" s="152"/>
      <c r="AF513" s="152"/>
      <c r="AG513" s="152"/>
      <c r="AH513" s="152"/>
      <c r="AI513" s="152"/>
      <c r="AJ513" s="347"/>
      <c r="AK513" s="152"/>
      <c r="AL513" s="152"/>
      <c r="AM513" s="295"/>
      <c r="AN513" s="228"/>
      <c r="AO513" s="228"/>
      <c r="AP513" s="228"/>
      <c r="AQ513" s="228"/>
      <c r="AR513" s="228"/>
      <c r="AS513" s="348"/>
      <c r="AT513" s="264">
        <f t="shared" si="363"/>
        <v>0</v>
      </c>
      <c r="AU513" s="259"/>
      <c r="AV513" s="265">
        <f t="shared" si="403"/>
        <v>0</v>
      </c>
      <c r="AX513" s="265">
        <f t="shared" si="407"/>
        <v>0</v>
      </c>
      <c r="AZ513" s="492">
        <f t="shared" si="404"/>
        <v>0</v>
      </c>
      <c r="BB513" s="492">
        <f t="shared" si="405"/>
        <v>0</v>
      </c>
      <c r="BD513" s="265">
        <f t="shared" si="408"/>
        <v>0</v>
      </c>
      <c r="BE513" s="105"/>
      <c r="BF513" s="105"/>
      <c r="BG513" s="105"/>
      <c r="BH513" s="105"/>
      <c r="BI513" s="105"/>
      <c r="BJ513" s="105"/>
    </row>
    <row r="514" spans="2:62" ht="20.100000000000001" hidden="1" customHeight="1" outlineLevel="1">
      <c r="B514" s="100"/>
      <c r="C514" s="908"/>
      <c r="D514" s="909"/>
      <c r="E514" s="909"/>
      <c r="F514" s="910"/>
      <c r="G514" s="890"/>
      <c r="H514" s="891"/>
      <c r="I514" s="152"/>
      <c r="J514" s="152"/>
      <c r="K514" s="152"/>
      <c r="L514" s="152"/>
      <c r="M514" s="152"/>
      <c r="N514" s="152"/>
      <c r="O514" s="152"/>
      <c r="P514" s="153"/>
      <c r="Q514" s="153"/>
      <c r="R514" s="156">
        <f t="shared" si="399"/>
        <v>0</v>
      </c>
      <c r="S514" s="156">
        <f t="shared" si="400"/>
        <v>0</v>
      </c>
      <c r="U514" s="157">
        <f t="shared" si="406"/>
        <v>0</v>
      </c>
      <c r="W514" s="152"/>
      <c r="X514" s="152"/>
      <c r="Y514" s="152"/>
      <c r="Z514" s="152"/>
      <c r="AA514" s="152"/>
      <c r="AB514" s="152"/>
      <c r="AC514" s="347"/>
      <c r="AD514" s="152"/>
      <c r="AE514" s="152"/>
      <c r="AF514" s="152"/>
      <c r="AG514" s="152"/>
      <c r="AH514" s="152"/>
      <c r="AI514" s="152"/>
      <c r="AJ514" s="347"/>
      <c r="AK514" s="152"/>
      <c r="AL514" s="152"/>
      <c r="AM514" s="295"/>
      <c r="AN514" s="228"/>
      <c r="AO514" s="228"/>
      <c r="AP514" s="228"/>
      <c r="AQ514" s="228"/>
      <c r="AR514" s="228"/>
      <c r="AS514" s="348"/>
      <c r="AT514" s="264">
        <f t="shared" si="363"/>
        <v>0</v>
      </c>
      <c r="AU514" s="259"/>
      <c r="AV514" s="265">
        <f t="shared" si="403"/>
        <v>0</v>
      </c>
      <c r="AX514" s="265">
        <f t="shared" si="407"/>
        <v>0</v>
      </c>
      <c r="AZ514" s="492">
        <f t="shared" si="404"/>
        <v>0</v>
      </c>
      <c r="BB514" s="492">
        <f t="shared" si="405"/>
        <v>0</v>
      </c>
      <c r="BD514" s="265">
        <f t="shared" si="408"/>
        <v>0</v>
      </c>
      <c r="BE514" s="105"/>
      <c r="BF514" s="105"/>
      <c r="BG514" s="105"/>
      <c r="BH514" s="105"/>
      <c r="BI514" s="105"/>
      <c r="BJ514" s="105"/>
    </row>
    <row r="515" spans="2:62" ht="20.100000000000001" hidden="1" customHeight="1" outlineLevel="1">
      <c r="B515" s="100"/>
      <c r="C515" s="908"/>
      <c r="D515" s="909"/>
      <c r="E515" s="909"/>
      <c r="F515" s="910"/>
      <c r="G515" s="890"/>
      <c r="H515" s="891"/>
      <c r="I515" s="152"/>
      <c r="J515" s="152"/>
      <c r="K515" s="152"/>
      <c r="L515" s="152"/>
      <c r="M515" s="152"/>
      <c r="N515" s="152"/>
      <c r="O515" s="152"/>
      <c r="P515" s="153"/>
      <c r="Q515" s="153"/>
      <c r="R515" s="156">
        <f t="shared" si="399"/>
        <v>0</v>
      </c>
      <c r="S515" s="156">
        <f t="shared" si="400"/>
        <v>0</v>
      </c>
      <c r="U515" s="157">
        <f t="shared" si="406"/>
        <v>0</v>
      </c>
      <c r="W515" s="152"/>
      <c r="X515" s="152"/>
      <c r="Y515" s="152"/>
      <c r="Z515" s="152"/>
      <c r="AA515" s="152"/>
      <c r="AB515" s="152"/>
      <c r="AC515" s="347"/>
      <c r="AD515" s="152"/>
      <c r="AE515" s="152"/>
      <c r="AF515" s="152"/>
      <c r="AG515" s="152"/>
      <c r="AH515" s="152"/>
      <c r="AI515" s="152"/>
      <c r="AJ515" s="347"/>
      <c r="AK515" s="152"/>
      <c r="AL515" s="152"/>
      <c r="AM515" s="295"/>
      <c r="AN515" s="228"/>
      <c r="AO515" s="228"/>
      <c r="AP515" s="228"/>
      <c r="AQ515" s="228"/>
      <c r="AR515" s="228"/>
      <c r="AS515" s="348"/>
      <c r="AT515" s="264">
        <f t="shared" si="363"/>
        <v>0</v>
      </c>
      <c r="AU515" s="259"/>
      <c r="AV515" s="265">
        <f t="shared" si="403"/>
        <v>0</v>
      </c>
      <c r="AX515" s="265">
        <f t="shared" si="407"/>
        <v>0</v>
      </c>
      <c r="AZ515" s="492">
        <f t="shared" si="404"/>
        <v>0</v>
      </c>
      <c r="BB515" s="492">
        <f t="shared" si="405"/>
        <v>0</v>
      </c>
      <c r="BD515" s="265">
        <f t="shared" si="408"/>
        <v>0</v>
      </c>
      <c r="BE515" s="105"/>
      <c r="BF515" s="105"/>
      <c r="BG515" s="105"/>
      <c r="BH515" s="105"/>
      <c r="BI515" s="105"/>
      <c r="BJ515" s="105"/>
    </row>
    <row r="516" spans="2:62" ht="20.100000000000001" hidden="1" customHeight="1" outlineLevel="1">
      <c r="B516" s="100"/>
      <c r="C516" s="908"/>
      <c r="D516" s="909"/>
      <c r="E516" s="909"/>
      <c r="F516" s="910"/>
      <c r="G516" s="890"/>
      <c r="H516" s="891"/>
      <c r="I516" s="152"/>
      <c r="J516" s="152"/>
      <c r="K516" s="152"/>
      <c r="L516" s="152"/>
      <c r="M516" s="152"/>
      <c r="N516" s="152"/>
      <c r="O516" s="152"/>
      <c r="P516" s="153"/>
      <c r="Q516" s="153"/>
      <c r="R516" s="156">
        <f t="shared" si="399"/>
        <v>0</v>
      </c>
      <c r="S516" s="156">
        <f t="shared" si="400"/>
        <v>0</v>
      </c>
      <c r="U516" s="157">
        <f t="shared" si="406"/>
        <v>0</v>
      </c>
      <c r="W516" s="152"/>
      <c r="X516" s="152"/>
      <c r="Y516" s="152"/>
      <c r="Z516" s="152"/>
      <c r="AA516" s="152"/>
      <c r="AB516" s="152"/>
      <c r="AC516" s="347"/>
      <c r="AD516" s="152"/>
      <c r="AE516" s="152"/>
      <c r="AF516" s="152"/>
      <c r="AG516" s="152"/>
      <c r="AH516" s="152"/>
      <c r="AI516" s="152"/>
      <c r="AJ516" s="347"/>
      <c r="AK516" s="152"/>
      <c r="AL516" s="152"/>
      <c r="AM516" s="295"/>
      <c r="AN516" s="228"/>
      <c r="AO516" s="228"/>
      <c r="AP516" s="228"/>
      <c r="AQ516" s="228"/>
      <c r="AR516" s="228"/>
      <c r="AS516" s="348"/>
      <c r="AT516" s="264">
        <f t="shared" si="363"/>
        <v>0</v>
      </c>
      <c r="AU516" s="259"/>
      <c r="AV516" s="265">
        <f t="shared" si="403"/>
        <v>0</v>
      </c>
      <c r="AX516" s="265">
        <f t="shared" si="407"/>
        <v>0</v>
      </c>
      <c r="AZ516" s="492">
        <f t="shared" si="404"/>
        <v>0</v>
      </c>
      <c r="BB516" s="492">
        <f t="shared" si="405"/>
        <v>0</v>
      </c>
      <c r="BD516" s="265">
        <f t="shared" si="408"/>
        <v>0</v>
      </c>
      <c r="BE516" s="105"/>
      <c r="BF516" s="105"/>
      <c r="BG516" s="105"/>
      <c r="BH516" s="105"/>
      <c r="BI516" s="105"/>
      <c r="BJ516" s="105"/>
    </row>
    <row r="517" spans="2:62" ht="20.100000000000001" hidden="1" customHeight="1" outlineLevel="1">
      <c r="B517" s="100"/>
      <c r="C517" s="908"/>
      <c r="D517" s="909"/>
      <c r="E517" s="909"/>
      <c r="F517" s="910"/>
      <c r="G517" s="890"/>
      <c r="H517" s="891"/>
      <c r="I517" s="152"/>
      <c r="J517" s="152"/>
      <c r="K517" s="152"/>
      <c r="L517" s="152"/>
      <c r="M517" s="152"/>
      <c r="N517" s="152"/>
      <c r="O517" s="152"/>
      <c r="P517" s="153"/>
      <c r="Q517" s="153"/>
      <c r="R517" s="156">
        <f t="shared" si="399"/>
        <v>0</v>
      </c>
      <c r="S517" s="156">
        <f t="shared" si="400"/>
        <v>0</v>
      </c>
      <c r="U517" s="157">
        <f t="shared" si="406"/>
        <v>0</v>
      </c>
      <c r="W517" s="152"/>
      <c r="X517" s="152"/>
      <c r="Y517" s="152"/>
      <c r="Z517" s="152"/>
      <c r="AA517" s="152"/>
      <c r="AB517" s="152"/>
      <c r="AC517" s="347"/>
      <c r="AD517" s="152"/>
      <c r="AE517" s="152"/>
      <c r="AF517" s="152"/>
      <c r="AG517" s="152"/>
      <c r="AH517" s="152"/>
      <c r="AI517" s="152"/>
      <c r="AJ517" s="347"/>
      <c r="AK517" s="152"/>
      <c r="AL517" s="152"/>
      <c r="AM517" s="295"/>
      <c r="AN517" s="228"/>
      <c r="AO517" s="228"/>
      <c r="AP517" s="228"/>
      <c r="AQ517" s="228"/>
      <c r="AR517" s="228"/>
      <c r="AS517" s="348"/>
      <c r="AT517" s="264">
        <f t="shared" si="363"/>
        <v>0</v>
      </c>
      <c r="AU517" s="259"/>
      <c r="AV517" s="265">
        <f t="shared" si="403"/>
        <v>0</v>
      </c>
      <c r="AX517" s="265">
        <f t="shared" si="407"/>
        <v>0</v>
      </c>
      <c r="AZ517" s="492">
        <f t="shared" si="404"/>
        <v>0</v>
      </c>
      <c r="BB517" s="492">
        <f t="shared" si="405"/>
        <v>0</v>
      </c>
      <c r="BD517" s="265">
        <f t="shared" si="408"/>
        <v>0</v>
      </c>
      <c r="BE517" s="105"/>
      <c r="BF517" s="105"/>
      <c r="BG517" s="105"/>
      <c r="BH517" s="105"/>
      <c r="BI517" s="105"/>
      <c r="BJ517" s="105"/>
    </row>
    <row r="518" spans="2:62" ht="20.100000000000001" hidden="1" customHeight="1" outlineLevel="1">
      <c r="B518" s="100"/>
      <c r="C518" s="908"/>
      <c r="D518" s="909"/>
      <c r="E518" s="909"/>
      <c r="F518" s="910"/>
      <c r="G518" s="890"/>
      <c r="H518" s="891"/>
      <c r="I518" s="152"/>
      <c r="J518" s="152"/>
      <c r="K518" s="152"/>
      <c r="L518" s="152"/>
      <c r="M518" s="152"/>
      <c r="N518" s="152"/>
      <c r="O518" s="152"/>
      <c r="P518" s="153"/>
      <c r="Q518" s="153"/>
      <c r="R518" s="156">
        <f t="shared" si="399"/>
        <v>0</v>
      </c>
      <c r="S518" s="156">
        <f t="shared" si="400"/>
        <v>0</v>
      </c>
      <c r="U518" s="157">
        <f t="shared" si="406"/>
        <v>0</v>
      </c>
      <c r="W518" s="152"/>
      <c r="X518" s="152"/>
      <c r="Y518" s="152"/>
      <c r="Z518" s="152"/>
      <c r="AA518" s="152"/>
      <c r="AB518" s="152"/>
      <c r="AC518" s="347"/>
      <c r="AD518" s="152"/>
      <c r="AE518" s="152"/>
      <c r="AF518" s="152"/>
      <c r="AG518" s="152"/>
      <c r="AH518" s="152"/>
      <c r="AI518" s="152"/>
      <c r="AJ518" s="347"/>
      <c r="AK518" s="152"/>
      <c r="AL518" s="152"/>
      <c r="AM518" s="295"/>
      <c r="AN518" s="228"/>
      <c r="AO518" s="228"/>
      <c r="AP518" s="228"/>
      <c r="AQ518" s="228"/>
      <c r="AR518" s="228"/>
      <c r="AS518" s="348"/>
      <c r="AT518" s="264">
        <f t="shared" ref="AT518:AT520" si="409">((W518+AD518)*$W$7+(X518+AE518)*$X$7+(Y518+Z518+AF518+AG518)*$Z$7+(AA518+AH518)*$AA$7+(AB518+AI518)*$AB$7)*Zuschläge_IBN</f>
        <v>0</v>
      </c>
      <c r="AU518" s="259"/>
      <c r="AV518" s="265">
        <f t="shared" si="403"/>
        <v>0</v>
      </c>
      <c r="AX518" s="265">
        <f t="shared" si="407"/>
        <v>0</v>
      </c>
      <c r="AZ518" s="492">
        <f t="shared" si="404"/>
        <v>0</v>
      </c>
      <c r="BB518" s="492">
        <f t="shared" si="405"/>
        <v>0</v>
      </c>
      <c r="BD518" s="265">
        <f t="shared" si="408"/>
        <v>0</v>
      </c>
      <c r="BE518" s="105"/>
      <c r="BF518" s="105"/>
      <c r="BG518" s="105"/>
      <c r="BH518" s="105"/>
      <c r="BI518" s="105"/>
      <c r="BJ518" s="105"/>
    </row>
    <row r="519" spans="2:62" ht="20.100000000000001" hidden="1" customHeight="1" outlineLevel="1">
      <c r="B519" s="100"/>
      <c r="C519" s="908"/>
      <c r="D519" s="909"/>
      <c r="E519" s="909"/>
      <c r="F519" s="910"/>
      <c r="G519" s="890"/>
      <c r="H519" s="891"/>
      <c r="I519" s="152"/>
      <c r="J519" s="152"/>
      <c r="K519" s="152"/>
      <c r="L519" s="152"/>
      <c r="M519" s="152"/>
      <c r="N519" s="152"/>
      <c r="O519" s="152"/>
      <c r="P519" s="153"/>
      <c r="Q519" s="153"/>
      <c r="R519" s="156">
        <f t="shared" si="399"/>
        <v>0</v>
      </c>
      <c r="S519" s="156">
        <f t="shared" si="400"/>
        <v>0</v>
      </c>
      <c r="U519" s="157">
        <f t="shared" si="406"/>
        <v>0</v>
      </c>
      <c r="W519" s="152"/>
      <c r="X519" s="152"/>
      <c r="Y519" s="152"/>
      <c r="Z519" s="152"/>
      <c r="AA519" s="152"/>
      <c r="AB519" s="152"/>
      <c r="AC519" s="347"/>
      <c r="AD519" s="152"/>
      <c r="AE519" s="152"/>
      <c r="AF519" s="152"/>
      <c r="AG519" s="152"/>
      <c r="AH519" s="152"/>
      <c r="AI519" s="152"/>
      <c r="AJ519" s="347"/>
      <c r="AK519" s="152"/>
      <c r="AL519" s="152"/>
      <c r="AM519" s="295"/>
      <c r="AN519" s="228"/>
      <c r="AO519" s="228"/>
      <c r="AP519" s="228"/>
      <c r="AQ519" s="228"/>
      <c r="AR519" s="228"/>
      <c r="AS519" s="348"/>
      <c r="AT519" s="264">
        <f t="shared" si="409"/>
        <v>0</v>
      </c>
      <c r="AU519" s="259"/>
      <c r="AV519" s="265">
        <f t="shared" si="403"/>
        <v>0</v>
      </c>
      <c r="AX519" s="265">
        <f t="shared" si="407"/>
        <v>0</v>
      </c>
      <c r="AZ519" s="492">
        <f t="shared" si="404"/>
        <v>0</v>
      </c>
      <c r="BB519" s="492">
        <f t="shared" si="405"/>
        <v>0</v>
      </c>
      <c r="BD519" s="265">
        <f t="shared" si="408"/>
        <v>0</v>
      </c>
      <c r="BE519" s="105"/>
      <c r="BF519" s="105"/>
      <c r="BG519" s="105"/>
      <c r="BH519" s="105"/>
      <c r="BI519" s="105"/>
      <c r="BJ519" s="105"/>
    </row>
    <row r="520" spans="2:62" ht="20.100000000000001" hidden="1" customHeight="1" outlineLevel="1">
      <c r="B520" s="100"/>
      <c r="C520" s="908"/>
      <c r="D520" s="909"/>
      <c r="E520" s="909"/>
      <c r="F520" s="910"/>
      <c r="G520" s="890"/>
      <c r="H520" s="891"/>
      <c r="I520" s="152"/>
      <c r="J520" s="152"/>
      <c r="K520" s="152"/>
      <c r="L520" s="152"/>
      <c r="M520" s="152"/>
      <c r="N520" s="152"/>
      <c r="O520" s="152"/>
      <c r="P520" s="153"/>
      <c r="Q520" s="153"/>
      <c r="R520" s="156">
        <f t="shared" si="399"/>
        <v>0</v>
      </c>
      <c r="S520" s="156">
        <f t="shared" si="400"/>
        <v>0</v>
      </c>
      <c r="U520" s="157">
        <f t="shared" si="406"/>
        <v>0</v>
      </c>
      <c r="W520" s="152"/>
      <c r="X520" s="152"/>
      <c r="Y520" s="152"/>
      <c r="Z520" s="152"/>
      <c r="AA520" s="152"/>
      <c r="AB520" s="152"/>
      <c r="AC520" s="347"/>
      <c r="AD520" s="152"/>
      <c r="AE520" s="152"/>
      <c r="AF520" s="152"/>
      <c r="AG520" s="152"/>
      <c r="AH520" s="152"/>
      <c r="AI520" s="152"/>
      <c r="AJ520" s="347"/>
      <c r="AK520" s="152"/>
      <c r="AL520" s="152"/>
      <c r="AM520" s="295"/>
      <c r="AN520" s="228"/>
      <c r="AO520" s="228"/>
      <c r="AP520" s="228"/>
      <c r="AQ520" s="228"/>
      <c r="AR520" s="228"/>
      <c r="AS520" s="348"/>
      <c r="AT520" s="264">
        <f t="shared" si="409"/>
        <v>0</v>
      </c>
      <c r="AU520" s="259"/>
      <c r="AV520" s="265">
        <f t="shared" si="403"/>
        <v>0</v>
      </c>
      <c r="AX520" s="265">
        <f t="shared" si="407"/>
        <v>0</v>
      </c>
      <c r="AZ520" s="492">
        <f t="shared" si="404"/>
        <v>0</v>
      </c>
      <c r="BB520" s="492">
        <f t="shared" si="405"/>
        <v>0</v>
      </c>
      <c r="BD520" s="265">
        <f t="shared" si="408"/>
        <v>0</v>
      </c>
      <c r="BE520" s="105"/>
      <c r="BF520" s="105"/>
      <c r="BG520" s="105"/>
      <c r="BH520" s="105"/>
      <c r="BI520" s="105"/>
      <c r="BJ520" s="105"/>
    </row>
    <row r="521" spans="2:62" ht="9.9499999999999993" hidden="1" customHeight="1" outlineLevel="1">
      <c r="B521" s="101"/>
      <c r="C521" s="208"/>
      <c r="D521" s="208"/>
      <c r="E521" s="208"/>
      <c r="F521" s="208"/>
      <c r="G521" s="237"/>
      <c r="H521" s="207"/>
      <c r="I521" s="257"/>
      <c r="J521" s="257"/>
      <c r="K521" s="257"/>
      <c r="L521" s="257"/>
      <c r="M521" s="257"/>
      <c r="N521" s="257"/>
      <c r="O521" s="257"/>
      <c r="P521" s="256"/>
      <c r="Q521" s="102"/>
      <c r="R521" s="102"/>
      <c r="S521" s="102"/>
      <c r="U521" s="98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Z521" s="493"/>
      <c r="BE521" s="105"/>
      <c r="BF521" s="105"/>
      <c r="BG521" s="105"/>
      <c r="BH521" s="105"/>
      <c r="BI521" s="105"/>
      <c r="BJ521" s="105"/>
    </row>
    <row r="522" spans="2:62" ht="3" customHeight="1" collapsed="1" thickBot="1">
      <c r="B522" s="133"/>
      <c r="C522" s="931"/>
      <c r="D522" s="932"/>
      <c r="E522" s="933"/>
      <c r="F522" s="934"/>
      <c r="G522" s="236"/>
      <c r="H522" s="128"/>
      <c r="I522" s="129"/>
      <c r="J522" s="129"/>
      <c r="K522" s="129"/>
      <c r="L522" s="129"/>
      <c r="M522" s="129"/>
      <c r="N522" s="129"/>
      <c r="O522" s="129"/>
      <c r="P522" s="129"/>
      <c r="Q522" s="130"/>
      <c r="R522" s="131"/>
      <c r="S522" s="131"/>
      <c r="U522" s="132"/>
      <c r="W522" s="278"/>
      <c r="X522" s="936"/>
      <c r="Y522" s="932"/>
      <c r="Z522" s="934"/>
      <c r="AA522" s="279"/>
      <c r="AB522" s="128"/>
      <c r="AC522" s="282"/>
      <c r="AD522" s="280"/>
      <c r="AE522" s="280"/>
      <c r="AF522" s="280"/>
      <c r="AG522" s="280"/>
      <c r="AH522" s="280"/>
      <c r="AI522" s="280"/>
      <c r="AJ522" s="283"/>
      <c r="AK522" s="281"/>
      <c r="AL522" s="281"/>
      <c r="AM522" s="280"/>
      <c r="AN522" s="280"/>
      <c r="AO522" s="280"/>
      <c r="AP522" s="280"/>
      <c r="AQ522" s="280"/>
      <c r="AR522" s="280"/>
      <c r="AS522" s="283"/>
      <c r="AT522" s="281"/>
      <c r="AU522" s="284"/>
      <c r="AV522" s="494"/>
      <c r="AX522" s="494"/>
      <c r="AZ522" s="495"/>
      <c r="BB522" s="494"/>
      <c r="BD522" s="494"/>
      <c r="BE522" s="105"/>
      <c r="BF522" s="105"/>
      <c r="BG522" s="105"/>
      <c r="BH522" s="105"/>
      <c r="BI522" s="105"/>
      <c r="BJ522" s="105"/>
    </row>
    <row r="523" spans="2:62" s="105" customFormat="1" ht="13.5" customHeight="1">
      <c r="F523" s="351"/>
      <c r="G523" s="351"/>
      <c r="H523" s="496"/>
      <c r="I523" s="117"/>
      <c r="J523" s="117"/>
      <c r="K523" s="117"/>
      <c r="L523" s="117"/>
      <c r="M523" s="117"/>
      <c r="N523" s="117"/>
      <c r="O523" s="117"/>
      <c r="P523" s="117"/>
      <c r="S523" s="117"/>
      <c r="U523" s="352"/>
      <c r="AZ523" s="352"/>
    </row>
    <row r="524" spans="2:62" s="105" customFormat="1"/>
    <row r="525" spans="2:62" s="105" customFormat="1"/>
    <row r="526" spans="2:62" s="105" customFormat="1"/>
    <row r="527" spans="2:62" s="105" customFormat="1"/>
    <row r="528" spans="2:62" s="105" customFormat="1"/>
    <row r="529" s="105" customFormat="1"/>
    <row r="530" s="105" customFormat="1"/>
    <row r="531" s="105" customFormat="1"/>
    <row r="532" s="105" customFormat="1"/>
    <row r="533" s="105" customFormat="1"/>
    <row r="534" s="105" customFormat="1"/>
    <row r="535" s="105" customFormat="1"/>
    <row r="536" s="105" customFormat="1"/>
    <row r="537" s="105" customFormat="1"/>
    <row r="538" s="105" customFormat="1"/>
    <row r="539" s="105" customFormat="1"/>
    <row r="540" s="105" customFormat="1"/>
    <row r="541" s="105" customFormat="1"/>
    <row r="542" s="105" customFormat="1"/>
    <row r="543" s="105" customFormat="1"/>
    <row r="544" s="105" customFormat="1"/>
    <row r="545" s="105" customFormat="1"/>
    <row r="546" s="105" customFormat="1"/>
    <row r="547" s="105" customFormat="1"/>
    <row r="548" s="105" customFormat="1"/>
    <row r="549" s="105" customFormat="1"/>
    <row r="550" s="105" customFormat="1"/>
    <row r="551" s="105" customFormat="1"/>
    <row r="552" s="105" customFormat="1"/>
    <row r="553" s="105" customFormat="1"/>
    <row r="554" s="105" customFormat="1"/>
    <row r="555" s="105" customFormat="1"/>
    <row r="556" s="105" customFormat="1"/>
    <row r="557" s="105" customFormat="1"/>
    <row r="558" s="105" customFormat="1"/>
    <row r="559" s="105" customFormat="1"/>
    <row r="560" s="105" customFormat="1"/>
    <row r="561" s="105" customFormat="1"/>
    <row r="562" s="105" customFormat="1"/>
    <row r="563" s="105" customFormat="1"/>
    <row r="564" s="105" customFormat="1"/>
    <row r="565" s="105" customFormat="1"/>
    <row r="566" s="105" customFormat="1"/>
    <row r="567" s="105" customFormat="1"/>
    <row r="568" s="105" customFormat="1"/>
    <row r="569" s="105" customFormat="1"/>
    <row r="570" s="105" customFormat="1"/>
    <row r="571" s="105" customFormat="1"/>
    <row r="572" s="105" customFormat="1"/>
    <row r="573" s="105" customFormat="1"/>
    <row r="574" s="105" customFormat="1"/>
    <row r="575" s="105" customFormat="1"/>
    <row r="576" s="105" customFormat="1"/>
    <row r="577" s="105" customFormat="1"/>
    <row r="578" s="105" customFormat="1"/>
    <row r="579" s="105" customFormat="1"/>
    <row r="580" s="105" customFormat="1"/>
    <row r="581" s="105" customFormat="1"/>
    <row r="582" s="105" customFormat="1"/>
    <row r="583" s="105" customFormat="1"/>
    <row r="584" s="105" customFormat="1"/>
    <row r="585" s="105" customFormat="1"/>
    <row r="586" s="105" customFormat="1"/>
    <row r="587" s="105" customFormat="1"/>
    <row r="588" s="105" customFormat="1"/>
    <row r="589" s="105" customFormat="1"/>
    <row r="590" s="105" customFormat="1"/>
    <row r="591" s="105" customFormat="1"/>
    <row r="592" s="105" customFormat="1"/>
    <row r="593" s="105" customFormat="1"/>
    <row r="594" s="105" customFormat="1"/>
    <row r="595" s="105" customFormat="1"/>
    <row r="596" s="105" customFormat="1"/>
    <row r="597" s="105" customFormat="1"/>
    <row r="598" s="105" customFormat="1"/>
    <row r="599" s="105" customFormat="1"/>
    <row r="600" s="105" customFormat="1"/>
    <row r="601" s="105" customFormat="1"/>
    <row r="602" s="105" customFormat="1"/>
    <row r="603" s="105" customFormat="1"/>
    <row r="604" s="105" customFormat="1"/>
    <row r="605" s="105" customFormat="1"/>
    <row r="606" s="105" customFormat="1"/>
    <row r="607" s="105" customFormat="1"/>
    <row r="608" s="105" customFormat="1"/>
    <row r="609" s="105" customFormat="1"/>
    <row r="610" s="105" customFormat="1"/>
    <row r="611" s="105" customFormat="1"/>
    <row r="612" s="105" customFormat="1"/>
    <row r="613" s="105" customFormat="1"/>
    <row r="614" s="105" customFormat="1"/>
    <row r="615" s="105" customFormat="1"/>
    <row r="616" s="105" customFormat="1"/>
    <row r="617" s="105" customFormat="1"/>
    <row r="618" s="105" customFormat="1"/>
    <row r="619" s="105" customFormat="1"/>
    <row r="620" s="105" customFormat="1"/>
    <row r="621" s="105" customFormat="1"/>
    <row r="622" s="105" customFormat="1"/>
    <row r="623" s="105" customFormat="1"/>
    <row r="624" s="105" customFormat="1"/>
    <row r="625" s="105" customFormat="1"/>
    <row r="626" s="105" customFormat="1"/>
    <row r="627" s="105" customFormat="1"/>
    <row r="628" s="105" customFormat="1"/>
    <row r="629" s="105" customFormat="1"/>
    <row r="630" s="105" customFormat="1"/>
    <row r="631" s="105" customFormat="1"/>
    <row r="632" s="105" customFormat="1"/>
    <row r="633" s="105" customFormat="1"/>
    <row r="634" s="105" customFormat="1"/>
    <row r="635" s="105" customFormat="1"/>
    <row r="636" s="105" customFormat="1"/>
    <row r="637" s="105" customFormat="1"/>
    <row r="638" s="105" customFormat="1"/>
    <row r="639" s="105" customFormat="1"/>
    <row r="640" s="105" customFormat="1"/>
    <row r="641" s="105" customFormat="1"/>
    <row r="642" s="105" customFormat="1"/>
    <row r="643" s="105" customFormat="1"/>
    <row r="644" s="105" customFormat="1"/>
    <row r="645" s="105" customFormat="1"/>
    <row r="646" s="105" customFormat="1"/>
    <row r="647" s="105" customFormat="1"/>
    <row r="648" s="105" customFormat="1"/>
    <row r="649" s="105" customFormat="1"/>
    <row r="650" s="105" customFormat="1"/>
    <row r="651" s="105" customFormat="1"/>
    <row r="652" s="105" customFormat="1"/>
    <row r="653" s="105" customFormat="1"/>
    <row r="654" s="105" customFormat="1"/>
    <row r="655" s="105" customFormat="1"/>
    <row r="656" s="105" customFormat="1"/>
    <row r="657" s="105" customFormat="1"/>
    <row r="658" s="105" customFormat="1"/>
    <row r="659" s="105" customFormat="1"/>
    <row r="660" s="105" customFormat="1"/>
    <row r="661" s="105" customFormat="1"/>
    <row r="662" s="105" customFormat="1"/>
    <row r="663" s="105" customFormat="1"/>
    <row r="664" s="105" customFormat="1"/>
    <row r="665" s="105" customFormat="1"/>
    <row r="666" s="105" customFormat="1"/>
    <row r="667" s="105" customFormat="1"/>
    <row r="668" s="105" customFormat="1"/>
    <row r="669" s="105" customFormat="1"/>
    <row r="670" s="105" customFormat="1"/>
    <row r="671" s="105" customFormat="1"/>
    <row r="672" s="105" customFormat="1"/>
    <row r="673" s="105" customFormat="1"/>
    <row r="674" s="105" customFormat="1"/>
    <row r="675" s="105" customFormat="1"/>
    <row r="676" s="105" customFormat="1"/>
    <row r="677" s="105" customFormat="1"/>
    <row r="678" s="105" customFormat="1"/>
    <row r="679" s="105" customFormat="1"/>
    <row r="680" s="105" customFormat="1"/>
    <row r="681" s="105" customFormat="1"/>
    <row r="682" s="105" customFormat="1"/>
    <row r="683" s="105" customFormat="1"/>
    <row r="684" s="105" customFormat="1"/>
    <row r="685" s="105" customFormat="1"/>
    <row r="686" s="105" customFormat="1"/>
    <row r="687" s="105" customFormat="1"/>
    <row r="688" s="105" customFormat="1"/>
    <row r="689" s="105" customFormat="1"/>
    <row r="690" s="105" customFormat="1"/>
    <row r="691" s="105" customFormat="1"/>
    <row r="692" s="105" customFormat="1"/>
    <row r="693" s="105" customFormat="1"/>
    <row r="694" s="105" customFormat="1"/>
    <row r="695" s="105" customFormat="1"/>
    <row r="696" s="105" customFormat="1"/>
    <row r="697" s="105" customFormat="1"/>
    <row r="698" s="105" customFormat="1"/>
    <row r="699" s="105" customFormat="1"/>
    <row r="700" s="105" customFormat="1"/>
    <row r="701" s="105" customFormat="1"/>
    <row r="702" s="105" customFormat="1"/>
    <row r="703" s="105" customFormat="1"/>
    <row r="704" s="105" customFormat="1"/>
    <row r="705" s="105" customFormat="1"/>
    <row r="706" s="105" customFormat="1"/>
    <row r="707" s="105" customFormat="1"/>
    <row r="708" s="105" customFormat="1"/>
    <row r="709" s="105" customFormat="1"/>
    <row r="710" s="105" customFormat="1"/>
    <row r="711" s="105" customFormat="1"/>
    <row r="712" s="105" customFormat="1"/>
    <row r="713" s="105" customFormat="1"/>
    <row r="714" s="105" customFormat="1"/>
    <row r="715" s="105" customFormat="1"/>
    <row r="716" s="105" customFormat="1"/>
    <row r="717" s="105" customFormat="1"/>
    <row r="718" s="105" customFormat="1"/>
    <row r="719" s="105" customFormat="1"/>
    <row r="720" s="105" customFormat="1"/>
    <row r="721" s="105" customFormat="1"/>
    <row r="722" s="105" customFormat="1"/>
    <row r="723" s="105" customFormat="1"/>
    <row r="724" s="105" customFormat="1"/>
    <row r="725" s="105" customFormat="1"/>
    <row r="726" s="105" customFormat="1"/>
    <row r="727" s="105" customFormat="1"/>
    <row r="728" s="105" customFormat="1"/>
    <row r="729" s="105" customFormat="1"/>
    <row r="730" s="105" customFormat="1"/>
    <row r="731" s="105" customFormat="1"/>
    <row r="732" s="105" customFormat="1"/>
    <row r="733" s="105" customFormat="1"/>
    <row r="734" s="105" customFormat="1"/>
    <row r="735" s="105" customFormat="1"/>
    <row r="736" s="105" customFormat="1"/>
    <row r="737" s="105" customFormat="1"/>
    <row r="738" s="105" customFormat="1"/>
    <row r="739" s="105" customFormat="1"/>
    <row r="740" s="105" customFormat="1"/>
    <row r="741" s="105" customFormat="1"/>
    <row r="742" s="105" customFormat="1"/>
    <row r="743" s="105" customFormat="1"/>
    <row r="744" s="105" customFormat="1"/>
    <row r="745" s="105" customFormat="1"/>
    <row r="746" s="105" customFormat="1"/>
    <row r="747" s="105" customFormat="1"/>
    <row r="748" s="105" customFormat="1"/>
    <row r="749" s="105" customFormat="1"/>
    <row r="750" s="105" customFormat="1"/>
    <row r="751" s="105" customFormat="1"/>
    <row r="752" s="105" customFormat="1"/>
    <row r="753" s="105" customFormat="1"/>
    <row r="754" s="105" customFormat="1"/>
    <row r="755" s="105" customFormat="1"/>
    <row r="756" s="105" customFormat="1"/>
    <row r="757" s="105" customFormat="1"/>
    <row r="758" s="105" customFormat="1"/>
    <row r="759" s="105" customFormat="1"/>
    <row r="760" s="105" customFormat="1"/>
    <row r="761" s="105" customFormat="1"/>
    <row r="762" s="105" customFormat="1"/>
    <row r="763" s="105" customFormat="1"/>
    <row r="764" s="105" customFormat="1"/>
    <row r="765" s="105" customFormat="1"/>
    <row r="766" s="105" customFormat="1"/>
    <row r="767" s="105" customFormat="1"/>
    <row r="768" s="105" customFormat="1"/>
    <row r="769" s="105" customFormat="1"/>
    <row r="770" s="105" customFormat="1"/>
    <row r="771" s="105" customFormat="1"/>
    <row r="772" s="105" customFormat="1"/>
    <row r="773" s="105" customFormat="1"/>
    <row r="774" s="105" customFormat="1"/>
    <row r="775" s="105" customFormat="1"/>
    <row r="776" s="105" customFormat="1"/>
    <row r="777" s="105" customFormat="1"/>
    <row r="778" s="105" customFormat="1"/>
    <row r="779" s="105" customFormat="1"/>
    <row r="780" s="105" customFormat="1"/>
    <row r="781" s="105" customFormat="1"/>
    <row r="782" s="105" customFormat="1"/>
    <row r="783" s="105" customFormat="1"/>
    <row r="784" s="105" customFormat="1"/>
    <row r="785" s="105" customFormat="1"/>
    <row r="786" s="105" customFormat="1"/>
    <row r="787" s="105" customFormat="1"/>
    <row r="788" s="105" customFormat="1"/>
    <row r="789" s="105" customFormat="1"/>
    <row r="790" s="105" customFormat="1"/>
    <row r="791" s="105" customFormat="1"/>
    <row r="792" s="105" customFormat="1"/>
    <row r="793" s="105" customFormat="1"/>
    <row r="794" s="105" customFormat="1"/>
    <row r="795" s="105" customFormat="1"/>
    <row r="796" s="105" customFormat="1"/>
    <row r="797" s="105" customFormat="1"/>
    <row r="798" s="105" customFormat="1"/>
    <row r="799" s="105" customFormat="1"/>
    <row r="800" s="105" customFormat="1"/>
    <row r="801" s="105" customFormat="1"/>
    <row r="802" s="105" customFormat="1"/>
    <row r="803" s="105" customFormat="1"/>
    <row r="804" s="105" customFormat="1"/>
    <row r="805" s="105" customFormat="1"/>
    <row r="806" s="105" customFormat="1"/>
    <row r="807" s="105" customFormat="1"/>
    <row r="808" s="105" customFormat="1"/>
    <row r="809" s="105" customFormat="1"/>
    <row r="810" s="105" customFormat="1"/>
    <row r="811" s="105" customFormat="1"/>
    <row r="812" s="105" customFormat="1"/>
    <row r="813" s="105" customFormat="1"/>
    <row r="814" s="105" customFormat="1"/>
    <row r="815" s="105" customFormat="1"/>
    <row r="816" s="105" customFormat="1"/>
    <row r="817" s="105" customFormat="1"/>
    <row r="818" s="105" customFormat="1"/>
    <row r="819" s="105" customFormat="1"/>
    <row r="820" s="105" customFormat="1"/>
    <row r="821" s="105" customFormat="1"/>
    <row r="822" s="105" customFormat="1"/>
    <row r="823" s="105" customFormat="1"/>
    <row r="824" s="105" customFormat="1"/>
    <row r="825" s="105" customFormat="1"/>
    <row r="826" s="105" customFormat="1"/>
    <row r="827" s="105" customFormat="1"/>
    <row r="828" s="105" customFormat="1"/>
    <row r="829" s="105" customFormat="1"/>
    <row r="830" s="105" customFormat="1"/>
    <row r="831" s="105" customFormat="1"/>
    <row r="832" s="105" customFormat="1"/>
    <row r="833" s="105" customFormat="1"/>
    <row r="834" s="105" customFormat="1"/>
    <row r="835" s="105" customFormat="1"/>
    <row r="836" s="105" customFormat="1"/>
    <row r="837" s="105" customFormat="1"/>
    <row r="838" s="105" customFormat="1"/>
    <row r="839" s="105" customFormat="1"/>
    <row r="840" s="105" customFormat="1"/>
    <row r="841" s="105" customFormat="1"/>
    <row r="842" s="105" customFormat="1"/>
    <row r="843" s="105" customFormat="1"/>
    <row r="844" s="105" customFormat="1"/>
    <row r="845" s="105" customFormat="1"/>
    <row r="846" s="105" customFormat="1"/>
    <row r="847" s="105" customFormat="1"/>
    <row r="848" s="105" customFormat="1"/>
    <row r="849" s="105" customFormat="1"/>
    <row r="850" s="105" customFormat="1"/>
    <row r="851" s="105" customFormat="1"/>
    <row r="852" s="105" customFormat="1"/>
    <row r="853" s="105" customFormat="1"/>
    <row r="854" s="105" customFormat="1"/>
    <row r="855" s="105" customFormat="1"/>
    <row r="856" s="105" customFormat="1"/>
    <row r="857" s="105" customFormat="1"/>
    <row r="858" s="105" customFormat="1"/>
    <row r="859" s="105" customFormat="1"/>
    <row r="860" s="105" customFormat="1"/>
    <row r="861" s="105" customFormat="1"/>
    <row r="862" s="105" customFormat="1"/>
    <row r="863" s="105" customFormat="1"/>
    <row r="864" s="105" customFormat="1"/>
    <row r="865" s="105" customFormat="1"/>
    <row r="866" s="105" customFormat="1"/>
    <row r="867" s="105" customFormat="1"/>
    <row r="868" s="105" customFormat="1"/>
    <row r="869" s="105" customFormat="1"/>
    <row r="870" s="105" customFormat="1"/>
    <row r="871" s="105" customFormat="1"/>
    <row r="872" s="105" customFormat="1"/>
    <row r="873" s="105" customFormat="1"/>
    <row r="874" s="105" customFormat="1"/>
    <row r="875" s="105" customFormat="1"/>
    <row r="876" s="105" customFormat="1"/>
    <row r="877" s="105" customFormat="1"/>
    <row r="878" s="105" customFormat="1"/>
    <row r="879" s="105" customFormat="1"/>
    <row r="880" s="105" customFormat="1"/>
    <row r="881" s="105" customFormat="1"/>
    <row r="882" s="105" customFormat="1"/>
    <row r="883" s="105" customFormat="1"/>
    <row r="884" s="105" customFormat="1"/>
    <row r="885" s="105" customFormat="1"/>
    <row r="886" s="105" customFormat="1"/>
    <row r="887" s="105" customFormat="1"/>
    <row r="888" s="105" customFormat="1"/>
    <row r="889" s="105" customFormat="1"/>
    <row r="890" s="105" customFormat="1"/>
    <row r="891" s="105" customFormat="1"/>
    <row r="892" s="105" customFormat="1"/>
    <row r="893" s="105" customFormat="1"/>
    <row r="894" s="105" customFormat="1"/>
    <row r="895" s="105" customFormat="1"/>
    <row r="896" s="105" customFormat="1"/>
    <row r="897" s="105" customFormat="1"/>
    <row r="898" s="105" customFormat="1"/>
    <row r="899" s="105" customFormat="1"/>
    <row r="900" s="105" customFormat="1"/>
    <row r="901" s="105" customFormat="1"/>
    <row r="902" s="105" customFormat="1"/>
    <row r="903" s="105" customFormat="1"/>
    <row r="904" s="105" customFormat="1"/>
    <row r="905" s="105" customFormat="1"/>
    <row r="906" s="105" customFormat="1"/>
    <row r="907" s="105" customFormat="1"/>
    <row r="908" s="105" customFormat="1"/>
    <row r="909" s="105" customFormat="1"/>
    <row r="910" s="105" customFormat="1"/>
    <row r="911" s="105" customFormat="1"/>
    <row r="912" s="105" customFormat="1"/>
    <row r="913" s="105" customFormat="1"/>
    <row r="914" s="105" customFormat="1"/>
    <row r="915" s="105" customFormat="1"/>
    <row r="916" s="105" customFormat="1"/>
    <row r="917" s="105" customFormat="1"/>
    <row r="918" s="105" customFormat="1"/>
    <row r="919" s="105" customFormat="1"/>
    <row r="920" s="105" customFormat="1"/>
    <row r="921" s="105" customFormat="1"/>
    <row r="922" s="105" customFormat="1"/>
    <row r="923" s="105" customFormat="1"/>
    <row r="924" s="105" customFormat="1"/>
    <row r="925" s="105" customFormat="1"/>
    <row r="926" s="105" customFormat="1"/>
    <row r="927" s="105" customFormat="1"/>
    <row r="928" s="105" customFormat="1"/>
    <row r="929" s="105" customFormat="1"/>
    <row r="930" s="105" customFormat="1"/>
    <row r="931" s="105" customFormat="1"/>
    <row r="932" s="105" customFormat="1"/>
    <row r="933" s="105" customFormat="1"/>
    <row r="934" s="105" customFormat="1"/>
    <row r="935" s="105" customFormat="1"/>
    <row r="936" s="105" customFormat="1"/>
    <row r="937" s="105" customFormat="1"/>
    <row r="938" s="105" customFormat="1"/>
    <row r="939" s="105" customFormat="1"/>
    <row r="940" s="105" customFormat="1"/>
    <row r="941" s="105" customFormat="1"/>
    <row r="942" s="105" customFormat="1"/>
    <row r="943" s="105" customFormat="1"/>
    <row r="944" s="105" customFormat="1"/>
    <row r="945" s="105" customFormat="1"/>
    <row r="946" s="105" customFormat="1"/>
    <row r="947" s="105" customFormat="1"/>
    <row r="948" s="105" customFormat="1"/>
    <row r="949" s="105" customFormat="1"/>
    <row r="950" s="105" customFormat="1"/>
    <row r="951" s="105" customFormat="1"/>
    <row r="952" s="105" customFormat="1"/>
    <row r="953" s="105" customFormat="1"/>
    <row r="954" s="105" customFormat="1"/>
    <row r="955" s="105" customFormat="1"/>
    <row r="956" s="105" customFormat="1"/>
    <row r="957" s="105" customFormat="1"/>
    <row r="958" s="105" customFormat="1"/>
    <row r="959" s="105" customFormat="1"/>
    <row r="960" s="105" customFormat="1"/>
    <row r="961" s="105" customFormat="1"/>
    <row r="962" s="105" customFormat="1"/>
    <row r="963" s="105" customFormat="1"/>
    <row r="964" s="105" customFormat="1"/>
    <row r="965" s="105" customFormat="1"/>
    <row r="966" s="105" customFormat="1"/>
    <row r="967" s="105" customFormat="1"/>
    <row r="968" s="105" customFormat="1"/>
    <row r="969" s="105" customFormat="1"/>
    <row r="970" s="105" customFormat="1"/>
    <row r="971" s="105" customFormat="1"/>
    <row r="972" s="105" customFormat="1"/>
    <row r="973" s="105" customFormat="1"/>
    <row r="974" s="105" customFormat="1"/>
    <row r="975" s="105" customFormat="1"/>
    <row r="976" s="105" customFormat="1"/>
    <row r="977" s="105" customFormat="1"/>
    <row r="978" s="105" customFormat="1"/>
    <row r="979" s="105" customFormat="1"/>
    <row r="980" s="105" customFormat="1"/>
    <row r="981" s="105" customFormat="1"/>
    <row r="982" s="105" customFormat="1"/>
    <row r="983" s="105" customFormat="1"/>
    <row r="984" s="105" customFormat="1"/>
    <row r="985" s="105" customFormat="1"/>
    <row r="986" s="105" customFormat="1"/>
    <row r="987" s="105" customFormat="1"/>
    <row r="988" s="105" customFormat="1"/>
    <row r="989" s="105" customFormat="1"/>
    <row r="990" s="105" customFormat="1"/>
    <row r="991" s="105" customFormat="1"/>
    <row r="992" s="105" customFormat="1"/>
    <row r="993" s="105" customFormat="1"/>
    <row r="994" s="105" customFormat="1"/>
    <row r="995" s="105" customFormat="1"/>
    <row r="996" s="105" customFormat="1"/>
    <row r="997" s="105" customFormat="1"/>
    <row r="998" s="105" customFormat="1"/>
    <row r="999" s="105" customFormat="1"/>
    <row r="1000" s="105" customFormat="1"/>
  </sheetData>
  <sheetProtection algorithmName="SHA-512" hashValue="CRS4/vuETBaCGiX2j5wIQgmrkA9j9G9Twp04RwMHTNLHzPPAiatWRGqneM27fJsFwzLWnNvnJw/s+S3YhiP12g==" saltValue="+DhD1DZspLm78bTT0AgxXQ==" spinCount="100000" sheet="1" formatCells="0" formatColumns="0" formatRows="0"/>
  <mergeCells count="942">
    <mergeCell ref="C350:F350"/>
    <mergeCell ref="G350:H350"/>
    <mergeCell ref="C367:F367"/>
    <mergeCell ref="G367:H367"/>
    <mergeCell ref="C369:F369"/>
    <mergeCell ref="C370:F370"/>
    <mergeCell ref="G370:H370"/>
    <mergeCell ref="C371:F371"/>
    <mergeCell ref="G371:H371"/>
    <mergeCell ref="C352:F352"/>
    <mergeCell ref="C353:F353"/>
    <mergeCell ref="G353:H353"/>
    <mergeCell ref="C354:F354"/>
    <mergeCell ref="G354:H354"/>
    <mergeCell ref="C355:F355"/>
    <mergeCell ref="G355:H355"/>
    <mergeCell ref="C356:F356"/>
    <mergeCell ref="G356:H356"/>
    <mergeCell ref="C357:F357"/>
    <mergeCell ref="G357:H357"/>
    <mergeCell ref="C358:F358"/>
    <mergeCell ref="G358:H358"/>
    <mergeCell ref="C359:F359"/>
    <mergeCell ref="G359:H359"/>
    <mergeCell ref="C345:F345"/>
    <mergeCell ref="G345:H345"/>
    <mergeCell ref="C346:F346"/>
    <mergeCell ref="G346:H346"/>
    <mergeCell ref="C347:F347"/>
    <mergeCell ref="G347:H347"/>
    <mergeCell ref="C348:F348"/>
    <mergeCell ref="G348:H348"/>
    <mergeCell ref="C349:F349"/>
    <mergeCell ref="G349:H349"/>
    <mergeCell ref="C340:F340"/>
    <mergeCell ref="G340:H340"/>
    <mergeCell ref="C341:F341"/>
    <mergeCell ref="G341:H341"/>
    <mergeCell ref="C342:F342"/>
    <mergeCell ref="G342:H342"/>
    <mergeCell ref="C343:F343"/>
    <mergeCell ref="G343:H343"/>
    <mergeCell ref="C344:F344"/>
    <mergeCell ref="G344:H344"/>
    <mergeCell ref="C335:F335"/>
    <mergeCell ref="C336:F336"/>
    <mergeCell ref="G336:H336"/>
    <mergeCell ref="C337:F337"/>
    <mergeCell ref="G337:H337"/>
    <mergeCell ref="C338:F338"/>
    <mergeCell ref="G338:H338"/>
    <mergeCell ref="C339:F339"/>
    <mergeCell ref="G339:H339"/>
    <mergeCell ref="C329:F329"/>
    <mergeCell ref="G329:H329"/>
    <mergeCell ref="C330:F330"/>
    <mergeCell ref="G330:H330"/>
    <mergeCell ref="C331:F331"/>
    <mergeCell ref="G331:H331"/>
    <mergeCell ref="C332:F332"/>
    <mergeCell ref="G332:H332"/>
    <mergeCell ref="C333:F333"/>
    <mergeCell ref="G333:H333"/>
    <mergeCell ref="C324:F324"/>
    <mergeCell ref="G324:H324"/>
    <mergeCell ref="C325:F325"/>
    <mergeCell ref="G325:H325"/>
    <mergeCell ref="C326:F326"/>
    <mergeCell ref="G326:H326"/>
    <mergeCell ref="C327:F327"/>
    <mergeCell ref="G327:H327"/>
    <mergeCell ref="C328:F328"/>
    <mergeCell ref="G328:H328"/>
    <mergeCell ref="C319:F319"/>
    <mergeCell ref="G319:H319"/>
    <mergeCell ref="C320:F320"/>
    <mergeCell ref="G320:H320"/>
    <mergeCell ref="C321:F321"/>
    <mergeCell ref="G321:H321"/>
    <mergeCell ref="C322:F322"/>
    <mergeCell ref="G322:H322"/>
    <mergeCell ref="C323:F323"/>
    <mergeCell ref="G323:H323"/>
    <mergeCell ref="C309:F309"/>
    <mergeCell ref="G309:H309"/>
    <mergeCell ref="C310:F310"/>
    <mergeCell ref="G310:H310"/>
    <mergeCell ref="C316:F316"/>
    <mergeCell ref="G316:H316"/>
    <mergeCell ref="C318:F318"/>
    <mergeCell ref="C311:F311"/>
    <mergeCell ref="G311:H311"/>
    <mergeCell ref="C312:F312"/>
    <mergeCell ref="G312:H312"/>
    <mergeCell ref="C313:F313"/>
    <mergeCell ref="G313:H313"/>
    <mergeCell ref="C314:F314"/>
    <mergeCell ref="G314:H314"/>
    <mergeCell ref="C315:F315"/>
    <mergeCell ref="G315:H315"/>
    <mergeCell ref="C304:F304"/>
    <mergeCell ref="G304:H304"/>
    <mergeCell ref="C305:F305"/>
    <mergeCell ref="G305:H305"/>
    <mergeCell ref="C306:F306"/>
    <mergeCell ref="G306:H306"/>
    <mergeCell ref="C307:F307"/>
    <mergeCell ref="G307:H307"/>
    <mergeCell ref="C308:F308"/>
    <mergeCell ref="G308:H308"/>
    <mergeCell ref="C298:F298"/>
    <mergeCell ref="G298:H298"/>
    <mergeCell ref="C299:F299"/>
    <mergeCell ref="G299:H299"/>
    <mergeCell ref="C301:F301"/>
    <mergeCell ref="C302:F302"/>
    <mergeCell ref="G302:H302"/>
    <mergeCell ref="C303:F303"/>
    <mergeCell ref="G303:H303"/>
    <mergeCell ref="C293:F293"/>
    <mergeCell ref="G293:H293"/>
    <mergeCell ref="C294:F294"/>
    <mergeCell ref="G294:H294"/>
    <mergeCell ref="C295:F295"/>
    <mergeCell ref="G295:H295"/>
    <mergeCell ref="C296:F296"/>
    <mergeCell ref="G296:H296"/>
    <mergeCell ref="C297:F297"/>
    <mergeCell ref="G297:H297"/>
    <mergeCell ref="C288:F288"/>
    <mergeCell ref="G288:H288"/>
    <mergeCell ref="C289:F289"/>
    <mergeCell ref="G289:H289"/>
    <mergeCell ref="C290:F290"/>
    <mergeCell ref="G290:H290"/>
    <mergeCell ref="C291:F291"/>
    <mergeCell ref="G291:H291"/>
    <mergeCell ref="C292:F292"/>
    <mergeCell ref="G292:H292"/>
    <mergeCell ref="C282:F282"/>
    <mergeCell ref="G282:H282"/>
    <mergeCell ref="C284:F284"/>
    <mergeCell ref="C285:F285"/>
    <mergeCell ref="G285:H285"/>
    <mergeCell ref="G275:H275"/>
    <mergeCell ref="C276:F276"/>
    <mergeCell ref="G276:H276"/>
    <mergeCell ref="C287:F287"/>
    <mergeCell ref="G287:H287"/>
    <mergeCell ref="G277:H277"/>
    <mergeCell ref="C278:F278"/>
    <mergeCell ref="G278:H278"/>
    <mergeCell ref="C279:F279"/>
    <mergeCell ref="G279:H279"/>
    <mergeCell ref="C280:F280"/>
    <mergeCell ref="G280:H280"/>
    <mergeCell ref="C281:F281"/>
    <mergeCell ref="G281:H281"/>
    <mergeCell ref="C248:F248"/>
    <mergeCell ref="G248:H248"/>
    <mergeCell ref="C250:F250"/>
    <mergeCell ref="C256:F256"/>
    <mergeCell ref="G256:H256"/>
    <mergeCell ref="C257:F257"/>
    <mergeCell ref="G257:H257"/>
    <mergeCell ref="C253:F253"/>
    <mergeCell ref="G253:H253"/>
    <mergeCell ref="C254:F254"/>
    <mergeCell ref="G254:H254"/>
    <mergeCell ref="C255:F255"/>
    <mergeCell ref="G255:H255"/>
    <mergeCell ref="C243:F243"/>
    <mergeCell ref="G243:H243"/>
    <mergeCell ref="C244:F244"/>
    <mergeCell ref="G244:H244"/>
    <mergeCell ref="C245:F245"/>
    <mergeCell ref="G245:H245"/>
    <mergeCell ref="C246:F246"/>
    <mergeCell ref="G246:H246"/>
    <mergeCell ref="C247:F247"/>
    <mergeCell ref="G247:H247"/>
    <mergeCell ref="C238:F238"/>
    <mergeCell ref="G238:H238"/>
    <mergeCell ref="C239:F239"/>
    <mergeCell ref="G239:H239"/>
    <mergeCell ref="C240:F240"/>
    <mergeCell ref="G240:H240"/>
    <mergeCell ref="C241:F241"/>
    <mergeCell ref="G241:H241"/>
    <mergeCell ref="C242:F242"/>
    <mergeCell ref="G242:H242"/>
    <mergeCell ref="C233:F233"/>
    <mergeCell ref="C234:F234"/>
    <mergeCell ref="G234:H234"/>
    <mergeCell ref="C235:F235"/>
    <mergeCell ref="G235:H235"/>
    <mergeCell ref="C236:F236"/>
    <mergeCell ref="G236:H236"/>
    <mergeCell ref="C237:F237"/>
    <mergeCell ref="G237:H237"/>
    <mergeCell ref="C227:F227"/>
    <mergeCell ref="G227:H227"/>
    <mergeCell ref="C228:F228"/>
    <mergeCell ref="G228:H228"/>
    <mergeCell ref="C229:F229"/>
    <mergeCell ref="G229:H229"/>
    <mergeCell ref="C230:F230"/>
    <mergeCell ref="G230:H230"/>
    <mergeCell ref="C231:F231"/>
    <mergeCell ref="G231:H231"/>
    <mergeCell ref="C203:F203"/>
    <mergeCell ref="G203:H203"/>
    <mergeCell ref="C204:F204"/>
    <mergeCell ref="C214:F214"/>
    <mergeCell ref="G214:H214"/>
    <mergeCell ref="C216:F216"/>
    <mergeCell ref="C217:F217"/>
    <mergeCell ref="G217:H217"/>
    <mergeCell ref="C218:F218"/>
    <mergeCell ref="G218:H218"/>
    <mergeCell ref="G204:H204"/>
    <mergeCell ref="C205:F205"/>
    <mergeCell ref="G205:H205"/>
    <mergeCell ref="C206:F206"/>
    <mergeCell ref="G206:H206"/>
    <mergeCell ref="C207:F207"/>
    <mergeCell ref="G207:H207"/>
    <mergeCell ref="C208:F208"/>
    <mergeCell ref="G208:H208"/>
    <mergeCell ref="C209:F209"/>
    <mergeCell ref="G209:H209"/>
    <mergeCell ref="C210:F210"/>
    <mergeCell ref="G210:H210"/>
    <mergeCell ref="C211:F211"/>
    <mergeCell ref="C197:F197"/>
    <mergeCell ref="G197:H197"/>
    <mergeCell ref="C199:F199"/>
    <mergeCell ref="C200:F200"/>
    <mergeCell ref="G200:H200"/>
    <mergeCell ref="C201:F201"/>
    <mergeCell ref="G201:H201"/>
    <mergeCell ref="C202:F202"/>
    <mergeCell ref="G202:H202"/>
    <mergeCell ref="C187:F187"/>
    <mergeCell ref="G187:H187"/>
    <mergeCell ref="C188:F188"/>
    <mergeCell ref="G188:H188"/>
    <mergeCell ref="C189:F189"/>
    <mergeCell ref="G189:H189"/>
    <mergeCell ref="C190:F190"/>
    <mergeCell ref="G190:H190"/>
    <mergeCell ref="C196:F196"/>
    <mergeCell ref="G196:H196"/>
    <mergeCell ref="C191:F191"/>
    <mergeCell ref="G191:H191"/>
    <mergeCell ref="C192:F192"/>
    <mergeCell ref="G192:H192"/>
    <mergeCell ref="C193:F193"/>
    <mergeCell ref="G193:H193"/>
    <mergeCell ref="C194:F194"/>
    <mergeCell ref="G194:H194"/>
    <mergeCell ref="C195:F195"/>
    <mergeCell ref="G195:H195"/>
    <mergeCell ref="C182:F182"/>
    <mergeCell ref="C183:F183"/>
    <mergeCell ref="G183:H183"/>
    <mergeCell ref="C184:F184"/>
    <mergeCell ref="G184:H184"/>
    <mergeCell ref="C185:F185"/>
    <mergeCell ref="G185:H185"/>
    <mergeCell ref="C186:F186"/>
    <mergeCell ref="G186:H186"/>
    <mergeCell ref="C176:F176"/>
    <mergeCell ref="G176:H176"/>
    <mergeCell ref="C177:F177"/>
    <mergeCell ref="G177:H177"/>
    <mergeCell ref="C178:F178"/>
    <mergeCell ref="G178:H178"/>
    <mergeCell ref="C179:F179"/>
    <mergeCell ref="G179:H179"/>
    <mergeCell ref="C180:F180"/>
    <mergeCell ref="G180:H180"/>
    <mergeCell ref="C171:F171"/>
    <mergeCell ref="G171:H171"/>
    <mergeCell ref="C172:F172"/>
    <mergeCell ref="G172:H172"/>
    <mergeCell ref="C173:F173"/>
    <mergeCell ref="G173:H173"/>
    <mergeCell ref="C174:F174"/>
    <mergeCell ref="G174:H174"/>
    <mergeCell ref="C175:F175"/>
    <mergeCell ref="G175:H175"/>
    <mergeCell ref="C166:F166"/>
    <mergeCell ref="G166:H166"/>
    <mergeCell ref="C167:F167"/>
    <mergeCell ref="G167:H167"/>
    <mergeCell ref="C168:F168"/>
    <mergeCell ref="G168:H168"/>
    <mergeCell ref="C169:F169"/>
    <mergeCell ref="G169:H169"/>
    <mergeCell ref="C170:F170"/>
    <mergeCell ref="G170:H170"/>
    <mergeCell ref="C160:F160"/>
    <mergeCell ref="G160:H160"/>
    <mergeCell ref="C161:F161"/>
    <mergeCell ref="G161:H161"/>
    <mergeCell ref="C162:F162"/>
    <mergeCell ref="G162:H162"/>
    <mergeCell ref="C163:F163"/>
    <mergeCell ref="G163:H163"/>
    <mergeCell ref="C165:F165"/>
    <mergeCell ref="C155:F155"/>
    <mergeCell ref="G155:H155"/>
    <mergeCell ref="C156:F156"/>
    <mergeCell ref="G156:H156"/>
    <mergeCell ref="C157:F157"/>
    <mergeCell ref="G157:H157"/>
    <mergeCell ref="C158:F158"/>
    <mergeCell ref="G158:H158"/>
    <mergeCell ref="C159:F159"/>
    <mergeCell ref="G159:H159"/>
    <mergeCell ref="C150:F150"/>
    <mergeCell ref="G150:H150"/>
    <mergeCell ref="C151:F151"/>
    <mergeCell ref="G151:H151"/>
    <mergeCell ref="C152:F152"/>
    <mergeCell ref="G152:H152"/>
    <mergeCell ref="C153:F153"/>
    <mergeCell ref="G153:H153"/>
    <mergeCell ref="C154:F154"/>
    <mergeCell ref="G154:H154"/>
    <mergeCell ref="C144:F144"/>
    <mergeCell ref="G144:H144"/>
    <mergeCell ref="C145:F145"/>
    <mergeCell ref="G145:H145"/>
    <mergeCell ref="C146:F146"/>
    <mergeCell ref="G146:H146"/>
    <mergeCell ref="C148:F148"/>
    <mergeCell ref="C149:F149"/>
    <mergeCell ref="G149:H149"/>
    <mergeCell ref="C139:F139"/>
    <mergeCell ref="G139:H139"/>
    <mergeCell ref="C140:F140"/>
    <mergeCell ref="G140:H140"/>
    <mergeCell ref="C141:F141"/>
    <mergeCell ref="G141:H141"/>
    <mergeCell ref="C142:F142"/>
    <mergeCell ref="G142:H142"/>
    <mergeCell ref="C143:F143"/>
    <mergeCell ref="G143:H143"/>
    <mergeCell ref="C129:F129"/>
    <mergeCell ref="G129:H129"/>
    <mergeCell ref="C137:F137"/>
    <mergeCell ref="G137:H137"/>
    <mergeCell ref="C138:F138"/>
    <mergeCell ref="G138:H138"/>
    <mergeCell ref="C136:F136"/>
    <mergeCell ref="G136:H136"/>
    <mergeCell ref="C131:F131"/>
    <mergeCell ref="C132:F132"/>
    <mergeCell ref="G132:H132"/>
    <mergeCell ref="C133:F133"/>
    <mergeCell ref="G133:H133"/>
    <mergeCell ref="C134:F134"/>
    <mergeCell ref="G134:H134"/>
    <mergeCell ref="C135:F135"/>
    <mergeCell ref="G135:H135"/>
    <mergeCell ref="C124:F124"/>
    <mergeCell ref="G124:H124"/>
    <mergeCell ref="C125:F125"/>
    <mergeCell ref="G125:H125"/>
    <mergeCell ref="C126:F126"/>
    <mergeCell ref="G126:H126"/>
    <mergeCell ref="C127:F127"/>
    <mergeCell ref="G127:H127"/>
    <mergeCell ref="C128:F128"/>
    <mergeCell ref="G128:H128"/>
    <mergeCell ref="C119:F119"/>
    <mergeCell ref="G119:H119"/>
    <mergeCell ref="C120:F120"/>
    <mergeCell ref="G120:H120"/>
    <mergeCell ref="C121:F121"/>
    <mergeCell ref="G121:H121"/>
    <mergeCell ref="C122:F122"/>
    <mergeCell ref="G122:H122"/>
    <mergeCell ref="C123:F123"/>
    <mergeCell ref="G123:H123"/>
    <mergeCell ref="C114:F114"/>
    <mergeCell ref="C115:F115"/>
    <mergeCell ref="G115:H115"/>
    <mergeCell ref="C116:F116"/>
    <mergeCell ref="G116:H116"/>
    <mergeCell ref="C117:F117"/>
    <mergeCell ref="G117:H117"/>
    <mergeCell ref="C118:F118"/>
    <mergeCell ref="G118:H118"/>
    <mergeCell ref="C108:F108"/>
    <mergeCell ref="G108:H108"/>
    <mergeCell ref="C109:F109"/>
    <mergeCell ref="G109:H109"/>
    <mergeCell ref="C110:F110"/>
    <mergeCell ref="G110:H110"/>
    <mergeCell ref="C111:F111"/>
    <mergeCell ref="G111:H111"/>
    <mergeCell ref="C112:F112"/>
    <mergeCell ref="G112:H112"/>
    <mergeCell ref="C103:F103"/>
    <mergeCell ref="G103:H103"/>
    <mergeCell ref="C104:F104"/>
    <mergeCell ref="G104:H104"/>
    <mergeCell ref="C105:F105"/>
    <mergeCell ref="G105:H105"/>
    <mergeCell ref="C106:F106"/>
    <mergeCell ref="G106:H106"/>
    <mergeCell ref="C107:F107"/>
    <mergeCell ref="G107:H107"/>
    <mergeCell ref="C98:F98"/>
    <mergeCell ref="G98:H98"/>
    <mergeCell ref="C99:F99"/>
    <mergeCell ref="G99:H99"/>
    <mergeCell ref="C100:F100"/>
    <mergeCell ref="G100:H100"/>
    <mergeCell ref="C101:F101"/>
    <mergeCell ref="G101:H101"/>
    <mergeCell ref="C102:F102"/>
    <mergeCell ref="G102:H102"/>
    <mergeCell ref="C92:F92"/>
    <mergeCell ref="G92:H92"/>
    <mergeCell ref="C93:F93"/>
    <mergeCell ref="G93:H93"/>
    <mergeCell ref="C94:F94"/>
    <mergeCell ref="G94:H94"/>
    <mergeCell ref="C95:F95"/>
    <mergeCell ref="G95:H95"/>
    <mergeCell ref="C97:F97"/>
    <mergeCell ref="C71:F71"/>
    <mergeCell ref="G71:H71"/>
    <mergeCell ref="C86:F86"/>
    <mergeCell ref="G86:H86"/>
    <mergeCell ref="C87:F87"/>
    <mergeCell ref="G87:H87"/>
    <mergeCell ref="C88:F88"/>
    <mergeCell ref="G88:H88"/>
    <mergeCell ref="C89:F89"/>
    <mergeCell ref="G89:H89"/>
    <mergeCell ref="C64:F64"/>
    <mergeCell ref="G64:H64"/>
    <mergeCell ref="C65:F65"/>
    <mergeCell ref="G65:H65"/>
    <mergeCell ref="C66:F66"/>
    <mergeCell ref="G66:H66"/>
    <mergeCell ref="C69:F69"/>
    <mergeCell ref="G69:H69"/>
    <mergeCell ref="C70:F70"/>
    <mergeCell ref="G70:H70"/>
    <mergeCell ref="C67:F67"/>
    <mergeCell ref="G67:H67"/>
    <mergeCell ref="C58:F58"/>
    <mergeCell ref="G58:H58"/>
    <mergeCell ref="C59:F59"/>
    <mergeCell ref="G59:H59"/>
    <mergeCell ref="C60:F60"/>
    <mergeCell ref="G60:H60"/>
    <mergeCell ref="C61:F61"/>
    <mergeCell ref="G61:H61"/>
    <mergeCell ref="C63:F63"/>
    <mergeCell ref="C2:F2"/>
    <mergeCell ref="B3:D3"/>
    <mergeCell ref="C14:F14"/>
    <mergeCell ref="G14:H14"/>
    <mergeCell ref="C15:F15"/>
    <mergeCell ref="G15:H15"/>
    <mergeCell ref="G37:H37"/>
    <mergeCell ref="C38:F38"/>
    <mergeCell ref="G38:H38"/>
    <mergeCell ref="C20:F20"/>
    <mergeCell ref="G20:H20"/>
    <mergeCell ref="C25:F25"/>
    <mergeCell ref="G25:H25"/>
    <mergeCell ref="C26:F26"/>
    <mergeCell ref="G26:H26"/>
    <mergeCell ref="C27:F27"/>
    <mergeCell ref="G27:H27"/>
    <mergeCell ref="C29:F29"/>
    <mergeCell ref="C21:F21"/>
    <mergeCell ref="G21:H21"/>
    <mergeCell ref="C22:F22"/>
    <mergeCell ref="G22:H22"/>
    <mergeCell ref="C23:F23"/>
    <mergeCell ref="G23:H23"/>
    <mergeCell ref="AZ3:BD3"/>
    <mergeCell ref="B4:H4"/>
    <mergeCell ref="AZ4:BD4"/>
    <mergeCell ref="B5:C5"/>
    <mergeCell ref="I5:O5"/>
    <mergeCell ref="W5:AB5"/>
    <mergeCell ref="AD5:AI5"/>
    <mergeCell ref="AK5:AR5"/>
    <mergeCell ref="P6:Q6"/>
    <mergeCell ref="C10:F10"/>
    <mergeCell ref="C12:F12"/>
    <mergeCell ref="C13:F13"/>
    <mergeCell ref="G13:H13"/>
    <mergeCell ref="C31:F31"/>
    <mergeCell ref="G31:H31"/>
    <mergeCell ref="C32:F32"/>
    <mergeCell ref="G32:H32"/>
    <mergeCell ref="C30:F30"/>
    <mergeCell ref="G30:H30"/>
    <mergeCell ref="C24:F24"/>
    <mergeCell ref="G24:H24"/>
    <mergeCell ref="C16:F16"/>
    <mergeCell ref="G16:H16"/>
    <mergeCell ref="C17:F17"/>
    <mergeCell ref="G17:H17"/>
    <mergeCell ref="C19:F19"/>
    <mergeCell ref="G19:H19"/>
    <mergeCell ref="C33:F33"/>
    <mergeCell ref="G33:H33"/>
    <mergeCell ref="C34:F34"/>
    <mergeCell ref="G34:H34"/>
    <mergeCell ref="C35:F35"/>
    <mergeCell ref="G35:H35"/>
    <mergeCell ref="C36:F36"/>
    <mergeCell ref="G36:H36"/>
    <mergeCell ref="C37:F37"/>
    <mergeCell ref="C39:F39"/>
    <mergeCell ref="G39:H39"/>
    <mergeCell ref="C40:F40"/>
    <mergeCell ref="G40:H40"/>
    <mergeCell ref="C41:F41"/>
    <mergeCell ref="G41:H41"/>
    <mergeCell ref="C42:F42"/>
    <mergeCell ref="G42:H42"/>
    <mergeCell ref="C43:F43"/>
    <mergeCell ref="G43:H43"/>
    <mergeCell ref="C44:F44"/>
    <mergeCell ref="G44:H44"/>
    <mergeCell ref="C46:F46"/>
    <mergeCell ref="C47:F47"/>
    <mergeCell ref="G47:H47"/>
    <mergeCell ref="C48:F48"/>
    <mergeCell ref="G48:H48"/>
    <mergeCell ref="C49:F49"/>
    <mergeCell ref="G49:H49"/>
    <mergeCell ref="C50:F50"/>
    <mergeCell ref="G50:H50"/>
    <mergeCell ref="C51:F51"/>
    <mergeCell ref="C72:F72"/>
    <mergeCell ref="G72:H72"/>
    <mergeCell ref="C73:F73"/>
    <mergeCell ref="G73:H73"/>
    <mergeCell ref="C74:F74"/>
    <mergeCell ref="G74:H74"/>
    <mergeCell ref="C68:F68"/>
    <mergeCell ref="G68:H68"/>
    <mergeCell ref="G51:H51"/>
    <mergeCell ref="C52:F52"/>
    <mergeCell ref="G52:H52"/>
    <mergeCell ref="C53:F53"/>
    <mergeCell ref="G53:H53"/>
    <mergeCell ref="C54:F54"/>
    <mergeCell ref="G54:H54"/>
    <mergeCell ref="C55:F55"/>
    <mergeCell ref="G55:H55"/>
    <mergeCell ref="C56:F56"/>
    <mergeCell ref="G56:H56"/>
    <mergeCell ref="C57:F57"/>
    <mergeCell ref="G57:H57"/>
    <mergeCell ref="G211:H211"/>
    <mergeCell ref="C76:F76"/>
    <mergeCell ref="G76:H76"/>
    <mergeCell ref="C77:F77"/>
    <mergeCell ref="G77:H77"/>
    <mergeCell ref="C78:F78"/>
    <mergeCell ref="G78:H78"/>
    <mergeCell ref="C75:F75"/>
    <mergeCell ref="G75:H75"/>
    <mergeCell ref="C80:F80"/>
    <mergeCell ref="C81:F81"/>
    <mergeCell ref="G81:H81"/>
    <mergeCell ref="C82:F82"/>
    <mergeCell ref="G82:H82"/>
    <mergeCell ref="C83:F83"/>
    <mergeCell ref="G83:H83"/>
    <mergeCell ref="C84:F84"/>
    <mergeCell ref="G84:H84"/>
    <mergeCell ref="C85:F85"/>
    <mergeCell ref="G85:H85"/>
    <mergeCell ref="C90:F90"/>
    <mergeCell ref="G90:H90"/>
    <mergeCell ref="C91:F91"/>
    <mergeCell ref="G91:H91"/>
    <mergeCell ref="C212:F212"/>
    <mergeCell ref="G212:H212"/>
    <mergeCell ref="C213:F213"/>
    <mergeCell ref="G213:H213"/>
    <mergeCell ref="C251:F251"/>
    <mergeCell ref="G251:H251"/>
    <mergeCell ref="C252:F252"/>
    <mergeCell ref="G252:H252"/>
    <mergeCell ref="C219:F219"/>
    <mergeCell ref="G219:H219"/>
    <mergeCell ref="C220:F220"/>
    <mergeCell ref="G220:H220"/>
    <mergeCell ref="C221:F221"/>
    <mergeCell ref="G221:H221"/>
    <mergeCell ref="C222:F222"/>
    <mergeCell ref="G222:H222"/>
    <mergeCell ref="C223:F223"/>
    <mergeCell ref="G223:H223"/>
    <mergeCell ref="C224:F224"/>
    <mergeCell ref="G224:H224"/>
    <mergeCell ref="C225:F225"/>
    <mergeCell ref="G225:H225"/>
    <mergeCell ref="C226:F226"/>
    <mergeCell ref="G226:H226"/>
    <mergeCell ref="C258:F258"/>
    <mergeCell ref="G258:H258"/>
    <mergeCell ref="C259:F259"/>
    <mergeCell ref="G259:H259"/>
    <mergeCell ref="C260:F260"/>
    <mergeCell ref="G260:H260"/>
    <mergeCell ref="C261:F261"/>
    <mergeCell ref="G261:H261"/>
    <mergeCell ref="C262:F262"/>
    <mergeCell ref="G262:H262"/>
    <mergeCell ref="C263:F263"/>
    <mergeCell ref="G263:H263"/>
    <mergeCell ref="C264:F264"/>
    <mergeCell ref="G264:H264"/>
    <mergeCell ref="C265:F265"/>
    <mergeCell ref="G265:H265"/>
    <mergeCell ref="C267:F267"/>
    <mergeCell ref="C268:F268"/>
    <mergeCell ref="G268:H268"/>
    <mergeCell ref="C269:F269"/>
    <mergeCell ref="G269:H269"/>
    <mergeCell ref="C360:F360"/>
    <mergeCell ref="G360:H360"/>
    <mergeCell ref="C361:F361"/>
    <mergeCell ref="G361:H361"/>
    <mergeCell ref="C362:F362"/>
    <mergeCell ref="G362:H362"/>
    <mergeCell ref="C363:F363"/>
    <mergeCell ref="G363:H363"/>
    <mergeCell ref="C270:F270"/>
    <mergeCell ref="G270:H270"/>
    <mergeCell ref="C271:F271"/>
    <mergeCell ref="G271:H271"/>
    <mergeCell ref="C272:F272"/>
    <mergeCell ref="G272:H272"/>
    <mergeCell ref="C273:F273"/>
    <mergeCell ref="G273:H273"/>
    <mergeCell ref="C274:F274"/>
    <mergeCell ref="G274:H274"/>
    <mergeCell ref="C275:F275"/>
    <mergeCell ref="C286:F286"/>
    <mergeCell ref="G286:H286"/>
    <mergeCell ref="C277:F277"/>
    <mergeCell ref="C364:F364"/>
    <mergeCell ref="G364:H364"/>
    <mergeCell ref="C365:F365"/>
    <mergeCell ref="G365:H365"/>
    <mergeCell ref="C366:F366"/>
    <mergeCell ref="G366:H366"/>
    <mergeCell ref="G372:H372"/>
    <mergeCell ref="C373:F373"/>
    <mergeCell ref="G373:H373"/>
    <mergeCell ref="C374:F374"/>
    <mergeCell ref="G374:H374"/>
    <mergeCell ref="C375:F375"/>
    <mergeCell ref="G375:H375"/>
    <mergeCell ref="C376:F376"/>
    <mergeCell ref="G376:H376"/>
    <mergeCell ref="C372:F372"/>
    <mergeCell ref="C377:F377"/>
    <mergeCell ref="G377:H377"/>
    <mergeCell ref="C378:F378"/>
    <mergeCell ref="G378:H378"/>
    <mergeCell ref="C379:F379"/>
    <mergeCell ref="G379:H379"/>
    <mergeCell ref="C380:F380"/>
    <mergeCell ref="G380:H380"/>
    <mergeCell ref="C381:F381"/>
    <mergeCell ref="G381:H381"/>
    <mergeCell ref="C382:F382"/>
    <mergeCell ref="G382:H382"/>
    <mergeCell ref="C383:F383"/>
    <mergeCell ref="G383:H383"/>
    <mergeCell ref="C384:F384"/>
    <mergeCell ref="G384:H384"/>
    <mergeCell ref="C386:F386"/>
    <mergeCell ref="C387:F387"/>
    <mergeCell ref="G387:H387"/>
    <mergeCell ref="C388:F388"/>
    <mergeCell ref="G388:H388"/>
    <mergeCell ref="C389:F389"/>
    <mergeCell ref="G389:H389"/>
    <mergeCell ref="C390:F390"/>
    <mergeCell ref="G390:H390"/>
    <mergeCell ref="C391:F391"/>
    <mergeCell ref="G391:H391"/>
    <mergeCell ref="C392:F392"/>
    <mergeCell ref="G392:H392"/>
    <mergeCell ref="C393:F393"/>
    <mergeCell ref="G393:H393"/>
    <mergeCell ref="C394:F394"/>
    <mergeCell ref="G394:H394"/>
    <mergeCell ref="C395:F395"/>
    <mergeCell ref="G395:H395"/>
    <mergeCell ref="C396:F396"/>
    <mergeCell ref="G396:H396"/>
    <mergeCell ref="C397:F397"/>
    <mergeCell ref="G397:H397"/>
    <mergeCell ref="C398:F398"/>
    <mergeCell ref="G398:H398"/>
    <mergeCell ref="C399:F399"/>
    <mergeCell ref="G399:H399"/>
    <mergeCell ref="C400:F400"/>
    <mergeCell ref="G400:H400"/>
    <mergeCell ref="C401:F401"/>
    <mergeCell ref="G401:H401"/>
    <mergeCell ref="C403:F403"/>
    <mergeCell ref="C404:F404"/>
    <mergeCell ref="G404:H404"/>
    <mergeCell ref="C405:F405"/>
    <mergeCell ref="G405:H405"/>
    <mergeCell ref="C406:F406"/>
    <mergeCell ref="G406:H406"/>
    <mergeCell ref="C407:F407"/>
    <mergeCell ref="G407:H407"/>
    <mergeCell ref="C408:F408"/>
    <mergeCell ref="G408:H408"/>
    <mergeCell ref="C409:F409"/>
    <mergeCell ref="G409:H409"/>
    <mergeCell ref="C410:F410"/>
    <mergeCell ref="G410:H410"/>
    <mergeCell ref="C411:F411"/>
    <mergeCell ref="G411:H411"/>
    <mergeCell ref="C412:F412"/>
    <mergeCell ref="G412:H412"/>
    <mergeCell ref="C413:F413"/>
    <mergeCell ref="G413:H413"/>
    <mergeCell ref="C414:F414"/>
    <mergeCell ref="G414:H414"/>
    <mergeCell ref="C415:F415"/>
    <mergeCell ref="G415:H415"/>
    <mergeCell ref="C416:F416"/>
    <mergeCell ref="G416:H416"/>
    <mergeCell ref="C417:F417"/>
    <mergeCell ref="G417:H417"/>
    <mergeCell ref="C418:F418"/>
    <mergeCell ref="G418:H418"/>
    <mergeCell ref="C420:F420"/>
    <mergeCell ref="C421:F421"/>
    <mergeCell ref="G421:H421"/>
    <mergeCell ref="C422:F422"/>
    <mergeCell ref="G422:H422"/>
    <mergeCell ref="C423:F423"/>
    <mergeCell ref="G423:H423"/>
    <mergeCell ref="C424:F424"/>
    <mergeCell ref="G424:H424"/>
    <mergeCell ref="C425:F425"/>
    <mergeCell ref="G425:H425"/>
    <mergeCell ref="C426:F426"/>
    <mergeCell ref="G426:H426"/>
    <mergeCell ref="C427:F427"/>
    <mergeCell ref="G427:H427"/>
    <mergeCell ref="C428:F428"/>
    <mergeCell ref="G428:H428"/>
    <mergeCell ref="C429:F429"/>
    <mergeCell ref="G429:H429"/>
    <mergeCell ref="C430:F430"/>
    <mergeCell ref="G430:H430"/>
    <mergeCell ref="C431:F431"/>
    <mergeCell ref="G431:H431"/>
    <mergeCell ref="C432:F432"/>
    <mergeCell ref="G432:H432"/>
    <mergeCell ref="C433:F433"/>
    <mergeCell ref="G433:H433"/>
    <mergeCell ref="C434:F434"/>
    <mergeCell ref="G434:H434"/>
    <mergeCell ref="C435:F435"/>
    <mergeCell ref="G435:H435"/>
    <mergeCell ref="C437:F437"/>
    <mergeCell ref="C438:F438"/>
    <mergeCell ref="G438:H438"/>
    <mergeCell ref="C439:F439"/>
    <mergeCell ref="G439:H439"/>
    <mergeCell ref="C440:F440"/>
    <mergeCell ref="G440:H440"/>
    <mergeCell ref="C441:F441"/>
    <mergeCell ref="G441:H441"/>
    <mergeCell ref="C442:F442"/>
    <mergeCell ref="G442:H442"/>
    <mergeCell ref="C443:F443"/>
    <mergeCell ref="G443:H443"/>
    <mergeCell ref="C444:F444"/>
    <mergeCell ref="G444:H444"/>
    <mergeCell ref="C445:F445"/>
    <mergeCell ref="G445:H445"/>
    <mergeCell ref="C446:F446"/>
    <mergeCell ref="G446:H446"/>
    <mergeCell ref="C447:F447"/>
    <mergeCell ref="G447:H447"/>
    <mergeCell ref="C448:F448"/>
    <mergeCell ref="G448:H448"/>
    <mergeCell ref="C449:F449"/>
    <mergeCell ref="G449:H449"/>
    <mergeCell ref="C450:F450"/>
    <mergeCell ref="G450:H450"/>
    <mergeCell ref="C451:F451"/>
    <mergeCell ref="G451:H451"/>
    <mergeCell ref="C452:F452"/>
    <mergeCell ref="G452:H452"/>
    <mergeCell ref="C454:F454"/>
    <mergeCell ref="C455:F455"/>
    <mergeCell ref="G455:H455"/>
    <mergeCell ref="C456:F456"/>
    <mergeCell ref="G456:H456"/>
    <mergeCell ref="C457:F457"/>
    <mergeCell ref="G457:H457"/>
    <mergeCell ref="C458:F458"/>
    <mergeCell ref="G458:H458"/>
    <mergeCell ref="C459:F459"/>
    <mergeCell ref="G459:H459"/>
    <mergeCell ref="C460:F460"/>
    <mergeCell ref="G460:H460"/>
    <mergeCell ref="C461:F461"/>
    <mergeCell ref="G461:H461"/>
    <mergeCell ref="C462:F462"/>
    <mergeCell ref="G462:H462"/>
    <mergeCell ref="C463:F463"/>
    <mergeCell ref="G463:H463"/>
    <mergeCell ref="C464:F464"/>
    <mergeCell ref="G464:H464"/>
    <mergeCell ref="C465:F465"/>
    <mergeCell ref="G465:H465"/>
    <mergeCell ref="C466:F466"/>
    <mergeCell ref="G466:H466"/>
    <mergeCell ref="C467:F467"/>
    <mergeCell ref="G467:H467"/>
    <mergeCell ref="C468:F468"/>
    <mergeCell ref="G468:H468"/>
    <mergeCell ref="C469:F469"/>
    <mergeCell ref="G469:H469"/>
    <mergeCell ref="C471:F471"/>
    <mergeCell ref="C472:F472"/>
    <mergeCell ref="G472:H472"/>
    <mergeCell ref="C473:F473"/>
    <mergeCell ref="G473:H473"/>
    <mergeCell ref="C474:F474"/>
    <mergeCell ref="G474:H474"/>
    <mergeCell ref="C475:F475"/>
    <mergeCell ref="G475:H475"/>
    <mergeCell ref="C476:F476"/>
    <mergeCell ref="G476:H476"/>
    <mergeCell ref="C477:F477"/>
    <mergeCell ref="G477:H477"/>
    <mergeCell ref="C478:F478"/>
    <mergeCell ref="G478:H478"/>
    <mergeCell ref="C479:F479"/>
    <mergeCell ref="G479:H479"/>
    <mergeCell ref="C480:F480"/>
    <mergeCell ref="G480:H480"/>
    <mergeCell ref="C481:F481"/>
    <mergeCell ref="G481:H481"/>
    <mergeCell ref="C482:F482"/>
    <mergeCell ref="G482:H482"/>
    <mergeCell ref="C483:F483"/>
    <mergeCell ref="G483:H483"/>
    <mergeCell ref="C484:F484"/>
    <mergeCell ref="G484:H484"/>
    <mergeCell ref="C485:F485"/>
    <mergeCell ref="G485:H485"/>
    <mergeCell ref="C486:F486"/>
    <mergeCell ref="G486:H486"/>
    <mergeCell ref="C488:F488"/>
    <mergeCell ref="C489:F489"/>
    <mergeCell ref="G489:H489"/>
    <mergeCell ref="C490:F490"/>
    <mergeCell ref="G490:H490"/>
    <mergeCell ref="C491:F491"/>
    <mergeCell ref="G491:H491"/>
    <mergeCell ref="C492:F492"/>
    <mergeCell ref="G492:H492"/>
    <mergeCell ref="C493:F493"/>
    <mergeCell ref="G493:H493"/>
    <mergeCell ref="C494:F494"/>
    <mergeCell ref="G494:H494"/>
    <mergeCell ref="C495:F495"/>
    <mergeCell ref="G495:H495"/>
    <mergeCell ref="C496:F496"/>
    <mergeCell ref="G496:H496"/>
    <mergeCell ref="C497:F497"/>
    <mergeCell ref="G497:H497"/>
    <mergeCell ref="C498:F498"/>
    <mergeCell ref="G498:H498"/>
    <mergeCell ref="C499:F499"/>
    <mergeCell ref="G499:H499"/>
    <mergeCell ref="C500:F500"/>
    <mergeCell ref="G500:H500"/>
    <mergeCell ref="C501:F501"/>
    <mergeCell ref="G501:H501"/>
    <mergeCell ref="C502:F502"/>
    <mergeCell ref="G502:H502"/>
    <mergeCell ref="C503:F503"/>
    <mergeCell ref="G503:H503"/>
    <mergeCell ref="C505:F505"/>
    <mergeCell ref="C506:F506"/>
    <mergeCell ref="G506:H506"/>
    <mergeCell ref="C507:F507"/>
    <mergeCell ref="G507:H507"/>
    <mergeCell ref="C508:F508"/>
    <mergeCell ref="G508:H508"/>
    <mergeCell ref="C509:F509"/>
    <mergeCell ref="G509:H509"/>
    <mergeCell ref="C510:F510"/>
    <mergeCell ref="G510:H510"/>
    <mergeCell ref="C511:F511"/>
    <mergeCell ref="G511:H511"/>
    <mergeCell ref="C512:F512"/>
    <mergeCell ref="G512:H512"/>
    <mergeCell ref="C513:F513"/>
    <mergeCell ref="G513:H513"/>
    <mergeCell ref="C514:F514"/>
    <mergeCell ref="G514:H514"/>
    <mergeCell ref="C520:F520"/>
    <mergeCell ref="G520:H520"/>
    <mergeCell ref="C522:F522"/>
    <mergeCell ref="X522:Z522"/>
    <mergeCell ref="C515:F515"/>
    <mergeCell ref="G515:H515"/>
    <mergeCell ref="C516:F516"/>
    <mergeCell ref="G516:H516"/>
    <mergeCell ref="C517:F517"/>
    <mergeCell ref="G517:H517"/>
    <mergeCell ref="C518:F518"/>
    <mergeCell ref="G518:H518"/>
    <mergeCell ref="C519:F519"/>
    <mergeCell ref="G519:H519"/>
  </mergeCells>
  <pageMargins left="0.46" right="0.43307086614173229" top="0.48" bottom="0.38" header="0.27" footer="0.31496062992125984"/>
  <pageSetup paperSize="9" scale="73" orientation="landscape" r:id="rId1"/>
  <headerFooter>
    <oddFooter xml:space="preserve">&amp;R&amp;P 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EBD8B-C116-4334-A45C-D24FDB2DE32B}">
  <sheetPr codeName="Tabelle35">
    <tabColor theme="3" tint="0.59999389629810485"/>
    <outlinePr summaryBelow="0" summaryRight="0"/>
    <pageSetUpPr fitToPage="1"/>
  </sheetPr>
  <dimension ref="A1:BJ1000"/>
  <sheetViews>
    <sheetView showGridLines="0" zoomScaleNormal="100" workbookViewId="0">
      <pane xSplit="2" ySplit="11" topLeftCell="C12" activePane="bottomRight" state="frozen"/>
      <selection activeCell="C228" sqref="C228:E228"/>
      <selection pane="topRight" activeCell="C228" sqref="C228:E228"/>
      <selection pane="bottomLeft" activeCell="C228" sqref="C228:E228"/>
      <selection pane="bottomRight" activeCell="G27" sqref="G27:H27"/>
    </sheetView>
  </sheetViews>
  <sheetFormatPr baseColWidth="10" defaultColWidth="11.42578125" defaultRowHeight="11.25" outlineLevelRow="1" outlineLevelCol="1"/>
  <cols>
    <col min="1" max="1" width="0.7109375" style="1" customWidth="1"/>
    <col min="2" max="2" width="4.7109375" style="1" customWidth="1"/>
    <col min="3" max="4" width="18.7109375" style="1" customWidth="1"/>
    <col min="5" max="5" width="20.7109375" style="1" customWidth="1"/>
    <col min="6" max="6" width="2.28515625" style="1" customWidth="1"/>
    <col min="7" max="7" width="32.85546875" style="1" customWidth="1" outlineLevel="1"/>
    <col min="8" max="8" width="5.7109375" style="1" customWidth="1"/>
    <col min="9" max="15" width="6.28515625" style="1" customWidth="1" outlineLevel="1"/>
    <col min="16" max="19" width="11.7109375" style="1" customWidth="1" outlineLevel="1"/>
    <col min="20" max="20" width="2" style="259" customWidth="1"/>
    <col min="21" max="21" width="16.7109375" style="1" customWidth="1"/>
    <col min="22" max="22" width="2.28515625" style="259" customWidth="1" collapsed="1"/>
    <col min="23" max="28" width="6.28515625" style="1" hidden="1" customWidth="1" outlineLevel="1"/>
    <col min="29" max="29" width="1.7109375" style="1" hidden="1" customWidth="1" outlineLevel="1"/>
    <col min="30" max="35" width="6.28515625" style="1" hidden="1" customWidth="1" outlineLevel="1"/>
    <col min="36" max="36" width="1.7109375" style="1" hidden="1" customWidth="1" outlineLevel="1"/>
    <col min="37" max="38" width="6.7109375" style="1" hidden="1" customWidth="1" outlineLevel="1"/>
    <col min="39" max="40" width="9.28515625" style="1" hidden="1" customWidth="1" outlineLevel="1"/>
    <col min="41" max="42" width="7.7109375" style="1" hidden="1" customWidth="1" outlineLevel="1"/>
    <col min="43" max="43" width="8.7109375" style="1" hidden="1" customWidth="1" outlineLevel="1"/>
    <col min="44" max="44" width="8.28515625" style="1" hidden="1" customWidth="1" outlineLevel="1"/>
    <col min="45" max="45" width="1.7109375" style="1" hidden="1" customWidth="1" outlineLevel="1"/>
    <col min="46" max="46" width="10.7109375" style="1" hidden="1" customWidth="1" outlineLevel="1"/>
    <col min="47" max="47" width="1.7109375" style="1" hidden="1" customWidth="1" outlineLevel="1"/>
    <col min="48" max="48" width="14.7109375" style="259" customWidth="1"/>
    <col min="49" max="49" width="1.7109375" style="259" customWidth="1"/>
    <col min="50" max="50" width="14.7109375" style="259" customWidth="1"/>
    <col min="51" max="51" width="2.28515625" style="259" customWidth="1" collapsed="1"/>
    <col min="52" max="52" width="16.7109375" style="259" hidden="1" customWidth="1" outlineLevel="1"/>
    <col min="53" max="53" width="1.7109375" style="259" hidden="1" customWidth="1" outlineLevel="1"/>
    <col min="54" max="54" width="14.7109375" style="259" hidden="1" customWidth="1" outlineLevel="1"/>
    <col min="55" max="55" width="1.7109375" style="259" hidden="1" customWidth="1" outlineLevel="1"/>
    <col min="56" max="56" width="14.7109375" style="259" hidden="1" customWidth="1" outlineLevel="1"/>
    <col min="57" max="57" width="1.7109375" style="1" customWidth="1"/>
    <col min="58" max="16384" width="11.42578125" style="1"/>
  </cols>
  <sheetData>
    <row r="1" spans="1:62" ht="8.25" customHeight="1" thickBot="1"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BE1" s="105"/>
      <c r="BF1" s="105"/>
      <c r="BG1" s="105"/>
      <c r="BH1" s="105"/>
      <c r="BI1" s="105"/>
      <c r="BJ1" s="105"/>
    </row>
    <row r="2" spans="1:62" s="2" customFormat="1" ht="20.100000000000001" customHeight="1" thickBot="1">
      <c r="B2" s="296" t="s">
        <v>111</v>
      </c>
      <c r="C2" s="893" t="str">
        <f>Übersicht!C17</f>
        <v>Option 3: Labeling</v>
      </c>
      <c r="D2" s="894"/>
      <c r="E2" s="894"/>
      <c r="F2" s="894"/>
      <c r="G2" s="699" t="s">
        <v>213</v>
      </c>
      <c r="H2" s="484">
        <f>Übersicht!F17</f>
        <v>1</v>
      </c>
      <c r="I2" s="299"/>
      <c r="J2" s="299"/>
      <c r="K2" s="299"/>
      <c r="L2" s="299"/>
      <c r="M2" s="299"/>
      <c r="N2" s="299"/>
      <c r="O2" s="299"/>
      <c r="P2" s="300"/>
      <c r="Q2" s="300"/>
      <c r="R2" s="700"/>
      <c r="S2" s="301"/>
      <c r="T2" s="286"/>
      <c r="U2" s="683">
        <f>U8*$H2</f>
        <v>55340</v>
      </c>
      <c r="V2" s="687" t="s">
        <v>230</v>
      </c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488">
        <f>AV8*$H2</f>
        <v>0</v>
      </c>
      <c r="AW2" s="686" t="s">
        <v>231</v>
      </c>
      <c r="AX2" s="682">
        <f>AX8*$H2</f>
        <v>55340</v>
      </c>
      <c r="AY2" s="302"/>
      <c r="AZ2" s="489">
        <f>AZ8*$H2</f>
        <v>49189.249727438888</v>
      </c>
      <c r="BA2" s="686" t="s">
        <v>230</v>
      </c>
      <c r="BB2" s="489">
        <f>BB8*$H2</f>
        <v>0</v>
      </c>
      <c r="BC2" s="686" t="s">
        <v>231</v>
      </c>
      <c r="BD2" s="489">
        <f>BD8*$H2</f>
        <v>49189.249727438888</v>
      </c>
      <c r="BE2" s="126"/>
      <c r="BF2" s="126"/>
      <c r="BG2" s="126"/>
      <c r="BH2" s="126"/>
      <c r="BI2" s="126"/>
      <c r="BJ2" s="126"/>
    </row>
    <row r="3" spans="1:62" s="2" customFormat="1" ht="19.899999999999999" customHeight="1">
      <c r="B3" s="906" t="str">
        <f>Kunde</f>
        <v>Dräxlmeier Satu Mare</v>
      </c>
      <c r="C3" s="906"/>
      <c r="D3" s="906"/>
      <c r="E3" s="697" t="str">
        <f>Übersicht!E3</f>
        <v>Hr. Eglseder</v>
      </c>
      <c r="F3" s="297"/>
      <c r="G3" s="698" t="str">
        <f>Revision</f>
        <v>MS-F_Rev.:8 / 06.03.25 / S. Schnurrenberger</v>
      </c>
      <c r="H3" s="298"/>
      <c r="I3" s="299"/>
      <c r="J3" s="299"/>
      <c r="K3" s="299"/>
      <c r="L3" s="299"/>
      <c r="M3" s="299"/>
      <c r="N3" s="299"/>
      <c r="O3" s="299"/>
      <c r="P3" s="300"/>
      <c r="Q3" s="300"/>
      <c r="R3" s="700"/>
      <c r="S3" s="301"/>
      <c r="T3" s="286"/>
      <c r="U3" s="303"/>
      <c r="V3" s="286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03"/>
      <c r="AX3" s="303"/>
      <c r="AY3" s="302"/>
      <c r="AZ3" s="892" t="s">
        <v>219</v>
      </c>
      <c r="BA3" s="892"/>
      <c r="BB3" s="892"/>
      <c r="BC3" s="892"/>
      <c r="BD3" s="892"/>
      <c r="BE3" s="126"/>
      <c r="BF3" s="126"/>
      <c r="BG3" s="126"/>
      <c r="BH3" s="126"/>
      <c r="BI3" s="126"/>
      <c r="BJ3" s="126"/>
    </row>
    <row r="4" spans="1:62" s="2" customFormat="1" ht="19.899999999999999" customHeight="1">
      <c r="B4" s="907" t="str">
        <f>Anlage</f>
        <v>Automatic Production Line for Wire Processing</v>
      </c>
      <c r="C4" s="907"/>
      <c r="D4" s="907"/>
      <c r="E4" s="907"/>
      <c r="F4" s="907"/>
      <c r="G4" s="907"/>
      <c r="H4" s="907"/>
      <c r="I4" s="299"/>
      <c r="J4" s="299"/>
      <c r="K4" s="299"/>
      <c r="L4" s="299"/>
      <c r="M4" s="299"/>
      <c r="N4" s="299"/>
      <c r="O4" s="299"/>
      <c r="P4" s="300"/>
      <c r="Q4" s="300"/>
      <c r="R4" s="700"/>
      <c r="S4" s="301"/>
      <c r="T4" s="287"/>
      <c r="U4" s="680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680"/>
      <c r="AW4" s="680"/>
      <c r="AX4" s="680"/>
      <c r="AY4" s="303"/>
      <c r="AZ4" s="764">
        <f>Projektnachlass</f>
        <v>0.11114474652260775</v>
      </c>
      <c r="BA4" s="764"/>
      <c r="BB4" s="764"/>
      <c r="BC4" s="764"/>
      <c r="BD4" s="764"/>
      <c r="BE4" s="126"/>
      <c r="BF4" s="126"/>
      <c r="BG4" s="126"/>
      <c r="BH4" s="126"/>
      <c r="BI4" s="126"/>
      <c r="BJ4" s="126"/>
    </row>
    <row r="5" spans="1:62" ht="19.899999999999999" customHeight="1" collapsed="1" thickBot="1">
      <c r="B5" s="882" t="str">
        <f>Angebotsnummer</f>
        <v>A07616000A</v>
      </c>
      <c r="C5" s="882"/>
      <c r="D5" s="696">
        <f>Datum</f>
        <v>45825</v>
      </c>
      <c r="E5" s="615" t="str">
        <f>Bearbeiter</f>
        <v>Schötz/Radlbeck</v>
      </c>
      <c r="F5" s="615"/>
      <c r="G5" s="305"/>
      <c r="H5" s="306"/>
      <c r="I5" s="763" t="s">
        <v>226</v>
      </c>
      <c r="J5" s="763"/>
      <c r="K5" s="763"/>
      <c r="L5" s="763"/>
      <c r="M5" s="763"/>
      <c r="N5" s="763"/>
      <c r="O5" s="763"/>
      <c r="P5" s="259"/>
      <c r="Q5" s="307"/>
      <c r="R5" s="307"/>
      <c r="S5" s="259"/>
      <c r="T5" s="288"/>
      <c r="U5" s="288"/>
      <c r="V5" s="288"/>
      <c r="W5" s="762" t="s">
        <v>225</v>
      </c>
      <c r="X5" s="762"/>
      <c r="Y5" s="762"/>
      <c r="Z5" s="762"/>
      <c r="AA5" s="762"/>
      <c r="AB5" s="762"/>
      <c r="AC5" s="288"/>
      <c r="AD5" s="762" t="s">
        <v>178</v>
      </c>
      <c r="AE5" s="762"/>
      <c r="AF5" s="762"/>
      <c r="AG5" s="762"/>
      <c r="AH5" s="762"/>
      <c r="AI5" s="762"/>
      <c r="AJ5" s="288"/>
      <c r="AK5" s="762" t="s">
        <v>182</v>
      </c>
      <c r="AL5" s="762"/>
      <c r="AM5" s="762"/>
      <c r="AN5" s="762"/>
      <c r="AO5" s="762"/>
      <c r="AP5" s="762"/>
      <c r="AQ5" s="762"/>
      <c r="AR5" s="762"/>
      <c r="AS5" s="288"/>
      <c r="AT5" s="288"/>
      <c r="AU5" s="288"/>
      <c r="AV5" s="288"/>
      <c r="AX5" s="288"/>
      <c r="AZ5" s="288"/>
      <c r="BB5" s="288"/>
      <c r="BD5" s="288"/>
      <c r="BE5" s="105"/>
      <c r="BF5" s="105"/>
      <c r="BG5" s="105"/>
      <c r="BH5" s="105"/>
      <c r="BI5" s="105"/>
      <c r="BJ5" s="105"/>
    </row>
    <row r="6" spans="1:62" ht="65.45" hidden="1" customHeight="1" outlineLevel="1">
      <c r="B6" s="315"/>
      <c r="C6" s="343" t="s">
        <v>180</v>
      </c>
      <c r="D6" s="219"/>
      <c r="E6" s="219"/>
      <c r="F6" s="308"/>
      <c r="G6" s="224"/>
      <c r="H6" s="309"/>
      <c r="I6" s="320">
        <f t="shared" ref="I6:O6" si="0">I8*I7</f>
        <v>0</v>
      </c>
      <c r="J6" s="316">
        <f t="shared" si="0"/>
        <v>8000</v>
      </c>
      <c r="K6" s="317">
        <f t="shared" si="0"/>
        <v>2300</v>
      </c>
      <c r="L6" s="318">
        <f t="shared" si="0"/>
        <v>2100</v>
      </c>
      <c r="M6" s="318">
        <f t="shared" si="0"/>
        <v>4200</v>
      </c>
      <c r="N6" s="319">
        <f t="shared" si="0"/>
        <v>3280</v>
      </c>
      <c r="O6" s="320">
        <f t="shared" si="0"/>
        <v>6560</v>
      </c>
      <c r="P6" s="898" t="s">
        <v>179</v>
      </c>
      <c r="Q6" s="898"/>
      <c r="R6" s="316">
        <f>SUM(R12,R29,R46,R63,R80,R97,R114,R131,R148,R165,R182,R199,R216,R233,R250,R267,R284,R301,R318,R335,R352,R369,R386,R403,R420,R437,R454,R471,R488,R505)</f>
        <v>2500</v>
      </c>
      <c r="S6" s="321">
        <f>SUM(S12,S29,S46,S63,S80,S97,S114,S131,S148,S165,S182,S199,S216,S233,S250,S267,S284,S301,S318,S335,S352,S369,S386,S403,S420,S437,S454,S471,S488,S505)</f>
        <v>26400.000000000004</v>
      </c>
      <c r="U6" s="259"/>
      <c r="W6" s="320">
        <f t="shared" ref="W6:AB6" si="1">W8*W7</f>
        <v>0</v>
      </c>
      <c r="X6" s="316">
        <f t="shared" si="1"/>
        <v>0</v>
      </c>
      <c r="Y6" s="318">
        <f t="shared" si="1"/>
        <v>0</v>
      </c>
      <c r="Z6" s="318">
        <f t="shared" si="1"/>
        <v>0</v>
      </c>
      <c r="AA6" s="319">
        <f t="shared" si="1"/>
        <v>0</v>
      </c>
      <c r="AB6" s="320">
        <f t="shared" si="1"/>
        <v>0</v>
      </c>
      <c r="AC6" s="259"/>
      <c r="AD6" s="320">
        <f t="shared" ref="AD6:AM6" si="2">AD8*AD7</f>
        <v>0</v>
      </c>
      <c r="AE6" s="316">
        <f t="shared" si="2"/>
        <v>0</v>
      </c>
      <c r="AF6" s="318">
        <f t="shared" si="2"/>
        <v>0</v>
      </c>
      <c r="AG6" s="318">
        <f t="shared" si="2"/>
        <v>0</v>
      </c>
      <c r="AH6" s="319">
        <f t="shared" si="2"/>
        <v>0</v>
      </c>
      <c r="AI6" s="320">
        <f t="shared" si="2"/>
        <v>0</v>
      </c>
      <c r="AJ6" s="259"/>
      <c r="AK6" s="322">
        <f t="shared" si="2"/>
        <v>0</v>
      </c>
      <c r="AL6" s="322">
        <f t="shared" si="2"/>
        <v>0</v>
      </c>
      <c r="AM6" s="323">
        <f t="shared" si="2"/>
        <v>0</v>
      </c>
      <c r="AN6" s="321">
        <f>SUM(AN12,AN29,AN46,AN63,AN80,AN97,AN114,AN131,AN148,AN165,AN182,AN199,AN216,AN233,AN250,AN267,AN284,AN301,AN318,AN335,AN352,AN369,AN386,AN403,AN420,AN437,AN454,AN471,AN488,AN505)</f>
        <v>0</v>
      </c>
      <c r="AO6" s="321">
        <f>SUM(AO12,AO29,AO46,AO63,AO80,AO97,AO114,AO131,AO148,AO165,AO182,AO199,AO216,AO233,AO250,AO267,AO284,AO301,AO318,AO335,AO352,AO369,AO386,AO403,AO420,AO437,AO454,AO471,AO488,AO505)</f>
        <v>0</v>
      </c>
      <c r="AP6" s="321">
        <f>SUM(AP12,AP29,AP46,AP63,AP80,AP97,AP114,AP131,AP148,AP165,AP182,AP199,AP216,AP233,AP250,AP267,AP284,AP301,AP318,AP335,AP352,AP369,AP386,AP403,AP420,AP437,AP454,AP471,AP488,AP505)</f>
        <v>0</v>
      </c>
      <c r="AQ6" s="321">
        <f>SUM(AQ12,AQ29,AQ46,AQ63,AQ80,AQ97,AQ114,AQ131,AQ148,AQ165,AQ182,AQ199,AQ216,AQ233,AQ250,AQ267,AQ284,AQ301,AQ318,AQ335,AQ352,AQ369,AQ386,AQ403,AQ420,AQ437,AQ454,AQ471,AQ488,AQ505)</f>
        <v>0</v>
      </c>
      <c r="AR6" s="321">
        <f>SUM(AR12,AR29,AR46,AR63,AR80,AR97,AR114,AR131,AR148,AR165,AR182,AR199,AR216,AR233,AR250,AR267,AR284,AR301,AR318,AR335,AR352,AR369,AR386,AR403,AR420,AR437,AR454,AR471,AR488,AR505)</f>
        <v>0</v>
      </c>
      <c r="AS6" s="259"/>
      <c r="AT6" s="324">
        <f>SUM(AT12,AT29,AT46,AT63,AT80,AT97,AT114,AT131,AT148,AT165,AT182,AT199,AT216,AT233,AT250,AT267,AT284,AT301,AT318,AT335,AT352,AT369,AT386,AT403,AT420,AT437,AT454,AT471,AT488,AT505)</f>
        <v>0</v>
      </c>
      <c r="AU6" s="259"/>
      <c r="BE6" s="105"/>
      <c r="BF6" s="105"/>
      <c r="BG6" s="105"/>
      <c r="BH6" s="105"/>
      <c r="BI6" s="105"/>
      <c r="BJ6" s="105"/>
    </row>
    <row r="7" spans="1:62" ht="19.5" hidden="1" customHeight="1" outlineLevel="1" thickBot="1">
      <c r="B7" s="315"/>
      <c r="C7" s="310"/>
      <c r="D7" s="219"/>
      <c r="E7" s="219"/>
      <c r="F7" s="308"/>
      <c r="G7" s="224"/>
      <c r="H7" s="311"/>
      <c r="I7" s="329">
        <f>Pl*(1+Gewinn)*(1+SicherheitAngebot)</f>
        <v>110</v>
      </c>
      <c r="J7" s="325">
        <f>MKo*(1+Gewinn)*(1+SicherheitAngebot)</f>
        <v>100</v>
      </c>
      <c r="K7" s="326">
        <f>EKo*(1+Gewinn)*(1+SicherheitAngebot)</f>
        <v>92</v>
      </c>
      <c r="L7" s="327">
        <f>Sw*(1+Gewinn)*(1+SicherheitAngebot)</f>
        <v>105</v>
      </c>
      <c r="M7" s="327">
        <f>Inb*(1+Gewinn)*(1+SicherheitAngebot)</f>
        <v>105</v>
      </c>
      <c r="N7" s="328">
        <f>El*(1+Gewinn)*(1+SicherheitAngebot)</f>
        <v>82</v>
      </c>
      <c r="O7" s="329">
        <f>Mo*(1+Gewinn)*(1+SicherheitAngebot)</f>
        <v>82</v>
      </c>
      <c r="P7" s="517" t="s">
        <v>4</v>
      </c>
      <c r="Q7" s="516">
        <f>Gewinn</f>
        <v>0</v>
      </c>
      <c r="R7" s="325">
        <f>TF*(1+Gewinn)*(1+SicherheitAngebot)</f>
        <v>85</v>
      </c>
      <c r="S7" s="330" t="s">
        <v>0</v>
      </c>
      <c r="U7" s="680" t="s">
        <v>198</v>
      </c>
      <c r="W7" s="329">
        <f>Pl*(1+Gewinn)*(1+SicherheitAngebot)</f>
        <v>110</v>
      </c>
      <c r="X7" s="325">
        <f>MKo*(1+Gewinn)*(1+SicherheitAngebot)</f>
        <v>100</v>
      </c>
      <c r="Y7" s="327">
        <f>Inb*(1+Gewinn)*(1+SicherheitAngebot)</f>
        <v>105</v>
      </c>
      <c r="Z7" s="327">
        <f>Inb*(1+Gewinn)*(1+SicherheitAngebot)</f>
        <v>105</v>
      </c>
      <c r="AA7" s="328">
        <f>El*(1+Gewinn)*(1+SicherheitAngebot)</f>
        <v>82</v>
      </c>
      <c r="AB7" s="329">
        <f>Mo*(1+Gewinn)*(1+SicherheitAngebot)</f>
        <v>82</v>
      </c>
      <c r="AC7" s="259"/>
      <c r="AD7" s="329">
        <f>Pl*(1+Gewinn)*(1+SicherheitAngebot)</f>
        <v>110</v>
      </c>
      <c r="AE7" s="325">
        <f>MKo*(1+Gewinn)*(1+SicherheitAngebot)</f>
        <v>100</v>
      </c>
      <c r="AF7" s="327">
        <f>Inb*(1+Gewinn)*(1+SicherheitAngebot)</f>
        <v>105</v>
      </c>
      <c r="AG7" s="327">
        <f>Inb*(1+Gewinn)*(1+SicherheitAngebot)</f>
        <v>105</v>
      </c>
      <c r="AH7" s="328">
        <f>El*(1+Gewinn)*(1+SicherheitAngebot)</f>
        <v>82</v>
      </c>
      <c r="AI7" s="329">
        <f>Mo*(1+Gewinn)*(1+SicherheitAngebot)</f>
        <v>82</v>
      </c>
      <c r="AJ7" s="259"/>
      <c r="AK7" s="331">
        <f>Auslöse*(1+Gewinn)*(1+SicherheitAngebot)</f>
        <v>52</v>
      </c>
      <c r="AL7" s="331">
        <f>Hotel*(1+Gewinn)*(1+SicherheitAngebot)</f>
        <v>100</v>
      </c>
      <c r="AM7" s="332">
        <f>KM_Pauschale*(1+Gewinn)*(1+SicherheitAngebot)</f>
        <v>0.6</v>
      </c>
      <c r="AN7" s="333" t="s">
        <v>21</v>
      </c>
      <c r="AO7" s="333" t="s">
        <v>17</v>
      </c>
      <c r="AP7" s="333" t="s">
        <v>18</v>
      </c>
      <c r="AQ7" s="333" t="s">
        <v>197</v>
      </c>
      <c r="AR7" s="333" t="s">
        <v>20</v>
      </c>
      <c r="AS7" s="259"/>
      <c r="AT7" s="334">
        <f>Zuschläge_IBN</f>
        <v>0.25</v>
      </c>
      <c r="AU7" s="259"/>
      <c r="AV7" s="680" t="s">
        <v>198</v>
      </c>
      <c r="AX7" s="680" t="s">
        <v>198</v>
      </c>
      <c r="AZ7" s="680" t="s">
        <v>198</v>
      </c>
      <c r="BB7" s="680" t="s">
        <v>198</v>
      </c>
      <c r="BD7" s="680" t="s">
        <v>198</v>
      </c>
      <c r="BE7" s="105"/>
      <c r="BF7" s="105"/>
      <c r="BG7" s="105"/>
      <c r="BH7" s="105"/>
      <c r="BI7" s="105"/>
      <c r="BJ7" s="105"/>
    </row>
    <row r="8" spans="1:62" ht="19.5" hidden="1" customHeight="1" outlineLevel="1" thickBot="1">
      <c r="B8" s="315"/>
      <c r="C8" s="310"/>
      <c r="D8" s="219"/>
      <c r="E8" s="219"/>
      <c r="F8" s="308"/>
      <c r="G8" s="224"/>
      <c r="H8" s="311"/>
      <c r="I8" s="650">
        <f t="shared" ref="I8:O8" si="3">SUM(I12,I29,I46,I63,I80,I97,I114,I131,I148,I165,I182,I199,I216,I233,I250,I267,I284,I301,I318,I335,I352,I369,I386,I403,I420,I437,I454,I471,I488,I505)</f>
        <v>0</v>
      </c>
      <c r="J8" s="335">
        <f t="shared" si="3"/>
        <v>80</v>
      </c>
      <c r="K8" s="510">
        <f t="shared" si="3"/>
        <v>25</v>
      </c>
      <c r="L8" s="511">
        <f t="shared" si="3"/>
        <v>20</v>
      </c>
      <c r="M8" s="511">
        <f t="shared" si="3"/>
        <v>40</v>
      </c>
      <c r="N8" s="651">
        <f t="shared" si="3"/>
        <v>40</v>
      </c>
      <c r="O8" s="650">
        <f t="shared" si="3"/>
        <v>80</v>
      </c>
      <c r="P8" s="517" t="s">
        <v>6</v>
      </c>
      <c r="Q8" s="516">
        <f>SicherheitAngebot</f>
        <v>0</v>
      </c>
      <c r="R8" s="652">
        <f>R6/R7</f>
        <v>29.411764705882351</v>
      </c>
      <c r="S8" s="515">
        <f>MGKZ</f>
        <v>0.1</v>
      </c>
      <c r="U8" s="683">
        <f>SUM(U12,U29,U46,U63,U80,U97,U114,U131,U148,U165,U182,U199,U216,U233,U250,U267,U284,U301,U318,U335,U352,U369,U386,U403,U420,U437,U454,U471,U488,U505)</f>
        <v>55340</v>
      </c>
      <c r="V8" s="687" t="s">
        <v>230</v>
      </c>
      <c r="W8" s="650">
        <f t="shared" ref="W8:AB8" si="4">SUM(W12,W29,W46,W63,W80,W97,W114,W131,W148,W165,W182,W199,W216,W233,W250,W267,W284,W301,W318,W335,W352,W369,W386,W403,W420,W437,W454,W471,W488,W505)</f>
        <v>0</v>
      </c>
      <c r="X8" s="335">
        <f t="shared" si="4"/>
        <v>0</v>
      </c>
      <c r="Y8" s="651">
        <f t="shared" si="4"/>
        <v>0</v>
      </c>
      <c r="Z8" s="511">
        <f t="shared" si="4"/>
        <v>0</v>
      </c>
      <c r="AA8" s="651">
        <f t="shared" si="4"/>
        <v>0</v>
      </c>
      <c r="AB8" s="650">
        <f t="shared" si="4"/>
        <v>0</v>
      </c>
      <c r="AC8" s="259"/>
      <c r="AD8" s="650">
        <f t="shared" ref="AD8:AM8" si="5">SUM(AD12,AD29,AD46,AD63,AD80,AD97,AD114,AD131,AD148,AD165,AD182,AD199,AD216,AD233,AD250,AD267,AD284,AD301,AD318,AD335,AD352,AD369,AD386,AD403,AD420,AD437,AD454,AD471,AD488,AD505)</f>
        <v>0</v>
      </c>
      <c r="AE8" s="335">
        <f t="shared" si="5"/>
        <v>0</v>
      </c>
      <c r="AF8" s="651">
        <f t="shared" si="5"/>
        <v>0</v>
      </c>
      <c r="AG8" s="511">
        <f t="shared" si="5"/>
        <v>0</v>
      </c>
      <c r="AH8" s="651">
        <f t="shared" si="5"/>
        <v>0</v>
      </c>
      <c r="AI8" s="650">
        <f t="shared" si="5"/>
        <v>0</v>
      </c>
      <c r="AJ8" s="259"/>
      <c r="AK8" s="654">
        <f t="shared" si="5"/>
        <v>0</v>
      </c>
      <c r="AL8" s="654">
        <f t="shared" si="5"/>
        <v>0</v>
      </c>
      <c r="AM8" s="655">
        <f t="shared" si="5"/>
        <v>0</v>
      </c>
      <c r="AN8" s="336"/>
      <c r="AO8" s="336"/>
      <c r="AP8" s="336"/>
      <c r="AQ8" s="336"/>
      <c r="AR8" s="336"/>
      <c r="AS8" s="259"/>
      <c r="AT8" s="337"/>
      <c r="AU8" s="259"/>
      <c r="AV8" s="488">
        <f>SUM(AV12,AV29,AV46,AV63,AV80,AV97,AV114,AV131,AV148,AV165,AV182,AV199,AV216,AV233,AV250,AV267,AV284,AV301,AV318,AV335,AV352,AV369,AV386,AV403,AV420,AV437,AV454,AV471,AV488,AV505)</f>
        <v>0</v>
      </c>
      <c r="AW8" s="686" t="s">
        <v>231</v>
      </c>
      <c r="AX8" s="682">
        <f>SUM(AX12,AX29,AX46,AX63,AX80,AX97,AX114,AX131,AX148,AX165,AX182,AX199,AX216,AX233,AX250,AX267,AX284,AX301,AX318,AX335,AX352,AX369,AX386,AX403,AX420,AX437,AX454,AX471,AX488,AX505)</f>
        <v>55340</v>
      </c>
      <c r="AZ8" s="489">
        <f>SUM(AZ12,AZ29,AZ46,AZ63,AZ80,AZ97,AZ114,AZ131,AZ148,AZ165,AZ182,AZ199,AZ216,AZ233,AZ250,AZ267,AZ284,AZ301,AZ318,AZ335,AZ352,AZ369,AZ386,AZ403,AZ420,AZ437,AZ454,AZ471,AZ488,AZ505)</f>
        <v>49189.249727438888</v>
      </c>
      <c r="BA8" s="686" t="s">
        <v>230</v>
      </c>
      <c r="BB8" s="489">
        <f>SUM(BB12,BB29,BB46,BB63,BB80,BB97,BB114,BB131,BB148,BB165,BB182,BB199,BB216,BB233,BB250,BB267,BB284,BB301,BB318,BB335,BB352,BB369,BB386,BB403,BB420,BB437,BB454,BB471,BB488,BB505)</f>
        <v>0</v>
      </c>
      <c r="BC8" s="686" t="s">
        <v>231</v>
      </c>
      <c r="BD8" s="489">
        <f>SUM(BD12,BD29,BD46,BD63,BD80,BD97,BD114,BD131,BD148,BD165,BD182,BD199,BD216,BD233,BD250,BD267,BD284,BD301,BD318,BD335,BD352,BD369,BD386,BD403,BD420,BD437,BD454,BD471,BD488,BD505)</f>
        <v>49189.249727438888</v>
      </c>
      <c r="BE8" s="105"/>
      <c r="BF8" s="105"/>
      <c r="BG8" s="105"/>
      <c r="BH8" s="105"/>
      <c r="BI8" s="105"/>
      <c r="BJ8" s="105"/>
    </row>
    <row r="9" spans="1:62" ht="4.9000000000000004" hidden="1" customHeight="1" outlineLevel="1" thickBot="1">
      <c r="A9" s="5"/>
      <c r="B9" s="7"/>
      <c r="C9" s="312"/>
      <c r="D9" s="312"/>
      <c r="E9" s="312"/>
      <c r="F9" s="313"/>
      <c r="G9" s="313"/>
      <c r="H9" s="314"/>
      <c r="I9" s="339"/>
      <c r="J9" s="338"/>
      <c r="K9" s="338"/>
      <c r="L9" s="338"/>
      <c r="M9" s="338"/>
      <c r="N9" s="338"/>
      <c r="O9" s="339"/>
      <c r="P9" s="340"/>
      <c r="Q9" s="340"/>
      <c r="R9" s="340"/>
      <c r="S9" s="341"/>
      <c r="U9" s="259"/>
      <c r="W9" s="303"/>
      <c r="X9" s="303"/>
      <c r="Y9" s="303"/>
      <c r="Z9" s="303"/>
      <c r="AA9" s="303"/>
      <c r="AB9" s="303"/>
      <c r="AC9" s="259"/>
      <c r="AD9" s="303"/>
      <c r="AE9" s="303"/>
      <c r="AF9" s="303"/>
      <c r="AG9" s="303"/>
      <c r="AH9" s="303"/>
      <c r="AI9" s="303"/>
      <c r="AJ9" s="259"/>
      <c r="AK9" s="259"/>
      <c r="AL9" s="259"/>
      <c r="AM9" s="259"/>
      <c r="AN9" s="342"/>
      <c r="AO9" s="259"/>
      <c r="AP9" s="259"/>
      <c r="AQ9" s="259"/>
      <c r="AR9" s="259"/>
      <c r="AS9" s="259"/>
      <c r="AT9" s="259"/>
      <c r="AU9" s="259"/>
      <c r="BE9" s="105"/>
      <c r="BF9" s="105"/>
      <c r="BG9" s="105"/>
      <c r="BH9" s="105"/>
      <c r="BI9" s="105"/>
      <c r="BJ9" s="105"/>
    </row>
    <row r="10" spans="1:62" ht="20.100000000000001" customHeight="1" collapsed="1" thickBot="1">
      <c r="B10" s="9" t="s">
        <v>7</v>
      </c>
      <c r="C10" s="884" t="s">
        <v>11</v>
      </c>
      <c r="D10" s="885"/>
      <c r="E10" s="885"/>
      <c r="F10" s="886"/>
      <c r="G10" s="204" t="s">
        <v>2</v>
      </c>
      <c r="H10" s="205" t="s">
        <v>12</v>
      </c>
      <c r="I10" s="556" t="s">
        <v>29</v>
      </c>
      <c r="J10" s="557" t="s">
        <v>104</v>
      </c>
      <c r="K10" s="558" t="s">
        <v>105</v>
      </c>
      <c r="L10" s="559" t="s">
        <v>150</v>
      </c>
      <c r="M10" s="559" t="s">
        <v>106</v>
      </c>
      <c r="N10" s="558" t="s">
        <v>103</v>
      </c>
      <c r="O10" s="556" t="s">
        <v>107</v>
      </c>
      <c r="P10" s="557" t="s">
        <v>157</v>
      </c>
      <c r="Q10" s="560" t="s">
        <v>156</v>
      </c>
      <c r="R10" s="561" t="s">
        <v>102</v>
      </c>
      <c r="S10" s="562" t="s">
        <v>131</v>
      </c>
      <c r="T10" s="266"/>
      <c r="U10" s="518" t="s">
        <v>5</v>
      </c>
      <c r="V10" s="266"/>
      <c r="W10" s="267" t="s">
        <v>29</v>
      </c>
      <c r="X10" s="268" t="s">
        <v>217</v>
      </c>
      <c r="Y10" s="269" t="s">
        <v>105</v>
      </c>
      <c r="Z10" s="270" t="s">
        <v>106</v>
      </c>
      <c r="AA10" s="269" t="s">
        <v>103</v>
      </c>
      <c r="AB10" s="267" t="s">
        <v>107</v>
      </c>
      <c r="AC10" s="259"/>
      <c r="AD10" s="267" t="s">
        <v>29</v>
      </c>
      <c r="AE10" s="268" t="s">
        <v>217</v>
      </c>
      <c r="AF10" s="269" t="s">
        <v>105</v>
      </c>
      <c r="AG10" s="270" t="s">
        <v>106</v>
      </c>
      <c r="AH10" s="269" t="s">
        <v>103</v>
      </c>
      <c r="AI10" s="267" t="s">
        <v>107</v>
      </c>
      <c r="AJ10" s="259"/>
      <c r="AK10" s="271" t="s">
        <v>15</v>
      </c>
      <c r="AL10" s="271" t="s">
        <v>181</v>
      </c>
      <c r="AM10" s="271" t="s">
        <v>189</v>
      </c>
      <c r="AN10" s="271" t="s">
        <v>188</v>
      </c>
      <c r="AO10" s="271" t="s">
        <v>17</v>
      </c>
      <c r="AP10" s="271" t="s">
        <v>18</v>
      </c>
      <c r="AQ10" s="271" t="s">
        <v>190</v>
      </c>
      <c r="AR10" s="271" t="s">
        <v>20</v>
      </c>
      <c r="AS10" s="259"/>
      <c r="AT10" s="260" t="s">
        <v>183</v>
      </c>
      <c r="AU10" s="259"/>
      <c r="AV10" s="485" t="s">
        <v>240</v>
      </c>
      <c r="AX10" s="684" t="s">
        <v>241</v>
      </c>
      <c r="AZ10" s="531" t="s">
        <v>243</v>
      </c>
      <c r="BB10" s="531" t="s">
        <v>244</v>
      </c>
      <c r="BD10" s="531" t="s">
        <v>242</v>
      </c>
      <c r="BE10" s="105"/>
      <c r="BF10" s="105"/>
      <c r="BG10" s="105"/>
      <c r="BH10" s="105"/>
      <c r="BI10" s="105"/>
      <c r="BJ10" s="105"/>
    </row>
    <row r="11" spans="1:62" ht="3" customHeight="1">
      <c r="B11" s="272"/>
      <c r="C11" s="273"/>
      <c r="D11" s="274"/>
      <c r="E11" s="274"/>
      <c r="F11" s="275"/>
      <c r="G11" s="273"/>
      <c r="H11" s="276"/>
      <c r="I11" s="261"/>
      <c r="J11" s="261"/>
      <c r="K11" s="261"/>
      <c r="L11" s="261"/>
      <c r="M11" s="261"/>
      <c r="N11" s="261"/>
      <c r="O11" s="261"/>
      <c r="P11" s="261"/>
      <c r="Q11" s="273"/>
      <c r="R11" s="277"/>
      <c r="S11" s="261"/>
      <c r="U11" s="261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61"/>
      <c r="AX11" s="261"/>
      <c r="AZ11" s="261"/>
      <c r="BB11" s="261"/>
      <c r="BD11" s="261"/>
      <c r="BE11" s="105"/>
      <c r="BF11" s="105"/>
      <c r="BG11" s="105"/>
      <c r="BH11" s="105"/>
      <c r="BI11" s="105"/>
      <c r="BJ11" s="105"/>
    </row>
    <row r="12" spans="1:62" ht="20.100000000000001" customHeight="1">
      <c r="B12" s="179">
        <v>1</v>
      </c>
      <c r="C12" s="916" t="s">
        <v>253</v>
      </c>
      <c r="D12" s="917"/>
      <c r="E12" s="917"/>
      <c r="F12" s="918"/>
      <c r="G12" s="429"/>
      <c r="H12" s="206">
        <v>1</v>
      </c>
      <c r="I12" s="642">
        <f t="shared" ref="I12" si="6">$H12*SUM(I13:I27)</f>
        <v>0</v>
      </c>
      <c r="J12" s="643">
        <f t="shared" ref="J12:Q12" si="7">$H12*SUM(J13:J27)</f>
        <v>80</v>
      </c>
      <c r="K12" s="644">
        <f t="shared" si="7"/>
        <v>25</v>
      </c>
      <c r="L12" s="645">
        <f t="shared" si="7"/>
        <v>20</v>
      </c>
      <c r="M12" s="645">
        <f t="shared" si="7"/>
        <v>40</v>
      </c>
      <c r="N12" s="644">
        <f t="shared" si="7"/>
        <v>40</v>
      </c>
      <c r="O12" s="642">
        <f t="shared" si="7"/>
        <v>80</v>
      </c>
      <c r="P12" s="209">
        <f t="shared" si="7"/>
        <v>2500</v>
      </c>
      <c r="Q12" s="210">
        <f t="shared" si="7"/>
        <v>24000</v>
      </c>
      <c r="R12" s="136">
        <f t="shared" ref="R12:R27" si="8">P12*(1+Gewinn)*(1+SicherheitAngebot)</f>
        <v>2500</v>
      </c>
      <c r="S12" s="137">
        <f t="shared" ref="S12:S27" si="9">Q12*(1+MGKZ)*(1+Gewinn)*(1+SicherheitAngebot)</f>
        <v>26400.000000000004</v>
      </c>
      <c r="U12" s="10">
        <f>I12*$I$7+J12*$J$7+K12*$K$7+L12*$L$7+M12*$M$7+N12*$N$7+O12*$O$7+R12+S12</f>
        <v>55340</v>
      </c>
      <c r="W12" s="646">
        <f t="shared" ref="W12:AB12" si="10">$H12*SUM(W13:W27)</f>
        <v>0</v>
      </c>
      <c r="X12" s="647">
        <f t="shared" si="10"/>
        <v>0</v>
      </c>
      <c r="Y12" s="648">
        <f t="shared" si="10"/>
        <v>0</v>
      </c>
      <c r="Z12" s="649">
        <f t="shared" si="10"/>
        <v>0</v>
      </c>
      <c r="AA12" s="648">
        <f t="shared" si="10"/>
        <v>0</v>
      </c>
      <c r="AB12" s="646">
        <f t="shared" si="10"/>
        <v>0</v>
      </c>
      <c r="AC12" s="258"/>
      <c r="AD12" s="646">
        <f t="shared" ref="AD12:AM12" si="11">$H12*SUM(AD13:AD27)</f>
        <v>0</v>
      </c>
      <c r="AE12" s="647">
        <f t="shared" si="11"/>
        <v>0</v>
      </c>
      <c r="AF12" s="648">
        <f t="shared" si="11"/>
        <v>0</v>
      </c>
      <c r="AG12" s="649">
        <f t="shared" si="11"/>
        <v>0</v>
      </c>
      <c r="AH12" s="648">
        <f t="shared" si="11"/>
        <v>0</v>
      </c>
      <c r="AI12" s="646">
        <f t="shared" si="11"/>
        <v>0</v>
      </c>
      <c r="AJ12" s="258"/>
      <c r="AK12" s="653">
        <f t="shared" si="11"/>
        <v>0</v>
      </c>
      <c r="AL12" s="653">
        <f t="shared" si="11"/>
        <v>0</v>
      </c>
      <c r="AM12" s="653">
        <f t="shared" si="11"/>
        <v>0</v>
      </c>
      <c r="AN12" s="227">
        <f>$H12*SUM(AN13:AN27)*(1+Gewinn)*(1+SicherheitAngebot)</f>
        <v>0</v>
      </c>
      <c r="AO12" s="227">
        <f>$H12*SUM(AO13:AO27)*(1+Gewinn)*(1+SicherheitAngebot)</f>
        <v>0</v>
      </c>
      <c r="AP12" s="227">
        <f>$H12*SUM(AP13:AP27)*(1+Gewinn)*(1+SicherheitAngebot)</f>
        <v>0</v>
      </c>
      <c r="AQ12" s="227">
        <f>$H12*SUM(AQ13:AQ27)*(1+Gewinn)*(1+SicherheitAngebot)</f>
        <v>0</v>
      </c>
      <c r="AR12" s="227">
        <f>$H12*SUM(AR13:AR27)*(1+Gewinn)*(1+SicherheitAngebot)</f>
        <v>0</v>
      </c>
      <c r="AS12" s="262"/>
      <c r="AT12" s="263">
        <f t="shared" ref="AT12:AT44" si="12">((W12+AD12)*$W$7+(X12+AE12)*$X$7+(Y12+Z12+AF12+AG12)*$Z$7+(AA12+AH12)*$AA$7+(AB12+AI12)*$AB$7)*Zuschläge_IBN</f>
        <v>0</v>
      </c>
      <c r="AU12" s="259"/>
      <c r="AV12" s="491">
        <f>AK12*$AK$7+AL12*$AL$7+AM12*$AM$7+SUM(AN12:AR12)+AT12/Zuschläge_IBN+AT12</f>
        <v>0</v>
      </c>
      <c r="AX12" s="685">
        <f>U12+AV12</f>
        <v>55340</v>
      </c>
      <c r="AZ12" s="490">
        <f>IF(H12&gt;0,U12/(1+SicherheitAngebot)*(1+Sicherheit),0)</f>
        <v>49189.249727438888</v>
      </c>
      <c r="BB12" s="490">
        <f>IF(H12&gt;0,AV12/(1+SicherheitAngebot)*(1+Sicherheit),0)</f>
        <v>0</v>
      </c>
      <c r="BD12" s="490">
        <f>AZ12+BB12</f>
        <v>49189.249727438888</v>
      </c>
      <c r="BE12" s="105"/>
      <c r="BF12" s="105"/>
      <c r="BG12" s="105"/>
      <c r="BH12" s="105"/>
      <c r="BI12" s="105"/>
      <c r="BJ12" s="105"/>
    </row>
    <row r="13" spans="1:62" ht="18" customHeight="1" outlineLevel="1">
      <c r="B13" s="99"/>
      <c r="C13" s="908" t="s">
        <v>275</v>
      </c>
      <c r="D13" s="909"/>
      <c r="E13" s="909"/>
      <c r="F13" s="910"/>
      <c r="G13" s="890" t="s">
        <v>276</v>
      </c>
      <c r="H13" s="901"/>
      <c r="I13" s="152"/>
      <c r="J13" s="152">
        <v>80</v>
      </c>
      <c r="K13" s="152">
        <v>25</v>
      </c>
      <c r="L13" s="152">
        <v>20</v>
      </c>
      <c r="M13" s="152">
        <v>40</v>
      </c>
      <c r="N13" s="152">
        <v>40</v>
      </c>
      <c r="O13" s="152">
        <v>80</v>
      </c>
      <c r="P13" s="153">
        <v>2500</v>
      </c>
      <c r="Q13" s="153">
        <v>24000</v>
      </c>
      <c r="R13" s="156">
        <f t="shared" si="8"/>
        <v>2500</v>
      </c>
      <c r="S13" s="156">
        <f t="shared" si="9"/>
        <v>26400.000000000004</v>
      </c>
      <c r="U13" s="157">
        <f>I13*$I$7+J13*$J$7+K13*$K$7+L13*$L$7+M13*$M$7+N13*$N$7+O13*$O$7+R13+S13</f>
        <v>55340</v>
      </c>
      <c r="W13" s="152"/>
      <c r="X13" s="152"/>
      <c r="Y13" s="152"/>
      <c r="Z13" s="152"/>
      <c r="AA13" s="152"/>
      <c r="AB13" s="152"/>
      <c r="AC13" s="347"/>
      <c r="AD13" s="152"/>
      <c r="AE13" s="152"/>
      <c r="AF13" s="152"/>
      <c r="AG13" s="152"/>
      <c r="AH13" s="152"/>
      <c r="AI13" s="152"/>
      <c r="AJ13" s="347"/>
      <c r="AK13" s="152"/>
      <c r="AL13" s="152"/>
      <c r="AM13" s="619"/>
      <c r="AN13" s="228"/>
      <c r="AO13" s="228"/>
      <c r="AP13" s="228"/>
      <c r="AQ13" s="228"/>
      <c r="AR13" s="228"/>
      <c r="AS13" s="348"/>
      <c r="AT13" s="264">
        <f t="shared" si="12"/>
        <v>0</v>
      </c>
      <c r="AU13" s="259"/>
      <c r="AV13" s="265">
        <f t="shared" ref="AV13:AV27" si="13">AK13*$AK$7+AL13*$AL$7+AM13*$AM$7+SUM(AN13:AR13)*(1+Gewinn)*(1+SicherheitAngebot)+AT13/Zuschläge_IBN+AT13</f>
        <v>0</v>
      </c>
      <c r="AX13" s="265">
        <f>U13+AV13</f>
        <v>55340</v>
      </c>
      <c r="AZ13" s="492">
        <f t="shared" ref="AZ13:AZ27" si="14">U13/(1+SicherheitAngebot)*(1+Sicherheit)</f>
        <v>49189.249727438888</v>
      </c>
      <c r="BB13" s="492">
        <f t="shared" ref="BB13:BB27" si="15">AV13/(1+SicherheitAngebot)*(1+Sicherheit)</f>
        <v>0</v>
      </c>
      <c r="BD13" s="265">
        <f>AZ13+BB13</f>
        <v>49189.249727438888</v>
      </c>
      <c r="BE13" s="105"/>
      <c r="BF13" s="105"/>
      <c r="BG13" s="105"/>
      <c r="BH13" s="105"/>
      <c r="BI13" s="105"/>
      <c r="BJ13" s="105"/>
    </row>
    <row r="14" spans="1:62" ht="18" customHeight="1" outlineLevel="1">
      <c r="B14" s="100"/>
      <c r="C14" s="908"/>
      <c r="D14" s="909"/>
      <c r="E14" s="909"/>
      <c r="F14" s="910"/>
      <c r="G14" s="890"/>
      <c r="H14" s="891"/>
      <c r="I14" s="152"/>
      <c r="J14" s="152"/>
      <c r="K14" s="152"/>
      <c r="L14" s="152"/>
      <c r="M14" s="152"/>
      <c r="N14" s="152"/>
      <c r="O14" s="152"/>
      <c r="P14" s="153"/>
      <c r="Q14" s="153"/>
      <c r="R14" s="156">
        <f t="shared" si="8"/>
        <v>0</v>
      </c>
      <c r="S14" s="156">
        <f t="shared" si="9"/>
        <v>0</v>
      </c>
      <c r="U14" s="157">
        <f t="shared" ref="U14:U27" si="16">I14*$I$7+J14*$J$7+K14*$K$7+L14*$L$7+M14*$M$7+N14*$N$7+O14*$O$7+R14+S14</f>
        <v>0</v>
      </c>
      <c r="W14" s="152"/>
      <c r="X14" s="152"/>
      <c r="Y14" s="152"/>
      <c r="Z14" s="152"/>
      <c r="AA14" s="152"/>
      <c r="AB14" s="152"/>
      <c r="AC14" s="347"/>
      <c r="AD14" s="152"/>
      <c r="AE14" s="152"/>
      <c r="AF14" s="152"/>
      <c r="AG14" s="152"/>
      <c r="AH14" s="152"/>
      <c r="AI14" s="152"/>
      <c r="AJ14" s="347"/>
      <c r="AK14" s="152"/>
      <c r="AL14" s="152"/>
      <c r="AM14" s="619"/>
      <c r="AN14" s="228"/>
      <c r="AO14" s="228"/>
      <c r="AP14" s="228"/>
      <c r="AQ14" s="228"/>
      <c r="AR14" s="228"/>
      <c r="AS14" s="348"/>
      <c r="AT14" s="264">
        <f t="shared" si="12"/>
        <v>0</v>
      </c>
      <c r="AU14" s="259"/>
      <c r="AV14" s="265">
        <f t="shared" si="13"/>
        <v>0</v>
      </c>
      <c r="AX14" s="265">
        <f t="shared" ref="AX14:AX27" si="17">U14+AV14</f>
        <v>0</v>
      </c>
      <c r="AZ14" s="492">
        <f t="shared" si="14"/>
        <v>0</v>
      </c>
      <c r="BB14" s="492">
        <f t="shared" si="15"/>
        <v>0</v>
      </c>
      <c r="BD14" s="265">
        <f t="shared" ref="BD14:BD27" si="18">AZ14+BB14</f>
        <v>0</v>
      </c>
      <c r="BE14" s="105"/>
      <c r="BF14" s="105"/>
      <c r="BG14" s="105"/>
      <c r="BH14" s="105"/>
      <c r="BI14" s="105"/>
      <c r="BJ14" s="105"/>
    </row>
    <row r="15" spans="1:62" ht="18" customHeight="1" outlineLevel="1">
      <c r="B15" s="100"/>
      <c r="C15" s="908"/>
      <c r="D15" s="909"/>
      <c r="E15" s="909"/>
      <c r="F15" s="910"/>
      <c r="G15" s="890"/>
      <c r="H15" s="891"/>
      <c r="I15" s="152"/>
      <c r="J15" s="152"/>
      <c r="K15" s="152"/>
      <c r="L15" s="152"/>
      <c r="M15" s="152"/>
      <c r="N15" s="152"/>
      <c r="O15" s="152"/>
      <c r="P15" s="153"/>
      <c r="Q15" s="153"/>
      <c r="R15" s="156">
        <f t="shared" si="8"/>
        <v>0</v>
      </c>
      <c r="S15" s="156">
        <f t="shared" si="9"/>
        <v>0</v>
      </c>
      <c r="U15" s="157">
        <f t="shared" si="16"/>
        <v>0</v>
      </c>
      <c r="W15" s="152"/>
      <c r="X15" s="152"/>
      <c r="Y15" s="152"/>
      <c r="Z15" s="152"/>
      <c r="AA15" s="152"/>
      <c r="AB15" s="152"/>
      <c r="AC15" s="347"/>
      <c r="AD15" s="152"/>
      <c r="AE15" s="152"/>
      <c r="AF15" s="152"/>
      <c r="AG15" s="152"/>
      <c r="AH15" s="152"/>
      <c r="AI15" s="152"/>
      <c r="AJ15" s="347"/>
      <c r="AK15" s="152"/>
      <c r="AL15" s="152"/>
      <c r="AM15" s="619"/>
      <c r="AN15" s="228"/>
      <c r="AO15" s="228"/>
      <c r="AP15" s="228"/>
      <c r="AQ15" s="228"/>
      <c r="AR15" s="228"/>
      <c r="AS15" s="348"/>
      <c r="AT15" s="264">
        <f t="shared" si="12"/>
        <v>0</v>
      </c>
      <c r="AU15" s="259"/>
      <c r="AV15" s="265">
        <f t="shared" si="13"/>
        <v>0</v>
      </c>
      <c r="AX15" s="265">
        <f t="shared" si="17"/>
        <v>0</v>
      </c>
      <c r="AZ15" s="492">
        <f t="shared" si="14"/>
        <v>0</v>
      </c>
      <c r="BB15" s="492">
        <f t="shared" si="15"/>
        <v>0</v>
      </c>
      <c r="BD15" s="265">
        <f t="shared" si="18"/>
        <v>0</v>
      </c>
      <c r="BE15" s="105"/>
      <c r="BF15" s="105"/>
      <c r="BG15" s="105"/>
      <c r="BH15" s="105"/>
      <c r="BI15" s="105"/>
      <c r="BJ15" s="105"/>
    </row>
    <row r="16" spans="1:62" ht="18" customHeight="1" outlineLevel="1">
      <c r="B16" s="100"/>
      <c r="C16" s="908"/>
      <c r="D16" s="909"/>
      <c r="E16" s="909"/>
      <c r="F16" s="910"/>
      <c r="G16" s="890"/>
      <c r="H16" s="891"/>
      <c r="I16" s="152"/>
      <c r="J16" s="152"/>
      <c r="K16" s="152"/>
      <c r="L16" s="152"/>
      <c r="M16" s="152"/>
      <c r="N16" s="152"/>
      <c r="O16" s="152"/>
      <c r="P16" s="153"/>
      <c r="Q16" s="153"/>
      <c r="R16" s="156">
        <f t="shared" si="8"/>
        <v>0</v>
      </c>
      <c r="S16" s="156">
        <f t="shared" si="9"/>
        <v>0</v>
      </c>
      <c r="U16" s="157">
        <f t="shared" si="16"/>
        <v>0</v>
      </c>
      <c r="W16" s="152"/>
      <c r="X16" s="152"/>
      <c r="Y16" s="152"/>
      <c r="Z16" s="152"/>
      <c r="AA16" s="152"/>
      <c r="AB16" s="152"/>
      <c r="AC16" s="347"/>
      <c r="AD16" s="152"/>
      <c r="AE16" s="152"/>
      <c r="AF16" s="152"/>
      <c r="AG16" s="152"/>
      <c r="AH16" s="152"/>
      <c r="AI16" s="152"/>
      <c r="AJ16" s="347"/>
      <c r="AK16" s="152"/>
      <c r="AL16" s="152"/>
      <c r="AM16" s="619"/>
      <c r="AN16" s="228"/>
      <c r="AO16" s="228"/>
      <c r="AP16" s="228"/>
      <c r="AQ16" s="228"/>
      <c r="AR16" s="228"/>
      <c r="AS16" s="348"/>
      <c r="AT16" s="264">
        <f t="shared" si="12"/>
        <v>0</v>
      </c>
      <c r="AU16" s="259"/>
      <c r="AV16" s="265">
        <f t="shared" si="13"/>
        <v>0</v>
      </c>
      <c r="AX16" s="265">
        <f t="shared" si="17"/>
        <v>0</v>
      </c>
      <c r="AZ16" s="492">
        <f t="shared" si="14"/>
        <v>0</v>
      </c>
      <c r="BB16" s="492">
        <f t="shared" si="15"/>
        <v>0</v>
      </c>
      <c r="BD16" s="265">
        <f t="shared" si="18"/>
        <v>0</v>
      </c>
      <c r="BE16" s="105"/>
      <c r="BF16" s="105"/>
      <c r="BG16" s="105"/>
      <c r="BH16" s="105"/>
      <c r="BI16" s="105"/>
      <c r="BJ16" s="105"/>
    </row>
    <row r="17" spans="2:62" ht="18" customHeight="1" outlineLevel="1">
      <c r="B17" s="100"/>
      <c r="C17" s="908"/>
      <c r="D17" s="909"/>
      <c r="E17" s="909"/>
      <c r="F17" s="910"/>
      <c r="G17" s="890"/>
      <c r="H17" s="891"/>
      <c r="I17" s="152"/>
      <c r="J17" s="152"/>
      <c r="K17" s="152"/>
      <c r="L17" s="152"/>
      <c r="M17" s="152"/>
      <c r="N17" s="152"/>
      <c r="O17" s="152"/>
      <c r="P17" s="153"/>
      <c r="Q17" s="153"/>
      <c r="R17" s="156">
        <f t="shared" si="8"/>
        <v>0</v>
      </c>
      <c r="S17" s="156">
        <f t="shared" si="9"/>
        <v>0</v>
      </c>
      <c r="U17" s="157">
        <f t="shared" si="16"/>
        <v>0</v>
      </c>
      <c r="W17" s="152"/>
      <c r="X17" s="152"/>
      <c r="Y17" s="152"/>
      <c r="Z17" s="152"/>
      <c r="AA17" s="152"/>
      <c r="AB17" s="152"/>
      <c r="AC17" s="347"/>
      <c r="AD17" s="152"/>
      <c r="AE17" s="152"/>
      <c r="AF17" s="152"/>
      <c r="AG17" s="152"/>
      <c r="AH17" s="152"/>
      <c r="AI17" s="152"/>
      <c r="AJ17" s="347"/>
      <c r="AK17" s="152"/>
      <c r="AL17" s="152"/>
      <c r="AM17" s="619"/>
      <c r="AN17" s="228"/>
      <c r="AO17" s="228"/>
      <c r="AP17" s="228"/>
      <c r="AQ17" s="228"/>
      <c r="AR17" s="228"/>
      <c r="AS17" s="348"/>
      <c r="AT17" s="264">
        <f t="shared" si="12"/>
        <v>0</v>
      </c>
      <c r="AU17" s="259"/>
      <c r="AV17" s="265">
        <f t="shared" si="13"/>
        <v>0</v>
      </c>
      <c r="AX17" s="265">
        <f t="shared" si="17"/>
        <v>0</v>
      </c>
      <c r="AZ17" s="492">
        <f t="shared" si="14"/>
        <v>0</v>
      </c>
      <c r="BB17" s="492">
        <f t="shared" si="15"/>
        <v>0</v>
      </c>
      <c r="BD17" s="265">
        <f t="shared" si="18"/>
        <v>0</v>
      </c>
      <c r="BE17" s="105"/>
      <c r="BF17" s="105"/>
      <c r="BG17" s="105"/>
      <c r="BH17" s="105"/>
      <c r="BI17" s="105"/>
      <c r="BJ17" s="105"/>
    </row>
    <row r="18" spans="2:62" ht="18" customHeight="1" outlineLevel="1">
      <c r="B18" s="100"/>
      <c r="C18" s="908"/>
      <c r="D18" s="909"/>
      <c r="E18" s="909"/>
      <c r="F18" s="910"/>
      <c r="G18" s="890"/>
      <c r="H18" s="891"/>
      <c r="I18" s="152"/>
      <c r="J18" s="152"/>
      <c r="K18" s="152"/>
      <c r="L18" s="152"/>
      <c r="M18" s="152"/>
      <c r="N18" s="152"/>
      <c r="O18" s="152"/>
      <c r="P18" s="153"/>
      <c r="Q18" s="153"/>
      <c r="R18" s="156">
        <f t="shared" si="8"/>
        <v>0</v>
      </c>
      <c r="S18" s="156">
        <f t="shared" si="9"/>
        <v>0</v>
      </c>
      <c r="U18" s="157">
        <f t="shared" si="16"/>
        <v>0</v>
      </c>
      <c r="W18" s="152"/>
      <c r="X18" s="152"/>
      <c r="Y18" s="152"/>
      <c r="Z18" s="152"/>
      <c r="AA18" s="152"/>
      <c r="AB18" s="152"/>
      <c r="AC18" s="347"/>
      <c r="AD18" s="152"/>
      <c r="AE18" s="152"/>
      <c r="AF18" s="152"/>
      <c r="AG18" s="152"/>
      <c r="AH18" s="152"/>
      <c r="AI18" s="152"/>
      <c r="AJ18" s="347"/>
      <c r="AK18" s="152"/>
      <c r="AL18" s="152"/>
      <c r="AM18" s="619"/>
      <c r="AN18" s="228"/>
      <c r="AO18" s="228"/>
      <c r="AP18" s="228"/>
      <c r="AQ18" s="228"/>
      <c r="AR18" s="228"/>
      <c r="AS18" s="348"/>
      <c r="AT18" s="264">
        <f t="shared" si="12"/>
        <v>0</v>
      </c>
      <c r="AU18" s="259"/>
      <c r="AV18" s="265">
        <f t="shared" si="13"/>
        <v>0</v>
      </c>
      <c r="AX18" s="265">
        <f t="shared" si="17"/>
        <v>0</v>
      </c>
      <c r="AZ18" s="492">
        <f t="shared" si="14"/>
        <v>0</v>
      </c>
      <c r="BB18" s="492">
        <f t="shared" si="15"/>
        <v>0</v>
      </c>
      <c r="BD18" s="265">
        <f t="shared" si="18"/>
        <v>0</v>
      </c>
      <c r="BE18" s="105"/>
      <c r="BF18" s="105"/>
      <c r="BG18" s="105"/>
      <c r="BH18" s="105"/>
      <c r="BI18" s="105"/>
      <c r="BJ18" s="105"/>
    </row>
    <row r="19" spans="2:62" ht="18" customHeight="1" outlineLevel="1">
      <c r="B19" s="100"/>
      <c r="C19" s="908"/>
      <c r="D19" s="909"/>
      <c r="E19" s="909"/>
      <c r="F19" s="910"/>
      <c r="G19" s="890"/>
      <c r="H19" s="891"/>
      <c r="I19" s="152"/>
      <c r="J19" s="152"/>
      <c r="K19" s="152"/>
      <c r="L19" s="152"/>
      <c r="M19" s="152"/>
      <c r="N19" s="152"/>
      <c r="O19" s="152"/>
      <c r="P19" s="153"/>
      <c r="Q19" s="153"/>
      <c r="R19" s="156">
        <f t="shared" si="8"/>
        <v>0</v>
      </c>
      <c r="S19" s="156">
        <f t="shared" si="9"/>
        <v>0</v>
      </c>
      <c r="U19" s="157">
        <f t="shared" si="16"/>
        <v>0</v>
      </c>
      <c r="W19" s="152"/>
      <c r="X19" s="152"/>
      <c r="Y19" s="152"/>
      <c r="Z19" s="152"/>
      <c r="AA19" s="152"/>
      <c r="AB19" s="152"/>
      <c r="AC19" s="347"/>
      <c r="AD19" s="152"/>
      <c r="AE19" s="152"/>
      <c r="AF19" s="152"/>
      <c r="AG19" s="152"/>
      <c r="AH19" s="152"/>
      <c r="AI19" s="152"/>
      <c r="AJ19" s="347"/>
      <c r="AK19" s="152"/>
      <c r="AL19" s="152"/>
      <c r="AM19" s="619"/>
      <c r="AN19" s="228"/>
      <c r="AO19" s="228"/>
      <c r="AP19" s="228"/>
      <c r="AQ19" s="228"/>
      <c r="AR19" s="228"/>
      <c r="AS19" s="348"/>
      <c r="AT19" s="264">
        <f t="shared" si="12"/>
        <v>0</v>
      </c>
      <c r="AU19" s="259"/>
      <c r="AV19" s="265">
        <f t="shared" si="13"/>
        <v>0</v>
      </c>
      <c r="AX19" s="265">
        <f t="shared" si="17"/>
        <v>0</v>
      </c>
      <c r="AZ19" s="492">
        <f t="shared" si="14"/>
        <v>0</v>
      </c>
      <c r="BB19" s="492">
        <f t="shared" si="15"/>
        <v>0</v>
      </c>
      <c r="BD19" s="265">
        <f t="shared" si="18"/>
        <v>0</v>
      </c>
      <c r="BE19" s="105"/>
      <c r="BF19" s="105"/>
      <c r="BG19" s="105"/>
      <c r="BH19" s="105"/>
      <c r="BI19" s="105"/>
      <c r="BJ19" s="105"/>
    </row>
    <row r="20" spans="2:62" ht="18" customHeight="1" outlineLevel="1">
      <c r="B20" s="100"/>
      <c r="C20" s="908"/>
      <c r="D20" s="909"/>
      <c r="E20" s="909"/>
      <c r="F20" s="910"/>
      <c r="G20" s="890"/>
      <c r="H20" s="891"/>
      <c r="I20" s="152"/>
      <c r="J20" s="152"/>
      <c r="K20" s="152"/>
      <c r="L20" s="152"/>
      <c r="M20" s="152"/>
      <c r="N20" s="152"/>
      <c r="O20" s="152"/>
      <c r="P20" s="153"/>
      <c r="Q20" s="153"/>
      <c r="R20" s="156">
        <f t="shared" si="8"/>
        <v>0</v>
      </c>
      <c r="S20" s="156">
        <f t="shared" si="9"/>
        <v>0</v>
      </c>
      <c r="U20" s="157">
        <f t="shared" si="16"/>
        <v>0</v>
      </c>
      <c r="W20" s="152"/>
      <c r="X20" s="152"/>
      <c r="Y20" s="152"/>
      <c r="Z20" s="152"/>
      <c r="AA20" s="152"/>
      <c r="AB20" s="152"/>
      <c r="AC20" s="347"/>
      <c r="AD20" s="152"/>
      <c r="AE20" s="152"/>
      <c r="AF20" s="152"/>
      <c r="AG20" s="152"/>
      <c r="AH20" s="152"/>
      <c r="AI20" s="152"/>
      <c r="AJ20" s="347"/>
      <c r="AK20" s="152"/>
      <c r="AL20" s="152"/>
      <c r="AM20" s="619"/>
      <c r="AN20" s="228"/>
      <c r="AO20" s="228"/>
      <c r="AP20" s="228"/>
      <c r="AQ20" s="228"/>
      <c r="AR20" s="228"/>
      <c r="AS20" s="348"/>
      <c r="AT20" s="264">
        <f t="shared" si="12"/>
        <v>0</v>
      </c>
      <c r="AU20" s="259"/>
      <c r="AV20" s="265">
        <f t="shared" si="13"/>
        <v>0</v>
      </c>
      <c r="AX20" s="265">
        <f t="shared" si="17"/>
        <v>0</v>
      </c>
      <c r="AZ20" s="492">
        <f t="shared" si="14"/>
        <v>0</v>
      </c>
      <c r="BB20" s="492">
        <f t="shared" si="15"/>
        <v>0</v>
      </c>
      <c r="BD20" s="265">
        <f t="shared" si="18"/>
        <v>0</v>
      </c>
      <c r="BE20" s="105"/>
      <c r="BF20" s="105"/>
      <c r="BG20" s="105"/>
      <c r="BH20" s="105"/>
      <c r="BI20" s="105"/>
      <c r="BJ20" s="105"/>
    </row>
    <row r="21" spans="2:62" ht="18" customHeight="1" outlineLevel="1">
      <c r="B21" s="100"/>
      <c r="C21" s="908"/>
      <c r="D21" s="909"/>
      <c r="E21" s="909"/>
      <c r="F21" s="910"/>
      <c r="G21" s="890"/>
      <c r="H21" s="891"/>
      <c r="I21" s="152"/>
      <c r="J21" s="152"/>
      <c r="K21" s="152"/>
      <c r="L21" s="152"/>
      <c r="M21" s="152"/>
      <c r="N21" s="152"/>
      <c r="O21" s="152"/>
      <c r="P21" s="153"/>
      <c r="Q21" s="153"/>
      <c r="R21" s="156">
        <f t="shared" si="8"/>
        <v>0</v>
      </c>
      <c r="S21" s="156">
        <f t="shared" si="9"/>
        <v>0</v>
      </c>
      <c r="U21" s="157">
        <f t="shared" si="16"/>
        <v>0</v>
      </c>
      <c r="W21" s="152"/>
      <c r="X21" s="152"/>
      <c r="Y21" s="152"/>
      <c r="Z21" s="152"/>
      <c r="AA21" s="152"/>
      <c r="AB21" s="152"/>
      <c r="AC21" s="347"/>
      <c r="AD21" s="152"/>
      <c r="AE21" s="152"/>
      <c r="AF21" s="152"/>
      <c r="AG21" s="152"/>
      <c r="AH21" s="152"/>
      <c r="AI21" s="152"/>
      <c r="AJ21" s="347"/>
      <c r="AK21" s="152"/>
      <c r="AL21" s="152"/>
      <c r="AM21" s="619"/>
      <c r="AN21" s="228"/>
      <c r="AO21" s="228"/>
      <c r="AP21" s="228"/>
      <c r="AQ21" s="228"/>
      <c r="AR21" s="228"/>
      <c r="AS21" s="348"/>
      <c r="AT21" s="264">
        <f t="shared" si="12"/>
        <v>0</v>
      </c>
      <c r="AU21" s="259"/>
      <c r="AV21" s="265">
        <f t="shared" si="13"/>
        <v>0</v>
      </c>
      <c r="AX21" s="265">
        <f t="shared" si="17"/>
        <v>0</v>
      </c>
      <c r="AZ21" s="492">
        <f t="shared" si="14"/>
        <v>0</v>
      </c>
      <c r="BB21" s="492">
        <f t="shared" si="15"/>
        <v>0</v>
      </c>
      <c r="BD21" s="265">
        <f t="shared" si="18"/>
        <v>0</v>
      </c>
      <c r="BE21" s="105"/>
      <c r="BF21" s="105"/>
      <c r="BG21" s="105"/>
      <c r="BH21" s="105"/>
      <c r="BI21" s="105"/>
      <c r="BJ21" s="105"/>
    </row>
    <row r="22" spans="2:62" ht="18" customHeight="1" outlineLevel="1">
      <c r="B22" s="100"/>
      <c r="C22" s="908"/>
      <c r="D22" s="909"/>
      <c r="E22" s="909"/>
      <c r="F22" s="910"/>
      <c r="G22" s="890"/>
      <c r="H22" s="891"/>
      <c r="I22" s="152"/>
      <c r="J22" s="152"/>
      <c r="K22" s="152"/>
      <c r="L22" s="152"/>
      <c r="M22" s="152"/>
      <c r="N22" s="152"/>
      <c r="O22" s="152"/>
      <c r="P22" s="153"/>
      <c r="Q22" s="153"/>
      <c r="R22" s="156">
        <f t="shared" si="8"/>
        <v>0</v>
      </c>
      <c r="S22" s="156">
        <f t="shared" si="9"/>
        <v>0</v>
      </c>
      <c r="U22" s="157">
        <f t="shared" si="16"/>
        <v>0</v>
      </c>
      <c r="W22" s="152"/>
      <c r="X22" s="152"/>
      <c r="Y22" s="152"/>
      <c r="Z22" s="152"/>
      <c r="AA22" s="152"/>
      <c r="AB22" s="152"/>
      <c r="AC22" s="347"/>
      <c r="AD22" s="152"/>
      <c r="AE22" s="152"/>
      <c r="AF22" s="152"/>
      <c r="AG22" s="152"/>
      <c r="AH22" s="152"/>
      <c r="AI22" s="152"/>
      <c r="AJ22" s="347"/>
      <c r="AK22" s="152"/>
      <c r="AL22" s="152"/>
      <c r="AM22" s="619"/>
      <c r="AN22" s="228"/>
      <c r="AO22" s="228"/>
      <c r="AP22" s="228"/>
      <c r="AQ22" s="228"/>
      <c r="AR22" s="228"/>
      <c r="AS22" s="348"/>
      <c r="AT22" s="264">
        <f t="shared" si="12"/>
        <v>0</v>
      </c>
      <c r="AU22" s="259"/>
      <c r="AV22" s="265">
        <f t="shared" si="13"/>
        <v>0</v>
      </c>
      <c r="AX22" s="265">
        <f t="shared" si="17"/>
        <v>0</v>
      </c>
      <c r="AZ22" s="492">
        <f t="shared" si="14"/>
        <v>0</v>
      </c>
      <c r="BB22" s="492">
        <f t="shared" si="15"/>
        <v>0</v>
      </c>
      <c r="BD22" s="265">
        <f t="shared" si="18"/>
        <v>0</v>
      </c>
      <c r="BE22" s="105"/>
      <c r="BF22" s="105"/>
      <c r="BG22" s="105"/>
      <c r="BH22" s="105"/>
      <c r="BI22" s="105"/>
      <c r="BJ22" s="105"/>
    </row>
    <row r="23" spans="2:62" ht="18" customHeight="1" outlineLevel="1">
      <c r="B23" s="100"/>
      <c r="C23" s="908"/>
      <c r="D23" s="909"/>
      <c r="E23" s="909"/>
      <c r="F23" s="910"/>
      <c r="G23" s="890"/>
      <c r="H23" s="891"/>
      <c r="I23" s="152"/>
      <c r="J23" s="152"/>
      <c r="K23" s="152"/>
      <c r="L23" s="152"/>
      <c r="M23" s="152"/>
      <c r="N23" s="152"/>
      <c r="O23" s="152"/>
      <c r="P23" s="153"/>
      <c r="Q23" s="153"/>
      <c r="R23" s="156">
        <f t="shared" si="8"/>
        <v>0</v>
      </c>
      <c r="S23" s="156">
        <f t="shared" si="9"/>
        <v>0</v>
      </c>
      <c r="U23" s="157">
        <f t="shared" si="16"/>
        <v>0</v>
      </c>
      <c r="W23" s="152"/>
      <c r="X23" s="152"/>
      <c r="Y23" s="152"/>
      <c r="Z23" s="152"/>
      <c r="AA23" s="152"/>
      <c r="AB23" s="152"/>
      <c r="AC23" s="347"/>
      <c r="AD23" s="152"/>
      <c r="AE23" s="152"/>
      <c r="AF23" s="152"/>
      <c r="AG23" s="152"/>
      <c r="AH23" s="152"/>
      <c r="AI23" s="152"/>
      <c r="AJ23" s="347"/>
      <c r="AK23" s="152"/>
      <c r="AL23" s="152"/>
      <c r="AM23" s="619"/>
      <c r="AN23" s="228"/>
      <c r="AO23" s="228"/>
      <c r="AP23" s="228"/>
      <c r="AQ23" s="228"/>
      <c r="AR23" s="228"/>
      <c r="AS23" s="348"/>
      <c r="AT23" s="264">
        <f t="shared" si="12"/>
        <v>0</v>
      </c>
      <c r="AU23" s="259"/>
      <c r="AV23" s="265">
        <f t="shared" si="13"/>
        <v>0</v>
      </c>
      <c r="AX23" s="265">
        <f t="shared" si="17"/>
        <v>0</v>
      </c>
      <c r="AZ23" s="492">
        <f t="shared" si="14"/>
        <v>0</v>
      </c>
      <c r="BB23" s="492">
        <f t="shared" si="15"/>
        <v>0</v>
      </c>
      <c r="BD23" s="265">
        <f t="shared" si="18"/>
        <v>0</v>
      </c>
      <c r="BE23" s="105"/>
      <c r="BF23" s="105"/>
      <c r="BG23" s="105"/>
      <c r="BH23" s="105"/>
      <c r="BI23" s="105"/>
      <c r="BJ23" s="105"/>
    </row>
    <row r="24" spans="2:62" ht="18" customHeight="1" outlineLevel="1">
      <c r="B24" s="100"/>
      <c r="C24" s="908"/>
      <c r="D24" s="909"/>
      <c r="E24" s="909"/>
      <c r="F24" s="910"/>
      <c r="G24" s="890"/>
      <c r="H24" s="891"/>
      <c r="I24" s="152"/>
      <c r="J24" s="152"/>
      <c r="K24" s="152"/>
      <c r="L24" s="152"/>
      <c r="M24" s="152"/>
      <c r="N24" s="152"/>
      <c r="O24" s="152"/>
      <c r="P24" s="153"/>
      <c r="Q24" s="153"/>
      <c r="R24" s="156">
        <f t="shared" si="8"/>
        <v>0</v>
      </c>
      <c r="S24" s="156">
        <f t="shared" si="9"/>
        <v>0</v>
      </c>
      <c r="U24" s="157">
        <f t="shared" si="16"/>
        <v>0</v>
      </c>
      <c r="W24" s="152"/>
      <c r="X24" s="152"/>
      <c r="Y24" s="152"/>
      <c r="Z24" s="152"/>
      <c r="AA24" s="152"/>
      <c r="AB24" s="152"/>
      <c r="AC24" s="347"/>
      <c r="AD24" s="152"/>
      <c r="AE24" s="152"/>
      <c r="AF24" s="152"/>
      <c r="AG24" s="152"/>
      <c r="AH24" s="152"/>
      <c r="AI24" s="152"/>
      <c r="AJ24" s="347"/>
      <c r="AK24" s="152"/>
      <c r="AL24" s="152"/>
      <c r="AM24" s="619"/>
      <c r="AN24" s="228"/>
      <c r="AO24" s="228"/>
      <c r="AP24" s="228"/>
      <c r="AQ24" s="228"/>
      <c r="AR24" s="228"/>
      <c r="AS24" s="348"/>
      <c r="AT24" s="264">
        <f t="shared" si="12"/>
        <v>0</v>
      </c>
      <c r="AU24" s="259"/>
      <c r="AV24" s="265">
        <f t="shared" si="13"/>
        <v>0</v>
      </c>
      <c r="AX24" s="265">
        <f t="shared" si="17"/>
        <v>0</v>
      </c>
      <c r="AZ24" s="492">
        <f t="shared" si="14"/>
        <v>0</v>
      </c>
      <c r="BB24" s="492">
        <f t="shared" si="15"/>
        <v>0</v>
      </c>
      <c r="BD24" s="265">
        <f t="shared" si="18"/>
        <v>0</v>
      </c>
      <c r="BE24" s="105"/>
      <c r="BF24" s="105"/>
      <c r="BG24" s="105"/>
      <c r="BH24" s="105"/>
      <c r="BI24" s="105"/>
      <c r="BJ24" s="105"/>
    </row>
    <row r="25" spans="2:62" ht="18" customHeight="1" outlineLevel="1">
      <c r="B25" s="100"/>
      <c r="C25" s="908"/>
      <c r="D25" s="909"/>
      <c r="E25" s="909"/>
      <c r="F25" s="910"/>
      <c r="G25" s="890"/>
      <c r="H25" s="891"/>
      <c r="I25" s="152"/>
      <c r="J25" s="152"/>
      <c r="K25" s="152"/>
      <c r="L25" s="152"/>
      <c r="M25" s="152"/>
      <c r="N25" s="152"/>
      <c r="O25" s="152"/>
      <c r="P25" s="153"/>
      <c r="Q25" s="153"/>
      <c r="R25" s="156">
        <f t="shared" si="8"/>
        <v>0</v>
      </c>
      <c r="S25" s="156">
        <f t="shared" si="9"/>
        <v>0</v>
      </c>
      <c r="U25" s="157">
        <f t="shared" si="16"/>
        <v>0</v>
      </c>
      <c r="W25" s="152"/>
      <c r="X25" s="152"/>
      <c r="Y25" s="152"/>
      <c r="Z25" s="152"/>
      <c r="AA25" s="152"/>
      <c r="AB25" s="152"/>
      <c r="AC25" s="347"/>
      <c r="AD25" s="152"/>
      <c r="AE25" s="152"/>
      <c r="AF25" s="152"/>
      <c r="AG25" s="152"/>
      <c r="AH25" s="152"/>
      <c r="AI25" s="152"/>
      <c r="AJ25" s="347"/>
      <c r="AK25" s="152"/>
      <c r="AL25" s="152"/>
      <c r="AM25" s="619"/>
      <c r="AN25" s="228"/>
      <c r="AO25" s="228"/>
      <c r="AP25" s="228"/>
      <c r="AQ25" s="228"/>
      <c r="AR25" s="228"/>
      <c r="AS25" s="348"/>
      <c r="AT25" s="264">
        <f t="shared" si="12"/>
        <v>0</v>
      </c>
      <c r="AU25" s="259"/>
      <c r="AV25" s="265">
        <f t="shared" si="13"/>
        <v>0</v>
      </c>
      <c r="AX25" s="265">
        <f t="shared" si="17"/>
        <v>0</v>
      </c>
      <c r="AZ25" s="492">
        <f t="shared" si="14"/>
        <v>0</v>
      </c>
      <c r="BB25" s="492">
        <f t="shared" si="15"/>
        <v>0</v>
      </c>
      <c r="BD25" s="265">
        <f t="shared" si="18"/>
        <v>0</v>
      </c>
      <c r="BE25" s="105"/>
      <c r="BF25" s="105"/>
      <c r="BG25" s="105"/>
      <c r="BH25" s="105"/>
      <c r="BI25" s="105"/>
      <c r="BJ25" s="105"/>
    </row>
    <row r="26" spans="2:62" ht="18" customHeight="1" outlineLevel="1">
      <c r="B26" s="100"/>
      <c r="C26" s="908"/>
      <c r="D26" s="909"/>
      <c r="E26" s="909"/>
      <c r="F26" s="910"/>
      <c r="G26" s="890"/>
      <c r="H26" s="891"/>
      <c r="I26" s="152"/>
      <c r="J26" s="152"/>
      <c r="K26" s="152"/>
      <c r="L26" s="152"/>
      <c r="M26" s="152"/>
      <c r="N26" s="152"/>
      <c r="O26" s="152"/>
      <c r="P26" s="153"/>
      <c r="Q26" s="153"/>
      <c r="R26" s="156">
        <f t="shared" si="8"/>
        <v>0</v>
      </c>
      <c r="S26" s="156">
        <f t="shared" si="9"/>
        <v>0</v>
      </c>
      <c r="U26" s="157">
        <f t="shared" si="16"/>
        <v>0</v>
      </c>
      <c r="W26" s="152"/>
      <c r="X26" s="152"/>
      <c r="Y26" s="152"/>
      <c r="Z26" s="152"/>
      <c r="AA26" s="152"/>
      <c r="AB26" s="152"/>
      <c r="AC26" s="347"/>
      <c r="AD26" s="152"/>
      <c r="AE26" s="152"/>
      <c r="AF26" s="152"/>
      <c r="AG26" s="152"/>
      <c r="AH26" s="152"/>
      <c r="AI26" s="152"/>
      <c r="AJ26" s="347"/>
      <c r="AK26" s="152"/>
      <c r="AL26" s="152"/>
      <c r="AM26" s="619"/>
      <c r="AN26" s="228"/>
      <c r="AO26" s="228"/>
      <c r="AP26" s="228"/>
      <c r="AQ26" s="228"/>
      <c r="AR26" s="228"/>
      <c r="AS26" s="348"/>
      <c r="AT26" s="264">
        <f t="shared" si="12"/>
        <v>0</v>
      </c>
      <c r="AU26" s="259"/>
      <c r="AV26" s="265">
        <f t="shared" si="13"/>
        <v>0</v>
      </c>
      <c r="AX26" s="265">
        <f t="shared" si="17"/>
        <v>0</v>
      </c>
      <c r="AZ26" s="492">
        <f t="shared" si="14"/>
        <v>0</v>
      </c>
      <c r="BB26" s="492">
        <f t="shared" si="15"/>
        <v>0</v>
      </c>
      <c r="BD26" s="265">
        <f t="shared" si="18"/>
        <v>0</v>
      </c>
      <c r="BE26" s="105"/>
      <c r="BF26" s="105"/>
      <c r="BG26" s="105"/>
      <c r="BH26" s="105"/>
      <c r="BI26" s="105"/>
      <c r="BJ26" s="105"/>
    </row>
    <row r="27" spans="2:62" ht="18" customHeight="1" outlineLevel="1">
      <c r="B27" s="100"/>
      <c r="C27" s="908"/>
      <c r="D27" s="909"/>
      <c r="E27" s="909"/>
      <c r="F27" s="910"/>
      <c r="G27" s="890"/>
      <c r="H27" s="891"/>
      <c r="I27" s="152"/>
      <c r="J27" s="152"/>
      <c r="K27" s="152"/>
      <c r="L27" s="152"/>
      <c r="M27" s="152"/>
      <c r="N27" s="152"/>
      <c r="O27" s="152"/>
      <c r="P27" s="153"/>
      <c r="Q27" s="153"/>
      <c r="R27" s="156">
        <f t="shared" si="8"/>
        <v>0</v>
      </c>
      <c r="S27" s="156">
        <f t="shared" si="9"/>
        <v>0</v>
      </c>
      <c r="U27" s="157">
        <f t="shared" si="16"/>
        <v>0</v>
      </c>
      <c r="W27" s="152"/>
      <c r="X27" s="152"/>
      <c r="Y27" s="152"/>
      <c r="Z27" s="152"/>
      <c r="AA27" s="152"/>
      <c r="AB27" s="152"/>
      <c r="AC27" s="347"/>
      <c r="AD27" s="152"/>
      <c r="AE27" s="152"/>
      <c r="AF27" s="152"/>
      <c r="AG27" s="152"/>
      <c r="AH27" s="152"/>
      <c r="AI27" s="152"/>
      <c r="AJ27" s="347"/>
      <c r="AK27" s="152"/>
      <c r="AL27" s="152"/>
      <c r="AM27" s="619"/>
      <c r="AN27" s="228"/>
      <c r="AO27" s="228"/>
      <c r="AP27" s="228"/>
      <c r="AQ27" s="228"/>
      <c r="AR27" s="228"/>
      <c r="AS27" s="348"/>
      <c r="AT27" s="264">
        <f t="shared" si="12"/>
        <v>0</v>
      </c>
      <c r="AU27" s="259"/>
      <c r="AV27" s="265">
        <f t="shared" si="13"/>
        <v>0</v>
      </c>
      <c r="AX27" s="265">
        <f t="shared" si="17"/>
        <v>0</v>
      </c>
      <c r="AZ27" s="492">
        <f t="shared" si="14"/>
        <v>0</v>
      </c>
      <c r="BB27" s="492">
        <f t="shared" si="15"/>
        <v>0</v>
      </c>
      <c r="BD27" s="265">
        <f t="shared" si="18"/>
        <v>0</v>
      </c>
      <c r="BE27" s="105"/>
      <c r="BF27" s="105"/>
      <c r="BG27" s="105"/>
      <c r="BH27" s="105"/>
      <c r="BI27" s="105"/>
      <c r="BJ27" s="105"/>
    </row>
    <row r="28" spans="2:62" ht="9.9499999999999993" customHeight="1" outlineLevel="1">
      <c r="B28" s="101"/>
      <c r="C28" s="208"/>
      <c r="D28" s="208"/>
      <c r="E28" s="208"/>
      <c r="F28" s="208"/>
      <c r="G28" s="237"/>
      <c r="H28" s="207"/>
      <c r="I28" s="257"/>
      <c r="J28" s="257"/>
      <c r="K28" s="257"/>
      <c r="L28" s="257"/>
      <c r="M28" s="257"/>
      <c r="N28" s="257"/>
      <c r="O28" s="257"/>
      <c r="P28" s="256"/>
      <c r="Q28" s="102"/>
      <c r="R28" s="102"/>
      <c r="S28" s="102"/>
      <c r="U28" s="9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Z28" s="493"/>
      <c r="BE28" s="105"/>
      <c r="BF28" s="105"/>
      <c r="BG28" s="105"/>
      <c r="BH28" s="105"/>
      <c r="BI28" s="105"/>
      <c r="BJ28" s="105"/>
    </row>
    <row r="29" spans="2:62" ht="20.100000000000001" customHeight="1" collapsed="1">
      <c r="B29" s="179">
        <f>B12+1</f>
        <v>2</v>
      </c>
      <c r="C29" s="916"/>
      <c r="D29" s="917"/>
      <c r="E29" s="917"/>
      <c r="F29" s="918"/>
      <c r="G29" s="429"/>
      <c r="H29" s="206">
        <v>1</v>
      </c>
      <c r="I29" s="642">
        <f t="shared" ref="I29" si="19">$H29*SUM(I30:I44)</f>
        <v>0</v>
      </c>
      <c r="J29" s="643">
        <f t="shared" ref="J29:O29" si="20">$H29*SUM(J30:J44)</f>
        <v>0</v>
      </c>
      <c r="K29" s="644">
        <f t="shared" si="20"/>
        <v>0</v>
      </c>
      <c r="L29" s="645">
        <f t="shared" si="20"/>
        <v>0</v>
      </c>
      <c r="M29" s="645">
        <f t="shared" si="20"/>
        <v>0</v>
      </c>
      <c r="N29" s="644">
        <f t="shared" si="20"/>
        <v>0</v>
      </c>
      <c r="O29" s="642">
        <f t="shared" si="20"/>
        <v>0</v>
      </c>
      <c r="P29" s="209">
        <f t="shared" ref="P29:Q29" si="21">$H29*SUM(P30:P44)</f>
        <v>0</v>
      </c>
      <c r="Q29" s="210">
        <f t="shared" si="21"/>
        <v>0</v>
      </c>
      <c r="R29" s="136">
        <f t="shared" ref="R29:R44" si="22">P29*(1+Gewinn)*(1+SicherheitAngebot)</f>
        <v>0</v>
      </c>
      <c r="S29" s="137">
        <f t="shared" ref="S29:S44" si="23">Q29*(1+MGKZ)*(1+Gewinn)*(1+SicherheitAngebot)</f>
        <v>0</v>
      </c>
      <c r="U29" s="10">
        <f>I29*$I$7+J29*$J$7+K29*$K$7+L29*$L$7+M29*$M$7+N29*$N$7+O29*$O$7+R29+S29</f>
        <v>0</v>
      </c>
      <c r="W29" s="646">
        <f t="shared" ref="W29:AB29" si="24">$H29*SUM(W30:W44)</f>
        <v>0</v>
      </c>
      <c r="X29" s="647">
        <f t="shared" si="24"/>
        <v>0</v>
      </c>
      <c r="Y29" s="648">
        <f t="shared" si="24"/>
        <v>0</v>
      </c>
      <c r="Z29" s="649">
        <f t="shared" si="24"/>
        <v>0</v>
      </c>
      <c r="AA29" s="648">
        <f t="shared" si="24"/>
        <v>0</v>
      </c>
      <c r="AB29" s="646">
        <f t="shared" si="24"/>
        <v>0</v>
      </c>
      <c r="AC29" s="258"/>
      <c r="AD29" s="646">
        <f t="shared" ref="AD29:AM29" si="25">$H29*SUM(AD30:AD44)</f>
        <v>0</v>
      </c>
      <c r="AE29" s="647">
        <f t="shared" si="25"/>
        <v>0</v>
      </c>
      <c r="AF29" s="648">
        <f t="shared" si="25"/>
        <v>0</v>
      </c>
      <c r="AG29" s="649">
        <f t="shared" si="25"/>
        <v>0</v>
      </c>
      <c r="AH29" s="648">
        <f t="shared" si="25"/>
        <v>0</v>
      </c>
      <c r="AI29" s="646">
        <f t="shared" si="25"/>
        <v>0</v>
      </c>
      <c r="AJ29" s="258"/>
      <c r="AK29" s="653">
        <f t="shared" si="25"/>
        <v>0</v>
      </c>
      <c r="AL29" s="653">
        <f t="shared" si="25"/>
        <v>0</v>
      </c>
      <c r="AM29" s="653">
        <f t="shared" si="25"/>
        <v>0</v>
      </c>
      <c r="AN29" s="227">
        <f>$H29*SUM(AN30:AN44)*(1+Gewinn)*(1+SicherheitAngebot)</f>
        <v>0</v>
      </c>
      <c r="AO29" s="227">
        <f>$H29*SUM(AO30:AO44)*(1+Gewinn)*(1+SicherheitAngebot)</f>
        <v>0</v>
      </c>
      <c r="AP29" s="227">
        <f>$H29*SUM(AP30:AP44)*(1+Gewinn)*(1+SicherheitAngebot)</f>
        <v>0</v>
      </c>
      <c r="AQ29" s="227">
        <f>$H29*SUM(AQ30:AQ44)*(1+Gewinn)*(1+SicherheitAngebot)</f>
        <v>0</v>
      </c>
      <c r="AR29" s="227">
        <f>$H29*SUM(AR30:AR44)*(1+Gewinn)*(1+SicherheitAngebot)</f>
        <v>0</v>
      </c>
      <c r="AS29" s="262"/>
      <c r="AT29" s="263">
        <f t="shared" si="12"/>
        <v>0</v>
      </c>
      <c r="AU29" s="259"/>
      <c r="AV29" s="491">
        <f>AK29*$AK$7+AL29*$AL$7+AM29*$AM$7+SUM(AN29:AR29)+AT29/Zuschläge_IBN+AT29</f>
        <v>0</v>
      </c>
      <c r="AX29" s="685">
        <f>U29+AV29</f>
        <v>0</v>
      </c>
      <c r="AZ29" s="490">
        <f>IF(H29&gt;0,U29/(1+SicherheitAngebot)*(1+Sicherheit),0)</f>
        <v>0</v>
      </c>
      <c r="BB29" s="490">
        <f>IF(H29&gt;0,AV29/(1+SicherheitAngebot)*(1+Sicherheit),0)</f>
        <v>0</v>
      </c>
      <c r="BD29" s="490">
        <f>AZ29+BB29</f>
        <v>0</v>
      </c>
      <c r="BE29" s="105"/>
      <c r="BF29" s="105"/>
      <c r="BG29" s="105"/>
      <c r="BH29" s="105"/>
      <c r="BI29" s="105"/>
      <c r="BJ29" s="105"/>
    </row>
    <row r="30" spans="2:62" ht="18" hidden="1" customHeight="1" outlineLevel="1">
      <c r="B30" s="99"/>
      <c r="C30" s="908"/>
      <c r="D30" s="909"/>
      <c r="E30" s="909"/>
      <c r="F30" s="910"/>
      <c r="G30" s="890"/>
      <c r="H30" s="901"/>
      <c r="I30" s="152"/>
      <c r="J30" s="152"/>
      <c r="K30" s="152"/>
      <c r="L30" s="152"/>
      <c r="M30" s="152"/>
      <c r="N30" s="152"/>
      <c r="O30" s="152"/>
      <c r="P30" s="153"/>
      <c r="Q30" s="153"/>
      <c r="R30" s="156">
        <f t="shared" si="22"/>
        <v>0</v>
      </c>
      <c r="S30" s="156">
        <f t="shared" si="23"/>
        <v>0</v>
      </c>
      <c r="U30" s="157">
        <f>I30*$I$7+J30*$J$7+K30*$K$7+L30*$L$7+M30*$M$7+N30*$N$7+O30*$O$7+R30+S30</f>
        <v>0</v>
      </c>
      <c r="W30" s="152"/>
      <c r="X30" s="152"/>
      <c r="Y30" s="152"/>
      <c r="Z30" s="152"/>
      <c r="AA30" s="152"/>
      <c r="AB30" s="152"/>
      <c r="AC30" s="347"/>
      <c r="AD30" s="152"/>
      <c r="AE30" s="152"/>
      <c r="AF30" s="152"/>
      <c r="AG30" s="152"/>
      <c r="AH30" s="152"/>
      <c r="AI30" s="152"/>
      <c r="AJ30" s="347"/>
      <c r="AK30" s="152"/>
      <c r="AL30" s="152"/>
      <c r="AM30" s="295"/>
      <c r="AN30" s="228"/>
      <c r="AO30" s="228"/>
      <c r="AP30" s="228"/>
      <c r="AQ30" s="228"/>
      <c r="AR30" s="228"/>
      <c r="AS30" s="348"/>
      <c r="AT30" s="264">
        <f t="shared" si="12"/>
        <v>0</v>
      </c>
      <c r="AU30" s="259"/>
      <c r="AV30" s="265">
        <f t="shared" ref="AV30:AV44" si="26">AK30*$AK$7+AL30*$AL$7+AM30*$AM$7+SUM(AN30:AR30)*(1+Gewinn)*(1+SicherheitAngebot)+AT30/Zuschläge_IBN+AT30</f>
        <v>0</v>
      </c>
      <c r="AX30" s="265">
        <f>U30+AV30</f>
        <v>0</v>
      </c>
      <c r="AZ30" s="492">
        <f t="shared" ref="AZ30:AZ44" si="27">U30/(1+SicherheitAngebot)*(1+Sicherheit)</f>
        <v>0</v>
      </c>
      <c r="BB30" s="492">
        <f t="shared" ref="BB30:BB44" si="28">AV30/(1+SicherheitAngebot)*(1+Sicherheit)</f>
        <v>0</v>
      </c>
      <c r="BD30" s="265">
        <f>AZ30+BB30</f>
        <v>0</v>
      </c>
      <c r="BE30" s="105"/>
      <c r="BF30" s="105"/>
      <c r="BG30" s="105"/>
      <c r="BH30" s="105"/>
      <c r="BI30" s="105"/>
      <c r="BJ30" s="105"/>
    </row>
    <row r="31" spans="2:62" ht="18" hidden="1" customHeight="1" outlineLevel="1">
      <c r="B31" s="100"/>
      <c r="C31" s="908"/>
      <c r="D31" s="909"/>
      <c r="E31" s="909"/>
      <c r="F31" s="910"/>
      <c r="G31" s="890"/>
      <c r="H31" s="891"/>
      <c r="I31" s="152"/>
      <c r="J31" s="152"/>
      <c r="K31" s="152"/>
      <c r="L31" s="152"/>
      <c r="M31" s="152"/>
      <c r="N31" s="152"/>
      <c r="O31" s="152"/>
      <c r="P31" s="153"/>
      <c r="Q31" s="153"/>
      <c r="R31" s="156">
        <f t="shared" si="22"/>
        <v>0</v>
      </c>
      <c r="S31" s="156">
        <f t="shared" si="23"/>
        <v>0</v>
      </c>
      <c r="U31" s="157">
        <f t="shared" ref="U31:U44" si="29">I31*$I$7+J31*$J$7+K31*$K$7+L31*$L$7+M31*$M$7+N31*$N$7+O31*$O$7+R31+S31</f>
        <v>0</v>
      </c>
      <c r="W31" s="152"/>
      <c r="X31" s="152"/>
      <c r="Y31" s="152"/>
      <c r="Z31" s="152"/>
      <c r="AA31" s="152"/>
      <c r="AB31" s="152"/>
      <c r="AC31" s="347"/>
      <c r="AD31" s="152"/>
      <c r="AE31" s="152"/>
      <c r="AF31" s="152"/>
      <c r="AG31" s="152"/>
      <c r="AH31" s="152"/>
      <c r="AI31" s="152"/>
      <c r="AJ31" s="347"/>
      <c r="AK31" s="152"/>
      <c r="AL31" s="152"/>
      <c r="AM31" s="295"/>
      <c r="AN31" s="228"/>
      <c r="AO31" s="228"/>
      <c r="AP31" s="228"/>
      <c r="AQ31" s="228"/>
      <c r="AR31" s="228"/>
      <c r="AS31" s="348"/>
      <c r="AT31" s="264">
        <f t="shared" si="12"/>
        <v>0</v>
      </c>
      <c r="AU31" s="259"/>
      <c r="AV31" s="265">
        <f t="shared" si="26"/>
        <v>0</v>
      </c>
      <c r="AX31" s="265">
        <f t="shared" ref="AX31:AX44" si="30">U31+AV31</f>
        <v>0</v>
      </c>
      <c r="AZ31" s="492">
        <f t="shared" si="27"/>
        <v>0</v>
      </c>
      <c r="BB31" s="492">
        <f t="shared" si="28"/>
        <v>0</v>
      </c>
      <c r="BD31" s="265">
        <f t="shared" ref="BD31:BD44" si="31">AZ31+BB31</f>
        <v>0</v>
      </c>
      <c r="BE31" s="105"/>
      <c r="BF31" s="105"/>
      <c r="BG31" s="105"/>
      <c r="BH31" s="105"/>
      <c r="BI31" s="105"/>
      <c r="BJ31" s="105"/>
    </row>
    <row r="32" spans="2:62" ht="18" hidden="1" customHeight="1" outlineLevel="1">
      <c r="B32" s="100"/>
      <c r="C32" s="908"/>
      <c r="D32" s="909"/>
      <c r="E32" s="909"/>
      <c r="F32" s="910"/>
      <c r="G32" s="890"/>
      <c r="H32" s="891"/>
      <c r="I32" s="152"/>
      <c r="J32" s="152"/>
      <c r="K32" s="152"/>
      <c r="L32" s="152"/>
      <c r="M32" s="152"/>
      <c r="N32" s="152"/>
      <c r="O32" s="152"/>
      <c r="P32" s="153"/>
      <c r="Q32" s="153"/>
      <c r="R32" s="156">
        <f t="shared" si="22"/>
        <v>0</v>
      </c>
      <c r="S32" s="156">
        <f t="shared" si="23"/>
        <v>0</v>
      </c>
      <c r="U32" s="157">
        <f t="shared" si="29"/>
        <v>0</v>
      </c>
      <c r="W32" s="152"/>
      <c r="X32" s="152"/>
      <c r="Y32" s="152"/>
      <c r="Z32" s="152"/>
      <c r="AA32" s="152"/>
      <c r="AB32" s="152"/>
      <c r="AC32" s="347"/>
      <c r="AD32" s="152"/>
      <c r="AE32" s="152"/>
      <c r="AF32" s="152"/>
      <c r="AG32" s="152"/>
      <c r="AH32" s="152"/>
      <c r="AI32" s="152"/>
      <c r="AJ32" s="347"/>
      <c r="AK32" s="152"/>
      <c r="AL32" s="152"/>
      <c r="AM32" s="295"/>
      <c r="AN32" s="228"/>
      <c r="AO32" s="228"/>
      <c r="AP32" s="228"/>
      <c r="AQ32" s="228"/>
      <c r="AR32" s="228"/>
      <c r="AS32" s="348"/>
      <c r="AT32" s="264">
        <f t="shared" si="12"/>
        <v>0</v>
      </c>
      <c r="AU32" s="259"/>
      <c r="AV32" s="265">
        <f t="shared" si="26"/>
        <v>0</v>
      </c>
      <c r="AX32" s="265">
        <f t="shared" si="30"/>
        <v>0</v>
      </c>
      <c r="AZ32" s="492">
        <f t="shared" si="27"/>
        <v>0</v>
      </c>
      <c r="BB32" s="492">
        <f t="shared" si="28"/>
        <v>0</v>
      </c>
      <c r="BD32" s="265">
        <f t="shared" si="31"/>
        <v>0</v>
      </c>
      <c r="BE32" s="105"/>
      <c r="BF32" s="105"/>
      <c r="BG32" s="105"/>
      <c r="BH32" s="105"/>
      <c r="BI32" s="105"/>
      <c r="BJ32" s="105"/>
    </row>
    <row r="33" spans="2:62" ht="18" hidden="1" customHeight="1" outlineLevel="1">
      <c r="B33" s="100"/>
      <c r="C33" s="908"/>
      <c r="D33" s="909"/>
      <c r="E33" s="909"/>
      <c r="F33" s="910"/>
      <c r="G33" s="890"/>
      <c r="H33" s="891"/>
      <c r="I33" s="152"/>
      <c r="J33" s="152"/>
      <c r="K33" s="152"/>
      <c r="L33" s="152"/>
      <c r="M33" s="152"/>
      <c r="N33" s="152"/>
      <c r="O33" s="152"/>
      <c r="P33" s="153"/>
      <c r="Q33" s="153"/>
      <c r="R33" s="156">
        <f t="shared" si="22"/>
        <v>0</v>
      </c>
      <c r="S33" s="156">
        <f t="shared" si="23"/>
        <v>0</v>
      </c>
      <c r="U33" s="157">
        <f t="shared" si="29"/>
        <v>0</v>
      </c>
      <c r="W33" s="152"/>
      <c r="X33" s="152"/>
      <c r="Y33" s="152"/>
      <c r="Z33" s="152"/>
      <c r="AA33" s="152"/>
      <c r="AB33" s="152"/>
      <c r="AC33" s="347"/>
      <c r="AD33" s="152"/>
      <c r="AE33" s="152"/>
      <c r="AF33" s="152"/>
      <c r="AG33" s="152"/>
      <c r="AH33" s="152"/>
      <c r="AI33" s="152"/>
      <c r="AJ33" s="347"/>
      <c r="AK33" s="152"/>
      <c r="AL33" s="152"/>
      <c r="AM33" s="295"/>
      <c r="AN33" s="228"/>
      <c r="AO33" s="228"/>
      <c r="AP33" s="228"/>
      <c r="AQ33" s="228"/>
      <c r="AR33" s="228"/>
      <c r="AS33" s="348"/>
      <c r="AT33" s="264">
        <f t="shared" si="12"/>
        <v>0</v>
      </c>
      <c r="AU33" s="259"/>
      <c r="AV33" s="265">
        <f t="shared" si="26"/>
        <v>0</v>
      </c>
      <c r="AX33" s="265">
        <f t="shared" si="30"/>
        <v>0</v>
      </c>
      <c r="AZ33" s="492">
        <f t="shared" si="27"/>
        <v>0</v>
      </c>
      <c r="BB33" s="492">
        <f t="shared" si="28"/>
        <v>0</v>
      </c>
      <c r="BD33" s="265">
        <f t="shared" si="31"/>
        <v>0</v>
      </c>
      <c r="BE33" s="105"/>
      <c r="BF33" s="105"/>
      <c r="BG33" s="105"/>
      <c r="BH33" s="105"/>
      <c r="BI33" s="105"/>
      <c r="BJ33" s="105"/>
    </row>
    <row r="34" spans="2:62" ht="18" hidden="1" customHeight="1" outlineLevel="1">
      <c r="B34" s="100"/>
      <c r="C34" s="908"/>
      <c r="D34" s="909"/>
      <c r="E34" s="909"/>
      <c r="F34" s="910"/>
      <c r="G34" s="890"/>
      <c r="H34" s="891"/>
      <c r="I34" s="152"/>
      <c r="J34" s="152"/>
      <c r="K34" s="152"/>
      <c r="L34" s="152"/>
      <c r="M34" s="152"/>
      <c r="N34" s="152"/>
      <c r="O34" s="152"/>
      <c r="P34" s="153"/>
      <c r="Q34" s="153"/>
      <c r="R34" s="156">
        <f t="shared" si="22"/>
        <v>0</v>
      </c>
      <c r="S34" s="156">
        <f t="shared" si="23"/>
        <v>0</v>
      </c>
      <c r="U34" s="157">
        <f t="shared" si="29"/>
        <v>0</v>
      </c>
      <c r="W34" s="152"/>
      <c r="X34" s="152"/>
      <c r="Y34" s="152"/>
      <c r="Z34" s="152"/>
      <c r="AA34" s="152"/>
      <c r="AB34" s="152"/>
      <c r="AC34" s="347"/>
      <c r="AD34" s="152"/>
      <c r="AE34" s="152"/>
      <c r="AF34" s="152"/>
      <c r="AG34" s="152"/>
      <c r="AH34" s="152"/>
      <c r="AI34" s="152"/>
      <c r="AJ34" s="347"/>
      <c r="AK34" s="152"/>
      <c r="AL34" s="152"/>
      <c r="AM34" s="295"/>
      <c r="AN34" s="228"/>
      <c r="AO34" s="228"/>
      <c r="AP34" s="228"/>
      <c r="AQ34" s="228"/>
      <c r="AR34" s="228"/>
      <c r="AS34" s="348"/>
      <c r="AT34" s="264">
        <f t="shared" si="12"/>
        <v>0</v>
      </c>
      <c r="AU34" s="259"/>
      <c r="AV34" s="265">
        <f t="shared" si="26"/>
        <v>0</v>
      </c>
      <c r="AX34" s="265">
        <f t="shared" si="30"/>
        <v>0</v>
      </c>
      <c r="AZ34" s="492">
        <f t="shared" si="27"/>
        <v>0</v>
      </c>
      <c r="BB34" s="492">
        <f t="shared" si="28"/>
        <v>0</v>
      </c>
      <c r="BD34" s="265">
        <f t="shared" si="31"/>
        <v>0</v>
      </c>
      <c r="BE34" s="105"/>
      <c r="BF34" s="105"/>
      <c r="BG34" s="105"/>
      <c r="BH34" s="105"/>
      <c r="BI34" s="105"/>
      <c r="BJ34" s="105"/>
    </row>
    <row r="35" spans="2:62" ht="18" hidden="1" customHeight="1" outlineLevel="1">
      <c r="B35" s="100"/>
      <c r="C35" s="908"/>
      <c r="D35" s="909"/>
      <c r="E35" s="909"/>
      <c r="F35" s="910"/>
      <c r="G35" s="890"/>
      <c r="H35" s="891"/>
      <c r="I35" s="152"/>
      <c r="J35" s="152"/>
      <c r="K35" s="152"/>
      <c r="L35" s="152"/>
      <c r="M35" s="152"/>
      <c r="N35" s="152"/>
      <c r="O35" s="152"/>
      <c r="P35" s="153"/>
      <c r="Q35" s="153"/>
      <c r="R35" s="156">
        <f t="shared" si="22"/>
        <v>0</v>
      </c>
      <c r="S35" s="156">
        <f t="shared" si="23"/>
        <v>0</v>
      </c>
      <c r="U35" s="157">
        <f t="shared" si="29"/>
        <v>0</v>
      </c>
      <c r="W35" s="152"/>
      <c r="X35" s="152"/>
      <c r="Y35" s="152"/>
      <c r="Z35" s="152"/>
      <c r="AA35" s="152"/>
      <c r="AB35" s="152"/>
      <c r="AC35" s="347"/>
      <c r="AD35" s="152"/>
      <c r="AE35" s="152"/>
      <c r="AF35" s="152"/>
      <c r="AG35" s="152"/>
      <c r="AH35" s="152"/>
      <c r="AI35" s="152"/>
      <c r="AJ35" s="347"/>
      <c r="AK35" s="152"/>
      <c r="AL35" s="152"/>
      <c r="AM35" s="295"/>
      <c r="AN35" s="228"/>
      <c r="AO35" s="228"/>
      <c r="AP35" s="228"/>
      <c r="AQ35" s="228"/>
      <c r="AR35" s="228"/>
      <c r="AS35" s="348"/>
      <c r="AT35" s="264">
        <f t="shared" si="12"/>
        <v>0</v>
      </c>
      <c r="AU35" s="259"/>
      <c r="AV35" s="265">
        <f t="shared" si="26"/>
        <v>0</v>
      </c>
      <c r="AX35" s="265">
        <f t="shared" si="30"/>
        <v>0</v>
      </c>
      <c r="AZ35" s="492">
        <f t="shared" si="27"/>
        <v>0</v>
      </c>
      <c r="BB35" s="492">
        <f t="shared" si="28"/>
        <v>0</v>
      </c>
      <c r="BD35" s="265">
        <f t="shared" si="31"/>
        <v>0</v>
      </c>
      <c r="BE35" s="105"/>
      <c r="BF35" s="105"/>
      <c r="BG35" s="105"/>
      <c r="BH35" s="105"/>
      <c r="BI35" s="105"/>
      <c r="BJ35" s="105"/>
    </row>
    <row r="36" spans="2:62" ht="18" hidden="1" customHeight="1" outlineLevel="1">
      <c r="B36" s="100"/>
      <c r="C36" s="908"/>
      <c r="D36" s="909"/>
      <c r="E36" s="909"/>
      <c r="F36" s="910"/>
      <c r="G36" s="890"/>
      <c r="H36" s="891"/>
      <c r="I36" s="152"/>
      <c r="J36" s="152"/>
      <c r="K36" s="152"/>
      <c r="L36" s="152"/>
      <c r="M36" s="152"/>
      <c r="N36" s="152"/>
      <c r="O36" s="152"/>
      <c r="P36" s="153"/>
      <c r="Q36" s="153"/>
      <c r="R36" s="156">
        <f t="shared" si="22"/>
        <v>0</v>
      </c>
      <c r="S36" s="156">
        <f t="shared" si="23"/>
        <v>0</v>
      </c>
      <c r="U36" s="157">
        <f t="shared" si="29"/>
        <v>0</v>
      </c>
      <c r="W36" s="152"/>
      <c r="X36" s="152"/>
      <c r="Y36" s="152"/>
      <c r="Z36" s="152"/>
      <c r="AA36" s="152"/>
      <c r="AB36" s="152"/>
      <c r="AC36" s="347"/>
      <c r="AD36" s="152"/>
      <c r="AE36" s="152"/>
      <c r="AF36" s="152"/>
      <c r="AG36" s="152"/>
      <c r="AH36" s="152"/>
      <c r="AI36" s="152"/>
      <c r="AJ36" s="347"/>
      <c r="AK36" s="152"/>
      <c r="AL36" s="152"/>
      <c r="AM36" s="295"/>
      <c r="AN36" s="228"/>
      <c r="AO36" s="228"/>
      <c r="AP36" s="228"/>
      <c r="AQ36" s="228"/>
      <c r="AR36" s="228"/>
      <c r="AS36" s="348"/>
      <c r="AT36" s="264">
        <f t="shared" si="12"/>
        <v>0</v>
      </c>
      <c r="AU36" s="259"/>
      <c r="AV36" s="265">
        <f t="shared" si="26"/>
        <v>0</v>
      </c>
      <c r="AX36" s="265">
        <f t="shared" si="30"/>
        <v>0</v>
      </c>
      <c r="AZ36" s="492">
        <f t="shared" si="27"/>
        <v>0</v>
      </c>
      <c r="BB36" s="492">
        <f t="shared" si="28"/>
        <v>0</v>
      </c>
      <c r="BD36" s="265">
        <f t="shared" si="31"/>
        <v>0</v>
      </c>
      <c r="BE36" s="105"/>
      <c r="BF36" s="105"/>
      <c r="BG36" s="105"/>
      <c r="BH36" s="105"/>
      <c r="BI36" s="105"/>
      <c r="BJ36" s="105"/>
    </row>
    <row r="37" spans="2:62" ht="18" hidden="1" customHeight="1" outlineLevel="1">
      <c r="B37" s="100"/>
      <c r="C37" s="908"/>
      <c r="D37" s="909"/>
      <c r="E37" s="909"/>
      <c r="F37" s="910"/>
      <c r="G37" s="890"/>
      <c r="H37" s="891"/>
      <c r="I37" s="152"/>
      <c r="J37" s="152"/>
      <c r="K37" s="152"/>
      <c r="L37" s="152"/>
      <c r="M37" s="152"/>
      <c r="N37" s="152"/>
      <c r="O37" s="152"/>
      <c r="P37" s="153"/>
      <c r="Q37" s="153"/>
      <c r="R37" s="156">
        <f t="shared" si="22"/>
        <v>0</v>
      </c>
      <c r="S37" s="156">
        <f t="shared" si="23"/>
        <v>0</v>
      </c>
      <c r="U37" s="157">
        <f t="shared" si="29"/>
        <v>0</v>
      </c>
      <c r="W37" s="152"/>
      <c r="X37" s="152"/>
      <c r="Y37" s="152"/>
      <c r="Z37" s="152"/>
      <c r="AA37" s="152"/>
      <c r="AB37" s="152"/>
      <c r="AC37" s="347"/>
      <c r="AD37" s="152"/>
      <c r="AE37" s="152"/>
      <c r="AF37" s="152"/>
      <c r="AG37" s="152"/>
      <c r="AH37" s="152"/>
      <c r="AI37" s="152"/>
      <c r="AJ37" s="347"/>
      <c r="AK37" s="152"/>
      <c r="AL37" s="152"/>
      <c r="AM37" s="295"/>
      <c r="AN37" s="228"/>
      <c r="AO37" s="228"/>
      <c r="AP37" s="228"/>
      <c r="AQ37" s="228"/>
      <c r="AR37" s="228"/>
      <c r="AS37" s="348"/>
      <c r="AT37" s="264">
        <f t="shared" si="12"/>
        <v>0</v>
      </c>
      <c r="AU37" s="259"/>
      <c r="AV37" s="265">
        <f t="shared" si="26"/>
        <v>0</v>
      </c>
      <c r="AX37" s="265">
        <f t="shared" si="30"/>
        <v>0</v>
      </c>
      <c r="AZ37" s="492">
        <f t="shared" si="27"/>
        <v>0</v>
      </c>
      <c r="BB37" s="492">
        <f t="shared" si="28"/>
        <v>0</v>
      </c>
      <c r="BD37" s="265">
        <f t="shared" si="31"/>
        <v>0</v>
      </c>
      <c r="BE37" s="105"/>
      <c r="BF37" s="105"/>
      <c r="BG37" s="105"/>
      <c r="BH37" s="105"/>
      <c r="BI37" s="105"/>
      <c r="BJ37" s="105"/>
    </row>
    <row r="38" spans="2:62" ht="18" hidden="1" customHeight="1" outlineLevel="1">
      <c r="B38" s="100"/>
      <c r="C38" s="908"/>
      <c r="D38" s="909"/>
      <c r="E38" s="909"/>
      <c r="F38" s="910"/>
      <c r="G38" s="890"/>
      <c r="H38" s="891"/>
      <c r="I38" s="152"/>
      <c r="J38" s="152"/>
      <c r="K38" s="152"/>
      <c r="L38" s="152"/>
      <c r="M38" s="152"/>
      <c r="N38" s="152"/>
      <c r="O38" s="152"/>
      <c r="P38" s="153"/>
      <c r="Q38" s="153"/>
      <c r="R38" s="156">
        <f t="shared" si="22"/>
        <v>0</v>
      </c>
      <c r="S38" s="156">
        <f t="shared" si="23"/>
        <v>0</v>
      </c>
      <c r="U38" s="157">
        <f t="shared" si="29"/>
        <v>0</v>
      </c>
      <c r="W38" s="152"/>
      <c r="X38" s="152"/>
      <c r="Y38" s="152"/>
      <c r="Z38" s="152"/>
      <c r="AA38" s="152"/>
      <c r="AB38" s="152"/>
      <c r="AC38" s="347"/>
      <c r="AD38" s="152"/>
      <c r="AE38" s="152"/>
      <c r="AF38" s="152"/>
      <c r="AG38" s="152"/>
      <c r="AH38" s="152"/>
      <c r="AI38" s="152"/>
      <c r="AJ38" s="347"/>
      <c r="AK38" s="152"/>
      <c r="AL38" s="152"/>
      <c r="AM38" s="295"/>
      <c r="AN38" s="228"/>
      <c r="AO38" s="228"/>
      <c r="AP38" s="228"/>
      <c r="AQ38" s="228"/>
      <c r="AR38" s="228"/>
      <c r="AS38" s="348"/>
      <c r="AT38" s="264">
        <f t="shared" si="12"/>
        <v>0</v>
      </c>
      <c r="AU38" s="259"/>
      <c r="AV38" s="265">
        <f t="shared" si="26"/>
        <v>0</v>
      </c>
      <c r="AX38" s="265">
        <f t="shared" si="30"/>
        <v>0</v>
      </c>
      <c r="AZ38" s="492">
        <f t="shared" si="27"/>
        <v>0</v>
      </c>
      <c r="BB38" s="492">
        <f t="shared" si="28"/>
        <v>0</v>
      </c>
      <c r="BD38" s="265">
        <f t="shared" si="31"/>
        <v>0</v>
      </c>
      <c r="BE38" s="105"/>
      <c r="BF38" s="105"/>
      <c r="BG38" s="105"/>
      <c r="BH38" s="105"/>
      <c r="BI38" s="105"/>
      <c r="BJ38" s="105"/>
    </row>
    <row r="39" spans="2:62" ht="18" hidden="1" customHeight="1" outlineLevel="1">
      <c r="B39" s="100"/>
      <c r="C39" s="908"/>
      <c r="D39" s="909"/>
      <c r="E39" s="909"/>
      <c r="F39" s="910"/>
      <c r="G39" s="890"/>
      <c r="H39" s="891"/>
      <c r="I39" s="152"/>
      <c r="J39" s="152"/>
      <c r="K39" s="152"/>
      <c r="L39" s="152"/>
      <c r="M39" s="152"/>
      <c r="N39" s="152"/>
      <c r="O39" s="152"/>
      <c r="P39" s="153"/>
      <c r="Q39" s="153"/>
      <c r="R39" s="156">
        <f t="shared" si="22"/>
        <v>0</v>
      </c>
      <c r="S39" s="156">
        <f t="shared" si="23"/>
        <v>0</v>
      </c>
      <c r="U39" s="157">
        <f t="shared" si="29"/>
        <v>0</v>
      </c>
      <c r="W39" s="152"/>
      <c r="X39" s="152"/>
      <c r="Y39" s="152"/>
      <c r="Z39" s="152"/>
      <c r="AA39" s="152"/>
      <c r="AB39" s="152"/>
      <c r="AC39" s="347"/>
      <c r="AD39" s="152"/>
      <c r="AE39" s="152"/>
      <c r="AF39" s="152"/>
      <c r="AG39" s="152"/>
      <c r="AH39" s="152"/>
      <c r="AI39" s="152"/>
      <c r="AJ39" s="347"/>
      <c r="AK39" s="152"/>
      <c r="AL39" s="152"/>
      <c r="AM39" s="295"/>
      <c r="AN39" s="228"/>
      <c r="AO39" s="228"/>
      <c r="AP39" s="228"/>
      <c r="AQ39" s="228"/>
      <c r="AR39" s="228"/>
      <c r="AS39" s="348"/>
      <c r="AT39" s="264">
        <f t="shared" si="12"/>
        <v>0</v>
      </c>
      <c r="AU39" s="259"/>
      <c r="AV39" s="265">
        <f t="shared" si="26"/>
        <v>0</v>
      </c>
      <c r="AX39" s="265">
        <f t="shared" si="30"/>
        <v>0</v>
      </c>
      <c r="AZ39" s="492">
        <f t="shared" si="27"/>
        <v>0</v>
      </c>
      <c r="BB39" s="492">
        <f t="shared" si="28"/>
        <v>0</v>
      </c>
      <c r="BD39" s="265">
        <f t="shared" si="31"/>
        <v>0</v>
      </c>
      <c r="BE39" s="105"/>
      <c r="BF39" s="105"/>
      <c r="BG39" s="105"/>
      <c r="BH39" s="105"/>
      <c r="BI39" s="105"/>
      <c r="BJ39" s="105"/>
    </row>
    <row r="40" spans="2:62" ht="18" hidden="1" customHeight="1" outlineLevel="1">
      <c r="B40" s="100"/>
      <c r="C40" s="908"/>
      <c r="D40" s="909"/>
      <c r="E40" s="909"/>
      <c r="F40" s="910"/>
      <c r="G40" s="890"/>
      <c r="H40" s="891"/>
      <c r="I40" s="152"/>
      <c r="J40" s="152"/>
      <c r="K40" s="152"/>
      <c r="L40" s="152"/>
      <c r="M40" s="152"/>
      <c r="N40" s="152"/>
      <c r="O40" s="152"/>
      <c r="P40" s="153"/>
      <c r="Q40" s="153"/>
      <c r="R40" s="156">
        <f t="shared" si="22"/>
        <v>0</v>
      </c>
      <c r="S40" s="156">
        <f t="shared" si="23"/>
        <v>0</v>
      </c>
      <c r="U40" s="157">
        <f t="shared" si="29"/>
        <v>0</v>
      </c>
      <c r="W40" s="152"/>
      <c r="X40" s="152"/>
      <c r="Y40" s="152"/>
      <c r="Z40" s="152"/>
      <c r="AA40" s="152"/>
      <c r="AB40" s="152"/>
      <c r="AC40" s="347"/>
      <c r="AD40" s="152"/>
      <c r="AE40" s="152"/>
      <c r="AF40" s="152"/>
      <c r="AG40" s="152"/>
      <c r="AH40" s="152"/>
      <c r="AI40" s="152"/>
      <c r="AJ40" s="347"/>
      <c r="AK40" s="152"/>
      <c r="AL40" s="152"/>
      <c r="AM40" s="295"/>
      <c r="AN40" s="228"/>
      <c r="AO40" s="228"/>
      <c r="AP40" s="228"/>
      <c r="AQ40" s="228"/>
      <c r="AR40" s="228"/>
      <c r="AS40" s="348"/>
      <c r="AT40" s="264">
        <f t="shared" si="12"/>
        <v>0</v>
      </c>
      <c r="AU40" s="259"/>
      <c r="AV40" s="265">
        <f t="shared" si="26"/>
        <v>0</v>
      </c>
      <c r="AX40" s="265">
        <f t="shared" si="30"/>
        <v>0</v>
      </c>
      <c r="AZ40" s="492">
        <f t="shared" si="27"/>
        <v>0</v>
      </c>
      <c r="BB40" s="492">
        <f t="shared" si="28"/>
        <v>0</v>
      </c>
      <c r="BD40" s="265">
        <f t="shared" si="31"/>
        <v>0</v>
      </c>
      <c r="BE40" s="105"/>
      <c r="BF40" s="105"/>
      <c r="BG40" s="105"/>
      <c r="BH40" s="105"/>
      <c r="BI40" s="105"/>
      <c r="BJ40" s="105"/>
    </row>
    <row r="41" spans="2:62" ht="18" hidden="1" customHeight="1" outlineLevel="1">
      <c r="B41" s="100"/>
      <c r="C41" s="908"/>
      <c r="D41" s="909"/>
      <c r="E41" s="909"/>
      <c r="F41" s="910"/>
      <c r="G41" s="890"/>
      <c r="H41" s="891"/>
      <c r="I41" s="152"/>
      <c r="J41" s="152"/>
      <c r="K41" s="152"/>
      <c r="L41" s="152"/>
      <c r="M41" s="152"/>
      <c r="N41" s="152"/>
      <c r="O41" s="152"/>
      <c r="P41" s="153"/>
      <c r="Q41" s="153"/>
      <c r="R41" s="156">
        <f t="shared" si="22"/>
        <v>0</v>
      </c>
      <c r="S41" s="156">
        <f t="shared" si="23"/>
        <v>0</v>
      </c>
      <c r="U41" s="157">
        <f t="shared" si="29"/>
        <v>0</v>
      </c>
      <c r="W41" s="152"/>
      <c r="X41" s="152"/>
      <c r="Y41" s="152"/>
      <c r="Z41" s="152"/>
      <c r="AA41" s="152"/>
      <c r="AB41" s="152"/>
      <c r="AC41" s="347"/>
      <c r="AD41" s="152"/>
      <c r="AE41" s="152"/>
      <c r="AF41" s="152"/>
      <c r="AG41" s="152"/>
      <c r="AH41" s="152"/>
      <c r="AI41" s="152"/>
      <c r="AJ41" s="347"/>
      <c r="AK41" s="152"/>
      <c r="AL41" s="152"/>
      <c r="AM41" s="295"/>
      <c r="AN41" s="228"/>
      <c r="AO41" s="228"/>
      <c r="AP41" s="228"/>
      <c r="AQ41" s="228"/>
      <c r="AR41" s="228"/>
      <c r="AS41" s="348"/>
      <c r="AT41" s="264">
        <f t="shared" si="12"/>
        <v>0</v>
      </c>
      <c r="AU41" s="259"/>
      <c r="AV41" s="265">
        <f t="shared" si="26"/>
        <v>0</v>
      </c>
      <c r="AX41" s="265">
        <f t="shared" si="30"/>
        <v>0</v>
      </c>
      <c r="AZ41" s="492">
        <f t="shared" si="27"/>
        <v>0</v>
      </c>
      <c r="BB41" s="492">
        <f t="shared" si="28"/>
        <v>0</v>
      </c>
      <c r="BD41" s="265">
        <f t="shared" si="31"/>
        <v>0</v>
      </c>
      <c r="BE41" s="105"/>
      <c r="BF41" s="105"/>
      <c r="BG41" s="105"/>
      <c r="BH41" s="105"/>
      <c r="BI41" s="105"/>
      <c r="BJ41" s="105"/>
    </row>
    <row r="42" spans="2:62" ht="18" hidden="1" customHeight="1" outlineLevel="1">
      <c r="B42" s="100"/>
      <c r="C42" s="908"/>
      <c r="D42" s="909"/>
      <c r="E42" s="909"/>
      <c r="F42" s="910"/>
      <c r="G42" s="890"/>
      <c r="H42" s="891"/>
      <c r="I42" s="152"/>
      <c r="J42" s="152"/>
      <c r="K42" s="152"/>
      <c r="L42" s="152"/>
      <c r="M42" s="152"/>
      <c r="N42" s="152"/>
      <c r="O42" s="152"/>
      <c r="P42" s="153"/>
      <c r="Q42" s="153"/>
      <c r="R42" s="156">
        <f t="shared" si="22"/>
        <v>0</v>
      </c>
      <c r="S42" s="156">
        <f t="shared" si="23"/>
        <v>0</v>
      </c>
      <c r="U42" s="157">
        <f t="shared" si="29"/>
        <v>0</v>
      </c>
      <c r="W42" s="152"/>
      <c r="X42" s="152"/>
      <c r="Y42" s="152"/>
      <c r="Z42" s="152"/>
      <c r="AA42" s="152"/>
      <c r="AB42" s="152"/>
      <c r="AC42" s="347"/>
      <c r="AD42" s="152"/>
      <c r="AE42" s="152"/>
      <c r="AF42" s="152"/>
      <c r="AG42" s="152"/>
      <c r="AH42" s="152"/>
      <c r="AI42" s="152"/>
      <c r="AJ42" s="347"/>
      <c r="AK42" s="152"/>
      <c r="AL42" s="152"/>
      <c r="AM42" s="295"/>
      <c r="AN42" s="228"/>
      <c r="AO42" s="228"/>
      <c r="AP42" s="228"/>
      <c r="AQ42" s="228"/>
      <c r="AR42" s="228"/>
      <c r="AS42" s="348"/>
      <c r="AT42" s="264">
        <f t="shared" si="12"/>
        <v>0</v>
      </c>
      <c r="AU42" s="259"/>
      <c r="AV42" s="265">
        <f t="shared" si="26"/>
        <v>0</v>
      </c>
      <c r="AX42" s="265">
        <f t="shared" si="30"/>
        <v>0</v>
      </c>
      <c r="AZ42" s="492">
        <f t="shared" si="27"/>
        <v>0</v>
      </c>
      <c r="BB42" s="492">
        <f t="shared" si="28"/>
        <v>0</v>
      </c>
      <c r="BD42" s="265">
        <f t="shared" si="31"/>
        <v>0</v>
      </c>
      <c r="BE42" s="105"/>
      <c r="BF42" s="105"/>
      <c r="BG42" s="105"/>
      <c r="BH42" s="105"/>
      <c r="BI42" s="105"/>
      <c r="BJ42" s="105"/>
    </row>
    <row r="43" spans="2:62" ht="18" hidden="1" customHeight="1" outlineLevel="1">
      <c r="B43" s="100"/>
      <c r="C43" s="908"/>
      <c r="D43" s="909"/>
      <c r="E43" s="909"/>
      <c r="F43" s="910"/>
      <c r="G43" s="890"/>
      <c r="H43" s="891"/>
      <c r="I43" s="152"/>
      <c r="J43" s="152"/>
      <c r="K43" s="152"/>
      <c r="L43" s="152"/>
      <c r="M43" s="152"/>
      <c r="N43" s="152"/>
      <c r="O43" s="152"/>
      <c r="P43" s="153"/>
      <c r="Q43" s="153"/>
      <c r="R43" s="156">
        <f t="shared" si="22"/>
        <v>0</v>
      </c>
      <c r="S43" s="156">
        <f t="shared" si="23"/>
        <v>0</v>
      </c>
      <c r="U43" s="157">
        <f t="shared" si="29"/>
        <v>0</v>
      </c>
      <c r="W43" s="152"/>
      <c r="X43" s="152"/>
      <c r="Y43" s="152"/>
      <c r="Z43" s="152"/>
      <c r="AA43" s="152"/>
      <c r="AB43" s="152"/>
      <c r="AC43" s="347"/>
      <c r="AD43" s="152"/>
      <c r="AE43" s="152"/>
      <c r="AF43" s="152"/>
      <c r="AG43" s="152"/>
      <c r="AH43" s="152"/>
      <c r="AI43" s="152"/>
      <c r="AJ43" s="347"/>
      <c r="AK43" s="152"/>
      <c r="AL43" s="152"/>
      <c r="AM43" s="295"/>
      <c r="AN43" s="228"/>
      <c r="AO43" s="228"/>
      <c r="AP43" s="228"/>
      <c r="AQ43" s="228"/>
      <c r="AR43" s="228"/>
      <c r="AS43" s="348"/>
      <c r="AT43" s="264">
        <f t="shared" si="12"/>
        <v>0</v>
      </c>
      <c r="AU43" s="259"/>
      <c r="AV43" s="265">
        <f t="shared" si="26"/>
        <v>0</v>
      </c>
      <c r="AX43" s="265">
        <f t="shared" si="30"/>
        <v>0</v>
      </c>
      <c r="AZ43" s="492">
        <f t="shared" si="27"/>
        <v>0</v>
      </c>
      <c r="BB43" s="492">
        <f t="shared" si="28"/>
        <v>0</v>
      </c>
      <c r="BD43" s="265">
        <f t="shared" si="31"/>
        <v>0</v>
      </c>
      <c r="BE43" s="105"/>
      <c r="BF43" s="105"/>
      <c r="BG43" s="105"/>
      <c r="BH43" s="105"/>
      <c r="BI43" s="105"/>
      <c r="BJ43" s="105"/>
    </row>
    <row r="44" spans="2:62" ht="18" hidden="1" customHeight="1" outlineLevel="1">
      <c r="B44" s="100"/>
      <c r="C44" s="908"/>
      <c r="D44" s="909"/>
      <c r="E44" s="909"/>
      <c r="F44" s="910"/>
      <c r="G44" s="890"/>
      <c r="H44" s="891"/>
      <c r="I44" s="152"/>
      <c r="J44" s="152"/>
      <c r="K44" s="152"/>
      <c r="L44" s="152"/>
      <c r="M44" s="152"/>
      <c r="N44" s="152"/>
      <c r="O44" s="152"/>
      <c r="P44" s="153"/>
      <c r="Q44" s="153"/>
      <c r="R44" s="156">
        <f t="shared" si="22"/>
        <v>0</v>
      </c>
      <c r="S44" s="156">
        <f t="shared" si="23"/>
        <v>0</v>
      </c>
      <c r="U44" s="157">
        <f t="shared" si="29"/>
        <v>0</v>
      </c>
      <c r="W44" s="152"/>
      <c r="X44" s="152"/>
      <c r="Y44" s="152"/>
      <c r="Z44" s="152"/>
      <c r="AA44" s="152"/>
      <c r="AB44" s="152"/>
      <c r="AC44" s="347"/>
      <c r="AD44" s="152"/>
      <c r="AE44" s="152"/>
      <c r="AF44" s="152"/>
      <c r="AG44" s="152"/>
      <c r="AH44" s="152"/>
      <c r="AI44" s="152"/>
      <c r="AJ44" s="347"/>
      <c r="AK44" s="152"/>
      <c r="AL44" s="152"/>
      <c r="AM44" s="295"/>
      <c r="AN44" s="228"/>
      <c r="AO44" s="228"/>
      <c r="AP44" s="228"/>
      <c r="AQ44" s="228"/>
      <c r="AR44" s="228"/>
      <c r="AS44" s="348"/>
      <c r="AT44" s="264">
        <f t="shared" si="12"/>
        <v>0</v>
      </c>
      <c r="AU44" s="259"/>
      <c r="AV44" s="265">
        <f t="shared" si="26"/>
        <v>0</v>
      </c>
      <c r="AX44" s="265">
        <f t="shared" si="30"/>
        <v>0</v>
      </c>
      <c r="AZ44" s="492">
        <f t="shared" si="27"/>
        <v>0</v>
      </c>
      <c r="BB44" s="492">
        <f t="shared" si="28"/>
        <v>0</v>
      </c>
      <c r="BD44" s="265">
        <f t="shared" si="31"/>
        <v>0</v>
      </c>
      <c r="BE44" s="105"/>
      <c r="BF44" s="105"/>
      <c r="BG44" s="105"/>
      <c r="BH44" s="105"/>
      <c r="BI44" s="105"/>
      <c r="BJ44" s="105"/>
    </row>
    <row r="45" spans="2:62" ht="9.9499999999999993" hidden="1" customHeight="1" outlineLevel="1">
      <c r="B45" s="101"/>
      <c r="C45" s="208"/>
      <c r="D45" s="208"/>
      <c r="E45" s="208"/>
      <c r="F45" s="208"/>
      <c r="G45" s="237"/>
      <c r="H45" s="207"/>
      <c r="I45" s="257"/>
      <c r="J45" s="257"/>
      <c r="K45" s="257"/>
      <c r="L45" s="257"/>
      <c r="M45" s="257"/>
      <c r="N45" s="257"/>
      <c r="O45" s="257"/>
      <c r="P45" s="256"/>
      <c r="Q45" s="102"/>
      <c r="R45" s="102"/>
      <c r="S45" s="102"/>
      <c r="U45" s="98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Z45" s="493"/>
      <c r="BE45" s="105"/>
      <c r="BF45" s="105"/>
      <c r="BG45" s="105"/>
      <c r="BH45" s="105"/>
      <c r="BI45" s="105"/>
      <c r="BJ45" s="105"/>
    </row>
    <row r="46" spans="2:62" ht="20.100000000000001" customHeight="1" collapsed="1">
      <c r="B46" s="179">
        <f>B29+1</f>
        <v>3</v>
      </c>
      <c r="C46" s="916"/>
      <c r="D46" s="917"/>
      <c r="E46" s="917"/>
      <c r="F46" s="918"/>
      <c r="G46" s="429"/>
      <c r="H46" s="206">
        <v>1</v>
      </c>
      <c r="I46" s="642">
        <f t="shared" ref="I46" si="32">$H46*SUM(I47:I61)</f>
        <v>0</v>
      </c>
      <c r="J46" s="643">
        <f t="shared" ref="J46:O46" si="33">$H46*SUM(J47:J61)</f>
        <v>0</v>
      </c>
      <c r="K46" s="644">
        <f t="shared" si="33"/>
        <v>0</v>
      </c>
      <c r="L46" s="645">
        <f t="shared" si="33"/>
        <v>0</v>
      </c>
      <c r="M46" s="645">
        <f t="shared" si="33"/>
        <v>0</v>
      </c>
      <c r="N46" s="644">
        <f t="shared" si="33"/>
        <v>0</v>
      </c>
      <c r="O46" s="642">
        <f t="shared" si="33"/>
        <v>0</v>
      </c>
      <c r="P46" s="209">
        <f t="shared" ref="P46:Q46" si="34">$H46*SUM(P47:P61)</f>
        <v>0</v>
      </c>
      <c r="Q46" s="210">
        <f t="shared" si="34"/>
        <v>0</v>
      </c>
      <c r="R46" s="136">
        <f t="shared" ref="R46:R61" si="35">P46*(1+Gewinn)*(1+SicherheitAngebot)</f>
        <v>0</v>
      </c>
      <c r="S46" s="137">
        <f t="shared" ref="S46:S61" si="36">Q46*(1+MGKZ)*(1+Gewinn)*(1+SicherheitAngebot)</f>
        <v>0</v>
      </c>
      <c r="U46" s="10">
        <f>I46*$I$7+J46*$J$7+K46*$K$7+L46*$L$7+M46*$M$7+N46*$N$7+O46*$O$7+R46+S46</f>
        <v>0</v>
      </c>
      <c r="W46" s="646">
        <f t="shared" ref="W46:AB46" si="37">$H46*SUM(W47:W61)</f>
        <v>0</v>
      </c>
      <c r="X46" s="647">
        <f t="shared" si="37"/>
        <v>0</v>
      </c>
      <c r="Y46" s="648">
        <f t="shared" si="37"/>
        <v>0</v>
      </c>
      <c r="Z46" s="649">
        <f t="shared" si="37"/>
        <v>0</v>
      </c>
      <c r="AA46" s="648">
        <f t="shared" si="37"/>
        <v>0</v>
      </c>
      <c r="AB46" s="646">
        <f t="shared" si="37"/>
        <v>0</v>
      </c>
      <c r="AC46" s="258"/>
      <c r="AD46" s="646">
        <f t="shared" ref="AD46:AM46" si="38">$H46*SUM(AD47:AD61)</f>
        <v>0</v>
      </c>
      <c r="AE46" s="647">
        <f t="shared" si="38"/>
        <v>0</v>
      </c>
      <c r="AF46" s="648">
        <f t="shared" si="38"/>
        <v>0</v>
      </c>
      <c r="AG46" s="649">
        <f t="shared" si="38"/>
        <v>0</v>
      </c>
      <c r="AH46" s="648">
        <f t="shared" si="38"/>
        <v>0</v>
      </c>
      <c r="AI46" s="646">
        <f t="shared" si="38"/>
        <v>0</v>
      </c>
      <c r="AJ46" s="258"/>
      <c r="AK46" s="653">
        <f t="shared" si="38"/>
        <v>0</v>
      </c>
      <c r="AL46" s="653">
        <f t="shared" si="38"/>
        <v>0</v>
      </c>
      <c r="AM46" s="653">
        <f t="shared" si="38"/>
        <v>0</v>
      </c>
      <c r="AN46" s="227">
        <f>$H46*SUM(AN47:AN61)*(1+Gewinn)*(1+SicherheitAngebot)</f>
        <v>0</v>
      </c>
      <c r="AO46" s="227">
        <f>$H46*SUM(AO47:AO61)*(1+Gewinn)*(1+SicherheitAngebot)</f>
        <v>0</v>
      </c>
      <c r="AP46" s="227">
        <f>$H46*SUM(AP47:AP61)*(1+Gewinn)*(1+SicherheitAngebot)</f>
        <v>0</v>
      </c>
      <c r="AQ46" s="227">
        <f>$H46*SUM(AQ47:AQ61)*(1+Gewinn)*(1+SicherheitAngebot)</f>
        <v>0</v>
      </c>
      <c r="AR46" s="227">
        <f>$H46*SUM(AR47:AR61)*(1+Gewinn)*(1+SicherheitAngebot)</f>
        <v>0</v>
      </c>
      <c r="AS46" s="262"/>
      <c r="AT46" s="263">
        <f t="shared" ref="AT46:AT109" si="39">((W46+AD46)*$W$7+(X46+AE46)*$X$7+(Y46+Z46+AF46+AG46)*$Z$7+(AA46+AH46)*$AA$7+(AB46+AI46)*$AB$7)*Zuschläge_IBN</f>
        <v>0</v>
      </c>
      <c r="AU46" s="259"/>
      <c r="AV46" s="491">
        <f>AK46*$AK$7+AL46*$AL$7+AM46*$AM$7+SUM(AN46:AR46)+AT46/Zuschläge_IBN+AT46</f>
        <v>0</v>
      </c>
      <c r="AX46" s="685">
        <f>U46+AV46</f>
        <v>0</v>
      </c>
      <c r="AZ46" s="490">
        <f>IF(H46&gt;0,U46/(1+SicherheitAngebot)*(1+Sicherheit),0)</f>
        <v>0</v>
      </c>
      <c r="BB46" s="490">
        <f>IF(H46&gt;0,AV46/(1+SicherheitAngebot)*(1+Sicherheit),0)</f>
        <v>0</v>
      </c>
      <c r="BD46" s="490">
        <f>AZ46+BB46</f>
        <v>0</v>
      </c>
      <c r="BE46" s="105"/>
      <c r="BF46" s="105"/>
      <c r="BG46" s="105"/>
      <c r="BH46" s="105"/>
      <c r="BI46" s="105"/>
      <c r="BJ46" s="105"/>
    </row>
    <row r="47" spans="2:62" ht="20.100000000000001" hidden="1" customHeight="1" outlineLevel="1">
      <c r="B47" s="211"/>
      <c r="C47" s="908"/>
      <c r="D47" s="909"/>
      <c r="E47" s="909"/>
      <c r="F47" s="910"/>
      <c r="G47" s="890"/>
      <c r="H47" s="901"/>
      <c r="I47" s="152"/>
      <c r="J47" s="152"/>
      <c r="K47" s="152"/>
      <c r="L47" s="152"/>
      <c r="M47" s="152"/>
      <c r="N47" s="152"/>
      <c r="O47" s="152"/>
      <c r="P47" s="153"/>
      <c r="Q47" s="153"/>
      <c r="R47" s="156">
        <f t="shared" si="35"/>
        <v>0</v>
      </c>
      <c r="S47" s="156">
        <f t="shared" si="36"/>
        <v>0</v>
      </c>
      <c r="U47" s="157">
        <f>I47*$I$7+J47*$J$7+K47*$K$7+L47*$L$7+M47*$M$7+N47*$N$7+O47*$O$7+R47+S47</f>
        <v>0</v>
      </c>
      <c r="W47" s="152"/>
      <c r="X47" s="152"/>
      <c r="Y47" s="152"/>
      <c r="Z47" s="152"/>
      <c r="AA47" s="152"/>
      <c r="AB47" s="152"/>
      <c r="AC47" s="347"/>
      <c r="AD47" s="152"/>
      <c r="AE47" s="152"/>
      <c r="AF47" s="152"/>
      <c r="AG47" s="152"/>
      <c r="AH47" s="152"/>
      <c r="AI47" s="152"/>
      <c r="AJ47" s="347"/>
      <c r="AK47" s="152"/>
      <c r="AL47" s="152"/>
      <c r="AM47" s="295"/>
      <c r="AN47" s="228"/>
      <c r="AO47" s="228"/>
      <c r="AP47" s="228"/>
      <c r="AQ47" s="228"/>
      <c r="AR47" s="228"/>
      <c r="AS47" s="348"/>
      <c r="AT47" s="264">
        <f t="shared" si="39"/>
        <v>0</v>
      </c>
      <c r="AU47" s="259"/>
      <c r="AV47" s="265">
        <f t="shared" ref="AV47:AV61" si="40">AK47*$AK$7+AL47*$AL$7+AM47*$AM$7+SUM(AN47:AR47)*(1+Gewinn)*(1+SicherheitAngebot)+AT47/Zuschläge_IBN+AT47</f>
        <v>0</v>
      </c>
      <c r="AX47" s="265">
        <f>U47+AV47</f>
        <v>0</v>
      </c>
      <c r="AZ47" s="492">
        <f t="shared" ref="AZ47:AZ61" si="41">U47/(1+SicherheitAngebot)*(1+Sicherheit)</f>
        <v>0</v>
      </c>
      <c r="BB47" s="492">
        <f t="shared" ref="BB47:BB61" si="42">AV47/(1+SicherheitAngebot)*(1+Sicherheit)</f>
        <v>0</v>
      </c>
      <c r="BD47" s="265">
        <f>AZ47+BB47</f>
        <v>0</v>
      </c>
      <c r="BE47" s="105"/>
      <c r="BF47" s="105"/>
      <c r="BG47" s="105"/>
      <c r="BH47" s="105"/>
      <c r="BI47" s="105"/>
      <c r="BJ47" s="105"/>
    </row>
    <row r="48" spans="2:62" ht="20.100000000000001" hidden="1" customHeight="1" outlineLevel="1">
      <c r="B48" s="212"/>
      <c r="C48" s="908"/>
      <c r="D48" s="909"/>
      <c r="E48" s="909"/>
      <c r="F48" s="910"/>
      <c r="G48" s="890"/>
      <c r="H48" s="891"/>
      <c r="I48" s="152"/>
      <c r="J48" s="152"/>
      <c r="K48" s="152"/>
      <c r="L48" s="152"/>
      <c r="M48" s="152"/>
      <c r="N48" s="152"/>
      <c r="O48" s="152"/>
      <c r="P48" s="153"/>
      <c r="Q48" s="153"/>
      <c r="R48" s="156">
        <f t="shared" si="35"/>
        <v>0</v>
      </c>
      <c r="S48" s="156">
        <f t="shared" si="36"/>
        <v>0</v>
      </c>
      <c r="U48" s="157">
        <f t="shared" ref="U48:U61" si="43">I48*$I$7+J48*$J$7+K48*$K$7+L48*$L$7+M48*$M$7+N48*$N$7+O48*$O$7+R48+S48</f>
        <v>0</v>
      </c>
      <c r="W48" s="152"/>
      <c r="X48" s="152"/>
      <c r="Y48" s="152"/>
      <c r="Z48" s="152"/>
      <c r="AA48" s="152"/>
      <c r="AB48" s="152"/>
      <c r="AC48" s="347"/>
      <c r="AD48" s="152"/>
      <c r="AE48" s="152"/>
      <c r="AF48" s="152"/>
      <c r="AG48" s="152"/>
      <c r="AH48" s="152"/>
      <c r="AI48" s="152"/>
      <c r="AJ48" s="347"/>
      <c r="AK48" s="152"/>
      <c r="AL48" s="152"/>
      <c r="AM48" s="295"/>
      <c r="AN48" s="228"/>
      <c r="AO48" s="228"/>
      <c r="AP48" s="228"/>
      <c r="AQ48" s="228"/>
      <c r="AR48" s="228"/>
      <c r="AS48" s="348"/>
      <c r="AT48" s="264">
        <f t="shared" si="39"/>
        <v>0</v>
      </c>
      <c r="AU48" s="259"/>
      <c r="AV48" s="265">
        <f t="shared" si="40"/>
        <v>0</v>
      </c>
      <c r="AX48" s="265">
        <f t="shared" ref="AX48:AX61" si="44">U48+AV48</f>
        <v>0</v>
      </c>
      <c r="AZ48" s="492">
        <f t="shared" si="41"/>
        <v>0</v>
      </c>
      <c r="BB48" s="492">
        <f t="shared" si="42"/>
        <v>0</v>
      </c>
      <c r="BD48" s="265">
        <f t="shared" ref="BD48:BD61" si="45">AZ48+BB48</f>
        <v>0</v>
      </c>
      <c r="BE48" s="105"/>
      <c r="BF48" s="105"/>
      <c r="BG48" s="105"/>
      <c r="BH48" s="105"/>
      <c r="BI48" s="105"/>
      <c r="BJ48" s="105"/>
    </row>
    <row r="49" spans="2:62" ht="20.100000000000001" hidden="1" customHeight="1" outlineLevel="1">
      <c r="B49" s="212"/>
      <c r="C49" s="908"/>
      <c r="D49" s="909"/>
      <c r="E49" s="909"/>
      <c r="F49" s="910"/>
      <c r="G49" s="890"/>
      <c r="H49" s="891"/>
      <c r="I49" s="152"/>
      <c r="J49" s="152"/>
      <c r="K49" s="152"/>
      <c r="L49" s="152"/>
      <c r="M49" s="152"/>
      <c r="N49" s="152"/>
      <c r="O49" s="152"/>
      <c r="P49" s="153"/>
      <c r="Q49" s="153"/>
      <c r="R49" s="156">
        <f t="shared" si="35"/>
        <v>0</v>
      </c>
      <c r="S49" s="156">
        <f t="shared" si="36"/>
        <v>0</v>
      </c>
      <c r="U49" s="157">
        <f t="shared" si="43"/>
        <v>0</v>
      </c>
      <c r="W49" s="152"/>
      <c r="X49" s="152"/>
      <c r="Y49" s="152"/>
      <c r="Z49" s="152"/>
      <c r="AA49" s="152"/>
      <c r="AB49" s="152"/>
      <c r="AC49" s="347"/>
      <c r="AD49" s="152"/>
      <c r="AE49" s="152"/>
      <c r="AF49" s="152"/>
      <c r="AG49" s="152"/>
      <c r="AH49" s="152"/>
      <c r="AI49" s="152"/>
      <c r="AJ49" s="347"/>
      <c r="AK49" s="152"/>
      <c r="AL49" s="152"/>
      <c r="AM49" s="295"/>
      <c r="AN49" s="228"/>
      <c r="AO49" s="228"/>
      <c r="AP49" s="228"/>
      <c r="AQ49" s="228"/>
      <c r="AR49" s="228"/>
      <c r="AS49" s="348"/>
      <c r="AT49" s="264">
        <f t="shared" si="39"/>
        <v>0</v>
      </c>
      <c r="AU49" s="259"/>
      <c r="AV49" s="265">
        <f t="shared" si="40"/>
        <v>0</v>
      </c>
      <c r="AX49" s="265">
        <f t="shared" si="44"/>
        <v>0</v>
      </c>
      <c r="AZ49" s="492">
        <f t="shared" si="41"/>
        <v>0</v>
      </c>
      <c r="BB49" s="492">
        <f t="shared" si="42"/>
        <v>0</v>
      </c>
      <c r="BD49" s="265">
        <f t="shared" si="45"/>
        <v>0</v>
      </c>
      <c r="BE49" s="105"/>
      <c r="BF49" s="105"/>
      <c r="BG49" s="105"/>
      <c r="BH49" s="105"/>
      <c r="BI49" s="105"/>
      <c r="BJ49" s="105"/>
    </row>
    <row r="50" spans="2:62" ht="20.100000000000001" hidden="1" customHeight="1" outlineLevel="1">
      <c r="B50" s="212"/>
      <c r="C50" s="908"/>
      <c r="D50" s="909"/>
      <c r="E50" s="909"/>
      <c r="F50" s="910"/>
      <c r="G50" s="890"/>
      <c r="H50" s="891"/>
      <c r="I50" s="152"/>
      <c r="J50" s="152"/>
      <c r="K50" s="152"/>
      <c r="L50" s="152"/>
      <c r="M50" s="152"/>
      <c r="N50" s="152"/>
      <c r="O50" s="152"/>
      <c r="P50" s="153"/>
      <c r="Q50" s="153"/>
      <c r="R50" s="156">
        <f t="shared" si="35"/>
        <v>0</v>
      </c>
      <c r="S50" s="156">
        <f t="shared" si="36"/>
        <v>0</v>
      </c>
      <c r="U50" s="157">
        <f t="shared" si="43"/>
        <v>0</v>
      </c>
      <c r="W50" s="152"/>
      <c r="X50" s="152"/>
      <c r="Y50" s="152"/>
      <c r="Z50" s="152"/>
      <c r="AA50" s="152"/>
      <c r="AB50" s="152"/>
      <c r="AC50" s="347"/>
      <c r="AD50" s="152"/>
      <c r="AE50" s="152"/>
      <c r="AF50" s="152"/>
      <c r="AG50" s="152"/>
      <c r="AH50" s="152"/>
      <c r="AI50" s="152"/>
      <c r="AJ50" s="347"/>
      <c r="AK50" s="152"/>
      <c r="AL50" s="152"/>
      <c r="AM50" s="295"/>
      <c r="AN50" s="228"/>
      <c r="AO50" s="228"/>
      <c r="AP50" s="228"/>
      <c r="AQ50" s="228"/>
      <c r="AR50" s="228"/>
      <c r="AS50" s="348"/>
      <c r="AT50" s="264">
        <f t="shared" si="39"/>
        <v>0</v>
      </c>
      <c r="AU50" s="259"/>
      <c r="AV50" s="265">
        <f t="shared" si="40"/>
        <v>0</v>
      </c>
      <c r="AX50" s="265">
        <f t="shared" si="44"/>
        <v>0</v>
      </c>
      <c r="AZ50" s="492">
        <f t="shared" si="41"/>
        <v>0</v>
      </c>
      <c r="BB50" s="492">
        <f t="shared" si="42"/>
        <v>0</v>
      </c>
      <c r="BD50" s="265">
        <f t="shared" si="45"/>
        <v>0</v>
      </c>
      <c r="BE50" s="105"/>
      <c r="BF50" s="105"/>
      <c r="BG50" s="105"/>
      <c r="BH50" s="105"/>
      <c r="BI50" s="105"/>
      <c r="BJ50" s="105"/>
    </row>
    <row r="51" spans="2:62" ht="20.100000000000001" hidden="1" customHeight="1" outlineLevel="1">
      <c r="B51" s="212"/>
      <c r="C51" s="908"/>
      <c r="D51" s="909"/>
      <c r="E51" s="909"/>
      <c r="F51" s="910"/>
      <c r="G51" s="890"/>
      <c r="H51" s="891"/>
      <c r="I51" s="152"/>
      <c r="J51" s="152"/>
      <c r="K51" s="152"/>
      <c r="L51" s="152"/>
      <c r="M51" s="152"/>
      <c r="N51" s="152"/>
      <c r="O51" s="152"/>
      <c r="P51" s="153"/>
      <c r="Q51" s="153"/>
      <c r="R51" s="156">
        <f t="shared" si="35"/>
        <v>0</v>
      </c>
      <c r="S51" s="156">
        <f t="shared" si="36"/>
        <v>0</v>
      </c>
      <c r="U51" s="157">
        <f t="shared" si="43"/>
        <v>0</v>
      </c>
      <c r="W51" s="152"/>
      <c r="X51" s="152"/>
      <c r="Y51" s="152"/>
      <c r="Z51" s="152"/>
      <c r="AA51" s="152"/>
      <c r="AB51" s="152"/>
      <c r="AC51" s="347"/>
      <c r="AD51" s="152"/>
      <c r="AE51" s="152"/>
      <c r="AF51" s="152"/>
      <c r="AG51" s="152"/>
      <c r="AH51" s="152"/>
      <c r="AI51" s="152"/>
      <c r="AJ51" s="347"/>
      <c r="AK51" s="152"/>
      <c r="AL51" s="152"/>
      <c r="AM51" s="295"/>
      <c r="AN51" s="228"/>
      <c r="AO51" s="228"/>
      <c r="AP51" s="228"/>
      <c r="AQ51" s="228"/>
      <c r="AR51" s="228"/>
      <c r="AS51" s="348"/>
      <c r="AT51" s="264">
        <f t="shared" si="39"/>
        <v>0</v>
      </c>
      <c r="AU51" s="259"/>
      <c r="AV51" s="265">
        <f t="shared" si="40"/>
        <v>0</v>
      </c>
      <c r="AX51" s="265">
        <f t="shared" si="44"/>
        <v>0</v>
      </c>
      <c r="AZ51" s="492">
        <f t="shared" si="41"/>
        <v>0</v>
      </c>
      <c r="BB51" s="492">
        <f t="shared" si="42"/>
        <v>0</v>
      </c>
      <c r="BD51" s="265">
        <f t="shared" si="45"/>
        <v>0</v>
      </c>
      <c r="BE51" s="105"/>
      <c r="BF51" s="105"/>
      <c r="BG51" s="105"/>
      <c r="BH51" s="105"/>
      <c r="BI51" s="105"/>
      <c r="BJ51" s="105"/>
    </row>
    <row r="52" spans="2:62" ht="20.100000000000001" hidden="1" customHeight="1" outlineLevel="1">
      <c r="B52" s="212"/>
      <c r="C52" s="908"/>
      <c r="D52" s="909"/>
      <c r="E52" s="909"/>
      <c r="F52" s="910"/>
      <c r="G52" s="890"/>
      <c r="H52" s="891"/>
      <c r="I52" s="152"/>
      <c r="J52" s="152"/>
      <c r="K52" s="152"/>
      <c r="L52" s="152"/>
      <c r="M52" s="152"/>
      <c r="N52" s="152"/>
      <c r="O52" s="152"/>
      <c r="P52" s="153"/>
      <c r="Q52" s="153"/>
      <c r="R52" s="156">
        <f t="shared" si="35"/>
        <v>0</v>
      </c>
      <c r="S52" s="156">
        <f t="shared" si="36"/>
        <v>0</v>
      </c>
      <c r="U52" s="157">
        <f t="shared" si="43"/>
        <v>0</v>
      </c>
      <c r="W52" s="152"/>
      <c r="X52" s="152"/>
      <c r="Y52" s="152"/>
      <c r="Z52" s="152"/>
      <c r="AA52" s="152"/>
      <c r="AB52" s="152"/>
      <c r="AC52" s="347"/>
      <c r="AD52" s="152"/>
      <c r="AE52" s="152"/>
      <c r="AF52" s="152"/>
      <c r="AG52" s="152"/>
      <c r="AH52" s="152"/>
      <c r="AI52" s="152"/>
      <c r="AJ52" s="347"/>
      <c r="AK52" s="152"/>
      <c r="AL52" s="152"/>
      <c r="AM52" s="295"/>
      <c r="AN52" s="228"/>
      <c r="AO52" s="228"/>
      <c r="AP52" s="228"/>
      <c r="AQ52" s="228"/>
      <c r="AR52" s="228"/>
      <c r="AS52" s="348"/>
      <c r="AT52" s="264">
        <f t="shared" si="39"/>
        <v>0</v>
      </c>
      <c r="AU52" s="259"/>
      <c r="AV52" s="265">
        <f t="shared" si="40"/>
        <v>0</v>
      </c>
      <c r="AX52" s="265">
        <f t="shared" si="44"/>
        <v>0</v>
      </c>
      <c r="AZ52" s="492">
        <f t="shared" si="41"/>
        <v>0</v>
      </c>
      <c r="BB52" s="492">
        <f t="shared" si="42"/>
        <v>0</v>
      </c>
      <c r="BD52" s="265">
        <f t="shared" si="45"/>
        <v>0</v>
      </c>
      <c r="BE52" s="105"/>
      <c r="BF52" s="105"/>
      <c r="BG52" s="105"/>
      <c r="BH52" s="105"/>
      <c r="BI52" s="105"/>
      <c r="BJ52" s="105"/>
    </row>
    <row r="53" spans="2:62" ht="20.100000000000001" hidden="1" customHeight="1" outlineLevel="1">
      <c r="B53" s="212"/>
      <c r="C53" s="908"/>
      <c r="D53" s="909"/>
      <c r="E53" s="909"/>
      <c r="F53" s="910"/>
      <c r="G53" s="890"/>
      <c r="H53" s="891"/>
      <c r="I53" s="152"/>
      <c r="J53" s="152"/>
      <c r="K53" s="152"/>
      <c r="L53" s="152"/>
      <c r="M53" s="152"/>
      <c r="N53" s="152"/>
      <c r="O53" s="152"/>
      <c r="P53" s="153"/>
      <c r="Q53" s="153"/>
      <c r="R53" s="156">
        <f t="shared" si="35"/>
        <v>0</v>
      </c>
      <c r="S53" s="156">
        <f t="shared" si="36"/>
        <v>0</v>
      </c>
      <c r="U53" s="157">
        <f t="shared" si="43"/>
        <v>0</v>
      </c>
      <c r="W53" s="152"/>
      <c r="X53" s="152"/>
      <c r="Y53" s="152"/>
      <c r="Z53" s="152"/>
      <c r="AA53" s="152"/>
      <c r="AB53" s="152"/>
      <c r="AC53" s="347"/>
      <c r="AD53" s="152"/>
      <c r="AE53" s="152"/>
      <c r="AF53" s="152"/>
      <c r="AG53" s="152"/>
      <c r="AH53" s="152"/>
      <c r="AI53" s="152"/>
      <c r="AJ53" s="347"/>
      <c r="AK53" s="152"/>
      <c r="AL53" s="152"/>
      <c r="AM53" s="295"/>
      <c r="AN53" s="228"/>
      <c r="AO53" s="228"/>
      <c r="AP53" s="228"/>
      <c r="AQ53" s="228"/>
      <c r="AR53" s="228"/>
      <c r="AS53" s="348"/>
      <c r="AT53" s="264">
        <f t="shared" si="39"/>
        <v>0</v>
      </c>
      <c r="AU53" s="259"/>
      <c r="AV53" s="265">
        <f t="shared" si="40"/>
        <v>0</v>
      </c>
      <c r="AX53" s="265">
        <f t="shared" si="44"/>
        <v>0</v>
      </c>
      <c r="AZ53" s="492">
        <f t="shared" si="41"/>
        <v>0</v>
      </c>
      <c r="BB53" s="492">
        <f t="shared" si="42"/>
        <v>0</v>
      </c>
      <c r="BD53" s="265">
        <f t="shared" si="45"/>
        <v>0</v>
      </c>
      <c r="BE53" s="105"/>
      <c r="BF53" s="105"/>
      <c r="BG53" s="105"/>
      <c r="BH53" s="105"/>
      <c r="BI53" s="105"/>
      <c r="BJ53" s="105"/>
    </row>
    <row r="54" spans="2:62" ht="20.100000000000001" hidden="1" customHeight="1" outlineLevel="1">
      <c r="B54" s="212"/>
      <c r="C54" s="908"/>
      <c r="D54" s="909"/>
      <c r="E54" s="909"/>
      <c r="F54" s="910"/>
      <c r="G54" s="890"/>
      <c r="H54" s="891"/>
      <c r="I54" s="152"/>
      <c r="J54" s="152"/>
      <c r="K54" s="152"/>
      <c r="L54" s="152"/>
      <c r="M54" s="152"/>
      <c r="N54" s="152"/>
      <c r="O54" s="152"/>
      <c r="P54" s="153"/>
      <c r="Q54" s="153"/>
      <c r="R54" s="156">
        <f t="shared" si="35"/>
        <v>0</v>
      </c>
      <c r="S54" s="156">
        <f t="shared" si="36"/>
        <v>0</v>
      </c>
      <c r="U54" s="157">
        <f t="shared" si="43"/>
        <v>0</v>
      </c>
      <c r="W54" s="152"/>
      <c r="X54" s="152"/>
      <c r="Y54" s="152"/>
      <c r="Z54" s="152"/>
      <c r="AA54" s="152"/>
      <c r="AB54" s="152"/>
      <c r="AC54" s="347"/>
      <c r="AD54" s="152"/>
      <c r="AE54" s="152"/>
      <c r="AF54" s="152"/>
      <c r="AG54" s="152"/>
      <c r="AH54" s="152"/>
      <c r="AI54" s="152"/>
      <c r="AJ54" s="347"/>
      <c r="AK54" s="152"/>
      <c r="AL54" s="152"/>
      <c r="AM54" s="295"/>
      <c r="AN54" s="228"/>
      <c r="AO54" s="228"/>
      <c r="AP54" s="228"/>
      <c r="AQ54" s="228"/>
      <c r="AR54" s="228"/>
      <c r="AS54" s="348"/>
      <c r="AT54" s="264">
        <f t="shared" si="39"/>
        <v>0</v>
      </c>
      <c r="AU54" s="259"/>
      <c r="AV54" s="265">
        <f t="shared" si="40"/>
        <v>0</v>
      </c>
      <c r="AX54" s="265">
        <f t="shared" si="44"/>
        <v>0</v>
      </c>
      <c r="AZ54" s="492">
        <f t="shared" si="41"/>
        <v>0</v>
      </c>
      <c r="BB54" s="492">
        <f t="shared" si="42"/>
        <v>0</v>
      </c>
      <c r="BD54" s="265">
        <f t="shared" si="45"/>
        <v>0</v>
      </c>
      <c r="BE54" s="105"/>
      <c r="BF54" s="105"/>
      <c r="BG54" s="105"/>
      <c r="BH54" s="105"/>
      <c r="BI54" s="105"/>
      <c r="BJ54" s="105"/>
    </row>
    <row r="55" spans="2:62" ht="20.100000000000001" hidden="1" customHeight="1" outlineLevel="1">
      <c r="B55" s="212"/>
      <c r="C55" s="908"/>
      <c r="D55" s="909"/>
      <c r="E55" s="909"/>
      <c r="F55" s="910"/>
      <c r="G55" s="890"/>
      <c r="H55" s="891"/>
      <c r="I55" s="152"/>
      <c r="J55" s="152"/>
      <c r="K55" s="152"/>
      <c r="L55" s="152"/>
      <c r="M55" s="152"/>
      <c r="N55" s="152"/>
      <c r="O55" s="152"/>
      <c r="P55" s="153"/>
      <c r="Q55" s="153"/>
      <c r="R55" s="156">
        <f t="shared" si="35"/>
        <v>0</v>
      </c>
      <c r="S55" s="156">
        <f t="shared" si="36"/>
        <v>0</v>
      </c>
      <c r="U55" s="157">
        <f t="shared" si="43"/>
        <v>0</v>
      </c>
      <c r="W55" s="152"/>
      <c r="X55" s="152"/>
      <c r="Y55" s="152"/>
      <c r="Z55" s="152"/>
      <c r="AA55" s="152"/>
      <c r="AB55" s="152"/>
      <c r="AC55" s="347"/>
      <c r="AD55" s="152"/>
      <c r="AE55" s="152"/>
      <c r="AF55" s="152"/>
      <c r="AG55" s="152"/>
      <c r="AH55" s="152"/>
      <c r="AI55" s="152"/>
      <c r="AJ55" s="347"/>
      <c r="AK55" s="152"/>
      <c r="AL55" s="152"/>
      <c r="AM55" s="295"/>
      <c r="AN55" s="228"/>
      <c r="AO55" s="228"/>
      <c r="AP55" s="228"/>
      <c r="AQ55" s="228"/>
      <c r="AR55" s="228"/>
      <c r="AS55" s="348"/>
      <c r="AT55" s="264">
        <f t="shared" si="39"/>
        <v>0</v>
      </c>
      <c r="AU55" s="259"/>
      <c r="AV55" s="265">
        <f t="shared" si="40"/>
        <v>0</v>
      </c>
      <c r="AX55" s="265">
        <f t="shared" si="44"/>
        <v>0</v>
      </c>
      <c r="AZ55" s="492">
        <f t="shared" si="41"/>
        <v>0</v>
      </c>
      <c r="BB55" s="492">
        <f t="shared" si="42"/>
        <v>0</v>
      </c>
      <c r="BD55" s="265">
        <f t="shared" si="45"/>
        <v>0</v>
      </c>
      <c r="BE55" s="105"/>
      <c r="BF55" s="105"/>
      <c r="BG55" s="105"/>
      <c r="BH55" s="105"/>
      <c r="BI55" s="105"/>
      <c r="BJ55" s="105"/>
    </row>
    <row r="56" spans="2:62" ht="20.100000000000001" hidden="1" customHeight="1" outlineLevel="1">
      <c r="B56" s="212"/>
      <c r="C56" s="908"/>
      <c r="D56" s="909"/>
      <c r="E56" s="909"/>
      <c r="F56" s="910"/>
      <c r="G56" s="890"/>
      <c r="H56" s="891"/>
      <c r="I56" s="152"/>
      <c r="J56" s="152"/>
      <c r="K56" s="152"/>
      <c r="L56" s="152"/>
      <c r="M56" s="152"/>
      <c r="N56" s="152"/>
      <c r="O56" s="152"/>
      <c r="P56" s="153"/>
      <c r="Q56" s="153"/>
      <c r="R56" s="156">
        <f t="shared" si="35"/>
        <v>0</v>
      </c>
      <c r="S56" s="156">
        <f t="shared" si="36"/>
        <v>0</v>
      </c>
      <c r="U56" s="157">
        <f t="shared" si="43"/>
        <v>0</v>
      </c>
      <c r="W56" s="152"/>
      <c r="X56" s="152"/>
      <c r="Y56" s="152"/>
      <c r="Z56" s="152"/>
      <c r="AA56" s="152"/>
      <c r="AB56" s="152"/>
      <c r="AC56" s="347"/>
      <c r="AD56" s="152"/>
      <c r="AE56" s="152"/>
      <c r="AF56" s="152"/>
      <c r="AG56" s="152"/>
      <c r="AH56" s="152"/>
      <c r="AI56" s="152"/>
      <c r="AJ56" s="347"/>
      <c r="AK56" s="152"/>
      <c r="AL56" s="152"/>
      <c r="AM56" s="295"/>
      <c r="AN56" s="228"/>
      <c r="AO56" s="228"/>
      <c r="AP56" s="228"/>
      <c r="AQ56" s="228"/>
      <c r="AR56" s="228"/>
      <c r="AS56" s="348"/>
      <c r="AT56" s="264">
        <f t="shared" si="39"/>
        <v>0</v>
      </c>
      <c r="AU56" s="259"/>
      <c r="AV56" s="265">
        <f t="shared" si="40"/>
        <v>0</v>
      </c>
      <c r="AX56" s="265">
        <f t="shared" si="44"/>
        <v>0</v>
      </c>
      <c r="AZ56" s="492">
        <f t="shared" si="41"/>
        <v>0</v>
      </c>
      <c r="BB56" s="492">
        <f t="shared" si="42"/>
        <v>0</v>
      </c>
      <c r="BD56" s="265">
        <f t="shared" si="45"/>
        <v>0</v>
      </c>
      <c r="BE56" s="105"/>
      <c r="BF56" s="105"/>
      <c r="BG56" s="105"/>
      <c r="BH56" s="105"/>
      <c r="BI56" s="105"/>
      <c r="BJ56" s="105"/>
    </row>
    <row r="57" spans="2:62" ht="20.100000000000001" hidden="1" customHeight="1" outlineLevel="1">
      <c r="B57" s="212"/>
      <c r="C57" s="908"/>
      <c r="D57" s="909"/>
      <c r="E57" s="909"/>
      <c r="F57" s="910"/>
      <c r="G57" s="890"/>
      <c r="H57" s="891"/>
      <c r="I57" s="152"/>
      <c r="J57" s="152"/>
      <c r="K57" s="152"/>
      <c r="L57" s="152"/>
      <c r="M57" s="152"/>
      <c r="N57" s="152"/>
      <c r="O57" s="152"/>
      <c r="P57" s="153"/>
      <c r="Q57" s="153"/>
      <c r="R57" s="156">
        <f t="shared" si="35"/>
        <v>0</v>
      </c>
      <c r="S57" s="156">
        <f t="shared" si="36"/>
        <v>0</v>
      </c>
      <c r="U57" s="157">
        <f t="shared" si="43"/>
        <v>0</v>
      </c>
      <c r="W57" s="152"/>
      <c r="X57" s="152"/>
      <c r="Y57" s="152"/>
      <c r="Z57" s="152"/>
      <c r="AA57" s="152"/>
      <c r="AB57" s="152"/>
      <c r="AC57" s="347"/>
      <c r="AD57" s="152"/>
      <c r="AE57" s="152"/>
      <c r="AF57" s="152"/>
      <c r="AG57" s="152"/>
      <c r="AH57" s="152"/>
      <c r="AI57" s="152"/>
      <c r="AJ57" s="347"/>
      <c r="AK57" s="152"/>
      <c r="AL57" s="152"/>
      <c r="AM57" s="295"/>
      <c r="AN57" s="228"/>
      <c r="AO57" s="228"/>
      <c r="AP57" s="228"/>
      <c r="AQ57" s="228"/>
      <c r="AR57" s="228"/>
      <c r="AS57" s="348"/>
      <c r="AT57" s="264">
        <f t="shared" si="39"/>
        <v>0</v>
      </c>
      <c r="AU57" s="259"/>
      <c r="AV57" s="265">
        <f t="shared" si="40"/>
        <v>0</v>
      </c>
      <c r="AX57" s="265">
        <f t="shared" si="44"/>
        <v>0</v>
      </c>
      <c r="AZ57" s="492">
        <f t="shared" si="41"/>
        <v>0</v>
      </c>
      <c r="BB57" s="492">
        <f t="shared" si="42"/>
        <v>0</v>
      </c>
      <c r="BD57" s="265">
        <f t="shared" si="45"/>
        <v>0</v>
      </c>
      <c r="BE57" s="105"/>
      <c r="BF57" s="105"/>
      <c r="BG57" s="105"/>
      <c r="BH57" s="105"/>
      <c r="BI57" s="105"/>
      <c r="BJ57" s="105"/>
    </row>
    <row r="58" spans="2:62" ht="20.100000000000001" hidden="1" customHeight="1" outlineLevel="1">
      <c r="B58" s="212"/>
      <c r="C58" s="908"/>
      <c r="D58" s="909"/>
      <c r="E58" s="909"/>
      <c r="F58" s="910"/>
      <c r="G58" s="890"/>
      <c r="H58" s="891"/>
      <c r="I58" s="152"/>
      <c r="J58" s="152"/>
      <c r="K58" s="152"/>
      <c r="L58" s="152"/>
      <c r="M58" s="152"/>
      <c r="N58" s="152"/>
      <c r="O58" s="152"/>
      <c r="P58" s="153"/>
      <c r="Q58" s="153"/>
      <c r="R58" s="156">
        <f t="shared" si="35"/>
        <v>0</v>
      </c>
      <c r="S58" s="156">
        <f t="shared" si="36"/>
        <v>0</v>
      </c>
      <c r="U58" s="157">
        <f t="shared" si="43"/>
        <v>0</v>
      </c>
      <c r="W58" s="152"/>
      <c r="X58" s="152"/>
      <c r="Y58" s="152"/>
      <c r="Z58" s="152"/>
      <c r="AA58" s="152"/>
      <c r="AB58" s="152"/>
      <c r="AC58" s="347"/>
      <c r="AD58" s="152"/>
      <c r="AE58" s="152"/>
      <c r="AF58" s="152"/>
      <c r="AG58" s="152"/>
      <c r="AH58" s="152"/>
      <c r="AI58" s="152"/>
      <c r="AJ58" s="347"/>
      <c r="AK58" s="152"/>
      <c r="AL58" s="152"/>
      <c r="AM58" s="295"/>
      <c r="AN58" s="228"/>
      <c r="AO58" s="228"/>
      <c r="AP58" s="228"/>
      <c r="AQ58" s="228"/>
      <c r="AR58" s="228"/>
      <c r="AS58" s="348"/>
      <c r="AT58" s="264">
        <f t="shared" si="39"/>
        <v>0</v>
      </c>
      <c r="AU58" s="259"/>
      <c r="AV58" s="265">
        <f t="shared" si="40"/>
        <v>0</v>
      </c>
      <c r="AX58" s="265">
        <f t="shared" si="44"/>
        <v>0</v>
      </c>
      <c r="AZ58" s="492">
        <f t="shared" si="41"/>
        <v>0</v>
      </c>
      <c r="BB58" s="492">
        <f t="shared" si="42"/>
        <v>0</v>
      </c>
      <c r="BD58" s="265">
        <f t="shared" si="45"/>
        <v>0</v>
      </c>
      <c r="BE58" s="105"/>
      <c r="BF58" s="105"/>
      <c r="BG58" s="105"/>
      <c r="BH58" s="105"/>
      <c r="BI58" s="105"/>
      <c r="BJ58" s="105"/>
    </row>
    <row r="59" spans="2:62" ht="20.100000000000001" hidden="1" customHeight="1" outlineLevel="1">
      <c r="B59" s="212"/>
      <c r="C59" s="908"/>
      <c r="D59" s="909"/>
      <c r="E59" s="909"/>
      <c r="F59" s="910"/>
      <c r="G59" s="890"/>
      <c r="H59" s="891"/>
      <c r="I59" s="152"/>
      <c r="J59" s="152"/>
      <c r="K59" s="152"/>
      <c r="L59" s="152"/>
      <c r="M59" s="152"/>
      <c r="N59" s="152"/>
      <c r="O59" s="152"/>
      <c r="P59" s="153"/>
      <c r="Q59" s="153"/>
      <c r="R59" s="156">
        <f t="shared" si="35"/>
        <v>0</v>
      </c>
      <c r="S59" s="156">
        <f t="shared" si="36"/>
        <v>0</v>
      </c>
      <c r="U59" s="157">
        <f t="shared" si="43"/>
        <v>0</v>
      </c>
      <c r="W59" s="152"/>
      <c r="X59" s="152"/>
      <c r="Y59" s="152"/>
      <c r="Z59" s="152"/>
      <c r="AA59" s="152"/>
      <c r="AB59" s="152"/>
      <c r="AC59" s="347"/>
      <c r="AD59" s="152"/>
      <c r="AE59" s="152"/>
      <c r="AF59" s="152"/>
      <c r="AG59" s="152"/>
      <c r="AH59" s="152"/>
      <c r="AI59" s="152"/>
      <c r="AJ59" s="347"/>
      <c r="AK59" s="152"/>
      <c r="AL59" s="152"/>
      <c r="AM59" s="295"/>
      <c r="AN59" s="228"/>
      <c r="AO59" s="228"/>
      <c r="AP59" s="228"/>
      <c r="AQ59" s="228"/>
      <c r="AR59" s="228"/>
      <c r="AS59" s="348"/>
      <c r="AT59" s="264">
        <f t="shared" si="39"/>
        <v>0</v>
      </c>
      <c r="AU59" s="259"/>
      <c r="AV59" s="265">
        <f t="shared" si="40"/>
        <v>0</v>
      </c>
      <c r="AX59" s="265">
        <f t="shared" si="44"/>
        <v>0</v>
      </c>
      <c r="AZ59" s="492">
        <f t="shared" si="41"/>
        <v>0</v>
      </c>
      <c r="BB59" s="492">
        <f t="shared" si="42"/>
        <v>0</v>
      </c>
      <c r="BD59" s="265">
        <f t="shared" si="45"/>
        <v>0</v>
      </c>
      <c r="BE59" s="105"/>
      <c r="BF59" s="105"/>
      <c r="BG59" s="105"/>
      <c r="BH59" s="105"/>
      <c r="BI59" s="105"/>
      <c r="BJ59" s="105"/>
    </row>
    <row r="60" spans="2:62" ht="20.100000000000001" hidden="1" customHeight="1" outlineLevel="1">
      <c r="B60" s="212"/>
      <c r="C60" s="908"/>
      <c r="D60" s="909"/>
      <c r="E60" s="909"/>
      <c r="F60" s="910"/>
      <c r="G60" s="890"/>
      <c r="H60" s="891"/>
      <c r="I60" s="152"/>
      <c r="J60" s="152"/>
      <c r="K60" s="152"/>
      <c r="L60" s="152"/>
      <c r="M60" s="152"/>
      <c r="N60" s="152"/>
      <c r="O60" s="152"/>
      <c r="P60" s="153"/>
      <c r="Q60" s="153"/>
      <c r="R60" s="156">
        <f t="shared" si="35"/>
        <v>0</v>
      </c>
      <c r="S60" s="156">
        <f t="shared" si="36"/>
        <v>0</v>
      </c>
      <c r="U60" s="157">
        <f t="shared" si="43"/>
        <v>0</v>
      </c>
      <c r="W60" s="152"/>
      <c r="X60" s="152"/>
      <c r="Y60" s="152"/>
      <c r="Z60" s="152"/>
      <c r="AA60" s="152"/>
      <c r="AB60" s="152"/>
      <c r="AC60" s="347"/>
      <c r="AD60" s="152"/>
      <c r="AE60" s="152"/>
      <c r="AF60" s="152"/>
      <c r="AG60" s="152"/>
      <c r="AH60" s="152"/>
      <c r="AI60" s="152"/>
      <c r="AJ60" s="347"/>
      <c r="AK60" s="152"/>
      <c r="AL60" s="152"/>
      <c r="AM60" s="295"/>
      <c r="AN60" s="228"/>
      <c r="AO60" s="228"/>
      <c r="AP60" s="228"/>
      <c r="AQ60" s="228"/>
      <c r="AR60" s="228"/>
      <c r="AS60" s="348"/>
      <c r="AT60" s="264">
        <f t="shared" si="39"/>
        <v>0</v>
      </c>
      <c r="AU60" s="259"/>
      <c r="AV60" s="265">
        <f t="shared" si="40"/>
        <v>0</v>
      </c>
      <c r="AX60" s="265">
        <f t="shared" si="44"/>
        <v>0</v>
      </c>
      <c r="AZ60" s="492">
        <f t="shared" si="41"/>
        <v>0</v>
      </c>
      <c r="BB60" s="492">
        <f t="shared" si="42"/>
        <v>0</v>
      </c>
      <c r="BD60" s="265">
        <f t="shared" si="45"/>
        <v>0</v>
      </c>
      <c r="BE60" s="105"/>
      <c r="BF60" s="105"/>
      <c r="BG60" s="105"/>
      <c r="BH60" s="105"/>
      <c r="BI60" s="105"/>
      <c r="BJ60" s="105"/>
    </row>
    <row r="61" spans="2:62" ht="20.100000000000001" hidden="1" customHeight="1" outlineLevel="1">
      <c r="B61" s="212"/>
      <c r="C61" s="908"/>
      <c r="D61" s="909"/>
      <c r="E61" s="909"/>
      <c r="F61" s="910"/>
      <c r="G61" s="890"/>
      <c r="H61" s="891"/>
      <c r="I61" s="152"/>
      <c r="J61" s="152"/>
      <c r="K61" s="152"/>
      <c r="L61" s="152"/>
      <c r="M61" s="152"/>
      <c r="N61" s="152"/>
      <c r="O61" s="152"/>
      <c r="P61" s="153"/>
      <c r="Q61" s="153"/>
      <c r="R61" s="156">
        <f t="shared" si="35"/>
        <v>0</v>
      </c>
      <c r="S61" s="156">
        <f t="shared" si="36"/>
        <v>0</v>
      </c>
      <c r="U61" s="157">
        <f t="shared" si="43"/>
        <v>0</v>
      </c>
      <c r="W61" s="152"/>
      <c r="X61" s="152"/>
      <c r="Y61" s="152"/>
      <c r="Z61" s="152"/>
      <c r="AA61" s="152"/>
      <c r="AB61" s="152"/>
      <c r="AC61" s="347"/>
      <c r="AD61" s="152"/>
      <c r="AE61" s="152"/>
      <c r="AF61" s="152"/>
      <c r="AG61" s="152"/>
      <c r="AH61" s="152"/>
      <c r="AI61" s="152"/>
      <c r="AJ61" s="347"/>
      <c r="AK61" s="152"/>
      <c r="AL61" s="152"/>
      <c r="AM61" s="295"/>
      <c r="AN61" s="228"/>
      <c r="AO61" s="228"/>
      <c r="AP61" s="228"/>
      <c r="AQ61" s="228"/>
      <c r="AR61" s="228"/>
      <c r="AS61" s="348"/>
      <c r="AT61" s="264">
        <f t="shared" si="39"/>
        <v>0</v>
      </c>
      <c r="AU61" s="259"/>
      <c r="AV61" s="265">
        <f t="shared" si="40"/>
        <v>0</v>
      </c>
      <c r="AX61" s="265">
        <f t="shared" si="44"/>
        <v>0</v>
      </c>
      <c r="AZ61" s="492">
        <f t="shared" si="41"/>
        <v>0</v>
      </c>
      <c r="BB61" s="492">
        <f t="shared" si="42"/>
        <v>0</v>
      </c>
      <c r="BD61" s="265">
        <f t="shared" si="45"/>
        <v>0</v>
      </c>
      <c r="BE61" s="105"/>
      <c r="BF61" s="105"/>
      <c r="BG61" s="105"/>
      <c r="BH61" s="105"/>
      <c r="BI61" s="105"/>
      <c r="BJ61" s="105"/>
    </row>
    <row r="62" spans="2:62" ht="9.9499999999999993" hidden="1" customHeight="1" outlineLevel="1">
      <c r="B62" s="101"/>
      <c r="C62" s="208"/>
      <c r="D62" s="208"/>
      <c r="E62" s="208"/>
      <c r="F62" s="208"/>
      <c r="G62" s="237"/>
      <c r="H62" s="207"/>
      <c r="I62" s="257"/>
      <c r="J62" s="257"/>
      <c r="K62" s="257"/>
      <c r="L62" s="257"/>
      <c r="M62" s="257"/>
      <c r="N62" s="257"/>
      <c r="O62" s="257"/>
      <c r="P62" s="256"/>
      <c r="Q62" s="102"/>
      <c r="R62" s="102"/>
      <c r="S62" s="102"/>
      <c r="U62" s="98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Z62" s="493"/>
      <c r="BE62" s="105"/>
      <c r="BF62" s="105"/>
      <c r="BG62" s="105"/>
      <c r="BH62" s="105"/>
      <c r="BI62" s="105"/>
      <c r="BJ62" s="105"/>
    </row>
    <row r="63" spans="2:62" ht="20.100000000000001" customHeight="1" collapsed="1">
      <c r="B63" s="179">
        <f>B46+1</f>
        <v>4</v>
      </c>
      <c r="C63" s="916"/>
      <c r="D63" s="917"/>
      <c r="E63" s="917"/>
      <c r="F63" s="918"/>
      <c r="G63" s="429"/>
      <c r="H63" s="206">
        <v>1</v>
      </c>
      <c r="I63" s="642">
        <f t="shared" ref="I63" si="46">$H63*SUM(I64:I78)</f>
        <v>0</v>
      </c>
      <c r="J63" s="643">
        <f t="shared" ref="J63:O63" si="47">$H63*SUM(J64:J78)</f>
        <v>0</v>
      </c>
      <c r="K63" s="644">
        <f t="shared" si="47"/>
        <v>0</v>
      </c>
      <c r="L63" s="645">
        <f t="shared" si="47"/>
        <v>0</v>
      </c>
      <c r="M63" s="645">
        <f t="shared" si="47"/>
        <v>0</v>
      </c>
      <c r="N63" s="644">
        <f t="shared" si="47"/>
        <v>0</v>
      </c>
      <c r="O63" s="642">
        <f t="shared" si="47"/>
        <v>0</v>
      </c>
      <c r="P63" s="209">
        <f t="shared" ref="P63:Q63" si="48">$H63*SUM(P64:P78)</f>
        <v>0</v>
      </c>
      <c r="Q63" s="210">
        <f t="shared" si="48"/>
        <v>0</v>
      </c>
      <c r="R63" s="136">
        <f t="shared" ref="R63:R78" si="49">P63*(1+Gewinn)*(1+SicherheitAngebot)</f>
        <v>0</v>
      </c>
      <c r="S63" s="137">
        <f t="shared" ref="S63:S78" si="50">Q63*(1+MGKZ)*(1+Gewinn)*(1+SicherheitAngebot)</f>
        <v>0</v>
      </c>
      <c r="U63" s="10">
        <f>I63*$I$7+J63*$J$7+K63*$K$7+L63*$L$7+M63*$M$7+N63*$N$7+O63*$O$7+R63+S63</f>
        <v>0</v>
      </c>
      <c r="W63" s="646">
        <f t="shared" ref="W63:AB63" si="51">$H63*SUM(W64:W78)</f>
        <v>0</v>
      </c>
      <c r="X63" s="647">
        <f t="shared" si="51"/>
        <v>0</v>
      </c>
      <c r="Y63" s="648">
        <f t="shared" si="51"/>
        <v>0</v>
      </c>
      <c r="Z63" s="649">
        <f t="shared" si="51"/>
        <v>0</v>
      </c>
      <c r="AA63" s="648">
        <f t="shared" si="51"/>
        <v>0</v>
      </c>
      <c r="AB63" s="646">
        <f t="shared" si="51"/>
        <v>0</v>
      </c>
      <c r="AC63" s="258"/>
      <c r="AD63" s="646">
        <f t="shared" ref="AD63:AM63" si="52">$H63*SUM(AD64:AD78)</f>
        <v>0</v>
      </c>
      <c r="AE63" s="647">
        <f t="shared" si="52"/>
        <v>0</v>
      </c>
      <c r="AF63" s="648">
        <f t="shared" si="52"/>
        <v>0</v>
      </c>
      <c r="AG63" s="649">
        <f t="shared" si="52"/>
        <v>0</v>
      </c>
      <c r="AH63" s="648">
        <f t="shared" si="52"/>
        <v>0</v>
      </c>
      <c r="AI63" s="646">
        <f t="shared" si="52"/>
        <v>0</v>
      </c>
      <c r="AJ63" s="258"/>
      <c r="AK63" s="653">
        <f t="shared" si="52"/>
        <v>0</v>
      </c>
      <c r="AL63" s="653">
        <f t="shared" si="52"/>
        <v>0</v>
      </c>
      <c r="AM63" s="653">
        <f t="shared" si="52"/>
        <v>0</v>
      </c>
      <c r="AN63" s="227">
        <f>$H63*SUM(AN64:AN78)*(1+Gewinn)*(1+SicherheitAngebot)</f>
        <v>0</v>
      </c>
      <c r="AO63" s="227">
        <f>$H63*SUM(AO64:AO78)*(1+Gewinn)*(1+SicherheitAngebot)</f>
        <v>0</v>
      </c>
      <c r="AP63" s="227">
        <f>$H63*SUM(AP64:AP78)*(1+Gewinn)*(1+SicherheitAngebot)</f>
        <v>0</v>
      </c>
      <c r="AQ63" s="227">
        <f>$H63*SUM(AQ64:AQ78)*(1+Gewinn)*(1+SicherheitAngebot)</f>
        <v>0</v>
      </c>
      <c r="AR63" s="227">
        <f>$H63*SUM(AR64:AR78)*(1+Gewinn)*(1+SicherheitAngebot)</f>
        <v>0</v>
      </c>
      <c r="AS63" s="262"/>
      <c r="AT63" s="263">
        <f t="shared" si="39"/>
        <v>0</v>
      </c>
      <c r="AU63" s="259"/>
      <c r="AV63" s="491">
        <f>AK63*$AK$7+AL63*$AL$7+AM63*$AM$7+SUM(AN63:AR63)+AT63/Zuschläge_IBN+AT63</f>
        <v>0</v>
      </c>
      <c r="AX63" s="685">
        <f>U63+AV63</f>
        <v>0</v>
      </c>
      <c r="AZ63" s="490">
        <f>IF(H63&gt;0,U63/(1+SicherheitAngebot)*(1+Sicherheit),0)</f>
        <v>0</v>
      </c>
      <c r="BB63" s="490">
        <f>IF(H63&gt;0,AV63/(1+SicherheitAngebot)*(1+Sicherheit),0)</f>
        <v>0</v>
      </c>
      <c r="BD63" s="490">
        <f>AZ63+BB63</f>
        <v>0</v>
      </c>
      <c r="BE63" s="105"/>
      <c r="BF63" s="105"/>
      <c r="BG63" s="105"/>
      <c r="BH63" s="105"/>
      <c r="BI63" s="105"/>
      <c r="BJ63" s="105"/>
    </row>
    <row r="64" spans="2:62" ht="20.100000000000001" hidden="1" customHeight="1" outlineLevel="1">
      <c r="B64" s="211"/>
      <c r="C64" s="908"/>
      <c r="D64" s="909"/>
      <c r="E64" s="909"/>
      <c r="F64" s="910"/>
      <c r="G64" s="890"/>
      <c r="H64" s="901"/>
      <c r="I64" s="152"/>
      <c r="J64" s="152"/>
      <c r="K64" s="152"/>
      <c r="L64" s="152"/>
      <c r="M64" s="152"/>
      <c r="N64" s="152"/>
      <c r="O64" s="152"/>
      <c r="P64" s="153"/>
      <c r="Q64" s="153"/>
      <c r="R64" s="156">
        <f t="shared" si="49"/>
        <v>0</v>
      </c>
      <c r="S64" s="156">
        <f t="shared" si="50"/>
        <v>0</v>
      </c>
      <c r="U64" s="157">
        <f>I64*$I$7+J64*$J$7+K64*$K$7+L64*$L$7+M64*$M$7+N64*$N$7+O64*$O$7+R64+S64</f>
        <v>0</v>
      </c>
      <c r="W64" s="152"/>
      <c r="X64" s="152"/>
      <c r="Y64" s="152"/>
      <c r="Z64" s="152"/>
      <c r="AA64" s="152"/>
      <c r="AB64" s="152"/>
      <c r="AC64" s="347"/>
      <c r="AD64" s="152"/>
      <c r="AE64" s="152"/>
      <c r="AF64" s="152"/>
      <c r="AG64" s="152"/>
      <c r="AH64" s="152"/>
      <c r="AI64" s="152"/>
      <c r="AJ64" s="347"/>
      <c r="AK64" s="152"/>
      <c r="AL64" s="152"/>
      <c r="AM64" s="295"/>
      <c r="AN64" s="228"/>
      <c r="AO64" s="228"/>
      <c r="AP64" s="228"/>
      <c r="AQ64" s="228"/>
      <c r="AR64" s="228"/>
      <c r="AS64" s="348"/>
      <c r="AT64" s="264">
        <f t="shared" si="39"/>
        <v>0</v>
      </c>
      <c r="AU64" s="259"/>
      <c r="AV64" s="265">
        <f t="shared" ref="AV64:AV78" si="53">AK64*$AK$7+AL64*$AL$7+AM64*$AM$7+SUM(AN64:AR64)*(1+Gewinn)*(1+SicherheitAngebot)+AT64/Zuschläge_IBN+AT64</f>
        <v>0</v>
      </c>
      <c r="AX64" s="265">
        <f>U64+AV64</f>
        <v>0</v>
      </c>
      <c r="AZ64" s="492">
        <f t="shared" ref="AZ64:AZ78" si="54">U64/(1+SicherheitAngebot)*(1+Sicherheit)</f>
        <v>0</v>
      </c>
      <c r="BB64" s="492">
        <f t="shared" ref="BB64:BB78" si="55">AV64/(1+SicherheitAngebot)*(1+Sicherheit)</f>
        <v>0</v>
      </c>
      <c r="BD64" s="265">
        <f>AZ64+BB64</f>
        <v>0</v>
      </c>
      <c r="BE64" s="105"/>
      <c r="BF64" s="105"/>
      <c r="BG64" s="105"/>
      <c r="BH64" s="105"/>
      <c r="BI64" s="105"/>
      <c r="BJ64" s="105"/>
    </row>
    <row r="65" spans="2:62" ht="20.100000000000001" hidden="1" customHeight="1" outlineLevel="1">
      <c r="B65" s="212"/>
      <c r="C65" s="908"/>
      <c r="D65" s="909"/>
      <c r="E65" s="909"/>
      <c r="F65" s="910"/>
      <c r="G65" s="890"/>
      <c r="H65" s="891"/>
      <c r="I65" s="152"/>
      <c r="J65" s="152"/>
      <c r="K65" s="152"/>
      <c r="L65" s="152"/>
      <c r="M65" s="152"/>
      <c r="N65" s="152"/>
      <c r="O65" s="152"/>
      <c r="P65" s="153"/>
      <c r="Q65" s="153"/>
      <c r="R65" s="156">
        <f t="shared" si="49"/>
        <v>0</v>
      </c>
      <c r="S65" s="156">
        <f t="shared" si="50"/>
        <v>0</v>
      </c>
      <c r="U65" s="157">
        <f t="shared" ref="U65:U78" si="56">I65*$I$7+J65*$J$7+K65*$K$7+L65*$L$7+M65*$M$7+N65*$N$7+O65*$O$7+R65+S65</f>
        <v>0</v>
      </c>
      <c r="W65" s="152"/>
      <c r="X65" s="152"/>
      <c r="Y65" s="152"/>
      <c r="Z65" s="152"/>
      <c r="AA65" s="152"/>
      <c r="AB65" s="152"/>
      <c r="AC65" s="347"/>
      <c r="AD65" s="152"/>
      <c r="AE65" s="152"/>
      <c r="AF65" s="152"/>
      <c r="AG65" s="152"/>
      <c r="AH65" s="152"/>
      <c r="AI65" s="152"/>
      <c r="AJ65" s="347"/>
      <c r="AK65" s="152"/>
      <c r="AL65" s="152"/>
      <c r="AM65" s="295"/>
      <c r="AN65" s="228"/>
      <c r="AO65" s="228"/>
      <c r="AP65" s="228"/>
      <c r="AQ65" s="228"/>
      <c r="AR65" s="228"/>
      <c r="AS65" s="348"/>
      <c r="AT65" s="264">
        <f t="shared" si="39"/>
        <v>0</v>
      </c>
      <c r="AU65" s="259"/>
      <c r="AV65" s="265">
        <f t="shared" si="53"/>
        <v>0</v>
      </c>
      <c r="AX65" s="265">
        <f t="shared" ref="AX65:AX78" si="57">U65+AV65</f>
        <v>0</v>
      </c>
      <c r="AZ65" s="492">
        <f t="shared" si="54"/>
        <v>0</v>
      </c>
      <c r="BB65" s="492">
        <f t="shared" si="55"/>
        <v>0</v>
      </c>
      <c r="BD65" s="265">
        <f t="shared" ref="BD65:BD78" si="58">AZ65+BB65</f>
        <v>0</v>
      </c>
      <c r="BE65" s="105"/>
      <c r="BF65" s="105"/>
      <c r="BG65" s="105"/>
      <c r="BH65" s="105"/>
      <c r="BI65" s="105"/>
      <c r="BJ65" s="105"/>
    </row>
    <row r="66" spans="2:62" ht="20.100000000000001" hidden="1" customHeight="1" outlineLevel="1">
      <c r="B66" s="212"/>
      <c r="C66" s="908"/>
      <c r="D66" s="909"/>
      <c r="E66" s="909"/>
      <c r="F66" s="910"/>
      <c r="G66" s="890"/>
      <c r="H66" s="891"/>
      <c r="I66" s="152"/>
      <c r="J66" s="152"/>
      <c r="K66" s="152"/>
      <c r="L66" s="152"/>
      <c r="M66" s="152"/>
      <c r="N66" s="152"/>
      <c r="O66" s="152"/>
      <c r="P66" s="153"/>
      <c r="Q66" s="153"/>
      <c r="R66" s="156">
        <f t="shared" si="49"/>
        <v>0</v>
      </c>
      <c r="S66" s="156">
        <f t="shared" si="50"/>
        <v>0</v>
      </c>
      <c r="U66" s="157">
        <f t="shared" si="56"/>
        <v>0</v>
      </c>
      <c r="W66" s="152"/>
      <c r="X66" s="152"/>
      <c r="Y66" s="152"/>
      <c r="Z66" s="152"/>
      <c r="AA66" s="152"/>
      <c r="AB66" s="152"/>
      <c r="AC66" s="347"/>
      <c r="AD66" s="152"/>
      <c r="AE66" s="152"/>
      <c r="AF66" s="152"/>
      <c r="AG66" s="152"/>
      <c r="AH66" s="152"/>
      <c r="AI66" s="152"/>
      <c r="AJ66" s="347"/>
      <c r="AK66" s="152"/>
      <c r="AL66" s="152"/>
      <c r="AM66" s="295"/>
      <c r="AN66" s="228"/>
      <c r="AO66" s="228"/>
      <c r="AP66" s="228"/>
      <c r="AQ66" s="228"/>
      <c r="AR66" s="228"/>
      <c r="AS66" s="348"/>
      <c r="AT66" s="264">
        <f t="shared" si="39"/>
        <v>0</v>
      </c>
      <c r="AU66" s="259"/>
      <c r="AV66" s="265">
        <f t="shared" si="53"/>
        <v>0</v>
      </c>
      <c r="AX66" s="265">
        <f t="shared" si="57"/>
        <v>0</v>
      </c>
      <c r="AZ66" s="492">
        <f t="shared" si="54"/>
        <v>0</v>
      </c>
      <c r="BB66" s="492">
        <f t="shared" si="55"/>
        <v>0</v>
      </c>
      <c r="BD66" s="265">
        <f t="shared" si="58"/>
        <v>0</v>
      </c>
      <c r="BE66" s="105"/>
      <c r="BF66" s="105"/>
      <c r="BG66" s="105"/>
      <c r="BH66" s="105"/>
      <c r="BI66" s="105"/>
      <c r="BJ66" s="105"/>
    </row>
    <row r="67" spans="2:62" ht="20.100000000000001" hidden="1" customHeight="1" outlineLevel="1">
      <c r="B67" s="212"/>
      <c r="C67" s="908"/>
      <c r="D67" s="909"/>
      <c r="E67" s="909"/>
      <c r="F67" s="910"/>
      <c r="G67" s="890"/>
      <c r="H67" s="891"/>
      <c r="I67" s="152"/>
      <c r="J67" s="152"/>
      <c r="K67" s="152"/>
      <c r="L67" s="152"/>
      <c r="M67" s="152"/>
      <c r="N67" s="152"/>
      <c r="O67" s="152"/>
      <c r="P67" s="153"/>
      <c r="Q67" s="153"/>
      <c r="R67" s="156">
        <f t="shared" si="49"/>
        <v>0</v>
      </c>
      <c r="S67" s="156">
        <f t="shared" si="50"/>
        <v>0</v>
      </c>
      <c r="U67" s="157">
        <f t="shared" si="56"/>
        <v>0</v>
      </c>
      <c r="W67" s="152"/>
      <c r="X67" s="152"/>
      <c r="Y67" s="152"/>
      <c r="Z67" s="152"/>
      <c r="AA67" s="152"/>
      <c r="AB67" s="152"/>
      <c r="AC67" s="347"/>
      <c r="AD67" s="152"/>
      <c r="AE67" s="152"/>
      <c r="AF67" s="152"/>
      <c r="AG67" s="152"/>
      <c r="AH67" s="152"/>
      <c r="AI67" s="152"/>
      <c r="AJ67" s="347"/>
      <c r="AK67" s="152"/>
      <c r="AL67" s="152"/>
      <c r="AM67" s="295"/>
      <c r="AN67" s="228"/>
      <c r="AO67" s="228"/>
      <c r="AP67" s="228"/>
      <c r="AQ67" s="228"/>
      <c r="AR67" s="228"/>
      <c r="AS67" s="348"/>
      <c r="AT67" s="264">
        <f t="shared" si="39"/>
        <v>0</v>
      </c>
      <c r="AU67" s="259"/>
      <c r="AV67" s="265">
        <f t="shared" si="53"/>
        <v>0</v>
      </c>
      <c r="AX67" s="265">
        <f t="shared" si="57"/>
        <v>0</v>
      </c>
      <c r="AZ67" s="492">
        <f t="shared" si="54"/>
        <v>0</v>
      </c>
      <c r="BB67" s="492">
        <f t="shared" si="55"/>
        <v>0</v>
      </c>
      <c r="BD67" s="265">
        <f t="shared" si="58"/>
        <v>0</v>
      </c>
      <c r="BE67" s="105"/>
      <c r="BF67" s="105"/>
      <c r="BG67" s="105"/>
      <c r="BH67" s="105"/>
      <c r="BI67" s="105"/>
      <c r="BJ67" s="105"/>
    </row>
    <row r="68" spans="2:62" ht="20.100000000000001" hidden="1" customHeight="1" outlineLevel="1">
      <c r="B68" s="212"/>
      <c r="C68" s="908"/>
      <c r="D68" s="909"/>
      <c r="E68" s="909"/>
      <c r="F68" s="910"/>
      <c r="G68" s="890"/>
      <c r="H68" s="891"/>
      <c r="I68" s="152"/>
      <c r="J68" s="152"/>
      <c r="K68" s="152"/>
      <c r="L68" s="152"/>
      <c r="M68" s="152"/>
      <c r="N68" s="152"/>
      <c r="O68" s="152"/>
      <c r="P68" s="153"/>
      <c r="Q68" s="153"/>
      <c r="R68" s="156">
        <f t="shared" si="49"/>
        <v>0</v>
      </c>
      <c r="S68" s="156">
        <f t="shared" si="50"/>
        <v>0</v>
      </c>
      <c r="U68" s="157">
        <f t="shared" si="56"/>
        <v>0</v>
      </c>
      <c r="W68" s="152"/>
      <c r="X68" s="152"/>
      <c r="Y68" s="152"/>
      <c r="Z68" s="152"/>
      <c r="AA68" s="152"/>
      <c r="AB68" s="152"/>
      <c r="AC68" s="347"/>
      <c r="AD68" s="152"/>
      <c r="AE68" s="152"/>
      <c r="AF68" s="152"/>
      <c r="AG68" s="152"/>
      <c r="AH68" s="152"/>
      <c r="AI68" s="152"/>
      <c r="AJ68" s="347"/>
      <c r="AK68" s="152"/>
      <c r="AL68" s="152"/>
      <c r="AM68" s="295"/>
      <c r="AN68" s="228"/>
      <c r="AO68" s="228"/>
      <c r="AP68" s="228"/>
      <c r="AQ68" s="228"/>
      <c r="AR68" s="228"/>
      <c r="AS68" s="348"/>
      <c r="AT68" s="264">
        <f t="shared" si="39"/>
        <v>0</v>
      </c>
      <c r="AU68" s="259"/>
      <c r="AV68" s="265">
        <f t="shared" si="53"/>
        <v>0</v>
      </c>
      <c r="AX68" s="265">
        <f t="shared" si="57"/>
        <v>0</v>
      </c>
      <c r="AZ68" s="492">
        <f t="shared" si="54"/>
        <v>0</v>
      </c>
      <c r="BB68" s="492">
        <f t="shared" si="55"/>
        <v>0</v>
      </c>
      <c r="BD68" s="265">
        <f t="shared" si="58"/>
        <v>0</v>
      </c>
      <c r="BE68" s="105"/>
      <c r="BF68" s="105"/>
      <c r="BG68" s="105"/>
      <c r="BH68" s="105"/>
      <c r="BI68" s="105"/>
      <c r="BJ68" s="105"/>
    </row>
    <row r="69" spans="2:62" ht="20.100000000000001" hidden="1" customHeight="1" outlineLevel="1">
      <c r="B69" s="212"/>
      <c r="C69" s="908"/>
      <c r="D69" s="909"/>
      <c r="E69" s="909"/>
      <c r="F69" s="910"/>
      <c r="G69" s="890"/>
      <c r="H69" s="891"/>
      <c r="I69" s="152"/>
      <c r="J69" s="152"/>
      <c r="K69" s="152"/>
      <c r="L69" s="152"/>
      <c r="M69" s="152"/>
      <c r="N69" s="152"/>
      <c r="O69" s="152"/>
      <c r="P69" s="153"/>
      <c r="Q69" s="153"/>
      <c r="R69" s="156">
        <f t="shared" si="49"/>
        <v>0</v>
      </c>
      <c r="S69" s="156">
        <f t="shared" si="50"/>
        <v>0</v>
      </c>
      <c r="U69" s="157">
        <f t="shared" si="56"/>
        <v>0</v>
      </c>
      <c r="W69" s="152"/>
      <c r="X69" s="152"/>
      <c r="Y69" s="152"/>
      <c r="Z69" s="152"/>
      <c r="AA69" s="152"/>
      <c r="AB69" s="152"/>
      <c r="AC69" s="347"/>
      <c r="AD69" s="152"/>
      <c r="AE69" s="152"/>
      <c r="AF69" s="152"/>
      <c r="AG69" s="152"/>
      <c r="AH69" s="152"/>
      <c r="AI69" s="152"/>
      <c r="AJ69" s="347"/>
      <c r="AK69" s="152"/>
      <c r="AL69" s="152"/>
      <c r="AM69" s="295"/>
      <c r="AN69" s="228"/>
      <c r="AO69" s="228"/>
      <c r="AP69" s="228"/>
      <c r="AQ69" s="228"/>
      <c r="AR69" s="228"/>
      <c r="AS69" s="348"/>
      <c r="AT69" s="264">
        <f t="shared" si="39"/>
        <v>0</v>
      </c>
      <c r="AU69" s="259"/>
      <c r="AV69" s="265">
        <f t="shared" si="53"/>
        <v>0</v>
      </c>
      <c r="AX69" s="265">
        <f t="shared" si="57"/>
        <v>0</v>
      </c>
      <c r="AZ69" s="492">
        <f t="shared" si="54"/>
        <v>0</v>
      </c>
      <c r="BB69" s="492">
        <f t="shared" si="55"/>
        <v>0</v>
      </c>
      <c r="BD69" s="265">
        <f t="shared" si="58"/>
        <v>0</v>
      </c>
      <c r="BE69" s="105"/>
      <c r="BF69" s="105"/>
      <c r="BG69" s="105"/>
      <c r="BH69" s="105"/>
      <c r="BI69" s="105"/>
      <c r="BJ69" s="105"/>
    </row>
    <row r="70" spans="2:62" ht="20.100000000000001" hidden="1" customHeight="1" outlineLevel="1">
      <c r="B70" s="212"/>
      <c r="C70" s="908"/>
      <c r="D70" s="909"/>
      <c r="E70" s="909"/>
      <c r="F70" s="910"/>
      <c r="G70" s="890"/>
      <c r="H70" s="891"/>
      <c r="I70" s="152"/>
      <c r="J70" s="152"/>
      <c r="K70" s="152"/>
      <c r="L70" s="152"/>
      <c r="M70" s="152"/>
      <c r="N70" s="152"/>
      <c r="O70" s="152"/>
      <c r="P70" s="153"/>
      <c r="Q70" s="153"/>
      <c r="R70" s="156">
        <f t="shared" si="49"/>
        <v>0</v>
      </c>
      <c r="S70" s="156">
        <f t="shared" si="50"/>
        <v>0</v>
      </c>
      <c r="U70" s="157">
        <f t="shared" si="56"/>
        <v>0</v>
      </c>
      <c r="W70" s="152"/>
      <c r="X70" s="152"/>
      <c r="Y70" s="152"/>
      <c r="Z70" s="152"/>
      <c r="AA70" s="152"/>
      <c r="AB70" s="152"/>
      <c r="AC70" s="347"/>
      <c r="AD70" s="152"/>
      <c r="AE70" s="152"/>
      <c r="AF70" s="152"/>
      <c r="AG70" s="152"/>
      <c r="AH70" s="152"/>
      <c r="AI70" s="152"/>
      <c r="AJ70" s="347"/>
      <c r="AK70" s="152"/>
      <c r="AL70" s="152"/>
      <c r="AM70" s="295"/>
      <c r="AN70" s="228"/>
      <c r="AO70" s="228"/>
      <c r="AP70" s="228"/>
      <c r="AQ70" s="228"/>
      <c r="AR70" s="228"/>
      <c r="AS70" s="348"/>
      <c r="AT70" s="264">
        <f t="shared" si="39"/>
        <v>0</v>
      </c>
      <c r="AU70" s="259"/>
      <c r="AV70" s="265">
        <f t="shared" si="53"/>
        <v>0</v>
      </c>
      <c r="AX70" s="265">
        <f t="shared" si="57"/>
        <v>0</v>
      </c>
      <c r="AZ70" s="492">
        <f t="shared" si="54"/>
        <v>0</v>
      </c>
      <c r="BB70" s="492">
        <f t="shared" si="55"/>
        <v>0</v>
      </c>
      <c r="BD70" s="265">
        <f t="shared" si="58"/>
        <v>0</v>
      </c>
      <c r="BE70" s="105"/>
      <c r="BF70" s="105"/>
      <c r="BG70" s="105"/>
      <c r="BH70" s="105"/>
      <c r="BI70" s="105"/>
      <c r="BJ70" s="105"/>
    </row>
    <row r="71" spans="2:62" ht="20.100000000000001" hidden="1" customHeight="1" outlineLevel="1">
      <c r="B71" s="212"/>
      <c r="C71" s="908"/>
      <c r="D71" s="909"/>
      <c r="E71" s="909"/>
      <c r="F71" s="910"/>
      <c r="G71" s="890"/>
      <c r="H71" s="891"/>
      <c r="I71" s="152"/>
      <c r="J71" s="152"/>
      <c r="K71" s="152"/>
      <c r="L71" s="152"/>
      <c r="M71" s="152"/>
      <c r="N71" s="152"/>
      <c r="O71" s="152"/>
      <c r="P71" s="153"/>
      <c r="Q71" s="153"/>
      <c r="R71" s="156">
        <f t="shared" si="49"/>
        <v>0</v>
      </c>
      <c r="S71" s="156">
        <f t="shared" si="50"/>
        <v>0</v>
      </c>
      <c r="U71" s="157">
        <f t="shared" si="56"/>
        <v>0</v>
      </c>
      <c r="W71" s="152"/>
      <c r="X71" s="152"/>
      <c r="Y71" s="152"/>
      <c r="Z71" s="152"/>
      <c r="AA71" s="152"/>
      <c r="AB71" s="152"/>
      <c r="AC71" s="347"/>
      <c r="AD71" s="152"/>
      <c r="AE71" s="152"/>
      <c r="AF71" s="152"/>
      <c r="AG71" s="152"/>
      <c r="AH71" s="152"/>
      <c r="AI71" s="152"/>
      <c r="AJ71" s="347"/>
      <c r="AK71" s="152"/>
      <c r="AL71" s="152"/>
      <c r="AM71" s="295"/>
      <c r="AN71" s="228"/>
      <c r="AO71" s="228"/>
      <c r="AP71" s="228"/>
      <c r="AQ71" s="228"/>
      <c r="AR71" s="228"/>
      <c r="AS71" s="348"/>
      <c r="AT71" s="264">
        <f t="shared" si="39"/>
        <v>0</v>
      </c>
      <c r="AU71" s="259"/>
      <c r="AV71" s="265">
        <f t="shared" si="53"/>
        <v>0</v>
      </c>
      <c r="AX71" s="265">
        <f t="shared" si="57"/>
        <v>0</v>
      </c>
      <c r="AZ71" s="492">
        <f t="shared" si="54"/>
        <v>0</v>
      </c>
      <c r="BB71" s="492">
        <f t="shared" si="55"/>
        <v>0</v>
      </c>
      <c r="BD71" s="265">
        <f t="shared" si="58"/>
        <v>0</v>
      </c>
      <c r="BE71" s="105"/>
      <c r="BF71" s="105"/>
      <c r="BG71" s="105"/>
      <c r="BH71" s="105"/>
      <c r="BI71" s="105"/>
      <c r="BJ71" s="105"/>
    </row>
    <row r="72" spans="2:62" ht="20.100000000000001" hidden="1" customHeight="1" outlineLevel="1">
      <c r="B72" s="212"/>
      <c r="C72" s="908"/>
      <c r="D72" s="909"/>
      <c r="E72" s="909"/>
      <c r="F72" s="910"/>
      <c r="G72" s="890"/>
      <c r="H72" s="891"/>
      <c r="I72" s="152"/>
      <c r="J72" s="152"/>
      <c r="K72" s="152"/>
      <c r="L72" s="152"/>
      <c r="M72" s="152"/>
      <c r="N72" s="152"/>
      <c r="O72" s="152"/>
      <c r="P72" s="153"/>
      <c r="Q72" s="153"/>
      <c r="R72" s="156">
        <f t="shared" si="49"/>
        <v>0</v>
      </c>
      <c r="S72" s="156">
        <f t="shared" si="50"/>
        <v>0</v>
      </c>
      <c r="U72" s="157">
        <f t="shared" si="56"/>
        <v>0</v>
      </c>
      <c r="W72" s="152"/>
      <c r="X72" s="152"/>
      <c r="Y72" s="152"/>
      <c r="Z72" s="152"/>
      <c r="AA72" s="152"/>
      <c r="AB72" s="152"/>
      <c r="AC72" s="347"/>
      <c r="AD72" s="152"/>
      <c r="AE72" s="152"/>
      <c r="AF72" s="152"/>
      <c r="AG72" s="152"/>
      <c r="AH72" s="152"/>
      <c r="AI72" s="152"/>
      <c r="AJ72" s="347"/>
      <c r="AK72" s="152"/>
      <c r="AL72" s="152"/>
      <c r="AM72" s="295"/>
      <c r="AN72" s="228"/>
      <c r="AO72" s="228"/>
      <c r="AP72" s="228"/>
      <c r="AQ72" s="228"/>
      <c r="AR72" s="228"/>
      <c r="AS72" s="348"/>
      <c r="AT72" s="264">
        <f t="shared" si="39"/>
        <v>0</v>
      </c>
      <c r="AU72" s="259"/>
      <c r="AV72" s="265">
        <f t="shared" si="53"/>
        <v>0</v>
      </c>
      <c r="AX72" s="265">
        <f t="shared" si="57"/>
        <v>0</v>
      </c>
      <c r="AZ72" s="492">
        <f t="shared" si="54"/>
        <v>0</v>
      </c>
      <c r="BB72" s="492">
        <f t="shared" si="55"/>
        <v>0</v>
      </c>
      <c r="BD72" s="265">
        <f t="shared" si="58"/>
        <v>0</v>
      </c>
      <c r="BE72" s="105"/>
      <c r="BF72" s="105"/>
      <c r="BG72" s="105"/>
      <c r="BH72" s="105"/>
      <c r="BI72" s="105"/>
      <c r="BJ72" s="105"/>
    </row>
    <row r="73" spans="2:62" ht="20.100000000000001" hidden="1" customHeight="1" outlineLevel="1">
      <c r="B73" s="212"/>
      <c r="C73" s="908"/>
      <c r="D73" s="909"/>
      <c r="E73" s="909"/>
      <c r="F73" s="910"/>
      <c r="G73" s="890"/>
      <c r="H73" s="891"/>
      <c r="I73" s="152"/>
      <c r="J73" s="152"/>
      <c r="K73" s="152"/>
      <c r="L73" s="152"/>
      <c r="M73" s="152"/>
      <c r="N73" s="152"/>
      <c r="O73" s="152"/>
      <c r="P73" s="153"/>
      <c r="Q73" s="153"/>
      <c r="R73" s="156">
        <f t="shared" si="49"/>
        <v>0</v>
      </c>
      <c r="S73" s="156">
        <f t="shared" si="50"/>
        <v>0</v>
      </c>
      <c r="U73" s="157">
        <f t="shared" si="56"/>
        <v>0</v>
      </c>
      <c r="W73" s="152"/>
      <c r="X73" s="152"/>
      <c r="Y73" s="152"/>
      <c r="Z73" s="152"/>
      <c r="AA73" s="152"/>
      <c r="AB73" s="152"/>
      <c r="AC73" s="347"/>
      <c r="AD73" s="152"/>
      <c r="AE73" s="152"/>
      <c r="AF73" s="152"/>
      <c r="AG73" s="152"/>
      <c r="AH73" s="152"/>
      <c r="AI73" s="152"/>
      <c r="AJ73" s="347"/>
      <c r="AK73" s="152"/>
      <c r="AL73" s="152"/>
      <c r="AM73" s="295"/>
      <c r="AN73" s="228"/>
      <c r="AO73" s="228"/>
      <c r="AP73" s="228"/>
      <c r="AQ73" s="228"/>
      <c r="AR73" s="228"/>
      <c r="AS73" s="348"/>
      <c r="AT73" s="264">
        <f t="shared" si="39"/>
        <v>0</v>
      </c>
      <c r="AU73" s="259"/>
      <c r="AV73" s="265">
        <f t="shared" si="53"/>
        <v>0</v>
      </c>
      <c r="AX73" s="265">
        <f t="shared" si="57"/>
        <v>0</v>
      </c>
      <c r="AZ73" s="492">
        <f t="shared" si="54"/>
        <v>0</v>
      </c>
      <c r="BB73" s="492">
        <f t="shared" si="55"/>
        <v>0</v>
      </c>
      <c r="BD73" s="265">
        <f t="shared" si="58"/>
        <v>0</v>
      </c>
      <c r="BE73" s="105"/>
      <c r="BF73" s="105"/>
      <c r="BG73" s="105"/>
      <c r="BH73" s="105"/>
      <c r="BI73" s="105"/>
      <c r="BJ73" s="105"/>
    </row>
    <row r="74" spans="2:62" ht="20.100000000000001" hidden="1" customHeight="1" outlineLevel="1">
      <c r="B74" s="212"/>
      <c r="C74" s="908"/>
      <c r="D74" s="909"/>
      <c r="E74" s="909"/>
      <c r="F74" s="910"/>
      <c r="G74" s="890"/>
      <c r="H74" s="891"/>
      <c r="I74" s="152"/>
      <c r="J74" s="152"/>
      <c r="K74" s="152"/>
      <c r="L74" s="152"/>
      <c r="M74" s="152"/>
      <c r="N74" s="152"/>
      <c r="O74" s="152"/>
      <c r="P74" s="153"/>
      <c r="Q74" s="153"/>
      <c r="R74" s="156">
        <f t="shared" si="49"/>
        <v>0</v>
      </c>
      <c r="S74" s="156">
        <f t="shared" si="50"/>
        <v>0</v>
      </c>
      <c r="U74" s="157">
        <f t="shared" si="56"/>
        <v>0</v>
      </c>
      <c r="W74" s="152"/>
      <c r="X74" s="152"/>
      <c r="Y74" s="152"/>
      <c r="Z74" s="152"/>
      <c r="AA74" s="152"/>
      <c r="AB74" s="152"/>
      <c r="AC74" s="347"/>
      <c r="AD74" s="152"/>
      <c r="AE74" s="152"/>
      <c r="AF74" s="152"/>
      <c r="AG74" s="152"/>
      <c r="AH74" s="152"/>
      <c r="AI74" s="152"/>
      <c r="AJ74" s="347"/>
      <c r="AK74" s="152"/>
      <c r="AL74" s="152"/>
      <c r="AM74" s="295"/>
      <c r="AN74" s="228"/>
      <c r="AO74" s="228"/>
      <c r="AP74" s="228"/>
      <c r="AQ74" s="228"/>
      <c r="AR74" s="228"/>
      <c r="AS74" s="348"/>
      <c r="AT74" s="264">
        <f t="shared" si="39"/>
        <v>0</v>
      </c>
      <c r="AU74" s="259"/>
      <c r="AV74" s="265">
        <f t="shared" si="53"/>
        <v>0</v>
      </c>
      <c r="AX74" s="265">
        <f t="shared" si="57"/>
        <v>0</v>
      </c>
      <c r="AZ74" s="492">
        <f t="shared" si="54"/>
        <v>0</v>
      </c>
      <c r="BB74" s="492">
        <f t="shared" si="55"/>
        <v>0</v>
      </c>
      <c r="BD74" s="265">
        <f t="shared" si="58"/>
        <v>0</v>
      </c>
      <c r="BE74" s="105"/>
      <c r="BF74" s="105"/>
      <c r="BG74" s="105"/>
      <c r="BH74" s="105"/>
      <c r="BI74" s="105"/>
      <c r="BJ74" s="105"/>
    </row>
    <row r="75" spans="2:62" ht="20.100000000000001" hidden="1" customHeight="1" outlineLevel="1">
      <c r="B75" s="212"/>
      <c r="C75" s="908"/>
      <c r="D75" s="909"/>
      <c r="E75" s="909"/>
      <c r="F75" s="910"/>
      <c r="G75" s="890"/>
      <c r="H75" s="891"/>
      <c r="I75" s="152"/>
      <c r="J75" s="152"/>
      <c r="K75" s="152"/>
      <c r="L75" s="152"/>
      <c r="M75" s="152"/>
      <c r="N75" s="152"/>
      <c r="O75" s="152"/>
      <c r="P75" s="153"/>
      <c r="Q75" s="153"/>
      <c r="R75" s="156">
        <f t="shared" si="49"/>
        <v>0</v>
      </c>
      <c r="S75" s="156">
        <f t="shared" si="50"/>
        <v>0</v>
      </c>
      <c r="U75" s="157">
        <f t="shared" si="56"/>
        <v>0</v>
      </c>
      <c r="W75" s="152"/>
      <c r="X75" s="152"/>
      <c r="Y75" s="152"/>
      <c r="Z75" s="152"/>
      <c r="AA75" s="152"/>
      <c r="AB75" s="152"/>
      <c r="AC75" s="347"/>
      <c r="AD75" s="152"/>
      <c r="AE75" s="152"/>
      <c r="AF75" s="152"/>
      <c r="AG75" s="152"/>
      <c r="AH75" s="152"/>
      <c r="AI75" s="152"/>
      <c r="AJ75" s="347"/>
      <c r="AK75" s="152"/>
      <c r="AL75" s="152"/>
      <c r="AM75" s="295"/>
      <c r="AN75" s="228"/>
      <c r="AO75" s="228"/>
      <c r="AP75" s="228"/>
      <c r="AQ75" s="228"/>
      <c r="AR75" s="228"/>
      <c r="AS75" s="348"/>
      <c r="AT75" s="264">
        <f t="shared" si="39"/>
        <v>0</v>
      </c>
      <c r="AU75" s="259"/>
      <c r="AV75" s="265">
        <f t="shared" si="53"/>
        <v>0</v>
      </c>
      <c r="AX75" s="265">
        <f t="shared" si="57"/>
        <v>0</v>
      </c>
      <c r="AZ75" s="492">
        <f t="shared" si="54"/>
        <v>0</v>
      </c>
      <c r="BB75" s="492">
        <f t="shared" si="55"/>
        <v>0</v>
      </c>
      <c r="BD75" s="265">
        <f t="shared" si="58"/>
        <v>0</v>
      </c>
      <c r="BE75" s="105"/>
      <c r="BF75" s="105"/>
      <c r="BG75" s="105"/>
      <c r="BH75" s="105"/>
      <c r="BI75" s="105"/>
      <c r="BJ75" s="105"/>
    </row>
    <row r="76" spans="2:62" ht="20.100000000000001" hidden="1" customHeight="1" outlineLevel="1">
      <c r="B76" s="212"/>
      <c r="C76" s="908"/>
      <c r="D76" s="909"/>
      <c r="E76" s="909"/>
      <c r="F76" s="910"/>
      <c r="G76" s="890"/>
      <c r="H76" s="891"/>
      <c r="I76" s="152"/>
      <c r="J76" s="152"/>
      <c r="K76" s="152"/>
      <c r="L76" s="152"/>
      <c r="M76" s="152"/>
      <c r="N76" s="152"/>
      <c r="O76" s="152"/>
      <c r="P76" s="153"/>
      <c r="Q76" s="153"/>
      <c r="R76" s="156">
        <f t="shared" si="49"/>
        <v>0</v>
      </c>
      <c r="S76" s="156">
        <f t="shared" si="50"/>
        <v>0</v>
      </c>
      <c r="U76" s="157">
        <f t="shared" si="56"/>
        <v>0</v>
      </c>
      <c r="W76" s="152"/>
      <c r="X76" s="152"/>
      <c r="Y76" s="152"/>
      <c r="Z76" s="152"/>
      <c r="AA76" s="152"/>
      <c r="AB76" s="152"/>
      <c r="AC76" s="347"/>
      <c r="AD76" s="152"/>
      <c r="AE76" s="152"/>
      <c r="AF76" s="152"/>
      <c r="AG76" s="152"/>
      <c r="AH76" s="152"/>
      <c r="AI76" s="152"/>
      <c r="AJ76" s="347"/>
      <c r="AK76" s="152"/>
      <c r="AL76" s="152"/>
      <c r="AM76" s="295"/>
      <c r="AN76" s="228"/>
      <c r="AO76" s="228"/>
      <c r="AP76" s="228"/>
      <c r="AQ76" s="228"/>
      <c r="AR76" s="228"/>
      <c r="AS76" s="348"/>
      <c r="AT76" s="264">
        <f t="shared" si="39"/>
        <v>0</v>
      </c>
      <c r="AU76" s="259"/>
      <c r="AV76" s="265">
        <f t="shared" si="53"/>
        <v>0</v>
      </c>
      <c r="AX76" s="265">
        <f t="shared" si="57"/>
        <v>0</v>
      </c>
      <c r="AZ76" s="492">
        <f t="shared" si="54"/>
        <v>0</v>
      </c>
      <c r="BB76" s="492">
        <f t="shared" si="55"/>
        <v>0</v>
      </c>
      <c r="BD76" s="265">
        <f t="shared" si="58"/>
        <v>0</v>
      </c>
      <c r="BE76" s="105"/>
      <c r="BF76" s="105"/>
      <c r="BG76" s="105"/>
      <c r="BH76" s="105"/>
      <c r="BI76" s="105"/>
      <c r="BJ76" s="105"/>
    </row>
    <row r="77" spans="2:62" ht="20.100000000000001" hidden="1" customHeight="1" outlineLevel="1">
      <c r="B77" s="212"/>
      <c r="C77" s="908"/>
      <c r="D77" s="909"/>
      <c r="E77" s="909"/>
      <c r="F77" s="910"/>
      <c r="G77" s="890"/>
      <c r="H77" s="891"/>
      <c r="I77" s="152"/>
      <c r="J77" s="152"/>
      <c r="K77" s="152"/>
      <c r="L77" s="152"/>
      <c r="M77" s="152"/>
      <c r="N77" s="152"/>
      <c r="O77" s="152"/>
      <c r="P77" s="153"/>
      <c r="Q77" s="153"/>
      <c r="R77" s="156">
        <f t="shared" si="49"/>
        <v>0</v>
      </c>
      <c r="S77" s="156">
        <f t="shared" si="50"/>
        <v>0</v>
      </c>
      <c r="U77" s="157">
        <f t="shared" si="56"/>
        <v>0</v>
      </c>
      <c r="W77" s="152"/>
      <c r="X77" s="152"/>
      <c r="Y77" s="152"/>
      <c r="Z77" s="152"/>
      <c r="AA77" s="152"/>
      <c r="AB77" s="152"/>
      <c r="AC77" s="347"/>
      <c r="AD77" s="152"/>
      <c r="AE77" s="152"/>
      <c r="AF77" s="152"/>
      <c r="AG77" s="152"/>
      <c r="AH77" s="152"/>
      <c r="AI77" s="152"/>
      <c r="AJ77" s="347"/>
      <c r="AK77" s="152"/>
      <c r="AL77" s="152"/>
      <c r="AM77" s="295"/>
      <c r="AN77" s="228"/>
      <c r="AO77" s="228"/>
      <c r="AP77" s="228"/>
      <c r="AQ77" s="228"/>
      <c r="AR77" s="228"/>
      <c r="AS77" s="348"/>
      <c r="AT77" s="264">
        <f t="shared" si="39"/>
        <v>0</v>
      </c>
      <c r="AU77" s="259"/>
      <c r="AV77" s="265">
        <f t="shared" si="53"/>
        <v>0</v>
      </c>
      <c r="AX77" s="265">
        <f t="shared" si="57"/>
        <v>0</v>
      </c>
      <c r="AZ77" s="492">
        <f t="shared" si="54"/>
        <v>0</v>
      </c>
      <c r="BB77" s="492">
        <f t="shared" si="55"/>
        <v>0</v>
      </c>
      <c r="BD77" s="265">
        <f t="shared" si="58"/>
        <v>0</v>
      </c>
      <c r="BE77" s="105"/>
      <c r="BF77" s="105"/>
      <c r="BG77" s="105"/>
      <c r="BH77" s="105"/>
      <c r="BI77" s="105"/>
      <c r="BJ77" s="105"/>
    </row>
    <row r="78" spans="2:62" ht="20.100000000000001" hidden="1" customHeight="1" outlineLevel="1">
      <c r="B78" s="212"/>
      <c r="C78" s="908"/>
      <c r="D78" s="909"/>
      <c r="E78" s="909"/>
      <c r="F78" s="910"/>
      <c r="G78" s="890"/>
      <c r="H78" s="891"/>
      <c r="I78" s="152"/>
      <c r="J78" s="152"/>
      <c r="K78" s="152"/>
      <c r="L78" s="152"/>
      <c r="M78" s="152"/>
      <c r="N78" s="152"/>
      <c r="O78" s="152"/>
      <c r="P78" s="153"/>
      <c r="Q78" s="153"/>
      <c r="R78" s="156">
        <f t="shared" si="49"/>
        <v>0</v>
      </c>
      <c r="S78" s="156">
        <f t="shared" si="50"/>
        <v>0</v>
      </c>
      <c r="U78" s="157">
        <f t="shared" si="56"/>
        <v>0</v>
      </c>
      <c r="W78" s="152"/>
      <c r="X78" s="152"/>
      <c r="Y78" s="152"/>
      <c r="Z78" s="152"/>
      <c r="AA78" s="152"/>
      <c r="AB78" s="152"/>
      <c r="AC78" s="347"/>
      <c r="AD78" s="152"/>
      <c r="AE78" s="152"/>
      <c r="AF78" s="152"/>
      <c r="AG78" s="152"/>
      <c r="AH78" s="152"/>
      <c r="AI78" s="152"/>
      <c r="AJ78" s="347"/>
      <c r="AK78" s="152"/>
      <c r="AL78" s="152"/>
      <c r="AM78" s="295"/>
      <c r="AN78" s="228"/>
      <c r="AO78" s="228"/>
      <c r="AP78" s="228"/>
      <c r="AQ78" s="228"/>
      <c r="AR78" s="228"/>
      <c r="AS78" s="348"/>
      <c r="AT78" s="264">
        <f t="shared" si="39"/>
        <v>0</v>
      </c>
      <c r="AU78" s="259"/>
      <c r="AV78" s="265">
        <f t="shared" si="53"/>
        <v>0</v>
      </c>
      <c r="AX78" s="265">
        <f t="shared" si="57"/>
        <v>0</v>
      </c>
      <c r="AZ78" s="492">
        <f t="shared" si="54"/>
        <v>0</v>
      </c>
      <c r="BB78" s="492">
        <f t="shared" si="55"/>
        <v>0</v>
      </c>
      <c r="BD78" s="265">
        <f t="shared" si="58"/>
        <v>0</v>
      </c>
      <c r="BE78" s="105"/>
      <c r="BF78" s="105"/>
      <c r="BG78" s="105"/>
      <c r="BH78" s="105"/>
      <c r="BI78" s="105"/>
      <c r="BJ78" s="105"/>
    </row>
    <row r="79" spans="2:62" ht="9.9499999999999993" hidden="1" customHeight="1" outlineLevel="1">
      <c r="B79" s="101"/>
      <c r="C79" s="208"/>
      <c r="D79" s="208"/>
      <c r="E79" s="208"/>
      <c r="F79" s="208"/>
      <c r="G79" s="237"/>
      <c r="H79" s="207"/>
      <c r="I79" s="257"/>
      <c r="J79" s="257"/>
      <c r="K79" s="257"/>
      <c r="L79" s="257"/>
      <c r="M79" s="257"/>
      <c r="N79" s="257"/>
      <c r="O79" s="257"/>
      <c r="P79" s="256"/>
      <c r="Q79" s="102"/>
      <c r="R79" s="102"/>
      <c r="S79" s="102"/>
      <c r="U79" s="98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Z79" s="493"/>
      <c r="BE79" s="105"/>
      <c r="BF79" s="105"/>
      <c r="BG79" s="105"/>
      <c r="BH79" s="105"/>
      <c r="BI79" s="105"/>
      <c r="BJ79" s="105"/>
    </row>
    <row r="80" spans="2:62" ht="20.100000000000001" customHeight="1" collapsed="1">
      <c r="B80" s="179">
        <f>B63+1</f>
        <v>5</v>
      </c>
      <c r="C80" s="916"/>
      <c r="D80" s="917"/>
      <c r="E80" s="917"/>
      <c r="F80" s="918"/>
      <c r="G80" s="429"/>
      <c r="H80" s="206">
        <v>1</v>
      </c>
      <c r="I80" s="642">
        <f t="shared" ref="I80" si="59">$H80*SUM(I81:I95)</f>
        <v>0</v>
      </c>
      <c r="J80" s="643">
        <f t="shared" ref="J80:O80" si="60">$H80*SUM(J81:J95)</f>
        <v>0</v>
      </c>
      <c r="K80" s="644">
        <f t="shared" si="60"/>
        <v>0</v>
      </c>
      <c r="L80" s="645">
        <f t="shared" si="60"/>
        <v>0</v>
      </c>
      <c r="M80" s="645">
        <f t="shared" si="60"/>
        <v>0</v>
      </c>
      <c r="N80" s="644">
        <f t="shared" si="60"/>
        <v>0</v>
      </c>
      <c r="O80" s="642">
        <f t="shared" si="60"/>
        <v>0</v>
      </c>
      <c r="P80" s="209">
        <f t="shared" ref="P80:Q80" si="61">$H80*SUM(P81:P95)</f>
        <v>0</v>
      </c>
      <c r="Q80" s="210">
        <f t="shared" si="61"/>
        <v>0</v>
      </c>
      <c r="R80" s="136">
        <f t="shared" ref="R80:R95" si="62">P80*(1+Gewinn)*(1+SicherheitAngebot)</f>
        <v>0</v>
      </c>
      <c r="S80" s="137">
        <f t="shared" ref="S80:S95" si="63">Q80*(1+MGKZ)*(1+Gewinn)*(1+SicherheitAngebot)</f>
        <v>0</v>
      </c>
      <c r="U80" s="10">
        <f>I80*$I$7+J80*$J$7+K80*$K$7+L80*$L$7+M80*$M$7+N80*$N$7+O80*$O$7+R80+S80</f>
        <v>0</v>
      </c>
      <c r="W80" s="646">
        <f t="shared" ref="W80:AB80" si="64">$H80*SUM(W81:W95)</f>
        <v>0</v>
      </c>
      <c r="X80" s="647">
        <f t="shared" si="64"/>
        <v>0</v>
      </c>
      <c r="Y80" s="648">
        <f t="shared" si="64"/>
        <v>0</v>
      </c>
      <c r="Z80" s="649">
        <f t="shared" si="64"/>
        <v>0</v>
      </c>
      <c r="AA80" s="648">
        <f t="shared" si="64"/>
        <v>0</v>
      </c>
      <c r="AB80" s="646">
        <f t="shared" si="64"/>
        <v>0</v>
      </c>
      <c r="AC80" s="258"/>
      <c r="AD80" s="646">
        <f t="shared" ref="AD80:AM80" si="65">$H80*SUM(AD81:AD95)</f>
        <v>0</v>
      </c>
      <c r="AE80" s="647">
        <f t="shared" si="65"/>
        <v>0</v>
      </c>
      <c r="AF80" s="648">
        <f t="shared" si="65"/>
        <v>0</v>
      </c>
      <c r="AG80" s="649">
        <f t="shared" si="65"/>
        <v>0</v>
      </c>
      <c r="AH80" s="648">
        <f t="shared" si="65"/>
        <v>0</v>
      </c>
      <c r="AI80" s="646">
        <f t="shared" si="65"/>
        <v>0</v>
      </c>
      <c r="AJ80" s="258"/>
      <c r="AK80" s="653">
        <f t="shared" si="65"/>
        <v>0</v>
      </c>
      <c r="AL80" s="653">
        <f t="shared" si="65"/>
        <v>0</v>
      </c>
      <c r="AM80" s="653">
        <f t="shared" si="65"/>
        <v>0</v>
      </c>
      <c r="AN80" s="227">
        <f>$H80*SUM(AN81:AN95)*(1+Gewinn)*(1+SicherheitAngebot)</f>
        <v>0</v>
      </c>
      <c r="AO80" s="227">
        <f>$H80*SUM(AO81:AO95)*(1+Gewinn)*(1+SicherheitAngebot)</f>
        <v>0</v>
      </c>
      <c r="AP80" s="227">
        <f>$H80*SUM(AP81:AP95)*(1+Gewinn)*(1+SicherheitAngebot)</f>
        <v>0</v>
      </c>
      <c r="AQ80" s="227">
        <f>$H80*SUM(AQ81:AQ95)*(1+Gewinn)*(1+SicherheitAngebot)</f>
        <v>0</v>
      </c>
      <c r="AR80" s="227">
        <f>$H80*SUM(AR81:AR95)*(1+Gewinn)*(1+SicherheitAngebot)</f>
        <v>0</v>
      </c>
      <c r="AS80" s="262"/>
      <c r="AT80" s="263">
        <f t="shared" si="39"/>
        <v>0</v>
      </c>
      <c r="AU80" s="259"/>
      <c r="AV80" s="491">
        <f>AK80*$AK$7+AL80*$AL$7+AM80*$AM$7+SUM(AN80:AR80)+AT80/Zuschläge_IBN+AT80</f>
        <v>0</v>
      </c>
      <c r="AX80" s="685">
        <f>U80+AV80</f>
        <v>0</v>
      </c>
      <c r="AZ80" s="490">
        <f>IF(H80&gt;0,U80/(1+SicherheitAngebot)*(1+Sicherheit),0)</f>
        <v>0</v>
      </c>
      <c r="BB80" s="490">
        <f>IF(H80&gt;0,AV80/(1+SicherheitAngebot)*(1+Sicherheit),0)</f>
        <v>0</v>
      </c>
      <c r="BD80" s="490">
        <f>AZ80+BB80</f>
        <v>0</v>
      </c>
      <c r="BE80" s="105"/>
      <c r="BF80" s="105"/>
      <c r="BG80" s="105"/>
      <c r="BH80" s="105"/>
      <c r="BI80" s="105"/>
      <c r="BJ80" s="105"/>
    </row>
    <row r="81" spans="2:62" ht="20.100000000000001" hidden="1" customHeight="1" outlineLevel="1">
      <c r="B81" s="99"/>
      <c r="C81" s="908"/>
      <c r="D81" s="909"/>
      <c r="E81" s="909"/>
      <c r="F81" s="910"/>
      <c r="G81" s="890"/>
      <c r="H81" s="901"/>
      <c r="I81" s="152"/>
      <c r="J81" s="152"/>
      <c r="K81" s="152"/>
      <c r="L81" s="152"/>
      <c r="M81" s="152"/>
      <c r="N81" s="152"/>
      <c r="O81" s="152"/>
      <c r="P81" s="153"/>
      <c r="Q81" s="153"/>
      <c r="R81" s="156">
        <f t="shared" si="62"/>
        <v>0</v>
      </c>
      <c r="S81" s="156">
        <f t="shared" si="63"/>
        <v>0</v>
      </c>
      <c r="U81" s="157">
        <f>I81*$I$7+J81*$J$7+K81*$K$7+L81*$L$7+M81*$M$7+N81*$N$7+O81*$O$7+R81+S81</f>
        <v>0</v>
      </c>
      <c r="W81" s="152"/>
      <c r="X81" s="152"/>
      <c r="Y81" s="152"/>
      <c r="Z81" s="152"/>
      <c r="AA81" s="152"/>
      <c r="AB81" s="152"/>
      <c r="AC81" s="347"/>
      <c r="AD81" s="152"/>
      <c r="AE81" s="152"/>
      <c r="AF81" s="152"/>
      <c r="AG81" s="152"/>
      <c r="AH81" s="152"/>
      <c r="AI81" s="152"/>
      <c r="AJ81" s="347"/>
      <c r="AK81" s="152"/>
      <c r="AL81" s="152"/>
      <c r="AM81" s="295"/>
      <c r="AN81" s="228"/>
      <c r="AO81" s="228"/>
      <c r="AP81" s="228"/>
      <c r="AQ81" s="228"/>
      <c r="AR81" s="228"/>
      <c r="AS81" s="348"/>
      <c r="AT81" s="264">
        <f t="shared" si="39"/>
        <v>0</v>
      </c>
      <c r="AU81" s="259"/>
      <c r="AV81" s="265">
        <f t="shared" ref="AV81:AV95" si="66">AK81*$AK$7+AL81*$AL$7+AM81*$AM$7+SUM(AN81:AR81)*(1+Gewinn)*(1+SicherheitAngebot)+AT81/Zuschläge_IBN+AT81</f>
        <v>0</v>
      </c>
      <c r="AX81" s="265">
        <f>U81+AV81</f>
        <v>0</v>
      </c>
      <c r="AZ81" s="492">
        <f t="shared" ref="AZ81:AZ95" si="67">U81/(1+SicherheitAngebot)*(1+Sicherheit)</f>
        <v>0</v>
      </c>
      <c r="BB81" s="492">
        <f t="shared" ref="BB81:BB95" si="68">AV81/(1+SicherheitAngebot)*(1+Sicherheit)</f>
        <v>0</v>
      </c>
      <c r="BD81" s="265">
        <f>AZ81+BB81</f>
        <v>0</v>
      </c>
      <c r="BE81" s="105"/>
      <c r="BF81" s="105"/>
      <c r="BG81" s="105"/>
      <c r="BH81" s="105"/>
      <c r="BI81" s="105"/>
      <c r="BJ81" s="105"/>
    </row>
    <row r="82" spans="2:62" ht="20.100000000000001" hidden="1" customHeight="1" outlineLevel="1">
      <c r="B82" s="100"/>
      <c r="C82" s="908"/>
      <c r="D82" s="909"/>
      <c r="E82" s="909"/>
      <c r="F82" s="910"/>
      <c r="G82" s="890"/>
      <c r="H82" s="891"/>
      <c r="I82" s="152"/>
      <c r="J82" s="152"/>
      <c r="K82" s="152"/>
      <c r="L82" s="152"/>
      <c r="M82" s="152"/>
      <c r="N82" s="152"/>
      <c r="O82" s="152"/>
      <c r="P82" s="153"/>
      <c r="Q82" s="153"/>
      <c r="R82" s="156">
        <f t="shared" si="62"/>
        <v>0</v>
      </c>
      <c r="S82" s="156">
        <f t="shared" si="63"/>
        <v>0</v>
      </c>
      <c r="U82" s="157">
        <f t="shared" ref="U82:U95" si="69">I82*$I$7+J82*$J$7+K82*$K$7+L82*$L$7+M82*$M$7+N82*$N$7+O82*$O$7+R82+S82</f>
        <v>0</v>
      </c>
      <c r="W82" s="152"/>
      <c r="X82" s="152"/>
      <c r="Y82" s="152"/>
      <c r="Z82" s="152"/>
      <c r="AA82" s="152"/>
      <c r="AB82" s="152"/>
      <c r="AC82" s="347"/>
      <c r="AD82" s="152"/>
      <c r="AE82" s="152"/>
      <c r="AF82" s="152"/>
      <c r="AG82" s="152"/>
      <c r="AH82" s="152"/>
      <c r="AI82" s="152"/>
      <c r="AJ82" s="347"/>
      <c r="AK82" s="152"/>
      <c r="AL82" s="152"/>
      <c r="AM82" s="295"/>
      <c r="AN82" s="228"/>
      <c r="AO82" s="228"/>
      <c r="AP82" s="228"/>
      <c r="AQ82" s="228"/>
      <c r="AR82" s="228"/>
      <c r="AS82" s="348"/>
      <c r="AT82" s="264">
        <f t="shared" si="39"/>
        <v>0</v>
      </c>
      <c r="AU82" s="259"/>
      <c r="AV82" s="265">
        <f t="shared" si="66"/>
        <v>0</v>
      </c>
      <c r="AX82" s="265">
        <f t="shared" ref="AX82:AX95" si="70">U82+AV82</f>
        <v>0</v>
      </c>
      <c r="AZ82" s="492">
        <f t="shared" si="67"/>
        <v>0</v>
      </c>
      <c r="BB82" s="492">
        <f t="shared" si="68"/>
        <v>0</v>
      </c>
      <c r="BD82" s="265">
        <f t="shared" ref="BD82:BD95" si="71">AZ82+BB82</f>
        <v>0</v>
      </c>
      <c r="BE82" s="105"/>
      <c r="BF82" s="105"/>
      <c r="BG82" s="105"/>
      <c r="BH82" s="105"/>
      <c r="BI82" s="105"/>
      <c r="BJ82" s="105"/>
    </row>
    <row r="83" spans="2:62" ht="20.100000000000001" hidden="1" customHeight="1" outlineLevel="1">
      <c r="B83" s="100"/>
      <c r="C83" s="908"/>
      <c r="D83" s="909"/>
      <c r="E83" s="909"/>
      <c r="F83" s="910"/>
      <c r="G83" s="890"/>
      <c r="H83" s="891"/>
      <c r="I83" s="152"/>
      <c r="J83" s="152"/>
      <c r="K83" s="152"/>
      <c r="L83" s="152"/>
      <c r="M83" s="152"/>
      <c r="N83" s="152"/>
      <c r="O83" s="152"/>
      <c r="P83" s="153"/>
      <c r="Q83" s="153"/>
      <c r="R83" s="156">
        <f t="shared" si="62"/>
        <v>0</v>
      </c>
      <c r="S83" s="156">
        <f t="shared" si="63"/>
        <v>0</v>
      </c>
      <c r="U83" s="157">
        <f t="shared" si="69"/>
        <v>0</v>
      </c>
      <c r="W83" s="152"/>
      <c r="X83" s="152"/>
      <c r="Y83" s="152"/>
      <c r="Z83" s="152"/>
      <c r="AA83" s="152"/>
      <c r="AB83" s="152"/>
      <c r="AC83" s="347"/>
      <c r="AD83" s="152"/>
      <c r="AE83" s="152"/>
      <c r="AF83" s="152"/>
      <c r="AG83" s="152"/>
      <c r="AH83" s="152"/>
      <c r="AI83" s="152"/>
      <c r="AJ83" s="347"/>
      <c r="AK83" s="152"/>
      <c r="AL83" s="152"/>
      <c r="AM83" s="295"/>
      <c r="AN83" s="228"/>
      <c r="AO83" s="228"/>
      <c r="AP83" s="228"/>
      <c r="AQ83" s="228"/>
      <c r="AR83" s="228"/>
      <c r="AS83" s="348"/>
      <c r="AT83" s="264">
        <f t="shared" si="39"/>
        <v>0</v>
      </c>
      <c r="AU83" s="259"/>
      <c r="AV83" s="265">
        <f t="shared" si="66"/>
        <v>0</v>
      </c>
      <c r="AX83" s="265">
        <f t="shared" si="70"/>
        <v>0</v>
      </c>
      <c r="AZ83" s="492">
        <f t="shared" si="67"/>
        <v>0</v>
      </c>
      <c r="BB83" s="492">
        <f t="shared" si="68"/>
        <v>0</v>
      </c>
      <c r="BD83" s="265">
        <f t="shared" si="71"/>
        <v>0</v>
      </c>
      <c r="BE83" s="105"/>
      <c r="BF83" s="105"/>
      <c r="BG83" s="105"/>
      <c r="BH83" s="105"/>
      <c r="BI83" s="105"/>
      <c r="BJ83" s="105"/>
    </row>
    <row r="84" spans="2:62" ht="20.100000000000001" hidden="1" customHeight="1" outlineLevel="1">
      <c r="B84" s="100"/>
      <c r="C84" s="908"/>
      <c r="D84" s="909"/>
      <c r="E84" s="909"/>
      <c r="F84" s="910"/>
      <c r="G84" s="890"/>
      <c r="H84" s="891"/>
      <c r="I84" s="152"/>
      <c r="J84" s="152"/>
      <c r="K84" s="152"/>
      <c r="L84" s="152"/>
      <c r="M84" s="152"/>
      <c r="N84" s="152"/>
      <c r="O84" s="152"/>
      <c r="P84" s="153"/>
      <c r="Q84" s="153"/>
      <c r="R84" s="156">
        <f t="shared" si="62"/>
        <v>0</v>
      </c>
      <c r="S84" s="156">
        <f t="shared" si="63"/>
        <v>0</v>
      </c>
      <c r="U84" s="157">
        <f t="shared" si="69"/>
        <v>0</v>
      </c>
      <c r="W84" s="152"/>
      <c r="X84" s="152"/>
      <c r="Y84" s="152"/>
      <c r="Z84" s="152"/>
      <c r="AA84" s="152"/>
      <c r="AB84" s="152"/>
      <c r="AC84" s="347"/>
      <c r="AD84" s="152"/>
      <c r="AE84" s="152"/>
      <c r="AF84" s="152"/>
      <c r="AG84" s="152"/>
      <c r="AH84" s="152"/>
      <c r="AI84" s="152"/>
      <c r="AJ84" s="347"/>
      <c r="AK84" s="152"/>
      <c r="AL84" s="152"/>
      <c r="AM84" s="295"/>
      <c r="AN84" s="228"/>
      <c r="AO84" s="228"/>
      <c r="AP84" s="228"/>
      <c r="AQ84" s="228"/>
      <c r="AR84" s="228"/>
      <c r="AS84" s="348"/>
      <c r="AT84" s="264">
        <f t="shared" si="39"/>
        <v>0</v>
      </c>
      <c r="AU84" s="259"/>
      <c r="AV84" s="265">
        <f t="shared" si="66"/>
        <v>0</v>
      </c>
      <c r="AX84" s="265">
        <f t="shared" si="70"/>
        <v>0</v>
      </c>
      <c r="AZ84" s="492">
        <f t="shared" si="67"/>
        <v>0</v>
      </c>
      <c r="BB84" s="492">
        <f t="shared" si="68"/>
        <v>0</v>
      </c>
      <c r="BD84" s="265">
        <f t="shared" si="71"/>
        <v>0</v>
      </c>
      <c r="BE84" s="105"/>
      <c r="BF84" s="105"/>
      <c r="BG84" s="105"/>
      <c r="BH84" s="105"/>
      <c r="BI84" s="105"/>
      <c r="BJ84" s="105"/>
    </row>
    <row r="85" spans="2:62" ht="20.100000000000001" hidden="1" customHeight="1" outlineLevel="1">
      <c r="B85" s="100"/>
      <c r="C85" s="908"/>
      <c r="D85" s="909"/>
      <c r="E85" s="909"/>
      <c r="F85" s="910"/>
      <c r="G85" s="890"/>
      <c r="H85" s="891"/>
      <c r="I85" s="152"/>
      <c r="J85" s="152"/>
      <c r="K85" s="152"/>
      <c r="L85" s="152"/>
      <c r="M85" s="152"/>
      <c r="N85" s="152"/>
      <c r="O85" s="152"/>
      <c r="P85" s="153"/>
      <c r="Q85" s="153"/>
      <c r="R85" s="156">
        <f t="shared" si="62"/>
        <v>0</v>
      </c>
      <c r="S85" s="156">
        <f t="shared" si="63"/>
        <v>0</v>
      </c>
      <c r="U85" s="157">
        <f t="shared" si="69"/>
        <v>0</v>
      </c>
      <c r="W85" s="152"/>
      <c r="X85" s="152"/>
      <c r="Y85" s="152"/>
      <c r="Z85" s="152"/>
      <c r="AA85" s="152"/>
      <c r="AB85" s="152"/>
      <c r="AC85" s="347"/>
      <c r="AD85" s="152"/>
      <c r="AE85" s="152"/>
      <c r="AF85" s="152"/>
      <c r="AG85" s="152"/>
      <c r="AH85" s="152"/>
      <c r="AI85" s="152"/>
      <c r="AJ85" s="347"/>
      <c r="AK85" s="152"/>
      <c r="AL85" s="152"/>
      <c r="AM85" s="295"/>
      <c r="AN85" s="228"/>
      <c r="AO85" s="228"/>
      <c r="AP85" s="228"/>
      <c r="AQ85" s="228"/>
      <c r="AR85" s="228"/>
      <c r="AS85" s="348"/>
      <c r="AT85" s="264">
        <f t="shared" si="39"/>
        <v>0</v>
      </c>
      <c r="AU85" s="259"/>
      <c r="AV85" s="265">
        <f t="shared" si="66"/>
        <v>0</v>
      </c>
      <c r="AX85" s="265">
        <f t="shared" si="70"/>
        <v>0</v>
      </c>
      <c r="AZ85" s="492">
        <f t="shared" si="67"/>
        <v>0</v>
      </c>
      <c r="BB85" s="492">
        <f t="shared" si="68"/>
        <v>0</v>
      </c>
      <c r="BD85" s="265">
        <f t="shared" si="71"/>
        <v>0</v>
      </c>
      <c r="BE85" s="105"/>
      <c r="BF85" s="105"/>
      <c r="BG85" s="105"/>
      <c r="BH85" s="105"/>
      <c r="BI85" s="105"/>
      <c r="BJ85" s="105"/>
    </row>
    <row r="86" spans="2:62" ht="20.100000000000001" hidden="1" customHeight="1" outlineLevel="1">
      <c r="B86" s="100"/>
      <c r="C86" s="908"/>
      <c r="D86" s="909"/>
      <c r="E86" s="909"/>
      <c r="F86" s="910"/>
      <c r="G86" s="890"/>
      <c r="H86" s="891"/>
      <c r="I86" s="152"/>
      <c r="J86" s="152"/>
      <c r="K86" s="152"/>
      <c r="L86" s="152"/>
      <c r="M86" s="152"/>
      <c r="N86" s="152"/>
      <c r="O86" s="152"/>
      <c r="P86" s="153"/>
      <c r="Q86" s="153"/>
      <c r="R86" s="156">
        <f t="shared" si="62"/>
        <v>0</v>
      </c>
      <c r="S86" s="156">
        <f t="shared" si="63"/>
        <v>0</v>
      </c>
      <c r="U86" s="157">
        <f t="shared" si="69"/>
        <v>0</v>
      </c>
      <c r="W86" s="152"/>
      <c r="X86" s="152"/>
      <c r="Y86" s="152"/>
      <c r="Z86" s="152"/>
      <c r="AA86" s="152"/>
      <c r="AB86" s="152"/>
      <c r="AC86" s="347"/>
      <c r="AD86" s="152"/>
      <c r="AE86" s="152"/>
      <c r="AF86" s="152"/>
      <c r="AG86" s="152"/>
      <c r="AH86" s="152"/>
      <c r="AI86" s="152"/>
      <c r="AJ86" s="347"/>
      <c r="AK86" s="152"/>
      <c r="AL86" s="152"/>
      <c r="AM86" s="295"/>
      <c r="AN86" s="228"/>
      <c r="AO86" s="228"/>
      <c r="AP86" s="228"/>
      <c r="AQ86" s="228"/>
      <c r="AR86" s="228"/>
      <c r="AS86" s="348"/>
      <c r="AT86" s="264">
        <f t="shared" si="39"/>
        <v>0</v>
      </c>
      <c r="AU86" s="259"/>
      <c r="AV86" s="265">
        <f t="shared" si="66"/>
        <v>0</v>
      </c>
      <c r="AX86" s="265">
        <f t="shared" si="70"/>
        <v>0</v>
      </c>
      <c r="AZ86" s="492">
        <f t="shared" si="67"/>
        <v>0</v>
      </c>
      <c r="BB86" s="492">
        <f t="shared" si="68"/>
        <v>0</v>
      </c>
      <c r="BD86" s="265">
        <f t="shared" si="71"/>
        <v>0</v>
      </c>
      <c r="BE86" s="105"/>
      <c r="BF86" s="105"/>
      <c r="BG86" s="105"/>
      <c r="BH86" s="105"/>
      <c r="BI86" s="105"/>
      <c r="BJ86" s="105"/>
    </row>
    <row r="87" spans="2:62" ht="20.100000000000001" hidden="1" customHeight="1" outlineLevel="1">
      <c r="B87" s="100"/>
      <c r="C87" s="908"/>
      <c r="D87" s="909"/>
      <c r="E87" s="909"/>
      <c r="F87" s="910"/>
      <c r="G87" s="890"/>
      <c r="H87" s="891"/>
      <c r="I87" s="152"/>
      <c r="J87" s="152"/>
      <c r="K87" s="152"/>
      <c r="L87" s="152"/>
      <c r="M87" s="152"/>
      <c r="N87" s="152"/>
      <c r="O87" s="152"/>
      <c r="P87" s="153"/>
      <c r="Q87" s="153"/>
      <c r="R87" s="156">
        <f t="shared" si="62"/>
        <v>0</v>
      </c>
      <c r="S87" s="156">
        <f t="shared" si="63"/>
        <v>0</v>
      </c>
      <c r="U87" s="157">
        <f t="shared" si="69"/>
        <v>0</v>
      </c>
      <c r="W87" s="152"/>
      <c r="X87" s="152"/>
      <c r="Y87" s="152"/>
      <c r="Z87" s="152"/>
      <c r="AA87" s="152"/>
      <c r="AB87" s="152"/>
      <c r="AC87" s="347"/>
      <c r="AD87" s="152"/>
      <c r="AE87" s="152"/>
      <c r="AF87" s="152"/>
      <c r="AG87" s="152"/>
      <c r="AH87" s="152"/>
      <c r="AI87" s="152"/>
      <c r="AJ87" s="347"/>
      <c r="AK87" s="152"/>
      <c r="AL87" s="152"/>
      <c r="AM87" s="295"/>
      <c r="AN87" s="228"/>
      <c r="AO87" s="228"/>
      <c r="AP87" s="228"/>
      <c r="AQ87" s="228"/>
      <c r="AR87" s="228"/>
      <c r="AS87" s="348"/>
      <c r="AT87" s="264">
        <f t="shared" si="39"/>
        <v>0</v>
      </c>
      <c r="AU87" s="259"/>
      <c r="AV87" s="265">
        <f t="shared" si="66"/>
        <v>0</v>
      </c>
      <c r="AX87" s="265">
        <f t="shared" si="70"/>
        <v>0</v>
      </c>
      <c r="AZ87" s="492">
        <f t="shared" si="67"/>
        <v>0</v>
      </c>
      <c r="BB87" s="492">
        <f t="shared" si="68"/>
        <v>0</v>
      </c>
      <c r="BD87" s="265">
        <f t="shared" si="71"/>
        <v>0</v>
      </c>
      <c r="BE87" s="105"/>
      <c r="BF87" s="105"/>
      <c r="BG87" s="105"/>
      <c r="BH87" s="105"/>
      <c r="BI87" s="105"/>
      <c r="BJ87" s="105"/>
    </row>
    <row r="88" spans="2:62" ht="20.100000000000001" hidden="1" customHeight="1" outlineLevel="1">
      <c r="B88" s="100"/>
      <c r="C88" s="908"/>
      <c r="D88" s="909"/>
      <c r="E88" s="909"/>
      <c r="F88" s="910"/>
      <c r="G88" s="890"/>
      <c r="H88" s="891"/>
      <c r="I88" s="152"/>
      <c r="J88" s="152"/>
      <c r="K88" s="152"/>
      <c r="L88" s="152"/>
      <c r="M88" s="152"/>
      <c r="N88" s="152"/>
      <c r="O88" s="152"/>
      <c r="P88" s="153"/>
      <c r="Q88" s="153"/>
      <c r="R88" s="156">
        <f t="shared" si="62"/>
        <v>0</v>
      </c>
      <c r="S88" s="156">
        <f t="shared" si="63"/>
        <v>0</v>
      </c>
      <c r="U88" s="157">
        <f t="shared" si="69"/>
        <v>0</v>
      </c>
      <c r="W88" s="152"/>
      <c r="X88" s="152"/>
      <c r="Y88" s="152"/>
      <c r="Z88" s="152"/>
      <c r="AA88" s="152"/>
      <c r="AB88" s="152"/>
      <c r="AC88" s="347"/>
      <c r="AD88" s="152"/>
      <c r="AE88" s="152"/>
      <c r="AF88" s="152"/>
      <c r="AG88" s="152"/>
      <c r="AH88" s="152"/>
      <c r="AI88" s="152"/>
      <c r="AJ88" s="347"/>
      <c r="AK88" s="152"/>
      <c r="AL88" s="152"/>
      <c r="AM88" s="295"/>
      <c r="AN88" s="228"/>
      <c r="AO88" s="228"/>
      <c r="AP88" s="228"/>
      <c r="AQ88" s="228"/>
      <c r="AR88" s="228"/>
      <c r="AS88" s="348"/>
      <c r="AT88" s="264">
        <f t="shared" si="39"/>
        <v>0</v>
      </c>
      <c r="AU88" s="259"/>
      <c r="AV88" s="265">
        <f t="shared" si="66"/>
        <v>0</v>
      </c>
      <c r="AX88" s="265">
        <f t="shared" si="70"/>
        <v>0</v>
      </c>
      <c r="AZ88" s="492">
        <f t="shared" si="67"/>
        <v>0</v>
      </c>
      <c r="BB88" s="492">
        <f t="shared" si="68"/>
        <v>0</v>
      </c>
      <c r="BD88" s="265">
        <f t="shared" si="71"/>
        <v>0</v>
      </c>
      <c r="BE88" s="105"/>
      <c r="BF88" s="105"/>
      <c r="BG88" s="105"/>
      <c r="BH88" s="105"/>
      <c r="BI88" s="105"/>
      <c r="BJ88" s="105"/>
    </row>
    <row r="89" spans="2:62" ht="20.100000000000001" hidden="1" customHeight="1" outlineLevel="1">
      <c r="B89" s="100"/>
      <c r="C89" s="908"/>
      <c r="D89" s="909"/>
      <c r="E89" s="909"/>
      <c r="F89" s="910"/>
      <c r="G89" s="890"/>
      <c r="H89" s="891"/>
      <c r="I89" s="152"/>
      <c r="J89" s="152"/>
      <c r="K89" s="152"/>
      <c r="L89" s="152"/>
      <c r="M89" s="152"/>
      <c r="N89" s="152"/>
      <c r="O89" s="152"/>
      <c r="P89" s="153"/>
      <c r="Q89" s="153"/>
      <c r="R89" s="156">
        <f t="shared" si="62"/>
        <v>0</v>
      </c>
      <c r="S89" s="156">
        <f t="shared" si="63"/>
        <v>0</v>
      </c>
      <c r="U89" s="157">
        <f t="shared" si="69"/>
        <v>0</v>
      </c>
      <c r="W89" s="152"/>
      <c r="X89" s="152"/>
      <c r="Y89" s="152"/>
      <c r="Z89" s="152"/>
      <c r="AA89" s="152"/>
      <c r="AB89" s="152"/>
      <c r="AC89" s="347"/>
      <c r="AD89" s="152"/>
      <c r="AE89" s="152"/>
      <c r="AF89" s="152"/>
      <c r="AG89" s="152"/>
      <c r="AH89" s="152"/>
      <c r="AI89" s="152"/>
      <c r="AJ89" s="347"/>
      <c r="AK89" s="152"/>
      <c r="AL89" s="152"/>
      <c r="AM89" s="295"/>
      <c r="AN89" s="228"/>
      <c r="AO89" s="228"/>
      <c r="AP89" s="228"/>
      <c r="AQ89" s="228"/>
      <c r="AR89" s="228"/>
      <c r="AS89" s="348"/>
      <c r="AT89" s="264">
        <f t="shared" si="39"/>
        <v>0</v>
      </c>
      <c r="AU89" s="259"/>
      <c r="AV89" s="265">
        <f t="shared" si="66"/>
        <v>0</v>
      </c>
      <c r="AX89" s="265">
        <f t="shared" si="70"/>
        <v>0</v>
      </c>
      <c r="AZ89" s="492">
        <f t="shared" si="67"/>
        <v>0</v>
      </c>
      <c r="BB89" s="492">
        <f t="shared" si="68"/>
        <v>0</v>
      </c>
      <c r="BD89" s="265">
        <f t="shared" si="71"/>
        <v>0</v>
      </c>
      <c r="BE89" s="105"/>
      <c r="BF89" s="105"/>
      <c r="BG89" s="105"/>
      <c r="BH89" s="105"/>
      <c r="BI89" s="105"/>
      <c r="BJ89" s="105"/>
    </row>
    <row r="90" spans="2:62" ht="20.100000000000001" hidden="1" customHeight="1" outlineLevel="1">
      <c r="B90" s="100"/>
      <c r="C90" s="908"/>
      <c r="D90" s="909"/>
      <c r="E90" s="909"/>
      <c r="F90" s="910"/>
      <c r="G90" s="890"/>
      <c r="H90" s="891"/>
      <c r="I90" s="152"/>
      <c r="J90" s="152"/>
      <c r="K90" s="152"/>
      <c r="L90" s="152"/>
      <c r="M90" s="152"/>
      <c r="N90" s="152"/>
      <c r="O90" s="152"/>
      <c r="P90" s="153"/>
      <c r="Q90" s="153"/>
      <c r="R90" s="156">
        <f t="shared" si="62"/>
        <v>0</v>
      </c>
      <c r="S90" s="156">
        <f t="shared" si="63"/>
        <v>0</v>
      </c>
      <c r="U90" s="157">
        <f t="shared" si="69"/>
        <v>0</v>
      </c>
      <c r="W90" s="152"/>
      <c r="X90" s="152"/>
      <c r="Y90" s="152"/>
      <c r="Z90" s="152"/>
      <c r="AA90" s="152"/>
      <c r="AB90" s="152"/>
      <c r="AC90" s="347"/>
      <c r="AD90" s="152"/>
      <c r="AE90" s="152"/>
      <c r="AF90" s="152"/>
      <c r="AG90" s="152"/>
      <c r="AH90" s="152"/>
      <c r="AI90" s="152"/>
      <c r="AJ90" s="347"/>
      <c r="AK90" s="152"/>
      <c r="AL90" s="152"/>
      <c r="AM90" s="295"/>
      <c r="AN90" s="228"/>
      <c r="AO90" s="228"/>
      <c r="AP90" s="228"/>
      <c r="AQ90" s="228"/>
      <c r="AR90" s="228"/>
      <c r="AS90" s="348"/>
      <c r="AT90" s="264">
        <f t="shared" si="39"/>
        <v>0</v>
      </c>
      <c r="AU90" s="259"/>
      <c r="AV90" s="265">
        <f t="shared" si="66"/>
        <v>0</v>
      </c>
      <c r="AX90" s="265">
        <f t="shared" si="70"/>
        <v>0</v>
      </c>
      <c r="AZ90" s="492">
        <f t="shared" si="67"/>
        <v>0</v>
      </c>
      <c r="BB90" s="492">
        <f t="shared" si="68"/>
        <v>0</v>
      </c>
      <c r="BD90" s="265">
        <f t="shared" si="71"/>
        <v>0</v>
      </c>
      <c r="BE90" s="105"/>
      <c r="BF90" s="105"/>
      <c r="BG90" s="105"/>
      <c r="BH90" s="105"/>
      <c r="BI90" s="105"/>
      <c r="BJ90" s="105"/>
    </row>
    <row r="91" spans="2:62" ht="20.100000000000001" hidden="1" customHeight="1" outlineLevel="1">
      <c r="B91" s="100"/>
      <c r="C91" s="908"/>
      <c r="D91" s="909"/>
      <c r="E91" s="909"/>
      <c r="F91" s="910"/>
      <c r="G91" s="890"/>
      <c r="H91" s="891"/>
      <c r="I91" s="152"/>
      <c r="J91" s="152"/>
      <c r="K91" s="152"/>
      <c r="L91" s="152"/>
      <c r="M91" s="152"/>
      <c r="N91" s="152"/>
      <c r="O91" s="152"/>
      <c r="P91" s="153"/>
      <c r="Q91" s="153"/>
      <c r="R91" s="156">
        <f t="shared" si="62"/>
        <v>0</v>
      </c>
      <c r="S91" s="156">
        <f t="shared" si="63"/>
        <v>0</v>
      </c>
      <c r="U91" s="157">
        <f t="shared" si="69"/>
        <v>0</v>
      </c>
      <c r="W91" s="152"/>
      <c r="X91" s="152"/>
      <c r="Y91" s="152"/>
      <c r="Z91" s="152"/>
      <c r="AA91" s="152"/>
      <c r="AB91" s="152"/>
      <c r="AC91" s="347"/>
      <c r="AD91" s="152"/>
      <c r="AE91" s="152"/>
      <c r="AF91" s="152"/>
      <c r="AG91" s="152"/>
      <c r="AH91" s="152"/>
      <c r="AI91" s="152"/>
      <c r="AJ91" s="347"/>
      <c r="AK91" s="152"/>
      <c r="AL91" s="152"/>
      <c r="AM91" s="295"/>
      <c r="AN91" s="228"/>
      <c r="AO91" s="228"/>
      <c r="AP91" s="228"/>
      <c r="AQ91" s="228"/>
      <c r="AR91" s="228"/>
      <c r="AS91" s="348"/>
      <c r="AT91" s="264">
        <f t="shared" si="39"/>
        <v>0</v>
      </c>
      <c r="AU91" s="259"/>
      <c r="AV91" s="265">
        <f t="shared" si="66"/>
        <v>0</v>
      </c>
      <c r="AX91" s="265">
        <f t="shared" si="70"/>
        <v>0</v>
      </c>
      <c r="AZ91" s="492">
        <f t="shared" si="67"/>
        <v>0</v>
      </c>
      <c r="BB91" s="492">
        <f t="shared" si="68"/>
        <v>0</v>
      </c>
      <c r="BD91" s="265">
        <f t="shared" si="71"/>
        <v>0</v>
      </c>
      <c r="BE91" s="105"/>
      <c r="BF91" s="105"/>
      <c r="BG91" s="105"/>
      <c r="BH91" s="105"/>
      <c r="BI91" s="105"/>
      <c r="BJ91" s="105"/>
    </row>
    <row r="92" spans="2:62" ht="20.100000000000001" hidden="1" customHeight="1" outlineLevel="1">
      <c r="B92" s="100"/>
      <c r="C92" s="908"/>
      <c r="D92" s="909"/>
      <c r="E92" s="909"/>
      <c r="F92" s="910"/>
      <c r="G92" s="890"/>
      <c r="H92" s="891"/>
      <c r="I92" s="152"/>
      <c r="J92" s="152"/>
      <c r="K92" s="152"/>
      <c r="L92" s="152"/>
      <c r="M92" s="152"/>
      <c r="N92" s="152"/>
      <c r="O92" s="152"/>
      <c r="P92" s="153"/>
      <c r="Q92" s="153"/>
      <c r="R92" s="156">
        <f t="shared" si="62"/>
        <v>0</v>
      </c>
      <c r="S92" s="156">
        <f t="shared" si="63"/>
        <v>0</v>
      </c>
      <c r="U92" s="157">
        <f t="shared" si="69"/>
        <v>0</v>
      </c>
      <c r="W92" s="152"/>
      <c r="X92" s="152"/>
      <c r="Y92" s="152"/>
      <c r="Z92" s="152"/>
      <c r="AA92" s="152"/>
      <c r="AB92" s="152"/>
      <c r="AC92" s="347"/>
      <c r="AD92" s="152"/>
      <c r="AE92" s="152"/>
      <c r="AF92" s="152"/>
      <c r="AG92" s="152"/>
      <c r="AH92" s="152"/>
      <c r="AI92" s="152"/>
      <c r="AJ92" s="347"/>
      <c r="AK92" s="152"/>
      <c r="AL92" s="152"/>
      <c r="AM92" s="295"/>
      <c r="AN92" s="228"/>
      <c r="AO92" s="228"/>
      <c r="AP92" s="228"/>
      <c r="AQ92" s="228"/>
      <c r="AR92" s="228"/>
      <c r="AS92" s="348"/>
      <c r="AT92" s="264">
        <f t="shared" si="39"/>
        <v>0</v>
      </c>
      <c r="AU92" s="259"/>
      <c r="AV92" s="265">
        <f t="shared" si="66"/>
        <v>0</v>
      </c>
      <c r="AX92" s="265">
        <f t="shared" si="70"/>
        <v>0</v>
      </c>
      <c r="AZ92" s="492">
        <f t="shared" si="67"/>
        <v>0</v>
      </c>
      <c r="BB92" s="492">
        <f t="shared" si="68"/>
        <v>0</v>
      </c>
      <c r="BD92" s="265">
        <f t="shared" si="71"/>
        <v>0</v>
      </c>
      <c r="BE92" s="105"/>
      <c r="BF92" s="105"/>
      <c r="BG92" s="105"/>
      <c r="BH92" s="105"/>
      <c r="BI92" s="105"/>
      <c r="BJ92" s="105"/>
    </row>
    <row r="93" spans="2:62" ht="20.100000000000001" hidden="1" customHeight="1" outlineLevel="1">
      <c r="B93" s="100"/>
      <c r="C93" s="908"/>
      <c r="D93" s="909"/>
      <c r="E93" s="909"/>
      <c r="F93" s="910"/>
      <c r="G93" s="890"/>
      <c r="H93" s="891"/>
      <c r="I93" s="152"/>
      <c r="J93" s="152"/>
      <c r="K93" s="152"/>
      <c r="L93" s="152"/>
      <c r="M93" s="152"/>
      <c r="N93" s="152"/>
      <c r="O93" s="152"/>
      <c r="P93" s="153"/>
      <c r="Q93" s="153"/>
      <c r="R93" s="156">
        <f t="shared" si="62"/>
        <v>0</v>
      </c>
      <c r="S93" s="156">
        <f t="shared" si="63"/>
        <v>0</v>
      </c>
      <c r="U93" s="157">
        <f t="shared" si="69"/>
        <v>0</v>
      </c>
      <c r="W93" s="152"/>
      <c r="X93" s="152"/>
      <c r="Y93" s="152"/>
      <c r="Z93" s="152"/>
      <c r="AA93" s="152"/>
      <c r="AB93" s="152"/>
      <c r="AC93" s="347"/>
      <c r="AD93" s="152"/>
      <c r="AE93" s="152"/>
      <c r="AF93" s="152"/>
      <c r="AG93" s="152"/>
      <c r="AH93" s="152"/>
      <c r="AI93" s="152"/>
      <c r="AJ93" s="347"/>
      <c r="AK93" s="152"/>
      <c r="AL93" s="152"/>
      <c r="AM93" s="295"/>
      <c r="AN93" s="228"/>
      <c r="AO93" s="228"/>
      <c r="AP93" s="228"/>
      <c r="AQ93" s="228"/>
      <c r="AR93" s="228"/>
      <c r="AS93" s="348"/>
      <c r="AT93" s="264">
        <f t="shared" si="39"/>
        <v>0</v>
      </c>
      <c r="AU93" s="259"/>
      <c r="AV93" s="265">
        <f t="shared" si="66"/>
        <v>0</v>
      </c>
      <c r="AX93" s="265">
        <f t="shared" si="70"/>
        <v>0</v>
      </c>
      <c r="AZ93" s="492">
        <f t="shared" si="67"/>
        <v>0</v>
      </c>
      <c r="BB93" s="492">
        <f t="shared" si="68"/>
        <v>0</v>
      </c>
      <c r="BD93" s="265">
        <f t="shared" si="71"/>
        <v>0</v>
      </c>
      <c r="BE93" s="105"/>
      <c r="BF93" s="105"/>
      <c r="BG93" s="105"/>
      <c r="BH93" s="105"/>
      <c r="BI93" s="105"/>
      <c r="BJ93" s="105"/>
    </row>
    <row r="94" spans="2:62" ht="20.100000000000001" hidden="1" customHeight="1" outlineLevel="1">
      <c r="B94" s="100"/>
      <c r="C94" s="908"/>
      <c r="D94" s="909"/>
      <c r="E94" s="909"/>
      <c r="F94" s="910"/>
      <c r="G94" s="890"/>
      <c r="H94" s="891"/>
      <c r="I94" s="152"/>
      <c r="J94" s="152"/>
      <c r="K94" s="152"/>
      <c r="L94" s="152"/>
      <c r="M94" s="152"/>
      <c r="N94" s="152"/>
      <c r="O94" s="152"/>
      <c r="P94" s="153"/>
      <c r="Q94" s="153"/>
      <c r="R94" s="156">
        <f t="shared" si="62"/>
        <v>0</v>
      </c>
      <c r="S94" s="156">
        <f t="shared" si="63"/>
        <v>0</v>
      </c>
      <c r="U94" s="157">
        <f t="shared" si="69"/>
        <v>0</v>
      </c>
      <c r="W94" s="152"/>
      <c r="X94" s="152"/>
      <c r="Y94" s="152"/>
      <c r="Z94" s="152"/>
      <c r="AA94" s="152"/>
      <c r="AB94" s="152"/>
      <c r="AC94" s="347"/>
      <c r="AD94" s="152"/>
      <c r="AE94" s="152"/>
      <c r="AF94" s="152"/>
      <c r="AG94" s="152"/>
      <c r="AH94" s="152"/>
      <c r="AI94" s="152"/>
      <c r="AJ94" s="347"/>
      <c r="AK94" s="152"/>
      <c r="AL94" s="152"/>
      <c r="AM94" s="295"/>
      <c r="AN94" s="228"/>
      <c r="AO94" s="228"/>
      <c r="AP94" s="228"/>
      <c r="AQ94" s="228"/>
      <c r="AR94" s="228"/>
      <c r="AS94" s="348"/>
      <c r="AT94" s="264">
        <f t="shared" si="39"/>
        <v>0</v>
      </c>
      <c r="AU94" s="259"/>
      <c r="AV94" s="265">
        <f t="shared" si="66"/>
        <v>0</v>
      </c>
      <c r="AX94" s="265">
        <f t="shared" si="70"/>
        <v>0</v>
      </c>
      <c r="AZ94" s="492">
        <f t="shared" si="67"/>
        <v>0</v>
      </c>
      <c r="BB94" s="492">
        <f t="shared" si="68"/>
        <v>0</v>
      </c>
      <c r="BD94" s="265">
        <f t="shared" si="71"/>
        <v>0</v>
      </c>
      <c r="BE94" s="105"/>
      <c r="BF94" s="105"/>
      <c r="BG94" s="105"/>
      <c r="BH94" s="105"/>
      <c r="BI94" s="105"/>
      <c r="BJ94" s="105"/>
    </row>
    <row r="95" spans="2:62" ht="20.100000000000001" hidden="1" customHeight="1" outlineLevel="1">
      <c r="B95" s="100"/>
      <c r="C95" s="908"/>
      <c r="D95" s="909"/>
      <c r="E95" s="909"/>
      <c r="F95" s="910"/>
      <c r="G95" s="890"/>
      <c r="H95" s="891"/>
      <c r="I95" s="152"/>
      <c r="J95" s="152"/>
      <c r="K95" s="152"/>
      <c r="L95" s="152"/>
      <c r="M95" s="152"/>
      <c r="N95" s="152"/>
      <c r="O95" s="152"/>
      <c r="P95" s="153"/>
      <c r="Q95" s="153"/>
      <c r="R95" s="156">
        <f t="shared" si="62"/>
        <v>0</v>
      </c>
      <c r="S95" s="156">
        <f t="shared" si="63"/>
        <v>0</v>
      </c>
      <c r="U95" s="157">
        <f t="shared" si="69"/>
        <v>0</v>
      </c>
      <c r="W95" s="152"/>
      <c r="X95" s="152"/>
      <c r="Y95" s="152"/>
      <c r="Z95" s="152"/>
      <c r="AA95" s="152"/>
      <c r="AB95" s="152"/>
      <c r="AC95" s="347"/>
      <c r="AD95" s="152"/>
      <c r="AE95" s="152"/>
      <c r="AF95" s="152"/>
      <c r="AG95" s="152"/>
      <c r="AH95" s="152"/>
      <c r="AI95" s="152"/>
      <c r="AJ95" s="347"/>
      <c r="AK95" s="152"/>
      <c r="AL95" s="152"/>
      <c r="AM95" s="295"/>
      <c r="AN95" s="228"/>
      <c r="AO95" s="228"/>
      <c r="AP95" s="228"/>
      <c r="AQ95" s="228"/>
      <c r="AR95" s="228"/>
      <c r="AS95" s="348"/>
      <c r="AT95" s="264">
        <f t="shared" si="39"/>
        <v>0</v>
      </c>
      <c r="AU95" s="259"/>
      <c r="AV95" s="265">
        <f t="shared" si="66"/>
        <v>0</v>
      </c>
      <c r="AX95" s="265">
        <f t="shared" si="70"/>
        <v>0</v>
      </c>
      <c r="AZ95" s="492">
        <f t="shared" si="67"/>
        <v>0</v>
      </c>
      <c r="BB95" s="492">
        <f t="shared" si="68"/>
        <v>0</v>
      </c>
      <c r="BD95" s="265">
        <f t="shared" si="71"/>
        <v>0</v>
      </c>
      <c r="BE95" s="105"/>
      <c r="BF95" s="105"/>
      <c r="BG95" s="105"/>
      <c r="BH95" s="105"/>
      <c r="BI95" s="105"/>
      <c r="BJ95" s="105"/>
    </row>
    <row r="96" spans="2:62" ht="9.9499999999999993" hidden="1" customHeight="1" outlineLevel="1">
      <c r="B96" s="101"/>
      <c r="C96" s="208"/>
      <c r="D96" s="208"/>
      <c r="E96" s="208"/>
      <c r="F96" s="208"/>
      <c r="G96" s="237"/>
      <c r="H96" s="207"/>
      <c r="I96" s="257"/>
      <c r="J96" s="257"/>
      <c r="K96" s="257"/>
      <c r="L96" s="257"/>
      <c r="M96" s="257"/>
      <c r="N96" s="257"/>
      <c r="O96" s="257"/>
      <c r="P96" s="256"/>
      <c r="Q96" s="102"/>
      <c r="R96" s="102"/>
      <c r="S96" s="102"/>
      <c r="U96" s="98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Z96" s="493"/>
      <c r="BE96" s="105"/>
      <c r="BF96" s="105"/>
      <c r="BG96" s="105"/>
      <c r="BH96" s="105"/>
      <c r="BI96" s="105"/>
      <c r="BJ96" s="105"/>
    </row>
    <row r="97" spans="2:62" ht="20.100000000000001" customHeight="1" collapsed="1">
      <c r="B97" s="151">
        <f>B80+1</f>
        <v>6</v>
      </c>
      <c r="C97" s="916"/>
      <c r="D97" s="917"/>
      <c r="E97" s="917"/>
      <c r="F97" s="918"/>
      <c r="G97" s="429"/>
      <c r="H97" s="206">
        <v>1</v>
      </c>
      <c r="I97" s="642">
        <f t="shared" ref="I97" si="72">$H97*SUM(I98:I112)</f>
        <v>0</v>
      </c>
      <c r="J97" s="643">
        <f t="shared" ref="J97:O97" si="73">$H97*SUM(J98:J112)</f>
        <v>0</v>
      </c>
      <c r="K97" s="644">
        <f t="shared" si="73"/>
        <v>0</v>
      </c>
      <c r="L97" s="645">
        <f t="shared" si="73"/>
        <v>0</v>
      </c>
      <c r="M97" s="645">
        <f t="shared" si="73"/>
        <v>0</v>
      </c>
      <c r="N97" s="644">
        <f t="shared" si="73"/>
        <v>0</v>
      </c>
      <c r="O97" s="642">
        <f t="shared" si="73"/>
        <v>0</v>
      </c>
      <c r="P97" s="209">
        <f t="shared" ref="P97:Q97" si="74">$H97*SUM(P98:P112)</f>
        <v>0</v>
      </c>
      <c r="Q97" s="210">
        <f t="shared" si="74"/>
        <v>0</v>
      </c>
      <c r="R97" s="136">
        <f t="shared" ref="R97:R112" si="75">P97*(1+Gewinn)*(1+SicherheitAngebot)</f>
        <v>0</v>
      </c>
      <c r="S97" s="137">
        <f t="shared" ref="S97:S112" si="76">Q97*(1+MGKZ)*(1+Gewinn)*(1+SicherheitAngebot)</f>
        <v>0</v>
      </c>
      <c r="U97" s="10">
        <f>I97*$I$7+J97*$J$7+K97*$K$7+L97*$L$7+M97*$M$7+N97*$N$7+O97*$O$7+R97+S97</f>
        <v>0</v>
      </c>
      <c r="W97" s="646">
        <f t="shared" ref="W97:AB97" si="77">$H97*SUM(W98:W112)</f>
        <v>0</v>
      </c>
      <c r="X97" s="647">
        <f t="shared" si="77"/>
        <v>0</v>
      </c>
      <c r="Y97" s="648">
        <f t="shared" si="77"/>
        <v>0</v>
      </c>
      <c r="Z97" s="649">
        <f t="shared" si="77"/>
        <v>0</v>
      </c>
      <c r="AA97" s="648">
        <f t="shared" si="77"/>
        <v>0</v>
      </c>
      <c r="AB97" s="646">
        <f t="shared" si="77"/>
        <v>0</v>
      </c>
      <c r="AC97" s="258"/>
      <c r="AD97" s="646">
        <f t="shared" ref="AD97:AM97" si="78">$H97*SUM(AD98:AD112)</f>
        <v>0</v>
      </c>
      <c r="AE97" s="647">
        <f t="shared" si="78"/>
        <v>0</v>
      </c>
      <c r="AF97" s="648">
        <f t="shared" si="78"/>
        <v>0</v>
      </c>
      <c r="AG97" s="649">
        <f t="shared" si="78"/>
        <v>0</v>
      </c>
      <c r="AH97" s="648">
        <f t="shared" si="78"/>
        <v>0</v>
      </c>
      <c r="AI97" s="646">
        <f t="shared" si="78"/>
        <v>0</v>
      </c>
      <c r="AJ97" s="258"/>
      <c r="AK97" s="653">
        <f t="shared" si="78"/>
        <v>0</v>
      </c>
      <c r="AL97" s="653">
        <f t="shared" si="78"/>
        <v>0</v>
      </c>
      <c r="AM97" s="653">
        <f t="shared" si="78"/>
        <v>0</v>
      </c>
      <c r="AN97" s="227">
        <f>$H97*SUM(AN98:AN112)*(1+Gewinn)*(1+SicherheitAngebot)</f>
        <v>0</v>
      </c>
      <c r="AO97" s="227">
        <f>$H97*SUM(AO98:AO112)*(1+Gewinn)*(1+SicherheitAngebot)</f>
        <v>0</v>
      </c>
      <c r="AP97" s="227">
        <f>$H97*SUM(AP98:AP112)*(1+Gewinn)*(1+SicherheitAngebot)</f>
        <v>0</v>
      </c>
      <c r="AQ97" s="227">
        <f>$H97*SUM(AQ98:AQ112)*(1+Gewinn)*(1+SicherheitAngebot)</f>
        <v>0</v>
      </c>
      <c r="AR97" s="227">
        <f>$H97*SUM(AR98:AR112)*(1+Gewinn)*(1+SicherheitAngebot)</f>
        <v>0</v>
      </c>
      <c r="AS97" s="262"/>
      <c r="AT97" s="263">
        <f t="shared" si="39"/>
        <v>0</v>
      </c>
      <c r="AU97" s="259"/>
      <c r="AV97" s="491">
        <f>AK97*$AK$7+AL97*$AL$7+AM97*$AM$7+SUM(AN97:AR97)+AT97/Zuschläge_IBN+AT97</f>
        <v>0</v>
      </c>
      <c r="AX97" s="685">
        <f>U97+AV97</f>
        <v>0</v>
      </c>
      <c r="AZ97" s="490">
        <f>IF(H97&gt;0,U97/(1+SicherheitAngebot)*(1+Sicherheit),0)</f>
        <v>0</v>
      </c>
      <c r="BB97" s="490">
        <f>IF(H97&gt;0,AV97/(1+SicherheitAngebot)*(1+Sicherheit),0)</f>
        <v>0</v>
      </c>
      <c r="BD97" s="490">
        <f>AZ97+BB97</f>
        <v>0</v>
      </c>
      <c r="BE97" s="105"/>
      <c r="BF97" s="105"/>
      <c r="BG97" s="105"/>
      <c r="BH97" s="105"/>
      <c r="BI97" s="105"/>
      <c r="BJ97" s="105"/>
    </row>
    <row r="98" spans="2:62" ht="20.100000000000001" hidden="1" customHeight="1" outlineLevel="1">
      <c r="B98" s="99"/>
      <c r="C98" s="908"/>
      <c r="D98" s="909"/>
      <c r="E98" s="909"/>
      <c r="F98" s="910"/>
      <c r="G98" s="890"/>
      <c r="H98" s="901"/>
      <c r="I98" s="152"/>
      <c r="J98" s="152"/>
      <c r="K98" s="152"/>
      <c r="L98" s="152"/>
      <c r="M98" s="152"/>
      <c r="N98" s="152"/>
      <c r="O98" s="152"/>
      <c r="P98" s="153"/>
      <c r="Q98" s="153"/>
      <c r="R98" s="156">
        <f t="shared" si="75"/>
        <v>0</v>
      </c>
      <c r="S98" s="156">
        <f t="shared" si="76"/>
        <v>0</v>
      </c>
      <c r="U98" s="157">
        <f>I98*$I$7+J98*$J$7+K98*$K$7+L98*$L$7+M98*$M$7+N98*$N$7+O98*$O$7+R98+S98</f>
        <v>0</v>
      </c>
      <c r="W98" s="152"/>
      <c r="X98" s="152"/>
      <c r="Y98" s="152"/>
      <c r="Z98" s="152"/>
      <c r="AA98" s="152"/>
      <c r="AB98" s="152"/>
      <c r="AC98" s="347"/>
      <c r="AD98" s="152"/>
      <c r="AE98" s="152"/>
      <c r="AF98" s="152"/>
      <c r="AG98" s="152"/>
      <c r="AH98" s="152"/>
      <c r="AI98" s="152"/>
      <c r="AJ98" s="347"/>
      <c r="AK98" s="152"/>
      <c r="AL98" s="152"/>
      <c r="AM98" s="619"/>
      <c r="AN98" s="228"/>
      <c r="AO98" s="228"/>
      <c r="AP98" s="228"/>
      <c r="AQ98" s="228"/>
      <c r="AR98" s="228"/>
      <c r="AS98" s="348"/>
      <c r="AT98" s="264">
        <f t="shared" si="39"/>
        <v>0</v>
      </c>
      <c r="AU98" s="259"/>
      <c r="AV98" s="265">
        <f t="shared" ref="AV98:AV112" si="79">AK98*$AK$7+AL98*$AL$7+AM98*$AM$7+SUM(AN98:AR98)*(1+Gewinn)*(1+SicherheitAngebot)+AT98/Zuschläge_IBN+AT98</f>
        <v>0</v>
      </c>
      <c r="AX98" s="265">
        <f>U98+AV98</f>
        <v>0</v>
      </c>
      <c r="AZ98" s="492">
        <f t="shared" ref="AZ98:AZ112" si="80">U98/(1+SicherheitAngebot)*(1+Sicherheit)</f>
        <v>0</v>
      </c>
      <c r="BB98" s="492">
        <f t="shared" ref="BB98:BB112" si="81">AV98/(1+SicherheitAngebot)*(1+Sicherheit)</f>
        <v>0</v>
      </c>
      <c r="BD98" s="265">
        <f>AZ98+BB98</f>
        <v>0</v>
      </c>
      <c r="BE98" s="105"/>
      <c r="BF98" s="105"/>
      <c r="BG98" s="105"/>
      <c r="BH98" s="105"/>
      <c r="BI98" s="105"/>
      <c r="BJ98" s="105"/>
    </row>
    <row r="99" spans="2:62" ht="20.100000000000001" hidden="1" customHeight="1" outlineLevel="1">
      <c r="B99" s="100"/>
      <c r="C99" s="908"/>
      <c r="D99" s="909"/>
      <c r="E99" s="909"/>
      <c r="F99" s="910"/>
      <c r="G99" s="890"/>
      <c r="H99" s="891"/>
      <c r="I99" s="152"/>
      <c r="J99" s="152"/>
      <c r="K99" s="152"/>
      <c r="L99" s="152"/>
      <c r="M99" s="152"/>
      <c r="N99" s="152"/>
      <c r="O99" s="152"/>
      <c r="P99" s="153"/>
      <c r="Q99" s="153"/>
      <c r="R99" s="156">
        <f t="shared" si="75"/>
        <v>0</v>
      </c>
      <c r="S99" s="156">
        <f t="shared" si="76"/>
        <v>0</v>
      </c>
      <c r="U99" s="157">
        <f t="shared" ref="U99:U112" si="82">I99*$I$7+J99*$J$7+K99*$K$7+L99*$L$7+M99*$M$7+N99*$N$7+O99*$O$7+R99+S99</f>
        <v>0</v>
      </c>
      <c r="W99" s="152"/>
      <c r="X99" s="152"/>
      <c r="Y99" s="152"/>
      <c r="Z99" s="152"/>
      <c r="AA99" s="152"/>
      <c r="AB99" s="152"/>
      <c r="AC99" s="347"/>
      <c r="AD99" s="152"/>
      <c r="AE99" s="152"/>
      <c r="AF99" s="152"/>
      <c r="AG99" s="152"/>
      <c r="AH99" s="152"/>
      <c r="AI99" s="152"/>
      <c r="AJ99" s="347"/>
      <c r="AK99" s="152"/>
      <c r="AL99" s="152"/>
      <c r="AM99" s="295"/>
      <c r="AN99" s="228"/>
      <c r="AO99" s="228"/>
      <c r="AP99" s="228"/>
      <c r="AQ99" s="228"/>
      <c r="AR99" s="228"/>
      <c r="AS99" s="348"/>
      <c r="AT99" s="264">
        <f t="shared" si="39"/>
        <v>0</v>
      </c>
      <c r="AU99" s="259"/>
      <c r="AV99" s="265">
        <f t="shared" si="79"/>
        <v>0</v>
      </c>
      <c r="AX99" s="265">
        <f t="shared" ref="AX99:AX112" si="83">U99+AV99</f>
        <v>0</v>
      </c>
      <c r="AZ99" s="492">
        <f t="shared" si="80"/>
        <v>0</v>
      </c>
      <c r="BB99" s="492">
        <f t="shared" si="81"/>
        <v>0</v>
      </c>
      <c r="BD99" s="265">
        <f t="shared" ref="BD99:BD112" si="84">AZ99+BB99</f>
        <v>0</v>
      </c>
      <c r="BE99" s="105"/>
      <c r="BF99" s="105"/>
      <c r="BG99" s="105"/>
      <c r="BH99" s="105"/>
      <c r="BI99" s="105"/>
      <c r="BJ99" s="105"/>
    </row>
    <row r="100" spans="2:62" ht="20.100000000000001" hidden="1" customHeight="1" outlineLevel="1">
      <c r="B100" s="100"/>
      <c r="C100" s="908"/>
      <c r="D100" s="909"/>
      <c r="E100" s="909"/>
      <c r="F100" s="910"/>
      <c r="G100" s="890"/>
      <c r="H100" s="891"/>
      <c r="I100" s="152"/>
      <c r="J100" s="152"/>
      <c r="K100" s="152"/>
      <c r="L100" s="152"/>
      <c r="M100" s="152"/>
      <c r="N100" s="152"/>
      <c r="O100" s="152"/>
      <c r="P100" s="153"/>
      <c r="Q100" s="153"/>
      <c r="R100" s="156">
        <f t="shared" si="75"/>
        <v>0</v>
      </c>
      <c r="S100" s="156">
        <f t="shared" si="76"/>
        <v>0</v>
      </c>
      <c r="U100" s="157">
        <f t="shared" si="82"/>
        <v>0</v>
      </c>
      <c r="W100" s="152"/>
      <c r="X100" s="152"/>
      <c r="Y100" s="152"/>
      <c r="Z100" s="152"/>
      <c r="AA100" s="152"/>
      <c r="AB100" s="152"/>
      <c r="AC100" s="347"/>
      <c r="AD100" s="152"/>
      <c r="AE100" s="152"/>
      <c r="AF100" s="152"/>
      <c r="AG100" s="152"/>
      <c r="AH100" s="152"/>
      <c r="AI100" s="152"/>
      <c r="AJ100" s="347"/>
      <c r="AK100" s="152"/>
      <c r="AL100" s="152"/>
      <c r="AM100" s="295"/>
      <c r="AN100" s="228"/>
      <c r="AO100" s="228"/>
      <c r="AP100" s="228"/>
      <c r="AQ100" s="228"/>
      <c r="AR100" s="228"/>
      <c r="AS100" s="348"/>
      <c r="AT100" s="264">
        <f t="shared" si="39"/>
        <v>0</v>
      </c>
      <c r="AU100" s="259"/>
      <c r="AV100" s="265">
        <f t="shared" si="79"/>
        <v>0</v>
      </c>
      <c r="AX100" s="265">
        <f t="shared" si="83"/>
        <v>0</v>
      </c>
      <c r="AZ100" s="492">
        <f t="shared" si="80"/>
        <v>0</v>
      </c>
      <c r="BB100" s="492">
        <f t="shared" si="81"/>
        <v>0</v>
      </c>
      <c r="BD100" s="265">
        <f t="shared" si="84"/>
        <v>0</v>
      </c>
      <c r="BE100" s="105"/>
      <c r="BF100" s="105"/>
      <c r="BG100" s="105"/>
      <c r="BH100" s="105"/>
      <c r="BI100" s="105"/>
      <c r="BJ100" s="105"/>
    </row>
    <row r="101" spans="2:62" ht="20.100000000000001" hidden="1" customHeight="1" outlineLevel="1">
      <c r="B101" s="100"/>
      <c r="C101" s="908"/>
      <c r="D101" s="909"/>
      <c r="E101" s="909"/>
      <c r="F101" s="910"/>
      <c r="G101" s="890"/>
      <c r="H101" s="891"/>
      <c r="I101" s="152"/>
      <c r="J101" s="152"/>
      <c r="K101" s="152"/>
      <c r="L101" s="152"/>
      <c r="M101" s="152"/>
      <c r="N101" s="152"/>
      <c r="O101" s="152"/>
      <c r="P101" s="153"/>
      <c r="Q101" s="153"/>
      <c r="R101" s="156">
        <f t="shared" si="75"/>
        <v>0</v>
      </c>
      <c r="S101" s="156">
        <f t="shared" si="76"/>
        <v>0</v>
      </c>
      <c r="U101" s="157">
        <f t="shared" si="82"/>
        <v>0</v>
      </c>
      <c r="W101" s="152"/>
      <c r="X101" s="152"/>
      <c r="Y101" s="152"/>
      <c r="Z101" s="152"/>
      <c r="AA101" s="152"/>
      <c r="AB101" s="152"/>
      <c r="AC101" s="347"/>
      <c r="AD101" s="152"/>
      <c r="AE101" s="152"/>
      <c r="AF101" s="152"/>
      <c r="AG101" s="152"/>
      <c r="AH101" s="152"/>
      <c r="AI101" s="152"/>
      <c r="AJ101" s="347"/>
      <c r="AK101" s="152"/>
      <c r="AL101" s="152"/>
      <c r="AM101" s="295"/>
      <c r="AN101" s="228"/>
      <c r="AO101" s="228"/>
      <c r="AP101" s="228"/>
      <c r="AQ101" s="228"/>
      <c r="AR101" s="228"/>
      <c r="AS101" s="348"/>
      <c r="AT101" s="264">
        <f t="shared" si="39"/>
        <v>0</v>
      </c>
      <c r="AU101" s="259"/>
      <c r="AV101" s="265">
        <f t="shared" si="79"/>
        <v>0</v>
      </c>
      <c r="AX101" s="265">
        <f t="shared" si="83"/>
        <v>0</v>
      </c>
      <c r="AZ101" s="492">
        <f t="shared" si="80"/>
        <v>0</v>
      </c>
      <c r="BB101" s="492">
        <f t="shared" si="81"/>
        <v>0</v>
      </c>
      <c r="BD101" s="265">
        <f t="shared" si="84"/>
        <v>0</v>
      </c>
      <c r="BE101" s="105"/>
      <c r="BF101" s="105"/>
      <c r="BG101" s="105"/>
      <c r="BH101" s="105"/>
      <c r="BI101" s="105"/>
      <c r="BJ101" s="105"/>
    </row>
    <row r="102" spans="2:62" ht="20.100000000000001" hidden="1" customHeight="1" outlineLevel="1">
      <c r="B102" s="100"/>
      <c r="C102" s="908"/>
      <c r="D102" s="909"/>
      <c r="E102" s="909"/>
      <c r="F102" s="910"/>
      <c r="G102" s="890"/>
      <c r="H102" s="891"/>
      <c r="I102" s="152"/>
      <c r="J102" s="152"/>
      <c r="K102" s="152"/>
      <c r="L102" s="152"/>
      <c r="M102" s="152"/>
      <c r="N102" s="152"/>
      <c r="O102" s="152"/>
      <c r="P102" s="153"/>
      <c r="Q102" s="153"/>
      <c r="R102" s="156">
        <f t="shared" si="75"/>
        <v>0</v>
      </c>
      <c r="S102" s="156">
        <f t="shared" si="76"/>
        <v>0</v>
      </c>
      <c r="U102" s="157">
        <f t="shared" si="82"/>
        <v>0</v>
      </c>
      <c r="W102" s="152"/>
      <c r="X102" s="152"/>
      <c r="Y102" s="152"/>
      <c r="Z102" s="152"/>
      <c r="AA102" s="152"/>
      <c r="AB102" s="152"/>
      <c r="AC102" s="347"/>
      <c r="AD102" s="152"/>
      <c r="AE102" s="152"/>
      <c r="AF102" s="152"/>
      <c r="AG102" s="152"/>
      <c r="AH102" s="152"/>
      <c r="AI102" s="152"/>
      <c r="AJ102" s="347"/>
      <c r="AK102" s="152"/>
      <c r="AL102" s="152"/>
      <c r="AM102" s="295"/>
      <c r="AN102" s="228"/>
      <c r="AO102" s="228"/>
      <c r="AP102" s="228"/>
      <c r="AQ102" s="228"/>
      <c r="AR102" s="228"/>
      <c r="AS102" s="348"/>
      <c r="AT102" s="264">
        <f t="shared" si="39"/>
        <v>0</v>
      </c>
      <c r="AU102" s="259"/>
      <c r="AV102" s="265">
        <f t="shared" si="79"/>
        <v>0</v>
      </c>
      <c r="AX102" s="265">
        <f t="shared" si="83"/>
        <v>0</v>
      </c>
      <c r="AZ102" s="492">
        <f t="shared" si="80"/>
        <v>0</v>
      </c>
      <c r="BB102" s="492">
        <f t="shared" si="81"/>
        <v>0</v>
      </c>
      <c r="BD102" s="265">
        <f t="shared" si="84"/>
        <v>0</v>
      </c>
      <c r="BE102" s="105"/>
      <c r="BF102" s="105"/>
      <c r="BG102" s="105"/>
      <c r="BH102" s="105"/>
      <c r="BI102" s="105"/>
      <c r="BJ102" s="105"/>
    </row>
    <row r="103" spans="2:62" ht="20.100000000000001" hidden="1" customHeight="1" outlineLevel="1">
      <c r="B103" s="100"/>
      <c r="C103" s="908"/>
      <c r="D103" s="909"/>
      <c r="E103" s="909"/>
      <c r="F103" s="910"/>
      <c r="G103" s="890"/>
      <c r="H103" s="891"/>
      <c r="I103" s="152"/>
      <c r="J103" s="152"/>
      <c r="K103" s="152"/>
      <c r="L103" s="152"/>
      <c r="M103" s="152"/>
      <c r="N103" s="152"/>
      <c r="O103" s="152"/>
      <c r="P103" s="153"/>
      <c r="Q103" s="153"/>
      <c r="R103" s="156">
        <f t="shared" si="75"/>
        <v>0</v>
      </c>
      <c r="S103" s="156">
        <f t="shared" si="76"/>
        <v>0</v>
      </c>
      <c r="U103" s="157">
        <f t="shared" si="82"/>
        <v>0</v>
      </c>
      <c r="W103" s="152"/>
      <c r="X103" s="152"/>
      <c r="Y103" s="152"/>
      <c r="Z103" s="152"/>
      <c r="AA103" s="152"/>
      <c r="AB103" s="152"/>
      <c r="AC103" s="347"/>
      <c r="AD103" s="152"/>
      <c r="AE103" s="152"/>
      <c r="AF103" s="152"/>
      <c r="AG103" s="152"/>
      <c r="AH103" s="152"/>
      <c r="AI103" s="152"/>
      <c r="AJ103" s="347"/>
      <c r="AK103" s="152"/>
      <c r="AL103" s="152"/>
      <c r="AM103" s="295"/>
      <c r="AN103" s="228"/>
      <c r="AO103" s="228"/>
      <c r="AP103" s="228"/>
      <c r="AQ103" s="228"/>
      <c r="AR103" s="228"/>
      <c r="AS103" s="348"/>
      <c r="AT103" s="264">
        <f t="shared" si="39"/>
        <v>0</v>
      </c>
      <c r="AU103" s="259"/>
      <c r="AV103" s="265">
        <f t="shared" si="79"/>
        <v>0</v>
      </c>
      <c r="AX103" s="265">
        <f t="shared" si="83"/>
        <v>0</v>
      </c>
      <c r="AZ103" s="492">
        <f t="shared" si="80"/>
        <v>0</v>
      </c>
      <c r="BB103" s="492">
        <f t="shared" si="81"/>
        <v>0</v>
      </c>
      <c r="BD103" s="265">
        <f t="shared" si="84"/>
        <v>0</v>
      </c>
      <c r="BE103" s="105"/>
      <c r="BF103" s="105"/>
      <c r="BG103" s="105"/>
      <c r="BH103" s="105"/>
      <c r="BI103" s="105"/>
      <c r="BJ103" s="105"/>
    </row>
    <row r="104" spans="2:62" ht="20.100000000000001" hidden="1" customHeight="1" outlineLevel="1">
      <c r="B104" s="100"/>
      <c r="C104" s="908"/>
      <c r="D104" s="909"/>
      <c r="E104" s="909"/>
      <c r="F104" s="910"/>
      <c r="G104" s="890"/>
      <c r="H104" s="891"/>
      <c r="I104" s="152"/>
      <c r="J104" s="152"/>
      <c r="K104" s="152"/>
      <c r="L104" s="152"/>
      <c r="M104" s="152"/>
      <c r="N104" s="152"/>
      <c r="O104" s="152"/>
      <c r="P104" s="153"/>
      <c r="Q104" s="153"/>
      <c r="R104" s="156">
        <f t="shared" si="75"/>
        <v>0</v>
      </c>
      <c r="S104" s="156">
        <f t="shared" si="76"/>
        <v>0</v>
      </c>
      <c r="U104" s="157">
        <f t="shared" si="82"/>
        <v>0</v>
      </c>
      <c r="W104" s="152"/>
      <c r="X104" s="152"/>
      <c r="Y104" s="152"/>
      <c r="Z104" s="152"/>
      <c r="AA104" s="152"/>
      <c r="AB104" s="152"/>
      <c r="AC104" s="347"/>
      <c r="AD104" s="152"/>
      <c r="AE104" s="152"/>
      <c r="AF104" s="152"/>
      <c r="AG104" s="152"/>
      <c r="AH104" s="152"/>
      <c r="AI104" s="152"/>
      <c r="AJ104" s="347"/>
      <c r="AK104" s="152"/>
      <c r="AL104" s="152"/>
      <c r="AM104" s="295"/>
      <c r="AN104" s="228"/>
      <c r="AO104" s="228"/>
      <c r="AP104" s="228"/>
      <c r="AQ104" s="228"/>
      <c r="AR104" s="228"/>
      <c r="AS104" s="348"/>
      <c r="AT104" s="264">
        <f t="shared" si="39"/>
        <v>0</v>
      </c>
      <c r="AU104" s="259"/>
      <c r="AV104" s="265">
        <f t="shared" si="79"/>
        <v>0</v>
      </c>
      <c r="AX104" s="265">
        <f t="shared" si="83"/>
        <v>0</v>
      </c>
      <c r="AZ104" s="492">
        <f t="shared" si="80"/>
        <v>0</v>
      </c>
      <c r="BB104" s="492">
        <f t="shared" si="81"/>
        <v>0</v>
      </c>
      <c r="BD104" s="265">
        <f t="shared" si="84"/>
        <v>0</v>
      </c>
      <c r="BE104" s="105"/>
      <c r="BF104" s="105"/>
      <c r="BG104" s="105"/>
      <c r="BH104" s="105"/>
      <c r="BI104" s="105"/>
      <c r="BJ104" s="105"/>
    </row>
    <row r="105" spans="2:62" ht="20.100000000000001" hidden="1" customHeight="1" outlineLevel="1">
      <c r="B105" s="100"/>
      <c r="C105" s="908"/>
      <c r="D105" s="909"/>
      <c r="E105" s="909"/>
      <c r="F105" s="910"/>
      <c r="G105" s="890"/>
      <c r="H105" s="891"/>
      <c r="I105" s="152"/>
      <c r="J105" s="152"/>
      <c r="K105" s="152"/>
      <c r="L105" s="152"/>
      <c r="M105" s="152"/>
      <c r="N105" s="152"/>
      <c r="O105" s="152"/>
      <c r="P105" s="153"/>
      <c r="Q105" s="153"/>
      <c r="R105" s="156">
        <f t="shared" si="75"/>
        <v>0</v>
      </c>
      <c r="S105" s="156">
        <f t="shared" si="76"/>
        <v>0</v>
      </c>
      <c r="U105" s="157">
        <f t="shared" si="82"/>
        <v>0</v>
      </c>
      <c r="W105" s="152"/>
      <c r="X105" s="152"/>
      <c r="Y105" s="152"/>
      <c r="Z105" s="152"/>
      <c r="AA105" s="152"/>
      <c r="AB105" s="152"/>
      <c r="AC105" s="347"/>
      <c r="AD105" s="152"/>
      <c r="AE105" s="152"/>
      <c r="AF105" s="152"/>
      <c r="AG105" s="152"/>
      <c r="AH105" s="152"/>
      <c r="AI105" s="152"/>
      <c r="AJ105" s="347"/>
      <c r="AK105" s="152"/>
      <c r="AL105" s="152"/>
      <c r="AM105" s="295"/>
      <c r="AN105" s="228"/>
      <c r="AO105" s="228"/>
      <c r="AP105" s="228"/>
      <c r="AQ105" s="228"/>
      <c r="AR105" s="228"/>
      <c r="AS105" s="348"/>
      <c r="AT105" s="264">
        <f t="shared" si="39"/>
        <v>0</v>
      </c>
      <c r="AU105" s="259"/>
      <c r="AV105" s="265">
        <f t="shared" si="79"/>
        <v>0</v>
      </c>
      <c r="AX105" s="265">
        <f t="shared" si="83"/>
        <v>0</v>
      </c>
      <c r="AZ105" s="492">
        <f t="shared" si="80"/>
        <v>0</v>
      </c>
      <c r="BB105" s="492">
        <f t="shared" si="81"/>
        <v>0</v>
      </c>
      <c r="BD105" s="265">
        <f t="shared" si="84"/>
        <v>0</v>
      </c>
      <c r="BE105" s="105"/>
      <c r="BF105" s="105"/>
      <c r="BG105" s="105"/>
      <c r="BH105" s="105"/>
      <c r="BI105" s="105"/>
      <c r="BJ105" s="105"/>
    </row>
    <row r="106" spans="2:62" ht="20.100000000000001" hidden="1" customHeight="1" outlineLevel="1">
      <c r="B106" s="100"/>
      <c r="C106" s="908"/>
      <c r="D106" s="909"/>
      <c r="E106" s="909"/>
      <c r="F106" s="910"/>
      <c r="G106" s="890"/>
      <c r="H106" s="891"/>
      <c r="I106" s="152"/>
      <c r="J106" s="152"/>
      <c r="K106" s="152"/>
      <c r="L106" s="152"/>
      <c r="M106" s="152"/>
      <c r="N106" s="152"/>
      <c r="O106" s="152"/>
      <c r="P106" s="153"/>
      <c r="Q106" s="153"/>
      <c r="R106" s="156">
        <f t="shared" si="75"/>
        <v>0</v>
      </c>
      <c r="S106" s="156">
        <f t="shared" si="76"/>
        <v>0</v>
      </c>
      <c r="U106" s="157">
        <f t="shared" si="82"/>
        <v>0</v>
      </c>
      <c r="W106" s="152"/>
      <c r="X106" s="152"/>
      <c r="Y106" s="152"/>
      <c r="Z106" s="152"/>
      <c r="AA106" s="152"/>
      <c r="AB106" s="152"/>
      <c r="AC106" s="347"/>
      <c r="AD106" s="152"/>
      <c r="AE106" s="152"/>
      <c r="AF106" s="152"/>
      <c r="AG106" s="152"/>
      <c r="AH106" s="152"/>
      <c r="AI106" s="152"/>
      <c r="AJ106" s="347"/>
      <c r="AK106" s="152"/>
      <c r="AL106" s="152"/>
      <c r="AM106" s="295"/>
      <c r="AN106" s="228"/>
      <c r="AO106" s="228"/>
      <c r="AP106" s="228"/>
      <c r="AQ106" s="228"/>
      <c r="AR106" s="228"/>
      <c r="AS106" s="348"/>
      <c r="AT106" s="264">
        <f t="shared" si="39"/>
        <v>0</v>
      </c>
      <c r="AU106" s="259"/>
      <c r="AV106" s="265">
        <f t="shared" si="79"/>
        <v>0</v>
      </c>
      <c r="AX106" s="265">
        <f t="shared" si="83"/>
        <v>0</v>
      </c>
      <c r="AZ106" s="492">
        <f t="shared" si="80"/>
        <v>0</v>
      </c>
      <c r="BB106" s="492">
        <f t="shared" si="81"/>
        <v>0</v>
      </c>
      <c r="BD106" s="265">
        <f t="shared" si="84"/>
        <v>0</v>
      </c>
      <c r="BE106" s="105"/>
      <c r="BF106" s="105"/>
      <c r="BG106" s="105"/>
      <c r="BH106" s="105"/>
      <c r="BI106" s="105"/>
      <c r="BJ106" s="105"/>
    </row>
    <row r="107" spans="2:62" ht="20.100000000000001" hidden="1" customHeight="1" outlineLevel="1">
      <c r="B107" s="100"/>
      <c r="C107" s="908"/>
      <c r="D107" s="909"/>
      <c r="E107" s="909"/>
      <c r="F107" s="910"/>
      <c r="G107" s="890"/>
      <c r="H107" s="891"/>
      <c r="I107" s="152"/>
      <c r="J107" s="152"/>
      <c r="K107" s="152"/>
      <c r="L107" s="152"/>
      <c r="M107" s="152"/>
      <c r="N107" s="152"/>
      <c r="O107" s="152"/>
      <c r="P107" s="153"/>
      <c r="Q107" s="153"/>
      <c r="R107" s="156">
        <f t="shared" si="75"/>
        <v>0</v>
      </c>
      <c r="S107" s="156">
        <f t="shared" si="76"/>
        <v>0</v>
      </c>
      <c r="U107" s="157">
        <f t="shared" si="82"/>
        <v>0</v>
      </c>
      <c r="W107" s="152"/>
      <c r="X107" s="152"/>
      <c r="Y107" s="152"/>
      <c r="Z107" s="152"/>
      <c r="AA107" s="152"/>
      <c r="AB107" s="152"/>
      <c r="AC107" s="347"/>
      <c r="AD107" s="152"/>
      <c r="AE107" s="152"/>
      <c r="AF107" s="152"/>
      <c r="AG107" s="152"/>
      <c r="AH107" s="152"/>
      <c r="AI107" s="152"/>
      <c r="AJ107" s="347"/>
      <c r="AK107" s="152"/>
      <c r="AL107" s="152"/>
      <c r="AM107" s="295"/>
      <c r="AN107" s="228"/>
      <c r="AO107" s="228"/>
      <c r="AP107" s="228"/>
      <c r="AQ107" s="228"/>
      <c r="AR107" s="228"/>
      <c r="AS107" s="348"/>
      <c r="AT107" s="264">
        <f t="shared" si="39"/>
        <v>0</v>
      </c>
      <c r="AU107" s="259"/>
      <c r="AV107" s="265">
        <f t="shared" si="79"/>
        <v>0</v>
      </c>
      <c r="AX107" s="265">
        <f t="shared" si="83"/>
        <v>0</v>
      </c>
      <c r="AZ107" s="492">
        <f t="shared" si="80"/>
        <v>0</v>
      </c>
      <c r="BB107" s="492">
        <f t="shared" si="81"/>
        <v>0</v>
      </c>
      <c r="BD107" s="265">
        <f t="shared" si="84"/>
        <v>0</v>
      </c>
      <c r="BE107" s="105"/>
      <c r="BF107" s="105"/>
      <c r="BG107" s="105"/>
      <c r="BH107" s="105"/>
      <c r="BI107" s="105"/>
      <c r="BJ107" s="105"/>
    </row>
    <row r="108" spans="2:62" ht="20.100000000000001" hidden="1" customHeight="1" outlineLevel="1">
      <c r="B108" s="100"/>
      <c r="C108" s="908"/>
      <c r="D108" s="909"/>
      <c r="E108" s="909"/>
      <c r="F108" s="910"/>
      <c r="G108" s="890"/>
      <c r="H108" s="891"/>
      <c r="I108" s="152"/>
      <c r="J108" s="152"/>
      <c r="K108" s="152"/>
      <c r="L108" s="152"/>
      <c r="M108" s="152"/>
      <c r="N108" s="152"/>
      <c r="O108" s="152"/>
      <c r="P108" s="153"/>
      <c r="Q108" s="153"/>
      <c r="R108" s="156">
        <f t="shared" si="75"/>
        <v>0</v>
      </c>
      <c r="S108" s="156">
        <f t="shared" si="76"/>
        <v>0</v>
      </c>
      <c r="U108" s="157">
        <f t="shared" si="82"/>
        <v>0</v>
      </c>
      <c r="W108" s="152"/>
      <c r="X108" s="152"/>
      <c r="Y108" s="152"/>
      <c r="Z108" s="152"/>
      <c r="AA108" s="152"/>
      <c r="AB108" s="152"/>
      <c r="AC108" s="347"/>
      <c r="AD108" s="152"/>
      <c r="AE108" s="152"/>
      <c r="AF108" s="152"/>
      <c r="AG108" s="152"/>
      <c r="AH108" s="152"/>
      <c r="AI108" s="152"/>
      <c r="AJ108" s="347"/>
      <c r="AK108" s="152"/>
      <c r="AL108" s="152"/>
      <c r="AM108" s="295"/>
      <c r="AN108" s="228"/>
      <c r="AO108" s="228"/>
      <c r="AP108" s="228"/>
      <c r="AQ108" s="228"/>
      <c r="AR108" s="228"/>
      <c r="AS108" s="348"/>
      <c r="AT108" s="264">
        <f t="shared" si="39"/>
        <v>0</v>
      </c>
      <c r="AU108" s="259"/>
      <c r="AV108" s="265">
        <f t="shared" si="79"/>
        <v>0</v>
      </c>
      <c r="AX108" s="265">
        <f t="shared" si="83"/>
        <v>0</v>
      </c>
      <c r="AZ108" s="492">
        <f t="shared" si="80"/>
        <v>0</v>
      </c>
      <c r="BB108" s="492">
        <f t="shared" si="81"/>
        <v>0</v>
      </c>
      <c r="BD108" s="265">
        <f t="shared" si="84"/>
        <v>0</v>
      </c>
      <c r="BE108" s="105"/>
      <c r="BF108" s="105"/>
      <c r="BG108" s="105"/>
      <c r="BH108" s="105"/>
      <c r="BI108" s="105"/>
      <c r="BJ108" s="105"/>
    </row>
    <row r="109" spans="2:62" ht="20.100000000000001" hidden="1" customHeight="1" outlineLevel="1">
      <c r="B109" s="100"/>
      <c r="C109" s="908"/>
      <c r="D109" s="909"/>
      <c r="E109" s="909"/>
      <c r="F109" s="910"/>
      <c r="G109" s="890"/>
      <c r="H109" s="891"/>
      <c r="I109" s="152"/>
      <c r="J109" s="152"/>
      <c r="K109" s="152"/>
      <c r="L109" s="152"/>
      <c r="M109" s="152"/>
      <c r="N109" s="152"/>
      <c r="O109" s="152"/>
      <c r="P109" s="153"/>
      <c r="Q109" s="153"/>
      <c r="R109" s="156">
        <f t="shared" si="75"/>
        <v>0</v>
      </c>
      <c r="S109" s="156">
        <f t="shared" si="76"/>
        <v>0</v>
      </c>
      <c r="U109" s="157">
        <f t="shared" si="82"/>
        <v>0</v>
      </c>
      <c r="W109" s="152"/>
      <c r="X109" s="152"/>
      <c r="Y109" s="152"/>
      <c r="Z109" s="152"/>
      <c r="AA109" s="152"/>
      <c r="AB109" s="152"/>
      <c r="AC109" s="347"/>
      <c r="AD109" s="152"/>
      <c r="AE109" s="152"/>
      <c r="AF109" s="152"/>
      <c r="AG109" s="152"/>
      <c r="AH109" s="152"/>
      <c r="AI109" s="152"/>
      <c r="AJ109" s="347"/>
      <c r="AK109" s="152"/>
      <c r="AL109" s="152"/>
      <c r="AM109" s="295"/>
      <c r="AN109" s="228"/>
      <c r="AO109" s="228"/>
      <c r="AP109" s="228"/>
      <c r="AQ109" s="228"/>
      <c r="AR109" s="228"/>
      <c r="AS109" s="348"/>
      <c r="AT109" s="264">
        <f t="shared" si="39"/>
        <v>0</v>
      </c>
      <c r="AU109" s="259"/>
      <c r="AV109" s="265">
        <f t="shared" si="79"/>
        <v>0</v>
      </c>
      <c r="AX109" s="265">
        <f t="shared" si="83"/>
        <v>0</v>
      </c>
      <c r="AZ109" s="492">
        <f t="shared" si="80"/>
        <v>0</v>
      </c>
      <c r="BB109" s="492">
        <f t="shared" si="81"/>
        <v>0</v>
      </c>
      <c r="BD109" s="265">
        <f t="shared" si="84"/>
        <v>0</v>
      </c>
      <c r="BE109" s="105"/>
      <c r="BF109" s="105"/>
      <c r="BG109" s="105"/>
      <c r="BH109" s="105"/>
      <c r="BI109" s="105"/>
      <c r="BJ109" s="105"/>
    </row>
    <row r="110" spans="2:62" ht="20.100000000000001" hidden="1" customHeight="1" outlineLevel="1">
      <c r="B110" s="100"/>
      <c r="C110" s="908"/>
      <c r="D110" s="909"/>
      <c r="E110" s="909"/>
      <c r="F110" s="910"/>
      <c r="G110" s="890"/>
      <c r="H110" s="891"/>
      <c r="I110" s="152"/>
      <c r="J110" s="152"/>
      <c r="K110" s="152"/>
      <c r="L110" s="152"/>
      <c r="M110" s="152"/>
      <c r="N110" s="152"/>
      <c r="O110" s="152"/>
      <c r="P110" s="153"/>
      <c r="Q110" s="153"/>
      <c r="R110" s="156">
        <f t="shared" si="75"/>
        <v>0</v>
      </c>
      <c r="S110" s="156">
        <f t="shared" si="76"/>
        <v>0</v>
      </c>
      <c r="U110" s="157">
        <f t="shared" si="82"/>
        <v>0</v>
      </c>
      <c r="W110" s="152"/>
      <c r="X110" s="152"/>
      <c r="Y110" s="152"/>
      <c r="Z110" s="152"/>
      <c r="AA110" s="152"/>
      <c r="AB110" s="152"/>
      <c r="AC110" s="347"/>
      <c r="AD110" s="152"/>
      <c r="AE110" s="152"/>
      <c r="AF110" s="152"/>
      <c r="AG110" s="152"/>
      <c r="AH110" s="152"/>
      <c r="AI110" s="152"/>
      <c r="AJ110" s="347"/>
      <c r="AK110" s="152"/>
      <c r="AL110" s="152"/>
      <c r="AM110" s="295"/>
      <c r="AN110" s="228"/>
      <c r="AO110" s="228"/>
      <c r="AP110" s="228"/>
      <c r="AQ110" s="228"/>
      <c r="AR110" s="228"/>
      <c r="AS110" s="348"/>
      <c r="AT110" s="264">
        <f t="shared" ref="AT110:AT112" si="85">((W110+AD110)*$W$7+(X110+AE110)*$X$7+(Y110+Z110+AF110+AG110)*$Z$7+(AA110+AH110)*$AA$7+(AB110+AI110)*$AB$7)*Zuschläge_IBN</f>
        <v>0</v>
      </c>
      <c r="AU110" s="259"/>
      <c r="AV110" s="265">
        <f t="shared" si="79"/>
        <v>0</v>
      </c>
      <c r="AX110" s="265">
        <f t="shared" si="83"/>
        <v>0</v>
      </c>
      <c r="AZ110" s="492">
        <f t="shared" si="80"/>
        <v>0</v>
      </c>
      <c r="BB110" s="492">
        <f t="shared" si="81"/>
        <v>0</v>
      </c>
      <c r="BD110" s="265">
        <f t="shared" si="84"/>
        <v>0</v>
      </c>
      <c r="BE110" s="105"/>
      <c r="BF110" s="105"/>
      <c r="BG110" s="105"/>
      <c r="BH110" s="105"/>
      <c r="BI110" s="105"/>
      <c r="BJ110" s="105"/>
    </row>
    <row r="111" spans="2:62" ht="20.100000000000001" hidden="1" customHeight="1" outlineLevel="1">
      <c r="B111" s="100"/>
      <c r="C111" s="908"/>
      <c r="D111" s="909"/>
      <c r="E111" s="909"/>
      <c r="F111" s="910"/>
      <c r="G111" s="890"/>
      <c r="H111" s="891"/>
      <c r="I111" s="152"/>
      <c r="J111" s="152"/>
      <c r="K111" s="152"/>
      <c r="L111" s="152"/>
      <c r="M111" s="152"/>
      <c r="N111" s="152"/>
      <c r="O111" s="152"/>
      <c r="P111" s="153"/>
      <c r="Q111" s="153"/>
      <c r="R111" s="156">
        <f t="shared" si="75"/>
        <v>0</v>
      </c>
      <c r="S111" s="156">
        <f t="shared" si="76"/>
        <v>0</v>
      </c>
      <c r="U111" s="157">
        <f t="shared" si="82"/>
        <v>0</v>
      </c>
      <c r="W111" s="152"/>
      <c r="X111" s="152"/>
      <c r="Y111" s="152"/>
      <c r="Z111" s="152"/>
      <c r="AA111" s="152"/>
      <c r="AB111" s="152"/>
      <c r="AC111" s="347"/>
      <c r="AD111" s="152"/>
      <c r="AE111" s="152"/>
      <c r="AF111" s="152"/>
      <c r="AG111" s="152"/>
      <c r="AH111" s="152"/>
      <c r="AI111" s="152"/>
      <c r="AJ111" s="347"/>
      <c r="AK111" s="152"/>
      <c r="AL111" s="152"/>
      <c r="AM111" s="295"/>
      <c r="AN111" s="228"/>
      <c r="AO111" s="228"/>
      <c r="AP111" s="228"/>
      <c r="AQ111" s="228"/>
      <c r="AR111" s="228"/>
      <c r="AS111" s="348"/>
      <c r="AT111" s="264">
        <f t="shared" si="85"/>
        <v>0</v>
      </c>
      <c r="AU111" s="259"/>
      <c r="AV111" s="265">
        <f t="shared" si="79"/>
        <v>0</v>
      </c>
      <c r="AX111" s="265">
        <f t="shared" si="83"/>
        <v>0</v>
      </c>
      <c r="AZ111" s="492">
        <f t="shared" si="80"/>
        <v>0</v>
      </c>
      <c r="BB111" s="492">
        <f t="shared" si="81"/>
        <v>0</v>
      </c>
      <c r="BD111" s="265">
        <f t="shared" si="84"/>
        <v>0</v>
      </c>
      <c r="BE111" s="105"/>
      <c r="BF111" s="105"/>
      <c r="BG111" s="105"/>
      <c r="BH111" s="105"/>
      <c r="BI111" s="105"/>
      <c r="BJ111" s="105"/>
    </row>
    <row r="112" spans="2:62" ht="20.100000000000001" hidden="1" customHeight="1" outlineLevel="1">
      <c r="B112" s="100"/>
      <c r="C112" s="908"/>
      <c r="D112" s="909"/>
      <c r="E112" s="909"/>
      <c r="F112" s="910"/>
      <c r="G112" s="890"/>
      <c r="H112" s="891"/>
      <c r="I112" s="152"/>
      <c r="J112" s="152"/>
      <c r="K112" s="152"/>
      <c r="L112" s="152"/>
      <c r="M112" s="152"/>
      <c r="N112" s="152"/>
      <c r="O112" s="152"/>
      <c r="P112" s="153"/>
      <c r="Q112" s="153"/>
      <c r="R112" s="156">
        <f t="shared" si="75"/>
        <v>0</v>
      </c>
      <c r="S112" s="156">
        <f t="shared" si="76"/>
        <v>0</v>
      </c>
      <c r="U112" s="157">
        <f t="shared" si="82"/>
        <v>0</v>
      </c>
      <c r="W112" s="152"/>
      <c r="X112" s="152"/>
      <c r="Y112" s="152"/>
      <c r="Z112" s="152"/>
      <c r="AA112" s="152"/>
      <c r="AB112" s="152"/>
      <c r="AC112" s="347"/>
      <c r="AD112" s="152"/>
      <c r="AE112" s="152"/>
      <c r="AF112" s="152"/>
      <c r="AG112" s="152"/>
      <c r="AH112" s="152"/>
      <c r="AI112" s="152"/>
      <c r="AJ112" s="347"/>
      <c r="AK112" s="152"/>
      <c r="AL112" s="152"/>
      <c r="AM112" s="295"/>
      <c r="AN112" s="228"/>
      <c r="AO112" s="228"/>
      <c r="AP112" s="228"/>
      <c r="AQ112" s="228"/>
      <c r="AR112" s="228"/>
      <c r="AS112" s="348"/>
      <c r="AT112" s="264">
        <f t="shared" si="85"/>
        <v>0</v>
      </c>
      <c r="AU112" s="259"/>
      <c r="AV112" s="265">
        <f t="shared" si="79"/>
        <v>0</v>
      </c>
      <c r="AX112" s="265">
        <f t="shared" si="83"/>
        <v>0</v>
      </c>
      <c r="AZ112" s="492">
        <f t="shared" si="80"/>
        <v>0</v>
      </c>
      <c r="BB112" s="492">
        <f t="shared" si="81"/>
        <v>0</v>
      </c>
      <c r="BD112" s="265">
        <f t="shared" si="84"/>
        <v>0</v>
      </c>
      <c r="BE112" s="105"/>
      <c r="BF112" s="105"/>
      <c r="BG112" s="105"/>
      <c r="BH112" s="105"/>
      <c r="BI112" s="105"/>
      <c r="BJ112" s="105"/>
    </row>
    <row r="113" spans="2:62" ht="9.9499999999999993" hidden="1" customHeight="1" outlineLevel="1">
      <c r="B113" s="101"/>
      <c r="C113" s="208"/>
      <c r="D113" s="208"/>
      <c r="E113" s="208"/>
      <c r="F113" s="208"/>
      <c r="G113" s="237"/>
      <c r="H113" s="207"/>
      <c r="I113" s="257"/>
      <c r="J113" s="257"/>
      <c r="K113" s="257"/>
      <c r="L113" s="257"/>
      <c r="M113" s="257"/>
      <c r="N113" s="257"/>
      <c r="O113" s="257"/>
      <c r="P113" s="256"/>
      <c r="Q113" s="102"/>
      <c r="R113" s="102"/>
      <c r="S113" s="102"/>
      <c r="U113" s="98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Z113" s="493"/>
      <c r="BE113" s="105"/>
      <c r="BF113" s="105"/>
      <c r="BG113" s="105"/>
      <c r="BH113" s="105"/>
      <c r="BI113" s="105"/>
      <c r="BJ113" s="105"/>
    </row>
    <row r="114" spans="2:62" ht="20.100000000000001" customHeight="1" collapsed="1">
      <c r="B114" s="151">
        <f>B97+1</f>
        <v>7</v>
      </c>
      <c r="C114" s="916"/>
      <c r="D114" s="917"/>
      <c r="E114" s="917"/>
      <c r="F114" s="918"/>
      <c r="G114" s="429"/>
      <c r="H114" s="206">
        <v>1</v>
      </c>
      <c r="I114" s="642">
        <f t="shared" ref="I114" si="86">$H114*SUM(I115:I129)</f>
        <v>0</v>
      </c>
      <c r="J114" s="643">
        <f t="shared" ref="J114:O114" si="87">$H114*SUM(J115:J129)</f>
        <v>0</v>
      </c>
      <c r="K114" s="644">
        <f t="shared" si="87"/>
        <v>0</v>
      </c>
      <c r="L114" s="645">
        <f t="shared" si="87"/>
        <v>0</v>
      </c>
      <c r="M114" s="645">
        <f t="shared" si="87"/>
        <v>0</v>
      </c>
      <c r="N114" s="644">
        <f t="shared" si="87"/>
        <v>0</v>
      </c>
      <c r="O114" s="642">
        <f t="shared" si="87"/>
        <v>0</v>
      </c>
      <c r="P114" s="209">
        <f t="shared" ref="P114:Q114" si="88">$H114*SUM(P115:P129)</f>
        <v>0</v>
      </c>
      <c r="Q114" s="210">
        <f t="shared" si="88"/>
        <v>0</v>
      </c>
      <c r="R114" s="136">
        <f t="shared" ref="R114:R129" si="89">P114*(1+Gewinn)*(1+SicherheitAngebot)</f>
        <v>0</v>
      </c>
      <c r="S114" s="137">
        <f t="shared" ref="S114:S129" si="90">Q114*(1+MGKZ)*(1+Gewinn)*(1+SicherheitAngebot)</f>
        <v>0</v>
      </c>
      <c r="U114" s="10">
        <f>I114*$I$7+J114*$J$7+K114*$K$7+L114*$L$7+M114*$M$7+N114*$N$7+O114*$O$7+R114+S114</f>
        <v>0</v>
      </c>
      <c r="W114" s="646">
        <f t="shared" ref="W114:AB114" si="91">$H114*SUM(W115:W129)</f>
        <v>0</v>
      </c>
      <c r="X114" s="647">
        <f t="shared" si="91"/>
        <v>0</v>
      </c>
      <c r="Y114" s="648">
        <f t="shared" si="91"/>
        <v>0</v>
      </c>
      <c r="Z114" s="649">
        <f t="shared" si="91"/>
        <v>0</v>
      </c>
      <c r="AA114" s="648">
        <f t="shared" si="91"/>
        <v>0</v>
      </c>
      <c r="AB114" s="646">
        <f t="shared" si="91"/>
        <v>0</v>
      </c>
      <c r="AC114" s="258"/>
      <c r="AD114" s="646">
        <f t="shared" ref="AD114:AM114" si="92">$H114*SUM(AD115:AD129)</f>
        <v>0</v>
      </c>
      <c r="AE114" s="647">
        <f t="shared" si="92"/>
        <v>0</v>
      </c>
      <c r="AF114" s="648">
        <f t="shared" si="92"/>
        <v>0</v>
      </c>
      <c r="AG114" s="649">
        <f t="shared" si="92"/>
        <v>0</v>
      </c>
      <c r="AH114" s="648">
        <f t="shared" si="92"/>
        <v>0</v>
      </c>
      <c r="AI114" s="646">
        <f t="shared" si="92"/>
        <v>0</v>
      </c>
      <c r="AJ114" s="258"/>
      <c r="AK114" s="653">
        <f t="shared" si="92"/>
        <v>0</v>
      </c>
      <c r="AL114" s="653">
        <f t="shared" si="92"/>
        <v>0</v>
      </c>
      <c r="AM114" s="653">
        <f t="shared" si="92"/>
        <v>0</v>
      </c>
      <c r="AN114" s="227">
        <f>$H114*SUM(AN115:AN129)*(1+Gewinn)*(1+SicherheitAngebot)</f>
        <v>0</v>
      </c>
      <c r="AO114" s="227">
        <f>$H114*SUM(AO115:AO129)*(1+Gewinn)*(1+SicherheitAngebot)</f>
        <v>0</v>
      </c>
      <c r="AP114" s="227">
        <f>$H114*SUM(AP115:AP129)*(1+Gewinn)*(1+SicherheitAngebot)</f>
        <v>0</v>
      </c>
      <c r="AQ114" s="227">
        <f>$H114*SUM(AQ115:AQ129)*(1+Gewinn)*(1+SicherheitAngebot)</f>
        <v>0</v>
      </c>
      <c r="AR114" s="227">
        <f>$H114*SUM(AR115:AR129)*(1+Gewinn)*(1+SicherheitAngebot)</f>
        <v>0</v>
      </c>
      <c r="AS114" s="262"/>
      <c r="AT114" s="263">
        <f t="shared" ref="AT114:AT177" si="93">((W114+AD114)*$W$7+(X114+AE114)*$X$7+(Y114+Z114+AF114+AG114)*$Z$7+(AA114+AH114)*$AA$7+(AB114+AI114)*$AB$7)*Zuschläge_IBN</f>
        <v>0</v>
      </c>
      <c r="AU114" s="259"/>
      <c r="AV114" s="491">
        <f>AK114*$AK$7+AL114*$AL$7+AM114*$AM$7+SUM(AN114:AR114)+AT114/Zuschläge_IBN+AT114</f>
        <v>0</v>
      </c>
      <c r="AX114" s="685">
        <f>U114+AV114</f>
        <v>0</v>
      </c>
      <c r="AZ114" s="490">
        <f>IF(H114&gt;0,U114/(1+SicherheitAngebot)*(1+Sicherheit),0)</f>
        <v>0</v>
      </c>
      <c r="BB114" s="490">
        <f>IF(H114&gt;0,AV114/(1+SicherheitAngebot)*(1+Sicherheit),0)</f>
        <v>0</v>
      </c>
      <c r="BD114" s="490">
        <f>AZ114+BB114</f>
        <v>0</v>
      </c>
      <c r="BE114" s="105"/>
      <c r="BF114" s="105"/>
      <c r="BG114" s="105"/>
      <c r="BH114" s="105"/>
      <c r="BI114" s="105"/>
      <c r="BJ114" s="105"/>
    </row>
    <row r="115" spans="2:62" ht="20.100000000000001" hidden="1" customHeight="1" outlineLevel="1">
      <c r="B115" s="99"/>
      <c r="C115" s="908"/>
      <c r="D115" s="909"/>
      <c r="E115" s="909"/>
      <c r="F115" s="910"/>
      <c r="G115" s="890"/>
      <c r="H115" s="901"/>
      <c r="I115" s="152"/>
      <c r="J115" s="152"/>
      <c r="K115" s="152"/>
      <c r="L115" s="152"/>
      <c r="M115" s="152"/>
      <c r="N115" s="152"/>
      <c r="O115" s="152"/>
      <c r="P115" s="153"/>
      <c r="Q115" s="153"/>
      <c r="R115" s="156">
        <f t="shared" si="89"/>
        <v>0</v>
      </c>
      <c r="S115" s="156">
        <f t="shared" si="90"/>
        <v>0</v>
      </c>
      <c r="U115" s="157">
        <f>I115*$I$7+J115*$J$7+K115*$K$7+L115*$L$7+M115*$M$7+N115*$N$7+O115*$O$7+R115+S115</f>
        <v>0</v>
      </c>
      <c r="W115" s="152"/>
      <c r="X115" s="152"/>
      <c r="Y115" s="152"/>
      <c r="Z115" s="152"/>
      <c r="AA115" s="152"/>
      <c r="AB115" s="152"/>
      <c r="AC115" s="347"/>
      <c r="AD115" s="152"/>
      <c r="AE115" s="152"/>
      <c r="AF115" s="152"/>
      <c r="AG115" s="152"/>
      <c r="AH115" s="152"/>
      <c r="AI115" s="152"/>
      <c r="AJ115" s="347"/>
      <c r="AK115" s="152"/>
      <c r="AL115" s="152"/>
      <c r="AM115" s="295"/>
      <c r="AN115" s="228"/>
      <c r="AO115" s="228"/>
      <c r="AP115" s="228"/>
      <c r="AQ115" s="228"/>
      <c r="AR115" s="228"/>
      <c r="AS115" s="348"/>
      <c r="AT115" s="264">
        <f t="shared" si="93"/>
        <v>0</v>
      </c>
      <c r="AU115" s="259"/>
      <c r="AV115" s="265">
        <f t="shared" ref="AV115:AV129" si="94">AK115*$AK$7+AL115*$AL$7+AM115*$AM$7+SUM(AN115:AR115)*(1+Gewinn)*(1+SicherheitAngebot)+AT115/Zuschläge_IBN+AT115</f>
        <v>0</v>
      </c>
      <c r="AX115" s="265">
        <f>U115+AV115</f>
        <v>0</v>
      </c>
      <c r="AZ115" s="492">
        <f t="shared" ref="AZ115:AZ129" si="95">U115/(1+SicherheitAngebot)*(1+Sicherheit)</f>
        <v>0</v>
      </c>
      <c r="BB115" s="492">
        <f t="shared" ref="BB115:BB129" si="96">AV115/(1+SicherheitAngebot)*(1+Sicherheit)</f>
        <v>0</v>
      </c>
      <c r="BD115" s="265">
        <f>AZ115+BB115</f>
        <v>0</v>
      </c>
      <c r="BE115" s="105"/>
      <c r="BF115" s="105"/>
      <c r="BG115" s="105"/>
      <c r="BH115" s="105"/>
      <c r="BI115" s="105"/>
      <c r="BJ115" s="105"/>
    </row>
    <row r="116" spans="2:62" ht="20.100000000000001" hidden="1" customHeight="1" outlineLevel="1">
      <c r="B116" s="100"/>
      <c r="C116" s="908"/>
      <c r="D116" s="909"/>
      <c r="E116" s="909"/>
      <c r="F116" s="910"/>
      <c r="G116" s="890"/>
      <c r="H116" s="891"/>
      <c r="I116" s="152"/>
      <c r="J116" s="152"/>
      <c r="K116" s="152"/>
      <c r="L116" s="152"/>
      <c r="M116" s="152"/>
      <c r="N116" s="152"/>
      <c r="O116" s="152"/>
      <c r="P116" s="153"/>
      <c r="Q116" s="153"/>
      <c r="R116" s="156">
        <f t="shared" si="89"/>
        <v>0</v>
      </c>
      <c r="S116" s="156">
        <f t="shared" si="90"/>
        <v>0</v>
      </c>
      <c r="U116" s="157">
        <f t="shared" ref="U116:U129" si="97">I116*$I$7+J116*$J$7+K116*$K$7+L116*$L$7+M116*$M$7+N116*$N$7+O116*$O$7+R116+S116</f>
        <v>0</v>
      </c>
      <c r="W116" s="152"/>
      <c r="X116" s="152"/>
      <c r="Y116" s="152"/>
      <c r="Z116" s="152"/>
      <c r="AA116" s="152"/>
      <c r="AB116" s="152"/>
      <c r="AC116" s="347"/>
      <c r="AD116" s="152"/>
      <c r="AE116" s="152"/>
      <c r="AF116" s="152"/>
      <c r="AG116" s="152"/>
      <c r="AH116" s="152"/>
      <c r="AI116" s="152"/>
      <c r="AJ116" s="347"/>
      <c r="AK116" s="152"/>
      <c r="AL116" s="152"/>
      <c r="AM116" s="295"/>
      <c r="AN116" s="228"/>
      <c r="AO116" s="228"/>
      <c r="AP116" s="228"/>
      <c r="AQ116" s="228"/>
      <c r="AR116" s="228"/>
      <c r="AS116" s="348"/>
      <c r="AT116" s="264">
        <f t="shared" si="93"/>
        <v>0</v>
      </c>
      <c r="AU116" s="259"/>
      <c r="AV116" s="265">
        <f t="shared" si="94"/>
        <v>0</v>
      </c>
      <c r="AX116" s="265">
        <f t="shared" ref="AX116:AX129" si="98">U116+AV116</f>
        <v>0</v>
      </c>
      <c r="AZ116" s="492">
        <f t="shared" si="95"/>
        <v>0</v>
      </c>
      <c r="BB116" s="492">
        <f t="shared" si="96"/>
        <v>0</v>
      </c>
      <c r="BD116" s="265">
        <f t="shared" ref="BD116:BD129" si="99">AZ116+BB116</f>
        <v>0</v>
      </c>
      <c r="BE116" s="105"/>
      <c r="BF116" s="105"/>
      <c r="BG116" s="105"/>
      <c r="BH116" s="105"/>
      <c r="BI116" s="105"/>
      <c r="BJ116" s="105"/>
    </row>
    <row r="117" spans="2:62" ht="20.100000000000001" hidden="1" customHeight="1" outlineLevel="1">
      <c r="B117" s="100"/>
      <c r="C117" s="908"/>
      <c r="D117" s="909"/>
      <c r="E117" s="909"/>
      <c r="F117" s="910"/>
      <c r="G117" s="890"/>
      <c r="H117" s="891"/>
      <c r="I117" s="152"/>
      <c r="J117" s="152"/>
      <c r="K117" s="152"/>
      <c r="L117" s="152"/>
      <c r="M117" s="152"/>
      <c r="N117" s="152"/>
      <c r="O117" s="152"/>
      <c r="P117" s="153"/>
      <c r="Q117" s="153"/>
      <c r="R117" s="156">
        <f t="shared" si="89"/>
        <v>0</v>
      </c>
      <c r="S117" s="156">
        <f t="shared" si="90"/>
        <v>0</v>
      </c>
      <c r="U117" s="157">
        <f t="shared" si="97"/>
        <v>0</v>
      </c>
      <c r="W117" s="152"/>
      <c r="X117" s="152"/>
      <c r="Y117" s="152"/>
      <c r="Z117" s="152"/>
      <c r="AA117" s="152"/>
      <c r="AB117" s="152"/>
      <c r="AC117" s="347"/>
      <c r="AD117" s="152"/>
      <c r="AE117" s="152"/>
      <c r="AF117" s="152"/>
      <c r="AG117" s="152"/>
      <c r="AH117" s="152"/>
      <c r="AI117" s="152"/>
      <c r="AJ117" s="347"/>
      <c r="AK117" s="152"/>
      <c r="AL117" s="152"/>
      <c r="AM117" s="295"/>
      <c r="AN117" s="228"/>
      <c r="AO117" s="228"/>
      <c r="AP117" s="228"/>
      <c r="AQ117" s="228"/>
      <c r="AR117" s="228"/>
      <c r="AS117" s="348"/>
      <c r="AT117" s="264">
        <f t="shared" si="93"/>
        <v>0</v>
      </c>
      <c r="AU117" s="259"/>
      <c r="AV117" s="265">
        <f t="shared" si="94"/>
        <v>0</v>
      </c>
      <c r="AX117" s="265">
        <f t="shared" si="98"/>
        <v>0</v>
      </c>
      <c r="AZ117" s="492">
        <f t="shared" si="95"/>
        <v>0</v>
      </c>
      <c r="BB117" s="492">
        <f t="shared" si="96"/>
        <v>0</v>
      </c>
      <c r="BD117" s="265">
        <f t="shared" si="99"/>
        <v>0</v>
      </c>
      <c r="BE117" s="105"/>
      <c r="BF117" s="105"/>
      <c r="BG117" s="105"/>
      <c r="BH117" s="105"/>
      <c r="BI117" s="105"/>
      <c r="BJ117" s="105"/>
    </row>
    <row r="118" spans="2:62" ht="20.100000000000001" hidden="1" customHeight="1" outlineLevel="1">
      <c r="B118" s="100"/>
      <c r="C118" s="908"/>
      <c r="D118" s="909"/>
      <c r="E118" s="909"/>
      <c r="F118" s="910"/>
      <c r="G118" s="890"/>
      <c r="H118" s="891"/>
      <c r="I118" s="152"/>
      <c r="J118" s="152"/>
      <c r="K118" s="152"/>
      <c r="L118" s="152"/>
      <c r="M118" s="152"/>
      <c r="N118" s="152"/>
      <c r="O118" s="152"/>
      <c r="P118" s="153"/>
      <c r="Q118" s="153"/>
      <c r="R118" s="156">
        <f t="shared" si="89"/>
        <v>0</v>
      </c>
      <c r="S118" s="156">
        <f t="shared" si="90"/>
        <v>0</v>
      </c>
      <c r="U118" s="157">
        <f t="shared" si="97"/>
        <v>0</v>
      </c>
      <c r="W118" s="152"/>
      <c r="X118" s="152"/>
      <c r="Y118" s="152"/>
      <c r="Z118" s="152"/>
      <c r="AA118" s="152"/>
      <c r="AB118" s="152"/>
      <c r="AC118" s="347"/>
      <c r="AD118" s="152"/>
      <c r="AE118" s="152"/>
      <c r="AF118" s="152"/>
      <c r="AG118" s="152"/>
      <c r="AH118" s="152"/>
      <c r="AI118" s="152"/>
      <c r="AJ118" s="347"/>
      <c r="AK118" s="152"/>
      <c r="AL118" s="152"/>
      <c r="AM118" s="295"/>
      <c r="AN118" s="228"/>
      <c r="AO118" s="228"/>
      <c r="AP118" s="228"/>
      <c r="AQ118" s="228"/>
      <c r="AR118" s="228"/>
      <c r="AS118" s="348"/>
      <c r="AT118" s="264">
        <f t="shared" si="93"/>
        <v>0</v>
      </c>
      <c r="AU118" s="259"/>
      <c r="AV118" s="265">
        <f t="shared" si="94"/>
        <v>0</v>
      </c>
      <c r="AX118" s="265">
        <f t="shared" si="98"/>
        <v>0</v>
      </c>
      <c r="AZ118" s="492">
        <f t="shared" si="95"/>
        <v>0</v>
      </c>
      <c r="BB118" s="492">
        <f t="shared" si="96"/>
        <v>0</v>
      </c>
      <c r="BD118" s="265">
        <f t="shared" si="99"/>
        <v>0</v>
      </c>
      <c r="BE118" s="105"/>
      <c r="BF118" s="105"/>
      <c r="BG118" s="105"/>
      <c r="BH118" s="105"/>
      <c r="BI118" s="105"/>
      <c r="BJ118" s="105"/>
    </row>
    <row r="119" spans="2:62" ht="20.100000000000001" hidden="1" customHeight="1" outlineLevel="1">
      <c r="B119" s="100"/>
      <c r="C119" s="908"/>
      <c r="D119" s="909"/>
      <c r="E119" s="909"/>
      <c r="F119" s="910"/>
      <c r="G119" s="890"/>
      <c r="H119" s="891"/>
      <c r="I119" s="152"/>
      <c r="J119" s="152"/>
      <c r="K119" s="152"/>
      <c r="L119" s="152"/>
      <c r="M119" s="152"/>
      <c r="N119" s="152"/>
      <c r="O119" s="152"/>
      <c r="P119" s="153"/>
      <c r="Q119" s="153"/>
      <c r="R119" s="156">
        <f t="shared" si="89"/>
        <v>0</v>
      </c>
      <c r="S119" s="156">
        <f t="shared" si="90"/>
        <v>0</v>
      </c>
      <c r="U119" s="157">
        <f t="shared" si="97"/>
        <v>0</v>
      </c>
      <c r="W119" s="152"/>
      <c r="X119" s="152"/>
      <c r="Y119" s="152"/>
      <c r="Z119" s="152"/>
      <c r="AA119" s="152"/>
      <c r="AB119" s="152"/>
      <c r="AC119" s="347"/>
      <c r="AD119" s="152"/>
      <c r="AE119" s="152"/>
      <c r="AF119" s="152"/>
      <c r="AG119" s="152"/>
      <c r="AH119" s="152"/>
      <c r="AI119" s="152"/>
      <c r="AJ119" s="347"/>
      <c r="AK119" s="152"/>
      <c r="AL119" s="152"/>
      <c r="AM119" s="295"/>
      <c r="AN119" s="228"/>
      <c r="AO119" s="228"/>
      <c r="AP119" s="228"/>
      <c r="AQ119" s="228"/>
      <c r="AR119" s="228"/>
      <c r="AS119" s="348"/>
      <c r="AT119" s="264">
        <f t="shared" si="93"/>
        <v>0</v>
      </c>
      <c r="AU119" s="259"/>
      <c r="AV119" s="265">
        <f t="shared" si="94"/>
        <v>0</v>
      </c>
      <c r="AX119" s="265">
        <f t="shared" si="98"/>
        <v>0</v>
      </c>
      <c r="AZ119" s="492">
        <f t="shared" si="95"/>
        <v>0</v>
      </c>
      <c r="BB119" s="492">
        <f t="shared" si="96"/>
        <v>0</v>
      </c>
      <c r="BD119" s="265">
        <f t="shared" si="99"/>
        <v>0</v>
      </c>
      <c r="BE119" s="105"/>
      <c r="BF119" s="105"/>
      <c r="BG119" s="105"/>
      <c r="BH119" s="105"/>
      <c r="BI119" s="105"/>
      <c r="BJ119" s="105"/>
    </row>
    <row r="120" spans="2:62" ht="20.100000000000001" hidden="1" customHeight="1" outlineLevel="1">
      <c r="B120" s="100"/>
      <c r="C120" s="908"/>
      <c r="D120" s="909"/>
      <c r="E120" s="909"/>
      <c r="F120" s="910"/>
      <c r="G120" s="890"/>
      <c r="H120" s="891"/>
      <c r="I120" s="152"/>
      <c r="J120" s="152"/>
      <c r="K120" s="152"/>
      <c r="L120" s="152"/>
      <c r="M120" s="152"/>
      <c r="N120" s="152"/>
      <c r="O120" s="152"/>
      <c r="P120" s="153"/>
      <c r="Q120" s="153"/>
      <c r="R120" s="156">
        <f t="shared" si="89"/>
        <v>0</v>
      </c>
      <c r="S120" s="156">
        <f t="shared" si="90"/>
        <v>0</v>
      </c>
      <c r="U120" s="157">
        <f t="shared" si="97"/>
        <v>0</v>
      </c>
      <c r="W120" s="152"/>
      <c r="X120" s="152"/>
      <c r="Y120" s="152"/>
      <c r="Z120" s="152"/>
      <c r="AA120" s="152"/>
      <c r="AB120" s="152"/>
      <c r="AC120" s="347"/>
      <c r="AD120" s="152"/>
      <c r="AE120" s="152"/>
      <c r="AF120" s="152"/>
      <c r="AG120" s="152"/>
      <c r="AH120" s="152"/>
      <c r="AI120" s="152"/>
      <c r="AJ120" s="347"/>
      <c r="AK120" s="152"/>
      <c r="AL120" s="152"/>
      <c r="AM120" s="295"/>
      <c r="AN120" s="228"/>
      <c r="AO120" s="228"/>
      <c r="AP120" s="228"/>
      <c r="AQ120" s="228"/>
      <c r="AR120" s="228"/>
      <c r="AS120" s="348"/>
      <c r="AT120" s="264">
        <f t="shared" si="93"/>
        <v>0</v>
      </c>
      <c r="AU120" s="259"/>
      <c r="AV120" s="265">
        <f t="shared" si="94"/>
        <v>0</v>
      </c>
      <c r="AX120" s="265">
        <f t="shared" si="98"/>
        <v>0</v>
      </c>
      <c r="AZ120" s="492">
        <f t="shared" si="95"/>
        <v>0</v>
      </c>
      <c r="BB120" s="492">
        <f t="shared" si="96"/>
        <v>0</v>
      </c>
      <c r="BD120" s="265">
        <f t="shared" si="99"/>
        <v>0</v>
      </c>
      <c r="BE120" s="105"/>
      <c r="BF120" s="105"/>
      <c r="BG120" s="105"/>
      <c r="BH120" s="105"/>
      <c r="BI120" s="105"/>
      <c r="BJ120" s="105"/>
    </row>
    <row r="121" spans="2:62" ht="20.100000000000001" hidden="1" customHeight="1" outlineLevel="1">
      <c r="B121" s="100"/>
      <c r="C121" s="908"/>
      <c r="D121" s="909"/>
      <c r="E121" s="909"/>
      <c r="F121" s="910"/>
      <c r="G121" s="890"/>
      <c r="H121" s="891"/>
      <c r="I121" s="152"/>
      <c r="J121" s="152"/>
      <c r="K121" s="152"/>
      <c r="L121" s="152"/>
      <c r="M121" s="152"/>
      <c r="N121" s="152"/>
      <c r="O121" s="152"/>
      <c r="P121" s="153"/>
      <c r="Q121" s="153"/>
      <c r="R121" s="156">
        <f t="shared" si="89"/>
        <v>0</v>
      </c>
      <c r="S121" s="156">
        <f t="shared" si="90"/>
        <v>0</v>
      </c>
      <c r="U121" s="157">
        <f t="shared" si="97"/>
        <v>0</v>
      </c>
      <c r="W121" s="152"/>
      <c r="X121" s="152"/>
      <c r="Y121" s="152"/>
      <c r="Z121" s="152"/>
      <c r="AA121" s="152"/>
      <c r="AB121" s="152"/>
      <c r="AC121" s="347"/>
      <c r="AD121" s="152"/>
      <c r="AE121" s="152"/>
      <c r="AF121" s="152"/>
      <c r="AG121" s="152"/>
      <c r="AH121" s="152"/>
      <c r="AI121" s="152"/>
      <c r="AJ121" s="347"/>
      <c r="AK121" s="152"/>
      <c r="AL121" s="152"/>
      <c r="AM121" s="295"/>
      <c r="AN121" s="228"/>
      <c r="AO121" s="228"/>
      <c r="AP121" s="228"/>
      <c r="AQ121" s="228"/>
      <c r="AR121" s="228"/>
      <c r="AS121" s="348"/>
      <c r="AT121" s="264">
        <f t="shared" si="93"/>
        <v>0</v>
      </c>
      <c r="AU121" s="259"/>
      <c r="AV121" s="265">
        <f t="shared" si="94"/>
        <v>0</v>
      </c>
      <c r="AX121" s="265">
        <f t="shared" si="98"/>
        <v>0</v>
      </c>
      <c r="AZ121" s="492">
        <f t="shared" si="95"/>
        <v>0</v>
      </c>
      <c r="BB121" s="492">
        <f t="shared" si="96"/>
        <v>0</v>
      </c>
      <c r="BD121" s="265">
        <f t="shared" si="99"/>
        <v>0</v>
      </c>
      <c r="BE121" s="105"/>
      <c r="BF121" s="105"/>
      <c r="BG121" s="105"/>
      <c r="BH121" s="105"/>
      <c r="BI121" s="105"/>
      <c r="BJ121" s="105"/>
    </row>
    <row r="122" spans="2:62" ht="20.100000000000001" hidden="1" customHeight="1" outlineLevel="1">
      <c r="B122" s="100"/>
      <c r="C122" s="908"/>
      <c r="D122" s="909"/>
      <c r="E122" s="909"/>
      <c r="F122" s="910"/>
      <c r="G122" s="890"/>
      <c r="H122" s="891"/>
      <c r="I122" s="152"/>
      <c r="J122" s="152"/>
      <c r="K122" s="152"/>
      <c r="L122" s="152"/>
      <c r="M122" s="152"/>
      <c r="N122" s="152"/>
      <c r="O122" s="152"/>
      <c r="P122" s="153"/>
      <c r="Q122" s="153"/>
      <c r="R122" s="156">
        <f t="shared" si="89"/>
        <v>0</v>
      </c>
      <c r="S122" s="156">
        <f t="shared" si="90"/>
        <v>0</v>
      </c>
      <c r="U122" s="157">
        <f t="shared" si="97"/>
        <v>0</v>
      </c>
      <c r="W122" s="152"/>
      <c r="X122" s="152"/>
      <c r="Y122" s="152"/>
      <c r="Z122" s="152"/>
      <c r="AA122" s="152"/>
      <c r="AB122" s="152"/>
      <c r="AC122" s="347"/>
      <c r="AD122" s="152"/>
      <c r="AE122" s="152"/>
      <c r="AF122" s="152"/>
      <c r="AG122" s="152"/>
      <c r="AH122" s="152"/>
      <c r="AI122" s="152"/>
      <c r="AJ122" s="347"/>
      <c r="AK122" s="152"/>
      <c r="AL122" s="152"/>
      <c r="AM122" s="295"/>
      <c r="AN122" s="228"/>
      <c r="AO122" s="228"/>
      <c r="AP122" s="228"/>
      <c r="AQ122" s="228"/>
      <c r="AR122" s="228"/>
      <c r="AS122" s="348"/>
      <c r="AT122" s="264">
        <f t="shared" si="93"/>
        <v>0</v>
      </c>
      <c r="AU122" s="259"/>
      <c r="AV122" s="265">
        <f t="shared" si="94"/>
        <v>0</v>
      </c>
      <c r="AX122" s="265">
        <f t="shared" si="98"/>
        <v>0</v>
      </c>
      <c r="AZ122" s="492">
        <f t="shared" si="95"/>
        <v>0</v>
      </c>
      <c r="BB122" s="492">
        <f t="shared" si="96"/>
        <v>0</v>
      </c>
      <c r="BD122" s="265">
        <f t="shared" si="99"/>
        <v>0</v>
      </c>
      <c r="BE122" s="105"/>
      <c r="BF122" s="105"/>
      <c r="BG122" s="105"/>
      <c r="BH122" s="105"/>
      <c r="BI122" s="105"/>
      <c r="BJ122" s="105"/>
    </row>
    <row r="123" spans="2:62" ht="20.100000000000001" hidden="1" customHeight="1" outlineLevel="1">
      <c r="B123" s="100"/>
      <c r="C123" s="908"/>
      <c r="D123" s="909"/>
      <c r="E123" s="909"/>
      <c r="F123" s="910"/>
      <c r="G123" s="890"/>
      <c r="H123" s="891"/>
      <c r="I123" s="152"/>
      <c r="J123" s="152"/>
      <c r="K123" s="152"/>
      <c r="L123" s="152"/>
      <c r="M123" s="152"/>
      <c r="N123" s="152"/>
      <c r="O123" s="152"/>
      <c r="P123" s="153"/>
      <c r="Q123" s="153"/>
      <c r="R123" s="156">
        <f t="shared" si="89"/>
        <v>0</v>
      </c>
      <c r="S123" s="156">
        <f t="shared" si="90"/>
        <v>0</v>
      </c>
      <c r="U123" s="157">
        <f t="shared" si="97"/>
        <v>0</v>
      </c>
      <c r="W123" s="152"/>
      <c r="X123" s="152"/>
      <c r="Y123" s="152"/>
      <c r="Z123" s="152"/>
      <c r="AA123" s="152"/>
      <c r="AB123" s="152"/>
      <c r="AC123" s="347"/>
      <c r="AD123" s="152"/>
      <c r="AE123" s="152"/>
      <c r="AF123" s="152"/>
      <c r="AG123" s="152"/>
      <c r="AH123" s="152"/>
      <c r="AI123" s="152"/>
      <c r="AJ123" s="347"/>
      <c r="AK123" s="152"/>
      <c r="AL123" s="152"/>
      <c r="AM123" s="295"/>
      <c r="AN123" s="228"/>
      <c r="AO123" s="228"/>
      <c r="AP123" s="228"/>
      <c r="AQ123" s="228"/>
      <c r="AR123" s="228"/>
      <c r="AS123" s="348"/>
      <c r="AT123" s="264">
        <f t="shared" si="93"/>
        <v>0</v>
      </c>
      <c r="AU123" s="259"/>
      <c r="AV123" s="265">
        <f t="shared" si="94"/>
        <v>0</v>
      </c>
      <c r="AX123" s="265">
        <f t="shared" si="98"/>
        <v>0</v>
      </c>
      <c r="AZ123" s="492">
        <f t="shared" si="95"/>
        <v>0</v>
      </c>
      <c r="BB123" s="492">
        <f t="shared" si="96"/>
        <v>0</v>
      </c>
      <c r="BD123" s="265">
        <f t="shared" si="99"/>
        <v>0</v>
      </c>
      <c r="BE123" s="105"/>
      <c r="BF123" s="105"/>
      <c r="BG123" s="105"/>
      <c r="BH123" s="105"/>
      <c r="BI123" s="105"/>
      <c r="BJ123" s="105"/>
    </row>
    <row r="124" spans="2:62" ht="20.100000000000001" hidden="1" customHeight="1" outlineLevel="1">
      <c r="B124" s="100"/>
      <c r="C124" s="908"/>
      <c r="D124" s="909"/>
      <c r="E124" s="909"/>
      <c r="F124" s="910"/>
      <c r="G124" s="890"/>
      <c r="H124" s="891"/>
      <c r="I124" s="152"/>
      <c r="J124" s="152"/>
      <c r="K124" s="152"/>
      <c r="L124" s="152"/>
      <c r="M124" s="152"/>
      <c r="N124" s="152"/>
      <c r="O124" s="152"/>
      <c r="P124" s="153"/>
      <c r="Q124" s="153"/>
      <c r="R124" s="156">
        <f t="shared" si="89"/>
        <v>0</v>
      </c>
      <c r="S124" s="156">
        <f t="shared" si="90"/>
        <v>0</v>
      </c>
      <c r="U124" s="157">
        <f t="shared" si="97"/>
        <v>0</v>
      </c>
      <c r="W124" s="152"/>
      <c r="X124" s="152"/>
      <c r="Y124" s="152"/>
      <c r="Z124" s="152"/>
      <c r="AA124" s="152"/>
      <c r="AB124" s="152"/>
      <c r="AC124" s="347"/>
      <c r="AD124" s="152"/>
      <c r="AE124" s="152"/>
      <c r="AF124" s="152"/>
      <c r="AG124" s="152"/>
      <c r="AH124" s="152"/>
      <c r="AI124" s="152"/>
      <c r="AJ124" s="347"/>
      <c r="AK124" s="152"/>
      <c r="AL124" s="152"/>
      <c r="AM124" s="295"/>
      <c r="AN124" s="228"/>
      <c r="AO124" s="228"/>
      <c r="AP124" s="228"/>
      <c r="AQ124" s="228"/>
      <c r="AR124" s="228"/>
      <c r="AS124" s="348"/>
      <c r="AT124" s="264">
        <f t="shared" si="93"/>
        <v>0</v>
      </c>
      <c r="AU124" s="259"/>
      <c r="AV124" s="265">
        <f t="shared" si="94"/>
        <v>0</v>
      </c>
      <c r="AX124" s="265">
        <f t="shared" si="98"/>
        <v>0</v>
      </c>
      <c r="AZ124" s="492">
        <f t="shared" si="95"/>
        <v>0</v>
      </c>
      <c r="BB124" s="492">
        <f t="shared" si="96"/>
        <v>0</v>
      </c>
      <c r="BD124" s="265">
        <f t="shared" si="99"/>
        <v>0</v>
      </c>
      <c r="BE124" s="105"/>
      <c r="BF124" s="105"/>
      <c r="BG124" s="105"/>
      <c r="BH124" s="105"/>
      <c r="BI124" s="105"/>
      <c r="BJ124" s="105"/>
    </row>
    <row r="125" spans="2:62" ht="20.100000000000001" hidden="1" customHeight="1" outlineLevel="1">
      <c r="B125" s="100"/>
      <c r="C125" s="908"/>
      <c r="D125" s="909"/>
      <c r="E125" s="909"/>
      <c r="F125" s="910"/>
      <c r="G125" s="890"/>
      <c r="H125" s="891"/>
      <c r="I125" s="152"/>
      <c r="J125" s="152"/>
      <c r="K125" s="152"/>
      <c r="L125" s="152"/>
      <c r="M125" s="152"/>
      <c r="N125" s="152"/>
      <c r="O125" s="152"/>
      <c r="P125" s="153"/>
      <c r="Q125" s="153"/>
      <c r="R125" s="156">
        <f t="shared" si="89"/>
        <v>0</v>
      </c>
      <c r="S125" s="156">
        <f t="shared" si="90"/>
        <v>0</v>
      </c>
      <c r="U125" s="157">
        <f t="shared" si="97"/>
        <v>0</v>
      </c>
      <c r="W125" s="152"/>
      <c r="X125" s="152"/>
      <c r="Y125" s="152"/>
      <c r="Z125" s="152"/>
      <c r="AA125" s="152"/>
      <c r="AB125" s="152"/>
      <c r="AC125" s="347"/>
      <c r="AD125" s="152"/>
      <c r="AE125" s="152"/>
      <c r="AF125" s="152"/>
      <c r="AG125" s="152"/>
      <c r="AH125" s="152"/>
      <c r="AI125" s="152"/>
      <c r="AJ125" s="347"/>
      <c r="AK125" s="152"/>
      <c r="AL125" s="152"/>
      <c r="AM125" s="295"/>
      <c r="AN125" s="228"/>
      <c r="AO125" s="228"/>
      <c r="AP125" s="228"/>
      <c r="AQ125" s="228"/>
      <c r="AR125" s="228"/>
      <c r="AS125" s="348"/>
      <c r="AT125" s="264">
        <f t="shared" si="93"/>
        <v>0</v>
      </c>
      <c r="AU125" s="259"/>
      <c r="AV125" s="265">
        <f t="shared" si="94"/>
        <v>0</v>
      </c>
      <c r="AX125" s="265">
        <f t="shared" si="98"/>
        <v>0</v>
      </c>
      <c r="AZ125" s="492">
        <f t="shared" si="95"/>
        <v>0</v>
      </c>
      <c r="BB125" s="492">
        <f t="shared" si="96"/>
        <v>0</v>
      </c>
      <c r="BD125" s="265">
        <f t="shared" si="99"/>
        <v>0</v>
      </c>
      <c r="BE125" s="105"/>
      <c r="BF125" s="105"/>
      <c r="BG125" s="105"/>
      <c r="BH125" s="105"/>
      <c r="BI125" s="105"/>
      <c r="BJ125" s="105"/>
    </row>
    <row r="126" spans="2:62" ht="20.100000000000001" hidden="1" customHeight="1" outlineLevel="1">
      <c r="B126" s="100"/>
      <c r="C126" s="908"/>
      <c r="D126" s="909"/>
      <c r="E126" s="909"/>
      <c r="F126" s="910"/>
      <c r="G126" s="890"/>
      <c r="H126" s="891"/>
      <c r="I126" s="152"/>
      <c r="J126" s="152"/>
      <c r="K126" s="152"/>
      <c r="L126" s="152"/>
      <c r="M126" s="152"/>
      <c r="N126" s="152"/>
      <c r="O126" s="152"/>
      <c r="P126" s="153"/>
      <c r="Q126" s="153"/>
      <c r="R126" s="156">
        <f t="shared" si="89"/>
        <v>0</v>
      </c>
      <c r="S126" s="156">
        <f t="shared" si="90"/>
        <v>0</v>
      </c>
      <c r="U126" s="157">
        <f t="shared" si="97"/>
        <v>0</v>
      </c>
      <c r="W126" s="152"/>
      <c r="X126" s="152"/>
      <c r="Y126" s="152"/>
      <c r="Z126" s="152"/>
      <c r="AA126" s="152"/>
      <c r="AB126" s="152"/>
      <c r="AC126" s="347"/>
      <c r="AD126" s="152"/>
      <c r="AE126" s="152"/>
      <c r="AF126" s="152"/>
      <c r="AG126" s="152"/>
      <c r="AH126" s="152"/>
      <c r="AI126" s="152"/>
      <c r="AJ126" s="347"/>
      <c r="AK126" s="152"/>
      <c r="AL126" s="152"/>
      <c r="AM126" s="295"/>
      <c r="AN126" s="228"/>
      <c r="AO126" s="228"/>
      <c r="AP126" s="228"/>
      <c r="AQ126" s="228"/>
      <c r="AR126" s="228"/>
      <c r="AS126" s="348"/>
      <c r="AT126" s="264">
        <f t="shared" si="93"/>
        <v>0</v>
      </c>
      <c r="AU126" s="259"/>
      <c r="AV126" s="265">
        <f t="shared" si="94"/>
        <v>0</v>
      </c>
      <c r="AX126" s="265">
        <f t="shared" si="98"/>
        <v>0</v>
      </c>
      <c r="AZ126" s="492">
        <f t="shared" si="95"/>
        <v>0</v>
      </c>
      <c r="BB126" s="492">
        <f t="shared" si="96"/>
        <v>0</v>
      </c>
      <c r="BD126" s="265">
        <f t="shared" si="99"/>
        <v>0</v>
      </c>
      <c r="BE126" s="105"/>
      <c r="BF126" s="105"/>
      <c r="BG126" s="105"/>
      <c r="BH126" s="105"/>
      <c r="BI126" s="105"/>
      <c r="BJ126" s="105"/>
    </row>
    <row r="127" spans="2:62" ht="20.100000000000001" hidden="1" customHeight="1" outlineLevel="1">
      <c r="B127" s="100"/>
      <c r="C127" s="908"/>
      <c r="D127" s="909"/>
      <c r="E127" s="909"/>
      <c r="F127" s="910"/>
      <c r="G127" s="890"/>
      <c r="H127" s="891"/>
      <c r="I127" s="152"/>
      <c r="J127" s="152"/>
      <c r="K127" s="152"/>
      <c r="L127" s="152"/>
      <c r="M127" s="152"/>
      <c r="N127" s="152"/>
      <c r="O127" s="152"/>
      <c r="P127" s="153"/>
      <c r="Q127" s="153"/>
      <c r="R127" s="156">
        <f t="shared" si="89"/>
        <v>0</v>
      </c>
      <c r="S127" s="156">
        <f t="shared" si="90"/>
        <v>0</v>
      </c>
      <c r="U127" s="157">
        <f t="shared" si="97"/>
        <v>0</v>
      </c>
      <c r="W127" s="152"/>
      <c r="X127" s="152"/>
      <c r="Y127" s="152"/>
      <c r="Z127" s="152"/>
      <c r="AA127" s="152"/>
      <c r="AB127" s="152"/>
      <c r="AC127" s="347"/>
      <c r="AD127" s="152"/>
      <c r="AE127" s="152"/>
      <c r="AF127" s="152"/>
      <c r="AG127" s="152"/>
      <c r="AH127" s="152"/>
      <c r="AI127" s="152"/>
      <c r="AJ127" s="347"/>
      <c r="AK127" s="152"/>
      <c r="AL127" s="152"/>
      <c r="AM127" s="295"/>
      <c r="AN127" s="228"/>
      <c r="AO127" s="228"/>
      <c r="AP127" s="228"/>
      <c r="AQ127" s="228"/>
      <c r="AR127" s="228"/>
      <c r="AS127" s="348"/>
      <c r="AT127" s="264">
        <f t="shared" si="93"/>
        <v>0</v>
      </c>
      <c r="AU127" s="259"/>
      <c r="AV127" s="265">
        <f t="shared" si="94"/>
        <v>0</v>
      </c>
      <c r="AX127" s="265">
        <f t="shared" si="98"/>
        <v>0</v>
      </c>
      <c r="AZ127" s="492">
        <f t="shared" si="95"/>
        <v>0</v>
      </c>
      <c r="BB127" s="492">
        <f t="shared" si="96"/>
        <v>0</v>
      </c>
      <c r="BD127" s="265">
        <f t="shared" si="99"/>
        <v>0</v>
      </c>
      <c r="BE127" s="105"/>
      <c r="BF127" s="105"/>
      <c r="BG127" s="105"/>
      <c r="BH127" s="105"/>
      <c r="BI127" s="105"/>
      <c r="BJ127" s="105"/>
    </row>
    <row r="128" spans="2:62" ht="20.100000000000001" hidden="1" customHeight="1" outlineLevel="1">
      <c r="B128" s="100"/>
      <c r="C128" s="908"/>
      <c r="D128" s="909"/>
      <c r="E128" s="909"/>
      <c r="F128" s="910"/>
      <c r="G128" s="890"/>
      <c r="H128" s="891"/>
      <c r="I128" s="152"/>
      <c r="J128" s="152"/>
      <c r="K128" s="152"/>
      <c r="L128" s="152"/>
      <c r="M128" s="152"/>
      <c r="N128" s="152"/>
      <c r="O128" s="152"/>
      <c r="P128" s="153"/>
      <c r="Q128" s="153"/>
      <c r="R128" s="156">
        <f t="shared" si="89"/>
        <v>0</v>
      </c>
      <c r="S128" s="156">
        <f t="shared" si="90"/>
        <v>0</v>
      </c>
      <c r="U128" s="157">
        <f t="shared" si="97"/>
        <v>0</v>
      </c>
      <c r="W128" s="152"/>
      <c r="X128" s="152"/>
      <c r="Y128" s="152"/>
      <c r="Z128" s="152"/>
      <c r="AA128" s="152"/>
      <c r="AB128" s="152"/>
      <c r="AC128" s="347"/>
      <c r="AD128" s="152"/>
      <c r="AE128" s="152"/>
      <c r="AF128" s="152"/>
      <c r="AG128" s="152"/>
      <c r="AH128" s="152"/>
      <c r="AI128" s="152"/>
      <c r="AJ128" s="347"/>
      <c r="AK128" s="152"/>
      <c r="AL128" s="152"/>
      <c r="AM128" s="295"/>
      <c r="AN128" s="228"/>
      <c r="AO128" s="228"/>
      <c r="AP128" s="228"/>
      <c r="AQ128" s="228"/>
      <c r="AR128" s="228"/>
      <c r="AS128" s="348"/>
      <c r="AT128" s="264">
        <f t="shared" si="93"/>
        <v>0</v>
      </c>
      <c r="AU128" s="259"/>
      <c r="AV128" s="265">
        <f t="shared" si="94"/>
        <v>0</v>
      </c>
      <c r="AX128" s="265">
        <f t="shared" si="98"/>
        <v>0</v>
      </c>
      <c r="AZ128" s="492">
        <f t="shared" si="95"/>
        <v>0</v>
      </c>
      <c r="BB128" s="492">
        <f t="shared" si="96"/>
        <v>0</v>
      </c>
      <c r="BD128" s="265">
        <f t="shared" si="99"/>
        <v>0</v>
      </c>
      <c r="BE128" s="105"/>
      <c r="BF128" s="105"/>
      <c r="BG128" s="105"/>
      <c r="BH128" s="105"/>
      <c r="BI128" s="105"/>
      <c r="BJ128" s="105"/>
    </row>
    <row r="129" spans="2:62" ht="20.100000000000001" hidden="1" customHeight="1" outlineLevel="1">
      <c r="B129" s="100"/>
      <c r="C129" s="908"/>
      <c r="D129" s="909"/>
      <c r="E129" s="909"/>
      <c r="F129" s="910"/>
      <c r="G129" s="890"/>
      <c r="H129" s="891"/>
      <c r="I129" s="152"/>
      <c r="J129" s="152"/>
      <c r="K129" s="152"/>
      <c r="L129" s="152"/>
      <c r="M129" s="152"/>
      <c r="N129" s="152"/>
      <c r="O129" s="152"/>
      <c r="P129" s="153"/>
      <c r="Q129" s="153"/>
      <c r="R129" s="156">
        <f t="shared" si="89"/>
        <v>0</v>
      </c>
      <c r="S129" s="156">
        <f t="shared" si="90"/>
        <v>0</v>
      </c>
      <c r="U129" s="157">
        <f t="shared" si="97"/>
        <v>0</v>
      </c>
      <c r="W129" s="152"/>
      <c r="X129" s="152"/>
      <c r="Y129" s="152"/>
      <c r="Z129" s="152"/>
      <c r="AA129" s="152"/>
      <c r="AB129" s="152"/>
      <c r="AC129" s="347"/>
      <c r="AD129" s="152"/>
      <c r="AE129" s="152"/>
      <c r="AF129" s="152"/>
      <c r="AG129" s="152"/>
      <c r="AH129" s="152"/>
      <c r="AI129" s="152"/>
      <c r="AJ129" s="347"/>
      <c r="AK129" s="152"/>
      <c r="AL129" s="152"/>
      <c r="AM129" s="295"/>
      <c r="AN129" s="228"/>
      <c r="AO129" s="228"/>
      <c r="AP129" s="228"/>
      <c r="AQ129" s="228"/>
      <c r="AR129" s="228"/>
      <c r="AS129" s="348"/>
      <c r="AT129" s="264">
        <f t="shared" si="93"/>
        <v>0</v>
      </c>
      <c r="AU129" s="259"/>
      <c r="AV129" s="265">
        <f t="shared" si="94"/>
        <v>0</v>
      </c>
      <c r="AX129" s="265">
        <f t="shared" si="98"/>
        <v>0</v>
      </c>
      <c r="AZ129" s="492">
        <f t="shared" si="95"/>
        <v>0</v>
      </c>
      <c r="BB129" s="492">
        <f t="shared" si="96"/>
        <v>0</v>
      </c>
      <c r="BD129" s="265">
        <f t="shared" si="99"/>
        <v>0</v>
      </c>
      <c r="BE129" s="105"/>
      <c r="BF129" s="105"/>
      <c r="BG129" s="105"/>
      <c r="BH129" s="105"/>
      <c r="BI129" s="105"/>
      <c r="BJ129" s="105"/>
    </row>
    <row r="130" spans="2:62" ht="9.9499999999999993" hidden="1" customHeight="1" outlineLevel="1">
      <c r="B130" s="101"/>
      <c r="C130" s="208"/>
      <c r="D130" s="208"/>
      <c r="E130" s="208"/>
      <c r="F130" s="208"/>
      <c r="G130" s="237"/>
      <c r="H130" s="207"/>
      <c r="I130" s="257"/>
      <c r="J130" s="257"/>
      <c r="K130" s="257"/>
      <c r="L130" s="257"/>
      <c r="M130" s="257"/>
      <c r="N130" s="257"/>
      <c r="O130" s="257"/>
      <c r="P130" s="256"/>
      <c r="Q130" s="102"/>
      <c r="R130" s="102"/>
      <c r="S130" s="102"/>
      <c r="U130" s="98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Z130" s="493"/>
      <c r="BE130" s="105"/>
      <c r="BF130" s="105"/>
      <c r="BG130" s="105"/>
      <c r="BH130" s="105"/>
      <c r="BI130" s="105"/>
      <c r="BJ130" s="105"/>
    </row>
    <row r="131" spans="2:62" ht="20.100000000000001" customHeight="1" collapsed="1">
      <c r="B131" s="151">
        <f>B114+1</f>
        <v>8</v>
      </c>
      <c r="C131" s="916"/>
      <c r="D131" s="917"/>
      <c r="E131" s="917"/>
      <c r="F131" s="918"/>
      <c r="G131" s="429"/>
      <c r="H131" s="206">
        <v>1</v>
      </c>
      <c r="I131" s="642">
        <f t="shared" ref="I131" si="100">$H131*SUM(I132:I146)</f>
        <v>0</v>
      </c>
      <c r="J131" s="643">
        <f t="shared" ref="J131:O131" si="101">$H131*SUM(J132:J146)</f>
        <v>0</v>
      </c>
      <c r="K131" s="644">
        <f t="shared" si="101"/>
        <v>0</v>
      </c>
      <c r="L131" s="645">
        <f t="shared" si="101"/>
        <v>0</v>
      </c>
      <c r="M131" s="645">
        <f t="shared" si="101"/>
        <v>0</v>
      </c>
      <c r="N131" s="644">
        <f t="shared" si="101"/>
        <v>0</v>
      </c>
      <c r="O131" s="642">
        <f t="shared" si="101"/>
        <v>0</v>
      </c>
      <c r="P131" s="209">
        <f t="shared" ref="P131:Q131" si="102">$H131*SUM(P132:P146)</f>
        <v>0</v>
      </c>
      <c r="Q131" s="210">
        <f t="shared" si="102"/>
        <v>0</v>
      </c>
      <c r="R131" s="136">
        <f t="shared" ref="R131:R146" si="103">P131*(1+Gewinn)*(1+SicherheitAngebot)</f>
        <v>0</v>
      </c>
      <c r="S131" s="137">
        <f t="shared" ref="S131:S146" si="104">Q131*(1+MGKZ)*(1+Gewinn)*(1+SicherheitAngebot)</f>
        <v>0</v>
      </c>
      <c r="U131" s="10">
        <f>I131*$I$7+J131*$J$7+K131*$K$7+L131*$L$7+M131*$M$7+N131*$N$7+O131*$O$7+R131+S131</f>
        <v>0</v>
      </c>
      <c r="W131" s="646">
        <f t="shared" ref="W131:AB131" si="105">$H131*SUM(W132:W146)</f>
        <v>0</v>
      </c>
      <c r="X131" s="647">
        <f t="shared" si="105"/>
        <v>0</v>
      </c>
      <c r="Y131" s="648">
        <f t="shared" si="105"/>
        <v>0</v>
      </c>
      <c r="Z131" s="649">
        <f t="shared" si="105"/>
        <v>0</v>
      </c>
      <c r="AA131" s="648">
        <f t="shared" si="105"/>
        <v>0</v>
      </c>
      <c r="AB131" s="646">
        <f t="shared" si="105"/>
        <v>0</v>
      </c>
      <c r="AC131" s="258"/>
      <c r="AD131" s="646">
        <f t="shared" ref="AD131:AM131" si="106">$H131*SUM(AD132:AD146)</f>
        <v>0</v>
      </c>
      <c r="AE131" s="647">
        <f t="shared" si="106"/>
        <v>0</v>
      </c>
      <c r="AF131" s="648">
        <f t="shared" si="106"/>
        <v>0</v>
      </c>
      <c r="AG131" s="649">
        <f t="shared" si="106"/>
        <v>0</v>
      </c>
      <c r="AH131" s="648">
        <f t="shared" si="106"/>
        <v>0</v>
      </c>
      <c r="AI131" s="646">
        <f t="shared" si="106"/>
        <v>0</v>
      </c>
      <c r="AJ131" s="258"/>
      <c r="AK131" s="653">
        <f t="shared" si="106"/>
        <v>0</v>
      </c>
      <c r="AL131" s="653">
        <f t="shared" si="106"/>
        <v>0</v>
      </c>
      <c r="AM131" s="653">
        <f t="shared" si="106"/>
        <v>0</v>
      </c>
      <c r="AN131" s="227">
        <f>$H131*SUM(AN132:AN146)*(1+Gewinn)*(1+SicherheitAngebot)</f>
        <v>0</v>
      </c>
      <c r="AO131" s="227">
        <f>$H131*SUM(AO132:AO146)*(1+Gewinn)*(1+SicherheitAngebot)</f>
        <v>0</v>
      </c>
      <c r="AP131" s="227">
        <f>$H131*SUM(AP132:AP146)*(1+Gewinn)*(1+SicherheitAngebot)</f>
        <v>0</v>
      </c>
      <c r="AQ131" s="227">
        <f>$H131*SUM(AQ132:AQ146)*(1+Gewinn)*(1+SicherheitAngebot)</f>
        <v>0</v>
      </c>
      <c r="AR131" s="227">
        <f>$H131*SUM(AR132:AR146)*(1+Gewinn)*(1+SicherheitAngebot)</f>
        <v>0</v>
      </c>
      <c r="AS131" s="262"/>
      <c r="AT131" s="263">
        <f t="shared" si="93"/>
        <v>0</v>
      </c>
      <c r="AU131" s="259"/>
      <c r="AV131" s="491">
        <f>AK131*$AK$7+AL131*$AL$7+AM131*$AM$7+SUM(AN131:AR131)+AT131/Zuschläge_IBN+AT131</f>
        <v>0</v>
      </c>
      <c r="AX131" s="685">
        <f>U131+AV131</f>
        <v>0</v>
      </c>
      <c r="AZ131" s="490">
        <f>IF(H131&gt;0,U131/(1+SicherheitAngebot)*(1+Sicherheit),0)</f>
        <v>0</v>
      </c>
      <c r="BB131" s="490">
        <f>IF(H131&gt;0,AV131/(1+SicherheitAngebot)*(1+Sicherheit),0)</f>
        <v>0</v>
      </c>
      <c r="BD131" s="490">
        <f>AZ131+BB131</f>
        <v>0</v>
      </c>
      <c r="BE131" s="105"/>
      <c r="BF131" s="105"/>
      <c r="BG131" s="105"/>
      <c r="BH131" s="105"/>
      <c r="BI131" s="105"/>
      <c r="BJ131" s="105"/>
    </row>
    <row r="132" spans="2:62" ht="20.100000000000001" hidden="1" customHeight="1" outlineLevel="1">
      <c r="B132" s="99"/>
      <c r="C132" s="908"/>
      <c r="D132" s="909"/>
      <c r="E132" s="909"/>
      <c r="F132" s="910"/>
      <c r="G132" s="890"/>
      <c r="H132" s="901"/>
      <c r="I132" s="152"/>
      <c r="J132" s="152"/>
      <c r="K132" s="152"/>
      <c r="L132" s="152"/>
      <c r="M132" s="152"/>
      <c r="N132" s="152"/>
      <c r="O132" s="152"/>
      <c r="P132" s="153"/>
      <c r="Q132" s="153"/>
      <c r="R132" s="156">
        <f t="shared" si="103"/>
        <v>0</v>
      </c>
      <c r="S132" s="156">
        <f t="shared" si="104"/>
        <v>0</v>
      </c>
      <c r="U132" s="157">
        <f>I132*$I$7+J132*$J$7+K132*$K$7+L132*$L$7+M132*$M$7+N132*$N$7+O132*$O$7+R132+S132</f>
        <v>0</v>
      </c>
      <c r="W132" s="152"/>
      <c r="X132" s="152"/>
      <c r="Y132" s="152"/>
      <c r="Z132" s="152"/>
      <c r="AA132" s="152"/>
      <c r="AB132" s="152"/>
      <c r="AC132" s="347"/>
      <c r="AD132" s="152"/>
      <c r="AE132" s="152"/>
      <c r="AF132" s="152"/>
      <c r="AG132" s="152"/>
      <c r="AH132" s="152"/>
      <c r="AI132" s="152"/>
      <c r="AJ132" s="347"/>
      <c r="AK132" s="152"/>
      <c r="AL132" s="152"/>
      <c r="AM132" s="295"/>
      <c r="AN132" s="228"/>
      <c r="AO132" s="228"/>
      <c r="AP132" s="228"/>
      <c r="AQ132" s="228"/>
      <c r="AR132" s="228"/>
      <c r="AS132" s="348"/>
      <c r="AT132" s="264">
        <f t="shared" si="93"/>
        <v>0</v>
      </c>
      <c r="AU132" s="259"/>
      <c r="AV132" s="265">
        <f t="shared" ref="AV132:AV146" si="107">AK132*$AK$7+AL132*$AL$7+AM132*$AM$7+SUM(AN132:AR132)*(1+Gewinn)*(1+SicherheitAngebot)+AT132/Zuschläge_IBN+AT132</f>
        <v>0</v>
      </c>
      <c r="AX132" s="265">
        <f>U132+AV132</f>
        <v>0</v>
      </c>
      <c r="AZ132" s="492">
        <f t="shared" ref="AZ132:AZ146" si="108">U132/(1+SicherheitAngebot)*(1+Sicherheit)</f>
        <v>0</v>
      </c>
      <c r="BB132" s="492">
        <f t="shared" ref="BB132:BB146" si="109">AV132/(1+SicherheitAngebot)*(1+Sicherheit)</f>
        <v>0</v>
      </c>
      <c r="BD132" s="265">
        <f>AZ132+BB132</f>
        <v>0</v>
      </c>
      <c r="BE132" s="105"/>
      <c r="BF132" s="105"/>
      <c r="BG132" s="105"/>
      <c r="BH132" s="105"/>
      <c r="BI132" s="105"/>
      <c r="BJ132" s="105"/>
    </row>
    <row r="133" spans="2:62" ht="20.100000000000001" hidden="1" customHeight="1" outlineLevel="1">
      <c r="B133" s="100"/>
      <c r="C133" s="908"/>
      <c r="D133" s="909"/>
      <c r="E133" s="909"/>
      <c r="F133" s="910"/>
      <c r="G133" s="890"/>
      <c r="H133" s="891"/>
      <c r="I133" s="152"/>
      <c r="J133" s="152"/>
      <c r="K133" s="152"/>
      <c r="L133" s="152"/>
      <c r="M133" s="152"/>
      <c r="N133" s="152"/>
      <c r="O133" s="152"/>
      <c r="P133" s="153"/>
      <c r="Q133" s="153"/>
      <c r="R133" s="156">
        <f t="shared" si="103"/>
        <v>0</v>
      </c>
      <c r="S133" s="156">
        <f t="shared" si="104"/>
        <v>0</v>
      </c>
      <c r="U133" s="157">
        <f t="shared" ref="U133:U146" si="110">I133*$I$7+J133*$J$7+K133*$K$7+L133*$L$7+M133*$M$7+N133*$N$7+O133*$O$7+R133+S133</f>
        <v>0</v>
      </c>
      <c r="W133" s="152"/>
      <c r="X133" s="152"/>
      <c r="Y133" s="152"/>
      <c r="Z133" s="152"/>
      <c r="AA133" s="152"/>
      <c r="AB133" s="152"/>
      <c r="AC133" s="347"/>
      <c r="AD133" s="152"/>
      <c r="AE133" s="152"/>
      <c r="AF133" s="152"/>
      <c r="AG133" s="152"/>
      <c r="AH133" s="152"/>
      <c r="AI133" s="152"/>
      <c r="AJ133" s="347"/>
      <c r="AK133" s="152"/>
      <c r="AL133" s="152"/>
      <c r="AM133" s="295"/>
      <c r="AN133" s="228"/>
      <c r="AO133" s="228"/>
      <c r="AP133" s="228"/>
      <c r="AQ133" s="228"/>
      <c r="AR133" s="228"/>
      <c r="AS133" s="348"/>
      <c r="AT133" s="264">
        <f t="shared" si="93"/>
        <v>0</v>
      </c>
      <c r="AU133" s="259"/>
      <c r="AV133" s="265">
        <f t="shared" si="107"/>
        <v>0</v>
      </c>
      <c r="AX133" s="265">
        <f t="shared" ref="AX133:AX146" si="111">U133+AV133</f>
        <v>0</v>
      </c>
      <c r="AZ133" s="492">
        <f t="shared" si="108"/>
        <v>0</v>
      </c>
      <c r="BB133" s="492">
        <f t="shared" si="109"/>
        <v>0</v>
      </c>
      <c r="BD133" s="265">
        <f t="shared" ref="BD133:BD146" si="112">AZ133+BB133</f>
        <v>0</v>
      </c>
      <c r="BE133" s="105"/>
      <c r="BF133" s="105"/>
      <c r="BG133" s="105"/>
      <c r="BH133" s="105"/>
      <c r="BI133" s="105"/>
      <c r="BJ133" s="105"/>
    </row>
    <row r="134" spans="2:62" ht="20.100000000000001" hidden="1" customHeight="1" outlineLevel="1">
      <c r="B134" s="100"/>
      <c r="C134" s="908"/>
      <c r="D134" s="909"/>
      <c r="E134" s="909"/>
      <c r="F134" s="910"/>
      <c r="G134" s="890"/>
      <c r="H134" s="891"/>
      <c r="I134" s="152"/>
      <c r="J134" s="152"/>
      <c r="K134" s="152"/>
      <c r="L134" s="152"/>
      <c r="M134" s="152"/>
      <c r="N134" s="152"/>
      <c r="O134" s="152"/>
      <c r="P134" s="153"/>
      <c r="Q134" s="153"/>
      <c r="R134" s="156">
        <f t="shared" si="103"/>
        <v>0</v>
      </c>
      <c r="S134" s="156">
        <f t="shared" si="104"/>
        <v>0</v>
      </c>
      <c r="U134" s="157">
        <f t="shared" si="110"/>
        <v>0</v>
      </c>
      <c r="W134" s="152"/>
      <c r="X134" s="152"/>
      <c r="Y134" s="152"/>
      <c r="Z134" s="152"/>
      <c r="AA134" s="152"/>
      <c r="AB134" s="152"/>
      <c r="AC134" s="347"/>
      <c r="AD134" s="152"/>
      <c r="AE134" s="152"/>
      <c r="AF134" s="152"/>
      <c r="AG134" s="152"/>
      <c r="AH134" s="152"/>
      <c r="AI134" s="152"/>
      <c r="AJ134" s="347"/>
      <c r="AK134" s="152"/>
      <c r="AL134" s="152"/>
      <c r="AM134" s="295"/>
      <c r="AN134" s="228"/>
      <c r="AO134" s="228"/>
      <c r="AP134" s="228"/>
      <c r="AQ134" s="228"/>
      <c r="AR134" s="228"/>
      <c r="AS134" s="348"/>
      <c r="AT134" s="264">
        <f t="shared" si="93"/>
        <v>0</v>
      </c>
      <c r="AU134" s="259"/>
      <c r="AV134" s="265">
        <f t="shared" si="107"/>
        <v>0</v>
      </c>
      <c r="AX134" s="265">
        <f t="shared" si="111"/>
        <v>0</v>
      </c>
      <c r="AZ134" s="492">
        <f t="shared" si="108"/>
        <v>0</v>
      </c>
      <c r="BB134" s="492">
        <f t="shared" si="109"/>
        <v>0</v>
      </c>
      <c r="BD134" s="265">
        <f t="shared" si="112"/>
        <v>0</v>
      </c>
      <c r="BE134" s="105"/>
      <c r="BF134" s="105"/>
      <c r="BG134" s="105"/>
      <c r="BH134" s="105"/>
      <c r="BI134" s="105"/>
      <c r="BJ134" s="105"/>
    </row>
    <row r="135" spans="2:62" ht="20.100000000000001" hidden="1" customHeight="1" outlineLevel="1">
      <c r="B135" s="100"/>
      <c r="C135" s="908"/>
      <c r="D135" s="909"/>
      <c r="E135" s="909"/>
      <c r="F135" s="910"/>
      <c r="G135" s="890"/>
      <c r="H135" s="891"/>
      <c r="I135" s="152"/>
      <c r="J135" s="152"/>
      <c r="K135" s="152"/>
      <c r="L135" s="152"/>
      <c r="M135" s="152"/>
      <c r="N135" s="152"/>
      <c r="O135" s="152"/>
      <c r="P135" s="153"/>
      <c r="Q135" s="153"/>
      <c r="R135" s="156">
        <f t="shared" si="103"/>
        <v>0</v>
      </c>
      <c r="S135" s="156">
        <f t="shared" si="104"/>
        <v>0</v>
      </c>
      <c r="U135" s="157">
        <f t="shared" si="110"/>
        <v>0</v>
      </c>
      <c r="W135" s="152"/>
      <c r="X135" s="152"/>
      <c r="Y135" s="152"/>
      <c r="Z135" s="152"/>
      <c r="AA135" s="152"/>
      <c r="AB135" s="152"/>
      <c r="AC135" s="347"/>
      <c r="AD135" s="152"/>
      <c r="AE135" s="152"/>
      <c r="AF135" s="152"/>
      <c r="AG135" s="152"/>
      <c r="AH135" s="152"/>
      <c r="AI135" s="152"/>
      <c r="AJ135" s="347"/>
      <c r="AK135" s="152"/>
      <c r="AL135" s="152"/>
      <c r="AM135" s="295"/>
      <c r="AN135" s="228"/>
      <c r="AO135" s="228"/>
      <c r="AP135" s="228"/>
      <c r="AQ135" s="228"/>
      <c r="AR135" s="228"/>
      <c r="AS135" s="348"/>
      <c r="AT135" s="264">
        <f t="shared" si="93"/>
        <v>0</v>
      </c>
      <c r="AU135" s="259"/>
      <c r="AV135" s="265">
        <f t="shared" si="107"/>
        <v>0</v>
      </c>
      <c r="AX135" s="265">
        <f t="shared" si="111"/>
        <v>0</v>
      </c>
      <c r="AZ135" s="492">
        <f t="shared" si="108"/>
        <v>0</v>
      </c>
      <c r="BB135" s="492">
        <f t="shared" si="109"/>
        <v>0</v>
      </c>
      <c r="BD135" s="265">
        <f t="shared" si="112"/>
        <v>0</v>
      </c>
      <c r="BE135" s="105"/>
      <c r="BF135" s="105"/>
      <c r="BG135" s="105"/>
      <c r="BH135" s="105"/>
      <c r="BI135" s="105"/>
      <c r="BJ135" s="105"/>
    </row>
    <row r="136" spans="2:62" ht="20.100000000000001" hidden="1" customHeight="1" outlineLevel="1">
      <c r="B136" s="100"/>
      <c r="C136" s="908"/>
      <c r="D136" s="909"/>
      <c r="E136" s="909"/>
      <c r="F136" s="910"/>
      <c r="G136" s="890"/>
      <c r="H136" s="891"/>
      <c r="I136" s="152"/>
      <c r="J136" s="152"/>
      <c r="K136" s="152"/>
      <c r="L136" s="152"/>
      <c r="M136" s="152"/>
      <c r="N136" s="152"/>
      <c r="O136" s="152"/>
      <c r="P136" s="153"/>
      <c r="Q136" s="153"/>
      <c r="R136" s="156">
        <f t="shared" si="103"/>
        <v>0</v>
      </c>
      <c r="S136" s="156">
        <f t="shared" si="104"/>
        <v>0</v>
      </c>
      <c r="U136" s="157">
        <f t="shared" si="110"/>
        <v>0</v>
      </c>
      <c r="W136" s="152"/>
      <c r="X136" s="152"/>
      <c r="Y136" s="152"/>
      <c r="Z136" s="152"/>
      <c r="AA136" s="152"/>
      <c r="AB136" s="152"/>
      <c r="AC136" s="347"/>
      <c r="AD136" s="152"/>
      <c r="AE136" s="152"/>
      <c r="AF136" s="152"/>
      <c r="AG136" s="152"/>
      <c r="AH136" s="152"/>
      <c r="AI136" s="152"/>
      <c r="AJ136" s="347"/>
      <c r="AK136" s="152"/>
      <c r="AL136" s="152"/>
      <c r="AM136" s="295"/>
      <c r="AN136" s="228"/>
      <c r="AO136" s="228"/>
      <c r="AP136" s="228"/>
      <c r="AQ136" s="228"/>
      <c r="AR136" s="228"/>
      <c r="AS136" s="348"/>
      <c r="AT136" s="264">
        <f t="shared" si="93"/>
        <v>0</v>
      </c>
      <c r="AU136" s="259"/>
      <c r="AV136" s="265">
        <f t="shared" si="107"/>
        <v>0</v>
      </c>
      <c r="AX136" s="265">
        <f t="shared" si="111"/>
        <v>0</v>
      </c>
      <c r="AZ136" s="492">
        <f t="shared" si="108"/>
        <v>0</v>
      </c>
      <c r="BB136" s="492">
        <f t="shared" si="109"/>
        <v>0</v>
      </c>
      <c r="BD136" s="265">
        <f t="shared" si="112"/>
        <v>0</v>
      </c>
      <c r="BE136" s="105"/>
      <c r="BF136" s="105"/>
      <c r="BG136" s="105"/>
      <c r="BH136" s="105"/>
      <c r="BI136" s="105"/>
      <c r="BJ136" s="105"/>
    </row>
    <row r="137" spans="2:62" ht="20.100000000000001" hidden="1" customHeight="1" outlineLevel="1">
      <c r="B137" s="100"/>
      <c r="C137" s="908"/>
      <c r="D137" s="909"/>
      <c r="E137" s="909"/>
      <c r="F137" s="910"/>
      <c r="G137" s="890"/>
      <c r="H137" s="891"/>
      <c r="I137" s="152"/>
      <c r="J137" s="152"/>
      <c r="K137" s="152"/>
      <c r="L137" s="152"/>
      <c r="M137" s="152"/>
      <c r="N137" s="152"/>
      <c r="O137" s="152"/>
      <c r="P137" s="153"/>
      <c r="Q137" s="153"/>
      <c r="R137" s="156">
        <f t="shared" si="103"/>
        <v>0</v>
      </c>
      <c r="S137" s="156">
        <f t="shared" si="104"/>
        <v>0</v>
      </c>
      <c r="U137" s="157">
        <f t="shared" si="110"/>
        <v>0</v>
      </c>
      <c r="W137" s="152"/>
      <c r="X137" s="152"/>
      <c r="Y137" s="152"/>
      <c r="Z137" s="152"/>
      <c r="AA137" s="152"/>
      <c r="AB137" s="152"/>
      <c r="AC137" s="347"/>
      <c r="AD137" s="152"/>
      <c r="AE137" s="152"/>
      <c r="AF137" s="152"/>
      <c r="AG137" s="152"/>
      <c r="AH137" s="152"/>
      <c r="AI137" s="152"/>
      <c r="AJ137" s="347"/>
      <c r="AK137" s="152"/>
      <c r="AL137" s="152"/>
      <c r="AM137" s="295"/>
      <c r="AN137" s="228"/>
      <c r="AO137" s="228"/>
      <c r="AP137" s="228"/>
      <c r="AQ137" s="228"/>
      <c r="AR137" s="228"/>
      <c r="AS137" s="348"/>
      <c r="AT137" s="264">
        <f t="shared" si="93"/>
        <v>0</v>
      </c>
      <c r="AU137" s="259"/>
      <c r="AV137" s="265">
        <f t="shared" si="107"/>
        <v>0</v>
      </c>
      <c r="AX137" s="265">
        <f t="shared" si="111"/>
        <v>0</v>
      </c>
      <c r="AZ137" s="492">
        <f t="shared" si="108"/>
        <v>0</v>
      </c>
      <c r="BB137" s="492">
        <f t="shared" si="109"/>
        <v>0</v>
      </c>
      <c r="BD137" s="265">
        <f t="shared" si="112"/>
        <v>0</v>
      </c>
      <c r="BE137" s="105"/>
      <c r="BF137" s="105"/>
      <c r="BG137" s="105"/>
      <c r="BH137" s="105"/>
      <c r="BI137" s="105"/>
      <c r="BJ137" s="105"/>
    </row>
    <row r="138" spans="2:62" ht="20.100000000000001" hidden="1" customHeight="1" outlineLevel="1">
      <c r="B138" s="100"/>
      <c r="C138" s="908"/>
      <c r="D138" s="909"/>
      <c r="E138" s="909"/>
      <c r="F138" s="910"/>
      <c r="G138" s="890"/>
      <c r="H138" s="891"/>
      <c r="I138" s="152"/>
      <c r="J138" s="152"/>
      <c r="K138" s="152"/>
      <c r="L138" s="152"/>
      <c r="M138" s="152"/>
      <c r="N138" s="152"/>
      <c r="O138" s="152"/>
      <c r="P138" s="153"/>
      <c r="Q138" s="153"/>
      <c r="R138" s="156">
        <f t="shared" si="103"/>
        <v>0</v>
      </c>
      <c r="S138" s="156">
        <f t="shared" si="104"/>
        <v>0</v>
      </c>
      <c r="U138" s="157">
        <f t="shared" si="110"/>
        <v>0</v>
      </c>
      <c r="W138" s="152"/>
      <c r="X138" s="152"/>
      <c r="Y138" s="152"/>
      <c r="Z138" s="152"/>
      <c r="AA138" s="152"/>
      <c r="AB138" s="152"/>
      <c r="AC138" s="347"/>
      <c r="AD138" s="152"/>
      <c r="AE138" s="152"/>
      <c r="AF138" s="152"/>
      <c r="AG138" s="152"/>
      <c r="AH138" s="152"/>
      <c r="AI138" s="152"/>
      <c r="AJ138" s="347"/>
      <c r="AK138" s="152"/>
      <c r="AL138" s="152"/>
      <c r="AM138" s="295"/>
      <c r="AN138" s="228"/>
      <c r="AO138" s="228"/>
      <c r="AP138" s="228"/>
      <c r="AQ138" s="228"/>
      <c r="AR138" s="228"/>
      <c r="AS138" s="348"/>
      <c r="AT138" s="264">
        <f t="shared" si="93"/>
        <v>0</v>
      </c>
      <c r="AU138" s="259"/>
      <c r="AV138" s="265">
        <f t="shared" si="107"/>
        <v>0</v>
      </c>
      <c r="AX138" s="265">
        <f t="shared" si="111"/>
        <v>0</v>
      </c>
      <c r="AZ138" s="492">
        <f t="shared" si="108"/>
        <v>0</v>
      </c>
      <c r="BB138" s="492">
        <f t="shared" si="109"/>
        <v>0</v>
      </c>
      <c r="BD138" s="265">
        <f t="shared" si="112"/>
        <v>0</v>
      </c>
      <c r="BE138" s="105"/>
      <c r="BF138" s="105"/>
      <c r="BG138" s="105"/>
      <c r="BH138" s="105"/>
      <c r="BI138" s="105"/>
      <c r="BJ138" s="105"/>
    </row>
    <row r="139" spans="2:62" ht="20.100000000000001" hidden="1" customHeight="1" outlineLevel="1">
      <c r="B139" s="100"/>
      <c r="C139" s="908"/>
      <c r="D139" s="909"/>
      <c r="E139" s="909"/>
      <c r="F139" s="910"/>
      <c r="G139" s="890"/>
      <c r="H139" s="891"/>
      <c r="I139" s="152"/>
      <c r="J139" s="152"/>
      <c r="K139" s="152"/>
      <c r="L139" s="152"/>
      <c r="M139" s="152"/>
      <c r="N139" s="152"/>
      <c r="O139" s="152"/>
      <c r="P139" s="153"/>
      <c r="Q139" s="153"/>
      <c r="R139" s="156">
        <f t="shared" si="103"/>
        <v>0</v>
      </c>
      <c r="S139" s="156">
        <f t="shared" si="104"/>
        <v>0</v>
      </c>
      <c r="U139" s="157">
        <f t="shared" si="110"/>
        <v>0</v>
      </c>
      <c r="W139" s="152"/>
      <c r="X139" s="152"/>
      <c r="Y139" s="152"/>
      <c r="Z139" s="152"/>
      <c r="AA139" s="152"/>
      <c r="AB139" s="152"/>
      <c r="AC139" s="347"/>
      <c r="AD139" s="152"/>
      <c r="AE139" s="152"/>
      <c r="AF139" s="152"/>
      <c r="AG139" s="152"/>
      <c r="AH139" s="152"/>
      <c r="AI139" s="152"/>
      <c r="AJ139" s="347"/>
      <c r="AK139" s="152"/>
      <c r="AL139" s="152"/>
      <c r="AM139" s="295"/>
      <c r="AN139" s="228"/>
      <c r="AO139" s="228"/>
      <c r="AP139" s="228"/>
      <c r="AQ139" s="228"/>
      <c r="AR139" s="228"/>
      <c r="AS139" s="348"/>
      <c r="AT139" s="264">
        <f t="shared" si="93"/>
        <v>0</v>
      </c>
      <c r="AU139" s="259"/>
      <c r="AV139" s="265">
        <f t="shared" si="107"/>
        <v>0</v>
      </c>
      <c r="AX139" s="265">
        <f t="shared" si="111"/>
        <v>0</v>
      </c>
      <c r="AZ139" s="492">
        <f t="shared" si="108"/>
        <v>0</v>
      </c>
      <c r="BB139" s="492">
        <f t="shared" si="109"/>
        <v>0</v>
      </c>
      <c r="BD139" s="265">
        <f t="shared" si="112"/>
        <v>0</v>
      </c>
      <c r="BE139" s="105"/>
      <c r="BF139" s="105"/>
      <c r="BG139" s="105"/>
      <c r="BH139" s="105"/>
      <c r="BI139" s="105"/>
      <c r="BJ139" s="105"/>
    </row>
    <row r="140" spans="2:62" ht="20.100000000000001" hidden="1" customHeight="1" outlineLevel="1">
      <c r="B140" s="100"/>
      <c r="C140" s="908"/>
      <c r="D140" s="909"/>
      <c r="E140" s="909"/>
      <c r="F140" s="910"/>
      <c r="G140" s="890"/>
      <c r="H140" s="891"/>
      <c r="I140" s="152"/>
      <c r="J140" s="152"/>
      <c r="K140" s="152"/>
      <c r="L140" s="152"/>
      <c r="M140" s="152"/>
      <c r="N140" s="152"/>
      <c r="O140" s="152"/>
      <c r="P140" s="153"/>
      <c r="Q140" s="153"/>
      <c r="R140" s="156">
        <f t="shared" si="103"/>
        <v>0</v>
      </c>
      <c r="S140" s="156">
        <f t="shared" si="104"/>
        <v>0</v>
      </c>
      <c r="U140" s="157">
        <f t="shared" si="110"/>
        <v>0</v>
      </c>
      <c r="W140" s="152"/>
      <c r="X140" s="152"/>
      <c r="Y140" s="152"/>
      <c r="Z140" s="152"/>
      <c r="AA140" s="152"/>
      <c r="AB140" s="152"/>
      <c r="AC140" s="347"/>
      <c r="AD140" s="152"/>
      <c r="AE140" s="152"/>
      <c r="AF140" s="152"/>
      <c r="AG140" s="152"/>
      <c r="AH140" s="152"/>
      <c r="AI140" s="152"/>
      <c r="AJ140" s="347"/>
      <c r="AK140" s="152"/>
      <c r="AL140" s="152"/>
      <c r="AM140" s="295"/>
      <c r="AN140" s="228"/>
      <c r="AO140" s="228"/>
      <c r="AP140" s="228"/>
      <c r="AQ140" s="228"/>
      <c r="AR140" s="228"/>
      <c r="AS140" s="348"/>
      <c r="AT140" s="264">
        <f t="shared" si="93"/>
        <v>0</v>
      </c>
      <c r="AU140" s="259"/>
      <c r="AV140" s="265">
        <f t="shared" si="107"/>
        <v>0</v>
      </c>
      <c r="AX140" s="265">
        <f t="shared" si="111"/>
        <v>0</v>
      </c>
      <c r="AZ140" s="492">
        <f t="shared" si="108"/>
        <v>0</v>
      </c>
      <c r="BB140" s="492">
        <f t="shared" si="109"/>
        <v>0</v>
      </c>
      <c r="BD140" s="265">
        <f t="shared" si="112"/>
        <v>0</v>
      </c>
      <c r="BE140" s="105"/>
      <c r="BF140" s="105"/>
      <c r="BG140" s="105"/>
      <c r="BH140" s="105"/>
      <c r="BI140" s="105"/>
      <c r="BJ140" s="105"/>
    </row>
    <row r="141" spans="2:62" ht="20.100000000000001" hidden="1" customHeight="1" outlineLevel="1">
      <c r="B141" s="100"/>
      <c r="C141" s="908"/>
      <c r="D141" s="909"/>
      <c r="E141" s="909"/>
      <c r="F141" s="910"/>
      <c r="G141" s="890"/>
      <c r="H141" s="891"/>
      <c r="I141" s="152"/>
      <c r="J141" s="152"/>
      <c r="K141" s="152"/>
      <c r="L141" s="152"/>
      <c r="M141" s="152"/>
      <c r="N141" s="152"/>
      <c r="O141" s="152"/>
      <c r="P141" s="153"/>
      <c r="Q141" s="153"/>
      <c r="R141" s="156">
        <f t="shared" si="103"/>
        <v>0</v>
      </c>
      <c r="S141" s="156">
        <f t="shared" si="104"/>
        <v>0</v>
      </c>
      <c r="U141" s="157">
        <f t="shared" si="110"/>
        <v>0</v>
      </c>
      <c r="W141" s="152"/>
      <c r="X141" s="152"/>
      <c r="Y141" s="152"/>
      <c r="Z141" s="152"/>
      <c r="AA141" s="152"/>
      <c r="AB141" s="152"/>
      <c r="AC141" s="347"/>
      <c r="AD141" s="152"/>
      <c r="AE141" s="152"/>
      <c r="AF141" s="152"/>
      <c r="AG141" s="152"/>
      <c r="AH141" s="152"/>
      <c r="AI141" s="152"/>
      <c r="AJ141" s="347"/>
      <c r="AK141" s="152"/>
      <c r="AL141" s="152"/>
      <c r="AM141" s="295"/>
      <c r="AN141" s="228"/>
      <c r="AO141" s="228"/>
      <c r="AP141" s="228"/>
      <c r="AQ141" s="228"/>
      <c r="AR141" s="228"/>
      <c r="AS141" s="348"/>
      <c r="AT141" s="264">
        <f t="shared" si="93"/>
        <v>0</v>
      </c>
      <c r="AU141" s="259"/>
      <c r="AV141" s="265">
        <f t="shared" si="107"/>
        <v>0</v>
      </c>
      <c r="AX141" s="265">
        <f t="shared" si="111"/>
        <v>0</v>
      </c>
      <c r="AZ141" s="492">
        <f t="shared" si="108"/>
        <v>0</v>
      </c>
      <c r="BB141" s="492">
        <f t="shared" si="109"/>
        <v>0</v>
      </c>
      <c r="BD141" s="265">
        <f t="shared" si="112"/>
        <v>0</v>
      </c>
      <c r="BE141" s="105"/>
      <c r="BF141" s="105"/>
      <c r="BG141" s="105"/>
      <c r="BH141" s="105"/>
      <c r="BI141" s="105"/>
      <c r="BJ141" s="105"/>
    </row>
    <row r="142" spans="2:62" ht="20.100000000000001" hidden="1" customHeight="1" outlineLevel="1">
      <c r="B142" s="100"/>
      <c r="C142" s="908"/>
      <c r="D142" s="909"/>
      <c r="E142" s="909"/>
      <c r="F142" s="910"/>
      <c r="G142" s="890"/>
      <c r="H142" s="891"/>
      <c r="I142" s="152"/>
      <c r="J142" s="152"/>
      <c r="K142" s="152"/>
      <c r="L142" s="152"/>
      <c r="M142" s="152"/>
      <c r="N142" s="152"/>
      <c r="O142" s="152"/>
      <c r="P142" s="153"/>
      <c r="Q142" s="153"/>
      <c r="R142" s="156">
        <f t="shared" si="103"/>
        <v>0</v>
      </c>
      <c r="S142" s="156">
        <f t="shared" si="104"/>
        <v>0</v>
      </c>
      <c r="U142" s="157">
        <f t="shared" si="110"/>
        <v>0</v>
      </c>
      <c r="W142" s="152"/>
      <c r="X142" s="152"/>
      <c r="Y142" s="152"/>
      <c r="Z142" s="152"/>
      <c r="AA142" s="152"/>
      <c r="AB142" s="152"/>
      <c r="AC142" s="347"/>
      <c r="AD142" s="152"/>
      <c r="AE142" s="152"/>
      <c r="AF142" s="152"/>
      <c r="AG142" s="152"/>
      <c r="AH142" s="152"/>
      <c r="AI142" s="152"/>
      <c r="AJ142" s="347"/>
      <c r="AK142" s="152"/>
      <c r="AL142" s="152"/>
      <c r="AM142" s="295"/>
      <c r="AN142" s="228"/>
      <c r="AO142" s="228"/>
      <c r="AP142" s="228"/>
      <c r="AQ142" s="228"/>
      <c r="AR142" s="228"/>
      <c r="AS142" s="348"/>
      <c r="AT142" s="264">
        <f t="shared" si="93"/>
        <v>0</v>
      </c>
      <c r="AU142" s="259"/>
      <c r="AV142" s="265">
        <f t="shared" si="107"/>
        <v>0</v>
      </c>
      <c r="AX142" s="265">
        <f t="shared" si="111"/>
        <v>0</v>
      </c>
      <c r="AZ142" s="492">
        <f t="shared" si="108"/>
        <v>0</v>
      </c>
      <c r="BB142" s="492">
        <f t="shared" si="109"/>
        <v>0</v>
      </c>
      <c r="BD142" s="265">
        <f t="shared" si="112"/>
        <v>0</v>
      </c>
      <c r="BE142" s="105"/>
      <c r="BF142" s="105"/>
      <c r="BG142" s="105"/>
      <c r="BH142" s="105"/>
      <c r="BI142" s="105"/>
      <c r="BJ142" s="105"/>
    </row>
    <row r="143" spans="2:62" ht="20.100000000000001" hidden="1" customHeight="1" outlineLevel="1">
      <c r="B143" s="100"/>
      <c r="C143" s="908"/>
      <c r="D143" s="909"/>
      <c r="E143" s="909"/>
      <c r="F143" s="910"/>
      <c r="G143" s="890"/>
      <c r="H143" s="891"/>
      <c r="I143" s="152"/>
      <c r="J143" s="152"/>
      <c r="K143" s="152"/>
      <c r="L143" s="152"/>
      <c r="M143" s="152"/>
      <c r="N143" s="152"/>
      <c r="O143" s="152"/>
      <c r="P143" s="153"/>
      <c r="Q143" s="153"/>
      <c r="R143" s="156">
        <f t="shared" si="103"/>
        <v>0</v>
      </c>
      <c r="S143" s="156">
        <f t="shared" si="104"/>
        <v>0</v>
      </c>
      <c r="U143" s="157">
        <f t="shared" si="110"/>
        <v>0</v>
      </c>
      <c r="W143" s="152"/>
      <c r="X143" s="152"/>
      <c r="Y143" s="152"/>
      <c r="Z143" s="152"/>
      <c r="AA143" s="152"/>
      <c r="AB143" s="152"/>
      <c r="AC143" s="347"/>
      <c r="AD143" s="152"/>
      <c r="AE143" s="152"/>
      <c r="AF143" s="152"/>
      <c r="AG143" s="152"/>
      <c r="AH143" s="152"/>
      <c r="AI143" s="152"/>
      <c r="AJ143" s="347"/>
      <c r="AK143" s="152"/>
      <c r="AL143" s="152"/>
      <c r="AM143" s="295"/>
      <c r="AN143" s="228"/>
      <c r="AO143" s="228"/>
      <c r="AP143" s="228"/>
      <c r="AQ143" s="228"/>
      <c r="AR143" s="228"/>
      <c r="AS143" s="348"/>
      <c r="AT143" s="264">
        <f t="shared" si="93"/>
        <v>0</v>
      </c>
      <c r="AU143" s="259"/>
      <c r="AV143" s="265">
        <f t="shared" si="107"/>
        <v>0</v>
      </c>
      <c r="AX143" s="265">
        <f t="shared" si="111"/>
        <v>0</v>
      </c>
      <c r="AZ143" s="492">
        <f t="shared" si="108"/>
        <v>0</v>
      </c>
      <c r="BB143" s="492">
        <f t="shared" si="109"/>
        <v>0</v>
      </c>
      <c r="BD143" s="265">
        <f t="shared" si="112"/>
        <v>0</v>
      </c>
      <c r="BE143" s="105"/>
      <c r="BF143" s="105"/>
      <c r="BG143" s="105"/>
      <c r="BH143" s="105"/>
      <c r="BI143" s="105"/>
      <c r="BJ143" s="105"/>
    </row>
    <row r="144" spans="2:62" ht="20.100000000000001" hidden="1" customHeight="1" outlineLevel="1">
      <c r="B144" s="100"/>
      <c r="C144" s="908"/>
      <c r="D144" s="909"/>
      <c r="E144" s="909"/>
      <c r="F144" s="910"/>
      <c r="G144" s="890"/>
      <c r="H144" s="891"/>
      <c r="I144" s="152"/>
      <c r="J144" s="152"/>
      <c r="K144" s="152"/>
      <c r="L144" s="152"/>
      <c r="M144" s="152"/>
      <c r="N144" s="152"/>
      <c r="O144" s="152"/>
      <c r="P144" s="153"/>
      <c r="Q144" s="153"/>
      <c r="R144" s="156">
        <f t="shared" si="103"/>
        <v>0</v>
      </c>
      <c r="S144" s="156">
        <f t="shared" si="104"/>
        <v>0</v>
      </c>
      <c r="U144" s="157">
        <f t="shared" si="110"/>
        <v>0</v>
      </c>
      <c r="W144" s="152"/>
      <c r="X144" s="152"/>
      <c r="Y144" s="152"/>
      <c r="Z144" s="152"/>
      <c r="AA144" s="152"/>
      <c r="AB144" s="152"/>
      <c r="AC144" s="347"/>
      <c r="AD144" s="152"/>
      <c r="AE144" s="152"/>
      <c r="AF144" s="152"/>
      <c r="AG144" s="152"/>
      <c r="AH144" s="152"/>
      <c r="AI144" s="152"/>
      <c r="AJ144" s="347"/>
      <c r="AK144" s="152"/>
      <c r="AL144" s="152"/>
      <c r="AM144" s="295"/>
      <c r="AN144" s="228"/>
      <c r="AO144" s="228"/>
      <c r="AP144" s="228"/>
      <c r="AQ144" s="228"/>
      <c r="AR144" s="228"/>
      <c r="AS144" s="348"/>
      <c r="AT144" s="264">
        <f t="shared" si="93"/>
        <v>0</v>
      </c>
      <c r="AU144" s="259"/>
      <c r="AV144" s="265">
        <f t="shared" si="107"/>
        <v>0</v>
      </c>
      <c r="AX144" s="265">
        <f t="shared" si="111"/>
        <v>0</v>
      </c>
      <c r="AZ144" s="492">
        <f t="shared" si="108"/>
        <v>0</v>
      </c>
      <c r="BB144" s="492">
        <f t="shared" si="109"/>
        <v>0</v>
      </c>
      <c r="BD144" s="265">
        <f t="shared" si="112"/>
        <v>0</v>
      </c>
      <c r="BE144" s="105"/>
      <c r="BF144" s="105"/>
      <c r="BG144" s="105"/>
      <c r="BH144" s="105"/>
      <c r="BI144" s="105"/>
      <c r="BJ144" s="105"/>
    </row>
    <row r="145" spans="2:62" ht="20.100000000000001" hidden="1" customHeight="1" outlineLevel="1">
      <c r="B145" s="100"/>
      <c r="C145" s="908"/>
      <c r="D145" s="909"/>
      <c r="E145" s="909"/>
      <c r="F145" s="910"/>
      <c r="G145" s="890"/>
      <c r="H145" s="891"/>
      <c r="I145" s="152"/>
      <c r="J145" s="152"/>
      <c r="K145" s="152"/>
      <c r="L145" s="152"/>
      <c r="M145" s="152"/>
      <c r="N145" s="152"/>
      <c r="O145" s="152"/>
      <c r="P145" s="153"/>
      <c r="Q145" s="153"/>
      <c r="R145" s="156">
        <f t="shared" si="103"/>
        <v>0</v>
      </c>
      <c r="S145" s="156">
        <f t="shared" si="104"/>
        <v>0</v>
      </c>
      <c r="U145" s="157">
        <f t="shared" si="110"/>
        <v>0</v>
      </c>
      <c r="W145" s="152"/>
      <c r="X145" s="152"/>
      <c r="Y145" s="152"/>
      <c r="Z145" s="152"/>
      <c r="AA145" s="152"/>
      <c r="AB145" s="152"/>
      <c r="AC145" s="347"/>
      <c r="AD145" s="152"/>
      <c r="AE145" s="152"/>
      <c r="AF145" s="152"/>
      <c r="AG145" s="152"/>
      <c r="AH145" s="152"/>
      <c r="AI145" s="152"/>
      <c r="AJ145" s="347"/>
      <c r="AK145" s="152"/>
      <c r="AL145" s="152"/>
      <c r="AM145" s="295"/>
      <c r="AN145" s="228"/>
      <c r="AO145" s="228"/>
      <c r="AP145" s="228"/>
      <c r="AQ145" s="228"/>
      <c r="AR145" s="228"/>
      <c r="AS145" s="348"/>
      <c r="AT145" s="264">
        <f t="shared" si="93"/>
        <v>0</v>
      </c>
      <c r="AU145" s="259"/>
      <c r="AV145" s="265">
        <f t="shared" si="107"/>
        <v>0</v>
      </c>
      <c r="AX145" s="265">
        <f t="shared" si="111"/>
        <v>0</v>
      </c>
      <c r="AZ145" s="492">
        <f t="shared" si="108"/>
        <v>0</v>
      </c>
      <c r="BB145" s="492">
        <f t="shared" si="109"/>
        <v>0</v>
      </c>
      <c r="BD145" s="265">
        <f t="shared" si="112"/>
        <v>0</v>
      </c>
      <c r="BE145" s="105"/>
      <c r="BF145" s="105"/>
      <c r="BG145" s="105"/>
      <c r="BH145" s="105"/>
      <c r="BI145" s="105"/>
      <c r="BJ145" s="105"/>
    </row>
    <row r="146" spans="2:62" ht="20.100000000000001" hidden="1" customHeight="1" outlineLevel="1">
      <c r="B146" s="100"/>
      <c r="C146" s="908"/>
      <c r="D146" s="909"/>
      <c r="E146" s="909"/>
      <c r="F146" s="910"/>
      <c r="G146" s="890"/>
      <c r="H146" s="891"/>
      <c r="I146" s="152"/>
      <c r="J146" s="152"/>
      <c r="K146" s="152"/>
      <c r="L146" s="152"/>
      <c r="M146" s="152"/>
      <c r="N146" s="152"/>
      <c r="O146" s="152"/>
      <c r="P146" s="153"/>
      <c r="Q146" s="153"/>
      <c r="R146" s="156">
        <f t="shared" si="103"/>
        <v>0</v>
      </c>
      <c r="S146" s="156">
        <f t="shared" si="104"/>
        <v>0</v>
      </c>
      <c r="U146" s="157">
        <f t="shared" si="110"/>
        <v>0</v>
      </c>
      <c r="W146" s="152"/>
      <c r="X146" s="152"/>
      <c r="Y146" s="152"/>
      <c r="Z146" s="152"/>
      <c r="AA146" s="152"/>
      <c r="AB146" s="152"/>
      <c r="AC146" s="347"/>
      <c r="AD146" s="152"/>
      <c r="AE146" s="152"/>
      <c r="AF146" s="152"/>
      <c r="AG146" s="152"/>
      <c r="AH146" s="152"/>
      <c r="AI146" s="152"/>
      <c r="AJ146" s="347"/>
      <c r="AK146" s="152"/>
      <c r="AL146" s="152"/>
      <c r="AM146" s="295"/>
      <c r="AN146" s="228"/>
      <c r="AO146" s="228"/>
      <c r="AP146" s="228"/>
      <c r="AQ146" s="228"/>
      <c r="AR146" s="228"/>
      <c r="AS146" s="348"/>
      <c r="AT146" s="264">
        <f t="shared" si="93"/>
        <v>0</v>
      </c>
      <c r="AU146" s="259"/>
      <c r="AV146" s="265">
        <f t="shared" si="107"/>
        <v>0</v>
      </c>
      <c r="AX146" s="265">
        <f t="shared" si="111"/>
        <v>0</v>
      </c>
      <c r="AZ146" s="492">
        <f t="shared" si="108"/>
        <v>0</v>
      </c>
      <c r="BB146" s="492">
        <f t="shared" si="109"/>
        <v>0</v>
      </c>
      <c r="BD146" s="265">
        <f t="shared" si="112"/>
        <v>0</v>
      </c>
      <c r="BE146" s="105"/>
      <c r="BF146" s="105"/>
      <c r="BG146" s="105"/>
      <c r="BH146" s="105"/>
      <c r="BI146" s="105"/>
      <c r="BJ146" s="105"/>
    </row>
    <row r="147" spans="2:62" ht="9.9499999999999993" hidden="1" customHeight="1" outlineLevel="1">
      <c r="B147" s="101"/>
      <c r="C147" s="208"/>
      <c r="D147" s="208"/>
      <c r="E147" s="208"/>
      <c r="F147" s="208"/>
      <c r="G147" s="237"/>
      <c r="H147" s="207"/>
      <c r="I147" s="257"/>
      <c r="J147" s="257"/>
      <c r="K147" s="257"/>
      <c r="L147" s="257"/>
      <c r="M147" s="257"/>
      <c r="N147" s="257"/>
      <c r="O147" s="257"/>
      <c r="P147" s="256"/>
      <c r="Q147" s="102"/>
      <c r="R147" s="102"/>
      <c r="S147" s="102"/>
      <c r="U147" s="98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Z147" s="493"/>
      <c r="BE147" s="105"/>
      <c r="BF147" s="105"/>
      <c r="BG147" s="105"/>
      <c r="BH147" s="105"/>
      <c r="BI147" s="105"/>
      <c r="BJ147" s="105"/>
    </row>
    <row r="148" spans="2:62" ht="20.100000000000001" customHeight="1" collapsed="1">
      <c r="B148" s="151">
        <f>B131+1</f>
        <v>9</v>
      </c>
      <c r="C148" s="916"/>
      <c r="D148" s="917"/>
      <c r="E148" s="917"/>
      <c r="F148" s="918"/>
      <c r="G148" s="429"/>
      <c r="H148" s="206">
        <v>1</v>
      </c>
      <c r="I148" s="642">
        <f t="shared" ref="I148" si="113">$H148*SUM(I149:I163)</f>
        <v>0</v>
      </c>
      <c r="J148" s="643">
        <f t="shared" ref="J148:O148" si="114">$H148*SUM(J149:J163)</f>
        <v>0</v>
      </c>
      <c r="K148" s="644">
        <f t="shared" si="114"/>
        <v>0</v>
      </c>
      <c r="L148" s="645">
        <f t="shared" si="114"/>
        <v>0</v>
      </c>
      <c r="M148" s="645">
        <f t="shared" si="114"/>
        <v>0</v>
      </c>
      <c r="N148" s="644">
        <f t="shared" si="114"/>
        <v>0</v>
      </c>
      <c r="O148" s="642">
        <f t="shared" si="114"/>
        <v>0</v>
      </c>
      <c r="P148" s="209">
        <f t="shared" ref="P148:Q148" si="115">$H148*SUM(P149:P163)</f>
        <v>0</v>
      </c>
      <c r="Q148" s="210">
        <f t="shared" si="115"/>
        <v>0</v>
      </c>
      <c r="R148" s="136">
        <f t="shared" ref="R148:R163" si="116">P148*(1+Gewinn)*(1+SicherheitAngebot)</f>
        <v>0</v>
      </c>
      <c r="S148" s="137">
        <f t="shared" ref="S148:S163" si="117">Q148*(1+MGKZ)*(1+Gewinn)*(1+SicherheitAngebot)</f>
        <v>0</v>
      </c>
      <c r="U148" s="10">
        <f>I148*$I$7+J148*$J$7+K148*$K$7+L148*$L$7+M148*$M$7+N148*$N$7+O148*$O$7+R148+S148</f>
        <v>0</v>
      </c>
      <c r="W148" s="646">
        <f t="shared" ref="W148:AB148" si="118">$H148*SUM(W149:W163)</f>
        <v>0</v>
      </c>
      <c r="X148" s="647">
        <f t="shared" si="118"/>
        <v>0</v>
      </c>
      <c r="Y148" s="648">
        <f t="shared" si="118"/>
        <v>0</v>
      </c>
      <c r="Z148" s="649">
        <f t="shared" si="118"/>
        <v>0</v>
      </c>
      <c r="AA148" s="648">
        <f t="shared" si="118"/>
        <v>0</v>
      </c>
      <c r="AB148" s="646">
        <f t="shared" si="118"/>
        <v>0</v>
      </c>
      <c r="AC148" s="258"/>
      <c r="AD148" s="646">
        <f t="shared" ref="AD148:AM148" si="119">$H148*SUM(AD149:AD163)</f>
        <v>0</v>
      </c>
      <c r="AE148" s="647">
        <f t="shared" si="119"/>
        <v>0</v>
      </c>
      <c r="AF148" s="648">
        <f t="shared" si="119"/>
        <v>0</v>
      </c>
      <c r="AG148" s="649">
        <f t="shared" si="119"/>
        <v>0</v>
      </c>
      <c r="AH148" s="648">
        <f t="shared" si="119"/>
        <v>0</v>
      </c>
      <c r="AI148" s="646">
        <f t="shared" si="119"/>
        <v>0</v>
      </c>
      <c r="AJ148" s="258"/>
      <c r="AK148" s="653">
        <f t="shared" si="119"/>
        <v>0</v>
      </c>
      <c r="AL148" s="653">
        <f t="shared" si="119"/>
        <v>0</v>
      </c>
      <c r="AM148" s="653">
        <f t="shared" si="119"/>
        <v>0</v>
      </c>
      <c r="AN148" s="227">
        <f>$H148*SUM(AN149:AN163)*(1+Gewinn)*(1+SicherheitAngebot)</f>
        <v>0</v>
      </c>
      <c r="AO148" s="227">
        <f>$H148*SUM(AO149:AO163)*(1+Gewinn)*(1+SicherheitAngebot)</f>
        <v>0</v>
      </c>
      <c r="AP148" s="227">
        <f>$H148*SUM(AP149:AP163)*(1+Gewinn)*(1+SicherheitAngebot)</f>
        <v>0</v>
      </c>
      <c r="AQ148" s="227">
        <f>$H148*SUM(AQ149:AQ163)*(1+Gewinn)*(1+SicherheitAngebot)</f>
        <v>0</v>
      </c>
      <c r="AR148" s="227">
        <f>$H148*SUM(AR149:AR163)*(1+Gewinn)*(1+SicherheitAngebot)</f>
        <v>0</v>
      </c>
      <c r="AS148" s="262"/>
      <c r="AT148" s="263">
        <f t="shared" si="93"/>
        <v>0</v>
      </c>
      <c r="AU148" s="259"/>
      <c r="AV148" s="491">
        <f>AK148*$AK$7+AL148*$AL$7+AM148*$AM$7+SUM(AN148:AR148)+AT148/Zuschläge_IBN+AT148</f>
        <v>0</v>
      </c>
      <c r="AX148" s="685">
        <f>U148+AV148</f>
        <v>0</v>
      </c>
      <c r="AZ148" s="490">
        <f>IF(H148&gt;0,U148/(1+SicherheitAngebot)*(1+Sicherheit),0)</f>
        <v>0</v>
      </c>
      <c r="BB148" s="490">
        <f>IF(H148&gt;0,AV148/(1+SicherheitAngebot)*(1+Sicherheit),0)</f>
        <v>0</v>
      </c>
      <c r="BD148" s="490">
        <f>AZ148+BB148</f>
        <v>0</v>
      </c>
      <c r="BE148" s="105"/>
      <c r="BF148" s="105"/>
      <c r="BG148" s="105"/>
      <c r="BH148" s="105"/>
      <c r="BI148" s="105"/>
      <c r="BJ148" s="105"/>
    </row>
    <row r="149" spans="2:62" ht="20.100000000000001" hidden="1" customHeight="1" outlineLevel="1">
      <c r="B149" s="99"/>
      <c r="C149" s="908"/>
      <c r="D149" s="909"/>
      <c r="E149" s="909"/>
      <c r="F149" s="910"/>
      <c r="G149" s="890"/>
      <c r="H149" s="901"/>
      <c r="I149" s="152"/>
      <c r="J149" s="152"/>
      <c r="K149" s="152"/>
      <c r="L149" s="152"/>
      <c r="M149" s="152"/>
      <c r="N149" s="152"/>
      <c r="O149" s="152"/>
      <c r="P149" s="153"/>
      <c r="Q149" s="153"/>
      <c r="R149" s="156">
        <f t="shared" si="116"/>
        <v>0</v>
      </c>
      <c r="S149" s="156">
        <f t="shared" si="117"/>
        <v>0</v>
      </c>
      <c r="U149" s="157">
        <f>I149*$I$7+J149*$J$7+K149*$K$7+L149*$L$7+M149*$M$7+N149*$N$7+O149*$O$7+R149+S149</f>
        <v>0</v>
      </c>
      <c r="W149" s="152"/>
      <c r="X149" s="152"/>
      <c r="Y149" s="152"/>
      <c r="Z149" s="152"/>
      <c r="AA149" s="152"/>
      <c r="AB149" s="152"/>
      <c r="AC149" s="347"/>
      <c r="AD149" s="152"/>
      <c r="AE149" s="152"/>
      <c r="AF149" s="152"/>
      <c r="AG149" s="152"/>
      <c r="AH149" s="152"/>
      <c r="AI149" s="152"/>
      <c r="AJ149" s="347"/>
      <c r="AK149" s="152"/>
      <c r="AL149" s="152"/>
      <c r="AM149" s="295"/>
      <c r="AN149" s="228"/>
      <c r="AO149" s="228"/>
      <c r="AP149" s="228"/>
      <c r="AQ149" s="228"/>
      <c r="AR149" s="228"/>
      <c r="AS149" s="348"/>
      <c r="AT149" s="264">
        <f t="shared" si="93"/>
        <v>0</v>
      </c>
      <c r="AU149" s="259"/>
      <c r="AV149" s="265">
        <f t="shared" ref="AV149:AV163" si="120">AK149*$AK$7+AL149*$AL$7+AM149*$AM$7+SUM(AN149:AR149)*(1+Gewinn)*(1+SicherheitAngebot)+AT149/Zuschläge_IBN+AT149</f>
        <v>0</v>
      </c>
      <c r="AX149" s="265">
        <f>U149+AV149</f>
        <v>0</v>
      </c>
      <c r="AZ149" s="492">
        <f t="shared" ref="AZ149:AZ163" si="121">U149/(1+SicherheitAngebot)*(1+Sicherheit)</f>
        <v>0</v>
      </c>
      <c r="BB149" s="492">
        <f t="shared" ref="BB149:BB163" si="122">AV149/(1+SicherheitAngebot)*(1+Sicherheit)</f>
        <v>0</v>
      </c>
      <c r="BD149" s="265">
        <f>AZ149+BB149</f>
        <v>0</v>
      </c>
      <c r="BE149" s="105"/>
      <c r="BF149" s="105"/>
      <c r="BG149" s="105"/>
      <c r="BH149" s="105"/>
      <c r="BI149" s="105"/>
      <c r="BJ149" s="105"/>
    </row>
    <row r="150" spans="2:62" ht="20.100000000000001" hidden="1" customHeight="1" outlineLevel="1">
      <c r="B150" s="421"/>
      <c r="C150" s="908"/>
      <c r="D150" s="909"/>
      <c r="E150" s="909"/>
      <c r="F150" s="910"/>
      <c r="G150" s="890"/>
      <c r="H150" s="891"/>
      <c r="I150" s="152"/>
      <c r="J150" s="152"/>
      <c r="K150" s="152"/>
      <c r="L150" s="152"/>
      <c r="M150" s="152"/>
      <c r="N150" s="152"/>
      <c r="O150" s="152"/>
      <c r="P150" s="153"/>
      <c r="Q150" s="153"/>
      <c r="R150" s="156">
        <f t="shared" si="116"/>
        <v>0</v>
      </c>
      <c r="S150" s="156">
        <f t="shared" si="117"/>
        <v>0</v>
      </c>
      <c r="U150" s="157">
        <f t="shared" ref="U150:U163" si="123">I150*$I$7+J150*$J$7+K150*$K$7+L150*$L$7+M150*$M$7+N150*$N$7+O150*$O$7+R150+S150</f>
        <v>0</v>
      </c>
      <c r="W150" s="152"/>
      <c r="X150" s="152"/>
      <c r="Y150" s="152"/>
      <c r="Z150" s="152"/>
      <c r="AA150" s="152"/>
      <c r="AB150" s="152"/>
      <c r="AC150" s="347"/>
      <c r="AD150" s="152"/>
      <c r="AE150" s="152"/>
      <c r="AF150" s="152"/>
      <c r="AG150" s="152"/>
      <c r="AH150" s="152"/>
      <c r="AI150" s="152"/>
      <c r="AJ150" s="347"/>
      <c r="AK150" s="152"/>
      <c r="AL150" s="152"/>
      <c r="AM150" s="295"/>
      <c r="AN150" s="228"/>
      <c r="AO150" s="228"/>
      <c r="AP150" s="228"/>
      <c r="AQ150" s="228"/>
      <c r="AR150" s="228"/>
      <c r="AS150" s="348"/>
      <c r="AT150" s="264">
        <f t="shared" si="93"/>
        <v>0</v>
      </c>
      <c r="AU150" s="259"/>
      <c r="AV150" s="265">
        <f t="shared" si="120"/>
        <v>0</v>
      </c>
      <c r="AX150" s="265">
        <f t="shared" ref="AX150:AX163" si="124">U150+AV150</f>
        <v>0</v>
      </c>
      <c r="AZ150" s="492">
        <f t="shared" si="121"/>
        <v>0</v>
      </c>
      <c r="BB150" s="492">
        <f t="shared" si="122"/>
        <v>0</v>
      </c>
      <c r="BD150" s="265">
        <f t="shared" ref="BD150:BD163" si="125">AZ150+BB150</f>
        <v>0</v>
      </c>
      <c r="BE150" s="105"/>
      <c r="BF150" s="105"/>
      <c r="BG150" s="105"/>
      <c r="BH150" s="105"/>
      <c r="BI150" s="105"/>
      <c r="BJ150" s="105"/>
    </row>
    <row r="151" spans="2:62" ht="20.100000000000001" hidden="1" customHeight="1" outlineLevel="1">
      <c r="B151" s="421"/>
      <c r="C151" s="908"/>
      <c r="D151" s="909"/>
      <c r="E151" s="909"/>
      <c r="F151" s="910"/>
      <c r="G151" s="890"/>
      <c r="H151" s="891"/>
      <c r="I151" s="152"/>
      <c r="J151" s="152"/>
      <c r="K151" s="152"/>
      <c r="L151" s="152"/>
      <c r="M151" s="152"/>
      <c r="N151" s="152"/>
      <c r="O151" s="152"/>
      <c r="P151" s="153"/>
      <c r="Q151" s="153"/>
      <c r="R151" s="156">
        <f t="shared" si="116"/>
        <v>0</v>
      </c>
      <c r="S151" s="156">
        <f t="shared" si="117"/>
        <v>0</v>
      </c>
      <c r="U151" s="157">
        <f t="shared" si="123"/>
        <v>0</v>
      </c>
      <c r="W151" s="152"/>
      <c r="X151" s="152"/>
      <c r="Y151" s="152"/>
      <c r="Z151" s="152"/>
      <c r="AA151" s="152"/>
      <c r="AB151" s="152"/>
      <c r="AC151" s="347"/>
      <c r="AD151" s="152"/>
      <c r="AE151" s="152"/>
      <c r="AF151" s="152"/>
      <c r="AG151" s="152"/>
      <c r="AH151" s="152"/>
      <c r="AI151" s="152"/>
      <c r="AJ151" s="347"/>
      <c r="AK151" s="152"/>
      <c r="AL151" s="152"/>
      <c r="AM151" s="295"/>
      <c r="AN151" s="228"/>
      <c r="AO151" s="228"/>
      <c r="AP151" s="228"/>
      <c r="AQ151" s="228"/>
      <c r="AR151" s="228"/>
      <c r="AS151" s="348"/>
      <c r="AT151" s="264">
        <f t="shared" si="93"/>
        <v>0</v>
      </c>
      <c r="AU151" s="259"/>
      <c r="AV151" s="265">
        <f t="shared" si="120"/>
        <v>0</v>
      </c>
      <c r="AX151" s="265">
        <f t="shared" si="124"/>
        <v>0</v>
      </c>
      <c r="AZ151" s="492">
        <f t="shared" si="121"/>
        <v>0</v>
      </c>
      <c r="BB151" s="492">
        <f t="shared" si="122"/>
        <v>0</v>
      </c>
      <c r="BD151" s="265">
        <f t="shared" si="125"/>
        <v>0</v>
      </c>
      <c r="BE151" s="105"/>
      <c r="BF151" s="105"/>
      <c r="BG151" s="105"/>
      <c r="BH151" s="105"/>
      <c r="BI151" s="105"/>
      <c r="BJ151" s="105"/>
    </row>
    <row r="152" spans="2:62" ht="20.100000000000001" hidden="1" customHeight="1" outlineLevel="1">
      <c r="B152" s="421"/>
      <c r="C152" s="908"/>
      <c r="D152" s="909"/>
      <c r="E152" s="909"/>
      <c r="F152" s="910"/>
      <c r="G152" s="890"/>
      <c r="H152" s="891"/>
      <c r="I152" s="152"/>
      <c r="J152" s="152"/>
      <c r="K152" s="152"/>
      <c r="L152" s="152"/>
      <c r="M152" s="152"/>
      <c r="N152" s="152"/>
      <c r="O152" s="152"/>
      <c r="P152" s="153"/>
      <c r="Q152" s="153"/>
      <c r="R152" s="156">
        <f t="shared" si="116"/>
        <v>0</v>
      </c>
      <c r="S152" s="156">
        <f t="shared" si="117"/>
        <v>0</v>
      </c>
      <c r="U152" s="157">
        <f t="shared" si="123"/>
        <v>0</v>
      </c>
      <c r="W152" s="152"/>
      <c r="X152" s="152"/>
      <c r="Y152" s="152"/>
      <c r="Z152" s="152"/>
      <c r="AA152" s="152"/>
      <c r="AB152" s="152"/>
      <c r="AC152" s="347"/>
      <c r="AD152" s="152"/>
      <c r="AE152" s="152"/>
      <c r="AF152" s="152"/>
      <c r="AG152" s="152"/>
      <c r="AH152" s="152"/>
      <c r="AI152" s="152"/>
      <c r="AJ152" s="347"/>
      <c r="AK152" s="152"/>
      <c r="AL152" s="152"/>
      <c r="AM152" s="295"/>
      <c r="AN152" s="228"/>
      <c r="AO152" s="228"/>
      <c r="AP152" s="228"/>
      <c r="AQ152" s="228"/>
      <c r="AR152" s="228"/>
      <c r="AS152" s="348"/>
      <c r="AT152" s="264">
        <f t="shared" si="93"/>
        <v>0</v>
      </c>
      <c r="AU152" s="259"/>
      <c r="AV152" s="265">
        <f t="shared" si="120"/>
        <v>0</v>
      </c>
      <c r="AX152" s="265">
        <f t="shared" si="124"/>
        <v>0</v>
      </c>
      <c r="AZ152" s="492">
        <f t="shared" si="121"/>
        <v>0</v>
      </c>
      <c r="BB152" s="492">
        <f t="shared" si="122"/>
        <v>0</v>
      </c>
      <c r="BD152" s="265">
        <f t="shared" si="125"/>
        <v>0</v>
      </c>
      <c r="BE152" s="105"/>
      <c r="BF152" s="105"/>
      <c r="BG152" s="105"/>
      <c r="BH152" s="105"/>
      <c r="BI152" s="105"/>
      <c r="BJ152" s="105"/>
    </row>
    <row r="153" spans="2:62" ht="20.100000000000001" hidden="1" customHeight="1" outlineLevel="1">
      <c r="B153" s="421"/>
      <c r="C153" s="908"/>
      <c r="D153" s="909"/>
      <c r="E153" s="909"/>
      <c r="F153" s="910"/>
      <c r="G153" s="890"/>
      <c r="H153" s="891"/>
      <c r="I153" s="152"/>
      <c r="J153" s="152"/>
      <c r="K153" s="152"/>
      <c r="L153" s="152"/>
      <c r="M153" s="152"/>
      <c r="N153" s="152"/>
      <c r="O153" s="152"/>
      <c r="P153" s="153"/>
      <c r="Q153" s="153"/>
      <c r="R153" s="156">
        <f t="shared" si="116"/>
        <v>0</v>
      </c>
      <c r="S153" s="156">
        <f t="shared" si="117"/>
        <v>0</v>
      </c>
      <c r="U153" s="157">
        <f t="shared" si="123"/>
        <v>0</v>
      </c>
      <c r="W153" s="152"/>
      <c r="X153" s="152"/>
      <c r="Y153" s="152"/>
      <c r="Z153" s="152"/>
      <c r="AA153" s="152"/>
      <c r="AB153" s="152"/>
      <c r="AC153" s="347"/>
      <c r="AD153" s="152"/>
      <c r="AE153" s="152"/>
      <c r="AF153" s="152"/>
      <c r="AG153" s="152"/>
      <c r="AH153" s="152"/>
      <c r="AI153" s="152"/>
      <c r="AJ153" s="347"/>
      <c r="AK153" s="152"/>
      <c r="AL153" s="152"/>
      <c r="AM153" s="295"/>
      <c r="AN153" s="228"/>
      <c r="AO153" s="228"/>
      <c r="AP153" s="228"/>
      <c r="AQ153" s="228"/>
      <c r="AR153" s="228"/>
      <c r="AS153" s="348"/>
      <c r="AT153" s="264">
        <f t="shared" si="93"/>
        <v>0</v>
      </c>
      <c r="AU153" s="259"/>
      <c r="AV153" s="265">
        <f t="shared" si="120"/>
        <v>0</v>
      </c>
      <c r="AX153" s="265">
        <f t="shared" si="124"/>
        <v>0</v>
      </c>
      <c r="AZ153" s="492">
        <f t="shared" si="121"/>
        <v>0</v>
      </c>
      <c r="BB153" s="492">
        <f t="shared" si="122"/>
        <v>0</v>
      </c>
      <c r="BD153" s="265">
        <f t="shared" si="125"/>
        <v>0</v>
      </c>
      <c r="BE153" s="105"/>
      <c r="BF153" s="105"/>
      <c r="BG153" s="105"/>
      <c r="BH153" s="105"/>
      <c r="BI153" s="105"/>
      <c r="BJ153" s="105"/>
    </row>
    <row r="154" spans="2:62" ht="20.100000000000001" hidden="1" customHeight="1" outlineLevel="1">
      <c r="B154" s="421"/>
      <c r="C154" s="908"/>
      <c r="D154" s="909"/>
      <c r="E154" s="909"/>
      <c r="F154" s="910"/>
      <c r="G154" s="890"/>
      <c r="H154" s="891"/>
      <c r="I154" s="152"/>
      <c r="J154" s="152"/>
      <c r="K154" s="152"/>
      <c r="L154" s="152"/>
      <c r="M154" s="152"/>
      <c r="N154" s="152"/>
      <c r="O154" s="152"/>
      <c r="P154" s="153"/>
      <c r="Q154" s="153"/>
      <c r="R154" s="156">
        <f t="shared" si="116"/>
        <v>0</v>
      </c>
      <c r="S154" s="156">
        <f t="shared" si="117"/>
        <v>0</v>
      </c>
      <c r="U154" s="157">
        <f t="shared" si="123"/>
        <v>0</v>
      </c>
      <c r="W154" s="152"/>
      <c r="X154" s="152"/>
      <c r="Y154" s="152"/>
      <c r="Z154" s="152"/>
      <c r="AA154" s="152"/>
      <c r="AB154" s="152"/>
      <c r="AC154" s="347"/>
      <c r="AD154" s="152"/>
      <c r="AE154" s="152"/>
      <c r="AF154" s="152"/>
      <c r="AG154" s="152"/>
      <c r="AH154" s="152"/>
      <c r="AI154" s="152"/>
      <c r="AJ154" s="347"/>
      <c r="AK154" s="152"/>
      <c r="AL154" s="152"/>
      <c r="AM154" s="295"/>
      <c r="AN154" s="228"/>
      <c r="AO154" s="228"/>
      <c r="AP154" s="228"/>
      <c r="AQ154" s="228"/>
      <c r="AR154" s="228"/>
      <c r="AS154" s="348"/>
      <c r="AT154" s="264">
        <f t="shared" si="93"/>
        <v>0</v>
      </c>
      <c r="AU154" s="259"/>
      <c r="AV154" s="265">
        <f t="shared" si="120"/>
        <v>0</v>
      </c>
      <c r="AX154" s="265">
        <f t="shared" si="124"/>
        <v>0</v>
      </c>
      <c r="AZ154" s="492">
        <f t="shared" si="121"/>
        <v>0</v>
      </c>
      <c r="BB154" s="492">
        <f t="shared" si="122"/>
        <v>0</v>
      </c>
      <c r="BD154" s="265">
        <f t="shared" si="125"/>
        <v>0</v>
      </c>
      <c r="BE154" s="105"/>
      <c r="BF154" s="105"/>
      <c r="BG154" s="105"/>
      <c r="BH154" s="105"/>
      <c r="BI154" s="105"/>
      <c r="BJ154" s="105"/>
    </row>
    <row r="155" spans="2:62" ht="20.100000000000001" hidden="1" customHeight="1" outlineLevel="1">
      <c r="B155" s="100"/>
      <c r="C155" s="908"/>
      <c r="D155" s="909"/>
      <c r="E155" s="909"/>
      <c r="F155" s="910"/>
      <c r="G155" s="890"/>
      <c r="H155" s="891"/>
      <c r="I155" s="152"/>
      <c r="J155" s="152"/>
      <c r="K155" s="152"/>
      <c r="L155" s="152"/>
      <c r="M155" s="152"/>
      <c r="N155" s="152"/>
      <c r="O155" s="152"/>
      <c r="P155" s="153"/>
      <c r="Q155" s="153"/>
      <c r="R155" s="156">
        <f t="shared" si="116"/>
        <v>0</v>
      </c>
      <c r="S155" s="156">
        <f t="shared" si="117"/>
        <v>0</v>
      </c>
      <c r="U155" s="157">
        <f t="shared" si="123"/>
        <v>0</v>
      </c>
      <c r="W155" s="152"/>
      <c r="X155" s="152"/>
      <c r="Y155" s="152"/>
      <c r="Z155" s="152"/>
      <c r="AA155" s="152"/>
      <c r="AB155" s="152"/>
      <c r="AC155" s="347"/>
      <c r="AD155" s="152"/>
      <c r="AE155" s="152"/>
      <c r="AF155" s="152"/>
      <c r="AG155" s="152"/>
      <c r="AH155" s="152"/>
      <c r="AI155" s="152"/>
      <c r="AJ155" s="347"/>
      <c r="AK155" s="152"/>
      <c r="AL155" s="152"/>
      <c r="AM155" s="295"/>
      <c r="AN155" s="228"/>
      <c r="AO155" s="228"/>
      <c r="AP155" s="228"/>
      <c r="AQ155" s="228"/>
      <c r="AR155" s="228"/>
      <c r="AS155" s="348"/>
      <c r="AT155" s="264">
        <f t="shared" si="93"/>
        <v>0</v>
      </c>
      <c r="AU155" s="259"/>
      <c r="AV155" s="265">
        <f t="shared" si="120"/>
        <v>0</v>
      </c>
      <c r="AX155" s="265">
        <f t="shared" si="124"/>
        <v>0</v>
      </c>
      <c r="AZ155" s="492">
        <f t="shared" si="121"/>
        <v>0</v>
      </c>
      <c r="BB155" s="492">
        <f t="shared" si="122"/>
        <v>0</v>
      </c>
      <c r="BD155" s="265">
        <f t="shared" si="125"/>
        <v>0</v>
      </c>
      <c r="BE155" s="105"/>
      <c r="BF155" s="105"/>
      <c r="BG155" s="105"/>
      <c r="BH155" s="105"/>
      <c r="BI155" s="105"/>
      <c r="BJ155" s="105"/>
    </row>
    <row r="156" spans="2:62" ht="20.100000000000001" hidden="1" customHeight="1" outlineLevel="1">
      <c r="B156" s="100"/>
      <c r="C156" s="908"/>
      <c r="D156" s="909"/>
      <c r="E156" s="909"/>
      <c r="F156" s="910"/>
      <c r="G156" s="890"/>
      <c r="H156" s="891"/>
      <c r="I156" s="152"/>
      <c r="J156" s="152"/>
      <c r="K156" s="152"/>
      <c r="L156" s="152"/>
      <c r="M156" s="152"/>
      <c r="N156" s="152"/>
      <c r="O156" s="152"/>
      <c r="P156" s="153"/>
      <c r="Q156" s="153"/>
      <c r="R156" s="156">
        <f t="shared" si="116"/>
        <v>0</v>
      </c>
      <c r="S156" s="156">
        <f t="shared" si="117"/>
        <v>0</v>
      </c>
      <c r="U156" s="157">
        <f t="shared" si="123"/>
        <v>0</v>
      </c>
      <c r="W156" s="152"/>
      <c r="X156" s="152"/>
      <c r="Y156" s="152"/>
      <c r="Z156" s="152"/>
      <c r="AA156" s="152"/>
      <c r="AB156" s="152"/>
      <c r="AC156" s="347"/>
      <c r="AD156" s="152"/>
      <c r="AE156" s="152"/>
      <c r="AF156" s="152"/>
      <c r="AG156" s="152"/>
      <c r="AH156" s="152"/>
      <c r="AI156" s="152"/>
      <c r="AJ156" s="347"/>
      <c r="AK156" s="152"/>
      <c r="AL156" s="152"/>
      <c r="AM156" s="295"/>
      <c r="AN156" s="228"/>
      <c r="AO156" s="228"/>
      <c r="AP156" s="228"/>
      <c r="AQ156" s="228"/>
      <c r="AR156" s="228"/>
      <c r="AS156" s="348"/>
      <c r="AT156" s="264">
        <f t="shared" si="93"/>
        <v>0</v>
      </c>
      <c r="AU156" s="259"/>
      <c r="AV156" s="265">
        <f t="shared" si="120"/>
        <v>0</v>
      </c>
      <c r="AX156" s="265">
        <f t="shared" si="124"/>
        <v>0</v>
      </c>
      <c r="AZ156" s="492">
        <f t="shared" si="121"/>
        <v>0</v>
      </c>
      <c r="BB156" s="492">
        <f t="shared" si="122"/>
        <v>0</v>
      </c>
      <c r="BD156" s="265">
        <f t="shared" si="125"/>
        <v>0</v>
      </c>
      <c r="BE156" s="105"/>
      <c r="BF156" s="105"/>
      <c r="BG156" s="105"/>
      <c r="BH156" s="105"/>
      <c r="BI156" s="105"/>
      <c r="BJ156" s="105"/>
    </row>
    <row r="157" spans="2:62" ht="20.100000000000001" hidden="1" customHeight="1" outlineLevel="1">
      <c r="B157" s="100"/>
      <c r="C157" s="908"/>
      <c r="D157" s="909"/>
      <c r="E157" s="909"/>
      <c r="F157" s="910"/>
      <c r="G157" s="890"/>
      <c r="H157" s="891"/>
      <c r="I157" s="152"/>
      <c r="J157" s="152"/>
      <c r="K157" s="152"/>
      <c r="L157" s="152"/>
      <c r="M157" s="152"/>
      <c r="N157" s="152"/>
      <c r="O157" s="152"/>
      <c r="P157" s="153"/>
      <c r="Q157" s="153"/>
      <c r="R157" s="156">
        <f t="shared" si="116"/>
        <v>0</v>
      </c>
      <c r="S157" s="156">
        <f t="shared" si="117"/>
        <v>0</v>
      </c>
      <c r="U157" s="157">
        <f t="shared" si="123"/>
        <v>0</v>
      </c>
      <c r="W157" s="152"/>
      <c r="X157" s="152"/>
      <c r="Y157" s="152"/>
      <c r="Z157" s="152"/>
      <c r="AA157" s="152"/>
      <c r="AB157" s="152"/>
      <c r="AC157" s="347"/>
      <c r="AD157" s="152"/>
      <c r="AE157" s="152"/>
      <c r="AF157" s="152"/>
      <c r="AG157" s="152"/>
      <c r="AH157" s="152"/>
      <c r="AI157" s="152"/>
      <c r="AJ157" s="347"/>
      <c r="AK157" s="152"/>
      <c r="AL157" s="152"/>
      <c r="AM157" s="295"/>
      <c r="AN157" s="228"/>
      <c r="AO157" s="228"/>
      <c r="AP157" s="228"/>
      <c r="AQ157" s="228"/>
      <c r="AR157" s="228"/>
      <c r="AS157" s="348"/>
      <c r="AT157" s="264">
        <f t="shared" si="93"/>
        <v>0</v>
      </c>
      <c r="AU157" s="259"/>
      <c r="AV157" s="265">
        <f t="shared" si="120"/>
        <v>0</v>
      </c>
      <c r="AX157" s="265">
        <f t="shared" si="124"/>
        <v>0</v>
      </c>
      <c r="AZ157" s="492">
        <f t="shared" si="121"/>
        <v>0</v>
      </c>
      <c r="BB157" s="492">
        <f t="shared" si="122"/>
        <v>0</v>
      </c>
      <c r="BD157" s="265">
        <f t="shared" si="125"/>
        <v>0</v>
      </c>
      <c r="BE157" s="105"/>
      <c r="BF157" s="105"/>
      <c r="BG157" s="105"/>
      <c r="BH157" s="105"/>
      <c r="BI157" s="105"/>
      <c r="BJ157" s="105"/>
    </row>
    <row r="158" spans="2:62" ht="20.100000000000001" hidden="1" customHeight="1" outlineLevel="1">
      <c r="B158" s="100"/>
      <c r="C158" s="908"/>
      <c r="D158" s="909"/>
      <c r="E158" s="909"/>
      <c r="F158" s="910"/>
      <c r="G158" s="890"/>
      <c r="H158" s="891"/>
      <c r="I158" s="152"/>
      <c r="J158" s="152"/>
      <c r="K158" s="152"/>
      <c r="L158" s="152"/>
      <c r="M158" s="152"/>
      <c r="N158" s="152"/>
      <c r="O158" s="152"/>
      <c r="P158" s="153"/>
      <c r="Q158" s="153"/>
      <c r="R158" s="156">
        <f t="shared" si="116"/>
        <v>0</v>
      </c>
      <c r="S158" s="156">
        <f t="shared" si="117"/>
        <v>0</v>
      </c>
      <c r="U158" s="157">
        <f t="shared" si="123"/>
        <v>0</v>
      </c>
      <c r="W158" s="152"/>
      <c r="X158" s="152"/>
      <c r="Y158" s="152"/>
      <c r="Z158" s="152"/>
      <c r="AA158" s="152"/>
      <c r="AB158" s="152"/>
      <c r="AC158" s="347"/>
      <c r="AD158" s="152"/>
      <c r="AE158" s="152"/>
      <c r="AF158" s="152"/>
      <c r="AG158" s="152"/>
      <c r="AH158" s="152"/>
      <c r="AI158" s="152"/>
      <c r="AJ158" s="347"/>
      <c r="AK158" s="152"/>
      <c r="AL158" s="152"/>
      <c r="AM158" s="295"/>
      <c r="AN158" s="228"/>
      <c r="AO158" s="228"/>
      <c r="AP158" s="228"/>
      <c r="AQ158" s="228"/>
      <c r="AR158" s="228"/>
      <c r="AS158" s="348"/>
      <c r="AT158" s="264">
        <f t="shared" si="93"/>
        <v>0</v>
      </c>
      <c r="AU158" s="259"/>
      <c r="AV158" s="265">
        <f t="shared" si="120"/>
        <v>0</v>
      </c>
      <c r="AX158" s="265">
        <f t="shared" si="124"/>
        <v>0</v>
      </c>
      <c r="AZ158" s="492">
        <f t="shared" si="121"/>
        <v>0</v>
      </c>
      <c r="BB158" s="492">
        <f t="shared" si="122"/>
        <v>0</v>
      </c>
      <c r="BD158" s="265">
        <f t="shared" si="125"/>
        <v>0</v>
      </c>
      <c r="BE158" s="105"/>
      <c r="BF158" s="105"/>
      <c r="BG158" s="105"/>
      <c r="BH158" s="105"/>
      <c r="BI158" s="105"/>
      <c r="BJ158" s="105"/>
    </row>
    <row r="159" spans="2:62" ht="20.100000000000001" hidden="1" customHeight="1" outlineLevel="1">
      <c r="B159" s="100"/>
      <c r="C159" s="908"/>
      <c r="D159" s="909"/>
      <c r="E159" s="909"/>
      <c r="F159" s="910"/>
      <c r="G159" s="890"/>
      <c r="H159" s="891"/>
      <c r="I159" s="152"/>
      <c r="J159" s="152"/>
      <c r="K159" s="152"/>
      <c r="L159" s="152"/>
      <c r="M159" s="152"/>
      <c r="N159" s="152"/>
      <c r="O159" s="152"/>
      <c r="P159" s="153"/>
      <c r="Q159" s="153"/>
      <c r="R159" s="156">
        <f t="shared" si="116"/>
        <v>0</v>
      </c>
      <c r="S159" s="156">
        <f t="shared" si="117"/>
        <v>0</v>
      </c>
      <c r="U159" s="157">
        <f t="shared" si="123"/>
        <v>0</v>
      </c>
      <c r="W159" s="152"/>
      <c r="X159" s="152"/>
      <c r="Y159" s="152"/>
      <c r="Z159" s="152"/>
      <c r="AA159" s="152"/>
      <c r="AB159" s="152"/>
      <c r="AC159" s="347"/>
      <c r="AD159" s="152"/>
      <c r="AE159" s="152"/>
      <c r="AF159" s="152"/>
      <c r="AG159" s="152"/>
      <c r="AH159" s="152"/>
      <c r="AI159" s="152"/>
      <c r="AJ159" s="347"/>
      <c r="AK159" s="152"/>
      <c r="AL159" s="152"/>
      <c r="AM159" s="295"/>
      <c r="AN159" s="228"/>
      <c r="AO159" s="228"/>
      <c r="AP159" s="228"/>
      <c r="AQ159" s="228"/>
      <c r="AR159" s="228"/>
      <c r="AS159" s="348"/>
      <c r="AT159" s="264">
        <f t="shared" si="93"/>
        <v>0</v>
      </c>
      <c r="AU159" s="259"/>
      <c r="AV159" s="265">
        <f t="shared" si="120"/>
        <v>0</v>
      </c>
      <c r="AX159" s="265">
        <f t="shared" si="124"/>
        <v>0</v>
      </c>
      <c r="AZ159" s="492">
        <f t="shared" si="121"/>
        <v>0</v>
      </c>
      <c r="BB159" s="492">
        <f t="shared" si="122"/>
        <v>0</v>
      </c>
      <c r="BD159" s="265">
        <f t="shared" si="125"/>
        <v>0</v>
      </c>
      <c r="BE159" s="105"/>
      <c r="BF159" s="105"/>
      <c r="BG159" s="105"/>
      <c r="BH159" s="105"/>
      <c r="BI159" s="105"/>
      <c r="BJ159" s="105"/>
    </row>
    <row r="160" spans="2:62" ht="20.100000000000001" hidden="1" customHeight="1" outlineLevel="1">
      <c r="B160" s="100"/>
      <c r="C160" s="908"/>
      <c r="D160" s="909"/>
      <c r="E160" s="909"/>
      <c r="F160" s="910"/>
      <c r="G160" s="890"/>
      <c r="H160" s="891"/>
      <c r="I160" s="152"/>
      <c r="J160" s="152"/>
      <c r="K160" s="152"/>
      <c r="L160" s="152"/>
      <c r="M160" s="152"/>
      <c r="N160" s="152"/>
      <c r="O160" s="152"/>
      <c r="P160" s="153"/>
      <c r="Q160" s="153"/>
      <c r="R160" s="156">
        <f t="shared" si="116"/>
        <v>0</v>
      </c>
      <c r="S160" s="156">
        <f t="shared" si="117"/>
        <v>0</v>
      </c>
      <c r="U160" s="157">
        <f t="shared" si="123"/>
        <v>0</v>
      </c>
      <c r="W160" s="152"/>
      <c r="X160" s="152"/>
      <c r="Y160" s="152"/>
      <c r="Z160" s="152"/>
      <c r="AA160" s="152"/>
      <c r="AB160" s="152"/>
      <c r="AC160" s="347"/>
      <c r="AD160" s="152"/>
      <c r="AE160" s="152"/>
      <c r="AF160" s="152"/>
      <c r="AG160" s="152"/>
      <c r="AH160" s="152"/>
      <c r="AI160" s="152"/>
      <c r="AJ160" s="347"/>
      <c r="AK160" s="152"/>
      <c r="AL160" s="152"/>
      <c r="AM160" s="295"/>
      <c r="AN160" s="228"/>
      <c r="AO160" s="228"/>
      <c r="AP160" s="228"/>
      <c r="AQ160" s="228"/>
      <c r="AR160" s="228"/>
      <c r="AS160" s="348"/>
      <c r="AT160" s="264">
        <f t="shared" si="93"/>
        <v>0</v>
      </c>
      <c r="AU160" s="259"/>
      <c r="AV160" s="265">
        <f t="shared" si="120"/>
        <v>0</v>
      </c>
      <c r="AX160" s="265">
        <f t="shared" si="124"/>
        <v>0</v>
      </c>
      <c r="AZ160" s="492">
        <f t="shared" si="121"/>
        <v>0</v>
      </c>
      <c r="BB160" s="492">
        <f t="shared" si="122"/>
        <v>0</v>
      </c>
      <c r="BD160" s="265">
        <f t="shared" si="125"/>
        <v>0</v>
      </c>
      <c r="BE160" s="105"/>
      <c r="BF160" s="105"/>
      <c r="BG160" s="105"/>
      <c r="BH160" s="105"/>
      <c r="BI160" s="105"/>
      <c r="BJ160" s="105"/>
    </row>
    <row r="161" spans="1:62" ht="20.100000000000001" hidden="1" customHeight="1" outlineLevel="1">
      <c r="B161" s="100"/>
      <c r="C161" s="908"/>
      <c r="D161" s="909"/>
      <c r="E161" s="909"/>
      <c r="F161" s="910"/>
      <c r="G161" s="890"/>
      <c r="H161" s="891"/>
      <c r="I161" s="152"/>
      <c r="J161" s="152"/>
      <c r="K161" s="152"/>
      <c r="L161" s="152"/>
      <c r="M161" s="152"/>
      <c r="N161" s="152"/>
      <c r="O161" s="152"/>
      <c r="P161" s="153"/>
      <c r="Q161" s="153"/>
      <c r="R161" s="156">
        <f t="shared" si="116"/>
        <v>0</v>
      </c>
      <c r="S161" s="156">
        <f t="shared" si="117"/>
        <v>0</v>
      </c>
      <c r="U161" s="157">
        <f t="shared" si="123"/>
        <v>0</v>
      </c>
      <c r="W161" s="152"/>
      <c r="X161" s="152"/>
      <c r="Y161" s="152"/>
      <c r="Z161" s="152"/>
      <c r="AA161" s="152"/>
      <c r="AB161" s="152"/>
      <c r="AC161" s="347"/>
      <c r="AD161" s="152"/>
      <c r="AE161" s="152"/>
      <c r="AF161" s="152"/>
      <c r="AG161" s="152"/>
      <c r="AH161" s="152"/>
      <c r="AI161" s="152"/>
      <c r="AJ161" s="347"/>
      <c r="AK161" s="152"/>
      <c r="AL161" s="152"/>
      <c r="AM161" s="295"/>
      <c r="AN161" s="228"/>
      <c r="AO161" s="228"/>
      <c r="AP161" s="228"/>
      <c r="AQ161" s="228"/>
      <c r="AR161" s="228"/>
      <c r="AS161" s="348"/>
      <c r="AT161" s="264">
        <f t="shared" si="93"/>
        <v>0</v>
      </c>
      <c r="AU161" s="259"/>
      <c r="AV161" s="265">
        <f t="shared" si="120"/>
        <v>0</v>
      </c>
      <c r="AX161" s="265">
        <f t="shared" si="124"/>
        <v>0</v>
      </c>
      <c r="AZ161" s="492">
        <f t="shared" si="121"/>
        <v>0</v>
      </c>
      <c r="BB161" s="492">
        <f t="shared" si="122"/>
        <v>0</v>
      </c>
      <c r="BD161" s="265">
        <f t="shared" si="125"/>
        <v>0</v>
      </c>
      <c r="BE161" s="105"/>
      <c r="BF161" s="105"/>
      <c r="BG161" s="105"/>
      <c r="BH161" s="105"/>
      <c r="BI161" s="105"/>
      <c r="BJ161" s="105"/>
    </row>
    <row r="162" spans="1:62" ht="20.100000000000001" hidden="1" customHeight="1" outlineLevel="1">
      <c r="B162" s="100"/>
      <c r="C162" s="908"/>
      <c r="D162" s="909"/>
      <c r="E162" s="909"/>
      <c r="F162" s="910"/>
      <c r="G162" s="890"/>
      <c r="H162" s="891"/>
      <c r="I162" s="152"/>
      <c r="J162" s="152"/>
      <c r="K162" s="152"/>
      <c r="L162" s="152"/>
      <c r="M162" s="152"/>
      <c r="N162" s="152"/>
      <c r="O162" s="152"/>
      <c r="P162" s="153"/>
      <c r="Q162" s="153"/>
      <c r="R162" s="156">
        <f t="shared" si="116"/>
        <v>0</v>
      </c>
      <c r="S162" s="156">
        <f t="shared" si="117"/>
        <v>0</v>
      </c>
      <c r="U162" s="157">
        <f t="shared" si="123"/>
        <v>0</v>
      </c>
      <c r="W162" s="152"/>
      <c r="X162" s="152"/>
      <c r="Y162" s="152"/>
      <c r="Z162" s="152"/>
      <c r="AA162" s="152"/>
      <c r="AB162" s="152"/>
      <c r="AC162" s="347"/>
      <c r="AD162" s="152"/>
      <c r="AE162" s="152"/>
      <c r="AF162" s="152"/>
      <c r="AG162" s="152"/>
      <c r="AH162" s="152"/>
      <c r="AI162" s="152"/>
      <c r="AJ162" s="347"/>
      <c r="AK162" s="152"/>
      <c r="AL162" s="152"/>
      <c r="AM162" s="295"/>
      <c r="AN162" s="228"/>
      <c r="AO162" s="228"/>
      <c r="AP162" s="228"/>
      <c r="AQ162" s="228"/>
      <c r="AR162" s="228"/>
      <c r="AS162" s="348"/>
      <c r="AT162" s="264">
        <f t="shared" si="93"/>
        <v>0</v>
      </c>
      <c r="AU162" s="259"/>
      <c r="AV162" s="265">
        <f t="shared" si="120"/>
        <v>0</v>
      </c>
      <c r="AX162" s="265">
        <f t="shared" si="124"/>
        <v>0</v>
      </c>
      <c r="AZ162" s="492">
        <f t="shared" si="121"/>
        <v>0</v>
      </c>
      <c r="BB162" s="492">
        <f t="shared" si="122"/>
        <v>0</v>
      </c>
      <c r="BD162" s="265">
        <f t="shared" si="125"/>
        <v>0</v>
      </c>
      <c r="BE162" s="105"/>
      <c r="BF162" s="105"/>
      <c r="BG162" s="105"/>
      <c r="BH162" s="105"/>
      <c r="BI162" s="105"/>
      <c r="BJ162" s="105"/>
    </row>
    <row r="163" spans="1:62" ht="20.100000000000001" hidden="1" customHeight="1" outlineLevel="1">
      <c r="B163" s="100"/>
      <c r="C163" s="908"/>
      <c r="D163" s="909"/>
      <c r="E163" s="909"/>
      <c r="F163" s="910"/>
      <c r="G163" s="890"/>
      <c r="H163" s="891"/>
      <c r="I163" s="152"/>
      <c r="J163" s="152"/>
      <c r="K163" s="152"/>
      <c r="L163" s="152"/>
      <c r="M163" s="152"/>
      <c r="N163" s="152"/>
      <c r="O163" s="152"/>
      <c r="P163" s="153"/>
      <c r="Q163" s="153"/>
      <c r="R163" s="156">
        <f t="shared" si="116"/>
        <v>0</v>
      </c>
      <c r="S163" s="156">
        <f t="shared" si="117"/>
        <v>0</v>
      </c>
      <c r="U163" s="157">
        <f t="shared" si="123"/>
        <v>0</v>
      </c>
      <c r="W163" s="152"/>
      <c r="X163" s="152"/>
      <c r="Y163" s="152"/>
      <c r="Z163" s="152"/>
      <c r="AA163" s="152"/>
      <c r="AB163" s="152"/>
      <c r="AC163" s="347"/>
      <c r="AD163" s="152"/>
      <c r="AE163" s="152"/>
      <c r="AF163" s="152"/>
      <c r="AG163" s="152"/>
      <c r="AH163" s="152"/>
      <c r="AI163" s="152"/>
      <c r="AJ163" s="347"/>
      <c r="AK163" s="152"/>
      <c r="AL163" s="152"/>
      <c r="AM163" s="295"/>
      <c r="AN163" s="228"/>
      <c r="AO163" s="228"/>
      <c r="AP163" s="228"/>
      <c r="AQ163" s="228"/>
      <c r="AR163" s="228"/>
      <c r="AS163" s="348"/>
      <c r="AT163" s="264">
        <f t="shared" si="93"/>
        <v>0</v>
      </c>
      <c r="AU163" s="259"/>
      <c r="AV163" s="265">
        <f t="shared" si="120"/>
        <v>0</v>
      </c>
      <c r="AX163" s="265">
        <f t="shared" si="124"/>
        <v>0</v>
      </c>
      <c r="AZ163" s="492">
        <f t="shared" si="121"/>
        <v>0</v>
      </c>
      <c r="BB163" s="492">
        <f t="shared" si="122"/>
        <v>0</v>
      </c>
      <c r="BD163" s="265">
        <f t="shared" si="125"/>
        <v>0</v>
      </c>
      <c r="BE163" s="105"/>
      <c r="BF163" s="105"/>
      <c r="BG163" s="105"/>
      <c r="BH163" s="105"/>
      <c r="BI163" s="105"/>
      <c r="BJ163" s="105"/>
    </row>
    <row r="164" spans="1:62" ht="9.9499999999999993" hidden="1" customHeight="1" outlineLevel="1">
      <c r="B164" s="101"/>
      <c r="C164" s="208"/>
      <c r="D164" s="208"/>
      <c r="E164" s="208"/>
      <c r="F164" s="208"/>
      <c r="G164" s="237"/>
      <c r="H164" s="207"/>
      <c r="I164" s="257"/>
      <c r="J164" s="257"/>
      <c r="K164" s="257"/>
      <c r="L164" s="257"/>
      <c r="M164" s="257"/>
      <c r="N164" s="257"/>
      <c r="O164" s="257"/>
      <c r="P164" s="256"/>
      <c r="Q164" s="102"/>
      <c r="R164" s="102"/>
      <c r="S164" s="102"/>
      <c r="U164" s="98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Z164" s="493"/>
      <c r="BE164" s="105"/>
      <c r="BF164" s="105"/>
      <c r="BG164" s="105"/>
      <c r="BH164" s="105"/>
      <c r="BI164" s="105"/>
      <c r="BJ164" s="105"/>
    </row>
    <row r="165" spans="1:62" ht="20.100000000000001" customHeight="1" collapsed="1">
      <c r="B165" s="151">
        <f>B148+1</f>
        <v>10</v>
      </c>
      <c r="C165" s="916"/>
      <c r="D165" s="917"/>
      <c r="E165" s="917"/>
      <c r="F165" s="918"/>
      <c r="G165" s="429"/>
      <c r="H165" s="206">
        <v>1</v>
      </c>
      <c r="I165" s="642">
        <f t="shared" ref="I165" si="126">$H165*SUM(I166:I180)</f>
        <v>0</v>
      </c>
      <c r="J165" s="643">
        <f t="shared" ref="J165:O165" si="127">$H165*SUM(J166:J180)</f>
        <v>0</v>
      </c>
      <c r="K165" s="644">
        <f t="shared" si="127"/>
        <v>0</v>
      </c>
      <c r="L165" s="645">
        <f t="shared" si="127"/>
        <v>0</v>
      </c>
      <c r="M165" s="645">
        <f t="shared" si="127"/>
        <v>0</v>
      </c>
      <c r="N165" s="644">
        <f t="shared" si="127"/>
        <v>0</v>
      </c>
      <c r="O165" s="642">
        <f t="shared" si="127"/>
        <v>0</v>
      </c>
      <c r="P165" s="209">
        <f t="shared" ref="P165:Q165" si="128">$H165*SUM(P166:P180)</f>
        <v>0</v>
      </c>
      <c r="Q165" s="210">
        <f t="shared" si="128"/>
        <v>0</v>
      </c>
      <c r="R165" s="136">
        <f t="shared" ref="R165:R180" si="129">P165*(1+Gewinn)*(1+SicherheitAngebot)</f>
        <v>0</v>
      </c>
      <c r="S165" s="137">
        <f t="shared" ref="S165:S180" si="130">Q165*(1+MGKZ)*(1+Gewinn)*(1+SicherheitAngebot)</f>
        <v>0</v>
      </c>
      <c r="U165" s="10">
        <f>I165*$I$7+J165*$J$7+K165*$K$7+L165*$L$7+M165*$M$7+N165*$N$7+O165*$O$7+R165+S165</f>
        <v>0</v>
      </c>
      <c r="W165" s="646">
        <f t="shared" ref="W165:AB165" si="131">$H165*SUM(W166:W180)</f>
        <v>0</v>
      </c>
      <c r="X165" s="647">
        <f t="shared" si="131"/>
        <v>0</v>
      </c>
      <c r="Y165" s="648">
        <f t="shared" si="131"/>
        <v>0</v>
      </c>
      <c r="Z165" s="649">
        <f t="shared" si="131"/>
        <v>0</v>
      </c>
      <c r="AA165" s="648">
        <f t="shared" si="131"/>
        <v>0</v>
      </c>
      <c r="AB165" s="646">
        <f t="shared" si="131"/>
        <v>0</v>
      </c>
      <c r="AC165" s="258"/>
      <c r="AD165" s="646">
        <f t="shared" ref="AD165:AM165" si="132">$H165*SUM(AD166:AD180)</f>
        <v>0</v>
      </c>
      <c r="AE165" s="647">
        <f t="shared" si="132"/>
        <v>0</v>
      </c>
      <c r="AF165" s="648">
        <f t="shared" si="132"/>
        <v>0</v>
      </c>
      <c r="AG165" s="649">
        <f t="shared" si="132"/>
        <v>0</v>
      </c>
      <c r="AH165" s="648">
        <f t="shared" si="132"/>
        <v>0</v>
      </c>
      <c r="AI165" s="646">
        <f t="shared" si="132"/>
        <v>0</v>
      </c>
      <c r="AJ165" s="258"/>
      <c r="AK165" s="653">
        <f t="shared" si="132"/>
        <v>0</v>
      </c>
      <c r="AL165" s="653">
        <f t="shared" si="132"/>
        <v>0</v>
      </c>
      <c r="AM165" s="653">
        <f t="shared" si="132"/>
        <v>0</v>
      </c>
      <c r="AN165" s="227">
        <f>$H165*SUM(AN166:AN180)*(1+Gewinn)*(1+SicherheitAngebot)</f>
        <v>0</v>
      </c>
      <c r="AO165" s="227">
        <f>$H165*SUM(AO166:AO180)*(1+Gewinn)*(1+SicherheitAngebot)</f>
        <v>0</v>
      </c>
      <c r="AP165" s="227">
        <f>$H165*SUM(AP166:AP180)*(1+Gewinn)*(1+SicherheitAngebot)</f>
        <v>0</v>
      </c>
      <c r="AQ165" s="227">
        <f>$H165*SUM(AQ166:AQ180)*(1+Gewinn)*(1+SicherheitAngebot)</f>
        <v>0</v>
      </c>
      <c r="AR165" s="227">
        <f>$H165*SUM(AR166:AR180)*(1+Gewinn)*(1+SicherheitAngebot)</f>
        <v>0</v>
      </c>
      <c r="AS165" s="262"/>
      <c r="AT165" s="263">
        <f t="shared" si="93"/>
        <v>0</v>
      </c>
      <c r="AU165" s="259"/>
      <c r="AV165" s="491">
        <f>AK165*$AK$7+AL165*$AL$7+AM165*$AM$7+SUM(AN165:AR165)+AT165/Zuschläge_IBN+AT165</f>
        <v>0</v>
      </c>
      <c r="AX165" s="685">
        <f>U165+AV165</f>
        <v>0</v>
      </c>
      <c r="AZ165" s="490">
        <f>IF(H165&gt;0,U165/(1+SicherheitAngebot)*(1+Sicherheit),0)</f>
        <v>0</v>
      </c>
      <c r="BB165" s="490">
        <f>IF(H165&gt;0,AV165/(1+SicherheitAngebot)*(1+Sicherheit),0)</f>
        <v>0</v>
      </c>
      <c r="BD165" s="490">
        <f>AZ165+BB165</f>
        <v>0</v>
      </c>
      <c r="BE165" s="105"/>
      <c r="BF165" s="105"/>
      <c r="BG165" s="105"/>
      <c r="BH165" s="105"/>
      <c r="BI165" s="105"/>
      <c r="BJ165" s="105"/>
    </row>
    <row r="166" spans="1:62" ht="20.100000000000001" hidden="1" customHeight="1" outlineLevel="1">
      <c r="A166" s="5"/>
      <c r="B166" s="99"/>
      <c r="C166" s="908"/>
      <c r="D166" s="909"/>
      <c r="E166" s="909"/>
      <c r="F166" s="910"/>
      <c r="G166" s="890"/>
      <c r="H166" s="901"/>
      <c r="I166" s="152"/>
      <c r="J166" s="152"/>
      <c r="K166" s="152"/>
      <c r="L166" s="152"/>
      <c r="M166" s="152"/>
      <c r="N166" s="152"/>
      <c r="O166" s="152"/>
      <c r="P166" s="153"/>
      <c r="Q166" s="153"/>
      <c r="R166" s="156">
        <f t="shared" si="129"/>
        <v>0</v>
      </c>
      <c r="S166" s="156">
        <f t="shared" si="130"/>
        <v>0</v>
      </c>
      <c r="U166" s="157">
        <f>I166*$I$7+J166*$J$7+K166*$K$7+L166*$L$7+M166*$M$7+N166*$N$7+O166*$O$7+R166+S166</f>
        <v>0</v>
      </c>
      <c r="W166" s="152"/>
      <c r="X166" s="152"/>
      <c r="Y166" s="152"/>
      <c r="Z166" s="152"/>
      <c r="AA166" s="152"/>
      <c r="AB166" s="152"/>
      <c r="AC166" s="347"/>
      <c r="AD166" s="152"/>
      <c r="AE166" s="152"/>
      <c r="AF166" s="152"/>
      <c r="AG166" s="152"/>
      <c r="AH166" s="152"/>
      <c r="AI166" s="152"/>
      <c r="AJ166" s="347"/>
      <c r="AK166" s="152"/>
      <c r="AL166" s="152"/>
      <c r="AM166" s="295"/>
      <c r="AN166" s="228"/>
      <c r="AO166" s="228"/>
      <c r="AP166" s="228"/>
      <c r="AQ166" s="228"/>
      <c r="AR166" s="228"/>
      <c r="AS166" s="348"/>
      <c r="AT166" s="264">
        <f t="shared" si="93"/>
        <v>0</v>
      </c>
      <c r="AU166" s="259"/>
      <c r="AV166" s="265">
        <f t="shared" ref="AV166:AV180" si="133">AK166*$AK$7+AL166*$AL$7+AM166*$AM$7+SUM(AN166:AR166)*(1+Gewinn)*(1+SicherheitAngebot)+AT166/Zuschläge_IBN+AT166</f>
        <v>0</v>
      </c>
      <c r="AX166" s="265">
        <f>U166+AV166</f>
        <v>0</v>
      </c>
      <c r="AZ166" s="492">
        <f t="shared" ref="AZ166:AZ180" si="134">U166/(1+SicherheitAngebot)*(1+Sicherheit)</f>
        <v>0</v>
      </c>
      <c r="BB166" s="492">
        <f t="shared" ref="BB166:BB180" si="135">AV166/(1+SicherheitAngebot)*(1+Sicherheit)</f>
        <v>0</v>
      </c>
      <c r="BD166" s="265">
        <f>AZ166+BB166</f>
        <v>0</v>
      </c>
      <c r="BE166" s="105"/>
      <c r="BF166" s="105"/>
      <c r="BG166" s="105"/>
      <c r="BH166" s="105"/>
      <c r="BI166" s="105"/>
      <c r="BJ166" s="105"/>
    </row>
    <row r="167" spans="1:62" ht="20.100000000000001" hidden="1" customHeight="1" outlineLevel="1">
      <c r="A167" s="5"/>
      <c r="B167" s="421"/>
      <c r="C167" s="908"/>
      <c r="D167" s="909"/>
      <c r="E167" s="909"/>
      <c r="F167" s="910"/>
      <c r="G167" s="890"/>
      <c r="H167" s="891"/>
      <c r="I167" s="152"/>
      <c r="J167" s="152"/>
      <c r="K167" s="152"/>
      <c r="L167" s="152"/>
      <c r="M167" s="152"/>
      <c r="N167" s="152"/>
      <c r="O167" s="152"/>
      <c r="P167" s="153"/>
      <c r="Q167" s="153"/>
      <c r="R167" s="156">
        <f t="shared" si="129"/>
        <v>0</v>
      </c>
      <c r="S167" s="156">
        <f t="shared" si="130"/>
        <v>0</v>
      </c>
      <c r="U167" s="157">
        <f t="shared" ref="U167:U180" si="136">I167*$I$7+J167*$J$7+K167*$K$7+L167*$L$7+M167*$M$7+N167*$N$7+O167*$O$7+R167+S167</f>
        <v>0</v>
      </c>
      <c r="W167" s="152"/>
      <c r="X167" s="152"/>
      <c r="Y167" s="152"/>
      <c r="Z167" s="152"/>
      <c r="AA167" s="152"/>
      <c r="AB167" s="152"/>
      <c r="AC167" s="347"/>
      <c r="AD167" s="152"/>
      <c r="AE167" s="152"/>
      <c r="AF167" s="152"/>
      <c r="AG167" s="152"/>
      <c r="AH167" s="152"/>
      <c r="AI167" s="152"/>
      <c r="AJ167" s="347"/>
      <c r="AK167" s="152"/>
      <c r="AL167" s="152"/>
      <c r="AM167" s="295"/>
      <c r="AN167" s="228"/>
      <c r="AO167" s="228"/>
      <c r="AP167" s="228"/>
      <c r="AQ167" s="228"/>
      <c r="AR167" s="228"/>
      <c r="AS167" s="348"/>
      <c r="AT167" s="264">
        <f t="shared" si="93"/>
        <v>0</v>
      </c>
      <c r="AU167" s="259"/>
      <c r="AV167" s="265">
        <f t="shared" si="133"/>
        <v>0</v>
      </c>
      <c r="AX167" s="265">
        <f t="shared" ref="AX167:AX180" si="137">U167+AV167</f>
        <v>0</v>
      </c>
      <c r="AZ167" s="492">
        <f t="shared" si="134"/>
        <v>0</v>
      </c>
      <c r="BB167" s="492">
        <f t="shared" si="135"/>
        <v>0</v>
      </c>
      <c r="BD167" s="265">
        <f t="shared" ref="BD167:BD180" si="138">AZ167+BB167</f>
        <v>0</v>
      </c>
      <c r="BE167" s="105"/>
      <c r="BF167" s="105"/>
      <c r="BG167" s="105"/>
      <c r="BH167" s="105"/>
      <c r="BI167" s="105"/>
      <c r="BJ167" s="105"/>
    </row>
    <row r="168" spans="1:62" ht="20.100000000000001" hidden="1" customHeight="1" outlineLevel="1">
      <c r="A168" s="5"/>
      <c r="B168" s="421"/>
      <c r="C168" s="908"/>
      <c r="D168" s="909"/>
      <c r="E168" s="909"/>
      <c r="F168" s="910"/>
      <c r="G168" s="890"/>
      <c r="H168" s="891"/>
      <c r="I168" s="152"/>
      <c r="J168" s="152"/>
      <c r="K168" s="152"/>
      <c r="L168" s="152"/>
      <c r="M168" s="152"/>
      <c r="N168" s="152"/>
      <c r="O168" s="152"/>
      <c r="P168" s="153"/>
      <c r="Q168" s="153"/>
      <c r="R168" s="156">
        <f t="shared" si="129"/>
        <v>0</v>
      </c>
      <c r="S168" s="156">
        <f t="shared" si="130"/>
        <v>0</v>
      </c>
      <c r="U168" s="157">
        <f t="shared" si="136"/>
        <v>0</v>
      </c>
      <c r="W168" s="152"/>
      <c r="X168" s="152"/>
      <c r="Y168" s="152"/>
      <c r="Z168" s="152"/>
      <c r="AA168" s="152"/>
      <c r="AB168" s="152"/>
      <c r="AC168" s="347"/>
      <c r="AD168" s="152"/>
      <c r="AE168" s="152"/>
      <c r="AF168" s="152"/>
      <c r="AG168" s="152"/>
      <c r="AH168" s="152"/>
      <c r="AI168" s="152"/>
      <c r="AJ168" s="347"/>
      <c r="AK168" s="152"/>
      <c r="AL168" s="152"/>
      <c r="AM168" s="295"/>
      <c r="AN168" s="228"/>
      <c r="AO168" s="228"/>
      <c r="AP168" s="228"/>
      <c r="AQ168" s="228"/>
      <c r="AR168" s="228"/>
      <c r="AS168" s="348"/>
      <c r="AT168" s="264">
        <f t="shared" si="93"/>
        <v>0</v>
      </c>
      <c r="AU168" s="259"/>
      <c r="AV168" s="265">
        <f t="shared" si="133"/>
        <v>0</v>
      </c>
      <c r="AX168" s="265">
        <f t="shared" si="137"/>
        <v>0</v>
      </c>
      <c r="AZ168" s="492">
        <f t="shared" si="134"/>
        <v>0</v>
      </c>
      <c r="BB168" s="492">
        <f t="shared" si="135"/>
        <v>0</v>
      </c>
      <c r="BD168" s="265">
        <f t="shared" si="138"/>
        <v>0</v>
      </c>
      <c r="BE168" s="105"/>
      <c r="BF168" s="105"/>
      <c r="BG168" s="105"/>
      <c r="BH168" s="105"/>
      <c r="BI168" s="105"/>
      <c r="BJ168" s="105"/>
    </row>
    <row r="169" spans="1:62" ht="20.100000000000001" hidden="1" customHeight="1" outlineLevel="1">
      <c r="A169" s="5"/>
      <c r="B169" s="421"/>
      <c r="C169" s="908"/>
      <c r="D169" s="909"/>
      <c r="E169" s="909"/>
      <c r="F169" s="910"/>
      <c r="G169" s="890"/>
      <c r="H169" s="891"/>
      <c r="I169" s="152"/>
      <c r="J169" s="152"/>
      <c r="K169" s="152"/>
      <c r="L169" s="152"/>
      <c r="M169" s="152"/>
      <c r="N169" s="152"/>
      <c r="O169" s="152"/>
      <c r="P169" s="153"/>
      <c r="Q169" s="153"/>
      <c r="R169" s="156">
        <f t="shared" si="129"/>
        <v>0</v>
      </c>
      <c r="S169" s="156">
        <f t="shared" si="130"/>
        <v>0</v>
      </c>
      <c r="U169" s="157">
        <f t="shared" si="136"/>
        <v>0</v>
      </c>
      <c r="W169" s="152"/>
      <c r="X169" s="152"/>
      <c r="Y169" s="152"/>
      <c r="Z169" s="152"/>
      <c r="AA169" s="152"/>
      <c r="AB169" s="152"/>
      <c r="AC169" s="347"/>
      <c r="AD169" s="152"/>
      <c r="AE169" s="152"/>
      <c r="AF169" s="152"/>
      <c r="AG169" s="152"/>
      <c r="AH169" s="152"/>
      <c r="AI169" s="152"/>
      <c r="AJ169" s="347"/>
      <c r="AK169" s="152"/>
      <c r="AL169" s="152"/>
      <c r="AM169" s="295"/>
      <c r="AN169" s="228"/>
      <c r="AO169" s="228"/>
      <c r="AP169" s="228"/>
      <c r="AQ169" s="228"/>
      <c r="AR169" s="228"/>
      <c r="AS169" s="348"/>
      <c r="AT169" s="264">
        <f t="shared" si="93"/>
        <v>0</v>
      </c>
      <c r="AU169" s="259"/>
      <c r="AV169" s="265">
        <f t="shared" si="133"/>
        <v>0</v>
      </c>
      <c r="AX169" s="265">
        <f t="shared" si="137"/>
        <v>0</v>
      </c>
      <c r="AZ169" s="492">
        <f t="shared" si="134"/>
        <v>0</v>
      </c>
      <c r="BB169" s="492">
        <f t="shared" si="135"/>
        <v>0</v>
      </c>
      <c r="BD169" s="265">
        <f t="shared" si="138"/>
        <v>0</v>
      </c>
      <c r="BE169" s="105"/>
      <c r="BF169" s="105"/>
      <c r="BG169" s="105"/>
      <c r="BH169" s="105"/>
      <c r="BI169" s="105"/>
      <c r="BJ169" s="105"/>
    </row>
    <row r="170" spans="1:62" ht="20.100000000000001" hidden="1" customHeight="1" outlineLevel="1">
      <c r="A170" s="5"/>
      <c r="B170" s="421"/>
      <c r="C170" s="908"/>
      <c r="D170" s="909"/>
      <c r="E170" s="909"/>
      <c r="F170" s="910"/>
      <c r="G170" s="890"/>
      <c r="H170" s="891"/>
      <c r="I170" s="152"/>
      <c r="J170" s="152"/>
      <c r="K170" s="152"/>
      <c r="L170" s="152"/>
      <c r="M170" s="152"/>
      <c r="N170" s="152"/>
      <c r="O170" s="152"/>
      <c r="P170" s="153"/>
      <c r="Q170" s="153"/>
      <c r="R170" s="156">
        <f t="shared" si="129"/>
        <v>0</v>
      </c>
      <c r="S170" s="156">
        <f t="shared" si="130"/>
        <v>0</v>
      </c>
      <c r="U170" s="157">
        <f t="shared" si="136"/>
        <v>0</v>
      </c>
      <c r="W170" s="152"/>
      <c r="X170" s="152"/>
      <c r="Y170" s="152"/>
      <c r="Z170" s="152"/>
      <c r="AA170" s="152"/>
      <c r="AB170" s="152"/>
      <c r="AC170" s="347"/>
      <c r="AD170" s="152"/>
      <c r="AE170" s="152"/>
      <c r="AF170" s="152"/>
      <c r="AG170" s="152"/>
      <c r="AH170" s="152"/>
      <c r="AI170" s="152"/>
      <c r="AJ170" s="347"/>
      <c r="AK170" s="152"/>
      <c r="AL170" s="152"/>
      <c r="AM170" s="295"/>
      <c r="AN170" s="228"/>
      <c r="AO170" s="228"/>
      <c r="AP170" s="228"/>
      <c r="AQ170" s="228"/>
      <c r="AR170" s="228"/>
      <c r="AS170" s="348"/>
      <c r="AT170" s="264">
        <f t="shared" si="93"/>
        <v>0</v>
      </c>
      <c r="AU170" s="259"/>
      <c r="AV170" s="265">
        <f t="shared" si="133"/>
        <v>0</v>
      </c>
      <c r="AX170" s="265">
        <f t="shared" si="137"/>
        <v>0</v>
      </c>
      <c r="AZ170" s="492">
        <f t="shared" si="134"/>
        <v>0</v>
      </c>
      <c r="BB170" s="492">
        <f t="shared" si="135"/>
        <v>0</v>
      </c>
      <c r="BD170" s="265">
        <f t="shared" si="138"/>
        <v>0</v>
      </c>
      <c r="BE170" s="105"/>
      <c r="BF170" s="105"/>
      <c r="BG170" s="105"/>
      <c r="BH170" s="105"/>
      <c r="BI170" s="105"/>
      <c r="BJ170" s="105"/>
    </row>
    <row r="171" spans="1:62" ht="20.100000000000001" hidden="1" customHeight="1" outlineLevel="1">
      <c r="A171" s="5"/>
      <c r="B171" s="421"/>
      <c r="C171" s="908"/>
      <c r="D171" s="909"/>
      <c r="E171" s="909"/>
      <c r="F171" s="910"/>
      <c r="G171" s="890"/>
      <c r="H171" s="891"/>
      <c r="I171" s="152"/>
      <c r="J171" s="152"/>
      <c r="K171" s="152"/>
      <c r="L171" s="152"/>
      <c r="M171" s="152"/>
      <c r="N171" s="152"/>
      <c r="O171" s="152"/>
      <c r="P171" s="153"/>
      <c r="Q171" s="153"/>
      <c r="R171" s="156">
        <f t="shared" si="129"/>
        <v>0</v>
      </c>
      <c r="S171" s="156">
        <f t="shared" si="130"/>
        <v>0</v>
      </c>
      <c r="U171" s="157">
        <f t="shared" si="136"/>
        <v>0</v>
      </c>
      <c r="W171" s="152"/>
      <c r="X171" s="152"/>
      <c r="Y171" s="152"/>
      <c r="Z171" s="152"/>
      <c r="AA171" s="152"/>
      <c r="AB171" s="152"/>
      <c r="AC171" s="347"/>
      <c r="AD171" s="152"/>
      <c r="AE171" s="152"/>
      <c r="AF171" s="152"/>
      <c r="AG171" s="152"/>
      <c r="AH171" s="152"/>
      <c r="AI171" s="152"/>
      <c r="AJ171" s="347"/>
      <c r="AK171" s="152"/>
      <c r="AL171" s="152"/>
      <c r="AM171" s="295"/>
      <c r="AN171" s="228"/>
      <c r="AO171" s="228"/>
      <c r="AP171" s="228"/>
      <c r="AQ171" s="228"/>
      <c r="AR171" s="228"/>
      <c r="AS171" s="348"/>
      <c r="AT171" s="264">
        <f t="shared" si="93"/>
        <v>0</v>
      </c>
      <c r="AU171" s="259"/>
      <c r="AV171" s="265">
        <f t="shared" si="133"/>
        <v>0</v>
      </c>
      <c r="AX171" s="265">
        <f t="shared" si="137"/>
        <v>0</v>
      </c>
      <c r="AZ171" s="492">
        <f t="shared" si="134"/>
        <v>0</v>
      </c>
      <c r="BB171" s="492">
        <f t="shared" si="135"/>
        <v>0</v>
      </c>
      <c r="BD171" s="265">
        <f t="shared" si="138"/>
        <v>0</v>
      </c>
      <c r="BE171" s="105"/>
      <c r="BF171" s="105"/>
      <c r="BG171" s="105"/>
      <c r="BH171" s="105"/>
      <c r="BI171" s="105"/>
      <c r="BJ171" s="105"/>
    </row>
    <row r="172" spans="1:62" ht="20.100000000000001" hidden="1" customHeight="1" outlineLevel="1">
      <c r="A172" s="5"/>
      <c r="B172" s="100"/>
      <c r="C172" s="908"/>
      <c r="D172" s="909"/>
      <c r="E172" s="909"/>
      <c r="F172" s="910"/>
      <c r="G172" s="890"/>
      <c r="H172" s="891"/>
      <c r="I172" s="152"/>
      <c r="J172" s="152"/>
      <c r="K172" s="152"/>
      <c r="L172" s="152"/>
      <c r="M172" s="152"/>
      <c r="N172" s="152"/>
      <c r="O172" s="152"/>
      <c r="P172" s="153"/>
      <c r="Q172" s="153"/>
      <c r="R172" s="156">
        <f t="shared" si="129"/>
        <v>0</v>
      </c>
      <c r="S172" s="156">
        <f t="shared" si="130"/>
        <v>0</v>
      </c>
      <c r="U172" s="157">
        <f t="shared" si="136"/>
        <v>0</v>
      </c>
      <c r="W172" s="152"/>
      <c r="X172" s="152"/>
      <c r="Y172" s="152"/>
      <c r="Z172" s="152"/>
      <c r="AA172" s="152"/>
      <c r="AB172" s="152"/>
      <c r="AC172" s="347"/>
      <c r="AD172" s="152"/>
      <c r="AE172" s="152"/>
      <c r="AF172" s="152"/>
      <c r="AG172" s="152"/>
      <c r="AH172" s="152"/>
      <c r="AI172" s="152"/>
      <c r="AJ172" s="347"/>
      <c r="AK172" s="152"/>
      <c r="AL172" s="152"/>
      <c r="AM172" s="295"/>
      <c r="AN172" s="228"/>
      <c r="AO172" s="228"/>
      <c r="AP172" s="228"/>
      <c r="AQ172" s="228"/>
      <c r="AR172" s="228"/>
      <c r="AS172" s="348"/>
      <c r="AT172" s="264">
        <f t="shared" si="93"/>
        <v>0</v>
      </c>
      <c r="AU172" s="259"/>
      <c r="AV172" s="265">
        <f t="shared" si="133"/>
        <v>0</v>
      </c>
      <c r="AX172" s="265">
        <f t="shared" si="137"/>
        <v>0</v>
      </c>
      <c r="AZ172" s="492">
        <f t="shared" si="134"/>
        <v>0</v>
      </c>
      <c r="BB172" s="492">
        <f t="shared" si="135"/>
        <v>0</v>
      </c>
      <c r="BD172" s="265">
        <f t="shared" si="138"/>
        <v>0</v>
      </c>
      <c r="BE172" s="105"/>
      <c r="BF172" s="105"/>
      <c r="BG172" s="105"/>
      <c r="BH172" s="105"/>
      <c r="BI172" s="105"/>
      <c r="BJ172" s="105"/>
    </row>
    <row r="173" spans="1:62" ht="20.100000000000001" hidden="1" customHeight="1" outlineLevel="1">
      <c r="A173" s="5"/>
      <c r="B173" s="100"/>
      <c r="C173" s="908"/>
      <c r="D173" s="909"/>
      <c r="E173" s="909"/>
      <c r="F173" s="910"/>
      <c r="G173" s="890"/>
      <c r="H173" s="891"/>
      <c r="I173" s="152"/>
      <c r="J173" s="152"/>
      <c r="K173" s="152"/>
      <c r="L173" s="152"/>
      <c r="M173" s="152"/>
      <c r="N173" s="152"/>
      <c r="O173" s="152"/>
      <c r="P173" s="153"/>
      <c r="Q173" s="153"/>
      <c r="R173" s="156">
        <f t="shared" si="129"/>
        <v>0</v>
      </c>
      <c r="S173" s="156">
        <f t="shared" si="130"/>
        <v>0</v>
      </c>
      <c r="U173" s="157">
        <f t="shared" si="136"/>
        <v>0</v>
      </c>
      <c r="W173" s="152"/>
      <c r="X173" s="152"/>
      <c r="Y173" s="152"/>
      <c r="Z173" s="152"/>
      <c r="AA173" s="152"/>
      <c r="AB173" s="152"/>
      <c r="AC173" s="347"/>
      <c r="AD173" s="152"/>
      <c r="AE173" s="152"/>
      <c r="AF173" s="152"/>
      <c r="AG173" s="152"/>
      <c r="AH173" s="152"/>
      <c r="AI173" s="152"/>
      <c r="AJ173" s="347"/>
      <c r="AK173" s="152"/>
      <c r="AL173" s="152"/>
      <c r="AM173" s="295"/>
      <c r="AN173" s="228"/>
      <c r="AO173" s="228"/>
      <c r="AP173" s="228"/>
      <c r="AQ173" s="228"/>
      <c r="AR173" s="228"/>
      <c r="AS173" s="348"/>
      <c r="AT173" s="264">
        <f t="shared" si="93"/>
        <v>0</v>
      </c>
      <c r="AU173" s="259"/>
      <c r="AV173" s="265">
        <f t="shared" si="133"/>
        <v>0</v>
      </c>
      <c r="AX173" s="265">
        <f t="shared" si="137"/>
        <v>0</v>
      </c>
      <c r="AZ173" s="492">
        <f t="shared" si="134"/>
        <v>0</v>
      </c>
      <c r="BB173" s="492">
        <f t="shared" si="135"/>
        <v>0</v>
      </c>
      <c r="BD173" s="265">
        <f t="shared" si="138"/>
        <v>0</v>
      </c>
      <c r="BE173" s="105"/>
      <c r="BF173" s="105"/>
      <c r="BG173" s="105"/>
      <c r="BH173" s="105"/>
      <c r="BI173" s="105"/>
      <c r="BJ173" s="105"/>
    </row>
    <row r="174" spans="1:62" ht="20.100000000000001" hidden="1" customHeight="1" outlineLevel="1">
      <c r="A174" s="5"/>
      <c r="B174" s="100"/>
      <c r="C174" s="908"/>
      <c r="D174" s="909"/>
      <c r="E174" s="909"/>
      <c r="F174" s="910"/>
      <c r="G174" s="890"/>
      <c r="H174" s="891"/>
      <c r="I174" s="152"/>
      <c r="J174" s="152"/>
      <c r="K174" s="152"/>
      <c r="L174" s="152"/>
      <c r="M174" s="152"/>
      <c r="N174" s="152"/>
      <c r="O174" s="152"/>
      <c r="P174" s="153"/>
      <c r="Q174" s="153"/>
      <c r="R174" s="156">
        <f t="shared" si="129"/>
        <v>0</v>
      </c>
      <c r="S174" s="156">
        <f t="shared" si="130"/>
        <v>0</v>
      </c>
      <c r="U174" s="157">
        <f t="shared" si="136"/>
        <v>0</v>
      </c>
      <c r="W174" s="152"/>
      <c r="X174" s="152"/>
      <c r="Y174" s="152"/>
      <c r="Z174" s="152"/>
      <c r="AA174" s="152"/>
      <c r="AB174" s="152"/>
      <c r="AC174" s="347"/>
      <c r="AD174" s="152"/>
      <c r="AE174" s="152"/>
      <c r="AF174" s="152"/>
      <c r="AG174" s="152"/>
      <c r="AH174" s="152"/>
      <c r="AI174" s="152"/>
      <c r="AJ174" s="347"/>
      <c r="AK174" s="152"/>
      <c r="AL174" s="152"/>
      <c r="AM174" s="295"/>
      <c r="AN174" s="228"/>
      <c r="AO174" s="228"/>
      <c r="AP174" s="228"/>
      <c r="AQ174" s="228"/>
      <c r="AR174" s="228"/>
      <c r="AS174" s="348"/>
      <c r="AT174" s="264">
        <f t="shared" si="93"/>
        <v>0</v>
      </c>
      <c r="AU174" s="259"/>
      <c r="AV174" s="265">
        <f t="shared" si="133"/>
        <v>0</v>
      </c>
      <c r="AX174" s="265">
        <f t="shared" si="137"/>
        <v>0</v>
      </c>
      <c r="AZ174" s="492">
        <f t="shared" si="134"/>
        <v>0</v>
      </c>
      <c r="BB174" s="492">
        <f t="shared" si="135"/>
        <v>0</v>
      </c>
      <c r="BD174" s="265">
        <f t="shared" si="138"/>
        <v>0</v>
      </c>
      <c r="BE174" s="105"/>
      <c r="BF174" s="105"/>
      <c r="BG174" s="105"/>
      <c r="BH174" s="105"/>
      <c r="BI174" s="105"/>
      <c r="BJ174" s="105"/>
    </row>
    <row r="175" spans="1:62" ht="20.100000000000001" hidden="1" customHeight="1" outlineLevel="1">
      <c r="A175" s="5"/>
      <c r="B175" s="100"/>
      <c r="C175" s="908"/>
      <c r="D175" s="909"/>
      <c r="E175" s="909"/>
      <c r="F175" s="910"/>
      <c r="G175" s="890"/>
      <c r="H175" s="891"/>
      <c r="I175" s="152"/>
      <c r="J175" s="152"/>
      <c r="K175" s="152"/>
      <c r="L175" s="152"/>
      <c r="M175" s="152"/>
      <c r="N175" s="152"/>
      <c r="O175" s="152"/>
      <c r="P175" s="153"/>
      <c r="Q175" s="153"/>
      <c r="R175" s="156">
        <f t="shared" si="129"/>
        <v>0</v>
      </c>
      <c r="S175" s="156">
        <f t="shared" si="130"/>
        <v>0</v>
      </c>
      <c r="U175" s="157">
        <f t="shared" si="136"/>
        <v>0</v>
      </c>
      <c r="W175" s="152"/>
      <c r="X175" s="152"/>
      <c r="Y175" s="152"/>
      <c r="Z175" s="152"/>
      <c r="AA175" s="152"/>
      <c r="AB175" s="152"/>
      <c r="AC175" s="347"/>
      <c r="AD175" s="152"/>
      <c r="AE175" s="152"/>
      <c r="AF175" s="152"/>
      <c r="AG175" s="152"/>
      <c r="AH175" s="152"/>
      <c r="AI175" s="152"/>
      <c r="AJ175" s="347"/>
      <c r="AK175" s="152"/>
      <c r="AL175" s="152"/>
      <c r="AM175" s="295"/>
      <c r="AN175" s="228"/>
      <c r="AO175" s="228"/>
      <c r="AP175" s="228"/>
      <c r="AQ175" s="228"/>
      <c r="AR175" s="228"/>
      <c r="AS175" s="348"/>
      <c r="AT175" s="264">
        <f t="shared" si="93"/>
        <v>0</v>
      </c>
      <c r="AU175" s="259"/>
      <c r="AV175" s="265">
        <f t="shared" si="133"/>
        <v>0</v>
      </c>
      <c r="AX175" s="265">
        <f t="shared" si="137"/>
        <v>0</v>
      </c>
      <c r="AZ175" s="492">
        <f t="shared" si="134"/>
        <v>0</v>
      </c>
      <c r="BB175" s="492">
        <f t="shared" si="135"/>
        <v>0</v>
      </c>
      <c r="BD175" s="265">
        <f t="shared" si="138"/>
        <v>0</v>
      </c>
      <c r="BE175" s="105"/>
      <c r="BF175" s="105"/>
      <c r="BG175" s="105"/>
      <c r="BH175" s="105"/>
      <c r="BI175" s="105"/>
      <c r="BJ175" s="105"/>
    </row>
    <row r="176" spans="1:62" ht="20.100000000000001" hidden="1" customHeight="1" outlineLevel="1">
      <c r="A176" s="5"/>
      <c r="B176" s="100"/>
      <c r="C176" s="908"/>
      <c r="D176" s="909"/>
      <c r="E176" s="909"/>
      <c r="F176" s="910"/>
      <c r="G176" s="890"/>
      <c r="H176" s="891"/>
      <c r="I176" s="152"/>
      <c r="J176" s="152"/>
      <c r="K176" s="152"/>
      <c r="L176" s="152"/>
      <c r="M176" s="152"/>
      <c r="N176" s="152"/>
      <c r="O176" s="152"/>
      <c r="P176" s="153"/>
      <c r="Q176" s="153"/>
      <c r="R176" s="156">
        <f t="shared" si="129"/>
        <v>0</v>
      </c>
      <c r="S176" s="156">
        <f t="shared" si="130"/>
        <v>0</v>
      </c>
      <c r="U176" s="157">
        <f t="shared" si="136"/>
        <v>0</v>
      </c>
      <c r="W176" s="152"/>
      <c r="X176" s="152"/>
      <c r="Y176" s="152"/>
      <c r="Z176" s="152"/>
      <c r="AA176" s="152"/>
      <c r="AB176" s="152"/>
      <c r="AC176" s="347"/>
      <c r="AD176" s="152"/>
      <c r="AE176" s="152"/>
      <c r="AF176" s="152"/>
      <c r="AG176" s="152"/>
      <c r="AH176" s="152"/>
      <c r="AI176" s="152"/>
      <c r="AJ176" s="347"/>
      <c r="AK176" s="152"/>
      <c r="AL176" s="152"/>
      <c r="AM176" s="295"/>
      <c r="AN176" s="228"/>
      <c r="AO176" s="228"/>
      <c r="AP176" s="228"/>
      <c r="AQ176" s="228"/>
      <c r="AR176" s="228"/>
      <c r="AS176" s="348"/>
      <c r="AT176" s="264">
        <f t="shared" si="93"/>
        <v>0</v>
      </c>
      <c r="AU176" s="259"/>
      <c r="AV176" s="265">
        <f t="shared" si="133"/>
        <v>0</v>
      </c>
      <c r="AX176" s="265">
        <f t="shared" si="137"/>
        <v>0</v>
      </c>
      <c r="AZ176" s="492">
        <f t="shared" si="134"/>
        <v>0</v>
      </c>
      <c r="BB176" s="492">
        <f t="shared" si="135"/>
        <v>0</v>
      </c>
      <c r="BD176" s="265">
        <f t="shared" si="138"/>
        <v>0</v>
      </c>
      <c r="BE176" s="105"/>
      <c r="BF176" s="105"/>
      <c r="BG176" s="105"/>
      <c r="BH176" s="105"/>
      <c r="BI176" s="105"/>
      <c r="BJ176" s="105"/>
    </row>
    <row r="177" spans="1:62" ht="20.100000000000001" hidden="1" customHeight="1" outlineLevel="1">
      <c r="A177" s="5"/>
      <c r="B177" s="100"/>
      <c r="C177" s="908"/>
      <c r="D177" s="909"/>
      <c r="E177" s="909"/>
      <c r="F177" s="910"/>
      <c r="G177" s="890"/>
      <c r="H177" s="891"/>
      <c r="I177" s="152"/>
      <c r="J177" s="152"/>
      <c r="K177" s="152"/>
      <c r="L177" s="152"/>
      <c r="M177" s="152"/>
      <c r="N177" s="152"/>
      <c r="O177" s="152"/>
      <c r="P177" s="153"/>
      <c r="Q177" s="153"/>
      <c r="R177" s="156">
        <f t="shared" si="129"/>
        <v>0</v>
      </c>
      <c r="S177" s="156">
        <f t="shared" si="130"/>
        <v>0</v>
      </c>
      <c r="U177" s="157">
        <f t="shared" si="136"/>
        <v>0</v>
      </c>
      <c r="W177" s="152"/>
      <c r="X177" s="152"/>
      <c r="Y177" s="152"/>
      <c r="Z177" s="152"/>
      <c r="AA177" s="152"/>
      <c r="AB177" s="152"/>
      <c r="AC177" s="347"/>
      <c r="AD177" s="152"/>
      <c r="AE177" s="152"/>
      <c r="AF177" s="152"/>
      <c r="AG177" s="152"/>
      <c r="AH177" s="152"/>
      <c r="AI177" s="152"/>
      <c r="AJ177" s="347"/>
      <c r="AK177" s="152"/>
      <c r="AL177" s="152"/>
      <c r="AM177" s="295"/>
      <c r="AN177" s="228"/>
      <c r="AO177" s="228"/>
      <c r="AP177" s="228"/>
      <c r="AQ177" s="228"/>
      <c r="AR177" s="228"/>
      <c r="AS177" s="348"/>
      <c r="AT177" s="264">
        <f t="shared" si="93"/>
        <v>0</v>
      </c>
      <c r="AU177" s="259"/>
      <c r="AV177" s="265">
        <f t="shared" si="133"/>
        <v>0</v>
      </c>
      <c r="AX177" s="265">
        <f t="shared" si="137"/>
        <v>0</v>
      </c>
      <c r="AZ177" s="492">
        <f t="shared" si="134"/>
        <v>0</v>
      </c>
      <c r="BB177" s="492">
        <f t="shared" si="135"/>
        <v>0</v>
      </c>
      <c r="BD177" s="265">
        <f t="shared" si="138"/>
        <v>0</v>
      </c>
      <c r="BE177" s="105"/>
      <c r="BF177" s="105"/>
      <c r="BG177" s="105"/>
      <c r="BH177" s="105"/>
      <c r="BI177" s="105"/>
      <c r="BJ177" s="105"/>
    </row>
    <row r="178" spans="1:62" ht="20.100000000000001" hidden="1" customHeight="1" outlineLevel="1">
      <c r="A178" s="5"/>
      <c r="B178" s="100"/>
      <c r="C178" s="908"/>
      <c r="D178" s="909"/>
      <c r="E178" s="909"/>
      <c r="F178" s="910"/>
      <c r="G178" s="890"/>
      <c r="H178" s="891"/>
      <c r="I178" s="152"/>
      <c r="J178" s="152"/>
      <c r="K178" s="152"/>
      <c r="L178" s="152"/>
      <c r="M178" s="152"/>
      <c r="N178" s="152"/>
      <c r="O178" s="152"/>
      <c r="P178" s="153"/>
      <c r="Q178" s="153"/>
      <c r="R178" s="156">
        <f t="shared" si="129"/>
        <v>0</v>
      </c>
      <c r="S178" s="156">
        <f t="shared" si="130"/>
        <v>0</v>
      </c>
      <c r="U178" s="157">
        <f t="shared" si="136"/>
        <v>0</v>
      </c>
      <c r="W178" s="152"/>
      <c r="X178" s="152"/>
      <c r="Y178" s="152"/>
      <c r="Z178" s="152"/>
      <c r="AA178" s="152"/>
      <c r="AB178" s="152"/>
      <c r="AC178" s="347"/>
      <c r="AD178" s="152"/>
      <c r="AE178" s="152"/>
      <c r="AF178" s="152"/>
      <c r="AG178" s="152"/>
      <c r="AH178" s="152"/>
      <c r="AI178" s="152"/>
      <c r="AJ178" s="347"/>
      <c r="AK178" s="152"/>
      <c r="AL178" s="152"/>
      <c r="AM178" s="295"/>
      <c r="AN178" s="228"/>
      <c r="AO178" s="228"/>
      <c r="AP178" s="228"/>
      <c r="AQ178" s="228"/>
      <c r="AR178" s="228"/>
      <c r="AS178" s="348"/>
      <c r="AT178" s="264">
        <f t="shared" ref="AT178:AT180" si="139">((W178+AD178)*$W$7+(X178+AE178)*$X$7+(Y178+Z178+AF178+AG178)*$Z$7+(AA178+AH178)*$AA$7+(AB178+AI178)*$AB$7)*Zuschläge_IBN</f>
        <v>0</v>
      </c>
      <c r="AU178" s="259"/>
      <c r="AV178" s="265">
        <f t="shared" si="133"/>
        <v>0</v>
      </c>
      <c r="AX178" s="265">
        <f t="shared" si="137"/>
        <v>0</v>
      </c>
      <c r="AZ178" s="492">
        <f t="shared" si="134"/>
        <v>0</v>
      </c>
      <c r="BB178" s="492">
        <f t="shared" si="135"/>
        <v>0</v>
      </c>
      <c r="BD178" s="265">
        <f t="shared" si="138"/>
        <v>0</v>
      </c>
      <c r="BE178" s="105"/>
      <c r="BF178" s="105"/>
      <c r="BG178" s="105"/>
      <c r="BH178" s="105"/>
      <c r="BI178" s="105"/>
      <c r="BJ178" s="105"/>
    </row>
    <row r="179" spans="1:62" ht="20.100000000000001" hidden="1" customHeight="1" outlineLevel="1">
      <c r="A179" s="5"/>
      <c r="B179" s="100"/>
      <c r="C179" s="908"/>
      <c r="D179" s="909"/>
      <c r="E179" s="909"/>
      <c r="F179" s="910"/>
      <c r="G179" s="890"/>
      <c r="H179" s="891"/>
      <c r="I179" s="152"/>
      <c r="J179" s="152"/>
      <c r="K179" s="152"/>
      <c r="L179" s="152"/>
      <c r="M179" s="152"/>
      <c r="N179" s="152"/>
      <c r="O179" s="152"/>
      <c r="P179" s="153"/>
      <c r="Q179" s="153"/>
      <c r="R179" s="156">
        <f t="shared" si="129"/>
        <v>0</v>
      </c>
      <c r="S179" s="156">
        <f t="shared" si="130"/>
        <v>0</v>
      </c>
      <c r="U179" s="157">
        <f t="shared" si="136"/>
        <v>0</v>
      </c>
      <c r="W179" s="152"/>
      <c r="X179" s="152"/>
      <c r="Y179" s="152"/>
      <c r="Z179" s="152"/>
      <c r="AA179" s="152"/>
      <c r="AB179" s="152"/>
      <c r="AC179" s="347"/>
      <c r="AD179" s="152"/>
      <c r="AE179" s="152"/>
      <c r="AF179" s="152"/>
      <c r="AG179" s="152"/>
      <c r="AH179" s="152"/>
      <c r="AI179" s="152"/>
      <c r="AJ179" s="347"/>
      <c r="AK179" s="152"/>
      <c r="AL179" s="152"/>
      <c r="AM179" s="295"/>
      <c r="AN179" s="228"/>
      <c r="AO179" s="228"/>
      <c r="AP179" s="228"/>
      <c r="AQ179" s="228"/>
      <c r="AR179" s="228"/>
      <c r="AS179" s="348"/>
      <c r="AT179" s="264">
        <f t="shared" si="139"/>
        <v>0</v>
      </c>
      <c r="AU179" s="259"/>
      <c r="AV179" s="265">
        <f t="shared" si="133"/>
        <v>0</v>
      </c>
      <c r="AX179" s="265">
        <f t="shared" si="137"/>
        <v>0</v>
      </c>
      <c r="AZ179" s="492">
        <f t="shared" si="134"/>
        <v>0</v>
      </c>
      <c r="BB179" s="492">
        <f t="shared" si="135"/>
        <v>0</v>
      </c>
      <c r="BD179" s="265">
        <f t="shared" si="138"/>
        <v>0</v>
      </c>
      <c r="BE179" s="105"/>
      <c r="BF179" s="105"/>
      <c r="BG179" s="105"/>
      <c r="BH179" s="105"/>
      <c r="BI179" s="105"/>
      <c r="BJ179" s="105"/>
    </row>
    <row r="180" spans="1:62" ht="20.100000000000001" hidden="1" customHeight="1" outlineLevel="1">
      <c r="A180" s="5"/>
      <c r="B180" s="100"/>
      <c r="C180" s="908"/>
      <c r="D180" s="909"/>
      <c r="E180" s="909"/>
      <c r="F180" s="910"/>
      <c r="G180" s="890"/>
      <c r="H180" s="891"/>
      <c r="I180" s="152"/>
      <c r="J180" s="152"/>
      <c r="K180" s="152"/>
      <c r="L180" s="152"/>
      <c r="M180" s="152"/>
      <c r="N180" s="152"/>
      <c r="O180" s="152"/>
      <c r="P180" s="153"/>
      <c r="Q180" s="153"/>
      <c r="R180" s="156">
        <f t="shared" si="129"/>
        <v>0</v>
      </c>
      <c r="S180" s="156">
        <f t="shared" si="130"/>
        <v>0</v>
      </c>
      <c r="U180" s="157">
        <f t="shared" si="136"/>
        <v>0</v>
      </c>
      <c r="W180" s="152"/>
      <c r="X180" s="152"/>
      <c r="Y180" s="152"/>
      <c r="Z180" s="152"/>
      <c r="AA180" s="152"/>
      <c r="AB180" s="152"/>
      <c r="AC180" s="347"/>
      <c r="AD180" s="152"/>
      <c r="AE180" s="152"/>
      <c r="AF180" s="152"/>
      <c r="AG180" s="152"/>
      <c r="AH180" s="152"/>
      <c r="AI180" s="152"/>
      <c r="AJ180" s="347"/>
      <c r="AK180" s="152"/>
      <c r="AL180" s="152"/>
      <c r="AM180" s="295"/>
      <c r="AN180" s="228"/>
      <c r="AO180" s="228"/>
      <c r="AP180" s="228"/>
      <c r="AQ180" s="228"/>
      <c r="AR180" s="228"/>
      <c r="AS180" s="348"/>
      <c r="AT180" s="264">
        <f t="shared" si="139"/>
        <v>0</v>
      </c>
      <c r="AU180" s="259"/>
      <c r="AV180" s="265">
        <f t="shared" si="133"/>
        <v>0</v>
      </c>
      <c r="AX180" s="265">
        <f t="shared" si="137"/>
        <v>0</v>
      </c>
      <c r="AZ180" s="492">
        <f t="shared" si="134"/>
        <v>0</v>
      </c>
      <c r="BB180" s="492">
        <f t="shared" si="135"/>
        <v>0</v>
      </c>
      <c r="BD180" s="265">
        <f t="shared" si="138"/>
        <v>0</v>
      </c>
      <c r="BE180" s="105"/>
      <c r="BF180" s="105"/>
      <c r="BG180" s="105"/>
      <c r="BH180" s="105"/>
      <c r="BI180" s="105"/>
      <c r="BJ180" s="105"/>
    </row>
    <row r="181" spans="1:62" ht="9.9499999999999993" hidden="1" customHeight="1" outlineLevel="1">
      <c r="B181" s="101"/>
      <c r="C181" s="208"/>
      <c r="D181" s="208"/>
      <c r="E181" s="208"/>
      <c r="F181" s="208"/>
      <c r="G181" s="237"/>
      <c r="H181" s="207"/>
      <c r="I181" s="257"/>
      <c r="J181" s="257"/>
      <c r="K181" s="257"/>
      <c r="L181" s="257"/>
      <c r="M181" s="257"/>
      <c r="N181" s="257"/>
      <c r="O181" s="257"/>
      <c r="P181" s="256"/>
      <c r="Q181" s="102"/>
      <c r="R181" s="102"/>
      <c r="S181" s="102"/>
      <c r="U181" s="98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Z181" s="493"/>
      <c r="BE181" s="105"/>
      <c r="BF181" s="105"/>
      <c r="BG181" s="105"/>
      <c r="BH181" s="105"/>
      <c r="BI181" s="105"/>
      <c r="BJ181" s="105"/>
    </row>
    <row r="182" spans="1:62" ht="20.100000000000001" customHeight="1" collapsed="1">
      <c r="B182" s="151">
        <f>B165+1</f>
        <v>11</v>
      </c>
      <c r="C182" s="916"/>
      <c r="D182" s="917"/>
      <c r="E182" s="917"/>
      <c r="F182" s="918"/>
      <c r="G182" s="429"/>
      <c r="H182" s="206">
        <v>1</v>
      </c>
      <c r="I182" s="642">
        <f t="shared" ref="I182" si="140">$H182*SUM(I183:I197)</f>
        <v>0</v>
      </c>
      <c r="J182" s="643">
        <f t="shared" ref="J182:O182" si="141">$H182*SUM(J183:J197)</f>
        <v>0</v>
      </c>
      <c r="K182" s="644">
        <f t="shared" si="141"/>
        <v>0</v>
      </c>
      <c r="L182" s="645">
        <f t="shared" si="141"/>
        <v>0</v>
      </c>
      <c r="M182" s="645">
        <f t="shared" si="141"/>
        <v>0</v>
      </c>
      <c r="N182" s="644">
        <f t="shared" si="141"/>
        <v>0</v>
      </c>
      <c r="O182" s="642">
        <f t="shared" si="141"/>
        <v>0</v>
      </c>
      <c r="P182" s="209">
        <f t="shared" ref="P182:Q182" si="142">$H182*SUM(P183:P197)</f>
        <v>0</v>
      </c>
      <c r="Q182" s="210">
        <f t="shared" si="142"/>
        <v>0</v>
      </c>
      <c r="R182" s="136">
        <f t="shared" ref="R182:R197" si="143">P182*(1+Gewinn)*(1+SicherheitAngebot)</f>
        <v>0</v>
      </c>
      <c r="S182" s="137">
        <f t="shared" ref="S182:S197" si="144">Q182*(1+MGKZ)*(1+Gewinn)*(1+SicherheitAngebot)</f>
        <v>0</v>
      </c>
      <c r="U182" s="10">
        <f>I182*$I$7+J182*$J$7+K182*$K$7+L182*$L$7+M182*$M$7+N182*$N$7+O182*$O$7+R182+S182</f>
        <v>0</v>
      </c>
      <c r="W182" s="646">
        <f t="shared" ref="W182:AB182" si="145">$H182*SUM(W183:W197)</f>
        <v>0</v>
      </c>
      <c r="X182" s="647">
        <f t="shared" si="145"/>
        <v>0</v>
      </c>
      <c r="Y182" s="648">
        <f t="shared" si="145"/>
        <v>0</v>
      </c>
      <c r="Z182" s="649">
        <f t="shared" si="145"/>
        <v>0</v>
      </c>
      <c r="AA182" s="648">
        <f t="shared" si="145"/>
        <v>0</v>
      </c>
      <c r="AB182" s="646">
        <f t="shared" si="145"/>
        <v>0</v>
      </c>
      <c r="AC182" s="258"/>
      <c r="AD182" s="646">
        <f t="shared" ref="AD182:AM182" si="146">$H182*SUM(AD183:AD197)</f>
        <v>0</v>
      </c>
      <c r="AE182" s="647">
        <f t="shared" si="146"/>
        <v>0</v>
      </c>
      <c r="AF182" s="648">
        <f t="shared" si="146"/>
        <v>0</v>
      </c>
      <c r="AG182" s="649">
        <f t="shared" si="146"/>
        <v>0</v>
      </c>
      <c r="AH182" s="648">
        <f t="shared" si="146"/>
        <v>0</v>
      </c>
      <c r="AI182" s="646">
        <f t="shared" si="146"/>
        <v>0</v>
      </c>
      <c r="AJ182" s="258"/>
      <c r="AK182" s="653">
        <f t="shared" si="146"/>
        <v>0</v>
      </c>
      <c r="AL182" s="653">
        <f t="shared" si="146"/>
        <v>0</v>
      </c>
      <c r="AM182" s="653">
        <f t="shared" si="146"/>
        <v>0</v>
      </c>
      <c r="AN182" s="227">
        <f>$H182*SUM(AN183:AN197)*(1+Gewinn)*(1+SicherheitAngebot)</f>
        <v>0</v>
      </c>
      <c r="AO182" s="227">
        <f>$H182*SUM(AO183:AO197)*(1+Gewinn)*(1+SicherheitAngebot)</f>
        <v>0</v>
      </c>
      <c r="AP182" s="227">
        <f>$H182*SUM(AP183:AP197)*(1+Gewinn)*(1+SicherheitAngebot)</f>
        <v>0</v>
      </c>
      <c r="AQ182" s="227">
        <f>$H182*SUM(AQ183:AQ197)*(1+Gewinn)*(1+SicherheitAngebot)</f>
        <v>0</v>
      </c>
      <c r="AR182" s="227">
        <f>$H182*SUM(AR183:AR197)*(1+Gewinn)*(1+SicherheitAngebot)</f>
        <v>0</v>
      </c>
      <c r="AS182" s="262"/>
      <c r="AT182" s="263">
        <f t="shared" ref="AT182:AT214" si="147">((W182+AD182)*$W$7+(X182+AE182)*$X$7+(Y182+Z182+AF182+AG182)*$Z$7+(AA182+AH182)*$AA$7+(AB182+AI182)*$AB$7)*Zuschläge_IBN</f>
        <v>0</v>
      </c>
      <c r="AU182" s="259"/>
      <c r="AV182" s="491">
        <f>AK182*$AK$7+AL182*$AL$7+AM182*$AM$7+SUM(AN182:AR182)+AT182/Zuschläge_IBN+AT182</f>
        <v>0</v>
      </c>
      <c r="AX182" s="685">
        <f>U182+AV182</f>
        <v>0</v>
      </c>
      <c r="AZ182" s="490">
        <f>IF(H182&gt;0,U182/(1+SicherheitAngebot)*(1+Sicherheit),0)</f>
        <v>0</v>
      </c>
      <c r="BB182" s="490">
        <f>IF(H182&gt;0,AV182/(1+SicherheitAngebot)*(1+Sicherheit),0)</f>
        <v>0</v>
      </c>
      <c r="BD182" s="490">
        <f>AZ182+BB182</f>
        <v>0</v>
      </c>
      <c r="BE182" s="105"/>
      <c r="BF182" s="105"/>
      <c r="BG182" s="105"/>
      <c r="BH182" s="105"/>
      <c r="BI182" s="105"/>
      <c r="BJ182" s="105"/>
    </row>
    <row r="183" spans="1:62" ht="20.100000000000001" hidden="1" customHeight="1" outlineLevel="1">
      <c r="B183" s="99"/>
      <c r="C183" s="908"/>
      <c r="D183" s="909"/>
      <c r="E183" s="909"/>
      <c r="F183" s="910"/>
      <c r="G183" s="890"/>
      <c r="H183" s="901"/>
      <c r="I183" s="152"/>
      <c r="J183" s="152"/>
      <c r="K183" s="152"/>
      <c r="L183" s="152"/>
      <c r="M183" s="152"/>
      <c r="N183" s="152"/>
      <c r="O183" s="152"/>
      <c r="P183" s="153"/>
      <c r="Q183" s="153"/>
      <c r="R183" s="156">
        <f t="shared" si="143"/>
        <v>0</v>
      </c>
      <c r="S183" s="156">
        <f t="shared" si="144"/>
        <v>0</v>
      </c>
      <c r="U183" s="157">
        <f>I183*$I$7+J183*$J$7+K183*$K$7+L183*$L$7+M183*$M$7+N183*$N$7+O183*$O$7+R183+S183</f>
        <v>0</v>
      </c>
      <c r="W183" s="152"/>
      <c r="X183" s="152"/>
      <c r="Y183" s="152"/>
      <c r="Z183" s="152"/>
      <c r="AA183" s="152"/>
      <c r="AB183" s="152"/>
      <c r="AC183" s="347"/>
      <c r="AD183" s="152"/>
      <c r="AE183" s="152"/>
      <c r="AF183" s="152"/>
      <c r="AG183" s="152"/>
      <c r="AH183" s="152"/>
      <c r="AI183" s="152"/>
      <c r="AJ183" s="347"/>
      <c r="AK183" s="152"/>
      <c r="AL183" s="152"/>
      <c r="AM183" s="295"/>
      <c r="AN183" s="228"/>
      <c r="AO183" s="228"/>
      <c r="AP183" s="228"/>
      <c r="AQ183" s="228"/>
      <c r="AR183" s="228"/>
      <c r="AS183" s="348"/>
      <c r="AT183" s="264">
        <f t="shared" si="147"/>
        <v>0</v>
      </c>
      <c r="AU183" s="259"/>
      <c r="AV183" s="265">
        <f t="shared" ref="AV183:AV197" si="148">AK183*$AK$7+AL183*$AL$7+AM183*$AM$7+SUM(AN183:AR183)*(1+Gewinn)*(1+SicherheitAngebot)+AT183/Zuschläge_IBN+AT183</f>
        <v>0</v>
      </c>
      <c r="AX183" s="265">
        <f>U183+AV183</f>
        <v>0</v>
      </c>
      <c r="AZ183" s="492">
        <f t="shared" ref="AZ183:AZ197" si="149">U183/(1+SicherheitAngebot)*(1+Sicherheit)</f>
        <v>0</v>
      </c>
      <c r="BB183" s="492">
        <f t="shared" ref="BB183:BB197" si="150">AV183/(1+SicherheitAngebot)*(1+Sicherheit)</f>
        <v>0</v>
      </c>
      <c r="BD183" s="265">
        <f>AZ183+BB183</f>
        <v>0</v>
      </c>
      <c r="BE183" s="105"/>
      <c r="BF183" s="105"/>
      <c r="BG183" s="105"/>
      <c r="BH183" s="105"/>
      <c r="BI183" s="105"/>
      <c r="BJ183" s="105"/>
    </row>
    <row r="184" spans="1:62" ht="20.100000000000001" hidden="1" customHeight="1" outlineLevel="1">
      <c r="B184" s="100"/>
      <c r="C184" s="908"/>
      <c r="D184" s="909"/>
      <c r="E184" s="909"/>
      <c r="F184" s="910"/>
      <c r="G184" s="890"/>
      <c r="H184" s="891"/>
      <c r="I184" s="152"/>
      <c r="J184" s="152"/>
      <c r="K184" s="152"/>
      <c r="L184" s="152"/>
      <c r="M184" s="152"/>
      <c r="N184" s="152"/>
      <c r="O184" s="152"/>
      <c r="P184" s="153"/>
      <c r="Q184" s="153"/>
      <c r="R184" s="156">
        <f t="shared" si="143"/>
        <v>0</v>
      </c>
      <c r="S184" s="156">
        <f t="shared" si="144"/>
        <v>0</v>
      </c>
      <c r="U184" s="157">
        <f t="shared" ref="U184:U197" si="151">I184*$I$7+J184*$J$7+K184*$K$7+L184*$L$7+M184*$M$7+N184*$N$7+O184*$O$7+R184+S184</f>
        <v>0</v>
      </c>
      <c r="W184" s="152"/>
      <c r="X184" s="152"/>
      <c r="Y184" s="152"/>
      <c r="Z184" s="152"/>
      <c r="AA184" s="152"/>
      <c r="AB184" s="152"/>
      <c r="AC184" s="347"/>
      <c r="AD184" s="152"/>
      <c r="AE184" s="152"/>
      <c r="AF184" s="152"/>
      <c r="AG184" s="152"/>
      <c r="AH184" s="152"/>
      <c r="AI184" s="152"/>
      <c r="AJ184" s="347"/>
      <c r="AK184" s="152"/>
      <c r="AL184" s="152"/>
      <c r="AM184" s="295"/>
      <c r="AN184" s="228"/>
      <c r="AO184" s="228"/>
      <c r="AP184" s="228"/>
      <c r="AQ184" s="228"/>
      <c r="AR184" s="228"/>
      <c r="AS184" s="348"/>
      <c r="AT184" s="264">
        <f t="shared" si="147"/>
        <v>0</v>
      </c>
      <c r="AU184" s="259"/>
      <c r="AV184" s="265">
        <f t="shared" si="148"/>
        <v>0</v>
      </c>
      <c r="AX184" s="265">
        <f t="shared" ref="AX184:AX197" si="152">U184+AV184</f>
        <v>0</v>
      </c>
      <c r="AZ184" s="492">
        <f t="shared" si="149"/>
        <v>0</v>
      </c>
      <c r="BB184" s="492">
        <f t="shared" si="150"/>
        <v>0</v>
      </c>
      <c r="BD184" s="265">
        <f t="shared" ref="BD184:BD197" si="153">AZ184+BB184</f>
        <v>0</v>
      </c>
      <c r="BE184" s="105"/>
      <c r="BF184" s="105"/>
      <c r="BG184" s="105"/>
      <c r="BH184" s="105"/>
      <c r="BI184" s="105"/>
      <c r="BJ184" s="105"/>
    </row>
    <row r="185" spans="1:62" ht="20.100000000000001" hidden="1" customHeight="1" outlineLevel="1">
      <c r="B185" s="100"/>
      <c r="C185" s="908"/>
      <c r="D185" s="909"/>
      <c r="E185" s="909"/>
      <c r="F185" s="910"/>
      <c r="G185" s="890"/>
      <c r="H185" s="891"/>
      <c r="I185" s="152"/>
      <c r="J185" s="152"/>
      <c r="K185" s="152"/>
      <c r="L185" s="152"/>
      <c r="M185" s="152"/>
      <c r="N185" s="152"/>
      <c r="O185" s="152"/>
      <c r="P185" s="153"/>
      <c r="Q185" s="153"/>
      <c r="R185" s="156">
        <f t="shared" si="143"/>
        <v>0</v>
      </c>
      <c r="S185" s="156">
        <f t="shared" si="144"/>
        <v>0</v>
      </c>
      <c r="U185" s="157">
        <f t="shared" si="151"/>
        <v>0</v>
      </c>
      <c r="W185" s="152"/>
      <c r="X185" s="152"/>
      <c r="Y185" s="152"/>
      <c r="Z185" s="152"/>
      <c r="AA185" s="152"/>
      <c r="AB185" s="152"/>
      <c r="AC185" s="347"/>
      <c r="AD185" s="152"/>
      <c r="AE185" s="152"/>
      <c r="AF185" s="152"/>
      <c r="AG185" s="152"/>
      <c r="AH185" s="152"/>
      <c r="AI185" s="152"/>
      <c r="AJ185" s="347"/>
      <c r="AK185" s="152"/>
      <c r="AL185" s="152"/>
      <c r="AM185" s="295"/>
      <c r="AN185" s="228"/>
      <c r="AO185" s="228"/>
      <c r="AP185" s="228"/>
      <c r="AQ185" s="228"/>
      <c r="AR185" s="228"/>
      <c r="AS185" s="348"/>
      <c r="AT185" s="264">
        <f t="shared" si="147"/>
        <v>0</v>
      </c>
      <c r="AU185" s="259"/>
      <c r="AV185" s="265">
        <f t="shared" si="148"/>
        <v>0</v>
      </c>
      <c r="AX185" s="265">
        <f t="shared" si="152"/>
        <v>0</v>
      </c>
      <c r="AZ185" s="492">
        <f t="shared" si="149"/>
        <v>0</v>
      </c>
      <c r="BB185" s="492">
        <f t="shared" si="150"/>
        <v>0</v>
      </c>
      <c r="BD185" s="265">
        <f t="shared" si="153"/>
        <v>0</v>
      </c>
      <c r="BE185" s="105"/>
      <c r="BF185" s="105"/>
      <c r="BG185" s="105"/>
      <c r="BH185" s="105"/>
      <c r="BI185" s="105"/>
      <c r="BJ185" s="105"/>
    </row>
    <row r="186" spans="1:62" ht="20.100000000000001" hidden="1" customHeight="1" outlineLevel="1">
      <c r="B186" s="100"/>
      <c r="C186" s="908"/>
      <c r="D186" s="909"/>
      <c r="E186" s="909"/>
      <c r="F186" s="910"/>
      <c r="G186" s="890"/>
      <c r="H186" s="891"/>
      <c r="I186" s="152"/>
      <c r="J186" s="152"/>
      <c r="K186" s="152"/>
      <c r="L186" s="152"/>
      <c r="M186" s="152"/>
      <c r="N186" s="152"/>
      <c r="O186" s="152"/>
      <c r="P186" s="153"/>
      <c r="Q186" s="153"/>
      <c r="R186" s="156">
        <f t="shared" si="143"/>
        <v>0</v>
      </c>
      <c r="S186" s="156">
        <f t="shared" si="144"/>
        <v>0</v>
      </c>
      <c r="U186" s="157">
        <f t="shared" si="151"/>
        <v>0</v>
      </c>
      <c r="W186" s="152"/>
      <c r="X186" s="152"/>
      <c r="Y186" s="152"/>
      <c r="Z186" s="152"/>
      <c r="AA186" s="152"/>
      <c r="AB186" s="152"/>
      <c r="AC186" s="347"/>
      <c r="AD186" s="152"/>
      <c r="AE186" s="152"/>
      <c r="AF186" s="152"/>
      <c r="AG186" s="152"/>
      <c r="AH186" s="152"/>
      <c r="AI186" s="152"/>
      <c r="AJ186" s="347"/>
      <c r="AK186" s="152"/>
      <c r="AL186" s="152"/>
      <c r="AM186" s="295"/>
      <c r="AN186" s="228"/>
      <c r="AO186" s="228"/>
      <c r="AP186" s="228"/>
      <c r="AQ186" s="228"/>
      <c r="AR186" s="228"/>
      <c r="AS186" s="348"/>
      <c r="AT186" s="264">
        <f t="shared" si="147"/>
        <v>0</v>
      </c>
      <c r="AU186" s="259"/>
      <c r="AV186" s="265">
        <f t="shared" si="148"/>
        <v>0</v>
      </c>
      <c r="AX186" s="265">
        <f t="shared" si="152"/>
        <v>0</v>
      </c>
      <c r="AZ186" s="492">
        <f t="shared" si="149"/>
        <v>0</v>
      </c>
      <c r="BB186" s="492">
        <f t="shared" si="150"/>
        <v>0</v>
      </c>
      <c r="BD186" s="265">
        <f t="shared" si="153"/>
        <v>0</v>
      </c>
      <c r="BE186" s="105"/>
      <c r="BF186" s="105"/>
      <c r="BG186" s="105"/>
      <c r="BH186" s="105"/>
      <c r="BI186" s="105"/>
      <c r="BJ186" s="105"/>
    </row>
    <row r="187" spans="1:62" ht="20.100000000000001" hidden="1" customHeight="1" outlineLevel="1">
      <c r="B187" s="100"/>
      <c r="C187" s="908"/>
      <c r="D187" s="909"/>
      <c r="E187" s="909"/>
      <c r="F187" s="910"/>
      <c r="G187" s="890"/>
      <c r="H187" s="891"/>
      <c r="I187" s="152"/>
      <c r="J187" s="152"/>
      <c r="K187" s="152"/>
      <c r="L187" s="152"/>
      <c r="M187" s="152"/>
      <c r="N187" s="152"/>
      <c r="O187" s="152"/>
      <c r="P187" s="153"/>
      <c r="Q187" s="153"/>
      <c r="R187" s="156">
        <f t="shared" si="143"/>
        <v>0</v>
      </c>
      <c r="S187" s="156">
        <f t="shared" si="144"/>
        <v>0</v>
      </c>
      <c r="U187" s="157">
        <f t="shared" si="151"/>
        <v>0</v>
      </c>
      <c r="W187" s="152"/>
      <c r="X187" s="152"/>
      <c r="Y187" s="152"/>
      <c r="Z187" s="152"/>
      <c r="AA187" s="152"/>
      <c r="AB187" s="152"/>
      <c r="AC187" s="347"/>
      <c r="AD187" s="152"/>
      <c r="AE187" s="152"/>
      <c r="AF187" s="152"/>
      <c r="AG187" s="152"/>
      <c r="AH187" s="152"/>
      <c r="AI187" s="152"/>
      <c r="AJ187" s="347"/>
      <c r="AK187" s="152"/>
      <c r="AL187" s="152"/>
      <c r="AM187" s="295"/>
      <c r="AN187" s="228"/>
      <c r="AO187" s="228"/>
      <c r="AP187" s="228"/>
      <c r="AQ187" s="228"/>
      <c r="AR187" s="228"/>
      <c r="AS187" s="348"/>
      <c r="AT187" s="264">
        <f t="shared" si="147"/>
        <v>0</v>
      </c>
      <c r="AU187" s="259"/>
      <c r="AV187" s="265">
        <f t="shared" si="148"/>
        <v>0</v>
      </c>
      <c r="AX187" s="265">
        <f t="shared" si="152"/>
        <v>0</v>
      </c>
      <c r="AZ187" s="492">
        <f t="shared" si="149"/>
        <v>0</v>
      </c>
      <c r="BB187" s="492">
        <f t="shared" si="150"/>
        <v>0</v>
      </c>
      <c r="BD187" s="265">
        <f t="shared" si="153"/>
        <v>0</v>
      </c>
      <c r="BE187" s="105"/>
      <c r="BF187" s="105"/>
      <c r="BG187" s="105"/>
      <c r="BH187" s="105"/>
      <c r="BI187" s="105"/>
      <c r="BJ187" s="105"/>
    </row>
    <row r="188" spans="1:62" ht="20.100000000000001" hidden="1" customHeight="1" outlineLevel="1">
      <c r="B188" s="100"/>
      <c r="C188" s="908"/>
      <c r="D188" s="909"/>
      <c r="E188" s="909"/>
      <c r="F188" s="910"/>
      <c r="G188" s="890"/>
      <c r="H188" s="891"/>
      <c r="I188" s="152"/>
      <c r="J188" s="152"/>
      <c r="K188" s="152"/>
      <c r="L188" s="152"/>
      <c r="M188" s="152"/>
      <c r="N188" s="152"/>
      <c r="O188" s="152"/>
      <c r="P188" s="153"/>
      <c r="Q188" s="153"/>
      <c r="R188" s="156">
        <f t="shared" si="143"/>
        <v>0</v>
      </c>
      <c r="S188" s="156">
        <f t="shared" si="144"/>
        <v>0</v>
      </c>
      <c r="U188" s="157">
        <f t="shared" si="151"/>
        <v>0</v>
      </c>
      <c r="W188" s="152"/>
      <c r="X188" s="152"/>
      <c r="Y188" s="152"/>
      <c r="Z188" s="152"/>
      <c r="AA188" s="152"/>
      <c r="AB188" s="152"/>
      <c r="AC188" s="347"/>
      <c r="AD188" s="152"/>
      <c r="AE188" s="152"/>
      <c r="AF188" s="152"/>
      <c r="AG188" s="152"/>
      <c r="AH188" s="152"/>
      <c r="AI188" s="152"/>
      <c r="AJ188" s="347"/>
      <c r="AK188" s="152"/>
      <c r="AL188" s="152"/>
      <c r="AM188" s="295"/>
      <c r="AN188" s="228"/>
      <c r="AO188" s="228"/>
      <c r="AP188" s="228"/>
      <c r="AQ188" s="228"/>
      <c r="AR188" s="228"/>
      <c r="AS188" s="348"/>
      <c r="AT188" s="264">
        <f t="shared" si="147"/>
        <v>0</v>
      </c>
      <c r="AU188" s="259"/>
      <c r="AV188" s="265">
        <f t="shared" si="148"/>
        <v>0</v>
      </c>
      <c r="AX188" s="265">
        <f t="shared" si="152"/>
        <v>0</v>
      </c>
      <c r="AZ188" s="492">
        <f t="shared" si="149"/>
        <v>0</v>
      </c>
      <c r="BB188" s="492">
        <f t="shared" si="150"/>
        <v>0</v>
      </c>
      <c r="BD188" s="265">
        <f t="shared" si="153"/>
        <v>0</v>
      </c>
      <c r="BE188" s="105"/>
      <c r="BF188" s="105"/>
      <c r="BG188" s="105"/>
      <c r="BH188" s="105"/>
      <c r="BI188" s="105"/>
      <c r="BJ188" s="105"/>
    </row>
    <row r="189" spans="1:62" ht="20.100000000000001" hidden="1" customHeight="1" outlineLevel="1">
      <c r="B189" s="100"/>
      <c r="C189" s="908"/>
      <c r="D189" s="909"/>
      <c r="E189" s="909"/>
      <c r="F189" s="910"/>
      <c r="G189" s="890"/>
      <c r="H189" s="891"/>
      <c r="I189" s="152"/>
      <c r="J189" s="152"/>
      <c r="K189" s="152"/>
      <c r="L189" s="152"/>
      <c r="M189" s="152"/>
      <c r="N189" s="152"/>
      <c r="O189" s="152"/>
      <c r="P189" s="153"/>
      <c r="Q189" s="153"/>
      <c r="R189" s="156">
        <f t="shared" si="143"/>
        <v>0</v>
      </c>
      <c r="S189" s="156">
        <f t="shared" si="144"/>
        <v>0</v>
      </c>
      <c r="U189" s="157">
        <f t="shared" si="151"/>
        <v>0</v>
      </c>
      <c r="W189" s="152"/>
      <c r="X189" s="152"/>
      <c r="Y189" s="152"/>
      <c r="Z189" s="152"/>
      <c r="AA189" s="152"/>
      <c r="AB189" s="152"/>
      <c r="AC189" s="347"/>
      <c r="AD189" s="152"/>
      <c r="AE189" s="152"/>
      <c r="AF189" s="152"/>
      <c r="AG189" s="152"/>
      <c r="AH189" s="152"/>
      <c r="AI189" s="152"/>
      <c r="AJ189" s="347"/>
      <c r="AK189" s="152"/>
      <c r="AL189" s="152"/>
      <c r="AM189" s="295"/>
      <c r="AN189" s="228"/>
      <c r="AO189" s="228"/>
      <c r="AP189" s="228"/>
      <c r="AQ189" s="228"/>
      <c r="AR189" s="228"/>
      <c r="AS189" s="348"/>
      <c r="AT189" s="264">
        <f t="shared" si="147"/>
        <v>0</v>
      </c>
      <c r="AU189" s="259"/>
      <c r="AV189" s="265">
        <f t="shared" si="148"/>
        <v>0</v>
      </c>
      <c r="AX189" s="265">
        <f t="shared" si="152"/>
        <v>0</v>
      </c>
      <c r="AZ189" s="492">
        <f t="shared" si="149"/>
        <v>0</v>
      </c>
      <c r="BB189" s="492">
        <f t="shared" si="150"/>
        <v>0</v>
      </c>
      <c r="BD189" s="265">
        <f t="shared" si="153"/>
        <v>0</v>
      </c>
      <c r="BE189" s="105"/>
      <c r="BF189" s="105"/>
      <c r="BG189" s="105"/>
      <c r="BH189" s="105"/>
      <c r="BI189" s="105"/>
      <c r="BJ189" s="105"/>
    </row>
    <row r="190" spans="1:62" ht="20.100000000000001" hidden="1" customHeight="1" outlineLevel="1">
      <c r="B190" s="100"/>
      <c r="C190" s="908"/>
      <c r="D190" s="909"/>
      <c r="E190" s="909"/>
      <c r="F190" s="910"/>
      <c r="G190" s="890"/>
      <c r="H190" s="891"/>
      <c r="I190" s="152"/>
      <c r="J190" s="152"/>
      <c r="K190" s="152"/>
      <c r="L190" s="152"/>
      <c r="M190" s="152"/>
      <c r="N190" s="152"/>
      <c r="O190" s="152"/>
      <c r="P190" s="153"/>
      <c r="Q190" s="153"/>
      <c r="R190" s="156">
        <f t="shared" si="143"/>
        <v>0</v>
      </c>
      <c r="S190" s="156">
        <f t="shared" si="144"/>
        <v>0</v>
      </c>
      <c r="U190" s="157">
        <f t="shared" si="151"/>
        <v>0</v>
      </c>
      <c r="W190" s="152"/>
      <c r="X190" s="152"/>
      <c r="Y190" s="152"/>
      <c r="Z190" s="152"/>
      <c r="AA190" s="152"/>
      <c r="AB190" s="152"/>
      <c r="AC190" s="347"/>
      <c r="AD190" s="152"/>
      <c r="AE190" s="152"/>
      <c r="AF190" s="152"/>
      <c r="AG190" s="152"/>
      <c r="AH190" s="152"/>
      <c r="AI190" s="152"/>
      <c r="AJ190" s="347"/>
      <c r="AK190" s="152"/>
      <c r="AL190" s="152"/>
      <c r="AM190" s="295"/>
      <c r="AN190" s="228"/>
      <c r="AO190" s="228"/>
      <c r="AP190" s="228"/>
      <c r="AQ190" s="228"/>
      <c r="AR190" s="228"/>
      <c r="AS190" s="348"/>
      <c r="AT190" s="264">
        <f t="shared" si="147"/>
        <v>0</v>
      </c>
      <c r="AU190" s="259"/>
      <c r="AV190" s="265">
        <f t="shared" si="148"/>
        <v>0</v>
      </c>
      <c r="AX190" s="265">
        <f t="shared" si="152"/>
        <v>0</v>
      </c>
      <c r="AZ190" s="492">
        <f t="shared" si="149"/>
        <v>0</v>
      </c>
      <c r="BB190" s="492">
        <f t="shared" si="150"/>
        <v>0</v>
      </c>
      <c r="BD190" s="265">
        <f t="shared" si="153"/>
        <v>0</v>
      </c>
      <c r="BE190" s="105"/>
      <c r="BF190" s="105"/>
      <c r="BG190" s="105"/>
      <c r="BH190" s="105"/>
      <c r="BI190" s="105"/>
      <c r="BJ190" s="105"/>
    </row>
    <row r="191" spans="1:62" ht="20.100000000000001" hidden="1" customHeight="1" outlineLevel="1">
      <c r="B191" s="100"/>
      <c r="C191" s="908"/>
      <c r="D191" s="909"/>
      <c r="E191" s="909"/>
      <c r="F191" s="910"/>
      <c r="G191" s="890"/>
      <c r="H191" s="891"/>
      <c r="I191" s="152"/>
      <c r="J191" s="152"/>
      <c r="K191" s="152"/>
      <c r="L191" s="152"/>
      <c r="M191" s="152"/>
      <c r="N191" s="152"/>
      <c r="O191" s="152"/>
      <c r="P191" s="153"/>
      <c r="Q191" s="153"/>
      <c r="R191" s="156">
        <f t="shared" si="143"/>
        <v>0</v>
      </c>
      <c r="S191" s="156">
        <f t="shared" si="144"/>
        <v>0</v>
      </c>
      <c r="U191" s="157">
        <f t="shared" si="151"/>
        <v>0</v>
      </c>
      <c r="W191" s="152"/>
      <c r="X191" s="152"/>
      <c r="Y191" s="152"/>
      <c r="Z191" s="152"/>
      <c r="AA191" s="152"/>
      <c r="AB191" s="152"/>
      <c r="AC191" s="347"/>
      <c r="AD191" s="152"/>
      <c r="AE191" s="152"/>
      <c r="AF191" s="152"/>
      <c r="AG191" s="152"/>
      <c r="AH191" s="152"/>
      <c r="AI191" s="152"/>
      <c r="AJ191" s="347"/>
      <c r="AK191" s="152"/>
      <c r="AL191" s="152"/>
      <c r="AM191" s="295"/>
      <c r="AN191" s="228"/>
      <c r="AO191" s="228"/>
      <c r="AP191" s="228"/>
      <c r="AQ191" s="228"/>
      <c r="AR191" s="228"/>
      <c r="AS191" s="348"/>
      <c r="AT191" s="264">
        <f t="shared" si="147"/>
        <v>0</v>
      </c>
      <c r="AU191" s="259"/>
      <c r="AV191" s="265">
        <f t="shared" si="148"/>
        <v>0</v>
      </c>
      <c r="AX191" s="265">
        <f t="shared" si="152"/>
        <v>0</v>
      </c>
      <c r="AZ191" s="492">
        <f t="shared" si="149"/>
        <v>0</v>
      </c>
      <c r="BB191" s="492">
        <f t="shared" si="150"/>
        <v>0</v>
      </c>
      <c r="BD191" s="265">
        <f t="shared" si="153"/>
        <v>0</v>
      </c>
      <c r="BE191" s="105"/>
      <c r="BF191" s="105"/>
      <c r="BG191" s="105"/>
      <c r="BH191" s="105"/>
      <c r="BI191" s="105"/>
      <c r="BJ191" s="105"/>
    </row>
    <row r="192" spans="1:62" ht="20.100000000000001" hidden="1" customHeight="1" outlineLevel="1">
      <c r="B192" s="100"/>
      <c r="C192" s="908"/>
      <c r="D192" s="909"/>
      <c r="E192" s="909"/>
      <c r="F192" s="910"/>
      <c r="G192" s="890"/>
      <c r="H192" s="891"/>
      <c r="I192" s="152"/>
      <c r="J192" s="152"/>
      <c r="K192" s="152"/>
      <c r="L192" s="152"/>
      <c r="M192" s="152"/>
      <c r="N192" s="152"/>
      <c r="O192" s="152"/>
      <c r="P192" s="153"/>
      <c r="Q192" s="153"/>
      <c r="R192" s="156">
        <f t="shared" si="143"/>
        <v>0</v>
      </c>
      <c r="S192" s="156">
        <f t="shared" si="144"/>
        <v>0</v>
      </c>
      <c r="U192" s="157">
        <f t="shared" si="151"/>
        <v>0</v>
      </c>
      <c r="W192" s="152"/>
      <c r="X192" s="152"/>
      <c r="Y192" s="152"/>
      <c r="Z192" s="152"/>
      <c r="AA192" s="152"/>
      <c r="AB192" s="152"/>
      <c r="AC192" s="347"/>
      <c r="AD192" s="152"/>
      <c r="AE192" s="152"/>
      <c r="AF192" s="152"/>
      <c r="AG192" s="152"/>
      <c r="AH192" s="152"/>
      <c r="AI192" s="152"/>
      <c r="AJ192" s="347"/>
      <c r="AK192" s="152"/>
      <c r="AL192" s="152"/>
      <c r="AM192" s="295"/>
      <c r="AN192" s="228"/>
      <c r="AO192" s="228"/>
      <c r="AP192" s="228"/>
      <c r="AQ192" s="228"/>
      <c r="AR192" s="228"/>
      <c r="AS192" s="348"/>
      <c r="AT192" s="264">
        <f t="shared" si="147"/>
        <v>0</v>
      </c>
      <c r="AU192" s="259"/>
      <c r="AV192" s="265">
        <f t="shared" si="148"/>
        <v>0</v>
      </c>
      <c r="AX192" s="265">
        <f t="shared" si="152"/>
        <v>0</v>
      </c>
      <c r="AZ192" s="492">
        <f t="shared" si="149"/>
        <v>0</v>
      </c>
      <c r="BB192" s="492">
        <f t="shared" si="150"/>
        <v>0</v>
      </c>
      <c r="BD192" s="265">
        <f t="shared" si="153"/>
        <v>0</v>
      </c>
      <c r="BE192" s="105"/>
      <c r="BF192" s="105"/>
      <c r="BG192" s="105"/>
      <c r="BH192" s="105"/>
      <c r="BI192" s="105"/>
      <c r="BJ192" s="105"/>
    </row>
    <row r="193" spans="2:62" ht="20.100000000000001" hidden="1" customHeight="1" outlineLevel="1">
      <c r="B193" s="100"/>
      <c r="C193" s="908"/>
      <c r="D193" s="909"/>
      <c r="E193" s="909"/>
      <c r="F193" s="910"/>
      <c r="G193" s="890"/>
      <c r="H193" s="891"/>
      <c r="I193" s="152"/>
      <c r="J193" s="152"/>
      <c r="K193" s="152"/>
      <c r="L193" s="152"/>
      <c r="M193" s="152"/>
      <c r="N193" s="152"/>
      <c r="O193" s="152"/>
      <c r="P193" s="153"/>
      <c r="Q193" s="153"/>
      <c r="R193" s="156">
        <f t="shared" si="143"/>
        <v>0</v>
      </c>
      <c r="S193" s="156">
        <f t="shared" si="144"/>
        <v>0</v>
      </c>
      <c r="U193" s="157">
        <f t="shared" si="151"/>
        <v>0</v>
      </c>
      <c r="W193" s="152"/>
      <c r="X193" s="152"/>
      <c r="Y193" s="152"/>
      <c r="Z193" s="152"/>
      <c r="AA193" s="152"/>
      <c r="AB193" s="152"/>
      <c r="AC193" s="347"/>
      <c r="AD193" s="152"/>
      <c r="AE193" s="152"/>
      <c r="AF193" s="152"/>
      <c r="AG193" s="152"/>
      <c r="AH193" s="152"/>
      <c r="AI193" s="152"/>
      <c r="AJ193" s="347"/>
      <c r="AK193" s="152"/>
      <c r="AL193" s="152"/>
      <c r="AM193" s="295"/>
      <c r="AN193" s="228"/>
      <c r="AO193" s="228"/>
      <c r="AP193" s="228"/>
      <c r="AQ193" s="228"/>
      <c r="AR193" s="228"/>
      <c r="AS193" s="348"/>
      <c r="AT193" s="264">
        <f t="shared" si="147"/>
        <v>0</v>
      </c>
      <c r="AU193" s="259"/>
      <c r="AV193" s="265">
        <f t="shared" si="148"/>
        <v>0</v>
      </c>
      <c r="AX193" s="265">
        <f t="shared" si="152"/>
        <v>0</v>
      </c>
      <c r="AZ193" s="492">
        <f t="shared" si="149"/>
        <v>0</v>
      </c>
      <c r="BB193" s="492">
        <f t="shared" si="150"/>
        <v>0</v>
      </c>
      <c r="BD193" s="265">
        <f t="shared" si="153"/>
        <v>0</v>
      </c>
      <c r="BE193" s="105"/>
      <c r="BF193" s="105"/>
      <c r="BG193" s="105"/>
      <c r="BH193" s="105"/>
      <c r="BI193" s="105"/>
      <c r="BJ193" s="105"/>
    </row>
    <row r="194" spans="2:62" ht="20.100000000000001" hidden="1" customHeight="1" outlineLevel="1">
      <c r="B194" s="100"/>
      <c r="C194" s="908"/>
      <c r="D194" s="909"/>
      <c r="E194" s="909"/>
      <c r="F194" s="910"/>
      <c r="G194" s="890"/>
      <c r="H194" s="891"/>
      <c r="I194" s="152"/>
      <c r="J194" s="152"/>
      <c r="K194" s="152"/>
      <c r="L194" s="152"/>
      <c r="M194" s="152"/>
      <c r="N194" s="152"/>
      <c r="O194" s="152"/>
      <c r="P194" s="153"/>
      <c r="Q194" s="153"/>
      <c r="R194" s="156">
        <f t="shared" si="143"/>
        <v>0</v>
      </c>
      <c r="S194" s="156">
        <f t="shared" si="144"/>
        <v>0</v>
      </c>
      <c r="U194" s="157">
        <f t="shared" si="151"/>
        <v>0</v>
      </c>
      <c r="W194" s="152"/>
      <c r="X194" s="152"/>
      <c r="Y194" s="152"/>
      <c r="Z194" s="152"/>
      <c r="AA194" s="152"/>
      <c r="AB194" s="152"/>
      <c r="AC194" s="347"/>
      <c r="AD194" s="152"/>
      <c r="AE194" s="152"/>
      <c r="AF194" s="152"/>
      <c r="AG194" s="152"/>
      <c r="AH194" s="152"/>
      <c r="AI194" s="152"/>
      <c r="AJ194" s="347"/>
      <c r="AK194" s="152"/>
      <c r="AL194" s="152"/>
      <c r="AM194" s="295"/>
      <c r="AN194" s="228"/>
      <c r="AO194" s="228"/>
      <c r="AP194" s="228"/>
      <c r="AQ194" s="228"/>
      <c r="AR194" s="228"/>
      <c r="AS194" s="348"/>
      <c r="AT194" s="264">
        <f t="shared" si="147"/>
        <v>0</v>
      </c>
      <c r="AU194" s="259"/>
      <c r="AV194" s="265">
        <f t="shared" si="148"/>
        <v>0</v>
      </c>
      <c r="AX194" s="265">
        <f t="shared" si="152"/>
        <v>0</v>
      </c>
      <c r="AZ194" s="492">
        <f t="shared" si="149"/>
        <v>0</v>
      </c>
      <c r="BB194" s="492">
        <f t="shared" si="150"/>
        <v>0</v>
      </c>
      <c r="BD194" s="265">
        <f t="shared" si="153"/>
        <v>0</v>
      </c>
      <c r="BE194" s="105"/>
      <c r="BF194" s="105"/>
      <c r="BG194" s="105"/>
      <c r="BH194" s="105"/>
      <c r="BI194" s="105"/>
      <c r="BJ194" s="105"/>
    </row>
    <row r="195" spans="2:62" ht="20.100000000000001" hidden="1" customHeight="1" outlineLevel="1">
      <c r="B195" s="100"/>
      <c r="C195" s="908"/>
      <c r="D195" s="909"/>
      <c r="E195" s="909"/>
      <c r="F195" s="910"/>
      <c r="G195" s="890"/>
      <c r="H195" s="891"/>
      <c r="I195" s="152"/>
      <c r="J195" s="152"/>
      <c r="K195" s="152"/>
      <c r="L195" s="152"/>
      <c r="M195" s="152"/>
      <c r="N195" s="152"/>
      <c r="O195" s="152"/>
      <c r="P195" s="153"/>
      <c r="Q195" s="153"/>
      <c r="R195" s="156">
        <f t="shared" si="143"/>
        <v>0</v>
      </c>
      <c r="S195" s="156">
        <f t="shared" si="144"/>
        <v>0</v>
      </c>
      <c r="U195" s="157">
        <f t="shared" si="151"/>
        <v>0</v>
      </c>
      <c r="W195" s="152"/>
      <c r="X195" s="152"/>
      <c r="Y195" s="152"/>
      <c r="Z195" s="152"/>
      <c r="AA195" s="152"/>
      <c r="AB195" s="152"/>
      <c r="AC195" s="347"/>
      <c r="AD195" s="152"/>
      <c r="AE195" s="152"/>
      <c r="AF195" s="152"/>
      <c r="AG195" s="152"/>
      <c r="AH195" s="152"/>
      <c r="AI195" s="152"/>
      <c r="AJ195" s="347"/>
      <c r="AK195" s="152"/>
      <c r="AL195" s="152"/>
      <c r="AM195" s="295"/>
      <c r="AN195" s="228"/>
      <c r="AO195" s="228"/>
      <c r="AP195" s="228"/>
      <c r="AQ195" s="228"/>
      <c r="AR195" s="228"/>
      <c r="AS195" s="348"/>
      <c r="AT195" s="264">
        <f t="shared" si="147"/>
        <v>0</v>
      </c>
      <c r="AU195" s="259"/>
      <c r="AV195" s="265">
        <f t="shared" si="148"/>
        <v>0</v>
      </c>
      <c r="AX195" s="265">
        <f t="shared" si="152"/>
        <v>0</v>
      </c>
      <c r="AZ195" s="492">
        <f t="shared" si="149"/>
        <v>0</v>
      </c>
      <c r="BB195" s="492">
        <f t="shared" si="150"/>
        <v>0</v>
      </c>
      <c r="BD195" s="265">
        <f t="shared" si="153"/>
        <v>0</v>
      </c>
      <c r="BE195" s="105"/>
      <c r="BF195" s="105"/>
      <c r="BG195" s="105"/>
      <c r="BH195" s="105"/>
      <c r="BI195" s="105"/>
      <c r="BJ195" s="105"/>
    </row>
    <row r="196" spans="2:62" ht="20.100000000000001" hidden="1" customHeight="1" outlineLevel="1">
      <c r="B196" s="100"/>
      <c r="C196" s="908"/>
      <c r="D196" s="909"/>
      <c r="E196" s="909"/>
      <c r="F196" s="910"/>
      <c r="G196" s="890"/>
      <c r="H196" s="891"/>
      <c r="I196" s="152"/>
      <c r="J196" s="152"/>
      <c r="K196" s="152"/>
      <c r="L196" s="152"/>
      <c r="M196" s="152"/>
      <c r="N196" s="152"/>
      <c r="O196" s="152"/>
      <c r="P196" s="153"/>
      <c r="Q196" s="153"/>
      <c r="R196" s="156">
        <f t="shared" si="143"/>
        <v>0</v>
      </c>
      <c r="S196" s="156">
        <f t="shared" si="144"/>
        <v>0</v>
      </c>
      <c r="U196" s="157">
        <f t="shared" si="151"/>
        <v>0</v>
      </c>
      <c r="W196" s="152"/>
      <c r="X196" s="152"/>
      <c r="Y196" s="152"/>
      <c r="Z196" s="152"/>
      <c r="AA196" s="152"/>
      <c r="AB196" s="152"/>
      <c r="AC196" s="347"/>
      <c r="AD196" s="152"/>
      <c r="AE196" s="152"/>
      <c r="AF196" s="152"/>
      <c r="AG196" s="152"/>
      <c r="AH196" s="152"/>
      <c r="AI196" s="152"/>
      <c r="AJ196" s="347"/>
      <c r="AK196" s="152"/>
      <c r="AL196" s="152"/>
      <c r="AM196" s="295"/>
      <c r="AN196" s="228"/>
      <c r="AO196" s="228"/>
      <c r="AP196" s="228"/>
      <c r="AQ196" s="228"/>
      <c r="AR196" s="228"/>
      <c r="AS196" s="348"/>
      <c r="AT196" s="264">
        <f t="shared" si="147"/>
        <v>0</v>
      </c>
      <c r="AU196" s="259"/>
      <c r="AV196" s="265">
        <f t="shared" si="148"/>
        <v>0</v>
      </c>
      <c r="AX196" s="265">
        <f t="shared" si="152"/>
        <v>0</v>
      </c>
      <c r="AZ196" s="492">
        <f t="shared" si="149"/>
        <v>0</v>
      </c>
      <c r="BB196" s="492">
        <f t="shared" si="150"/>
        <v>0</v>
      </c>
      <c r="BD196" s="265">
        <f t="shared" si="153"/>
        <v>0</v>
      </c>
      <c r="BE196" s="105"/>
      <c r="BF196" s="105"/>
      <c r="BG196" s="105"/>
      <c r="BH196" s="105"/>
      <c r="BI196" s="105"/>
      <c r="BJ196" s="105"/>
    </row>
    <row r="197" spans="2:62" ht="20.100000000000001" hidden="1" customHeight="1" outlineLevel="1">
      <c r="B197" s="100"/>
      <c r="C197" s="908"/>
      <c r="D197" s="909"/>
      <c r="E197" s="909"/>
      <c r="F197" s="910"/>
      <c r="G197" s="890"/>
      <c r="H197" s="891"/>
      <c r="I197" s="152"/>
      <c r="J197" s="152"/>
      <c r="K197" s="152"/>
      <c r="L197" s="152"/>
      <c r="M197" s="152"/>
      <c r="N197" s="152"/>
      <c r="O197" s="152"/>
      <c r="P197" s="153"/>
      <c r="Q197" s="153"/>
      <c r="R197" s="156">
        <f t="shared" si="143"/>
        <v>0</v>
      </c>
      <c r="S197" s="156">
        <f t="shared" si="144"/>
        <v>0</v>
      </c>
      <c r="U197" s="157">
        <f t="shared" si="151"/>
        <v>0</v>
      </c>
      <c r="W197" s="152"/>
      <c r="X197" s="152"/>
      <c r="Y197" s="152"/>
      <c r="Z197" s="152"/>
      <c r="AA197" s="152"/>
      <c r="AB197" s="152"/>
      <c r="AC197" s="347"/>
      <c r="AD197" s="152"/>
      <c r="AE197" s="152"/>
      <c r="AF197" s="152"/>
      <c r="AG197" s="152"/>
      <c r="AH197" s="152"/>
      <c r="AI197" s="152"/>
      <c r="AJ197" s="347"/>
      <c r="AK197" s="152"/>
      <c r="AL197" s="152"/>
      <c r="AM197" s="295"/>
      <c r="AN197" s="228"/>
      <c r="AO197" s="228"/>
      <c r="AP197" s="228"/>
      <c r="AQ197" s="228"/>
      <c r="AR197" s="228"/>
      <c r="AS197" s="348"/>
      <c r="AT197" s="264">
        <f t="shared" si="147"/>
        <v>0</v>
      </c>
      <c r="AU197" s="259"/>
      <c r="AV197" s="265">
        <f t="shared" si="148"/>
        <v>0</v>
      </c>
      <c r="AX197" s="265">
        <f t="shared" si="152"/>
        <v>0</v>
      </c>
      <c r="AZ197" s="492">
        <f t="shared" si="149"/>
        <v>0</v>
      </c>
      <c r="BB197" s="492">
        <f t="shared" si="150"/>
        <v>0</v>
      </c>
      <c r="BD197" s="265">
        <f t="shared" si="153"/>
        <v>0</v>
      </c>
      <c r="BE197" s="105"/>
      <c r="BF197" s="105"/>
      <c r="BG197" s="105"/>
      <c r="BH197" s="105"/>
      <c r="BI197" s="105"/>
      <c r="BJ197" s="105"/>
    </row>
    <row r="198" spans="2:62" ht="9.9499999999999993" hidden="1" customHeight="1" outlineLevel="1">
      <c r="B198" s="101"/>
      <c r="C198" s="208"/>
      <c r="D198" s="208"/>
      <c r="E198" s="208"/>
      <c r="F198" s="208"/>
      <c r="G198" s="237"/>
      <c r="H198" s="207"/>
      <c r="I198" s="257"/>
      <c r="J198" s="257"/>
      <c r="K198" s="257"/>
      <c r="L198" s="257"/>
      <c r="M198" s="257"/>
      <c r="N198" s="257"/>
      <c r="O198" s="257"/>
      <c r="P198" s="256"/>
      <c r="Q198" s="102"/>
      <c r="R198" s="102"/>
      <c r="S198" s="102"/>
      <c r="U198" s="98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Z198" s="493"/>
      <c r="BE198" s="105"/>
      <c r="BF198" s="105"/>
      <c r="BG198" s="105"/>
      <c r="BH198" s="105"/>
      <c r="BI198" s="105"/>
      <c r="BJ198" s="105"/>
    </row>
    <row r="199" spans="2:62" ht="20.100000000000001" customHeight="1" collapsed="1">
      <c r="B199" s="151">
        <f>B182+1</f>
        <v>12</v>
      </c>
      <c r="C199" s="916"/>
      <c r="D199" s="917"/>
      <c r="E199" s="917"/>
      <c r="F199" s="918"/>
      <c r="G199" s="429"/>
      <c r="H199" s="206">
        <v>1</v>
      </c>
      <c r="I199" s="642">
        <f t="shared" ref="I199" si="154">$H199*SUM(I200:I214)</f>
        <v>0</v>
      </c>
      <c r="J199" s="643">
        <f t="shared" ref="J199:O199" si="155">$H199*SUM(J200:J214)</f>
        <v>0</v>
      </c>
      <c r="K199" s="644">
        <f t="shared" si="155"/>
        <v>0</v>
      </c>
      <c r="L199" s="645">
        <f t="shared" si="155"/>
        <v>0</v>
      </c>
      <c r="M199" s="645">
        <f t="shared" si="155"/>
        <v>0</v>
      </c>
      <c r="N199" s="644">
        <f t="shared" si="155"/>
        <v>0</v>
      </c>
      <c r="O199" s="642">
        <f t="shared" si="155"/>
        <v>0</v>
      </c>
      <c r="P199" s="209">
        <f t="shared" ref="P199:Q199" si="156">$H199*SUM(P200:P214)</f>
        <v>0</v>
      </c>
      <c r="Q199" s="210">
        <f t="shared" si="156"/>
        <v>0</v>
      </c>
      <c r="R199" s="136">
        <f t="shared" ref="R199:R214" si="157">P199*(1+Gewinn)*(1+SicherheitAngebot)</f>
        <v>0</v>
      </c>
      <c r="S199" s="137">
        <f t="shared" ref="S199:S214" si="158">Q199*(1+MGKZ)*(1+Gewinn)*(1+SicherheitAngebot)</f>
        <v>0</v>
      </c>
      <c r="U199" s="10">
        <f>I199*$I$7+J199*$J$7+K199*$K$7+L199*$L$7+M199*$M$7+N199*$N$7+O199*$O$7+R199+S199</f>
        <v>0</v>
      </c>
      <c r="W199" s="646">
        <f t="shared" ref="W199:AB199" si="159">$H199*SUM(W200:W214)</f>
        <v>0</v>
      </c>
      <c r="X199" s="647">
        <f t="shared" si="159"/>
        <v>0</v>
      </c>
      <c r="Y199" s="648">
        <f t="shared" si="159"/>
        <v>0</v>
      </c>
      <c r="Z199" s="649">
        <f t="shared" si="159"/>
        <v>0</v>
      </c>
      <c r="AA199" s="648">
        <f t="shared" si="159"/>
        <v>0</v>
      </c>
      <c r="AB199" s="646">
        <f t="shared" si="159"/>
        <v>0</v>
      </c>
      <c r="AC199" s="258"/>
      <c r="AD199" s="646">
        <f t="shared" ref="AD199:AM199" si="160">$H199*SUM(AD200:AD214)</f>
        <v>0</v>
      </c>
      <c r="AE199" s="647">
        <f t="shared" si="160"/>
        <v>0</v>
      </c>
      <c r="AF199" s="648">
        <f t="shared" si="160"/>
        <v>0</v>
      </c>
      <c r="AG199" s="649">
        <f t="shared" si="160"/>
        <v>0</v>
      </c>
      <c r="AH199" s="648">
        <f t="shared" si="160"/>
        <v>0</v>
      </c>
      <c r="AI199" s="646">
        <f t="shared" si="160"/>
        <v>0</v>
      </c>
      <c r="AJ199" s="258"/>
      <c r="AK199" s="653">
        <f t="shared" si="160"/>
        <v>0</v>
      </c>
      <c r="AL199" s="653">
        <f t="shared" si="160"/>
        <v>0</v>
      </c>
      <c r="AM199" s="653">
        <f t="shared" si="160"/>
        <v>0</v>
      </c>
      <c r="AN199" s="227">
        <f>$H199*SUM(AN200:AN214)*(1+Gewinn)*(1+SicherheitAngebot)</f>
        <v>0</v>
      </c>
      <c r="AO199" s="227">
        <f>$H199*SUM(AO200:AO214)*(1+Gewinn)*(1+SicherheitAngebot)</f>
        <v>0</v>
      </c>
      <c r="AP199" s="227">
        <f>$H199*SUM(AP200:AP214)*(1+Gewinn)*(1+SicherheitAngebot)</f>
        <v>0</v>
      </c>
      <c r="AQ199" s="227">
        <f>$H199*SUM(AQ200:AQ214)*(1+Gewinn)*(1+SicherheitAngebot)</f>
        <v>0</v>
      </c>
      <c r="AR199" s="227">
        <f>$H199*SUM(AR200:AR214)*(1+Gewinn)*(1+SicherheitAngebot)</f>
        <v>0</v>
      </c>
      <c r="AS199" s="262"/>
      <c r="AT199" s="263">
        <f t="shared" si="147"/>
        <v>0</v>
      </c>
      <c r="AU199" s="259"/>
      <c r="AV199" s="491">
        <f>AK199*$AK$7+AL199*$AL$7+AM199*$AM$7+SUM(AN199:AR199)+AT199/Zuschläge_IBN+AT199</f>
        <v>0</v>
      </c>
      <c r="AX199" s="685">
        <f>U199+AV199</f>
        <v>0</v>
      </c>
      <c r="AZ199" s="490">
        <f>IF(H199&gt;0,U199/(1+SicherheitAngebot)*(1+Sicherheit),0)</f>
        <v>0</v>
      </c>
      <c r="BB199" s="490">
        <f>IF(H199&gt;0,AV199/(1+SicherheitAngebot)*(1+Sicherheit),0)</f>
        <v>0</v>
      </c>
      <c r="BD199" s="490">
        <f>AZ199+BB199</f>
        <v>0</v>
      </c>
      <c r="BE199" s="105"/>
      <c r="BF199" s="105"/>
      <c r="BG199" s="105"/>
      <c r="BH199" s="105"/>
      <c r="BI199" s="105"/>
      <c r="BJ199" s="105"/>
    </row>
    <row r="200" spans="2:62" ht="20.100000000000001" hidden="1" customHeight="1" outlineLevel="1">
      <c r="B200" s="99"/>
      <c r="C200" s="908"/>
      <c r="D200" s="909"/>
      <c r="E200" s="909"/>
      <c r="F200" s="910"/>
      <c r="G200" s="890"/>
      <c r="H200" s="901"/>
      <c r="I200" s="152"/>
      <c r="J200" s="152"/>
      <c r="K200" s="152"/>
      <c r="L200" s="152"/>
      <c r="M200" s="152"/>
      <c r="N200" s="152"/>
      <c r="O200" s="152"/>
      <c r="P200" s="153"/>
      <c r="Q200" s="153"/>
      <c r="R200" s="156">
        <f t="shared" si="157"/>
        <v>0</v>
      </c>
      <c r="S200" s="156">
        <f t="shared" si="158"/>
        <v>0</v>
      </c>
      <c r="U200" s="157">
        <f>I200*$I$7+J200*$J$7+K200*$K$7+L200*$L$7+M200*$M$7+N200*$N$7+O200*$O$7+R200+S200</f>
        <v>0</v>
      </c>
      <c r="W200" s="152"/>
      <c r="X200" s="152"/>
      <c r="Y200" s="152"/>
      <c r="Z200" s="152"/>
      <c r="AA200" s="152"/>
      <c r="AB200" s="152"/>
      <c r="AC200" s="347"/>
      <c r="AD200" s="152"/>
      <c r="AE200" s="152"/>
      <c r="AF200" s="152"/>
      <c r="AG200" s="152"/>
      <c r="AH200" s="152"/>
      <c r="AI200" s="152"/>
      <c r="AJ200" s="347"/>
      <c r="AK200" s="152"/>
      <c r="AL200" s="152"/>
      <c r="AM200" s="295"/>
      <c r="AN200" s="228"/>
      <c r="AO200" s="228"/>
      <c r="AP200" s="228"/>
      <c r="AQ200" s="228"/>
      <c r="AR200" s="228"/>
      <c r="AS200" s="348"/>
      <c r="AT200" s="264">
        <f t="shared" si="147"/>
        <v>0</v>
      </c>
      <c r="AU200" s="259"/>
      <c r="AV200" s="265">
        <f t="shared" ref="AV200:AV214" si="161">AK200*$AK$7+AL200*$AL$7+AM200*$AM$7+SUM(AN200:AR200)*(1+Gewinn)*(1+SicherheitAngebot)+AT200/Zuschläge_IBN+AT200</f>
        <v>0</v>
      </c>
      <c r="AX200" s="265">
        <f>U200+AV200</f>
        <v>0</v>
      </c>
      <c r="AZ200" s="492">
        <f t="shared" ref="AZ200:AZ214" si="162">U200/(1+SicherheitAngebot)*(1+Sicherheit)</f>
        <v>0</v>
      </c>
      <c r="BB200" s="492">
        <f t="shared" ref="BB200:BB214" si="163">AV200/(1+SicherheitAngebot)*(1+Sicherheit)</f>
        <v>0</v>
      </c>
      <c r="BD200" s="265">
        <f>AZ200+BB200</f>
        <v>0</v>
      </c>
      <c r="BE200" s="105"/>
      <c r="BF200" s="105"/>
      <c r="BG200" s="105"/>
      <c r="BH200" s="105"/>
      <c r="BI200" s="105"/>
      <c r="BJ200" s="105"/>
    </row>
    <row r="201" spans="2:62" ht="20.100000000000001" hidden="1" customHeight="1" outlineLevel="1">
      <c r="B201" s="100"/>
      <c r="C201" s="908"/>
      <c r="D201" s="909"/>
      <c r="E201" s="909"/>
      <c r="F201" s="910"/>
      <c r="G201" s="890"/>
      <c r="H201" s="891"/>
      <c r="I201" s="152"/>
      <c r="J201" s="152"/>
      <c r="K201" s="152"/>
      <c r="L201" s="152"/>
      <c r="M201" s="152"/>
      <c r="N201" s="152"/>
      <c r="O201" s="152"/>
      <c r="P201" s="153"/>
      <c r="Q201" s="153"/>
      <c r="R201" s="156">
        <f t="shared" si="157"/>
        <v>0</v>
      </c>
      <c r="S201" s="156">
        <f t="shared" si="158"/>
        <v>0</v>
      </c>
      <c r="U201" s="157">
        <f t="shared" ref="U201:U214" si="164">I201*$I$7+J201*$J$7+K201*$K$7+L201*$L$7+M201*$M$7+N201*$N$7+O201*$O$7+R201+S201</f>
        <v>0</v>
      </c>
      <c r="W201" s="152"/>
      <c r="X201" s="152"/>
      <c r="Y201" s="152"/>
      <c r="Z201" s="152"/>
      <c r="AA201" s="152"/>
      <c r="AB201" s="152"/>
      <c r="AC201" s="347"/>
      <c r="AD201" s="152"/>
      <c r="AE201" s="152"/>
      <c r="AF201" s="152"/>
      <c r="AG201" s="152"/>
      <c r="AH201" s="152"/>
      <c r="AI201" s="152"/>
      <c r="AJ201" s="347"/>
      <c r="AK201" s="152"/>
      <c r="AL201" s="152"/>
      <c r="AM201" s="295"/>
      <c r="AN201" s="228"/>
      <c r="AO201" s="228"/>
      <c r="AP201" s="228"/>
      <c r="AQ201" s="228"/>
      <c r="AR201" s="228"/>
      <c r="AS201" s="348"/>
      <c r="AT201" s="264">
        <f t="shared" si="147"/>
        <v>0</v>
      </c>
      <c r="AU201" s="259"/>
      <c r="AV201" s="265">
        <f t="shared" si="161"/>
        <v>0</v>
      </c>
      <c r="AX201" s="265">
        <f t="shared" ref="AX201:AX214" si="165">U201+AV201</f>
        <v>0</v>
      </c>
      <c r="AZ201" s="492">
        <f t="shared" si="162"/>
        <v>0</v>
      </c>
      <c r="BB201" s="492">
        <f t="shared" si="163"/>
        <v>0</v>
      </c>
      <c r="BD201" s="265">
        <f t="shared" ref="BD201:BD214" si="166">AZ201+BB201</f>
        <v>0</v>
      </c>
      <c r="BE201" s="105"/>
      <c r="BF201" s="105"/>
      <c r="BG201" s="105"/>
      <c r="BH201" s="105"/>
      <c r="BI201" s="105"/>
      <c r="BJ201" s="105"/>
    </row>
    <row r="202" spans="2:62" ht="20.100000000000001" hidden="1" customHeight="1" outlineLevel="1">
      <c r="B202" s="100"/>
      <c r="C202" s="908"/>
      <c r="D202" s="909"/>
      <c r="E202" s="909"/>
      <c r="F202" s="910"/>
      <c r="G202" s="890"/>
      <c r="H202" s="891"/>
      <c r="I202" s="152"/>
      <c r="J202" s="152"/>
      <c r="K202" s="152"/>
      <c r="L202" s="152"/>
      <c r="M202" s="152"/>
      <c r="N202" s="152"/>
      <c r="O202" s="152"/>
      <c r="P202" s="153"/>
      <c r="Q202" s="153"/>
      <c r="R202" s="156">
        <f t="shared" si="157"/>
        <v>0</v>
      </c>
      <c r="S202" s="156">
        <f t="shared" si="158"/>
        <v>0</v>
      </c>
      <c r="U202" s="157">
        <f t="shared" si="164"/>
        <v>0</v>
      </c>
      <c r="W202" s="152"/>
      <c r="X202" s="152"/>
      <c r="Y202" s="152"/>
      <c r="Z202" s="152"/>
      <c r="AA202" s="152"/>
      <c r="AB202" s="152"/>
      <c r="AC202" s="347"/>
      <c r="AD202" s="152"/>
      <c r="AE202" s="152"/>
      <c r="AF202" s="152"/>
      <c r="AG202" s="152"/>
      <c r="AH202" s="152"/>
      <c r="AI202" s="152"/>
      <c r="AJ202" s="347"/>
      <c r="AK202" s="152"/>
      <c r="AL202" s="152"/>
      <c r="AM202" s="295"/>
      <c r="AN202" s="228"/>
      <c r="AO202" s="228"/>
      <c r="AP202" s="228"/>
      <c r="AQ202" s="228"/>
      <c r="AR202" s="228"/>
      <c r="AS202" s="348"/>
      <c r="AT202" s="264">
        <f t="shared" si="147"/>
        <v>0</v>
      </c>
      <c r="AU202" s="259"/>
      <c r="AV202" s="265">
        <f t="shared" si="161"/>
        <v>0</v>
      </c>
      <c r="AX202" s="265">
        <f t="shared" si="165"/>
        <v>0</v>
      </c>
      <c r="AZ202" s="492">
        <f t="shared" si="162"/>
        <v>0</v>
      </c>
      <c r="BB202" s="492">
        <f t="shared" si="163"/>
        <v>0</v>
      </c>
      <c r="BD202" s="265">
        <f t="shared" si="166"/>
        <v>0</v>
      </c>
      <c r="BE202" s="105"/>
      <c r="BF202" s="105"/>
      <c r="BG202" s="105"/>
      <c r="BH202" s="105"/>
      <c r="BI202" s="105"/>
      <c r="BJ202" s="105"/>
    </row>
    <row r="203" spans="2:62" ht="20.100000000000001" hidden="1" customHeight="1" outlineLevel="1">
      <c r="B203" s="100"/>
      <c r="C203" s="908"/>
      <c r="D203" s="909"/>
      <c r="E203" s="909"/>
      <c r="F203" s="910"/>
      <c r="G203" s="890"/>
      <c r="H203" s="891"/>
      <c r="I203" s="152"/>
      <c r="J203" s="152"/>
      <c r="K203" s="152"/>
      <c r="L203" s="152"/>
      <c r="M203" s="152"/>
      <c r="N203" s="152"/>
      <c r="O203" s="152"/>
      <c r="P203" s="153"/>
      <c r="Q203" s="153"/>
      <c r="R203" s="156">
        <f t="shared" si="157"/>
        <v>0</v>
      </c>
      <c r="S203" s="156">
        <f t="shared" si="158"/>
        <v>0</v>
      </c>
      <c r="U203" s="157">
        <f t="shared" si="164"/>
        <v>0</v>
      </c>
      <c r="W203" s="152"/>
      <c r="X203" s="152"/>
      <c r="Y203" s="152"/>
      <c r="Z203" s="152"/>
      <c r="AA203" s="152"/>
      <c r="AB203" s="152"/>
      <c r="AC203" s="347"/>
      <c r="AD203" s="152"/>
      <c r="AE203" s="152"/>
      <c r="AF203" s="152"/>
      <c r="AG203" s="152"/>
      <c r="AH203" s="152"/>
      <c r="AI203" s="152"/>
      <c r="AJ203" s="347"/>
      <c r="AK203" s="152"/>
      <c r="AL203" s="152"/>
      <c r="AM203" s="295"/>
      <c r="AN203" s="228"/>
      <c r="AO203" s="228"/>
      <c r="AP203" s="228"/>
      <c r="AQ203" s="228"/>
      <c r="AR203" s="228"/>
      <c r="AS203" s="348"/>
      <c r="AT203" s="264">
        <f t="shared" si="147"/>
        <v>0</v>
      </c>
      <c r="AU203" s="259"/>
      <c r="AV203" s="265">
        <f t="shared" si="161"/>
        <v>0</v>
      </c>
      <c r="AX203" s="265">
        <f t="shared" si="165"/>
        <v>0</v>
      </c>
      <c r="AZ203" s="492">
        <f t="shared" si="162"/>
        <v>0</v>
      </c>
      <c r="BB203" s="492">
        <f t="shared" si="163"/>
        <v>0</v>
      </c>
      <c r="BD203" s="265">
        <f t="shared" si="166"/>
        <v>0</v>
      </c>
      <c r="BE203" s="105"/>
      <c r="BF203" s="105"/>
      <c r="BG203" s="105"/>
      <c r="BH203" s="105"/>
      <c r="BI203" s="105"/>
      <c r="BJ203" s="105"/>
    </row>
    <row r="204" spans="2:62" ht="20.100000000000001" hidden="1" customHeight="1" outlineLevel="1">
      <c r="B204" s="100"/>
      <c r="C204" s="908"/>
      <c r="D204" s="909"/>
      <c r="E204" s="909"/>
      <c r="F204" s="910"/>
      <c r="G204" s="890"/>
      <c r="H204" s="891"/>
      <c r="I204" s="152"/>
      <c r="J204" s="152"/>
      <c r="K204" s="152"/>
      <c r="L204" s="152"/>
      <c r="M204" s="152"/>
      <c r="N204" s="152"/>
      <c r="O204" s="152"/>
      <c r="P204" s="153"/>
      <c r="Q204" s="153"/>
      <c r="R204" s="156">
        <f t="shared" si="157"/>
        <v>0</v>
      </c>
      <c r="S204" s="156">
        <f t="shared" si="158"/>
        <v>0</v>
      </c>
      <c r="U204" s="157">
        <f t="shared" si="164"/>
        <v>0</v>
      </c>
      <c r="W204" s="152"/>
      <c r="X204" s="152"/>
      <c r="Y204" s="152"/>
      <c r="Z204" s="152"/>
      <c r="AA204" s="152"/>
      <c r="AB204" s="152"/>
      <c r="AC204" s="347"/>
      <c r="AD204" s="152"/>
      <c r="AE204" s="152"/>
      <c r="AF204" s="152"/>
      <c r="AG204" s="152"/>
      <c r="AH204" s="152"/>
      <c r="AI204" s="152"/>
      <c r="AJ204" s="347"/>
      <c r="AK204" s="152"/>
      <c r="AL204" s="152"/>
      <c r="AM204" s="295"/>
      <c r="AN204" s="228"/>
      <c r="AO204" s="228"/>
      <c r="AP204" s="228"/>
      <c r="AQ204" s="228"/>
      <c r="AR204" s="228"/>
      <c r="AS204" s="348"/>
      <c r="AT204" s="264">
        <f t="shared" si="147"/>
        <v>0</v>
      </c>
      <c r="AU204" s="259"/>
      <c r="AV204" s="265">
        <f t="shared" si="161"/>
        <v>0</v>
      </c>
      <c r="AX204" s="265">
        <f t="shared" si="165"/>
        <v>0</v>
      </c>
      <c r="AZ204" s="492">
        <f t="shared" si="162"/>
        <v>0</v>
      </c>
      <c r="BB204" s="492">
        <f t="shared" si="163"/>
        <v>0</v>
      </c>
      <c r="BD204" s="265">
        <f t="shared" si="166"/>
        <v>0</v>
      </c>
      <c r="BE204" s="105"/>
      <c r="BF204" s="105"/>
      <c r="BG204" s="105"/>
      <c r="BH204" s="105"/>
      <c r="BI204" s="105"/>
      <c r="BJ204" s="105"/>
    </row>
    <row r="205" spans="2:62" ht="20.100000000000001" hidden="1" customHeight="1" outlineLevel="1">
      <c r="B205" s="100"/>
      <c r="C205" s="908"/>
      <c r="D205" s="909"/>
      <c r="E205" s="909"/>
      <c r="F205" s="910"/>
      <c r="G205" s="890"/>
      <c r="H205" s="891"/>
      <c r="I205" s="152"/>
      <c r="J205" s="152"/>
      <c r="K205" s="152"/>
      <c r="L205" s="152"/>
      <c r="M205" s="152"/>
      <c r="N205" s="152"/>
      <c r="O205" s="152"/>
      <c r="P205" s="153"/>
      <c r="Q205" s="153"/>
      <c r="R205" s="156">
        <f t="shared" si="157"/>
        <v>0</v>
      </c>
      <c r="S205" s="156">
        <f t="shared" si="158"/>
        <v>0</v>
      </c>
      <c r="U205" s="157">
        <f t="shared" si="164"/>
        <v>0</v>
      </c>
      <c r="W205" s="152"/>
      <c r="X205" s="152"/>
      <c r="Y205" s="152"/>
      <c r="Z205" s="152"/>
      <c r="AA205" s="152"/>
      <c r="AB205" s="152"/>
      <c r="AC205" s="347"/>
      <c r="AD205" s="152"/>
      <c r="AE205" s="152"/>
      <c r="AF205" s="152"/>
      <c r="AG205" s="152"/>
      <c r="AH205" s="152"/>
      <c r="AI205" s="152"/>
      <c r="AJ205" s="347"/>
      <c r="AK205" s="152"/>
      <c r="AL205" s="152"/>
      <c r="AM205" s="295"/>
      <c r="AN205" s="228"/>
      <c r="AO205" s="228"/>
      <c r="AP205" s="228"/>
      <c r="AQ205" s="228"/>
      <c r="AR205" s="228"/>
      <c r="AS205" s="348"/>
      <c r="AT205" s="264">
        <f t="shared" si="147"/>
        <v>0</v>
      </c>
      <c r="AU205" s="259"/>
      <c r="AV205" s="265">
        <f t="shared" si="161"/>
        <v>0</v>
      </c>
      <c r="AX205" s="265">
        <f t="shared" si="165"/>
        <v>0</v>
      </c>
      <c r="AZ205" s="492">
        <f t="shared" si="162"/>
        <v>0</v>
      </c>
      <c r="BB205" s="492">
        <f t="shared" si="163"/>
        <v>0</v>
      </c>
      <c r="BD205" s="265">
        <f t="shared" si="166"/>
        <v>0</v>
      </c>
      <c r="BE205" s="105"/>
      <c r="BF205" s="105"/>
      <c r="BG205" s="105"/>
      <c r="BH205" s="105"/>
      <c r="BI205" s="105"/>
      <c r="BJ205" s="105"/>
    </row>
    <row r="206" spans="2:62" ht="20.100000000000001" hidden="1" customHeight="1" outlineLevel="1">
      <c r="B206" s="100"/>
      <c r="C206" s="908"/>
      <c r="D206" s="909"/>
      <c r="E206" s="909"/>
      <c r="F206" s="910"/>
      <c r="G206" s="890"/>
      <c r="H206" s="891"/>
      <c r="I206" s="152"/>
      <c r="J206" s="152"/>
      <c r="K206" s="152"/>
      <c r="L206" s="152"/>
      <c r="M206" s="152"/>
      <c r="N206" s="152"/>
      <c r="O206" s="152"/>
      <c r="P206" s="153"/>
      <c r="Q206" s="153"/>
      <c r="R206" s="156">
        <f t="shared" si="157"/>
        <v>0</v>
      </c>
      <c r="S206" s="156">
        <f t="shared" si="158"/>
        <v>0</v>
      </c>
      <c r="U206" s="157">
        <f t="shared" si="164"/>
        <v>0</v>
      </c>
      <c r="W206" s="152"/>
      <c r="X206" s="152"/>
      <c r="Y206" s="152"/>
      <c r="Z206" s="152"/>
      <c r="AA206" s="152"/>
      <c r="AB206" s="152"/>
      <c r="AC206" s="347"/>
      <c r="AD206" s="152"/>
      <c r="AE206" s="152"/>
      <c r="AF206" s="152"/>
      <c r="AG206" s="152"/>
      <c r="AH206" s="152"/>
      <c r="AI206" s="152"/>
      <c r="AJ206" s="347"/>
      <c r="AK206" s="152"/>
      <c r="AL206" s="152"/>
      <c r="AM206" s="295"/>
      <c r="AN206" s="228"/>
      <c r="AO206" s="228"/>
      <c r="AP206" s="228"/>
      <c r="AQ206" s="228"/>
      <c r="AR206" s="228"/>
      <c r="AS206" s="348"/>
      <c r="AT206" s="264">
        <f t="shared" si="147"/>
        <v>0</v>
      </c>
      <c r="AU206" s="259"/>
      <c r="AV206" s="265">
        <f t="shared" si="161"/>
        <v>0</v>
      </c>
      <c r="AX206" s="265">
        <f t="shared" si="165"/>
        <v>0</v>
      </c>
      <c r="AZ206" s="492">
        <f t="shared" si="162"/>
        <v>0</v>
      </c>
      <c r="BB206" s="492">
        <f t="shared" si="163"/>
        <v>0</v>
      </c>
      <c r="BD206" s="265">
        <f t="shared" si="166"/>
        <v>0</v>
      </c>
      <c r="BE206" s="105"/>
      <c r="BF206" s="105"/>
      <c r="BG206" s="105"/>
      <c r="BH206" s="105"/>
      <c r="BI206" s="105"/>
      <c r="BJ206" s="105"/>
    </row>
    <row r="207" spans="2:62" ht="20.100000000000001" hidden="1" customHeight="1" outlineLevel="1">
      <c r="B207" s="100"/>
      <c r="C207" s="908"/>
      <c r="D207" s="909"/>
      <c r="E207" s="909"/>
      <c r="F207" s="910"/>
      <c r="G207" s="890"/>
      <c r="H207" s="891"/>
      <c r="I207" s="152"/>
      <c r="J207" s="152"/>
      <c r="K207" s="152"/>
      <c r="L207" s="152"/>
      <c r="M207" s="152"/>
      <c r="N207" s="152"/>
      <c r="O207" s="152"/>
      <c r="P207" s="153"/>
      <c r="Q207" s="153"/>
      <c r="R207" s="156">
        <f t="shared" si="157"/>
        <v>0</v>
      </c>
      <c r="S207" s="156">
        <f t="shared" si="158"/>
        <v>0</v>
      </c>
      <c r="U207" s="157">
        <f t="shared" si="164"/>
        <v>0</v>
      </c>
      <c r="W207" s="152"/>
      <c r="X207" s="152"/>
      <c r="Y207" s="152"/>
      <c r="Z207" s="152"/>
      <c r="AA207" s="152"/>
      <c r="AB207" s="152"/>
      <c r="AC207" s="347"/>
      <c r="AD207" s="152"/>
      <c r="AE207" s="152"/>
      <c r="AF207" s="152"/>
      <c r="AG207" s="152"/>
      <c r="AH207" s="152"/>
      <c r="AI207" s="152"/>
      <c r="AJ207" s="347"/>
      <c r="AK207" s="152"/>
      <c r="AL207" s="152"/>
      <c r="AM207" s="295"/>
      <c r="AN207" s="228"/>
      <c r="AO207" s="228"/>
      <c r="AP207" s="228"/>
      <c r="AQ207" s="228"/>
      <c r="AR207" s="228"/>
      <c r="AS207" s="348"/>
      <c r="AT207" s="264">
        <f t="shared" si="147"/>
        <v>0</v>
      </c>
      <c r="AU207" s="259"/>
      <c r="AV207" s="265">
        <f t="shared" si="161"/>
        <v>0</v>
      </c>
      <c r="AX207" s="265">
        <f t="shared" si="165"/>
        <v>0</v>
      </c>
      <c r="AZ207" s="492">
        <f t="shared" si="162"/>
        <v>0</v>
      </c>
      <c r="BB207" s="492">
        <f t="shared" si="163"/>
        <v>0</v>
      </c>
      <c r="BD207" s="265">
        <f t="shared" si="166"/>
        <v>0</v>
      </c>
      <c r="BE207" s="105"/>
      <c r="BF207" s="105"/>
      <c r="BG207" s="105"/>
      <c r="BH207" s="105"/>
      <c r="BI207" s="105"/>
      <c r="BJ207" s="105"/>
    </row>
    <row r="208" spans="2:62" ht="20.100000000000001" hidden="1" customHeight="1" outlineLevel="1">
      <c r="B208" s="100"/>
      <c r="C208" s="908"/>
      <c r="D208" s="909"/>
      <c r="E208" s="909"/>
      <c r="F208" s="910"/>
      <c r="G208" s="890"/>
      <c r="H208" s="891"/>
      <c r="I208" s="152"/>
      <c r="J208" s="152"/>
      <c r="K208" s="152"/>
      <c r="L208" s="152"/>
      <c r="M208" s="152"/>
      <c r="N208" s="152"/>
      <c r="O208" s="152"/>
      <c r="P208" s="153"/>
      <c r="Q208" s="153"/>
      <c r="R208" s="156">
        <f t="shared" si="157"/>
        <v>0</v>
      </c>
      <c r="S208" s="156">
        <f t="shared" si="158"/>
        <v>0</v>
      </c>
      <c r="U208" s="157">
        <f t="shared" si="164"/>
        <v>0</v>
      </c>
      <c r="W208" s="152"/>
      <c r="X208" s="152"/>
      <c r="Y208" s="152"/>
      <c r="Z208" s="152"/>
      <c r="AA208" s="152"/>
      <c r="AB208" s="152"/>
      <c r="AC208" s="347"/>
      <c r="AD208" s="152"/>
      <c r="AE208" s="152"/>
      <c r="AF208" s="152"/>
      <c r="AG208" s="152"/>
      <c r="AH208" s="152"/>
      <c r="AI208" s="152"/>
      <c r="AJ208" s="347"/>
      <c r="AK208" s="152"/>
      <c r="AL208" s="152"/>
      <c r="AM208" s="295"/>
      <c r="AN208" s="228"/>
      <c r="AO208" s="228"/>
      <c r="AP208" s="228"/>
      <c r="AQ208" s="228"/>
      <c r="AR208" s="228"/>
      <c r="AS208" s="348"/>
      <c r="AT208" s="264">
        <f t="shared" si="147"/>
        <v>0</v>
      </c>
      <c r="AU208" s="259"/>
      <c r="AV208" s="265">
        <f t="shared" si="161"/>
        <v>0</v>
      </c>
      <c r="AX208" s="265">
        <f t="shared" si="165"/>
        <v>0</v>
      </c>
      <c r="AZ208" s="492">
        <f t="shared" si="162"/>
        <v>0</v>
      </c>
      <c r="BB208" s="492">
        <f t="shared" si="163"/>
        <v>0</v>
      </c>
      <c r="BD208" s="265">
        <f t="shared" si="166"/>
        <v>0</v>
      </c>
      <c r="BE208" s="105"/>
      <c r="BF208" s="105"/>
      <c r="BG208" s="105"/>
      <c r="BH208" s="105"/>
      <c r="BI208" s="105"/>
      <c r="BJ208" s="105"/>
    </row>
    <row r="209" spans="2:62" ht="20.100000000000001" hidden="1" customHeight="1" outlineLevel="1">
      <c r="B209" s="100"/>
      <c r="C209" s="908"/>
      <c r="D209" s="909"/>
      <c r="E209" s="909"/>
      <c r="F209" s="910"/>
      <c r="G209" s="890"/>
      <c r="H209" s="891"/>
      <c r="I209" s="152"/>
      <c r="J209" s="152"/>
      <c r="K209" s="152"/>
      <c r="L209" s="152"/>
      <c r="M209" s="152"/>
      <c r="N209" s="152"/>
      <c r="O209" s="152"/>
      <c r="P209" s="153"/>
      <c r="Q209" s="153"/>
      <c r="R209" s="156">
        <f t="shared" si="157"/>
        <v>0</v>
      </c>
      <c r="S209" s="156">
        <f t="shared" si="158"/>
        <v>0</v>
      </c>
      <c r="U209" s="157">
        <f t="shared" si="164"/>
        <v>0</v>
      </c>
      <c r="W209" s="152"/>
      <c r="X209" s="152"/>
      <c r="Y209" s="152"/>
      <c r="Z209" s="152"/>
      <c r="AA209" s="152"/>
      <c r="AB209" s="152"/>
      <c r="AC209" s="347"/>
      <c r="AD209" s="152"/>
      <c r="AE209" s="152"/>
      <c r="AF209" s="152"/>
      <c r="AG209" s="152"/>
      <c r="AH209" s="152"/>
      <c r="AI209" s="152"/>
      <c r="AJ209" s="347"/>
      <c r="AK209" s="152"/>
      <c r="AL209" s="152"/>
      <c r="AM209" s="295"/>
      <c r="AN209" s="228"/>
      <c r="AO209" s="228"/>
      <c r="AP209" s="228"/>
      <c r="AQ209" s="228"/>
      <c r="AR209" s="228"/>
      <c r="AS209" s="348"/>
      <c r="AT209" s="264">
        <f t="shared" si="147"/>
        <v>0</v>
      </c>
      <c r="AU209" s="259"/>
      <c r="AV209" s="265">
        <f t="shared" si="161"/>
        <v>0</v>
      </c>
      <c r="AX209" s="265">
        <f t="shared" si="165"/>
        <v>0</v>
      </c>
      <c r="AZ209" s="492">
        <f t="shared" si="162"/>
        <v>0</v>
      </c>
      <c r="BB209" s="492">
        <f t="shared" si="163"/>
        <v>0</v>
      </c>
      <c r="BD209" s="265">
        <f t="shared" si="166"/>
        <v>0</v>
      </c>
      <c r="BE209" s="105"/>
      <c r="BF209" s="105"/>
      <c r="BG209" s="105"/>
      <c r="BH209" s="105"/>
      <c r="BI209" s="105"/>
      <c r="BJ209" s="105"/>
    </row>
    <row r="210" spans="2:62" ht="20.100000000000001" hidden="1" customHeight="1" outlineLevel="1">
      <c r="B210" s="100"/>
      <c r="C210" s="908"/>
      <c r="D210" s="909"/>
      <c r="E210" s="909"/>
      <c r="F210" s="910"/>
      <c r="G210" s="890"/>
      <c r="H210" s="891"/>
      <c r="I210" s="152"/>
      <c r="J210" s="152"/>
      <c r="K210" s="152"/>
      <c r="L210" s="152"/>
      <c r="M210" s="152"/>
      <c r="N210" s="152"/>
      <c r="O210" s="152"/>
      <c r="P210" s="153"/>
      <c r="Q210" s="153"/>
      <c r="R210" s="156">
        <f t="shared" si="157"/>
        <v>0</v>
      </c>
      <c r="S210" s="156">
        <f t="shared" si="158"/>
        <v>0</v>
      </c>
      <c r="U210" s="157">
        <f t="shared" si="164"/>
        <v>0</v>
      </c>
      <c r="W210" s="152"/>
      <c r="X210" s="152"/>
      <c r="Y210" s="152"/>
      <c r="Z210" s="152"/>
      <c r="AA210" s="152"/>
      <c r="AB210" s="152"/>
      <c r="AC210" s="347"/>
      <c r="AD210" s="152"/>
      <c r="AE210" s="152"/>
      <c r="AF210" s="152"/>
      <c r="AG210" s="152"/>
      <c r="AH210" s="152"/>
      <c r="AI210" s="152"/>
      <c r="AJ210" s="347"/>
      <c r="AK210" s="152"/>
      <c r="AL210" s="152"/>
      <c r="AM210" s="295"/>
      <c r="AN210" s="228"/>
      <c r="AO210" s="228"/>
      <c r="AP210" s="228"/>
      <c r="AQ210" s="228"/>
      <c r="AR210" s="228"/>
      <c r="AS210" s="348"/>
      <c r="AT210" s="264">
        <f t="shared" si="147"/>
        <v>0</v>
      </c>
      <c r="AU210" s="259"/>
      <c r="AV210" s="265">
        <f t="shared" si="161"/>
        <v>0</v>
      </c>
      <c r="AX210" s="265">
        <f t="shared" si="165"/>
        <v>0</v>
      </c>
      <c r="AZ210" s="492">
        <f t="shared" si="162"/>
        <v>0</v>
      </c>
      <c r="BB210" s="492">
        <f t="shared" si="163"/>
        <v>0</v>
      </c>
      <c r="BD210" s="265">
        <f t="shared" si="166"/>
        <v>0</v>
      </c>
      <c r="BE210" s="105"/>
      <c r="BF210" s="105"/>
      <c r="BG210" s="105"/>
      <c r="BH210" s="105"/>
      <c r="BI210" s="105"/>
      <c r="BJ210" s="105"/>
    </row>
    <row r="211" spans="2:62" ht="20.100000000000001" hidden="1" customHeight="1" outlineLevel="1">
      <c r="B211" s="100"/>
      <c r="C211" s="908"/>
      <c r="D211" s="909"/>
      <c r="E211" s="909"/>
      <c r="F211" s="910"/>
      <c r="G211" s="890"/>
      <c r="H211" s="891"/>
      <c r="I211" s="152"/>
      <c r="J211" s="152"/>
      <c r="K211" s="152"/>
      <c r="L211" s="152"/>
      <c r="M211" s="152"/>
      <c r="N211" s="152"/>
      <c r="O211" s="152"/>
      <c r="P211" s="153"/>
      <c r="Q211" s="153"/>
      <c r="R211" s="156">
        <f t="shared" si="157"/>
        <v>0</v>
      </c>
      <c r="S211" s="156">
        <f t="shared" si="158"/>
        <v>0</v>
      </c>
      <c r="U211" s="157">
        <f t="shared" si="164"/>
        <v>0</v>
      </c>
      <c r="W211" s="152"/>
      <c r="X211" s="152"/>
      <c r="Y211" s="152"/>
      <c r="Z211" s="152"/>
      <c r="AA211" s="152"/>
      <c r="AB211" s="152"/>
      <c r="AC211" s="347"/>
      <c r="AD211" s="152"/>
      <c r="AE211" s="152"/>
      <c r="AF211" s="152"/>
      <c r="AG211" s="152"/>
      <c r="AH211" s="152"/>
      <c r="AI211" s="152"/>
      <c r="AJ211" s="347"/>
      <c r="AK211" s="152"/>
      <c r="AL211" s="152"/>
      <c r="AM211" s="295"/>
      <c r="AN211" s="228"/>
      <c r="AO211" s="228"/>
      <c r="AP211" s="228"/>
      <c r="AQ211" s="228"/>
      <c r="AR211" s="228"/>
      <c r="AS211" s="348"/>
      <c r="AT211" s="264">
        <f t="shared" si="147"/>
        <v>0</v>
      </c>
      <c r="AU211" s="259"/>
      <c r="AV211" s="265">
        <f t="shared" si="161"/>
        <v>0</v>
      </c>
      <c r="AX211" s="265">
        <f t="shared" si="165"/>
        <v>0</v>
      </c>
      <c r="AZ211" s="492">
        <f t="shared" si="162"/>
        <v>0</v>
      </c>
      <c r="BB211" s="492">
        <f t="shared" si="163"/>
        <v>0</v>
      </c>
      <c r="BD211" s="265">
        <f t="shared" si="166"/>
        <v>0</v>
      </c>
      <c r="BE211" s="105"/>
      <c r="BF211" s="105"/>
      <c r="BG211" s="105"/>
      <c r="BH211" s="105"/>
      <c r="BI211" s="105"/>
      <c r="BJ211" s="105"/>
    </row>
    <row r="212" spans="2:62" ht="20.100000000000001" hidden="1" customHeight="1" outlineLevel="1">
      <c r="B212" s="100"/>
      <c r="C212" s="908"/>
      <c r="D212" s="909"/>
      <c r="E212" s="909"/>
      <c r="F212" s="910"/>
      <c r="G212" s="890"/>
      <c r="H212" s="891"/>
      <c r="I212" s="152"/>
      <c r="J212" s="152"/>
      <c r="K212" s="152"/>
      <c r="L212" s="152"/>
      <c r="M212" s="152"/>
      <c r="N212" s="152"/>
      <c r="O212" s="152"/>
      <c r="P212" s="153"/>
      <c r="Q212" s="153"/>
      <c r="R212" s="156">
        <f t="shared" si="157"/>
        <v>0</v>
      </c>
      <c r="S212" s="156">
        <f t="shared" si="158"/>
        <v>0</v>
      </c>
      <c r="U212" s="157">
        <f t="shared" si="164"/>
        <v>0</v>
      </c>
      <c r="W212" s="152"/>
      <c r="X212" s="152"/>
      <c r="Y212" s="152"/>
      <c r="Z212" s="152"/>
      <c r="AA212" s="152"/>
      <c r="AB212" s="152"/>
      <c r="AC212" s="347"/>
      <c r="AD212" s="152"/>
      <c r="AE212" s="152"/>
      <c r="AF212" s="152"/>
      <c r="AG212" s="152"/>
      <c r="AH212" s="152"/>
      <c r="AI212" s="152"/>
      <c r="AJ212" s="347"/>
      <c r="AK212" s="152"/>
      <c r="AL212" s="152"/>
      <c r="AM212" s="295"/>
      <c r="AN212" s="228"/>
      <c r="AO212" s="228"/>
      <c r="AP212" s="228"/>
      <c r="AQ212" s="228"/>
      <c r="AR212" s="228"/>
      <c r="AS212" s="348"/>
      <c r="AT212" s="264">
        <f t="shared" si="147"/>
        <v>0</v>
      </c>
      <c r="AU212" s="259"/>
      <c r="AV212" s="265">
        <f t="shared" si="161"/>
        <v>0</v>
      </c>
      <c r="AX212" s="265">
        <f t="shared" si="165"/>
        <v>0</v>
      </c>
      <c r="AZ212" s="492">
        <f t="shared" si="162"/>
        <v>0</v>
      </c>
      <c r="BB212" s="492">
        <f t="shared" si="163"/>
        <v>0</v>
      </c>
      <c r="BD212" s="265">
        <f t="shared" si="166"/>
        <v>0</v>
      </c>
      <c r="BE212" s="105"/>
      <c r="BF212" s="105"/>
      <c r="BG212" s="105"/>
      <c r="BH212" s="105"/>
      <c r="BI212" s="105"/>
      <c r="BJ212" s="105"/>
    </row>
    <row r="213" spans="2:62" ht="20.100000000000001" hidden="1" customHeight="1" outlineLevel="1">
      <c r="B213" s="100"/>
      <c r="C213" s="908"/>
      <c r="D213" s="909"/>
      <c r="E213" s="909"/>
      <c r="F213" s="910"/>
      <c r="G213" s="890"/>
      <c r="H213" s="891"/>
      <c r="I213" s="152"/>
      <c r="J213" s="152"/>
      <c r="K213" s="152"/>
      <c r="L213" s="152"/>
      <c r="M213" s="152"/>
      <c r="N213" s="152"/>
      <c r="O213" s="152"/>
      <c r="P213" s="153"/>
      <c r="Q213" s="153"/>
      <c r="R213" s="156">
        <f t="shared" si="157"/>
        <v>0</v>
      </c>
      <c r="S213" s="156">
        <f t="shared" si="158"/>
        <v>0</v>
      </c>
      <c r="U213" s="157">
        <f t="shared" si="164"/>
        <v>0</v>
      </c>
      <c r="W213" s="152"/>
      <c r="X213" s="152"/>
      <c r="Y213" s="152"/>
      <c r="Z213" s="152"/>
      <c r="AA213" s="152"/>
      <c r="AB213" s="152"/>
      <c r="AC213" s="347"/>
      <c r="AD213" s="152"/>
      <c r="AE213" s="152"/>
      <c r="AF213" s="152"/>
      <c r="AG213" s="152"/>
      <c r="AH213" s="152"/>
      <c r="AI213" s="152"/>
      <c r="AJ213" s="347"/>
      <c r="AK213" s="152"/>
      <c r="AL213" s="152"/>
      <c r="AM213" s="295"/>
      <c r="AN213" s="228"/>
      <c r="AO213" s="228"/>
      <c r="AP213" s="228"/>
      <c r="AQ213" s="228"/>
      <c r="AR213" s="228"/>
      <c r="AS213" s="348"/>
      <c r="AT213" s="264">
        <f t="shared" si="147"/>
        <v>0</v>
      </c>
      <c r="AU213" s="259"/>
      <c r="AV213" s="265">
        <f t="shared" si="161"/>
        <v>0</v>
      </c>
      <c r="AX213" s="265">
        <f t="shared" si="165"/>
        <v>0</v>
      </c>
      <c r="AZ213" s="492">
        <f t="shared" si="162"/>
        <v>0</v>
      </c>
      <c r="BB213" s="492">
        <f t="shared" si="163"/>
        <v>0</v>
      </c>
      <c r="BD213" s="265">
        <f t="shared" si="166"/>
        <v>0</v>
      </c>
      <c r="BE213" s="105"/>
      <c r="BF213" s="105"/>
      <c r="BG213" s="105"/>
      <c r="BH213" s="105"/>
      <c r="BI213" s="105"/>
      <c r="BJ213" s="105"/>
    </row>
    <row r="214" spans="2:62" ht="20.100000000000001" hidden="1" customHeight="1" outlineLevel="1">
      <c r="B214" s="100"/>
      <c r="C214" s="908"/>
      <c r="D214" s="909"/>
      <c r="E214" s="909"/>
      <c r="F214" s="910"/>
      <c r="G214" s="890"/>
      <c r="H214" s="891"/>
      <c r="I214" s="152"/>
      <c r="J214" s="152"/>
      <c r="K214" s="152"/>
      <c r="L214" s="152"/>
      <c r="M214" s="152"/>
      <c r="N214" s="152"/>
      <c r="O214" s="152"/>
      <c r="P214" s="153"/>
      <c r="Q214" s="153"/>
      <c r="R214" s="156">
        <f t="shared" si="157"/>
        <v>0</v>
      </c>
      <c r="S214" s="156">
        <f t="shared" si="158"/>
        <v>0</v>
      </c>
      <c r="U214" s="157">
        <f t="shared" si="164"/>
        <v>0</v>
      </c>
      <c r="W214" s="152"/>
      <c r="X214" s="152"/>
      <c r="Y214" s="152"/>
      <c r="Z214" s="152"/>
      <c r="AA214" s="152"/>
      <c r="AB214" s="152"/>
      <c r="AC214" s="347"/>
      <c r="AD214" s="152"/>
      <c r="AE214" s="152"/>
      <c r="AF214" s="152"/>
      <c r="AG214" s="152"/>
      <c r="AH214" s="152"/>
      <c r="AI214" s="152"/>
      <c r="AJ214" s="347"/>
      <c r="AK214" s="152"/>
      <c r="AL214" s="152"/>
      <c r="AM214" s="295"/>
      <c r="AN214" s="228"/>
      <c r="AO214" s="228"/>
      <c r="AP214" s="228"/>
      <c r="AQ214" s="228"/>
      <c r="AR214" s="228"/>
      <c r="AS214" s="348"/>
      <c r="AT214" s="264">
        <f t="shared" si="147"/>
        <v>0</v>
      </c>
      <c r="AU214" s="259"/>
      <c r="AV214" s="265">
        <f t="shared" si="161"/>
        <v>0</v>
      </c>
      <c r="AX214" s="265">
        <f t="shared" si="165"/>
        <v>0</v>
      </c>
      <c r="AZ214" s="492">
        <f t="shared" si="162"/>
        <v>0</v>
      </c>
      <c r="BB214" s="492">
        <f t="shared" si="163"/>
        <v>0</v>
      </c>
      <c r="BD214" s="265">
        <f t="shared" si="166"/>
        <v>0</v>
      </c>
      <c r="BE214" s="105"/>
      <c r="BF214" s="105"/>
      <c r="BG214" s="105"/>
      <c r="BH214" s="105"/>
      <c r="BI214" s="105"/>
      <c r="BJ214" s="105"/>
    </row>
    <row r="215" spans="2:62" ht="9.9499999999999993" hidden="1" customHeight="1" outlineLevel="1">
      <c r="B215" s="101"/>
      <c r="C215" s="208"/>
      <c r="D215" s="208"/>
      <c r="E215" s="208"/>
      <c r="F215" s="208"/>
      <c r="G215" s="237"/>
      <c r="H215" s="207"/>
      <c r="I215" s="257"/>
      <c r="J215" s="257"/>
      <c r="K215" s="257"/>
      <c r="L215" s="257"/>
      <c r="M215" s="257"/>
      <c r="N215" s="257"/>
      <c r="O215" s="257"/>
      <c r="P215" s="256"/>
      <c r="Q215" s="102"/>
      <c r="R215" s="102"/>
      <c r="S215" s="102"/>
      <c r="U215" s="98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Z215" s="493"/>
      <c r="BE215" s="105"/>
      <c r="BF215" s="105"/>
      <c r="BG215" s="105"/>
      <c r="BH215" s="105"/>
      <c r="BI215" s="105"/>
      <c r="BJ215" s="105"/>
    </row>
    <row r="216" spans="2:62" ht="20.100000000000001" customHeight="1" collapsed="1">
      <c r="B216" s="151">
        <f>B199+1</f>
        <v>13</v>
      </c>
      <c r="C216" s="916"/>
      <c r="D216" s="917"/>
      <c r="E216" s="917"/>
      <c r="F216" s="918"/>
      <c r="G216" s="429"/>
      <c r="H216" s="206">
        <v>1</v>
      </c>
      <c r="I216" s="642">
        <f t="shared" ref="I216" si="167">$H216*SUM(I217:I231)</f>
        <v>0</v>
      </c>
      <c r="J216" s="643">
        <f t="shared" ref="J216:O216" si="168">$H216*SUM(J217:J231)</f>
        <v>0</v>
      </c>
      <c r="K216" s="644">
        <f t="shared" si="168"/>
        <v>0</v>
      </c>
      <c r="L216" s="645">
        <f t="shared" si="168"/>
        <v>0</v>
      </c>
      <c r="M216" s="645">
        <f t="shared" si="168"/>
        <v>0</v>
      </c>
      <c r="N216" s="644">
        <f t="shared" si="168"/>
        <v>0</v>
      </c>
      <c r="O216" s="642">
        <f t="shared" si="168"/>
        <v>0</v>
      </c>
      <c r="P216" s="209">
        <f t="shared" ref="P216:Q216" si="169">$H216*SUM(P217:P231)</f>
        <v>0</v>
      </c>
      <c r="Q216" s="210">
        <f t="shared" si="169"/>
        <v>0</v>
      </c>
      <c r="R216" s="136">
        <f t="shared" ref="R216:R231" si="170">P216*(1+Gewinn)*(1+SicherheitAngebot)</f>
        <v>0</v>
      </c>
      <c r="S216" s="137">
        <f t="shared" ref="S216:S231" si="171">Q216*(1+MGKZ)*(1+Gewinn)*(1+SicherheitAngebot)</f>
        <v>0</v>
      </c>
      <c r="U216" s="10">
        <f>I216*$I$7+J216*$J$7+K216*$K$7+L216*$L$7+M216*$M$7+N216*$N$7+O216*$O$7+R216+S216</f>
        <v>0</v>
      </c>
      <c r="W216" s="646">
        <f t="shared" ref="W216:AB216" si="172">$H216*SUM(W217:W231)</f>
        <v>0</v>
      </c>
      <c r="X216" s="647">
        <f t="shared" si="172"/>
        <v>0</v>
      </c>
      <c r="Y216" s="648">
        <f t="shared" si="172"/>
        <v>0</v>
      </c>
      <c r="Z216" s="649">
        <f t="shared" si="172"/>
        <v>0</v>
      </c>
      <c r="AA216" s="648">
        <f t="shared" si="172"/>
        <v>0</v>
      </c>
      <c r="AB216" s="646">
        <f t="shared" si="172"/>
        <v>0</v>
      </c>
      <c r="AC216" s="258"/>
      <c r="AD216" s="646">
        <f t="shared" ref="AD216:AM216" si="173">$H216*SUM(AD217:AD231)</f>
        <v>0</v>
      </c>
      <c r="AE216" s="647">
        <f t="shared" si="173"/>
        <v>0</v>
      </c>
      <c r="AF216" s="648">
        <f t="shared" si="173"/>
        <v>0</v>
      </c>
      <c r="AG216" s="649">
        <f t="shared" si="173"/>
        <v>0</v>
      </c>
      <c r="AH216" s="648">
        <f t="shared" si="173"/>
        <v>0</v>
      </c>
      <c r="AI216" s="646">
        <f t="shared" si="173"/>
        <v>0</v>
      </c>
      <c r="AJ216" s="258"/>
      <c r="AK216" s="653">
        <f t="shared" si="173"/>
        <v>0</v>
      </c>
      <c r="AL216" s="653">
        <f t="shared" si="173"/>
        <v>0</v>
      </c>
      <c r="AM216" s="653">
        <f t="shared" si="173"/>
        <v>0</v>
      </c>
      <c r="AN216" s="227">
        <f>$H216*SUM(AN217:AN231)*(1+Gewinn)*(1+SicherheitAngebot)</f>
        <v>0</v>
      </c>
      <c r="AO216" s="227">
        <f>$H216*SUM(AO217:AO231)*(1+Gewinn)*(1+SicherheitAngebot)</f>
        <v>0</v>
      </c>
      <c r="AP216" s="227">
        <f>$H216*SUM(AP217:AP231)*(1+Gewinn)*(1+SicherheitAngebot)</f>
        <v>0</v>
      </c>
      <c r="AQ216" s="227">
        <f>$H216*SUM(AQ217:AQ231)*(1+Gewinn)*(1+SicherheitAngebot)</f>
        <v>0</v>
      </c>
      <c r="AR216" s="227">
        <f>$H216*SUM(AR217:AR231)*(1+Gewinn)*(1+SicherheitAngebot)</f>
        <v>0</v>
      </c>
      <c r="AS216" s="262"/>
      <c r="AT216" s="263">
        <f t="shared" ref="AT216:AT279" si="174">((W216+AD216)*$W$7+(X216+AE216)*$X$7+(Y216+Z216+AF216+AG216)*$Z$7+(AA216+AH216)*$AA$7+(AB216+AI216)*$AB$7)*Zuschläge_IBN</f>
        <v>0</v>
      </c>
      <c r="AU216" s="259"/>
      <c r="AV216" s="491">
        <f>AK216*$AK$7+AL216*$AL$7+AM216*$AM$7+SUM(AN216:AR216)+AT216/Zuschläge_IBN+AT216</f>
        <v>0</v>
      </c>
      <c r="AX216" s="685">
        <f>U216+AV216</f>
        <v>0</v>
      </c>
      <c r="AZ216" s="490">
        <f>IF(H216&gt;0,U216/(1+SicherheitAngebot)*(1+Sicherheit),0)</f>
        <v>0</v>
      </c>
      <c r="BB216" s="490">
        <f>IF(H216&gt;0,AV216/(1+SicherheitAngebot)*(1+Sicherheit),0)</f>
        <v>0</v>
      </c>
      <c r="BD216" s="490">
        <f>AZ216+BB216</f>
        <v>0</v>
      </c>
      <c r="BE216" s="105"/>
      <c r="BF216" s="105"/>
      <c r="BG216" s="105"/>
      <c r="BH216" s="105"/>
      <c r="BI216" s="105"/>
      <c r="BJ216" s="105"/>
    </row>
    <row r="217" spans="2:62" ht="20.100000000000001" hidden="1" customHeight="1" outlineLevel="1">
      <c r="B217" s="99"/>
      <c r="C217" s="908"/>
      <c r="D217" s="909"/>
      <c r="E217" s="909"/>
      <c r="F217" s="910"/>
      <c r="G217" s="890"/>
      <c r="H217" s="901"/>
      <c r="I217" s="152"/>
      <c r="J217" s="152"/>
      <c r="K217" s="152"/>
      <c r="L217" s="152"/>
      <c r="M217" s="152"/>
      <c r="N217" s="152"/>
      <c r="O217" s="152"/>
      <c r="P217" s="153"/>
      <c r="Q217" s="153"/>
      <c r="R217" s="156">
        <f t="shared" si="170"/>
        <v>0</v>
      </c>
      <c r="S217" s="156">
        <f t="shared" si="171"/>
        <v>0</v>
      </c>
      <c r="U217" s="157">
        <f>I217*$I$7+J217*$J$7+K217*$K$7+L217*$L$7+M217*$M$7+N217*$N$7+O217*$O$7+R217+S217</f>
        <v>0</v>
      </c>
      <c r="W217" s="152"/>
      <c r="X217" s="152"/>
      <c r="Y217" s="152"/>
      <c r="Z217" s="152"/>
      <c r="AA217" s="152"/>
      <c r="AB217" s="152"/>
      <c r="AC217" s="347"/>
      <c r="AD217" s="152"/>
      <c r="AE217" s="152"/>
      <c r="AF217" s="152"/>
      <c r="AG217" s="152"/>
      <c r="AH217" s="152"/>
      <c r="AI217" s="152"/>
      <c r="AJ217" s="347"/>
      <c r="AK217" s="152"/>
      <c r="AL217" s="152"/>
      <c r="AM217" s="295"/>
      <c r="AN217" s="228"/>
      <c r="AO217" s="228"/>
      <c r="AP217" s="228"/>
      <c r="AQ217" s="228"/>
      <c r="AR217" s="228"/>
      <c r="AS217" s="348"/>
      <c r="AT217" s="264">
        <f t="shared" si="174"/>
        <v>0</v>
      </c>
      <c r="AU217" s="259"/>
      <c r="AV217" s="265">
        <f t="shared" ref="AV217:AV231" si="175">AK217*$AK$7+AL217*$AL$7+AM217*$AM$7+SUM(AN217:AR217)*(1+Gewinn)*(1+SicherheitAngebot)+AT217/Zuschläge_IBN+AT217</f>
        <v>0</v>
      </c>
      <c r="AX217" s="265">
        <f>U217+AV217</f>
        <v>0</v>
      </c>
      <c r="AZ217" s="492">
        <f t="shared" ref="AZ217:AZ231" si="176">U217/(1+SicherheitAngebot)*(1+Sicherheit)</f>
        <v>0</v>
      </c>
      <c r="BB217" s="492">
        <f t="shared" ref="BB217:BB231" si="177">AV217/(1+SicherheitAngebot)*(1+Sicherheit)</f>
        <v>0</v>
      </c>
      <c r="BD217" s="265">
        <f>AZ217+BB217</f>
        <v>0</v>
      </c>
      <c r="BE217" s="105"/>
      <c r="BF217" s="105"/>
      <c r="BG217" s="105"/>
      <c r="BH217" s="105"/>
      <c r="BI217" s="105"/>
      <c r="BJ217" s="105"/>
    </row>
    <row r="218" spans="2:62" ht="20.100000000000001" hidden="1" customHeight="1" outlineLevel="1">
      <c r="B218" s="100"/>
      <c r="C218" s="908"/>
      <c r="D218" s="909"/>
      <c r="E218" s="909"/>
      <c r="F218" s="910"/>
      <c r="G218" s="890"/>
      <c r="H218" s="891"/>
      <c r="I218" s="152"/>
      <c r="J218" s="152"/>
      <c r="K218" s="152"/>
      <c r="L218" s="152"/>
      <c r="M218" s="152"/>
      <c r="N218" s="152"/>
      <c r="O218" s="152"/>
      <c r="P218" s="153"/>
      <c r="Q218" s="153"/>
      <c r="R218" s="156">
        <f t="shared" si="170"/>
        <v>0</v>
      </c>
      <c r="S218" s="156">
        <f t="shared" si="171"/>
        <v>0</v>
      </c>
      <c r="U218" s="157">
        <f t="shared" ref="U218:U231" si="178">I218*$I$7+J218*$J$7+K218*$K$7+L218*$L$7+M218*$M$7+N218*$N$7+O218*$O$7+R218+S218</f>
        <v>0</v>
      </c>
      <c r="W218" s="152"/>
      <c r="X218" s="152"/>
      <c r="Y218" s="152"/>
      <c r="Z218" s="152"/>
      <c r="AA218" s="152"/>
      <c r="AB218" s="152"/>
      <c r="AC218" s="347"/>
      <c r="AD218" s="152"/>
      <c r="AE218" s="152"/>
      <c r="AF218" s="152"/>
      <c r="AG218" s="152"/>
      <c r="AH218" s="152"/>
      <c r="AI218" s="152"/>
      <c r="AJ218" s="347"/>
      <c r="AK218" s="152"/>
      <c r="AL218" s="152"/>
      <c r="AM218" s="295"/>
      <c r="AN218" s="228"/>
      <c r="AO218" s="228"/>
      <c r="AP218" s="228"/>
      <c r="AQ218" s="228"/>
      <c r="AR218" s="228"/>
      <c r="AS218" s="348"/>
      <c r="AT218" s="264">
        <f t="shared" si="174"/>
        <v>0</v>
      </c>
      <c r="AU218" s="259"/>
      <c r="AV218" s="265">
        <f t="shared" si="175"/>
        <v>0</v>
      </c>
      <c r="AX218" s="265">
        <f t="shared" ref="AX218:AX231" si="179">U218+AV218</f>
        <v>0</v>
      </c>
      <c r="AZ218" s="492">
        <f t="shared" si="176"/>
        <v>0</v>
      </c>
      <c r="BB218" s="492">
        <f t="shared" si="177"/>
        <v>0</v>
      </c>
      <c r="BD218" s="265">
        <f t="shared" ref="BD218:BD231" si="180">AZ218+BB218</f>
        <v>0</v>
      </c>
      <c r="BE218" s="105"/>
      <c r="BF218" s="105"/>
      <c r="BG218" s="105"/>
      <c r="BH218" s="105"/>
      <c r="BI218" s="105"/>
      <c r="BJ218" s="105"/>
    </row>
    <row r="219" spans="2:62" ht="20.100000000000001" hidden="1" customHeight="1" outlineLevel="1">
      <c r="B219" s="100"/>
      <c r="C219" s="908"/>
      <c r="D219" s="909"/>
      <c r="E219" s="909"/>
      <c r="F219" s="910"/>
      <c r="G219" s="890"/>
      <c r="H219" s="891"/>
      <c r="I219" s="152"/>
      <c r="J219" s="152"/>
      <c r="K219" s="152"/>
      <c r="L219" s="152"/>
      <c r="M219" s="152"/>
      <c r="N219" s="152"/>
      <c r="O219" s="152"/>
      <c r="P219" s="153"/>
      <c r="Q219" s="153"/>
      <c r="R219" s="156">
        <f t="shared" si="170"/>
        <v>0</v>
      </c>
      <c r="S219" s="156">
        <f t="shared" si="171"/>
        <v>0</v>
      </c>
      <c r="U219" s="157">
        <f t="shared" si="178"/>
        <v>0</v>
      </c>
      <c r="W219" s="152"/>
      <c r="X219" s="152"/>
      <c r="Y219" s="152"/>
      <c r="Z219" s="152"/>
      <c r="AA219" s="152"/>
      <c r="AB219" s="152"/>
      <c r="AC219" s="347"/>
      <c r="AD219" s="152"/>
      <c r="AE219" s="152"/>
      <c r="AF219" s="152"/>
      <c r="AG219" s="152"/>
      <c r="AH219" s="152"/>
      <c r="AI219" s="152"/>
      <c r="AJ219" s="347"/>
      <c r="AK219" s="152"/>
      <c r="AL219" s="152"/>
      <c r="AM219" s="295"/>
      <c r="AN219" s="228"/>
      <c r="AO219" s="228"/>
      <c r="AP219" s="228"/>
      <c r="AQ219" s="228"/>
      <c r="AR219" s="228"/>
      <c r="AS219" s="348"/>
      <c r="AT219" s="264">
        <f t="shared" si="174"/>
        <v>0</v>
      </c>
      <c r="AU219" s="259"/>
      <c r="AV219" s="265">
        <f t="shared" si="175"/>
        <v>0</v>
      </c>
      <c r="AX219" s="265">
        <f t="shared" si="179"/>
        <v>0</v>
      </c>
      <c r="AZ219" s="492">
        <f t="shared" si="176"/>
        <v>0</v>
      </c>
      <c r="BB219" s="492">
        <f t="shared" si="177"/>
        <v>0</v>
      </c>
      <c r="BD219" s="265">
        <f t="shared" si="180"/>
        <v>0</v>
      </c>
      <c r="BE219" s="105"/>
      <c r="BF219" s="105"/>
      <c r="BG219" s="105"/>
      <c r="BH219" s="105"/>
      <c r="BI219" s="105"/>
      <c r="BJ219" s="105"/>
    </row>
    <row r="220" spans="2:62" ht="20.100000000000001" hidden="1" customHeight="1" outlineLevel="1">
      <c r="B220" s="100"/>
      <c r="C220" s="908"/>
      <c r="D220" s="909"/>
      <c r="E220" s="909"/>
      <c r="F220" s="910"/>
      <c r="G220" s="890"/>
      <c r="H220" s="891"/>
      <c r="I220" s="152"/>
      <c r="J220" s="152"/>
      <c r="K220" s="152"/>
      <c r="L220" s="152"/>
      <c r="M220" s="152"/>
      <c r="N220" s="152"/>
      <c r="O220" s="152"/>
      <c r="P220" s="153"/>
      <c r="Q220" s="153"/>
      <c r="R220" s="156">
        <f t="shared" si="170"/>
        <v>0</v>
      </c>
      <c r="S220" s="156">
        <f t="shared" si="171"/>
        <v>0</v>
      </c>
      <c r="U220" s="157">
        <f t="shared" si="178"/>
        <v>0</v>
      </c>
      <c r="W220" s="152"/>
      <c r="X220" s="152"/>
      <c r="Y220" s="152"/>
      <c r="Z220" s="152"/>
      <c r="AA220" s="152"/>
      <c r="AB220" s="152"/>
      <c r="AC220" s="347"/>
      <c r="AD220" s="152"/>
      <c r="AE220" s="152"/>
      <c r="AF220" s="152"/>
      <c r="AG220" s="152"/>
      <c r="AH220" s="152"/>
      <c r="AI220" s="152"/>
      <c r="AJ220" s="347"/>
      <c r="AK220" s="152"/>
      <c r="AL220" s="152"/>
      <c r="AM220" s="295"/>
      <c r="AN220" s="228"/>
      <c r="AO220" s="228"/>
      <c r="AP220" s="228"/>
      <c r="AQ220" s="228"/>
      <c r="AR220" s="228"/>
      <c r="AS220" s="348"/>
      <c r="AT220" s="264">
        <f t="shared" si="174"/>
        <v>0</v>
      </c>
      <c r="AU220" s="259"/>
      <c r="AV220" s="265">
        <f t="shared" si="175"/>
        <v>0</v>
      </c>
      <c r="AX220" s="265">
        <f t="shared" si="179"/>
        <v>0</v>
      </c>
      <c r="AZ220" s="492">
        <f t="shared" si="176"/>
        <v>0</v>
      </c>
      <c r="BB220" s="492">
        <f t="shared" si="177"/>
        <v>0</v>
      </c>
      <c r="BD220" s="265">
        <f t="shared" si="180"/>
        <v>0</v>
      </c>
      <c r="BE220" s="105"/>
      <c r="BF220" s="105"/>
      <c r="BG220" s="105"/>
      <c r="BH220" s="105"/>
      <c r="BI220" s="105"/>
      <c r="BJ220" s="105"/>
    </row>
    <row r="221" spans="2:62" ht="20.100000000000001" hidden="1" customHeight="1" outlineLevel="1">
      <c r="B221" s="100"/>
      <c r="C221" s="908"/>
      <c r="D221" s="909"/>
      <c r="E221" s="909"/>
      <c r="F221" s="910"/>
      <c r="G221" s="890"/>
      <c r="H221" s="891"/>
      <c r="I221" s="152"/>
      <c r="J221" s="152"/>
      <c r="K221" s="152"/>
      <c r="L221" s="152"/>
      <c r="M221" s="152"/>
      <c r="N221" s="152"/>
      <c r="O221" s="152"/>
      <c r="P221" s="153"/>
      <c r="Q221" s="153"/>
      <c r="R221" s="156">
        <f t="shared" si="170"/>
        <v>0</v>
      </c>
      <c r="S221" s="156">
        <f t="shared" si="171"/>
        <v>0</v>
      </c>
      <c r="U221" s="157">
        <f t="shared" si="178"/>
        <v>0</v>
      </c>
      <c r="W221" s="152"/>
      <c r="X221" s="152"/>
      <c r="Y221" s="152"/>
      <c r="Z221" s="152"/>
      <c r="AA221" s="152"/>
      <c r="AB221" s="152"/>
      <c r="AC221" s="347"/>
      <c r="AD221" s="152"/>
      <c r="AE221" s="152"/>
      <c r="AF221" s="152"/>
      <c r="AG221" s="152"/>
      <c r="AH221" s="152"/>
      <c r="AI221" s="152"/>
      <c r="AJ221" s="347"/>
      <c r="AK221" s="152"/>
      <c r="AL221" s="152"/>
      <c r="AM221" s="295"/>
      <c r="AN221" s="228"/>
      <c r="AO221" s="228"/>
      <c r="AP221" s="228"/>
      <c r="AQ221" s="228"/>
      <c r="AR221" s="228"/>
      <c r="AS221" s="348"/>
      <c r="AT221" s="264">
        <f t="shared" si="174"/>
        <v>0</v>
      </c>
      <c r="AU221" s="259"/>
      <c r="AV221" s="265">
        <f t="shared" si="175"/>
        <v>0</v>
      </c>
      <c r="AX221" s="265">
        <f t="shared" si="179"/>
        <v>0</v>
      </c>
      <c r="AZ221" s="492">
        <f t="shared" si="176"/>
        <v>0</v>
      </c>
      <c r="BB221" s="492">
        <f t="shared" si="177"/>
        <v>0</v>
      </c>
      <c r="BD221" s="265">
        <f t="shared" si="180"/>
        <v>0</v>
      </c>
      <c r="BE221" s="105"/>
      <c r="BF221" s="105"/>
      <c r="BG221" s="105"/>
      <c r="BH221" s="105"/>
      <c r="BI221" s="105"/>
      <c r="BJ221" s="105"/>
    </row>
    <row r="222" spans="2:62" ht="20.100000000000001" hidden="1" customHeight="1" outlineLevel="1">
      <c r="B222" s="100"/>
      <c r="C222" s="908"/>
      <c r="D222" s="909"/>
      <c r="E222" s="909"/>
      <c r="F222" s="910"/>
      <c r="G222" s="890"/>
      <c r="H222" s="891"/>
      <c r="I222" s="152"/>
      <c r="J222" s="152"/>
      <c r="K222" s="152"/>
      <c r="L222" s="152"/>
      <c r="M222" s="152"/>
      <c r="N222" s="152"/>
      <c r="O222" s="152"/>
      <c r="P222" s="153"/>
      <c r="Q222" s="153"/>
      <c r="R222" s="156">
        <f t="shared" si="170"/>
        <v>0</v>
      </c>
      <c r="S222" s="156">
        <f t="shared" si="171"/>
        <v>0</v>
      </c>
      <c r="U222" s="157">
        <f t="shared" si="178"/>
        <v>0</v>
      </c>
      <c r="W222" s="152"/>
      <c r="X222" s="152"/>
      <c r="Y222" s="152"/>
      <c r="Z222" s="152"/>
      <c r="AA222" s="152"/>
      <c r="AB222" s="152"/>
      <c r="AC222" s="347"/>
      <c r="AD222" s="152"/>
      <c r="AE222" s="152"/>
      <c r="AF222" s="152"/>
      <c r="AG222" s="152"/>
      <c r="AH222" s="152"/>
      <c r="AI222" s="152"/>
      <c r="AJ222" s="347"/>
      <c r="AK222" s="152"/>
      <c r="AL222" s="152"/>
      <c r="AM222" s="295"/>
      <c r="AN222" s="228"/>
      <c r="AO222" s="228"/>
      <c r="AP222" s="228"/>
      <c r="AQ222" s="228"/>
      <c r="AR222" s="228"/>
      <c r="AS222" s="348"/>
      <c r="AT222" s="264">
        <f t="shared" si="174"/>
        <v>0</v>
      </c>
      <c r="AU222" s="259"/>
      <c r="AV222" s="265">
        <f t="shared" si="175"/>
        <v>0</v>
      </c>
      <c r="AX222" s="265">
        <f t="shared" si="179"/>
        <v>0</v>
      </c>
      <c r="AZ222" s="492">
        <f t="shared" si="176"/>
        <v>0</v>
      </c>
      <c r="BB222" s="492">
        <f t="shared" si="177"/>
        <v>0</v>
      </c>
      <c r="BD222" s="265">
        <f t="shared" si="180"/>
        <v>0</v>
      </c>
      <c r="BE222" s="105"/>
      <c r="BF222" s="105"/>
      <c r="BG222" s="105"/>
      <c r="BH222" s="105"/>
      <c r="BI222" s="105"/>
      <c r="BJ222" s="105"/>
    </row>
    <row r="223" spans="2:62" ht="20.100000000000001" hidden="1" customHeight="1" outlineLevel="1">
      <c r="B223" s="100"/>
      <c r="C223" s="908"/>
      <c r="D223" s="909"/>
      <c r="E223" s="909"/>
      <c r="F223" s="910"/>
      <c r="G223" s="890"/>
      <c r="H223" s="891"/>
      <c r="I223" s="152"/>
      <c r="J223" s="152"/>
      <c r="K223" s="152"/>
      <c r="L223" s="152"/>
      <c r="M223" s="152"/>
      <c r="N223" s="152"/>
      <c r="O223" s="152"/>
      <c r="P223" s="153"/>
      <c r="Q223" s="153"/>
      <c r="R223" s="156">
        <f t="shared" si="170"/>
        <v>0</v>
      </c>
      <c r="S223" s="156">
        <f t="shared" si="171"/>
        <v>0</v>
      </c>
      <c r="U223" s="157">
        <f t="shared" si="178"/>
        <v>0</v>
      </c>
      <c r="W223" s="152"/>
      <c r="X223" s="152"/>
      <c r="Y223" s="152"/>
      <c r="Z223" s="152"/>
      <c r="AA223" s="152"/>
      <c r="AB223" s="152"/>
      <c r="AC223" s="347"/>
      <c r="AD223" s="152"/>
      <c r="AE223" s="152"/>
      <c r="AF223" s="152"/>
      <c r="AG223" s="152"/>
      <c r="AH223" s="152"/>
      <c r="AI223" s="152"/>
      <c r="AJ223" s="347"/>
      <c r="AK223" s="152"/>
      <c r="AL223" s="152"/>
      <c r="AM223" s="295"/>
      <c r="AN223" s="228"/>
      <c r="AO223" s="228"/>
      <c r="AP223" s="228"/>
      <c r="AQ223" s="228"/>
      <c r="AR223" s="228"/>
      <c r="AS223" s="348"/>
      <c r="AT223" s="264">
        <f t="shared" si="174"/>
        <v>0</v>
      </c>
      <c r="AU223" s="259"/>
      <c r="AV223" s="265">
        <f t="shared" si="175"/>
        <v>0</v>
      </c>
      <c r="AX223" s="265">
        <f t="shared" si="179"/>
        <v>0</v>
      </c>
      <c r="AZ223" s="492">
        <f t="shared" si="176"/>
        <v>0</v>
      </c>
      <c r="BB223" s="492">
        <f t="shared" si="177"/>
        <v>0</v>
      </c>
      <c r="BD223" s="265">
        <f t="shared" si="180"/>
        <v>0</v>
      </c>
      <c r="BE223" s="105"/>
      <c r="BF223" s="105"/>
      <c r="BG223" s="105"/>
      <c r="BH223" s="105"/>
      <c r="BI223" s="105"/>
      <c r="BJ223" s="105"/>
    </row>
    <row r="224" spans="2:62" ht="20.100000000000001" hidden="1" customHeight="1" outlineLevel="1">
      <c r="B224" s="100"/>
      <c r="C224" s="908"/>
      <c r="D224" s="909"/>
      <c r="E224" s="909"/>
      <c r="F224" s="910"/>
      <c r="G224" s="890"/>
      <c r="H224" s="891"/>
      <c r="I224" s="152"/>
      <c r="J224" s="152"/>
      <c r="K224" s="152"/>
      <c r="L224" s="152"/>
      <c r="M224" s="152"/>
      <c r="N224" s="152"/>
      <c r="O224" s="152"/>
      <c r="P224" s="153"/>
      <c r="Q224" s="153"/>
      <c r="R224" s="156">
        <f t="shared" si="170"/>
        <v>0</v>
      </c>
      <c r="S224" s="156">
        <f t="shared" si="171"/>
        <v>0</v>
      </c>
      <c r="U224" s="157">
        <f t="shared" si="178"/>
        <v>0</v>
      </c>
      <c r="W224" s="152"/>
      <c r="X224" s="152"/>
      <c r="Y224" s="152"/>
      <c r="Z224" s="152"/>
      <c r="AA224" s="152"/>
      <c r="AB224" s="152"/>
      <c r="AC224" s="347"/>
      <c r="AD224" s="152"/>
      <c r="AE224" s="152"/>
      <c r="AF224" s="152"/>
      <c r="AG224" s="152"/>
      <c r="AH224" s="152"/>
      <c r="AI224" s="152"/>
      <c r="AJ224" s="347"/>
      <c r="AK224" s="152"/>
      <c r="AL224" s="152"/>
      <c r="AM224" s="295"/>
      <c r="AN224" s="228"/>
      <c r="AO224" s="228"/>
      <c r="AP224" s="228"/>
      <c r="AQ224" s="228"/>
      <c r="AR224" s="228"/>
      <c r="AS224" s="348"/>
      <c r="AT224" s="264">
        <f t="shared" si="174"/>
        <v>0</v>
      </c>
      <c r="AU224" s="259"/>
      <c r="AV224" s="265">
        <f t="shared" si="175"/>
        <v>0</v>
      </c>
      <c r="AX224" s="265">
        <f t="shared" si="179"/>
        <v>0</v>
      </c>
      <c r="AZ224" s="492">
        <f t="shared" si="176"/>
        <v>0</v>
      </c>
      <c r="BB224" s="492">
        <f t="shared" si="177"/>
        <v>0</v>
      </c>
      <c r="BD224" s="265">
        <f t="shared" si="180"/>
        <v>0</v>
      </c>
      <c r="BE224" s="105"/>
      <c r="BF224" s="105"/>
      <c r="BG224" s="105"/>
      <c r="BH224" s="105"/>
      <c r="BI224" s="105"/>
      <c r="BJ224" s="105"/>
    </row>
    <row r="225" spans="2:62" ht="20.100000000000001" hidden="1" customHeight="1" outlineLevel="1">
      <c r="B225" s="100"/>
      <c r="C225" s="908"/>
      <c r="D225" s="909"/>
      <c r="E225" s="909"/>
      <c r="F225" s="910"/>
      <c r="G225" s="890"/>
      <c r="H225" s="891"/>
      <c r="I225" s="152"/>
      <c r="J225" s="152"/>
      <c r="K225" s="152"/>
      <c r="L225" s="152"/>
      <c r="M225" s="152"/>
      <c r="N225" s="152"/>
      <c r="O225" s="152"/>
      <c r="P225" s="153"/>
      <c r="Q225" s="153"/>
      <c r="R225" s="156">
        <f t="shared" si="170"/>
        <v>0</v>
      </c>
      <c r="S225" s="156">
        <f t="shared" si="171"/>
        <v>0</v>
      </c>
      <c r="U225" s="157">
        <f t="shared" si="178"/>
        <v>0</v>
      </c>
      <c r="W225" s="152"/>
      <c r="X225" s="152"/>
      <c r="Y225" s="152"/>
      <c r="Z225" s="152"/>
      <c r="AA225" s="152"/>
      <c r="AB225" s="152"/>
      <c r="AC225" s="347"/>
      <c r="AD225" s="152"/>
      <c r="AE225" s="152"/>
      <c r="AF225" s="152"/>
      <c r="AG225" s="152"/>
      <c r="AH225" s="152"/>
      <c r="AI225" s="152"/>
      <c r="AJ225" s="347"/>
      <c r="AK225" s="152"/>
      <c r="AL225" s="152"/>
      <c r="AM225" s="295"/>
      <c r="AN225" s="228"/>
      <c r="AO225" s="228"/>
      <c r="AP225" s="228"/>
      <c r="AQ225" s="228"/>
      <c r="AR225" s="228"/>
      <c r="AS225" s="348"/>
      <c r="AT225" s="264">
        <f t="shared" si="174"/>
        <v>0</v>
      </c>
      <c r="AU225" s="259"/>
      <c r="AV225" s="265">
        <f t="shared" si="175"/>
        <v>0</v>
      </c>
      <c r="AX225" s="265">
        <f t="shared" si="179"/>
        <v>0</v>
      </c>
      <c r="AZ225" s="492">
        <f t="shared" si="176"/>
        <v>0</v>
      </c>
      <c r="BB225" s="492">
        <f t="shared" si="177"/>
        <v>0</v>
      </c>
      <c r="BD225" s="265">
        <f t="shared" si="180"/>
        <v>0</v>
      </c>
      <c r="BE225" s="105"/>
      <c r="BF225" s="105"/>
      <c r="BG225" s="105"/>
      <c r="BH225" s="105"/>
      <c r="BI225" s="105"/>
      <c r="BJ225" s="105"/>
    </row>
    <row r="226" spans="2:62" ht="20.100000000000001" hidden="1" customHeight="1" outlineLevel="1">
      <c r="B226" s="100"/>
      <c r="C226" s="908"/>
      <c r="D226" s="909"/>
      <c r="E226" s="909"/>
      <c r="F226" s="910"/>
      <c r="G226" s="890"/>
      <c r="H226" s="891"/>
      <c r="I226" s="152"/>
      <c r="J226" s="152"/>
      <c r="K226" s="152"/>
      <c r="L226" s="152"/>
      <c r="M226" s="152"/>
      <c r="N226" s="152"/>
      <c r="O226" s="152"/>
      <c r="P226" s="153"/>
      <c r="Q226" s="153"/>
      <c r="R226" s="156">
        <f t="shared" si="170"/>
        <v>0</v>
      </c>
      <c r="S226" s="156">
        <f t="shared" si="171"/>
        <v>0</v>
      </c>
      <c r="U226" s="157">
        <f t="shared" si="178"/>
        <v>0</v>
      </c>
      <c r="W226" s="152"/>
      <c r="X226" s="152"/>
      <c r="Y226" s="152"/>
      <c r="Z226" s="152"/>
      <c r="AA226" s="152"/>
      <c r="AB226" s="152"/>
      <c r="AC226" s="347"/>
      <c r="AD226" s="152"/>
      <c r="AE226" s="152"/>
      <c r="AF226" s="152"/>
      <c r="AG226" s="152"/>
      <c r="AH226" s="152"/>
      <c r="AI226" s="152"/>
      <c r="AJ226" s="347"/>
      <c r="AK226" s="152"/>
      <c r="AL226" s="152"/>
      <c r="AM226" s="295"/>
      <c r="AN226" s="228"/>
      <c r="AO226" s="228"/>
      <c r="AP226" s="228"/>
      <c r="AQ226" s="228"/>
      <c r="AR226" s="228"/>
      <c r="AS226" s="348"/>
      <c r="AT226" s="264">
        <f t="shared" si="174"/>
        <v>0</v>
      </c>
      <c r="AU226" s="259"/>
      <c r="AV226" s="265">
        <f t="shared" si="175"/>
        <v>0</v>
      </c>
      <c r="AX226" s="265">
        <f t="shared" si="179"/>
        <v>0</v>
      </c>
      <c r="AZ226" s="492">
        <f t="shared" si="176"/>
        <v>0</v>
      </c>
      <c r="BB226" s="492">
        <f t="shared" si="177"/>
        <v>0</v>
      </c>
      <c r="BD226" s="265">
        <f t="shared" si="180"/>
        <v>0</v>
      </c>
      <c r="BE226" s="105"/>
      <c r="BF226" s="105"/>
      <c r="BG226" s="105"/>
      <c r="BH226" s="105"/>
      <c r="BI226" s="105"/>
      <c r="BJ226" s="105"/>
    </row>
    <row r="227" spans="2:62" ht="20.100000000000001" hidden="1" customHeight="1" outlineLevel="1">
      <c r="B227" s="100"/>
      <c r="C227" s="908"/>
      <c r="D227" s="909"/>
      <c r="E227" s="909"/>
      <c r="F227" s="910"/>
      <c r="G227" s="890"/>
      <c r="H227" s="891"/>
      <c r="I227" s="152"/>
      <c r="J227" s="152"/>
      <c r="K227" s="152"/>
      <c r="L227" s="152"/>
      <c r="M227" s="152"/>
      <c r="N227" s="152"/>
      <c r="O227" s="152"/>
      <c r="P227" s="153"/>
      <c r="Q227" s="153"/>
      <c r="R227" s="156">
        <f t="shared" si="170"/>
        <v>0</v>
      </c>
      <c r="S227" s="156">
        <f t="shared" si="171"/>
        <v>0</v>
      </c>
      <c r="U227" s="157">
        <f t="shared" si="178"/>
        <v>0</v>
      </c>
      <c r="W227" s="152"/>
      <c r="X227" s="152"/>
      <c r="Y227" s="152"/>
      <c r="Z227" s="152"/>
      <c r="AA227" s="152"/>
      <c r="AB227" s="152"/>
      <c r="AC227" s="347"/>
      <c r="AD227" s="152"/>
      <c r="AE227" s="152"/>
      <c r="AF227" s="152"/>
      <c r="AG227" s="152"/>
      <c r="AH227" s="152"/>
      <c r="AI227" s="152"/>
      <c r="AJ227" s="347"/>
      <c r="AK227" s="152"/>
      <c r="AL227" s="152"/>
      <c r="AM227" s="295"/>
      <c r="AN227" s="228"/>
      <c r="AO227" s="228"/>
      <c r="AP227" s="228"/>
      <c r="AQ227" s="228"/>
      <c r="AR227" s="228"/>
      <c r="AS227" s="348"/>
      <c r="AT227" s="264">
        <f t="shared" si="174"/>
        <v>0</v>
      </c>
      <c r="AU227" s="259"/>
      <c r="AV227" s="265">
        <f t="shared" si="175"/>
        <v>0</v>
      </c>
      <c r="AX227" s="265">
        <f t="shared" si="179"/>
        <v>0</v>
      </c>
      <c r="AZ227" s="492">
        <f t="shared" si="176"/>
        <v>0</v>
      </c>
      <c r="BB227" s="492">
        <f t="shared" si="177"/>
        <v>0</v>
      </c>
      <c r="BD227" s="265">
        <f t="shared" si="180"/>
        <v>0</v>
      </c>
      <c r="BE227" s="105"/>
      <c r="BF227" s="105"/>
      <c r="BG227" s="105"/>
      <c r="BH227" s="105"/>
      <c r="BI227" s="105"/>
      <c r="BJ227" s="105"/>
    </row>
    <row r="228" spans="2:62" ht="20.100000000000001" hidden="1" customHeight="1" outlineLevel="1">
      <c r="B228" s="100"/>
      <c r="C228" s="908"/>
      <c r="D228" s="909"/>
      <c r="E228" s="909"/>
      <c r="F228" s="910"/>
      <c r="G228" s="890"/>
      <c r="H228" s="891"/>
      <c r="I228" s="152"/>
      <c r="J228" s="152"/>
      <c r="K228" s="152"/>
      <c r="L228" s="152"/>
      <c r="M228" s="152"/>
      <c r="N228" s="152"/>
      <c r="O228" s="152"/>
      <c r="P228" s="153"/>
      <c r="Q228" s="153"/>
      <c r="R228" s="156">
        <f t="shared" si="170"/>
        <v>0</v>
      </c>
      <c r="S228" s="156">
        <f t="shared" si="171"/>
        <v>0</v>
      </c>
      <c r="U228" s="157">
        <f t="shared" si="178"/>
        <v>0</v>
      </c>
      <c r="W228" s="152"/>
      <c r="X228" s="152"/>
      <c r="Y228" s="152"/>
      <c r="Z228" s="152"/>
      <c r="AA228" s="152"/>
      <c r="AB228" s="152"/>
      <c r="AC228" s="347"/>
      <c r="AD228" s="152"/>
      <c r="AE228" s="152"/>
      <c r="AF228" s="152"/>
      <c r="AG228" s="152"/>
      <c r="AH228" s="152"/>
      <c r="AI228" s="152"/>
      <c r="AJ228" s="347"/>
      <c r="AK228" s="152"/>
      <c r="AL228" s="152"/>
      <c r="AM228" s="295"/>
      <c r="AN228" s="228"/>
      <c r="AO228" s="228"/>
      <c r="AP228" s="228"/>
      <c r="AQ228" s="228"/>
      <c r="AR228" s="228"/>
      <c r="AS228" s="348"/>
      <c r="AT228" s="264">
        <f t="shared" si="174"/>
        <v>0</v>
      </c>
      <c r="AU228" s="259"/>
      <c r="AV228" s="265">
        <f t="shared" si="175"/>
        <v>0</v>
      </c>
      <c r="AX228" s="265">
        <f t="shared" si="179"/>
        <v>0</v>
      </c>
      <c r="AZ228" s="492">
        <f t="shared" si="176"/>
        <v>0</v>
      </c>
      <c r="BB228" s="492">
        <f t="shared" si="177"/>
        <v>0</v>
      </c>
      <c r="BD228" s="265">
        <f t="shared" si="180"/>
        <v>0</v>
      </c>
      <c r="BE228" s="105"/>
      <c r="BF228" s="105"/>
      <c r="BG228" s="105"/>
      <c r="BH228" s="105"/>
      <c r="BI228" s="105"/>
      <c r="BJ228" s="105"/>
    </row>
    <row r="229" spans="2:62" ht="20.100000000000001" hidden="1" customHeight="1" outlineLevel="1">
      <c r="B229" s="100"/>
      <c r="C229" s="908"/>
      <c r="D229" s="909"/>
      <c r="E229" s="909"/>
      <c r="F229" s="910"/>
      <c r="G229" s="890"/>
      <c r="H229" s="891"/>
      <c r="I229" s="152"/>
      <c r="J229" s="152"/>
      <c r="K229" s="152"/>
      <c r="L229" s="152"/>
      <c r="M229" s="152"/>
      <c r="N229" s="152"/>
      <c r="O229" s="152"/>
      <c r="P229" s="153"/>
      <c r="Q229" s="153"/>
      <c r="R229" s="156">
        <f t="shared" si="170"/>
        <v>0</v>
      </c>
      <c r="S229" s="156">
        <f t="shared" si="171"/>
        <v>0</v>
      </c>
      <c r="U229" s="157">
        <f t="shared" si="178"/>
        <v>0</v>
      </c>
      <c r="W229" s="152"/>
      <c r="X229" s="152"/>
      <c r="Y229" s="152"/>
      <c r="Z229" s="152"/>
      <c r="AA229" s="152"/>
      <c r="AB229" s="152"/>
      <c r="AC229" s="347"/>
      <c r="AD229" s="152"/>
      <c r="AE229" s="152"/>
      <c r="AF229" s="152"/>
      <c r="AG229" s="152"/>
      <c r="AH229" s="152"/>
      <c r="AI229" s="152"/>
      <c r="AJ229" s="347"/>
      <c r="AK229" s="152"/>
      <c r="AL229" s="152"/>
      <c r="AM229" s="295"/>
      <c r="AN229" s="228"/>
      <c r="AO229" s="228"/>
      <c r="AP229" s="228"/>
      <c r="AQ229" s="228"/>
      <c r="AR229" s="228"/>
      <c r="AS229" s="348"/>
      <c r="AT229" s="264">
        <f t="shared" si="174"/>
        <v>0</v>
      </c>
      <c r="AU229" s="259"/>
      <c r="AV229" s="265">
        <f t="shared" si="175"/>
        <v>0</v>
      </c>
      <c r="AX229" s="265">
        <f t="shared" si="179"/>
        <v>0</v>
      </c>
      <c r="AZ229" s="492">
        <f t="shared" si="176"/>
        <v>0</v>
      </c>
      <c r="BB229" s="492">
        <f t="shared" si="177"/>
        <v>0</v>
      </c>
      <c r="BD229" s="265">
        <f t="shared" si="180"/>
        <v>0</v>
      </c>
      <c r="BE229" s="105"/>
      <c r="BF229" s="105"/>
      <c r="BG229" s="105"/>
      <c r="BH229" s="105"/>
      <c r="BI229" s="105"/>
      <c r="BJ229" s="105"/>
    </row>
    <row r="230" spans="2:62" ht="20.100000000000001" hidden="1" customHeight="1" outlineLevel="1">
      <c r="B230" s="100"/>
      <c r="C230" s="908"/>
      <c r="D230" s="909"/>
      <c r="E230" s="909"/>
      <c r="F230" s="910"/>
      <c r="G230" s="890"/>
      <c r="H230" s="891"/>
      <c r="I230" s="152"/>
      <c r="J230" s="152"/>
      <c r="K230" s="152"/>
      <c r="L230" s="152"/>
      <c r="M230" s="152"/>
      <c r="N230" s="152"/>
      <c r="O230" s="152"/>
      <c r="P230" s="153"/>
      <c r="Q230" s="153"/>
      <c r="R230" s="156">
        <f t="shared" si="170"/>
        <v>0</v>
      </c>
      <c r="S230" s="156">
        <f t="shared" si="171"/>
        <v>0</v>
      </c>
      <c r="U230" s="157">
        <f t="shared" si="178"/>
        <v>0</v>
      </c>
      <c r="W230" s="152"/>
      <c r="X230" s="152"/>
      <c r="Y230" s="152"/>
      <c r="Z230" s="152"/>
      <c r="AA230" s="152"/>
      <c r="AB230" s="152"/>
      <c r="AC230" s="347"/>
      <c r="AD230" s="152"/>
      <c r="AE230" s="152"/>
      <c r="AF230" s="152"/>
      <c r="AG230" s="152"/>
      <c r="AH230" s="152"/>
      <c r="AI230" s="152"/>
      <c r="AJ230" s="347"/>
      <c r="AK230" s="152"/>
      <c r="AL230" s="152"/>
      <c r="AM230" s="295"/>
      <c r="AN230" s="228"/>
      <c r="AO230" s="228"/>
      <c r="AP230" s="228"/>
      <c r="AQ230" s="228"/>
      <c r="AR230" s="228"/>
      <c r="AS230" s="348"/>
      <c r="AT230" s="264">
        <f t="shared" si="174"/>
        <v>0</v>
      </c>
      <c r="AU230" s="259"/>
      <c r="AV230" s="265">
        <f t="shared" si="175"/>
        <v>0</v>
      </c>
      <c r="AX230" s="265">
        <f t="shared" si="179"/>
        <v>0</v>
      </c>
      <c r="AZ230" s="492">
        <f t="shared" si="176"/>
        <v>0</v>
      </c>
      <c r="BB230" s="492">
        <f t="shared" si="177"/>
        <v>0</v>
      </c>
      <c r="BD230" s="265">
        <f t="shared" si="180"/>
        <v>0</v>
      </c>
      <c r="BE230" s="105"/>
      <c r="BF230" s="105"/>
      <c r="BG230" s="105"/>
      <c r="BH230" s="105"/>
      <c r="BI230" s="105"/>
      <c r="BJ230" s="105"/>
    </row>
    <row r="231" spans="2:62" ht="20.100000000000001" hidden="1" customHeight="1" outlineLevel="1">
      <c r="B231" s="100"/>
      <c r="C231" s="908"/>
      <c r="D231" s="909"/>
      <c r="E231" s="909"/>
      <c r="F231" s="910"/>
      <c r="G231" s="890"/>
      <c r="H231" s="891"/>
      <c r="I231" s="152"/>
      <c r="J231" s="152"/>
      <c r="K231" s="152"/>
      <c r="L231" s="152"/>
      <c r="M231" s="152"/>
      <c r="N231" s="152"/>
      <c r="O231" s="152"/>
      <c r="P231" s="153"/>
      <c r="Q231" s="153"/>
      <c r="R231" s="156">
        <f t="shared" si="170"/>
        <v>0</v>
      </c>
      <c r="S231" s="156">
        <f t="shared" si="171"/>
        <v>0</v>
      </c>
      <c r="U231" s="157">
        <f t="shared" si="178"/>
        <v>0</v>
      </c>
      <c r="W231" s="152"/>
      <c r="X231" s="152"/>
      <c r="Y231" s="152"/>
      <c r="Z231" s="152"/>
      <c r="AA231" s="152"/>
      <c r="AB231" s="152"/>
      <c r="AC231" s="347"/>
      <c r="AD231" s="152"/>
      <c r="AE231" s="152"/>
      <c r="AF231" s="152"/>
      <c r="AG231" s="152"/>
      <c r="AH231" s="152"/>
      <c r="AI231" s="152"/>
      <c r="AJ231" s="347"/>
      <c r="AK231" s="152"/>
      <c r="AL231" s="152"/>
      <c r="AM231" s="295"/>
      <c r="AN231" s="228"/>
      <c r="AO231" s="228"/>
      <c r="AP231" s="228"/>
      <c r="AQ231" s="228"/>
      <c r="AR231" s="228"/>
      <c r="AS231" s="348"/>
      <c r="AT231" s="264">
        <f t="shared" si="174"/>
        <v>0</v>
      </c>
      <c r="AU231" s="259"/>
      <c r="AV231" s="265">
        <f t="shared" si="175"/>
        <v>0</v>
      </c>
      <c r="AX231" s="265">
        <f t="shared" si="179"/>
        <v>0</v>
      </c>
      <c r="AZ231" s="492">
        <f t="shared" si="176"/>
        <v>0</v>
      </c>
      <c r="BB231" s="492">
        <f t="shared" si="177"/>
        <v>0</v>
      </c>
      <c r="BD231" s="265">
        <f t="shared" si="180"/>
        <v>0</v>
      </c>
      <c r="BE231" s="105"/>
      <c r="BF231" s="105"/>
      <c r="BG231" s="105"/>
      <c r="BH231" s="105"/>
      <c r="BI231" s="105"/>
      <c r="BJ231" s="105"/>
    </row>
    <row r="232" spans="2:62" ht="9.9499999999999993" hidden="1" customHeight="1" outlineLevel="1">
      <c r="B232" s="101"/>
      <c r="C232" s="208"/>
      <c r="D232" s="208"/>
      <c r="E232" s="208"/>
      <c r="F232" s="208"/>
      <c r="G232" s="237"/>
      <c r="H232" s="207"/>
      <c r="I232" s="257"/>
      <c r="J232" s="257"/>
      <c r="K232" s="257"/>
      <c r="L232" s="257"/>
      <c r="M232" s="257"/>
      <c r="N232" s="257"/>
      <c r="O232" s="257"/>
      <c r="P232" s="256"/>
      <c r="Q232" s="102"/>
      <c r="R232" s="102"/>
      <c r="S232" s="102"/>
      <c r="U232" s="98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Z232" s="493"/>
      <c r="BE232" s="105"/>
      <c r="BF232" s="105"/>
      <c r="BG232" s="105"/>
      <c r="BH232" s="105"/>
      <c r="BI232" s="105"/>
      <c r="BJ232" s="105"/>
    </row>
    <row r="233" spans="2:62" ht="20.100000000000001" customHeight="1" collapsed="1">
      <c r="B233" s="8">
        <f>B216+1</f>
        <v>14</v>
      </c>
      <c r="C233" s="916"/>
      <c r="D233" s="917"/>
      <c r="E233" s="917"/>
      <c r="F233" s="918"/>
      <c r="G233" s="429"/>
      <c r="H233" s="206">
        <v>1</v>
      </c>
      <c r="I233" s="642">
        <f t="shared" ref="I233" si="181">$H233*SUM(I234:I248)</f>
        <v>0</v>
      </c>
      <c r="J233" s="643">
        <f t="shared" ref="J233:O233" si="182">$H233*SUM(J234:J248)</f>
        <v>0</v>
      </c>
      <c r="K233" s="644">
        <f t="shared" si="182"/>
        <v>0</v>
      </c>
      <c r="L233" s="645">
        <f t="shared" si="182"/>
        <v>0</v>
      </c>
      <c r="M233" s="645">
        <f t="shared" si="182"/>
        <v>0</v>
      </c>
      <c r="N233" s="644">
        <f t="shared" si="182"/>
        <v>0</v>
      </c>
      <c r="O233" s="642">
        <f t="shared" si="182"/>
        <v>0</v>
      </c>
      <c r="P233" s="209">
        <f t="shared" ref="P233:Q233" si="183">$H233*SUM(P234:P248)</f>
        <v>0</v>
      </c>
      <c r="Q233" s="210">
        <f t="shared" si="183"/>
        <v>0</v>
      </c>
      <c r="R233" s="136">
        <f t="shared" ref="R233:R248" si="184">P233*(1+Gewinn)*(1+SicherheitAngebot)</f>
        <v>0</v>
      </c>
      <c r="S233" s="137">
        <f t="shared" ref="S233:S248" si="185">Q233*(1+MGKZ)*(1+Gewinn)*(1+SicherheitAngebot)</f>
        <v>0</v>
      </c>
      <c r="U233" s="10">
        <f>I233*$I$7+J233*$J$7+K233*$K$7+L233*$L$7+M233*$M$7+N233*$N$7+O233*$O$7+R233+S233</f>
        <v>0</v>
      </c>
      <c r="W233" s="646">
        <f t="shared" ref="W233:AB233" si="186">$H233*SUM(W234:W248)</f>
        <v>0</v>
      </c>
      <c r="X233" s="647">
        <f t="shared" si="186"/>
        <v>0</v>
      </c>
      <c r="Y233" s="648">
        <f t="shared" si="186"/>
        <v>0</v>
      </c>
      <c r="Z233" s="649">
        <f t="shared" si="186"/>
        <v>0</v>
      </c>
      <c r="AA233" s="648">
        <f t="shared" si="186"/>
        <v>0</v>
      </c>
      <c r="AB233" s="646">
        <f t="shared" si="186"/>
        <v>0</v>
      </c>
      <c r="AC233" s="258"/>
      <c r="AD233" s="646">
        <f t="shared" ref="AD233:AM233" si="187">$H233*SUM(AD234:AD248)</f>
        <v>0</v>
      </c>
      <c r="AE233" s="647">
        <f t="shared" si="187"/>
        <v>0</v>
      </c>
      <c r="AF233" s="648">
        <f t="shared" si="187"/>
        <v>0</v>
      </c>
      <c r="AG233" s="649">
        <f t="shared" si="187"/>
        <v>0</v>
      </c>
      <c r="AH233" s="648">
        <f t="shared" si="187"/>
        <v>0</v>
      </c>
      <c r="AI233" s="646">
        <f t="shared" si="187"/>
        <v>0</v>
      </c>
      <c r="AJ233" s="258"/>
      <c r="AK233" s="653">
        <f t="shared" si="187"/>
        <v>0</v>
      </c>
      <c r="AL233" s="653">
        <f t="shared" si="187"/>
        <v>0</v>
      </c>
      <c r="AM233" s="653">
        <f t="shared" si="187"/>
        <v>0</v>
      </c>
      <c r="AN233" s="227">
        <f>$H233*SUM(AN234:AN248)*(1+Gewinn)*(1+SicherheitAngebot)</f>
        <v>0</v>
      </c>
      <c r="AO233" s="227">
        <f>$H233*SUM(AO234:AO248)*(1+Gewinn)*(1+SicherheitAngebot)</f>
        <v>0</v>
      </c>
      <c r="AP233" s="227">
        <f>$H233*SUM(AP234:AP248)*(1+Gewinn)*(1+SicherheitAngebot)</f>
        <v>0</v>
      </c>
      <c r="AQ233" s="227">
        <f>$H233*SUM(AQ234:AQ248)*(1+Gewinn)*(1+SicherheitAngebot)</f>
        <v>0</v>
      </c>
      <c r="AR233" s="227">
        <f>$H233*SUM(AR234:AR248)*(1+Gewinn)*(1+SicherheitAngebot)</f>
        <v>0</v>
      </c>
      <c r="AS233" s="262"/>
      <c r="AT233" s="263">
        <f t="shared" si="174"/>
        <v>0</v>
      </c>
      <c r="AU233" s="259"/>
      <c r="AV233" s="491">
        <f>AK233*$AK$7+AL233*$AL$7+AM233*$AM$7+SUM(AN233:AR233)+AT233/Zuschläge_IBN+AT233</f>
        <v>0</v>
      </c>
      <c r="AX233" s="685">
        <f>U233+AV233</f>
        <v>0</v>
      </c>
      <c r="AZ233" s="490">
        <f>IF(H233&gt;0,U233/(1+SicherheitAngebot)*(1+Sicherheit),0)</f>
        <v>0</v>
      </c>
      <c r="BB233" s="490">
        <f>IF(H233&gt;0,AV233/(1+SicherheitAngebot)*(1+Sicherheit),0)</f>
        <v>0</v>
      </c>
      <c r="BD233" s="490">
        <f>AZ233+BB233</f>
        <v>0</v>
      </c>
      <c r="BE233" s="105"/>
      <c r="BF233" s="105"/>
      <c r="BG233" s="105"/>
      <c r="BH233" s="105"/>
      <c r="BI233" s="105"/>
      <c r="BJ233" s="105"/>
    </row>
    <row r="234" spans="2:62" ht="20.100000000000001" hidden="1" customHeight="1" outlineLevel="1">
      <c r="B234" s="99"/>
      <c r="C234" s="908"/>
      <c r="D234" s="909"/>
      <c r="E234" s="909"/>
      <c r="F234" s="910"/>
      <c r="G234" s="890"/>
      <c r="H234" s="901"/>
      <c r="I234" s="152"/>
      <c r="J234" s="152"/>
      <c r="K234" s="152"/>
      <c r="L234" s="152"/>
      <c r="M234" s="152"/>
      <c r="N234" s="152"/>
      <c r="O234" s="152"/>
      <c r="P234" s="153"/>
      <c r="Q234" s="153"/>
      <c r="R234" s="156">
        <f t="shared" si="184"/>
        <v>0</v>
      </c>
      <c r="S234" s="156">
        <f t="shared" si="185"/>
        <v>0</v>
      </c>
      <c r="U234" s="157">
        <f>I234*$I$7+J234*$J$7+K234*$K$7+L234*$L$7+M234*$M$7+N234*$N$7+O234*$O$7+R234+S234</f>
        <v>0</v>
      </c>
      <c r="W234" s="152"/>
      <c r="X234" s="152"/>
      <c r="Y234" s="152"/>
      <c r="Z234" s="152"/>
      <c r="AA234" s="152"/>
      <c r="AB234" s="152"/>
      <c r="AC234" s="347"/>
      <c r="AD234" s="152"/>
      <c r="AE234" s="152"/>
      <c r="AF234" s="152"/>
      <c r="AG234" s="152"/>
      <c r="AH234" s="152"/>
      <c r="AI234" s="152"/>
      <c r="AJ234" s="347"/>
      <c r="AK234" s="152"/>
      <c r="AL234" s="152"/>
      <c r="AM234" s="295"/>
      <c r="AN234" s="228"/>
      <c r="AO234" s="228"/>
      <c r="AP234" s="228"/>
      <c r="AQ234" s="228"/>
      <c r="AR234" s="228"/>
      <c r="AS234" s="348"/>
      <c r="AT234" s="264">
        <f t="shared" si="174"/>
        <v>0</v>
      </c>
      <c r="AU234" s="259"/>
      <c r="AV234" s="265">
        <f t="shared" ref="AV234:AV248" si="188">AK234*$AK$7+AL234*$AL$7+AM234*$AM$7+SUM(AN234:AR234)*(1+Gewinn)*(1+SicherheitAngebot)+AT234/Zuschläge_IBN+AT234</f>
        <v>0</v>
      </c>
      <c r="AX234" s="265">
        <f>U234+AV234</f>
        <v>0</v>
      </c>
      <c r="AZ234" s="492">
        <f t="shared" ref="AZ234:AZ248" si="189">U234/(1+SicherheitAngebot)*(1+Sicherheit)</f>
        <v>0</v>
      </c>
      <c r="BB234" s="492">
        <f t="shared" ref="BB234:BB248" si="190">AV234/(1+SicherheitAngebot)*(1+Sicherheit)</f>
        <v>0</v>
      </c>
      <c r="BD234" s="265">
        <f>AZ234+BB234</f>
        <v>0</v>
      </c>
      <c r="BE234" s="105"/>
      <c r="BF234" s="105"/>
      <c r="BG234" s="105"/>
      <c r="BH234" s="105"/>
      <c r="BI234" s="105"/>
      <c r="BJ234" s="105"/>
    </row>
    <row r="235" spans="2:62" ht="20.100000000000001" hidden="1" customHeight="1" outlineLevel="1">
      <c r="B235" s="100"/>
      <c r="C235" s="908"/>
      <c r="D235" s="909"/>
      <c r="E235" s="909"/>
      <c r="F235" s="910"/>
      <c r="G235" s="890"/>
      <c r="H235" s="891"/>
      <c r="I235" s="152"/>
      <c r="J235" s="152"/>
      <c r="K235" s="152"/>
      <c r="L235" s="152"/>
      <c r="M235" s="152"/>
      <c r="N235" s="152"/>
      <c r="O235" s="152"/>
      <c r="P235" s="153"/>
      <c r="Q235" s="153"/>
      <c r="R235" s="156">
        <f t="shared" si="184"/>
        <v>0</v>
      </c>
      <c r="S235" s="156">
        <f t="shared" si="185"/>
        <v>0</v>
      </c>
      <c r="U235" s="157">
        <f t="shared" ref="U235:U248" si="191">I235*$I$7+J235*$J$7+K235*$K$7+L235*$L$7+M235*$M$7+N235*$N$7+O235*$O$7+R235+S235</f>
        <v>0</v>
      </c>
      <c r="W235" s="152"/>
      <c r="X235" s="152"/>
      <c r="Y235" s="152"/>
      <c r="Z235" s="152"/>
      <c r="AA235" s="152"/>
      <c r="AB235" s="152"/>
      <c r="AC235" s="347"/>
      <c r="AD235" s="152"/>
      <c r="AE235" s="152"/>
      <c r="AF235" s="152"/>
      <c r="AG235" s="152"/>
      <c r="AH235" s="152"/>
      <c r="AI235" s="152"/>
      <c r="AJ235" s="347"/>
      <c r="AK235" s="152"/>
      <c r="AL235" s="152"/>
      <c r="AM235" s="295"/>
      <c r="AN235" s="228"/>
      <c r="AO235" s="228"/>
      <c r="AP235" s="228"/>
      <c r="AQ235" s="228"/>
      <c r="AR235" s="228"/>
      <c r="AS235" s="348"/>
      <c r="AT235" s="264">
        <f t="shared" si="174"/>
        <v>0</v>
      </c>
      <c r="AU235" s="259"/>
      <c r="AV235" s="265">
        <f t="shared" si="188"/>
        <v>0</v>
      </c>
      <c r="AX235" s="265">
        <f t="shared" ref="AX235:AX248" si="192">U235+AV235</f>
        <v>0</v>
      </c>
      <c r="AZ235" s="492">
        <f t="shared" si="189"/>
        <v>0</v>
      </c>
      <c r="BB235" s="492">
        <f t="shared" si="190"/>
        <v>0</v>
      </c>
      <c r="BD235" s="265">
        <f t="shared" ref="BD235:BD248" si="193">AZ235+BB235</f>
        <v>0</v>
      </c>
      <c r="BE235" s="105"/>
      <c r="BF235" s="105"/>
      <c r="BG235" s="105"/>
      <c r="BH235" s="105"/>
      <c r="BI235" s="105"/>
      <c r="BJ235" s="105"/>
    </row>
    <row r="236" spans="2:62" ht="20.100000000000001" hidden="1" customHeight="1" outlineLevel="1">
      <c r="B236" s="100"/>
      <c r="C236" s="908"/>
      <c r="D236" s="909"/>
      <c r="E236" s="909"/>
      <c r="F236" s="910"/>
      <c r="G236" s="890"/>
      <c r="H236" s="891"/>
      <c r="I236" s="152"/>
      <c r="J236" s="152"/>
      <c r="K236" s="152"/>
      <c r="L236" s="152"/>
      <c r="M236" s="152"/>
      <c r="N236" s="152"/>
      <c r="O236" s="152"/>
      <c r="P236" s="153"/>
      <c r="Q236" s="153"/>
      <c r="R236" s="156">
        <f t="shared" si="184"/>
        <v>0</v>
      </c>
      <c r="S236" s="156">
        <f t="shared" si="185"/>
        <v>0</v>
      </c>
      <c r="U236" s="157">
        <f t="shared" si="191"/>
        <v>0</v>
      </c>
      <c r="W236" s="152"/>
      <c r="X236" s="152"/>
      <c r="Y236" s="152"/>
      <c r="Z236" s="152"/>
      <c r="AA236" s="152"/>
      <c r="AB236" s="152"/>
      <c r="AC236" s="347"/>
      <c r="AD236" s="152"/>
      <c r="AE236" s="152"/>
      <c r="AF236" s="152"/>
      <c r="AG236" s="152"/>
      <c r="AH236" s="152"/>
      <c r="AI236" s="152"/>
      <c r="AJ236" s="347"/>
      <c r="AK236" s="152"/>
      <c r="AL236" s="152"/>
      <c r="AM236" s="295"/>
      <c r="AN236" s="228"/>
      <c r="AO236" s="228"/>
      <c r="AP236" s="228"/>
      <c r="AQ236" s="228"/>
      <c r="AR236" s="228"/>
      <c r="AS236" s="348"/>
      <c r="AT236" s="264">
        <f t="shared" si="174"/>
        <v>0</v>
      </c>
      <c r="AU236" s="259"/>
      <c r="AV236" s="265">
        <f t="shared" si="188"/>
        <v>0</v>
      </c>
      <c r="AX236" s="265">
        <f t="shared" si="192"/>
        <v>0</v>
      </c>
      <c r="AZ236" s="492">
        <f t="shared" si="189"/>
        <v>0</v>
      </c>
      <c r="BB236" s="492">
        <f t="shared" si="190"/>
        <v>0</v>
      </c>
      <c r="BD236" s="265">
        <f t="shared" si="193"/>
        <v>0</v>
      </c>
      <c r="BE236" s="105"/>
      <c r="BF236" s="105"/>
      <c r="BG236" s="105"/>
      <c r="BH236" s="105"/>
      <c r="BI236" s="105"/>
      <c r="BJ236" s="105"/>
    </row>
    <row r="237" spans="2:62" ht="20.100000000000001" hidden="1" customHeight="1" outlineLevel="1">
      <c r="B237" s="100"/>
      <c r="C237" s="908"/>
      <c r="D237" s="909"/>
      <c r="E237" s="909"/>
      <c r="F237" s="910"/>
      <c r="G237" s="890"/>
      <c r="H237" s="891"/>
      <c r="I237" s="152"/>
      <c r="J237" s="152"/>
      <c r="K237" s="152"/>
      <c r="L237" s="152"/>
      <c r="M237" s="152"/>
      <c r="N237" s="152"/>
      <c r="O237" s="152"/>
      <c r="P237" s="153"/>
      <c r="Q237" s="153"/>
      <c r="R237" s="156">
        <f t="shared" si="184"/>
        <v>0</v>
      </c>
      <c r="S237" s="156">
        <f t="shared" si="185"/>
        <v>0</v>
      </c>
      <c r="U237" s="157">
        <f t="shared" si="191"/>
        <v>0</v>
      </c>
      <c r="W237" s="152"/>
      <c r="X237" s="152"/>
      <c r="Y237" s="152"/>
      <c r="Z237" s="152"/>
      <c r="AA237" s="152"/>
      <c r="AB237" s="152"/>
      <c r="AC237" s="347"/>
      <c r="AD237" s="152"/>
      <c r="AE237" s="152"/>
      <c r="AF237" s="152"/>
      <c r="AG237" s="152"/>
      <c r="AH237" s="152"/>
      <c r="AI237" s="152"/>
      <c r="AJ237" s="347"/>
      <c r="AK237" s="152"/>
      <c r="AL237" s="152"/>
      <c r="AM237" s="295"/>
      <c r="AN237" s="228"/>
      <c r="AO237" s="228"/>
      <c r="AP237" s="228"/>
      <c r="AQ237" s="228"/>
      <c r="AR237" s="228"/>
      <c r="AS237" s="348"/>
      <c r="AT237" s="264">
        <f t="shared" si="174"/>
        <v>0</v>
      </c>
      <c r="AU237" s="259"/>
      <c r="AV237" s="265">
        <f t="shared" si="188"/>
        <v>0</v>
      </c>
      <c r="AX237" s="265">
        <f t="shared" si="192"/>
        <v>0</v>
      </c>
      <c r="AZ237" s="492">
        <f t="shared" si="189"/>
        <v>0</v>
      </c>
      <c r="BB237" s="492">
        <f t="shared" si="190"/>
        <v>0</v>
      </c>
      <c r="BD237" s="265">
        <f t="shared" si="193"/>
        <v>0</v>
      </c>
      <c r="BE237" s="105"/>
      <c r="BF237" s="105"/>
      <c r="BG237" s="105"/>
      <c r="BH237" s="105"/>
      <c r="BI237" s="105"/>
      <c r="BJ237" s="105"/>
    </row>
    <row r="238" spans="2:62" ht="20.100000000000001" hidden="1" customHeight="1" outlineLevel="1">
      <c r="B238" s="100"/>
      <c r="C238" s="908"/>
      <c r="D238" s="909"/>
      <c r="E238" s="909"/>
      <c r="F238" s="910"/>
      <c r="G238" s="890"/>
      <c r="H238" s="891"/>
      <c r="I238" s="152"/>
      <c r="J238" s="152"/>
      <c r="K238" s="152"/>
      <c r="L238" s="152"/>
      <c r="M238" s="152"/>
      <c r="N238" s="152"/>
      <c r="O238" s="152"/>
      <c r="P238" s="153"/>
      <c r="Q238" s="153"/>
      <c r="R238" s="156">
        <f t="shared" si="184"/>
        <v>0</v>
      </c>
      <c r="S238" s="156">
        <f t="shared" si="185"/>
        <v>0</v>
      </c>
      <c r="U238" s="157">
        <f t="shared" si="191"/>
        <v>0</v>
      </c>
      <c r="W238" s="152"/>
      <c r="X238" s="152"/>
      <c r="Y238" s="152"/>
      <c r="Z238" s="152"/>
      <c r="AA238" s="152"/>
      <c r="AB238" s="152"/>
      <c r="AC238" s="347"/>
      <c r="AD238" s="152"/>
      <c r="AE238" s="152"/>
      <c r="AF238" s="152"/>
      <c r="AG238" s="152"/>
      <c r="AH238" s="152"/>
      <c r="AI238" s="152"/>
      <c r="AJ238" s="347"/>
      <c r="AK238" s="152"/>
      <c r="AL238" s="152"/>
      <c r="AM238" s="295"/>
      <c r="AN238" s="228"/>
      <c r="AO238" s="228"/>
      <c r="AP238" s="228"/>
      <c r="AQ238" s="228"/>
      <c r="AR238" s="228"/>
      <c r="AS238" s="348"/>
      <c r="AT238" s="264">
        <f t="shared" si="174"/>
        <v>0</v>
      </c>
      <c r="AU238" s="259"/>
      <c r="AV238" s="265">
        <f t="shared" si="188"/>
        <v>0</v>
      </c>
      <c r="AX238" s="265">
        <f t="shared" si="192"/>
        <v>0</v>
      </c>
      <c r="AZ238" s="492">
        <f t="shared" si="189"/>
        <v>0</v>
      </c>
      <c r="BB238" s="492">
        <f t="shared" si="190"/>
        <v>0</v>
      </c>
      <c r="BD238" s="265">
        <f t="shared" si="193"/>
        <v>0</v>
      </c>
      <c r="BE238" s="105"/>
      <c r="BF238" s="105"/>
      <c r="BG238" s="105"/>
      <c r="BH238" s="105"/>
      <c r="BI238" s="105"/>
      <c r="BJ238" s="105"/>
    </row>
    <row r="239" spans="2:62" ht="20.100000000000001" hidden="1" customHeight="1" outlineLevel="1">
      <c r="B239" s="100"/>
      <c r="C239" s="908"/>
      <c r="D239" s="909"/>
      <c r="E239" s="909"/>
      <c r="F239" s="910"/>
      <c r="G239" s="890"/>
      <c r="H239" s="891"/>
      <c r="I239" s="152"/>
      <c r="J239" s="152"/>
      <c r="K239" s="152"/>
      <c r="L239" s="152"/>
      <c r="M239" s="152"/>
      <c r="N239" s="152"/>
      <c r="O239" s="152"/>
      <c r="P239" s="153"/>
      <c r="Q239" s="153"/>
      <c r="R239" s="156">
        <f t="shared" si="184"/>
        <v>0</v>
      </c>
      <c r="S239" s="156">
        <f t="shared" si="185"/>
        <v>0</v>
      </c>
      <c r="U239" s="157">
        <f t="shared" si="191"/>
        <v>0</v>
      </c>
      <c r="W239" s="152"/>
      <c r="X239" s="152"/>
      <c r="Y239" s="152"/>
      <c r="Z239" s="152"/>
      <c r="AA239" s="152"/>
      <c r="AB239" s="152"/>
      <c r="AC239" s="347"/>
      <c r="AD239" s="152"/>
      <c r="AE239" s="152"/>
      <c r="AF239" s="152"/>
      <c r="AG239" s="152"/>
      <c r="AH239" s="152"/>
      <c r="AI239" s="152"/>
      <c r="AJ239" s="347"/>
      <c r="AK239" s="152"/>
      <c r="AL239" s="152"/>
      <c r="AM239" s="295"/>
      <c r="AN239" s="228"/>
      <c r="AO239" s="228"/>
      <c r="AP239" s="228"/>
      <c r="AQ239" s="228"/>
      <c r="AR239" s="228"/>
      <c r="AS239" s="348"/>
      <c r="AT239" s="264">
        <f t="shared" si="174"/>
        <v>0</v>
      </c>
      <c r="AU239" s="259"/>
      <c r="AV239" s="265">
        <f t="shared" si="188"/>
        <v>0</v>
      </c>
      <c r="AX239" s="265">
        <f t="shared" si="192"/>
        <v>0</v>
      </c>
      <c r="AZ239" s="492">
        <f t="shared" si="189"/>
        <v>0</v>
      </c>
      <c r="BB239" s="492">
        <f t="shared" si="190"/>
        <v>0</v>
      </c>
      <c r="BD239" s="265">
        <f t="shared" si="193"/>
        <v>0</v>
      </c>
      <c r="BE239" s="105"/>
      <c r="BF239" s="105"/>
      <c r="BG239" s="105"/>
      <c r="BH239" s="105"/>
      <c r="BI239" s="105"/>
      <c r="BJ239" s="105"/>
    </row>
    <row r="240" spans="2:62" ht="20.100000000000001" hidden="1" customHeight="1" outlineLevel="1">
      <c r="B240" s="100"/>
      <c r="C240" s="908"/>
      <c r="D240" s="909"/>
      <c r="E240" s="909"/>
      <c r="F240" s="910"/>
      <c r="G240" s="890"/>
      <c r="H240" s="891"/>
      <c r="I240" s="152"/>
      <c r="J240" s="152"/>
      <c r="K240" s="152"/>
      <c r="L240" s="152"/>
      <c r="M240" s="152"/>
      <c r="N240" s="152"/>
      <c r="O240" s="152"/>
      <c r="P240" s="153"/>
      <c r="Q240" s="153"/>
      <c r="R240" s="156">
        <f t="shared" si="184"/>
        <v>0</v>
      </c>
      <c r="S240" s="156">
        <f t="shared" si="185"/>
        <v>0</v>
      </c>
      <c r="U240" s="157">
        <f t="shared" si="191"/>
        <v>0</v>
      </c>
      <c r="W240" s="152"/>
      <c r="X240" s="152"/>
      <c r="Y240" s="152"/>
      <c r="Z240" s="152"/>
      <c r="AA240" s="152"/>
      <c r="AB240" s="152"/>
      <c r="AC240" s="347"/>
      <c r="AD240" s="152"/>
      <c r="AE240" s="152"/>
      <c r="AF240" s="152"/>
      <c r="AG240" s="152"/>
      <c r="AH240" s="152"/>
      <c r="AI240" s="152"/>
      <c r="AJ240" s="347"/>
      <c r="AK240" s="152"/>
      <c r="AL240" s="152"/>
      <c r="AM240" s="295"/>
      <c r="AN240" s="228"/>
      <c r="AO240" s="228"/>
      <c r="AP240" s="228"/>
      <c r="AQ240" s="228"/>
      <c r="AR240" s="228"/>
      <c r="AS240" s="348"/>
      <c r="AT240" s="264">
        <f t="shared" si="174"/>
        <v>0</v>
      </c>
      <c r="AU240" s="259"/>
      <c r="AV240" s="265">
        <f t="shared" si="188"/>
        <v>0</v>
      </c>
      <c r="AX240" s="265">
        <f t="shared" si="192"/>
        <v>0</v>
      </c>
      <c r="AZ240" s="492">
        <f t="shared" si="189"/>
        <v>0</v>
      </c>
      <c r="BB240" s="492">
        <f t="shared" si="190"/>
        <v>0</v>
      </c>
      <c r="BD240" s="265">
        <f t="shared" si="193"/>
        <v>0</v>
      </c>
      <c r="BE240" s="105"/>
      <c r="BF240" s="105"/>
      <c r="BG240" s="105"/>
      <c r="BH240" s="105"/>
      <c r="BI240" s="105"/>
      <c r="BJ240" s="105"/>
    </row>
    <row r="241" spans="2:62" ht="20.100000000000001" hidden="1" customHeight="1" outlineLevel="1">
      <c r="B241" s="100"/>
      <c r="C241" s="908"/>
      <c r="D241" s="909"/>
      <c r="E241" s="909"/>
      <c r="F241" s="910"/>
      <c r="G241" s="890"/>
      <c r="H241" s="891"/>
      <c r="I241" s="152"/>
      <c r="J241" s="152"/>
      <c r="K241" s="152"/>
      <c r="L241" s="152"/>
      <c r="M241" s="152"/>
      <c r="N241" s="152"/>
      <c r="O241" s="152"/>
      <c r="P241" s="153"/>
      <c r="Q241" s="153"/>
      <c r="R241" s="156">
        <f t="shared" si="184"/>
        <v>0</v>
      </c>
      <c r="S241" s="156">
        <f t="shared" si="185"/>
        <v>0</v>
      </c>
      <c r="U241" s="157">
        <f t="shared" si="191"/>
        <v>0</v>
      </c>
      <c r="W241" s="152"/>
      <c r="X241" s="152"/>
      <c r="Y241" s="152"/>
      <c r="Z241" s="152"/>
      <c r="AA241" s="152"/>
      <c r="AB241" s="152"/>
      <c r="AC241" s="347"/>
      <c r="AD241" s="152"/>
      <c r="AE241" s="152"/>
      <c r="AF241" s="152"/>
      <c r="AG241" s="152"/>
      <c r="AH241" s="152"/>
      <c r="AI241" s="152"/>
      <c r="AJ241" s="347"/>
      <c r="AK241" s="152"/>
      <c r="AL241" s="152"/>
      <c r="AM241" s="295"/>
      <c r="AN241" s="228"/>
      <c r="AO241" s="228"/>
      <c r="AP241" s="228"/>
      <c r="AQ241" s="228"/>
      <c r="AR241" s="228"/>
      <c r="AS241" s="348"/>
      <c r="AT241" s="264">
        <f t="shared" si="174"/>
        <v>0</v>
      </c>
      <c r="AU241" s="259"/>
      <c r="AV241" s="265">
        <f t="shared" si="188"/>
        <v>0</v>
      </c>
      <c r="AX241" s="265">
        <f t="shared" si="192"/>
        <v>0</v>
      </c>
      <c r="AZ241" s="492">
        <f t="shared" si="189"/>
        <v>0</v>
      </c>
      <c r="BB241" s="492">
        <f t="shared" si="190"/>
        <v>0</v>
      </c>
      <c r="BD241" s="265">
        <f t="shared" si="193"/>
        <v>0</v>
      </c>
      <c r="BE241" s="105"/>
      <c r="BF241" s="105"/>
      <c r="BG241" s="105"/>
      <c r="BH241" s="105"/>
      <c r="BI241" s="105"/>
      <c r="BJ241" s="105"/>
    </row>
    <row r="242" spans="2:62" ht="20.100000000000001" hidden="1" customHeight="1" outlineLevel="1">
      <c r="B242" s="100"/>
      <c r="C242" s="908"/>
      <c r="D242" s="909"/>
      <c r="E242" s="909"/>
      <c r="F242" s="910"/>
      <c r="G242" s="890"/>
      <c r="H242" s="891"/>
      <c r="I242" s="152"/>
      <c r="J242" s="152"/>
      <c r="K242" s="152"/>
      <c r="L242" s="152"/>
      <c r="M242" s="152"/>
      <c r="N242" s="152"/>
      <c r="O242" s="152"/>
      <c r="P242" s="153"/>
      <c r="Q242" s="153"/>
      <c r="R242" s="156">
        <f t="shared" si="184"/>
        <v>0</v>
      </c>
      <c r="S242" s="156">
        <f t="shared" si="185"/>
        <v>0</v>
      </c>
      <c r="U242" s="157">
        <f t="shared" si="191"/>
        <v>0</v>
      </c>
      <c r="W242" s="152"/>
      <c r="X242" s="152"/>
      <c r="Y242" s="152"/>
      <c r="Z242" s="152"/>
      <c r="AA242" s="152"/>
      <c r="AB242" s="152"/>
      <c r="AC242" s="347"/>
      <c r="AD242" s="152"/>
      <c r="AE242" s="152"/>
      <c r="AF242" s="152"/>
      <c r="AG242" s="152"/>
      <c r="AH242" s="152"/>
      <c r="AI242" s="152"/>
      <c r="AJ242" s="347"/>
      <c r="AK242" s="152"/>
      <c r="AL242" s="152"/>
      <c r="AM242" s="295"/>
      <c r="AN242" s="228"/>
      <c r="AO242" s="228"/>
      <c r="AP242" s="228"/>
      <c r="AQ242" s="228"/>
      <c r="AR242" s="228"/>
      <c r="AS242" s="348"/>
      <c r="AT242" s="264">
        <f t="shared" si="174"/>
        <v>0</v>
      </c>
      <c r="AU242" s="259"/>
      <c r="AV242" s="265">
        <f t="shared" si="188"/>
        <v>0</v>
      </c>
      <c r="AX242" s="265">
        <f t="shared" si="192"/>
        <v>0</v>
      </c>
      <c r="AZ242" s="492">
        <f t="shared" si="189"/>
        <v>0</v>
      </c>
      <c r="BB242" s="492">
        <f t="shared" si="190"/>
        <v>0</v>
      </c>
      <c r="BD242" s="265">
        <f t="shared" si="193"/>
        <v>0</v>
      </c>
      <c r="BE242" s="105"/>
      <c r="BF242" s="105"/>
      <c r="BG242" s="105"/>
      <c r="BH242" s="105"/>
      <c r="BI242" s="105"/>
      <c r="BJ242" s="105"/>
    </row>
    <row r="243" spans="2:62" ht="20.100000000000001" hidden="1" customHeight="1" outlineLevel="1">
      <c r="B243" s="100"/>
      <c r="C243" s="908"/>
      <c r="D243" s="909"/>
      <c r="E243" s="909"/>
      <c r="F243" s="910"/>
      <c r="G243" s="890"/>
      <c r="H243" s="891"/>
      <c r="I243" s="152"/>
      <c r="J243" s="152"/>
      <c r="K243" s="152"/>
      <c r="L243" s="152"/>
      <c r="M243" s="152"/>
      <c r="N243" s="152"/>
      <c r="O243" s="152"/>
      <c r="P243" s="153"/>
      <c r="Q243" s="153"/>
      <c r="R243" s="156">
        <f t="shared" si="184"/>
        <v>0</v>
      </c>
      <c r="S243" s="156">
        <f t="shared" si="185"/>
        <v>0</v>
      </c>
      <c r="U243" s="157">
        <f t="shared" si="191"/>
        <v>0</v>
      </c>
      <c r="W243" s="152"/>
      <c r="X243" s="152"/>
      <c r="Y243" s="152"/>
      <c r="Z243" s="152"/>
      <c r="AA243" s="152"/>
      <c r="AB243" s="152"/>
      <c r="AC243" s="347"/>
      <c r="AD243" s="152"/>
      <c r="AE243" s="152"/>
      <c r="AF243" s="152"/>
      <c r="AG243" s="152"/>
      <c r="AH243" s="152"/>
      <c r="AI243" s="152"/>
      <c r="AJ243" s="347"/>
      <c r="AK243" s="152"/>
      <c r="AL243" s="152"/>
      <c r="AM243" s="295"/>
      <c r="AN243" s="228"/>
      <c r="AO243" s="228"/>
      <c r="AP243" s="228"/>
      <c r="AQ243" s="228"/>
      <c r="AR243" s="228"/>
      <c r="AS243" s="348"/>
      <c r="AT243" s="264">
        <f t="shared" si="174"/>
        <v>0</v>
      </c>
      <c r="AU243" s="259"/>
      <c r="AV243" s="265">
        <f t="shared" si="188"/>
        <v>0</v>
      </c>
      <c r="AX243" s="265">
        <f t="shared" si="192"/>
        <v>0</v>
      </c>
      <c r="AZ243" s="492">
        <f t="shared" si="189"/>
        <v>0</v>
      </c>
      <c r="BB243" s="492">
        <f t="shared" si="190"/>
        <v>0</v>
      </c>
      <c r="BD243" s="265">
        <f t="shared" si="193"/>
        <v>0</v>
      </c>
      <c r="BE243" s="105"/>
      <c r="BF243" s="105"/>
      <c r="BG243" s="105"/>
      <c r="BH243" s="105"/>
      <c r="BI243" s="105"/>
      <c r="BJ243" s="105"/>
    </row>
    <row r="244" spans="2:62" ht="20.100000000000001" hidden="1" customHeight="1" outlineLevel="1">
      <c r="B244" s="100"/>
      <c r="C244" s="908"/>
      <c r="D244" s="909"/>
      <c r="E244" s="909"/>
      <c r="F244" s="910"/>
      <c r="G244" s="890"/>
      <c r="H244" s="891"/>
      <c r="I244" s="152"/>
      <c r="J244" s="152"/>
      <c r="K244" s="152"/>
      <c r="L244" s="152"/>
      <c r="M244" s="152"/>
      <c r="N244" s="152"/>
      <c r="O244" s="152"/>
      <c r="P244" s="153"/>
      <c r="Q244" s="153"/>
      <c r="R244" s="156">
        <f t="shared" si="184"/>
        <v>0</v>
      </c>
      <c r="S244" s="156">
        <f t="shared" si="185"/>
        <v>0</v>
      </c>
      <c r="U244" s="157">
        <f t="shared" si="191"/>
        <v>0</v>
      </c>
      <c r="W244" s="152"/>
      <c r="X244" s="152"/>
      <c r="Y244" s="152"/>
      <c r="Z244" s="152"/>
      <c r="AA244" s="152"/>
      <c r="AB244" s="152"/>
      <c r="AC244" s="347"/>
      <c r="AD244" s="152"/>
      <c r="AE244" s="152"/>
      <c r="AF244" s="152"/>
      <c r="AG244" s="152"/>
      <c r="AH244" s="152"/>
      <c r="AI244" s="152"/>
      <c r="AJ244" s="347"/>
      <c r="AK244" s="152"/>
      <c r="AL244" s="152"/>
      <c r="AM244" s="295"/>
      <c r="AN244" s="228"/>
      <c r="AO244" s="228"/>
      <c r="AP244" s="228"/>
      <c r="AQ244" s="228"/>
      <c r="AR244" s="228"/>
      <c r="AS244" s="348"/>
      <c r="AT244" s="264">
        <f t="shared" si="174"/>
        <v>0</v>
      </c>
      <c r="AU244" s="259"/>
      <c r="AV244" s="265">
        <f t="shared" si="188"/>
        <v>0</v>
      </c>
      <c r="AX244" s="265">
        <f t="shared" si="192"/>
        <v>0</v>
      </c>
      <c r="AZ244" s="492">
        <f t="shared" si="189"/>
        <v>0</v>
      </c>
      <c r="BB244" s="492">
        <f t="shared" si="190"/>
        <v>0</v>
      </c>
      <c r="BD244" s="265">
        <f t="shared" si="193"/>
        <v>0</v>
      </c>
      <c r="BE244" s="105"/>
      <c r="BF244" s="105"/>
      <c r="BG244" s="105"/>
      <c r="BH244" s="105"/>
      <c r="BI244" s="105"/>
      <c r="BJ244" s="105"/>
    </row>
    <row r="245" spans="2:62" ht="20.100000000000001" hidden="1" customHeight="1" outlineLevel="1">
      <c r="B245" s="100"/>
      <c r="C245" s="908"/>
      <c r="D245" s="909"/>
      <c r="E245" s="909"/>
      <c r="F245" s="910"/>
      <c r="G245" s="890"/>
      <c r="H245" s="891"/>
      <c r="I245" s="152"/>
      <c r="J245" s="152"/>
      <c r="K245" s="152"/>
      <c r="L245" s="152"/>
      <c r="M245" s="152"/>
      <c r="N245" s="152"/>
      <c r="O245" s="152"/>
      <c r="P245" s="153"/>
      <c r="Q245" s="153"/>
      <c r="R245" s="156">
        <f t="shared" si="184"/>
        <v>0</v>
      </c>
      <c r="S245" s="156">
        <f t="shared" si="185"/>
        <v>0</v>
      </c>
      <c r="U245" s="157">
        <f t="shared" si="191"/>
        <v>0</v>
      </c>
      <c r="W245" s="152"/>
      <c r="X245" s="152"/>
      <c r="Y245" s="152"/>
      <c r="Z245" s="152"/>
      <c r="AA245" s="152"/>
      <c r="AB245" s="152"/>
      <c r="AC245" s="347"/>
      <c r="AD245" s="152"/>
      <c r="AE245" s="152"/>
      <c r="AF245" s="152"/>
      <c r="AG245" s="152"/>
      <c r="AH245" s="152"/>
      <c r="AI245" s="152"/>
      <c r="AJ245" s="347"/>
      <c r="AK245" s="152"/>
      <c r="AL245" s="152"/>
      <c r="AM245" s="295"/>
      <c r="AN245" s="228"/>
      <c r="AO245" s="228"/>
      <c r="AP245" s="228"/>
      <c r="AQ245" s="228"/>
      <c r="AR245" s="228"/>
      <c r="AS245" s="348"/>
      <c r="AT245" s="264">
        <f t="shared" si="174"/>
        <v>0</v>
      </c>
      <c r="AU245" s="259"/>
      <c r="AV245" s="265">
        <f t="shared" si="188"/>
        <v>0</v>
      </c>
      <c r="AX245" s="265">
        <f t="shared" si="192"/>
        <v>0</v>
      </c>
      <c r="AZ245" s="492">
        <f t="shared" si="189"/>
        <v>0</v>
      </c>
      <c r="BB245" s="492">
        <f t="shared" si="190"/>
        <v>0</v>
      </c>
      <c r="BD245" s="265">
        <f t="shared" si="193"/>
        <v>0</v>
      </c>
      <c r="BE245" s="105"/>
      <c r="BF245" s="105"/>
      <c r="BG245" s="105"/>
      <c r="BH245" s="105"/>
      <c r="BI245" s="105"/>
      <c r="BJ245" s="105"/>
    </row>
    <row r="246" spans="2:62" ht="20.100000000000001" hidden="1" customHeight="1" outlineLevel="1">
      <c r="B246" s="100"/>
      <c r="C246" s="908"/>
      <c r="D246" s="909"/>
      <c r="E246" s="909"/>
      <c r="F246" s="910"/>
      <c r="G246" s="890"/>
      <c r="H246" s="891"/>
      <c r="I246" s="152"/>
      <c r="J246" s="152"/>
      <c r="K246" s="152"/>
      <c r="L246" s="152"/>
      <c r="M246" s="152"/>
      <c r="N246" s="152"/>
      <c r="O246" s="152"/>
      <c r="P246" s="153"/>
      <c r="Q246" s="153"/>
      <c r="R246" s="156">
        <f t="shared" si="184"/>
        <v>0</v>
      </c>
      <c r="S246" s="156">
        <f t="shared" si="185"/>
        <v>0</v>
      </c>
      <c r="U246" s="157">
        <f t="shared" si="191"/>
        <v>0</v>
      </c>
      <c r="W246" s="152"/>
      <c r="X246" s="152"/>
      <c r="Y246" s="152"/>
      <c r="Z246" s="152"/>
      <c r="AA246" s="152"/>
      <c r="AB246" s="152"/>
      <c r="AC246" s="347"/>
      <c r="AD246" s="152"/>
      <c r="AE246" s="152"/>
      <c r="AF246" s="152"/>
      <c r="AG246" s="152"/>
      <c r="AH246" s="152"/>
      <c r="AI246" s="152"/>
      <c r="AJ246" s="347"/>
      <c r="AK246" s="152"/>
      <c r="AL246" s="152"/>
      <c r="AM246" s="295"/>
      <c r="AN246" s="228"/>
      <c r="AO246" s="228"/>
      <c r="AP246" s="228"/>
      <c r="AQ246" s="228"/>
      <c r="AR246" s="228"/>
      <c r="AS246" s="348"/>
      <c r="AT246" s="264">
        <f t="shared" si="174"/>
        <v>0</v>
      </c>
      <c r="AU246" s="259"/>
      <c r="AV246" s="265">
        <f t="shared" si="188"/>
        <v>0</v>
      </c>
      <c r="AX246" s="265">
        <f t="shared" si="192"/>
        <v>0</v>
      </c>
      <c r="AZ246" s="492">
        <f t="shared" si="189"/>
        <v>0</v>
      </c>
      <c r="BB246" s="492">
        <f t="shared" si="190"/>
        <v>0</v>
      </c>
      <c r="BD246" s="265">
        <f t="shared" si="193"/>
        <v>0</v>
      </c>
      <c r="BE246" s="105"/>
      <c r="BF246" s="105"/>
      <c r="BG246" s="105"/>
      <c r="BH246" s="105"/>
      <c r="BI246" s="105"/>
      <c r="BJ246" s="105"/>
    </row>
    <row r="247" spans="2:62" ht="20.100000000000001" hidden="1" customHeight="1" outlineLevel="1">
      <c r="B247" s="100"/>
      <c r="C247" s="908"/>
      <c r="D247" s="909"/>
      <c r="E247" s="909"/>
      <c r="F247" s="910"/>
      <c r="G247" s="890"/>
      <c r="H247" s="891"/>
      <c r="I247" s="152"/>
      <c r="J247" s="152"/>
      <c r="K247" s="152"/>
      <c r="L247" s="152"/>
      <c r="M247" s="152"/>
      <c r="N247" s="152"/>
      <c r="O247" s="152"/>
      <c r="P247" s="153"/>
      <c r="Q247" s="153"/>
      <c r="R247" s="156">
        <f t="shared" si="184"/>
        <v>0</v>
      </c>
      <c r="S247" s="156">
        <f t="shared" si="185"/>
        <v>0</v>
      </c>
      <c r="U247" s="157">
        <f t="shared" si="191"/>
        <v>0</v>
      </c>
      <c r="W247" s="152"/>
      <c r="X247" s="152"/>
      <c r="Y247" s="152"/>
      <c r="Z247" s="152"/>
      <c r="AA247" s="152"/>
      <c r="AB247" s="152"/>
      <c r="AC247" s="347"/>
      <c r="AD247" s="152"/>
      <c r="AE247" s="152"/>
      <c r="AF247" s="152"/>
      <c r="AG247" s="152"/>
      <c r="AH247" s="152"/>
      <c r="AI247" s="152"/>
      <c r="AJ247" s="347"/>
      <c r="AK247" s="152"/>
      <c r="AL247" s="152"/>
      <c r="AM247" s="295"/>
      <c r="AN247" s="228"/>
      <c r="AO247" s="228"/>
      <c r="AP247" s="228"/>
      <c r="AQ247" s="228"/>
      <c r="AR247" s="228"/>
      <c r="AS247" s="348"/>
      <c r="AT247" s="264">
        <f t="shared" si="174"/>
        <v>0</v>
      </c>
      <c r="AU247" s="259"/>
      <c r="AV247" s="265">
        <f t="shared" si="188"/>
        <v>0</v>
      </c>
      <c r="AX247" s="265">
        <f t="shared" si="192"/>
        <v>0</v>
      </c>
      <c r="AZ247" s="492">
        <f t="shared" si="189"/>
        <v>0</v>
      </c>
      <c r="BB247" s="492">
        <f t="shared" si="190"/>
        <v>0</v>
      </c>
      <c r="BD247" s="265">
        <f t="shared" si="193"/>
        <v>0</v>
      </c>
      <c r="BE247" s="105"/>
      <c r="BF247" s="105"/>
      <c r="BG247" s="105"/>
      <c r="BH247" s="105"/>
      <c r="BI247" s="105"/>
      <c r="BJ247" s="105"/>
    </row>
    <row r="248" spans="2:62" ht="20.100000000000001" hidden="1" customHeight="1" outlineLevel="1">
      <c r="B248" s="100"/>
      <c r="C248" s="908"/>
      <c r="D248" s="909"/>
      <c r="E248" s="909"/>
      <c r="F248" s="910"/>
      <c r="G248" s="890"/>
      <c r="H248" s="891"/>
      <c r="I248" s="152"/>
      <c r="J248" s="152"/>
      <c r="K248" s="152"/>
      <c r="L248" s="152"/>
      <c r="M248" s="152"/>
      <c r="N248" s="152"/>
      <c r="O248" s="152"/>
      <c r="P248" s="153"/>
      <c r="Q248" s="153"/>
      <c r="R248" s="156">
        <f t="shared" si="184"/>
        <v>0</v>
      </c>
      <c r="S248" s="156">
        <f t="shared" si="185"/>
        <v>0</v>
      </c>
      <c r="U248" s="157">
        <f t="shared" si="191"/>
        <v>0</v>
      </c>
      <c r="W248" s="152"/>
      <c r="X248" s="152"/>
      <c r="Y248" s="152"/>
      <c r="Z248" s="152"/>
      <c r="AA248" s="152"/>
      <c r="AB248" s="152"/>
      <c r="AC248" s="347"/>
      <c r="AD248" s="152"/>
      <c r="AE248" s="152"/>
      <c r="AF248" s="152"/>
      <c r="AG248" s="152"/>
      <c r="AH248" s="152"/>
      <c r="AI248" s="152"/>
      <c r="AJ248" s="347"/>
      <c r="AK248" s="152"/>
      <c r="AL248" s="152"/>
      <c r="AM248" s="295"/>
      <c r="AN248" s="228"/>
      <c r="AO248" s="228"/>
      <c r="AP248" s="228"/>
      <c r="AQ248" s="228"/>
      <c r="AR248" s="228"/>
      <c r="AS248" s="348"/>
      <c r="AT248" s="264">
        <f t="shared" si="174"/>
        <v>0</v>
      </c>
      <c r="AU248" s="259"/>
      <c r="AV248" s="265">
        <f t="shared" si="188"/>
        <v>0</v>
      </c>
      <c r="AX248" s="265">
        <f t="shared" si="192"/>
        <v>0</v>
      </c>
      <c r="AZ248" s="492">
        <f t="shared" si="189"/>
        <v>0</v>
      </c>
      <c r="BB248" s="492">
        <f t="shared" si="190"/>
        <v>0</v>
      </c>
      <c r="BD248" s="265">
        <f t="shared" si="193"/>
        <v>0</v>
      </c>
      <c r="BE248" s="105"/>
      <c r="BF248" s="105"/>
      <c r="BG248" s="105"/>
      <c r="BH248" s="105"/>
      <c r="BI248" s="105"/>
      <c r="BJ248" s="105"/>
    </row>
    <row r="249" spans="2:62" ht="9.9499999999999993" hidden="1" customHeight="1" outlineLevel="1">
      <c r="B249" s="101"/>
      <c r="C249" s="208"/>
      <c r="D249" s="208"/>
      <c r="E249" s="208"/>
      <c r="F249" s="208"/>
      <c r="G249" s="237"/>
      <c r="H249" s="207"/>
      <c r="I249" s="257"/>
      <c r="J249" s="257"/>
      <c r="K249" s="257"/>
      <c r="L249" s="257"/>
      <c r="M249" s="257"/>
      <c r="N249" s="257"/>
      <c r="O249" s="257"/>
      <c r="P249" s="256"/>
      <c r="Q249" s="102"/>
      <c r="R249" s="102"/>
      <c r="S249" s="102"/>
      <c r="U249" s="98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Z249" s="493"/>
      <c r="BE249" s="105"/>
      <c r="BF249" s="105"/>
      <c r="BG249" s="105"/>
      <c r="BH249" s="105"/>
      <c r="BI249" s="105"/>
      <c r="BJ249" s="105"/>
    </row>
    <row r="250" spans="2:62" ht="20.100000000000001" customHeight="1" collapsed="1">
      <c r="B250" s="8">
        <f>B233+1</f>
        <v>15</v>
      </c>
      <c r="C250" s="916"/>
      <c r="D250" s="917"/>
      <c r="E250" s="917"/>
      <c r="F250" s="918"/>
      <c r="G250" s="429"/>
      <c r="H250" s="206">
        <v>1</v>
      </c>
      <c r="I250" s="642">
        <f t="shared" ref="I250" si="194">$H250*SUM(I251:I265)</f>
        <v>0</v>
      </c>
      <c r="J250" s="643">
        <f t="shared" ref="J250:O250" si="195">$H250*SUM(J251:J265)</f>
        <v>0</v>
      </c>
      <c r="K250" s="644">
        <f t="shared" si="195"/>
        <v>0</v>
      </c>
      <c r="L250" s="645">
        <f t="shared" si="195"/>
        <v>0</v>
      </c>
      <c r="M250" s="645">
        <f t="shared" si="195"/>
        <v>0</v>
      </c>
      <c r="N250" s="644">
        <f t="shared" si="195"/>
        <v>0</v>
      </c>
      <c r="O250" s="642">
        <f t="shared" si="195"/>
        <v>0</v>
      </c>
      <c r="P250" s="209">
        <f t="shared" ref="P250:Q250" si="196">$H250*SUM(P251:P265)</f>
        <v>0</v>
      </c>
      <c r="Q250" s="210">
        <f t="shared" si="196"/>
        <v>0</v>
      </c>
      <c r="R250" s="136">
        <f t="shared" ref="R250:R265" si="197">P250*(1+Gewinn)*(1+SicherheitAngebot)</f>
        <v>0</v>
      </c>
      <c r="S250" s="137">
        <f t="shared" ref="S250:S265" si="198">Q250*(1+MGKZ)*(1+Gewinn)*(1+SicherheitAngebot)</f>
        <v>0</v>
      </c>
      <c r="U250" s="10">
        <f>I250*$I$7+J250*$J$7+K250*$K$7+L250*$L$7+M250*$M$7+N250*$N$7+O250*$O$7+R250+S250</f>
        <v>0</v>
      </c>
      <c r="W250" s="646">
        <f t="shared" ref="W250:AB250" si="199">$H250*SUM(W251:W265)</f>
        <v>0</v>
      </c>
      <c r="X250" s="647">
        <f t="shared" si="199"/>
        <v>0</v>
      </c>
      <c r="Y250" s="648">
        <f t="shared" si="199"/>
        <v>0</v>
      </c>
      <c r="Z250" s="649">
        <f t="shared" si="199"/>
        <v>0</v>
      </c>
      <c r="AA250" s="648">
        <f t="shared" si="199"/>
        <v>0</v>
      </c>
      <c r="AB250" s="646">
        <f t="shared" si="199"/>
        <v>0</v>
      </c>
      <c r="AC250" s="258"/>
      <c r="AD250" s="646">
        <f t="shared" ref="AD250:AM250" si="200">$H250*SUM(AD251:AD265)</f>
        <v>0</v>
      </c>
      <c r="AE250" s="647">
        <f t="shared" si="200"/>
        <v>0</v>
      </c>
      <c r="AF250" s="648">
        <f t="shared" si="200"/>
        <v>0</v>
      </c>
      <c r="AG250" s="649">
        <f t="shared" si="200"/>
        <v>0</v>
      </c>
      <c r="AH250" s="648">
        <f t="shared" si="200"/>
        <v>0</v>
      </c>
      <c r="AI250" s="646">
        <f t="shared" si="200"/>
        <v>0</v>
      </c>
      <c r="AJ250" s="258"/>
      <c r="AK250" s="653">
        <f t="shared" si="200"/>
        <v>0</v>
      </c>
      <c r="AL250" s="653">
        <f t="shared" si="200"/>
        <v>0</v>
      </c>
      <c r="AM250" s="653">
        <f t="shared" si="200"/>
        <v>0</v>
      </c>
      <c r="AN250" s="227">
        <f>$H250*SUM(AN251:AN265)*(1+Gewinn)*(1+SicherheitAngebot)</f>
        <v>0</v>
      </c>
      <c r="AO250" s="227">
        <f>$H250*SUM(AO251:AO265)*(1+Gewinn)*(1+SicherheitAngebot)</f>
        <v>0</v>
      </c>
      <c r="AP250" s="227">
        <f>$H250*SUM(AP251:AP265)*(1+Gewinn)*(1+SicherheitAngebot)</f>
        <v>0</v>
      </c>
      <c r="AQ250" s="227">
        <f>$H250*SUM(AQ251:AQ265)*(1+Gewinn)*(1+SicherheitAngebot)</f>
        <v>0</v>
      </c>
      <c r="AR250" s="227">
        <f>$H250*SUM(AR251:AR265)*(1+Gewinn)*(1+SicherheitAngebot)</f>
        <v>0</v>
      </c>
      <c r="AS250" s="262"/>
      <c r="AT250" s="263">
        <f t="shared" si="174"/>
        <v>0</v>
      </c>
      <c r="AU250" s="259"/>
      <c r="AV250" s="491">
        <f>AK250*$AK$7+AL250*$AL$7+AM250*$AM$7+SUM(AN250:AR250)+AT250/Zuschläge_IBN+AT250</f>
        <v>0</v>
      </c>
      <c r="AX250" s="685">
        <f>U250+AV250</f>
        <v>0</v>
      </c>
      <c r="AZ250" s="490">
        <f>IF(H250&gt;0,U250/(1+SicherheitAngebot)*(1+Sicherheit),0)</f>
        <v>0</v>
      </c>
      <c r="BB250" s="490">
        <f>IF(H250&gt;0,AV250/(1+SicherheitAngebot)*(1+Sicherheit),0)</f>
        <v>0</v>
      </c>
      <c r="BD250" s="490">
        <f>AZ250+BB250</f>
        <v>0</v>
      </c>
      <c r="BE250" s="105"/>
      <c r="BF250" s="105"/>
      <c r="BG250" s="105"/>
      <c r="BH250" s="105"/>
      <c r="BI250" s="105"/>
      <c r="BJ250" s="105"/>
    </row>
    <row r="251" spans="2:62" ht="20.100000000000001" hidden="1" customHeight="1" outlineLevel="1">
      <c r="B251" s="99"/>
      <c r="C251" s="908"/>
      <c r="D251" s="909"/>
      <c r="E251" s="909"/>
      <c r="F251" s="910"/>
      <c r="G251" s="890"/>
      <c r="H251" s="901"/>
      <c r="I251" s="152"/>
      <c r="J251" s="152"/>
      <c r="K251" s="152"/>
      <c r="L251" s="152"/>
      <c r="M251" s="152"/>
      <c r="N251" s="152"/>
      <c r="O251" s="152"/>
      <c r="P251" s="153"/>
      <c r="Q251" s="153"/>
      <c r="R251" s="156">
        <f t="shared" si="197"/>
        <v>0</v>
      </c>
      <c r="S251" s="156">
        <f t="shared" si="198"/>
        <v>0</v>
      </c>
      <c r="U251" s="157">
        <f>I251*$I$7+J251*$J$7+K251*$K$7+L251*$L$7+M251*$M$7+N251*$N$7+O251*$O$7+R251+S251</f>
        <v>0</v>
      </c>
      <c r="W251" s="152"/>
      <c r="X251" s="152"/>
      <c r="Y251" s="152"/>
      <c r="Z251" s="152"/>
      <c r="AA251" s="152"/>
      <c r="AB251" s="152"/>
      <c r="AC251" s="347"/>
      <c r="AD251" s="152"/>
      <c r="AE251" s="152"/>
      <c r="AF251" s="152"/>
      <c r="AG251" s="152"/>
      <c r="AH251" s="152"/>
      <c r="AI251" s="152"/>
      <c r="AJ251" s="347"/>
      <c r="AK251" s="152"/>
      <c r="AL251" s="152"/>
      <c r="AM251" s="295"/>
      <c r="AN251" s="228"/>
      <c r="AO251" s="228"/>
      <c r="AP251" s="228"/>
      <c r="AQ251" s="228"/>
      <c r="AR251" s="228"/>
      <c r="AS251" s="348"/>
      <c r="AT251" s="264">
        <f t="shared" si="174"/>
        <v>0</v>
      </c>
      <c r="AU251" s="259"/>
      <c r="AV251" s="265">
        <f t="shared" ref="AV251:AV265" si="201">AK251*$AK$7+AL251*$AL$7+AM251*$AM$7+SUM(AN251:AR251)*(1+Gewinn)*(1+SicherheitAngebot)+AT251/Zuschläge_IBN+AT251</f>
        <v>0</v>
      </c>
      <c r="AX251" s="265">
        <f>U251+AV251</f>
        <v>0</v>
      </c>
      <c r="AZ251" s="492">
        <f t="shared" ref="AZ251:AZ265" si="202">U251/(1+SicherheitAngebot)*(1+Sicherheit)</f>
        <v>0</v>
      </c>
      <c r="BB251" s="492">
        <f t="shared" ref="BB251:BB265" si="203">AV251/(1+SicherheitAngebot)*(1+Sicherheit)</f>
        <v>0</v>
      </c>
      <c r="BD251" s="265">
        <f>AZ251+BB251</f>
        <v>0</v>
      </c>
      <c r="BE251" s="105"/>
      <c r="BF251" s="105"/>
      <c r="BG251" s="105"/>
      <c r="BH251" s="105"/>
      <c r="BI251" s="105"/>
      <c r="BJ251" s="105"/>
    </row>
    <row r="252" spans="2:62" ht="20.100000000000001" hidden="1" customHeight="1" outlineLevel="1">
      <c r="B252" s="100"/>
      <c r="C252" s="908"/>
      <c r="D252" s="909"/>
      <c r="E252" s="909"/>
      <c r="F252" s="910"/>
      <c r="G252" s="890"/>
      <c r="H252" s="891"/>
      <c r="I252" s="152"/>
      <c r="J252" s="152"/>
      <c r="K252" s="152"/>
      <c r="L252" s="152"/>
      <c r="M252" s="152"/>
      <c r="N252" s="152"/>
      <c r="O252" s="152"/>
      <c r="P252" s="153"/>
      <c r="Q252" s="153"/>
      <c r="R252" s="156">
        <f t="shared" si="197"/>
        <v>0</v>
      </c>
      <c r="S252" s="156">
        <f t="shared" si="198"/>
        <v>0</v>
      </c>
      <c r="U252" s="157">
        <f t="shared" ref="U252:U265" si="204">I252*$I$7+J252*$J$7+K252*$K$7+L252*$L$7+M252*$M$7+N252*$N$7+O252*$O$7+R252+S252</f>
        <v>0</v>
      </c>
      <c r="W252" s="152"/>
      <c r="X252" s="152"/>
      <c r="Y252" s="152"/>
      <c r="Z252" s="152"/>
      <c r="AA252" s="152"/>
      <c r="AB252" s="152"/>
      <c r="AC252" s="347"/>
      <c r="AD252" s="152"/>
      <c r="AE252" s="152"/>
      <c r="AF252" s="152"/>
      <c r="AG252" s="152"/>
      <c r="AH252" s="152"/>
      <c r="AI252" s="152"/>
      <c r="AJ252" s="347"/>
      <c r="AK252" s="152"/>
      <c r="AL252" s="152"/>
      <c r="AM252" s="295"/>
      <c r="AN252" s="228"/>
      <c r="AO252" s="228"/>
      <c r="AP252" s="228"/>
      <c r="AQ252" s="228"/>
      <c r="AR252" s="228"/>
      <c r="AS252" s="348"/>
      <c r="AT252" s="264">
        <f t="shared" si="174"/>
        <v>0</v>
      </c>
      <c r="AU252" s="259"/>
      <c r="AV252" s="265">
        <f t="shared" si="201"/>
        <v>0</v>
      </c>
      <c r="AX252" s="265">
        <f t="shared" ref="AX252:AX265" si="205">U252+AV252</f>
        <v>0</v>
      </c>
      <c r="AZ252" s="492">
        <f t="shared" si="202"/>
        <v>0</v>
      </c>
      <c r="BB252" s="492">
        <f t="shared" si="203"/>
        <v>0</v>
      </c>
      <c r="BD252" s="265">
        <f t="shared" ref="BD252:BD265" si="206">AZ252+BB252</f>
        <v>0</v>
      </c>
      <c r="BE252" s="105"/>
      <c r="BF252" s="105"/>
      <c r="BG252" s="105"/>
      <c r="BH252" s="105"/>
      <c r="BI252" s="105"/>
      <c r="BJ252" s="105"/>
    </row>
    <row r="253" spans="2:62" ht="20.100000000000001" hidden="1" customHeight="1" outlineLevel="1">
      <c r="B253" s="100"/>
      <c r="C253" s="908"/>
      <c r="D253" s="909"/>
      <c r="E253" s="909"/>
      <c r="F253" s="910"/>
      <c r="G253" s="890"/>
      <c r="H253" s="891"/>
      <c r="I253" s="152"/>
      <c r="J253" s="152"/>
      <c r="K253" s="152"/>
      <c r="L253" s="152"/>
      <c r="M253" s="152"/>
      <c r="N253" s="152"/>
      <c r="O253" s="152"/>
      <c r="P253" s="153"/>
      <c r="Q253" s="153"/>
      <c r="R253" s="156">
        <f t="shared" si="197"/>
        <v>0</v>
      </c>
      <c r="S253" s="156">
        <f t="shared" si="198"/>
        <v>0</v>
      </c>
      <c r="U253" s="157">
        <f t="shared" si="204"/>
        <v>0</v>
      </c>
      <c r="W253" s="152"/>
      <c r="X253" s="152"/>
      <c r="Y253" s="152"/>
      <c r="Z253" s="152"/>
      <c r="AA253" s="152"/>
      <c r="AB253" s="152"/>
      <c r="AC253" s="347"/>
      <c r="AD253" s="152"/>
      <c r="AE253" s="152"/>
      <c r="AF253" s="152"/>
      <c r="AG253" s="152"/>
      <c r="AH253" s="152"/>
      <c r="AI253" s="152"/>
      <c r="AJ253" s="347"/>
      <c r="AK253" s="152"/>
      <c r="AL253" s="152"/>
      <c r="AM253" s="295"/>
      <c r="AN253" s="228"/>
      <c r="AO253" s="228"/>
      <c r="AP253" s="228"/>
      <c r="AQ253" s="228"/>
      <c r="AR253" s="228"/>
      <c r="AS253" s="348"/>
      <c r="AT253" s="264">
        <f t="shared" si="174"/>
        <v>0</v>
      </c>
      <c r="AU253" s="259"/>
      <c r="AV253" s="265">
        <f t="shared" si="201"/>
        <v>0</v>
      </c>
      <c r="AX253" s="265">
        <f t="shared" si="205"/>
        <v>0</v>
      </c>
      <c r="AZ253" s="492">
        <f t="shared" si="202"/>
        <v>0</v>
      </c>
      <c r="BB253" s="492">
        <f t="shared" si="203"/>
        <v>0</v>
      </c>
      <c r="BD253" s="265">
        <f t="shared" si="206"/>
        <v>0</v>
      </c>
      <c r="BE253" s="105"/>
      <c r="BF253" s="105"/>
      <c r="BG253" s="105"/>
      <c r="BH253" s="105"/>
      <c r="BI253" s="105"/>
      <c r="BJ253" s="105"/>
    </row>
    <row r="254" spans="2:62" ht="20.100000000000001" hidden="1" customHeight="1" outlineLevel="1">
      <c r="B254" s="100"/>
      <c r="C254" s="908"/>
      <c r="D254" s="909"/>
      <c r="E254" s="909"/>
      <c r="F254" s="910"/>
      <c r="G254" s="890"/>
      <c r="H254" s="891"/>
      <c r="I254" s="152"/>
      <c r="J254" s="152"/>
      <c r="K254" s="152"/>
      <c r="L254" s="152"/>
      <c r="M254" s="152"/>
      <c r="N254" s="152"/>
      <c r="O254" s="152"/>
      <c r="P254" s="153"/>
      <c r="Q254" s="153"/>
      <c r="R254" s="156">
        <f t="shared" si="197"/>
        <v>0</v>
      </c>
      <c r="S254" s="156">
        <f t="shared" si="198"/>
        <v>0</v>
      </c>
      <c r="U254" s="157">
        <f t="shared" si="204"/>
        <v>0</v>
      </c>
      <c r="W254" s="152"/>
      <c r="X254" s="152"/>
      <c r="Y254" s="152"/>
      <c r="Z254" s="152"/>
      <c r="AA254" s="152"/>
      <c r="AB254" s="152"/>
      <c r="AC254" s="347"/>
      <c r="AD254" s="152"/>
      <c r="AE254" s="152"/>
      <c r="AF254" s="152"/>
      <c r="AG254" s="152"/>
      <c r="AH254" s="152"/>
      <c r="AI254" s="152"/>
      <c r="AJ254" s="347"/>
      <c r="AK254" s="152"/>
      <c r="AL254" s="152"/>
      <c r="AM254" s="295"/>
      <c r="AN254" s="228"/>
      <c r="AO254" s="228"/>
      <c r="AP254" s="228"/>
      <c r="AQ254" s="228"/>
      <c r="AR254" s="228"/>
      <c r="AS254" s="348"/>
      <c r="AT254" s="264">
        <f t="shared" si="174"/>
        <v>0</v>
      </c>
      <c r="AU254" s="259"/>
      <c r="AV254" s="265">
        <f t="shared" si="201"/>
        <v>0</v>
      </c>
      <c r="AX254" s="265">
        <f t="shared" si="205"/>
        <v>0</v>
      </c>
      <c r="AZ254" s="492">
        <f t="shared" si="202"/>
        <v>0</v>
      </c>
      <c r="BB254" s="492">
        <f t="shared" si="203"/>
        <v>0</v>
      </c>
      <c r="BD254" s="265">
        <f t="shared" si="206"/>
        <v>0</v>
      </c>
      <c r="BE254" s="105"/>
      <c r="BF254" s="105"/>
      <c r="BG254" s="105"/>
      <c r="BH254" s="105"/>
      <c r="BI254" s="105"/>
      <c r="BJ254" s="105"/>
    </row>
    <row r="255" spans="2:62" ht="20.100000000000001" hidden="1" customHeight="1" outlineLevel="1">
      <c r="B255" s="100"/>
      <c r="C255" s="908"/>
      <c r="D255" s="909"/>
      <c r="E255" s="909"/>
      <c r="F255" s="910"/>
      <c r="G255" s="890"/>
      <c r="H255" s="891"/>
      <c r="I255" s="152"/>
      <c r="J255" s="152"/>
      <c r="K255" s="152"/>
      <c r="L255" s="152"/>
      <c r="M255" s="152"/>
      <c r="N255" s="152"/>
      <c r="O255" s="152"/>
      <c r="P255" s="153"/>
      <c r="Q255" s="153"/>
      <c r="R255" s="156">
        <f t="shared" si="197"/>
        <v>0</v>
      </c>
      <c r="S255" s="156">
        <f t="shared" si="198"/>
        <v>0</v>
      </c>
      <c r="U255" s="157">
        <f t="shared" si="204"/>
        <v>0</v>
      </c>
      <c r="W255" s="152"/>
      <c r="X255" s="152"/>
      <c r="Y255" s="152"/>
      <c r="Z255" s="152"/>
      <c r="AA255" s="152"/>
      <c r="AB255" s="152"/>
      <c r="AC255" s="347"/>
      <c r="AD255" s="152"/>
      <c r="AE255" s="152"/>
      <c r="AF255" s="152"/>
      <c r="AG255" s="152"/>
      <c r="AH255" s="152"/>
      <c r="AI255" s="152"/>
      <c r="AJ255" s="347"/>
      <c r="AK255" s="152"/>
      <c r="AL255" s="152"/>
      <c r="AM255" s="295"/>
      <c r="AN255" s="228"/>
      <c r="AO255" s="228"/>
      <c r="AP255" s="228"/>
      <c r="AQ255" s="228"/>
      <c r="AR255" s="228"/>
      <c r="AS255" s="348"/>
      <c r="AT255" s="264">
        <f t="shared" si="174"/>
        <v>0</v>
      </c>
      <c r="AU255" s="259"/>
      <c r="AV255" s="265">
        <f t="shared" si="201"/>
        <v>0</v>
      </c>
      <c r="AX255" s="265">
        <f t="shared" si="205"/>
        <v>0</v>
      </c>
      <c r="AZ255" s="492">
        <f t="shared" si="202"/>
        <v>0</v>
      </c>
      <c r="BB255" s="492">
        <f t="shared" si="203"/>
        <v>0</v>
      </c>
      <c r="BD255" s="265">
        <f t="shared" si="206"/>
        <v>0</v>
      </c>
      <c r="BE255" s="105"/>
      <c r="BF255" s="105"/>
      <c r="BG255" s="105"/>
      <c r="BH255" s="105"/>
      <c r="BI255" s="105"/>
      <c r="BJ255" s="105"/>
    </row>
    <row r="256" spans="2:62" ht="20.100000000000001" hidden="1" customHeight="1" outlineLevel="1">
      <c r="B256" s="100"/>
      <c r="C256" s="908"/>
      <c r="D256" s="909"/>
      <c r="E256" s="909"/>
      <c r="F256" s="910"/>
      <c r="G256" s="890"/>
      <c r="H256" s="891"/>
      <c r="I256" s="152"/>
      <c r="J256" s="152"/>
      <c r="K256" s="152"/>
      <c r="L256" s="152"/>
      <c r="M256" s="152"/>
      <c r="N256" s="152"/>
      <c r="O256" s="152"/>
      <c r="P256" s="153"/>
      <c r="Q256" s="153"/>
      <c r="R256" s="156">
        <f t="shared" si="197"/>
        <v>0</v>
      </c>
      <c r="S256" s="156">
        <f t="shared" si="198"/>
        <v>0</v>
      </c>
      <c r="U256" s="157">
        <f t="shared" si="204"/>
        <v>0</v>
      </c>
      <c r="W256" s="152"/>
      <c r="X256" s="152"/>
      <c r="Y256" s="152"/>
      <c r="Z256" s="152"/>
      <c r="AA256" s="152"/>
      <c r="AB256" s="152"/>
      <c r="AC256" s="347"/>
      <c r="AD256" s="152"/>
      <c r="AE256" s="152"/>
      <c r="AF256" s="152"/>
      <c r="AG256" s="152"/>
      <c r="AH256" s="152"/>
      <c r="AI256" s="152"/>
      <c r="AJ256" s="347"/>
      <c r="AK256" s="152"/>
      <c r="AL256" s="152"/>
      <c r="AM256" s="295"/>
      <c r="AN256" s="228"/>
      <c r="AO256" s="228"/>
      <c r="AP256" s="228"/>
      <c r="AQ256" s="228"/>
      <c r="AR256" s="228"/>
      <c r="AS256" s="348"/>
      <c r="AT256" s="264">
        <f t="shared" si="174"/>
        <v>0</v>
      </c>
      <c r="AU256" s="259"/>
      <c r="AV256" s="265">
        <f t="shared" si="201"/>
        <v>0</v>
      </c>
      <c r="AX256" s="265">
        <f t="shared" si="205"/>
        <v>0</v>
      </c>
      <c r="AZ256" s="492">
        <f t="shared" si="202"/>
        <v>0</v>
      </c>
      <c r="BB256" s="492">
        <f t="shared" si="203"/>
        <v>0</v>
      </c>
      <c r="BD256" s="265">
        <f t="shared" si="206"/>
        <v>0</v>
      </c>
      <c r="BE256" s="105"/>
      <c r="BF256" s="105"/>
      <c r="BG256" s="105"/>
      <c r="BH256" s="105"/>
      <c r="BI256" s="105"/>
      <c r="BJ256" s="105"/>
    </row>
    <row r="257" spans="2:62" ht="20.100000000000001" hidden="1" customHeight="1" outlineLevel="1">
      <c r="B257" s="100"/>
      <c r="C257" s="908"/>
      <c r="D257" s="909"/>
      <c r="E257" s="909"/>
      <c r="F257" s="910"/>
      <c r="G257" s="890"/>
      <c r="H257" s="891"/>
      <c r="I257" s="152"/>
      <c r="J257" s="152"/>
      <c r="K257" s="152"/>
      <c r="L257" s="152"/>
      <c r="M257" s="152"/>
      <c r="N257" s="152"/>
      <c r="O257" s="152"/>
      <c r="P257" s="153"/>
      <c r="Q257" s="153"/>
      <c r="R257" s="156">
        <f t="shared" si="197"/>
        <v>0</v>
      </c>
      <c r="S257" s="156">
        <f t="shared" si="198"/>
        <v>0</v>
      </c>
      <c r="U257" s="157">
        <f t="shared" si="204"/>
        <v>0</v>
      </c>
      <c r="W257" s="152"/>
      <c r="X257" s="152"/>
      <c r="Y257" s="152"/>
      <c r="Z257" s="152"/>
      <c r="AA257" s="152"/>
      <c r="AB257" s="152"/>
      <c r="AC257" s="347"/>
      <c r="AD257" s="152"/>
      <c r="AE257" s="152"/>
      <c r="AF257" s="152"/>
      <c r="AG257" s="152"/>
      <c r="AH257" s="152"/>
      <c r="AI257" s="152"/>
      <c r="AJ257" s="347"/>
      <c r="AK257" s="152"/>
      <c r="AL257" s="152"/>
      <c r="AM257" s="295"/>
      <c r="AN257" s="228"/>
      <c r="AO257" s="228"/>
      <c r="AP257" s="228"/>
      <c r="AQ257" s="228"/>
      <c r="AR257" s="228"/>
      <c r="AS257" s="348"/>
      <c r="AT257" s="264">
        <f t="shared" si="174"/>
        <v>0</v>
      </c>
      <c r="AU257" s="259"/>
      <c r="AV257" s="265">
        <f t="shared" si="201"/>
        <v>0</v>
      </c>
      <c r="AX257" s="265">
        <f t="shared" si="205"/>
        <v>0</v>
      </c>
      <c r="AZ257" s="492">
        <f t="shared" si="202"/>
        <v>0</v>
      </c>
      <c r="BB257" s="492">
        <f t="shared" si="203"/>
        <v>0</v>
      </c>
      <c r="BD257" s="265">
        <f t="shared" si="206"/>
        <v>0</v>
      </c>
      <c r="BE257" s="105"/>
      <c r="BF257" s="105"/>
      <c r="BG257" s="105"/>
      <c r="BH257" s="105"/>
      <c r="BI257" s="105"/>
      <c r="BJ257" s="105"/>
    </row>
    <row r="258" spans="2:62" ht="20.100000000000001" hidden="1" customHeight="1" outlineLevel="1">
      <c r="B258" s="100"/>
      <c r="C258" s="908"/>
      <c r="D258" s="909"/>
      <c r="E258" s="909"/>
      <c r="F258" s="910"/>
      <c r="G258" s="890"/>
      <c r="H258" s="891"/>
      <c r="I258" s="152"/>
      <c r="J258" s="152"/>
      <c r="K258" s="152"/>
      <c r="L258" s="152"/>
      <c r="M258" s="152"/>
      <c r="N258" s="152"/>
      <c r="O258" s="152"/>
      <c r="P258" s="153"/>
      <c r="Q258" s="153"/>
      <c r="R258" s="156">
        <f t="shared" si="197"/>
        <v>0</v>
      </c>
      <c r="S258" s="156">
        <f t="shared" si="198"/>
        <v>0</v>
      </c>
      <c r="U258" s="157">
        <f t="shared" si="204"/>
        <v>0</v>
      </c>
      <c r="W258" s="152"/>
      <c r="X258" s="152"/>
      <c r="Y258" s="152"/>
      <c r="Z258" s="152"/>
      <c r="AA258" s="152"/>
      <c r="AB258" s="152"/>
      <c r="AC258" s="347"/>
      <c r="AD258" s="152"/>
      <c r="AE258" s="152"/>
      <c r="AF258" s="152"/>
      <c r="AG258" s="152"/>
      <c r="AH258" s="152"/>
      <c r="AI258" s="152"/>
      <c r="AJ258" s="347"/>
      <c r="AK258" s="152"/>
      <c r="AL258" s="152"/>
      <c r="AM258" s="295"/>
      <c r="AN258" s="228"/>
      <c r="AO258" s="228"/>
      <c r="AP258" s="228"/>
      <c r="AQ258" s="228"/>
      <c r="AR258" s="228"/>
      <c r="AS258" s="348"/>
      <c r="AT258" s="264">
        <f t="shared" si="174"/>
        <v>0</v>
      </c>
      <c r="AU258" s="259"/>
      <c r="AV258" s="265">
        <f t="shared" si="201"/>
        <v>0</v>
      </c>
      <c r="AX258" s="265">
        <f t="shared" si="205"/>
        <v>0</v>
      </c>
      <c r="AZ258" s="492">
        <f t="shared" si="202"/>
        <v>0</v>
      </c>
      <c r="BB258" s="492">
        <f t="shared" si="203"/>
        <v>0</v>
      </c>
      <c r="BD258" s="265">
        <f t="shared" si="206"/>
        <v>0</v>
      </c>
      <c r="BE258" s="105"/>
      <c r="BF258" s="105"/>
      <c r="BG258" s="105"/>
      <c r="BH258" s="105"/>
      <c r="BI258" s="105"/>
      <c r="BJ258" s="105"/>
    </row>
    <row r="259" spans="2:62" ht="20.100000000000001" hidden="1" customHeight="1" outlineLevel="1">
      <c r="B259" s="100"/>
      <c r="C259" s="908"/>
      <c r="D259" s="909"/>
      <c r="E259" s="909"/>
      <c r="F259" s="910"/>
      <c r="G259" s="890"/>
      <c r="H259" s="891"/>
      <c r="I259" s="152"/>
      <c r="J259" s="152"/>
      <c r="K259" s="152"/>
      <c r="L259" s="152"/>
      <c r="M259" s="152"/>
      <c r="N259" s="152"/>
      <c r="O259" s="152"/>
      <c r="P259" s="153"/>
      <c r="Q259" s="153"/>
      <c r="R259" s="156">
        <f t="shared" si="197"/>
        <v>0</v>
      </c>
      <c r="S259" s="156">
        <f t="shared" si="198"/>
        <v>0</v>
      </c>
      <c r="U259" s="157">
        <f t="shared" si="204"/>
        <v>0</v>
      </c>
      <c r="W259" s="152"/>
      <c r="X259" s="152"/>
      <c r="Y259" s="152"/>
      <c r="Z259" s="152"/>
      <c r="AA259" s="152"/>
      <c r="AB259" s="152"/>
      <c r="AC259" s="347"/>
      <c r="AD259" s="152"/>
      <c r="AE259" s="152"/>
      <c r="AF259" s="152"/>
      <c r="AG259" s="152"/>
      <c r="AH259" s="152"/>
      <c r="AI259" s="152"/>
      <c r="AJ259" s="347"/>
      <c r="AK259" s="152"/>
      <c r="AL259" s="152"/>
      <c r="AM259" s="295"/>
      <c r="AN259" s="228"/>
      <c r="AO259" s="228"/>
      <c r="AP259" s="228"/>
      <c r="AQ259" s="228"/>
      <c r="AR259" s="228"/>
      <c r="AS259" s="348"/>
      <c r="AT259" s="264">
        <f t="shared" si="174"/>
        <v>0</v>
      </c>
      <c r="AU259" s="259"/>
      <c r="AV259" s="265">
        <f t="shared" si="201"/>
        <v>0</v>
      </c>
      <c r="AX259" s="265">
        <f t="shared" si="205"/>
        <v>0</v>
      </c>
      <c r="AZ259" s="492">
        <f t="shared" si="202"/>
        <v>0</v>
      </c>
      <c r="BB259" s="492">
        <f t="shared" si="203"/>
        <v>0</v>
      </c>
      <c r="BD259" s="265">
        <f t="shared" si="206"/>
        <v>0</v>
      </c>
      <c r="BE259" s="105"/>
      <c r="BF259" s="105"/>
      <c r="BG259" s="105"/>
      <c r="BH259" s="105"/>
      <c r="BI259" s="105"/>
      <c r="BJ259" s="105"/>
    </row>
    <row r="260" spans="2:62" ht="20.100000000000001" hidden="1" customHeight="1" outlineLevel="1">
      <c r="B260" s="100"/>
      <c r="C260" s="908"/>
      <c r="D260" s="909"/>
      <c r="E260" s="909"/>
      <c r="F260" s="910"/>
      <c r="G260" s="890"/>
      <c r="H260" s="891"/>
      <c r="I260" s="152"/>
      <c r="J260" s="152"/>
      <c r="K260" s="152"/>
      <c r="L260" s="152"/>
      <c r="M260" s="152"/>
      <c r="N260" s="152"/>
      <c r="O260" s="152"/>
      <c r="P260" s="153"/>
      <c r="Q260" s="153"/>
      <c r="R260" s="156">
        <f t="shared" si="197"/>
        <v>0</v>
      </c>
      <c r="S260" s="156">
        <f t="shared" si="198"/>
        <v>0</v>
      </c>
      <c r="U260" s="157">
        <f t="shared" si="204"/>
        <v>0</v>
      </c>
      <c r="W260" s="152"/>
      <c r="X260" s="152"/>
      <c r="Y260" s="152"/>
      <c r="Z260" s="152"/>
      <c r="AA260" s="152"/>
      <c r="AB260" s="152"/>
      <c r="AC260" s="347"/>
      <c r="AD260" s="152"/>
      <c r="AE260" s="152"/>
      <c r="AF260" s="152"/>
      <c r="AG260" s="152"/>
      <c r="AH260" s="152"/>
      <c r="AI260" s="152"/>
      <c r="AJ260" s="347"/>
      <c r="AK260" s="152"/>
      <c r="AL260" s="152"/>
      <c r="AM260" s="295"/>
      <c r="AN260" s="228"/>
      <c r="AO260" s="228"/>
      <c r="AP260" s="228"/>
      <c r="AQ260" s="228"/>
      <c r="AR260" s="228"/>
      <c r="AS260" s="348"/>
      <c r="AT260" s="264">
        <f t="shared" si="174"/>
        <v>0</v>
      </c>
      <c r="AU260" s="259"/>
      <c r="AV260" s="265">
        <f t="shared" si="201"/>
        <v>0</v>
      </c>
      <c r="AX260" s="265">
        <f t="shared" si="205"/>
        <v>0</v>
      </c>
      <c r="AZ260" s="492">
        <f t="shared" si="202"/>
        <v>0</v>
      </c>
      <c r="BB260" s="492">
        <f t="shared" si="203"/>
        <v>0</v>
      </c>
      <c r="BD260" s="265">
        <f t="shared" si="206"/>
        <v>0</v>
      </c>
      <c r="BE260" s="105"/>
      <c r="BF260" s="105"/>
      <c r="BG260" s="105"/>
      <c r="BH260" s="105"/>
      <c r="BI260" s="105"/>
      <c r="BJ260" s="105"/>
    </row>
    <row r="261" spans="2:62" ht="20.100000000000001" hidden="1" customHeight="1" outlineLevel="1">
      <c r="B261" s="100"/>
      <c r="C261" s="908"/>
      <c r="D261" s="909"/>
      <c r="E261" s="909"/>
      <c r="F261" s="910"/>
      <c r="G261" s="890"/>
      <c r="H261" s="891"/>
      <c r="I261" s="152"/>
      <c r="J261" s="152"/>
      <c r="K261" s="152"/>
      <c r="L261" s="152"/>
      <c r="M261" s="152"/>
      <c r="N261" s="152"/>
      <c r="O261" s="152"/>
      <c r="P261" s="153"/>
      <c r="Q261" s="153"/>
      <c r="R261" s="156">
        <f t="shared" si="197"/>
        <v>0</v>
      </c>
      <c r="S261" s="156">
        <f t="shared" si="198"/>
        <v>0</v>
      </c>
      <c r="U261" s="157">
        <f t="shared" si="204"/>
        <v>0</v>
      </c>
      <c r="W261" s="152"/>
      <c r="X261" s="152"/>
      <c r="Y261" s="152"/>
      <c r="Z261" s="152"/>
      <c r="AA261" s="152"/>
      <c r="AB261" s="152"/>
      <c r="AC261" s="347"/>
      <c r="AD261" s="152"/>
      <c r="AE261" s="152"/>
      <c r="AF261" s="152"/>
      <c r="AG261" s="152"/>
      <c r="AH261" s="152"/>
      <c r="AI261" s="152"/>
      <c r="AJ261" s="347"/>
      <c r="AK261" s="152"/>
      <c r="AL261" s="152"/>
      <c r="AM261" s="295"/>
      <c r="AN261" s="228"/>
      <c r="AO261" s="228"/>
      <c r="AP261" s="228"/>
      <c r="AQ261" s="228"/>
      <c r="AR261" s="228"/>
      <c r="AS261" s="348"/>
      <c r="AT261" s="264">
        <f t="shared" si="174"/>
        <v>0</v>
      </c>
      <c r="AU261" s="259"/>
      <c r="AV261" s="265">
        <f t="shared" si="201"/>
        <v>0</v>
      </c>
      <c r="AX261" s="265">
        <f t="shared" si="205"/>
        <v>0</v>
      </c>
      <c r="AZ261" s="492">
        <f t="shared" si="202"/>
        <v>0</v>
      </c>
      <c r="BB261" s="492">
        <f t="shared" si="203"/>
        <v>0</v>
      </c>
      <c r="BD261" s="265">
        <f t="shared" si="206"/>
        <v>0</v>
      </c>
      <c r="BE261" s="105"/>
      <c r="BF261" s="105"/>
      <c r="BG261" s="105"/>
      <c r="BH261" s="105"/>
      <c r="BI261" s="105"/>
      <c r="BJ261" s="105"/>
    </row>
    <row r="262" spans="2:62" ht="20.100000000000001" hidden="1" customHeight="1" outlineLevel="1">
      <c r="B262" s="100"/>
      <c r="C262" s="908"/>
      <c r="D262" s="909"/>
      <c r="E262" s="909"/>
      <c r="F262" s="910"/>
      <c r="G262" s="890"/>
      <c r="H262" s="891"/>
      <c r="I262" s="152"/>
      <c r="J262" s="152"/>
      <c r="K262" s="152"/>
      <c r="L262" s="152"/>
      <c r="M262" s="152"/>
      <c r="N262" s="152"/>
      <c r="O262" s="152"/>
      <c r="P262" s="153"/>
      <c r="Q262" s="153"/>
      <c r="R262" s="156">
        <f t="shared" si="197"/>
        <v>0</v>
      </c>
      <c r="S262" s="156">
        <f t="shared" si="198"/>
        <v>0</v>
      </c>
      <c r="U262" s="157">
        <f t="shared" si="204"/>
        <v>0</v>
      </c>
      <c r="W262" s="152"/>
      <c r="X262" s="152"/>
      <c r="Y262" s="152"/>
      <c r="Z262" s="152"/>
      <c r="AA262" s="152"/>
      <c r="AB262" s="152"/>
      <c r="AC262" s="347"/>
      <c r="AD262" s="152"/>
      <c r="AE262" s="152"/>
      <c r="AF262" s="152"/>
      <c r="AG262" s="152"/>
      <c r="AH262" s="152"/>
      <c r="AI262" s="152"/>
      <c r="AJ262" s="347"/>
      <c r="AK262" s="152"/>
      <c r="AL262" s="152"/>
      <c r="AM262" s="295"/>
      <c r="AN262" s="228"/>
      <c r="AO262" s="228"/>
      <c r="AP262" s="228"/>
      <c r="AQ262" s="228"/>
      <c r="AR262" s="228"/>
      <c r="AS262" s="348"/>
      <c r="AT262" s="264">
        <f t="shared" si="174"/>
        <v>0</v>
      </c>
      <c r="AU262" s="259"/>
      <c r="AV262" s="265">
        <f t="shared" si="201"/>
        <v>0</v>
      </c>
      <c r="AX262" s="265">
        <f t="shared" si="205"/>
        <v>0</v>
      </c>
      <c r="AZ262" s="492">
        <f t="shared" si="202"/>
        <v>0</v>
      </c>
      <c r="BB262" s="492">
        <f t="shared" si="203"/>
        <v>0</v>
      </c>
      <c r="BD262" s="265">
        <f t="shared" si="206"/>
        <v>0</v>
      </c>
      <c r="BE262" s="105"/>
      <c r="BF262" s="105"/>
      <c r="BG262" s="105"/>
      <c r="BH262" s="105"/>
      <c r="BI262" s="105"/>
      <c r="BJ262" s="105"/>
    </row>
    <row r="263" spans="2:62" ht="20.100000000000001" hidden="1" customHeight="1" outlineLevel="1">
      <c r="B263" s="100"/>
      <c r="C263" s="908"/>
      <c r="D263" s="909"/>
      <c r="E263" s="909"/>
      <c r="F263" s="910"/>
      <c r="G263" s="890"/>
      <c r="H263" s="891"/>
      <c r="I263" s="152"/>
      <c r="J263" s="152"/>
      <c r="K263" s="152"/>
      <c r="L263" s="152"/>
      <c r="M263" s="152"/>
      <c r="N263" s="152"/>
      <c r="O263" s="152"/>
      <c r="P263" s="153"/>
      <c r="Q263" s="153"/>
      <c r="R263" s="156">
        <f t="shared" si="197"/>
        <v>0</v>
      </c>
      <c r="S263" s="156">
        <f t="shared" si="198"/>
        <v>0</v>
      </c>
      <c r="U263" s="157">
        <f t="shared" si="204"/>
        <v>0</v>
      </c>
      <c r="W263" s="152"/>
      <c r="X263" s="152"/>
      <c r="Y263" s="152"/>
      <c r="Z263" s="152"/>
      <c r="AA263" s="152"/>
      <c r="AB263" s="152"/>
      <c r="AC263" s="347"/>
      <c r="AD263" s="152"/>
      <c r="AE263" s="152"/>
      <c r="AF263" s="152"/>
      <c r="AG263" s="152"/>
      <c r="AH263" s="152"/>
      <c r="AI263" s="152"/>
      <c r="AJ263" s="347"/>
      <c r="AK263" s="152"/>
      <c r="AL263" s="152"/>
      <c r="AM263" s="295"/>
      <c r="AN263" s="228"/>
      <c r="AO263" s="228"/>
      <c r="AP263" s="228"/>
      <c r="AQ263" s="228"/>
      <c r="AR263" s="228"/>
      <c r="AS263" s="348"/>
      <c r="AT263" s="264">
        <f t="shared" si="174"/>
        <v>0</v>
      </c>
      <c r="AU263" s="259"/>
      <c r="AV263" s="265">
        <f t="shared" si="201"/>
        <v>0</v>
      </c>
      <c r="AX263" s="265">
        <f t="shared" si="205"/>
        <v>0</v>
      </c>
      <c r="AZ263" s="492">
        <f t="shared" si="202"/>
        <v>0</v>
      </c>
      <c r="BB263" s="492">
        <f t="shared" si="203"/>
        <v>0</v>
      </c>
      <c r="BD263" s="265">
        <f t="shared" si="206"/>
        <v>0</v>
      </c>
      <c r="BE263" s="105"/>
      <c r="BF263" s="105"/>
      <c r="BG263" s="105"/>
      <c r="BH263" s="105"/>
      <c r="BI263" s="105"/>
      <c r="BJ263" s="105"/>
    </row>
    <row r="264" spans="2:62" ht="20.100000000000001" hidden="1" customHeight="1" outlineLevel="1">
      <c r="B264" s="100"/>
      <c r="C264" s="908"/>
      <c r="D264" s="909"/>
      <c r="E264" s="909"/>
      <c r="F264" s="910"/>
      <c r="G264" s="890"/>
      <c r="H264" s="891"/>
      <c r="I264" s="152"/>
      <c r="J264" s="152"/>
      <c r="K264" s="152"/>
      <c r="L264" s="152"/>
      <c r="M264" s="152"/>
      <c r="N264" s="152"/>
      <c r="O264" s="152"/>
      <c r="P264" s="153"/>
      <c r="Q264" s="153"/>
      <c r="R264" s="156">
        <f t="shared" si="197"/>
        <v>0</v>
      </c>
      <c r="S264" s="156">
        <f t="shared" si="198"/>
        <v>0</v>
      </c>
      <c r="U264" s="157">
        <f t="shared" si="204"/>
        <v>0</v>
      </c>
      <c r="W264" s="152"/>
      <c r="X264" s="152"/>
      <c r="Y264" s="152"/>
      <c r="Z264" s="152"/>
      <c r="AA264" s="152"/>
      <c r="AB264" s="152"/>
      <c r="AC264" s="347"/>
      <c r="AD264" s="152"/>
      <c r="AE264" s="152"/>
      <c r="AF264" s="152"/>
      <c r="AG264" s="152"/>
      <c r="AH264" s="152"/>
      <c r="AI264" s="152"/>
      <c r="AJ264" s="347"/>
      <c r="AK264" s="152"/>
      <c r="AL264" s="152"/>
      <c r="AM264" s="295"/>
      <c r="AN264" s="228"/>
      <c r="AO264" s="228"/>
      <c r="AP264" s="228"/>
      <c r="AQ264" s="228"/>
      <c r="AR264" s="228"/>
      <c r="AS264" s="348"/>
      <c r="AT264" s="264">
        <f t="shared" si="174"/>
        <v>0</v>
      </c>
      <c r="AU264" s="259"/>
      <c r="AV264" s="265">
        <f t="shared" si="201"/>
        <v>0</v>
      </c>
      <c r="AX264" s="265">
        <f t="shared" si="205"/>
        <v>0</v>
      </c>
      <c r="AZ264" s="492">
        <f t="shared" si="202"/>
        <v>0</v>
      </c>
      <c r="BB264" s="492">
        <f t="shared" si="203"/>
        <v>0</v>
      </c>
      <c r="BD264" s="265">
        <f t="shared" si="206"/>
        <v>0</v>
      </c>
      <c r="BE264" s="105"/>
      <c r="BF264" s="105"/>
      <c r="BG264" s="105"/>
      <c r="BH264" s="105"/>
      <c r="BI264" s="105"/>
      <c r="BJ264" s="105"/>
    </row>
    <row r="265" spans="2:62" ht="20.100000000000001" hidden="1" customHeight="1" outlineLevel="1">
      <c r="B265" s="100"/>
      <c r="C265" s="908"/>
      <c r="D265" s="909"/>
      <c r="E265" s="909"/>
      <c r="F265" s="910"/>
      <c r="G265" s="890"/>
      <c r="H265" s="891"/>
      <c r="I265" s="152"/>
      <c r="J265" s="152"/>
      <c r="K265" s="152"/>
      <c r="L265" s="152"/>
      <c r="M265" s="152"/>
      <c r="N265" s="152"/>
      <c r="O265" s="152"/>
      <c r="P265" s="153"/>
      <c r="Q265" s="153"/>
      <c r="R265" s="156">
        <f t="shared" si="197"/>
        <v>0</v>
      </c>
      <c r="S265" s="156">
        <f t="shared" si="198"/>
        <v>0</v>
      </c>
      <c r="U265" s="157">
        <f t="shared" si="204"/>
        <v>0</v>
      </c>
      <c r="W265" s="152"/>
      <c r="X265" s="152"/>
      <c r="Y265" s="152"/>
      <c r="Z265" s="152"/>
      <c r="AA265" s="152"/>
      <c r="AB265" s="152"/>
      <c r="AC265" s="347"/>
      <c r="AD265" s="152"/>
      <c r="AE265" s="152"/>
      <c r="AF265" s="152"/>
      <c r="AG265" s="152"/>
      <c r="AH265" s="152"/>
      <c r="AI265" s="152"/>
      <c r="AJ265" s="347"/>
      <c r="AK265" s="152"/>
      <c r="AL265" s="152"/>
      <c r="AM265" s="295"/>
      <c r="AN265" s="228"/>
      <c r="AO265" s="228"/>
      <c r="AP265" s="228"/>
      <c r="AQ265" s="228"/>
      <c r="AR265" s="228"/>
      <c r="AS265" s="348"/>
      <c r="AT265" s="264">
        <f t="shared" si="174"/>
        <v>0</v>
      </c>
      <c r="AU265" s="259"/>
      <c r="AV265" s="265">
        <f t="shared" si="201"/>
        <v>0</v>
      </c>
      <c r="AX265" s="265">
        <f t="shared" si="205"/>
        <v>0</v>
      </c>
      <c r="AZ265" s="492">
        <f t="shared" si="202"/>
        <v>0</v>
      </c>
      <c r="BB265" s="492">
        <f t="shared" si="203"/>
        <v>0</v>
      </c>
      <c r="BD265" s="265">
        <f t="shared" si="206"/>
        <v>0</v>
      </c>
      <c r="BE265" s="105"/>
      <c r="BF265" s="105"/>
      <c r="BG265" s="105"/>
      <c r="BH265" s="105"/>
      <c r="BI265" s="105"/>
      <c r="BJ265" s="105"/>
    </row>
    <row r="266" spans="2:62" ht="9.9499999999999993" hidden="1" customHeight="1" outlineLevel="1">
      <c r="B266" s="101"/>
      <c r="C266" s="208"/>
      <c r="D266" s="208"/>
      <c r="E266" s="208"/>
      <c r="F266" s="208"/>
      <c r="G266" s="237"/>
      <c r="H266" s="207"/>
      <c r="I266" s="257"/>
      <c r="J266" s="257"/>
      <c r="K266" s="257"/>
      <c r="L266" s="257"/>
      <c r="M266" s="257"/>
      <c r="N266" s="257"/>
      <c r="O266" s="257"/>
      <c r="P266" s="256"/>
      <c r="Q266" s="102"/>
      <c r="R266" s="102"/>
      <c r="S266" s="102"/>
      <c r="U266" s="98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Z266" s="493"/>
      <c r="BE266" s="105"/>
      <c r="BF266" s="105"/>
      <c r="BG266" s="105"/>
      <c r="BH266" s="105"/>
      <c r="BI266" s="105"/>
      <c r="BJ266" s="105"/>
    </row>
    <row r="267" spans="2:62" ht="20.100000000000001" customHeight="1" collapsed="1">
      <c r="B267" s="8">
        <f>B250+1</f>
        <v>16</v>
      </c>
      <c r="C267" s="916"/>
      <c r="D267" s="917"/>
      <c r="E267" s="917"/>
      <c r="F267" s="918"/>
      <c r="G267" s="429"/>
      <c r="H267" s="206">
        <v>1</v>
      </c>
      <c r="I267" s="642">
        <f t="shared" ref="I267" si="207">$H267*SUM(I268:I282)</f>
        <v>0</v>
      </c>
      <c r="J267" s="643">
        <f t="shared" ref="J267:O267" si="208">$H267*SUM(J268:J282)</f>
        <v>0</v>
      </c>
      <c r="K267" s="644">
        <f t="shared" si="208"/>
        <v>0</v>
      </c>
      <c r="L267" s="645">
        <f t="shared" si="208"/>
        <v>0</v>
      </c>
      <c r="M267" s="645">
        <f t="shared" si="208"/>
        <v>0</v>
      </c>
      <c r="N267" s="644">
        <f t="shared" si="208"/>
        <v>0</v>
      </c>
      <c r="O267" s="642">
        <f t="shared" si="208"/>
        <v>0</v>
      </c>
      <c r="P267" s="209">
        <f t="shared" ref="P267:Q267" si="209">$H267*SUM(P268:P282)</f>
        <v>0</v>
      </c>
      <c r="Q267" s="210">
        <f t="shared" si="209"/>
        <v>0</v>
      </c>
      <c r="R267" s="136">
        <f t="shared" ref="R267:R282" si="210">P267*(1+Gewinn)*(1+SicherheitAngebot)</f>
        <v>0</v>
      </c>
      <c r="S267" s="137">
        <f t="shared" ref="S267:S282" si="211">Q267*(1+MGKZ)*(1+Gewinn)*(1+SicherheitAngebot)</f>
        <v>0</v>
      </c>
      <c r="U267" s="10">
        <f>I267*$I$7+J267*$J$7+K267*$K$7+L267*$L$7+M267*$M$7+N267*$N$7+O267*$O$7+R267+S267</f>
        <v>0</v>
      </c>
      <c r="W267" s="646">
        <f t="shared" ref="W267:AB267" si="212">$H267*SUM(W268:W282)</f>
        <v>0</v>
      </c>
      <c r="X267" s="647">
        <f t="shared" si="212"/>
        <v>0</v>
      </c>
      <c r="Y267" s="648">
        <f t="shared" si="212"/>
        <v>0</v>
      </c>
      <c r="Z267" s="649">
        <f t="shared" si="212"/>
        <v>0</v>
      </c>
      <c r="AA267" s="648">
        <f t="shared" si="212"/>
        <v>0</v>
      </c>
      <c r="AB267" s="646">
        <f t="shared" si="212"/>
        <v>0</v>
      </c>
      <c r="AC267" s="258"/>
      <c r="AD267" s="646">
        <f t="shared" ref="AD267:AM267" si="213">$H267*SUM(AD268:AD282)</f>
        <v>0</v>
      </c>
      <c r="AE267" s="647">
        <f t="shared" si="213"/>
        <v>0</v>
      </c>
      <c r="AF267" s="648">
        <f t="shared" si="213"/>
        <v>0</v>
      </c>
      <c r="AG267" s="649">
        <f t="shared" si="213"/>
        <v>0</v>
      </c>
      <c r="AH267" s="648">
        <f t="shared" si="213"/>
        <v>0</v>
      </c>
      <c r="AI267" s="646">
        <f t="shared" si="213"/>
        <v>0</v>
      </c>
      <c r="AJ267" s="258"/>
      <c r="AK267" s="653">
        <f t="shared" si="213"/>
        <v>0</v>
      </c>
      <c r="AL267" s="653">
        <f t="shared" si="213"/>
        <v>0</v>
      </c>
      <c r="AM267" s="653">
        <f t="shared" si="213"/>
        <v>0</v>
      </c>
      <c r="AN267" s="227">
        <f>$H267*SUM(AN268:AN282)*(1+Gewinn)*(1+SicherheitAngebot)</f>
        <v>0</v>
      </c>
      <c r="AO267" s="227">
        <f>$H267*SUM(AO268:AO282)*(1+Gewinn)*(1+SicherheitAngebot)</f>
        <v>0</v>
      </c>
      <c r="AP267" s="227">
        <f>$H267*SUM(AP268:AP282)*(1+Gewinn)*(1+SicherheitAngebot)</f>
        <v>0</v>
      </c>
      <c r="AQ267" s="227">
        <f>$H267*SUM(AQ268:AQ282)*(1+Gewinn)*(1+SicherheitAngebot)</f>
        <v>0</v>
      </c>
      <c r="AR267" s="227">
        <f>$H267*SUM(AR268:AR282)*(1+Gewinn)*(1+SicherheitAngebot)</f>
        <v>0</v>
      </c>
      <c r="AS267" s="262"/>
      <c r="AT267" s="263">
        <f t="shared" si="174"/>
        <v>0</v>
      </c>
      <c r="AU267" s="259"/>
      <c r="AV267" s="491">
        <f>AK267*$AK$7+AL267*$AL$7+AM267*$AM$7+SUM(AN267:AR267)+AT267/Zuschläge_IBN+AT267</f>
        <v>0</v>
      </c>
      <c r="AX267" s="685">
        <f>U267+AV267</f>
        <v>0</v>
      </c>
      <c r="AZ267" s="490">
        <f>IF(H267&gt;0,U267/(1+SicherheitAngebot)*(1+Sicherheit),0)</f>
        <v>0</v>
      </c>
      <c r="BB267" s="490">
        <f>IF(H267&gt;0,AV267/(1+SicherheitAngebot)*(1+Sicherheit),0)</f>
        <v>0</v>
      </c>
      <c r="BD267" s="490">
        <f>AZ267+BB267</f>
        <v>0</v>
      </c>
      <c r="BE267" s="105"/>
      <c r="BF267" s="105"/>
      <c r="BG267" s="105"/>
      <c r="BH267" s="105"/>
      <c r="BI267" s="105"/>
      <c r="BJ267" s="105"/>
    </row>
    <row r="268" spans="2:62" ht="20.100000000000001" hidden="1" customHeight="1" outlineLevel="1">
      <c r="B268" s="99"/>
      <c r="C268" s="908"/>
      <c r="D268" s="909"/>
      <c r="E268" s="909"/>
      <c r="F268" s="910"/>
      <c r="G268" s="890"/>
      <c r="H268" s="901"/>
      <c r="I268" s="152"/>
      <c r="J268" s="152"/>
      <c r="K268" s="152"/>
      <c r="L268" s="152"/>
      <c r="M268" s="152"/>
      <c r="N268" s="152"/>
      <c r="O268" s="152"/>
      <c r="P268" s="153"/>
      <c r="Q268" s="153"/>
      <c r="R268" s="156">
        <f t="shared" si="210"/>
        <v>0</v>
      </c>
      <c r="S268" s="156">
        <f t="shared" si="211"/>
        <v>0</v>
      </c>
      <c r="U268" s="157">
        <f>I268*$I$7+J268*$J$7+K268*$K$7+L268*$L$7+M268*$M$7+N268*$N$7+O268*$O$7+R268+S268</f>
        <v>0</v>
      </c>
      <c r="W268" s="152"/>
      <c r="X268" s="152"/>
      <c r="Y268" s="152"/>
      <c r="Z268" s="152"/>
      <c r="AA268" s="152"/>
      <c r="AB268" s="152"/>
      <c r="AC268" s="347"/>
      <c r="AD268" s="152"/>
      <c r="AE268" s="152"/>
      <c r="AF268" s="152"/>
      <c r="AG268" s="152"/>
      <c r="AH268" s="152"/>
      <c r="AI268" s="152"/>
      <c r="AJ268" s="347"/>
      <c r="AK268" s="152"/>
      <c r="AL268" s="152"/>
      <c r="AM268" s="295"/>
      <c r="AN268" s="228"/>
      <c r="AO268" s="228"/>
      <c r="AP268" s="228"/>
      <c r="AQ268" s="228"/>
      <c r="AR268" s="228"/>
      <c r="AS268" s="348"/>
      <c r="AT268" s="264">
        <f t="shared" si="174"/>
        <v>0</v>
      </c>
      <c r="AU268" s="259"/>
      <c r="AV268" s="265">
        <f t="shared" ref="AV268:AV282" si="214">AK268*$AK$7+AL268*$AL$7+AM268*$AM$7+SUM(AN268:AR268)*(1+Gewinn)*(1+SicherheitAngebot)+AT268/Zuschläge_IBN+AT268</f>
        <v>0</v>
      </c>
      <c r="AX268" s="265">
        <f>U268+AV268</f>
        <v>0</v>
      </c>
      <c r="AZ268" s="492">
        <f t="shared" ref="AZ268:AZ282" si="215">U268/(1+SicherheitAngebot)*(1+Sicherheit)</f>
        <v>0</v>
      </c>
      <c r="BB268" s="492">
        <f t="shared" ref="BB268:BB282" si="216">AV268/(1+SicherheitAngebot)*(1+Sicherheit)</f>
        <v>0</v>
      </c>
      <c r="BD268" s="265">
        <f>AZ268+BB268</f>
        <v>0</v>
      </c>
      <c r="BE268" s="105"/>
      <c r="BF268" s="105"/>
      <c r="BG268" s="105"/>
      <c r="BH268" s="105"/>
      <c r="BI268" s="105"/>
      <c r="BJ268" s="105"/>
    </row>
    <row r="269" spans="2:62" ht="20.100000000000001" hidden="1" customHeight="1" outlineLevel="1">
      <c r="B269" s="100"/>
      <c r="C269" s="908"/>
      <c r="D269" s="909"/>
      <c r="E269" s="909"/>
      <c r="F269" s="910"/>
      <c r="G269" s="890"/>
      <c r="H269" s="891"/>
      <c r="I269" s="152"/>
      <c r="J269" s="152"/>
      <c r="K269" s="152"/>
      <c r="L269" s="152"/>
      <c r="M269" s="152"/>
      <c r="N269" s="152"/>
      <c r="O269" s="152"/>
      <c r="P269" s="153"/>
      <c r="Q269" s="153"/>
      <c r="R269" s="156">
        <f t="shared" si="210"/>
        <v>0</v>
      </c>
      <c r="S269" s="156">
        <f t="shared" si="211"/>
        <v>0</v>
      </c>
      <c r="U269" s="157">
        <f t="shared" ref="U269:U282" si="217">I269*$I$7+J269*$J$7+K269*$K$7+L269*$L$7+M269*$M$7+N269*$N$7+O269*$O$7+R269+S269</f>
        <v>0</v>
      </c>
      <c r="W269" s="152"/>
      <c r="X269" s="152"/>
      <c r="Y269" s="152"/>
      <c r="Z269" s="152"/>
      <c r="AA269" s="152"/>
      <c r="AB269" s="152"/>
      <c r="AC269" s="347"/>
      <c r="AD269" s="152"/>
      <c r="AE269" s="152"/>
      <c r="AF269" s="152"/>
      <c r="AG269" s="152"/>
      <c r="AH269" s="152"/>
      <c r="AI269" s="152"/>
      <c r="AJ269" s="347"/>
      <c r="AK269" s="152"/>
      <c r="AL269" s="152"/>
      <c r="AM269" s="295"/>
      <c r="AN269" s="228"/>
      <c r="AO269" s="228"/>
      <c r="AP269" s="228"/>
      <c r="AQ269" s="228"/>
      <c r="AR269" s="228"/>
      <c r="AS269" s="348"/>
      <c r="AT269" s="264">
        <f t="shared" si="174"/>
        <v>0</v>
      </c>
      <c r="AU269" s="259"/>
      <c r="AV269" s="265">
        <f t="shared" si="214"/>
        <v>0</v>
      </c>
      <c r="AX269" s="265">
        <f t="shared" ref="AX269:AX282" si="218">U269+AV269</f>
        <v>0</v>
      </c>
      <c r="AZ269" s="492">
        <f t="shared" si="215"/>
        <v>0</v>
      </c>
      <c r="BB269" s="492">
        <f t="shared" si="216"/>
        <v>0</v>
      </c>
      <c r="BD269" s="265">
        <f t="shared" ref="BD269:BD282" si="219">AZ269+BB269</f>
        <v>0</v>
      </c>
      <c r="BE269" s="105"/>
      <c r="BF269" s="105"/>
      <c r="BG269" s="105"/>
      <c r="BH269" s="105"/>
      <c r="BI269" s="105"/>
      <c r="BJ269" s="105"/>
    </row>
    <row r="270" spans="2:62" ht="20.100000000000001" hidden="1" customHeight="1" outlineLevel="1">
      <c r="B270" s="100"/>
      <c r="C270" s="908"/>
      <c r="D270" s="909"/>
      <c r="E270" s="909"/>
      <c r="F270" s="910"/>
      <c r="G270" s="890"/>
      <c r="H270" s="891"/>
      <c r="I270" s="152"/>
      <c r="J270" s="152"/>
      <c r="K270" s="152"/>
      <c r="L270" s="152"/>
      <c r="M270" s="152"/>
      <c r="N270" s="152"/>
      <c r="O270" s="152"/>
      <c r="P270" s="153"/>
      <c r="Q270" s="153"/>
      <c r="R270" s="156">
        <f t="shared" si="210"/>
        <v>0</v>
      </c>
      <c r="S270" s="156">
        <f t="shared" si="211"/>
        <v>0</v>
      </c>
      <c r="U270" s="157">
        <f t="shared" si="217"/>
        <v>0</v>
      </c>
      <c r="W270" s="152"/>
      <c r="X270" s="152"/>
      <c r="Y270" s="152"/>
      <c r="Z270" s="152"/>
      <c r="AA270" s="152"/>
      <c r="AB270" s="152"/>
      <c r="AC270" s="347"/>
      <c r="AD270" s="152"/>
      <c r="AE270" s="152"/>
      <c r="AF270" s="152"/>
      <c r="AG270" s="152"/>
      <c r="AH270" s="152"/>
      <c r="AI270" s="152"/>
      <c r="AJ270" s="347"/>
      <c r="AK270" s="152"/>
      <c r="AL270" s="152"/>
      <c r="AM270" s="295"/>
      <c r="AN270" s="228"/>
      <c r="AO270" s="228"/>
      <c r="AP270" s="228"/>
      <c r="AQ270" s="228"/>
      <c r="AR270" s="228"/>
      <c r="AS270" s="348"/>
      <c r="AT270" s="264">
        <f t="shared" si="174"/>
        <v>0</v>
      </c>
      <c r="AU270" s="259"/>
      <c r="AV270" s="265">
        <f t="shared" si="214"/>
        <v>0</v>
      </c>
      <c r="AX270" s="265">
        <f t="shared" si="218"/>
        <v>0</v>
      </c>
      <c r="AZ270" s="492">
        <f t="shared" si="215"/>
        <v>0</v>
      </c>
      <c r="BB270" s="492">
        <f t="shared" si="216"/>
        <v>0</v>
      </c>
      <c r="BD270" s="265">
        <f t="shared" si="219"/>
        <v>0</v>
      </c>
      <c r="BE270" s="105"/>
      <c r="BF270" s="105"/>
      <c r="BG270" s="105"/>
      <c r="BH270" s="105"/>
      <c r="BI270" s="105"/>
      <c r="BJ270" s="105"/>
    </row>
    <row r="271" spans="2:62" ht="20.100000000000001" hidden="1" customHeight="1" outlineLevel="1">
      <c r="B271" s="100"/>
      <c r="C271" s="908"/>
      <c r="D271" s="909"/>
      <c r="E271" s="909"/>
      <c r="F271" s="910"/>
      <c r="G271" s="890"/>
      <c r="H271" s="891"/>
      <c r="I271" s="152"/>
      <c r="J271" s="152"/>
      <c r="K271" s="152"/>
      <c r="L271" s="152"/>
      <c r="M271" s="152"/>
      <c r="N271" s="152"/>
      <c r="O271" s="152"/>
      <c r="P271" s="153"/>
      <c r="Q271" s="153"/>
      <c r="R271" s="156">
        <f t="shared" si="210"/>
        <v>0</v>
      </c>
      <c r="S271" s="156">
        <f t="shared" si="211"/>
        <v>0</v>
      </c>
      <c r="U271" s="157">
        <f t="shared" si="217"/>
        <v>0</v>
      </c>
      <c r="W271" s="152"/>
      <c r="X271" s="152"/>
      <c r="Y271" s="152"/>
      <c r="Z271" s="152"/>
      <c r="AA271" s="152"/>
      <c r="AB271" s="152"/>
      <c r="AC271" s="347"/>
      <c r="AD271" s="152"/>
      <c r="AE271" s="152"/>
      <c r="AF271" s="152"/>
      <c r="AG271" s="152"/>
      <c r="AH271" s="152"/>
      <c r="AI271" s="152"/>
      <c r="AJ271" s="347"/>
      <c r="AK271" s="152"/>
      <c r="AL271" s="152"/>
      <c r="AM271" s="295"/>
      <c r="AN271" s="228"/>
      <c r="AO271" s="228"/>
      <c r="AP271" s="228"/>
      <c r="AQ271" s="228"/>
      <c r="AR271" s="228"/>
      <c r="AS271" s="348"/>
      <c r="AT271" s="264">
        <f t="shared" si="174"/>
        <v>0</v>
      </c>
      <c r="AU271" s="259"/>
      <c r="AV271" s="265">
        <f t="shared" si="214"/>
        <v>0</v>
      </c>
      <c r="AX271" s="265">
        <f t="shared" si="218"/>
        <v>0</v>
      </c>
      <c r="AZ271" s="492">
        <f t="shared" si="215"/>
        <v>0</v>
      </c>
      <c r="BB271" s="492">
        <f t="shared" si="216"/>
        <v>0</v>
      </c>
      <c r="BD271" s="265">
        <f t="shared" si="219"/>
        <v>0</v>
      </c>
      <c r="BE271" s="105"/>
      <c r="BF271" s="105"/>
      <c r="BG271" s="105"/>
      <c r="BH271" s="105"/>
      <c r="BI271" s="105"/>
      <c r="BJ271" s="105"/>
    </row>
    <row r="272" spans="2:62" ht="20.100000000000001" hidden="1" customHeight="1" outlineLevel="1">
      <c r="B272" s="100"/>
      <c r="C272" s="908"/>
      <c r="D272" s="909"/>
      <c r="E272" s="909"/>
      <c r="F272" s="910"/>
      <c r="G272" s="890"/>
      <c r="H272" s="891"/>
      <c r="I272" s="152"/>
      <c r="J272" s="152"/>
      <c r="K272" s="152"/>
      <c r="L272" s="152"/>
      <c r="M272" s="152"/>
      <c r="N272" s="152"/>
      <c r="O272" s="152"/>
      <c r="P272" s="153"/>
      <c r="Q272" s="153"/>
      <c r="R272" s="156">
        <f t="shared" si="210"/>
        <v>0</v>
      </c>
      <c r="S272" s="156">
        <f t="shared" si="211"/>
        <v>0</v>
      </c>
      <c r="U272" s="157">
        <f t="shared" si="217"/>
        <v>0</v>
      </c>
      <c r="W272" s="152"/>
      <c r="X272" s="152"/>
      <c r="Y272" s="152"/>
      <c r="Z272" s="152"/>
      <c r="AA272" s="152"/>
      <c r="AB272" s="152"/>
      <c r="AC272" s="347"/>
      <c r="AD272" s="152"/>
      <c r="AE272" s="152"/>
      <c r="AF272" s="152"/>
      <c r="AG272" s="152"/>
      <c r="AH272" s="152"/>
      <c r="AI272" s="152"/>
      <c r="AJ272" s="347"/>
      <c r="AK272" s="152"/>
      <c r="AL272" s="152"/>
      <c r="AM272" s="295"/>
      <c r="AN272" s="228"/>
      <c r="AO272" s="228"/>
      <c r="AP272" s="228"/>
      <c r="AQ272" s="228"/>
      <c r="AR272" s="228"/>
      <c r="AS272" s="348"/>
      <c r="AT272" s="264">
        <f t="shared" si="174"/>
        <v>0</v>
      </c>
      <c r="AU272" s="259"/>
      <c r="AV272" s="265">
        <f t="shared" si="214"/>
        <v>0</v>
      </c>
      <c r="AX272" s="265">
        <f t="shared" si="218"/>
        <v>0</v>
      </c>
      <c r="AZ272" s="492">
        <f t="shared" si="215"/>
        <v>0</v>
      </c>
      <c r="BB272" s="492">
        <f t="shared" si="216"/>
        <v>0</v>
      </c>
      <c r="BD272" s="265">
        <f t="shared" si="219"/>
        <v>0</v>
      </c>
      <c r="BE272" s="105"/>
      <c r="BF272" s="105"/>
      <c r="BG272" s="105"/>
      <c r="BH272" s="105"/>
      <c r="BI272" s="105"/>
      <c r="BJ272" s="105"/>
    </row>
    <row r="273" spans="2:62" ht="20.100000000000001" hidden="1" customHeight="1" outlineLevel="1">
      <c r="B273" s="100"/>
      <c r="C273" s="908"/>
      <c r="D273" s="909"/>
      <c r="E273" s="909"/>
      <c r="F273" s="910"/>
      <c r="G273" s="890"/>
      <c r="H273" s="891"/>
      <c r="I273" s="152"/>
      <c r="J273" s="152"/>
      <c r="K273" s="152"/>
      <c r="L273" s="152"/>
      <c r="M273" s="152"/>
      <c r="N273" s="152"/>
      <c r="O273" s="152"/>
      <c r="P273" s="153"/>
      <c r="Q273" s="153"/>
      <c r="R273" s="156">
        <f t="shared" si="210"/>
        <v>0</v>
      </c>
      <c r="S273" s="156">
        <f t="shared" si="211"/>
        <v>0</v>
      </c>
      <c r="U273" s="157">
        <f t="shared" si="217"/>
        <v>0</v>
      </c>
      <c r="W273" s="152"/>
      <c r="X273" s="152"/>
      <c r="Y273" s="152"/>
      <c r="Z273" s="152"/>
      <c r="AA273" s="152"/>
      <c r="AB273" s="152"/>
      <c r="AC273" s="347"/>
      <c r="AD273" s="152"/>
      <c r="AE273" s="152"/>
      <c r="AF273" s="152"/>
      <c r="AG273" s="152"/>
      <c r="AH273" s="152"/>
      <c r="AI273" s="152"/>
      <c r="AJ273" s="347"/>
      <c r="AK273" s="152"/>
      <c r="AL273" s="152"/>
      <c r="AM273" s="295"/>
      <c r="AN273" s="228"/>
      <c r="AO273" s="228"/>
      <c r="AP273" s="228"/>
      <c r="AQ273" s="228"/>
      <c r="AR273" s="228"/>
      <c r="AS273" s="348"/>
      <c r="AT273" s="264">
        <f t="shared" si="174"/>
        <v>0</v>
      </c>
      <c r="AU273" s="259"/>
      <c r="AV273" s="265">
        <f t="shared" si="214"/>
        <v>0</v>
      </c>
      <c r="AX273" s="265">
        <f t="shared" si="218"/>
        <v>0</v>
      </c>
      <c r="AZ273" s="492">
        <f t="shared" si="215"/>
        <v>0</v>
      </c>
      <c r="BB273" s="492">
        <f t="shared" si="216"/>
        <v>0</v>
      </c>
      <c r="BD273" s="265">
        <f t="shared" si="219"/>
        <v>0</v>
      </c>
      <c r="BE273" s="105"/>
      <c r="BF273" s="105"/>
      <c r="BG273" s="105"/>
      <c r="BH273" s="105"/>
      <c r="BI273" s="105"/>
      <c r="BJ273" s="105"/>
    </row>
    <row r="274" spans="2:62" ht="20.100000000000001" hidden="1" customHeight="1" outlineLevel="1">
      <c r="B274" s="100"/>
      <c r="C274" s="908"/>
      <c r="D274" s="909"/>
      <c r="E274" s="909"/>
      <c r="F274" s="910"/>
      <c r="G274" s="890"/>
      <c r="H274" s="891"/>
      <c r="I274" s="152"/>
      <c r="J274" s="152"/>
      <c r="K274" s="152"/>
      <c r="L274" s="152"/>
      <c r="M274" s="152"/>
      <c r="N274" s="152"/>
      <c r="O274" s="152"/>
      <c r="P274" s="153"/>
      <c r="Q274" s="153"/>
      <c r="R274" s="156">
        <f t="shared" si="210"/>
        <v>0</v>
      </c>
      <c r="S274" s="156">
        <f t="shared" si="211"/>
        <v>0</v>
      </c>
      <c r="U274" s="157">
        <f t="shared" si="217"/>
        <v>0</v>
      </c>
      <c r="W274" s="152"/>
      <c r="X274" s="152"/>
      <c r="Y274" s="152"/>
      <c r="Z274" s="152"/>
      <c r="AA274" s="152"/>
      <c r="AB274" s="152"/>
      <c r="AC274" s="347"/>
      <c r="AD274" s="152"/>
      <c r="AE274" s="152"/>
      <c r="AF274" s="152"/>
      <c r="AG274" s="152"/>
      <c r="AH274" s="152"/>
      <c r="AI274" s="152"/>
      <c r="AJ274" s="347"/>
      <c r="AK274" s="152"/>
      <c r="AL274" s="152"/>
      <c r="AM274" s="295"/>
      <c r="AN274" s="228"/>
      <c r="AO274" s="228"/>
      <c r="AP274" s="228"/>
      <c r="AQ274" s="228"/>
      <c r="AR274" s="228"/>
      <c r="AS274" s="348"/>
      <c r="AT274" s="264">
        <f t="shared" si="174"/>
        <v>0</v>
      </c>
      <c r="AU274" s="259"/>
      <c r="AV274" s="265">
        <f t="shared" si="214"/>
        <v>0</v>
      </c>
      <c r="AX274" s="265">
        <f t="shared" si="218"/>
        <v>0</v>
      </c>
      <c r="AZ274" s="492">
        <f t="shared" si="215"/>
        <v>0</v>
      </c>
      <c r="BB274" s="492">
        <f t="shared" si="216"/>
        <v>0</v>
      </c>
      <c r="BD274" s="265">
        <f t="shared" si="219"/>
        <v>0</v>
      </c>
      <c r="BE274" s="105"/>
      <c r="BF274" s="105"/>
      <c r="BG274" s="105"/>
      <c r="BH274" s="105"/>
      <c r="BI274" s="105"/>
      <c r="BJ274" s="105"/>
    </row>
    <row r="275" spans="2:62" ht="20.100000000000001" hidden="1" customHeight="1" outlineLevel="1">
      <c r="B275" s="100"/>
      <c r="C275" s="908"/>
      <c r="D275" s="909"/>
      <c r="E275" s="909"/>
      <c r="F275" s="910"/>
      <c r="G275" s="890"/>
      <c r="H275" s="891"/>
      <c r="I275" s="152"/>
      <c r="J275" s="152"/>
      <c r="K275" s="152"/>
      <c r="L275" s="152"/>
      <c r="M275" s="152"/>
      <c r="N275" s="152"/>
      <c r="O275" s="152"/>
      <c r="P275" s="153"/>
      <c r="Q275" s="153"/>
      <c r="R275" s="156">
        <f t="shared" si="210"/>
        <v>0</v>
      </c>
      <c r="S275" s="156">
        <f t="shared" si="211"/>
        <v>0</v>
      </c>
      <c r="U275" s="157">
        <f t="shared" si="217"/>
        <v>0</v>
      </c>
      <c r="W275" s="152"/>
      <c r="X275" s="152"/>
      <c r="Y275" s="152"/>
      <c r="Z275" s="152"/>
      <c r="AA275" s="152"/>
      <c r="AB275" s="152"/>
      <c r="AC275" s="347"/>
      <c r="AD275" s="152"/>
      <c r="AE275" s="152"/>
      <c r="AF275" s="152"/>
      <c r="AG275" s="152"/>
      <c r="AH275" s="152"/>
      <c r="AI275" s="152"/>
      <c r="AJ275" s="347"/>
      <c r="AK275" s="152"/>
      <c r="AL275" s="152"/>
      <c r="AM275" s="295"/>
      <c r="AN275" s="228"/>
      <c r="AO275" s="228"/>
      <c r="AP275" s="228"/>
      <c r="AQ275" s="228"/>
      <c r="AR275" s="228"/>
      <c r="AS275" s="348"/>
      <c r="AT275" s="264">
        <f t="shared" si="174"/>
        <v>0</v>
      </c>
      <c r="AU275" s="259"/>
      <c r="AV275" s="265">
        <f t="shared" si="214"/>
        <v>0</v>
      </c>
      <c r="AX275" s="265">
        <f t="shared" si="218"/>
        <v>0</v>
      </c>
      <c r="AZ275" s="492">
        <f t="shared" si="215"/>
        <v>0</v>
      </c>
      <c r="BB275" s="492">
        <f t="shared" si="216"/>
        <v>0</v>
      </c>
      <c r="BD275" s="265">
        <f t="shared" si="219"/>
        <v>0</v>
      </c>
      <c r="BE275" s="105"/>
      <c r="BF275" s="105"/>
      <c r="BG275" s="105"/>
      <c r="BH275" s="105"/>
      <c r="BI275" s="105"/>
      <c r="BJ275" s="105"/>
    </row>
    <row r="276" spans="2:62" ht="20.100000000000001" hidden="1" customHeight="1" outlineLevel="1">
      <c r="B276" s="100"/>
      <c r="C276" s="908"/>
      <c r="D276" s="909"/>
      <c r="E276" s="909"/>
      <c r="F276" s="910"/>
      <c r="G276" s="890"/>
      <c r="H276" s="891"/>
      <c r="I276" s="152"/>
      <c r="J276" s="152"/>
      <c r="K276" s="152"/>
      <c r="L276" s="152"/>
      <c r="M276" s="152"/>
      <c r="N276" s="152"/>
      <c r="O276" s="152"/>
      <c r="P276" s="153"/>
      <c r="Q276" s="153"/>
      <c r="R276" s="156">
        <f t="shared" si="210"/>
        <v>0</v>
      </c>
      <c r="S276" s="156">
        <f t="shared" si="211"/>
        <v>0</v>
      </c>
      <c r="U276" s="157">
        <f t="shared" si="217"/>
        <v>0</v>
      </c>
      <c r="W276" s="152"/>
      <c r="X276" s="152"/>
      <c r="Y276" s="152"/>
      <c r="Z276" s="152"/>
      <c r="AA276" s="152"/>
      <c r="AB276" s="152"/>
      <c r="AC276" s="347"/>
      <c r="AD276" s="152"/>
      <c r="AE276" s="152"/>
      <c r="AF276" s="152"/>
      <c r="AG276" s="152"/>
      <c r="AH276" s="152"/>
      <c r="AI276" s="152"/>
      <c r="AJ276" s="347"/>
      <c r="AK276" s="152"/>
      <c r="AL276" s="152"/>
      <c r="AM276" s="295"/>
      <c r="AN276" s="228"/>
      <c r="AO276" s="228"/>
      <c r="AP276" s="228"/>
      <c r="AQ276" s="228"/>
      <c r="AR276" s="228"/>
      <c r="AS276" s="348"/>
      <c r="AT276" s="264">
        <f t="shared" si="174"/>
        <v>0</v>
      </c>
      <c r="AU276" s="259"/>
      <c r="AV276" s="265">
        <f t="shared" si="214"/>
        <v>0</v>
      </c>
      <c r="AX276" s="265">
        <f t="shared" si="218"/>
        <v>0</v>
      </c>
      <c r="AZ276" s="492">
        <f t="shared" si="215"/>
        <v>0</v>
      </c>
      <c r="BB276" s="492">
        <f t="shared" si="216"/>
        <v>0</v>
      </c>
      <c r="BD276" s="265">
        <f t="shared" si="219"/>
        <v>0</v>
      </c>
      <c r="BE276" s="105"/>
      <c r="BF276" s="105"/>
      <c r="BG276" s="105"/>
      <c r="BH276" s="105"/>
      <c r="BI276" s="105"/>
      <c r="BJ276" s="105"/>
    </row>
    <row r="277" spans="2:62" ht="20.100000000000001" hidden="1" customHeight="1" outlineLevel="1">
      <c r="B277" s="100"/>
      <c r="C277" s="908"/>
      <c r="D277" s="909"/>
      <c r="E277" s="909"/>
      <c r="F277" s="910"/>
      <c r="G277" s="890"/>
      <c r="H277" s="891"/>
      <c r="I277" s="152"/>
      <c r="J277" s="152"/>
      <c r="K277" s="152"/>
      <c r="L277" s="152"/>
      <c r="M277" s="152"/>
      <c r="N277" s="152"/>
      <c r="O277" s="152"/>
      <c r="P277" s="153"/>
      <c r="Q277" s="153"/>
      <c r="R277" s="156">
        <f t="shared" si="210"/>
        <v>0</v>
      </c>
      <c r="S277" s="156">
        <f t="shared" si="211"/>
        <v>0</v>
      </c>
      <c r="U277" s="157">
        <f t="shared" si="217"/>
        <v>0</v>
      </c>
      <c r="W277" s="152"/>
      <c r="X277" s="152"/>
      <c r="Y277" s="152"/>
      <c r="Z277" s="152"/>
      <c r="AA277" s="152"/>
      <c r="AB277" s="152"/>
      <c r="AC277" s="347"/>
      <c r="AD277" s="152"/>
      <c r="AE277" s="152"/>
      <c r="AF277" s="152"/>
      <c r="AG277" s="152"/>
      <c r="AH277" s="152"/>
      <c r="AI277" s="152"/>
      <c r="AJ277" s="347"/>
      <c r="AK277" s="152"/>
      <c r="AL277" s="152"/>
      <c r="AM277" s="295"/>
      <c r="AN277" s="228"/>
      <c r="AO277" s="228"/>
      <c r="AP277" s="228"/>
      <c r="AQ277" s="228"/>
      <c r="AR277" s="228"/>
      <c r="AS277" s="348"/>
      <c r="AT277" s="264">
        <f t="shared" si="174"/>
        <v>0</v>
      </c>
      <c r="AU277" s="259"/>
      <c r="AV277" s="265">
        <f t="shared" si="214"/>
        <v>0</v>
      </c>
      <c r="AX277" s="265">
        <f t="shared" si="218"/>
        <v>0</v>
      </c>
      <c r="AZ277" s="492">
        <f t="shared" si="215"/>
        <v>0</v>
      </c>
      <c r="BB277" s="492">
        <f t="shared" si="216"/>
        <v>0</v>
      </c>
      <c r="BD277" s="265">
        <f t="shared" si="219"/>
        <v>0</v>
      </c>
      <c r="BE277" s="105"/>
      <c r="BF277" s="105"/>
      <c r="BG277" s="105"/>
      <c r="BH277" s="105"/>
      <c r="BI277" s="105"/>
      <c r="BJ277" s="105"/>
    </row>
    <row r="278" spans="2:62" ht="20.100000000000001" hidden="1" customHeight="1" outlineLevel="1">
      <c r="B278" s="100"/>
      <c r="C278" s="908"/>
      <c r="D278" s="909"/>
      <c r="E278" s="909"/>
      <c r="F278" s="910"/>
      <c r="G278" s="890"/>
      <c r="H278" s="891"/>
      <c r="I278" s="152"/>
      <c r="J278" s="152"/>
      <c r="K278" s="152"/>
      <c r="L278" s="152"/>
      <c r="M278" s="152"/>
      <c r="N278" s="152"/>
      <c r="O278" s="152"/>
      <c r="P278" s="153"/>
      <c r="Q278" s="153"/>
      <c r="R278" s="156">
        <f t="shared" si="210"/>
        <v>0</v>
      </c>
      <c r="S278" s="156">
        <f t="shared" si="211"/>
        <v>0</v>
      </c>
      <c r="U278" s="157">
        <f t="shared" si="217"/>
        <v>0</v>
      </c>
      <c r="W278" s="152"/>
      <c r="X278" s="152"/>
      <c r="Y278" s="152"/>
      <c r="Z278" s="152"/>
      <c r="AA278" s="152"/>
      <c r="AB278" s="152"/>
      <c r="AC278" s="347"/>
      <c r="AD278" s="152"/>
      <c r="AE278" s="152"/>
      <c r="AF278" s="152"/>
      <c r="AG278" s="152"/>
      <c r="AH278" s="152"/>
      <c r="AI278" s="152"/>
      <c r="AJ278" s="347"/>
      <c r="AK278" s="152"/>
      <c r="AL278" s="152"/>
      <c r="AM278" s="295"/>
      <c r="AN278" s="228"/>
      <c r="AO278" s="228"/>
      <c r="AP278" s="228"/>
      <c r="AQ278" s="228"/>
      <c r="AR278" s="228"/>
      <c r="AS278" s="348"/>
      <c r="AT278" s="264">
        <f t="shared" si="174"/>
        <v>0</v>
      </c>
      <c r="AU278" s="259"/>
      <c r="AV278" s="265">
        <f t="shared" si="214"/>
        <v>0</v>
      </c>
      <c r="AX278" s="265">
        <f t="shared" si="218"/>
        <v>0</v>
      </c>
      <c r="AZ278" s="492">
        <f t="shared" si="215"/>
        <v>0</v>
      </c>
      <c r="BB278" s="492">
        <f t="shared" si="216"/>
        <v>0</v>
      </c>
      <c r="BD278" s="265">
        <f t="shared" si="219"/>
        <v>0</v>
      </c>
      <c r="BE278" s="105"/>
      <c r="BF278" s="105"/>
      <c r="BG278" s="105"/>
      <c r="BH278" s="105"/>
      <c r="BI278" s="105"/>
      <c r="BJ278" s="105"/>
    </row>
    <row r="279" spans="2:62" ht="20.100000000000001" hidden="1" customHeight="1" outlineLevel="1">
      <c r="B279" s="100"/>
      <c r="C279" s="908"/>
      <c r="D279" s="909"/>
      <c r="E279" s="909"/>
      <c r="F279" s="910"/>
      <c r="G279" s="890"/>
      <c r="H279" s="891"/>
      <c r="I279" s="152"/>
      <c r="J279" s="152"/>
      <c r="K279" s="152"/>
      <c r="L279" s="152"/>
      <c r="M279" s="152"/>
      <c r="N279" s="152"/>
      <c r="O279" s="152"/>
      <c r="P279" s="153"/>
      <c r="Q279" s="153"/>
      <c r="R279" s="156">
        <f t="shared" si="210"/>
        <v>0</v>
      </c>
      <c r="S279" s="156">
        <f t="shared" si="211"/>
        <v>0</v>
      </c>
      <c r="U279" s="157">
        <f t="shared" si="217"/>
        <v>0</v>
      </c>
      <c r="W279" s="152"/>
      <c r="X279" s="152"/>
      <c r="Y279" s="152"/>
      <c r="Z279" s="152"/>
      <c r="AA279" s="152"/>
      <c r="AB279" s="152"/>
      <c r="AC279" s="347"/>
      <c r="AD279" s="152"/>
      <c r="AE279" s="152"/>
      <c r="AF279" s="152"/>
      <c r="AG279" s="152"/>
      <c r="AH279" s="152"/>
      <c r="AI279" s="152"/>
      <c r="AJ279" s="347"/>
      <c r="AK279" s="152"/>
      <c r="AL279" s="152"/>
      <c r="AM279" s="295"/>
      <c r="AN279" s="228"/>
      <c r="AO279" s="228"/>
      <c r="AP279" s="228"/>
      <c r="AQ279" s="228"/>
      <c r="AR279" s="228"/>
      <c r="AS279" s="348"/>
      <c r="AT279" s="264">
        <f t="shared" si="174"/>
        <v>0</v>
      </c>
      <c r="AU279" s="259"/>
      <c r="AV279" s="265">
        <f t="shared" si="214"/>
        <v>0</v>
      </c>
      <c r="AX279" s="265">
        <f t="shared" si="218"/>
        <v>0</v>
      </c>
      <c r="AZ279" s="492">
        <f t="shared" si="215"/>
        <v>0</v>
      </c>
      <c r="BB279" s="492">
        <f t="shared" si="216"/>
        <v>0</v>
      </c>
      <c r="BD279" s="265">
        <f t="shared" si="219"/>
        <v>0</v>
      </c>
      <c r="BE279" s="105"/>
      <c r="BF279" s="105"/>
      <c r="BG279" s="105"/>
      <c r="BH279" s="105"/>
      <c r="BI279" s="105"/>
      <c r="BJ279" s="105"/>
    </row>
    <row r="280" spans="2:62" ht="20.100000000000001" hidden="1" customHeight="1" outlineLevel="1">
      <c r="B280" s="100"/>
      <c r="C280" s="908"/>
      <c r="D280" s="909"/>
      <c r="E280" s="909"/>
      <c r="F280" s="910"/>
      <c r="G280" s="890"/>
      <c r="H280" s="891"/>
      <c r="I280" s="152"/>
      <c r="J280" s="152"/>
      <c r="K280" s="152"/>
      <c r="L280" s="152"/>
      <c r="M280" s="152"/>
      <c r="N280" s="152"/>
      <c r="O280" s="152"/>
      <c r="P280" s="153"/>
      <c r="Q280" s="153"/>
      <c r="R280" s="156">
        <f t="shared" si="210"/>
        <v>0</v>
      </c>
      <c r="S280" s="156">
        <f t="shared" si="211"/>
        <v>0</v>
      </c>
      <c r="U280" s="157">
        <f t="shared" si="217"/>
        <v>0</v>
      </c>
      <c r="W280" s="152"/>
      <c r="X280" s="152"/>
      <c r="Y280" s="152"/>
      <c r="Z280" s="152"/>
      <c r="AA280" s="152"/>
      <c r="AB280" s="152"/>
      <c r="AC280" s="347"/>
      <c r="AD280" s="152"/>
      <c r="AE280" s="152"/>
      <c r="AF280" s="152"/>
      <c r="AG280" s="152"/>
      <c r="AH280" s="152"/>
      <c r="AI280" s="152"/>
      <c r="AJ280" s="347"/>
      <c r="AK280" s="152"/>
      <c r="AL280" s="152"/>
      <c r="AM280" s="295"/>
      <c r="AN280" s="228"/>
      <c r="AO280" s="228"/>
      <c r="AP280" s="228"/>
      <c r="AQ280" s="228"/>
      <c r="AR280" s="228"/>
      <c r="AS280" s="348"/>
      <c r="AT280" s="264">
        <f t="shared" ref="AT280:AT282" si="220">((W280+AD280)*$W$7+(X280+AE280)*$X$7+(Y280+Z280+AF280+AG280)*$Z$7+(AA280+AH280)*$AA$7+(AB280+AI280)*$AB$7)*Zuschläge_IBN</f>
        <v>0</v>
      </c>
      <c r="AU280" s="259"/>
      <c r="AV280" s="265">
        <f t="shared" si="214"/>
        <v>0</v>
      </c>
      <c r="AX280" s="265">
        <f t="shared" si="218"/>
        <v>0</v>
      </c>
      <c r="AZ280" s="492">
        <f t="shared" si="215"/>
        <v>0</v>
      </c>
      <c r="BB280" s="492">
        <f t="shared" si="216"/>
        <v>0</v>
      </c>
      <c r="BD280" s="265">
        <f t="shared" si="219"/>
        <v>0</v>
      </c>
      <c r="BE280" s="105"/>
      <c r="BF280" s="105"/>
      <c r="BG280" s="105"/>
      <c r="BH280" s="105"/>
      <c r="BI280" s="105"/>
      <c r="BJ280" s="105"/>
    </row>
    <row r="281" spans="2:62" ht="20.100000000000001" hidden="1" customHeight="1" outlineLevel="1">
      <c r="B281" s="100"/>
      <c r="C281" s="908"/>
      <c r="D281" s="909"/>
      <c r="E281" s="909"/>
      <c r="F281" s="910"/>
      <c r="G281" s="890"/>
      <c r="H281" s="891"/>
      <c r="I281" s="152"/>
      <c r="J281" s="152"/>
      <c r="K281" s="152"/>
      <c r="L281" s="152"/>
      <c r="M281" s="152"/>
      <c r="N281" s="152"/>
      <c r="O281" s="152"/>
      <c r="P281" s="153"/>
      <c r="Q281" s="153"/>
      <c r="R281" s="156">
        <f t="shared" si="210"/>
        <v>0</v>
      </c>
      <c r="S281" s="156">
        <f t="shared" si="211"/>
        <v>0</v>
      </c>
      <c r="U281" s="157">
        <f t="shared" si="217"/>
        <v>0</v>
      </c>
      <c r="W281" s="152"/>
      <c r="X281" s="152"/>
      <c r="Y281" s="152"/>
      <c r="Z281" s="152"/>
      <c r="AA281" s="152"/>
      <c r="AB281" s="152"/>
      <c r="AC281" s="347"/>
      <c r="AD281" s="152"/>
      <c r="AE281" s="152"/>
      <c r="AF281" s="152"/>
      <c r="AG281" s="152"/>
      <c r="AH281" s="152"/>
      <c r="AI281" s="152"/>
      <c r="AJ281" s="347"/>
      <c r="AK281" s="152"/>
      <c r="AL281" s="152"/>
      <c r="AM281" s="295"/>
      <c r="AN281" s="228"/>
      <c r="AO281" s="228"/>
      <c r="AP281" s="228"/>
      <c r="AQ281" s="228"/>
      <c r="AR281" s="228"/>
      <c r="AS281" s="348"/>
      <c r="AT281" s="264">
        <f t="shared" si="220"/>
        <v>0</v>
      </c>
      <c r="AU281" s="259"/>
      <c r="AV281" s="265">
        <f t="shared" si="214"/>
        <v>0</v>
      </c>
      <c r="AX281" s="265">
        <f t="shared" si="218"/>
        <v>0</v>
      </c>
      <c r="AZ281" s="492">
        <f t="shared" si="215"/>
        <v>0</v>
      </c>
      <c r="BB281" s="492">
        <f t="shared" si="216"/>
        <v>0</v>
      </c>
      <c r="BD281" s="265">
        <f t="shared" si="219"/>
        <v>0</v>
      </c>
      <c r="BE281" s="105"/>
      <c r="BF281" s="105"/>
      <c r="BG281" s="105"/>
      <c r="BH281" s="105"/>
      <c r="BI281" s="105"/>
      <c r="BJ281" s="105"/>
    </row>
    <row r="282" spans="2:62" ht="20.100000000000001" hidden="1" customHeight="1" outlineLevel="1">
      <c r="B282" s="100"/>
      <c r="C282" s="908"/>
      <c r="D282" s="909"/>
      <c r="E282" s="909"/>
      <c r="F282" s="910"/>
      <c r="G282" s="890"/>
      <c r="H282" s="891"/>
      <c r="I282" s="152"/>
      <c r="J282" s="152"/>
      <c r="K282" s="152"/>
      <c r="L282" s="152"/>
      <c r="M282" s="152"/>
      <c r="N282" s="152"/>
      <c r="O282" s="152"/>
      <c r="P282" s="153"/>
      <c r="Q282" s="153"/>
      <c r="R282" s="156">
        <f t="shared" si="210"/>
        <v>0</v>
      </c>
      <c r="S282" s="156">
        <f t="shared" si="211"/>
        <v>0</v>
      </c>
      <c r="U282" s="157">
        <f t="shared" si="217"/>
        <v>0</v>
      </c>
      <c r="W282" s="152"/>
      <c r="X282" s="152"/>
      <c r="Y282" s="152"/>
      <c r="Z282" s="152"/>
      <c r="AA282" s="152"/>
      <c r="AB282" s="152"/>
      <c r="AC282" s="347"/>
      <c r="AD282" s="152"/>
      <c r="AE282" s="152"/>
      <c r="AF282" s="152"/>
      <c r="AG282" s="152"/>
      <c r="AH282" s="152"/>
      <c r="AI282" s="152"/>
      <c r="AJ282" s="347"/>
      <c r="AK282" s="152"/>
      <c r="AL282" s="152"/>
      <c r="AM282" s="295"/>
      <c r="AN282" s="228"/>
      <c r="AO282" s="228"/>
      <c r="AP282" s="228"/>
      <c r="AQ282" s="228"/>
      <c r="AR282" s="228"/>
      <c r="AS282" s="348"/>
      <c r="AT282" s="264">
        <f t="shared" si="220"/>
        <v>0</v>
      </c>
      <c r="AU282" s="259"/>
      <c r="AV282" s="265">
        <f t="shared" si="214"/>
        <v>0</v>
      </c>
      <c r="AX282" s="265">
        <f t="shared" si="218"/>
        <v>0</v>
      </c>
      <c r="AZ282" s="492">
        <f t="shared" si="215"/>
        <v>0</v>
      </c>
      <c r="BB282" s="492">
        <f t="shared" si="216"/>
        <v>0</v>
      </c>
      <c r="BD282" s="265">
        <f t="shared" si="219"/>
        <v>0</v>
      </c>
      <c r="BE282" s="105"/>
      <c r="BF282" s="105"/>
      <c r="BG282" s="105"/>
      <c r="BH282" s="105"/>
      <c r="BI282" s="105"/>
      <c r="BJ282" s="105"/>
    </row>
    <row r="283" spans="2:62" ht="9.9499999999999993" hidden="1" customHeight="1" outlineLevel="1">
      <c r="B283" s="101"/>
      <c r="C283" s="208"/>
      <c r="D283" s="208"/>
      <c r="E283" s="208"/>
      <c r="F283" s="208"/>
      <c r="G283" s="237"/>
      <c r="H283" s="207"/>
      <c r="I283" s="257"/>
      <c r="J283" s="257"/>
      <c r="K283" s="257"/>
      <c r="L283" s="257"/>
      <c r="M283" s="257"/>
      <c r="N283" s="257"/>
      <c r="O283" s="257"/>
      <c r="P283" s="256"/>
      <c r="Q283" s="102"/>
      <c r="R283" s="102"/>
      <c r="S283" s="102"/>
      <c r="U283" s="98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Z283" s="493"/>
      <c r="BE283" s="105"/>
      <c r="BF283" s="105"/>
      <c r="BG283" s="105"/>
      <c r="BH283" s="105"/>
      <c r="BI283" s="105"/>
      <c r="BJ283" s="105"/>
    </row>
    <row r="284" spans="2:62" ht="20.100000000000001" customHeight="1" collapsed="1">
      <c r="B284" s="8">
        <f>B267+1</f>
        <v>17</v>
      </c>
      <c r="C284" s="916"/>
      <c r="D284" s="917"/>
      <c r="E284" s="917"/>
      <c r="F284" s="918"/>
      <c r="G284" s="429"/>
      <c r="H284" s="206">
        <v>1</v>
      </c>
      <c r="I284" s="642">
        <f t="shared" ref="I284" si="221">$H284*SUM(I285:I299)</f>
        <v>0</v>
      </c>
      <c r="J284" s="643">
        <f t="shared" ref="J284:O284" si="222">$H284*SUM(J285:J299)</f>
        <v>0</v>
      </c>
      <c r="K284" s="644">
        <f t="shared" si="222"/>
        <v>0</v>
      </c>
      <c r="L284" s="645">
        <f t="shared" si="222"/>
        <v>0</v>
      </c>
      <c r="M284" s="645">
        <f t="shared" si="222"/>
        <v>0</v>
      </c>
      <c r="N284" s="644">
        <f t="shared" si="222"/>
        <v>0</v>
      </c>
      <c r="O284" s="642">
        <f t="shared" si="222"/>
        <v>0</v>
      </c>
      <c r="P284" s="209">
        <f t="shared" ref="P284:Q284" si="223">$H284*SUM(P285:P299)</f>
        <v>0</v>
      </c>
      <c r="Q284" s="210">
        <f t="shared" si="223"/>
        <v>0</v>
      </c>
      <c r="R284" s="136">
        <f t="shared" ref="R284:R299" si="224">P284*(1+Gewinn)*(1+SicherheitAngebot)</f>
        <v>0</v>
      </c>
      <c r="S284" s="137">
        <f t="shared" ref="S284:S299" si="225">Q284*(1+MGKZ)*(1+Gewinn)*(1+SicherheitAngebot)</f>
        <v>0</v>
      </c>
      <c r="U284" s="10">
        <f>I284*$I$7+J284*$J$7+K284*$K$7+L284*$L$7+M284*$M$7+N284*$N$7+O284*$O$7+R284+S284</f>
        <v>0</v>
      </c>
      <c r="W284" s="646">
        <f t="shared" ref="W284:AB284" si="226">$H284*SUM(W285:W299)</f>
        <v>0</v>
      </c>
      <c r="X284" s="647">
        <f t="shared" si="226"/>
        <v>0</v>
      </c>
      <c r="Y284" s="648">
        <f t="shared" si="226"/>
        <v>0</v>
      </c>
      <c r="Z284" s="649">
        <f t="shared" si="226"/>
        <v>0</v>
      </c>
      <c r="AA284" s="648">
        <f t="shared" si="226"/>
        <v>0</v>
      </c>
      <c r="AB284" s="646">
        <f t="shared" si="226"/>
        <v>0</v>
      </c>
      <c r="AC284" s="258"/>
      <c r="AD284" s="646">
        <f t="shared" ref="AD284:AM284" si="227">$H284*SUM(AD285:AD299)</f>
        <v>0</v>
      </c>
      <c r="AE284" s="647">
        <f t="shared" si="227"/>
        <v>0</v>
      </c>
      <c r="AF284" s="648">
        <f t="shared" si="227"/>
        <v>0</v>
      </c>
      <c r="AG284" s="649">
        <f t="shared" si="227"/>
        <v>0</v>
      </c>
      <c r="AH284" s="648">
        <f t="shared" si="227"/>
        <v>0</v>
      </c>
      <c r="AI284" s="646">
        <f t="shared" si="227"/>
        <v>0</v>
      </c>
      <c r="AJ284" s="258"/>
      <c r="AK284" s="653">
        <f t="shared" si="227"/>
        <v>0</v>
      </c>
      <c r="AL284" s="653">
        <f t="shared" si="227"/>
        <v>0</v>
      </c>
      <c r="AM284" s="653">
        <f t="shared" si="227"/>
        <v>0</v>
      </c>
      <c r="AN284" s="227">
        <f>$H284*SUM(AN285:AN299)*(1+Gewinn)*(1+SicherheitAngebot)</f>
        <v>0</v>
      </c>
      <c r="AO284" s="227">
        <f>$H284*SUM(AO285:AO299)*(1+Gewinn)*(1+SicherheitAngebot)</f>
        <v>0</v>
      </c>
      <c r="AP284" s="227">
        <f>$H284*SUM(AP285:AP299)*(1+Gewinn)*(1+SicherheitAngebot)</f>
        <v>0</v>
      </c>
      <c r="AQ284" s="227">
        <f>$H284*SUM(AQ285:AQ299)*(1+Gewinn)*(1+SicherheitAngebot)</f>
        <v>0</v>
      </c>
      <c r="AR284" s="227">
        <f>$H284*SUM(AR285:AR299)*(1+Gewinn)*(1+SicherheitAngebot)</f>
        <v>0</v>
      </c>
      <c r="AS284" s="262"/>
      <c r="AT284" s="263">
        <f t="shared" ref="AT284:AT347" si="228">((W284+AD284)*$W$7+(X284+AE284)*$X$7+(Y284+Z284+AF284+AG284)*$Z$7+(AA284+AH284)*$AA$7+(AB284+AI284)*$AB$7)*Zuschläge_IBN</f>
        <v>0</v>
      </c>
      <c r="AU284" s="259"/>
      <c r="AV284" s="491">
        <f>AK284*$AK$7+AL284*$AL$7+AM284*$AM$7+SUM(AN284:AR284)+AT284/Zuschläge_IBN+AT284</f>
        <v>0</v>
      </c>
      <c r="AX284" s="685">
        <f>U284+AV284</f>
        <v>0</v>
      </c>
      <c r="AZ284" s="490">
        <f>IF(H284&gt;0,U284/(1+SicherheitAngebot)*(1+Sicherheit),0)</f>
        <v>0</v>
      </c>
      <c r="BB284" s="490">
        <f>IF(H284&gt;0,AV284/(1+SicherheitAngebot)*(1+Sicherheit),0)</f>
        <v>0</v>
      </c>
      <c r="BD284" s="490">
        <f>AZ284+BB284</f>
        <v>0</v>
      </c>
      <c r="BE284" s="105"/>
      <c r="BF284" s="105"/>
      <c r="BG284" s="105"/>
      <c r="BH284" s="105"/>
      <c r="BI284" s="105"/>
      <c r="BJ284" s="105"/>
    </row>
    <row r="285" spans="2:62" ht="20.100000000000001" hidden="1" customHeight="1" outlineLevel="1">
      <c r="B285" s="99"/>
      <c r="C285" s="908"/>
      <c r="D285" s="909"/>
      <c r="E285" s="909"/>
      <c r="F285" s="910"/>
      <c r="G285" s="890"/>
      <c r="H285" s="901"/>
      <c r="I285" s="152"/>
      <c r="J285" s="152"/>
      <c r="K285" s="152"/>
      <c r="L285" s="152"/>
      <c r="M285" s="152"/>
      <c r="N285" s="152"/>
      <c r="O285" s="152"/>
      <c r="P285" s="153"/>
      <c r="Q285" s="153"/>
      <c r="R285" s="156">
        <f t="shared" si="224"/>
        <v>0</v>
      </c>
      <c r="S285" s="156">
        <f t="shared" si="225"/>
        <v>0</v>
      </c>
      <c r="U285" s="157">
        <f>I285*$I$7+J285*$J$7+K285*$K$7+L285*$L$7+M285*$M$7+N285*$N$7+O285*$O$7+R285+S285</f>
        <v>0</v>
      </c>
      <c r="W285" s="152"/>
      <c r="X285" s="152"/>
      <c r="Y285" s="152"/>
      <c r="Z285" s="152"/>
      <c r="AA285" s="152"/>
      <c r="AB285" s="152"/>
      <c r="AC285" s="347"/>
      <c r="AD285" s="152"/>
      <c r="AE285" s="152"/>
      <c r="AF285" s="152"/>
      <c r="AG285" s="152"/>
      <c r="AH285" s="152"/>
      <c r="AI285" s="152"/>
      <c r="AJ285" s="347"/>
      <c r="AK285" s="152"/>
      <c r="AL285" s="152"/>
      <c r="AM285" s="295"/>
      <c r="AN285" s="228"/>
      <c r="AO285" s="228"/>
      <c r="AP285" s="228"/>
      <c r="AQ285" s="228"/>
      <c r="AR285" s="228"/>
      <c r="AS285" s="348"/>
      <c r="AT285" s="264">
        <f t="shared" si="228"/>
        <v>0</v>
      </c>
      <c r="AU285" s="259"/>
      <c r="AV285" s="265">
        <f t="shared" ref="AV285:AV299" si="229">AK285*$AK$7+AL285*$AL$7+AM285*$AM$7+SUM(AN285:AR285)*(1+Gewinn)*(1+SicherheitAngebot)+AT285/Zuschläge_IBN+AT285</f>
        <v>0</v>
      </c>
      <c r="AX285" s="265">
        <f>U285+AV285</f>
        <v>0</v>
      </c>
      <c r="AZ285" s="492">
        <f t="shared" ref="AZ285:AZ299" si="230">U285/(1+SicherheitAngebot)*(1+Sicherheit)</f>
        <v>0</v>
      </c>
      <c r="BB285" s="492">
        <f t="shared" ref="BB285:BB299" si="231">AV285/(1+SicherheitAngebot)*(1+Sicherheit)</f>
        <v>0</v>
      </c>
      <c r="BD285" s="265">
        <f>AZ285+BB285</f>
        <v>0</v>
      </c>
      <c r="BE285" s="105"/>
      <c r="BF285" s="105"/>
      <c r="BG285" s="105"/>
      <c r="BH285" s="105"/>
      <c r="BI285" s="105"/>
      <c r="BJ285" s="105"/>
    </row>
    <row r="286" spans="2:62" ht="20.100000000000001" hidden="1" customHeight="1" outlineLevel="1">
      <c r="B286" s="100"/>
      <c r="C286" s="908"/>
      <c r="D286" s="909"/>
      <c r="E286" s="909"/>
      <c r="F286" s="910"/>
      <c r="G286" s="890"/>
      <c r="H286" s="891"/>
      <c r="I286" s="152"/>
      <c r="J286" s="152"/>
      <c r="K286" s="152"/>
      <c r="L286" s="152"/>
      <c r="M286" s="152"/>
      <c r="N286" s="152"/>
      <c r="O286" s="152"/>
      <c r="P286" s="153"/>
      <c r="Q286" s="153"/>
      <c r="R286" s="156">
        <f t="shared" si="224"/>
        <v>0</v>
      </c>
      <c r="S286" s="156">
        <f t="shared" si="225"/>
        <v>0</v>
      </c>
      <c r="U286" s="157">
        <f t="shared" ref="U286:U299" si="232">I286*$I$7+J286*$J$7+K286*$K$7+L286*$L$7+M286*$M$7+N286*$N$7+O286*$O$7+R286+S286</f>
        <v>0</v>
      </c>
      <c r="W286" s="152"/>
      <c r="X286" s="152"/>
      <c r="Y286" s="152"/>
      <c r="Z286" s="152"/>
      <c r="AA286" s="152"/>
      <c r="AB286" s="152"/>
      <c r="AC286" s="347"/>
      <c r="AD286" s="152"/>
      <c r="AE286" s="152"/>
      <c r="AF286" s="152"/>
      <c r="AG286" s="152"/>
      <c r="AH286" s="152"/>
      <c r="AI286" s="152"/>
      <c r="AJ286" s="347"/>
      <c r="AK286" s="152"/>
      <c r="AL286" s="152"/>
      <c r="AM286" s="295"/>
      <c r="AN286" s="228"/>
      <c r="AO286" s="228"/>
      <c r="AP286" s="228"/>
      <c r="AQ286" s="228"/>
      <c r="AR286" s="228"/>
      <c r="AS286" s="348"/>
      <c r="AT286" s="264">
        <f t="shared" si="228"/>
        <v>0</v>
      </c>
      <c r="AU286" s="259"/>
      <c r="AV286" s="265">
        <f t="shared" si="229"/>
        <v>0</v>
      </c>
      <c r="AX286" s="265">
        <f t="shared" ref="AX286:AX299" si="233">U286+AV286</f>
        <v>0</v>
      </c>
      <c r="AZ286" s="492">
        <f t="shared" si="230"/>
        <v>0</v>
      </c>
      <c r="BB286" s="492">
        <f t="shared" si="231"/>
        <v>0</v>
      </c>
      <c r="BD286" s="265">
        <f t="shared" ref="BD286:BD299" si="234">AZ286+BB286</f>
        <v>0</v>
      </c>
      <c r="BE286" s="105"/>
      <c r="BF286" s="105"/>
      <c r="BG286" s="105"/>
      <c r="BH286" s="105"/>
      <c r="BI286" s="105"/>
      <c r="BJ286" s="105"/>
    </row>
    <row r="287" spans="2:62" ht="20.100000000000001" hidden="1" customHeight="1" outlineLevel="1">
      <c r="B287" s="100"/>
      <c r="C287" s="908"/>
      <c r="D287" s="909"/>
      <c r="E287" s="909"/>
      <c r="F287" s="910"/>
      <c r="G287" s="890"/>
      <c r="H287" s="891"/>
      <c r="I287" s="152"/>
      <c r="J287" s="152"/>
      <c r="K287" s="152"/>
      <c r="L287" s="152"/>
      <c r="M287" s="152"/>
      <c r="N287" s="152"/>
      <c r="O287" s="152"/>
      <c r="P287" s="153"/>
      <c r="Q287" s="153"/>
      <c r="R287" s="156">
        <f t="shared" si="224"/>
        <v>0</v>
      </c>
      <c r="S287" s="156">
        <f t="shared" si="225"/>
        <v>0</v>
      </c>
      <c r="U287" s="157">
        <f t="shared" si="232"/>
        <v>0</v>
      </c>
      <c r="W287" s="152"/>
      <c r="X287" s="152"/>
      <c r="Y287" s="152"/>
      <c r="Z287" s="152"/>
      <c r="AA287" s="152"/>
      <c r="AB287" s="152"/>
      <c r="AC287" s="347"/>
      <c r="AD287" s="152"/>
      <c r="AE287" s="152"/>
      <c r="AF287" s="152"/>
      <c r="AG287" s="152"/>
      <c r="AH287" s="152"/>
      <c r="AI287" s="152"/>
      <c r="AJ287" s="347"/>
      <c r="AK287" s="152"/>
      <c r="AL287" s="152"/>
      <c r="AM287" s="295"/>
      <c r="AN287" s="228"/>
      <c r="AO287" s="228"/>
      <c r="AP287" s="228"/>
      <c r="AQ287" s="228"/>
      <c r="AR287" s="228"/>
      <c r="AS287" s="348"/>
      <c r="AT287" s="264">
        <f t="shared" si="228"/>
        <v>0</v>
      </c>
      <c r="AU287" s="259"/>
      <c r="AV287" s="265">
        <f t="shared" si="229"/>
        <v>0</v>
      </c>
      <c r="AX287" s="265">
        <f t="shared" si="233"/>
        <v>0</v>
      </c>
      <c r="AZ287" s="492">
        <f t="shared" si="230"/>
        <v>0</v>
      </c>
      <c r="BB287" s="492">
        <f t="shared" si="231"/>
        <v>0</v>
      </c>
      <c r="BD287" s="265">
        <f t="shared" si="234"/>
        <v>0</v>
      </c>
      <c r="BE287" s="105"/>
      <c r="BF287" s="105"/>
      <c r="BG287" s="105"/>
      <c r="BH287" s="105"/>
      <c r="BI287" s="105"/>
      <c r="BJ287" s="105"/>
    </row>
    <row r="288" spans="2:62" ht="20.100000000000001" hidden="1" customHeight="1" outlineLevel="1">
      <c r="B288" s="100"/>
      <c r="C288" s="908"/>
      <c r="D288" s="909"/>
      <c r="E288" s="909"/>
      <c r="F288" s="910"/>
      <c r="G288" s="890"/>
      <c r="H288" s="891"/>
      <c r="I288" s="152"/>
      <c r="J288" s="152"/>
      <c r="K288" s="152"/>
      <c r="L288" s="152"/>
      <c r="M288" s="152"/>
      <c r="N288" s="152"/>
      <c r="O288" s="152"/>
      <c r="P288" s="153"/>
      <c r="Q288" s="153"/>
      <c r="R288" s="156">
        <f t="shared" si="224"/>
        <v>0</v>
      </c>
      <c r="S288" s="156">
        <f t="shared" si="225"/>
        <v>0</v>
      </c>
      <c r="U288" s="157">
        <f t="shared" si="232"/>
        <v>0</v>
      </c>
      <c r="W288" s="152"/>
      <c r="X288" s="152"/>
      <c r="Y288" s="152"/>
      <c r="Z288" s="152"/>
      <c r="AA288" s="152"/>
      <c r="AB288" s="152"/>
      <c r="AC288" s="347"/>
      <c r="AD288" s="152"/>
      <c r="AE288" s="152"/>
      <c r="AF288" s="152"/>
      <c r="AG288" s="152"/>
      <c r="AH288" s="152"/>
      <c r="AI288" s="152"/>
      <c r="AJ288" s="347"/>
      <c r="AK288" s="152"/>
      <c r="AL288" s="152"/>
      <c r="AM288" s="295"/>
      <c r="AN288" s="228"/>
      <c r="AO288" s="228"/>
      <c r="AP288" s="228"/>
      <c r="AQ288" s="228"/>
      <c r="AR288" s="228"/>
      <c r="AS288" s="348"/>
      <c r="AT288" s="264">
        <f t="shared" si="228"/>
        <v>0</v>
      </c>
      <c r="AU288" s="259"/>
      <c r="AV288" s="265">
        <f t="shared" si="229"/>
        <v>0</v>
      </c>
      <c r="AX288" s="265">
        <f t="shared" si="233"/>
        <v>0</v>
      </c>
      <c r="AZ288" s="492">
        <f t="shared" si="230"/>
        <v>0</v>
      </c>
      <c r="BB288" s="492">
        <f t="shared" si="231"/>
        <v>0</v>
      </c>
      <c r="BD288" s="265">
        <f t="shared" si="234"/>
        <v>0</v>
      </c>
      <c r="BE288" s="105"/>
      <c r="BF288" s="105"/>
      <c r="BG288" s="105"/>
      <c r="BH288" s="105"/>
      <c r="BI288" s="105"/>
      <c r="BJ288" s="105"/>
    </row>
    <row r="289" spans="2:62" ht="20.100000000000001" hidden="1" customHeight="1" outlineLevel="1">
      <c r="B289" s="100"/>
      <c r="C289" s="908"/>
      <c r="D289" s="909"/>
      <c r="E289" s="909"/>
      <c r="F289" s="910"/>
      <c r="G289" s="890"/>
      <c r="H289" s="891"/>
      <c r="I289" s="152"/>
      <c r="J289" s="152"/>
      <c r="K289" s="152"/>
      <c r="L289" s="152"/>
      <c r="M289" s="152"/>
      <c r="N289" s="152"/>
      <c r="O289" s="152"/>
      <c r="P289" s="153"/>
      <c r="Q289" s="153"/>
      <c r="R289" s="156">
        <f t="shared" si="224"/>
        <v>0</v>
      </c>
      <c r="S289" s="156">
        <f t="shared" si="225"/>
        <v>0</v>
      </c>
      <c r="U289" s="157">
        <f t="shared" si="232"/>
        <v>0</v>
      </c>
      <c r="W289" s="152"/>
      <c r="X289" s="152"/>
      <c r="Y289" s="152"/>
      <c r="Z289" s="152"/>
      <c r="AA289" s="152"/>
      <c r="AB289" s="152"/>
      <c r="AC289" s="347"/>
      <c r="AD289" s="152"/>
      <c r="AE289" s="152"/>
      <c r="AF289" s="152"/>
      <c r="AG289" s="152"/>
      <c r="AH289" s="152"/>
      <c r="AI289" s="152"/>
      <c r="AJ289" s="347"/>
      <c r="AK289" s="152"/>
      <c r="AL289" s="152"/>
      <c r="AM289" s="295"/>
      <c r="AN289" s="228"/>
      <c r="AO289" s="228"/>
      <c r="AP289" s="228"/>
      <c r="AQ289" s="228"/>
      <c r="AR289" s="228"/>
      <c r="AS289" s="348"/>
      <c r="AT289" s="264">
        <f t="shared" si="228"/>
        <v>0</v>
      </c>
      <c r="AU289" s="259"/>
      <c r="AV289" s="265">
        <f t="shared" si="229"/>
        <v>0</v>
      </c>
      <c r="AX289" s="265">
        <f t="shared" si="233"/>
        <v>0</v>
      </c>
      <c r="AZ289" s="492">
        <f t="shared" si="230"/>
        <v>0</v>
      </c>
      <c r="BB289" s="492">
        <f t="shared" si="231"/>
        <v>0</v>
      </c>
      <c r="BD289" s="265">
        <f t="shared" si="234"/>
        <v>0</v>
      </c>
      <c r="BE289" s="105"/>
      <c r="BF289" s="105"/>
      <c r="BG289" s="105"/>
      <c r="BH289" s="105"/>
      <c r="BI289" s="105"/>
      <c r="BJ289" s="105"/>
    </row>
    <row r="290" spans="2:62" ht="20.100000000000001" hidden="1" customHeight="1" outlineLevel="1">
      <c r="B290" s="100"/>
      <c r="C290" s="908"/>
      <c r="D290" s="909"/>
      <c r="E290" s="909"/>
      <c r="F290" s="910"/>
      <c r="G290" s="890"/>
      <c r="H290" s="891"/>
      <c r="I290" s="152"/>
      <c r="J290" s="152"/>
      <c r="K290" s="152"/>
      <c r="L290" s="152"/>
      <c r="M290" s="152"/>
      <c r="N290" s="152"/>
      <c r="O290" s="152"/>
      <c r="P290" s="153"/>
      <c r="Q290" s="153"/>
      <c r="R290" s="156">
        <f t="shared" si="224"/>
        <v>0</v>
      </c>
      <c r="S290" s="156">
        <f t="shared" si="225"/>
        <v>0</v>
      </c>
      <c r="U290" s="157">
        <f t="shared" si="232"/>
        <v>0</v>
      </c>
      <c r="W290" s="152"/>
      <c r="X290" s="152"/>
      <c r="Y290" s="152"/>
      <c r="Z290" s="152"/>
      <c r="AA290" s="152"/>
      <c r="AB290" s="152"/>
      <c r="AC290" s="347"/>
      <c r="AD290" s="152"/>
      <c r="AE290" s="152"/>
      <c r="AF290" s="152"/>
      <c r="AG290" s="152"/>
      <c r="AH290" s="152"/>
      <c r="AI290" s="152"/>
      <c r="AJ290" s="347"/>
      <c r="AK290" s="152"/>
      <c r="AL290" s="152"/>
      <c r="AM290" s="295"/>
      <c r="AN290" s="228"/>
      <c r="AO290" s="228"/>
      <c r="AP290" s="228"/>
      <c r="AQ290" s="228"/>
      <c r="AR290" s="228"/>
      <c r="AS290" s="348"/>
      <c r="AT290" s="264">
        <f t="shared" si="228"/>
        <v>0</v>
      </c>
      <c r="AU290" s="259"/>
      <c r="AV290" s="265">
        <f t="shared" si="229"/>
        <v>0</v>
      </c>
      <c r="AX290" s="265">
        <f t="shared" si="233"/>
        <v>0</v>
      </c>
      <c r="AZ290" s="492">
        <f t="shared" si="230"/>
        <v>0</v>
      </c>
      <c r="BB290" s="492">
        <f t="shared" si="231"/>
        <v>0</v>
      </c>
      <c r="BD290" s="265">
        <f t="shared" si="234"/>
        <v>0</v>
      </c>
      <c r="BE290" s="105"/>
      <c r="BF290" s="105"/>
      <c r="BG290" s="105"/>
      <c r="BH290" s="105"/>
      <c r="BI290" s="105"/>
      <c r="BJ290" s="105"/>
    </row>
    <row r="291" spans="2:62" ht="20.100000000000001" hidden="1" customHeight="1" outlineLevel="1">
      <c r="B291" s="100"/>
      <c r="C291" s="908"/>
      <c r="D291" s="909"/>
      <c r="E291" s="909"/>
      <c r="F291" s="910"/>
      <c r="G291" s="890"/>
      <c r="H291" s="891"/>
      <c r="I291" s="152"/>
      <c r="J291" s="152"/>
      <c r="K291" s="152"/>
      <c r="L291" s="152"/>
      <c r="M291" s="152"/>
      <c r="N291" s="152"/>
      <c r="O291" s="152"/>
      <c r="P291" s="153"/>
      <c r="Q291" s="153"/>
      <c r="R291" s="156">
        <f t="shared" si="224"/>
        <v>0</v>
      </c>
      <c r="S291" s="156">
        <f t="shared" si="225"/>
        <v>0</v>
      </c>
      <c r="U291" s="157">
        <f t="shared" si="232"/>
        <v>0</v>
      </c>
      <c r="W291" s="152"/>
      <c r="X291" s="152"/>
      <c r="Y291" s="152"/>
      <c r="Z291" s="152"/>
      <c r="AA291" s="152"/>
      <c r="AB291" s="152"/>
      <c r="AC291" s="347"/>
      <c r="AD291" s="152"/>
      <c r="AE291" s="152"/>
      <c r="AF291" s="152"/>
      <c r="AG291" s="152"/>
      <c r="AH291" s="152"/>
      <c r="AI291" s="152"/>
      <c r="AJ291" s="347"/>
      <c r="AK291" s="152"/>
      <c r="AL291" s="152"/>
      <c r="AM291" s="295"/>
      <c r="AN291" s="228"/>
      <c r="AO291" s="228"/>
      <c r="AP291" s="228"/>
      <c r="AQ291" s="228"/>
      <c r="AR291" s="228"/>
      <c r="AS291" s="348"/>
      <c r="AT291" s="264">
        <f t="shared" si="228"/>
        <v>0</v>
      </c>
      <c r="AU291" s="259"/>
      <c r="AV291" s="265">
        <f t="shared" si="229"/>
        <v>0</v>
      </c>
      <c r="AX291" s="265">
        <f t="shared" si="233"/>
        <v>0</v>
      </c>
      <c r="AZ291" s="492">
        <f t="shared" si="230"/>
        <v>0</v>
      </c>
      <c r="BB291" s="492">
        <f t="shared" si="231"/>
        <v>0</v>
      </c>
      <c r="BD291" s="265">
        <f t="shared" si="234"/>
        <v>0</v>
      </c>
      <c r="BE291" s="105"/>
      <c r="BF291" s="105"/>
      <c r="BG291" s="105"/>
      <c r="BH291" s="105"/>
      <c r="BI291" s="105"/>
      <c r="BJ291" s="105"/>
    </row>
    <row r="292" spans="2:62" ht="20.100000000000001" hidden="1" customHeight="1" outlineLevel="1">
      <c r="B292" s="100"/>
      <c r="C292" s="908"/>
      <c r="D292" s="909"/>
      <c r="E292" s="909"/>
      <c r="F292" s="910"/>
      <c r="G292" s="890"/>
      <c r="H292" s="891"/>
      <c r="I292" s="152"/>
      <c r="J292" s="152"/>
      <c r="K292" s="152"/>
      <c r="L292" s="152"/>
      <c r="M292" s="152"/>
      <c r="N292" s="152"/>
      <c r="O292" s="152"/>
      <c r="P292" s="153"/>
      <c r="Q292" s="153"/>
      <c r="R292" s="156">
        <f t="shared" si="224"/>
        <v>0</v>
      </c>
      <c r="S292" s="156">
        <f t="shared" si="225"/>
        <v>0</v>
      </c>
      <c r="U292" s="157">
        <f t="shared" si="232"/>
        <v>0</v>
      </c>
      <c r="W292" s="152"/>
      <c r="X292" s="152"/>
      <c r="Y292" s="152"/>
      <c r="Z292" s="152"/>
      <c r="AA292" s="152"/>
      <c r="AB292" s="152"/>
      <c r="AC292" s="347"/>
      <c r="AD292" s="152"/>
      <c r="AE292" s="152"/>
      <c r="AF292" s="152"/>
      <c r="AG292" s="152"/>
      <c r="AH292" s="152"/>
      <c r="AI292" s="152"/>
      <c r="AJ292" s="347"/>
      <c r="AK292" s="152"/>
      <c r="AL292" s="152"/>
      <c r="AM292" s="295"/>
      <c r="AN292" s="228"/>
      <c r="AO292" s="228"/>
      <c r="AP292" s="228"/>
      <c r="AQ292" s="228"/>
      <c r="AR292" s="228"/>
      <c r="AS292" s="348"/>
      <c r="AT292" s="264">
        <f t="shared" si="228"/>
        <v>0</v>
      </c>
      <c r="AU292" s="259"/>
      <c r="AV292" s="265">
        <f t="shared" si="229"/>
        <v>0</v>
      </c>
      <c r="AX292" s="265">
        <f t="shared" si="233"/>
        <v>0</v>
      </c>
      <c r="AZ292" s="492">
        <f t="shared" si="230"/>
        <v>0</v>
      </c>
      <c r="BB292" s="492">
        <f t="shared" si="231"/>
        <v>0</v>
      </c>
      <c r="BD292" s="265">
        <f t="shared" si="234"/>
        <v>0</v>
      </c>
      <c r="BE292" s="105"/>
      <c r="BF292" s="105"/>
      <c r="BG292" s="105"/>
      <c r="BH292" s="105"/>
      <c r="BI292" s="105"/>
      <c r="BJ292" s="105"/>
    </row>
    <row r="293" spans="2:62" ht="20.100000000000001" hidden="1" customHeight="1" outlineLevel="1">
      <c r="B293" s="100"/>
      <c r="C293" s="908"/>
      <c r="D293" s="909"/>
      <c r="E293" s="909"/>
      <c r="F293" s="910"/>
      <c r="G293" s="890"/>
      <c r="H293" s="891"/>
      <c r="I293" s="152"/>
      <c r="J293" s="152"/>
      <c r="K293" s="152"/>
      <c r="L293" s="152"/>
      <c r="M293" s="152"/>
      <c r="N293" s="152"/>
      <c r="O293" s="152"/>
      <c r="P293" s="153"/>
      <c r="Q293" s="153"/>
      <c r="R293" s="156">
        <f t="shared" si="224"/>
        <v>0</v>
      </c>
      <c r="S293" s="156">
        <f t="shared" si="225"/>
        <v>0</v>
      </c>
      <c r="U293" s="157">
        <f t="shared" si="232"/>
        <v>0</v>
      </c>
      <c r="W293" s="152"/>
      <c r="X293" s="152"/>
      <c r="Y293" s="152"/>
      <c r="Z293" s="152"/>
      <c r="AA293" s="152"/>
      <c r="AB293" s="152"/>
      <c r="AC293" s="347"/>
      <c r="AD293" s="152"/>
      <c r="AE293" s="152"/>
      <c r="AF293" s="152"/>
      <c r="AG293" s="152"/>
      <c r="AH293" s="152"/>
      <c r="AI293" s="152"/>
      <c r="AJ293" s="347"/>
      <c r="AK293" s="152"/>
      <c r="AL293" s="152"/>
      <c r="AM293" s="295"/>
      <c r="AN293" s="228"/>
      <c r="AO293" s="228"/>
      <c r="AP293" s="228"/>
      <c r="AQ293" s="228"/>
      <c r="AR293" s="228"/>
      <c r="AS293" s="348"/>
      <c r="AT293" s="264">
        <f t="shared" si="228"/>
        <v>0</v>
      </c>
      <c r="AU293" s="259"/>
      <c r="AV293" s="265">
        <f t="shared" si="229"/>
        <v>0</v>
      </c>
      <c r="AX293" s="265">
        <f t="shared" si="233"/>
        <v>0</v>
      </c>
      <c r="AZ293" s="492">
        <f t="shared" si="230"/>
        <v>0</v>
      </c>
      <c r="BB293" s="492">
        <f t="shared" si="231"/>
        <v>0</v>
      </c>
      <c r="BD293" s="265">
        <f t="shared" si="234"/>
        <v>0</v>
      </c>
      <c r="BE293" s="105"/>
      <c r="BF293" s="105"/>
      <c r="BG293" s="105"/>
      <c r="BH293" s="105"/>
      <c r="BI293" s="105"/>
      <c r="BJ293" s="105"/>
    </row>
    <row r="294" spans="2:62" ht="20.100000000000001" hidden="1" customHeight="1" outlineLevel="1">
      <c r="B294" s="100"/>
      <c r="C294" s="908"/>
      <c r="D294" s="909"/>
      <c r="E294" s="909"/>
      <c r="F294" s="910"/>
      <c r="G294" s="890"/>
      <c r="H294" s="891"/>
      <c r="I294" s="152"/>
      <c r="J294" s="152"/>
      <c r="K294" s="152"/>
      <c r="L294" s="152"/>
      <c r="M294" s="152"/>
      <c r="N294" s="152"/>
      <c r="O294" s="152"/>
      <c r="P294" s="153"/>
      <c r="Q294" s="153"/>
      <c r="R294" s="156">
        <f t="shared" si="224"/>
        <v>0</v>
      </c>
      <c r="S294" s="156">
        <f t="shared" si="225"/>
        <v>0</v>
      </c>
      <c r="U294" s="157">
        <f t="shared" si="232"/>
        <v>0</v>
      </c>
      <c r="W294" s="152"/>
      <c r="X294" s="152"/>
      <c r="Y294" s="152"/>
      <c r="Z294" s="152"/>
      <c r="AA294" s="152"/>
      <c r="AB294" s="152"/>
      <c r="AC294" s="347"/>
      <c r="AD294" s="152"/>
      <c r="AE294" s="152"/>
      <c r="AF294" s="152"/>
      <c r="AG294" s="152"/>
      <c r="AH294" s="152"/>
      <c r="AI294" s="152"/>
      <c r="AJ294" s="347"/>
      <c r="AK294" s="152"/>
      <c r="AL294" s="152"/>
      <c r="AM294" s="295"/>
      <c r="AN294" s="228"/>
      <c r="AO294" s="228"/>
      <c r="AP294" s="228"/>
      <c r="AQ294" s="228"/>
      <c r="AR294" s="228"/>
      <c r="AS294" s="348"/>
      <c r="AT294" s="264">
        <f t="shared" si="228"/>
        <v>0</v>
      </c>
      <c r="AU294" s="259"/>
      <c r="AV294" s="265">
        <f t="shared" si="229"/>
        <v>0</v>
      </c>
      <c r="AX294" s="265">
        <f t="shared" si="233"/>
        <v>0</v>
      </c>
      <c r="AZ294" s="492">
        <f t="shared" si="230"/>
        <v>0</v>
      </c>
      <c r="BB294" s="492">
        <f t="shared" si="231"/>
        <v>0</v>
      </c>
      <c r="BD294" s="265">
        <f t="shared" si="234"/>
        <v>0</v>
      </c>
      <c r="BE294" s="105"/>
      <c r="BF294" s="105"/>
      <c r="BG294" s="105"/>
      <c r="BH294" s="105"/>
      <c r="BI294" s="105"/>
      <c r="BJ294" s="105"/>
    </row>
    <row r="295" spans="2:62" ht="20.100000000000001" hidden="1" customHeight="1" outlineLevel="1">
      <c r="B295" s="100"/>
      <c r="C295" s="908"/>
      <c r="D295" s="909"/>
      <c r="E295" s="909"/>
      <c r="F295" s="910"/>
      <c r="G295" s="890"/>
      <c r="H295" s="891"/>
      <c r="I295" s="152"/>
      <c r="J295" s="152"/>
      <c r="K295" s="152"/>
      <c r="L295" s="152"/>
      <c r="M295" s="152"/>
      <c r="N295" s="152"/>
      <c r="O295" s="152"/>
      <c r="P295" s="153"/>
      <c r="Q295" s="153"/>
      <c r="R295" s="156">
        <f t="shared" si="224"/>
        <v>0</v>
      </c>
      <c r="S295" s="156">
        <f t="shared" si="225"/>
        <v>0</v>
      </c>
      <c r="U295" s="157">
        <f t="shared" si="232"/>
        <v>0</v>
      </c>
      <c r="W295" s="152"/>
      <c r="X295" s="152"/>
      <c r="Y295" s="152"/>
      <c r="Z295" s="152"/>
      <c r="AA295" s="152"/>
      <c r="AB295" s="152"/>
      <c r="AC295" s="347"/>
      <c r="AD295" s="152"/>
      <c r="AE295" s="152"/>
      <c r="AF295" s="152"/>
      <c r="AG295" s="152"/>
      <c r="AH295" s="152"/>
      <c r="AI295" s="152"/>
      <c r="AJ295" s="347"/>
      <c r="AK295" s="152"/>
      <c r="AL295" s="152"/>
      <c r="AM295" s="295"/>
      <c r="AN295" s="228"/>
      <c r="AO295" s="228"/>
      <c r="AP295" s="228"/>
      <c r="AQ295" s="228"/>
      <c r="AR295" s="228"/>
      <c r="AS295" s="348"/>
      <c r="AT295" s="264">
        <f t="shared" si="228"/>
        <v>0</v>
      </c>
      <c r="AU295" s="259"/>
      <c r="AV295" s="265">
        <f t="shared" si="229"/>
        <v>0</v>
      </c>
      <c r="AX295" s="265">
        <f t="shared" si="233"/>
        <v>0</v>
      </c>
      <c r="AZ295" s="492">
        <f t="shared" si="230"/>
        <v>0</v>
      </c>
      <c r="BB295" s="492">
        <f t="shared" si="231"/>
        <v>0</v>
      </c>
      <c r="BD295" s="265">
        <f t="shared" si="234"/>
        <v>0</v>
      </c>
      <c r="BE295" s="105"/>
      <c r="BF295" s="105"/>
      <c r="BG295" s="105"/>
      <c r="BH295" s="105"/>
      <c r="BI295" s="105"/>
      <c r="BJ295" s="105"/>
    </row>
    <row r="296" spans="2:62" ht="20.100000000000001" hidden="1" customHeight="1" outlineLevel="1">
      <c r="B296" s="100"/>
      <c r="C296" s="908"/>
      <c r="D296" s="909"/>
      <c r="E296" s="909"/>
      <c r="F296" s="910"/>
      <c r="G296" s="890"/>
      <c r="H296" s="891"/>
      <c r="I296" s="152"/>
      <c r="J296" s="152"/>
      <c r="K296" s="152"/>
      <c r="L296" s="152"/>
      <c r="M296" s="152"/>
      <c r="N296" s="152"/>
      <c r="O296" s="152"/>
      <c r="P296" s="153"/>
      <c r="Q296" s="153"/>
      <c r="R296" s="156">
        <f t="shared" si="224"/>
        <v>0</v>
      </c>
      <c r="S296" s="156">
        <f t="shared" si="225"/>
        <v>0</v>
      </c>
      <c r="U296" s="157">
        <f t="shared" si="232"/>
        <v>0</v>
      </c>
      <c r="W296" s="152"/>
      <c r="X296" s="152"/>
      <c r="Y296" s="152"/>
      <c r="Z296" s="152"/>
      <c r="AA296" s="152"/>
      <c r="AB296" s="152"/>
      <c r="AC296" s="347"/>
      <c r="AD296" s="152"/>
      <c r="AE296" s="152"/>
      <c r="AF296" s="152"/>
      <c r="AG296" s="152"/>
      <c r="AH296" s="152"/>
      <c r="AI296" s="152"/>
      <c r="AJ296" s="347"/>
      <c r="AK296" s="152"/>
      <c r="AL296" s="152"/>
      <c r="AM296" s="295"/>
      <c r="AN296" s="228"/>
      <c r="AO296" s="228"/>
      <c r="AP296" s="228"/>
      <c r="AQ296" s="228"/>
      <c r="AR296" s="228"/>
      <c r="AS296" s="348"/>
      <c r="AT296" s="264">
        <f t="shared" si="228"/>
        <v>0</v>
      </c>
      <c r="AU296" s="259"/>
      <c r="AV296" s="265">
        <f t="shared" si="229"/>
        <v>0</v>
      </c>
      <c r="AX296" s="265">
        <f t="shared" si="233"/>
        <v>0</v>
      </c>
      <c r="AZ296" s="492">
        <f t="shared" si="230"/>
        <v>0</v>
      </c>
      <c r="BB296" s="492">
        <f t="shared" si="231"/>
        <v>0</v>
      </c>
      <c r="BD296" s="265">
        <f t="shared" si="234"/>
        <v>0</v>
      </c>
      <c r="BE296" s="105"/>
      <c r="BF296" s="105"/>
      <c r="BG296" s="105"/>
      <c r="BH296" s="105"/>
      <c r="BI296" s="105"/>
      <c r="BJ296" s="105"/>
    </row>
    <row r="297" spans="2:62" ht="20.100000000000001" hidden="1" customHeight="1" outlineLevel="1">
      <c r="B297" s="100"/>
      <c r="C297" s="908"/>
      <c r="D297" s="909"/>
      <c r="E297" s="909"/>
      <c r="F297" s="910"/>
      <c r="G297" s="890"/>
      <c r="H297" s="891"/>
      <c r="I297" s="152"/>
      <c r="J297" s="152"/>
      <c r="K297" s="152"/>
      <c r="L297" s="152"/>
      <c r="M297" s="152"/>
      <c r="N297" s="152"/>
      <c r="O297" s="152"/>
      <c r="P297" s="153"/>
      <c r="Q297" s="153"/>
      <c r="R297" s="156">
        <f t="shared" si="224"/>
        <v>0</v>
      </c>
      <c r="S297" s="156">
        <f t="shared" si="225"/>
        <v>0</v>
      </c>
      <c r="U297" s="157">
        <f t="shared" si="232"/>
        <v>0</v>
      </c>
      <c r="W297" s="152"/>
      <c r="X297" s="152"/>
      <c r="Y297" s="152"/>
      <c r="Z297" s="152"/>
      <c r="AA297" s="152"/>
      <c r="AB297" s="152"/>
      <c r="AC297" s="347"/>
      <c r="AD297" s="152"/>
      <c r="AE297" s="152"/>
      <c r="AF297" s="152"/>
      <c r="AG297" s="152"/>
      <c r="AH297" s="152"/>
      <c r="AI297" s="152"/>
      <c r="AJ297" s="347"/>
      <c r="AK297" s="152"/>
      <c r="AL297" s="152"/>
      <c r="AM297" s="295"/>
      <c r="AN297" s="228"/>
      <c r="AO297" s="228"/>
      <c r="AP297" s="228"/>
      <c r="AQ297" s="228"/>
      <c r="AR297" s="228"/>
      <c r="AS297" s="348"/>
      <c r="AT297" s="264">
        <f t="shared" si="228"/>
        <v>0</v>
      </c>
      <c r="AU297" s="259"/>
      <c r="AV297" s="265">
        <f t="shared" si="229"/>
        <v>0</v>
      </c>
      <c r="AX297" s="265">
        <f t="shared" si="233"/>
        <v>0</v>
      </c>
      <c r="AZ297" s="492">
        <f t="shared" si="230"/>
        <v>0</v>
      </c>
      <c r="BB297" s="492">
        <f t="shared" si="231"/>
        <v>0</v>
      </c>
      <c r="BD297" s="265">
        <f t="shared" si="234"/>
        <v>0</v>
      </c>
      <c r="BE297" s="105"/>
      <c r="BF297" s="105"/>
      <c r="BG297" s="105"/>
      <c r="BH297" s="105"/>
      <c r="BI297" s="105"/>
      <c r="BJ297" s="105"/>
    </row>
    <row r="298" spans="2:62" ht="20.100000000000001" hidden="1" customHeight="1" outlineLevel="1">
      <c r="B298" s="100"/>
      <c r="C298" s="908"/>
      <c r="D298" s="909"/>
      <c r="E298" s="909"/>
      <c r="F298" s="910"/>
      <c r="G298" s="890"/>
      <c r="H298" s="891"/>
      <c r="I298" s="152"/>
      <c r="J298" s="152"/>
      <c r="K298" s="152"/>
      <c r="L298" s="152"/>
      <c r="M298" s="152"/>
      <c r="N298" s="152"/>
      <c r="O298" s="152"/>
      <c r="P298" s="153"/>
      <c r="Q298" s="153"/>
      <c r="R298" s="156">
        <f t="shared" si="224"/>
        <v>0</v>
      </c>
      <c r="S298" s="156">
        <f t="shared" si="225"/>
        <v>0</v>
      </c>
      <c r="U298" s="157">
        <f t="shared" si="232"/>
        <v>0</v>
      </c>
      <c r="W298" s="152"/>
      <c r="X298" s="152"/>
      <c r="Y298" s="152"/>
      <c r="Z298" s="152"/>
      <c r="AA298" s="152"/>
      <c r="AB298" s="152"/>
      <c r="AC298" s="347"/>
      <c r="AD298" s="152"/>
      <c r="AE298" s="152"/>
      <c r="AF298" s="152"/>
      <c r="AG298" s="152"/>
      <c r="AH298" s="152"/>
      <c r="AI298" s="152"/>
      <c r="AJ298" s="347"/>
      <c r="AK298" s="152"/>
      <c r="AL298" s="152"/>
      <c r="AM298" s="295"/>
      <c r="AN298" s="228"/>
      <c r="AO298" s="228"/>
      <c r="AP298" s="228"/>
      <c r="AQ298" s="228"/>
      <c r="AR298" s="228"/>
      <c r="AS298" s="348"/>
      <c r="AT298" s="264">
        <f t="shared" si="228"/>
        <v>0</v>
      </c>
      <c r="AU298" s="259"/>
      <c r="AV298" s="265">
        <f t="shared" si="229"/>
        <v>0</v>
      </c>
      <c r="AX298" s="265">
        <f t="shared" si="233"/>
        <v>0</v>
      </c>
      <c r="AZ298" s="492">
        <f t="shared" si="230"/>
        <v>0</v>
      </c>
      <c r="BB298" s="492">
        <f t="shared" si="231"/>
        <v>0</v>
      </c>
      <c r="BD298" s="265">
        <f t="shared" si="234"/>
        <v>0</v>
      </c>
      <c r="BE298" s="105"/>
      <c r="BF298" s="105"/>
      <c r="BG298" s="105"/>
      <c r="BH298" s="105"/>
      <c r="BI298" s="105"/>
      <c r="BJ298" s="105"/>
    </row>
    <row r="299" spans="2:62" ht="20.100000000000001" hidden="1" customHeight="1" outlineLevel="1">
      <c r="B299" s="100"/>
      <c r="C299" s="908"/>
      <c r="D299" s="909"/>
      <c r="E299" s="909"/>
      <c r="F299" s="910"/>
      <c r="G299" s="890"/>
      <c r="H299" s="891"/>
      <c r="I299" s="152"/>
      <c r="J299" s="152"/>
      <c r="K299" s="152"/>
      <c r="L299" s="152"/>
      <c r="M299" s="152"/>
      <c r="N299" s="152"/>
      <c r="O299" s="152"/>
      <c r="P299" s="153"/>
      <c r="Q299" s="153"/>
      <c r="R299" s="156">
        <f t="shared" si="224"/>
        <v>0</v>
      </c>
      <c r="S299" s="156">
        <f t="shared" si="225"/>
        <v>0</v>
      </c>
      <c r="U299" s="157">
        <f t="shared" si="232"/>
        <v>0</v>
      </c>
      <c r="W299" s="152"/>
      <c r="X299" s="152"/>
      <c r="Y299" s="152"/>
      <c r="Z299" s="152"/>
      <c r="AA299" s="152"/>
      <c r="AB299" s="152"/>
      <c r="AC299" s="347"/>
      <c r="AD299" s="152"/>
      <c r="AE299" s="152"/>
      <c r="AF299" s="152"/>
      <c r="AG299" s="152"/>
      <c r="AH299" s="152"/>
      <c r="AI299" s="152"/>
      <c r="AJ299" s="347"/>
      <c r="AK299" s="152"/>
      <c r="AL299" s="152"/>
      <c r="AM299" s="295"/>
      <c r="AN299" s="228"/>
      <c r="AO299" s="228"/>
      <c r="AP299" s="228"/>
      <c r="AQ299" s="228"/>
      <c r="AR299" s="228"/>
      <c r="AS299" s="348"/>
      <c r="AT299" s="264">
        <f t="shared" si="228"/>
        <v>0</v>
      </c>
      <c r="AU299" s="259"/>
      <c r="AV299" s="265">
        <f t="shared" si="229"/>
        <v>0</v>
      </c>
      <c r="AX299" s="265">
        <f t="shared" si="233"/>
        <v>0</v>
      </c>
      <c r="AZ299" s="492">
        <f t="shared" si="230"/>
        <v>0</v>
      </c>
      <c r="BB299" s="492">
        <f t="shared" si="231"/>
        <v>0</v>
      </c>
      <c r="BD299" s="265">
        <f t="shared" si="234"/>
        <v>0</v>
      </c>
      <c r="BE299" s="105"/>
      <c r="BF299" s="105"/>
      <c r="BG299" s="105"/>
      <c r="BH299" s="105"/>
      <c r="BI299" s="105"/>
      <c r="BJ299" s="105"/>
    </row>
    <row r="300" spans="2:62" ht="9.9499999999999993" hidden="1" customHeight="1" outlineLevel="1">
      <c r="B300" s="101"/>
      <c r="C300" s="208"/>
      <c r="D300" s="208"/>
      <c r="E300" s="208"/>
      <c r="F300" s="208"/>
      <c r="G300" s="237"/>
      <c r="H300" s="207"/>
      <c r="I300" s="257"/>
      <c r="J300" s="257"/>
      <c r="K300" s="257"/>
      <c r="L300" s="257"/>
      <c r="M300" s="257"/>
      <c r="N300" s="257"/>
      <c r="O300" s="257"/>
      <c r="P300" s="256"/>
      <c r="Q300" s="102"/>
      <c r="R300" s="102"/>
      <c r="S300" s="102"/>
      <c r="U300" s="98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Z300" s="493"/>
      <c r="BE300" s="105"/>
      <c r="BF300" s="105"/>
      <c r="BG300" s="105"/>
      <c r="BH300" s="105"/>
      <c r="BI300" s="105"/>
      <c r="BJ300" s="105"/>
    </row>
    <row r="301" spans="2:62" ht="20.100000000000001" customHeight="1" collapsed="1">
      <c r="B301" s="8">
        <f>B284+1</f>
        <v>18</v>
      </c>
      <c r="C301" s="916"/>
      <c r="D301" s="917"/>
      <c r="E301" s="917"/>
      <c r="F301" s="918"/>
      <c r="G301" s="429"/>
      <c r="H301" s="206">
        <v>1</v>
      </c>
      <c r="I301" s="642">
        <f t="shared" ref="I301" si="235">$H301*SUM(I302:I316)</f>
        <v>0</v>
      </c>
      <c r="J301" s="643">
        <f t="shared" ref="J301:O301" si="236">$H301*SUM(J302:J316)</f>
        <v>0</v>
      </c>
      <c r="K301" s="644">
        <f t="shared" si="236"/>
        <v>0</v>
      </c>
      <c r="L301" s="645">
        <f t="shared" si="236"/>
        <v>0</v>
      </c>
      <c r="M301" s="645">
        <f t="shared" si="236"/>
        <v>0</v>
      </c>
      <c r="N301" s="644">
        <f t="shared" si="236"/>
        <v>0</v>
      </c>
      <c r="O301" s="642">
        <f t="shared" si="236"/>
        <v>0</v>
      </c>
      <c r="P301" s="209">
        <f t="shared" ref="P301:Q301" si="237">$H301*SUM(P302:P316)</f>
        <v>0</v>
      </c>
      <c r="Q301" s="210">
        <f t="shared" si="237"/>
        <v>0</v>
      </c>
      <c r="R301" s="136">
        <f t="shared" ref="R301:R316" si="238">P301*(1+Gewinn)*(1+SicherheitAngebot)</f>
        <v>0</v>
      </c>
      <c r="S301" s="137">
        <f t="shared" ref="S301:S316" si="239">Q301*(1+MGKZ)*(1+Gewinn)*(1+SicherheitAngebot)</f>
        <v>0</v>
      </c>
      <c r="U301" s="10">
        <f>I301*$I$7+J301*$J$7+K301*$K$7+L301*$L$7+M301*$M$7+N301*$N$7+O301*$O$7+R301+S301</f>
        <v>0</v>
      </c>
      <c r="W301" s="646">
        <f t="shared" ref="W301:AB301" si="240">$H301*SUM(W302:W316)</f>
        <v>0</v>
      </c>
      <c r="X301" s="647">
        <f t="shared" si="240"/>
        <v>0</v>
      </c>
      <c r="Y301" s="648">
        <f t="shared" si="240"/>
        <v>0</v>
      </c>
      <c r="Z301" s="649">
        <f t="shared" si="240"/>
        <v>0</v>
      </c>
      <c r="AA301" s="648">
        <f t="shared" si="240"/>
        <v>0</v>
      </c>
      <c r="AB301" s="646">
        <f t="shared" si="240"/>
        <v>0</v>
      </c>
      <c r="AC301" s="258"/>
      <c r="AD301" s="646">
        <f t="shared" ref="AD301:AM301" si="241">$H301*SUM(AD302:AD316)</f>
        <v>0</v>
      </c>
      <c r="AE301" s="647">
        <f t="shared" si="241"/>
        <v>0</v>
      </c>
      <c r="AF301" s="648">
        <f t="shared" si="241"/>
        <v>0</v>
      </c>
      <c r="AG301" s="649">
        <f t="shared" si="241"/>
        <v>0</v>
      </c>
      <c r="AH301" s="648">
        <f t="shared" si="241"/>
        <v>0</v>
      </c>
      <c r="AI301" s="646">
        <f t="shared" si="241"/>
        <v>0</v>
      </c>
      <c r="AJ301" s="258"/>
      <c r="AK301" s="653">
        <f t="shared" si="241"/>
        <v>0</v>
      </c>
      <c r="AL301" s="653">
        <f t="shared" si="241"/>
        <v>0</v>
      </c>
      <c r="AM301" s="653">
        <f t="shared" si="241"/>
        <v>0</v>
      </c>
      <c r="AN301" s="227">
        <f>$H301*SUM(AN302:AN316)*(1+Gewinn)*(1+SicherheitAngebot)</f>
        <v>0</v>
      </c>
      <c r="AO301" s="227">
        <f>$H301*SUM(AO302:AO316)*(1+Gewinn)*(1+SicherheitAngebot)</f>
        <v>0</v>
      </c>
      <c r="AP301" s="227">
        <f>$H301*SUM(AP302:AP316)*(1+Gewinn)*(1+SicherheitAngebot)</f>
        <v>0</v>
      </c>
      <c r="AQ301" s="227">
        <f>$H301*SUM(AQ302:AQ316)*(1+Gewinn)*(1+SicherheitAngebot)</f>
        <v>0</v>
      </c>
      <c r="AR301" s="227">
        <f>$H301*SUM(AR302:AR316)*(1+Gewinn)*(1+SicherheitAngebot)</f>
        <v>0</v>
      </c>
      <c r="AS301" s="262"/>
      <c r="AT301" s="263">
        <f t="shared" si="228"/>
        <v>0</v>
      </c>
      <c r="AU301" s="259"/>
      <c r="AV301" s="491">
        <f>AK301*$AK$7+AL301*$AL$7+AM301*$AM$7+SUM(AN301:AR301)+AT301/Zuschläge_IBN+AT301</f>
        <v>0</v>
      </c>
      <c r="AX301" s="685">
        <f>U301+AV301</f>
        <v>0</v>
      </c>
      <c r="AZ301" s="490">
        <f>IF(H301&gt;0,U301/(1+SicherheitAngebot)*(1+Sicherheit),0)</f>
        <v>0</v>
      </c>
      <c r="BB301" s="490">
        <f>IF(H301&gt;0,AV301/(1+SicherheitAngebot)*(1+Sicherheit),0)</f>
        <v>0</v>
      </c>
      <c r="BD301" s="490">
        <f>AZ301+BB301</f>
        <v>0</v>
      </c>
      <c r="BE301" s="105"/>
      <c r="BF301" s="105"/>
      <c r="BG301" s="105"/>
      <c r="BH301" s="105"/>
      <c r="BI301" s="105"/>
      <c r="BJ301" s="105"/>
    </row>
    <row r="302" spans="2:62" ht="20.100000000000001" hidden="1" customHeight="1" outlineLevel="1">
      <c r="B302" s="99"/>
      <c r="C302" s="908"/>
      <c r="D302" s="909"/>
      <c r="E302" s="909"/>
      <c r="F302" s="910"/>
      <c r="G302" s="890"/>
      <c r="H302" s="901"/>
      <c r="I302" s="152"/>
      <c r="J302" s="152"/>
      <c r="K302" s="152"/>
      <c r="L302" s="152"/>
      <c r="M302" s="152"/>
      <c r="N302" s="152"/>
      <c r="O302" s="152"/>
      <c r="P302" s="153"/>
      <c r="Q302" s="153"/>
      <c r="R302" s="156">
        <f t="shared" si="238"/>
        <v>0</v>
      </c>
      <c r="S302" s="156">
        <f t="shared" si="239"/>
        <v>0</v>
      </c>
      <c r="U302" s="157">
        <f>I302*$I$7+J302*$J$7+K302*$K$7+L302*$L$7+M302*$M$7+N302*$N$7+O302*$O$7+R302+S302</f>
        <v>0</v>
      </c>
      <c r="W302" s="152"/>
      <c r="X302" s="152"/>
      <c r="Y302" s="152"/>
      <c r="Z302" s="152"/>
      <c r="AA302" s="152"/>
      <c r="AB302" s="152"/>
      <c r="AC302" s="347"/>
      <c r="AD302" s="152"/>
      <c r="AE302" s="152"/>
      <c r="AF302" s="152"/>
      <c r="AG302" s="152"/>
      <c r="AH302" s="152"/>
      <c r="AI302" s="152"/>
      <c r="AJ302" s="347"/>
      <c r="AK302" s="152"/>
      <c r="AL302" s="152"/>
      <c r="AM302" s="295"/>
      <c r="AN302" s="228"/>
      <c r="AO302" s="228"/>
      <c r="AP302" s="228"/>
      <c r="AQ302" s="228"/>
      <c r="AR302" s="228"/>
      <c r="AS302" s="348"/>
      <c r="AT302" s="264">
        <f t="shared" si="228"/>
        <v>0</v>
      </c>
      <c r="AU302" s="259"/>
      <c r="AV302" s="265">
        <f t="shared" ref="AV302:AV316" si="242">AK302*$AK$7+AL302*$AL$7+AM302*$AM$7+SUM(AN302:AR302)*(1+Gewinn)*(1+SicherheitAngebot)+AT302/Zuschläge_IBN+AT302</f>
        <v>0</v>
      </c>
      <c r="AX302" s="265">
        <f>U302+AV302</f>
        <v>0</v>
      </c>
      <c r="AZ302" s="492">
        <f t="shared" ref="AZ302:AZ316" si="243">U302/(1+SicherheitAngebot)*(1+Sicherheit)</f>
        <v>0</v>
      </c>
      <c r="BB302" s="492">
        <f t="shared" ref="BB302:BB316" si="244">AV302/(1+SicherheitAngebot)*(1+Sicherheit)</f>
        <v>0</v>
      </c>
      <c r="BD302" s="265">
        <f>AZ302+BB302</f>
        <v>0</v>
      </c>
      <c r="BE302" s="105"/>
      <c r="BF302" s="105"/>
      <c r="BG302" s="105"/>
      <c r="BH302" s="105"/>
      <c r="BI302" s="105"/>
      <c r="BJ302" s="105"/>
    </row>
    <row r="303" spans="2:62" ht="20.100000000000001" hidden="1" customHeight="1" outlineLevel="1">
      <c r="B303" s="100"/>
      <c r="C303" s="908"/>
      <c r="D303" s="909"/>
      <c r="E303" s="909"/>
      <c r="F303" s="910"/>
      <c r="G303" s="890"/>
      <c r="H303" s="891"/>
      <c r="I303" s="152"/>
      <c r="J303" s="152"/>
      <c r="K303" s="152"/>
      <c r="L303" s="152"/>
      <c r="M303" s="152"/>
      <c r="N303" s="152"/>
      <c r="O303" s="152"/>
      <c r="P303" s="153"/>
      <c r="Q303" s="153"/>
      <c r="R303" s="156">
        <f t="shared" si="238"/>
        <v>0</v>
      </c>
      <c r="S303" s="156">
        <f t="shared" si="239"/>
        <v>0</v>
      </c>
      <c r="U303" s="157">
        <f t="shared" ref="U303:U316" si="245">I303*$I$7+J303*$J$7+K303*$K$7+L303*$L$7+M303*$M$7+N303*$N$7+O303*$O$7+R303+S303</f>
        <v>0</v>
      </c>
      <c r="W303" s="152"/>
      <c r="X303" s="152"/>
      <c r="Y303" s="152"/>
      <c r="Z303" s="152"/>
      <c r="AA303" s="152"/>
      <c r="AB303" s="152"/>
      <c r="AC303" s="347"/>
      <c r="AD303" s="152"/>
      <c r="AE303" s="152"/>
      <c r="AF303" s="152"/>
      <c r="AG303" s="152"/>
      <c r="AH303" s="152"/>
      <c r="AI303" s="152"/>
      <c r="AJ303" s="347"/>
      <c r="AK303" s="152"/>
      <c r="AL303" s="152"/>
      <c r="AM303" s="295"/>
      <c r="AN303" s="228"/>
      <c r="AO303" s="228"/>
      <c r="AP303" s="228"/>
      <c r="AQ303" s="228"/>
      <c r="AR303" s="228"/>
      <c r="AS303" s="348"/>
      <c r="AT303" s="264">
        <f t="shared" si="228"/>
        <v>0</v>
      </c>
      <c r="AU303" s="259"/>
      <c r="AV303" s="265">
        <f t="shared" si="242"/>
        <v>0</v>
      </c>
      <c r="AX303" s="265">
        <f t="shared" ref="AX303:AX316" si="246">U303+AV303</f>
        <v>0</v>
      </c>
      <c r="AZ303" s="492">
        <f t="shared" si="243"/>
        <v>0</v>
      </c>
      <c r="BB303" s="492">
        <f t="shared" si="244"/>
        <v>0</v>
      </c>
      <c r="BD303" s="265">
        <f t="shared" ref="BD303:BD316" si="247">AZ303+BB303</f>
        <v>0</v>
      </c>
      <c r="BE303" s="105"/>
      <c r="BF303" s="105"/>
      <c r="BG303" s="105"/>
      <c r="BH303" s="105"/>
      <c r="BI303" s="105"/>
      <c r="BJ303" s="105"/>
    </row>
    <row r="304" spans="2:62" ht="20.100000000000001" hidden="1" customHeight="1" outlineLevel="1">
      <c r="B304" s="100"/>
      <c r="C304" s="908"/>
      <c r="D304" s="909"/>
      <c r="E304" s="909"/>
      <c r="F304" s="910"/>
      <c r="G304" s="890"/>
      <c r="H304" s="891"/>
      <c r="I304" s="152"/>
      <c r="J304" s="152"/>
      <c r="K304" s="152"/>
      <c r="L304" s="152"/>
      <c r="M304" s="152"/>
      <c r="N304" s="152"/>
      <c r="O304" s="152"/>
      <c r="P304" s="153"/>
      <c r="Q304" s="153"/>
      <c r="R304" s="156">
        <f t="shared" si="238"/>
        <v>0</v>
      </c>
      <c r="S304" s="156">
        <f t="shared" si="239"/>
        <v>0</v>
      </c>
      <c r="U304" s="157">
        <f t="shared" si="245"/>
        <v>0</v>
      </c>
      <c r="W304" s="152"/>
      <c r="X304" s="152"/>
      <c r="Y304" s="152"/>
      <c r="Z304" s="152"/>
      <c r="AA304" s="152"/>
      <c r="AB304" s="152"/>
      <c r="AC304" s="347"/>
      <c r="AD304" s="152"/>
      <c r="AE304" s="152"/>
      <c r="AF304" s="152"/>
      <c r="AG304" s="152"/>
      <c r="AH304" s="152"/>
      <c r="AI304" s="152"/>
      <c r="AJ304" s="347"/>
      <c r="AK304" s="152"/>
      <c r="AL304" s="152"/>
      <c r="AM304" s="295"/>
      <c r="AN304" s="228"/>
      <c r="AO304" s="228"/>
      <c r="AP304" s="228"/>
      <c r="AQ304" s="228"/>
      <c r="AR304" s="228"/>
      <c r="AS304" s="348"/>
      <c r="AT304" s="264">
        <f t="shared" si="228"/>
        <v>0</v>
      </c>
      <c r="AU304" s="259"/>
      <c r="AV304" s="265">
        <f t="shared" si="242"/>
        <v>0</v>
      </c>
      <c r="AX304" s="265">
        <f t="shared" si="246"/>
        <v>0</v>
      </c>
      <c r="AZ304" s="492">
        <f t="shared" si="243"/>
        <v>0</v>
      </c>
      <c r="BB304" s="492">
        <f t="shared" si="244"/>
        <v>0</v>
      </c>
      <c r="BD304" s="265">
        <f t="shared" si="247"/>
        <v>0</v>
      </c>
      <c r="BE304" s="105"/>
      <c r="BF304" s="105"/>
      <c r="BG304" s="105"/>
      <c r="BH304" s="105"/>
      <c r="BI304" s="105"/>
      <c r="BJ304" s="105"/>
    </row>
    <row r="305" spans="2:62" ht="20.100000000000001" hidden="1" customHeight="1" outlineLevel="1">
      <c r="B305" s="100"/>
      <c r="C305" s="908"/>
      <c r="D305" s="909"/>
      <c r="E305" s="909"/>
      <c r="F305" s="910"/>
      <c r="G305" s="890"/>
      <c r="H305" s="891"/>
      <c r="I305" s="152"/>
      <c r="J305" s="152"/>
      <c r="K305" s="152"/>
      <c r="L305" s="152"/>
      <c r="M305" s="152"/>
      <c r="N305" s="152"/>
      <c r="O305" s="152"/>
      <c r="P305" s="153"/>
      <c r="Q305" s="153"/>
      <c r="R305" s="156">
        <f t="shared" si="238"/>
        <v>0</v>
      </c>
      <c r="S305" s="156">
        <f t="shared" si="239"/>
        <v>0</v>
      </c>
      <c r="U305" s="157">
        <f t="shared" si="245"/>
        <v>0</v>
      </c>
      <c r="W305" s="152"/>
      <c r="X305" s="152"/>
      <c r="Y305" s="152"/>
      <c r="Z305" s="152"/>
      <c r="AA305" s="152"/>
      <c r="AB305" s="152"/>
      <c r="AC305" s="347"/>
      <c r="AD305" s="152"/>
      <c r="AE305" s="152"/>
      <c r="AF305" s="152"/>
      <c r="AG305" s="152"/>
      <c r="AH305" s="152"/>
      <c r="AI305" s="152"/>
      <c r="AJ305" s="347"/>
      <c r="AK305" s="152"/>
      <c r="AL305" s="152"/>
      <c r="AM305" s="295"/>
      <c r="AN305" s="228"/>
      <c r="AO305" s="228"/>
      <c r="AP305" s="228"/>
      <c r="AQ305" s="228"/>
      <c r="AR305" s="228"/>
      <c r="AS305" s="348"/>
      <c r="AT305" s="264">
        <f t="shared" si="228"/>
        <v>0</v>
      </c>
      <c r="AU305" s="259"/>
      <c r="AV305" s="265">
        <f t="shared" si="242"/>
        <v>0</v>
      </c>
      <c r="AX305" s="265">
        <f t="shared" si="246"/>
        <v>0</v>
      </c>
      <c r="AZ305" s="492">
        <f t="shared" si="243"/>
        <v>0</v>
      </c>
      <c r="BB305" s="492">
        <f t="shared" si="244"/>
        <v>0</v>
      </c>
      <c r="BD305" s="265">
        <f t="shared" si="247"/>
        <v>0</v>
      </c>
      <c r="BE305" s="105"/>
      <c r="BF305" s="105"/>
      <c r="BG305" s="105"/>
      <c r="BH305" s="105"/>
      <c r="BI305" s="105"/>
      <c r="BJ305" s="105"/>
    </row>
    <row r="306" spans="2:62" ht="20.100000000000001" hidden="1" customHeight="1" outlineLevel="1">
      <c r="B306" s="100"/>
      <c r="C306" s="908"/>
      <c r="D306" s="909"/>
      <c r="E306" s="909"/>
      <c r="F306" s="910"/>
      <c r="G306" s="890"/>
      <c r="H306" s="891"/>
      <c r="I306" s="152"/>
      <c r="J306" s="152"/>
      <c r="K306" s="152"/>
      <c r="L306" s="152"/>
      <c r="M306" s="152"/>
      <c r="N306" s="152"/>
      <c r="O306" s="152"/>
      <c r="P306" s="153"/>
      <c r="Q306" s="153"/>
      <c r="R306" s="156">
        <f t="shared" si="238"/>
        <v>0</v>
      </c>
      <c r="S306" s="156">
        <f t="shared" si="239"/>
        <v>0</v>
      </c>
      <c r="U306" s="157">
        <f t="shared" si="245"/>
        <v>0</v>
      </c>
      <c r="W306" s="152"/>
      <c r="X306" s="152"/>
      <c r="Y306" s="152"/>
      <c r="Z306" s="152"/>
      <c r="AA306" s="152"/>
      <c r="AB306" s="152"/>
      <c r="AC306" s="347"/>
      <c r="AD306" s="152"/>
      <c r="AE306" s="152"/>
      <c r="AF306" s="152"/>
      <c r="AG306" s="152"/>
      <c r="AH306" s="152"/>
      <c r="AI306" s="152"/>
      <c r="AJ306" s="347"/>
      <c r="AK306" s="152"/>
      <c r="AL306" s="152"/>
      <c r="AM306" s="295"/>
      <c r="AN306" s="228"/>
      <c r="AO306" s="228"/>
      <c r="AP306" s="228"/>
      <c r="AQ306" s="228"/>
      <c r="AR306" s="228"/>
      <c r="AS306" s="348"/>
      <c r="AT306" s="264">
        <f t="shared" si="228"/>
        <v>0</v>
      </c>
      <c r="AU306" s="259"/>
      <c r="AV306" s="265">
        <f t="shared" si="242"/>
        <v>0</v>
      </c>
      <c r="AX306" s="265">
        <f t="shared" si="246"/>
        <v>0</v>
      </c>
      <c r="AZ306" s="492">
        <f t="shared" si="243"/>
        <v>0</v>
      </c>
      <c r="BB306" s="492">
        <f t="shared" si="244"/>
        <v>0</v>
      </c>
      <c r="BD306" s="265">
        <f t="shared" si="247"/>
        <v>0</v>
      </c>
      <c r="BE306" s="105"/>
      <c r="BF306" s="105"/>
      <c r="BG306" s="105"/>
      <c r="BH306" s="105"/>
      <c r="BI306" s="105"/>
      <c r="BJ306" s="105"/>
    </row>
    <row r="307" spans="2:62" ht="20.100000000000001" hidden="1" customHeight="1" outlineLevel="1">
      <c r="B307" s="100"/>
      <c r="C307" s="908"/>
      <c r="D307" s="909"/>
      <c r="E307" s="909"/>
      <c r="F307" s="910"/>
      <c r="G307" s="890"/>
      <c r="H307" s="891"/>
      <c r="I307" s="152"/>
      <c r="J307" s="152"/>
      <c r="K307" s="152"/>
      <c r="L307" s="152"/>
      <c r="M307" s="152"/>
      <c r="N307" s="152"/>
      <c r="O307" s="152"/>
      <c r="P307" s="153"/>
      <c r="Q307" s="153"/>
      <c r="R307" s="156">
        <f t="shared" si="238"/>
        <v>0</v>
      </c>
      <c r="S307" s="156">
        <f t="shared" si="239"/>
        <v>0</v>
      </c>
      <c r="U307" s="157">
        <f t="shared" si="245"/>
        <v>0</v>
      </c>
      <c r="W307" s="152"/>
      <c r="X307" s="152"/>
      <c r="Y307" s="152"/>
      <c r="Z307" s="152"/>
      <c r="AA307" s="152"/>
      <c r="AB307" s="152"/>
      <c r="AC307" s="347"/>
      <c r="AD307" s="152"/>
      <c r="AE307" s="152"/>
      <c r="AF307" s="152"/>
      <c r="AG307" s="152"/>
      <c r="AH307" s="152"/>
      <c r="AI307" s="152"/>
      <c r="AJ307" s="347"/>
      <c r="AK307" s="152"/>
      <c r="AL307" s="152"/>
      <c r="AM307" s="295"/>
      <c r="AN307" s="228"/>
      <c r="AO307" s="228"/>
      <c r="AP307" s="228"/>
      <c r="AQ307" s="228"/>
      <c r="AR307" s="228"/>
      <c r="AS307" s="348"/>
      <c r="AT307" s="264">
        <f t="shared" si="228"/>
        <v>0</v>
      </c>
      <c r="AU307" s="259"/>
      <c r="AV307" s="265">
        <f t="shared" si="242"/>
        <v>0</v>
      </c>
      <c r="AX307" s="265">
        <f t="shared" si="246"/>
        <v>0</v>
      </c>
      <c r="AZ307" s="492">
        <f t="shared" si="243"/>
        <v>0</v>
      </c>
      <c r="BB307" s="492">
        <f t="shared" si="244"/>
        <v>0</v>
      </c>
      <c r="BD307" s="265">
        <f t="shared" si="247"/>
        <v>0</v>
      </c>
      <c r="BE307" s="105"/>
      <c r="BF307" s="105"/>
      <c r="BG307" s="105"/>
      <c r="BH307" s="105"/>
      <c r="BI307" s="105"/>
      <c r="BJ307" s="105"/>
    </row>
    <row r="308" spans="2:62" ht="20.100000000000001" hidden="1" customHeight="1" outlineLevel="1">
      <c r="B308" s="100"/>
      <c r="C308" s="908"/>
      <c r="D308" s="909"/>
      <c r="E308" s="909"/>
      <c r="F308" s="910"/>
      <c r="G308" s="890"/>
      <c r="H308" s="891"/>
      <c r="I308" s="152"/>
      <c r="J308" s="152"/>
      <c r="K308" s="152"/>
      <c r="L308" s="152"/>
      <c r="M308" s="152"/>
      <c r="N308" s="152"/>
      <c r="O308" s="152"/>
      <c r="P308" s="153"/>
      <c r="Q308" s="153"/>
      <c r="R308" s="156">
        <f t="shared" si="238"/>
        <v>0</v>
      </c>
      <c r="S308" s="156">
        <f t="shared" si="239"/>
        <v>0</v>
      </c>
      <c r="U308" s="157">
        <f t="shared" si="245"/>
        <v>0</v>
      </c>
      <c r="W308" s="152"/>
      <c r="X308" s="152"/>
      <c r="Y308" s="152"/>
      <c r="Z308" s="152"/>
      <c r="AA308" s="152"/>
      <c r="AB308" s="152"/>
      <c r="AC308" s="347"/>
      <c r="AD308" s="152"/>
      <c r="AE308" s="152"/>
      <c r="AF308" s="152"/>
      <c r="AG308" s="152"/>
      <c r="AH308" s="152"/>
      <c r="AI308" s="152"/>
      <c r="AJ308" s="347"/>
      <c r="AK308" s="152"/>
      <c r="AL308" s="152"/>
      <c r="AM308" s="295"/>
      <c r="AN308" s="228"/>
      <c r="AO308" s="228"/>
      <c r="AP308" s="228"/>
      <c r="AQ308" s="228"/>
      <c r="AR308" s="228"/>
      <c r="AS308" s="348"/>
      <c r="AT308" s="264">
        <f t="shared" si="228"/>
        <v>0</v>
      </c>
      <c r="AU308" s="259"/>
      <c r="AV308" s="265">
        <f t="shared" si="242"/>
        <v>0</v>
      </c>
      <c r="AX308" s="265">
        <f t="shared" si="246"/>
        <v>0</v>
      </c>
      <c r="AZ308" s="492">
        <f t="shared" si="243"/>
        <v>0</v>
      </c>
      <c r="BB308" s="492">
        <f t="shared" si="244"/>
        <v>0</v>
      </c>
      <c r="BD308" s="265">
        <f t="shared" si="247"/>
        <v>0</v>
      </c>
      <c r="BE308" s="105"/>
      <c r="BF308" s="105"/>
      <c r="BG308" s="105"/>
      <c r="BH308" s="105"/>
      <c r="BI308" s="105"/>
      <c r="BJ308" s="105"/>
    </row>
    <row r="309" spans="2:62" ht="20.100000000000001" hidden="1" customHeight="1" outlineLevel="1">
      <c r="B309" s="100"/>
      <c r="C309" s="908"/>
      <c r="D309" s="909"/>
      <c r="E309" s="909"/>
      <c r="F309" s="910"/>
      <c r="G309" s="890"/>
      <c r="H309" s="891"/>
      <c r="I309" s="152"/>
      <c r="J309" s="152"/>
      <c r="K309" s="152"/>
      <c r="L309" s="152"/>
      <c r="M309" s="152"/>
      <c r="N309" s="152"/>
      <c r="O309" s="152"/>
      <c r="P309" s="153"/>
      <c r="Q309" s="153"/>
      <c r="R309" s="156">
        <f t="shared" si="238"/>
        <v>0</v>
      </c>
      <c r="S309" s="156">
        <f t="shared" si="239"/>
        <v>0</v>
      </c>
      <c r="U309" s="157">
        <f t="shared" si="245"/>
        <v>0</v>
      </c>
      <c r="W309" s="152"/>
      <c r="X309" s="152"/>
      <c r="Y309" s="152"/>
      <c r="Z309" s="152"/>
      <c r="AA309" s="152"/>
      <c r="AB309" s="152"/>
      <c r="AC309" s="347"/>
      <c r="AD309" s="152"/>
      <c r="AE309" s="152"/>
      <c r="AF309" s="152"/>
      <c r="AG309" s="152"/>
      <c r="AH309" s="152"/>
      <c r="AI309" s="152"/>
      <c r="AJ309" s="347"/>
      <c r="AK309" s="152"/>
      <c r="AL309" s="152"/>
      <c r="AM309" s="295"/>
      <c r="AN309" s="228"/>
      <c r="AO309" s="228"/>
      <c r="AP309" s="228"/>
      <c r="AQ309" s="228"/>
      <c r="AR309" s="228"/>
      <c r="AS309" s="348"/>
      <c r="AT309" s="264">
        <f t="shared" si="228"/>
        <v>0</v>
      </c>
      <c r="AU309" s="259"/>
      <c r="AV309" s="265">
        <f t="shared" si="242"/>
        <v>0</v>
      </c>
      <c r="AX309" s="265">
        <f t="shared" si="246"/>
        <v>0</v>
      </c>
      <c r="AZ309" s="492">
        <f t="shared" si="243"/>
        <v>0</v>
      </c>
      <c r="BB309" s="492">
        <f t="shared" si="244"/>
        <v>0</v>
      </c>
      <c r="BD309" s="265">
        <f t="shared" si="247"/>
        <v>0</v>
      </c>
      <c r="BE309" s="105"/>
      <c r="BF309" s="105"/>
      <c r="BG309" s="105"/>
      <c r="BH309" s="105"/>
      <c r="BI309" s="105"/>
      <c r="BJ309" s="105"/>
    </row>
    <row r="310" spans="2:62" ht="20.100000000000001" hidden="1" customHeight="1" outlineLevel="1">
      <c r="B310" s="100"/>
      <c r="C310" s="908"/>
      <c r="D310" s="909"/>
      <c r="E310" s="909"/>
      <c r="F310" s="910"/>
      <c r="G310" s="890"/>
      <c r="H310" s="891"/>
      <c r="I310" s="152"/>
      <c r="J310" s="152"/>
      <c r="K310" s="152"/>
      <c r="L310" s="152"/>
      <c r="M310" s="152"/>
      <c r="N310" s="152"/>
      <c r="O310" s="152"/>
      <c r="P310" s="153"/>
      <c r="Q310" s="153"/>
      <c r="R310" s="156">
        <f t="shared" si="238"/>
        <v>0</v>
      </c>
      <c r="S310" s="156">
        <f t="shared" si="239"/>
        <v>0</v>
      </c>
      <c r="U310" s="157">
        <f t="shared" si="245"/>
        <v>0</v>
      </c>
      <c r="W310" s="152"/>
      <c r="X310" s="152"/>
      <c r="Y310" s="152"/>
      <c r="Z310" s="152"/>
      <c r="AA310" s="152"/>
      <c r="AB310" s="152"/>
      <c r="AC310" s="347"/>
      <c r="AD310" s="152"/>
      <c r="AE310" s="152"/>
      <c r="AF310" s="152"/>
      <c r="AG310" s="152"/>
      <c r="AH310" s="152"/>
      <c r="AI310" s="152"/>
      <c r="AJ310" s="347"/>
      <c r="AK310" s="152"/>
      <c r="AL310" s="152"/>
      <c r="AM310" s="295"/>
      <c r="AN310" s="228"/>
      <c r="AO310" s="228"/>
      <c r="AP310" s="228"/>
      <c r="AQ310" s="228"/>
      <c r="AR310" s="228"/>
      <c r="AS310" s="348"/>
      <c r="AT310" s="264">
        <f t="shared" si="228"/>
        <v>0</v>
      </c>
      <c r="AU310" s="259"/>
      <c r="AV310" s="265">
        <f t="shared" si="242"/>
        <v>0</v>
      </c>
      <c r="AX310" s="265">
        <f t="shared" si="246"/>
        <v>0</v>
      </c>
      <c r="AZ310" s="492">
        <f t="shared" si="243"/>
        <v>0</v>
      </c>
      <c r="BB310" s="492">
        <f t="shared" si="244"/>
        <v>0</v>
      </c>
      <c r="BD310" s="265">
        <f t="shared" si="247"/>
        <v>0</v>
      </c>
      <c r="BE310" s="105"/>
      <c r="BF310" s="105"/>
      <c r="BG310" s="105"/>
      <c r="BH310" s="105"/>
      <c r="BI310" s="105"/>
      <c r="BJ310" s="105"/>
    </row>
    <row r="311" spans="2:62" ht="20.100000000000001" hidden="1" customHeight="1" outlineLevel="1">
      <c r="B311" s="100"/>
      <c r="C311" s="908"/>
      <c r="D311" s="909"/>
      <c r="E311" s="909"/>
      <c r="F311" s="910"/>
      <c r="G311" s="890"/>
      <c r="H311" s="891"/>
      <c r="I311" s="152"/>
      <c r="J311" s="152"/>
      <c r="K311" s="152"/>
      <c r="L311" s="152"/>
      <c r="M311" s="152"/>
      <c r="N311" s="152"/>
      <c r="O311" s="152"/>
      <c r="P311" s="153"/>
      <c r="Q311" s="153"/>
      <c r="R311" s="156">
        <f t="shared" si="238"/>
        <v>0</v>
      </c>
      <c r="S311" s="156">
        <f t="shared" si="239"/>
        <v>0</v>
      </c>
      <c r="U311" s="157">
        <f t="shared" si="245"/>
        <v>0</v>
      </c>
      <c r="W311" s="152"/>
      <c r="X311" s="152"/>
      <c r="Y311" s="152"/>
      <c r="Z311" s="152"/>
      <c r="AA311" s="152"/>
      <c r="AB311" s="152"/>
      <c r="AC311" s="347"/>
      <c r="AD311" s="152"/>
      <c r="AE311" s="152"/>
      <c r="AF311" s="152"/>
      <c r="AG311" s="152"/>
      <c r="AH311" s="152"/>
      <c r="AI311" s="152"/>
      <c r="AJ311" s="347"/>
      <c r="AK311" s="152"/>
      <c r="AL311" s="152"/>
      <c r="AM311" s="295"/>
      <c r="AN311" s="228"/>
      <c r="AO311" s="228"/>
      <c r="AP311" s="228"/>
      <c r="AQ311" s="228"/>
      <c r="AR311" s="228"/>
      <c r="AS311" s="348"/>
      <c r="AT311" s="264">
        <f t="shared" si="228"/>
        <v>0</v>
      </c>
      <c r="AU311" s="259"/>
      <c r="AV311" s="265">
        <f t="shared" si="242"/>
        <v>0</v>
      </c>
      <c r="AX311" s="265">
        <f t="shared" si="246"/>
        <v>0</v>
      </c>
      <c r="AZ311" s="492">
        <f t="shared" si="243"/>
        <v>0</v>
      </c>
      <c r="BB311" s="492">
        <f t="shared" si="244"/>
        <v>0</v>
      </c>
      <c r="BD311" s="265">
        <f t="shared" si="247"/>
        <v>0</v>
      </c>
      <c r="BE311" s="105"/>
      <c r="BF311" s="105"/>
      <c r="BG311" s="105"/>
      <c r="BH311" s="105"/>
      <c r="BI311" s="105"/>
      <c r="BJ311" s="105"/>
    </row>
    <row r="312" spans="2:62" ht="20.100000000000001" hidden="1" customHeight="1" outlineLevel="1">
      <c r="B312" s="100"/>
      <c r="C312" s="908"/>
      <c r="D312" s="909"/>
      <c r="E312" s="909"/>
      <c r="F312" s="910"/>
      <c r="G312" s="890"/>
      <c r="H312" s="891"/>
      <c r="I312" s="152"/>
      <c r="J312" s="152"/>
      <c r="K312" s="152"/>
      <c r="L312" s="152"/>
      <c r="M312" s="152"/>
      <c r="N312" s="152"/>
      <c r="O312" s="152"/>
      <c r="P312" s="153"/>
      <c r="Q312" s="153"/>
      <c r="R312" s="156">
        <f t="shared" si="238"/>
        <v>0</v>
      </c>
      <c r="S312" s="156">
        <f t="shared" si="239"/>
        <v>0</v>
      </c>
      <c r="U312" s="157">
        <f t="shared" si="245"/>
        <v>0</v>
      </c>
      <c r="W312" s="152"/>
      <c r="X312" s="152"/>
      <c r="Y312" s="152"/>
      <c r="Z312" s="152"/>
      <c r="AA312" s="152"/>
      <c r="AB312" s="152"/>
      <c r="AC312" s="347"/>
      <c r="AD312" s="152"/>
      <c r="AE312" s="152"/>
      <c r="AF312" s="152"/>
      <c r="AG312" s="152"/>
      <c r="AH312" s="152"/>
      <c r="AI312" s="152"/>
      <c r="AJ312" s="347"/>
      <c r="AK312" s="152"/>
      <c r="AL312" s="152"/>
      <c r="AM312" s="295"/>
      <c r="AN312" s="228"/>
      <c r="AO312" s="228"/>
      <c r="AP312" s="228"/>
      <c r="AQ312" s="228"/>
      <c r="AR312" s="228"/>
      <c r="AS312" s="348"/>
      <c r="AT312" s="264">
        <f t="shared" si="228"/>
        <v>0</v>
      </c>
      <c r="AU312" s="259"/>
      <c r="AV312" s="265">
        <f t="shared" si="242"/>
        <v>0</v>
      </c>
      <c r="AX312" s="265">
        <f t="shared" si="246"/>
        <v>0</v>
      </c>
      <c r="AZ312" s="492">
        <f t="shared" si="243"/>
        <v>0</v>
      </c>
      <c r="BB312" s="492">
        <f t="shared" si="244"/>
        <v>0</v>
      </c>
      <c r="BD312" s="265">
        <f t="shared" si="247"/>
        <v>0</v>
      </c>
      <c r="BE312" s="105"/>
      <c r="BF312" s="105"/>
      <c r="BG312" s="105"/>
      <c r="BH312" s="105"/>
      <c r="BI312" s="105"/>
      <c r="BJ312" s="105"/>
    </row>
    <row r="313" spans="2:62" ht="20.100000000000001" hidden="1" customHeight="1" outlineLevel="1">
      <c r="B313" s="100"/>
      <c r="C313" s="908"/>
      <c r="D313" s="909"/>
      <c r="E313" s="909"/>
      <c r="F313" s="910"/>
      <c r="G313" s="890"/>
      <c r="H313" s="891"/>
      <c r="I313" s="152"/>
      <c r="J313" s="152"/>
      <c r="K313" s="152"/>
      <c r="L313" s="152"/>
      <c r="M313" s="152"/>
      <c r="N313" s="152"/>
      <c r="O313" s="152"/>
      <c r="P313" s="153"/>
      <c r="Q313" s="153"/>
      <c r="R313" s="156">
        <f t="shared" si="238"/>
        <v>0</v>
      </c>
      <c r="S313" s="156">
        <f t="shared" si="239"/>
        <v>0</v>
      </c>
      <c r="U313" s="157">
        <f t="shared" si="245"/>
        <v>0</v>
      </c>
      <c r="W313" s="152"/>
      <c r="X313" s="152"/>
      <c r="Y313" s="152"/>
      <c r="Z313" s="152"/>
      <c r="AA313" s="152"/>
      <c r="AB313" s="152"/>
      <c r="AC313" s="347"/>
      <c r="AD313" s="152"/>
      <c r="AE313" s="152"/>
      <c r="AF313" s="152"/>
      <c r="AG313" s="152"/>
      <c r="AH313" s="152"/>
      <c r="AI313" s="152"/>
      <c r="AJ313" s="347"/>
      <c r="AK313" s="152"/>
      <c r="AL313" s="152"/>
      <c r="AM313" s="295"/>
      <c r="AN313" s="228"/>
      <c r="AO313" s="228"/>
      <c r="AP313" s="228"/>
      <c r="AQ313" s="228"/>
      <c r="AR313" s="228"/>
      <c r="AS313" s="348"/>
      <c r="AT313" s="264">
        <f t="shared" si="228"/>
        <v>0</v>
      </c>
      <c r="AU313" s="259"/>
      <c r="AV313" s="265">
        <f t="shared" si="242"/>
        <v>0</v>
      </c>
      <c r="AX313" s="265">
        <f t="shared" si="246"/>
        <v>0</v>
      </c>
      <c r="AZ313" s="492">
        <f t="shared" si="243"/>
        <v>0</v>
      </c>
      <c r="BB313" s="492">
        <f t="shared" si="244"/>
        <v>0</v>
      </c>
      <c r="BD313" s="265">
        <f t="shared" si="247"/>
        <v>0</v>
      </c>
      <c r="BE313" s="105"/>
      <c r="BF313" s="105"/>
      <c r="BG313" s="105"/>
      <c r="BH313" s="105"/>
      <c r="BI313" s="105"/>
      <c r="BJ313" s="105"/>
    </row>
    <row r="314" spans="2:62" ht="20.100000000000001" hidden="1" customHeight="1" outlineLevel="1">
      <c r="B314" s="100"/>
      <c r="C314" s="908"/>
      <c r="D314" s="909"/>
      <c r="E314" s="909"/>
      <c r="F314" s="910"/>
      <c r="G314" s="890"/>
      <c r="H314" s="891"/>
      <c r="I314" s="152"/>
      <c r="J314" s="152"/>
      <c r="K314" s="152"/>
      <c r="L314" s="152"/>
      <c r="M314" s="152"/>
      <c r="N314" s="152"/>
      <c r="O314" s="152"/>
      <c r="P314" s="153"/>
      <c r="Q314" s="153"/>
      <c r="R314" s="156">
        <f t="shared" si="238"/>
        <v>0</v>
      </c>
      <c r="S314" s="156">
        <f t="shared" si="239"/>
        <v>0</v>
      </c>
      <c r="U314" s="157">
        <f t="shared" si="245"/>
        <v>0</v>
      </c>
      <c r="W314" s="152"/>
      <c r="X314" s="152"/>
      <c r="Y314" s="152"/>
      <c r="Z314" s="152"/>
      <c r="AA314" s="152"/>
      <c r="AB314" s="152"/>
      <c r="AC314" s="347"/>
      <c r="AD314" s="152"/>
      <c r="AE314" s="152"/>
      <c r="AF314" s="152"/>
      <c r="AG314" s="152"/>
      <c r="AH314" s="152"/>
      <c r="AI314" s="152"/>
      <c r="AJ314" s="347"/>
      <c r="AK314" s="152"/>
      <c r="AL314" s="152"/>
      <c r="AM314" s="295"/>
      <c r="AN314" s="228"/>
      <c r="AO314" s="228"/>
      <c r="AP314" s="228"/>
      <c r="AQ314" s="228"/>
      <c r="AR314" s="228"/>
      <c r="AS314" s="348"/>
      <c r="AT314" s="264">
        <f t="shared" si="228"/>
        <v>0</v>
      </c>
      <c r="AU314" s="259"/>
      <c r="AV314" s="265">
        <f t="shared" si="242"/>
        <v>0</v>
      </c>
      <c r="AX314" s="265">
        <f t="shared" si="246"/>
        <v>0</v>
      </c>
      <c r="AZ314" s="492">
        <f t="shared" si="243"/>
        <v>0</v>
      </c>
      <c r="BB314" s="492">
        <f t="shared" si="244"/>
        <v>0</v>
      </c>
      <c r="BD314" s="265">
        <f t="shared" si="247"/>
        <v>0</v>
      </c>
      <c r="BE314" s="105"/>
      <c r="BF314" s="105"/>
      <c r="BG314" s="105"/>
      <c r="BH314" s="105"/>
      <c r="BI314" s="105"/>
      <c r="BJ314" s="105"/>
    </row>
    <row r="315" spans="2:62" ht="20.100000000000001" hidden="1" customHeight="1" outlineLevel="1">
      <c r="B315" s="100"/>
      <c r="C315" s="908"/>
      <c r="D315" s="909"/>
      <c r="E315" s="909"/>
      <c r="F315" s="910"/>
      <c r="G315" s="890"/>
      <c r="H315" s="891"/>
      <c r="I315" s="152"/>
      <c r="J315" s="152"/>
      <c r="K315" s="152"/>
      <c r="L315" s="152"/>
      <c r="M315" s="152"/>
      <c r="N315" s="152"/>
      <c r="O315" s="152"/>
      <c r="P315" s="153"/>
      <c r="Q315" s="153"/>
      <c r="R315" s="156">
        <f t="shared" si="238"/>
        <v>0</v>
      </c>
      <c r="S315" s="156">
        <f t="shared" si="239"/>
        <v>0</v>
      </c>
      <c r="U315" s="157">
        <f t="shared" si="245"/>
        <v>0</v>
      </c>
      <c r="W315" s="152"/>
      <c r="X315" s="152"/>
      <c r="Y315" s="152"/>
      <c r="Z315" s="152"/>
      <c r="AA315" s="152"/>
      <c r="AB315" s="152"/>
      <c r="AC315" s="347"/>
      <c r="AD315" s="152"/>
      <c r="AE315" s="152"/>
      <c r="AF315" s="152"/>
      <c r="AG315" s="152"/>
      <c r="AH315" s="152"/>
      <c r="AI315" s="152"/>
      <c r="AJ315" s="347"/>
      <c r="AK315" s="152"/>
      <c r="AL315" s="152"/>
      <c r="AM315" s="295"/>
      <c r="AN315" s="228"/>
      <c r="AO315" s="228"/>
      <c r="AP315" s="228"/>
      <c r="AQ315" s="228"/>
      <c r="AR315" s="228"/>
      <c r="AS315" s="348"/>
      <c r="AT315" s="264">
        <f t="shared" si="228"/>
        <v>0</v>
      </c>
      <c r="AU315" s="259"/>
      <c r="AV315" s="265">
        <f t="shared" si="242"/>
        <v>0</v>
      </c>
      <c r="AX315" s="265">
        <f t="shared" si="246"/>
        <v>0</v>
      </c>
      <c r="AZ315" s="492">
        <f t="shared" si="243"/>
        <v>0</v>
      </c>
      <c r="BB315" s="492">
        <f t="shared" si="244"/>
        <v>0</v>
      </c>
      <c r="BD315" s="265">
        <f t="shared" si="247"/>
        <v>0</v>
      </c>
      <c r="BE315" s="105"/>
      <c r="BF315" s="105"/>
      <c r="BG315" s="105"/>
      <c r="BH315" s="105"/>
      <c r="BI315" s="105"/>
      <c r="BJ315" s="105"/>
    </row>
    <row r="316" spans="2:62" ht="20.100000000000001" hidden="1" customHeight="1" outlineLevel="1">
      <c r="B316" s="100"/>
      <c r="C316" s="908"/>
      <c r="D316" s="909"/>
      <c r="E316" s="909"/>
      <c r="F316" s="910"/>
      <c r="G316" s="890"/>
      <c r="H316" s="891"/>
      <c r="I316" s="152"/>
      <c r="J316" s="152"/>
      <c r="K316" s="152"/>
      <c r="L316" s="152"/>
      <c r="M316" s="152"/>
      <c r="N316" s="152"/>
      <c r="O316" s="152"/>
      <c r="P316" s="153"/>
      <c r="Q316" s="153"/>
      <c r="R316" s="156">
        <f t="shared" si="238"/>
        <v>0</v>
      </c>
      <c r="S316" s="156">
        <f t="shared" si="239"/>
        <v>0</v>
      </c>
      <c r="U316" s="157">
        <f t="shared" si="245"/>
        <v>0</v>
      </c>
      <c r="W316" s="152"/>
      <c r="X316" s="152"/>
      <c r="Y316" s="152"/>
      <c r="Z316" s="152"/>
      <c r="AA316" s="152"/>
      <c r="AB316" s="152"/>
      <c r="AC316" s="347"/>
      <c r="AD316" s="152"/>
      <c r="AE316" s="152"/>
      <c r="AF316" s="152"/>
      <c r="AG316" s="152"/>
      <c r="AH316" s="152"/>
      <c r="AI316" s="152"/>
      <c r="AJ316" s="347"/>
      <c r="AK316" s="152"/>
      <c r="AL316" s="152"/>
      <c r="AM316" s="295"/>
      <c r="AN316" s="228"/>
      <c r="AO316" s="228"/>
      <c r="AP316" s="228"/>
      <c r="AQ316" s="228"/>
      <c r="AR316" s="228"/>
      <c r="AS316" s="348"/>
      <c r="AT316" s="264">
        <f t="shared" si="228"/>
        <v>0</v>
      </c>
      <c r="AU316" s="259"/>
      <c r="AV316" s="265">
        <f t="shared" si="242"/>
        <v>0</v>
      </c>
      <c r="AX316" s="265">
        <f t="shared" si="246"/>
        <v>0</v>
      </c>
      <c r="AZ316" s="492">
        <f t="shared" si="243"/>
        <v>0</v>
      </c>
      <c r="BB316" s="492">
        <f t="shared" si="244"/>
        <v>0</v>
      </c>
      <c r="BD316" s="265">
        <f t="shared" si="247"/>
        <v>0</v>
      </c>
      <c r="BE316" s="105"/>
      <c r="BF316" s="105"/>
      <c r="BG316" s="105"/>
      <c r="BH316" s="105"/>
      <c r="BI316" s="105"/>
      <c r="BJ316" s="105"/>
    </row>
    <row r="317" spans="2:62" ht="9.9499999999999993" hidden="1" customHeight="1" outlineLevel="1">
      <c r="B317" s="101"/>
      <c r="C317" s="208"/>
      <c r="D317" s="208"/>
      <c r="E317" s="208"/>
      <c r="F317" s="208"/>
      <c r="G317" s="237"/>
      <c r="H317" s="207"/>
      <c r="I317" s="257"/>
      <c r="J317" s="257"/>
      <c r="K317" s="257"/>
      <c r="L317" s="257"/>
      <c r="M317" s="257"/>
      <c r="N317" s="257"/>
      <c r="O317" s="257"/>
      <c r="P317" s="256"/>
      <c r="Q317" s="102"/>
      <c r="R317" s="102"/>
      <c r="S317" s="102"/>
      <c r="U317" s="98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Z317" s="493"/>
      <c r="BE317" s="105"/>
      <c r="BF317" s="105"/>
      <c r="BG317" s="105"/>
      <c r="BH317" s="105"/>
      <c r="BI317" s="105"/>
      <c r="BJ317" s="105"/>
    </row>
    <row r="318" spans="2:62" ht="20.100000000000001" customHeight="1" collapsed="1">
      <c r="B318" s="8">
        <f>B301+1</f>
        <v>19</v>
      </c>
      <c r="C318" s="916"/>
      <c r="D318" s="917"/>
      <c r="E318" s="917"/>
      <c r="F318" s="918"/>
      <c r="G318" s="429"/>
      <c r="H318" s="206">
        <v>1</v>
      </c>
      <c r="I318" s="642">
        <f t="shared" ref="I318" si="248">$H318*SUM(I319:I333)</f>
        <v>0</v>
      </c>
      <c r="J318" s="643">
        <f t="shared" ref="J318:O318" si="249">$H318*SUM(J319:J333)</f>
        <v>0</v>
      </c>
      <c r="K318" s="644">
        <f t="shared" si="249"/>
        <v>0</v>
      </c>
      <c r="L318" s="645">
        <f t="shared" si="249"/>
        <v>0</v>
      </c>
      <c r="M318" s="645">
        <f t="shared" si="249"/>
        <v>0</v>
      </c>
      <c r="N318" s="644">
        <f t="shared" si="249"/>
        <v>0</v>
      </c>
      <c r="O318" s="642">
        <f t="shared" si="249"/>
        <v>0</v>
      </c>
      <c r="P318" s="209">
        <f t="shared" ref="P318:Q318" si="250">$H318*SUM(P319:P333)</f>
        <v>0</v>
      </c>
      <c r="Q318" s="210">
        <f t="shared" si="250"/>
        <v>0</v>
      </c>
      <c r="R318" s="136">
        <f t="shared" ref="R318:R333" si="251">P318*(1+Gewinn)*(1+SicherheitAngebot)</f>
        <v>0</v>
      </c>
      <c r="S318" s="137">
        <f t="shared" ref="S318:S333" si="252">Q318*(1+MGKZ)*(1+Gewinn)*(1+SicherheitAngebot)</f>
        <v>0</v>
      </c>
      <c r="U318" s="10">
        <f>I318*$I$7+J318*$J$7+K318*$K$7+L318*$L$7+M318*$M$7+N318*$N$7+O318*$O$7+R318+S318</f>
        <v>0</v>
      </c>
      <c r="W318" s="646">
        <f t="shared" ref="W318:AB318" si="253">$H318*SUM(W319:W333)</f>
        <v>0</v>
      </c>
      <c r="X318" s="647">
        <f t="shared" si="253"/>
        <v>0</v>
      </c>
      <c r="Y318" s="648">
        <f t="shared" si="253"/>
        <v>0</v>
      </c>
      <c r="Z318" s="649">
        <f t="shared" si="253"/>
        <v>0</v>
      </c>
      <c r="AA318" s="648">
        <f t="shared" si="253"/>
        <v>0</v>
      </c>
      <c r="AB318" s="646">
        <f t="shared" si="253"/>
        <v>0</v>
      </c>
      <c r="AC318" s="258"/>
      <c r="AD318" s="646">
        <f t="shared" ref="AD318:AM318" si="254">$H318*SUM(AD319:AD333)</f>
        <v>0</v>
      </c>
      <c r="AE318" s="647">
        <f t="shared" si="254"/>
        <v>0</v>
      </c>
      <c r="AF318" s="648">
        <f t="shared" si="254"/>
        <v>0</v>
      </c>
      <c r="AG318" s="649">
        <f t="shared" si="254"/>
        <v>0</v>
      </c>
      <c r="AH318" s="648">
        <f t="shared" si="254"/>
        <v>0</v>
      </c>
      <c r="AI318" s="646">
        <f t="shared" si="254"/>
        <v>0</v>
      </c>
      <c r="AJ318" s="258"/>
      <c r="AK318" s="653">
        <f t="shared" si="254"/>
        <v>0</v>
      </c>
      <c r="AL318" s="653">
        <f t="shared" si="254"/>
        <v>0</v>
      </c>
      <c r="AM318" s="653">
        <f t="shared" si="254"/>
        <v>0</v>
      </c>
      <c r="AN318" s="227">
        <f>$H318*SUM(AN319:AN333)*(1+Gewinn)*(1+SicherheitAngebot)</f>
        <v>0</v>
      </c>
      <c r="AO318" s="227">
        <f>$H318*SUM(AO319:AO333)*(1+Gewinn)*(1+SicherheitAngebot)</f>
        <v>0</v>
      </c>
      <c r="AP318" s="227">
        <f>$H318*SUM(AP319:AP333)*(1+Gewinn)*(1+SicherheitAngebot)</f>
        <v>0</v>
      </c>
      <c r="AQ318" s="227">
        <f>$H318*SUM(AQ319:AQ333)*(1+Gewinn)*(1+SicherheitAngebot)</f>
        <v>0</v>
      </c>
      <c r="AR318" s="227">
        <f>$H318*SUM(AR319:AR333)*(1+Gewinn)*(1+SicherheitAngebot)</f>
        <v>0</v>
      </c>
      <c r="AS318" s="262"/>
      <c r="AT318" s="263">
        <f t="shared" si="228"/>
        <v>0</v>
      </c>
      <c r="AU318" s="259"/>
      <c r="AV318" s="491">
        <f>AK318*$AK$7+AL318*$AL$7+AM318*$AM$7+SUM(AN318:AR318)+AT318/Zuschläge_IBN+AT318</f>
        <v>0</v>
      </c>
      <c r="AX318" s="685">
        <f>U318+AV318</f>
        <v>0</v>
      </c>
      <c r="AZ318" s="490">
        <f>IF(H318&gt;0,U318/(1+SicherheitAngebot)*(1+Sicherheit),0)</f>
        <v>0</v>
      </c>
      <c r="BB318" s="490">
        <f>IF(H318&gt;0,AV318/(1+SicherheitAngebot)*(1+Sicherheit),0)</f>
        <v>0</v>
      </c>
      <c r="BD318" s="490">
        <f>AZ318+BB318</f>
        <v>0</v>
      </c>
      <c r="BE318" s="105"/>
      <c r="BF318" s="105"/>
      <c r="BG318" s="105"/>
      <c r="BH318" s="105"/>
      <c r="BI318" s="105"/>
      <c r="BJ318" s="105"/>
    </row>
    <row r="319" spans="2:62" ht="20.100000000000001" hidden="1" customHeight="1" outlineLevel="1">
      <c r="B319" s="99"/>
      <c r="C319" s="908"/>
      <c r="D319" s="909"/>
      <c r="E319" s="909"/>
      <c r="F319" s="910"/>
      <c r="G319" s="890"/>
      <c r="H319" s="901"/>
      <c r="I319" s="152"/>
      <c r="J319" s="152"/>
      <c r="K319" s="152"/>
      <c r="L319" s="152"/>
      <c r="M319" s="152"/>
      <c r="N319" s="152"/>
      <c r="O319" s="152"/>
      <c r="P319" s="153"/>
      <c r="Q319" s="153"/>
      <c r="R319" s="156">
        <f t="shared" si="251"/>
        <v>0</v>
      </c>
      <c r="S319" s="156">
        <f t="shared" si="252"/>
        <v>0</v>
      </c>
      <c r="U319" s="157">
        <f>I319*$I$7+J319*$J$7+K319*$K$7+L319*$L$7+M319*$M$7+N319*$N$7+O319*$O$7+R319+S319</f>
        <v>0</v>
      </c>
      <c r="W319" s="152"/>
      <c r="X319" s="152"/>
      <c r="Y319" s="152"/>
      <c r="Z319" s="152"/>
      <c r="AA319" s="152"/>
      <c r="AB319" s="152"/>
      <c r="AC319" s="347"/>
      <c r="AD319" s="152"/>
      <c r="AE319" s="152"/>
      <c r="AF319" s="152"/>
      <c r="AG319" s="152"/>
      <c r="AH319" s="152"/>
      <c r="AI319" s="152"/>
      <c r="AJ319" s="347"/>
      <c r="AK319" s="152"/>
      <c r="AL319" s="152"/>
      <c r="AM319" s="295"/>
      <c r="AN319" s="228"/>
      <c r="AO319" s="228"/>
      <c r="AP319" s="228"/>
      <c r="AQ319" s="228"/>
      <c r="AR319" s="228"/>
      <c r="AS319" s="348"/>
      <c r="AT319" s="264">
        <f t="shared" si="228"/>
        <v>0</v>
      </c>
      <c r="AU319" s="259"/>
      <c r="AV319" s="265">
        <f t="shared" ref="AV319:AV333" si="255">AK319*$AK$7+AL319*$AL$7+AM319*$AM$7+SUM(AN319:AR319)*(1+Gewinn)*(1+SicherheitAngebot)+AT319/Zuschläge_IBN+AT319</f>
        <v>0</v>
      </c>
      <c r="AX319" s="265">
        <f>U319+AV319</f>
        <v>0</v>
      </c>
      <c r="AZ319" s="492">
        <f t="shared" ref="AZ319:AZ333" si="256">U319/(1+SicherheitAngebot)*(1+Sicherheit)</f>
        <v>0</v>
      </c>
      <c r="BB319" s="492">
        <f t="shared" ref="BB319:BB333" si="257">AV319/(1+SicherheitAngebot)*(1+Sicherheit)</f>
        <v>0</v>
      </c>
      <c r="BD319" s="265">
        <f>AZ319+BB319</f>
        <v>0</v>
      </c>
      <c r="BE319" s="105"/>
      <c r="BF319" s="105"/>
      <c r="BG319" s="105"/>
      <c r="BH319" s="105"/>
      <c r="BI319" s="105"/>
      <c r="BJ319" s="105"/>
    </row>
    <row r="320" spans="2:62" ht="20.100000000000001" hidden="1" customHeight="1" outlineLevel="1">
      <c r="B320" s="100"/>
      <c r="C320" s="908"/>
      <c r="D320" s="909"/>
      <c r="E320" s="909"/>
      <c r="F320" s="910"/>
      <c r="G320" s="890"/>
      <c r="H320" s="891"/>
      <c r="I320" s="152"/>
      <c r="J320" s="152"/>
      <c r="K320" s="152"/>
      <c r="L320" s="152"/>
      <c r="M320" s="152"/>
      <c r="N320" s="152"/>
      <c r="O320" s="152"/>
      <c r="P320" s="153"/>
      <c r="Q320" s="153"/>
      <c r="R320" s="156">
        <f t="shared" si="251"/>
        <v>0</v>
      </c>
      <c r="S320" s="156">
        <f t="shared" si="252"/>
        <v>0</v>
      </c>
      <c r="U320" s="157">
        <f t="shared" ref="U320:U333" si="258">I320*$I$7+J320*$J$7+K320*$K$7+L320*$L$7+M320*$M$7+N320*$N$7+O320*$O$7+R320+S320</f>
        <v>0</v>
      </c>
      <c r="W320" s="152"/>
      <c r="X320" s="152"/>
      <c r="Y320" s="152"/>
      <c r="Z320" s="152"/>
      <c r="AA320" s="152"/>
      <c r="AB320" s="152"/>
      <c r="AC320" s="347"/>
      <c r="AD320" s="152"/>
      <c r="AE320" s="152"/>
      <c r="AF320" s="152"/>
      <c r="AG320" s="152"/>
      <c r="AH320" s="152"/>
      <c r="AI320" s="152"/>
      <c r="AJ320" s="347"/>
      <c r="AK320" s="152"/>
      <c r="AL320" s="152"/>
      <c r="AM320" s="295"/>
      <c r="AN320" s="228"/>
      <c r="AO320" s="228"/>
      <c r="AP320" s="228"/>
      <c r="AQ320" s="228"/>
      <c r="AR320" s="228"/>
      <c r="AS320" s="348"/>
      <c r="AT320" s="264">
        <f t="shared" si="228"/>
        <v>0</v>
      </c>
      <c r="AU320" s="259"/>
      <c r="AV320" s="265">
        <f t="shared" si="255"/>
        <v>0</v>
      </c>
      <c r="AX320" s="265">
        <f t="shared" ref="AX320:AX333" si="259">U320+AV320</f>
        <v>0</v>
      </c>
      <c r="AZ320" s="492">
        <f t="shared" si="256"/>
        <v>0</v>
      </c>
      <c r="BB320" s="492">
        <f t="shared" si="257"/>
        <v>0</v>
      </c>
      <c r="BD320" s="265">
        <f t="shared" ref="BD320:BD333" si="260">AZ320+BB320</f>
        <v>0</v>
      </c>
      <c r="BE320" s="105"/>
      <c r="BF320" s="105"/>
      <c r="BG320" s="105"/>
      <c r="BH320" s="105"/>
      <c r="BI320" s="105"/>
      <c r="BJ320" s="105"/>
    </row>
    <row r="321" spans="2:62" ht="20.100000000000001" hidden="1" customHeight="1" outlineLevel="1">
      <c r="B321" s="100"/>
      <c r="C321" s="908"/>
      <c r="D321" s="909"/>
      <c r="E321" s="909"/>
      <c r="F321" s="910"/>
      <c r="G321" s="890"/>
      <c r="H321" s="891"/>
      <c r="I321" s="152"/>
      <c r="J321" s="152"/>
      <c r="K321" s="152"/>
      <c r="L321" s="152"/>
      <c r="M321" s="152"/>
      <c r="N321" s="152"/>
      <c r="O321" s="152"/>
      <c r="P321" s="153"/>
      <c r="Q321" s="153"/>
      <c r="R321" s="156">
        <f t="shared" si="251"/>
        <v>0</v>
      </c>
      <c r="S321" s="156">
        <f t="shared" si="252"/>
        <v>0</v>
      </c>
      <c r="U321" s="157">
        <f t="shared" si="258"/>
        <v>0</v>
      </c>
      <c r="W321" s="152"/>
      <c r="X321" s="152"/>
      <c r="Y321" s="152"/>
      <c r="Z321" s="152"/>
      <c r="AA321" s="152"/>
      <c r="AB321" s="152"/>
      <c r="AC321" s="347"/>
      <c r="AD321" s="152"/>
      <c r="AE321" s="152"/>
      <c r="AF321" s="152"/>
      <c r="AG321" s="152"/>
      <c r="AH321" s="152"/>
      <c r="AI321" s="152"/>
      <c r="AJ321" s="347"/>
      <c r="AK321" s="152"/>
      <c r="AL321" s="152"/>
      <c r="AM321" s="295"/>
      <c r="AN321" s="228"/>
      <c r="AO321" s="228"/>
      <c r="AP321" s="228"/>
      <c r="AQ321" s="228"/>
      <c r="AR321" s="228"/>
      <c r="AS321" s="348"/>
      <c r="AT321" s="264">
        <f t="shared" si="228"/>
        <v>0</v>
      </c>
      <c r="AU321" s="259"/>
      <c r="AV321" s="265">
        <f t="shared" si="255"/>
        <v>0</v>
      </c>
      <c r="AX321" s="265">
        <f t="shared" si="259"/>
        <v>0</v>
      </c>
      <c r="AZ321" s="492">
        <f t="shared" si="256"/>
        <v>0</v>
      </c>
      <c r="BB321" s="492">
        <f t="shared" si="257"/>
        <v>0</v>
      </c>
      <c r="BD321" s="265">
        <f t="shared" si="260"/>
        <v>0</v>
      </c>
      <c r="BE321" s="105"/>
      <c r="BF321" s="105"/>
      <c r="BG321" s="105"/>
      <c r="BH321" s="105"/>
      <c r="BI321" s="105"/>
      <c r="BJ321" s="105"/>
    </row>
    <row r="322" spans="2:62" ht="20.100000000000001" hidden="1" customHeight="1" outlineLevel="1">
      <c r="B322" s="100"/>
      <c r="C322" s="908"/>
      <c r="D322" s="909"/>
      <c r="E322" s="909"/>
      <c r="F322" s="910"/>
      <c r="G322" s="890"/>
      <c r="H322" s="891"/>
      <c r="I322" s="152"/>
      <c r="J322" s="152"/>
      <c r="K322" s="152"/>
      <c r="L322" s="152"/>
      <c r="M322" s="152"/>
      <c r="N322" s="152"/>
      <c r="O322" s="152"/>
      <c r="P322" s="153"/>
      <c r="Q322" s="153"/>
      <c r="R322" s="156">
        <f t="shared" si="251"/>
        <v>0</v>
      </c>
      <c r="S322" s="156">
        <f t="shared" si="252"/>
        <v>0</v>
      </c>
      <c r="U322" s="157">
        <f t="shared" si="258"/>
        <v>0</v>
      </c>
      <c r="W322" s="152"/>
      <c r="X322" s="152"/>
      <c r="Y322" s="152"/>
      <c r="Z322" s="152"/>
      <c r="AA322" s="152"/>
      <c r="AB322" s="152"/>
      <c r="AC322" s="347"/>
      <c r="AD322" s="152"/>
      <c r="AE322" s="152"/>
      <c r="AF322" s="152"/>
      <c r="AG322" s="152"/>
      <c r="AH322" s="152"/>
      <c r="AI322" s="152"/>
      <c r="AJ322" s="347"/>
      <c r="AK322" s="152"/>
      <c r="AL322" s="152"/>
      <c r="AM322" s="295"/>
      <c r="AN322" s="228"/>
      <c r="AO322" s="228"/>
      <c r="AP322" s="228"/>
      <c r="AQ322" s="228"/>
      <c r="AR322" s="228"/>
      <c r="AS322" s="348"/>
      <c r="AT322" s="264">
        <f t="shared" si="228"/>
        <v>0</v>
      </c>
      <c r="AU322" s="259"/>
      <c r="AV322" s="265">
        <f t="shared" si="255"/>
        <v>0</v>
      </c>
      <c r="AX322" s="265">
        <f t="shared" si="259"/>
        <v>0</v>
      </c>
      <c r="AZ322" s="492">
        <f t="shared" si="256"/>
        <v>0</v>
      </c>
      <c r="BB322" s="492">
        <f t="shared" si="257"/>
        <v>0</v>
      </c>
      <c r="BD322" s="265">
        <f t="shared" si="260"/>
        <v>0</v>
      </c>
      <c r="BE322" s="105"/>
      <c r="BF322" s="105"/>
      <c r="BG322" s="105"/>
      <c r="BH322" s="105"/>
      <c r="BI322" s="105"/>
      <c r="BJ322" s="105"/>
    </row>
    <row r="323" spans="2:62" ht="20.100000000000001" hidden="1" customHeight="1" outlineLevel="1">
      <c r="B323" s="100"/>
      <c r="C323" s="908"/>
      <c r="D323" s="909"/>
      <c r="E323" s="909"/>
      <c r="F323" s="910"/>
      <c r="G323" s="890"/>
      <c r="H323" s="891"/>
      <c r="I323" s="152"/>
      <c r="J323" s="152"/>
      <c r="K323" s="152"/>
      <c r="L323" s="152"/>
      <c r="M323" s="152"/>
      <c r="N323" s="152"/>
      <c r="O323" s="152"/>
      <c r="P323" s="153"/>
      <c r="Q323" s="153"/>
      <c r="R323" s="156">
        <f t="shared" si="251"/>
        <v>0</v>
      </c>
      <c r="S323" s="156">
        <f t="shared" si="252"/>
        <v>0</v>
      </c>
      <c r="U323" s="157">
        <f t="shared" si="258"/>
        <v>0</v>
      </c>
      <c r="W323" s="152"/>
      <c r="X323" s="152"/>
      <c r="Y323" s="152"/>
      <c r="Z323" s="152"/>
      <c r="AA323" s="152"/>
      <c r="AB323" s="152"/>
      <c r="AC323" s="347"/>
      <c r="AD323" s="152"/>
      <c r="AE323" s="152"/>
      <c r="AF323" s="152"/>
      <c r="AG323" s="152"/>
      <c r="AH323" s="152"/>
      <c r="AI323" s="152"/>
      <c r="AJ323" s="347"/>
      <c r="AK323" s="152"/>
      <c r="AL323" s="152"/>
      <c r="AM323" s="295"/>
      <c r="AN323" s="228"/>
      <c r="AO323" s="228"/>
      <c r="AP323" s="228"/>
      <c r="AQ323" s="228"/>
      <c r="AR323" s="228"/>
      <c r="AS323" s="348"/>
      <c r="AT323" s="264">
        <f t="shared" si="228"/>
        <v>0</v>
      </c>
      <c r="AU323" s="259"/>
      <c r="AV323" s="265">
        <f t="shared" si="255"/>
        <v>0</v>
      </c>
      <c r="AX323" s="265">
        <f t="shared" si="259"/>
        <v>0</v>
      </c>
      <c r="AZ323" s="492">
        <f t="shared" si="256"/>
        <v>0</v>
      </c>
      <c r="BB323" s="492">
        <f t="shared" si="257"/>
        <v>0</v>
      </c>
      <c r="BD323" s="265">
        <f t="shared" si="260"/>
        <v>0</v>
      </c>
      <c r="BE323" s="105"/>
      <c r="BF323" s="105"/>
      <c r="BG323" s="105"/>
      <c r="BH323" s="105"/>
      <c r="BI323" s="105"/>
      <c r="BJ323" s="105"/>
    </row>
    <row r="324" spans="2:62" ht="20.100000000000001" hidden="1" customHeight="1" outlineLevel="1">
      <c r="B324" s="100"/>
      <c r="C324" s="908"/>
      <c r="D324" s="909"/>
      <c r="E324" s="909"/>
      <c r="F324" s="910"/>
      <c r="G324" s="890"/>
      <c r="H324" s="891"/>
      <c r="I324" s="152"/>
      <c r="J324" s="152"/>
      <c r="K324" s="152"/>
      <c r="L324" s="152"/>
      <c r="M324" s="152"/>
      <c r="N324" s="152"/>
      <c r="O324" s="152"/>
      <c r="P324" s="153"/>
      <c r="Q324" s="153"/>
      <c r="R324" s="156">
        <f t="shared" si="251"/>
        <v>0</v>
      </c>
      <c r="S324" s="156">
        <f t="shared" si="252"/>
        <v>0</v>
      </c>
      <c r="U324" s="157">
        <f t="shared" si="258"/>
        <v>0</v>
      </c>
      <c r="W324" s="152"/>
      <c r="X324" s="152"/>
      <c r="Y324" s="152"/>
      <c r="Z324" s="152"/>
      <c r="AA324" s="152"/>
      <c r="AB324" s="152"/>
      <c r="AC324" s="347"/>
      <c r="AD324" s="152"/>
      <c r="AE324" s="152"/>
      <c r="AF324" s="152"/>
      <c r="AG324" s="152"/>
      <c r="AH324" s="152"/>
      <c r="AI324" s="152"/>
      <c r="AJ324" s="347"/>
      <c r="AK324" s="152"/>
      <c r="AL324" s="152"/>
      <c r="AM324" s="295"/>
      <c r="AN324" s="228"/>
      <c r="AO324" s="228"/>
      <c r="AP324" s="228"/>
      <c r="AQ324" s="228"/>
      <c r="AR324" s="228"/>
      <c r="AS324" s="348"/>
      <c r="AT324" s="264">
        <f t="shared" si="228"/>
        <v>0</v>
      </c>
      <c r="AU324" s="259"/>
      <c r="AV324" s="265">
        <f t="shared" si="255"/>
        <v>0</v>
      </c>
      <c r="AX324" s="265">
        <f t="shared" si="259"/>
        <v>0</v>
      </c>
      <c r="AZ324" s="492">
        <f t="shared" si="256"/>
        <v>0</v>
      </c>
      <c r="BB324" s="492">
        <f t="shared" si="257"/>
        <v>0</v>
      </c>
      <c r="BD324" s="265">
        <f t="shared" si="260"/>
        <v>0</v>
      </c>
      <c r="BE324" s="105"/>
      <c r="BF324" s="105"/>
      <c r="BG324" s="105"/>
      <c r="BH324" s="105"/>
      <c r="BI324" s="105"/>
      <c r="BJ324" s="105"/>
    </row>
    <row r="325" spans="2:62" ht="20.100000000000001" hidden="1" customHeight="1" outlineLevel="1">
      <c r="B325" s="100"/>
      <c r="C325" s="908"/>
      <c r="D325" s="909"/>
      <c r="E325" s="909"/>
      <c r="F325" s="910"/>
      <c r="G325" s="890"/>
      <c r="H325" s="891"/>
      <c r="I325" s="152"/>
      <c r="J325" s="152"/>
      <c r="K325" s="152"/>
      <c r="L325" s="152"/>
      <c r="M325" s="152"/>
      <c r="N325" s="152"/>
      <c r="O325" s="152"/>
      <c r="P325" s="153"/>
      <c r="Q325" s="153"/>
      <c r="R325" s="156">
        <f t="shared" si="251"/>
        <v>0</v>
      </c>
      <c r="S325" s="156">
        <f t="shared" si="252"/>
        <v>0</v>
      </c>
      <c r="U325" s="157">
        <f t="shared" si="258"/>
        <v>0</v>
      </c>
      <c r="W325" s="152"/>
      <c r="X325" s="152"/>
      <c r="Y325" s="152"/>
      <c r="Z325" s="152"/>
      <c r="AA325" s="152"/>
      <c r="AB325" s="152"/>
      <c r="AC325" s="347"/>
      <c r="AD325" s="152"/>
      <c r="AE325" s="152"/>
      <c r="AF325" s="152"/>
      <c r="AG325" s="152"/>
      <c r="AH325" s="152"/>
      <c r="AI325" s="152"/>
      <c r="AJ325" s="347"/>
      <c r="AK325" s="152"/>
      <c r="AL325" s="152"/>
      <c r="AM325" s="295"/>
      <c r="AN325" s="228"/>
      <c r="AO325" s="228"/>
      <c r="AP325" s="228"/>
      <c r="AQ325" s="228"/>
      <c r="AR325" s="228"/>
      <c r="AS325" s="348"/>
      <c r="AT325" s="264">
        <f t="shared" si="228"/>
        <v>0</v>
      </c>
      <c r="AU325" s="259"/>
      <c r="AV325" s="265">
        <f t="shared" si="255"/>
        <v>0</v>
      </c>
      <c r="AX325" s="265">
        <f t="shared" si="259"/>
        <v>0</v>
      </c>
      <c r="AZ325" s="492">
        <f t="shared" si="256"/>
        <v>0</v>
      </c>
      <c r="BB325" s="492">
        <f t="shared" si="257"/>
        <v>0</v>
      </c>
      <c r="BD325" s="265">
        <f t="shared" si="260"/>
        <v>0</v>
      </c>
      <c r="BE325" s="105"/>
      <c r="BF325" s="105"/>
      <c r="BG325" s="105"/>
      <c r="BH325" s="105"/>
      <c r="BI325" s="105"/>
      <c r="BJ325" s="105"/>
    </row>
    <row r="326" spans="2:62" ht="20.100000000000001" hidden="1" customHeight="1" outlineLevel="1">
      <c r="B326" s="100"/>
      <c r="C326" s="908"/>
      <c r="D326" s="909"/>
      <c r="E326" s="909"/>
      <c r="F326" s="910"/>
      <c r="G326" s="890"/>
      <c r="H326" s="891"/>
      <c r="I326" s="152"/>
      <c r="J326" s="152"/>
      <c r="K326" s="152"/>
      <c r="L326" s="152"/>
      <c r="M326" s="152"/>
      <c r="N326" s="152"/>
      <c r="O326" s="152"/>
      <c r="P326" s="153"/>
      <c r="Q326" s="153"/>
      <c r="R326" s="156">
        <f t="shared" si="251"/>
        <v>0</v>
      </c>
      <c r="S326" s="156">
        <f t="shared" si="252"/>
        <v>0</v>
      </c>
      <c r="U326" s="157">
        <f t="shared" si="258"/>
        <v>0</v>
      </c>
      <c r="W326" s="152"/>
      <c r="X326" s="152"/>
      <c r="Y326" s="152"/>
      <c r="Z326" s="152"/>
      <c r="AA326" s="152"/>
      <c r="AB326" s="152"/>
      <c r="AC326" s="347"/>
      <c r="AD326" s="152"/>
      <c r="AE326" s="152"/>
      <c r="AF326" s="152"/>
      <c r="AG326" s="152"/>
      <c r="AH326" s="152"/>
      <c r="AI326" s="152"/>
      <c r="AJ326" s="347"/>
      <c r="AK326" s="152"/>
      <c r="AL326" s="152"/>
      <c r="AM326" s="295"/>
      <c r="AN326" s="228"/>
      <c r="AO326" s="228"/>
      <c r="AP326" s="228"/>
      <c r="AQ326" s="228"/>
      <c r="AR326" s="228"/>
      <c r="AS326" s="348"/>
      <c r="AT326" s="264">
        <f t="shared" si="228"/>
        <v>0</v>
      </c>
      <c r="AU326" s="259"/>
      <c r="AV326" s="265">
        <f t="shared" si="255"/>
        <v>0</v>
      </c>
      <c r="AX326" s="265">
        <f t="shared" si="259"/>
        <v>0</v>
      </c>
      <c r="AZ326" s="492">
        <f t="shared" si="256"/>
        <v>0</v>
      </c>
      <c r="BB326" s="492">
        <f t="shared" si="257"/>
        <v>0</v>
      </c>
      <c r="BD326" s="265">
        <f t="shared" si="260"/>
        <v>0</v>
      </c>
      <c r="BE326" s="105"/>
      <c r="BF326" s="105"/>
      <c r="BG326" s="105"/>
      <c r="BH326" s="105"/>
      <c r="BI326" s="105"/>
      <c r="BJ326" s="105"/>
    </row>
    <row r="327" spans="2:62" ht="20.100000000000001" hidden="1" customHeight="1" outlineLevel="1">
      <c r="B327" s="100"/>
      <c r="C327" s="908"/>
      <c r="D327" s="909"/>
      <c r="E327" s="909"/>
      <c r="F327" s="910"/>
      <c r="G327" s="890"/>
      <c r="H327" s="891"/>
      <c r="I327" s="152"/>
      <c r="J327" s="152"/>
      <c r="K327" s="152"/>
      <c r="L327" s="152"/>
      <c r="M327" s="152"/>
      <c r="N327" s="152"/>
      <c r="O327" s="152"/>
      <c r="P327" s="153"/>
      <c r="Q327" s="153"/>
      <c r="R327" s="156">
        <f t="shared" si="251"/>
        <v>0</v>
      </c>
      <c r="S327" s="156">
        <f t="shared" si="252"/>
        <v>0</v>
      </c>
      <c r="U327" s="157">
        <f t="shared" si="258"/>
        <v>0</v>
      </c>
      <c r="W327" s="152"/>
      <c r="X327" s="152"/>
      <c r="Y327" s="152"/>
      <c r="Z327" s="152"/>
      <c r="AA327" s="152"/>
      <c r="AB327" s="152"/>
      <c r="AC327" s="347"/>
      <c r="AD327" s="152"/>
      <c r="AE327" s="152"/>
      <c r="AF327" s="152"/>
      <c r="AG327" s="152"/>
      <c r="AH327" s="152"/>
      <c r="AI327" s="152"/>
      <c r="AJ327" s="347"/>
      <c r="AK327" s="152"/>
      <c r="AL327" s="152"/>
      <c r="AM327" s="295"/>
      <c r="AN327" s="228"/>
      <c r="AO327" s="228"/>
      <c r="AP327" s="228"/>
      <c r="AQ327" s="228"/>
      <c r="AR327" s="228"/>
      <c r="AS327" s="348"/>
      <c r="AT327" s="264">
        <f t="shared" si="228"/>
        <v>0</v>
      </c>
      <c r="AU327" s="259"/>
      <c r="AV327" s="265">
        <f t="shared" si="255"/>
        <v>0</v>
      </c>
      <c r="AX327" s="265">
        <f t="shared" si="259"/>
        <v>0</v>
      </c>
      <c r="AZ327" s="492">
        <f t="shared" si="256"/>
        <v>0</v>
      </c>
      <c r="BB327" s="492">
        <f t="shared" si="257"/>
        <v>0</v>
      </c>
      <c r="BD327" s="265">
        <f t="shared" si="260"/>
        <v>0</v>
      </c>
      <c r="BE327" s="105"/>
      <c r="BF327" s="105"/>
      <c r="BG327" s="105"/>
      <c r="BH327" s="105"/>
      <c r="BI327" s="105"/>
      <c r="BJ327" s="105"/>
    </row>
    <row r="328" spans="2:62" ht="20.100000000000001" hidden="1" customHeight="1" outlineLevel="1">
      <c r="B328" s="100"/>
      <c r="C328" s="908"/>
      <c r="D328" s="909"/>
      <c r="E328" s="909"/>
      <c r="F328" s="910"/>
      <c r="G328" s="890"/>
      <c r="H328" s="891"/>
      <c r="I328" s="152"/>
      <c r="J328" s="152"/>
      <c r="K328" s="152"/>
      <c r="L328" s="152"/>
      <c r="M328" s="152"/>
      <c r="N328" s="152"/>
      <c r="O328" s="152"/>
      <c r="P328" s="153"/>
      <c r="Q328" s="153"/>
      <c r="R328" s="156">
        <f t="shared" si="251"/>
        <v>0</v>
      </c>
      <c r="S328" s="156">
        <f t="shared" si="252"/>
        <v>0</v>
      </c>
      <c r="U328" s="157">
        <f t="shared" si="258"/>
        <v>0</v>
      </c>
      <c r="W328" s="152"/>
      <c r="X328" s="152"/>
      <c r="Y328" s="152"/>
      <c r="Z328" s="152"/>
      <c r="AA328" s="152"/>
      <c r="AB328" s="152"/>
      <c r="AC328" s="347"/>
      <c r="AD328" s="152"/>
      <c r="AE328" s="152"/>
      <c r="AF328" s="152"/>
      <c r="AG328" s="152"/>
      <c r="AH328" s="152"/>
      <c r="AI328" s="152"/>
      <c r="AJ328" s="347"/>
      <c r="AK328" s="152"/>
      <c r="AL328" s="152"/>
      <c r="AM328" s="295"/>
      <c r="AN328" s="228"/>
      <c r="AO328" s="228"/>
      <c r="AP328" s="228"/>
      <c r="AQ328" s="228"/>
      <c r="AR328" s="228"/>
      <c r="AS328" s="348"/>
      <c r="AT328" s="264">
        <f t="shared" si="228"/>
        <v>0</v>
      </c>
      <c r="AU328" s="259"/>
      <c r="AV328" s="265">
        <f t="shared" si="255"/>
        <v>0</v>
      </c>
      <c r="AX328" s="265">
        <f t="shared" si="259"/>
        <v>0</v>
      </c>
      <c r="AZ328" s="492">
        <f t="shared" si="256"/>
        <v>0</v>
      </c>
      <c r="BB328" s="492">
        <f t="shared" si="257"/>
        <v>0</v>
      </c>
      <c r="BD328" s="265">
        <f t="shared" si="260"/>
        <v>0</v>
      </c>
      <c r="BE328" s="105"/>
      <c r="BF328" s="105"/>
      <c r="BG328" s="105"/>
      <c r="BH328" s="105"/>
      <c r="BI328" s="105"/>
      <c r="BJ328" s="105"/>
    </row>
    <row r="329" spans="2:62" ht="20.100000000000001" hidden="1" customHeight="1" outlineLevel="1">
      <c r="B329" s="100"/>
      <c r="C329" s="908"/>
      <c r="D329" s="909"/>
      <c r="E329" s="909"/>
      <c r="F329" s="910"/>
      <c r="G329" s="890"/>
      <c r="H329" s="891"/>
      <c r="I329" s="152"/>
      <c r="J329" s="152"/>
      <c r="K329" s="152"/>
      <c r="L329" s="152"/>
      <c r="M329" s="152"/>
      <c r="N329" s="152"/>
      <c r="O329" s="152"/>
      <c r="P329" s="153"/>
      <c r="Q329" s="153"/>
      <c r="R329" s="156">
        <f t="shared" si="251"/>
        <v>0</v>
      </c>
      <c r="S329" s="156">
        <f t="shared" si="252"/>
        <v>0</v>
      </c>
      <c r="U329" s="157">
        <f t="shared" si="258"/>
        <v>0</v>
      </c>
      <c r="W329" s="152"/>
      <c r="X329" s="152"/>
      <c r="Y329" s="152"/>
      <c r="Z329" s="152"/>
      <c r="AA329" s="152"/>
      <c r="AB329" s="152"/>
      <c r="AC329" s="347"/>
      <c r="AD329" s="152"/>
      <c r="AE329" s="152"/>
      <c r="AF329" s="152"/>
      <c r="AG329" s="152"/>
      <c r="AH329" s="152"/>
      <c r="AI329" s="152"/>
      <c r="AJ329" s="347"/>
      <c r="AK329" s="152"/>
      <c r="AL329" s="152"/>
      <c r="AM329" s="295"/>
      <c r="AN329" s="228"/>
      <c r="AO329" s="228"/>
      <c r="AP329" s="228"/>
      <c r="AQ329" s="228"/>
      <c r="AR329" s="228"/>
      <c r="AS329" s="348"/>
      <c r="AT329" s="264">
        <f t="shared" si="228"/>
        <v>0</v>
      </c>
      <c r="AU329" s="259"/>
      <c r="AV329" s="265">
        <f t="shared" si="255"/>
        <v>0</v>
      </c>
      <c r="AX329" s="265">
        <f t="shared" si="259"/>
        <v>0</v>
      </c>
      <c r="AZ329" s="492">
        <f t="shared" si="256"/>
        <v>0</v>
      </c>
      <c r="BB329" s="492">
        <f t="shared" si="257"/>
        <v>0</v>
      </c>
      <c r="BD329" s="265">
        <f t="shared" si="260"/>
        <v>0</v>
      </c>
      <c r="BE329" s="105"/>
      <c r="BF329" s="105"/>
      <c r="BG329" s="105"/>
      <c r="BH329" s="105"/>
      <c r="BI329" s="105"/>
      <c r="BJ329" s="105"/>
    </row>
    <row r="330" spans="2:62" ht="20.100000000000001" hidden="1" customHeight="1" outlineLevel="1">
      <c r="B330" s="100"/>
      <c r="C330" s="908"/>
      <c r="D330" s="909"/>
      <c r="E330" s="909"/>
      <c r="F330" s="910"/>
      <c r="G330" s="890"/>
      <c r="H330" s="891"/>
      <c r="I330" s="152"/>
      <c r="J330" s="152"/>
      <c r="K330" s="152"/>
      <c r="L330" s="152"/>
      <c r="M330" s="152"/>
      <c r="N330" s="152"/>
      <c r="O330" s="152"/>
      <c r="P330" s="153"/>
      <c r="Q330" s="153"/>
      <c r="R330" s="156">
        <f t="shared" si="251"/>
        <v>0</v>
      </c>
      <c r="S330" s="156">
        <f t="shared" si="252"/>
        <v>0</v>
      </c>
      <c r="U330" s="157">
        <f t="shared" si="258"/>
        <v>0</v>
      </c>
      <c r="W330" s="152"/>
      <c r="X330" s="152"/>
      <c r="Y330" s="152"/>
      <c r="Z330" s="152"/>
      <c r="AA330" s="152"/>
      <c r="AB330" s="152"/>
      <c r="AC330" s="347"/>
      <c r="AD330" s="152"/>
      <c r="AE330" s="152"/>
      <c r="AF330" s="152"/>
      <c r="AG330" s="152"/>
      <c r="AH330" s="152"/>
      <c r="AI330" s="152"/>
      <c r="AJ330" s="347"/>
      <c r="AK330" s="152"/>
      <c r="AL330" s="152"/>
      <c r="AM330" s="295"/>
      <c r="AN330" s="228"/>
      <c r="AO330" s="228"/>
      <c r="AP330" s="228"/>
      <c r="AQ330" s="228"/>
      <c r="AR330" s="228"/>
      <c r="AS330" s="348"/>
      <c r="AT330" s="264">
        <f t="shared" si="228"/>
        <v>0</v>
      </c>
      <c r="AU330" s="259"/>
      <c r="AV330" s="265">
        <f t="shared" si="255"/>
        <v>0</v>
      </c>
      <c r="AX330" s="265">
        <f t="shared" si="259"/>
        <v>0</v>
      </c>
      <c r="AZ330" s="492">
        <f t="shared" si="256"/>
        <v>0</v>
      </c>
      <c r="BB330" s="492">
        <f t="shared" si="257"/>
        <v>0</v>
      </c>
      <c r="BD330" s="265">
        <f t="shared" si="260"/>
        <v>0</v>
      </c>
      <c r="BE330" s="105"/>
      <c r="BF330" s="105"/>
      <c r="BG330" s="105"/>
      <c r="BH330" s="105"/>
      <c r="BI330" s="105"/>
      <c r="BJ330" s="105"/>
    </row>
    <row r="331" spans="2:62" ht="20.100000000000001" hidden="1" customHeight="1" outlineLevel="1">
      <c r="B331" s="100"/>
      <c r="C331" s="908"/>
      <c r="D331" s="909"/>
      <c r="E331" s="909"/>
      <c r="F331" s="910"/>
      <c r="G331" s="890"/>
      <c r="H331" s="891"/>
      <c r="I331" s="152"/>
      <c r="J331" s="152"/>
      <c r="K331" s="152"/>
      <c r="L331" s="152"/>
      <c r="M331" s="152"/>
      <c r="N331" s="152"/>
      <c r="O331" s="152"/>
      <c r="P331" s="153"/>
      <c r="Q331" s="153"/>
      <c r="R331" s="156">
        <f t="shared" si="251"/>
        <v>0</v>
      </c>
      <c r="S331" s="156">
        <f t="shared" si="252"/>
        <v>0</v>
      </c>
      <c r="U331" s="157">
        <f t="shared" si="258"/>
        <v>0</v>
      </c>
      <c r="W331" s="152"/>
      <c r="X331" s="152"/>
      <c r="Y331" s="152"/>
      <c r="Z331" s="152"/>
      <c r="AA331" s="152"/>
      <c r="AB331" s="152"/>
      <c r="AC331" s="347"/>
      <c r="AD331" s="152"/>
      <c r="AE331" s="152"/>
      <c r="AF331" s="152"/>
      <c r="AG331" s="152"/>
      <c r="AH331" s="152"/>
      <c r="AI331" s="152"/>
      <c r="AJ331" s="347"/>
      <c r="AK331" s="152"/>
      <c r="AL331" s="152"/>
      <c r="AM331" s="295"/>
      <c r="AN331" s="228"/>
      <c r="AO331" s="228"/>
      <c r="AP331" s="228"/>
      <c r="AQ331" s="228"/>
      <c r="AR331" s="228"/>
      <c r="AS331" s="348"/>
      <c r="AT331" s="264">
        <f t="shared" si="228"/>
        <v>0</v>
      </c>
      <c r="AU331" s="259"/>
      <c r="AV331" s="265">
        <f t="shared" si="255"/>
        <v>0</v>
      </c>
      <c r="AX331" s="265">
        <f t="shared" si="259"/>
        <v>0</v>
      </c>
      <c r="AZ331" s="492">
        <f t="shared" si="256"/>
        <v>0</v>
      </c>
      <c r="BB331" s="492">
        <f t="shared" si="257"/>
        <v>0</v>
      </c>
      <c r="BD331" s="265">
        <f t="shared" si="260"/>
        <v>0</v>
      </c>
      <c r="BE331" s="105"/>
      <c r="BF331" s="105"/>
      <c r="BG331" s="105"/>
      <c r="BH331" s="105"/>
      <c r="BI331" s="105"/>
      <c r="BJ331" s="105"/>
    </row>
    <row r="332" spans="2:62" ht="20.100000000000001" hidden="1" customHeight="1" outlineLevel="1">
      <c r="B332" s="100"/>
      <c r="C332" s="908"/>
      <c r="D332" s="909"/>
      <c r="E332" s="909"/>
      <c r="F332" s="910"/>
      <c r="G332" s="890"/>
      <c r="H332" s="891"/>
      <c r="I332" s="152"/>
      <c r="J332" s="152"/>
      <c r="K332" s="152"/>
      <c r="L332" s="152"/>
      <c r="M332" s="152"/>
      <c r="N332" s="152"/>
      <c r="O332" s="152"/>
      <c r="P332" s="153"/>
      <c r="Q332" s="153"/>
      <c r="R332" s="156">
        <f t="shared" si="251"/>
        <v>0</v>
      </c>
      <c r="S332" s="156">
        <f t="shared" si="252"/>
        <v>0</v>
      </c>
      <c r="U332" s="157">
        <f t="shared" si="258"/>
        <v>0</v>
      </c>
      <c r="W332" s="152"/>
      <c r="X332" s="152"/>
      <c r="Y332" s="152"/>
      <c r="Z332" s="152"/>
      <c r="AA332" s="152"/>
      <c r="AB332" s="152"/>
      <c r="AC332" s="347"/>
      <c r="AD332" s="152"/>
      <c r="AE332" s="152"/>
      <c r="AF332" s="152"/>
      <c r="AG332" s="152"/>
      <c r="AH332" s="152"/>
      <c r="AI332" s="152"/>
      <c r="AJ332" s="347"/>
      <c r="AK332" s="152"/>
      <c r="AL332" s="152"/>
      <c r="AM332" s="295"/>
      <c r="AN332" s="228"/>
      <c r="AO332" s="228"/>
      <c r="AP332" s="228"/>
      <c r="AQ332" s="228"/>
      <c r="AR332" s="228"/>
      <c r="AS332" s="348"/>
      <c r="AT332" s="264">
        <f t="shared" si="228"/>
        <v>0</v>
      </c>
      <c r="AU332" s="259"/>
      <c r="AV332" s="265">
        <f t="shared" si="255"/>
        <v>0</v>
      </c>
      <c r="AX332" s="265">
        <f t="shared" si="259"/>
        <v>0</v>
      </c>
      <c r="AZ332" s="492">
        <f t="shared" si="256"/>
        <v>0</v>
      </c>
      <c r="BB332" s="492">
        <f t="shared" si="257"/>
        <v>0</v>
      </c>
      <c r="BD332" s="265">
        <f t="shared" si="260"/>
        <v>0</v>
      </c>
      <c r="BE332" s="105"/>
      <c r="BF332" s="105"/>
      <c r="BG332" s="105"/>
      <c r="BH332" s="105"/>
      <c r="BI332" s="105"/>
      <c r="BJ332" s="105"/>
    </row>
    <row r="333" spans="2:62" ht="20.100000000000001" hidden="1" customHeight="1" outlineLevel="1">
      <c r="B333" s="100"/>
      <c r="C333" s="908"/>
      <c r="D333" s="909"/>
      <c r="E333" s="909"/>
      <c r="F333" s="910"/>
      <c r="G333" s="890"/>
      <c r="H333" s="891"/>
      <c r="I333" s="152"/>
      <c r="J333" s="152"/>
      <c r="K333" s="152"/>
      <c r="L333" s="152"/>
      <c r="M333" s="152"/>
      <c r="N333" s="152"/>
      <c r="O333" s="152"/>
      <c r="P333" s="153"/>
      <c r="Q333" s="153"/>
      <c r="R333" s="156">
        <f t="shared" si="251"/>
        <v>0</v>
      </c>
      <c r="S333" s="156">
        <f t="shared" si="252"/>
        <v>0</v>
      </c>
      <c r="U333" s="157">
        <f t="shared" si="258"/>
        <v>0</v>
      </c>
      <c r="W333" s="152"/>
      <c r="X333" s="152"/>
      <c r="Y333" s="152"/>
      <c r="Z333" s="152"/>
      <c r="AA333" s="152"/>
      <c r="AB333" s="152"/>
      <c r="AC333" s="347"/>
      <c r="AD333" s="152"/>
      <c r="AE333" s="152"/>
      <c r="AF333" s="152"/>
      <c r="AG333" s="152"/>
      <c r="AH333" s="152"/>
      <c r="AI333" s="152"/>
      <c r="AJ333" s="347"/>
      <c r="AK333" s="152"/>
      <c r="AL333" s="152"/>
      <c r="AM333" s="295"/>
      <c r="AN333" s="228"/>
      <c r="AO333" s="228"/>
      <c r="AP333" s="228"/>
      <c r="AQ333" s="228"/>
      <c r="AR333" s="228"/>
      <c r="AS333" s="348"/>
      <c r="AT333" s="264">
        <f t="shared" si="228"/>
        <v>0</v>
      </c>
      <c r="AU333" s="259"/>
      <c r="AV333" s="265">
        <f t="shared" si="255"/>
        <v>0</v>
      </c>
      <c r="AX333" s="265">
        <f t="shared" si="259"/>
        <v>0</v>
      </c>
      <c r="AZ333" s="492">
        <f t="shared" si="256"/>
        <v>0</v>
      </c>
      <c r="BB333" s="492">
        <f t="shared" si="257"/>
        <v>0</v>
      </c>
      <c r="BD333" s="265">
        <f t="shared" si="260"/>
        <v>0</v>
      </c>
      <c r="BE333" s="105"/>
      <c r="BF333" s="105"/>
      <c r="BG333" s="105"/>
      <c r="BH333" s="105"/>
      <c r="BI333" s="105"/>
      <c r="BJ333" s="105"/>
    </row>
    <row r="334" spans="2:62" ht="9.9499999999999993" hidden="1" customHeight="1" outlineLevel="1">
      <c r="B334" s="101"/>
      <c r="C334" s="208"/>
      <c r="D334" s="208"/>
      <c r="E334" s="208"/>
      <c r="F334" s="208"/>
      <c r="G334" s="237"/>
      <c r="H334" s="207"/>
      <c r="I334" s="257"/>
      <c r="J334" s="257"/>
      <c r="K334" s="257"/>
      <c r="L334" s="257"/>
      <c r="M334" s="257"/>
      <c r="N334" s="257"/>
      <c r="O334" s="257"/>
      <c r="P334" s="256"/>
      <c r="Q334" s="102"/>
      <c r="R334" s="102"/>
      <c r="S334" s="102"/>
      <c r="U334" s="98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Z334" s="493"/>
      <c r="BE334" s="105"/>
      <c r="BF334" s="105"/>
      <c r="BG334" s="105"/>
      <c r="BH334" s="105"/>
      <c r="BI334" s="105"/>
      <c r="BJ334" s="105"/>
    </row>
    <row r="335" spans="2:62" ht="20.100000000000001" customHeight="1" collapsed="1">
      <c r="B335" s="8">
        <f>B318+1</f>
        <v>20</v>
      </c>
      <c r="C335" s="916"/>
      <c r="D335" s="917"/>
      <c r="E335" s="917"/>
      <c r="F335" s="918"/>
      <c r="G335" s="429"/>
      <c r="H335" s="206">
        <v>1</v>
      </c>
      <c r="I335" s="642">
        <f t="shared" ref="I335" si="261">$H335*SUM(I336:I350)</f>
        <v>0</v>
      </c>
      <c r="J335" s="643">
        <f t="shared" ref="J335:O335" si="262">$H335*SUM(J336:J350)</f>
        <v>0</v>
      </c>
      <c r="K335" s="644">
        <f t="shared" si="262"/>
        <v>0</v>
      </c>
      <c r="L335" s="645">
        <f t="shared" si="262"/>
        <v>0</v>
      </c>
      <c r="M335" s="645">
        <f t="shared" si="262"/>
        <v>0</v>
      </c>
      <c r="N335" s="644">
        <f t="shared" si="262"/>
        <v>0</v>
      </c>
      <c r="O335" s="642">
        <f t="shared" si="262"/>
        <v>0</v>
      </c>
      <c r="P335" s="209">
        <f t="shared" ref="P335:Q335" si="263">$H335*SUM(P336:P350)</f>
        <v>0</v>
      </c>
      <c r="Q335" s="210">
        <f t="shared" si="263"/>
        <v>0</v>
      </c>
      <c r="R335" s="136">
        <f t="shared" ref="R335:R350" si="264">P335*(1+Gewinn)*(1+SicherheitAngebot)</f>
        <v>0</v>
      </c>
      <c r="S335" s="137">
        <f t="shared" ref="S335:S350" si="265">Q335*(1+MGKZ)*(1+Gewinn)*(1+SicherheitAngebot)</f>
        <v>0</v>
      </c>
      <c r="U335" s="10">
        <f>I335*$I$7+J335*$J$7+K335*$K$7+L335*$L$7+M335*$M$7+N335*$N$7+O335*$O$7+R335+S335</f>
        <v>0</v>
      </c>
      <c r="W335" s="646">
        <f t="shared" ref="W335:AB335" si="266">$H335*SUM(W336:W350)</f>
        <v>0</v>
      </c>
      <c r="X335" s="647">
        <f t="shared" si="266"/>
        <v>0</v>
      </c>
      <c r="Y335" s="648">
        <f t="shared" si="266"/>
        <v>0</v>
      </c>
      <c r="Z335" s="649">
        <f t="shared" si="266"/>
        <v>0</v>
      </c>
      <c r="AA335" s="648">
        <f t="shared" si="266"/>
        <v>0</v>
      </c>
      <c r="AB335" s="646">
        <f t="shared" si="266"/>
        <v>0</v>
      </c>
      <c r="AC335" s="258"/>
      <c r="AD335" s="646">
        <f t="shared" ref="AD335:AM335" si="267">$H335*SUM(AD336:AD350)</f>
        <v>0</v>
      </c>
      <c r="AE335" s="647">
        <f t="shared" si="267"/>
        <v>0</v>
      </c>
      <c r="AF335" s="648">
        <f t="shared" si="267"/>
        <v>0</v>
      </c>
      <c r="AG335" s="649">
        <f t="shared" si="267"/>
        <v>0</v>
      </c>
      <c r="AH335" s="648">
        <f t="shared" si="267"/>
        <v>0</v>
      </c>
      <c r="AI335" s="646">
        <f t="shared" si="267"/>
        <v>0</v>
      </c>
      <c r="AJ335" s="258"/>
      <c r="AK335" s="653">
        <f t="shared" si="267"/>
        <v>0</v>
      </c>
      <c r="AL335" s="653">
        <f t="shared" si="267"/>
        <v>0</v>
      </c>
      <c r="AM335" s="653">
        <f t="shared" si="267"/>
        <v>0</v>
      </c>
      <c r="AN335" s="227">
        <f>$H335*SUM(AN336:AN350)*(1+Gewinn)*(1+SicherheitAngebot)</f>
        <v>0</v>
      </c>
      <c r="AO335" s="227">
        <f>$H335*SUM(AO336:AO350)*(1+Gewinn)*(1+SicherheitAngebot)</f>
        <v>0</v>
      </c>
      <c r="AP335" s="227">
        <f>$H335*SUM(AP336:AP350)*(1+Gewinn)*(1+SicherheitAngebot)</f>
        <v>0</v>
      </c>
      <c r="AQ335" s="227">
        <f>$H335*SUM(AQ336:AQ350)*(1+Gewinn)*(1+SicherheitAngebot)</f>
        <v>0</v>
      </c>
      <c r="AR335" s="227">
        <f>$H335*SUM(AR336:AR350)*(1+Gewinn)*(1+SicherheitAngebot)</f>
        <v>0</v>
      </c>
      <c r="AS335" s="262"/>
      <c r="AT335" s="263">
        <f t="shared" si="228"/>
        <v>0</v>
      </c>
      <c r="AU335" s="259"/>
      <c r="AV335" s="491">
        <f>AK335*$AK$7+AL335*$AL$7+AM335*$AM$7+SUM(AN335:AR335)+AT335/Zuschläge_IBN+AT335</f>
        <v>0</v>
      </c>
      <c r="AX335" s="685">
        <f>U335+AV335</f>
        <v>0</v>
      </c>
      <c r="AZ335" s="490">
        <f>IF(H335&gt;0,U335/(1+SicherheitAngebot)*(1+Sicherheit),0)</f>
        <v>0</v>
      </c>
      <c r="BB335" s="490">
        <f>IF(H335&gt;0,AV335/(1+SicherheitAngebot)*(1+Sicherheit),0)</f>
        <v>0</v>
      </c>
      <c r="BD335" s="490">
        <f>AZ335+BB335</f>
        <v>0</v>
      </c>
      <c r="BE335" s="105"/>
      <c r="BF335" s="105"/>
      <c r="BG335" s="105"/>
      <c r="BH335" s="105"/>
      <c r="BI335" s="105"/>
      <c r="BJ335" s="105"/>
    </row>
    <row r="336" spans="2:62" ht="20.100000000000001" hidden="1" customHeight="1" outlineLevel="1">
      <c r="B336" s="99"/>
      <c r="C336" s="908"/>
      <c r="D336" s="909"/>
      <c r="E336" s="909"/>
      <c r="F336" s="910"/>
      <c r="G336" s="890"/>
      <c r="H336" s="901"/>
      <c r="I336" s="152"/>
      <c r="J336" s="152"/>
      <c r="K336" s="152"/>
      <c r="L336" s="152"/>
      <c r="M336" s="152"/>
      <c r="N336" s="152"/>
      <c r="O336" s="152"/>
      <c r="P336" s="153"/>
      <c r="Q336" s="153"/>
      <c r="R336" s="156">
        <f t="shared" si="264"/>
        <v>0</v>
      </c>
      <c r="S336" s="156">
        <f t="shared" si="265"/>
        <v>0</v>
      </c>
      <c r="U336" s="157">
        <f>I336*$I$7+J336*$J$7+K336*$K$7+L336*$L$7+M336*$M$7+N336*$N$7+O336*$O$7+R336+S336</f>
        <v>0</v>
      </c>
      <c r="W336" s="152"/>
      <c r="X336" s="152"/>
      <c r="Y336" s="152"/>
      <c r="Z336" s="152"/>
      <c r="AA336" s="152"/>
      <c r="AB336" s="152"/>
      <c r="AC336" s="347"/>
      <c r="AD336" s="152"/>
      <c r="AE336" s="152"/>
      <c r="AF336" s="152"/>
      <c r="AG336" s="152"/>
      <c r="AH336" s="152"/>
      <c r="AI336" s="152"/>
      <c r="AJ336" s="347"/>
      <c r="AK336" s="152"/>
      <c r="AL336" s="152"/>
      <c r="AM336" s="295"/>
      <c r="AN336" s="228"/>
      <c r="AO336" s="228"/>
      <c r="AP336" s="228"/>
      <c r="AQ336" s="228"/>
      <c r="AR336" s="228"/>
      <c r="AS336" s="348"/>
      <c r="AT336" s="264">
        <f t="shared" si="228"/>
        <v>0</v>
      </c>
      <c r="AU336" s="259"/>
      <c r="AV336" s="265">
        <f t="shared" ref="AV336:AV350" si="268">AK336*$AK$7+AL336*$AL$7+AM336*$AM$7+SUM(AN336:AR336)*(1+Gewinn)*(1+SicherheitAngebot)+AT336/Zuschläge_IBN+AT336</f>
        <v>0</v>
      </c>
      <c r="AX336" s="265">
        <f>U336+AV336</f>
        <v>0</v>
      </c>
      <c r="AZ336" s="492">
        <f t="shared" ref="AZ336:AZ350" si="269">U336/(1+SicherheitAngebot)*(1+Sicherheit)</f>
        <v>0</v>
      </c>
      <c r="BB336" s="492">
        <f t="shared" ref="BB336:BB350" si="270">AV336/(1+SicherheitAngebot)*(1+Sicherheit)</f>
        <v>0</v>
      </c>
      <c r="BD336" s="265">
        <f>AZ336+BB336</f>
        <v>0</v>
      </c>
      <c r="BE336" s="105"/>
      <c r="BF336" s="105"/>
      <c r="BG336" s="105"/>
      <c r="BH336" s="105"/>
      <c r="BI336" s="105"/>
      <c r="BJ336" s="105"/>
    </row>
    <row r="337" spans="2:62" ht="20.100000000000001" hidden="1" customHeight="1" outlineLevel="1">
      <c r="B337" s="100"/>
      <c r="C337" s="908"/>
      <c r="D337" s="909"/>
      <c r="E337" s="909"/>
      <c r="F337" s="910"/>
      <c r="G337" s="890"/>
      <c r="H337" s="891"/>
      <c r="I337" s="152"/>
      <c r="J337" s="152"/>
      <c r="K337" s="152"/>
      <c r="L337" s="152"/>
      <c r="M337" s="152"/>
      <c r="N337" s="152"/>
      <c r="O337" s="152"/>
      <c r="P337" s="153"/>
      <c r="Q337" s="153"/>
      <c r="R337" s="156">
        <f t="shared" si="264"/>
        <v>0</v>
      </c>
      <c r="S337" s="156">
        <f t="shared" si="265"/>
        <v>0</v>
      </c>
      <c r="U337" s="157">
        <f t="shared" ref="U337:U350" si="271">I337*$I$7+J337*$J$7+K337*$K$7+L337*$L$7+M337*$M$7+N337*$N$7+O337*$O$7+R337+S337</f>
        <v>0</v>
      </c>
      <c r="W337" s="152"/>
      <c r="X337" s="152"/>
      <c r="Y337" s="152"/>
      <c r="Z337" s="152"/>
      <c r="AA337" s="152"/>
      <c r="AB337" s="152"/>
      <c r="AC337" s="347"/>
      <c r="AD337" s="152"/>
      <c r="AE337" s="152"/>
      <c r="AF337" s="152"/>
      <c r="AG337" s="152"/>
      <c r="AH337" s="152"/>
      <c r="AI337" s="152"/>
      <c r="AJ337" s="347"/>
      <c r="AK337" s="152"/>
      <c r="AL337" s="152"/>
      <c r="AM337" s="295"/>
      <c r="AN337" s="228"/>
      <c r="AO337" s="228"/>
      <c r="AP337" s="228"/>
      <c r="AQ337" s="228"/>
      <c r="AR337" s="228"/>
      <c r="AS337" s="348"/>
      <c r="AT337" s="264">
        <f t="shared" si="228"/>
        <v>0</v>
      </c>
      <c r="AU337" s="259"/>
      <c r="AV337" s="265">
        <f t="shared" si="268"/>
        <v>0</v>
      </c>
      <c r="AX337" s="265">
        <f t="shared" ref="AX337:AX350" si="272">U337+AV337</f>
        <v>0</v>
      </c>
      <c r="AZ337" s="492">
        <f t="shared" si="269"/>
        <v>0</v>
      </c>
      <c r="BB337" s="492">
        <f t="shared" si="270"/>
        <v>0</v>
      </c>
      <c r="BD337" s="265">
        <f t="shared" ref="BD337:BD350" si="273">AZ337+BB337</f>
        <v>0</v>
      </c>
      <c r="BE337" s="105"/>
      <c r="BF337" s="105"/>
      <c r="BG337" s="105"/>
      <c r="BH337" s="105"/>
      <c r="BI337" s="105"/>
      <c r="BJ337" s="105"/>
    </row>
    <row r="338" spans="2:62" ht="20.100000000000001" hidden="1" customHeight="1" outlineLevel="1">
      <c r="B338" s="100"/>
      <c r="C338" s="908"/>
      <c r="D338" s="909"/>
      <c r="E338" s="909"/>
      <c r="F338" s="910"/>
      <c r="G338" s="890"/>
      <c r="H338" s="891"/>
      <c r="I338" s="152"/>
      <c r="J338" s="152"/>
      <c r="K338" s="152"/>
      <c r="L338" s="152"/>
      <c r="M338" s="152"/>
      <c r="N338" s="152"/>
      <c r="O338" s="152"/>
      <c r="P338" s="153"/>
      <c r="Q338" s="153"/>
      <c r="R338" s="156">
        <f t="shared" si="264"/>
        <v>0</v>
      </c>
      <c r="S338" s="156">
        <f t="shared" si="265"/>
        <v>0</v>
      </c>
      <c r="U338" s="157">
        <f t="shared" si="271"/>
        <v>0</v>
      </c>
      <c r="W338" s="152"/>
      <c r="X338" s="152"/>
      <c r="Y338" s="152"/>
      <c r="Z338" s="152"/>
      <c r="AA338" s="152"/>
      <c r="AB338" s="152"/>
      <c r="AC338" s="347"/>
      <c r="AD338" s="152"/>
      <c r="AE338" s="152"/>
      <c r="AF338" s="152"/>
      <c r="AG338" s="152"/>
      <c r="AH338" s="152"/>
      <c r="AI338" s="152"/>
      <c r="AJ338" s="347"/>
      <c r="AK338" s="152"/>
      <c r="AL338" s="152"/>
      <c r="AM338" s="295"/>
      <c r="AN338" s="228"/>
      <c r="AO338" s="228"/>
      <c r="AP338" s="228"/>
      <c r="AQ338" s="228"/>
      <c r="AR338" s="228"/>
      <c r="AS338" s="348"/>
      <c r="AT338" s="264">
        <f t="shared" si="228"/>
        <v>0</v>
      </c>
      <c r="AU338" s="259"/>
      <c r="AV338" s="265">
        <f t="shared" si="268"/>
        <v>0</v>
      </c>
      <c r="AX338" s="265">
        <f t="shared" si="272"/>
        <v>0</v>
      </c>
      <c r="AZ338" s="492">
        <f t="shared" si="269"/>
        <v>0</v>
      </c>
      <c r="BB338" s="492">
        <f t="shared" si="270"/>
        <v>0</v>
      </c>
      <c r="BD338" s="265">
        <f t="shared" si="273"/>
        <v>0</v>
      </c>
      <c r="BE338" s="105"/>
      <c r="BF338" s="105"/>
      <c r="BG338" s="105"/>
      <c r="BH338" s="105"/>
      <c r="BI338" s="105"/>
      <c r="BJ338" s="105"/>
    </row>
    <row r="339" spans="2:62" ht="20.100000000000001" hidden="1" customHeight="1" outlineLevel="1">
      <c r="B339" s="100"/>
      <c r="C339" s="908"/>
      <c r="D339" s="909"/>
      <c r="E339" s="909"/>
      <c r="F339" s="910"/>
      <c r="G339" s="890"/>
      <c r="H339" s="891"/>
      <c r="I339" s="152"/>
      <c r="J339" s="152"/>
      <c r="K339" s="152"/>
      <c r="L339" s="152"/>
      <c r="M339" s="152"/>
      <c r="N339" s="152"/>
      <c r="O339" s="152"/>
      <c r="P339" s="153"/>
      <c r="Q339" s="153"/>
      <c r="R339" s="156">
        <f t="shared" si="264"/>
        <v>0</v>
      </c>
      <c r="S339" s="156">
        <f t="shared" si="265"/>
        <v>0</v>
      </c>
      <c r="U339" s="157">
        <f t="shared" si="271"/>
        <v>0</v>
      </c>
      <c r="W339" s="152"/>
      <c r="X339" s="152"/>
      <c r="Y339" s="152"/>
      <c r="Z339" s="152"/>
      <c r="AA339" s="152"/>
      <c r="AB339" s="152"/>
      <c r="AC339" s="347"/>
      <c r="AD339" s="152"/>
      <c r="AE339" s="152"/>
      <c r="AF339" s="152"/>
      <c r="AG339" s="152"/>
      <c r="AH339" s="152"/>
      <c r="AI339" s="152"/>
      <c r="AJ339" s="347"/>
      <c r="AK339" s="152"/>
      <c r="AL339" s="152"/>
      <c r="AM339" s="295"/>
      <c r="AN339" s="228"/>
      <c r="AO339" s="228"/>
      <c r="AP339" s="228"/>
      <c r="AQ339" s="228"/>
      <c r="AR339" s="228"/>
      <c r="AS339" s="348"/>
      <c r="AT339" s="264">
        <f t="shared" si="228"/>
        <v>0</v>
      </c>
      <c r="AU339" s="259"/>
      <c r="AV339" s="265">
        <f t="shared" si="268"/>
        <v>0</v>
      </c>
      <c r="AX339" s="265">
        <f t="shared" si="272"/>
        <v>0</v>
      </c>
      <c r="AZ339" s="492">
        <f t="shared" si="269"/>
        <v>0</v>
      </c>
      <c r="BB339" s="492">
        <f t="shared" si="270"/>
        <v>0</v>
      </c>
      <c r="BD339" s="265">
        <f t="shared" si="273"/>
        <v>0</v>
      </c>
      <c r="BE339" s="105"/>
      <c r="BF339" s="105"/>
      <c r="BG339" s="105"/>
      <c r="BH339" s="105"/>
      <c r="BI339" s="105"/>
      <c r="BJ339" s="105"/>
    </row>
    <row r="340" spans="2:62" ht="20.100000000000001" hidden="1" customHeight="1" outlineLevel="1">
      <c r="B340" s="100"/>
      <c r="C340" s="908"/>
      <c r="D340" s="909"/>
      <c r="E340" s="909"/>
      <c r="F340" s="910"/>
      <c r="G340" s="890"/>
      <c r="H340" s="891"/>
      <c r="I340" s="152"/>
      <c r="J340" s="152"/>
      <c r="K340" s="152"/>
      <c r="L340" s="152"/>
      <c r="M340" s="152"/>
      <c r="N340" s="152"/>
      <c r="O340" s="152"/>
      <c r="P340" s="153"/>
      <c r="Q340" s="153"/>
      <c r="R340" s="156">
        <f t="shared" si="264"/>
        <v>0</v>
      </c>
      <c r="S340" s="156">
        <f t="shared" si="265"/>
        <v>0</v>
      </c>
      <c r="U340" s="157">
        <f t="shared" si="271"/>
        <v>0</v>
      </c>
      <c r="W340" s="152"/>
      <c r="X340" s="152"/>
      <c r="Y340" s="152"/>
      <c r="Z340" s="152"/>
      <c r="AA340" s="152"/>
      <c r="AB340" s="152"/>
      <c r="AC340" s="347"/>
      <c r="AD340" s="152"/>
      <c r="AE340" s="152"/>
      <c r="AF340" s="152"/>
      <c r="AG340" s="152"/>
      <c r="AH340" s="152"/>
      <c r="AI340" s="152"/>
      <c r="AJ340" s="347"/>
      <c r="AK340" s="152"/>
      <c r="AL340" s="152"/>
      <c r="AM340" s="295"/>
      <c r="AN340" s="228"/>
      <c r="AO340" s="228"/>
      <c r="AP340" s="228"/>
      <c r="AQ340" s="228"/>
      <c r="AR340" s="228"/>
      <c r="AS340" s="348"/>
      <c r="AT340" s="264">
        <f t="shared" si="228"/>
        <v>0</v>
      </c>
      <c r="AU340" s="259"/>
      <c r="AV340" s="265">
        <f t="shared" si="268"/>
        <v>0</v>
      </c>
      <c r="AX340" s="265">
        <f t="shared" si="272"/>
        <v>0</v>
      </c>
      <c r="AZ340" s="492">
        <f t="shared" si="269"/>
        <v>0</v>
      </c>
      <c r="BB340" s="492">
        <f t="shared" si="270"/>
        <v>0</v>
      </c>
      <c r="BD340" s="265">
        <f t="shared" si="273"/>
        <v>0</v>
      </c>
      <c r="BE340" s="105"/>
      <c r="BF340" s="105"/>
      <c r="BG340" s="105"/>
      <c r="BH340" s="105"/>
      <c r="BI340" s="105"/>
      <c r="BJ340" s="105"/>
    </row>
    <row r="341" spans="2:62" ht="20.100000000000001" hidden="1" customHeight="1" outlineLevel="1">
      <c r="B341" s="100"/>
      <c r="C341" s="908"/>
      <c r="D341" s="909"/>
      <c r="E341" s="909"/>
      <c r="F341" s="910"/>
      <c r="G341" s="890"/>
      <c r="H341" s="891"/>
      <c r="I341" s="152"/>
      <c r="J341" s="152"/>
      <c r="K341" s="152"/>
      <c r="L341" s="152"/>
      <c r="M341" s="152"/>
      <c r="N341" s="152"/>
      <c r="O341" s="152"/>
      <c r="P341" s="153"/>
      <c r="Q341" s="153"/>
      <c r="R341" s="156">
        <f t="shared" si="264"/>
        <v>0</v>
      </c>
      <c r="S341" s="156">
        <f t="shared" si="265"/>
        <v>0</v>
      </c>
      <c r="U341" s="157">
        <f t="shared" si="271"/>
        <v>0</v>
      </c>
      <c r="W341" s="152"/>
      <c r="X341" s="152"/>
      <c r="Y341" s="152"/>
      <c r="Z341" s="152"/>
      <c r="AA341" s="152"/>
      <c r="AB341" s="152"/>
      <c r="AC341" s="347"/>
      <c r="AD341" s="152"/>
      <c r="AE341" s="152"/>
      <c r="AF341" s="152"/>
      <c r="AG341" s="152"/>
      <c r="AH341" s="152"/>
      <c r="AI341" s="152"/>
      <c r="AJ341" s="347"/>
      <c r="AK341" s="152"/>
      <c r="AL341" s="152"/>
      <c r="AM341" s="295"/>
      <c r="AN341" s="228"/>
      <c r="AO341" s="228"/>
      <c r="AP341" s="228"/>
      <c r="AQ341" s="228"/>
      <c r="AR341" s="228"/>
      <c r="AS341" s="348"/>
      <c r="AT341" s="264">
        <f t="shared" si="228"/>
        <v>0</v>
      </c>
      <c r="AU341" s="259"/>
      <c r="AV341" s="265">
        <f t="shared" si="268"/>
        <v>0</v>
      </c>
      <c r="AX341" s="265">
        <f t="shared" si="272"/>
        <v>0</v>
      </c>
      <c r="AZ341" s="492">
        <f t="shared" si="269"/>
        <v>0</v>
      </c>
      <c r="BB341" s="492">
        <f t="shared" si="270"/>
        <v>0</v>
      </c>
      <c r="BD341" s="265">
        <f t="shared" si="273"/>
        <v>0</v>
      </c>
      <c r="BE341" s="105"/>
      <c r="BF341" s="105"/>
      <c r="BG341" s="105"/>
      <c r="BH341" s="105"/>
      <c r="BI341" s="105"/>
      <c r="BJ341" s="105"/>
    </row>
    <row r="342" spans="2:62" ht="20.100000000000001" hidden="1" customHeight="1" outlineLevel="1">
      <c r="B342" s="100"/>
      <c r="C342" s="908"/>
      <c r="D342" s="909"/>
      <c r="E342" s="909"/>
      <c r="F342" s="910"/>
      <c r="G342" s="890"/>
      <c r="H342" s="891"/>
      <c r="I342" s="152"/>
      <c r="J342" s="152"/>
      <c r="K342" s="152"/>
      <c r="L342" s="152"/>
      <c r="M342" s="152"/>
      <c r="N342" s="152"/>
      <c r="O342" s="152"/>
      <c r="P342" s="153"/>
      <c r="Q342" s="153"/>
      <c r="R342" s="156">
        <f t="shared" si="264"/>
        <v>0</v>
      </c>
      <c r="S342" s="156">
        <f t="shared" si="265"/>
        <v>0</v>
      </c>
      <c r="U342" s="157">
        <f t="shared" si="271"/>
        <v>0</v>
      </c>
      <c r="W342" s="152"/>
      <c r="X342" s="152"/>
      <c r="Y342" s="152"/>
      <c r="Z342" s="152"/>
      <c r="AA342" s="152"/>
      <c r="AB342" s="152"/>
      <c r="AC342" s="347"/>
      <c r="AD342" s="152"/>
      <c r="AE342" s="152"/>
      <c r="AF342" s="152"/>
      <c r="AG342" s="152"/>
      <c r="AH342" s="152"/>
      <c r="AI342" s="152"/>
      <c r="AJ342" s="347"/>
      <c r="AK342" s="152"/>
      <c r="AL342" s="152"/>
      <c r="AM342" s="295"/>
      <c r="AN342" s="228"/>
      <c r="AO342" s="228"/>
      <c r="AP342" s="228"/>
      <c r="AQ342" s="228"/>
      <c r="AR342" s="228"/>
      <c r="AS342" s="348"/>
      <c r="AT342" s="264">
        <f t="shared" si="228"/>
        <v>0</v>
      </c>
      <c r="AU342" s="259"/>
      <c r="AV342" s="265">
        <f t="shared" si="268"/>
        <v>0</v>
      </c>
      <c r="AX342" s="265">
        <f t="shared" si="272"/>
        <v>0</v>
      </c>
      <c r="AZ342" s="492">
        <f t="shared" si="269"/>
        <v>0</v>
      </c>
      <c r="BB342" s="492">
        <f t="shared" si="270"/>
        <v>0</v>
      </c>
      <c r="BD342" s="265">
        <f t="shared" si="273"/>
        <v>0</v>
      </c>
      <c r="BE342" s="105"/>
      <c r="BF342" s="105"/>
      <c r="BG342" s="105"/>
      <c r="BH342" s="105"/>
      <c r="BI342" s="105"/>
      <c r="BJ342" s="105"/>
    </row>
    <row r="343" spans="2:62" ht="20.100000000000001" hidden="1" customHeight="1" outlineLevel="1">
      <c r="B343" s="100"/>
      <c r="C343" s="908"/>
      <c r="D343" s="909"/>
      <c r="E343" s="909"/>
      <c r="F343" s="910"/>
      <c r="G343" s="890"/>
      <c r="H343" s="891"/>
      <c r="I343" s="152"/>
      <c r="J343" s="152"/>
      <c r="K343" s="152"/>
      <c r="L343" s="152"/>
      <c r="M343" s="152"/>
      <c r="N343" s="152"/>
      <c r="O343" s="152"/>
      <c r="P343" s="153"/>
      <c r="Q343" s="153"/>
      <c r="R343" s="156">
        <f t="shared" si="264"/>
        <v>0</v>
      </c>
      <c r="S343" s="156">
        <f t="shared" si="265"/>
        <v>0</v>
      </c>
      <c r="U343" s="157">
        <f t="shared" si="271"/>
        <v>0</v>
      </c>
      <c r="W343" s="152"/>
      <c r="X343" s="152"/>
      <c r="Y343" s="152"/>
      <c r="Z343" s="152"/>
      <c r="AA343" s="152"/>
      <c r="AB343" s="152"/>
      <c r="AC343" s="347"/>
      <c r="AD343" s="152"/>
      <c r="AE343" s="152"/>
      <c r="AF343" s="152"/>
      <c r="AG343" s="152"/>
      <c r="AH343" s="152"/>
      <c r="AI343" s="152"/>
      <c r="AJ343" s="347"/>
      <c r="AK343" s="152"/>
      <c r="AL343" s="152"/>
      <c r="AM343" s="295"/>
      <c r="AN343" s="228"/>
      <c r="AO343" s="228"/>
      <c r="AP343" s="228"/>
      <c r="AQ343" s="228"/>
      <c r="AR343" s="228"/>
      <c r="AS343" s="348"/>
      <c r="AT343" s="264">
        <f t="shared" si="228"/>
        <v>0</v>
      </c>
      <c r="AU343" s="259"/>
      <c r="AV343" s="265">
        <f t="shared" si="268"/>
        <v>0</v>
      </c>
      <c r="AX343" s="265">
        <f t="shared" si="272"/>
        <v>0</v>
      </c>
      <c r="AZ343" s="492">
        <f t="shared" si="269"/>
        <v>0</v>
      </c>
      <c r="BB343" s="492">
        <f t="shared" si="270"/>
        <v>0</v>
      </c>
      <c r="BD343" s="265">
        <f t="shared" si="273"/>
        <v>0</v>
      </c>
      <c r="BE343" s="105"/>
      <c r="BF343" s="105"/>
      <c r="BG343" s="105"/>
      <c r="BH343" s="105"/>
      <c r="BI343" s="105"/>
      <c r="BJ343" s="105"/>
    </row>
    <row r="344" spans="2:62" ht="20.100000000000001" hidden="1" customHeight="1" outlineLevel="1">
      <c r="B344" s="100"/>
      <c r="C344" s="908"/>
      <c r="D344" s="909"/>
      <c r="E344" s="909"/>
      <c r="F344" s="910"/>
      <c r="G344" s="890"/>
      <c r="H344" s="891"/>
      <c r="I344" s="152"/>
      <c r="J344" s="152"/>
      <c r="K344" s="152"/>
      <c r="L344" s="152"/>
      <c r="M344" s="152"/>
      <c r="N344" s="152"/>
      <c r="O344" s="152"/>
      <c r="P344" s="153"/>
      <c r="Q344" s="153"/>
      <c r="R344" s="156">
        <f t="shared" si="264"/>
        <v>0</v>
      </c>
      <c r="S344" s="156">
        <f t="shared" si="265"/>
        <v>0</v>
      </c>
      <c r="U344" s="157">
        <f t="shared" si="271"/>
        <v>0</v>
      </c>
      <c r="W344" s="152"/>
      <c r="X344" s="152"/>
      <c r="Y344" s="152"/>
      <c r="Z344" s="152"/>
      <c r="AA344" s="152"/>
      <c r="AB344" s="152"/>
      <c r="AC344" s="347"/>
      <c r="AD344" s="152"/>
      <c r="AE344" s="152"/>
      <c r="AF344" s="152"/>
      <c r="AG344" s="152"/>
      <c r="AH344" s="152"/>
      <c r="AI344" s="152"/>
      <c r="AJ344" s="347"/>
      <c r="AK344" s="152"/>
      <c r="AL344" s="152"/>
      <c r="AM344" s="295"/>
      <c r="AN344" s="228"/>
      <c r="AO344" s="228"/>
      <c r="AP344" s="228"/>
      <c r="AQ344" s="228"/>
      <c r="AR344" s="228"/>
      <c r="AS344" s="348"/>
      <c r="AT344" s="264">
        <f t="shared" si="228"/>
        <v>0</v>
      </c>
      <c r="AU344" s="259"/>
      <c r="AV344" s="265">
        <f t="shared" si="268"/>
        <v>0</v>
      </c>
      <c r="AX344" s="265">
        <f t="shared" si="272"/>
        <v>0</v>
      </c>
      <c r="AZ344" s="492">
        <f t="shared" si="269"/>
        <v>0</v>
      </c>
      <c r="BB344" s="492">
        <f t="shared" si="270"/>
        <v>0</v>
      </c>
      <c r="BD344" s="265">
        <f t="shared" si="273"/>
        <v>0</v>
      </c>
      <c r="BE344" s="105"/>
      <c r="BF344" s="105"/>
      <c r="BG344" s="105"/>
      <c r="BH344" s="105"/>
      <c r="BI344" s="105"/>
      <c r="BJ344" s="105"/>
    </row>
    <row r="345" spans="2:62" ht="20.100000000000001" hidden="1" customHeight="1" outlineLevel="1">
      <c r="B345" s="100"/>
      <c r="C345" s="908"/>
      <c r="D345" s="909"/>
      <c r="E345" s="909"/>
      <c r="F345" s="910"/>
      <c r="G345" s="890"/>
      <c r="H345" s="891"/>
      <c r="I345" s="152"/>
      <c r="J345" s="152"/>
      <c r="K345" s="152"/>
      <c r="L345" s="152"/>
      <c r="M345" s="152"/>
      <c r="N345" s="152"/>
      <c r="O345" s="152"/>
      <c r="P345" s="153"/>
      <c r="Q345" s="153"/>
      <c r="R345" s="156">
        <f t="shared" si="264"/>
        <v>0</v>
      </c>
      <c r="S345" s="156">
        <f t="shared" si="265"/>
        <v>0</v>
      </c>
      <c r="U345" s="157">
        <f t="shared" si="271"/>
        <v>0</v>
      </c>
      <c r="W345" s="152"/>
      <c r="X345" s="152"/>
      <c r="Y345" s="152"/>
      <c r="Z345" s="152"/>
      <c r="AA345" s="152"/>
      <c r="AB345" s="152"/>
      <c r="AC345" s="347"/>
      <c r="AD345" s="152"/>
      <c r="AE345" s="152"/>
      <c r="AF345" s="152"/>
      <c r="AG345" s="152"/>
      <c r="AH345" s="152"/>
      <c r="AI345" s="152"/>
      <c r="AJ345" s="347"/>
      <c r="AK345" s="152"/>
      <c r="AL345" s="152"/>
      <c r="AM345" s="295"/>
      <c r="AN345" s="228"/>
      <c r="AO345" s="228"/>
      <c r="AP345" s="228"/>
      <c r="AQ345" s="228"/>
      <c r="AR345" s="228"/>
      <c r="AS345" s="348"/>
      <c r="AT345" s="264">
        <f t="shared" si="228"/>
        <v>0</v>
      </c>
      <c r="AU345" s="259"/>
      <c r="AV345" s="265">
        <f t="shared" si="268"/>
        <v>0</v>
      </c>
      <c r="AX345" s="265">
        <f t="shared" si="272"/>
        <v>0</v>
      </c>
      <c r="AZ345" s="492">
        <f t="shared" si="269"/>
        <v>0</v>
      </c>
      <c r="BB345" s="492">
        <f t="shared" si="270"/>
        <v>0</v>
      </c>
      <c r="BD345" s="265">
        <f t="shared" si="273"/>
        <v>0</v>
      </c>
      <c r="BE345" s="105"/>
      <c r="BF345" s="105"/>
      <c r="BG345" s="105"/>
      <c r="BH345" s="105"/>
      <c r="BI345" s="105"/>
      <c r="BJ345" s="105"/>
    </row>
    <row r="346" spans="2:62" ht="20.100000000000001" hidden="1" customHeight="1" outlineLevel="1">
      <c r="B346" s="100"/>
      <c r="C346" s="908"/>
      <c r="D346" s="909"/>
      <c r="E346" s="909"/>
      <c r="F346" s="910"/>
      <c r="G346" s="890"/>
      <c r="H346" s="891"/>
      <c r="I346" s="152"/>
      <c r="J346" s="152"/>
      <c r="K346" s="152"/>
      <c r="L346" s="152"/>
      <c r="M346" s="152"/>
      <c r="N346" s="152"/>
      <c r="O346" s="152"/>
      <c r="P346" s="153"/>
      <c r="Q346" s="153"/>
      <c r="R346" s="156">
        <f t="shared" si="264"/>
        <v>0</v>
      </c>
      <c r="S346" s="156">
        <f t="shared" si="265"/>
        <v>0</v>
      </c>
      <c r="U346" s="157">
        <f t="shared" si="271"/>
        <v>0</v>
      </c>
      <c r="W346" s="152"/>
      <c r="X346" s="152"/>
      <c r="Y346" s="152"/>
      <c r="Z346" s="152"/>
      <c r="AA346" s="152"/>
      <c r="AB346" s="152"/>
      <c r="AC346" s="347"/>
      <c r="AD346" s="152"/>
      <c r="AE346" s="152"/>
      <c r="AF346" s="152"/>
      <c r="AG346" s="152"/>
      <c r="AH346" s="152"/>
      <c r="AI346" s="152"/>
      <c r="AJ346" s="347"/>
      <c r="AK346" s="152"/>
      <c r="AL346" s="152"/>
      <c r="AM346" s="295"/>
      <c r="AN346" s="228"/>
      <c r="AO346" s="228"/>
      <c r="AP346" s="228"/>
      <c r="AQ346" s="228"/>
      <c r="AR346" s="228"/>
      <c r="AS346" s="348"/>
      <c r="AT346" s="264">
        <f t="shared" si="228"/>
        <v>0</v>
      </c>
      <c r="AU346" s="259"/>
      <c r="AV346" s="265">
        <f t="shared" si="268"/>
        <v>0</v>
      </c>
      <c r="AX346" s="265">
        <f t="shared" si="272"/>
        <v>0</v>
      </c>
      <c r="AZ346" s="492">
        <f t="shared" si="269"/>
        <v>0</v>
      </c>
      <c r="BB346" s="492">
        <f t="shared" si="270"/>
        <v>0</v>
      </c>
      <c r="BD346" s="265">
        <f t="shared" si="273"/>
        <v>0</v>
      </c>
      <c r="BE346" s="105"/>
      <c r="BF346" s="105"/>
      <c r="BG346" s="105"/>
      <c r="BH346" s="105"/>
      <c r="BI346" s="105"/>
      <c r="BJ346" s="105"/>
    </row>
    <row r="347" spans="2:62" ht="20.100000000000001" hidden="1" customHeight="1" outlineLevel="1">
      <c r="B347" s="100"/>
      <c r="C347" s="908"/>
      <c r="D347" s="909"/>
      <c r="E347" s="909"/>
      <c r="F347" s="910"/>
      <c r="G347" s="890"/>
      <c r="H347" s="891"/>
      <c r="I347" s="152"/>
      <c r="J347" s="152"/>
      <c r="K347" s="152"/>
      <c r="L347" s="152"/>
      <c r="M347" s="152"/>
      <c r="N347" s="152"/>
      <c r="O347" s="152"/>
      <c r="P347" s="153"/>
      <c r="Q347" s="153"/>
      <c r="R347" s="156">
        <f t="shared" si="264"/>
        <v>0</v>
      </c>
      <c r="S347" s="156">
        <f t="shared" si="265"/>
        <v>0</v>
      </c>
      <c r="U347" s="157">
        <f t="shared" si="271"/>
        <v>0</v>
      </c>
      <c r="W347" s="152"/>
      <c r="X347" s="152"/>
      <c r="Y347" s="152"/>
      <c r="Z347" s="152"/>
      <c r="AA347" s="152"/>
      <c r="AB347" s="152"/>
      <c r="AC347" s="347"/>
      <c r="AD347" s="152"/>
      <c r="AE347" s="152"/>
      <c r="AF347" s="152"/>
      <c r="AG347" s="152"/>
      <c r="AH347" s="152"/>
      <c r="AI347" s="152"/>
      <c r="AJ347" s="347"/>
      <c r="AK347" s="152"/>
      <c r="AL347" s="152"/>
      <c r="AM347" s="295"/>
      <c r="AN347" s="228"/>
      <c r="AO347" s="228"/>
      <c r="AP347" s="228"/>
      <c r="AQ347" s="228"/>
      <c r="AR347" s="228"/>
      <c r="AS347" s="348"/>
      <c r="AT347" s="264">
        <f t="shared" si="228"/>
        <v>0</v>
      </c>
      <c r="AU347" s="259"/>
      <c r="AV347" s="265">
        <f t="shared" si="268"/>
        <v>0</v>
      </c>
      <c r="AX347" s="265">
        <f t="shared" si="272"/>
        <v>0</v>
      </c>
      <c r="AZ347" s="492">
        <f t="shared" si="269"/>
        <v>0</v>
      </c>
      <c r="BB347" s="492">
        <f t="shared" si="270"/>
        <v>0</v>
      </c>
      <c r="BD347" s="265">
        <f t="shared" si="273"/>
        <v>0</v>
      </c>
      <c r="BE347" s="105"/>
      <c r="BF347" s="105"/>
      <c r="BG347" s="105"/>
      <c r="BH347" s="105"/>
      <c r="BI347" s="105"/>
      <c r="BJ347" s="105"/>
    </row>
    <row r="348" spans="2:62" ht="20.100000000000001" hidden="1" customHeight="1" outlineLevel="1">
      <c r="B348" s="100"/>
      <c r="C348" s="908"/>
      <c r="D348" s="909"/>
      <c r="E348" s="909"/>
      <c r="F348" s="910"/>
      <c r="G348" s="890"/>
      <c r="H348" s="891"/>
      <c r="I348" s="152"/>
      <c r="J348" s="152"/>
      <c r="K348" s="152"/>
      <c r="L348" s="152"/>
      <c r="M348" s="152"/>
      <c r="N348" s="152"/>
      <c r="O348" s="152"/>
      <c r="P348" s="153"/>
      <c r="Q348" s="153"/>
      <c r="R348" s="156">
        <f t="shared" si="264"/>
        <v>0</v>
      </c>
      <c r="S348" s="156">
        <f t="shared" si="265"/>
        <v>0</v>
      </c>
      <c r="U348" s="157">
        <f t="shared" si="271"/>
        <v>0</v>
      </c>
      <c r="W348" s="152"/>
      <c r="X348" s="152"/>
      <c r="Y348" s="152"/>
      <c r="Z348" s="152"/>
      <c r="AA348" s="152"/>
      <c r="AB348" s="152"/>
      <c r="AC348" s="347"/>
      <c r="AD348" s="152"/>
      <c r="AE348" s="152"/>
      <c r="AF348" s="152"/>
      <c r="AG348" s="152"/>
      <c r="AH348" s="152"/>
      <c r="AI348" s="152"/>
      <c r="AJ348" s="347"/>
      <c r="AK348" s="152"/>
      <c r="AL348" s="152"/>
      <c r="AM348" s="295"/>
      <c r="AN348" s="228"/>
      <c r="AO348" s="228"/>
      <c r="AP348" s="228"/>
      <c r="AQ348" s="228"/>
      <c r="AR348" s="228"/>
      <c r="AS348" s="348"/>
      <c r="AT348" s="264">
        <f t="shared" ref="AT348:AT350" si="274">((W348+AD348)*$W$7+(X348+AE348)*$X$7+(Y348+Z348+AF348+AG348)*$Z$7+(AA348+AH348)*$AA$7+(AB348+AI348)*$AB$7)*Zuschläge_IBN</f>
        <v>0</v>
      </c>
      <c r="AU348" s="259"/>
      <c r="AV348" s="265">
        <f t="shared" si="268"/>
        <v>0</v>
      </c>
      <c r="AX348" s="265">
        <f t="shared" si="272"/>
        <v>0</v>
      </c>
      <c r="AZ348" s="492">
        <f t="shared" si="269"/>
        <v>0</v>
      </c>
      <c r="BB348" s="492">
        <f t="shared" si="270"/>
        <v>0</v>
      </c>
      <c r="BD348" s="265">
        <f t="shared" si="273"/>
        <v>0</v>
      </c>
      <c r="BE348" s="105"/>
      <c r="BF348" s="105"/>
      <c r="BG348" s="105"/>
      <c r="BH348" s="105"/>
      <c r="BI348" s="105"/>
      <c r="BJ348" s="105"/>
    </row>
    <row r="349" spans="2:62" ht="20.100000000000001" hidden="1" customHeight="1" outlineLevel="1">
      <c r="B349" s="100"/>
      <c r="C349" s="908"/>
      <c r="D349" s="909"/>
      <c r="E349" s="909"/>
      <c r="F349" s="910"/>
      <c r="G349" s="890"/>
      <c r="H349" s="891"/>
      <c r="I349" s="152"/>
      <c r="J349" s="152"/>
      <c r="K349" s="152"/>
      <c r="L349" s="152"/>
      <c r="M349" s="152"/>
      <c r="N349" s="152"/>
      <c r="O349" s="152"/>
      <c r="P349" s="153"/>
      <c r="Q349" s="153"/>
      <c r="R349" s="156">
        <f t="shared" si="264"/>
        <v>0</v>
      </c>
      <c r="S349" s="156">
        <f t="shared" si="265"/>
        <v>0</v>
      </c>
      <c r="U349" s="157">
        <f t="shared" si="271"/>
        <v>0</v>
      </c>
      <c r="W349" s="152"/>
      <c r="X349" s="152"/>
      <c r="Y349" s="152"/>
      <c r="Z349" s="152"/>
      <c r="AA349" s="152"/>
      <c r="AB349" s="152"/>
      <c r="AC349" s="347"/>
      <c r="AD349" s="152"/>
      <c r="AE349" s="152"/>
      <c r="AF349" s="152"/>
      <c r="AG349" s="152"/>
      <c r="AH349" s="152"/>
      <c r="AI349" s="152"/>
      <c r="AJ349" s="347"/>
      <c r="AK349" s="152"/>
      <c r="AL349" s="152"/>
      <c r="AM349" s="295"/>
      <c r="AN349" s="228"/>
      <c r="AO349" s="228"/>
      <c r="AP349" s="228"/>
      <c r="AQ349" s="228"/>
      <c r="AR349" s="228"/>
      <c r="AS349" s="348"/>
      <c r="AT349" s="264">
        <f t="shared" si="274"/>
        <v>0</v>
      </c>
      <c r="AU349" s="259"/>
      <c r="AV349" s="265">
        <f t="shared" si="268"/>
        <v>0</v>
      </c>
      <c r="AX349" s="265">
        <f t="shared" si="272"/>
        <v>0</v>
      </c>
      <c r="AZ349" s="492">
        <f t="shared" si="269"/>
        <v>0</v>
      </c>
      <c r="BB349" s="492">
        <f t="shared" si="270"/>
        <v>0</v>
      </c>
      <c r="BD349" s="265">
        <f t="shared" si="273"/>
        <v>0</v>
      </c>
      <c r="BE349" s="105"/>
      <c r="BF349" s="105"/>
      <c r="BG349" s="105"/>
      <c r="BH349" s="105"/>
      <c r="BI349" s="105"/>
      <c r="BJ349" s="105"/>
    </row>
    <row r="350" spans="2:62" ht="20.100000000000001" hidden="1" customHeight="1" outlineLevel="1">
      <c r="B350" s="100"/>
      <c r="C350" s="908"/>
      <c r="D350" s="909"/>
      <c r="E350" s="909"/>
      <c r="F350" s="910"/>
      <c r="G350" s="890"/>
      <c r="H350" s="891"/>
      <c r="I350" s="152"/>
      <c r="J350" s="152"/>
      <c r="K350" s="152"/>
      <c r="L350" s="152"/>
      <c r="M350" s="152"/>
      <c r="N350" s="152"/>
      <c r="O350" s="152"/>
      <c r="P350" s="153"/>
      <c r="Q350" s="153"/>
      <c r="R350" s="156">
        <f t="shared" si="264"/>
        <v>0</v>
      </c>
      <c r="S350" s="156">
        <f t="shared" si="265"/>
        <v>0</v>
      </c>
      <c r="U350" s="157">
        <f t="shared" si="271"/>
        <v>0</v>
      </c>
      <c r="W350" s="152"/>
      <c r="X350" s="152"/>
      <c r="Y350" s="152"/>
      <c r="Z350" s="152"/>
      <c r="AA350" s="152"/>
      <c r="AB350" s="152"/>
      <c r="AC350" s="347"/>
      <c r="AD350" s="152"/>
      <c r="AE350" s="152"/>
      <c r="AF350" s="152"/>
      <c r="AG350" s="152"/>
      <c r="AH350" s="152"/>
      <c r="AI350" s="152"/>
      <c r="AJ350" s="347"/>
      <c r="AK350" s="152"/>
      <c r="AL350" s="152"/>
      <c r="AM350" s="295"/>
      <c r="AN350" s="228"/>
      <c r="AO350" s="228"/>
      <c r="AP350" s="228"/>
      <c r="AQ350" s="228"/>
      <c r="AR350" s="228"/>
      <c r="AS350" s="348"/>
      <c r="AT350" s="264">
        <f t="shared" si="274"/>
        <v>0</v>
      </c>
      <c r="AU350" s="259"/>
      <c r="AV350" s="265">
        <f t="shared" si="268"/>
        <v>0</v>
      </c>
      <c r="AX350" s="265">
        <f t="shared" si="272"/>
        <v>0</v>
      </c>
      <c r="AZ350" s="492">
        <f t="shared" si="269"/>
        <v>0</v>
      </c>
      <c r="BB350" s="492">
        <f t="shared" si="270"/>
        <v>0</v>
      </c>
      <c r="BD350" s="265">
        <f t="shared" si="273"/>
        <v>0</v>
      </c>
      <c r="BE350" s="105"/>
      <c r="BF350" s="105"/>
      <c r="BG350" s="105"/>
      <c r="BH350" s="105"/>
      <c r="BI350" s="105"/>
      <c r="BJ350" s="105"/>
    </row>
    <row r="351" spans="2:62" ht="9.9499999999999993" hidden="1" customHeight="1" outlineLevel="1">
      <c r="B351" s="101"/>
      <c r="C351" s="208"/>
      <c r="D351" s="208"/>
      <c r="E351" s="208"/>
      <c r="F351" s="208"/>
      <c r="G351" s="237"/>
      <c r="H351" s="207"/>
      <c r="I351" s="257"/>
      <c r="J351" s="257"/>
      <c r="K351" s="257"/>
      <c r="L351" s="257"/>
      <c r="M351" s="257"/>
      <c r="N351" s="257"/>
      <c r="O351" s="257"/>
      <c r="P351" s="256"/>
      <c r="Q351" s="102"/>
      <c r="R351" s="102"/>
      <c r="S351" s="102"/>
      <c r="U351" s="98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Z351" s="493"/>
      <c r="BE351" s="105"/>
      <c r="BF351" s="105"/>
      <c r="BG351" s="105"/>
      <c r="BH351" s="105"/>
      <c r="BI351" s="105"/>
      <c r="BJ351" s="105"/>
    </row>
    <row r="352" spans="2:62" ht="20.100000000000001" customHeight="1" collapsed="1">
      <c r="B352" s="8">
        <f>B335+1</f>
        <v>21</v>
      </c>
      <c r="C352" s="916"/>
      <c r="D352" s="917"/>
      <c r="E352" s="917"/>
      <c r="F352" s="918"/>
      <c r="G352" s="429"/>
      <c r="H352" s="206">
        <v>1</v>
      </c>
      <c r="I352" s="642">
        <f t="shared" ref="I352" si="275">$H352*SUM(I353:I367)</f>
        <v>0</v>
      </c>
      <c r="J352" s="643">
        <f t="shared" ref="J352:O352" si="276">$H352*SUM(J353:J367)</f>
        <v>0</v>
      </c>
      <c r="K352" s="644">
        <f t="shared" si="276"/>
        <v>0</v>
      </c>
      <c r="L352" s="645">
        <f t="shared" si="276"/>
        <v>0</v>
      </c>
      <c r="M352" s="645">
        <f t="shared" si="276"/>
        <v>0</v>
      </c>
      <c r="N352" s="644">
        <f t="shared" si="276"/>
        <v>0</v>
      </c>
      <c r="O352" s="642">
        <f t="shared" si="276"/>
        <v>0</v>
      </c>
      <c r="P352" s="209">
        <f t="shared" ref="P352:Q352" si="277">$H352*SUM(P353:P367)</f>
        <v>0</v>
      </c>
      <c r="Q352" s="210">
        <f t="shared" si="277"/>
        <v>0</v>
      </c>
      <c r="R352" s="136">
        <f t="shared" ref="R352:R367" si="278">P352*(1+Gewinn)*(1+SicherheitAngebot)</f>
        <v>0</v>
      </c>
      <c r="S352" s="137">
        <f t="shared" ref="S352:S367" si="279">Q352*(1+MGKZ)*(1+Gewinn)*(1+SicherheitAngebot)</f>
        <v>0</v>
      </c>
      <c r="U352" s="10">
        <f>I352*$I$7+J352*$J$7+K352*$K$7+L352*$L$7+M352*$M$7+N352*$N$7+O352*$O$7+R352+S352</f>
        <v>0</v>
      </c>
      <c r="W352" s="646">
        <f t="shared" ref="W352:AB352" si="280">$H352*SUM(W353:W367)</f>
        <v>0</v>
      </c>
      <c r="X352" s="647">
        <f t="shared" si="280"/>
        <v>0</v>
      </c>
      <c r="Y352" s="648">
        <f t="shared" si="280"/>
        <v>0</v>
      </c>
      <c r="Z352" s="649">
        <f t="shared" si="280"/>
        <v>0</v>
      </c>
      <c r="AA352" s="648">
        <f t="shared" si="280"/>
        <v>0</v>
      </c>
      <c r="AB352" s="646">
        <f t="shared" si="280"/>
        <v>0</v>
      </c>
      <c r="AC352" s="258"/>
      <c r="AD352" s="646">
        <f t="shared" ref="AD352:AM352" si="281">$H352*SUM(AD353:AD367)</f>
        <v>0</v>
      </c>
      <c r="AE352" s="647">
        <f t="shared" si="281"/>
        <v>0</v>
      </c>
      <c r="AF352" s="648">
        <f t="shared" si="281"/>
        <v>0</v>
      </c>
      <c r="AG352" s="649">
        <f t="shared" si="281"/>
        <v>0</v>
      </c>
      <c r="AH352" s="648">
        <f t="shared" si="281"/>
        <v>0</v>
      </c>
      <c r="AI352" s="646">
        <f t="shared" si="281"/>
        <v>0</v>
      </c>
      <c r="AJ352" s="258"/>
      <c r="AK352" s="653">
        <f t="shared" si="281"/>
        <v>0</v>
      </c>
      <c r="AL352" s="653">
        <f t="shared" si="281"/>
        <v>0</v>
      </c>
      <c r="AM352" s="653">
        <f t="shared" si="281"/>
        <v>0</v>
      </c>
      <c r="AN352" s="227">
        <f>$H352*SUM(AN353:AN367)*(1+Gewinn)*(1+SicherheitAngebot)</f>
        <v>0</v>
      </c>
      <c r="AO352" s="227">
        <f>$H352*SUM(AO353:AO367)*(1+Gewinn)*(1+SicherheitAngebot)</f>
        <v>0</v>
      </c>
      <c r="AP352" s="227">
        <f>$H352*SUM(AP353:AP367)*(1+Gewinn)*(1+SicherheitAngebot)</f>
        <v>0</v>
      </c>
      <c r="AQ352" s="227">
        <f>$H352*SUM(AQ353:AQ367)*(1+Gewinn)*(1+SicherheitAngebot)</f>
        <v>0</v>
      </c>
      <c r="AR352" s="227">
        <f>$H352*SUM(AR353:AR367)*(1+Gewinn)*(1+SicherheitAngebot)</f>
        <v>0</v>
      </c>
      <c r="AS352" s="262"/>
      <c r="AT352" s="263">
        <f t="shared" ref="AT352:AT384" si="282">((W352+AD352)*$W$7+(X352+AE352)*$X$7+(Y352+Z352+AF352+AG352)*$Z$7+(AA352+AH352)*$AA$7+(AB352+AI352)*$AB$7)*Zuschläge_IBN</f>
        <v>0</v>
      </c>
      <c r="AU352" s="259"/>
      <c r="AV352" s="491">
        <f>AK352*$AK$7+AL352*$AL$7+AM352*$AM$7+SUM(AN352:AR352)+AT352/Zuschläge_IBN+AT352</f>
        <v>0</v>
      </c>
      <c r="AX352" s="685">
        <f>U352+AV352</f>
        <v>0</v>
      </c>
      <c r="AZ352" s="490">
        <f>IF(H352&gt;0,U352/(1+SicherheitAngebot)*(1+Sicherheit),0)</f>
        <v>0</v>
      </c>
      <c r="BB352" s="490">
        <f>IF(H352&gt;0,AV352/(1+SicherheitAngebot)*(1+Sicherheit),0)</f>
        <v>0</v>
      </c>
      <c r="BD352" s="490">
        <f>AZ352+BB352</f>
        <v>0</v>
      </c>
      <c r="BE352" s="105"/>
      <c r="BF352" s="105"/>
      <c r="BG352" s="105"/>
      <c r="BH352" s="105"/>
      <c r="BI352" s="105"/>
      <c r="BJ352" s="105"/>
    </row>
    <row r="353" spans="2:62" ht="20.100000000000001" hidden="1" customHeight="1" outlineLevel="1">
      <c r="B353" s="99"/>
      <c r="C353" s="908"/>
      <c r="D353" s="909"/>
      <c r="E353" s="909"/>
      <c r="F353" s="910"/>
      <c r="G353" s="890"/>
      <c r="H353" s="901"/>
      <c r="I353" s="152"/>
      <c r="J353" s="152"/>
      <c r="K353" s="152"/>
      <c r="L353" s="152"/>
      <c r="M353" s="152"/>
      <c r="N353" s="152"/>
      <c r="O353" s="152"/>
      <c r="P353" s="153"/>
      <c r="Q353" s="153"/>
      <c r="R353" s="156">
        <f t="shared" si="278"/>
        <v>0</v>
      </c>
      <c r="S353" s="156">
        <f t="shared" si="279"/>
        <v>0</v>
      </c>
      <c r="U353" s="157">
        <f>I353*$I$7+J353*$J$7+K353*$K$7+L353*$L$7+M353*$M$7+N353*$N$7+O353*$O$7+R353+S353</f>
        <v>0</v>
      </c>
      <c r="W353" s="152"/>
      <c r="X353" s="152"/>
      <c r="Y353" s="152"/>
      <c r="Z353" s="152"/>
      <c r="AA353" s="152"/>
      <c r="AB353" s="152"/>
      <c r="AC353" s="347"/>
      <c r="AD353" s="152"/>
      <c r="AE353" s="152"/>
      <c r="AF353" s="152"/>
      <c r="AG353" s="152"/>
      <c r="AH353" s="152"/>
      <c r="AI353" s="152"/>
      <c r="AJ353" s="347"/>
      <c r="AK353" s="152"/>
      <c r="AL353" s="152"/>
      <c r="AM353" s="295"/>
      <c r="AN353" s="228"/>
      <c r="AO353" s="228"/>
      <c r="AP353" s="228"/>
      <c r="AQ353" s="228"/>
      <c r="AR353" s="228"/>
      <c r="AS353" s="348"/>
      <c r="AT353" s="264">
        <f t="shared" si="282"/>
        <v>0</v>
      </c>
      <c r="AU353" s="259"/>
      <c r="AV353" s="265">
        <f t="shared" ref="AV353:AV367" si="283">AK353*$AK$7+AL353*$AL$7+AM353*$AM$7+SUM(AN353:AR353)*(1+Gewinn)*(1+SicherheitAngebot)+AT353/Zuschläge_IBN+AT353</f>
        <v>0</v>
      </c>
      <c r="AX353" s="265">
        <f>U353+AV353</f>
        <v>0</v>
      </c>
      <c r="AZ353" s="492">
        <f t="shared" ref="AZ353:AZ367" si="284">U353/(1+SicherheitAngebot)*(1+Sicherheit)</f>
        <v>0</v>
      </c>
      <c r="BB353" s="492">
        <f t="shared" ref="BB353:BB367" si="285">AV353/(1+SicherheitAngebot)*(1+Sicherheit)</f>
        <v>0</v>
      </c>
      <c r="BD353" s="265">
        <f>AZ353+BB353</f>
        <v>0</v>
      </c>
      <c r="BE353" s="105"/>
      <c r="BF353" s="105"/>
      <c r="BG353" s="105"/>
      <c r="BH353" s="105"/>
      <c r="BI353" s="105"/>
      <c r="BJ353" s="105"/>
    </row>
    <row r="354" spans="2:62" ht="20.100000000000001" hidden="1" customHeight="1" outlineLevel="1">
      <c r="B354" s="100"/>
      <c r="C354" s="908"/>
      <c r="D354" s="909"/>
      <c r="E354" s="909"/>
      <c r="F354" s="910"/>
      <c r="G354" s="890"/>
      <c r="H354" s="891"/>
      <c r="I354" s="152"/>
      <c r="J354" s="152"/>
      <c r="K354" s="152"/>
      <c r="L354" s="152"/>
      <c r="M354" s="152"/>
      <c r="N354" s="152"/>
      <c r="O354" s="152"/>
      <c r="P354" s="153"/>
      <c r="Q354" s="153"/>
      <c r="R354" s="156">
        <f t="shared" si="278"/>
        <v>0</v>
      </c>
      <c r="S354" s="156">
        <f t="shared" si="279"/>
        <v>0</v>
      </c>
      <c r="U354" s="157">
        <f t="shared" ref="U354:U367" si="286">I354*$I$7+J354*$J$7+K354*$K$7+L354*$L$7+M354*$M$7+N354*$N$7+O354*$O$7+R354+S354</f>
        <v>0</v>
      </c>
      <c r="W354" s="152"/>
      <c r="X354" s="152"/>
      <c r="Y354" s="152"/>
      <c r="Z354" s="152"/>
      <c r="AA354" s="152"/>
      <c r="AB354" s="152"/>
      <c r="AC354" s="347"/>
      <c r="AD354" s="152"/>
      <c r="AE354" s="152"/>
      <c r="AF354" s="152"/>
      <c r="AG354" s="152"/>
      <c r="AH354" s="152"/>
      <c r="AI354" s="152"/>
      <c r="AJ354" s="347"/>
      <c r="AK354" s="152"/>
      <c r="AL354" s="152"/>
      <c r="AM354" s="295"/>
      <c r="AN354" s="228"/>
      <c r="AO354" s="228"/>
      <c r="AP354" s="228"/>
      <c r="AQ354" s="228"/>
      <c r="AR354" s="228"/>
      <c r="AS354" s="348"/>
      <c r="AT354" s="264">
        <f t="shared" si="282"/>
        <v>0</v>
      </c>
      <c r="AU354" s="259"/>
      <c r="AV354" s="265">
        <f t="shared" si="283"/>
        <v>0</v>
      </c>
      <c r="AX354" s="265">
        <f t="shared" ref="AX354:AX367" si="287">U354+AV354</f>
        <v>0</v>
      </c>
      <c r="AZ354" s="492">
        <f t="shared" si="284"/>
        <v>0</v>
      </c>
      <c r="BB354" s="492">
        <f t="shared" si="285"/>
        <v>0</v>
      </c>
      <c r="BD354" s="265">
        <f t="shared" ref="BD354:BD367" si="288">AZ354+BB354</f>
        <v>0</v>
      </c>
      <c r="BE354" s="105"/>
      <c r="BF354" s="105"/>
      <c r="BG354" s="105"/>
      <c r="BH354" s="105"/>
      <c r="BI354" s="105"/>
      <c r="BJ354" s="105"/>
    </row>
    <row r="355" spans="2:62" ht="20.100000000000001" hidden="1" customHeight="1" outlineLevel="1">
      <c r="B355" s="100"/>
      <c r="C355" s="908"/>
      <c r="D355" s="909"/>
      <c r="E355" s="909"/>
      <c r="F355" s="910"/>
      <c r="G355" s="890"/>
      <c r="H355" s="891"/>
      <c r="I355" s="152"/>
      <c r="J355" s="152"/>
      <c r="K355" s="152"/>
      <c r="L355" s="152"/>
      <c r="M355" s="152"/>
      <c r="N355" s="152"/>
      <c r="O355" s="152"/>
      <c r="P355" s="153"/>
      <c r="Q355" s="153"/>
      <c r="R355" s="156">
        <f t="shared" si="278"/>
        <v>0</v>
      </c>
      <c r="S355" s="156">
        <f t="shared" si="279"/>
        <v>0</v>
      </c>
      <c r="U355" s="157">
        <f t="shared" si="286"/>
        <v>0</v>
      </c>
      <c r="W355" s="152"/>
      <c r="X355" s="152"/>
      <c r="Y355" s="152"/>
      <c r="Z355" s="152"/>
      <c r="AA355" s="152"/>
      <c r="AB355" s="152"/>
      <c r="AC355" s="347"/>
      <c r="AD355" s="152"/>
      <c r="AE355" s="152"/>
      <c r="AF355" s="152"/>
      <c r="AG355" s="152"/>
      <c r="AH355" s="152"/>
      <c r="AI355" s="152"/>
      <c r="AJ355" s="347"/>
      <c r="AK355" s="152"/>
      <c r="AL355" s="152"/>
      <c r="AM355" s="295"/>
      <c r="AN355" s="228"/>
      <c r="AO355" s="228"/>
      <c r="AP355" s="228"/>
      <c r="AQ355" s="228"/>
      <c r="AR355" s="228"/>
      <c r="AS355" s="348"/>
      <c r="AT355" s="264">
        <f t="shared" si="282"/>
        <v>0</v>
      </c>
      <c r="AU355" s="259"/>
      <c r="AV355" s="265">
        <f t="shared" si="283"/>
        <v>0</v>
      </c>
      <c r="AX355" s="265">
        <f t="shared" si="287"/>
        <v>0</v>
      </c>
      <c r="AZ355" s="492">
        <f t="shared" si="284"/>
        <v>0</v>
      </c>
      <c r="BB355" s="492">
        <f t="shared" si="285"/>
        <v>0</v>
      </c>
      <c r="BD355" s="265">
        <f t="shared" si="288"/>
        <v>0</v>
      </c>
      <c r="BE355" s="105"/>
      <c r="BF355" s="105"/>
      <c r="BG355" s="105"/>
      <c r="BH355" s="105"/>
      <c r="BI355" s="105"/>
      <c r="BJ355" s="105"/>
    </row>
    <row r="356" spans="2:62" ht="20.100000000000001" hidden="1" customHeight="1" outlineLevel="1">
      <c r="B356" s="100"/>
      <c r="C356" s="908"/>
      <c r="D356" s="909"/>
      <c r="E356" s="909"/>
      <c r="F356" s="910"/>
      <c r="G356" s="890"/>
      <c r="H356" s="891"/>
      <c r="I356" s="152"/>
      <c r="J356" s="152"/>
      <c r="K356" s="152"/>
      <c r="L356" s="152"/>
      <c r="M356" s="152"/>
      <c r="N356" s="152"/>
      <c r="O356" s="152"/>
      <c r="P356" s="153"/>
      <c r="Q356" s="153"/>
      <c r="R356" s="156">
        <f t="shared" si="278"/>
        <v>0</v>
      </c>
      <c r="S356" s="156">
        <f t="shared" si="279"/>
        <v>0</v>
      </c>
      <c r="U356" s="157">
        <f t="shared" si="286"/>
        <v>0</v>
      </c>
      <c r="W356" s="152"/>
      <c r="X356" s="152"/>
      <c r="Y356" s="152"/>
      <c r="Z356" s="152"/>
      <c r="AA356" s="152"/>
      <c r="AB356" s="152"/>
      <c r="AC356" s="347"/>
      <c r="AD356" s="152"/>
      <c r="AE356" s="152"/>
      <c r="AF356" s="152"/>
      <c r="AG356" s="152"/>
      <c r="AH356" s="152"/>
      <c r="AI356" s="152"/>
      <c r="AJ356" s="347"/>
      <c r="AK356" s="152"/>
      <c r="AL356" s="152"/>
      <c r="AM356" s="295"/>
      <c r="AN356" s="228"/>
      <c r="AO356" s="228"/>
      <c r="AP356" s="228"/>
      <c r="AQ356" s="228"/>
      <c r="AR356" s="228"/>
      <c r="AS356" s="348"/>
      <c r="AT356" s="264">
        <f t="shared" si="282"/>
        <v>0</v>
      </c>
      <c r="AU356" s="259"/>
      <c r="AV356" s="265">
        <f t="shared" si="283"/>
        <v>0</v>
      </c>
      <c r="AX356" s="265">
        <f t="shared" si="287"/>
        <v>0</v>
      </c>
      <c r="AZ356" s="492">
        <f t="shared" si="284"/>
        <v>0</v>
      </c>
      <c r="BB356" s="492">
        <f t="shared" si="285"/>
        <v>0</v>
      </c>
      <c r="BD356" s="265">
        <f t="shared" si="288"/>
        <v>0</v>
      </c>
      <c r="BE356" s="105"/>
      <c r="BF356" s="105"/>
      <c r="BG356" s="105"/>
      <c r="BH356" s="105"/>
      <c r="BI356" s="105"/>
      <c r="BJ356" s="105"/>
    </row>
    <row r="357" spans="2:62" ht="20.100000000000001" hidden="1" customHeight="1" outlineLevel="1">
      <c r="B357" s="100"/>
      <c r="C357" s="908"/>
      <c r="D357" s="909"/>
      <c r="E357" s="909"/>
      <c r="F357" s="910"/>
      <c r="G357" s="890"/>
      <c r="H357" s="891"/>
      <c r="I357" s="152"/>
      <c r="J357" s="152"/>
      <c r="K357" s="152"/>
      <c r="L357" s="152"/>
      <c r="M357" s="152"/>
      <c r="N357" s="152"/>
      <c r="O357" s="152"/>
      <c r="P357" s="153"/>
      <c r="Q357" s="153"/>
      <c r="R357" s="156">
        <f t="shared" si="278"/>
        <v>0</v>
      </c>
      <c r="S357" s="156">
        <f t="shared" si="279"/>
        <v>0</v>
      </c>
      <c r="U357" s="157">
        <f t="shared" si="286"/>
        <v>0</v>
      </c>
      <c r="W357" s="152"/>
      <c r="X357" s="152"/>
      <c r="Y357" s="152"/>
      <c r="Z357" s="152"/>
      <c r="AA357" s="152"/>
      <c r="AB357" s="152"/>
      <c r="AC357" s="347"/>
      <c r="AD357" s="152"/>
      <c r="AE357" s="152"/>
      <c r="AF357" s="152"/>
      <c r="AG357" s="152"/>
      <c r="AH357" s="152"/>
      <c r="AI357" s="152"/>
      <c r="AJ357" s="347"/>
      <c r="AK357" s="152"/>
      <c r="AL357" s="152"/>
      <c r="AM357" s="295"/>
      <c r="AN357" s="228"/>
      <c r="AO357" s="228"/>
      <c r="AP357" s="228"/>
      <c r="AQ357" s="228"/>
      <c r="AR357" s="228"/>
      <c r="AS357" s="348"/>
      <c r="AT357" s="264">
        <f t="shared" si="282"/>
        <v>0</v>
      </c>
      <c r="AU357" s="259"/>
      <c r="AV357" s="265">
        <f t="shared" si="283"/>
        <v>0</v>
      </c>
      <c r="AX357" s="265">
        <f t="shared" si="287"/>
        <v>0</v>
      </c>
      <c r="AZ357" s="492">
        <f t="shared" si="284"/>
        <v>0</v>
      </c>
      <c r="BB357" s="492">
        <f t="shared" si="285"/>
        <v>0</v>
      </c>
      <c r="BD357" s="265">
        <f t="shared" si="288"/>
        <v>0</v>
      </c>
      <c r="BE357" s="105"/>
      <c r="BF357" s="105"/>
      <c r="BG357" s="105"/>
      <c r="BH357" s="105"/>
      <c r="BI357" s="105"/>
      <c r="BJ357" s="105"/>
    </row>
    <row r="358" spans="2:62" ht="20.100000000000001" hidden="1" customHeight="1" outlineLevel="1">
      <c r="B358" s="100"/>
      <c r="C358" s="908"/>
      <c r="D358" s="909"/>
      <c r="E358" s="909"/>
      <c r="F358" s="910"/>
      <c r="G358" s="890"/>
      <c r="H358" s="891"/>
      <c r="I358" s="152"/>
      <c r="J358" s="152"/>
      <c r="K358" s="152"/>
      <c r="L358" s="152"/>
      <c r="M358" s="152"/>
      <c r="N358" s="152"/>
      <c r="O358" s="152"/>
      <c r="P358" s="153"/>
      <c r="Q358" s="153"/>
      <c r="R358" s="156">
        <f t="shared" si="278"/>
        <v>0</v>
      </c>
      <c r="S358" s="156">
        <f t="shared" si="279"/>
        <v>0</v>
      </c>
      <c r="U358" s="157">
        <f t="shared" si="286"/>
        <v>0</v>
      </c>
      <c r="W358" s="152"/>
      <c r="X358" s="152"/>
      <c r="Y358" s="152"/>
      <c r="Z358" s="152"/>
      <c r="AA358" s="152"/>
      <c r="AB358" s="152"/>
      <c r="AC358" s="347"/>
      <c r="AD358" s="152"/>
      <c r="AE358" s="152"/>
      <c r="AF358" s="152"/>
      <c r="AG358" s="152"/>
      <c r="AH358" s="152"/>
      <c r="AI358" s="152"/>
      <c r="AJ358" s="347"/>
      <c r="AK358" s="152"/>
      <c r="AL358" s="152"/>
      <c r="AM358" s="295"/>
      <c r="AN358" s="228"/>
      <c r="AO358" s="228"/>
      <c r="AP358" s="228"/>
      <c r="AQ358" s="228"/>
      <c r="AR358" s="228"/>
      <c r="AS358" s="348"/>
      <c r="AT358" s="264">
        <f t="shared" si="282"/>
        <v>0</v>
      </c>
      <c r="AU358" s="259"/>
      <c r="AV358" s="265">
        <f t="shared" si="283"/>
        <v>0</v>
      </c>
      <c r="AX358" s="265">
        <f t="shared" si="287"/>
        <v>0</v>
      </c>
      <c r="AZ358" s="492">
        <f t="shared" si="284"/>
        <v>0</v>
      </c>
      <c r="BB358" s="492">
        <f t="shared" si="285"/>
        <v>0</v>
      </c>
      <c r="BD358" s="265">
        <f t="shared" si="288"/>
        <v>0</v>
      </c>
      <c r="BE358" s="105"/>
      <c r="BF358" s="105"/>
      <c r="BG358" s="105"/>
      <c r="BH358" s="105"/>
      <c r="BI358" s="105"/>
      <c r="BJ358" s="105"/>
    </row>
    <row r="359" spans="2:62" ht="20.100000000000001" hidden="1" customHeight="1" outlineLevel="1">
      <c r="B359" s="100"/>
      <c r="C359" s="908"/>
      <c r="D359" s="909"/>
      <c r="E359" s="909"/>
      <c r="F359" s="910"/>
      <c r="G359" s="890"/>
      <c r="H359" s="891"/>
      <c r="I359" s="152"/>
      <c r="J359" s="152"/>
      <c r="K359" s="152"/>
      <c r="L359" s="152"/>
      <c r="M359" s="152"/>
      <c r="N359" s="152"/>
      <c r="O359" s="152"/>
      <c r="P359" s="153"/>
      <c r="Q359" s="153"/>
      <c r="R359" s="156">
        <f t="shared" si="278"/>
        <v>0</v>
      </c>
      <c r="S359" s="156">
        <f t="shared" si="279"/>
        <v>0</v>
      </c>
      <c r="U359" s="157">
        <f t="shared" si="286"/>
        <v>0</v>
      </c>
      <c r="W359" s="152"/>
      <c r="X359" s="152"/>
      <c r="Y359" s="152"/>
      <c r="Z359" s="152"/>
      <c r="AA359" s="152"/>
      <c r="AB359" s="152"/>
      <c r="AC359" s="347"/>
      <c r="AD359" s="152"/>
      <c r="AE359" s="152"/>
      <c r="AF359" s="152"/>
      <c r="AG359" s="152"/>
      <c r="AH359" s="152"/>
      <c r="AI359" s="152"/>
      <c r="AJ359" s="347"/>
      <c r="AK359" s="152"/>
      <c r="AL359" s="152"/>
      <c r="AM359" s="295"/>
      <c r="AN359" s="228"/>
      <c r="AO359" s="228"/>
      <c r="AP359" s="228"/>
      <c r="AQ359" s="228"/>
      <c r="AR359" s="228"/>
      <c r="AS359" s="348"/>
      <c r="AT359" s="264">
        <f t="shared" si="282"/>
        <v>0</v>
      </c>
      <c r="AU359" s="259"/>
      <c r="AV359" s="265">
        <f t="shared" si="283"/>
        <v>0</v>
      </c>
      <c r="AX359" s="265">
        <f t="shared" si="287"/>
        <v>0</v>
      </c>
      <c r="AZ359" s="492">
        <f t="shared" si="284"/>
        <v>0</v>
      </c>
      <c r="BB359" s="492">
        <f t="shared" si="285"/>
        <v>0</v>
      </c>
      <c r="BD359" s="265">
        <f t="shared" si="288"/>
        <v>0</v>
      </c>
      <c r="BE359" s="105"/>
      <c r="BF359" s="105"/>
      <c r="BG359" s="105"/>
      <c r="BH359" s="105"/>
      <c r="BI359" s="105"/>
      <c r="BJ359" s="105"/>
    </row>
    <row r="360" spans="2:62" ht="20.100000000000001" hidden="1" customHeight="1" outlineLevel="1">
      <c r="B360" s="100"/>
      <c r="C360" s="908"/>
      <c r="D360" s="909"/>
      <c r="E360" s="909"/>
      <c r="F360" s="910"/>
      <c r="G360" s="890"/>
      <c r="H360" s="891"/>
      <c r="I360" s="152"/>
      <c r="J360" s="152"/>
      <c r="K360" s="152"/>
      <c r="L360" s="152"/>
      <c r="M360" s="152"/>
      <c r="N360" s="152"/>
      <c r="O360" s="152"/>
      <c r="P360" s="153"/>
      <c r="Q360" s="153"/>
      <c r="R360" s="156">
        <f t="shared" si="278"/>
        <v>0</v>
      </c>
      <c r="S360" s="156">
        <f t="shared" si="279"/>
        <v>0</v>
      </c>
      <c r="U360" s="157">
        <f t="shared" si="286"/>
        <v>0</v>
      </c>
      <c r="W360" s="152"/>
      <c r="X360" s="152"/>
      <c r="Y360" s="152"/>
      <c r="Z360" s="152"/>
      <c r="AA360" s="152"/>
      <c r="AB360" s="152"/>
      <c r="AC360" s="347"/>
      <c r="AD360" s="152"/>
      <c r="AE360" s="152"/>
      <c r="AF360" s="152"/>
      <c r="AG360" s="152"/>
      <c r="AH360" s="152"/>
      <c r="AI360" s="152"/>
      <c r="AJ360" s="347"/>
      <c r="AK360" s="152"/>
      <c r="AL360" s="152"/>
      <c r="AM360" s="295"/>
      <c r="AN360" s="228"/>
      <c r="AO360" s="228"/>
      <c r="AP360" s="228"/>
      <c r="AQ360" s="228"/>
      <c r="AR360" s="228"/>
      <c r="AS360" s="348"/>
      <c r="AT360" s="264">
        <f t="shared" si="282"/>
        <v>0</v>
      </c>
      <c r="AU360" s="259"/>
      <c r="AV360" s="265">
        <f t="shared" si="283"/>
        <v>0</v>
      </c>
      <c r="AX360" s="265">
        <f t="shared" si="287"/>
        <v>0</v>
      </c>
      <c r="AZ360" s="492">
        <f t="shared" si="284"/>
        <v>0</v>
      </c>
      <c r="BB360" s="492">
        <f t="shared" si="285"/>
        <v>0</v>
      </c>
      <c r="BD360" s="265">
        <f t="shared" si="288"/>
        <v>0</v>
      </c>
      <c r="BE360" s="105"/>
      <c r="BF360" s="105"/>
      <c r="BG360" s="105"/>
      <c r="BH360" s="105"/>
      <c r="BI360" s="105"/>
      <c r="BJ360" s="105"/>
    </row>
    <row r="361" spans="2:62" ht="20.100000000000001" hidden="1" customHeight="1" outlineLevel="1">
      <c r="B361" s="100"/>
      <c r="C361" s="908"/>
      <c r="D361" s="909"/>
      <c r="E361" s="909"/>
      <c r="F361" s="910"/>
      <c r="G361" s="890"/>
      <c r="H361" s="891"/>
      <c r="I361" s="152"/>
      <c r="J361" s="152"/>
      <c r="K361" s="152"/>
      <c r="L361" s="152"/>
      <c r="M361" s="152"/>
      <c r="N361" s="152"/>
      <c r="O361" s="152"/>
      <c r="P361" s="153"/>
      <c r="Q361" s="153"/>
      <c r="R361" s="156">
        <f t="shared" si="278"/>
        <v>0</v>
      </c>
      <c r="S361" s="156">
        <f t="shared" si="279"/>
        <v>0</v>
      </c>
      <c r="U361" s="157">
        <f t="shared" si="286"/>
        <v>0</v>
      </c>
      <c r="W361" s="152"/>
      <c r="X361" s="152"/>
      <c r="Y361" s="152"/>
      <c r="Z361" s="152"/>
      <c r="AA361" s="152"/>
      <c r="AB361" s="152"/>
      <c r="AC361" s="347"/>
      <c r="AD361" s="152"/>
      <c r="AE361" s="152"/>
      <c r="AF361" s="152"/>
      <c r="AG361" s="152"/>
      <c r="AH361" s="152"/>
      <c r="AI361" s="152"/>
      <c r="AJ361" s="347"/>
      <c r="AK361" s="152"/>
      <c r="AL361" s="152"/>
      <c r="AM361" s="295"/>
      <c r="AN361" s="228"/>
      <c r="AO361" s="228"/>
      <c r="AP361" s="228"/>
      <c r="AQ361" s="228"/>
      <c r="AR361" s="228"/>
      <c r="AS361" s="348"/>
      <c r="AT361" s="264">
        <f t="shared" si="282"/>
        <v>0</v>
      </c>
      <c r="AU361" s="259"/>
      <c r="AV361" s="265">
        <f t="shared" si="283"/>
        <v>0</v>
      </c>
      <c r="AX361" s="265">
        <f t="shared" si="287"/>
        <v>0</v>
      </c>
      <c r="AZ361" s="492">
        <f t="shared" si="284"/>
        <v>0</v>
      </c>
      <c r="BB361" s="492">
        <f t="shared" si="285"/>
        <v>0</v>
      </c>
      <c r="BD361" s="265">
        <f t="shared" si="288"/>
        <v>0</v>
      </c>
      <c r="BE361" s="105"/>
      <c r="BF361" s="105"/>
      <c r="BG361" s="105"/>
      <c r="BH361" s="105"/>
      <c r="BI361" s="105"/>
      <c r="BJ361" s="105"/>
    </row>
    <row r="362" spans="2:62" ht="20.100000000000001" hidden="1" customHeight="1" outlineLevel="1">
      <c r="B362" s="100"/>
      <c r="C362" s="908"/>
      <c r="D362" s="909"/>
      <c r="E362" s="909"/>
      <c r="F362" s="910"/>
      <c r="G362" s="890"/>
      <c r="H362" s="891"/>
      <c r="I362" s="152"/>
      <c r="J362" s="152"/>
      <c r="K362" s="152"/>
      <c r="L362" s="152"/>
      <c r="M362" s="152"/>
      <c r="N362" s="152"/>
      <c r="O362" s="152"/>
      <c r="P362" s="153"/>
      <c r="Q362" s="153"/>
      <c r="R362" s="156">
        <f t="shared" si="278"/>
        <v>0</v>
      </c>
      <c r="S362" s="156">
        <f t="shared" si="279"/>
        <v>0</v>
      </c>
      <c r="U362" s="157">
        <f t="shared" si="286"/>
        <v>0</v>
      </c>
      <c r="W362" s="152"/>
      <c r="X362" s="152"/>
      <c r="Y362" s="152"/>
      <c r="Z362" s="152"/>
      <c r="AA362" s="152"/>
      <c r="AB362" s="152"/>
      <c r="AC362" s="347"/>
      <c r="AD362" s="152"/>
      <c r="AE362" s="152"/>
      <c r="AF362" s="152"/>
      <c r="AG362" s="152"/>
      <c r="AH362" s="152"/>
      <c r="AI362" s="152"/>
      <c r="AJ362" s="347"/>
      <c r="AK362" s="152"/>
      <c r="AL362" s="152"/>
      <c r="AM362" s="295"/>
      <c r="AN362" s="228"/>
      <c r="AO362" s="228"/>
      <c r="AP362" s="228"/>
      <c r="AQ362" s="228"/>
      <c r="AR362" s="228"/>
      <c r="AS362" s="348"/>
      <c r="AT362" s="264">
        <f t="shared" si="282"/>
        <v>0</v>
      </c>
      <c r="AU362" s="259"/>
      <c r="AV362" s="265">
        <f t="shared" si="283"/>
        <v>0</v>
      </c>
      <c r="AX362" s="265">
        <f t="shared" si="287"/>
        <v>0</v>
      </c>
      <c r="AZ362" s="492">
        <f t="shared" si="284"/>
        <v>0</v>
      </c>
      <c r="BB362" s="492">
        <f t="shared" si="285"/>
        <v>0</v>
      </c>
      <c r="BD362" s="265">
        <f t="shared" si="288"/>
        <v>0</v>
      </c>
      <c r="BE362" s="105"/>
      <c r="BF362" s="105"/>
      <c r="BG362" s="105"/>
      <c r="BH362" s="105"/>
      <c r="BI362" s="105"/>
      <c r="BJ362" s="105"/>
    </row>
    <row r="363" spans="2:62" ht="20.100000000000001" hidden="1" customHeight="1" outlineLevel="1">
      <c r="B363" s="100"/>
      <c r="C363" s="908"/>
      <c r="D363" s="909"/>
      <c r="E363" s="909"/>
      <c r="F363" s="910"/>
      <c r="G363" s="890"/>
      <c r="H363" s="891"/>
      <c r="I363" s="152"/>
      <c r="J363" s="152"/>
      <c r="K363" s="152"/>
      <c r="L363" s="152"/>
      <c r="M363" s="152"/>
      <c r="N363" s="152"/>
      <c r="O363" s="152"/>
      <c r="P363" s="153"/>
      <c r="Q363" s="153"/>
      <c r="R363" s="156">
        <f t="shared" si="278"/>
        <v>0</v>
      </c>
      <c r="S363" s="156">
        <f t="shared" si="279"/>
        <v>0</v>
      </c>
      <c r="U363" s="157">
        <f t="shared" si="286"/>
        <v>0</v>
      </c>
      <c r="W363" s="152"/>
      <c r="X363" s="152"/>
      <c r="Y363" s="152"/>
      <c r="Z363" s="152"/>
      <c r="AA363" s="152"/>
      <c r="AB363" s="152"/>
      <c r="AC363" s="347"/>
      <c r="AD363" s="152"/>
      <c r="AE363" s="152"/>
      <c r="AF363" s="152"/>
      <c r="AG363" s="152"/>
      <c r="AH363" s="152"/>
      <c r="AI363" s="152"/>
      <c r="AJ363" s="347"/>
      <c r="AK363" s="152"/>
      <c r="AL363" s="152"/>
      <c r="AM363" s="295"/>
      <c r="AN363" s="228"/>
      <c r="AO363" s="228"/>
      <c r="AP363" s="228"/>
      <c r="AQ363" s="228"/>
      <c r="AR363" s="228"/>
      <c r="AS363" s="348"/>
      <c r="AT363" s="264">
        <f t="shared" si="282"/>
        <v>0</v>
      </c>
      <c r="AU363" s="259"/>
      <c r="AV363" s="265">
        <f t="shared" si="283"/>
        <v>0</v>
      </c>
      <c r="AX363" s="265">
        <f t="shared" si="287"/>
        <v>0</v>
      </c>
      <c r="AZ363" s="492">
        <f t="shared" si="284"/>
        <v>0</v>
      </c>
      <c r="BB363" s="492">
        <f t="shared" si="285"/>
        <v>0</v>
      </c>
      <c r="BD363" s="265">
        <f t="shared" si="288"/>
        <v>0</v>
      </c>
      <c r="BE363" s="105"/>
      <c r="BF363" s="105"/>
      <c r="BG363" s="105"/>
      <c r="BH363" s="105"/>
      <c r="BI363" s="105"/>
      <c r="BJ363" s="105"/>
    </row>
    <row r="364" spans="2:62" ht="20.100000000000001" hidden="1" customHeight="1" outlineLevel="1">
      <c r="B364" s="100"/>
      <c r="C364" s="908"/>
      <c r="D364" s="909"/>
      <c r="E364" s="909"/>
      <c r="F364" s="910"/>
      <c r="G364" s="890"/>
      <c r="H364" s="891"/>
      <c r="I364" s="152"/>
      <c r="J364" s="152"/>
      <c r="K364" s="152"/>
      <c r="L364" s="152"/>
      <c r="M364" s="152"/>
      <c r="N364" s="152"/>
      <c r="O364" s="152"/>
      <c r="P364" s="153"/>
      <c r="Q364" s="153"/>
      <c r="R364" s="156">
        <f t="shared" si="278"/>
        <v>0</v>
      </c>
      <c r="S364" s="156">
        <f t="shared" si="279"/>
        <v>0</v>
      </c>
      <c r="U364" s="157">
        <f t="shared" si="286"/>
        <v>0</v>
      </c>
      <c r="W364" s="152"/>
      <c r="X364" s="152"/>
      <c r="Y364" s="152"/>
      <c r="Z364" s="152"/>
      <c r="AA364" s="152"/>
      <c r="AB364" s="152"/>
      <c r="AC364" s="347"/>
      <c r="AD364" s="152"/>
      <c r="AE364" s="152"/>
      <c r="AF364" s="152"/>
      <c r="AG364" s="152"/>
      <c r="AH364" s="152"/>
      <c r="AI364" s="152"/>
      <c r="AJ364" s="347"/>
      <c r="AK364" s="152"/>
      <c r="AL364" s="152"/>
      <c r="AM364" s="295"/>
      <c r="AN364" s="228"/>
      <c r="AO364" s="228"/>
      <c r="AP364" s="228"/>
      <c r="AQ364" s="228"/>
      <c r="AR364" s="228"/>
      <c r="AS364" s="348"/>
      <c r="AT364" s="264">
        <f t="shared" si="282"/>
        <v>0</v>
      </c>
      <c r="AU364" s="259"/>
      <c r="AV364" s="265">
        <f t="shared" si="283"/>
        <v>0</v>
      </c>
      <c r="AX364" s="265">
        <f t="shared" si="287"/>
        <v>0</v>
      </c>
      <c r="AZ364" s="492">
        <f t="shared" si="284"/>
        <v>0</v>
      </c>
      <c r="BB364" s="492">
        <f t="shared" si="285"/>
        <v>0</v>
      </c>
      <c r="BD364" s="265">
        <f t="shared" si="288"/>
        <v>0</v>
      </c>
      <c r="BE364" s="105"/>
      <c r="BF364" s="105"/>
      <c r="BG364" s="105"/>
      <c r="BH364" s="105"/>
      <c r="BI364" s="105"/>
      <c r="BJ364" s="105"/>
    </row>
    <row r="365" spans="2:62" ht="20.100000000000001" hidden="1" customHeight="1" outlineLevel="1">
      <c r="B365" s="100"/>
      <c r="C365" s="908"/>
      <c r="D365" s="909"/>
      <c r="E365" s="909"/>
      <c r="F365" s="910"/>
      <c r="G365" s="890"/>
      <c r="H365" s="891"/>
      <c r="I365" s="152"/>
      <c r="J365" s="152"/>
      <c r="K365" s="152"/>
      <c r="L365" s="152"/>
      <c r="M365" s="152"/>
      <c r="N365" s="152"/>
      <c r="O365" s="152"/>
      <c r="P365" s="153"/>
      <c r="Q365" s="153"/>
      <c r="R365" s="156">
        <f t="shared" si="278"/>
        <v>0</v>
      </c>
      <c r="S365" s="156">
        <f t="shared" si="279"/>
        <v>0</v>
      </c>
      <c r="U365" s="157">
        <f t="shared" si="286"/>
        <v>0</v>
      </c>
      <c r="W365" s="152"/>
      <c r="X365" s="152"/>
      <c r="Y365" s="152"/>
      <c r="Z365" s="152"/>
      <c r="AA365" s="152"/>
      <c r="AB365" s="152"/>
      <c r="AC365" s="347"/>
      <c r="AD365" s="152"/>
      <c r="AE365" s="152"/>
      <c r="AF365" s="152"/>
      <c r="AG365" s="152"/>
      <c r="AH365" s="152"/>
      <c r="AI365" s="152"/>
      <c r="AJ365" s="347"/>
      <c r="AK365" s="152"/>
      <c r="AL365" s="152"/>
      <c r="AM365" s="295"/>
      <c r="AN365" s="228"/>
      <c r="AO365" s="228"/>
      <c r="AP365" s="228"/>
      <c r="AQ365" s="228"/>
      <c r="AR365" s="228"/>
      <c r="AS365" s="348"/>
      <c r="AT365" s="264">
        <f t="shared" si="282"/>
        <v>0</v>
      </c>
      <c r="AU365" s="259"/>
      <c r="AV365" s="265">
        <f t="shared" si="283"/>
        <v>0</v>
      </c>
      <c r="AX365" s="265">
        <f t="shared" si="287"/>
        <v>0</v>
      </c>
      <c r="AZ365" s="492">
        <f t="shared" si="284"/>
        <v>0</v>
      </c>
      <c r="BB365" s="492">
        <f t="shared" si="285"/>
        <v>0</v>
      </c>
      <c r="BD365" s="265">
        <f t="shared" si="288"/>
        <v>0</v>
      </c>
      <c r="BE365" s="105"/>
      <c r="BF365" s="105"/>
      <c r="BG365" s="105"/>
      <c r="BH365" s="105"/>
      <c r="BI365" s="105"/>
      <c r="BJ365" s="105"/>
    </row>
    <row r="366" spans="2:62" ht="20.100000000000001" hidden="1" customHeight="1" outlineLevel="1">
      <c r="B366" s="100"/>
      <c r="C366" s="908"/>
      <c r="D366" s="909"/>
      <c r="E366" s="909"/>
      <c r="F366" s="910"/>
      <c r="G366" s="890"/>
      <c r="H366" s="891"/>
      <c r="I366" s="152"/>
      <c r="J366" s="152"/>
      <c r="K366" s="152"/>
      <c r="L366" s="152"/>
      <c r="M366" s="152"/>
      <c r="N366" s="152"/>
      <c r="O366" s="152"/>
      <c r="P366" s="153"/>
      <c r="Q366" s="153"/>
      <c r="R366" s="156">
        <f t="shared" si="278"/>
        <v>0</v>
      </c>
      <c r="S366" s="156">
        <f t="shared" si="279"/>
        <v>0</v>
      </c>
      <c r="U366" s="157">
        <f t="shared" si="286"/>
        <v>0</v>
      </c>
      <c r="W366" s="152"/>
      <c r="X366" s="152"/>
      <c r="Y366" s="152"/>
      <c r="Z366" s="152"/>
      <c r="AA366" s="152"/>
      <c r="AB366" s="152"/>
      <c r="AC366" s="347"/>
      <c r="AD366" s="152"/>
      <c r="AE366" s="152"/>
      <c r="AF366" s="152"/>
      <c r="AG366" s="152"/>
      <c r="AH366" s="152"/>
      <c r="AI366" s="152"/>
      <c r="AJ366" s="347"/>
      <c r="AK366" s="152"/>
      <c r="AL366" s="152"/>
      <c r="AM366" s="295"/>
      <c r="AN366" s="228"/>
      <c r="AO366" s="228"/>
      <c r="AP366" s="228"/>
      <c r="AQ366" s="228"/>
      <c r="AR366" s="228"/>
      <c r="AS366" s="348"/>
      <c r="AT366" s="264">
        <f t="shared" si="282"/>
        <v>0</v>
      </c>
      <c r="AU366" s="259"/>
      <c r="AV366" s="265">
        <f t="shared" si="283"/>
        <v>0</v>
      </c>
      <c r="AX366" s="265">
        <f t="shared" si="287"/>
        <v>0</v>
      </c>
      <c r="AZ366" s="492">
        <f t="shared" si="284"/>
        <v>0</v>
      </c>
      <c r="BB366" s="492">
        <f t="shared" si="285"/>
        <v>0</v>
      </c>
      <c r="BD366" s="265">
        <f t="shared" si="288"/>
        <v>0</v>
      </c>
      <c r="BE366" s="105"/>
      <c r="BF366" s="105"/>
      <c r="BG366" s="105"/>
      <c r="BH366" s="105"/>
      <c r="BI366" s="105"/>
      <c r="BJ366" s="105"/>
    </row>
    <row r="367" spans="2:62" ht="20.100000000000001" hidden="1" customHeight="1" outlineLevel="1">
      <c r="B367" s="100"/>
      <c r="C367" s="908"/>
      <c r="D367" s="909"/>
      <c r="E367" s="909"/>
      <c r="F367" s="910"/>
      <c r="G367" s="890"/>
      <c r="H367" s="891"/>
      <c r="I367" s="152"/>
      <c r="J367" s="152"/>
      <c r="K367" s="152"/>
      <c r="L367" s="152"/>
      <c r="M367" s="152"/>
      <c r="N367" s="152"/>
      <c r="O367" s="152"/>
      <c r="P367" s="153"/>
      <c r="Q367" s="153"/>
      <c r="R367" s="156">
        <f t="shared" si="278"/>
        <v>0</v>
      </c>
      <c r="S367" s="156">
        <f t="shared" si="279"/>
        <v>0</v>
      </c>
      <c r="U367" s="157">
        <f t="shared" si="286"/>
        <v>0</v>
      </c>
      <c r="W367" s="152"/>
      <c r="X367" s="152"/>
      <c r="Y367" s="152"/>
      <c r="Z367" s="152"/>
      <c r="AA367" s="152"/>
      <c r="AB367" s="152"/>
      <c r="AC367" s="347"/>
      <c r="AD367" s="152"/>
      <c r="AE367" s="152"/>
      <c r="AF367" s="152"/>
      <c r="AG367" s="152"/>
      <c r="AH367" s="152"/>
      <c r="AI367" s="152"/>
      <c r="AJ367" s="347"/>
      <c r="AK367" s="152"/>
      <c r="AL367" s="152"/>
      <c r="AM367" s="295"/>
      <c r="AN367" s="228"/>
      <c r="AO367" s="228"/>
      <c r="AP367" s="228"/>
      <c r="AQ367" s="228"/>
      <c r="AR367" s="228"/>
      <c r="AS367" s="348"/>
      <c r="AT367" s="264">
        <f t="shared" si="282"/>
        <v>0</v>
      </c>
      <c r="AU367" s="259"/>
      <c r="AV367" s="265">
        <f t="shared" si="283"/>
        <v>0</v>
      </c>
      <c r="AX367" s="265">
        <f t="shared" si="287"/>
        <v>0</v>
      </c>
      <c r="AZ367" s="492">
        <f t="shared" si="284"/>
        <v>0</v>
      </c>
      <c r="BB367" s="492">
        <f t="shared" si="285"/>
        <v>0</v>
      </c>
      <c r="BD367" s="265">
        <f t="shared" si="288"/>
        <v>0</v>
      </c>
      <c r="BE367" s="105"/>
      <c r="BF367" s="105"/>
      <c r="BG367" s="105"/>
      <c r="BH367" s="105"/>
      <c r="BI367" s="105"/>
      <c r="BJ367" s="105"/>
    </row>
    <row r="368" spans="2:62" ht="9.9499999999999993" hidden="1" customHeight="1" outlineLevel="1">
      <c r="B368" s="101"/>
      <c r="C368" s="208"/>
      <c r="D368" s="208"/>
      <c r="E368" s="208"/>
      <c r="F368" s="208"/>
      <c r="G368" s="237"/>
      <c r="H368" s="207"/>
      <c r="I368" s="257"/>
      <c r="J368" s="257"/>
      <c r="K368" s="257"/>
      <c r="L368" s="257"/>
      <c r="M368" s="257"/>
      <c r="N368" s="257"/>
      <c r="O368" s="257"/>
      <c r="P368" s="256"/>
      <c r="Q368" s="102"/>
      <c r="R368" s="102"/>
      <c r="S368" s="102"/>
      <c r="U368" s="98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Z368" s="493"/>
      <c r="BE368" s="105"/>
      <c r="BF368" s="105"/>
      <c r="BG368" s="105"/>
      <c r="BH368" s="105"/>
      <c r="BI368" s="105"/>
      <c r="BJ368" s="105"/>
    </row>
    <row r="369" spans="2:62" ht="20.100000000000001" customHeight="1" collapsed="1">
      <c r="B369" s="8">
        <f>B352+1</f>
        <v>22</v>
      </c>
      <c r="C369" s="916"/>
      <c r="D369" s="917"/>
      <c r="E369" s="917"/>
      <c r="F369" s="918"/>
      <c r="G369" s="429"/>
      <c r="H369" s="206">
        <v>1</v>
      </c>
      <c r="I369" s="642">
        <f t="shared" ref="I369" si="289">$H369*SUM(I370:I384)</f>
        <v>0</v>
      </c>
      <c r="J369" s="643">
        <f t="shared" ref="J369:O369" si="290">$H369*SUM(J370:J384)</f>
        <v>0</v>
      </c>
      <c r="K369" s="644">
        <f t="shared" si="290"/>
        <v>0</v>
      </c>
      <c r="L369" s="645">
        <f t="shared" si="290"/>
        <v>0</v>
      </c>
      <c r="M369" s="645">
        <f t="shared" si="290"/>
        <v>0</v>
      </c>
      <c r="N369" s="644">
        <f t="shared" si="290"/>
        <v>0</v>
      </c>
      <c r="O369" s="642">
        <f t="shared" si="290"/>
        <v>0</v>
      </c>
      <c r="P369" s="209">
        <f t="shared" ref="P369:Q369" si="291">$H369*SUM(P370:P384)</f>
        <v>0</v>
      </c>
      <c r="Q369" s="210">
        <f t="shared" si="291"/>
        <v>0</v>
      </c>
      <c r="R369" s="136">
        <f t="shared" ref="R369:R384" si="292">P369*(1+Gewinn)*(1+SicherheitAngebot)</f>
        <v>0</v>
      </c>
      <c r="S369" s="137">
        <f t="shared" ref="S369:S384" si="293">Q369*(1+MGKZ)*(1+Gewinn)*(1+SicherheitAngebot)</f>
        <v>0</v>
      </c>
      <c r="U369" s="10">
        <f>I369*$I$7+J369*$J$7+K369*$K$7+L369*$L$7+M369*$M$7+N369*$N$7+O369*$O$7+R369+S369</f>
        <v>0</v>
      </c>
      <c r="W369" s="646">
        <f t="shared" ref="W369:AB369" si="294">$H369*SUM(W370:W384)</f>
        <v>0</v>
      </c>
      <c r="X369" s="647">
        <f t="shared" si="294"/>
        <v>0</v>
      </c>
      <c r="Y369" s="648">
        <f t="shared" si="294"/>
        <v>0</v>
      </c>
      <c r="Z369" s="649">
        <f t="shared" si="294"/>
        <v>0</v>
      </c>
      <c r="AA369" s="648">
        <f t="shared" si="294"/>
        <v>0</v>
      </c>
      <c r="AB369" s="646">
        <f t="shared" si="294"/>
        <v>0</v>
      </c>
      <c r="AC369" s="258"/>
      <c r="AD369" s="646">
        <f t="shared" ref="AD369:AM369" si="295">$H369*SUM(AD370:AD384)</f>
        <v>0</v>
      </c>
      <c r="AE369" s="647">
        <f t="shared" si="295"/>
        <v>0</v>
      </c>
      <c r="AF369" s="648">
        <f t="shared" si="295"/>
        <v>0</v>
      </c>
      <c r="AG369" s="649">
        <f t="shared" si="295"/>
        <v>0</v>
      </c>
      <c r="AH369" s="648">
        <f t="shared" si="295"/>
        <v>0</v>
      </c>
      <c r="AI369" s="646">
        <f t="shared" si="295"/>
        <v>0</v>
      </c>
      <c r="AJ369" s="258"/>
      <c r="AK369" s="653">
        <f t="shared" si="295"/>
        <v>0</v>
      </c>
      <c r="AL369" s="653">
        <f t="shared" si="295"/>
        <v>0</v>
      </c>
      <c r="AM369" s="653">
        <f t="shared" si="295"/>
        <v>0</v>
      </c>
      <c r="AN369" s="227">
        <f>$H369*SUM(AN370:AN384)*(1+Gewinn)*(1+SicherheitAngebot)</f>
        <v>0</v>
      </c>
      <c r="AO369" s="227">
        <f>$H369*SUM(AO370:AO384)*(1+Gewinn)*(1+SicherheitAngebot)</f>
        <v>0</v>
      </c>
      <c r="AP369" s="227">
        <f>$H369*SUM(AP370:AP384)*(1+Gewinn)*(1+SicherheitAngebot)</f>
        <v>0</v>
      </c>
      <c r="AQ369" s="227">
        <f>$H369*SUM(AQ370:AQ384)*(1+Gewinn)*(1+SicherheitAngebot)</f>
        <v>0</v>
      </c>
      <c r="AR369" s="227">
        <f>$H369*SUM(AR370:AR384)*(1+Gewinn)*(1+SicherheitAngebot)</f>
        <v>0</v>
      </c>
      <c r="AS369" s="262"/>
      <c r="AT369" s="263">
        <f t="shared" si="282"/>
        <v>0</v>
      </c>
      <c r="AU369" s="259"/>
      <c r="AV369" s="491">
        <f>AK369*$AK$7+AL369*$AL$7+AM369*$AM$7+SUM(AN369:AR369)+AT369/Zuschläge_IBN+AT369</f>
        <v>0</v>
      </c>
      <c r="AX369" s="685">
        <f>U369+AV369</f>
        <v>0</v>
      </c>
      <c r="AZ369" s="490">
        <f>IF(H369&gt;0,U369/(1+SicherheitAngebot)*(1+Sicherheit),0)</f>
        <v>0</v>
      </c>
      <c r="BB369" s="490">
        <f>IF(H369&gt;0,AV369/(1+SicherheitAngebot)*(1+Sicherheit),0)</f>
        <v>0</v>
      </c>
      <c r="BD369" s="490">
        <f>AZ369+BB369</f>
        <v>0</v>
      </c>
      <c r="BE369" s="105"/>
      <c r="BF369" s="105"/>
      <c r="BG369" s="105"/>
      <c r="BH369" s="105"/>
      <c r="BI369" s="105"/>
      <c r="BJ369" s="105"/>
    </row>
    <row r="370" spans="2:62" ht="20.100000000000001" hidden="1" customHeight="1" outlineLevel="1">
      <c r="B370" s="99"/>
      <c r="C370" s="908"/>
      <c r="D370" s="909"/>
      <c r="E370" s="909"/>
      <c r="F370" s="910"/>
      <c r="G370" s="890"/>
      <c r="H370" s="901"/>
      <c r="I370" s="152"/>
      <c r="J370" s="152"/>
      <c r="K370" s="152"/>
      <c r="L370" s="152"/>
      <c r="M370" s="152"/>
      <c r="N370" s="152"/>
      <c r="O370" s="152"/>
      <c r="P370" s="153"/>
      <c r="Q370" s="153"/>
      <c r="R370" s="156">
        <f t="shared" si="292"/>
        <v>0</v>
      </c>
      <c r="S370" s="156">
        <f t="shared" si="293"/>
        <v>0</v>
      </c>
      <c r="U370" s="157">
        <f>I370*$I$7+J370*$J$7+K370*$K$7+L370*$L$7+M370*$M$7+N370*$N$7+O370*$O$7+R370+S370</f>
        <v>0</v>
      </c>
      <c r="W370" s="152"/>
      <c r="X370" s="152"/>
      <c r="Y370" s="152"/>
      <c r="Z370" s="152"/>
      <c r="AA370" s="152"/>
      <c r="AB370" s="152"/>
      <c r="AC370" s="347"/>
      <c r="AD370" s="152"/>
      <c r="AE370" s="152"/>
      <c r="AF370" s="152"/>
      <c r="AG370" s="152"/>
      <c r="AH370" s="152"/>
      <c r="AI370" s="152"/>
      <c r="AJ370" s="347"/>
      <c r="AK370" s="152"/>
      <c r="AL370" s="152"/>
      <c r="AM370" s="295"/>
      <c r="AN370" s="228"/>
      <c r="AO370" s="228"/>
      <c r="AP370" s="228"/>
      <c r="AQ370" s="228"/>
      <c r="AR370" s="228"/>
      <c r="AS370" s="348"/>
      <c r="AT370" s="264">
        <f t="shared" si="282"/>
        <v>0</v>
      </c>
      <c r="AU370" s="259"/>
      <c r="AV370" s="265">
        <f t="shared" ref="AV370:AV384" si="296">AK370*$AK$7+AL370*$AL$7+AM370*$AM$7+SUM(AN370:AR370)*(1+Gewinn)*(1+SicherheitAngebot)+AT370/Zuschläge_IBN+AT370</f>
        <v>0</v>
      </c>
      <c r="AX370" s="265">
        <f>U370+AV370</f>
        <v>0</v>
      </c>
      <c r="AZ370" s="492">
        <f t="shared" ref="AZ370:AZ384" si="297">U370/(1+SicherheitAngebot)*(1+Sicherheit)</f>
        <v>0</v>
      </c>
      <c r="BB370" s="492">
        <f t="shared" ref="BB370:BB384" si="298">AV370/(1+SicherheitAngebot)*(1+Sicherheit)</f>
        <v>0</v>
      </c>
      <c r="BD370" s="265">
        <f>AZ370+BB370</f>
        <v>0</v>
      </c>
      <c r="BE370" s="105"/>
      <c r="BF370" s="105"/>
      <c r="BG370" s="105"/>
      <c r="BH370" s="105"/>
      <c r="BI370" s="105"/>
      <c r="BJ370" s="105"/>
    </row>
    <row r="371" spans="2:62" ht="20.100000000000001" hidden="1" customHeight="1" outlineLevel="1">
      <c r="B371" s="100"/>
      <c r="C371" s="908"/>
      <c r="D371" s="909"/>
      <c r="E371" s="909"/>
      <c r="F371" s="910"/>
      <c r="G371" s="890"/>
      <c r="H371" s="891"/>
      <c r="I371" s="152"/>
      <c r="J371" s="152"/>
      <c r="K371" s="152"/>
      <c r="L371" s="152"/>
      <c r="M371" s="152"/>
      <c r="N371" s="152"/>
      <c r="O371" s="152"/>
      <c r="P371" s="153"/>
      <c r="Q371" s="153"/>
      <c r="R371" s="156">
        <f t="shared" si="292"/>
        <v>0</v>
      </c>
      <c r="S371" s="156">
        <f t="shared" si="293"/>
        <v>0</v>
      </c>
      <c r="U371" s="157">
        <f t="shared" ref="U371:U384" si="299">I371*$I$7+J371*$J$7+K371*$K$7+L371*$L$7+M371*$M$7+N371*$N$7+O371*$O$7+R371+S371</f>
        <v>0</v>
      </c>
      <c r="W371" s="152"/>
      <c r="X371" s="152"/>
      <c r="Y371" s="152"/>
      <c r="Z371" s="152"/>
      <c r="AA371" s="152"/>
      <c r="AB371" s="152"/>
      <c r="AC371" s="347"/>
      <c r="AD371" s="152"/>
      <c r="AE371" s="152"/>
      <c r="AF371" s="152"/>
      <c r="AG371" s="152"/>
      <c r="AH371" s="152"/>
      <c r="AI371" s="152"/>
      <c r="AJ371" s="347"/>
      <c r="AK371" s="152"/>
      <c r="AL371" s="152"/>
      <c r="AM371" s="295"/>
      <c r="AN371" s="228"/>
      <c r="AO371" s="228"/>
      <c r="AP371" s="228"/>
      <c r="AQ371" s="228"/>
      <c r="AR371" s="228"/>
      <c r="AS371" s="348"/>
      <c r="AT371" s="264">
        <f t="shared" si="282"/>
        <v>0</v>
      </c>
      <c r="AU371" s="259"/>
      <c r="AV371" s="265">
        <f t="shared" si="296"/>
        <v>0</v>
      </c>
      <c r="AX371" s="265">
        <f t="shared" ref="AX371:AX384" si="300">U371+AV371</f>
        <v>0</v>
      </c>
      <c r="AZ371" s="492">
        <f t="shared" si="297"/>
        <v>0</v>
      </c>
      <c r="BB371" s="492">
        <f t="shared" si="298"/>
        <v>0</v>
      </c>
      <c r="BD371" s="265">
        <f t="shared" ref="BD371:BD384" si="301">AZ371+BB371</f>
        <v>0</v>
      </c>
      <c r="BE371" s="105"/>
      <c r="BF371" s="105"/>
      <c r="BG371" s="105"/>
      <c r="BH371" s="105"/>
      <c r="BI371" s="105"/>
      <c r="BJ371" s="105"/>
    </row>
    <row r="372" spans="2:62" ht="20.100000000000001" hidden="1" customHeight="1" outlineLevel="1">
      <c r="B372" s="100"/>
      <c r="C372" s="908"/>
      <c r="D372" s="909"/>
      <c r="E372" s="909"/>
      <c r="F372" s="910"/>
      <c r="G372" s="890"/>
      <c r="H372" s="891"/>
      <c r="I372" s="152"/>
      <c r="J372" s="152"/>
      <c r="K372" s="152"/>
      <c r="L372" s="152"/>
      <c r="M372" s="152"/>
      <c r="N372" s="152"/>
      <c r="O372" s="152"/>
      <c r="P372" s="153"/>
      <c r="Q372" s="153"/>
      <c r="R372" s="156">
        <f t="shared" si="292"/>
        <v>0</v>
      </c>
      <c r="S372" s="156">
        <f t="shared" si="293"/>
        <v>0</v>
      </c>
      <c r="U372" s="157">
        <f t="shared" si="299"/>
        <v>0</v>
      </c>
      <c r="W372" s="152"/>
      <c r="X372" s="152"/>
      <c r="Y372" s="152"/>
      <c r="Z372" s="152"/>
      <c r="AA372" s="152"/>
      <c r="AB372" s="152"/>
      <c r="AC372" s="347"/>
      <c r="AD372" s="152"/>
      <c r="AE372" s="152"/>
      <c r="AF372" s="152"/>
      <c r="AG372" s="152"/>
      <c r="AH372" s="152"/>
      <c r="AI372" s="152"/>
      <c r="AJ372" s="347"/>
      <c r="AK372" s="152"/>
      <c r="AL372" s="152"/>
      <c r="AM372" s="295"/>
      <c r="AN372" s="228"/>
      <c r="AO372" s="228"/>
      <c r="AP372" s="228"/>
      <c r="AQ372" s="228"/>
      <c r="AR372" s="228"/>
      <c r="AS372" s="348"/>
      <c r="AT372" s="264">
        <f t="shared" si="282"/>
        <v>0</v>
      </c>
      <c r="AU372" s="259"/>
      <c r="AV372" s="265">
        <f t="shared" si="296"/>
        <v>0</v>
      </c>
      <c r="AX372" s="265">
        <f t="shared" si="300"/>
        <v>0</v>
      </c>
      <c r="AZ372" s="492">
        <f t="shared" si="297"/>
        <v>0</v>
      </c>
      <c r="BB372" s="492">
        <f t="shared" si="298"/>
        <v>0</v>
      </c>
      <c r="BD372" s="265">
        <f t="shared" si="301"/>
        <v>0</v>
      </c>
      <c r="BE372" s="105"/>
      <c r="BF372" s="105"/>
      <c r="BG372" s="105"/>
      <c r="BH372" s="105"/>
      <c r="BI372" s="105"/>
      <c r="BJ372" s="105"/>
    </row>
    <row r="373" spans="2:62" ht="20.100000000000001" hidden="1" customHeight="1" outlineLevel="1">
      <c r="B373" s="100"/>
      <c r="C373" s="908"/>
      <c r="D373" s="909"/>
      <c r="E373" s="909"/>
      <c r="F373" s="910"/>
      <c r="G373" s="890"/>
      <c r="H373" s="891"/>
      <c r="I373" s="152"/>
      <c r="J373" s="152"/>
      <c r="K373" s="152"/>
      <c r="L373" s="152"/>
      <c r="M373" s="152"/>
      <c r="N373" s="152"/>
      <c r="O373" s="152"/>
      <c r="P373" s="153"/>
      <c r="Q373" s="153"/>
      <c r="R373" s="156">
        <f t="shared" si="292"/>
        <v>0</v>
      </c>
      <c r="S373" s="156">
        <f t="shared" si="293"/>
        <v>0</v>
      </c>
      <c r="U373" s="157">
        <f t="shared" si="299"/>
        <v>0</v>
      </c>
      <c r="W373" s="152"/>
      <c r="X373" s="152"/>
      <c r="Y373" s="152"/>
      <c r="Z373" s="152"/>
      <c r="AA373" s="152"/>
      <c r="AB373" s="152"/>
      <c r="AC373" s="347"/>
      <c r="AD373" s="152"/>
      <c r="AE373" s="152"/>
      <c r="AF373" s="152"/>
      <c r="AG373" s="152"/>
      <c r="AH373" s="152"/>
      <c r="AI373" s="152"/>
      <c r="AJ373" s="347"/>
      <c r="AK373" s="152"/>
      <c r="AL373" s="152"/>
      <c r="AM373" s="295"/>
      <c r="AN373" s="228"/>
      <c r="AO373" s="228"/>
      <c r="AP373" s="228"/>
      <c r="AQ373" s="228"/>
      <c r="AR373" s="228"/>
      <c r="AS373" s="348"/>
      <c r="AT373" s="264">
        <f t="shared" si="282"/>
        <v>0</v>
      </c>
      <c r="AU373" s="259"/>
      <c r="AV373" s="265">
        <f t="shared" si="296"/>
        <v>0</v>
      </c>
      <c r="AX373" s="265">
        <f t="shared" si="300"/>
        <v>0</v>
      </c>
      <c r="AZ373" s="492">
        <f t="shared" si="297"/>
        <v>0</v>
      </c>
      <c r="BB373" s="492">
        <f t="shared" si="298"/>
        <v>0</v>
      </c>
      <c r="BD373" s="265">
        <f t="shared" si="301"/>
        <v>0</v>
      </c>
      <c r="BE373" s="105"/>
      <c r="BF373" s="105"/>
      <c r="BG373" s="105"/>
      <c r="BH373" s="105"/>
      <c r="BI373" s="105"/>
      <c r="BJ373" s="105"/>
    </row>
    <row r="374" spans="2:62" ht="20.100000000000001" hidden="1" customHeight="1" outlineLevel="1">
      <c r="B374" s="100"/>
      <c r="C374" s="908"/>
      <c r="D374" s="909"/>
      <c r="E374" s="909"/>
      <c r="F374" s="910"/>
      <c r="G374" s="890"/>
      <c r="H374" s="891"/>
      <c r="I374" s="152"/>
      <c r="J374" s="152"/>
      <c r="K374" s="152"/>
      <c r="L374" s="152"/>
      <c r="M374" s="152"/>
      <c r="N374" s="152"/>
      <c r="O374" s="152"/>
      <c r="P374" s="153"/>
      <c r="Q374" s="153"/>
      <c r="R374" s="156">
        <f t="shared" si="292"/>
        <v>0</v>
      </c>
      <c r="S374" s="156">
        <f t="shared" si="293"/>
        <v>0</v>
      </c>
      <c r="U374" s="157">
        <f t="shared" si="299"/>
        <v>0</v>
      </c>
      <c r="W374" s="152"/>
      <c r="X374" s="152"/>
      <c r="Y374" s="152"/>
      <c r="Z374" s="152"/>
      <c r="AA374" s="152"/>
      <c r="AB374" s="152"/>
      <c r="AC374" s="347"/>
      <c r="AD374" s="152"/>
      <c r="AE374" s="152"/>
      <c r="AF374" s="152"/>
      <c r="AG374" s="152"/>
      <c r="AH374" s="152"/>
      <c r="AI374" s="152"/>
      <c r="AJ374" s="347"/>
      <c r="AK374" s="152"/>
      <c r="AL374" s="152"/>
      <c r="AM374" s="295"/>
      <c r="AN374" s="228"/>
      <c r="AO374" s="228"/>
      <c r="AP374" s="228"/>
      <c r="AQ374" s="228"/>
      <c r="AR374" s="228"/>
      <c r="AS374" s="348"/>
      <c r="AT374" s="264">
        <f t="shared" si="282"/>
        <v>0</v>
      </c>
      <c r="AU374" s="259"/>
      <c r="AV374" s="265">
        <f t="shared" si="296"/>
        <v>0</v>
      </c>
      <c r="AX374" s="265">
        <f t="shared" si="300"/>
        <v>0</v>
      </c>
      <c r="AZ374" s="492">
        <f t="shared" si="297"/>
        <v>0</v>
      </c>
      <c r="BB374" s="492">
        <f t="shared" si="298"/>
        <v>0</v>
      </c>
      <c r="BD374" s="265">
        <f t="shared" si="301"/>
        <v>0</v>
      </c>
      <c r="BE374" s="105"/>
      <c r="BF374" s="105"/>
      <c r="BG374" s="105"/>
      <c r="BH374" s="105"/>
      <c r="BI374" s="105"/>
      <c r="BJ374" s="105"/>
    </row>
    <row r="375" spans="2:62" ht="20.100000000000001" hidden="1" customHeight="1" outlineLevel="1">
      <c r="B375" s="100"/>
      <c r="C375" s="908"/>
      <c r="D375" s="909"/>
      <c r="E375" s="909"/>
      <c r="F375" s="910"/>
      <c r="G375" s="890"/>
      <c r="H375" s="891"/>
      <c r="I375" s="152"/>
      <c r="J375" s="152"/>
      <c r="K375" s="152"/>
      <c r="L375" s="152"/>
      <c r="M375" s="152"/>
      <c r="N375" s="152"/>
      <c r="O375" s="152"/>
      <c r="P375" s="153"/>
      <c r="Q375" s="153"/>
      <c r="R375" s="156">
        <f t="shared" si="292"/>
        <v>0</v>
      </c>
      <c r="S375" s="156">
        <f t="shared" si="293"/>
        <v>0</v>
      </c>
      <c r="U375" s="157">
        <f t="shared" si="299"/>
        <v>0</v>
      </c>
      <c r="W375" s="152"/>
      <c r="X375" s="152"/>
      <c r="Y375" s="152"/>
      <c r="Z375" s="152"/>
      <c r="AA375" s="152"/>
      <c r="AB375" s="152"/>
      <c r="AC375" s="347"/>
      <c r="AD375" s="152"/>
      <c r="AE375" s="152"/>
      <c r="AF375" s="152"/>
      <c r="AG375" s="152"/>
      <c r="AH375" s="152"/>
      <c r="AI375" s="152"/>
      <c r="AJ375" s="347"/>
      <c r="AK375" s="152"/>
      <c r="AL375" s="152"/>
      <c r="AM375" s="295"/>
      <c r="AN375" s="228"/>
      <c r="AO375" s="228"/>
      <c r="AP375" s="228"/>
      <c r="AQ375" s="228"/>
      <c r="AR375" s="228"/>
      <c r="AS375" s="348"/>
      <c r="AT375" s="264">
        <f t="shared" si="282"/>
        <v>0</v>
      </c>
      <c r="AU375" s="259"/>
      <c r="AV375" s="265">
        <f t="shared" si="296"/>
        <v>0</v>
      </c>
      <c r="AX375" s="265">
        <f t="shared" si="300"/>
        <v>0</v>
      </c>
      <c r="AZ375" s="492">
        <f t="shared" si="297"/>
        <v>0</v>
      </c>
      <c r="BB375" s="492">
        <f t="shared" si="298"/>
        <v>0</v>
      </c>
      <c r="BD375" s="265">
        <f t="shared" si="301"/>
        <v>0</v>
      </c>
      <c r="BE375" s="105"/>
      <c r="BF375" s="105"/>
      <c r="BG375" s="105"/>
      <c r="BH375" s="105"/>
      <c r="BI375" s="105"/>
      <c r="BJ375" s="105"/>
    </row>
    <row r="376" spans="2:62" ht="20.100000000000001" hidden="1" customHeight="1" outlineLevel="1">
      <c r="B376" s="100"/>
      <c r="C376" s="908"/>
      <c r="D376" s="909"/>
      <c r="E376" s="909"/>
      <c r="F376" s="910"/>
      <c r="G376" s="890"/>
      <c r="H376" s="891"/>
      <c r="I376" s="152"/>
      <c r="J376" s="152"/>
      <c r="K376" s="152"/>
      <c r="L376" s="152"/>
      <c r="M376" s="152"/>
      <c r="N376" s="152"/>
      <c r="O376" s="152"/>
      <c r="P376" s="153"/>
      <c r="Q376" s="153"/>
      <c r="R376" s="156">
        <f t="shared" si="292"/>
        <v>0</v>
      </c>
      <c r="S376" s="156">
        <f t="shared" si="293"/>
        <v>0</v>
      </c>
      <c r="U376" s="157">
        <f t="shared" si="299"/>
        <v>0</v>
      </c>
      <c r="W376" s="152"/>
      <c r="X376" s="152"/>
      <c r="Y376" s="152"/>
      <c r="Z376" s="152"/>
      <c r="AA376" s="152"/>
      <c r="AB376" s="152"/>
      <c r="AC376" s="347"/>
      <c r="AD376" s="152"/>
      <c r="AE376" s="152"/>
      <c r="AF376" s="152"/>
      <c r="AG376" s="152"/>
      <c r="AH376" s="152"/>
      <c r="AI376" s="152"/>
      <c r="AJ376" s="347"/>
      <c r="AK376" s="152"/>
      <c r="AL376" s="152"/>
      <c r="AM376" s="295"/>
      <c r="AN376" s="228"/>
      <c r="AO376" s="228"/>
      <c r="AP376" s="228"/>
      <c r="AQ376" s="228"/>
      <c r="AR376" s="228"/>
      <c r="AS376" s="348"/>
      <c r="AT376" s="264">
        <f t="shared" si="282"/>
        <v>0</v>
      </c>
      <c r="AU376" s="259"/>
      <c r="AV376" s="265">
        <f t="shared" si="296"/>
        <v>0</v>
      </c>
      <c r="AX376" s="265">
        <f t="shared" si="300"/>
        <v>0</v>
      </c>
      <c r="AZ376" s="492">
        <f t="shared" si="297"/>
        <v>0</v>
      </c>
      <c r="BB376" s="492">
        <f t="shared" si="298"/>
        <v>0</v>
      </c>
      <c r="BD376" s="265">
        <f t="shared" si="301"/>
        <v>0</v>
      </c>
      <c r="BE376" s="105"/>
      <c r="BF376" s="105"/>
      <c r="BG376" s="105"/>
      <c r="BH376" s="105"/>
      <c r="BI376" s="105"/>
      <c r="BJ376" s="105"/>
    </row>
    <row r="377" spans="2:62" ht="20.100000000000001" hidden="1" customHeight="1" outlineLevel="1">
      <c r="B377" s="100"/>
      <c r="C377" s="908"/>
      <c r="D377" s="909"/>
      <c r="E377" s="909"/>
      <c r="F377" s="910"/>
      <c r="G377" s="890"/>
      <c r="H377" s="891"/>
      <c r="I377" s="152"/>
      <c r="J377" s="152"/>
      <c r="K377" s="152"/>
      <c r="L377" s="152"/>
      <c r="M377" s="152"/>
      <c r="N377" s="152"/>
      <c r="O377" s="152"/>
      <c r="P377" s="153"/>
      <c r="Q377" s="153"/>
      <c r="R377" s="156">
        <f t="shared" si="292"/>
        <v>0</v>
      </c>
      <c r="S377" s="156">
        <f t="shared" si="293"/>
        <v>0</v>
      </c>
      <c r="U377" s="157">
        <f t="shared" si="299"/>
        <v>0</v>
      </c>
      <c r="W377" s="152"/>
      <c r="X377" s="152"/>
      <c r="Y377" s="152"/>
      <c r="Z377" s="152"/>
      <c r="AA377" s="152"/>
      <c r="AB377" s="152"/>
      <c r="AC377" s="347"/>
      <c r="AD377" s="152"/>
      <c r="AE377" s="152"/>
      <c r="AF377" s="152"/>
      <c r="AG377" s="152"/>
      <c r="AH377" s="152"/>
      <c r="AI377" s="152"/>
      <c r="AJ377" s="347"/>
      <c r="AK377" s="152"/>
      <c r="AL377" s="152"/>
      <c r="AM377" s="295"/>
      <c r="AN377" s="228"/>
      <c r="AO377" s="228"/>
      <c r="AP377" s="228"/>
      <c r="AQ377" s="228"/>
      <c r="AR377" s="228"/>
      <c r="AS377" s="348"/>
      <c r="AT377" s="264">
        <f t="shared" si="282"/>
        <v>0</v>
      </c>
      <c r="AU377" s="259"/>
      <c r="AV377" s="265">
        <f t="shared" si="296"/>
        <v>0</v>
      </c>
      <c r="AX377" s="265">
        <f t="shared" si="300"/>
        <v>0</v>
      </c>
      <c r="AZ377" s="492">
        <f t="shared" si="297"/>
        <v>0</v>
      </c>
      <c r="BB377" s="492">
        <f t="shared" si="298"/>
        <v>0</v>
      </c>
      <c r="BD377" s="265">
        <f t="shared" si="301"/>
        <v>0</v>
      </c>
      <c r="BE377" s="105"/>
      <c r="BF377" s="105"/>
      <c r="BG377" s="105"/>
      <c r="BH377" s="105"/>
      <c r="BI377" s="105"/>
      <c r="BJ377" s="105"/>
    </row>
    <row r="378" spans="2:62" ht="20.100000000000001" hidden="1" customHeight="1" outlineLevel="1">
      <c r="B378" s="100"/>
      <c r="C378" s="908"/>
      <c r="D378" s="909"/>
      <c r="E378" s="909"/>
      <c r="F378" s="910"/>
      <c r="G378" s="890"/>
      <c r="H378" s="891"/>
      <c r="I378" s="152"/>
      <c r="J378" s="152"/>
      <c r="K378" s="152"/>
      <c r="L378" s="152"/>
      <c r="M378" s="152"/>
      <c r="N378" s="152"/>
      <c r="O378" s="152"/>
      <c r="P378" s="153"/>
      <c r="Q378" s="153"/>
      <c r="R378" s="156">
        <f t="shared" si="292"/>
        <v>0</v>
      </c>
      <c r="S378" s="156">
        <f t="shared" si="293"/>
        <v>0</v>
      </c>
      <c r="U378" s="157">
        <f t="shared" si="299"/>
        <v>0</v>
      </c>
      <c r="W378" s="152"/>
      <c r="X378" s="152"/>
      <c r="Y378" s="152"/>
      <c r="Z378" s="152"/>
      <c r="AA378" s="152"/>
      <c r="AB378" s="152"/>
      <c r="AC378" s="347"/>
      <c r="AD378" s="152"/>
      <c r="AE378" s="152"/>
      <c r="AF378" s="152"/>
      <c r="AG378" s="152"/>
      <c r="AH378" s="152"/>
      <c r="AI378" s="152"/>
      <c r="AJ378" s="347"/>
      <c r="AK378" s="152"/>
      <c r="AL378" s="152"/>
      <c r="AM378" s="295"/>
      <c r="AN378" s="228"/>
      <c r="AO378" s="228"/>
      <c r="AP378" s="228"/>
      <c r="AQ378" s="228"/>
      <c r="AR378" s="228"/>
      <c r="AS378" s="348"/>
      <c r="AT378" s="264">
        <f t="shared" si="282"/>
        <v>0</v>
      </c>
      <c r="AU378" s="259"/>
      <c r="AV378" s="265">
        <f t="shared" si="296"/>
        <v>0</v>
      </c>
      <c r="AX378" s="265">
        <f t="shared" si="300"/>
        <v>0</v>
      </c>
      <c r="AZ378" s="492">
        <f t="shared" si="297"/>
        <v>0</v>
      </c>
      <c r="BB378" s="492">
        <f t="shared" si="298"/>
        <v>0</v>
      </c>
      <c r="BD378" s="265">
        <f t="shared" si="301"/>
        <v>0</v>
      </c>
      <c r="BE378" s="105"/>
      <c r="BF378" s="105"/>
      <c r="BG378" s="105"/>
      <c r="BH378" s="105"/>
      <c r="BI378" s="105"/>
      <c r="BJ378" s="105"/>
    </row>
    <row r="379" spans="2:62" ht="20.100000000000001" hidden="1" customHeight="1" outlineLevel="1">
      <c r="B379" s="100"/>
      <c r="C379" s="908"/>
      <c r="D379" s="909"/>
      <c r="E379" s="909"/>
      <c r="F379" s="910"/>
      <c r="G379" s="890"/>
      <c r="H379" s="891"/>
      <c r="I379" s="152"/>
      <c r="J379" s="152"/>
      <c r="K379" s="152"/>
      <c r="L379" s="152"/>
      <c r="M379" s="152"/>
      <c r="N379" s="152"/>
      <c r="O379" s="152"/>
      <c r="P379" s="153"/>
      <c r="Q379" s="153"/>
      <c r="R379" s="156">
        <f t="shared" si="292"/>
        <v>0</v>
      </c>
      <c r="S379" s="156">
        <f t="shared" si="293"/>
        <v>0</v>
      </c>
      <c r="U379" s="157">
        <f t="shared" si="299"/>
        <v>0</v>
      </c>
      <c r="W379" s="152"/>
      <c r="X379" s="152"/>
      <c r="Y379" s="152"/>
      <c r="Z379" s="152"/>
      <c r="AA379" s="152"/>
      <c r="AB379" s="152"/>
      <c r="AC379" s="347"/>
      <c r="AD379" s="152"/>
      <c r="AE379" s="152"/>
      <c r="AF379" s="152"/>
      <c r="AG379" s="152"/>
      <c r="AH379" s="152"/>
      <c r="AI379" s="152"/>
      <c r="AJ379" s="347"/>
      <c r="AK379" s="152"/>
      <c r="AL379" s="152"/>
      <c r="AM379" s="295"/>
      <c r="AN379" s="228"/>
      <c r="AO379" s="228"/>
      <c r="AP379" s="228"/>
      <c r="AQ379" s="228"/>
      <c r="AR379" s="228"/>
      <c r="AS379" s="348"/>
      <c r="AT379" s="264">
        <f t="shared" si="282"/>
        <v>0</v>
      </c>
      <c r="AU379" s="259"/>
      <c r="AV379" s="265">
        <f t="shared" si="296"/>
        <v>0</v>
      </c>
      <c r="AX379" s="265">
        <f t="shared" si="300"/>
        <v>0</v>
      </c>
      <c r="AZ379" s="492">
        <f t="shared" si="297"/>
        <v>0</v>
      </c>
      <c r="BB379" s="492">
        <f t="shared" si="298"/>
        <v>0</v>
      </c>
      <c r="BD379" s="265">
        <f t="shared" si="301"/>
        <v>0</v>
      </c>
      <c r="BE379" s="105"/>
      <c r="BF379" s="105"/>
      <c r="BG379" s="105"/>
      <c r="BH379" s="105"/>
      <c r="BI379" s="105"/>
      <c r="BJ379" s="105"/>
    </row>
    <row r="380" spans="2:62" ht="20.100000000000001" hidden="1" customHeight="1" outlineLevel="1">
      <c r="B380" s="100"/>
      <c r="C380" s="908"/>
      <c r="D380" s="909"/>
      <c r="E380" s="909"/>
      <c r="F380" s="910"/>
      <c r="G380" s="890"/>
      <c r="H380" s="891"/>
      <c r="I380" s="152"/>
      <c r="J380" s="152"/>
      <c r="K380" s="152"/>
      <c r="L380" s="152"/>
      <c r="M380" s="152"/>
      <c r="N380" s="152"/>
      <c r="O380" s="152"/>
      <c r="P380" s="153"/>
      <c r="Q380" s="153"/>
      <c r="R380" s="156">
        <f t="shared" si="292"/>
        <v>0</v>
      </c>
      <c r="S380" s="156">
        <f t="shared" si="293"/>
        <v>0</v>
      </c>
      <c r="U380" s="157">
        <f t="shared" si="299"/>
        <v>0</v>
      </c>
      <c r="W380" s="152"/>
      <c r="X380" s="152"/>
      <c r="Y380" s="152"/>
      <c r="Z380" s="152"/>
      <c r="AA380" s="152"/>
      <c r="AB380" s="152"/>
      <c r="AC380" s="347"/>
      <c r="AD380" s="152"/>
      <c r="AE380" s="152"/>
      <c r="AF380" s="152"/>
      <c r="AG380" s="152"/>
      <c r="AH380" s="152"/>
      <c r="AI380" s="152"/>
      <c r="AJ380" s="347"/>
      <c r="AK380" s="152"/>
      <c r="AL380" s="152"/>
      <c r="AM380" s="295"/>
      <c r="AN380" s="228"/>
      <c r="AO380" s="228"/>
      <c r="AP380" s="228"/>
      <c r="AQ380" s="228"/>
      <c r="AR380" s="228"/>
      <c r="AS380" s="348"/>
      <c r="AT380" s="264">
        <f t="shared" si="282"/>
        <v>0</v>
      </c>
      <c r="AU380" s="259"/>
      <c r="AV380" s="265">
        <f t="shared" si="296"/>
        <v>0</v>
      </c>
      <c r="AX380" s="265">
        <f t="shared" si="300"/>
        <v>0</v>
      </c>
      <c r="AZ380" s="492">
        <f t="shared" si="297"/>
        <v>0</v>
      </c>
      <c r="BB380" s="492">
        <f t="shared" si="298"/>
        <v>0</v>
      </c>
      <c r="BD380" s="265">
        <f t="shared" si="301"/>
        <v>0</v>
      </c>
      <c r="BE380" s="105"/>
      <c r="BF380" s="105"/>
      <c r="BG380" s="105"/>
      <c r="BH380" s="105"/>
      <c r="BI380" s="105"/>
      <c r="BJ380" s="105"/>
    </row>
    <row r="381" spans="2:62" ht="20.100000000000001" hidden="1" customHeight="1" outlineLevel="1">
      <c r="B381" s="100"/>
      <c r="C381" s="908"/>
      <c r="D381" s="909"/>
      <c r="E381" s="909"/>
      <c r="F381" s="910"/>
      <c r="G381" s="890"/>
      <c r="H381" s="891"/>
      <c r="I381" s="152"/>
      <c r="J381" s="152"/>
      <c r="K381" s="152"/>
      <c r="L381" s="152"/>
      <c r="M381" s="152"/>
      <c r="N381" s="152"/>
      <c r="O381" s="152"/>
      <c r="P381" s="153"/>
      <c r="Q381" s="153"/>
      <c r="R381" s="156">
        <f t="shared" si="292"/>
        <v>0</v>
      </c>
      <c r="S381" s="156">
        <f t="shared" si="293"/>
        <v>0</v>
      </c>
      <c r="U381" s="157">
        <f t="shared" si="299"/>
        <v>0</v>
      </c>
      <c r="W381" s="152"/>
      <c r="X381" s="152"/>
      <c r="Y381" s="152"/>
      <c r="Z381" s="152"/>
      <c r="AA381" s="152"/>
      <c r="AB381" s="152"/>
      <c r="AC381" s="347"/>
      <c r="AD381" s="152"/>
      <c r="AE381" s="152"/>
      <c r="AF381" s="152"/>
      <c r="AG381" s="152"/>
      <c r="AH381" s="152"/>
      <c r="AI381" s="152"/>
      <c r="AJ381" s="347"/>
      <c r="AK381" s="152"/>
      <c r="AL381" s="152"/>
      <c r="AM381" s="295"/>
      <c r="AN381" s="228"/>
      <c r="AO381" s="228"/>
      <c r="AP381" s="228"/>
      <c r="AQ381" s="228"/>
      <c r="AR381" s="228"/>
      <c r="AS381" s="348"/>
      <c r="AT381" s="264">
        <f t="shared" si="282"/>
        <v>0</v>
      </c>
      <c r="AU381" s="259"/>
      <c r="AV381" s="265">
        <f t="shared" si="296"/>
        <v>0</v>
      </c>
      <c r="AX381" s="265">
        <f t="shared" si="300"/>
        <v>0</v>
      </c>
      <c r="AZ381" s="492">
        <f t="shared" si="297"/>
        <v>0</v>
      </c>
      <c r="BB381" s="492">
        <f t="shared" si="298"/>
        <v>0</v>
      </c>
      <c r="BD381" s="265">
        <f t="shared" si="301"/>
        <v>0</v>
      </c>
      <c r="BE381" s="105"/>
      <c r="BF381" s="105"/>
      <c r="BG381" s="105"/>
      <c r="BH381" s="105"/>
      <c r="BI381" s="105"/>
      <c r="BJ381" s="105"/>
    </row>
    <row r="382" spans="2:62" ht="20.100000000000001" hidden="1" customHeight="1" outlineLevel="1">
      <c r="B382" s="100"/>
      <c r="C382" s="908"/>
      <c r="D382" s="909"/>
      <c r="E382" s="909"/>
      <c r="F382" s="910"/>
      <c r="G382" s="890"/>
      <c r="H382" s="891"/>
      <c r="I382" s="152"/>
      <c r="J382" s="152"/>
      <c r="K382" s="152"/>
      <c r="L382" s="152"/>
      <c r="M382" s="152"/>
      <c r="N382" s="152"/>
      <c r="O382" s="152"/>
      <c r="P382" s="153"/>
      <c r="Q382" s="153"/>
      <c r="R382" s="156">
        <f t="shared" si="292"/>
        <v>0</v>
      </c>
      <c r="S382" s="156">
        <f t="shared" si="293"/>
        <v>0</v>
      </c>
      <c r="U382" s="157">
        <f t="shared" si="299"/>
        <v>0</v>
      </c>
      <c r="W382" s="152"/>
      <c r="X382" s="152"/>
      <c r="Y382" s="152"/>
      <c r="Z382" s="152"/>
      <c r="AA382" s="152"/>
      <c r="AB382" s="152"/>
      <c r="AC382" s="347"/>
      <c r="AD382" s="152"/>
      <c r="AE382" s="152"/>
      <c r="AF382" s="152"/>
      <c r="AG382" s="152"/>
      <c r="AH382" s="152"/>
      <c r="AI382" s="152"/>
      <c r="AJ382" s="347"/>
      <c r="AK382" s="152"/>
      <c r="AL382" s="152"/>
      <c r="AM382" s="295"/>
      <c r="AN382" s="228"/>
      <c r="AO382" s="228"/>
      <c r="AP382" s="228"/>
      <c r="AQ382" s="228"/>
      <c r="AR382" s="228"/>
      <c r="AS382" s="348"/>
      <c r="AT382" s="264">
        <f t="shared" si="282"/>
        <v>0</v>
      </c>
      <c r="AU382" s="259"/>
      <c r="AV382" s="265">
        <f t="shared" si="296"/>
        <v>0</v>
      </c>
      <c r="AX382" s="265">
        <f t="shared" si="300"/>
        <v>0</v>
      </c>
      <c r="AZ382" s="492">
        <f t="shared" si="297"/>
        <v>0</v>
      </c>
      <c r="BB382" s="492">
        <f t="shared" si="298"/>
        <v>0</v>
      </c>
      <c r="BD382" s="265">
        <f t="shared" si="301"/>
        <v>0</v>
      </c>
      <c r="BE382" s="105"/>
      <c r="BF382" s="105"/>
      <c r="BG382" s="105"/>
      <c r="BH382" s="105"/>
      <c r="BI382" s="105"/>
      <c r="BJ382" s="105"/>
    </row>
    <row r="383" spans="2:62" ht="20.100000000000001" hidden="1" customHeight="1" outlineLevel="1">
      <c r="B383" s="100"/>
      <c r="C383" s="908"/>
      <c r="D383" s="909"/>
      <c r="E383" s="909"/>
      <c r="F383" s="910"/>
      <c r="G383" s="890"/>
      <c r="H383" s="891"/>
      <c r="I383" s="152"/>
      <c r="J383" s="152"/>
      <c r="K383" s="152"/>
      <c r="L383" s="152"/>
      <c r="M383" s="152"/>
      <c r="N383" s="152"/>
      <c r="O383" s="152"/>
      <c r="P383" s="153"/>
      <c r="Q383" s="153"/>
      <c r="R383" s="156">
        <f t="shared" si="292"/>
        <v>0</v>
      </c>
      <c r="S383" s="156">
        <f t="shared" si="293"/>
        <v>0</v>
      </c>
      <c r="U383" s="157">
        <f t="shared" si="299"/>
        <v>0</v>
      </c>
      <c r="W383" s="152"/>
      <c r="X383" s="152"/>
      <c r="Y383" s="152"/>
      <c r="Z383" s="152"/>
      <c r="AA383" s="152"/>
      <c r="AB383" s="152"/>
      <c r="AC383" s="347"/>
      <c r="AD383" s="152"/>
      <c r="AE383" s="152"/>
      <c r="AF383" s="152"/>
      <c r="AG383" s="152"/>
      <c r="AH383" s="152"/>
      <c r="AI383" s="152"/>
      <c r="AJ383" s="347"/>
      <c r="AK383" s="152"/>
      <c r="AL383" s="152"/>
      <c r="AM383" s="295"/>
      <c r="AN383" s="228"/>
      <c r="AO383" s="228"/>
      <c r="AP383" s="228"/>
      <c r="AQ383" s="228"/>
      <c r="AR383" s="228"/>
      <c r="AS383" s="348"/>
      <c r="AT383" s="264">
        <f t="shared" si="282"/>
        <v>0</v>
      </c>
      <c r="AU383" s="259"/>
      <c r="AV383" s="265">
        <f t="shared" si="296"/>
        <v>0</v>
      </c>
      <c r="AX383" s="265">
        <f t="shared" si="300"/>
        <v>0</v>
      </c>
      <c r="AZ383" s="492">
        <f t="shared" si="297"/>
        <v>0</v>
      </c>
      <c r="BB383" s="492">
        <f t="shared" si="298"/>
        <v>0</v>
      </c>
      <c r="BD383" s="265">
        <f t="shared" si="301"/>
        <v>0</v>
      </c>
      <c r="BE383" s="105"/>
      <c r="BF383" s="105"/>
      <c r="BG383" s="105"/>
      <c r="BH383" s="105"/>
      <c r="BI383" s="105"/>
      <c r="BJ383" s="105"/>
    </row>
    <row r="384" spans="2:62" ht="20.100000000000001" hidden="1" customHeight="1" outlineLevel="1">
      <c r="B384" s="100"/>
      <c r="C384" s="908"/>
      <c r="D384" s="909"/>
      <c r="E384" s="909"/>
      <c r="F384" s="910"/>
      <c r="G384" s="890"/>
      <c r="H384" s="891"/>
      <c r="I384" s="152"/>
      <c r="J384" s="152"/>
      <c r="K384" s="152"/>
      <c r="L384" s="152"/>
      <c r="M384" s="152"/>
      <c r="N384" s="152"/>
      <c r="O384" s="152"/>
      <c r="P384" s="153"/>
      <c r="Q384" s="153"/>
      <c r="R384" s="156">
        <f t="shared" si="292"/>
        <v>0</v>
      </c>
      <c r="S384" s="156">
        <f t="shared" si="293"/>
        <v>0</v>
      </c>
      <c r="U384" s="157">
        <f t="shared" si="299"/>
        <v>0</v>
      </c>
      <c r="W384" s="152"/>
      <c r="X384" s="152"/>
      <c r="Y384" s="152"/>
      <c r="Z384" s="152"/>
      <c r="AA384" s="152"/>
      <c r="AB384" s="152"/>
      <c r="AC384" s="347"/>
      <c r="AD384" s="152"/>
      <c r="AE384" s="152"/>
      <c r="AF384" s="152"/>
      <c r="AG384" s="152"/>
      <c r="AH384" s="152"/>
      <c r="AI384" s="152"/>
      <c r="AJ384" s="347"/>
      <c r="AK384" s="152"/>
      <c r="AL384" s="152"/>
      <c r="AM384" s="295"/>
      <c r="AN384" s="228"/>
      <c r="AO384" s="228"/>
      <c r="AP384" s="228"/>
      <c r="AQ384" s="228"/>
      <c r="AR384" s="228"/>
      <c r="AS384" s="348"/>
      <c r="AT384" s="264">
        <f t="shared" si="282"/>
        <v>0</v>
      </c>
      <c r="AU384" s="259"/>
      <c r="AV384" s="265">
        <f t="shared" si="296"/>
        <v>0</v>
      </c>
      <c r="AX384" s="265">
        <f t="shared" si="300"/>
        <v>0</v>
      </c>
      <c r="AZ384" s="492">
        <f t="shared" si="297"/>
        <v>0</v>
      </c>
      <c r="BB384" s="492">
        <f t="shared" si="298"/>
        <v>0</v>
      </c>
      <c r="BD384" s="265">
        <f t="shared" si="301"/>
        <v>0</v>
      </c>
      <c r="BE384" s="105"/>
      <c r="BF384" s="105"/>
      <c r="BG384" s="105"/>
      <c r="BH384" s="105"/>
      <c r="BI384" s="105"/>
      <c r="BJ384" s="105"/>
    </row>
    <row r="385" spans="2:62" ht="9.9499999999999993" hidden="1" customHeight="1" outlineLevel="1">
      <c r="B385" s="101"/>
      <c r="C385" s="208"/>
      <c r="D385" s="208"/>
      <c r="E385" s="208"/>
      <c r="F385" s="208"/>
      <c r="G385" s="237"/>
      <c r="H385" s="207"/>
      <c r="I385" s="257"/>
      <c r="J385" s="257"/>
      <c r="K385" s="257"/>
      <c r="L385" s="257"/>
      <c r="M385" s="257"/>
      <c r="N385" s="257"/>
      <c r="O385" s="257"/>
      <c r="P385" s="256"/>
      <c r="Q385" s="102"/>
      <c r="R385" s="102"/>
      <c r="S385" s="102"/>
      <c r="U385" s="98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Z385" s="493"/>
      <c r="BE385" s="105"/>
      <c r="BF385" s="105"/>
      <c r="BG385" s="105"/>
      <c r="BH385" s="105"/>
      <c r="BI385" s="105"/>
      <c r="BJ385" s="105"/>
    </row>
    <row r="386" spans="2:62" ht="20.100000000000001" customHeight="1" collapsed="1">
      <c r="B386" s="8">
        <f>B369+1</f>
        <v>23</v>
      </c>
      <c r="C386" s="916"/>
      <c r="D386" s="917"/>
      <c r="E386" s="917"/>
      <c r="F386" s="918"/>
      <c r="G386" s="429"/>
      <c r="H386" s="206">
        <v>1</v>
      </c>
      <c r="I386" s="642">
        <f t="shared" ref="I386" si="302">$H386*SUM(I387:I401)</f>
        <v>0</v>
      </c>
      <c r="J386" s="643">
        <f t="shared" ref="J386:O386" si="303">$H386*SUM(J387:J401)</f>
        <v>0</v>
      </c>
      <c r="K386" s="644">
        <f t="shared" si="303"/>
        <v>0</v>
      </c>
      <c r="L386" s="645">
        <f t="shared" si="303"/>
        <v>0</v>
      </c>
      <c r="M386" s="645">
        <f t="shared" si="303"/>
        <v>0</v>
      </c>
      <c r="N386" s="644">
        <f t="shared" si="303"/>
        <v>0</v>
      </c>
      <c r="O386" s="642">
        <f t="shared" si="303"/>
        <v>0</v>
      </c>
      <c r="P386" s="209">
        <f t="shared" ref="P386:Q386" si="304">$H386*SUM(P387:P401)</f>
        <v>0</v>
      </c>
      <c r="Q386" s="210">
        <f t="shared" si="304"/>
        <v>0</v>
      </c>
      <c r="R386" s="136">
        <f t="shared" ref="R386:R401" si="305">P386*(1+Gewinn)*(1+SicherheitAngebot)</f>
        <v>0</v>
      </c>
      <c r="S386" s="137">
        <f t="shared" ref="S386:S401" si="306">Q386*(1+MGKZ)*(1+Gewinn)*(1+SicherheitAngebot)</f>
        <v>0</v>
      </c>
      <c r="U386" s="10">
        <f>I386*$I$7+J386*$J$7+K386*$K$7+L386*$L$7+M386*$M$7+N386*$N$7+O386*$O$7+R386+S386</f>
        <v>0</v>
      </c>
      <c r="W386" s="646">
        <f t="shared" ref="W386:AB386" si="307">$H386*SUM(W387:W401)</f>
        <v>0</v>
      </c>
      <c r="X386" s="647">
        <f t="shared" si="307"/>
        <v>0</v>
      </c>
      <c r="Y386" s="648">
        <f t="shared" si="307"/>
        <v>0</v>
      </c>
      <c r="Z386" s="649">
        <f t="shared" si="307"/>
        <v>0</v>
      </c>
      <c r="AA386" s="648">
        <f t="shared" si="307"/>
        <v>0</v>
      </c>
      <c r="AB386" s="646">
        <f t="shared" si="307"/>
        <v>0</v>
      </c>
      <c r="AC386" s="258"/>
      <c r="AD386" s="646">
        <f t="shared" ref="AD386:AM386" si="308">$H386*SUM(AD387:AD401)</f>
        <v>0</v>
      </c>
      <c r="AE386" s="647">
        <f t="shared" si="308"/>
        <v>0</v>
      </c>
      <c r="AF386" s="648">
        <f t="shared" si="308"/>
        <v>0</v>
      </c>
      <c r="AG386" s="649">
        <f t="shared" si="308"/>
        <v>0</v>
      </c>
      <c r="AH386" s="648">
        <f t="shared" si="308"/>
        <v>0</v>
      </c>
      <c r="AI386" s="646">
        <f t="shared" si="308"/>
        <v>0</v>
      </c>
      <c r="AJ386" s="258"/>
      <c r="AK386" s="653">
        <f t="shared" si="308"/>
        <v>0</v>
      </c>
      <c r="AL386" s="653">
        <f t="shared" si="308"/>
        <v>0</v>
      </c>
      <c r="AM386" s="653">
        <f t="shared" si="308"/>
        <v>0</v>
      </c>
      <c r="AN386" s="227">
        <f>$H386*SUM(AN387:AN401)*(1+Gewinn)*(1+SicherheitAngebot)</f>
        <v>0</v>
      </c>
      <c r="AO386" s="227">
        <f>$H386*SUM(AO387:AO401)*(1+Gewinn)*(1+SicherheitAngebot)</f>
        <v>0</v>
      </c>
      <c r="AP386" s="227">
        <f>$H386*SUM(AP387:AP401)*(1+Gewinn)*(1+SicherheitAngebot)</f>
        <v>0</v>
      </c>
      <c r="AQ386" s="227">
        <f>$H386*SUM(AQ387:AQ401)*(1+Gewinn)*(1+SicherheitAngebot)</f>
        <v>0</v>
      </c>
      <c r="AR386" s="227">
        <f>$H386*SUM(AR387:AR401)*(1+Gewinn)*(1+SicherheitAngebot)</f>
        <v>0</v>
      </c>
      <c r="AS386" s="262"/>
      <c r="AT386" s="263">
        <f t="shared" ref="AT386:AT449" si="309">((W386+AD386)*$W$7+(X386+AE386)*$X$7+(Y386+Z386+AF386+AG386)*$Z$7+(AA386+AH386)*$AA$7+(AB386+AI386)*$AB$7)*Zuschläge_IBN</f>
        <v>0</v>
      </c>
      <c r="AU386" s="259"/>
      <c r="AV386" s="491">
        <f>AK386*$AK$7+AL386*$AL$7+AM386*$AM$7+SUM(AN386:AR386)+AT386/Zuschläge_IBN+AT386</f>
        <v>0</v>
      </c>
      <c r="AX386" s="685">
        <f>U386+AV386</f>
        <v>0</v>
      </c>
      <c r="AZ386" s="490">
        <f>IF(H386&gt;0,U386/(1+SicherheitAngebot)*(1+Sicherheit),0)</f>
        <v>0</v>
      </c>
      <c r="BB386" s="490">
        <f>IF(H386&gt;0,AV386/(1+SicherheitAngebot)*(1+Sicherheit),0)</f>
        <v>0</v>
      </c>
      <c r="BD386" s="490">
        <f>AZ386+BB386</f>
        <v>0</v>
      </c>
      <c r="BE386" s="105"/>
      <c r="BF386" s="105"/>
      <c r="BG386" s="105"/>
      <c r="BH386" s="105"/>
      <c r="BI386" s="105"/>
      <c r="BJ386" s="105"/>
    </row>
    <row r="387" spans="2:62" ht="20.100000000000001" hidden="1" customHeight="1" outlineLevel="1">
      <c r="B387" s="99"/>
      <c r="C387" s="908"/>
      <c r="D387" s="909"/>
      <c r="E387" s="909"/>
      <c r="F387" s="910"/>
      <c r="G387" s="890"/>
      <c r="H387" s="901"/>
      <c r="I387" s="152"/>
      <c r="J387" s="152"/>
      <c r="K387" s="152"/>
      <c r="L387" s="152"/>
      <c r="M387" s="152"/>
      <c r="N387" s="152"/>
      <c r="O387" s="152"/>
      <c r="P387" s="153"/>
      <c r="Q387" s="153"/>
      <c r="R387" s="156">
        <f t="shared" si="305"/>
        <v>0</v>
      </c>
      <c r="S387" s="156">
        <f t="shared" si="306"/>
        <v>0</v>
      </c>
      <c r="U387" s="157">
        <f>I387*$I$7+J387*$J$7+K387*$K$7+L387*$L$7+M387*$M$7+N387*$N$7+O387*$O$7+R387+S387</f>
        <v>0</v>
      </c>
      <c r="W387" s="152"/>
      <c r="X387" s="152"/>
      <c r="Y387" s="152"/>
      <c r="Z387" s="152"/>
      <c r="AA387" s="152"/>
      <c r="AB387" s="152"/>
      <c r="AC387" s="347"/>
      <c r="AD387" s="152"/>
      <c r="AE387" s="152"/>
      <c r="AF387" s="152"/>
      <c r="AG387" s="152"/>
      <c r="AH387" s="152"/>
      <c r="AI387" s="152"/>
      <c r="AJ387" s="347"/>
      <c r="AK387" s="152"/>
      <c r="AL387" s="152"/>
      <c r="AM387" s="295"/>
      <c r="AN387" s="228"/>
      <c r="AO387" s="228"/>
      <c r="AP387" s="228"/>
      <c r="AQ387" s="228"/>
      <c r="AR387" s="228"/>
      <c r="AS387" s="348"/>
      <c r="AT387" s="264">
        <f t="shared" si="309"/>
        <v>0</v>
      </c>
      <c r="AU387" s="259"/>
      <c r="AV387" s="265">
        <f t="shared" ref="AV387:AV401" si="310">AK387*$AK$7+AL387*$AL$7+AM387*$AM$7+SUM(AN387:AR387)*(1+Gewinn)*(1+SicherheitAngebot)+AT387/Zuschläge_IBN+AT387</f>
        <v>0</v>
      </c>
      <c r="AX387" s="265">
        <f>U387+AV387</f>
        <v>0</v>
      </c>
      <c r="AZ387" s="492">
        <f t="shared" ref="AZ387:AZ401" si="311">U387/(1+SicherheitAngebot)*(1+Sicherheit)</f>
        <v>0</v>
      </c>
      <c r="BB387" s="492">
        <f t="shared" ref="BB387:BB401" si="312">AV387/(1+SicherheitAngebot)*(1+Sicherheit)</f>
        <v>0</v>
      </c>
      <c r="BD387" s="265">
        <f>AZ387+BB387</f>
        <v>0</v>
      </c>
      <c r="BE387" s="105"/>
      <c r="BF387" s="105"/>
      <c r="BG387" s="105"/>
      <c r="BH387" s="105"/>
      <c r="BI387" s="105"/>
      <c r="BJ387" s="105"/>
    </row>
    <row r="388" spans="2:62" ht="20.100000000000001" hidden="1" customHeight="1" outlineLevel="1">
      <c r="B388" s="100"/>
      <c r="C388" s="908"/>
      <c r="D388" s="909"/>
      <c r="E388" s="909"/>
      <c r="F388" s="910"/>
      <c r="G388" s="890"/>
      <c r="H388" s="891"/>
      <c r="I388" s="152"/>
      <c r="J388" s="152"/>
      <c r="K388" s="152"/>
      <c r="L388" s="152"/>
      <c r="M388" s="152"/>
      <c r="N388" s="152"/>
      <c r="O388" s="152"/>
      <c r="P388" s="153"/>
      <c r="Q388" s="153"/>
      <c r="R388" s="156">
        <f t="shared" si="305"/>
        <v>0</v>
      </c>
      <c r="S388" s="156">
        <f t="shared" si="306"/>
        <v>0</v>
      </c>
      <c r="U388" s="157">
        <f t="shared" ref="U388:U401" si="313">I388*$I$7+J388*$J$7+K388*$K$7+L388*$L$7+M388*$M$7+N388*$N$7+O388*$O$7+R388+S388</f>
        <v>0</v>
      </c>
      <c r="W388" s="152"/>
      <c r="X388" s="152"/>
      <c r="Y388" s="152"/>
      <c r="Z388" s="152"/>
      <c r="AA388" s="152"/>
      <c r="AB388" s="152"/>
      <c r="AC388" s="347"/>
      <c r="AD388" s="152"/>
      <c r="AE388" s="152"/>
      <c r="AF388" s="152"/>
      <c r="AG388" s="152"/>
      <c r="AH388" s="152"/>
      <c r="AI388" s="152"/>
      <c r="AJ388" s="347"/>
      <c r="AK388" s="152"/>
      <c r="AL388" s="152"/>
      <c r="AM388" s="295"/>
      <c r="AN388" s="228"/>
      <c r="AO388" s="228"/>
      <c r="AP388" s="228"/>
      <c r="AQ388" s="228"/>
      <c r="AR388" s="228"/>
      <c r="AS388" s="348"/>
      <c r="AT388" s="264">
        <f t="shared" si="309"/>
        <v>0</v>
      </c>
      <c r="AU388" s="259"/>
      <c r="AV388" s="265">
        <f t="shared" si="310"/>
        <v>0</v>
      </c>
      <c r="AX388" s="265">
        <f t="shared" ref="AX388:AX401" si="314">U388+AV388</f>
        <v>0</v>
      </c>
      <c r="AZ388" s="492">
        <f t="shared" si="311"/>
        <v>0</v>
      </c>
      <c r="BB388" s="492">
        <f t="shared" si="312"/>
        <v>0</v>
      </c>
      <c r="BD388" s="265">
        <f t="shared" ref="BD388:BD401" si="315">AZ388+BB388</f>
        <v>0</v>
      </c>
      <c r="BE388" s="105"/>
      <c r="BF388" s="105"/>
      <c r="BG388" s="105"/>
      <c r="BH388" s="105"/>
      <c r="BI388" s="105"/>
      <c r="BJ388" s="105"/>
    </row>
    <row r="389" spans="2:62" ht="20.100000000000001" hidden="1" customHeight="1" outlineLevel="1">
      <c r="B389" s="100"/>
      <c r="C389" s="908"/>
      <c r="D389" s="909"/>
      <c r="E389" s="909"/>
      <c r="F389" s="910"/>
      <c r="G389" s="890"/>
      <c r="H389" s="891"/>
      <c r="I389" s="152"/>
      <c r="J389" s="152"/>
      <c r="K389" s="152"/>
      <c r="L389" s="152"/>
      <c r="M389" s="152"/>
      <c r="N389" s="152"/>
      <c r="O389" s="152"/>
      <c r="P389" s="153"/>
      <c r="Q389" s="153"/>
      <c r="R389" s="156">
        <f t="shared" si="305"/>
        <v>0</v>
      </c>
      <c r="S389" s="156">
        <f t="shared" si="306"/>
        <v>0</v>
      </c>
      <c r="U389" s="157">
        <f t="shared" si="313"/>
        <v>0</v>
      </c>
      <c r="W389" s="152"/>
      <c r="X389" s="152"/>
      <c r="Y389" s="152"/>
      <c r="Z389" s="152"/>
      <c r="AA389" s="152"/>
      <c r="AB389" s="152"/>
      <c r="AC389" s="347"/>
      <c r="AD389" s="152"/>
      <c r="AE389" s="152"/>
      <c r="AF389" s="152"/>
      <c r="AG389" s="152"/>
      <c r="AH389" s="152"/>
      <c r="AI389" s="152"/>
      <c r="AJ389" s="347"/>
      <c r="AK389" s="152"/>
      <c r="AL389" s="152"/>
      <c r="AM389" s="295"/>
      <c r="AN389" s="228"/>
      <c r="AO389" s="228"/>
      <c r="AP389" s="228"/>
      <c r="AQ389" s="228"/>
      <c r="AR389" s="228"/>
      <c r="AS389" s="348"/>
      <c r="AT389" s="264">
        <f t="shared" si="309"/>
        <v>0</v>
      </c>
      <c r="AU389" s="259"/>
      <c r="AV389" s="265">
        <f t="shared" si="310"/>
        <v>0</v>
      </c>
      <c r="AX389" s="265">
        <f t="shared" si="314"/>
        <v>0</v>
      </c>
      <c r="AZ389" s="492">
        <f t="shared" si="311"/>
        <v>0</v>
      </c>
      <c r="BB389" s="492">
        <f t="shared" si="312"/>
        <v>0</v>
      </c>
      <c r="BD389" s="265">
        <f t="shared" si="315"/>
        <v>0</v>
      </c>
      <c r="BE389" s="105"/>
      <c r="BF389" s="105"/>
      <c r="BG389" s="105"/>
      <c r="BH389" s="105"/>
      <c r="BI389" s="105"/>
      <c r="BJ389" s="105"/>
    </row>
    <row r="390" spans="2:62" ht="20.100000000000001" hidden="1" customHeight="1" outlineLevel="1">
      <c r="B390" s="100"/>
      <c r="C390" s="908"/>
      <c r="D390" s="909"/>
      <c r="E390" s="909"/>
      <c r="F390" s="910"/>
      <c r="G390" s="890"/>
      <c r="H390" s="891"/>
      <c r="I390" s="152"/>
      <c r="J390" s="152"/>
      <c r="K390" s="152"/>
      <c r="L390" s="152"/>
      <c r="M390" s="152"/>
      <c r="N390" s="152"/>
      <c r="O390" s="152"/>
      <c r="P390" s="153"/>
      <c r="Q390" s="153"/>
      <c r="R390" s="156">
        <f t="shared" si="305"/>
        <v>0</v>
      </c>
      <c r="S390" s="156">
        <f t="shared" si="306"/>
        <v>0</v>
      </c>
      <c r="U390" s="157">
        <f t="shared" si="313"/>
        <v>0</v>
      </c>
      <c r="W390" s="152"/>
      <c r="X390" s="152"/>
      <c r="Y390" s="152"/>
      <c r="Z390" s="152"/>
      <c r="AA390" s="152"/>
      <c r="AB390" s="152"/>
      <c r="AC390" s="347"/>
      <c r="AD390" s="152"/>
      <c r="AE390" s="152"/>
      <c r="AF390" s="152"/>
      <c r="AG390" s="152"/>
      <c r="AH390" s="152"/>
      <c r="AI390" s="152"/>
      <c r="AJ390" s="347"/>
      <c r="AK390" s="152"/>
      <c r="AL390" s="152"/>
      <c r="AM390" s="295"/>
      <c r="AN390" s="228"/>
      <c r="AO390" s="228"/>
      <c r="AP390" s="228"/>
      <c r="AQ390" s="228"/>
      <c r="AR390" s="228"/>
      <c r="AS390" s="348"/>
      <c r="AT390" s="264">
        <f t="shared" si="309"/>
        <v>0</v>
      </c>
      <c r="AU390" s="259"/>
      <c r="AV390" s="265">
        <f t="shared" si="310"/>
        <v>0</v>
      </c>
      <c r="AX390" s="265">
        <f t="shared" si="314"/>
        <v>0</v>
      </c>
      <c r="AZ390" s="492">
        <f t="shared" si="311"/>
        <v>0</v>
      </c>
      <c r="BB390" s="492">
        <f t="shared" si="312"/>
        <v>0</v>
      </c>
      <c r="BD390" s="265">
        <f t="shared" si="315"/>
        <v>0</v>
      </c>
      <c r="BE390" s="105"/>
      <c r="BF390" s="105"/>
      <c r="BG390" s="105"/>
      <c r="BH390" s="105"/>
      <c r="BI390" s="105"/>
      <c r="BJ390" s="105"/>
    </row>
    <row r="391" spans="2:62" ht="20.100000000000001" hidden="1" customHeight="1" outlineLevel="1">
      <c r="B391" s="100"/>
      <c r="C391" s="908"/>
      <c r="D391" s="909"/>
      <c r="E391" s="909"/>
      <c r="F391" s="910"/>
      <c r="G391" s="890"/>
      <c r="H391" s="891"/>
      <c r="I391" s="152"/>
      <c r="J391" s="152"/>
      <c r="K391" s="152"/>
      <c r="L391" s="152"/>
      <c r="M391" s="152"/>
      <c r="N391" s="152"/>
      <c r="O391" s="152"/>
      <c r="P391" s="153"/>
      <c r="Q391" s="153"/>
      <c r="R391" s="156">
        <f t="shared" si="305"/>
        <v>0</v>
      </c>
      <c r="S391" s="156">
        <f t="shared" si="306"/>
        <v>0</v>
      </c>
      <c r="U391" s="157">
        <f t="shared" si="313"/>
        <v>0</v>
      </c>
      <c r="W391" s="152"/>
      <c r="X391" s="152"/>
      <c r="Y391" s="152"/>
      <c r="Z391" s="152"/>
      <c r="AA391" s="152"/>
      <c r="AB391" s="152"/>
      <c r="AC391" s="347"/>
      <c r="AD391" s="152"/>
      <c r="AE391" s="152"/>
      <c r="AF391" s="152"/>
      <c r="AG391" s="152"/>
      <c r="AH391" s="152"/>
      <c r="AI391" s="152"/>
      <c r="AJ391" s="347"/>
      <c r="AK391" s="152"/>
      <c r="AL391" s="152"/>
      <c r="AM391" s="295"/>
      <c r="AN391" s="228"/>
      <c r="AO391" s="228"/>
      <c r="AP391" s="228"/>
      <c r="AQ391" s="228"/>
      <c r="AR391" s="228"/>
      <c r="AS391" s="348"/>
      <c r="AT391" s="264">
        <f t="shared" si="309"/>
        <v>0</v>
      </c>
      <c r="AU391" s="259"/>
      <c r="AV391" s="265">
        <f t="shared" si="310"/>
        <v>0</v>
      </c>
      <c r="AX391" s="265">
        <f t="shared" si="314"/>
        <v>0</v>
      </c>
      <c r="AZ391" s="492">
        <f t="shared" si="311"/>
        <v>0</v>
      </c>
      <c r="BB391" s="492">
        <f t="shared" si="312"/>
        <v>0</v>
      </c>
      <c r="BD391" s="265">
        <f t="shared" si="315"/>
        <v>0</v>
      </c>
      <c r="BE391" s="105"/>
      <c r="BF391" s="105"/>
      <c r="BG391" s="105"/>
      <c r="BH391" s="105"/>
      <c r="BI391" s="105"/>
      <c r="BJ391" s="105"/>
    </row>
    <row r="392" spans="2:62" ht="20.100000000000001" hidden="1" customHeight="1" outlineLevel="1">
      <c r="B392" s="100"/>
      <c r="C392" s="908"/>
      <c r="D392" s="909"/>
      <c r="E392" s="909"/>
      <c r="F392" s="910"/>
      <c r="G392" s="890"/>
      <c r="H392" s="891"/>
      <c r="I392" s="152"/>
      <c r="J392" s="152"/>
      <c r="K392" s="152"/>
      <c r="L392" s="152"/>
      <c r="M392" s="152"/>
      <c r="N392" s="152"/>
      <c r="O392" s="152"/>
      <c r="P392" s="153"/>
      <c r="Q392" s="153"/>
      <c r="R392" s="156">
        <f t="shared" si="305"/>
        <v>0</v>
      </c>
      <c r="S392" s="156">
        <f t="shared" si="306"/>
        <v>0</v>
      </c>
      <c r="U392" s="157">
        <f t="shared" si="313"/>
        <v>0</v>
      </c>
      <c r="W392" s="152"/>
      <c r="X392" s="152"/>
      <c r="Y392" s="152"/>
      <c r="Z392" s="152"/>
      <c r="AA392" s="152"/>
      <c r="AB392" s="152"/>
      <c r="AC392" s="347"/>
      <c r="AD392" s="152"/>
      <c r="AE392" s="152"/>
      <c r="AF392" s="152"/>
      <c r="AG392" s="152"/>
      <c r="AH392" s="152"/>
      <c r="AI392" s="152"/>
      <c r="AJ392" s="347"/>
      <c r="AK392" s="152"/>
      <c r="AL392" s="152"/>
      <c r="AM392" s="295"/>
      <c r="AN392" s="228"/>
      <c r="AO392" s="228"/>
      <c r="AP392" s="228"/>
      <c r="AQ392" s="228"/>
      <c r="AR392" s="228"/>
      <c r="AS392" s="348"/>
      <c r="AT392" s="264">
        <f t="shared" si="309"/>
        <v>0</v>
      </c>
      <c r="AU392" s="259"/>
      <c r="AV392" s="265">
        <f t="shared" si="310"/>
        <v>0</v>
      </c>
      <c r="AX392" s="265">
        <f t="shared" si="314"/>
        <v>0</v>
      </c>
      <c r="AZ392" s="492">
        <f t="shared" si="311"/>
        <v>0</v>
      </c>
      <c r="BB392" s="492">
        <f t="shared" si="312"/>
        <v>0</v>
      </c>
      <c r="BD392" s="265">
        <f t="shared" si="315"/>
        <v>0</v>
      </c>
      <c r="BE392" s="105"/>
      <c r="BF392" s="105"/>
      <c r="BG392" s="105"/>
      <c r="BH392" s="105"/>
      <c r="BI392" s="105"/>
      <c r="BJ392" s="105"/>
    </row>
    <row r="393" spans="2:62" ht="20.100000000000001" hidden="1" customHeight="1" outlineLevel="1">
      <c r="B393" s="100"/>
      <c r="C393" s="908"/>
      <c r="D393" s="909"/>
      <c r="E393" s="909"/>
      <c r="F393" s="910"/>
      <c r="G393" s="890"/>
      <c r="H393" s="891"/>
      <c r="I393" s="152"/>
      <c r="J393" s="152"/>
      <c r="K393" s="152"/>
      <c r="L393" s="152"/>
      <c r="M393" s="152"/>
      <c r="N393" s="152"/>
      <c r="O393" s="152"/>
      <c r="P393" s="153"/>
      <c r="Q393" s="153"/>
      <c r="R393" s="156">
        <f t="shared" si="305"/>
        <v>0</v>
      </c>
      <c r="S393" s="156">
        <f t="shared" si="306"/>
        <v>0</v>
      </c>
      <c r="U393" s="157">
        <f t="shared" si="313"/>
        <v>0</v>
      </c>
      <c r="W393" s="152"/>
      <c r="X393" s="152"/>
      <c r="Y393" s="152"/>
      <c r="Z393" s="152"/>
      <c r="AA393" s="152"/>
      <c r="AB393" s="152"/>
      <c r="AC393" s="347"/>
      <c r="AD393" s="152"/>
      <c r="AE393" s="152"/>
      <c r="AF393" s="152"/>
      <c r="AG393" s="152"/>
      <c r="AH393" s="152"/>
      <c r="AI393" s="152"/>
      <c r="AJ393" s="347"/>
      <c r="AK393" s="152"/>
      <c r="AL393" s="152"/>
      <c r="AM393" s="295"/>
      <c r="AN393" s="228"/>
      <c r="AO393" s="228"/>
      <c r="AP393" s="228"/>
      <c r="AQ393" s="228"/>
      <c r="AR393" s="228"/>
      <c r="AS393" s="348"/>
      <c r="AT393" s="264">
        <f t="shared" si="309"/>
        <v>0</v>
      </c>
      <c r="AU393" s="259"/>
      <c r="AV393" s="265">
        <f t="shared" si="310"/>
        <v>0</v>
      </c>
      <c r="AX393" s="265">
        <f t="shared" si="314"/>
        <v>0</v>
      </c>
      <c r="AZ393" s="492">
        <f t="shared" si="311"/>
        <v>0</v>
      </c>
      <c r="BB393" s="492">
        <f t="shared" si="312"/>
        <v>0</v>
      </c>
      <c r="BD393" s="265">
        <f t="shared" si="315"/>
        <v>0</v>
      </c>
      <c r="BE393" s="105"/>
      <c r="BF393" s="105"/>
      <c r="BG393" s="105"/>
      <c r="BH393" s="105"/>
      <c r="BI393" s="105"/>
      <c r="BJ393" s="105"/>
    </row>
    <row r="394" spans="2:62" ht="20.100000000000001" hidden="1" customHeight="1" outlineLevel="1">
      <c r="B394" s="100"/>
      <c r="C394" s="908"/>
      <c r="D394" s="909"/>
      <c r="E394" s="909"/>
      <c r="F394" s="910"/>
      <c r="G394" s="890"/>
      <c r="H394" s="891"/>
      <c r="I394" s="152"/>
      <c r="J394" s="152"/>
      <c r="K394" s="152"/>
      <c r="L394" s="152"/>
      <c r="M394" s="152"/>
      <c r="N394" s="152"/>
      <c r="O394" s="152"/>
      <c r="P394" s="153"/>
      <c r="Q394" s="153"/>
      <c r="R394" s="156">
        <f t="shared" si="305"/>
        <v>0</v>
      </c>
      <c r="S394" s="156">
        <f t="shared" si="306"/>
        <v>0</v>
      </c>
      <c r="U394" s="157">
        <f t="shared" si="313"/>
        <v>0</v>
      </c>
      <c r="W394" s="152"/>
      <c r="X394" s="152"/>
      <c r="Y394" s="152"/>
      <c r="Z394" s="152"/>
      <c r="AA394" s="152"/>
      <c r="AB394" s="152"/>
      <c r="AC394" s="347"/>
      <c r="AD394" s="152"/>
      <c r="AE394" s="152"/>
      <c r="AF394" s="152"/>
      <c r="AG394" s="152"/>
      <c r="AH394" s="152"/>
      <c r="AI394" s="152"/>
      <c r="AJ394" s="347"/>
      <c r="AK394" s="152"/>
      <c r="AL394" s="152"/>
      <c r="AM394" s="295"/>
      <c r="AN394" s="228"/>
      <c r="AO394" s="228"/>
      <c r="AP394" s="228"/>
      <c r="AQ394" s="228"/>
      <c r="AR394" s="228"/>
      <c r="AS394" s="348"/>
      <c r="AT394" s="264">
        <f t="shared" si="309"/>
        <v>0</v>
      </c>
      <c r="AU394" s="259"/>
      <c r="AV394" s="265">
        <f t="shared" si="310"/>
        <v>0</v>
      </c>
      <c r="AX394" s="265">
        <f t="shared" si="314"/>
        <v>0</v>
      </c>
      <c r="AZ394" s="492">
        <f t="shared" si="311"/>
        <v>0</v>
      </c>
      <c r="BB394" s="492">
        <f t="shared" si="312"/>
        <v>0</v>
      </c>
      <c r="BD394" s="265">
        <f t="shared" si="315"/>
        <v>0</v>
      </c>
      <c r="BE394" s="105"/>
      <c r="BF394" s="105"/>
      <c r="BG394" s="105"/>
      <c r="BH394" s="105"/>
      <c r="BI394" s="105"/>
      <c r="BJ394" s="105"/>
    </row>
    <row r="395" spans="2:62" ht="20.100000000000001" hidden="1" customHeight="1" outlineLevel="1">
      <c r="B395" s="100"/>
      <c r="C395" s="908"/>
      <c r="D395" s="909"/>
      <c r="E395" s="909"/>
      <c r="F395" s="910"/>
      <c r="G395" s="890"/>
      <c r="H395" s="891"/>
      <c r="I395" s="152"/>
      <c r="J395" s="152"/>
      <c r="K395" s="152"/>
      <c r="L395" s="152"/>
      <c r="M395" s="152"/>
      <c r="N395" s="152"/>
      <c r="O395" s="152"/>
      <c r="P395" s="153"/>
      <c r="Q395" s="153"/>
      <c r="R395" s="156">
        <f t="shared" si="305"/>
        <v>0</v>
      </c>
      <c r="S395" s="156">
        <f t="shared" si="306"/>
        <v>0</v>
      </c>
      <c r="U395" s="157">
        <f t="shared" si="313"/>
        <v>0</v>
      </c>
      <c r="W395" s="152"/>
      <c r="X395" s="152"/>
      <c r="Y395" s="152"/>
      <c r="Z395" s="152"/>
      <c r="AA395" s="152"/>
      <c r="AB395" s="152"/>
      <c r="AC395" s="347"/>
      <c r="AD395" s="152"/>
      <c r="AE395" s="152"/>
      <c r="AF395" s="152"/>
      <c r="AG395" s="152"/>
      <c r="AH395" s="152"/>
      <c r="AI395" s="152"/>
      <c r="AJ395" s="347"/>
      <c r="AK395" s="152"/>
      <c r="AL395" s="152"/>
      <c r="AM395" s="295"/>
      <c r="AN395" s="228"/>
      <c r="AO395" s="228"/>
      <c r="AP395" s="228"/>
      <c r="AQ395" s="228"/>
      <c r="AR395" s="228"/>
      <c r="AS395" s="348"/>
      <c r="AT395" s="264">
        <f t="shared" si="309"/>
        <v>0</v>
      </c>
      <c r="AU395" s="259"/>
      <c r="AV395" s="265">
        <f t="shared" si="310"/>
        <v>0</v>
      </c>
      <c r="AX395" s="265">
        <f t="shared" si="314"/>
        <v>0</v>
      </c>
      <c r="AZ395" s="492">
        <f t="shared" si="311"/>
        <v>0</v>
      </c>
      <c r="BB395" s="492">
        <f t="shared" si="312"/>
        <v>0</v>
      </c>
      <c r="BD395" s="265">
        <f t="shared" si="315"/>
        <v>0</v>
      </c>
      <c r="BE395" s="105"/>
      <c r="BF395" s="105"/>
      <c r="BG395" s="105"/>
      <c r="BH395" s="105"/>
      <c r="BI395" s="105"/>
      <c r="BJ395" s="105"/>
    </row>
    <row r="396" spans="2:62" ht="20.100000000000001" hidden="1" customHeight="1" outlineLevel="1">
      <c r="B396" s="100"/>
      <c r="C396" s="908"/>
      <c r="D396" s="909"/>
      <c r="E396" s="909"/>
      <c r="F396" s="910"/>
      <c r="G396" s="890"/>
      <c r="H396" s="891"/>
      <c r="I396" s="152"/>
      <c r="J396" s="152"/>
      <c r="K396" s="152"/>
      <c r="L396" s="152"/>
      <c r="M396" s="152"/>
      <c r="N396" s="152"/>
      <c r="O396" s="152"/>
      <c r="P396" s="153"/>
      <c r="Q396" s="153"/>
      <c r="R396" s="156">
        <f t="shared" si="305"/>
        <v>0</v>
      </c>
      <c r="S396" s="156">
        <f t="shared" si="306"/>
        <v>0</v>
      </c>
      <c r="U396" s="157">
        <f t="shared" si="313"/>
        <v>0</v>
      </c>
      <c r="W396" s="152"/>
      <c r="X396" s="152"/>
      <c r="Y396" s="152"/>
      <c r="Z396" s="152"/>
      <c r="AA396" s="152"/>
      <c r="AB396" s="152"/>
      <c r="AC396" s="347"/>
      <c r="AD396" s="152"/>
      <c r="AE396" s="152"/>
      <c r="AF396" s="152"/>
      <c r="AG396" s="152"/>
      <c r="AH396" s="152"/>
      <c r="AI396" s="152"/>
      <c r="AJ396" s="347"/>
      <c r="AK396" s="152"/>
      <c r="AL396" s="152"/>
      <c r="AM396" s="295"/>
      <c r="AN396" s="228"/>
      <c r="AO396" s="228"/>
      <c r="AP396" s="228"/>
      <c r="AQ396" s="228"/>
      <c r="AR396" s="228"/>
      <c r="AS396" s="348"/>
      <c r="AT396" s="264">
        <f t="shared" si="309"/>
        <v>0</v>
      </c>
      <c r="AU396" s="259"/>
      <c r="AV396" s="265">
        <f t="shared" si="310"/>
        <v>0</v>
      </c>
      <c r="AX396" s="265">
        <f t="shared" si="314"/>
        <v>0</v>
      </c>
      <c r="AZ396" s="492">
        <f t="shared" si="311"/>
        <v>0</v>
      </c>
      <c r="BB396" s="492">
        <f t="shared" si="312"/>
        <v>0</v>
      </c>
      <c r="BD396" s="265">
        <f t="shared" si="315"/>
        <v>0</v>
      </c>
      <c r="BE396" s="105"/>
      <c r="BF396" s="105"/>
      <c r="BG396" s="105"/>
      <c r="BH396" s="105"/>
      <c r="BI396" s="105"/>
      <c r="BJ396" s="105"/>
    </row>
    <row r="397" spans="2:62" ht="20.100000000000001" hidden="1" customHeight="1" outlineLevel="1">
      <c r="B397" s="100"/>
      <c r="C397" s="908"/>
      <c r="D397" s="909"/>
      <c r="E397" s="909"/>
      <c r="F397" s="910"/>
      <c r="G397" s="890"/>
      <c r="H397" s="891"/>
      <c r="I397" s="152"/>
      <c r="J397" s="152"/>
      <c r="K397" s="152"/>
      <c r="L397" s="152"/>
      <c r="M397" s="152"/>
      <c r="N397" s="152"/>
      <c r="O397" s="152"/>
      <c r="P397" s="153"/>
      <c r="Q397" s="153"/>
      <c r="R397" s="156">
        <f t="shared" si="305"/>
        <v>0</v>
      </c>
      <c r="S397" s="156">
        <f t="shared" si="306"/>
        <v>0</v>
      </c>
      <c r="U397" s="157">
        <f t="shared" si="313"/>
        <v>0</v>
      </c>
      <c r="W397" s="152"/>
      <c r="X397" s="152"/>
      <c r="Y397" s="152"/>
      <c r="Z397" s="152"/>
      <c r="AA397" s="152"/>
      <c r="AB397" s="152"/>
      <c r="AC397" s="347"/>
      <c r="AD397" s="152"/>
      <c r="AE397" s="152"/>
      <c r="AF397" s="152"/>
      <c r="AG397" s="152"/>
      <c r="AH397" s="152"/>
      <c r="AI397" s="152"/>
      <c r="AJ397" s="347"/>
      <c r="AK397" s="152"/>
      <c r="AL397" s="152"/>
      <c r="AM397" s="295"/>
      <c r="AN397" s="228"/>
      <c r="AO397" s="228"/>
      <c r="AP397" s="228"/>
      <c r="AQ397" s="228"/>
      <c r="AR397" s="228"/>
      <c r="AS397" s="348"/>
      <c r="AT397" s="264">
        <f t="shared" si="309"/>
        <v>0</v>
      </c>
      <c r="AU397" s="259"/>
      <c r="AV397" s="265">
        <f t="shared" si="310"/>
        <v>0</v>
      </c>
      <c r="AX397" s="265">
        <f t="shared" si="314"/>
        <v>0</v>
      </c>
      <c r="AZ397" s="492">
        <f t="shared" si="311"/>
        <v>0</v>
      </c>
      <c r="BB397" s="492">
        <f t="shared" si="312"/>
        <v>0</v>
      </c>
      <c r="BD397" s="265">
        <f t="shared" si="315"/>
        <v>0</v>
      </c>
      <c r="BE397" s="105"/>
      <c r="BF397" s="105"/>
      <c r="BG397" s="105"/>
      <c r="BH397" s="105"/>
      <c r="BI397" s="105"/>
      <c r="BJ397" s="105"/>
    </row>
    <row r="398" spans="2:62" ht="20.100000000000001" hidden="1" customHeight="1" outlineLevel="1">
      <c r="B398" s="100"/>
      <c r="C398" s="908"/>
      <c r="D398" s="909"/>
      <c r="E398" s="909"/>
      <c r="F398" s="910"/>
      <c r="G398" s="890"/>
      <c r="H398" s="891"/>
      <c r="I398" s="152"/>
      <c r="J398" s="152"/>
      <c r="K398" s="152"/>
      <c r="L398" s="152"/>
      <c r="M398" s="152"/>
      <c r="N398" s="152"/>
      <c r="O398" s="152"/>
      <c r="P398" s="153"/>
      <c r="Q398" s="153"/>
      <c r="R398" s="156">
        <f t="shared" si="305"/>
        <v>0</v>
      </c>
      <c r="S398" s="156">
        <f t="shared" si="306"/>
        <v>0</v>
      </c>
      <c r="U398" s="157">
        <f t="shared" si="313"/>
        <v>0</v>
      </c>
      <c r="W398" s="152"/>
      <c r="X398" s="152"/>
      <c r="Y398" s="152"/>
      <c r="Z398" s="152"/>
      <c r="AA398" s="152"/>
      <c r="AB398" s="152"/>
      <c r="AC398" s="347"/>
      <c r="AD398" s="152"/>
      <c r="AE398" s="152"/>
      <c r="AF398" s="152"/>
      <c r="AG398" s="152"/>
      <c r="AH398" s="152"/>
      <c r="AI398" s="152"/>
      <c r="AJ398" s="347"/>
      <c r="AK398" s="152"/>
      <c r="AL398" s="152"/>
      <c r="AM398" s="295"/>
      <c r="AN398" s="228"/>
      <c r="AO398" s="228"/>
      <c r="AP398" s="228"/>
      <c r="AQ398" s="228"/>
      <c r="AR398" s="228"/>
      <c r="AS398" s="348"/>
      <c r="AT398" s="264">
        <f t="shared" si="309"/>
        <v>0</v>
      </c>
      <c r="AU398" s="259"/>
      <c r="AV398" s="265">
        <f t="shared" si="310"/>
        <v>0</v>
      </c>
      <c r="AX398" s="265">
        <f t="shared" si="314"/>
        <v>0</v>
      </c>
      <c r="AZ398" s="492">
        <f t="shared" si="311"/>
        <v>0</v>
      </c>
      <c r="BB398" s="492">
        <f t="shared" si="312"/>
        <v>0</v>
      </c>
      <c r="BD398" s="265">
        <f t="shared" si="315"/>
        <v>0</v>
      </c>
      <c r="BE398" s="105"/>
      <c r="BF398" s="105"/>
      <c r="BG398" s="105"/>
      <c r="BH398" s="105"/>
      <c r="BI398" s="105"/>
      <c r="BJ398" s="105"/>
    </row>
    <row r="399" spans="2:62" ht="20.100000000000001" hidden="1" customHeight="1" outlineLevel="1">
      <c r="B399" s="100"/>
      <c r="C399" s="908"/>
      <c r="D399" s="909"/>
      <c r="E399" s="909"/>
      <c r="F399" s="910"/>
      <c r="G399" s="890"/>
      <c r="H399" s="891"/>
      <c r="I399" s="152"/>
      <c r="J399" s="152"/>
      <c r="K399" s="152"/>
      <c r="L399" s="152"/>
      <c r="M399" s="152"/>
      <c r="N399" s="152"/>
      <c r="O399" s="152"/>
      <c r="P399" s="153"/>
      <c r="Q399" s="153"/>
      <c r="R399" s="156">
        <f t="shared" si="305"/>
        <v>0</v>
      </c>
      <c r="S399" s="156">
        <f t="shared" si="306"/>
        <v>0</v>
      </c>
      <c r="U399" s="157">
        <f t="shared" si="313"/>
        <v>0</v>
      </c>
      <c r="W399" s="152"/>
      <c r="X399" s="152"/>
      <c r="Y399" s="152"/>
      <c r="Z399" s="152"/>
      <c r="AA399" s="152"/>
      <c r="AB399" s="152"/>
      <c r="AC399" s="347"/>
      <c r="AD399" s="152"/>
      <c r="AE399" s="152"/>
      <c r="AF399" s="152"/>
      <c r="AG399" s="152"/>
      <c r="AH399" s="152"/>
      <c r="AI399" s="152"/>
      <c r="AJ399" s="347"/>
      <c r="AK399" s="152"/>
      <c r="AL399" s="152"/>
      <c r="AM399" s="295"/>
      <c r="AN399" s="228"/>
      <c r="AO399" s="228"/>
      <c r="AP399" s="228"/>
      <c r="AQ399" s="228"/>
      <c r="AR399" s="228"/>
      <c r="AS399" s="348"/>
      <c r="AT399" s="264">
        <f t="shared" si="309"/>
        <v>0</v>
      </c>
      <c r="AU399" s="259"/>
      <c r="AV399" s="265">
        <f t="shared" si="310"/>
        <v>0</v>
      </c>
      <c r="AX399" s="265">
        <f t="shared" si="314"/>
        <v>0</v>
      </c>
      <c r="AZ399" s="492">
        <f t="shared" si="311"/>
        <v>0</v>
      </c>
      <c r="BB399" s="492">
        <f t="shared" si="312"/>
        <v>0</v>
      </c>
      <c r="BD399" s="265">
        <f t="shared" si="315"/>
        <v>0</v>
      </c>
      <c r="BE399" s="105"/>
      <c r="BF399" s="105"/>
      <c r="BG399" s="105"/>
      <c r="BH399" s="105"/>
      <c r="BI399" s="105"/>
      <c r="BJ399" s="105"/>
    </row>
    <row r="400" spans="2:62" ht="20.100000000000001" hidden="1" customHeight="1" outlineLevel="1">
      <c r="B400" s="100"/>
      <c r="C400" s="908"/>
      <c r="D400" s="909"/>
      <c r="E400" s="909"/>
      <c r="F400" s="910"/>
      <c r="G400" s="890"/>
      <c r="H400" s="891"/>
      <c r="I400" s="152"/>
      <c r="J400" s="152"/>
      <c r="K400" s="152"/>
      <c r="L400" s="152"/>
      <c r="M400" s="152"/>
      <c r="N400" s="152"/>
      <c r="O400" s="152"/>
      <c r="P400" s="153"/>
      <c r="Q400" s="153"/>
      <c r="R400" s="156">
        <f t="shared" si="305"/>
        <v>0</v>
      </c>
      <c r="S400" s="156">
        <f t="shared" si="306"/>
        <v>0</v>
      </c>
      <c r="U400" s="157">
        <f t="shared" si="313"/>
        <v>0</v>
      </c>
      <c r="W400" s="152"/>
      <c r="X400" s="152"/>
      <c r="Y400" s="152"/>
      <c r="Z400" s="152"/>
      <c r="AA400" s="152"/>
      <c r="AB400" s="152"/>
      <c r="AC400" s="347"/>
      <c r="AD400" s="152"/>
      <c r="AE400" s="152"/>
      <c r="AF400" s="152"/>
      <c r="AG400" s="152"/>
      <c r="AH400" s="152"/>
      <c r="AI400" s="152"/>
      <c r="AJ400" s="347"/>
      <c r="AK400" s="152"/>
      <c r="AL400" s="152"/>
      <c r="AM400" s="295"/>
      <c r="AN400" s="228"/>
      <c r="AO400" s="228"/>
      <c r="AP400" s="228"/>
      <c r="AQ400" s="228"/>
      <c r="AR400" s="228"/>
      <c r="AS400" s="348"/>
      <c r="AT400" s="264">
        <f t="shared" si="309"/>
        <v>0</v>
      </c>
      <c r="AU400" s="259"/>
      <c r="AV400" s="265">
        <f t="shared" si="310"/>
        <v>0</v>
      </c>
      <c r="AX400" s="265">
        <f t="shared" si="314"/>
        <v>0</v>
      </c>
      <c r="AZ400" s="492">
        <f t="shared" si="311"/>
        <v>0</v>
      </c>
      <c r="BB400" s="492">
        <f t="shared" si="312"/>
        <v>0</v>
      </c>
      <c r="BD400" s="265">
        <f t="shared" si="315"/>
        <v>0</v>
      </c>
      <c r="BE400" s="105"/>
      <c r="BF400" s="105"/>
      <c r="BG400" s="105"/>
      <c r="BH400" s="105"/>
      <c r="BI400" s="105"/>
      <c r="BJ400" s="105"/>
    </row>
    <row r="401" spans="2:62" ht="20.100000000000001" hidden="1" customHeight="1" outlineLevel="1">
      <c r="B401" s="100"/>
      <c r="C401" s="908"/>
      <c r="D401" s="909"/>
      <c r="E401" s="909"/>
      <c r="F401" s="910"/>
      <c r="G401" s="890"/>
      <c r="H401" s="891"/>
      <c r="I401" s="152"/>
      <c r="J401" s="152"/>
      <c r="K401" s="152"/>
      <c r="L401" s="152"/>
      <c r="M401" s="152"/>
      <c r="N401" s="152"/>
      <c r="O401" s="152"/>
      <c r="P401" s="153"/>
      <c r="Q401" s="153"/>
      <c r="R401" s="156">
        <f t="shared" si="305"/>
        <v>0</v>
      </c>
      <c r="S401" s="156">
        <f t="shared" si="306"/>
        <v>0</v>
      </c>
      <c r="U401" s="157">
        <f t="shared" si="313"/>
        <v>0</v>
      </c>
      <c r="W401" s="152"/>
      <c r="X401" s="152"/>
      <c r="Y401" s="152"/>
      <c r="Z401" s="152"/>
      <c r="AA401" s="152"/>
      <c r="AB401" s="152"/>
      <c r="AC401" s="347"/>
      <c r="AD401" s="152"/>
      <c r="AE401" s="152"/>
      <c r="AF401" s="152"/>
      <c r="AG401" s="152"/>
      <c r="AH401" s="152"/>
      <c r="AI401" s="152"/>
      <c r="AJ401" s="347"/>
      <c r="AK401" s="152"/>
      <c r="AL401" s="152"/>
      <c r="AM401" s="295"/>
      <c r="AN401" s="228"/>
      <c r="AO401" s="228"/>
      <c r="AP401" s="228"/>
      <c r="AQ401" s="228"/>
      <c r="AR401" s="228"/>
      <c r="AS401" s="348"/>
      <c r="AT401" s="264">
        <f t="shared" si="309"/>
        <v>0</v>
      </c>
      <c r="AU401" s="259"/>
      <c r="AV401" s="265">
        <f t="shared" si="310"/>
        <v>0</v>
      </c>
      <c r="AX401" s="265">
        <f t="shared" si="314"/>
        <v>0</v>
      </c>
      <c r="AZ401" s="492">
        <f t="shared" si="311"/>
        <v>0</v>
      </c>
      <c r="BB401" s="492">
        <f t="shared" si="312"/>
        <v>0</v>
      </c>
      <c r="BD401" s="265">
        <f t="shared" si="315"/>
        <v>0</v>
      </c>
      <c r="BE401" s="105"/>
      <c r="BF401" s="105"/>
      <c r="BG401" s="105"/>
      <c r="BH401" s="105"/>
      <c r="BI401" s="105"/>
      <c r="BJ401" s="105"/>
    </row>
    <row r="402" spans="2:62" ht="9.9499999999999993" hidden="1" customHeight="1" outlineLevel="1">
      <c r="B402" s="101"/>
      <c r="C402" s="208"/>
      <c r="D402" s="208"/>
      <c r="E402" s="208"/>
      <c r="F402" s="208"/>
      <c r="G402" s="237"/>
      <c r="H402" s="207"/>
      <c r="I402" s="257"/>
      <c r="J402" s="257"/>
      <c r="K402" s="257"/>
      <c r="L402" s="257"/>
      <c r="M402" s="257"/>
      <c r="N402" s="257"/>
      <c r="O402" s="257"/>
      <c r="P402" s="256"/>
      <c r="Q402" s="102"/>
      <c r="R402" s="102"/>
      <c r="S402" s="102"/>
      <c r="U402" s="98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Z402" s="493"/>
      <c r="BE402" s="105"/>
      <c r="BF402" s="105"/>
      <c r="BG402" s="105"/>
      <c r="BH402" s="105"/>
      <c r="BI402" s="105"/>
      <c r="BJ402" s="105"/>
    </row>
    <row r="403" spans="2:62" ht="20.100000000000001" customHeight="1" collapsed="1">
      <c r="B403" s="8">
        <f>B386+1</f>
        <v>24</v>
      </c>
      <c r="C403" s="916"/>
      <c r="D403" s="917"/>
      <c r="E403" s="917"/>
      <c r="F403" s="918"/>
      <c r="G403" s="429"/>
      <c r="H403" s="206">
        <v>1</v>
      </c>
      <c r="I403" s="642">
        <f t="shared" ref="I403" si="316">$H403*SUM(I404:I418)</f>
        <v>0</v>
      </c>
      <c r="J403" s="643">
        <f t="shared" ref="J403:O403" si="317">$H403*SUM(J404:J418)</f>
        <v>0</v>
      </c>
      <c r="K403" s="644">
        <f t="shared" si="317"/>
        <v>0</v>
      </c>
      <c r="L403" s="645">
        <f t="shared" si="317"/>
        <v>0</v>
      </c>
      <c r="M403" s="645">
        <f t="shared" si="317"/>
        <v>0</v>
      </c>
      <c r="N403" s="644">
        <f t="shared" si="317"/>
        <v>0</v>
      </c>
      <c r="O403" s="642">
        <f t="shared" si="317"/>
        <v>0</v>
      </c>
      <c r="P403" s="209">
        <f t="shared" ref="P403:Q403" si="318">$H403*SUM(P404:P418)</f>
        <v>0</v>
      </c>
      <c r="Q403" s="210">
        <f t="shared" si="318"/>
        <v>0</v>
      </c>
      <c r="R403" s="136">
        <f t="shared" ref="R403:R418" si="319">P403*(1+Gewinn)*(1+SicherheitAngebot)</f>
        <v>0</v>
      </c>
      <c r="S403" s="137">
        <f t="shared" ref="S403:S418" si="320">Q403*(1+MGKZ)*(1+Gewinn)*(1+SicherheitAngebot)</f>
        <v>0</v>
      </c>
      <c r="U403" s="10">
        <f>I403*$I$7+J403*$J$7+K403*$K$7+L403*$L$7+M403*$M$7+N403*$N$7+O403*$O$7+R403+S403</f>
        <v>0</v>
      </c>
      <c r="W403" s="646">
        <f t="shared" ref="W403:AB403" si="321">$H403*SUM(W404:W418)</f>
        <v>0</v>
      </c>
      <c r="X403" s="647">
        <f t="shared" si="321"/>
        <v>0</v>
      </c>
      <c r="Y403" s="648">
        <f t="shared" si="321"/>
        <v>0</v>
      </c>
      <c r="Z403" s="649">
        <f t="shared" si="321"/>
        <v>0</v>
      </c>
      <c r="AA403" s="648">
        <f t="shared" si="321"/>
        <v>0</v>
      </c>
      <c r="AB403" s="646">
        <f t="shared" si="321"/>
        <v>0</v>
      </c>
      <c r="AC403" s="258"/>
      <c r="AD403" s="646">
        <f t="shared" ref="AD403:AM403" si="322">$H403*SUM(AD404:AD418)</f>
        <v>0</v>
      </c>
      <c r="AE403" s="647">
        <f t="shared" si="322"/>
        <v>0</v>
      </c>
      <c r="AF403" s="648">
        <f t="shared" si="322"/>
        <v>0</v>
      </c>
      <c r="AG403" s="649">
        <f t="shared" si="322"/>
        <v>0</v>
      </c>
      <c r="AH403" s="648">
        <f t="shared" si="322"/>
        <v>0</v>
      </c>
      <c r="AI403" s="646">
        <f t="shared" si="322"/>
        <v>0</v>
      </c>
      <c r="AJ403" s="258"/>
      <c r="AK403" s="653">
        <f t="shared" si="322"/>
        <v>0</v>
      </c>
      <c r="AL403" s="653">
        <f t="shared" si="322"/>
        <v>0</v>
      </c>
      <c r="AM403" s="653">
        <f t="shared" si="322"/>
        <v>0</v>
      </c>
      <c r="AN403" s="227">
        <f>$H403*SUM(AN404:AN418)*(1+Gewinn)*(1+SicherheitAngebot)</f>
        <v>0</v>
      </c>
      <c r="AO403" s="227">
        <f>$H403*SUM(AO404:AO418)*(1+Gewinn)*(1+SicherheitAngebot)</f>
        <v>0</v>
      </c>
      <c r="AP403" s="227">
        <f>$H403*SUM(AP404:AP418)*(1+Gewinn)*(1+SicherheitAngebot)</f>
        <v>0</v>
      </c>
      <c r="AQ403" s="227">
        <f>$H403*SUM(AQ404:AQ418)*(1+Gewinn)*(1+SicherheitAngebot)</f>
        <v>0</v>
      </c>
      <c r="AR403" s="227">
        <f>$H403*SUM(AR404:AR418)*(1+Gewinn)*(1+SicherheitAngebot)</f>
        <v>0</v>
      </c>
      <c r="AS403" s="262"/>
      <c r="AT403" s="263">
        <f t="shared" si="309"/>
        <v>0</v>
      </c>
      <c r="AU403" s="259"/>
      <c r="AV403" s="491">
        <f>AK403*$AK$7+AL403*$AL$7+AM403*$AM$7+SUM(AN403:AR403)+AT403/Zuschläge_IBN+AT403</f>
        <v>0</v>
      </c>
      <c r="AX403" s="685">
        <f>U403+AV403</f>
        <v>0</v>
      </c>
      <c r="AZ403" s="490">
        <f>IF(H403&gt;0,U403/(1+SicherheitAngebot)*(1+Sicherheit),0)</f>
        <v>0</v>
      </c>
      <c r="BB403" s="490">
        <f>IF(H403&gt;0,AV403/(1+SicherheitAngebot)*(1+Sicherheit),0)</f>
        <v>0</v>
      </c>
      <c r="BD403" s="490">
        <f>AZ403+BB403</f>
        <v>0</v>
      </c>
      <c r="BE403" s="105"/>
      <c r="BF403" s="105"/>
      <c r="BG403" s="105"/>
      <c r="BH403" s="105"/>
      <c r="BI403" s="105"/>
      <c r="BJ403" s="105"/>
    </row>
    <row r="404" spans="2:62" ht="20.100000000000001" hidden="1" customHeight="1" outlineLevel="1">
      <c r="B404" s="99"/>
      <c r="C404" s="908"/>
      <c r="D404" s="909"/>
      <c r="E404" s="909"/>
      <c r="F404" s="910"/>
      <c r="G404" s="890"/>
      <c r="H404" s="901"/>
      <c r="I404" s="152"/>
      <c r="J404" s="152"/>
      <c r="K404" s="152"/>
      <c r="L404" s="152"/>
      <c r="M404" s="152"/>
      <c r="N404" s="152"/>
      <c r="O404" s="152"/>
      <c r="P404" s="153"/>
      <c r="Q404" s="153"/>
      <c r="R404" s="156">
        <f t="shared" si="319"/>
        <v>0</v>
      </c>
      <c r="S404" s="156">
        <f t="shared" si="320"/>
        <v>0</v>
      </c>
      <c r="U404" s="157">
        <f>I404*$I$7+J404*$J$7+K404*$K$7+L404*$L$7+M404*$M$7+N404*$N$7+O404*$O$7+R404+S404</f>
        <v>0</v>
      </c>
      <c r="W404" s="152"/>
      <c r="X404" s="152"/>
      <c r="Y404" s="152"/>
      <c r="Z404" s="152"/>
      <c r="AA404" s="152"/>
      <c r="AB404" s="152"/>
      <c r="AC404" s="347"/>
      <c r="AD404" s="152"/>
      <c r="AE404" s="152"/>
      <c r="AF404" s="152"/>
      <c r="AG404" s="152"/>
      <c r="AH404" s="152"/>
      <c r="AI404" s="152"/>
      <c r="AJ404" s="347"/>
      <c r="AK404" s="152"/>
      <c r="AL404" s="152"/>
      <c r="AM404" s="295"/>
      <c r="AN404" s="228"/>
      <c r="AO404" s="228"/>
      <c r="AP404" s="228"/>
      <c r="AQ404" s="228"/>
      <c r="AR404" s="228"/>
      <c r="AS404" s="348"/>
      <c r="AT404" s="264">
        <f t="shared" si="309"/>
        <v>0</v>
      </c>
      <c r="AU404" s="259"/>
      <c r="AV404" s="265">
        <f t="shared" ref="AV404:AV418" si="323">AK404*$AK$7+AL404*$AL$7+AM404*$AM$7+SUM(AN404:AR404)*(1+Gewinn)*(1+SicherheitAngebot)+AT404/Zuschläge_IBN+AT404</f>
        <v>0</v>
      </c>
      <c r="AX404" s="265">
        <f>U404+AV404</f>
        <v>0</v>
      </c>
      <c r="AZ404" s="492">
        <f t="shared" ref="AZ404:AZ418" si="324">U404/(1+SicherheitAngebot)*(1+Sicherheit)</f>
        <v>0</v>
      </c>
      <c r="BB404" s="492">
        <f t="shared" ref="BB404:BB418" si="325">AV404/(1+SicherheitAngebot)*(1+Sicherheit)</f>
        <v>0</v>
      </c>
      <c r="BD404" s="265">
        <f>AZ404+BB404</f>
        <v>0</v>
      </c>
      <c r="BE404" s="105"/>
      <c r="BF404" s="105"/>
      <c r="BG404" s="105"/>
      <c r="BH404" s="105"/>
      <c r="BI404" s="105"/>
      <c r="BJ404" s="105"/>
    </row>
    <row r="405" spans="2:62" ht="20.100000000000001" hidden="1" customHeight="1" outlineLevel="1">
      <c r="B405" s="100"/>
      <c r="C405" s="908"/>
      <c r="D405" s="909"/>
      <c r="E405" s="909"/>
      <c r="F405" s="910"/>
      <c r="G405" s="890"/>
      <c r="H405" s="891"/>
      <c r="I405" s="152"/>
      <c r="J405" s="152"/>
      <c r="K405" s="152"/>
      <c r="L405" s="152"/>
      <c r="M405" s="152"/>
      <c r="N405" s="152"/>
      <c r="O405" s="152"/>
      <c r="P405" s="153"/>
      <c r="Q405" s="153"/>
      <c r="R405" s="156">
        <f t="shared" si="319"/>
        <v>0</v>
      </c>
      <c r="S405" s="156">
        <f t="shared" si="320"/>
        <v>0</v>
      </c>
      <c r="U405" s="157">
        <f t="shared" ref="U405:U418" si="326">I405*$I$7+J405*$J$7+K405*$K$7+L405*$L$7+M405*$M$7+N405*$N$7+O405*$O$7+R405+S405</f>
        <v>0</v>
      </c>
      <c r="W405" s="152"/>
      <c r="X405" s="152"/>
      <c r="Y405" s="152"/>
      <c r="Z405" s="152"/>
      <c r="AA405" s="152"/>
      <c r="AB405" s="152"/>
      <c r="AC405" s="347"/>
      <c r="AD405" s="152"/>
      <c r="AE405" s="152"/>
      <c r="AF405" s="152"/>
      <c r="AG405" s="152"/>
      <c r="AH405" s="152"/>
      <c r="AI405" s="152"/>
      <c r="AJ405" s="347"/>
      <c r="AK405" s="152"/>
      <c r="AL405" s="152"/>
      <c r="AM405" s="295"/>
      <c r="AN405" s="228"/>
      <c r="AO405" s="228"/>
      <c r="AP405" s="228"/>
      <c r="AQ405" s="228"/>
      <c r="AR405" s="228"/>
      <c r="AS405" s="348"/>
      <c r="AT405" s="264">
        <f t="shared" si="309"/>
        <v>0</v>
      </c>
      <c r="AU405" s="259"/>
      <c r="AV405" s="265">
        <f t="shared" si="323"/>
        <v>0</v>
      </c>
      <c r="AX405" s="265">
        <f t="shared" ref="AX405:AX418" si="327">U405+AV405</f>
        <v>0</v>
      </c>
      <c r="AZ405" s="492">
        <f t="shared" si="324"/>
        <v>0</v>
      </c>
      <c r="BB405" s="492">
        <f t="shared" si="325"/>
        <v>0</v>
      </c>
      <c r="BD405" s="265">
        <f t="shared" ref="BD405:BD418" si="328">AZ405+BB405</f>
        <v>0</v>
      </c>
      <c r="BE405" s="105"/>
      <c r="BF405" s="105"/>
      <c r="BG405" s="105"/>
      <c r="BH405" s="105"/>
      <c r="BI405" s="105"/>
      <c r="BJ405" s="105"/>
    </row>
    <row r="406" spans="2:62" ht="20.100000000000001" hidden="1" customHeight="1" outlineLevel="1">
      <c r="B406" s="100"/>
      <c r="C406" s="908"/>
      <c r="D406" s="909"/>
      <c r="E406" s="909"/>
      <c r="F406" s="910"/>
      <c r="G406" s="890"/>
      <c r="H406" s="891"/>
      <c r="I406" s="152"/>
      <c r="J406" s="152"/>
      <c r="K406" s="152"/>
      <c r="L406" s="152"/>
      <c r="M406" s="152"/>
      <c r="N406" s="152"/>
      <c r="O406" s="152"/>
      <c r="P406" s="153"/>
      <c r="Q406" s="153"/>
      <c r="R406" s="156">
        <f t="shared" si="319"/>
        <v>0</v>
      </c>
      <c r="S406" s="156">
        <f t="shared" si="320"/>
        <v>0</v>
      </c>
      <c r="U406" s="157">
        <f t="shared" si="326"/>
        <v>0</v>
      </c>
      <c r="W406" s="152"/>
      <c r="X406" s="152"/>
      <c r="Y406" s="152"/>
      <c r="Z406" s="152"/>
      <c r="AA406" s="152"/>
      <c r="AB406" s="152"/>
      <c r="AC406" s="347"/>
      <c r="AD406" s="152"/>
      <c r="AE406" s="152"/>
      <c r="AF406" s="152"/>
      <c r="AG406" s="152"/>
      <c r="AH406" s="152"/>
      <c r="AI406" s="152"/>
      <c r="AJ406" s="347"/>
      <c r="AK406" s="152"/>
      <c r="AL406" s="152"/>
      <c r="AM406" s="295"/>
      <c r="AN406" s="228"/>
      <c r="AO406" s="228"/>
      <c r="AP406" s="228"/>
      <c r="AQ406" s="228"/>
      <c r="AR406" s="228"/>
      <c r="AS406" s="348"/>
      <c r="AT406" s="264">
        <f t="shared" si="309"/>
        <v>0</v>
      </c>
      <c r="AU406" s="259"/>
      <c r="AV406" s="265">
        <f t="shared" si="323"/>
        <v>0</v>
      </c>
      <c r="AX406" s="265">
        <f t="shared" si="327"/>
        <v>0</v>
      </c>
      <c r="AZ406" s="492">
        <f t="shared" si="324"/>
        <v>0</v>
      </c>
      <c r="BB406" s="492">
        <f t="shared" si="325"/>
        <v>0</v>
      </c>
      <c r="BD406" s="265">
        <f t="shared" si="328"/>
        <v>0</v>
      </c>
      <c r="BE406" s="105"/>
      <c r="BF406" s="105"/>
      <c r="BG406" s="105"/>
      <c r="BH406" s="105"/>
      <c r="BI406" s="105"/>
      <c r="BJ406" s="105"/>
    </row>
    <row r="407" spans="2:62" ht="20.100000000000001" hidden="1" customHeight="1" outlineLevel="1">
      <c r="B407" s="100"/>
      <c r="C407" s="908"/>
      <c r="D407" s="909"/>
      <c r="E407" s="909"/>
      <c r="F407" s="910"/>
      <c r="G407" s="890"/>
      <c r="H407" s="891"/>
      <c r="I407" s="152"/>
      <c r="J407" s="152"/>
      <c r="K407" s="152"/>
      <c r="L407" s="152"/>
      <c r="M407" s="152"/>
      <c r="N407" s="152"/>
      <c r="O407" s="152"/>
      <c r="P407" s="153"/>
      <c r="Q407" s="153"/>
      <c r="R407" s="156">
        <f t="shared" si="319"/>
        <v>0</v>
      </c>
      <c r="S407" s="156">
        <f t="shared" si="320"/>
        <v>0</v>
      </c>
      <c r="U407" s="157">
        <f t="shared" si="326"/>
        <v>0</v>
      </c>
      <c r="W407" s="152"/>
      <c r="X407" s="152"/>
      <c r="Y407" s="152"/>
      <c r="Z407" s="152"/>
      <c r="AA407" s="152"/>
      <c r="AB407" s="152"/>
      <c r="AC407" s="347"/>
      <c r="AD407" s="152"/>
      <c r="AE407" s="152"/>
      <c r="AF407" s="152"/>
      <c r="AG407" s="152"/>
      <c r="AH407" s="152"/>
      <c r="AI407" s="152"/>
      <c r="AJ407" s="347"/>
      <c r="AK407" s="152"/>
      <c r="AL407" s="152"/>
      <c r="AM407" s="295"/>
      <c r="AN407" s="228"/>
      <c r="AO407" s="228"/>
      <c r="AP407" s="228"/>
      <c r="AQ407" s="228"/>
      <c r="AR407" s="228"/>
      <c r="AS407" s="348"/>
      <c r="AT407" s="264">
        <f t="shared" si="309"/>
        <v>0</v>
      </c>
      <c r="AU407" s="259"/>
      <c r="AV407" s="265">
        <f t="shared" si="323"/>
        <v>0</v>
      </c>
      <c r="AX407" s="265">
        <f t="shared" si="327"/>
        <v>0</v>
      </c>
      <c r="AZ407" s="492">
        <f t="shared" si="324"/>
        <v>0</v>
      </c>
      <c r="BB407" s="492">
        <f t="shared" si="325"/>
        <v>0</v>
      </c>
      <c r="BD407" s="265">
        <f t="shared" si="328"/>
        <v>0</v>
      </c>
      <c r="BE407" s="105"/>
      <c r="BF407" s="105"/>
      <c r="BG407" s="105"/>
      <c r="BH407" s="105"/>
      <c r="BI407" s="105"/>
      <c r="BJ407" s="105"/>
    </row>
    <row r="408" spans="2:62" ht="20.100000000000001" hidden="1" customHeight="1" outlineLevel="1">
      <c r="B408" s="100"/>
      <c r="C408" s="908"/>
      <c r="D408" s="909"/>
      <c r="E408" s="909"/>
      <c r="F408" s="910"/>
      <c r="G408" s="890"/>
      <c r="H408" s="891"/>
      <c r="I408" s="152"/>
      <c r="J408" s="152"/>
      <c r="K408" s="152"/>
      <c r="L408" s="152"/>
      <c r="M408" s="152"/>
      <c r="N408" s="152"/>
      <c r="O408" s="152"/>
      <c r="P408" s="153"/>
      <c r="Q408" s="153"/>
      <c r="R408" s="156">
        <f t="shared" si="319"/>
        <v>0</v>
      </c>
      <c r="S408" s="156">
        <f t="shared" si="320"/>
        <v>0</v>
      </c>
      <c r="U408" s="157">
        <f t="shared" si="326"/>
        <v>0</v>
      </c>
      <c r="W408" s="152"/>
      <c r="X408" s="152"/>
      <c r="Y408" s="152"/>
      <c r="Z408" s="152"/>
      <c r="AA408" s="152"/>
      <c r="AB408" s="152"/>
      <c r="AC408" s="347"/>
      <c r="AD408" s="152"/>
      <c r="AE408" s="152"/>
      <c r="AF408" s="152"/>
      <c r="AG408" s="152"/>
      <c r="AH408" s="152"/>
      <c r="AI408" s="152"/>
      <c r="AJ408" s="347"/>
      <c r="AK408" s="152"/>
      <c r="AL408" s="152"/>
      <c r="AM408" s="295"/>
      <c r="AN408" s="228"/>
      <c r="AO408" s="228"/>
      <c r="AP408" s="228"/>
      <c r="AQ408" s="228"/>
      <c r="AR408" s="228"/>
      <c r="AS408" s="348"/>
      <c r="AT408" s="264">
        <f t="shared" si="309"/>
        <v>0</v>
      </c>
      <c r="AU408" s="259"/>
      <c r="AV408" s="265">
        <f t="shared" si="323"/>
        <v>0</v>
      </c>
      <c r="AX408" s="265">
        <f t="shared" si="327"/>
        <v>0</v>
      </c>
      <c r="AZ408" s="492">
        <f t="shared" si="324"/>
        <v>0</v>
      </c>
      <c r="BB408" s="492">
        <f t="shared" si="325"/>
        <v>0</v>
      </c>
      <c r="BD408" s="265">
        <f t="shared" si="328"/>
        <v>0</v>
      </c>
      <c r="BE408" s="105"/>
      <c r="BF408" s="105"/>
      <c r="BG408" s="105"/>
      <c r="BH408" s="105"/>
      <c r="BI408" s="105"/>
      <c r="BJ408" s="105"/>
    </row>
    <row r="409" spans="2:62" ht="20.100000000000001" hidden="1" customHeight="1" outlineLevel="1">
      <c r="B409" s="100"/>
      <c r="C409" s="908"/>
      <c r="D409" s="909"/>
      <c r="E409" s="909"/>
      <c r="F409" s="910"/>
      <c r="G409" s="890"/>
      <c r="H409" s="891"/>
      <c r="I409" s="152"/>
      <c r="J409" s="152"/>
      <c r="K409" s="152"/>
      <c r="L409" s="152"/>
      <c r="M409" s="152"/>
      <c r="N409" s="152"/>
      <c r="O409" s="152"/>
      <c r="P409" s="153"/>
      <c r="Q409" s="153"/>
      <c r="R409" s="156">
        <f t="shared" si="319"/>
        <v>0</v>
      </c>
      <c r="S409" s="156">
        <f t="shared" si="320"/>
        <v>0</v>
      </c>
      <c r="U409" s="157">
        <f t="shared" si="326"/>
        <v>0</v>
      </c>
      <c r="W409" s="152"/>
      <c r="X409" s="152"/>
      <c r="Y409" s="152"/>
      <c r="Z409" s="152"/>
      <c r="AA409" s="152"/>
      <c r="AB409" s="152"/>
      <c r="AC409" s="347"/>
      <c r="AD409" s="152"/>
      <c r="AE409" s="152"/>
      <c r="AF409" s="152"/>
      <c r="AG409" s="152"/>
      <c r="AH409" s="152"/>
      <c r="AI409" s="152"/>
      <c r="AJ409" s="347"/>
      <c r="AK409" s="152"/>
      <c r="AL409" s="152"/>
      <c r="AM409" s="295"/>
      <c r="AN409" s="228"/>
      <c r="AO409" s="228"/>
      <c r="AP409" s="228"/>
      <c r="AQ409" s="228"/>
      <c r="AR409" s="228"/>
      <c r="AS409" s="348"/>
      <c r="AT409" s="264">
        <f t="shared" si="309"/>
        <v>0</v>
      </c>
      <c r="AU409" s="259"/>
      <c r="AV409" s="265">
        <f t="shared" si="323"/>
        <v>0</v>
      </c>
      <c r="AX409" s="265">
        <f t="shared" si="327"/>
        <v>0</v>
      </c>
      <c r="AZ409" s="492">
        <f t="shared" si="324"/>
        <v>0</v>
      </c>
      <c r="BB409" s="492">
        <f t="shared" si="325"/>
        <v>0</v>
      </c>
      <c r="BD409" s="265">
        <f t="shared" si="328"/>
        <v>0</v>
      </c>
      <c r="BE409" s="105"/>
      <c r="BF409" s="105"/>
      <c r="BG409" s="105"/>
      <c r="BH409" s="105"/>
      <c r="BI409" s="105"/>
      <c r="BJ409" s="105"/>
    </row>
    <row r="410" spans="2:62" ht="20.100000000000001" hidden="1" customHeight="1" outlineLevel="1">
      <c r="B410" s="100"/>
      <c r="C410" s="908"/>
      <c r="D410" s="909"/>
      <c r="E410" s="909"/>
      <c r="F410" s="910"/>
      <c r="G410" s="890"/>
      <c r="H410" s="891"/>
      <c r="I410" s="152"/>
      <c r="J410" s="152"/>
      <c r="K410" s="152"/>
      <c r="L410" s="152"/>
      <c r="M410" s="152"/>
      <c r="N410" s="152"/>
      <c r="O410" s="152"/>
      <c r="P410" s="153"/>
      <c r="Q410" s="153"/>
      <c r="R410" s="156">
        <f t="shared" si="319"/>
        <v>0</v>
      </c>
      <c r="S410" s="156">
        <f t="shared" si="320"/>
        <v>0</v>
      </c>
      <c r="U410" s="157">
        <f t="shared" si="326"/>
        <v>0</v>
      </c>
      <c r="W410" s="152"/>
      <c r="X410" s="152"/>
      <c r="Y410" s="152"/>
      <c r="Z410" s="152"/>
      <c r="AA410" s="152"/>
      <c r="AB410" s="152"/>
      <c r="AC410" s="347"/>
      <c r="AD410" s="152"/>
      <c r="AE410" s="152"/>
      <c r="AF410" s="152"/>
      <c r="AG410" s="152"/>
      <c r="AH410" s="152"/>
      <c r="AI410" s="152"/>
      <c r="AJ410" s="347"/>
      <c r="AK410" s="152"/>
      <c r="AL410" s="152"/>
      <c r="AM410" s="295"/>
      <c r="AN410" s="228"/>
      <c r="AO410" s="228"/>
      <c r="AP410" s="228"/>
      <c r="AQ410" s="228"/>
      <c r="AR410" s="228"/>
      <c r="AS410" s="348"/>
      <c r="AT410" s="264">
        <f t="shared" si="309"/>
        <v>0</v>
      </c>
      <c r="AU410" s="259"/>
      <c r="AV410" s="265">
        <f t="shared" si="323"/>
        <v>0</v>
      </c>
      <c r="AX410" s="265">
        <f t="shared" si="327"/>
        <v>0</v>
      </c>
      <c r="AZ410" s="492">
        <f t="shared" si="324"/>
        <v>0</v>
      </c>
      <c r="BB410" s="492">
        <f t="shared" si="325"/>
        <v>0</v>
      </c>
      <c r="BD410" s="265">
        <f t="shared" si="328"/>
        <v>0</v>
      </c>
      <c r="BE410" s="105"/>
      <c r="BF410" s="105"/>
      <c r="BG410" s="105"/>
      <c r="BH410" s="105"/>
      <c r="BI410" s="105"/>
      <c r="BJ410" s="105"/>
    </row>
    <row r="411" spans="2:62" ht="20.100000000000001" hidden="1" customHeight="1" outlineLevel="1">
      <c r="B411" s="100"/>
      <c r="C411" s="908"/>
      <c r="D411" s="909"/>
      <c r="E411" s="909"/>
      <c r="F411" s="910"/>
      <c r="G411" s="890"/>
      <c r="H411" s="891"/>
      <c r="I411" s="152"/>
      <c r="J411" s="152"/>
      <c r="K411" s="152"/>
      <c r="L411" s="152"/>
      <c r="M411" s="152"/>
      <c r="N411" s="152"/>
      <c r="O411" s="152"/>
      <c r="P411" s="153"/>
      <c r="Q411" s="153"/>
      <c r="R411" s="156">
        <f t="shared" si="319"/>
        <v>0</v>
      </c>
      <c r="S411" s="156">
        <f t="shared" si="320"/>
        <v>0</v>
      </c>
      <c r="U411" s="157">
        <f t="shared" si="326"/>
        <v>0</v>
      </c>
      <c r="W411" s="152"/>
      <c r="X411" s="152"/>
      <c r="Y411" s="152"/>
      <c r="Z411" s="152"/>
      <c r="AA411" s="152"/>
      <c r="AB411" s="152"/>
      <c r="AC411" s="347"/>
      <c r="AD411" s="152"/>
      <c r="AE411" s="152"/>
      <c r="AF411" s="152"/>
      <c r="AG411" s="152"/>
      <c r="AH411" s="152"/>
      <c r="AI411" s="152"/>
      <c r="AJ411" s="347"/>
      <c r="AK411" s="152"/>
      <c r="AL411" s="152"/>
      <c r="AM411" s="295"/>
      <c r="AN411" s="228"/>
      <c r="AO411" s="228"/>
      <c r="AP411" s="228"/>
      <c r="AQ411" s="228"/>
      <c r="AR411" s="228"/>
      <c r="AS411" s="348"/>
      <c r="AT411" s="264">
        <f t="shared" si="309"/>
        <v>0</v>
      </c>
      <c r="AU411" s="259"/>
      <c r="AV411" s="265">
        <f t="shared" si="323"/>
        <v>0</v>
      </c>
      <c r="AX411" s="265">
        <f t="shared" si="327"/>
        <v>0</v>
      </c>
      <c r="AZ411" s="492">
        <f t="shared" si="324"/>
        <v>0</v>
      </c>
      <c r="BB411" s="492">
        <f t="shared" si="325"/>
        <v>0</v>
      </c>
      <c r="BD411" s="265">
        <f t="shared" si="328"/>
        <v>0</v>
      </c>
      <c r="BE411" s="105"/>
      <c r="BF411" s="105"/>
      <c r="BG411" s="105"/>
      <c r="BH411" s="105"/>
      <c r="BI411" s="105"/>
      <c r="BJ411" s="105"/>
    </row>
    <row r="412" spans="2:62" ht="20.100000000000001" hidden="1" customHeight="1" outlineLevel="1">
      <c r="B412" s="100"/>
      <c r="C412" s="908"/>
      <c r="D412" s="909"/>
      <c r="E412" s="909"/>
      <c r="F412" s="910"/>
      <c r="G412" s="890"/>
      <c r="H412" s="891"/>
      <c r="I412" s="152"/>
      <c r="J412" s="152"/>
      <c r="K412" s="152"/>
      <c r="L412" s="152"/>
      <c r="M412" s="152"/>
      <c r="N412" s="152"/>
      <c r="O412" s="152"/>
      <c r="P412" s="153"/>
      <c r="Q412" s="153"/>
      <c r="R412" s="156">
        <f t="shared" si="319"/>
        <v>0</v>
      </c>
      <c r="S412" s="156">
        <f t="shared" si="320"/>
        <v>0</v>
      </c>
      <c r="U412" s="157">
        <f t="shared" si="326"/>
        <v>0</v>
      </c>
      <c r="W412" s="152"/>
      <c r="X412" s="152"/>
      <c r="Y412" s="152"/>
      <c r="Z412" s="152"/>
      <c r="AA412" s="152"/>
      <c r="AB412" s="152"/>
      <c r="AC412" s="347"/>
      <c r="AD412" s="152"/>
      <c r="AE412" s="152"/>
      <c r="AF412" s="152"/>
      <c r="AG412" s="152"/>
      <c r="AH412" s="152"/>
      <c r="AI412" s="152"/>
      <c r="AJ412" s="347"/>
      <c r="AK412" s="152"/>
      <c r="AL412" s="152"/>
      <c r="AM412" s="295"/>
      <c r="AN412" s="228"/>
      <c r="AO412" s="228"/>
      <c r="AP412" s="228"/>
      <c r="AQ412" s="228"/>
      <c r="AR412" s="228"/>
      <c r="AS412" s="348"/>
      <c r="AT412" s="264">
        <f t="shared" si="309"/>
        <v>0</v>
      </c>
      <c r="AU412" s="259"/>
      <c r="AV412" s="265">
        <f t="shared" si="323"/>
        <v>0</v>
      </c>
      <c r="AX412" s="265">
        <f t="shared" si="327"/>
        <v>0</v>
      </c>
      <c r="AZ412" s="492">
        <f t="shared" si="324"/>
        <v>0</v>
      </c>
      <c r="BB412" s="492">
        <f t="shared" si="325"/>
        <v>0</v>
      </c>
      <c r="BD412" s="265">
        <f t="shared" si="328"/>
        <v>0</v>
      </c>
      <c r="BE412" s="105"/>
      <c r="BF412" s="105"/>
      <c r="BG412" s="105"/>
      <c r="BH412" s="105"/>
      <c r="BI412" s="105"/>
      <c r="BJ412" s="105"/>
    </row>
    <row r="413" spans="2:62" ht="20.100000000000001" hidden="1" customHeight="1" outlineLevel="1">
      <c r="B413" s="100"/>
      <c r="C413" s="908"/>
      <c r="D413" s="909"/>
      <c r="E413" s="909"/>
      <c r="F413" s="910"/>
      <c r="G413" s="890"/>
      <c r="H413" s="891"/>
      <c r="I413" s="152"/>
      <c r="J413" s="152"/>
      <c r="K413" s="152"/>
      <c r="L413" s="152"/>
      <c r="M413" s="152"/>
      <c r="N413" s="152"/>
      <c r="O413" s="152"/>
      <c r="P413" s="153"/>
      <c r="Q413" s="153"/>
      <c r="R413" s="156">
        <f t="shared" si="319"/>
        <v>0</v>
      </c>
      <c r="S413" s="156">
        <f t="shared" si="320"/>
        <v>0</v>
      </c>
      <c r="U413" s="157">
        <f t="shared" si="326"/>
        <v>0</v>
      </c>
      <c r="W413" s="152"/>
      <c r="X413" s="152"/>
      <c r="Y413" s="152"/>
      <c r="Z413" s="152"/>
      <c r="AA413" s="152"/>
      <c r="AB413" s="152"/>
      <c r="AC413" s="347"/>
      <c r="AD413" s="152"/>
      <c r="AE413" s="152"/>
      <c r="AF413" s="152"/>
      <c r="AG413" s="152"/>
      <c r="AH413" s="152"/>
      <c r="AI413" s="152"/>
      <c r="AJ413" s="347"/>
      <c r="AK413" s="152"/>
      <c r="AL413" s="152"/>
      <c r="AM413" s="295"/>
      <c r="AN413" s="228"/>
      <c r="AO413" s="228"/>
      <c r="AP413" s="228"/>
      <c r="AQ413" s="228"/>
      <c r="AR413" s="228"/>
      <c r="AS413" s="348"/>
      <c r="AT413" s="264">
        <f t="shared" si="309"/>
        <v>0</v>
      </c>
      <c r="AU413" s="259"/>
      <c r="AV413" s="265">
        <f t="shared" si="323"/>
        <v>0</v>
      </c>
      <c r="AX413" s="265">
        <f t="shared" si="327"/>
        <v>0</v>
      </c>
      <c r="AZ413" s="492">
        <f t="shared" si="324"/>
        <v>0</v>
      </c>
      <c r="BB413" s="492">
        <f t="shared" si="325"/>
        <v>0</v>
      </c>
      <c r="BD413" s="265">
        <f t="shared" si="328"/>
        <v>0</v>
      </c>
      <c r="BE413" s="105"/>
      <c r="BF413" s="105"/>
      <c r="BG413" s="105"/>
      <c r="BH413" s="105"/>
      <c r="BI413" s="105"/>
      <c r="BJ413" s="105"/>
    </row>
    <row r="414" spans="2:62" ht="20.100000000000001" hidden="1" customHeight="1" outlineLevel="1">
      <c r="B414" s="100"/>
      <c r="C414" s="908"/>
      <c r="D414" s="909"/>
      <c r="E414" s="909"/>
      <c r="F414" s="910"/>
      <c r="G414" s="890"/>
      <c r="H414" s="891"/>
      <c r="I414" s="152"/>
      <c r="J414" s="152"/>
      <c r="K414" s="152"/>
      <c r="L414" s="152"/>
      <c r="M414" s="152"/>
      <c r="N414" s="152"/>
      <c r="O414" s="152"/>
      <c r="P414" s="153"/>
      <c r="Q414" s="153"/>
      <c r="R414" s="156">
        <f t="shared" si="319"/>
        <v>0</v>
      </c>
      <c r="S414" s="156">
        <f t="shared" si="320"/>
        <v>0</v>
      </c>
      <c r="U414" s="157">
        <f t="shared" si="326"/>
        <v>0</v>
      </c>
      <c r="W414" s="152"/>
      <c r="X414" s="152"/>
      <c r="Y414" s="152"/>
      <c r="Z414" s="152"/>
      <c r="AA414" s="152"/>
      <c r="AB414" s="152"/>
      <c r="AC414" s="347"/>
      <c r="AD414" s="152"/>
      <c r="AE414" s="152"/>
      <c r="AF414" s="152"/>
      <c r="AG414" s="152"/>
      <c r="AH414" s="152"/>
      <c r="AI414" s="152"/>
      <c r="AJ414" s="347"/>
      <c r="AK414" s="152"/>
      <c r="AL414" s="152"/>
      <c r="AM414" s="295"/>
      <c r="AN414" s="228"/>
      <c r="AO414" s="228"/>
      <c r="AP414" s="228"/>
      <c r="AQ414" s="228"/>
      <c r="AR414" s="228"/>
      <c r="AS414" s="348"/>
      <c r="AT414" s="264">
        <f t="shared" si="309"/>
        <v>0</v>
      </c>
      <c r="AU414" s="259"/>
      <c r="AV414" s="265">
        <f t="shared" si="323"/>
        <v>0</v>
      </c>
      <c r="AX414" s="265">
        <f t="shared" si="327"/>
        <v>0</v>
      </c>
      <c r="AZ414" s="492">
        <f t="shared" si="324"/>
        <v>0</v>
      </c>
      <c r="BB414" s="492">
        <f t="shared" si="325"/>
        <v>0</v>
      </c>
      <c r="BD414" s="265">
        <f t="shared" si="328"/>
        <v>0</v>
      </c>
      <c r="BE414" s="105"/>
      <c r="BF414" s="105"/>
      <c r="BG414" s="105"/>
      <c r="BH414" s="105"/>
      <c r="BI414" s="105"/>
      <c r="BJ414" s="105"/>
    </row>
    <row r="415" spans="2:62" ht="20.100000000000001" hidden="1" customHeight="1" outlineLevel="1">
      <c r="B415" s="100"/>
      <c r="C415" s="908"/>
      <c r="D415" s="909"/>
      <c r="E415" s="909"/>
      <c r="F415" s="910"/>
      <c r="G415" s="890"/>
      <c r="H415" s="891"/>
      <c r="I415" s="152"/>
      <c r="J415" s="152"/>
      <c r="K415" s="152"/>
      <c r="L415" s="152"/>
      <c r="M415" s="152"/>
      <c r="N415" s="152"/>
      <c r="O415" s="152"/>
      <c r="P415" s="153"/>
      <c r="Q415" s="153"/>
      <c r="R415" s="156">
        <f t="shared" si="319"/>
        <v>0</v>
      </c>
      <c r="S415" s="156">
        <f t="shared" si="320"/>
        <v>0</v>
      </c>
      <c r="U415" s="157">
        <f t="shared" si="326"/>
        <v>0</v>
      </c>
      <c r="W415" s="152"/>
      <c r="X415" s="152"/>
      <c r="Y415" s="152"/>
      <c r="Z415" s="152"/>
      <c r="AA415" s="152"/>
      <c r="AB415" s="152"/>
      <c r="AC415" s="347"/>
      <c r="AD415" s="152"/>
      <c r="AE415" s="152"/>
      <c r="AF415" s="152"/>
      <c r="AG415" s="152"/>
      <c r="AH415" s="152"/>
      <c r="AI415" s="152"/>
      <c r="AJ415" s="347"/>
      <c r="AK415" s="152"/>
      <c r="AL415" s="152"/>
      <c r="AM415" s="295"/>
      <c r="AN415" s="228"/>
      <c r="AO415" s="228"/>
      <c r="AP415" s="228"/>
      <c r="AQ415" s="228"/>
      <c r="AR415" s="228"/>
      <c r="AS415" s="348"/>
      <c r="AT415" s="264">
        <f t="shared" si="309"/>
        <v>0</v>
      </c>
      <c r="AU415" s="259"/>
      <c r="AV415" s="265">
        <f t="shared" si="323"/>
        <v>0</v>
      </c>
      <c r="AX415" s="265">
        <f t="shared" si="327"/>
        <v>0</v>
      </c>
      <c r="AZ415" s="492">
        <f t="shared" si="324"/>
        <v>0</v>
      </c>
      <c r="BB415" s="492">
        <f t="shared" si="325"/>
        <v>0</v>
      </c>
      <c r="BD415" s="265">
        <f t="shared" si="328"/>
        <v>0</v>
      </c>
      <c r="BE415" s="105"/>
      <c r="BF415" s="105"/>
      <c r="BG415" s="105"/>
      <c r="BH415" s="105"/>
      <c r="BI415" s="105"/>
      <c r="BJ415" s="105"/>
    </row>
    <row r="416" spans="2:62" ht="20.100000000000001" hidden="1" customHeight="1" outlineLevel="1">
      <c r="B416" s="100"/>
      <c r="C416" s="908"/>
      <c r="D416" s="909"/>
      <c r="E416" s="909"/>
      <c r="F416" s="910"/>
      <c r="G416" s="890"/>
      <c r="H416" s="891"/>
      <c r="I416" s="152"/>
      <c r="J416" s="152"/>
      <c r="K416" s="152"/>
      <c r="L416" s="152"/>
      <c r="M416" s="152"/>
      <c r="N416" s="152"/>
      <c r="O416" s="152"/>
      <c r="P416" s="153"/>
      <c r="Q416" s="153"/>
      <c r="R416" s="156">
        <f t="shared" si="319"/>
        <v>0</v>
      </c>
      <c r="S416" s="156">
        <f t="shared" si="320"/>
        <v>0</v>
      </c>
      <c r="U416" s="157">
        <f t="shared" si="326"/>
        <v>0</v>
      </c>
      <c r="W416" s="152"/>
      <c r="X416" s="152"/>
      <c r="Y416" s="152"/>
      <c r="Z416" s="152"/>
      <c r="AA416" s="152"/>
      <c r="AB416" s="152"/>
      <c r="AC416" s="347"/>
      <c r="AD416" s="152"/>
      <c r="AE416" s="152"/>
      <c r="AF416" s="152"/>
      <c r="AG416" s="152"/>
      <c r="AH416" s="152"/>
      <c r="AI416" s="152"/>
      <c r="AJ416" s="347"/>
      <c r="AK416" s="152"/>
      <c r="AL416" s="152"/>
      <c r="AM416" s="295"/>
      <c r="AN416" s="228"/>
      <c r="AO416" s="228"/>
      <c r="AP416" s="228"/>
      <c r="AQ416" s="228"/>
      <c r="AR416" s="228"/>
      <c r="AS416" s="348"/>
      <c r="AT416" s="264">
        <f t="shared" si="309"/>
        <v>0</v>
      </c>
      <c r="AU416" s="259"/>
      <c r="AV416" s="265">
        <f t="shared" si="323"/>
        <v>0</v>
      </c>
      <c r="AX416" s="265">
        <f t="shared" si="327"/>
        <v>0</v>
      </c>
      <c r="AZ416" s="492">
        <f t="shared" si="324"/>
        <v>0</v>
      </c>
      <c r="BB416" s="492">
        <f t="shared" si="325"/>
        <v>0</v>
      </c>
      <c r="BD416" s="265">
        <f t="shared" si="328"/>
        <v>0</v>
      </c>
      <c r="BE416" s="105"/>
      <c r="BF416" s="105"/>
      <c r="BG416" s="105"/>
      <c r="BH416" s="105"/>
      <c r="BI416" s="105"/>
      <c r="BJ416" s="105"/>
    </row>
    <row r="417" spans="2:62" ht="20.100000000000001" hidden="1" customHeight="1" outlineLevel="1">
      <c r="B417" s="100"/>
      <c r="C417" s="908"/>
      <c r="D417" s="909"/>
      <c r="E417" s="909"/>
      <c r="F417" s="910"/>
      <c r="G417" s="890"/>
      <c r="H417" s="891"/>
      <c r="I417" s="152"/>
      <c r="J417" s="152"/>
      <c r="K417" s="152"/>
      <c r="L417" s="152"/>
      <c r="M417" s="152"/>
      <c r="N417" s="152"/>
      <c r="O417" s="152"/>
      <c r="P417" s="153"/>
      <c r="Q417" s="153"/>
      <c r="R417" s="156">
        <f t="shared" si="319"/>
        <v>0</v>
      </c>
      <c r="S417" s="156">
        <f t="shared" si="320"/>
        <v>0</v>
      </c>
      <c r="U417" s="157">
        <f t="shared" si="326"/>
        <v>0</v>
      </c>
      <c r="W417" s="152"/>
      <c r="X417" s="152"/>
      <c r="Y417" s="152"/>
      <c r="Z417" s="152"/>
      <c r="AA417" s="152"/>
      <c r="AB417" s="152"/>
      <c r="AC417" s="347"/>
      <c r="AD417" s="152"/>
      <c r="AE417" s="152"/>
      <c r="AF417" s="152"/>
      <c r="AG417" s="152"/>
      <c r="AH417" s="152"/>
      <c r="AI417" s="152"/>
      <c r="AJ417" s="347"/>
      <c r="AK417" s="152"/>
      <c r="AL417" s="152"/>
      <c r="AM417" s="295"/>
      <c r="AN417" s="228"/>
      <c r="AO417" s="228"/>
      <c r="AP417" s="228"/>
      <c r="AQ417" s="228"/>
      <c r="AR417" s="228"/>
      <c r="AS417" s="348"/>
      <c r="AT417" s="264">
        <f t="shared" si="309"/>
        <v>0</v>
      </c>
      <c r="AU417" s="259"/>
      <c r="AV417" s="265">
        <f t="shared" si="323"/>
        <v>0</v>
      </c>
      <c r="AX417" s="265">
        <f t="shared" si="327"/>
        <v>0</v>
      </c>
      <c r="AZ417" s="492">
        <f t="shared" si="324"/>
        <v>0</v>
      </c>
      <c r="BB417" s="492">
        <f t="shared" si="325"/>
        <v>0</v>
      </c>
      <c r="BD417" s="265">
        <f t="shared" si="328"/>
        <v>0</v>
      </c>
      <c r="BE417" s="105"/>
      <c r="BF417" s="105"/>
      <c r="BG417" s="105"/>
      <c r="BH417" s="105"/>
      <c r="BI417" s="105"/>
      <c r="BJ417" s="105"/>
    </row>
    <row r="418" spans="2:62" ht="20.100000000000001" hidden="1" customHeight="1" outlineLevel="1">
      <c r="B418" s="100"/>
      <c r="C418" s="908"/>
      <c r="D418" s="909"/>
      <c r="E418" s="909"/>
      <c r="F418" s="910"/>
      <c r="G418" s="890"/>
      <c r="H418" s="891"/>
      <c r="I418" s="152"/>
      <c r="J418" s="152"/>
      <c r="K418" s="152"/>
      <c r="L418" s="152"/>
      <c r="M418" s="152"/>
      <c r="N418" s="152"/>
      <c r="O418" s="152"/>
      <c r="P418" s="153"/>
      <c r="Q418" s="153"/>
      <c r="R418" s="156">
        <f t="shared" si="319"/>
        <v>0</v>
      </c>
      <c r="S418" s="156">
        <f t="shared" si="320"/>
        <v>0</v>
      </c>
      <c r="U418" s="157">
        <f t="shared" si="326"/>
        <v>0</v>
      </c>
      <c r="W418" s="152"/>
      <c r="X418" s="152"/>
      <c r="Y418" s="152"/>
      <c r="Z418" s="152"/>
      <c r="AA418" s="152"/>
      <c r="AB418" s="152"/>
      <c r="AC418" s="347"/>
      <c r="AD418" s="152"/>
      <c r="AE418" s="152"/>
      <c r="AF418" s="152"/>
      <c r="AG418" s="152"/>
      <c r="AH418" s="152"/>
      <c r="AI418" s="152"/>
      <c r="AJ418" s="347"/>
      <c r="AK418" s="152"/>
      <c r="AL418" s="152"/>
      <c r="AM418" s="295"/>
      <c r="AN418" s="228"/>
      <c r="AO418" s="228"/>
      <c r="AP418" s="228"/>
      <c r="AQ418" s="228"/>
      <c r="AR418" s="228"/>
      <c r="AS418" s="348"/>
      <c r="AT418" s="264">
        <f t="shared" si="309"/>
        <v>0</v>
      </c>
      <c r="AU418" s="259"/>
      <c r="AV418" s="265">
        <f t="shared" si="323"/>
        <v>0</v>
      </c>
      <c r="AX418" s="265">
        <f t="shared" si="327"/>
        <v>0</v>
      </c>
      <c r="AZ418" s="492">
        <f t="shared" si="324"/>
        <v>0</v>
      </c>
      <c r="BB418" s="492">
        <f t="shared" si="325"/>
        <v>0</v>
      </c>
      <c r="BD418" s="265">
        <f t="shared" si="328"/>
        <v>0</v>
      </c>
      <c r="BE418" s="105"/>
      <c r="BF418" s="105"/>
      <c r="BG418" s="105"/>
      <c r="BH418" s="105"/>
      <c r="BI418" s="105"/>
      <c r="BJ418" s="105"/>
    </row>
    <row r="419" spans="2:62" ht="9.9499999999999993" hidden="1" customHeight="1" outlineLevel="1">
      <c r="B419" s="101"/>
      <c r="C419" s="208"/>
      <c r="D419" s="208"/>
      <c r="E419" s="208"/>
      <c r="F419" s="208"/>
      <c r="G419" s="237"/>
      <c r="H419" s="207"/>
      <c r="I419" s="257"/>
      <c r="J419" s="257"/>
      <c r="K419" s="257"/>
      <c r="L419" s="257"/>
      <c r="M419" s="257"/>
      <c r="N419" s="257"/>
      <c r="O419" s="257"/>
      <c r="P419" s="256"/>
      <c r="Q419" s="102"/>
      <c r="R419" s="102"/>
      <c r="S419" s="102"/>
      <c r="U419" s="98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Z419" s="493"/>
      <c r="BE419" s="105"/>
      <c r="BF419" s="105"/>
      <c r="BG419" s="105"/>
      <c r="BH419" s="105"/>
      <c r="BI419" s="105"/>
      <c r="BJ419" s="105"/>
    </row>
    <row r="420" spans="2:62" ht="20.100000000000001" customHeight="1" collapsed="1">
      <c r="B420" s="8">
        <f>B403+1</f>
        <v>25</v>
      </c>
      <c r="C420" s="916"/>
      <c r="D420" s="917"/>
      <c r="E420" s="917"/>
      <c r="F420" s="918"/>
      <c r="G420" s="429"/>
      <c r="H420" s="206">
        <v>1</v>
      </c>
      <c r="I420" s="642">
        <f t="shared" ref="I420" si="329">$H420*SUM(I421:I435)</f>
        <v>0</v>
      </c>
      <c r="J420" s="643">
        <f t="shared" ref="J420:O420" si="330">$H420*SUM(J421:J435)</f>
        <v>0</v>
      </c>
      <c r="K420" s="644">
        <f t="shared" si="330"/>
        <v>0</v>
      </c>
      <c r="L420" s="645">
        <f t="shared" si="330"/>
        <v>0</v>
      </c>
      <c r="M420" s="645">
        <f t="shared" si="330"/>
        <v>0</v>
      </c>
      <c r="N420" s="644">
        <f t="shared" si="330"/>
        <v>0</v>
      </c>
      <c r="O420" s="642">
        <f t="shared" si="330"/>
        <v>0</v>
      </c>
      <c r="P420" s="209">
        <f t="shared" ref="P420:Q420" si="331">$H420*SUM(P421:P435)</f>
        <v>0</v>
      </c>
      <c r="Q420" s="210">
        <f t="shared" si="331"/>
        <v>0</v>
      </c>
      <c r="R420" s="136">
        <f t="shared" ref="R420:R435" si="332">P420*(1+Gewinn)*(1+SicherheitAngebot)</f>
        <v>0</v>
      </c>
      <c r="S420" s="137">
        <f t="shared" ref="S420:S435" si="333">Q420*(1+MGKZ)*(1+Gewinn)*(1+SicherheitAngebot)</f>
        <v>0</v>
      </c>
      <c r="U420" s="10">
        <f>I420*$I$7+J420*$J$7+K420*$K$7+L420*$L$7+M420*$M$7+N420*$N$7+O420*$O$7+R420+S420</f>
        <v>0</v>
      </c>
      <c r="W420" s="646">
        <f t="shared" ref="W420:AB420" si="334">$H420*SUM(W421:W435)</f>
        <v>0</v>
      </c>
      <c r="X420" s="647">
        <f t="shared" si="334"/>
        <v>0</v>
      </c>
      <c r="Y420" s="648">
        <f t="shared" si="334"/>
        <v>0</v>
      </c>
      <c r="Z420" s="649">
        <f t="shared" si="334"/>
        <v>0</v>
      </c>
      <c r="AA420" s="648">
        <f t="shared" si="334"/>
        <v>0</v>
      </c>
      <c r="AB420" s="646">
        <f t="shared" si="334"/>
        <v>0</v>
      </c>
      <c r="AC420" s="258"/>
      <c r="AD420" s="646">
        <f t="shared" ref="AD420:AM420" si="335">$H420*SUM(AD421:AD435)</f>
        <v>0</v>
      </c>
      <c r="AE420" s="647">
        <f t="shared" si="335"/>
        <v>0</v>
      </c>
      <c r="AF420" s="648">
        <f t="shared" si="335"/>
        <v>0</v>
      </c>
      <c r="AG420" s="649">
        <f t="shared" si="335"/>
        <v>0</v>
      </c>
      <c r="AH420" s="648">
        <f t="shared" si="335"/>
        <v>0</v>
      </c>
      <c r="AI420" s="646">
        <f t="shared" si="335"/>
        <v>0</v>
      </c>
      <c r="AJ420" s="258"/>
      <c r="AK420" s="653">
        <f t="shared" si="335"/>
        <v>0</v>
      </c>
      <c r="AL420" s="653">
        <f t="shared" si="335"/>
        <v>0</v>
      </c>
      <c r="AM420" s="653">
        <f t="shared" si="335"/>
        <v>0</v>
      </c>
      <c r="AN420" s="227">
        <f>$H420*SUM(AN421:AN435)*(1+Gewinn)*(1+SicherheitAngebot)</f>
        <v>0</v>
      </c>
      <c r="AO420" s="227">
        <f>$H420*SUM(AO421:AO435)*(1+Gewinn)*(1+SicherheitAngebot)</f>
        <v>0</v>
      </c>
      <c r="AP420" s="227">
        <f>$H420*SUM(AP421:AP435)*(1+Gewinn)*(1+SicherheitAngebot)</f>
        <v>0</v>
      </c>
      <c r="AQ420" s="227">
        <f>$H420*SUM(AQ421:AQ435)*(1+Gewinn)*(1+SicherheitAngebot)</f>
        <v>0</v>
      </c>
      <c r="AR420" s="227">
        <f>$H420*SUM(AR421:AR435)*(1+Gewinn)*(1+SicherheitAngebot)</f>
        <v>0</v>
      </c>
      <c r="AS420" s="262"/>
      <c r="AT420" s="263">
        <f t="shared" si="309"/>
        <v>0</v>
      </c>
      <c r="AU420" s="259"/>
      <c r="AV420" s="491">
        <f>AK420*$AK$7+AL420*$AL$7+AM420*$AM$7+SUM(AN420:AR420)+AT420/Zuschläge_IBN+AT420</f>
        <v>0</v>
      </c>
      <c r="AX420" s="685">
        <f>U420+AV420</f>
        <v>0</v>
      </c>
      <c r="AZ420" s="490">
        <f>IF(H420&gt;0,U420/(1+SicherheitAngebot)*(1+Sicherheit),0)</f>
        <v>0</v>
      </c>
      <c r="BB420" s="490">
        <f>IF(H420&gt;0,AV420/(1+SicherheitAngebot)*(1+Sicherheit),0)</f>
        <v>0</v>
      </c>
      <c r="BD420" s="490">
        <f>AZ420+BB420</f>
        <v>0</v>
      </c>
      <c r="BE420" s="105"/>
      <c r="BF420" s="105"/>
      <c r="BG420" s="105"/>
      <c r="BH420" s="105"/>
      <c r="BI420" s="105"/>
      <c r="BJ420" s="105"/>
    </row>
    <row r="421" spans="2:62" ht="20.100000000000001" hidden="1" customHeight="1" outlineLevel="1">
      <c r="B421" s="99"/>
      <c r="C421" s="908"/>
      <c r="D421" s="909"/>
      <c r="E421" s="909"/>
      <c r="F421" s="910"/>
      <c r="G421" s="890"/>
      <c r="H421" s="901"/>
      <c r="I421" s="152"/>
      <c r="J421" s="152"/>
      <c r="K421" s="152"/>
      <c r="L421" s="152"/>
      <c r="M421" s="152"/>
      <c r="N421" s="152"/>
      <c r="O421" s="152"/>
      <c r="P421" s="153"/>
      <c r="Q421" s="153"/>
      <c r="R421" s="156">
        <f t="shared" si="332"/>
        <v>0</v>
      </c>
      <c r="S421" s="156">
        <f t="shared" si="333"/>
        <v>0</v>
      </c>
      <c r="U421" s="157">
        <f>I421*$I$7+J421*$J$7+K421*$K$7+L421*$L$7+M421*$M$7+N421*$N$7+O421*$O$7+R421+S421</f>
        <v>0</v>
      </c>
      <c r="W421" s="152"/>
      <c r="X421" s="152"/>
      <c r="Y421" s="152"/>
      <c r="Z421" s="152"/>
      <c r="AA421" s="152"/>
      <c r="AB421" s="152"/>
      <c r="AC421" s="347"/>
      <c r="AD421" s="152"/>
      <c r="AE421" s="152"/>
      <c r="AF421" s="152"/>
      <c r="AG421" s="152"/>
      <c r="AH421" s="152"/>
      <c r="AI421" s="152"/>
      <c r="AJ421" s="347"/>
      <c r="AK421" s="152"/>
      <c r="AL421" s="152"/>
      <c r="AM421" s="295"/>
      <c r="AN421" s="228"/>
      <c r="AO421" s="228"/>
      <c r="AP421" s="228"/>
      <c r="AQ421" s="228"/>
      <c r="AR421" s="228"/>
      <c r="AS421" s="348"/>
      <c r="AT421" s="264">
        <f t="shared" si="309"/>
        <v>0</v>
      </c>
      <c r="AU421" s="259"/>
      <c r="AV421" s="265">
        <f t="shared" ref="AV421:AV435" si="336">AK421*$AK$7+AL421*$AL$7+AM421*$AM$7+SUM(AN421:AR421)*(1+Gewinn)*(1+SicherheitAngebot)+AT421/Zuschläge_IBN+AT421</f>
        <v>0</v>
      </c>
      <c r="AX421" s="265">
        <f>U421+AV421</f>
        <v>0</v>
      </c>
      <c r="AZ421" s="492">
        <f t="shared" ref="AZ421:AZ435" si="337">U421/(1+SicherheitAngebot)*(1+Sicherheit)</f>
        <v>0</v>
      </c>
      <c r="BB421" s="492">
        <f t="shared" ref="BB421:BB435" si="338">AV421/(1+SicherheitAngebot)*(1+Sicherheit)</f>
        <v>0</v>
      </c>
      <c r="BD421" s="265">
        <f>AZ421+BB421</f>
        <v>0</v>
      </c>
      <c r="BE421" s="105"/>
      <c r="BF421" s="105"/>
      <c r="BG421" s="105"/>
      <c r="BH421" s="105"/>
      <c r="BI421" s="105"/>
      <c r="BJ421" s="105"/>
    </row>
    <row r="422" spans="2:62" ht="20.100000000000001" hidden="1" customHeight="1" outlineLevel="1">
      <c r="B422" s="100"/>
      <c r="C422" s="908"/>
      <c r="D422" s="909"/>
      <c r="E422" s="909"/>
      <c r="F422" s="910"/>
      <c r="G422" s="890"/>
      <c r="H422" s="891"/>
      <c r="I422" s="152"/>
      <c r="J422" s="152"/>
      <c r="K422" s="152"/>
      <c r="L422" s="152"/>
      <c r="M422" s="152"/>
      <c r="N422" s="152"/>
      <c r="O422" s="152"/>
      <c r="P422" s="153"/>
      <c r="Q422" s="153"/>
      <c r="R422" s="156">
        <f t="shared" si="332"/>
        <v>0</v>
      </c>
      <c r="S422" s="156">
        <f t="shared" si="333"/>
        <v>0</v>
      </c>
      <c r="U422" s="157">
        <f t="shared" ref="U422:U435" si="339">I422*$I$7+J422*$J$7+K422*$K$7+L422*$L$7+M422*$M$7+N422*$N$7+O422*$O$7+R422+S422</f>
        <v>0</v>
      </c>
      <c r="W422" s="152"/>
      <c r="X422" s="152"/>
      <c r="Y422" s="152"/>
      <c r="Z422" s="152"/>
      <c r="AA422" s="152"/>
      <c r="AB422" s="152"/>
      <c r="AC422" s="347"/>
      <c r="AD422" s="152"/>
      <c r="AE422" s="152"/>
      <c r="AF422" s="152"/>
      <c r="AG422" s="152"/>
      <c r="AH422" s="152"/>
      <c r="AI422" s="152"/>
      <c r="AJ422" s="347"/>
      <c r="AK422" s="152"/>
      <c r="AL422" s="152"/>
      <c r="AM422" s="295"/>
      <c r="AN422" s="228"/>
      <c r="AO422" s="228"/>
      <c r="AP422" s="228"/>
      <c r="AQ422" s="228"/>
      <c r="AR422" s="228"/>
      <c r="AS422" s="348"/>
      <c r="AT422" s="264">
        <f t="shared" si="309"/>
        <v>0</v>
      </c>
      <c r="AU422" s="259"/>
      <c r="AV422" s="265">
        <f t="shared" si="336"/>
        <v>0</v>
      </c>
      <c r="AX422" s="265">
        <f t="shared" ref="AX422:AX435" si="340">U422+AV422</f>
        <v>0</v>
      </c>
      <c r="AZ422" s="492">
        <f t="shared" si="337"/>
        <v>0</v>
      </c>
      <c r="BB422" s="492">
        <f t="shared" si="338"/>
        <v>0</v>
      </c>
      <c r="BD422" s="265">
        <f t="shared" ref="BD422:BD435" si="341">AZ422+BB422</f>
        <v>0</v>
      </c>
      <c r="BE422" s="105"/>
      <c r="BF422" s="105"/>
      <c r="BG422" s="105"/>
      <c r="BH422" s="105"/>
      <c r="BI422" s="105"/>
      <c r="BJ422" s="105"/>
    </row>
    <row r="423" spans="2:62" ht="20.100000000000001" hidden="1" customHeight="1" outlineLevel="1">
      <c r="B423" s="100"/>
      <c r="C423" s="908"/>
      <c r="D423" s="909"/>
      <c r="E423" s="909"/>
      <c r="F423" s="910"/>
      <c r="G423" s="890"/>
      <c r="H423" s="891"/>
      <c r="I423" s="152"/>
      <c r="J423" s="152"/>
      <c r="K423" s="152"/>
      <c r="L423" s="152"/>
      <c r="M423" s="152"/>
      <c r="N423" s="152"/>
      <c r="O423" s="152"/>
      <c r="P423" s="153"/>
      <c r="Q423" s="153"/>
      <c r="R423" s="156">
        <f t="shared" si="332"/>
        <v>0</v>
      </c>
      <c r="S423" s="156">
        <f t="shared" si="333"/>
        <v>0</v>
      </c>
      <c r="U423" s="157">
        <f t="shared" si="339"/>
        <v>0</v>
      </c>
      <c r="W423" s="152"/>
      <c r="X423" s="152"/>
      <c r="Y423" s="152"/>
      <c r="Z423" s="152"/>
      <c r="AA423" s="152"/>
      <c r="AB423" s="152"/>
      <c r="AC423" s="347"/>
      <c r="AD423" s="152"/>
      <c r="AE423" s="152"/>
      <c r="AF423" s="152"/>
      <c r="AG423" s="152"/>
      <c r="AH423" s="152"/>
      <c r="AI423" s="152"/>
      <c r="AJ423" s="347"/>
      <c r="AK423" s="152"/>
      <c r="AL423" s="152"/>
      <c r="AM423" s="295"/>
      <c r="AN423" s="228"/>
      <c r="AO423" s="228"/>
      <c r="AP423" s="228"/>
      <c r="AQ423" s="228"/>
      <c r="AR423" s="228"/>
      <c r="AS423" s="348"/>
      <c r="AT423" s="264">
        <f t="shared" si="309"/>
        <v>0</v>
      </c>
      <c r="AU423" s="259"/>
      <c r="AV423" s="265">
        <f t="shared" si="336"/>
        <v>0</v>
      </c>
      <c r="AX423" s="265">
        <f t="shared" si="340"/>
        <v>0</v>
      </c>
      <c r="AZ423" s="492">
        <f t="shared" si="337"/>
        <v>0</v>
      </c>
      <c r="BB423" s="492">
        <f t="shared" si="338"/>
        <v>0</v>
      </c>
      <c r="BD423" s="265">
        <f t="shared" si="341"/>
        <v>0</v>
      </c>
      <c r="BE423" s="105"/>
      <c r="BF423" s="105"/>
      <c r="BG423" s="105"/>
      <c r="BH423" s="105"/>
      <c r="BI423" s="105"/>
      <c r="BJ423" s="105"/>
    </row>
    <row r="424" spans="2:62" ht="20.100000000000001" hidden="1" customHeight="1" outlineLevel="1">
      <c r="B424" s="100"/>
      <c r="C424" s="908"/>
      <c r="D424" s="909"/>
      <c r="E424" s="909"/>
      <c r="F424" s="910"/>
      <c r="G424" s="890"/>
      <c r="H424" s="891"/>
      <c r="I424" s="152"/>
      <c r="J424" s="152"/>
      <c r="K424" s="152"/>
      <c r="L424" s="152"/>
      <c r="M424" s="152"/>
      <c r="N424" s="152"/>
      <c r="O424" s="152"/>
      <c r="P424" s="153"/>
      <c r="Q424" s="153"/>
      <c r="R424" s="156">
        <f t="shared" si="332"/>
        <v>0</v>
      </c>
      <c r="S424" s="156">
        <f t="shared" si="333"/>
        <v>0</v>
      </c>
      <c r="U424" s="157">
        <f t="shared" si="339"/>
        <v>0</v>
      </c>
      <c r="W424" s="152"/>
      <c r="X424" s="152"/>
      <c r="Y424" s="152"/>
      <c r="Z424" s="152"/>
      <c r="AA424" s="152"/>
      <c r="AB424" s="152"/>
      <c r="AC424" s="347"/>
      <c r="AD424" s="152"/>
      <c r="AE424" s="152"/>
      <c r="AF424" s="152"/>
      <c r="AG424" s="152"/>
      <c r="AH424" s="152"/>
      <c r="AI424" s="152"/>
      <c r="AJ424" s="347"/>
      <c r="AK424" s="152"/>
      <c r="AL424" s="152"/>
      <c r="AM424" s="295"/>
      <c r="AN424" s="228"/>
      <c r="AO424" s="228"/>
      <c r="AP424" s="228"/>
      <c r="AQ424" s="228"/>
      <c r="AR424" s="228"/>
      <c r="AS424" s="348"/>
      <c r="AT424" s="264">
        <f t="shared" si="309"/>
        <v>0</v>
      </c>
      <c r="AU424" s="259"/>
      <c r="AV424" s="265">
        <f t="shared" si="336"/>
        <v>0</v>
      </c>
      <c r="AX424" s="265">
        <f t="shared" si="340"/>
        <v>0</v>
      </c>
      <c r="AZ424" s="492">
        <f t="shared" si="337"/>
        <v>0</v>
      </c>
      <c r="BB424" s="492">
        <f t="shared" si="338"/>
        <v>0</v>
      </c>
      <c r="BD424" s="265">
        <f t="shared" si="341"/>
        <v>0</v>
      </c>
      <c r="BE424" s="105"/>
      <c r="BF424" s="105"/>
      <c r="BG424" s="105"/>
      <c r="BH424" s="105"/>
      <c r="BI424" s="105"/>
      <c r="BJ424" s="105"/>
    </row>
    <row r="425" spans="2:62" ht="20.100000000000001" hidden="1" customHeight="1" outlineLevel="1">
      <c r="B425" s="100"/>
      <c r="C425" s="908"/>
      <c r="D425" s="909"/>
      <c r="E425" s="909"/>
      <c r="F425" s="910"/>
      <c r="G425" s="890"/>
      <c r="H425" s="891"/>
      <c r="I425" s="152"/>
      <c r="J425" s="152"/>
      <c r="K425" s="152"/>
      <c r="L425" s="152"/>
      <c r="M425" s="152"/>
      <c r="N425" s="152"/>
      <c r="O425" s="152"/>
      <c r="P425" s="153"/>
      <c r="Q425" s="153"/>
      <c r="R425" s="156">
        <f t="shared" si="332"/>
        <v>0</v>
      </c>
      <c r="S425" s="156">
        <f t="shared" si="333"/>
        <v>0</v>
      </c>
      <c r="U425" s="157">
        <f t="shared" si="339"/>
        <v>0</v>
      </c>
      <c r="W425" s="152"/>
      <c r="X425" s="152"/>
      <c r="Y425" s="152"/>
      <c r="Z425" s="152"/>
      <c r="AA425" s="152"/>
      <c r="AB425" s="152"/>
      <c r="AC425" s="347"/>
      <c r="AD425" s="152"/>
      <c r="AE425" s="152"/>
      <c r="AF425" s="152"/>
      <c r="AG425" s="152"/>
      <c r="AH425" s="152"/>
      <c r="AI425" s="152"/>
      <c r="AJ425" s="347"/>
      <c r="AK425" s="152"/>
      <c r="AL425" s="152"/>
      <c r="AM425" s="295"/>
      <c r="AN425" s="228"/>
      <c r="AO425" s="228"/>
      <c r="AP425" s="228"/>
      <c r="AQ425" s="228"/>
      <c r="AR425" s="228"/>
      <c r="AS425" s="348"/>
      <c r="AT425" s="264">
        <f t="shared" si="309"/>
        <v>0</v>
      </c>
      <c r="AU425" s="259"/>
      <c r="AV425" s="265">
        <f t="shared" si="336"/>
        <v>0</v>
      </c>
      <c r="AX425" s="265">
        <f t="shared" si="340"/>
        <v>0</v>
      </c>
      <c r="AZ425" s="492">
        <f t="shared" si="337"/>
        <v>0</v>
      </c>
      <c r="BB425" s="492">
        <f t="shared" si="338"/>
        <v>0</v>
      </c>
      <c r="BD425" s="265">
        <f t="shared" si="341"/>
        <v>0</v>
      </c>
      <c r="BE425" s="105"/>
      <c r="BF425" s="105"/>
      <c r="BG425" s="105"/>
      <c r="BH425" s="105"/>
      <c r="BI425" s="105"/>
      <c r="BJ425" s="105"/>
    </row>
    <row r="426" spans="2:62" ht="20.100000000000001" hidden="1" customHeight="1" outlineLevel="1">
      <c r="B426" s="100"/>
      <c r="C426" s="908"/>
      <c r="D426" s="909"/>
      <c r="E426" s="909"/>
      <c r="F426" s="910"/>
      <c r="G426" s="890"/>
      <c r="H426" s="891"/>
      <c r="I426" s="152"/>
      <c r="J426" s="152"/>
      <c r="K426" s="152"/>
      <c r="L426" s="152"/>
      <c r="M426" s="152"/>
      <c r="N426" s="152"/>
      <c r="O426" s="152"/>
      <c r="P426" s="153"/>
      <c r="Q426" s="153"/>
      <c r="R426" s="156">
        <f t="shared" si="332"/>
        <v>0</v>
      </c>
      <c r="S426" s="156">
        <f t="shared" si="333"/>
        <v>0</v>
      </c>
      <c r="U426" s="157">
        <f t="shared" si="339"/>
        <v>0</v>
      </c>
      <c r="W426" s="152"/>
      <c r="X426" s="152"/>
      <c r="Y426" s="152"/>
      <c r="Z426" s="152"/>
      <c r="AA426" s="152"/>
      <c r="AB426" s="152"/>
      <c r="AC426" s="347"/>
      <c r="AD426" s="152"/>
      <c r="AE426" s="152"/>
      <c r="AF426" s="152"/>
      <c r="AG426" s="152"/>
      <c r="AH426" s="152"/>
      <c r="AI426" s="152"/>
      <c r="AJ426" s="347"/>
      <c r="AK426" s="152"/>
      <c r="AL426" s="152"/>
      <c r="AM426" s="295"/>
      <c r="AN426" s="228"/>
      <c r="AO426" s="228"/>
      <c r="AP426" s="228"/>
      <c r="AQ426" s="228"/>
      <c r="AR426" s="228"/>
      <c r="AS426" s="348"/>
      <c r="AT426" s="264">
        <f t="shared" si="309"/>
        <v>0</v>
      </c>
      <c r="AU426" s="259"/>
      <c r="AV426" s="265">
        <f t="shared" si="336"/>
        <v>0</v>
      </c>
      <c r="AX426" s="265">
        <f t="shared" si="340"/>
        <v>0</v>
      </c>
      <c r="AZ426" s="492">
        <f t="shared" si="337"/>
        <v>0</v>
      </c>
      <c r="BB426" s="492">
        <f t="shared" si="338"/>
        <v>0</v>
      </c>
      <c r="BD426" s="265">
        <f t="shared" si="341"/>
        <v>0</v>
      </c>
      <c r="BE426" s="105"/>
      <c r="BF426" s="105"/>
      <c r="BG426" s="105"/>
      <c r="BH426" s="105"/>
      <c r="BI426" s="105"/>
      <c r="BJ426" s="105"/>
    </row>
    <row r="427" spans="2:62" ht="20.100000000000001" hidden="1" customHeight="1" outlineLevel="1">
      <c r="B427" s="100"/>
      <c r="C427" s="908"/>
      <c r="D427" s="909"/>
      <c r="E427" s="909"/>
      <c r="F427" s="910"/>
      <c r="G427" s="890"/>
      <c r="H427" s="891"/>
      <c r="I427" s="152"/>
      <c r="J427" s="152"/>
      <c r="K427" s="152"/>
      <c r="L427" s="152"/>
      <c r="M427" s="152"/>
      <c r="N427" s="152"/>
      <c r="O427" s="152"/>
      <c r="P427" s="153"/>
      <c r="Q427" s="153"/>
      <c r="R427" s="156">
        <f t="shared" si="332"/>
        <v>0</v>
      </c>
      <c r="S427" s="156">
        <f t="shared" si="333"/>
        <v>0</v>
      </c>
      <c r="U427" s="157">
        <f t="shared" si="339"/>
        <v>0</v>
      </c>
      <c r="W427" s="152"/>
      <c r="X427" s="152"/>
      <c r="Y427" s="152"/>
      <c r="Z427" s="152"/>
      <c r="AA427" s="152"/>
      <c r="AB427" s="152"/>
      <c r="AC427" s="347"/>
      <c r="AD427" s="152"/>
      <c r="AE427" s="152"/>
      <c r="AF427" s="152"/>
      <c r="AG427" s="152"/>
      <c r="AH427" s="152"/>
      <c r="AI427" s="152"/>
      <c r="AJ427" s="347"/>
      <c r="AK427" s="152"/>
      <c r="AL427" s="152"/>
      <c r="AM427" s="295"/>
      <c r="AN427" s="228"/>
      <c r="AO427" s="228"/>
      <c r="AP427" s="228"/>
      <c r="AQ427" s="228"/>
      <c r="AR427" s="228"/>
      <c r="AS427" s="348"/>
      <c r="AT427" s="264">
        <f t="shared" si="309"/>
        <v>0</v>
      </c>
      <c r="AU427" s="259"/>
      <c r="AV427" s="265">
        <f t="shared" si="336"/>
        <v>0</v>
      </c>
      <c r="AX427" s="265">
        <f t="shared" si="340"/>
        <v>0</v>
      </c>
      <c r="AZ427" s="492">
        <f t="shared" si="337"/>
        <v>0</v>
      </c>
      <c r="BB427" s="492">
        <f t="shared" si="338"/>
        <v>0</v>
      </c>
      <c r="BD427" s="265">
        <f t="shared" si="341"/>
        <v>0</v>
      </c>
      <c r="BE427" s="105"/>
      <c r="BF427" s="105"/>
      <c r="BG427" s="105"/>
      <c r="BH427" s="105"/>
      <c r="BI427" s="105"/>
      <c r="BJ427" s="105"/>
    </row>
    <row r="428" spans="2:62" ht="20.100000000000001" hidden="1" customHeight="1" outlineLevel="1">
      <c r="B428" s="100"/>
      <c r="C428" s="908"/>
      <c r="D428" s="909"/>
      <c r="E428" s="909"/>
      <c r="F428" s="910"/>
      <c r="G428" s="890"/>
      <c r="H428" s="891"/>
      <c r="I428" s="152"/>
      <c r="J428" s="152"/>
      <c r="K428" s="152"/>
      <c r="L428" s="152"/>
      <c r="M428" s="152"/>
      <c r="N428" s="152"/>
      <c r="O428" s="152"/>
      <c r="P428" s="153"/>
      <c r="Q428" s="153"/>
      <c r="R428" s="156">
        <f t="shared" si="332"/>
        <v>0</v>
      </c>
      <c r="S428" s="156">
        <f t="shared" si="333"/>
        <v>0</v>
      </c>
      <c r="U428" s="157">
        <f t="shared" si="339"/>
        <v>0</v>
      </c>
      <c r="W428" s="152"/>
      <c r="X428" s="152"/>
      <c r="Y428" s="152"/>
      <c r="Z428" s="152"/>
      <c r="AA428" s="152"/>
      <c r="AB428" s="152"/>
      <c r="AC428" s="347"/>
      <c r="AD428" s="152"/>
      <c r="AE428" s="152"/>
      <c r="AF428" s="152"/>
      <c r="AG428" s="152"/>
      <c r="AH428" s="152"/>
      <c r="AI428" s="152"/>
      <c r="AJ428" s="347"/>
      <c r="AK428" s="152"/>
      <c r="AL428" s="152"/>
      <c r="AM428" s="295"/>
      <c r="AN428" s="228"/>
      <c r="AO428" s="228"/>
      <c r="AP428" s="228"/>
      <c r="AQ428" s="228"/>
      <c r="AR428" s="228"/>
      <c r="AS428" s="348"/>
      <c r="AT428" s="264">
        <f t="shared" si="309"/>
        <v>0</v>
      </c>
      <c r="AU428" s="259"/>
      <c r="AV428" s="265">
        <f t="shared" si="336"/>
        <v>0</v>
      </c>
      <c r="AX428" s="265">
        <f t="shared" si="340"/>
        <v>0</v>
      </c>
      <c r="AZ428" s="492">
        <f t="shared" si="337"/>
        <v>0</v>
      </c>
      <c r="BB428" s="492">
        <f t="shared" si="338"/>
        <v>0</v>
      </c>
      <c r="BD428" s="265">
        <f t="shared" si="341"/>
        <v>0</v>
      </c>
      <c r="BE428" s="105"/>
      <c r="BF428" s="105"/>
      <c r="BG428" s="105"/>
      <c r="BH428" s="105"/>
      <c r="BI428" s="105"/>
      <c r="BJ428" s="105"/>
    </row>
    <row r="429" spans="2:62" ht="20.100000000000001" hidden="1" customHeight="1" outlineLevel="1">
      <c r="B429" s="100"/>
      <c r="C429" s="908"/>
      <c r="D429" s="909"/>
      <c r="E429" s="909"/>
      <c r="F429" s="910"/>
      <c r="G429" s="890"/>
      <c r="H429" s="891"/>
      <c r="I429" s="152"/>
      <c r="J429" s="152"/>
      <c r="K429" s="152"/>
      <c r="L429" s="152"/>
      <c r="M429" s="152"/>
      <c r="N429" s="152"/>
      <c r="O429" s="152"/>
      <c r="P429" s="153"/>
      <c r="Q429" s="153"/>
      <c r="R429" s="156">
        <f t="shared" si="332"/>
        <v>0</v>
      </c>
      <c r="S429" s="156">
        <f t="shared" si="333"/>
        <v>0</v>
      </c>
      <c r="U429" s="157">
        <f t="shared" si="339"/>
        <v>0</v>
      </c>
      <c r="W429" s="152"/>
      <c r="X429" s="152"/>
      <c r="Y429" s="152"/>
      <c r="Z429" s="152"/>
      <c r="AA429" s="152"/>
      <c r="AB429" s="152"/>
      <c r="AC429" s="347"/>
      <c r="AD429" s="152"/>
      <c r="AE429" s="152"/>
      <c r="AF429" s="152"/>
      <c r="AG429" s="152"/>
      <c r="AH429" s="152"/>
      <c r="AI429" s="152"/>
      <c r="AJ429" s="347"/>
      <c r="AK429" s="152"/>
      <c r="AL429" s="152"/>
      <c r="AM429" s="295"/>
      <c r="AN429" s="228"/>
      <c r="AO429" s="228"/>
      <c r="AP429" s="228"/>
      <c r="AQ429" s="228"/>
      <c r="AR429" s="228"/>
      <c r="AS429" s="348"/>
      <c r="AT429" s="264">
        <f t="shared" si="309"/>
        <v>0</v>
      </c>
      <c r="AU429" s="259"/>
      <c r="AV429" s="265">
        <f t="shared" si="336"/>
        <v>0</v>
      </c>
      <c r="AX429" s="265">
        <f t="shared" si="340"/>
        <v>0</v>
      </c>
      <c r="AZ429" s="492">
        <f t="shared" si="337"/>
        <v>0</v>
      </c>
      <c r="BB429" s="492">
        <f t="shared" si="338"/>
        <v>0</v>
      </c>
      <c r="BD429" s="265">
        <f t="shared" si="341"/>
        <v>0</v>
      </c>
      <c r="BE429" s="105"/>
      <c r="BF429" s="105"/>
      <c r="BG429" s="105"/>
      <c r="BH429" s="105"/>
      <c r="BI429" s="105"/>
      <c r="BJ429" s="105"/>
    </row>
    <row r="430" spans="2:62" ht="20.100000000000001" hidden="1" customHeight="1" outlineLevel="1">
      <c r="B430" s="100"/>
      <c r="C430" s="908"/>
      <c r="D430" s="909"/>
      <c r="E430" s="909"/>
      <c r="F430" s="910"/>
      <c r="G430" s="890"/>
      <c r="H430" s="891"/>
      <c r="I430" s="152"/>
      <c r="J430" s="152"/>
      <c r="K430" s="152"/>
      <c r="L430" s="152"/>
      <c r="M430" s="152"/>
      <c r="N430" s="152"/>
      <c r="O430" s="152"/>
      <c r="P430" s="153"/>
      <c r="Q430" s="153"/>
      <c r="R430" s="156">
        <f t="shared" si="332"/>
        <v>0</v>
      </c>
      <c r="S430" s="156">
        <f t="shared" si="333"/>
        <v>0</v>
      </c>
      <c r="U430" s="157">
        <f t="shared" si="339"/>
        <v>0</v>
      </c>
      <c r="W430" s="152"/>
      <c r="X430" s="152"/>
      <c r="Y430" s="152"/>
      <c r="Z430" s="152"/>
      <c r="AA430" s="152"/>
      <c r="AB430" s="152"/>
      <c r="AC430" s="347"/>
      <c r="AD430" s="152"/>
      <c r="AE430" s="152"/>
      <c r="AF430" s="152"/>
      <c r="AG430" s="152"/>
      <c r="AH430" s="152"/>
      <c r="AI430" s="152"/>
      <c r="AJ430" s="347"/>
      <c r="AK430" s="152"/>
      <c r="AL430" s="152"/>
      <c r="AM430" s="295"/>
      <c r="AN430" s="228"/>
      <c r="AO430" s="228"/>
      <c r="AP430" s="228"/>
      <c r="AQ430" s="228"/>
      <c r="AR430" s="228"/>
      <c r="AS430" s="348"/>
      <c r="AT430" s="264">
        <f t="shared" si="309"/>
        <v>0</v>
      </c>
      <c r="AU430" s="259"/>
      <c r="AV430" s="265">
        <f t="shared" si="336"/>
        <v>0</v>
      </c>
      <c r="AX430" s="265">
        <f t="shared" si="340"/>
        <v>0</v>
      </c>
      <c r="AZ430" s="492">
        <f t="shared" si="337"/>
        <v>0</v>
      </c>
      <c r="BB430" s="492">
        <f t="shared" si="338"/>
        <v>0</v>
      </c>
      <c r="BD430" s="265">
        <f t="shared" si="341"/>
        <v>0</v>
      </c>
      <c r="BE430" s="105"/>
      <c r="BF430" s="105"/>
      <c r="BG430" s="105"/>
      <c r="BH430" s="105"/>
      <c r="BI430" s="105"/>
      <c r="BJ430" s="105"/>
    </row>
    <row r="431" spans="2:62" ht="20.100000000000001" hidden="1" customHeight="1" outlineLevel="1">
      <c r="B431" s="100"/>
      <c r="C431" s="908"/>
      <c r="D431" s="909"/>
      <c r="E431" s="909"/>
      <c r="F431" s="910"/>
      <c r="G431" s="890"/>
      <c r="H431" s="891"/>
      <c r="I431" s="152"/>
      <c r="J431" s="152"/>
      <c r="K431" s="152"/>
      <c r="L431" s="152"/>
      <c r="M431" s="152"/>
      <c r="N431" s="152"/>
      <c r="O431" s="152"/>
      <c r="P431" s="153"/>
      <c r="Q431" s="153"/>
      <c r="R431" s="156">
        <f t="shared" si="332"/>
        <v>0</v>
      </c>
      <c r="S431" s="156">
        <f t="shared" si="333"/>
        <v>0</v>
      </c>
      <c r="U431" s="157">
        <f t="shared" si="339"/>
        <v>0</v>
      </c>
      <c r="W431" s="152"/>
      <c r="X431" s="152"/>
      <c r="Y431" s="152"/>
      <c r="Z431" s="152"/>
      <c r="AA431" s="152"/>
      <c r="AB431" s="152"/>
      <c r="AC431" s="347"/>
      <c r="AD431" s="152"/>
      <c r="AE431" s="152"/>
      <c r="AF431" s="152"/>
      <c r="AG431" s="152"/>
      <c r="AH431" s="152"/>
      <c r="AI431" s="152"/>
      <c r="AJ431" s="347"/>
      <c r="AK431" s="152"/>
      <c r="AL431" s="152"/>
      <c r="AM431" s="295"/>
      <c r="AN431" s="228"/>
      <c r="AO431" s="228"/>
      <c r="AP431" s="228"/>
      <c r="AQ431" s="228"/>
      <c r="AR431" s="228"/>
      <c r="AS431" s="348"/>
      <c r="AT431" s="264">
        <f t="shared" si="309"/>
        <v>0</v>
      </c>
      <c r="AU431" s="259"/>
      <c r="AV431" s="265">
        <f t="shared" si="336"/>
        <v>0</v>
      </c>
      <c r="AX431" s="265">
        <f t="shared" si="340"/>
        <v>0</v>
      </c>
      <c r="AZ431" s="492">
        <f t="shared" si="337"/>
        <v>0</v>
      </c>
      <c r="BB431" s="492">
        <f t="shared" si="338"/>
        <v>0</v>
      </c>
      <c r="BD431" s="265">
        <f t="shared" si="341"/>
        <v>0</v>
      </c>
      <c r="BE431" s="105"/>
      <c r="BF431" s="105"/>
      <c r="BG431" s="105"/>
      <c r="BH431" s="105"/>
      <c r="BI431" s="105"/>
      <c r="BJ431" s="105"/>
    </row>
    <row r="432" spans="2:62" ht="20.100000000000001" hidden="1" customHeight="1" outlineLevel="1">
      <c r="B432" s="100"/>
      <c r="C432" s="908"/>
      <c r="D432" s="909"/>
      <c r="E432" s="909"/>
      <c r="F432" s="910"/>
      <c r="G432" s="890"/>
      <c r="H432" s="891"/>
      <c r="I432" s="152"/>
      <c r="J432" s="152"/>
      <c r="K432" s="152"/>
      <c r="L432" s="152"/>
      <c r="M432" s="152"/>
      <c r="N432" s="152"/>
      <c r="O432" s="152"/>
      <c r="P432" s="153"/>
      <c r="Q432" s="153"/>
      <c r="R432" s="156">
        <f t="shared" si="332"/>
        <v>0</v>
      </c>
      <c r="S432" s="156">
        <f t="shared" si="333"/>
        <v>0</v>
      </c>
      <c r="U432" s="157">
        <f t="shared" si="339"/>
        <v>0</v>
      </c>
      <c r="W432" s="152"/>
      <c r="X432" s="152"/>
      <c r="Y432" s="152"/>
      <c r="Z432" s="152"/>
      <c r="AA432" s="152"/>
      <c r="AB432" s="152"/>
      <c r="AC432" s="347"/>
      <c r="AD432" s="152"/>
      <c r="AE432" s="152"/>
      <c r="AF432" s="152"/>
      <c r="AG432" s="152"/>
      <c r="AH432" s="152"/>
      <c r="AI432" s="152"/>
      <c r="AJ432" s="347"/>
      <c r="AK432" s="152"/>
      <c r="AL432" s="152"/>
      <c r="AM432" s="295"/>
      <c r="AN432" s="228"/>
      <c r="AO432" s="228"/>
      <c r="AP432" s="228"/>
      <c r="AQ432" s="228"/>
      <c r="AR432" s="228"/>
      <c r="AS432" s="348"/>
      <c r="AT432" s="264">
        <f t="shared" si="309"/>
        <v>0</v>
      </c>
      <c r="AU432" s="259"/>
      <c r="AV432" s="265">
        <f t="shared" si="336"/>
        <v>0</v>
      </c>
      <c r="AX432" s="265">
        <f t="shared" si="340"/>
        <v>0</v>
      </c>
      <c r="AZ432" s="492">
        <f t="shared" si="337"/>
        <v>0</v>
      </c>
      <c r="BB432" s="492">
        <f t="shared" si="338"/>
        <v>0</v>
      </c>
      <c r="BD432" s="265">
        <f t="shared" si="341"/>
        <v>0</v>
      </c>
      <c r="BE432" s="105"/>
      <c r="BF432" s="105"/>
      <c r="BG432" s="105"/>
      <c r="BH432" s="105"/>
      <c r="BI432" s="105"/>
      <c r="BJ432" s="105"/>
    </row>
    <row r="433" spans="2:62" ht="20.100000000000001" hidden="1" customHeight="1" outlineLevel="1">
      <c r="B433" s="100"/>
      <c r="C433" s="908"/>
      <c r="D433" s="909"/>
      <c r="E433" s="909"/>
      <c r="F433" s="910"/>
      <c r="G433" s="890"/>
      <c r="H433" s="891"/>
      <c r="I433" s="152"/>
      <c r="J433" s="152"/>
      <c r="K433" s="152"/>
      <c r="L433" s="152"/>
      <c r="M433" s="152"/>
      <c r="N433" s="152"/>
      <c r="O433" s="152"/>
      <c r="P433" s="153"/>
      <c r="Q433" s="153"/>
      <c r="R433" s="156">
        <f t="shared" si="332"/>
        <v>0</v>
      </c>
      <c r="S433" s="156">
        <f t="shared" si="333"/>
        <v>0</v>
      </c>
      <c r="U433" s="157">
        <f t="shared" si="339"/>
        <v>0</v>
      </c>
      <c r="W433" s="152"/>
      <c r="X433" s="152"/>
      <c r="Y433" s="152"/>
      <c r="Z433" s="152"/>
      <c r="AA433" s="152"/>
      <c r="AB433" s="152"/>
      <c r="AC433" s="347"/>
      <c r="AD433" s="152"/>
      <c r="AE433" s="152"/>
      <c r="AF433" s="152"/>
      <c r="AG433" s="152"/>
      <c r="AH433" s="152"/>
      <c r="AI433" s="152"/>
      <c r="AJ433" s="347"/>
      <c r="AK433" s="152"/>
      <c r="AL433" s="152"/>
      <c r="AM433" s="295"/>
      <c r="AN433" s="228"/>
      <c r="AO433" s="228"/>
      <c r="AP433" s="228"/>
      <c r="AQ433" s="228"/>
      <c r="AR433" s="228"/>
      <c r="AS433" s="348"/>
      <c r="AT433" s="264">
        <f t="shared" si="309"/>
        <v>0</v>
      </c>
      <c r="AU433" s="259"/>
      <c r="AV433" s="265">
        <f t="shared" si="336"/>
        <v>0</v>
      </c>
      <c r="AX433" s="265">
        <f t="shared" si="340"/>
        <v>0</v>
      </c>
      <c r="AZ433" s="492">
        <f t="shared" si="337"/>
        <v>0</v>
      </c>
      <c r="BB433" s="492">
        <f t="shared" si="338"/>
        <v>0</v>
      </c>
      <c r="BD433" s="265">
        <f t="shared" si="341"/>
        <v>0</v>
      </c>
      <c r="BE433" s="105"/>
      <c r="BF433" s="105"/>
      <c r="BG433" s="105"/>
      <c r="BH433" s="105"/>
      <c r="BI433" s="105"/>
      <c r="BJ433" s="105"/>
    </row>
    <row r="434" spans="2:62" ht="20.100000000000001" hidden="1" customHeight="1" outlineLevel="1">
      <c r="B434" s="100"/>
      <c r="C434" s="908"/>
      <c r="D434" s="909"/>
      <c r="E434" s="909"/>
      <c r="F434" s="910"/>
      <c r="G434" s="890"/>
      <c r="H434" s="891"/>
      <c r="I434" s="152"/>
      <c r="J434" s="152"/>
      <c r="K434" s="152"/>
      <c r="L434" s="152"/>
      <c r="M434" s="152"/>
      <c r="N434" s="152"/>
      <c r="O434" s="152"/>
      <c r="P434" s="153"/>
      <c r="Q434" s="153"/>
      <c r="R434" s="156">
        <f t="shared" si="332"/>
        <v>0</v>
      </c>
      <c r="S434" s="156">
        <f t="shared" si="333"/>
        <v>0</v>
      </c>
      <c r="U434" s="157">
        <f t="shared" si="339"/>
        <v>0</v>
      </c>
      <c r="W434" s="152"/>
      <c r="X434" s="152"/>
      <c r="Y434" s="152"/>
      <c r="Z434" s="152"/>
      <c r="AA434" s="152"/>
      <c r="AB434" s="152"/>
      <c r="AC434" s="347"/>
      <c r="AD434" s="152"/>
      <c r="AE434" s="152"/>
      <c r="AF434" s="152"/>
      <c r="AG434" s="152"/>
      <c r="AH434" s="152"/>
      <c r="AI434" s="152"/>
      <c r="AJ434" s="347"/>
      <c r="AK434" s="152"/>
      <c r="AL434" s="152"/>
      <c r="AM434" s="295"/>
      <c r="AN434" s="228"/>
      <c r="AO434" s="228"/>
      <c r="AP434" s="228"/>
      <c r="AQ434" s="228"/>
      <c r="AR434" s="228"/>
      <c r="AS434" s="348"/>
      <c r="AT434" s="264">
        <f t="shared" si="309"/>
        <v>0</v>
      </c>
      <c r="AU434" s="259"/>
      <c r="AV434" s="265">
        <f t="shared" si="336"/>
        <v>0</v>
      </c>
      <c r="AX434" s="265">
        <f t="shared" si="340"/>
        <v>0</v>
      </c>
      <c r="AZ434" s="492">
        <f t="shared" si="337"/>
        <v>0</v>
      </c>
      <c r="BB434" s="492">
        <f t="shared" si="338"/>
        <v>0</v>
      </c>
      <c r="BD434" s="265">
        <f t="shared" si="341"/>
        <v>0</v>
      </c>
      <c r="BE434" s="105"/>
      <c r="BF434" s="105"/>
      <c r="BG434" s="105"/>
      <c r="BH434" s="105"/>
      <c r="BI434" s="105"/>
      <c r="BJ434" s="105"/>
    </row>
    <row r="435" spans="2:62" ht="20.100000000000001" hidden="1" customHeight="1" outlineLevel="1">
      <c r="B435" s="100"/>
      <c r="C435" s="908"/>
      <c r="D435" s="909"/>
      <c r="E435" s="909"/>
      <c r="F435" s="910"/>
      <c r="G435" s="890"/>
      <c r="H435" s="891"/>
      <c r="I435" s="152"/>
      <c r="J435" s="152"/>
      <c r="K435" s="152"/>
      <c r="L435" s="152"/>
      <c r="M435" s="152"/>
      <c r="N435" s="152"/>
      <c r="O435" s="152"/>
      <c r="P435" s="153"/>
      <c r="Q435" s="153"/>
      <c r="R435" s="156">
        <f t="shared" si="332"/>
        <v>0</v>
      </c>
      <c r="S435" s="156">
        <f t="shared" si="333"/>
        <v>0</v>
      </c>
      <c r="U435" s="157">
        <f t="shared" si="339"/>
        <v>0</v>
      </c>
      <c r="W435" s="152"/>
      <c r="X435" s="152"/>
      <c r="Y435" s="152"/>
      <c r="Z435" s="152"/>
      <c r="AA435" s="152"/>
      <c r="AB435" s="152"/>
      <c r="AC435" s="347"/>
      <c r="AD435" s="152"/>
      <c r="AE435" s="152"/>
      <c r="AF435" s="152"/>
      <c r="AG435" s="152"/>
      <c r="AH435" s="152"/>
      <c r="AI435" s="152"/>
      <c r="AJ435" s="347"/>
      <c r="AK435" s="152"/>
      <c r="AL435" s="152"/>
      <c r="AM435" s="295"/>
      <c r="AN435" s="228"/>
      <c r="AO435" s="228"/>
      <c r="AP435" s="228"/>
      <c r="AQ435" s="228"/>
      <c r="AR435" s="228"/>
      <c r="AS435" s="348"/>
      <c r="AT435" s="264">
        <f t="shared" si="309"/>
        <v>0</v>
      </c>
      <c r="AU435" s="259"/>
      <c r="AV435" s="265">
        <f t="shared" si="336"/>
        <v>0</v>
      </c>
      <c r="AX435" s="265">
        <f t="shared" si="340"/>
        <v>0</v>
      </c>
      <c r="AZ435" s="492">
        <f t="shared" si="337"/>
        <v>0</v>
      </c>
      <c r="BB435" s="492">
        <f t="shared" si="338"/>
        <v>0</v>
      </c>
      <c r="BD435" s="265">
        <f t="shared" si="341"/>
        <v>0</v>
      </c>
      <c r="BE435" s="105"/>
      <c r="BF435" s="105"/>
      <c r="BG435" s="105"/>
      <c r="BH435" s="105"/>
      <c r="BI435" s="105"/>
      <c r="BJ435" s="105"/>
    </row>
    <row r="436" spans="2:62" ht="9.9499999999999993" hidden="1" customHeight="1" outlineLevel="1">
      <c r="B436" s="101"/>
      <c r="C436" s="208"/>
      <c r="D436" s="208"/>
      <c r="E436" s="208"/>
      <c r="F436" s="208"/>
      <c r="G436" s="237"/>
      <c r="H436" s="207"/>
      <c r="I436" s="257"/>
      <c r="J436" s="257"/>
      <c r="K436" s="257"/>
      <c r="L436" s="257"/>
      <c r="M436" s="257"/>
      <c r="N436" s="257"/>
      <c r="O436" s="257"/>
      <c r="P436" s="256"/>
      <c r="Q436" s="102"/>
      <c r="R436" s="102"/>
      <c r="S436" s="102"/>
      <c r="U436" s="98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Z436" s="493"/>
      <c r="BE436" s="105"/>
      <c r="BF436" s="105"/>
      <c r="BG436" s="105"/>
      <c r="BH436" s="105"/>
      <c r="BI436" s="105"/>
      <c r="BJ436" s="105"/>
    </row>
    <row r="437" spans="2:62" ht="20.100000000000001" customHeight="1" collapsed="1">
      <c r="B437" s="8">
        <f>B420+1</f>
        <v>26</v>
      </c>
      <c r="C437" s="916"/>
      <c r="D437" s="917"/>
      <c r="E437" s="917"/>
      <c r="F437" s="918"/>
      <c r="G437" s="429"/>
      <c r="H437" s="206">
        <v>1</v>
      </c>
      <c r="I437" s="642">
        <f t="shared" ref="I437" si="342">$H437*SUM(I438:I452)</f>
        <v>0</v>
      </c>
      <c r="J437" s="643">
        <f t="shared" ref="J437:O437" si="343">$H437*SUM(J438:J452)</f>
        <v>0</v>
      </c>
      <c r="K437" s="644">
        <f t="shared" si="343"/>
        <v>0</v>
      </c>
      <c r="L437" s="645">
        <f t="shared" si="343"/>
        <v>0</v>
      </c>
      <c r="M437" s="645">
        <f t="shared" si="343"/>
        <v>0</v>
      </c>
      <c r="N437" s="644">
        <f t="shared" si="343"/>
        <v>0</v>
      </c>
      <c r="O437" s="642">
        <f t="shared" si="343"/>
        <v>0</v>
      </c>
      <c r="P437" s="209">
        <f t="shared" ref="P437:Q437" si="344">$H437*SUM(P438:P452)</f>
        <v>0</v>
      </c>
      <c r="Q437" s="210">
        <f t="shared" si="344"/>
        <v>0</v>
      </c>
      <c r="R437" s="136">
        <f t="shared" ref="R437:R452" si="345">P437*(1+Gewinn)*(1+SicherheitAngebot)</f>
        <v>0</v>
      </c>
      <c r="S437" s="137">
        <f t="shared" ref="S437:S452" si="346">Q437*(1+MGKZ)*(1+Gewinn)*(1+SicherheitAngebot)</f>
        <v>0</v>
      </c>
      <c r="U437" s="10">
        <f>I437*$I$7+J437*$J$7+K437*$K$7+L437*$L$7+M437*$M$7+N437*$N$7+O437*$O$7+R437+S437</f>
        <v>0</v>
      </c>
      <c r="W437" s="646">
        <f t="shared" ref="W437:AB437" si="347">$H437*SUM(W438:W452)</f>
        <v>0</v>
      </c>
      <c r="X437" s="647">
        <f t="shared" si="347"/>
        <v>0</v>
      </c>
      <c r="Y437" s="648">
        <f t="shared" si="347"/>
        <v>0</v>
      </c>
      <c r="Z437" s="649">
        <f t="shared" si="347"/>
        <v>0</v>
      </c>
      <c r="AA437" s="648">
        <f t="shared" si="347"/>
        <v>0</v>
      </c>
      <c r="AB437" s="646">
        <f t="shared" si="347"/>
        <v>0</v>
      </c>
      <c r="AC437" s="258"/>
      <c r="AD437" s="646">
        <f t="shared" ref="AD437:AM437" si="348">$H437*SUM(AD438:AD452)</f>
        <v>0</v>
      </c>
      <c r="AE437" s="647">
        <f t="shared" si="348"/>
        <v>0</v>
      </c>
      <c r="AF437" s="648">
        <f t="shared" si="348"/>
        <v>0</v>
      </c>
      <c r="AG437" s="649">
        <f t="shared" si="348"/>
        <v>0</v>
      </c>
      <c r="AH437" s="648">
        <f t="shared" si="348"/>
        <v>0</v>
      </c>
      <c r="AI437" s="646">
        <f t="shared" si="348"/>
        <v>0</v>
      </c>
      <c r="AJ437" s="258"/>
      <c r="AK437" s="653">
        <f t="shared" si="348"/>
        <v>0</v>
      </c>
      <c r="AL437" s="653">
        <f t="shared" si="348"/>
        <v>0</v>
      </c>
      <c r="AM437" s="653">
        <f t="shared" si="348"/>
        <v>0</v>
      </c>
      <c r="AN437" s="227">
        <f>$H437*SUM(AN438:AN452)*(1+Gewinn)*(1+SicherheitAngebot)</f>
        <v>0</v>
      </c>
      <c r="AO437" s="227">
        <f>$H437*SUM(AO438:AO452)*(1+Gewinn)*(1+SicherheitAngebot)</f>
        <v>0</v>
      </c>
      <c r="AP437" s="227">
        <f>$H437*SUM(AP438:AP452)*(1+Gewinn)*(1+SicherheitAngebot)</f>
        <v>0</v>
      </c>
      <c r="AQ437" s="227">
        <f>$H437*SUM(AQ438:AQ452)*(1+Gewinn)*(1+SicherheitAngebot)</f>
        <v>0</v>
      </c>
      <c r="AR437" s="227">
        <f>$H437*SUM(AR438:AR452)*(1+Gewinn)*(1+SicherheitAngebot)</f>
        <v>0</v>
      </c>
      <c r="AS437" s="262"/>
      <c r="AT437" s="263">
        <f t="shared" si="309"/>
        <v>0</v>
      </c>
      <c r="AU437" s="259"/>
      <c r="AV437" s="491">
        <f>AK437*$AK$7+AL437*$AL$7+AM437*$AM$7+SUM(AN437:AR437)+AT437/Zuschläge_IBN+AT437</f>
        <v>0</v>
      </c>
      <c r="AX437" s="685">
        <f>U437+AV437</f>
        <v>0</v>
      </c>
      <c r="AZ437" s="490">
        <f>IF(H437&gt;0,U437/(1+SicherheitAngebot)*(1+Sicherheit),0)</f>
        <v>0</v>
      </c>
      <c r="BB437" s="490">
        <f>IF(H437&gt;0,AV437/(1+SicherheitAngebot)*(1+Sicherheit),0)</f>
        <v>0</v>
      </c>
      <c r="BD437" s="490">
        <f>AZ437+BB437</f>
        <v>0</v>
      </c>
      <c r="BE437" s="105"/>
      <c r="BF437" s="105"/>
      <c r="BG437" s="105"/>
      <c r="BH437" s="105"/>
      <c r="BI437" s="105"/>
      <c r="BJ437" s="105"/>
    </row>
    <row r="438" spans="2:62" ht="20.100000000000001" hidden="1" customHeight="1" outlineLevel="1">
      <c r="B438" s="99"/>
      <c r="C438" s="908"/>
      <c r="D438" s="909"/>
      <c r="E438" s="909"/>
      <c r="F438" s="910"/>
      <c r="G438" s="890"/>
      <c r="H438" s="901"/>
      <c r="I438" s="152"/>
      <c r="J438" s="152"/>
      <c r="K438" s="152"/>
      <c r="L438" s="152"/>
      <c r="M438" s="152"/>
      <c r="N438" s="152"/>
      <c r="O438" s="152"/>
      <c r="P438" s="153"/>
      <c r="Q438" s="153"/>
      <c r="R438" s="156">
        <f t="shared" si="345"/>
        <v>0</v>
      </c>
      <c r="S438" s="156">
        <f t="shared" si="346"/>
        <v>0</v>
      </c>
      <c r="U438" s="157">
        <f>I438*$I$7+J438*$J$7+K438*$K$7+L438*$L$7+M438*$M$7+N438*$N$7+O438*$O$7+R438+S438</f>
        <v>0</v>
      </c>
      <c r="W438" s="152"/>
      <c r="X438" s="152"/>
      <c r="Y438" s="152"/>
      <c r="Z438" s="152"/>
      <c r="AA438" s="152"/>
      <c r="AB438" s="152"/>
      <c r="AC438" s="347"/>
      <c r="AD438" s="152"/>
      <c r="AE438" s="152"/>
      <c r="AF438" s="152"/>
      <c r="AG438" s="152"/>
      <c r="AH438" s="152"/>
      <c r="AI438" s="152"/>
      <c r="AJ438" s="347"/>
      <c r="AK438" s="152"/>
      <c r="AL438" s="152"/>
      <c r="AM438" s="295"/>
      <c r="AN438" s="228"/>
      <c r="AO438" s="228"/>
      <c r="AP438" s="228"/>
      <c r="AQ438" s="228"/>
      <c r="AR438" s="228"/>
      <c r="AS438" s="348"/>
      <c r="AT438" s="264">
        <f t="shared" si="309"/>
        <v>0</v>
      </c>
      <c r="AU438" s="259"/>
      <c r="AV438" s="265">
        <f t="shared" ref="AV438:AV452" si="349">AK438*$AK$7+AL438*$AL$7+AM438*$AM$7+SUM(AN438:AR438)*(1+Gewinn)*(1+SicherheitAngebot)+AT438/Zuschläge_IBN+AT438</f>
        <v>0</v>
      </c>
      <c r="AX438" s="265">
        <f>U438+AV438</f>
        <v>0</v>
      </c>
      <c r="AZ438" s="492">
        <f t="shared" ref="AZ438:AZ452" si="350">U438/(1+SicherheitAngebot)*(1+Sicherheit)</f>
        <v>0</v>
      </c>
      <c r="BB438" s="492">
        <f t="shared" ref="BB438:BB452" si="351">AV438/(1+SicherheitAngebot)*(1+Sicherheit)</f>
        <v>0</v>
      </c>
      <c r="BD438" s="265">
        <f>AZ438+BB438</f>
        <v>0</v>
      </c>
      <c r="BE438" s="105"/>
      <c r="BF438" s="105"/>
      <c r="BG438" s="105"/>
      <c r="BH438" s="105"/>
      <c r="BI438" s="105"/>
      <c r="BJ438" s="105"/>
    </row>
    <row r="439" spans="2:62" ht="20.100000000000001" hidden="1" customHeight="1" outlineLevel="1">
      <c r="B439" s="100"/>
      <c r="C439" s="908"/>
      <c r="D439" s="909"/>
      <c r="E439" s="909"/>
      <c r="F439" s="910"/>
      <c r="G439" s="890"/>
      <c r="H439" s="891"/>
      <c r="I439" s="152"/>
      <c r="J439" s="152"/>
      <c r="K439" s="152"/>
      <c r="L439" s="152"/>
      <c r="M439" s="152"/>
      <c r="N439" s="152"/>
      <c r="O439" s="152"/>
      <c r="P439" s="153"/>
      <c r="Q439" s="153"/>
      <c r="R439" s="156">
        <f t="shared" si="345"/>
        <v>0</v>
      </c>
      <c r="S439" s="156">
        <f t="shared" si="346"/>
        <v>0</v>
      </c>
      <c r="U439" s="157">
        <f t="shared" ref="U439:U452" si="352">I439*$I$7+J439*$J$7+K439*$K$7+L439*$L$7+M439*$M$7+N439*$N$7+O439*$O$7+R439+S439</f>
        <v>0</v>
      </c>
      <c r="W439" s="152"/>
      <c r="X439" s="152"/>
      <c r="Y439" s="152"/>
      <c r="Z439" s="152"/>
      <c r="AA439" s="152"/>
      <c r="AB439" s="152"/>
      <c r="AC439" s="347"/>
      <c r="AD439" s="152"/>
      <c r="AE439" s="152"/>
      <c r="AF439" s="152"/>
      <c r="AG439" s="152"/>
      <c r="AH439" s="152"/>
      <c r="AI439" s="152"/>
      <c r="AJ439" s="347"/>
      <c r="AK439" s="152"/>
      <c r="AL439" s="152"/>
      <c r="AM439" s="295"/>
      <c r="AN439" s="228"/>
      <c r="AO439" s="228"/>
      <c r="AP439" s="228"/>
      <c r="AQ439" s="228"/>
      <c r="AR439" s="228"/>
      <c r="AS439" s="348"/>
      <c r="AT439" s="264">
        <f t="shared" si="309"/>
        <v>0</v>
      </c>
      <c r="AU439" s="259"/>
      <c r="AV439" s="265">
        <f t="shared" si="349"/>
        <v>0</v>
      </c>
      <c r="AX439" s="265">
        <f t="shared" ref="AX439:AX452" si="353">U439+AV439</f>
        <v>0</v>
      </c>
      <c r="AZ439" s="492">
        <f t="shared" si="350"/>
        <v>0</v>
      </c>
      <c r="BB439" s="492">
        <f t="shared" si="351"/>
        <v>0</v>
      </c>
      <c r="BD439" s="265">
        <f t="shared" ref="BD439:BD452" si="354">AZ439+BB439</f>
        <v>0</v>
      </c>
      <c r="BE439" s="105"/>
      <c r="BF439" s="105"/>
      <c r="BG439" s="105"/>
      <c r="BH439" s="105"/>
      <c r="BI439" s="105"/>
      <c r="BJ439" s="105"/>
    </row>
    <row r="440" spans="2:62" ht="20.100000000000001" hidden="1" customHeight="1" outlineLevel="1">
      <c r="B440" s="100"/>
      <c r="C440" s="908"/>
      <c r="D440" s="909"/>
      <c r="E440" s="909"/>
      <c r="F440" s="910"/>
      <c r="G440" s="890"/>
      <c r="H440" s="891"/>
      <c r="I440" s="152"/>
      <c r="J440" s="152"/>
      <c r="K440" s="152"/>
      <c r="L440" s="152"/>
      <c r="M440" s="152"/>
      <c r="N440" s="152"/>
      <c r="O440" s="152"/>
      <c r="P440" s="153"/>
      <c r="Q440" s="153"/>
      <c r="R440" s="156">
        <f t="shared" si="345"/>
        <v>0</v>
      </c>
      <c r="S440" s="156">
        <f t="shared" si="346"/>
        <v>0</v>
      </c>
      <c r="U440" s="157">
        <f t="shared" si="352"/>
        <v>0</v>
      </c>
      <c r="W440" s="152"/>
      <c r="X440" s="152"/>
      <c r="Y440" s="152"/>
      <c r="Z440" s="152"/>
      <c r="AA440" s="152"/>
      <c r="AB440" s="152"/>
      <c r="AC440" s="347"/>
      <c r="AD440" s="152"/>
      <c r="AE440" s="152"/>
      <c r="AF440" s="152"/>
      <c r="AG440" s="152"/>
      <c r="AH440" s="152"/>
      <c r="AI440" s="152"/>
      <c r="AJ440" s="347"/>
      <c r="AK440" s="152"/>
      <c r="AL440" s="152"/>
      <c r="AM440" s="295"/>
      <c r="AN440" s="228"/>
      <c r="AO440" s="228"/>
      <c r="AP440" s="228"/>
      <c r="AQ440" s="228"/>
      <c r="AR440" s="228"/>
      <c r="AS440" s="348"/>
      <c r="AT440" s="264">
        <f t="shared" si="309"/>
        <v>0</v>
      </c>
      <c r="AU440" s="259"/>
      <c r="AV440" s="265">
        <f t="shared" si="349"/>
        <v>0</v>
      </c>
      <c r="AX440" s="265">
        <f t="shared" si="353"/>
        <v>0</v>
      </c>
      <c r="AZ440" s="492">
        <f t="shared" si="350"/>
        <v>0</v>
      </c>
      <c r="BB440" s="492">
        <f t="shared" si="351"/>
        <v>0</v>
      </c>
      <c r="BD440" s="265">
        <f t="shared" si="354"/>
        <v>0</v>
      </c>
      <c r="BE440" s="105"/>
      <c r="BF440" s="105"/>
      <c r="BG440" s="105"/>
      <c r="BH440" s="105"/>
      <c r="BI440" s="105"/>
      <c r="BJ440" s="105"/>
    </row>
    <row r="441" spans="2:62" ht="20.100000000000001" hidden="1" customHeight="1" outlineLevel="1">
      <c r="B441" s="100"/>
      <c r="C441" s="908"/>
      <c r="D441" s="909"/>
      <c r="E441" s="909"/>
      <c r="F441" s="910"/>
      <c r="G441" s="890"/>
      <c r="H441" s="891"/>
      <c r="I441" s="152"/>
      <c r="J441" s="152"/>
      <c r="K441" s="152"/>
      <c r="L441" s="152"/>
      <c r="M441" s="152"/>
      <c r="N441" s="152"/>
      <c r="O441" s="152"/>
      <c r="P441" s="153"/>
      <c r="Q441" s="153"/>
      <c r="R441" s="156">
        <f t="shared" si="345"/>
        <v>0</v>
      </c>
      <c r="S441" s="156">
        <f t="shared" si="346"/>
        <v>0</v>
      </c>
      <c r="U441" s="157">
        <f t="shared" si="352"/>
        <v>0</v>
      </c>
      <c r="W441" s="152"/>
      <c r="X441" s="152"/>
      <c r="Y441" s="152"/>
      <c r="Z441" s="152"/>
      <c r="AA441" s="152"/>
      <c r="AB441" s="152"/>
      <c r="AC441" s="347"/>
      <c r="AD441" s="152"/>
      <c r="AE441" s="152"/>
      <c r="AF441" s="152"/>
      <c r="AG441" s="152"/>
      <c r="AH441" s="152"/>
      <c r="AI441" s="152"/>
      <c r="AJ441" s="347"/>
      <c r="AK441" s="152"/>
      <c r="AL441" s="152"/>
      <c r="AM441" s="295"/>
      <c r="AN441" s="228"/>
      <c r="AO441" s="228"/>
      <c r="AP441" s="228"/>
      <c r="AQ441" s="228"/>
      <c r="AR441" s="228"/>
      <c r="AS441" s="348"/>
      <c r="AT441" s="264">
        <f t="shared" si="309"/>
        <v>0</v>
      </c>
      <c r="AU441" s="259"/>
      <c r="AV441" s="265">
        <f t="shared" si="349"/>
        <v>0</v>
      </c>
      <c r="AX441" s="265">
        <f t="shared" si="353"/>
        <v>0</v>
      </c>
      <c r="AZ441" s="492">
        <f t="shared" si="350"/>
        <v>0</v>
      </c>
      <c r="BB441" s="492">
        <f t="shared" si="351"/>
        <v>0</v>
      </c>
      <c r="BD441" s="265">
        <f t="shared" si="354"/>
        <v>0</v>
      </c>
      <c r="BE441" s="105"/>
      <c r="BF441" s="105"/>
      <c r="BG441" s="105"/>
      <c r="BH441" s="105"/>
      <c r="BI441" s="105"/>
      <c r="BJ441" s="105"/>
    </row>
    <row r="442" spans="2:62" ht="20.100000000000001" hidden="1" customHeight="1" outlineLevel="1">
      <c r="B442" s="100"/>
      <c r="C442" s="908"/>
      <c r="D442" s="909"/>
      <c r="E442" s="909"/>
      <c r="F442" s="910"/>
      <c r="G442" s="890"/>
      <c r="H442" s="891"/>
      <c r="I442" s="152"/>
      <c r="J442" s="152"/>
      <c r="K442" s="152"/>
      <c r="L442" s="152"/>
      <c r="M442" s="152"/>
      <c r="N442" s="152"/>
      <c r="O442" s="152"/>
      <c r="P442" s="153"/>
      <c r="Q442" s="153"/>
      <c r="R442" s="156">
        <f t="shared" si="345"/>
        <v>0</v>
      </c>
      <c r="S442" s="156">
        <f t="shared" si="346"/>
        <v>0</v>
      </c>
      <c r="U442" s="157">
        <f t="shared" si="352"/>
        <v>0</v>
      </c>
      <c r="W442" s="152"/>
      <c r="X442" s="152"/>
      <c r="Y442" s="152"/>
      <c r="Z442" s="152"/>
      <c r="AA442" s="152"/>
      <c r="AB442" s="152"/>
      <c r="AC442" s="347"/>
      <c r="AD442" s="152"/>
      <c r="AE442" s="152"/>
      <c r="AF442" s="152"/>
      <c r="AG442" s="152"/>
      <c r="AH442" s="152"/>
      <c r="AI442" s="152"/>
      <c r="AJ442" s="347"/>
      <c r="AK442" s="152"/>
      <c r="AL442" s="152"/>
      <c r="AM442" s="295"/>
      <c r="AN442" s="228"/>
      <c r="AO442" s="228"/>
      <c r="AP442" s="228"/>
      <c r="AQ442" s="228"/>
      <c r="AR442" s="228"/>
      <c r="AS442" s="348"/>
      <c r="AT442" s="264">
        <f t="shared" si="309"/>
        <v>0</v>
      </c>
      <c r="AU442" s="259"/>
      <c r="AV442" s="265">
        <f t="shared" si="349"/>
        <v>0</v>
      </c>
      <c r="AX442" s="265">
        <f t="shared" si="353"/>
        <v>0</v>
      </c>
      <c r="AZ442" s="492">
        <f t="shared" si="350"/>
        <v>0</v>
      </c>
      <c r="BB442" s="492">
        <f t="shared" si="351"/>
        <v>0</v>
      </c>
      <c r="BD442" s="265">
        <f t="shared" si="354"/>
        <v>0</v>
      </c>
      <c r="BE442" s="105"/>
      <c r="BF442" s="105"/>
      <c r="BG442" s="105"/>
      <c r="BH442" s="105"/>
      <c r="BI442" s="105"/>
      <c r="BJ442" s="105"/>
    </row>
    <row r="443" spans="2:62" ht="20.100000000000001" hidden="1" customHeight="1" outlineLevel="1">
      <c r="B443" s="100"/>
      <c r="C443" s="908"/>
      <c r="D443" s="909"/>
      <c r="E443" s="909"/>
      <c r="F443" s="910"/>
      <c r="G443" s="890"/>
      <c r="H443" s="891"/>
      <c r="I443" s="152"/>
      <c r="J443" s="152"/>
      <c r="K443" s="152"/>
      <c r="L443" s="152"/>
      <c r="M443" s="152"/>
      <c r="N443" s="152"/>
      <c r="O443" s="152"/>
      <c r="P443" s="153"/>
      <c r="Q443" s="153"/>
      <c r="R443" s="156">
        <f t="shared" si="345"/>
        <v>0</v>
      </c>
      <c r="S443" s="156">
        <f t="shared" si="346"/>
        <v>0</v>
      </c>
      <c r="U443" s="157">
        <f t="shared" si="352"/>
        <v>0</v>
      </c>
      <c r="W443" s="152"/>
      <c r="X443" s="152"/>
      <c r="Y443" s="152"/>
      <c r="Z443" s="152"/>
      <c r="AA443" s="152"/>
      <c r="AB443" s="152"/>
      <c r="AC443" s="347"/>
      <c r="AD443" s="152"/>
      <c r="AE443" s="152"/>
      <c r="AF443" s="152"/>
      <c r="AG443" s="152"/>
      <c r="AH443" s="152"/>
      <c r="AI443" s="152"/>
      <c r="AJ443" s="347"/>
      <c r="AK443" s="152"/>
      <c r="AL443" s="152"/>
      <c r="AM443" s="295"/>
      <c r="AN443" s="228"/>
      <c r="AO443" s="228"/>
      <c r="AP443" s="228"/>
      <c r="AQ443" s="228"/>
      <c r="AR443" s="228"/>
      <c r="AS443" s="348"/>
      <c r="AT443" s="264">
        <f t="shared" si="309"/>
        <v>0</v>
      </c>
      <c r="AU443" s="259"/>
      <c r="AV443" s="265">
        <f t="shared" si="349"/>
        <v>0</v>
      </c>
      <c r="AX443" s="265">
        <f t="shared" si="353"/>
        <v>0</v>
      </c>
      <c r="AZ443" s="492">
        <f t="shared" si="350"/>
        <v>0</v>
      </c>
      <c r="BB443" s="492">
        <f t="shared" si="351"/>
        <v>0</v>
      </c>
      <c r="BD443" s="265">
        <f t="shared" si="354"/>
        <v>0</v>
      </c>
      <c r="BE443" s="105"/>
      <c r="BF443" s="105"/>
      <c r="BG443" s="105"/>
      <c r="BH443" s="105"/>
      <c r="BI443" s="105"/>
      <c r="BJ443" s="105"/>
    </row>
    <row r="444" spans="2:62" ht="20.100000000000001" hidden="1" customHeight="1" outlineLevel="1">
      <c r="B444" s="100"/>
      <c r="C444" s="908"/>
      <c r="D444" s="909"/>
      <c r="E444" s="909"/>
      <c r="F444" s="910"/>
      <c r="G444" s="890"/>
      <c r="H444" s="891"/>
      <c r="I444" s="152"/>
      <c r="J444" s="152"/>
      <c r="K444" s="152"/>
      <c r="L444" s="152"/>
      <c r="M444" s="152"/>
      <c r="N444" s="152"/>
      <c r="O444" s="152"/>
      <c r="P444" s="153"/>
      <c r="Q444" s="153"/>
      <c r="R444" s="156">
        <f t="shared" si="345"/>
        <v>0</v>
      </c>
      <c r="S444" s="156">
        <f t="shared" si="346"/>
        <v>0</v>
      </c>
      <c r="U444" s="157">
        <f t="shared" si="352"/>
        <v>0</v>
      </c>
      <c r="W444" s="152"/>
      <c r="X444" s="152"/>
      <c r="Y444" s="152"/>
      <c r="Z444" s="152"/>
      <c r="AA444" s="152"/>
      <c r="AB444" s="152"/>
      <c r="AC444" s="347"/>
      <c r="AD444" s="152"/>
      <c r="AE444" s="152"/>
      <c r="AF444" s="152"/>
      <c r="AG444" s="152"/>
      <c r="AH444" s="152"/>
      <c r="AI444" s="152"/>
      <c r="AJ444" s="347"/>
      <c r="AK444" s="152"/>
      <c r="AL444" s="152"/>
      <c r="AM444" s="295"/>
      <c r="AN444" s="228"/>
      <c r="AO444" s="228"/>
      <c r="AP444" s="228"/>
      <c r="AQ444" s="228"/>
      <c r="AR444" s="228"/>
      <c r="AS444" s="348"/>
      <c r="AT444" s="264">
        <f t="shared" si="309"/>
        <v>0</v>
      </c>
      <c r="AU444" s="259"/>
      <c r="AV444" s="265">
        <f t="shared" si="349"/>
        <v>0</v>
      </c>
      <c r="AX444" s="265">
        <f t="shared" si="353"/>
        <v>0</v>
      </c>
      <c r="AZ444" s="492">
        <f t="shared" si="350"/>
        <v>0</v>
      </c>
      <c r="BB444" s="492">
        <f t="shared" si="351"/>
        <v>0</v>
      </c>
      <c r="BD444" s="265">
        <f t="shared" si="354"/>
        <v>0</v>
      </c>
      <c r="BE444" s="105"/>
      <c r="BF444" s="105"/>
      <c r="BG444" s="105"/>
      <c r="BH444" s="105"/>
      <c r="BI444" s="105"/>
      <c r="BJ444" s="105"/>
    </row>
    <row r="445" spans="2:62" ht="20.100000000000001" hidden="1" customHeight="1" outlineLevel="1">
      <c r="B445" s="100"/>
      <c r="C445" s="908"/>
      <c r="D445" s="909"/>
      <c r="E445" s="909"/>
      <c r="F445" s="910"/>
      <c r="G445" s="890"/>
      <c r="H445" s="891"/>
      <c r="I445" s="152"/>
      <c r="J445" s="152"/>
      <c r="K445" s="152"/>
      <c r="L445" s="152"/>
      <c r="M445" s="152"/>
      <c r="N445" s="152"/>
      <c r="O445" s="152"/>
      <c r="P445" s="153"/>
      <c r="Q445" s="153"/>
      <c r="R445" s="156">
        <f t="shared" si="345"/>
        <v>0</v>
      </c>
      <c r="S445" s="156">
        <f t="shared" si="346"/>
        <v>0</v>
      </c>
      <c r="U445" s="157">
        <f t="shared" si="352"/>
        <v>0</v>
      </c>
      <c r="W445" s="152"/>
      <c r="X445" s="152"/>
      <c r="Y445" s="152"/>
      <c r="Z445" s="152"/>
      <c r="AA445" s="152"/>
      <c r="AB445" s="152"/>
      <c r="AC445" s="347"/>
      <c r="AD445" s="152"/>
      <c r="AE445" s="152"/>
      <c r="AF445" s="152"/>
      <c r="AG445" s="152"/>
      <c r="AH445" s="152"/>
      <c r="AI445" s="152"/>
      <c r="AJ445" s="347"/>
      <c r="AK445" s="152"/>
      <c r="AL445" s="152"/>
      <c r="AM445" s="295"/>
      <c r="AN445" s="228"/>
      <c r="AO445" s="228"/>
      <c r="AP445" s="228"/>
      <c r="AQ445" s="228"/>
      <c r="AR445" s="228"/>
      <c r="AS445" s="348"/>
      <c r="AT445" s="264">
        <f t="shared" si="309"/>
        <v>0</v>
      </c>
      <c r="AU445" s="259"/>
      <c r="AV445" s="265">
        <f t="shared" si="349"/>
        <v>0</v>
      </c>
      <c r="AX445" s="265">
        <f t="shared" si="353"/>
        <v>0</v>
      </c>
      <c r="AZ445" s="492">
        <f t="shared" si="350"/>
        <v>0</v>
      </c>
      <c r="BB445" s="492">
        <f t="shared" si="351"/>
        <v>0</v>
      </c>
      <c r="BD445" s="265">
        <f t="shared" si="354"/>
        <v>0</v>
      </c>
      <c r="BE445" s="105"/>
      <c r="BF445" s="105"/>
      <c r="BG445" s="105"/>
      <c r="BH445" s="105"/>
      <c r="BI445" s="105"/>
      <c r="BJ445" s="105"/>
    </row>
    <row r="446" spans="2:62" ht="20.100000000000001" hidden="1" customHeight="1" outlineLevel="1">
      <c r="B446" s="100"/>
      <c r="C446" s="908"/>
      <c r="D446" s="909"/>
      <c r="E446" s="909"/>
      <c r="F446" s="910"/>
      <c r="G446" s="890"/>
      <c r="H446" s="891"/>
      <c r="I446" s="152"/>
      <c r="J446" s="152"/>
      <c r="K446" s="152"/>
      <c r="L446" s="152"/>
      <c r="M446" s="152"/>
      <c r="N446" s="152"/>
      <c r="O446" s="152"/>
      <c r="P446" s="153"/>
      <c r="Q446" s="153"/>
      <c r="R446" s="156">
        <f t="shared" si="345"/>
        <v>0</v>
      </c>
      <c r="S446" s="156">
        <f t="shared" si="346"/>
        <v>0</v>
      </c>
      <c r="U446" s="157">
        <f t="shared" si="352"/>
        <v>0</v>
      </c>
      <c r="W446" s="152"/>
      <c r="X446" s="152"/>
      <c r="Y446" s="152"/>
      <c r="Z446" s="152"/>
      <c r="AA446" s="152"/>
      <c r="AB446" s="152"/>
      <c r="AC446" s="347"/>
      <c r="AD446" s="152"/>
      <c r="AE446" s="152"/>
      <c r="AF446" s="152"/>
      <c r="AG446" s="152"/>
      <c r="AH446" s="152"/>
      <c r="AI446" s="152"/>
      <c r="AJ446" s="347"/>
      <c r="AK446" s="152"/>
      <c r="AL446" s="152"/>
      <c r="AM446" s="295"/>
      <c r="AN446" s="228"/>
      <c r="AO446" s="228"/>
      <c r="AP446" s="228"/>
      <c r="AQ446" s="228"/>
      <c r="AR446" s="228"/>
      <c r="AS446" s="348"/>
      <c r="AT446" s="264">
        <f t="shared" si="309"/>
        <v>0</v>
      </c>
      <c r="AU446" s="259"/>
      <c r="AV446" s="265">
        <f t="shared" si="349"/>
        <v>0</v>
      </c>
      <c r="AX446" s="265">
        <f t="shared" si="353"/>
        <v>0</v>
      </c>
      <c r="AZ446" s="492">
        <f t="shared" si="350"/>
        <v>0</v>
      </c>
      <c r="BB446" s="492">
        <f t="shared" si="351"/>
        <v>0</v>
      </c>
      <c r="BD446" s="265">
        <f t="shared" si="354"/>
        <v>0</v>
      </c>
      <c r="BE446" s="105"/>
      <c r="BF446" s="105"/>
      <c r="BG446" s="105"/>
      <c r="BH446" s="105"/>
      <c r="BI446" s="105"/>
      <c r="BJ446" s="105"/>
    </row>
    <row r="447" spans="2:62" ht="20.100000000000001" hidden="1" customHeight="1" outlineLevel="1">
      <c r="B447" s="100"/>
      <c r="C447" s="908"/>
      <c r="D447" s="909"/>
      <c r="E447" s="909"/>
      <c r="F447" s="910"/>
      <c r="G447" s="890"/>
      <c r="H447" s="891"/>
      <c r="I447" s="152"/>
      <c r="J447" s="152"/>
      <c r="K447" s="152"/>
      <c r="L447" s="152"/>
      <c r="M447" s="152"/>
      <c r="N447" s="152"/>
      <c r="O447" s="152"/>
      <c r="P447" s="153"/>
      <c r="Q447" s="153"/>
      <c r="R447" s="156">
        <f t="shared" si="345"/>
        <v>0</v>
      </c>
      <c r="S447" s="156">
        <f t="shared" si="346"/>
        <v>0</v>
      </c>
      <c r="U447" s="157">
        <f t="shared" si="352"/>
        <v>0</v>
      </c>
      <c r="W447" s="152"/>
      <c r="X447" s="152"/>
      <c r="Y447" s="152"/>
      <c r="Z447" s="152"/>
      <c r="AA447" s="152"/>
      <c r="AB447" s="152"/>
      <c r="AC447" s="347"/>
      <c r="AD447" s="152"/>
      <c r="AE447" s="152"/>
      <c r="AF447" s="152"/>
      <c r="AG447" s="152"/>
      <c r="AH447" s="152"/>
      <c r="AI447" s="152"/>
      <c r="AJ447" s="347"/>
      <c r="AK447" s="152"/>
      <c r="AL447" s="152"/>
      <c r="AM447" s="295"/>
      <c r="AN447" s="228"/>
      <c r="AO447" s="228"/>
      <c r="AP447" s="228"/>
      <c r="AQ447" s="228"/>
      <c r="AR447" s="228"/>
      <c r="AS447" s="348"/>
      <c r="AT447" s="264">
        <f t="shared" si="309"/>
        <v>0</v>
      </c>
      <c r="AU447" s="259"/>
      <c r="AV447" s="265">
        <f t="shared" si="349"/>
        <v>0</v>
      </c>
      <c r="AX447" s="265">
        <f t="shared" si="353"/>
        <v>0</v>
      </c>
      <c r="AZ447" s="492">
        <f t="shared" si="350"/>
        <v>0</v>
      </c>
      <c r="BB447" s="492">
        <f t="shared" si="351"/>
        <v>0</v>
      </c>
      <c r="BD447" s="265">
        <f t="shared" si="354"/>
        <v>0</v>
      </c>
      <c r="BE447" s="105"/>
      <c r="BF447" s="105"/>
      <c r="BG447" s="105"/>
      <c r="BH447" s="105"/>
      <c r="BI447" s="105"/>
      <c r="BJ447" s="105"/>
    </row>
    <row r="448" spans="2:62" ht="20.100000000000001" hidden="1" customHeight="1" outlineLevel="1">
      <c r="B448" s="100"/>
      <c r="C448" s="908"/>
      <c r="D448" s="909"/>
      <c r="E448" s="909"/>
      <c r="F448" s="910"/>
      <c r="G448" s="890"/>
      <c r="H448" s="891"/>
      <c r="I448" s="152"/>
      <c r="J448" s="152"/>
      <c r="K448" s="152"/>
      <c r="L448" s="152"/>
      <c r="M448" s="152"/>
      <c r="N448" s="152"/>
      <c r="O448" s="152"/>
      <c r="P448" s="153"/>
      <c r="Q448" s="153"/>
      <c r="R448" s="156">
        <f t="shared" si="345"/>
        <v>0</v>
      </c>
      <c r="S448" s="156">
        <f t="shared" si="346"/>
        <v>0</v>
      </c>
      <c r="U448" s="157">
        <f t="shared" si="352"/>
        <v>0</v>
      </c>
      <c r="W448" s="152"/>
      <c r="X448" s="152"/>
      <c r="Y448" s="152"/>
      <c r="Z448" s="152"/>
      <c r="AA448" s="152"/>
      <c r="AB448" s="152"/>
      <c r="AC448" s="347"/>
      <c r="AD448" s="152"/>
      <c r="AE448" s="152"/>
      <c r="AF448" s="152"/>
      <c r="AG448" s="152"/>
      <c r="AH448" s="152"/>
      <c r="AI448" s="152"/>
      <c r="AJ448" s="347"/>
      <c r="AK448" s="152"/>
      <c r="AL448" s="152"/>
      <c r="AM448" s="295"/>
      <c r="AN448" s="228"/>
      <c r="AO448" s="228"/>
      <c r="AP448" s="228"/>
      <c r="AQ448" s="228"/>
      <c r="AR448" s="228"/>
      <c r="AS448" s="348"/>
      <c r="AT448" s="264">
        <f t="shared" si="309"/>
        <v>0</v>
      </c>
      <c r="AU448" s="259"/>
      <c r="AV448" s="265">
        <f t="shared" si="349"/>
        <v>0</v>
      </c>
      <c r="AX448" s="265">
        <f t="shared" si="353"/>
        <v>0</v>
      </c>
      <c r="AZ448" s="492">
        <f t="shared" si="350"/>
        <v>0</v>
      </c>
      <c r="BB448" s="492">
        <f t="shared" si="351"/>
        <v>0</v>
      </c>
      <c r="BD448" s="265">
        <f t="shared" si="354"/>
        <v>0</v>
      </c>
      <c r="BE448" s="105"/>
      <c r="BF448" s="105"/>
      <c r="BG448" s="105"/>
      <c r="BH448" s="105"/>
      <c r="BI448" s="105"/>
      <c r="BJ448" s="105"/>
    </row>
    <row r="449" spans="2:62" ht="20.100000000000001" hidden="1" customHeight="1" outlineLevel="1">
      <c r="B449" s="100"/>
      <c r="C449" s="908"/>
      <c r="D449" s="909"/>
      <c r="E449" s="909"/>
      <c r="F449" s="910"/>
      <c r="G449" s="890"/>
      <c r="H449" s="891"/>
      <c r="I449" s="152"/>
      <c r="J449" s="152"/>
      <c r="K449" s="152"/>
      <c r="L449" s="152"/>
      <c r="M449" s="152"/>
      <c r="N449" s="152"/>
      <c r="O449" s="152"/>
      <c r="P449" s="153"/>
      <c r="Q449" s="153"/>
      <c r="R449" s="156">
        <f t="shared" si="345"/>
        <v>0</v>
      </c>
      <c r="S449" s="156">
        <f t="shared" si="346"/>
        <v>0</v>
      </c>
      <c r="U449" s="157">
        <f t="shared" si="352"/>
        <v>0</v>
      </c>
      <c r="W449" s="152"/>
      <c r="X449" s="152"/>
      <c r="Y449" s="152"/>
      <c r="Z449" s="152"/>
      <c r="AA449" s="152"/>
      <c r="AB449" s="152"/>
      <c r="AC449" s="347"/>
      <c r="AD449" s="152"/>
      <c r="AE449" s="152"/>
      <c r="AF449" s="152"/>
      <c r="AG449" s="152"/>
      <c r="AH449" s="152"/>
      <c r="AI449" s="152"/>
      <c r="AJ449" s="347"/>
      <c r="AK449" s="152"/>
      <c r="AL449" s="152"/>
      <c r="AM449" s="295"/>
      <c r="AN449" s="228"/>
      <c r="AO449" s="228"/>
      <c r="AP449" s="228"/>
      <c r="AQ449" s="228"/>
      <c r="AR449" s="228"/>
      <c r="AS449" s="348"/>
      <c r="AT449" s="264">
        <f t="shared" si="309"/>
        <v>0</v>
      </c>
      <c r="AU449" s="259"/>
      <c r="AV449" s="265">
        <f t="shared" si="349"/>
        <v>0</v>
      </c>
      <c r="AX449" s="265">
        <f t="shared" si="353"/>
        <v>0</v>
      </c>
      <c r="AZ449" s="492">
        <f t="shared" si="350"/>
        <v>0</v>
      </c>
      <c r="BB449" s="492">
        <f t="shared" si="351"/>
        <v>0</v>
      </c>
      <c r="BD449" s="265">
        <f t="shared" si="354"/>
        <v>0</v>
      </c>
      <c r="BE449" s="105"/>
      <c r="BF449" s="105"/>
      <c r="BG449" s="105"/>
      <c r="BH449" s="105"/>
      <c r="BI449" s="105"/>
      <c r="BJ449" s="105"/>
    </row>
    <row r="450" spans="2:62" ht="20.100000000000001" hidden="1" customHeight="1" outlineLevel="1">
      <c r="B450" s="100"/>
      <c r="C450" s="908"/>
      <c r="D450" s="909"/>
      <c r="E450" s="909"/>
      <c r="F450" s="910"/>
      <c r="G450" s="890"/>
      <c r="H450" s="891"/>
      <c r="I450" s="152"/>
      <c r="J450" s="152"/>
      <c r="K450" s="152"/>
      <c r="L450" s="152"/>
      <c r="M450" s="152"/>
      <c r="N450" s="152"/>
      <c r="O450" s="152"/>
      <c r="P450" s="153"/>
      <c r="Q450" s="153"/>
      <c r="R450" s="156">
        <f t="shared" si="345"/>
        <v>0</v>
      </c>
      <c r="S450" s="156">
        <f t="shared" si="346"/>
        <v>0</v>
      </c>
      <c r="U450" s="157">
        <f t="shared" si="352"/>
        <v>0</v>
      </c>
      <c r="W450" s="152"/>
      <c r="X450" s="152"/>
      <c r="Y450" s="152"/>
      <c r="Z450" s="152"/>
      <c r="AA450" s="152"/>
      <c r="AB450" s="152"/>
      <c r="AC450" s="347"/>
      <c r="AD450" s="152"/>
      <c r="AE450" s="152"/>
      <c r="AF450" s="152"/>
      <c r="AG450" s="152"/>
      <c r="AH450" s="152"/>
      <c r="AI450" s="152"/>
      <c r="AJ450" s="347"/>
      <c r="AK450" s="152"/>
      <c r="AL450" s="152"/>
      <c r="AM450" s="295"/>
      <c r="AN450" s="228"/>
      <c r="AO450" s="228"/>
      <c r="AP450" s="228"/>
      <c r="AQ450" s="228"/>
      <c r="AR450" s="228"/>
      <c r="AS450" s="348"/>
      <c r="AT450" s="264">
        <f t="shared" ref="AT450:AT452" si="355">((W450+AD450)*$W$7+(X450+AE450)*$X$7+(Y450+Z450+AF450+AG450)*$Z$7+(AA450+AH450)*$AA$7+(AB450+AI450)*$AB$7)*Zuschläge_IBN</f>
        <v>0</v>
      </c>
      <c r="AU450" s="259"/>
      <c r="AV450" s="265">
        <f t="shared" si="349"/>
        <v>0</v>
      </c>
      <c r="AX450" s="265">
        <f t="shared" si="353"/>
        <v>0</v>
      </c>
      <c r="AZ450" s="492">
        <f t="shared" si="350"/>
        <v>0</v>
      </c>
      <c r="BB450" s="492">
        <f t="shared" si="351"/>
        <v>0</v>
      </c>
      <c r="BD450" s="265">
        <f t="shared" si="354"/>
        <v>0</v>
      </c>
      <c r="BE450" s="105"/>
      <c r="BF450" s="105"/>
      <c r="BG450" s="105"/>
      <c r="BH450" s="105"/>
      <c r="BI450" s="105"/>
      <c r="BJ450" s="105"/>
    </row>
    <row r="451" spans="2:62" ht="20.100000000000001" hidden="1" customHeight="1" outlineLevel="1">
      <c r="B451" s="100"/>
      <c r="C451" s="908"/>
      <c r="D451" s="909"/>
      <c r="E451" s="909"/>
      <c r="F451" s="910"/>
      <c r="G451" s="890"/>
      <c r="H451" s="891"/>
      <c r="I451" s="152"/>
      <c r="J451" s="152"/>
      <c r="K451" s="152"/>
      <c r="L451" s="152"/>
      <c r="M451" s="152"/>
      <c r="N451" s="152"/>
      <c r="O451" s="152"/>
      <c r="P451" s="153"/>
      <c r="Q451" s="153"/>
      <c r="R451" s="156">
        <f t="shared" si="345"/>
        <v>0</v>
      </c>
      <c r="S451" s="156">
        <f t="shared" si="346"/>
        <v>0</v>
      </c>
      <c r="U451" s="157">
        <f t="shared" si="352"/>
        <v>0</v>
      </c>
      <c r="W451" s="152"/>
      <c r="X451" s="152"/>
      <c r="Y451" s="152"/>
      <c r="Z451" s="152"/>
      <c r="AA451" s="152"/>
      <c r="AB451" s="152"/>
      <c r="AC451" s="347"/>
      <c r="AD451" s="152"/>
      <c r="AE451" s="152"/>
      <c r="AF451" s="152"/>
      <c r="AG451" s="152"/>
      <c r="AH451" s="152"/>
      <c r="AI451" s="152"/>
      <c r="AJ451" s="347"/>
      <c r="AK451" s="152"/>
      <c r="AL451" s="152"/>
      <c r="AM451" s="295"/>
      <c r="AN451" s="228"/>
      <c r="AO451" s="228"/>
      <c r="AP451" s="228"/>
      <c r="AQ451" s="228"/>
      <c r="AR451" s="228"/>
      <c r="AS451" s="348"/>
      <c r="AT451" s="264">
        <f t="shared" si="355"/>
        <v>0</v>
      </c>
      <c r="AU451" s="259"/>
      <c r="AV451" s="265">
        <f t="shared" si="349"/>
        <v>0</v>
      </c>
      <c r="AX451" s="265">
        <f t="shared" si="353"/>
        <v>0</v>
      </c>
      <c r="AZ451" s="492">
        <f t="shared" si="350"/>
        <v>0</v>
      </c>
      <c r="BB451" s="492">
        <f t="shared" si="351"/>
        <v>0</v>
      </c>
      <c r="BD451" s="265">
        <f t="shared" si="354"/>
        <v>0</v>
      </c>
      <c r="BE451" s="105"/>
      <c r="BF451" s="105"/>
      <c r="BG451" s="105"/>
      <c r="BH451" s="105"/>
      <c r="BI451" s="105"/>
      <c r="BJ451" s="105"/>
    </row>
    <row r="452" spans="2:62" ht="20.100000000000001" hidden="1" customHeight="1" outlineLevel="1">
      <c r="B452" s="100"/>
      <c r="C452" s="908"/>
      <c r="D452" s="909"/>
      <c r="E452" s="909"/>
      <c r="F452" s="910"/>
      <c r="G452" s="890"/>
      <c r="H452" s="891"/>
      <c r="I452" s="152"/>
      <c r="J452" s="152"/>
      <c r="K452" s="152"/>
      <c r="L452" s="152"/>
      <c r="M452" s="152"/>
      <c r="N452" s="152"/>
      <c r="O452" s="152"/>
      <c r="P452" s="153"/>
      <c r="Q452" s="153"/>
      <c r="R452" s="156">
        <f t="shared" si="345"/>
        <v>0</v>
      </c>
      <c r="S452" s="156">
        <f t="shared" si="346"/>
        <v>0</v>
      </c>
      <c r="U452" s="157">
        <f t="shared" si="352"/>
        <v>0</v>
      </c>
      <c r="W452" s="152"/>
      <c r="X452" s="152"/>
      <c r="Y452" s="152"/>
      <c r="Z452" s="152"/>
      <c r="AA452" s="152"/>
      <c r="AB452" s="152"/>
      <c r="AC452" s="347"/>
      <c r="AD452" s="152"/>
      <c r="AE452" s="152"/>
      <c r="AF452" s="152"/>
      <c r="AG452" s="152"/>
      <c r="AH452" s="152"/>
      <c r="AI452" s="152"/>
      <c r="AJ452" s="347"/>
      <c r="AK452" s="152"/>
      <c r="AL452" s="152"/>
      <c r="AM452" s="295"/>
      <c r="AN452" s="228"/>
      <c r="AO452" s="228"/>
      <c r="AP452" s="228"/>
      <c r="AQ452" s="228"/>
      <c r="AR452" s="228"/>
      <c r="AS452" s="348"/>
      <c r="AT452" s="264">
        <f t="shared" si="355"/>
        <v>0</v>
      </c>
      <c r="AU452" s="259"/>
      <c r="AV452" s="265">
        <f t="shared" si="349"/>
        <v>0</v>
      </c>
      <c r="AX452" s="265">
        <f t="shared" si="353"/>
        <v>0</v>
      </c>
      <c r="AZ452" s="492">
        <f t="shared" si="350"/>
        <v>0</v>
      </c>
      <c r="BB452" s="492">
        <f t="shared" si="351"/>
        <v>0</v>
      </c>
      <c r="BD452" s="265">
        <f t="shared" si="354"/>
        <v>0</v>
      </c>
      <c r="BE452" s="105"/>
      <c r="BF452" s="105"/>
      <c r="BG452" s="105"/>
      <c r="BH452" s="105"/>
      <c r="BI452" s="105"/>
      <c r="BJ452" s="105"/>
    </row>
    <row r="453" spans="2:62" ht="9.9499999999999993" hidden="1" customHeight="1" outlineLevel="1">
      <c r="B453" s="101"/>
      <c r="C453" s="208"/>
      <c r="D453" s="208"/>
      <c r="E453" s="208"/>
      <c r="F453" s="208"/>
      <c r="G453" s="237"/>
      <c r="H453" s="207"/>
      <c r="I453" s="257"/>
      <c r="J453" s="257"/>
      <c r="K453" s="257"/>
      <c r="L453" s="257"/>
      <c r="M453" s="257"/>
      <c r="N453" s="257"/>
      <c r="O453" s="257"/>
      <c r="P453" s="256"/>
      <c r="Q453" s="102"/>
      <c r="R453" s="102"/>
      <c r="S453" s="102"/>
      <c r="U453" s="98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Z453" s="493"/>
      <c r="BE453" s="105"/>
      <c r="BF453" s="105"/>
      <c r="BG453" s="105"/>
      <c r="BH453" s="105"/>
      <c r="BI453" s="105"/>
      <c r="BJ453" s="105"/>
    </row>
    <row r="454" spans="2:62" ht="20.100000000000001" customHeight="1" collapsed="1">
      <c r="B454" s="8">
        <f>B437+1</f>
        <v>27</v>
      </c>
      <c r="C454" s="916"/>
      <c r="D454" s="917"/>
      <c r="E454" s="917"/>
      <c r="F454" s="918"/>
      <c r="G454" s="429"/>
      <c r="H454" s="206">
        <v>1</v>
      </c>
      <c r="I454" s="642">
        <f t="shared" ref="I454" si="356">$H454*SUM(I455:I469)</f>
        <v>0</v>
      </c>
      <c r="J454" s="643">
        <f t="shared" ref="J454:O454" si="357">$H454*SUM(J455:J469)</f>
        <v>0</v>
      </c>
      <c r="K454" s="644">
        <f t="shared" si="357"/>
        <v>0</v>
      </c>
      <c r="L454" s="645">
        <f t="shared" si="357"/>
        <v>0</v>
      </c>
      <c r="M454" s="645">
        <f t="shared" si="357"/>
        <v>0</v>
      </c>
      <c r="N454" s="644">
        <f t="shared" si="357"/>
        <v>0</v>
      </c>
      <c r="O454" s="642">
        <f t="shared" si="357"/>
        <v>0</v>
      </c>
      <c r="P454" s="209">
        <f t="shared" ref="P454:Q454" si="358">$H454*SUM(P455:P469)</f>
        <v>0</v>
      </c>
      <c r="Q454" s="210">
        <f t="shared" si="358"/>
        <v>0</v>
      </c>
      <c r="R454" s="136">
        <f t="shared" ref="R454:R469" si="359">P454*(1+Gewinn)*(1+SicherheitAngebot)</f>
        <v>0</v>
      </c>
      <c r="S454" s="137">
        <f t="shared" ref="S454:S469" si="360">Q454*(1+MGKZ)*(1+Gewinn)*(1+SicherheitAngebot)</f>
        <v>0</v>
      </c>
      <c r="U454" s="10">
        <f>I454*$I$7+J454*$J$7+K454*$K$7+L454*$L$7+M454*$M$7+N454*$N$7+O454*$O$7+R454+S454</f>
        <v>0</v>
      </c>
      <c r="W454" s="646">
        <f t="shared" ref="W454:AB454" si="361">$H454*SUM(W455:W469)</f>
        <v>0</v>
      </c>
      <c r="X454" s="647">
        <f t="shared" si="361"/>
        <v>0</v>
      </c>
      <c r="Y454" s="648">
        <f t="shared" si="361"/>
        <v>0</v>
      </c>
      <c r="Z454" s="649">
        <f t="shared" si="361"/>
        <v>0</v>
      </c>
      <c r="AA454" s="648">
        <f t="shared" si="361"/>
        <v>0</v>
      </c>
      <c r="AB454" s="646">
        <f t="shared" si="361"/>
        <v>0</v>
      </c>
      <c r="AC454" s="258"/>
      <c r="AD454" s="646">
        <f t="shared" ref="AD454:AM454" si="362">$H454*SUM(AD455:AD469)</f>
        <v>0</v>
      </c>
      <c r="AE454" s="647">
        <f t="shared" si="362"/>
        <v>0</v>
      </c>
      <c r="AF454" s="648">
        <f t="shared" si="362"/>
        <v>0</v>
      </c>
      <c r="AG454" s="649">
        <f t="shared" si="362"/>
        <v>0</v>
      </c>
      <c r="AH454" s="648">
        <f t="shared" si="362"/>
        <v>0</v>
      </c>
      <c r="AI454" s="646">
        <f t="shared" si="362"/>
        <v>0</v>
      </c>
      <c r="AJ454" s="258"/>
      <c r="AK454" s="653">
        <f t="shared" si="362"/>
        <v>0</v>
      </c>
      <c r="AL454" s="653">
        <f t="shared" si="362"/>
        <v>0</v>
      </c>
      <c r="AM454" s="653">
        <f t="shared" si="362"/>
        <v>0</v>
      </c>
      <c r="AN454" s="227">
        <f>$H454*SUM(AN455:AN469)*(1+Gewinn)*(1+SicherheitAngebot)</f>
        <v>0</v>
      </c>
      <c r="AO454" s="227">
        <f>$H454*SUM(AO455:AO469)*(1+Gewinn)*(1+SicherheitAngebot)</f>
        <v>0</v>
      </c>
      <c r="AP454" s="227">
        <f>$H454*SUM(AP455:AP469)*(1+Gewinn)*(1+SicherheitAngebot)</f>
        <v>0</v>
      </c>
      <c r="AQ454" s="227">
        <f>$H454*SUM(AQ455:AQ469)*(1+Gewinn)*(1+SicherheitAngebot)</f>
        <v>0</v>
      </c>
      <c r="AR454" s="227">
        <f>$H454*SUM(AR455:AR469)*(1+Gewinn)*(1+SicherheitAngebot)</f>
        <v>0</v>
      </c>
      <c r="AS454" s="262"/>
      <c r="AT454" s="263">
        <f t="shared" ref="AT454:AT517" si="363">((W454+AD454)*$W$7+(X454+AE454)*$X$7+(Y454+Z454+AF454+AG454)*$Z$7+(AA454+AH454)*$AA$7+(AB454+AI454)*$AB$7)*Zuschläge_IBN</f>
        <v>0</v>
      </c>
      <c r="AU454" s="259"/>
      <c r="AV454" s="491">
        <f>AK454*$AK$7+AL454*$AL$7+AM454*$AM$7+SUM(AN454:AR454)+AT454/Zuschläge_IBN+AT454</f>
        <v>0</v>
      </c>
      <c r="AX454" s="685">
        <f>U454+AV454</f>
        <v>0</v>
      </c>
      <c r="AZ454" s="490">
        <f>IF(H454&gt;0,U454/(1+SicherheitAngebot)*(1+Sicherheit),0)</f>
        <v>0</v>
      </c>
      <c r="BB454" s="490">
        <f>IF(H454&gt;0,AV454/(1+SicherheitAngebot)*(1+Sicherheit),0)</f>
        <v>0</v>
      </c>
      <c r="BD454" s="490">
        <f>AZ454+BB454</f>
        <v>0</v>
      </c>
      <c r="BE454" s="105"/>
      <c r="BF454" s="105"/>
      <c r="BG454" s="105"/>
      <c r="BH454" s="105"/>
      <c r="BI454" s="105"/>
      <c r="BJ454" s="105"/>
    </row>
    <row r="455" spans="2:62" ht="20.100000000000001" hidden="1" customHeight="1" outlineLevel="1">
      <c r="B455" s="99"/>
      <c r="C455" s="908"/>
      <c r="D455" s="909"/>
      <c r="E455" s="909"/>
      <c r="F455" s="910"/>
      <c r="G455" s="890"/>
      <c r="H455" s="901"/>
      <c r="I455" s="152"/>
      <c r="J455" s="152"/>
      <c r="K455" s="152"/>
      <c r="L455" s="152"/>
      <c r="M455" s="152"/>
      <c r="N455" s="152"/>
      <c r="O455" s="152"/>
      <c r="P455" s="153"/>
      <c r="Q455" s="153"/>
      <c r="R455" s="156">
        <f t="shared" si="359"/>
        <v>0</v>
      </c>
      <c r="S455" s="156">
        <f t="shared" si="360"/>
        <v>0</v>
      </c>
      <c r="U455" s="157">
        <f>I455*$I$7+J455*$J$7+K455*$K$7+L455*$L$7+M455*$M$7+N455*$N$7+O455*$O$7+R455+S455</f>
        <v>0</v>
      </c>
      <c r="W455" s="152"/>
      <c r="X455" s="152"/>
      <c r="Y455" s="152"/>
      <c r="Z455" s="152"/>
      <c r="AA455" s="152"/>
      <c r="AB455" s="152"/>
      <c r="AC455" s="347"/>
      <c r="AD455" s="152"/>
      <c r="AE455" s="152"/>
      <c r="AF455" s="152"/>
      <c r="AG455" s="152"/>
      <c r="AH455" s="152"/>
      <c r="AI455" s="152"/>
      <c r="AJ455" s="347"/>
      <c r="AK455" s="152"/>
      <c r="AL455" s="152"/>
      <c r="AM455" s="295"/>
      <c r="AN455" s="228"/>
      <c r="AO455" s="228"/>
      <c r="AP455" s="228"/>
      <c r="AQ455" s="228"/>
      <c r="AR455" s="228"/>
      <c r="AS455" s="348"/>
      <c r="AT455" s="264">
        <f t="shared" si="363"/>
        <v>0</v>
      </c>
      <c r="AU455" s="259"/>
      <c r="AV455" s="265">
        <f t="shared" ref="AV455:AV469" si="364">AK455*$AK$7+AL455*$AL$7+AM455*$AM$7+SUM(AN455:AR455)*(1+Gewinn)*(1+SicherheitAngebot)+AT455/Zuschläge_IBN+AT455</f>
        <v>0</v>
      </c>
      <c r="AX455" s="265">
        <f>U455+AV455</f>
        <v>0</v>
      </c>
      <c r="AZ455" s="492">
        <f t="shared" ref="AZ455:AZ469" si="365">U455/(1+SicherheitAngebot)*(1+Sicherheit)</f>
        <v>0</v>
      </c>
      <c r="BB455" s="492">
        <f t="shared" ref="BB455:BB469" si="366">AV455/(1+SicherheitAngebot)*(1+Sicherheit)</f>
        <v>0</v>
      </c>
      <c r="BD455" s="265">
        <f>AZ455+BB455</f>
        <v>0</v>
      </c>
      <c r="BE455" s="105"/>
      <c r="BF455" s="105"/>
      <c r="BG455" s="105"/>
      <c r="BH455" s="105"/>
      <c r="BI455" s="105"/>
      <c r="BJ455" s="105"/>
    </row>
    <row r="456" spans="2:62" ht="20.100000000000001" hidden="1" customHeight="1" outlineLevel="1">
      <c r="B456" s="100"/>
      <c r="C456" s="908"/>
      <c r="D456" s="909"/>
      <c r="E456" s="909"/>
      <c r="F456" s="910"/>
      <c r="G456" s="890"/>
      <c r="H456" s="891"/>
      <c r="I456" s="152"/>
      <c r="J456" s="152"/>
      <c r="K456" s="152"/>
      <c r="L456" s="152"/>
      <c r="M456" s="152"/>
      <c r="N456" s="152"/>
      <c r="O456" s="152"/>
      <c r="P456" s="153"/>
      <c r="Q456" s="153"/>
      <c r="R456" s="156">
        <f t="shared" si="359"/>
        <v>0</v>
      </c>
      <c r="S456" s="156">
        <f t="shared" si="360"/>
        <v>0</v>
      </c>
      <c r="U456" s="157">
        <f t="shared" ref="U456:U469" si="367">I456*$I$7+J456*$J$7+K456*$K$7+L456*$L$7+M456*$M$7+N456*$N$7+O456*$O$7+R456+S456</f>
        <v>0</v>
      </c>
      <c r="W456" s="152"/>
      <c r="X456" s="152"/>
      <c r="Y456" s="152"/>
      <c r="Z456" s="152"/>
      <c r="AA456" s="152"/>
      <c r="AB456" s="152"/>
      <c r="AC456" s="347"/>
      <c r="AD456" s="152"/>
      <c r="AE456" s="152"/>
      <c r="AF456" s="152"/>
      <c r="AG456" s="152"/>
      <c r="AH456" s="152"/>
      <c r="AI456" s="152"/>
      <c r="AJ456" s="347"/>
      <c r="AK456" s="152"/>
      <c r="AL456" s="152"/>
      <c r="AM456" s="295"/>
      <c r="AN456" s="228"/>
      <c r="AO456" s="228"/>
      <c r="AP456" s="228"/>
      <c r="AQ456" s="228"/>
      <c r="AR456" s="228"/>
      <c r="AS456" s="348"/>
      <c r="AT456" s="264">
        <f t="shared" si="363"/>
        <v>0</v>
      </c>
      <c r="AU456" s="259"/>
      <c r="AV456" s="265">
        <f t="shared" si="364"/>
        <v>0</v>
      </c>
      <c r="AX456" s="265">
        <f t="shared" ref="AX456:AX469" si="368">U456+AV456</f>
        <v>0</v>
      </c>
      <c r="AZ456" s="492">
        <f t="shared" si="365"/>
        <v>0</v>
      </c>
      <c r="BB456" s="492">
        <f t="shared" si="366"/>
        <v>0</v>
      </c>
      <c r="BD456" s="265">
        <f t="shared" ref="BD456:BD469" si="369">AZ456+BB456</f>
        <v>0</v>
      </c>
      <c r="BE456" s="105"/>
      <c r="BF456" s="105"/>
      <c r="BG456" s="105"/>
      <c r="BH456" s="105"/>
      <c r="BI456" s="105"/>
      <c r="BJ456" s="105"/>
    </row>
    <row r="457" spans="2:62" ht="20.100000000000001" hidden="1" customHeight="1" outlineLevel="1">
      <c r="B457" s="100"/>
      <c r="C457" s="908"/>
      <c r="D457" s="909"/>
      <c r="E457" s="909"/>
      <c r="F457" s="910"/>
      <c r="G457" s="890"/>
      <c r="H457" s="891"/>
      <c r="I457" s="152"/>
      <c r="J457" s="152"/>
      <c r="K457" s="152"/>
      <c r="L457" s="152"/>
      <c r="M457" s="152"/>
      <c r="N457" s="152"/>
      <c r="O457" s="152"/>
      <c r="P457" s="153"/>
      <c r="Q457" s="153"/>
      <c r="R457" s="156">
        <f t="shared" si="359"/>
        <v>0</v>
      </c>
      <c r="S457" s="156">
        <f t="shared" si="360"/>
        <v>0</v>
      </c>
      <c r="U457" s="157">
        <f t="shared" si="367"/>
        <v>0</v>
      </c>
      <c r="W457" s="152"/>
      <c r="X457" s="152"/>
      <c r="Y457" s="152"/>
      <c r="Z457" s="152"/>
      <c r="AA457" s="152"/>
      <c r="AB457" s="152"/>
      <c r="AC457" s="347"/>
      <c r="AD457" s="152"/>
      <c r="AE457" s="152"/>
      <c r="AF457" s="152"/>
      <c r="AG457" s="152"/>
      <c r="AH457" s="152"/>
      <c r="AI457" s="152"/>
      <c r="AJ457" s="347"/>
      <c r="AK457" s="152"/>
      <c r="AL457" s="152"/>
      <c r="AM457" s="295"/>
      <c r="AN457" s="228"/>
      <c r="AO457" s="228"/>
      <c r="AP457" s="228"/>
      <c r="AQ457" s="228"/>
      <c r="AR457" s="228"/>
      <c r="AS457" s="348"/>
      <c r="AT457" s="264">
        <f t="shared" si="363"/>
        <v>0</v>
      </c>
      <c r="AU457" s="259"/>
      <c r="AV457" s="265">
        <f t="shared" si="364"/>
        <v>0</v>
      </c>
      <c r="AX457" s="265">
        <f t="shared" si="368"/>
        <v>0</v>
      </c>
      <c r="AZ457" s="492">
        <f t="shared" si="365"/>
        <v>0</v>
      </c>
      <c r="BB457" s="492">
        <f t="shared" si="366"/>
        <v>0</v>
      </c>
      <c r="BD457" s="265">
        <f t="shared" si="369"/>
        <v>0</v>
      </c>
      <c r="BE457" s="105"/>
      <c r="BF457" s="105"/>
      <c r="BG457" s="105"/>
      <c r="BH457" s="105"/>
      <c r="BI457" s="105"/>
      <c r="BJ457" s="105"/>
    </row>
    <row r="458" spans="2:62" ht="20.100000000000001" hidden="1" customHeight="1" outlineLevel="1">
      <c r="B458" s="100"/>
      <c r="C458" s="908"/>
      <c r="D458" s="909"/>
      <c r="E458" s="909"/>
      <c r="F458" s="910"/>
      <c r="G458" s="890"/>
      <c r="H458" s="891"/>
      <c r="I458" s="152"/>
      <c r="J458" s="152"/>
      <c r="K458" s="152"/>
      <c r="L458" s="152"/>
      <c r="M458" s="152"/>
      <c r="N458" s="152"/>
      <c r="O458" s="152"/>
      <c r="P458" s="153"/>
      <c r="Q458" s="153"/>
      <c r="R458" s="156">
        <f t="shared" si="359"/>
        <v>0</v>
      </c>
      <c r="S458" s="156">
        <f t="shared" si="360"/>
        <v>0</v>
      </c>
      <c r="U458" s="157">
        <f t="shared" si="367"/>
        <v>0</v>
      </c>
      <c r="W458" s="152"/>
      <c r="X458" s="152"/>
      <c r="Y458" s="152"/>
      <c r="Z458" s="152"/>
      <c r="AA458" s="152"/>
      <c r="AB458" s="152"/>
      <c r="AC458" s="347"/>
      <c r="AD458" s="152"/>
      <c r="AE458" s="152"/>
      <c r="AF458" s="152"/>
      <c r="AG458" s="152"/>
      <c r="AH458" s="152"/>
      <c r="AI458" s="152"/>
      <c r="AJ458" s="347"/>
      <c r="AK458" s="152"/>
      <c r="AL458" s="152"/>
      <c r="AM458" s="295"/>
      <c r="AN458" s="228"/>
      <c r="AO458" s="228"/>
      <c r="AP458" s="228"/>
      <c r="AQ458" s="228"/>
      <c r="AR458" s="228"/>
      <c r="AS458" s="348"/>
      <c r="AT458" s="264">
        <f t="shared" si="363"/>
        <v>0</v>
      </c>
      <c r="AU458" s="259"/>
      <c r="AV458" s="265">
        <f t="shared" si="364"/>
        <v>0</v>
      </c>
      <c r="AX458" s="265">
        <f t="shared" si="368"/>
        <v>0</v>
      </c>
      <c r="AZ458" s="492">
        <f t="shared" si="365"/>
        <v>0</v>
      </c>
      <c r="BB458" s="492">
        <f t="shared" si="366"/>
        <v>0</v>
      </c>
      <c r="BD458" s="265">
        <f t="shared" si="369"/>
        <v>0</v>
      </c>
      <c r="BE458" s="105"/>
      <c r="BF458" s="105"/>
      <c r="BG458" s="105"/>
      <c r="BH458" s="105"/>
      <c r="BI458" s="105"/>
      <c r="BJ458" s="105"/>
    </row>
    <row r="459" spans="2:62" ht="20.100000000000001" hidden="1" customHeight="1" outlineLevel="1">
      <c r="B459" s="100"/>
      <c r="C459" s="908"/>
      <c r="D459" s="909"/>
      <c r="E459" s="909"/>
      <c r="F459" s="910"/>
      <c r="G459" s="890"/>
      <c r="H459" s="891"/>
      <c r="I459" s="152"/>
      <c r="J459" s="152"/>
      <c r="K459" s="152"/>
      <c r="L459" s="152"/>
      <c r="M459" s="152"/>
      <c r="N459" s="152"/>
      <c r="O459" s="152"/>
      <c r="P459" s="153"/>
      <c r="Q459" s="153"/>
      <c r="R459" s="156">
        <f t="shared" si="359"/>
        <v>0</v>
      </c>
      <c r="S459" s="156">
        <f t="shared" si="360"/>
        <v>0</v>
      </c>
      <c r="U459" s="157">
        <f t="shared" si="367"/>
        <v>0</v>
      </c>
      <c r="W459" s="152"/>
      <c r="X459" s="152"/>
      <c r="Y459" s="152"/>
      <c r="Z459" s="152"/>
      <c r="AA459" s="152"/>
      <c r="AB459" s="152"/>
      <c r="AC459" s="347"/>
      <c r="AD459" s="152"/>
      <c r="AE459" s="152"/>
      <c r="AF459" s="152"/>
      <c r="AG459" s="152"/>
      <c r="AH459" s="152"/>
      <c r="AI459" s="152"/>
      <c r="AJ459" s="347"/>
      <c r="AK459" s="152"/>
      <c r="AL459" s="152"/>
      <c r="AM459" s="295"/>
      <c r="AN459" s="228"/>
      <c r="AO459" s="228"/>
      <c r="AP459" s="228"/>
      <c r="AQ459" s="228"/>
      <c r="AR459" s="228"/>
      <c r="AS459" s="348"/>
      <c r="AT459" s="264">
        <f t="shared" si="363"/>
        <v>0</v>
      </c>
      <c r="AU459" s="259"/>
      <c r="AV459" s="265">
        <f t="shared" si="364"/>
        <v>0</v>
      </c>
      <c r="AX459" s="265">
        <f t="shared" si="368"/>
        <v>0</v>
      </c>
      <c r="AZ459" s="492">
        <f t="shared" si="365"/>
        <v>0</v>
      </c>
      <c r="BB459" s="492">
        <f t="shared" si="366"/>
        <v>0</v>
      </c>
      <c r="BD459" s="265">
        <f t="shared" si="369"/>
        <v>0</v>
      </c>
      <c r="BE459" s="105"/>
      <c r="BF459" s="105"/>
      <c r="BG459" s="105"/>
      <c r="BH459" s="105"/>
      <c r="BI459" s="105"/>
      <c r="BJ459" s="105"/>
    </row>
    <row r="460" spans="2:62" ht="20.100000000000001" hidden="1" customHeight="1" outlineLevel="1">
      <c r="B460" s="100"/>
      <c r="C460" s="908"/>
      <c r="D460" s="909"/>
      <c r="E460" s="909"/>
      <c r="F460" s="910"/>
      <c r="G460" s="890"/>
      <c r="H460" s="891"/>
      <c r="I460" s="152"/>
      <c r="J460" s="152"/>
      <c r="K460" s="152"/>
      <c r="L460" s="152"/>
      <c r="M460" s="152"/>
      <c r="N460" s="152"/>
      <c r="O460" s="152"/>
      <c r="P460" s="153"/>
      <c r="Q460" s="153"/>
      <c r="R460" s="156">
        <f t="shared" si="359"/>
        <v>0</v>
      </c>
      <c r="S460" s="156">
        <f t="shared" si="360"/>
        <v>0</v>
      </c>
      <c r="U460" s="157">
        <f t="shared" si="367"/>
        <v>0</v>
      </c>
      <c r="W460" s="152"/>
      <c r="X460" s="152"/>
      <c r="Y460" s="152"/>
      <c r="Z460" s="152"/>
      <c r="AA460" s="152"/>
      <c r="AB460" s="152"/>
      <c r="AC460" s="347"/>
      <c r="AD460" s="152"/>
      <c r="AE460" s="152"/>
      <c r="AF460" s="152"/>
      <c r="AG460" s="152"/>
      <c r="AH460" s="152"/>
      <c r="AI460" s="152"/>
      <c r="AJ460" s="347"/>
      <c r="AK460" s="152"/>
      <c r="AL460" s="152"/>
      <c r="AM460" s="295"/>
      <c r="AN460" s="228"/>
      <c r="AO460" s="228"/>
      <c r="AP460" s="228"/>
      <c r="AQ460" s="228"/>
      <c r="AR460" s="228"/>
      <c r="AS460" s="348"/>
      <c r="AT460" s="264">
        <f t="shared" si="363"/>
        <v>0</v>
      </c>
      <c r="AU460" s="259"/>
      <c r="AV460" s="265">
        <f t="shared" si="364"/>
        <v>0</v>
      </c>
      <c r="AX460" s="265">
        <f t="shared" si="368"/>
        <v>0</v>
      </c>
      <c r="AZ460" s="492">
        <f t="shared" si="365"/>
        <v>0</v>
      </c>
      <c r="BB460" s="492">
        <f t="shared" si="366"/>
        <v>0</v>
      </c>
      <c r="BD460" s="265">
        <f t="shared" si="369"/>
        <v>0</v>
      </c>
      <c r="BE460" s="105"/>
      <c r="BF460" s="105"/>
      <c r="BG460" s="105"/>
      <c r="BH460" s="105"/>
      <c r="BI460" s="105"/>
      <c r="BJ460" s="105"/>
    </row>
    <row r="461" spans="2:62" ht="20.100000000000001" hidden="1" customHeight="1" outlineLevel="1">
      <c r="B461" s="100"/>
      <c r="C461" s="908"/>
      <c r="D461" s="909"/>
      <c r="E461" s="909"/>
      <c r="F461" s="910"/>
      <c r="G461" s="890"/>
      <c r="H461" s="891"/>
      <c r="I461" s="152"/>
      <c r="J461" s="152"/>
      <c r="K461" s="152"/>
      <c r="L461" s="152"/>
      <c r="M461" s="152"/>
      <c r="N461" s="152"/>
      <c r="O461" s="152"/>
      <c r="P461" s="153"/>
      <c r="Q461" s="153"/>
      <c r="R461" s="156">
        <f t="shared" si="359"/>
        <v>0</v>
      </c>
      <c r="S461" s="156">
        <f t="shared" si="360"/>
        <v>0</v>
      </c>
      <c r="U461" s="157">
        <f t="shared" si="367"/>
        <v>0</v>
      </c>
      <c r="W461" s="152"/>
      <c r="X461" s="152"/>
      <c r="Y461" s="152"/>
      <c r="Z461" s="152"/>
      <c r="AA461" s="152"/>
      <c r="AB461" s="152"/>
      <c r="AC461" s="347"/>
      <c r="AD461" s="152"/>
      <c r="AE461" s="152"/>
      <c r="AF461" s="152"/>
      <c r="AG461" s="152"/>
      <c r="AH461" s="152"/>
      <c r="AI461" s="152"/>
      <c r="AJ461" s="347"/>
      <c r="AK461" s="152"/>
      <c r="AL461" s="152"/>
      <c r="AM461" s="295"/>
      <c r="AN461" s="228"/>
      <c r="AO461" s="228"/>
      <c r="AP461" s="228"/>
      <c r="AQ461" s="228"/>
      <c r="AR461" s="228"/>
      <c r="AS461" s="348"/>
      <c r="AT461" s="264">
        <f t="shared" si="363"/>
        <v>0</v>
      </c>
      <c r="AU461" s="259"/>
      <c r="AV461" s="265">
        <f t="shared" si="364"/>
        <v>0</v>
      </c>
      <c r="AX461" s="265">
        <f t="shared" si="368"/>
        <v>0</v>
      </c>
      <c r="AZ461" s="492">
        <f t="shared" si="365"/>
        <v>0</v>
      </c>
      <c r="BB461" s="492">
        <f t="shared" si="366"/>
        <v>0</v>
      </c>
      <c r="BD461" s="265">
        <f t="shared" si="369"/>
        <v>0</v>
      </c>
      <c r="BE461" s="105"/>
      <c r="BF461" s="105"/>
      <c r="BG461" s="105"/>
      <c r="BH461" s="105"/>
      <c r="BI461" s="105"/>
      <c r="BJ461" s="105"/>
    </row>
    <row r="462" spans="2:62" ht="20.100000000000001" hidden="1" customHeight="1" outlineLevel="1">
      <c r="B462" s="100"/>
      <c r="C462" s="908"/>
      <c r="D462" s="909"/>
      <c r="E462" s="909"/>
      <c r="F462" s="910"/>
      <c r="G462" s="890"/>
      <c r="H462" s="891"/>
      <c r="I462" s="152"/>
      <c r="J462" s="152"/>
      <c r="K462" s="152"/>
      <c r="L462" s="152"/>
      <c r="M462" s="152"/>
      <c r="N462" s="152"/>
      <c r="O462" s="152"/>
      <c r="P462" s="153"/>
      <c r="Q462" s="153"/>
      <c r="R462" s="156">
        <f t="shared" si="359"/>
        <v>0</v>
      </c>
      <c r="S462" s="156">
        <f t="shared" si="360"/>
        <v>0</v>
      </c>
      <c r="U462" s="157">
        <f t="shared" si="367"/>
        <v>0</v>
      </c>
      <c r="W462" s="152"/>
      <c r="X462" s="152"/>
      <c r="Y462" s="152"/>
      <c r="Z462" s="152"/>
      <c r="AA462" s="152"/>
      <c r="AB462" s="152"/>
      <c r="AC462" s="347"/>
      <c r="AD462" s="152"/>
      <c r="AE462" s="152"/>
      <c r="AF462" s="152"/>
      <c r="AG462" s="152"/>
      <c r="AH462" s="152"/>
      <c r="AI462" s="152"/>
      <c r="AJ462" s="347"/>
      <c r="AK462" s="152"/>
      <c r="AL462" s="152"/>
      <c r="AM462" s="295"/>
      <c r="AN462" s="228"/>
      <c r="AO462" s="228"/>
      <c r="AP462" s="228"/>
      <c r="AQ462" s="228"/>
      <c r="AR462" s="228"/>
      <c r="AS462" s="348"/>
      <c r="AT462" s="264">
        <f t="shared" si="363"/>
        <v>0</v>
      </c>
      <c r="AU462" s="259"/>
      <c r="AV462" s="265">
        <f t="shared" si="364"/>
        <v>0</v>
      </c>
      <c r="AX462" s="265">
        <f t="shared" si="368"/>
        <v>0</v>
      </c>
      <c r="AZ462" s="492">
        <f t="shared" si="365"/>
        <v>0</v>
      </c>
      <c r="BB462" s="492">
        <f t="shared" si="366"/>
        <v>0</v>
      </c>
      <c r="BD462" s="265">
        <f t="shared" si="369"/>
        <v>0</v>
      </c>
      <c r="BE462" s="105"/>
      <c r="BF462" s="105"/>
      <c r="BG462" s="105"/>
      <c r="BH462" s="105"/>
      <c r="BI462" s="105"/>
      <c r="BJ462" s="105"/>
    </row>
    <row r="463" spans="2:62" ht="20.100000000000001" hidden="1" customHeight="1" outlineLevel="1">
      <c r="B463" s="100"/>
      <c r="C463" s="908"/>
      <c r="D463" s="909"/>
      <c r="E463" s="909"/>
      <c r="F463" s="910"/>
      <c r="G463" s="890"/>
      <c r="H463" s="891"/>
      <c r="I463" s="152"/>
      <c r="J463" s="152"/>
      <c r="K463" s="152"/>
      <c r="L463" s="152"/>
      <c r="M463" s="152"/>
      <c r="N463" s="152"/>
      <c r="O463" s="152"/>
      <c r="P463" s="153"/>
      <c r="Q463" s="153"/>
      <c r="R463" s="156">
        <f t="shared" si="359"/>
        <v>0</v>
      </c>
      <c r="S463" s="156">
        <f t="shared" si="360"/>
        <v>0</v>
      </c>
      <c r="U463" s="157">
        <f t="shared" si="367"/>
        <v>0</v>
      </c>
      <c r="W463" s="152"/>
      <c r="X463" s="152"/>
      <c r="Y463" s="152"/>
      <c r="Z463" s="152"/>
      <c r="AA463" s="152"/>
      <c r="AB463" s="152"/>
      <c r="AC463" s="347"/>
      <c r="AD463" s="152"/>
      <c r="AE463" s="152"/>
      <c r="AF463" s="152"/>
      <c r="AG463" s="152"/>
      <c r="AH463" s="152"/>
      <c r="AI463" s="152"/>
      <c r="AJ463" s="347"/>
      <c r="AK463" s="152"/>
      <c r="AL463" s="152"/>
      <c r="AM463" s="295"/>
      <c r="AN463" s="228"/>
      <c r="AO463" s="228"/>
      <c r="AP463" s="228"/>
      <c r="AQ463" s="228"/>
      <c r="AR463" s="228"/>
      <c r="AS463" s="348"/>
      <c r="AT463" s="264">
        <f t="shared" si="363"/>
        <v>0</v>
      </c>
      <c r="AU463" s="259"/>
      <c r="AV463" s="265">
        <f t="shared" si="364"/>
        <v>0</v>
      </c>
      <c r="AX463" s="265">
        <f t="shared" si="368"/>
        <v>0</v>
      </c>
      <c r="AZ463" s="492">
        <f t="shared" si="365"/>
        <v>0</v>
      </c>
      <c r="BB463" s="492">
        <f t="shared" si="366"/>
        <v>0</v>
      </c>
      <c r="BD463" s="265">
        <f t="shared" si="369"/>
        <v>0</v>
      </c>
      <c r="BE463" s="105"/>
      <c r="BF463" s="105"/>
      <c r="BG463" s="105"/>
      <c r="BH463" s="105"/>
      <c r="BI463" s="105"/>
      <c r="BJ463" s="105"/>
    </row>
    <row r="464" spans="2:62" ht="20.100000000000001" hidden="1" customHeight="1" outlineLevel="1">
      <c r="B464" s="100"/>
      <c r="C464" s="908"/>
      <c r="D464" s="909"/>
      <c r="E464" s="909"/>
      <c r="F464" s="910"/>
      <c r="G464" s="890"/>
      <c r="H464" s="891"/>
      <c r="I464" s="152"/>
      <c r="J464" s="152"/>
      <c r="K464" s="152"/>
      <c r="L464" s="152"/>
      <c r="M464" s="152"/>
      <c r="N464" s="152"/>
      <c r="O464" s="152"/>
      <c r="P464" s="153"/>
      <c r="Q464" s="153"/>
      <c r="R464" s="156">
        <f t="shared" si="359"/>
        <v>0</v>
      </c>
      <c r="S464" s="156">
        <f t="shared" si="360"/>
        <v>0</v>
      </c>
      <c r="U464" s="157">
        <f t="shared" si="367"/>
        <v>0</v>
      </c>
      <c r="W464" s="152"/>
      <c r="X464" s="152"/>
      <c r="Y464" s="152"/>
      <c r="Z464" s="152"/>
      <c r="AA464" s="152"/>
      <c r="AB464" s="152"/>
      <c r="AC464" s="347"/>
      <c r="AD464" s="152"/>
      <c r="AE464" s="152"/>
      <c r="AF464" s="152"/>
      <c r="AG464" s="152"/>
      <c r="AH464" s="152"/>
      <c r="AI464" s="152"/>
      <c r="AJ464" s="347"/>
      <c r="AK464" s="152"/>
      <c r="AL464" s="152"/>
      <c r="AM464" s="295"/>
      <c r="AN464" s="228"/>
      <c r="AO464" s="228"/>
      <c r="AP464" s="228"/>
      <c r="AQ464" s="228"/>
      <c r="AR464" s="228"/>
      <c r="AS464" s="348"/>
      <c r="AT464" s="264">
        <f t="shared" si="363"/>
        <v>0</v>
      </c>
      <c r="AU464" s="259"/>
      <c r="AV464" s="265">
        <f t="shared" si="364"/>
        <v>0</v>
      </c>
      <c r="AX464" s="265">
        <f t="shared" si="368"/>
        <v>0</v>
      </c>
      <c r="AZ464" s="492">
        <f t="shared" si="365"/>
        <v>0</v>
      </c>
      <c r="BB464" s="492">
        <f t="shared" si="366"/>
        <v>0</v>
      </c>
      <c r="BD464" s="265">
        <f t="shared" si="369"/>
        <v>0</v>
      </c>
      <c r="BE464" s="105"/>
      <c r="BF464" s="105"/>
      <c r="BG464" s="105"/>
      <c r="BH464" s="105"/>
      <c r="BI464" s="105"/>
      <c r="BJ464" s="105"/>
    </row>
    <row r="465" spans="2:62" ht="20.100000000000001" hidden="1" customHeight="1" outlineLevel="1">
      <c r="B465" s="100"/>
      <c r="C465" s="908"/>
      <c r="D465" s="909"/>
      <c r="E465" s="909"/>
      <c r="F465" s="910"/>
      <c r="G465" s="890"/>
      <c r="H465" s="891"/>
      <c r="I465" s="152"/>
      <c r="J465" s="152"/>
      <c r="K465" s="152"/>
      <c r="L465" s="152"/>
      <c r="M465" s="152"/>
      <c r="N465" s="152"/>
      <c r="O465" s="152"/>
      <c r="P465" s="153"/>
      <c r="Q465" s="153"/>
      <c r="R465" s="156">
        <f t="shared" si="359"/>
        <v>0</v>
      </c>
      <c r="S465" s="156">
        <f t="shared" si="360"/>
        <v>0</v>
      </c>
      <c r="U465" s="157">
        <f t="shared" si="367"/>
        <v>0</v>
      </c>
      <c r="W465" s="152"/>
      <c r="X465" s="152"/>
      <c r="Y465" s="152"/>
      <c r="Z465" s="152"/>
      <c r="AA465" s="152"/>
      <c r="AB465" s="152"/>
      <c r="AC465" s="347"/>
      <c r="AD465" s="152"/>
      <c r="AE465" s="152"/>
      <c r="AF465" s="152"/>
      <c r="AG465" s="152"/>
      <c r="AH465" s="152"/>
      <c r="AI465" s="152"/>
      <c r="AJ465" s="347"/>
      <c r="AK465" s="152"/>
      <c r="AL465" s="152"/>
      <c r="AM465" s="295"/>
      <c r="AN465" s="228"/>
      <c r="AO465" s="228"/>
      <c r="AP465" s="228"/>
      <c r="AQ465" s="228"/>
      <c r="AR465" s="228"/>
      <c r="AS465" s="348"/>
      <c r="AT465" s="264">
        <f t="shared" si="363"/>
        <v>0</v>
      </c>
      <c r="AU465" s="259"/>
      <c r="AV465" s="265">
        <f t="shared" si="364"/>
        <v>0</v>
      </c>
      <c r="AX465" s="265">
        <f t="shared" si="368"/>
        <v>0</v>
      </c>
      <c r="AZ465" s="492">
        <f t="shared" si="365"/>
        <v>0</v>
      </c>
      <c r="BB465" s="492">
        <f t="shared" si="366"/>
        <v>0</v>
      </c>
      <c r="BD465" s="265">
        <f t="shared" si="369"/>
        <v>0</v>
      </c>
      <c r="BE465" s="105"/>
      <c r="BF465" s="105"/>
      <c r="BG465" s="105"/>
      <c r="BH465" s="105"/>
      <c r="BI465" s="105"/>
      <c r="BJ465" s="105"/>
    </row>
    <row r="466" spans="2:62" ht="20.100000000000001" hidden="1" customHeight="1" outlineLevel="1">
      <c r="B466" s="100"/>
      <c r="C466" s="908"/>
      <c r="D466" s="909"/>
      <c r="E466" s="909"/>
      <c r="F466" s="910"/>
      <c r="G466" s="890"/>
      <c r="H466" s="891"/>
      <c r="I466" s="152"/>
      <c r="J466" s="152"/>
      <c r="K466" s="152"/>
      <c r="L466" s="152"/>
      <c r="M466" s="152"/>
      <c r="N466" s="152"/>
      <c r="O466" s="152"/>
      <c r="P466" s="153"/>
      <c r="Q466" s="153"/>
      <c r="R466" s="156">
        <f t="shared" si="359"/>
        <v>0</v>
      </c>
      <c r="S466" s="156">
        <f t="shared" si="360"/>
        <v>0</v>
      </c>
      <c r="U466" s="157">
        <f t="shared" si="367"/>
        <v>0</v>
      </c>
      <c r="W466" s="152"/>
      <c r="X466" s="152"/>
      <c r="Y466" s="152"/>
      <c r="Z466" s="152"/>
      <c r="AA466" s="152"/>
      <c r="AB466" s="152"/>
      <c r="AC466" s="347"/>
      <c r="AD466" s="152"/>
      <c r="AE466" s="152"/>
      <c r="AF466" s="152"/>
      <c r="AG466" s="152"/>
      <c r="AH466" s="152"/>
      <c r="AI466" s="152"/>
      <c r="AJ466" s="347"/>
      <c r="AK466" s="152"/>
      <c r="AL466" s="152"/>
      <c r="AM466" s="295"/>
      <c r="AN466" s="228"/>
      <c r="AO466" s="228"/>
      <c r="AP466" s="228"/>
      <c r="AQ466" s="228"/>
      <c r="AR466" s="228"/>
      <c r="AS466" s="348"/>
      <c r="AT466" s="264">
        <f t="shared" si="363"/>
        <v>0</v>
      </c>
      <c r="AU466" s="259"/>
      <c r="AV466" s="265">
        <f t="shared" si="364"/>
        <v>0</v>
      </c>
      <c r="AX466" s="265">
        <f t="shared" si="368"/>
        <v>0</v>
      </c>
      <c r="AZ466" s="492">
        <f t="shared" si="365"/>
        <v>0</v>
      </c>
      <c r="BB466" s="492">
        <f t="shared" si="366"/>
        <v>0</v>
      </c>
      <c r="BD466" s="265">
        <f t="shared" si="369"/>
        <v>0</v>
      </c>
      <c r="BE466" s="105"/>
      <c r="BF466" s="105"/>
      <c r="BG466" s="105"/>
      <c r="BH466" s="105"/>
      <c r="BI466" s="105"/>
      <c r="BJ466" s="105"/>
    </row>
    <row r="467" spans="2:62" ht="20.100000000000001" hidden="1" customHeight="1" outlineLevel="1">
      <c r="B467" s="100"/>
      <c r="C467" s="908"/>
      <c r="D467" s="909"/>
      <c r="E467" s="909"/>
      <c r="F467" s="910"/>
      <c r="G467" s="890"/>
      <c r="H467" s="891"/>
      <c r="I467" s="152"/>
      <c r="J467" s="152"/>
      <c r="K467" s="152"/>
      <c r="L467" s="152"/>
      <c r="M467" s="152"/>
      <c r="N467" s="152"/>
      <c r="O467" s="152"/>
      <c r="P467" s="153"/>
      <c r="Q467" s="153"/>
      <c r="R467" s="156">
        <f t="shared" si="359"/>
        <v>0</v>
      </c>
      <c r="S467" s="156">
        <f t="shared" si="360"/>
        <v>0</v>
      </c>
      <c r="U467" s="157">
        <f t="shared" si="367"/>
        <v>0</v>
      </c>
      <c r="W467" s="152"/>
      <c r="X467" s="152"/>
      <c r="Y467" s="152"/>
      <c r="Z467" s="152"/>
      <c r="AA467" s="152"/>
      <c r="AB467" s="152"/>
      <c r="AC467" s="347"/>
      <c r="AD467" s="152"/>
      <c r="AE467" s="152"/>
      <c r="AF467" s="152"/>
      <c r="AG467" s="152"/>
      <c r="AH467" s="152"/>
      <c r="AI467" s="152"/>
      <c r="AJ467" s="347"/>
      <c r="AK467" s="152"/>
      <c r="AL467" s="152"/>
      <c r="AM467" s="295"/>
      <c r="AN467" s="228"/>
      <c r="AO467" s="228"/>
      <c r="AP467" s="228"/>
      <c r="AQ467" s="228"/>
      <c r="AR467" s="228"/>
      <c r="AS467" s="348"/>
      <c r="AT467" s="264">
        <f t="shared" si="363"/>
        <v>0</v>
      </c>
      <c r="AU467" s="259"/>
      <c r="AV467" s="265">
        <f t="shared" si="364"/>
        <v>0</v>
      </c>
      <c r="AX467" s="265">
        <f t="shared" si="368"/>
        <v>0</v>
      </c>
      <c r="AZ467" s="492">
        <f t="shared" si="365"/>
        <v>0</v>
      </c>
      <c r="BB467" s="492">
        <f t="shared" si="366"/>
        <v>0</v>
      </c>
      <c r="BD467" s="265">
        <f t="shared" si="369"/>
        <v>0</v>
      </c>
      <c r="BE467" s="105"/>
      <c r="BF467" s="105"/>
      <c r="BG467" s="105"/>
      <c r="BH467" s="105"/>
      <c r="BI467" s="105"/>
      <c r="BJ467" s="105"/>
    </row>
    <row r="468" spans="2:62" ht="20.100000000000001" hidden="1" customHeight="1" outlineLevel="1">
      <c r="B468" s="100"/>
      <c r="C468" s="908"/>
      <c r="D468" s="909"/>
      <c r="E468" s="909"/>
      <c r="F468" s="910"/>
      <c r="G468" s="890"/>
      <c r="H468" s="891"/>
      <c r="I468" s="152"/>
      <c r="J468" s="152"/>
      <c r="K468" s="152"/>
      <c r="L468" s="152"/>
      <c r="M468" s="152"/>
      <c r="N468" s="152"/>
      <c r="O468" s="152"/>
      <c r="P468" s="153"/>
      <c r="Q468" s="153"/>
      <c r="R468" s="156">
        <f t="shared" si="359"/>
        <v>0</v>
      </c>
      <c r="S468" s="156">
        <f t="shared" si="360"/>
        <v>0</v>
      </c>
      <c r="U468" s="157">
        <f t="shared" si="367"/>
        <v>0</v>
      </c>
      <c r="W468" s="152"/>
      <c r="X468" s="152"/>
      <c r="Y468" s="152"/>
      <c r="Z468" s="152"/>
      <c r="AA468" s="152"/>
      <c r="AB468" s="152"/>
      <c r="AC468" s="347"/>
      <c r="AD468" s="152"/>
      <c r="AE468" s="152"/>
      <c r="AF468" s="152"/>
      <c r="AG468" s="152"/>
      <c r="AH468" s="152"/>
      <c r="AI468" s="152"/>
      <c r="AJ468" s="347"/>
      <c r="AK468" s="152"/>
      <c r="AL468" s="152"/>
      <c r="AM468" s="295"/>
      <c r="AN468" s="228"/>
      <c r="AO468" s="228"/>
      <c r="AP468" s="228"/>
      <c r="AQ468" s="228"/>
      <c r="AR468" s="228"/>
      <c r="AS468" s="348"/>
      <c r="AT468" s="264">
        <f t="shared" si="363"/>
        <v>0</v>
      </c>
      <c r="AU468" s="259"/>
      <c r="AV468" s="265">
        <f t="shared" si="364"/>
        <v>0</v>
      </c>
      <c r="AX468" s="265">
        <f t="shared" si="368"/>
        <v>0</v>
      </c>
      <c r="AZ468" s="492">
        <f t="shared" si="365"/>
        <v>0</v>
      </c>
      <c r="BB468" s="492">
        <f t="shared" si="366"/>
        <v>0</v>
      </c>
      <c r="BD468" s="265">
        <f t="shared" si="369"/>
        <v>0</v>
      </c>
      <c r="BE468" s="105"/>
      <c r="BF468" s="105"/>
      <c r="BG468" s="105"/>
      <c r="BH468" s="105"/>
      <c r="BI468" s="105"/>
      <c r="BJ468" s="105"/>
    </row>
    <row r="469" spans="2:62" ht="20.100000000000001" hidden="1" customHeight="1" outlineLevel="1">
      <c r="B469" s="100"/>
      <c r="C469" s="908"/>
      <c r="D469" s="909"/>
      <c r="E469" s="909"/>
      <c r="F469" s="910"/>
      <c r="G469" s="890"/>
      <c r="H469" s="891"/>
      <c r="I469" s="152"/>
      <c r="J469" s="152"/>
      <c r="K469" s="152"/>
      <c r="L469" s="152"/>
      <c r="M469" s="152"/>
      <c r="N469" s="152"/>
      <c r="O469" s="152"/>
      <c r="P469" s="153"/>
      <c r="Q469" s="153"/>
      <c r="R469" s="156">
        <f t="shared" si="359"/>
        <v>0</v>
      </c>
      <c r="S469" s="156">
        <f t="shared" si="360"/>
        <v>0</v>
      </c>
      <c r="U469" s="157">
        <f t="shared" si="367"/>
        <v>0</v>
      </c>
      <c r="W469" s="152"/>
      <c r="X469" s="152"/>
      <c r="Y469" s="152"/>
      <c r="Z469" s="152"/>
      <c r="AA469" s="152"/>
      <c r="AB469" s="152"/>
      <c r="AC469" s="347"/>
      <c r="AD469" s="152"/>
      <c r="AE469" s="152"/>
      <c r="AF469" s="152"/>
      <c r="AG469" s="152"/>
      <c r="AH469" s="152"/>
      <c r="AI469" s="152"/>
      <c r="AJ469" s="347"/>
      <c r="AK469" s="152"/>
      <c r="AL469" s="152"/>
      <c r="AM469" s="295"/>
      <c r="AN469" s="228"/>
      <c r="AO469" s="228"/>
      <c r="AP469" s="228"/>
      <c r="AQ469" s="228"/>
      <c r="AR469" s="228"/>
      <c r="AS469" s="348"/>
      <c r="AT469" s="264">
        <f t="shared" si="363"/>
        <v>0</v>
      </c>
      <c r="AU469" s="259"/>
      <c r="AV469" s="265">
        <f t="shared" si="364"/>
        <v>0</v>
      </c>
      <c r="AX469" s="265">
        <f t="shared" si="368"/>
        <v>0</v>
      </c>
      <c r="AZ469" s="492">
        <f t="shared" si="365"/>
        <v>0</v>
      </c>
      <c r="BB469" s="492">
        <f t="shared" si="366"/>
        <v>0</v>
      </c>
      <c r="BD469" s="265">
        <f t="shared" si="369"/>
        <v>0</v>
      </c>
      <c r="BE469" s="105"/>
      <c r="BF469" s="105"/>
      <c r="BG469" s="105"/>
      <c r="BH469" s="105"/>
      <c r="BI469" s="105"/>
      <c r="BJ469" s="105"/>
    </row>
    <row r="470" spans="2:62" ht="9.9499999999999993" hidden="1" customHeight="1" outlineLevel="1">
      <c r="B470" s="101"/>
      <c r="C470" s="208"/>
      <c r="D470" s="208"/>
      <c r="E470" s="208"/>
      <c r="F470" s="208"/>
      <c r="G470" s="237"/>
      <c r="H470" s="207"/>
      <c r="I470" s="257"/>
      <c r="J470" s="257"/>
      <c r="K470" s="257"/>
      <c r="L470" s="257"/>
      <c r="M470" s="257"/>
      <c r="N470" s="257"/>
      <c r="O470" s="257"/>
      <c r="P470" s="256"/>
      <c r="Q470" s="102"/>
      <c r="R470" s="102"/>
      <c r="S470" s="102"/>
      <c r="U470" s="98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Z470" s="493"/>
      <c r="BE470" s="105"/>
      <c r="BF470" s="105"/>
      <c r="BG470" s="105"/>
      <c r="BH470" s="105"/>
      <c r="BI470" s="105"/>
      <c r="BJ470" s="105"/>
    </row>
    <row r="471" spans="2:62" ht="20.100000000000001" customHeight="1" collapsed="1">
      <c r="B471" s="8">
        <f>B454+1</f>
        <v>28</v>
      </c>
      <c r="C471" s="916"/>
      <c r="D471" s="917"/>
      <c r="E471" s="917"/>
      <c r="F471" s="918"/>
      <c r="G471" s="429"/>
      <c r="H471" s="206">
        <v>1</v>
      </c>
      <c r="I471" s="642">
        <f t="shared" ref="I471" si="370">$H471*SUM(I472:I486)</f>
        <v>0</v>
      </c>
      <c r="J471" s="643">
        <f t="shared" ref="J471:O471" si="371">$H471*SUM(J472:J486)</f>
        <v>0</v>
      </c>
      <c r="K471" s="644">
        <f t="shared" si="371"/>
        <v>0</v>
      </c>
      <c r="L471" s="645">
        <f t="shared" si="371"/>
        <v>0</v>
      </c>
      <c r="M471" s="645">
        <f t="shared" si="371"/>
        <v>0</v>
      </c>
      <c r="N471" s="644">
        <f t="shared" si="371"/>
        <v>0</v>
      </c>
      <c r="O471" s="642">
        <f t="shared" si="371"/>
        <v>0</v>
      </c>
      <c r="P471" s="209">
        <f t="shared" ref="P471:Q471" si="372">$H471*SUM(P472:P486)</f>
        <v>0</v>
      </c>
      <c r="Q471" s="210">
        <f t="shared" si="372"/>
        <v>0</v>
      </c>
      <c r="R471" s="136">
        <f t="shared" ref="R471:R486" si="373">P471*(1+Gewinn)*(1+SicherheitAngebot)</f>
        <v>0</v>
      </c>
      <c r="S471" s="137">
        <f t="shared" ref="S471:S486" si="374">Q471*(1+MGKZ)*(1+Gewinn)*(1+SicherheitAngebot)</f>
        <v>0</v>
      </c>
      <c r="U471" s="10">
        <f>I471*$I$7+J471*$J$7+K471*$K$7+L471*$L$7+M471*$M$7+N471*$N$7+O471*$O$7+R471+S471</f>
        <v>0</v>
      </c>
      <c r="W471" s="646">
        <f t="shared" ref="W471:AB471" si="375">$H471*SUM(W472:W486)</f>
        <v>0</v>
      </c>
      <c r="X471" s="647">
        <f t="shared" si="375"/>
        <v>0</v>
      </c>
      <c r="Y471" s="648">
        <f t="shared" si="375"/>
        <v>0</v>
      </c>
      <c r="Z471" s="649">
        <f t="shared" si="375"/>
        <v>0</v>
      </c>
      <c r="AA471" s="648">
        <f t="shared" si="375"/>
        <v>0</v>
      </c>
      <c r="AB471" s="646">
        <f t="shared" si="375"/>
        <v>0</v>
      </c>
      <c r="AC471" s="258"/>
      <c r="AD471" s="646">
        <f t="shared" ref="AD471:AM471" si="376">$H471*SUM(AD472:AD486)</f>
        <v>0</v>
      </c>
      <c r="AE471" s="647">
        <f t="shared" si="376"/>
        <v>0</v>
      </c>
      <c r="AF471" s="648">
        <f t="shared" si="376"/>
        <v>0</v>
      </c>
      <c r="AG471" s="649">
        <f t="shared" si="376"/>
        <v>0</v>
      </c>
      <c r="AH471" s="648">
        <f t="shared" si="376"/>
        <v>0</v>
      </c>
      <c r="AI471" s="646">
        <f t="shared" si="376"/>
        <v>0</v>
      </c>
      <c r="AJ471" s="258"/>
      <c r="AK471" s="653">
        <f t="shared" si="376"/>
        <v>0</v>
      </c>
      <c r="AL471" s="653">
        <f t="shared" si="376"/>
        <v>0</v>
      </c>
      <c r="AM471" s="653">
        <f t="shared" si="376"/>
        <v>0</v>
      </c>
      <c r="AN471" s="227">
        <f>$H471*SUM(AN472:AN486)*(1+Gewinn)*(1+SicherheitAngebot)</f>
        <v>0</v>
      </c>
      <c r="AO471" s="227">
        <f>$H471*SUM(AO472:AO486)*(1+Gewinn)*(1+SicherheitAngebot)</f>
        <v>0</v>
      </c>
      <c r="AP471" s="227">
        <f>$H471*SUM(AP472:AP486)*(1+Gewinn)*(1+SicherheitAngebot)</f>
        <v>0</v>
      </c>
      <c r="AQ471" s="227">
        <f>$H471*SUM(AQ472:AQ486)*(1+Gewinn)*(1+SicherheitAngebot)</f>
        <v>0</v>
      </c>
      <c r="AR471" s="227">
        <f>$H471*SUM(AR472:AR486)*(1+Gewinn)*(1+SicherheitAngebot)</f>
        <v>0</v>
      </c>
      <c r="AS471" s="262"/>
      <c r="AT471" s="263">
        <f t="shared" si="363"/>
        <v>0</v>
      </c>
      <c r="AU471" s="259"/>
      <c r="AV471" s="491">
        <f>AK471*$AK$7+AL471*$AL$7+AM471*$AM$7+SUM(AN471:AR471)+AT471/Zuschläge_IBN+AT471</f>
        <v>0</v>
      </c>
      <c r="AX471" s="685">
        <f>U471+AV471</f>
        <v>0</v>
      </c>
      <c r="AZ471" s="490">
        <f>IF(H471&gt;0,U471/(1+SicherheitAngebot)*(1+Sicherheit),0)</f>
        <v>0</v>
      </c>
      <c r="BB471" s="490">
        <f>IF(H471&gt;0,AV471/(1+SicherheitAngebot)*(1+Sicherheit),0)</f>
        <v>0</v>
      </c>
      <c r="BD471" s="490">
        <f>AZ471+BB471</f>
        <v>0</v>
      </c>
      <c r="BE471" s="105"/>
      <c r="BF471" s="105"/>
      <c r="BG471" s="105"/>
      <c r="BH471" s="105"/>
      <c r="BI471" s="105"/>
      <c r="BJ471" s="105"/>
    </row>
    <row r="472" spans="2:62" ht="20.100000000000001" hidden="1" customHeight="1" outlineLevel="1">
      <c r="B472" s="99"/>
      <c r="C472" s="908"/>
      <c r="D472" s="909"/>
      <c r="E472" s="909"/>
      <c r="F472" s="910"/>
      <c r="G472" s="890"/>
      <c r="H472" s="901"/>
      <c r="I472" s="152"/>
      <c r="J472" s="152"/>
      <c r="K472" s="152"/>
      <c r="L472" s="152"/>
      <c r="M472" s="152"/>
      <c r="N472" s="152"/>
      <c r="O472" s="152"/>
      <c r="P472" s="153"/>
      <c r="Q472" s="153"/>
      <c r="R472" s="156">
        <f t="shared" si="373"/>
        <v>0</v>
      </c>
      <c r="S472" s="156">
        <f t="shared" si="374"/>
        <v>0</v>
      </c>
      <c r="U472" s="157">
        <f>I472*$I$7+J472*$J$7+K472*$K$7+L472*$L$7+M472*$M$7+N472*$N$7+O472*$O$7+R472+S472</f>
        <v>0</v>
      </c>
      <c r="W472" s="152"/>
      <c r="X472" s="152"/>
      <c r="Y472" s="152"/>
      <c r="Z472" s="152"/>
      <c r="AA472" s="152"/>
      <c r="AB472" s="152"/>
      <c r="AC472" s="347"/>
      <c r="AD472" s="152"/>
      <c r="AE472" s="152"/>
      <c r="AF472" s="152"/>
      <c r="AG472" s="152"/>
      <c r="AH472" s="152"/>
      <c r="AI472" s="152"/>
      <c r="AJ472" s="347"/>
      <c r="AK472" s="152"/>
      <c r="AL472" s="152"/>
      <c r="AM472" s="295"/>
      <c r="AN472" s="228"/>
      <c r="AO472" s="228"/>
      <c r="AP472" s="228"/>
      <c r="AQ472" s="228"/>
      <c r="AR472" s="228"/>
      <c r="AS472" s="348"/>
      <c r="AT472" s="264">
        <f t="shared" si="363"/>
        <v>0</v>
      </c>
      <c r="AU472" s="259"/>
      <c r="AV472" s="265">
        <f t="shared" ref="AV472:AV486" si="377">AK472*$AK$7+AL472*$AL$7+AM472*$AM$7+SUM(AN472:AR472)*(1+Gewinn)*(1+SicherheitAngebot)+AT472/Zuschläge_IBN+AT472</f>
        <v>0</v>
      </c>
      <c r="AX472" s="265">
        <f>U472+AV472</f>
        <v>0</v>
      </c>
      <c r="AZ472" s="492">
        <f t="shared" ref="AZ472:AZ486" si="378">U472/(1+SicherheitAngebot)*(1+Sicherheit)</f>
        <v>0</v>
      </c>
      <c r="BB472" s="492">
        <f t="shared" ref="BB472:BB486" si="379">AV472/(1+SicherheitAngebot)*(1+Sicherheit)</f>
        <v>0</v>
      </c>
      <c r="BD472" s="265">
        <f>AZ472+BB472</f>
        <v>0</v>
      </c>
      <c r="BE472" s="105"/>
      <c r="BF472" s="105"/>
      <c r="BG472" s="105"/>
      <c r="BH472" s="105"/>
      <c r="BI472" s="105"/>
      <c r="BJ472" s="105"/>
    </row>
    <row r="473" spans="2:62" ht="20.100000000000001" hidden="1" customHeight="1" outlineLevel="1">
      <c r="B473" s="100"/>
      <c r="C473" s="908"/>
      <c r="D473" s="909"/>
      <c r="E473" s="909"/>
      <c r="F473" s="910"/>
      <c r="G473" s="890"/>
      <c r="H473" s="891"/>
      <c r="I473" s="152"/>
      <c r="J473" s="152"/>
      <c r="K473" s="152"/>
      <c r="L473" s="152"/>
      <c r="M473" s="152"/>
      <c r="N473" s="152"/>
      <c r="O473" s="152"/>
      <c r="P473" s="153"/>
      <c r="Q473" s="153"/>
      <c r="R473" s="156">
        <f t="shared" si="373"/>
        <v>0</v>
      </c>
      <c r="S473" s="156">
        <f t="shared" si="374"/>
        <v>0</v>
      </c>
      <c r="U473" s="157">
        <f t="shared" ref="U473:U486" si="380">I473*$I$7+J473*$J$7+K473*$K$7+L473*$L$7+M473*$M$7+N473*$N$7+O473*$O$7+R473+S473</f>
        <v>0</v>
      </c>
      <c r="W473" s="152"/>
      <c r="X473" s="152"/>
      <c r="Y473" s="152"/>
      <c r="Z473" s="152"/>
      <c r="AA473" s="152"/>
      <c r="AB473" s="152"/>
      <c r="AC473" s="347"/>
      <c r="AD473" s="152"/>
      <c r="AE473" s="152"/>
      <c r="AF473" s="152"/>
      <c r="AG473" s="152"/>
      <c r="AH473" s="152"/>
      <c r="AI473" s="152"/>
      <c r="AJ473" s="347"/>
      <c r="AK473" s="152"/>
      <c r="AL473" s="152"/>
      <c r="AM473" s="295"/>
      <c r="AN473" s="228"/>
      <c r="AO473" s="228"/>
      <c r="AP473" s="228"/>
      <c r="AQ473" s="228"/>
      <c r="AR473" s="228"/>
      <c r="AS473" s="348"/>
      <c r="AT473" s="264">
        <f t="shared" si="363"/>
        <v>0</v>
      </c>
      <c r="AU473" s="259"/>
      <c r="AV473" s="265">
        <f t="shared" si="377"/>
        <v>0</v>
      </c>
      <c r="AX473" s="265">
        <f t="shared" ref="AX473:AX486" si="381">U473+AV473</f>
        <v>0</v>
      </c>
      <c r="AZ473" s="492">
        <f t="shared" si="378"/>
        <v>0</v>
      </c>
      <c r="BB473" s="492">
        <f t="shared" si="379"/>
        <v>0</v>
      </c>
      <c r="BD473" s="265">
        <f t="shared" ref="BD473:BD486" si="382">AZ473+BB473</f>
        <v>0</v>
      </c>
      <c r="BE473" s="105"/>
      <c r="BF473" s="105"/>
      <c r="BG473" s="105"/>
      <c r="BH473" s="105"/>
      <c r="BI473" s="105"/>
      <c r="BJ473" s="105"/>
    </row>
    <row r="474" spans="2:62" ht="20.100000000000001" hidden="1" customHeight="1" outlineLevel="1">
      <c r="B474" s="100"/>
      <c r="C474" s="908"/>
      <c r="D474" s="909"/>
      <c r="E474" s="909"/>
      <c r="F474" s="910"/>
      <c r="G474" s="890"/>
      <c r="H474" s="891"/>
      <c r="I474" s="152"/>
      <c r="J474" s="152"/>
      <c r="K474" s="152"/>
      <c r="L474" s="152"/>
      <c r="M474" s="152"/>
      <c r="N474" s="152"/>
      <c r="O474" s="152"/>
      <c r="P474" s="153"/>
      <c r="Q474" s="153"/>
      <c r="R474" s="156">
        <f t="shared" si="373"/>
        <v>0</v>
      </c>
      <c r="S474" s="156">
        <f t="shared" si="374"/>
        <v>0</v>
      </c>
      <c r="U474" s="157">
        <f t="shared" si="380"/>
        <v>0</v>
      </c>
      <c r="W474" s="152"/>
      <c r="X474" s="152"/>
      <c r="Y474" s="152"/>
      <c r="Z474" s="152"/>
      <c r="AA474" s="152"/>
      <c r="AB474" s="152"/>
      <c r="AC474" s="347"/>
      <c r="AD474" s="152"/>
      <c r="AE474" s="152"/>
      <c r="AF474" s="152"/>
      <c r="AG474" s="152"/>
      <c r="AH474" s="152"/>
      <c r="AI474" s="152"/>
      <c r="AJ474" s="347"/>
      <c r="AK474" s="152"/>
      <c r="AL474" s="152"/>
      <c r="AM474" s="295"/>
      <c r="AN474" s="228"/>
      <c r="AO474" s="228"/>
      <c r="AP474" s="228"/>
      <c r="AQ474" s="228"/>
      <c r="AR474" s="228"/>
      <c r="AS474" s="348"/>
      <c r="AT474" s="264">
        <f t="shared" si="363"/>
        <v>0</v>
      </c>
      <c r="AU474" s="259"/>
      <c r="AV474" s="265">
        <f t="shared" si="377"/>
        <v>0</v>
      </c>
      <c r="AX474" s="265">
        <f t="shared" si="381"/>
        <v>0</v>
      </c>
      <c r="AZ474" s="492">
        <f t="shared" si="378"/>
        <v>0</v>
      </c>
      <c r="BB474" s="492">
        <f t="shared" si="379"/>
        <v>0</v>
      </c>
      <c r="BD474" s="265">
        <f t="shared" si="382"/>
        <v>0</v>
      </c>
      <c r="BE474" s="105"/>
      <c r="BF474" s="105"/>
      <c r="BG474" s="105"/>
      <c r="BH474" s="105"/>
      <c r="BI474" s="105"/>
      <c r="BJ474" s="105"/>
    </row>
    <row r="475" spans="2:62" ht="20.100000000000001" hidden="1" customHeight="1" outlineLevel="1">
      <c r="B475" s="100"/>
      <c r="C475" s="908"/>
      <c r="D475" s="909"/>
      <c r="E475" s="909"/>
      <c r="F475" s="910"/>
      <c r="G475" s="890"/>
      <c r="H475" s="891"/>
      <c r="I475" s="152"/>
      <c r="J475" s="152"/>
      <c r="K475" s="152"/>
      <c r="L475" s="152"/>
      <c r="M475" s="152"/>
      <c r="N475" s="152"/>
      <c r="O475" s="152"/>
      <c r="P475" s="153"/>
      <c r="Q475" s="153"/>
      <c r="R475" s="156">
        <f t="shared" si="373"/>
        <v>0</v>
      </c>
      <c r="S475" s="156">
        <f t="shared" si="374"/>
        <v>0</v>
      </c>
      <c r="U475" s="157">
        <f t="shared" si="380"/>
        <v>0</v>
      </c>
      <c r="W475" s="152"/>
      <c r="X475" s="152"/>
      <c r="Y475" s="152"/>
      <c r="Z475" s="152"/>
      <c r="AA475" s="152"/>
      <c r="AB475" s="152"/>
      <c r="AC475" s="347"/>
      <c r="AD475" s="152"/>
      <c r="AE475" s="152"/>
      <c r="AF475" s="152"/>
      <c r="AG475" s="152"/>
      <c r="AH475" s="152"/>
      <c r="AI475" s="152"/>
      <c r="AJ475" s="347"/>
      <c r="AK475" s="152"/>
      <c r="AL475" s="152"/>
      <c r="AM475" s="295"/>
      <c r="AN475" s="228"/>
      <c r="AO475" s="228"/>
      <c r="AP475" s="228"/>
      <c r="AQ475" s="228"/>
      <c r="AR475" s="228"/>
      <c r="AS475" s="348"/>
      <c r="AT475" s="264">
        <f t="shared" si="363"/>
        <v>0</v>
      </c>
      <c r="AU475" s="259"/>
      <c r="AV475" s="265">
        <f t="shared" si="377"/>
        <v>0</v>
      </c>
      <c r="AX475" s="265">
        <f t="shared" si="381"/>
        <v>0</v>
      </c>
      <c r="AZ475" s="492">
        <f t="shared" si="378"/>
        <v>0</v>
      </c>
      <c r="BB475" s="492">
        <f t="shared" si="379"/>
        <v>0</v>
      </c>
      <c r="BD475" s="265">
        <f t="shared" si="382"/>
        <v>0</v>
      </c>
      <c r="BE475" s="105"/>
      <c r="BF475" s="105"/>
      <c r="BG475" s="105"/>
      <c r="BH475" s="105"/>
      <c r="BI475" s="105"/>
      <c r="BJ475" s="105"/>
    </row>
    <row r="476" spans="2:62" ht="20.100000000000001" hidden="1" customHeight="1" outlineLevel="1">
      <c r="B476" s="100"/>
      <c r="C476" s="908"/>
      <c r="D476" s="909"/>
      <c r="E476" s="909"/>
      <c r="F476" s="910"/>
      <c r="G476" s="890"/>
      <c r="H476" s="891"/>
      <c r="I476" s="152"/>
      <c r="J476" s="152"/>
      <c r="K476" s="152"/>
      <c r="L476" s="152"/>
      <c r="M476" s="152"/>
      <c r="N476" s="152"/>
      <c r="O476" s="152"/>
      <c r="P476" s="153"/>
      <c r="Q476" s="153"/>
      <c r="R476" s="156">
        <f t="shared" si="373"/>
        <v>0</v>
      </c>
      <c r="S476" s="156">
        <f t="shared" si="374"/>
        <v>0</v>
      </c>
      <c r="U476" s="157">
        <f t="shared" si="380"/>
        <v>0</v>
      </c>
      <c r="W476" s="152"/>
      <c r="X476" s="152"/>
      <c r="Y476" s="152"/>
      <c r="Z476" s="152"/>
      <c r="AA476" s="152"/>
      <c r="AB476" s="152"/>
      <c r="AC476" s="347"/>
      <c r="AD476" s="152"/>
      <c r="AE476" s="152"/>
      <c r="AF476" s="152"/>
      <c r="AG476" s="152"/>
      <c r="AH476" s="152"/>
      <c r="AI476" s="152"/>
      <c r="AJ476" s="347"/>
      <c r="AK476" s="152"/>
      <c r="AL476" s="152"/>
      <c r="AM476" s="295"/>
      <c r="AN476" s="228"/>
      <c r="AO476" s="228"/>
      <c r="AP476" s="228"/>
      <c r="AQ476" s="228"/>
      <c r="AR476" s="228"/>
      <c r="AS476" s="348"/>
      <c r="AT476" s="264">
        <f t="shared" si="363"/>
        <v>0</v>
      </c>
      <c r="AU476" s="259"/>
      <c r="AV476" s="265">
        <f t="shared" si="377"/>
        <v>0</v>
      </c>
      <c r="AX476" s="265">
        <f t="shared" si="381"/>
        <v>0</v>
      </c>
      <c r="AZ476" s="492">
        <f t="shared" si="378"/>
        <v>0</v>
      </c>
      <c r="BB476" s="492">
        <f t="shared" si="379"/>
        <v>0</v>
      </c>
      <c r="BD476" s="265">
        <f t="shared" si="382"/>
        <v>0</v>
      </c>
      <c r="BE476" s="105"/>
      <c r="BF476" s="105"/>
      <c r="BG476" s="105"/>
      <c r="BH476" s="105"/>
      <c r="BI476" s="105"/>
      <c r="BJ476" s="105"/>
    </row>
    <row r="477" spans="2:62" ht="20.100000000000001" hidden="1" customHeight="1" outlineLevel="1">
      <c r="B477" s="100"/>
      <c r="C477" s="908"/>
      <c r="D477" s="909"/>
      <c r="E477" s="909"/>
      <c r="F477" s="910"/>
      <c r="G477" s="890"/>
      <c r="H477" s="891"/>
      <c r="I477" s="152"/>
      <c r="J477" s="152"/>
      <c r="K477" s="152"/>
      <c r="L477" s="152"/>
      <c r="M477" s="152"/>
      <c r="N477" s="152"/>
      <c r="O477" s="152"/>
      <c r="P477" s="153"/>
      <c r="Q477" s="153"/>
      <c r="R477" s="156">
        <f t="shared" si="373"/>
        <v>0</v>
      </c>
      <c r="S477" s="156">
        <f t="shared" si="374"/>
        <v>0</v>
      </c>
      <c r="U477" s="157">
        <f t="shared" si="380"/>
        <v>0</v>
      </c>
      <c r="W477" s="152"/>
      <c r="X477" s="152"/>
      <c r="Y477" s="152"/>
      <c r="Z477" s="152"/>
      <c r="AA477" s="152"/>
      <c r="AB477" s="152"/>
      <c r="AC477" s="347"/>
      <c r="AD477" s="152"/>
      <c r="AE477" s="152"/>
      <c r="AF477" s="152"/>
      <c r="AG477" s="152"/>
      <c r="AH477" s="152"/>
      <c r="AI477" s="152"/>
      <c r="AJ477" s="347"/>
      <c r="AK477" s="152"/>
      <c r="AL477" s="152"/>
      <c r="AM477" s="295"/>
      <c r="AN477" s="228"/>
      <c r="AO477" s="228"/>
      <c r="AP477" s="228"/>
      <c r="AQ477" s="228"/>
      <c r="AR477" s="228"/>
      <c r="AS477" s="348"/>
      <c r="AT477" s="264">
        <f t="shared" si="363"/>
        <v>0</v>
      </c>
      <c r="AU477" s="259"/>
      <c r="AV477" s="265">
        <f t="shared" si="377"/>
        <v>0</v>
      </c>
      <c r="AX477" s="265">
        <f t="shared" si="381"/>
        <v>0</v>
      </c>
      <c r="AZ477" s="492">
        <f t="shared" si="378"/>
        <v>0</v>
      </c>
      <c r="BB477" s="492">
        <f t="shared" si="379"/>
        <v>0</v>
      </c>
      <c r="BD477" s="265">
        <f t="shared" si="382"/>
        <v>0</v>
      </c>
      <c r="BE477" s="105"/>
      <c r="BF477" s="105"/>
      <c r="BG477" s="105"/>
      <c r="BH477" s="105"/>
      <c r="BI477" s="105"/>
      <c r="BJ477" s="105"/>
    </row>
    <row r="478" spans="2:62" ht="20.100000000000001" hidden="1" customHeight="1" outlineLevel="1">
      <c r="B478" s="100"/>
      <c r="C478" s="908"/>
      <c r="D478" s="909"/>
      <c r="E478" s="909"/>
      <c r="F478" s="910"/>
      <c r="G478" s="890"/>
      <c r="H478" s="891"/>
      <c r="I478" s="152"/>
      <c r="J478" s="152"/>
      <c r="K478" s="152"/>
      <c r="L478" s="152"/>
      <c r="M478" s="152"/>
      <c r="N478" s="152"/>
      <c r="O478" s="152"/>
      <c r="P478" s="153"/>
      <c r="Q478" s="153"/>
      <c r="R478" s="156">
        <f t="shared" si="373"/>
        <v>0</v>
      </c>
      <c r="S478" s="156">
        <f t="shared" si="374"/>
        <v>0</v>
      </c>
      <c r="U478" s="157">
        <f t="shared" si="380"/>
        <v>0</v>
      </c>
      <c r="W478" s="152"/>
      <c r="X478" s="152"/>
      <c r="Y478" s="152"/>
      <c r="Z478" s="152"/>
      <c r="AA478" s="152"/>
      <c r="AB478" s="152"/>
      <c r="AC478" s="347"/>
      <c r="AD478" s="152"/>
      <c r="AE478" s="152"/>
      <c r="AF478" s="152"/>
      <c r="AG478" s="152"/>
      <c r="AH478" s="152"/>
      <c r="AI478" s="152"/>
      <c r="AJ478" s="347"/>
      <c r="AK478" s="152"/>
      <c r="AL478" s="152"/>
      <c r="AM478" s="295"/>
      <c r="AN478" s="228"/>
      <c r="AO478" s="228"/>
      <c r="AP478" s="228"/>
      <c r="AQ478" s="228"/>
      <c r="AR478" s="228"/>
      <c r="AS478" s="348"/>
      <c r="AT478" s="264">
        <f t="shared" si="363"/>
        <v>0</v>
      </c>
      <c r="AU478" s="259"/>
      <c r="AV478" s="265">
        <f t="shared" si="377"/>
        <v>0</v>
      </c>
      <c r="AX478" s="265">
        <f t="shared" si="381"/>
        <v>0</v>
      </c>
      <c r="AZ478" s="492">
        <f t="shared" si="378"/>
        <v>0</v>
      </c>
      <c r="BB478" s="492">
        <f t="shared" si="379"/>
        <v>0</v>
      </c>
      <c r="BD478" s="265">
        <f t="shared" si="382"/>
        <v>0</v>
      </c>
      <c r="BE478" s="105"/>
      <c r="BF478" s="105"/>
      <c r="BG478" s="105"/>
      <c r="BH478" s="105"/>
      <c r="BI478" s="105"/>
      <c r="BJ478" s="105"/>
    </row>
    <row r="479" spans="2:62" ht="20.100000000000001" hidden="1" customHeight="1" outlineLevel="1">
      <c r="B479" s="100"/>
      <c r="C479" s="908"/>
      <c r="D479" s="909"/>
      <c r="E479" s="909"/>
      <c r="F479" s="910"/>
      <c r="G479" s="890"/>
      <c r="H479" s="891"/>
      <c r="I479" s="152"/>
      <c r="J479" s="152"/>
      <c r="K479" s="152"/>
      <c r="L479" s="152"/>
      <c r="M479" s="152"/>
      <c r="N479" s="152"/>
      <c r="O479" s="152"/>
      <c r="P479" s="153"/>
      <c r="Q479" s="153"/>
      <c r="R479" s="156">
        <f t="shared" si="373"/>
        <v>0</v>
      </c>
      <c r="S479" s="156">
        <f t="shared" si="374"/>
        <v>0</v>
      </c>
      <c r="U479" s="157">
        <f t="shared" si="380"/>
        <v>0</v>
      </c>
      <c r="W479" s="152"/>
      <c r="X479" s="152"/>
      <c r="Y479" s="152"/>
      <c r="Z479" s="152"/>
      <c r="AA479" s="152"/>
      <c r="AB479" s="152"/>
      <c r="AC479" s="347"/>
      <c r="AD479" s="152"/>
      <c r="AE479" s="152"/>
      <c r="AF479" s="152"/>
      <c r="AG479" s="152"/>
      <c r="AH479" s="152"/>
      <c r="AI479" s="152"/>
      <c r="AJ479" s="347"/>
      <c r="AK479" s="152"/>
      <c r="AL479" s="152"/>
      <c r="AM479" s="295"/>
      <c r="AN479" s="228"/>
      <c r="AO479" s="228"/>
      <c r="AP479" s="228"/>
      <c r="AQ479" s="228"/>
      <c r="AR479" s="228"/>
      <c r="AS479" s="348"/>
      <c r="AT479" s="264">
        <f t="shared" si="363"/>
        <v>0</v>
      </c>
      <c r="AU479" s="259"/>
      <c r="AV479" s="265">
        <f t="shared" si="377"/>
        <v>0</v>
      </c>
      <c r="AX479" s="265">
        <f t="shared" si="381"/>
        <v>0</v>
      </c>
      <c r="AZ479" s="492">
        <f t="shared" si="378"/>
        <v>0</v>
      </c>
      <c r="BB479" s="492">
        <f t="shared" si="379"/>
        <v>0</v>
      </c>
      <c r="BD479" s="265">
        <f t="shared" si="382"/>
        <v>0</v>
      </c>
      <c r="BE479" s="105"/>
      <c r="BF479" s="105"/>
      <c r="BG479" s="105"/>
      <c r="BH479" s="105"/>
      <c r="BI479" s="105"/>
      <c r="BJ479" s="105"/>
    </row>
    <row r="480" spans="2:62" ht="20.100000000000001" hidden="1" customHeight="1" outlineLevel="1">
      <c r="B480" s="100"/>
      <c r="C480" s="908"/>
      <c r="D480" s="909"/>
      <c r="E480" s="909"/>
      <c r="F480" s="910"/>
      <c r="G480" s="890"/>
      <c r="H480" s="891"/>
      <c r="I480" s="152"/>
      <c r="J480" s="152"/>
      <c r="K480" s="152"/>
      <c r="L480" s="152"/>
      <c r="M480" s="152"/>
      <c r="N480" s="152"/>
      <c r="O480" s="152"/>
      <c r="P480" s="153"/>
      <c r="Q480" s="153"/>
      <c r="R480" s="156">
        <f t="shared" si="373"/>
        <v>0</v>
      </c>
      <c r="S480" s="156">
        <f t="shared" si="374"/>
        <v>0</v>
      </c>
      <c r="U480" s="157">
        <f t="shared" si="380"/>
        <v>0</v>
      </c>
      <c r="W480" s="152"/>
      <c r="X480" s="152"/>
      <c r="Y480" s="152"/>
      <c r="Z480" s="152"/>
      <c r="AA480" s="152"/>
      <c r="AB480" s="152"/>
      <c r="AC480" s="347"/>
      <c r="AD480" s="152"/>
      <c r="AE480" s="152"/>
      <c r="AF480" s="152"/>
      <c r="AG480" s="152"/>
      <c r="AH480" s="152"/>
      <c r="AI480" s="152"/>
      <c r="AJ480" s="347"/>
      <c r="AK480" s="152"/>
      <c r="AL480" s="152"/>
      <c r="AM480" s="295"/>
      <c r="AN480" s="228"/>
      <c r="AO480" s="228"/>
      <c r="AP480" s="228"/>
      <c r="AQ480" s="228"/>
      <c r="AR480" s="228"/>
      <c r="AS480" s="348"/>
      <c r="AT480" s="264">
        <f t="shared" si="363"/>
        <v>0</v>
      </c>
      <c r="AU480" s="259"/>
      <c r="AV480" s="265">
        <f t="shared" si="377"/>
        <v>0</v>
      </c>
      <c r="AX480" s="265">
        <f t="shared" si="381"/>
        <v>0</v>
      </c>
      <c r="AZ480" s="492">
        <f t="shared" si="378"/>
        <v>0</v>
      </c>
      <c r="BB480" s="492">
        <f t="shared" si="379"/>
        <v>0</v>
      </c>
      <c r="BD480" s="265">
        <f t="shared" si="382"/>
        <v>0</v>
      </c>
      <c r="BE480" s="105"/>
      <c r="BF480" s="105"/>
      <c r="BG480" s="105"/>
      <c r="BH480" s="105"/>
      <c r="BI480" s="105"/>
      <c r="BJ480" s="105"/>
    </row>
    <row r="481" spans="2:62" ht="20.100000000000001" hidden="1" customHeight="1" outlineLevel="1">
      <c r="B481" s="100"/>
      <c r="C481" s="908"/>
      <c r="D481" s="909"/>
      <c r="E481" s="909"/>
      <c r="F481" s="910"/>
      <c r="G481" s="890"/>
      <c r="H481" s="891"/>
      <c r="I481" s="152"/>
      <c r="J481" s="152"/>
      <c r="K481" s="152"/>
      <c r="L481" s="152"/>
      <c r="M481" s="152"/>
      <c r="N481" s="152"/>
      <c r="O481" s="152"/>
      <c r="P481" s="153"/>
      <c r="Q481" s="153"/>
      <c r="R481" s="156">
        <f t="shared" si="373"/>
        <v>0</v>
      </c>
      <c r="S481" s="156">
        <f t="shared" si="374"/>
        <v>0</v>
      </c>
      <c r="U481" s="157">
        <f t="shared" si="380"/>
        <v>0</v>
      </c>
      <c r="W481" s="152"/>
      <c r="X481" s="152"/>
      <c r="Y481" s="152"/>
      <c r="Z481" s="152"/>
      <c r="AA481" s="152"/>
      <c r="AB481" s="152"/>
      <c r="AC481" s="347"/>
      <c r="AD481" s="152"/>
      <c r="AE481" s="152"/>
      <c r="AF481" s="152"/>
      <c r="AG481" s="152"/>
      <c r="AH481" s="152"/>
      <c r="AI481" s="152"/>
      <c r="AJ481" s="347"/>
      <c r="AK481" s="152"/>
      <c r="AL481" s="152"/>
      <c r="AM481" s="295"/>
      <c r="AN481" s="228"/>
      <c r="AO481" s="228"/>
      <c r="AP481" s="228"/>
      <c r="AQ481" s="228"/>
      <c r="AR481" s="228"/>
      <c r="AS481" s="348"/>
      <c r="AT481" s="264">
        <f t="shared" si="363"/>
        <v>0</v>
      </c>
      <c r="AU481" s="259"/>
      <c r="AV481" s="265">
        <f t="shared" si="377"/>
        <v>0</v>
      </c>
      <c r="AX481" s="265">
        <f t="shared" si="381"/>
        <v>0</v>
      </c>
      <c r="AZ481" s="492">
        <f t="shared" si="378"/>
        <v>0</v>
      </c>
      <c r="BB481" s="492">
        <f t="shared" si="379"/>
        <v>0</v>
      </c>
      <c r="BD481" s="265">
        <f t="shared" si="382"/>
        <v>0</v>
      </c>
      <c r="BE481" s="105"/>
      <c r="BF481" s="105"/>
      <c r="BG481" s="105"/>
      <c r="BH481" s="105"/>
      <c r="BI481" s="105"/>
      <c r="BJ481" s="105"/>
    </row>
    <row r="482" spans="2:62" ht="20.100000000000001" hidden="1" customHeight="1" outlineLevel="1">
      <c r="B482" s="100"/>
      <c r="C482" s="908"/>
      <c r="D482" s="909"/>
      <c r="E482" s="909"/>
      <c r="F482" s="910"/>
      <c r="G482" s="890"/>
      <c r="H482" s="891"/>
      <c r="I482" s="152"/>
      <c r="J482" s="152"/>
      <c r="K482" s="152"/>
      <c r="L482" s="152"/>
      <c r="M482" s="152"/>
      <c r="N482" s="152"/>
      <c r="O482" s="152"/>
      <c r="P482" s="153"/>
      <c r="Q482" s="153"/>
      <c r="R482" s="156">
        <f t="shared" si="373"/>
        <v>0</v>
      </c>
      <c r="S482" s="156">
        <f t="shared" si="374"/>
        <v>0</v>
      </c>
      <c r="U482" s="157">
        <f t="shared" si="380"/>
        <v>0</v>
      </c>
      <c r="W482" s="152"/>
      <c r="X482" s="152"/>
      <c r="Y482" s="152"/>
      <c r="Z482" s="152"/>
      <c r="AA482" s="152"/>
      <c r="AB482" s="152"/>
      <c r="AC482" s="347"/>
      <c r="AD482" s="152"/>
      <c r="AE482" s="152"/>
      <c r="AF482" s="152"/>
      <c r="AG482" s="152"/>
      <c r="AH482" s="152"/>
      <c r="AI482" s="152"/>
      <c r="AJ482" s="347"/>
      <c r="AK482" s="152"/>
      <c r="AL482" s="152"/>
      <c r="AM482" s="295"/>
      <c r="AN482" s="228"/>
      <c r="AO482" s="228"/>
      <c r="AP482" s="228"/>
      <c r="AQ482" s="228"/>
      <c r="AR482" s="228"/>
      <c r="AS482" s="348"/>
      <c r="AT482" s="264">
        <f t="shared" si="363"/>
        <v>0</v>
      </c>
      <c r="AU482" s="259"/>
      <c r="AV482" s="265">
        <f t="shared" si="377"/>
        <v>0</v>
      </c>
      <c r="AX482" s="265">
        <f t="shared" si="381"/>
        <v>0</v>
      </c>
      <c r="AZ482" s="492">
        <f t="shared" si="378"/>
        <v>0</v>
      </c>
      <c r="BB482" s="492">
        <f t="shared" si="379"/>
        <v>0</v>
      </c>
      <c r="BD482" s="265">
        <f t="shared" si="382"/>
        <v>0</v>
      </c>
      <c r="BE482" s="105"/>
      <c r="BF482" s="105"/>
      <c r="BG482" s="105"/>
      <c r="BH482" s="105"/>
      <c r="BI482" s="105"/>
      <c r="BJ482" s="105"/>
    </row>
    <row r="483" spans="2:62" ht="20.100000000000001" hidden="1" customHeight="1" outlineLevel="1">
      <c r="B483" s="100"/>
      <c r="C483" s="908"/>
      <c r="D483" s="909"/>
      <c r="E483" s="909"/>
      <c r="F483" s="910"/>
      <c r="G483" s="890"/>
      <c r="H483" s="891"/>
      <c r="I483" s="152"/>
      <c r="J483" s="152"/>
      <c r="K483" s="152"/>
      <c r="L483" s="152"/>
      <c r="M483" s="152"/>
      <c r="N483" s="152"/>
      <c r="O483" s="152"/>
      <c r="P483" s="153"/>
      <c r="Q483" s="153"/>
      <c r="R483" s="156">
        <f t="shared" si="373"/>
        <v>0</v>
      </c>
      <c r="S483" s="156">
        <f t="shared" si="374"/>
        <v>0</v>
      </c>
      <c r="U483" s="157">
        <f t="shared" si="380"/>
        <v>0</v>
      </c>
      <c r="W483" s="152"/>
      <c r="X483" s="152"/>
      <c r="Y483" s="152"/>
      <c r="Z483" s="152"/>
      <c r="AA483" s="152"/>
      <c r="AB483" s="152"/>
      <c r="AC483" s="347"/>
      <c r="AD483" s="152"/>
      <c r="AE483" s="152"/>
      <c r="AF483" s="152"/>
      <c r="AG483" s="152"/>
      <c r="AH483" s="152"/>
      <c r="AI483" s="152"/>
      <c r="AJ483" s="347"/>
      <c r="AK483" s="152"/>
      <c r="AL483" s="152"/>
      <c r="AM483" s="295"/>
      <c r="AN483" s="228"/>
      <c r="AO483" s="228"/>
      <c r="AP483" s="228"/>
      <c r="AQ483" s="228"/>
      <c r="AR483" s="228"/>
      <c r="AS483" s="348"/>
      <c r="AT483" s="264">
        <f t="shared" si="363"/>
        <v>0</v>
      </c>
      <c r="AU483" s="259"/>
      <c r="AV483" s="265">
        <f t="shared" si="377"/>
        <v>0</v>
      </c>
      <c r="AX483" s="265">
        <f t="shared" si="381"/>
        <v>0</v>
      </c>
      <c r="AZ483" s="492">
        <f t="shared" si="378"/>
        <v>0</v>
      </c>
      <c r="BB483" s="492">
        <f t="shared" si="379"/>
        <v>0</v>
      </c>
      <c r="BD483" s="265">
        <f t="shared" si="382"/>
        <v>0</v>
      </c>
      <c r="BE483" s="105"/>
      <c r="BF483" s="105"/>
      <c r="BG483" s="105"/>
      <c r="BH483" s="105"/>
      <c r="BI483" s="105"/>
      <c r="BJ483" s="105"/>
    </row>
    <row r="484" spans="2:62" ht="20.100000000000001" hidden="1" customHeight="1" outlineLevel="1">
      <c r="B484" s="100"/>
      <c r="C484" s="908"/>
      <c r="D484" s="909"/>
      <c r="E484" s="909"/>
      <c r="F484" s="910"/>
      <c r="G484" s="890"/>
      <c r="H484" s="891"/>
      <c r="I484" s="152"/>
      <c r="J484" s="152"/>
      <c r="K484" s="152"/>
      <c r="L484" s="152"/>
      <c r="M484" s="152"/>
      <c r="N484" s="152"/>
      <c r="O484" s="152"/>
      <c r="P484" s="153"/>
      <c r="Q484" s="153"/>
      <c r="R484" s="156">
        <f t="shared" si="373"/>
        <v>0</v>
      </c>
      <c r="S484" s="156">
        <f t="shared" si="374"/>
        <v>0</v>
      </c>
      <c r="U484" s="157">
        <f t="shared" si="380"/>
        <v>0</v>
      </c>
      <c r="W484" s="152"/>
      <c r="X484" s="152"/>
      <c r="Y484" s="152"/>
      <c r="Z484" s="152"/>
      <c r="AA484" s="152"/>
      <c r="AB484" s="152"/>
      <c r="AC484" s="347"/>
      <c r="AD484" s="152"/>
      <c r="AE484" s="152"/>
      <c r="AF484" s="152"/>
      <c r="AG484" s="152"/>
      <c r="AH484" s="152"/>
      <c r="AI484" s="152"/>
      <c r="AJ484" s="347"/>
      <c r="AK484" s="152"/>
      <c r="AL484" s="152"/>
      <c r="AM484" s="295"/>
      <c r="AN484" s="228"/>
      <c r="AO484" s="228"/>
      <c r="AP484" s="228"/>
      <c r="AQ484" s="228"/>
      <c r="AR484" s="228"/>
      <c r="AS484" s="348"/>
      <c r="AT484" s="264">
        <f t="shared" si="363"/>
        <v>0</v>
      </c>
      <c r="AU484" s="259"/>
      <c r="AV484" s="265">
        <f t="shared" si="377"/>
        <v>0</v>
      </c>
      <c r="AX484" s="265">
        <f t="shared" si="381"/>
        <v>0</v>
      </c>
      <c r="AZ484" s="492">
        <f t="shared" si="378"/>
        <v>0</v>
      </c>
      <c r="BB484" s="492">
        <f t="shared" si="379"/>
        <v>0</v>
      </c>
      <c r="BD484" s="265">
        <f t="shared" si="382"/>
        <v>0</v>
      </c>
      <c r="BE484" s="105"/>
      <c r="BF484" s="105"/>
      <c r="BG484" s="105"/>
      <c r="BH484" s="105"/>
      <c r="BI484" s="105"/>
      <c r="BJ484" s="105"/>
    </row>
    <row r="485" spans="2:62" ht="20.100000000000001" hidden="1" customHeight="1" outlineLevel="1">
      <c r="B485" s="100"/>
      <c r="C485" s="908"/>
      <c r="D485" s="909"/>
      <c r="E485" s="909"/>
      <c r="F485" s="910"/>
      <c r="G485" s="890"/>
      <c r="H485" s="891"/>
      <c r="I485" s="152"/>
      <c r="J485" s="152"/>
      <c r="K485" s="152"/>
      <c r="L485" s="152"/>
      <c r="M485" s="152"/>
      <c r="N485" s="152"/>
      <c r="O485" s="152"/>
      <c r="P485" s="153"/>
      <c r="Q485" s="153"/>
      <c r="R485" s="156">
        <f t="shared" si="373"/>
        <v>0</v>
      </c>
      <c r="S485" s="156">
        <f t="shared" si="374"/>
        <v>0</v>
      </c>
      <c r="U485" s="157">
        <f t="shared" si="380"/>
        <v>0</v>
      </c>
      <c r="W485" s="152"/>
      <c r="X485" s="152"/>
      <c r="Y485" s="152"/>
      <c r="Z485" s="152"/>
      <c r="AA485" s="152"/>
      <c r="AB485" s="152"/>
      <c r="AC485" s="347"/>
      <c r="AD485" s="152"/>
      <c r="AE485" s="152"/>
      <c r="AF485" s="152"/>
      <c r="AG485" s="152"/>
      <c r="AH485" s="152"/>
      <c r="AI485" s="152"/>
      <c r="AJ485" s="347"/>
      <c r="AK485" s="152"/>
      <c r="AL485" s="152"/>
      <c r="AM485" s="295"/>
      <c r="AN485" s="228"/>
      <c r="AO485" s="228"/>
      <c r="AP485" s="228"/>
      <c r="AQ485" s="228"/>
      <c r="AR485" s="228"/>
      <c r="AS485" s="348"/>
      <c r="AT485" s="264">
        <f t="shared" si="363"/>
        <v>0</v>
      </c>
      <c r="AU485" s="259"/>
      <c r="AV485" s="265">
        <f t="shared" si="377"/>
        <v>0</v>
      </c>
      <c r="AX485" s="265">
        <f t="shared" si="381"/>
        <v>0</v>
      </c>
      <c r="AZ485" s="492">
        <f t="shared" si="378"/>
        <v>0</v>
      </c>
      <c r="BB485" s="492">
        <f t="shared" si="379"/>
        <v>0</v>
      </c>
      <c r="BD485" s="265">
        <f t="shared" si="382"/>
        <v>0</v>
      </c>
      <c r="BE485" s="105"/>
      <c r="BF485" s="105"/>
      <c r="BG485" s="105"/>
      <c r="BH485" s="105"/>
      <c r="BI485" s="105"/>
      <c r="BJ485" s="105"/>
    </row>
    <row r="486" spans="2:62" ht="20.100000000000001" hidden="1" customHeight="1" outlineLevel="1">
      <c r="B486" s="100"/>
      <c r="C486" s="908"/>
      <c r="D486" s="909"/>
      <c r="E486" s="909"/>
      <c r="F486" s="910"/>
      <c r="G486" s="890"/>
      <c r="H486" s="891"/>
      <c r="I486" s="152"/>
      <c r="J486" s="152"/>
      <c r="K486" s="152"/>
      <c r="L486" s="152"/>
      <c r="M486" s="152"/>
      <c r="N486" s="152"/>
      <c r="O486" s="152"/>
      <c r="P486" s="153"/>
      <c r="Q486" s="153"/>
      <c r="R486" s="156">
        <f t="shared" si="373"/>
        <v>0</v>
      </c>
      <c r="S486" s="156">
        <f t="shared" si="374"/>
        <v>0</v>
      </c>
      <c r="U486" s="157">
        <f t="shared" si="380"/>
        <v>0</v>
      </c>
      <c r="W486" s="152"/>
      <c r="X486" s="152"/>
      <c r="Y486" s="152"/>
      <c r="Z486" s="152"/>
      <c r="AA486" s="152"/>
      <c r="AB486" s="152"/>
      <c r="AC486" s="347"/>
      <c r="AD486" s="152"/>
      <c r="AE486" s="152"/>
      <c r="AF486" s="152"/>
      <c r="AG486" s="152"/>
      <c r="AH486" s="152"/>
      <c r="AI486" s="152"/>
      <c r="AJ486" s="347"/>
      <c r="AK486" s="152"/>
      <c r="AL486" s="152"/>
      <c r="AM486" s="295"/>
      <c r="AN486" s="228"/>
      <c r="AO486" s="228"/>
      <c r="AP486" s="228"/>
      <c r="AQ486" s="228"/>
      <c r="AR486" s="228"/>
      <c r="AS486" s="348"/>
      <c r="AT486" s="264">
        <f t="shared" si="363"/>
        <v>0</v>
      </c>
      <c r="AU486" s="259"/>
      <c r="AV486" s="265">
        <f t="shared" si="377"/>
        <v>0</v>
      </c>
      <c r="AX486" s="265">
        <f t="shared" si="381"/>
        <v>0</v>
      </c>
      <c r="AZ486" s="492">
        <f t="shared" si="378"/>
        <v>0</v>
      </c>
      <c r="BB486" s="492">
        <f t="shared" si="379"/>
        <v>0</v>
      </c>
      <c r="BD486" s="265">
        <f t="shared" si="382"/>
        <v>0</v>
      </c>
      <c r="BE486" s="105"/>
      <c r="BF486" s="105"/>
      <c r="BG486" s="105"/>
      <c r="BH486" s="105"/>
      <c r="BI486" s="105"/>
      <c r="BJ486" s="105"/>
    </row>
    <row r="487" spans="2:62" ht="9.9499999999999993" hidden="1" customHeight="1" outlineLevel="1">
      <c r="B487" s="101"/>
      <c r="C487" s="208"/>
      <c r="D487" s="208"/>
      <c r="E487" s="208"/>
      <c r="F487" s="208"/>
      <c r="G487" s="237"/>
      <c r="H487" s="207"/>
      <c r="I487" s="257"/>
      <c r="J487" s="257"/>
      <c r="K487" s="257"/>
      <c r="L487" s="257"/>
      <c r="M487" s="257"/>
      <c r="N487" s="257"/>
      <c r="O487" s="257"/>
      <c r="P487" s="256"/>
      <c r="Q487" s="102"/>
      <c r="R487" s="102"/>
      <c r="S487" s="102"/>
      <c r="U487" s="98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Z487" s="493"/>
      <c r="BE487" s="105"/>
      <c r="BF487" s="105"/>
      <c r="BG487" s="105"/>
      <c r="BH487" s="105"/>
      <c r="BI487" s="105"/>
      <c r="BJ487" s="105"/>
    </row>
    <row r="488" spans="2:62" ht="20.100000000000001" customHeight="1" collapsed="1">
      <c r="B488" s="8">
        <f>B471+1</f>
        <v>29</v>
      </c>
      <c r="C488" s="916"/>
      <c r="D488" s="917"/>
      <c r="E488" s="917"/>
      <c r="F488" s="918"/>
      <c r="G488" s="429"/>
      <c r="H488" s="206">
        <v>1</v>
      </c>
      <c r="I488" s="642">
        <f t="shared" ref="I488" si="383">$H488*SUM(I489:I503)</f>
        <v>0</v>
      </c>
      <c r="J488" s="643">
        <f t="shared" ref="J488:O488" si="384">$H488*SUM(J489:J503)</f>
        <v>0</v>
      </c>
      <c r="K488" s="644">
        <f t="shared" si="384"/>
        <v>0</v>
      </c>
      <c r="L488" s="645">
        <f t="shared" si="384"/>
        <v>0</v>
      </c>
      <c r="M488" s="645">
        <f t="shared" si="384"/>
        <v>0</v>
      </c>
      <c r="N488" s="644">
        <f t="shared" si="384"/>
        <v>0</v>
      </c>
      <c r="O488" s="642">
        <f t="shared" si="384"/>
        <v>0</v>
      </c>
      <c r="P488" s="209">
        <f t="shared" ref="P488:Q488" si="385">$H488*SUM(P489:P503)</f>
        <v>0</v>
      </c>
      <c r="Q488" s="210">
        <f t="shared" si="385"/>
        <v>0</v>
      </c>
      <c r="R488" s="136">
        <f t="shared" ref="R488:R503" si="386">P488*(1+Gewinn)*(1+SicherheitAngebot)</f>
        <v>0</v>
      </c>
      <c r="S488" s="137">
        <f t="shared" ref="S488:S503" si="387">Q488*(1+MGKZ)*(1+Gewinn)*(1+SicherheitAngebot)</f>
        <v>0</v>
      </c>
      <c r="U488" s="10">
        <f>I488*$I$7+J488*$J$7+K488*$K$7+L488*$L$7+M488*$M$7+N488*$N$7+O488*$O$7+R488+S488</f>
        <v>0</v>
      </c>
      <c r="W488" s="646">
        <f t="shared" ref="W488:AB488" si="388">$H488*SUM(W489:W503)</f>
        <v>0</v>
      </c>
      <c r="X488" s="647">
        <f t="shared" si="388"/>
        <v>0</v>
      </c>
      <c r="Y488" s="648">
        <f t="shared" si="388"/>
        <v>0</v>
      </c>
      <c r="Z488" s="649">
        <f t="shared" si="388"/>
        <v>0</v>
      </c>
      <c r="AA488" s="648">
        <f t="shared" si="388"/>
        <v>0</v>
      </c>
      <c r="AB488" s="646">
        <f t="shared" si="388"/>
        <v>0</v>
      </c>
      <c r="AC488" s="258"/>
      <c r="AD488" s="646">
        <f t="shared" ref="AD488:AM488" si="389">$H488*SUM(AD489:AD503)</f>
        <v>0</v>
      </c>
      <c r="AE488" s="647">
        <f t="shared" si="389"/>
        <v>0</v>
      </c>
      <c r="AF488" s="648">
        <f t="shared" si="389"/>
        <v>0</v>
      </c>
      <c r="AG488" s="649">
        <f t="shared" si="389"/>
        <v>0</v>
      </c>
      <c r="AH488" s="648">
        <f t="shared" si="389"/>
        <v>0</v>
      </c>
      <c r="AI488" s="646">
        <f t="shared" si="389"/>
        <v>0</v>
      </c>
      <c r="AJ488" s="258"/>
      <c r="AK488" s="653">
        <f t="shared" si="389"/>
        <v>0</v>
      </c>
      <c r="AL488" s="653">
        <f t="shared" si="389"/>
        <v>0</v>
      </c>
      <c r="AM488" s="653">
        <f t="shared" si="389"/>
        <v>0</v>
      </c>
      <c r="AN488" s="227">
        <f>$H488*SUM(AN489:AN503)*(1+Gewinn)*(1+SicherheitAngebot)</f>
        <v>0</v>
      </c>
      <c r="AO488" s="227">
        <f>$H488*SUM(AO489:AO503)*(1+Gewinn)*(1+SicherheitAngebot)</f>
        <v>0</v>
      </c>
      <c r="AP488" s="227">
        <f>$H488*SUM(AP489:AP503)*(1+Gewinn)*(1+SicherheitAngebot)</f>
        <v>0</v>
      </c>
      <c r="AQ488" s="227">
        <f>$H488*SUM(AQ489:AQ503)*(1+Gewinn)*(1+SicherheitAngebot)</f>
        <v>0</v>
      </c>
      <c r="AR488" s="227">
        <f>$H488*SUM(AR489:AR503)*(1+Gewinn)*(1+SicherheitAngebot)</f>
        <v>0</v>
      </c>
      <c r="AS488" s="262"/>
      <c r="AT488" s="263">
        <f t="shared" si="363"/>
        <v>0</v>
      </c>
      <c r="AU488" s="259"/>
      <c r="AV488" s="491">
        <f>AK488*$AK$7+AL488*$AL$7+AM488*$AM$7+SUM(AN488:AR488)+AT488/Zuschläge_IBN+AT488</f>
        <v>0</v>
      </c>
      <c r="AX488" s="685">
        <f>U488+AV488</f>
        <v>0</v>
      </c>
      <c r="AZ488" s="490">
        <f>IF(H488&gt;0,U488/(1+SicherheitAngebot)*(1+Sicherheit),0)</f>
        <v>0</v>
      </c>
      <c r="BB488" s="490">
        <f>IF(H488&gt;0,AV488/(1+SicherheitAngebot)*(1+Sicherheit),0)</f>
        <v>0</v>
      </c>
      <c r="BD488" s="490">
        <f>AZ488+BB488</f>
        <v>0</v>
      </c>
      <c r="BE488" s="105"/>
      <c r="BF488" s="105"/>
      <c r="BG488" s="105"/>
      <c r="BH488" s="105"/>
      <c r="BI488" s="105"/>
      <c r="BJ488" s="105"/>
    </row>
    <row r="489" spans="2:62" ht="20.100000000000001" hidden="1" customHeight="1" outlineLevel="1">
      <c r="B489" s="99"/>
      <c r="C489" s="908"/>
      <c r="D489" s="909"/>
      <c r="E489" s="909"/>
      <c r="F489" s="910"/>
      <c r="G489" s="890"/>
      <c r="H489" s="901"/>
      <c r="I489" s="152"/>
      <c r="J489" s="152"/>
      <c r="K489" s="152"/>
      <c r="L489" s="152"/>
      <c r="M489" s="152"/>
      <c r="N489" s="152"/>
      <c r="O489" s="152"/>
      <c r="P489" s="153"/>
      <c r="Q489" s="153"/>
      <c r="R489" s="156">
        <f t="shared" si="386"/>
        <v>0</v>
      </c>
      <c r="S489" s="156">
        <f t="shared" si="387"/>
        <v>0</v>
      </c>
      <c r="U489" s="157">
        <f>I489*$I$7+J489*$J$7+K489*$K$7+L489*$L$7+M489*$M$7+N489*$N$7+O489*$O$7+R489+S489</f>
        <v>0</v>
      </c>
      <c r="W489" s="152"/>
      <c r="X489" s="152"/>
      <c r="Y489" s="152"/>
      <c r="Z489" s="152"/>
      <c r="AA489" s="152"/>
      <c r="AB489" s="152"/>
      <c r="AC489" s="347"/>
      <c r="AD489" s="152"/>
      <c r="AE489" s="152"/>
      <c r="AF489" s="152"/>
      <c r="AG489" s="152"/>
      <c r="AH489" s="152"/>
      <c r="AI489" s="152"/>
      <c r="AJ489" s="347"/>
      <c r="AK489" s="152"/>
      <c r="AL489" s="152"/>
      <c r="AM489" s="295"/>
      <c r="AN489" s="228"/>
      <c r="AO489" s="228"/>
      <c r="AP489" s="228"/>
      <c r="AQ489" s="228"/>
      <c r="AR489" s="228"/>
      <c r="AS489" s="348"/>
      <c r="AT489" s="264">
        <f t="shared" si="363"/>
        <v>0</v>
      </c>
      <c r="AU489" s="259"/>
      <c r="AV489" s="265">
        <f t="shared" ref="AV489:AV503" si="390">AK489*$AK$7+AL489*$AL$7+AM489*$AM$7+SUM(AN489:AR489)*(1+Gewinn)*(1+SicherheitAngebot)+AT489/Zuschläge_IBN+AT489</f>
        <v>0</v>
      </c>
      <c r="AX489" s="265">
        <f>U489+AV489</f>
        <v>0</v>
      </c>
      <c r="AZ489" s="492">
        <f t="shared" ref="AZ489:AZ503" si="391">U489/(1+SicherheitAngebot)*(1+Sicherheit)</f>
        <v>0</v>
      </c>
      <c r="BB489" s="492">
        <f t="shared" ref="BB489:BB503" si="392">AV489/(1+SicherheitAngebot)*(1+Sicherheit)</f>
        <v>0</v>
      </c>
      <c r="BD489" s="265">
        <f>AZ489+BB489</f>
        <v>0</v>
      </c>
      <c r="BE489" s="105"/>
      <c r="BF489" s="105"/>
      <c r="BG489" s="105"/>
      <c r="BH489" s="105"/>
      <c r="BI489" s="105"/>
      <c r="BJ489" s="105"/>
    </row>
    <row r="490" spans="2:62" ht="20.100000000000001" hidden="1" customHeight="1" outlineLevel="1">
      <c r="B490" s="100"/>
      <c r="C490" s="908"/>
      <c r="D490" s="909"/>
      <c r="E490" s="909"/>
      <c r="F490" s="910"/>
      <c r="G490" s="890"/>
      <c r="H490" s="891"/>
      <c r="I490" s="152"/>
      <c r="J490" s="152"/>
      <c r="K490" s="152"/>
      <c r="L490" s="152"/>
      <c r="M490" s="152"/>
      <c r="N490" s="152"/>
      <c r="O490" s="152"/>
      <c r="P490" s="153"/>
      <c r="Q490" s="153"/>
      <c r="R490" s="156">
        <f t="shared" si="386"/>
        <v>0</v>
      </c>
      <c r="S490" s="156">
        <f t="shared" si="387"/>
        <v>0</v>
      </c>
      <c r="U490" s="157">
        <f t="shared" ref="U490:U503" si="393">I490*$I$7+J490*$J$7+K490*$K$7+L490*$L$7+M490*$M$7+N490*$N$7+O490*$O$7+R490+S490</f>
        <v>0</v>
      </c>
      <c r="W490" s="152"/>
      <c r="X490" s="152"/>
      <c r="Y490" s="152"/>
      <c r="Z490" s="152"/>
      <c r="AA490" s="152"/>
      <c r="AB490" s="152"/>
      <c r="AC490" s="347"/>
      <c r="AD490" s="152"/>
      <c r="AE490" s="152"/>
      <c r="AF490" s="152"/>
      <c r="AG490" s="152"/>
      <c r="AH490" s="152"/>
      <c r="AI490" s="152"/>
      <c r="AJ490" s="347"/>
      <c r="AK490" s="152"/>
      <c r="AL490" s="152"/>
      <c r="AM490" s="295"/>
      <c r="AN490" s="228"/>
      <c r="AO490" s="228"/>
      <c r="AP490" s="228"/>
      <c r="AQ490" s="228"/>
      <c r="AR490" s="228"/>
      <c r="AS490" s="348"/>
      <c r="AT490" s="264">
        <f t="shared" si="363"/>
        <v>0</v>
      </c>
      <c r="AU490" s="259"/>
      <c r="AV490" s="265">
        <f t="shared" si="390"/>
        <v>0</v>
      </c>
      <c r="AX490" s="265">
        <f t="shared" ref="AX490:AX503" si="394">U490+AV490</f>
        <v>0</v>
      </c>
      <c r="AZ490" s="492">
        <f t="shared" si="391"/>
        <v>0</v>
      </c>
      <c r="BB490" s="492">
        <f t="shared" si="392"/>
        <v>0</v>
      </c>
      <c r="BD490" s="265">
        <f t="shared" ref="BD490:BD503" si="395">AZ490+BB490</f>
        <v>0</v>
      </c>
      <c r="BE490" s="105"/>
      <c r="BF490" s="105"/>
      <c r="BG490" s="105"/>
      <c r="BH490" s="105"/>
      <c r="BI490" s="105"/>
      <c r="BJ490" s="105"/>
    </row>
    <row r="491" spans="2:62" ht="20.100000000000001" hidden="1" customHeight="1" outlineLevel="1">
      <c r="B491" s="100"/>
      <c r="C491" s="908"/>
      <c r="D491" s="909"/>
      <c r="E491" s="909"/>
      <c r="F491" s="910"/>
      <c r="G491" s="890"/>
      <c r="H491" s="891"/>
      <c r="I491" s="152"/>
      <c r="J491" s="152"/>
      <c r="K491" s="152"/>
      <c r="L491" s="152"/>
      <c r="M491" s="152"/>
      <c r="N491" s="152"/>
      <c r="O491" s="152"/>
      <c r="P491" s="153"/>
      <c r="Q491" s="153"/>
      <c r="R491" s="156">
        <f t="shared" si="386"/>
        <v>0</v>
      </c>
      <c r="S491" s="156">
        <f t="shared" si="387"/>
        <v>0</v>
      </c>
      <c r="U491" s="157">
        <f t="shared" si="393"/>
        <v>0</v>
      </c>
      <c r="W491" s="152"/>
      <c r="X491" s="152"/>
      <c r="Y491" s="152"/>
      <c r="Z491" s="152"/>
      <c r="AA491" s="152"/>
      <c r="AB491" s="152"/>
      <c r="AC491" s="347"/>
      <c r="AD491" s="152"/>
      <c r="AE491" s="152"/>
      <c r="AF491" s="152"/>
      <c r="AG491" s="152"/>
      <c r="AH491" s="152"/>
      <c r="AI491" s="152"/>
      <c r="AJ491" s="347"/>
      <c r="AK491" s="152"/>
      <c r="AL491" s="152"/>
      <c r="AM491" s="295"/>
      <c r="AN491" s="228"/>
      <c r="AO491" s="228"/>
      <c r="AP491" s="228"/>
      <c r="AQ491" s="228"/>
      <c r="AR491" s="228"/>
      <c r="AS491" s="348"/>
      <c r="AT491" s="264">
        <f t="shared" si="363"/>
        <v>0</v>
      </c>
      <c r="AU491" s="259"/>
      <c r="AV491" s="265">
        <f t="shared" si="390"/>
        <v>0</v>
      </c>
      <c r="AX491" s="265">
        <f t="shared" si="394"/>
        <v>0</v>
      </c>
      <c r="AZ491" s="492">
        <f t="shared" si="391"/>
        <v>0</v>
      </c>
      <c r="BB491" s="492">
        <f t="shared" si="392"/>
        <v>0</v>
      </c>
      <c r="BD491" s="265">
        <f t="shared" si="395"/>
        <v>0</v>
      </c>
      <c r="BE491" s="105"/>
      <c r="BF491" s="105"/>
      <c r="BG491" s="105"/>
      <c r="BH491" s="105"/>
      <c r="BI491" s="105"/>
      <c r="BJ491" s="105"/>
    </row>
    <row r="492" spans="2:62" ht="20.100000000000001" hidden="1" customHeight="1" outlineLevel="1">
      <c r="B492" s="100"/>
      <c r="C492" s="908"/>
      <c r="D492" s="909"/>
      <c r="E492" s="909"/>
      <c r="F492" s="910"/>
      <c r="G492" s="890"/>
      <c r="H492" s="891"/>
      <c r="I492" s="152"/>
      <c r="J492" s="152"/>
      <c r="K492" s="152"/>
      <c r="L492" s="152"/>
      <c r="M492" s="152"/>
      <c r="N492" s="152"/>
      <c r="O492" s="152"/>
      <c r="P492" s="153"/>
      <c r="Q492" s="153"/>
      <c r="R492" s="156">
        <f t="shared" si="386"/>
        <v>0</v>
      </c>
      <c r="S492" s="156">
        <f t="shared" si="387"/>
        <v>0</v>
      </c>
      <c r="U492" s="157">
        <f t="shared" si="393"/>
        <v>0</v>
      </c>
      <c r="W492" s="152"/>
      <c r="X492" s="152"/>
      <c r="Y492" s="152"/>
      <c r="Z492" s="152"/>
      <c r="AA492" s="152"/>
      <c r="AB492" s="152"/>
      <c r="AC492" s="347"/>
      <c r="AD492" s="152"/>
      <c r="AE492" s="152"/>
      <c r="AF492" s="152"/>
      <c r="AG492" s="152"/>
      <c r="AH492" s="152"/>
      <c r="AI492" s="152"/>
      <c r="AJ492" s="347"/>
      <c r="AK492" s="152"/>
      <c r="AL492" s="152"/>
      <c r="AM492" s="295"/>
      <c r="AN492" s="228"/>
      <c r="AO492" s="228"/>
      <c r="AP492" s="228"/>
      <c r="AQ492" s="228"/>
      <c r="AR492" s="228"/>
      <c r="AS492" s="348"/>
      <c r="AT492" s="264">
        <f t="shared" si="363"/>
        <v>0</v>
      </c>
      <c r="AU492" s="259"/>
      <c r="AV492" s="265">
        <f t="shared" si="390"/>
        <v>0</v>
      </c>
      <c r="AX492" s="265">
        <f t="shared" si="394"/>
        <v>0</v>
      </c>
      <c r="AZ492" s="492">
        <f t="shared" si="391"/>
        <v>0</v>
      </c>
      <c r="BB492" s="492">
        <f t="shared" si="392"/>
        <v>0</v>
      </c>
      <c r="BD492" s="265">
        <f t="shared" si="395"/>
        <v>0</v>
      </c>
      <c r="BE492" s="105"/>
      <c r="BF492" s="105"/>
      <c r="BG492" s="105"/>
      <c r="BH492" s="105"/>
      <c r="BI492" s="105"/>
      <c r="BJ492" s="105"/>
    </row>
    <row r="493" spans="2:62" ht="20.100000000000001" hidden="1" customHeight="1" outlineLevel="1">
      <c r="B493" s="100"/>
      <c r="C493" s="908"/>
      <c r="D493" s="909"/>
      <c r="E493" s="909"/>
      <c r="F493" s="910"/>
      <c r="G493" s="890"/>
      <c r="H493" s="891"/>
      <c r="I493" s="152"/>
      <c r="J493" s="152"/>
      <c r="K493" s="152"/>
      <c r="L493" s="152"/>
      <c r="M493" s="152"/>
      <c r="N493" s="152"/>
      <c r="O493" s="152"/>
      <c r="P493" s="153"/>
      <c r="Q493" s="153"/>
      <c r="R493" s="156">
        <f t="shared" si="386"/>
        <v>0</v>
      </c>
      <c r="S493" s="156">
        <f t="shared" si="387"/>
        <v>0</v>
      </c>
      <c r="U493" s="157">
        <f t="shared" si="393"/>
        <v>0</v>
      </c>
      <c r="W493" s="152"/>
      <c r="X493" s="152"/>
      <c r="Y493" s="152"/>
      <c r="Z493" s="152"/>
      <c r="AA493" s="152"/>
      <c r="AB493" s="152"/>
      <c r="AC493" s="347"/>
      <c r="AD493" s="152"/>
      <c r="AE493" s="152"/>
      <c r="AF493" s="152"/>
      <c r="AG493" s="152"/>
      <c r="AH493" s="152"/>
      <c r="AI493" s="152"/>
      <c r="AJ493" s="347"/>
      <c r="AK493" s="152"/>
      <c r="AL493" s="152"/>
      <c r="AM493" s="295"/>
      <c r="AN493" s="228"/>
      <c r="AO493" s="228"/>
      <c r="AP493" s="228"/>
      <c r="AQ493" s="228"/>
      <c r="AR493" s="228"/>
      <c r="AS493" s="348"/>
      <c r="AT493" s="264">
        <f t="shared" si="363"/>
        <v>0</v>
      </c>
      <c r="AU493" s="259"/>
      <c r="AV493" s="265">
        <f t="shared" si="390"/>
        <v>0</v>
      </c>
      <c r="AX493" s="265">
        <f t="shared" si="394"/>
        <v>0</v>
      </c>
      <c r="AZ493" s="492">
        <f t="shared" si="391"/>
        <v>0</v>
      </c>
      <c r="BB493" s="492">
        <f t="shared" si="392"/>
        <v>0</v>
      </c>
      <c r="BD493" s="265">
        <f t="shared" si="395"/>
        <v>0</v>
      </c>
      <c r="BE493" s="105"/>
      <c r="BF493" s="105"/>
      <c r="BG493" s="105"/>
      <c r="BH493" s="105"/>
      <c r="BI493" s="105"/>
      <c r="BJ493" s="105"/>
    </row>
    <row r="494" spans="2:62" ht="20.100000000000001" hidden="1" customHeight="1" outlineLevel="1">
      <c r="B494" s="100"/>
      <c r="C494" s="908"/>
      <c r="D494" s="909"/>
      <c r="E494" s="909"/>
      <c r="F494" s="910"/>
      <c r="G494" s="890"/>
      <c r="H494" s="891"/>
      <c r="I494" s="152"/>
      <c r="J494" s="152"/>
      <c r="K494" s="152"/>
      <c r="L494" s="152"/>
      <c r="M494" s="152"/>
      <c r="N494" s="152"/>
      <c r="O494" s="152"/>
      <c r="P494" s="153"/>
      <c r="Q494" s="153"/>
      <c r="R494" s="156">
        <f t="shared" si="386"/>
        <v>0</v>
      </c>
      <c r="S494" s="156">
        <f t="shared" si="387"/>
        <v>0</v>
      </c>
      <c r="U494" s="157">
        <f t="shared" si="393"/>
        <v>0</v>
      </c>
      <c r="W494" s="152"/>
      <c r="X494" s="152"/>
      <c r="Y494" s="152"/>
      <c r="Z494" s="152"/>
      <c r="AA494" s="152"/>
      <c r="AB494" s="152"/>
      <c r="AC494" s="347"/>
      <c r="AD494" s="152"/>
      <c r="AE494" s="152"/>
      <c r="AF494" s="152"/>
      <c r="AG494" s="152"/>
      <c r="AH494" s="152"/>
      <c r="AI494" s="152"/>
      <c r="AJ494" s="347"/>
      <c r="AK494" s="152"/>
      <c r="AL494" s="152"/>
      <c r="AM494" s="295"/>
      <c r="AN494" s="228"/>
      <c r="AO494" s="228"/>
      <c r="AP494" s="228"/>
      <c r="AQ494" s="228"/>
      <c r="AR494" s="228"/>
      <c r="AS494" s="348"/>
      <c r="AT494" s="264">
        <f t="shared" si="363"/>
        <v>0</v>
      </c>
      <c r="AU494" s="259"/>
      <c r="AV494" s="265">
        <f t="shared" si="390"/>
        <v>0</v>
      </c>
      <c r="AX494" s="265">
        <f t="shared" si="394"/>
        <v>0</v>
      </c>
      <c r="AZ494" s="492">
        <f t="shared" si="391"/>
        <v>0</v>
      </c>
      <c r="BB494" s="492">
        <f t="shared" si="392"/>
        <v>0</v>
      </c>
      <c r="BD494" s="265">
        <f t="shared" si="395"/>
        <v>0</v>
      </c>
      <c r="BE494" s="105"/>
      <c r="BF494" s="105"/>
      <c r="BG494" s="105"/>
      <c r="BH494" s="105"/>
      <c r="BI494" s="105"/>
      <c r="BJ494" s="105"/>
    </row>
    <row r="495" spans="2:62" ht="20.100000000000001" hidden="1" customHeight="1" outlineLevel="1">
      <c r="B495" s="100"/>
      <c r="C495" s="908"/>
      <c r="D495" s="909"/>
      <c r="E495" s="909"/>
      <c r="F495" s="910"/>
      <c r="G495" s="890"/>
      <c r="H495" s="891"/>
      <c r="I495" s="152"/>
      <c r="J495" s="152"/>
      <c r="K495" s="152"/>
      <c r="L495" s="152"/>
      <c r="M495" s="152"/>
      <c r="N495" s="152"/>
      <c r="O495" s="152"/>
      <c r="P495" s="153"/>
      <c r="Q495" s="153"/>
      <c r="R495" s="156">
        <f t="shared" si="386"/>
        <v>0</v>
      </c>
      <c r="S495" s="156">
        <f t="shared" si="387"/>
        <v>0</v>
      </c>
      <c r="U495" s="157">
        <f t="shared" si="393"/>
        <v>0</v>
      </c>
      <c r="W495" s="152"/>
      <c r="X495" s="152"/>
      <c r="Y495" s="152"/>
      <c r="Z495" s="152"/>
      <c r="AA495" s="152"/>
      <c r="AB495" s="152"/>
      <c r="AC495" s="347"/>
      <c r="AD495" s="152"/>
      <c r="AE495" s="152"/>
      <c r="AF495" s="152"/>
      <c r="AG495" s="152"/>
      <c r="AH495" s="152"/>
      <c r="AI495" s="152"/>
      <c r="AJ495" s="347"/>
      <c r="AK495" s="152"/>
      <c r="AL495" s="152"/>
      <c r="AM495" s="295"/>
      <c r="AN495" s="228"/>
      <c r="AO495" s="228"/>
      <c r="AP495" s="228"/>
      <c r="AQ495" s="228"/>
      <c r="AR495" s="228"/>
      <c r="AS495" s="348"/>
      <c r="AT495" s="264">
        <f t="shared" si="363"/>
        <v>0</v>
      </c>
      <c r="AU495" s="259"/>
      <c r="AV495" s="265">
        <f t="shared" si="390"/>
        <v>0</v>
      </c>
      <c r="AX495" s="265">
        <f t="shared" si="394"/>
        <v>0</v>
      </c>
      <c r="AZ495" s="492">
        <f t="shared" si="391"/>
        <v>0</v>
      </c>
      <c r="BB495" s="492">
        <f t="shared" si="392"/>
        <v>0</v>
      </c>
      <c r="BD495" s="265">
        <f t="shared" si="395"/>
        <v>0</v>
      </c>
      <c r="BE495" s="105"/>
      <c r="BF495" s="105"/>
      <c r="BG495" s="105"/>
      <c r="BH495" s="105"/>
      <c r="BI495" s="105"/>
      <c r="BJ495" s="105"/>
    </row>
    <row r="496" spans="2:62" ht="20.100000000000001" hidden="1" customHeight="1" outlineLevel="1">
      <c r="B496" s="100"/>
      <c r="C496" s="908"/>
      <c r="D496" s="909"/>
      <c r="E496" s="909"/>
      <c r="F496" s="910"/>
      <c r="G496" s="890"/>
      <c r="H496" s="891"/>
      <c r="I496" s="152"/>
      <c r="J496" s="152"/>
      <c r="K496" s="152"/>
      <c r="L496" s="152"/>
      <c r="M496" s="152"/>
      <c r="N496" s="152"/>
      <c r="O496" s="152"/>
      <c r="P496" s="153"/>
      <c r="Q496" s="153"/>
      <c r="R496" s="156">
        <f t="shared" si="386"/>
        <v>0</v>
      </c>
      <c r="S496" s="156">
        <f t="shared" si="387"/>
        <v>0</v>
      </c>
      <c r="U496" s="157">
        <f t="shared" si="393"/>
        <v>0</v>
      </c>
      <c r="W496" s="152"/>
      <c r="X496" s="152"/>
      <c r="Y496" s="152"/>
      <c r="Z496" s="152"/>
      <c r="AA496" s="152"/>
      <c r="AB496" s="152"/>
      <c r="AC496" s="347"/>
      <c r="AD496" s="152"/>
      <c r="AE496" s="152"/>
      <c r="AF496" s="152"/>
      <c r="AG496" s="152"/>
      <c r="AH496" s="152"/>
      <c r="AI496" s="152"/>
      <c r="AJ496" s="347"/>
      <c r="AK496" s="152"/>
      <c r="AL496" s="152"/>
      <c r="AM496" s="295"/>
      <c r="AN496" s="228"/>
      <c r="AO496" s="228"/>
      <c r="AP496" s="228"/>
      <c r="AQ496" s="228"/>
      <c r="AR496" s="228"/>
      <c r="AS496" s="348"/>
      <c r="AT496" s="264">
        <f t="shared" si="363"/>
        <v>0</v>
      </c>
      <c r="AU496" s="259"/>
      <c r="AV496" s="265">
        <f t="shared" si="390"/>
        <v>0</v>
      </c>
      <c r="AX496" s="265">
        <f t="shared" si="394"/>
        <v>0</v>
      </c>
      <c r="AZ496" s="492">
        <f t="shared" si="391"/>
        <v>0</v>
      </c>
      <c r="BB496" s="492">
        <f t="shared" si="392"/>
        <v>0</v>
      </c>
      <c r="BD496" s="265">
        <f t="shared" si="395"/>
        <v>0</v>
      </c>
      <c r="BE496" s="105"/>
      <c r="BF496" s="105"/>
      <c r="BG496" s="105"/>
      <c r="BH496" s="105"/>
      <c r="BI496" s="105"/>
      <c r="BJ496" s="105"/>
    </row>
    <row r="497" spans="2:62" ht="20.100000000000001" hidden="1" customHeight="1" outlineLevel="1">
      <c r="B497" s="100"/>
      <c r="C497" s="908"/>
      <c r="D497" s="909"/>
      <c r="E497" s="909"/>
      <c r="F497" s="910"/>
      <c r="G497" s="890"/>
      <c r="H497" s="891"/>
      <c r="I497" s="152"/>
      <c r="J497" s="152"/>
      <c r="K497" s="152"/>
      <c r="L497" s="152"/>
      <c r="M497" s="152"/>
      <c r="N497" s="152"/>
      <c r="O497" s="152"/>
      <c r="P497" s="153"/>
      <c r="Q497" s="153"/>
      <c r="R497" s="156">
        <f t="shared" si="386"/>
        <v>0</v>
      </c>
      <c r="S497" s="156">
        <f t="shared" si="387"/>
        <v>0</v>
      </c>
      <c r="U497" s="157">
        <f t="shared" si="393"/>
        <v>0</v>
      </c>
      <c r="W497" s="152"/>
      <c r="X497" s="152"/>
      <c r="Y497" s="152"/>
      <c r="Z497" s="152"/>
      <c r="AA497" s="152"/>
      <c r="AB497" s="152"/>
      <c r="AC497" s="347"/>
      <c r="AD497" s="152"/>
      <c r="AE497" s="152"/>
      <c r="AF497" s="152"/>
      <c r="AG497" s="152"/>
      <c r="AH497" s="152"/>
      <c r="AI497" s="152"/>
      <c r="AJ497" s="347"/>
      <c r="AK497" s="152"/>
      <c r="AL497" s="152"/>
      <c r="AM497" s="295"/>
      <c r="AN497" s="228"/>
      <c r="AO497" s="228"/>
      <c r="AP497" s="228"/>
      <c r="AQ497" s="228"/>
      <c r="AR497" s="228"/>
      <c r="AS497" s="348"/>
      <c r="AT497" s="264">
        <f t="shared" si="363"/>
        <v>0</v>
      </c>
      <c r="AU497" s="259"/>
      <c r="AV497" s="265">
        <f t="shared" si="390"/>
        <v>0</v>
      </c>
      <c r="AX497" s="265">
        <f t="shared" si="394"/>
        <v>0</v>
      </c>
      <c r="AZ497" s="492">
        <f t="shared" si="391"/>
        <v>0</v>
      </c>
      <c r="BB497" s="492">
        <f t="shared" si="392"/>
        <v>0</v>
      </c>
      <c r="BD497" s="265">
        <f t="shared" si="395"/>
        <v>0</v>
      </c>
      <c r="BE497" s="105"/>
      <c r="BF497" s="105"/>
      <c r="BG497" s="105"/>
      <c r="BH497" s="105"/>
      <c r="BI497" s="105"/>
      <c r="BJ497" s="105"/>
    </row>
    <row r="498" spans="2:62" ht="20.100000000000001" hidden="1" customHeight="1" outlineLevel="1">
      <c r="B498" s="100"/>
      <c r="C498" s="908"/>
      <c r="D498" s="909"/>
      <c r="E498" s="909"/>
      <c r="F498" s="910"/>
      <c r="G498" s="890"/>
      <c r="H498" s="891"/>
      <c r="I498" s="152"/>
      <c r="J498" s="152"/>
      <c r="K498" s="152"/>
      <c r="L498" s="152"/>
      <c r="M498" s="152"/>
      <c r="N498" s="152"/>
      <c r="O498" s="152"/>
      <c r="P498" s="153"/>
      <c r="Q498" s="153"/>
      <c r="R498" s="156">
        <f t="shared" si="386"/>
        <v>0</v>
      </c>
      <c r="S498" s="156">
        <f t="shared" si="387"/>
        <v>0</v>
      </c>
      <c r="U498" s="157">
        <f t="shared" si="393"/>
        <v>0</v>
      </c>
      <c r="W498" s="152"/>
      <c r="X498" s="152"/>
      <c r="Y498" s="152"/>
      <c r="Z498" s="152"/>
      <c r="AA498" s="152"/>
      <c r="AB498" s="152"/>
      <c r="AC498" s="347"/>
      <c r="AD498" s="152"/>
      <c r="AE498" s="152"/>
      <c r="AF498" s="152"/>
      <c r="AG498" s="152"/>
      <c r="AH498" s="152"/>
      <c r="AI498" s="152"/>
      <c r="AJ498" s="347"/>
      <c r="AK498" s="152"/>
      <c r="AL498" s="152"/>
      <c r="AM498" s="295"/>
      <c r="AN498" s="228"/>
      <c r="AO498" s="228"/>
      <c r="AP498" s="228"/>
      <c r="AQ498" s="228"/>
      <c r="AR498" s="228"/>
      <c r="AS498" s="348"/>
      <c r="AT498" s="264">
        <f t="shared" si="363"/>
        <v>0</v>
      </c>
      <c r="AU498" s="259"/>
      <c r="AV498" s="265">
        <f t="shared" si="390"/>
        <v>0</v>
      </c>
      <c r="AX498" s="265">
        <f t="shared" si="394"/>
        <v>0</v>
      </c>
      <c r="AZ498" s="492">
        <f t="shared" si="391"/>
        <v>0</v>
      </c>
      <c r="BB498" s="492">
        <f t="shared" si="392"/>
        <v>0</v>
      </c>
      <c r="BD498" s="265">
        <f t="shared" si="395"/>
        <v>0</v>
      </c>
      <c r="BE498" s="105"/>
      <c r="BF498" s="105"/>
      <c r="BG498" s="105"/>
      <c r="BH498" s="105"/>
      <c r="BI498" s="105"/>
      <c r="BJ498" s="105"/>
    </row>
    <row r="499" spans="2:62" ht="20.100000000000001" hidden="1" customHeight="1" outlineLevel="1">
      <c r="B499" s="100"/>
      <c r="C499" s="908"/>
      <c r="D499" s="909"/>
      <c r="E499" s="909"/>
      <c r="F499" s="910"/>
      <c r="G499" s="890"/>
      <c r="H499" s="891"/>
      <c r="I499" s="152"/>
      <c r="J499" s="152"/>
      <c r="K499" s="152"/>
      <c r="L499" s="152"/>
      <c r="M499" s="152"/>
      <c r="N499" s="152"/>
      <c r="O499" s="152"/>
      <c r="P499" s="153"/>
      <c r="Q499" s="153"/>
      <c r="R499" s="156">
        <f t="shared" si="386"/>
        <v>0</v>
      </c>
      <c r="S499" s="156">
        <f t="shared" si="387"/>
        <v>0</v>
      </c>
      <c r="U499" s="157">
        <f t="shared" si="393"/>
        <v>0</v>
      </c>
      <c r="W499" s="152"/>
      <c r="X499" s="152"/>
      <c r="Y499" s="152"/>
      <c r="Z499" s="152"/>
      <c r="AA499" s="152"/>
      <c r="AB499" s="152"/>
      <c r="AC499" s="347"/>
      <c r="AD499" s="152"/>
      <c r="AE499" s="152"/>
      <c r="AF499" s="152"/>
      <c r="AG499" s="152"/>
      <c r="AH499" s="152"/>
      <c r="AI499" s="152"/>
      <c r="AJ499" s="347"/>
      <c r="AK499" s="152"/>
      <c r="AL499" s="152"/>
      <c r="AM499" s="295"/>
      <c r="AN499" s="228"/>
      <c r="AO499" s="228"/>
      <c r="AP499" s="228"/>
      <c r="AQ499" s="228"/>
      <c r="AR499" s="228"/>
      <c r="AS499" s="348"/>
      <c r="AT499" s="264">
        <f t="shared" si="363"/>
        <v>0</v>
      </c>
      <c r="AU499" s="259"/>
      <c r="AV499" s="265">
        <f t="shared" si="390"/>
        <v>0</v>
      </c>
      <c r="AX499" s="265">
        <f t="shared" si="394"/>
        <v>0</v>
      </c>
      <c r="AZ499" s="492">
        <f t="shared" si="391"/>
        <v>0</v>
      </c>
      <c r="BB499" s="492">
        <f t="shared" si="392"/>
        <v>0</v>
      </c>
      <c r="BD499" s="265">
        <f t="shared" si="395"/>
        <v>0</v>
      </c>
      <c r="BE499" s="105"/>
      <c r="BF499" s="105"/>
      <c r="BG499" s="105"/>
      <c r="BH499" s="105"/>
      <c r="BI499" s="105"/>
      <c r="BJ499" s="105"/>
    </row>
    <row r="500" spans="2:62" ht="20.100000000000001" hidden="1" customHeight="1" outlineLevel="1">
      <c r="B500" s="100"/>
      <c r="C500" s="908"/>
      <c r="D500" s="909"/>
      <c r="E500" s="909"/>
      <c r="F500" s="910"/>
      <c r="G500" s="890"/>
      <c r="H500" s="891"/>
      <c r="I500" s="152"/>
      <c r="J500" s="152"/>
      <c r="K500" s="152"/>
      <c r="L500" s="152"/>
      <c r="M500" s="152"/>
      <c r="N500" s="152"/>
      <c r="O500" s="152"/>
      <c r="P500" s="153"/>
      <c r="Q500" s="153"/>
      <c r="R500" s="156">
        <f t="shared" si="386"/>
        <v>0</v>
      </c>
      <c r="S500" s="156">
        <f t="shared" si="387"/>
        <v>0</v>
      </c>
      <c r="U500" s="157">
        <f t="shared" si="393"/>
        <v>0</v>
      </c>
      <c r="W500" s="152"/>
      <c r="X500" s="152"/>
      <c r="Y500" s="152"/>
      <c r="Z500" s="152"/>
      <c r="AA500" s="152"/>
      <c r="AB500" s="152"/>
      <c r="AC500" s="347"/>
      <c r="AD500" s="152"/>
      <c r="AE500" s="152"/>
      <c r="AF500" s="152"/>
      <c r="AG500" s="152"/>
      <c r="AH500" s="152"/>
      <c r="AI500" s="152"/>
      <c r="AJ500" s="347"/>
      <c r="AK500" s="152"/>
      <c r="AL500" s="152"/>
      <c r="AM500" s="295"/>
      <c r="AN500" s="228"/>
      <c r="AO500" s="228"/>
      <c r="AP500" s="228"/>
      <c r="AQ500" s="228"/>
      <c r="AR500" s="228"/>
      <c r="AS500" s="348"/>
      <c r="AT500" s="264">
        <f t="shared" si="363"/>
        <v>0</v>
      </c>
      <c r="AU500" s="259"/>
      <c r="AV500" s="265">
        <f t="shared" si="390"/>
        <v>0</v>
      </c>
      <c r="AX500" s="265">
        <f t="shared" si="394"/>
        <v>0</v>
      </c>
      <c r="AZ500" s="492">
        <f t="shared" si="391"/>
        <v>0</v>
      </c>
      <c r="BB500" s="492">
        <f t="shared" si="392"/>
        <v>0</v>
      </c>
      <c r="BD500" s="265">
        <f t="shared" si="395"/>
        <v>0</v>
      </c>
      <c r="BE500" s="105"/>
      <c r="BF500" s="105"/>
      <c r="BG500" s="105"/>
      <c r="BH500" s="105"/>
      <c r="BI500" s="105"/>
      <c r="BJ500" s="105"/>
    </row>
    <row r="501" spans="2:62" ht="20.100000000000001" hidden="1" customHeight="1" outlineLevel="1">
      <c r="B501" s="100"/>
      <c r="C501" s="908"/>
      <c r="D501" s="909"/>
      <c r="E501" s="909"/>
      <c r="F501" s="910"/>
      <c r="G501" s="890"/>
      <c r="H501" s="891"/>
      <c r="I501" s="152"/>
      <c r="J501" s="152"/>
      <c r="K501" s="152"/>
      <c r="L501" s="152"/>
      <c r="M501" s="152"/>
      <c r="N501" s="152"/>
      <c r="O501" s="152"/>
      <c r="P501" s="153"/>
      <c r="Q501" s="153"/>
      <c r="R501" s="156">
        <f t="shared" si="386"/>
        <v>0</v>
      </c>
      <c r="S501" s="156">
        <f t="shared" si="387"/>
        <v>0</v>
      </c>
      <c r="U501" s="157">
        <f t="shared" si="393"/>
        <v>0</v>
      </c>
      <c r="W501" s="152"/>
      <c r="X501" s="152"/>
      <c r="Y501" s="152"/>
      <c r="Z501" s="152"/>
      <c r="AA501" s="152"/>
      <c r="AB501" s="152"/>
      <c r="AC501" s="347"/>
      <c r="AD501" s="152"/>
      <c r="AE501" s="152"/>
      <c r="AF501" s="152"/>
      <c r="AG501" s="152"/>
      <c r="AH501" s="152"/>
      <c r="AI501" s="152"/>
      <c r="AJ501" s="347"/>
      <c r="AK501" s="152"/>
      <c r="AL501" s="152"/>
      <c r="AM501" s="295"/>
      <c r="AN501" s="228"/>
      <c r="AO501" s="228"/>
      <c r="AP501" s="228"/>
      <c r="AQ501" s="228"/>
      <c r="AR501" s="228"/>
      <c r="AS501" s="348"/>
      <c r="AT501" s="264">
        <f t="shared" si="363"/>
        <v>0</v>
      </c>
      <c r="AU501" s="259"/>
      <c r="AV501" s="265">
        <f t="shared" si="390"/>
        <v>0</v>
      </c>
      <c r="AX501" s="265">
        <f t="shared" si="394"/>
        <v>0</v>
      </c>
      <c r="AZ501" s="492">
        <f t="shared" si="391"/>
        <v>0</v>
      </c>
      <c r="BB501" s="492">
        <f t="shared" si="392"/>
        <v>0</v>
      </c>
      <c r="BD501" s="265">
        <f t="shared" si="395"/>
        <v>0</v>
      </c>
      <c r="BE501" s="105"/>
      <c r="BF501" s="105"/>
      <c r="BG501" s="105"/>
      <c r="BH501" s="105"/>
      <c r="BI501" s="105"/>
      <c r="BJ501" s="105"/>
    </row>
    <row r="502" spans="2:62" ht="20.100000000000001" hidden="1" customHeight="1" outlineLevel="1">
      <c r="B502" s="100"/>
      <c r="C502" s="908"/>
      <c r="D502" s="909"/>
      <c r="E502" s="909"/>
      <c r="F502" s="910"/>
      <c r="G502" s="890"/>
      <c r="H502" s="891"/>
      <c r="I502" s="152"/>
      <c r="J502" s="152"/>
      <c r="K502" s="152"/>
      <c r="L502" s="152"/>
      <c r="M502" s="152"/>
      <c r="N502" s="152"/>
      <c r="O502" s="152"/>
      <c r="P502" s="153"/>
      <c r="Q502" s="153"/>
      <c r="R502" s="156">
        <f t="shared" si="386"/>
        <v>0</v>
      </c>
      <c r="S502" s="156">
        <f t="shared" si="387"/>
        <v>0</v>
      </c>
      <c r="U502" s="157">
        <f t="shared" si="393"/>
        <v>0</v>
      </c>
      <c r="W502" s="152"/>
      <c r="X502" s="152"/>
      <c r="Y502" s="152"/>
      <c r="Z502" s="152"/>
      <c r="AA502" s="152"/>
      <c r="AB502" s="152"/>
      <c r="AC502" s="347"/>
      <c r="AD502" s="152"/>
      <c r="AE502" s="152"/>
      <c r="AF502" s="152"/>
      <c r="AG502" s="152"/>
      <c r="AH502" s="152"/>
      <c r="AI502" s="152"/>
      <c r="AJ502" s="347"/>
      <c r="AK502" s="152"/>
      <c r="AL502" s="152"/>
      <c r="AM502" s="295"/>
      <c r="AN502" s="228"/>
      <c r="AO502" s="228"/>
      <c r="AP502" s="228"/>
      <c r="AQ502" s="228"/>
      <c r="AR502" s="228"/>
      <c r="AS502" s="348"/>
      <c r="AT502" s="264">
        <f t="shared" si="363"/>
        <v>0</v>
      </c>
      <c r="AU502" s="259"/>
      <c r="AV502" s="265">
        <f t="shared" si="390"/>
        <v>0</v>
      </c>
      <c r="AX502" s="265">
        <f t="shared" si="394"/>
        <v>0</v>
      </c>
      <c r="AZ502" s="492">
        <f t="shared" si="391"/>
        <v>0</v>
      </c>
      <c r="BB502" s="492">
        <f t="shared" si="392"/>
        <v>0</v>
      </c>
      <c r="BD502" s="265">
        <f t="shared" si="395"/>
        <v>0</v>
      </c>
      <c r="BE502" s="105"/>
      <c r="BF502" s="105"/>
      <c r="BG502" s="105"/>
      <c r="BH502" s="105"/>
      <c r="BI502" s="105"/>
      <c r="BJ502" s="105"/>
    </row>
    <row r="503" spans="2:62" ht="20.100000000000001" hidden="1" customHeight="1" outlineLevel="1">
      <c r="B503" s="100"/>
      <c r="C503" s="908"/>
      <c r="D503" s="909"/>
      <c r="E503" s="909"/>
      <c r="F503" s="910"/>
      <c r="G503" s="890"/>
      <c r="H503" s="891"/>
      <c r="I503" s="152"/>
      <c r="J503" s="152"/>
      <c r="K503" s="152"/>
      <c r="L503" s="152"/>
      <c r="M503" s="152"/>
      <c r="N503" s="152"/>
      <c r="O503" s="152"/>
      <c r="P503" s="153"/>
      <c r="Q503" s="153"/>
      <c r="R503" s="156">
        <f t="shared" si="386"/>
        <v>0</v>
      </c>
      <c r="S503" s="156">
        <f t="shared" si="387"/>
        <v>0</v>
      </c>
      <c r="U503" s="157">
        <f t="shared" si="393"/>
        <v>0</v>
      </c>
      <c r="W503" s="152"/>
      <c r="X503" s="152"/>
      <c r="Y503" s="152"/>
      <c r="Z503" s="152"/>
      <c r="AA503" s="152"/>
      <c r="AB503" s="152"/>
      <c r="AC503" s="347"/>
      <c r="AD503" s="152"/>
      <c r="AE503" s="152"/>
      <c r="AF503" s="152"/>
      <c r="AG503" s="152"/>
      <c r="AH503" s="152"/>
      <c r="AI503" s="152"/>
      <c r="AJ503" s="347"/>
      <c r="AK503" s="152"/>
      <c r="AL503" s="152"/>
      <c r="AM503" s="295"/>
      <c r="AN503" s="228"/>
      <c r="AO503" s="228"/>
      <c r="AP503" s="228"/>
      <c r="AQ503" s="228"/>
      <c r="AR503" s="228"/>
      <c r="AS503" s="348"/>
      <c r="AT503" s="264">
        <f t="shared" si="363"/>
        <v>0</v>
      </c>
      <c r="AU503" s="259"/>
      <c r="AV503" s="265">
        <f t="shared" si="390"/>
        <v>0</v>
      </c>
      <c r="AX503" s="265">
        <f t="shared" si="394"/>
        <v>0</v>
      </c>
      <c r="AZ503" s="492">
        <f t="shared" si="391"/>
        <v>0</v>
      </c>
      <c r="BB503" s="492">
        <f t="shared" si="392"/>
        <v>0</v>
      </c>
      <c r="BD503" s="265">
        <f t="shared" si="395"/>
        <v>0</v>
      </c>
      <c r="BE503" s="105"/>
      <c r="BF503" s="105"/>
      <c r="BG503" s="105"/>
      <c r="BH503" s="105"/>
      <c r="BI503" s="105"/>
      <c r="BJ503" s="105"/>
    </row>
    <row r="504" spans="2:62" ht="9.9499999999999993" hidden="1" customHeight="1" outlineLevel="1">
      <c r="B504" s="101"/>
      <c r="C504" s="208"/>
      <c r="D504" s="208"/>
      <c r="E504" s="208"/>
      <c r="F504" s="208"/>
      <c r="G504" s="237"/>
      <c r="H504" s="207"/>
      <c r="I504" s="257"/>
      <c r="J504" s="257"/>
      <c r="K504" s="257"/>
      <c r="L504" s="257"/>
      <c r="M504" s="257"/>
      <c r="N504" s="257"/>
      <c r="O504" s="257"/>
      <c r="P504" s="256"/>
      <c r="Q504" s="102"/>
      <c r="R504" s="102"/>
      <c r="S504" s="102"/>
      <c r="U504" s="98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Z504" s="493"/>
      <c r="BE504" s="105"/>
      <c r="BF504" s="105"/>
      <c r="BG504" s="105"/>
      <c r="BH504" s="105"/>
      <c r="BI504" s="105"/>
      <c r="BJ504" s="105"/>
    </row>
    <row r="505" spans="2:62" ht="20.100000000000001" customHeight="1" collapsed="1">
      <c r="B505" s="8">
        <f>B488+1</f>
        <v>30</v>
      </c>
      <c r="C505" s="916"/>
      <c r="D505" s="917"/>
      <c r="E505" s="917"/>
      <c r="F505" s="918"/>
      <c r="G505" s="429"/>
      <c r="H505" s="206">
        <v>1</v>
      </c>
      <c r="I505" s="642">
        <f t="shared" ref="I505" si="396">$H505*SUM(I506:I520)</f>
        <v>0</v>
      </c>
      <c r="J505" s="643">
        <f t="shared" ref="J505:O505" si="397">$H505*SUM(J506:J520)</f>
        <v>0</v>
      </c>
      <c r="K505" s="644">
        <f t="shared" si="397"/>
        <v>0</v>
      </c>
      <c r="L505" s="645">
        <f t="shared" si="397"/>
        <v>0</v>
      </c>
      <c r="M505" s="645">
        <f t="shared" si="397"/>
        <v>0</v>
      </c>
      <c r="N505" s="644">
        <f t="shared" si="397"/>
        <v>0</v>
      </c>
      <c r="O505" s="642">
        <f t="shared" si="397"/>
        <v>0</v>
      </c>
      <c r="P505" s="209">
        <f t="shared" ref="P505:Q505" si="398">$H505*SUM(P506:P520)</f>
        <v>0</v>
      </c>
      <c r="Q505" s="210">
        <f t="shared" si="398"/>
        <v>0</v>
      </c>
      <c r="R505" s="136">
        <f t="shared" ref="R505:R520" si="399">P505*(1+Gewinn)*(1+SicherheitAngebot)</f>
        <v>0</v>
      </c>
      <c r="S505" s="137">
        <f t="shared" ref="S505:S520" si="400">Q505*(1+MGKZ)*(1+Gewinn)*(1+SicherheitAngebot)</f>
        <v>0</v>
      </c>
      <c r="U505" s="10">
        <f>I505*$I$7+J505*$J$7+K505*$K$7+L505*$L$7+M505*$M$7+N505*$N$7+O505*$O$7+R505+S505</f>
        <v>0</v>
      </c>
      <c r="W505" s="646">
        <f t="shared" ref="W505:AB505" si="401">$H505*SUM(W506:W520)</f>
        <v>0</v>
      </c>
      <c r="X505" s="647">
        <f t="shared" si="401"/>
        <v>0</v>
      </c>
      <c r="Y505" s="648">
        <f t="shared" si="401"/>
        <v>0</v>
      </c>
      <c r="Z505" s="649">
        <f t="shared" si="401"/>
        <v>0</v>
      </c>
      <c r="AA505" s="648">
        <f t="shared" si="401"/>
        <v>0</v>
      </c>
      <c r="AB505" s="646">
        <f t="shared" si="401"/>
        <v>0</v>
      </c>
      <c r="AC505" s="258"/>
      <c r="AD505" s="646">
        <f t="shared" ref="AD505:AM505" si="402">$H505*SUM(AD506:AD520)</f>
        <v>0</v>
      </c>
      <c r="AE505" s="647">
        <f t="shared" si="402"/>
        <v>0</v>
      </c>
      <c r="AF505" s="648">
        <f t="shared" si="402"/>
        <v>0</v>
      </c>
      <c r="AG505" s="649">
        <f t="shared" si="402"/>
        <v>0</v>
      </c>
      <c r="AH505" s="648">
        <f t="shared" si="402"/>
        <v>0</v>
      </c>
      <c r="AI505" s="646">
        <f t="shared" si="402"/>
        <v>0</v>
      </c>
      <c r="AJ505" s="258"/>
      <c r="AK505" s="653">
        <f t="shared" si="402"/>
        <v>0</v>
      </c>
      <c r="AL505" s="653">
        <f t="shared" si="402"/>
        <v>0</v>
      </c>
      <c r="AM505" s="653">
        <f t="shared" si="402"/>
        <v>0</v>
      </c>
      <c r="AN505" s="227">
        <f>$H505*SUM(AN506:AN520)*(1+Gewinn)*(1+SicherheitAngebot)</f>
        <v>0</v>
      </c>
      <c r="AO505" s="227">
        <f>$H505*SUM(AO506:AO520)*(1+Gewinn)*(1+SicherheitAngebot)</f>
        <v>0</v>
      </c>
      <c r="AP505" s="227">
        <f>$H505*SUM(AP506:AP520)*(1+Gewinn)*(1+SicherheitAngebot)</f>
        <v>0</v>
      </c>
      <c r="AQ505" s="227">
        <f>$H505*SUM(AQ506:AQ520)*(1+Gewinn)*(1+SicherheitAngebot)</f>
        <v>0</v>
      </c>
      <c r="AR505" s="227">
        <f>$H505*SUM(AR506:AR520)*(1+Gewinn)*(1+SicherheitAngebot)</f>
        <v>0</v>
      </c>
      <c r="AS505" s="262"/>
      <c r="AT505" s="263">
        <f t="shared" si="363"/>
        <v>0</v>
      </c>
      <c r="AU505" s="259"/>
      <c r="AV505" s="491">
        <f>AK505*$AK$7+AL505*$AL$7+AM505*$AM$7+SUM(AN505:AR505)+AT505/Zuschläge_IBN+AT505</f>
        <v>0</v>
      </c>
      <c r="AX505" s="685">
        <f>U505+AV505</f>
        <v>0</v>
      </c>
      <c r="AZ505" s="490">
        <f>IF(H505&gt;0,U505/(1+SicherheitAngebot)*(1+Sicherheit),0)</f>
        <v>0</v>
      </c>
      <c r="BB505" s="490">
        <f>IF(H505&gt;0,AV505/(1+SicherheitAngebot)*(1+Sicherheit),0)</f>
        <v>0</v>
      </c>
      <c r="BD505" s="490">
        <f>AZ505+BB505</f>
        <v>0</v>
      </c>
      <c r="BE505" s="105"/>
      <c r="BF505" s="105"/>
      <c r="BG505" s="105"/>
      <c r="BH505" s="105"/>
      <c r="BI505" s="105"/>
      <c r="BJ505" s="105"/>
    </row>
    <row r="506" spans="2:62" ht="20.100000000000001" hidden="1" customHeight="1" outlineLevel="1">
      <c r="B506" s="99"/>
      <c r="C506" s="908"/>
      <c r="D506" s="909"/>
      <c r="E506" s="909"/>
      <c r="F506" s="910"/>
      <c r="G506" s="890"/>
      <c r="H506" s="901"/>
      <c r="I506" s="152"/>
      <c r="J506" s="152"/>
      <c r="K506" s="152"/>
      <c r="L506" s="152"/>
      <c r="M506" s="152"/>
      <c r="N506" s="152"/>
      <c r="O506" s="152"/>
      <c r="P506" s="153"/>
      <c r="Q506" s="153"/>
      <c r="R506" s="156">
        <f t="shared" si="399"/>
        <v>0</v>
      </c>
      <c r="S506" s="156">
        <f t="shared" si="400"/>
        <v>0</v>
      </c>
      <c r="U506" s="157">
        <f>I506*$I$7+J506*$J$7+K506*$K$7+L506*$L$7+M506*$M$7+N506*$N$7+O506*$O$7+R506+S506</f>
        <v>0</v>
      </c>
      <c r="W506" s="152"/>
      <c r="X506" s="152"/>
      <c r="Y506" s="152"/>
      <c r="Z506" s="152"/>
      <c r="AA506" s="152"/>
      <c r="AB506" s="152"/>
      <c r="AC506" s="347"/>
      <c r="AD506" s="152"/>
      <c r="AE506" s="152"/>
      <c r="AF506" s="152"/>
      <c r="AG506" s="152"/>
      <c r="AH506" s="152"/>
      <c r="AI506" s="152"/>
      <c r="AJ506" s="347"/>
      <c r="AK506" s="152"/>
      <c r="AL506" s="152"/>
      <c r="AM506" s="619"/>
      <c r="AN506" s="228"/>
      <c r="AO506" s="228"/>
      <c r="AP506" s="228"/>
      <c r="AQ506" s="228"/>
      <c r="AR506" s="228"/>
      <c r="AS506" s="348"/>
      <c r="AT506" s="264">
        <f t="shared" si="363"/>
        <v>0</v>
      </c>
      <c r="AU506" s="259"/>
      <c r="AV506" s="265">
        <f t="shared" ref="AV506:AV520" si="403">AK506*$AK$7+AL506*$AL$7+AM506*$AM$7+SUM(AN506:AR506)*(1+Gewinn)*(1+SicherheitAngebot)+AT506/Zuschläge_IBN+AT506</f>
        <v>0</v>
      </c>
      <c r="AX506" s="265">
        <f>U506+AV506</f>
        <v>0</v>
      </c>
      <c r="AZ506" s="492">
        <f t="shared" ref="AZ506:AZ520" si="404">U506/(1+SicherheitAngebot)*(1+Sicherheit)</f>
        <v>0</v>
      </c>
      <c r="BB506" s="492">
        <f t="shared" ref="BB506:BB520" si="405">AV506/(1+SicherheitAngebot)*(1+Sicherheit)</f>
        <v>0</v>
      </c>
      <c r="BD506" s="265">
        <f>AZ506+BB506</f>
        <v>0</v>
      </c>
      <c r="BE506" s="105"/>
      <c r="BF506" s="105"/>
      <c r="BG506" s="105"/>
      <c r="BH506" s="105"/>
      <c r="BI506" s="105"/>
      <c r="BJ506" s="105"/>
    </row>
    <row r="507" spans="2:62" ht="20.100000000000001" hidden="1" customHeight="1" outlineLevel="1">
      <c r="B507" s="100"/>
      <c r="C507" s="908"/>
      <c r="D507" s="909"/>
      <c r="E507" s="909"/>
      <c r="F507" s="910"/>
      <c r="G507" s="890"/>
      <c r="H507" s="891"/>
      <c r="I507" s="152"/>
      <c r="J507" s="152"/>
      <c r="K507" s="152"/>
      <c r="L507" s="152"/>
      <c r="M507" s="152"/>
      <c r="N507" s="152"/>
      <c r="O507" s="152"/>
      <c r="P507" s="153"/>
      <c r="Q507" s="153"/>
      <c r="R507" s="156">
        <f t="shared" si="399"/>
        <v>0</v>
      </c>
      <c r="S507" s="156">
        <f t="shared" si="400"/>
        <v>0</v>
      </c>
      <c r="U507" s="157">
        <f t="shared" ref="U507:U520" si="406">I507*$I$7+J507*$J$7+K507*$K$7+L507*$L$7+M507*$M$7+N507*$N$7+O507*$O$7+R507+S507</f>
        <v>0</v>
      </c>
      <c r="W507" s="152"/>
      <c r="X507" s="152"/>
      <c r="Y507" s="152"/>
      <c r="Z507" s="152"/>
      <c r="AA507" s="152"/>
      <c r="AB507" s="152"/>
      <c r="AC507" s="347"/>
      <c r="AD507" s="152"/>
      <c r="AE507" s="152"/>
      <c r="AF507" s="152"/>
      <c r="AG507" s="152"/>
      <c r="AH507" s="152"/>
      <c r="AI507" s="152"/>
      <c r="AJ507" s="347"/>
      <c r="AK507" s="152"/>
      <c r="AL507" s="152"/>
      <c r="AM507" s="295"/>
      <c r="AN507" s="228"/>
      <c r="AO507" s="228"/>
      <c r="AP507" s="228"/>
      <c r="AQ507" s="228"/>
      <c r="AR507" s="228"/>
      <c r="AS507" s="348"/>
      <c r="AT507" s="264">
        <f t="shared" si="363"/>
        <v>0</v>
      </c>
      <c r="AU507" s="259"/>
      <c r="AV507" s="265">
        <f t="shared" si="403"/>
        <v>0</v>
      </c>
      <c r="AX507" s="265">
        <f t="shared" ref="AX507:AX520" si="407">U507+AV507</f>
        <v>0</v>
      </c>
      <c r="AZ507" s="492">
        <f t="shared" si="404"/>
        <v>0</v>
      </c>
      <c r="BB507" s="492">
        <f t="shared" si="405"/>
        <v>0</v>
      </c>
      <c r="BD507" s="265">
        <f t="shared" ref="BD507:BD520" si="408">AZ507+BB507</f>
        <v>0</v>
      </c>
      <c r="BE507" s="105"/>
      <c r="BF507" s="105"/>
      <c r="BG507" s="105"/>
      <c r="BH507" s="105"/>
      <c r="BI507" s="105"/>
      <c r="BJ507" s="105"/>
    </row>
    <row r="508" spans="2:62" ht="20.100000000000001" hidden="1" customHeight="1" outlineLevel="1">
      <c r="B508" s="100"/>
      <c r="C508" s="908"/>
      <c r="D508" s="909"/>
      <c r="E508" s="909"/>
      <c r="F508" s="910"/>
      <c r="G508" s="890"/>
      <c r="H508" s="891"/>
      <c r="I508" s="152"/>
      <c r="J508" s="152"/>
      <c r="K508" s="152"/>
      <c r="L508" s="152"/>
      <c r="M508" s="152"/>
      <c r="N508" s="152"/>
      <c r="O508" s="152"/>
      <c r="P508" s="153"/>
      <c r="Q508" s="153"/>
      <c r="R508" s="156">
        <f t="shared" si="399"/>
        <v>0</v>
      </c>
      <c r="S508" s="156">
        <f t="shared" si="400"/>
        <v>0</v>
      </c>
      <c r="U508" s="157">
        <f t="shared" si="406"/>
        <v>0</v>
      </c>
      <c r="W508" s="152"/>
      <c r="X508" s="152"/>
      <c r="Y508" s="152"/>
      <c r="Z508" s="152"/>
      <c r="AA508" s="152"/>
      <c r="AB508" s="152"/>
      <c r="AC508" s="347"/>
      <c r="AD508" s="152"/>
      <c r="AE508" s="152"/>
      <c r="AF508" s="152"/>
      <c r="AG508" s="152"/>
      <c r="AH508" s="152"/>
      <c r="AI508" s="152"/>
      <c r="AJ508" s="347"/>
      <c r="AK508" s="152"/>
      <c r="AL508" s="152"/>
      <c r="AM508" s="295"/>
      <c r="AN508" s="228"/>
      <c r="AO508" s="228"/>
      <c r="AP508" s="228"/>
      <c r="AQ508" s="228"/>
      <c r="AR508" s="228"/>
      <c r="AS508" s="348"/>
      <c r="AT508" s="264">
        <f t="shared" si="363"/>
        <v>0</v>
      </c>
      <c r="AU508" s="259"/>
      <c r="AV508" s="265">
        <f t="shared" si="403"/>
        <v>0</v>
      </c>
      <c r="AX508" s="265">
        <f t="shared" si="407"/>
        <v>0</v>
      </c>
      <c r="AZ508" s="492">
        <f t="shared" si="404"/>
        <v>0</v>
      </c>
      <c r="BB508" s="492">
        <f t="shared" si="405"/>
        <v>0</v>
      </c>
      <c r="BD508" s="265">
        <f t="shared" si="408"/>
        <v>0</v>
      </c>
      <c r="BE508" s="105"/>
      <c r="BF508" s="105"/>
      <c r="BG508" s="105"/>
      <c r="BH508" s="105"/>
      <c r="BI508" s="105"/>
      <c r="BJ508" s="105"/>
    </row>
    <row r="509" spans="2:62" ht="20.100000000000001" hidden="1" customHeight="1" outlineLevel="1">
      <c r="B509" s="100"/>
      <c r="C509" s="908"/>
      <c r="D509" s="909"/>
      <c r="E509" s="909"/>
      <c r="F509" s="910"/>
      <c r="G509" s="890"/>
      <c r="H509" s="891"/>
      <c r="I509" s="152"/>
      <c r="J509" s="152"/>
      <c r="K509" s="152"/>
      <c r="L509" s="152"/>
      <c r="M509" s="152"/>
      <c r="N509" s="152"/>
      <c r="O509" s="152"/>
      <c r="P509" s="153"/>
      <c r="Q509" s="153"/>
      <c r="R509" s="156">
        <f t="shared" si="399"/>
        <v>0</v>
      </c>
      <c r="S509" s="156">
        <f t="shared" si="400"/>
        <v>0</v>
      </c>
      <c r="U509" s="157">
        <f t="shared" si="406"/>
        <v>0</v>
      </c>
      <c r="W509" s="152"/>
      <c r="X509" s="152"/>
      <c r="Y509" s="152"/>
      <c r="Z509" s="152"/>
      <c r="AA509" s="152"/>
      <c r="AB509" s="152"/>
      <c r="AC509" s="347"/>
      <c r="AD509" s="152"/>
      <c r="AE509" s="152"/>
      <c r="AF509" s="152"/>
      <c r="AG509" s="152"/>
      <c r="AH509" s="152"/>
      <c r="AI509" s="152"/>
      <c r="AJ509" s="347"/>
      <c r="AK509" s="152"/>
      <c r="AL509" s="152"/>
      <c r="AM509" s="295"/>
      <c r="AN509" s="228"/>
      <c r="AO509" s="228"/>
      <c r="AP509" s="228"/>
      <c r="AQ509" s="228"/>
      <c r="AR509" s="228"/>
      <c r="AS509" s="348"/>
      <c r="AT509" s="264">
        <f t="shared" si="363"/>
        <v>0</v>
      </c>
      <c r="AU509" s="259"/>
      <c r="AV509" s="265">
        <f t="shared" si="403"/>
        <v>0</v>
      </c>
      <c r="AX509" s="265">
        <f t="shared" si="407"/>
        <v>0</v>
      </c>
      <c r="AZ509" s="492">
        <f t="shared" si="404"/>
        <v>0</v>
      </c>
      <c r="BB509" s="492">
        <f t="shared" si="405"/>
        <v>0</v>
      </c>
      <c r="BD509" s="265">
        <f t="shared" si="408"/>
        <v>0</v>
      </c>
      <c r="BE509" s="105"/>
      <c r="BF509" s="105"/>
      <c r="BG509" s="105"/>
      <c r="BH509" s="105"/>
      <c r="BI509" s="105"/>
      <c r="BJ509" s="105"/>
    </row>
    <row r="510" spans="2:62" ht="20.100000000000001" hidden="1" customHeight="1" outlineLevel="1">
      <c r="B510" s="100"/>
      <c r="C510" s="908"/>
      <c r="D510" s="909"/>
      <c r="E510" s="909"/>
      <c r="F510" s="910"/>
      <c r="G510" s="890"/>
      <c r="H510" s="891"/>
      <c r="I510" s="152"/>
      <c r="J510" s="152"/>
      <c r="K510" s="152"/>
      <c r="L510" s="152"/>
      <c r="M510" s="152"/>
      <c r="N510" s="152"/>
      <c r="O510" s="152"/>
      <c r="P510" s="153"/>
      <c r="Q510" s="153"/>
      <c r="R510" s="156">
        <f t="shared" si="399"/>
        <v>0</v>
      </c>
      <c r="S510" s="156">
        <f t="shared" si="400"/>
        <v>0</v>
      </c>
      <c r="U510" s="157">
        <f t="shared" si="406"/>
        <v>0</v>
      </c>
      <c r="W510" s="152"/>
      <c r="X510" s="152"/>
      <c r="Y510" s="152"/>
      <c r="Z510" s="152"/>
      <c r="AA510" s="152"/>
      <c r="AB510" s="152"/>
      <c r="AC510" s="347"/>
      <c r="AD510" s="152"/>
      <c r="AE510" s="152"/>
      <c r="AF510" s="152"/>
      <c r="AG510" s="152"/>
      <c r="AH510" s="152"/>
      <c r="AI510" s="152"/>
      <c r="AJ510" s="347"/>
      <c r="AK510" s="152"/>
      <c r="AL510" s="152"/>
      <c r="AM510" s="295"/>
      <c r="AN510" s="228"/>
      <c r="AO510" s="228"/>
      <c r="AP510" s="228"/>
      <c r="AQ510" s="228"/>
      <c r="AR510" s="228"/>
      <c r="AS510" s="348"/>
      <c r="AT510" s="264">
        <f t="shared" si="363"/>
        <v>0</v>
      </c>
      <c r="AU510" s="259"/>
      <c r="AV510" s="265">
        <f t="shared" si="403"/>
        <v>0</v>
      </c>
      <c r="AX510" s="265">
        <f t="shared" si="407"/>
        <v>0</v>
      </c>
      <c r="AZ510" s="492">
        <f t="shared" si="404"/>
        <v>0</v>
      </c>
      <c r="BB510" s="492">
        <f t="shared" si="405"/>
        <v>0</v>
      </c>
      <c r="BD510" s="265">
        <f t="shared" si="408"/>
        <v>0</v>
      </c>
      <c r="BE510" s="105"/>
      <c r="BF510" s="105"/>
      <c r="BG510" s="105"/>
      <c r="BH510" s="105"/>
      <c r="BI510" s="105"/>
      <c r="BJ510" s="105"/>
    </row>
    <row r="511" spans="2:62" ht="20.100000000000001" hidden="1" customHeight="1" outlineLevel="1">
      <c r="B511" s="100"/>
      <c r="C511" s="908"/>
      <c r="D511" s="909"/>
      <c r="E511" s="909"/>
      <c r="F511" s="910"/>
      <c r="G511" s="890"/>
      <c r="H511" s="891"/>
      <c r="I511" s="152"/>
      <c r="J511" s="152"/>
      <c r="K511" s="152"/>
      <c r="L511" s="152"/>
      <c r="M511" s="152"/>
      <c r="N511" s="152"/>
      <c r="O511" s="152"/>
      <c r="P511" s="153"/>
      <c r="Q511" s="153"/>
      <c r="R511" s="156">
        <f t="shared" si="399"/>
        <v>0</v>
      </c>
      <c r="S511" s="156">
        <f t="shared" si="400"/>
        <v>0</v>
      </c>
      <c r="U511" s="157">
        <f t="shared" si="406"/>
        <v>0</v>
      </c>
      <c r="W511" s="152"/>
      <c r="X511" s="152"/>
      <c r="Y511" s="152"/>
      <c r="Z511" s="152"/>
      <c r="AA511" s="152"/>
      <c r="AB511" s="152"/>
      <c r="AC511" s="347"/>
      <c r="AD511" s="152"/>
      <c r="AE511" s="152"/>
      <c r="AF511" s="152"/>
      <c r="AG511" s="152"/>
      <c r="AH511" s="152"/>
      <c r="AI511" s="152"/>
      <c r="AJ511" s="347"/>
      <c r="AK511" s="152"/>
      <c r="AL511" s="152"/>
      <c r="AM511" s="295"/>
      <c r="AN511" s="228"/>
      <c r="AO511" s="228"/>
      <c r="AP511" s="228"/>
      <c r="AQ511" s="228"/>
      <c r="AR511" s="228"/>
      <c r="AS511" s="348"/>
      <c r="AT511" s="264">
        <f t="shared" si="363"/>
        <v>0</v>
      </c>
      <c r="AU511" s="259"/>
      <c r="AV511" s="265">
        <f t="shared" si="403"/>
        <v>0</v>
      </c>
      <c r="AX511" s="265">
        <f t="shared" si="407"/>
        <v>0</v>
      </c>
      <c r="AZ511" s="492">
        <f t="shared" si="404"/>
        <v>0</v>
      </c>
      <c r="BB511" s="492">
        <f t="shared" si="405"/>
        <v>0</v>
      </c>
      <c r="BD511" s="265">
        <f t="shared" si="408"/>
        <v>0</v>
      </c>
      <c r="BE511" s="105"/>
      <c r="BF511" s="105"/>
      <c r="BG511" s="105"/>
      <c r="BH511" s="105"/>
      <c r="BI511" s="105"/>
      <c r="BJ511" s="105"/>
    </row>
    <row r="512" spans="2:62" ht="20.100000000000001" hidden="1" customHeight="1" outlineLevel="1">
      <c r="B512" s="100"/>
      <c r="C512" s="908"/>
      <c r="D512" s="909"/>
      <c r="E512" s="909"/>
      <c r="F512" s="910"/>
      <c r="G512" s="890"/>
      <c r="H512" s="891"/>
      <c r="I512" s="152"/>
      <c r="J512" s="152"/>
      <c r="K512" s="152"/>
      <c r="L512" s="152"/>
      <c r="M512" s="152"/>
      <c r="N512" s="152"/>
      <c r="O512" s="152"/>
      <c r="P512" s="153"/>
      <c r="Q512" s="153"/>
      <c r="R512" s="156">
        <f t="shared" si="399"/>
        <v>0</v>
      </c>
      <c r="S512" s="156">
        <f t="shared" si="400"/>
        <v>0</v>
      </c>
      <c r="U512" s="157">
        <f t="shared" si="406"/>
        <v>0</v>
      </c>
      <c r="W512" s="152"/>
      <c r="X512" s="152"/>
      <c r="Y512" s="152"/>
      <c r="Z512" s="152"/>
      <c r="AA512" s="152"/>
      <c r="AB512" s="152"/>
      <c r="AC512" s="347"/>
      <c r="AD512" s="152"/>
      <c r="AE512" s="152"/>
      <c r="AF512" s="152"/>
      <c r="AG512" s="152"/>
      <c r="AH512" s="152"/>
      <c r="AI512" s="152"/>
      <c r="AJ512" s="347"/>
      <c r="AK512" s="152"/>
      <c r="AL512" s="152"/>
      <c r="AM512" s="295"/>
      <c r="AN512" s="228"/>
      <c r="AO512" s="228"/>
      <c r="AP512" s="228"/>
      <c r="AQ512" s="228"/>
      <c r="AR512" s="228"/>
      <c r="AS512" s="348"/>
      <c r="AT512" s="264">
        <f t="shared" si="363"/>
        <v>0</v>
      </c>
      <c r="AU512" s="259"/>
      <c r="AV512" s="265">
        <f t="shared" si="403"/>
        <v>0</v>
      </c>
      <c r="AX512" s="265">
        <f t="shared" si="407"/>
        <v>0</v>
      </c>
      <c r="AZ512" s="492">
        <f t="shared" si="404"/>
        <v>0</v>
      </c>
      <c r="BB512" s="492">
        <f t="shared" si="405"/>
        <v>0</v>
      </c>
      <c r="BD512" s="265">
        <f t="shared" si="408"/>
        <v>0</v>
      </c>
      <c r="BE512" s="105"/>
      <c r="BF512" s="105"/>
      <c r="BG512" s="105"/>
      <c r="BH512" s="105"/>
      <c r="BI512" s="105"/>
      <c r="BJ512" s="105"/>
    </row>
    <row r="513" spans="2:62" ht="20.100000000000001" hidden="1" customHeight="1" outlineLevel="1">
      <c r="B513" s="100"/>
      <c r="C513" s="908"/>
      <c r="D513" s="909"/>
      <c r="E513" s="909"/>
      <c r="F513" s="910"/>
      <c r="G513" s="890"/>
      <c r="H513" s="891"/>
      <c r="I513" s="152"/>
      <c r="J513" s="152"/>
      <c r="K513" s="152"/>
      <c r="L513" s="152"/>
      <c r="M513" s="152"/>
      <c r="N513" s="152"/>
      <c r="O513" s="152"/>
      <c r="P513" s="153"/>
      <c r="Q513" s="153"/>
      <c r="R513" s="156">
        <f t="shared" si="399"/>
        <v>0</v>
      </c>
      <c r="S513" s="156">
        <f t="shared" si="400"/>
        <v>0</v>
      </c>
      <c r="U513" s="157">
        <f t="shared" si="406"/>
        <v>0</v>
      </c>
      <c r="W513" s="152"/>
      <c r="X513" s="152"/>
      <c r="Y513" s="152"/>
      <c r="Z513" s="152"/>
      <c r="AA513" s="152"/>
      <c r="AB513" s="152"/>
      <c r="AC513" s="347"/>
      <c r="AD513" s="152"/>
      <c r="AE513" s="152"/>
      <c r="AF513" s="152"/>
      <c r="AG513" s="152"/>
      <c r="AH513" s="152"/>
      <c r="AI513" s="152"/>
      <c r="AJ513" s="347"/>
      <c r="AK513" s="152"/>
      <c r="AL513" s="152"/>
      <c r="AM513" s="295"/>
      <c r="AN513" s="228"/>
      <c r="AO513" s="228"/>
      <c r="AP513" s="228"/>
      <c r="AQ513" s="228"/>
      <c r="AR513" s="228"/>
      <c r="AS513" s="348"/>
      <c r="AT513" s="264">
        <f t="shared" si="363"/>
        <v>0</v>
      </c>
      <c r="AU513" s="259"/>
      <c r="AV513" s="265">
        <f t="shared" si="403"/>
        <v>0</v>
      </c>
      <c r="AX513" s="265">
        <f t="shared" si="407"/>
        <v>0</v>
      </c>
      <c r="AZ513" s="492">
        <f t="shared" si="404"/>
        <v>0</v>
      </c>
      <c r="BB513" s="492">
        <f t="shared" si="405"/>
        <v>0</v>
      </c>
      <c r="BD513" s="265">
        <f t="shared" si="408"/>
        <v>0</v>
      </c>
      <c r="BE513" s="105"/>
      <c r="BF513" s="105"/>
      <c r="BG513" s="105"/>
      <c r="BH513" s="105"/>
      <c r="BI513" s="105"/>
      <c r="BJ513" s="105"/>
    </row>
    <row r="514" spans="2:62" ht="20.100000000000001" hidden="1" customHeight="1" outlineLevel="1">
      <c r="B514" s="100"/>
      <c r="C514" s="908"/>
      <c r="D514" s="909"/>
      <c r="E514" s="909"/>
      <c r="F514" s="910"/>
      <c r="G514" s="890"/>
      <c r="H514" s="891"/>
      <c r="I514" s="152"/>
      <c r="J514" s="152"/>
      <c r="K514" s="152"/>
      <c r="L514" s="152"/>
      <c r="M514" s="152"/>
      <c r="N514" s="152"/>
      <c r="O514" s="152"/>
      <c r="P514" s="153"/>
      <c r="Q514" s="153"/>
      <c r="R514" s="156">
        <f t="shared" si="399"/>
        <v>0</v>
      </c>
      <c r="S514" s="156">
        <f t="shared" si="400"/>
        <v>0</v>
      </c>
      <c r="U514" s="157">
        <f t="shared" si="406"/>
        <v>0</v>
      </c>
      <c r="W514" s="152"/>
      <c r="X514" s="152"/>
      <c r="Y514" s="152"/>
      <c r="Z514" s="152"/>
      <c r="AA514" s="152"/>
      <c r="AB514" s="152"/>
      <c r="AC514" s="347"/>
      <c r="AD514" s="152"/>
      <c r="AE514" s="152"/>
      <c r="AF514" s="152"/>
      <c r="AG514" s="152"/>
      <c r="AH514" s="152"/>
      <c r="AI514" s="152"/>
      <c r="AJ514" s="347"/>
      <c r="AK514" s="152"/>
      <c r="AL514" s="152"/>
      <c r="AM514" s="295"/>
      <c r="AN514" s="228"/>
      <c r="AO514" s="228"/>
      <c r="AP514" s="228"/>
      <c r="AQ514" s="228"/>
      <c r="AR514" s="228"/>
      <c r="AS514" s="348"/>
      <c r="AT514" s="264">
        <f t="shared" si="363"/>
        <v>0</v>
      </c>
      <c r="AU514" s="259"/>
      <c r="AV514" s="265">
        <f t="shared" si="403"/>
        <v>0</v>
      </c>
      <c r="AX514" s="265">
        <f t="shared" si="407"/>
        <v>0</v>
      </c>
      <c r="AZ514" s="492">
        <f t="shared" si="404"/>
        <v>0</v>
      </c>
      <c r="BB514" s="492">
        <f t="shared" si="405"/>
        <v>0</v>
      </c>
      <c r="BD514" s="265">
        <f t="shared" si="408"/>
        <v>0</v>
      </c>
      <c r="BE514" s="105"/>
      <c r="BF514" s="105"/>
      <c r="BG514" s="105"/>
      <c r="BH514" s="105"/>
      <c r="BI514" s="105"/>
      <c r="BJ514" s="105"/>
    </row>
    <row r="515" spans="2:62" ht="20.100000000000001" hidden="1" customHeight="1" outlineLevel="1">
      <c r="B515" s="100"/>
      <c r="C515" s="908"/>
      <c r="D515" s="909"/>
      <c r="E515" s="909"/>
      <c r="F515" s="910"/>
      <c r="G515" s="890"/>
      <c r="H515" s="891"/>
      <c r="I515" s="152"/>
      <c r="J515" s="152"/>
      <c r="K515" s="152"/>
      <c r="L515" s="152"/>
      <c r="M515" s="152"/>
      <c r="N515" s="152"/>
      <c r="O515" s="152"/>
      <c r="P515" s="153"/>
      <c r="Q515" s="153"/>
      <c r="R515" s="156">
        <f t="shared" si="399"/>
        <v>0</v>
      </c>
      <c r="S515" s="156">
        <f t="shared" si="400"/>
        <v>0</v>
      </c>
      <c r="U515" s="157">
        <f t="shared" si="406"/>
        <v>0</v>
      </c>
      <c r="W515" s="152"/>
      <c r="X515" s="152"/>
      <c r="Y515" s="152"/>
      <c r="Z515" s="152"/>
      <c r="AA515" s="152"/>
      <c r="AB515" s="152"/>
      <c r="AC515" s="347"/>
      <c r="AD515" s="152"/>
      <c r="AE515" s="152"/>
      <c r="AF515" s="152"/>
      <c r="AG515" s="152"/>
      <c r="AH515" s="152"/>
      <c r="AI515" s="152"/>
      <c r="AJ515" s="347"/>
      <c r="AK515" s="152"/>
      <c r="AL515" s="152"/>
      <c r="AM515" s="295"/>
      <c r="AN515" s="228"/>
      <c r="AO515" s="228"/>
      <c r="AP515" s="228"/>
      <c r="AQ515" s="228"/>
      <c r="AR515" s="228"/>
      <c r="AS515" s="348"/>
      <c r="AT515" s="264">
        <f t="shared" si="363"/>
        <v>0</v>
      </c>
      <c r="AU515" s="259"/>
      <c r="AV515" s="265">
        <f t="shared" si="403"/>
        <v>0</v>
      </c>
      <c r="AX515" s="265">
        <f t="shared" si="407"/>
        <v>0</v>
      </c>
      <c r="AZ515" s="492">
        <f t="shared" si="404"/>
        <v>0</v>
      </c>
      <c r="BB515" s="492">
        <f t="shared" si="405"/>
        <v>0</v>
      </c>
      <c r="BD515" s="265">
        <f t="shared" si="408"/>
        <v>0</v>
      </c>
      <c r="BE515" s="105"/>
      <c r="BF515" s="105"/>
      <c r="BG515" s="105"/>
      <c r="BH515" s="105"/>
      <c r="BI515" s="105"/>
      <c r="BJ515" s="105"/>
    </row>
    <row r="516" spans="2:62" ht="20.100000000000001" hidden="1" customHeight="1" outlineLevel="1">
      <c r="B516" s="100"/>
      <c r="C516" s="908"/>
      <c r="D516" s="909"/>
      <c r="E516" s="909"/>
      <c r="F516" s="910"/>
      <c r="G516" s="890"/>
      <c r="H516" s="891"/>
      <c r="I516" s="152"/>
      <c r="J516" s="152"/>
      <c r="K516" s="152"/>
      <c r="L516" s="152"/>
      <c r="M516" s="152"/>
      <c r="N516" s="152"/>
      <c r="O516" s="152"/>
      <c r="P516" s="153"/>
      <c r="Q516" s="153"/>
      <c r="R516" s="156">
        <f t="shared" si="399"/>
        <v>0</v>
      </c>
      <c r="S516" s="156">
        <f t="shared" si="400"/>
        <v>0</v>
      </c>
      <c r="U516" s="157">
        <f t="shared" si="406"/>
        <v>0</v>
      </c>
      <c r="W516" s="152"/>
      <c r="X516" s="152"/>
      <c r="Y516" s="152"/>
      <c r="Z516" s="152"/>
      <c r="AA516" s="152"/>
      <c r="AB516" s="152"/>
      <c r="AC516" s="347"/>
      <c r="AD516" s="152"/>
      <c r="AE516" s="152"/>
      <c r="AF516" s="152"/>
      <c r="AG516" s="152"/>
      <c r="AH516" s="152"/>
      <c r="AI516" s="152"/>
      <c r="AJ516" s="347"/>
      <c r="AK516" s="152"/>
      <c r="AL516" s="152"/>
      <c r="AM516" s="295"/>
      <c r="AN516" s="228"/>
      <c r="AO516" s="228"/>
      <c r="AP516" s="228"/>
      <c r="AQ516" s="228"/>
      <c r="AR516" s="228"/>
      <c r="AS516" s="348"/>
      <c r="AT516" s="264">
        <f t="shared" si="363"/>
        <v>0</v>
      </c>
      <c r="AU516" s="259"/>
      <c r="AV516" s="265">
        <f t="shared" si="403"/>
        <v>0</v>
      </c>
      <c r="AX516" s="265">
        <f t="shared" si="407"/>
        <v>0</v>
      </c>
      <c r="AZ516" s="492">
        <f t="shared" si="404"/>
        <v>0</v>
      </c>
      <c r="BB516" s="492">
        <f t="shared" si="405"/>
        <v>0</v>
      </c>
      <c r="BD516" s="265">
        <f t="shared" si="408"/>
        <v>0</v>
      </c>
      <c r="BE516" s="105"/>
      <c r="BF516" s="105"/>
      <c r="BG516" s="105"/>
      <c r="BH516" s="105"/>
      <c r="BI516" s="105"/>
      <c r="BJ516" s="105"/>
    </row>
    <row r="517" spans="2:62" ht="20.100000000000001" hidden="1" customHeight="1" outlineLevel="1">
      <c r="B517" s="100"/>
      <c r="C517" s="908"/>
      <c r="D517" s="909"/>
      <c r="E517" s="909"/>
      <c r="F517" s="910"/>
      <c r="G517" s="890"/>
      <c r="H517" s="891"/>
      <c r="I517" s="152"/>
      <c r="J517" s="152"/>
      <c r="K517" s="152"/>
      <c r="L517" s="152"/>
      <c r="M517" s="152"/>
      <c r="N517" s="152"/>
      <c r="O517" s="152"/>
      <c r="P517" s="153"/>
      <c r="Q517" s="153"/>
      <c r="R517" s="156">
        <f t="shared" si="399"/>
        <v>0</v>
      </c>
      <c r="S517" s="156">
        <f t="shared" si="400"/>
        <v>0</v>
      </c>
      <c r="U517" s="157">
        <f t="shared" si="406"/>
        <v>0</v>
      </c>
      <c r="W517" s="152"/>
      <c r="X517" s="152"/>
      <c r="Y517" s="152"/>
      <c r="Z517" s="152"/>
      <c r="AA517" s="152"/>
      <c r="AB517" s="152"/>
      <c r="AC517" s="347"/>
      <c r="AD517" s="152"/>
      <c r="AE517" s="152"/>
      <c r="AF517" s="152"/>
      <c r="AG517" s="152"/>
      <c r="AH517" s="152"/>
      <c r="AI517" s="152"/>
      <c r="AJ517" s="347"/>
      <c r="AK517" s="152"/>
      <c r="AL517" s="152"/>
      <c r="AM517" s="295"/>
      <c r="AN517" s="228"/>
      <c r="AO517" s="228"/>
      <c r="AP517" s="228"/>
      <c r="AQ517" s="228"/>
      <c r="AR517" s="228"/>
      <c r="AS517" s="348"/>
      <c r="AT517" s="264">
        <f t="shared" si="363"/>
        <v>0</v>
      </c>
      <c r="AU517" s="259"/>
      <c r="AV517" s="265">
        <f t="shared" si="403"/>
        <v>0</v>
      </c>
      <c r="AX517" s="265">
        <f t="shared" si="407"/>
        <v>0</v>
      </c>
      <c r="AZ517" s="492">
        <f t="shared" si="404"/>
        <v>0</v>
      </c>
      <c r="BB517" s="492">
        <f t="shared" si="405"/>
        <v>0</v>
      </c>
      <c r="BD517" s="265">
        <f t="shared" si="408"/>
        <v>0</v>
      </c>
      <c r="BE517" s="105"/>
      <c r="BF517" s="105"/>
      <c r="BG517" s="105"/>
      <c r="BH517" s="105"/>
      <c r="BI517" s="105"/>
      <c r="BJ517" s="105"/>
    </row>
    <row r="518" spans="2:62" ht="20.100000000000001" hidden="1" customHeight="1" outlineLevel="1">
      <c r="B518" s="100"/>
      <c r="C518" s="908"/>
      <c r="D518" s="909"/>
      <c r="E518" s="909"/>
      <c r="F518" s="910"/>
      <c r="G518" s="890"/>
      <c r="H518" s="891"/>
      <c r="I518" s="152"/>
      <c r="J518" s="152"/>
      <c r="K518" s="152"/>
      <c r="L518" s="152"/>
      <c r="M518" s="152"/>
      <c r="N518" s="152"/>
      <c r="O518" s="152"/>
      <c r="P518" s="153"/>
      <c r="Q518" s="153"/>
      <c r="R518" s="156">
        <f t="shared" si="399"/>
        <v>0</v>
      </c>
      <c r="S518" s="156">
        <f t="shared" si="400"/>
        <v>0</v>
      </c>
      <c r="U518" s="157">
        <f t="shared" si="406"/>
        <v>0</v>
      </c>
      <c r="W518" s="152"/>
      <c r="X518" s="152"/>
      <c r="Y518" s="152"/>
      <c r="Z518" s="152"/>
      <c r="AA518" s="152"/>
      <c r="AB518" s="152"/>
      <c r="AC518" s="347"/>
      <c r="AD518" s="152"/>
      <c r="AE518" s="152"/>
      <c r="AF518" s="152"/>
      <c r="AG518" s="152"/>
      <c r="AH518" s="152"/>
      <c r="AI518" s="152"/>
      <c r="AJ518" s="347"/>
      <c r="AK518" s="152"/>
      <c r="AL518" s="152"/>
      <c r="AM518" s="295"/>
      <c r="AN518" s="228"/>
      <c r="AO518" s="228"/>
      <c r="AP518" s="228"/>
      <c r="AQ518" s="228"/>
      <c r="AR518" s="228"/>
      <c r="AS518" s="348"/>
      <c r="AT518" s="264">
        <f t="shared" ref="AT518:AT520" si="409">((W518+AD518)*$W$7+(X518+AE518)*$X$7+(Y518+Z518+AF518+AG518)*$Z$7+(AA518+AH518)*$AA$7+(AB518+AI518)*$AB$7)*Zuschläge_IBN</f>
        <v>0</v>
      </c>
      <c r="AU518" s="259"/>
      <c r="AV518" s="265">
        <f t="shared" si="403"/>
        <v>0</v>
      </c>
      <c r="AX518" s="265">
        <f t="shared" si="407"/>
        <v>0</v>
      </c>
      <c r="AZ518" s="492">
        <f t="shared" si="404"/>
        <v>0</v>
      </c>
      <c r="BB518" s="492">
        <f t="shared" si="405"/>
        <v>0</v>
      </c>
      <c r="BD518" s="265">
        <f t="shared" si="408"/>
        <v>0</v>
      </c>
      <c r="BE518" s="105"/>
      <c r="BF518" s="105"/>
      <c r="BG518" s="105"/>
      <c r="BH518" s="105"/>
      <c r="BI518" s="105"/>
      <c r="BJ518" s="105"/>
    </row>
    <row r="519" spans="2:62" ht="20.100000000000001" hidden="1" customHeight="1" outlineLevel="1">
      <c r="B519" s="100"/>
      <c r="C519" s="908"/>
      <c r="D519" s="909"/>
      <c r="E519" s="909"/>
      <c r="F519" s="910"/>
      <c r="G519" s="890"/>
      <c r="H519" s="891"/>
      <c r="I519" s="152"/>
      <c r="J519" s="152"/>
      <c r="K519" s="152"/>
      <c r="L519" s="152"/>
      <c r="M519" s="152"/>
      <c r="N519" s="152"/>
      <c r="O519" s="152"/>
      <c r="P519" s="153"/>
      <c r="Q519" s="153"/>
      <c r="R519" s="156">
        <f t="shared" si="399"/>
        <v>0</v>
      </c>
      <c r="S519" s="156">
        <f t="shared" si="400"/>
        <v>0</v>
      </c>
      <c r="U519" s="157">
        <f t="shared" si="406"/>
        <v>0</v>
      </c>
      <c r="W519" s="152"/>
      <c r="X519" s="152"/>
      <c r="Y519" s="152"/>
      <c r="Z519" s="152"/>
      <c r="AA519" s="152"/>
      <c r="AB519" s="152"/>
      <c r="AC519" s="347"/>
      <c r="AD519" s="152"/>
      <c r="AE519" s="152"/>
      <c r="AF519" s="152"/>
      <c r="AG519" s="152"/>
      <c r="AH519" s="152"/>
      <c r="AI519" s="152"/>
      <c r="AJ519" s="347"/>
      <c r="AK519" s="152"/>
      <c r="AL519" s="152"/>
      <c r="AM519" s="295"/>
      <c r="AN519" s="228"/>
      <c r="AO519" s="228"/>
      <c r="AP519" s="228"/>
      <c r="AQ519" s="228"/>
      <c r="AR519" s="228"/>
      <c r="AS519" s="348"/>
      <c r="AT519" s="264">
        <f t="shared" si="409"/>
        <v>0</v>
      </c>
      <c r="AU519" s="259"/>
      <c r="AV519" s="265">
        <f t="shared" si="403"/>
        <v>0</v>
      </c>
      <c r="AX519" s="265">
        <f t="shared" si="407"/>
        <v>0</v>
      </c>
      <c r="AZ519" s="492">
        <f t="shared" si="404"/>
        <v>0</v>
      </c>
      <c r="BB519" s="492">
        <f t="shared" si="405"/>
        <v>0</v>
      </c>
      <c r="BD519" s="265">
        <f t="shared" si="408"/>
        <v>0</v>
      </c>
      <c r="BE519" s="105"/>
      <c r="BF519" s="105"/>
      <c r="BG519" s="105"/>
      <c r="BH519" s="105"/>
      <c r="BI519" s="105"/>
      <c r="BJ519" s="105"/>
    </row>
    <row r="520" spans="2:62" ht="20.100000000000001" hidden="1" customHeight="1" outlineLevel="1">
      <c r="B520" s="100"/>
      <c r="C520" s="908"/>
      <c r="D520" s="909"/>
      <c r="E520" s="909"/>
      <c r="F520" s="910"/>
      <c r="G520" s="890"/>
      <c r="H520" s="891"/>
      <c r="I520" s="152"/>
      <c r="J520" s="152"/>
      <c r="K520" s="152"/>
      <c r="L520" s="152"/>
      <c r="M520" s="152"/>
      <c r="N520" s="152"/>
      <c r="O520" s="152"/>
      <c r="P520" s="153"/>
      <c r="Q520" s="153"/>
      <c r="R520" s="156">
        <f t="shared" si="399"/>
        <v>0</v>
      </c>
      <c r="S520" s="156">
        <f t="shared" si="400"/>
        <v>0</v>
      </c>
      <c r="U520" s="157">
        <f t="shared" si="406"/>
        <v>0</v>
      </c>
      <c r="W520" s="152"/>
      <c r="X520" s="152"/>
      <c r="Y520" s="152"/>
      <c r="Z520" s="152"/>
      <c r="AA520" s="152"/>
      <c r="AB520" s="152"/>
      <c r="AC520" s="347"/>
      <c r="AD520" s="152"/>
      <c r="AE520" s="152"/>
      <c r="AF520" s="152"/>
      <c r="AG520" s="152"/>
      <c r="AH520" s="152"/>
      <c r="AI520" s="152"/>
      <c r="AJ520" s="347"/>
      <c r="AK520" s="152"/>
      <c r="AL520" s="152"/>
      <c r="AM520" s="295"/>
      <c r="AN520" s="228"/>
      <c r="AO520" s="228"/>
      <c r="AP520" s="228"/>
      <c r="AQ520" s="228"/>
      <c r="AR520" s="228"/>
      <c r="AS520" s="348"/>
      <c r="AT520" s="264">
        <f t="shared" si="409"/>
        <v>0</v>
      </c>
      <c r="AU520" s="259"/>
      <c r="AV520" s="265">
        <f t="shared" si="403"/>
        <v>0</v>
      </c>
      <c r="AX520" s="265">
        <f t="shared" si="407"/>
        <v>0</v>
      </c>
      <c r="AZ520" s="492">
        <f t="shared" si="404"/>
        <v>0</v>
      </c>
      <c r="BB520" s="492">
        <f t="shared" si="405"/>
        <v>0</v>
      </c>
      <c r="BD520" s="265">
        <f t="shared" si="408"/>
        <v>0</v>
      </c>
      <c r="BE520" s="105"/>
      <c r="BF520" s="105"/>
      <c r="BG520" s="105"/>
      <c r="BH520" s="105"/>
      <c r="BI520" s="105"/>
      <c r="BJ520" s="105"/>
    </row>
    <row r="521" spans="2:62" ht="9.9499999999999993" hidden="1" customHeight="1" outlineLevel="1">
      <c r="B521" s="101"/>
      <c r="C521" s="208"/>
      <c r="D521" s="208"/>
      <c r="E521" s="208"/>
      <c r="F521" s="208"/>
      <c r="G521" s="237"/>
      <c r="H521" s="207"/>
      <c r="I521" s="257"/>
      <c r="J521" s="257"/>
      <c r="K521" s="257"/>
      <c r="L521" s="257"/>
      <c r="M521" s="257"/>
      <c r="N521" s="257"/>
      <c r="O521" s="257"/>
      <c r="P521" s="256"/>
      <c r="Q521" s="102"/>
      <c r="R521" s="102"/>
      <c r="S521" s="102"/>
      <c r="U521" s="98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Z521" s="493"/>
      <c r="BE521" s="105"/>
      <c r="BF521" s="105"/>
      <c r="BG521" s="105"/>
      <c r="BH521" s="105"/>
      <c r="BI521" s="105"/>
      <c r="BJ521" s="105"/>
    </row>
    <row r="522" spans="2:62" ht="3" customHeight="1" collapsed="1" thickBot="1">
      <c r="B522" s="133"/>
      <c r="C522" s="931"/>
      <c r="D522" s="932"/>
      <c r="E522" s="933"/>
      <c r="F522" s="934"/>
      <c r="G522" s="236"/>
      <c r="H522" s="128"/>
      <c r="I522" s="129"/>
      <c r="J522" s="129"/>
      <c r="K522" s="129"/>
      <c r="L522" s="129"/>
      <c r="M522" s="129"/>
      <c r="N522" s="129"/>
      <c r="O522" s="129"/>
      <c r="P522" s="129"/>
      <c r="Q522" s="130"/>
      <c r="R522" s="131"/>
      <c r="S522" s="131"/>
      <c r="U522" s="132"/>
      <c r="W522" s="278"/>
      <c r="X522" s="936"/>
      <c r="Y522" s="932"/>
      <c r="Z522" s="934"/>
      <c r="AA522" s="279"/>
      <c r="AB522" s="128"/>
      <c r="AC522" s="282"/>
      <c r="AD522" s="280"/>
      <c r="AE522" s="280"/>
      <c r="AF522" s="280"/>
      <c r="AG522" s="280"/>
      <c r="AH522" s="280"/>
      <c r="AI522" s="280"/>
      <c r="AJ522" s="283"/>
      <c r="AK522" s="281"/>
      <c r="AL522" s="281"/>
      <c r="AM522" s="280"/>
      <c r="AN522" s="280"/>
      <c r="AO522" s="280"/>
      <c r="AP522" s="280"/>
      <c r="AQ522" s="280"/>
      <c r="AR522" s="280"/>
      <c r="AS522" s="283"/>
      <c r="AT522" s="281"/>
      <c r="AU522" s="284"/>
      <c r="AV522" s="494"/>
      <c r="AX522" s="494"/>
      <c r="AZ522" s="495"/>
      <c r="BB522" s="494"/>
      <c r="BD522" s="494"/>
      <c r="BE522" s="105"/>
      <c r="BF522" s="105"/>
      <c r="BG522" s="105"/>
      <c r="BH522" s="105"/>
      <c r="BI522" s="105"/>
      <c r="BJ522" s="105"/>
    </row>
    <row r="523" spans="2:62" s="105" customFormat="1" ht="13.5" customHeight="1">
      <c r="F523" s="351"/>
      <c r="G523" s="351"/>
      <c r="H523" s="496"/>
      <c r="I523" s="117"/>
      <c r="J523" s="117"/>
      <c r="K523" s="117"/>
      <c r="L523" s="117"/>
      <c r="M523" s="117"/>
      <c r="N523" s="117"/>
      <c r="O523" s="117"/>
      <c r="P523" s="117"/>
      <c r="S523" s="117"/>
      <c r="U523" s="352"/>
      <c r="AZ523" s="352"/>
    </row>
    <row r="524" spans="2:62" s="105" customFormat="1"/>
    <row r="525" spans="2:62" s="105" customFormat="1"/>
    <row r="526" spans="2:62" s="105" customFormat="1"/>
    <row r="527" spans="2:62" s="105" customFormat="1"/>
    <row r="528" spans="2:62" s="105" customFormat="1"/>
    <row r="529" s="105" customFormat="1"/>
    <row r="530" s="105" customFormat="1"/>
    <row r="531" s="105" customFormat="1"/>
    <row r="532" s="105" customFormat="1"/>
    <row r="533" s="105" customFormat="1"/>
    <row r="534" s="105" customFormat="1"/>
    <row r="535" s="105" customFormat="1"/>
    <row r="536" s="105" customFormat="1"/>
    <row r="537" s="105" customFormat="1"/>
    <row r="538" s="105" customFormat="1"/>
    <row r="539" s="105" customFormat="1"/>
    <row r="540" s="105" customFormat="1"/>
    <row r="541" s="105" customFormat="1"/>
    <row r="542" s="105" customFormat="1"/>
    <row r="543" s="105" customFormat="1"/>
    <row r="544" s="105" customFormat="1"/>
    <row r="545" s="105" customFormat="1"/>
    <row r="546" s="105" customFormat="1"/>
    <row r="547" s="105" customFormat="1"/>
    <row r="548" s="105" customFormat="1"/>
    <row r="549" s="105" customFormat="1"/>
    <row r="550" s="105" customFormat="1"/>
    <row r="551" s="105" customFormat="1"/>
    <row r="552" s="105" customFormat="1"/>
    <row r="553" s="105" customFormat="1"/>
    <row r="554" s="105" customFormat="1"/>
    <row r="555" s="105" customFormat="1"/>
    <row r="556" s="105" customFormat="1"/>
    <row r="557" s="105" customFormat="1"/>
    <row r="558" s="105" customFormat="1"/>
    <row r="559" s="105" customFormat="1"/>
    <row r="560" s="105" customFormat="1"/>
    <row r="561" s="105" customFormat="1"/>
    <row r="562" s="105" customFormat="1"/>
    <row r="563" s="105" customFormat="1"/>
    <row r="564" s="105" customFormat="1"/>
    <row r="565" s="105" customFormat="1"/>
    <row r="566" s="105" customFormat="1"/>
    <row r="567" s="105" customFormat="1"/>
    <row r="568" s="105" customFormat="1"/>
    <row r="569" s="105" customFormat="1"/>
    <row r="570" s="105" customFormat="1"/>
    <row r="571" s="105" customFormat="1"/>
    <row r="572" s="105" customFormat="1"/>
    <row r="573" s="105" customFormat="1"/>
    <row r="574" s="105" customFormat="1"/>
    <row r="575" s="105" customFormat="1"/>
    <row r="576" s="105" customFormat="1"/>
    <row r="577" s="105" customFormat="1"/>
    <row r="578" s="105" customFormat="1"/>
    <row r="579" s="105" customFormat="1"/>
    <row r="580" s="105" customFormat="1"/>
    <row r="581" s="105" customFormat="1"/>
    <row r="582" s="105" customFormat="1"/>
    <row r="583" s="105" customFormat="1"/>
    <row r="584" s="105" customFormat="1"/>
    <row r="585" s="105" customFormat="1"/>
    <row r="586" s="105" customFormat="1"/>
    <row r="587" s="105" customFormat="1"/>
    <row r="588" s="105" customFormat="1"/>
    <row r="589" s="105" customFormat="1"/>
    <row r="590" s="105" customFormat="1"/>
    <row r="591" s="105" customFormat="1"/>
    <row r="592" s="105" customFormat="1"/>
    <row r="593" s="105" customFormat="1"/>
    <row r="594" s="105" customFormat="1"/>
    <row r="595" s="105" customFormat="1"/>
    <row r="596" s="105" customFormat="1"/>
    <row r="597" s="105" customFormat="1"/>
    <row r="598" s="105" customFormat="1"/>
    <row r="599" s="105" customFormat="1"/>
    <row r="600" s="105" customFormat="1"/>
    <row r="601" s="105" customFormat="1"/>
    <row r="602" s="105" customFormat="1"/>
    <row r="603" s="105" customFormat="1"/>
    <row r="604" s="105" customFormat="1"/>
    <row r="605" s="105" customFormat="1"/>
    <row r="606" s="105" customFormat="1"/>
    <row r="607" s="105" customFormat="1"/>
    <row r="608" s="105" customFormat="1"/>
    <row r="609" s="105" customFormat="1"/>
    <row r="610" s="105" customFormat="1"/>
    <row r="611" s="105" customFormat="1"/>
    <row r="612" s="105" customFormat="1"/>
    <row r="613" s="105" customFormat="1"/>
    <row r="614" s="105" customFormat="1"/>
    <row r="615" s="105" customFormat="1"/>
    <row r="616" s="105" customFormat="1"/>
    <row r="617" s="105" customFormat="1"/>
    <row r="618" s="105" customFormat="1"/>
    <row r="619" s="105" customFormat="1"/>
    <row r="620" s="105" customFormat="1"/>
    <row r="621" s="105" customFormat="1"/>
    <row r="622" s="105" customFormat="1"/>
    <row r="623" s="105" customFormat="1"/>
    <row r="624" s="105" customFormat="1"/>
    <row r="625" s="105" customFormat="1"/>
    <row r="626" s="105" customFormat="1"/>
    <row r="627" s="105" customFormat="1"/>
    <row r="628" s="105" customFormat="1"/>
    <row r="629" s="105" customFormat="1"/>
    <row r="630" s="105" customFormat="1"/>
    <row r="631" s="105" customFormat="1"/>
    <row r="632" s="105" customFormat="1"/>
    <row r="633" s="105" customFormat="1"/>
    <row r="634" s="105" customFormat="1"/>
    <row r="635" s="105" customFormat="1"/>
    <row r="636" s="105" customFormat="1"/>
    <row r="637" s="105" customFormat="1"/>
    <row r="638" s="105" customFormat="1"/>
    <row r="639" s="105" customFormat="1"/>
    <row r="640" s="105" customFormat="1"/>
    <row r="641" s="105" customFormat="1"/>
    <row r="642" s="105" customFormat="1"/>
    <row r="643" s="105" customFormat="1"/>
    <row r="644" s="105" customFormat="1"/>
    <row r="645" s="105" customFormat="1"/>
    <row r="646" s="105" customFormat="1"/>
    <row r="647" s="105" customFormat="1"/>
    <row r="648" s="105" customFormat="1"/>
    <row r="649" s="105" customFormat="1"/>
    <row r="650" s="105" customFormat="1"/>
    <row r="651" s="105" customFormat="1"/>
    <row r="652" s="105" customFormat="1"/>
    <row r="653" s="105" customFormat="1"/>
    <row r="654" s="105" customFormat="1"/>
    <row r="655" s="105" customFormat="1"/>
    <row r="656" s="105" customFormat="1"/>
    <row r="657" s="105" customFormat="1"/>
    <row r="658" s="105" customFormat="1"/>
    <row r="659" s="105" customFormat="1"/>
    <row r="660" s="105" customFormat="1"/>
    <row r="661" s="105" customFormat="1"/>
    <row r="662" s="105" customFormat="1"/>
    <row r="663" s="105" customFormat="1"/>
    <row r="664" s="105" customFormat="1"/>
    <row r="665" s="105" customFormat="1"/>
    <row r="666" s="105" customFormat="1"/>
    <row r="667" s="105" customFormat="1"/>
    <row r="668" s="105" customFormat="1"/>
    <row r="669" s="105" customFormat="1"/>
    <row r="670" s="105" customFormat="1"/>
    <row r="671" s="105" customFormat="1"/>
    <row r="672" s="105" customFormat="1"/>
    <row r="673" s="105" customFormat="1"/>
    <row r="674" s="105" customFormat="1"/>
    <row r="675" s="105" customFormat="1"/>
    <row r="676" s="105" customFormat="1"/>
    <row r="677" s="105" customFormat="1"/>
    <row r="678" s="105" customFormat="1"/>
    <row r="679" s="105" customFormat="1"/>
    <row r="680" s="105" customFormat="1"/>
    <row r="681" s="105" customFormat="1"/>
    <row r="682" s="105" customFormat="1"/>
    <row r="683" s="105" customFormat="1"/>
    <row r="684" s="105" customFormat="1"/>
    <row r="685" s="105" customFormat="1"/>
    <row r="686" s="105" customFormat="1"/>
    <row r="687" s="105" customFormat="1"/>
    <row r="688" s="105" customFormat="1"/>
    <row r="689" s="105" customFormat="1"/>
    <row r="690" s="105" customFormat="1"/>
    <row r="691" s="105" customFormat="1"/>
    <row r="692" s="105" customFormat="1"/>
    <row r="693" s="105" customFormat="1"/>
    <row r="694" s="105" customFormat="1"/>
    <row r="695" s="105" customFormat="1"/>
    <row r="696" s="105" customFormat="1"/>
    <row r="697" s="105" customFormat="1"/>
    <row r="698" s="105" customFormat="1"/>
    <row r="699" s="105" customFormat="1"/>
    <row r="700" s="105" customFormat="1"/>
    <row r="701" s="105" customFormat="1"/>
    <row r="702" s="105" customFormat="1"/>
    <row r="703" s="105" customFormat="1"/>
    <row r="704" s="105" customFormat="1"/>
    <row r="705" s="105" customFormat="1"/>
    <row r="706" s="105" customFormat="1"/>
    <row r="707" s="105" customFormat="1"/>
    <row r="708" s="105" customFormat="1"/>
    <row r="709" s="105" customFormat="1"/>
    <row r="710" s="105" customFormat="1"/>
    <row r="711" s="105" customFormat="1"/>
    <row r="712" s="105" customFormat="1"/>
    <row r="713" s="105" customFormat="1"/>
    <row r="714" s="105" customFormat="1"/>
    <row r="715" s="105" customFormat="1"/>
    <row r="716" s="105" customFormat="1"/>
    <row r="717" s="105" customFormat="1"/>
    <row r="718" s="105" customFormat="1"/>
    <row r="719" s="105" customFormat="1"/>
    <row r="720" s="105" customFormat="1"/>
    <row r="721" s="105" customFormat="1"/>
    <row r="722" s="105" customFormat="1"/>
    <row r="723" s="105" customFormat="1"/>
    <row r="724" s="105" customFormat="1"/>
    <row r="725" s="105" customFormat="1"/>
    <row r="726" s="105" customFormat="1"/>
    <row r="727" s="105" customFormat="1"/>
    <row r="728" s="105" customFormat="1"/>
    <row r="729" s="105" customFormat="1"/>
    <row r="730" s="105" customFormat="1"/>
    <row r="731" s="105" customFormat="1"/>
    <row r="732" s="105" customFormat="1"/>
    <row r="733" s="105" customFormat="1"/>
    <row r="734" s="105" customFormat="1"/>
    <row r="735" s="105" customFormat="1"/>
    <row r="736" s="105" customFormat="1"/>
    <row r="737" s="105" customFormat="1"/>
    <row r="738" s="105" customFormat="1"/>
    <row r="739" s="105" customFormat="1"/>
    <row r="740" s="105" customFormat="1"/>
    <row r="741" s="105" customFormat="1"/>
    <row r="742" s="105" customFormat="1"/>
    <row r="743" s="105" customFormat="1"/>
    <row r="744" s="105" customFormat="1"/>
    <row r="745" s="105" customFormat="1"/>
    <row r="746" s="105" customFormat="1"/>
    <row r="747" s="105" customFormat="1"/>
    <row r="748" s="105" customFormat="1"/>
    <row r="749" s="105" customFormat="1"/>
    <row r="750" s="105" customFormat="1"/>
    <row r="751" s="105" customFormat="1"/>
    <row r="752" s="105" customFormat="1"/>
    <row r="753" s="105" customFormat="1"/>
    <row r="754" s="105" customFormat="1"/>
    <row r="755" s="105" customFormat="1"/>
    <row r="756" s="105" customFormat="1"/>
    <row r="757" s="105" customFormat="1"/>
    <row r="758" s="105" customFormat="1"/>
    <row r="759" s="105" customFormat="1"/>
    <row r="760" s="105" customFormat="1"/>
    <row r="761" s="105" customFormat="1"/>
    <row r="762" s="105" customFormat="1"/>
    <row r="763" s="105" customFormat="1"/>
    <row r="764" s="105" customFormat="1"/>
    <row r="765" s="105" customFormat="1"/>
    <row r="766" s="105" customFormat="1"/>
    <row r="767" s="105" customFormat="1"/>
    <row r="768" s="105" customFormat="1"/>
    <row r="769" s="105" customFormat="1"/>
    <row r="770" s="105" customFormat="1"/>
    <row r="771" s="105" customFormat="1"/>
    <row r="772" s="105" customFormat="1"/>
    <row r="773" s="105" customFormat="1"/>
    <row r="774" s="105" customFormat="1"/>
    <row r="775" s="105" customFormat="1"/>
    <row r="776" s="105" customFormat="1"/>
    <row r="777" s="105" customFormat="1"/>
    <row r="778" s="105" customFormat="1"/>
    <row r="779" s="105" customFormat="1"/>
    <row r="780" s="105" customFormat="1"/>
    <row r="781" s="105" customFormat="1"/>
    <row r="782" s="105" customFormat="1"/>
    <row r="783" s="105" customFormat="1"/>
    <row r="784" s="105" customFormat="1"/>
    <row r="785" s="105" customFormat="1"/>
    <row r="786" s="105" customFormat="1"/>
    <row r="787" s="105" customFormat="1"/>
    <row r="788" s="105" customFormat="1"/>
    <row r="789" s="105" customFormat="1"/>
    <row r="790" s="105" customFormat="1"/>
    <row r="791" s="105" customFormat="1"/>
    <row r="792" s="105" customFormat="1"/>
    <row r="793" s="105" customFormat="1"/>
    <row r="794" s="105" customFormat="1"/>
    <row r="795" s="105" customFormat="1"/>
    <row r="796" s="105" customFormat="1"/>
    <row r="797" s="105" customFormat="1"/>
    <row r="798" s="105" customFormat="1"/>
    <row r="799" s="105" customFormat="1"/>
    <row r="800" s="105" customFormat="1"/>
    <row r="801" s="105" customFormat="1"/>
    <row r="802" s="105" customFormat="1"/>
    <row r="803" s="105" customFormat="1"/>
    <row r="804" s="105" customFormat="1"/>
    <row r="805" s="105" customFormat="1"/>
    <row r="806" s="105" customFormat="1"/>
    <row r="807" s="105" customFormat="1"/>
    <row r="808" s="105" customFormat="1"/>
    <row r="809" s="105" customFormat="1"/>
    <row r="810" s="105" customFormat="1"/>
    <row r="811" s="105" customFormat="1"/>
    <row r="812" s="105" customFormat="1"/>
    <row r="813" s="105" customFormat="1"/>
    <row r="814" s="105" customFormat="1"/>
    <row r="815" s="105" customFormat="1"/>
    <row r="816" s="105" customFormat="1"/>
    <row r="817" s="105" customFormat="1"/>
    <row r="818" s="105" customFormat="1"/>
    <row r="819" s="105" customFormat="1"/>
    <row r="820" s="105" customFormat="1"/>
    <row r="821" s="105" customFormat="1"/>
    <row r="822" s="105" customFormat="1"/>
    <row r="823" s="105" customFormat="1"/>
    <row r="824" s="105" customFormat="1"/>
    <row r="825" s="105" customFormat="1"/>
    <row r="826" s="105" customFormat="1"/>
    <row r="827" s="105" customFormat="1"/>
    <row r="828" s="105" customFormat="1"/>
    <row r="829" s="105" customFormat="1"/>
    <row r="830" s="105" customFormat="1"/>
    <row r="831" s="105" customFormat="1"/>
    <row r="832" s="105" customFormat="1"/>
    <row r="833" s="105" customFormat="1"/>
    <row r="834" s="105" customFormat="1"/>
    <row r="835" s="105" customFormat="1"/>
    <row r="836" s="105" customFormat="1"/>
    <row r="837" s="105" customFormat="1"/>
    <row r="838" s="105" customFormat="1"/>
    <row r="839" s="105" customFormat="1"/>
    <row r="840" s="105" customFormat="1"/>
    <row r="841" s="105" customFormat="1"/>
    <row r="842" s="105" customFormat="1"/>
    <row r="843" s="105" customFormat="1"/>
    <row r="844" s="105" customFormat="1"/>
    <row r="845" s="105" customFormat="1"/>
    <row r="846" s="105" customFormat="1"/>
    <row r="847" s="105" customFormat="1"/>
    <row r="848" s="105" customFormat="1"/>
    <row r="849" s="105" customFormat="1"/>
    <row r="850" s="105" customFormat="1"/>
    <row r="851" s="105" customFormat="1"/>
    <row r="852" s="105" customFormat="1"/>
    <row r="853" s="105" customFormat="1"/>
    <row r="854" s="105" customFormat="1"/>
    <row r="855" s="105" customFormat="1"/>
    <row r="856" s="105" customFormat="1"/>
    <row r="857" s="105" customFormat="1"/>
    <row r="858" s="105" customFormat="1"/>
    <row r="859" s="105" customFormat="1"/>
    <row r="860" s="105" customFormat="1"/>
    <row r="861" s="105" customFormat="1"/>
    <row r="862" s="105" customFormat="1"/>
    <row r="863" s="105" customFormat="1"/>
    <row r="864" s="105" customFormat="1"/>
    <row r="865" s="105" customFormat="1"/>
    <row r="866" s="105" customFormat="1"/>
    <row r="867" s="105" customFormat="1"/>
    <row r="868" s="105" customFormat="1"/>
    <row r="869" s="105" customFormat="1"/>
    <row r="870" s="105" customFormat="1"/>
    <row r="871" s="105" customFormat="1"/>
    <row r="872" s="105" customFormat="1"/>
    <row r="873" s="105" customFormat="1"/>
    <row r="874" s="105" customFormat="1"/>
    <row r="875" s="105" customFormat="1"/>
    <row r="876" s="105" customFormat="1"/>
    <row r="877" s="105" customFormat="1"/>
    <row r="878" s="105" customFormat="1"/>
    <row r="879" s="105" customFormat="1"/>
    <row r="880" s="105" customFormat="1"/>
    <row r="881" s="105" customFormat="1"/>
    <row r="882" s="105" customFormat="1"/>
    <row r="883" s="105" customFormat="1"/>
    <row r="884" s="105" customFormat="1"/>
    <row r="885" s="105" customFormat="1"/>
    <row r="886" s="105" customFormat="1"/>
    <row r="887" s="105" customFormat="1"/>
    <row r="888" s="105" customFormat="1"/>
    <row r="889" s="105" customFormat="1"/>
    <row r="890" s="105" customFormat="1"/>
    <row r="891" s="105" customFormat="1"/>
    <row r="892" s="105" customFormat="1"/>
    <row r="893" s="105" customFormat="1"/>
    <row r="894" s="105" customFormat="1"/>
    <row r="895" s="105" customFormat="1"/>
    <row r="896" s="105" customFormat="1"/>
    <row r="897" s="105" customFormat="1"/>
    <row r="898" s="105" customFormat="1"/>
    <row r="899" s="105" customFormat="1"/>
    <row r="900" s="105" customFormat="1"/>
    <row r="901" s="105" customFormat="1"/>
    <row r="902" s="105" customFormat="1"/>
    <row r="903" s="105" customFormat="1"/>
    <row r="904" s="105" customFormat="1"/>
    <row r="905" s="105" customFormat="1"/>
    <row r="906" s="105" customFormat="1"/>
    <row r="907" s="105" customFormat="1"/>
    <row r="908" s="105" customFormat="1"/>
    <row r="909" s="105" customFormat="1"/>
    <row r="910" s="105" customFormat="1"/>
    <row r="911" s="105" customFormat="1"/>
    <row r="912" s="105" customFormat="1"/>
    <row r="913" s="105" customFormat="1"/>
    <row r="914" s="105" customFormat="1"/>
    <row r="915" s="105" customFormat="1"/>
    <row r="916" s="105" customFormat="1"/>
    <row r="917" s="105" customFormat="1"/>
    <row r="918" s="105" customFormat="1"/>
    <row r="919" s="105" customFormat="1"/>
    <row r="920" s="105" customFormat="1"/>
    <row r="921" s="105" customFormat="1"/>
    <row r="922" s="105" customFormat="1"/>
    <row r="923" s="105" customFormat="1"/>
    <row r="924" s="105" customFormat="1"/>
    <row r="925" s="105" customFormat="1"/>
    <row r="926" s="105" customFormat="1"/>
    <row r="927" s="105" customFormat="1"/>
    <row r="928" s="105" customFormat="1"/>
    <row r="929" s="105" customFormat="1"/>
    <row r="930" s="105" customFormat="1"/>
    <row r="931" s="105" customFormat="1"/>
    <row r="932" s="105" customFormat="1"/>
    <row r="933" s="105" customFormat="1"/>
    <row r="934" s="105" customFormat="1"/>
    <row r="935" s="105" customFormat="1"/>
    <row r="936" s="105" customFormat="1"/>
    <row r="937" s="105" customFormat="1"/>
    <row r="938" s="105" customFormat="1"/>
    <row r="939" s="105" customFormat="1"/>
    <row r="940" s="105" customFormat="1"/>
    <row r="941" s="105" customFormat="1"/>
    <row r="942" s="105" customFormat="1"/>
    <row r="943" s="105" customFormat="1"/>
    <row r="944" s="105" customFormat="1"/>
    <row r="945" s="105" customFormat="1"/>
    <row r="946" s="105" customFormat="1"/>
    <row r="947" s="105" customFormat="1"/>
    <row r="948" s="105" customFormat="1"/>
    <row r="949" s="105" customFormat="1"/>
    <row r="950" s="105" customFormat="1"/>
    <row r="951" s="105" customFormat="1"/>
    <row r="952" s="105" customFormat="1"/>
    <row r="953" s="105" customFormat="1"/>
    <row r="954" s="105" customFormat="1"/>
    <row r="955" s="105" customFormat="1"/>
    <row r="956" s="105" customFormat="1"/>
    <row r="957" s="105" customFormat="1"/>
    <row r="958" s="105" customFormat="1"/>
    <row r="959" s="105" customFormat="1"/>
    <row r="960" s="105" customFormat="1"/>
    <row r="961" s="105" customFormat="1"/>
    <row r="962" s="105" customFormat="1"/>
    <row r="963" s="105" customFormat="1"/>
    <row r="964" s="105" customFormat="1"/>
    <row r="965" s="105" customFormat="1"/>
    <row r="966" s="105" customFormat="1"/>
    <row r="967" s="105" customFormat="1"/>
    <row r="968" s="105" customFormat="1"/>
    <row r="969" s="105" customFormat="1"/>
    <row r="970" s="105" customFormat="1"/>
    <row r="971" s="105" customFormat="1"/>
    <row r="972" s="105" customFormat="1"/>
    <row r="973" s="105" customFormat="1"/>
    <row r="974" s="105" customFormat="1"/>
    <row r="975" s="105" customFormat="1"/>
    <row r="976" s="105" customFormat="1"/>
    <row r="977" s="105" customFormat="1"/>
    <row r="978" s="105" customFormat="1"/>
    <row r="979" s="105" customFormat="1"/>
    <row r="980" s="105" customFormat="1"/>
    <row r="981" s="105" customFormat="1"/>
    <row r="982" s="105" customFormat="1"/>
    <row r="983" s="105" customFormat="1"/>
    <row r="984" s="105" customFormat="1"/>
    <row r="985" s="105" customFormat="1"/>
    <row r="986" s="105" customFormat="1"/>
    <row r="987" s="105" customFormat="1"/>
    <row r="988" s="105" customFormat="1"/>
    <row r="989" s="105" customFormat="1"/>
    <row r="990" s="105" customFormat="1"/>
    <row r="991" s="105" customFormat="1"/>
    <row r="992" s="105" customFormat="1"/>
    <row r="993" s="105" customFormat="1"/>
    <row r="994" s="105" customFormat="1"/>
    <row r="995" s="105" customFormat="1"/>
    <row r="996" s="105" customFormat="1"/>
    <row r="997" s="105" customFormat="1"/>
    <row r="998" s="105" customFormat="1"/>
    <row r="999" s="105" customFormat="1"/>
    <row r="1000" s="105" customFormat="1"/>
  </sheetData>
  <sheetProtection algorithmName="SHA-512" hashValue="BbHaLjw+6sgUPIfUNwaqb4neh7k00Xco/dmYe5ZV5SRzHp4CYdXqQFlGU8zXIxasVmJqQXTbnuXV53qu31STmw==" saltValue="TUpowr0yFKyHOJ7w67vriw==" spinCount="100000" sheet="1" formatCells="0" formatColumns="0" formatRows="0"/>
  <mergeCells count="944">
    <mergeCell ref="C350:F350"/>
    <mergeCell ref="G350:H350"/>
    <mergeCell ref="C367:F367"/>
    <mergeCell ref="G367:H367"/>
    <mergeCell ref="C369:F369"/>
    <mergeCell ref="C370:F370"/>
    <mergeCell ref="G370:H370"/>
    <mergeCell ref="C371:F371"/>
    <mergeCell ref="G371:H371"/>
    <mergeCell ref="C352:F352"/>
    <mergeCell ref="C353:F353"/>
    <mergeCell ref="G353:H353"/>
    <mergeCell ref="C354:F354"/>
    <mergeCell ref="G354:H354"/>
    <mergeCell ref="C355:F355"/>
    <mergeCell ref="G355:H355"/>
    <mergeCell ref="C356:F356"/>
    <mergeCell ref="G356:H356"/>
    <mergeCell ref="C357:F357"/>
    <mergeCell ref="G357:H357"/>
    <mergeCell ref="C358:F358"/>
    <mergeCell ref="G358:H358"/>
    <mergeCell ref="C359:F359"/>
    <mergeCell ref="G359:H359"/>
    <mergeCell ref="C345:F345"/>
    <mergeCell ref="G345:H345"/>
    <mergeCell ref="C346:F346"/>
    <mergeCell ref="G346:H346"/>
    <mergeCell ref="C347:F347"/>
    <mergeCell ref="G347:H347"/>
    <mergeCell ref="C348:F348"/>
    <mergeCell ref="G348:H348"/>
    <mergeCell ref="C349:F349"/>
    <mergeCell ref="G349:H349"/>
    <mergeCell ref="C340:F340"/>
    <mergeCell ref="G340:H340"/>
    <mergeCell ref="C341:F341"/>
    <mergeCell ref="G341:H341"/>
    <mergeCell ref="C342:F342"/>
    <mergeCell ref="G342:H342"/>
    <mergeCell ref="C343:F343"/>
    <mergeCell ref="G343:H343"/>
    <mergeCell ref="C344:F344"/>
    <mergeCell ref="G344:H344"/>
    <mergeCell ref="C335:F335"/>
    <mergeCell ref="C336:F336"/>
    <mergeCell ref="G336:H336"/>
    <mergeCell ref="C337:F337"/>
    <mergeCell ref="G337:H337"/>
    <mergeCell ref="C338:F338"/>
    <mergeCell ref="G338:H338"/>
    <mergeCell ref="C339:F339"/>
    <mergeCell ref="G339:H339"/>
    <mergeCell ref="C329:F329"/>
    <mergeCell ref="G329:H329"/>
    <mergeCell ref="C330:F330"/>
    <mergeCell ref="G330:H330"/>
    <mergeCell ref="C331:F331"/>
    <mergeCell ref="G331:H331"/>
    <mergeCell ref="C332:F332"/>
    <mergeCell ref="G332:H332"/>
    <mergeCell ref="C333:F333"/>
    <mergeCell ref="G333:H333"/>
    <mergeCell ref="C324:F324"/>
    <mergeCell ref="G324:H324"/>
    <mergeCell ref="C325:F325"/>
    <mergeCell ref="G325:H325"/>
    <mergeCell ref="C326:F326"/>
    <mergeCell ref="G326:H326"/>
    <mergeCell ref="C327:F327"/>
    <mergeCell ref="G327:H327"/>
    <mergeCell ref="C328:F328"/>
    <mergeCell ref="G328:H328"/>
    <mergeCell ref="C319:F319"/>
    <mergeCell ref="G319:H319"/>
    <mergeCell ref="C320:F320"/>
    <mergeCell ref="G320:H320"/>
    <mergeCell ref="C321:F321"/>
    <mergeCell ref="G321:H321"/>
    <mergeCell ref="C322:F322"/>
    <mergeCell ref="G322:H322"/>
    <mergeCell ref="C323:F323"/>
    <mergeCell ref="G323:H323"/>
    <mergeCell ref="C309:F309"/>
    <mergeCell ref="G309:H309"/>
    <mergeCell ref="C310:F310"/>
    <mergeCell ref="G310:H310"/>
    <mergeCell ref="C316:F316"/>
    <mergeCell ref="G316:H316"/>
    <mergeCell ref="C318:F318"/>
    <mergeCell ref="C311:F311"/>
    <mergeCell ref="G311:H311"/>
    <mergeCell ref="C312:F312"/>
    <mergeCell ref="G312:H312"/>
    <mergeCell ref="C313:F313"/>
    <mergeCell ref="G313:H313"/>
    <mergeCell ref="C314:F314"/>
    <mergeCell ref="G314:H314"/>
    <mergeCell ref="C315:F315"/>
    <mergeCell ref="G315:H315"/>
    <mergeCell ref="C304:F304"/>
    <mergeCell ref="G304:H304"/>
    <mergeCell ref="C305:F305"/>
    <mergeCell ref="G305:H305"/>
    <mergeCell ref="C306:F306"/>
    <mergeCell ref="G306:H306"/>
    <mergeCell ref="C307:F307"/>
    <mergeCell ref="G307:H307"/>
    <mergeCell ref="C308:F308"/>
    <mergeCell ref="G308:H308"/>
    <mergeCell ref="C298:F298"/>
    <mergeCell ref="G298:H298"/>
    <mergeCell ref="C299:F299"/>
    <mergeCell ref="G299:H299"/>
    <mergeCell ref="C301:F301"/>
    <mergeCell ref="C302:F302"/>
    <mergeCell ref="G302:H302"/>
    <mergeCell ref="C303:F303"/>
    <mergeCell ref="G303:H303"/>
    <mergeCell ref="C293:F293"/>
    <mergeCell ref="G293:H293"/>
    <mergeCell ref="C294:F294"/>
    <mergeCell ref="G294:H294"/>
    <mergeCell ref="C295:F295"/>
    <mergeCell ref="G295:H295"/>
    <mergeCell ref="C296:F296"/>
    <mergeCell ref="G296:H296"/>
    <mergeCell ref="C297:F297"/>
    <mergeCell ref="G297:H297"/>
    <mergeCell ref="C288:F288"/>
    <mergeCell ref="G288:H288"/>
    <mergeCell ref="C289:F289"/>
    <mergeCell ref="G289:H289"/>
    <mergeCell ref="C290:F290"/>
    <mergeCell ref="G290:H290"/>
    <mergeCell ref="C291:F291"/>
    <mergeCell ref="G291:H291"/>
    <mergeCell ref="C292:F292"/>
    <mergeCell ref="G292:H292"/>
    <mergeCell ref="C282:F282"/>
    <mergeCell ref="G282:H282"/>
    <mergeCell ref="C284:F284"/>
    <mergeCell ref="C285:F285"/>
    <mergeCell ref="G285:H285"/>
    <mergeCell ref="G275:H275"/>
    <mergeCell ref="C276:F276"/>
    <mergeCell ref="G276:H276"/>
    <mergeCell ref="C287:F287"/>
    <mergeCell ref="G287:H287"/>
    <mergeCell ref="G277:H277"/>
    <mergeCell ref="C278:F278"/>
    <mergeCell ref="G278:H278"/>
    <mergeCell ref="C279:F279"/>
    <mergeCell ref="G279:H279"/>
    <mergeCell ref="C280:F280"/>
    <mergeCell ref="G280:H280"/>
    <mergeCell ref="C281:F281"/>
    <mergeCell ref="G281:H281"/>
    <mergeCell ref="C248:F248"/>
    <mergeCell ref="G248:H248"/>
    <mergeCell ref="C250:F250"/>
    <mergeCell ref="C256:F256"/>
    <mergeCell ref="G256:H256"/>
    <mergeCell ref="C257:F257"/>
    <mergeCell ref="G257:H257"/>
    <mergeCell ref="C253:F253"/>
    <mergeCell ref="G253:H253"/>
    <mergeCell ref="C254:F254"/>
    <mergeCell ref="G254:H254"/>
    <mergeCell ref="C255:F255"/>
    <mergeCell ref="G255:H255"/>
    <mergeCell ref="C243:F243"/>
    <mergeCell ref="G243:H243"/>
    <mergeCell ref="C244:F244"/>
    <mergeCell ref="G244:H244"/>
    <mergeCell ref="C245:F245"/>
    <mergeCell ref="G245:H245"/>
    <mergeCell ref="C246:F246"/>
    <mergeCell ref="G246:H246"/>
    <mergeCell ref="C247:F247"/>
    <mergeCell ref="G247:H247"/>
    <mergeCell ref="C238:F238"/>
    <mergeCell ref="G238:H238"/>
    <mergeCell ref="C239:F239"/>
    <mergeCell ref="G239:H239"/>
    <mergeCell ref="C240:F240"/>
    <mergeCell ref="G240:H240"/>
    <mergeCell ref="C241:F241"/>
    <mergeCell ref="G241:H241"/>
    <mergeCell ref="C242:F242"/>
    <mergeCell ref="G242:H242"/>
    <mergeCell ref="C233:F233"/>
    <mergeCell ref="C234:F234"/>
    <mergeCell ref="G234:H234"/>
    <mergeCell ref="C235:F235"/>
    <mergeCell ref="G235:H235"/>
    <mergeCell ref="C236:F236"/>
    <mergeCell ref="G236:H236"/>
    <mergeCell ref="C237:F237"/>
    <mergeCell ref="G237:H237"/>
    <mergeCell ref="C227:F227"/>
    <mergeCell ref="G227:H227"/>
    <mergeCell ref="C228:F228"/>
    <mergeCell ref="G228:H228"/>
    <mergeCell ref="C229:F229"/>
    <mergeCell ref="G229:H229"/>
    <mergeCell ref="C230:F230"/>
    <mergeCell ref="G230:H230"/>
    <mergeCell ref="C231:F231"/>
    <mergeCell ref="G231:H231"/>
    <mergeCell ref="C203:F203"/>
    <mergeCell ref="G203:H203"/>
    <mergeCell ref="C204:F204"/>
    <mergeCell ref="C214:F214"/>
    <mergeCell ref="G214:H214"/>
    <mergeCell ref="C216:F216"/>
    <mergeCell ref="C217:F217"/>
    <mergeCell ref="G217:H217"/>
    <mergeCell ref="C218:F218"/>
    <mergeCell ref="G218:H218"/>
    <mergeCell ref="G204:H204"/>
    <mergeCell ref="C205:F205"/>
    <mergeCell ref="G205:H205"/>
    <mergeCell ref="C206:F206"/>
    <mergeCell ref="G206:H206"/>
    <mergeCell ref="C207:F207"/>
    <mergeCell ref="G207:H207"/>
    <mergeCell ref="C208:F208"/>
    <mergeCell ref="G208:H208"/>
    <mergeCell ref="C209:F209"/>
    <mergeCell ref="G209:H209"/>
    <mergeCell ref="C210:F210"/>
    <mergeCell ref="G210:H210"/>
    <mergeCell ref="C211:F211"/>
    <mergeCell ref="C197:F197"/>
    <mergeCell ref="G197:H197"/>
    <mergeCell ref="C199:F199"/>
    <mergeCell ref="C200:F200"/>
    <mergeCell ref="G200:H200"/>
    <mergeCell ref="C201:F201"/>
    <mergeCell ref="G201:H201"/>
    <mergeCell ref="C202:F202"/>
    <mergeCell ref="G202:H202"/>
    <mergeCell ref="C187:F187"/>
    <mergeCell ref="G187:H187"/>
    <mergeCell ref="C188:F188"/>
    <mergeCell ref="G188:H188"/>
    <mergeCell ref="C189:F189"/>
    <mergeCell ref="G189:H189"/>
    <mergeCell ref="C190:F190"/>
    <mergeCell ref="G190:H190"/>
    <mergeCell ref="C196:F196"/>
    <mergeCell ref="G196:H196"/>
    <mergeCell ref="C191:F191"/>
    <mergeCell ref="G191:H191"/>
    <mergeCell ref="C192:F192"/>
    <mergeCell ref="G192:H192"/>
    <mergeCell ref="C193:F193"/>
    <mergeCell ref="G193:H193"/>
    <mergeCell ref="C194:F194"/>
    <mergeCell ref="G194:H194"/>
    <mergeCell ref="C195:F195"/>
    <mergeCell ref="G195:H195"/>
    <mergeCell ref="C182:F182"/>
    <mergeCell ref="C183:F183"/>
    <mergeCell ref="G183:H183"/>
    <mergeCell ref="C184:F184"/>
    <mergeCell ref="G184:H184"/>
    <mergeCell ref="C185:F185"/>
    <mergeCell ref="G185:H185"/>
    <mergeCell ref="C186:F186"/>
    <mergeCell ref="G186:H186"/>
    <mergeCell ref="C176:F176"/>
    <mergeCell ref="G176:H176"/>
    <mergeCell ref="C177:F177"/>
    <mergeCell ref="G177:H177"/>
    <mergeCell ref="C178:F178"/>
    <mergeCell ref="G178:H178"/>
    <mergeCell ref="C179:F179"/>
    <mergeCell ref="G179:H179"/>
    <mergeCell ref="C180:F180"/>
    <mergeCell ref="G180:H180"/>
    <mergeCell ref="C171:F171"/>
    <mergeCell ref="G171:H171"/>
    <mergeCell ref="C172:F172"/>
    <mergeCell ref="G172:H172"/>
    <mergeCell ref="C173:F173"/>
    <mergeCell ref="G173:H173"/>
    <mergeCell ref="C174:F174"/>
    <mergeCell ref="G174:H174"/>
    <mergeCell ref="C175:F175"/>
    <mergeCell ref="G175:H175"/>
    <mergeCell ref="C166:F166"/>
    <mergeCell ref="G166:H166"/>
    <mergeCell ref="C167:F167"/>
    <mergeCell ref="G167:H167"/>
    <mergeCell ref="C168:F168"/>
    <mergeCell ref="G168:H168"/>
    <mergeCell ref="C169:F169"/>
    <mergeCell ref="G169:H169"/>
    <mergeCell ref="C170:F170"/>
    <mergeCell ref="G170:H170"/>
    <mergeCell ref="C160:F160"/>
    <mergeCell ref="G160:H160"/>
    <mergeCell ref="C161:F161"/>
    <mergeCell ref="G161:H161"/>
    <mergeCell ref="C162:F162"/>
    <mergeCell ref="G162:H162"/>
    <mergeCell ref="C163:F163"/>
    <mergeCell ref="G163:H163"/>
    <mergeCell ref="C165:F165"/>
    <mergeCell ref="C155:F155"/>
    <mergeCell ref="G155:H155"/>
    <mergeCell ref="C156:F156"/>
    <mergeCell ref="G156:H156"/>
    <mergeCell ref="C157:F157"/>
    <mergeCell ref="G157:H157"/>
    <mergeCell ref="C158:F158"/>
    <mergeCell ref="G158:H158"/>
    <mergeCell ref="C159:F159"/>
    <mergeCell ref="G159:H159"/>
    <mergeCell ref="C150:F150"/>
    <mergeCell ref="G150:H150"/>
    <mergeCell ref="C151:F151"/>
    <mergeCell ref="G151:H151"/>
    <mergeCell ref="C152:F152"/>
    <mergeCell ref="G152:H152"/>
    <mergeCell ref="C153:F153"/>
    <mergeCell ref="G153:H153"/>
    <mergeCell ref="C154:F154"/>
    <mergeCell ref="G154:H154"/>
    <mergeCell ref="C144:F144"/>
    <mergeCell ref="G144:H144"/>
    <mergeCell ref="C145:F145"/>
    <mergeCell ref="G145:H145"/>
    <mergeCell ref="C146:F146"/>
    <mergeCell ref="G146:H146"/>
    <mergeCell ref="C148:F148"/>
    <mergeCell ref="C149:F149"/>
    <mergeCell ref="G149:H149"/>
    <mergeCell ref="C139:F139"/>
    <mergeCell ref="G139:H139"/>
    <mergeCell ref="C140:F140"/>
    <mergeCell ref="G140:H140"/>
    <mergeCell ref="C141:F141"/>
    <mergeCell ref="G141:H141"/>
    <mergeCell ref="C142:F142"/>
    <mergeCell ref="G142:H142"/>
    <mergeCell ref="C143:F143"/>
    <mergeCell ref="G143:H143"/>
    <mergeCell ref="C129:F129"/>
    <mergeCell ref="G129:H129"/>
    <mergeCell ref="C137:F137"/>
    <mergeCell ref="G137:H137"/>
    <mergeCell ref="C138:F138"/>
    <mergeCell ref="G138:H138"/>
    <mergeCell ref="C136:F136"/>
    <mergeCell ref="G136:H136"/>
    <mergeCell ref="C131:F131"/>
    <mergeCell ref="C132:F132"/>
    <mergeCell ref="G132:H132"/>
    <mergeCell ref="C133:F133"/>
    <mergeCell ref="G133:H133"/>
    <mergeCell ref="C134:F134"/>
    <mergeCell ref="G134:H134"/>
    <mergeCell ref="C135:F135"/>
    <mergeCell ref="G135:H135"/>
    <mergeCell ref="C124:F124"/>
    <mergeCell ref="G124:H124"/>
    <mergeCell ref="C125:F125"/>
    <mergeCell ref="G125:H125"/>
    <mergeCell ref="C126:F126"/>
    <mergeCell ref="G126:H126"/>
    <mergeCell ref="C127:F127"/>
    <mergeCell ref="G127:H127"/>
    <mergeCell ref="C128:F128"/>
    <mergeCell ref="G128:H128"/>
    <mergeCell ref="C119:F119"/>
    <mergeCell ref="G119:H119"/>
    <mergeCell ref="C120:F120"/>
    <mergeCell ref="G120:H120"/>
    <mergeCell ref="C121:F121"/>
    <mergeCell ref="G121:H121"/>
    <mergeCell ref="C122:F122"/>
    <mergeCell ref="G122:H122"/>
    <mergeCell ref="C123:F123"/>
    <mergeCell ref="G123:H123"/>
    <mergeCell ref="C114:F114"/>
    <mergeCell ref="C115:F115"/>
    <mergeCell ref="G115:H115"/>
    <mergeCell ref="C116:F116"/>
    <mergeCell ref="G116:H116"/>
    <mergeCell ref="C117:F117"/>
    <mergeCell ref="G117:H117"/>
    <mergeCell ref="C118:F118"/>
    <mergeCell ref="G118:H118"/>
    <mergeCell ref="C108:F108"/>
    <mergeCell ref="G108:H108"/>
    <mergeCell ref="C109:F109"/>
    <mergeCell ref="G109:H109"/>
    <mergeCell ref="C110:F110"/>
    <mergeCell ref="G110:H110"/>
    <mergeCell ref="C111:F111"/>
    <mergeCell ref="G111:H111"/>
    <mergeCell ref="C112:F112"/>
    <mergeCell ref="G112:H112"/>
    <mergeCell ref="C103:F103"/>
    <mergeCell ref="G103:H103"/>
    <mergeCell ref="C104:F104"/>
    <mergeCell ref="G104:H104"/>
    <mergeCell ref="C105:F105"/>
    <mergeCell ref="G105:H105"/>
    <mergeCell ref="C106:F106"/>
    <mergeCell ref="G106:H106"/>
    <mergeCell ref="C107:F107"/>
    <mergeCell ref="G107:H107"/>
    <mergeCell ref="C98:F98"/>
    <mergeCell ref="G98:H98"/>
    <mergeCell ref="C99:F99"/>
    <mergeCell ref="G99:H99"/>
    <mergeCell ref="C100:F100"/>
    <mergeCell ref="G100:H100"/>
    <mergeCell ref="C101:F101"/>
    <mergeCell ref="G101:H101"/>
    <mergeCell ref="C102:F102"/>
    <mergeCell ref="G102:H102"/>
    <mergeCell ref="C92:F92"/>
    <mergeCell ref="G92:H92"/>
    <mergeCell ref="C93:F93"/>
    <mergeCell ref="G93:H93"/>
    <mergeCell ref="C94:F94"/>
    <mergeCell ref="G94:H94"/>
    <mergeCell ref="C95:F95"/>
    <mergeCell ref="G95:H95"/>
    <mergeCell ref="C97:F97"/>
    <mergeCell ref="C71:F71"/>
    <mergeCell ref="G71:H71"/>
    <mergeCell ref="C86:F86"/>
    <mergeCell ref="G86:H86"/>
    <mergeCell ref="C87:F87"/>
    <mergeCell ref="G87:H87"/>
    <mergeCell ref="C88:F88"/>
    <mergeCell ref="G88:H88"/>
    <mergeCell ref="C89:F89"/>
    <mergeCell ref="G89:H89"/>
    <mergeCell ref="C64:F64"/>
    <mergeCell ref="G64:H64"/>
    <mergeCell ref="C65:F65"/>
    <mergeCell ref="G65:H65"/>
    <mergeCell ref="C66:F66"/>
    <mergeCell ref="G66:H66"/>
    <mergeCell ref="C69:F69"/>
    <mergeCell ref="G69:H69"/>
    <mergeCell ref="C70:F70"/>
    <mergeCell ref="G70:H70"/>
    <mergeCell ref="C67:F67"/>
    <mergeCell ref="G67:H67"/>
    <mergeCell ref="C58:F58"/>
    <mergeCell ref="G58:H58"/>
    <mergeCell ref="C59:F59"/>
    <mergeCell ref="G59:H59"/>
    <mergeCell ref="C60:F60"/>
    <mergeCell ref="G60:H60"/>
    <mergeCell ref="C61:F61"/>
    <mergeCell ref="G61:H61"/>
    <mergeCell ref="C63:F63"/>
    <mergeCell ref="C2:F2"/>
    <mergeCell ref="B3:D3"/>
    <mergeCell ref="C14:F14"/>
    <mergeCell ref="G14:H14"/>
    <mergeCell ref="C15:F15"/>
    <mergeCell ref="G15:H15"/>
    <mergeCell ref="G37:H37"/>
    <mergeCell ref="C38:F38"/>
    <mergeCell ref="G38:H38"/>
    <mergeCell ref="C20:F20"/>
    <mergeCell ref="G20:H20"/>
    <mergeCell ref="C25:F25"/>
    <mergeCell ref="G25:H25"/>
    <mergeCell ref="C26:F26"/>
    <mergeCell ref="G26:H26"/>
    <mergeCell ref="C27:F27"/>
    <mergeCell ref="G27:H27"/>
    <mergeCell ref="C29:F29"/>
    <mergeCell ref="C21:F21"/>
    <mergeCell ref="G21:H21"/>
    <mergeCell ref="C22:F22"/>
    <mergeCell ref="G22:H22"/>
    <mergeCell ref="C23:F23"/>
    <mergeCell ref="G23:H23"/>
    <mergeCell ref="AZ3:BD3"/>
    <mergeCell ref="B4:H4"/>
    <mergeCell ref="AZ4:BD4"/>
    <mergeCell ref="B5:C5"/>
    <mergeCell ref="I5:O5"/>
    <mergeCell ref="W5:AB5"/>
    <mergeCell ref="AD5:AI5"/>
    <mergeCell ref="AK5:AR5"/>
    <mergeCell ref="P6:Q6"/>
    <mergeCell ref="C10:F10"/>
    <mergeCell ref="C12:F12"/>
    <mergeCell ref="C13:F13"/>
    <mergeCell ref="G13:H13"/>
    <mergeCell ref="C31:F31"/>
    <mergeCell ref="G31:H31"/>
    <mergeCell ref="C32:F32"/>
    <mergeCell ref="G32:H32"/>
    <mergeCell ref="C30:F30"/>
    <mergeCell ref="G30:H30"/>
    <mergeCell ref="C24:F24"/>
    <mergeCell ref="G24:H24"/>
    <mergeCell ref="C16:F16"/>
    <mergeCell ref="G16:H16"/>
    <mergeCell ref="C17:F17"/>
    <mergeCell ref="G17:H17"/>
    <mergeCell ref="C18:F18"/>
    <mergeCell ref="G18:H18"/>
    <mergeCell ref="C19:F19"/>
    <mergeCell ref="G19:H19"/>
    <mergeCell ref="C33:F33"/>
    <mergeCell ref="G33:H33"/>
    <mergeCell ref="C34:F34"/>
    <mergeCell ref="G34:H34"/>
    <mergeCell ref="C35:F35"/>
    <mergeCell ref="G35:H35"/>
    <mergeCell ref="C36:F36"/>
    <mergeCell ref="G36:H36"/>
    <mergeCell ref="C37:F37"/>
    <mergeCell ref="C39:F39"/>
    <mergeCell ref="G39:H39"/>
    <mergeCell ref="C40:F40"/>
    <mergeCell ref="G40:H40"/>
    <mergeCell ref="C41:F41"/>
    <mergeCell ref="G41:H41"/>
    <mergeCell ref="C42:F42"/>
    <mergeCell ref="G42:H42"/>
    <mergeCell ref="C43:F43"/>
    <mergeCell ref="G43:H43"/>
    <mergeCell ref="C44:F44"/>
    <mergeCell ref="G44:H44"/>
    <mergeCell ref="C46:F46"/>
    <mergeCell ref="C47:F47"/>
    <mergeCell ref="G47:H47"/>
    <mergeCell ref="C48:F48"/>
    <mergeCell ref="G48:H48"/>
    <mergeCell ref="C49:F49"/>
    <mergeCell ref="G49:H49"/>
    <mergeCell ref="C50:F50"/>
    <mergeCell ref="G50:H50"/>
    <mergeCell ref="C51:F51"/>
    <mergeCell ref="C72:F72"/>
    <mergeCell ref="G72:H72"/>
    <mergeCell ref="C73:F73"/>
    <mergeCell ref="G73:H73"/>
    <mergeCell ref="C74:F74"/>
    <mergeCell ref="G74:H74"/>
    <mergeCell ref="C68:F68"/>
    <mergeCell ref="G68:H68"/>
    <mergeCell ref="G51:H51"/>
    <mergeCell ref="C52:F52"/>
    <mergeCell ref="G52:H52"/>
    <mergeCell ref="C53:F53"/>
    <mergeCell ref="G53:H53"/>
    <mergeCell ref="C54:F54"/>
    <mergeCell ref="G54:H54"/>
    <mergeCell ref="C55:F55"/>
    <mergeCell ref="G55:H55"/>
    <mergeCell ref="C56:F56"/>
    <mergeCell ref="G56:H56"/>
    <mergeCell ref="C57:F57"/>
    <mergeCell ref="G57:H57"/>
    <mergeCell ref="G211:H211"/>
    <mergeCell ref="C76:F76"/>
    <mergeCell ref="G76:H76"/>
    <mergeCell ref="C77:F77"/>
    <mergeCell ref="G77:H77"/>
    <mergeCell ref="C78:F78"/>
    <mergeCell ref="G78:H78"/>
    <mergeCell ref="C75:F75"/>
    <mergeCell ref="G75:H75"/>
    <mergeCell ref="C80:F80"/>
    <mergeCell ref="C81:F81"/>
    <mergeCell ref="G81:H81"/>
    <mergeCell ref="C82:F82"/>
    <mergeCell ref="G82:H82"/>
    <mergeCell ref="C83:F83"/>
    <mergeCell ref="G83:H83"/>
    <mergeCell ref="C84:F84"/>
    <mergeCell ref="G84:H84"/>
    <mergeCell ref="C85:F85"/>
    <mergeCell ref="G85:H85"/>
    <mergeCell ref="C90:F90"/>
    <mergeCell ref="G90:H90"/>
    <mergeCell ref="C91:F91"/>
    <mergeCell ref="G91:H91"/>
    <mergeCell ref="C212:F212"/>
    <mergeCell ref="G212:H212"/>
    <mergeCell ref="C213:F213"/>
    <mergeCell ref="G213:H213"/>
    <mergeCell ref="C251:F251"/>
    <mergeCell ref="G251:H251"/>
    <mergeCell ref="C252:F252"/>
    <mergeCell ref="G252:H252"/>
    <mergeCell ref="C219:F219"/>
    <mergeCell ref="G219:H219"/>
    <mergeCell ref="C220:F220"/>
    <mergeCell ref="G220:H220"/>
    <mergeCell ref="C221:F221"/>
    <mergeCell ref="G221:H221"/>
    <mergeCell ref="C222:F222"/>
    <mergeCell ref="G222:H222"/>
    <mergeCell ref="C223:F223"/>
    <mergeCell ref="G223:H223"/>
    <mergeCell ref="C224:F224"/>
    <mergeCell ref="G224:H224"/>
    <mergeCell ref="C225:F225"/>
    <mergeCell ref="G225:H225"/>
    <mergeCell ref="C226:F226"/>
    <mergeCell ref="G226:H226"/>
    <mergeCell ref="C258:F258"/>
    <mergeCell ref="G258:H258"/>
    <mergeCell ref="C259:F259"/>
    <mergeCell ref="G259:H259"/>
    <mergeCell ref="C260:F260"/>
    <mergeCell ref="G260:H260"/>
    <mergeCell ref="C261:F261"/>
    <mergeCell ref="G261:H261"/>
    <mergeCell ref="C262:F262"/>
    <mergeCell ref="G262:H262"/>
    <mergeCell ref="C263:F263"/>
    <mergeCell ref="G263:H263"/>
    <mergeCell ref="C264:F264"/>
    <mergeCell ref="G264:H264"/>
    <mergeCell ref="C265:F265"/>
    <mergeCell ref="G265:H265"/>
    <mergeCell ref="C267:F267"/>
    <mergeCell ref="C268:F268"/>
    <mergeCell ref="G268:H268"/>
    <mergeCell ref="C269:F269"/>
    <mergeCell ref="G269:H269"/>
    <mergeCell ref="C360:F360"/>
    <mergeCell ref="G360:H360"/>
    <mergeCell ref="C361:F361"/>
    <mergeCell ref="G361:H361"/>
    <mergeCell ref="C362:F362"/>
    <mergeCell ref="G362:H362"/>
    <mergeCell ref="C363:F363"/>
    <mergeCell ref="G363:H363"/>
    <mergeCell ref="C270:F270"/>
    <mergeCell ref="G270:H270"/>
    <mergeCell ref="C271:F271"/>
    <mergeCell ref="G271:H271"/>
    <mergeCell ref="C272:F272"/>
    <mergeCell ref="G272:H272"/>
    <mergeCell ref="C273:F273"/>
    <mergeCell ref="G273:H273"/>
    <mergeCell ref="C274:F274"/>
    <mergeCell ref="G274:H274"/>
    <mergeCell ref="C275:F275"/>
    <mergeCell ref="C286:F286"/>
    <mergeCell ref="G286:H286"/>
    <mergeCell ref="C277:F277"/>
    <mergeCell ref="C364:F364"/>
    <mergeCell ref="G364:H364"/>
    <mergeCell ref="C365:F365"/>
    <mergeCell ref="G365:H365"/>
    <mergeCell ref="C366:F366"/>
    <mergeCell ref="G366:H366"/>
    <mergeCell ref="G372:H372"/>
    <mergeCell ref="C373:F373"/>
    <mergeCell ref="G373:H373"/>
    <mergeCell ref="C374:F374"/>
    <mergeCell ref="G374:H374"/>
    <mergeCell ref="C375:F375"/>
    <mergeCell ref="G375:H375"/>
    <mergeCell ref="C376:F376"/>
    <mergeCell ref="G376:H376"/>
    <mergeCell ref="C372:F372"/>
    <mergeCell ref="C377:F377"/>
    <mergeCell ref="G377:H377"/>
    <mergeCell ref="C378:F378"/>
    <mergeCell ref="G378:H378"/>
    <mergeCell ref="C379:F379"/>
    <mergeCell ref="G379:H379"/>
    <mergeCell ref="C380:F380"/>
    <mergeCell ref="G380:H380"/>
    <mergeCell ref="C381:F381"/>
    <mergeCell ref="G381:H381"/>
    <mergeCell ref="C382:F382"/>
    <mergeCell ref="G382:H382"/>
    <mergeCell ref="C383:F383"/>
    <mergeCell ref="G383:H383"/>
    <mergeCell ref="C384:F384"/>
    <mergeCell ref="G384:H384"/>
    <mergeCell ref="C386:F386"/>
    <mergeCell ref="C387:F387"/>
    <mergeCell ref="G387:H387"/>
    <mergeCell ref="C388:F388"/>
    <mergeCell ref="G388:H388"/>
    <mergeCell ref="C389:F389"/>
    <mergeCell ref="G389:H389"/>
    <mergeCell ref="C390:F390"/>
    <mergeCell ref="G390:H390"/>
    <mergeCell ref="C391:F391"/>
    <mergeCell ref="G391:H391"/>
    <mergeCell ref="C392:F392"/>
    <mergeCell ref="G392:H392"/>
    <mergeCell ref="C393:F393"/>
    <mergeCell ref="G393:H393"/>
    <mergeCell ref="C394:F394"/>
    <mergeCell ref="G394:H394"/>
    <mergeCell ref="C395:F395"/>
    <mergeCell ref="G395:H395"/>
    <mergeCell ref="C396:F396"/>
    <mergeCell ref="G396:H396"/>
    <mergeCell ref="C397:F397"/>
    <mergeCell ref="G397:H397"/>
    <mergeCell ref="C398:F398"/>
    <mergeCell ref="G398:H398"/>
    <mergeCell ref="C399:F399"/>
    <mergeCell ref="G399:H399"/>
    <mergeCell ref="C400:F400"/>
    <mergeCell ref="G400:H400"/>
    <mergeCell ref="C401:F401"/>
    <mergeCell ref="G401:H401"/>
    <mergeCell ref="C403:F403"/>
    <mergeCell ref="C404:F404"/>
    <mergeCell ref="G404:H404"/>
    <mergeCell ref="C405:F405"/>
    <mergeCell ref="G405:H405"/>
    <mergeCell ref="C406:F406"/>
    <mergeCell ref="G406:H406"/>
    <mergeCell ref="C407:F407"/>
    <mergeCell ref="G407:H407"/>
    <mergeCell ref="C408:F408"/>
    <mergeCell ref="G408:H408"/>
    <mergeCell ref="C409:F409"/>
    <mergeCell ref="G409:H409"/>
    <mergeCell ref="C410:F410"/>
    <mergeCell ref="G410:H410"/>
    <mergeCell ref="C411:F411"/>
    <mergeCell ref="G411:H411"/>
    <mergeCell ref="C412:F412"/>
    <mergeCell ref="G412:H412"/>
    <mergeCell ref="C413:F413"/>
    <mergeCell ref="G413:H413"/>
    <mergeCell ref="C414:F414"/>
    <mergeCell ref="G414:H414"/>
    <mergeCell ref="C415:F415"/>
    <mergeCell ref="G415:H415"/>
    <mergeCell ref="C416:F416"/>
    <mergeCell ref="G416:H416"/>
    <mergeCell ref="C417:F417"/>
    <mergeCell ref="G417:H417"/>
    <mergeCell ref="C418:F418"/>
    <mergeCell ref="G418:H418"/>
    <mergeCell ref="C420:F420"/>
    <mergeCell ref="C421:F421"/>
    <mergeCell ref="G421:H421"/>
    <mergeCell ref="C422:F422"/>
    <mergeCell ref="G422:H422"/>
    <mergeCell ref="C423:F423"/>
    <mergeCell ref="G423:H423"/>
    <mergeCell ref="C424:F424"/>
    <mergeCell ref="G424:H424"/>
    <mergeCell ref="C425:F425"/>
    <mergeCell ref="G425:H425"/>
    <mergeCell ref="C426:F426"/>
    <mergeCell ref="G426:H426"/>
    <mergeCell ref="C427:F427"/>
    <mergeCell ref="G427:H427"/>
    <mergeCell ref="C428:F428"/>
    <mergeCell ref="G428:H428"/>
    <mergeCell ref="C429:F429"/>
    <mergeCell ref="G429:H429"/>
    <mergeCell ref="C430:F430"/>
    <mergeCell ref="G430:H430"/>
    <mergeCell ref="C431:F431"/>
    <mergeCell ref="G431:H431"/>
    <mergeCell ref="C432:F432"/>
    <mergeCell ref="G432:H432"/>
    <mergeCell ref="C433:F433"/>
    <mergeCell ref="G433:H433"/>
    <mergeCell ref="C434:F434"/>
    <mergeCell ref="G434:H434"/>
    <mergeCell ref="C435:F435"/>
    <mergeCell ref="G435:H435"/>
    <mergeCell ref="C437:F437"/>
    <mergeCell ref="C438:F438"/>
    <mergeCell ref="G438:H438"/>
    <mergeCell ref="C439:F439"/>
    <mergeCell ref="G439:H439"/>
    <mergeCell ref="C440:F440"/>
    <mergeCell ref="G440:H440"/>
    <mergeCell ref="C441:F441"/>
    <mergeCell ref="G441:H441"/>
    <mergeCell ref="C442:F442"/>
    <mergeCell ref="G442:H442"/>
    <mergeCell ref="C443:F443"/>
    <mergeCell ref="G443:H443"/>
    <mergeCell ref="C444:F444"/>
    <mergeCell ref="G444:H444"/>
    <mergeCell ref="C445:F445"/>
    <mergeCell ref="G445:H445"/>
    <mergeCell ref="C446:F446"/>
    <mergeCell ref="G446:H446"/>
    <mergeCell ref="C447:F447"/>
    <mergeCell ref="G447:H447"/>
    <mergeCell ref="C448:F448"/>
    <mergeCell ref="G448:H448"/>
    <mergeCell ref="C449:F449"/>
    <mergeCell ref="G449:H449"/>
    <mergeCell ref="C450:F450"/>
    <mergeCell ref="G450:H450"/>
    <mergeCell ref="C451:F451"/>
    <mergeCell ref="G451:H451"/>
    <mergeCell ref="C452:F452"/>
    <mergeCell ref="G452:H452"/>
    <mergeCell ref="C454:F454"/>
    <mergeCell ref="C455:F455"/>
    <mergeCell ref="G455:H455"/>
    <mergeCell ref="C456:F456"/>
    <mergeCell ref="G456:H456"/>
    <mergeCell ref="C457:F457"/>
    <mergeCell ref="G457:H457"/>
    <mergeCell ref="C458:F458"/>
    <mergeCell ref="G458:H458"/>
    <mergeCell ref="C459:F459"/>
    <mergeCell ref="G459:H459"/>
    <mergeCell ref="C460:F460"/>
    <mergeCell ref="G460:H460"/>
    <mergeCell ref="C461:F461"/>
    <mergeCell ref="G461:H461"/>
    <mergeCell ref="C462:F462"/>
    <mergeCell ref="G462:H462"/>
    <mergeCell ref="C463:F463"/>
    <mergeCell ref="G463:H463"/>
    <mergeCell ref="C464:F464"/>
    <mergeCell ref="G464:H464"/>
    <mergeCell ref="C465:F465"/>
    <mergeCell ref="G465:H465"/>
    <mergeCell ref="C466:F466"/>
    <mergeCell ref="G466:H466"/>
    <mergeCell ref="C467:F467"/>
    <mergeCell ref="G467:H467"/>
    <mergeCell ref="C468:F468"/>
    <mergeCell ref="G468:H468"/>
    <mergeCell ref="C469:F469"/>
    <mergeCell ref="G469:H469"/>
    <mergeCell ref="C471:F471"/>
    <mergeCell ref="C472:F472"/>
    <mergeCell ref="G472:H472"/>
    <mergeCell ref="C473:F473"/>
    <mergeCell ref="G473:H473"/>
    <mergeCell ref="C474:F474"/>
    <mergeCell ref="G474:H474"/>
    <mergeCell ref="C475:F475"/>
    <mergeCell ref="G475:H475"/>
    <mergeCell ref="C476:F476"/>
    <mergeCell ref="G476:H476"/>
    <mergeCell ref="C477:F477"/>
    <mergeCell ref="G477:H477"/>
    <mergeCell ref="C478:F478"/>
    <mergeCell ref="G478:H478"/>
    <mergeCell ref="C479:F479"/>
    <mergeCell ref="G479:H479"/>
    <mergeCell ref="C480:F480"/>
    <mergeCell ref="G480:H480"/>
    <mergeCell ref="C481:F481"/>
    <mergeCell ref="G481:H481"/>
    <mergeCell ref="C482:F482"/>
    <mergeCell ref="G482:H482"/>
    <mergeCell ref="C483:F483"/>
    <mergeCell ref="G483:H483"/>
    <mergeCell ref="C484:F484"/>
    <mergeCell ref="G484:H484"/>
    <mergeCell ref="C485:F485"/>
    <mergeCell ref="G485:H485"/>
    <mergeCell ref="C486:F486"/>
    <mergeCell ref="G486:H486"/>
    <mergeCell ref="C488:F488"/>
    <mergeCell ref="C489:F489"/>
    <mergeCell ref="G489:H489"/>
    <mergeCell ref="C490:F490"/>
    <mergeCell ref="G490:H490"/>
    <mergeCell ref="C491:F491"/>
    <mergeCell ref="G491:H491"/>
    <mergeCell ref="C492:F492"/>
    <mergeCell ref="G492:H492"/>
    <mergeCell ref="C493:F493"/>
    <mergeCell ref="G493:H493"/>
    <mergeCell ref="C494:F494"/>
    <mergeCell ref="G494:H494"/>
    <mergeCell ref="C495:F495"/>
    <mergeCell ref="G495:H495"/>
    <mergeCell ref="C496:F496"/>
    <mergeCell ref="G496:H496"/>
    <mergeCell ref="C497:F497"/>
    <mergeCell ref="G497:H497"/>
    <mergeCell ref="C498:F498"/>
    <mergeCell ref="G498:H498"/>
    <mergeCell ref="C499:F499"/>
    <mergeCell ref="G499:H499"/>
    <mergeCell ref="C500:F500"/>
    <mergeCell ref="G500:H500"/>
    <mergeCell ref="C501:F501"/>
    <mergeCell ref="G501:H501"/>
    <mergeCell ref="C502:F502"/>
    <mergeCell ref="G502:H502"/>
    <mergeCell ref="C503:F503"/>
    <mergeCell ref="G503:H503"/>
    <mergeCell ref="C505:F505"/>
    <mergeCell ref="C506:F506"/>
    <mergeCell ref="G506:H506"/>
    <mergeCell ref="C507:F507"/>
    <mergeCell ref="G507:H507"/>
    <mergeCell ref="C508:F508"/>
    <mergeCell ref="G508:H508"/>
    <mergeCell ref="C509:F509"/>
    <mergeCell ref="G509:H509"/>
    <mergeCell ref="C510:F510"/>
    <mergeCell ref="G510:H510"/>
    <mergeCell ref="C511:F511"/>
    <mergeCell ref="G511:H511"/>
    <mergeCell ref="C512:F512"/>
    <mergeCell ref="G512:H512"/>
    <mergeCell ref="C513:F513"/>
    <mergeCell ref="G513:H513"/>
    <mergeCell ref="C514:F514"/>
    <mergeCell ref="G514:H514"/>
    <mergeCell ref="C520:F520"/>
    <mergeCell ref="G520:H520"/>
    <mergeCell ref="C522:F522"/>
    <mergeCell ref="X522:Z522"/>
    <mergeCell ref="C515:F515"/>
    <mergeCell ref="G515:H515"/>
    <mergeCell ref="C516:F516"/>
    <mergeCell ref="G516:H516"/>
    <mergeCell ref="C517:F517"/>
    <mergeCell ref="G517:H517"/>
    <mergeCell ref="C518:F518"/>
    <mergeCell ref="G518:H518"/>
    <mergeCell ref="C519:F519"/>
    <mergeCell ref="G519:H519"/>
  </mergeCells>
  <pageMargins left="0.46" right="0.43307086614173229" top="0.48" bottom="0.38" header="0.27" footer="0.31496062992125984"/>
  <pageSetup paperSize="9" scale="73" orientation="landscape" r:id="rId1"/>
  <headerFooter>
    <oddFooter xml:space="preserve">&amp;R&amp;P 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4AEFB-A871-47E7-BAA4-81765CD6B83C}">
  <sheetPr codeName="Tabelle36">
    <tabColor theme="3" tint="0.59999389629810485"/>
    <outlinePr summaryBelow="0" summaryRight="0"/>
    <pageSetUpPr fitToPage="1"/>
  </sheetPr>
  <dimension ref="A1:BJ1000"/>
  <sheetViews>
    <sheetView showGridLines="0" zoomScaleNormal="100" workbookViewId="0">
      <pane xSplit="2" ySplit="11" topLeftCell="C12" activePane="bottomRight" state="frozen"/>
      <selection activeCell="C228" sqref="C228:E228"/>
      <selection pane="topRight" activeCell="C228" sqref="C228:E228"/>
      <selection pane="bottomLeft" activeCell="C228" sqref="C228:E228"/>
      <selection pane="bottomRight" activeCell="C12" sqref="C12:F12"/>
    </sheetView>
  </sheetViews>
  <sheetFormatPr baseColWidth="10" defaultColWidth="11.42578125" defaultRowHeight="11.25" outlineLevelRow="1" outlineLevelCol="1"/>
  <cols>
    <col min="1" max="1" width="0.7109375" style="1" customWidth="1"/>
    <col min="2" max="2" width="4.7109375" style="1" customWidth="1"/>
    <col min="3" max="4" width="18.7109375" style="1" customWidth="1"/>
    <col min="5" max="5" width="20.7109375" style="1" customWidth="1"/>
    <col min="6" max="6" width="2.28515625" style="1" customWidth="1" collapsed="1"/>
    <col min="7" max="7" width="32.85546875" style="1" hidden="1" customWidth="1" outlineLevel="1"/>
    <col min="8" max="8" width="5.7109375" style="1" customWidth="1" collapsed="1"/>
    <col min="9" max="15" width="6.28515625" style="1" hidden="1" customWidth="1" outlineLevel="1"/>
    <col min="16" max="19" width="11.7109375" style="1" hidden="1" customWidth="1" outlineLevel="1"/>
    <col min="20" max="20" width="2" style="259" customWidth="1"/>
    <col min="21" max="21" width="16.7109375" style="1" customWidth="1"/>
    <col min="22" max="22" width="2.28515625" style="259" customWidth="1" collapsed="1"/>
    <col min="23" max="28" width="6.28515625" style="1" hidden="1" customWidth="1" outlineLevel="1"/>
    <col min="29" max="29" width="1.7109375" style="1" hidden="1" customWidth="1" outlineLevel="1"/>
    <col min="30" max="35" width="6.28515625" style="1" hidden="1" customWidth="1" outlineLevel="1"/>
    <col min="36" max="36" width="1.7109375" style="1" hidden="1" customWidth="1" outlineLevel="1"/>
    <col min="37" max="38" width="6.7109375" style="1" hidden="1" customWidth="1" outlineLevel="1"/>
    <col min="39" max="40" width="9.28515625" style="1" hidden="1" customWidth="1" outlineLevel="1"/>
    <col min="41" max="42" width="7.7109375" style="1" hidden="1" customWidth="1" outlineLevel="1"/>
    <col min="43" max="43" width="8.7109375" style="1" hidden="1" customWidth="1" outlineLevel="1"/>
    <col min="44" max="44" width="8.28515625" style="1" hidden="1" customWidth="1" outlineLevel="1"/>
    <col min="45" max="45" width="1.7109375" style="1" hidden="1" customWidth="1" outlineLevel="1"/>
    <col min="46" max="46" width="10.7109375" style="1" hidden="1" customWidth="1" outlineLevel="1"/>
    <col min="47" max="47" width="1.7109375" style="1" hidden="1" customWidth="1" outlineLevel="1"/>
    <col min="48" max="48" width="14.7109375" style="259" customWidth="1"/>
    <col min="49" max="49" width="1.7109375" style="259" customWidth="1"/>
    <col min="50" max="50" width="14.7109375" style="259" customWidth="1"/>
    <col min="51" max="51" width="2.28515625" style="259" customWidth="1" collapsed="1"/>
    <col min="52" max="52" width="16.7109375" style="259" hidden="1" customWidth="1" outlineLevel="1"/>
    <col min="53" max="53" width="1.7109375" style="259" hidden="1" customWidth="1" outlineLevel="1"/>
    <col min="54" max="54" width="14.7109375" style="259" hidden="1" customWidth="1" outlineLevel="1"/>
    <col min="55" max="55" width="1.7109375" style="259" hidden="1" customWidth="1" outlineLevel="1"/>
    <col min="56" max="56" width="14.7109375" style="259" hidden="1" customWidth="1" outlineLevel="1"/>
    <col min="57" max="57" width="1.7109375" style="1" customWidth="1"/>
    <col min="58" max="16384" width="11.42578125" style="1"/>
  </cols>
  <sheetData>
    <row r="1" spans="1:62" ht="8.25" customHeight="1" thickBot="1"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BE1" s="105"/>
      <c r="BF1" s="105"/>
      <c r="BG1" s="105"/>
      <c r="BH1" s="105"/>
      <c r="BI1" s="105"/>
      <c r="BJ1" s="105"/>
    </row>
    <row r="2" spans="1:62" s="2" customFormat="1" ht="20.100000000000001" customHeight="1" thickBot="1">
      <c r="B2" s="296" t="s">
        <v>112</v>
      </c>
      <c r="C2" s="893" t="str">
        <f>Übersicht!C18</f>
        <v>Modul 07 leer</v>
      </c>
      <c r="D2" s="894"/>
      <c r="E2" s="894"/>
      <c r="F2" s="894"/>
      <c r="G2" s="699" t="s">
        <v>213</v>
      </c>
      <c r="H2" s="484">
        <f>Übersicht!F18</f>
        <v>1</v>
      </c>
      <c r="I2" s="299"/>
      <c r="J2" s="299"/>
      <c r="K2" s="299"/>
      <c r="L2" s="299"/>
      <c r="M2" s="299"/>
      <c r="N2" s="299"/>
      <c r="O2" s="299"/>
      <c r="P2" s="300"/>
      <c r="Q2" s="300"/>
      <c r="R2" s="700"/>
      <c r="S2" s="301"/>
      <c r="T2" s="286"/>
      <c r="U2" s="683">
        <f>U8*$H2</f>
        <v>0</v>
      </c>
      <c r="V2" s="687" t="s">
        <v>230</v>
      </c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488">
        <f>AV8*$H2</f>
        <v>0</v>
      </c>
      <c r="AW2" s="686" t="s">
        <v>231</v>
      </c>
      <c r="AX2" s="682">
        <f>AX8*$H2</f>
        <v>0</v>
      </c>
      <c r="AY2" s="302"/>
      <c r="AZ2" s="489">
        <f>AZ8*$H2</f>
        <v>0</v>
      </c>
      <c r="BA2" s="686" t="s">
        <v>230</v>
      </c>
      <c r="BB2" s="489">
        <f>BB8*$H2</f>
        <v>0</v>
      </c>
      <c r="BC2" s="686" t="s">
        <v>231</v>
      </c>
      <c r="BD2" s="489">
        <f>BD8*$H2</f>
        <v>0</v>
      </c>
      <c r="BE2" s="126"/>
      <c r="BF2" s="126"/>
      <c r="BG2" s="126"/>
      <c r="BH2" s="126"/>
      <c r="BI2" s="126"/>
      <c r="BJ2" s="126"/>
    </row>
    <row r="3" spans="1:62" s="2" customFormat="1" ht="19.899999999999999" customHeight="1">
      <c r="B3" s="906" t="str">
        <f>Kunde</f>
        <v>Dräxlmeier Satu Mare</v>
      </c>
      <c r="C3" s="906"/>
      <c r="D3" s="906"/>
      <c r="E3" s="697" t="str">
        <f>Übersicht!E3</f>
        <v>Hr. Eglseder</v>
      </c>
      <c r="F3" s="297"/>
      <c r="G3" s="698" t="str">
        <f>Revision</f>
        <v>MS-F_Rev.:8 / 06.03.25 / S. Schnurrenberger</v>
      </c>
      <c r="H3" s="298"/>
      <c r="I3" s="299"/>
      <c r="J3" s="299"/>
      <c r="K3" s="299"/>
      <c r="L3" s="299"/>
      <c r="M3" s="299"/>
      <c r="N3" s="299"/>
      <c r="O3" s="299"/>
      <c r="P3" s="300"/>
      <c r="Q3" s="300"/>
      <c r="R3" s="700"/>
      <c r="S3" s="301"/>
      <c r="T3" s="286"/>
      <c r="U3" s="303"/>
      <c r="V3" s="286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03"/>
      <c r="AX3" s="303"/>
      <c r="AY3" s="302"/>
      <c r="AZ3" s="892" t="s">
        <v>219</v>
      </c>
      <c r="BA3" s="892"/>
      <c r="BB3" s="892"/>
      <c r="BC3" s="892"/>
      <c r="BD3" s="892"/>
      <c r="BE3" s="126"/>
      <c r="BF3" s="126"/>
      <c r="BG3" s="126"/>
      <c r="BH3" s="126"/>
      <c r="BI3" s="126"/>
      <c r="BJ3" s="126"/>
    </row>
    <row r="4" spans="1:62" s="2" customFormat="1" ht="19.899999999999999" customHeight="1">
      <c r="B4" s="907" t="str">
        <f>Anlage</f>
        <v>Automatic Production Line for Wire Processing</v>
      </c>
      <c r="C4" s="907"/>
      <c r="D4" s="907"/>
      <c r="E4" s="907"/>
      <c r="F4" s="907"/>
      <c r="G4" s="907"/>
      <c r="H4" s="907"/>
      <c r="I4" s="299"/>
      <c r="J4" s="299"/>
      <c r="K4" s="299"/>
      <c r="L4" s="299"/>
      <c r="M4" s="299"/>
      <c r="N4" s="299"/>
      <c r="O4" s="299"/>
      <c r="P4" s="300"/>
      <c r="Q4" s="300"/>
      <c r="R4" s="700"/>
      <c r="S4" s="301"/>
      <c r="T4" s="287"/>
      <c r="U4" s="680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680"/>
      <c r="AW4" s="680"/>
      <c r="AX4" s="680"/>
      <c r="AY4" s="303"/>
      <c r="AZ4" s="764">
        <f>Projektnachlass</f>
        <v>0.11114474652260775</v>
      </c>
      <c r="BA4" s="764"/>
      <c r="BB4" s="764"/>
      <c r="BC4" s="764"/>
      <c r="BD4" s="764"/>
      <c r="BE4" s="126"/>
      <c r="BF4" s="126"/>
      <c r="BG4" s="126"/>
      <c r="BH4" s="126"/>
      <c r="BI4" s="126"/>
      <c r="BJ4" s="126"/>
    </row>
    <row r="5" spans="1:62" ht="19.899999999999999" customHeight="1" collapsed="1" thickBot="1">
      <c r="B5" s="882" t="str">
        <f>Angebotsnummer</f>
        <v>A07616000A</v>
      </c>
      <c r="C5" s="882"/>
      <c r="D5" s="696">
        <f>Datum</f>
        <v>45825</v>
      </c>
      <c r="E5" s="615" t="str">
        <f>Bearbeiter</f>
        <v>Schötz/Radlbeck</v>
      </c>
      <c r="F5" s="615"/>
      <c r="G5" s="305"/>
      <c r="H5" s="306"/>
      <c r="I5" s="763" t="s">
        <v>226</v>
      </c>
      <c r="J5" s="763"/>
      <c r="K5" s="763"/>
      <c r="L5" s="763"/>
      <c r="M5" s="763"/>
      <c r="N5" s="763"/>
      <c r="O5" s="763"/>
      <c r="P5" s="259"/>
      <c r="Q5" s="307"/>
      <c r="R5" s="307"/>
      <c r="S5" s="259"/>
      <c r="T5" s="288"/>
      <c r="U5" s="288"/>
      <c r="V5" s="288"/>
      <c r="W5" s="762" t="s">
        <v>225</v>
      </c>
      <c r="X5" s="762"/>
      <c r="Y5" s="762"/>
      <c r="Z5" s="762"/>
      <c r="AA5" s="762"/>
      <c r="AB5" s="762"/>
      <c r="AC5" s="288"/>
      <c r="AD5" s="762" t="s">
        <v>178</v>
      </c>
      <c r="AE5" s="762"/>
      <c r="AF5" s="762"/>
      <c r="AG5" s="762"/>
      <c r="AH5" s="762"/>
      <c r="AI5" s="762"/>
      <c r="AJ5" s="288"/>
      <c r="AK5" s="762" t="s">
        <v>182</v>
      </c>
      <c r="AL5" s="762"/>
      <c r="AM5" s="762"/>
      <c r="AN5" s="762"/>
      <c r="AO5" s="762"/>
      <c r="AP5" s="762"/>
      <c r="AQ5" s="762"/>
      <c r="AR5" s="762"/>
      <c r="AS5" s="288"/>
      <c r="AT5" s="288"/>
      <c r="AU5" s="288"/>
      <c r="AV5" s="288"/>
      <c r="AX5" s="288"/>
      <c r="AZ5" s="288"/>
      <c r="BB5" s="288"/>
      <c r="BD5" s="288"/>
      <c r="BE5" s="105"/>
      <c r="BF5" s="105"/>
      <c r="BG5" s="105"/>
      <c r="BH5" s="105"/>
      <c r="BI5" s="105"/>
      <c r="BJ5" s="105"/>
    </row>
    <row r="6" spans="1:62" ht="65.45" hidden="1" customHeight="1" outlineLevel="1">
      <c r="B6" s="315"/>
      <c r="C6" s="343" t="s">
        <v>180</v>
      </c>
      <c r="D6" s="219"/>
      <c r="E6" s="219"/>
      <c r="F6" s="308"/>
      <c r="G6" s="224"/>
      <c r="H6" s="309"/>
      <c r="I6" s="320">
        <f t="shared" ref="I6:O6" si="0">I8*I7</f>
        <v>0</v>
      </c>
      <c r="J6" s="316">
        <f t="shared" si="0"/>
        <v>0</v>
      </c>
      <c r="K6" s="317">
        <f t="shared" si="0"/>
        <v>0</v>
      </c>
      <c r="L6" s="318">
        <f t="shared" si="0"/>
        <v>0</v>
      </c>
      <c r="M6" s="318">
        <f t="shared" si="0"/>
        <v>0</v>
      </c>
      <c r="N6" s="319">
        <f t="shared" si="0"/>
        <v>0</v>
      </c>
      <c r="O6" s="320">
        <f t="shared" si="0"/>
        <v>0</v>
      </c>
      <c r="P6" s="898" t="s">
        <v>179</v>
      </c>
      <c r="Q6" s="898"/>
      <c r="R6" s="316">
        <f>SUM(R12,R29,R46,R63,R80,R97,R114,R131,R148,R165,R182,R199,R216,R233,R250,R267,R284,R301,R318,R335,R352,R369,R386,R403,R420,R437,R454,R471,R488,R505)</f>
        <v>0</v>
      </c>
      <c r="S6" s="321">
        <f>SUM(S12,S29,S46,S63,S80,S97,S114,S131,S148,S165,S182,S199,S216,S233,S250,S267,S284,S301,S318,S335,S352,S369,S386,S403,S420,S437,S454,S471,S488,S505)</f>
        <v>0</v>
      </c>
      <c r="U6" s="259"/>
      <c r="W6" s="320">
        <f t="shared" ref="W6:AB6" si="1">W8*W7</f>
        <v>0</v>
      </c>
      <c r="X6" s="316">
        <f t="shared" si="1"/>
        <v>0</v>
      </c>
      <c r="Y6" s="318">
        <f t="shared" si="1"/>
        <v>0</v>
      </c>
      <c r="Z6" s="318">
        <f t="shared" si="1"/>
        <v>0</v>
      </c>
      <c r="AA6" s="319">
        <f t="shared" si="1"/>
        <v>0</v>
      </c>
      <c r="AB6" s="320">
        <f t="shared" si="1"/>
        <v>0</v>
      </c>
      <c r="AC6" s="259"/>
      <c r="AD6" s="320">
        <f t="shared" ref="AD6:AM6" si="2">AD8*AD7</f>
        <v>0</v>
      </c>
      <c r="AE6" s="316">
        <f t="shared" si="2"/>
        <v>0</v>
      </c>
      <c r="AF6" s="318">
        <f t="shared" si="2"/>
        <v>0</v>
      </c>
      <c r="AG6" s="318">
        <f t="shared" si="2"/>
        <v>0</v>
      </c>
      <c r="AH6" s="319">
        <f t="shared" si="2"/>
        <v>0</v>
      </c>
      <c r="AI6" s="320">
        <f t="shared" si="2"/>
        <v>0</v>
      </c>
      <c r="AJ6" s="259"/>
      <c r="AK6" s="322">
        <f t="shared" si="2"/>
        <v>0</v>
      </c>
      <c r="AL6" s="322">
        <f t="shared" si="2"/>
        <v>0</v>
      </c>
      <c r="AM6" s="323">
        <f t="shared" si="2"/>
        <v>0</v>
      </c>
      <c r="AN6" s="321">
        <f>SUM(AN12,AN29,AN46,AN63,AN80,AN97,AN114,AN131,AN148,AN165,AN182,AN199,AN216,AN233,AN250,AN267,AN284,AN301,AN318,AN335,AN352,AN369,AN386,AN403,AN420,AN437,AN454,AN471,AN488,AN505)</f>
        <v>0</v>
      </c>
      <c r="AO6" s="321">
        <f>SUM(AO12,AO29,AO46,AO63,AO80,AO97,AO114,AO131,AO148,AO165,AO182,AO199,AO216,AO233,AO250,AO267,AO284,AO301,AO318,AO335,AO352,AO369,AO386,AO403,AO420,AO437,AO454,AO471,AO488,AO505)</f>
        <v>0</v>
      </c>
      <c r="AP6" s="321">
        <f>SUM(AP12,AP29,AP46,AP63,AP80,AP97,AP114,AP131,AP148,AP165,AP182,AP199,AP216,AP233,AP250,AP267,AP284,AP301,AP318,AP335,AP352,AP369,AP386,AP403,AP420,AP437,AP454,AP471,AP488,AP505)</f>
        <v>0</v>
      </c>
      <c r="AQ6" s="321">
        <f>SUM(AQ12,AQ29,AQ46,AQ63,AQ80,AQ97,AQ114,AQ131,AQ148,AQ165,AQ182,AQ199,AQ216,AQ233,AQ250,AQ267,AQ284,AQ301,AQ318,AQ335,AQ352,AQ369,AQ386,AQ403,AQ420,AQ437,AQ454,AQ471,AQ488,AQ505)</f>
        <v>0</v>
      </c>
      <c r="AR6" s="321">
        <f>SUM(AR12,AR29,AR46,AR63,AR80,AR97,AR114,AR131,AR148,AR165,AR182,AR199,AR216,AR233,AR250,AR267,AR284,AR301,AR318,AR335,AR352,AR369,AR386,AR403,AR420,AR437,AR454,AR471,AR488,AR505)</f>
        <v>0</v>
      </c>
      <c r="AS6" s="259"/>
      <c r="AT6" s="324">
        <f>SUM(AT12,AT29,AT46,AT63,AT80,AT97,AT114,AT131,AT148,AT165,AT182,AT199,AT216,AT233,AT250,AT267,AT284,AT301,AT318,AT335,AT352,AT369,AT386,AT403,AT420,AT437,AT454,AT471,AT488,AT505)</f>
        <v>0</v>
      </c>
      <c r="AU6" s="259"/>
      <c r="BE6" s="105"/>
      <c r="BF6" s="105"/>
      <c r="BG6" s="105"/>
      <c r="BH6" s="105"/>
      <c r="BI6" s="105"/>
      <c r="BJ6" s="105"/>
    </row>
    <row r="7" spans="1:62" ht="19.5" hidden="1" customHeight="1" outlineLevel="1" thickBot="1">
      <c r="B7" s="315"/>
      <c r="C7" s="310"/>
      <c r="D7" s="219"/>
      <c r="E7" s="219"/>
      <c r="F7" s="308"/>
      <c r="G7" s="224"/>
      <c r="H7" s="311"/>
      <c r="I7" s="329">
        <f>Pl*(1+Gewinn)*(1+SicherheitAngebot)</f>
        <v>110</v>
      </c>
      <c r="J7" s="325">
        <f>MKo*(1+Gewinn)*(1+SicherheitAngebot)</f>
        <v>100</v>
      </c>
      <c r="K7" s="326">
        <f>EKo*(1+Gewinn)*(1+SicherheitAngebot)</f>
        <v>92</v>
      </c>
      <c r="L7" s="327">
        <f>Sw*(1+Gewinn)*(1+SicherheitAngebot)</f>
        <v>105</v>
      </c>
      <c r="M7" s="327">
        <f>Inb*(1+Gewinn)*(1+SicherheitAngebot)</f>
        <v>105</v>
      </c>
      <c r="N7" s="328">
        <f>El*(1+Gewinn)*(1+SicherheitAngebot)</f>
        <v>82</v>
      </c>
      <c r="O7" s="329">
        <f>Mo*(1+Gewinn)*(1+SicherheitAngebot)</f>
        <v>82</v>
      </c>
      <c r="P7" s="517" t="s">
        <v>4</v>
      </c>
      <c r="Q7" s="516">
        <f>Gewinn</f>
        <v>0</v>
      </c>
      <c r="R7" s="325">
        <f>TF*(1+Gewinn)*(1+SicherheitAngebot)</f>
        <v>85</v>
      </c>
      <c r="S7" s="330" t="s">
        <v>0</v>
      </c>
      <c r="U7" s="680" t="s">
        <v>198</v>
      </c>
      <c r="W7" s="329">
        <f>Pl*(1+Gewinn)*(1+SicherheitAngebot)</f>
        <v>110</v>
      </c>
      <c r="X7" s="325">
        <f>MKo*(1+Gewinn)*(1+SicherheitAngebot)</f>
        <v>100</v>
      </c>
      <c r="Y7" s="327">
        <f>Inb*(1+Gewinn)*(1+SicherheitAngebot)</f>
        <v>105</v>
      </c>
      <c r="Z7" s="327">
        <f>Inb*(1+Gewinn)*(1+SicherheitAngebot)</f>
        <v>105</v>
      </c>
      <c r="AA7" s="328">
        <f>El*(1+Gewinn)*(1+SicherheitAngebot)</f>
        <v>82</v>
      </c>
      <c r="AB7" s="329">
        <f>Mo*(1+Gewinn)*(1+SicherheitAngebot)</f>
        <v>82</v>
      </c>
      <c r="AC7" s="259"/>
      <c r="AD7" s="329">
        <f>Pl*(1+Gewinn)*(1+SicherheitAngebot)</f>
        <v>110</v>
      </c>
      <c r="AE7" s="325">
        <f>MKo*(1+Gewinn)*(1+SicherheitAngebot)</f>
        <v>100</v>
      </c>
      <c r="AF7" s="327">
        <f>Inb*(1+Gewinn)*(1+SicherheitAngebot)</f>
        <v>105</v>
      </c>
      <c r="AG7" s="327">
        <f>Inb*(1+Gewinn)*(1+SicherheitAngebot)</f>
        <v>105</v>
      </c>
      <c r="AH7" s="328">
        <f>El*(1+Gewinn)*(1+SicherheitAngebot)</f>
        <v>82</v>
      </c>
      <c r="AI7" s="329">
        <f>Mo*(1+Gewinn)*(1+SicherheitAngebot)</f>
        <v>82</v>
      </c>
      <c r="AJ7" s="259"/>
      <c r="AK7" s="331">
        <f>Auslöse*(1+Gewinn)*(1+SicherheitAngebot)</f>
        <v>52</v>
      </c>
      <c r="AL7" s="331">
        <f>Hotel*(1+Gewinn)*(1+SicherheitAngebot)</f>
        <v>100</v>
      </c>
      <c r="AM7" s="332">
        <f>KM_Pauschale*(1+Gewinn)*(1+SicherheitAngebot)</f>
        <v>0.6</v>
      </c>
      <c r="AN7" s="333" t="s">
        <v>21</v>
      </c>
      <c r="AO7" s="333" t="s">
        <v>17</v>
      </c>
      <c r="AP7" s="333" t="s">
        <v>18</v>
      </c>
      <c r="AQ7" s="333" t="s">
        <v>197</v>
      </c>
      <c r="AR7" s="333" t="s">
        <v>20</v>
      </c>
      <c r="AS7" s="259"/>
      <c r="AT7" s="334">
        <f>Zuschläge_IBN</f>
        <v>0.25</v>
      </c>
      <c r="AU7" s="259"/>
      <c r="AV7" s="680" t="s">
        <v>198</v>
      </c>
      <c r="AX7" s="680" t="s">
        <v>198</v>
      </c>
      <c r="AZ7" s="680" t="s">
        <v>198</v>
      </c>
      <c r="BB7" s="680" t="s">
        <v>198</v>
      </c>
      <c r="BD7" s="680" t="s">
        <v>198</v>
      </c>
      <c r="BE7" s="105"/>
      <c r="BF7" s="105"/>
      <c r="BG7" s="105"/>
      <c r="BH7" s="105"/>
      <c r="BI7" s="105"/>
      <c r="BJ7" s="105"/>
    </row>
    <row r="8" spans="1:62" ht="19.5" hidden="1" customHeight="1" outlineLevel="1" thickBot="1">
      <c r="B8" s="315"/>
      <c r="C8" s="310"/>
      <c r="D8" s="219"/>
      <c r="E8" s="219"/>
      <c r="F8" s="308"/>
      <c r="G8" s="224"/>
      <c r="H8" s="311"/>
      <c r="I8" s="650">
        <f t="shared" ref="I8:O8" si="3">SUM(I12,I29,I46,I63,I80,I97,I114,I131,I148,I165,I182,I199,I216,I233,I250,I267,I284,I301,I318,I335,I352,I369,I386,I403,I420,I437,I454,I471,I488,I505)</f>
        <v>0</v>
      </c>
      <c r="J8" s="335">
        <f t="shared" si="3"/>
        <v>0</v>
      </c>
      <c r="K8" s="510">
        <f t="shared" si="3"/>
        <v>0</v>
      </c>
      <c r="L8" s="511">
        <f t="shared" si="3"/>
        <v>0</v>
      </c>
      <c r="M8" s="511">
        <f t="shared" si="3"/>
        <v>0</v>
      </c>
      <c r="N8" s="651">
        <f t="shared" si="3"/>
        <v>0</v>
      </c>
      <c r="O8" s="650">
        <f t="shared" si="3"/>
        <v>0</v>
      </c>
      <c r="P8" s="517" t="s">
        <v>6</v>
      </c>
      <c r="Q8" s="516">
        <f>SicherheitAngebot</f>
        <v>0</v>
      </c>
      <c r="R8" s="652">
        <f>R6/R7</f>
        <v>0</v>
      </c>
      <c r="S8" s="515">
        <f>MGKZ</f>
        <v>0.1</v>
      </c>
      <c r="U8" s="683">
        <f>SUM(U12,U29,U46,U63,U80,U97,U114,U131,U148,U165,U182,U199,U216,U233,U250,U267,U284,U301,U318,U335,U352,U369,U386,U403,U420,U437,U454,U471,U488,U505)</f>
        <v>0</v>
      </c>
      <c r="V8" s="687" t="s">
        <v>230</v>
      </c>
      <c r="W8" s="650">
        <f t="shared" ref="W8:AB8" si="4">SUM(W12,W29,W46,W63,W80,W97,W114,W131,W148,W165,W182,W199,W216,W233,W250,W267,W284,W301,W318,W335,W352,W369,W386,W403,W420,W437,W454,W471,W488,W505)</f>
        <v>0</v>
      </c>
      <c r="X8" s="335">
        <f t="shared" si="4"/>
        <v>0</v>
      </c>
      <c r="Y8" s="651">
        <f t="shared" si="4"/>
        <v>0</v>
      </c>
      <c r="Z8" s="511">
        <f t="shared" si="4"/>
        <v>0</v>
      </c>
      <c r="AA8" s="651">
        <f t="shared" si="4"/>
        <v>0</v>
      </c>
      <c r="AB8" s="650">
        <f t="shared" si="4"/>
        <v>0</v>
      </c>
      <c r="AC8" s="259"/>
      <c r="AD8" s="650">
        <f t="shared" ref="AD8:AM8" si="5">SUM(AD12,AD29,AD46,AD63,AD80,AD97,AD114,AD131,AD148,AD165,AD182,AD199,AD216,AD233,AD250,AD267,AD284,AD301,AD318,AD335,AD352,AD369,AD386,AD403,AD420,AD437,AD454,AD471,AD488,AD505)</f>
        <v>0</v>
      </c>
      <c r="AE8" s="335">
        <f t="shared" si="5"/>
        <v>0</v>
      </c>
      <c r="AF8" s="651">
        <f t="shared" si="5"/>
        <v>0</v>
      </c>
      <c r="AG8" s="511">
        <f t="shared" si="5"/>
        <v>0</v>
      </c>
      <c r="AH8" s="651">
        <f t="shared" si="5"/>
        <v>0</v>
      </c>
      <c r="AI8" s="650">
        <f t="shared" si="5"/>
        <v>0</v>
      </c>
      <c r="AJ8" s="259"/>
      <c r="AK8" s="654">
        <f t="shared" si="5"/>
        <v>0</v>
      </c>
      <c r="AL8" s="654">
        <f t="shared" si="5"/>
        <v>0</v>
      </c>
      <c r="AM8" s="655">
        <f t="shared" si="5"/>
        <v>0</v>
      </c>
      <c r="AN8" s="336"/>
      <c r="AO8" s="336"/>
      <c r="AP8" s="336"/>
      <c r="AQ8" s="336"/>
      <c r="AR8" s="336"/>
      <c r="AS8" s="259"/>
      <c r="AT8" s="337"/>
      <c r="AU8" s="259"/>
      <c r="AV8" s="488">
        <f>SUM(AV12,AV29,AV46,AV63,AV80,AV97,AV114,AV131,AV148,AV165,AV182,AV199,AV216,AV233,AV250,AV267,AV284,AV301,AV318,AV335,AV352,AV369,AV386,AV403,AV420,AV437,AV454,AV471,AV488,AV505)</f>
        <v>0</v>
      </c>
      <c r="AW8" s="686" t="s">
        <v>231</v>
      </c>
      <c r="AX8" s="682">
        <f>SUM(AX12,AX29,AX46,AX63,AX80,AX97,AX114,AX131,AX148,AX165,AX182,AX199,AX216,AX233,AX250,AX267,AX284,AX301,AX318,AX335,AX352,AX369,AX386,AX403,AX420,AX437,AX454,AX471,AX488,AX505)</f>
        <v>0</v>
      </c>
      <c r="AZ8" s="489">
        <f>SUM(AZ12,AZ29,AZ46,AZ63,AZ80,AZ97,AZ114,AZ131,AZ148,AZ165,AZ182,AZ199,AZ216,AZ233,AZ250,AZ267,AZ284,AZ301,AZ318,AZ335,AZ352,AZ369,AZ386,AZ403,AZ420,AZ437,AZ454,AZ471,AZ488,AZ505)</f>
        <v>0</v>
      </c>
      <c r="BA8" s="686" t="s">
        <v>230</v>
      </c>
      <c r="BB8" s="489">
        <f>SUM(BB12,BB29,BB46,BB63,BB80,BB97,BB114,BB131,BB148,BB165,BB182,BB199,BB216,BB233,BB250,BB267,BB284,BB301,BB318,BB335,BB352,BB369,BB386,BB403,BB420,BB437,BB454,BB471,BB488,BB505)</f>
        <v>0</v>
      </c>
      <c r="BC8" s="686" t="s">
        <v>231</v>
      </c>
      <c r="BD8" s="489">
        <f>SUM(BD12,BD29,BD46,BD63,BD80,BD97,BD114,BD131,BD148,BD165,BD182,BD199,BD216,BD233,BD250,BD267,BD284,BD301,BD318,BD335,BD352,BD369,BD386,BD403,BD420,BD437,BD454,BD471,BD488,BD505)</f>
        <v>0</v>
      </c>
      <c r="BE8" s="105"/>
      <c r="BF8" s="105"/>
      <c r="BG8" s="105"/>
      <c r="BH8" s="105"/>
      <c r="BI8" s="105"/>
      <c r="BJ8" s="105"/>
    </row>
    <row r="9" spans="1:62" ht="4.9000000000000004" hidden="1" customHeight="1" outlineLevel="1" thickBot="1">
      <c r="A9" s="5"/>
      <c r="B9" s="7"/>
      <c r="C9" s="312"/>
      <c r="D9" s="312"/>
      <c r="E9" s="312"/>
      <c r="F9" s="313"/>
      <c r="G9" s="313"/>
      <c r="H9" s="314"/>
      <c r="I9" s="339"/>
      <c r="J9" s="338"/>
      <c r="K9" s="338"/>
      <c r="L9" s="338"/>
      <c r="M9" s="338"/>
      <c r="N9" s="338"/>
      <c r="O9" s="339"/>
      <c r="P9" s="340"/>
      <c r="Q9" s="340"/>
      <c r="R9" s="340"/>
      <c r="S9" s="341"/>
      <c r="U9" s="259"/>
      <c r="W9" s="303"/>
      <c r="X9" s="303"/>
      <c r="Y9" s="303"/>
      <c r="Z9" s="303"/>
      <c r="AA9" s="303"/>
      <c r="AB9" s="303"/>
      <c r="AC9" s="259"/>
      <c r="AD9" s="303"/>
      <c r="AE9" s="303"/>
      <c r="AF9" s="303"/>
      <c r="AG9" s="303"/>
      <c r="AH9" s="303"/>
      <c r="AI9" s="303"/>
      <c r="AJ9" s="259"/>
      <c r="AK9" s="259"/>
      <c r="AL9" s="259"/>
      <c r="AM9" s="259"/>
      <c r="AN9" s="342"/>
      <c r="AO9" s="259"/>
      <c r="AP9" s="259"/>
      <c r="AQ9" s="259"/>
      <c r="AR9" s="259"/>
      <c r="AS9" s="259"/>
      <c r="AT9" s="259"/>
      <c r="AU9" s="259"/>
      <c r="BE9" s="105"/>
      <c r="BF9" s="105"/>
      <c r="BG9" s="105"/>
      <c r="BH9" s="105"/>
      <c r="BI9" s="105"/>
      <c r="BJ9" s="105"/>
    </row>
    <row r="10" spans="1:62" ht="20.100000000000001" customHeight="1" collapsed="1" thickBot="1">
      <c r="B10" s="9" t="s">
        <v>7</v>
      </c>
      <c r="C10" s="884" t="s">
        <v>11</v>
      </c>
      <c r="D10" s="885"/>
      <c r="E10" s="885"/>
      <c r="F10" s="886"/>
      <c r="G10" s="204" t="s">
        <v>2</v>
      </c>
      <c r="H10" s="205" t="s">
        <v>12</v>
      </c>
      <c r="I10" s="556" t="s">
        <v>29</v>
      </c>
      <c r="J10" s="557" t="s">
        <v>104</v>
      </c>
      <c r="K10" s="558" t="s">
        <v>105</v>
      </c>
      <c r="L10" s="559" t="s">
        <v>150</v>
      </c>
      <c r="M10" s="559" t="s">
        <v>106</v>
      </c>
      <c r="N10" s="558" t="s">
        <v>103</v>
      </c>
      <c r="O10" s="556" t="s">
        <v>107</v>
      </c>
      <c r="P10" s="557" t="s">
        <v>157</v>
      </c>
      <c r="Q10" s="560" t="s">
        <v>156</v>
      </c>
      <c r="R10" s="561" t="s">
        <v>102</v>
      </c>
      <c r="S10" s="562" t="s">
        <v>131</v>
      </c>
      <c r="T10" s="266"/>
      <c r="U10" s="518" t="s">
        <v>5</v>
      </c>
      <c r="V10" s="266"/>
      <c r="W10" s="267" t="s">
        <v>29</v>
      </c>
      <c r="X10" s="268" t="s">
        <v>217</v>
      </c>
      <c r="Y10" s="269" t="s">
        <v>105</v>
      </c>
      <c r="Z10" s="270" t="s">
        <v>106</v>
      </c>
      <c r="AA10" s="269" t="s">
        <v>103</v>
      </c>
      <c r="AB10" s="267" t="s">
        <v>107</v>
      </c>
      <c r="AC10" s="259"/>
      <c r="AD10" s="267" t="s">
        <v>29</v>
      </c>
      <c r="AE10" s="268" t="s">
        <v>217</v>
      </c>
      <c r="AF10" s="269" t="s">
        <v>105</v>
      </c>
      <c r="AG10" s="270" t="s">
        <v>106</v>
      </c>
      <c r="AH10" s="269" t="s">
        <v>103</v>
      </c>
      <c r="AI10" s="267" t="s">
        <v>107</v>
      </c>
      <c r="AJ10" s="259"/>
      <c r="AK10" s="271" t="s">
        <v>15</v>
      </c>
      <c r="AL10" s="271" t="s">
        <v>181</v>
      </c>
      <c r="AM10" s="271" t="s">
        <v>189</v>
      </c>
      <c r="AN10" s="271" t="s">
        <v>188</v>
      </c>
      <c r="AO10" s="271" t="s">
        <v>17</v>
      </c>
      <c r="AP10" s="271" t="s">
        <v>18</v>
      </c>
      <c r="AQ10" s="271" t="s">
        <v>190</v>
      </c>
      <c r="AR10" s="271" t="s">
        <v>20</v>
      </c>
      <c r="AS10" s="259"/>
      <c r="AT10" s="260" t="s">
        <v>183</v>
      </c>
      <c r="AU10" s="259"/>
      <c r="AV10" s="485" t="s">
        <v>240</v>
      </c>
      <c r="AX10" s="684" t="s">
        <v>241</v>
      </c>
      <c r="AZ10" s="531" t="s">
        <v>243</v>
      </c>
      <c r="BB10" s="531" t="s">
        <v>244</v>
      </c>
      <c r="BD10" s="531" t="s">
        <v>242</v>
      </c>
      <c r="BE10" s="105"/>
      <c r="BF10" s="105"/>
      <c r="BG10" s="105"/>
      <c r="BH10" s="105"/>
      <c r="BI10" s="105"/>
      <c r="BJ10" s="105"/>
    </row>
    <row r="11" spans="1:62" ht="3" customHeight="1">
      <c r="B11" s="272"/>
      <c r="C11" s="273"/>
      <c r="D11" s="274"/>
      <c r="E11" s="274"/>
      <c r="F11" s="275"/>
      <c r="G11" s="273"/>
      <c r="H11" s="276"/>
      <c r="I11" s="261"/>
      <c r="J11" s="261"/>
      <c r="K11" s="261"/>
      <c r="L11" s="261"/>
      <c r="M11" s="261"/>
      <c r="N11" s="261"/>
      <c r="O11" s="261"/>
      <c r="P11" s="261"/>
      <c r="Q11" s="273"/>
      <c r="R11" s="277"/>
      <c r="S11" s="261"/>
      <c r="U11" s="261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61"/>
      <c r="AX11" s="261"/>
      <c r="AZ11" s="261"/>
      <c r="BB11" s="261"/>
      <c r="BD11" s="261"/>
      <c r="BE11" s="105"/>
      <c r="BF11" s="105"/>
      <c r="BG11" s="105"/>
      <c r="BH11" s="105"/>
      <c r="BI11" s="105"/>
      <c r="BJ11" s="105"/>
    </row>
    <row r="12" spans="1:62" ht="20.100000000000001" customHeight="1" collapsed="1">
      <c r="B12" s="179">
        <v>1</v>
      </c>
      <c r="C12" s="916"/>
      <c r="D12" s="917"/>
      <c r="E12" s="917"/>
      <c r="F12" s="918"/>
      <c r="G12" s="429"/>
      <c r="H12" s="206">
        <v>1</v>
      </c>
      <c r="I12" s="642">
        <f t="shared" ref="I12" si="6">$H12*SUM(I13:I27)</f>
        <v>0</v>
      </c>
      <c r="J12" s="643">
        <f t="shared" ref="J12:Q12" si="7">$H12*SUM(J13:J27)</f>
        <v>0</v>
      </c>
      <c r="K12" s="644">
        <f t="shared" si="7"/>
        <v>0</v>
      </c>
      <c r="L12" s="645">
        <f t="shared" si="7"/>
        <v>0</v>
      </c>
      <c r="M12" s="645">
        <f t="shared" si="7"/>
        <v>0</v>
      </c>
      <c r="N12" s="644">
        <f t="shared" si="7"/>
        <v>0</v>
      </c>
      <c r="O12" s="642">
        <f t="shared" si="7"/>
        <v>0</v>
      </c>
      <c r="P12" s="209">
        <f t="shared" si="7"/>
        <v>0</v>
      </c>
      <c r="Q12" s="210">
        <f t="shared" si="7"/>
        <v>0</v>
      </c>
      <c r="R12" s="136">
        <f t="shared" ref="R12:R27" si="8">P12*(1+Gewinn)*(1+SicherheitAngebot)</f>
        <v>0</v>
      </c>
      <c r="S12" s="137">
        <f t="shared" ref="S12:S27" si="9">Q12*(1+MGKZ)*(1+Gewinn)*(1+SicherheitAngebot)</f>
        <v>0</v>
      </c>
      <c r="U12" s="10">
        <f>I12*$I$7+J12*$J$7+K12*$K$7+L12*$L$7+M12*$M$7+N12*$N$7+O12*$O$7+R12+S12</f>
        <v>0</v>
      </c>
      <c r="W12" s="646">
        <f t="shared" ref="W12:AB12" si="10">$H12*SUM(W13:W27)</f>
        <v>0</v>
      </c>
      <c r="X12" s="647">
        <f t="shared" si="10"/>
        <v>0</v>
      </c>
      <c r="Y12" s="648">
        <f t="shared" si="10"/>
        <v>0</v>
      </c>
      <c r="Z12" s="649">
        <f t="shared" si="10"/>
        <v>0</v>
      </c>
      <c r="AA12" s="648">
        <f t="shared" si="10"/>
        <v>0</v>
      </c>
      <c r="AB12" s="646">
        <f t="shared" si="10"/>
        <v>0</v>
      </c>
      <c r="AC12" s="258"/>
      <c r="AD12" s="646">
        <f t="shared" ref="AD12:AM12" si="11">$H12*SUM(AD13:AD27)</f>
        <v>0</v>
      </c>
      <c r="AE12" s="647">
        <f t="shared" si="11"/>
        <v>0</v>
      </c>
      <c r="AF12" s="648">
        <f t="shared" si="11"/>
        <v>0</v>
      </c>
      <c r="AG12" s="649">
        <f t="shared" si="11"/>
        <v>0</v>
      </c>
      <c r="AH12" s="648">
        <f t="shared" si="11"/>
        <v>0</v>
      </c>
      <c r="AI12" s="646">
        <f t="shared" si="11"/>
        <v>0</v>
      </c>
      <c r="AJ12" s="258"/>
      <c r="AK12" s="653">
        <f t="shared" si="11"/>
        <v>0</v>
      </c>
      <c r="AL12" s="653">
        <f t="shared" si="11"/>
        <v>0</v>
      </c>
      <c r="AM12" s="653">
        <f t="shared" si="11"/>
        <v>0</v>
      </c>
      <c r="AN12" s="227">
        <f>$H12*SUM(AN13:AN27)*(1+Gewinn)*(1+SicherheitAngebot)</f>
        <v>0</v>
      </c>
      <c r="AO12" s="227">
        <f>$H12*SUM(AO13:AO27)*(1+Gewinn)*(1+SicherheitAngebot)</f>
        <v>0</v>
      </c>
      <c r="AP12" s="227">
        <f>$H12*SUM(AP13:AP27)*(1+Gewinn)*(1+SicherheitAngebot)</f>
        <v>0</v>
      </c>
      <c r="AQ12" s="227">
        <f>$H12*SUM(AQ13:AQ27)*(1+Gewinn)*(1+SicherheitAngebot)</f>
        <v>0</v>
      </c>
      <c r="AR12" s="227">
        <f>$H12*SUM(AR13:AR27)*(1+Gewinn)*(1+SicherheitAngebot)</f>
        <v>0</v>
      </c>
      <c r="AS12" s="262"/>
      <c r="AT12" s="263">
        <f t="shared" ref="AT12:AT44" si="12">((W12+AD12)*$W$7+(X12+AE12)*$X$7+(Y12+Z12+AF12+AG12)*$Z$7+(AA12+AH12)*$AA$7+(AB12+AI12)*$AB$7)*Zuschläge_IBN</f>
        <v>0</v>
      </c>
      <c r="AU12" s="259"/>
      <c r="AV12" s="491">
        <f>AK12*$AK$7+AL12*$AL$7+AM12*$AM$7+SUM(AN12:AR12)+AT12/Zuschläge_IBN+AT12</f>
        <v>0</v>
      </c>
      <c r="AX12" s="685">
        <f>U12+AV12</f>
        <v>0</v>
      </c>
      <c r="AZ12" s="490">
        <f>IF(H12&gt;0,U12/(1+SicherheitAngebot)*(1+Sicherheit),0)</f>
        <v>0</v>
      </c>
      <c r="BB12" s="490">
        <f>IF(H12&gt;0,AV12/(1+SicherheitAngebot)*(1+Sicherheit),0)</f>
        <v>0</v>
      </c>
      <c r="BD12" s="490">
        <f>AZ12+BB12</f>
        <v>0</v>
      </c>
      <c r="BE12" s="105"/>
      <c r="BF12" s="105"/>
      <c r="BG12" s="105"/>
      <c r="BH12" s="105"/>
      <c r="BI12" s="105"/>
      <c r="BJ12" s="105"/>
    </row>
    <row r="13" spans="1:62" ht="18" hidden="1" customHeight="1" outlineLevel="1">
      <c r="B13" s="99"/>
      <c r="C13" s="908"/>
      <c r="D13" s="909"/>
      <c r="E13" s="909"/>
      <c r="F13" s="910"/>
      <c r="G13" s="890"/>
      <c r="H13" s="901"/>
      <c r="I13" s="152"/>
      <c r="J13" s="152"/>
      <c r="K13" s="152"/>
      <c r="L13" s="152"/>
      <c r="M13" s="152"/>
      <c r="N13" s="152"/>
      <c r="O13" s="152"/>
      <c r="P13" s="153"/>
      <c r="Q13" s="153"/>
      <c r="R13" s="156">
        <f t="shared" si="8"/>
        <v>0</v>
      </c>
      <c r="S13" s="156">
        <f t="shared" si="9"/>
        <v>0</v>
      </c>
      <c r="U13" s="157">
        <f>I13*$I$7+J13*$J$7+K13*$K$7+L13*$L$7+M13*$M$7+N13*$N$7+O13*$O$7+R13+S13</f>
        <v>0</v>
      </c>
      <c r="W13" s="152"/>
      <c r="X13" s="152"/>
      <c r="Y13" s="152"/>
      <c r="Z13" s="152"/>
      <c r="AA13" s="152"/>
      <c r="AB13" s="152"/>
      <c r="AC13" s="347"/>
      <c r="AD13" s="152"/>
      <c r="AE13" s="152"/>
      <c r="AF13" s="152"/>
      <c r="AG13" s="152"/>
      <c r="AH13" s="152"/>
      <c r="AI13" s="152"/>
      <c r="AJ13" s="347"/>
      <c r="AK13" s="152"/>
      <c r="AL13" s="152"/>
      <c r="AM13" s="619"/>
      <c r="AN13" s="228"/>
      <c r="AO13" s="228"/>
      <c r="AP13" s="228"/>
      <c r="AQ13" s="228"/>
      <c r="AR13" s="228"/>
      <c r="AS13" s="348"/>
      <c r="AT13" s="264">
        <f t="shared" si="12"/>
        <v>0</v>
      </c>
      <c r="AU13" s="259"/>
      <c r="AV13" s="265">
        <f t="shared" ref="AV13:AV27" si="13">AK13*$AK$7+AL13*$AL$7+AM13*$AM$7+SUM(AN13:AR13)*(1+Gewinn)*(1+SicherheitAngebot)+AT13/Zuschläge_IBN+AT13</f>
        <v>0</v>
      </c>
      <c r="AX13" s="265">
        <f>U13+AV13</f>
        <v>0</v>
      </c>
      <c r="AZ13" s="492">
        <f t="shared" ref="AZ13:AZ27" si="14">U13/(1+SicherheitAngebot)*(1+Sicherheit)</f>
        <v>0</v>
      </c>
      <c r="BB13" s="492">
        <f t="shared" ref="BB13:BB27" si="15">AV13/(1+SicherheitAngebot)*(1+Sicherheit)</f>
        <v>0</v>
      </c>
      <c r="BD13" s="265">
        <f>AZ13+BB13</f>
        <v>0</v>
      </c>
      <c r="BE13" s="105"/>
      <c r="BF13" s="105"/>
      <c r="BG13" s="105"/>
      <c r="BH13" s="105"/>
      <c r="BI13" s="105"/>
      <c r="BJ13" s="105"/>
    </row>
    <row r="14" spans="1:62" ht="18" hidden="1" customHeight="1" outlineLevel="1">
      <c r="B14" s="100"/>
      <c r="C14" s="908"/>
      <c r="D14" s="909"/>
      <c r="E14" s="909"/>
      <c r="F14" s="910"/>
      <c r="G14" s="890"/>
      <c r="H14" s="891"/>
      <c r="I14" s="152"/>
      <c r="J14" s="152"/>
      <c r="K14" s="152"/>
      <c r="L14" s="152"/>
      <c r="M14" s="152"/>
      <c r="N14" s="152"/>
      <c r="O14" s="152"/>
      <c r="P14" s="153"/>
      <c r="Q14" s="153"/>
      <c r="R14" s="156">
        <f t="shared" si="8"/>
        <v>0</v>
      </c>
      <c r="S14" s="156">
        <f t="shared" si="9"/>
        <v>0</v>
      </c>
      <c r="U14" s="157">
        <f t="shared" ref="U14:U27" si="16">I14*$I$7+J14*$J$7+K14*$K$7+L14*$L$7+M14*$M$7+N14*$N$7+O14*$O$7+R14+S14</f>
        <v>0</v>
      </c>
      <c r="W14" s="152"/>
      <c r="X14" s="152"/>
      <c r="Y14" s="152"/>
      <c r="Z14" s="152"/>
      <c r="AA14" s="152"/>
      <c r="AB14" s="152"/>
      <c r="AC14" s="347"/>
      <c r="AD14" s="152"/>
      <c r="AE14" s="152"/>
      <c r="AF14" s="152"/>
      <c r="AG14" s="152"/>
      <c r="AH14" s="152"/>
      <c r="AI14" s="152"/>
      <c r="AJ14" s="347"/>
      <c r="AK14" s="152"/>
      <c r="AL14" s="152"/>
      <c r="AM14" s="619"/>
      <c r="AN14" s="228"/>
      <c r="AO14" s="228"/>
      <c r="AP14" s="228"/>
      <c r="AQ14" s="228"/>
      <c r="AR14" s="228"/>
      <c r="AS14" s="348"/>
      <c r="AT14" s="264">
        <f t="shared" si="12"/>
        <v>0</v>
      </c>
      <c r="AU14" s="259"/>
      <c r="AV14" s="265">
        <f t="shared" si="13"/>
        <v>0</v>
      </c>
      <c r="AX14" s="265">
        <f t="shared" ref="AX14:AX27" si="17">U14+AV14</f>
        <v>0</v>
      </c>
      <c r="AZ14" s="492">
        <f t="shared" si="14"/>
        <v>0</v>
      </c>
      <c r="BB14" s="492">
        <f t="shared" si="15"/>
        <v>0</v>
      </c>
      <c r="BD14" s="265">
        <f t="shared" ref="BD14:BD27" si="18">AZ14+BB14</f>
        <v>0</v>
      </c>
      <c r="BE14" s="105"/>
      <c r="BF14" s="105"/>
      <c r="BG14" s="105"/>
      <c r="BH14" s="105"/>
      <c r="BI14" s="105"/>
      <c r="BJ14" s="105"/>
    </row>
    <row r="15" spans="1:62" ht="18" hidden="1" customHeight="1" outlineLevel="1">
      <c r="B15" s="100"/>
      <c r="C15" s="908"/>
      <c r="D15" s="909"/>
      <c r="E15" s="909"/>
      <c r="F15" s="910"/>
      <c r="G15" s="890"/>
      <c r="H15" s="891"/>
      <c r="I15" s="152"/>
      <c r="J15" s="152"/>
      <c r="K15" s="152"/>
      <c r="L15" s="152"/>
      <c r="M15" s="152"/>
      <c r="N15" s="152"/>
      <c r="O15" s="152"/>
      <c r="P15" s="153"/>
      <c r="Q15" s="153"/>
      <c r="R15" s="156">
        <f t="shared" si="8"/>
        <v>0</v>
      </c>
      <c r="S15" s="156">
        <f t="shared" si="9"/>
        <v>0</v>
      </c>
      <c r="U15" s="157">
        <f t="shared" si="16"/>
        <v>0</v>
      </c>
      <c r="W15" s="152"/>
      <c r="X15" s="152"/>
      <c r="Y15" s="152"/>
      <c r="Z15" s="152"/>
      <c r="AA15" s="152"/>
      <c r="AB15" s="152"/>
      <c r="AC15" s="347"/>
      <c r="AD15" s="152"/>
      <c r="AE15" s="152"/>
      <c r="AF15" s="152"/>
      <c r="AG15" s="152"/>
      <c r="AH15" s="152"/>
      <c r="AI15" s="152"/>
      <c r="AJ15" s="347"/>
      <c r="AK15" s="152"/>
      <c r="AL15" s="152"/>
      <c r="AM15" s="619"/>
      <c r="AN15" s="228"/>
      <c r="AO15" s="228"/>
      <c r="AP15" s="228"/>
      <c r="AQ15" s="228"/>
      <c r="AR15" s="228"/>
      <c r="AS15" s="348"/>
      <c r="AT15" s="264">
        <f t="shared" si="12"/>
        <v>0</v>
      </c>
      <c r="AU15" s="259"/>
      <c r="AV15" s="265">
        <f t="shared" si="13"/>
        <v>0</v>
      </c>
      <c r="AX15" s="265">
        <f t="shared" si="17"/>
        <v>0</v>
      </c>
      <c r="AZ15" s="492">
        <f t="shared" si="14"/>
        <v>0</v>
      </c>
      <c r="BB15" s="492">
        <f t="shared" si="15"/>
        <v>0</v>
      </c>
      <c r="BD15" s="265">
        <f t="shared" si="18"/>
        <v>0</v>
      </c>
      <c r="BE15" s="105"/>
      <c r="BF15" s="105"/>
      <c r="BG15" s="105"/>
      <c r="BH15" s="105"/>
      <c r="BI15" s="105"/>
      <c r="BJ15" s="105"/>
    </row>
    <row r="16" spans="1:62" ht="18" hidden="1" customHeight="1" outlineLevel="1">
      <c r="B16" s="100"/>
      <c r="C16" s="908"/>
      <c r="D16" s="909"/>
      <c r="E16" s="909"/>
      <c r="F16" s="910"/>
      <c r="G16" s="890"/>
      <c r="H16" s="891"/>
      <c r="I16" s="152"/>
      <c r="J16" s="152"/>
      <c r="K16" s="152"/>
      <c r="L16" s="152"/>
      <c r="M16" s="152"/>
      <c r="N16" s="152"/>
      <c r="O16" s="152"/>
      <c r="P16" s="153"/>
      <c r="Q16" s="153"/>
      <c r="R16" s="156">
        <f t="shared" si="8"/>
        <v>0</v>
      </c>
      <c r="S16" s="156">
        <f t="shared" si="9"/>
        <v>0</v>
      </c>
      <c r="U16" s="157">
        <f t="shared" si="16"/>
        <v>0</v>
      </c>
      <c r="W16" s="152"/>
      <c r="X16" s="152"/>
      <c r="Y16" s="152"/>
      <c r="Z16" s="152"/>
      <c r="AA16" s="152"/>
      <c r="AB16" s="152"/>
      <c r="AC16" s="347"/>
      <c r="AD16" s="152"/>
      <c r="AE16" s="152"/>
      <c r="AF16" s="152"/>
      <c r="AG16" s="152"/>
      <c r="AH16" s="152"/>
      <c r="AI16" s="152"/>
      <c r="AJ16" s="347"/>
      <c r="AK16" s="152"/>
      <c r="AL16" s="152"/>
      <c r="AM16" s="619"/>
      <c r="AN16" s="228"/>
      <c r="AO16" s="228"/>
      <c r="AP16" s="228"/>
      <c r="AQ16" s="228"/>
      <c r="AR16" s="228"/>
      <c r="AS16" s="348"/>
      <c r="AT16" s="264">
        <f t="shared" si="12"/>
        <v>0</v>
      </c>
      <c r="AU16" s="259"/>
      <c r="AV16" s="265">
        <f t="shared" si="13"/>
        <v>0</v>
      </c>
      <c r="AX16" s="265">
        <f t="shared" si="17"/>
        <v>0</v>
      </c>
      <c r="AZ16" s="492">
        <f t="shared" si="14"/>
        <v>0</v>
      </c>
      <c r="BB16" s="492">
        <f t="shared" si="15"/>
        <v>0</v>
      </c>
      <c r="BD16" s="265">
        <f t="shared" si="18"/>
        <v>0</v>
      </c>
      <c r="BE16" s="105"/>
      <c r="BF16" s="105"/>
      <c r="BG16" s="105"/>
      <c r="BH16" s="105"/>
      <c r="BI16" s="105"/>
      <c r="BJ16" s="105"/>
    </row>
    <row r="17" spans="2:62" ht="18" hidden="1" customHeight="1" outlineLevel="1">
      <c r="B17" s="100"/>
      <c r="C17" s="908"/>
      <c r="D17" s="909"/>
      <c r="E17" s="909"/>
      <c r="F17" s="910"/>
      <c r="G17" s="890"/>
      <c r="H17" s="891"/>
      <c r="I17" s="152"/>
      <c r="J17" s="152"/>
      <c r="K17" s="152"/>
      <c r="L17" s="152"/>
      <c r="M17" s="152"/>
      <c r="N17" s="152"/>
      <c r="O17" s="152"/>
      <c r="P17" s="153"/>
      <c r="Q17" s="153"/>
      <c r="R17" s="156">
        <f t="shared" si="8"/>
        <v>0</v>
      </c>
      <c r="S17" s="156">
        <f t="shared" si="9"/>
        <v>0</v>
      </c>
      <c r="U17" s="157">
        <f t="shared" si="16"/>
        <v>0</v>
      </c>
      <c r="W17" s="152"/>
      <c r="X17" s="152"/>
      <c r="Y17" s="152"/>
      <c r="Z17" s="152"/>
      <c r="AA17" s="152"/>
      <c r="AB17" s="152"/>
      <c r="AC17" s="347"/>
      <c r="AD17" s="152"/>
      <c r="AE17" s="152"/>
      <c r="AF17" s="152"/>
      <c r="AG17" s="152"/>
      <c r="AH17" s="152"/>
      <c r="AI17" s="152"/>
      <c r="AJ17" s="347"/>
      <c r="AK17" s="152"/>
      <c r="AL17" s="152"/>
      <c r="AM17" s="619"/>
      <c r="AN17" s="228"/>
      <c r="AO17" s="228"/>
      <c r="AP17" s="228"/>
      <c r="AQ17" s="228"/>
      <c r="AR17" s="228"/>
      <c r="AS17" s="348"/>
      <c r="AT17" s="264">
        <f t="shared" si="12"/>
        <v>0</v>
      </c>
      <c r="AU17" s="259"/>
      <c r="AV17" s="265">
        <f t="shared" si="13"/>
        <v>0</v>
      </c>
      <c r="AX17" s="265">
        <f t="shared" si="17"/>
        <v>0</v>
      </c>
      <c r="AZ17" s="492">
        <f t="shared" si="14"/>
        <v>0</v>
      </c>
      <c r="BB17" s="492">
        <f t="shared" si="15"/>
        <v>0</v>
      </c>
      <c r="BD17" s="265">
        <f t="shared" si="18"/>
        <v>0</v>
      </c>
      <c r="BE17" s="105"/>
      <c r="BF17" s="105"/>
      <c r="BG17" s="105"/>
      <c r="BH17" s="105"/>
      <c r="BI17" s="105"/>
      <c r="BJ17" s="105"/>
    </row>
    <row r="18" spans="2:62" ht="18" hidden="1" customHeight="1" outlineLevel="1">
      <c r="B18" s="100"/>
      <c r="C18" s="908"/>
      <c r="D18" s="909"/>
      <c r="E18" s="909"/>
      <c r="F18" s="910"/>
      <c r="G18" s="890"/>
      <c r="H18" s="891"/>
      <c r="I18" s="152"/>
      <c r="J18" s="152"/>
      <c r="K18" s="152"/>
      <c r="L18" s="152"/>
      <c r="M18" s="152"/>
      <c r="N18" s="152"/>
      <c r="O18" s="152"/>
      <c r="P18" s="153"/>
      <c r="Q18" s="153"/>
      <c r="R18" s="156">
        <f t="shared" si="8"/>
        <v>0</v>
      </c>
      <c r="S18" s="156">
        <f t="shared" si="9"/>
        <v>0</v>
      </c>
      <c r="U18" s="157">
        <f t="shared" si="16"/>
        <v>0</v>
      </c>
      <c r="W18" s="152"/>
      <c r="X18" s="152"/>
      <c r="Y18" s="152"/>
      <c r="Z18" s="152"/>
      <c r="AA18" s="152"/>
      <c r="AB18" s="152"/>
      <c r="AC18" s="347"/>
      <c r="AD18" s="152"/>
      <c r="AE18" s="152"/>
      <c r="AF18" s="152"/>
      <c r="AG18" s="152"/>
      <c r="AH18" s="152"/>
      <c r="AI18" s="152"/>
      <c r="AJ18" s="347"/>
      <c r="AK18" s="152"/>
      <c r="AL18" s="152"/>
      <c r="AM18" s="619"/>
      <c r="AN18" s="228"/>
      <c r="AO18" s="228"/>
      <c r="AP18" s="228"/>
      <c r="AQ18" s="228"/>
      <c r="AR18" s="228"/>
      <c r="AS18" s="348"/>
      <c r="AT18" s="264">
        <f t="shared" si="12"/>
        <v>0</v>
      </c>
      <c r="AU18" s="259"/>
      <c r="AV18" s="265">
        <f t="shared" si="13"/>
        <v>0</v>
      </c>
      <c r="AX18" s="265">
        <f t="shared" si="17"/>
        <v>0</v>
      </c>
      <c r="AZ18" s="492">
        <f t="shared" si="14"/>
        <v>0</v>
      </c>
      <c r="BB18" s="492">
        <f t="shared" si="15"/>
        <v>0</v>
      </c>
      <c r="BD18" s="265">
        <f t="shared" si="18"/>
        <v>0</v>
      </c>
      <c r="BE18" s="105"/>
      <c r="BF18" s="105"/>
      <c r="BG18" s="105"/>
      <c r="BH18" s="105"/>
      <c r="BI18" s="105"/>
      <c r="BJ18" s="105"/>
    </row>
    <row r="19" spans="2:62" ht="18" hidden="1" customHeight="1" outlineLevel="1">
      <c r="B19" s="100"/>
      <c r="C19" s="908"/>
      <c r="D19" s="909"/>
      <c r="E19" s="909"/>
      <c r="F19" s="910"/>
      <c r="G19" s="890"/>
      <c r="H19" s="891"/>
      <c r="I19" s="152"/>
      <c r="J19" s="152"/>
      <c r="K19" s="152"/>
      <c r="L19" s="152"/>
      <c r="M19" s="152"/>
      <c r="N19" s="152"/>
      <c r="O19" s="152"/>
      <c r="P19" s="153"/>
      <c r="Q19" s="153"/>
      <c r="R19" s="156">
        <f t="shared" si="8"/>
        <v>0</v>
      </c>
      <c r="S19" s="156">
        <f t="shared" si="9"/>
        <v>0</v>
      </c>
      <c r="U19" s="157">
        <f t="shared" si="16"/>
        <v>0</v>
      </c>
      <c r="W19" s="152"/>
      <c r="X19" s="152"/>
      <c r="Y19" s="152"/>
      <c r="Z19" s="152"/>
      <c r="AA19" s="152"/>
      <c r="AB19" s="152"/>
      <c r="AC19" s="347"/>
      <c r="AD19" s="152"/>
      <c r="AE19" s="152"/>
      <c r="AF19" s="152"/>
      <c r="AG19" s="152"/>
      <c r="AH19" s="152"/>
      <c r="AI19" s="152"/>
      <c r="AJ19" s="347"/>
      <c r="AK19" s="152"/>
      <c r="AL19" s="152"/>
      <c r="AM19" s="619"/>
      <c r="AN19" s="228"/>
      <c r="AO19" s="228"/>
      <c r="AP19" s="228"/>
      <c r="AQ19" s="228"/>
      <c r="AR19" s="228"/>
      <c r="AS19" s="348"/>
      <c r="AT19" s="264">
        <f t="shared" si="12"/>
        <v>0</v>
      </c>
      <c r="AU19" s="259"/>
      <c r="AV19" s="265">
        <f t="shared" si="13"/>
        <v>0</v>
      </c>
      <c r="AX19" s="265">
        <f t="shared" si="17"/>
        <v>0</v>
      </c>
      <c r="AZ19" s="492">
        <f t="shared" si="14"/>
        <v>0</v>
      </c>
      <c r="BB19" s="492">
        <f t="shared" si="15"/>
        <v>0</v>
      </c>
      <c r="BD19" s="265">
        <f t="shared" si="18"/>
        <v>0</v>
      </c>
      <c r="BE19" s="105"/>
      <c r="BF19" s="105"/>
      <c r="BG19" s="105"/>
      <c r="BH19" s="105"/>
      <c r="BI19" s="105"/>
      <c r="BJ19" s="105"/>
    </row>
    <row r="20" spans="2:62" ht="18" hidden="1" customHeight="1" outlineLevel="1">
      <c r="B20" s="100"/>
      <c r="C20" s="908"/>
      <c r="D20" s="909"/>
      <c r="E20" s="909"/>
      <c r="F20" s="910"/>
      <c r="G20" s="890"/>
      <c r="H20" s="891"/>
      <c r="I20" s="152"/>
      <c r="J20" s="152"/>
      <c r="K20" s="152"/>
      <c r="L20" s="152"/>
      <c r="M20" s="152"/>
      <c r="N20" s="152"/>
      <c r="O20" s="152"/>
      <c r="P20" s="153"/>
      <c r="Q20" s="153"/>
      <c r="R20" s="156">
        <f t="shared" si="8"/>
        <v>0</v>
      </c>
      <c r="S20" s="156">
        <f t="shared" si="9"/>
        <v>0</v>
      </c>
      <c r="U20" s="157">
        <f t="shared" si="16"/>
        <v>0</v>
      </c>
      <c r="W20" s="152"/>
      <c r="X20" s="152"/>
      <c r="Y20" s="152"/>
      <c r="Z20" s="152"/>
      <c r="AA20" s="152"/>
      <c r="AB20" s="152"/>
      <c r="AC20" s="347"/>
      <c r="AD20" s="152"/>
      <c r="AE20" s="152"/>
      <c r="AF20" s="152"/>
      <c r="AG20" s="152"/>
      <c r="AH20" s="152"/>
      <c r="AI20" s="152"/>
      <c r="AJ20" s="347"/>
      <c r="AK20" s="152"/>
      <c r="AL20" s="152"/>
      <c r="AM20" s="619"/>
      <c r="AN20" s="228"/>
      <c r="AO20" s="228"/>
      <c r="AP20" s="228"/>
      <c r="AQ20" s="228"/>
      <c r="AR20" s="228"/>
      <c r="AS20" s="348"/>
      <c r="AT20" s="264">
        <f t="shared" si="12"/>
        <v>0</v>
      </c>
      <c r="AU20" s="259"/>
      <c r="AV20" s="265">
        <f t="shared" si="13"/>
        <v>0</v>
      </c>
      <c r="AX20" s="265">
        <f t="shared" si="17"/>
        <v>0</v>
      </c>
      <c r="AZ20" s="492">
        <f t="shared" si="14"/>
        <v>0</v>
      </c>
      <c r="BB20" s="492">
        <f t="shared" si="15"/>
        <v>0</v>
      </c>
      <c r="BD20" s="265">
        <f t="shared" si="18"/>
        <v>0</v>
      </c>
      <c r="BE20" s="105"/>
      <c r="BF20" s="105"/>
      <c r="BG20" s="105"/>
      <c r="BH20" s="105"/>
      <c r="BI20" s="105"/>
      <c r="BJ20" s="105"/>
    </row>
    <row r="21" spans="2:62" ht="18" hidden="1" customHeight="1" outlineLevel="1">
      <c r="B21" s="100"/>
      <c r="C21" s="908"/>
      <c r="D21" s="909"/>
      <c r="E21" s="909"/>
      <c r="F21" s="910"/>
      <c r="G21" s="890"/>
      <c r="H21" s="891"/>
      <c r="I21" s="152"/>
      <c r="J21" s="152"/>
      <c r="K21" s="152"/>
      <c r="L21" s="152"/>
      <c r="M21" s="152"/>
      <c r="N21" s="152"/>
      <c r="O21" s="152"/>
      <c r="P21" s="153"/>
      <c r="Q21" s="153"/>
      <c r="R21" s="156">
        <f t="shared" si="8"/>
        <v>0</v>
      </c>
      <c r="S21" s="156">
        <f t="shared" si="9"/>
        <v>0</v>
      </c>
      <c r="U21" s="157">
        <f t="shared" si="16"/>
        <v>0</v>
      </c>
      <c r="W21" s="152"/>
      <c r="X21" s="152"/>
      <c r="Y21" s="152"/>
      <c r="Z21" s="152"/>
      <c r="AA21" s="152"/>
      <c r="AB21" s="152"/>
      <c r="AC21" s="347"/>
      <c r="AD21" s="152"/>
      <c r="AE21" s="152"/>
      <c r="AF21" s="152"/>
      <c r="AG21" s="152"/>
      <c r="AH21" s="152"/>
      <c r="AI21" s="152"/>
      <c r="AJ21" s="347"/>
      <c r="AK21" s="152"/>
      <c r="AL21" s="152"/>
      <c r="AM21" s="619"/>
      <c r="AN21" s="228"/>
      <c r="AO21" s="228"/>
      <c r="AP21" s="228"/>
      <c r="AQ21" s="228"/>
      <c r="AR21" s="228"/>
      <c r="AS21" s="348"/>
      <c r="AT21" s="264">
        <f t="shared" si="12"/>
        <v>0</v>
      </c>
      <c r="AU21" s="259"/>
      <c r="AV21" s="265">
        <f t="shared" si="13"/>
        <v>0</v>
      </c>
      <c r="AX21" s="265">
        <f t="shared" si="17"/>
        <v>0</v>
      </c>
      <c r="AZ21" s="492">
        <f t="shared" si="14"/>
        <v>0</v>
      </c>
      <c r="BB21" s="492">
        <f t="shared" si="15"/>
        <v>0</v>
      </c>
      <c r="BD21" s="265">
        <f t="shared" si="18"/>
        <v>0</v>
      </c>
      <c r="BE21" s="105"/>
      <c r="BF21" s="105"/>
      <c r="BG21" s="105"/>
      <c r="BH21" s="105"/>
      <c r="BI21" s="105"/>
      <c r="BJ21" s="105"/>
    </row>
    <row r="22" spans="2:62" ht="18" hidden="1" customHeight="1" outlineLevel="1">
      <c r="B22" s="100"/>
      <c r="C22" s="908"/>
      <c r="D22" s="909"/>
      <c r="E22" s="909"/>
      <c r="F22" s="910"/>
      <c r="G22" s="890"/>
      <c r="H22" s="891"/>
      <c r="I22" s="152"/>
      <c r="J22" s="152"/>
      <c r="K22" s="152"/>
      <c r="L22" s="152"/>
      <c r="M22" s="152"/>
      <c r="N22" s="152"/>
      <c r="O22" s="152"/>
      <c r="P22" s="153"/>
      <c r="Q22" s="153"/>
      <c r="R22" s="156">
        <f t="shared" si="8"/>
        <v>0</v>
      </c>
      <c r="S22" s="156">
        <f t="shared" si="9"/>
        <v>0</v>
      </c>
      <c r="U22" s="157">
        <f t="shared" si="16"/>
        <v>0</v>
      </c>
      <c r="W22" s="152"/>
      <c r="X22" s="152"/>
      <c r="Y22" s="152"/>
      <c r="Z22" s="152"/>
      <c r="AA22" s="152"/>
      <c r="AB22" s="152"/>
      <c r="AC22" s="347"/>
      <c r="AD22" s="152"/>
      <c r="AE22" s="152"/>
      <c r="AF22" s="152"/>
      <c r="AG22" s="152"/>
      <c r="AH22" s="152"/>
      <c r="AI22" s="152"/>
      <c r="AJ22" s="347"/>
      <c r="AK22" s="152"/>
      <c r="AL22" s="152"/>
      <c r="AM22" s="619"/>
      <c r="AN22" s="228"/>
      <c r="AO22" s="228"/>
      <c r="AP22" s="228"/>
      <c r="AQ22" s="228"/>
      <c r="AR22" s="228"/>
      <c r="AS22" s="348"/>
      <c r="AT22" s="264">
        <f t="shared" si="12"/>
        <v>0</v>
      </c>
      <c r="AU22" s="259"/>
      <c r="AV22" s="265">
        <f t="shared" si="13"/>
        <v>0</v>
      </c>
      <c r="AX22" s="265">
        <f t="shared" si="17"/>
        <v>0</v>
      </c>
      <c r="AZ22" s="492">
        <f t="shared" si="14"/>
        <v>0</v>
      </c>
      <c r="BB22" s="492">
        <f t="shared" si="15"/>
        <v>0</v>
      </c>
      <c r="BD22" s="265">
        <f t="shared" si="18"/>
        <v>0</v>
      </c>
      <c r="BE22" s="105"/>
      <c r="BF22" s="105"/>
      <c r="BG22" s="105"/>
      <c r="BH22" s="105"/>
      <c r="BI22" s="105"/>
      <c r="BJ22" s="105"/>
    </row>
    <row r="23" spans="2:62" ht="18" hidden="1" customHeight="1" outlineLevel="1">
      <c r="B23" s="100"/>
      <c r="C23" s="908"/>
      <c r="D23" s="909"/>
      <c r="E23" s="909"/>
      <c r="F23" s="910"/>
      <c r="G23" s="890"/>
      <c r="H23" s="891"/>
      <c r="I23" s="152"/>
      <c r="J23" s="152"/>
      <c r="K23" s="152"/>
      <c r="L23" s="152"/>
      <c r="M23" s="152"/>
      <c r="N23" s="152"/>
      <c r="O23" s="152"/>
      <c r="P23" s="153"/>
      <c r="Q23" s="153"/>
      <c r="R23" s="156">
        <f t="shared" si="8"/>
        <v>0</v>
      </c>
      <c r="S23" s="156">
        <f t="shared" si="9"/>
        <v>0</v>
      </c>
      <c r="U23" s="157">
        <f t="shared" si="16"/>
        <v>0</v>
      </c>
      <c r="W23" s="152"/>
      <c r="X23" s="152"/>
      <c r="Y23" s="152"/>
      <c r="Z23" s="152"/>
      <c r="AA23" s="152"/>
      <c r="AB23" s="152"/>
      <c r="AC23" s="347"/>
      <c r="AD23" s="152"/>
      <c r="AE23" s="152"/>
      <c r="AF23" s="152"/>
      <c r="AG23" s="152"/>
      <c r="AH23" s="152"/>
      <c r="AI23" s="152"/>
      <c r="AJ23" s="347"/>
      <c r="AK23" s="152"/>
      <c r="AL23" s="152"/>
      <c r="AM23" s="619"/>
      <c r="AN23" s="228"/>
      <c r="AO23" s="228"/>
      <c r="AP23" s="228"/>
      <c r="AQ23" s="228"/>
      <c r="AR23" s="228"/>
      <c r="AS23" s="348"/>
      <c r="AT23" s="264">
        <f t="shared" si="12"/>
        <v>0</v>
      </c>
      <c r="AU23" s="259"/>
      <c r="AV23" s="265">
        <f t="shared" si="13"/>
        <v>0</v>
      </c>
      <c r="AX23" s="265">
        <f t="shared" si="17"/>
        <v>0</v>
      </c>
      <c r="AZ23" s="492">
        <f t="shared" si="14"/>
        <v>0</v>
      </c>
      <c r="BB23" s="492">
        <f t="shared" si="15"/>
        <v>0</v>
      </c>
      <c r="BD23" s="265">
        <f t="shared" si="18"/>
        <v>0</v>
      </c>
      <c r="BE23" s="105"/>
      <c r="BF23" s="105"/>
      <c r="BG23" s="105"/>
      <c r="BH23" s="105"/>
      <c r="BI23" s="105"/>
      <c r="BJ23" s="105"/>
    </row>
    <row r="24" spans="2:62" ht="18" hidden="1" customHeight="1" outlineLevel="1">
      <c r="B24" s="100"/>
      <c r="C24" s="908"/>
      <c r="D24" s="909"/>
      <c r="E24" s="909"/>
      <c r="F24" s="910"/>
      <c r="G24" s="890"/>
      <c r="H24" s="891"/>
      <c r="I24" s="152"/>
      <c r="J24" s="152"/>
      <c r="K24" s="152"/>
      <c r="L24" s="152"/>
      <c r="M24" s="152"/>
      <c r="N24" s="152"/>
      <c r="O24" s="152"/>
      <c r="P24" s="153"/>
      <c r="Q24" s="153"/>
      <c r="R24" s="156">
        <f t="shared" si="8"/>
        <v>0</v>
      </c>
      <c r="S24" s="156">
        <f t="shared" si="9"/>
        <v>0</v>
      </c>
      <c r="U24" s="157">
        <f t="shared" si="16"/>
        <v>0</v>
      </c>
      <c r="W24" s="152"/>
      <c r="X24" s="152"/>
      <c r="Y24" s="152"/>
      <c r="Z24" s="152"/>
      <c r="AA24" s="152"/>
      <c r="AB24" s="152"/>
      <c r="AC24" s="347"/>
      <c r="AD24" s="152"/>
      <c r="AE24" s="152"/>
      <c r="AF24" s="152"/>
      <c r="AG24" s="152"/>
      <c r="AH24" s="152"/>
      <c r="AI24" s="152"/>
      <c r="AJ24" s="347"/>
      <c r="AK24" s="152"/>
      <c r="AL24" s="152"/>
      <c r="AM24" s="619"/>
      <c r="AN24" s="228"/>
      <c r="AO24" s="228"/>
      <c r="AP24" s="228"/>
      <c r="AQ24" s="228"/>
      <c r="AR24" s="228"/>
      <c r="AS24" s="348"/>
      <c r="AT24" s="264">
        <f t="shared" si="12"/>
        <v>0</v>
      </c>
      <c r="AU24" s="259"/>
      <c r="AV24" s="265">
        <f t="shared" si="13"/>
        <v>0</v>
      </c>
      <c r="AX24" s="265">
        <f t="shared" si="17"/>
        <v>0</v>
      </c>
      <c r="AZ24" s="492">
        <f t="shared" si="14"/>
        <v>0</v>
      </c>
      <c r="BB24" s="492">
        <f t="shared" si="15"/>
        <v>0</v>
      </c>
      <c r="BD24" s="265">
        <f t="shared" si="18"/>
        <v>0</v>
      </c>
      <c r="BE24" s="105"/>
      <c r="BF24" s="105"/>
      <c r="BG24" s="105"/>
      <c r="BH24" s="105"/>
      <c r="BI24" s="105"/>
      <c r="BJ24" s="105"/>
    </row>
    <row r="25" spans="2:62" ht="18" hidden="1" customHeight="1" outlineLevel="1">
      <c r="B25" s="100"/>
      <c r="C25" s="908"/>
      <c r="D25" s="909"/>
      <c r="E25" s="909"/>
      <c r="F25" s="910"/>
      <c r="G25" s="890"/>
      <c r="H25" s="891"/>
      <c r="I25" s="152"/>
      <c r="J25" s="152"/>
      <c r="K25" s="152"/>
      <c r="L25" s="152"/>
      <c r="M25" s="152"/>
      <c r="N25" s="152"/>
      <c r="O25" s="152"/>
      <c r="P25" s="153"/>
      <c r="Q25" s="153"/>
      <c r="R25" s="156">
        <f t="shared" si="8"/>
        <v>0</v>
      </c>
      <c r="S25" s="156">
        <f t="shared" si="9"/>
        <v>0</v>
      </c>
      <c r="U25" s="157">
        <f t="shared" si="16"/>
        <v>0</v>
      </c>
      <c r="W25" s="152"/>
      <c r="X25" s="152"/>
      <c r="Y25" s="152"/>
      <c r="Z25" s="152"/>
      <c r="AA25" s="152"/>
      <c r="AB25" s="152"/>
      <c r="AC25" s="347"/>
      <c r="AD25" s="152"/>
      <c r="AE25" s="152"/>
      <c r="AF25" s="152"/>
      <c r="AG25" s="152"/>
      <c r="AH25" s="152"/>
      <c r="AI25" s="152"/>
      <c r="AJ25" s="347"/>
      <c r="AK25" s="152"/>
      <c r="AL25" s="152"/>
      <c r="AM25" s="619"/>
      <c r="AN25" s="228"/>
      <c r="AO25" s="228"/>
      <c r="AP25" s="228"/>
      <c r="AQ25" s="228"/>
      <c r="AR25" s="228"/>
      <c r="AS25" s="348"/>
      <c r="AT25" s="264">
        <f t="shared" si="12"/>
        <v>0</v>
      </c>
      <c r="AU25" s="259"/>
      <c r="AV25" s="265">
        <f t="shared" si="13"/>
        <v>0</v>
      </c>
      <c r="AX25" s="265">
        <f t="shared" si="17"/>
        <v>0</v>
      </c>
      <c r="AZ25" s="492">
        <f t="shared" si="14"/>
        <v>0</v>
      </c>
      <c r="BB25" s="492">
        <f t="shared" si="15"/>
        <v>0</v>
      </c>
      <c r="BD25" s="265">
        <f t="shared" si="18"/>
        <v>0</v>
      </c>
      <c r="BE25" s="105"/>
      <c r="BF25" s="105"/>
      <c r="BG25" s="105"/>
      <c r="BH25" s="105"/>
      <c r="BI25" s="105"/>
      <c r="BJ25" s="105"/>
    </row>
    <row r="26" spans="2:62" ht="18" hidden="1" customHeight="1" outlineLevel="1">
      <c r="B26" s="100"/>
      <c r="C26" s="908"/>
      <c r="D26" s="909"/>
      <c r="E26" s="909"/>
      <c r="F26" s="910"/>
      <c r="G26" s="890"/>
      <c r="H26" s="891"/>
      <c r="I26" s="152"/>
      <c r="J26" s="152"/>
      <c r="K26" s="152"/>
      <c r="L26" s="152"/>
      <c r="M26" s="152"/>
      <c r="N26" s="152"/>
      <c r="O26" s="152"/>
      <c r="P26" s="153"/>
      <c r="Q26" s="153"/>
      <c r="R26" s="156">
        <f t="shared" si="8"/>
        <v>0</v>
      </c>
      <c r="S26" s="156">
        <f t="shared" si="9"/>
        <v>0</v>
      </c>
      <c r="U26" s="157">
        <f t="shared" si="16"/>
        <v>0</v>
      </c>
      <c r="W26" s="152"/>
      <c r="X26" s="152"/>
      <c r="Y26" s="152"/>
      <c r="Z26" s="152"/>
      <c r="AA26" s="152"/>
      <c r="AB26" s="152"/>
      <c r="AC26" s="347"/>
      <c r="AD26" s="152"/>
      <c r="AE26" s="152"/>
      <c r="AF26" s="152"/>
      <c r="AG26" s="152"/>
      <c r="AH26" s="152"/>
      <c r="AI26" s="152"/>
      <c r="AJ26" s="347"/>
      <c r="AK26" s="152"/>
      <c r="AL26" s="152"/>
      <c r="AM26" s="619"/>
      <c r="AN26" s="228"/>
      <c r="AO26" s="228"/>
      <c r="AP26" s="228"/>
      <c r="AQ26" s="228"/>
      <c r="AR26" s="228"/>
      <c r="AS26" s="348"/>
      <c r="AT26" s="264">
        <f t="shared" si="12"/>
        <v>0</v>
      </c>
      <c r="AU26" s="259"/>
      <c r="AV26" s="265">
        <f t="shared" si="13"/>
        <v>0</v>
      </c>
      <c r="AX26" s="265">
        <f t="shared" si="17"/>
        <v>0</v>
      </c>
      <c r="AZ26" s="492">
        <f t="shared" si="14"/>
        <v>0</v>
      </c>
      <c r="BB26" s="492">
        <f t="shared" si="15"/>
        <v>0</v>
      </c>
      <c r="BD26" s="265">
        <f t="shared" si="18"/>
        <v>0</v>
      </c>
      <c r="BE26" s="105"/>
      <c r="BF26" s="105"/>
      <c r="BG26" s="105"/>
      <c r="BH26" s="105"/>
      <c r="BI26" s="105"/>
      <c r="BJ26" s="105"/>
    </row>
    <row r="27" spans="2:62" ht="18" hidden="1" customHeight="1" outlineLevel="1">
      <c r="B27" s="100"/>
      <c r="C27" s="908"/>
      <c r="D27" s="909"/>
      <c r="E27" s="909"/>
      <c r="F27" s="910"/>
      <c r="G27" s="890"/>
      <c r="H27" s="891"/>
      <c r="I27" s="152"/>
      <c r="J27" s="152"/>
      <c r="K27" s="152"/>
      <c r="L27" s="152"/>
      <c r="M27" s="152"/>
      <c r="N27" s="152"/>
      <c r="O27" s="152"/>
      <c r="P27" s="153"/>
      <c r="Q27" s="153"/>
      <c r="R27" s="156">
        <f t="shared" si="8"/>
        <v>0</v>
      </c>
      <c r="S27" s="156">
        <f t="shared" si="9"/>
        <v>0</v>
      </c>
      <c r="U27" s="157">
        <f t="shared" si="16"/>
        <v>0</v>
      </c>
      <c r="W27" s="152"/>
      <c r="X27" s="152"/>
      <c r="Y27" s="152"/>
      <c r="Z27" s="152"/>
      <c r="AA27" s="152"/>
      <c r="AB27" s="152"/>
      <c r="AC27" s="347"/>
      <c r="AD27" s="152"/>
      <c r="AE27" s="152"/>
      <c r="AF27" s="152"/>
      <c r="AG27" s="152"/>
      <c r="AH27" s="152"/>
      <c r="AI27" s="152"/>
      <c r="AJ27" s="347"/>
      <c r="AK27" s="152"/>
      <c r="AL27" s="152"/>
      <c r="AM27" s="619"/>
      <c r="AN27" s="228"/>
      <c r="AO27" s="228"/>
      <c r="AP27" s="228"/>
      <c r="AQ27" s="228"/>
      <c r="AR27" s="228"/>
      <c r="AS27" s="348"/>
      <c r="AT27" s="264">
        <f t="shared" si="12"/>
        <v>0</v>
      </c>
      <c r="AU27" s="259"/>
      <c r="AV27" s="265">
        <f t="shared" si="13"/>
        <v>0</v>
      </c>
      <c r="AX27" s="265">
        <f t="shared" si="17"/>
        <v>0</v>
      </c>
      <c r="AZ27" s="492">
        <f t="shared" si="14"/>
        <v>0</v>
      </c>
      <c r="BB27" s="492">
        <f t="shared" si="15"/>
        <v>0</v>
      </c>
      <c r="BD27" s="265">
        <f t="shared" si="18"/>
        <v>0</v>
      </c>
      <c r="BE27" s="105"/>
      <c r="BF27" s="105"/>
      <c r="BG27" s="105"/>
      <c r="BH27" s="105"/>
      <c r="BI27" s="105"/>
      <c r="BJ27" s="105"/>
    </row>
    <row r="28" spans="2:62" ht="9.9499999999999993" hidden="1" customHeight="1" outlineLevel="1">
      <c r="B28" s="101"/>
      <c r="C28" s="208"/>
      <c r="D28" s="208"/>
      <c r="E28" s="208"/>
      <c r="F28" s="208"/>
      <c r="G28" s="237"/>
      <c r="H28" s="207"/>
      <c r="I28" s="257"/>
      <c r="J28" s="257"/>
      <c r="K28" s="257"/>
      <c r="L28" s="257"/>
      <c r="M28" s="257"/>
      <c r="N28" s="257"/>
      <c r="O28" s="257"/>
      <c r="P28" s="256"/>
      <c r="Q28" s="102"/>
      <c r="R28" s="102"/>
      <c r="S28" s="102"/>
      <c r="U28" s="9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Z28" s="493"/>
      <c r="BE28" s="105"/>
      <c r="BF28" s="105"/>
      <c r="BG28" s="105"/>
      <c r="BH28" s="105"/>
      <c r="BI28" s="105"/>
      <c r="BJ28" s="105"/>
    </row>
    <row r="29" spans="2:62" ht="20.100000000000001" customHeight="1" collapsed="1">
      <c r="B29" s="179">
        <f>B12+1</f>
        <v>2</v>
      </c>
      <c r="C29" s="916"/>
      <c r="D29" s="917"/>
      <c r="E29" s="917"/>
      <c r="F29" s="918"/>
      <c r="G29" s="429"/>
      <c r="H29" s="206">
        <v>1</v>
      </c>
      <c r="I29" s="642">
        <f t="shared" ref="I29" si="19">$H29*SUM(I30:I44)</f>
        <v>0</v>
      </c>
      <c r="J29" s="643">
        <f t="shared" ref="J29:O29" si="20">$H29*SUM(J30:J44)</f>
        <v>0</v>
      </c>
      <c r="K29" s="644">
        <f t="shared" si="20"/>
        <v>0</v>
      </c>
      <c r="L29" s="645">
        <f t="shared" si="20"/>
        <v>0</v>
      </c>
      <c r="M29" s="645">
        <f t="shared" si="20"/>
        <v>0</v>
      </c>
      <c r="N29" s="644">
        <f t="shared" si="20"/>
        <v>0</v>
      </c>
      <c r="O29" s="642">
        <f t="shared" si="20"/>
        <v>0</v>
      </c>
      <c r="P29" s="209">
        <f t="shared" ref="P29:Q29" si="21">$H29*SUM(P30:P44)</f>
        <v>0</v>
      </c>
      <c r="Q29" s="210">
        <f t="shared" si="21"/>
        <v>0</v>
      </c>
      <c r="R29" s="136">
        <f t="shared" ref="R29:R44" si="22">P29*(1+Gewinn)*(1+SicherheitAngebot)</f>
        <v>0</v>
      </c>
      <c r="S29" s="137">
        <f t="shared" ref="S29:S44" si="23">Q29*(1+MGKZ)*(1+Gewinn)*(1+SicherheitAngebot)</f>
        <v>0</v>
      </c>
      <c r="U29" s="10">
        <f>I29*$I$7+J29*$J$7+K29*$K$7+L29*$L$7+M29*$M$7+N29*$N$7+O29*$O$7+R29+S29</f>
        <v>0</v>
      </c>
      <c r="W29" s="646">
        <f t="shared" ref="W29:AB29" si="24">$H29*SUM(W30:W44)</f>
        <v>0</v>
      </c>
      <c r="X29" s="647">
        <f t="shared" si="24"/>
        <v>0</v>
      </c>
      <c r="Y29" s="648">
        <f t="shared" si="24"/>
        <v>0</v>
      </c>
      <c r="Z29" s="649">
        <f t="shared" si="24"/>
        <v>0</v>
      </c>
      <c r="AA29" s="648">
        <f t="shared" si="24"/>
        <v>0</v>
      </c>
      <c r="AB29" s="646">
        <f t="shared" si="24"/>
        <v>0</v>
      </c>
      <c r="AC29" s="258"/>
      <c r="AD29" s="646">
        <f t="shared" ref="AD29:AM29" si="25">$H29*SUM(AD30:AD44)</f>
        <v>0</v>
      </c>
      <c r="AE29" s="647">
        <f t="shared" si="25"/>
        <v>0</v>
      </c>
      <c r="AF29" s="648">
        <f t="shared" si="25"/>
        <v>0</v>
      </c>
      <c r="AG29" s="649">
        <f t="shared" si="25"/>
        <v>0</v>
      </c>
      <c r="AH29" s="648">
        <f t="shared" si="25"/>
        <v>0</v>
      </c>
      <c r="AI29" s="646">
        <f t="shared" si="25"/>
        <v>0</v>
      </c>
      <c r="AJ29" s="258"/>
      <c r="AK29" s="653">
        <f t="shared" si="25"/>
        <v>0</v>
      </c>
      <c r="AL29" s="653">
        <f t="shared" si="25"/>
        <v>0</v>
      </c>
      <c r="AM29" s="653">
        <f t="shared" si="25"/>
        <v>0</v>
      </c>
      <c r="AN29" s="227">
        <f>$H29*SUM(AN30:AN44)*(1+Gewinn)*(1+SicherheitAngebot)</f>
        <v>0</v>
      </c>
      <c r="AO29" s="227">
        <f>$H29*SUM(AO30:AO44)*(1+Gewinn)*(1+SicherheitAngebot)</f>
        <v>0</v>
      </c>
      <c r="AP29" s="227">
        <f>$H29*SUM(AP30:AP44)*(1+Gewinn)*(1+SicherheitAngebot)</f>
        <v>0</v>
      </c>
      <c r="AQ29" s="227">
        <f>$H29*SUM(AQ30:AQ44)*(1+Gewinn)*(1+SicherheitAngebot)</f>
        <v>0</v>
      </c>
      <c r="AR29" s="227">
        <f>$H29*SUM(AR30:AR44)*(1+Gewinn)*(1+SicherheitAngebot)</f>
        <v>0</v>
      </c>
      <c r="AS29" s="262"/>
      <c r="AT29" s="263">
        <f t="shared" si="12"/>
        <v>0</v>
      </c>
      <c r="AU29" s="259"/>
      <c r="AV29" s="491">
        <f>AK29*$AK$7+AL29*$AL$7+AM29*$AM$7+SUM(AN29:AR29)+AT29/Zuschläge_IBN+AT29</f>
        <v>0</v>
      </c>
      <c r="AX29" s="685">
        <f>U29+AV29</f>
        <v>0</v>
      </c>
      <c r="AZ29" s="490">
        <f>IF(H29&gt;0,U29/(1+SicherheitAngebot)*(1+Sicherheit),0)</f>
        <v>0</v>
      </c>
      <c r="BB29" s="490">
        <f>IF(H29&gt;0,AV29/(1+SicherheitAngebot)*(1+Sicherheit),0)</f>
        <v>0</v>
      </c>
      <c r="BD29" s="490">
        <f>AZ29+BB29</f>
        <v>0</v>
      </c>
      <c r="BE29" s="105"/>
      <c r="BF29" s="105"/>
      <c r="BG29" s="105"/>
      <c r="BH29" s="105"/>
      <c r="BI29" s="105"/>
      <c r="BJ29" s="105"/>
    </row>
    <row r="30" spans="2:62" ht="18" hidden="1" customHeight="1" outlineLevel="1">
      <c r="B30" s="99"/>
      <c r="C30" s="908"/>
      <c r="D30" s="909"/>
      <c r="E30" s="909"/>
      <c r="F30" s="910"/>
      <c r="G30" s="890"/>
      <c r="H30" s="901"/>
      <c r="I30" s="152"/>
      <c r="J30" s="152"/>
      <c r="K30" s="152"/>
      <c r="L30" s="152"/>
      <c r="M30" s="152"/>
      <c r="N30" s="152"/>
      <c r="O30" s="152"/>
      <c r="P30" s="153"/>
      <c r="Q30" s="153"/>
      <c r="R30" s="156">
        <f t="shared" si="22"/>
        <v>0</v>
      </c>
      <c r="S30" s="156">
        <f t="shared" si="23"/>
        <v>0</v>
      </c>
      <c r="U30" s="157">
        <f>I30*$I$7+J30*$J$7+K30*$K$7+L30*$L$7+M30*$M$7+N30*$N$7+O30*$O$7+R30+S30</f>
        <v>0</v>
      </c>
      <c r="W30" s="152"/>
      <c r="X30" s="152"/>
      <c r="Y30" s="152"/>
      <c r="Z30" s="152"/>
      <c r="AA30" s="152"/>
      <c r="AB30" s="152"/>
      <c r="AC30" s="347"/>
      <c r="AD30" s="152"/>
      <c r="AE30" s="152"/>
      <c r="AF30" s="152"/>
      <c r="AG30" s="152"/>
      <c r="AH30" s="152"/>
      <c r="AI30" s="152"/>
      <c r="AJ30" s="347"/>
      <c r="AK30" s="152"/>
      <c r="AL30" s="152"/>
      <c r="AM30" s="295"/>
      <c r="AN30" s="228"/>
      <c r="AO30" s="228"/>
      <c r="AP30" s="228"/>
      <c r="AQ30" s="228"/>
      <c r="AR30" s="228"/>
      <c r="AS30" s="348"/>
      <c r="AT30" s="264">
        <f t="shared" si="12"/>
        <v>0</v>
      </c>
      <c r="AU30" s="259"/>
      <c r="AV30" s="265">
        <f t="shared" ref="AV30:AV44" si="26">AK30*$AK$7+AL30*$AL$7+AM30*$AM$7+SUM(AN30:AR30)*(1+Gewinn)*(1+SicherheitAngebot)+AT30/Zuschläge_IBN+AT30</f>
        <v>0</v>
      </c>
      <c r="AX30" s="265">
        <f>U30+AV30</f>
        <v>0</v>
      </c>
      <c r="AZ30" s="492">
        <f t="shared" ref="AZ30:AZ44" si="27">U30/(1+SicherheitAngebot)*(1+Sicherheit)</f>
        <v>0</v>
      </c>
      <c r="BB30" s="492">
        <f t="shared" ref="BB30:BB44" si="28">AV30/(1+SicherheitAngebot)*(1+Sicherheit)</f>
        <v>0</v>
      </c>
      <c r="BD30" s="265">
        <f>AZ30+BB30</f>
        <v>0</v>
      </c>
      <c r="BE30" s="105"/>
      <c r="BF30" s="105"/>
      <c r="BG30" s="105"/>
      <c r="BH30" s="105"/>
      <c r="BI30" s="105"/>
      <c r="BJ30" s="105"/>
    </row>
    <row r="31" spans="2:62" ht="18" hidden="1" customHeight="1" outlineLevel="1">
      <c r="B31" s="100"/>
      <c r="C31" s="908"/>
      <c r="D31" s="909"/>
      <c r="E31" s="909"/>
      <c r="F31" s="910"/>
      <c r="G31" s="890"/>
      <c r="H31" s="891"/>
      <c r="I31" s="152"/>
      <c r="J31" s="152"/>
      <c r="K31" s="152"/>
      <c r="L31" s="152"/>
      <c r="M31" s="152"/>
      <c r="N31" s="152"/>
      <c r="O31" s="152"/>
      <c r="P31" s="153"/>
      <c r="Q31" s="153"/>
      <c r="R31" s="156">
        <f t="shared" si="22"/>
        <v>0</v>
      </c>
      <c r="S31" s="156">
        <f t="shared" si="23"/>
        <v>0</v>
      </c>
      <c r="U31" s="157">
        <f t="shared" ref="U31:U44" si="29">I31*$I$7+J31*$J$7+K31*$K$7+L31*$L$7+M31*$M$7+N31*$N$7+O31*$O$7+R31+S31</f>
        <v>0</v>
      </c>
      <c r="W31" s="152"/>
      <c r="X31" s="152"/>
      <c r="Y31" s="152"/>
      <c r="Z31" s="152"/>
      <c r="AA31" s="152"/>
      <c r="AB31" s="152"/>
      <c r="AC31" s="347"/>
      <c r="AD31" s="152"/>
      <c r="AE31" s="152"/>
      <c r="AF31" s="152"/>
      <c r="AG31" s="152"/>
      <c r="AH31" s="152"/>
      <c r="AI31" s="152"/>
      <c r="AJ31" s="347"/>
      <c r="AK31" s="152"/>
      <c r="AL31" s="152"/>
      <c r="AM31" s="295"/>
      <c r="AN31" s="228"/>
      <c r="AO31" s="228"/>
      <c r="AP31" s="228"/>
      <c r="AQ31" s="228"/>
      <c r="AR31" s="228"/>
      <c r="AS31" s="348"/>
      <c r="AT31" s="264">
        <f t="shared" si="12"/>
        <v>0</v>
      </c>
      <c r="AU31" s="259"/>
      <c r="AV31" s="265">
        <f t="shared" si="26"/>
        <v>0</v>
      </c>
      <c r="AX31" s="265">
        <f t="shared" ref="AX31:AX44" si="30">U31+AV31</f>
        <v>0</v>
      </c>
      <c r="AZ31" s="492">
        <f t="shared" si="27"/>
        <v>0</v>
      </c>
      <c r="BB31" s="492">
        <f t="shared" si="28"/>
        <v>0</v>
      </c>
      <c r="BD31" s="265">
        <f t="shared" ref="BD31:BD44" si="31">AZ31+BB31</f>
        <v>0</v>
      </c>
      <c r="BE31" s="105"/>
      <c r="BF31" s="105"/>
      <c r="BG31" s="105"/>
      <c r="BH31" s="105"/>
      <c r="BI31" s="105"/>
      <c r="BJ31" s="105"/>
    </row>
    <row r="32" spans="2:62" ht="18" hidden="1" customHeight="1" outlineLevel="1">
      <c r="B32" s="100"/>
      <c r="C32" s="908"/>
      <c r="D32" s="909"/>
      <c r="E32" s="909"/>
      <c r="F32" s="910"/>
      <c r="G32" s="890"/>
      <c r="H32" s="891"/>
      <c r="I32" s="152"/>
      <c r="J32" s="152"/>
      <c r="K32" s="152"/>
      <c r="L32" s="152"/>
      <c r="M32" s="152"/>
      <c r="N32" s="152"/>
      <c r="O32" s="152"/>
      <c r="P32" s="153"/>
      <c r="Q32" s="153"/>
      <c r="R32" s="156">
        <f t="shared" si="22"/>
        <v>0</v>
      </c>
      <c r="S32" s="156">
        <f t="shared" si="23"/>
        <v>0</v>
      </c>
      <c r="U32" s="157">
        <f t="shared" si="29"/>
        <v>0</v>
      </c>
      <c r="W32" s="152"/>
      <c r="X32" s="152"/>
      <c r="Y32" s="152"/>
      <c r="Z32" s="152"/>
      <c r="AA32" s="152"/>
      <c r="AB32" s="152"/>
      <c r="AC32" s="347"/>
      <c r="AD32" s="152"/>
      <c r="AE32" s="152"/>
      <c r="AF32" s="152"/>
      <c r="AG32" s="152"/>
      <c r="AH32" s="152"/>
      <c r="AI32" s="152"/>
      <c r="AJ32" s="347"/>
      <c r="AK32" s="152"/>
      <c r="AL32" s="152"/>
      <c r="AM32" s="295"/>
      <c r="AN32" s="228"/>
      <c r="AO32" s="228"/>
      <c r="AP32" s="228"/>
      <c r="AQ32" s="228"/>
      <c r="AR32" s="228"/>
      <c r="AS32" s="348"/>
      <c r="AT32" s="264">
        <f t="shared" si="12"/>
        <v>0</v>
      </c>
      <c r="AU32" s="259"/>
      <c r="AV32" s="265">
        <f t="shared" si="26"/>
        <v>0</v>
      </c>
      <c r="AX32" s="265">
        <f t="shared" si="30"/>
        <v>0</v>
      </c>
      <c r="AZ32" s="492">
        <f t="shared" si="27"/>
        <v>0</v>
      </c>
      <c r="BB32" s="492">
        <f t="shared" si="28"/>
        <v>0</v>
      </c>
      <c r="BD32" s="265">
        <f t="shared" si="31"/>
        <v>0</v>
      </c>
      <c r="BE32" s="105"/>
      <c r="BF32" s="105"/>
      <c r="BG32" s="105"/>
      <c r="BH32" s="105"/>
      <c r="BI32" s="105"/>
      <c r="BJ32" s="105"/>
    </row>
    <row r="33" spans="2:62" ht="18" hidden="1" customHeight="1" outlineLevel="1">
      <c r="B33" s="100"/>
      <c r="C33" s="908"/>
      <c r="D33" s="909"/>
      <c r="E33" s="909"/>
      <c r="F33" s="910"/>
      <c r="G33" s="890"/>
      <c r="H33" s="891"/>
      <c r="I33" s="152"/>
      <c r="J33" s="152"/>
      <c r="K33" s="152"/>
      <c r="L33" s="152"/>
      <c r="M33" s="152"/>
      <c r="N33" s="152"/>
      <c r="O33" s="152"/>
      <c r="P33" s="153"/>
      <c r="Q33" s="153"/>
      <c r="R33" s="156">
        <f t="shared" si="22"/>
        <v>0</v>
      </c>
      <c r="S33" s="156">
        <f t="shared" si="23"/>
        <v>0</v>
      </c>
      <c r="U33" s="157">
        <f t="shared" si="29"/>
        <v>0</v>
      </c>
      <c r="W33" s="152"/>
      <c r="X33" s="152"/>
      <c r="Y33" s="152"/>
      <c r="Z33" s="152"/>
      <c r="AA33" s="152"/>
      <c r="AB33" s="152"/>
      <c r="AC33" s="347"/>
      <c r="AD33" s="152"/>
      <c r="AE33" s="152"/>
      <c r="AF33" s="152"/>
      <c r="AG33" s="152"/>
      <c r="AH33" s="152"/>
      <c r="AI33" s="152"/>
      <c r="AJ33" s="347"/>
      <c r="AK33" s="152"/>
      <c r="AL33" s="152"/>
      <c r="AM33" s="295"/>
      <c r="AN33" s="228"/>
      <c r="AO33" s="228"/>
      <c r="AP33" s="228"/>
      <c r="AQ33" s="228"/>
      <c r="AR33" s="228"/>
      <c r="AS33" s="348"/>
      <c r="AT33" s="264">
        <f t="shared" si="12"/>
        <v>0</v>
      </c>
      <c r="AU33" s="259"/>
      <c r="AV33" s="265">
        <f t="shared" si="26"/>
        <v>0</v>
      </c>
      <c r="AX33" s="265">
        <f t="shared" si="30"/>
        <v>0</v>
      </c>
      <c r="AZ33" s="492">
        <f t="shared" si="27"/>
        <v>0</v>
      </c>
      <c r="BB33" s="492">
        <f t="shared" si="28"/>
        <v>0</v>
      </c>
      <c r="BD33" s="265">
        <f t="shared" si="31"/>
        <v>0</v>
      </c>
      <c r="BE33" s="105"/>
      <c r="BF33" s="105"/>
      <c r="BG33" s="105"/>
      <c r="BH33" s="105"/>
      <c r="BI33" s="105"/>
      <c r="BJ33" s="105"/>
    </row>
    <row r="34" spans="2:62" ht="18" hidden="1" customHeight="1" outlineLevel="1">
      <c r="B34" s="100"/>
      <c r="C34" s="908"/>
      <c r="D34" s="909"/>
      <c r="E34" s="909"/>
      <c r="F34" s="910"/>
      <c r="G34" s="890"/>
      <c r="H34" s="891"/>
      <c r="I34" s="152"/>
      <c r="J34" s="152"/>
      <c r="K34" s="152"/>
      <c r="L34" s="152"/>
      <c r="M34" s="152"/>
      <c r="N34" s="152"/>
      <c r="O34" s="152"/>
      <c r="P34" s="153"/>
      <c r="Q34" s="153"/>
      <c r="R34" s="156">
        <f t="shared" si="22"/>
        <v>0</v>
      </c>
      <c r="S34" s="156">
        <f t="shared" si="23"/>
        <v>0</v>
      </c>
      <c r="U34" s="157">
        <f t="shared" si="29"/>
        <v>0</v>
      </c>
      <c r="W34" s="152"/>
      <c r="X34" s="152"/>
      <c r="Y34" s="152"/>
      <c r="Z34" s="152"/>
      <c r="AA34" s="152"/>
      <c r="AB34" s="152"/>
      <c r="AC34" s="347"/>
      <c r="AD34" s="152"/>
      <c r="AE34" s="152"/>
      <c r="AF34" s="152"/>
      <c r="AG34" s="152"/>
      <c r="AH34" s="152"/>
      <c r="AI34" s="152"/>
      <c r="AJ34" s="347"/>
      <c r="AK34" s="152"/>
      <c r="AL34" s="152"/>
      <c r="AM34" s="295"/>
      <c r="AN34" s="228"/>
      <c r="AO34" s="228"/>
      <c r="AP34" s="228"/>
      <c r="AQ34" s="228"/>
      <c r="AR34" s="228"/>
      <c r="AS34" s="348"/>
      <c r="AT34" s="264">
        <f t="shared" si="12"/>
        <v>0</v>
      </c>
      <c r="AU34" s="259"/>
      <c r="AV34" s="265">
        <f t="shared" si="26"/>
        <v>0</v>
      </c>
      <c r="AX34" s="265">
        <f t="shared" si="30"/>
        <v>0</v>
      </c>
      <c r="AZ34" s="492">
        <f t="shared" si="27"/>
        <v>0</v>
      </c>
      <c r="BB34" s="492">
        <f t="shared" si="28"/>
        <v>0</v>
      </c>
      <c r="BD34" s="265">
        <f t="shared" si="31"/>
        <v>0</v>
      </c>
      <c r="BE34" s="105"/>
      <c r="BF34" s="105"/>
      <c r="BG34" s="105"/>
      <c r="BH34" s="105"/>
      <c r="BI34" s="105"/>
      <c r="BJ34" s="105"/>
    </row>
    <row r="35" spans="2:62" ht="18" hidden="1" customHeight="1" outlineLevel="1">
      <c r="B35" s="100"/>
      <c r="C35" s="908"/>
      <c r="D35" s="909"/>
      <c r="E35" s="909"/>
      <c r="F35" s="910"/>
      <c r="G35" s="890"/>
      <c r="H35" s="891"/>
      <c r="I35" s="152"/>
      <c r="J35" s="152"/>
      <c r="K35" s="152"/>
      <c r="L35" s="152"/>
      <c r="M35" s="152"/>
      <c r="N35" s="152"/>
      <c r="O35" s="152"/>
      <c r="P35" s="153"/>
      <c r="Q35" s="153"/>
      <c r="R35" s="156">
        <f t="shared" si="22"/>
        <v>0</v>
      </c>
      <c r="S35" s="156">
        <f t="shared" si="23"/>
        <v>0</v>
      </c>
      <c r="U35" s="157">
        <f t="shared" si="29"/>
        <v>0</v>
      </c>
      <c r="W35" s="152"/>
      <c r="X35" s="152"/>
      <c r="Y35" s="152"/>
      <c r="Z35" s="152"/>
      <c r="AA35" s="152"/>
      <c r="AB35" s="152"/>
      <c r="AC35" s="347"/>
      <c r="AD35" s="152"/>
      <c r="AE35" s="152"/>
      <c r="AF35" s="152"/>
      <c r="AG35" s="152"/>
      <c r="AH35" s="152"/>
      <c r="AI35" s="152"/>
      <c r="AJ35" s="347"/>
      <c r="AK35" s="152"/>
      <c r="AL35" s="152"/>
      <c r="AM35" s="295"/>
      <c r="AN35" s="228"/>
      <c r="AO35" s="228"/>
      <c r="AP35" s="228"/>
      <c r="AQ35" s="228"/>
      <c r="AR35" s="228"/>
      <c r="AS35" s="348"/>
      <c r="AT35" s="264">
        <f t="shared" si="12"/>
        <v>0</v>
      </c>
      <c r="AU35" s="259"/>
      <c r="AV35" s="265">
        <f t="shared" si="26"/>
        <v>0</v>
      </c>
      <c r="AX35" s="265">
        <f t="shared" si="30"/>
        <v>0</v>
      </c>
      <c r="AZ35" s="492">
        <f t="shared" si="27"/>
        <v>0</v>
      </c>
      <c r="BB35" s="492">
        <f t="shared" si="28"/>
        <v>0</v>
      </c>
      <c r="BD35" s="265">
        <f t="shared" si="31"/>
        <v>0</v>
      </c>
      <c r="BE35" s="105"/>
      <c r="BF35" s="105"/>
      <c r="BG35" s="105"/>
      <c r="BH35" s="105"/>
      <c r="BI35" s="105"/>
      <c r="BJ35" s="105"/>
    </row>
    <row r="36" spans="2:62" ht="18" hidden="1" customHeight="1" outlineLevel="1">
      <c r="B36" s="100"/>
      <c r="C36" s="908"/>
      <c r="D36" s="909"/>
      <c r="E36" s="909"/>
      <c r="F36" s="910"/>
      <c r="G36" s="890"/>
      <c r="H36" s="891"/>
      <c r="I36" s="152"/>
      <c r="J36" s="152"/>
      <c r="K36" s="152"/>
      <c r="L36" s="152"/>
      <c r="M36" s="152"/>
      <c r="N36" s="152"/>
      <c r="O36" s="152"/>
      <c r="P36" s="153"/>
      <c r="Q36" s="153"/>
      <c r="R36" s="156">
        <f t="shared" si="22"/>
        <v>0</v>
      </c>
      <c r="S36" s="156">
        <f t="shared" si="23"/>
        <v>0</v>
      </c>
      <c r="U36" s="157">
        <f t="shared" si="29"/>
        <v>0</v>
      </c>
      <c r="W36" s="152"/>
      <c r="X36" s="152"/>
      <c r="Y36" s="152"/>
      <c r="Z36" s="152"/>
      <c r="AA36" s="152"/>
      <c r="AB36" s="152"/>
      <c r="AC36" s="347"/>
      <c r="AD36" s="152"/>
      <c r="AE36" s="152"/>
      <c r="AF36" s="152"/>
      <c r="AG36" s="152"/>
      <c r="AH36" s="152"/>
      <c r="AI36" s="152"/>
      <c r="AJ36" s="347"/>
      <c r="AK36" s="152"/>
      <c r="AL36" s="152"/>
      <c r="AM36" s="295"/>
      <c r="AN36" s="228"/>
      <c r="AO36" s="228"/>
      <c r="AP36" s="228"/>
      <c r="AQ36" s="228"/>
      <c r="AR36" s="228"/>
      <c r="AS36" s="348"/>
      <c r="AT36" s="264">
        <f t="shared" si="12"/>
        <v>0</v>
      </c>
      <c r="AU36" s="259"/>
      <c r="AV36" s="265">
        <f t="shared" si="26"/>
        <v>0</v>
      </c>
      <c r="AX36" s="265">
        <f t="shared" si="30"/>
        <v>0</v>
      </c>
      <c r="AZ36" s="492">
        <f t="shared" si="27"/>
        <v>0</v>
      </c>
      <c r="BB36" s="492">
        <f t="shared" si="28"/>
        <v>0</v>
      </c>
      <c r="BD36" s="265">
        <f t="shared" si="31"/>
        <v>0</v>
      </c>
      <c r="BE36" s="105"/>
      <c r="BF36" s="105"/>
      <c r="BG36" s="105"/>
      <c r="BH36" s="105"/>
      <c r="BI36" s="105"/>
      <c r="BJ36" s="105"/>
    </row>
    <row r="37" spans="2:62" ht="18" hidden="1" customHeight="1" outlineLevel="1">
      <c r="B37" s="100"/>
      <c r="C37" s="908"/>
      <c r="D37" s="909"/>
      <c r="E37" s="909"/>
      <c r="F37" s="910"/>
      <c r="G37" s="890"/>
      <c r="H37" s="891"/>
      <c r="I37" s="152"/>
      <c r="J37" s="152"/>
      <c r="K37" s="152"/>
      <c r="L37" s="152"/>
      <c r="M37" s="152"/>
      <c r="N37" s="152"/>
      <c r="O37" s="152"/>
      <c r="P37" s="153"/>
      <c r="Q37" s="153"/>
      <c r="R37" s="156">
        <f t="shared" si="22"/>
        <v>0</v>
      </c>
      <c r="S37" s="156">
        <f t="shared" si="23"/>
        <v>0</v>
      </c>
      <c r="U37" s="157">
        <f t="shared" si="29"/>
        <v>0</v>
      </c>
      <c r="W37" s="152"/>
      <c r="X37" s="152"/>
      <c r="Y37" s="152"/>
      <c r="Z37" s="152"/>
      <c r="AA37" s="152"/>
      <c r="AB37" s="152"/>
      <c r="AC37" s="347"/>
      <c r="AD37" s="152"/>
      <c r="AE37" s="152"/>
      <c r="AF37" s="152"/>
      <c r="AG37" s="152"/>
      <c r="AH37" s="152"/>
      <c r="AI37" s="152"/>
      <c r="AJ37" s="347"/>
      <c r="AK37" s="152"/>
      <c r="AL37" s="152"/>
      <c r="AM37" s="295"/>
      <c r="AN37" s="228"/>
      <c r="AO37" s="228"/>
      <c r="AP37" s="228"/>
      <c r="AQ37" s="228"/>
      <c r="AR37" s="228"/>
      <c r="AS37" s="348"/>
      <c r="AT37" s="264">
        <f t="shared" si="12"/>
        <v>0</v>
      </c>
      <c r="AU37" s="259"/>
      <c r="AV37" s="265">
        <f t="shared" si="26"/>
        <v>0</v>
      </c>
      <c r="AX37" s="265">
        <f t="shared" si="30"/>
        <v>0</v>
      </c>
      <c r="AZ37" s="492">
        <f t="shared" si="27"/>
        <v>0</v>
      </c>
      <c r="BB37" s="492">
        <f t="shared" si="28"/>
        <v>0</v>
      </c>
      <c r="BD37" s="265">
        <f t="shared" si="31"/>
        <v>0</v>
      </c>
      <c r="BE37" s="105"/>
      <c r="BF37" s="105"/>
      <c r="BG37" s="105"/>
      <c r="BH37" s="105"/>
      <c r="BI37" s="105"/>
      <c r="BJ37" s="105"/>
    </row>
    <row r="38" spans="2:62" ht="18" hidden="1" customHeight="1" outlineLevel="1">
      <c r="B38" s="100"/>
      <c r="C38" s="908"/>
      <c r="D38" s="909"/>
      <c r="E38" s="909"/>
      <c r="F38" s="910"/>
      <c r="G38" s="890"/>
      <c r="H38" s="891"/>
      <c r="I38" s="152"/>
      <c r="J38" s="152"/>
      <c r="K38" s="152"/>
      <c r="L38" s="152"/>
      <c r="M38" s="152"/>
      <c r="N38" s="152"/>
      <c r="O38" s="152"/>
      <c r="P38" s="153"/>
      <c r="Q38" s="153"/>
      <c r="R38" s="156">
        <f t="shared" si="22"/>
        <v>0</v>
      </c>
      <c r="S38" s="156">
        <f t="shared" si="23"/>
        <v>0</v>
      </c>
      <c r="U38" s="157">
        <f t="shared" si="29"/>
        <v>0</v>
      </c>
      <c r="W38" s="152"/>
      <c r="X38" s="152"/>
      <c r="Y38" s="152"/>
      <c r="Z38" s="152"/>
      <c r="AA38" s="152"/>
      <c r="AB38" s="152"/>
      <c r="AC38" s="347"/>
      <c r="AD38" s="152"/>
      <c r="AE38" s="152"/>
      <c r="AF38" s="152"/>
      <c r="AG38" s="152"/>
      <c r="AH38" s="152"/>
      <c r="AI38" s="152"/>
      <c r="AJ38" s="347"/>
      <c r="AK38" s="152"/>
      <c r="AL38" s="152"/>
      <c r="AM38" s="295"/>
      <c r="AN38" s="228"/>
      <c r="AO38" s="228"/>
      <c r="AP38" s="228"/>
      <c r="AQ38" s="228"/>
      <c r="AR38" s="228"/>
      <c r="AS38" s="348"/>
      <c r="AT38" s="264">
        <f t="shared" si="12"/>
        <v>0</v>
      </c>
      <c r="AU38" s="259"/>
      <c r="AV38" s="265">
        <f t="shared" si="26"/>
        <v>0</v>
      </c>
      <c r="AX38" s="265">
        <f t="shared" si="30"/>
        <v>0</v>
      </c>
      <c r="AZ38" s="492">
        <f t="shared" si="27"/>
        <v>0</v>
      </c>
      <c r="BB38" s="492">
        <f t="shared" si="28"/>
        <v>0</v>
      </c>
      <c r="BD38" s="265">
        <f t="shared" si="31"/>
        <v>0</v>
      </c>
      <c r="BE38" s="105"/>
      <c r="BF38" s="105"/>
      <c r="BG38" s="105"/>
      <c r="BH38" s="105"/>
      <c r="BI38" s="105"/>
      <c r="BJ38" s="105"/>
    </row>
    <row r="39" spans="2:62" ht="18" hidden="1" customHeight="1" outlineLevel="1">
      <c r="B39" s="100"/>
      <c r="C39" s="908"/>
      <c r="D39" s="909"/>
      <c r="E39" s="909"/>
      <c r="F39" s="910"/>
      <c r="G39" s="890"/>
      <c r="H39" s="891"/>
      <c r="I39" s="152"/>
      <c r="J39" s="152"/>
      <c r="K39" s="152"/>
      <c r="L39" s="152"/>
      <c r="M39" s="152"/>
      <c r="N39" s="152"/>
      <c r="O39" s="152"/>
      <c r="P39" s="153"/>
      <c r="Q39" s="153"/>
      <c r="R39" s="156">
        <f t="shared" si="22"/>
        <v>0</v>
      </c>
      <c r="S39" s="156">
        <f t="shared" si="23"/>
        <v>0</v>
      </c>
      <c r="U39" s="157">
        <f t="shared" si="29"/>
        <v>0</v>
      </c>
      <c r="W39" s="152"/>
      <c r="X39" s="152"/>
      <c r="Y39" s="152"/>
      <c r="Z39" s="152"/>
      <c r="AA39" s="152"/>
      <c r="AB39" s="152"/>
      <c r="AC39" s="347"/>
      <c r="AD39" s="152"/>
      <c r="AE39" s="152"/>
      <c r="AF39" s="152"/>
      <c r="AG39" s="152"/>
      <c r="AH39" s="152"/>
      <c r="AI39" s="152"/>
      <c r="AJ39" s="347"/>
      <c r="AK39" s="152"/>
      <c r="AL39" s="152"/>
      <c r="AM39" s="295"/>
      <c r="AN39" s="228"/>
      <c r="AO39" s="228"/>
      <c r="AP39" s="228"/>
      <c r="AQ39" s="228"/>
      <c r="AR39" s="228"/>
      <c r="AS39" s="348"/>
      <c r="AT39" s="264">
        <f t="shared" si="12"/>
        <v>0</v>
      </c>
      <c r="AU39" s="259"/>
      <c r="AV39" s="265">
        <f t="shared" si="26"/>
        <v>0</v>
      </c>
      <c r="AX39" s="265">
        <f t="shared" si="30"/>
        <v>0</v>
      </c>
      <c r="AZ39" s="492">
        <f t="shared" si="27"/>
        <v>0</v>
      </c>
      <c r="BB39" s="492">
        <f t="shared" si="28"/>
        <v>0</v>
      </c>
      <c r="BD39" s="265">
        <f t="shared" si="31"/>
        <v>0</v>
      </c>
      <c r="BE39" s="105"/>
      <c r="BF39" s="105"/>
      <c r="BG39" s="105"/>
      <c r="BH39" s="105"/>
      <c r="BI39" s="105"/>
      <c r="BJ39" s="105"/>
    </row>
    <row r="40" spans="2:62" ht="18" hidden="1" customHeight="1" outlineLevel="1">
      <c r="B40" s="100"/>
      <c r="C40" s="908"/>
      <c r="D40" s="909"/>
      <c r="E40" s="909"/>
      <c r="F40" s="910"/>
      <c r="G40" s="890"/>
      <c r="H40" s="891"/>
      <c r="I40" s="152"/>
      <c r="J40" s="152"/>
      <c r="K40" s="152"/>
      <c r="L40" s="152"/>
      <c r="M40" s="152"/>
      <c r="N40" s="152"/>
      <c r="O40" s="152"/>
      <c r="P40" s="153"/>
      <c r="Q40" s="153"/>
      <c r="R40" s="156">
        <f t="shared" si="22"/>
        <v>0</v>
      </c>
      <c r="S40" s="156">
        <f t="shared" si="23"/>
        <v>0</v>
      </c>
      <c r="U40" s="157">
        <f t="shared" si="29"/>
        <v>0</v>
      </c>
      <c r="W40" s="152"/>
      <c r="X40" s="152"/>
      <c r="Y40" s="152"/>
      <c r="Z40" s="152"/>
      <c r="AA40" s="152"/>
      <c r="AB40" s="152"/>
      <c r="AC40" s="347"/>
      <c r="AD40" s="152"/>
      <c r="AE40" s="152"/>
      <c r="AF40" s="152"/>
      <c r="AG40" s="152"/>
      <c r="AH40" s="152"/>
      <c r="AI40" s="152"/>
      <c r="AJ40" s="347"/>
      <c r="AK40" s="152"/>
      <c r="AL40" s="152"/>
      <c r="AM40" s="295"/>
      <c r="AN40" s="228"/>
      <c r="AO40" s="228"/>
      <c r="AP40" s="228"/>
      <c r="AQ40" s="228"/>
      <c r="AR40" s="228"/>
      <c r="AS40" s="348"/>
      <c r="AT40" s="264">
        <f t="shared" si="12"/>
        <v>0</v>
      </c>
      <c r="AU40" s="259"/>
      <c r="AV40" s="265">
        <f t="shared" si="26"/>
        <v>0</v>
      </c>
      <c r="AX40" s="265">
        <f t="shared" si="30"/>
        <v>0</v>
      </c>
      <c r="AZ40" s="492">
        <f t="shared" si="27"/>
        <v>0</v>
      </c>
      <c r="BB40" s="492">
        <f t="shared" si="28"/>
        <v>0</v>
      </c>
      <c r="BD40" s="265">
        <f t="shared" si="31"/>
        <v>0</v>
      </c>
      <c r="BE40" s="105"/>
      <c r="BF40" s="105"/>
      <c r="BG40" s="105"/>
      <c r="BH40" s="105"/>
      <c r="BI40" s="105"/>
      <c r="BJ40" s="105"/>
    </row>
    <row r="41" spans="2:62" ht="18" hidden="1" customHeight="1" outlineLevel="1">
      <c r="B41" s="100"/>
      <c r="C41" s="908"/>
      <c r="D41" s="909"/>
      <c r="E41" s="909"/>
      <c r="F41" s="910"/>
      <c r="G41" s="890"/>
      <c r="H41" s="891"/>
      <c r="I41" s="152"/>
      <c r="J41" s="152"/>
      <c r="K41" s="152"/>
      <c r="L41" s="152"/>
      <c r="M41" s="152"/>
      <c r="N41" s="152"/>
      <c r="O41" s="152"/>
      <c r="P41" s="153"/>
      <c r="Q41" s="153"/>
      <c r="R41" s="156">
        <f t="shared" si="22"/>
        <v>0</v>
      </c>
      <c r="S41" s="156">
        <f t="shared" si="23"/>
        <v>0</v>
      </c>
      <c r="U41" s="157">
        <f t="shared" si="29"/>
        <v>0</v>
      </c>
      <c r="W41" s="152"/>
      <c r="X41" s="152"/>
      <c r="Y41" s="152"/>
      <c r="Z41" s="152"/>
      <c r="AA41" s="152"/>
      <c r="AB41" s="152"/>
      <c r="AC41" s="347"/>
      <c r="AD41" s="152"/>
      <c r="AE41" s="152"/>
      <c r="AF41" s="152"/>
      <c r="AG41" s="152"/>
      <c r="AH41" s="152"/>
      <c r="AI41" s="152"/>
      <c r="AJ41" s="347"/>
      <c r="AK41" s="152"/>
      <c r="AL41" s="152"/>
      <c r="AM41" s="295"/>
      <c r="AN41" s="228"/>
      <c r="AO41" s="228"/>
      <c r="AP41" s="228"/>
      <c r="AQ41" s="228"/>
      <c r="AR41" s="228"/>
      <c r="AS41" s="348"/>
      <c r="AT41" s="264">
        <f t="shared" si="12"/>
        <v>0</v>
      </c>
      <c r="AU41" s="259"/>
      <c r="AV41" s="265">
        <f t="shared" si="26"/>
        <v>0</v>
      </c>
      <c r="AX41" s="265">
        <f t="shared" si="30"/>
        <v>0</v>
      </c>
      <c r="AZ41" s="492">
        <f t="shared" si="27"/>
        <v>0</v>
      </c>
      <c r="BB41" s="492">
        <f t="shared" si="28"/>
        <v>0</v>
      </c>
      <c r="BD41" s="265">
        <f t="shared" si="31"/>
        <v>0</v>
      </c>
      <c r="BE41" s="105"/>
      <c r="BF41" s="105"/>
      <c r="BG41" s="105"/>
      <c r="BH41" s="105"/>
      <c r="BI41" s="105"/>
      <c r="BJ41" s="105"/>
    </row>
    <row r="42" spans="2:62" ht="18" hidden="1" customHeight="1" outlineLevel="1">
      <c r="B42" s="100"/>
      <c r="C42" s="908"/>
      <c r="D42" s="909"/>
      <c r="E42" s="909"/>
      <c r="F42" s="910"/>
      <c r="G42" s="890"/>
      <c r="H42" s="891"/>
      <c r="I42" s="152"/>
      <c r="J42" s="152"/>
      <c r="K42" s="152"/>
      <c r="L42" s="152"/>
      <c r="M42" s="152"/>
      <c r="N42" s="152"/>
      <c r="O42" s="152"/>
      <c r="P42" s="153"/>
      <c r="Q42" s="153"/>
      <c r="R42" s="156">
        <f t="shared" si="22"/>
        <v>0</v>
      </c>
      <c r="S42" s="156">
        <f t="shared" si="23"/>
        <v>0</v>
      </c>
      <c r="U42" s="157">
        <f t="shared" si="29"/>
        <v>0</v>
      </c>
      <c r="W42" s="152"/>
      <c r="X42" s="152"/>
      <c r="Y42" s="152"/>
      <c r="Z42" s="152"/>
      <c r="AA42" s="152"/>
      <c r="AB42" s="152"/>
      <c r="AC42" s="347"/>
      <c r="AD42" s="152"/>
      <c r="AE42" s="152"/>
      <c r="AF42" s="152"/>
      <c r="AG42" s="152"/>
      <c r="AH42" s="152"/>
      <c r="AI42" s="152"/>
      <c r="AJ42" s="347"/>
      <c r="AK42" s="152"/>
      <c r="AL42" s="152"/>
      <c r="AM42" s="295"/>
      <c r="AN42" s="228"/>
      <c r="AO42" s="228"/>
      <c r="AP42" s="228"/>
      <c r="AQ42" s="228"/>
      <c r="AR42" s="228"/>
      <c r="AS42" s="348"/>
      <c r="AT42" s="264">
        <f t="shared" si="12"/>
        <v>0</v>
      </c>
      <c r="AU42" s="259"/>
      <c r="AV42" s="265">
        <f t="shared" si="26"/>
        <v>0</v>
      </c>
      <c r="AX42" s="265">
        <f t="shared" si="30"/>
        <v>0</v>
      </c>
      <c r="AZ42" s="492">
        <f t="shared" si="27"/>
        <v>0</v>
      </c>
      <c r="BB42" s="492">
        <f t="shared" si="28"/>
        <v>0</v>
      </c>
      <c r="BD42" s="265">
        <f t="shared" si="31"/>
        <v>0</v>
      </c>
      <c r="BE42" s="105"/>
      <c r="BF42" s="105"/>
      <c r="BG42" s="105"/>
      <c r="BH42" s="105"/>
      <c r="BI42" s="105"/>
      <c r="BJ42" s="105"/>
    </row>
    <row r="43" spans="2:62" ht="18" hidden="1" customHeight="1" outlineLevel="1">
      <c r="B43" s="100"/>
      <c r="C43" s="908"/>
      <c r="D43" s="909"/>
      <c r="E43" s="909"/>
      <c r="F43" s="910"/>
      <c r="G43" s="890"/>
      <c r="H43" s="891"/>
      <c r="I43" s="152"/>
      <c r="J43" s="152"/>
      <c r="K43" s="152"/>
      <c r="L43" s="152"/>
      <c r="M43" s="152"/>
      <c r="N43" s="152"/>
      <c r="O43" s="152"/>
      <c r="P43" s="153"/>
      <c r="Q43" s="153"/>
      <c r="R43" s="156">
        <f t="shared" si="22"/>
        <v>0</v>
      </c>
      <c r="S43" s="156">
        <f t="shared" si="23"/>
        <v>0</v>
      </c>
      <c r="U43" s="157">
        <f t="shared" si="29"/>
        <v>0</v>
      </c>
      <c r="W43" s="152"/>
      <c r="X43" s="152"/>
      <c r="Y43" s="152"/>
      <c r="Z43" s="152"/>
      <c r="AA43" s="152"/>
      <c r="AB43" s="152"/>
      <c r="AC43" s="347"/>
      <c r="AD43" s="152"/>
      <c r="AE43" s="152"/>
      <c r="AF43" s="152"/>
      <c r="AG43" s="152"/>
      <c r="AH43" s="152"/>
      <c r="AI43" s="152"/>
      <c r="AJ43" s="347"/>
      <c r="AK43" s="152"/>
      <c r="AL43" s="152"/>
      <c r="AM43" s="295"/>
      <c r="AN43" s="228"/>
      <c r="AO43" s="228"/>
      <c r="AP43" s="228"/>
      <c r="AQ43" s="228"/>
      <c r="AR43" s="228"/>
      <c r="AS43" s="348"/>
      <c r="AT43" s="264">
        <f t="shared" si="12"/>
        <v>0</v>
      </c>
      <c r="AU43" s="259"/>
      <c r="AV43" s="265">
        <f t="shared" si="26"/>
        <v>0</v>
      </c>
      <c r="AX43" s="265">
        <f t="shared" si="30"/>
        <v>0</v>
      </c>
      <c r="AZ43" s="492">
        <f t="shared" si="27"/>
        <v>0</v>
      </c>
      <c r="BB43" s="492">
        <f t="shared" si="28"/>
        <v>0</v>
      </c>
      <c r="BD43" s="265">
        <f t="shared" si="31"/>
        <v>0</v>
      </c>
      <c r="BE43" s="105"/>
      <c r="BF43" s="105"/>
      <c r="BG43" s="105"/>
      <c r="BH43" s="105"/>
      <c r="BI43" s="105"/>
      <c r="BJ43" s="105"/>
    </row>
    <row r="44" spans="2:62" ht="18" hidden="1" customHeight="1" outlineLevel="1">
      <c r="B44" s="100"/>
      <c r="C44" s="908"/>
      <c r="D44" s="909"/>
      <c r="E44" s="909"/>
      <c r="F44" s="910"/>
      <c r="G44" s="890"/>
      <c r="H44" s="891"/>
      <c r="I44" s="152"/>
      <c r="J44" s="152"/>
      <c r="K44" s="152"/>
      <c r="L44" s="152"/>
      <c r="M44" s="152"/>
      <c r="N44" s="152"/>
      <c r="O44" s="152"/>
      <c r="P44" s="153"/>
      <c r="Q44" s="153"/>
      <c r="R44" s="156">
        <f t="shared" si="22"/>
        <v>0</v>
      </c>
      <c r="S44" s="156">
        <f t="shared" si="23"/>
        <v>0</v>
      </c>
      <c r="U44" s="157">
        <f t="shared" si="29"/>
        <v>0</v>
      </c>
      <c r="W44" s="152"/>
      <c r="X44" s="152"/>
      <c r="Y44" s="152"/>
      <c r="Z44" s="152"/>
      <c r="AA44" s="152"/>
      <c r="AB44" s="152"/>
      <c r="AC44" s="347"/>
      <c r="AD44" s="152"/>
      <c r="AE44" s="152"/>
      <c r="AF44" s="152"/>
      <c r="AG44" s="152"/>
      <c r="AH44" s="152"/>
      <c r="AI44" s="152"/>
      <c r="AJ44" s="347"/>
      <c r="AK44" s="152"/>
      <c r="AL44" s="152"/>
      <c r="AM44" s="295"/>
      <c r="AN44" s="228"/>
      <c r="AO44" s="228"/>
      <c r="AP44" s="228"/>
      <c r="AQ44" s="228"/>
      <c r="AR44" s="228"/>
      <c r="AS44" s="348"/>
      <c r="AT44" s="264">
        <f t="shared" si="12"/>
        <v>0</v>
      </c>
      <c r="AU44" s="259"/>
      <c r="AV44" s="265">
        <f t="shared" si="26"/>
        <v>0</v>
      </c>
      <c r="AX44" s="265">
        <f t="shared" si="30"/>
        <v>0</v>
      </c>
      <c r="AZ44" s="492">
        <f t="shared" si="27"/>
        <v>0</v>
      </c>
      <c r="BB44" s="492">
        <f t="shared" si="28"/>
        <v>0</v>
      </c>
      <c r="BD44" s="265">
        <f t="shared" si="31"/>
        <v>0</v>
      </c>
      <c r="BE44" s="105"/>
      <c r="BF44" s="105"/>
      <c r="BG44" s="105"/>
      <c r="BH44" s="105"/>
      <c r="BI44" s="105"/>
      <c r="BJ44" s="105"/>
    </row>
    <row r="45" spans="2:62" ht="9.9499999999999993" hidden="1" customHeight="1" outlineLevel="1">
      <c r="B45" s="101"/>
      <c r="C45" s="208"/>
      <c r="D45" s="208"/>
      <c r="E45" s="208"/>
      <c r="F45" s="208"/>
      <c r="G45" s="237"/>
      <c r="H45" s="207"/>
      <c r="I45" s="257"/>
      <c r="J45" s="257"/>
      <c r="K45" s="257"/>
      <c r="L45" s="257"/>
      <c r="M45" s="257"/>
      <c r="N45" s="257"/>
      <c r="O45" s="257"/>
      <c r="P45" s="256"/>
      <c r="Q45" s="102"/>
      <c r="R45" s="102"/>
      <c r="S45" s="102"/>
      <c r="U45" s="98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Z45" s="493"/>
      <c r="BE45" s="105"/>
      <c r="BF45" s="105"/>
      <c r="BG45" s="105"/>
      <c r="BH45" s="105"/>
      <c r="BI45" s="105"/>
      <c r="BJ45" s="105"/>
    </row>
    <row r="46" spans="2:62" ht="20.100000000000001" customHeight="1" collapsed="1">
      <c r="B46" s="179">
        <f>B29+1</f>
        <v>3</v>
      </c>
      <c r="C46" s="916"/>
      <c r="D46" s="917"/>
      <c r="E46" s="917"/>
      <c r="F46" s="918"/>
      <c r="G46" s="429"/>
      <c r="H46" s="206">
        <v>1</v>
      </c>
      <c r="I46" s="642">
        <f t="shared" ref="I46" si="32">$H46*SUM(I47:I61)</f>
        <v>0</v>
      </c>
      <c r="J46" s="643">
        <f t="shared" ref="J46:O46" si="33">$H46*SUM(J47:J61)</f>
        <v>0</v>
      </c>
      <c r="K46" s="644">
        <f t="shared" si="33"/>
        <v>0</v>
      </c>
      <c r="L46" s="645">
        <f t="shared" si="33"/>
        <v>0</v>
      </c>
      <c r="M46" s="645">
        <f t="shared" si="33"/>
        <v>0</v>
      </c>
      <c r="N46" s="644">
        <f t="shared" si="33"/>
        <v>0</v>
      </c>
      <c r="O46" s="642">
        <f t="shared" si="33"/>
        <v>0</v>
      </c>
      <c r="P46" s="209">
        <f t="shared" ref="P46:Q46" si="34">$H46*SUM(P47:P61)</f>
        <v>0</v>
      </c>
      <c r="Q46" s="210">
        <f t="shared" si="34"/>
        <v>0</v>
      </c>
      <c r="R46" s="136">
        <f t="shared" ref="R46:R61" si="35">P46*(1+Gewinn)*(1+SicherheitAngebot)</f>
        <v>0</v>
      </c>
      <c r="S46" s="137">
        <f t="shared" ref="S46:S61" si="36">Q46*(1+MGKZ)*(1+Gewinn)*(1+SicherheitAngebot)</f>
        <v>0</v>
      </c>
      <c r="U46" s="10">
        <f>I46*$I$7+J46*$J$7+K46*$K$7+L46*$L$7+M46*$M$7+N46*$N$7+O46*$O$7+R46+S46</f>
        <v>0</v>
      </c>
      <c r="W46" s="646">
        <f t="shared" ref="W46:AB46" si="37">$H46*SUM(W47:W61)</f>
        <v>0</v>
      </c>
      <c r="X46" s="647">
        <f t="shared" si="37"/>
        <v>0</v>
      </c>
      <c r="Y46" s="648">
        <f t="shared" si="37"/>
        <v>0</v>
      </c>
      <c r="Z46" s="649">
        <f t="shared" si="37"/>
        <v>0</v>
      </c>
      <c r="AA46" s="648">
        <f t="shared" si="37"/>
        <v>0</v>
      </c>
      <c r="AB46" s="646">
        <f t="shared" si="37"/>
        <v>0</v>
      </c>
      <c r="AC46" s="258"/>
      <c r="AD46" s="646">
        <f t="shared" ref="AD46:AM46" si="38">$H46*SUM(AD47:AD61)</f>
        <v>0</v>
      </c>
      <c r="AE46" s="647">
        <f t="shared" si="38"/>
        <v>0</v>
      </c>
      <c r="AF46" s="648">
        <f t="shared" si="38"/>
        <v>0</v>
      </c>
      <c r="AG46" s="649">
        <f t="shared" si="38"/>
        <v>0</v>
      </c>
      <c r="AH46" s="648">
        <f t="shared" si="38"/>
        <v>0</v>
      </c>
      <c r="AI46" s="646">
        <f t="shared" si="38"/>
        <v>0</v>
      </c>
      <c r="AJ46" s="258"/>
      <c r="AK46" s="653">
        <f t="shared" si="38"/>
        <v>0</v>
      </c>
      <c r="AL46" s="653">
        <f t="shared" si="38"/>
        <v>0</v>
      </c>
      <c r="AM46" s="653">
        <f t="shared" si="38"/>
        <v>0</v>
      </c>
      <c r="AN46" s="227">
        <f>$H46*SUM(AN47:AN61)*(1+Gewinn)*(1+SicherheitAngebot)</f>
        <v>0</v>
      </c>
      <c r="AO46" s="227">
        <f>$H46*SUM(AO47:AO61)*(1+Gewinn)*(1+SicherheitAngebot)</f>
        <v>0</v>
      </c>
      <c r="AP46" s="227">
        <f>$H46*SUM(AP47:AP61)*(1+Gewinn)*(1+SicherheitAngebot)</f>
        <v>0</v>
      </c>
      <c r="AQ46" s="227">
        <f>$H46*SUM(AQ47:AQ61)*(1+Gewinn)*(1+SicherheitAngebot)</f>
        <v>0</v>
      </c>
      <c r="AR46" s="227">
        <f>$H46*SUM(AR47:AR61)*(1+Gewinn)*(1+SicherheitAngebot)</f>
        <v>0</v>
      </c>
      <c r="AS46" s="262"/>
      <c r="AT46" s="263">
        <f t="shared" ref="AT46:AT109" si="39">((W46+AD46)*$W$7+(X46+AE46)*$X$7+(Y46+Z46+AF46+AG46)*$Z$7+(AA46+AH46)*$AA$7+(AB46+AI46)*$AB$7)*Zuschläge_IBN</f>
        <v>0</v>
      </c>
      <c r="AU46" s="259"/>
      <c r="AV46" s="491">
        <f>AK46*$AK$7+AL46*$AL$7+AM46*$AM$7+SUM(AN46:AR46)+AT46/Zuschläge_IBN+AT46</f>
        <v>0</v>
      </c>
      <c r="AX46" s="685">
        <f>U46+AV46</f>
        <v>0</v>
      </c>
      <c r="AZ46" s="490">
        <f>IF(H46&gt;0,U46/(1+SicherheitAngebot)*(1+Sicherheit),0)</f>
        <v>0</v>
      </c>
      <c r="BB46" s="490">
        <f>IF(H46&gt;0,AV46/(1+SicherheitAngebot)*(1+Sicherheit),0)</f>
        <v>0</v>
      </c>
      <c r="BD46" s="490">
        <f>AZ46+BB46</f>
        <v>0</v>
      </c>
      <c r="BE46" s="105"/>
      <c r="BF46" s="105"/>
      <c r="BG46" s="105"/>
      <c r="BH46" s="105"/>
      <c r="BI46" s="105"/>
      <c r="BJ46" s="105"/>
    </row>
    <row r="47" spans="2:62" ht="20.100000000000001" hidden="1" customHeight="1" outlineLevel="1">
      <c r="B47" s="211"/>
      <c r="C47" s="908"/>
      <c r="D47" s="909"/>
      <c r="E47" s="909"/>
      <c r="F47" s="910"/>
      <c r="G47" s="890"/>
      <c r="H47" s="901"/>
      <c r="I47" s="152"/>
      <c r="J47" s="152"/>
      <c r="K47" s="152"/>
      <c r="L47" s="152"/>
      <c r="M47" s="152"/>
      <c r="N47" s="152"/>
      <c r="O47" s="152"/>
      <c r="P47" s="153"/>
      <c r="Q47" s="153"/>
      <c r="R47" s="156">
        <f t="shared" si="35"/>
        <v>0</v>
      </c>
      <c r="S47" s="156">
        <f t="shared" si="36"/>
        <v>0</v>
      </c>
      <c r="U47" s="157">
        <f>I47*$I$7+J47*$J$7+K47*$K$7+L47*$L$7+M47*$M$7+N47*$N$7+O47*$O$7+R47+S47</f>
        <v>0</v>
      </c>
      <c r="W47" s="152"/>
      <c r="X47" s="152"/>
      <c r="Y47" s="152"/>
      <c r="Z47" s="152"/>
      <c r="AA47" s="152"/>
      <c r="AB47" s="152"/>
      <c r="AC47" s="347"/>
      <c r="AD47" s="152"/>
      <c r="AE47" s="152"/>
      <c r="AF47" s="152"/>
      <c r="AG47" s="152"/>
      <c r="AH47" s="152"/>
      <c r="AI47" s="152"/>
      <c r="AJ47" s="347"/>
      <c r="AK47" s="152"/>
      <c r="AL47" s="152"/>
      <c r="AM47" s="295"/>
      <c r="AN47" s="228"/>
      <c r="AO47" s="228"/>
      <c r="AP47" s="228"/>
      <c r="AQ47" s="228"/>
      <c r="AR47" s="228"/>
      <c r="AS47" s="348"/>
      <c r="AT47" s="264">
        <f t="shared" si="39"/>
        <v>0</v>
      </c>
      <c r="AU47" s="259"/>
      <c r="AV47" s="265">
        <f t="shared" ref="AV47:AV61" si="40">AK47*$AK$7+AL47*$AL$7+AM47*$AM$7+SUM(AN47:AR47)*(1+Gewinn)*(1+SicherheitAngebot)+AT47/Zuschläge_IBN+AT47</f>
        <v>0</v>
      </c>
      <c r="AX47" s="265">
        <f>U47+AV47</f>
        <v>0</v>
      </c>
      <c r="AZ47" s="492">
        <f t="shared" ref="AZ47:AZ61" si="41">U47/(1+SicherheitAngebot)*(1+Sicherheit)</f>
        <v>0</v>
      </c>
      <c r="BB47" s="492">
        <f t="shared" ref="BB47:BB61" si="42">AV47/(1+SicherheitAngebot)*(1+Sicherheit)</f>
        <v>0</v>
      </c>
      <c r="BD47" s="265">
        <f>AZ47+BB47</f>
        <v>0</v>
      </c>
      <c r="BE47" s="105"/>
      <c r="BF47" s="105"/>
      <c r="BG47" s="105"/>
      <c r="BH47" s="105"/>
      <c r="BI47" s="105"/>
      <c r="BJ47" s="105"/>
    </row>
    <row r="48" spans="2:62" ht="20.100000000000001" hidden="1" customHeight="1" outlineLevel="1">
      <c r="B48" s="212"/>
      <c r="C48" s="908"/>
      <c r="D48" s="909"/>
      <c r="E48" s="909"/>
      <c r="F48" s="910"/>
      <c r="G48" s="890"/>
      <c r="H48" s="891"/>
      <c r="I48" s="152"/>
      <c r="J48" s="152"/>
      <c r="K48" s="152"/>
      <c r="L48" s="152"/>
      <c r="M48" s="152"/>
      <c r="N48" s="152"/>
      <c r="O48" s="152"/>
      <c r="P48" s="153"/>
      <c r="Q48" s="153"/>
      <c r="R48" s="156">
        <f t="shared" si="35"/>
        <v>0</v>
      </c>
      <c r="S48" s="156">
        <f t="shared" si="36"/>
        <v>0</v>
      </c>
      <c r="U48" s="157">
        <f t="shared" ref="U48:U61" si="43">I48*$I$7+J48*$J$7+K48*$K$7+L48*$L$7+M48*$M$7+N48*$N$7+O48*$O$7+R48+S48</f>
        <v>0</v>
      </c>
      <c r="W48" s="152"/>
      <c r="X48" s="152"/>
      <c r="Y48" s="152"/>
      <c r="Z48" s="152"/>
      <c r="AA48" s="152"/>
      <c r="AB48" s="152"/>
      <c r="AC48" s="347"/>
      <c r="AD48" s="152"/>
      <c r="AE48" s="152"/>
      <c r="AF48" s="152"/>
      <c r="AG48" s="152"/>
      <c r="AH48" s="152"/>
      <c r="AI48" s="152"/>
      <c r="AJ48" s="347"/>
      <c r="AK48" s="152"/>
      <c r="AL48" s="152"/>
      <c r="AM48" s="295"/>
      <c r="AN48" s="228"/>
      <c r="AO48" s="228"/>
      <c r="AP48" s="228"/>
      <c r="AQ48" s="228"/>
      <c r="AR48" s="228"/>
      <c r="AS48" s="348"/>
      <c r="AT48" s="264">
        <f t="shared" si="39"/>
        <v>0</v>
      </c>
      <c r="AU48" s="259"/>
      <c r="AV48" s="265">
        <f t="shared" si="40"/>
        <v>0</v>
      </c>
      <c r="AX48" s="265">
        <f t="shared" ref="AX48:AX61" si="44">U48+AV48</f>
        <v>0</v>
      </c>
      <c r="AZ48" s="492">
        <f t="shared" si="41"/>
        <v>0</v>
      </c>
      <c r="BB48" s="492">
        <f t="shared" si="42"/>
        <v>0</v>
      </c>
      <c r="BD48" s="265">
        <f t="shared" ref="BD48:BD61" si="45">AZ48+BB48</f>
        <v>0</v>
      </c>
      <c r="BE48" s="105"/>
      <c r="BF48" s="105"/>
      <c r="BG48" s="105"/>
      <c r="BH48" s="105"/>
      <c r="BI48" s="105"/>
      <c r="BJ48" s="105"/>
    </row>
    <row r="49" spans="2:62" ht="20.100000000000001" hidden="1" customHeight="1" outlineLevel="1">
      <c r="B49" s="212"/>
      <c r="C49" s="908"/>
      <c r="D49" s="909"/>
      <c r="E49" s="909"/>
      <c r="F49" s="910"/>
      <c r="G49" s="890"/>
      <c r="H49" s="891"/>
      <c r="I49" s="152"/>
      <c r="J49" s="152"/>
      <c r="K49" s="152"/>
      <c r="L49" s="152"/>
      <c r="M49" s="152"/>
      <c r="N49" s="152"/>
      <c r="O49" s="152"/>
      <c r="P49" s="153"/>
      <c r="Q49" s="153"/>
      <c r="R49" s="156">
        <f t="shared" si="35"/>
        <v>0</v>
      </c>
      <c r="S49" s="156">
        <f t="shared" si="36"/>
        <v>0</v>
      </c>
      <c r="U49" s="157">
        <f t="shared" si="43"/>
        <v>0</v>
      </c>
      <c r="W49" s="152"/>
      <c r="X49" s="152"/>
      <c r="Y49" s="152"/>
      <c r="Z49" s="152"/>
      <c r="AA49" s="152"/>
      <c r="AB49" s="152"/>
      <c r="AC49" s="347"/>
      <c r="AD49" s="152"/>
      <c r="AE49" s="152"/>
      <c r="AF49" s="152"/>
      <c r="AG49" s="152"/>
      <c r="AH49" s="152"/>
      <c r="AI49" s="152"/>
      <c r="AJ49" s="347"/>
      <c r="AK49" s="152"/>
      <c r="AL49" s="152"/>
      <c r="AM49" s="295"/>
      <c r="AN49" s="228"/>
      <c r="AO49" s="228"/>
      <c r="AP49" s="228"/>
      <c r="AQ49" s="228"/>
      <c r="AR49" s="228"/>
      <c r="AS49" s="348"/>
      <c r="AT49" s="264">
        <f t="shared" si="39"/>
        <v>0</v>
      </c>
      <c r="AU49" s="259"/>
      <c r="AV49" s="265">
        <f t="shared" si="40"/>
        <v>0</v>
      </c>
      <c r="AX49" s="265">
        <f t="shared" si="44"/>
        <v>0</v>
      </c>
      <c r="AZ49" s="492">
        <f t="shared" si="41"/>
        <v>0</v>
      </c>
      <c r="BB49" s="492">
        <f t="shared" si="42"/>
        <v>0</v>
      </c>
      <c r="BD49" s="265">
        <f t="shared" si="45"/>
        <v>0</v>
      </c>
      <c r="BE49" s="105"/>
      <c r="BF49" s="105"/>
      <c r="BG49" s="105"/>
      <c r="BH49" s="105"/>
      <c r="BI49" s="105"/>
      <c r="BJ49" s="105"/>
    </row>
    <row r="50" spans="2:62" ht="20.100000000000001" hidden="1" customHeight="1" outlineLevel="1">
      <c r="B50" s="212"/>
      <c r="C50" s="908"/>
      <c r="D50" s="909"/>
      <c r="E50" s="909"/>
      <c r="F50" s="910"/>
      <c r="G50" s="890"/>
      <c r="H50" s="891"/>
      <c r="I50" s="152"/>
      <c r="J50" s="152"/>
      <c r="K50" s="152"/>
      <c r="L50" s="152"/>
      <c r="M50" s="152"/>
      <c r="N50" s="152"/>
      <c r="O50" s="152"/>
      <c r="P50" s="153"/>
      <c r="Q50" s="153"/>
      <c r="R50" s="156">
        <f t="shared" si="35"/>
        <v>0</v>
      </c>
      <c r="S50" s="156">
        <f t="shared" si="36"/>
        <v>0</v>
      </c>
      <c r="U50" s="157">
        <f t="shared" si="43"/>
        <v>0</v>
      </c>
      <c r="W50" s="152"/>
      <c r="X50" s="152"/>
      <c r="Y50" s="152"/>
      <c r="Z50" s="152"/>
      <c r="AA50" s="152"/>
      <c r="AB50" s="152"/>
      <c r="AC50" s="347"/>
      <c r="AD50" s="152"/>
      <c r="AE50" s="152"/>
      <c r="AF50" s="152"/>
      <c r="AG50" s="152"/>
      <c r="AH50" s="152"/>
      <c r="AI50" s="152"/>
      <c r="AJ50" s="347"/>
      <c r="AK50" s="152"/>
      <c r="AL50" s="152"/>
      <c r="AM50" s="295"/>
      <c r="AN50" s="228"/>
      <c r="AO50" s="228"/>
      <c r="AP50" s="228"/>
      <c r="AQ50" s="228"/>
      <c r="AR50" s="228"/>
      <c r="AS50" s="348"/>
      <c r="AT50" s="264">
        <f t="shared" si="39"/>
        <v>0</v>
      </c>
      <c r="AU50" s="259"/>
      <c r="AV50" s="265">
        <f t="shared" si="40"/>
        <v>0</v>
      </c>
      <c r="AX50" s="265">
        <f t="shared" si="44"/>
        <v>0</v>
      </c>
      <c r="AZ50" s="492">
        <f t="shared" si="41"/>
        <v>0</v>
      </c>
      <c r="BB50" s="492">
        <f t="shared" si="42"/>
        <v>0</v>
      </c>
      <c r="BD50" s="265">
        <f t="shared" si="45"/>
        <v>0</v>
      </c>
      <c r="BE50" s="105"/>
      <c r="BF50" s="105"/>
      <c r="BG50" s="105"/>
      <c r="BH50" s="105"/>
      <c r="BI50" s="105"/>
      <c r="BJ50" s="105"/>
    </row>
    <row r="51" spans="2:62" ht="20.100000000000001" hidden="1" customHeight="1" outlineLevel="1">
      <c r="B51" s="212"/>
      <c r="C51" s="908"/>
      <c r="D51" s="909"/>
      <c r="E51" s="909"/>
      <c r="F51" s="910"/>
      <c r="G51" s="890"/>
      <c r="H51" s="891"/>
      <c r="I51" s="152"/>
      <c r="J51" s="152"/>
      <c r="K51" s="152"/>
      <c r="L51" s="152"/>
      <c r="M51" s="152"/>
      <c r="N51" s="152"/>
      <c r="O51" s="152"/>
      <c r="P51" s="153"/>
      <c r="Q51" s="153"/>
      <c r="R51" s="156">
        <f t="shared" si="35"/>
        <v>0</v>
      </c>
      <c r="S51" s="156">
        <f t="shared" si="36"/>
        <v>0</v>
      </c>
      <c r="U51" s="157">
        <f t="shared" si="43"/>
        <v>0</v>
      </c>
      <c r="W51" s="152"/>
      <c r="X51" s="152"/>
      <c r="Y51" s="152"/>
      <c r="Z51" s="152"/>
      <c r="AA51" s="152"/>
      <c r="AB51" s="152"/>
      <c r="AC51" s="347"/>
      <c r="AD51" s="152"/>
      <c r="AE51" s="152"/>
      <c r="AF51" s="152"/>
      <c r="AG51" s="152"/>
      <c r="AH51" s="152"/>
      <c r="AI51" s="152"/>
      <c r="AJ51" s="347"/>
      <c r="AK51" s="152"/>
      <c r="AL51" s="152"/>
      <c r="AM51" s="295"/>
      <c r="AN51" s="228"/>
      <c r="AO51" s="228"/>
      <c r="AP51" s="228"/>
      <c r="AQ51" s="228"/>
      <c r="AR51" s="228"/>
      <c r="AS51" s="348"/>
      <c r="AT51" s="264">
        <f t="shared" si="39"/>
        <v>0</v>
      </c>
      <c r="AU51" s="259"/>
      <c r="AV51" s="265">
        <f t="shared" si="40"/>
        <v>0</v>
      </c>
      <c r="AX51" s="265">
        <f t="shared" si="44"/>
        <v>0</v>
      </c>
      <c r="AZ51" s="492">
        <f t="shared" si="41"/>
        <v>0</v>
      </c>
      <c r="BB51" s="492">
        <f t="shared" si="42"/>
        <v>0</v>
      </c>
      <c r="BD51" s="265">
        <f t="shared" si="45"/>
        <v>0</v>
      </c>
      <c r="BE51" s="105"/>
      <c r="BF51" s="105"/>
      <c r="BG51" s="105"/>
      <c r="BH51" s="105"/>
      <c r="BI51" s="105"/>
      <c r="BJ51" s="105"/>
    </row>
    <row r="52" spans="2:62" ht="20.100000000000001" hidden="1" customHeight="1" outlineLevel="1">
      <c r="B52" s="212"/>
      <c r="C52" s="908"/>
      <c r="D52" s="909"/>
      <c r="E52" s="909"/>
      <c r="F52" s="910"/>
      <c r="G52" s="890"/>
      <c r="H52" s="891"/>
      <c r="I52" s="152"/>
      <c r="J52" s="152"/>
      <c r="K52" s="152"/>
      <c r="L52" s="152"/>
      <c r="M52" s="152"/>
      <c r="N52" s="152"/>
      <c r="O52" s="152"/>
      <c r="P52" s="153"/>
      <c r="Q52" s="153"/>
      <c r="R52" s="156">
        <f t="shared" si="35"/>
        <v>0</v>
      </c>
      <c r="S52" s="156">
        <f t="shared" si="36"/>
        <v>0</v>
      </c>
      <c r="U52" s="157">
        <f t="shared" si="43"/>
        <v>0</v>
      </c>
      <c r="W52" s="152"/>
      <c r="X52" s="152"/>
      <c r="Y52" s="152"/>
      <c r="Z52" s="152"/>
      <c r="AA52" s="152"/>
      <c r="AB52" s="152"/>
      <c r="AC52" s="347"/>
      <c r="AD52" s="152"/>
      <c r="AE52" s="152"/>
      <c r="AF52" s="152"/>
      <c r="AG52" s="152"/>
      <c r="AH52" s="152"/>
      <c r="AI52" s="152"/>
      <c r="AJ52" s="347"/>
      <c r="AK52" s="152"/>
      <c r="AL52" s="152"/>
      <c r="AM52" s="295"/>
      <c r="AN52" s="228"/>
      <c r="AO52" s="228"/>
      <c r="AP52" s="228"/>
      <c r="AQ52" s="228"/>
      <c r="AR52" s="228"/>
      <c r="AS52" s="348"/>
      <c r="AT52" s="264">
        <f t="shared" si="39"/>
        <v>0</v>
      </c>
      <c r="AU52" s="259"/>
      <c r="AV52" s="265">
        <f t="shared" si="40"/>
        <v>0</v>
      </c>
      <c r="AX52" s="265">
        <f t="shared" si="44"/>
        <v>0</v>
      </c>
      <c r="AZ52" s="492">
        <f t="shared" si="41"/>
        <v>0</v>
      </c>
      <c r="BB52" s="492">
        <f t="shared" si="42"/>
        <v>0</v>
      </c>
      <c r="BD52" s="265">
        <f t="shared" si="45"/>
        <v>0</v>
      </c>
      <c r="BE52" s="105"/>
      <c r="BF52" s="105"/>
      <c r="BG52" s="105"/>
      <c r="BH52" s="105"/>
      <c r="BI52" s="105"/>
      <c r="BJ52" s="105"/>
    </row>
    <row r="53" spans="2:62" ht="20.100000000000001" hidden="1" customHeight="1" outlineLevel="1">
      <c r="B53" s="212"/>
      <c r="C53" s="908"/>
      <c r="D53" s="909"/>
      <c r="E53" s="909"/>
      <c r="F53" s="910"/>
      <c r="G53" s="890"/>
      <c r="H53" s="891"/>
      <c r="I53" s="152"/>
      <c r="J53" s="152"/>
      <c r="K53" s="152"/>
      <c r="L53" s="152"/>
      <c r="M53" s="152"/>
      <c r="N53" s="152"/>
      <c r="O53" s="152"/>
      <c r="P53" s="153"/>
      <c r="Q53" s="153"/>
      <c r="R53" s="156">
        <f t="shared" si="35"/>
        <v>0</v>
      </c>
      <c r="S53" s="156">
        <f t="shared" si="36"/>
        <v>0</v>
      </c>
      <c r="U53" s="157">
        <f t="shared" si="43"/>
        <v>0</v>
      </c>
      <c r="W53" s="152"/>
      <c r="X53" s="152"/>
      <c r="Y53" s="152"/>
      <c r="Z53" s="152"/>
      <c r="AA53" s="152"/>
      <c r="AB53" s="152"/>
      <c r="AC53" s="347"/>
      <c r="AD53" s="152"/>
      <c r="AE53" s="152"/>
      <c r="AF53" s="152"/>
      <c r="AG53" s="152"/>
      <c r="AH53" s="152"/>
      <c r="AI53" s="152"/>
      <c r="AJ53" s="347"/>
      <c r="AK53" s="152"/>
      <c r="AL53" s="152"/>
      <c r="AM53" s="295"/>
      <c r="AN53" s="228"/>
      <c r="AO53" s="228"/>
      <c r="AP53" s="228"/>
      <c r="AQ53" s="228"/>
      <c r="AR53" s="228"/>
      <c r="AS53" s="348"/>
      <c r="AT53" s="264">
        <f t="shared" si="39"/>
        <v>0</v>
      </c>
      <c r="AU53" s="259"/>
      <c r="AV53" s="265">
        <f t="shared" si="40"/>
        <v>0</v>
      </c>
      <c r="AX53" s="265">
        <f t="shared" si="44"/>
        <v>0</v>
      </c>
      <c r="AZ53" s="492">
        <f t="shared" si="41"/>
        <v>0</v>
      </c>
      <c r="BB53" s="492">
        <f t="shared" si="42"/>
        <v>0</v>
      </c>
      <c r="BD53" s="265">
        <f t="shared" si="45"/>
        <v>0</v>
      </c>
      <c r="BE53" s="105"/>
      <c r="BF53" s="105"/>
      <c r="BG53" s="105"/>
      <c r="BH53" s="105"/>
      <c r="BI53" s="105"/>
      <c r="BJ53" s="105"/>
    </row>
    <row r="54" spans="2:62" ht="20.100000000000001" hidden="1" customHeight="1" outlineLevel="1">
      <c r="B54" s="212"/>
      <c r="C54" s="908"/>
      <c r="D54" s="909"/>
      <c r="E54" s="909"/>
      <c r="F54" s="910"/>
      <c r="G54" s="890"/>
      <c r="H54" s="891"/>
      <c r="I54" s="152"/>
      <c r="J54" s="152"/>
      <c r="K54" s="152"/>
      <c r="L54" s="152"/>
      <c r="M54" s="152"/>
      <c r="N54" s="152"/>
      <c r="O54" s="152"/>
      <c r="P54" s="153"/>
      <c r="Q54" s="153"/>
      <c r="R54" s="156">
        <f t="shared" si="35"/>
        <v>0</v>
      </c>
      <c r="S54" s="156">
        <f t="shared" si="36"/>
        <v>0</v>
      </c>
      <c r="U54" s="157">
        <f t="shared" si="43"/>
        <v>0</v>
      </c>
      <c r="W54" s="152"/>
      <c r="X54" s="152"/>
      <c r="Y54" s="152"/>
      <c r="Z54" s="152"/>
      <c r="AA54" s="152"/>
      <c r="AB54" s="152"/>
      <c r="AC54" s="347"/>
      <c r="AD54" s="152"/>
      <c r="AE54" s="152"/>
      <c r="AF54" s="152"/>
      <c r="AG54" s="152"/>
      <c r="AH54" s="152"/>
      <c r="AI54" s="152"/>
      <c r="AJ54" s="347"/>
      <c r="AK54" s="152"/>
      <c r="AL54" s="152"/>
      <c r="AM54" s="295"/>
      <c r="AN54" s="228"/>
      <c r="AO54" s="228"/>
      <c r="AP54" s="228"/>
      <c r="AQ54" s="228"/>
      <c r="AR54" s="228"/>
      <c r="AS54" s="348"/>
      <c r="AT54" s="264">
        <f t="shared" si="39"/>
        <v>0</v>
      </c>
      <c r="AU54" s="259"/>
      <c r="AV54" s="265">
        <f t="shared" si="40"/>
        <v>0</v>
      </c>
      <c r="AX54" s="265">
        <f t="shared" si="44"/>
        <v>0</v>
      </c>
      <c r="AZ54" s="492">
        <f t="shared" si="41"/>
        <v>0</v>
      </c>
      <c r="BB54" s="492">
        <f t="shared" si="42"/>
        <v>0</v>
      </c>
      <c r="BD54" s="265">
        <f t="shared" si="45"/>
        <v>0</v>
      </c>
      <c r="BE54" s="105"/>
      <c r="BF54" s="105"/>
      <c r="BG54" s="105"/>
      <c r="BH54" s="105"/>
      <c r="BI54" s="105"/>
      <c r="BJ54" s="105"/>
    </row>
    <row r="55" spans="2:62" ht="20.100000000000001" hidden="1" customHeight="1" outlineLevel="1">
      <c r="B55" s="212"/>
      <c r="C55" s="908"/>
      <c r="D55" s="909"/>
      <c r="E55" s="909"/>
      <c r="F55" s="910"/>
      <c r="G55" s="890"/>
      <c r="H55" s="891"/>
      <c r="I55" s="152"/>
      <c r="J55" s="152"/>
      <c r="K55" s="152"/>
      <c r="L55" s="152"/>
      <c r="M55" s="152"/>
      <c r="N55" s="152"/>
      <c r="O55" s="152"/>
      <c r="P55" s="153"/>
      <c r="Q55" s="153"/>
      <c r="R55" s="156">
        <f t="shared" si="35"/>
        <v>0</v>
      </c>
      <c r="S55" s="156">
        <f t="shared" si="36"/>
        <v>0</v>
      </c>
      <c r="U55" s="157">
        <f t="shared" si="43"/>
        <v>0</v>
      </c>
      <c r="W55" s="152"/>
      <c r="X55" s="152"/>
      <c r="Y55" s="152"/>
      <c r="Z55" s="152"/>
      <c r="AA55" s="152"/>
      <c r="AB55" s="152"/>
      <c r="AC55" s="347"/>
      <c r="AD55" s="152"/>
      <c r="AE55" s="152"/>
      <c r="AF55" s="152"/>
      <c r="AG55" s="152"/>
      <c r="AH55" s="152"/>
      <c r="AI55" s="152"/>
      <c r="AJ55" s="347"/>
      <c r="AK55" s="152"/>
      <c r="AL55" s="152"/>
      <c r="AM55" s="295"/>
      <c r="AN55" s="228"/>
      <c r="AO55" s="228"/>
      <c r="AP55" s="228"/>
      <c r="AQ55" s="228"/>
      <c r="AR55" s="228"/>
      <c r="AS55" s="348"/>
      <c r="AT55" s="264">
        <f t="shared" si="39"/>
        <v>0</v>
      </c>
      <c r="AU55" s="259"/>
      <c r="AV55" s="265">
        <f t="shared" si="40"/>
        <v>0</v>
      </c>
      <c r="AX55" s="265">
        <f t="shared" si="44"/>
        <v>0</v>
      </c>
      <c r="AZ55" s="492">
        <f t="shared" si="41"/>
        <v>0</v>
      </c>
      <c r="BB55" s="492">
        <f t="shared" si="42"/>
        <v>0</v>
      </c>
      <c r="BD55" s="265">
        <f t="shared" si="45"/>
        <v>0</v>
      </c>
      <c r="BE55" s="105"/>
      <c r="BF55" s="105"/>
      <c r="BG55" s="105"/>
      <c r="BH55" s="105"/>
      <c r="BI55" s="105"/>
      <c r="BJ55" s="105"/>
    </row>
    <row r="56" spans="2:62" ht="20.100000000000001" hidden="1" customHeight="1" outlineLevel="1">
      <c r="B56" s="212"/>
      <c r="C56" s="908"/>
      <c r="D56" s="909"/>
      <c r="E56" s="909"/>
      <c r="F56" s="910"/>
      <c r="G56" s="890"/>
      <c r="H56" s="891"/>
      <c r="I56" s="152"/>
      <c r="J56" s="152"/>
      <c r="K56" s="152"/>
      <c r="L56" s="152"/>
      <c r="M56" s="152"/>
      <c r="N56" s="152"/>
      <c r="O56" s="152"/>
      <c r="P56" s="153"/>
      <c r="Q56" s="153"/>
      <c r="R56" s="156">
        <f t="shared" si="35"/>
        <v>0</v>
      </c>
      <c r="S56" s="156">
        <f t="shared" si="36"/>
        <v>0</v>
      </c>
      <c r="U56" s="157">
        <f t="shared" si="43"/>
        <v>0</v>
      </c>
      <c r="W56" s="152"/>
      <c r="X56" s="152"/>
      <c r="Y56" s="152"/>
      <c r="Z56" s="152"/>
      <c r="AA56" s="152"/>
      <c r="AB56" s="152"/>
      <c r="AC56" s="347"/>
      <c r="AD56" s="152"/>
      <c r="AE56" s="152"/>
      <c r="AF56" s="152"/>
      <c r="AG56" s="152"/>
      <c r="AH56" s="152"/>
      <c r="AI56" s="152"/>
      <c r="AJ56" s="347"/>
      <c r="AK56" s="152"/>
      <c r="AL56" s="152"/>
      <c r="AM56" s="295"/>
      <c r="AN56" s="228"/>
      <c r="AO56" s="228"/>
      <c r="AP56" s="228"/>
      <c r="AQ56" s="228"/>
      <c r="AR56" s="228"/>
      <c r="AS56" s="348"/>
      <c r="AT56" s="264">
        <f t="shared" si="39"/>
        <v>0</v>
      </c>
      <c r="AU56" s="259"/>
      <c r="AV56" s="265">
        <f t="shared" si="40"/>
        <v>0</v>
      </c>
      <c r="AX56" s="265">
        <f t="shared" si="44"/>
        <v>0</v>
      </c>
      <c r="AZ56" s="492">
        <f t="shared" si="41"/>
        <v>0</v>
      </c>
      <c r="BB56" s="492">
        <f t="shared" si="42"/>
        <v>0</v>
      </c>
      <c r="BD56" s="265">
        <f t="shared" si="45"/>
        <v>0</v>
      </c>
      <c r="BE56" s="105"/>
      <c r="BF56" s="105"/>
      <c r="BG56" s="105"/>
      <c r="BH56" s="105"/>
      <c r="BI56" s="105"/>
      <c r="BJ56" s="105"/>
    </row>
    <row r="57" spans="2:62" ht="20.100000000000001" hidden="1" customHeight="1" outlineLevel="1">
      <c r="B57" s="212"/>
      <c r="C57" s="908"/>
      <c r="D57" s="909"/>
      <c r="E57" s="909"/>
      <c r="F57" s="910"/>
      <c r="G57" s="890"/>
      <c r="H57" s="891"/>
      <c r="I57" s="152"/>
      <c r="J57" s="152"/>
      <c r="K57" s="152"/>
      <c r="L57" s="152"/>
      <c r="M57" s="152"/>
      <c r="N57" s="152"/>
      <c r="O57" s="152"/>
      <c r="P57" s="153"/>
      <c r="Q57" s="153"/>
      <c r="R57" s="156">
        <f t="shared" si="35"/>
        <v>0</v>
      </c>
      <c r="S57" s="156">
        <f t="shared" si="36"/>
        <v>0</v>
      </c>
      <c r="U57" s="157">
        <f t="shared" si="43"/>
        <v>0</v>
      </c>
      <c r="W57" s="152"/>
      <c r="X57" s="152"/>
      <c r="Y57" s="152"/>
      <c r="Z57" s="152"/>
      <c r="AA57" s="152"/>
      <c r="AB57" s="152"/>
      <c r="AC57" s="347"/>
      <c r="AD57" s="152"/>
      <c r="AE57" s="152"/>
      <c r="AF57" s="152"/>
      <c r="AG57" s="152"/>
      <c r="AH57" s="152"/>
      <c r="AI57" s="152"/>
      <c r="AJ57" s="347"/>
      <c r="AK57" s="152"/>
      <c r="AL57" s="152"/>
      <c r="AM57" s="295"/>
      <c r="AN57" s="228"/>
      <c r="AO57" s="228"/>
      <c r="AP57" s="228"/>
      <c r="AQ57" s="228"/>
      <c r="AR57" s="228"/>
      <c r="AS57" s="348"/>
      <c r="AT57" s="264">
        <f t="shared" si="39"/>
        <v>0</v>
      </c>
      <c r="AU57" s="259"/>
      <c r="AV57" s="265">
        <f t="shared" si="40"/>
        <v>0</v>
      </c>
      <c r="AX57" s="265">
        <f t="shared" si="44"/>
        <v>0</v>
      </c>
      <c r="AZ57" s="492">
        <f t="shared" si="41"/>
        <v>0</v>
      </c>
      <c r="BB57" s="492">
        <f t="shared" si="42"/>
        <v>0</v>
      </c>
      <c r="BD57" s="265">
        <f t="shared" si="45"/>
        <v>0</v>
      </c>
      <c r="BE57" s="105"/>
      <c r="BF57" s="105"/>
      <c r="BG57" s="105"/>
      <c r="BH57" s="105"/>
      <c r="BI57" s="105"/>
      <c r="BJ57" s="105"/>
    </row>
    <row r="58" spans="2:62" ht="20.100000000000001" hidden="1" customHeight="1" outlineLevel="1">
      <c r="B58" s="212"/>
      <c r="C58" s="908"/>
      <c r="D58" s="909"/>
      <c r="E58" s="909"/>
      <c r="F58" s="910"/>
      <c r="G58" s="890"/>
      <c r="H58" s="891"/>
      <c r="I58" s="152"/>
      <c r="J58" s="152"/>
      <c r="K58" s="152"/>
      <c r="L58" s="152"/>
      <c r="M58" s="152"/>
      <c r="N58" s="152"/>
      <c r="O58" s="152"/>
      <c r="P58" s="153"/>
      <c r="Q58" s="153"/>
      <c r="R58" s="156">
        <f t="shared" si="35"/>
        <v>0</v>
      </c>
      <c r="S58" s="156">
        <f t="shared" si="36"/>
        <v>0</v>
      </c>
      <c r="U58" s="157">
        <f t="shared" si="43"/>
        <v>0</v>
      </c>
      <c r="W58" s="152"/>
      <c r="X58" s="152"/>
      <c r="Y58" s="152"/>
      <c r="Z58" s="152"/>
      <c r="AA58" s="152"/>
      <c r="AB58" s="152"/>
      <c r="AC58" s="347"/>
      <c r="AD58" s="152"/>
      <c r="AE58" s="152"/>
      <c r="AF58" s="152"/>
      <c r="AG58" s="152"/>
      <c r="AH58" s="152"/>
      <c r="AI58" s="152"/>
      <c r="AJ58" s="347"/>
      <c r="AK58" s="152"/>
      <c r="AL58" s="152"/>
      <c r="AM58" s="295"/>
      <c r="AN58" s="228"/>
      <c r="AO58" s="228"/>
      <c r="AP58" s="228"/>
      <c r="AQ58" s="228"/>
      <c r="AR58" s="228"/>
      <c r="AS58" s="348"/>
      <c r="AT58" s="264">
        <f t="shared" si="39"/>
        <v>0</v>
      </c>
      <c r="AU58" s="259"/>
      <c r="AV58" s="265">
        <f t="shared" si="40"/>
        <v>0</v>
      </c>
      <c r="AX58" s="265">
        <f t="shared" si="44"/>
        <v>0</v>
      </c>
      <c r="AZ58" s="492">
        <f t="shared" si="41"/>
        <v>0</v>
      </c>
      <c r="BB58" s="492">
        <f t="shared" si="42"/>
        <v>0</v>
      </c>
      <c r="BD58" s="265">
        <f t="shared" si="45"/>
        <v>0</v>
      </c>
      <c r="BE58" s="105"/>
      <c r="BF58" s="105"/>
      <c r="BG58" s="105"/>
      <c r="BH58" s="105"/>
      <c r="BI58" s="105"/>
      <c r="BJ58" s="105"/>
    </row>
    <row r="59" spans="2:62" ht="20.100000000000001" hidden="1" customHeight="1" outlineLevel="1">
      <c r="B59" s="212"/>
      <c r="C59" s="908"/>
      <c r="D59" s="909"/>
      <c r="E59" s="909"/>
      <c r="F59" s="910"/>
      <c r="G59" s="890"/>
      <c r="H59" s="891"/>
      <c r="I59" s="152"/>
      <c r="J59" s="152"/>
      <c r="K59" s="152"/>
      <c r="L59" s="152"/>
      <c r="M59" s="152"/>
      <c r="N59" s="152"/>
      <c r="O59" s="152"/>
      <c r="P59" s="153"/>
      <c r="Q59" s="153"/>
      <c r="R59" s="156">
        <f t="shared" si="35"/>
        <v>0</v>
      </c>
      <c r="S59" s="156">
        <f t="shared" si="36"/>
        <v>0</v>
      </c>
      <c r="U59" s="157">
        <f t="shared" si="43"/>
        <v>0</v>
      </c>
      <c r="W59" s="152"/>
      <c r="X59" s="152"/>
      <c r="Y59" s="152"/>
      <c r="Z59" s="152"/>
      <c r="AA59" s="152"/>
      <c r="AB59" s="152"/>
      <c r="AC59" s="347"/>
      <c r="AD59" s="152"/>
      <c r="AE59" s="152"/>
      <c r="AF59" s="152"/>
      <c r="AG59" s="152"/>
      <c r="AH59" s="152"/>
      <c r="AI59" s="152"/>
      <c r="AJ59" s="347"/>
      <c r="AK59" s="152"/>
      <c r="AL59" s="152"/>
      <c r="AM59" s="295"/>
      <c r="AN59" s="228"/>
      <c r="AO59" s="228"/>
      <c r="AP59" s="228"/>
      <c r="AQ59" s="228"/>
      <c r="AR59" s="228"/>
      <c r="AS59" s="348"/>
      <c r="AT59" s="264">
        <f t="shared" si="39"/>
        <v>0</v>
      </c>
      <c r="AU59" s="259"/>
      <c r="AV59" s="265">
        <f t="shared" si="40"/>
        <v>0</v>
      </c>
      <c r="AX59" s="265">
        <f t="shared" si="44"/>
        <v>0</v>
      </c>
      <c r="AZ59" s="492">
        <f t="shared" si="41"/>
        <v>0</v>
      </c>
      <c r="BB59" s="492">
        <f t="shared" si="42"/>
        <v>0</v>
      </c>
      <c r="BD59" s="265">
        <f t="shared" si="45"/>
        <v>0</v>
      </c>
      <c r="BE59" s="105"/>
      <c r="BF59" s="105"/>
      <c r="BG59" s="105"/>
      <c r="BH59" s="105"/>
      <c r="BI59" s="105"/>
      <c r="BJ59" s="105"/>
    </row>
    <row r="60" spans="2:62" ht="20.100000000000001" hidden="1" customHeight="1" outlineLevel="1">
      <c r="B60" s="212"/>
      <c r="C60" s="908"/>
      <c r="D60" s="909"/>
      <c r="E60" s="909"/>
      <c r="F60" s="910"/>
      <c r="G60" s="890"/>
      <c r="H60" s="891"/>
      <c r="I60" s="152"/>
      <c r="J60" s="152"/>
      <c r="K60" s="152"/>
      <c r="L60" s="152"/>
      <c r="M60" s="152"/>
      <c r="N60" s="152"/>
      <c r="O60" s="152"/>
      <c r="P60" s="153"/>
      <c r="Q60" s="153"/>
      <c r="R60" s="156">
        <f t="shared" si="35"/>
        <v>0</v>
      </c>
      <c r="S60" s="156">
        <f t="shared" si="36"/>
        <v>0</v>
      </c>
      <c r="U60" s="157">
        <f t="shared" si="43"/>
        <v>0</v>
      </c>
      <c r="W60" s="152"/>
      <c r="X60" s="152"/>
      <c r="Y60" s="152"/>
      <c r="Z60" s="152"/>
      <c r="AA60" s="152"/>
      <c r="AB60" s="152"/>
      <c r="AC60" s="347"/>
      <c r="AD60" s="152"/>
      <c r="AE60" s="152"/>
      <c r="AF60" s="152"/>
      <c r="AG60" s="152"/>
      <c r="AH60" s="152"/>
      <c r="AI60" s="152"/>
      <c r="AJ60" s="347"/>
      <c r="AK60" s="152"/>
      <c r="AL60" s="152"/>
      <c r="AM60" s="295"/>
      <c r="AN60" s="228"/>
      <c r="AO60" s="228"/>
      <c r="AP60" s="228"/>
      <c r="AQ60" s="228"/>
      <c r="AR60" s="228"/>
      <c r="AS60" s="348"/>
      <c r="AT60" s="264">
        <f t="shared" si="39"/>
        <v>0</v>
      </c>
      <c r="AU60" s="259"/>
      <c r="AV60" s="265">
        <f t="shared" si="40"/>
        <v>0</v>
      </c>
      <c r="AX60" s="265">
        <f t="shared" si="44"/>
        <v>0</v>
      </c>
      <c r="AZ60" s="492">
        <f t="shared" si="41"/>
        <v>0</v>
      </c>
      <c r="BB60" s="492">
        <f t="shared" si="42"/>
        <v>0</v>
      </c>
      <c r="BD60" s="265">
        <f t="shared" si="45"/>
        <v>0</v>
      </c>
      <c r="BE60" s="105"/>
      <c r="BF60" s="105"/>
      <c r="BG60" s="105"/>
      <c r="BH60" s="105"/>
      <c r="BI60" s="105"/>
      <c r="BJ60" s="105"/>
    </row>
    <row r="61" spans="2:62" ht="20.100000000000001" hidden="1" customHeight="1" outlineLevel="1">
      <c r="B61" s="212"/>
      <c r="C61" s="908"/>
      <c r="D61" s="909"/>
      <c r="E61" s="909"/>
      <c r="F61" s="910"/>
      <c r="G61" s="890"/>
      <c r="H61" s="891"/>
      <c r="I61" s="152"/>
      <c r="J61" s="152"/>
      <c r="K61" s="152"/>
      <c r="L61" s="152"/>
      <c r="M61" s="152"/>
      <c r="N61" s="152"/>
      <c r="O61" s="152"/>
      <c r="P61" s="153"/>
      <c r="Q61" s="153"/>
      <c r="R61" s="156">
        <f t="shared" si="35"/>
        <v>0</v>
      </c>
      <c r="S61" s="156">
        <f t="shared" si="36"/>
        <v>0</v>
      </c>
      <c r="U61" s="157">
        <f t="shared" si="43"/>
        <v>0</v>
      </c>
      <c r="W61" s="152"/>
      <c r="X61" s="152"/>
      <c r="Y61" s="152"/>
      <c r="Z61" s="152"/>
      <c r="AA61" s="152"/>
      <c r="AB61" s="152"/>
      <c r="AC61" s="347"/>
      <c r="AD61" s="152"/>
      <c r="AE61" s="152"/>
      <c r="AF61" s="152"/>
      <c r="AG61" s="152"/>
      <c r="AH61" s="152"/>
      <c r="AI61" s="152"/>
      <c r="AJ61" s="347"/>
      <c r="AK61" s="152"/>
      <c r="AL61" s="152"/>
      <c r="AM61" s="295"/>
      <c r="AN61" s="228"/>
      <c r="AO61" s="228"/>
      <c r="AP61" s="228"/>
      <c r="AQ61" s="228"/>
      <c r="AR61" s="228"/>
      <c r="AS61" s="348"/>
      <c r="AT61" s="264">
        <f t="shared" si="39"/>
        <v>0</v>
      </c>
      <c r="AU61" s="259"/>
      <c r="AV61" s="265">
        <f t="shared" si="40"/>
        <v>0</v>
      </c>
      <c r="AX61" s="265">
        <f t="shared" si="44"/>
        <v>0</v>
      </c>
      <c r="AZ61" s="492">
        <f t="shared" si="41"/>
        <v>0</v>
      </c>
      <c r="BB61" s="492">
        <f t="shared" si="42"/>
        <v>0</v>
      </c>
      <c r="BD61" s="265">
        <f t="shared" si="45"/>
        <v>0</v>
      </c>
      <c r="BE61" s="105"/>
      <c r="BF61" s="105"/>
      <c r="BG61" s="105"/>
      <c r="BH61" s="105"/>
      <c r="BI61" s="105"/>
      <c r="BJ61" s="105"/>
    </row>
    <row r="62" spans="2:62" ht="9.9499999999999993" hidden="1" customHeight="1" outlineLevel="1">
      <c r="B62" s="101"/>
      <c r="C62" s="208"/>
      <c r="D62" s="208"/>
      <c r="E62" s="208"/>
      <c r="F62" s="208"/>
      <c r="G62" s="237"/>
      <c r="H62" s="207"/>
      <c r="I62" s="257"/>
      <c r="J62" s="257"/>
      <c r="K62" s="257"/>
      <c r="L62" s="257"/>
      <c r="M62" s="257"/>
      <c r="N62" s="257"/>
      <c r="O62" s="257"/>
      <c r="P62" s="256"/>
      <c r="Q62" s="102"/>
      <c r="R62" s="102"/>
      <c r="S62" s="102"/>
      <c r="U62" s="98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Z62" s="493"/>
      <c r="BE62" s="105"/>
      <c r="BF62" s="105"/>
      <c r="BG62" s="105"/>
      <c r="BH62" s="105"/>
      <c r="BI62" s="105"/>
      <c r="BJ62" s="105"/>
    </row>
    <row r="63" spans="2:62" ht="20.100000000000001" customHeight="1" collapsed="1">
      <c r="B63" s="179">
        <f>B46+1</f>
        <v>4</v>
      </c>
      <c r="C63" s="916"/>
      <c r="D63" s="917"/>
      <c r="E63" s="917"/>
      <c r="F63" s="918"/>
      <c r="G63" s="429"/>
      <c r="H63" s="206">
        <v>1</v>
      </c>
      <c r="I63" s="642">
        <f t="shared" ref="I63" si="46">$H63*SUM(I64:I78)</f>
        <v>0</v>
      </c>
      <c r="J63" s="643">
        <f t="shared" ref="J63:O63" si="47">$H63*SUM(J64:J78)</f>
        <v>0</v>
      </c>
      <c r="K63" s="644">
        <f t="shared" si="47"/>
        <v>0</v>
      </c>
      <c r="L63" s="645">
        <f t="shared" si="47"/>
        <v>0</v>
      </c>
      <c r="M63" s="645">
        <f t="shared" si="47"/>
        <v>0</v>
      </c>
      <c r="N63" s="644">
        <f t="shared" si="47"/>
        <v>0</v>
      </c>
      <c r="O63" s="642">
        <f t="shared" si="47"/>
        <v>0</v>
      </c>
      <c r="P63" s="209">
        <f t="shared" ref="P63:Q63" si="48">$H63*SUM(P64:P78)</f>
        <v>0</v>
      </c>
      <c r="Q63" s="210">
        <f t="shared" si="48"/>
        <v>0</v>
      </c>
      <c r="R63" s="136">
        <f t="shared" ref="R63:R78" si="49">P63*(1+Gewinn)*(1+SicherheitAngebot)</f>
        <v>0</v>
      </c>
      <c r="S63" s="137">
        <f t="shared" ref="S63:S78" si="50">Q63*(1+MGKZ)*(1+Gewinn)*(1+SicherheitAngebot)</f>
        <v>0</v>
      </c>
      <c r="U63" s="10">
        <f>I63*$I$7+J63*$J$7+K63*$K$7+L63*$L$7+M63*$M$7+N63*$N$7+O63*$O$7+R63+S63</f>
        <v>0</v>
      </c>
      <c r="W63" s="646">
        <f t="shared" ref="W63:AB63" si="51">$H63*SUM(W64:W78)</f>
        <v>0</v>
      </c>
      <c r="X63" s="647">
        <f t="shared" si="51"/>
        <v>0</v>
      </c>
      <c r="Y63" s="648">
        <f t="shared" si="51"/>
        <v>0</v>
      </c>
      <c r="Z63" s="649">
        <f t="shared" si="51"/>
        <v>0</v>
      </c>
      <c r="AA63" s="648">
        <f t="shared" si="51"/>
        <v>0</v>
      </c>
      <c r="AB63" s="646">
        <f t="shared" si="51"/>
        <v>0</v>
      </c>
      <c r="AC63" s="258"/>
      <c r="AD63" s="646">
        <f t="shared" ref="AD63:AM63" si="52">$H63*SUM(AD64:AD78)</f>
        <v>0</v>
      </c>
      <c r="AE63" s="647">
        <f t="shared" si="52"/>
        <v>0</v>
      </c>
      <c r="AF63" s="648">
        <f t="shared" si="52"/>
        <v>0</v>
      </c>
      <c r="AG63" s="649">
        <f t="shared" si="52"/>
        <v>0</v>
      </c>
      <c r="AH63" s="648">
        <f t="shared" si="52"/>
        <v>0</v>
      </c>
      <c r="AI63" s="646">
        <f t="shared" si="52"/>
        <v>0</v>
      </c>
      <c r="AJ63" s="258"/>
      <c r="AK63" s="653">
        <f t="shared" si="52"/>
        <v>0</v>
      </c>
      <c r="AL63" s="653">
        <f t="shared" si="52"/>
        <v>0</v>
      </c>
      <c r="AM63" s="653">
        <f t="shared" si="52"/>
        <v>0</v>
      </c>
      <c r="AN63" s="227">
        <f>$H63*SUM(AN64:AN78)*(1+Gewinn)*(1+SicherheitAngebot)</f>
        <v>0</v>
      </c>
      <c r="AO63" s="227">
        <f>$H63*SUM(AO64:AO78)*(1+Gewinn)*(1+SicherheitAngebot)</f>
        <v>0</v>
      </c>
      <c r="AP63" s="227">
        <f>$H63*SUM(AP64:AP78)*(1+Gewinn)*(1+SicherheitAngebot)</f>
        <v>0</v>
      </c>
      <c r="AQ63" s="227">
        <f>$H63*SUM(AQ64:AQ78)*(1+Gewinn)*(1+SicherheitAngebot)</f>
        <v>0</v>
      </c>
      <c r="AR63" s="227">
        <f>$H63*SUM(AR64:AR78)*(1+Gewinn)*(1+SicherheitAngebot)</f>
        <v>0</v>
      </c>
      <c r="AS63" s="262"/>
      <c r="AT63" s="263">
        <f t="shared" si="39"/>
        <v>0</v>
      </c>
      <c r="AU63" s="259"/>
      <c r="AV63" s="491">
        <f>AK63*$AK$7+AL63*$AL$7+AM63*$AM$7+SUM(AN63:AR63)+AT63/Zuschläge_IBN+AT63</f>
        <v>0</v>
      </c>
      <c r="AX63" s="685">
        <f>U63+AV63</f>
        <v>0</v>
      </c>
      <c r="AZ63" s="490">
        <f>IF(H63&gt;0,U63/(1+SicherheitAngebot)*(1+Sicherheit),0)</f>
        <v>0</v>
      </c>
      <c r="BB63" s="490">
        <f>IF(H63&gt;0,AV63/(1+SicherheitAngebot)*(1+Sicherheit),0)</f>
        <v>0</v>
      </c>
      <c r="BD63" s="490">
        <f>AZ63+BB63</f>
        <v>0</v>
      </c>
      <c r="BE63" s="105"/>
      <c r="BF63" s="105"/>
      <c r="BG63" s="105"/>
      <c r="BH63" s="105"/>
      <c r="BI63" s="105"/>
      <c r="BJ63" s="105"/>
    </row>
    <row r="64" spans="2:62" ht="20.100000000000001" hidden="1" customHeight="1" outlineLevel="1">
      <c r="B64" s="211"/>
      <c r="C64" s="908"/>
      <c r="D64" s="909"/>
      <c r="E64" s="909"/>
      <c r="F64" s="910"/>
      <c r="G64" s="890"/>
      <c r="H64" s="901"/>
      <c r="I64" s="152"/>
      <c r="J64" s="152"/>
      <c r="K64" s="152"/>
      <c r="L64" s="152"/>
      <c r="M64" s="152"/>
      <c r="N64" s="152"/>
      <c r="O64" s="152"/>
      <c r="P64" s="153"/>
      <c r="Q64" s="153"/>
      <c r="R64" s="156">
        <f t="shared" si="49"/>
        <v>0</v>
      </c>
      <c r="S64" s="156">
        <f t="shared" si="50"/>
        <v>0</v>
      </c>
      <c r="U64" s="157">
        <f>I64*$I$7+J64*$J$7+K64*$K$7+L64*$L$7+M64*$M$7+N64*$N$7+O64*$O$7+R64+S64</f>
        <v>0</v>
      </c>
      <c r="W64" s="152"/>
      <c r="X64" s="152"/>
      <c r="Y64" s="152"/>
      <c r="Z64" s="152"/>
      <c r="AA64" s="152"/>
      <c r="AB64" s="152"/>
      <c r="AC64" s="347"/>
      <c r="AD64" s="152"/>
      <c r="AE64" s="152"/>
      <c r="AF64" s="152"/>
      <c r="AG64" s="152"/>
      <c r="AH64" s="152"/>
      <c r="AI64" s="152"/>
      <c r="AJ64" s="347"/>
      <c r="AK64" s="152"/>
      <c r="AL64" s="152"/>
      <c r="AM64" s="295"/>
      <c r="AN64" s="228"/>
      <c r="AO64" s="228"/>
      <c r="AP64" s="228"/>
      <c r="AQ64" s="228"/>
      <c r="AR64" s="228"/>
      <c r="AS64" s="348"/>
      <c r="AT64" s="264">
        <f t="shared" si="39"/>
        <v>0</v>
      </c>
      <c r="AU64" s="259"/>
      <c r="AV64" s="265">
        <f t="shared" ref="AV64:AV78" si="53">AK64*$AK$7+AL64*$AL$7+AM64*$AM$7+SUM(AN64:AR64)*(1+Gewinn)*(1+SicherheitAngebot)+AT64/Zuschläge_IBN+AT64</f>
        <v>0</v>
      </c>
      <c r="AX64" s="265">
        <f>U64+AV64</f>
        <v>0</v>
      </c>
      <c r="AZ64" s="492">
        <f t="shared" ref="AZ64:AZ78" si="54">U64/(1+SicherheitAngebot)*(1+Sicherheit)</f>
        <v>0</v>
      </c>
      <c r="BB64" s="492">
        <f t="shared" ref="BB64:BB78" si="55">AV64/(1+SicherheitAngebot)*(1+Sicherheit)</f>
        <v>0</v>
      </c>
      <c r="BD64" s="265">
        <f>AZ64+BB64</f>
        <v>0</v>
      </c>
      <c r="BE64" s="105"/>
      <c r="BF64" s="105"/>
      <c r="BG64" s="105"/>
      <c r="BH64" s="105"/>
      <c r="BI64" s="105"/>
      <c r="BJ64" s="105"/>
    </row>
    <row r="65" spans="2:62" ht="20.100000000000001" hidden="1" customHeight="1" outlineLevel="1">
      <c r="B65" s="212"/>
      <c r="C65" s="908"/>
      <c r="D65" s="909"/>
      <c r="E65" s="909"/>
      <c r="F65" s="910"/>
      <c r="G65" s="890"/>
      <c r="H65" s="891"/>
      <c r="I65" s="152"/>
      <c r="J65" s="152"/>
      <c r="K65" s="152"/>
      <c r="L65" s="152"/>
      <c r="M65" s="152"/>
      <c r="N65" s="152"/>
      <c r="O65" s="152"/>
      <c r="P65" s="153"/>
      <c r="Q65" s="153"/>
      <c r="R65" s="156">
        <f t="shared" si="49"/>
        <v>0</v>
      </c>
      <c r="S65" s="156">
        <f t="shared" si="50"/>
        <v>0</v>
      </c>
      <c r="U65" s="157">
        <f t="shared" ref="U65:U78" si="56">I65*$I$7+J65*$J$7+K65*$K$7+L65*$L$7+M65*$M$7+N65*$N$7+O65*$O$7+R65+S65</f>
        <v>0</v>
      </c>
      <c r="W65" s="152"/>
      <c r="X65" s="152"/>
      <c r="Y65" s="152"/>
      <c r="Z65" s="152"/>
      <c r="AA65" s="152"/>
      <c r="AB65" s="152"/>
      <c r="AC65" s="347"/>
      <c r="AD65" s="152"/>
      <c r="AE65" s="152"/>
      <c r="AF65" s="152"/>
      <c r="AG65" s="152"/>
      <c r="AH65" s="152"/>
      <c r="AI65" s="152"/>
      <c r="AJ65" s="347"/>
      <c r="AK65" s="152"/>
      <c r="AL65" s="152"/>
      <c r="AM65" s="295"/>
      <c r="AN65" s="228"/>
      <c r="AO65" s="228"/>
      <c r="AP65" s="228"/>
      <c r="AQ65" s="228"/>
      <c r="AR65" s="228"/>
      <c r="AS65" s="348"/>
      <c r="AT65" s="264">
        <f t="shared" si="39"/>
        <v>0</v>
      </c>
      <c r="AU65" s="259"/>
      <c r="AV65" s="265">
        <f t="shared" si="53"/>
        <v>0</v>
      </c>
      <c r="AX65" s="265">
        <f t="shared" ref="AX65:AX78" si="57">U65+AV65</f>
        <v>0</v>
      </c>
      <c r="AZ65" s="492">
        <f t="shared" si="54"/>
        <v>0</v>
      </c>
      <c r="BB65" s="492">
        <f t="shared" si="55"/>
        <v>0</v>
      </c>
      <c r="BD65" s="265">
        <f t="shared" ref="BD65:BD78" si="58">AZ65+BB65</f>
        <v>0</v>
      </c>
      <c r="BE65" s="105"/>
      <c r="BF65" s="105"/>
      <c r="BG65" s="105"/>
      <c r="BH65" s="105"/>
      <c r="BI65" s="105"/>
      <c r="BJ65" s="105"/>
    </row>
    <row r="66" spans="2:62" ht="20.100000000000001" hidden="1" customHeight="1" outlineLevel="1">
      <c r="B66" s="212"/>
      <c r="C66" s="908"/>
      <c r="D66" s="909"/>
      <c r="E66" s="909"/>
      <c r="F66" s="910"/>
      <c r="G66" s="890"/>
      <c r="H66" s="891"/>
      <c r="I66" s="152"/>
      <c r="J66" s="152"/>
      <c r="K66" s="152"/>
      <c r="L66" s="152"/>
      <c r="M66" s="152"/>
      <c r="N66" s="152"/>
      <c r="O66" s="152"/>
      <c r="P66" s="153"/>
      <c r="Q66" s="153"/>
      <c r="R66" s="156">
        <f t="shared" si="49"/>
        <v>0</v>
      </c>
      <c r="S66" s="156">
        <f t="shared" si="50"/>
        <v>0</v>
      </c>
      <c r="U66" s="157">
        <f t="shared" si="56"/>
        <v>0</v>
      </c>
      <c r="W66" s="152"/>
      <c r="X66" s="152"/>
      <c r="Y66" s="152"/>
      <c r="Z66" s="152"/>
      <c r="AA66" s="152"/>
      <c r="AB66" s="152"/>
      <c r="AC66" s="347"/>
      <c r="AD66" s="152"/>
      <c r="AE66" s="152"/>
      <c r="AF66" s="152"/>
      <c r="AG66" s="152"/>
      <c r="AH66" s="152"/>
      <c r="AI66" s="152"/>
      <c r="AJ66" s="347"/>
      <c r="AK66" s="152"/>
      <c r="AL66" s="152"/>
      <c r="AM66" s="295"/>
      <c r="AN66" s="228"/>
      <c r="AO66" s="228"/>
      <c r="AP66" s="228"/>
      <c r="AQ66" s="228"/>
      <c r="AR66" s="228"/>
      <c r="AS66" s="348"/>
      <c r="AT66" s="264">
        <f t="shared" si="39"/>
        <v>0</v>
      </c>
      <c r="AU66" s="259"/>
      <c r="AV66" s="265">
        <f t="shared" si="53"/>
        <v>0</v>
      </c>
      <c r="AX66" s="265">
        <f t="shared" si="57"/>
        <v>0</v>
      </c>
      <c r="AZ66" s="492">
        <f t="shared" si="54"/>
        <v>0</v>
      </c>
      <c r="BB66" s="492">
        <f t="shared" si="55"/>
        <v>0</v>
      </c>
      <c r="BD66" s="265">
        <f t="shared" si="58"/>
        <v>0</v>
      </c>
      <c r="BE66" s="105"/>
      <c r="BF66" s="105"/>
      <c r="BG66" s="105"/>
      <c r="BH66" s="105"/>
      <c r="BI66" s="105"/>
      <c r="BJ66" s="105"/>
    </row>
    <row r="67" spans="2:62" ht="20.100000000000001" hidden="1" customHeight="1" outlineLevel="1">
      <c r="B67" s="212"/>
      <c r="C67" s="908"/>
      <c r="D67" s="909"/>
      <c r="E67" s="909"/>
      <c r="F67" s="910"/>
      <c r="G67" s="890"/>
      <c r="H67" s="891"/>
      <c r="I67" s="152"/>
      <c r="J67" s="152"/>
      <c r="K67" s="152"/>
      <c r="L67" s="152"/>
      <c r="M67" s="152"/>
      <c r="N67" s="152"/>
      <c r="O67" s="152"/>
      <c r="P67" s="153"/>
      <c r="Q67" s="153"/>
      <c r="R67" s="156">
        <f t="shared" si="49"/>
        <v>0</v>
      </c>
      <c r="S67" s="156">
        <f t="shared" si="50"/>
        <v>0</v>
      </c>
      <c r="U67" s="157">
        <f t="shared" si="56"/>
        <v>0</v>
      </c>
      <c r="W67" s="152"/>
      <c r="X67" s="152"/>
      <c r="Y67" s="152"/>
      <c r="Z67" s="152"/>
      <c r="AA67" s="152"/>
      <c r="AB67" s="152"/>
      <c r="AC67" s="347"/>
      <c r="AD67" s="152"/>
      <c r="AE67" s="152"/>
      <c r="AF67" s="152"/>
      <c r="AG67" s="152"/>
      <c r="AH67" s="152"/>
      <c r="AI67" s="152"/>
      <c r="AJ67" s="347"/>
      <c r="AK67" s="152"/>
      <c r="AL67" s="152"/>
      <c r="AM67" s="295"/>
      <c r="AN67" s="228"/>
      <c r="AO67" s="228"/>
      <c r="AP67" s="228"/>
      <c r="AQ67" s="228"/>
      <c r="AR67" s="228"/>
      <c r="AS67" s="348"/>
      <c r="AT67" s="264">
        <f t="shared" si="39"/>
        <v>0</v>
      </c>
      <c r="AU67" s="259"/>
      <c r="AV67" s="265">
        <f t="shared" si="53"/>
        <v>0</v>
      </c>
      <c r="AX67" s="265">
        <f t="shared" si="57"/>
        <v>0</v>
      </c>
      <c r="AZ67" s="492">
        <f t="shared" si="54"/>
        <v>0</v>
      </c>
      <c r="BB67" s="492">
        <f t="shared" si="55"/>
        <v>0</v>
      </c>
      <c r="BD67" s="265">
        <f t="shared" si="58"/>
        <v>0</v>
      </c>
      <c r="BE67" s="105"/>
      <c r="BF67" s="105"/>
      <c r="BG67" s="105"/>
      <c r="BH67" s="105"/>
      <c r="BI67" s="105"/>
      <c r="BJ67" s="105"/>
    </row>
    <row r="68" spans="2:62" ht="20.100000000000001" hidden="1" customHeight="1" outlineLevel="1">
      <c r="B68" s="212"/>
      <c r="C68" s="908"/>
      <c r="D68" s="909"/>
      <c r="E68" s="909"/>
      <c r="F68" s="910"/>
      <c r="G68" s="890"/>
      <c r="H68" s="891"/>
      <c r="I68" s="152"/>
      <c r="J68" s="152"/>
      <c r="K68" s="152"/>
      <c r="L68" s="152"/>
      <c r="M68" s="152"/>
      <c r="N68" s="152"/>
      <c r="O68" s="152"/>
      <c r="P68" s="153"/>
      <c r="Q68" s="153"/>
      <c r="R68" s="156">
        <f t="shared" si="49"/>
        <v>0</v>
      </c>
      <c r="S68" s="156">
        <f t="shared" si="50"/>
        <v>0</v>
      </c>
      <c r="U68" s="157">
        <f t="shared" si="56"/>
        <v>0</v>
      </c>
      <c r="W68" s="152"/>
      <c r="X68" s="152"/>
      <c r="Y68" s="152"/>
      <c r="Z68" s="152"/>
      <c r="AA68" s="152"/>
      <c r="AB68" s="152"/>
      <c r="AC68" s="347"/>
      <c r="AD68" s="152"/>
      <c r="AE68" s="152"/>
      <c r="AF68" s="152"/>
      <c r="AG68" s="152"/>
      <c r="AH68" s="152"/>
      <c r="AI68" s="152"/>
      <c r="AJ68" s="347"/>
      <c r="AK68" s="152"/>
      <c r="AL68" s="152"/>
      <c r="AM68" s="295"/>
      <c r="AN68" s="228"/>
      <c r="AO68" s="228"/>
      <c r="AP68" s="228"/>
      <c r="AQ68" s="228"/>
      <c r="AR68" s="228"/>
      <c r="AS68" s="348"/>
      <c r="AT68" s="264">
        <f t="shared" si="39"/>
        <v>0</v>
      </c>
      <c r="AU68" s="259"/>
      <c r="AV68" s="265">
        <f t="shared" si="53"/>
        <v>0</v>
      </c>
      <c r="AX68" s="265">
        <f t="shared" si="57"/>
        <v>0</v>
      </c>
      <c r="AZ68" s="492">
        <f t="shared" si="54"/>
        <v>0</v>
      </c>
      <c r="BB68" s="492">
        <f t="shared" si="55"/>
        <v>0</v>
      </c>
      <c r="BD68" s="265">
        <f t="shared" si="58"/>
        <v>0</v>
      </c>
      <c r="BE68" s="105"/>
      <c r="BF68" s="105"/>
      <c r="BG68" s="105"/>
      <c r="BH68" s="105"/>
      <c r="BI68" s="105"/>
      <c r="BJ68" s="105"/>
    </row>
    <row r="69" spans="2:62" ht="20.100000000000001" hidden="1" customHeight="1" outlineLevel="1">
      <c r="B69" s="212"/>
      <c r="C69" s="908"/>
      <c r="D69" s="909"/>
      <c r="E69" s="909"/>
      <c r="F69" s="910"/>
      <c r="G69" s="890"/>
      <c r="H69" s="891"/>
      <c r="I69" s="152"/>
      <c r="J69" s="152"/>
      <c r="K69" s="152"/>
      <c r="L69" s="152"/>
      <c r="M69" s="152"/>
      <c r="N69" s="152"/>
      <c r="O69" s="152"/>
      <c r="P69" s="153"/>
      <c r="Q69" s="153"/>
      <c r="R69" s="156">
        <f t="shared" si="49"/>
        <v>0</v>
      </c>
      <c r="S69" s="156">
        <f t="shared" si="50"/>
        <v>0</v>
      </c>
      <c r="U69" s="157">
        <f t="shared" si="56"/>
        <v>0</v>
      </c>
      <c r="W69" s="152"/>
      <c r="X69" s="152"/>
      <c r="Y69" s="152"/>
      <c r="Z69" s="152"/>
      <c r="AA69" s="152"/>
      <c r="AB69" s="152"/>
      <c r="AC69" s="347"/>
      <c r="AD69" s="152"/>
      <c r="AE69" s="152"/>
      <c r="AF69" s="152"/>
      <c r="AG69" s="152"/>
      <c r="AH69" s="152"/>
      <c r="AI69" s="152"/>
      <c r="AJ69" s="347"/>
      <c r="AK69" s="152"/>
      <c r="AL69" s="152"/>
      <c r="AM69" s="295"/>
      <c r="AN69" s="228"/>
      <c r="AO69" s="228"/>
      <c r="AP69" s="228"/>
      <c r="AQ69" s="228"/>
      <c r="AR69" s="228"/>
      <c r="AS69" s="348"/>
      <c r="AT69" s="264">
        <f t="shared" si="39"/>
        <v>0</v>
      </c>
      <c r="AU69" s="259"/>
      <c r="AV69" s="265">
        <f t="shared" si="53"/>
        <v>0</v>
      </c>
      <c r="AX69" s="265">
        <f t="shared" si="57"/>
        <v>0</v>
      </c>
      <c r="AZ69" s="492">
        <f t="shared" si="54"/>
        <v>0</v>
      </c>
      <c r="BB69" s="492">
        <f t="shared" si="55"/>
        <v>0</v>
      </c>
      <c r="BD69" s="265">
        <f t="shared" si="58"/>
        <v>0</v>
      </c>
      <c r="BE69" s="105"/>
      <c r="BF69" s="105"/>
      <c r="BG69" s="105"/>
      <c r="BH69" s="105"/>
      <c r="BI69" s="105"/>
      <c r="BJ69" s="105"/>
    </row>
    <row r="70" spans="2:62" ht="20.100000000000001" hidden="1" customHeight="1" outlineLevel="1">
      <c r="B70" s="212"/>
      <c r="C70" s="908"/>
      <c r="D70" s="909"/>
      <c r="E70" s="909"/>
      <c r="F70" s="910"/>
      <c r="G70" s="890"/>
      <c r="H70" s="891"/>
      <c r="I70" s="152"/>
      <c r="J70" s="152"/>
      <c r="K70" s="152"/>
      <c r="L70" s="152"/>
      <c r="M70" s="152"/>
      <c r="N70" s="152"/>
      <c r="O70" s="152"/>
      <c r="P70" s="153"/>
      <c r="Q70" s="153"/>
      <c r="R70" s="156">
        <f t="shared" si="49"/>
        <v>0</v>
      </c>
      <c r="S70" s="156">
        <f t="shared" si="50"/>
        <v>0</v>
      </c>
      <c r="U70" s="157">
        <f t="shared" si="56"/>
        <v>0</v>
      </c>
      <c r="W70" s="152"/>
      <c r="X70" s="152"/>
      <c r="Y70" s="152"/>
      <c r="Z70" s="152"/>
      <c r="AA70" s="152"/>
      <c r="AB70" s="152"/>
      <c r="AC70" s="347"/>
      <c r="AD70" s="152"/>
      <c r="AE70" s="152"/>
      <c r="AF70" s="152"/>
      <c r="AG70" s="152"/>
      <c r="AH70" s="152"/>
      <c r="AI70" s="152"/>
      <c r="AJ70" s="347"/>
      <c r="AK70" s="152"/>
      <c r="AL70" s="152"/>
      <c r="AM70" s="295"/>
      <c r="AN70" s="228"/>
      <c r="AO70" s="228"/>
      <c r="AP70" s="228"/>
      <c r="AQ70" s="228"/>
      <c r="AR70" s="228"/>
      <c r="AS70" s="348"/>
      <c r="AT70" s="264">
        <f t="shared" si="39"/>
        <v>0</v>
      </c>
      <c r="AU70" s="259"/>
      <c r="AV70" s="265">
        <f t="shared" si="53"/>
        <v>0</v>
      </c>
      <c r="AX70" s="265">
        <f t="shared" si="57"/>
        <v>0</v>
      </c>
      <c r="AZ70" s="492">
        <f t="shared" si="54"/>
        <v>0</v>
      </c>
      <c r="BB70" s="492">
        <f t="shared" si="55"/>
        <v>0</v>
      </c>
      <c r="BD70" s="265">
        <f t="shared" si="58"/>
        <v>0</v>
      </c>
      <c r="BE70" s="105"/>
      <c r="BF70" s="105"/>
      <c r="BG70" s="105"/>
      <c r="BH70" s="105"/>
      <c r="BI70" s="105"/>
      <c r="BJ70" s="105"/>
    </row>
    <row r="71" spans="2:62" ht="20.100000000000001" hidden="1" customHeight="1" outlineLevel="1">
      <c r="B71" s="212"/>
      <c r="C71" s="908"/>
      <c r="D71" s="909"/>
      <c r="E71" s="909"/>
      <c r="F71" s="910"/>
      <c r="G71" s="890"/>
      <c r="H71" s="891"/>
      <c r="I71" s="152"/>
      <c r="J71" s="152"/>
      <c r="K71" s="152"/>
      <c r="L71" s="152"/>
      <c r="M71" s="152"/>
      <c r="N71" s="152"/>
      <c r="O71" s="152"/>
      <c r="P71" s="153"/>
      <c r="Q71" s="153"/>
      <c r="R71" s="156">
        <f t="shared" si="49"/>
        <v>0</v>
      </c>
      <c r="S71" s="156">
        <f t="shared" si="50"/>
        <v>0</v>
      </c>
      <c r="U71" s="157">
        <f t="shared" si="56"/>
        <v>0</v>
      </c>
      <c r="W71" s="152"/>
      <c r="X71" s="152"/>
      <c r="Y71" s="152"/>
      <c r="Z71" s="152"/>
      <c r="AA71" s="152"/>
      <c r="AB71" s="152"/>
      <c r="AC71" s="347"/>
      <c r="AD71" s="152"/>
      <c r="AE71" s="152"/>
      <c r="AF71" s="152"/>
      <c r="AG71" s="152"/>
      <c r="AH71" s="152"/>
      <c r="AI71" s="152"/>
      <c r="AJ71" s="347"/>
      <c r="AK71" s="152"/>
      <c r="AL71" s="152"/>
      <c r="AM71" s="295"/>
      <c r="AN71" s="228"/>
      <c r="AO71" s="228"/>
      <c r="AP71" s="228"/>
      <c r="AQ71" s="228"/>
      <c r="AR71" s="228"/>
      <c r="AS71" s="348"/>
      <c r="AT71" s="264">
        <f t="shared" si="39"/>
        <v>0</v>
      </c>
      <c r="AU71" s="259"/>
      <c r="AV71" s="265">
        <f t="shared" si="53"/>
        <v>0</v>
      </c>
      <c r="AX71" s="265">
        <f t="shared" si="57"/>
        <v>0</v>
      </c>
      <c r="AZ71" s="492">
        <f t="shared" si="54"/>
        <v>0</v>
      </c>
      <c r="BB71" s="492">
        <f t="shared" si="55"/>
        <v>0</v>
      </c>
      <c r="BD71" s="265">
        <f t="shared" si="58"/>
        <v>0</v>
      </c>
      <c r="BE71" s="105"/>
      <c r="BF71" s="105"/>
      <c r="BG71" s="105"/>
      <c r="BH71" s="105"/>
      <c r="BI71" s="105"/>
      <c r="BJ71" s="105"/>
    </row>
    <row r="72" spans="2:62" ht="20.100000000000001" hidden="1" customHeight="1" outlineLevel="1">
      <c r="B72" s="212"/>
      <c r="C72" s="908"/>
      <c r="D72" s="909"/>
      <c r="E72" s="909"/>
      <c r="F72" s="910"/>
      <c r="G72" s="890"/>
      <c r="H72" s="891"/>
      <c r="I72" s="152"/>
      <c r="J72" s="152"/>
      <c r="K72" s="152"/>
      <c r="L72" s="152"/>
      <c r="M72" s="152"/>
      <c r="N72" s="152"/>
      <c r="O72" s="152"/>
      <c r="P72" s="153"/>
      <c r="Q72" s="153"/>
      <c r="R72" s="156">
        <f t="shared" si="49"/>
        <v>0</v>
      </c>
      <c r="S72" s="156">
        <f t="shared" si="50"/>
        <v>0</v>
      </c>
      <c r="U72" s="157">
        <f t="shared" si="56"/>
        <v>0</v>
      </c>
      <c r="W72" s="152"/>
      <c r="X72" s="152"/>
      <c r="Y72" s="152"/>
      <c r="Z72" s="152"/>
      <c r="AA72" s="152"/>
      <c r="AB72" s="152"/>
      <c r="AC72" s="347"/>
      <c r="AD72" s="152"/>
      <c r="AE72" s="152"/>
      <c r="AF72" s="152"/>
      <c r="AG72" s="152"/>
      <c r="AH72" s="152"/>
      <c r="AI72" s="152"/>
      <c r="AJ72" s="347"/>
      <c r="AK72" s="152"/>
      <c r="AL72" s="152"/>
      <c r="AM72" s="295"/>
      <c r="AN72" s="228"/>
      <c r="AO72" s="228"/>
      <c r="AP72" s="228"/>
      <c r="AQ72" s="228"/>
      <c r="AR72" s="228"/>
      <c r="AS72" s="348"/>
      <c r="AT72" s="264">
        <f t="shared" si="39"/>
        <v>0</v>
      </c>
      <c r="AU72" s="259"/>
      <c r="AV72" s="265">
        <f t="shared" si="53"/>
        <v>0</v>
      </c>
      <c r="AX72" s="265">
        <f t="shared" si="57"/>
        <v>0</v>
      </c>
      <c r="AZ72" s="492">
        <f t="shared" si="54"/>
        <v>0</v>
      </c>
      <c r="BB72" s="492">
        <f t="shared" si="55"/>
        <v>0</v>
      </c>
      <c r="BD72" s="265">
        <f t="shared" si="58"/>
        <v>0</v>
      </c>
      <c r="BE72" s="105"/>
      <c r="BF72" s="105"/>
      <c r="BG72" s="105"/>
      <c r="BH72" s="105"/>
      <c r="BI72" s="105"/>
      <c r="BJ72" s="105"/>
    </row>
    <row r="73" spans="2:62" ht="20.100000000000001" hidden="1" customHeight="1" outlineLevel="1">
      <c r="B73" s="212"/>
      <c r="C73" s="908"/>
      <c r="D73" s="909"/>
      <c r="E73" s="909"/>
      <c r="F73" s="910"/>
      <c r="G73" s="890"/>
      <c r="H73" s="891"/>
      <c r="I73" s="152"/>
      <c r="J73" s="152"/>
      <c r="K73" s="152"/>
      <c r="L73" s="152"/>
      <c r="M73" s="152"/>
      <c r="N73" s="152"/>
      <c r="O73" s="152"/>
      <c r="P73" s="153"/>
      <c r="Q73" s="153"/>
      <c r="R73" s="156">
        <f t="shared" si="49"/>
        <v>0</v>
      </c>
      <c r="S73" s="156">
        <f t="shared" si="50"/>
        <v>0</v>
      </c>
      <c r="U73" s="157">
        <f t="shared" si="56"/>
        <v>0</v>
      </c>
      <c r="W73" s="152"/>
      <c r="X73" s="152"/>
      <c r="Y73" s="152"/>
      <c r="Z73" s="152"/>
      <c r="AA73" s="152"/>
      <c r="AB73" s="152"/>
      <c r="AC73" s="347"/>
      <c r="AD73" s="152"/>
      <c r="AE73" s="152"/>
      <c r="AF73" s="152"/>
      <c r="AG73" s="152"/>
      <c r="AH73" s="152"/>
      <c r="AI73" s="152"/>
      <c r="AJ73" s="347"/>
      <c r="AK73" s="152"/>
      <c r="AL73" s="152"/>
      <c r="AM73" s="295"/>
      <c r="AN73" s="228"/>
      <c r="AO73" s="228"/>
      <c r="AP73" s="228"/>
      <c r="AQ73" s="228"/>
      <c r="AR73" s="228"/>
      <c r="AS73" s="348"/>
      <c r="AT73" s="264">
        <f t="shared" si="39"/>
        <v>0</v>
      </c>
      <c r="AU73" s="259"/>
      <c r="AV73" s="265">
        <f t="shared" si="53"/>
        <v>0</v>
      </c>
      <c r="AX73" s="265">
        <f t="shared" si="57"/>
        <v>0</v>
      </c>
      <c r="AZ73" s="492">
        <f t="shared" si="54"/>
        <v>0</v>
      </c>
      <c r="BB73" s="492">
        <f t="shared" si="55"/>
        <v>0</v>
      </c>
      <c r="BD73" s="265">
        <f t="shared" si="58"/>
        <v>0</v>
      </c>
      <c r="BE73" s="105"/>
      <c r="BF73" s="105"/>
      <c r="BG73" s="105"/>
      <c r="BH73" s="105"/>
      <c r="BI73" s="105"/>
      <c r="BJ73" s="105"/>
    </row>
    <row r="74" spans="2:62" ht="20.100000000000001" hidden="1" customHeight="1" outlineLevel="1">
      <c r="B74" s="212"/>
      <c r="C74" s="908"/>
      <c r="D74" s="909"/>
      <c r="E74" s="909"/>
      <c r="F74" s="910"/>
      <c r="G74" s="890"/>
      <c r="H74" s="891"/>
      <c r="I74" s="152"/>
      <c r="J74" s="152"/>
      <c r="K74" s="152"/>
      <c r="L74" s="152"/>
      <c r="M74" s="152"/>
      <c r="N74" s="152"/>
      <c r="O74" s="152"/>
      <c r="P74" s="153"/>
      <c r="Q74" s="153"/>
      <c r="R74" s="156">
        <f t="shared" si="49"/>
        <v>0</v>
      </c>
      <c r="S74" s="156">
        <f t="shared" si="50"/>
        <v>0</v>
      </c>
      <c r="U74" s="157">
        <f t="shared" si="56"/>
        <v>0</v>
      </c>
      <c r="W74" s="152"/>
      <c r="X74" s="152"/>
      <c r="Y74" s="152"/>
      <c r="Z74" s="152"/>
      <c r="AA74" s="152"/>
      <c r="AB74" s="152"/>
      <c r="AC74" s="347"/>
      <c r="AD74" s="152"/>
      <c r="AE74" s="152"/>
      <c r="AF74" s="152"/>
      <c r="AG74" s="152"/>
      <c r="AH74" s="152"/>
      <c r="AI74" s="152"/>
      <c r="AJ74" s="347"/>
      <c r="AK74" s="152"/>
      <c r="AL74" s="152"/>
      <c r="AM74" s="295"/>
      <c r="AN74" s="228"/>
      <c r="AO74" s="228"/>
      <c r="AP74" s="228"/>
      <c r="AQ74" s="228"/>
      <c r="AR74" s="228"/>
      <c r="AS74" s="348"/>
      <c r="AT74" s="264">
        <f t="shared" si="39"/>
        <v>0</v>
      </c>
      <c r="AU74" s="259"/>
      <c r="AV74" s="265">
        <f t="shared" si="53"/>
        <v>0</v>
      </c>
      <c r="AX74" s="265">
        <f t="shared" si="57"/>
        <v>0</v>
      </c>
      <c r="AZ74" s="492">
        <f t="shared" si="54"/>
        <v>0</v>
      </c>
      <c r="BB74" s="492">
        <f t="shared" si="55"/>
        <v>0</v>
      </c>
      <c r="BD74" s="265">
        <f t="shared" si="58"/>
        <v>0</v>
      </c>
      <c r="BE74" s="105"/>
      <c r="BF74" s="105"/>
      <c r="BG74" s="105"/>
      <c r="BH74" s="105"/>
      <c r="BI74" s="105"/>
      <c r="BJ74" s="105"/>
    </row>
    <row r="75" spans="2:62" ht="20.100000000000001" hidden="1" customHeight="1" outlineLevel="1">
      <c r="B75" s="212"/>
      <c r="C75" s="908"/>
      <c r="D75" s="909"/>
      <c r="E75" s="909"/>
      <c r="F75" s="910"/>
      <c r="G75" s="890"/>
      <c r="H75" s="891"/>
      <c r="I75" s="152"/>
      <c r="J75" s="152"/>
      <c r="K75" s="152"/>
      <c r="L75" s="152"/>
      <c r="M75" s="152"/>
      <c r="N75" s="152"/>
      <c r="O75" s="152"/>
      <c r="P75" s="153"/>
      <c r="Q75" s="153"/>
      <c r="R75" s="156">
        <f t="shared" si="49"/>
        <v>0</v>
      </c>
      <c r="S75" s="156">
        <f t="shared" si="50"/>
        <v>0</v>
      </c>
      <c r="U75" s="157">
        <f t="shared" si="56"/>
        <v>0</v>
      </c>
      <c r="W75" s="152"/>
      <c r="X75" s="152"/>
      <c r="Y75" s="152"/>
      <c r="Z75" s="152"/>
      <c r="AA75" s="152"/>
      <c r="AB75" s="152"/>
      <c r="AC75" s="347"/>
      <c r="AD75" s="152"/>
      <c r="AE75" s="152"/>
      <c r="AF75" s="152"/>
      <c r="AG75" s="152"/>
      <c r="AH75" s="152"/>
      <c r="AI75" s="152"/>
      <c r="AJ75" s="347"/>
      <c r="AK75" s="152"/>
      <c r="AL75" s="152"/>
      <c r="AM75" s="295"/>
      <c r="AN75" s="228"/>
      <c r="AO75" s="228"/>
      <c r="AP75" s="228"/>
      <c r="AQ75" s="228"/>
      <c r="AR75" s="228"/>
      <c r="AS75" s="348"/>
      <c r="AT75" s="264">
        <f t="shared" si="39"/>
        <v>0</v>
      </c>
      <c r="AU75" s="259"/>
      <c r="AV75" s="265">
        <f t="shared" si="53"/>
        <v>0</v>
      </c>
      <c r="AX75" s="265">
        <f t="shared" si="57"/>
        <v>0</v>
      </c>
      <c r="AZ75" s="492">
        <f t="shared" si="54"/>
        <v>0</v>
      </c>
      <c r="BB75" s="492">
        <f t="shared" si="55"/>
        <v>0</v>
      </c>
      <c r="BD75" s="265">
        <f t="shared" si="58"/>
        <v>0</v>
      </c>
      <c r="BE75" s="105"/>
      <c r="BF75" s="105"/>
      <c r="BG75" s="105"/>
      <c r="BH75" s="105"/>
      <c r="BI75" s="105"/>
      <c r="BJ75" s="105"/>
    </row>
    <row r="76" spans="2:62" ht="20.100000000000001" hidden="1" customHeight="1" outlineLevel="1">
      <c r="B76" s="212"/>
      <c r="C76" s="908"/>
      <c r="D76" s="909"/>
      <c r="E76" s="909"/>
      <c r="F76" s="910"/>
      <c r="G76" s="890"/>
      <c r="H76" s="891"/>
      <c r="I76" s="152"/>
      <c r="J76" s="152"/>
      <c r="K76" s="152"/>
      <c r="L76" s="152"/>
      <c r="M76" s="152"/>
      <c r="N76" s="152"/>
      <c r="O76" s="152"/>
      <c r="P76" s="153"/>
      <c r="Q76" s="153"/>
      <c r="R76" s="156">
        <f t="shared" si="49"/>
        <v>0</v>
      </c>
      <c r="S76" s="156">
        <f t="shared" si="50"/>
        <v>0</v>
      </c>
      <c r="U76" s="157">
        <f t="shared" si="56"/>
        <v>0</v>
      </c>
      <c r="W76" s="152"/>
      <c r="X76" s="152"/>
      <c r="Y76" s="152"/>
      <c r="Z76" s="152"/>
      <c r="AA76" s="152"/>
      <c r="AB76" s="152"/>
      <c r="AC76" s="347"/>
      <c r="AD76" s="152"/>
      <c r="AE76" s="152"/>
      <c r="AF76" s="152"/>
      <c r="AG76" s="152"/>
      <c r="AH76" s="152"/>
      <c r="AI76" s="152"/>
      <c r="AJ76" s="347"/>
      <c r="AK76" s="152"/>
      <c r="AL76" s="152"/>
      <c r="AM76" s="295"/>
      <c r="AN76" s="228"/>
      <c r="AO76" s="228"/>
      <c r="AP76" s="228"/>
      <c r="AQ76" s="228"/>
      <c r="AR76" s="228"/>
      <c r="AS76" s="348"/>
      <c r="AT76" s="264">
        <f t="shared" si="39"/>
        <v>0</v>
      </c>
      <c r="AU76" s="259"/>
      <c r="AV76" s="265">
        <f t="shared" si="53"/>
        <v>0</v>
      </c>
      <c r="AX76" s="265">
        <f t="shared" si="57"/>
        <v>0</v>
      </c>
      <c r="AZ76" s="492">
        <f t="shared" si="54"/>
        <v>0</v>
      </c>
      <c r="BB76" s="492">
        <f t="shared" si="55"/>
        <v>0</v>
      </c>
      <c r="BD76" s="265">
        <f t="shared" si="58"/>
        <v>0</v>
      </c>
      <c r="BE76" s="105"/>
      <c r="BF76" s="105"/>
      <c r="BG76" s="105"/>
      <c r="BH76" s="105"/>
      <c r="BI76" s="105"/>
      <c r="BJ76" s="105"/>
    </row>
    <row r="77" spans="2:62" ht="20.100000000000001" hidden="1" customHeight="1" outlineLevel="1">
      <c r="B77" s="212"/>
      <c r="C77" s="908"/>
      <c r="D77" s="909"/>
      <c r="E77" s="909"/>
      <c r="F77" s="910"/>
      <c r="G77" s="890"/>
      <c r="H77" s="891"/>
      <c r="I77" s="152"/>
      <c r="J77" s="152"/>
      <c r="K77" s="152"/>
      <c r="L77" s="152"/>
      <c r="M77" s="152"/>
      <c r="N77" s="152"/>
      <c r="O77" s="152"/>
      <c r="P77" s="153"/>
      <c r="Q77" s="153"/>
      <c r="R77" s="156">
        <f t="shared" si="49"/>
        <v>0</v>
      </c>
      <c r="S77" s="156">
        <f t="shared" si="50"/>
        <v>0</v>
      </c>
      <c r="U77" s="157">
        <f t="shared" si="56"/>
        <v>0</v>
      </c>
      <c r="W77" s="152"/>
      <c r="X77" s="152"/>
      <c r="Y77" s="152"/>
      <c r="Z77" s="152"/>
      <c r="AA77" s="152"/>
      <c r="AB77" s="152"/>
      <c r="AC77" s="347"/>
      <c r="AD77" s="152"/>
      <c r="AE77" s="152"/>
      <c r="AF77" s="152"/>
      <c r="AG77" s="152"/>
      <c r="AH77" s="152"/>
      <c r="AI77" s="152"/>
      <c r="AJ77" s="347"/>
      <c r="AK77" s="152"/>
      <c r="AL77" s="152"/>
      <c r="AM77" s="295"/>
      <c r="AN77" s="228"/>
      <c r="AO77" s="228"/>
      <c r="AP77" s="228"/>
      <c r="AQ77" s="228"/>
      <c r="AR77" s="228"/>
      <c r="AS77" s="348"/>
      <c r="AT77" s="264">
        <f t="shared" si="39"/>
        <v>0</v>
      </c>
      <c r="AU77" s="259"/>
      <c r="AV77" s="265">
        <f t="shared" si="53"/>
        <v>0</v>
      </c>
      <c r="AX77" s="265">
        <f t="shared" si="57"/>
        <v>0</v>
      </c>
      <c r="AZ77" s="492">
        <f t="shared" si="54"/>
        <v>0</v>
      </c>
      <c r="BB77" s="492">
        <f t="shared" si="55"/>
        <v>0</v>
      </c>
      <c r="BD77" s="265">
        <f t="shared" si="58"/>
        <v>0</v>
      </c>
      <c r="BE77" s="105"/>
      <c r="BF77" s="105"/>
      <c r="BG77" s="105"/>
      <c r="BH77" s="105"/>
      <c r="BI77" s="105"/>
      <c r="BJ77" s="105"/>
    </row>
    <row r="78" spans="2:62" ht="20.100000000000001" hidden="1" customHeight="1" outlineLevel="1">
      <c r="B78" s="212"/>
      <c r="C78" s="908"/>
      <c r="D78" s="909"/>
      <c r="E78" s="909"/>
      <c r="F78" s="910"/>
      <c r="G78" s="890"/>
      <c r="H78" s="891"/>
      <c r="I78" s="152"/>
      <c r="J78" s="152"/>
      <c r="K78" s="152"/>
      <c r="L78" s="152"/>
      <c r="M78" s="152"/>
      <c r="N78" s="152"/>
      <c r="O78" s="152"/>
      <c r="P78" s="153"/>
      <c r="Q78" s="153"/>
      <c r="R78" s="156">
        <f t="shared" si="49"/>
        <v>0</v>
      </c>
      <c r="S78" s="156">
        <f t="shared" si="50"/>
        <v>0</v>
      </c>
      <c r="U78" s="157">
        <f t="shared" si="56"/>
        <v>0</v>
      </c>
      <c r="W78" s="152"/>
      <c r="X78" s="152"/>
      <c r="Y78" s="152"/>
      <c r="Z78" s="152"/>
      <c r="AA78" s="152"/>
      <c r="AB78" s="152"/>
      <c r="AC78" s="347"/>
      <c r="AD78" s="152"/>
      <c r="AE78" s="152"/>
      <c r="AF78" s="152"/>
      <c r="AG78" s="152"/>
      <c r="AH78" s="152"/>
      <c r="AI78" s="152"/>
      <c r="AJ78" s="347"/>
      <c r="AK78" s="152"/>
      <c r="AL78" s="152"/>
      <c r="AM78" s="295"/>
      <c r="AN78" s="228"/>
      <c r="AO78" s="228"/>
      <c r="AP78" s="228"/>
      <c r="AQ78" s="228"/>
      <c r="AR78" s="228"/>
      <c r="AS78" s="348"/>
      <c r="AT78" s="264">
        <f t="shared" si="39"/>
        <v>0</v>
      </c>
      <c r="AU78" s="259"/>
      <c r="AV78" s="265">
        <f t="shared" si="53"/>
        <v>0</v>
      </c>
      <c r="AX78" s="265">
        <f t="shared" si="57"/>
        <v>0</v>
      </c>
      <c r="AZ78" s="492">
        <f t="shared" si="54"/>
        <v>0</v>
      </c>
      <c r="BB78" s="492">
        <f t="shared" si="55"/>
        <v>0</v>
      </c>
      <c r="BD78" s="265">
        <f t="shared" si="58"/>
        <v>0</v>
      </c>
      <c r="BE78" s="105"/>
      <c r="BF78" s="105"/>
      <c r="BG78" s="105"/>
      <c r="BH78" s="105"/>
      <c r="BI78" s="105"/>
      <c r="BJ78" s="105"/>
    </row>
    <row r="79" spans="2:62" ht="9.9499999999999993" hidden="1" customHeight="1" outlineLevel="1">
      <c r="B79" s="101"/>
      <c r="C79" s="208"/>
      <c r="D79" s="208"/>
      <c r="E79" s="208"/>
      <c r="F79" s="208"/>
      <c r="G79" s="237"/>
      <c r="H79" s="207"/>
      <c r="I79" s="257"/>
      <c r="J79" s="257"/>
      <c r="K79" s="257"/>
      <c r="L79" s="257"/>
      <c r="M79" s="257"/>
      <c r="N79" s="257"/>
      <c r="O79" s="257"/>
      <c r="P79" s="256"/>
      <c r="Q79" s="102"/>
      <c r="R79" s="102"/>
      <c r="S79" s="102"/>
      <c r="U79" s="98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Z79" s="493"/>
      <c r="BE79" s="105"/>
      <c r="BF79" s="105"/>
      <c r="BG79" s="105"/>
      <c r="BH79" s="105"/>
      <c r="BI79" s="105"/>
      <c r="BJ79" s="105"/>
    </row>
    <row r="80" spans="2:62" ht="20.100000000000001" customHeight="1" collapsed="1">
      <c r="B80" s="179">
        <f>B63+1</f>
        <v>5</v>
      </c>
      <c r="C80" s="916"/>
      <c r="D80" s="917"/>
      <c r="E80" s="917"/>
      <c r="F80" s="918"/>
      <c r="G80" s="429"/>
      <c r="H80" s="206">
        <v>1</v>
      </c>
      <c r="I80" s="642">
        <f t="shared" ref="I80" si="59">$H80*SUM(I81:I95)</f>
        <v>0</v>
      </c>
      <c r="J80" s="643">
        <f t="shared" ref="J80:O80" si="60">$H80*SUM(J81:J95)</f>
        <v>0</v>
      </c>
      <c r="K80" s="644">
        <f t="shared" si="60"/>
        <v>0</v>
      </c>
      <c r="L80" s="645">
        <f t="shared" si="60"/>
        <v>0</v>
      </c>
      <c r="M80" s="645">
        <f t="shared" si="60"/>
        <v>0</v>
      </c>
      <c r="N80" s="644">
        <f t="shared" si="60"/>
        <v>0</v>
      </c>
      <c r="O80" s="642">
        <f t="shared" si="60"/>
        <v>0</v>
      </c>
      <c r="P80" s="209">
        <f t="shared" ref="P80:Q80" si="61">$H80*SUM(P81:P95)</f>
        <v>0</v>
      </c>
      <c r="Q80" s="210">
        <f t="shared" si="61"/>
        <v>0</v>
      </c>
      <c r="R80" s="136">
        <f t="shared" ref="R80:R95" si="62">P80*(1+Gewinn)*(1+SicherheitAngebot)</f>
        <v>0</v>
      </c>
      <c r="S80" s="137">
        <f t="shared" ref="S80:S95" si="63">Q80*(1+MGKZ)*(1+Gewinn)*(1+SicherheitAngebot)</f>
        <v>0</v>
      </c>
      <c r="U80" s="10">
        <f>I80*$I$7+J80*$J$7+K80*$K$7+L80*$L$7+M80*$M$7+N80*$N$7+O80*$O$7+R80+S80</f>
        <v>0</v>
      </c>
      <c r="W80" s="646">
        <f t="shared" ref="W80:AB80" si="64">$H80*SUM(W81:W95)</f>
        <v>0</v>
      </c>
      <c r="X80" s="647">
        <f t="shared" si="64"/>
        <v>0</v>
      </c>
      <c r="Y80" s="648">
        <f t="shared" si="64"/>
        <v>0</v>
      </c>
      <c r="Z80" s="649">
        <f t="shared" si="64"/>
        <v>0</v>
      </c>
      <c r="AA80" s="648">
        <f t="shared" si="64"/>
        <v>0</v>
      </c>
      <c r="AB80" s="646">
        <f t="shared" si="64"/>
        <v>0</v>
      </c>
      <c r="AC80" s="258"/>
      <c r="AD80" s="646">
        <f t="shared" ref="AD80:AM80" si="65">$H80*SUM(AD81:AD95)</f>
        <v>0</v>
      </c>
      <c r="AE80" s="647">
        <f t="shared" si="65"/>
        <v>0</v>
      </c>
      <c r="AF80" s="648">
        <f t="shared" si="65"/>
        <v>0</v>
      </c>
      <c r="AG80" s="649">
        <f t="shared" si="65"/>
        <v>0</v>
      </c>
      <c r="AH80" s="648">
        <f t="shared" si="65"/>
        <v>0</v>
      </c>
      <c r="AI80" s="646">
        <f t="shared" si="65"/>
        <v>0</v>
      </c>
      <c r="AJ80" s="258"/>
      <c r="AK80" s="653">
        <f t="shared" si="65"/>
        <v>0</v>
      </c>
      <c r="AL80" s="653">
        <f t="shared" si="65"/>
        <v>0</v>
      </c>
      <c r="AM80" s="653">
        <f t="shared" si="65"/>
        <v>0</v>
      </c>
      <c r="AN80" s="227">
        <f>$H80*SUM(AN81:AN95)*(1+Gewinn)*(1+SicherheitAngebot)</f>
        <v>0</v>
      </c>
      <c r="AO80" s="227">
        <f>$H80*SUM(AO81:AO95)*(1+Gewinn)*(1+SicherheitAngebot)</f>
        <v>0</v>
      </c>
      <c r="AP80" s="227">
        <f>$H80*SUM(AP81:AP95)*(1+Gewinn)*(1+SicherheitAngebot)</f>
        <v>0</v>
      </c>
      <c r="AQ80" s="227">
        <f>$H80*SUM(AQ81:AQ95)*(1+Gewinn)*(1+SicherheitAngebot)</f>
        <v>0</v>
      </c>
      <c r="AR80" s="227">
        <f>$H80*SUM(AR81:AR95)*(1+Gewinn)*(1+SicherheitAngebot)</f>
        <v>0</v>
      </c>
      <c r="AS80" s="262"/>
      <c r="AT80" s="263">
        <f t="shared" si="39"/>
        <v>0</v>
      </c>
      <c r="AU80" s="259"/>
      <c r="AV80" s="491">
        <f>AK80*$AK$7+AL80*$AL$7+AM80*$AM$7+SUM(AN80:AR80)+AT80/Zuschläge_IBN+AT80</f>
        <v>0</v>
      </c>
      <c r="AX80" s="685">
        <f>U80+AV80</f>
        <v>0</v>
      </c>
      <c r="AZ80" s="490">
        <f>IF(H80&gt;0,U80/(1+SicherheitAngebot)*(1+Sicherheit),0)</f>
        <v>0</v>
      </c>
      <c r="BB80" s="490">
        <f>IF(H80&gt;0,AV80/(1+SicherheitAngebot)*(1+Sicherheit),0)</f>
        <v>0</v>
      </c>
      <c r="BD80" s="490">
        <f>AZ80+BB80</f>
        <v>0</v>
      </c>
      <c r="BE80" s="105"/>
      <c r="BF80" s="105"/>
      <c r="BG80" s="105"/>
      <c r="BH80" s="105"/>
      <c r="BI80" s="105"/>
      <c r="BJ80" s="105"/>
    </row>
    <row r="81" spans="2:62" ht="20.100000000000001" hidden="1" customHeight="1" outlineLevel="1">
      <c r="B81" s="99"/>
      <c r="C81" s="908"/>
      <c r="D81" s="909"/>
      <c r="E81" s="909"/>
      <c r="F81" s="910"/>
      <c r="G81" s="890"/>
      <c r="H81" s="901"/>
      <c r="I81" s="152"/>
      <c r="J81" s="152"/>
      <c r="K81" s="152"/>
      <c r="L81" s="152"/>
      <c r="M81" s="152"/>
      <c r="N81" s="152"/>
      <c r="O81" s="152"/>
      <c r="P81" s="153"/>
      <c r="Q81" s="153"/>
      <c r="R81" s="156">
        <f t="shared" si="62"/>
        <v>0</v>
      </c>
      <c r="S81" s="156">
        <f t="shared" si="63"/>
        <v>0</v>
      </c>
      <c r="U81" s="157">
        <f>I81*$I$7+J81*$J$7+K81*$K$7+L81*$L$7+M81*$M$7+N81*$N$7+O81*$O$7+R81+S81</f>
        <v>0</v>
      </c>
      <c r="W81" s="152"/>
      <c r="X81" s="152"/>
      <c r="Y81" s="152"/>
      <c r="Z81" s="152"/>
      <c r="AA81" s="152"/>
      <c r="AB81" s="152"/>
      <c r="AC81" s="347"/>
      <c r="AD81" s="152"/>
      <c r="AE81" s="152"/>
      <c r="AF81" s="152"/>
      <c r="AG81" s="152"/>
      <c r="AH81" s="152"/>
      <c r="AI81" s="152"/>
      <c r="AJ81" s="347"/>
      <c r="AK81" s="152"/>
      <c r="AL81" s="152"/>
      <c r="AM81" s="295"/>
      <c r="AN81" s="228"/>
      <c r="AO81" s="228"/>
      <c r="AP81" s="228"/>
      <c r="AQ81" s="228"/>
      <c r="AR81" s="228"/>
      <c r="AS81" s="348"/>
      <c r="AT81" s="264">
        <f t="shared" si="39"/>
        <v>0</v>
      </c>
      <c r="AU81" s="259"/>
      <c r="AV81" s="265">
        <f t="shared" ref="AV81:AV95" si="66">AK81*$AK$7+AL81*$AL$7+AM81*$AM$7+SUM(AN81:AR81)*(1+Gewinn)*(1+SicherheitAngebot)+AT81/Zuschläge_IBN+AT81</f>
        <v>0</v>
      </c>
      <c r="AX81" s="265">
        <f>U81+AV81</f>
        <v>0</v>
      </c>
      <c r="AZ81" s="492">
        <f t="shared" ref="AZ81:AZ95" si="67">U81/(1+SicherheitAngebot)*(1+Sicherheit)</f>
        <v>0</v>
      </c>
      <c r="BB81" s="492">
        <f t="shared" ref="BB81:BB95" si="68">AV81/(1+SicherheitAngebot)*(1+Sicherheit)</f>
        <v>0</v>
      </c>
      <c r="BD81" s="265">
        <f>AZ81+BB81</f>
        <v>0</v>
      </c>
      <c r="BE81" s="105"/>
      <c r="BF81" s="105"/>
      <c r="BG81" s="105"/>
      <c r="BH81" s="105"/>
      <c r="BI81" s="105"/>
      <c r="BJ81" s="105"/>
    </row>
    <row r="82" spans="2:62" ht="20.100000000000001" hidden="1" customHeight="1" outlineLevel="1">
      <c r="B82" s="100"/>
      <c r="C82" s="908"/>
      <c r="D82" s="909"/>
      <c r="E82" s="909"/>
      <c r="F82" s="910"/>
      <c r="G82" s="890"/>
      <c r="H82" s="891"/>
      <c r="I82" s="152"/>
      <c r="J82" s="152"/>
      <c r="K82" s="152"/>
      <c r="L82" s="152"/>
      <c r="M82" s="152"/>
      <c r="N82" s="152"/>
      <c r="O82" s="152"/>
      <c r="P82" s="153"/>
      <c r="Q82" s="153"/>
      <c r="R82" s="156">
        <f t="shared" si="62"/>
        <v>0</v>
      </c>
      <c r="S82" s="156">
        <f t="shared" si="63"/>
        <v>0</v>
      </c>
      <c r="U82" s="157">
        <f t="shared" ref="U82:U95" si="69">I82*$I$7+J82*$J$7+K82*$K$7+L82*$L$7+M82*$M$7+N82*$N$7+O82*$O$7+R82+S82</f>
        <v>0</v>
      </c>
      <c r="W82" s="152"/>
      <c r="X82" s="152"/>
      <c r="Y82" s="152"/>
      <c r="Z82" s="152"/>
      <c r="AA82" s="152"/>
      <c r="AB82" s="152"/>
      <c r="AC82" s="347"/>
      <c r="AD82" s="152"/>
      <c r="AE82" s="152"/>
      <c r="AF82" s="152"/>
      <c r="AG82" s="152"/>
      <c r="AH82" s="152"/>
      <c r="AI82" s="152"/>
      <c r="AJ82" s="347"/>
      <c r="AK82" s="152"/>
      <c r="AL82" s="152"/>
      <c r="AM82" s="295"/>
      <c r="AN82" s="228"/>
      <c r="AO82" s="228"/>
      <c r="AP82" s="228"/>
      <c r="AQ82" s="228"/>
      <c r="AR82" s="228"/>
      <c r="AS82" s="348"/>
      <c r="AT82" s="264">
        <f t="shared" si="39"/>
        <v>0</v>
      </c>
      <c r="AU82" s="259"/>
      <c r="AV82" s="265">
        <f t="shared" si="66"/>
        <v>0</v>
      </c>
      <c r="AX82" s="265">
        <f t="shared" ref="AX82:AX95" si="70">U82+AV82</f>
        <v>0</v>
      </c>
      <c r="AZ82" s="492">
        <f t="shared" si="67"/>
        <v>0</v>
      </c>
      <c r="BB82" s="492">
        <f t="shared" si="68"/>
        <v>0</v>
      </c>
      <c r="BD82" s="265">
        <f t="shared" ref="BD82:BD95" si="71">AZ82+BB82</f>
        <v>0</v>
      </c>
      <c r="BE82" s="105"/>
      <c r="BF82" s="105"/>
      <c r="BG82" s="105"/>
      <c r="BH82" s="105"/>
      <c r="BI82" s="105"/>
      <c r="BJ82" s="105"/>
    </row>
    <row r="83" spans="2:62" ht="20.100000000000001" hidden="1" customHeight="1" outlineLevel="1">
      <c r="B83" s="100"/>
      <c r="C83" s="908"/>
      <c r="D83" s="909"/>
      <c r="E83" s="909"/>
      <c r="F83" s="910"/>
      <c r="G83" s="890"/>
      <c r="H83" s="891"/>
      <c r="I83" s="152"/>
      <c r="J83" s="152"/>
      <c r="K83" s="152"/>
      <c r="L83" s="152"/>
      <c r="M83" s="152"/>
      <c r="N83" s="152"/>
      <c r="O83" s="152"/>
      <c r="P83" s="153"/>
      <c r="Q83" s="153"/>
      <c r="R83" s="156">
        <f t="shared" si="62"/>
        <v>0</v>
      </c>
      <c r="S83" s="156">
        <f t="shared" si="63"/>
        <v>0</v>
      </c>
      <c r="U83" s="157">
        <f t="shared" si="69"/>
        <v>0</v>
      </c>
      <c r="W83" s="152"/>
      <c r="X83" s="152"/>
      <c r="Y83" s="152"/>
      <c r="Z83" s="152"/>
      <c r="AA83" s="152"/>
      <c r="AB83" s="152"/>
      <c r="AC83" s="347"/>
      <c r="AD83" s="152"/>
      <c r="AE83" s="152"/>
      <c r="AF83" s="152"/>
      <c r="AG83" s="152"/>
      <c r="AH83" s="152"/>
      <c r="AI83" s="152"/>
      <c r="AJ83" s="347"/>
      <c r="AK83" s="152"/>
      <c r="AL83" s="152"/>
      <c r="AM83" s="295"/>
      <c r="AN83" s="228"/>
      <c r="AO83" s="228"/>
      <c r="AP83" s="228"/>
      <c r="AQ83" s="228"/>
      <c r="AR83" s="228"/>
      <c r="AS83" s="348"/>
      <c r="AT83" s="264">
        <f t="shared" si="39"/>
        <v>0</v>
      </c>
      <c r="AU83" s="259"/>
      <c r="AV83" s="265">
        <f t="shared" si="66"/>
        <v>0</v>
      </c>
      <c r="AX83" s="265">
        <f t="shared" si="70"/>
        <v>0</v>
      </c>
      <c r="AZ83" s="492">
        <f t="shared" si="67"/>
        <v>0</v>
      </c>
      <c r="BB83" s="492">
        <f t="shared" si="68"/>
        <v>0</v>
      </c>
      <c r="BD83" s="265">
        <f t="shared" si="71"/>
        <v>0</v>
      </c>
      <c r="BE83" s="105"/>
      <c r="BF83" s="105"/>
      <c r="BG83" s="105"/>
      <c r="BH83" s="105"/>
      <c r="BI83" s="105"/>
      <c r="BJ83" s="105"/>
    </row>
    <row r="84" spans="2:62" ht="20.100000000000001" hidden="1" customHeight="1" outlineLevel="1">
      <c r="B84" s="100"/>
      <c r="C84" s="908"/>
      <c r="D84" s="909"/>
      <c r="E84" s="909"/>
      <c r="F84" s="910"/>
      <c r="G84" s="890"/>
      <c r="H84" s="891"/>
      <c r="I84" s="152"/>
      <c r="J84" s="152"/>
      <c r="K84" s="152"/>
      <c r="L84" s="152"/>
      <c r="M84" s="152"/>
      <c r="N84" s="152"/>
      <c r="O84" s="152"/>
      <c r="P84" s="153"/>
      <c r="Q84" s="153"/>
      <c r="R84" s="156">
        <f t="shared" si="62"/>
        <v>0</v>
      </c>
      <c r="S84" s="156">
        <f t="shared" si="63"/>
        <v>0</v>
      </c>
      <c r="U84" s="157">
        <f t="shared" si="69"/>
        <v>0</v>
      </c>
      <c r="W84" s="152"/>
      <c r="X84" s="152"/>
      <c r="Y84" s="152"/>
      <c r="Z84" s="152"/>
      <c r="AA84" s="152"/>
      <c r="AB84" s="152"/>
      <c r="AC84" s="347"/>
      <c r="AD84" s="152"/>
      <c r="AE84" s="152"/>
      <c r="AF84" s="152"/>
      <c r="AG84" s="152"/>
      <c r="AH84" s="152"/>
      <c r="AI84" s="152"/>
      <c r="AJ84" s="347"/>
      <c r="AK84" s="152"/>
      <c r="AL84" s="152"/>
      <c r="AM84" s="295"/>
      <c r="AN84" s="228"/>
      <c r="AO84" s="228"/>
      <c r="AP84" s="228"/>
      <c r="AQ84" s="228"/>
      <c r="AR84" s="228"/>
      <c r="AS84" s="348"/>
      <c r="AT84" s="264">
        <f t="shared" si="39"/>
        <v>0</v>
      </c>
      <c r="AU84" s="259"/>
      <c r="AV84" s="265">
        <f t="shared" si="66"/>
        <v>0</v>
      </c>
      <c r="AX84" s="265">
        <f t="shared" si="70"/>
        <v>0</v>
      </c>
      <c r="AZ84" s="492">
        <f t="shared" si="67"/>
        <v>0</v>
      </c>
      <c r="BB84" s="492">
        <f t="shared" si="68"/>
        <v>0</v>
      </c>
      <c r="BD84" s="265">
        <f t="shared" si="71"/>
        <v>0</v>
      </c>
      <c r="BE84" s="105"/>
      <c r="BF84" s="105"/>
      <c r="BG84" s="105"/>
      <c r="BH84" s="105"/>
      <c r="BI84" s="105"/>
      <c r="BJ84" s="105"/>
    </row>
    <row r="85" spans="2:62" ht="20.100000000000001" hidden="1" customHeight="1" outlineLevel="1">
      <c r="B85" s="100"/>
      <c r="C85" s="908"/>
      <c r="D85" s="909"/>
      <c r="E85" s="909"/>
      <c r="F85" s="910"/>
      <c r="G85" s="890"/>
      <c r="H85" s="891"/>
      <c r="I85" s="152"/>
      <c r="J85" s="152"/>
      <c r="K85" s="152"/>
      <c r="L85" s="152"/>
      <c r="M85" s="152"/>
      <c r="N85" s="152"/>
      <c r="O85" s="152"/>
      <c r="P85" s="153"/>
      <c r="Q85" s="153"/>
      <c r="R85" s="156">
        <f t="shared" si="62"/>
        <v>0</v>
      </c>
      <c r="S85" s="156">
        <f t="shared" si="63"/>
        <v>0</v>
      </c>
      <c r="U85" s="157">
        <f t="shared" si="69"/>
        <v>0</v>
      </c>
      <c r="W85" s="152"/>
      <c r="X85" s="152"/>
      <c r="Y85" s="152"/>
      <c r="Z85" s="152"/>
      <c r="AA85" s="152"/>
      <c r="AB85" s="152"/>
      <c r="AC85" s="347"/>
      <c r="AD85" s="152"/>
      <c r="AE85" s="152"/>
      <c r="AF85" s="152"/>
      <c r="AG85" s="152"/>
      <c r="AH85" s="152"/>
      <c r="AI85" s="152"/>
      <c r="AJ85" s="347"/>
      <c r="AK85" s="152"/>
      <c r="AL85" s="152"/>
      <c r="AM85" s="295"/>
      <c r="AN85" s="228"/>
      <c r="AO85" s="228"/>
      <c r="AP85" s="228"/>
      <c r="AQ85" s="228"/>
      <c r="AR85" s="228"/>
      <c r="AS85" s="348"/>
      <c r="AT85" s="264">
        <f t="shared" si="39"/>
        <v>0</v>
      </c>
      <c r="AU85" s="259"/>
      <c r="AV85" s="265">
        <f t="shared" si="66"/>
        <v>0</v>
      </c>
      <c r="AX85" s="265">
        <f t="shared" si="70"/>
        <v>0</v>
      </c>
      <c r="AZ85" s="492">
        <f t="shared" si="67"/>
        <v>0</v>
      </c>
      <c r="BB85" s="492">
        <f t="shared" si="68"/>
        <v>0</v>
      </c>
      <c r="BD85" s="265">
        <f t="shared" si="71"/>
        <v>0</v>
      </c>
      <c r="BE85" s="105"/>
      <c r="BF85" s="105"/>
      <c r="BG85" s="105"/>
      <c r="BH85" s="105"/>
      <c r="BI85" s="105"/>
      <c r="BJ85" s="105"/>
    </row>
    <row r="86" spans="2:62" ht="20.100000000000001" hidden="1" customHeight="1" outlineLevel="1">
      <c r="B86" s="100"/>
      <c r="C86" s="908"/>
      <c r="D86" s="909"/>
      <c r="E86" s="909"/>
      <c r="F86" s="910"/>
      <c r="G86" s="890"/>
      <c r="H86" s="891"/>
      <c r="I86" s="152"/>
      <c r="J86" s="152"/>
      <c r="K86" s="152"/>
      <c r="L86" s="152"/>
      <c r="M86" s="152"/>
      <c r="N86" s="152"/>
      <c r="O86" s="152"/>
      <c r="P86" s="153"/>
      <c r="Q86" s="153"/>
      <c r="R86" s="156">
        <f t="shared" si="62"/>
        <v>0</v>
      </c>
      <c r="S86" s="156">
        <f t="shared" si="63"/>
        <v>0</v>
      </c>
      <c r="U86" s="157">
        <f t="shared" si="69"/>
        <v>0</v>
      </c>
      <c r="W86" s="152"/>
      <c r="X86" s="152"/>
      <c r="Y86" s="152"/>
      <c r="Z86" s="152"/>
      <c r="AA86" s="152"/>
      <c r="AB86" s="152"/>
      <c r="AC86" s="347"/>
      <c r="AD86" s="152"/>
      <c r="AE86" s="152"/>
      <c r="AF86" s="152"/>
      <c r="AG86" s="152"/>
      <c r="AH86" s="152"/>
      <c r="AI86" s="152"/>
      <c r="AJ86" s="347"/>
      <c r="AK86" s="152"/>
      <c r="AL86" s="152"/>
      <c r="AM86" s="295"/>
      <c r="AN86" s="228"/>
      <c r="AO86" s="228"/>
      <c r="AP86" s="228"/>
      <c r="AQ86" s="228"/>
      <c r="AR86" s="228"/>
      <c r="AS86" s="348"/>
      <c r="AT86" s="264">
        <f t="shared" si="39"/>
        <v>0</v>
      </c>
      <c r="AU86" s="259"/>
      <c r="AV86" s="265">
        <f t="shared" si="66"/>
        <v>0</v>
      </c>
      <c r="AX86" s="265">
        <f t="shared" si="70"/>
        <v>0</v>
      </c>
      <c r="AZ86" s="492">
        <f t="shared" si="67"/>
        <v>0</v>
      </c>
      <c r="BB86" s="492">
        <f t="shared" si="68"/>
        <v>0</v>
      </c>
      <c r="BD86" s="265">
        <f t="shared" si="71"/>
        <v>0</v>
      </c>
      <c r="BE86" s="105"/>
      <c r="BF86" s="105"/>
      <c r="BG86" s="105"/>
      <c r="BH86" s="105"/>
      <c r="BI86" s="105"/>
      <c r="BJ86" s="105"/>
    </row>
    <row r="87" spans="2:62" ht="20.100000000000001" hidden="1" customHeight="1" outlineLevel="1">
      <c r="B87" s="100"/>
      <c r="C87" s="908"/>
      <c r="D87" s="909"/>
      <c r="E87" s="909"/>
      <c r="F87" s="910"/>
      <c r="G87" s="890"/>
      <c r="H87" s="891"/>
      <c r="I87" s="152"/>
      <c r="J87" s="152"/>
      <c r="K87" s="152"/>
      <c r="L87" s="152"/>
      <c r="M87" s="152"/>
      <c r="N87" s="152"/>
      <c r="O87" s="152"/>
      <c r="P87" s="153"/>
      <c r="Q87" s="153"/>
      <c r="R87" s="156">
        <f t="shared" si="62"/>
        <v>0</v>
      </c>
      <c r="S87" s="156">
        <f t="shared" si="63"/>
        <v>0</v>
      </c>
      <c r="U87" s="157">
        <f t="shared" si="69"/>
        <v>0</v>
      </c>
      <c r="W87" s="152"/>
      <c r="X87" s="152"/>
      <c r="Y87" s="152"/>
      <c r="Z87" s="152"/>
      <c r="AA87" s="152"/>
      <c r="AB87" s="152"/>
      <c r="AC87" s="347"/>
      <c r="AD87" s="152"/>
      <c r="AE87" s="152"/>
      <c r="AF87" s="152"/>
      <c r="AG87" s="152"/>
      <c r="AH87" s="152"/>
      <c r="AI87" s="152"/>
      <c r="AJ87" s="347"/>
      <c r="AK87" s="152"/>
      <c r="AL87" s="152"/>
      <c r="AM87" s="295"/>
      <c r="AN87" s="228"/>
      <c r="AO87" s="228"/>
      <c r="AP87" s="228"/>
      <c r="AQ87" s="228"/>
      <c r="AR87" s="228"/>
      <c r="AS87" s="348"/>
      <c r="AT87" s="264">
        <f t="shared" si="39"/>
        <v>0</v>
      </c>
      <c r="AU87" s="259"/>
      <c r="AV87" s="265">
        <f t="shared" si="66"/>
        <v>0</v>
      </c>
      <c r="AX87" s="265">
        <f t="shared" si="70"/>
        <v>0</v>
      </c>
      <c r="AZ87" s="492">
        <f t="shared" si="67"/>
        <v>0</v>
      </c>
      <c r="BB87" s="492">
        <f t="shared" si="68"/>
        <v>0</v>
      </c>
      <c r="BD87" s="265">
        <f t="shared" si="71"/>
        <v>0</v>
      </c>
      <c r="BE87" s="105"/>
      <c r="BF87" s="105"/>
      <c r="BG87" s="105"/>
      <c r="BH87" s="105"/>
      <c r="BI87" s="105"/>
      <c r="BJ87" s="105"/>
    </row>
    <row r="88" spans="2:62" ht="20.100000000000001" hidden="1" customHeight="1" outlineLevel="1">
      <c r="B88" s="100"/>
      <c r="C88" s="908"/>
      <c r="D88" s="909"/>
      <c r="E88" s="909"/>
      <c r="F88" s="910"/>
      <c r="G88" s="890"/>
      <c r="H88" s="891"/>
      <c r="I88" s="152"/>
      <c r="J88" s="152"/>
      <c r="K88" s="152"/>
      <c r="L88" s="152"/>
      <c r="M88" s="152"/>
      <c r="N88" s="152"/>
      <c r="O88" s="152"/>
      <c r="P88" s="153"/>
      <c r="Q88" s="153"/>
      <c r="R88" s="156">
        <f t="shared" si="62"/>
        <v>0</v>
      </c>
      <c r="S88" s="156">
        <f t="shared" si="63"/>
        <v>0</v>
      </c>
      <c r="U88" s="157">
        <f t="shared" si="69"/>
        <v>0</v>
      </c>
      <c r="W88" s="152"/>
      <c r="X88" s="152"/>
      <c r="Y88" s="152"/>
      <c r="Z88" s="152"/>
      <c r="AA88" s="152"/>
      <c r="AB88" s="152"/>
      <c r="AC88" s="347"/>
      <c r="AD88" s="152"/>
      <c r="AE88" s="152"/>
      <c r="AF88" s="152"/>
      <c r="AG88" s="152"/>
      <c r="AH88" s="152"/>
      <c r="AI88" s="152"/>
      <c r="AJ88" s="347"/>
      <c r="AK88" s="152"/>
      <c r="AL88" s="152"/>
      <c r="AM88" s="295"/>
      <c r="AN88" s="228"/>
      <c r="AO88" s="228"/>
      <c r="AP88" s="228"/>
      <c r="AQ88" s="228"/>
      <c r="AR88" s="228"/>
      <c r="AS88" s="348"/>
      <c r="AT88" s="264">
        <f t="shared" si="39"/>
        <v>0</v>
      </c>
      <c r="AU88" s="259"/>
      <c r="AV88" s="265">
        <f t="shared" si="66"/>
        <v>0</v>
      </c>
      <c r="AX88" s="265">
        <f t="shared" si="70"/>
        <v>0</v>
      </c>
      <c r="AZ88" s="492">
        <f t="shared" si="67"/>
        <v>0</v>
      </c>
      <c r="BB88" s="492">
        <f t="shared" si="68"/>
        <v>0</v>
      </c>
      <c r="BD88" s="265">
        <f t="shared" si="71"/>
        <v>0</v>
      </c>
      <c r="BE88" s="105"/>
      <c r="BF88" s="105"/>
      <c r="BG88" s="105"/>
      <c r="BH88" s="105"/>
      <c r="BI88" s="105"/>
      <c r="BJ88" s="105"/>
    </row>
    <row r="89" spans="2:62" ht="20.100000000000001" hidden="1" customHeight="1" outlineLevel="1">
      <c r="B89" s="100"/>
      <c r="C89" s="908"/>
      <c r="D89" s="909"/>
      <c r="E89" s="909"/>
      <c r="F89" s="910"/>
      <c r="G89" s="890"/>
      <c r="H89" s="891"/>
      <c r="I89" s="152"/>
      <c r="J89" s="152"/>
      <c r="K89" s="152"/>
      <c r="L89" s="152"/>
      <c r="M89" s="152"/>
      <c r="N89" s="152"/>
      <c r="O89" s="152"/>
      <c r="P89" s="153"/>
      <c r="Q89" s="153"/>
      <c r="R89" s="156">
        <f t="shared" si="62"/>
        <v>0</v>
      </c>
      <c r="S89" s="156">
        <f t="shared" si="63"/>
        <v>0</v>
      </c>
      <c r="U89" s="157">
        <f t="shared" si="69"/>
        <v>0</v>
      </c>
      <c r="W89" s="152"/>
      <c r="X89" s="152"/>
      <c r="Y89" s="152"/>
      <c r="Z89" s="152"/>
      <c r="AA89" s="152"/>
      <c r="AB89" s="152"/>
      <c r="AC89" s="347"/>
      <c r="AD89" s="152"/>
      <c r="AE89" s="152"/>
      <c r="AF89" s="152"/>
      <c r="AG89" s="152"/>
      <c r="AH89" s="152"/>
      <c r="AI89" s="152"/>
      <c r="AJ89" s="347"/>
      <c r="AK89" s="152"/>
      <c r="AL89" s="152"/>
      <c r="AM89" s="295"/>
      <c r="AN89" s="228"/>
      <c r="AO89" s="228"/>
      <c r="AP89" s="228"/>
      <c r="AQ89" s="228"/>
      <c r="AR89" s="228"/>
      <c r="AS89" s="348"/>
      <c r="AT89" s="264">
        <f t="shared" si="39"/>
        <v>0</v>
      </c>
      <c r="AU89" s="259"/>
      <c r="AV89" s="265">
        <f t="shared" si="66"/>
        <v>0</v>
      </c>
      <c r="AX89" s="265">
        <f t="shared" si="70"/>
        <v>0</v>
      </c>
      <c r="AZ89" s="492">
        <f t="shared" si="67"/>
        <v>0</v>
      </c>
      <c r="BB89" s="492">
        <f t="shared" si="68"/>
        <v>0</v>
      </c>
      <c r="BD89" s="265">
        <f t="shared" si="71"/>
        <v>0</v>
      </c>
      <c r="BE89" s="105"/>
      <c r="BF89" s="105"/>
      <c r="BG89" s="105"/>
      <c r="BH89" s="105"/>
      <c r="BI89" s="105"/>
      <c r="BJ89" s="105"/>
    </row>
    <row r="90" spans="2:62" ht="20.100000000000001" hidden="1" customHeight="1" outlineLevel="1">
      <c r="B90" s="100"/>
      <c r="C90" s="908"/>
      <c r="D90" s="909"/>
      <c r="E90" s="909"/>
      <c r="F90" s="910"/>
      <c r="G90" s="890"/>
      <c r="H90" s="891"/>
      <c r="I90" s="152"/>
      <c r="J90" s="152"/>
      <c r="K90" s="152"/>
      <c r="L90" s="152"/>
      <c r="M90" s="152"/>
      <c r="N90" s="152"/>
      <c r="O90" s="152"/>
      <c r="P90" s="153"/>
      <c r="Q90" s="153"/>
      <c r="R90" s="156">
        <f t="shared" si="62"/>
        <v>0</v>
      </c>
      <c r="S90" s="156">
        <f t="shared" si="63"/>
        <v>0</v>
      </c>
      <c r="U90" s="157">
        <f t="shared" si="69"/>
        <v>0</v>
      </c>
      <c r="W90" s="152"/>
      <c r="X90" s="152"/>
      <c r="Y90" s="152"/>
      <c r="Z90" s="152"/>
      <c r="AA90" s="152"/>
      <c r="AB90" s="152"/>
      <c r="AC90" s="347"/>
      <c r="AD90" s="152"/>
      <c r="AE90" s="152"/>
      <c r="AF90" s="152"/>
      <c r="AG90" s="152"/>
      <c r="AH90" s="152"/>
      <c r="AI90" s="152"/>
      <c r="AJ90" s="347"/>
      <c r="AK90" s="152"/>
      <c r="AL90" s="152"/>
      <c r="AM90" s="295"/>
      <c r="AN90" s="228"/>
      <c r="AO90" s="228"/>
      <c r="AP90" s="228"/>
      <c r="AQ90" s="228"/>
      <c r="AR90" s="228"/>
      <c r="AS90" s="348"/>
      <c r="AT90" s="264">
        <f t="shared" si="39"/>
        <v>0</v>
      </c>
      <c r="AU90" s="259"/>
      <c r="AV90" s="265">
        <f t="shared" si="66"/>
        <v>0</v>
      </c>
      <c r="AX90" s="265">
        <f t="shared" si="70"/>
        <v>0</v>
      </c>
      <c r="AZ90" s="492">
        <f t="shared" si="67"/>
        <v>0</v>
      </c>
      <c r="BB90" s="492">
        <f t="shared" si="68"/>
        <v>0</v>
      </c>
      <c r="BD90" s="265">
        <f t="shared" si="71"/>
        <v>0</v>
      </c>
      <c r="BE90" s="105"/>
      <c r="BF90" s="105"/>
      <c r="BG90" s="105"/>
      <c r="BH90" s="105"/>
      <c r="BI90" s="105"/>
      <c r="BJ90" s="105"/>
    </row>
    <row r="91" spans="2:62" ht="20.100000000000001" hidden="1" customHeight="1" outlineLevel="1">
      <c r="B91" s="100"/>
      <c r="C91" s="908"/>
      <c r="D91" s="909"/>
      <c r="E91" s="909"/>
      <c r="F91" s="910"/>
      <c r="G91" s="890"/>
      <c r="H91" s="891"/>
      <c r="I91" s="152"/>
      <c r="J91" s="152"/>
      <c r="K91" s="152"/>
      <c r="L91" s="152"/>
      <c r="M91" s="152"/>
      <c r="N91" s="152"/>
      <c r="O91" s="152"/>
      <c r="P91" s="153"/>
      <c r="Q91" s="153"/>
      <c r="R91" s="156">
        <f t="shared" si="62"/>
        <v>0</v>
      </c>
      <c r="S91" s="156">
        <f t="shared" si="63"/>
        <v>0</v>
      </c>
      <c r="U91" s="157">
        <f t="shared" si="69"/>
        <v>0</v>
      </c>
      <c r="W91" s="152"/>
      <c r="X91" s="152"/>
      <c r="Y91" s="152"/>
      <c r="Z91" s="152"/>
      <c r="AA91" s="152"/>
      <c r="AB91" s="152"/>
      <c r="AC91" s="347"/>
      <c r="AD91" s="152"/>
      <c r="AE91" s="152"/>
      <c r="AF91" s="152"/>
      <c r="AG91" s="152"/>
      <c r="AH91" s="152"/>
      <c r="AI91" s="152"/>
      <c r="AJ91" s="347"/>
      <c r="AK91" s="152"/>
      <c r="AL91" s="152"/>
      <c r="AM91" s="295"/>
      <c r="AN91" s="228"/>
      <c r="AO91" s="228"/>
      <c r="AP91" s="228"/>
      <c r="AQ91" s="228"/>
      <c r="AR91" s="228"/>
      <c r="AS91" s="348"/>
      <c r="AT91" s="264">
        <f t="shared" si="39"/>
        <v>0</v>
      </c>
      <c r="AU91" s="259"/>
      <c r="AV91" s="265">
        <f t="shared" si="66"/>
        <v>0</v>
      </c>
      <c r="AX91" s="265">
        <f t="shared" si="70"/>
        <v>0</v>
      </c>
      <c r="AZ91" s="492">
        <f t="shared" si="67"/>
        <v>0</v>
      </c>
      <c r="BB91" s="492">
        <f t="shared" si="68"/>
        <v>0</v>
      </c>
      <c r="BD91" s="265">
        <f t="shared" si="71"/>
        <v>0</v>
      </c>
      <c r="BE91" s="105"/>
      <c r="BF91" s="105"/>
      <c r="BG91" s="105"/>
      <c r="BH91" s="105"/>
      <c r="BI91" s="105"/>
      <c r="BJ91" s="105"/>
    </row>
    <row r="92" spans="2:62" ht="20.100000000000001" hidden="1" customHeight="1" outlineLevel="1">
      <c r="B92" s="100"/>
      <c r="C92" s="908"/>
      <c r="D92" s="909"/>
      <c r="E92" s="909"/>
      <c r="F92" s="910"/>
      <c r="G92" s="890"/>
      <c r="H92" s="891"/>
      <c r="I92" s="152"/>
      <c r="J92" s="152"/>
      <c r="K92" s="152"/>
      <c r="L92" s="152"/>
      <c r="M92" s="152"/>
      <c r="N92" s="152"/>
      <c r="O92" s="152"/>
      <c r="P92" s="153"/>
      <c r="Q92" s="153"/>
      <c r="R92" s="156">
        <f t="shared" si="62"/>
        <v>0</v>
      </c>
      <c r="S92" s="156">
        <f t="shared" si="63"/>
        <v>0</v>
      </c>
      <c r="U92" s="157">
        <f t="shared" si="69"/>
        <v>0</v>
      </c>
      <c r="W92" s="152"/>
      <c r="X92" s="152"/>
      <c r="Y92" s="152"/>
      <c r="Z92" s="152"/>
      <c r="AA92" s="152"/>
      <c r="AB92" s="152"/>
      <c r="AC92" s="347"/>
      <c r="AD92" s="152"/>
      <c r="AE92" s="152"/>
      <c r="AF92" s="152"/>
      <c r="AG92" s="152"/>
      <c r="AH92" s="152"/>
      <c r="AI92" s="152"/>
      <c r="AJ92" s="347"/>
      <c r="AK92" s="152"/>
      <c r="AL92" s="152"/>
      <c r="AM92" s="295"/>
      <c r="AN92" s="228"/>
      <c r="AO92" s="228"/>
      <c r="AP92" s="228"/>
      <c r="AQ92" s="228"/>
      <c r="AR92" s="228"/>
      <c r="AS92" s="348"/>
      <c r="AT92" s="264">
        <f t="shared" si="39"/>
        <v>0</v>
      </c>
      <c r="AU92" s="259"/>
      <c r="AV92" s="265">
        <f t="shared" si="66"/>
        <v>0</v>
      </c>
      <c r="AX92" s="265">
        <f t="shared" si="70"/>
        <v>0</v>
      </c>
      <c r="AZ92" s="492">
        <f t="shared" si="67"/>
        <v>0</v>
      </c>
      <c r="BB92" s="492">
        <f t="shared" si="68"/>
        <v>0</v>
      </c>
      <c r="BD92" s="265">
        <f t="shared" si="71"/>
        <v>0</v>
      </c>
      <c r="BE92" s="105"/>
      <c r="BF92" s="105"/>
      <c r="BG92" s="105"/>
      <c r="BH92" s="105"/>
      <c r="BI92" s="105"/>
      <c r="BJ92" s="105"/>
    </row>
    <row r="93" spans="2:62" ht="20.100000000000001" hidden="1" customHeight="1" outlineLevel="1">
      <c r="B93" s="100"/>
      <c r="C93" s="908"/>
      <c r="D93" s="909"/>
      <c r="E93" s="909"/>
      <c r="F93" s="910"/>
      <c r="G93" s="890"/>
      <c r="H93" s="891"/>
      <c r="I93" s="152"/>
      <c r="J93" s="152"/>
      <c r="K93" s="152"/>
      <c r="L93" s="152"/>
      <c r="M93" s="152"/>
      <c r="N93" s="152"/>
      <c r="O93" s="152"/>
      <c r="P93" s="153"/>
      <c r="Q93" s="153"/>
      <c r="R93" s="156">
        <f t="shared" si="62"/>
        <v>0</v>
      </c>
      <c r="S93" s="156">
        <f t="shared" si="63"/>
        <v>0</v>
      </c>
      <c r="U93" s="157">
        <f t="shared" si="69"/>
        <v>0</v>
      </c>
      <c r="W93" s="152"/>
      <c r="X93" s="152"/>
      <c r="Y93" s="152"/>
      <c r="Z93" s="152"/>
      <c r="AA93" s="152"/>
      <c r="AB93" s="152"/>
      <c r="AC93" s="347"/>
      <c r="AD93" s="152"/>
      <c r="AE93" s="152"/>
      <c r="AF93" s="152"/>
      <c r="AG93" s="152"/>
      <c r="AH93" s="152"/>
      <c r="AI93" s="152"/>
      <c r="AJ93" s="347"/>
      <c r="AK93" s="152"/>
      <c r="AL93" s="152"/>
      <c r="AM93" s="295"/>
      <c r="AN93" s="228"/>
      <c r="AO93" s="228"/>
      <c r="AP93" s="228"/>
      <c r="AQ93" s="228"/>
      <c r="AR93" s="228"/>
      <c r="AS93" s="348"/>
      <c r="AT93" s="264">
        <f t="shared" si="39"/>
        <v>0</v>
      </c>
      <c r="AU93" s="259"/>
      <c r="AV93" s="265">
        <f t="shared" si="66"/>
        <v>0</v>
      </c>
      <c r="AX93" s="265">
        <f t="shared" si="70"/>
        <v>0</v>
      </c>
      <c r="AZ93" s="492">
        <f t="shared" si="67"/>
        <v>0</v>
      </c>
      <c r="BB93" s="492">
        <f t="shared" si="68"/>
        <v>0</v>
      </c>
      <c r="BD93" s="265">
        <f t="shared" si="71"/>
        <v>0</v>
      </c>
      <c r="BE93" s="105"/>
      <c r="BF93" s="105"/>
      <c r="BG93" s="105"/>
      <c r="BH93" s="105"/>
      <c r="BI93" s="105"/>
      <c r="BJ93" s="105"/>
    </row>
    <row r="94" spans="2:62" ht="20.100000000000001" hidden="1" customHeight="1" outlineLevel="1">
      <c r="B94" s="100"/>
      <c r="C94" s="908"/>
      <c r="D94" s="909"/>
      <c r="E94" s="909"/>
      <c r="F94" s="910"/>
      <c r="G94" s="890"/>
      <c r="H94" s="891"/>
      <c r="I94" s="152"/>
      <c r="J94" s="152"/>
      <c r="K94" s="152"/>
      <c r="L94" s="152"/>
      <c r="M94" s="152"/>
      <c r="N94" s="152"/>
      <c r="O94" s="152"/>
      <c r="P94" s="153"/>
      <c r="Q94" s="153"/>
      <c r="R94" s="156">
        <f t="shared" si="62"/>
        <v>0</v>
      </c>
      <c r="S94" s="156">
        <f t="shared" si="63"/>
        <v>0</v>
      </c>
      <c r="U94" s="157">
        <f t="shared" si="69"/>
        <v>0</v>
      </c>
      <c r="W94" s="152"/>
      <c r="X94" s="152"/>
      <c r="Y94" s="152"/>
      <c r="Z94" s="152"/>
      <c r="AA94" s="152"/>
      <c r="AB94" s="152"/>
      <c r="AC94" s="347"/>
      <c r="AD94" s="152"/>
      <c r="AE94" s="152"/>
      <c r="AF94" s="152"/>
      <c r="AG94" s="152"/>
      <c r="AH94" s="152"/>
      <c r="AI94" s="152"/>
      <c r="AJ94" s="347"/>
      <c r="AK94" s="152"/>
      <c r="AL94" s="152"/>
      <c r="AM94" s="295"/>
      <c r="AN94" s="228"/>
      <c r="AO94" s="228"/>
      <c r="AP94" s="228"/>
      <c r="AQ94" s="228"/>
      <c r="AR94" s="228"/>
      <c r="AS94" s="348"/>
      <c r="AT94" s="264">
        <f t="shared" si="39"/>
        <v>0</v>
      </c>
      <c r="AU94" s="259"/>
      <c r="AV94" s="265">
        <f t="shared" si="66"/>
        <v>0</v>
      </c>
      <c r="AX94" s="265">
        <f t="shared" si="70"/>
        <v>0</v>
      </c>
      <c r="AZ94" s="492">
        <f t="shared" si="67"/>
        <v>0</v>
      </c>
      <c r="BB94" s="492">
        <f t="shared" si="68"/>
        <v>0</v>
      </c>
      <c r="BD94" s="265">
        <f t="shared" si="71"/>
        <v>0</v>
      </c>
      <c r="BE94" s="105"/>
      <c r="BF94" s="105"/>
      <c r="BG94" s="105"/>
      <c r="BH94" s="105"/>
      <c r="BI94" s="105"/>
      <c r="BJ94" s="105"/>
    </row>
    <row r="95" spans="2:62" ht="20.100000000000001" hidden="1" customHeight="1" outlineLevel="1">
      <c r="B95" s="100"/>
      <c r="C95" s="908"/>
      <c r="D95" s="909"/>
      <c r="E95" s="909"/>
      <c r="F95" s="910"/>
      <c r="G95" s="890"/>
      <c r="H95" s="891"/>
      <c r="I95" s="152"/>
      <c r="J95" s="152"/>
      <c r="K95" s="152"/>
      <c r="L95" s="152"/>
      <c r="M95" s="152"/>
      <c r="N95" s="152"/>
      <c r="O95" s="152"/>
      <c r="P95" s="153"/>
      <c r="Q95" s="153"/>
      <c r="R95" s="156">
        <f t="shared" si="62"/>
        <v>0</v>
      </c>
      <c r="S95" s="156">
        <f t="shared" si="63"/>
        <v>0</v>
      </c>
      <c r="U95" s="157">
        <f t="shared" si="69"/>
        <v>0</v>
      </c>
      <c r="W95" s="152"/>
      <c r="X95" s="152"/>
      <c r="Y95" s="152"/>
      <c r="Z95" s="152"/>
      <c r="AA95" s="152"/>
      <c r="AB95" s="152"/>
      <c r="AC95" s="347"/>
      <c r="AD95" s="152"/>
      <c r="AE95" s="152"/>
      <c r="AF95" s="152"/>
      <c r="AG95" s="152"/>
      <c r="AH95" s="152"/>
      <c r="AI95" s="152"/>
      <c r="AJ95" s="347"/>
      <c r="AK95" s="152"/>
      <c r="AL95" s="152"/>
      <c r="AM95" s="295"/>
      <c r="AN95" s="228"/>
      <c r="AO95" s="228"/>
      <c r="AP95" s="228"/>
      <c r="AQ95" s="228"/>
      <c r="AR95" s="228"/>
      <c r="AS95" s="348"/>
      <c r="AT95" s="264">
        <f t="shared" si="39"/>
        <v>0</v>
      </c>
      <c r="AU95" s="259"/>
      <c r="AV95" s="265">
        <f t="shared" si="66"/>
        <v>0</v>
      </c>
      <c r="AX95" s="265">
        <f t="shared" si="70"/>
        <v>0</v>
      </c>
      <c r="AZ95" s="492">
        <f t="shared" si="67"/>
        <v>0</v>
      </c>
      <c r="BB95" s="492">
        <f t="shared" si="68"/>
        <v>0</v>
      </c>
      <c r="BD95" s="265">
        <f t="shared" si="71"/>
        <v>0</v>
      </c>
      <c r="BE95" s="105"/>
      <c r="BF95" s="105"/>
      <c r="BG95" s="105"/>
      <c r="BH95" s="105"/>
      <c r="BI95" s="105"/>
      <c r="BJ95" s="105"/>
    </row>
    <row r="96" spans="2:62" ht="9.9499999999999993" hidden="1" customHeight="1" outlineLevel="1">
      <c r="B96" s="101"/>
      <c r="C96" s="208"/>
      <c r="D96" s="208"/>
      <c r="E96" s="208"/>
      <c r="F96" s="208"/>
      <c r="G96" s="237"/>
      <c r="H96" s="207"/>
      <c r="I96" s="257"/>
      <c r="J96" s="257"/>
      <c r="K96" s="257"/>
      <c r="L96" s="257"/>
      <c r="M96" s="257"/>
      <c r="N96" s="257"/>
      <c r="O96" s="257"/>
      <c r="P96" s="256"/>
      <c r="Q96" s="102"/>
      <c r="R96" s="102"/>
      <c r="S96" s="102"/>
      <c r="U96" s="98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Z96" s="493"/>
      <c r="BE96" s="105"/>
      <c r="BF96" s="105"/>
      <c r="BG96" s="105"/>
      <c r="BH96" s="105"/>
      <c r="BI96" s="105"/>
      <c r="BJ96" s="105"/>
    </row>
    <row r="97" spans="2:62" ht="20.100000000000001" customHeight="1" collapsed="1">
      <c r="B97" s="151">
        <f>B80+1</f>
        <v>6</v>
      </c>
      <c r="C97" s="916"/>
      <c r="D97" s="917"/>
      <c r="E97" s="917"/>
      <c r="F97" s="918"/>
      <c r="G97" s="429"/>
      <c r="H97" s="206">
        <v>1</v>
      </c>
      <c r="I97" s="642">
        <f t="shared" ref="I97" si="72">$H97*SUM(I98:I112)</f>
        <v>0</v>
      </c>
      <c r="J97" s="643">
        <f t="shared" ref="J97:O97" si="73">$H97*SUM(J98:J112)</f>
        <v>0</v>
      </c>
      <c r="K97" s="644">
        <f t="shared" si="73"/>
        <v>0</v>
      </c>
      <c r="L97" s="645">
        <f t="shared" si="73"/>
        <v>0</v>
      </c>
      <c r="M97" s="645">
        <f t="shared" si="73"/>
        <v>0</v>
      </c>
      <c r="N97" s="644">
        <f t="shared" si="73"/>
        <v>0</v>
      </c>
      <c r="O97" s="642">
        <f t="shared" si="73"/>
        <v>0</v>
      </c>
      <c r="P97" s="209">
        <f t="shared" ref="P97:Q97" si="74">$H97*SUM(P98:P112)</f>
        <v>0</v>
      </c>
      <c r="Q97" s="210">
        <f t="shared" si="74"/>
        <v>0</v>
      </c>
      <c r="R97" s="136">
        <f t="shared" ref="R97:R112" si="75">P97*(1+Gewinn)*(1+SicherheitAngebot)</f>
        <v>0</v>
      </c>
      <c r="S97" s="137">
        <f t="shared" ref="S97:S112" si="76">Q97*(1+MGKZ)*(1+Gewinn)*(1+SicherheitAngebot)</f>
        <v>0</v>
      </c>
      <c r="U97" s="10">
        <f>I97*$I$7+J97*$J$7+K97*$K$7+L97*$L$7+M97*$M$7+N97*$N$7+O97*$O$7+R97+S97</f>
        <v>0</v>
      </c>
      <c r="W97" s="646">
        <f t="shared" ref="W97:AB97" si="77">$H97*SUM(W98:W112)</f>
        <v>0</v>
      </c>
      <c r="X97" s="647">
        <f t="shared" si="77"/>
        <v>0</v>
      </c>
      <c r="Y97" s="648">
        <f t="shared" si="77"/>
        <v>0</v>
      </c>
      <c r="Z97" s="649">
        <f t="shared" si="77"/>
        <v>0</v>
      </c>
      <c r="AA97" s="648">
        <f t="shared" si="77"/>
        <v>0</v>
      </c>
      <c r="AB97" s="646">
        <f t="shared" si="77"/>
        <v>0</v>
      </c>
      <c r="AC97" s="258"/>
      <c r="AD97" s="646">
        <f t="shared" ref="AD97:AM97" si="78">$H97*SUM(AD98:AD112)</f>
        <v>0</v>
      </c>
      <c r="AE97" s="647">
        <f t="shared" si="78"/>
        <v>0</v>
      </c>
      <c r="AF97" s="648">
        <f t="shared" si="78"/>
        <v>0</v>
      </c>
      <c r="AG97" s="649">
        <f t="shared" si="78"/>
        <v>0</v>
      </c>
      <c r="AH97" s="648">
        <f t="shared" si="78"/>
        <v>0</v>
      </c>
      <c r="AI97" s="646">
        <f t="shared" si="78"/>
        <v>0</v>
      </c>
      <c r="AJ97" s="258"/>
      <c r="AK97" s="653">
        <f t="shared" si="78"/>
        <v>0</v>
      </c>
      <c r="AL97" s="653">
        <f t="shared" si="78"/>
        <v>0</v>
      </c>
      <c r="AM97" s="653">
        <f t="shared" si="78"/>
        <v>0</v>
      </c>
      <c r="AN97" s="227">
        <f>$H97*SUM(AN98:AN112)*(1+Gewinn)*(1+SicherheitAngebot)</f>
        <v>0</v>
      </c>
      <c r="AO97" s="227">
        <f>$H97*SUM(AO98:AO112)*(1+Gewinn)*(1+SicherheitAngebot)</f>
        <v>0</v>
      </c>
      <c r="AP97" s="227">
        <f>$H97*SUM(AP98:AP112)*(1+Gewinn)*(1+SicherheitAngebot)</f>
        <v>0</v>
      </c>
      <c r="AQ97" s="227">
        <f>$H97*SUM(AQ98:AQ112)*(1+Gewinn)*(1+SicherheitAngebot)</f>
        <v>0</v>
      </c>
      <c r="AR97" s="227">
        <f>$H97*SUM(AR98:AR112)*(1+Gewinn)*(1+SicherheitAngebot)</f>
        <v>0</v>
      </c>
      <c r="AS97" s="262"/>
      <c r="AT97" s="263">
        <f t="shared" si="39"/>
        <v>0</v>
      </c>
      <c r="AU97" s="259"/>
      <c r="AV97" s="491">
        <f>AK97*$AK$7+AL97*$AL$7+AM97*$AM$7+SUM(AN97:AR97)+AT97/Zuschläge_IBN+AT97</f>
        <v>0</v>
      </c>
      <c r="AX97" s="685">
        <f>U97+AV97</f>
        <v>0</v>
      </c>
      <c r="AZ97" s="490">
        <f>IF(H97&gt;0,U97/(1+SicherheitAngebot)*(1+Sicherheit),0)</f>
        <v>0</v>
      </c>
      <c r="BB97" s="490">
        <f>IF(H97&gt;0,AV97/(1+SicherheitAngebot)*(1+Sicherheit),0)</f>
        <v>0</v>
      </c>
      <c r="BD97" s="490">
        <f>AZ97+BB97</f>
        <v>0</v>
      </c>
      <c r="BE97" s="105"/>
      <c r="BF97" s="105"/>
      <c r="BG97" s="105"/>
      <c r="BH97" s="105"/>
      <c r="BI97" s="105"/>
      <c r="BJ97" s="105"/>
    </row>
    <row r="98" spans="2:62" ht="20.100000000000001" hidden="1" customHeight="1" outlineLevel="1">
      <c r="B98" s="99"/>
      <c r="C98" s="908"/>
      <c r="D98" s="909"/>
      <c r="E98" s="909"/>
      <c r="F98" s="910"/>
      <c r="G98" s="890"/>
      <c r="H98" s="901"/>
      <c r="I98" s="152"/>
      <c r="J98" s="152"/>
      <c r="K98" s="152"/>
      <c r="L98" s="152"/>
      <c r="M98" s="152"/>
      <c r="N98" s="152"/>
      <c r="O98" s="152"/>
      <c r="P98" s="153"/>
      <c r="Q98" s="153"/>
      <c r="R98" s="156">
        <f t="shared" si="75"/>
        <v>0</v>
      </c>
      <c r="S98" s="156">
        <f t="shared" si="76"/>
        <v>0</v>
      </c>
      <c r="U98" s="157">
        <f>I98*$I$7+J98*$J$7+K98*$K$7+L98*$L$7+M98*$M$7+N98*$N$7+O98*$O$7+R98+S98</f>
        <v>0</v>
      </c>
      <c r="W98" s="152"/>
      <c r="X98" s="152"/>
      <c r="Y98" s="152"/>
      <c r="Z98" s="152"/>
      <c r="AA98" s="152"/>
      <c r="AB98" s="152"/>
      <c r="AC98" s="347"/>
      <c r="AD98" s="152"/>
      <c r="AE98" s="152"/>
      <c r="AF98" s="152"/>
      <c r="AG98" s="152"/>
      <c r="AH98" s="152"/>
      <c r="AI98" s="152"/>
      <c r="AJ98" s="347"/>
      <c r="AK98" s="152"/>
      <c r="AL98" s="152"/>
      <c r="AM98" s="619"/>
      <c r="AN98" s="228"/>
      <c r="AO98" s="228"/>
      <c r="AP98" s="228"/>
      <c r="AQ98" s="228"/>
      <c r="AR98" s="228"/>
      <c r="AS98" s="348"/>
      <c r="AT98" s="264">
        <f t="shared" si="39"/>
        <v>0</v>
      </c>
      <c r="AU98" s="259"/>
      <c r="AV98" s="265">
        <f t="shared" ref="AV98:AV112" si="79">AK98*$AK$7+AL98*$AL$7+AM98*$AM$7+SUM(AN98:AR98)*(1+Gewinn)*(1+SicherheitAngebot)+AT98/Zuschläge_IBN+AT98</f>
        <v>0</v>
      </c>
      <c r="AX98" s="265">
        <f>U98+AV98</f>
        <v>0</v>
      </c>
      <c r="AZ98" s="492">
        <f t="shared" ref="AZ98:AZ112" si="80">U98/(1+SicherheitAngebot)*(1+Sicherheit)</f>
        <v>0</v>
      </c>
      <c r="BB98" s="492">
        <f t="shared" ref="BB98:BB112" si="81">AV98/(1+SicherheitAngebot)*(1+Sicherheit)</f>
        <v>0</v>
      </c>
      <c r="BD98" s="265">
        <f>AZ98+BB98</f>
        <v>0</v>
      </c>
      <c r="BE98" s="105"/>
      <c r="BF98" s="105"/>
      <c r="BG98" s="105"/>
      <c r="BH98" s="105"/>
      <c r="BI98" s="105"/>
      <c r="BJ98" s="105"/>
    </row>
    <row r="99" spans="2:62" ht="20.100000000000001" hidden="1" customHeight="1" outlineLevel="1">
      <c r="B99" s="100"/>
      <c r="C99" s="908"/>
      <c r="D99" s="909"/>
      <c r="E99" s="909"/>
      <c r="F99" s="910"/>
      <c r="G99" s="890"/>
      <c r="H99" s="891"/>
      <c r="I99" s="152"/>
      <c r="J99" s="152"/>
      <c r="K99" s="152"/>
      <c r="L99" s="152"/>
      <c r="M99" s="152"/>
      <c r="N99" s="152"/>
      <c r="O99" s="152"/>
      <c r="P99" s="153"/>
      <c r="Q99" s="153"/>
      <c r="R99" s="156">
        <f t="shared" si="75"/>
        <v>0</v>
      </c>
      <c r="S99" s="156">
        <f t="shared" si="76"/>
        <v>0</v>
      </c>
      <c r="U99" s="157">
        <f t="shared" ref="U99:U112" si="82">I99*$I$7+J99*$J$7+K99*$K$7+L99*$L$7+M99*$M$7+N99*$N$7+O99*$O$7+R99+S99</f>
        <v>0</v>
      </c>
      <c r="W99" s="152"/>
      <c r="X99" s="152"/>
      <c r="Y99" s="152"/>
      <c r="Z99" s="152"/>
      <c r="AA99" s="152"/>
      <c r="AB99" s="152"/>
      <c r="AC99" s="347"/>
      <c r="AD99" s="152"/>
      <c r="AE99" s="152"/>
      <c r="AF99" s="152"/>
      <c r="AG99" s="152"/>
      <c r="AH99" s="152"/>
      <c r="AI99" s="152"/>
      <c r="AJ99" s="347"/>
      <c r="AK99" s="152"/>
      <c r="AL99" s="152"/>
      <c r="AM99" s="295"/>
      <c r="AN99" s="228"/>
      <c r="AO99" s="228"/>
      <c r="AP99" s="228"/>
      <c r="AQ99" s="228"/>
      <c r="AR99" s="228"/>
      <c r="AS99" s="348"/>
      <c r="AT99" s="264">
        <f t="shared" si="39"/>
        <v>0</v>
      </c>
      <c r="AU99" s="259"/>
      <c r="AV99" s="265">
        <f t="shared" si="79"/>
        <v>0</v>
      </c>
      <c r="AX99" s="265">
        <f t="shared" ref="AX99:AX112" si="83">U99+AV99</f>
        <v>0</v>
      </c>
      <c r="AZ99" s="492">
        <f t="shared" si="80"/>
        <v>0</v>
      </c>
      <c r="BB99" s="492">
        <f t="shared" si="81"/>
        <v>0</v>
      </c>
      <c r="BD99" s="265">
        <f t="shared" ref="BD99:BD112" si="84">AZ99+BB99</f>
        <v>0</v>
      </c>
      <c r="BE99" s="105"/>
      <c r="BF99" s="105"/>
      <c r="BG99" s="105"/>
      <c r="BH99" s="105"/>
      <c r="BI99" s="105"/>
      <c r="BJ99" s="105"/>
    </row>
    <row r="100" spans="2:62" ht="20.100000000000001" hidden="1" customHeight="1" outlineLevel="1">
      <c r="B100" s="100"/>
      <c r="C100" s="908"/>
      <c r="D100" s="909"/>
      <c r="E100" s="909"/>
      <c r="F100" s="910"/>
      <c r="G100" s="890"/>
      <c r="H100" s="891"/>
      <c r="I100" s="152"/>
      <c r="J100" s="152"/>
      <c r="K100" s="152"/>
      <c r="L100" s="152"/>
      <c r="M100" s="152"/>
      <c r="N100" s="152"/>
      <c r="O100" s="152"/>
      <c r="P100" s="153"/>
      <c r="Q100" s="153"/>
      <c r="R100" s="156">
        <f t="shared" si="75"/>
        <v>0</v>
      </c>
      <c r="S100" s="156">
        <f t="shared" si="76"/>
        <v>0</v>
      </c>
      <c r="U100" s="157">
        <f t="shared" si="82"/>
        <v>0</v>
      </c>
      <c r="W100" s="152"/>
      <c r="X100" s="152"/>
      <c r="Y100" s="152"/>
      <c r="Z100" s="152"/>
      <c r="AA100" s="152"/>
      <c r="AB100" s="152"/>
      <c r="AC100" s="347"/>
      <c r="AD100" s="152"/>
      <c r="AE100" s="152"/>
      <c r="AF100" s="152"/>
      <c r="AG100" s="152"/>
      <c r="AH100" s="152"/>
      <c r="AI100" s="152"/>
      <c r="AJ100" s="347"/>
      <c r="AK100" s="152"/>
      <c r="AL100" s="152"/>
      <c r="AM100" s="295"/>
      <c r="AN100" s="228"/>
      <c r="AO100" s="228"/>
      <c r="AP100" s="228"/>
      <c r="AQ100" s="228"/>
      <c r="AR100" s="228"/>
      <c r="AS100" s="348"/>
      <c r="AT100" s="264">
        <f t="shared" si="39"/>
        <v>0</v>
      </c>
      <c r="AU100" s="259"/>
      <c r="AV100" s="265">
        <f t="shared" si="79"/>
        <v>0</v>
      </c>
      <c r="AX100" s="265">
        <f t="shared" si="83"/>
        <v>0</v>
      </c>
      <c r="AZ100" s="492">
        <f t="shared" si="80"/>
        <v>0</v>
      </c>
      <c r="BB100" s="492">
        <f t="shared" si="81"/>
        <v>0</v>
      </c>
      <c r="BD100" s="265">
        <f t="shared" si="84"/>
        <v>0</v>
      </c>
      <c r="BE100" s="105"/>
      <c r="BF100" s="105"/>
      <c r="BG100" s="105"/>
      <c r="BH100" s="105"/>
      <c r="BI100" s="105"/>
      <c r="BJ100" s="105"/>
    </row>
    <row r="101" spans="2:62" ht="20.100000000000001" hidden="1" customHeight="1" outlineLevel="1">
      <c r="B101" s="100"/>
      <c r="C101" s="908"/>
      <c r="D101" s="909"/>
      <c r="E101" s="909"/>
      <c r="F101" s="910"/>
      <c r="G101" s="890"/>
      <c r="H101" s="891"/>
      <c r="I101" s="152"/>
      <c r="J101" s="152"/>
      <c r="K101" s="152"/>
      <c r="L101" s="152"/>
      <c r="M101" s="152"/>
      <c r="N101" s="152"/>
      <c r="O101" s="152"/>
      <c r="P101" s="153"/>
      <c r="Q101" s="153"/>
      <c r="R101" s="156">
        <f t="shared" si="75"/>
        <v>0</v>
      </c>
      <c r="S101" s="156">
        <f t="shared" si="76"/>
        <v>0</v>
      </c>
      <c r="U101" s="157">
        <f t="shared" si="82"/>
        <v>0</v>
      </c>
      <c r="W101" s="152"/>
      <c r="X101" s="152"/>
      <c r="Y101" s="152"/>
      <c r="Z101" s="152"/>
      <c r="AA101" s="152"/>
      <c r="AB101" s="152"/>
      <c r="AC101" s="347"/>
      <c r="AD101" s="152"/>
      <c r="AE101" s="152"/>
      <c r="AF101" s="152"/>
      <c r="AG101" s="152"/>
      <c r="AH101" s="152"/>
      <c r="AI101" s="152"/>
      <c r="AJ101" s="347"/>
      <c r="AK101" s="152"/>
      <c r="AL101" s="152"/>
      <c r="AM101" s="295"/>
      <c r="AN101" s="228"/>
      <c r="AO101" s="228"/>
      <c r="AP101" s="228"/>
      <c r="AQ101" s="228"/>
      <c r="AR101" s="228"/>
      <c r="AS101" s="348"/>
      <c r="AT101" s="264">
        <f t="shared" si="39"/>
        <v>0</v>
      </c>
      <c r="AU101" s="259"/>
      <c r="AV101" s="265">
        <f t="shared" si="79"/>
        <v>0</v>
      </c>
      <c r="AX101" s="265">
        <f t="shared" si="83"/>
        <v>0</v>
      </c>
      <c r="AZ101" s="492">
        <f t="shared" si="80"/>
        <v>0</v>
      </c>
      <c r="BB101" s="492">
        <f t="shared" si="81"/>
        <v>0</v>
      </c>
      <c r="BD101" s="265">
        <f t="shared" si="84"/>
        <v>0</v>
      </c>
      <c r="BE101" s="105"/>
      <c r="BF101" s="105"/>
      <c r="BG101" s="105"/>
      <c r="BH101" s="105"/>
      <c r="BI101" s="105"/>
      <c r="BJ101" s="105"/>
    </row>
    <row r="102" spans="2:62" ht="20.100000000000001" hidden="1" customHeight="1" outlineLevel="1">
      <c r="B102" s="100"/>
      <c r="C102" s="908"/>
      <c r="D102" s="909"/>
      <c r="E102" s="909"/>
      <c r="F102" s="910"/>
      <c r="G102" s="890"/>
      <c r="H102" s="891"/>
      <c r="I102" s="152"/>
      <c r="J102" s="152"/>
      <c r="K102" s="152"/>
      <c r="L102" s="152"/>
      <c r="M102" s="152"/>
      <c r="N102" s="152"/>
      <c r="O102" s="152"/>
      <c r="P102" s="153"/>
      <c r="Q102" s="153"/>
      <c r="R102" s="156">
        <f t="shared" si="75"/>
        <v>0</v>
      </c>
      <c r="S102" s="156">
        <f t="shared" si="76"/>
        <v>0</v>
      </c>
      <c r="U102" s="157">
        <f t="shared" si="82"/>
        <v>0</v>
      </c>
      <c r="W102" s="152"/>
      <c r="X102" s="152"/>
      <c r="Y102" s="152"/>
      <c r="Z102" s="152"/>
      <c r="AA102" s="152"/>
      <c r="AB102" s="152"/>
      <c r="AC102" s="347"/>
      <c r="AD102" s="152"/>
      <c r="AE102" s="152"/>
      <c r="AF102" s="152"/>
      <c r="AG102" s="152"/>
      <c r="AH102" s="152"/>
      <c r="AI102" s="152"/>
      <c r="AJ102" s="347"/>
      <c r="AK102" s="152"/>
      <c r="AL102" s="152"/>
      <c r="AM102" s="295"/>
      <c r="AN102" s="228"/>
      <c r="AO102" s="228"/>
      <c r="AP102" s="228"/>
      <c r="AQ102" s="228"/>
      <c r="AR102" s="228"/>
      <c r="AS102" s="348"/>
      <c r="AT102" s="264">
        <f t="shared" si="39"/>
        <v>0</v>
      </c>
      <c r="AU102" s="259"/>
      <c r="AV102" s="265">
        <f t="shared" si="79"/>
        <v>0</v>
      </c>
      <c r="AX102" s="265">
        <f t="shared" si="83"/>
        <v>0</v>
      </c>
      <c r="AZ102" s="492">
        <f t="shared" si="80"/>
        <v>0</v>
      </c>
      <c r="BB102" s="492">
        <f t="shared" si="81"/>
        <v>0</v>
      </c>
      <c r="BD102" s="265">
        <f t="shared" si="84"/>
        <v>0</v>
      </c>
      <c r="BE102" s="105"/>
      <c r="BF102" s="105"/>
      <c r="BG102" s="105"/>
      <c r="BH102" s="105"/>
      <c r="BI102" s="105"/>
      <c r="BJ102" s="105"/>
    </row>
    <row r="103" spans="2:62" ht="20.100000000000001" hidden="1" customHeight="1" outlineLevel="1">
      <c r="B103" s="100"/>
      <c r="C103" s="908"/>
      <c r="D103" s="909"/>
      <c r="E103" s="909"/>
      <c r="F103" s="910"/>
      <c r="G103" s="890"/>
      <c r="H103" s="891"/>
      <c r="I103" s="152"/>
      <c r="J103" s="152"/>
      <c r="K103" s="152"/>
      <c r="L103" s="152"/>
      <c r="M103" s="152"/>
      <c r="N103" s="152"/>
      <c r="O103" s="152"/>
      <c r="P103" s="153"/>
      <c r="Q103" s="153"/>
      <c r="R103" s="156">
        <f t="shared" si="75"/>
        <v>0</v>
      </c>
      <c r="S103" s="156">
        <f t="shared" si="76"/>
        <v>0</v>
      </c>
      <c r="U103" s="157">
        <f t="shared" si="82"/>
        <v>0</v>
      </c>
      <c r="W103" s="152"/>
      <c r="X103" s="152"/>
      <c r="Y103" s="152"/>
      <c r="Z103" s="152"/>
      <c r="AA103" s="152"/>
      <c r="AB103" s="152"/>
      <c r="AC103" s="347"/>
      <c r="AD103" s="152"/>
      <c r="AE103" s="152"/>
      <c r="AF103" s="152"/>
      <c r="AG103" s="152"/>
      <c r="AH103" s="152"/>
      <c r="AI103" s="152"/>
      <c r="AJ103" s="347"/>
      <c r="AK103" s="152"/>
      <c r="AL103" s="152"/>
      <c r="AM103" s="295"/>
      <c r="AN103" s="228"/>
      <c r="AO103" s="228"/>
      <c r="AP103" s="228"/>
      <c r="AQ103" s="228"/>
      <c r="AR103" s="228"/>
      <c r="AS103" s="348"/>
      <c r="AT103" s="264">
        <f t="shared" si="39"/>
        <v>0</v>
      </c>
      <c r="AU103" s="259"/>
      <c r="AV103" s="265">
        <f t="shared" si="79"/>
        <v>0</v>
      </c>
      <c r="AX103" s="265">
        <f t="shared" si="83"/>
        <v>0</v>
      </c>
      <c r="AZ103" s="492">
        <f t="shared" si="80"/>
        <v>0</v>
      </c>
      <c r="BB103" s="492">
        <f t="shared" si="81"/>
        <v>0</v>
      </c>
      <c r="BD103" s="265">
        <f t="shared" si="84"/>
        <v>0</v>
      </c>
      <c r="BE103" s="105"/>
      <c r="BF103" s="105"/>
      <c r="BG103" s="105"/>
      <c r="BH103" s="105"/>
      <c r="BI103" s="105"/>
      <c r="BJ103" s="105"/>
    </row>
    <row r="104" spans="2:62" ht="20.100000000000001" hidden="1" customHeight="1" outlineLevel="1">
      <c r="B104" s="100"/>
      <c r="C104" s="908"/>
      <c r="D104" s="909"/>
      <c r="E104" s="909"/>
      <c r="F104" s="910"/>
      <c r="G104" s="890"/>
      <c r="H104" s="891"/>
      <c r="I104" s="152"/>
      <c r="J104" s="152"/>
      <c r="K104" s="152"/>
      <c r="L104" s="152"/>
      <c r="M104" s="152"/>
      <c r="N104" s="152"/>
      <c r="O104" s="152"/>
      <c r="P104" s="153"/>
      <c r="Q104" s="153"/>
      <c r="R104" s="156">
        <f t="shared" si="75"/>
        <v>0</v>
      </c>
      <c r="S104" s="156">
        <f t="shared" si="76"/>
        <v>0</v>
      </c>
      <c r="U104" s="157">
        <f t="shared" si="82"/>
        <v>0</v>
      </c>
      <c r="W104" s="152"/>
      <c r="X104" s="152"/>
      <c r="Y104" s="152"/>
      <c r="Z104" s="152"/>
      <c r="AA104" s="152"/>
      <c r="AB104" s="152"/>
      <c r="AC104" s="347"/>
      <c r="AD104" s="152"/>
      <c r="AE104" s="152"/>
      <c r="AF104" s="152"/>
      <c r="AG104" s="152"/>
      <c r="AH104" s="152"/>
      <c r="AI104" s="152"/>
      <c r="AJ104" s="347"/>
      <c r="AK104" s="152"/>
      <c r="AL104" s="152"/>
      <c r="AM104" s="295"/>
      <c r="AN104" s="228"/>
      <c r="AO104" s="228"/>
      <c r="AP104" s="228"/>
      <c r="AQ104" s="228"/>
      <c r="AR104" s="228"/>
      <c r="AS104" s="348"/>
      <c r="AT104" s="264">
        <f t="shared" si="39"/>
        <v>0</v>
      </c>
      <c r="AU104" s="259"/>
      <c r="AV104" s="265">
        <f t="shared" si="79"/>
        <v>0</v>
      </c>
      <c r="AX104" s="265">
        <f t="shared" si="83"/>
        <v>0</v>
      </c>
      <c r="AZ104" s="492">
        <f t="shared" si="80"/>
        <v>0</v>
      </c>
      <c r="BB104" s="492">
        <f t="shared" si="81"/>
        <v>0</v>
      </c>
      <c r="BD104" s="265">
        <f t="shared" si="84"/>
        <v>0</v>
      </c>
      <c r="BE104" s="105"/>
      <c r="BF104" s="105"/>
      <c r="BG104" s="105"/>
      <c r="BH104" s="105"/>
      <c r="BI104" s="105"/>
      <c r="BJ104" s="105"/>
    </row>
    <row r="105" spans="2:62" ht="20.100000000000001" hidden="1" customHeight="1" outlineLevel="1">
      <c r="B105" s="100"/>
      <c r="C105" s="908"/>
      <c r="D105" s="909"/>
      <c r="E105" s="909"/>
      <c r="F105" s="910"/>
      <c r="G105" s="890"/>
      <c r="H105" s="891"/>
      <c r="I105" s="152"/>
      <c r="J105" s="152"/>
      <c r="K105" s="152"/>
      <c r="L105" s="152"/>
      <c r="M105" s="152"/>
      <c r="N105" s="152"/>
      <c r="O105" s="152"/>
      <c r="P105" s="153"/>
      <c r="Q105" s="153"/>
      <c r="R105" s="156">
        <f t="shared" si="75"/>
        <v>0</v>
      </c>
      <c r="S105" s="156">
        <f t="shared" si="76"/>
        <v>0</v>
      </c>
      <c r="U105" s="157">
        <f t="shared" si="82"/>
        <v>0</v>
      </c>
      <c r="W105" s="152"/>
      <c r="X105" s="152"/>
      <c r="Y105" s="152"/>
      <c r="Z105" s="152"/>
      <c r="AA105" s="152"/>
      <c r="AB105" s="152"/>
      <c r="AC105" s="347"/>
      <c r="AD105" s="152"/>
      <c r="AE105" s="152"/>
      <c r="AF105" s="152"/>
      <c r="AG105" s="152"/>
      <c r="AH105" s="152"/>
      <c r="AI105" s="152"/>
      <c r="AJ105" s="347"/>
      <c r="AK105" s="152"/>
      <c r="AL105" s="152"/>
      <c r="AM105" s="295"/>
      <c r="AN105" s="228"/>
      <c r="AO105" s="228"/>
      <c r="AP105" s="228"/>
      <c r="AQ105" s="228"/>
      <c r="AR105" s="228"/>
      <c r="AS105" s="348"/>
      <c r="AT105" s="264">
        <f t="shared" si="39"/>
        <v>0</v>
      </c>
      <c r="AU105" s="259"/>
      <c r="AV105" s="265">
        <f t="shared" si="79"/>
        <v>0</v>
      </c>
      <c r="AX105" s="265">
        <f t="shared" si="83"/>
        <v>0</v>
      </c>
      <c r="AZ105" s="492">
        <f t="shared" si="80"/>
        <v>0</v>
      </c>
      <c r="BB105" s="492">
        <f t="shared" si="81"/>
        <v>0</v>
      </c>
      <c r="BD105" s="265">
        <f t="shared" si="84"/>
        <v>0</v>
      </c>
      <c r="BE105" s="105"/>
      <c r="BF105" s="105"/>
      <c r="BG105" s="105"/>
      <c r="BH105" s="105"/>
      <c r="BI105" s="105"/>
      <c r="BJ105" s="105"/>
    </row>
    <row r="106" spans="2:62" ht="20.100000000000001" hidden="1" customHeight="1" outlineLevel="1">
      <c r="B106" s="100"/>
      <c r="C106" s="908"/>
      <c r="D106" s="909"/>
      <c r="E106" s="909"/>
      <c r="F106" s="910"/>
      <c r="G106" s="890"/>
      <c r="H106" s="891"/>
      <c r="I106" s="152"/>
      <c r="J106" s="152"/>
      <c r="K106" s="152"/>
      <c r="L106" s="152"/>
      <c r="M106" s="152"/>
      <c r="N106" s="152"/>
      <c r="O106" s="152"/>
      <c r="P106" s="153"/>
      <c r="Q106" s="153"/>
      <c r="R106" s="156">
        <f t="shared" si="75"/>
        <v>0</v>
      </c>
      <c r="S106" s="156">
        <f t="shared" si="76"/>
        <v>0</v>
      </c>
      <c r="U106" s="157">
        <f t="shared" si="82"/>
        <v>0</v>
      </c>
      <c r="W106" s="152"/>
      <c r="X106" s="152"/>
      <c r="Y106" s="152"/>
      <c r="Z106" s="152"/>
      <c r="AA106" s="152"/>
      <c r="AB106" s="152"/>
      <c r="AC106" s="347"/>
      <c r="AD106" s="152"/>
      <c r="AE106" s="152"/>
      <c r="AF106" s="152"/>
      <c r="AG106" s="152"/>
      <c r="AH106" s="152"/>
      <c r="AI106" s="152"/>
      <c r="AJ106" s="347"/>
      <c r="AK106" s="152"/>
      <c r="AL106" s="152"/>
      <c r="AM106" s="295"/>
      <c r="AN106" s="228"/>
      <c r="AO106" s="228"/>
      <c r="AP106" s="228"/>
      <c r="AQ106" s="228"/>
      <c r="AR106" s="228"/>
      <c r="AS106" s="348"/>
      <c r="AT106" s="264">
        <f t="shared" si="39"/>
        <v>0</v>
      </c>
      <c r="AU106" s="259"/>
      <c r="AV106" s="265">
        <f t="shared" si="79"/>
        <v>0</v>
      </c>
      <c r="AX106" s="265">
        <f t="shared" si="83"/>
        <v>0</v>
      </c>
      <c r="AZ106" s="492">
        <f t="shared" si="80"/>
        <v>0</v>
      </c>
      <c r="BB106" s="492">
        <f t="shared" si="81"/>
        <v>0</v>
      </c>
      <c r="BD106" s="265">
        <f t="shared" si="84"/>
        <v>0</v>
      </c>
      <c r="BE106" s="105"/>
      <c r="BF106" s="105"/>
      <c r="BG106" s="105"/>
      <c r="BH106" s="105"/>
      <c r="BI106" s="105"/>
      <c r="BJ106" s="105"/>
    </row>
    <row r="107" spans="2:62" ht="20.100000000000001" hidden="1" customHeight="1" outlineLevel="1">
      <c r="B107" s="100"/>
      <c r="C107" s="908"/>
      <c r="D107" s="909"/>
      <c r="E107" s="909"/>
      <c r="F107" s="910"/>
      <c r="G107" s="890"/>
      <c r="H107" s="891"/>
      <c r="I107" s="152"/>
      <c r="J107" s="152"/>
      <c r="K107" s="152"/>
      <c r="L107" s="152"/>
      <c r="M107" s="152"/>
      <c r="N107" s="152"/>
      <c r="O107" s="152"/>
      <c r="P107" s="153"/>
      <c r="Q107" s="153"/>
      <c r="R107" s="156">
        <f t="shared" si="75"/>
        <v>0</v>
      </c>
      <c r="S107" s="156">
        <f t="shared" si="76"/>
        <v>0</v>
      </c>
      <c r="U107" s="157">
        <f t="shared" si="82"/>
        <v>0</v>
      </c>
      <c r="W107" s="152"/>
      <c r="X107" s="152"/>
      <c r="Y107" s="152"/>
      <c r="Z107" s="152"/>
      <c r="AA107" s="152"/>
      <c r="AB107" s="152"/>
      <c r="AC107" s="347"/>
      <c r="AD107" s="152"/>
      <c r="AE107" s="152"/>
      <c r="AF107" s="152"/>
      <c r="AG107" s="152"/>
      <c r="AH107" s="152"/>
      <c r="AI107" s="152"/>
      <c r="AJ107" s="347"/>
      <c r="AK107" s="152"/>
      <c r="AL107" s="152"/>
      <c r="AM107" s="295"/>
      <c r="AN107" s="228"/>
      <c r="AO107" s="228"/>
      <c r="AP107" s="228"/>
      <c r="AQ107" s="228"/>
      <c r="AR107" s="228"/>
      <c r="AS107" s="348"/>
      <c r="AT107" s="264">
        <f t="shared" si="39"/>
        <v>0</v>
      </c>
      <c r="AU107" s="259"/>
      <c r="AV107" s="265">
        <f t="shared" si="79"/>
        <v>0</v>
      </c>
      <c r="AX107" s="265">
        <f t="shared" si="83"/>
        <v>0</v>
      </c>
      <c r="AZ107" s="492">
        <f t="shared" si="80"/>
        <v>0</v>
      </c>
      <c r="BB107" s="492">
        <f t="shared" si="81"/>
        <v>0</v>
      </c>
      <c r="BD107" s="265">
        <f t="shared" si="84"/>
        <v>0</v>
      </c>
      <c r="BE107" s="105"/>
      <c r="BF107" s="105"/>
      <c r="BG107" s="105"/>
      <c r="BH107" s="105"/>
      <c r="BI107" s="105"/>
      <c r="BJ107" s="105"/>
    </row>
    <row r="108" spans="2:62" ht="20.100000000000001" hidden="1" customHeight="1" outlineLevel="1">
      <c r="B108" s="100"/>
      <c r="C108" s="908"/>
      <c r="D108" s="909"/>
      <c r="E108" s="909"/>
      <c r="F108" s="910"/>
      <c r="G108" s="890"/>
      <c r="H108" s="891"/>
      <c r="I108" s="152"/>
      <c r="J108" s="152"/>
      <c r="K108" s="152"/>
      <c r="L108" s="152"/>
      <c r="M108" s="152"/>
      <c r="N108" s="152"/>
      <c r="O108" s="152"/>
      <c r="P108" s="153"/>
      <c r="Q108" s="153"/>
      <c r="R108" s="156">
        <f t="shared" si="75"/>
        <v>0</v>
      </c>
      <c r="S108" s="156">
        <f t="shared" si="76"/>
        <v>0</v>
      </c>
      <c r="U108" s="157">
        <f t="shared" si="82"/>
        <v>0</v>
      </c>
      <c r="W108" s="152"/>
      <c r="X108" s="152"/>
      <c r="Y108" s="152"/>
      <c r="Z108" s="152"/>
      <c r="AA108" s="152"/>
      <c r="AB108" s="152"/>
      <c r="AC108" s="347"/>
      <c r="AD108" s="152"/>
      <c r="AE108" s="152"/>
      <c r="AF108" s="152"/>
      <c r="AG108" s="152"/>
      <c r="AH108" s="152"/>
      <c r="AI108" s="152"/>
      <c r="AJ108" s="347"/>
      <c r="AK108" s="152"/>
      <c r="AL108" s="152"/>
      <c r="AM108" s="295"/>
      <c r="AN108" s="228"/>
      <c r="AO108" s="228"/>
      <c r="AP108" s="228"/>
      <c r="AQ108" s="228"/>
      <c r="AR108" s="228"/>
      <c r="AS108" s="348"/>
      <c r="AT108" s="264">
        <f t="shared" si="39"/>
        <v>0</v>
      </c>
      <c r="AU108" s="259"/>
      <c r="AV108" s="265">
        <f t="shared" si="79"/>
        <v>0</v>
      </c>
      <c r="AX108" s="265">
        <f t="shared" si="83"/>
        <v>0</v>
      </c>
      <c r="AZ108" s="492">
        <f t="shared" si="80"/>
        <v>0</v>
      </c>
      <c r="BB108" s="492">
        <f t="shared" si="81"/>
        <v>0</v>
      </c>
      <c r="BD108" s="265">
        <f t="shared" si="84"/>
        <v>0</v>
      </c>
      <c r="BE108" s="105"/>
      <c r="BF108" s="105"/>
      <c r="BG108" s="105"/>
      <c r="BH108" s="105"/>
      <c r="BI108" s="105"/>
      <c r="BJ108" s="105"/>
    </row>
    <row r="109" spans="2:62" ht="20.100000000000001" hidden="1" customHeight="1" outlineLevel="1">
      <c r="B109" s="100"/>
      <c r="C109" s="908"/>
      <c r="D109" s="909"/>
      <c r="E109" s="909"/>
      <c r="F109" s="910"/>
      <c r="G109" s="890"/>
      <c r="H109" s="891"/>
      <c r="I109" s="152"/>
      <c r="J109" s="152"/>
      <c r="K109" s="152"/>
      <c r="L109" s="152"/>
      <c r="M109" s="152"/>
      <c r="N109" s="152"/>
      <c r="O109" s="152"/>
      <c r="P109" s="153"/>
      <c r="Q109" s="153"/>
      <c r="R109" s="156">
        <f t="shared" si="75"/>
        <v>0</v>
      </c>
      <c r="S109" s="156">
        <f t="shared" si="76"/>
        <v>0</v>
      </c>
      <c r="U109" s="157">
        <f t="shared" si="82"/>
        <v>0</v>
      </c>
      <c r="W109" s="152"/>
      <c r="X109" s="152"/>
      <c r="Y109" s="152"/>
      <c r="Z109" s="152"/>
      <c r="AA109" s="152"/>
      <c r="AB109" s="152"/>
      <c r="AC109" s="347"/>
      <c r="AD109" s="152"/>
      <c r="AE109" s="152"/>
      <c r="AF109" s="152"/>
      <c r="AG109" s="152"/>
      <c r="AH109" s="152"/>
      <c r="AI109" s="152"/>
      <c r="AJ109" s="347"/>
      <c r="AK109" s="152"/>
      <c r="AL109" s="152"/>
      <c r="AM109" s="295"/>
      <c r="AN109" s="228"/>
      <c r="AO109" s="228"/>
      <c r="AP109" s="228"/>
      <c r="AQ109" s="228"/>
      <c r="AR109" s="228"/>
      <c r="AS109" s="348"/>
      <c r="AT109" s="264">
        <f t="shared" si="39"/>
        <v>0</v>
      </c>
      <c r="AU109" s="259"/>
      <c r="AV109" s="265">
        <f t="shared" si="79"/>
        <v>0</v>
      </c>
      <c r="AX109" s="265">
        <f t="shared" si="83"/>
        <v>0</v>
      </c>
      <c r="AZ109" s="492">
        <f t="shared" si="80"/>
        <v>0</v>
      </c>
      <c r="BB109" s="492">
        <f t="shared" si="81"/>
        <v>0</v>
      </c>
      <c r="BD109" s="265">
        <f t="shared" si="84"/>
        <v>0</v>
      </c>
      <c r="BE109" s="105"/>
      <c r="BF109" s="105"/>
      <c r="BG109" s="105"/>
      <c r="BH109" s="105"/>
      <c r="BI109" s="105"/>
      <c r="BJ109" s="105"/>
    </row>
    <row r="110" spans="2:62" ht="20.100000000000001" hidden="1" customHeight="1" outlineLevel="1">
      <c r="B110" s="100"/>
      <c r="C110" s="908"/>
      <c r="D110" s="909"/>
      <c r="E110" s="909"/>
      <c r="F110" s="910"/>
      <c r="G110" s="890"/>
      <c r="H110" s="891"/>
      <c r="I110" s="152"/>
      <c r="J110" s="152"/>
      <c r="K110" s="152"/>
      <c r="L110" s="152"/>
      <c r="M110" s="152"/>
      <c r="N110" s="152"/>
      <c r="O110" s="152"/>
      <c r="P110" s="153"/>
      <c r="Q110" s="153"/>
      <c r="R110" s="156">
        <f t="shared" si="75"/>
        <v>0</v>
      </c>
      <c r="S110" s="156">
        <f t="shared" si="76"/>
        <v>0</v>
      </c>
      <c r="U110" s="157">
        <f t="shared" si="82"/>
        <v>0</v>
      </c>
      <c r="W110" s="152"/>
      <c r="X110" s="152"/>
      <c r="Y110" s="152"/>
      <c r="Z110" s="152"/>
      <c r="AA110" s="152"/>
      <c r="AB110" s="152"/>
      <c r="AC110" s="347"/>
      <c r="AD110" s="152"/>
      <c r="AE110" s="152"/>
      <c r="AF110" s="152"/>
      <c r="AG110" s="152"/>
      <c r="AH110" s="152"/>
      <c r="AI110" s="152"/>
      <c r="AJ110" s="347"/>
      <c r="AK110" s="152"/>
      <c r="AL110" s="152"/>
      <c r="AM110" s="295"/>
      <c r="AN110" s="228"/>
      <c r="AO110" s="228"/>
      <c r="AP110" s="228"/>
      <c r="AQ110" s="228"/>
      <c r="AR110" s="228"/>
      <c r="AS110" s="348"/>
      <c r="AT110" s="264">
        <f t="shared" ref="AT110:AT112" si="85">((W110+AD110)*$W$7+(X110+AE110)*$X$7+(Y110+Z110+AF110+AG110)*$Z$7+(AA110+AH110)*$AA$7+(AB110+AI110)*$AB$7)*Zuschläge_IBN</f>
        <v>0</v>
      </c>
      <c r="AU110" s="259"/>
      <c r="AV110" s="265">
        <f t="shared" si="79"/>
        <v>0</v>
      </c>
      <c r="AX110" s="265">
        <f t="shared" si="83"/>
        <v>0</v>
      </c>
      <c r="AZ110" s="492">
        <f t="shared" si="80"/>
        <v>0</v>
      </c>
      <c r="BB110" s="492">
        <f t="shared" si="81"/>
        <v>0</v>
      </c>
      <c r="BD110" s="265">
        <f t="shared" si="84"/>
        <v>0</v>
      </c>
      <c r="BE110" s="105"/>
      <c r="BF110" s="105"/>
      <c r="BG110" s="105"/>
      <c r="BH110" s="105"/>
      <c r="BI110" s="105"/>
      <c r="BJ110" s="105"/>
    </row>
    <row r="111" spans="2:62" ht="20.100000000000001" hidden="1" customHeight="1" outlineLevel="1">
      <c r="B111" s="100"/>
      <c r="C111" s="908"/>
      <c r="D111" s="909"/>
      <c r="E111" s="909"/>
      <c r="F111" s="910"/>
      <c r="G111" s="890"/>
      <c r="H111" s="891"/>
      <c r="I111" s="152"/>
      <c r="J111" s="152"/>
      <c r="K111" s="152"/>
      <c r="L111" s="152"/>
      <c r="M111" s="152"/>
      <c r="N111" s="152"/>
      <c r="O111" s="152"/>
      <c r="P111" s="153"/>
      <c r="Q111" s="153"/>
      <c r="R111" s="156">
        <f t="shared" si="75"/>
        <v>0</v>
      </c>
      <c r="S111" s="156">
        <f t="shared" si="76"/>
        <v>0</v>
      </c>
      <c r="U111" s="157">
        <f t="shared" si="82"/>
        <v>0</v>
      </c>
      <c r="W111" s="152"/>
      <c r="X111" s="152"/>
      <c r="Y111" s="152"/>
      <c r="Z111" s="152"/>
      <c r="AA111" s="152"/>
      <c r="AB111" s="152"/>
      <c r="AC111" s="347"/>
      <c r="AD111" s="152"/>
      <c r="AE111" s="152"/>
      <c r="AF111" s="152"/>
      <c r="AG111" s="152"/>
      <c r="AH111" s="152"/>
      <c r="AI111" s="152"/>
      <c r="AJ111" s="347"/>
      <c r="AK111" s="152"/>
      <c r="AL111" s="152"/>
      <c r="AM111" s="295"/>
      <c r="AN111" s="228"/>
      <c r="AO111" s="228"/>
      <c r="AP111" s="228"/>
      <c r="AQ111" s="228"/>
      <c r="AR111" s="228"/>
      <c r="AS111" s="348"/>
      <c r="AT111" s="264">
        <f t="shared" si="85"/>
        <v>0</v>
      </c>
      <c r="AU111" s="259"/>
      <c r="AV111" s="265">
        <f t="shared" si="79"/>
        <v>0</v>
      </c>
      <c r="AX111" s="265">
        <f t="shared" si="83"/>
        <v>0</v>
      </c>
      <c r="AZ111" s="492">
        <f t="shared" si="80"/>
        <v>0</v>
      </c>
      <c r="BB111" s="492">
        <f t="shared" si="81"/>
        <v>0</v>
      </c>
      <c r="BD111" s="265">
        <f t="shared" si="84"/>
        <v>0</v>
      </c>
      <c r="BE111" s="105"/>
      <c r="BF111" s="105"/>
      <c r="BG111" s="105"/>
      <c r="BH111" s="105"/>
      <c r="BI111" s="105"/>
      <c r="BJ111" s="105"/>
    </row>
    <row r="112" spans="2:62" ht="20.100000000000001" hidden="1" customHeight="1" outlineLevel="1">
      <c r="B112" s="100"/>
      <c r="C112" s="908"/>
      <c r="D112" s="909"/>
      <c r="E112" s="909"/>
      <c r="F112" s="910"/>
      <c r="G112" s="890"/>
      <c r="H112" s="891"/>
      <c r="I112" s="152"/>
      <c r="J112" s="152"/>
      <c r="K112" s="152"/>
      <c r="L112" s="152"/>
      <c r="M112" s="152"/>
      <c r="N112" s="152"/>
      <c r="O112" s="152"/>
      <c r="P112" s="153"/>
      <c r="Q112" s="153"/>
      <c r="R112" s="156">
        <f t="shared" si="75"/>
        <v>0</v>
      </c>
      <c r="S112" s="156">
        <f t="shared" si="76"/>
        <v>0</v>
      </c>
      <c r="U112" s="157">
        <f t="shared" si="82"/>
        <v>0</v>
      </c>
      <c r="W112" s="152"/>
      <c r="X112" s="152"/>
      <c r="Y112" s="152"/>
      <c r="Z112" s="152"/>
      <c r="AA112" s="152"/>
      <c r="AB112" s="152"/>
      <c r="AC112" s="347"/>
      <c r="AD112" s="152"/>
      <c r="AE112" s="152"/>
      <c r="AF112" s="152"/>
      <c r="AG112" s="152"/>
      <c r="AH112" s="152"/>
      <c r="AI112" s="152"/>
      <c r="AJ112" s="347"/>
      <c r="AK112" s="152"/>
      <c r="AL112" s="152"/>
      <c r="AM112" s="295"/>
      <c r="AN112" s="228"/>
      <c r="AO112" s="228"/>
      <c r="AP112" s="228"/>
      <c r="AQ112" s="228"/>
      <c r="AR112" s="228"/>
      <c r="AS112" s="348"/>
      <c r="AT112" s="264">
        <f t="shared" si="85"/>
        <v>0</v>
      </c>
      <c r="AU112" s="259"/>
      <c r="AV112" s="265">
        <f t="shared" si="79"/>
        <v>0</v>
      </c>
      <c r="AX112" s="265">
        <f t="shared" si="83"/>
        <v>0</v>
      </c>
      <c r="AZ112" s="492">
        <f t="shared" si="80"/>
        <v>0</v>
      </c>
      <c r="BB112" s="492">
        <f t="shared" si="81"/>
        <v>0</v>
      </c>
      <c r="BD112" s="265">
        <f t="shared" si="84"/>
        <v>0</v>
      </c>
      <c r="BE112" s="105"/>
      <c r="BF112" s="105"/>
      <c r="BG112" s="105"/>
      <c r="BH112" s="105"/>
      <c r="BI112" s="105"/>
      <c r="BJ112" s="105"/>
    </row>
    <row r="113" spans="2:62" ht="9.9499999999999993" hidden="1" customHeight="1" outlineLevel="1">
      <c r="B113" s="101"/>
      <c r="C113" s="208"/>
      <c r="D113" s="208"/>
      <c r="E113" s="208"/>
      <c r="F113" s="208"/>
      <c r="G113" s="237"/>
      <c r="H113" s="207"/>
      <c r="I113" s="257"/>
      <c r="J113" s="257"/>
      <c r="K113" s="257"/>
      <c r="L113" s="257"/>
      <c r="M113" s="257"/>
      <c r="N113" s="257"/>
      <c r="O113" s="257"/>
      <c r="P113" s="256"/>
      <c r="Q113" s="102"/>
      <c r="R113" s="102"/>
      <c r="S113" s="102"/>
      <c r="U113" s="98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Z113" s="493"/>
      <c r="BE113" s="105"/>
      <c r="BF113" s="105"/>
      <c r="BG113" s="105"/>
      <c r="BH113" s="105"/>
      <c r="BI113" s="105"/>
      <c r="BJ113" s="105"/>
    </row>
    <row r="114" spans="2:62" ht="20.100000000000001" customHeight="1" collapsed="1">
      <c r="B114" s="151">
        <f>B97+1</f>
        <v>7</v>
      </c>
      <c r="C114" s="916"/>
      <c r="D114" s="917"/>
      <c r="E114" s="917"/>
      <c r="F114" s="918"/>
      <c r="G114" s="429"/>
      <c r="H114" s="206">
        <v>1</v>
      </c>
      <c r="I114" s="642">
        <f t="shared" ref="I114" si="86">$H114*SUM(I115:I129)</f>
        <v>0</v>
      </c>
      <c r="J114" s="643">
        <f t="shared" ref="J114:O114" si="87">$H114*SUM(J115:J129)</f>
        <v>0</v>
      </c>
      <c r="K114" s="644">
        <f t="shared" si="87"/>
        <v>0</v>
      </c>
      <c r="L114" s="645">
        <f t="shared" si="87"/>
        <v>0</v>
      </c>
      <c r="M114" s="645">
        <f t="shared" si="87"/>
        <v>0</v>
      </c>
      <c r="N114" s="644">
        <f t="shared" si="87"/>
        <v>0</v>
      </c>
      <c r="O114" s="642">
        <f t="shared" si="87"/>
        <v>0</v>
      </c>
      <c r="P114" s="209">
        <f t="shared" ref="P114:Q114" si="88">$H114*SUM(P115:P129)</f>
        <v>0</v>
      </c>
      <c r="Q114" s="210">
        <f t="shared" si="88"/>
        <v>0</v>
      </c>
      <c r="R114" s="136">
        <f t="shared" ref="R114:R129" si="89">P114*(1+Gewinn)*(1+SicherheitAngebot)</f>
        <v>0</v>
      </c>
      <c r="S114" s="137">
        <f t="shared" ref="S114:S129" si="90">Q114*(1+MGKZ)*(1+Gewinn)*(1+SicherheitAngebot)</f>
        <v>0</v>
      </c>
      <c r="U114" s="10">
        <f>I114*$I$7+J114*$J$7+K114*$K$7+L114*$L$7+M114*$M$7+N114*$N$7+O114*$O$7+R114+S114</f>
        <v>0</v>
      </c>
      <c r="W114" s="646">
        <f t="shared" ref="W114:AB114" si="91">$H114*SUM(W115:W129)</f>
        <v>0</v>
      </c>
      <c r="X114" s="647">
        <f t="shared" si="91"/>
        <v>0</v>
      </c>
      <c r="Y114" s="648">
        <f t="shared" si="91"/>
        <v>0</v>
      </c>
      <c r="Z114" s="649">
        <f t="shared" si="91"/>
        <v>0</v>
      </c>
      <c r="AA114" s="648">
        <f t="shared" si="91"/>
        <v>0</v>
      </c>
      <c r="AB114" s="646">
        <f t="shared" si="91"/>
        <v>0</v>
      </c>
      <c r="AC114" s="258"/>
      <c r="AD114" s="646">
        <f t="shared" ref="AD114:AM114" si="92">$H114*SUM(AD115:AD129)</f>
        <v>0</v>
      </c>
      <c r="AE114" s="647">
        <f t="shared" si="92"/>
        <v>0</v>
      </c>
      <c r="AF114" s="648">
        <f t="shared" si="92"/>
        <v>0</v>
      </c>
      <c r="AG114" s="649">
        <f t="shared" si="92"/>
        <v>0</v>
      </c>
      <c r="AH114" s="648">
        <f t="shared" si="92"/>
        <v>0</v>
      </c>
      <c r="AI114" s="646">
        <f t="shared" si="92"/>
        <v>0</v>
      </c>
      <c r="AJ114" s="258"/>
      <c r="AK114" s="653">
        <f t="shared" si="92"/>
        <v>0</v>
      </c>
      <c r="AL114" s="653">
        <f t="shared" si="92"/>
        <v>0</v>
      </c>
      <c r="AM114" s="653">
        <f t="shared" si="92"/>
        <v>0</v>
      </c>
      <c r="AN114" s="227">
        <f>$H114*SUM(AN115:AN129)*(1+Gewinn)*(1+SicherheitAngebot)</f>
        <v>0</v>
      </c>
      <c r="AO114" s="227">
        <f>$H114*SUM(AO115:AO129)*(1+Gewinn)*(1+SicherheitAngebot)</f>
        <v>0</v>
      </c>
      <c r="AP114" s="227">
        <f>$H114*SUM(AP115:AP129)*(1+Gewinn)*(1+SicherheitAngebot)</f>
        <v>0</v>
      </c>
      <c r="AQ114" s="227">
        <f>$H114*SUM(AQ115:AQ129)*(1+Gewinn)*(1+SicherheitAngebot)</f>
        <v>0</v>
      </c>
      <c r="AR114" s="227">
        <f>$H114*SUM(AR115:AR129)*(1+Gewinn)*(1+SicherheitAngebot)</f>
        <v>0</v>
      </c>
      <c r="AS114" s="262"/>
      <c r="AT114" s="263">
        <f t="shared" ref="AT114:AT177" si="93">((W114+AD114)*$W$7+(X114+AE114)*$X$7+(Y114+Z114+AF114+AG114)*$Z$7+(AA114+AH114)*$AA$7+(AB114+AI114)*$AB$7)*Zuschläge_IBN</f>
        <v>0</v>
      </c>
      <c r="AU114" s="259"/>
      <c r="AV114" s="491">
        <f>AK114*$AK$7+AL114*$AL$7+AM114*$AM$7+SUM(AN114:AR114)+AT114/Zuschläge_IBN+AT114</f>
        <v>0</v>
      </c>
      <c r="AX114" s="685">
        <f>U114+AV114</f>
        <v>0</v>
      </c>
      <c r="AZ114" s="490">
        <f>IF(H114&gt;0,U114/(1+SicherheitAngebot)*(1+Sicherheit),0)</f>
        <v>0</v>
      </c>
      <c r="BB114" s="490">
        <f>IF(H114&gt;0,AV114/(1+SicherheitAngebot)*(1+Sicherheit),0)</f>
        <v>0</v>
      </c>
      <c r="BD114" s="490">
        <f>AZ114+BB114</f>
        <v>0</v>
      </c>
      <c r="BE114" s="105"/>
      <c r="BF114" s="105"/>
      <c r="BG114" s="105"/>
      <c r="BH114" s="105"/>
      <c r="BI114" s="105"/>
      <c r="BJ114" s="105"/>
    </row>
    <row r="115" spans="2:62" ht="20.100000000000001" hidden="1" customHeight="1" outlineLevel="1">
      <c r="B115" s="99"/>
      <c r="C115" s="908"/>
      <c r="D115" s="909"/>
      <c r="E115" s="909"/>
      <c r="F115" s="910"/>
      <c r="G115" s="890"/>
      <c r="H115" s="901"/>
      <c r="I115" s="152"/>
      <c r="J115" s="152"/>
      <c r="K115" s="152"/>
      <c r="L115" s="152"/>
      <c r="M115" s="152"/>
      <c r="N115" s="152"/>
      <c r="O115" s="152"/>
      <c r="P115" s="153"/>
      <c r="Q115" s="153"/>
      <c r="R115" s="156">
        <f t="shared" si="89"/>
        <v>0</v>
      </c>
      <c r="S115" s="156">
        <f t="shared" si="90"/>
        <v>0</v>
      </c>
      <c r="U115" s="157">
        <f>I115*$I$7+J115*$J$7+K115*$K$7+L115*$L$7+M115*$M$7+N115*$N$7+O115*$O$7+R115+S115</f>
        <v>0</v>
      </c>
      <c r="W115" s="152"/>
      <c r="X115" s="152"/>
      <c r="Y115" s="152"/>
      <c r="Z115" s="152"/>
      <c r="AA115" s="152"/>
      <c r="AB115" s="152"/>
      <c r="AC115" s="347"/>
      <c r="AD115" s="152"/>
      <c r="AE115" s="152"/>
      <c r="AF115" s="152"/>
      <c r="AG115" s="152"/>
      <c r="AH115" s="152"/>
      <c r="AI115" s="152"/>
      <c r="AJ115" s="347"/>
      <c r="AK115" s="152"/>
      <c r="AL115" s="152"/>
      <c r="AM115" s="295"/>
      <c r="AN115" s="228"/>
      <c r="AO115" s="228"/>
      <c r="AP115" s="228"/>
      <c r="AQ115" s="228"/>
      <c r="AR115" s="228"/>
      <c r="AS115" s="348"/>
      <c r="AT115" s="264">
        <f t="shared" si="93"/>
        <v>0</v>
      </c>
      <c r="AU115" s="259"/>
      <c r="AV115" s="265">
        <f t="shared" ref="AV115:AV129" si="94">AK115*$AK$7+AL115*$AL$7+AM115*$AM$7+SUM(AN115:AR115)*(1+Gewinn)*(1+SicherheitAngebot)+AT115/Zuschläge_IBN+AT115</f>
        <v>0</v>
      </c>
      <c r="AX115" s="265">
        <f>U115+AV115</f>
        <v>0</v>
      </c>
      <c r="AZ115" s="492">
        <f t="shared" ref="AZ115:AZ129" si="95">U115/(1+SicherheitAngebot)*(1+Sicherheit)</f>
        <v>0</v>
      </c>
      <c r="BB115" s="492">
        <f t="shared" ref="BB115:BB129" si="96">AV115/(1+SicherheitAngebot)*(1+Sicherheit)</f>
        <v>0</v>
      </c>
      <c r="BD115" s="265">
        <f>AZ115+BB115</f>
        <v>0</v>
      </c>
      <c r="BE115" s="105"/>
      <c r="BF115" s="105"/>
      <c r="BG115" s="105"/>
      <c r="BH115" s="105"/>
      <c r="BI115" s="105"/>
      <c r="BJ115" s="105"/>
    </row>
    <row r="116" spans="2:62" ht="20.100000000000001" hidden="1" customHeight="1" outlineLevel="1">
      <c r="B116" s="100"/>
      <c r="C116" s="908"/>
      <c r="D116" s="909"/>
      <c r="E116" s="909"/>
      <c r="F116" s="910"/>
      <c r="G116" s="890"/>
      <c r="H116" s="891"/>
      <c r="I116" s="152"/>
      <c r="J116" s="152"/>
      <c r="K116" s="152"/>
      <c r="L116" s="152"/>
      <c r="M116" s="152"/>
      <c r="N116" s="152"/>
      <c r="O116" s="152"/>
      <c r="P116" s="153"/>
      <c r="Q116" s="153"/>
      <c r="R116" s="156">
        <f t="shared" si="89"/>
        <v>0</v>
      </c>
      <c r="S116" s="156">
        <f t="shared" si="90"/>
        <v>0</v>
      </c>
      <c r="U116" s="157">
        <f t="shared" ref="U116:U129" si="97">I116*$I$7+J116*$J$7+K116*$K$7+L116*$L$7+M116*$M$7+N116*$N$7+O116*$O$7+R116+S116</f>
        <v>0</v>
      </c>
      <c r="W116" s="152"/>
      <c r="X116" s="152"/>
      <c r="Y116" s="152"/>
      <c r="Z116" s="152"/>
      <c r="AA116" s="152"/>
      <c r="AB116" s="152"/>
      <c r="AC116" s="347"/>
      <c r="AD116" s="152"/>
      <c r="AE116" s="152"/>
      <c r="AF116" s="152"/>
      <c r="AG116" s="152"/>
      <c r="AH116" s="152"/>
      <c r="AI116" s="152"/>
      <c r="AJ116" s="347"/>
      <c r="AK116" s="152"/>
      <c r="AL116" s="152"/>
      <c r="AM116" s="295"/>
      <c r="AN116" s="228"/>
      <c r="AO116" s="228"/>
      <c r="AP116" s="228"/>
      <c r="AQ116" s="228"/>
      <c r="AR116" s="228"/>
      <c r="AS116" s="348"/>
      <c r="AT116" s="264">
        <f t="shared" si="93"/>
        <v>0</v>
      </c>
      <c r="AU116" s="259"/>
      <c r="AV116" s="265">
        <f t="shared" si="94"/>
        <v>0</v>
      </c>
      <c r="AX116" s="265">
        <f t="shared" ref="AX116:AX129" si="98">U116+AV116</f>
        <v>0</v>
      </c>
      <c r="AZ116" s="492">
        <f t="shared" si="95"/>
        <v>0</v>
      </c>
      <c r="BB116" s="492">
        <f t="shared" si="96"/>
        <v>0</v>
      </c>
      <c r="BD116" s="265">
        <f t="shared" ref="BD116:BD129" si="99">AZ116+BB116</f>
        <v>0</v>
      </c>
      <c r="BE116" s="105"/>
      <c r="BF116" s="105"/>
      <c r="BG116" s="105"/>
      <c r="BH116" s="105"/>
      <c r="BI116" s="105"/>
      <c r="BJ116" s="105"/>
    </row>
    <row r="117" spans="2:62" ht="20.100000000000001" hidden="1" customHeight="1" outlineLevel="1">
      <c r="B117" s="100"/>
      <c r="C117" s="908"/>
      <c r="D117" s="909"/>
      <c r="E117" s="909"/>
      <c r="F117" s="910"/>
      <c r="G117" s="890"/>
      <c r="H117" s="891"/>
      <c r="I117" s="152"/>
      <c r="J117" s="152"/>
      <c r="K117" s="152"/>
      <c r="L117" s="152"/>
      <c r="M117" s="152"/>
      <c r="N117" s="152"/>
      <c r="O117" s="152"/>
      <c r="P117" s="153"/>
      <c r="Q117" s="153"/>
      <c r="R117" s="156">
        <f t="shared" si="89"/>
        <v>0</v>
      </c>
      <c r="S117" s="156">
        <f t="shared" si="90"/>
        <v>0</v>
      </c>
      <c r="U117" s="157">
        <f t="shared" si="97"/>
        <v>0</v>
      </c>
      <c r="W117" s="152"/>
      <c r="X117" s="152"/>
      <c r="Y117" s="152"/>
      <c r="Z117" s="152"/>
      <c r="AA117" s="152"/>
      <c r="AB117" s="152"/>
      <c r="AC117" s="347"/>
      <c r="AD117" s="152"/>
      <c r="AE117" s="152"/>
      <c r="AF117" s="152"/>
      <c r="AG117" s="152"/>
      <c r="AH117" s="152"/>
      <c r="AI117" s="152"/>
      <c r="AJ117" s="347"/>
      <c r="AK117" s="152"/>
      <c r="AL117" s="152"/>
      <c r="AM117" s="295"/>
      <c r="AN117" s="228"/>
      <c r="AO117" s="228"/>
      <c r="AP117" s="228"/>
      <c r="AQ117" s="228"/>
      <c r="AR117" s="228"/>
      <c r="AS117" s="348"/>
      <c r="AT117" s="264">
        <f t="shared" si="93"/>
        <v>0</v>
      </c>
      <c r="AU117" s="259"/>
      <c r="AV117" s="265">
        <f t="shared" si="94"/>
        <v>0</v>
      </c>
      <c r="AX117" s="265">
        <f t="shared" si="98"/>
        <v>0</v>
      </c>
      <c r="AZ117" s="492">
        <f t="shared" si="95"/>
        <v>0</v>
      </c>
      <c r="BB117" s="492">
        <f t="shared" si="96"/>
        <v>0</v>
      </c>
      <c r="BD117" s="265">
        <f t="shared" si="99"/>
        <v>0</v>
      </c>
      <c r="BE117" s="105"/>
      <c r="BF117" s="105"/>
      <c r="BG117" s="105"/>
      <c r="BH117" s="105"/>
      <c r="BI117" s="105"/>
      <c r="BJ117" s="105"/>
    </row>
    <row r="118" spans="2:62" ht="20.100000000000001" hidden="1" customHeight="1" outlineLevel="1">
      <c r="B118" s="100"/>
      <c r="C118" s="908"/>
      <c r="D118" s="909"/>
      <c r="E118" s="909"/>
      <c r="F118" s="910"/>
      <c r="G118" s="890"/>
      <c r="H118" s="891"/>
      <c r="I118" s="152"/>
      <c r="J118" s="152"/>
      <c r="K118" s="152"/>
      <c r="L118" s="152"/>
      <c r="M118" s="152"/>
      <c r="N118" s="152"/>
      <c r="O118" s="152"/>
      <c r="P118" s="153"/>
      <c r="Q118" s="153"/>
      <c r="R118" s="156">
        <f t="shared" si="89"/>
        <v>0</v>
      </c>
      <c r="S118" s="156">
        <f t="shared" si="90"/>
        <v>0</v>
      </c>
      <c r="U118" s="157">
        <f t="shared" si="97"/>
        <v>0</v>
      </c>
      <c r="W118" s="152"/>
      <c r="X118" s="152"/>
      <c r="Y118" s="152"/>
      <c r="Z118" s="152"/>
      <c r="AA118" s="152"/>
      <c r="AB118" s="152"/>
      <c r="AC118" s="347"/>
      <c r="AD118" s="152"/>
      <c r="AE118" s="152"/>
      <c r="AF118" s="152"/>
      <c r="AG118" s="152"/>
      <c r="AH118" s="152"/>
      <c r="AI118" s="152"/>
      <c r="AJ118" s="347"/>
      <c r="AK118" s="152"/>
      <c r="AL118" s="152"/>
      <c r="AM118" s="295"/>
      <c r="AN118" s="228"/>
      <c r="AO118" s="228"/>
      <c r="AP118" s="228"/>
      <c r="AQ118" s="228"/>
      <c r="AR118" s="228"/>
      <c r="AS118" s="348"/>
      <c r="AT118" s="264">
        <f t="shared" si="93"/>
        <v>0</v>
      </c>
      <c r="AU118" s="259"/>
      <c r="AV118" s="265">
        <f t="shared" si="94"/>
        <v>0</v>
      </c>
      <c r="AX118" s="265">
        <f t="shared" si="98"/>
        <v>0</v>
      </c>
      <c r="AZ118" s="492">
        <f t="shared" si="95"/>
        <v>0</v>
      </c>
      <c r="BB118" s="492">
        <f t="shared" si="96"/>
        <v>0</v>
      </c>
      <c r="BD118" s="265">
        <f t="shared" si="99"/>
        <v>0</v>
      </c>
      <c r="BE118" s="105"/>
      <c r="BF118" s="105"/>
      <c r="BG118" s="105"/>
      <c r="BH118" s="105"/>
      <c r="BI118" s="105"/>
      <c r="BJ118" s="105"/>
    </row>
    <row r="119" spans="2:62" ht="20.100000000000001" hidden="1" customHeight="1" outlineLevel="1">
      <c r="B119" s="100"/>
      <c r="C119" s="908"/>
      <c r="D119" s="909"/>
      <c r="E119" s="909"/>
      <c r="F119" s="910"/>
      <c r="G119" s="890"/>
      <c r="H119" s="891"/>
      <c r="I119" s="152"/>
      <c r="J119" s="152"/>
      <c r="K119" s="152"/>
      <c r="L119" s="152"/>
      <c r="M119" s="152"/>
      <c r="N119" s="152"/>
      <c r="O119" s="152"/>
      <c r="P119" s="153"/>
      <c r="Q119" s="153"/>
      <c r="R119" s="156">
        <f t="shared" si="89"/>
        <v>0</v>
      </c>
      <c r="S119" s="156">
        <f t="shared" si="90"/>
        <v>0</v>
      </c>
      <c r="U119" s="157">
        <f t="shared" si="97"/>
        <v>0</v>
      </c>
      <c r="W119" s="152"/>
      <c r="X119" s="152"/>
      <c r="Y119" s="152"/>
      <c r="Z119" s="152"/>
      <c r="AA119" s="152"/>
      <c r="AB119" s="152"/>
      <c r="AC119" s="347"/>
      <c r="AD119" s="152"/>
      <c r="AE119" s="152"/>
      <c r="AF119" s="152"/>
      <c r="AG119" s="152"/>
      <c r="AH119" s="152"/>
      <c r="AI119" s="152"/>
      <c r="AJ119" s="347"/>
      <c r="AK119" s="152"/>
      <c r="AL119" s="152"/>
      <c r="AM119" s="295"/>
      <c r="AN119" s="228"/>
      <c r="AO119" s="228"/>
      <c r="AP119" s="228"/>
      <c r="AQ119" s="228"/>
      <c r="AR119" s="228"/>
      <c r="AS119" s="348"/>
      <c r="AT119" s="264">
        <f t="shared" si="93"/>
        <v>0</v>
      </c>
      <c r="AU119" s="259"/>
      <c r="AV119" s="265">
        <f t="shared" si="94"/>
        <v>0</v>
      </c>
      <c r="AX119" s="265">
        <f t="shared" si="98"/>
        <v>0</v>
      </c>
      <c r="AZ119" s="492">
        <f t="shared" si="95"/>
        <v>0</v>
      </c>
      <c r="BB119" s="492">
        <f t="shared" si="96"/>
        <v>0</v>
      </c>
      <c r="BD119" s="265">
        <f t="shared" si="99"/>
        <v>0</v>
      </c>
      <c r="BE119" s="105"/>
      <c r="BF119" s="105"/>
      <c r="BG119" s="105"/>
      <c r="BH119" s="105"/>
      <c r="BI119" s="105"/>
      <c r="BJ119" s="105"/>
    </row>
    <row r="120" spans="2:62" ht="20.100000000000001" hidden="1" customHeight="1" outlineLevel="1">
      <c r="B120" s="100"/>
      <c r="C120" s="908"/>
      <c r="D120" s="909"/>
      <c r="E120" s="909"/>
      <c r="F120" s="910"/>
      <c r="G120" s="890"/>
      <c r="H120" s="891"/>
      <c r="I120" s="152"/>
      <c r="J120" s="152"/>
      <c r="K120" s="152"/>
      <c r="L120" s="152"/>
      <c r="M120" s="152"/>
      <c r="N120" s="152"/>
      <c r="O120" s="152"/>
      <c r="P120" s="153"/>
      <c r="Q120" s="153"/>
      <c r="R120" s="156">
        <f t="shared" si="89"/>
        <v>0</v>
      </c>
      <c r="S120" s="156">
        <f t="shared" si="90"/>
        <v>0</v>
      </c>
      <c r="U120" s="157">
        <f t="shared" si="97"/>
        <v>0</v>
      </c>
      <c r="W120" s="152"/>
      <c r="X120" s="152"/>
      <c r="Y120" s="152"/>
      <c r="Z120" s="152"/>
      <c r="AA120" s="152"/>
      <c r="AB120" s="152"/>
      <c r="AC120" s="347"/>
      <c r="AD120" s="152"/>
      <c r="AE120" s="152"/>
      <c r="AF120" s="152"/>
      <c r="AG120" s="152"/>
      <c r="AH120" s="152"/>
      <c r="AI120" s="152"/>
      <c r="AJ120" s="347"/>
      <c r="AK120" s="152"/>
      <c r="AL120" s="152"/>
      <c r="AM120" s="295"/>
      <c r="AN120" s="228"/>
      <c r="AO120" s="228"/>
      <c r="AP120" s="228"/>
      <c r="AQ120" s="228"/>
      <c r="AR120" s="228"/>
      <c r="AS120" s="348"/>
      <c r="AT120" s="264">
        <f t="shared" si="93"/>
        <v>0</v>
      </c>
      <c r="AU120" s="259"/>
      <c r="AV120" s="265">
        <f t="shared" si="94"/>
        <v>0</v>
      </c>
      <c r="AX120" s="265">
        <f t="shared" si="98"/>
        <v>0</v>
      </c>
      <c r="AZ120" s="492">
        <f t="shared" si="95"/>
        <v>0</v>
      </c>
      <c r="BB120" s="492">
        <f t="shared" si="96"/>
        <v>0</v>
      </c>
      <c r="BD120" s="265">
        <f t="shared" si="99"/>
        <v>0</v>
      </c>
      <c r="BE120" s="105"/>
      <c r="BF120" s="105"/>
      <c r="BG120" s="105"/>
      <c r="BH120" s="105"/>
      <c r="BI120" s="105"/>
      <c r="BJ120" s="105"/>
    </row>
    <row r="121" spans="2:62" ht="20.100000000000001" hidden="1" customHeight="1" outlineLevel="1">
      <c r="B121" s="100"/>
      <c r="C121" s="908"/>
      <c r="D121" s="909"/>
      <c r="E121" s="909"/>
      <c r="F121" s="910"/>
      <c r="G121" s="890"/>
      <c r="H121" s="891"/>
      <c r="I121" s="152"/>
      <c r="J121" s="152"/>
      <c r="K121" s="152"/>
      <c r="L121" s="152"/>
      <c r="M121" s="152"/>
      <c r="N121" s="152"/>
      <c r="O121" s="152"/>
      <c r="P121" s="153"/>
      <c r="Q121" s="153"/>
      <c r="R121" s="156">
        <f t="shared" si="89"/>
        <v>0</v>
      </c>
      <c r="S121" s="156">
        <f t="shared" si="90"/>
        <v>0</v>
      </c>
      <c r="U121" s="157">
        <f t="shared" si="97"/>
        <v>0</v>
      </c>
      <c r="W121" s="152"/>
      <c r="X121" s="152"/>
      <c r="Y121" s="152"/>
      <c r="Z121" s="152"/>
      <c r="AA121" s="152"/>
      <c r="AB121" s="152"/>
      <c r="AC121" s="347"/>
      <c r="AD121" s="152"/>
      <c r="AE121" s="152"/>
      <c r="AF121" s="152"/>
      <c r="AG121" s="152"/>
      <c r="AH121" s="152"/>
      <c r="AI121" s="152"/>
      <c r="AJ121" s="347"/>
      <c r="AK121" s="152"/>
      <c r="AL121" s="152"/>
      <c r="AM121" s="295"/>
      <c r="AN121" s="228"/>
      <c r="AO121" s="228"/>
      <c r="AP121" s="228"/>
      <c r="AQ121" s="228"/>
      <c r="AR121" s="228"/>
      <c r="AS121" s="348"/>
      <c r="AT121" s="264">
        <f t="shared" si="93"/>
        <v>0</v>
      </c>
      <c r="AU121" s="259"/>
      <c r="AV121" s="265">
        <f t="shared" si="94"/>
        <v>0</v>
      </c>
      <c r="AX121" s="265">
        <f t="shared" si="98"/>
        <v>0</v>
      </c>
      <c r="AZ121" s="492">
        <f t="shared" si="95"/>
        <v>0</v>
      </c>
      <c r="BB121" s="492">
        <f t="shared" si="96"/>
        <v>0</v>
      </c>
      <c r="BD121" s="265">
        <f t="shared" si="99"/>
        <v>0</v>
      </c>
      <c r="BE121" s="105"/>
      <c r="BF121" s="105"/>
      <c r="BG121" s="105"/>
      <c r="BH121" s="105"/>
      <c r="BI121" s="105"/>
      <c r="BJ121" s="105"/>
    </row>
    <row r="122" spans="2:62" ht="20.100000000000001" hidden="1" customHeight="1" outlineLevel="1">
      <c r="B122" s="100"/>
      <c r="C122" s="908"/>
      <c r="D122" s="909"/>
      <c r="E122" s="909"/>
      <c r="F122" s="910"/>
      <c r="G122" s="890"/>
      <c r="H122" s="891"/>
      <c r="I122" s="152"/>
      <c r="J122" s="152"/>
      <c r="K122" s="152"/>
      <c r="L122" s="152"/>
      <c r="M122" s="152"/>
      <c r="N122" s="152"/>
      <c r="O122" s="152"/>
      <c r="P122" s="153"/>
      <c r="Q122" s="153"/>
      <c r="R122" s="156">
        <f t="shared" si="89"/>
        <v>0</v>
      </c>
      <c r="S122" s="156">
        <f t="shared" si="90"/>
        <v>0</v>
      </c>
      <c r="U122" s="157">
        <f t="shared" si="97"/>
        <v>0</v>
      </c>
      <c r="W122" s="152"/>
      <c r="X122" s="152"/>
      <c r="Y122" s="152"/>
      <c r="Z122" s="152"/>
      <c r="AA122" s="152"/>
      <c r="AB122" s="152"/>
      <c r="AC122" s="347"/>
      <c r="AD122" s="152"/>
      <c r="AE122" s="152"/>
      <c r="AF122" s="152"/>
      <c r="AG122" s="152"/>
      <c r="AH122" s="152"/>
      <c r="AI122" s="152"/>
      <c r="AJ122" s="347"/>
      <c r="AK122" s="152"/>
      <c r="AL122" s="152"/>
      <c r="AM122" s="295"/>
      <c r="AN122" s="228"/>
      <c r="AO122" s="228"/>
      <c r="AP122" s="228"/>
      <c r="AQ122" s="228"/>
      <c r="AR122" s="228"/>
      <c r="AS122" s="348"/>
      <c r="AT122" s="264">
        <f t="shared" si="93"/>
        <v>0</v>
      </c>
      <c r="AU122" s="259"/>
      <c r="AV122" s="265">
        <f t="shared" si="94"/>
        <v>0</v>
      </c>
      <c r="AX122" s="265">
        <f t="shared" si="98"/>
        <v>0</v>
      </c>
      <c r="AZ122" s="492">
        <f t="shared" si="95"/>
        <v>0</v>
      </c>
      <c r="BB122" s="492">
        <f t="shared" si="96"/>
        <v>0</v>
      </c>
      <c r="BD122" s="265">
        <f t="shared" si="99"/>
        <v>0</v>
      </c>
      <c r="BE122" s="105"/>
      <c r="BF122" s="105"/>
      <c r="BG122" s="105"/>
      <c r="BH122" s="105"/>
      <c r="BI122" s="105"/>
      <c r="BJ122" s="105"/>
    </row>
    <row r="123" spans="2:62" ht="20.100000000000001" hidden="1" customHeight="1" outlineLevel="1">
      <c r="B123" s="100"/>
      <c r="C123" s="908"/>
      <c r="D123" s="909"/>
      <c r="E123" s="909"/>
      <c r="F123" s="910"/>
      <c r="G123" s="890"/>
      <c r="H123" s="891"/>
      <c r="I123" s="152"/>
      <c r="J123" s="152"/>
      <c r="K123" s="152"/>
      <c r="L123" s="152"/>
      <c r="M123" s="152"/>
      <c r="N123" s="152"/>
      <c r="O123" s="152"/>
      <c r="P123" s="153"/>
      <c r="Q123" s="153"/>
      <c r="R123" s="156">
        <f t="shared" si="89"/>
        <v>0</v>
      </c>
      <c r="S123" s="156">
        <f t="shared" si="90"/>
        <v>0</v>
      </c>
      <c r="U123" s="157">
        <f t="shared" si="97"/>
        <v>0</v>
      </c>
      <c r="W123" s="152"/>
      <c r="X123" s="152"/>
      <c r="Y123" s="152"/>
      <c r="Z123" s="152"/>
      <c r="AA123" s="152"/>
      <c r="AB123" s="152"/>
      <c r="AC123" s="347"/>
      <c r="AD123" s="152"/>
      <c r="AE123" s="152"/>
      <c r="AF123" s="152"/>
      <c r="AG123" s="152"/>
      <c r="AH123" s="152"/>
      <c r="AI123" s="152"/>
      <c r="AJ123" s="347"/>
      <c r="AK123" s="152"/>
      <c r="AL123" s="152"/>
      <c r="AM123" s="295"/>
      <c r="AN123" s="228"/>
      <c r="AO123" s="228"/>
      <c r="AP123" s="228"/>
      <c r="AQ123" s="228"/>
      <c r="AR123" s="228"/>
      <c r="AS123" s="348"/>
      <c r="AT123" s="264">
        <f t="shared" si="93"/>
        <v>0</v>
      </c>
      <c r="AU123" s="259"/>
      <c r="AV123" s="265">
        <f t="shared" si="94"/>
        <v>0</v>
      </c>
      <c r="AX123" s="265">
        <f t="shared" si="98"/>
        <v>0</v>
      </c>
      <c r="AZ123" s="492">
        <f t="shared" si="95"/>
        <v>0</v>
      </c>
      <c r="BB123" s="492">
        <f t="shared" si="96"/>
        <v>0</v>
      </c>
      <c r="BD123" s="265">
        <f t="shared" si="99"/>
        <v>0</v>
      </c>
      <c r="BE123" s="105"/>
      <c r="BF123" s="105"/>
      <c r="BG123" s="105"/>
      <c r="BH123" s="105"/>
      <c r="BI123" s="105"/>
      <c r="BJ123" s="105"/>
    </row>
    <row r="124" spans="2:62" ht="20.100000000000001" hidden="1" customHeight="1" outlineLevel="1">
      <c r="B124" s="100"/>
      <c r="C124" s="908"/>
      <c r="D124" s="909"/>
      <c r="E124" s="909"/>
      <c r="F124" s="910"/>
      <c r="G124" s="890"/>
      <c r="H124" s="891"/>
      <c r="I124" s="152"/>
      <c r="J124" s="152"/>
      <c r="K124" s="152"/>
      <c r="L124" s="152"/>
      <c r="M124" s="152"/>
      <c r="N124" s="152"/>
      <c r="O124" s="152"/>
      <c r="P124" s="153"/>
      <c r="Q124" s="153"/>
      <c r="R124" s="156">
        <f t="shared" si="89"/>
        <v>0</v>
      </c>
      <c r="S124" s="156">
        <f t="shared" si="90"/>
        <v>0</v>
      </c>
      <c r="U124" s="157">
        <f t="shared" si="97"/>
        <v>0</v>
      </c>
      <c r="W124" s="152"/>
      <c r="X124" s="152"/>
      <c r="Y124" s="152"/>
      <c r="Z124" s="152"/>
      <c r="AA124" s="152"/>
      <c r="AB124" s="152"/>
      <c r="AC124" s="347"/>
      <c r="AD124" s="152"/>
      <c r="AE124" s="152"/>
      <c r="AF124" s="152"/>
      <c r="AG124" s="152"/>
      <c r="AH124" s="152"/>
      <c r="AI124" s="152"/>
      <c r="AJ124" s="347"/>
      <c r="AK124" s="152"/>
      <c r="AL124" s="152"/>
      <c r="AM124" s="295"/>
      <c r="AN124" s="228"/>
      <c r="AO124" s="228"/>
      <c r="AP124" s="228"/>
      <c r="AQ124" s="228"/>
      <c r="AR124" s="228"/>
      <c r="AS124" s="348"/>
      <c r="AT124" s="264">
        <f t="shared" si="93"/>
        <v>0</v>
      </c>
      <c r="AU124" s="259"/>
      <c r="AV124" s="265">
        <f t="shared" si="94"/>
        <v>0</v>
      </c>
      <c r="AX124" s="265">
        <f t="shared" si="98"/>
        <v>0</v>
      </c>
      <c r="AZ124" s="492">
        <f t="shared" si="95"/>
        <v>0</v>
      </c>
      <c r="BB124" s="492">
        <f t="shared" si="96"/>
        <v>0</v>
      </c>
      <c r="BD124" s="265">
        <f t="shared" si="99"/>
        <v>0</v>
      </c>
      <c r="BE124" s="105"/>
      <c r="BF124" s="105"/>
      <c r="BG124" s="105"/>
      <c r="BH124" s="105"/>
      <c r="BI124" s="105"/>
      <c r="BJ124" s="105"/>
    </row>
    <row r="125" spans="2:62" ht="20.100000000000001" hidden="1" customHeight="1" outlineLevel="1">
      <c r="B125" s="100"/>
      <c r="C125" s="908"/>
      <c r="D125" s="909"/>
      <c r="E125" s="909"/>
      <c r="F125" s="910"/>
      <c r="G125" s="890"/>
      <c r="H125" s="891"/>
      <c r="I125" s="152"/>
      <c r="J125" s="152"/>
      <c r="K125" s="152"/>
      <c r="L125" s="152"/>
      <c r="M125" s="152"/>
      <c r="N125" s="152"/>
      <c r="O125" s="152"/>
      <c r="P125" s="153"/>
      <c r="Q125" s="153"/>
      <c r="R125" s="156">
        <f t="shared" si="89"/>
        <v>0</v>
      </c>
      <c r="S125" s="156">
        <f t="shared" si="90"/>
        <v>0</v>
      </c>
      <c r="U125" s="157">
        <f t="shared" si="97"/>
        <v>0</v>
      </c>
      <c r="W125" s="152"/>
      <c r="X125" s="152"/>
      <c r="Y125" s="152"/>
      <c r="Z125" s="152"/>
      <c r="AA125" s="152"/>
      <c r="AB125" s="152"/>
      <c r="AC125" s="347"/>
      <c r="AD125" s="152"/>
      <c r="AE125" s="152"/>
      <c r="AF125" s="152"/>
      <c r="AG125" s="152"/>
      <c r="AH125" s="152"/>
      <c r="AI125" s="152"/>
      <c r="AJ125" s="347"/>
      <c r="AK125" s="152"/>
      <c r="AL125" s="152"/>
      <c r="AM125" s="295"/>
      <c r="AN125" s="228"/>
      <c r="AO125" s="228"/>
      <c r="AP125" s="228"/>
      <c r="AQ125" s="228"/>
      <c r="AR125" s="228"/>
      <c r="AS125" s="348"/>
      <c r="AT125" s="264">
        <f t="shared" si="93"/>
        <v>0</v>
      </c>
      <c r="AU125" s="259"/>
      <c r="AV125" s="265">
        <f t="shared" si="94"/>
        <v>0</v>
      </c>
      <c r="AX125" s="265">
        <f t="shared" si="98"/>
        <v>0</v>
      </c>
      <c r="AZ125" s="492">
        <f t="shared" si="95"/>
        <v>0</v>
      </c>
      <c r="BB125" s="492">
        <f t="shared" si="96"/>
        <v>0</v>
      </c>
      <c r="BD125" s="265">
        <f t="shared" si="99"/>
        <v>0</v>
      </c>
      <c r="BE125" s="105"/>
      <c r="BF125" s="105"/>
      <c r="BG125" s="105"/>
      <c r="BH125" s="105"/>
      <c r="BI125" s="105"/>
      <c r="BJ125" s="105"/>
    </row>
    <row r="126" spans="2:62" ht="20.100000000000001" hidden="1" customHeight="1" outlineLevel="1">
      <c r="B126" s="100"/>
      <c r="C126" s="908"/>
      <c r="D126" s="909"/>
      <c r="E126" s="909"/>
      <c r="F126" s="910"/>
      <c r="G126" s="890"/>
      <c r="H126" s="891"/>
      <c r="I126" s="152"/>
      <c r="J126" s="152"/>
      <c r="K126" s="152"/>
      <c r="L126" s="152"/>
      <c r="M126" s="152"/>
      <c r="N126" s="152"/>
      <c r="O126" s="152"/>
      <c r="P126" s="153"/>
      <c r="Q126" s="153"/>
      <c r="R126" s="156">
        <f t="shared" si="89"/>
        <v>0</v>
      </c>
      <c r="S126" s="156">
        <f t="shared" si="90"/>
        <v>0</v>
      </c>
      <c r="U126" s="157">
        <f t="shared" si="97"/>
        <v>0</v>
      </c>
      <c r="W126" s="152"/>
      <c r="X126" s="152"/>
      <c r="Y126" s="152"/>
      <c r="Z126" s="152"/>
      <c r="AA126" s="152"/>
      <c r="AB126" s="152"/>
      <c r="AC126" s="347"/>
      <c r="AD126" s="152"/>
      <c r="AE126" s="152"/>
      <c r="AF126" s="152"/>
      <c r="AG126" s="152"/>
      <c r="AH126" s="152"/>
      <c r="AI126" s="152"/>
      <c r="AJ126" s="347"/>
      <c r="AK126" s="152"/>
      <c r="AL126" s="152"/>
      <c r="AM126" s="295"/>
      <c r="AN126" s="228"/>
      <c r="AO126" s="228"/>
      <c r="AP126" s="228"/>
      <c r="AQ126" s="228"/>
      <c r="AR126" s="228"/>
      <c r="AS126" s="348"/>
      <c r="AT126" s="264">
        <f t="shared" si="93"/>
        <v>0</v>
      </c>
      <c r="AU126" s="259"/>
      <c r="AV126" s="265">
        <f t="shared" si="94"/>
        <v>0</v>
      </c>
      <c r="AX126" s="265">
        <f t="shared" si="98"/>
        <v>0</v>
      </c>
      <c r="AZ126" s="492">
        <f t="shared" si="95"/>
        <v>0</v>
      </c>
      <c r="BB126" s="492">
        <f t="shared" si="96"/>
        <v>0</v>
      </c>
      <c r="BD126" s="265">
        <f t="shared" si="99"/>
        <v>0</v>
      </c>
      <c r="BE126" s="105"/>
      <c r="BF126" s="105"/>
      <c r="BG126" s="105"/>
      <c r="BH126" s="105"/>
      <c r="BI126" s="105"/>
      <c r="BJ126" s="105"/>
    </row>
    <row r="127" spans="2:62" ht="20.100000000000001" hidden="1" customHeight="1" outlineLevel="1">
      <c r="B127" s="100"/>
      <c r="C127" s="908"/>
      <c r="D127" s="909"/>
      <c r="E127" s="909"/>
      <c r="F127" s="910"/>
      <c r="G127" s="890"/>
      <c r="H127" s="891"/>
      <c r="I127" s="152"/>
      <c r="J127" s="152"/>
      <c r="K127" s="152"/>
      <c r="L127" s="152"/>
      <c r="M127" s="152"/>
      <c r="N127" s="152"/>
      <c r="O127" s="152"/>
      <c r="P127" s="153"/>
      <c r="Q127" s="153"/>
      <c r="R127" s="156">
        <f t="shared" si="89"/>
        <v>0</v>
      </c>
      <c r="S127" s="156">
        <f t="shared" si="90"/>
        <v>0</v>
      </c>
      <c r="U127" s="157">
        <f t="shared" si="97"/>
        <v>0</v>
      </c>
      <c r="W127" s="152"/>
      <c r="X127" s="152"/>
      <c r="Y127" s="152"/>
      <c r="Z127" s="152"/>
      <c r="AA127" s="152"/>
      <c r="AB127" s="152"/>
      <c r="AC127" s="347"/>
      <c r="AD127" s="152"/>
      <c r="AE127" s="152"/>
      <c r="AF127" s="152"/>
      <c r="AG127" s="152"/>
      <c r="AH127" s="152"/>
      <c r="AI127" s="152"/>
      <c r="AJ127" s="347"/>
      <c r="AK127" s="152"/>
      <c r="AL127" s="152"/>
      <c r="AM127" s="295"/>
      <c r="AN127" s="228"/>
      <c r="AO127" s="228"/>
      <c r="AP127" s="228"/>
      <c r="AQ127" s="228"/>
      <c r="AR127" s="228"/>
      <c r="AS127" s="348"/>
      <c r="AT127" s="264">
        <f t="shared" si="93"/>
        <v>0</v>
      </c>
      <c r="AU127" s="259"/>
      <c r="AV127" s="265">
        <f t="shared" si="94"/>
        <v>0</v>
      </c>
      <c r="AX127" s="265">
        <f t="shared" si="98"/>
        <v>0</v>
      </c>
      <c r="AZ127" s="492">
        <f t="shared" si="95"/>
        <v>0</v>
      </c>
      <c r="BB127" s="492">
        <f t="shared" si="96"/>
        <v>0</v>
      </c>
      <c r="BD127" s="265">
        <f t="shared" si="99"/>
        <v>0</v>
      </c>
      <c r="BE127" s="105"/>
      <c r="BF127" s="105"/>
      <c r="BG127" s="105"/>
      <c r="BH127" s="105"/>
      <c r="BI127" s="105"/>
      <c r="BJ127" s="105"/>
    </row>
    <row r="128" spans="2:62" ht="20.100000000000001" hidden="1" customHeight="1" outlineLevel="1">
      <c r="B128" s="100"/>
      <c r="C128" s="908"/>
      <c r="D128" s="909"/>
      <c r="E128" s="909"/>
      <c r="F128" s="910"/>
      <c r="G128" s="890"/>
      <c r="H128" s="891"/>
      <c r="I128" s="152"/>
      <c r="J128" s="152"/>
      <c r="K128" s="152"/>
      <c r="L128" s="152"/>
      <c r="M128" s="152"/>
      <c r="N128" s="152"/>
      <c r="O128" s="152"/>
      <c r="P128" s="153"/>
      <c r="Q128" s="153"/>
      <c r="R128" s="156">
        <f t="shared" si="89"/>
        <v>0</v>
      </c>
      <c r="S128" s="156">
        <f t="shared" si="90"/>
        <v>0</v>
      </c>
      <c r="U128" s="157">
        <f t="shared" si="97"/>
        <v>0</v>
      </c>
      <c r="W128" s="152"/>
      <c r="X128" s="152"/>
      <c r="Y128" s="152"/>
      <c r="Z128" s="152"/>
      <c r="AA128" s="152"/>
      <c r="AB128" s="152"/>
      <c r="AC128" s="347"/>
      <c r="AD128" s="152"/>
      <c r="AE128" s="152"/>
      <c r="AF128" s="152"/>
      <c r="AG128" s="152"/>
      <c r="AH128" s="152"/>
      <c r="AI128" s="152"/>
      <c r="AJ128" s="347"/>
      <c r="AK128" s="152"/>
      <c r="AL128" s="152"/>
      <c r="AM128" s="295"/>
      <c r="AN128" s="228"/>
      <c r="AO128" s="228"/>
      <c r="AP128" s="228"/>
      <c r="AQ128" s="228"/>
      <c r="AR128" s="228"/>
      <c r="AS128" s="348"/>
      <c r="AT128" s="264">
        <f t="shared" si="93"/>
        <v>0</v>
      </c>
      <c r="AU128" s="259"/>
      <c r="AV128" s="265">
        <f t="shared" si="94"/>
        <v>0</v>
      </c>
      <c r="AX128" s="265">
        <f t="shared" si="98"/>
        <v>0</v>
      </c>
      <c r="AZ128" s="492">
        <f t="shared" si="95"/>
        <v>0</v>
      </c>
      <c r="BB128" s="492">
        <f t="shared" si="96"/>
        <v>0</v>
      </c>
      <c r="BD128" s="265">
        <f t="shared" si="99"/>
        <v>0</v>
      </c>
      <c r="BE128" s="105"/>
      <c r="BF128" s="105"/>
      <c r="BG128" s="105"/>
      <c r="BH128" s="105"/>
      <c r="BI128" s="105"/>
      <c r="BJ128" s="105"/>
    </row>
    <row r="129" spans="2:62" ht="20.100000000000001" hidden="1" customHeight="1" outlineLevel="1">
      <c r="B129" s="100"/>
      <c r="C129" s="908"/>
      <c r="D129" s="909"/>
      <c r="E129" s="909"/>
      <c r="F129" s="910"/>
      <c r="G129" s="890"/>
      <c r="H129" s="891"/>
      <c r="I129" s="152"/>
      <c r="J129" s="152"/>
      <c r="K129" s="152"/>
      <c r="L129" s="152"/>
      <c r="M129" s="152"/>
      <c r="N129" s="152"/>
      <c r="O129" s="152"/>
      <c r="P129" s="153"/>
      <c r="Q129" s="153"/>
      <c r="R129" s="156">
        <f t="shared" si="89"/>
        <v>0</v>
      </c>
      <c r="S129" s="156">
        <f t="shared" si="90"/>
        <v>0</v>
      </c>
      <c r="U129" s="157">
        <f t="shared" si="97"/>
        <v>0</v>
      </c>
      <c r="W129" s="152"/>
      <c r="X129" s="152"/>
      <c r="Y129" s="152"/>
      <c r="Z129" s="152"/>
      <c r="AA129" s="152"/>
      <c r="AB129" s="152"/>
      <c r="AC129" s="347"/>
      <c r="AD129" s="152"/>
      <c r="AE129" s="152"/>
      <c r="AF129" s="152"/>
      <c r="AG129" s="152"/>
      <c r="AH129" s="152"/>
      <c r="AI129" s="152"/>
      <c r="AJ129" s="347"/>
      <c r="AK129" s="152"/>
      <c r="AL129" s="152"/>
      <c r="AM129" s="295"/>
      <c r="AN129" s="228"/>
      <c r="AO129" s="228"/>
      <c r="AP129" s="228"/>
      <c r="AQ129" s="228"/>
      <c r="AR129" s="228"/>
      <c r="AS129" s="348"/>
      <c r="AT129" s="264">
        <f t="shared" si="93"/>
        <v>0</v>
      </c>
      <c r="AU129" s="259"/>
      <c r="AV129" s="265">
        <f t="shared" si="94"/>
        <v>0</v>
      </c>
      <c r="AX129" s="265">
        <f t="shared" si="98"/>
        <v>0</v>
      </c>
      <c r="AZ129" s="492">
        <f t="shared" si="95"/>
        <v>0</v>
      </c>
      <c r="BB129" s="492">
        <f t="shared" si="96"/>
        <v>0</v>
      </c>
      <c r="BD129" s="265">
        <f t="shared" si="99"/>
        <v>0</v>
      </c>
      <c r="BE129" s="105"/>
      <c r="BF129" s="105"/>
      <c r="BG129" s="105"/>
      <c r="BH129" s="105"/>
      <c r="BI129" s="105"/>
      <c r="BJ129" s="105"/>
    </row>
    <row r="130" spans="2:62" ht="9.9499999999999993" hidden="1" customHeight="1" outlineLevel="1">
      <c r="B130" s="101"/>
      <c r="C130" s="208"/>
      <c r="D130" s="208"/>
      <c r="E130" s="208"/>
      <c r="F130" s="208"/>
      <c r="G130" s="237"/>
      <c r="H130" s="207"/>
      <c r="I130" s="257"/>
      <c r="J130" s="257"/>
      <c r="K130" s="257"/>
      <c r="L130" s="257"/>
      <c r="M130" s="257"/>
      <c r="N130" s="257"/>
      <c r="O130" s="257"/>
      <c r="P130" s="256"/>
      <c r="Q130" s="102"/>
      <c r="R130" s="102"/>
      <c r="S130" s="102"/>
      <c r="U130" s="98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Z130" s="493"/>
      <c r="BE130" s="105"/>
      <c r="BF130" s="105"/>
      <c r="BG130" s="105"/>
      <c r="BH130" s="105"/>
      <c r="BI130" s="105"/>
      <c r="BJ130" s="105"/>
    </row>
    <row r="131" spans="2:62" ht="20.100000000000001" customHeight="1" collapsed="1">
      <c r="B131" s="151">
        <f>B114+1</f>
        <v>8</v>
      </c>
      <c r="C131" s="916"/>
      <c r="D131" s="917"/>
      <c r="E131" s="917"/>
      <c r="F131" s="918"/>
      <c r="G131" s="429"/>
      <c r="H131" s="206">
        <v>1</v>
      </c>
      <c r="I131" s="642">
        <f t="shared" ref="I131" si="100">$H131*SUM(I132:I146)</f>
        <v>0</v>
      </c>
      <c r="J131" s="643">
        <f t="shared" ref="J131:O131" si="101">$H131*SUM(J132:J146)</f>
        <v>0</v>
      </c>
      <c r="K131" s="644">
        <f t="shared" si="101"/>
        <v>0</v>
      </c>
      <c r="L131" s="645">
        <f t="shared" si="101"/>
        <v>0</v>
      </c>
      <c r="M131" s="645">
        <f t="shared" si="101"/>
        <v>0</v>
      </c>
      <c r="N131" s="644">
        <f t="shared" si="101"/>
        <v>0</v>
      </c>
      <c r="O131" s="642">
        <f t="shared" si="101"/>
        <v>0</v>
      </c>
      <c r="P131" s="209">
        <f t="shared" ref="P131:Q131" si="102">$H131*SUM(P132:P146)</f>
        <v>0</v>
      </c>
      <c r="Q131" s="210">
        <f t="shared" si="102"/>
        <v>0</v>
      </c>
      <c r="R131" s="136">
        <f t="shared" ref="R131:R146" si="103">P131*(1+Gewinn)*(1+SicherheitAngebot)</f>
        <v>0</v>
      </c>
      <c r="S131" s="137">
        <f t="shared" ref="S131:S146" si="104">Q131*(1+MGKZ)*(1+Gewinn)*(1+SicherheitAngebot)</f>
        <v>0</v>
      </c>
      <c r="U131" s="10">
        <f>I131*$I$7+J131*$J$7+K131*$K$7+L131*$L$7+M131*$M$7+N131*$N$7+O131*$O$7+R131+S131</f>
        <v>0</v>
      </c>
      <c r="W131" s="646">
        <f t="shared" ref="W131:AB131" si="105">$H131*SUM(W132:W146)</f>
        <v>0</v>
      </c>
      <c r="X131" s="647">
        <f t="shared" si="105"/>
        <v>0</v>
      </c>
      <c r="Y131" s="648">
        <f t="shared" si="105"/>
        <v>0</v>
      </c>
      <c r="Z131" s="649">
        <f t="shared" si="105"/>
        <v>0</v>
      </c>
      <c r="AA131" s="648">
        <f t="shared" si="105"/>
        <v>0</v>
      </c>
      <c r="AB131" s="646">
        <f t="shared" si="105"/>
        <v>0</v>
      </c>
      <c r="AC131" s="258"/>
      <c r="AD131" s="646">
        <f t="shared" ref="AD131:AM131" si="106">$H131*SUM(AD132:AD146)</f>
        <v>0</v>
      </c>
      <c r="AE131" s="647">
        <f t="shared" si="106"/>
        <v>0</v>
      </c>
      <c r="AF131" s="648">
        <f t="shared" si="106"/>
        <v>0</v>
      </c>
      <c r="AG131" s="649">
        <f t="shared" si="106"/>
        <v>0</v>
      </c>
      <c r="AH131" s="648">
        <f t="shared" si="106"/>
        <v>0</v>
      </c>
      <c r="AI131" s="646">
        <f t="shared" si="106"/>
        <v>0</v>
      </c>
      <c r="AJ131" s="258"/>
      <c r="AK131" s="653">
        <f t="shared" si="106"/>
        <v>0</v>
      </c>
      <c r="AL131" s="653">
        <f t="shared" si="106"/>
        <v>0</v>
      </c>
      <c r="AM131" s="653">
        <f t="shared" si="106"/>
        <v>0</v>
      </c>
      <c r="AN131" s="227">
        <f>$H131*SUM(AN132:AN146)*(1+Gewinn)*(1+SicherheitAngebot)</f>
        <v>0</v>
      </c>
      <c r="AO131" s="227">
        <f>$H131*SUM(AO132:AO146)*(1+Gewinn)*(1+SicherheitAngebot)</f>
        <v>0</v>
      </c>
      <c r="AP131" s="227">
        <f>$H131*SUM(AP132:AP146)*(1+Gewinn)*(1+SicherheitAngebot)</f>
        <v>0</v>
      </c>
      <c r="AQ131" s="227">
        <f>$H131*SUM(AQ132:AQ146)*(1+Gewinn)*(1+SicherheitAngebot)</f>
        <v>0</v>
      </c>
      <c r="AR131" s="227">
        <f>$H131*SUM(AR132:AR146)*(1+Gewinn)*(1+SicherheitAngebot)</f>
        <v>0</v>
      </c>
      <c r="AS131" s="262"/>
      <c r="AT131" s="263">
        <f t="shared" si="93"/>
        <v>0</v>
      </c>
      <c r="AU131" s="259"/>
      <c r="AV131" s="491">
        <f>AK131*$AK$7+AL131*$AL$7+AM131*$AM$7+SUM(AN131:AR131)+AT131/Zuschläge_IBN+AT131</f>
        <v>0</v>
      </c>
      <c r="AX131" s="685">
        <f>U131+AV131</f>
        <v>0</v>
      </c>
      <c r="AZ131" s="490">
        <f>IF(H131&gt;0,U131/(1+SicherheitAngebot)*(1+Sicherheit),0)</f>
        <v>0</v>
      </c>
      <c r="BB131" s="490">
        <f>IF(H131&gt;0,AV131/(1+SicherheitAngebot)*(1+Sicherheit),0)</f>
        <v>0</v>
      </c>
      <c r="BD131" s="490">
        <f>AZ131+BB131</f>
        <v>0</v>
      </c>
      <c r="BE131" s="105"/>
      <c r="BF131" s="105"/>
      <c r="BG131" s="105"/>
      <c r="BH131" s="105"/>
      <c r="BI131" s="105"/>
      <c r="BJ131" s="105"/>
    </row>
    <row r="132" spans="2:62" ht="20.100000000000001" hidden="1" customHeight="1" outlineLevel="1">
      <c r="B132" s="99"/>
      <c r="C132" s="908"/>
      <c r="D132" s="909"/>
      <c r="E132" s="909"/>
      <c r="F132" s="910"/>
      <c r="G132" s="890"/>
      <c r="H132" s="901"/>
      <c r="I132" s="152"/>
      <c r="J132" s="152"/>
      <c r="K132" s="152"/>
      <c r="L132" s="152"/>
      <c r="M132" s="152"/>
      <c r="N132" s="152"/>
      <c r="O132" s="152"/>
      <c r="P132" s="153"/>
      <c r="Q132" s="153"/>
      <c r="R132" s="156">
        <f t="shared" si="103"/>
        <v>0</v>
      </c>
      <c r="S132" s="156">
        <f t="shared" si="104"/>
        <v>0</v>
      </c>
      <c r="U132" s="157">
        <f>I132*$I$7+J132*$J$7+K132*$K$7+L132*$L$7+M132*$M$7+N132*$N$7+O132*$O$7+R132+S132</f>
        <v>0</v>
      </c>
      <c r="W132" s="152"/>
      <c r="X132" s="152"/>
      <c r="Y132" s="152"/>
      <c r="Z132" s="152"/>
      <c r="AA132" s="152"/>
      <c r="AB132" s="152"/>
      <c r="AC132" s="347"/>
      <c r="AD132" s="152"/>
      <c r="AE132" s="152"/>
      <c r="AF132" s="152"/>
      <c r="AG132" s="152"/>
      <c r="AH132" s="152"/>
      <c r="AI132" s="152"/>
      <c r="AJ132" s="347"/>
      <c r="AK132" s="152"/>
      <c r="AL132" s="152"/>
      <c r="AM132" s="295"/>
      <c r="AN132" s="228"/>
      <c r="AO132" s="228"/>
      <c r="AP132" s="228"/>
      <c r="AQ132" s="228"/>
      <c r="AR132" s="228"/>
      <c r="AS132" s="348"/>
      <c r="AT132" s="264">
        <f t="shared" si="93"/>
        <v>0</v>
      </c>
      <c r="AU132" s="259"/>
      <c r="AV132" s="265">
        <f t="shared" ref="AV132:AV146" si="107">AK132*$AK$7+AL132*$AL$7+AM132*$AM$7+SUM(AN132:AR132)*(1+Gewinn)*(1+SicherheitAngebot)+AT132/Zuschläge_IBN+AT132</f>
        <v>0</v>
      </c>
      <c r="AX132" s="265">
        <f>U132+AV132</f>
        <v>0</v>
      </c>
      <c r="AZ132" s="492">
        <f t="shared" ref="AZ132:AZ146" si="108">U132/(1+SicherheitAngebot)*(1+Sicherheit)</f>
        <v>0</v>
      </c>
      <c r="BB132" s="492">
        <f t="shared" ref="BB132:BB146" si="109">AV132/(1+SicherheitAngebot)*(1+Sicherheit)</f>
        <v>0</v>
      </c>
      <c r="BD132" s="265">
        <f>AZ132+BB132</f>
        <v>0</v>
      </c>
      <c r="BE132" s="105"/>
      <c r="BF132" s="105"/>
      <c r="BG132" s="105"/>
      <c r="BH132" s="105"/>
      <c r="BI132" s="105"/>
      <c r="BJ132" s="105"/>
    </row>
    <row r="133" spans="2:62" ht="20.100000000000001" hidden="1" customHeight="1" outlineLevel="1">
      <c r="B133" s="100"/>
      <c r="C133" s="908"/>
      <c r="D133" s="909"/>
      <c r="E133" s="909"/>
      <c r="F133" s="910"/>
      <c r="G133" s="890"/>
      <c r="H133" s="891"/>
      <c r="I133" s="152"/>
      <c r="J133" s="152"/>
      <c r="K133" s="152"/>
      <c r="L133" s="152"/>
      <c r="M133" s="152"/>
      <c r="N133" s="152"/>
      <c r="O133" s="152"/>
      <c r="P133" s="153"/>
      <c r="Q133" s="153"/>
      <c r="R133" s="156">
        <f t="shared" si="103"/>
        <v>0</v>
      </c>
      <c r="S133" s="156">
        <f t="shared" si="104"/>
        <v>0</v>
      </c>
      <c r="U133" s="157">
        <f t="shared" ref="U133:U146" si="110">I133*$I$7+J133*$J$7+K133*$K$7+L133*$L$7+M133*$M$7+N133*$N$7+O133*$O$7+R133+S133</f>
        <v>0</v>
      </c>
      <c r="W133" s="152"/>
      <c r="X133" s="152"/>
      <c r="Y133" s="152"/>
      <c r="Z133" s="152"/>
      <c r="AA133" s="152"/>
      <c r="AB133" s="152"/>
      <c r="AC133" s="347"/>
      <c r="AD133" s="152"/>
      <c r="AE133" s="152"/>
      <c r="AF133" s="152"/>
      <c r="AG133" s="152"/>
      <c r="AH133" s="152"/>
      <c r="AI133" s="152"/>
      <c r="AJ133" s="347"/>
      <c r="AK133" s="152"/>
      <c r="AL133" s="152"/>
      <c r="AM133" s="295"/>
      <c r="AN133" s="228"/>
      <c r="AO133" s="228"/>
      <c r="AP133" s="228"/>
      <c r="AQ133" s="228"/>
      <c r="AR133" s="228"/>
      <c r="AS133" s="348"/>
      <c r="AT133" s="264">
        <f t="shared" si="93"/>
        <v>0</v>
      </c>
      <c r="AU133" s="259"/>
      <c r="AV133" s="265">
        <f t="shared" si="107"/>
        <v>0</v>
      </c>
      <c r="AX133" s="265">
        <f t="shared" ref="AX133:AX146" si="111">U133+AV133</f>
        <v>0</v>
      </c>
      <c r="AZ133" s="492">
        <f t="shared" si="108"/>
        <v>0</v>
      </c>
      <c r="BB133" s="492">
        <f t="shared" si="109"/>
        <v>0</v>
      </c>
      <c r="BD133" s="265">
        <f t="shared" ref="BD133:BD146" si="112">AZ133+BB133</f>
        <v>0</v>
      </c>
      <c r="BE133" s="105"/>
      <c r="BF133" s="105"/>
      <c r="BG133" s="105"/>
      <c r="BH133" s="105"/>
      <c r="BI133" s="105"/>
      <c r="BJ133" s="105"/>
    </row>
    <row r="134" spans="2:62" ht="20.100000000000001" hidden="1" customHeight="1" outlineLevel="1">
      <c r="B134" s="100"/>
      <c r="C134" s="908"/>
      <c r="D134" s="909"/>
      <c r="E134" s="909"/>
      <c r="F134" s="910"/>
      <c r="G134" s="890"/>
      <c r="H134" s="891"/>
      <c r="I134" s="152"/>
      <c r="J134" s="152"/>
      <c r="K134" s="152"/>
      <c r="L134" s="152"/>
      <c r="M134" s="152"/>
      <c r="N134" s="152"/>
      <c r="O134" s="152"/>
      <c r="P134" s="153"/>
      <c r="Q134" s="153"/>
      <c r="R134" s="156">
        <f t="shared" si="103"/>
        <v>0</v>
      </c>
      <c r="S134" s="156">
        <f t="shared" si="104"/>
        <v>0</v>
      </c>
      <c r="U134" s="157">
        <f t="shared" si="110"/>
        <v>0</v>
      </c>
      <c r="W134" s="152"/>
      <c r="X134" s="152"/>
      <c r="Y134" s="152"/>
      <c r="Z134" s="152"/>
      <c r="AA134" s="152"/>
      <c r="AB134" s="152"/>
      <c r="AC134" s="347"/>
      <c r="AD134" s="152"/>
      <c r="AE134" s="152"/>
      <c r="AF134" s="152"/>
      <c r="AG134" s="152"/>
      <c r="AH134" s="152"/>
      <c r="AI134" s="152"/>
      <c r="AJ134" s="347"/>
      <c r="AK134" s="152"/>
      <c r="AL134" s="152"/>
      <c r="AM134" s="295"/>
      <c r="AN134" s="228"/>
      <c r="AO134" s="228"/>
      <c r="AP134" s="228"/>
      <c r="AQ134" s="228"/>
      <c r="AR134" s="228"/>
      <c r="AS134" s="348"/>
      <c r="AT134" s="264">
        <f t="shared" si="93"/>
        <v>0</v>
      </c>
      <c r="AU134" s="259"/>
      <c r="AV134" s="265">
        <f t="shared" si="107"/>
        <v>0</v>
      </c>
      <c r="AX134" s="265">
        <f t="shared" si="111"/>
        <v>0</v>
      </c>
      <c r="AZ134" s="492">
        <f t="shared" si="108"/>
        <v>0</v>
      </c>
      <c r="BB134" s="492">
        <f t="shared" si="109"/>
        <v>0</v>
      </c>
      <c r="BD134" s="265">
        <f t="shared" si="112"/>
        <v>0</v>
      </c>
      <c r="BE134" s="105"/>
      <c r="BF134" s="105"/>
      <c r="BG134" s="105"/>
      <c r="BH134" s="105"/>
      <c r="BI134" s="105"/>
      <c r="BJ134" s="105"/>
    </row>
    <row r="135" spans="2:62" ht="20.100000000000001" hidden="1" customHeight="1" outlineLevel="1">
      <c r="B135" s="100"/>
      <c r="C135" s="908"/>
      <c r="D135" s="909"/>
      <c r="E135" s="909"/>
      <c r="F135" s="910"/>
      <c r="G135" s="890"/>
      <c r="H135" s="891"/>
      <c r="I135" s="152"/>
      <c r="J135" s="152"/>
      <c r="K135" s="152"/>
      <c r="L135" s="152"/>
      <c r="M135" s="152"/>
      <c r="N135" s="152"/>
      <c r="O135" s="152"/>
      <c r="P135" s="153"/>
      <c r="Q135" s="153"/>
      <c r="R135" s="156">
        <f t="shared" si="103"/>
        <v>0</v>
      </c>
      <c r="S135" s="156">
        <f t="shared" si="104"/>
        <v>0</v>
      </c>
      <c r="U135" s="157">
        <f t="shared" si="110"/>
        <v>0</v>
      </c>
      <c r="W135" s="152"/>
      <c r="X135" s="152"/>
      <c r="Y135" s="152"/>
      <c r="Z135" s="152"/>
      <c r="AA135" s="152"/>
      <c r="AB135" s="152"/>
      <c r="AC135" s="347"/>
      <c r="AD135" s="152"/>
      <c r="AE135" s="152"/>
      <c r="AF135" s="152"/>
      <c r="AG135" s="152"/>
      <c r="AH135" s="152"/>
      <c r="AI135" s="152"/>
      <c r="AJ135" s="347"/>
      <c r="AK135" s="152"/>
      <c r="AL135" s="152"/>
      <c r="AM135" s="295"/>
      <c r="AN135" s="228"/>
      <c r="AO135" s="228"/>
      <c r="AP135" s="228"/>
      <c r="AQ135" s="228"/>
      <c r="AR135" s="228"/>
      <c r="AS135" s="348"/>
      <c r="AT135" s="264">
        <f t="shared" si="93"/>
        <v>0</v>
      </c>
      <c r="AU135" s="259"/>
      <c r="AV135" s="265">
        <f t="shared" si="107"/>
        <v>0</v>
      </c>
      <c r="AX135" s="265">
        <f t="shared" si="111"/>
        <v>0</v>
      </c>
      <c r="AZ135" s="492">
        <f t="shared" si="108"/>
        <v>0</v>
      </c>
      <c r="BB135" s="492">
        <f t="shared" si="109"/>
        <v>0</v>
      </c>
      <c r="BD135" s="265">
        <f t="shared" si="112"/>
        <v>0</v>
      </c>
      <c r="BE135" s="105"/>
      <c r="BF135" s="105"/>
      <c r="BG135" s="105"/>
      <c r="BH135" s="105"/>
      <c r="BI135" s="105"/>
      <c r="BJ135" s="105"/>
    </row>
    <row r="136" spans="2:62" ht="20.100000000000001" hidden="1" customHeight="1" outlineLevel="1">
      <c r="B136" s="100"/>
      <c r="C136" s="908"/>
      <c r="D136" s="909"/>
      <c r="E136" s="909"/>
      <c r="F136" s="910"/>
      <c r="G136" s="890"/>
      <c r="H136" s="891"/>
      <c r="I136" s="152"/>
      <c r="J136" s="152"/>
      <c r="K136" s="152"/>
      <c r="L136" s="152"/>
      <c r="M136" s="152"/>
      <c r="N136" s="152"/>
      <c r="O136" s="152"/>
      <c r="P136" s="153"/>
      <c r="Q136" s="153"/>
      <c r="R136" s="156">
        <f t="shared" si="103"/>
        <v>0</v>
      </c>
      <c r="S136" s="156">
        <f t="shared" si="104"/>
        <v>0</v>
      </c>
      <c r="U136" s="157">
        <f t="shared" si="110"/>
        <v>0</v>
      </c>
      <c r="W136" s="152"/>
      <c r="X136" s="152"/>
      <c r="Y136" s="152"/>
      <c r="Z136" s="152"/>
      <c r="AA136" s="152"/>
      <c r="AB136" s="152"/>
      <c r="AC136" s="347"/>
      <c r="AD136" s="152"/>
      <c r="AE136" s="152"/>
      <c r="AF136" s="152"/>
      <c r="AG136" s="152"/>
      <c r="AH136" s="152"/>
      <c r="AI136" s="152"/>
      <c r="AJ136" s="347"/>
      <c r="AK136" s="152"/>
      <c r="AL136" s="152"/>
      <c r="AM136" s="295"/>
      <c r="AN136" s="228"/>
      <c r="AO136" s="228"/>
      <c r="AP136" s="228"/>
      <c r="AQ136" s="228"/>
      <c r="AR136" s="228"/>
      <c r="AS136" s="348"/>
      <c r="AT136" s="264">
        <f t="shared" si="93"/>
        <v>0</v>
      </c>
      <c r="AU136" s="259"/>
      <c r="AV136" s="265">
        <f t="shared" si="107"/>
        <v>0</v>
      </c>
      <c r="AX136" s="265">
        <f t="shared" si="111"/>
        <v>0</v>
      </c>
      <c r="AZ136" s="492">
        <f t="shared" si="108"/>
        <v>0</v>
      </c>
      <c r="BB136" s="492">
        <f t="shared" si="109"/>
        <v>0</v>
      </c>
      <c r="BD136" s="265">
        <f t="shared" si="112"/>
        <v>0</v>
      </c>
      <c r="BE136" s="105"/>
      <c r="BF136" s="105"/>
      <c r="BG136" s="105"/>
      <c r="BH136" s="105"/>
      <c r="BI136" s="105"/>
      <c r="BJ136" s="105"/>
    </row>
    <row r="137" spans="2:62" ht="20.100000000000001" hidden="1" customHeight="1" outlineLevel="1">
      <c r="B137" s="100"/>
      <c r="C137" s="908"/>
      <c r="D137" s="909"/>
      <c r="E137" s="909"/>
      <c r="F137" s="910"/>
      <c r="G137" s="890"/>
      <c r="H137" s="891"/>
      <c r="I137" s="152"/>
      <c r="J137" s="152"/>
      <c r="K137" s="152"/>
      <c r="L137" s="152"/>
      <c r="M137" s="152"/>
      <c r="N137" s="152"/>
      <c r="O137" s="152"/>
      <c r="P137" s="153"/>
      <c r="Q137" s="153"/>
      <c r="R137" s="156">
        <f t="shared" si="103"/>
        <v>0</v>
      </c>
      <c r="S137" s="156">
        <f t="shared" si="104"/>
        <v>0</v>
      </c>
      <c r="U137" s="157">
        <f t="shared" si="110"/>
        <v>0</v>
      </c>
      <c r="W137" s="152"/>
      <c r="X137" s="152"/>
      <c r="Y137" s="152"/>
      <c r="Z137" s="152"/>
      <c r="AA137" s="152"/>
      <c r="AB137" s="152"/>
      <c r="AC137" s="347"/>
      <c r="AD137" s="152"/>
      <c r="AE137" s="152"/>
      <c r="AF137" s="152"/>
      <c r="AG137" s="152"/>
      <c r="AH137" s="152"/>
      <c r="AI137" s="152"/>
      <c r="AJ137" s="347"/>
      <c r="AK137" s="152"/>
      <c r="AL137" s="152"/>
      <c r="AM137" s="295"/>
      <c r="AN137" s="228"/>
      <c r="AO137" s="228"/>
      <c r="AP137" s="228"/>
      <c r="AQ137" s="228"/>
      <c r="AR137" s="228"/>
      <c r="AS137" s="348"/>
      <c r="AT137" s="264">
        <f t="shared" si="93"/>
        <v>0</v>
      </c>
      <c r="AU137" s="259"/>
      <c r="AV137" s="265">
        <f t="shared" si="107"/>
        <v>0</v>
      </c>
      <c r="AX137" s="265">
        <f t="shared" si="111"/>
        <v>0</v>
      </c>
      <c r="AZ137" s="492">
        <f t="shared" si="108"/>
        <v>0</v>
      </c>
      <c r="BB137" s="492">
        <f t="shared" si="109"/>
        <v>0</v>
      </c>
      <c r="BD137" s="265">
        <f t="shared" si="112"/>
        <v>0</v>
      </c>
      <c r="BE137" s="105"/>
      <c r="BF137" s="105"/>
      <c r="BG137" s="105"/>
      <c r="BH137" s="105"/>
      <c r="BI137" s="105"/>
      <c r="BJ137" s="105"/>
    </row>
    <row r="138" spans="2:62" ht="20.100000000000001" hidden="1" customHeight="1" outlineLevel="1">
      <c r="B138" s="100"/>
      <c r="C138" s="908"/>
      <c r="D138" s="909"/>
      <c r="E138" s="909"/>
      <c r="F138" s="910"/>
      <c r="G138" s="890"/>
      <c r="H138" s="891"/>
      <c r="I138" s="152"/>
      <c r="J138" s="152"/>
      <c r="K138" s="152"/>
      <c r="L138" s="152"/>
      <c r="M138" s="152"/>
      <c r="N138" s="152"/>
      <c r="O138" s="152"/>
      <c r="P138" s="153"/>
      <c r="Q138" s="153"/>
      <c r="R138" s="156">
        <f t="shared" si="103"/>
        <v>0</v>
      </c>
      <c r="S138" s="156">
        <f t="shared" si="104"/>
        <v>0</v>
      </c>
      <c r="U138" s="157">
        <f t="shared" si="110"/>
        <v>0</v>
      </c>
      <c r="W138" s="152"/>
      <c r="X138" s="152"/>
      <c r="Y138" s="152"/>
      <c r="Z138" s="152"/>
      <c r="AA138" s="152"/>
      <c r="AB138" s="152"/>
      <c r="AC138" s="347"/>
      <c r="AD138" s="152"/>
      <c r="AE138" s="152"/>
      <c r="AF138" s="152"/>
      <c r="AG138" s="152"/>
      <c r="AH138" s="152"/>
      <c r="AI138" s="152"/>
      <c r="AJ138" s="347"/>
      <c r="AK138" s="152"/>
      <c r="AL138" s="152"/>
      <c r="AM138" s="295"/>
      <c r="AN138" s="228"/>
      <c r="AO138" s="228"/>
      <c r="AP138" s="228"/>
      <c r="AQ138" s="228"/>
      <c r="AR138" s="228"/>
      <c r="AS138" s="348"/>
      <c r="AT138" s="264">
        <f t="shared" si="93"/>
        <v>0</v>
      </c>
      <c r="AU138" s="259"/>
      <c r="AV138" s="265">
        <f t="shared" si="107"/>
        <v>0</v>
      </c>
      <c r="AX138" s="265">
        <f t="shared" si="111"/>
        <v>0</v>
      </c>
      <c r="AZ138" s="492">
        <f t="shared" si="108"/>
        <v>0</v>
      </c>
      <c r="BB138" s="492">
        <f t="shared" si="109"/>
        <v>0</v>
      </c>
      <c r="BD138" s="265">
        <f t="shared" si="112"/>
        <v>0</v>
      </c>
      <c r="BE138" s="105"/>
      <c r="BF138" s="105"/>
      <c r="BG138" s="105"/>
      <c r="BH138" s="105"/>
      <c r="BI138" s="105"/>
      <c r="BJ138" s="105"/>
    </row>
    <row r="139" spans="2:62" ht="20.100000000000001" hidden="1" customHeight="1" outlineLevel="1">
      <c r="B139" s="100"/>
      <c r="C139" s="908"/>
      <c r="D139" s="909"/>
      <c r="E139" s="909"/>
      <c r="F139" s="910"/>
      <c r="G139" s="890"/>
      <c r="H139" s="891"/>
      <c r="I139" s="152"/>
      <c r="J139" s="152"/>
      <c r="K139" s="152"/>
      <c r="L139" s="152"/>
      <c r="M139" s="152"/>
      <c r="N139" s="152"/>
      <c r="O139" s="152"/>
      <c r="P139" s="153"/>
      <c r="Q139" s="153"/>
      <c r="R139" s="156">
        <f t="shared" si="103"/>
        <v>0</v>
      </c>
      <c r="S139" s="156">
        <f t="shared" si="104"/>
        <v>0</v>
      </c>
      <c r="U139" s="157">
        <f t="shared" si="110"/>
        <v>0</v>
      </c>
      <c r="W139" s="152"/>
      <c r="X139" s="152"/>
      <c r="Y139" s="152"/>
      <c r="Z139" s="152"/>
      <c r="AA139" s="152"/>
      <c r="AB139" s="152"/>
      <c r="AC139" s="347"/>
      <c r="AD139" s="152"/>
      <c r="AE139" s="152"/>
      <c r="AF139" s="152"/>
      <c r="AG139" s="152"/>
      <c r="AH139" s="152"/>
      <c r="AI139" s="152"/>
      <c r="AJ139" s="347"/>
      <c r="AK139" s="152"/>
      <c r="AL139" s="152"/>
      <c r="AM139" s="295"/>
      <c r="AN139" s="228"/>
      <c r="AO139" s="228"/>
      <c r="AP139" s="228"/>
      <c r="AQ139" s="228"/>
      <c r="AR139" s="228"/>
      <c r="AS139" s="348"/>
      <c r="AT139" s="264">
        <f t="shared" si="93"/>
        <v>0</v>
      </c>
      <c r="AU139" s="259"/>
      <c r="AV139" s="265">
        <f t="shared" si="107"/>
        <v>0</v>
      </c>
      <c r="AX139" s="265">
        <f t="shared" si="111"/>
        <v>0</v>
      </c>
      <c r="AZ139" s="492">
        <f t="shared" si="108"/>
        <v>0</v>
      </c>
      <c r="BB139" s="492">
        <f t="shared" si="109"/>
        <v>0</v>
      </c>
      <c r="BD139" s="265">
        <f t="shared" si="112"/>
        <v>0</v>
      </c>
      <c r="BE139" s="105"/>
      <c r="BF139" s="105"/>
      <c r="BG139" s="105"/>
      <c r="BH139" s="105"/>
      <c r="BI139" s="105"/>
      <c r="BJ139" s="105"/>
    </row>
    <row r="140" spans="2:62" ht="20.100000000000001" hidden="1" customHeight="1" outlineLevel="1">
      <c r="B140" s="100"/>
      <c r="C140" s="908"/>
      <c r="D140" s="909"/>
      <c r="E140" s="909"/>
      <c r="F140" s="910"/>
      <c r="G140" s="890"/>
      <c r="H140" s="891"/>
      <c r="I140" s="152"/>
      <c r="J140" s="152"/>
      <c r="K140" s="152"/>
      <c r="L140" s="152"/>
      <c r="M140" s="152"/>
      <c r="N140" s="152"/>
      <c r="O140" s="152"/>
      <c r="P140" s="153"/>
      <c r="Q140" s="153"/>
      <c r="R140" s="156">
        <f t="shared" si="103"/>
        <v>0</v>
      </c>
      <c r="S140" s="156">
        <f t="shared" si="104"/>
        <v>0</v>
      </c>
      <c r="U140" s="157">
        <f t="shared" si="110"/>
        <v>0</v>
      </c>
      <c r="W140" s="152"/>
      <c r="X140" s="152"/>
      <c r="Y140" s="152"/>
      <c r="Z140" s="152"/>
      <c r="AA140" s="152"/>
      <c r="AB140" s="152"/>
      <c r="AC140" s="347"/>
      <c r="AD140" s="152"/>
      <c r="AE140" s="152"/>
      <c r="AF140" s="152"/>
      <c r="AG140" s="152"/>
      <c r="AH140" s="152"/>
      <c r="AI140" s="152"/>
      <c r="AJ140" s="347"/>
      <c r="AK140" s="152"/>
      <c r="AL140" s="152"/>
      <c r="AM140" s="295"/>
      <c r="AN140" s="228"/>
      <c r="AO140" s="228"/>
      <c r="AP140" s="228"/>
      <c r="AQ140" s="228"/>
      <c r="AR140" s="228"/>
      <c r="AS140" s="348"/>
      <c r="AT140" s="264">
        <f t="shared" si="93"/>
        <v>0</v>
      </c>
      <c r="AU140" s="259"/>
      <c r="AV140" s="265">
        <f t="shared" si="107"/>
        <v>0</v>
      </c>
      <c r="AX140" s="265">
        <f t="shared" si="111"/>
        <v>0</v>
      </c>
      <c r="AZ140" s="492">
        <f t="shared" si="108"/>
        <v>0</v>
      </c>
      <c r="BB140" s="492">
        <f t="shared" si="109"/>
        <v>0</v>
      </c>
      <c r="BD140" s="265">
        <f t="shared" si="112"/>
        <v>0</v>
      </c>
      <c r="BE140" s="105"/>
      <c r="BF140" s="105"/>
      <c r="BG140" s="105"/>
      <c r="BH140" s="105"/>
      <c r="BI140" s="105"/>
      <c r="BJ140" s="105"/>
    </row>
    <row r="141" spans="2:62" ht="20.100000000000001" hidden="1" customHeight="1" outlineLevel="1">
      <c r="B141" s="100"/>
      <c r="C141" s="908"/>
      <c r="D141" s="909"/>
      <c r="E141" s="909"/>
      <c r="F141" s="910"/>
      <c r="G141" s="890"/>
      <c r="H141" s="891"/>
      <c r="I141" s="152"/>
      <c r="J141" s="152"/>
      <c r="K141" s="152"/>
      <c r="L141" s="152"/>
      <c r="M141" s="152"/>
      <c r="N141" s="152"/>
      <c r="O141" s="152"/>
      <c r="P141" s="153"/>
      <c r="Q141" s="153"/>
      <c r="R141" s="156">
        <f t="shared" si="103"/>
        <v>0</v>
      </c>
      <c r="S141" s="156">
        <f t="shared" si="104"/>
        <v>0</v>
      </c>
      <c r="U141" s="157">
        <f t="shared" si="110"/>
        <v>0</v>
      </c>
      <c r="W141" s="152"/>
      <c r="X141" s="152"/>
      <c r="Y141" s="152"/>
      <c r="Z141" s="152"/>
      <c r="AA141" s="152"/>
      <c r="AB141" s="152"/>
      <c r="AC141" s="347"/>
      <c r="AD141" s="152"/>
      <c r="AE141" s="152"/>
      <c r="AF141" s="152"/>
      <c r="AG141" s="152"/>
      <c r="AH141" s="152"/>
      <c r="AI141" s="152"/>
      <c r="AJ141" s="347"/>
      <c r="AK141" s="152"/>
      <c r="AL141" s="152"/>
      <c r="AM141" s="295"/>
      <c r="AN141" s="228"/>
      <c r="AO141" s="228"/>
      <c r="AP141" s="228"/>
      <c r="AQ141" s="228"/>
      <c r="AR141" s="228"/>
      <c r="AS141" s="348"/>
      <c r="AT141" s="264">
        <f t="shared" si="93"/>
        <v>0</v>
      </c>
      <c r="AU141" s="259"/>
      <c r="AV141" s="265">
        <f t="shared" si="107"/>
        <v>0</v>
      </c>
      <c r="AX141" s="265">
        <f t="shared" si="111"/>
        <v>0</v>
      </c>
      <c r="AZ141" s="492">
        <f t="shared" si="108"/>
        <v>0</v>
      </c>
      <c r="BB141" s="492">
        <f t="shared" si="109"/>
        <v>0</v>
      </c>
      <c r="BD141" s="265">
        <f t="shared" si="112"/>
        <v>0</v>
      </c>
      <c r="BE141" s="105"/>
      <c r="BF141" s="105"/>
      <c r="BG141" s="105"/>
      <c r="BH141" s="105"/>
      <c r="BI141" s="105"/>
      <c r="BJ141" s="105"/>
    </row>
    <row r="142" spans="2:62" ht="20.100000000000001" hidden="1" customHeight="1" outlineLevel="1">
      <c r="B142" s="100"/>
      <c r="C142" s="908"/>
      <c r="D142" s="909"/>
      <c r="E142" s="909"/>
      <c r="F142" s="910"/>
      <c r="G142" s="890"/>
      <c r="H142" s="891"/>
      <c r="I142" s="152"/>
      <c r="J142" s="152"/>
      <c r="K142" s="152"/>
      <c r="L142" s="152"/>
      <c r="M142" s="152"/>
      <c r="N142" s="152"/>
      <c r="O142" s="152"/>
      <c r="P142" s="153"/>
      <c r="Q142" s="153"/>
      <c r="R142" s="156">
        <f t="shared" si="103"/>
        <v>0</v>
      </c>
      <c r="S142" s="156">
        <f t="shared" si="104"/>
        <v>0</v>
      </c>
      <c r="U142" s="157">
        <f t="shared" si="110"/>
        <v>0</v>
      </c>
      <c r="W142" s="152"/>
      <c r="X142" s="152"/>
      <c r="Y142" s="152"/>
      <c r="Z142" s="152"/>
      <c r="AA142" s="152"/>
      <c r="AB142" s="152"/>
      <c r="AC142" s="347"/>
      <c r="AD142" s="152"/>
      <c r="AE142" s="152"/>
      <c r="AF142" s="152"/>
      <c r="AG142" s="152"/>
      <c r="AH142" s="152"/>
      <c r="AI142" s="152"/>
      <c r="AJ142" s="347"/>
      <c r="AK142" s="152"/>
      <c r="AL142" s="152"/>
      <c r="AM142" s="295"/>
      <c r="AN142" s="228"/>
      <c r="AO142" s="228"/>
      <c r="AP142" s="228"/>
      <c r="AQ142" s="228"/>
      <c r="AR142" s="228"/>
      <c r="AS142" s="348"/>
      <c r="AT142" s="264">
        <f t="shared" si="93"/>
        <v>0</v>
      </c>
      <c r="AU142" s="259"/>
      <c r="AV142" s="265">
        <f t="shared" si="107"/>
        <v>0</v>
      </c>
      <c r="AX142" s="265">
        <f t="shared" si="111"/>
        <v>0</v>
      </c>
      <c r="AZ142" s="492">
        <f t="shared" si="108"/>
        <v>0</v>
      </c>
      <c r="BB142" s="492">
        <f t="shared" si="109"/>
        <v>0</v>
      </c>
      <c r="BD142" s="265">
        <f t="shared" si="112"/>
        <v>0</v>
      </c>
      <c r="BE142" s="105"/>
      <c r="BF142" s="105"/>
      <c r="BG142" s="105"/>
      <c r="BH142" s="105"/>
      <c r="BI142" s="105"/>
      <c r="BJ142" s="105"/>
    </row>
    <row r="143" spans="2:62" ht="20.100000000000001" hidden="1" customHeight="1" outlineLevel="1">
      <c r="B143" s="100"/>
      <c r="C143" s="908"/>
      <c r="D143" s="909"/>
      <c r="E143" s="909"/>
      <c r="F143" s="910"/>
      <c r="G143" s="890"/>
      <c r="H143" s="891"/>
      <c r="I143" s="152"/>
      <c r="J143" s="152"/>
      <c r="K143" s="152"/>
      <c r="L143" s="152"/>
      <c r="M143" s="152"/>
      <c r="N143" s="152"/>
      <c r="O143" s="152"/>
      <c r="P143" s="153"/>
      <c r="Q143" s="153"/>
      <c r="R143" s="156">
        <f t="shared" si="103"/>
        <v>0</v>
      </c>
      <c r="S143" s="156">
        <f t="shared" si="104"/>
        <v>0</v>
      </c>
      <c r="U143" s="157">
        <f t="shared" si="110"/>
        <v>0</v>
      </c>
      <c r="W143" s="152"/>
      <c r="X143" s="152"/>
      <c r="Y143" s="152"/>
      <c r="Z143" s="152"/>
      <c r="AA143" s="152"/>
      <c r="AB143" s="152"/>
      <c r="AC143" s="347"/>
      <c r="AD143" s="152"/>
      <c r="AE143" s="152"/>
      <c r="AF143" s="152"/>
      <c r="AG143" s="152"/>
      <c r="AH143" s="152"/>
      <c r="AI143" s="152"/>
      <c r="AJ143" s="347"/>
      <c r="AK143" s="152"/>
      <c r="AL143" s="152"/>
      <c r="AM143" s="295"/>
      <c r="AN143" s="228"/>
      <c r="AO143" s="228"/>
      <c r="AP143" s="228"/>
      <c r="AQ143" s="228"/>
      <c r="AR143" s="228"/>
      <c r="AS143" s="348"/>
      <c r="AT143" s="264">
        <f t="shared" si="93"/>
        <v>0</v>
      </c>
      <c r="AU143" s="259"/>
      <c r="AV143" s="265">
        <f t="shared" si="107"/>
        <v>0</v>
      </c>
      <c r="AX143" s="265">
        <f t="shared" si="111"/>
        <v>0</v>
      </c>
      <c r="AZ143" s="492">
        <f t="shared" si="108"/>
        <v>0</v>
      </c>
      <c r="BB143" s="492">
        <f t="shared" si="109"/>
        <v>0</v>
      </c>
      <c r="BD143" s="265">
        <f t="shared" si="112"/>
        <v>0</v>
      </c>
      <c r="BE143" s="105"/>
      <c r="BF143" s="105"/>
      <c r="BG143" s="105"/>
      <c r="BH143" s="105"/>
      <c r="BI143" s="105"/>
      <c r="BJ143" s="105"/>
    </row>
    <row r="144" spans="2:62" ht="20.100000000000001" hidden="1" customHeight="1" outlineLevel="1">
      <c r="B144" s="100"/>
      <c r="C144" s="908"/>
      <c r="D144" s="909"/>
      <c r="E144" s="909"/>
      <c r="F144" s="910"/>
      <c r="G144" s="890"/>
      <c r="H144" s="891"/>
      <c r="I144" s="152"/>
      <c r="J144" s="152"/>
      <c r="K144" s="152"/>
      <c r="L144" s="152"/>
      <c r="M144" s="152"/>
      <c r="N144" s="152"/>
      <c r="O144" s="152"/>
      <c r="P144" s="153"/>
      <c r="Q144" s="153"/>
      <c r="R144" s="156">
        <f t="shared" si="103"/>
        <v>0</v>
      </c>
      <c r="S144" s="156">
        <f t="shared" si="104"/>
        <v>0</v>
      </c>
      <c r="U144" s="157">
        <f t="shared" si="110"/>
        <v>0</v>
      </c>
      <c r="W144" s="152"/>
      <c r="X144" s="152"/>
      <c r="Y144" s="152"/>
      <c r="Z144" s="152"/>
      <c r="AA144" s="152"/>
      <c r="AB144" s="152"/>
      <c r="AC144" s="347"/>
      <c r="AD144" s="152"/>
      <c r="AE144" s="152"/>
      <c r="AF144" s="152"/>
      <c r="AG144" s="152"/>
      <c r="AH144" s="152"/>
      <c r="AI144" s="152"/>
      <c r="AJ144" s="347"/>
      <c r="AK144" s="152"/>
      <c r="AL144" s="152"/>
      <c r="AM144" s="295"/>
      <c r="AN144" s="228"/>
      <c r="AO144" s="228"/>
      <c r="AP144" s="228"/>
      <c r="AQ144" s="228"/>
      <c r="AR144" s="228"/>
      <c r="AS144" s="348"/>
      <c r="AT144" s="264">
        <f t="shared" si="93"/>
        <v>0</v>
      </c>
      <c r="AU144" s="259"/>
      <c r="AV144" s="265">
        <f t="shared" si="107"/>
        <v>0</v>
      </c>
      <c r="AX144" s="265">
        <f t="shared" si="111"/>
        <v>0</v>
      </c>
      <c r="AZ144" s="492">
        <f t="shared" si="108"/>
        <v>0</v>
      </c>
      <c r="BB144" s="492">
        <f t="shared" si="109"/>
        <v>0</v>
      </c>
      <c r="BD144" s="265">
        <f t="shared" si="112"/>
        <v>0</v>
      </c>
      <c r="BE144" s="105"/>
      <c r="BF144" s="105"/>
      <c r="BG144" s="105"/>
      <c r="BH144" s="105"/>
      <c r="BI144" s="105"/>
      <c r="BJ144" s="105"/>
    </row>
    <row r="145" spans="2:62" ht="20.100000000000001" hidden="1" customHeight="1" outlineLevel="1">
      <c r="B145" s="100"/>
      <c r="C145" s="908"/>
      <c r="D145" s="909"/>
      <c r="E145" s="909"/>
      <c r="F145" s="910"/>
      <c r="G145" s="890"/>
      <c r="H145" s="891"/>
      <c r="I145" s="152"/>
      <c r="J145" s="152"/>
      <c r="K145" s="152"/>
      <c r="L145" s="152"/>
      <c r="M145" s="152"/>
      <c r="N145" s="152"/>
      <c r="O145" s="152"/>
      <c r="P145" s="153"/>
      <c r="Q145" s="153"/>
      <c r="R145" s="156">
        <f t="shared" si="103"/>
        <v>0</v>
      </c>
      <c r="S145" s="156">
        <f t="shared" si="104"/>
        <v>0</v>
      </c>
      <c r="U145" s="157">
        <f t="shared" si="110"/>
        <v>0</v>
      </c>
      <c r="W145" s="152"/>
      <c r="X145" s="152"/>
      <c r="Y145" s="152"/>
      <c r="Z145" s="152"/>
      <c r="AA145" s="152"/>
      <c r="AB145" s="152"/>
      <c r="AC145" s="347"/>
      <c r="AD145" s="152"/>
      <c r="AE145" s="152"/>
      <c r="AF145" s="152"/>
      <c r="AG145" s="152"/>
      <c r="AH145" s="152"/>
      <c r="AI145" s="152"/>
      <c r="AJ145" s="347"/>
      <c r="AK145" s="152"/>
      <c r="AL145" s="152"/>
      <c r="AM145" s="295"/>
      <c r="AN145" s="228"/>
      <c r="AO145" s="228"/>
      <c r="AP145" s="228"/>
      <c r="AQ145" s="228"/>
      <c r="AR145" s="228"/>
      <c r="AS145" s="348"/>
      <c r="AT145" s="264">
        <f t="shared" si="93"/>
        <v>0</v>
      </c>
      <c r="AU145" s="259"/>
      <c r="AV145" s="265">
        <f t="shared" si="107"/>
        <v>0</v>
      </c>
      <c r="AX145" s="265">
        <f t="shared" si="111"/>
        <v>0</v>
      </c>
      <c r="AZ145" s="492">
        <f t="shared" si="108"/>
        <v>0</v>
      </c>
      <c r="BB145" s="492">
        <f t="shared" si="109"/>
        <v>0</v>
      </c>
      <c r="BD145" s="265">
        <f t="shared" si="112"/>
        <v>0</v>
      </c>
      <c r="BE145" s="105"/>
      <c r="BF145" s="105"/>
      <c r="BG145" s="105"/>
      <c r="BH145" s="105"/>
      <c r="BI145" s="105"/>
      <c r="BJ145" s="105"/>
    </row>
    <row r="146" spans="2:62" ht="20.100000000000001" hidden="1" customHeight="1" outlineLevel="1">
      <c r="B146" s="100"/>
      <c r="C146" s="908"/>
      <c r="D146" s="909"/>
      <c r="E146" s="909"/>
      <c r="F146" s="910"/>
      <c r="G146" s="890"/>
      <c r="H146" s="891"/>
      <c r="I146" s="152"/>
      <c r="J146" s="152"/>
      <c r="K146" s="152"/>
      <c r="L146" s="152"/>
      <c r="M146" s="152"/>
      <c r="N146" s="152"/>
      <c r="O146" s="152"/>
      <c r="P146" s="153"/>
      <c r="Q146" s="153"/>
      <c r="R146" s="156">
        <f t="shared" si="103"/>
        <v>0</v>
      </c>
      <c r="S146" s="156">
        <f t="shared" si="104"/>
        <v>0</v>
      </c>
      <c r="U146" s="157">
        <f t="shared" si="110"/>
        <v>0</v>
      </c>
      <c r="W146" s="152"/>
      <c r="X146" s="152"/>
      <c r="Y146" s="152"/>
      <c r="Z146" s="152"/>
      <c r="AA146" s="152"/>
      <c r="AB146" s="152"/>
      <c r="AC146" s="347"/>
      <c r="AD146" s="152"/>
      <c r="AE146" s="152"/>
      <c r="AF146" s="152"/>
      <c r="AG146" s="152"/>
      <c r="AH146" s="152"/>
      <c r="AI146" s="152"/>
      <c r="AJ146" s="347"/>
      <c r="AK146" s="152"/>
      <c r="AL146" s="152"/>
      <c r="AM146" s="295"/>
      <c r="AN146" s="228"/>
      <c r="AO146" s="228"/>
      <c r="AP146" s="228"/>
      <c r="AQ146" s="228"/>
      <c r="AR146" s="228"/>
      <c r="AS146" s="348"/>
      <c r="AT146" s="264">
        <f t="shared" si="93"/>
        <v>0</v>
      </c>
      <c r="AU146" s="259"/>
      <c r="AV146" s="265">
        <f t="shared" si="107"/>
        <v>0</v>
      </c>
      <c r="AX146" s="265">
        <f t="shared" si="111"/>
        <v>0</v>
      </c>
      <c r="AZ146" s="492">
        <f t="shared" si="108"/>
        <v>0</v>
      </c>
      <c r="BB146" s="492">
        <f t="shared" si="109"/>
        <v>0</v>
      </c>
      <c r="BD146" s="265">
        <f t="shared" si="112"/>
        <v>0</v>
      </c>
      <c r="BE146" s="105"/>
      <c r="BF146" s="105"/>
      <c r="BG146" s="105"/>
      <c r="BH146" s="105"/>
      <c r="BI146" s="105"/>
      <c r="BJ146" s="105"/>
    </row>
    <row r="147" spans="2:62" ht="9.9499999999999993" hidden="1" customHeight="1" outlineLevel="1">
      <c r="B147" s="101"/>
      <c r="C147" s="208"/>
      <c r="D147" s="208"/>
      <c r="E147" s="208"/>
      <c r="F147" s="208"/>
      <c r="G147" s="237"/>
      <c r="H147" s="207"/>
      <c r="I147" s="257"/>
      <c r="J147" s="257"/>
      <c r="K147" s="257"/>
      <c r="L147" s="257"/>
      <c r="M147" s="257"/>
      <c r="N147" s="257"/>
      <c r="O147" s="257"/>
      <c r="P147" s="256"/>
      <c r="Q147" s="102"/>
      <c r="R147" s="102"/>
      <c r="S147" s="102"/>
      <c r="U147" s="98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Z147" s="493"/>
      <c r="BE147" s="105"/>
      <c r="BF147" s="105"/>
      <c r="BG147" s="105"/>
      <c r="BH147" s="105"/>
      <c r="BI147" s="105"/>
      <c r="BJ147" s="105"/>
    </row>
    <row r="148" spans="2:62" ht="20.100000000000001" customHeight="1" collapsed="1">
      <c r="B148" s="151">
        <f>B131+1</f>
        <v>9</v>
      </c>
      <c r="C148" s="916"/>
      <c r="D148" s="917"/>
      <c r="E148" s="917"/>
      <c r="F148" s="918"/>
      <c r="G148" s="429"/>
      <c r="H148" s="206">
        <v>1</v>
      </c>
      <c r="I148" s="642">
        <f t="shared" ref="I148" si="113">$H148*SUM(I149:I163)</f>
        <v>0</v>
      </c>
      <c r="J148" s="643">
        <f t="shared" ref="J148:O148" si="114">$H148*SUM(J149:J163)</f>
        <v>0</v>
      </c>
      <c r="K148" s="644">
        <f t="shared" si="114"/>
        <v>0</v>
      </c>
      <c r="L148" s="645">
        <f t="shared" si="114"/>
        <v>0</v>
      </c>
      <c r="M148" s="645">
        <f t="shared" si="114"/>
        <v>0</v>
      </c>
      <c r="N148" s="644">
        <f t="shared" si="114"/>
        <v>0</v>
      </c>
      <c r="O148" s="642">
        <f t="shared" si="114"/>
        <v>0</v>
      </c>
      <c r="P148" s="209">
        <f t="shared" ref="P148:Q148" si="115">$H148*SUM(P149:P163)</f>
        <v>0</v>
      </c>
      <c r="Q148" s="210">
        <f t="shared" si="115"/>
        <v>0</v>
      </c>
      <c r="R148" s="136">
        <f t="shared" ref="R148:R163" si="116">P148*(1+Gewinn)*(1+SicherheitAngebot)</f>
        <v>0</v>
      </c>
      <c r="S148" s="137">
        <f t="shared" ref="S148:S163" si="117">Q148*(1+MGKZ)*(1+Gewinn)*(1+SicherheitAngebot)</f>
        <v>0</v>
      </c>
      <c r="U148" s="10">
        <f>I148*$I$7+J148*$J$7+K148*$K$7+L148*$L$7+M148*$M$7+N148*$N$7+O148*$O$7+R148+S148</f>
        <v>0</v>
      </c>
      <c r="W148" s="646">
        <f t="shared" ref="W148:AB148" si="118">$H148*SUM(W149:W163)</f>
        <v>0</v>
      </c>
      <c r="X148" s="647">
        <f t="shared" si="118"/>
        <v>0</v>
      </c>
      <c r="Y148" s="648">
        <f t="shared" si="118"/>
        <v>0</v>
      </c>
      <c r="Z148" s="649">
        <f t="shared" si="118"/>
        <v>0</v>
      </c>
      <c r="AA148" s="648">
        <f t="shared" si="118"/>
        <v>0</v>
      </c>
      <c r="AB148" s="646">
        <f t="shared" si="118"/>
        <v>0</v>
      </c>
      <c r="AC148" s="258"/>
      <c r="AD148" s="646">
        <f t="shared" ref="AD148:AM148" si="119">$H148*SUM(AD149:AD163)</f>
        <v>0</v>
      </c>
      <c r="AE148" s="647">
        <f t="shared" si="119"/>
        <v>0</v>
      </c>
      <c r="AF148" s="648">
        <f t="shared" si="119"/>
        <v>0</v>
      </c>
      <c r="AG148" s="649">
        <f t="shared" si="119"/>
        <v>0</v>
      </c>
      <c r="AH148" s="648">
        <f t="shared" si="119"/>
        <v>0</v>
      </c>
      <c r="AI148" s="646">
        <f t="shared" si="119"/>
        <v>0</v>
      </c>
      <c r="AJ148" s="258"/>
      <c r="AK148" s="653">
        <f t="shared" si="119"/>
        <v>0</v>
      </c>
      <c r="AL148" s="653">
        <f t="shared" si="119"/>
        <v>0</v>
      </c>
      <c r="AM148" s="653">
        <f t="shared" si="119"/>
        <v>0</v>
      </c>
      <c r="AN148" s="227">
        <f>$H148*SUM(AN149:AN163)*(1+Gewinn)*(1+SicherheitAngebot)</f>
        <v>0</v>
      </c>
      <c r="AO148" s="227">
        <f>$H148*SUM(AO149:AO163)*(1+Gewinn)*(1+SicherheitAngebot)</f>
        <v>0</v>
      </c>
      <c r="AP148" s="227">
        <f>$H148*SUM(AP149:AP163)*(1+Gewinn)*(1+SicherheitAngebot)</f>
        <v>0</v>
      </c>
      <c r="AQ148" s="227">
        <f>$H148*SUM(AQ149:AQ163)*(1+Gewinn)*(1+SicherheitAngebot)</f>
        <v>0</v>
      </c>
      <c r="AR148" s="227">
        <f>$H148*SUM(AR149:AR163)*(1+Gewinn)*(1+SicherheitAngebot)</f>
        <v>0</v>
      </c>
      <c r="AS148" s="262"/>
      <c r="AT148" s="263">
        <f t="shared" si="93"/>
        <v>0</v>
      </c>
      <c r="AU148" s="259"/>
      <c r="AV148" s="491">
        <f>AK148*$AK$7+AL148*$AL$7+AM148*$AM$7+SUM(AN148:AR148)+AT148/Zuschläge_IBN+AT148</f>
        <v>0</v>
      </c>
      <c r="AX148" s="685">
        <f>U148+AV148</f>
        <v>0</v>
      </c>
      <c r="AZ148" s="490">
        <f>IF(H148&gt;0,U148/(1+SicherheitAngebot)*(1+Sicherheit),0)</f>
        <v>0</v>
      </c>
      <c r="BB148" s="490">
        <f>IF(H148&gt;0,AV148/(1+SicherheitAngebot)*(1+Sicherheit),0)</f>
        <v>0</v>
      </c>
      <c r="BD148" s="490">
        <f>AZ148+BB148</f>
        <v>0</v>
      </c>
      <c r="BE148" s="105"/>
      <c r="BF148" s="105"/>
      <c r="BG148" s="105"/>
      <c r="BH148" s="105"/>
      <c r="BI148" s="105"/>
      <c r="BJ148" s="105"/>
    </row>
    <row r="149" spans="2:62" ht="20.100000000000001" hidden="1" customHeight="1" outlineLevel="1">
      <c r="B149" s="99"/>
      <c r="C149" s="908"/>
      <c r="D149" s="909"/>
      <c r="E149" s="909"/>
      <c r="F149" s="910"/>
      <c r="G149" s="890"/>
      <c r="H149" s="901"/>
      <c r="I149" s="152"/>
      <c r="J149" s="152"/>
      <c r="K149" s="152"/>
      <c r="L149" s="152"/>
      <c r="M149" s="152"/>
      <c r="N149" s="152"/>
      <c r="O149" s="152"/>
      <c r="P149" s="153"/>
      <c r="Q149" s="153"/>
      <c r="R149" s="156">
        <f t="shared" si="116"/>
        <v>0</v>
      </c>
      <c r="S149" s="156">
        <f t="shared" si="117"/>
        <v>0</v>
      </c>
      <c r="U149" s="157">
        <f>I149*$I$7+J149*$J$7+K149*$K$7+L149*$L$7+M149*$M$7+N149*$N$7+O149*$O$7+R149+S149</f>
        <v>0</v>
      </c>
      <c r="W149" s="152"/>
      <c r="X149" s="152"/>
      <c r="Y149" s="152"/>
      <c r="Z149" s="152"/>
      <c r="AA149" s="152"/>
      <c r="AB149" s="152"/>
      <c r="AC149" s="347"/>
      <c r="AD149" s="152"/>
      <c r="AE149" s="152"/>
      <c r="AF149" s="152"/>
      <c r="AG149" s="152"/>
      <c r="AH149" s="152"/>
      <c r="AI149" s="152"/>
      <c r="AJ149" s="347"/>
      <c r="AK149" s="152"/>
      <c r="AL149" s="152"/>
      <c r="AM149" s="295"/>
      <c r="AN149" s="228"/>
      <c r="AO149" s="228"/>
      <c r="AP149" s="228"/>
      <c r="AQ149" s="228"/>
      <c r="AR149" s="228"/>
      <c r="AS149" s="348"/>
      <c r="AT149" s="264">
        <f t="shared" si="93"/>
        <v>0</v>
      </c>
      <c r="AU149" s="259"/>
      <c r="AV149" s="265">
        <f t="shared" ref="AV149:AV163" si="120">AK149*$AK$7+AL149*$AL$7+AM149*$AM$7+SUM(AN149:AR149)*(1+Gewinn)*(1+SicherheitAngebot)+AT149/Zuschläge_IBN+AT149</f>
        <v>0</v>
      </c>
      <c r="AX149" s="265">
        <f>U149+AV149</f>
        <v>0</v>
      </c>
      <c r="AZ149" s="492">
        <f t="shared" ref="AZ149:AZ163" si="121">U149/(1+SicherheitAngebot)*(1+Sicherheit)</f>
        <v>0</v>
      </c>
      <c r="BB149" s="492">
        <f t="shared" ref="BB149:BB163" si="122">AV149/(1+SicherheitAngebot)*(1+Sicherheit)</f>
        <v>0</v>
      </c>
      <c r="BD149" s="265">
        <f>AZ149+BB149</f>
        <v>0</v>
      </c>
      <c r="BE149" s="105"/>
      <c r="BF149" s="105"/>
      <c r="BG149" s="105"/>
      <c r="BH149" s="105"/>
      <c r="BI149" s="105"/>
      <c r="BJ149" s="105"/>
    </row>
    <row r="150" spans="2:62" ht="20.100000000000001" hidden="1" customHeight="1" outlineLevel="1">
      <c r="B150" s="421"/>
      <c r="C150" s="908"/>
      <c r="D150" s="909"/>
      <c r="E150" s="909"/>
      <c r="F150" s="910"/>
      <c r="G150" s="890"/>
      <c r="H150" s="891"/>
      <c r="I150" s="152"/>
      <c r="J150" s="152"/>
      <c r="K150" s="152"/>
      <c r="L150" s="152"/>
      <c r="M150" s="152"/>
      <c r="N150" s="152"/>
      <c r="O150" s="152"/>
      <c r="P150" s="153"/>
      <c r="Q150" s="153"/>
      <c r="R150" s="156">
        <f t="shared" si="116"/>
        <v>0</v>
      </c>
      <c r="S150" s="156">
        <f t="shared" si="117"/>
        <v>0</v>
      </c>
      <c r="U150" s="157">
        <f t="shared" ref="U150:U163" si="123">I150*$I$7+J150*$J$7+K150*$K$7+L150*$L$7+M150*$M$7+N150*$N$7+O150*$O$7+R150+S150</f>
        <v>0</v>
      </c>
      <c r="W150" s="152"/>
      <c r="X150" s="152"/>
      <c r="Y150" s="152"/>
      <c r="Z150" s="152"/>
      <c r="AA150" s="152"/>
      <c r="AB150" s="152"/>
      <c r="AC150" s="347"/>
      <c r="AD150" s="152"/>
      <c r="AE150" s="152"/>
      <c r="AF150" s="152"/>
      <c r="AG150" s="152"/>
      <c r="AH150" s="152"/>
      <c r="AI150" s="152"/>
      <c r="AJ150" s="347"/>
      <c r="AK150" s="152"/>
      <c r="AL150" s="152"/>
      <c r="AM150" s="295"/>
      <c r="AN150" s="228"/>
      <c r="AO150" s="228"/>
      <c r="AP150" s="228"/>
      <c r="AQ150" s="228"/>
      <c r="AR150" s="228"/>
      <c r="AS150" s="348"/>
      <c r="AT150" s="264">
        <f t="shared" si="93"/>
        <v>0</v>
      </c>
      <c r="AU150" s="259"/>
      <c r="AV150" s="265">
        <f t="shared" si="120"/>
        <v>0</v>
      </c>
      <c r="AX150" s="265">
        <f t="shared" ref="AX150:AX163" si="124">U150+AV150</f>
        <v>0</v>
      </c>
      <c r="AZ150" s="492">
        <f t="shared" si="121"/>
        <v>0</v>
      </c>
      <c r="BB150" s="492">
        <f t="shared" si="122"/>
        <v>0</v>
      </c>
      <c r="BD150" s="265">
        <f t="shared" ref="BD150:BD163" si="125">AZ150+BB150</f>
        <v>0</v>
      </c>
      <c r="BE150" s="105"/>
      <c r="BF150" s="105"/>
      <c r="BG150" s="105"/>
      <c r="BH150" s="105"/>
      <c r="BI150" s="105"/>
      <c r="BJ150" s="105"/>
    </row>
    <row r="151" spans="2:62" ht="20.100000000000001" hidden="1" customHeight="1" outlineLevel="1">
      <c r="B151" s="421"/>
      <c r="C151" s="908"/>
      <c r="D151" s="909"/>
      <c r="E151" s="909"/>
      <c r="F151" s="910"/>
      <c r="G151" s="890"/>
      <c r="H151" s="891"/>
      <c r="I151" s="152"/>
      <c r="J151" s="152"/>
      <c r="K151" s="152"/>
      <c r="L151" s="152"/>
      <c r="M151" s="152"/>
      <c r="N151" s="152"/>
      <c r="O151" s="152"/>
      <c r="P151" s="153"/>
      <c r="Q151" s="153"/>
      <c r="R151" s="156">
        <f t="shared" si="116"/>
        <v>0</v>
      </c>
      <c r="S151" s="156">
        <f t="shared" si="117"/>
        <v>0</v>
      </c>
      <c r="U151" s="157">
        <f t="shared" si="123"/>
        <v>0</v>
      </c>
      <c r="W151" s="152"/>
      <c r="X151" s="152"/>
      <c r="Y151" s="152"/>
      <c r="Z151" s="152"/>
      <c r="AA151" s="152"/>
      <c r="AB151" s="152"/>
      <c r="AC151" s="347"/>
      <c r="AD151" s="152"/>
      <c r="AE151" s="152"/>
      <c r="AF151" s="152"/>
      <c r="AG151" s="152"/>
      <c r="AH151" s="152"/>
      <c r="AI151" s="152"/>
      <c r="AJ151" s="347"/>
      <c r="AK151" s="152"/>
      <c r="AL151" s="152"/>
      <c r="AM151" s="295"/>
      <c r="AN151" s="228"/>
      <c r="AO151" s="228"/>
      <c r="AP151" s="228"/>
      <c r="AQ151" s="228"/>
      <c r="AR151" s="228"/>
      <c r="AS151" s="348"/>
      <c r="AT151" s="264">
        <f t="shared" si="93"/>
        <v>0</v>
      </c>
      <c r="AU151" s="259"/>
      <c r="AV151" s="265">
        <f t="shared" si="120"/>
        <v>0</v>
      </c>
      <c r="AX151" s="265">
        <f t="shared" si="124"/>
        <v>0</v>
      </c>
      <c r="AZ151" s="492">
        <f t="shared" si="121"/>
        <v>0</v>
      </c>
      <c r="BB151" s="492">
        <f t="shared" si="122"/>
        <v>0</v>
      </c>
      <c r="BD151" s="265">
        <f t="shared" si="125"/>
        <v>0</v>
      </c>
      <c r="BE151" s="105"/>
      <c r="BF151" s="105"/>
      <c r="BG151" s="105"/>
      <c r="BH151" s="105"/>
      <c r="BI151" s="105"/>
      <c r="BJ151" s="105"/>
    </row>
    <row r="152" spans="2:62" ht="20.100000000000001" hidden="1" customHeight="1" outlineLevel="1">
      <c r="B152" s="421"/>
      <c r="C152" s="908"/>
      <c r="D152" s="909"/>
      <c r="E152" s="909"/>
      <c r="F152" s="910"/>
      <c r="G152" s="890"/>
      <c r="H152" s="891"/>
      <c r="I152" s="152"/>
      <c r="J152" s="152"/>
      <c r="K152" s="152"/>
      <c r="L152" s="152"/>
      <c r="M152" s="152"/>
      <c r="N152" s="152"/>
      <c r="O152" s="152"/>
      <c r="P152" s="153"/>
      <c r="Q152" s="153"/>
      <c r="R152" s="156">
        <f t="shared" si="116"/>
        <v>0</v>
      </c>
      <c r="S152" s="156">
        <f t="shared" si="117"/>
        <v>0</v>
      </c>
      <c r="U152" s="157">
        <f t="shared" si="123"/>
        <v>0</v>
      </c>
      <c r="W152" s="152"/>
      <c r="X152" s="152"/>
      <c r="Y152" s="152"/>
      <c r="Z152" s="152"/>
      <c r="AA152" s="152"/>
      <c r="AB152" s="152"/>
      <c r="AC152" s="347"/>
      <c r="AD152" s="152"/>
      <c r="AE152" s="152"/>
      <c r="AF152" s="152"/>
      <c r="AG152" s="152"/>
      <c r="AH152" s="152"/>
      <c r="AI152" s="152"/>
      <c r="AJ152" s="347"/>
      <c r="AK152" s="152"/>
      <c r="AL152" s="152"/>
      <c r="AM152" s="295"/>
      <c r="AN152" s="228"/>
      <c r="AO152" s="228"/>
      <c r="AP152" s="228"/>
      <c r="AQ152" s="228"/>
      <c r="AR152" s="228"/>
      <c r="AS152" s="348"/>
      <c r="AT152" s="264">
        <f t="shared" si="93"/>
        <v>0</v>
      </c>
      <c r="AU152" s="259"/>
      <c r="AV152" s="265">
        <f t="shared" si="120"/>
        <v>0</v>
      </c>
      <c r="AX152" s="265">
        <f t="shared" si="124"/>
        <v>0</v>
      </c>
      <c r="AZ152" s="492">
        <f t="shared" si="121"/>
        <v>0</v>
      </c>
      <c r="BB152" s="492">
        <f t="shared" si="122"/>
        <v>0</v>
      </c>
      <c r="BD152" s="265">
        <f t="shared" si="125"/>
        <v>0</v>
      </c>
      <c r="BE152" s="105"/>
      <c r="BF152" s="105"/>
      <c r="BG152" s="105"/>
      <c r="BH152" s="105"/>
      <c r="BI152" s="105"/>
      <c r="BJ152" s="105"/>
    </row>
    <row r="153" spans="2:62" ht="20.100000000000001" hidden="1" customHeight="1" outlineLevel="1">
      <c r="B153" s="421"/>
      <c r="C153" s="908"/>
      <c r="D153" s="909"/>
      <c r="E153" s="909"/>
      <c r="F153" s="910"/>
      <c r="G153" s="890"/>
      <c r="H153" s="891"/>
      <c r="I153" s="152"/>
      <c r="J153" s="152"/>
      <c r="K153" s="152"/>
      <c r="L153" s="152"/>
      <c r="M153" s="152"/>
      <c r="N153" s="152"/>
      <c r="O153" s="152"/>
      <c r="P153" s="153"/>
      <c r="Q153" s="153"/>
      <c r="R153" s="156">
        <f t="shared" si="116"/>
        <v>0</v>
      </c>
      <c r="S153" s="156">
        <f t="shared" si="117"/>
        <v>0</v>
      </c>
      <c r="U153" s="157">
        <f t="shared" si="123"/>
        <v>0</v>
      </c>
      <c r="W153" s="152"/>
      <c r="X153" s="152"/>
      <c r="Y153" s="152"/>
      <c r="Z153" s="152"/>
      <c r="AA153" s="152"/>
      <c r="AB153" s="152"/>
      <c r="AC153" s="347"/>
      <c r="AD153" s="152"/>
      <c r="AE153" s="152"/>
      <c r="AF153" s="152"/>
      <c r="AG153" s="152"/>
      <c r="AH153" s="152"/>
      <c r="AI153" s="152"/>
      <c r="AJ153" s="347"/>
      <c r="AK153" s="152"/>
      <c r="AL153" s="152"/>
      <c r="AM153" s="295"/>
      <c r="AN153" s="228"/>
      <c r="AO153" s="228"/>
      <c r="AP153" s="228"/>
      <c r="AQ153" s="228"/>
      <c r="AR153" s="228"/>
      <c r="AS153" s="348"/>
      <c r="AT153" s="264">
        <f t="shared" si="93"/>
        <v>0</v>
      </c>
      <c r="AU153" s="259"/>
      <c r="AV153" s="265">
        <f t="shared" si="120"/>
        <v>0</v>
      </c>
      <c r="AX153" s="265">
        <f t="shared" si="124"/>
        <v>0</v>
      </c>
      <c r="AZ153" s="492">
        <f t="shared" si="121"/>
        <v>0</v>
      </c>
      <c r="BB153" s="492">
        <f t="shared" si="122"/>
        <v>0</v>
      </c>
      <c r="BD153" s="265">
        <f t="shared" si="125"/>
        <v>0</v>
      </c>
      <c r="BE153" s="105"/>
      <c r="BF153" s="105"/>
      <c r="BG153" s="105"/>
      <c r="BH153" s="105"/>
      <c r="BI153" s="105"/>
      <c r="BJ153" s="105"/>
    </row>
    <row r="154" spans="2:62" ht="20.100000000000001" hidden="1" customHeight="1" outlineLevel="1">
      <c r="B154" s="421"/>
      <c r="C154" s="908"/>
      <c r="D154" s="909"/>
      <c r="E154" s="909"/>
      <c r="F154" s="910"/>
      <c r="G154" s="890"/>
      <c r="H154" s="891"/>
      <c r="I154" s="152"/>
      <c r="J154" s="152"/>
      <c r="K154" s="152"/>
      <c r="L154" s="152"/>
      <c r="M154" s="152"/>
      <c r="N154" s="152"/>
      <c r="O154" s="152"/>
      <c r="P154" s="153"/>
      <c r="Q154" s="153"/>
      <c r="R154" s="156">
        <f t="shared" si="116"/>
        <v>0</v>
      </c>
      <c r="S154" s="156">
        <f t="shared" si="117"/>
        <v>0</v>
      </c>
      <c r="U154" s="157">
        <f t="shared" si="123"/>
        <v>0</v>
      </c>
      <c r="W154" s="152"/>
      <c r="X154" s="152"/>
      <c r="Y154" s="152"/>
      <c r="Z154" s="152"/>
      <c r="AA154" s="152"/>
      <c r="AB154" s="152"/>
      <c r="AC154" s="347"/>
      <c r="AD154" s="152"/>
      <c r="AE154" s="152"/>
      <c r="AF154" s="152"/>
      <c r="AG154" s="152"/>
      <c r="AH154" s="152"/>
      <c r="AI154" s="152"/>
      <c r="AJ154" s="347"/>
      <c r="AK154" s="152"/>
      <c r="AL154" s="152"/>
      <c r="AM154" s="295"/>
      <c r="AN154" s="228"/>
      <c r="AO154" s="228"/>
      <c r="AP154" s="228"/>
      <c r="AQ154" s="228"/>
      <c r="AR154" s="228"/>
      <c r="AS154" s="348"/>
      <c r="AT154" s="264">
        <f t="shared" si="93"/>
        <v>0</v>
      </c>
      <c r="AU154" s="259"/>
      <c r="AV154" s="265">
        <f t="shared" si="120"/>
        <v>0</v>
      </c>
      <c r="AX154" s="265">
        <f t="shared" si="124"/>
        <v>0</v>
      </c>
      <c r="AZ154" s="492">
        <f t="shared" si="121"/>
        <v>0</v>
      </c>
      <c r="BB154" s="492">
        <f t="shared" si="122"/>
        <v>0</v>
      </c>
      <c r="BD154" s="265">
        <f t="shared" si="125"/>
        <v>0</v>
      </c>
      <c r="BE154" s="105"/>
      <c r="BF154" s="105"/>
      <c r="BG154" s="105"/>
      <c r="BH154" s="105"/>
      <c r="BI154" s="105"/>
      <c r="BJ154" s="105"/>
    </row>
    <row r="155" spans="2:62" ht="20.100000000000001" hidden="1" customHeight="1" outlineLevel="1">
      <c r="B155" s="100"/>
      <c r="C155" s="908"/>
      <c r="D155" s="909"/>
      <c r="E155" s="909"/>
      <c r="F155" s="910"/>
      <c r="G155" s="890"/>
      <c r="H155" s="891"/>
      <c r="I155" s="152"/>
      <c r="J155" s="152"/>
      <c r="K155" s="152"/>
      <c r="L155" s="152"/>
      <c r="M155" s="152"/>
      <c r="N155" s="152"/>
      <c r="O155" s="152"/>
      <c r="P155" s="153"/>
      <c r="Q155" s="153"/>
      <c r="R155" s="156">
        <f t="shared" si="116"/>
        <v>0</v>
      </c>
      <c r="S155" s="156">
        <f t="shared" si="117"/>
        <v>0</v>
      </c>
      <c r="U155" s="157">
        <f t="shared" si="123"/>
        <v>0</v>
      </c>
      <c r="W155" s="152"/>
      <c r="X155" s="152"/>
      <c r="Y155" s="152"/>
      <c r="Z155" s="152"/>
      <c r="AA155" s="152"/>
      <c r="AB155" s="152"/>
      <c r="AC155" s="347"/>
      <c r="AD155" s="152"/>
      <c r="AE155" s="152"/>
      <c r="AF155" s="152"/>
      <c r="AG155" s="152"/>
      <c r="AH155" s="152"/>
      <c r="AI155" s="152"/>
      <c r="AJ155" s="347"/>
      <c r="AK155" s="152"/>
      <c r="AL155" s="152"/>
      <c r="AM155" s="295"/>
      <c r="AN155" s="228"/>
      <c r="AO155" s="228"/>
      <c r="AP155" s="228"/>
      <c r="AQ155" s="228"/>
      <c r="AR155" s="228"/>
      <c r="AS155" s="348"/>
      <c r="AT155" s="264">
        <f t="shared" si="93"/>
        <v>0</v>
      </c>
      <c r="AU155" s="259"/>
      <c r="AV155" s="265">
        <f t="shared" si="120"/>
        <v>0</v>
      </c>
      <c r="AX155" s="265">
        <f t="shared" si="124"/>
        <v>0</v>
      </c>
      <c r="AZ155" s="492">
        <f t="shared" si="121"/>
        <v>0</v>
      </c>
      <c r="BB155" s="492">
        <f t="shared" si="122"/>
        <v>0</v>
      </c>
      <c r="BD155" s="265">
        <f t="shared" si="125"/>
        <v>0</v>
      </c>
      <c r="BE155" s="105"/>
      <c r="BF155" s="105"/>
      <c r="BG155" s="105"/>
      <c r="BH155" s="105"/>
      <c r="BI155" s="105"/>
      <c r="BJ155" s="105"/>
    </row>
    <row r="156" spans="2:62" ht="20.100000000000001" hidden="1" customHeight="1" outlineLevel="1">
      <c r="B156" s="100"/>
      <c r="C156" s="908"/>
      <c r="D156" s="909"/>
      <c r="E156" s="909"/>
      <c r="F156" s="910"/>
      <c r="G156" s="890"/>
      <c r="H156" s="891"/>
      <c r="I156" s="152"/>
      <c r="J156" s="152"/>
      <c r="K156" s="152"/>
      <c r="L156" s="152"/>
      <c r="M156" s="152"/>
      <c r="N156" s="152"/>
      <c r="O156" s="152"/>
      <c r="P156" s="153"/>
      <c r="Q156" s="153"/>
      <c r="R156" s="156">
        <f t="shared" si="116"/>
        <v>0</v>
      </c>
      <c r="S156" s="156">
        <f t="shared" si="117"/>
        <v>0</v>
      </c>
      <c r="U156" s="157">
        <f t="shared" si="123"/>
        <v>0</v>
      </c>
      <c r="W156" s="152"/>
      <c r="X156" s="152"/>
      <c r="Y156" s="152"/>
      <c r="Z156" s="152"/>
      <c r="AA156" s="152"/>
      <c r="AB156" s="152"/>
      <c r="AC156" s="347"/>
      <c r="AD156" s="152"/>
      <c r="AE156" s="152"/>
      <c r="AF156" s="152"/>
      <c r="AG156" s="152"/>
      <c r="AH156" s="152"/>
      <c r="AI156" s="152"/>
      <c r="AJ156" s="347"/>
      <c r="AK156" s="152"/>
      <c r="AL156" s="152"/>
      <c r="AM156" s="295"/>
      <c r="AN156" s="228"/>
      <c r="AO156" s="228"/>
      <c r="AP156" s="228"/>
      <c r="AQ156" s="228"/>
      <c r="AR156" s="228"/>
      <c r="AS156" s="348"/>
      <c r="AT156" s="264">
        <f t="shared" si="93"/>
        <v>0</v>
      </c>
      <c r="AU156" s="259"/>
      <c r="AV156" s="265">
        <f t="shared" si="120"/>
        <v>0</v>
      </c>
      <c r="AX156" s="265">
        <f t="shared" si="124"/>
        <v>0</v>
      </c>
      <c r="AZ156" s="492">
        <f t="shared" si="121"/>
        <v>0</v>
      </c>
      <c r="BB156" s="492">
        <f t="shared" si="122"/>
        <v>0</v>
      </c>
      <c r="BD156" s="265">
        <f t="shared" si="125"/>
        <v>0</v>
      </c>
      <c r="BE156" s="105"/>
      <c r="BF156" s="105"/>
      <c r="BG156" s="105"/>
      <c r="BH156" s="105"/>
      <c r="BI156" s="105"/>
      <c r="BJ156" s="105"/>
    </row>
    <row r="157" spans="2:62" ht="20.100000000000001" hidden="1" customHeight="1" outlineLevel="1">
      <c r="B157" s="100"/>
      <c r="C157" s="908"/>
      <c r="D157" s="909"/>
      <c r="E157" s="909"/>
      <c r="F157" s="910"/>
      <c r="G157" s="890"/>
      <c r="H157" s="891"/>
      <c r="I157" s="152"/>
      <c r="J157" s="152"/>
      <c r="K157" s="152"/>
      <c r="L157" s="152"/>
      <c r="M157" s="152"/>
      <c r="N157" s="152"/>
      <c r="O157" s="152"/>
      <c r="P157" s="153"/>
      <c r="Q157" s="153"/>
      <c r="R157" s="156">
        <f t="shared" si="116"/>
        <v>0</v>
      </c>
      <c r="S157" s="156">
        <f t="shared" si="117"/>
        <v>0</v>
      </c>
      <c r="U157" s="157">
        <f t="shared" si="123"/>
        <v>0</v>
      </c>
      <c r="W157" s="152"/>
      <c r="X157" s="152"/>
      <c r="Y157" s="152"/>
      <c r="Z157" s="152"/>
      <c r="AA157" s="152"/>
      <c r="AB157" s="152"/>
      <c r="AC157" s="347"/>
      <c r="AD157" s="152"/>
      <c r="AE157" s="152"/>
      <c r="AF157" s="152"/>
      <c r="AG157" s="152"/>
      <c r="AH157" s="152"/>
      <c r="AI157" s="152"/>
      <c r="AJ157" s="347"/>
      <c r="AK157" s="152"/>
      <c r="AL157" s="152"/>
      <c r="AM157" s="295"/>
      <c r="AN157" s="228"/>
      <c r="AO157" s="228"/>
      <c r="AP157" s="228"/>
      <c r="AQ157" s="228"/>
      <c r="AR157" s="228"/>
      <c r="AS157" s="348"/>
      <c r="AT157" s="264">
        <f t="shared" si="93"/>
        <v>0</v>
      </c>
      <c r="AU157" s="259"/>
      <c r="AV157" s="265">
        <f t="shared" si="120"/>
        <v>0</v>
      </c>
      <c r="AX157" s="265">
        <f t="shared" si="124"/>
        <v>0</v>
      </c>
      <c r="AZ157" s="492">
        <f t="shared" si="121"/>
        <v>0</v>
      </c>
      <c r="BB157" s="492">
        <f t="shared" si="122"/>
        <v>0</v>
      </c>
      <c r="BD157" s="265">
        <f t="shared" si="125"/>
        <v>0</v>
      </c>
      <c r="BE157" s="105"/>
      <c r="BF157" s="105"/>
      <c r="BG157" s="105"/>
      <c r="BH157" s="105"/>
      <c r="BI157" s="105"/>
      <c r="BJ157" s="105"/>
    </row>
    <row r="158" spans="2:62" ht="20.100000000000001" hidden="1" customHeight="1" outlineLevel="1">
      <c r="B158" s="100"/>
      <c r="C158" s="908"/>
      <c r="D158" s="909"/>
      <c r="E158" s="909"/>
      <c r="F158" s="910"/>
      <c r="G158" s="890"/>
      <c r="H158" s="891"/>
      <c r="I158" s="152"/>
      <c r="J158" s="152"/>
      <c r="K158" s="152"/>
      <c r="L158" s="152"/>
      <c r="M158" s="152"/>
      <c r="N158" s="152"/>
      <c r="O158" s="152"/>
      <c r="P158" s="153"/>
      <c r="Q158" s="153"/>
      <c r="R158" s="156">
        <f t="shared" si="116"/>
        <v>0</v>
      </c>
      <c r="S158" s="156">
        <f t="shared" si="117"/>
        <v>0</v>
      </c>
      <c r="U158" s="157">
        <f t="shared" si="123"/>
        <v>0</v>
      </c>
      <c r="W158" s="152"/>
      <c r="X158" s="152"/>
      <c r="Y158" s="152"/>
      <c r="Z158" s="152"/>
      <c r="AA158" s="152"/>
      <c r="AB158" s="152"/>
      <c r="AC158" s="347"/>
      <c r="AD158" s="152"/>
      <c r="AE158" s="152"/>
      <c r="AF158" s="152"/>
      <c r="AG158" s="152"/>
      <c r="AH158" s="152"/>
      <c r="AI158" s="152"/>
      <c r="AJ158" s="347"/>
      <c r="AK158" s="152"/>
      <c r="AL158" s="152"/>
      <c r="AM158" s="295"/>
      <c r="AN158" s="228"/>
      <c r="AO158" s="228"/>
      <c r="AP158" s="228"/>
      <c r="AQ158" s="228"/>
      <c r="AR158" s="228"/>
      <c r="AS158" s="348"/>
      <c r="AT158" s="264">
        <f t="shared" si="93"/>
        <v>0</v>
      </c>
      <c r="AU158" s="259"/>
      <c r="AV158" s="265">
        <f t="shared" si="120"/>
        <v>0</v>
      </c>
      <c r="AX158" s="265">
        <f t="shared" si="124"/>
        <v>0</v>
      </c>
      <c r="AZ158" s="492">
        <f t="shared" si="121"/>
        <v>0</v>
      </c>
      <c r="BB158" s="492">
        <f t="shared" si="122"/>
        <v>0</v>
      </c>
      <c r="BD158" s="265">
        <f t="shared" si="125"/>
        <v>0</v>
      </c>
      <c r="BE158" s="105"/>
      <c r="BF158" s="105"/>
      <c r="BG158" s="105"/>
      <c r="BH158" s="105"/>
      <c r="BI158" s="105"/>
      <c r="BJ158" s="105"/>
    </row>
    <row r="159" spans="2:62" ht="20.100000000000001" hidden="1" customHeight="1" outlineLevel="1">
      <c r="B159" s="100"/>
      <c r="C159" s="908"/>
      <c r="D159" s="909"/>
      <c r="E159" s="909"/>
      <c r="F159" s="910"/>
      <c r="G159" s="890"/>
      <c r="H159" s="891"/>
      <c r="I159" s="152"/>
      <c r="J159" s="152"/>
      <c r="K159" s="152"/>
      <c r="L159" s="152"/>
      <c r="M159" s="152"/>
      <c r="N159" s="152"/>
      <c r="O159" s="152"/>
      <c r="P159" s="153"/>
      <c r="Q159" s="153"/>
      <c r="R159" s="156">
        <f t="shared" si="116"/>
        <v>0</v>
      </c>
      <c r="S159" s="156">
        <f t="shared" si="117"/>
        <v>0</v>
      </c>
      <c r="U159" s="157">
        <f t="shared" si="123"/>
        <v>0</v>
      </c>
      <c r="W159" s="152"/>
      <c r="X159" s="152"/>
      <c r="Y159" s="152"/>
      <c r="Z159" s="152"/>
      <c r="AA159" s="152"/>
      <c r="AB159" s="152"/>
      <c r="AC159" s="347"/>
      <c r="AD159" s="152"/>
      <c r="AE159" s="152"/>
      <c r="AF159" s="152"/>
      <c r="AG159" s="152"/>
      <c r="AH159" s="152"/>
      <c r="AI159" s="152"/>
      <c r="AJ159" s="347"/>
      <c r="AK159" s="152"/>
      <c r="AL159" s="152"/>
      <c r="AM159" s="295"/>
      <c r="AN159" s="228"/>
      <c r="AO159" s="228"/>
      <c r="AP159" s="228"/>
      <c r="AQ159" s="228"/>
      <c r="AR159" s="228"/>
      <c r="AS159" s="348"/>
      <c r="AT159" s="264">
        <f t="shared" si="93"/>
        <v>0</v>
      </c>
      <c r="AU159" s="259"/>
      <c r="AV159" s="265">
        <f t="shared" si="120"/>
        <v>0</v>
      </c>
      <c r="AX159" s="265">
        <f t="shared" si="124"/>
        <v>0</v>
      </c>
      <c r="AZ159" s="492">
        <f t="shared" si="121"/>
        <v>0</v>
      </c>
      <c r="BB159" s="492">
        <f t="shared" si="122"/>
        <v>0</v>
      </c>
      <c r="BD159" s="265">
        <f t="shared" si="125"/>
        <v>0</v>
      </c>
      <c r="BE159" s="105"/>
      <c r="BF159" s="105"/>
      <c r="BG159" s="105"/>
      <c r="BH159" s="105"/>
      <c r="BI159" s="105"/>
      <c r="BJ159" s="105"/>
    </row>
    <row r="160" spans="2:62" ht="20.100000000000001" hidden="1" customHeight="1" outlineLevel="1">
      <c r="B160" s="100"/>
      <c r="C160" s="908"/>
      <c r="D160" s="909"/>
      <c r="E160" s="909"/>
      <c r="F160" s="910"/>
      <c r="G160" s="890"/>
      <c r="H160" s="891"/>
      <c r="I160" s="152"/>
      <c r="J160" s="152"/>
      <c r="K160" s="152"/>
      <c r="L160" s="152"/>
      <c r="M160" s="152"/>
      <c r="N160" s="152"/>
      <c r="O160" s="152"/>
      <c r="P160" s="153"/>
      <c r="Q160" s="153"/>
      <c r="R160" s="156">
        <f t="shared" si="116"/>
        <v>0</v>
      </c>
      <c r="S160" s="156">
        <f t="shared" si="117"/>
        <v>0</v>
      </c>
      <c r="U160" s="157">
        <f t="shared" si="123"/>
        <v>0</v>
      </c>
      <c r="W160" s="152"/>
      <c r="X160" s="152"/>
      <c r="Y160" s="152"/>
      <c r="Z160" s="152"/>
      <c r="AA160" s="152"/>
      <c r="AB160" s="152"/>
      <c r="AC160" s="347"/>
      <c r="AD160" s="152"/>
      <c r="AE160" s="152"/>
      <c r="AF160" s="152"/>
      <c r="AG160" s="152"/>
      <c r="AH160" s="152"/>
      <c r="AI160" s="152"/>
      <c r="AJ160" s="347"/>
      <c r="AK160" s="152"/>
      <c r="AL160" s="152"/>
      <c r="AM160" s="295"/>
      <c r="AN160" s="228"/>
      <c r="AO160" s="228"/>
      <c r="AP160" s="228"/>
      <c r="AQ160" s="228"/>
      <c r="AR160" s="228"/>
      <c r="AS160" s="348"/>
      <c r="AT160" s="264">
        <f t="shared" si="93"/>
        <v>0</v>
      </c>
      <c r="AU160" s="259"/>
      <c r="AV160" s="265">
        <f t="shared" si="120"/>
        <v>0</v>
      </c>
      <c r="AX160" s="265">
        <f t="shared" si="124"/>
        <v>0</v>
      </c>
      <c r="AZ160" s="492">
        <f t="shared" si="121"/>
        <v>0</v>
      </c>
      <c r="BB160" s="492">
        <f t="shared" si="122"/>
        <v>0</v>
      </c>
      <c r="BD160" s="265">
        <f t="shared" si="125"/>
        <v>0</v>
      </c>
      <c r="BE160" s="105"/>
      <c r="BF160" s="105"/>
      <c r="BG160" s="105"/>
      <c r="BH160" s="105"/>
      <c r="BI160" s="105"/>
      <c r="BJ160" s="105"/>
    </row>
    <row r="161" spans="1:62" ht="20.100000000000001" hidden="1" customHeight="1" outlineLevel="1">
      <c r="B161" s="100"/>
      <c r="C161" s="908"/>
      <c r="D161" s="909"/>
      <c r="E161" s="909"/>
      <c r="F161" s="910"/>
      <c r="G161" s="890"/>
      <c r="H161" s="891"/>
      <c r="I161" s="152"/>
      <c r="J161" s="152"/>
      <c r="K161" s="152"/>
      <c r="L161" s="152"/>
      <c r="M161" s="152"/>
      <c r="N161" s="152"/>
      <c r="O161" s="152"/>
      <c r="P161" s="153"/>
      <c r="Q161" s="153"/>
      <c r="R161" s="156">
        <f t="shared" si="116"/>
        <v>0</v>
      </c>
      <c r="S161" s="156">
        <f t="shared" si="117"/>
        <v>0</v>
      </c>
      <c r="U161" s="157">
        <f t="shared" si="123"/>
        <v>0</v>
      </c>
      <c r="W161" s="152"/>
      <c r="X161" s="152"/>
      <c r="Y161" s="152"/>
      <c r="Z161" s="152"/>
      <c r="AA161" s="152"/>
      <c r="AB161" s="152"/>
      <c r="AC161" s="347"/>
      <c r="AD161" s="152"/>
      <c r="AE161" s="152"/>
      <c r="AF161" s="152"/>
      <c r="AG161" s="152"/>
      <c r="AH161" s="152"/>
      <c r="AI161" s="152"/>
      <c r="AJ161" s="347"/>
      <c r="AK161" s="152"/>
      <c r="AL161" s="152"/>
      <c r="AM161" s="295"/>
      <c r="AN161" s="228"/>
      <c r="AO161" s="228"/>
      <c r="AP161" s="228"/>
      <c r="AQ161" s="228"/>
      <c r="AR161" s="228"/>
      <c r="AS161" s="348"/>
      <c r="AT161" s="264">
        <f t="shared" si="93"/>
        <v>0</v>
      </c>
      <c r="AU161" s="259"/>
      <c r="AV161" s="265">
        <f t="shared" si="120"/>
        <v>0</v>
      </c>
      <c r="AX161" s="265">
        <f t="shared" si="124"/>
        <v>0</v>
      </c>
      <c r="AZ161" s="492">
        <f t="shared" si="121"/>
        <v>0</v>
      </c>
      <c r="BB161" s="492">
        <f t="shared" si="122"/>
        <v>0</v>
      </c>
      <c r="BD161" s="265">
        <f t="shared" si="125"/>
        <v>0</v>
      </c>
      <c r="BE161" s="105"/>
      <c r="BF161" s="105"/>
      <c r="BG161" s="105"/>
      <c r="BH161" s="105"/>
      <c r="BI161" s="105"/>
      <c r="BJ161" s="105"/>
    </row>
    <row r="162" spans="1:62" ht="20.100000000000001" hidden="1" customHeight="1" outlineLevel="1">
      <c r="B162" s="100"/>
      <c r="C162" s="908"/>
      <c r="D162" s="909"/>
      <c r="E162" s="909"/>
      <c r="F162" s="910"/>
      <c r="G162" s="890"/>
      <c r="H162" s="891"/>
      <c r="I162" s="152"/>
      <c r="J162" s="152"/>
      <c r="K162" s="152"/>
      <c r="L162" s="152"/>
      <c r="M162" s="152"/>
      <c r="N162" s="152"/>
      <c r="O162" s="152"/>
      <c r="P162" s="153"/>
      <c r="Q162" s="153"/>
      <c r="R162" s="156">
        <f t="shared" si="116"/>
        <v>0</v>
      </c>
      <c r="S162" s="156">
        <f t="shared" si="117"/>
        <v>0</v>
      </c>
      <c r="U162" s="157">
        <f t="shared" si="123"/>
        <v>0</v>
      </c>
      <c r="W162" s="152"/>
      <c r="X162" s="152"/>
      <c r="Y162" s="152"/>
      <c r="Z162" s="152"/>
      <c r="AA162" s="152"/>
      <c r="AB162" s="152"/>
      <c r="AC162" s="347"/>
      <c r="AD162" s="152"/>
      <c r="AE162" s="152"/>
      <c r="AF162" s="152"/>
      <c r="AG162" s="152"/>
      <c r="AH162" s="152"/>
      <c r="AI162" s="152"/>
      <c r="AJ162" s="347"/>
      <c r="AK162" s="152"/>
      <c r="AL162" s="152"/>
      <c r="AM162" s="295"/>
      <c r="AN162" s="228"/>
      <c r="AO162" s="228"/>
      <c r="AP162" s="228"/>
      <c r="AQ162" s="228"/>
      <c r="AR162" s="228"/>
      <c r="AS162" s="348"/>
      <c r="AT162" s="264">
        <f t="shared" si="93"/>
        <v>0</v>
      </c>
      <c r="AU162" s="259"/>
      <c r="AV162" s="265">
        <f t="shared" si="120"/>
        <v>0</v>
      </c>
      <c r="AX162" s="265">
        <f t="shared" si="124"/>
        <v>0</v>
      </c>
      <c r="AZ162" s="492">
        <f t="shared" si="121"/>
        <v>0</v>
      </c>
      <c r="BB162" s="492">
        <f t="shared" si="122"/>
        <v>0</v>
      </c>
      <c r="BD162" s="265">
        <f t="shared" si="125"/>
        <v>0</v>
      </c>
      <c r="BE162" s="105"/>
      <c r="BF162" s="105"/>
      <c r="BG162" s="105"/>
      <c r="BH162" s="105"/>
      <c r="BI162" s="105"/>
      <c r="BJ162" s="105"/>
    </row>
    <row r="163" spans="1:62" ht="20.100000000000001" hidden="1" customHeight="1" outlineLevel="1">
      <c r="B163" s="100"/>
      <c r="C163" s="908"/>
      <c r="D163" s="909"/>
      <c r="E163" s="909"/>
      <c r="F163" s="910"/>
      <c r="G163" s="890"/>
      <c r="H163" s="891"/>
      <c r="I163" s="152"/>
      <c r="J163" s="152"/>
      <c r="K163" s="152"/>
      <c r="L163" s="152"/>
      <c r="M163" s="152"/>
      <c r="N163" s="152"/>
      <c r="O163" s="152"/>
      <c r="P163" s="153"/>
      <c r="Q163" s="153"/>
      <c r="R163" s="156">
        <f t="shared" si="116"/>
        <v>0</v>
      </c>
      <c r="S163" s="156">
        <f t="shared" si="117"/>
        <v>0</v>
      </c>
      <c r="U163" s="157">
        <f t="shared" si="123"/>
        <v>0</v>
      </c>
      <c r="W163" s="152"/>
      <c r="X163" s="152"/>
      <c r="Y163" s="152"/>
      <c r="Z163" s="152"/>
      <c r="AA163" s="152"/>
      <c r="AB163" s="152"/>
      <c r="AC163" s="347"/>
      <c r="AD163" s="152"/>
      <c r="AE163" s="152"/>
      <c r="AF163" s="152"/>
      <c r="AG163" s="152"/>
      <c r="AH163" s="152"/>
      <c r="AI163" s="152"/>
      <c r="AJ163" s="347"/>
      <c r="AK163" s="152"/>
      <c r="AL163" s="152"/>
      <c r="AM163" s="295"/>
      <c r="AN163" s="228"/>
      <c r="AO163" s="228"/>
      <c r="AP163" s="228"/>
      <c r="AQ163" s="228"/>
      <c r="AR163" s="228"/>
      <c r="AS163" s="348"/>
      <c r="AT163" s="264">
        <f t="shared" si="93"/>
        <v>0</v>
      </c>
      <c r="AU163" s="259"/>
      <c r="AV163" s="265">
        <f t="shared" si="120"/>
        <v>0</v>
      </c>
      <c r="AX163" s="265">
        <f t="shared" si="124"/>
        <v>0</v>
      </c>
      <c r="AZ163" s="492">
        <f t="shared" si="121"/>
        <v>0</v>
      </c>
      <c r="BB163" s="492">
        <f t="shared" si="122"/>
        <v>0</v>
      </c>
      <c r="BD163" s="265">
        <f t="shared" si="125"/>
        <v>0</v>
      </c>
      <c r="BE163" s="105"/>
      <c r="BF163" s="105"/>
      <c r="BG163" s="105"/>
      <c r="BH163" s="105"/>
      <c r="BI163" s="105"/>
      <c r="BJ163" s="105"/>
    </row>
    <row r="164" spans="1:62" ht="9.9499999999999993" hidden="1" customHeight="1" outlineLevel="1">
      <c r="B164" s="101"/>
      <c r="C164" s="208"/>
      <c r="D164" s="208"/>
      <c r="E164" s="208"/>
      <c r="F164" s="208"/>
      <c r="G164" s="237"/>
      <c r="H164" s="207"/>
      <c r="I164" s="257"/>
      <c r="J164" s="257"/>
      <c r="K164" s="257"/>
      <c r="L164" s="257"/>
      <c r="M164" s="257"/>
      <c r="N164" s="257"/>
      <c r="O164" s="257"/>
      <c r="P164" s="256"/>
      <c r="Q164" s="102"/>
      <c r="R164" s="102"/>
      <c r="S164" s="102"/>
      <c r="U164" s="98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Z164" s="493"/>
      <c r="BE164" s="105"/>
      <c r="BF164" s="105"/>
      <c r="BG164" s="105"/>
      <c r="BH164" s="105"/>
      <c r="BI164" s="105"/>
      <c r="BJ164" s="105"/>
    </row>
    <row r="165" spans="1:62" ht="20.100000000000001" customHeight="1" collapsed="1">
      <c r="B165" s="151">
        <f>B148+1</f>
        <v>10</v>
      </c>
      <c r="C165" s="916"/>
      <c r="D165" s="917"/>
      <c r="E165" s="917"/>
      <c r="F165" s="918"/>
      <c r="G165" s="429"/>
      <c r="H165" s="206">
        <v>1</v>
      </c>
      <c r="I165" s="642">
        <f t="shared" ref="I165" si="126">$H165*SUM(I166:I180)</f>
        <v>0</v>
      </c>
      <c r="J165" s="643">
        <f t="shared" ref="J165:O165" si="127">$H165*SUM(J166:J180)</f>
        <v>0</v>
      </c>
      <c r="K165" s="644">
        <f t="shared" si="127"/>
        <v>0</v>
      </c>
      <c r="L165" s="645">
        <f t="shared" si="127"/>
        <v>0</v>
      </c>
      <c r="M165" s="645">
        <f t="shared" si="127"/>
        <v>0</v>
      </c>
      <c r="N165" s="644">
        <f t="shared" si="127"/>
        <v>0</v>
      </c>
      <c r="O165" s="642">
        <f t="shared" si="127"/>
        <v>0</v>
      </c>
      <c r="P165" s="209">
        <f t="shared" ref="P165:Q165" si="128">$H165*SUM(P166:P180)</f>
        <v>0</v>
      </c>
      <c r="Q165" s="210">
        <f t="shared" si="128"/>
        <v>0</v>
      </c>
      <c r="R165" s="136">
        <f t="shared" ref="R165:R180" si="129">P165*(1+Gewinn)*(1+SicherheitAngebot)</f>
        <v>0</v>
      </c>
      <c r="S165" s="137">
        <f t="shared" ref="S165:S180" si="130">Q165*(1+MGKZ)*(1+Gewinn)*(1+SicherheitAngebot)</f>
        <v>0</v>
      </c>
      <c r="U165" s="10">
        <f>I165*$I$7+J165*$J$7+K165*$K$7+L165*$L$7+M165*$M$7+N165*$N$7+O165*$O$7+R165+S165</f>
        <v>0</v>
      </c>
      <c r="W165" s="646">
        <f t="shared" ref="W165:AB165" si="131">$H165*SUM(W166:W180)</f>
        <v>0</v>
      </c>
      <c r="X165" s="647">
        <f t="shared" si="131"/>
        <v>0</v>
      </c>
      <c r="Y165" s="648">
        <f t="shared" si="131"/>
        <v>0</v>
      </c>
      <c r="Z165" s="649">
        <f t="shared" si="131"/>
        <v>0</v>
      </c>
      <c r="AA165" s="648">
        <f t="shared" si="131"/>
        <v>0</v>
      </c>
      <c r="AB165" s="646">
        <f t="shared" si="131"/>
        <v>0</v>
      </c>
      <c r="AC165" s="258"/>
      <c r="AD165" s="646">
        <f t="shared" ref="AD165:AM165" si="132">$H165*SUM(AD166:AD180)</f>
        <v>0</v>
      </c>
      <c r="AE165" s="647">
        <f t="shared" si="132"/>
        <v>0</v>
      </c>
      <c r="AF165" s="648">
        <f t="shared" si="132"/>
        <v>0</v>
      </c>
      <c r="AG165" s="649">
        <f t="shared" si="132"/>
        <v>0</v>
      </c>
      <c r="AH165" s="648">
        <f t="shared" si="132"/>
        <v>0</v>
      </c>
      <c r="AI165" s="646">
        <f t="shared" si="132"/>
        <v>0</v>
      </c>
      <c r="AJ165" s="258"/>
      <c r="AK165" s="653">
        <f t="shared" si="132"/>
        <v>0</v>
      </c>
      <c r="AL165" s="653">
        <f t="shared" si="132"/>
        <v>0</v>
      </c>
      <c r="AM165" s="653">
        <f t="shared" si="132"/>
        <v>0</v>
      </c>
      <c r="AN165" s="227">
        <f>$H165*SUM(AN166:AN180)*(1+Gewinn)*(1+SicherheitAngebot)</f>
        <v>0</v>
      </c>
      <c r="AO165" s="227">
        <f>$H165*SUM(AO166:AO180)*(1+Gewinn)*(1+SicherheitAngebot)</f>
        <v>0</v>
      </c>
      <c r="AP165" s="227">
        <f>$H165*SUM(AP166:AP180)*(1+Gewinn)*(1+SicherheitAngebot)</f>
        <v>0</v>
      </c>
      <c r="AQ165" s="227">
        <f>$H165*SUM(AQ166:AQ180)*(1+Gewinn)*(1+SicherheitAngebot)</f>
        <v>0</v>
      </c>
      <c r="AR165" s="227">
        <f>$H165*SUM(AR166:AR180)*(1+Gewinn)*(1+SicherheitAngebot)</f>
        <v>0</v>
      </c>
      <c r="AS165" s="262"/>
      <c r="AT165" s="263">
        <f t="shared" si="93"/>
        <v>0</v>
      </c>
      <c r="AU165" s="259"/>
      <c r="AV165" s="491">
        <f>AK165*$AK$7+AL165*$AL$7+AM165*$AM$7+SUM(AN165:AR165)+AT165/Zuschläge_IBN+AT165</f>
        <v>0</v>
      </c>
      <c r="AX165" s="685">
        <f>U165+AV165</f>
        <v>0</v>
      </c>
      <c r="AZ165" s="490">
        <f>IF(H165&gt;0,U165/(1+SicherheitAngebot)*(1+Sicherheit),0)</f>
        <v>0</v>
      </c>
      <c r="BB165" s="490">
        <f>IF(H165&gt;0,AV165/(1+SicherheitAngebot)*(1+Sicherheit),0)</f>
        <v>0</v>
      </c>
      <c r="BD165" s="490">
        <f>AZ165+BB165</f>
        <v>0</v>
      </c>
      <c r="BE165" s="105"/>
      <c r="BF165" s="105"/>
      <c r="BG165" s="105"/>
      <c r="BH165" s="105"/>
      <c r="BI165" s="105"/>
      <c r="BJ165" s="105"/>
    </row>
    <row r="166" spans="1:62" ht="20.100000000000001" hidden="1" customHeight="1" outlineLevel="1">
      <c r="A166" s="5"/>
      <c r="B166" s="99"/>
      <c r="C166" s="908"/>
      <c r="D166" s="909"/>
      <c r="E166" s="909"/>
      <c r="F166" s="910"/>
      <c r="G166" s="890"/>
      <c r="H166" s="901"/>
      <c r="I166" s="152"/>
      <c r="J166" s="152"/>
      <c r="K166" s="152"/>
      <c r="L166" s="152"/>
      <c r="M166" s="152"/>
      <c r="N166" s="152"/>
      <c r="O166" s="152"/>
      <c r="P166" s="153"/>
      <c r="Q166" s="153"/>
      <c r="R166" s="156">
        <f t="shared" si="129"/>
        <v>0</v>
      </c>
      <c r="S166" s="156">
        <f t="shared" si="130"/>
        <v>0</v>
      </c>
      <c r="U166" s="157">
        <f>I166*$I$7+J166*$J$7+K166*$K$7+L166*$L$7+M166*$M$7+N166*$N$7+O166*$O$7+R166+S166</f>
        <v>0</v>
      </c>
      <c r="W166" s="152"/>
      <c r="X166" s="152"/>
      <c r="Y166" s="152"/>
      <c r="Z166" s="152"/>
      <c r="AA166" s="152"/>
      <c r="AB166" s="152"/>
      <c r="AC166" s="347"/>
      <c r="AD166" s="152"/>
      <c r="AE166" s="152"/>
      <c r="AF166" s="152"/>
      <c r="AG166" s="152"/>
      <c r="AH166" s="152"/>
      <c r="AI166" s="152"/>
      <c r="AJ166" s="347"/>
      <c r="AK166" s="152"/>
      <c r="AL166" s="152"/>
      <c r="AM166" s="295"/>
      <c r="AN166" s="228"/>
      <c r="AO166" s="228"/>
      <c r="AP166" s="228"/>
      <c r="AQ166" s="228"/>
      <c r="AR166" s="228"/>
      <c r="AS166" s="348"/>
      <c r="AT166" s="264">
        <f t="shared" si="93"/>
        <v>0</v>
      </c>
      <c r="AU166" s="259"/>
      <c r="AV166" s="265">
        <f t="shared" ref="AV166:AV180" si="133">AK166*$AK$7+AL166*$AL$7+AM166*$AM$7+SUM(AN166:AR166)*(1+Gewinn)*(1+SicherheitAngebot)+AT166/Zuschläge_IBN+AT166</f>
        <v>0</v>
      </c>
      <c r="AX166" s="265">
        <f>U166+AV166</f>
        <v>0</v>
      </c>
      <c r="AZ166" s="492">
        <f t="shared" ref="AZ166:AZ180" si="134">U166/(1+SicherheitAngebot)*(1+Sicherheit)</f>
        <v>0</v>
      </c>
      <c r="BB166" s="492">
        <f t="shared" ref="BB166:BB180" si="135">AV166/(1+SicherheitAngebot)*(1+Sicherheit)</f>
        <v>0</v>
      </c>
      <c r="BD166" s="265">
        <f>AZ166+BB166</f>
        <v>0</v>
      </c>
      <c r="BE166" s="105"/>
      <c r="BF166" s="105"/>
      <c r="BG166" s="105"/>
      <c r="BH166" s="105"/>
      <c r="BI166" s="105"/>
      <c r="BJ166" s="105"/>
    </row>
    <row r="167" spans="1:62" ht="20.100000000000001" hidden="1" customHeight="1" outlineLevel="1">
      <c r="A167" s="5"/>
      <c r="B167" s="421"/>
      <c r="C167" s="908"/>
      <c r="D167" s="909"/>
      <c r="E167" s="909"/>
      <c r="F167" s="910"/>
      <c r="G167" s="890"/>
      <c r="H167" s="891"/>
      <c r="I167" s="152"/>
      <c r="J167" s="152"/>
      <c r="K167" s="152"/>
      <c r="L167" s="152"/>
      <c r="M167" s="152"/>
      <c r="N167" s="152"/>
      <c r="O167" s="152"/>
      <c r="P167" s="153"/>
      <c r="Q167" s="153"/>
      <c r="R167" s="156">
        <f t="shared" si="129"/>
        <v>0</v>
      </c>
      <c r="S167" s="156">
        <f t="shared" si="130"/>
        <v>0</v>
      </c>
      <c r="U167" s="157">
        <f t="shared" ref="U167:U180" si="136">I167*$I$7+J167*$J$7+K167*$K$7+L167*$L$7+M167*$M$7+N167*$N$7+O167*$O$7+R167+S167</f>
        <v>0</v>
      </c>
      <c r="W167" s="152"/>
      <c r="X167" s="152"/>
      <c r="Y167" s="152"/>
      <c r="Z167" s="152"/>
      <c r="AA167" s="152"/>
      <c r="AB167" s="152"/>
      <c r="AC167" s="347"/>
      <c r="AD167" s="152"/>
      <c r="AE167" s="152"/>
      <c r="AF167" s="152"/>
      <c r="AG167" s="152"/>
      <c r="AH167" s="152"/>
      <c r="AI167" s="152"/>
      <c r="AJ167" s="347"/>
      <c r="AK167" s="152"/>
      <c r="AL167" s="152"/>
      <c r="AM167" s="295"/>
      <c r="AN167" s="228"/>
      <c r="AO167" s="228"/>
      <c r="AP167" s="228"/>
      <c r="AQ167" s="228"/>
      <c r="AR167" s="228"/>
      <c r="AS167" s="348"/>
      <c r="AT167" s="264">
        <f t="shared" si="93"/>
        <v>0</v>
      </c>
      <c r="AU167" s="259"/>
      <c r="AV167" s="265">
        <f t="shared" si="133"/>
        <v>0</v>
      </c>
      <c r="AX167" s="265">
        <f t="shared" ref="AX167:AX180" si="137">U167+AV167</f>
        <v>0</v>
      </c>
      <c r="AZ167" s="492">
        <f t="shared" si="134"/>
        <v>0</v>
      </c>
      <c r="BB167" s="492">
        <f t="shared" si="135"/>
        <v>0</v>
      </c>
      <c r="BD167" s="265">
        <f t="shared" ref="BD167:BD180" si="138">AZ167+BB167</f>
        <v>0</v>
      </c>
      <c r="BE167" s="105"/>
      <c r="BF167" s="105"/>
      <c r="BG167" s="105"/>
      <c r="BH167" s="105"/>
      <c r="BI167" s="105"/>
      <c r="BJ167" s="105"/>
    </row>
    <row r="168" spans="1:62" ht="20.100000000000001" hidden="1" customHeight="1" outlineLevel="1">
      <c r="A168" s="5"/>
      <c r="B168" s="421"/>
      <c r="C168" s="908"/>
      <c r="D168" s="909"/>
      <c r="E168" s="909"/>
      <c r="F168" s="910"/>
      <c r="G168" s="890"/>
      <c r="H168" s="891"/>
      <c r="I168" s="152"/>
      <c r="J168" s="152"/>
      <c r="K168" s="152"/>
      <c r="L168" s="152"/>
      <c r="M168" s="152"/>
      <c r="N168" s="152"/>
      <c r="O168" s="152"/>
      <c r="P168" s="153"/>
      <c r="Q168" s="153"/>
      <c r="R168" s="156">
        <f t="shared" si="129"/>
        <v>0</v>
      </c>
      <c r="S168" s="156">
        <f t="shared" si="130"/>
        <v>0</v>
      </c>
      <c r="U168" s="157">
        <f t="shared" si="136"/>
        <v>0</v>
      </c>
      <c r="W168" s="152"/>
      <c r="X168" s="152"/>
      <c r="Y168" s="152"/>
      <c r="Z168" s="152"/>
      <c r="AA168" s="152"/>
      <c r="AB168" s="152"/>
      <c r="AC168" s="347"/>
      <c r="AD168" s="152"/>
      <c r="AE168" s="152"/>
      <c r="AF168" s="152"/>
      <c r="AG168" s="152"/>
      <c r="AH168" s="152"/>
      <c r="AI168" s="152"/>
      <c r="AJ168" s="347"/>
      <c r="AK168" s="152"/>
      <c r="AL168" s="152"/>
      <c r="AM168" s="295"/>
      <c r="AN168" s="228"/>
      <c r="AO168" s="228"/>
      <c r="AP168" s="228"/>
      <c r="AQ168" s="228"/>
      <c r="AR168" s="228"/>
      <c r="AS168" s="348"/>
      <c r="AT168" s="264">
        <f t="shared" si="93"/>
        <v>0</v>
      </c>
      <c r="AU168" s="259"/>
      <c r="AV168" s="265">
        <f t="shared" si="133"/>
        <v>0</v>
      </c>
      <c r="AX168" s="265">
        <f t="shared" si="137"/>
        <v>0</v>
      </c>
      <c r="AZ168" s="492">
        <f t="shared" si="134"/>
        <v>0</v>
      </c>
      <c r="BB168" s="492">
        <f t="shared" si="135"/>
        <v>0</v>
      </c>
      <c r="BD168" s="265">
        <f t="shared" si="138"/>
        <v>0</v>
      </c>
      <c r="BE168" s="105"/>
      <c r="BF168" s="105"/>
      <c r="BG168" s="105"/>
      <c r="BH168" s="105"/>
      <c r="BI168" s="105"/>
      <c r="BJ168" s="105"/>
    </row>
    <row r="169" spans="1:62" ht="20.100000000000001" hidden="1" customHeight="1" outlineLevel="1">
      <c r="A169" s="5"/>
      <c r="B169" s="421"/>
      <c r="C169" s="908"/>
      <c r="D169" s="909"/>
      <c r="E169" s="909"/>
      <c r="F169" s="910"/>
      <c r="G169" s="890"/>
      <c r="H169" s="891"/>
      <c r="I169" s="152"/>
      <c r="J169" s="152"/>
      <c r="K169" s="152"/>
      <c r="L169" s="152"/>
      <c r="M169" s="152"/>
      <c r="N169" s="152"/>
      <c r="O169" s="152"/>
      <c r="P169" s="153"/>
      <c r="Q169" s="153"/>
      <c r="R169" s="156">
        <f t="shared" si="129"/>
        <v>0</v>
      </c>
      <c r="S169" s="156">
        <f t="shared" si="130"/>
        <v>0</v>
      </c>
      <c r="U169" s="157">
        <f t="shared" si="136"/>
        <v>0</v>
      </c>
      <c r="W169" s="152"/>
      <c r="X169" s="152"/>
      <c r="Y169" s="152"/>
      <c r="Z169" s="152"/>
      <c r="AA169" s="152"/>
      <c r="AB169" s="152"/>
      <c r="AC169" s="347"/>
      <c r="AD169" s="152"/>
      <c r="AE169" s="152"/>
      <c r="AF169" s="152"/>
      <c r="AG169" s="152"/>
      <c r="AH169" s="152"/>
      <c r="AI169" s="152"/>
      <c r="AJ169" s="347"/>
      <c r="AK169" s="152"/>
      <c r="AL169" s="152"/>
      <c r="AM169" s="295"/>
      <c r="AN169" s="228"/>
      <c r="AO169" s="228"/>
      <c r="AP169" s="228"/>
      <c r="AQ169" s="228"/>
      <c r="AR169" s="228"/>
      <c r="AS169" s="348"/>
      <c r="AT169" s="264">
        <f t="shared" si="93"/>
        <v>0</v>
      </c>
      <c r="AU169" s="259"/>
      <c r="AV169" s="265">
        <f t="shared" si="133"/>
        <v>0</v>
      </c>
      <c r="AX169" s="265">
        <f t="shared" si="137"/>
        <v>0</v>
      </c>
      <c r="AZ169" s="492">
        <f t="shared" si="134"/>
        <v>0</v>
      </c>
      <c r="BB169" s="492">
        <f t="shared" si="135"/>
        <v>0</v>
      </c>
      <c r="BD169" s="265">
        <f t="shared" si="138"/>
        <v>0</v>
      </c>
      <c r="BE169" s="105"/>
      <c r="BF169" s="105"/>
      <c r="BG169" s="105"/>
      <c r="BH169" s="105"/>
      <c r="BI169" s="105"/>
      <c r="BJ169" s="105"/>
    </row>
    <row r="170" spans="1:62" ht="20.100000000000001" hidden="1" customHeight="1" outlineLevel="1">
      <c r="A170" s="5"/>
      <c r="B170" s="421"/>
      <c r="C170" s="908"/>
      <c r="D170" s="909"/>
      <c r="E170" s="909"/>
      <c r="F170" s="910"/>
      <c r="G170" s="890"/>
      <c r="H170" s="891"/>
      <c r="I170" s="152"/>
      <c r="J170" s="152"/>
      <c r="K170" s="152"/>
      <c r="L170" s="152"/>
      <c r="M170" s="152"/>
      <c r="N170" s="152"/>
      <c r="O170" s="152"/>
      <c r="P170" s="153"/>
      <c r="Q170" s="153"/>
      <c r="R170" s="156">
        <f t="shared" si="129"/>
        <v>0</v>
      </c>
      <c r="S170" s="156">
        <f t="shared" si="130"/>
        <v>0</v>
      </c>
      <c r="U170" s="157">
        <f t="shared" si="136"/>
        <v>0</v>
      </c>
      <c r="W170" s="152"/>
      <c r="X170" s="152"/>
      <c r="Y170" s="152"/>
      <c r="Z170" s="152"/>
      <c r="AA170" s="152"/>
      <c r="AB170" s="152"/>
      <c r="AC170" s="347"/>
      <c r="AD170" s="152"/>
      <c r="AE170" s="152"/>
      <c r="AF170" s="152"/>
      <c r="AG170" s="152"/>
      <c r="AH170" s="152"/>
      <c r="AI170" s="152"/>
      <c r="AJ170" s="347"/>
      <c r="AK170" s="152"/>
      <c r="AL170" s="152"/>
      <c r="AM170" s="295"/>
      <c r="AN170" s="228"/>
      <c r="AO170" s="228"/>
      <c r="AP170" s="228"/>
      <c r="AQ170" s="228"/>
      <c r="AR170" s="228"/>
      <c r="AS170" s="348"/>
      <c r="AT170" s="264">
        <f t="shared" si="93"/>
        <v>0</v>
      </c>
      <c r="AU170" s="259"/>
      <c r="AV170" s="265">
        <f t="shared" si="133"/>
        <v>0</v>
      </c>
      <c r="AX170" s="265">
        <f t="shared" si="137"/>
        <v>0</v>
      </c>
      <c r="AZ170" s="492">
        <f t="shared" si="134"/>
        <v>0</v>
      </c>
      <c r="BB170" s="492">
        <f t="shared" si="135"/>
        <v>0</v>
      </c>
      <c r="BD170" s="265">
        <f t="shared" si="138"/>
        <v>0</v>
      </c>
      <c r="BE170" s="105"/>
      <c r="BF170" s="105"/>
      <c r="BG170" s="105"/>
      <c r="BH170" s="105"/>
      <c r="BI170" s="105"/>
      <c r="BJ170" s="105"/>
    </row>
    <row r="171" spans="1:62" ht="20.100000000000001" hidden="1" customHeight="1" outlineLevel="1">
      <c r="A171" s="5"/>
      <c r="B171" s="421"/>
      <c r="C171" s="908"/>
      <c r="D171" s="909"/>
      <c r="E171" s="909"/>
      <c r="F171" s="910"/>
      <c r="G171" s="890"/>
      <c r="H171" s="891"/>
      <c r="I171" s="152"/>
      <c r="J171" s="152"/>
      <c r="K171" s="152"/>
      <c r="L171" s="152"/>
      <c r="M171" s="152"/>
      <c r="N171" s="152"/>
      <c r="O171" s="152"/>
      <c r="P171" s="153"/>
      <c r="Q171" s="153"/>
      <c r="R171" s="156">
        <f t="shared" si="129"/>
        <v>0</v>
      </c>
      <c r="S171" s="156">
        <f t="shared" si="130"/>
        <v>0</v>
      </c>
      <c r="U171" s="157">
        <f t="shared" si="136"/>
        <v>0</v>
      </c>
      <c r="W171" s="152"/>
      <c r="X171" s="152"/>
      <c r="Y171" s="152"/>
      <c r="Z171" s="152"/>
      <c r="AA171" s="152"/>
      <c r="AB171" s="152"/>
      <c r="AC171" s="347"/>
      <c r="AD171" s="152"/>
      <c r="AE171" s="152"/>
      <c r="AF171" s="152"/>
      <c r="AG171" s="152"/>
      <c r="AH171" s="152"/>
      <c r="AI171" s="152"/>
      <c r="AJ171" s="347"/>
      <c r="AK171" s="152"/>
      <c r="AL171" s="152"/>
      <c r="AM171" s="295"/>
      <c r="AN171" s="228"/>
      <c r="AO171" s="228"/>
      <c r="AP171" s="228"/>
      <c r="AQ171" s="228"/>
      <c r="AR171" s="228"/>
      <c r="AS171" s="348"/>
      <c r="AT171" s="264">
        <f t="shared" si="93"/>
        <v>0</v>
      </c>
      <c r="AU171" s="259"/>
      <c r="AV171" s="265">
        <f t="shared" si="133"/>
        <v>0</v>
      </c>
      <c r="AX171" s="265">
        <f t="shared" si="137"/>
        <v>0</v>
      </c>
      <c r="AZ171" s="492">
        <f t="shared" si="134"/>
        <v>0</v>
      </c>
      <c r="BB171" s="492">
        <f t="shared" si="135"/>
        <v>0</v>
      </c>
      <c r="BD171" s="265">
        <f t="shared" si="138"/>
        <v>0</v>
      </c>
      <c r="BE171" s="105"/>
      <c r="BF171" s="105"/>
      <c r="BG171" s="105"/>
      <c r="BH171" s="105"/>
      <c r="BI171" s="105"/>
      <c r="BJ171" s="105"/>
    </row>
    <row r="172" spans="1:62" ht="20.100000000000001" hidden="1" customHeight="1" outlineLevel="1">
      <c r="A172" s="5"/>
      <c r="B172" s="100"/>
      <c r="C172" s="908"/>
      <c r="D172" s="909"/>
      <c r="E172" s="909"/>
      <c r="F172" s="910"/>
      <c r="G172" s="890"/>
      <c r="H172" s="891"/>
      <c r="I172" s="152"/>
      <c r="J172" s="152"/>
      <c r="K172" s="152"/>
      <c r="L172" s="152"/>
      <c r="M172" s="152"/>
      <c r="N172" s="152"/>
      <c r="O172" s="152"/>
      <c r="P172" s="153"/>
      <c r="Q172" s="153"/>
      <c r="R172" s="156">
        <f t="shared" si="129"/>
        <v>0</v>
      </c>
      <c r="S172" s="156">
        <f t="shared" si="130"/>
        <v>0</v>
      </c>
      <c r="U172" s="157">
        <f t="shared" si="136"/>
        <v>0</v>
      </c>
      <c r="W172" s="152"/>
      <c r="X172" s="152"/>
      <c r="Y172" s="152"/>
      <c r="Z172" s="152"/>
      <c r="AA172" s="152"/>
      <c r="AB172" s="152"/>
      <c r="AC172" s="347"/>
      <c r="AD172" s="152"/>
      <c r="AE172" s="152"/>
      <c r="AF172" s="152"/>
      <c r="AG172" s="152"/>
      <c r="AH172" s="152"/>
      <c r="AI172" s="152"/>
      <c r="AJ172" s="347"/>
      <c r="AK172" s="152"/>
      <c r="AL172" s="152"/>
      <c r="AM172" s="295"/>
      <c r="AN172" s="228"/>
      <c r="AO172" s="228"/>
      <c r="AP172" s="228"/>
      <c r="AQ172" s="228"/>
      <c r="AR172" s="228"/>
      <c r="AS172" s="348"/>
      <c r="AT172" s="264">
        <f t="shared" si="93"/>
        <v>0</v>
      </c>
      <c r="AU172" s="259"/>
      <c r="AV172" s="265">
        <f t="shared" si="133"/>
        <v>0</v>
      </c>
      <c r="AX172" s="265">
        <f t="shared" si="137"/>
        <v>0</v>
      </c>
      <c r="AZ172" s="492">
        <f t="shared" si="134"/>
        <v>0</v>
      </c>
      <c r="BB172" s="492">
        <f t="shared" si="135"/>
        <v>0</v>
      </c>
      <c r="BD172" s="265">
        <f t="shared" si="138"/>
        <v>0</v>
      </c>
      <c r="BE172" s="105"/>
      <c r="BF172" s="105"/>
      <c r="BG172" s="105"/>
      <c r="BH172" s="105"/>
      <c r="BI172" s="105"/>
      <c r="BJ172" s="105"/>
    </row>
    <row r="173" spans="1:62" ht="20.100000000000001" hidden="1" customHeight="1" outlineLevel="1">
      <c r="A173" s="5"/>
      <c r="B173" s="100"/>
      <c r="C173" s="908"/>
      <c r="D173" s="909"/>
      <c r="E173" s="909"/>
      <c r="F173" s="910"/>
      <c r="G173" s="890"/>
      <c r="H173" s="891"/>
      <c r="I173" s="152"/>
      <c r="J173" s="152"/>
      <c r="K173" s="152"/>
      <c r="L173" s="152"/>
      <c r="M173" s="152"/>
      <c r="N173" s="152"/>
      <c r="O173" s="152"/>
      <c r="P173" s="153"/>
      <c r="Q173" s="153"/>
      <c r="R173" s="156">
        <f t="shared" si="129"/>
        <v>0</v>
      </c>
      <c r="S173" s="156">
        <f t="shared" si="130"/>
        <v>0</v>
      </c>
      <c r="U173" s="157">
        <f t="shared" si="136"/>
        <v>0</v>
      </c>
      <c r="W173" s="152"/>
      <c r="X173" s="152"/>
      <c r="Y173" s="152"/>
      <c r="Z173" s="152"/>
      <c r="AA173" s="152"/>
      <c r="AB173" s="152"/>
      <c r="AC173" s="347"/>
      <c r="AD173" s="152"/>
      <c r="AE173" s="152"/>
      <c r="AF173" s="152"/>
      <c r="AG173" s="152"/>
      <c r="AH173" s="152"/>
      <c r="AI173" s="152"/>
      <c r="AJ173" s="347"/>
      <c r="AK173" s="152"/>
      <c r="AL173" s="152"/>
      <c r="AM173" s="295"/>
      <c r="AN173" s="228"/>
      <c r="AO173" s="228"/>
      <c r="AP173" s="228"/>
      <c r="AQ173" s="228"/>
      <c r="AR173" s="228"/>
      <c r="AS173" s="348"/>
      <c r="AT173" s="264">
        <f t="shared" si="93"/>
        <v>0</v>
      </c>
      <c r="AU173" s="259"/>
      <c r="AV173" s="265">
        <f t="shared" si="133"/>
        <v>0</v>
      </c>
      <c r="AX173" s="265">
        <f t="shared" si="137"/>
        <v>0</v>
      </c>
      <c r="AZ173" s="492">
        <f t="shared" si="134"/>
        <v>0</v>
      </c>
      <c r="BB173" s="492">
        <f t="shared" si="135"/>
        <v>0</v>
      </c>
      <c r="BD173" s="265">
        <f t="shared" si="138"/>
        <v>0</v>
      </c>
      <c r="BE173" s="105"/>
      <c r="BF173" s="105"/>
      <c r="BG173" s="105"/>
      <c r="BH173" s="105"/>
      <c r="BI173" s="105"/>
      <c r="BJ173" s="105"/>
    </row>
    <row r="174" spans="1:62" ht="20.100000000000001" hidden="1" customHeight="1" outlineLevel="1">
      <c r="A174" s="5"/>
      <c r="B174" s="100"/>
      <c r="C174" s="908"/>
      <c r="D174" s="909"/>
      <c r="E174" s="909"/>
      <c r="F174" s="910"/>
      <c r="G174" s="890"/>
      <c r="H174" s="891"/>
      <c r="I174" s="152"/>
      <c r="J174" s="152"/>
      <c r="K174" s="152"/>
      <c r="L174" s="152"/>
      <c r="M174" s="152"/>
      <c r="N174" s="152"/>
      <c r="O174" s="152"/>
      <c r="P174" s="153"/>
      <c r="Q174" s="153"/>
      <c r="R174" s="156">
        <f t="shared" si="129"/>
        <v>0</v>
      </c>
      <c r="S174" s="156">
        <f t="shared" si="130"/>
        <v>0</v>
      </c>
      <c r="U174" s="157">
        <f t="shared" si="136"/>
        <v>0</v>
      </c>
      <c r="W174" s="152"/>
      <c r="X174" s="152"/>
      <c r="Y174" s="152"/>
      <c r="Z174" s="152"/>
      <c r="AA174" s="152"/>
      <c r="AB174" s="152"/>
      <c r="AC174" s="347"/>
      <c r="AD174" s="152"/>
      <c r="AE174" s="152"/>
      <c r="AF174" s="152"/>
      <c r="AG174" s="152"/>
      <c r="AH174" s="152"/>
      <c r="AI174" s="152"/>
      <c r="AJ174" s="347"/>
      <c r="AK174" s="152"/>
      <c r="AL174" s="152"/>
      <c r="AM174" s="295"/>
      <c r="AN174" s="228"/>
      <c r="AO174" s="228"/>
      <c r="AP174" s="228"/>
      <c r="AQ174" s="228"/>
      <c r="AR174" s="228"/>
      <c r="AS174" s="348"/>
      <c r="AT174" s="264">
        <f t="shared" si="93"/>
        <v>0</v>
      </c>
      <c r="AU174" s="259"/>
      <c r="AV174" s="265">
        <f t="shared" si="133"/>
        <v>0</v>
      </c>
      <c r="AX174" s="265">
        <f t="shared" si="137"/>
        <v>0</v>
      </c>
      <c r="AZ174" s="492">
        <f t="shared" si="134"/>
        <v>0</v>
      </c>
      <c r="BB174" s="492">
        <f t="shared" si="135"/>
        <v>0</v>
      </c>
      <c r="BD174" s="265">
        <f t="shared" si="138"/>
        <v>0</v>
      </c>
      <c r="BE174" s="105"/>
      <c r="BF174" s="105"/>
      <c r="BG174" s="105"/>
      <c r="BH174" s="105"/>
      <c r="BI174" s="105"/>
      <c r="BJ174" s="105"/>
    </row>
    <row r="175" spans="1:62" ht="20.100000000000001" hidden="1" customHeight="1" outlineLevel="1">
      <c r="A175" s="5"/>
      <c r="B175" s="100"/>
      <c r="C175" s="908"/>
      <c r="D175" s="909"/>
      <c r="E175" s="909"/>
      <c r="F175" s="910"/>
      <c r="G175" s="890"/>
      <c r="H175" s="891"/>
      <c r="I175" s="152"/>
      <c r="J175" s="152"/>
      <c r="K175" s="152"/>
      <c r="L175" s="152"/>
      <c r="M175" s="152"/>
      <c r="N175" s="152"/>
      <c r="O175" s="152"/>
      <c r="P175" s="153"/>
      <c r="Q175" s="153"/>
      <c r="R175" s="156">
        <f t="shared" si="129"/>
        <v>0</v>
      </c>
      <c r="S175" s="156">
        <f t="shared" si="130"/>
        <v>0</v>
      </c>
      <c r="U175" s="157">
        <f t="shared" si="136"/>
        <v>0</v>
      </c>
      <c r="W175" s="152"/>
      <c r="X175" s="152"/>
      <c r="Y175" s="152"/>
      <c r="Z175" s="152"/>
      <c r="AA175" s="152"/>
      <c r="AB175" s="152"/>
      <c r="AC175" s="347"/>
      <c r="AD175" s="152"/>
      <c r="AE175" s="152"/>
      <c r="AF175" s="152"/>
      <c r="AG175" s="152"/>
      <c r="AH175" s="152"/>
      <c r="AI175" s="152"/>
      <c r="AJ175" s="347"/>
      <c r="AK175" s="152"/>
      <c r="AL175" s="152"/>
      <c r="AM175" s="295"/>
      <c r="AN175" s="228"/>
      <c r="AO175" s="228"/>
      <c r="AP175" s="228"/>
      <c r="AQ175" s="228"/>
      <c r="AR175" s="228"/>
      <c r="AS175" s="348"/>
      <c r="AT175" s="264">
        <f t="shared" si="93"/>
        <v>0</v>
      </c>
      <c r="AU175" s="259"/>
      <c r="AV175" s="265">
        <f t="shared" si="133"/>
        <v>0</v>
      </c>
      <c r="AX175" s="265">
        <f t="shared" si="137"/>
        <v>0</v>
      </c>
      <c r="AZ175" s="492">
        <f t="shared" si="134"/>
        <v>0</v>
      </c>
      <c r="BB175" s="492">
        <f t="shared" si="135"/>
        <v>0</v>
      </c>
      <c r="BD175" s="265">
        <f t="shared" si="138"/>
        <v>0</v>
      </c>
      <c r="BE175" s="105"/>
      <c r="BF175" s="105"/>
      <c r="BG175" s="105"/>
      <c r="BH175" s="105"/>
      <c r="BI175" s="105"/>
      <c r="BJ175" s="105"/>
    </row>
    <row r="176" spans="1:62" ht="20.100000000000001" hidden="1" customHeight="1" outlineLevel="1">
      <c r="A176" s="5"/>
      <c r="B176" s="100"/>
      <c r="C176" s="908"/>
      <c r="D176" s="909"/>
      <c r="E176" s="909"/>
      <c r="F176" s="910"/>
      <c r="G176" s="890"/>
      <c r="H176" s="891"/>
      <c r="I176" s="152"/>
      <c r="J176" s="152"/>
      <c r="K176" s="152"/>
      <c r="L176" s="152"/>
      <c r="M176" s="152"/>
      <c r="N176" s="152"/>
      <c r="O176" s="152"/>
      <c r="P176" s="153"/>
      <c r="Q176" s="153"/>
      <c r="R176" s="156">
        <f t="shared" si="129"/>
        <v>0</v>
      </c>
      <c r="S176" s="156">
        <f t="shared" si="130"/>
        <v>0</v>
      </c>
      <c r="U176" s="157">
        <f t="shared" si="136"/>
        <v>0</v>
      </c>
      <c r="W176" s="152"/>
      <c r="X176" s="152"/>
      <c r="Y176" s="152"/>
      <c r="Z176" s="152"/>
      <c r="AA176" s="152"/>
      <c r="AB176" s="152"/>
      <c r="AC176" s="347"/>
      <c r="AD176" s="152"/>
      <c r="AE176" s="152"/>
      <c r="AF176" s="152"/>
      <c r="AG176" s="152"/>
      <c r="AH176" s="152"/>
      <c r="AI176" s="152"/>
      <c r="AJ176" s="347"/>
      <c r="AK176" s="152"/>
      <c r="AL176" s="152"/>
      <c r="AM176" s="295"/>
      <c r="AN176" s="228"/>
      <c r="AO176" s="228"/>
      <c r="AP176" s="228"/>
      <c r="AQ176" s="228"/>
      <c r="AR176" s="228"/>
      <c r="AS176" s="348"/>
      <c r="AT176" s="264">
        <f t="shared" si="93"/>
        <v>0</v>
      </c>
      <c r="AU176" s="259"/>
      <c r="AV176" s="265">
        <f t="shared" si="133"/>
        <v>0</v>
      </c>
      <c r="AX176" s="265">
        <f t="shared" si="137"/>
        <v>0</v>
      </c>
      <c r="AZ176" s="492">
        <f t="shared" si="134"/>
        <v>0</v>
      </c>
      <c r="BB176" s="492">
        <f t="shared" si="135"/>
        <v>0</v>
      </c>
      <c r="BD176" s="265">
        <f t="shared" si="138"/>
        <v>0</v>
      </c>
      <c r="BE176" s="105"/>
      <c r="BF176" s="105"/>
      <c r="BG176" s="105"/>
      <c r="BH176" s="105"/>
      <c r="BI176" s="105"/>
      <c r="BJ176" s="105"/>
    </row>
    <row r="177" spans="1:62" ht="20.100000000000001" hidden="1" customHeight="1" outlineLevel="1">
      <c r="A177" s="5"/>
      <c r="B177" s="100"/>
      <c r="C177" s="908"/>
      <c r="D177" s="909"/>
      <c r="E177" s="909"/>
      <c r="F177" s="910"/>
      <c r="G177" s="890"/>
      <c r="H177" s="891"/>
      <c r="I177" s="152"/>
      <c r="J177" s="152"/>
      <c r="K177" s="152"/>
      <c r="L177" s="152"/>
      <c r="M177" s="152"/>
      <c r="N177" s="152"/>
      <c r="O177" s="152"/>
      <c r="P177" s="153"/>
      <c r="Q177" s="153"/>
      <c r="R177" s="156">
        <f t="shared" si="129"/>
        <v>0</v>
      </c>
      <c r="S177" s="156">
        <f t="shared" si="130"/>
        <v>0</v>
      </c>
      <c r="U177" s="157">
        <f t="shared" si="136"/>
        <v>0</v>
      </c>
      <c r="W177" s="152"/>
      <c r="X177" s="152"/>
      <c r="Y177" s="152"/>
      <c r="Z177" s="152"/>
      <c r="AA177" s="152"/>
      <c r="AB177" s="152"/>
      <c r="AC177" s="347"/>
      <c r="AD177" s="152"/>
      <c r="AE177" s="152"/>
      <c r="AF177" s="152"/>
      <c r="AG177" s="152"/>
      <c r="AH177" s="152"/>
      <c r="AI177" s="152"/>
      <c r="AJ177" s="347"/>
      <c r="AK177" s="152"/>
      <c r="AL177" s="152"/>
      <c r="AM177" s="295"/>
      <c r="AN177" s="228"/>
      <c r="AO177" s="228"/>
      <c r="AP177" s="228"/>
      <c r="AQ177" s="228"/>
      <c r="AR177" s="228"/>
      <c r="AS177" s="348"/>
      <c r="AT177" s="264">
        <f t="shared" si="93"/>
        <v>0</v>
      </c>
      <c r="AU177" s="259"/>
      <c r="AV177" s="265">
        <f t="shared" si="133"/>
        <v>0</v>
      </c>
      <c r="AX177" s="265">
        <f t="shared" si="137"/>
        <v>0</v>
      </c>
      <c r="AZ177" s="492">
        <f t="shared" si="134"/>
        <v>0</v>
      </c>
      <c r="BB177" s="492">
        <f t="shared" si="135"/>
        <v>0</v>
      </c>
      <c r="BD177" s="265">
        <f t="shared" si="138"/>
        <v>0</v>
      </c>
      <c r="BE177" s="105"/>
      <c r="BF177" s="105"/>
      <c r="BG177" s="105"/>
      <c r="BH177" s="105"/>
      <c r="BI177" s="105"/>
      <c r="BJ177" s="105"/>
    </row>
    <row r="178" spans="1:62" ht="20.100000000000001" hidden="1" customHeight="1" outlineLevel="1">
      <c r="A178" s="5"/>
      <c r="B178" s="100"/>
      <c r="C178" s="908"/>
      <c r="D178" s="909"/>
      <c r="E178" s="909"/>
      <c r="F178" s="910"/>
      <c r="G178" s="890"/>
      <c r="H178" s="891"/>
      <c r="I178" s="152"/>
      <c r="J178" s="152"/>
      <c r="K178" s="152"/>
      <c r="L178" s="152"/>
      <c r="M178" s="152"/>
      <c r="N178" s="152"/>
      <c r="O178" s="152"/>
      <c r="P178" s="153"/>
      <c r="Q178" s="153"/>
      <c r="R178" s="156">
        <f t="shared" si="129"/>
        <v>0</v>
      </c>
      <c r="S178" s="156">
        <f t="shared" si="130"/>
        <v>0</v>
      </c>
      <c r="U178" s="157">
        <f t="shared" si="136"/>
        <v>0</v>
      </c>
      <c r="W178" s="152"/>
      <c r="X178" s="152"/>
      <c r="Y178" s="152"/>
      <c r="Z178" s="152"/>
      <c r="AA178" s="152"/>
      <c r="AB178" s="152"/>
      <c r="AC178" s="347"/>
      <c r="AD178" s="152"/>
      <c r="AE178" s="152"/>
      <c r="AF178" s="152"/>
      <c r="AG178" s="152"/>
      <c r="AH178" s="152"/>
      <c r="AI178" s="152"/>
      <c r="AJ178" s="347"/>
      <c r="AK178" s="152"/>
      <c r="AL178" s="152"/>
      <c r="AM178" s="295"/>
      <c r="AN178" s="228"/>
      <c r="AO178" s="228"/>
      <c r="AP178" s="228"/>
      <c r="AQ178" s="228"/>
      <c r="AR178" s="228"/>
      <c r="AS178" s="348"/>
      <c r="AT178" s="264">
        <f t="shared" ref="AT178:AT180" si="139">((W178+AD178)*$W$7+(X178+AE178)*$X$7+(Y178+Z178+AF178+AG178)*$Z$7+(AA178+AH178)*$AA$7+(AB178+AI178)*$AB$7)*Zuschläge_IBN</f>
        <v>0</v>
      </c>
      <c r="AU178" s="259"/>
      <c r="AV178" s="265">
        <f t="shared" si="133"/>
        <v>0</v>
      </c>
      <c r="AX178" s="265">
        <f t="shared" si="137"/>
        <v>0</v>
      </c>
      <c r="AZ178" s="492">
        <f t="shared" si="134"/>
        <v>0</v>
      </c>
      <c r="BB178" s="492">
        <f t="shared" si="135"/>
        <v>0</v>
      </c>
      <c r="BD178" s="265">
        <f t="shared" si="138"/>
        <v>0</v>
      </c>
      <c r="BE178" s="105"/>
      <c r="BF178" s="105"/>
      <c r="BG178" s="105"/>
      <c r="BH178" s="105"/>
      <c r="BI178" s="105"/>
      <c r="BJ178" s="105"/>
    </row>
    <row r="179" spans="1:62" ht="20.100000000000001" hidden="1" customHeight="1" outlineLevel="1">
      <c r="A179" s="5"/>
      <c r="B179" s="100"/>
      <c r="C179" s="908"/>
      <c r="D179" s="909"/>
      <c r="E179" s="909"/>
      <c r="F179" s="910"/>
      <c r="G179" s="890"/>
      <c r="H179" s="891"/>
      <c r="I179" s="152"/>
      <c r="J179" s="152"/>
      <c r="K179" s="152"/>
      <c r="L179" s="152"/>
      <c r="M179" s="152"/>
      <c r="N179" s="152"/>
      <c r="O179" s="152"/>
      <c r="P179" s="153"/>
      <c r="Q179" s="153"/>
      <c r="R179" s="156">
        <f t="shared" si="129"/>
        <v>0</v>
      </c>
      <c r="S179" s="156">
        <f t="shared" si="130"/>
        <v>0</v>
      </c>
      <c r="U179" s="157">
        <f t="shared" si="136"/>
        <v>0</v>
      </c>
      <c r="W179" s="152"/>
      <c r="X179" s="152"/>
      <c r="Y179" s="152"/>
      <c r="Z179" s="152"/>
      <c r="AA179" s="152"/>
      <c r="AB179" s="152"/>
      <c r="AC179" s="347"/>
      <c r="AD179" s="152"/>
      <c r="AE179" s="152"/>
      <c r="AF179" s="152"/>
      <c r="AG179" s="152"/>
      <c r="AH179" s="152"/>
      <c r="AI179" s="152"/>
      <c r="AJ179" s="347"/>
      <c r="AK179" s="152"/>
      <c r="AL179" s="152"/>
      <c r="AM179" s="295"/>
      <c r="AN179" s="228"/>
      <c r="AO179" s="228"/>
      <c r="AP179" s="228"/>
      <c r="AQ179" s="228"/>
      <c r="AR179" s="228"/>
      <c r="AS179" s="348"/>
      <c r="AT179" s="264">
        <f t="shared" si="139"/>
        <v>0</v>
      </c>
      <c r="AU179" s="259"/>
      <c r="AV179" s="265">
        <f t="shared" si="133"/>
        <v>0</v>
      </c>
      <c r="AX179" s="265">
        <f t="shared" si="137"/>
        <v>0</v>
      </c>
      <c r="AZ179" s="492">
        <f t="shared" si="134"/>
        <v>0</v>
      </c>
      <c r="BB179" s="492">
        <f t="shared" si="135"/>
        <v>0</v>
      </c>
      <c r="BD179" s="265">
        <f t="shared" si="138"/>
        <v>0</v>
      </c>
      <c r="BE179" s="105"/>
      <c r="BF179" s="105"/>
      <c r="BG179" s="105"/>
      <c r="BH179" s="105"/>
      <c r="BI179" s="105"/>
      <c r="BJ179" s="105"/>
    </row>
    <row r="180" spans="1:62" ht="20.100000000000001" hidden="1" customHeight="1" outlineLevel="1">
      <c r="A180" s="5"/>
      <c r="B180" s="100"/>
      <c r="C180" s="908"/>
      <c r="D180" s="909"/>
      <c r="E180" s="909"/>
      <c r="F180" s="910"/>
      <c r="G180" s="890"/>
      <c r="H180" s="891"/>
      <c r="I180" s="152"/>
      <c r="J180" s="152"/>
      <c r="K180" s="152"/>
      <c r="L180" s="152"/>
      <c r="M180" s="152"/>
      <c r="N180" s="152"/>
      <c r="O180" s="152"/>
      <c r="P180" s="153"/>
      <c r="Q180" s="153"/>
      <c r="R180" s="156">
        <f t="shared" si="129"/>
        <v>0</v>
      </c>
      <c r="S180" s="156">
        <f t="shared" si="130"/>
        <v>0</v>
      </c>
      <c r="U180" s="157">
        <f t="shared" si="136"/>
        <v>0</v>
      </c>
      <c r="W180" s="152"/>
      <c r="X180" s="152"/>
      <c r="Y180" s="152"/>
      <c r="Z180" s="152"/>
      <c r="AA180" s="152"/>
      <c r="AB180" s="152"/>
      <c r="AC180" s="347"/>
      <c r="AD180" s="152"/>
      <c r="AE180" s="152"/>
      <c r="AF180" s="152"/>
      <c r="AG180" s="152"/>
      <c r="AH180" s="152"/>
      <c r="AI180" s="152"/>
      <c r="AJ180" s="347"/>
      <c r="AK180" s="152"/>
      <c r="AL180" s="152"/>
      <c r="AM180" s="295"/>
      <c r="AN180" s="228"/>
      <c r="AO180" s="228"/>
      <c r="AP180" s="228"/>
      <c r="AQ180" s="228"/>
      <c r="AR180" s="228"/>
      <c r="AS180" s="348"/>
      <c r="AT180" s="264">
        <f t="shared" si="139"/>
        <v>0</v>
      </c>
      <c r="AU180" s="259"/>
      <c r="AV180" s="265">
        <f t="shared" si="133"/>
        <v>0</v>
      </c>
      <c r="AX180" s="265">
        <f t="shared" si="137"/>
        <v>0</v>
      </c>
      <c r="AZ180" s="492">
        <f t="shared" si="134"/>
        <v>0</v>
      </c>
      <c r="BB180" s="492">
        <f t="shared" si="135"/>
        <v>0</v>
      </c>
      <c r="BD180" s="265">
        <f t="shared" si="138"/>
        <v>0</v>
      </c>
      <c r="BE180" s="105"/>
      <c r="BF180" s="105"/>
      <c r="BG180" s="105"/>
      <c r="BH180" s="105"/>
      <c r="BI180" s="105"/>
      <c r="BJ180" s="105"/>
    </row>
    <row r="181" spans="1:62" ht="9.9499999999999993" hidden="1" customHeight="1" outlineLevel="1">
      <c r="B181" s="101"/>
      <c r="C181" s="208"/>
      <c r="D181" s="208"/>
      <c r="E181" s="208"/>
      <c r="F181" s="208"/>
      <c r="G181" s="237"/>
      <c r="H181" s="207"/>
      <c r="I181" s="257"/>
      <c r="J181" s="257"/>
      <c r="K181" s="257"/>
      <c r="L181" s="257"/>
      <c r="M181" s="257"/>
      <c r="N181" s="257"/>
      <c r="O181" s="257"/>
      <c r="P181" s="256"/>
      <c r="Q181" s="102"/>
      <c r="R181" s="102"/>
      <c r="S181" s="102"/>
      <c r="U181" s="98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Z181" s="493"/>
      <c r="BE181" s="105"/>
      <c r="BF181" s="105"/>
      <c r="BG181" s="105"/>
      <c r="BH181" s="105"/>
      <c r="BI181" s="105"/>
      <c r="BJ181" s="105"/>
    </row>
    <row r="182" spans="1:62" ht="20.100000000000001" customHeight="1" collapsed="1">
      <c r="B182" s="151">
        <f>B165+1</f>
        <v>11</v>
      </c>
      <c r="C182" s="916"/>
      <c r="D182" s="917"/>
      <c r="E182" s="917"/>
      <c r="F182" s="918"/>
      <c r="G182" s="429"/>
      <c r="H182" s="206">
        <v>1</v>
      </c>
      <c r="I182" s="642">
        <f t="shared" ref="I182" si="140">$H182*SUM(I183:I197)</f>
        <v>0</v>
      </c>
      <c r="J182" s="643">
        <f t="shared" ref="J182:O182" si="141">$H182*SUM(J183:J197)</f>
        <v>0</v>
      </c>
      <c r="K182" s="644">
        <f t="shared" si="141"/>
        <v>0</v>
      </c>
      <c r="L182" s="645">
        <f t="shared" si="141"/>
        <v>0</v>
      </c>
      <c r="M182" s="645">
        <f t="shared" si="141"/>
        <v>0</v>
      </c>
      <c r="N182" s="644">
        <f t="shared" si="141"/>
        <v>0</v>
      </c>
      <c r="O182" s="642">
        <f t="shared" si="141"/>
        <v>0</v>
      </c>
      <c r="P182" s="209">
        <f t="shared" ref="P182:Q182" si="142">$H182*SUM(P183:P197)</f>
        <v>0</v>
      </c>
      <c r="Q182" s="210">
        <f t="shared" si="142"/>
        <v>0</v>
      </c>
      <c r="R182" s="136">
        <f t="shared" ref="R182:R197" si="143">P182*(1+Gewinn)*(1+SicherheitAngebot)</f>
        <v>0</v>
      </c>
      <c r="S182" s="137">
        <f t="shared" ref="S182:S197" si="144">Q182*(1+MGKZ)*(1+Gewinn)*(1+SicherheitAngebot)</f>
        <v>0</v>
      </c>
      <c r="U182" s="10">
        <f>I182*$I$7+J182*$J$7+K182*$K$7+L182*$L$7+M182*$M$7+N182*$N$7+O182*$O$7+R182+S182</f>
        <v>0</v>
      </c>
      <c r="W182" s="646">
        <f t="shared" ref="W182:AB182" si="145">$H182*SUM(W183:W197)</f>
        <v>0</v>
      </c>
      <c r="X182" s="647">
        <f t="shared" si="145"/>
        <v>0</v>
      </c>
      <c r="Y182" s="648">
        <f t="shared" si="145"/>
        <v>0</v>
      </c>
      <c r="Z182" s="649">
        <f t="shared" si="145"/>
        <v>0</v>
      </c>
      <c r="AA182" s="648">
        <f t="shared" si="145"/>
        <v>0</v>
      </c>
      <c r="AB182" s="646">
        <f t="shared" si="145"/>
        <v>0</v>
      </c>
      <c r="AC182" s="258"/>
      <c r="AD182" s="646">
        <f t="shared" ref="AD182:AM182" si="146">$H182*SUM(AD183:AD197)</f>
        <v>0</v>
      </c>
      <c r="AE182" s="647">
        <f t="shared" si="146"/>
        <v>0</v>
      </c>
      <c r="AF182" s="648">
        <f t="shared" si="146"/>
        <v>0</v>
      </c>
      <c r="AG182" s="649">
        <f t="shared" si="146"/>
        <v>0</v>
      </c>
      <c r="AH182" s="648">
        <f t="shared" si="146"/>
        <v>0</v>
      </c>
      <c r="AI182" s="646">
        <f t="shared" si="146"/>
        <v>0</v>
      </c>
      <c r="AJ182" s="258"/>
      <c r="AK182" s="653">
        <f t="shared" si="146"/>
        <v>0</v>
      </c>
      <c r="AL182" s="653">
        <f t="shared" si="146"/>
        <v>0</v>
      </c>
      <c r="AM182" s="653">
        <f t="shared" si="146"/>
        <v>0</v>
      </c>
      <c r="AN182" s="227">
        <f>$H182*SUM(AN183:AN197)*(1+Gewinn)*(1+SicherheitAngebot)</f>
        <v>0</v>
      </c>
      <c r="AO182" s="227">
        <f>$H182*SUM(AO183:AO197)*(1+Gewinn)*(1+SicherheitAngebot)</f>
        <v>0</v>
      </c>
      <c r="AP182" s="227">
        <f>$H182*SUM(AP183:AP197)*(1+Gewinn)*(1+SicherheitAngebot)</f>
        <v>0</v>
      </c>
      <c r="AQ182" s="227">
        <f>$H182*SUM(AQ183:AQ197)*(1+Gewinn)*(1+SicherheitAngebot)</f>
        <v>0</v>
      </c>
      <c r="AR182" s="227">
        <f>$H182*SUM(AR183:AR197)*(1+Gewinn)*(1+SicherheitAngebot)</f>
        <v>0</v>
      </c>
      <c r="AS182" s="262"/>
      <c r="AT182" s="263">
        <f t="shared" ref="AT182:AT214" si="147">((W182+AD182)*$W$7+(X182+AE182)*$X$7+(Y182+Z182+AF182+AG182)*$Z$7+(AA182+AH182)*$AA$7+(AB182+AI182)*$AB$7)*Zuschläge_IBN</f>
        <v>0</v>
      </c>
      <c r="AU182" s="259"/>
      <c r="AV182" s="491">
        <f>AK182*$AK$7+AL182*$AL$7+AM182*$AM$7+SUM(AN182:AR182)+AT182/Zuschläge_IBN+AT182</f>
        <v>0</v>
      </c>
      <c r="AX182" s="685">
        <f>U182+AV182</f>
        <v>0</v>
      </c>
      <c r="AZ182" s="490">
        <f>IF(H182&gt;0,U182/(1+SicherheitAngebot)*(1+Sicherheit),0)</f>
        <v>0</v>
      </c>
      <c r="BB182" s="490">
        <f>IF(H182&gt;0,AV182/(1+SicherheitAngebot)*(1+Sicherheit),0)</f>
        <v>0</v>
      </c>
      <c r="BD182" s="490">
        <f>AZ182+BB182</f>
        <v>0</v>
      </c>
      <c r="BE182" s="105"/>
      <c r="BF182" s="105"/>
      <c r="BG182" s="105"/>
      <c r="BH182" s="105"/>
      <c r="BI182" s="105"/>
      <c r="BJ182" s="105"/>
    </row>
    <row r="183" spans="1:62" ht="20.100000000000001" hidden="1" customHeight="1" outlineLevel="1">
      <c r="B183" s="99"/>
      <c r="C183" s="908"/>
      <c r="D183" s="909"/>
      <c r="E183" s="909"/>
      <c r="F183" s="910"/>
      <c r="G183" s="890"/>
      <c r="H183" s="901"/>
      <c r="I183" s="152"/>
      <c r="J183" s="152"/>
      <c r="K183" s="152"/>
      <c r="L183" s="152"/>
      <c r="M183" s="152"/>
      <c r="N183" s="152"/>
      <c r="O183" s="152"/>
      <c r="P183" s="153"/>
      <c r="Q183" s="153"/>
      <c r="R183" s="156">
        <f t="shared" si="143"/>
        <v>0</v>
      </c>
      <c r="S183" s="156">
        <f t="shared" si="144"/>
        <v>0</v>
      </c>
      <c r="U183" s="157">
        <f>I183*$I$7+J183*$J$7+K183*$K$7+L183*$L$7+M183*$M$7+N183*$N$7+O183*$O$7+R183+S183</f>
        <v>0</v>
      </c>
      <c r="W183" s="152"/>
      <c r="X183" s="152"/>
      <c r="Y183" s="152"/>
      <c r="Z183" s="152"/>
      <c r="AA183" s="152"/>
      <c r="AB183" s="152"/>
      <c r="AC183" s="347"/>
      <c r="AD183" s="152"/>
      <c r="AE183" s="152"/>
      <c r="AF183" s="152"/>
      <c r="AG183" s="152"/>
      <c r="AH183" s="152"/>
      <c r="AI183" s="152"/>
      <c r="AJ183" s="347"/>
      <c r="AK183" s="152"/>
      <c r="AL183" s="152"/>
      <c r="AM183" s="295"/>
      <c r="AN183" s="228"/>
      <c r="AO183" s="228"/>
      <c r="AP183" s="228"/>
      <c r="AQ183" s="228"/>
      <c r="AR183" s="228"/>
      <c r="AS183" s="348"/>
      <c r="AT183" s="264">
        <f t="shared" si="147"/>
        <v>0</v>
      </c>
      <c r="AU183" s="259"/>
      <c r="AV183" s="265">
        <f t="shared" ref="AV183:AV197" si="148">AK183*$AK$7+AL183*$AL$7+AM183*$AM$7+SUM(AN183:AR183)*(1+Gewinn)*(1+SicherheitAngebot)+AT183/Zuschläge_IBN+AT183</f>
        <v>0</v>
      </c>
      <c r="AX183" s="265">
        <f>U183+AV183</f>
        <v>0</v>
      </c>
      <c r="AZ183" s="492">
        <f t="shared" ref="AZ183:AZ197" si="149">U183/(1+SicherheitAngebot)*(1+Sicherheit)</f>
        <v>0</v>
      </c>
      <c r="BB183" s="492">
        <f t="shared" ref="BB183:BB197" si="150">AV183/(1+SicherheitAngebot)*(1+Sicherheit)</f>
        <v>0</v>
      </c>
      <c r="BD183" s="265">
        <f>AZ183+BB183</f>
        <v>0</v>
      </c>
      <c r="BE183" s="105"/>
      <c r="BF183" s="105"/>
      <c r="BG183" s="105"/>
      <c r="BH183" s="105"/>
      <c r="BI183" s="105"/>
      <c r="BJ183" s="105"/>
    </row>
    <row r="184" spans="1:62" ht="20.100000000000001" hidden="1" customHeight="1" outlineLevel="1">
      <c r="B184" s="100"/>
      <c r="C184" s="908"/>
      <c r="D184" s="909"/>
      <c r="E184" s="909"/>
      <c r="F184" s="910"/>
      <c r="G184" s="890"/>
      <c r="H184" s="891"/>
      <c r="I184" s="152"/>
      <c r="J184" s="152"/>
      <c r="K184" s="152"/>
      <c r="L184" s="152"/>
      <c r="M184" s="152"/>
      <c r="N184" s="152"/>
      <c r="O184" s="152"/>
      <c r="P184" s="153"/>
      <c r="Q184" s="153"/>
      <c r="R184" s="156">
        <f t="shared" si="143"/>
        <v>0</v>
      </c>
      <c r="S184" s="156">
        <f t="shared" si="144"/>
        <v>0</v>
      </c>
      <c r="U184" s="157">
        <f t="shared" ref="U184:U197" si="151">I184*$I$7+J184*$J$7+K184*$K$7+L184*$L$7+M184*$M$7+N184*$N$7+O184*$O$7+R184+S184</f>
        <v>0</v>
      </c>
      <c r="W184" s="152"/>
      <c r="X184" s="152"/>
      <c r="Y184" s="152"/>
      <c r="Z184" s="152"/>
      <c r="AA184" s="152"/>
      <c r="AB184" s="152"/>
      <c r="AC184" s="347"/>
      <c r="AD184" s="152"/>
      <c r="AE184" s="152"/>
      <c r="AF184" s="152"/>
      <c r="AG184" s="152"/>
      <c r="AH184" s="152"/>
      <c r="AI184" s="152"/>
      <c r="AJ184" s="347"/>
      <c r="AK184" s="152"/>
      <c r="AL184" s="152"/>
      <c r="AM184" s="295"/>
      <c r="AN184" s="228"/>
      <c r="AO184" s="228"/>
      <c r="AP184" s="228"/>
      <c r="AQ184" s="228"/>
      <c r="AR184" s="228"/>
      <c r="AS184" s="348"/>
      <c r="AT184" s="264">
        <f t="shared" si="147"/>
        <v>0</v>
      </c>
      <c r="AU184" s="259"/>
      <c r="AV184" s="265">
        <f t="shared" si="148"/>
        <v>0</v>
      </c>
      <c r="AX184" s="265">
        <f t="shared" ref="AX184:AX197" si="152">U184+AV184</f>
        <v>0</v>
      </c>
      <c r="AZ184" s="492">
        <f t="shared" si="149"/>
        <v>0</v>
      </c>
      <c r="BB184" s="492">
        <f t="shared" si="150"/>
        <v>0</v>
      </c>
      <c r="BD184" s="265">
        <f t="shared" ref="BD184:BD197" si="153">AZ184+BB184</f>
        <v>0</v>
      </c>
      <c r="BE184" s="105"/>
      <c r="BF184" s="105"/>
      <c r="BG184" s="105"/>
      <c r="BH184" s="105"/>
      <c r="BI184" s="105"/>
      <c r="BJ184" s="105"/>
    </row>
    <row r="185" spans="1:62" ht="20.100000000000001" hidden="1" customHeight="1" outlineLevel="1">
      <c r="B185" s="100"/>
      <c r="C185" s="908"/>
      <c r="D185" s="909"/>
      <c r="E185" s="909"/>
      <c r="F185" s="910"/>
      <c r="G185" s="890"/>
      <c r="H185" s="891"/>
      <c r="I185" s="152"/>
      <c r="J185" s="152"/>
      <c r="K185" s="152"/>
      <c r="L185" s="152"/>
      <c r="M185" s="152"/>
      <c r="N185" s="152"/>
      <c r="O185" s="152"/>
      <c r="P185" s="153"/>
      <c r="Q185" s="153"/>
      <c r="R185" s="156">
        <f t="shared" si="143"/>
        <v>0</v>
      </c>
      <c r="S185" s="156">
        <f t="shared" si="144"/>
        <v>0</v>
      </c>
      <c r="U185" s="157">
        <f t="shared" si="151"/>
        <v>0</v>
      </c>
      <c r="W185" s="152"/>
      <c r="X185" s="152"/>
      <c r="Y185" s="152"/>
      <c r="Z185" s="152"/>
      <c r="AA185" s="152"/>
      <c r="AB185" s="152"/>
      <c r="AC185" s="347"/>
      <c r="AD185" s="152"/>
      <c r="AE185" s="152"/>
      <c r="AF185" s="152"/>
      <c r="AG185" s="152"/>
      <c r="AH185" s="152"/>
      <c r="AI185" s="152"/>
      <c r="AJ185" s="347"/>
      <c r="AK185" s="152"/>
      <c r="AL185" s="152"/>
      <c r="AM185" s="295"/>
      <c r="AN185" s="228"/>
      <c r="AO185" s="228"/>
      <c r="AP185" s="228"/>
      <c r="AQ185" s="228"/>
      <c r="AR185" s="228"/>
      <c r="AS185" s="348"/>
      <c r="AT185" s="264">
        <f t="shared" si="147"/>
        <v>0</v>
      </c>
      <c r="AU185" s="259"/>
      <c r="AV185" s="265">
        <f t="shared" si="148"/>
        <v>0</v>
      </c>
      <c r="AX185" s="265">
        <f t="shared" si="152"/>
        <v>0</v>
      </c>
      <c r="AZ185" s="492">
        <f t="shared" si="149"/>
        <v>0</v>
      </c>
      <c r="BB185" s="492">
        <f t="shared" si="150"/>
        <v>0</v>
      </c>
      <c r="BD185" s="265">
        <f t="shared" si="153"/>
        <v>0</v>
      </c>
      <c r="BE185" s="105"/>
      <c r="BF185" s="105"/>
      <c r="BG185" s="105"/>
      <c r="BH185" s="105"/>
      <c r="BI185" s="105"/>
      <c r="BJ185" s="105"/>
    </row>
    <row r="186" spans="1:62" ht="20.100000000000001" hidden="1" customHeight="1" outlineLevel="1">
      <c r="B186" s="100"/>
      <c r="C186" s="908"/>
      <c r="D186" s="909"/>
      <c r="E186" s="909"/>
      <c r="F186" s="910"/>
      <c r="G186" s="890"/>
      <c r="H186" s="891"/>
      <c r="I186" s="152"/>
      <c r="J186" s="152"/>
      <c r="K186" s="152"/>
      <c r="L186" s="152"/>
      <c r="M186" s="152"/>
      <c r="N186" s="152"/>
      <c r="O186" s="152"/>
      <c r="P186" s="153"/>
      <c r="Q186" s="153"/>
      <c r="R186" s="156">
        <f t="shared" si="143"/>
        <v>0</v>
      </c>
      <c r="S186" s="156">
        <f t="shared" si="144"/>
        <v>0</v>
      </c>
      <c r="U186" s="157">
        <f t="shared" si="151"/>
        <v>0</v>
      </c>
      <c r="W186" s="152"/>
      <c r="X186" s="152"/>
      <c r="Y186" s="152"/>
      <c r="Z186" s="152"/>
      <c r="AA186" s="152"/>
      <c r="AB186" s="152"/>
      <c r="AC186" s="347"/>
      <c r="AD186" s="152"/>
      <c r="AE186" s="152"/>
      <c r="AF186" s="152"/>
      <c r="AG186" s="152"/>
      <c r="AH186" s="152"/>
      <c r="AI186" s="152"/>
      <c r="AJ186" s="347"/>
      <c r="AK186" s="152"/>
      <c r="AL186" s="152"/>
      <c r="AM186" s="295"/>
      <c r="AN186" s="228"/>
      <c r="AO186" s="228"/>
      <c r="AP186" s="228"/>
      <c r="AQ186" s="228"/>
      <c r="AR186" s="228"/>
      <c r="AS186" s="348"/>
      <c r="AT186" s="264">
        <f t="shared" si="147"/>
        <v>0</v>
      </c>
      <c r="AU186" s="259"/>
      <c r="AV186" s="265">
        <f t="shared" si="148"/>
        <v>0</v>
      </c>
      <c r="AX186" s="265">
        <f t="shared" si="152"/>
        <v>0</v>
      </c>
      <c r="AZ186" s="492">
        <f t="shared" si="149"/>
        <v>0</v>
      </c>
      <c r="BB186" s="492">
        <f t="shared" si="150"/>
        <v>0</v>
      </c>
      <c r="BD186" s="265">
        <f t="shared" si="153"/>
        <v>0</v>
      </c>
      <c r="BE186" s="105"/>
      <c r="BF186" s="105"/>
      <c r="BG186" s="105"/>
      <c r="BH186" s="105"/>
      <c r="BI186" s="105"/>
      <c r="BJ186" s="105"/>
    </row>
    <row r="187" spans="1:62" ht="20.100000000000001" hidden="1" customHeight="1" outlineLevel="1">
      <c r="B187" s="100"/>
      <c r="C187" s="908"/>
      <c r="D187" s="909"/>
      <c r="E187" s="909"/>
      <c r="F187" s="910"/>
      <c r="G187" s="890"/>
      <c r="H187" s="891"/>
      <c r="I187" s="152"/>
      <c r="J187" s="152"/>
      <c r="K187" s="152"/>
      <c r="L187" s="152"/>
      <c r="M187" s="152"/>
      <c r="N187" s="152"/>
      <c r="O187" s="152"/>
      <c r="P187" s="153"/>
      <c r="Q187" s="153"/>
      <c r="R187" s="156">
        <f t="shared" si="143"/>
        <v>0</v>
      </c>
      <c r="S187" s="156">
        <f t="shared" si="144"/>
        <v>0</v>
      </c>
      <c r="U187" s="157">
        <f t="shared" si="151"/>
        <v>0</v>
      </c>
      <c r="W187" s="152"/>
      <c r="X187" s="152"/>
      <c r="Y187" s="152"/>
      <c r="Z187" s="152"/>
      <c r="AA187" s="152"/>
      <c r="AB187" s="152"/>
      <c r="AC187" s="347"/>
      <c r="AD187" s="152"/>
      <c r="AE187" s="152"/>
      <c r="AF187" s="152"/>
      <c r="AG187" s="152"/>
      <c r="AH187" s="152"/>
      <c r="AI187" s="152"/>
      <c r="AJ187" s="347"/>
      <c r="AK187" s="152"/>
      <c r="AL187" s="152"/>
      <c r="AM187" s="295"/>
      <c r="AN187" s="228"/>
      <c r="AO187" s="228"/>
      <c r="AP187" s="228"/>
      <c r="AQ187" s="228"/>
      <c r="AR187" s="228"/>
      <c r="AS187" s="348"/>
      <c r="AT187" s="264">
        <f t="shared" si="147"/>
        <v>0</v>
      </c>
      <c r="AU187" s="259"/>
      <c r="AV187" s="265">
        <f t="shared" si="148"/>
        <v>0</v>
      </c>
      <c r="AX187" s="265">
        <f t="shared" si="152"/>
        <v>0</v>
      </c>
      <c r="AZ187" s="492">
        <f t="shared" si="149"/>
        <v>0</v>
      </c>
      <c r="BB187" s="492">
        <f t="shared" si="150"/>
        <v>0</v>
      </c>
      <c r="BD187" s="265">
        <f t="shared" si="153"/>
        <v>0</v>
      </c>
      <c r="BE187" s="105"/>
      <c r="BF187" s="105"/>
      <c r="BG187" s="105"/>
      <c r="BH187" s="105"/>
      <c r="BI187" s="105"/>
      <c r="BJ187" s="105"/>
    </row>
    <row r="188" spans="1:62" ht="20.100000000000001" hidden="1" customHeight="1" outlineLevel="1">
      <c r="B188" s="100"/>
      <c r="C188" s="908"/>
      <c r="D188" s="909"/>
      <c r="E188" s="909"/>
      <c r="F188" s="910"/>
      <c r="G188" s="890"/>
      <c r="H188" s="891"/>
      <c r="I188" s="152"/>
      <c r="J188" s="152"/>
      <c r="K188" s="152"/>
      <c r="L188" s="152"/>
      <c r="M188" s="152"/>
      <c r="N188" s="152"/>
      <c r="O188" s="152"/>
      <c r="P188" s="153"/>
      <c r="Q188" s="153"/>
      <c r="R188" s="156">
        <f t="shared" si="143"/>
        <v>0</v>
      </c>
      <c r="S188" s="156">
        <f t="shared" si="144"/>
        <v>0</v>
      </c>
      <c r="U188" s="157">
        <f t="shared" si="151"/>
        <v>0</v>
      </c>
      <c r="W188" s="152"/>
      <c r="X188" s="152"/>
      <c r="Y188" s="152"/>
      <c r="Z188" s="152"/>
      <c r="AA188" s="152"/>
      <c r="AB188" s="152"/>
      <c r="AC188" s="347"/>
      <c r="AD188" s="152"/>
      <c r="AE188" s="152"/>
      <c r="AF188" s="152"/>
      <c r="AG188" s="152"/>
      <c r="AH188" s="152"/>
      <c r="AI188" s="152"/>
      <c r="AJ188" s="347"/>
      <c r="AK188" s="152"/>
      <c r="AL188" s="152"/>
      <c r="AM188" s="295"/>
      <c r="AN188" s="228"/>
      <c r="AO188" s="228"/>
      <c r="AP188" s="228"/>
      <c r="AQ188" s="228"/>
      <c r="AR188" s="228"/>
      <c r="AS188" s="348"/>
      <c r="AT188" s="264">
        <f t="shared" si="147"/>
        <v>0</v>
      </c>
      <c r="AU188" s="259"/>
      <c r="AV188" s="265">
        <f t="shared" si="148"/>
        <v>0</v>
      </c>
      <c r="AX188" s="265">
        <f t="shared" si="152"/>
        <v>0</v>
      </c>
      <c r="AZ188" s="492">
        <f t="shared" si="149"/>
        <v>0</v>
      </c>
      <c r="BB188" s="492">
        <f t="shared" si="150"/>
        <v>0</v>
      </c>
      <c r="BD188" s="265">
        <f t="shared" si="153"/>
        <v>0</v>
      </c>
      <c r="BE188" s="105"/>
      <c r="BF188" s="105"/>
      <c r="BG188" s="105"/>
      <c r="BH188" s="105"/>
      <c r="BI188" s="105"/>
      <c r="BJ188" s="105"/>
    </row>
    <row r="189" spans="1:62" ht="20.100000000000001" hidden="1" customHeight="1" outlineLevel="1">
      <c r="B189" s="100"/>
      <c r="C189" s="908"/>
      <c r="D189" s="909"/>
      <c r="E189" s="909"/>
      <c r="F189" s="910"/>
      <c r="G189" s="890"/>
      <c r="H189" s="891"/>
      <c r="I189" s="152"/>
      <c r="J189" s="152"/>
      <c r="K189" s="152"/>
      <c r="L189" s="152"/>
      <c r="M189" s="152"/>
      <c r="N189" s="152"/>
      <c r="O189" s="152"/>
      <c r="P189" s="153"/>
      <c r="Q189" s="153"/>
      <c r="R189" s="156">
        <f t="shared" si="143"/>
        <v>0</v>
      </c>
      <c r="S189" s="156">
        <f t="shared" si="144"/>
        <v>0</v>
      </c>
      <c r="U189" s="157">
        <f t="shared" si="151"/>
        <v>0</v>
      </c>
      <c r="W189" s="152"/>
      <c r="X189" s="152"/>
      <c r="Y189" s="152"/>
      <c r="Z189" s="152"/>
      <c r="AA189" s="152"/>
      <c r="AB189" s="152"/>
      <c r="AC189" s="347"/>
      <c r="AD189" s="152"/>
      <c r="AE189" s="152"/>
      <c r="AF189" s="152"/>
      <c r="AG189" s="152"/>
      <c r="AH189" s="152"/>
      <c r="AI189" s="152"/>
      <c r="AJ189" s="347"/>
      <c r="AK189" s="152"/>
      <c r="AL189" s="152"/>
      <c r="AM189" s="295"/>
      <c r="AN189" s="228"/>
      <c r="AO189" s="228"/>
      <c r="AP189" s="228"/>
      <c r="AQ189" s="228"/>
      <c r="AR189" s="228"/>
      <c r="AS189" s="348"/>
      <c r="AT189" s="264">
        <f t="shared" si="147"/>
        <v>0</v>
      </c>
      <c r="AU189" s="259"/>
      <c r="AV189" s="265">
        <f t="shared" si="148"/>
        <v>0</v>
      </c>
      <c r="AX189" s="265">
        <f t="shared" si="152"/>
        <v>0</v>
      </c>
      <c r="AZ189" s="492">
        <f t="shared" si="149"/>
        <v>0</v>
      </c>
      <c r="BB189" s="492">
        <f t="shared" si="150"/>
        <v>0</v>
      </c>
      <c r="BD189" s="265">
        <f t="shared" si="153"/>
        <v>0</v>
      </c>
      <c r="BE189" s="105"/>
      <c r="BF189" s="105"/>
      <c r="BG189" s="105"/>
      <c r="BH189" s="105"/>
      <c r="BI189" s="105"/>
      <c r="BJ189" s="105"/>
    </row>
    <row r="190" spans="1:62" ht="20.100000000000001" hidden="1" customHeight="1" outlineLevel="1">
      <c r="B190" s="100"/>
      <c r="C190" s="908"/>
      <c r="D190" s="909"/>
      <c r="E190" s="909"/>
      <c r="F190" s="910"/>
      <c r="G190" s="890"/>
      <c r="H190" s="891"/>
      <c r="I190" s="152"/>
      <c r="J190" s="152"/>
      <c r="K190" s="152"/>
      <c r="L190" s="152"/>
      <c r="M190" s="152"/>
      <c r="N190" s="152"/>
      <c r="O190" s="152"/>
      <c r="P190" s="153"/>
      <c r="Q190" s="153"/>
      <c r="R190" s="156">
        <f t="shared" si="143"/>
        <v>0</v>
      </c>
      <c r="S190" s="156">
        <f t="shared" si="144"/>
        <v>0</v>
      </c>
      <c r="U190" s="157">
        <f t="shared" si="151"/>
        <v>0</v>
      </c>
      <c r="W190" s="152"/>
      <c r="X190" s="152"/>
      <c r="Y190" s="152"/>
      <c r="Z190" s="152"/>
      <c r="AA190" s="152"/>
      <c r="AB190" s="152"/>
      <c r="AC190" s="347"/>
      <c r="AD190" s="152"/>
      <c r="AE190" s="152"/>
      <c r="AF190" s="152"/>
      <c r="AG190" s="152"/>
      <c r="AH190" s="152"/>
      <c r="AI190" s="152"/>
      <c r="AJ190" s="347"/>
      <c r="AK190" s="152"/>
      <c r="AL190" s="152"/>
      <c r="AM190" s="295"/>
      <c r="AN190" s="228"/>
      <c r="AO190" s="228"/>
      <c r="AP190" s="228"/>
      <c r="AQ190" s="228"/>
      <c r="AR190" s="228"/>
      <c r="AS190" s="348"/>
      <c r="AT190" s="264">
        <f t="shared" si="147"/>
        <v>0</v>
      </c>
      <c r="AU190" s="259"/>
      <c r="AV190" s="265">
        <f t="shared" si="148"/>
        <v>0</v>
      </c>
      <c r="AX190" s="265">
        <f t="shared" si="152"/>
        <v>0</v>
      </c>
      <c r="AZ190" s="492">
        <f t="shared" si="149"/>
        <v>0</v>
      </c>
      <c r="BB190" s="492">
        <f t="shared" si="150"/>
        <v>0</v>
      </c>
      <c r="BD190" s="265">
        <f t="shared" si="153"/>
        <v>0</v>
      </c>
      <c r="BE190" s="105"/>
      <c r="BF190" s="105"/>
      <c r="BG190" s="105"/>
      <c r="BH190" s="105"/>
      <c r="BI190" s="105"/>
      <c r="BJ190" s="105"/>
    </row>
    <row r="191" spans="1:62" ht="20.100000000000001" hidden="1" customHeight="1" outlineLevel="1">
      <c r="B191" s="100"/>
      <c r="C191" s="908"/>
      <c r="D191" s="909"/>
      <c r="E191" s="909"/>
      <c r="F191" s="910"/>
      <c r="G191" s="890"/>
      <c r="H191" s="891"/>
      <c r="I191" s="152"/>
      <c r="J191" s="152"/>
      <c r="K191" s="152"/>
      <c r="L191" s="152"/>
      <c r="M191" s="152"/>
      <c r="N191" s="152"/>
      <c r="O191" s="152"/>
      <c r="P191" s="153"/>
      <c r="Q191" s="153"/>
      <c r="R191" s="156">
        <f t="shared" si="143"/>
        <v>0</v>
      </c>
      <c r="S191" s="156">
        <f t="shared" si="144"/>
        <v>0</v>
      </c>
      <c r="U191" s="157">
        <f t="shared" si="151"/>
        <v>0</v>
      </c>
      <c r="W191" s="152"/>
      <c r="X191" s="152"/>
      <c r="Y191" s="152"/>
      <c r="Z191" s="152"/>
      <c r="AA191" s="152"/>
      <c r="AB191" s="152"/>
      <c r="AC191" s="347"/>
      <c r="AD191" s="152"/>
      <c r="AE191" s="152"/>
      <c r="AF191" s="152"/>
      <c r="AG191" s="152"/>
      <c r="AH191" s="152"/>
      <c r="AI191" s="152"/>
      <c r="AJ191" s="347"/>
      <c r="AK191" s="152"/>
      <c r="AL191" s="152"/>
      <c r="AM191" s="295"/>
      <c r="AN191" s="228"/>
      <c r="AO191" s="228"/>
      <c r="AP191" s="228"/>
      <c r="AQ191" s="228"/>
      <c r="AR191" s="228"/>
      <c r="AS191" s="348"/>
      <c r="AT191" s="264">
        <f t="shared" si="147"/>
        <v>0</v>
      </c>
      <c r="AU191" s="259"/>
      <c r="AV191" s="265">
        <f t="shared" si="148"/>
        <v>0</v>
      </c>
      <c r="AX191" s="265">
        <f t="shared" si="152"/>
        <v>0</v>
      </c>
      <c r="AZ191" s="492">
        <f t="shared" si="149"/>
        <v>0</v>
      </c>
      <c r="BB191" s="492">
        <f t="shared" si="150"/>
        <v>0</v>
      </c>
      <c r="BD191" s="265">
        <f t="shared" si="153"/>
        <v>0</v>
      </c>
      <c r="BE191" s="105"/>
      <c r="BF191" s="105"/>
      <c r="BG191" s="105"/>
      <c r="BH191" s="105"/>
      <c r="BI191" s="105"/>
      <c r="BJ191" s="105"/>
    </row>
    <row r="192" spans="1:62" ht="20.100000000000001" hidden="1" customHeight="1" outlineLevel="1">
      <c r="B192" s="100"/>
      <c r="C192" s="908"/>
      <c r="D192" s="909"/>
      <c r="E192" s="909"/>
      <c r="F192" s="910"/>
      <c r="G192" s="890"/>
      <c r="H192" s="891"/>
      <c r="I192" s="152"/>
      <c r="J192" s="152"/>
      <c r="K192" s="152"/>
      <c r="L192" s="152"/>
      <c r="M192" s="152"/>
      <c r="N192" s="152"/>
      <c r="O192" s="152"/>
      <c r="P192" s="153"/>
      <c r="Q192" s="153"/>
      <c r="R192" s="156">
        <f t="shared" si="143"/>
        <v>0</v>
      </c>
      <c r="S192" s="156">
        <f t="shared" si="144"/>
        <v>0</v>
      </c>
      <c r="U192" s="157">
        <f t="shared" si="151"/>
        <v>0</v>
      </c>
      <c r="W192" s="152"/>
      <c r="X192" s="152"/>
      <c r="Y192" s="152"/>
      <c r="Z192" s="152"/>
      <c r="AA192" s="152"/>
      <c r="AB192" s="152"/>
      <c r="AC192" s="347"/>
      <c r="AD192" s="152"/>
      <c r="AE192" s="152"/>
      <c r="AF192" s="152"/>
      <c r="AG192" s="152"/>
      <c r="AH192" s="152"/>
      <c r="AI192" s="152"/>
      <c r="AJ192" s="347"/>
      <c r="AK192" s="152"/>
      <c r="AL192" s="152"/>
      <c r="AM192" s="295"/>
      <c r="AN192" s="228"/>
      <c r="AO192" s="228"/>
      <c r="AP192" s="228"/>
      <c r="AQ192" s="228"/>
      <c r="AR192" s="228"/>
      <c r="AS192" s="348"/>
      <c r="AT192" s="264">
        <f t="shared" si="147"/>
        <v>0</v>
      </c>
      <c r="AU192" s="259"/>
      <c r="AV192" s="265">
        <f t="shared" si="148"/>
        <v>0</v>
      </c>
      <c r="AX192" s="265">
        <f t="shared" si="152"/>
        <v>0</v>
      </c>
      <c r="AZ192" s="492">
        <f t="shared" si="149"/>
        <v>0</v>
      </c>
      <c r="BB192" s="492">
        <f t="shared" si="150"/>
        <v>0</v>
      </c>
      <c r="BD192" s="265">
        <f t="shared" si="153"/>
        <v>0</v>
      </c>
      <c r="BE192" s="105"/>
      <c r="BF192" s="105"/>
      <c r="BG192" s="105"/>
      <c r="BH192" s="105"/>
      <c r="BI192" s="105"/>
      <c r="BJ192" s="105"/>
    </row>
    <row r="193" spans="2:62" ht="20.100000000000001" hidden="1" customHeight="1" outlineLevel="1">
      <c r="B193" s="100"/>
      <c r="C193" s="908"/>
      <c r="D193" s="909"/>
      <c r="E193" s="909"/>
      <c r="F193" s="910"/>
      <c r="G193" s="890"/>
      <c r="H193" s="891"/>
      <c r="I193" s="152"/>
      <c r="J193" s="152"/>
      <c r="K193" s="152"/>
      <c r="L193" s="152"/>
      <c r="M193" s="152"/>
      <c r="N193" s="152"/>
      <c r="O193" s="152"/>
      <c r="P193" s="153"/>
      <c r="Q193" s="153"/>
      <c r="R193" s="156">
        <f t="shared" si="143"/>
        <v>0</v>
      </c>
      <c r="S193" s="156">
        <f t="shared" si="144"/>
        <v>0</v>
      </c>
      <c r="U193" s="157">
        <f t="shared" si="151"/>
        <v>0</v>
      </c>
      <c r="W193" s="152"/>
      <c r="X193" s="152"/>
      <c r="Y193" s="152"/>
      <c r="Z193" s="152"/>
      <c r="AA193" s="152"/>
      <c r="AB193" s="152"/>
      <c r="AC193" s="347"/>
      <c r="AD193" s="152"/>
      <c r="AE193" s="152"/>
      <c r="AF193" s="152"/>
      <c r="AG193" s="152"/>
      <c r="AH193" s="152"/>
      <c r="AI193" s="152"/>
      <c r="AJ193" s="347"/>
      <c r="AK193" s="152"/>
      <c r="AL193" s="152"/>
      <c r="AM193" s="295"/>
      <c r="AN193" s="228"/>
      <c r="AO193" s="228"/>
      <c r="AP193" s="228"/>
      <c r="AQ193" s="228"/>
      <c r="AR193" s="228"/>
      <c r="AS193" s="348"/>
      <c r="AT193" s="264">
        <f t="shared" si="147"/>
        <v>0</v>
      </c>
      <c r="AU193" s="259"/>
      <c r="AV193" s="265">
        <f t="shared" si="148"/>
        <v>0</v>
      </c>
      <c r="AX193" s="265">
        <f t="shared" si="152"/>
        <v>0</v>
      </c>
      <c r="AZ193" s="492">
        <f t="shared" si="149"/>
        <v>0</v>
      </c>
      <c r="BB193" s="492">
        <f t="shared" si="150"/>
        <v>0</v>
      </c>
      <c r="BD193" s="265">
        <f t="shared" si="153"/>
        <v>0</v>
      </c>
      <c r="BE193" s="105"/>
      <c r="BF193" s="105"/>
      <c r="BG193" s="105"/>
      <c r="BH193" s="105"/>
      <c r="BI193" s="105"/>
      <c r="BJ193" s="105"/>
    </row>
    <row r="194" spans="2:62" ht="20.100000000000001" hidden="1" customHeight="1" outlineLevel="1">
      <c r="B194" s="100"/>
      <c r="C194" s="908"/>
      <c r="D194" s="909"/>
      <c r="E194" s="909"/>
      <c r="F194" s="910"/>
      <c r="G194" s="890"/>
      <c r="H194" s="891"/>
      <c r="I194" s="152"/>
      <c r="J194" s="152"/>
      <c r="K194" s="152"/>
      <c r="L194" s="152"/>
      <c r="M194" s="152"/>
      <c r="N194" s="152"/>
      <c r="O194" s="152"/>
      <c r="P194" s="153"/>
      <c r="Q194" s="153"/>
      <c r="R194" s="156">
        <f t="shared" si="143"/>
        <v>0</v>
      </c>
      <c r="S194" s="156">
        <f t="shared" si="144"/>
        <v>0</v>
      </c>
      <c r="U194" s="157">
        <f t="shared" si="151"/>
        <v>0</v>
      </c>
      <c r="W194" s="152"/>
      <c r="X194" s="152"/>
      <c r="Y194" s="152"/>
      <c r="Z194" s="152"/>
      <c r="AA194" s="152"/>
      <c r="AB194" s="152"/>
      <c r="AC194" s="347"/>
      <c r="AD194" s="152"/>
      <c r="AE194" s="152"/>
      <c r="AF194" s="152"/>
      <c r="AG194" s="152"/>
      <c r="AH194" s="152"/>
      <c r="AI194" s="152"/>
      <c r="AJ194" s="347"/>
      <c r="AK194" s="152"/>
      <c r="AL194" s="152"/>
      <c r="AM194" s="295"/>
      <c r="AN194" s="228"/>
      <c r="AO194" s="228"/>
      <c r="AP194" s="228"/>
      <c r="AQ194" s="228"/>
      <c r="AR194" s="228"/>
      <c r="AS194" s="348"/>
      <c r="AT194" s="264">
        <f t="shared" si="147"/>
        <v>0</v>
      </c>
      <c r="AU194" s="259"/>
      <c r="AV194" s="265">
        <f t="shared" si="148"/>
        <v>0</v>
      </c>
      <c r="AX194" s="265">
        <f t="shared" si="152"/>
        <v>0</v>
      </c>
      <c r="AZ194" s="492">
        <f t="shared" si="149"/>
        <v>0</v>
      </c>
      <c r="BB194" s="492">
        <f t="shared" si="150"/>
        <v>0</v>
      </c>
      <c r="BD194" s="265">
        <f t="shared" si="153"/>
        <v>0</v>
      </c>
      <c r="BE194" s="105"/>
      <c r="BF194" s="105"/>
      <c r="BG194" s="105"/>
      <c r="BH194" s="105"/>
      <c r="BI194" s="105"/>
      <c r="BJ194" s="105"/>
    </row>
    <row r="195" spans="2:62" ht="20.100000000000001" hidden="1" customHeight="1" outlineLevel="1">
      <c r="B195" s="100"/>
      <c r="C195" s="908"/>
      <c r="D195" s="909"/>
      <c r="E195" s="909"/>
      <c r="F195" s="910"/>
      <c r="G195" s="890"/>
      <c r="H195" s="891"/>
      <c r="I195" s="152"/>
      <c r="J195" s="152"/>
      <c r="K195" s="152"/>
      <c r="L195" s="152"/>
      <c r="M195" s="152"/>
      <c r="N195" s="152"/>
      <c r="O195" s="152"/>
      <c r="P195" s="153"/>
      <c r="Q195" s="153"/>
      <c r="R195" s="156">
        <f t="shared" si="143"/>
        <v>0</v>
      </c>
      <c r="S195" s="156">
        <f t="shared" si="144"/>
        <v>0</v>
      </c>
      <c r="U195" s="157">
        <f t="shared" si="151"/>
        <v>0</v>
      </c>
      <c r="W195" s="152"/>
      <c r="X195" s="152"/>
      <c r="Y195" s="152"/>
      <c r="Z195" s="152"/>
      <c r="AA195" s="152"/>
      <c r="AB195" s="152"/>
      <c r="AC195" s="347"/>
      <c r="AD195" s="152"/>
      <c r="AE195" s="152"/>
      <c r="AF195" s="152"/>
      <c r="AG195" s="152"/>
      <c r="AH195" s="152"/>
      <c r="AI195" s="152"/>
      <c r="AJ195" s="347"/>
      <c r="AK195" s="152"/>
      <c r="AL195" s="152"/>
      <c r="AM195" s="295"/>
      <c r="AN195" s="228"/>
      <c r="AO195" s="228"/>
      <c r="AP195" s="228"/>
      <c r="AQ195" s="228"/>
      <c r="AR195" s="228"/>
      <c r="AS195" s="348"/>
      <c r="AT195" s="264">
        <f t="shared" si="147"/>
        <v>0</v>
      </c>
      <c r="AU195" s="259"/>
      <c r="AV195" s="265">
        <f t="shared" si="148"/>
        <v>0</v>
      </c>
      <c r="AX195" s="265">
        <f t="shared" si="152"/>
        <v>0</v>
      </c>
      <c r="AZ195" s="492">
        <f t="shared" si="149"/>
        <v>0</v>
      </c>
      <c r="BB195" s="492">
        <f t="shared" si="150"/>
        <v>0</v>
      </c>
      <c r="BD195" s="265">
        <f t="shared" si="153"/>
        <v>0</v>
      </c>
      <c r="BE195" s="105"/>
      <c r="BF195" s="105"/>
      <c r="BG195" s="105"/>
      <c r="BH195" s="105"/>
      <c r="BI195" s="105"/>
      <c r="BJ195" s="105"/>
    </row>
    <row r="196" spans="2:62" ht="20.100000000000001" hidden="1" customHeight="1" outlineLevel="1">
      <c r="B196" s="100"/>
      <c r="C196" s="908"/>
      <c r="D196" s="909"/>
      <c r="E196" s="909"/>
      <c r="F196" s="910"/>
      <c r="G196" s="890"/>
      <c r="H196" s="891"/>
      <c r="I196" s="152"/>
      <c r="J196" s="152"/>
      <c r="K196" s="152"/>
      <c r="L196" s="152"/>
      <c r="M196" s="152"/>
      <c r="N196" s="152"/>
      <c r="O196" s="152"/>
      <c r="P196" s="153"/>
      <c r="Q196" s="153"/>
      <c r="R196" s="156">
        <f t="shared" si="143"/>
        <v>0</v>
      </c>
      <c r="S196" s="156">
        <f t="shared" si="144"/>
        <v>0</v>
      </c>
      <c r="U196" s="157">
        <f t="shared" si="151"/>
        <v>0</v>
      </c>
      <c r="W196" s="152"/>
      <c r="X196" s="152"/>
      <c r="Y196" s="152"/>
      <c r="Z196" s="152"/>
      <c r="AA196" s="152"/>
      <c r="AB196" s="152"/>
      <c r="AC196" s="347"/>
      <c r="AD196" s="152"/>
      <c r="AE196" s="152"/>
      <c r="AF196" s="152"/>
      <c r="AG196" s="152"/>
      <c r="AH196" s="152"/>
      <c r="AI196" s="152"/>
      <c r="AJ196" s="347"/>
      <c r="AK196" s="152"/>
      <c r="AL196" s="152"/>
      <c r="AM196" s="295"/>
      <c r="AN196" s="228"/>
      <c r="AO196" s="228"/>
      <c r="AP196" s="228"/>
      <c r="AQ196" s="228"/>
      <c r="AR196" s="228"/>
      <c r="AS196" s="348"/>
      <c r="AT196" s="264">
        <f t="shared" si="147"/>
        <v>0</v>
      </c>
      <c r="AU196" s="259"/>
      <c r="AV196" s="265">
        <f t="shared" si="148"/>
        <v>0</v>
      </c>
      <c r="AX196" s="265">
        <f t="shared" si="152"/>
        <v>0</v>
      </c>
      <c r="AZ196" s="492">
        <f t="shared" si="149"/>
        <v>0</v>
      </c>
      <c r="BB196" s="492">
        <f t="shared" si="150"/>
        <v>0</v>
      </c>
      <c r="BD196" s="265">
        <f t="shared" si="153"/>
        <v>0</v>
      </c>
      <c r="BE196" s="105"/>
      <c r="BF196" s="105"/>
      <c r="BG196" s="105"/>
      <c r="BH196" s="105"/>
      <c r="BI196" s="105"/>
      <c r="BJ196" s="105"/>
    </row>
    <row r="197" spans="2:62" ht="20.100000000000001" hidden="1" customHeight="1" outlineLevel="1">
      <c r="B197" s="100"/>
      <c r="C197" s="908"/>
      <c r="D197" s="909"/>
      <c r="E197" s="909"/>
      <c r="F197" s="910"/>
      <c r="G197" s="890"/>
      <c r="H197" s="891"/>
      <c r="I197" s="152"/>
      <c r="J197" s="152"/>
      <c r="K197" s="152"/>
      <c r="L197" s="152"/>
      <c r="M197" s="152"/>
      <c r="N197" s="152"/>
      <c r="O197" s="152"/>
      <c r="P197" s="153"/>
      <c r="Q197" s="153"/>
      <c r="R197" s="156">
        <f t="shared" si="143"/>
        <v>0</v>
      </c>
      <c r="S197" s="156">
        <f t="shared" si="144"/>
        <v>0</v>
      </c>
      <c r="U197" s="157">
        <f t="shared" si="151"/>
        <v>0</v>
      </c>
      <c r="W197" s="152"/>
      <c r="X197" s="152"/>
      <c r="Y197" s="152"/>
      <c r="Z197" s="152"/>
      <c r="AA197" s="152"/>
      <c r="AB197" s="152"/>
      <c r="AC197" s="347"/>
      <c r="AD197" s="152"/>
      <c r="AE197" s="152"/>
      <c r="AF197" s="152"/>
      <c r="AG197" s="152"/>
      <c r="AH197" s="152"/>
      <c r="AI197" s="152"/>
      <c r="AJ197" s="347"/>
      <c r="AK197" s="152"/>
      <c r="AL197" s="152"/>
      <c r="AM197" s="295"/>
      <c r="AN197" s="228"/>
      <c r="AO197" s="228"/>
      <c r="AP197" s="228"/>
      <c r="AQ197" s="228"/>
      <c r="AR197" s="228"/>
      <c r="AS197" s="348"/>
      <c r="AT197" s="264">
        <f t="shared" si="147"/>
        <v>0</v>
      </c>
      <c r="AU197" s="259"/>
      <c r="AV197" s="265">
        <f t="shared" si="148"/>
        <v>0</v>
      </c>
      <c r="AX197" s="265">
        <f t="shared" si="152"/>
        <v>0</v>
      </c>
      <c r="AZ197" s="492">
        <f t="shared" si="149"/>
        <v>0</v>
      </c>
      <c r="BB197" s="492">
        <f t="shared" si="150"/>
        <v>0</v>
      </c>
      <c r="BD197" s="265">
        <f t="shared" si="153"/>
        <v>0</v>
      </c>
      <c r="BE197" s="105"/>
      <c r="BF197" s="105"/>
      <c r="BG197" s="105"/>
      <c r="BH197" s="105"/>
      <c r="BI197" s="105"/>
      <c r="BJ197" s="105"/>
    </row>
    <row r="198" spans="2:62" ht="9.9499999999999993" hidden="1" customHeight="1" outlineLevel="1">
      <c r="B198" s="101"/>
      <c r="C198" s="208"/>
      <c r="D198" s="208"/>
      <c r="E198" s="208"/>
      <c r="F198" s="208"/>
      <c r="G198" s="237"/>
      <c r="H198" s="207"/>
      <c r="I198" s="257"/>
      <c r="J198" s="257"/>
      <c r="K198" s="257"/>
      <c r="L198" s="257"/>
      <c r="M198" s="257"/>
      <c r="N198" s="257"/>
      <c r="O198" s="257"/>
      <c r="P198" s="256"/>
      <c r="Q198" s="102"/>
      <c r="R198" s="102"/>
      <c r="S198" s="102"/>
      <c r="U198" s="98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Z198" s="493"/>
      <c r="BE198" s="105"/>
      <c r="BF198" s="105"/>
      <c r="BG198" s="105"/>
      <c r="BH198" s="105"/>
      <c r="BI198" s="105"/>
      <c r="BJ198" s="105"/>
    </row>
    <row r="199" spans="2:62" ht="20.100000000000001" customHeight="1" collapsed="1">
      <c r="B199" s="151">
        <f>B182+1</f>
        <v>12</v>
      </c>
      <c r="C199" s="916"/>
      <c r="D199" s="917"/>
      <c r="E199" s="917"/>
      <c r="F199" s="918"/>
      <c r="G199" s="429"/>
      <c r="H199" s="206">
        <v>1</v>
      </c>
      <c r="I199" s="642">
        <f t="shared" ref="I199" si="154">$H199*SUM(I200:I214)</f>
        <v>0</v>
      </c>
      <c r="J199" s="643">
        <f t="shared" ref="J199:O199" si="155">$H199*SUM(J200:J214)</f>
        <v>0</v>
      </c>
      <c r="K199" s="644">
        <f t="shared" si="155"/>
        <v>0</v>
      </c>
      <c r="L199" s="645">
        <f t="shared" si="155"/>
        <v>0</v>
      </c>
      <c r="M199" s="645">
        <f t="shared" si="155"/>
        <v>0</v>
      </c>
      <c r="N199" s="644">
        <f t="shared" si="155"/>
        <v>0</v>
      </c>
      <c r="O199" s="642">
        <f t="shared" si="155"/>
        <v>0</v>
      </c>
      <c r="P199" s="209">
        <f t="shared" ref="P199:Q199" si="156">$H199*SUM(P200:P214)</f>
        <v>0</v>
      </c>
      <c r="Q199" s="210">
        <f t="shared" si="156"/>
        <v>0</v>
      </c>
      <c r="R199" s="136">
        <f t="shared" ref="R199:R214" si="157">P199*(1+Gewinn)*(1+SicherheitAngebot)</f>
        <v>0</v>
      </c>
      <c r="S199" s="137">
        <f t="shared" ref="S199:S214" si="158">Q199*(1+MGKZ)*(1+Gewinn)*(1+SicherheitAngebot)</f>
        <v>0</v>
      </c>
      <c r="U199" s="10">
        <f>I199*$I$7+J199*$J$7+K199*$K$7+L199*$L$7+M199*$M$7+N199*$N$7+O199*$O$7+R199+S199</f>
        <v>0</v>
      </c>
      <c r="W199" s="646">
        <f t="shared" ref="W199:AB199" si="159">$H199*SUM(W200:W214)</f>
        <v>0</v>
      </c>
      <c r="X199" s="647">
        <f t="shared" si="159"/>
        <v>0</v>
      </c>
      <c r="Y199" s="648">
        <f t="shared" si="159"/>
        <v>0</v>
      </c>
      <c r="Z199" s="649">
        <f t="shared" si="159"/>
        <v>0</v>
      </c>
      <c r="AA199" s="648">
        <f t="shared" si="159"/>
        <v>0</v>
      </c>
      <c r="AB199" s="646">
        <f t="shared" si="159"/>
        <v>0</v>
      </c>
      <c r="AC199" s="258"/>
      <c r="AD199" s="646">
        <f t="shared" ref="AD199:AM199" si="160">$H199*SUM(AD200:AD214)</f>
        <v>0</v>
      </c>
      <c r="AE199" s="647">
        <f t="shared" si="160"/>
        <v>0</v>
      </c>
      <c r="AF199" s="648">
        <f t="shared" si="160"/>
        <v>0</v>
      </c>
      <c r="AG199" s="649">
        <f t="shared" si="160"/>
        <v>0</v>
      </c>
      <c r="AH199" s="648">
        <f t="shared" si="160"/>
        <v>0</v>
      </c>
      <c r="AI199" s="646">
        <f t="shared" si="160"/>
        <v>0</v>
      </c>
      <c r="AJ199" s="258"/>
      <c r="AK199" s="653">
        <f t="shared" si="160"/>
        <v>0</v>
      </c>
      <c r="AL199" s="653">
        <f t="shared" si="160"/>
        <v>0</v>
      </c>
      <c r="AM199" s="653">
        <f t="shared" si="160"/>
        <v>0</v>
      </c>
      <c r="AN199" s="227">
        <f>$H199*SUM(AN200:AN214)*(1+Gewinn)*(1+SicherheitAngebot)</f>
        <v>0</v>
      </c>
      <c r="AO199" s="227">
        <f>$H199*SUM(AO200:AO214)*(1+Gewinn)*(1+SicherheitAngebot)</f>
        <v>0</v>
      </c>
      <c r="AP199" s="227">
        <f>$H199*SUM(AP200:AP214)*(1+Gewinn)*(1+SicherheitAngebot)</f>
        <v>0</v>
      </c>
      <c r="AQ199" s="227">
        <f>$H199*SUM(AQ200:AQ214)*(1+Gewinn)*(1+SicherheitAngebot)</f>
        <v>0</v>
      </c>
      <c r="AR199" s="227">
        <f>$H199*SUM(AR200:AR214)*(1+Gewinn)*(1+SicherheitAngebot)</f>
        <v>0</v>
      </c>
      <c r="AS199" s="262"/>
      <c r="AT199" s="263">
        <f t="shared" si="147"/>
        <v>0</v>
      </c>
      <c r="AU199" s="259"/>
      <c r="AV199" s="491">
        <f>AK199*$AK$7+AL199*$AL$7+AM199*$AM$7+SUM(AN199:AR199)+AT199/Zuschläge_IBN+AT199</f>
        <v>0</v>
      </c>
      <c r="AX199" s="685">
        <f>U199+AV199</f>
        <v>0</v>
      </c>
      <c r="AZ199" s="490">
        <f>IF(H199&gt;0,U199/(1+SicherheitAngebot)*(1+Sicherheit),0)</f>
        <v>0</v>
      </c>
      <c r="BB199" s="490">
        <f>IF(H199&gt;0,AV199/(1+SicherheitAngebot)*(1+Sicherheit),0)</f>
        <v>0</v>
      </c>
      <c r="BD199" s="490">
        <f>AZ199+BB199</f>
        <v>0</v>
      </c>
      <c r="BE199" s="105"/>
      <c r="BF199" s="105"/>
      <c r="BG199" s="105"/>
      <c r="BH199" s="105"/>
      <c r="BI199" s="105"/>
      <c r="BJ199" s="105"/>
    </row>
    <row r="200" spans="2:62" ht="20.100000000000001" hidden="1" customHeight="1" outlineLevel="1">
      <c r="B200" s="99"/>
      <c r="C200" s="908"/>
      <c r="D200" s="909"/>
      <c r="E200" s="909"/>
      <c r="F200" s="910"/>
      <c r="G200" s="890"/>
      <c r="H200" s="901"/>
      <c r="I200" s="152"/>
      <c r="J200" s="152"/>
      <c r="K200" s="152"/>
      <c r="L200" s="152"/>
      <c r="M200" s="152"/>
      <c r="N200" s="152"/>
      <c r="O200" s="152"/>
      <c r="P200" s="153"/>
      <c r="Q200" s="153"/>
      <c r="R200" s="156">
        <f t="shared" si="157"/>
        <v>0</v>
      </c>
      <c r="S200" s="156">
        <f t="shared" si="158"/>
        <v>0</v>
      </c>
      <c r="U200" s="157">
        <f>I200*$I$7+J200*$J$7+K200*$K$7+L200*$L$7+M200*$M$7+N200*$N$7+O200*$O$7+R200+S200</f>
        <v>0</v>
      </c>
      <c r="W200" s="152"/>
      <c r="X200" s="152"/>
      <c r="Y200" s="152"/>
      <c r="Z200" s="152"/>
      <c r="AA200" s="152"/>
      <c r="AB200" s="152"/>
      <c r="AC200" s="347"/>
      <c r="AD200" s="152"/>
      <c r="AE200" s="152"/>
      <c r="AF200" s="152"/>
      <c r="AG200" s="152"/>
      <c r="AH200" s="152"/>
      <c r="AI200" s="152"/>
      <c r="AJ200" s="347"/>
      <c r="AK200" s="152"/>
      <c r="AL200" s="152"/>
      <c r="AM200" s="295"/>
      <c r="AN200" s="228"/>
      <c r="AO200" s="228"/>
      <c r="AP200" s="228"/>
      <c r="AQ200" s="228"/>
      <c r="AR200" s="228"/>
      <c r="AS200" s="348"/>
      <c r="AT200" s="264">
        <f t="shared" si="147"/>
        <v>0</v>
      </c>
      <c r="AU200" s="259"/>
      <c r="AV200" s="265">
        <f t="shared" ref="AV200:AV214" si="161">AK200*$AK$7+AL200*$AL$7+AM200*$AM$7+SUM(AN200:AR200)*(1+Gewinn)*(1+SicherheitAngebot)+AT200/Zuschläge_IBN+AT200</f>
        <v>0</v>
      </c>
      <c r="AX200" s="265">
        <f>U200+AV200</f>
        <v>0</v>
      </c>
      <c r="AZ200" s="492">
        <f t="shared" ref="AZ200:AZ214" si="162">U200/(1+SicherheitAngebot)*(1+Sicherheit)</f>
        <v>0</v>
      </c>
      <c r="BB200" s="492">
        <f t="shared" ref="BB200:BB214" si="163">AV200/(1+SicherheitAngebot)*(1+Sicherheit)</f>
        <v>0</v>
      </c>
      <c r="BD200" s="265">
        <f>AZ200+BB200</f>
        <v>0</v>
      </c>
      <c r="BE200" s="105"/>
      <c r="BF200" s="105"/>
      <c r="BG200" s="105"/>
      <c r="BH200" s="105"/>
      <c r="BI200" s="105"/>
      <c r="BJ200" s="105"/>
    </row>
    <row r="201" spans="2:62" ht="20.100000000000001" hidden="1" customHeight="1" outlineLevel="1">
      <c r="B201" s="100"/>
      <c r="C201" s="908"/>
      <c r="D201" s="909"/>
      <c r="E201" s="909"/>
      <c r="F201" s="910"/>
      <c r="G201" s="890"/>
      <c r="H201" s="891"/>
      <c r="I201" s="152"/>
      <c r="J201" s="152"/>
      <c r="K201" s="152"/>
      <c r="L201" s="152"/>
      <c r="M201" s="152"/>
      <c r="N201" s="152"/>
      <c r="O201" s="152"/>
      <c r="P201" s="153"/>
      <c r="Q201" s="153"/>
      <c r="R201" s="156">
        <f t="shared" si="157"/>
        <v>0</v>
      </c>
      <c r="S201" s="156">
        <f t="shared" si="158"/>
        <v>0</v>
      </c>
      <c r="U201" s="157">
        <f t="shared" ref="U201:U214" si="164">I201*$I$7+J201*$J$7+K201*$K$7+L201*$L$7+M201*$M$7+N201*$N$7+O201*$O$7+R201+S201</f>
        <v>0</v>
      </c>
      <c r="W201" s="152"/>
      <c r="X201" s="152"/>
      <c r="Y201" s="152"/>
      <c r="Z201" s="152"/>
      <c r="AA201" s="152"/>
      <c r="AB201" s="152"/>
      <c r="AC201" s="347"/>
      <c r="AD201" s="152"/>
      <c r="AE201" s="152"/>
      <c r="AF201" s="152"/>
      <c r="AG201" s="152"/>
      <c r="AH201" s="152"/>
      <c r="AI201" s="152"/>
      <c r="AJ201" s="347"/>
      <c r="AK201" s="152"/>
      <c r="AL201" s="152"/>
      <c r="AM201" s="295"/>
      <c r="AN201" s="228"/>
      <c r="AO201" s="228"/>
      <c r="AP201" s="228"/>
      <c r="AQ201" s="228"/>
      <c r="AR201" s="228"/>
      <c r="AS201" s="348"/>
      <c r="AT201" s="264">
        <f t="shared" si="147"/>
        <v>0</v>
      </c>
      <c r="AU201" s="259"/>
      <c r="AV201" s="265">
        <f t="shared" si="161"/>
        <v>0</v>
      </c>
      <c r="AX201" s="265">
        <f t="shared" ref="AX201:AX214" si="165">U201+AV201</f>
        <v>0</v>
      </c>
      <c r="AZ201" s="492">
        <f t="shared" si="162"/>
        <v>0</v>
      </c>
      <c r="BB201" s="492">
        <f t="shared" si="163"/>
        <v>0</v>
      </c>
      <c r="BD201" s="265">
        <f t="shared" ref="BD201:BD214" si="166">AZ201+BB201</f>
        <v>0</v>
      </c>
      <c r="BE201" s="105"/>
      <c r="BF201" s="105"/>
      <c r="BG201" s="105"/>
      <c r="BH201" s="105"/>
      <c r="BI201" s="105"/>
      <c r="BJ201" s="105"/>
    </row>
    <row r="202" spans="2:62" ht="20.100000000000001" hidden="1" customHeight="1" outlineLevel="1">
      <c r="B202" s="100"/>
      <c r="C202" s="908"/>
      <c r="D202" s="909"/>
      <c r="E202" s="909"/>
      <c r="F202" s="910"/>
      <c r="G202" s="890"/>
      <c r="H202" s="891"/>
      <c r="I202" s="152"/>
      <c r="J202" s="152"/>
      <c r="K202" s="152"/>
      <c r="L202" s="152"/>
      <c r="M202" s="152"/>
      <c r="N202" s="152"/>
      <c r="O202" s="152"/>
      <c r="P202" s="153"/>
      <c r="Q202" s="153"/>
      <c r="R202" s="156">
        <f t="shared" si="157"/>
        <v>0</v>
      </c>
      <c r="S202" s="156">
        <f t="shared" si="158"/>
        <v>0</v>
      </c>
      <c r="U202" s="157">
        <f t="shared" si="164"/>
        <v>0</v>
      </c>
      <c r="W202" s="152"/>
      <c r="X202" s="152"/>
      <c r="Y202" s="152"/>
      <c r="Z202" s="152"/>
      <c r="AA202" s="152"/>
      <c r="AB202" s="152"/>
      <c r="AC202" s="347"/>
      <c r="AD202" s="152"/>
      <c r="AE202" s="152"/>
      <c r="AF202" s="152"/>
      <c r="AG202" s="152"/>
      <c r="AH202" s="152"/>
      <c r="AI202" s="152"/>
      <c r="AJ202" s="347"/>
      <c r="AK202" s="152"/>
      <c r="AL202" s="152"/>
      <c r="AM202" s="295"/>
      <c r="AN202" s="228"/>
      <c r="AO202" s="228"/>
      <c r="AP202" s="228"/>
      <c r="AQ202" s="228"/>
      <c r="AR202" s="228"/>
      <c r="AS202" s="348"/>
      <c r="AT202" s="264">
        <f t="shared" si="147"/>
        <v>0</v>
      </c>
      <c r="AU202" s="259"/>
      <c r="AV202" s="265">
        <f t="shared" si="161"/>
        <v>0</v>
      </c>
      <c r="AX202" s="265">
        <f t="shared" si="165"/>
        <v>0</v>
      </c>
      <c r="AZ202" s="492">
        <f t="shared" si="162"/>
        <v>0</v>
      </c>
      <c r="BB202" s="492">
        <f t="shared" si="163"/>
        <v>0</v>
      </c>
      <c r="BD202" s="265">
        <f t="shared" si="166"/>
        <v>0</v>
      </c>
      <c r="BE202" s="105"/>
      <c r="BF202" s="105"/>
      <c r="BG202" s="105"/>
      <c r="BH202" s="105"/>
      <c r="BI202" s="105"/>
      <c r="BJ202" s="105"/>
    </row>
    <row r="203" spans="2:62" ht="20.100000000000001" hidden="1" customHeight="1" outlineLevel="1">
      <c r="B203" s="100"/>
      <c r="C203" s="908"/>
      <c r="D203" s="909"/>
      <c r="E203" s="909"/>
      <c r="F203" s="910"/>
      <c r="G203" s="890"/>
      <c r="H203" s="891"/>
      <c r="I203" s="152"/>
      <c r="J203" s="152"/>
      <c r="K203" s="152"/>
      <c r="L203" s="152"/>
      <c r="M203" s="152"/>
      <c r="N203" s="152"/>
      <c r="O203" s="152"/>
      <c r="P203" s="153"/>
      <c r="Q203" s="153"/>
      <c r="R203" s="156">
        <f t="shared" si="157"/>
        <v>0</v>
      </c>
      <c r="S203" s="156">
        <f t="shared" si="158"/>
        <v>0</v>
      </c>
      <c r="U203" s="157">
        <f t="shared" si="164"/>
        <v>0</v>
      </c>
      <c r="W203" s="152"/>
      <c r="X203" s="152"/>
      <c r="Y203" s="152"/>
      <c r="Z203" s="152"/>
      <c r="AA203" s="152"/>
      <c r="AB203" s="152"/>
      <c r="AC203" s="347"/>
      <c r="AD203" s="152"/>
      <c r="AE203" s="152"/>
      <c r="AF203" s="152"/>
      <c r="AG203" s="152"/>
      <c r="AH203" s="152"/>
      <c r="AI203" s="152"/>
      <c r="AJ203" s="347"/>
      <c r="AK203" s="152"/>
      <c r="AL203" s="152"/>
      <c r="AM203" s="295"/>
      <c r="AN203" s="228"/>
      <c r="AO203" s="228"/>
      <c r="AP203" s="228"/>
      <c r="AQ203" s="228"/>
      <c r="AR203" s="228"/>
      <c r="AS203" s="348"/>
      <c r="AT203" s="264">
        <f t="shared" si="147"/>
        <v>0</v>
      </c>
      <c r="AU203" s="259"/>
      <c r="AV203" s="265">
        <f t="shared" si="161"/>
        <v>0</v>
      </c>
      <c r="AX203" s="265">
        <f t="shared" si="165"/>
        <v>0</v>
      </c>
      <c r="AZ203" s="492">
        <f t="shared" si="162"/>
        <v>0</v>
      </c>
      <c r="BB203" s="492">
        <f t="shared" si="163"/>
        <v>0</v>
      </c>
      <c r="BD203" s="265">
        <f t="shared" si="166"/>
        <v>0</v>
      </c>
      <c r="BE203" s="105"/>
      <c r="BF203" s="105"/>
      <c r="BG203" s="105"/>
      <c r="BH203" s="105"/>
      <c r="BI203" s="105"/>
      <c r="BJ203" s="105"/>
    </row>
    <row r="204" spans="2:62" ht="20.100000000000001" hidden="1" customHeight="1" outlineLevel="1">
      <c r="B204" s="100"/>
      <c r="C204" s="908"/>
      <c r="D204" s="909"/>
      <c r="E204" s="909"/>
      <c r="F204" s="910"/>
      <c r="G204" s="890"/>
      <c r="H204" s="891"/>
      <c r="I204" s="152"/>
      <c r="J204" s="152"/>
      <c r="K204" s="152"/>
      <c r="L204" s="152"/>
      <c r="M204" s="152"/>
      <c r="N204" s="152"/>
      <c r="O204" s="152"/>
      <c r="P204" s="153"/>
      <c r="Q204" s="153"/>
      <c r="R204" s="156">
        <f t="shared" si="157"/>
        <v>0</v>
      </c>
      <c r="S204" s="156">
        <f t="shared" si="158"/>
        <v>0</v>
      </c>
      <c r="U204" s="157">
        <f t="shared" si="164"/>
        <v>0</v>
      </c>
      <c r="W204" s="152"/>
      <c r="X204" s="152"/>
      <c r="Y204" s="152"/>
      <c r="Z204" s="152"/>
      <c r="AA204" s="152"/>
      <c r="AB204" s="152"/>
      <c r="AC204" s="347"/>
      <c r="AD204" s="152"/>
      <c r="AE204" s="152"/>
      <c r="AF204" s="152"/>
      <c r="AG204" s="152"/>
      <c r="AH204" s="152"/>
      <c r="AI204" s="152"/>
      <c r="AJ204" s="347"/>
      <c r="AK204" s="152"/>
      <c r="AL204" s="152"/>
      <c r="AM204" s="295"/>
      <c r="AN204" s="228"/>
      <c r="AO204" s="228"/>
      <c r="AP204" s="228"/>
      <c r="AQ204" s="228"/>
      <c r="AR204" s="228"/>
      <c r="AS204" s="348"/>
      <c r="AT204" s="264">
        <f t="shared" si="147"/>
        <v>0</v>
      </c>
      <c r="AU204" s="259"/>
      <c r="AV204" s="265">
        <f t="shared" si="161"/>
        <v>0</v>
      </c>
      <c r="AX204" s="265">
        <f t="shared" si="165"/>
        <v>0</v>
      </c>
      <c r="AZ204" s="492">
        <f t="shared" si="162"/>
        <v>0</v>
      </c>
      <c r="BB204" s="492">
        <f t="shared" si="163"/>
        <v>0</v>
      </c>
      <c r="BD204" s="265">
        <f t="shared" si="166"/>
        <v>0</v>
      </c>
      <c r="BE204" s="105"/>
      <c r="BF204" s="105"/>
      <c r="BG204" s="105"/>
      <c r="BH204" s="105"/>
      <c r="BI204" s="105"/>
      <c r="BJ204" s="105"/>
    </row>
    <row r="205" spans="2:62" ht="20.100000000000001" hidden="1" customHeight="1" outlineLevel="1">
      <c r="B205" s="100"/>
      <c r="C205" s="908"/>
      <c r="D205" s="909"/>
      <c r="E205" s="909"/>
      <c r="F205" s="910"/>
      <c r="G205" s="890"/>
      <c r="H205" s="891"/>
      <c r="I205" s="152"/>
      <c r="J205" s="152"/>
      <c r="K205" s="152"/>
      <c r="L205" s="152"/>
      <c r="M205" s="152"/>
      <c r="N205" s="152"/>
      <c r="O205" s="152"/>
      <c r="P205" s="153"/>
      <c r="Q205" s="153"/>
      <c r="R205" s="156">
        <f t="shared" si="157"/>
        <v>0</v>
      </c>
      <c r="S205" s="156">
        <f t="shared" si="158"/>
        <v>0</v>
      </c>
      <c r="U205" s="157">
        <f t="shared" si="164"/>
        <v>0</v>
      </c>
      <c r="W205" s="152"/>
      <c r="X205" s="152"/>
      <c r="Y205" s="152"/>
      <c r="Z205" s="152"/>
      <c r="AA205" s="152"/>
      <c r="AB205" s="152"/>
      <c r="AC205" s="347"/>
      <c r="AD205" s="152"/>
      <c r="AE205" s="152"/>
      <c r="AF205" s="152"/>
      <c r="AG205" s="152"/>
      <c r="AH205" s="152"/>
      <c r="AI205" s="152"/>
      <c r="AJ205" s="347"/>
      <c r="AK205" s="152"/>
      <c r="AL205" s="152"/>
      <c r="AM205" s="295"/>
      <c r="AN205" s="228"/>
      <c r="AO205" s="228"/>
      <c r="AP205" s="228"/>
      <c r="AQ205" s="228"/>
      <c r="AR205" s="228"/>
      <c r="AS205" s="348"/>
      <c r="AT205" s="264">
        <f t="shared" si="147"/>
        <v>0</v>
      </c>
      <c r="AU205" s="259"/>
      <c r="AV205" s="265">
        <f t="shared" si="161"/>
        <v>0</v>
      </c>
      <c r="AX205" s="265">
        <f t="shared" si="165"/>
        <v>0</v>
      </c>
      <c r="AZ205" s="492">
        <f t="shared" si="162"/>
        <v>0</v>
      </c>
      <c r="BB205" s="492">
        <f t="shared" si="163"/>
        <v>0</v>
      </c>
      <c r="BD205" s="265">
        <f t="shared" si="166"/>
        <v>0</v>
      </c>
      <c r="BE205" s="105"/>
      <c r="BF205" s="105"/>
      <c r="BG205" s="105"/>
      <c r="BH205" s="105"/>
      <c r="BI205" s="105"/>
      <c r="BJ205" s="105"/>
    </row>
    <row r="206" spans="2:62" ht="20.100000000000001" hidden="1" customHeight="1" outlineLevel="1">
      <c r="B206" s="100"/>
      <c r="C206" s="908"/>
      <c r="D206" s="909"/>
      <c r="E206" s="909"/>
      <c r="F206" s="910"/>
      <c r="G206" s="890"/>
      <c r="H206" s="891"/>
      <c r="I206" s="152"/>
      <c r="J206" s="152"/>
      <c r="K206" s="152"/>
      <c r="L206" s="152"/>
      <c r="M206" s="152"/>
      <c r="N206" s="152"/>
      <c r="O206" s="152"/>
      <c r="P206" s="153"/>
      <c r="Q206" s="153"/>
      <c r="R206" s="156">
        <f t="shared" si="157"/>
        <v>0</v>
      </c>
      <c r="S206" s="156">
        <f t="shared" si="158"/>
        <v>0</v>
      </c>
      <c r="U206" s="157">
        <f t="shared" si="164"/>
        <v>0</v>
      </c>
      <c r="W206" s="152"/>
      <c r="X206" s="152"/>
      <c r="Y206" s="152"/>
      <c r="Z206" s="152"/>
      <c r="AA206" s="152"/>
      <c r="AB206" s="152"/>
      <c r="AC206" s="347"/>
      <c r="AD206" s="152"/>
      <c r="AE206" s="152"/>
      <c r="AF206" s="152"/>
      <c r="AG206" s="152"/>
      <c r="AH206" s="152"/>
      <c r="AI206" s="152"/>
      <c r="AJ206" s="347"/>
      <c r="AK206" s="152"/>
      <c r="AL206" s="152"/>
      <c r="AM206" s="295"/>
      <c r="AN206" s="228"/>
      <c r="AO206" s="228"/>
      <c r="AP206" s="228"/>
      <c r="AQ206" s="228"/>
      <c r="AR206" s="228"/>
      <c r="AS206" s="348"/>
      <c r="AT206" s="264">
        <f t="shared" si="147"/>
        <v>0</v>
      </c>
      <c r="AU206" s="259"/>
      <c r="AV206" s="265">
        <f t="shared" si="161"/>
        <v>0</v>
      </c>
      <c r="AX206" s="265">
        <f t="shared" si="165"/>
        <v>0</v>
      </c>
      <c r="AZ206" s="492">
        <f t="shared" si="162"/>
        <v>0</v>
      </c>
      <c r="BB206" s="492">
        <f t="shared" si="163"/>
        <v>0</v>
      </c>
      <c r="BD206" s="265">
        <f t="shared" si="166"/>
        <v>0</v>
      </c>
      <c r="BE206" s="105"/>
      <c r="BF206" s="105"/>
      <c r="BG206" s="105"/>
      <c r="BH206" s="105"/>
      <c r="BI206" s="105"/>
      <c r="BJ206" s="105"/>
    </row>
    <row r="207" spans="2:62" ht="20.100000000000001" hidden="1" customHeight="1" outlineLevel="1">
      <c r="B207" s="100"/>
      <c r="C207" s="908"/>
      <c r="D207" s="909"/>
      <c r="E207" s="909"/>
      <c r="F207" s="910"/>
      <c r="G207" s="890"/>
      <c r="H207" s="891"/>
      <c r="I207" s="152"/>
      <c r="J207" s="152"/>
      <c r="K207" s="152"/>
      <c r="L207" s="152"/>
      <c r="M207" s="152"/>
      <c r="N207" s="152"/>
      <c r="O207" s="152"/>
      <c r="P207" s="153"/>
      <c r="Q207" s="153"/>
      <c r="R207" s="156">
        <f t="shared" si="157"/>
        <v>0</v>
      </c>
      <c r="S207" s="156">
        <f t="shared" si="158"/>
        <v>0</v>
      </c>
      <c r="U207" s="157">
        <f t="shared" si="164"/>
        <v>0</v>
      </c>
      <c r="W207" s="152"/>
      <c r="X207" s="152"/>
      <c r="Y207" s="152"/>
      <c r="Z207" s="152"/>
      <c r="AA207" s="152"/>
      <c r="AB207" s="152"/>
      <c r="AC207" s="347"/>
      <c r="AD207" s="152"/>
      <c r="AE207" s="152"/>
      <c r="AF207" s="152"/>
      <c r="AG207" s="152"/>
      <c r="AH207" s="152"/>
      <c r="AI207" s="152"/>
      <c r="AJ207" s="347"/>
      <c r="AK207" s="152"/>
      <c r="AL207" s="152"/>
      <c r="AM207" s="295"/>
      <c r="AN207" s="228"/>
      <c r="AO207" s="228"/>
      <c r="AP207" s="228"/>
      <c r="AQ207" s="228"/>
      <c r="AR207" s="228"/>
      <c r="AS207" s="348"/>
      <c r="AT207" s="264">
        <f t="shared" si="147"/>
        <v>0</v>
      </c>
      <c r="AU207" s="259"/>
      <c r="AV207" s="265">
        <f t="shared" si="161"/>
        <v>0</v>
      </c>
      <c r="AX207" s="265">
        <f t="shared" si="165"/>
        <v>0</v>
      </c>
      <c r="AZ207" s="492">
        <f t="shared" si="162"/>
        <v>0</v>
      </c>
      <c r="BB207" s="492">
        <f t="shared" si="163"/>
        <v>0</v>
      </c>
      <c r="BD207" s="265">
        <f t="shared" si="166"/>
        <v>0</v>
      </c>
      <c r="BE207" s="105"/>
      <c r="BF207" s="105"/>
      <c r="BG207" s="105"/>
      <c r="BH207" s="105"/>
      <c r="BI207" s="105"/>
      <c r="BJ207" s="105"/>
    </row>
    <row r="208" spans="2:62" ht="20.100000000000001" hidden="1" customHeight="1" outlineLevel="1">
      <c r="B208" s="100"/>
      <c r="C208" s="908"/>
      <c r="D208" s="909"/>
      <c r="E208" s="909"/>
      <c r="F208" s="910"/>
      <c r="G208" s="890"/>
      <c r="H208" s="891"/>
      <c r="I208" s="152"/>
      <c r="J208" s="152"/>
      <c r="K208" s="152"/>
      <c r="L208" s="152"/>
      <c r="M208" s="152"/>
      <c r="N208" s="152"/>
      <c r="O208" s="152"/>
      <c r="P208" s="153"/>
      <c r="Q208" s="153"/>
      <c r="R208" s="156">
        <f t="shared" si="157"/>
        <v>0</v>
      </c>
      <c r="S208" s="156">
        <f t="shared" si="158"/>
        <v>0</v>
      </c>
      <c r="U208" s="157">
        <f t="shared" si="164"/>
        <v>0</v>
      </c>
      <c r="W208" s="152"/>
      <c r="X208" s="152"/>
      <c r="Y208" s="152"/>
      <c r="Z208" s="152"/>
      <c r="AA208" s="152"/>
      <c r="AB208" s="152"/>
      <c r="AC208" s="347"/>
      <c r="AD208" s="152"/>
      <c r="AE208" s="152"/>
      <c r="AF208" s="152"/>
      <c r="AG208" s="152"/>
      <c r="AH208" s="152"/>
      <c r="AI208" s="152"/>
      <c r="AJ208" s="347"/>
      <c r="AK208" s="152"/>
      <c r="AL208" s="152"/>
      <c r="AM208" s="295"/>
      <c r="AN208" s="228"/>
      <c r="AO208" s="228"/>
      <c r="AP208" s="228"/>
      <c r="AQ208" s="228"/>
      <c r="AR208" s="228"/>
      <c r="AS208" s="348"/>
      <c r="AT208" s="264">
        <f t="shared" si="147"/>
        <v>0</v>
      </c>
      <c r="AU208" s="259"/>
      <c r="AV208" s="265">
        <f t="shared" si="161"/>
        <v>0</v>
      </c>
      <c r="AX208" s="265">
        <f t="shared" si="165"/>
        <v>0</v>
      </c>
      <c r="AZ208" s="492">
        <f t="shared" si="162"/>
        <v>0</v>
      </c>
      <c r="BB208" s="492">
        <f t="shared" si="163"/>
        <v>0</v>
      </c>
      <c r="BD208" s="265">
        <f t="shared" si="166"/>
        <v>0</v>
      </c>
      <c r="BE208" s="105"/>
      <c r="BF208" s="105"/>
      <c r="BG208" s="105"/>
      <c r="BH208" s="105"/>
      <c r="BI208" s="105"/>
      <c r="BJ208" s="105"/>
    </row>
    <row r="209" spans="2:62" ht="20.100000000000001" hidden="1" customHeight="1" outlineLevel="1">
      <c r="B209" s="100"/>
      <c r="C209" s="908"/>
      <c r="D209" s="909"/>
      <c r="E209" s="909"/>
      <c r="F209" s="910"/>
      <c r="G209" s="890"/>
      <c r="H209" s="891"/>
      <c r="I209" s="152"/>
      <c r="J209" s="152"/>
      <c r="K209" s="152"/>
      <c r="L209" s="152"/>
      <c r="M209" s="152"/>
      <c r="N209" s="152"/>
      <c r="O209" s="152"/>
      <c r="P209" s="153"/>
      <c r="Q209" s="153"/>
      <c r="R209" s="156">
        <f t="shared" si="157"/>
        <v>0</v>
      </c>
      <c r="S209" s="156">
        <f t="shared" si="158"/>
        <v>0</v>
      </c>
      <c r="U209" s="157">
        <f t="shared" si="164"/>
        <v>0</v>
      </c>
      <c r="W209" s="152"/>
      <c r="X209" s="152"/>
      <c r="Y209" s="152"/>
      <c r="Z209" s="152"/>
      <c r="AA209" s="152"/>
      <c r="AB209" s="152"/>
      <c r="AC209" s="347"/>
      <c r="AD209" s="152"/>
      <c r="AE209" s="152"/>
      <c r="AF209" s="152"/>
      <c r="AG209" s="152"/>
      <c r="AH209" s="152"/>
      <c r="AI209" s="152"/>
      <c r="AJ209" s="347"/>
      <c r="AK209" s="152"/>
      <c r="AL209" s="152"/>
      <c r="AM209" s="295"/>
      <c r="AN209" s="228"/>
      <c r="AO209" s="228"/>
      <c r="AP209" s="228"/>
      <c r="AQ209" s="228"/>
      <c r="AR209" s="228"/>
      <c r="AS209" s="348"/>
      <c r="AT209" s="264">
        <f t="shared" si="147"/>
        <v>0</v>
      </c>
      <c r="AU209" s="259"/>
      <c r="AV209" s="265">
        <f t="shared" si="161"/>
        <v>0</v>
      </c>
      <c r="AX209" s="265">
        <f t="shared" si="165"/>
        <v>0</v>
      </c>
      <c r="AZ209" s="492">
        <f t="shared" si="162"/>
        <v>0</v>
      </c>
      <c r="BB209" s="492">
        <f t="shared" si="163"/>
        <v>0</v>
      </c>
      <c r="BD209" s="265">
        <f t="shared" si="166"/>
        <v>0</v>
      </c>
      <c r="BE209" s="105"/>
      <c r="BF209" s="105"/>
      <c r="BG209" s="105"/>
      <c r="BH209" s="105"/>
      <c r="BI209" s="105"/>
      <c r="BJ209" s="105"/>
    </row>
    <row r="210" spans="2:62" ht="20.100000000000001" hidden="1" customHeight="1" outlineLevel="1">
      <c r="B210" s="100"/>
      <c r="C210" s="908"/>
      <c r="D210" s="909"/>
      <c r="E210" s="909"/>
      <c r="F210" s="910"/>
      <c r="G210" s="890"/>
      <c r="H210" s="891"/>
      <c r="I210" s="152"/>
      <c r="J210" s="152"/>
      <c r="K210" s="152"/>
      <c r="L210" s="152"/>
      <c r="M210" s="152"/>
      <c r="N210" s="152"/>
      <c r="O210" s="152"/>
      <c r="P210" s="153"/>
      <c r="Q210" s="153"/>
      <c r="R210" s="156">
        <f t="shared" si="157"/>
        <v>0</v>
      </c>
      <c r="S210" s="156">
        <f t="shared" si="158"/>
        <v>0</v>
      </c>
      <c r="U210" s="157">
        <f t="shared" si="164"/>
        <v>0</v>
      </c>
      <c r="W210" s="152"/>
      <c r="X210" s="152"/>
      <c r="Y210" s="152"/>
      <c r="Z210" s="152"/>
      <c r="AA210" s="152"/>
      <c r="AB210" s="152"/>
      <c r="AC210" s="347"/>
      <c r="AD210" s="152"/>
      <c r="AE210" s="152"/>
      <c r="AF210" s="152"/>
      <c r="AG210" s="152"/>
      <c r="AH210" s="152"/>
      <c r="AI210" s="152"/>
      <c r="AJ210" s="347"/>
      <c r="AK210" s="152"/>
      <c r="AL210" s="152"/>
      <c r="AM210" s="295"/>
      <c r="AN210" s="228"/>
      <c r="AO210" s="228"/>
      <c r="AP210" s="228"/>
      <c r="AQ210" s="228"/>
      <c r="AR210" s="228"/>
      <c r="AS210" s="348"/>
      <c r="AT210" s="264">
        <f t="shared" si="147"/>
        <v>0</v>
      </c>
      <c r="AU210" s="259"/>
      <c r="AV210" s="265">
        <f t="shared" si="161"/>
        <v>0</v>
      </c>
      <c r="AX210" s="265">
        <f t="shared" si="165"/>
        <v>0</v>
      </c>
      <c r="AZ210" s="492">
        <f t="shared" si="162"/>
        <v>0</v>
      </c>
      <c r="BB210" s="492">
        <f t="shared" si="163"/>
        <v>0</v>
      </c>
      <c r="BD210" s="265">
        <f t="shared" si="166"/>
        <v>0</v>
      </c>
      <c r="BE210" s="105"/>
      <c r="BF210" s="105"/>
      <c r="BG210" s="105"/>
      <c r="BH210" s="105"/>
      <c r="BI210" s="105"/>
      <c r="BJ210" s="105"/>
    </row>
    <row r="211" spans="2:62" ht="20.100000000000001" hidden="1" customHeight="1" outlineLevel="1">
      <c r="B211" s="100"/>
      <c r="C211" s="908"/>
      <c r="D211" s="909"/>
      <c r="E211" s="909"/>
      <c r="F211" s="910"/>
      <c r="G211" s="890"/>
      <c r="H211" s="891"/>
      <c r="I211" s="152"/>
      <c r="J211" s="152"/>
      <c r="K211" s="152"/>
      <c r="L211" s="152"/>
      <c r="M211" s="152"/>
      <c r="N211" s="152"/>
      <c r="O211" s="152"/>
      <c r="P211" s="153"/>
      <c r="Q211" s="153"/>
      <c r="R211" s="156">
        <f t="shared" si="157"/>
        <v>0</v>
      </c>
      <c r="S211" s="156">
        <f t="shared" si="158"/>
        <v>0</v>
      </c>
      <c r="U211" s="157">
        <f t="shared" si="164"/>
        <v>0</v>
      </c>
      <c r="W211" s="152"/>
      <c r="X211" s="152"/>
      <c r="Y211" s="152"/>
      <c r="Z211" s="152"/>
      <c r="AA211" s="152"/>
      <c r="AB211" s="152"/>
      <c r="AC211" s="347"/>
      <c r="AD211" s="152"/>
      <c r="AE211" s="152"/>
      <c r="AF211" s="152"/>
      <c r="AG211" s="152"/>
      <c r="AH211" s="152"/>
      <c r="AI211" s="152"/>
      <c r="AJ211" s="347"/>
      <c r="AK211" s="152"/>
      <c r="AL211" s="152"/>
      <c r="AM211" s="295"/>
      <c r="AN211" s="228"/>
      <c r="AO211" s="228"/>
      <c r="AP211" s="228"/>
      <c r="AQ211" s="228"/>
      <c r="AR211" s="228"/>
      <c r="AS211" s="348"/>
      <c r="AT211" s="264">
        <f t="shared" si="147"/>
        <v>0</v>
      </c>
      <c r="AU211" s="259"/>
      <c r="AV211" s="265">
        <f t="shared" si="161"/>
        <v>0</v>
      </c>
      <c r="AX211" s="265">
        <f t="shared" si="165"/>
        <v>0</v>
      </c>
      <c r="AZ211" s="492">
        <f t="shared" si="162"/>
        <v>0</v>
      </c>
      <c r="BB211" s="492">
        <f t="shared" si="163"/>
        <v>0</v>
      </c>
      <c r="BD211" s="265">
        <f t="shared" si="166"/>
        <v>0</v>
      </c>
      <c r="BE211" s="105"/>
      <c r="BF211" s="105"/>
      <c r="BG211" s="105"/>
      <c r="BH211" s="105"/>
      <c r="BI211" s="105"/>
      <c r="BJ211" s="105"/>
    </row>
    <row r="212" spans="2:62" ht="20.100000000000001" hidden="1" customHeight="1" outlineLevel="1">
      <c r="B212" s="100"/>
      <c r="C212" s="908"/>
      <c r="D212" s="909"/>
      <c r="E212" s="909"/>
      <c r="F212" s="910"/>
      <c r="G212" s="890"/>
      <c r="H212" s="891"/>
      <c r="I212" s="152"/>
      <c r="J212" s="152"/>
      <c r="K212" s="152"/>
      <c r="L212" s="152"/>
      <c r="M212" s="152"/>
      <c r="N212" s="152"/>
      <c r="O212" s="152"/>
      <c r="P212" s="153"/>
      <c r="Q212" s="153"/>
      <c r="R212" s="156">
        <f t="shared" si="157"/>
        <v>0</v>
      </c>
      <c r="S212" s="156">
        <f t="shared" si="158"/>
        <v>0</v>
      </c>
      <c r="U212" s="157">
        <f t="shared" si="164"/>
        <v>0</v>
      </c>
      <c r="W212" s="152"/>
      <c r="X212" s="152"/>
      <c r="Y212" s="152"/>
      <c r="Z212" s="152"/>
      <c r="AA212" s="152"/>
      <c r="AB212" s="152"/>
      <c r="AC212" s="347"/>
      <c r="AD212" s="152"/>
      <c r="AE212" s="152"/>
      <c r="AF212" s="152"/>
      <c r="AG212" s="152"/>
      <c r="AH212" s="152"/>
      <c r="AI212" s="152"/>
      <c r="AJ212" s="347"/>
      <c r="AK212" s="152"/>
      <c r="AL212" s="152"/>
      <c r="AM212" s="295"/>
      <c r="AN212" s="228"/>
      <c r="AO212" s="228"/>
      <c r="AP212" s="228"/>
      <c r="AQ212" s="228"/>
      <c r="AR212" s="228"/>
      <c r="AS212" s="348"/>
      <c r="AT212" s="264">
        <f t="shared" si="147"/>
        <v>0</v>
      </c>
      <c r="AU212" s="259"/>
      <c r="AV212" s="265">
        <f t="shared" si="161"/>
        <v>0</v>
      </c>
      <c r="AX212" s="265">
        <f t="shared" si="165"/>
        <v>0</v>
      </c>
      <c r="AZ212" s="492">
        <f t="shared" si="162"/>
        <v>0</v>
      </c>
      <c r="BB212" s="492">
        <f t="shared" si="163"/>
        <v>0</v>
      </c>
      <c r="BD212" s="265">
        <f t="shared" si="166"/>
        <v>0</v>
      </c>
      <c r="BE212" s="105"/>
      <c r="BF212" s="105"/>
      <c r="BG212" s="105"/>
      <c r="BH212" s="105"/>
      <c r="BI212" s="105"/>
      <c r="BJ212" s="105"/>
    </row>
    <row r="213" spans="2:62" ht="20.100000000000001" hidden="1" customHeight="1" outlineLevel="1">
      <c r="B213" s="100"/>
      <c r="C213" s="908"/>
      <c r="D213" s="909"/>
      <c r="E213" s="909"/>
      <c r="F213" s="910"/>
      <c r="G213" s="890"/>
      <c r="H213" s="891"/>
      <c r="I213" s="152"/>
      <c r="J213" s="152"/>
      <c r="K213" s="152"/>
      <c r="L213" s="152"/>
      <c r="M213" s="152"/>
      <c r="N213" s="152"/>
      <c r="O213" s="152"/>
      <c r="P213" s="153"/>
      <c r="Q213" s="153"/>
      <c r="R213" s="156">
        <f t="shared" si="157"/>
        <v>0</v>
      </c>
      <c r="S213" s="156">
        <f t="shared" si="158"/>
        <v>0</v>
      </c>
      <c r="U213" s="157">
        <f t="shared" si="164"/>
        <v>0</v>
      </c>
      <c r="W213" s="152"/>
      <c r="X213" s="152"/>
      <c r="Y213" s="152"/>
      <c r="Z213" s="152"/>
      <c r="AA213" s="152"/>
      <c r="AB213" s="152"/>
      <c r="AC213" s="347"/>
      <c r="AD213" s="152"/>
      <c r="AE213" s="152"/>
      <c r="AF213" s="152"/>
      <c r="AG213" s="152"/>
      <c r="AH213" s="152"/>
      <c r="AI213" s="152"/>
      <c r="AJ213" s="347"/>
      <c r="AK213" s="152"/>
      <c r="AL213" s="152"/>
      <c r="AM213" s="295"/>
      <c r="AN213" s="228"/>
      <c r="AO213" s="228"/>
      <c r="AP213" s="228"/>
      <c r="AQ213" s="228"/>
      <c r="AR213" s="228"/>
      <c r="AS213" s="348"/>
      <c r="AT213" s="264">
        <f t="shared" si="147"/>
        <v>0</v>
      </c>
      <c r="AU213" s="259"/>
      <c r="AV213" s="265">
        <f t="shared" si="161"/>
        <v>0</v>
      </c>
      <c r="AX213" s="265">
        <f t="shared" si="165"/>
        <v>0</v>
      </c>
      <c r="AZ213" s="492">
        <f t="shared" si="162"/>
        <v>0</v>
      </c>
      <c r="BB213" s="492">
        <f t="shared" si="163"/>
        <v>0</v>
      </c>
      <c r="BD213" s="265">
        <f t="shared" si="166"/>
        <v>0</v>
      </c>
      <c r="BE213" s="105"/>
      <c r="BF213" s="105"/>
      <c r="BG213" s="105"/>
      <c r="BH213" s="105"/>
      <c r="BI213" s="105"/>
      <c r="BJ213" s="105"/>
    </row>
    <row r="214" spans="2:62" ht="20.100000000000001" hidden="1" customHeight="1" outlineLevel="1">
      <c r="B214" s="100"/>
      <c r="C214" s="908"/>
      <c r="D214" s="909"/>
      <c r="E214" s="909"/>
      <c r="F214" s="910"/>
      <c r="G214" s="890"/>
      <c r="H214" s="891"/>
      <c r="I214" s="152"/>
      <c r="J214" s="152"/>
      <c r="K214" s="152"/>
      <c r="L214" s="152"/>
      <c r="M214" s="152"/>
      <c r="N214" s="152"/>
      <c r="O214" s="152"/>
      <c r="P214" s="153"/>
      <c r="Q214" s="153"/>
      <c r="R214" s="156">
        <f t="shared" si="157"/>
        <v>0</v>
      </c>
      <c r="S214" s="156">
        <f t="shared" si="158"/>
        <v>0</v>
      </c>
      <c r="U214" s="157">
        <f t="shared" si="164"/>
        <v>0</v>
      </c>
      <c r="W214" s="152"/>
      <c r="X214" s="152"/>
      <c r="Y214" s="152"/>
      <c r="Z214" s="152"/>
      <c r="AA214" s="152"/>
      <c r="AB214" s="152"/>
      <c r="AC214" s="347"/>
      <c r="AD214" s="152"/>
      <c r="AE214" s="152"/>
      <c r="AF214" s="152"/>
      <c r="AG214" s="152"/>
      <c r="AH214" s="152"/>
      <c r="AI214" s="152"/>
      <c r="AJ214" s="347"/>
      <c r="AK214" s="152"/>
      <c r="AL214" s="152"/>
      <c r="AM214" s="295"/>
      <c r="AN214" s="228"/>
      <c r="AO214" s="228"/>
      <c r="AP214" s="228"/>
      <c r="AQ214" s="228"/>
      <c r="AR214" s="228"/>
      <c r="AS214" s="348"/>
      <c r="AT214" s="264">
        <f t="shared" si="147"/>
        <v>0</v>
      </c>
      <c r="AU214" s="259"/>
      <c r="AV214" s="265">
        <f t="shared" si="161"/>
        <v>0</v>
      </c>
      <c r="AX214" s="265">
        <f t="shared" si="165"/>
        <v>0</v>
      </c>
      <c r="AZ214" s="492">
        <f t="shared" si="162"/>
        <v>0</v>
      </c>
      <c r="BB214" s="492">
        <f t="shared" si="163"/>
        <v>0</v>
      </c>
      <c r="BD214" s="265">
        <f t="shared" si="166"/>
        <v>0</v>
      </c>
      <c r="BE214" s="105"/>
      <c r="BF214" s="105"/>
      <c r="BG214" s="105"/>
      <c r="BH214" s="105"/>
      <c r="BI214" s="105"/>
      <c r="BJ214" s="105"/>
    </row>
    <row r="215" spans="2:62" ht="9.9499999999999993" hidden="1" customHeight="1" outlineLevel="1">
      <c r="B215" s="101"/>
      <c r="C215" s="208"/>
      <c r="D215" s="208"/>
      <c r="E215" s="208"/>
      <c r="F215" s="208"/>
      <c r="G215" s="237"/>
      <c r="H215" s="207"/>
      <c r="I215" s="257"/>
      <c r="J215" s="257"/>
      <c r="K215" s="257"/>
      <c r="L215" s="257"/>
      <c r="M215" s="257"/>
      <c r="N215" s="257"/>
      <c r="O215" s="257"/>
      <c r="P215" s="256"/>
      <c r="Q215" s="102"/>
      <c r="R215" s="102"/>
      <c r="S215" s="102"/>
      <c r="U215" s="98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Z215" s="493"/>
      <c r="BE215" s="105"/>
      <c r="BF215" s="105"/>
      <c r="BG215" s="105"/>
      <c r="BH215" s="105"/>
      <c r="BI215" s="105"/>
      <c r="BJ215" s="105"/>
    </row>
    <row r="216" spans="2:62" ht="20.100000000000001" customHeight="1" collapsed="1">
      <c r="B216" s="151">
        <f>B199+1</f>
        <v>13</v>
      </c>
      <c r="C216" s="916"/>
      <c r="D216" s="917"/>
      <c r="E216" s="917"/>
      <c r="F216" s="918"/>
      <c r="G216" s="429"/>
      <c r="H216" s="206">
        <v>1</v>
      </c>
      <c r="I216" s="642">
        <f t="shared" ref="I216" si="167">$H216*SUM(I217:I231)</f>
        <v>0</v>
      </c>
      <c r="J216" s="643">
        <f t="shared" ref="J216:O216" si="168">$H216*SUM(J217:J231)</f>
        <v>0</v>
      </c>
      <c r="K216" s="644">
        <f t="shared" si="168"/>
        <v>0</v>
      </c>
      <c r="L216" s="645">
        <f t="shared" si="168"/>
        <v>0</v>
      </c>
      <c r="M216" s="645">
        <f t="shared" si="168"/>
        <v>0</v>
      </c>
      <c r="N216" s="644">
        <f t="shared" si="168"/>
        <v>0</v>
      </c>
      <c r="O216" s="642">
        <f t="shared" si="168"/>
        <v>0</v>
      </c>
      <c r="P216" s="209">
        <f t="shared" ref="P216:Q216" si="169">$H216*SUM(P217:P231)</f>
        <v>0</v>
      </c>
      <c r="Q216" s="210">
        <f t="shared" si="169"/>
        <v>0</v>
      </c>
      <c r="R216" s="136">
        <f t="shared" ref="R216:R231" si="170">P216*(1+Gewinn)*(1+SicherheitAngebot)</f>
        <v>0</v>
      </c>
      <c r="S216" s="137">
        <f t="shared" ref="S216:S231" si="171">Q216*(1+MGKZ)*(1+Gewinn)*(1+SicherheitAngebot)</f>
        <v>0</v>
      </c>
      <c r="U216" s="10">
        <f>I216*$I$7+J216*$J$7+K216*$K$7+L216*$L$7+M216*$M$7+N216*$N$7+O216*$O$7+R216+S216</f>
        <v>0</v>
      </c>
      <c r="W216" s="646">
        <f t="shared" ref="W216:AB216" si="172">$H216*SUM(W217:W231)</f>
        <v>0</v>
      </c>
      <c r="X216" s="647">
        <f t="shared" si="172"/>
        <v>0</v>
      </c>
      <c r="Y216" s="648">
        <f t="shared" si="172"/>
        <v>0</v>
      </c>
      <c r="Z216" s="649">
        <f t="shared" si="172"/>
        <v>0</v>
      </c>
      <c r="AA216" s="648">
        <f t="shared" si="172"/>
        <v>0</v>
      </c>
      <c r="AB216" s="646">
        <f t="shared" si="172"/>
        <v>0</v>
      </c>
      <c r="AC216" s="258"/>
      <c r="AD216" s="646">
        <f t="shared" ref="AD216:AM216" si="173">$H216*SUM(AD217:AD231)</f>
        <v>0</v>
      </c>
      <c r="AE216" s="647">
        <f t="shared" si="173"/>
        <v>0</v>
      </c>
      <c r="AF216" s="648">
        <f t="shared" si="173"/>
        <v>0</v>
      </c>
      <c r="AG216" s="649">
        <f t="shared" si="173"/>
        <v>0</v>
      </c>
      <c r="AH216" s="648">
        <f t="shared" si="173"/>
        <v>0</v>
      </c>
      <c r="AI216" s="646">
        <f t="shared" si="173"/>
        <v>0</v>
      </c>
      <c r="AJ216" s="258"/>
      <c r="AK216" s="653">
        <f t="shared" si="173"/>
        <v>0</v>
      </c>
      <c r="AL216" s="653">
        <f t="shared" si="173"/>
        <v>0</v>
      </c>
      <c r="AM216" s="653">
        <f t="shared" si="173"/>
        <v>0</v>
      </c>
      <c r="AN216" s="227">
        <f>$H216*SUM(AN217:AN231)*(1+Gewinn)*(1+SicherheitAngebot)</f>
        <v>0</v>
      </c>
      <c r="AO216" s="227">
        <f>$H216*SUM(AO217:AO231)*(1+Gewinn)*(1+SicherheitAngebot)</f>
        <v>0</v>
      </c>
      <c r="AP216" s="227">
        <f>$H216*SUM(AP217:AP231)*(1+Gewinn)*(1+SicherheitAngebot)</f>
        <v>0</v>
      </c>
      <c r="AQ216" s="227">
        <f>$H216*SUM(AQ217:AQ231)*(1+Gewinn)*(1+SicherheitAngebot)</f>
        <v>0</v>
      </c>
      <c r="AR216" s="227">
        <f>$H216*SUM(AR217:AR231)*(1+Gewinn)*(1+SicherheitAngebot)</f>
        <v>0</v>
      </c>
      <c r="AS216" s="262"/>
      <c r="AT216" s="263">
        <f t="shared" ref="AT216:AT279" si="174">((W216+AD216)*$W$7+(X216+AE216)*$X$7+(Y216+Z216+AF216+AG216)*$Z$7+(AA216+AH216)*$AA$7+(AB216+AI216)*$AB$7)*Zuschläge_IBN</f>
        <v>0</v>
      </c>
      <c r="AU216" s="259"/>
      <c r="AV216" s="491">
        <f>AK216*$AK$7+AL216*$AL$7+AM216*$AM$7+SUM(AN216:AR216)+AT216/Zuschläge_IBN+AT216</f>
        <v>0</v>
      </c>
      <c r="AX216" s="685">
        <f>U216+AV216</f>
        <v>0</v>
      </c>
      <c r="AZ216" s="490">
        <f>IF(H216&gt;0,U216/(1+SicherheitAngebot)*(1+Sicherheit),0)</f>
        <v>0</v>
      </c>
      <c r="BB216" s="490">
        <f>IF(H216&gt;0,AV216/(1+SicherheitAngebot)*(1+Sicherheit),0)</f>
        <v>0</v>
      </c>
      <c r="BD216" s="490">
        <f>AZ216+BB216</f>
        <v>0</v>
      </c>
      <c r="BE216" s="105"/>
      <c r="BF216" s="105"/>
      <c r="BG216" s="105"/>
      <c r="BH216" s="105"/>
      <c r="BI216" s="105"/>
      <c r="BJ216" s="105"/>
    </row>
    <row r="217" spans="2:62" ht="20.100000000000001" hidden="1" customHeight="1" outlineLevel="1">
      <c r="B217" s="99"/>
      <c r="C217" s="908"/>
      <c r="D217" s="909"/>
      <c r="E217" s="909"/>
      <c r="F217" s="910"/>
      <c r="G217" s="890"/>
      <c r="H217" s="901"/>
      <c r="I217" s="152"/>
      <c r="J217" s="152"/>
      <c r="K217" s="152"/>
      <c r="L217" s="152"/>
      <c r="M217" s="152"/>
      <c r="N217" s="152"/>
      <c r="O217" s="152"/>
      <c r="P217" s="153"/>
      <c r="Q217" s="153"/>
      <c r="R217" s="156">
        <f t="shared" si="170"/>
        <v>0</v>
      </c>
      <c r="S217" s="156">
        <f t="shared" si="171"/>
        <v>0</v>
      </c>
      <c r="U217" s="157">
        <f>I217*$I$7+J217*$J$7+K217*$K$7+L217*$L$7+M217*$M$7+N217*$N$7+O217*$O$7+R217+S217</f>
        <v>0</v>
      </c>
      <c r="W217" s="152"/>
      <c r="X217" s="152"/>
      <c r="Y217" s="152"/>
      <c r="Z217" s="152"/>
      <c r="AA217" s="152"/>
      <c r="AB217" s="152"/>
      <c r="AC217" s="347"/>
      <c r="AD217" s="152"/>
      <c r="AE217" s="152"/>
      <c r="AF217" s="152"/>
      <c r="AG217" s="152"/>
      <c r="AH217" s="152"/>
      <c r="AI217" s="152"/>
      <c r="AJ217" s="347"/>
      <c r="AK217" s="152"/>
      <c r="AL217" s="152"/>
      <c r="AM217" s="295"/>
      <c r="AN217" s="228"/>
      <c r="AO217" s="228"/>
      <c r="AP217" s="228"/>
      <c r="AQ217" s="228"/>
      <c r="AR217" s="228"/>
      <c r="AS217" s="348"/>
      <c r="AT217" s="264">
        <f t="shared" si="174"/>
        <v>0</v>
      </c>
      <c r="AU217" s="259"/>
      <c r="AV217" s="265">
        <f t="shared" ref="AV217:AV231" si="175">AK217*$AK$7+AL217*$AL$7+AM217*$AM$7+SUM(AN217:AR217)*(1+Gewinn)*(1+SicherheitAngebot)+AT217/Zuschläge_IBN+AT217</f>
        <v>0</v>
      </c>
      <c r="AX217" s="265">
        <f>U217+AV217</f>
        <v>0</v>
      </c>
      <c r="AZ217" s="492">
        <f t="shared" ref="AZ217:AZ231" si="176">U217/(1+SicherheitAngebot)*(1+Sicherheit)</f>
        <v>0</v>
      </c>
      <c r="BB217" s="492">
        <f t="shared" ref="BB217:BB231" si="177">AV217/(1+SicherheitAngebot)*(1+Sicherheit)</f>
        <v>0</v>
      </c>
      <c r="BD217" s="265">
        <f>AZ217+BB217</f>
        <v>0</v>
      </c>
      <c r="BE217" s="105"/>
      <c r="BF217" s="105"/>
      <c r="BG217" s="105"/>
      <c r="BH217" s="105"/>
      <c r="BI217" s="105"/>
      <c r="BJ217" s="105"/>
    </row>
    <row r="218" spans="2:62" ht="20.100000000000001" hidden="1" customHeight="1" outlineLevel="1">
      <c r="B218" s="100"/>
      <c r="C218" s="908"/>
      <c r="D218" s="909"/>
      <c r="E218" s="909"/>
      <c r="F218" s="910"/>
      <c r="G218" s="890"/>
      <c r="H218" s="891"/>
      <c r="I218" s="152"/>
      <c r="J218" s="152"/>
      <c r="K218" s="152"/>
      <c r="L218" s="152"/>
      <c r="M218" s="152"/>
      <c r="N218" s="152"/>
      <c r="O218" s="152"/>
      <c r="P218" s="153"/>
      <c r="Q218" s="153"/>
      <c r="R218" s="156">
        <f t="shared" si="170"/>
        <v>0</v>
      </c>
      <c r="S218" s="156">
        <f t="shared" si="171"/>
        <v>0</v>
      </c>
      <c r="U218" s="157">
        <f t="shared" ref="U218:U231" si="178">I218*$I$7+J218*$J$7+K218*$K$7+L218*$L$7+M218*$M$7+N218*$N$7+O218*$O$7+R218+S218</f>
        <v>0</v>
      </c>
      <c r="W218" s="152"/>
      <c r="X218" s="152"/>
      <c r="Y218" s="152"/>
      <c r="Z218" s="152"/>
      <c r="AA218" s="152"/>
      <c r="AB218" s="152"/>
      <c r="AC218" s="347"/>
      <c r="AD218" s="152"/>
      <c r="AE218" s="152"/>
      <c r="AF218" s="152"/>
      <c r="AG218" s="152"/>
      <c r="AH218" s="152"/>
      <c r="AI218" s="152"/>
      <c r="AJ218" s="347"/>
      <c r="AK218" s="152"/>
      <c r="AL218" s="152"/>
      <c r="AM218" s="295"/>
      <c r="AN218" s="228"/>
      <c r="AO218" s="228"/>
      <c r="AP218" s="228"/>
      <c r="AQ218" s="228"/>
      <c r="AR218" s="228"/>
      <c r="AS218" s="348"/>
      <c r="AT218" s="264">
        <f t="shared" si="174"/>
        <v>0</v>
      </c>
      <c r="AU218" s="259"/>
      <c r="AV218" s="265">
        <f t="shared" si="175"/>
        <v>0</v>
      </c>
      <c r="AX218" s="265">
        <f t="shared" ref="AX218:AX231" si="179">U218+AV218</f>
        <v>0</v>
      </c>
      <c r="AZ218" s="492">
        <f t="shared" si="176"/>
        <v>0</v>
      </c>
      <c r="BB218" s="492">
        <f t="shared" si="177"/>
        <v>0</v>
      </c>
      <c r="BD218" s="265">
        <f t="shared" ref="BD218:BD231" si="180">AZ218+BB218</f>
        <v>0</v>
      </c>
      <c r="BE218" s="105"/>
      <c r="BF218" s="105"/>
      <c r="BG218" s="105"/>
      <c r="BH218" s="105"/>
      <c r="BI218" s="105"/>
      <c r="BJ218" s="105"/>
    </row>
    <row r="219" spans="2:62" ht="20.100000000000001" hidden="1" customHeight="1" outlineLevel="1">
      <c r="B219" s="100"/>
      <c r="C219" s="908"/>
      <c r="D219" s="909"/>
      <c r="E219" s="909"/>
      <c r="F219" s="910"/>
      <c r="G219" s="890"/>
      <c r="H219" s="891"/>
      <c r="I219" s="152"/>
      <c r="J219" s="152"/>
      <c r="K219" s="152"/>
      <c r="L219" s="152"/>
      <c r="M219" s="152"/>
      <c r="N219" s="152"/>
      <c r="O219" s="152"/>
      <c r="P219" s="153"/>
      <c r="Q219" s="153"/>
      <c r="R219" s="156">
        <f t="shared" si="170"/>
        <v>0</v>
      </c>
      <c r="S219" s="156">
        <f t="shared" si="171"/>
        <v>0</v>
      </c>
      <c r="U219" s="157">
        <f t="shared" si="178"/>
        <v>0</v>
      </c>
      <c r="W219" s="152"/>
      <c r="X219" s="152"/>
      <c r="Y219" s="152"/>
      <c r="Z219" s="152"/>
      <c r="AA219" s="152"/>
      <c r="AB219" s="152"/>
      <c r="AC219" s="347"/>
      <c r="AD219" s="152"/>
      <c r="AE219" s="152"/>
      <c r="AF219" s="152"/>
      <c r="AG219" s="152"/>
      <c r="AH219" s="152"/>
      <c r="AI219" s="152"/>
      <c r="AJ219" s="347"/>
      <c r="AK219" s="152"/>
      <c r="AL219" s="152"/>
      <c r="AM219" s="295"/>
      <c r="AN219" s="228"/>
      <c r="AO219" s="228"/>
      <c r="AP219" s="228"/>
      <c r="AQ219" s="228"/>
      <c r="AR219" s="228"/>
      <c r="AS219" s="348"/>
      <c r="AT219" s="264">
        <f t="shared" si="174"/>
        <v>0</v>
      </c>
      <c r="AU219" s="259"/>
      <c r="AV219" s="265">
        <f t="shared" si="175"/>
        <v>0</v>
      </c>
      <c r="AX219" s="265">
        <f t="shared" si="179"/>
        <v>0</v>
      </c>
      <c r="AZ219" s="492">
        <f t="shared" si="176"/>
        <v>0</v>
      </c>
      <c r="BB219" s="492">
        <f t="shared" si="177"/>
        <v>0</v>
      </c>
      <c r="BD219" s="265">
        <f t="shared" si="180"/>
        <v>0</v>
      </c>
      <c r="BE219" s="105"/>
      <c r="BF219" s="105"/>
      <c r="BG219" s="105"/>
      <c r="BH219" s="105"/>
      <c r="BI219" s="105"/>
      <c r="BJ219" s="105"/>
    </row>
    <row r="220" spans="2:62" ht="20.100000000000001" hidden="1" customHeight="1" outlineLevel="1">
      <c r="B220" s="100"/>
      <c r="C220" s="908"/>
      <c r="D220" s="909"/>
      <c r="E220" s="909"/>
      <c r="F220" s="910"/>
      <c r="G220" s="890"/>
      <c r="H220" s="891"/>
      <c r="I220" s="152"/>
      <c r="J220" s="152"/>
      <c r="K220" s="152"/>
      <c r="L220" s="152"/>
      <c r="M220" s="152"/>
      <c r="N220" s="152"/>
      <c r="O220" s="152"/>
      <c r="P220" s="153"/>
      <c r="Q220" s="153"/>
      <c r="R220" s="156">
        <f t="shared" si="170"/>
        <v>0</v>
      </c>
      <c r="S220" s="156">
        <f t="shared" si="171"/>
        <v>0</v>
      </c>
      <c r="U220" s="157">
        <f t="shared" si="178"/>
        <v>0</v>
      </c>
      <c r="W220" s="152"/>
      <c r="X220" s="152"/>
      <c r="Y220" s="152"/>
      <c r="Z220" s="152"/>
      <c r="AA220" s="152"/>
      <c r="AB220" s="152"/>
      <c r="AC220" s="347"/>
      <c r="AD220" s="152"/>
      <c r="AE220" s="152"/>
      <c r="AF220" s="152"/>
      <c r="AG220" s="152"/>
      <c r="AH220" s="152"/>
      <c r="AI220" s="152"/>
      <c r="AJ220" s="347"/>
      <c r="AK220" s="152"/>
      <c r="AL220" s="152"/>
      <c r="AM220" s="295"/>
      <c r="AN220" s="228"/>
      <c r="AO220" s="228"/>
      <c r="AP220" s="228"/>
      <c r="AQ220" s="228"/>
      <c r="AR220" s="228"/>
      <c r="AS220" s="348"/>
      <c r="AT220" s="264">
        <f t="shared" si="174"/>
        <v>0</v>
      </c>
      <c r="AU220" s="259"/>
      <c r="AV220" s="265">
        <f t="shared" si="175"/>
        <v>0</v>
      </c>
      <c r="AX220" s="265">
        <f t="shared" si="179"/>
        <v>0</v>
      </c>
      <c r="AZ220" s="492">
        <f t="shared" si="176"/>
        <v>0</v>
      </c>
      <c r="BB220" s="492">
        <f t="shared" si="177"/>
        <v>0</v>
      </c>
      <c r="BD220" s="265">
        <f t="shared" si="180"/>
        <v>0</v>
      </c>
      <c r="BE220" s="105"/>
      <c r="BF220" s="105"/>
      <c r="BG220" s="105"/>
      <c r="BH220" s="105"/>
      <c r="BI220" s="105"/>
      <c r="BJ220" s="105"/>
    </row>
    <row r="221" spans="2:62" ht="20.100000000000001" hidden="1" customHeight="1" outlineLevel="1">
      <c r="B221" s="100"/>
      <c r="C221" s="908"/>
      <c r="D221" s="909"/>
      <c r="E221" s="909"/>
      <c r="F221" s="910"/>
      <c r="G221" s="890"/>
      <c r="H221" s="891"/>
      <c r="I221" s="152"/>
      <c r="J221" s="152"/>
      <c r="K221" s="152"/>
      <c r="L221" s="152"/>
      <c r="M221" s="152"/>
      <c r="N221" s="152"/>
      <c r="O221" s="152"/>
      <c r="P221" s="153"/>
      <c r="Q221" s="153"/>
      <c r="R221" s="156">
        <f t="shared" si="170"/>
        <v>0</v>
      </c>
      <c r="S221" s="156">
        <f t="shared" si="171"/>
        <v>0</v>
      </c>
      <c r="U221" s="157">
        <f t="shared" si="178"/>
        <v>0</v>
      </c>
      <c r="W221" s="152"/>
      <c r="X221" s="152"/>
      <c r="Y221" s="152"/>
      <c r="Z221" s="152"/>
      <c r="AA221" s="152"/>
      <c r="AB221" s="152"/>
      <c r="AC221" s="347"/>
      <c r="AD221" s="152"/>
      <c r="AE221" s="152"/>
      <c r="AF221" s="152"/>
      <c r="AG221" s="152"/>
      <c r="AH221" s="152"/>
      <c r="AI221" s="152"/>
      <c r="AJ221" s="347"/>
      <c r="AK221" s="152"/>
      <c r="AL221" s="152"/>
      <c r="AM221" s="295"/>
      <c r="AN221" s="228"/>
      <c r="AO221" s="228"/>
      <c r="AP221" s="228"/>
      <c r="AQ221" s="228"/>
      <c r="AR221" s="228"/>
      <c r="AS221" s="348"/>
      <c r="AT221" s="264">
        <f t="shared" si="174"/>
        <v>0</v>
      </c>
      <c r="AU221" s="259"/>
      <c r="AV221" s="265">
        <f t="shared" si="175"/>
        <v>0</v>
      </c>
      <c r="AX221" s="265">
        <f t="shared" si="179"/>
        <v>0</v>
      </c>
      <c r="AZ221" s="492">
        <f t="shared" si="176"/>
        <v>0</v>
      </c>
      <c r="BB221" s="492">
        <f t="shared" si="177"/>
        <v>0</v>
      </c>
      <c r="BD221" s="265">
        <f t="shared" si="180"/>
        <v>0</v>
      </c>
      <c r="BE221" s="105"/>
      <c r="BF221" s="105"/>
      <c r="BG221" s="105"/>
      <c r="BH221" s="105"/>
      <c r="BI221" s="105"/>
      <c r="BJ221" s="105"/>
    </row>
    <row r="222" spans="2:62" ht="20.100000000000001" hidden="1" customHeight="1" outlineLevel="1">
      <c r="B222" s="100"/>
      <c r="C222" s="908"/>
      <c r="D222" s="909"/>
      <c r="E222" s="909"/>
      <c r="F222" s="910"/>
      <c r="G222" s="890"/>
      <c r="H222" s="891"/>
      <c r="I222" s="152"/>
      <c r="J222" s="152"/>
      <c r="K222" s="152"/>
      <c r="L222" s="152"/>
      <c r="M222" s="152"/>
      <c r="N222" s="152"/>
      <c r="O222" s="152"/>
      <c r="P222" s="153"/>
      <c r="Q222" s="153"/>
      <c r="R222" s="156">
        <f t="shared" si="170"/>
        <v>0</v>
      </c>
      <c r="S222" s="156">
        <f t="shared" si="171"/>
        <v>0</v>
      </c>
      <c r="U222" s="157">
        <f t="shared" si="178"/>
        <v>0</v>
      </c>
      <c r="W222" s="152"/>
      <c r="X222" s="152"/>
      <c r="Y222" s="152"/>
      <c r="Z222" s="152"/>
      <c r="AA222" s="152"/>
      <c r="AB222" s="152"/>
      <c r="AC222" s="347"/>
      <c r="AD222" s="152"/>
      <c r="AE222" s="152"/>
      <c r="AF222" s="152"/>
      <c r="AG222" s="152"/>
      <c r="AH222" s="152"/>
      <c r="AI222" s="152"/>
      <c r="AJ222" s="347"/>
      <c r="AK222" s="152"/>
      <c r="AL222" s="152"/>
      <c r="AM222" s="295"/>
      <c r="AN222" s="228"/>
      <c r="AO222" s="228"/>
      <c r="AP222" s="228"/>
      <c r="AQ222" s="228"/>
      <c r="AR222" s="228"/>
      <c r="AS222" s="348"/>
      <c r="AT222" s="264">
        <f t="shared" si="174"/>
        <v>0</v>
      </c>
      <c r="AU222" s="259"/>
      <c r="AV222" s="265">
        <f t="shared" si="175"/>
        <v>0</v>
      </c>
      <c r="AX222" s="265">
        <f t="shared" si="179"/>
        <v>0</v>
      </c>
      <c r="AZ222" s="492">
        <f t="shared" si="176"/>
        <v>0</v>
      </c>
      <c r="BB222" s="492">
        <f t="shared" si="177"/>
        <v>0</v>
      </c>
      <c r="BD222" s="265">
        <f t="shared" si="180"/>
        <v>0</v>
      </c>
      <c r="BE222" s="105"/>
      <c r="BF222" s="105"/>
      <c r="BG222" s="105"/>
      <c r="BH222" s="105"/>
      <c r="BI222" s="105"/>
      <c r="BJ222" s="105"/>
    </row>
    <row r="223" spans="2:62" ht="20.100000000000001" hidden="1" customHeight="1" outlineLevel="1">
      <c r="B223" s="100"/>
      <c r="C223" s="908"/>
      <c r="D223" s="909"/>
      <c r="E223" s="909"/>
      <c r="F223" s="910"/>
      <c r="G223" s="890"/>
      <c r="H223" s="891"/>
      <c r="I223" s="152"/>
      <c r="J223" s="152"/>
      <c r="K223" s="152"/>
      <c r="L223" s="152"/>
      <c r="M223" s="152"/>
      <c r="N223" s="152"/>
      <c r="O223" s="152"/>
      <c r="P223" s="153"/>
      <c r="Q223" s="153"/>
      <c r="R223" s="156">
        <f t="shared" si="170"/>
        <v>0</v>
      </c>
      <c r="S223" s="156">
        <f t="shared" si="171"/>
        <v>0</v>
      </c>
      <c r="U223" s="157">
        <f t="shared" si="178"/>
        <v>0</v>
      </c>
      <c r="W223" s="152"/>
      <c r="X223" s="152"/>
      <c r="Y223" s="152"/>
      <c r="Z223" s="152"/>
      <c r="AA223" s="152"/>
      <c r="AB223" s="152"/>
      <c r="AC223" s="347"/>
      <c r="AD223" s="152"/>
      <c r="AE223" s="152"/>
      <c r="AF223" s="152"/>
      <c r="AG223" s="152"/>
      <c r="AH223" s="152"/>
      <c r="AI223" s="152"/>
      <c r="AJ223" s="347"/>
      <c r="AK223" s="152"/>
      <c r="AL223" s="152"/>
      <c r="AM223" s="295"/>
      <c r="AN223" s="228"/>
      <c r="AO223" s="228"/>
      <c r="AP223" s="228"/>
      <c r="AQ223" s="228"/>
      <c r="AR223" s="228"/>
      <c r="AS223" s="348"/>
      <c r="AT223" s="264">
        <f t="shared" si="174"/>
        <v>0</v>
      </c>
      <c r="AU223" s="259"/>
      <c r="AV223" s="265">
        <f t="shared" si="175"/>
        <v>0</v>
      </c>
      <c r="AX223" s="265">
        <f t="shared" si="179"/>
        <v>0</v>
      </c>
      <c r="AZ223" s="492">
        <f t="shared" si="176"/>
        <v>0</v>
      </c>
      <c r="BB223" s="492">
        <f t="shared" si="177"/>
        <v>0</v>
      </c>
      <c r="BD223" s="265">
        <f t="shared" si="180"/>
        <v>0</v>
      </c>
      <c r="BE223" s="105"/>
      <c r="BF223" s="105"/>
      <c r="BG223" s="105"/>
      <c r="BH223" s="105"/>
      <c r="BI223" s="105"/>
      <c r="BJ223" s="105"/>
    </row>
    <row r="224" spans="2:62" ht="20.100000000000001" hidden="1" customHeight="1" outlineLevel="1">
      <c r="B224" s="100"/>
      <c r="C224" s="908"/>
      <c r="D224" s="909"/>
      <c r="E224" s="909"/>
      <c r="F224" s="910"/>
      <c r="G224" s="890"/>
      <c r="H224" s="891"/>
      <c r="I224" s="152"/>
      <c r="J224" s="152"/>
      <c r="K224" s="152"/>
      <c r="L224" s="152"/>
      <c r="M224" s="152"/>
      <c r="N224" s="152"/>
      <c r="O224" s="152"/>
      <c r="P224" s="153"/>
      <c r="Q224" s="153"/>
      <c r="R224" s="156">
        <f t="shared" si="170"/>
        <v>0</v>
      </c>
      <c r="S224" s="156">
        <f t="shared" si="171"/>
        <v>0</v>
      </c>
      <c r="U224" s="157">
        <f t="shared" si="178"/>
        <v>0</v>
      </c>
      <c r="W224" s="152"/>
      <c r="X224" s="152"/>
      <c r="Y224" s="152"/>
      <c r="Z224" s="152"/>
      <c r="AA224" s="152"/>
      <c r="AB224" s="152"/>
      <c r="AC224" s="347"/>
      <c r="AD224" s="152"/>
      <c r="AE224" s="152"/>
      <c r="AF224" s="152"/>
      <c r="AG224" s="152"/>
      <c r="AH224" s="152"/>
      <c r="AI224" s="152"/>
      <c r="AJ224" s="347"/>
      <c r="AK224" s="152"/>
      <c r="AL224" s="152"/>
      <c r="AM224" s="295"/>
      <c r="AN224" s="228"/>
      <c r="AO224" s="228"/>
      <c r="AP224" s="228"/>
      <c r="AQ224" s="228"/>
      <c r="AR224" s="228"/>
      <c r="AS224" s="348"/>
      <c r="AT224" s="264">
        <f t="shared" si="174"/>
        <v>0</v>
      </c>
      <c r="AU224" s="259"/>
      <c r="AV224" s="265">
        <f t="shared" si="175"/>
        <v>0</v>
      </c>
      <c r="AX224" s="265">
        <f t="shared" si="179"/>
        <v>0</v>
      </c>
      <c r="AZ224" s="492">
        <f t="shared" si="176"/>
        <v>0</v>
      </c>
      <c r="BB224" s="492">
        <f t="shared" si="177"/>
        <v>0</v>
      </c>
      <c r="BD224" s="265">
        <f t="shared" si="180"/>
        <v>0</v>
      </c>
      <c r="BE224" s="105"/>
      <c r="BF224" s="105"/>
      <c r="BG224" s="105"/>
      <c r="BH224" s="105"/>
      <c r="BI224" s="105"/>
      <c r="BJ224" s="105"/>
    </row>
    <row r="225" spans="2:62" ht="20.100000000000001" hidden="1" customHeight="1" outlineLevel="1">
      <c r="B225" s="100"/>
      <c r="C225" s="908"/>
      <c r="D225" s="909"/>
      <c r="E225" s="909"/>
      <c r="F225" s="910"/>
      <c r="G225" s="890"/>
      <c r="H225" s="891"/>
      <c r="I225" s="152"/>
      <c r="J225" s="152"/>
      <c r="K225" s="152"/>
      <c r="L225" s="152"/>
      <c r="M225" s="152"/>
      <c r="N225" s="152"/>
      <c r="O225" s="152"/>
      <c r="P225" s="153"/>
      <c r="Q225" s="153"/>
      <c r="R225" s="156">
        <f t="shared" si="170"/>
        <v>0</v>
      </c>
      <c r="S225" s="156">
        <f t="shared" si="171"/>
        <v>0</v>
      </c>
      <c r="U225" s="157">
        <f t="shared" si="178"/>
        <v>0</v>
      </c>
      <c r="W225" s="152"/>
      <c r="X225" s="152"/>
      <c r="Y225" s="152"/>
      <c r="Z225" s="152"/>
      <c r="AA225" s="152"/>
      <c r="AB225" s="152"/>
      <c r="AC225" s="347"/>
      <c r="AD225" s="152"/>
      <c r="AE225" s="152"/>
      <c r="AF225" s="152"/>
      <c r="AG225" s="152"/>
      <c r="AH225" s="152"/>
      <c r="AI225" s="152"/>
      <c r="AJ225" s="347"/>
      <c r="AK225" s="152"/>
      <c r="AL225" s="152"/>
      <c r="AM225" s="295"/>
      <c r="AN225" s="228"/>
      <c r="AO225" s="228"/>
      <c r="AP225" s="228"/>
      <c r="AQ225" s="228"/>
      <c r="AR225" s="228"/>
      <c r="AS225" s="348"/>
      <c r="AT225" s="264">
        <f t="shared" si="174"/>
        <v>0</v>
      </c>
      <c r="AU225" s="259"/>
      <c r="AV225" s="265">
        <f t="shared" si="175"/>
        <v>0</v>
      </c>
      <c r="AX225" s="265">
        <f t="shared" si="179"/>
        <v>0</v>
      </c>
      <c r="AZ225" s="492">
        <f t="shared" si="176"/>
        <v>0</v>
      </c>
      <c r="BB225" s="492">
        <f t="shared" si="177"/>
        <v>0</v>
      </c>
      <c r="BD225" s="265">
        <f t="shared" si="180"/>
        <v>0</v>
      </c>
      <c r="BE225" s="105"/>
      <c r="BF225" s="105"/>
      <c r="BG225" s="105"/>
      <c r="BH225" s="105"/>
      <c r="BI225" s="105"/>
      <c r="BJ225" s="105"/>
    </row>
    <row r="226" spans="2:62" ht="20.100000000000001" hidden="1" customHeight="1" outlineLevel="1">
      <c r="B226" s="100"/>
      <c r="C226" s="908"/>
      <c r="D226" s="909"/>
      <c r="E226" s="909"/>
      <c r="F226" s="910"/>
      <c r="G226" s="890"/>
      <c r="H226" s="891"/>
      <c r="I226" s="152"/>
      <c r="J226" s="152"/>
      <c r="K226" s="152"/>
      <c r="L226" s="152"/>
      <c r="M226" s="152"/>
      <c r="N226" s="152"/>
      <c r="O226" s="152"/>
      <c r="P226" s="153"/>
      <c r="Q226" s="153"/>
      <c r="R226" s="156">
        <f t="shared" si="170"/>
        <v>0</v>
      </c>
      <c r="S226" s="156">
        <f t="shared" si="171"/>
        <v>0</v>
      </c>
      <c r="U226" s="157">
        <f t="shared" si="178"/>
        <v>0</v>
      </c>
      <c r="W226" s="152"/>
      <c r="X226" s="152"/>
      <c r="Y226" s="152"/>
      <c r="Z226" s="152"/>
      <c r="AA226" s="152"/>
      <c r="AB226" s="152"/>
      <c r="AC226" s="347"/>
      <c r="AD226" s="152"/>
      <c r="AE226" s="152"/>
      <c r="AF226" s="152"/>
      <c r="AG226" s="152"/>
      <c r="AH226" s="152"/>
      <c r="AI226" s="152"/>
      <c r="AJ226" s="347"/>
      <c r="AK226" s="152"/>
      <c r="AL226" s="152"/>
      <c r="AM226" s="295"/>
      <c r="AN226" s="228"/>
      <c r="AO226" s="228"/>
      <c r="AP226" s="228"/>
      <c r="AQ226" s="228"/>
      <c r="AR226" s="228"/>
      <c r="AS226" s="348"/>
      <c r="AT226" s="264">
        <f t="shared" si="174"/>
        <v>0</v>
      </c>
      <c r="AU226" s="259"/>
      <c r="AV226" s="265">
        <f t="shared" si="175"/>
        <v>0</v>
      </c>
      <c r="AX226" s="265">
        <f t="shared" si="179"/>
        <v>0</v>
      </c>
      <c r="AZ226" s="492">
        <f t="shared" si="176"/>
        <v>0</v>
      </c>
      <c r="BB226" s="492">
        <f t="shared" si="177"/>
        <v>0</v>
      </c>
      <c r="BD226" s="265">
        <f t="shared" si="180"/>
        <v>0</v>
      </c>
      <c r="BE226" s="105"/>
      <c r="BF226" s="105"/>
      <c r="BG226" s="105"/>
      <c r="BH226" s="105"/>
      <c r="BI226" s="105"/>
      <c r="BJ226" s="105"/>
    </row>
    <row r="227" spans="2:62" ht="20.100000000000001" hidden="1" customHeight="1" outlineLevel="1">
      <c r="B227" s="100"/>
      <c r="C227" s="908"/>
      <c r="D227" s="909"/>
      <c r="E227" s="909"/>
      <c r="F227" s="910"/>
      <c r="G227" s="890"/>
      <c r="H227" s="891"/>
      <c r="I227" s="152"/>
      <c r="J227" s="152"/>
      <c r="K227" s="152"/>
      <c r="L227" s="152"/>
      <c r="M227" s="152"/>
      <c r="N227" s="152"/>
      <c r="O227" s="152"/>
      <c r="P227" s="153"/>
      <c r="Q227" s="153"/>
      <c r="R227" s="156">
        <f t="shared" si="170"/>
        <v>0</v>
      </c>
      <c r="S227" s="156">
        <f t="shared" si="171"/>
        <v>0</v>
      </c>
      <c r="U227" s="157">
        <f t="shared" si="178"/>
        <v>0</v>
      </c>
      <c r="W227" s="152"/>
      <c r="X227" s="152"/>
      <c r="Y227" s="152"/>
      <c r="Z227" s="152"/>
      <c r="AA227" s="152"/>
      <c r="AB227" s="152"/>
      <c r="AC227" s="347"/>
      <c r="AD227" s="152"/>
      <c r="AE227" s="152"/>
      <c r="AF227" s="152"/>
      <c r="AG227" s="152"/>
      <c r="AH227" s="152"/>
      <c r="AI227" s="152"/>
      <c r="AJ227" s="347"/>
      <c r="AK227" s="152"/>
      <c r="AL227" s="152"/>
      <c r="AM227" s="295"/>
      <c r="AN227" s="228"/>
      <c r="AO227" s="228"/>
      <c r="AP227" s="228"/>
      <c r="AQ227" s="228"/>
      <c r="AR227" s="228"/>
      <c r="AS227" s="348"/>
      <c r="AT227" s="264">
        <f t="shared" si="174"/>
        <v>0</v>
      </c>
      <c r="AU227" s="259"/>
      <c r="AV227" s="265">
        <f t="shared" si="175"/>
        <v>0</v>
      </c>
      <c r="AX227" s="265">
        <f t="shared" si="179"/>
        <v>0</v>
      </c>
      <c r="AZ227" s="492">
        <f t="shared" si="176"/>
        <v>0</v>
      </c>
      <c r="BB227" s="492">
        <f t="shared" si="177"/>
        <v>0</v>
      </c>
      <c r="BD227" s="265">
        <f t="shared" si="180"/>
        <v>0</v>
      </c>
      <c r="BE227" s="105"/>
      <c r="BF227" s="105"/>
      <c r="BG227" s="105"/>
      <c r="BH227" s="105"/>
      <c r="BI227" s="105"/>
      <c r="BJ227" s="105"/>
    </row>
    <row r="228" spans="2:62" ht="20.100000000000001" hidden="1" customHeight="1" outlineLevel="1">
      <c r="B228" s="100"/>
      <c r="C228" s="908"/>
      <c r="D228" s="909"/>
      <c r="E228" s="909"/>
      <c r="F228" s="910"/>
      <c r="G228" s="890"/>
      <c r="H228" s="891"/>
      <c r="I228" s="152"/>
      <c r="J228" s="152"/>
      <c r="K228" s="152"/>
      <c r="L228" s="152"/>
      <c r="M228" s="152"/>
      <c r="N228" s="152"/>
      <c r="O228" s="152"/>
      <c r="P228" s="153"/>
      <c r="Q228" s="153"/>
      <c r="R228" s="156">
        <f t="shared" si="170"/>
        <v>0</v>
      </c>
      <c r="S228" s="156">
        <f t="shared" si="171"/>
        <v>0</v>
      </c>
      <c r="U228" s="157">
        <f t="shared" si="178"/>
        <v>0</v>
      </c>
      <c r="W228" s="152"/>
      <c r="X228" s="152"/>
      <c r="Y228" s="152"/>
      <c r="Z228" s="152"/>
      <c r="AA228" s="152"/>
      <c r="AB228" s="152"/>
      <c r="AC228" s="347"/>
      <c r="AD228" s="152"/>
      <c r="AE228" s="152"/>
      <c r="AF228" s="152"/>
      <c r="AG228" s="152"/>
      <c r="AH228" s="152"/>
      <c r="AI228" s="152"/>
      <c r="AJ228" s="347"/>
      <c r="AK228" s="152"/>
      <c r="AL228" s="152"/>
      <c r="AM228" s="295"/>
      <c r="AN228" s="228"/>
      <c r="AO228" s="228"/>
      <c r="AP228" s="228"/>
      <c r="AQ228" s="228"/>
      <c r="AR228" s="228"/>
      <c r="AS228" s="348"/>
      <c r="AT228" s="264">
        <f t="shared" si="174"/>
        <v>0</v>
      </c>
      <c r="AU228" s="259"/>
      <c r="AV228" s="265">
        <f t="shared" si="175"/>
        <v>0</v>
      </c>
      <c r="AX228" s="265">
        <f t="shared" si="179"/>
        <v>0</v>
      </c>
      <c r="AZ228" s="492">
        <f t="shared" si="176"/>
        <v>0</v>
      </c>
      <c r="BB228" s="492">
        <f t="shared" si="177"/>
        <v>0</v>
      </c>
      <c r="BD228" s="265">
        <f t="shared" si="180"/>
        <v>0</v>
      </c>
      <c r="BE228" s="105"/>
      <c r="BF228" s="105"/>
      <c r="BG228" s="105"/>
      <c r="BH228" s="105"/>
      <c r="BI228" s="105"/>
      <c r="BJ228" s="105"/>
    </row>
    <row r="229" spans="2:62" ht="20.100000000000001" hidden="1" customHeight="1" outlineLevel="1">
      <c r="B229" s="100"/>
      <c r="C229" s="908"/>
      <c r="D229" s="909"/>
      <c r="E229" s="909"/>
      <c r="F229" s="910"/>
      <c r="G229" s="890"/>
      <c r="H229" s="891"/>
      <c r="I229" s="152"/>
      <c r="J229" s="152"/>
      <c r="K229" s="152"/>
      <c r="L229" s="152"/>
      <c r="M229" s="152"/>
      <c r="N229" s="152"/>
      <c r="O229" s="152"/>
      <c r="P229" s="153"/>
      <c r="Q229" s="153"/>
      <c r="R229" s="156">
        <f t="shared" si="170"/>
        <v>0</v>
      </c>
      <c r="S229" s="156">
        <f t="shared" si="171"/>
        <v>0</v>
      </c>
      <c r="U229" s="157">
        <f t="shared" si="178"/>
        <v>0</v>
      </c>
      <c r="W229" s="152"/>
      <c r="X229" s="152"/>
      <c r="Y229" s="152"/>
      <c r="Z229" s="152"/>
      <c r="AA229" s="152"/>
      <c r="AB229" s="152"/>
      <c r="AC229" s="347"/>
      <c r="AD229" s="152"/>
      <c r="AE229" s="152"/>
      <c r="AF229" s="152"/>
      <c r="AG229" s="152"/>
      <c r="AH229" s="152"/>
      <c r="AI229" s="152"/>
      <c r="AJ229" s="347"/>
      <c r="AK229" s="152"/>
      <c r="AL229" s="152"/>
      <c r="AM229" s="295"/>
      <c r="AN229" s="228"/>
      <c r="AO229" s="228"/>
      <c r="AP229" s="228"/>
      <c r="AQ229" s="228"/>
      <c r="AR229" s="228"/>
      <c r="AS229" s="348"/>
      <c r="AT229" s="264">
        <f t="shared" si="174"/>
        <v>0</v>
      </c>
      <c r="AU229" s="259"/>
      <c r="AV229" s="265">
        <f t="shared" si="175"/>
        <v>0</v>
      </c>
      <c r="AX229" s="265">
        <f t="shared" si="179"/>
        <v>0</v>
      </c>
      <c r="AZ229" s="492">
        <f t="shared" si="176"/>
        <v>0</v>
      </c>
      <c r="BB229" s="492">
        <f t="shared" si="177"/>
        <v>0</v>
      </c>
      <c r="BD229" s="265">
        <f t="shared" si="180"/>
        <v>0</v>
      </c>
      <c r="BE229" s="105"/>
      <c r="BF229" s="105"/>
      <c r="BG229" s="105"/>
      <c r="BH229" s="105"/>
      <c r="BI229" s="105"/>
      <c r="BJ229" s="105"/>
    </row>
    <row r="230" spans="2:62" ht="20.100000000000001" hidden="1" customHeight="1" outlineLevel="1">
      <c r="B230" s="100"/>
      <c r="C230" s="908"/>
      <c r="D230" s="909"/>
      <c r="E230" s="909"/>
      <c r="F230" s="910"/>
      <c r="G230" s="890"/>
      <c r="H230" s="891"/>
      <c r="I230" s="152"/>
      <c r="J230" s="152"/>
      <c r="K230" s="152"/>
      <c r="L230" s="152"/>
      <c r="M230" s="152"/>
      <c r="N230" s="152"/>
      <c r="O230" s="152"/>
      <c r="P230" s="153"/>
      <c r="Q230" s="153"/>
      <c r="R230" s="156">
        <f t="shared" si="170"/>
        <v>0</v>
      </c>
      <c r="S230" s="156">
        <f t="shared" si="171"/>
        <v>0</v>
      </c>
      <c r="U230" s="157">
        <f t="shared" si="178"/>
        <v>0</v>
      </c>
      <c r="W230" s="152"/>
      <c r="X230" s="152"/>
      <c r="Y230" s="152"/>
      <c r="Z230" s="152"/>
      <c r="AA230" s="152"/>
      <c r="AB230" s="152"/>
      <c r="AC230" s="347"/>
      <c r="AD230" s="152"/>
      <c r="AE230" s="152"/>
      <c r="AF230" s="152"/>
      <c r="AG230" s="152"/>
      <c r="AH230" s="152"/>
      <c r="AI230" s="152"/>
      <c r="AJ230" s="347"/>
      <c r="AK230" s="152"/>
      <c r="AL230" s="152"/>
      <c r="AM230" s="295"/>
      <c r="AN230" s="228"/>
      <c r="AO230" s="228"/>
      <c r="AP230" s="228"/>
      <c r="AQ230" s="228"/>
      <c r="AR230" s="228"/>
      <c r="AS230" s="348"/>
      <c r="AT230" s="264">
        <f t="shared" si="174"/>
        <v>0</v>
      </c>
      <c r="AU230" s="259"/>
      <c r="AV230" s="265">
        <f t="shared" si="175"/>
        <v>0</v>
      </c>
      <c r="AX230" s="265">
        <f t="shared" si="179"/>
        <v>0</v>
      </c>
      <c r="AZ230" s="492">
        <f t="shared" si="176"/>
        <v>0</v>
      </c>
      <c r="BB230" s="492">
        <f t="shared" si="177"/>
        <v>0</v>
      </c>
      <c r="BD230" s="265">
        <f t="shared" si="180"/>
        <v>0</v>
      </c>
      <c r="BE230" s="105"/>
      <c r="BF230" s="105"/>
      <c r="BG230" s="105"/>
      <c r="BH230" s="105"/>
      <c r="BI230" s="105"/>
      <c r="BJ230" s="105"/>
    </row>
    <row r="231" spans="2:62" ht="20.100000000000001" hidden="1" customHeight="1" outlineLevel="1">
      <c r="B231" s="100"/>
      <c r="C231" s="908"/>
      <c r="D231" s="909"/>
      <c r="E231" s="909"/>
      <c r="F231" s="910"/>
      <c r="G231" s="890"/>
      <c r="H231" s="891"/>
      <c r="I231" s="152"/>
      <c r="J231" s="152"/>
      <c r="K231" s="152"/>
      <c r="L231" s="152"/>
      <c r="M231" s="152"/>
      <c r="N231" s="152"/>
      <c r="O231" s="152"/>
      <c r="P231" s="153"/>
      <c r="Q231" s="153"/>
      <c r="R231" s="156">
        <f t="shared" si="170"/>
        <v>0</v>
      </c>
      <c r="S231" s="156">
        <f t="shared" si="171"/>
        <v>0</v>
      </c>
      <c r="U231" s="157">
        <f t="shared" si="178"/>
        <v>0</v>
      </c>
      <c r="W231" s="152"/>
      <c r="X231" s="152"/>
      <c r="Y231" s="152"/>
      <c r="Z231" s="152"/>
      <c r="AA231" s="152"/>
      <c r="AB231" s="152"/>
      <c r="AC231" s="347"/>
      <c r="AD231" s="152"/>
      <c r="AE231" s="152"/>
      <c r="AF231" s="152"/>
      <c r="AG231" s="152"/>
      <c r="AH231" s="152"/>
      <c r="AI231" s="152"/>
      <c r="AJ231" s="347"/>
      <c r="AK231" s="152"/>
      <c r="AL231" s="152"/>
      <c r="AM231" s="295"/>
      <c r="AN231" s="228"/>
      <c r="AO231" s="228"/>
      <c r="AP231" s="228"/>
      <c r="AQ231" s="228"/>
      <c r="AR231" s="228"/>
      <c r="AS231" s="348"/>
      <c r="AT231" s="264">
        <f t="shared" si="174"/>
        <v>0</v>
      </c>
      <c r="AU231" s="259"/>
      <c r="AV231" s="265">
        <f t="shared" si="175"/>
        <v>0</v>
      </c>
      <c r="AX231" s="265">
        <f t="shared" si="179"/>
        <v>0</v>
      </c>
      <c r="AZ231" s="492">
        <f t="shared" si="176"/>
        <v>0</v>
      </c>
      <c r="BB231" s="492">
        <f t="shared" si="177"/>
        <v>0</v>
      </c>
      <c r="BD231" s="265">
        <f t="shared" si="180"/>
        <v>0</v>
      </c>
      <c r="BE231" s="105"/>
      <c r="BF231" s="105"/>
      <c r="BG231" s="105"/>
      <c r="BH231" s="105"/>
      <c r="BI231" s="105"/>
      <c r="BJ231" s="105"/>
    </row>
    <row r="232" spans="2:62" ht="9.9499999999999993" hidden="1" customHeight="1" outlineLevel="1">
      <c r="B232" s="101"/>
      <c r="C232" s="208"/>
      <c r="D232" s="208"/>
      <c r="E232" s="208"/>
      <c r="F232" s="208"/>
      <c r="G232" s="237"/>
      <c r="H232" s="207"/>
      <c r="I232" s="257"/>
      <c r="J232" s="257"/>
      <c r="K232" s="257"/>
      <c r="L232" s="257"/>
      <c r="M232" s="257"/>
      <c r="N232" s="257"/>
      <c r="O232" s="257"/>
      <c r="P232" s="256"/>
      <c r="Q232" s="102"/>
      <c r="R232" s="102"/>
      <c r="S232" s="102"/>
      <c r="U232" s="98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Z232" s="493"/>
      <c r="BE232" s="105"/>
      <c r="BF232" s="105"/>
      <c r="BG232" s="105"/>
      <c r="BH232" s="105"/>
      <c r="BI232" s="105"/>
      <c r="BJ232" s="105"/>
    </row>
    <row r="233" spans="2:62" ht="20.100000000000001" customHeight="1" collapsed="1">
      <c r="B233" s="8">
        <f>B216+1</f>
        <v>14</v>
      </c>
      <c r="C233" s="916"/>
      <c r="D233" s="917"/>
      <c r="E233" s="917"/>
      <c r="F233" s="918"/>
      <c r="G233" s="429"/>
      <c r="H233" s="206">
        <v>1</v>
      </c>
      <c r="I233" s="642">
        <f t="shared" ref="I233" si="181">$H233*SUM(I234:I248)</f>
        <v>0</v>
      </c>
      <c r="J233" s="643">
        <f t="shared" ref="J233:O233" si="182">$H233*SUM(J234:J248)</f>
        <v>0</v>
      </c>
      <c r="K233" s="644">
        <f t="shared" si="182"/>
        <v>0</v>
      </c>
      <c r="L233" s="645">
        <f t="shared" si="182"/>
        <v>0</v>
      </c>
      <c r="M233" s="645">
        <f t="shared" si="182"/>
        <v>0</v>
      </c>
      <c r="N233" s="644">
        <f t="shared" si="182"/>
        <v>0</v>
      </c>
      <c r="O233" s="642">
        <f t="shared" si="182"/>
        <v>0</v>
      </c>
      <c r="P233" s="209">
        <f t="shared" ref="P233:Q233" si="183">$H233*SUM(P234:P248)</f>
        <v>0</v>
      </c>
      <c r="Q233" s="210">
        <f t="shared" si="183"/>
        <v>0</v>
      </c>
      <c r="R233" s="136">
        <f t="shared" ref="R233:R248" si="184">P233*(1+Gewinn)*(1+SicherheitAngebot)</f>
        <v>0</v>
      </c>
      <c r="S233" s="137">
        <f t="shared" ref="S233:S248" si="185">Q233*(1+MGKZ)*(1+Gewinn)*(1+SicherheitAngebot)</f>
        <v>0</v>
      </c>
      <c r="U233" s="10">
        <f>I233*$I$7+J233*$J$7+K233*$K$7+L233*$L$7+M233*$M$7+N233*$N$7+O233*$O$7+R233+S233</f>
        <v>0</v>
      </c>
      <c r="W233" s="646">
        <f t="shared" ref="W233:AB233" si="186">$H233*SUM(W234:W248)</f>
        <v>0</v>
      </c>
      <c r="X233" s="647">
        <f t="shared" si="186"/>
        <v>0</v>
      </c>
      <c r="Y233" s="648">
        <f t="shared" si="186"/>
        <v>0</v>
      </c>
      <c r="Z233" s="649">
        <f t="shared" si="186"/>
        <v>0</v>
      </c>
      <c r="AA233" s="648">
        <f t="shared" si="186"/>
        <v>0</v>
      </c>
      <c r="AB233" s="646">
        <f t="shared" si="186"/>
        <v>0</v>
      </c>
      <c r="AC233" s="258"/>
      <c r="AD233" s="646">
        <f t="shared" ref="AD233:AM233" si="187">$H233*SUM(AD234:AD248)</f>
        <v>0</v>
      </c>
      <c r="AE233" s="647">
        <f t="shared" si="187"/>
        <v>0</v>
      </c>
      <c r="AF233" s="648">
        <f t="shared" si="187"/>
        <v>0</v>
      </c>
      <c r="AG233" s="649">
        <f t="shared" si="187"/>
        <v>0</v>
      </c>
      <c r="AH233" s="648">
        <f t="shared" si="187"/>
        <v>0</v>
      </c>
      <c r="AI233" s="646">
        <f t="shared" si="187"/>
        <v>0</v>
      </c>
      <c r="AJ233" s="258"/>
      <c r="AK233" s="653">
        <f t="shared" si="187"/>
        <v>0</v>
      </c>
      <c r="AL233" s="653">
        <f t="shared" si="187"/>
        <v>0</v>
      </c>
      <c r="AM233" s="653">
        <f t="shared" si="187"/>
        <v>0</v>
      </c>
      <c r="AN233" s="227">
        <f>$H233*SUM(AN234:AN248)*(1+Gewinn)*(1+SicherheitAngebot)</f>
        <v>0</v>
      </c>
      <c r="AO233" s="227">
        <f>$H233*SUM(AO234:AO248)*(1+Gewinn)*(1+SicherheitAngebot)</f>
        <v>0</v>
      </c>
      <c r="AP233" s="227">
        <f>$H233*SUM(AP234:AP248)*(1+Gewinn)*(1+SicherheitAngebot)</f>
        <v>0</v>
      </c>
      <c r="AQ233" s="227">
        <f>$H233*SUM(AQ234:AQ248)*(1+Gewinn)*(1+SicherheitAngebot)</f>
        <v>0</v>
      </c>
      <c r="AR233" s="227">
        <f>$H233*SUM(AR234:AR248)*(1+Gewinn)*(1+SicherheitAngebot)</f>
        <v>0</v>
      </c>
      <c r="AS233" s="262"/>
      <c r="AT233" s="263">
        <f t="shared" si="174"/>
        <v>0</v>
      </c>
      <c r="AU233" s="259"/>
      <c r="AV233" s="491">
        <f>AK233*$AK$7+AL233*$AL$7+AM233*$AM$7+SUM(AN233:AR233)+AT233/Zuschläge_IBN+AT233</f>
        <v>0</v>
      </c>
      <c r="AX233" s="685">
        <f>U233+AV233</f>
        <v>0</v>
      </c>
      <c r="AZ233" s="490">
        <f>IF(H233&gt;0,U233/(1+SicherheitAngebot)*(1+Sicherheit),0)</f>
        <v>0</v>
      </c>
      <c r="BB233" s="490">
        <f>IF(H233&gt;0,AV233/(1+SicherheitAngebot)*(1+Sicherheit),0)</f>
        <v>0</v>
      </c>
      <c r="BD233" s="490">
        <f>AZ233+BB233</f>
        <v>0</v>
      </c>
      <c r="BE233" s="105"/>
      <c r="BF233" s="105"/>
      <c r="BG233" s="105"/>
      <c r="BH233" s="105"/>
      <c r="BI233" s="105"/>
      <c r="BJ233" s="105"/>
    </row>
    <row r="234" spans="2:62" ht="20.100000000000001" hidden="1" customHeight="1" outlineLevel="1">
      <c r="B234" s="99"/>
      <c r="C234" s="908"/>
      <c r="D234" s="909"/>
      <c r="E234" s="909"/>
      <c r="F234" s="910"/>
      <c r="G234" s="890"/>
      <c r="H234" s="901"/>
      <c r="I234" s="152"/>
      <c r="J234" s="152"/>
      <c r="K234" s="152"/>
      <c r="L234" s="152"/>
      <c r="M234" s="152"/>
      <c r="N234" s="152"/>
      <c r="O234" s="152"/>
      <c r="P234" s="153"/>
      <c r="Q234" s="153"/>
      <c r="R234" s="156">
        <f t="shared" si="184"/>
        <v>0</v>
      </c>
      <c r="S234" s="156">
        <f t="shared" si="185"/>
        <v>0</v>
      </c>
      <c r="U234" s="157">
        <f>I234*$I$7+J234*$J$7+K234*$K$7+L234*$L$7+M234*$M$7+N234*$N$7+O234*$O$7+R234+S234</f>
        <v>0</v>
      </c>
      <c r="W234" s="152"/>
      <c r="X234" s="152"/>
      <c r="Y234" s="152"/>
      <c r="Z234" s="152"/>
      <c r="AA234" s="152"/>
      <c r="AB234" s="152"/>
      <c r="AC234" s="347"/>
      <c r="AD234" s="152"/>
      <c r="AE234" s="152"/>
      <c r="AF234" s="152"/>
      <c r="AG234" s="152"/>
      <c r="AH234" s="152"/>
      <c r="AI234" s="152"/>
      <c r="AJ234" s="347"/>
      <c r="AK234" s="152"/>
      <c r="AL234" s="152"/>
      <c r="AM234" s="295"/>
      <c r="AN234" s="228"/>
      <c r="AO234" s="228"/>
      <c r="AP234" s="228"/>
      <c r="AQ234" s="228"/>
      <c r="AR234" s="228"/>
      <c r="AS234" s="348"/>
      <c r="AT234" s="264">
        <f t="shared" si="174"/>
        <v>0</v>
      </c>
      <c r="AU234" s="259"/>
      <c r="AV234" s="265">
        <f t="shared" ref="AV234:AV248" si="188">AK234*$AK$7+AL234*$AL$7+AM234*$AM$7+SUM(AN234:AR234)*(1+Gewinn)*(1+SicherheitAngebot)+AT234/Zuschläge_IBN+AT234</f>
        <v>0</v>
      </c>
      <c r="AX234" s="265">
        <f>U234+AV234</f>
        <v>0</v>
      </c>
      <c r="AZ234" s="492">
        <f t="shared" ref="AZ234:AZ248" si="189">U234/(1+SicherheitAngebot)*(1+Sicherheit)</f>
        <v>0</v>
      </c>
      <c r="BB234" s="492">
        <f t="shared" ref="BB234:BB248" si="190">AV234/(1+SicherheitAngebot)*(1+Sicherheit)</f>
        <v>0</v>
      </c>
      <c r="BD234" s="265">
        <f>AZ234+BB234</f>
        <v>0</v>
      </c>
      <c r="BE234" s="105"/>
      <c r="BF234" s="105"/>
      <c r="BG234" s="105"/>
      <c r="BH234" s="105"/>
      <c r="BI234" s="105"/>
      <c r="BJ234" s="105"/>
    </row>
    <row r="235" spans="2:62" ht="20.100000000000001" hidden="1" customHeight="1" outlineLevel="1">
      <c r="B235" s="100"/>
      <c r="C235" s="908"/>
      <c r="D235" s="909"/>
      <c r="E235" s="909"/>
      <c r="F235" s="910"/>
      <c r="G235" s="890"/>
      <c r="H235" s="891"/>
      <c r="I235" s="152"/>
      <c r="J235" s="152"/>
      <c r="K235" s="152"/>
      <c r="L235" s="152"/>
      <c r="M235" s="152"/>
      <c r="N235" s="152"/>
      <c r="O235" s="152"/>
      <c r="P235" s="153"/>
      <c r="Q235" s="153"/>
      <c r="R235" s="156">
        <f t="shared" si="184"/>
        <v>0</v>
      </c>
      <c r="S235" s="156">
        <f t="shared" si="185"/>
        <v>0</v>
      </c>
      <c r="U235" s="157">
        <f t="shared" ref="U235:U248" si="191">I235*$I$7+J235*$J$7+K235*$K$7+L235*$L$7+M235*$M$7+N235*$N$7+O235*$O$7+R235+S235</f>
        <v>0</v>
      </c>
      <c r="W235" s="152"/>
      <c r="X235" s="152"/>
      <c r="Y235" s="152"/>
      <c r="Z235" s="152"/>
      <c r="AA235" s="152"/>
      <c r="AB235" s="152"/>
      <c r="AC235" s="347"/>
      <c r="AD235" s="152"/>
      <c r="AE235" s="152"/>
      <c r="AF235" s="152"/>
      <c r="AG235" s="152"/>
      <c r="AH235" s="152"/>
      <c r="AI235" s="152"/>
      <c r="AJ235" s="347"/>
      <c r="AK235" s="152"/>
      <c r="AL235" s="152"/>
      <c r="AM235" s="295"/>
      <c r="AN235" s="228"/>
      <c r="AO235" s="228"/>
      <c r="AP235" s="228"/>
      <c r="AQ235" s="228"/>
      <c r="AR235" s="228"/>
      <c r="AS235" s="348"/>
      <c r="AT235" s="264">
        <f t="shared" si="174"/>
        <v>0</v>
      </c>
      <c r="AU235" s="259"/>
      <c r="AV235" s="265">
        <f t="shared" si="188"/>
        <v>0</v>
      </c>
      <c r="AX235" s="265">
        <f t="shared" ref="AX235:AX248" si="192">U235+AV235</f>
        <v>0</v>
      </c>
      <c r="AZ235" s="492">
        <f t="shared" si="189"/>
        <v>0</v>
      </c>
      <c r="BB235" s="492">
        <f t="shared" si="190"/>
        <v>0</v>
      </c>
      <c r="BD235" s="265">
        <f t="shared" ref="BD235:BD248" si="193">AZ235+BB235</f>
        <v>0</v>
      </c>
      <c r="BE235" s="105"/>
      <c r="BF235" s="105"/>
      <c r="BG235" s="105"/>
      <c r="BH235" s="105"/>
      <c r="BI235" s="105"/>
      <c r="BJ235" s="105"/>
    </row>
    <row r="236" spans="2:62" ht="20.100000000000001" hidden="1" customHeight="1" outlineLevel="1">
      <c r="B236" s="100"/>
      <c r="C236" s="908"/>
      <c r="D236" s="909"/>
      <c r="E236" s="909"/>
      <c r="F236" s="910"/>
      <c r="G236" s="890"/>
      <c r="H236" s="891"/>
      <c r="I236" s="152"/>
      <c r="J236" s="152"/>
      <c r="K236" s="152"/>
      <c r="L236" s="152"/>
      <c r="M236" s="152"/>
      <c r="N236" s="152"/>
      <c r="O236" s="152"/>
      <c r="P236" s="153"/>
      <c r="Q236" s="153"/>
      <c r="R236" s="156">
        <f t="shared" si="184"/>
        <v>0</v>
      </c>
      <c r="S236" s="156">
        <f t="shared" si="185"/>
        <v>0</v>
      </c>
      <c r="U236" s="157">
        <f t="shared" si="191"/>
        <v>0</v>
      </c>
      <c r="W236" s="152"/>
      <c r="X236" s="152"/>
      <c r="Y236" s="152"/>
      <c r="Z236" s="152"/>
      <c r="AA236" s="152"/>
      <c r="AB236" s="152"/>
      <c r="AC236" s="347"/>
      <c r="AD236" s="152"/>
      <c r="AE236" s="152"/>
      <c r="AF236" s="152"/>
      <c r="AG236" s="152"/>
      <c r="AH236" s="152"/>
      <c r="AI236" s="152"/>
      <c r="AJ236" s="347"/>
      <c r="AK236" s="152"/>
      <c r="AL236" s="152"/>
      <c r="AM236" s="295"/>
      <c r="AN236" s="228"/>
      <c r="AO236" s="228"/>
      <c r="AP236" s="228"/>
      <c r="AQ236" s="228"/>
      <c r="AR236" s="228"/>
      <c r="AS236" s="348"/>
      <c r="AT236" s="264">
        <f t="shared" si="174"/>
        <v>0</v>
      </c>
      <c r="AU236" s="259"/>
      <c r="AV236" s="265">
        <f t="shared" si="188"/>
        <v>0</v>
      </c>
      <c r="AX236" s="265">
        <f t="shared" si="192"/>
        <v>0</v>
      </c>
      <c r="AZ236" s="492">
        <f t="shared" si="189"/>
        <v>0</v>
      </c>
      <c r="BB236" s="492">
        <f t="shared" si="190"/>
        <v>0</v>
      </c>
      <c r="BD236" s="265">
        <f t="shared" si="193"/>
        <v>0</v>
      </c>
      <c r="BE236" s="105"/>
      <c r="BF236" s="105"/>
      <c r="BG236" s="105"/>
      <c r="BH236" s="105"/>
      <c r="BI236" s="105"/>
      <c r="BJ236" s="105"/>
    </row>
    <row r="237" spans="2:62" ht="20.100000000000001" hidden="1" customHeight="1" outlineLevel="1">
      <c r="B237" s="100"/>
      <c r="C237" s="908"/>
      <c r="D237" s="909"/>
      <c r="E237" s="909"/>
      <c r="F237" s="910"/>
      <c r="G237" s="890"/>
      <c r="H237" s="891"/>
      <c r="I237" s="152"/>
      <c r="J237" s="152"/>
      <c r="K237" s="152"/>
      <c r="L237" s="152"/>
      <c r="M237" s="152"/>
      <c r="N237" s="152"/>
      <c r="O237" s="152"/>
      <c r="P237" s="153"/>
      <c r="Q237" s="153"/>
      <c r="R237" s="156">
        <f t="shared" si="184"/>
        <v>0</v>
      </c>
      <c r="S237" s="156">
        <f t="shared" si="185"/>
        <v>0</v>
      </c>
      <c r="U237" s="157">
        <f t="shared" si="191"/>
        <v>0</v>
      </c>
      <c r="W237" s="152"/>
      <c r="X237" s="152"/>
      <c r="Y237" s="152"/>
      <c r="Z237" s="152"/>
      <c r="AA237" s="152"/>
      <c r="AB237" s="152"/>
      <c r="AC237" s="347"/>
      <c r="AD237" s="152"/>
      <c r="AE237" s="152"/>
      <c r="AF237" s="152"/>
      <c r="AG237" s="152"/>
      <c r="AH237" s="152"/>
      <c r="AI237" s="152"/>
      <c r="AJ237" s="347"/>
      <c r="AK237" s="152"/>
      <c r="AL237" s="152"/>
      <c r="AM237" s="295"/>
      <c r="AN237" s="228"/>
      <c r="AO237" s="228"/>
      <c r="AP237" s="228"/>
      <c r="AQ237" s="228"/>
      <c r="AR237" s="228"/>
      <c r="AS237" s="348"/>
      <c r="AT237" s="264">
        <f t="shared" si="174"/>
        <v>0</v>
      </c>
      <c r="AU237" s="259"/>
      <c r="AV237" s="265">
        <f t="shared" si="188"/>
        <v>0</v>
      </c>
      <c r="AX237" s="265">
        <f t="shared" si="192"/>
        <v>0</v>
      </c>
      <c r="AZ237" s="492">
        <f t="shared" si="189"/>
        <v>0</v>
      </c>
      <c r="BB237" s="492">
        <f t="shared" si="190"/>
        <v>0</v>
      </c>
      <c r="BD237" s="265">
        <f t="shared" si="193"/>
        <v>0</v>
      </c>
      <c r="BE237" s="105"/>
      <c r="BF237" s="105"/>
      <c r="BG237" s="105"/>
      <c r="BH237" s="105"/>
      <c r="BI237" s="105"/>
      <c r="BJ237" s="105"/>
    </row>
    <row r="238" spans="2:62" ht="20.100000000000001" hidden="1" customHeight="1" outlineLevel="1">
      <c r="B238" s="100"/>
      <c r="C238" s="908"/>
      <c r="D238" s="909"/>
      <c r="E238" s="909"/>
      <c r="F238" s="910"/>
      <c r="G238" s="890"/>
      <c r="H238" s="891"/>
      <c r="I238" s="152"/>
      <c r="J238" s="152"/>
      <c r="K238" s="152"/>
      <c r="L238" s="152"/>
      <c r="M238" s="152"/>
      <c r="N238" s="152"/>
      <c r="O238" s="152"/>
      <c r="P238" s="153"/>
      <c r="Q238" s="153"/>
      <c r="R238" s="156">
        <f t="shared" si="184"/>
        <v>0</v>
      </c>
      <c r="S238" s="156">
        <f t="shared" si="185"/>
        <v>0</v>
      </c>
      <c r="U238" s="157">
        <f t="shared" si="191"/>
        <v>0</v>
      </c>
      <c r="W238" s="152"/>
      <c r="X238" s="152"/>
      <c r="Y238" s="152"/>
      <c r="Z238" s="152"/>
      <c r="AA238" s="152"/>
      <c r="AB238" s="152"/>
      <c r="AC238" s="347"/>
      <c r="AD238" s="152"/>
      <c r="AE238" s="152"/>
      <c r="AF238" s="152"/>
      <c r="AG238" s="152"/>
      <c r="AH238" s="152"/>
      <c r="AI238" s="152"/>
      <c r="AJ238" s="347"/>
      <c r="AK238" s="152"/>
      <c r="AL238" s="152"/>
      <c r="AM238" s="295"/>
      <c r="AN238" s="228"/>
      <c r="AO238" s="228"/>
      <c r="AP238" s="228"/>
      <c r="AQ238" s="228"/>
      <c r="AR238" s="228"/>
      <c r="AS238" s="348"/>
      <c r="AT238" s="264">
        <f t="shared" si="174"/>
        <v>0</v>
      </c>
      <c r="AU238" s="259"/>
      <c r="AV238" s="265">
        <f t="shared" si="188"/>
        <v>0</v>
      </c>
      <c r="AX238" s="265">
        <f t="shared" si="192"/>
        <v>0</v>
      </c>
      <c r="AZ238" s="492">
        <f t="shared" si="189"/>
        <v>0</v>
      </c>
      <c r="BB238" s="492">
        <f t="shared" si="190"/>
        <v>0</v>
      </c>
      <c r="BD238" s="265">
        <f t="shared" si="193"/>
        <v>0</v>
      </c>
      <c r="BE238" s="105"/>
      <c r="BF238" s="105"/>
      <c r="BG238" s="105"/>
      <c r="BH238" s="105"/>
      <c r="BI238" s="105"/>
      <c r="BJ238" s="105"/>
    </row>
    <row r="239" spans="2:62" ht="20.100000000000001" hidden="1" customHeight="1" outlineLevel="1">
      <c r="B239" s="100"/>
      <c r="C239" s="908"/>
      <c r="D239" s="909"/>
      <c r="E239" s="909"/>
      <c r="F239" s="910"/>
      <c r="G239" s="890"/>
      <c r="H239" s="891"/>
      <c r="I239" s="152"/>
      <c r="J239" s="152"/>
      <c r="K239" s="152"/>
      <c r="L239" s="152"/>
      <c r="M239" s="152"/>
      <c r="N239" s="152"/>
      <c r="O239" s="152"/>
      <c r="P239" s="153"/>
      <c r="Q239" s="153"/>
      <c r="R239" s="156">
        <f t="shared" si="184"/>
        <v>0</v>
      </c>
      <c r="S239" s="156">
        <f t="shared" si="185"/>
        <v>0</v>
      </c>
      <c r="U239" s="157">
        <f t="shared" si="191"/>
        <v>0</v>
      </c>
      <c r="W239" s="152"/>
      <c r="X239" s="152"/>
      <c r="Y239" s="152"/>
      <c r="Z239" s="152"/>
      <c r="AA239" s="152"/>
      <c r="AB239" s="152"/>
      <c r="AC239" s="347"/>
      <c r="AD239" s="152"/>
      <c r="AE239" s="152"/>
      <c r="AF239" s="152"/>
      <c r="AG239" s="152"/>
      <c r="AH239" s="152"/>
      <c r="AI239" s="152"/>
      <c r="AJ239" s="347"/>
      <c r="AK239" s="152"/>
      <c r="AL239" s="152"/>
      <c r="AM239" s="295"/>
      <c r="AN239" s="228"/>
      <c r="AO239" s="228"/>
      <c r="AP239" s="228"/>
      <c r="AQ239" s="228"/>
      <c r="AR239" s="228"/>
      <c r="AS239" s="348"/>
      <c r="AT239" s="264">
        <f t="shared" si="174"/>
        <v>0</v>
      </c>
      <c r="AU239" s="259"/>
      <c r="AV239" s="265">
        <f t="shared" si="188"/>
        <v>0</v>
      </c>
      <c r="AX239" s="265">
        <f t="shared" si="192"/>
        <v>0</v>
      </c>
      <c r="AZ239" s="492">
        <f t="shared" si="189"/>
        <v>0</v>
      </c>
      <c r="BB239" s="492">
        <f t="shared" si="190"/>
        <v>0</v>
      </c>
      <c r="BD239" s="265">
        <f t="shared" si="193"/>
        <v>0</v>
      </c>
      <c r="BE239" s="105"/>
      <c r="BF239" s="105"/>
      <c r="BG239" s="105"/>
      <c r="BH239" s="105"/>
      <c r="BI239" s="105"/>
      <c r="BJ239" s="105"/>
    </row>
    <row r="240" spans="2:62" ht="20.100000000000001" hidden="1" customHeight="1" outlineLevel="1">
      <c r="B240" s="100"/>
      <c r="C240" s="908"/>
      <c r="D240" s="909"/>
      <c r="E240" s="909"/>
      <c r="F240" s="910"/>
      <c r="G240" s="890"/>
      <c r="H240" s="891"/>
      <c r="I240" s="152"/>
      <c r="J240" s="152"/>
      <c r="K240" s="152"/>
      <c r="L240" s="152"/>
      <c r="M240" s="152"/>
      <c r="N240" s="152"/>
      <c r="O240" s="152"/>
      <c r="P240" s="153"/>
      <c r="Q240" s="153"/>
      <c r="R240" s="156">
        <f t="shared" si="184"/>
        <v>0</v>
      </c>
      <c r="S240" s="156">
        <f t="shared" si="185"/>
        <v>0</v>
      </c>
      <c r="U240" s="157">
        <f t="shared" si="191"/>
        <v>0</v>
      </c>
      <c r="W240" s="152"/>
      <c r="X240" s="152"/>
      <c r="Y240" s="152"/>
      <c r="Z240" s="152"/>
      <c r="AA240" s="152"/>
      <c r="AB240" s="152"/>
      <c r="AC240" s="347"/>
      <c r="AD240" s="152"/>
      <c r="AE240" s="152"/>
      <c r="AF240" s="152"/>
      <c r="AG240" s="152"/>
      <c r="AH240" s="152"/>
      <c r="AI240" s="152"/>
      <c r="AJ240" s="347"/>
      <c r="AK240" s="152"/>
      <c r="AL240" s="152"/>
      <c r="AM240" s="295"/>
      <c r="AN240" s="228"/>
      <c r="AO240" s="228"/>
      <c r="AP240" s="228"/>
      <c r="AQ240" s="228"/>
      <c r="AR240" s="228"/>
      <c r="AS240" s="348"/>
      <c r="AT240" s="264">
        <f t="shared" si="174"/>
        <v>0</v>
      </c>
      <c r="AU240" s="259"/>
      <c r="AV240" s="265">
        <f t="shared" si="188"/>
        <v>0</v>
      </c>
      <c r="AX240" s="265">
        <f t="shared" si="192"/>
        <v>0</v>
      </c>
      <c r="AZ240" s="492">
        <f t="shared" si="189"/>
        <v>0</v>
      </c>
      <c r="BB240" s="492">
        <f t="shared" si="190"/>
        <v>0</v>
      </c>
      <c r="BD240" s="265">
        <f t="shared" si="193"/>
        <v>0</v>
      </c>
      <c r="BE240" s="105"/>
      <c r="BF240" s="105"/>
      <c r="BG240" s="105"/>
      <c r="BH240" s="105"/>
      <c r="BI240" s="105"/>
      <c r="BJ240" s="105"/>
    </row>
    <row r="241" spans="2:62" ht="20.100000000000001" hidden="1" customHeight="1" outlineLevel="1">
      <c r="B241" s="100"/>
      <c r="C241" s="908"/>
      <c r="D241" s="909"/>
      <c r="E241" s="909"/>
      <c r="F241" s="910"/>
      <c r="G241" s="890"/>
      <c r="H241" s="891"/>
      <c r="I241" s="152"/>
      <c r="J241" s="152"/>
      <c r="K241" s="152"/>
      <c r="L241" s="152"/>
      <c r="M241" s="152"/>
      <c r="N241" s="152"/>
      <c r="O241" s="152"/>
      <c r="P241" s="153"/>
      <c r="Q241" s="153"/>
      <c r="R241" s="156">
        <f t="shared" si="184"/>
        <v>0</v>
      </c>
      <c r="S241" s="156">
        <f t="shared" si="185"/>
        <v>0</v>
      </c>
      <c r="U241" s="157">
        <f t="shared" si="191"/>
        <v>0</v>
      </c>
      <c r="W241" s="152"/>
      <c r="X241" s="152"/>
      <c r="Y241" s="152"/>
      <c r="Z241" s="152"/>
      <c r="AA241" s="152"/>
      <c r="AB241" s="152"/>
      <c r="AC241" s="347"/>
      <c r="AD241" s="152"/>
      <c r="AE241" s="152"/>
      <c r="AF241" s="152"/>
      <c r="AG241" s="152"/>
      <c r="AH241" s="152"/>
      <c r="AI241" s="152"/>
      <c r="AJ241" s="347"/>
      <c r="AK241" s="152"/>
      <c r="AL241" s="152"/>
      <c r="AM241" s="295"/>
      <c r="AN241" s="228"/>
      <c r="AO241" s="228"/>
      <c r="AP241" s="228"/>
      <c r="AQ241" s="228"/>
      <c r="AR241" s="228"/>
      <c r="AS241" s="348"/>
      <c r="AT241" s="264">
        <f t="shared" si="174"/>
        <v>0</v>
      </c>
      <c r="AU241" s="259"/>
      <c r="AV241" s="265">
        <f t="shared" si="188"/>
        <v>0</v>
      </c>
      <c r="AX241" s="265">
        <f t="shared" si="192"/>
        <v>0</v>
      </c>
      <c r="AZ241" s="492">
        <f t="shared" si="189"/>
        <v>0</v>
      </c>
      <c r="BB241" s="492">
        <f t="shared" si="190"/>
        <v>0</v>
      </c>
      <c r="BD241" s="265">
        <f t="shared" si="193"/>
        <v>0</v>
      </c>
      <c r="BE241" s="105"/>
      <c r="BF241" s="105"/>
      <c r="BG241" s="105"/>
      <c r="BH241" s="105"/>
      <c r="BI241" s="105"/>
      <c r="BJ241" s="105"/>
    </row>
    <row r="242" spans="2:62" ht="20.100000000000001" hidden="1" customHeight="1" outlineLevel="1">
      <c r="B242" s="100"/>
      <c r="C242" s="908"/>
      <c r="D242" s="909"/>
      <c r="E242" s="909"/>
      <c r="F242" s="910"/>
      <c r="G242" s="890"/>
      <c r="H242" s="891"/>
      <c r="I242" s="152"/>
      <c r="J242" s="152"/>
      <c r="K242" s="152"/>
      <c r="L242" s="152"/>
      <c r="M242" s="152"/>
      <c r="N242" s="152"/>
      <c r="O242" s="152"/>
      <c r="P242" s="153"/>
      <c r="Q242" s="153"/>
      <c r="R242" s="156">
        <f t="shared" si="184"/>
        <v>0</v>
      </c>
      <c r="S242" s="156">
        <f t="shared" si="185"/>
        <v>0</v>
      </c>
      <c r="U242" s="157">
        <f t="shared" si="191"/>
        <v>0</v>
      </c>
      <c r="W242" s="152"/>
      <c r="X242" s="152"/>
      <c r="Y242" s="152"/>
      <c r="Z242" s="152"/>
      <c r="AA242" s="152"/>
      <c r="AB242" s="152"/>
      <c r="AC242" s="347"/>
      <c r="AD242" s="152"/>
      <c r="AE242" s="152"/>
      <c r="AF242" s="152"/>
      <c r="AG242" s="152"/>
      <c r="AH242" s="152"/>
      <c r="AI242" s="152"/>
      <c r="AJ242" s="347"/>
      <c r="AK242" s="152"/>
      <c r="AL242" s="152"/>
      <c r="AM242" s="295"/>
      <c r="AN242" s="228"/>
      <c r="AO242" s="228"/>
      <c r="AP242" s="228"/>
      <c r="AQ242" s="228"/>
      <c r="AR242" s="228"/>
      <c r="AS242" s="348"/>
      <c r="AT242" s="264">
        <f t="shared" si="174"/>
        <v>0</v>
      </c>
      <c r="AU242" s="259"/>
      <c r="AV242" s="265">
        <f t="shared" si="188"/>
        <v>0</v>
      </c>
      <c r="AX242" s="265">
        <f t="shared" si="192"/>
        <v>0</v>
      </c>
      <c r="AZ242" s="492">
        <f t="shared" si="189"/>
        <v>0</v>
      </c>
      <c r="BB242" s="492">
        <f t="shared" si="190"/>
        <v>0</v>
      </c>
      <c r="BD242" s="265">
        <f t="shared" si="193"/>
        <v>0</v>
      </c>
      <c r="BE242" s="105"/>
      <c r="BF242" s="105"/>
      <c r="BG242" s="105"/>
      <c r="BH242" s="105"/>
      <c r="BI242" s="105"/>
      <c r="BJ242" s="105"/>
    </row>
    <row r="243" spans="2:62" ht="20.100000000000001" hidden="1" customHeight="1" outlineLevel="1">
      <c r="B243" s="100"/>
      <c r="C243" s="908"/>
      <c r="D243" s="909"/>
      <c r="E243" s="909"/>
      <c r="F243" s="910"/>
      <c r="G243" s="890"/>
      <c r="H243" s="891"/>
      <c r="I243" s="152"/>
      <c r="J243" s="152"/>
      <c r="K243" s="152"/>
      <c r="L243" s="152"/>
      <c r="M243" s="152"/>
      <c r="N243" s="152"/>
      <c r="O243" s="152"/>
      <c r="P243" s="153"/>
      <c r="Q243" s="153"/>
      <c r="R243" s="156">
        <f t="shared" si="184"/>
        <v>0</v>
      </c>
      <c r="S243" s="156">
        <f t="shared" si="185"/>
        <v>0</v>
      </c>
      <c r="U243" s="157">
        <f t="shared" si="191"/>
        <v>0</v>
      </c>
      <c r="W243" s="152"/>
      <c r="X243" s="152"/>
      <c r="Y243" s="152"/>
      <c r="Z243" s="152"/>
      <c r="AA243" s="152"/>
      <c r="AB243" s="152"/>
      <c r="AC243" s="347"/>
      <c r="AD243" s="152"/>
      <c r="AE243" s="152"/>
      <c r="AF243" s="152"/>
      <c r="AG243" s="152"/>
      <c r="AH243" s="152"/>
      <c r="AI243" s="152"/>
      <c r="AJ243" s="347"/>
      <c r="AK243" s="152"/>
      <c r="AL243" s="152"/>
      <c r="AM243" s="295"/>
      <c r="AN243" s="228"/>
      <c r="AO243" s="228"/>
      <c r="AP243" s="228"/>
      <c r="AQ243" s="228"/>
      <c r="AR243" s="228"/>
      <c r="AS243" s="348"/>
      <c r="AT243" s="264">
        <f t="shared" si="174"/>
        <v>0</v>
      </c>
      <c r="AU243" s="259"/>
      <c r="AV243" s="265">
        <f t="shared" si="188"/>
        <v>0</v>
      </c>
      <c r="AX243" s="265">
        <f t="shared" si="192"/>
        <v>0</v>
      </c>
      <c r="AZ243" s="492">
        <f t="shared" si="189"/>
        <v>0</v>
      </c>
      <c r="BB243" s="492">
        <f t="shared" si="190"/>
        <v>0</v>
      </c>
      <c r="BD243" s="265">
        <f t="shared" si="193"/>
        <v>0</v>
      </c>
      <c r="BE243" s="105"/>
      <c r="BF243" s="105"/>
      <c r="BG243" s="105"/>
      <c r="BH243" s="105"/>
      <c r="BI243" s="105"/>
      <c r="BJ243" s="105"/>
    </row>
    <row r="244" spans="2:62" ht="20.100000000000001" hidden="1" customHeight="1" outlineLevel="1">
      <c r="B244" s="100"/>
      <c r="C244" s="908"/>
      <c r="D244" s="909"/>
      <c r="E244" s="909"/>
      <c r="F244" s="910"/>
      <c r="G244" s="890"/>
      <c r="H244" s="891"/>
      <c r="I244" s="152"/>
      <c r="J244" s="152"/>
      <c r="K244" s="152"/>
      <c r="L244" s="152"/>
      <c r="M244" s="152"/>
      <c r="N244" s="152"/>
      <c r="O244" s="152"/>
      <c r="P244" s="153"/>
      <c r="Q244" s="153"/>
      <c r="R244" s="156">
        <f t="shared" si="184"/>
        <v>0</v>
      </c>
      <c r="S244" s="156">
        <f t="shared" si="185"/>
        <v>0</v>
      </c>
      <c r="U244" s="157">
        <f t="shared" si="191"/>
        <v>0</v>
      </c>
      <c r="W244" s="152"/>
      <c r="X244" s="152"/>
      <c r="Y244" s="152"/>
      <c r="Z244" s="152"/>
      <c r="AA244" s="152"/>
      <c r="AB244" s="152"/>
      <c r="AC244" s="347"/>
      <c r="AD244" s="152"/>
      <c r="AE244" s="152"/>
      <c r="AF244" s="152"/>
      <c r="AG244" s="152"/>
      <c r="AH244" s="152"/>
      <c r="AI244" s="152"/>
      <c r="AJ244" s="347"/>
      <c r="AK244" s="152"/>
      <c r="AL244" s="152"/>
      <c r="AM244" s="295"/>
      <c r="AN244" s="228"/>
      <c r="AO244" s="228"/>
      <c r="AP244" s="228"/>
      <c r="AQ244" s="228"/>
      <c r="AR244" s="228"/>
      <c r="AS244" s="348"/>
      <c r="AT244" s="264">
        <f t="shared" si="174"/>
        <v>0</v>
      </c>
      <c r="AU244" s="259"/>
      <c r="AV244" s="265">
        <f t="shared" si="188"/>
        <v>0</v>
      </c>
      <c r="AX244" s="265">
        <f t="shared" si="192"/>
        <v>0</v>
      </c>
      <c r="AZ244" s="492">
        <f t="shared" si="189"/>
        <v>0</v>
      </c>
      <c r="BB244" s="492">
        <f t="shared" si="190"/>
        <v>0</v>
      </c>
      <c r="BD244" s="265">
        <f t="shared" si="193"/>
        <v>0</v>
      </c>
      <c r="BE244" s="105"/>
      <c r="BF244" s="105"/>
      <c r="BG244" s="105"/>
      <c r="BH244" s="105"/>
      <c r="BI244" s="105"/>
      <c r="BJ244" s="105"/>
    </row>
    <row r="245" spans="2:62" ht="20.100000000000001" hidden="1" customHeight="1" outlineLevel="1">
      <c r="B245" s="100"/>
      <c r="C245" s="908"/>
      <c r="D245" s="909"/>
      <c r="E245" s="909"/>
      <c r="F245" s="910"/>
      <c r="G245" s="890"/>
      <c r="H245" s="891"/>
      <c r="I245" s="152"/>
      <c r="J245" s="152"/>
      <c r="K245" s="152"/>
      <c r="L245" s="152"/>
      <c r="M245" s="152"/>
      <c r="N245" s="152"/>
      <c r="O245" s="152"/>
      <c r="P245" s="153"/>
      <c r="Q245" s="153"/>
      <c r="R245" s="156">
        <f t="shared" si="184"/>
        <v>0</v>
      </c>
      <c r="S245" s="156">
        <f t="shared" si="185"/>
        <v>0</v>
      </c>
      <c r="U245" s="157">
        <f t="shared" si="191"/>
        <v>0</v>
      </c>
      <c r="W245" s="152"/>
      <c r="X245" s="152"/>
      <c r="Y245" s="152"/>
      <c r="Z245" s="152"/>
      <c r="AA245" s="152"/>
      <c r="AB245" s="152"/>
      <c r="AC245" s="347"/>
      <c r="AD245" s="152"/>
      <c r="AE245" s="152"/>
      <c r="AF245" s="152"/>
      <c r="AG245" s="152"/>
      <c r="AH245" s="152"/>
      <c r="AI245" s="152"/>
      <c r="AJ245" s="347"/>
      <c r="AK245" s="152"/>
      <c r="AL245" s="152"/>
      <c r="AM245" s="295"/>
      <c r="AN245" s="228"/>
      <c r="AO245" s="228"/>
      <c r="AP245" s="228"/>
      <c r="AQ245" s="228"/>
      <c r="AR245" s="228"/>
      <c r="AS245" s="348"/>
      <c r="AT245" s="264">
        <f t="shared" si="174"/>
        <v>0</v>
      </c>
      <c r="AU245" s="259"/>
      <c r="AV245" s="265">
        <f t="shared" si="188"/>
        <v>0</v>
      </c>
      <c r="AX245" s="265">
        <f t="shared" si="192"/>
        <v>0</v>
      </c>
      <c r="AZ245" s="492">
        <f t="shared" si="189"/>
        <v>0</v>
      </c>
      <c r="BB245" s="492">
        <f t="shared" si="190"/>
        <v>0</v>
      </c>
      <c r="BD245" s="265">
        <f t="shared" si="193"/>
        <v>0</v>
      </c>
      <c r="BE245" s="105"/>
      <c r="BF245" s="105"/>
      <c r="BG245" s="105"/>
      <c r="BH245" s="105"/>
      <c r="BI245" s="105"/>
      <c r="BJ245" s="105"/>
    </row>
    <row r="246" spans="2:62" ht="20.100000000000001" hidden="1" customHeight="1" outlineLevel="1">
      <c r="B246" s="100"/>
      <c r="C246" s="908"/>
      <c r="D246" s="909"/>
      <c r="E246" s="909"/>
      <c r="F246" s="910"/>
      <c r="G246" s="890"/>
      <c r="H246" s="891"/>
      <c r="I246" s="152"/>
      <c r="J246" s="152"/>
      <c r="K246" s="152"/>
      <c r="L246" s="152"/>
      <c r="M246" s="152"/>
      <c r="N246" s="152"/>
      <c r="O246" s="152"/>
      <c r="P246" s="153"/>
      <c r="Q246" s="153"/>
      <c r="R246" s="156">
        <f t="shared" si="184"/>
        <v>0</v>
      </c>
      <c r="S246" s="156">
        <f t="shared" si="185"/>
        <v>0</v>
      </c>
      <c r="U246" s="157">
        <f t="shared" si="191"/>
        <v>0</v>
      </c>
      <c r="W246" s="152"/>
      <c r="X246" s="152"/>
      <c r="Y246" s="152"/>
      <c r="Z246" s="152"/>
      <c r="AA246" s="152"/>
      <c r="AB246" s="152"/>
      <c r="AC246" s="347"/>
      <c r="AD246" s="152"/>
      <c r="AE246" s="152"/>
      <c r="AF246" s="152"/>
      <c r="AG246" s="152"/>
      <c r="AH246" s="152"/>
      <c r="AI246" s="152"/>
      <c r="AJ246" s="347"/>
      <c r="AK246" s="152"/>
      <c r="AL246" s="152"/>
      <c r="AM246" s="295"/>
      <c r="AN246" s="228"/>
      <c r="AO246" s="228"/>
      <c r="AP246" s="228"/>
      <c r="AQ246" s="228"/>
      <c r="AR246" s="228"/>
      <c r="AS246" s="348"/>
      <c r="AT246" s="264">
        <f t="shared" si="174"/>
        <v>0</v>
      </c>
      <c r="AU246" s="259"/>
      <c r="AV246" s="265">
        <f t="shared" si="188"/>
        <v>0</v>
      </c>
      <c r="AX246" s="265">
        <f t="shared" si="192"/>
        <v>0</v>
      </c>
      <c r="AZ246" s="492">
        <f t="shared" si="189"/>
        <v>0</v>
      </c>
      <c r="BB246" s="492">
        <f t="shared" si="190"/>
        <v>0</v>
      </c>
      <c r="BD246" s="265">
        <f t="shared" si="193"/>
        <v>0</v>
      </c>
      <c r="BE246" s="105"/>
      <c r="BF246" s="105"/>
      <c r="BG246" s="105"/>
      <c r="BH246" s="105"/>
      <c r="BI246" s="105"/>
      <c r="BJ246" s="105"/>
    </row>
    <row r="247" spans="2:62" ht="20.100000000000001" hidden="1" customHeight="1" outlineLevel="1">
      <c r="B247" s="100"/>
      <c r="C247" s="908"/>
      <c r="D247" s="909"/>
      <c r="E247" s="909"/>
      <c r="F247" s="910"/>
      <c r="G247" s="890"/>
      <c r="H247" s="891"/>
      <c r="I247" s="152"/>
      <c r="J247" s="152"/>
      <c r="K247" s="152"/>
      <c r="L247" s="152"/>
      <c r="M247" s="152"/>
      <c r="N247" s="152"/>
      <c r="O247" s="152"/>
      <c r="P247" s="153"/>
      <c r="Q247" s="153"/>
      <c r="R247" s="156">
        <f t="shared" si="184"/>
        <v>0</v>
      </c>
      <c r="S247" s="156">
        <f t="shared" si="185"/>
        <v>0</v>
      </c>
      <c r="U247" s="157">
        <f t="shared" si="191"/>
        <v>0</v>
      </c>
      <c r="W247" s="152"/>
      <c r="X247" s="152"/>
      <c r="Y247" s="152"/>
      <c r="Z247" s="152"/>
      <c r="AA247" s="152"/>
      <c r="AB247" s="152"/>
      <c r="AC247" s="347"/>
      <c r="AD247" s="152"/>
      <c r="AE247" s="152"/>
      <c r="AF247" s="152"/>
      <c r="AG247" s="152"/>
      <c r="AH247" s="152"/>
      <c r="AI247" s="152"/>
      <c r="AJ247" s="347"/>
      <c r="AK247" s="152"/>
      <c r="AL247" s="152"/>
      <c r="AM247" s="295"/>
      <c r="AN247" s="228"/>
      <c r="AO247" s="228"/>
      <c r="AP247" s="228"/>
      <c r="AQ247" s="228"/>
      <c r="AR247" s="228"/>
      <c r="AS247" s="348"/>
      <c r="AT247" s="264">
        <f t="shared" si="174"/>
        <v>0</v>
      </c>
      <c r="AU247" s="259"/>
      <c r="AV247" s="265">
        <f t="shared" si="188"/>
        <v>0</v>
      </c>
      <c r="AX247" s="265">
        <f t="shared" si="192"/>
        <v>0</v>
      </c>
      <c r="AZ247" s="492">
        <f t="shared" si="189"/>
        <v>0</v>
      </c>
      <c r="BB247" s="492">
        <f t="shared" si="190"/>
        <v>0</v>
      </c>
      <c r="BD247" s="265">
        <f t="shared" si="193"/>
        <v>0</v>
      </c>
      <c r="BE247" s="105"/>
      <c r="BF247" s="105"/>
      <c r="BG247" s="105"/>
      <c r="BH247" s="105"/>
      <c r="BI247" s="105"/>
      <c r="BJ247" s="105"/>
    </row>
    <row r="248" spans="2:62" ht="20.100000000000001" hidden="1" customHeight="1" outlineLevel="1">
      <c r="B248" s="100"/>
      <c r="C248" s="908"/>
      <c r="D248" s="909"/>
      <c r="E248" s="909"/>
      <c r="F248" s="910"/>
      <c r="G248" s="890"/>
      <c r="H248" s="891"/>
      <c r="I248" s="152"/>
      <c r="J248" s="152"/>
      <c r="K248" s="152"/>
      <c r="L248" s="152"/>
      <c r="M248" s="152"/>
      <c r="N248" s="152"/>
      <c r="O248" s="152"/>
      <c r="P248" s="153"/>
      <c r="Q248" s="153"/>
      <c r="R248" s="156">
        <f t="shared" si="184"/>
        <v>0</v>
      </c>
      <c r="S248" s="156">
        <f t="shared" si="185"/>
        <v>0</v>
      </c>
      <c r="U248" s="157">
        <f t="shared" si="191"/>
        <v>0</v>
      </c>
      <c r="W248" s="152"/>
      <c r="X248" s="152"/>
      <c r="Y248" s="152"/>
      <c r="Z248" s="152"/>
      <c r="AA248" s="152"/>
      <c r="AB248" s="152"/>
      <c r="AC248" s="347"/>
      <c r="AD248" s="152"/>
      <c r="AE248" s="152"/>
      <c r="AF248" s="152"/>
      <c r="AG248" s="152"/>
      <c r="AH248" s="152"/>
      <c r="AI248" s="152"/>
      <c r="AJ248" s="347"/>
      <c r="AK248" s="152"/>
      <c r="AL248" s="152"/>
      <c r="AM248" s="295"/>
      <c r="AN248" s="228"/>
      <c r="AO248" s="228"/>
      <c r="AP248" s="228"/>
      <c r="AQ248" s="228"/>
      <c r="AR248" s="228"/>
      <c r="AS248" s="348"/>
      <c r="AT248" s="264">
        <f t="shared" si="174"/>
        <v>0</v>
      </c>
      <c r="AU248" s="259"/>
      <c r="AV248" s="265">
        <f t="shared" si="188"/>
        <v>0</v>
      </c>
      <c r="AX248" s="265">
        <f t="shared" si="192"/>
        <v>0</v>
      </c>
      <c r="AZ248" s="492">
        <f t="shared" si="189"/>
        <v>0</v>
      </c>
      <c r="BB248" s="492">
        <f t="shared" si="190"/>
        <v>0</v>
      </c>
      <c r="BD248" s="265">
        <f t="shared" si="193"/>
        <v>0</v>
      </c>
      <c r="BE248" s="105"/>
      <c r="BF248" s="105"/>
      <c r="BG248" s="105"/>
      <c r="BH248" s="105"/>
      <c r="BI248" s="105"/>
      <c r="BJ248" s="105"/>
    </row>
    <row r="249" spans="2:62" ht="9.9499999999999993" hidden="1" customHeight="1" outlineLevel="1">
      <c r="B249" s="101"/>
      <c r="C249" s="208"/>
      <c r="D249" s="208"/>
      <c r="E249" s="208"/>
      <c r="F249" s="208"/>
      <c r="G249" s="237"/>
      <c r="H249" s="207"/>
      <c r="I249" s="257"/>
      <c r="J249" s="257"/>
      <c r="K249" s="257"/>
      <c r="L249" s="257"/>
      <c r="M249" s="257"/>
      <c r="N249" s="257"/>
      <c r="O249" s="257"/>
      <c r="P249" s="256"/>
      <c r="Q249" s="102"/>
      <c r="R249" s="102"/>
      <c r="S249" s="102"/>
      <c r="U249" s="98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Z249" s="493"/>
      <c r="BE249" s="105"/>
      <c r="BF249" s="105"/>
      <c r="BG249" s="105"/>
      <c r="BH249" s="105"/>
      <c r="BI249" s="105"/>
      <c r="BJ249" s="105"/>
    </row>
    <row r="250" spans="2:62" ht="20.100000000000001" customHeight="1" collapsed="1">
      <c r="B250" s="8">
        <f>B233+1</f>
        <v>15</v>
      </c>
      <c r="C250" s="916"/>
      <c r="D250" s="917"/>
      <c r="E250" s="917"/>
      <c r="F250" s="918"/>
      <c r="G250" s="429"/>
      <c r="H250" s="206">
        <v>1</v>
      </c>
      <c r="I250" s="642">
        <f t="shared" ref="I250" si="194">$H250*SUM(I251:I265)</f>
        <v>0</v>
      </c>
      <c r="J250" s="643">
        <f t="shared" ref="J250:O250" si="195">$H250*SUM(J251:J265)</f>
        <v>0</v>
      </c>
      <c r="K250" s="644">
        <f t="shared" si="195"/>
        <v>0</v>
      </c>
      <c r="L250" s="645">
        <f t="shared" si="195"/>
        <v>0</v>
      </c>
      <c r="M250" s="645">
        <f t="shared" si="195"/>
        <v>0</v>
      </c>
      <c r="N250" s="644">
        <f t="shared" si="195"/>
        <v>0</v>
      </c>
      <c r="O250" s="642">
        <f t="shared" si="195"/>
        <v>0</v>
      </c>
      <c r="P250" s="209">
        <f t="shared" ref="P250:Q250" si="196">$H250*SUM(P251:P265)</f>
        <v>0</v>
      </c>
      <c r="Q250" s="210">
        <f t="shared" si="196"/>
        <v>0</v>
      </c>
      <c r="R250" s="136">
        <f t="shared" ref="R250:R265" si="197">P250*(1+Gewinn)*(1+SicherheitAngebot)</f>
        <v>0</v>
      </c>
      <c r="S250" s="137">
        <f t="shared" ref="S250:S265" si="198">Q250*(1+MGKZ)*(1+Gewinn)*(1+SicherheitAngebot)</f>
        <v>0</v>
      </c>
      <c r="U250" s="10">
        <f>I250*$I$7+J250*$J$7+K250*$K$7+L250*$L$7+M250*$M$7+N250*$N$7+O250*$O$7+R250+S250</f>
        <v>0</v>
      </c>
      <c r="W250" s="646">
        <f t="shared" ref="W250:AB250" si="199">$H250*SUM(W251:W265)</f>
        <v>0</v>
      </c>
      <c r="X250" s="647">
        <f t="shared" si="199"/>
        <v>0</v>
      </c>
      <c r="Y250" s="648">
        <f t="shared" si="199"/>
        <v>0</v>
      </c>
      <c r="Z250" s="649">
        <f t="shared" si="199"/>
        <v>0</v>
      </c>
      <c r="AA250" s="648">
        <f t="shared" si="199"/>
        <v>0</v>
      </c>
      <c r="AB250" s="646">
        <f t="shared" si="199"/>
        <v>0</v>
      </c>
      <c r="AC250" s="258"/>
      <c r="AD250" s="646">
        <f t="shared" ref="AD250:AM250" si="200">$H250*SUM(AD251:AD265)</f>
        <v>0</v>
      </c>
      <c r="AE250" s="647">
        <f t="shared" si="200"/>
        <v>0</v>
      </c>
      <c r="AF250" s="648">
        <f t="shared" si="200"/>
        <v>0</v>
      </c>
      <c r="AG250" s="649">
        <f t="shared" si="200"/>
        <v>0</v>
      </c>
      <c r="AH250" s="648">
        <f t="shared" si="200"/>
        <v>0</v>
      </c>
      <c r="AI250" s="646">
        <f t="shared" si="200"/>
        <v>0</v>
      </c>
      <c r="AJ250" s="258"/>
      <c r="AK250" s="653">
        <f t="shared" si="200"/>
        <v>0</v>
      </c>
      <c r="AL250" s="653">
        <f t="shared" si="200"/>
        <v>0</v>
      </c>
      <c r="AM250" s="653">
        <f t="shared" si="200"/>
        <v>0</v>
      </c>
      <c r="AN250" s="227">
        <f>$H250*SUM(AN251:AN265)*(1+Gewinn)*(1+SicherheitAngebot)</f>
        <v>0</v>
      </c>
      <c r="AO250" s="227">
        <f>$H250*SUM(AO251:AO265)*(1+Gewinn)*(1+SicherheitAngebot)</f>
        <v>0</v>
      </c>
      <c r="AP250" s="227">
        <f>$H250*SUM(AP251:AP265)*(1+Gewinn)*(1+SicherheitAngebot)</f>
        <v>0</v>
      </c>
      <c r="AQ250" s="227">
        <f>$H250*SUM(AQ251:AQ265)*(1+Gewinn)*(1+SicherheitAngebot)</f>
        <v>0</v>
      </c>
      <c r="AR250" s="227">
        <f>$H250*SUM(AR251:AR265)*(1+Gewinn)*(1+SicherheitAngebot)</f>
        <v>0</v>
      </c>
      <c r="AS250" s="262"/>
      <c r="AT250" s="263">
        <f t="shared" si="174"/>
        <v>0</v>
      </c>
      <c r="AU250" s="259"/>
      <c r="AV250" s="491">
        <f>AK250*$AK$7+AL250*$AL$7+AM250*$AM$7+SUM(AN250:AR250)+AT250/Zuschläge_IBN+AT250</f>
        <v>0</v>
      </c>
      <c r="AX250" s="685">
        <f>U250+AV250</f>
        <v>0</v>
      </c>
      <c r="AZ250" s="490">
        <f>IF(H250&gt;0,U250/(1+SicherheitAngebot)*(1+Sicherheit),0)</f>
        <v>0</v>
      </c>
      <c r="BB250" s="490">
        <f>IF(H250&gt;0,AV250/(1+SicherheitAngebot)*(1+Sicherheit),0)</f>
        <v>0</v>
      </c>
      <c r="BD250" s="490">
        <f>AZ250+BB250</f>
        <v>0</v>
      </c>
      <c r="BE250" s="105"/>
      <c r="BF250" s="105"/>
      <c r="BG250" s="105"/>
      <c r="BH250" s="105"/>
      <c r="BI250" s="105"/>
      <c r="BJ250" s="105"/>
    </row>
    <row r="251" spans="2:62" ht="20.100000000000001" hidden="1" customHeight="1" outlineLevel="1">
      <c r="B251" s="99"/>
      <c r="C251" s="908"/>
      <c r="D251" s="909"/>
      <c r="E251" s="909"/>
      <c r="F251" s="910"/>
      <c r="G251" s="890"/>
      <c r="H251" s="901"/>
      <c r="I251" s="152"/>
      <c r="J251" s="152"/>
      <c r="K251" s="152"/>
      <c r="L251" s="152"/>
      <c r="M251" s="152"/>
      <c r="N251" s="152"/>
      <c r="O251" s="152"/>
      <c r="P251" s="153"/>
      <c r="Q251" s="153"/>
      <c r="R251" s="156">
        <f t="shared" si="197"/>
        <v>0</v>
      </c>
      <c r="S251" s="156">
        <f t="shared" si="198"/>
        <v>0</v>
      </c>
      <c r="U251" s="157">
        <f>I251*$I$7+J251*$J$7+K251*$K$7+L251*$L$7+M251*$M$7+N251*$N$7+O251*$O$7+R251+S251</f>
        <v>0</v>
      </c>
      <c r="W251" s="152"/>
      <c r="X251" s="152"/>
      <c r="Y251" s="152"/>
      <c r="Z251" s="152"/>
      <c r="AA251" s="152"/>
      <c r="AB251" s="152"/>
      <c r="AC251" s="347"/>
      <c r="AD251" s="152"/>
      <c r="AE251" s="152"/>
      <c r="AF251" s="152"/>
      <c r="AG251" s="152"/>
      <c r="AH251" s="152"/>
      <c r="AI251" s="152"/>
      <c r="AJ251" s="347"/>
      <c r="AK251" s="152"/>
      <c r="AL251" s="152"/>
      <c r="AM251" s="295"/>
      <c r="AN251" s="228"/>
      <c r="AO251" s="228"/>
      <c r="AP251" s="228"/>
      <c r="AQ251" s="228"/>
      <c r="AR251" s="228"/>
      <c r="AS251" s="348"/>
      <c r="AT251" s="264">
        <f t="shared" si="174"/>
        <v>0</v>
      </c>
      <c r="AU251" s="259"/>
      <c r="AV251" s="265">
        <f t="shared" ref="AV251:AV265" si="201">AK251*$AK$7+AL251*$AL$7+AM251*$AM$7+SUM(AN251:AR251)*(1+Gewinn)*(1+SicherheitAngebot)+AT251/Zuschläge_IBN+AT251</f>
        <v>0</v>
      </c>
      <c r="AX251" s="265">
        <f>U251+AV251</f>
        <v>0</v>
      </c>
      <c r="AZ251" s="492">
        <f t="shared" ref="AZ251:AZ265" si="202">U251/(1+SicherheitAngebot)*(1+Sicherheit)</f>
        <v>0</v>
      </c>
      <c r="BB251" s="492">
        <f t="shared" ref="BB251:BB265" si="203">AV251/(1+SicherheitAngebot)*(1+Sicherheit)</f>
        <v>0</v>
      </c>
      <c r="BD251" s="265">
        <f>AZ251+BB251</f>
        <v>0</v>
      </c>
      <c r="BE251" s="105"/>
      <c r="BF251" s="105"/>
      <c r="BG251" s="105"/>
      <c r="BH251" s="105"/>
      <c r="BI251" s="105"/>
      <c r="BJ251" s="105"/>
    </row>
    <row r="252" spans="2:62" ht="20.100000000000001" hidden="1" customHeight="1" outlineLevel="1">
      <c r="B252" s="100"/>
      <c r="C252" s="908"/>
      <c r="D252" s="909"/>
      <c r="E252" s="909"/>
      <c r="F252" s="910"/>
      <c r="G252" s="890"/>
      <c r="H252" s="891"/>
      <c r="I252" s="152"/>
      <c r="J252" s="152"/>
      <c r="K252" s="152"/>
      <c r="L252" s="152"/>
      <c r="M252" s="152"/>
      <c r="N252" s="152"/>
      <c r="O252" s="152"/>
      <c r="P252" s="153"/>
      <c r="Q252" s="153"/>
      <c r="R252" s="156">
        <f t="shared" si="197"/>
        <v>0</v>
      </c>
      <c r="S252" s="156">
        <f t="shared" si="198"/>
        <v>0</v>
      </c>
      <c r="U252" s="157">
        <f t="shared" ref="U252:U265" si="204">I252*$I$7+J252*$J$7+K252*$K$7+L252*$L$7+M252*$M$7+N252*$N$7+O252*$O$7+R252+S252</f>
        <v>0</v>
      </c>
      <c r="W252" s="152"/>
      <c r="X252" s="152"/>
      <c r="Y252" s="152"/>
      <c r="Z252" s="152"/>
      <c r="AA252" s="152"/>
      <c r="AB252" s="152"/>
      <c r="AC252" s="347"/>
      <c r="AD252" s="152"/>
      <c r="AE252" s="152"/>
      <c r="AF252" s="152"/>
      <c r="AG252" s="152"/>
      <c r="AH252" s="152"/>
      <c r="AI252" s="152"/>
      <c r="AJ252" s="347"/>
      <c r="AK252" s="152"/>
      <c r="AL252" s="152"/>
      <c r="AM252" s="295"/>
      <c r="AN252" s="228"/>
      <c r="AO252" s="228"/>
      <c r="AP252" s="228"/>
      <c r="AQ252" s="228"/>
      <c r="AR252" s="228"/>
      <c r="AS252" s="348"/>
      <c r="AT252" s="264">
        <f t="shared" si="174"/>
        <v>0</v>
      </c>
      <c r="AU252" s="259"/>
      <c r="AV252" s="265">
        <f t="shared" si="201"/>
        <v>0</v>
      </c>
      <c r="AX252" s="265">
        <f t="shared" ref="AX252:AX265" si="205">U252+AV252</f>
        <v>0</v>
      </c>
      <c r="AZ252" s="492">
        <f t="shared" si="202"/>
        <v>0</v>
      </c>
      <c r="BB252" s="492">
        <f t="shared" si="203"/>
        <v>0</v>
      </c>
      <c r="BD252" s="265">
        <f t="shared" ref="BD252:BD265" si="206">AZ252+BB252</f>
        <v>0</v>
      </c>
      <c r="BE252" s="105"/>
      <c r="BF252" s="105"/>
      <c r="BG252" s="105"/>
      <c r="BH252" s="105"/>
      <c r="BI252" s="105"/>
      <c r="BJ252" s="105"/>
    </row>
    <row r="253" spans="2:62" ht="20.100000000000001" hidden="1" customHeight="1" outlineLevel="1">
      <c r="B253" s="100"/>
      <c r="C253" s="908"/>
      <c r="D253" s="909"/>
      <c r="E253" s="909"/>
      <c r="F253" s="910"/>
      <c r="G253" s="890"/>
      <c r="H253" s="891"/>
      <c r="I253" s="152"/>
      <c r="J253" s="152"/>
      <c r="K253" s="152"/>
      <c r="L253" s="152"/>
      <c r="M253" s="152"/>
      <c r="N253" s="152"/>
      <c r="O253" s="152"/>
      <c r="P253" s="153"/>
      <c r="Q253" s="153"/>
      <c r="R253" s="156">
        <f t="shared" si="197"/>
        <v>0</v>
      </c>
      <c r="S253" s="156">
        <f t="shared" si="198"/>
        <v>0</v>
      </c>
      <c r="U253" s="157">
        <f t="shared" si="204"/>
        <v>0</v>
      </c>
      <c r="W253" s="152"/>
      <c r="X253" s="152"/>
      <c r="Y253" s="152"/>
      <c r="Z253" s="152"/>
      <c r="AA253" s="152"/>
      <c r="AB253" s="152"/>
      <c r="AC253" s="347"/>
      <c r="AD253" s="152"/>
      <c r="AE253" s="152"/>
      <c r="AF253" s="152"/>
      <c r="AG253" s="152"/>
      <c r="AH253" s="152"/>
      <c r="AI253" s="152"/>
      <c r="AJ253" s="347"/>
      <c r="AK253" s="152"/>
      <c r="AL253" s="152"/>
      <c r="AM253" s="295"/>
      <c r="AN253" s="228"/>
      <c r="AO253" s="228"/>
      <c r="AP253" s="228"/>
      <c r="AQ253" s="228"/>
      <c r="AR253" s="228"/>
      <c r="AS253" s="348"/>
      <c r="AT253" s="264">
        <f t="shared" si="174"/>
        <v>0</v>
      </c>
      <c r="AU253" s="259"/>
      <c r="AV253" s="265">
        <f t="shared" si="201"/>
        <v>0</v>
      </c>
      <c r="AX253" s="265">
        <f t="shared" si="205"/>
        <v>0</v>
      </c>
      <c r="AZ253" s="492">
        <f t="shared" si="202"/>
        <v>0</v>
      </c>
      <c r="BB253" s="492">
        <f t="shared" si="203"/>
        <v>0</v>
      </c>
      <c r="BD253" s="265">
        <f t="shared" si="206"/>
        <v>0</v>
      </c>
      <c r="BE253" s="105"/>
      <c r="BF253" s="105"/>
      <c r="BG253" s="105"/>
      <c r="BH253" s="105"/>
      <c r="BI253" s="105"/>
      <c r="BJ253" s="105"/>
    </row>
    <row r="254" spans="2:62" ht="20.100000000000001" hidden="1" customHeight="1" outlineLevel="1">
      <c r="B254" s="100"/>
      <c r="C254" s="908"/>
      <c r="D254" s="909"/>
      <c r="E254" s="909"/>
      <c r="F254" s="910"/>
      <c r="G254" s="890"/>
      <c r="H254" s="891"/>
      <c r="I254" s="152"/>
      <c r="J254" s="152"/>
      <c r="K254" s="152"/>
      <c r="L254" s="152"/>
      <c r="M254" s="152"/>
      <c r="N254" s="152"/>
      <c r="O254" s="152"/>
      <c r="P254" s="153"/>
      <c r="Q254" s="153"/>
      <c r="R254" s="156">
        <f t="shared" si="197"/>
        <v>0</v>
      </c>
      <c r="S254" s="156">
        <f t="shared" si="198"/>
        <v>0</v>
      </c>
      <c r="U254" s="157">
        <f t="shared" si="204"/>
        <v>0</v>
      </c>
      <c r="W254" s="152"/>
      <c r="X254" s="152"/>
      <c r="Y254" s="152"/>
      <c r="Z254" s="152"/>
      <c r="AA254" s="152"/>
      <c r="AB254" s="152"/>
      <c r="AC254" s="347"/>
      <c r="AD254" s="152"/>
      <c r="AE254" s="152"/>
      <c r="AF254" s="152"/>
      <c r="AG254" s="152"/>
      <c r="AH254" s="152"/>
      <c r="AI254" s="152"/>
      <c r="AJ254" s="347"/>
      <c r="AK254" s="152"/>
      <c r="AL254" s="152"/>
      <c r="AM254" s="295"/>
      <c r="AN254" s="228"/>
      <c r="AO254" s="228"/>
      <c r="AP254" s="228"/>
      <c r="AQ254" s="228"/>
      <c r="AR254" s="228"/>
      <c r="AS254" s="348"/>
      <c r="AT254" s="264">
        <f t="shared" si="174"/>
        <v>0</v>
      </c>
      <c r="AU254" s="259"/>
      <c r="AV254" s="265">
        <f t="shared" si="201"/>
        <v>0</v>
      </c>
      <c r="AX254" s="265">
        <f t="shared" si="205"/>
        <v>0</v>
      </c>
      <c r="AZ254" s="492">
        <f t="shared" si="202"/>
        <v>0</v>
      </c>
      <c r="BB254" s="492">
        <f t="shared" si="203"/>
        <v>0</v>
      </c>
      <c r="BD254" s="265">
        <f t="shared" si="206"/>
        <v>0</v>
      </c>
      <c r="BE254" s="105"/>
      <c r="BF254" s="105"/>
      <c r="BG254" s="105"/>
      <c r="BH254" s="105"/>
      <c r="BI254" s="105"/>
      <c r="BJ254" s="105"/>
    </row>
    <row r="255" spans="2:62" ht="20.100000000000001" hidden="1" customHeight="1" outlineLevel="1">
      <c r="B255" s="100"/>
      <c r="C255" s="908"/>
      <c r="D255" s="909"/>
      <c r="E255" s="909"/>
      <c r="F255" s="910"/>
      <c r="G255" s="890"/>
      <c r="H255" s="891"/>
      <c r="I255" s="152"/>
      <c r="J255" s="152"/>
      <c r="K255" s="152"/>
      <c r="L255" s="152"/>
      <c r="M255" s="152"/>
      <c r="N255" s="152"/>
      <c r="O255" s="152"/>
      <c r="P255" s="153"/>
      <c r="Q255" s="153"/>
      <c r="R255" s="156">
        <f t="shared" si="197"/>
        <v>0</v>
      </c>
      <c r="S255" s="156">
        <f t="shared" si="198"/>
        <v>0</v>
      </c>
      <c r="U255" s="157">
        <f t="shared" si="204"/>
        <v>0</v>
      </c>
      <c r="W255" s="152"/>
      <c r="X255" s="152"/>
      <c r="Y255" s="152"/>
      <c r="Z255" s="152"/>
      <c r="AA255" s="152"/>
      <c r="AB255" s="152"/>
      <c r="AC255" s="347"/>
      <c r="AD255" s="152"/>
      <c r="AE255" s="152"/>
      <c r="AF255" s="152"/>
      <c r="AG255" s="152"/>
      <c r="AH255" s="152"/>
      <c r="AI255" s="152"/>
      <c r="AJ255" s="347"/>
      <c r="AK255" s="152"/>
      <c r="AL255" s="152"/>
      <c r="AM255" s="295"/>
      <c r="AN255" s="228"/>
      <c r="AO255" s="228"/>
      <c r="AP255" s="228"/>
      <c r="AQ255" s="228"/>
      <c r="AR255" s="228"/>
      <c r="AS255" s="348"/>
      <c r="AT255" s="264">
        <f t="shared" si="174"/>
        <v>0</v>
      </c>
      <c r="AU255" s="259"/>
      <c r="AV255" s="265">
        <f t="shared" si="201"/>
        <v>0</v>
      </c>
      <c r="AX255" s="265">
        <f t="shared" si="205"/>
        <v>0</v>
      </c>
      <c r="AZ255" s="492">
        <f t="shared" si="202"/>
        <v>0</v>
      </c>
      <c r="BB255" s="492">
        <f t="shared" si="203"/>
        <v>0</v>
      </c>
      <c r="BD255" s="265">
        <f t="shared" si="206"/>
        <v>0</v>
      </c>
      <c r="BE255" s="105"/>
      <c r="BF255" s="105"/>
      <c r="BG255" s="105"/>
      <c r="BH255" s="105"/>
      <c r="BI255" s="105"/>
      <c r="BJ255" s="105"/>
    </row>
    <row r="256" spans="2:62" ht="20.100000000000001" hidden="1" customHeight="1" outlineLevel="1">
      <c r="B256" s="100"/>
      <c r="C256" s="908"/>
      <c r="D256" s="909"/>
      <c r="E256" s="909"/>
      <c r="F256" s="910"/>
      <c r="G256" s="890"/>
      <c r="H256" s="891"/>
      <c r="I256" s="152"/>
      <c r="J256" s="152"/>
      <c r="K256" s="152"/>
      <c r="L256" s="152"/>
      <c r="M256" s="152"/>
      <c r="N256" s="152"/>
      <c r="O256" s="152"/>
      <c r="P256" s="153"/>
      <c r="Q256" s="153"/>
      <c r="R256" s="156">
        <f t="shared" si="197"/>
        <v>0</v>
      </c>
      <c r="S256" s="156">
        <f t="shared" si="198"/>
        <v>0</v>
      </c>
      <c r="U256" s="157">
        <f t="shared" si="204"/>
        <v>0</v>
      </c>
      <c r="W256" s="152"/>
      <c r="X256" s="152"/>
      <c r="Y256" s="152"/>
      <c r="Z256" s="152"/>
      <c r="AA256" s="152"/>
      <c r="AB256" s="152"/>
      <c r="AC256" s="347"/>
      <c r="AD256" s="152"/>
      <c r="AE256" s="152"/>
      <c r="AF256" s="152"/>
      <c r="AG256" s="152"/>
      <c r="AH256" s="152"/>
      <c r="AI256" s="152"/>
      <c r="AJ256" s="347"/>
      <c r="AK256" s="152"/>
      <c r="AL256" s="152"/>
      <c r="AM256" s="295"/>
      <c r="AN256" s="228"/>
      <c r="AO256" s="228"/>
      <c r="AP256" s="228"/>
      <c r="AQ256" s="228"/>
      <c r="AR256" s="228"/>
      <c r="AS256" s="348"/>
      <c r="AT256" s="264">
        <f t="shared" si="174"/>
        <v>0</v>
      </c>
      <c r="AU256" s="259"/>
      <c r="AV256" s="265">
        <f t="shared" si="201"/>
        <v>0</v>
      </c>
      <c r="AX256" s="265">
        <f t="shared" si="205"/>
        <v>0</v>
      </c>
      <c r="AZ256" s="492">
        <f t="shared" si="202"/>
        <v>0</v>
      </c>
      <c r="BB256" s="492">
        <f t="shared" si="203"/>
        <v>0</v>
      </c>
      <c r="BD256" s="265">
        <f t="shared" si="206"/>
        <v>0</v>
      </c>
      <c r="BE256" s="105"/>
      <c r="BF256" s="105"/>
      <c r="BG256" s="105"/>
      <c r="BH256" s="105"/>
      <c r="BI256" s="105"/>
      <c r="BJ256" s="105"/>
    </row>
    <row r="257" spans="2:62" ht="20.100000000000001" hidden="1" customHeight="1" outlineLevel="1">
      <c r="B257" s="100"/>
      <c r="C257" s="908"/>
      <c r="D257" s="909"/>
      <c r="E257" s="909"/>
      <c r="F257" s="910"/>
      <c r="G257" s="890"/>
      <c r="H257" s="891"/>
      <c r="I257" s="152"/>
      <c r="J257" s="152"/>
      <c r="K257" s="152"/>
      <c r="L257" s="152"/>
      <c r="M257" s="152"/>
      <c r="N257" s="152"/>
      <c r="O257" s="152"/>
      <c r="P257" s="153"/>
      <c r="Q257" s="153"/>
      <c r="R257" s="156">
        <f t="shared" si="197"/>
        <v>0</v>
      </c>
      <c r="S257" s="156">
        <f t="shared" si="198"/>
        <v>0</v>
      </c>
      <c r="U257" s="157">
        <f t="shared" si="204"/>
        <v>0</v>
      </c>
      <c r="W257" s="152"/>
      <c r="X257" s="152"/>
      <c r="Y257" s="152"/>
      <c r="Z257" s="152"/>
      <c r="AA257" s="152"/>
      <c r="AB257" s="152"/>
      <c r="AC257" s="347"/>
      <c r="AD257" s="152"/>
      <c r="AE257" s="152"/>
      <c r="AF257" s="152"/>
      <c r="AG257" s="152"/>
      <c r="AH257" s="152"/>
      <c r="AI257" s="152"/>
      <c r="AJ257" s="347"/>
      <c r="AK257" s="152"/>
      <c r="AL257" s="152"/>
      <c r="AM257" s="295"/>
      <c r="AN257" s="228"/>
      <c r="AO257" s="228"/>
      <c r="AP257" s="228"/>
      <c r="AQ257" s="228"/>
      <c r="AR257" s="228"/>
      <c r="AS257" s="348"/>
      <c r="AT257" s="264">
        <f t="shared" si="174"/>
        <v>0</v>
      </c>
      <c r="AU257" s="259"/>
      <c r="AV257" s="265">
        <f t="shared" si="201"/>
        <v>0</v>
      </c>
      <c r="AX257" s="265">
        <f t="shared" si="205"/>
        <v>0</v>
      </c>
      <c r="AZ257" s="492">
        <f t="shared" si="202"/>
        <v>0</v>
      </c>
      <c r="BB257" s="492">
        <f t="shared" si="203"/>
        <v>0</v>
      </c>
      <c r="BD257" s="265">
        <f t="shared" si="206"/>
        <v>0</v>
      </c>
      <c r="BE257" s="105"/>
      <c r="BF257" s="105"/>
      <c r="BG257" s="105"/>
      <c r="BH257" s="105"/>
      <c r="BI257" s="105"/>
      <c r="BJ257" s="105"/>
    </row>
    <row r="258" spans="2:62" ht="20.100000000000001" hidden="1" customHeight="1" outlineLevel="1">
      <c r="B258" s="100"/>
      <c r="C258" s="908"/>
      <c r="D258" s="909"/>
      <c r="E258" s="909"/>
      <c r="F258" s="910"/>
      <c r="G258" s="890"/>
      <c r="H258" s="891"/>
      <c r="I258" s="152"/>
      <c r="J258" s="152"/>
      <c r="K258" s="152"/>
      <c r="L258" s="152"/>
      <c r="M258" s="152"/>
      <c r="N258" s="152"/>
      <c r="O258" s="152"/>
      <c r="P258" s="153"/>
      <c r="Q258" s="153"/>
      <c r="R258" s="156">
        <f t="shared" si="197"/>
        <v>0</v>
      </c>
      <c r="S258" s="156">
        <f t="shared" si="198"/>
        <v>0</v>
      </c>
      <c r="U258" s="157">
        <f t="shared" si="204"/>
        <v>0</v>
      </c>
      <c r="W258" s="152"/>
      <c r="X258" s="152"/>
      <c r="Y258" s="152"/>
      <c r="Z258" s="152"/>
      <c r="AA258" s="152"/>
      <c r="AB258" s="152"/>
      <c r="AC258" s="347"/>
      <c r="AD258" s="152"/>
      <c r="AE258" s="152"/>
      <c r="AF258" s="152"/>
      <c r="AG258" s="152"/>
      <c r="AH258" s="152"/>
      <c r="AI258" s="152"/>
      <c r="AJ258" s="347"/>
      <c r="AK258" s="152"/>
      <c r="AL258" s="152"/>
      <c r="AM258" s="295"/>
      <c r="AN258" s="228"/>
      <c r="AO258" s="228"/>
      <c r="AP258" s="228"/>
      <c r="AQ258" s="228"/>
      <c r="AR258" s="228"/>
      <c r="AS258" s="348"/>
      <c r="AT258" s="264">
        <f t="shared" si="174"/>
        <v>0</v>
      </c>
      <c r="AU258" s="259"/>
      <c r="AV258" s="265">
        <f t="shared" si="201"/>
        <v>0</v>
      </c>
      <c r="AX258" s="265">
        <f t="shared" si="205"/>
        <v>0</v>
      </c>
      <c r="AZ258" s="492">
        <f t="shared" si="202"/>
        <v>0</v>
      </c>
      <c r="BB258" s="492">
        <f t="shared" si="203"/>
        <v>0</v>
      </c>
      <c r="BD258" s="265">
        <f t="shared" si="206"/>
        <v>0</v>
      </c>
      <c r="BE258" s="105"/>
      <c r="BF258" s="105"/>
      <c r="BG258" s="105"/>
      <c r="BH258" s="105"/>
      <c r="BI258" s="105"/>
      <c r="BJ258" s="105"/>
    </row>
    <row r="259" spans="2:62" ht="20.100000000000001" hidden="1" customHeight="1" outlineLevel="1">
      <c r="B259" s="100"/>
      <c r="C259" s="908"/>
      <c r="D259" s="909"/>
      <c r="E259" s="909"/>
      <c r="F259" s="910"/>
      <c r="G259" s="890"/>
      <c r="H259" s="891"/>
      <c r="I259" s="152"/>
      <c r="J259" s="152"/>
      <c r="K259" s="152"/>
      <c r="L259" s="152"/>
      <c r="M259" s="152"/>
      <c r="N259" s="152"/>
      <c r="O259" s="152"/>
      <c r="P259" s="153"/>
      <c r="Q259" s="153"/>
      <c r="R259" s="156">
        <f t="shared" si="197"/>
        <v>0</v>
      </c>
      <c r="S259" s="156">
        <f t="shared" si="198"/>
        <v>0</v>
      </c>
      <c r="U259" s="157">
        <f t="shared" si="204"/>
        <v>0</v>
      </c>
      <c r="W259" s="152"/>
      <c r="X259" s="152"/>
      <c r="Y259" s="152"/>
      <c r="Z259" s="152"/>
      <c r="AA259" s="152"/>
      <c r="AB259" s="152"/>
      <c r="AC259" s="347"/>
      <c r="AD259" s="152"/>
      <c r="AE259" s="152"/>
      <c r="AF259" s="152"/>
      <c r="AG259" s="152"/>
      <c r="AH259" s="152"/>
      <c r="AI259" s="152"/>
      <c r="AJ259" s="347"/>
      <c r="AK259" s="152"/>
      <c r="AL259" s="152"/>
      <c r="AM259" s="295"/>
      <c r="AN259" s="228"/>
      <c r="AO259" s="228"/>
      <c r="AP259" s="228"/>
      <c r="AQ259" s="228"/>
      <c r="AR259" s="228"/>
      <c r="AS259" s="348"/>
      <c r="AT259" s="264">
        <f t="shared" si="174"/>
        <v>0</v>
      </c>
      <c r="AU259" s="259"/>
      <c r="AV259" s="265">
        <f t="shared" si="201"/>
        <v>0</v>
      </c>
      <c r="AX259" s="265">
        <f t="shared" si="205"/>
        <v>0</v>
      </c>
      <c r="AZ259" s="492">
        <f t="shared" si="202"/>
        <v>0</v>
      </c>
      <c r="BB259" s="492">
        <f t="shared" si="203"/>
        <v>0</v>
      </c>
      <c r="BD259" s="265">
        <f t="shared" si="206"/>
        <v>0</v>
      </c>
      <c r="BE259" s="105"/>
      <c r="BF259" s="105"/>
      <c r="BG259" s="105"/>
      <c r="BH259" s="105"/>
      <c r="BI259" s="105"/>
      <c r="BJ259" s="105"/>
    </row>
    <row r="260" spans="2:62" ht="20.100000000000001" hidden="1" customHeight="1" outlineLevel="1">
      <c r="B260" s="100"/>
      <c r="C260" s="908"/>
      <c r="D260" s="909"/>
      <c r="E260" s="909"/>
      <c r="F260" s="910"/>
      <c r="G260" s="890"/>
      <c r="H260" s="891"/>
      <c r="I260" s="152"/>
      <c r="J260" s="152"/>
      <c r="K260" s="152"/>
      <c r="L260" s="152"/>
      <c r="M260" s="152"/>
      <c r="N260" s="152"/>
      <c r="O260" s="152"/>
      <c r="P260" s="153"/>
      <c r="Q260" s="153"/>
      <c r="R260" s="156">
        <f t="shared" si="197"/>
        <v>0</v>
      </c>
      <c r="S260" s="156">
        <f t="shared" si="198"/>
        <v>0</v>
      </c>
      <c r="U260" s="157">
        <f t="shared" si="204"/>
        <v>0</v>
      </c>
      <c r="W260" s="152"/>
      <c r="X260" s="152"/>
      <c r="Y260" s="152"/>
      <c r="Z260" s="152"/>
      <c r="AA260" s="152"/>
      <c r="AB260" s="152"/>
      <c r="AC260" s="347"/>
      <c r="AD260" s="152"/>
      <c r="AE260" s="152"/>
      <c r="AF260" s="152"/>
      <c r="AG260" s="152"/>
      <c r="AH260" s="152"/>
      <c r="AI260" s="152"/>
      <c r="AJ260" s="347"/>
      <c r="AK260" s="152"/>
      <c r="AL260" s="152"/>
      <c r="AM260" s="295"/>
      <c r="AN260" s="228"/>
      <c r="AO260" s="228"/>
      <c r="AP260" s="228"/>
      <c r="AQ260" s="228"/>
      <c r="AR260" s="228"/>
      <c r="AS260" s="348"/>
      <c r="AT260" s="264">
        <f t="shared" si="174"/>
        <v>0</v>
      </c>
      <c r="AU260" s="259"/>
      <c r="AV260" s="265">
        <f t="shared" si="201"/>
        <v>0</v>
      </c>
      <c r="AX260" s="265">
        <f t="shared" si="205"/>
        <v>0</v>
      </c>
      <c r="AZ260" s="492">
        <f t="shared" si="202"/>
        <v>0</v>
      </c>
      <c r="BB260" s="492">
        <f t="shared" si="203"/>
        <v>0</v>
      </c>
      <c r="BD260" s="265">
        <f t="shared" si="206"/>
        <v>0</v>
      </c>
      <c r="BE260" s="105"/>
      <c r="BF260" s="105"/>
      <c r="BG260" s="105"/>
      <c r="BH260" s="105"/>
      <c r="BI260" s="105"/>
      <c r="BJ260" s="105"/>
    </row>
    <row r="261" spans="2:62" ht="20.100000000000001" hidden="1" customHeight="1" outlineLevel="1">
      <c r="B261" s="100"/>
      <c r="C261" s="908"/>
      <c r="D261" s="909"/>
      <c r="E261" s="909"/>
      <c r="F261" s="910"/>
      <c r="G261" s="890"/>
      <c r="H261" s="891"/>
      <c r="I261" s="152"/>
      <c r="J261" s="152"/>
      <c r="K261" s="152"/>
      <c r="L261" s="152"/>
      <c r="M261" s="152"/>
      <c r="N261" s="152"/>
      <c r="O261" s="152"/>
      <c r="P261" s="153"/>
      <c r="Q261" s="153"/>
      <c r="R261" s="156">
        <f t="shared" si="197"/>
        <v>0</v>
      </c>
      <c r="S261" s="156">
        <f t="shared" si="198"/>
        <v>0</v>
      </c>
      <c r="U261" s="157">
        <f t="shared" si="204"/>
        <v>0</v>
      </c>
      <c r="W261" s="152"/>
      <c r="X261" s="152"/>
      <c r="Y261" s="152"/>
      <c r="Z261" s="152"/>
      <c r="AA261" s="152"/>
      <c r="AB261" s="152"/>
      <c r="AC261" s="347"/>
      <c r="AD261" s="152"/>
      <c r="AE261" s="152"/>
      <c r="AF261" s="152"/>
      <c r="AG261" s="152"/>
      <c r="AH261" s="152"/>
      <c r="AI261" s="152"/>
      <c r="AJ261" s="347"/>
      <c r="AK261" s="152"/>
      <c r="AL261" s="152"/>
      <c r="AM261" s="295"/>
      <c r="AN261" s="228"/>
      <c r="AO261" s="228"/>
      <c r="AP261" s="228"/>
      <c r="AQ261" s="228"/>
      <c r="AR261" s="228"/>
      <c r="AS261" s="348"/>
      <c r="AT261" s="264">
        <f t="shared" si="174"/>
        <v>0</v>
      </c>
      <c r="AU261" s="259"/>
      <c r="AV261" s="265">
        <f t="shared" si="201"/>
        <v>0</v>
      </c>
      <c r="AX261" s="265">
        <f t="shared" si="205"/>
        <v>0</v>
      </c>
      <c r="AZ261" s="492">
        <f t="shared" si="202"/>
        <v>0</v>
      </c>
      <c r="BB261" s="492">
        <f t="shared" si="203"/>
        <v>0</v>
      </c>
      <c r="BD261" s="265">
        <f t="shared" si="206"/>
        <v>0</v>
      </c>
      <c r="BE261" s="105"/>
      <c r="BF261" s="105"/>
      <c r="BG261" s="105"/>
      <c r="BH261" s="105"/>
      <c r="BI261" s="105"/>
      <c r="BJ261" s="105"/>
    </row>
    <row r="262" spans="2:62" ht="20.100000000000001" hidden="1" customHeight="1" outlineLevel="1">
      <c r="B262" s="100"/>
      <c r="C262" s="908"/>
      <c r="D262" s="909"/>
      <c r="E262" s="909"/>
      <c r="F262" s="910"/>
      <c r="G262" s="890"/>
      <c r="H262" s="891"/>
      <c r="I262" s="152"/>
      <c r="J262" s="152"/>
      <c r="K262" s="152"/>
      <c r="L262" s="152"/>
      <c r="M262" s="152"/>
      <c r="N262" s="152"/>
      <c r="O262" s="152"/>
      <c r="P262" s="153"/>
      <c r="Q262" s="153"/>
      <c r="R262" s="156">
        <f t="shared" si="197"/>
        <v>0</v>
      </c>
      <c r="S262" s="156">
        <f t="shared" si="198"/>
        <v>0</v>
      </c>
      <c r="U262" s="157">
        <f t="shared" si="204"/>
        <v>0</v>
      </c>
      <c r="W262" s="152"/>
      <c r="X262" s="152"/>
      <c r="Y262" s="152"/>
      <c r="Z262" s="152"/>
      <c r="AA262" s="152"/>
      <c r="AB262" s="152"/>
      <c r="AC262" s="347"/>
      <c r="AD262" s="152"/>
      <c r="AE262" s="152"/>
      <c r="AF262" s="152"/>
      <c r="AG262" s="152"/>
      <c r="AH262" s="152"/>
      <c r="AI262" s="152"/>
      <c r="AJ262" s="347"/>
      <c r="AK262" s="152"/>
      <c r="AL262" s="152"/>
      <c r="AM262" s="295"/>
      <c r="AN262" s="228"/>
      <c r="AO262" s="228"/>
      <c r="AP262" s="228"/>
      <c r="AQ262" s="228"/>
      <c r="AR262" s="228"/>
      <c r="AS262" s="348"/>
      <c r="AT262" s="264">
        <f t="shared" si="174"/>
        <v>0</v>
      </c>
      <c r="AU262" s="259"/>
      <c r="AV262" s="265">
        <f t="shared" si="201"/>
        <v>0</v>
      </c>
      <c r="AX262" s="265">
        <f t="shared" si="205"/>
        <v>0</v>
      </c>
      <c r="AZ262" s="492">
        <f t="shared" si="202"/>
        <v>0</v>
      </c>
      <c r="BB262" s="492">
        <f t="shared" si="203"/>
        <v>0</v>
      </c>
      <c r="BD262" s="265">
        <f t="shared" si="206"/>
        <v>0</v>
      </c>
      <c r="BE262" s="105"/>
      <c r="BF262" s="105"/>
      <c r="BG262" s="105"/>
      <c r="BH262" s="105"/>
      <c r="BI262" s="105"/>
      <c r="BJ262" s="105"/>
    </row>
    <row r="263" spans="2:62" ht="20.100000000000001" hidden="1" customHeight="1" outlineLevel="1">
      <c r="B263" s="100"/>
      <c r="C263" s="908"/>
      <c r="D263" s="909"/>
      <c r="E263" s="909"/>
      <c r="F263" s="910"/>
      <c r="G263" s="890"/>
      <c r="H263" s="891"/>
      <c r="I263" s="152"/>
      <c r="J263" s="152"/>
      <c r="K263" s="152"/>
      <c r="L263" s="152"/>
      <c r="M263" s="152"/>
      <c r="N263" s="152"/>
      <c r="O263" s="152"/>
      <c r="P263" s="153"/>
      <c r="Q263" s="153"/>
      <c r="R263" s="156">
        <f t="shared" si="197"/>
        <v>0</v>
      </c>
      <c r="S263" s="156">
        <f t="shared" si="198"/>
        <v>0</v>
      </c>
      <c r="U263" s="157">
        <f t="shared" si="204"/>
        <v>0</v>
      </c>
      <c r="W263" s="152"/>
      <c r="X263" s="152"/>
      <c r="Y263" s="152"/>
      <c r="Z263" s="152"/>
      <c r="AA263" s="152"/>
      <c r="AB263" s="152"/>
      <c r="AC263" s="347"/>
      <c r="AD263" s="152"/>
      <c r="AE263" s="152"/>
      <c r="AF263" s="152"/>
      <c r="AG263" s="152"/>
      <c r="AH263" s="152"/>
      <c r="AI263" s="152"/>
      <c r="AJ263" s="347"/>
      <c r="AK263" s="152"/>
      <c r="AL263" s="152"/>
      <c r="AM263" s="295"/>
      <c r="AN263" s="228"/>
      <c r="AO263" s="228"/>
      <c r="AP263" s="228"/>
      <c r="AQ263" s="228"/>
      <c r="AR263" s="228"/>
      <c r="AS263" s="348"/>
      <c r="AT263" s="264">
        <f t="shared" si="174"/>
        <v>0</v>
      </c>
      <c r="AU263" s="259"/>
      <c r="AV263" s="265">
        <f t="shared" si="201"/>
        <v>0</v>
      </c>
      <c r="AX263" s="265">
        <f t="shared" si="205"/>
        <v>0</v>
      </c>
      <c r="AZ263" s="492">
        <f t="shared" si="202"/>
        <v>0</v>
      </c>
      <c r="BB263" s="492">
        <f t="shared" si="203"/>
        <v>0</v>
      </c>
      <c r="BD263" s="265">
        <f t="shared" si="206"/>
        <v>0</v>
      </c>
      <c r="BE263" s="105"/>
      <c r="BF263" s="105"/>
      <c r="BG263" s="105"/>
      <c r="BH263" s="105"/>
      <c r="BI263" s="105"/>
      <c r="BJ263" s="105"/>
    </row>
    <row r="264" spans="2:62" ht="20.100000000000001" hidden="1" customHeight="1" outlineLevel="1">
      <c r="B264" s="100"/>
      <c r="C264" s="908"/>
      <c r="D264" s="909"/>
      <c r="E264" s="909"/>
      <c r="F264" s="910"/>
      <c r="G264" s="890"/>
      <c r="H264" s="891"/>
      <c r="I264" s="152"/>
      <c r="J264" s="152"/>
      <c r="K264" s="152"/>
      <c r="L264" s="152"/>
      <c r="M264" s="152"/>
      <c r="N264" s="152"/>
      <c r="O264" s="152"/>
      <c r="P264" s="153"/>
      <c r="Q264" s="153"/>
      <c r="R264" s="156">
        <f t="shared" si="197"/>
        <v>0</v>
      </c>
      <c r="S264" s="156">
        <f t="shared" si="198"/>
        <v>0</v>
      </c>
      <c r="U264" s="157">
        <f t="shared" si="204"/>
        <v>0</v>
      </c>
      <c r="W264" s="152"/>
      <c r="X264" s="152"/>
      <c r="Y264" s="152"/>
      <c r="Z264" s="152"/>
      <c r="AA264" s="152"/>
      <c r="AB264" s="152"/>
      <c r="AC264" s="347"/>
      <c r="AD264" s="152"/>
      <c r="AE264" s="152"/>
      <c r="AF264" s="152"/>
      <c r="AG264" s="152"/>
      <c r="AH264" s="152"/>
      <c r="AI264" s="152"/>
      <c r="AJ264" s="347"/>
      <c r="AK264" s="152"/>
      <c r="AL264" s="152"/>
      <c r="AM264" s="295"/>
      <c r="AN264" s="228"/>
      <c r="AO264" s="228"/>
      <c r="AP264" s="228"/>
      <c r="AQ264" s="228"/>
      <c r="AR264" s="228"/>
      <c r="AS264" s="348"/>
      <c r="AT264" s="264">
        <f t="shared" si="174"/>
        <v>0</v>
      </c>
      <c r="AU264" s="259"/>
      <c r="AV264" s="265">
        <f t="shared" si="201"/>
        <v>0</v>
      </c>
      <c r="AX264" s="265">
        <f t="shared" si="205"/>
        <v>0</v>
      </c>
      <c r="AZ264" s="492">
        <f t="shared" si="202"/>
        <v>0</v>
      </c>
      <c r="BB264" s="492">
        <f t="shared" si="203"/>
        <v>0</v>
      </c>
      <c r="BD264" s="265">
        <f t="shared" si="206"/>
        <v>0</v>
      </c>
      <c r="BE264" s="105"/>
      <c r="BF264" s="105"/>
      <c r="BG264" s="105"/>
      <c r="BH264" s="105"/>
      <c r="BI264" s="105"/>
      <c r="BJ264" s="105"/>
    </row>
    <row r="265" spans="2:62" ht="20.100000000000001" hidden="1" customHeight="1" outlineLevel="1">
      <c r="B265" s="100"/>
      <c r="C265" s="908"/>
      <c r="D265" s="909"/>
      <c r="E265" s="909"/>
      <c r="F265" s="910"/>
      <c r="G265" s="890"/>
      <c r="H265" s="891"/>
      <c r="I265" s="152"/>
      <c r="J265" s="152"/>
      <c r="K265" s="152"/>
      <c r="L265" s="152"/>
      <c r="M265" s="152"/>
      <c r="N265" s="152"/>
      <c r="O265" s="152"/>
      <c r="P265" s="153"/>
      <c r="Q265" s="153"/>
      <c r="R265" s="156">
        <f t="shared" si="197"/>
        <v>0</v>
      </c>
      <c r="S265" s="156">
        <f t="shared" si="198"/>
        <v>0</v>
      </c>
      <c r="U265" s="157">
        <f t="shared" si="204"/>
        <v>0</v>
      </c>
      <c r="W265" s="152"/>
      <c r="X265" s="152"/>
      <c r="Y265" s="152"/>
      <c r="Z265" s="152"/>
      <c r="AA265" s="152"/>
      <c r="AB265" s="152"/>
      <c r="AC265" s="347"/>
      <c r="AD265" s="152"/>
      <c r="AE265" s="152"/>
      <c r="AF265" s="152"/>
      <c r="AG265" s="152"/>
      <c r="AH265" s="152"/>
      <c r="AI265" s="152"/>
      <c r="AJ265" s="347"/>
      <c r="AK265" s="152"/>
      <c r="AL265" s="152"/>
      <c r="AM265" s="295"/>
      <c r="AN265" s="228"/>
      <c r="AO265" s="228"/>
      <c r="AP265" s="228"/>
      <c r="AQ265" s="228"/>
      <c r="AR265" s="228"/>
      <c r="AS265" s="348"/>
      <c r="AT265" s="264">
        <f t="shared" si="174"/>
        <v>0</v>
      </c>
      <c r="AU265" s="259"/>
      <c r="AV265" s="265">
        <f t="shared" si="201"/>
        <v>0</v>
      </c>
      <c r="AX265" s="265">
        <f t="shared" si="205"/>
        <v>0</v>
      </c>
      <c r="AZ265" s="492">
        <f t="shared" si="202"/>
        <v>0</v>
      </c>
      <c r="BB265" s="492">
        <f t="shared" si="203"/>
        <v>0</v>
      </c>
      <c r="BD265" s="265">
        <f t="shared" si="206"/>
        <v>0</v>
      </c>
      <c r="BE265" s="105"/>
      <c r="BF265" s="105"/>
      <c r="BG265" s="105"/>
      <c r="BH265" s="105"/>
      <c r="BI265" s="105"/>
      <c r="BJ265" s="105"/>
    </row>
    <row r="266" spans="2:62" ht="9.9499999999999993" hidden="1" customHeight="1" outlineLevel="1">
      <c r="B266" s="101"/>
      <c r="C266" s="208"/>
      <c r="D266" s="208"/>
      <c r="E266" s="208"/>
      <c r="F266" s="208"/>
      <c r="G266" s="237"/>
      <c r="H266" s="207"/>
      <c r="I266" s="257"/>
      <c r="J266" s="257"/>
      <c r="K266" s="257"/>
      <c r="L266" s="257"/>
      <c r="M266" s="257"/>
      <c r="N266" s="257"/>
      <c r="O266" s="257"/>
      <c r="P266" s="256"/>
      <c r="Q266" s="102"/>
      <c r="R266" s="102"/>
      <c r="S266" s="102"/>
      <c r="U266" s="98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Z266" s="493"/>
      <c r="BE266" s="105"/>
      <c r="BF266" s="105"/>
      <c r="BG266" s="105"/>
      <c r="BH266" s="105"/>
      <c r="BI266" s="105"/>
      <c r="BJ266" s="105"/>
    </row>
    <row r="267" spans="2:62" ht="20.100000000000001" customHeight="1" collapsed="1">
      <c r="B267" s="8">
        <f>B250+1</f>
        <v>16</v>
      </c>
      <c r="C267" s="916"/>
      <c r="D267" s="917"/>
      <c r="E267" s="917"/>
      <c r="F267" s="918"/>
      <c r="G267" s="429"/>
      <c r="H267" s="206">
        <v>1</v>
      </c>
      <c r="I267" s="642">
        <f t="shared" ref="I267" si="207">$H267*SUM(I268:I282)</f>
        <v>0</v>
      </c>
      <c r="J267" s="643">
        <f t="shared" ref="J267:O267" si="208">$H267*SUM(J268:J282)</f>
        <v>0</v>
      </c>
      <c r="K267" s="644">
        <f t="shared" si="208"/>
        <v>0</v>
      </c>
      <c r="L267" s="645">
        <f t="shared" si="208"/>
        <v>0</v>
      </c>
      <c r="M267" s="645">
        <f t="shared" si="208"/>
        <v>0</v>
      </c>
      <c r="N267" s="644">
        <f t="shared" si="208"/>
        <v>0</v>
      </c>
      <c r="O267" s="642">
        <f t="shared" si="208"/>
        <v>0</v>
      </c>
      <c r="P267" s="209">
        <f t="shared" ref="P267:Q267" si="209">$H267*SUM(P268:P282)</f>
        <v>0</v>
      </c>
      <c r="Q267" s="210">
        <f t="shared" si="209"/>
        <v>0</v>
      </c>
      <c r="R267" s="136">
        <f t="shared" ref="R267:R282" si="210">P267*(1+Gewinn)*(1+SicherheitAngebot)</f>
        <v>0</v>
      </c>
      <c r="S267" s="137">
        <f t="shared" ref="S267:S282" si="211">Q267*(1+MGKZ)*(1+Gewinn)*(1+SicherheitAngebot)</f>
        <v>0</v>
      </c>
      <c r="U267" s="10">
        <f>I267*$I$7+J267*$J$7+K267*$K$7+L267*$L$7+M267*$M$7+N267*$N$7+O267*$O$7+R267+S267</f>
        <v>0</v>
      </c>
      <c r="W267" s="646">
        <f t="shared" ref="W267:AB267" si="212">$H267*SUM(W268:W282)</f>
        <v>0</v>
      </c>
      <c r="X267" s="647">
        <f t="shared" si="212"/>
        <v>0</v>
      </c>
      <c r="Y267" s="648">
        <f t="shared" si="212"/>
        <v>0</v>
      </c>
      <c r="Z267" s="649">
        <f t="shared" si="212"/>
        <v>0</v>
      </c>
      <c r="AA267" s="648">
        <f t="shared" si="212"/>
        <v>0</v>
      </c>
      <c r="AB267" s="646">
        <f t="shared" si="212"/>
        <v>0</v>
      </c>
      <c r="AC267" s="258"/>
      <c r="AD267" s="646">
        <f t="shared" ref="AD267:AM267" si="213">$H267*SUM(AD268:AD282)</f>
        <v>0</v>
      </c>
      <c r="AE267" s="647">
        <f t="shared" si="213"/>
        <v>0</v>
      </c>
      <c r="AF267" s="648">
        <f t="shared" si="213"/>
        <v>0</v>
      </c>
      <c r="AG267" s="649">
        <f t="shared" si="213"/>
        <v>0</v>
      </c>
      <c r="AH267" s="648">
        <f t="shared" si="213"/>
        <v>0</v>
      </c>
      <c r="AI267" s="646">
        <f t="shared" si="213"/>
        <v>0</v>
      </c>
      <c r="AJ267" s="258"/>
      <c r="AK267" s="653">
        <f t="shared" si="213"/>
        <v>0</v>
      </c>
      <c r="AL267" s="653">
        <f t="shared" si="213"/>
        <v>0</v>
      </c>
      <c r="AM267" s="653">
        <f t="shared" si="213"/>
        <v>0</v>
      </c>
      <c r="AN267" s="227">
        <f>$H267*SUM(AN268:AN282)*(1+Gewinn)*(1+SicherheitAngebot)</f>
        <v>0</v>
      </c>
      <c r="AO267" s="227">
        <f>$H267*SUM(AO268:AO282)*(1+Gewinn)*(1+SicherheitAngebot)</f>
        <v>0</v>
      </c>
      <c r="AP267" s="227">
        <f>$H267*SUM(AP268:AP282)*(1+Gewinn)*(1+SicherheitAngebot)</f>
        <v>0</v>
      </c>
      <c r="AQ267" s="227">
        <f>$H267*SUM(AQ268:AQ282)*(1+Gewinn)*(1+SicherheitAngebot)</f>
        <v>0</v>
      </c>
      <c r="AR267" s="227">
        <f>$H267*SUM(AR268:AR282)*(1+Gewinn)*(1+SicherheitAngebot)</f>
        <v>0</v>
      </c>
      <c r="AS267" s="262"/>
      <c r="AT267" s="263">
        <f t="shared" si="174"/>
        <v>0</v>
      </c>
      <c r="AU267" s="259"/>
      <c r="AV267" s="491">
        <f>AK267*$AK$7+AL267*$AL$7+AM267*$AM$7+SUM(AN267:AR267)+AT267/Zuschläge_IBN+AT267</f>
        <v>0</v>
      </c>
      <c r="AX267" s="685">
        <f>U267+AV267</f>
        <v>0</v>
      </c>
      <c r="AZ267" s="490">
        <f>IF(H267&gt;0,U267/(1+SicherheitAngebot)*(1+Sicherheit),0)</f>
        <v>0</v>
      </c>
      <c r="BB267" s="490">
        <f>IF(H267&gt;0,AV267/(1+SicherheitAngebot)*(1+Sicherheit),0)</f>
        <v>0</v>
      </c>
      <c r="BD267" s="490">
        <f>AZ267+BB267</f>
        <v>0</v>
      </c>
      <c r="BE267" s="105"/>
      <c r="BF267" s="105"/>
      <c r="BG267" s="105"/>
      <c r="BH267" s="105"/>
      <c r="BI267" s="105"/>
      <c r="BJ267" s="105"/>
    </row>
    <row r="268" spans="2:62" ht="20.100000000000001" hidden="1" customHeight="1" outlineLevel="1">
      <c r="B268" s="99"/>
      <c r="C268" s="908"/>
      <c r="D268" s="909"/>
      <c r="E268" s="909"/>
      <c r="F268" s="910"/>
      <c r="G268" s="890"/>
      <c r="H268" s="901"/>
      <c r="I268" s="152"/>
      <c r="J268" s="152"/>
      <c r="K268" s="152"/>
      <c r="L268" s="152"/>
      <c r="M268" s="152"/>
      <c r="N268" s="152"/>
      <c r="O268" s="152"/>
      <c r="P268" s="153"/>
      <c r="Q268" s="153"/>
      <c r="R268" s="156">
        <f t="shared" si="210"/>
        <v>0</v>
      </c>
      <c r="S268" s="156">
        <f t="shared" si="211"/>
        <v>0</v>
      </c>
      <c r="U268" s="157">
        <f>I268*$I$7+J268*$J$7+K268*$K$7+L268*$L$7+M268*$M$7+N268*$N$7+O268*$O$7+R268+S268</f>
        <v>0</v>
      </c>
      <c r="W268" s="152"/>
      <c r="X268" s="152"/>
      <c r="Y268" s="152"/>
      <c r="Z268" s="152"/>
      <c r="AA268" s="152"/>
      <c r="AB268" s="152"/>
      <c r="AC268" s="347"/>
      <c r="AD268" s="152"/>
      <c r="AE268" s="152"/>
      <c r="AF268" s="152"/>
      <c r="AG268" s="152"/>
      <c r="AH268" s="152"/>
      <c r="AI268" s="152"/>
      <c r="AJ268" s="347"/>
      <c r="AK268" s="152"/>
      <c r="AL268" s="152"/>
      <c r="AM268" s="295"/>
      <c r="AN268" s="228"/>
      <c r="AO268" s="228"/>
      <c r="AP268" s="228"/>
      <c r="AQ268" s="228"/>
      <c r="AR268" s="228"/>
      <c r="AS268" s="348"/>
      <c r="AT268" s="264">
        <f t="shared" si="174"/>
        <v>0</v>
      </c>
      <c r="AU268" s="259"/>
      <c r="AV268" s="265">
        <f t="shared" ref="AV268:AV282" si="214">AK268*$AK$7+AL268*$AL$7+AM268*$AM$7+SUM(AN268:AR268)*(1+Gewinn)*(1+SicherheitAngebot)+AT268/Zuschläge_IBN+AT268</f>
        <v>0</v>
      </c>
      <c r="AX268" s="265">
        <f>U268+AV268</f>
        <v>0</v>
      </c>
      <c r="AZ268" s="492">
        <f t="shared" ref="AZ268:AZ282" si="215">U268/(1+SicherheitAngebot)*(1+Sicherheit)</f>
        <v>0</v>
      </c>
      <c r="BB268" s="492">
        <f t="shared" ref="BB268:BB282" si="216">AV268/(1+SicherheitAngebot)*(1+Sicherheit)</f>
        <v>0</v>
      </c>
      <c r="BD268" s="265">
        <f>AZ268+BB268</f>
        <v>0</v>
      </c>
      <c r="BE268" s="105"/>
      <c r="BF268" s="105"/>
      <c r="BG268" s="105"/>
      <c r="BH268" s="105"/>
      <c r="BI268" s="105"/>
      <c r="BJ268" s="105"/>
    </row>
    <row r="269" spans="2:62" ht="20.100000000000001" hidden="1" customHeight="1" outlineLevel="1">
      <c r="B269" s="100"/>
      <c r="C269" s="908"/>
      <c r="D269" s="909"/>
      <c r="E269" s="909"/>
      <c r="F269" s="910"/>
      <c r="G269" s="890"/>
      <c r="H269" s="891"/>
      <c r="I269" s="152"/>
      <c r="J269" s="152"/>
      <c r="K269" s="152"/>
      <c r="L269" s="152"/>
      <c r="M269" s="152"/>
      <c r="N269" s="152"/>
      <c r="O269" s="152"/>
      <c r="P269" s="153"/>
      <c r="Q269" s="153"/>
      <c r="R269" s="156">
        <f t="shared" si="210"/>
        <v>0</v>
      </c>
      <c r="S269" s="156">
        <f t="shared" si="211"/>
        <v>0</v>
      </c>
      <c r="U269" s="157">
        <f t="shared" ref="U269:U282" si="217">I269*$I$7+J269*$J$7+K269*$K$7+L269*$L$7+M269*$M$7+N269*$N$7+O269*$O$7+R269+S269</f>
        <v>0</v>
      </c>
      <c r="W269" s="152"/>
      <c r="X269" s="152"/>
      <c r="Y269" s="152"/>
      <c r="Z269" s="152"/>
      <c r="AA269" s="152"/>
      <c r="AB269" s="152"/>
      <c r="AC269" s="347"/>
      <c r="AD269" s="152"/>
      <c r="AE269" s="152"/>
      <c r="AF269" s="152"/>
      <c r="AG269" s="152"/>
      <c r="AH269" s="152"/>
      <c r="AI269" s="152"/>
      <c r="AJ269" s="347"/>
      <c r="AK269" s="152"/>
      <c r="AL269" s="152"/>
      <c r="AM269" s="295"/>
      <c r="AN269" s="228"/>
      <c r="AO269" s="228"/>
      <c r="AP269" s="228"/>
      <c r="AQ269" s="228"/>
      <c r="AR269" s="228"/>
      <c r="AS269" s="348"/>
      <c r="AT269" s="264">
        <f t="shared" si="174"/>
        <v>0</v>
      </c>
      <c r="AU269" s="259"/>
      <c r="AV269" s="265">
        <f t="shared" si="214"/>
        <v>0</v>
      </c>
      <c r="AX269" s="265">
        <f t="shared" ref="AX269:AX282" si="218">U269+AV269</f>
        <v>0</v>
      </c>
      <c r="AZ269" s="492">
        <f t="shared" si="215"/>
        <v>0</v>
      </c>
      <c r="BB269" s="492">
        <f t="shared" si="216"/>
        <v>0</v>
      </c>
      <c r="BD269" s="265">
        <f t="shared" ref="BD269:BD282" si="219">AZ269+BB269</f>
        <v>0</v>
      </c>
      <c r="BE269" s="105"/>
      <c r="BF269" s="105"/>
      <c r="BG269" s="105"/>
      <c r="BH269" s="105"/>
      <c r="BI269" s="105"/>
      <c r="BJ269" s="105"/>
    </row>
    <row r="270" spans="2:62" ht="20.100000000000001" hidden="1" customHeight="1" outlineLevel="1">
      <c r="B270" s="100"/>
      <c r="C270" s="908"/>
      <c r="D270" s="909"/>
      <c r="E270" s="909"/>
      <c r="F270" s="910"/>
      <c r="G270" s="890"/>
      <c r="H270" s="891"/>
      <c r="I270" s="152"/>
      <c r="J270" s="152"/>
      <c r="K270" s="152"/>
      <c r="L270" s="152"/>
      <c r="M270" s="152"/>
      <c r="N270" s="152"/>
      <c r="O270" s="152"/>
      <c r="P270" s="153"/>
      <c r="Q270" s="153"/>
      <c r="R270" s="156">
        <f t="shared" si="210"/>
        <v>0</v>
      </c>
      <c r="S270" s="156">
        <f t="shared" si="211"/>
        <v>0</v>
      </c>
      <c r="U270" s="157">
        <f t="shared" si="217"/>
        <v>0</v>
      </c>
      <c r="W270" s="152"/>
      <c r="X270" s="152"/>
      <c r="Y270" s="152"/>
      <c r="Z270" s="152"/>
      <c r="AA270" s="152"/>
      <c r="AB270" s="152"/>
      <c r="AC270" s="347"/>
      <c r="AD270" s="152"/>
      <c r="AE270" s="152"/>
      <c r="AF270" s="152"/>
      <c r="AG270" s="152"/>
      <c r="AH270" s="152"/>
      <c r="AI270" s="152"/>
      <c r="AJ270" s="347"/>
      <c r="AK270" s="152"/>
      <c r="AL270" s="152"/>
      <c r="AM270" s="295"/>
      <c r="AN270" s="228"/>
      <c r="AO270" s="228"/>
      <c r="AP270" s="228"/>
      <c r="AQ270" s="228"/>
      <c r="AR270" s="228"/>
      <c r="AS270" s="348"/>
      <c r="AT270" s="264">
        <f t="shared" si="174"/>
        <v>0</v>
      </c>
      <c r="AU270" s="259"/>
      <c r="AV270" s="265">
        <f t="shared" si="214"/>
        <v>0</v>
      </c>
      <c r="AX270" s="265">
        <f t="shared" si="218"/>
        <v>0</v>
      </c>
      <c r="AZ270" s="492">
        <f t="shared" si="215"/>
        <v>0</v>
      </c>
      <c r="BB270" s="492">
        <f t="shared" si="216"/>
        <v>0</v>
      </c>
      <c r="BD270" s="265">
        <f t="shared" si="219"/>
        <v>0</v>
      </c>
      <c r="BE270" s="105"/>
      <c r="BF270" s="105"/>
      <c r="BG270" s="105"/>
      <c r="BH270" s="105"/>
      <c r="BI270" s="105"/>
      <c r="BJ270" s="105"/>
    </row>
    <row r="271" spans="2:62" ht="20.100000000000001" hidden="1" customHeight="1" outlineLevel="1">
      <c r="B271" s="100"/>
      <c r="C271" s="908"/>
      <c r="D271" s="909"/>
      <c r="E271" s="909"/>
      <c r="F271" s="910"/>
      <c r="G271" s="890"/>
      <c r="H271" s="891"/>
      <c r="I271" s="152"/>
      <c r="J271" s="152"/>
      <c r="K271" s="152"/>
      <c r="L271" s="152"/>
      <c r="M271" s="152"/>
      <c r="N271" s="152"/>
      <c r="O271" s="152"/>
      <c r="P271" s="153"/>
      <c r="Q271" s="153"/>
      <c r="R271" s="156">
        <f t="shared" si="210"/>
        <v>0</v>
      </c>
      <c r="S271" s="156">
        <f t="shared" si="211"/>
        <v>0</v>
      </c>
      <c r="U271" s="157">
        <f t="shared" si="217"/>
        <v>0</v>
      </c>
      <c r="W271" s="152"/>
      <c r="X271" s="152"/>
      <c r="Y271" s="152"/>
      <c r="Z271" s="152"/>
      <c r="AA271" s="152"/>
      <c r="AB271" s="152"/>
      <c r="AC271" s="347"/>
      <c r="AD271" s="152"/>
      <c r="AE271" s="152"/>
      <c r="AF271" s="152"/>
      <c r="AG271" s="152"/>
      <c r="AH271" s="152"/>
      <c r="AI271" s="152"/>
      <c r="AJ271" s="347"/>
      <c r="AK271" s="152"/>
      <c r="AL271" s="152"/>
      <c r="AM271" s="295"/>
      <c r="AN271" s="228"/>
      <c r="AO271" s="228"/>
      <c r="AP271" s="228"/>
      <c r="AQ271" s="228"/>
      <c r="AR271" s="228"/>
      <c r="AS271" s="348"/>
      <c r="AT271" s="264">
        <f t="shared" si="174"/>
        <v>0</v>
      </c>
      <c r="AU271" s="259"/>
      <c r="AV271" s="265">
        <f t="shared" si="214"/>
        <v>0</v>
      </c>
      <c r="AX271" s="265">
        <f t="shared" si="218"/>
        <v>0</v>
      </c>
      <c r="AZ271" s="492">
        <f t="shared" si="215"/>
        <v>0</v>
      </c>
      <c r="BB271" s="492">
        <f t="shared" si="216"/>
        <v>0</v>
      </c>
      <c r="BD271" s="265">
        <f t="shared" si="219"/>
        <v>0</v>
      </c>
      <c r="BE271" s="105"/>
      <c r="BF271" s="105"/>
      <c r="BG271" s="105"/>
      <c r="BH271" s="105"/>
      <c r="BI271" s="105"/>
      <c r="BJ271" s="105"/>
    </row>
    <row r="272" spans="2:62" ht="20.100000000000001" hidden="1" customHeight="1" outlineLevel="1">
      <c r="B272" s="100"/>
      <c r="C272" s="908"/>
      <c r="D272" s="909"/>
      <c r="E272" s="909"/>
      <c r="F272" s="910"/>
      <c r="G272" s="890"/>
      <c r="H272" s="891"/>
      <c r="I272" s="152"/>
      <c r="J272" s="152"/>
      <c r="K272" s="152"/>
      <c r="L272" s="152"/>
      <c r="M272" s="152"/>
      <c r="N272" s="152"/>
      <c r="O272" s="152"/>
      <c r="P272" s="153"/>
      <c r="Q272" s="153"/>
      <c r="R272" s="156">
        <f t="shared" si="210"/>
        <v>0</v>
      </c>
      <c r="S272" s="156">
        <f t="shared" si="211"/>
        <v>0</v>
      </c>
      <c r="U272" s="157">
        <f t="shared" si="217"/>
        <v>0</v>
      </c>
      <c r="W272" s="152"/>
      <c r="X272" s="152"/>
      <c r="Y272" s="152"/>
      <c r="Z272" s="152"/>
      <c r="AA272" s="152"/>
      <c r="AB272" s="152"/>
      <c r="AC272" s="347"/>
      <c r="AD272" s="152"/>
      <c r="AE272" s="152"/>
      <c r="AF272" s="152"/>
      <c r="AG272" s="152"/>
      <c r="AH272" s="152"/>
      <c r="AI272" s="152"/>
      <c r="AJ272" s="347"/>
      <c r="AK272" s="152"/>
      <c r="AL272" s="152"/>
      <c r="AM272" s="295"/>
      <c r="AN272" s="228"/>
      <c r="AO272" s="228"/>
      <c r="AP272" s="228"/>
      <c r="AQ272" s="228"/>
      <c r="AR272" s="228"/>
      <c r="AS272" s="348"/>
      <c r="AT272" s="264">
        <f t="shared" si="174"/>
        <v>0</v>
      </c>
      <c r="AU272" s="259"/>
      <c r="AV272" s="265">
        <f t="shared" si="214"/>
        <v>0</v>
      </c>
      <c r="AX272" s="265">
        <f t="shared" si="218"/>
        <v>0</v>
      </c>
      <c r="AZ272" s="492">
        <f t="shared" si="215"/>
        <v>0</v>
      </c>
      <c r="BB272" s="492">
        <f t="shared" si="216"/>
        <v>0</v>
      </c>
      <c r="BD272" s="265">
        <f t="shared" si="219"/>
        <v>0</v>
      </c>
      <c r="BE272" s="105"/>
      <c r="BF272" s="105"/>
      <c r="BG272" s="105"/>
      <c r="BH272" s="105"/>
      <c r="BI272" s="105"/>
      <c r="BJ272" s="105"/>
    </row>
    <row r="273" spans="2:62" ht="20.100000000000001" hidden="1" customHeight="1" outlineLevel="1">
      <c r="B273" s="100"/>
      <c r="C273" s="908"/>
      <c r="D273" s="909"/>
      <c r="E273" s="909"/>
      <c r="F273" s="910"/>
      <c r="G273" s="890"/>
      <c r="H273" s="891"/>
      <c r="I273" s="152"/>
      <c r="J273" s="152"/>
      <c r="K273" s="152"/>
      <c r="L273" s="152"/>
      <c r="M273" s="152"/>
      <c r="N273" s="152"/>
      <c r="O273" s="152"/>
      <c r="P273" s="153"/>
      <c r="Q273" s="153"/>
      <c r="R273" s="156">
        <f t="shared" si="210"/>
        <v>0</v>
      </c>
      <c r="S273" s="156">
        <f t="shared" si="211"/>
        <v>0</v>
      </c>
      <c r="U273" s="157">
        <f t="shared" si="217"/>
        <v>0</v>
      </c>
      <c r="W273" s="152"/>
      <c r="X273" s="152"/>
      <c r="Y273" s="152"/>
      <c r="Z273" s="152"/>
      <c r="AA273" s="152"/>
      <c r="AB273" s="152"/>
      <c r="AC273" s="347"/>
      <c r="AD273" s="152"/>
      <c r="AE273" s="152"/>
      <c r="AF273" s="152"/>
      <c r="AG273" s="152"/>
      <c r="AH273" s="152"/>
      <c r="AI273" s="152"/>
      <c r="AJ273" s="347"/>
      <c r="AK273" s="152"/>
      <c r="AL273" s="152"/>
      <c r="AM273" s="295"/>
      <c r="AN273" s="228"/>
      <c r="AO273" s="228"/>
      <c r="AP273" s="228"/>
      <c r="AQ273" s="228"/>
      <c r="AR273" s="228"/>
      <c r="AS273" s="348"/>
      <c r="AT273" s="264">
        <f t="shared" si="174"/>
        <v>0</v>
      </c>
      <c r="AU273" s="259"/>
      <c r="AV273" s="265">
        <f t="shared" si="214"/>
        <v>0</v>
      </c>
      <c r="AX273" s="265">
        <f t="shared" si="218"/>
        <v>0</v>
      </c>
      <c r="AZ273" s="492">
        <f t="shared" si="215"/>
        <v>0</v>
      </c>
      <c r="BB273" s="492">
        <f t="shared" si="216"/>
        <v>0</v>
      </c>
      <c r="BD273" s="265">
        <f t="shared" si="219"/>
        <v>0</v>
      </c>
      <c r="BE273" s="105"/>
      <c r="BF273" s="105"/>
      <c r="BG273" s="105"/>
      <c r="BH273" s="105"/>
      <c r="BI273" s="105"/>
      <c r="BJ273" s="105"/>
    </row>
    <row r="274" spans="2:62" ht="20.100000000000001" hidden="1" customHeight="1" outlineLevel="1">
      <c r="B274" s="100"/>
      <c r="C274" s="908"/>
      <c r="D274" s="909"/>
      <c r="E274" s="909"/>
      <c r="F274" s="910"/>
      <c r="G274" s="890"/>
      <c r="H274" s="891"/>
      <c r="I274" s="152"/>
      <c r="J274" s="152"/>
      <c r="K274" s="152"/>
      <c r="L274" s="152"/>
      <c r="M274" s="152"/>
      <c r="N274" s="152"/>
      <c r="O274" s="152"/>
      <c r="P274" s="153"/>
      <c r="Q274" s="153"/>
      <c r="R274" s="156">
        <f t="shared" si="210"/>
        <v>0</v>
      </c>
      <c r="S274" s="156">
        <f t="shared" si="211"/>
        <v>0</v>
      </c>
      <c r="U274" s="157">
        <f t="shared" si="217"/>
        <v>0</v>
      </c>
      <c r="W274" s="152"/>
      <c r="X274" s="152"/>
      <c r="Y274" s="152"/>
      <c r="Z274" s="152"/>
      <c r="AA274" s="152"/>
      <c r="AB274" s="152"/>
      <c r="AC274" s="347"/>
      <c r="AD274" s="152"/>
      <c r="AE274" s="152"/>
      <c r="AF274" s="152"/>
      <c r="AG274" s="152"/>
      <c r="AH274" s="152"/>
      <c r="AI274" s="152"/>
      <c r="AJ274" s="347"/>
      <c r="AK274" s="152"/>
      <c r="AL274" s="152"/>
      <c r="AM274" s="295"/>
      <c r="AN274" s="228"/>
      <c r="AO274" s="228"/>
      <c r="AP274" s="228"/>
      <c r="AQ274" s="228"/>
      <c r="AR274" s="228"/>
      <c r="AS274" s="348"/>
      <c r="AT274" s="264">
        <f t="shared" si="174"/>
        <v>0</v>
      </c>
      <c r="AU274" s="259"/>
      <c r="AV274" s="265">
        <f t="shared" si="214"/>
        <v>0</v>
      </c>
      <c r="AX274" s="265">
        <f t="shared" si="218"/>
        <v>0</v>
      </c>
      <c r="AZ274" s="492">
        <f t="shared" si="215"/>
        <v>0</v>
      </c>
      <c r="BB274" s="492">
        <f t="shared" si="216"/>
        <v>0</v>
      </c>
      <c r="BD274" s="265">
        <f t="shared" si="219"/>
        <v>0</v>
      </c>
      <c r="BE274" s="105"/>
      <c r="BF274" s="105"/>
      <c r="BG274" s="105"/>
      <c r="BH274" s="105"/>
      <c r="BI274" s="105"/>
      <c r="BJ274" s="105"/>
    </row>
    <row r="275" spans="2:62" ht="20.100000000000001" hidden="1" customHeight="1" outlineLevel="1">
      <c r="B275" s="100"/>
      <c r="C275" s="908"/>
      <c r="D275" s="909"/>
      <c r="E275" s="909"/>
      <c r="F275" s="910"/>
      <c r="G275" s="890"/>
      <c r="H275" s="891"/>
      <c r="I275" s="152"/>
      <c r="J275" s="152"/>
      <c r="K275" s="152"/>
      <c r="L275" s="152"/>
      <c r="M275" s="152"/>
      <c r="N275" s="152"/>
      <c r="O275" s="152"/>
      <c r="P275" s="153"/>
      <c r="Q275" s="153"/>
      <c r="R275" s="156">
        <f t="shared" si="210"/>
        <v>0</v>
      </c>
      <c r="S275" s="156">
        <f t="shared" si="211"/>
        <v>0</v>
      </c>
      <c r="U275" s="157">
        <f t="shared" si="217"/>
        <v>0</v>
      </c>
      <c r="W275" s="152"/>
      <c r="X275" s="152"/>
      <c r="Y275" s="152"/>
      <c r="Z275" s="152"/>
      <c r="AA275" s="152"/>
      <c r="AB275" s="152"/>
      <c r="AC275" s="347"/>
      <c r="AD275" s="152"/>
      <c r="AE275" s="152"/>
      <c r="AF275" s="152"/>
      <c r="AG275" s="152"/>
      <c r="AH275" s="152"/>
      <c r="AI275" s="152"/>
      <c r="AJ275" s="347"/>
      <c r="AK275" s="152"/>
      <c r="AL275" s="152"/>
      <c r="AM275" s="295"/>
      <c r="AN275" s="228"/>
      <c r="AO275" s="228"/>
      <c r="AP275" s="228"/>
      <c r="AQ275" s="228"/>
      <c r="AR275" s="228"/>
      <c r="AS275" s="348"/>
      <c r="AT275" s="264">
        <f t="shared" si="174"/>
        <v>0</v>
      </c>
      <c r="AU275" s="259"/>
      <c r="AV275" s="265">
        <f t="shared" si="214"/>
        <v>0</v>
      </c>
      <c r="AX275" s="265">
        <f t="shared" si="218"/>
        <v>0</v>
      </c>
      <c r="AZ275" s="492">
        <f t="shared" si="215"/>
        <v>0</v>
      </c>
      <c r="BB275" s="492">
        <f t="shared" si="216"/>
        <v>0</v>
      </c>
      <c r="BD275" s="265">
        <f t="shared" si="219"/>
        <v>0</v>
      </c>
      <c r="BE275" s="105"/>
      <c r="BF275" s="105"/>
      <c r="BG275" s="105"/>
      <c r="BH275" s="105"/>
      <c r="BI275" s="105"/>
      <c r="BJ275" s="105"/>
    </row>
    <row r="276" spans="2:62" ht="20.100000000000001" hidden="1" customHeight="1" outlineLevel="1">
      <c r="B276" s="100"/>
      <c r="C276" s="908"/>
      <c r="D276" s="909"/>
      <c r="E276" s="909"/>
      <c r="F276" s="910"/>
      <c r="G276" s="890"/>
      <c r="H276" s="891"/>
      <c r="I276" s="152"/>
      <c r="J276" s="152"/>
      <c r="K276" s="152"/>
      <c r="L276" s="152"/>
      <c r="M276" s="152"/>
      <c r="N276" s="152"/>
      <c r="O276" s="152"/>
      <c r="P276" s="153"/>
      <c r="Q276" s="153"/>
      <c r="R276" s="156">
        <f t="shared" si="210"/>
        <v>0</v>
      </c>
      <c r="S276" s="156">
        <f t="shared" si="211"/>
        <v>0</v>
      </c>
      <c r="U276" s="157">
        <f t="shared" si="217"/>
        <v>0</v>
      </c>
      <c r="W276" s="152"/>
      <c r="X276" s="152"/>
      <c r="Y276" s="152"/>
      <c r="Z276" s="152"/>
      <c r="AA276" s="152"/>
      <c r="AB276" s="152"/>
      <c r="AC276" s="347"/>
      <c r="AD276" s="152"/>
      <c r="AE276" s="152"/>
      <c r="AF276" s="152"/>
      <c r="AG276" s="152"/>
      <c r="AH276" s="152"/>
      <c r="AI276" s="152"/>
      <c r="AJ276" s="347"/>
      <c r="AK276" s="152"/>
      <c r="AL276" s="152"/>
      <c r="AM276" s="295"/>
      <c r="AN276" s="228"/>
      <c r="AO276" s="228"/>
      <c r="AP276" s="228"/>
      <c r="AQ276" s="228"/>
      <c r="AR276" s="228"/>
      <c r="AS276" s="348"/>
      <c r="AT276" s="264">
        <f t="shared" si="174"/>
        <v>0</v>
      </c>
      <c r="AU276" s="259"/>
      <c r="AV276" s="265">
        <f t="shared" si="214"/>
        <v>0</v>
      </c>
      <c r="AX276" s="265">
        <f t="shared" si="218"/>
        <v>0</v>
      </c>
      <c r="AZ276" s="492">
        <f t="shared" si="215"/>
        <v>0</v>
      </c>
      <c r="BB276" s="492">
        <f t="shared" si="216"/>
        <v>0</v>
      </c>
      <c r="BD276" s="265">
        <f t="shared" si="219"/>
        <v>0</v>
      </c>
      <c r="BE276" s="105"/>
      <c r="BF276" s="105"/>
      <c r="BG276" s="105"/>
      <c r="BH276" s="105"/>
      <c r="BI276" s="105"/>
      <c r="BJ276" s="105"/>
    </row>
    <row r="277" spans="2:62" ht="20.100000000000001" hidden="1" customHeight="1" outlineLevel="1">
      <c r="B277" s="100"/>
      <c r="C277" s="908"/>
      <c r="D277" s="909"/>
      <c r="E277" s="909"/>
      <c r="F277" s="910"/>
      <c r="G277" s="890"/>
      <c r="H277" s="891"/>
      <c r="I277" s="152"/>
      <c r="J277" s="152"/>
      <c r="K277" s="152"/>
      <c r="L277" s="152"/>
      <c r="M277" s="152"/>
      <c r="N277" s="152"/>
      <c r="O277" s="152"/>
      <c r="P277" s="153"/>
      <c r="Q277" s="153"/>
      <c r="R277" s="156">
        <f t="shared" si="210"/>
        <v>0</v>
      </c>
      <c r="S277" s="156">
        <f t="shared" si="211"/>
        <v>0</v>
      </c>
      <c r="U277" s="157">
        <f t="shared" si="217"/>
        <v>0</v>
      </c>
      <c r="W277" s="152"/>
      <c r="X277" s="152"/>
      <c r="Y277" s="152"/>
      <c r="Z277" s="152"/>
      <c r="AA277" s="152"/>
      <c r="AB277" s="152"/>
      <c r="AC277" s="347"/>
      <c r="AD277" s="152"/>
      <c r="AE277" s="152"/>
      <c r="AF277" s="152"/>
      <c r="AG277" s="152"/>
      <c r="AH277" s="152"/>
      <c r="AI277" s="152"/>
      <c r="AJ277" s="347"/>
      <c r="AK277" s="152"/>
      <c r="AL277" s="152"/>
      <c r="AM277" s="295"/>
      <c r="AN277" s="228"/>
      <c r="AO277" s="228"/>
      <c r="AP277" s="228"/>
      <c r="AQ277" s="228"/>
      <c r="AR277" s="228"/>
      <c r="AS277" s="348"/>
      <c r="AT277" s="264">
        <f t="shared" si="174"/>
        <v>0</v>
      </c>
      <c r="AU277" s="259"/>
      <c r="AV277" s="265">
        <f t="shared" si="214"/>
        <v>0</v>
      </c>
      <c r="AX277" s="265">
        <f t="shared" si="218"/>
        <v>0</v>
      </c>
      <c r="AZ277" s="492">
        <f t="shared" si="215"/>
        <v>0</v>
      </c>
      <c r="BB277" s="492">
        <f t="shared" si="216"/>
        <v>0</v>
      </c>
      <c r="BD277" s="265">
        <f t="shared" si="219"/>
        <v>0</v>
      </c>
      <c r="BE277" s="105"/>
      <c r="BF277" s="105"/>
      <c r="BG277" s="105"/>
      <c r="BH277" s="105"/>
      <c r="BI277" s="105"/>
      <c r="BJ277" s="105"/>
    </row>
    <row r="278" spans="2:62" ht="20.100000000000001" hidden="1" customHeight="1" outlineLevel="1">
      <c r="B278" s="100"/>
      <c r="C278" s="908"/>
      <c r="D278" s="909"/>
      <c r="E278" s="909"/>
      <c r="F278" s="910"/>
      <c r="G278" s="890"/>
      <c r="H278" s="891"/>
      <c r="I278" s="152"/>
      <c r="J278" s="152"/>
      <c r="K278" s="152"/>
      <c r="L278" s="152"/>
      <c r="M278" s="152"/>
      <c r="N278" s="152"/>
      <c r="O278" s="152"/>
      <c r="P278" s="153"/>
      <c r="Q278" s="153"/>
      <c r="R278" s="156">
        <f t="shared" si="210"/>
        <v>0</v>
      </c>
      <c r="S278" s="156">
        <f t="shared" si="211"/>
        <v>0</v>
      </c>
      <c r="U278" s="157">
        <f t="shared" si="217"/>
        <v>0</v>
      </c>
      <c r="W278" s="152"/>
      <c r="X278" s="152"/>
      <c r="Y278" s="152"/>
      <c r="Z278" s="152"/>
      <c r="AA278" s="152"/>
      <c r="AB278" s="152"/>
      <c r="AC278" s="347"/>
      <c r="AD278" s="152"/>
      <c r="AE278" s="152"/>
      <c r="AF278" s="152"/>
      <c r="AG278" s="152"/>
      <c r="AH278" s="152"/>
      <c r="AI278" s="152"/>
      <c r="AJ278" s="347"/>
      <c r="AK278" s="152"/>
      <c r="AL278" s="152"/>
      <c r="AM278" s="295"/>
      <c r="AN278" s="228"/>
      <c r="AO278" s="228"/>
      <c r="AP278" s="228"/>
      <c r="AQ278" s="228"/>
      <c r="AR278" s="228"/>
      <c r="AS278" s="348"/>
      <c r="AT278" s="264">
        <f t="shared" si="174"/>
        <v>0</v>
      </c>
      <c r="AU278" s="259"/>
      <c r="AV278" s="265">
        <f t="shared" si="214"/>
        <v>0</v>
      </c>
      <c r="AX278" s="265">
        <f t="shared" si="218"/>
        <v>0</v>
      </c>
      <c r="AZ278" s="492">
        <f t="shared" si="215"/>
        <v>0</v>
      </c>
      <c r="BB278" s="492">
        <f t="shared" si="216"/>
        <v>0</v>
      </c>
      <c r="BD278" s="265">
        <f t="shared" si="219"/>
        <v>0</v>
      </c>
      <c r="BE278" s="105"/>
      <c r="BF278" s="105"/>
      <c r="BG278" s="105"/>
      <c r="BH278" s="105"/>
      <c r="BI278" s="105"/>
      <c r="BJ278" s="105"/>
    </row>
    <row r="279" spans="2:62" ht="20.100000000000001" hidden="1" customHeight="1" outlineLevel="1">
      <c r="B279" s="100"/>
      <c r="C279" s="908"/>
      <c r="D279" s="909"/>
      <c r="E279" s="909"/>
      <c r="F279" s="910"/>
      <c r="G279" s="890"/>
      <c r="H279" s="891"/>
      <c r="I279" s="152"/>
      <c r="J279" s="152"/>
      <c r="K279" s="152"/>
      <c r="L279" s="152"/>
      <c r="M279" s="152"/>
      <c r="N279" s="152"/>
      <c r="O279" s="152"/>
      <c r="P279" s="153"/>
      <c r="Q279" s="153"/>
      <c r="R279" s="156">
        <f t="shared" si="210"/>
        <v>0</v>
      </c>
      <c r="S279" s="156">
        <f t="shared" si="211"/>
        <v>0</v>
      </c>
      <c r="U279" s="157">
        <f t="shared" si="217"/>
        <v>0</v>
      </c>
      <c r="W279" s="152"/>
      <c r="X279" s="152"/>
      <c r="Y279" s="152"/>
      <c r="Z279" s="152"/>
      <c r="AA279" s="152"/>
      <c r="AB279" s="152"/>
      <c r="AC279" s="347"/>
      <c r="AD279" s="152"/>
      <c r="AE279" s="152"/>
      <c r="AF279" s="152"/>
      <c r="AG279" s="152"/>
      <c r="AH279" s="152"/>
      <c r="AI279" s="152"/>
      <c r="AJ279" s="347"/>
      <c r="AK279" s="152"/>
      <c r="AL279" s="152"/>
      <c r="AM279" s="295"/>
      <c r="AN279" s="228"/>
      <c r="AO279" s="228"/>
      <c r="AP279" s="228"/>
      <c r="AQ279" s="228"/>
      <c r="AR279" s="228"/>
      <c r="AS279" s="348"/>
      <c r="AT279" s="264">
        <f t="shared" si="174"/>
        <v>0</v>
      </c>
      <c r="AU279" s="259"/>
      <c r="AV279" s="265">
        <f t="shared" si="214"/>
        <v>0</v>
      </c>
      <c r="AX279" s="265">
        <f t="shared" si="218"/>
        <v>0</v>
      </c>
      <c r="AZ279" s="492">
        <f t="shared" si="215"/>
        <v>0</v>
      </c>
      <c r="BB279" s="492">
        <f t="shared" si="216"/>
        <v>0</v>
      </c>
      <c r="BD279" s="265">
        <f t="shared" si="219"/>
        <v>0</v>
      </c>
      <c r="BE279" s="105"/>
      <c r="BF279" s="105"/>
      <c r="BG279" s="105"/>
      <c r="BH279" s="105"/>
      <c r="BI279" s="105"/>
      <c r="BJ279" s="105"/>
    </row>
    <row r="280" spans="2:62" ht="20.100000000000001" hidden="1" customHeight="1" outlineLevel="1">
      <c r="B280" s="100"/>
      <c r="C280" s="908"/>
      <c r="D280" s="909"/>
      <c r="E280" s="909"/>
      <c r="F280" s="910"/>
      <c r="G280" s="890"/>
      <c r="H280" s="891"/>
      <c r="I280" s="152"/>
      <c r="J280" s="152"/>
      <c r="K280" s="152"/>
      <c r="L280" s="152"/>
      <c r="M280" s="152"/>
      <c r="N280" s="152"/>
      <c r="O280" s="152"/>
      <c r="P280" s="153"/>
      <c r="Q280" s="153"/>
      <c r="R280" s="156">
        <f t="shared" si="210"/>
        <v>0</v>
      </c>
      <c r="S280" s="156">
        <f t="shared" si="211"/>
        <v>0</v>
      </c>
      <c r="U280" s="157">
        <f t="shared" si="217"/>
        <v>0</v>
      </c>
      <c r="W280" s="152"/>
      <c r="X280" s="152"/>
      <c r="Y280" s="152"/>
      <c r="Z280" s="152"/>
      <c r="AA280" s="152"/>
      <c r="AB280" s="152"/>
      <c r="AC280" s="347"/>
      <c r="AD280" s="152"/>
      <c r="AE280" s="152"/>
      <c r="AF280" s="152"/>
      <c r="AG280" s="152"/>
      <c r="AH280" s="152"/>
      <c r="AI280" s="152"/>
      <c r="AJ280" s="347"/>
      <c r="AK280" s="152"/>
      <c r="AL280" s="152"/>
      <c r="AM280" s="295"/>
      <c r="AN280" s="228"/>
      <c r="AO280" s="228"/>
      <c r="AP280" s="228"/>
      <c r="AQ280" s="228"/>
      <c r="AR280" s="228"/>
      <c r="AS280" s="348"/>
      <c r="AT280" s="264">
        <f t="shared" ref="AT280:AT282" si="220">((W280+AD280)*$W$7+(X280+AE280)*$X$7+(Y280+Z280+AF280+AG280)*$Z$7+(AA280+AH280)*$AA$7+(AB280+AI280)*$AB$7)*Zuschläge_IBN</f>
        <v>0</v>
      </c>
      <c r="AU280" s="259"/>
      <c r="AV280" s="265">
        <f t="shared" si="214"/>
        <v>0</v>
      </c>
      <c r="AX280" s="265">
        <f t="shared" si="218"/>
        <v>0</v>
      </c>
      <c r="AZ280" s="492">
        <f t="shared" si="215"/>
        <v>0</v>
      </c>
      <c r="BB280" s="492">
        <f t="shared" si="216"/>
        <v>0</v>
      </c>
      <c r="BD280" s="265">
        <f t="shared" si="219"/>
        <v>0</v>
      </c>
      <c r="BE280" s="105"/>
      <c r="BF280" s="105"/>
      <c r="BG280" s="105"/>
      <c r="BH280" s="105"/>
      <c r="BI280" s="105"/>
      <c r="BJ280" s="105"/>
    </row>
    <row r="281" spans="2:62" ht="20.100000000000001" hidden="1" customHeight="1" outlineLevel="1">
      <c r="B281" s="100"/>
      <c r="C281" s="908"/>
      <c r="D281" s="909"/>
      <c r="E281" s="909"/>
      <c r="F281" s="910"/>
      <c r="G281" s="890"/>
      <c r="H281" s="891"/>
      <c r="I281" s="152"/>
      <c r="J281" s="152"/>
      <c r="K281" s="152"/>
      <c r="L281" s="152"/>
      <c r="M281" s="152"/>
      <c r="N281" s="152"/>
      <c r="O281" s="152"/>
      <c r="P281" s="153"/>
      <c r="Q281" s="153"/>
      <c r="R281" s="156">
        <f t="shared" si="210"/>
        <v>0</v>
      </c>
      <c r="S281" s="156">
        <f t="shared" si="211"/>
        <v>0</v>
      </c>
      <c r="U281" s="157">
        <f t="shared" si="217"/>
        <v>0</v>
      </c>
      <c r="W281" s="152"/>
      <c r="X281" s="152"/>
      <c r="Y281" s="152"/>
      <c r="Z281" s="152"/>
      <c r="AA281" s="152"/>
      <c r="AB281" s="152"/>
      <c r="AC281" s="347"/>
      <c r="AD281" s="152"/>
      <c r="AE281" s="152"/>
      <c r="AF281" s="152"/>
      <c r="AG281" s="152"/>
      <c r="AH281" s="152"/>
      <c r="AI281" s="152"/>
      <c r="AJ281" s="347"/>
      <c r="AK281" s="152"/>
      <c r="AL281" s="152"/>
      <c r="AM281" s="295"/>
      <c r="AN281" s="228"/>
      <c r="AO281" s="228"/>
      <c r="AP281" s="228"/>
      <c r="AQ281" s="228"/>
      <c r="AR281" s="228"/>
      <c r="AS281" s="348"/>
      <c r="AT281" s="264">
        <f t="shared" si="220"/>
        <v>0</v>
      </c>
      <c r="AU281" s="259"/>
      <c r="AV281" s="265">
        <f t="shared" si="214"/>
        <v>0</v>
      </c>
      <c r="AX281" s="265">
        <f t="shared" si="218"/>
        <v>0</v>
      </c>
      <c r="AZ281" s="492">
        <f t="shared" si="215"/>
        <v>0</v>
      </c>
      <c r="BB281" s="492">
        <f t="shared" si="216"/>
        <v>0</v>
      </c>
      <c r="BD281" s="265">
        <f t="shared" si="219"/>
        <v>0</v>
      </c>
      <c r="BE281" s="105"/>
      <c r="BF281" s="105"/>
      <c r="BG281" s="105"/>
      <c r="BH281" s="105"/>
      <c r="BI281" s="105"/>
      <c r="BJ281" s="105"/>
    </row>
    <row r="282" spans="2:62" ht="20.100000000000001" hidden="1" customHeight="1" outlineLevel="1">
      <c r="B282" s="100"/>
      <c r="C282" s="908"/>
      <c r="D282" s="909"/>
      <c r="E282" s="909"/>
      <c r="F282" s="910"/>
      <c r="G282" s="890"/>
      <c r="H282" s="891"/>
      <c r="I282" s="152"/>
      <c r="J282" s="152"/>
      <c r="K282" s="152"/>
      <c r="L282" s="152"/>
      <c r="M282" s="152"/>
      <c r="N282" s="152"/>
      <c r="O282" s="152"/>
      <c r="P282" s="153"/>
      <c r="Q282" s="153"/>
      <c r="R282" s="156">
        <f t="shared" si="210"/>
        <v>0</v>
      </c>
      <c r="S282" s="156">
        <f t="shared" si="211"/>
        <v>0</v>
      </c>
      <c r="U282" s="157">
        <f t="shared" si="217"/>
        <v>0</v>
      </c>
      <c r="W282" s="152"/>
      <c r="X282" s="152"/>
      <c r="Y282" s="152"/>
      <c r="Z282" s="152"/>
      <c r="AA282" s="152"/>
      <c r="AB282" s="152"/>
      <c r="AC282" s="347"/>
      <c r="AD282" s="152"/>
      <c r="AE282" s="152"/>
      <c r="AF282" s="152"/>
      <c r="AG282" s="152"/>
      <c r="AH282" s="152"/>
      <c r="AI282" s="152"/>
      <c r="AJ282" s="347"/>
      <c r="AK282" s="152"/>
      <c r="AL282" s="152"/>
      <c r="AM282" s="295"/>
      <c r="AN282" s="228"/>
      <c r="AO282" s="228"/>
      <c r="AP282" s="228"/>
      <c r="AQ282" s="228"/>
      <c r="AR282" s="228"/>
      <c r="AS282" s="348"/>
      <c r="AT282" s="264">
        <f t="shared" si="220"/>
        <v>0</v>
      </c>
      <c r="AU282" s="259"/>
      <c r="AV282" s="265">
        <f t="shared" si="214"/>
        <v>0</v>
      </c>
      <c r="AX282" s="265">
        <f t="shared" si="218"/>
        <v>0</v>
      </c>
      <c r="AZ282" s="492">
        <f t="shared" si="215"/>
        <v>0</v>
      </c>
      <c r="BB282" s="492">
        <f t="shared" si="216"/>
        <v>0</v>
      </c>
      <c r="BD282" s="265">
        <f t="shared" si="219"/>
        <v>0</v>
      </c>
      <c r="BE282" s="105"/>
      <c r="BF282" s="105"/>
      <c r="BG282" s="105"/>
      <c r="BH282" s="105"/>
      <c r="BI282" s="105"/>
      <c r="BJ282" s="105"/>
    </row>
    <row r="283" spans="2:62" ht="9.9499999999999993" hidden="1" customHeight="1" outlineLevel="1">
      <c r="B283" s="101"/>
      <c r="C283" s="208"/>
      <c r="D283" s="208"/>
      <c r="E283" s="208"/>
      <c r="F283" s="208"/>
      <c r="G283" s="237"/>
      <c r="H283" s="207"/>
      <c r="I283" s="257"/>
      <c r="J283" s="257"/>
      <c r="K283" s="257"/>
      <c r="L283" s="257"/>
      <c r="M283" s="257"/>
      <c r="N283" s="257"/>
      <c r="O283" s="257"/>
      <c r="P283" s="256"/>
      <c r="Q283" s="102"/>
      <c r="R283" s="102"/>
      <c r="S283" s="102"/>
      <c r="U283" s="98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Z283" s="493"/>
      <c r="BE283" s="105"/>
      <c r="BF283" s="105"/>
      <c r="BG283" s="105"/>
      <c r="BH283" s="105"/>
      <c r="BI283" s="105"/>
      <c r="BJ283" s="105"/>
    </row>
    <row r="284" spans="2:62" ht="20.100000000000001" customHeight="1" collapsed="1">
      <c r="B284" s="8">
        <f>B267+1</f>
        <v>17</v>
      </c>
      <c r="C284" s="916"/>
      <c r="D284" s="917"/>
      <c r="E284" s="917"/>
      <c r="F284" s="918"/>
      <c r="G284" s="429"/>
      <c r="H284" s="206">
        <v>1</v>
      </c>
      <c r="I284" s="642">
        <f t="shared" ref="I284" si="221">$H284*SUM(I285:I299)</f>
        <v>0</v>
      </c>
      <c r="J284" s="643">
        <f t="shared" ref="J284:O284" si="222">$H284*SUM(J285:J299)</f>
        <v>0</v>
      </c>
      <c r="K284" s="644">
        <f t="shared" si="222"/>
        <v>0</v>
      </c>
      <c r="L284" s="645">
        <f t="shared" si="222"/>
        <v>0</v>
      </c>
      <c r="M284" s="645">
        <f t="shared" si="222"/>
        <v>0</v>
      </c>
      <c r="N284" s="644">
        <f t="shared" si="222"/>
        <v>0</v>
      </c>
      <c r="O284" s="642">
        <f t="shared" si="222"/>
        <v>0</v>
      </c>
      <c r="P284" s="209">
        <f t="shared" ref="P284:Q284" si="223">$H284*SUM(P285:P299)</f>
        <v>0</v>
      </c>
      <c r="Q284" s="210">
        <f t="shared" si="223"/>
        <v>0</v>
      </c>
      <c r="R284" s="136">
        <f t="shared" ref="R284:R299" si="224">P284*(1+Gewinn)*(1+SicherheitAngebot)</f>
        <v>0</v>
      </c>
      <c r="S284" s="137">
        <f t="shared" ref="S284:S299" si="225">Q284*(1+MGKZ)*(1+Gewinn)*(1+SicherheitAngebot)</f>
        <v>0</v>
      </c>
      <c r="U284" s="10">
        <f>I284*$I$7+J284*$J$7+K284*$K$7+L284*$L$7+M284*$M$7+N284*$N$7+O284*$O$7+R284+S284</f>
        <v>0</v>
      </c>
      <c r="W284" s="646">
        <f t="shared" ref="W284:AB284" si="226">$H284*SUM(W285:W299)</f>
        <v>0</v>
      </c>
      <c r="X284" s="647">
        <f t="shared" si="226"/>
        <v>0</v>
      </c>
      <c r="Y284" s="648">
        <f t="shared" si="226"/>
        <v>0</v>
      </c>
      <c r="Z284" s="649">
        <f t="shared" si="226"/>
        <v>0</v>
      </c>
      <c r="AA284" s="648">
        <f t="shared" si="226"/>
        <v>0</v>
      </c>
      <c r="AB284" s="646">
        <f t="shared" si="226"/>
        <v>0</v>
      </c>
      <c r="AC284" s="258"/>
      <c r="AD284" s="646">
        <f t="shared" ref="AD284:AM284" si="227">$H284*SUM(AD285:AD299)</f>
        <v>0</v>
      </c>
      <c r="AE284" s="647">
        <f t="shared" si="227"/>
        <v>0</v>
      </c>
      <c r="AF284" s="648">
        <f t="shared" si="227"/>
        <v>0</v>
      </c>
      <c r="AG284" s="649">
        <f t="shared" si="227"/>
        <v>0</v>
      </c>
      <c r="AH284" s="648">
        <f t="shared" si="227"/>
        <v>0</v>
      </c>
      <c r="AI284" s="646">
        <f t="shared" si="227"/>
        <v>0</v>
      </c>
      <c r="AJ284" s="258"/>
      <c r="AK284" s="653">
        <f t="shared" si="227"/>
        <v>0</v>
      </c>
      <c r="AL284" s="653">
        <f t="shared" si="227"/>
        <v>0</v>
      </c>
      <c r="AM284" s="653">
        <f t="shared" si="227"/>
        <v>0</v>
      </c>
      <c r="AN284" s="227">
        <f>$H284*SUM(AN285:AN299)*(1+Gewinn)*(1+SicherheitAngebot)</f>
        <v>0</v>
      </c>
      <c r="AO284" s="227">
        <f>$H284*SUM(AO285:AO299)*(1+Gewinn)*(1+SicherheitAngebot)</f>
        <v>0</v>
      </c>
      <c r="AP284" s="227">
        <f>$H284*SUM(AP285:AP299)*(1+Gewinn)*(1+SicherheitAngebot)</f>
        <v>0</v>
      </c>
      <c r="AQ284" s="227">
        <f>$H284*SUM(AQ285:AQ299)*(1+Gewinn)*(1+SicherheitAngebot)</f>
        <v>0</v>
      </c>
      <c r="AR284" s="227">
        <f>$H284*SUM(AR285:AR299)*(1+Gewinn)*(1+SicherheitAngebot)</f>
        <v>0</v>
      </c>
      <c r="AS284" s="262"/>
      <c r="AT284" s="263">
        <f t="shared" ref="AT284:AT347" si="228">((W284+AD284)*$W$7+(X284+AE284)*$X$7+(Y284+Z284+AF284+AG284)*$Z$7+(AA284+AH284)*$AA$7+(AB284+AI284)*$AB$7)*Zuschläge_IBN</f>
        <v>0</v>
      </c>
      <c r="AU284" s="259"/>
      <c r="AV284" s="491">
        <f>AK284*$AK$7+AL284*$AL$7+AM284*$AM$7+SUM(AN284:AR284)+AT284/Zuschläge_IBN+AT284</f>
        <v>0</v>
      </c>
      <c r="AX284" s="685">
        <f>U284+AV284</f>
        <v>0</v>
      </c>
      <c r="AZ284" s="490">
        <f>IF(H284&gt;0,U284/(1+SicherheitAngebot)*(1+Sicherheit),0)</f>
        <v>0</v>
      </c>
      <c r="BB284" s="490">
        <f>IF(H284&gt;0,AV284/(1+SicherheitAngebot)*(1+Sicherheit),0)</f>
        <v>0</v>
      </c>
      <c r="BD284" s="490">
        <f>AZ284+BB284</f>
        <v>0</v>
      </c>
      <c r="BE284" s="105"/>
      <c r="BF284" s="105"/>
      <c r="BG284" s="105"/>
      <c r="BH284" s="105"/>
      <c r="BI284" s="105"/>
      <c r="BJ284" s="105"/>
    </row>
    <row r="285" spans="2:62" ht="20.100000000000001" hidden="1" customHeight="1" outlineLevel="1">
      <c r="B285" s="99"/>
      <c r="C285" s="908"/>
      <c r="D285" s="909"/>
      <c r="E285" s="909"/>
      <c r="F285" s="910"/>
      <c r="G285" s="890"/>
      <c r="H285" s="901"/>
      <c r="I285" s="152"/>
      <c r="J285" s="152"/>
      <c r="K285" s="152"/>
      <c r="L285" s="152"/>
      <c r="M285" s="152"/>
      <c r="N285" s="152"/>
      <c r="O285" s="152"/>
      <c r="P285" s="153"/>
      <c r="Q285" s="153"/>
      <c r="R285" s="156">
        <f t="shared" si="224"/>
        <v>0</v>
      </c>
      <c r="S285" s="156">
        <f t="shared" si="225"/>
        <v>0</v>
      </c>
      <c r="U285" s="157">
        <f>I285*$I$7+J285*$J$7+K285*$K$7+L285*$L$7+M285*$M$7+N285*$N$7+O285*$O$7+R285+S285</f>
        <v>0</v>
      </c>
      <c r="W285" s="152"/>
      <c r="X285" s="152"/>
      <c r="Y285" s="152"/>
      <c r="Z285" s="152"/>
      <c r="AA285" s="152"/>
      <c r="AB285" s="152"/>
      <c r="AC285" s="347"/>
      <c r="AD285" s="152"/>
      <c r="AE285" s="152"/>
      <c r="AF285" s="152"/>
      <c r="AG285" s="152"/>
      <c r="AH285" s="152"/>
      <c r="AI285" s="152"/>
      <c r="AJ285" s="347"/>
      <c r="AK285" s="152"/>
      <c r="AL285" s="152"/>
      <c r="AM285" s="295"/>
      <c r="AN285" s="228"/>
      <c r="AO285" s="228"/>
      <c r="AP285" s="228"/>
      <c r="AQ285" s="228"/>
      <c r="AR285" s="228"/>
      <c r="AS285" s="348"/>
      <c r="AT285" s="264">
        <f t="shared" si="228"/>
        <v>0</v>
      </c>
      <c r="AU285" s="259"/>
      <c r="AV285" s="265">
        <f t="shared" ref="AV285:AV299" si="229">AK285*$AK$7+AL285*$AL$7+AM285*$AM$7+SUM(AN285:AR285)*(1+Gewinn)*(1+SicherheitAngebot)+AT285/Zuschläge_IBN+AT285</f>
        <v>0</v>
      </c>
      <c r="AX285" s="265">
        <f>U285+AV285</f>
        <v>0</v>
      </c>
      <c r="AZ285" s="492">
        <f t="shared" ref="AZ285:AZ299" si="230">U285/(1+SicherheitAngebot)*(1+Sicherheit)</f>
        <v>0</v>
      </c>
      <c r="BB285" s="492">
        <f t="shared" ref="BB285:BB299" si="231">AV285/(1+SicherheitAngebot)*(1+Sicherheit)</f>
        <v>0</v>
      </c>
      <c r="BD285" s="265">
        <f>AZ285+BB285</f>
        <v>0</v>
      </c>
      <c r="BE285" s="105"/>
      <c r="BF285" s="105"/>
      <c r="BG285" s="105"/>
      <c r="BH285" s="105"/>
      <c r="BI285" s="105"/>
      <c r="BJ285" s="105"/>
    </row>
    <row r="286" spans="2:62" ht="20.100000000000001" hidden="1" customHeight="1" outlineLevel="1">
      <c r="B286" s="100"/>
      <c r="C286" s="908"/>
      <c r="D286" s="909"/>
      <c r="E286" s="909"/>
      <c r="F286" s="910"/>
      <c r="G286" s="890"/>
      <c r="H286" s="891"/>
      <c r="I286" s="152"/>
      <c r="J286" s="152"/>
      <c r="K286" s="152"/>
      <c r="L286" s="152"/>
      <c r="M286" s="152"/>
      <c r="N286" s="152"/>
      <c r="O286" s="152"/>
      <c r="P286" s="153"/>
      <c r="Q286" s="153"/>
      <c r="R286" s="156">
        <f t="shared" si="224"/>
        <v>0</v>
      </c>
      <c r="S286" s="156">
        <f t="shared" si="225"/>
        <v>0</v>
      </c>
      <c r="U286" s="157">
        <f t="shared" ref="U286:U299" si="232">I286*$I$7+J286*$J$7+K286*$K$7+L286*$L$7+M286*$M$7+N286*$N$7+O286*$O$7+R286+S286</f>
        <v>0</v>
      </c>
      <c r="W286" s="152"/>
      <c r="X286" s="152"/>
      <c r="Y286" s="152"/>
      <c r="Z286" s="152"/>
      <c r="AA286" s="152"/>
      <c r="AB286" s="152"/>
      <c r="AC286" s="347"/>
      <c r="AD286" s="152"/>
      <c r="AE286" s="152"/>
      <c r="AF286" s="152"/>
      <c r="AG286" s="152"/>
      <c r="AH286" s="152"/>
      <c r="AI286" s="152"/>
      <c r="AJ286" s="347"/>
      <c r="AK286" s="152"/>
      <c r="AL286" s="152"/>
      <c r="AM286" s="295"/>
      <c r="AN286" s="228"/>
      <c r="AO286" s="228"/>
      <c r="AP286" s="228"/>
      <c r="AQ286" s="228"/>
      <c r="AR286" s="228"/>
      <c r="AS286" s="348"/>
      <c r="AT286" s="264">
        <f t="shared" si="228"/>
        <v>0</v>
      </c>
      <c r="AU286" s="259"/>
      <c r="AV286" s="265">
        <f t="shared" si="229"/>
        <v>0</v>
      </c>
      <c r="AX286" s="265">
        <f t="shared" ref="AX286:AX299" si="233">U286+AV286</f>
        <v>0</v>
      </c>
      <c r="AZ286" s="492">
        <f t="shared" si="230"/>
        <v>0</v>
      </c>
      <c r="BB286" s="492">
        <f t="shared" si="231"/>
        <v>0</v>
      </c>
      <c r="BD286" s="265">
        <f t="shared" ref="BD286:BD299" si="234">AZ286+BB286</f>
        <v>0</v>
      </c>
      <c r="BE286" s="105"/>
      <c r="BF286" s="105"/>
      <c r="BG286" s="105"/>
      <c r="BH286" s="105"/>
      <c r="BI286" s="105"/>
      <c r="BJ286" s="105"/>
    </row>
    <row r="287" spans="2:62" ht="20.100000000000001" hidden="1" customHeight="1" outlineLevel="1">
      <c r="B287" s="100"/>
      <c r="C287" s="908"/>
      <c r="D287" s="909"/>
      <c r="E287" s="909"/>
      <c r="F287" s="910"/>
      <c r="G287" s="890"/>
      <c r="H287" s="891"/>
      <c r="I287" s="152"/>
      <c r="J287" s="152"/>
      <c r="K287" s="152"/>
      <c r="L287" s="152"/>
      <c r="M287" s="152"/>
      <c r="N287" s="152"/>
      <c r="O287" s="152"/>
      <c r="P287" s="153"/>
      <c r="Q287" s="153"/>
      <c r="R287" s="156">
        <f t="shared" si="224"/>
        <v>0</v>
      </c>
      <c r="S287" s="156">
        <f t="shared" si="225"/>
        <v>0</v>
      </c>
      <c r="U287" s="157">
        <f t="shared" si="232"/>
        <v>0</v>
      </c>
      <c r="W287" s="152"/>
      <c r="X287" s="152"/>
      <c r="Y287" s="152"/>
      <c r="Z287" s="152"/>
      <c r="AA287" s="152"/>
      <c r="AB287" s="152"/>
      <c r="AC287" s="347"/>
      <c r="AD287" s="152"/>
      <c r="AE287" s="152"/>
      <c r="AF287" s="152"/>
      <c r="AG287" s="152"/>
      <c r="AH287" s="152"/>
      <c r="AI287" s="152"/>
      <c r="AJ287" s="347"/>
      <c r="AK287" s="152"/>
      <c r="AL287" s="152"/>
      <c r="AM287" s="295"/>
      <c r="AN287" s="228"/>
      <c r="AO287" s="228"/>
      <c r="AP287" s="228"/>
      <c r="AQ287" s="228"/>
      <c r="AR287" s="228"/>
      <c r="AS287" s="348"/>
      <c r="AT287" s="264">
        <f t="shared" si="228"/>
        <v>0</v>
      </c>
      <c r="AU287" s="259"/>
      <c r="AV287" s="265">
        <f t="shared" si="229"/>
        <v>0</v>
      </c>
      <c r="AX287" s="265">
        <f t="shared" si="233"/>
        <v>0</v>
      </c>
      <c r="AZ287" s="492">
        <f t="shared" si="230"/>
        <v>0</v>
      </c>
      <c r="BB287" s="492">
        <f t="shared" si="231"/>
        <v>0</v>
      </c>
      <c r="BD287" s="265">
        <f t="shared" si="234"/>
        <v>0</v>
      </c>
      <c r="BE287" s="105"/>
      <c r="BF287" s="105"/>
      <c r="BG287" s="105"/>
      <c r="BH287" s="105"/>
      <c r="BI287" s="105"/>
      <c r="BJ287" s="105"/>
    </row>
    <row r="288" spans="2:62" ht="20.100000000000001" hidden="1" customHeight="1" outlineLevel="1">
      <c r="B288" s="100"/>
      <c r="C288" s="908"/>
      <c r="D288" s="909"/>
      <c r="E288" s="909"/>
      <c r="F288" s="910"/>
      <c r="G288" s="890"/>
      <c r="H288" s="891"/>
      <c r="I288" s="152"/>
      <c r="J288" s="152"/>
      <c r="K288" s="152"/>
      <c r="L288" s="152"/>
      <c r="M288" s="152"/>
      <c r="N288" s="152"/>
      <c r="O288" s="152"/>
      <c r="P288" s="153"/>
      <c r="Q288" s="153"/>
      <c r="R288" s="156">
        <f t="shared" si="224"/>
        <v>0</v>
      </c>
      <c r="S288" s="156">
        <f t="shared" si="225"/>
        <v>0</v>
      </c>
      <c r="U288" s="157">
        <f t="shared" si="232"/>
        <v>0</v>
      </c>
      <c r="W288" s="152"/>
      <c r="X288" s="152"/>
      <c r="Y288" s="152"/>
      <c r="Z288" s="152"/>
      <c r="AA288" s="152"/>
      <c r="AB288" s="152"/>
      <c r="AC288" s="347"/>
      <c r="AD288" s="152"/>
      <c r="AE288" s="152"/>
      <c r="AF288" s="152"/>
      <c r="AG288" s="152"/>
      <c r="AH288" s="152"/>
      <c r="AI288" s="152"/>
      <c r="AJ288" s="347"/>
      <c r="AK288" s="152"/>
      <c r="AL288" s="152"/>
      <c r="AM288" s="295"/>
      <c r="AN288" s="228"/>
      <c r="AO288" s="228"/>
      <c r="AP288" s="228"/>
      <c r="AQ288" s="228"/>
      <c r="AR288" s="228"/>
      <c r="AS288" s="348"/>
      <c r="AT288" s="264">
        <f t="shared" si="228"/>
        <v>0</v>
      </c>
      <c r="AU288" s="259"/>
      <c r="AV288" s="265">
        <f t="shared" si="229"/>
        <v>0</v>
      </c>
      <c r="AX288" s="265">
        <f t="shared" si="233"/>
        <v>0</v>
      </c>
      <c r="AZ288" s="492">
        <f t="shared" si="230"/>
        <v>0</v>
      </c>
      <c r="BB288" s="492">
        <f t="shared" si="231"/>
        <v>0</v>
      </c>
      <c r="BD288" s="265">
        <f t="shared" si="234"/>
        <v>0</v>
      </c>
      <c r="BE288" s="105"/>
      <c r="BF288" s="105"/>
      <c r="BG288" s="105"/>
      <c r="BH288" s="105"/>
      <c r="BI288" s="105"/>
      <c r="BJ288" s="105"/>
    </row>
    <row r="289" spans="2:62" ht="20.100000000000001" hidden="1" customHeight="1" outlineLevel="1">
      <c r="B289" s="100"/>
      <c r="C289" s="908"/>
      <c r="D289" s="909"/>
      <c r="E289" s="909"/>
      <c r="F289" s="910"/>
      <c r="G289" s="890"/>
      <c r="H289" s="891"/>
      <c r="I289" s="152"/>
      <c r="J289" s="152"/>
      <c r="K289" s="152"/>
      <c r="L289" s="152"/>
      <c r="M289" s="152"/>
      <c r="N289" s="152"/>
      <c r="O289" s="152"/>
      <c r="P289" s="153"/>
      <c r="Q289" s="153"/>
      <c r="R289" s="156">
        <f t="shared" si="224"/>
        <v>0</v>
      </c>
      <c r="S289" s="156">
        <f t="shared" si="225"/>
        <v>0</v>
      </c>
      <c r="U289" s="157">
        <f t="shared" si="232"/>
        <v>0</v>
      </c>
      <c r="W289" s="152"/>
      <c r="X289" s="152"/>
      <c r="Y289" s="152"/>
      <c r="Z289" s="152"/>
      <c r="AA289" s="152"/>
      <c r="AB289" s="152"/>
      <c r="AC289" s="347"/>
      <c r="AD289" s="152"/>
      <c r="AE289" s="152"/>
      <c r="AF289" s="152"/>
      <c r="AG289" s="152"/>
      <c r="AH289" s="152"/>
      <c r="AI289" s="152"/>
      <c r="AJ289" s="347"/>
      <c r="AK289" s="152"/>
      <c r="AL289" s="152"/>
      <c r="AM289" s="295"/>
      <c r="AN289" s="228"/>
      <c r="AO289" s="228"/>
      <c r="AP289" s="228"/>
      <c r="AQ289" s="228"/>
      <c r="AR289" s="228"/>
      <c r="AS289" s="348"/>
      <c r="AT289" s="264">
        <f t="shared" si="228"/>
        <v>0</v>
      </c>
      <c r="AU289" s="259"/>
      <c r="AV289" s="265">
        <f t="shared" si="229"/>
        <v>0</v>
      </c>
      <c r="AX289" s="265">
        <f t="shared" si="233"/>
        <v>0</v>
      </c>
      <c r="AZ289" s="492">
        <f t="shared" si="230"/>
        <v>0</v>
      </c>
      <c r="BB289" s="492">
        <f t="shared" si="231"/>
        <v>0</v>
      </c>
      <c r="BD289" s="265">
        <f t="shared" si="234"/>
        <v>0</v>
      </c>
      <c r="BE289" s="105"/>
      <c r="BF289" s="105"/>
      <c r="BG289" s="105"/>
      <c r="BH289" s="105"/>
      <c r="BI289" s="105"/>
      <c r="BJ289" s="105"/>
    </row>
    <row r="290" spans="2:62" ht="20.100000000000001" hidden="1" customHeight="1" outlineLevel="1">
      <c r="B290" s="100"/>
      <c r="C290" s="908"/>
      <c r="D290" s="909"/>
      <c r="E290" s="909"/>
      <c r="F290" s="910"/>
      <c r="G290" s="890"/>
      <c r="H290" s="891"/>
      <c r="I290" s="152"/>
      <c r="J290" s="152"/>
      <c r="K290" s="152"/>
      <c r="L290" s="152"/>
      <c r="M290" s="152"/>
      <c r="N290" s="152"/>
      <c r="O290" s="152"/>
      <c r="P290" s="153"/>
      <c r="Q290" s="153"/>
      <c r="R290" s="156">
        <f t="shared" si="224"/>
        <v>0</v>
      </c>
      <c r="S290" s="156">
        <f t="shared" si="225"/>
        <v>0</v>
      </c>
      <c r="U290" s="157">
        <f t="shared" si="232"/>
        <v>0</v>
      </c>
      <c r="W290" s="152"/>
      <c r="X290" s="152"/>
      <c r="Y290" s="152"/>
      <c r="Z290" s="152"/>
      <c r="AA290" s="152"/>
      <c r="AB290" s="152"/>
      <c r="AC290" s="347"/>
      <c r="AD290" s="152"/>
      <c r="AE290" s="152"/>
      <c r="AF290" s="152"/>
      <c r="AG290" s="152"/>
      <c r="AH290" s="152"/>
      <c r="AI290" s="152"/>
      <c r="AJ290" s="347"/>
      <c r="AK290" s="152"/>
      <c r="AL290" s="152"/>
      <c r="AM290" s="295"/>
      <c r="AN290" s="228"/>
      <c r="AO290" s="228"/>
      <c r="AP290" s="228"/>
      <c r="AQ290" s="228"/>
      <c r="AR290" s="228"/>
      <c r="AS290" s="348"/>
      <c r="AT290" s="264">
        <f t="shared" si="228"/>
        <v>0</v>
      </c>
      <c r="AU290" s="259"/>
      <c r="AV290" s="265">
        <f t="shared" si="229"/>
        <v>0</v>
      </c>
      <c r="AX290" s="265">
        <f t="shared" si="233"/>
        <v>0</v>
      </c>
      <c r="AZ290" s="492">
        <f t="shared" si="230"/>
        <v>0</v>
      </c>
      <c r="BB290" s="492">
        <f t="shared" si="231"/>
        <v>0</v>
      </c>
      <c r="BD290" s="265">
        <f t="shared" si="234"/>
        <v>0</v>
      </c>
      <c r="BE290" s="105"/>
      <c r="BF290" s="105"/>
      <c r="BG290" s="105"/>
      <c r="BH290" s="105"/>
      <c r="BI290" s="105"/>
      <c r="BJ290" s="105"/>
    </row>
    <row r="291" spans="2:62" ht="20.100000000000001" hidden="1" customHeight="1" outlineLevel="1">
      <c r="B291" s="100"/>
      <c r="C291" s="908"/>
      <c r="D291" s="909"/>
      <c r="E291" s="909"/>
      <c r="F291" s="910"/>
      <c r="G291" s="890"/>
      <c r="H291" s="891"/>
      <c r="I291" s="152"/>
      <c r="J291" s="152"/>
      <c r="K291" s="152"/>
      <c r="L291" s="152"/>
      <c r="M291" s="152"/>
      <c r="N291" s="152"/>
      <c r="O291" s="152"/>
      <c r="P291" s="153"/>
      <c r="Q291" s="153"/>
      <c r="R291" s="156">
        <f t="shared" si="224"/>
        <v>0</v>
      </c>
      <c r="S291" s="156">
        <f t="shared" si="225"/>
        <v>0</v>
      </c>
      <c r="U291" s="157">
        <f t="shared" si="232"/>
        <v>0</v>
      </c>
      <c r="W291" s="152"/>
      <c r="X291" s="152"/>
      <c r="Y291" s="152"/>
      <c r="Z291" s="152"/>
      <c r="AA291" s="152"/>
      <c r="AB291" s="152"/>
      <c r="AC291" s="347"/>
      <c r="AD291" s="152"/>
      <c r="AE291" s="152"/>
      <c r="AF291" s="152"/>
      <c r="AG291" s="152"/>
      <c r="AH291" s="152"/>
      <c r="AI291" s="152"/>
      <c r="AJ291" s="347"/>
      <c r="AK291" s="152"/>
      <c r="AL291" s="152"/>
      <c r="AM291" s="295"/>
      <c r="AN291" s="228"/>
      <c r="AO291" s="228"/>
      <c r="AP291" s="228"/>
      <c r="AQ291" s="228"/>
      <c r="AR291" s="228"/>
      <c r="AS291" s="348"/>
      <c r="AT291" s="264">
        <f t="shared" si="228"/>
        <v>0</v>
      </c>
      <c r="AU291" s="259"/>
      <c r="AV291" s="265">
        <f t="shared" si="229"/>
        <v>0</v>
      </c>
      <c r="AX291" s="265">
        <f t="shared" si="233"/>
        <v>0</v>
      </c>
      <c r="AZ291" s="492">
        <f t="shared" si="230"/>
        <v>0</v>
      </c>
      <c r="BB291" s="492">
        <f t="shared" si="231"/>
        <v>0</v>
      </c>
      <c r="BD291" s="265">
        <f t="shared" si="234"/>
        <v>0</v>
      </c>
      <c r="BE291" s="105"/>
      <c r="BF291" s="105"/>
      <c r="BG291" s="105"/>
      <c r="BH291" s="105"/>
      <c r="BI291" s="105"/>
      <c r="BJ291" s="105"/>
    </row>
    <row r="292" spans="2:62" ht="20.100000000000001" hidden="1" customHeight="1" outlineLevel="1">
      <c r="B292" s="100"/>
      <c r="C292" s="908"/>
      <c r="D292" s="909"/>
      <c r="E292" s="909"/>
      <c r="F292" s="910"/>
      <c r="G292" s="890"/>
      <c r="H292" s="891"/>
      <c r="I292" s="152"/>
      <c r="J292" s="152"/>
      <c r="K292" s="152"/>
      <c r="L292" s="152"/>
      <c r="M292" s="152"/>
      <c r="N292" s="152"/>
      <c r="O292" s="152"/>
      <c r="P292" s="153"/>
      <c r="Q292" s="153"/>
      <c r="R292" s="156">
        <f t="shared" si="224"/>
        <v>0</v>
      </c>
      <c r="S292" s="156">
        <f t="shared" si="225"/>
        <v>0</v>
      </c>
      <c r="U292" s="157">
        <f t="shared" si="232"/>
        <v>0</v>
      </c>
      <c r="W292" s="152"/>
      <c r="X292" s="152"/>
      <c r="Y292" s="152"/>
      <c r="Z292" s="152"/>
      <c r="AA292" s="152"/>
      <c r="AB292" s="152"/>
      <c r="AC292" s="347"/>
      <c r="AD292" s="152"/>
      <c r="AE292" s="152"/>
      <c r="AF292" s="152"/>
      <c r="AG292" s="152"/>
      <c r="AH292" s="152"/>
      <c r="AI292" s="152"/>
      <c r="AJ292" s="347"/>
      <c r="AK292" s="152"/>
      <c r="AL292" s="152"/>
      <c r="AM292" s="295"/>
      <c r="AN292" s="228"/>
      <c r="AO292" s="228"/>
      <c r="AP292" s="228"/>
      <c r="AQ292" s="228"/>
      <c r="AR292" s="228"/>
      <c r="AS292" s="348"/>
      <c r="AT292" s="264">
        <f t="shared" si="228"/>
        <v>0</v>
      </c>
      <c r="AU292" s="259"/>
      <c r="AV292" s="265">
        <f t="shared" si="229"/>
        <v>0</v>
      </c>
      <c r="AX292" s="265">
        <f t="shared" si="233"/>
        <v>0</v>
      </c>
      <c r="AZ292" s="492">
        <f t="shared" si="230"/>
        <v>0</v>
      </c>
      <c r="BB292" s="492">
        <f t="shared" si="231"/>
        <v>0</v>
      </c>
      <c r="BD292" s="265">
        <f t="shared" si="234"/>
        <v>0</v>
      </c>
      <c r="BE292" s="105"/>
      <c r="BF292" s="105"/>
      <c r="BG292" s="105"/>
      <c r="BH292" s="105"/>
      <c r="BI292" s="105"/>
      <c r="BJ292" s="105"/>
    </row>
    <row r="293" spans="2:62" ht="20.100000000000001" hidden="1" customHeight="1" outlineLevel="1">
      <c r="B293" s="100"/>
      <c r="C293" s="908"/>
      <c r="D293" s="909"/>
      <c r="E293" s="909"/>
      <c r="F293" s="910"/>
      <c r="G293" s="890"/>
      <c r="H293" s="891"/>
      <c r="I293" s="152"/>
      <c r="J293" s="152"/>
      <c r="K293" s="152"/>
      <c r="L293" s="152"/>
      <c r="M293" s="152"/>
      <c r="N293" s="152"/>
      <c r="O293" s="152"/>
      <c r="P293" s="153"/>
      <c r="Q293" s="153"/>
      <c r="R293" s="156">
        <f t="shared" si="224"/>
        <v>0</v>
      </c>
      <c r="S293" s="156">
        <f t="shared" si="225"/>
        <v>0</v>
      </c>
      <c r="U293" s="157">
        <f t="shared" si="232"/>
        <v>0</v>
      </c>
      <c r="W293" s="152"/>
      <c r="X293" s="152"/>
      <c r="Y293" s="152"/>
      <c r="Z293" s="152"/>
      <c r="AA293" s="152"/>
      <c r="AB293" s="152"/>
      <c r="AC293" s="347"/>
      <c r="AD293" s="152"/>
      <c r="AE293" s="152"/>
      <c r="AF293" s="152"/>
      <c r="AG293" s="152"/>
      <c r="AH293" s="152"/>
      <c r="AI293" s="152"/>
      <c r="AJ293" s="347"/>
      <c r="AK293" s="152"/>
      <c r="AL293" s="152"/>
      <c r="AM293" s="295"/>
      <c r="AN293" s="228"/>
      <c r="AO293" s="228"/>
      <c r="AP293" s="228"/>
      <c r="AQ293" s="228"/>
      <c r="AR293" s="228"/>
      <c r="AS293" s="348"/>
      <c r="AT293" s="264">
        <f t="shared" si="228"/>
        <v>0</v>
      </c>
      <c r="AU293" s="259"/>
      <c r="AV293" s="265">
        <f t="shared" si="229"/>
        <v>0</v>
      </c>
      <c r="AX293" s="265">
        <f t="shared" si="233"/>
        <v>0</v>
      </c>
      <c r="AZ293" s="492">
        <f t="shared" si="230"/>
        <v>0</v>
      </c>
      <c r="BB293" s="492">
        <f t="shared" si="231"/>
        <v>0</v>
      </c>
      <c r="BD293" s="265">
        <f t="shared" si="234"/>
        <v>0</v>
      </c>
      <c r="BE293" s="105"/>
      <c r="BF293" s="105"/>
      <c r="BG293" s="105"/>
      <c r="BH293" s="105"/>
      <c r="BI293" s="105"/>
      <c r="BJ293" s="105"/>
    </row>
    <row r="294" spans="2:62" ht="20.100000000000001" hidden="1" customHeight="1" outlineLevel="1">
      <c r="B294" s="100"/>
      <c r="C294" s="908"/>
      <c r="D294" s="909"/>
      <c r="E294" s="909"/>
      <c r="F294" s="910"/>
      <c r="G294" s="890"/>
      <c r="H294" s="891"/>
      <c r="I294" s="152"/>
      <c r="J294" s="152"/>
      <c r="K294" s="152"/>
      <c r="L294" s="152"/>
      <c r="M294" s="152"/>
      <c r="N294" s="152"/>
      <c r="O294" s="152"/>
      <c r="P294" s="153"/>
      <c r="Q294" s="153"/>
      <c r="R294" s="156">
        <f t="shared" si="224"/>
        <v>0</v>
      </c>
      <c r="S294" s="156">
        <f t="shared" si="225"/>
        <v>0</v>
      </c>
      <c r="U294" s="157">
        <f t="shared" si="232"/>
        <v>0</v>
      </c>
      <c r="W294" s="152"/>
      <c r="X294" s="152"/>
      <c r="Y294" s="152"/>
      <c r="Z294" s="152"/>
      <c r="AA294" s="152"/>
      <c r="AB294" s="152"/>
      <c r="AC294" s="347"/>
      <c r="AD294" s="152"/>
      <c r="AE294" s="152"/>
      <c r="AF294" s="152"/>
      <c r="AG294" s="152"/>
      <c r="AH294" s="152"/>
      <c r="AI294" s="152"/>
      <c r="AJ294" s="347"/>
      <c r="AK294" s="152"/>
      <c r="AL294" s="152"/>
      <c r="AM294" s="295"/>
      <c r="AN294" s="228"/>
      <c r="AO294" s="228"/>
      <c r="AP294" s="228"/>
      <c r="AQ294" s="228"/>
      <c r="AR294" s="228"/>
      <c r="AS294" s="348"/>
      <c r="AT294" s="264">
        <f t="shared" si="228"/>
        <v>0</v>
      </c>
      <c r="AU294" s="259"/>
      <c r="AV294" s="265">
        <f t="shared" si="229"/>
        <v>0</v>
      </c>
      <c r="AX294" s="265">
        <f t="shared" si="233"/>
        <v>0</v>
      </c>
      <c r="AZ294" s="492">
        <f t="shared" si="230"/>
        <v>0</v>
      </c>
      <c r="BB294" s="492">
        <f t="shared" si="231"/>
        <v>0</v>
      </c>
      <c r="BD294" s="265">
        <f t="shared" si="234"/>
        <v>0</v>
      </c>
      <c r="BE294" s="105"/>
      <c r="BF294" s="105"/>
      <c r="BG294" s="105"/>
      <c r="BH294" s="105"/>
      <c r="BI294" s="105"/>
      <c r="BJ294" s="105"/>
    </row>
    <row r="295" spans="2:62" ht="20.100000000000001" hidden="1" customHeight="1" outlineLevel="1">
      <c r="B295" s="100"/>
      <c r="C295" s="908"/>
      <c r="D295" s="909"/>
      <c r="E295" s="909"/>
      <c r="F295" s="910"/>
      <c r="G295" s="890"/>
      <c r="H295" s="891"/>
      <c r="I295" s="152"/>
      <c r="J295" s="152"/>
      <c r="K295" s="152"/>
      <c r="L295" s="152"/>
      <c r="M295" s="152"/>
      <c r="N295" s="152"/>
      <c r="O295" s="152"/>
      <c r="P295" s="153"/>
      <c r="Q295" s="153"/>
      <c r="R295" s="156">
        <f t="shared" si="224"/>
        <v>0</v>
      </c>
      <c r="S295" s="156">
        <f t="shared" si="225"/>
        <v>0</v>
      </c>
      <c r="U295" s="157">
        <f t="shared" si="232"/>
        <v>0</v>
      </c>
      <c r="W295" s="152"/>
      <c r="X295" s="152"/>
      <c r="Y295" s="152"/>
      <c r="Z295" s="152"/>
      <c r="AA295" s="152"/>
      <c r="AB295" s="152"/>
      <c r="AC295" s="347"/>
      <c r="AD295" s="152"/>
      <c r="AE295" s="152"/>
      <c r="AF295" s="152"/>
      <c r="AG295" s="152"/>
      <c r="AH295" s="152"/>
      <c r="AI295" s="152"/>
      <c r="AJ295" s="347"/>
      <c r="AK295" s="152"/>
      <c r="AL295" s="152"/>
      <c r="AM295" s="295"/>
      <c r="AN295" s="228"/>
      <c r="AO295" s="228"/>
      <c r="AP295" s="228"/>
      <c r="AQ295" s="228"/>
      <c r="AR295" s="228"/>
      <c r="AS295" s="348"/>
      <c r="AT295" s="264">
        <f t="shared" si="228"/>
        <v>0</v>
      </c>
      <c r="AU295" s="259"/>
      <c r="AV295" s="265">
        <f t="shared" si="229"/>
        <v>0</v>
      </c>
      <c r="AX295" s="265">
        <f t="shared" si="233"/>
        <v>0</v>
      </c>
      <c r="AZ295" s="492">
        <f t="shared" si="230"/>
        <v>0</v>
      </c>
      <c r="BB295" s="492">
        <f t="shared" si="231"/>
        <v>0</v>
      </c>
      <c r="BD295" s="265">
        <f t="shared" si="234"/>
        <v>0</v>
      </c>
      <c r="BE295" s="105"/>
      <c r="BF295" s="105"/>
      <c r="BG295" s="105"/>
      <c r="BH295" s="105"/>
      <c r="BI295" s="105"/>
      <c r="BJ295" s="105"/>
    </row>
    <row r="296" spans="2:62" ht="20.100000000000001" hidden="1" customHeight="1" outlineLevel="1">
      <c r="B296" s="100"/>
      <c r="C296" s="908"/>
      <c r="D296" s="909"/>
      <c r="E296" s="909"/>
      <c r="F296" s="910"/>
      <c r="G296" s="890"/>
      <c r="H296" s="891"/>
      <c r="I296" s="152"/>
      <c r="J296" s="152"/>
      <c r="K296" s="152"/>
      <c r="L296" s="152"/>
      <c r="M296" s="152"/>
      <c r="N296" s="152"/>
      <c r="O296" s="152"/>
      <c r="P296" s="153"/>
      <c r="Q296" s="153"/>
      <c r="R296" s="156">
        <f t="shared" si="224"/>
        <v>0</v>
      </c>
      <c r="S296" s="156">
        <f t="shared" si="225"/>
        <v>0</v>
      </c>
      <c r="U296" s="157">
        <f t="shared" si="232"/>
        <v>0</v>
      </c>
      <c r="W296" s="152"/>
      <c r="X296" s="152"/>
      <c r="Y296" s="152"/>
      <c r="Z296" s="152"/>
      <c r="AA296" s="152"/>
      <c r="AB296" s="152"/>
      <c r="AC296" s="347"/>
      <c r="AD296" s="152"/>
      <c r="AE296" s="152"/>
      <c r="AF296" s="152"/>
      <c r="AG296" s="152"/>
      <c r="AH296" s="152"/>
      <c r="AI296" s="152"/>
      <c r="AJ296" s="347"/>
      <c r="AK296" s="152"/>
      <c r="AL296" s="152"/>
      <c r="AM296" s="295"/>
      <c r="AN296" s="228"/>
      <c r="AO296" s="228"/>
      <c r="AP296" s="228"/>
      <c r="AQ296" s="228"/>
      <c r="AR296" s="228"/>
      <c r="AS296" s="348"/>
      <c r="AT296" s="264">
        <f t="shared" si="228"/>
        <v>0</v>
      </c>
      <c r="AU296" s="259"/>
      <c r="AV296" s="265">
        <f t="shared" si="229"/>
        <v>0</v>
      </c>
      <c r="AX296" s="265">
        <f t="shared" si="233"/>
        <v>0</v>
      </c>
      <c r="AZ296" s="492">
        <f t="shared" si="230"/>
        <v>0</v>
      </c>
      <c r="BB296" s="492">
        <f t="shared" si="231"/>
        <v>0</v>
      </c>
      <c r="BD296" s="265">
        <f t="shared" si="234"/>
        <v>0</v>
      </c>
      <c r="BE296" s="105"/>
      <c r="BF296" s="105"/>
      <c r="BG296" s="105"/>
      <c r="BH296" s="105"/>
      <c r="BI296" s="105"/>
      <c r="BJ296" s="105"/>
    </row>
    <row r="297" spans="2:62" ht="20.100000000000001" hidden="1" customHeight="1" outlineLevel="1">
      <c r="B297" s="100"/>
      <c r="C297" s="908"/>
      <c r="D297" s="909"/>
      <c r="E297" s="909"/>
      <c r="F297" s="910"/>
      <c r="G297" s="890"/>
      <c r="H297" s="891"/>
      <c r="I297" s="152"/>
      <c r="J297" s="152"/>
      <c r="K297" s="152"/>
      <c r="L297" s="152"/>
      <c r="M297" s="152"/>
      <c r="N297" s="152"/>
      <c r="O297" s="152"/>
      <c r="P297" s="153"/>
      <c r="Q297" s="153"/>
      <c r="R297" s="156">
        <f t="shared" si="224"/>
        <v>0</v>
      </c>
      <c r="S297" s="156">
        <f t="shared" si="225"/>
        <v>0</v>
      </c>
      <c r="U297" s="157">
        <f t="shared" si="232"/>
        <v>0</v>
      </c>
      <c r="W297" s="152"/>
      <c r="X297" s="152"/>
      <c r="Y297" s="152"/>
      <c r="Z297" s="152"/>
      <c r="AA297" s="152"/>
      <c r="AB297" s="152"/>
      <c r="AC297" s="347"/>
      <c r="AD297" s="152"/>
      <c r="AE297" s="152"/>
      <c r="AF297" s="152"/>
      <c r="AG297" s="152"/>
      <c r="AH297" s="152"/>
      <c r="AI297" s="152"/>
      <c r="AJ297" s="347"/>
      <c r="AK297" s="152"/>
      <c r="AL297" s="152"/>
      <c r="AM297" s="295"/>
      <c r="AN297" s="228"/>
      <c r="AO297" s="228"/>
      <c r="AP297" s="228"/>
      <c r="AQ297" s="228"/>
      <c r="AR297" s="228"/>
      <c r="AS297" s="348"/>
      <c r="AT297" s="264">
        <f t="shared" si="228"/>
        <v>0</v>
      </c>
      <c r="AU297" s="259"/>
      <c r="AV297" s="265">
        <f t="shared" si="229"/>
        <v>0</v>
      </c>
      <c r="AX297" s="265">
        <f t="shared" si="233"/>
        <v>0</v>
      </c>
      <c r="AZ297" s="492">
        <f t="shared" si="230"/>
        <v>0</v>
      </c>
      <c r="BB297" s="492">
        <f t="shared" si="231"/>
        <v>0</v>
      </c>
      <c r="BD297" s="265">
        <f t="shared" si="234"/>
        <v>0</v>
      </c>
      <c r="BE297" s="105"/>
      <c r="BF297" s="105"/>
      <c r="BG297" s="105"/>
      <c r="BH297" s="105"/>
      <c r="BI297" s="105"/>
      <c r="BJ297" s="105"/>
    </row>
    <row r="298" spans="2:62" ht="20.100000000000001" hidden="1" customHeight="1" outlineLevel="1">
      <c r="B298" s="100"/>
      <c r="C298" s="908"/>
      <c r="D298" s="909"/>
      <c r="E298" s="909"/>
      <c r="F298" s="910"/>
      <c r="G298" s="890"/>
      <c r="H298" s="891"/>
      <c r="I298" s="152"/>
      <c r="J298" s="152"/>
      <c r="K298" s="152"/>
      <c r="L298" s="152"/>
      <c r="M298" s="152"/>
      <c r="N298" s="152"/>
      <c r="O298" s="152"/>
      <c r="P298" s="153"/>
      <c r="Q298" s="153"/>
      <c r="R298" s="156">
        <f t="shared" si="224"/>
        <v>0</v>
      </c>
      <c r="S298" s="156">
        <f t="shared" si="225"/>
        <v>0</v>
      </c>
      <c r="U298" s="157">
        <f t="shared" si="232"/>
        <v>0</v>
      </c>
      <c r="W298" s="152"/>
      <c r="X298" s="152"/>
      <c r="Y298" s="152"/>
      <c r="Z298" s="152"/>
      <c r="AA298" s="152"/>
      <c r="AB298" s="152"/>
      <c r="AC298" s="347"/>
      <c r="AD298" s="152"/>
      <c r="AE298" s="152"/>
      <c r="AF298" s="152"/>
      <c r="AG298" s="152"/>
      <c r="AH298" s="152"/>
      <c r="AI298" s="152"/>
      <c r="AJ298" s="347"/>
      <c r="AK298" s="152"/>
      <c r="AL298" s="152"/>
      <c r="AM298" s="295"/>
      <c r="AN298" s="228"/>
      <c r="AO298" s="228"/>
      <c r="AP298" s="228"/>
      <c r="AQ298" s="228"/>
      <c r="AR298" s="228"/>
      <c r="AS298" s="348"/>
      <c r="AT298" s="264">
        <f t="shared" si="228"/>
        <v>0</v>
      </c>
      <c r="AU298" s="259"/>
      <c r="AV298" s="265">
        <f t="shared" si="229"/>
        <v>0</v>
      </c>
      <c r="AX298" s="265">
        <f t="shared" si="233"/>
        <v>0</v>
      </c>
      <c r="AZ298" s="492">
        <f t="shared" si="230"/>
        <v>0</v>
      </c>
      <c r="BB298" s="492">
        <f t="shared" si="231"/>
        <v>0</v>
      </c>
      <c r="BD298" s="265">
        <f t="shared" si="234"/>
        <v>0</v>
      </c>
      <c r="BE298" s="105"/>
      <c r="BF298" s="105"/>
      <c r="BG298" s="105"/>
      <c r="BH298" s="105"/>
      <c r="BI298" s="105"/>
      <c r="BJ298" s="105"/>
    </row>
    <row r="299" spans="2:62" ht="20.100000000000001" hidden="1" customHeight="1" outlineLevel="1">
      <c r="B299" s="100"/>
      <c r="C299" s="908"/>
      <c r="D299" s="909"/>
      <c r="E299" s="909"/>
      <c r="F299" s="910"/>
      <c r="G299" s="890"/>
      <c r="H299" s="891"/>
      <c r="I299" s="152"/>
      <c r="J299" s="152"/>
      <c r="K299" s="152"/>
      <c r="L299" s="152"/>
      <c r="M299" s="152"/>
      <c r="N299" s="152"/>
      <c r="O299" s="152"/>
      <c r="P299" s="153"/>
      <c r="Q299" s="153"/>
      <c r="R299" s="156">
        <f t="shared" si="224"/>
        <v>0</v>
      </c>
      <c r="S299" s="156">
        <f t="shared" si="225"/>
        <v>0</v>
      </c>
      <c r="U299" s="157">
        <f t="shared" si="232"/>
        <v>0</v>
      </c>
      <c r="W299" s="152"/>
      <c r="X299" s="152"/>
      <c r="Y299" s="152"/>
      <c r="Z299" s="152"/>
      <c r="AA299" s="152"/>
      <c r="AB299" s="152"/>
      <c r="AC299" s="347"/>
      <c r="AD299" s="152"/>
      <c r="AE299" s="152"/>
      <c r="AF299" s="152"/>
      <c r="AG299" s="152"/>
      <c r="AH299" s="152"/>
      <c r="AI299" s="152"/>
      <c r="AJ299" s="347"/>
      <c r="AK299" s="152"/>
      <c r="AL299" s="152"/>
      <c r="AM299" s="295"/>
      <c r="AN299" s="228"/>
      <c r="AO299" s="228"/>
      <c r="AP299" s="228"/>
      <c r="AQ299" s="228"/>
      <c r="AR299" s="228"/>
      <c r="AS299" s="348"/>
      <c r="AT299" s="264">
        <f t="shared" si="228"/>
        <v>0</v>
      </c>
      <c r="AU299" s="259"/>
      <c r="AV299" s="265">
        <f t="shared" si="229"/>
        <v>0</v>
      </c>
      <c r="AX299" s="265">
        <f t="shared" si="233"/>
        <v>0</v>
      </c>
      <c r="AZ299" s="492">
        <f t="shared" si="230"/>
        <v>0</v>
      </c>
      <c r="BB299" s="492">
        <f t="shared" si="231"/>
        <v>0</v>
      </c>
      <c r="BD299" s="265">
        <f t="shared" si="234"/>
        <v>0</v>
      </c>
      <c r="BE299" s="105"/>
      <c r="BF299" s="105"/>
      <c r="BG299" s="105"/>
      <c r="BH299" s="105"/>
      <c r="BI299" s="105"/>
      <c r="BJ299" s="105"/>
    </row>
    <row r="300" spans="2:62" ht="9.9499999999999993" hidden="1" customHeight="1" outlineLevel="1">
      <c r="B300" s="101"/>
      <c r="C300" s="208"/>
      <c r="D300" s="208"/>
      <c r="E300" s="208"/>
      <c r="F300" s="208"/>
      <c r="G300" s="237"/>
      <c r="H300" s="207"/>
      <c r="I300" s="257"/>
      <c r="J300" s="257"/>
      <c r="K300" s="257"/>
      <c r="L300" s="257"/>
      <c r="M300" s="257"/>
      <c r="N300" s="257"/>
      <c r="O300" s="257"/>
      <c r="P300" s="256"/>
      <c r="Q300" s="102"/>
      <c r="R300" s="102"/>
      <c r="S300" s="102"/>
      <c r="U300" s="98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Z300" s="493"/>
      <c r="BE300" s="105"/>
      <c r="BF300" s="105"/>
      <c r="BG300" s="105"/>
      <c r="BH300" s="105"/>
      <c r="BI300" s="105"/>
      <c r="BJ300" s="105"/>
    </row>
    <row r="301" spans="2:62" ht="20.100000000000001" customHeight="1" collapsed="1">
      <c r="B301" s="8">
        <f>B284+1</f>
        <v>18</v>
      </c>
      <c r="C301" s="916"/>
      <c r="D301" s="917"/>
      <c r="E301" s="917"/>
      <c r="F301" s="918"/>
      <c r="G301" s="429"/>
      <c r="H301" s="206">
        <v>1</v>
      </c>
      <c r="I301" s="642">
        <f t="shared" ref="I301" si="235">$H301*SUM(I302:I316)</f>
        <v>0</v>
      </c>
      <c r="J301" s="643">
        <f t="shared" ref="J301:O301" si="236">$H301*SUM(J302:J316)</f>
        <v>0</v>
      </c>
      <c r="K301" s="644">
        <f t="shared" si="236"/>
        <v>0</v>
      </c>
      <c r="L301" s="645">
        <f t="shared" si="236"/>
        <v>0</v>
      </c>
      <c r="M301" s="645">
        <f t="shared" si="236"/>
        <v>0</v>
      </c>
      <c r="N301" s="644">
        <f t="shared" si="236"/>
        <v>0</v>
      </c>
      <c r="O301" s="642">
        <f t="shared" si="236"/>
        <v>0</v>
      </c>
      <c r="P301" s="209">
        <f t="shared" ref="P301:Q301" si="237">$H301*SUM(P302:P316)</f>
        <v>0</v>
      </c>
      <c r="Q301" s="210">
        <f t="shared" si="237"/>
        <v>0</v>
      </c>
      <c r="R301" s="136">
        <f t="shared" ref="R301:R316" si="238">P301*(1+Gewinn)*(1+SicherheitAngebot)</f>
        <v>0</v>
      </c>
      <c r="S301" s="137">
        <f t="shared" ref="S301:S316" si="239">Q301*(1+MGKZ)*(1+Gewinn)*(1+SicherheitAngebot)</f>
        <v>0</v>
      </c>
      <c r="U301" s="10">
        <f>I301*$I$7+J301*$J$7+K301*$K$7+L301*$L$7+M301*$M$7+N301*$N$7+O301*$O$7+R301+S301</f>
        <v>0</v>
      </c>
      <c r="W301" s="646">
        <f t="shared" ref="W301:AB301" si="240">$H301*SUM(W302:W316)</f>
        <v>0</v>
      </c>
      <c r="X301" s="647">
        <f t="shared" si="240"/>
        <v>0</v>
      </c>
      <c r="Y301" s="648">
        <f t="shared" si="240"/>
        <v>0</v>
      </c>
      <c r="Z301" s="649">
        <f t="shared" si="240"/>
        <v>0</v>
      </c>
      <c r="AA301" s="648">
        <f t="shared" si="240"/>
        <v>0</v>
      </c>
      <c r="AB301" s="646">
        <f t="shared" si="240"/>
        <v>0</v>
      </c>
      <c r="AC301" s="258"/>
      <c r="AD301" s="646">
        <f t="shared" ref="AD301:AM301" si="241">$H301*SUM(AD302:AD316)</f>
        <v>0</v>
      </c>
      <c r="AE301" s="647">
        <f t="shared" si="241"/>
        <v>0</v>
      </c>
      <c r="AF301" s="648">
        <f t="shared" si="241"/>
        <v>0</v>
      </c>
      <c r="AG301" s="649">
        <f t="shared" si="241"/>
        <v>0</v>
      </c>
      <c r="AH301" s="648">
        <f t="shared" si="241"/>
        <v>0</v>
      </c>
      <c r="AI301" s="646">
        <f t="shared" si="241"/>
        <v>0</v>
      </c>
      <c r="AJ301" s="258"/>
      <c r="AK301" s="653">
        <f t="shared" si="241"/>
        <v>0</v>
      </c>
      <c r="AL301" s="653">
        <f t="shared" si="241"/>
        <v>0</v>
      </c>
      <c r="AM301" s="653">
        <f t="shared" si="241"/>
        <v>0</v>
      </c>
      <c r="AN301" s="227">
        <f>$H301*SUM(AN302:AN316)*(1+Gewinn)*(1+SicherheitAngebot)</f>
        <v>0</v>
      </c>
      <c r="AO301" s="227">
        <f>$H301*SUM(AO302:AO316)*(1+Gewinn)*(1+SicherheitAngebot)</f>
        <v>0</v>
      </c>
      <c r="AP301" s="227">
        <f>$H301*SUM(AP302:AP316)*(1+Gewinn)*(1+SicherheitAngebot)</f>
        <v>0</v>
      </c>
      <c r="AQ301" s="227">
        <f>$H301*SUM(AQ302:AQ316)*(1+Gewinn)*(1+SicherheitAngebot)</f>
        <v>0</v>
      </c>
      <c r="AR301" s="227">
        <f>$H301*SUM(AR302:AR316)*(1+Gewinn)*(1+SicherheitAngebot)</f>
        <v>0</v>
      </c>
      <c r="AS301" s="262"/>
      <c r="AT301" s="263">
        <f t="shared" si="228"/>
        <v>0</v>
      </c>
      <c r="AU301" s="259"/>
      <c r="AV301" s="491">
        <f>AK301*$AK$7+AL301*$AL$7+AM301*$AM$7+SUM(AN301:AR301)+AT301/Zuschläge_IBN+AT301</f>
        <v>0</v>
      </c>
      <c r="AX301" s="685">
        <f>U301+AV301</f>
        <v>0</v>
      </c>
      <c r="AZ301" s="490">
        <f>IF(H301&gt;0,U301/(1+SicherheitAngebot)*(1+Sicherheit),0)</f>
        <v>0</v>
      </c>
      <c r="BB301" s="490">
        <f>IF(H301&gt;0,AV301/(1+SicherheitAngebot)*(1+Sicherheit),0)</f>
        <v>0</v>
      </c>
      <c r="BD301" s="490">
        <f>AZ301+BB301</f>
        <v>0</v>
      </c>
      <c r="BE301" s="105"/>
      <c r="BF301" s="105"/>
      <c r="BG301" s="105"/>
      <c r="BH301" s="105"/>
      <c r="BI301" s="105"/>
      <c r="BJ301" s="105"/>
    </row>
    <row r="302" spans="2:62" ht="20.100000000000001" hidden="1" customHeight="1" outlineLevel="1">
      <c r="B302" s="99"/>
      <c r="C302" s="908"/>
      <c r="D302" s="909"/>
      <c r="E302" s="909"/>
      <c r="F302" s="910"/>
      <c r="G302" s="890"/>
      <c r="H302" s="901"/>
      <c r="I302" s="152"/>
      <c r="J302" s="152"/>
      <c r="K302" s="152"/>
      <c r="L302" s="152"/>
      <c r="M302" s="152"/>
      <c r="N302" s="152"/>
      <c r="O302" s="152"/>
      <c r="P302" s="153"/>
      <c r="Q302" s="153"/>
      <c r="R302" s="156">
        <f t="shared" si="238"/>
        <v>0</v>
      </c>
      <c r="S302" s="156">
        <f t="shared" si="239"/>
        <v>0</v>
      </c>
      <c r="U302" s="157">
        <f>I302*$I$7+J302*$J$7+K302*$K$7+L302*$L$7+M302*$M$7+N302*$N$7+O302*$O$7+R302+S302</f>
        <v>0</v>
      </c>
      <c r="W302" s="152"/>
      <c r="X302" s="152"/>
      <c r="Y302" s="152"/>
      <c r="Z302" s="152"/>
      <c r="AA302" s="152"/>
      <c r="AB302" s="152"/>
      <c r="AC302" s="347"/>
      <c r="AD302" s="152"/>
      <c r="AE302" s="152"/>
      <c r="AF302" s="152"/>
      <c r="AG302" s="152"/>
      <c r="AH302" s="152"/>
      <c r="AI302" s="152"/>
      <c r="AJ302" s="347"/>
      <c r="AK302" s="152"/>
      <c r="AL302" s="152"/>
      <c r="AM302" s="295"/>
      <c r="AN302" s="228"/>
      <c r="AO302" s="228"/>
      <c r="AP302" s="228"/>
      <c r="AQ302" s="228"/>
      <c r="AR302" s="228"/>
      <c r="AS302" s="348"/>
      <c r="AT302" s="264">
        <f t="shared" si="228"/>
        <v>0</v>
      </c>
      <c r="AU302" s="259"/>
      <c r="AV302" s="265">
        <f t="shared" ref="AV302:AV316" si="242">AK302*$AK$7+AL302*$AL$7+AM302*$AM$7+SUM(AN302:AR302)*(1+Gewinn)*(1+SicherheitAngebot)+AT302/Zuschläge_IBN+AT302</f>
        <v>0</v>
      </c>
      <c r="AX302" s="265">
        <f>U302+AV302</f>
        <v>0</v>
      </c>
      <c r="AZ302" s="492">
        <f t="shared" ref="AZ302:AZ316" si="243">U302/(1+SicherheitAngebot)*(1+Sicherheit)</f>
        <v>0</v>
      </c>
      <c r="BB302" s="492">
        <f t="shared" ref="BB302:BB316" si="244">AV302/(1+SicherheitAngebot)*(1+Sicherheit)</f>
        <v>0</v>
      </c>
      <c r="BD302" s="265">
        <f>AZ302+BB302</f>
        <v>0</v>
      </c>
      <c r="BE302" s="105"/>
      <c r="BF302" s="105"/>
      <c r="BG302" s="105"/>
      <c r="BH302" s="105"/>
      <c r="BI302" s="105"/>
      <c r="BJ302" s="105"/>
    </row>
    <row r="303" spans="2:62" ht="20.100000000000001" hidden="1" customHeight="1" outlineLevel="1">
      <c r="B303" s="100"/>
      <c r="C303" s="908"/>
      <c r="D303" s="909"/>
      <c r="E303" s="909"/>
      <c r="F303" s="910"/>
      <c r="G303" s="890"/>
      <c r="H303" s="891"/>
      <c r="I303" s="152"/>
      <c r="J303" s="152"/>
      <c r="K303" s="152"/>
      <c r="L303" s="152"/>
      <c r="M303" s="152"/>
      <c r="N303" s="152"/>
      <c r="O303" s="152"/>
      <c r="P303" s="153"/>
      <c r="Q303" s="153"/>
      <c r="R303" s="156">
        <f t="shared" si="238"/>
        <v>0</v>
      </c>
      <c r="S303" s="156">
        <f t="shared" si="239"/>
        <v>0</v>
      </c>
      <c r="U303" s="157">
        <f t="shared" ref="U303:U316" si="245">I303*$I$7+J303*$J$7+K303*$K$7+L303*$L$7+M303*$M$7+N303*$N$7+O303*$O$7+R303+S303</f>
        <v>0</v>
      </c>
      <c r="W303" s="152"/>
      <c r="X303" s="152"/>
      <c r="Y303" s="152"/>
      <c r="Z303" s="152"/>
      <c r="AA303" s="152"/>
      <c r="AB303" s="152"/>
      <c r="AC303" s="347"/>
      <c r="AD303" s="152"/>
      <c r="AE303" s="152"/>
      <c r="AF303" s="152"/>
      <c r="AG303" s="152"/>
      <c r="AH303" s="152"/>
      <c r="AI303" s="152"/>
      <c r="AJ303" s="347"/>
      <c r="AK303" s="152"/>
      <c r="AL303" s="152"/>
      <c r="AM303" s="295"/>
      <c r="AN303" s="228"/>
      <c r="AO303" s="228"/>
      <c r="AP303" s="228"/>
      <c r="AQ303" s="228"/>
      <c r="AR303" s="228"/>
      <c r="AS303" s="348"/>
      <c r="AT303" s="264">
        <f t="shared" si="228"/>
        <v>0</v>
      </c>
      <c r="AU303" s="259"/>
      <c r="AV303" s="265">
        <f t="shared" si="242"/>
        <v>0</v>
      </c>
      <c r="AX303" s="265">
        <f t="shared" ref="AX303:AX316" si="246">U303+AV303</f>
        <v>0</v>
      </c>
      <c r="AZ303" s="492">
        <f t="shared" si="243"/>
        <v>0</v>
      </c>
      <c r="BB303" s="492">
        <f t="shared" si="244"/>
        <v>0</v>
      </c>
      <c r="BD303" s="265">
        <f t="shared" ref="BD303:BD316" si="247">AZ303+BB303</f>
        <v>0</v>
      </c>
      <c r="BE303" s="105"/>
      <c r="BF303" s="105"/>
      <c r="BG303" s="105"/>
      <c r="BH303" s="105"/>
      <c r="BI303" s="105"/>
      <c r="BJ303" s="105"/>
    </row>
    <row r="304" spans="2:62" ht="20.100000000000001" hidden="1" customHeight="1" outlineLevel="1">
      <c r="B304" s="100"/>
      <c r="C304" s="908"/>
      <c r="D304" s="909"/>
      <c r="E304" s="909"/>
      <c r="F304" s="910"/>
      <c r="G304" s="890"/>
      <c r="H304" s="891"/>
      <c r="I304" s="152"/>
      <c r="J304" s="152"/>
      <c r="K304" s="152"/>
      <c r="L304" s="152"/>
      <c r="M304" s="152"/>
      <c r="N304" s="152"/>
      <c r="O304" s="152"/>
      <c r="P304" s="153"/>
      <c r="Q304" s="153"/>
      <c r="R304" s="156">
        <f t="shared" si="238"/>
        <v>0</v>
      </c>
      <c r="S304" s="156">
        <f t="shared" si="239"/>
        <v>0</v>
      </c>
      <c r="U304" s="157">
        <f t="shared" si="245"/>
        <v>0</v>
      </c>
      <c r="W304" s="152"/>
      <c r="X304" s="152"/>
      <c r="Y304" s="152"/>
      <c r="Z304" s="152"/>
      <c r="AA304" s="152"/>
      <c r="AB304" s="152"/>
      <c r="AC304" s="347"/>
      <c r="AD304" s="152"/>
      <c r="AE304" s="152"/>
      <c r="AF304" s="152"/>
      <c r="AG304" s="152"/>
      <c r="AH304" s="152"/>
      <c r="AI304" s="152"/>
      <c r="AJ304" s="347"/>
      <c r="AK304" s="152"/>
      <c r="AL304" s="152"/>
      <c r="AM304" s="295"/>
      <c r="AN304" s="228"/>
      <c r="AO304" s="228"/>
      <c r="AP304" s="228"/>
      <c r="AQ304" s="228"/>
      <c r="AR304" s="228"/>
      <c r="AS304" s="348"/>
      <c r="AT304" s="264">
        <f t="shared" si="228"/>
        <v>0</v>
      </c>
      <c r="AU304" s="259"/>
      <c r="AV304" s="265">
        <f t="shared" si="242"/>
        <v>0</v>
      </c>
      <c r="AX304" s="265">
        <f t="shared" si="246"/>
        <v>0</v>
      </c>
      <c r="AZ304" s="492">
        <f t="shared" si="243"/>
        <v>0</v>
      </c>
      <c r="BB304" s="492">
        <f t="shared" si="244"/>
        <v>0</v>
      </c>
      <c r="BD304" s="265">
        <f t="shared" si="247"/>
        <v>0</v>
      </c>
      <c r="BE304" s="105"/>
      <c r="BF304" s="105"/>
      <c r="BG304" s="105"/>
      <c r="BH304" s="105"/>
      <c r="BI304" s="105"/>
      <c r="BJ304" s="105"/>
    </row>
    <row r="305" spans="2:62" ht="20.100000000000001" hidden="1" customHeight="1" outlineLevel="1">
      <c r="B305" s="100"/>
      <c r="C305" s="908"/>
      <c r="D305" s="909"/>
      <c r="E305" s="909"/>
      <c r="F305" s="910"/>
      <c r="G305" s="890"/>
      <c r="H305" s="891"/>
      <c r="I305" s="152"/>
      <c r="J305" s="152"/>
      <c r="K305" s="152"/>
      <c r="L305" s="152"/>
      <c r="M305" s="152"/>
      <c r="N305" s="152"/>
      <c r="O305" s="152"/>
      <c r="P305" s="153"/>
      <c r="Q305" s="153"/>
      <c r="R305" s="156">
        <f t="shared" si="238"/>
        <v>0</v>
      </c>
      <c r="S305" s="156">
        <f t="shared" si="239"/>
        <v>0</v>
      </c>
      <c r="U305" s="157">
        <f t="shared" si="245"/>
        <v>0</v>
      </c>
      <c r="W305" s="152"/>
      <c r="X305" s="152"/>
      <c r="Y305" s="152"/>
      <c r="Z305" s="152"/>
      <c r="AA305" s="152"/>
      <c r="AB305" s="152"/>
      <c r="AC305" s="347"/>
      <c r="AD305" s="152"/>
      <c r="AE305" s="152"/>
      <c r="AF305" s="152"/>
      <c r="AG305" s="152"/>
      <c r="AH305" s="152"/>
      <c r="AI305" s="152"/>
      <c r="AJ305" s="347"/>
      <c r="AK305" s="152"/>
      <c r="AL305" s="152"/>
      <c r="AM305" s="295"/>
      <c r="AN305" s="228"/>
      <c r="AO305" s="228"/>
      <c r="AP305" s="228"/>
      <c r="AQ305" s="228"/>
      <c r="AR305" s="228"/>
      <c r="AS305" s="348"/>
      <c r="AT305" s="264">
        <f t="shared" si="228"/>
        <v>0</v>
      </c>
      <c r="AU305" s="259"/>
      <c r="AV305" s="265">
        <f t="shared" si="242"/>
        <v>0</v>
      </c>
      <c r="AX305" s="265">
        <f t="shared" si="246"/>
        <v>0</v>
      </c>
      <c r="AZ305" s="492">
        <f t="shared" si="243"/>
        <v>0</v>
      </c>
      <c r="BB305" s="492">
        <f t="shared" si="244"/>
        <v>0</v>
      </c>
      <c r="BD305" s="265">
        <f t="shared" si="247"/>
        <v>0</v>
      </c>
      <c r="BE305" s="105"/>
      <c r="BF305" s="105"/>
      <c r="BG305" s="105"/>
      <c r="BH305" s="105"/>
      <c r="BI305" s="105"/>
      <c r="BJ305" s="105"/>
    </row>
    <row r="306" spans="2:62" ht="20.100000000000001" hidden="1" customHeight="1" outlineLevel="1">
      <c r="B306" s="100"/>
      <c r="C306" s="908"/>
      <c r="D306" s="909"/>
      <c r="E306" s="909"/>
      <c r="F306" s="910"/>
      <c r="G306" s="890"/>
      <c r="H306" s="891"/>
      <c r="I306" s="152"/>
      <c r="J306" s="152"/>
      <c r="K306" s="152"/>
      <c r="L306" s="152"/>
      <c r="M306" s="152"/>
      <c r="N306" s="152"/>
      <c r="O306" s="152"/>
      <c r="P306" s="153"/>
      <c r="Q306" s="153"/>
      <c r="R306" s="156">
        <f t="shared" si="238"/>
        <v>0</v>
      </c>
      <c r="S306" s="156">
        <f t="shared" si="239"/>
        <v>0</v>
      </c>
      <c r="U306" s="157">
        <f t="shared" si="245"/>
        <v>0</v>
      </c>
      <c r="W306" s="152"/>
      <c r="X306" s="152"/>
      <c r="Y306" s="152"/>
      <c r="Z306" s="152"/>
      <c r="AA306" s="152"/>
      <c r="AB306" s="152"/>
      <c r="AC306" s="347"/>
      <c r="AD306" s="152"/>
      <c r="AE306" s="152"/>
      <c r="AF306" s="152"/>
      <c r="AG306" s="152"/>
      <c r="AH306" s="152"/>
      <c r="AI306" s="152"/>
      <c r="AJ306" s="347"/>
      <c r="AK306" s="152"/>
      <c r="AL306" s="152"/>
      <c r="AM306" s="295"/>
      <c r="AN306" s="228"/>
      <c r="AO306" s="228"/>
      <c r="AP306" s="228"/>
      <c r="AQ306" s="228"/>
      <c r="AR306" s="228"/>
      <c r="AS306" s="348"/>
      <c r="AT306" s="264">
        <f t="shared" si="228"/>
        <v>0</v>
      </c>
      <c r="AU306" s="259"/>
      <c r="AV306" s="265">
        <f t="shared" si="242"/>
        <v>0</v>
      </c>
      <c r="AX306" s="265">
        <f t="shared" si="246"/>
        <v>0</v>
      </c>
      <c r="AZ306" s="492">
        <f t="shared" si="243"/>
        <v>0</v>
      </c>
      <c r="BB306" s="492">
        <f t="shared" si="244"/>
        <v>0</v>
      </c>
      <c r="BD306" s="265">
        <f t="shared" si="247"/>
        <v>0</v>
      </c>
      <c r="BE306" s="105"/>
      <c r="BF306" s="105"/>
      <c r="BG306" s="105"/>
      <c r="BH306" s="105"/>
      <c r="BI306" s="105"/>
      <c r="BJ306" s="105"/>
    </row>
    <row r="307" spans="2:62" ht="20.100000000000001" hidden="1" customHeight="1" outlineLevel="1">
      <c r="B307" s="100"/>
      <c r="C307" s="908"/>
      <c r="D307" s="909"/>
      <c r="E307" s="909"/>
      <c r="F307" s="910"/>
      <c r="G307" s="890"/>
      <c r="H307" s="891"/>
      <c r="I307" s="152"/>
      <c r="J307" s="152"/>
      <c r="K307" s="152"/>
      <c r="L307" s="152"/>
      <c r="M307" s="152"/>
      <c r="N307" s="152"/>
      <c r="O307" s="152"/>
      <c r="P307" s="153"/>
      <c r="Q307" s="153"/>
      <c r="R307" s="156">
        <f t="shared" si="238"/>
        <v>0</v>
      </c>
      <c r="S307" s="156">
        <f t="shared" si="239"/>
        <v>0</v>
      </c>
      <c r="U307" s="157">
        <f t="shared" si="245"/>
        <v>0</v>
      </c>
      <c r="W307" s="152"/>
      <c r="X307" s="152"/>
      <c r="Y307" s="152"/>
      <c r="Z307" s="152"/>
      <c r="AA307" s="152"/>
      <c r="AB307" s="152"/>
      <c r="AC307" s="347"/>
      <c r="AD307" s="152"/>
      <c r="AE307" s="152"/>
      <c r="AF307" s="152"/>
      <c r="AG307" s="152"/>
      <c r="AH307" s="152"/>
      <c r="AI307" s="152"/>
      <c r="AJ307" s="347"/>
      <c r="AK307" s="152"/>
      <c r="AL307" s="152"/>
      <c r="AM307" s="295"/>
      <c r="AN307" s="228"/>
      <c r="AO307" s="228"/>
      <c r="AP307" s="228"/>
      <c r="AQ307" s="228"/>
      <c r="AR307" s="228"/>
      <c r="AS307" s="348"/>
      <c r="AT307" s="264">
        <f t="shared" si="228"/>
        <v>0</v>
      </c>
      <c r="AU307" s="259"/>
      <c r="AV307" s="265">
        <f t="shared" si="242"/>
        <v>0</v>
      </c>
      <c r="AX307" s="265">
        <f t="shared" si="246"/>
        <v>0</v>
      </c>
      <c r="AZ307" s="492">
        <f t="shared" si="243"/>
        <v>0</v>
      </c>
      <c r="BB307" s="492">
        <f t="shared" si="244"/>
        <v>0</v>
      </c>
      <c r="BD307" s="265">
        <f t="shared" si="247"/>
        <v>0</v>
      </c>
      <c r="BE307" s="105"/>
      <c r="BF307" s="105"/>
      <c r="BG307" s="105"/>
      <c r="BH307" s="105"/>
      <c r="BI307" s="105"/>
      <c r="BJ307" s="105"/>
    </row>
    <row r="308" spans="2:62" ht="20.100000000000001" hidden="1" customHeight="1" outlineLevel="1">
      <c r="B308" s="100"/>
      <c r="C308" s="908"/>
      <c r="D308" s="909"/>
      <c r="E308" s="909"/>
      <c r="F308" s="910"/>
      <c r="G308" s="890"/>
      <c r="H308" s="891"/>
      <c r="I308" s="152"/>
      <c r="J308" s="152"/>
      <c r="K308" s="152"/>
      <c r="L308" s="152"/>
      <c r="M308" s="152"/>
      <c r="N308" s="152"/>
      <c r="O308" s="152"/>
      <c r="P308" s="153"/>
      <c r="Q308" s="153"/>
      <c r="R308" s="156">
        <f t="shared" si="238"/>
        <v>0</v>
      </c>
      <c r="S308" s="156">
        <f t="shared" si="239"/>
        <v>0</v>
      </c>
      <c r="U308" s="157">
        <f t="shared" si="245"/>
        <v>0</v>
      </c>
      <c r="W308" s="152"/>
      <c r="X308" s="152"/>
      <c r="Y308" s="152"/>
      <c r="Z308" s="152"/>
      <c r="AA308" s="152"/>
      <c r="AB308" s="152"/>
      <c r="AC308" s="347"/>
      <c r="AD308" s="152"/>
      <c r="AE308" s="152"/>
      <c r="AF308" s="152"/>
      <c r="AG308" s="152"/>
      <c r="AH308" s="152"/>
      <c r="AI308" s="152"/>
      <c r="AJ308" s="347"/>
      <c r="AK308" s="152"/>
      <c r="AL308" s="152"/>
      <c r="AM308" s="295"/>
      <c r="AN308" s="228"/>
      <c r="AO308" s="228"/>
      <c r="AP308" s="228"/>
      <c r="AQ308" s="228"/>
      <c r="AR308" s="228"/>
      <c r="AS308" s="348"/>
      <c r="AT308" s="264">
        <f t="shared" si="228"/>
        <v>0</v>
      </c>
      <c r="AU308" s="259"/>
      <c r="AV308" s="265">
        <f t="shared" si="242"/>
        <v>0</v>
      </c>
      <c r="AX308" s="265">
        <f t="shared" si="246"/>
        <v>0</v>
      </c>
      <c r="AZ308" s="492">
        <f t="shared" si="243"/>
        <v>0</v>
      </c>
      <c r="BB308" s="492">
        <f t="shared" si="244"/>
        <v>0</v>
      </c>
      <c r="BD308" s="265">
        <f t="shared" si="247"/>
        <v>0</v>
      </c>
      <c r="BE308" s="105"/>
      <c r="BF308" s="105"/>
      <c r="BG308" s="105"/>
      <c r="BH308" s="105"/>
      <c r="BI308" s="105"/>
      <c r="BJ308" s="105"/>
    </row>
    <row r="309" spans="2:62" ht="20.100000000000001" hidden="1" customHeight="1" outlineLevel="1">
      <c r="B309" s="100"/>
      <c r="C309" s="908"/>
      <c r="D309" s="909"/>
      <c r="E309" s="909"/>
      <c r="F309" s="910"/>
      <c r="G309" s="890"/>
      <c r="H309" s="891"/>
      <c r="I309" s="152"/>
      <c r="J309" s="152"/>
      <c r="K309" s="152"/>
      <c r="L309" s="152"/>
      <c r="M309" s="152"/>
      <c r="N309" s="152"/>
      <c r="O309" s="152"/>
      <c r="P309" s="153"/>
      <c r="Q309" s="153"/>
      <c r="R309" s="156">
        <f t="shared" si="238"/>
        <v>0</v>
      </c>
      <c r="S309" s="156">
        <f t="shared" si="239"/>
        <v>0</v>
      </c>
      <c r="U309" s="157">
        <f t="shared" si="245"/>
        <v>0</v>
      </c>
      <c r="W309" s="152"/>
      <c r="X309" s="152"/>
      <c r="Y309" s="152"/>
      <c r="Z309" s="152"/>
      <c r="AA309" s="152"/>
      <c r="AB309" s="152"/>
      <c r="AC309" s="347"/>
      <c r="AD309" s="152"/>
      <c r="AE309" s="152"/>
      <c r="AF309" s="152"/>
      <c r="AG309" s="152"/>
      <c r="AH309" s="152"/>
      <c r="AI309" s="152"/>
      <c r="AJ309" s="347"/>
      <c r="AK309" s="152"/>
      <c r="AL309" s="152"/>
      <c r="AM309" s="295"/>
      <c r="AN309" s="228"/>
      <c r="AO309" s="228"/>
      <c r="AP309" s="228"/>
      <c r="AQ309" s="228"/>
      <c r="AR309" s="228"/>
      <c r="AS309" s="348"/>
      <c r="AT309" s="264">
        <f t="shared" si="228"/>
        <v>0</v>
      </c>
      <c r="AU309" s="259"/>
      <c r="AV309" s="265">
        <f t="shared" si="242"/>
        <v>0</v>
      </c>
      <c r="AX309" s="265">
        <f t="shared" si="246"/>
        <v>0</v>
      </c>
      <c r="AZ309" s="492">
        <f t="shared" si="243"/>
        <v>0</v>
      </c>
      <c r="BB309" s="492">
        <f t="shared" si="244"/>
        <v>0</v>
      </c>
      <c r="BD309" s="265">
        <f t="shared" si="247"/>
        <v>0</v>
      </c>
      <c r="BE309" s="105"/>
      <c r="BF309" s="105"/>
      <c r="BG309" s="105"/>
      <c r="BH309" s="105"/>
      <c r="BI309" s="105"/>
      <c r="BJ309" s="105"/>
    </row>
    <row r="310" spans="2:62" ht="20.100000000000001" hidden="1" customHeight="1" outlineLevel="1">
      <c r="B310" s="100"/>
      <c r="C310" s="908"/>
      <c r="D310" s="909"/>
      <c r="E310" s="909"/>
      <c r="F310" s="910"/>
      <c r="G310" s="890"/>
      <c r="H310" s="891"/>
      <c r="I310" s="152"/>
      <c r="J310" s="152"/>
      <c r="K310" s="152"/>
      <c r="L310" s="152"/>
      <c r="M310" s="152"/>
      <c r="N310" s="152"/>
      <c r="O310" s="152"/>
      <c r="P310" s="153"/>
      <c r="Q310" s="153"/>
      <c r="R310" s="156">
        <f t="shared" si="238"/>
        <v>0</v>
      </c>
      <c r="S310" s="156">
        <f t="shared" si="239"/>
        <v>0</v>
      </c>
      <c r="U310" s="157">
        <f t="shared" si="245"/>
        <v>0</v>
      </c>
      <c r="W310" s="152"/>
      <c r="X310" s="152"/>
      <c r="Y310" s="152"/>
      <c r="Z310" s="152"/>
      <c r="AA310" s="152"/>
      <c r="AB310" s="152"/>
      <c r="AC310" s="347"/>
      <c r="AD310" s="152"/>
      <c r="AE310" s="152"/>
      <c r="AF310" s="152"/>
      <c r="AG310" s="152"/>
      <c r="AH310" s="152"/>
      <c r="AI310" s="152"/>
      <c r="AJ310" s="347"/>
      <c r="AK310" s="152"/>
      <c r="AL310" s="152"/>
      <c r="AM310" s="295"/>
      <c r="AN310" s="228"/>
      <c r="AO310" s="228"/>
      <c r="AP310" s="228"/>
      <c r="AQ310" s="228"/>
      <c r="AR310" s="228"/>
      <c r="AS310" s="348"/>
      <c r="AT310" s="264">
        <f t="shared" si="228"/>
        <v>0</v>
      </c>
      <c r="AU310" s="259"/>
      <c r="AV310" s="265">
        <f t="shared" si="242"/>
        <v>0</v>
      </c>
      <c r="AX310" s="265">
        <f t="shared" si="246"/>
        <v>0</v>
      </c>
      <c r="AZ310" s="492">
        <f t="shared" si="243"/>
        <v>0</v>
      </c>
      <c r="BB310" s="492">
        <f t="shared" si="244"/>
        <v>0</v>
      </c>
      <c r="BD310" s="265">
        <f t="shared" si="247"/>
        <v>0</v>
      </c>
      <c r="BE310" s="105"/>
      <c r="BF310" s="105"/>
      <c r="BG310" s="105"/>
      <c r="BH310" s="105"/>
      <c r="BI310" s="105"/>
      <c r="BJ310" s="105"/>
    </row>
    <row r="311" spans="2:62" ht="20.100000000000001" hidden="1" customHeight="1" outlineLevel="1">
      <c r="B311" s="100"/>
      <c r="C311" s="908"/>
      <c r="D311" s="909"/>
      <c r="E311" s="909"/>
      <c r="F311" s="910"/>
      <c r="G311" s="890"/>
      <c r="H311" s="891"/>
      <c r="I311" s="152"/>
      <c r="J311" s="152"/>
      <c r="K311" s="152"/>
      <c r="L311" s="152"/>
      <c r="M311" s="152"/>
      <c r="N311" s="152"/>
      <c r="O311" s="152"/>
      <c r="P311" s="153"/>
      <c r="Q311" s="153"/>
      <c r="R311" s="156">
        <f t="shared" si="238"/>
        <v>0</v>
      </c>
      <c r="S311" s="156">
        <f t="shared" si="239"/>
        <v>0</v>
      </c>
      <c r="U311" s="157">
        <f t="shared" si="245"/>
        <v>0</v>
      </c>
      <c r="W311" s="152"/>
      <c r="X311" s="152"/>
      <c r="Y311" s="152"/>
      <c r="Z311" s="152"/>
      <c r="AA311" s="152"/>
      <c r="AB311" s="152"/>
      <c r="AC311" s="347"/>
      <c r="AD311" s="152"/>
      <c r="AE311" s="152"/>
      <c r="AF311" s="152"/>
      <c r="AG311" s="152"/>
      <c r="AH311" s="152"/>
      <c r="AI311" s="152"/>
      <c r="AJ311" s="347"/>
      <c r="AK311" s="152"/>
      <c r="AL311" s="152"/>
      <c r="AM311" s="295"/>
      <c r="AN311" s="228"/>
      <c r="AO311" s="228"/>
      <c r="AP311" s="228"/>
      <c r="AQ311" s="228"/>
      <c r="AR311" s="228"/>
      <c r="AS311" s="348"/>
      <c r="AT311" s="264">
        <f t="shared" si="228"/>
        <v>0</v>
      </c>
      <c r="AU311" s="259"/>
      <c r="AV311" s="265">
        <f t="shared" si="242"/>
        <v>0</v>
      </c>
      <c r="AX311" s="265">
        <f t="shared" si="246"/>
        <v>0</v>
      </c>
      <c r="AZ311" s="492">
        <f t="shared" si="243"/>
        <v>0</v>
      </c>
      <c r="BB311" s="492">
        <f t="shared" si="244"/>
        <v>0</v>
      </c>
      <c r="BD311" s="265">
        <f t="shared" si="247"/>
        <v>0</v>
      </c>
      <c r="BE311" s="105"/>
      <c r="BF311" s="105"/>
      <c r="BG311" s="105"/>
      <c r="BH311" s="105"/>
      <c r="BI311" s="105"/>
      <c r="BJ311" s="105"/>
    </row>
    <row r="312" spans="2:62" ht="20.100000000000001" hidden="1" customHeight="1" outlineLevel="1">
      <c r="B312" s="100"/>
      <c r="C312" s="908"/>
      <c r="D312" s="909"/>
      <c r="E312" s="909"/>
      <c r="F312" s="910"/>
      <c r="G312" s="890"/>
      <c r="H312" s="891"/>
      <c r="I312" s="152"/>
      <c r="J312" s="152"/>
      <c r="K312" s="152"/>
      <c r="L312" s="152"/>
      <c r="M312" s="152"/>
      <c r="N312" s="152"/>
      <c r="O312" s="152"/>
      <c r="P312" s="153"/>
      <c r="Q312" s="153"/>
      <c r="R312" s="156">
        <f t="shared" si="238"/>
        <v>0</v>
      </c>
      <c r="S312" s="156">
        <f t="shared" si="239"/>
        <v>0</v>
      </c>
      <c r="U312" s="157">
        <f t="shared" si="245"/>
        <v>0</v>
      </c>
      <c r="W312" s="152"/>
      <c r="X312" s="152"/>
      <c r="Y312" s="152"/>
      <c r="Z312" s="152"/>
      <c r="AA312" s="152"/>
      <c r="AB312" s="152"/>
      <c r="AC312" s="347"/>
      <c r="AD312" s="152"/>
      <c r="AE312" s="152"/>
      <c r="AF312" s="152"/>
      <c r="AG312" s="152"/>
      <c r="AH312" s="152"/>
      <c r="AI312" s="152"/>
      <c r="AJ312" s="347"/>
      <c r="AK312" s="152"/>
      <c r="AL312" s="152"/>
      <c r="AM312" s="295"/>
      <c r="AN312" s="228"/>
      <c r="AO312" s="228"/>
      <c r="AP312" s="228"/>
      <c r="AQ312" s="228"/>
      <c r="AR312" s="228"/>
      <c r="AS312" s="348"/>
      <c r="AT312" s="264">
        <f t="shared" si="228"/>
        <v>0</v>
      </c>
      <c r="AU312" s="259"/>
      <c r="AV312" s="265">
        <f t="shared" si="242"/>
        <v>0</v>
      </c>
      <c r="AX312" s="265">
        <f t="shared" si="246"/>
        <v>0</v>
      </c>
      <c r="AZ312" s="492">
        <f t="shared" si="243"/>
        <v>0</v>
      </c>
      <c r="BB312" s="492">
        <f t="shared" si="244"/>
        <v>0</v>
      </c>
      <c r="BD312" s="265">
        <f t="shared" si="247"/>
        <v>0</v>
      </c>
      <c r="BE312" s="105"/>
      <c r="BF312" s="105"/>
      <c r="BG312" s="105"/>
      <c r="BH312" s="105"/>
      <c r="BI312" s="105"/>
      <c r="BJ312" s="105"/>
    </row>
    <row r="313" spans="2:62" ht="20.100000000000001" hidden="1" customHeight="1" outlineLevel="1">
      <c r="B313" s="100"/>
      <c r="C313" s="908"/>
      <c r="D313" s="909"/>
      <c r="E313" s="909"/>
      <c r="F313" s="910"/>
      <c r="G313" s="890"/>
      <c r="H313" s="891"/>
      <c r="I313" s="152"/>
      <c r="J313" s="152"/>
      <c r="K313" s="152"/>
      <c r="L313" s="152"/>
      <c r="M313" s="152"/>
      <c r="N313" s="152"/>
      <c r="O313" s="152"/>
      <c r="P313" s="153"/>
      <c r="Q313" s="153"/>
      <c r="R313" s="156">
        <f t="shared" si="238"/>
        <v>0</v>
      </c>
      <c r="S313" s="156">
        <f t="shared" si="239"/>
        <v>0</v>
      </c>
      <c r="U313" s="157">
        <f t="shared" si="245"/>
        <v>0</v>
      </c>
      <c r="W313" s="152"/>
      <c r="X313" s="152"/>
      <c r="Y313" s="152"/>
      <c r="Z313" s="152"/>
      <c r="AA313" s="152"/>
      <c r="AB313" s="152"/>
      <c r="AC313" s="347"/>
      <c r="AD313" s="152"/>
      <c r="AE313" s="152"/>
      <c r="AF313" s="152"/>
      <c r="AG313" s="152"/>
      <c r="AH313" s="152"/>
      <c r="AI313" s="152"/>
      <c r="AJ313" s="347"/>
      <c r="AK313" s="152"/>
      <c r="AL313" s="152"/>
      <c r="AM313" s="295"/>
      <c r="AN313" s="228"/>
      <c r="AO313" s="228"/>
      <c r="AP313" s="228"/>
      <c r="AQ313" s="228"/>
      <c r="AR313" s="228"/>
      <c r="AS313" s="348"/>
      <c r="AT313" s="264">
        <f t="shared" si="228"/>
        <v>0</v>
      </c>
      <c r="AU313" s="259"/>
      <c r="AV313" s="265">
        <f t="shared" si="242"/>
        <v>0</v>
      </c>
      <c r="AX313" s="265">
        <f t="shared" si="246"/>
        <v>0</v>
      </c>
      <c r="AZ313" s="492">
        <f t="shared" si="243"/>
        <v>0</v>
      </c>
      <c r="BB313" s="492">
        <f t="shared" si="244"/>
        <v>0</v>
      </c>
      <c r="BD313" s="265">
        <f t="shared" si="247"/>
        <v>0</v>
      </c>
      <c r="BE313" s="105"/>
      <c r="BF313" s="105"/>
      <c r="BG313" s="105"/>
      <c r="BH313" s="105"/>
      <c r="BI313" s="105"/>
      <c r="BJ313" s="105"/>
    </row>
    <row r="314" spans="2:62" ht="20.100000000000001" hidden="1" customHeight="1" outlineLevel="1">
      <c r="B314" s="100"/>
      <c r="C314" s="908"/>
      <c r="D314" s="909"/>
      <c r="E314" s="909"/>
      <c r="F314" s="910"/>
      <c r="G314" s="890"/>
      <c r="H314" s="891"/>
      <c r="I314" s="152"/>
      <c r="J314" s="152"/>
      <c r="K314" s="152"/>
      <c r="L314" s="152"/>
      <c r="M314" s="152"/>
      <c r="N314" s="152"/>
      <c r="O314" s="152"/>
      <c r="P314" s="153"/>
      <c r="Q314" s="153"/>
      <c r="R314" s="156">
        <f t="shared" si="238"/>
        <v>0</v>
      </c>
      <c r="S314" s="156">
        <f t="shared" si="239"/>
        <v>0</v>
      </c>
      <c r="U314" s="157">
        <f t="shared" si="245"/>
        <v>0</v>
      </c>
      <c r="W314" s="152"/>
      <c r="X314" s="152"/>
      <c r="Y314" s="152"/>
      <c r="Z314" s="152"/>
      <c r="AA314" s="152"/>
      <c r="AB314" s="152"/>
      <c r="AC314" s="347"/>
      <c r="AD314" s="152"/>
      <c r="AE314" s="152"/>
      <c r="AF314" s="152"/>
      <c r="AG314" s="152"/>
      <c r="AH314" s="152"/>
      <c r="AI314" s="152"/>
      <c r="AJ314" s="347"/>
      <c r="AK314" s="152"/>
      <c r="AL314" s="152"/>
      <c r="AM314" s="295"/>
      <c r="AN314" s="228"/>
      <c r="AO314" s="228"/>
      <c r="AP314" s="228"/>
      <c r="AQ314" s="228"/>
      <c r="AR314" s="228"/>
      <c r="AS314" s="348"/>
      <c r="AT314" s="264">
        <f t="shared" si="228"/>
        <v>0</v>
      </c>
      <c r="AU314" s="259"/>
      <c r="AV314" s="265">
        <f t="shared" si="242"/>
        <v>0</v>
      </c>
      <c r="AX314" s="265">
        <f t="shared" si="246"/>
        <v>0</v>
      </c>
      <c r="AZ314" s="492">
        <f t="shared" si="243"/>
        <v>0</v>
      </c>
      <c r="BB314" s="492">
        <f t="shared" si="244"/>
        <v>0</v>
      </c>
      <c r="BD314" s="265">
        <f t="shared" si="247"/>
        <v>0</v>
      </c>
      <c r="BE314" s="105"/>
      <c r="BF314" s="105"/>
      <c r="BG314" s="105"/>
      <c r="BH314" s="105"/>
      <c r="BI314" s="105"/>
      <c r="BJ314" s="105"/>
    </row>
    <row r="315" spans="2:62" ht="20.100000000000001" hidden="1" customHeight="1" outlineLevel="1">
      <c r="B315" s="100"/>
      <c r="C315" s="908"/>
      <c r="D315" s="909"/>
      <c r="E315" s="909"/>
      <c r="F315" s="910"/>
      <c r="G315" s="890"/>
      <c r="H315" s="891"/>
      <c r="I315" s="152"/>
      <c r="J315" s="152"/>
      <c r="K315" s="152"/>
      <c r="L315" s="152"/>
      <c r="M315" s="152"/>
      <c r="N315" s="152"/>
      <c r="O315" s="152"/>
      <c r="P315" s="153"/>
      <c r="Q315" s="153"/>
      <c r="R315" s="156">
        <f t="shared" si="238"/>
        <v>0</v>
      </c>
      <c r="S315" s="156">
        <f t="shared" si="239"/>
        <v>0</v>
      </c>
      <c r="U315" s="157">
        <f t="shared" si="245"/>
        <v>0</v>
      </c>
      <c r="W315" s="152"/>
      <c r="X315" s="152"/>
      <c r="Y315" s="152"/>
      <c r="Z315" s="152"/>
      <c r="AA315" s="152"/>
      <c r="AB315" s="152"/>
      <c r="AC315" s="347"/>
      <c r="AD315" s="152"/>
      <c r="AE315" s="152"/>
      <c r="AF315" s="152"/>
      <c r="AG315" s="152"/>
      <c r="AH315" s="152"/>
      <c r="AI315" s="152"/>
      <c r="AJ315" s="347"/>
      <c r="AK315" s="152"/>
      <c r="AL315" s="152"/>
      <c r="AM315" s="295"/>
      <c r="AN315" s="228"/>
      <c r="AO315" s="228"/>
      <c r="AP315" s="228"/>
      <c r="AQ315" s="228"/>
      <c r="AR315" s="228"/>
      <c r="AS315" s="348"/>
      <c r="AT315" s="264">
        <f t="shared" si="228"/>
        <v>0</v>
      </c>
      <c r="AU315" s="259"/>
      <c r="AV315" s="265">
        <f t="shared" si="242"/>
        <v>0</v>
      </c>
      <c r="AX315" s="265">
        <f t="shared" si="246"/>
        <v>0</v>
      </c>
      <c r="AZ315" s="492">
        <f t="shared" si="243"/>
        <v>0</v>
      </c>
      <c r="BB315" s="492">
        <f t="shared" si="244"/>
        <v>0</v>
      </c>
      <c r="BD315" s="265">
        <f t="shared" si="247"/>
        <v>0</v>
      </c>
      <c r="BE315" s="105"/>
      <c r="BF315" s="105"/>
      <c r="BG315" s="105"/>
      <c r="BH315" s="105"/>
      <c r="BI315" s="105"/>
      <c r="BJ315" s="105"/>
    </row>
    <row r="316" spans="2:62" ht="20.100000000000001" hidden="1" customHeight="1" outlineLevel="1">
      <c r="B316" s="100"/>
      <c r="C316" s="908"/>
      <c r="D316" s="909"/>
      <c r="E316" s="909"/>
      <c r="F316" s="910"/>
      <c r="G316" s="890"/>
      <c r="H316" s="891"/>
      <c r="I316" s="152"/>
      <c r="J316" s="152"/>
      <c r="K316" s="152"/>
      <c r="L316" s="152"/>
      <c r="M316" s="152"/>
      <c r="N316" s="152"/>
      <c r="O316" s="152"/>
      <c r="P316" s="153"/>
      <c r="Q316" s="153"/>
      <c r="R316" s="156">
        <f t="shared" si="238"/>
        <v>0</v>
      </c>
      <c r="S316" s="156">
        <f t="shared" si="239"/>
        <v>0</v>
      </c>
      <c r="U316" s="157">
        <f t="shared" si="245"/>
        <v>0</v>
      </c>
      <c r="W316" s="152"/>
      <c r="X316" s="152"/>
      <c r="Y316" s="152"/>
      <c r="Z316" s="152"/>
      <c r="AA316" s="152"/>
      <c r="AB316" s="152"/>
      <c r="AC316" s="347"/>
      <c r="AD316" s="152"/>
      <c r="AE316" s="152"/>
      <c r="AF316" s="152"/>
      <c r="AG316" s="152"/>
      <c r="AH316" s="152"/>
      <c r="AI316" s="152"/>
      <c r="AJ316" s="347"/>
      <c r="AK316" s="152"/>
      <c r="AL316" s="152"/>
      <c r="AM316" s="295"/>
      <c r="AN316" s="228"/>
      <c r="AO316" s="228"/>
      <c r="AP316" s="228"/>
      <c r="AQ316" s="228"/>
      <c r="AR316" s="228"/>
      <c r="AS316" s="348"/>
      <c r="AT316" s="264">
        <f t="shared" si="228"/>
        <v>0</v>
      </c>
      <c r="AU316" s="259"/>
      <c r="AV316" s="265">
        <f t="shared" si="242"/>
        <v>0</v>
      </c>
      <c r="AX316" s="265">
        <f t="shared" si="246"/>
        <v>0</v>
      </c>
      <c r="AZ316" s="492">
        <f t="shared" si="243"/>
        <v>0</v>
      </c>
      <c r="BB316" s="492">
        <f t="shared" si="244"/>
        <v>0</v>
      </c>
      <c r="BD316" s="265">
        <f t="shared" si="247"/>
        <v>0</v>
      </c>
      <c r="BE316" s="105"/>
      <c r="BF316" s="105"/>
      <c r="BG316" s="105"/>
      <c r="BH316" s="105"/>
      <c r="BI316" s="105"/>
      <c r="BJ316" s="105"/>
    </row>
    <row r="317" spans="2:62" ht="9.9499999999999993" hidden="1" customHeight="1" outlineLevel="1">
      <c r="B317" s="101"/>
      <c r="C317" s="208"/>
      <c r="D317" s="208"/>
      <c r="E317" s="208"/>
      <c r="F317" s="208"/>
      <c r="G317" s="237"/>
      <c r="H317" s="207"/>
      <c r="I317" s="257"/>
      <c r="J317" s="257"/>
      <c r="K317" s="257"/>
      <c r="L317" s="257"/>
      <c r="M317" s="257"/>
      <c r="N317" s="257"/>
      <c r="O317" s="257"/>
      <c r="P317" s="256"/>
      <c r="Q317" s="102"/>
      <c r="R317" s="102"/>
      <c r="S317" s="102"/>
      <c r="U317" s="98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Z317" s="493"/>
      <c r="BE317" s="105"/>
      <c r="BF317" s="105"/>
      <c r="BG317" s="105"/>
      <c r="BH317" s="105"/>
      <c r="BI317" s="105"/>
      <c r="BJ317" s="105"/>
    </row>
    <row r="318" spans="2:62" ht="20.100000000000001" customHeight="1" collapsed="1">
      <c r="B318" s="8">
        <f>B301+1</f>
        <v>19</v>
      </c>
      <c r="C318" s="916"/>
      <c r="D318" s="917"/>
      <c r="E318" s="917"/>
      <c r="F318" s="918"/>
      <c r="G318" s="429"/>
      <c r="H318" s="206">
        <v>1</v>
      </c>
      <c r="I318" s="642">
        <f t="shared" ref="I318" si="248">$H318*SUM(I319:I333)</f>
        <v>0</v>
      </c>
      <c r="J318" s="643">
        <f t="shared" ref="J318:O318" si="249">$H318*SUM(J319:J333)</f>
        <v>0</v>
      </c>
      <c r="K318" s="644">
        <f t="shared" si="249"/>
        <v>0</v>
      </c>
      <c r="L318" s="645">
        <f t="shared" si="249"/>
        <v>0</v>
      </c>
      <c r="M318" s="645">
        <f t="shared" si="249"/>
        <v>0</v>
      </c>
      <c r="N318" s="644">
        <f t="shared" si="249"/>
        <v>0</v>
      </c>
      <c r="O318" s="642">
        <f t="shared" si="249"/>
        <v>0</v>
      </c>
      <c r="P318" s="209">
        <f t="shared" ref="P318:Q318" si="250">$H318*SUM(P319:P333)</f>
        <v>0</v>
      </c>
      <c r="Q318" s="210">
        <f t="shared" si="250"/>
        <v>0</v>
      </c>
      <c r="R318" s="136">
        <f t="shared" ref="R318:R333" si="251">P318*(1+Gewinn)*(1+SicherheitAngebot)</f>
        <v>0</v>
      </c>
      <c r="S318" s="137">
        <f t="shared" ref="S318:S333" si="252">Q318*(1+MGKZ)*(1+Gewinn)*(1+SicherheitAngebot)</f>
        <v>0</v>
      </c>
      <c r="U318" s="10">
        <f>I318*$I$7+J318*$J$7+K318*$K$7+L318*$L$7+M318*$M$7+N318*$N$7+O318*$O$7+R318+S318</f>
        <v>0</v>
      </c>
      <c r="W318" s="646">
        <f t="shared" ref="W318:AB318" si="253">$H318*SUM(W319:W333)</f>
        <v>0</v>
      </c>
      <c r="X318" s="647">
        <f t="shared" si="253"/>
        <v>0</v>
      </c>
      <c r="Y318" s="648">
        <f t="shared" si="253"/>
        <v>0</v>
      </c>
      <c r="Z318" s="649">
        <f t="shared" si="253"/>
        <v>0</v>
      </c>
      <c r="AA318" s="648">
        <f t="shared" si="253"/>
        <v>0</v>
      </c>
      <c r="AB318" s="646">
        <f t="shared" si="253"/>
        <v>0</v>
      </c>
      <c r="AC318" s="258"/>
      <c r="AD318" s="646">
        <f t="shared" ref="AD318:AM318" si="254">$H318*SUM(AD319:AD333)</f>
        <v>0</v>
      </c>
      <c r="AE318" s="647">
        <f t="shared" si="254"/>
        <v>0</v>
      </c>
      <c r="AF318" s="648">
        <f t="shared" si="254"/>
        <v>0</v>
      </c>
      <c r="AG318" s="649">
        <f t="shared" si="254"/>
        <v>0</v>
      </c>
      <c r="AH318" s="648">
        <f t="shared" si="254"/>
        <v>0</v>
      </c>
      <c r="AI318" s="646">
        <f t="shared" si="254"/>
        <v>0</v>
      </c>
      <c r="AJ318" s="258"/>
      <c r="AK318" s="653">
        <f t="shared" si="254"/>
        <v>0</v>
      </c>
      <c r="AL318" s="653">
        <f t="shared" si="254"/>
        <v>0</v>
      </c>
      <c r="AM318" s="653">
        <f t="shared" si="254"/>
        <v>0</v>
      </c>
      <c r="AN318" s="227">
        <f>$H318*SUM(AN319:AN333)*(1+Gewinn)*(1+SicherheitAngebot)</f>
        <v>0</v>
      </c>
      <c r="AO318" s="227">
        <f>$H318*SUM(AO319:AO333)*(1+Gewinn)*(1+SicherheitAngebot)</f>
        <v>0</v>
      </c>
      <c r="AP318" s="227">
        <f>$H318*SUM(AP319:AP333)*(1+Gewinn)*(1+SicherheitAngebot)</f>
        <v>0</v>
      </c>
      <c r="AQ318" s="227">
        <f>$H318*SUM(AQ319:AQ333)*(1+Gewinn)*(1+SicherheitAngebot)</f>
        <v>0</v>
      </c>
      <c r="AR318" s="227">
        <f>$H318*SUM(AR319:AR333)*(1+Gewinn)*(1+SicherheitAngebot)</f>
        <v>0</v>
      </c>
      <c r="AS318" s="262"/>
      <c r="AT318" s="263">
        <f t="shared" si="228"/>
        <v>0</v>
      </c>
      <c r="AU318" s="259"/>
      <c r="AV318" s="491">
        <f>AK318*$AK$7+AL318*$AL$7+AM318*$AM$7+SUM(AN318:AR318)+AT318/Zuschläge_IBN+AT318</f>
        <v>0</v>
      </c>
      <c r="AX318" s="685">
        <f>U318+AV318</f>
        <v>0</v>
      </c>
      <c r="AZ318" s="490">
        <f>IF(H318&gt;0,U318/(1+SicherheitAngebot)*(1+Sicherheit),0)</f>
        <v>0</v>
      </c>
      <c r="BB318" s="490">
        <f>IF(H318&gt;0,AV318/(1+SicherheitAngebot)*(1+Sicherheit),0)</f>
        <v>0</v>
      </c>
      <c r="BD318" s="490">
        <f>AZ318+BB318</f>
        <v>0</v>
      </c>
      <c r="BE318" s="105"/>
      <c r="BF318" s="105"/>
      <c r="BG318" s="105"/>
      <c r="BH318" s="105"/>
      <c r="BI318" s="105"/>
      <c r="BJ318" s="105"/>
    </row>
    <row r="319" spans="2:62" ht="20.100000000000001" hidden="1" customHeight="1" outlineLevel="1">
      <c r="B319" s="99"/>
      <c r="C319" s="908"/>
      <c r="D319" s="909"/>
      <c r="E319" s="909"/>
      <c r="F319" s="910"/>
      <c r="G319" s="890"/>
      <c r="H319" s="901"/>
      <c r="I319" s="152"/>
      <c r="J319" s="152"/>
      <c r="K319" s="152"/>
      <c r="L319" s="152"/>
      <c r="M319" s="152"/>
      <c r="N319" s="152"/>
      <c r="O319" s="152"/>
      <c r="P319" s="153"/>
      <c r="Q319" s="153"/>
      <c r="R319" s="156">
        <f t="shared" si="251"/>
        <v>0</v>
      </c>
      <c r="S319" s="156">
        <f t="shared" si="252"/>
        <v>0</v>
      </c>
      <c r="U319" s="157">
        <f>I319*$I$7+J319*$J$7+K319*$K$7+L319*$L$7+M319*$M$7+N319*$N$7+O319*$O$7+R319+S319</f>
        <v>0</v>
      </c>
      <c r="W319" s="152"/>
      <c r="X319" s="152"/>
      <c r="Y319" s="152"/>
      <c r="Z319" s="152"/>
      <c r="AA319" s="152"/>
      <c r="AB319" s="152"/>
      <c r="AC319" s="347"/>
      <c r="AD319" s="152"/>
      <c r="AE319" s="152"/>
      <c r="AF319" s="152"/>
      <c r="AG319" s="152"/>
      <c r="AH319" s="152"/>
      <c r="AI319" s="152"/>
      <c r="AJ319" s="347"/>
      <c r="AK319" s="152"/>
      <c r="AL319" s="152"/>
      <c r="AM319" s="295"/>
      <c r="AN319" s="228"/>
      <c r="AO319" s="228"/>
      <c r="AP319" s="228"/>
      <c r="AQ319" s="228"/>
      <c r="AR319" s="228"/>
      <c r="AS319" s="348"/>
      <c r="AT319" s="264">
        <f t="shared" si="228"/>
        <v>0</v>
      </c>
      <c r="AU319" s="259"/>
      <c r="AV319" s="265">
        <f t="shared" ref="AV319:AV333" si="255">AK319*$AK$7+AL319*$AL$7+AM319*$AM$7+SUM(AN319:AR319)*(1+Gewinn)*(1+SicherheitAngebot)+AT319/Zuschläge_IBN+AT319</f>
        <v>0</v>
      </c>
      <c r="AX319" s="265">
        <f>U319+AV319</f>
        <v>0</v>
      </c>
      <c r="AZ319" s="492">
        <f t="shared" ref="AZ319:AZ333" si="256">U319/(1+SicherheitAngebot)*(1+Sicherheit)</f>
        <v>0</v>
      </c>
      <c r="BB319" s="492">
        <f t="shared" ref="BB319:BB333" si="257">AV319/(1+SicherheitAngebot)*(1+Sicherheit)</f>
        <v>0</v>
      </c>
      <c r="BD319" s="265">
        <f>AZ319+BB319</f>
        <v>0</v>
      </c>
      <c r="BE319" s="105"/>
      <c r="BF319" s="105"/>
      <c r="BG319" s="105"/>
      <c r="BH319" s="105"/>
      <c r="BI319" s="105"/>
      <c r="BJ319" s="105"/>
    </row>
    <row r="320" spans="2:62" ht="20.100000000000001" hidden="1" customHeight="1" outlineLevel="1">
      <c r="B320" s="100"/>
      <c r="C320" s="908"/>
      <c r="D320" s="909"/>
      <c r="E320" s="909"/>
      <c r="F320" s="910"/>
      <c r="G320" s="890"/>
      <c r="H320" s="891"/>
      <c r="I320" s="152"/>
      <c r="J320" s="152"/>
      <c r="K320" s="152"/>
      <c r="L320" s="152"/>
      <c r="M320" s="152"/>
      <c r="N320" s="152"/>
      <c r="O320" s="152"/>
      <c r="P320" s="153"/>
      <c r="Q320" s="153"/>
      <c r="R320" s="156">
        <f t="shared" si="251"/>
        <v>0</v>
      </c>
      <c r="S320" s="156">
        <f t="shared" si="252"/>
        <v>0</v>
      </c>
      <c r="U320" s="157">
        <f t="shared" ref="U320:U333" si="258">I320*$I$7+J320*$J$7+K320*$K$7+L320*$L$7+M320*$M$7+N320*$N$7+O320*$O$7+R320+S320</f>
        <v>0</v>
      </c>
      <c r="W320" s="152"/>
      <c r="X320" s="152"/>
      <c r="Y320" s="152"/>
      <c r="Z320" s="152"/>
      <c r="AA320" s="152"/>
      <c r="AB320" s="152"/>
      <c r="AC320" s="347"/>
      <c r="AD320" s="152"/>
      <c r="AE320" s="152"/>
      <c r="AF320" s="152"/>
      <c r="AG320" s="152"/>
      <c r="AH320" s="152"/>
      <c r="AI320" s="152"/>
      <c r="AJ320" s="347"/>
      <c r="AK320" s="152"/>
      <c r="AL320" s="152"/>
      <c r="AM320" s="295"/>
      <c r="AN320" s="228"/>
      <c r="AO320" s="228"/>
      <c r="AP320" s="228"/>
      <c r="AQ320" s="228"/>
      <c r="AR320" s="228"/>
      <c r="AS320" s="348"/>
      <c r="AT320" s="264">
        <f t="shared" si="228"/>
        <v>0</v>
      </c>
      <c r="AU320" s="259"/>
      <c r="AV320" s="265">
        <f t="shared" si="255"/>
        <v>0</v>
      </c>
      <c r="AX320" s="265">
        <f t="shared" ref="AX320:AX333" si="259">U320+AV320</f>
        <v>0</v>
      </c>
      <c r="AZ320" s="492">
        <f t="shared" si="256"/>
        <v>0</v>
      </c>
      <c r="BB320" s="492">
        <f t="shared" si="257"/>
        <v>0</v>
      </c>
      <c r="BD320" s="265">
        <f t="shared" ref="BD320:BD333" si="260">AZ320+BB320</f>
        <v>0</v>
      </c>
      <c r="BE320" s="105"/>
      <c r="BF320" s="105"/>
      <c r="BG320" s="105"/>
      <c r="BH320" s="105"/>
      <c r="BI320" s="105"/>
      <c r="BJ320" s="105"/>
    </row>
    <row r="321" spans="2:62" ht="20.100000000000001" hidden="1" customHeight="1" outlineLevel="1">
      <c r="B321" s="100"/>
      <c r="C321" s="908"/>
      <c r="D321" s="909"/>
      <c r="E321" s="909"/>
      <c r="F321" s="910"/>
      <c r="G321" s="890"/>
      <c r="H321" s="891"/>
      <c r="I321" s="152"/>
      <c r="J321" s="152"/>
      <c r="K321" s="152"/>
      <c r="L321" s="152"/>
      <c r="M321" s="152"/>
      <c r="N321" s="152"/>
      <c r="O321" s="152"/>
      <c r="P321" s="153"/>
      <c r="Q321" s="153"/>
      <c r="R321" s="156">
        <f t="shared" si="251"/>
        <v>0</v>
      </c>
      <c r="S321" s="156">
        <f t="shared" si="252"/>
        <v>0</v>
      </c>
      <c r="U321" s="157">
        <f t="shared" si="258"/>
        <v>0</v>
      </c>
      <c r="W321" s="152"/>
      <c r="X321" s="152"/>
      <c r="Y321" s="152"/>
      <c r="Z321" s="152"/>
      <c r="AA321" s="152"/>
      <c r="AB321" s="152"/>
      <c r="AC321" s="347"/>
      <c r="AD321" s="152"/>
      <c r="AE321" s="152"/>
      <c r="AF321" s="152"/>
      <c r="AG321" s="152"/>
      <c r="AH321" s="152"/>
      <c r="AI321" s="152"/>
      <c r="AJ321" s="347"/>
      <c r="AK321" s="152"/>
      <c r="AL321" s="152"/>
      <c r="AM321" s="295"/>
      <c r="AN321" s="228"/>
      <c r="AO321" s="228"/>
      <c r="AP321" s="228"/>
      <c r="AQ321" s="228"/>
      <c r="AR321" s="228"/>
      <c r="AS321" s="348"/>
      <c r="AT321" s="264">
        <f t="shared" si="228"/>
        <v>0</v>
      </c>
      <c r="AU321" s="259"/>
      <c r="AV321" s="265">
        <f t="shared" si="255"/>
        <v>0</v>
      </c>
      <c r="AX321" s="265">
        <f t="shared" si="259"/>
        <v>0</v>
      </c>
      <c r="AZ321" s="492">
        <f t="shared" si="256"/>
        <v>0</v>
      </c>
      <c r="BB321" s="492">
        <f t="shared" si="257"/>
        <v>0</v>
      </c>
      <c r="BD321" s="265">
        <f t="shared" si="260"/>
        <v>0</v>
      </c>
      <c r="BE321" s="105"/>
      <c r="BF321" s="105"/>
      <c r="BG321" s="105"/>
      <c r="BH321" s="105"/>
      <c r="BI321" s="105"/>
      <c r="BJ321" s="105"/>
    </row>
    <row r="322" spans="2:62" ht="20.100000000000001" hidden="1" customHeight="1" outlineLevel="1">
      <c r="B322" s="100"/>
      <c r="C322" s="908"/>
      <c r="D322" s="909"/>
      <c r="E322" s="909"/>
      <c r="F322" s="910"/>
      <c r="G322" s="890"/>
      <c r="H322" s="891"/>
      <c r="I322" s="152"/>
      <c r="J322" s="152"/>
      <c r="K322" s="152"/>
      <c r="L322" s="152"/>
      <c r="M322" s="152"/>
      <c r="N322" s="152"/>
      <c r="O322" s="152"/>
      <c r="P322" s="153"/>
      <c r="Q322" s="153"/>
      <c r="R322" s="156">
        <f t="shared" si="251"/>
        <v>0</v>
      </c>
      <c r="S322" s="156">
        <f t="shared" si="252"/>
        <v>0</v>
      </c>
      <c r="U322" s="157">
        <f t="shared" si="258"/>
        <v>0</v>
      </c>
      <c r="W322" s="152"/>
      <c r="X322" s="152"/>
      <c r="Y322" s="152"/>
      <c r="Z322" s="152"/>
      <c r="AA322" s="152"/>
      <c r="AB322" s="152"/>
      <c r="AC322" s="347"/>
      <c r="AD322" s="152"/>
      <c r="AE322" s="152"/>
      <c r="AF322" s="152"/>
      <c r="AG322" s="152"/>
      <c r="AH322" s="152"/>
      <c r="AI322" s="152"/>
      <c r="AJ322" s="347"/>
      <c r="AK322" s="152"/>
      <c r="AL322" s="152"/>
      <c r="AM322" s="295"/>
      <c r="AN322" s="228"/>
      <c r="AO322" s="228"/>
      <c r="AP322" s="228"/>
      <c r="AQ322" s="228"/>
      <c r="AR322" s="228"/>
      <c r="AS322" s="348"/>
      <c r="AT322" s="264">
        <f t="shared" si="228"/>
        <v>0</v>
      </c>
      <c r="AU322" s="259"/>
      <c r="AV322" s="265">
        <f t="shared" si="255"/>
        <v>0</v>
      </c>
      <c r="AX322" s="265">
        <f t="shared" si="259"/>
        <v>0</v>
      </c>
      <c r="AZ322" s="492">
        <f t="shared" si="256"/>
        <v>0</v>
      </c>
      <c r="BB322" s="492">
        <f t="shared" si="257"/>
        <v>0</v>
      </c>
      <c r="BD322" s="265">
        <f t="shared" si="260"/>
        <v>0</v>
      </c>
      <c r="BE322" s="105"/>
      <c r="BF322" s="105"/>
      <c r="BG322" s="105"/>
      <c r="BH322" s="105"/>
      <c r="BI322" s="105"/>
      <c r="BJ322" s="105"/>
    </row>
    <row r="323" spans="2:62" ht="20.100000000000001" hidden="1" customHeight="1" outlineLevel="1">
      <c r="B323" s="100"/>
      <c r="C323" s="908"/>
      <c r="D323" s="909"/>
      <c r="E323" s="909"/>
      <c r="F323" s="910"/>
      <c r="G323" s="890"/>
      <c r="H323" s="891"/>
      <c r="I323" s="152"/>
      <c r="J323" s="152"/>
      <c r="K323" s="152"/>
      <c r="L323" s="152"/>
      <c r="M323" s="152"/>
      <c r="N323" s="152"/>
      <c r="O323" s="152"/>
      <c r="P323" s="153"/>
      <c r="Q323" s="153"/>
      <c r="R323" s="156">
        <f t="shared" si="251"/>
        <v>0</v>
      </c>
      <c r="S323" s="156">
        <f t="shared" si="252"/>
        <v>0</v>
      </c>
      <c r="U323" s="157">
        <f t="shared" si="258"/>
        <v>0</v>
      </c>
      <c r="W323" s="152"/>
      <c r="X323" s="152"/>
      <c r="Y323" s="152"/>
      <c r="Z323" s="152"/>
      <c r="AA323" s="152"/>
      <c r="AB323" s="152"/>
      <c r="AC323" s="347"/>
      <c r="AD323" s="152"/>
      <c r="AE323" s="152"/>
      <c r="AF323" s="152"/>
      <c r="AG323" s="152"/>
      <c r="AH323" s="152"/>
      <c r="AI323" s="152"/>
      <c r="AJ323" s="347"/>
      <c r="AK323" s="152"/>
      <c r="AL323" s="152"/>
      <c r="AM323" s="295"/>
      <c r="AN323" s="228"/>
      <c r="AO323" s="228"/>
      <c r="AP323" s="228"/>
      <c r="AQ323" s="228"/>
      <c r="AR323" s="228"/>
      <c r="AS323" s="348"/>
      <c r="AT323" s="264">
        <f t="shared" si="228"/>
        <v>0</v>
      </c>
      <c r="AU323" s="259"/>
      <c r="AV323" s="265">
        <f t="shared" si="255"/>
        <v>0</v>
      </c>
      <c r="AX323" s="265">
        <f t="shared" si="259"/>
        <v>0</v>
      </c>
      <c r="AZ323" s="492">
        <f t="shared" si="256"/>
        <v>0</v>
      </c>
      <c r="BB323" s="492">
        <f t="shared" si="257"/>
        <v>0</v>
      </c>
      <c r="BD323" s="265">
        <f t="shared" si="260"/>
        <v>0</v>
      </c>
      <c r="BE323" s="105"/>
      <c r="BF323" s="105"/>
      <c r="BG323" s="105"/>
      <c r="BH323" s="105"/>
      <c r="BI323" s="105"/>
      <c r="BJ323" s="105"/>
    </row>
    <row r="324" spans="2:62" ht="20.100000000000001" hidden="1" customHeight="1" outlineLevel="1">
      <c r="B324" s="100"/>
      <c r="C324" s="908"/>
      <c r="D324" s="909"/>
      <c r="E324" s="909"/>
      <c r="F324" s="910"/>
      <c r="G324" s="890"/>
      <c r="H324" s="891"/>
      <c r="I324" s="152"/>
      <c r="J324" s="152"/>
      <c r="K324" s="152"/>
      <c r="L324" s="152"/>
      <c r="M324" s="152"/>
      <c r="N324" s="152"/>
      <c r="O324" s="152"/>
      <c r="P324" s="153"/>
      <c r="Q324" s="153"/>
      <c r="R324" s="156">
        <f t="shared" si="251"/>
        <v>0</v>
      </c>
      <c r="S324" s="156">
        <f t="shared" si="252"/>
        <v>0</v>
      </c>
      <c r="U324" s="157">
        <f t="shared" si="258"/>
        <v>0</v>
      </c>
      <c r="W324" s="152"/>
      <c r="X324" s="152"/>
      <c r="Y324" s="152"/>
      <c r="Z324" s="152"/>
      <c r="AA324" s="152"/>
      <c r="AB324" s="152"/>
      <c r="AC324" s="347"/>
      <c r="AD324" s="152"/>
      <c r="AE324" s="152"/>
      <c r="AF324" s="152"/>
      <c r="AG324" s="152"/>
      <c r="AH324" s="152"/>
      <c r="AI324" s="152"/>
      <c r="AJ324" s="347"/>
      <c r="AK324" s="152"/>
      <c r="AL324" s="152"/>
      <c r="AM324" s="295"/>
      <c r="AN324" s="228"/>
      <c r="AO324" s="228"/>
      <c r="AP324" s="228"/>
      <c r="AQ324" s="228"/>
      <c r="AR324" s="228"/>
      <c r="AS324" s="348"/>
      <c r="AT324" s="264">
        <f t="shared" si="228"/>
        <v>0</v>
      </c>
      <c r="AU324" s="259"/>
      <c r="AV324" s="265">
        <f t="shared" si="255"/>
        <v>0</v>
      </c>
      <c r="AX324" s="265">
        <f t="shared" si="259"/>
        <v>0</v>
      </c>
      <c r="AZ324" s="492">
        <f t="shared" si="256"/>
        <v>0</v>
      </c>
      <c r="BB324" s="492">
        <f t="shared" si="257"/>
        <v>0</v>
      </c>
      <c r="BD324" s="265">
        <f t="shared" si="260"/>
        <v>0</v>
      </c>
      <c r="BE324" s="105"/>
      <c r="BF324" s="105"/>
      <c r="BG324" s="105"/>
      <c r="BH324" s="105"/>
      <c r="BI324" s="105"/>
      <c r="BJ324" s="105"/>
    </row>
    <row r="325" spans="2:62" ht="20.100000000000001" hidden="1" customHeight="1" outlineLevel="1">
      <c r="B325" s="100"/>
      <c r="C325" s="908"/>
      <c r="D325" s="909"/>
      <c r="E325" s="909"/>
      <c r="F325" s="910"/>
      <c r="G325" s="890"/>
      <c r="H325" s="891"/>
      <c r="I325" s="152"/>
      <c r="J325" s="152"/>
      <c r="K325" s="152"/>
      <c r="L325" s="152"/>
      <c r="M325" s="152"/>
      <c r="N325" s="152"/>
      <c r="O325" s="152"/>
      <c r="P325" s="153"/>
      <c r="Q325" s="153"/>
      <c r="R325" s="156">
        <f t="shared" si="251"/>
        <v>0</v>
      </c>
      <c r="S325" s="156">
        <f t="shared" si="252"/>
        <v>0</v>
      </c>
      <c r="U325" s="157">
        <f t="shared" si="258"/>
        <v>0</v>
      </c>
      <c r="W325" s="152"/>
      <c r="X325" s="152"/>
      <c r="Y325" s="152"/>
      <c r="Z325" s="152"/>
      <c r="AA325" s="152"/>
      <c r="AB325" s="152"/>
      <c r="AC325" s="347"/>
      <c r="AD325" s="152"/>
      <c r="AE325" s="152"/>
      <c r="AF325" s="152"/>
      <c r="AG325" s="152"/>
      <c r="AH325" s="152"/>
      <c r="AI325" s="152"/>
      <c r="AJ325" s="347"/>
      <c r="AK325" s="152"/>
      <c r="AL325" s="152"/>
      <c r="AM325" s="295"/>
      <c r="AN325" s="228"/>
      <c r="AO325" s="228"/>
      <c r="AP325" s="228"/>
      <c r="AQ325" s="228"/>
      <c r="AR325" s="228"/>
      <c r="AS325" s="348"/>
      <c r="AT325" s="264">
        <f t="shared" si="228"/>
        <v>0</v>
      </c>
      <c r="AU325" s="259"/>
      <c r="AV325" s="265">
        <f t="shared" si="255"/>
        <v>0</v>
      </c>
      <c r="AX325" s="265">
        <f t="shared" si="259"/>
        <v>0</v>
      </c>
      <c r="AZ325" s="492">
        <f t="shared" si="256"/>
        <v>0</v>
      </c>
      <c r="BB325" s="492">
        <f t="shared" si="257"/>
        <v>0</v>
      </c>
      <c r="BD325" s="265">
        <f t="shared" si="260"/>
        <v>0</v>
      </c>
      <c r="BE325" s="105"/>
      <c r="BF325" s="105"/>
      <c r="BG325" s="105"/>
      <c r="BH325" s="105"/>
      <c r="BI325" s="105"/>
      <c r="BJ325" s="105"/>
    </row>
    <row r="326" spans="2:62" ht="20.100000000000001" hidden="1" customHeight="1" outlineLevel="1">
      <c r="B326" s="100"/>
      <c r="C326" s="908"/>
      <c r="D326" s="909"/>
      <c r="E326" s="909"/>
      <c r="F326" s="910"/>
      <c r="G326" s="890"/>
      <c r="H326" s="891"/>
      <c r="I326" s="152"/>
      <c r="J326" s="152"/>
      <c r="K326" s="152"/>
      <c r="L326" s="152"/>
      <c r="M326" s="152"/>
      <c r="N326" s="152"/>
      <c r="O326" s="152"/>
      <c r="P326" s="153"/>
      <c r="Q326" s="153"/>
      <c r="R326" s="156">
        <f t="shared" si="251"/>
        <v>0</v>
      </c>
      <c r="S326" s="156">
        <f t="shared" si="252"/>
        <v>0</v>
      </c>
      <c r="U326" s="157">
        <f t="shared" si="258"/>
        <v>0</v>
      </c>
      <c r="W326" s="152"/>
      <c r="X326" s="152"/>
      <c r="Y326" s="152"/>
      <c r="Z326" s="152"/>
      <c r="AA326" s="152"/>
      <c r="AB326" s="152"/>
      <c r="AC326" s="347"/>
      <c r="AD326" s="152"/>
      <c r="AE326" s="152"/>
      <c r="AF326" s="152"/>
      <c r="AG326" s="152"/>
      <c r="AH326" s="152"/>
      <c r="AI326" s="152"/>
      <c r="AJ326" s="347"/>
      <c r="AK326" s="152"/>
      <c r="AL326" s="152"/>
      <c r="AM326" s="295"/>
      <c r="AN326" s="228"/>
      <c r="AO326" s="228"/>
      <c r="AP326" s="228"/>
      <c r="AQ326" s="228"/>
      <c r="AR326" s="228"/>
      <c r="AS326" s="348"/>
      <c r="AT326" s="264">
        <f t="shared" si="228"/>
        <v>0</v>
      </c>
      <c r="AU326" s="259"/>
      <c r="AV326" s="265">
        <f t="shared" si="255"/>
        <v>0</v>
      </c>
      <c r="AX326" s="265">
        <f t="shared" si="259"/>
        <v>0</v>
      </c>
      <c r="AZ326" s="492">
        <f t="shared" si="256"/>
        <v>0</v>
      </c>
      <c r="BB326" s="492">
        <f t="shared" si="257"/>
        <v>0</v>
      </c>
      <c r="BD326" s="265">
        <f t="shared" si="260"/>
        <v>0</v>
      </c>
      <c r="BE326" s="105"/>
      <c r="BF326" s="105"/>
      <c r="BG326" s="105"/>
      <c r="BH326" s="105"/>
      <c r="BI326" s="105"/>
      <c r="BJ326" s="105"/>
    </row>
    <row r="327" spans="2:62" ht="20.100000000000001" hidden="1" customHeight="1" outlineLevel="1">
      <c r="B327" s="100"/>
      <c r="C327" s="908"/>
      <c r="D327" s="909"/>
      <c r="E327" s="909"/>
      <c r="F327" s="910"/>
      <c r="G327" s="890"/>
      <c r="H327" s="891"/>
      <c r="I327" s="152"/>
      <c r="J327" s="152"/>
      <c r="K327" s="152"/>
      <c r="L327" s="152"/>
      <c r="M327" s="152"/>
      <c r="N327" s="152"/>
      <c r="O327" s="152"/>
      <c r="P327" s="153"/>
      <c r="Q327" s="153"/>
      <c r="R327" s="156">
        <f t="shared" si="251"/>
        <v>0</v>
      </c>
      <c r="S327" s="156">
        <f t="shared" si="252"/>
        <v>0</v>
      </c>
      <c r="U327" s="157">
        <f t="shared" si="258"/>
        <v>0</v>
      </c>
      <c r="W327" s="152"/>
      <c r="X327" s="152"/>
      <c r="Y327" s="152"/>
      <c r="Z327" s="152"/>
      <c r="AA327" s="152"/>
      <c r="AB327" s="152"/>
      <c r="AC327" s="347"/>
      <c r="AD327" s="152"/>
      <c r="AE327" s="152"/>
      <c r="AF327" s="152"/>
      <c r="AG327" s="152"/>
      <c r="AH327" s="152"/>
      <c r="AI327" s="152"/>
      <c r="AJ327" s="347"/>
      <c r="AK327" s="152"/>
      <c r="AL327" s="152"/>
      <c r="AM327" s="295"/>
      <c r="AN327" s="228"/>
      <c r="AO327" s="228"/>
      <c r="AP327" s="228"/>
      <c r="AQ327" s="228"/>
      <c r="AR327" s="228"/>
      <c r="AS327" s="348"/>
      <c r="AT327" s="264">
        <f t="shared" si="228"/>
        <v>0</v>
      </c>
      <c r="AU327" s="259"/>
      <c r="AV327" s="265">
        <f t="shared" si="255"/>
        <v>0</v>
      </c>
      <c r="AX327" s="265">
        <f t="shared" si="259"/>
        <v>0</v>
      </c>
      <c r="AZ327" s="492">
        <f t="shared" si="256"/>
        <v>0</v>
      </c>
      <c r="BB327" s="492">
        <f t="shared" si="257"/>
        <v>0</v>
      </c>
      <c r="BD327" s="265">
        <f t="shared" si="260"/>
        <v>0</v>
      </c>
      <c r="BE327" s="105"/>
      <c r="BF327" s="105"/>
      <c r="BG327" s="105"/>
      <c r="BH327" s="105"/>
      <c r="BI327" s="105"/>
      <c r="BJ327" s="105"/>
    </row>
    <row r="328" spans="2:62" ht="20.100000000000001" hidden="1" customHeight="1" outlineLevel="1">
      <c r="B328" s="100"/>
      <c r="C328" s="908"/>
      <c r="D328" s="909"/>
      <c r="E328" s="909"/>
      <c r="F328" s="910"/>
      <c r="G328" s="890"/>
      <c r="H328" s="891"/>
      <c r="I328" s="152"/>
      <c r="J328" s="152"/>
      <c r="K328" s="152"/>
      <c r="L328" s="152"/>
      <c r="M328" s="152"/>
      <c r="N328" s="152"/>
      <c r="O328" s="152"/>
      <c r="P328" s="153"/>
      <c r="Q328" s="153"/>
      <c r="R328" s="156">
        <f t="shared" si="251"/>
        <v>0</v>
      </c>
      <c r="S328" s="156">
        <f t="shared" si="252"/>
        <v>0</v>
      </c>
      <c r="U328" s="157">
        <f t="shared" si="258"/>
        <v>0</v>
      </c>
      <c r="W328" s="152"/>
      <c r="X328" s="152"/>
      <c r="Y328" s="152"/>
      <c r="Z328" s="152"/>
      <c r="AA328" s="152"/>
      <c r="AB328" s="152"/>
      <c r="AC328" s="347"/>
      <c r="AD328" s="152"/>
      <c r="AE328" s="152"/>
      <c r="AF328" s="152"/>
      <c r="AG328" s="152"/>
      <c r="AH328" s="152"/>
      <c r="AI328" s="152"/>
      <c r="AJ328" s="347"/>
      <c r="AK328" s="152"/>
      <c r="AL328" s="152"/>
      <c r="AM328" s="295"/>
      <c r="AN328" s="228"/>
      <c r="AO328" s="228"/>
      <c r="AP328" s="228"/>
      <c r="AQ328" s="228"/>
      <c r="AR328" s="228"/>
      <c r="AS328" s="348"/>
      <c r="AT328" s="264">
        <f t="shared" si="228"/>
        <v>0</v>
      </c>
      <c r="AU328" s="259"/>
      <c r="AV328" s="265">
        <f t="shared" si="255"/>
        <v>0</v>
      </c>
      <c r="AX328" s="265">
        <f t="shared" si="259"/>
        <v>0</v>
      </c>
      <c r="AZ328" s="492">
        <f t="shared" si="256"/>
        <v>0</v>
      </c>
      <c r="BB328" s="492">
        <f t="shared" si="257"/>
        <v>0</v>
      </c>
      <c r="BD328" s="265">
        <f t="shared" si="260"/>
        <v>0</v>
      </c>
      <c r="BE328" s="105"/>
      <c r="BF328" s="105"/>
      <c r="BG328" s="105"/>
      <c r="BH328" s="105"/>
      <c r="BI328" s="105"/>
      <c r="BJ328" s="105"/>
    </row>
    <row r="329" spans="2:62" ht="20.100000000000001" hidden="1" customHeight="1" outlineLevel="1">
      <c r="B329" s="100"/>
      <c r="C329" s="908"/>
      <c r="D329" s="909"/>
      <c r="E329" s="909"/>
      <c r="F329" s="910"/>
      <c r="G329" s="890"/>
      <c r="H329" s="891"/>
      <c r="I329" s="152"/>
      <c r="J329" s="152"/>
      <c r="K329" s="152"/>
      <c r="L329" s="152"/>
      <c r="M329" s="152"/>
      <c r="N329" s="152"/>
      <c r="O329" s="152"/>
      <c r="P329" s="153"/>
      <c r="Q329" s="153"/>
      <c r="R329" s="156">
        <f t="shared" si="251"/>
        <v>0</v>
      </c>
      <c r="S329" s="156">
        <f t="shared" si="252"/>
        <v>0</v>
      </c>
      <c r="U329" s="157">
        <f t="shared" si="258"/>
        <v>0</v>
      </c>
      <c r="W329" s="152"/>
      <c r="X329" s="152"/>
      <c r="Y329" s="152"/>
      <c r="Z329" s="152"/>
      <c r="AA329" s="152"/>
      <c r="AB329" s="152"/>
      <c r="AC329" s="347"/>
      <c r="AD329" s="152"/>
      <c r="AE329" s="152"/>
      <c r="AF329" s="152"/>
      <c r="AG329" s="152"/>
      <c r="AH329" s="152"/>
      <c r="AI329" s="152"/>
      <c r="AJ329" s="347"/>
      <c r="AK329" s="152"/>
      <c r="AL329" s="152"/>
      <c r="AM329" s="295"/>
      <c r="AN329" s="228"/>
      <c r="AO329" s="228"/>
      <c r="AP329" s="228"/>
      <c r="AQ329" s="228"/>
      <c r="AR329" s="228"/>
      <c r="AS329" s="348"/>
      <c r="AT329" s="264">
        <f t="shared" si="228"/>
        <v>0</v>
      </c>
      <c r="AU329" s="259"/>
      <c r="AV329" s="265">
        <f t="shared" si="255"/>
        <v>0</v>
      </c>
      <c r="AX329" s="265">
        <f t="shared" si="259"/>
        <v>0</v>
      </c>
      <c r="AZ329" s="492">
        <f t="shared" si="256"/>
        <v>0</v>
      </c>
      <c r="BB329" s="492">
        <f t="shared" si="257"/>
        <v>0</v>
      </c>
      <c r="BD329" s="265">
        <f t="shared" si="260"/>
        <v>0</v>
      </c>
      <c r="BE329" s="105"/>
      <c r="BF329" s="105"/>
      <c r="BG329" s="105"/>
      <c r="BH329" s="105"/>
      <c r="BI329" s="105"/>
      <c r="BJ329" s="105"/>
    </row>
    <row r="330" spans="2:62" ht="20.100000000000001" hidden="1" customHeight="1" outlineLevel="1">
      <c r="B330" s="100"/>
      <c r="C330" s="908"/>
      <c r="D330" s="909"/>
      <c r="E330" s="909"/>
      <c r="F330" s="910"/>
      <c r="G330" s="890"/>
      <c r="H330" s="891"/>
      <c r="I330" s="152"/>
      <c r="J330" s="152"/>
      <c r="K330" s="152"/>
      <c r="L330" s="152"/>
      <c r="M330" s="152"/>
      <c r="N330" s="152"/>
      <c r="O330" s="152"/>
      <c r="P330" s="153"/>
      <c r="Q330" s="153"/>
      <c r="R330" s="156">
        <f t="shared" si="251"/>
        <v>0</v>
      </c>
      <c r="S330" s="156">
        <f t="shared" si="252"/>
        <v>0</v>
      </c>
      <c r="U330" s="157">
        <f t="shared" si="258"/>
        <v>0</v>
      </c>
      <c r="W330" s="152"/>
      <c r="X330" s="152"/>
      <c r="Y330" s="152"/>
      <c r="Z330" s="152"/>
      <c r="AA330" s="152"/>
      <c r="AB330" s="152"/>
      <c r="AC330" s="347"/>
      <c r="AD330" s="152"/>
      <c r="AE330" s="152"/>
      <c r="AF330" s="152"/>
      <c r="AG330" s="152"/>
      <c r="AH330" s="152"/>
      <c r="AI330" s="152"/>
      <c r="AJ330" s="347"/>
      <c r="AK330" s="152"/>
      <c r="AL330" s="152"/>
      <c r="AM330" s="295"/>
      <c r="AN330" s="228"/>
      <c r="AO330" s="228"/>
      <c r="AP330" s="228"/>
      <c r="AQ330" s="228"/>
      <c r="AR330" s="228"/>
      <c r="AS330" s="348"/>
      <c r="AT330" s="264">
        <f t="shared" si="228"/>
        <v>0</v>
      </c>
      <c r="AU330" s="259"/>
      <c r="AV330" s="265">
        <f t="shared" si="255"/>
        <v>0</v>
      </c>
      <c r="AX330" s="265">
        <f t="shared" si="259"/>
        <v>0</v>
      </c>
      <c r="AZ330" s="492">
        <f t="shared" si="256"/>
        <v>0</v>
      </c>
      <c r="BB330" s="492">
        <f t="shared" si="257"/>
        <v>0</v>
      </c>
      <c r="BD330" s="265">
        <f t="shared" si="260"/>
        <v>0</v>
      </c>
      <c r="BE330" s="105"/>
      <c r="BF330" s="105"/>
      <c r="BG330" s="105"/>
      <c r="BH330" s="105"/>
      <c r="BI330" s="105"/>
      <c r="BJ330" s="105"/>
    </row>
    <row r="331" spans="2:62" ht="20.100000000000001" hidden="1" customHeight="1" outlineLevel="1">
      <c r="B331" s="100"/>
      <c r="C331" s="908"/>
      <c r="D331" s="909"/>
      <c r="E331" s="909"/>
      <c r="F331" s="910"/>
      <c r="G331" s="890"/>
      <c r="H331" s="891"/>
      <c r="I331" s="152"/>
      <c r="J331" s="152"/>
      <c r="K331" s="152"/>
      <c r="L331" s="152"/>
      <c r="M331" s="152"/>
      <c r="N331" s="152"/>
      <c r="O331" s="152"/>
      <c r="P331" s="153"/>
      <c r="Q331" s="153"/>
      <c r="R331" s="156">
        <f t="shared" si="251"/>
        <v>0</v>
      </c>
      <c r="S331" s="156">
        <f t="shared" si="252"/>
        <v>0</v>
      </c>
      <c r="U331" s="157">
        <f t="shared" si="258"/>
        <v>0</v>
      </c>
      <c r="W331" s="152"/>
      <c r="X331" s="152"/>
      <c r="Y331" s="152"/>
      <c r="Z331" s="152"/>
      <c r="AA331" s="152"/>
      <c r="AB331" s="152"/>
      <c r="AC331" s="347"/>
      <c r="AD331" s="152"/>
      <c r="AE331" s="152"/>
      <c r="AF331" s="152"/>
      <c r="AG331" s="152"/>
      <c r="AH331" s="152"/>
      <c r="AI331" s="152"/>
      <c r="AJ331" s="347"/>
      <c r="AK331" s="152"/>
      <c r="AL331" s="152"/>
      <c r="AM331" s="295"/>
      <c r="AN331" s="228"/>
      <c r="AO331" s="228"/>
      <c r="AP331" s="228"/>
      <c r="AQ331" s="228"/>
      <c r="AR331" s="228"/>
      <c r="AS331" s="348"/>
      <c r="AT331" s="264">
        <f t="shared" si="228"/>
        <v>0</v>
      </c>
      <c r="AU331" s="259"/>
      <c r="AV331" s="265">
        <f t="shared" si="255"/>
        <v>0</v>
      </c>
      <c r="AX331" s="265">
        <f t="shared" si="259"/>
        <v>0</v>
      </c>
      <c r="AZ331" s="492">
        <f t="shared" si="256"/>
        <v>0</v>
      </c>
      <c r="BB331" s="492">
        <f t="shared" si="257"/>
        <v>0</v>
      </c>
      <c r="BD331" s="265">
        <f t="shared" si="260"/>
        <v>0</v>
      </c>
      <c r="BE331" s="105"/>
      <c r="BF331" s="105"/>
      <c r="BG331" s="105"/>
      <c r="BH331" s="105"/>
      <c r="BI331" s="105"/>
      <c r="BJ331" s="105"/>
    </row>
    <row r="332" spans="2:62" ht="20.100000000000001" hidden="1" customHeight="1" outlineLevel="1">
      <c r="B332" s="100"/>
      <c r="C332" s="908"/>
      <c r="D332" s="909"/>
      <c r="E332" s="909"/>
      <c r="F332" s="910"/>
      <c r="G332" s="890"/>
      <c r="H332" s="891"/>
      <c r="I332" s="152"/>
      <c r="J332" s="152"/>
      <c r="K332" s="152"/>
      <c r="L332" s="152"/>
      <c r="M332" s="152"/>
      <c r="N332" s="152"/>
      <c r="O332" s="152"/>
      <c r="P332" s="153"/>
      <c r="Q332" s="153"/>
      <c r="R332" s="156">
        <f t="shared" si="251"/>
        <v>0</v>
      </c>
      <c r="S332" s="156">
        <f t="shared" si="252"/>
        <v>0</v>
      </c>
      <c r="U332" s="157">
        <f t="shared" si="258"/>
        <v>0</v>
      </c>
      <c r="W332" s="152"/>
      <c r="X332" s="152"/>
      <c r="Y332" s="152"/>
      <c r="Z332" s="152"/>
      <c r="AA332" s="152"/>
      <c r="AB332" s="152"/>
      <c r="AC332" s="347"/>
      <c r="AD332" s="152"/>
      <c r="AE332" s="152"/>
      <c r="AF332" s="152"/>
      <c r="AG332" s="152"/>
      <c r="AH332" s="152"/>
      <c r="AI332" s="152"/>
      <c r="AJ332" s="347"/>
      <c r="AK332" s="152"/>
      <c r="AL332" s="152"/>
      <c r="AM332" s="295"/>
      <c r="AN332" s="228"/>
      <c r="AO332" s="228"/>
      <c r="AP332" s="228"/>
      <c r="AQ332" s="228"/>
      <c r="AR332" s="228"/>
      <c r="AS332" s="348"/>
      <c r="AT332" s="264">
        <f t="shared" si="228"/>
        <v>0</v>
      </c>
      <c r="AU332" s="259"/>
      <c r="AV332" s="265">
        <f t="shared" si="255"/>
        <v>0</v>
      </c>
      <c r="AX332" s="265">
        <f t="shared" si="259"/>
        <v>0</v>
      </c>
      <c r="AZ332" s="492">
        <f t="shared" si="256"/>
        <v>0</v>
      </c>
      <c r="BB332" s="492">
        <f t="shared" si="257"/>
        <v>0</v>
      </c>
      <c r="BD332" s="265">
        <f t="shared" si="260"/>
        <v>0</v>
      </c>
      <c r="BE332" s="105"/>
      <c r="BF332" s="105"/>
      <c r="BG332" s="105"/>
      <c r="BH332" s="105"/>
      <c r="BI332" s="105"/>
      <c r="BJ332" s="105"/>
    </row>
    <row r="333" spans="2:62" ht="20.100000000000001" hidden="1" customHeight="1" outlineLevel="1">
      <c r="B333" s="100"/>
      <c r="C333" s="908"/>
      <c r="D333" s="909"/>
      <c r="E333" s="909"/>
      <c r="F333" s="910"/>
      <c r="G333" s="890"/>
      <c r="H333" s="891"/>
      <c r="I333" s="152"/>
      <c r="J333" s="152"/>
      <c r="K333" s="152"/>
      <c r="L333" s="152"/>
      <c r="M333" s="152"/>
      <c r="N333" s="152"/>
      <c r="O333" s="152"/>
      <c r="P333" s="153"/>
      <c r="Q333" s="153"/>
      <c r="R333" s="156">
        <f t="shared" si="251"/>
        <v>0</v>
      </c>
      <c r="S333" s="156">
        <f t="shared" si="252"/>
        <v>0</v>
      </c>
      <c r="U333" s="157">
        <f t="shared" si="258"/>
        <v>0</v>
      </c>
      <c r="W333" s="152"/>
      <c r="X333" s="152"/>
      <c r="Y333" s="152"/>
      <c r="Z333" s="152"/>
      <c r="AA333" s="152"/>
      <c r="AB333" s="152"/>
      <c r="AC333" s="347"/>
      <c r="AD333" s="152"/>
      <c r="AE333" s="152"/>
      <c r="AF333" s="152"/>
      <c r="AG333" s="152"/>
      <c r="AH333" s="152"/>
      <c r="AI333" s="152"/>
      <c r="AJ333" s="347"/>
      <c r="AK333" s="152"/>
      <c r="AL333" s="152"/>
      <c r="AM333" s="295"/>
      <c r="AN333" s="228"/>
      <c r="AO333" s="228"/>
      <c r="AP333" s="228"/>
      <c r="AQ333" s="228"/>
      <c r="AR333" s="228"/>
      <c r="AS333" s="348"/>
      <c r="AT333" s="264">
        <f t="shared" si="228"/>
        <v>0</v>
      </c>
      <c r="AU333" s="259"/>
      <c r="AV333" s="265">
        <f t="shared" si="255"/>
        <v>0</v>
      </c>
      <c r="AX333" s="265">
        <f t="shared" si="259"/>
        <v>0</v>
      </c>
      <c r="AZ333" s="492">
        <f t="shared" si="256"/>
        <v>0</v>
      </c>
      <c r="BB333" s="492">
        <f t="shared" si="257"/>
        <v>0</v>
      </c>
      <c r="BD333" s="265">
        <f t="shared" si="260"/>
        <v>0</v>
      </c>
      <c r="BE333" s="105"/>
      <c r="BF333" s="105"/>
      <c r="BG333" s="105"/>
      <c r="BH333" s="105"/>
      <c r="BI333" s="105"/>
      <c r="BJ333" s="105"/>
    </row>
    <row r="334" spans="2:62" ht="9.9499999999999993" hidden="1" customHeight="1" outlineLevel="1">
      <c r="B334" s="101"/>
      <c r="C334" s="208"/>
      <c r="D334" s="208"/>
      <c r="E334" s="208"/>
      <c r="F334" s="208"/>
      <c r="G334" s="237"/>
      <c r="H334" s="207"/>
      <c r="I334" s="257"/>
      <c r="J334" s="257"/>
      <c r="K334" s="257"/>
      <c r="L334" s="257"/>
      <c r="M334" s="257"/>
      <c r="N334" s="257"/>
      <c r="O334" s="257"/>
      <c r="P334" s="256"/>
      <c r="Q334" s="102"/>
      <c r="R334" s="102"/>
      <c r="S334" s="102"/>
      <c r="U334" s="98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Z334" s="493"/>
      <c r="BE334" s="105"/>
      <c r="BF334" s="105"/>
      <c r="BG334" s="105"/>
      <c r="BH334" s="105"/>
      <c r="BI334" s="105"/>
      <c r="BJ334" s="105"/>
    </row>
    <row r="335" spans="2:62" ht="20.100000000000001" customHeight="1" collapsed="1">
      <c r="B335" s="8">
        <f>B318+1</f>
        <v>20</v>
      </c>
      <c r="C335" s="916"/>
      <c r="D335" s="917"/>
      <c r="E335" s="917"/>
      <c r="F335" s="918"/>
      <c r="G335" s="429"/>
      <c r="H335" s="206">
        <v>1</v>
      </c>
      <c r="I335" s="642">
        <f t="shared" ref="I335" si="261">$H335*SUM(I336:I350)</f>
        <v>0</v>
      </c>
      <c r="J335" s="643">
        <f t="shared" ref="J335:O335" si="262">$H335*SUM(J336:J350)</f>
        <v>0</v>
      </c>
      <c r="K335" s="644">
        <f t="shared" si="262"/>
        <v>0</v>
      </c>
      <c r="L335" s="645">
        <f t="shared" si="262"/>
        <v>0</v>
      </c>
      <c r="M335" s="645">
        <f t="shared" si="262"/>
        <v>0</v>
      </c>
      <c r="N335" s="644">
        <f t="shared" si="262"/>
        <v>0</v>
      </c>
      <c r="O335" s="642">
        <f t="shared" si="262"/>
        <v>0</v>
      </c>
      <c r="P335" s="209">
        <f t="shared" ref="P335:Q335" si="263">$H335*SUM(P336:P350)</f>
        <v>0</v>
      </c>
      <c r="Q335" s="210">
        <f t="shared" si="263"/>
        <v>0</v>
      </c>
      <c r="R335" s="136">
        <f t="shared" ref="R335:R350" si="264">P335*(1+Gewinn)*(1+SicherheitAngebot)</f>
        <v>0</v>
      </c>
      <c r="S335" s="137">
        <f t="shared" ref="S335:S350" si="265">Q335*(1+MGKZ)*(1+Gewinn)*(1+SicherheitAngebot)</f>
        <v>0</v>
      </c>
      <c r="U335" s="10">
        <f>I335*$I$7+J335*$J$7+K335*$K$7+L335*$L$7+M335*$M$7+N335*$N$7+O335*$O$7+R335+S335</f>
        <v>0</v>
      </c>
      <c r="W335" s="646">
        <f t="shared" ref="W335:AB335" si="266">$H335*SUM(W336:W350)</f>
        <v>0</v>
      </c>
      <c r="X335" s="647">
        <f t="shared" si="266"/>
        <v>0</v>
      </c>
      <c r="Y335" s="648">
        <f t="shared" si="266"/>
        <v>0</v>
      </c>
      <c r="Z335" s="649">
        <f t="shared" si="266"/>
        <v>0</v>
      </c>
      <c r="AA335" s="648">
        <f t="shared" si="266"/>
        <v>0</v>
      </c>
      <c r="AB335" s="646">
        <f t="shared" si="266"/>
        <v>0</v>
      </c>
      <c r="AC335" s="258"/>
      <c r="AD335" s="646">
        <f t="shared" ref="AD335:AM335" si="267">$H335*SUM(AD336:AD350)</f>
        <v>0</v>
      </c>
      <c r="AE335" s="647">
        <f t="shared" si="267"/>
        <v>0</v>
      </c>
      <c r="AF335" s="648">
        <f t="shared" si="267"/>
        <v>0</v>
      </c>
      <c r="AG335" s="649">
        <f t="shared" si="267"/>
        <v>0</v>
      </c>
      <c r="AH335" s="648">
        <f t="shared" si="267"/>
        <v>0</v>
      </c>
      <c r="AI335" s="646">
        <f t="shared" si="267"/>
        <v>0</v>
      </c>
      <c r="AJ335" s="258"/>
      <c r="AK335" s="653">
        <f t="shared" si="267"/>
        <v>0</v>
      </c>
      <c r="AL335" s="653">
        <f t="shared" si="267"/>
        <v>0</v>
      </c>
      <c r="AM335" s="653">
        <f t="shared" si="267"/>
        <v>0</v>
      </c>
      <c r="AN335" s="227">
        <f>$H335*SUM(AN336:AN350)*(1+Gewinn)*(1+SicherheitAngebot)</f>
        <v>0</v>
      </c>
      <c r="AO335" s="227">
        <f>$H335*SUM(AO336:AO350)*(1+Gewinn)*(1+SicherheitAngebot)</f>
        <v>0</v>
      </c>
      <c r="AP335" s="227">
        <f>$H335*SUM(AP336:AP350)*(1+Gewinn)*(1+SicherheitAngebot)</f>
        <v>0</v>
      </c>
      <c r="AQ335" s="227">
        <f>$H335*SUM(AQ336:AQ350)*(1+Gewinn)*(1+SicherheitAngebot)</f>
        <v>0</v>
      </c>
      <c r="AR335" s="227">
        <f>$H335*SUM(AR336:AR350)*(1+Gewinn)*(1+SicherheitAngebot)</f>
        <v>0</v>
      </c>
      <c r="AS335" s="262"/>
      <c r="AT335" s="263">
        <f t="shared" si="228"/>
        <v>0</v>
      </c>
      <c r="AU335" s="259"/>
      <c r="AV335" s="491">
        <f>AK335*$AK$7+AL335*$AL$7+AM335*$AM$7+SUM(AN335:AR335)+AT335/Zuschläge_IBN+AT335</f>
        <v>0</v>
      </c>
      <c r="AX335" s="685">
        <f>U335+AV335</f>
        <v>0</v>
      </c>
      <c r="AZ335" s="490">
        <f>IF(H335&gt;0,U335/(1+SicherheitAngebot)*(1+Sicherheit),0)</f>
        <v>0</v>
      </c>
      <c r="BB335" s="490">
        <f>IF(H335&gt;0,AV335/(1+SicherheitAngebot)*(1+Sicherheit),0)</f>
        <v>0</v>
      </c>
      <c r="BD335" s="490">
        <f>AZ335+BB335</f>
        <v>0</v>
      </c>
      <c r="BE335" s="105"/>
      <c r="BF335" s="105"/>
      <c r="BG335" s="105"/>
      <c r="BH335" s="105"/>
      <c r="BI335" s="105"/>
      <c r="BJ335" s="105"/>
    </row>
    <row r="336" spans="2:62" ht="20.100000000000001" hidden="1" customHeight="1" outlineLevel="1">
      <c r="B336" s="99"/>
      <c r="C336" s="908"/>
      <c r="D336" s="909"/>
      <c r="E336" s="909"/>
      <c r="F336" s="910"/>
      <c r="G336" s="890"/>
      <c r="H336" s="901"/>
      <c r="I336" s="152"/>
      <c r="J336" s="152"/>
      <c r="K336" s="152"/>
      <c r="L336" s="152"/>
      <c r="M336" s="152"/>
      <c r="N336" s="152"/>
      <c r="O336" s="152"/>
      <c r="P336" s="153"/>
      <c r="Q336" s="153"/>
      <c r="R336" s="156">
        <f t="shared" si="264"/>
        <v>0</v>
      </c>
      <c r="S336" s="156">
        <f t="shared" si="265"/>
        <v>0</v>
      </c>
      <c r="U336" s="157">
        <f>I336*$I$7+J336*$J$7+K336*$K$7+L336*$L$7+M336*$M$7+N336*$N$7+O336*$O$7+R336+S336</f>
        <v>0</v>
      </c>
      <c r="W336" s="152"/>
      <c r="X336" s="152"/>
      <c r="Y336" s="152"/>
      <c r="Z336" s="152"/>
      <c r="AA336" s="152"/>
      <c r="AB336" s="152"/>
      <c r="AC336" s="347"/>
      <c r="AD336" s="152"/>
      <c r="AE336" s="152"/>
      <c r="AF336" s="152"/>
      <c r="AG336" s="152"/>
      <c r="AH336" s="152"/>
      <c r="AI336" s="152"/>
      <c r="AJ336" s="347"/>
      <c r="AK336" s="152"/>
      <c r="AL336" s="152"/>
      <c r="AM336" s="295"/>
      <c r="AN336" s="228"/>
      <c r="AO336" s="228"/>
      <c r="AP336" s="228"/>
      <c r="AQ336" s="228"/>
      <c r="AR336" s="228"/>
      <c r="AS336" s="348"/>
      <c r="AT336" s="264">
        <f t="shared" si="228"/>
        <v>0</v>
      </c>
      <c r="AU336" s="259"/>
      <c r="AV336" s="265">
        <f t="shared" ref="AV336:AV350" si="268">AK336*$AK$7+AL336*$AL$7+AM336*$AM$7+SUM(AN336:AR336)*(1+Gewinn)*(1+SicherheitAngebot)+AT336/Zuschläge_IBN+AT336</f>
        <v>0</v>
      </c>
      <c r="AX336" s="265">
        <f>U336+AV336</f>
        <v>0</v>
      </c>
      <c r="AZ336" s="492">
        <f t="shared" ref="AZ336:AZ350" si="269">U336/(1+SicherheitAngebot)*(1+Sicherheit)</f>
        <v>0</v>
      </c>
      <c r="BB336" s="492">
        <f t="shared" ref="BB336:BB350" si="270">AV336/(1+SicherheitAngebot)*(1+Sicherheit)</f>
        <v>0</v>
      </c>
      <c r="BD336" s="265">
        <f>AZ336+BB336</f>
        <v>0</v>
      </c>
      <c r="BE336" s="105"/>
      <c r="BF336" s="105"/>
      <c r="BG336" s="105"/>
      <c r="BH336" s="105"/>
      <c r="BI336" s="105"/>
      <c r="BJ336" s="105"/>
    </row>
    <row r="337" spans="2:62" ht="20.100000000000001" hidden="1" customHeight="1" outlineLevel="1">
      <c r="B337" s="100"/>
      <c r="C337" s="908"/>
      <c r="D337" s="909"/>
      <c r="E337" s="909"/>
      <c r="F337" s="910"/>
      <c r="G337" s="890"/>
      <c r="H337" s="891"/>
      <c r="I337" s="152"/>
      <c r="J337" s="152"/>
      <c r="K337" s="152"/>
      <c r="L337" s="152"/>
      <c r="M337" s="152"/>
      <c r="N337" s="152"/>
      <c r="O337" s="152"/>
      <c r="P337" s="153"/>
      <c r="Q337" s="153"/>
      <c r="R337" s="156">
        <f t="shared" si="264"/>
        <v>0</v>
      </c>
      <c r="S337" s="156">
        <f t="shared" si="265"/>
        <v>0</v>
      </c>
      <c r="U337" s="157">
        <f t="shared" ref="U337:U350" si="271">I337*$I$7+J337*$J$7+K337*$K$7+L337*$L$7+M337*$M$7+N337*$N$7+O337*$O$7+R337+S337</f>
        <v>0</v>
      </c>
      <c r="W337" s="152"/>
      <c r="X337" s="152"/>
      <c r="Y337" s="152"/>
      <c r="Z337" s="152"/>
      <c r="AA337" s="152"/>
      <c r="AB337" s="152"/>
      <c r="AC337" s="347"/>
      <c r="AD337" s="152"/>
      <c r="AE337" s="152"/>
      <c r="AF337" s="152"/>
      <c r="AG337" s="152"/>
      <c r="AH337" s="152"/>
      <c r="AI337" s="152"/>
      <c r="AJ337" s="347"/>
      <c r="AK337" s="152"/>
      <c r="AL337" s="152"/>
      <c r="AM337" s="295"/>
      <c r="AN337" s="228"/>
      <c r="AO337" s="228"/>
      <c r="AP337" s="228"/>
      <c r="AQ337" s="228"/>
      <c r="AR337" s="228"/>
      <c r="AS337" s="348"/>
      <c r="AT337" s="264">
        <f t="shared" si="228"/>
        <v>0</v>
      </c>
      <c r="AU337" s="259"/>
      <c r="AV337" s="265">
        <f t="shared" si="268"/>
        <v>0</v>
      </c>
      <c r="AX337" s="265">
        <f t="shared" ref="AX337:AX350" si="272">U337+AV337</f>
        <v>0</v>
      </c>
      <c r="AZ337" s="492">
        <f t="shared" si="269"/>
        <v>0</v>
      </c>
      <c r="BB337" s="492">
        <f t="shared" si="270"/>
        <v>0</v>
      </c>
      <c r="BD337" s="265">
        <f t="shared" ref="BD337:BD350" si="273">AZ337+BB337</f>
        <v>0</v>
      </c>
      <c r="BE337" s="105"/>
      <c r="BF337" s="105"/>
      <c r="BG337" s="105"/>
      <c r="BH337" s="105"/>
      <c r="BI337" s="105"/>
      <c r="BJ337" s="105"/>
    </row>
    <row r="338" spans="2:62" ht="20.100000000000001" hidden="1" customHeight="1" outlineLevel="1">
      <c r="B338" s="100"/>
      <c r="C338" s="908"/>
      <c r="D338" s="909"/>
      <c r="E338" s="909"/>
      <c r="F338" s="910"/>
      <c r="G338" s="890"/>
      <c r="H338" s="891"/>
      <c r="I338" s="152"/>
      <c r="J338" s="152"/>
      <c r="K338" s="152"/>
      <c r="L338" s="152"/>
      <c r="M338" s="152"/>
      <c r="N338" s="152"/>
      <c r="O338" s="152"/>
      <c r="P338" s="153"/>
      <c r="Q338" s="153"/>
      <c r="R338" s="156">
        <f t="shared" si="264"/>
        <v>0</v>
      </c>
      <c r="S338" s="156">
        <f t="shared" si="265"/>
        <v>0</v>
      </c>
      <c r="U338" s="157">
        <f t="shared" si="271"/>
        <v>0</v>
      </c>
      <c r="W338" s="152"/>
      <c r="X338" s="152"/>
      <c r="Y338" s="152"/>
      <c r="Z338" s="152"/>
      <c r="AA338" s="152"/>
      <c r="AB338" s="152"/>
      <c r="AC338" s="347"/>
      <c r="AD338" s="152"/>
      <c r="AE338" s="152"/>
      <c r="AF338" s="152"/>
      <c r="AG338" s="152"/>
      <c r="AH338" s="152"/>
      <c r="AI338" s="152"/>
      <c r="AJ338" s="347"/>
      <c r="AK338" s="152"/>
      <c r="AL338" s="152"/>
      <c r="AM338" s="295"/>
      <c r="AN338" s="228"/>
      <c r="AO338" s="228"/>
      <c r="AP338" s="228"/>
      <c r="AQ338" s="228"/>
      <c r="AR338" s="228"/>
      <c r="AS338" s="348"/>
      <c r="AT338" s="264">
        <f t="shared" si="228"/>
        <v>0</v>
      </c>
      <c r="AU338" s="259"/>
      <c r="AV338" s="265">
        <f t="shared" si="268"/>
        <v>0</v>
      </c>
      <c r="AX338" s="265">
        <f t="shared" si="272"/>
        <v>0</v>
      </c>
      <c r="AZ338" s="492">
        <f t="shared" si="269"/>
        <v>0</v>
      </c>
      <c r="BB338" s="492">
        <f t="shared" si="270"/>
        <v>0</v>
      </c>
      <c r="BD338" s="265">
        <f t="shared" si="273"/>
        <v>0</v>
      </c>
      <c r="BE338" s="105"/>
      <c r="BF338" s="105"/>
      <c r="BG338" s="105"/>
      <c r="BH338" s="105"/>
      <c r="BI338" s="105"/>
      <c r="BJ338" s="105"/>
    </row>
    <row r="339" spans="2:62" ht="20.100000000000001" hidden="1" customHeight="1" outlineLevel="1">
      <c r="B339" s="100"/>
      <c r="C339" s="908"/>
      <c r="D339" s="909"/>
      <c r="E339" s="909"/>
      <c r="F339" s="910"/>
      <c r="G339" s="890"/>
      <c r="H339" s="891"/>
      <c r="I339" s="152"/>
      <c r="J339" s="152"/>
      <c r="K339" s="152"/>
      <c r="L339" s="152"/>
      <c r="M339" s="152"/>
      <c r="N339" s="152"/>
      <c r="O339" s="152"/>
      <c r="P339" s="153"/>
      <c r="Q339" s="153"/>
      <c r="R339" s="156">
        <f t="shared" si="264"/>
        <v>0</v>
      </c>
      <c r="S339" s="156">
        <f t="shared" si="265"/>
        <v>0</v>
      </c>
      <c r="U339" s="157">
        <f t="shared" si="271"/>
        <v>0</v>
      </c>
      <c r="W339" s="152"/>
      <c r="X339" s="152"/>
      <c r="Y339" s="152"/>
      <c r="Z339" s="152"/>
      <c r="AA339" s="152"/>
      <c r="AB339" s="152"/>
      <c r="AC339" s="347"/>
      <c r="AD339" s="152"/>
      <c r="AE339" s="152"/>
      <c r="AF339" s="152"/>
      <c r="AG339" s="152"/>
      <c r="AH339" s="152"/>
      <c r="AI339" s="152"/>
      <c r="AJ339" s="347"/>
      <c r="AK339" s="152"/>
      <c r="AL339" s="152"/>
      <c r="AM339" s="295"/>
      <c r="AN339" s="228"/>
      <c r="AO339" s="228"/>
      <c r="AP339" s="228"/>
      <c r="AQ339" s="228"/>
      <c r="AR339" s="228"/>
      <c r="AS339" s="348"/>
      <c r="AT339" s="264">
        <f t="shared" si="228"/>
        <v>0</v>
      </c>
      <c r="AU339" s="259"/>
      <c r="AV339" s="265">
        <f t="shared" si="268"/>
        <v>0</v>
      </c>
      <c r="AX339" s="265">
        <f t="shared" si="272"/>
        <v>0</v>
      </c>
      <c r="AZ339" s="492">
        <f t="shared" si="269"/>
        <v>0</v>
      </c>
      <c r="BB339" s="492">
        <f t="shared" si="270"/>
        <v>0</v>
      </c>
      <c r="BD339" s="265">
        <f t="shared" si="273"/>
        <v>0</v>
      </c>
      <c r="BE339" s="105"/>
      <c r="BF339" s="105"/>
      <c r="BG339" s="105"/>
      <c r="BH339" s="105"/>
      <c r="BI339" s="105"/>
      <c r="BJ339" s="105"/>
    </row>
    <row r="340" spans="2:62" ht="20.100000000000001" hidden="1" customHeight="1" outlineLevel="1">
      <c r="B340" s="100"/>
      <c r="C340" s="908"/>
      <c r="D340" s="909"/>
      <c r="E340" s="909"/>
      <c r="F340" s="910"/>
      <c r="G340" s="890"/>
      <c r="H340" s="891"/>
      <c r="I340" s="152"/>
      <c r="J340" s="152"/>
      <c r="K340" s="152"/>
      <c r="L340" s="152"/>
      <c r="M340" s="152"/>
      <c r="N340" s="152"/>
      <c r="O340" s="152"/>
      <c r="P340" s="153"/>
      <c r="Q340" s="153"/>
      <c r="R340" s="156">
        <f t="shared" si="264"/>
        <v>0</v>
      </c>
      <c r="S340" s="156">
        <f t="shared" si="265"/>
        <v>0</v>
      </c>
      <c r="U340" s="157">
        <f t="shared" si="271"/>
        <v>0</v>
      </c>
      <c r="W340" s="152"/>
      <c r="X340" s="152"/>
      <c r="Y340" s="152"/>
      <c r="Z340" s="152"/>
      <c r="AA340" s="152"/>
      <c r="AB340" s="152"/>
      <c r="AC340" s="347"/>
      <c r="AD340" s="152"/>
      <c r="AE340" s="152"/>
      <c r="AF340" s="152"/>
      <c r="AG340" s="152"/>
      <c r="AH340" s="152"/>
      <c r="AI340" s="152"/>
      <c r="AJ340" s="347"/>
      <c r="AK340" s="152"/>
      <c r="AL340" s="152"/>
      <c r="AM340" s="295"/>
      <c r="AN340" s="228"/>
      <c r="AO340" s="228"/>
      <c r="AP340" s="228"/>
      <c r="AQ340" s="228"/>
      <c r="AR340" s="228"/>
      <c r="AS340" s="348"/>
      <c r="AT340" s="264">
        <f t="shared" si="228"/>
        <v>0</v>
      </c>
      <c r="AU340" s="259"/>
      <c r="AV340" s="265">
        <f t="shared" si="268"/>
        <v>0</v>
      </c>
      <c r="AX340" s="265">
        <f t="shared" si="272"/>
        <v>0</v>
      </c>
      <c r="AZ340" s="492">
        <f t="shared" si="269"/>
        <v>0</v>
      </c>
      <c r="BB340" s="492">
        <f t="shared" si="270"/>
        <v>0</v>
      </c>
      <c r="BD340" s="265">
        <f t="shared" si="273"/>
        <v>0</v>
      </c>
      <c r="BE340" s="105"/>
      <c r="BF340" s="105"/>
      <c r="BG340" s="105"/>
      <c r="BH340" s="105"/>
      <c r="BI340" s="105"/>
      <c r="BJ340" s="105"/>
    </row>
    <row r="341" spans="2:62" ht="20.100000000000001" hidden="1" customHeight="1" outlineLevel="1">
      <c r="B341" s="100"/>
      <c r="C341" s="908"/>
      <c r="D341" s="909"/>
      <c r="E341" s="909"/>
      <c r="F341" s="910"/>
      <c r="G341" s="890"/>
      <c r="H341" s="891"/>
      <c r="I341" s="152"/>
      <c r="J341" s="152"/>
      <c r="K341" s="152"/>
      <c r="L341" s="152"/>
      <c r="M341" s="152"/>
      <c r="N341" s="152"/>
      <c r="O341" s="152"/>
      <c r="P341" s="153"/>
      <c r="Q341" s="153"/>
      <c r="R341" s="156">
        <f t="shared" si="264"/>
        <v>0</v>
      </c>
      <c r="S341" s="156">
        <f t="shared" si="265"/>
        <v>0</v>
      </c>
      <c r="U341" s="157">
        <f t="shared" si="271"/>
        <v>0</v>
      </c>
      <c r="W341" s="152"/>
      <c r="X341" s="152"/>
      <c r="Y341" s="152"/>
      <c r="Z341" s="152"/>
      <c r="AA341" s="152"/>
      <c r="AB341" s="152"/>
      <c r="AC341" s="347"/>
      <c r="AD341" s="152"/>
      <c r="AE341" s="152"/>
      <c r="AF341" s="152"/>
      <c r="AG341" s="152"/>
      <c r="AH341" s="152"/>
      <c r="AI341" s="152"/>
      <c r="AJ341" s="347"/>
      <c r="AK341" s="152"/>
      <c r="AL341" s="152"/>
      <c r="AM341" s="295"/>
      <c r="AN341" s="228"/>
      <c r="AO341" s="228"/>
      <c r="AP341" s="228"/>
      <c r="AQ341" s="228"/>
      <c r="AR341" s="228"/>
      <c r="AS341" s="348"/>
      <c r="AT341" s="264">
        <f t="shared" si="228"/>
        <v>0</v>
      </c>
      <c r="AU341" s="259"/>
      <c r="AV341" s="265">
        <f t="shared" si="268"/>
        <v>0</v>
      </c>
      <c r="AX341" s="265">
        <f t="shared" si="272"/>
        <v>0</v>
      </c>
      <c r="AZ341" s="492">
        <f t="shared" si="269"/>
        <v>0</v>
      </c>
      <c r="BB341" s="492">
        <f t="shared" si="270"/>
        <v>0</v>
      </c>
      <c r="BD341" s="265">
        <f t="shared" si="273"/>
        <v>0</v>
      </c>
      <c r="BE341" s="105"/>
      <c r="BF341" s="105"/>
      <c r="BG341" s="105"/>
      <c r="BH341" s="105"/>
      <c r="BI341" s="105"/>
      <c r="BJ341" s="105"/>
    </row>
    <row r="342" spans="2:62" ht="20.100000000000001" hidden="1" customHeight="1" outlineLevel="1">
      <c r="B342" s="100"/>
      <c r="C342" s="908"/>
      <c r="D342" s="909"/>
      <c r="E342" s="909"/>
      <c r="F342" s="910"/>
      <c r="G342" s="890"/>
      <c r="H342" s="891"/>
      <c r="I342" s="152"/>
      <c r="J342" s="152"/>
      <c r="K342" s="152"/>
      <c r="L342" s="152"/>
      <c r="M342" s="152"/>
      <c r="N342" s="152"/>
      <c r="O342" s="152"/>
      <c r="P342" s="153"/>
      <c r="Q342" s="153"/>
      <c r="R342" s="156">
        <f t="shared" si="264"/>
        <v>0</v>
      </c>
      <c r="S342" s="156">
        <f t="shared" si="265"/>
        <v>0</v>
      </c>
      <c r="U342" s="157">
        <f t="shared" si="271"/>
        <v>0</v>
      </c>
      <c r="W342" s="152"/>
      <c r="X342" s="152"/>
      <c r="Y342" s="152"/>
      <c r="Z342" s="152"/>
      <c r="AA342" s="152"/>
      <c r="AB342" s="152"/>
      <c r="AC342" s="347"/>
      <c r="AD342" s="152"/>
      <c r="AE342" s="152"/>
      <c r="AF342" s="152"/>
      <c r="AG342" s="152"/>
      <c r="AH342" s="152"/>
      <c r="AI342" s="152"/>
      <c r="AJ342" s="347"/>
      <c r="AK342" s="152"/>
      <c r="AL342" s="152"/>
      <c r="AM342" s="295"/>
      <c r="AN342" s="228"/>
      <c r="AO342" s="228"/>
      <c r="AP342" s="228"/>
      <c r="AQ342" s="228"/>
      <c r="AR342" s="228"/>
      <c r="AS342" s="348"/>
      <c r="AT342" s="264">
        <f t="shared" si="228"/>
        <v>0</v>
      </c>
      <c r="AU342" s="259"/>
      <c r="AV342" s="265">
        <f t="shared" si="268"/>
        <v>0</v>
      </c>
      <c r="AX342" s="265">
        <f t="shared" si="272"/>
        <v>0</v>
      </c>
      <c r="AZ342" s="492">
        <f t="shared" si="269"/>
        <v>0</v>
      </c>
      <c r="BB342" s="492">
        <f t="shared" si="270"/>
        <v>0</v>
      </c>
      <c r="BD342" s="265">
        <f t="shared" si="273"/>
        <v>0</v>
      </c>
      <c r="BE342" s="105"/>
      <c r="BF342" s="105"/>
      <c r="BG342" s="105"/>
      <c r="BH342" s="105"/>
      <c r="BI342" s="105"/>
      <c r="BJ342" s="105"/>
    </row>
    <row r="343" spans="2:62" ht="20.100000000000001" hidden="1" customHeight="1" outlineLevel="1">
      <c r="B343" s="100"/>
      <c r="C343" s="908"/>
      <c r="D343" s="909"/>
      <c r="E343" s="909"/>
      <c r="F343" s="910"/>
      <c r="G343" s="890"/>
      <c r="H343" s="891"/>
      <c r="I343" s="152"/>
      <c r="J343" s="152"/>
      <c r="K343" s="152"/>
      <c r="L343" s="152"/>
      <c r="M343" s="152"/>
      <c r="N343" s="152"/>
      <c r="O343" s="152"/>
      <c r="P343" s="153"/>
      <c r="Q343" s="153"/>
      <c r="R343" s="156">
        <f t="shared" si="264"/>
        <v>0</v>
      </c>
      <c r="S343" s="156">
        <f t="shared" si="265"/>
        <v>0</v>
      </c>
      <c r="U343" s="157">
        <f t="shared" si="271"/>
        <v>0</v>
      </c>
      <c r="W343" s="152"/>
      <c r="X343" s="152"/>
      <c r="Y343" s="152"/>
      <c r="Z343" s="152"/>
      <c r="AA343" s="152"/>
      <c r="AB343" s="152"/>
      <c r="AC343" s="347"/>
      <c r="AD343" s="152"/>
      <c r="AE343" s="152"/>
      <c r="AF343" s="152"/>
      <c r="AG343" s="152"/>
      <c r="AH343" s="152"/>
      <c r="AI343" s="152"/>
      <c r="AJ343" s="347"/>
      <c r="AK343" s="152"/>
      <c r="AL343" s="152"/>
      <c r="AM343" s="295"/>
      <c r="AN343" s="228"/>
      <c r="AO343" s="228"/>
      <c r="AP343" s="228"/>
      <c r="AQ343" s="228"/>
      <c r="AR343" s="228"/>
      <c r="AS343" s="348"/>
      <c r="AT343" s="264">
        <f t="shared" si="228"/>
        <v>0</v>
      </c>
      <c r="AU343" s="259"/>
      <c r="AV343" s="265">
        <f t="shared" si="268"/>
        <v>0</v>
      </c>
      <c r="AX343" s="265">
        <f t="shared" si="272"/>
        <v>0</v>
      </c>
      <c r="AZ343" s="492">
        <f t="shared" si="269"/>
        <v>0</v>
      </c>
      <c r="BB343" s="492">
        <f t="shared" si="270"/>
        <v>0</v>
      </c>
      <c r="BD343" s="265">
        <f t="shared" si="273"/>
        <v>0</v>
      </c>
      <c r="BE343" s="105"/>
      <c r="BF343" s="105"/>
      <c r="BG343" s="105"/>
      <c r="BH343" s="105"/>
      <c r="BI343" s="105"/>
      <c r="BJ343" s="105"/>
    </row>
    <row r="344" spans="2:62" ht="20.100000000000001" hidden="1" customHeight="1" outlineLevel="1">
      <c r="B344" s="100"/>
      <c r="C344" s="908"/>
      <c r="D344" s="909"/>
      <c r="E344" s="909"/>
      <c r="F344" s="910"/>
      <c r="G344" s="890"/>
      <c r="H344" s="891"/>
      <c r="I344" s="152"/>
      <c r="J344" s="152"/>
      <c r="K344" s="152"/>
      <c r="L344" s="152"/>
      <c r="M344" s="152"/>
      <c r="N344" s="152"/>
      <c r="O344" s="152"/>
      <c r="P344" s="153"/>
      <c r="Q344" s="153"/>
      <c r="R344" s="156">
        <f t="shared" si="264"/>
        <v>0</v>
      </c>
      <c r="S344" s="156">
        <f t="shared" si="265"/>
        <v>0</v>
      </c>
      <c r="U344" s="157">
        <f t="shared" si="271"/>
        <v>0</v>
      </c>
      <c r="W344" s="152"/>
      <c r="X344" s="152"/>
      <c r="Y344" s="152"/>
      <c r="Z344" s="152"/>
      <c r="AA344" s="152"/>
      <c r="AB344" s="152"/>
      <c r="AC344" s="347"/>
      <c r="AD344" s="152"/>
      <c r="AE344" s="152"/>
      <c r="AF344" s="152"/>
      <c r="AG344" s="152"/>
      <c r="AH344" s="152"/>
      <c r="AI344" s="152"/>
      <c r="AJ344" s="347"/>
      <c r="AK344" s="152"/>
      <c r="AL344" s="152"/>
      <c r="AM344" s="295"/>
      <c r="AN344" s="228"/>
      <c r="AO344" s="228"/>
      <c r="AP344" s="228"/>
      <c r="AQ344" s="228"/>
      <c r="AR344" s="228"/>
      <c r="AS344" s="348"/>
      <c r="AT344" s="264">
        <f t="shared" si="228"/>
        <v>0</v>
      </c>
      <c r="AU344" s="259"/>
      <c r="AV344" s="265">
        <f t="shared" si="268"/>
        <v>0</v>
      </c>
      <c r="AX344" s="265">
        <f t="shared" si="272"/>
        <v>0</v>
      </c>
      <c r="AZ344" s="492">
        <f t="shared" si="269"/>
        <v>0</v>
      </c>
      <c r="BB344" s="492">
        <f t="shared" si="270"/>
        <v>0</v>
      </c>
      <c r="BD344" s="265">
        <f t="shared" si="273"/>
        <v>0</v>
      </c>
      <c r="BE344" s="105"/>
      <c r="BF344" s="105"/>
      <c r="BG344" s="105"/>
      <c r="BH344" s="105"/>
      <c r="BI344" s="105"/>
      <c r="BJ344" s="105"/>
    </row>
    <row r="345" spans="2:62" ht="20.100000000000001" hidden="1" customHeight="1" outlineLevel="1">
      <c r="B345" s="100"/>
      <c r="C345" s="908"/>
      <c r="D345" s="909"/>
      <c r="E345" s="909"/>
      <c r="F345" s="910"/>
      <c r="G345" s="890"/>
      <c r="H345" s="891"/>
      <c r="I345" s="152"/>
      <c r="J345" s="152"/>
      <c r="K345" s="152"/>
      <c r="L345" s="152"/>
      <c r="M345" s="152"/>
      <c r="N345" s="152"/>
      <c r="O345" s="152"/>
      <c r="P345" s="153"/>
      <c r="Q345" s="153"/>
      <c r="R345" s="156">
        <f t="shared" si="264"/>
        <v>0</v>
      </c>
      <c r="S345" s="156">
        <f t="shared" si="265"/>
        <v>0</v>
      </c>
      <c r="U345" s="157">
        <f t="shared" si="271"/>
        <v>0</v>
      </c>
      <c r="W345" s="152"/>
      <c r="X345" s="152"/>
      <c r="Y345" s="152"/>
      <c r="Z345" s="152"/>
      <c r="AA345" s="152"/>
      <c r="AB345" s="152"/>
      <c r="AC345" s="347"/>
      <c r="AD345" s="152"/>
      <c r="AE345" s="152"/>
      <c r="AF345" s="152"/>
      <c r="AG345" s="152"/>
      <c r="AH345" s="152"/>
      <c r="AI345" s="152"/>
      <c r="AJ345" s="347"/>
      <c r="AK345" s="152"/>
      <c r="AL345" s="152"/>
      <c r="AM345" s="295"/>
      <c r="AN345" s="228"/>
      <c r="AO345" s="228"/>
      <c r="AP345" s="228"/>
      <c r="AQ345" s="228"/>
      <c r="AR345" s="228"/>
      <c r="AS345" s="348"/>
      <c r="AT345" s="264">
        <f t="shared" si="228"/>
        <v>0</v>
      </c>
      <c r="AU345" s="259"/>
      <c r="AV345" s="265">
        <f t="shared" si="268"/>
        <v>0</v>
      </c>
      <c r="AX345" s="265">
        <f t="shared" si="272"/>
        <v>0</v>
      </c>
      <c r="AZ345" s="492">
        <f t="shared" si="269"/>
        <v>0</v>
      </c>
      <c r="BB345" s="492">
        <f t="shared" si="270"/>
        <v>0</v>
      </c>
      <c r="BD345" s="265">
        <f t="shared" si="273"/>
        <v>0</v>
      </c>
      <c r="BE345" s="105"/>
      <c r="BF345" s="105"/>
      <c r="BG345" s="105"/>
      <c r="BH345" s="105"/>
      <c r="BI345" s="105"/>
      <c r="BJ345" s="105"/>
    </row>
    <row r="346" spans="2:62" ht="20.100000000000001" hidden="1" customHeight="1" outlineLevel="1">
      <c r="B346" s="100"/>
      <c r="C346" s="908"/>
      <c r="D346" s="909"/>
      <c r="E346" s="909"/>
      <c r="F346" s="910"/>
      <c r="G346" s="890"/>
      <c r="H346" s="891"/>
      <c r="I346" s="152"/>
      <c r="J346" s="152"/>
      <c r="K346" s="152"/>
      <c r="L346" s="152"/>
      <c r="M346" s="152"/>
      <c r="N346" s="152"/>
      <c r="O346" s="152"/>
      <c r="P346" s="153"/>
      <c r="Q346" s="153"/>
      <c r="R346" s="156">
        <f t="shared" si="264"/>
        <v>0</v>
      </c>
      <c r="S346" s="156">
        <f t="shared" si="265"/>
        <v>0</v>
      </c>
      <c r="U346" s="157">
        <f t="shared" si="271"/>
        <v>0</v>
      </c>
      <c r="W346" s="152"/>
      <c r="X346" s="152"/>
      <c r="Y346" s="152"/>
      <c r="Z346" s="152"/>
      <c r="AA346" s="152"/>
      <c r="AB346" s="152"/>
      <c r="AC346" s="347"/>
      <c r="AD346" s="152"/>
      <c r="AE346" s="152"/>
      <c r="AF346" s="152"/>
      <c r="AG346" s="152"/>
      <c r="AH346" s="152"/>
      <c r="AI346" s="152"/>
      <c r="AJ346" s="347"/>
      <c r="AK346" s="152"/>
      <c r="AL346" s="152"/>
      <c r="AM346" s="295"/>
      <c r="AN346" s="228"/>
      <c r="AO346" s="228"/>
      <c r="AP346" s="228"/>
      <c r="AQ346" s="228"/>
      <c r="AR346" s="228"/>
      <c r="AS346" s="348"/>
      <c r="AT346" s="264">
        <f t="shared" si="228"/>
        <v>0</v>
      </c>
      <c r="AU346" s="259"/>
      <c r="AV346" s="265">
        <f t="shared" si="268"/>
        <v>0</v>
      </c>
      <c r="AX346" s="265">
        <f t="shared" si="272"/>
        <v>0</v>
      </c>
      <c r="AZ346" s="492">
        <f t="shared" si="269"/>
        <v>0</v>
      </c>
      <c r="BB346" s="492">
        <f t="shared" si="270"/>
        <v>0</v>
      </c>
      <c r="BD346" s="265">
        <f t="shared" si="273"/>
        <v>0</v>
      </c>
      <c r="BE346" s="105"/>
      <c r="BF346" s="105"/>
      <c r="BG346" s="105"/>
      <c r="BH346" s="105"/>
      <c r="BI346" s="105"/>
      <c r="BJ346" s="105"/>
    </row>
    <row r="347" spans="2:62" ht="20.100000000000001" hidden="1" customHeight="1" outlineLevel="1">
      <c r="B347" s="100"/>
      <c r="C347" s="908"/>
      <c r="D347" s="909"/>
      <c r="E347" s="909"/>
      <c r="F347" s="910"/>
      <c r="G347" s="890"/>
      <c r="H347" s="891"/>
      <c r="I347" s="152"/>
      <c r="J347" s="152"/>
      <c r="K347" s="152"/>
      <c r="L347" s="152"/>
      <c r="M347" s="152"/>
      <c r="N347" s="152"/>
      <c r="O347" s="152"/>
      <c r="P347" s="153"/>
      <c r="Q347" s="153"/>
      <c r="R347" s="156">
        <f t="shared" si="264"/>
        <v>0</v>
      </c>
      <c r="S347" s="156">
        <f t="shared" si="265"/>
        <v>0</v>
      </c>
      <c r="U347" s="157">
        <f t="shared" si="271"/>
        <v>0</v>
      </c>
      <c r="W347" s="152"/>
      <c r="X347" s="152"/>
      <c r="Y347" s="152"/>
      <c r="Z347" s="152"/>
      <c r="AA347" s="152"/>
      <c r="AB347" s="152"/>
      <c r="AC347" s="347"/>
      <c r="AD347" s="152"/>
      <c r="AE347" s="152"/>
      <c r="AF347" s="152"/>
      <c r="AG347" s="152"/>
      <c r="AH347" s="152"/>
      <c r="AI347" s="152"/>
      <c r="AJ347" s="347"/>
      <c r="AK347" s="152"/>
      <c r="AL347" s="152"/>
      <c r="AM347" s="295"/>
      <c r="AN347" s="228"/>
      <c r="AO347" s="228"/>
      <c r="AP347" s="228"/>
      <c r="AQ347" s="228"/>
      <c r="AR347" s="228"/>
      <c r="AS347" s="348"/>
      <c r="AT347" s="264">
        <f t="shared" si="228"/>
        <v>0</v>
      </c>
      <c r="AU347" s="259"/>
      <c r="AV347" s="265">
        <f t="shared" si="268"/>
        <v>0</v>
      </c>
      <c r="AX347" s="265">
        <f t="shared" si="272"/>
        <v>0</v>
      </c>
      <c r="AZ347" s="492">
        <f t="shared" si="269"/>
        <v>0</v>
      </c>
      <c r="BB347" s="492">
        <f t="shared" si="270"/>
        <v>0</v>
      </c>
      <c r="BD347" s="265">
        <f t="shared" si="273"/>
        <v>0</v>
      </c>
      <c r="BE347" s="105"/>
      <c r="BF347" s="105"/>
      <c r="BG347" s="105"/>
      <c r="BH347" s="105"/>
      <c r="BI347" s="105"/>
      <c r="BJ347" s="105"/>
    </row>
    <row r="348" spans="2:62" ht="20.100000000000001" hidden="1" customHeight="1" outlineLevel="1">
      <c r="B348" s="100"/>
      <c r="C348" s="908"/>
      <c r="D348" s="909"/>
      <c r="E348" s="909"/>
      <c r="F348" s="910"/>
      <c r="G348" s="890"/>
      <c r="H348" s="891"/>
      <c r="I348" s="152"/>
      <c r="J348" s="152"/>
      <c r="K348" s="152"/>
      <c r="L348" s="152"/>
      <c r="M348" s="152"/>
      <c r="N348" s="152"/>
      <c r="O348" s="152"/>
      <c r="P348" s="153"/>
      <c r="Q348" s="153"/>
      <c r="R348" s="156">
        <f t="shared" si="264"/>
        <v>0</v>
      </c>
      <c r="S348" s="156">
        <f t="shared" si="265"/>
        <v>0</v>
      </c>
      <c r="U348" s="157">
        <f t="shared" si="271"/>
        <v>0</v>
      </c>
      <c r="W348" s="152"/>
      <c r="X348" s="152"/>
      <c r="Y348" s="152"/>
      <c r="Z348" s="152"/>
      <c r="AA348" s="152"/>
      <c r="AB348" s="152"/>
      <c r="AC348" s="347"/>
      <c r="AD348" s="152"/>
      <c r="AE348" s="152"/>
      <c r="AF348" s="152"/>
      <c r="AG348" s="152"/>
      <c r="AH348" s="152"/>
      <c r="AI348" s="152"/>
      <c r="AJ348" s="347"/>
      <c r="AK348" s="152"/>
      <c r="AL348" s="152"/>
      <c r="AM348" s="295"/>
      <c r="AN348" s="228"/>
      <c r="AO348" s="228"/>
      <c r="AP348" s="228"/>
      <c r="AQ348" s="228"/>
      <c r="AR348" s="228"/>
      <c r="AS348" s="348"/>
      <c r="AT348" s="264">
        <f t="shared" ref="AT348:AT350" si="274">((W348+AD348)*$W$7+(X348+AE348)*$X$7+(Y348+Z348+AF348+AG348)*$Z$7+(AA348+AH348)*$AA$7+(AB348+AI348)*$AB$7)*Zuschläge_IBN</f>
        <v>0</v>
      </c>
      <c r="AU348" s="259"/>
      <c r="AV348" s="265">
        <f t="shared" si="268"/>
        <v>0</v>
      </c>
      <c r="AX348" s="265">
        <f t="shared" si="272"/>
        <v>0</v>
      </c>
      <c r="AZ348" s="492">
        <f t="shared" si="269"/>
        <v>0</v>
      </c>
      <c r="BB348" s="492">
        <f t="shared" si="270"/>
        <v>0</v>
      </c>
      <c r="BD348" s="265">
        <f t="shared" si="273"/>
        <v>0</v>
      </c>
      <c r="BE348" s="105"/>
      <c r="BF348" s="105"/>
      <c r="BG348" s="105"/>
      <c r="BH348" s="105"/>
      <c r="BI348" s="105"/>
      <c r="BJ348" s="105"/>
    </row>
    <row r="349" spans="2:62" ht="20.100000000000001" hidden="1" customHeight="1" outlineLevel="1">
      <c r="B349" s="100"/>
      <c r="C349" s="908"/>
      <c r="D349" s="909"/>
      <c r="E349" s="909"/>
      <c r="F349" s="910"/>
      <c r="G349" s="890"/>
      <c r="H349" s="891"/>
      <c r="I349" s="152"/>
      <c r="J349" s="152"/>
      <c r="K349" s="152"/>
      <c r="L349" s="152"/>
      <c r="M349" s="152"/>
      <c r="N349" s="152"/>
      <c r="O349" s="152"/>
      <c r="P349" s="153"/>
      <c r="Q349" s="153"/>
      <c r="R349" s="156">
        <f t="shared" si="264"/>
        <v>0</v>
      </c>
      <c r="S349" s="156">
        <f t="shared" si="265"/>
        <v>0</v>
      </c>
      <c r="U349" s="157">
        <f t="shared" si="271"/>
        <v>0</v>
      </c>
      <c r="W349" s="152"/>
      <c r="X349" s="152"/>
      <c r="Y349" s="152"/>
      <c r="Z349" s="152"/>
      <c r="AA349" s="152"/>
      <c r="AB349" s="152"/>
      <c r="AC349" s="347"/>
      <c r="AD349" s="152"/>
      <c r="AE349" s="152"/>
      <c r="AF349" s="152"/>
      <c r="AG349" s="152"/>
      <c r="AH349" s="152"/>
      <c r="AI349" s="152"/>
      <c r="AJ349" s="347"/>
      <c r="AK349" s="152"/>
      <c r="AL349" s="152"/>
      <c r="AM349" s="295"/>
      <c r="AN349" s="228"/>
      <c r="AO349" s="228"/>
      <c r="AP349" s="228"/>
      <c r="AQ349" s="228"/>
      <c r="AR349" s="228"/>
      <c r="AS349" s="348"/>
      <c r="AT349" s="264">
        <f t="shared" si="274"/>
        <v>0</v>
      </c>
      <c r="AU349" s="259"/>
      <c r="AV349" s="265">
        <f t="shared" si="268"/>
        <v>0</v>
      </c>
      <c r="AX349" s="265">
        <f t="shared" si="272"/>
        <v>0</v>
      </c>
      <c r="AZ349" s="492">
        <f t="shared" si="269"/>
        <v>0</v>
      </c>
      <c r="BB349" s="492">
        <f t="shared" si="270"/>
        <v>0</v>
      </c>
      <c r="BD349" s="265">
        <f t="shared" si="273"/>
        <v>0</v>
      </c>
      <c r="BE349" s="105"/>
      <c r="BF349" s="105"/>
      <c r="BG349" s="105"/>
      <c r="BH349" s="105"/>
      <c r="BI349" s="105"/>
      <c r="BJ349" s="105"/>
    </row>
    <row r="350" spans="2:62" ht="20.100000000000001" hidden="1" customHeight="1" outlineLevel="1">
      <c r="B350" s="100"/>
      <c r="C350" s="908"/>
      <c r="D350" s="909"/>
      <c r="E350" s="909"/>
      <c r="F350" s="910"/>
      <c r="G350" s="890"/>
      <c r="H350" s="891"/>
      <c r="I350" s="152"/>
      <c r="J350" s="152"/>
      <c r="K350" s="152"/>
      <c r="L350" s="152"/>
      <c r="M350" s="152"/>
      <c r="N350" s="152"/>
      <c r="O350" s="152"/>
      <c r="P350" s="153"/>
      <c r="Q350" s="153"/>
      <c r="R350" s="156">
        <f t="shared" si="264"/>
        <v>0</v>
      </c>
      <c r="S350" s="156">
        <f t="shared" si="265"/>
        <v>0</v>
      </c>
      <c r="U350" s="157">
        <f t="shared" si="271"/>
        <v>0</v>
      </c>
      <c r="W350" s="152"/>
      <c r="X350" s="152"/>
      <c r="Y350" s="152"/>
      <c r="Z350" s="152"/>
      <c r="AA350" s="152"/>
      <c r="AB350" s="152"/>
      <c r="AC350" s="347"/>
      <c r="AD350" s="152"/>
      <c r="AE350" s="152"/>
      <c r="AF350" s="152"/>
      <c r="AG350" s="152"/>
      <c r="AH350" s="152"/>
      <c r="AI350" s="152"/>
      <c r="AJ350" s="347"/>
      <c r="AK350" s="152"/>
      <c r="AL350" s="152"/>
      <c r="AM350" s="295"/>
      <c r="AN350" s="228"/>
      <c r="AO350" s="228"/>
      <c r="AP350" s="228"/>
      <c r="AQ350" s="228"/>
      <c r="AR350" s="228"/>
      <c r="AS350" s="348"/>
      <c r="AT350" s="264">
        <f t="shared" si="274"/>
        <v>0</v>
      </c>
      <c r="AU350" s="259"/>
      <c r="AV350" s="265">
        <f t="shared" si="268"/>
        <v>0</v>
      </c>
      <c r="AX350" s="265">
        <f t="shared" si="272"/>
        <v>0</v>
      </c>
      <c r="AZ350" s="492">
        <f t="shared" si="269"/>
        <v>0</v>
      </c>
      <c r="BB350" s="492">
        <f t="shared" si="270"/>
        <v>0</v>
      </c>
      <c r="BD350" s="265">
        <f t="shared" si="273"/>
        <v>0</v>
      </c>
      <c r="BE350" s="105"/>
      <c r="BF350" s="105"/>
      <c r="BG350" s="105"/>
      <c r="BH350" s="105"/>
      <c r="BI350" s="105"/>
      <c r="BJ350" s="105"/>
    </row>
    <row r="351" spans="2:62" ht="9.9499999999999993" hidden="1" customHeight="1" outlineLevel="1">
      <c r="B351" s="101"/>
      <c r="C351" s="208"/>
      <c r="D351" s="208"/>
      <c r="E351" s="208"/>
      <c r="F351" s="208"/>
      <c r="G351" s="237"/>
      <c r="H351" s="207"/>
      <c r="I351" s="257"/>
      <c r="J351" s="257"/>
      <c r="K351" s="257"/>
      <c r="L351" s="257"/>
      <c r="M351" s="257"/>
      <c r="N351" s="257"/>
      <c r="O351" s="257"/>
      <c r="P351" s="256"/>
      <c r="Q351" s="102"/>
      <c r="R351" s="102"/>
      <c r="S351" s="102"/>
      <c r="U351" s="98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Z351" s="493"/>
      <c r="BE351" s="105"/>
      <c r="BF351" s="105"/>
      <c r="BG351" s="105"/>
      <c r="BH351" s="105"/>
      <c r="BI351" s="105"/>
      <c r="BJ351" s="105"/>
    </row>
    <row r="352" spans="2:62" ht="20.100000000000001" customHeight="1" collapsed="1">
      <c r="B352" s="8">
        <f>B335+1</f>
        <v>21</v>
      </c>
      <c r="C352" s="916"/>
      <c r="D352" s="917"/>
      <c r="E352" s="917"/>
      <c r="F352" s="918"/>
      <c r="G352" s="429"/>
      <c r="H352" s="206">
        <v>1</v>
      </c>
      <c r="I352" s="642">
        <f t="shared" ref="I352" si="275">$H352*SUM(I353:I367)</f>
        <v>0</v>
      </c>
      <c r="J352" s="643">
        <f t="shared" ref="J352:O352" si="276">$H352*SUM(J353:J367)</f>
        <v>0</v>
      </c>
      <c r="K352" s="644">
        <f t="shared" si="276"/>
        <v>0</v>
      </c>
      <c r="L352" s="645">
        <f t="shared" si="276"/>
        <v>0</v>
      </c>
      <c r="M352" s="645">
        <f t="shared" si="276"/>
        <v>0</v>
      </c>
      <c r="N352" s="644">
        <f t="shared" si="276"/>
        <v>0</v>
      </c>
      <c r="O352" s="642">
        <f t="shared" si="276"/>
        <v>0</v>
      </c>
      <c r="P352" s="209">
        <f t="shared" ref="P352:Q352" si="277">$H352*SUM(P353:P367)</f>
        <v>0</v>
      </c>
      <c r="Q352" s="210">
        <f t="shared" si="277"/>
        <v>0</v>
      </c>
      <c r="R352" s="136">
        <f t="shared" ref="R352:R367" si="278">P352*(1+Gewinn)*(1+SicherheitAngebot)</f>
        <v>0</v>
      </c>
      <c r="S352" s="137">
        <f t="shared" ref="S352:S367" si="279">Q352*(1+MGKZ)*(1+Gewinn)*(1+SicherheitAngebot)</f>
        <v>0</v>
      </c>
      <c r="U352" s="10">
        <f>I352*$I$7+J352*$J$7+K352*$K$7+L352*$L$7+M352*$M$7+N352*$N$7+O352*$O$7+R352+S352</f>
        <v>0</v>
      </c>
      <c r="W352" s="646">
        <f t="shared" ref="W352:AB352" si="280">$H352*SUM(W353:W367)</f>
        <v>0</v>
      </c>
      <c r="X352" s="647">
        <f t="shared" si="280"/>
        <v>0</v>
      </c>
      <c r="Y352" s="648">
        <f t="shared" si="280"/>
        <v>0</v>
      </c>
      <c r="Z352" s="649">
        <f t="shared" si="280"/>
        <v>0</v>
      </c>
      <c r="AA352" s="648">
        <f t="shared" si="280"/>
        <v>0</v>
      </c>
      <c r="AB352" s="646">
        <f t="shared" si="280"/>
        <v>0</v>
      </c>
      <c r="AC352" s="258"/>
      <c r="AD352" s="646">
        <f t="shared" ref="AD352:AM352" si="281">$H352*SUM(AD353:AD367)</f>
        <v>0</v>
      </c>
      <c r="AE352" s="647">
        <f t="shared" si="281"/>
        <v>0</v>
      </c>
      <c r="AF352" s="648">
        <f t="shared" si="281"/>
        <v>0</v>
      </c>
      <c r="AG352" s="649">
        <f t="shared" si="281"/>
        <v>0</v>
      </c>
      <c r="AH352" s="648">
        <f t="shared" si="281"/>
        <v>0</v>
      </c>
      <c r="AI352" s="646">
        <f t="shared" si="281"/>
        <v>0</v>
      </c>
      <c r="AJ352" s="258"/>
      <c r="AK352" s="653">
        <f t="shared" si="281"/>
        <v>0</v>
      </c>
      <c r="AL352" s="653">
        <f t="shared" si="281"/>
        <v>0</v>
      </c>
      <c r="AM352" s="653">
        <f t="shared" si="281"/>
        <v>0</v>
      </c>
      <c r="AN352" s="227">
        <f>$H352*SUM(AN353:AN367)*(1+Gewinn)*(1+SicherheitAngebot)</f>
        <v>0</v>
      </c>
      <c r="AO352" s="227">
        <f>$H352*SUM(AO353:AO367)*(1+Gewinn)*(1+SicherheitAngebot)</f>
        <v>0</v>
      </c>
      <c r="AP352" s="227">
        <f>$H352*SUM(AP353:AP367)*(1+Gewinn)*(1+SicherheitAngebot)</f>
        <v>0</v>
      </c>
      <c r="AQ352" s="227">
        <f>$H352*SUM(AQ353:AQ367)*(1+Gewinn)*(1+SicherheitAngebot)</f>
        <v>0</v>
      </c>
      <c r="AR352" s="227">
        <f>$H352*SUM(AR353:AR367)*(1+Gewinn)*(1+SicherheitAngebot)</f>
        <v>0</v>
      </c>
      <c r="AS352" s="262"/>
      <c r="AT352" s="263">
        <f t="shared" ref="AT352:AT384" si="282">((W352+AD352)*$W$7+(X352+AE352)*$X$7+(Y352+Z352+AF352+AG352)*$Z$7+(AA352+AH352)*$AA$7+(AB352+AI352)*$AB$7)*Zuschläge_IBN</f>
        <v>0</v>
      </c>
      <c r="AU352" s="259"/>
      <c r="AV352" s="491">
        <f>AK352*$AK$7+AL352*$AL$7+AM352*$AM$7+SUM(AN352:AR352)+AT352/Zuschläge_IBN+AT352</f>
        <v>0</v>
      </c>
      <c r="AX352" s="685">
        <f>U352+AV352</f>
        <v>0</v>
      </c>
      <c r="AZ352" s="490">
        <f>IF(H352&gt;0,U352/(1+SicherheitAngebot)*(1+Sicherheit),0)</f>
        <v>0</v>
      </c>
      <c r="BB352" s="490">
        <f>IF(H352&gt;0,AV352/(1+SicherheitAngebot)*(1+Sicherheit),0)</f>
        <v>0</v>
      </c>
      <c r="BD352" s="490">
        <f>AZ352+BB352</f>
        <v>0</v>
      </c>
      <c r="BE352" s="105"/>
      <c r="BF352" s="105"/>
      <c r="BG352" s="105"/>
      <c r="BH352" s="105"/>
      <c r="BI352" s="105"/>
      <c r="BJ352" s="105"/>
    </row>
    <row r="353" spans="2:62" ht="20.100000000000001" hidden="1" customHeight="1" outlineLevel="1">
      <c r="B353" s="99"/>
      <c r="C353" s="908"/>
      <c r="D353" s="909"/>
      <c r="E353" s="909"/>
      <c r="F353" s="910"/>
      <c r="G353" s="890"/>
      <c r="H353" s="901"/>
      <c r="I353" s="152"/>
      <c r="J353" s="152"/>
      <c r="K353" s="152"/>
      <c r="L353" s="152"/>
      <c r="M353" s="152"/>
      <c r="N353" s="152"/>
      <c r="O353" s="152"/>
      <c r="P353" s="153"/>
      <c r="Q353" s="153"/>
      <c r="R353" s="156">
        <f t="shared" si="278"/>
        <v>0</v>
      </c>
      <c r="S353" s="156">
        <f t="shared" si="279"/>
        <v>0</v>
      </c>
      <c r="U353" s="157">
        <f>I353*$I$7+J353*$J$7+K353*$K$7+L353*$L$7+M353*$M$7+N353*$N$7+O353*$O$7+R353+S353</f>
        <v>0</v>
      </c>
      <c r="W353" s="152"/>
      <c r="X353" s="152"/>
      <c r="Y353" s="152"/>
      <c r="Z353" s="152"/>
      <c r="AA353" s="152"/>
      <c r="AB353" s="152"/>
      <c r="AC353" s="347"/>
      <c r="AD353" s="152"/>
      <c r="AE353" s="152"/>
      <c r="AF353" s="152"/>
      <c r="AG353" s="152"/>
      <c r="AH353" s="152"/>
      <c r="AI353" s="152"/>
      <c r="AJ353" s="347"/>
      <c r="AK353" s="152"/>
      <c r="AL353" s="152"/>
      <c r="AM353" s="295"/>
      <c r="AN353" s="228"/>
      <c r="AO353" s="228"/>
      <c r="AP353" s="228"/>
      <c r="AQ353" s="228"/>
      <c r="AR353" s="228"/>
      <c r="AS353" s="348"/>
      <c r="AT353" s="264">
        <f t="shared" si="282"/>
        <v>0</v>
      </c>
      <c r="AU353" s="259"/>
      <c r="AV353" s="265">
        <f t="shared" ref="AV353:AV367" si="283">AK353*$AK$7+AL353*$AL$7+AM353*$AM$7+SUM(AN353:AR353)*(1+Gewinn)*(1+SicherheitAngebot)+AT353/Zuschläge_IBN+AT353</f>
        <v>0</v>
      </c>
      <c r="AX353" s="265">
        <f>U353+AV353</f>
        <v>0</v>
      </c>
      <c r="AZ353" s="492">
        <f t="shared" ref="AZ353:AZ367" si="284">U353/(1+SicherheitAngebot)*(1+Sicherheit)</f>
        <v>0</v>
      </c>
      <c r="BB353" s="492">
        <f t="shared" ref="BB353:BB367" si="285">AV353/(1+SicherheitAngebot)*(1+Sicherheit)</f>
        <v>0</v>
      </c>
      <c r="BD353" s="265">
        <f>AZ353+BB353</f>
        <v>0</v>
      </c>
      <c r="BE353" s="105"/>
      <c r="BF353" s="105"/>
      <c r="BG353" s="105"/>
      <c r="BH353" s="105"/>
      <c r="BI353" s="105"/>
      <c r="BJ353" s="105"/>
    </row>
    <row r="354" spans="2:62" ht="20.100000000000001" hidden="1" customHeight="1" outlineLevel="1">
      <c r="B354" s="100"/>
      <c r="C354" s="908"/>
      <c r="D354" s="909"/>
      <c r="E354" s="909"/>
      <c r="F354" s="910"/>
      <c r="G354" s="890"/>
      <c r="H354" s="891"/>
      <c r="I354" s="152"/>
      <c r="J354" s="152"/>
      <c r="K354" s="152"/>
      <c r="L354" s="152"/>
      <c r="M354" s="152"/>
      <c r="N354" s="152"/>
      <c r="O354" s="152"/>
      <c r="P354" s="153"/>
      <c r="Q354" s="153"/>
      <c r="R354" s="156">
        <f t="shared" si="278"/>
        <v>0</v>
      </c>
      <c r="S354" s="156">
        <f t="shared" si="279"/>
        <v>0</v>
      </c>
      <c r="U354" s="157">
        <f t="shared" ref="U354:U367" si="286">I354*$I$7+J354*$J$7+K354*$K$7+L354*$L$7+M354*$M$7+N354*$N$7+O354*$O$7+R354+S354</f>
        <v>0</v>
      </c>
      <c r="W354" s="152"/>
      <c r="X354" s="152"/>
      <c r="Y354" s="152"/>
      <c r="Z354" s="152"/>
      <c r="AA354" s="152"/>
      <c r="AB354" s="152"/>
      <c r="AC354" s="347"/>
      <c r="AD354" s="152"/>
      <c r="AE354" s="152"/>
      <c r="AF354" s="152"/>
      <c r="AG354" s="152"/>
      <c r="AH354" s="152"/>
      <c r="AI354" s="152"/>
      <c r="AJ354" s="347"/>
      <c r="AK354" s="152"/>
      <c r="AL354" s="152"/>
      <c r="AM354" s="295"/>
      <c r="AN354" s="228"/>
      <c r="AO354" s="228"/>
      <c r="AP354" s="228"/>
      <c r="AQ354" s="228"/>
      <c r="AR354" s="228"/>
      <c r="AS354" s="348"/>
      <c r="AT354" s="264">
        <f t="shared" si="282"/>
        <v>0</v>
      </c>
      <c r="AU354" s="259"/>
      <c r="AV354" s="265">
        <f t="shared" si="283"/>
        <v>0</v>
      </c>
      <c r="AX354" s="265">
        <f t="shared" ref="AX354:AX367" si="287">U354+AV354</f>
        <v>0</v>
      </c>
      <c r="AZ354" s="492">
        <f t="shared" si="284"/>
        <v>0</v>
      </c>
      <c r="BB354" s="492">
        <f t="shared" si="285"/>
        <v>0</v>
      </c>
      <c r="BD354" s="265">
        <f t="shared" ref="BD354:BD367" si="288">AZ354+BB354</f>
        <v>0</v>
      </c>
      <c r="BE354" s="105"/>
      <c r="BF354" s="105"/>
      <c r="BG354" s="105"/>
      <c r="BH354" s="105"/>
      <c r="BI354" s="105"/>
      <c r="BJ354" s="105"/>
    </row>
    <row r="355" spans="2:62" ht="20.100000000000001" hidden="1" customHeight="1" outlineLevel="1">
      <c r="B355" s="100"/>
      <c r="C355" s="908"/>
      <c r="D355" s="909"/>
      <c r="E355" s="909"/>
      <c r="F355" s="910"/>
      <c r="G355" s="890"/>
      <c r="H355" s="891"/>
      <c r="I355" s="152"/>
      <c r="J355" s="152"/>
      <c r="K355" s="152"/>
      <c r="L355" s="152"/>
      <c r="M355" s="152"/>
      <c r="N355" s="152"/>
      <c r="O355" s="152"/>
      <c r="P355" s="153"/>
      <c r="Q355" s="153"/>
      <c r="R355" s="156">
        <f t="shared" si="278"/>
        <v>0</v>
      </c>
      <c r="S355" s="156">
        <f t="shared" si="279"/>
        <v>0</v>
      </c>
      <c r="U355" s="157">
        <f t="shared" si="286"/>
        <v>0</v>
      </c>
      <c r="W355" s="152"/>
      <c r="X355" s="152"/>
      <c r="Y355" s="152"/>
      <c r="Z355" s="152"/>
      <c r="AA355" s="152"/>
      <c r="AB355" s="152"/>
      <c r="AC355" s="347"/>
      <c r="AD355" s="152"/>
      <c r="AE355" s="152"/>
      <c r="AF355" s="152"/>
      <c r="AG355" s="152"/>
      <c r="AH355" s="152"/>
      <c r="AI355" s="152"/>
      <c r="AJ355" s="347"/>
      <c r="AK355" s="152"/>
      <c r="AL355" s="152"/>
      <c r="AM355" s="295"/>
      <c r="AN355" s="228"/>
      <c r="AO355" s="228"/>
      <c r="AP355" s="228"/>
      <c r="AQ355" s="228"/>
      <c r="AR355" s="228"/>
      <c r="AS355" s="348"/>
      <c r="AT355" s="264">
        <f t="shared" si="282"/>
        <v>0</v>
      </c>
      <c r="AU355" s="259"/>
      <c r="AV355" s="265">
        <f t="shared" si="283"/>
        <v>0</v>
      </c>
      <c r="AX355" s="265">
        <f t="shared" si="287"/>
        <v>0</v>
      </c>
      <c r="AZ355" s="492">
        <f t="shared" si="284"/>
        <v>0</v>
      </c>
      <c r="BB355" s="492">
        <f t="shared" si="285"/>
        <v>0</v>
      </c>
      <c r="BD355" s="265">
        <f t="shared" si="288"/>
        <v>0</v>
      </c>
      <c r="BE355" s="105"/>
      <c r="BF355" s="105"/>
      <c r="BG355" s="105"/>
      <c r="BH355" s="105"/>
      <c r="BI355" s="105"/>
      <c r="BJ355" s="105"/>
    </row>
    <row r="356" spans="2:62" ht="20.100000000000001" hidden="1" customHeight="1" outlineLevel="1">
      <c r="B356" s="100"/>
      <c r="C356" s="908"/>
      <c r="D356" s="909"/>
      <c r="E356" s="909"/>
      <c r="F356" s="910"/>
      <c r="G356" s="890"/>
      <c r="H356" s="891"/>
      <c r="I356" s="152"/>
      <c r="J356" s="152"/>
      <c r="K356" s="152"/>
      <c r="L356" s="152"/>
      <c r="M356" s="152"/>
      <c r="N356" s="152"/>
      <c r="O356" s="152"/>
      <c r="P356" s="153"/>
      <c r="Q356" s="153"/>
      <c r="R356" s="156">
        <f t="shared" si="278"/>
        <v>0</v>
      </c>
      <c r="S356" s="156">
        <f t="shared" si="279"/>
        <v>0</v>
      </c>
      <c r="U356" s="157">
        <f t="shared" si="286"/>
        <v>0</v>
      </c>
      <c r="W356" s="152"/>
      <c r="X356" s="152"/>
      <c r="Y356" s="152"/>
      <c r="Z356" s="152"/>
      <c r="AA356" s="152"/>
      <c r="AB356" s="152"/>
      <c r="AC356" s="347"/>
      <c r="AD356" s="152"/>
      <c r="AE356" s="152"/>
      <c r="AF356" s="152"/>
      <c r="AG356" s="152"/>
      <c r="AH356" s="152"/>
      <c r="AI356" s="152"/>
      <c r="AJ356" s="347"/>
      <c r="AK356" s="152"/>
      <c r="AL356" s="152"/>
      <c r="AM356" s="295"/>
      <c r="AN356" s="228"/>
      <c r="AO356" s="228"/>
      <c r="AP356" s="228"/>
      <c r="AQ356" s="228"/>
      <c r="AR356" s="228"/>
      <c r="AS356" s="348"/>
      <c r="AT356" s="264">
        <f t="shared" si="282"/>
        <v>0</v>
      </c>
      <c r="AU356" s="259"/>
      <c r="AV356" s="265">
        <f t="shared" si="283"/>
        <v>0</v>
      </c>
      <c r="AX356" s="265">
        <f t="shared" si="287"/>
        <v>0</v>
      </c>
      <c r="AZ356" s="492">
        <f t="shared" si="284"/>
        <v>0</v>
      </c>
      <c r="BB356" s="492">
        <f t="shared" si="285"/>
        <v>0</v>
      </c>
      <c r="BD356" s="265">
        <f t="shared" si="288"/>
        <v>0</v>
      </c>
      <c r="BE356" s="105"/>
      <c r="BF356" s="105"/>
      <c r="BG356" s="105"/>
      <c r="BH356" s="105"/>
      <c r="BI356" s="105"/>
      <c r="BJ356" s="105"/>
    </row>
    <row r="357" spans="2:62" ht="20.100000000000001" hidden="1" customHeight="1" outlineLevel="1">
      <c r="B357" s="100"/>
      <c r="C357" s="908"/>
      <c r="D357" s="909"/>
      <c r="E357" s="909"/>
      <c r="F357" s="910"/>
      <c r="G357" s="890"/>
      <c r="H357" s="891"/>
      <c r="I357" s="152"/>
      <c r="J357" s="152"/>
      <c r="K357" s="152"/>
      <c r="L357" s="152"/>
      <c r="M357" s="152"/>
      <c r="N357" s="152"/>
      <c r="O357" s="152"/>
      <c r="P357" s="153"/>
      <c r="Q357" s="153"/>
      <c r="R357" s="156">
        <f t="shared" si="278"/>
        <v>0</v>
      </c>
      <c r="S357" s="156">
        <f t="shared" si="279"/>
        <v>0</v>
      </c>
      <c r="U357" s="157">
        <f t="shared" si="286"/>
        <v>0</v>
      </c>
      <c r="W357" s="152"/>
      <c r="X357" s="152"/>
      <c r="Y357" s="152"/>
      <c r="Z357" s="152"/>
      <c r="AA357" s="152"/>
      <c r="AB357" s="152"/>
      <c r="AC357" s="347"/>
      <c r="AD357" s="152"/>
      <c r="AE357" s="152"/>
      <c r="AF357" s="152"/>
      <c r="AG357" s="152"/>
      <c r="AH357" s="152"/>
      <c r="AI357" s="152"/>
      <c r="AJ357" s="347"/>
      <c r="AK357" s="152"/>
      <c r="AL357" s="152"/>
      <c r="AM357" s="295"/>
      <c r="AN357" s="228"/>
      <c r="AO357" s="228"/>
      <c r="AP357" s="228"/>
      <c r="AQ357" s="228"/>
      <c r="AR357" s="228"/>
      <c r="AS357" s="348"/>
      <c r="AT357" s="264">
        <f t="shared" si="282"/>
        <v>0</v>
      </c>
      <c r="AU357" s="259"/>
      <c r="AV357" s="265">
        <f t="shared" si="283"/>
        <v>0</v>
      </c>
      <c r="AX357" s="265">
        <f t="shared" si="287"/>
        <v>0</v>
      </c>
      <c r="AZ357" s="492">
        <f t="shared" si="284"/>
        <v>0</v>
      </c>
      <c r="BB357" s="492">
        <f t="shared" si="285"/>
        <v>0</v>
      </c>
      <c r="BD357" s="265">
        <f t="shared" si="288"/>
        <v>0</v>
      </c>
      <c r="BE357" s="105"/>
      <c r="BF357" s="105"/>
      <c r="BG357" s="105"/>
      <c r="BH357" s="105"/>
      <c r="BI357" s="105"/>
      <c r="BJ357" s="105"/>
    </row>
    <row r="358" spans="2:62" ht="20.100000000000001" hidden="1" customHeight="1" outlineLevel="1">
      <c r="B358" s="100"/>
      <c r="C358" s="908"/>
      <c r="D358" s="909"/>
      <c r="E358" s="909"/>
      <c r="F358" s="910"/>
      <c r="G358" s="890"/>
      <c r="H358" s="891"/>
      <c r="I358" s="152"/>
      <c r="J358" s="152"/>
      <c r="K358" s="152"/>
      <c r="L358" s="152"/>
      <c r="M358" s="152"/>
      <c r="N358" s="152"/>
      <c r="O358" s="152"/>
      <c r="P358" s="153"/>
      <c r="Q358" s="153"/>
      <c r="R358" s="156">
        <f t="shared" si="278"/>
        <v>0</v>
      </c>
      <c r="S358" s="156">
        <f t="shared" si="279"/>
        <v>0</v>
      </c>
      <c r="U358" s="157">
        <f t="shared" si="286"/>
        <v>0</v>
      </c>
      <c r="W358" s="152"/>
      <c r="X358" s="152"/>
      <c r="Y358" s="152"/>
      <c r="Z358" s="152"/>
      <c r="AA358" s="152"/>
      <c r="AB358" s="152"/>
      <c r="AC358" s="347"/>
      <c r="AD358" s="152"/>
      <c r="AE358" s="152"/>
      <c r="AF358" s="152"/>
      <c r="AG358" s="152"/>
      <c r="AH358" s="152"/>
      <c r="AI358" s="152"/>
      <c r="AJ358" s="347"/>
      <c r="AK358" s="152"/>
      <c r="AL358" s="152"/>
      <c r="AM358" s="295"/>
      <c r="AN358" s="228"/>
      <c r="AO358" s="228"/>
      <c r="AP358" s="228"/>
      <c r="AQ358" s="228"/>
      <c r="AR358" s="228"/>
      <c r="AS358" s="348"/>
      <c r="AT358" s="264">
        <f t="shared" si="282"/>
        <v>0</v>
      </c>
      <c r="AU358" s="259"/>
      <c r="AV358" s="265">
        <f t="shared" si="283"/>
        <v>0</v>
      </c>
      <c r="AX358" s="265">
        <f t="shared" si="287"/>
        <v>0</v>
      </c>
      <c r="AZ358" s="492">
        <f t="shared" si="284"/>
        <v>0</v>
      </c>
      <c r="BB358" s="492">
        <f t="shared" si="285"/>
        <v>0</v>
      </c>
      <c r="BD358" s="265">
        <f t="shared" si="288"/>
        <v>0</v>
      </c>
      <c r="BE358" s="105"/>
      <c r="BF358" s="105"/>
      <c r="BG358" s="105"/>
      <c r="BH358" s="105"/>
      <c r="BI358" s="105"/>
      <c r="BJ358" s="105"/>
    </row>
    <row r="359" spans="2:62" ht="20.100000000000001" hidden="1" customHeight="1" outlineLevel="1">
      <c r="B359" s="100"/>
      <c r="C359" s="908"/>
      <c r="D359" s="909"/>
      <c r="E359" s="909"/>
      <c r="F359" s="910"/>
      <c r="G359" s="890"/>
      <c r="H359" s="891"/>
      <c r="I359" s="152"/>
      <c r="J359" s="152"/>
      <c r="K359" s="152"/>
      <c r="L359" s="152"/>
      <c r="M359" s="152"/>
      <c r="N359" s="152"/>
      <c r="O359" s="152"/>
      <c r="P359" s="153"/>
      <c r="Q359" s="153"/>
      <c r="R359" s="156">
        <f t="shared" si="278"/>
        <v>0</v>
      </c>
      <c r="S359" s="156">
        <f t="shared" si="279"/>
        <v>0</v>
      </c>
      <c r="U359" s="157">
        <f t="shared" si="286"/>
        <v>0</v>
      </c>
      <c r="W359" s="152"/>
      <c r="X359" s="152"/>
      <c r="Y359" s="152"/>
      <c r="Z359" s="152"/>
      <c r="AA359" s="152"/>
      <c r="AB359" s="152"/>
      <c r="AC359" s="347"/>
      <c r="AD359" s="152"/>
      <c r="AE359" s="152"/>
      <c r="AF359" s="152"/>
      <c r="AG359" s="152"/>
      <c r="AH359" s="152"/>
      <c r="AI359" s="152"/>
      <c r="AJ359" s="347"/>
      <c r="AK359" s="152"/>
      <c r="AL359" s="152"/>
      <c r="AM359" s="295"/>
      <c r="AN359" s="228"/>
      <c r="AO359" s="228"/>
      <c r="AP359" s="228"/>
      <c r="AQ359" s="228"/>
      <c r="AR359" s="228"/>
      <c r="AS359" s="348"/>
      <c r="AT359" s="264">
        <f t="shared" si="282"/>
        <v>0</v>
      </c>
      <c r="AU359" s="259"/>
      <c r="AV359" s="265">
        <f t="shared" si="283"/>
        <v>0</v>
      </c>
      <c r="AX359" s="265">
        <f t="shared" si="287"/>
        <v>0</v>
      </c>
      <c r="AZ359" s="492">
        <f t="shared" si="284"/>
        <v>0</v>
      </c>
      <c r="BB359" s="492">
        <f t="shared" si="285"/>
        <v>0</v>
      </c>
      <c r="BD359" s="265">
        <f t="shared" si="288"/>
        <v>0</v>
      </c>
      <c r="BE359" s="105"/>
      <c r="BF359" s="105"/>
      <c r="BG359" s="105"/>
      <c r="BH359" s="105"/>
      <c r="BI359" s="105"/>
      <c r="BJ359" s="105"/>
    </row>
    <row r="360" spans="2:62" ht="20.100000000000001" hidden="1" customHeight="1" outlineLevel="1">
      <c r="B360" s="100"/>
      <c r="C360" s="908"/>
      <c r="D360" s="909"/>
      <c r="E360" s="909"/>
      <c r="F360" s="910"/>
      <c r="G360" s="890"/>
      <c r="H360" s="891"/>
      <c r="I360" s="152"/>
      <c r="J360" s="152"/>
      <c r="K360" s="152"/>
      <c r="L360" s="152"/>
      <c r="M360" s="152"/>
      <c r="N360" s="152"/>
      <c r="O360" s="152"/>
      <c r="P360" s="153"/>
      <c r="Q360" s="153"/>
      <c r="R360" s="156">
        <f t="shared" si="278"/>
        <v>0</v>
      </c>
      <c r="S360" s="156">
        <f t="shared" si="279"/>
        <v>0</v>
      </c>
      <c r="U360" s="157">
        <f t="shared" si="286"/>
        <v>0</v>
      </c>
      <c r="W360" s="152"/>
      <c r="X360" s="152"/>
      <c r="Y360" s="152"/>
      <c r="Z360" s="152"/>
      <c r="AA360" s="152"/>
      <c r="AB360" s="152"/>
      <c r="AC360" s="347"/>
      <c r="AD360" s="152"/>
      <c r="AE360" s="152"/>
      <c r="AF360" s="152"/>
      <c r="AG360" s="152"/>
      <c r="AH360" s="152"/>
      <c r="AI360" s="152"/>
      <c r="AJ360" s="347"/>
      <c r="AK360" s="152"/>
      <c r="AL360" s="152"/>
      <c r="AM360" s="295"/>
      <c r="AN360" s="228"/>
      <c r="AO360" s="228"/>
      <c r="AP360" s="228"/>
      <c r="AQ360" s="228"/>
      <c r="AR360" s="228"/>
      <c r="AS360" s="348"/>
      <c r="AT360" s="264">
        <f t="shared" si="282"/>
        <v>0</v>
      </c>
      <c r="AU360" s="259"/>
      <c r="AV360" s="265">
        <f t="shared" si="283"/>
        <v>0</v>
      </c>
      <c r="AX360" s="265">
        <f t="shared" si="287"/>
        <v>0</v>
      </c>
      <c r="AZ360" s="492">
        <f t="shared" si="284"/>
        <v>0</v>
      </c>
      <c r="BB360" s="492">
        <f t="shared" si="285"/>
        <v>0</v>
      </c>
      <c r="BD360" s="265">
        <f t="shared" si="288"/>
        <v>0</v>
      </c>
      <c r="BE360" s="105"/>
      <c r="BF360" s="105"/>
      <c r="BG360" s="105"/>
      <c r="BH360" s="105"/>
      <c r="BI360" s="105"/>
      <c r="BJ360" s="105"/>
    </row>
    <row r="361" spans="2:62" ht="20.100000000000001" hidden="1" customHeight="1" outlineLevel="1">
      <c r="B361" s="100"/>
      <c r="C361" s="908"/>
      <c r="D361" s="909"/>
      <c r="E361" s="909"/>
      <c r="F361" s="910"/>
      <c r="G361" s="890"/>
      <c r="H361" s="891"/>
      <c r="I361" s="152"/>
      <c r="J361" s="152"/>
      <c r="K361" s="152"/>
      <c r="L361" s="152"/>
      <c r="M361" s="152"/>
      <c r="N361" s="152"/>
      <c r="O361" s="152"/>
      <c r="P361" s="153"/>
      <c r="Q361" s="153"/>
      <c r="R361" s="156">
        <f t="shared" si="278"/>
        <v>0</v>
      </c>
      <c r="S361" s="156">
        <f t="shared" si="279"/>
        <v>0</v>
      </c>
      <c r="U361" s="157">
        <f t="shared" si="286"/>
        <v>0</v>
      </c>
      <c r="W361" s="152"/>
      <c r="X361" s="152"/>
      <c r="Y361" s="152"/>
      <c r="Z361" s="152"/>
      <c r="AA361" s="152"/>
      <c r="AB361" s="152"/>
      <c r="AC361" s="347"/>
      <c r="AD361" s="152"/>
      <c r="AE361" s="152"/>
      <c r="AF361" s="152"/>
      <c r="AG361" s="152"/>
      <c r="AH361" s="152"/>
      <c r="AI361" s="152"/>
      <c r="AJ361" s="347"/>
      <c r="AK361" s="152"/>
      <c r="AL361" s="152"/>
      <c r="AM361" s="295"/>
      <c r="AN361" s="228"/>
      <c r="AO361" s="228"/>
      <c r="AP361" s="228"/>
      <c r="AQ361" s="228"/>
      <c r="AR361" s="228"/>
      <c r="AS361" s="348"/>
      <c r="AT361" s="264">
        <f t="shared" si="282"/>
        <v>0</v>
      </c>
      <c r="AU361" s="259"/>
      <c r="AV361" s="265">
        <f t="shared" si="283"/>
        <v>0</v>
      </c>
      <c r="AX361" s="265">
        <f t="shared" si="287"/>
        <v>0</v>
      </c>
      <c r="AZ361" s="492">
        <f t="shared" si="284"/>
        <v>0</v>
      </c>
      <c r="BB361" s="492">
        <f t="shared" si="285"/>
        <v>0</v>
      </c>
      <c r="BD361" s="265">
        <f t="shared" si="288"/>
        <v>0</v>
      </c>
      <c r="BE361" s="105"/>
      <c r="BF361" s="105"/>
      <c r="BG361" s="105"/>
      <c r="BH361" s="105"/>
      <c r="BI361" s="105"/>
      <c r="BJ361" s="105"/>
    </row>
    <row r="362" spans="2:62" ht="20.100000000000001" hidden="1" customHeight="1" outlineLevel="1">
      <c r="B362" s="100"/>
      <c r="C362" s="908"/>
      <c r="D362" s="909"/>
      <c r="E362" s="909"/>
      <c r="F362" s="910"/>
      <c r="G362" s="890"/>
      <c r="H362" s="891"/>
      <c r="I362" s="152"/>
      <c r="J362" s="152"/>
      <c r="K362" s="152"/>
      <c r="L362" s="152"/>
      <c r="M362" s="152"/>
      <c r="N362" s="152"/>
      <c r="O362" s="152"/>
      <c r="P362" s="153"/>
      <c r="Q362" s="153"/>
      <c r="R362" s="156">
        <f t="shared" si="278"/>
        <v>0</v>
      </c>
      <c r="S362" s="156">
        <f t="shared" si="279"/>
        <v>0</v>
      </c>
      <c r="U362" s="157">
        <f t="shared" si="286"/>
        <v>0</v>
      </c>
      <c r="W362" s="152"/>
      <c r="X362" s="152"/>
      <c r="Y362" s="152"/>
      <c r="Z362" s="152"/>
      <c r="AA362" s="152"/>
      <c r="AB362" s="152"/>
      <c r="AC362" s="347"/>
      <c r="AD362" s="152"/>
      <c r="AE362" s="152"/>
      <c r="AF362" s="152"/>
      <c r="AG362" s="152"/>
      <c r="AH362" s="152"/>
      <c r="AI362" s="152"/>
      <c r="AJ362" s="347"/>
      <c r="AK362" s="152"/>
      <c r="AL362" s="152"/>
      <c r="AM362" s="295"/>
      <c r="AN362" s="228"/>
      <c r="AO362" s="228"/>
      <c r="AP362" s="228"/>
      <c r="AQ362" s="228"/>
      <c r="AR362" s="228"/>
      <c r="AS362" s="348"/>
      <c r="AT362" s="264">
        <f t="shared" si="282"/>
        <v>0</v>
      </c>
      <c r="AU362" s="259"/>
      <c r="AV362" s="265">
        <f t="shared" si="283"/>
        <v>0</v>
      </c>
      <c r="AX362" s="265">
        <f t="shared" si="287"/>
        <v>0</v>
      </c>
      <c r="AZ362" s="492">
        <f t="shared" si="284"/>
        <v>0</v>
      </c>
      <c r="BB362" s="492">
        <f t="shared" si="285"/>
        <v>0</v>
      </c>
      <c r="BD362" s="265">
        <f t="shared" si="288"/>
        <v>0</v>
      </c>
      <c r="BE362" s="105"/>
      <c r="BF362" s="105"/>
      <c r="BG362" s="105"/>
      <c r="BH362" s="105"/>
      <c r="BI362" s="105"/>
      <c r="BJ362" s="105"/>
    </row>
    <row r="363" spans="2:62" ht="20.100000000000001" hidden="1" customHeight="1" outlineLevel="1">
      <c r="B363" s="100"/>
      <c r="C363" s="908"/>
      <c r="D363" s="909"/>
      <c r="E363" s="909"/>
      <c r="F363" s="910"/>
      <c r="G363" s="890"/>
      <c r="H363" s="891"/>
      <c r="I363" s="152"/>
      <c r="J363" s="152"/>
      <c r="K363" s="152"/>
      <c r="L363" s="152"/>
      <c r="M363" s="152"/>
      <c r="N363" s="152"/>
      <c r="O363" s="152"/>
      <c r="P363" s="153"/>
      <c r="Q363" s="153"/>
      <c r="R363" s="156">
        <f t="shared" si="278"/>
        <v>0</v>
      </c>
      <c r="S363" s="156">
        <f t="shared" si="279"/>
        <v>0</v>
      </c>
      <c r="U363" s="157">
        <f t="shared" si="286"/>
        <v>0</v>
      </c>
      <c r="W363" s="152"/>
      <c r="X363" s="152"/>
      <c r="Y363" s="152"/>
      <c r="Z363" s="152"/>
      <c r="AA363" s="152"/>
      <c r="AB363" s="152"/>
      <c r="AC363" s="347"/>
      <c r="AD363" s="152"/>
      <c r="AE363" s="152"/>
      <c r="AF363" s="152"/>
      <c r="AG363" s="152"/>
      <c r="AH363" s="152"/>
      <c r="AI363" s="152"/>
      <c r="AJ363" s="347"/>
      <c r="AK363" s="152"/>
      <c r="AL363" s="152"/>
      <c r="AM363" s="295"/>
      <c r="AN363" s="228"/>
      <c r="AO363" s="228"/>
      <c r="AP363" s="228"/>
      <c r="AQ363" s="228"/>
      <c r="AR363" s="228"/>
      <c r="AS363" s="348"/>
      <c r="AT363" s="264">
        <f t="shared" si="282"/>
        <v>0</v>
      </c>
      <c r="AU363" s="259"/>
      <c r="AV363" s="265">
        <f t="shared" si="283"/>
        <v>0</v>
      </c>
      <c r="AX363" s="265">
        <f t="shared" si="287"/>
        <v>0</v>
      </c>
      <c r="AZ363" s="492">
        <f t="shared" si="284"/>
        <v>0</v>
      </c>
      <c r="BB363" s="492">
        <f t="shared" si="285"/>
        <v>0</v>
      </c>
      <c r="BD363" s="265">
        <f t="shared" si="288"/>
        <v>0</v>
      </c>
      <c r="BE363" s="105"/>
      <c r="BF363" s="105"/>
      <c r="BG363" s="105"/>
      <c r="BH363" s="105"/>
      <c r="BI363" s="105"/>
      <c r="BJ363" s="105"/>
    </row>
    <row r="364" spans="2:62" ht="20.100000000000001" hidden="1" customHeight="1" outlineLevel="1">
      <c r="B364" s="100"/>
      <c r="C364" s="908"/>
      <c r="D364" s="909"/>
      <c r="E364" s="909"/>
      <c r="F364" s="910"/>
      <c r="G364" s="890"/>
      <c r="H364" s="891"/>
      <c r="I364" s="152"/>
      <c r="J364" s="152"/>
      <c r="K364" s="152"/>
      <c r="L364" s="152"/>
      <c r="M364" s="152"/>
      <c r="N364" s="152"/>
      <c r="O364" s="152"/>
      <c r="P364" s="153"/>
      <c r="Q364" s="153"/>
      <c r="R364" s="156">
        <f t="shared" si="278"/>
        <v>0</v>
      </c>
      <c r="S364" s="156">
        <f t="shared" si="279"/>
        <v>0</v>
      </c>
      <c r="U364" s="157">
        <f t="shared" si="286"/>
        <v>0</v>
      </c>
      <c r="W364" s="152"/>
      <c r="X364" s="152"/>
      <c r="Y364" s="152"/>
      <c r="Z364" s="152"/>
      <c r="AA364" s="152"/>
      <c r="AB364" s="152"/>
      <c r="AC364" s="347"/>
      <c r="AD364" s="152"/>
      <c r="AE364" s="152"/>
      <c r="AF364" s="152"/>
      <c r="AG364" s="152"/>
      <c r="AH364" s="152"/>
      <c r="AI364" s="152"/>
      <c r="AJ364" s="347"/>
      <c r="AK364" s="152"/>
      <c r="AL364" s="152"/>
      <c r="AM364" s="295"/>
      <c r="AN364" s="228"/>
      <c r="AO364" s="228"/>
      <c r="AP364" s="228"/>
      <c r="AQ364" s="228"/>
      <c r="AR364" s="228"/>
      <c r="AS364" s="348"/>
      <c r="AT364" s="264">
        <f t="shared" si="282"/>
        <v>0</v>
      </c>
      <c r="AU364" s="259"/>
      <c r="AV364" s="265">
        <f t="shared" si="283"/>
        <v>0</v>
      </c>
      <c r="AX364" s="265">
        <f t="shared" si="287"/>
        <v>0</v>
      </c>
      <c r="AZ364" s="492">
        <f t="shared" si="284"/>
        <v>0</v>
      </c>
      <c r="BB364" s="492">
        <f t="shared" si="285"/>
        <v>0</v>
      </c>
      <c r="BD364" s="265">
        <f t="shared" si="288"/>
        <v>0</v>
      </c>
      <c r="BE364" s="105"/>
      <c r="BF364" s="105"/>
      <c r="BG364" s="105"/>
      <c r="BH364" s="105"/>
      <c r="BI364" s="105"/>
      <c r="BJ364" s="105"/>
    </row>
    <row r="365" spans="2:62" ht="20.100000000000001" hidden="1" customHeight="1" outlineLevel="1">
      <c r="B365" s="100"/>
      <c r="C365" s="908"/>
      <c r="D365" s="909"/>
      <c r="E365" s="909"/>
      <c r="F365" s="910"/>
      <c r="G365" s="890"/>
      <c r="H365" s="891"/>
      <c r="I365" s="152"/>
      <c r="J365" s="152"/>
      <c r="K365" s="152"/>
      <c r="L365" s="152"/>
      <c r="M365" s="152"/>
      <c r="N365" s="152"/>
      <c r="O365" s="152"/>
      <c r="P365" s="153"/>
      <c r="Q365" s="153"/>
      <c r="R365" s="156">
        <f t="shared" si="278"/>
        <v>0</v>
      </c>
      <c r="S365" s="156">
        <f t="shared" si="279"/>
        <v>0</v>
      </c>
      <c r="U365" s="157">
        <f t="shared" si="286"/>
        <v>0</v>
      </c>
      <c r="W365" s="152"/>
      <c r="X365" s="152"/>
      <c r="Y365" s="152"/>
      <c r="Z365" s="152"/>
      <c r="AA365" s="152"/>
      <c r="AB365" s="152"/>
      <c r="AC365" s="347"/>
      <c r="AD365" s="152"/>
      <c r="AE365" s="152"/>
      <c r="AF365" s="152"/>
      <c r="AG365" s="152"/>
      <c r="AH365" s="152"/>
      <c r="AI365" s="152"/>
      <c r="AJ365" s="347"/>
      <c r="AK365" s="152"/>
      <c r="AL365" s="152"/>
      <c r="AM365" s="295"/>
      <c r="AN365" s="228"/>
      <c r="AO365" s="228"/>
      <c r="AP365" s="228"/>
      <c r="AQ365" s="228"/>
      <c r="AR365" s="228"/>
      <c r="AS365" s="348"/>
      <c r="AT365" s="264">
        <f t="shared" si="282"/>
        <v>0</v>
      </c>
      <c r="AU365" s="259"/>
      <c r="AV365" s="265">
        <f t="shared" si="283"/>
        <v>0</v>
      </c>
      <c r="AX365" s="265">
        <f t="shared" si="287"/>
        <v>0</v>
      </c>
      <c r="AZ365" s="492">
        <f t="shared" si="284"/>
        <v>0</v>
      </c>
      <c r="BB365" s="492">
        <f t="shared" si="285"/>
        <v>0</v>
      </c>
      <c r="BD365" s="265">
        <f t="shared" si="288"/>
        <v>0</v>
      </c>
      <c r="BE365" s="105"/>
      <c r="BF365" s="105"/>
      <c r="BG365" s="105"/>
      <c r="BH365" s="105"/>
      <c r="BI365" s="105"/>
      <c r="BJ365" s="105"/>
    </row>
    <row r="366" spans="2:62" ht="20.100000000000001" hidden="1" customHeight="1" outlineLevel="1">
      <c r="B366" s="100"/>
      <c r="C366" s="908"/>
      <c r="D366" s="909"/>
      <c r="E366" s="909"/>
      <c r="F366" s="910"/>
      <c r="G366" s="890"/>
      <c r="H366" s="891"/>
      <c r="I366" s="152"/>
      <c r="J366" s="152"/>
      <c r="K366" s="152"/>
      <c r="L366" s="152"/>
      <c r="M366" s="152"/>
      <c r="N366" s="152"/>
      <c r="O366" s="152"/>
      <c r="P366" s="153"/>
      <c r="Q366" s="153"/>
      <c r="R366" s="156">
        <f t="shared" si="278"/>
        <v>0</v>
      </c>
      <c r="S366" s="156">
        <f t="shared" si="279"/>
        <v>0</v>
      </c>
      <c r="U366" s="157">
        <f t="shared" si="286"/>
        <v>0</v>
      </c>
      <c r="W366" s="152"/>
      <c r="X366" s="152"/>
      <c r="Y366" s="152"/>
      <c r="Z366" s="152"/>
      <c r="AA366" s="152"/>
      <c r="AB366" s="152"/>
      <c r="AC366" s="347"/>
      <c r="AD366" s="152"/>
      <c r="AE366" s="152"/>
      <c r="AF366" s="152"/>
      <c r="AG366" s="152"/>
      <c r="AH366" s="152"/>
      <c r="AI366" s="152"/>
      <c r="AJ366" s="347"/>
      <c r="AK366" s="152"/>
      <c r="AL366" s="152"/>
      <c r="AM366" s="295"/>
      <c r="AN366" s="228"/>
      <c r="AO366" s="228"/>
      <c r="AP366" s="228"/>
      <c r="AQ366" s="228"/>
      <c r="AR366" s="228"/>
      <c r="AS366" s="348"/>
      <c r="AT366" s="264">
        <f t="shared" si="282"/>
        <v>0</v>
      </c>
      <c r="AU366" s="259"/>
      <c r="AV366" s="265">
        <f t="shared" si="283"/>
        <v>0</v>
      </c>
      <c r="AX366" s="265">
        <f t="shared" si="287"/>
        <v>0</v>
      </c>
      <c r="AZ366" s="492">
        <f t="shared" si="284"/>
        <v>0</v>
      </c>
      <c r="BB366" s="492">
        <f t="shared" si="285"/>
        <v>0</v>
      </c>
      <c r="BD366" s="265">
        <f t="shared" si="288"/>
        <v>0</v>
      </c>
      <c r="BE366" s="105"/>
      <c r="BF366" s="105"/>
      <c r="BG366" s="105"/>
      <c r="BH366" s="105"/>
      <c r="BI366" s="105"/>
      <c r="BJ366" s="105"/>
    </row>
    <row r="367" spans="2:62" ht="20.100000000000001" hidden="1" customHeight="1" outlineLevel="1">
      <c r="B367" s="100"/>
      <c r="C367" s="908"/>
      <c r="D367" s="909"/>
      <c r="E367" s="909"/>
      <c r="F367" s="910"/>
      <c r="G367" s="890"/>
      <c r="H367" s="891"/>
      <c r="I367" s="152"/>
      <c r="J367" s="152"/>
      <c r="K367" s="152"/>
      <c r="L367" s="152"/>
      <c r="M367" s="152"/>
      <c r="N367" s="152"/>
      <c r="O367" s="152"/>
      <c r="P367" s="153"/>
      <c r="Q367" s="153"/>
      <c r="R367" s="156">
        <f t="shared" si="278"/>
        <v>0</v>
      </c>
      <c r="S367" s="156">
        <f t="shared" si="279"/>
        <v>0</v>
      </c>
      <c r="U367" s="157">
        <f t="shared" si="286"/>
        <v>0</v>
      </c>
      <c r="W367" s="152"/>
      <c r="X367" s="152"/>
      <c r="Y367" s="152"/>
      <c r="Z367" s="152"/>
      <c r="AA367" s="152"/>
      <c r="AB367" s="152"/>
      <c r="AC367" s="347"/>
      <c r="AD367" s="152"/>
      <c r="AE367" s="152"/>
      <c r="AF367" s="152"/>
      <c r="AG367" s="152"/>
      <c r="AH367" s="152"/>
      <c r="AI367" s="152"/>
      <c r="AJ367" s="347"/>
      <c r="AK367" s="152"/>
      <c r="AL367" s="152"/>
      <c r="AM367" s="295"/>
      <c r="AN367" s="228"/>
      <c r="AO367" s="228"/>
      <c r="AP367" s="228"/>
      <c r="AQ367" s="228"/>
      <c r="AR367" s="228"/>
      <c r="AS367" s="348"/>
      <c r="AT367" s="264">
        <f t="shared" si="282"/>
        <v>0</v>
      </c>
      <c r="AU367" s="259"/>
      <c r="AV367" s="265">
        <f t="shared" si="283"/>
        <v>0</v>
      </c>
      <c r="AX367" s="265">
        <f t="shared" si="287"/>
        <v>0</v>
      </c>
      <c r="AZ367" s="492">
        <f t="shared" si="284"/>
        <v>0</v>
      </c>
      <c r="BB367" s="492">
        <f t="shared" si="285"/>
        <v>0</v>
      </c>
      <c r="BD367" s="265">
        <f t="shared" si="288"/>
        <v>0</v>
      </c>
      <c r="BE367" s="105"/>
      <c r="BF367" s="105"/>
      <c r="BG367" s="105"/>
      <c r="BH367" s="105"/>
      <c r="BI367" s="105"/>
      <c r="BJ367" s="105"/>
    </row>
    <row r="368" spans="2:62" ht="9.9499999999999993" hidden="1" customHeight="1" outlineLevel="1">
      <c r="B368" s="101"/>
      <c r="C368" s="208"/>
      <c r="D368" s="208"/>
      <c r="E368" s="208"/>
      <c r="F368" s="208"/>
      <c r="G368" s="237"/>
      <c r="H368" s="207"/>
      <c r="I368" s="257"/>
      <c r="J368" s="257"/>
      <c r="K368" s="257"/>
      <c r="L368" s="257"/>
      <c r="M368" s="257"/>
      <c r="N368" s="257"/>
      <c r="O368" s="257"/>
      <c r="P368" s="256"/>
      <c r="Q368" s="102"/>
      <c r="R368" s="102"/>
      <c r="S368" s="102"/>
      <c r="U368" s="98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Z368" s="493"/>
      <c r="BE368" s="105"/>
      <c r="BF368" s="105"/>
      <c r="BG368" s="105"/>
      <c r="BH368" s="105"/>
      <c r="BI368" s="105"/>
      <c r="BJ368" s="105"/>
    </row>
    <row r="369" spans="2:62" ht="20.100000000000001" customHeight="1" collapsed="1">
      <c r="B369" s="8">
        <f>B352+1</f>
        <v>22</v>
      </c>
      <c r="C369" s="916"/>
      <c r="D369" s="917"/>
      <c r="E369" s="917"/>
      <c r="F369" s="918"/>
      <c r="G369" s="429"/>
      <c r="H369" s="206">
        <v>1</v>
      </c>
      <c r="I369" s="642">
        <f t="shared" ref="I369" si="289">$H369*SUM(I370:I384)</f>
        <v>0</v>
      </c>
      <c r="J369" s="643">
        <f t="shared" ref="J369:O369" si="290">$H369*SUM(J370:J384)</f>
        <v>0</v>
      </c>
      <c r="K369" s="644">
        <f t="shared" si="290"/>
        <v>0</v>
      </c>
      <c r="L369" s="645">
        <f t="shared" si="290"/>
        <v>0</v>
      </c>
      <c r="M369" s="645">
        <f t="shared" si="290"/>
        <v>0</v>
      </c>
      <c r="N369" s="644">
        <f t="shared" si="290"/>
        <v>0</v>
      </c>
      <c r="O369" s="642">
        <f t="shared" si="290"/>
        <v>0</v>
      </c>
      <c r="P369" s="209">
        <f t="shared" ref="P369:Q369" si="291">$H369*SUM(P370:P384)</f>
        <v>0</v>
      </c>
      <c r="Q369" s="210">
        <f t="shared" si="291"/>
        <v>0</v>
      </c>
      <c r="R369" s="136">
        <f t="shared" ref="R369:R384" si="292">P369*(1+Gewinn)*(1+SicherheitAngebot)</f>
        <v>0</v>
      </c>
      <c r="S369" s="137">
        <f t="shared" ref="S369:S384" si="293">Q369*(1+MGKZ)*(1+Gewinn)*(1+SicherheitAngebot)</f>
        <v>0</v>
      </c>
      <c r="U369" s="10">
        <f>I369*$I$7+J369*$J$7+K369*$K$7+L369*$L$7+M369*$M$7+N369*$N$7+O369*$O$7+R369+S369</f>
        <v>0</v>
      </c>
      <c r="W369" s="646">
        <f t="shared" ref="W369:AB369" si="294">$H369*SUM(W370:W384)</f>
        <v>0</v>
      </c>
      <c r="X369" s="647">
        <f t="shared" si="294"/>
        <v>0</v>
      </c>
      <c r="Y369" s="648">
        <f t="shared" si="294"/>
        <v>0</v>
      </c>
      <c r="Z369" s="649">
        <f t="shared" si="294"/>
        <v>0</v>
      </c>
      <c r="AA369" s="648">
        <f t="shared" si="294"/>
        <v>0</v>
      </c>
      <c r="AB369" s="646">
        <f t="shared" si="294"/>
        <v>0</v>
      </c>
      <c r="AC369" s="258"/>
      <c r="AD369" s="646">
        <f t="shared" ref="AD369:AM369" si="295">$H369*SUM(AD370:AD384)</f>
        <v>0</v>
      </c>
      <c r="AE369" s="647">
        <f t="shared" si="295"/>
        <v>0</v>
      </c>
      <c r="AF369" s="648">
        <f t="shared" si="295"/>
        <v>0</v>
      </c>
      <c r="AG369" s="649">
        <f t="shared" si="295"/>
        <v>0</v>
      </c>
      <c r="AH369" s="648">
        <f t="shared" si="295"/>
        <v>0</v>
      </c>
      <c r="AI369" s="646">
        <f t="shared" si="295"/>
        <v>0</v>
      </c>
      <c r="AJ369" s="258"/>
      <c r="AK369" s="653">
        <f t="shared" si="295"/>
        <v>0</v>
      </c>
      <c r="AL369" s="653">
        <f t="shared" si="295"/>
        <v>0</v>
      </c>
      <c r="AM369" s="653">
        <f t="shared" si="295"/>
        <v>0</v>
      </c>
      <c r="AN369" s="227">
        <f>$H369*SUM(AN370:AN384)*(1+Gewinn)*(1+SicherheitAngebot)</f>
        <v>0</v>
      </c>
      <c r="AO369" s="227">
        <f>$H369*SUM(AO370:AO384)*(1+Gewinn)*(1+SicherheitAngebot)</f>
        <v>0</v>
      </c>
      <c r="AP369" s="227">
        <f>$H369*SUM(AP370:AP384)*(1+Gewinn)*(1+SicherheitAngebot)</f>
        <v>0</v>
      </c>
      <c r="AQ369" s="227">
        <f>$H369*SUM(AQ370:AQ384)*(1+Gewinn)*(1+SicherheitAngebot)</f>
        <v>0</v>
      </c>
      <c r="AR369" s="227">
        <f>$H369*SUM(AR370:AR384)*(1+Gewinn)*(1+SicherheitAngebot)</f>
        <v>0</v>
      </c>
      <c r="AS369" s="262"/>
      <c r="AT369" s="263">
        <f t="shared" si="282"/>
        <v>0</v>
      </c>
      <c r="AU369" s="259"/>
      <c r="AV369" s="491">
        <f>AK369*$AK$7+AL369*$AL$7+AM369*$AM$7+SUM(AN369:AR369)+AT369/Zuschläge_IBN+AT369</f>
        <v>0</v>
      </c>
      <c r="AX369" s="685">
        <f>U369+AV369</f>
        <v>0</v>
      </c>
      <c r="AZ369" s="490">
        <f>IF(H369&gt;0,U369/(1+SicherheitAngebot)*(1+Sicherheit),0)</f>
        <v>0</v>
      </c>
      <c r="BB369" s="490">
        <f>IF(H369&gt;0,AV369/(1+SicherheitAngebot)*(1+Sicherheit),0)</f>
        <v>0</v>
      </c>
      <c r="BD369" s="490">
        <f>AZ369+BB369</f>
        <v>0</v>
      </c>
      <c r="BE369" s="105"/>
      <c r="BF369" s="105"/>
      <c r="BG369" s="105"/>
      <c r="BH369" s="105"/>
      <c r="BI369" s="105"/>
      <c r="BJ369" s="105"/>
    </row>
    <row r="370" spans="2:62" ht="20.100000000000001" hidden="1" customHeight="1" outlineLevel="1">
      <c r="B370" s="99"/>
      <c r="C370" s="908"/>
      <c r="D370" s="909"/>
      <c r="E370" s="909"/>
      <c r="F370" s="910"/>
      <c r="G370" s="890"/>
      <c r="H370" s="901"/>
      <c r="I370" s="152"/>
      <c r="J370" s="152"/>
      <c r="K370" s="152"/>
      <c r="L370" s="152"/>
      <c r="M370" s="152"/>
      <c r="N370" s="152"/>
      <c r="O370" s="152"/>
      <c r="P370" s="153"/>
      <c r="Q370" s="153"/>
      <c r="R370" s="156">
        <f t="shared" si="292"/>
        <v>0</v>
      </c>
      <c r="S370" s="156">
        <f t="shared" si="293"/>
        <v>0</v>
      </c>
      <c r="U370" s="157">
        <f>I370*$I$7+J370*$J$7+K370*$K$7+L370*$L$7+M370*$M$7+N370*$N$7+O370*$O$7+R370+S370</f>
        <v>0</v>
      </c>
      <c r="W370" s="152"/>
      <c r="X370" s="152"/>
      <c r="Y370" s="152"/>
      <c r="Z370" s="152"/>
      <c r="AA370" s="152"/>
      <c r="AB370" s="152"/>
      <c r="AC370" s="347"/>
      <c r="AD370" s="152"/>
      <c r="AE370" s="152"/>
      <c r="AF370" s="152"/>
      <c r="AG370" s="152"/>
      <c r="AH370" s="152"/>
      <c r="AI370" s="152"/>
      <c r="AJ370" s="347"/>
      <c r="AK370" s="152"/>
      <c r="AL370" s="152"/>
      <c r="AM370" s="295"/>
      <c r="AN370" s="228"/>
      <c r="AO370" s="228"/>
      <c r="AP370" s="228"/>
      <c r="AQ370" s="228"/>
      <c r="AR370" s="228"/>
      <c r="AS370" s="348"/>
      <c r="AT370" s="264">
        <f t="shared" si="282"/>
        <v>0</v>
      </c>
      <c r="AU370" s="259"/>
      <c r="AV370" s="265">
        <f t="shared" ref="AV370:AV384" si="296">AK370*$AK$7+AL370*$AL$7+AM370*$AM$7+SUM(AN370:AR370)*(1+Gewinn)*(1+SicherheitAngebot)+AT370/Zuschläge_IBN+AT370</f>
        <v>0</v>
      </c>
      <c r="AX370" s="265">
        <f>U370+AV370</f>
        <v>0</v>
      </c>
      <c r="AZ370" s="492">
        <f t="shared" ref="AZ370:AZ384" si="297">U370/(1+SicherheitAngebot)*(1+Sicherheit)</f>
        <v>0</v>
      </c>
      <c r="BB370" s="492">
        <f t="shared" ref="BB370:BB384" si="298">AV370/(1+SicherheitAngebot)*(1+Sicherheit)</f>
        <v>0</v>
      </c>
      <c r="BD370" s="265">
        <f>AZ370+BB370</f>
        <v>0</v>
      </c>
      <c r="BE370" s="105"/>
      <c r="BF370" s="105"/>
      <c r="BG370" s="105"/>
      <c r="BH370" s="105"/>
      <c r="BI370" s="105"/>
      <c r="BJ370" s="105"/>
    </row>
    <row r="371" spans="2:62" ht="20.100000000000001" hidden="1" customHeight="1" outlineLevel="1">
      <c r="B371" s="100"/>
      <c r="C371" s="908"/>
      <c r="D371" s="909"/>
      <c r="E371" s="909"/>
      <c r="F371" s="910"/>
      <c r="G371" s="890"/>
      <c r="H371" s="891"/>
      <c r="I371" s="152"/>
      <c r="J371" s="152"/>
      <c r="K371" s="152"/>
      <c r="L371" s="152"/>
      <c r="M371" s="152"/>
      <c r="N371" s="152"/>
      <c r="O371" s="152"/>
      <c r="P371" s="153"/>
      <c r="Q371" s="153"/>
      <c r="R371" s="156">
        <f t="shared" si="292"/>
        <v>0</v>
      </c>
      <c r="S371" s="156">
        <f t="shared" si="293"/>
        <v>0</v>
      </c>
      <c r="U371" s="157">
        <f t="shared" ref="U371:U384" si="299">I371*$I$7+J371*$J$7+K371*$K$7+L371*$L$7+M371*$M$7+N371*$N$7+O371*$O$7+R371+S371</f>
        <v>0</v>
      </c>
      <c r="W371" s="152"/>
      <c r="X371" s="152"/>
      <c r="Y371" s="152"/>
      <c r="Z371" s="152"/>
      <c r="AA371" s="152"/>
      <c r="AB371" s="152"/>
      <c r="AC371" s="347"/>
      <c r="AD371" s="152"/>
      <c r="AE371" s="152"/>
      <c r="AF371" s="152"/>
      <c r="AG371" s="152"/>
      <c r="AH371" s="152"/>
      <c r="AI371" s="152"/>
      <c r="AJ371" s="347"/>
      <c r="AK371" s="152"/>
      <c r="AL371" s="152"/>
      <c r="AM371" s="295"/>
      <c r="AN371" s="228"/>
      <c r="AO371" s="228"/>
      <c r="AP371" s="228"/>
      <c r="AQ371" s="228"/>
      <c r="AR371" s="228"/>
      <c r="AS371" s="348"/>
      <c r="AT371" s="264">
        <f t="shared" si="282"/>
        <v>0</v>
      </c>
      <c r="AU371" s="259"/>
      <c r="AV371" s="265">
        <f t="shared" si="296"/>
        <v>0</v>
      </c>
      <c r="AX371" s="265">
        <f t="shared" ref="AX371:AX384" si="300">U371+AV371</f>
        <v>0</v>
      </c>
      <c r="AZ371" s="492">
        <f t="shared" si="297"/>
        <v>0</v>
      </c>
      <c r="BB371" s="492">
        <f t="shared" si="298"/>
        <v>0</v>
      </c>
      <c r="BD371" s="265">
        <f t="shared" ref="BD371:BD384" si="301">AZ371+BB371</f>
        <v>0</v>
      </c>
      <c r="BE371" s="105"/>
      <c r="BF371" s="105"/>
      <c r="BG371" s="105"/>
      <c r="BH371" s="105"/>
      <c r="BI371" s="105"/>
      <c r="BJ371" s="105"/>
    </row>
    <row r="372" spans="2:62" ht="20.100000000000001" hidden="1" customHeight="1" outlineLevel="1">
      <c r="B372" s="100"/>
      <c r="C372" s="908"/>
      <c r="D372" s="909"/>
      <c r="E372" s="909"/>
      <c r="F372" s="910"/>
      <c r="G372" s="890"/>
      <c r="H372" s="891"/>
      <c r="I372" s="152"/>
      <c r="J372" s="152"/>
      <c r="K372" s="152"/>
      <c r="L372" s="152"/>
      <c r="M372" s="152"/>
      <c r="N372" s="152"/>
      <c r="O372" s="152"/>
      <c r="P372" s="153"/>
      <c r="Q372" s="153"/>
      <c r="R372" s="156">
        <f t="shared" si="292"/>
        <v>0</v>
      </c>
      <c r="S372" s="156">
        <f t="shared" si="293"/>
        <v>0</v>
      </c>
      <c r="U372" s="157">
        <f t="shared" si="299"/>
        <v>0</v>
      </c>
      <c r="W372" s="152"/>
      <c r="X372" s="152"/>
      <c r="Y372" s="152"/>
      <c r="Z372" s="152"/>
      <c r="AA372" s="152"/>
      <c r="AB372" s="152"/>
      <c r="AC372" s="347"/>
      <c r="AD372" s="152"/>
      <c r="AE372" s="152"/>
      <c r="AF372" s="152"/>
      <c r="AG372" s="152"/>
      <c r="AH372" s="152"/>
      <c r="AI372" s="152"/>
      <c r="AJ372" s="347"/>
      <c r="AK372" s="152"/>
      <c r="AL372" s="152"/>
      <c r="AM372" s="295"/>
      <c r="AN372" s="228"/>
      <c r="AO372" s="228"/>
      <c r="AP372" s="228"/>
      <c r="AQ372" s="228"/>
      <c r="AR372" s="228"/>
      <c r="AS372" s="348"/>
      <c r="AT372" s="264">
        <f t="shared" si="282"/>
        <v>0</v>
      </c>
      <c r="AU372" s="259"/>
      <c r="AV372" s="265">
        <f t="shared" si="296"/>
        <v>0</v>
      </c>
      <c r="AX372" s="265">
        <f t="shared" si="300"/>
        <v>0</v>
      </c>
      <c r="AZ372" s="492">
        <f t="shared" si="297"/>
        <v>0</v>
      </c>
      <c r="BB372" s="492">
        <f t="shared" si="298"/>
        <v>0</v>
      </c>
      <c r="BD372" s="265">
        <f t="shared" si="301"/>
        <v>0</v>
      </c>
      <c r="BE372" s="105"/>
      <c r="BF372" s="105"/>
      <c r="BG372" s="105"/>
      <c r="BH372" s="105"/>
      <c r="BI372" s="105"/>
      <c r="BJ372" s="105"/>
    </row>
    <row r="373" spans="2:62" ht="20.100000000000001" hidden="1" customHeight="1" outlineLevel="1">
      <c r="B373" s="100"/>
      <c r="C373" s="908"/>
      <c r="D373" s="909"/>
      <c r="E373" s="909"/>
      <c r="F373" s="910"/>
      <c r="G373" s="890"/>
      <c r="H373" s="891"/>
      <c r="I373" s="152"/>
      <c r="J373" s="152"/>
      <c r="K373" s="152"/>
      <c r="L373" s="152"/>
      <c r="M373" s="152"/>
      <c r="N373" s="152"/>
      <c r="O373" s="152"/>
      <c r="P373" s="153"/>
      <c r="Q373" s="153"/>
      <c r="R373" s="156">
        <f t="shared" si="292"/>
        <v>0</v>
      </c>
      <c r="S373" s="156">
        <f t="shared" si="293"/>
        <v>0</v>
      </c>
      <c r="U373" s="157">
        <f t="shared" si="299"/>
        <v>0</v>
      </c>
      <c r="W373" s="152"/>
      <c r="X373" s="152"/>
      <c r="Y373" s="152"/>
      <c r="Z373" s="152"/>
      <c r="AA373" s="152"/>
      <c r="AB373" s="152"/>
      <c r="AC373" s="347"/>
      <c r="AD373" s="152"/>
      <c r="AE373" s="152"/>
      <c r="AF373" s="152"/>
      <c r="AG373" s="152"/>
      <c r="AH373" s="152"/>
      <c r="AI373" s="152"/>
      <c r="AJ373" s="347"/>
      <c r="AK373" s="152"/>
      <c r="AL373" s="152"/>
      <c r="AM373" s="295"/>
      <c r="AN373" s="228"/>
      <c r="AO373" s="228"/>
      <c r="AP373" s="228"/>
      <c r="AQ373" s="228"/>
      <c r="AR373" s="228"/>
      <c r="AS373" s="348"/>
      <c r="AT373" s="264">
        <f t="shared" si="282"/>
        <v>0</v>
      </c>
      <c r="AU373" s="259"/>
      <c r="AV373" s="265">
        <f t="shared" si="296"/>
        <v>0</v>
      </c>
      <c r="AX373" s="265">
        <f t="shared" si="300"/>
        <v>0</v>
      </c>
      <c r="AZ373" s="492">
        <f t="shared" si="297"/>
        <v>0</v>
      </c>
      <c r="BB373" s="492">
        <f t="shared" si="298"/>
        <v>0</v>
      </c>
      <c r="BD373" s="265">
        <f t="shared" si="301"/>
        <v>0</v>
      </c>
      <c r="BE373" s="105"/>
      <c r="BF373" s="105"/>
      <c r="BG373" s="105"/>
      <c r="BH373" s="105"/>
      <c r="BI373" s="105"/>
      <c r="BJ373" s="105"/>
    </row>
    <row r="374" spans="2:62" ht="20.100000000000001" hidden="1" customHeight="1" outlineLevel="1">
      <c r="B374" s="100"/>
      <c r="C374" s="908"/>
      <c r="D374" s="909"/>
      <c r="E374" s="909"/>
      <c r="F374" s="910"/>
      <c r="G374" s="890"/>
      <c r="H374" s="891"/>
      <c r="I374" s="152"/>
      <c r="J374" s="152"/>
      <c r="K374" s="152"/>
      <c r="L374" s="152"/>
      <c r="M374" s="152"/>
      <c r="N374" s="152"/>
      <c r="O374" s="152"/>
      <c r="P374" s="153"/>
      <c r="Q374" s="153"/>
      <c r="R374" s="156">
        <f t="shared" si="292"/>
        <v>0</v>
      </c>
      <c r="S374" s="156">
        <f t="shared" si="293"/>
        <v>0</v>
      </c>
      <c r="U374" s="157">
        <f t="shared" si="299"/>
        <v>0</v>
      </c>
      <c r="W374" s="152"/>
      <c r="X374" s="152"/>
      <c r="Y374" s="152"/>
      <c r="Z374" s="152"/>
      <c r="AA374" s="152"/>
      <c r="AB374" s="152"/>
      <c r="AC374" s="347"/>
      <c r="AD374" s="152"/>
      <c r="AE374" s="152"/>
      <c r="AF374" s="152"/>
      <c r="AG374" s="152"/>
      <c r="AH374" s="152"/>
      <c r="AI374" s="152"/>
      <c r="AJ374" s="347"/>
      <c r="AK374" s="152"/>
      <c r="AL374" s="152"/>
      <c r="AM374" s="295"/>
      <c r="AN374" s="228"/>
      <c r="AO374" s="228"/>
      <c r="AP374" s="228"/>
      <c r="AQ374" s="228"/>
      <c r="AR374" s="228"/>
      <c r="AS374" s="348"/>
      <c r="AT374" s="264">
        <f t="shared" si="282"/>
        <v>0</v>
      </c>
      <c r="AU374" s="259"/>
      <c r="AV374" s="265">
        <f t="shared" si="296"/>
        <v>0</v>
      </c>
      <c r="AX374" s="265">
        <f t="shared" si="300"/>
        <v>0</v>
      </c>
      <c r="AZ374" s="492">
        <f t="shared" si="297"/>
        <v>0</v>
      </c>
      <c r="BB374" s="492">
        <f t="shared" si="298"/>
        <v>0</v>
      </c>
      <c r="BD374" s="265">
        <f t="shared" si="301"/>
        <v>0</v>
      </c>
      <c r="BE374" s="105"/>
      <c r="BF374" s="105"/>
      <c r="BG374" s="105"/>
      <c r="BH374" s="105"/>
      <c r="BI374" s="105"/>
      <c r="BJ374" s="105"/>
    </row>
    <row r="375" spans="2:62" ht="20.100000000000001" hidden="1" customHeight="1" outlineLevel="1">
      <c r="B375" s="100"/>
      <c r="C375" s="908"/>
      <c r="D375" s="909"/>
      <c r="E375" s="909"/>
      <c r="F375" s="910"/>
      <c r="G375" s="890"/>
      <c r="H375" s="891"/>
      <c r="I375" s="152"/>
      <c r="J375" s="152"/>
      <c r="K375" s="152"/>
      <c r="L375" s="152"/>
      <c r="M375" s="152"/>
      <c r="N375" s="152"/>
      <c r="O375" s="152"/>
      <c r="P375" s="153"/>
      <c r="Q375" s="153"/>
      <c r="R375" s="156">
        <f t="shared" si="292"/>
        <v>0</v>
      </c>
      <c r="S375" s="156">
        <f t="shared" si="293"/>
        <v>0</v>
      </c>
      <c r="U375" s="157">
        <f t="shared" si="299"/>
        <v>0</v>
      </c>
      <c r="W375" s="152"/>
      <c r="X375" s="152"/>
      <c r="Y375" s="152"/>
      <c r="Z375" s="152"/>
      <c r="AA375" s="152"/>
      <c r="AB375" s="152"/>
      <c r="AC375" s="347"/>
      <c r="AD375" s="152"/>
      <c r="AE375" s="152"/>
      <c r="AF375" s="152"/>
      <c r="AG375" s="152"/>
      <c r="AH375" s="152"/>
      <c r="AI375" s="152"/>
      <c r="AJ375" s="347"/>
      <c r="AK375" s="152"/>
      <c r="AL375" s="152"/>
      <c r="AM375" s="295"/>
      <c r="AN375" s="228"/>
      <c r="AO375" s="228"/>
      <c r="AP375" s="228"/>
      <c r="AQ375" s="228"/>
      <c r="AR375" s="228"/>
      <c r="AS375" s="348"/>
      <c r="AT375" s="264">
        <f t="shared" si="282"/>
        <v>0</v>
      </c>
      <c r="AU375" s="259"/>
      <c r="AV375" s="265">
        <f t="shared" si="296"/>
        <v>0</v>
      </c>
      <c r="AX375" s="265">
        <f t="shared" si="300"/>
        <v>0</v>
      </c>
      <c r="AZ375" s="492">
        <f t="shared" si="297"/>
        <v>0</v>
      </c>
      <c r="BB375" s="492">
        <f t="shared" si="298"/>
        <v>0</v>
      </c>
      <c r="BD375" s="265">
        <f t="shared" si="301"/>
        <v>0</v>
      </c>
      <c r="BE375" s="105"/>
      <c r="BF375" s="105"/>
      <c r="BG375" s="105"/>
      <c r="BH375" s="105"/>
      <c r="BI375" s="105"/>
      <c r="BJ375" s="105"/>
    </row>
    <row r="376" spans="2:62" ht="20.100000000000001" hidden="1" customHeight="1" outlineLevel="1">
      <c r="B376" s="100"/>
      <c r="C376" s="908"/>
      <c r="D376" s="909"/>
      <c r="E376" s="909"/>
      <c r="F376" s="910"/>
      <c r="G376" s="890"/>
      <c r="H376" s="891"/>
      <c r="I376" s="152"/>
      <c r="J376" s="152"/>
      <c r="K376" s="152"/>
      <c r="L376" s="152"/>
      <c r="M376" s="152"/>
      <c r="N376" s="152"/>
      <c r="O376" s="152"/>
      <c r="P376" s="153"/>
      <c r="Q376" s="153"/>
      <c r="R376" s="156">
        <f t="shared" si="292"/>
        <v>0</v>
      </c>
      <c r="S376" s="156">
        <f t="shared" si="293"/>
        <v>0</v>
      </c>
      <c r="U376" s="157">
        <f t="shared" si="299"/>
        <v>0</v>
      </c>
      <c r="W376" s="152"/>
      <c r="X376" s="152"/>
      <c r="Y376" s="152"/>
      <c r="Z376" s="152"/>
      <c r="AA376" s="152"/>
      <c r="AB376" s="152"/>
      <c r="AC376" s="347"/>
      <c r="AD376" s="152"/>
      <c r="AE376" s="152"/>
      <c r="AF376" s="152"/>
      <c r="AG376" s="152"/>
      <c r="AH376" s="152"/>
      <c r="AI376" s="152"/>
      <c r="AJ376" s="347"/>
      <c r="AK376" s="152"/>
      <c r="AL376" s="152"/>
      <c r="AM376" s="295"/>
      <c r="AN376" s="228"/>
      <c r="AO376" s="228"/>
      <c r="AP376" s="228"/>
      <c r="AQ376" s="228"/>
      <c r="AR376" s="228"/>
      <c r="AS376" s="348"/>
      <c r="AT376" s="264">
        <f t="shared" si="282"/>
        <v>0</v>
      </c>
      <c r="AU376" s="259"/>
      <c r="AV376" s="265">
        <f t="shared" si="296"/>
        <v>0</v>
      </c>
      <c r="AX376" s="265">
        <f t="shared" si="300"/>
        <v>0</v>
      </c>
      <c r="AZ376" s="492">
        <f t="shared" si="297"/>
        <v>0</v>
      </c>
      <c r="BB376" s="492">
        <f t="shared" si="298"/>
        <v>0</v>
      </c>
      <c r="BD376" s="265">
        <f t="shared" si="301"/>
        <v>0</v>
      </c>
      <c r="BE376" s="105"/>
      <c r="BF376" s="105"/>
      <c r="BG376" s="105"/>
      <c r="BH376" s="105"/>
      <c r="BI376" s="105"/>
      <c r="BJ376" s="105"/>
    </row>
    <row r="377" spans="2:62" ht="20.100000000000001" hidden="1" customHeight="1" outlineLevel="1">
      <c r="B377" s="100"/>
      <c r="C377" s="908"/>
      <c r="D377" s="909"/>
      <c r="E377" s="909"/>
      <c r="F377" s="910"/>
      <c r="G377" s="890"/>
      <c r="H377" s="891"/>
      <c r="I377" s="152"/>
      <c r="J377" s="152"/>
      <c r="K377" s="152"/>
      <c r="L377" s="152"/>
      <c r="M377" s="152"/>
      <c r="N377" s="152"/>
      <c r="O377" s="152"/>
      <c r="P377" s="153"/>
      <c r="Q377" s="153"/>
      <c r="R377" s="156">
        <f t="shared" si="292"/>
        <v>0</v>
      </c>
      <c r="S377" s="156">
        <f t="shared" si="293"/>
        <v>0</v>
      </c>
      <c r="U377" s="157">
        <f t="shared" si="299"/>
        <v>0</v>
      </c>
      <c r="W377" s="152"/>
      <c r="X377" s="152"/>
      <c r="Y377" s="152"/>
      <c r="Z377" s="152"/>
      <c r="AA377" s="152"/>
      <c r="AB377" s="152"/>
      <c r="AC377" s="347"/>
      <c r="AD377" s="152"/>
      <c r="AE377" s="152"/>
      <c r="AF377" s="152"/>
      <c r="AG377" s="152"/>
      <c r="AH377" s="152"/>
      <c r="AI377" s="152"/>
      <c r="AJ377" s="347"/>
      <c r="AK377" s="152"/>
      <c r="AL377" s="152"/>
      <c r="AM377" s="295"/>
      <c r="AN377" s="228"/>
      <c r="AO377" s="228"/>
      <c r="AP377" s="228"/>
      <c r="AQ377" s="228"/>
      <c r="AR377" s="228"/>
      <c r="AS377" s="348"/>
      <c r="AT377" s="264">
        <f t="shared" si="282"/>
        <v>0</v>
      </c>
      <c r="AU377" s="259"/>
      <c r="AV377" s="265">
        <f t="shared" si="296"/>
        <v>0</v>
      </c>
      <c r="AX377" s="265">
        <f t="shared" si="300"/>
        <v>0</v>
      </c>
      <c r="AZ377" s="492">
        <f t="shared" si="297"/>
        <v>0</v>
      </c>
      <c r="BB377" s="492">
        <f t="shared" si="298"/>
        <v>0</v>
      </c>
      <c r="BD377" s="265">
        <f t="shared" si="301"/>
        <v>0</v>
      </c>
      <c r="BE377" s="105"/>
      <c r="BF377" s="105"/>
      <c r="BG377" s="105"/>
      <c r="BH377" s="105"/>
      <c r="BI377" s="105"/>
      <c r="BJ377" s="105"/>
    </row>
    <row r="378" spans="2:62" ht="20.100000000000001" hidden="1" customHeight="1" outlineLevel="1">
      <c r="B378" s="100"/>
      <c r="C378" s="908"/>
      <c r="D378" s="909"/>
      <c r="E378" s="909"/>
      <c r="F378" s="910"/>
      <c r="G378" s="890"/>
      <c r="H378" s="891"/>
      <c r="I378" s="152"/>
      <c r="J378" s="152"/>
      <c r="K378" s="152"/>
      <c r="L378" s="152"/>
      <c r="M378" s="152"/>
      <c r="N378" s="152"/>
      <c r="O378" s="152"/>
      <c r="P378" s="153"/>
      <c r="Q378" s="153"/>
      <c r="R378" s="156">
        <f t="shared" si="292"/>
        <v>0</v>
      </c>
      <c r="S378" s="156">
        <f t="shared" si="293"/>
        <v>0</v>
      </c>
      <c r="U378" s="157">
        <f t="shared" si="299"/>
        <v>0</v>
      </c>
      <c r="W378" s="152"/>
      <c r="X378" s="152"/>
      <c r="Y378" s="152"/>
      <c r="Z378" s="152"/>
      <c r="AA378" s="152"/>
      <c r="AB378" s="152"/>
      <c r="AC378" s="347"/>
      <c r="AD378" s="152"/>
      <c r="AE378" s="152"/>
      <c r="AF378" s="152"/>
      <c r="AG378" s="152"/>
      <c r="AH378" s="152"/>
      <c r="AI378" s="152"/>
      <c r="AJ378" s="347"/>
      <c r="AK378" s="152"/>
      <c r="AL378" s="152"/>
      <c r="AM378" s="295"/>
      <c r="AN378" s="228"/>
      <c r="AO378" s="228"/>
      <c r="AP378" s="228"/>
      <c r="AQ378" s="228"/>
      <c r="AR378" s="228"/>
      <c r="AS378" s="348"/>
      <c r="AT378" s="264">
        <f t="shared" si="282"/>
        <v>0</v>
      </c>
      <c r="AU378" s="259"/>
      <c r="AV378" s="265">
        <f t="shared" si="296"/>
        <v>0</v>
      </c>
      <c r="AX378" s="265">
        <f t="shared" si="300"/>
        <v>0</v>
      </c>
      <c r="AZ378" s="492">
        <f t="shared" si="297"/>
        <v>0</v>
      </c>
      <c r="BB378" s="492">
        <f t="shared" si="298"/>
        <v>0</v>
      </c>
      <c r="BD378" s="265">
        <f t="shared" si="301"/>
        <v>0</v>
      </c>
      <c r="BE378" s="105"/>
      <c r="BF378" s="105"/>
      <c r="BG378" s="105"/>
      <c r="BH378" s="105"/>
      <c r="BI378" s="105"/>
      <c r="BJ378" s="105"/>
    </row>
    <row r="379" spans="2:62" ht="20.100000000000001" hidden="1" customHeight="1" outlineLevel="1">
      <c r="B379" s="100"/>
      <c r="C379" s="908"/>
      <c r="D379" s="909"/>
      <c r="E379" s="909"/>
      <c r="F379" s="910"/>
      <c r="G379" s="890"/>
      <c r="H379" s="891"/>
      <c r="I379" s="152"/>
      <c r="J379" s="152"/>
      <c r="K379" s="152"/>
      <c r="L379" s="152"/>
      <c r="M379" s="152"/>
      <c r="N379" s="152"/>
      <c r="O379" s="152"/>
      <c r="P379" s="153"/>
      <c r="Q379" s="153"/>
      <c r="R379" s="156">
        <f t="shared" si="292"/>
        <v>0</v>
      </c>
      <c r="S379" s="156">
        <f t="shared" si="293"/>
        <v>0</v>
      </c>
      <c r="U379" s="157">
        <f t="shared" si="299"/>
        <v>0</v>
      </c>
      <c r="W379" s="152"/>
      <c r="X379" s="152"/>
      <c r="Y379" s="152"/>
      <c r="Z379" s="152"/>
      <c r="AA379" s="152"/>
      <c r="AB379" s="152"/>
      <c r="AC379" s="347"/>
      <c r="AD379" s="152"/>
      <c r="AE379" s="152"/>
      <c r="AF379" s="152"/>
      <c r="AG379" s="152"/>
      <c r="AH379" s="152"/>
      <c r="AI379" s="152"/>
      <c r="AJ379" s="347"/>
      <c r="AK379" s="152"/>
      <c r="AL379" s="152"/>
      <c r="AM379" s="295"/>
      <c r="AN379" s="228"/>
      <c r="AO379" s="228"/>
      <c r="AP379" s="228"/>
      <c r="AQ379" s="228"/>
      <c r="AR379" s="228"/>
      <c r="AS379" s="348"/>
      <c r="AT379" s="264">
        <f t="shared" si="282"/>
        <v>0</v>
      </c>
      <c r="AU379" s="259"/>
      <c r="AV379" s="265">
        <f t="shared" si="296"/>
        <v>0</v>
      </c>
      <c r="AX379" s="265">
        <f t="shared" si="300"/>
        <v>0</v>
      </c>
      <c r="AZ379" s="492">
        <f t="shared" si="297"/>
        <v>0</v>
      </c>
      <c r="BB379" s="492">
        <f t="shared" si="298"/>
        <v>0</v>
      </c>
      <c r="BD379" s="265">
        <f t="shared" si="301"/>
        <v>0</v>
      </c>
      <c r="BE379" s="105"/>
      <c r="BF379" s="105"/>
      <c r="BG379" s="105"/>
      <c r="BH379" s="105"/>
      <c r="BI379" s="105"/>
      <c r="BJ379" s="105"/>
    </row>
    <row r="380" spans="2:62" ht="20.100000000000001" hidden="1" customHeight="1" outlineLevel="1">
      <c r="B380" s="100"/>
      <c r="C380" s="908"/>
      <c r="D380" s="909"/>
      <c r="E380" s="909"/>
      <c r="F380" s="910"/>
      <c r="G380" s="890"/>
      <c r="H380" s="891"/>
      <c r="I380" s="152"/>
      <c r="J380" s="152"/>
      <c r="K380" s="152"/>
      <c r="L380" s="152"/>
      <c r="M380" s="152"/>
      <c r="N380" s="152"/>
      <c r="O380" s="152"/>
      <c r="P380" s="153"/>
      <c r="Q380" s="153"/>
      <c r="R380" s="156">
        <f t="shared" si="292"/>
        <v>0</v>
      </c>
      <c r="S380" s="156">
        <f t="shared" si="293"/>
        <v>0</v>
      </c>
      <c r="U380" s="157">
        <f t="shared" si="299"/>
        <v>0</v>
      </c>
      <c r="W380" s="152"/>
      <c r="X380" s="152"/>
      <c r="Y380" s="152"/>
      <c r="Z380" s="152"/>
      <c r="AA380" s="152"/>
      <c r="AB380" s="152"/>
      <c r="AC380" s="347"/>
      <c r="AD380" s="152"/>
      <c r="AE380" s="152"/>
      <c r="AF380" s="152"/>
      <c r="AG380" s="152"/>
      <c r="AH380" s="152"/>
      <c r="AI380" s="152"/>
      <c r="AJ380" s="347"/>
      <c r="AK380" s="152"/>
      <c r="AL380" s="152"/>
      <c r="AM380" s="295"/>
      <c r="AN380" s="228"/>
      <c r="AO380" s="228"/>
      <c r="AP380" s="228"/>
      <c r="AQ380" s="228"/>
      <c r="AR380" s="228"/>
      <c r="AS380" s="348"/>
      <c r="AT380" s="264">
        <f t="shared" si="282"/>
        <v>0</v>
      </c>
      <c r="AU380" s="259"/>
      <c r="AV380" s="265">
        <f t="shared" si="296"/>
        <v>0</v>
      </c>
      <c r="AX380" s="265">
        <f t="shared" si="300"/>
        <v>0</v>
      </c>
      <c r="AZ380" s="492">
        <f t="shared" si="297"/>
        <v>0</v>
      </c>
      <c r="BB380" s="492">
        <f t="shared" si="298"/>
        <v>0</v>
      </c>
      <c r="BD380" s="265">
        <f t="shared" si="301"/>
        <v>0</v>
      </c>
      <c r="BE380" s="105"/>
      <c r="BF380" s="105"/>
      <c r="BG380" s="105"/>
      <c r="BH380" s="105"/>
      <c r="BI380" s="105"/>
      <c r="BJ380" s="105"/>
    </row>
    <row r="381" spans="2:62" ht="20.100000000000001" hidden="1" customHeight="1" outlineLevel="1">
      <c r="B381" s="100"/>
      <c r="C381" s="908"/>
      <c r="D381" s="909"/>
      <c r="E381" s="909"/>
      <c r="F381" s="910"/>
      <c r="G381" s="890"/>
      <c r="H381" s="891"/>
      <c r="I381" s="152"/>
      <c r="J381" s="152"/>
      <c r="K381" s="152"/>
      <c r="L381" s="152"/>
      <c r="M381" s="152"/>
      <c r="N381" s="152"/>
      <c r="O381" s="152"/>
      <c r="P381" s="153"/>
      <c r="Q381" s="153"/>
      <c r="R381" s="156">
        <f t="shared" si="292"/>
        <v>0</v>
      </c>
      <c r="S381" s="156">
        <f t="shared" si="293"/>
        <v>0</v>
      </c>
      <c r="U381" s="157">
        <f t="shared" si="299"/>
        <v>0</v>
      </c>
      <c r="W381" s="152"/>
      <c r="X381" s="152"/>
      <c r="Y381" s="152"/>
      <c r="Z381" s="152"/>
      <c r="AA381" s="152"/>
      <c r="AB381" s="152"/>
      <c r="AC381" s="347"/>
      <c r="AD381" s="152"/>
      <c r="AE381" s="152"/>
      <c r="AF381" s="152"/>
      <c r="AG381" s="152"/>
      <c r="AH381" s="152"/>
      <c r="AI381" s="152"/>
      <c r="AJ381" s="347"/>
      <c r="AK381" s="152"/>
      <c r="AL381" s="152"/>
      <c r="AM381" s="295"/>
      <c r="AN381" s="228"/>
      <c r="AO381" s="228"/>
      <c r="AP381" s="228"/>
      <c r="AQ381" s="228"/>
      <c r="AR381" s="228"/>
      <c r="AS381" s="348"/>
      <c r="AT381" s="264">
        <f t="shared" si="282"/>
        <v>0</v>
      </c>
      <c r="AU381" s="259"/>
      <c r="AV381" s="265">
        <f t="shared" si="296"/>
        <v>0</v>
      </c>
      <c r="AX381" s="265">
        <f t="shared" si="300"/>
        <v>0</v>
      </c>
      <c r="AZ381" s="492">
        <f t="shared" si="297"/>
        <v>0</v>
      </c>
      <c r="BB381" s="492">
        <f t="shared" si="298"/>
        <v>0</v>
      </c>
      <c r="BD381" s="265">
        <f t="shared" si="301"/>
        <v>0</v>
      </c>
      <c r="BE381" s="105"/>
      <c r="BF381" s="105"/>
      <c r="BG381" s="105"/>
      <c r="BH381" s="105"/>
      <c r="BI381" s="105"/>
      <c r="BJ381" s="105"/>
    </row>
    <row r="382" spans="2:62" ht="20.100000000000001" hidden="1" customHeight="1" outlineLevel="1">
      <c r="B382" s="100"/>
      <c r="C382" s="908"/>
      <c r="D382" s="909"/>
      <c r="E382" s="909"/>
      <c r="F382" s="910"/>
      <c r="G382" s="890"/>
      <c r="H382" s="891"/>
      <c r="I382" s="152"/>
      <c r="J382" s="152"/>
      <c r="K382" s="152"/>
      <c r="L382" s="152"/>
      <c r="M382" s="152"/>
      <c r="N382" s="152"/>
      <c r="O382" s="152"/>
      <c r="P382" s="153"/>
      <c r="Q382" s="153"/>
      <c r="R382" s="156">
        <f t="shared" si="292"/>
        <v>0</v>
      </c>
      <c r="S382" s="156">
        <f t="shared" si="293"/>
        <v>0</v>
      </c>
      <c r="U382" s="157">
        <f t="shared" si="299"/>
        <v>0</v>
      </c>
      <c r="W382" s="152"/>
      <c r="X382" s="152"/>
      <c r="Y382" s="152"/>
      <c r="Z382" s="152"/>
      <c r="AA382" s="152"/>
      <c r="AB382" s="152"/>
      <c r="AC382" s="347"/>
      <c r="AD382" s="152"/>
      <c r="AE382" s="152"/>
      <c r="AF382" s="152"/>
      <c r="AG382" s="152"/>
      <c r="AH382" s="152"/>
      <c r="AI382" s="152"/>
      <c r="AJ382" s="347"/>
      <c r="AK382" s="152"/>
      <c r="AL382" s="152"/>
      <c r="AM382" s="295"/>
      <c r="AN382" s="228"/>
      <c r="AO382" s="228"/>
      <c r="AP382" s="228"/>
      <c r="AQ382" s="228"/>
      <c r="AR382" s="228"/>
      <c r="AS382" s="348"/>
      <c r="AT382" s="264">
        <f t="shared" si="282"/>
        <v>0</v>
      </c>
      <c r="AU382" s="259"/>
      <c r="AV382" s="265">
        <f t="shared" si="296"/>
        <v>0</v>
      </c>
      <c r="AX382" s="265">
        <f t="shared" si="300"/>
        <v>0</v>
      </c>
      <c r="AZ382" s="492">
        <f t="shared" si="297"/>
        <v>0</v>
      </c>
      <c r="BB382" s="492">
        <f t="shared" si="298"/>
        <v>0</v>
      </c>
      <c r="BD382" s="265">
        <f t="shared" si="301"/>
        <v>0</v>
      </c>
      <c r="BE382" s="105"/>
      <c r="BF382" s="105"/>
      <c r="BG382" s="105"/>
      <c r="BH382" s="105"/>
      <c r="BI382" s="105"/>
      <c r="BJ382" s="105"/>
    </row>
    <row r="383" spans="2:62" ht="20.100000000000001" hidden="1" customHeight="1" outlineLevel="1">
      <c r="B383" s="100"/>
      <c r="C383" s="908"/>
      <c r="D383" s="909"/>
      <c r="E383" s="909"/>
      <c r="F383" s="910"/>
      <c r="G383" s="890"/>
      <c r="H383" s="891"/>
      <c r="I383" s="152"/>
      <c r="J383" s="152"/>
      <c r="K383" s="152"/>
      <c r="L383" s="152"/>
      <c r="M383" s="152"/>
      <c r="N383" s="152"/>
      <c r="O383" s="152"/>
      <c r="P383" s="153"/>
      <c r="Q383" s="153"/>
      <c r="R383" s="156">
        <f t="shared" si="292"/>
        <v>0</v>
      </c>
      <c r="S383" s="156">
        <f t="shared" si="293"/>
        <v>0</v>
      </c>
      <c r="U383" s="157">
        <f t="shared" si="299"/>
        <v>0</v>
      </c>
      <c r="W383" s="152"/>
      <c r="X383" s="152"/>
      <c r="Y383" s="152"/>
      <c r="Z383" s="152"/>
      <c r="AA383" s="152"/>
      <c r="AB383" s="152"/>
      <c r="AC383" s="347"/>
      <c r="AD383" s="152"/>
      <c r="AE383" s="152"/>
      <c r="AF383" s="152"/>
      <c r="AG383" s="152"/>
      <c r="AH383" s="152"/>
      <c r="AI383" s="152"/>
      <c r="AJ383" s="347"/>
      <c r="AK383" s="152"/>
      <c r="AL383" s="152"/>
      <c r="AM383" s="295"/>
      <c r="AN383" s="228"/>
      <c r="AO383" s="228"/>
      <c r="AP383" s="228"/>
      <c r="AQ383" s="228"/>
      <c r="AR383" s="228"/>
      <c r="AS383" s="348"/>
      <c r="AT383" s="264">
        <f t="shared" si="282"/>
        <v>0</v>
      </c>
      <c r="AU383" s="259"/>
      <c r="AV383" s="265">
        <f t="shared" si="296"/>
        <v>0</v>
      </c>
      <c r="AX383" s="265">
        <f t="shared" si="300"/>
        <v>0</v>
      </c>
      <c r="AZ383" s="492">
        <f t="shared" si="297"/>
        <v>0</v>
      </c>
      <c r="BB383" s="492">
        <f t="shared" si="298"/>
        <v>0</v>
      </c>
      <c r="BD383" s="265">
        <f t="shared" si="301"/>
        <v>0</v>
      </c>
      <c r="BE383" s="105"/>
      <c r="BF383" s="105"/>
      <c r="BG383" s="105"/>
      <c r="BH383" s="105"/>
      <c r="BI383" s="105"/>
      <c r="BJ383" s="105"/>
    </row>
    <row r="384" spans="2:62" ht="20.100000000000001" hidden="1" customHeight="1" outlineLevel="1">
      <c r="B384" s="100"/>
      <c r="C384" s="908"/>
      <c r="D384" s="909"/>
      <c r="E384" s="909"/>
      <c r="F384" s="910"/>
      <c r="G384" s="890"/>
      <c r="H384" s="891"/>
      <c r="I384" s="152"/>
      <c r="J384" s="152"/>
      <c r="K384" s="152"/>
      <c r="L384" s="152"/>
      <c r="M384" s="152"/>
      <c r="N384" s="152"/>
      <c r="O384" s="152"/>
      <c r="P384" s="153"/>
      <c r="Q384" s="153"/>
      <c r="R384" s="156">
        <f t="shared" si="292"/>
        <v>0</v>
      </c>
      <c r="S384" s="156">
        <f t="shared" si="293"/>
        <v>0</v>
      </c>
      <c r="U384" s="157">
        <f t="shared" si="299"/>
        <v>0</v>
      </c>
      <c r="W384" s="152"/>
      <c r="X384" s="152"/>
      <c r="Y384" s="152"/>
      <c r="Z384" s="152"/>
      <c r="AA384" s="152"/>
      <c r="AB384" s="152"/>
      <c r="AC384" s="347"/>
      <c r="AD384" s="152"/>
      <c r="AE384" s="152"/>
      <c r="AF384" s="152"/>
      <c r="AG384" s="152"/>
      <c r="AH384" s="152"/>
      <c r="AI384" s="152"/>
      <c r="AJ384" s="347"/>
      <c r="AK384" s="152"/>
      <c r="AL384" s="152"/>
      <c r="AM384" s="295"/>
      <c r="AN384" s="228"/>
      <c r="AO384" s="228"/>
      <c r="AP384" s="228"/>
      <c r="AQ384" s="228"/>
      <c r="AR384" s="228"/>
      <c r="AS384" s="348"/>
      <c r="AT384" s="264">
        <f t="shared" si="282"/>
        <v>0</v>
      </c>
      <c r="AU384" s="259"/>
      <c r="AV384" s="265">
        <f t="shared" si="296"/>
        <v>0</v>
      </c>
      <c r="AX384" s="265">
        <f t="shared" si="300"/>
        <v>0</v>
      </c>
      <c r="AZ384" s="492">
        <f t="shared" si="297"/>
        <v>0</v>
      </c>
      <c r="BB384" s="492">
        <f t="shared" si="298"/>
        <v>0</v>
      </c>
      <c r="BD384" s="265">
        <f t="shared" si="301"/>
        <v>0</v>
      </c>
      <c r="BE384" s="105"/>
      <c r="BF384" s="105"/>
      <c r="BG384" s="105"/>
      <c r="BH384" s="105"/>
      <c r="BI384" s="105"/>
      <c r="BJ384" s="105"/>
    </row>
    <row r="385" spans="2:62" ht="9.9499999999999993" hidden="1" customHeight="1" outlineLevel="1">
      <c r="B385" s="101"/>
      <c r="C385" s="208"/>
      <c r="D385" s="208"/>
      <c r="E385" s="208"/>
      <c r="F385" s="208"/>
      <c r="G385" s="237"/>
      <c r="H385" s="207"/>
      <c r="I385" s="257"/>
      <c r="J385" s="257"/>
      <c r="K385" s="257"/>
      <c r="L385" s="257"/>
      <c r="M385" s="257"/>
      <c r="N385" s="257"/>
      <c r="O385" s="257"/>
      <c r="P385" s="256"/>
      <c r="Q385" s="102"/>
      <c r="R385" s="102"/>
      <c r="S385" s="102"/>
      <c r="U385" s="98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Z385" s="493"/>
      <c r="BE385" s="105"/>
      <c r="BF385" s="105"/>
      <c r="BG385" s="105"/>
      <c r="BH385" s="105"/>
      <c r="BI385" s="105"/>
      <c r="BJ385" s="105"/>
    </row>
    <row r="386" spans="2:62" ht="20.100000000000001" customHeight="1" collapsed="1">
      <c r="B386" s="8">
        <f>B369+1</f>
        <v>23</v>
      </c>
      <c r="C386" s="916"/>
      <c r="D386" s="917"/>
      <c r="E386" s="917"/>
      <c r="F386" s="918"/>
      <c r="G386" s="429"/>
      <c r="H386" s="206">
        <v>1</v>
      </c>
      <c r="I386" s="642">
        <f t="shared" ref="I386" si="302">$H386*SUM(I387:I401)</f>
        <v>0</v>
      </c>
      <c r="J386" s="643">
        <f t="shared" ref="J386:O386" si="303">$H386*SUM(J387:J401)</f>
        <v>0</v>
      </c>
      <c r="K386" s="644">
        <f t="shared" si="303"/>
        <v>0</v>
      </c>
      <c r="L386" s="645">
        <f t="shared" si="303"/>
        <v>0</v>
      </c>
      <c r="M386" s="645">
        <f t="shared" si="303"/>
        <v>0</v>
      </c>
      <c r="N386" s="644">
        <f t="shared" si="303"/>
        <v>0</v>
      </c>
      <c r="O386" s="642">
        <f t="shared" si="303"/>
        <v>0</v>
      </c>
      <c r="P386" s="209">
        <f t="shared" ref="P386:Q386" si="304">$H386*SUM(P387:P401)</f>
        <v>0</v>
      </c>
      <c r="Q386" s="210">
        <f t="shared" si="304"/>
        <v>0</v>
      </c>
      <c r="R386" s="136">
        <f t="shared" ref="R386:R401" si="305">P386*(1+Gewinn)*(1+SicherheitAngebot)</f>
        <v>0</v>
      </c>
      <c r="S386" s="137">
        <f t="shared" ref="S386:S401" si="306">Q386*(1+MGKZ)*(1+Gewinn)*(1+SicherheitAngebot)</f>
        <v>0</v>
      </c>
      <c r="U386" s="10">
        <f>I386*$I$7+J386*$J$7+K386*$K$7+L386*$L$7+M386*$M$7+N386*$N$7+O386*$O$7+R386+S386</f>
        <v>0</v>
      </c>
      <c r="W386" s="646">
        <f t="shared" ref="W386:AB386" si="307">$H386*SUM(W387:W401)</f>
        <v>0</v>
      </c>
      <c r="X386" s="647">
        <f t="shared" si="307"/>
        <v>0</v>
      </c>
      <c r="Y386" s="648">
        <f t="shared" si="307"/>
        <v>0</v>
      </c>
      <c r="Z386" s="649">
        <f t="shared" si="307"/>
        <v>0</v>
      </c>
      <c r="AA386" s="648">
        <f t="shared" si="307"/>
        <v>0</v>
      </c>
      <c r="AB386" s="646">
        <f t="shared" si="307"/>
        <v>0</v>
      </c>
      <c r="AC386" s="258"/>
      <c r="AD386" s="646">
        <f t="shared" ref="AD386:AM386" si="308">$H386*SUM(AD387:AD401)</f>
        <v>0</v>
      </c>
      <c r="AE386" s="647">
        <f t="shared" si="308"/>
        <v>0</v>
      </c>
      <c r="AF386" s="648">
        <f t="shared" si="308"/>
        <v>0</v>
      </c>
      <c r="AG386" s="649">
        <f t="shared" si="308"/>
        <v>0</v>
      </c>
      <c r="AH386" s="648">
        <f t="shared" si="308"/>
        <v>0</v>
      </c>
      <c r="AI386" s="646">
        <f t="shared" si="308"/>
        <v>0</v>
      </c>
      <c r="AJ386" s="258"/>
      <c r="AK386" s="653">
        <f t="shared" si="308"/>
        <v>0</v>
      </c>
      <c r="AL386" s="653">
        <f t="shared" si="308"/>
        <v>0</v>
      </c>
      <c r="AM386" s="653">
        <f t="shared" si="308"/>
        <v>0</v>
      </c>
      <c r="AN386" s="227">
        <f>$H386*SUM(AN387:AN401)*(1+Gewinn)*(1+SicherheitAngebot)</f>
        <v>0</v>
      </c>
      <c r="AO386" s="227">
        <f>$H386*SUM(AO387:AO401)*(1+Gewinn)*(1+SicherheitAngebot)</f>
        <v>0</v>
      </c>
      <c r="AP386" s="227">
        <f>$H386*SUM(AP387:AP401)*(1+Gewinn)*(1+SicherheitAngebot)</f>
        <v>0</v>
      </c>
      <c r="AQ386" s="227">
        <f>$H386*SUM(AQ387:AQ401)*(1+Gewinn)*(1+SicherheitAngebot)</f>
        <v>0</v>
      </c>
      <c r="AR386" s="227">
        <f>$H386*SUM(AR387:AR401)*(1+Gewinn)*(1+SicherheitAngebot)</f>
        <v>0</v>
      </c>
      <c r="AS386" s="262"/>
      <c r="AT386" s="263">
        <f t="shared" ref="AT386:AT449" si="309">((W386+AD386)*$W$7+(X386+AE386)*$X$7+(Y386+Z386+AF386+AG386)*$Z$7+(AA386+AH386)*$AA$7+(AB386+AI386)*$AB$7)*Zuschläge_IBN</f>
        <v>0</v>
      </c>
      <c r="AU386" s="259"/>
      <c r="AV386" s="491">
        <f>AK386*$AK$7+AL386*$AL$7+AM386*$AM$7+SUM(AN386:AR386)+AT386/Zuschläge_IBN+AT386</f>
        <v>0</v>
      </c>
      <c r="AX386" s="685">
        <f>U386+AV386</f>
        <v>0</v>
      </c>
      <c r="AZ386" s="490">
        <f>IF(H386&gt;0,U386/(1+SicherheitAngebot)*(1+Sicherheit),0)</f>
        <v>0</v>
      </c>
      <c r="BB386" s="490">
        <f>IF(H386&gt;0,AV386/(1+SicherheitAngebot)*(1+Sicherheit),0)</f>
        <v>0</v>
      </c>
      <c r="BD386" s="490">
        <f>AZ386+BB386</f>
        <v>0</v>
      </c>
      <c r="BE386" s="105"/>
      <c r="BF386" s="105"/>
      <c r="BG386" s="105"/>
      <c r="BH386" s="105"/>
      <c r="BI386" s="105"/>
      <c r="BJ386" s="105"/>
    </row>
    <row r="387" spans="2:62" ht="20.100000000000001" hidden="1" customHeight="1" outlineLevel="1">
      <c r="B387" s="99"/>
      <c r="C387" s="908"/>
      <c r="D387" s="909"/>
      <c r="E387" s="909"/>
      <c r="F387" s="910"/>
      <c r="G387" s="890"/>
      <c r="H387" s="901"/>
      <c r="I387" s="152"/>
      <c r="J387" s="152"/>
      <c r="K387" s="152"/>
      <c r="L387" s="152"/>
      <c r="M387" s="152"/>
      <c r="N387" s="152"/>
      <c r="O387" s="152"/>
      <c r="P387" s="153"/>
      <c r="Q387" s="153"/>
      <c r="R387" s="156">
        <f t="shared" si="305"/>
        <v>0</v>
      </c>
      <c r="S387" s="156">
        <f t="shared" si="306"/>
        <v>0</v>
      </c>
      <c r="U387" s="157">
        <f>I387*$I$7+J387*$J$7+K387*$K$7+L387*$L$7+M387*$M$7+N387*$N$7+O387*$O$7+R387+S387</f>
        <v>0</v>
      </c>
      <c r="W387" s="152"/>
      <c r="X387" s="152"/>
      <c r="Y387" s="152"/>
      <c r="Z387" s="152"/>
      <c r="AA387" s="152"/>
      <c r="AB387" s="152"/>
      <c r="AC387" s="347"/>
      <c r="AD387" s="152"/>
      <c r="AE387" s="152"/>
      <c r="AF387" s="152"/>
      <c r="AG387" s="152"/>
      <c r="AH387" s="152"/>
      <c r="AI387" s="152"/>
      <c r="AJ387" s="347"/>
      <c r="AK387" s="152"/>
      <c r="AL387" s="152"/>
      <c r="AM387" s="295"/>
      <c r="AN387" s="228"/>
      <c r="AO387" s="228"/>
      <c r="AP387" s="228"/>
      <c r="AQ387" s="228"/>
      <c r="AR387" s="228"/>
      <c r="AS387" s="348"/>
      <c r="AT387" s="264">
        <f t="shared" si="309"/>
        <v>0</v>
      </c>
      <c r="AU387" s="259"/>
      <c r="AV387" s="265">
        <f t="shared" ref="AV387:AV401" si="310">AK387*$AK$7+AL387*$AL$7+AM387*$AM$7+SUM(AN387:AR387)*(1+Gewinn)*(1+SicherheitAngebot)+AT387/Zuschläge_IBN+AT387</f>
        <v>0</v>
      </c>
      <c r="AX387" s="265">
        <f>U387+AV387</f>
        <v>0</v>
      </c>
      <c r="AZ387" s="492">
        <f t="shared" ref="AZ387:AZ401" si="311">U387/(1+SicherheitAngebot)*(1+Sicherheit)</f>
        <v>0</v>
      </c>
      <c r="BB387" s="492">
        <f t="shared" ref="BB387:BB401" si="312">AV387/(1+SicherheitAngebot)*(1+Sicherheit)</f>
        <v>0</v>
      </c>
      <c r="BD387" s="265">
        <f>AZ387+BB387</f>
        <v>0</v>
      </c>
      <c r="BE387" s="105"/>
      <c r="BF387" s="105"/>
      <c r="BG387" s="105"/>
      <c r="BH387" s="105"/>
      <c r="BI387" s="105"/>
      <c r="BJ387" s="105"/>
    </row>
    <row r="388" spans="2:62" ht="20.100000000000001" hidden="1" customHeight="1" outlineLevel="1">
      <c r="B388" s="100"/>
      <c r="C388" s="908"/>
      <c r="D388" s="909"/>
      <c r="E388" s="909"/>
      <c r="F388" s="910"/>
      <c r="G388" s="890"/>
      <c r="H388" s="891"/>
      <c r="I388" s="152"/>
      <c r="J388" s="152"/>
      <c r="K388" s="152"/>
      <c r="L388" s="152"/>
      <c r="M388" s="152"/>
      <c r="N388" s="152"/>
      <c r="O388" s="152"/>
      <c r="P388" s="153"/>
      <c r="Q388" s="153"/>
      <c r="R388" s="156">
        <f t="shared" si="305"/>
        <v>0</v>
      </c>
      <c r="S388" s="156">
        <f t="shared" si="306"/>
        <v>0</v>
      </c>
      <c r="U388" s="157">
        <f t="shared" ref="U388:U401" si="313">I388*$I$7+J388*$J$7+K388*$K$7+L388*$L$7+M388*$M$7+N388*$N$7+O388*$O$7+R388+S388</f>
        <v>0</v>
      </c>
      <c r="W388" s="152"/>
      <c r="X388" s="152"/>
      <c r="Y388" s="152"/>
      <c r="Z388" s="152"/>
      <c r="AA388" s="152"/>
      <c r="AB388" s="152"/>
      <c r="AC388" s="347"/>
      <c r="AD388" s="152"/>
      <c r="AE388" s="152"/>
      <c r="AF388" s="152"/>
      <c r="AG388" s="152"/>
      <c r="AH388" s="152"/>
      <c r="AI388" s="152"/>
      <c r="AJ388" s="347"/>
      <c r="AK388" s="152"/>
      <c r="AL388" s="152"/>
      <c r="AM388" s="295"/>
      <c r="AN388" s="228"/>
      <c r="AO388" s="228"/>
      <c r="AP388" s="228"/>
      <c r="AQ388" s="228"/>
      <c r="AR388" s="228"/>
      <c r="AS388" s="348"/>
      <c r="AT388" s="264">
        <f t="shared" si="309"/>
        <v>0</v>
      </c>
      <c r="AU388" s="259"/>
      <c r="AV388" s="265">
        <f t="shared" si="310"/>
        <v>0</v>
      </c>
      <c r="AX388" s="265">
        <f t="shared" ref="AX388:AX401" si="314">U388+AV388</f>
        <v>0</v>
      </c>
      <c r="AZ388" s="492">
        <f t="shared" si="311"/>
        <v>0</v>
      </c>
      <c r="BB388" s="492">
        <f t="shared" si="312"/>
        <v>0</v>
      </c>
      <c r="BD388" s="265">
        <f t="shared" ref="BD388:BD401" si="315">AZ388+BB388</f>
        <v>0</v>
      </c>
      <c r="BE388" s="105"/>
      <c r="BF388" s="105"/>
      <c r="BG388" s="105"/>
      <c r="BH388" s="105"/>
      <c r="BI388" s="105"/>
      <c r="BJ388" s="105"/>
    </row>
    <row r="389" spans="2:62" ht="20.100000000000001" hidden="1" customHeight="1" outlineLevel="1">
      <c r="B389" s="100"/>
      <c r="C389" s="908"/>
      <c r="D389" s="909"/>
      <c r="E389" s="909"/>
      <c r="F389" s="910"/>
      <c r="G389" s="890"/>
      <c r="H389" s="891"/>
      <c r="I389" s="152"/>
      <c r="J389" s="152"/>
      <c r="K389" s="152"/>
      <c r="L389" s="152"/>
      <c r="M389" s="152"/>
      <c r="N389" s="152"/>
      <c r="O389" s="152"/>
      <c r="P389" s="153"/>
      <c r="Q389" s="153"/>
      <c r="R389" s="156">
        <f t="shared" si="305"/>
        <v>0</v>
      </c>
      <c r="S389" s="156">
        <f t="shared" si="306"/>
        <v>0</v>
      </c>
      <c r="U389" s="157">
        <f t="shared" si="313"/>
        <v>0</v>
      </c>
      <c r="W389" s="152"/>
      <c r="X389" s="152"/>
      <c r="Y389" s="152"/>
      <c r="Z389" s="152"/>
      <c r="AA389" s="152"/>
      <c r="AB389" s="152"/>
      <c r="AC389" s="347"/>
      <c r="AD389" s="152"/>
      <c r="AE389" s="152"/>
      <c r="AF389" s="152"/>
      <c r="AG389" s="152"/>
      <c r="AH389" s="152"/>
      <c r="AI389" s="152"/>
      <c r="AJ389" s="347"/>
      <c r="AK389" s="152"/>
      <c r="AL389" s="152"/>
      <c r="AM389" s="295"/>
      <c r="AN389" s="228"/>
      <c r="AO389" s="228"/>
      <c r="AP389" s="228"/>
      <c r="AQ389" s="228"/>
      <c r="AR389" s="228"/>
      <c r="AS389" s="348"/>
      <c r="AT389" s="264">
        <f t="shared" si="309"/>
        <v>0</v>
      </c>
      <c r="AU389" s="259"/>
      <c r="AV389" s="265">
        <f t="shared" si="310"/>
        <v>0</v>
      </c>
      <c r="AX389" s="265">
        <f t="shared" si="314"/>
        <v>0</v>
      </c>
      <c r="AZ389" s="492">
        <f t="shared" si="311"/>
        <v>0</v>
      </c>
      <c r="BB389" s="492">
        <f t="shared" si="312"/>
        <v>0</v>
      </c>
      <c r="BD389" s="265">
        <f t="shared" si="315"/>
        <v>0</v>
      </c>
      <c r="BE389" s="105"/>
      <c r="BF389" s="105"/>
      <c r="BG389" s="105"/>
      <c r="BH389" s="105"/>
      <c r="BI389" s="105"/>
      <c r="BJ389" s="105"/>
    </row>
    <row r="390" spans="2:62" ht="20.100000000000001" hidden="1" customHeight="1" outlineLevel="1">
      <c r="B390" s="100"/>
      <c r="C390" s="908"/>
      <c r="D390" s="909"/>
      <c r="E390" s="909"/>
      <c r="F390" s="910"/>
      <c r="G390" s="890"/>
      <c r="H390" s="891"/>
      <c r="I390" s="152"/>
      <c r="J390" s="152"/>
      <c r="K390" s="152"/>
      <c r="L390" s="152"/>
      <c r="M390" s="152"/>
      <c r="N390" s="152"/>
      <c r="O390" s="152"/>
      <c r="P390" s="153"/>
      <c r="Q390" s="153"/>
      <c r="R390" s="156">
        <f t="shared" si="305"/>
        <v>0</v>
      </c>
      <c r="S390" s="156">
        <f t="shared" si="306"/>
        <v>0</v>
      </c>
      <c r="U390" s="157">
        <f t="shared" si="313"/>
        <v>0</v>
      </c>
      <c r="W390" s="152"/>
      <c r="X390" s="152"/>
      <c r="Y390" s="152"/>
      <c r="Z390" s="152"/>
      <c r="AA390" s="152"/>
      <c r="AB390" s="152"/>
      <c r="AC390" s="347"/>
      <c r="AD390" s="152"/>
      <c r="AE390" s="152"/>
      <c r="AF390" s="152"/>
      <c r="AG390" s="152"/>
      <c r="AH390" s="152"/>
      <c r="AI390" s="152"/>
      <c r="AJ390" s="347"/>
      <c r="AK390" s="152"/>
      <c r="AL390" s="152"/>
      <c r="AM390" s="295"/>
      <c r="AN390" s="228"/>
      <c r="AO390" s="228"/>
      <c r="AP390" s="228"/>
      <c r="AQ390" s="228"/>
      <c r="AR390" s="228"/>
      <c r="AS390" s="348"/>
      <c r="AT390" s="264">
        <f t="shared" si="309"/>
        <v>0</v>
      </c>
      <c r="AU390" s="259"/>
      <c r="AV390" s="265">
        <f t="shared" si="310"/>
        <v>0</v>
      </c>
      <c r="AX390" s="265">
        <f t="shared" si="314"/>
        <v>0</v>
      </c>
      <c r="AZ390" s="492">
        <f t="shared" si="311"/>
        <v>0</v>
      </c>
      <c r="BB390" s="492">
        <f t="shared" si="312"/>
        <v>0</v>
      </c>
      <c r="BD390" s="265">
        <f t="shared" si="315"/>
        <v>0</v>
      </c>
      <c r="BE390" s="105"/>
      <c r="BF390" s="105"/>
      <c r="BG390" s="105"/>
      <c r="BH390" s="105"/>
      <c r="BI390" s="105"/>
      <c r="BJ390" s="105"/>
    </row>
    <row r="391" spans="2:62" ht="20.100000000000001" hidden="1" customHeight="1" outlineLevel="1">
      <c r="B391" s="100"/>
      <c r="C391" s="908"/>
      <c r="D391" s="909"/>
      <c r="E391" s="909"/>
      <c r="F391" s="910"/>
      <c r="G391" s="890"/>
      <c r="H391" s="891"/>
      <c r="I391" s="152"/>
      <c r="J391" s="152"/>
      <c r="K391" s="152"/>
      <c r="L391" s="152"/>
      <c r="M391" s="152"/>
      <c r="N391" s="152"/>
      <c r="O391" s="152"/>
      <c r="P391" s="153"/>
      <c r="Q391" s="153"/>
      <c r="R391" s="156">
        <f t="shared" si="305"/>
        <v>0</v>
      </c>
      <c r="S391" s="156">
        <f t="shared" si="306"/>
        <v>0</v>
      </c>
      <c r="U391" s="157">
        <f t="shared" si="313"/>
        <v>0</v>
      </c>
      <c r="W391" s="152"/>
      <c r="X391" s="152"/>
      <c r="Y391" s="152"/>
      <c r="Z391" s="152"/>
      <c r="AA391" s="152"/>
      <c r="AB391" s="152"/>
      <c r="AC391" s="347"/>
      <c r="AD391" s="152"/>
      <c r="AE391" s="152"/>
      <c r="AF391" s="152"/>
      <c r="AG391" s="152"/>
      <c r="AH391" s="152"/>
      <c r="AI391" s="152"/>
      <c r="AJ391" s="347"/>
      <c r="AK391" s="152"/>
      <c r="AL391" s="152"/>
      <c r="AM391" s="295"/>
      <c r="AN391" s="228"/>
      <c r="AO391" s="228"/>
      <c r="AP391" s="228"/>
      <c r="AQ391" s="228"/>
      <c r="AR391" s="228"/>
      <c r="AS391" s="348"/>
      <c r="AT391" s="264">
        <f t="shared" si="309"/>
        <v>0</v>
      </c>
      <c r="AU391" s="259"/>
      <c r="AV391" s="265">
        <f t="shared" si="310"/>
        <v>0</v>
      </c>
      <c r="AX391" s="265">
        <f t="shared" si="314"/>
        <v>0</v>
      </c>
      <c r="AZ391" s="492">
        <f t="shared" si="311"/>
        <v>0</v>
      </c>
      <c r="BB391" s="492">
        <f t="shared" si="312"/>
        <v>0</v>
      </c>
      <c r="BD391" s="265">
        <f t="shared" si="315"/>
        <v>0</v>
      </c>
      <c r="BE391" s="105"/>
      <c r="BF391" s="105"/>
      <c r="BG391" s="105"/>
      <c r="BH391" s="105"/>
      <c r="BI391" s="105"/>
      <c r="BJ391" s="105"/>
    </row>
    <row r="392" spans="2:62" ht="20.100000000000001" hidden="1" customHeight="1" outlineLevel="1">
      <c r="B392" s="100"/>
      <c r="C392" s="908"/>
      <c r="D392" s="909"/>
      <c r="E392" s="909"/>
      <c r="F392" s="910"/>
      <c r="G392" s="890"/>
      <c r="H392" s="891"/>
      <c r="I392" s="152"/>
      <c r="J392" s="152"/>
      <c r="K392" s="152"/>
      <c r="L392" s="152"/>
      <c r="M392" s="152"/>
      <c r="N392" s="152"/>
      <c r="O392" s="152"/>
      <c r="P392" s="153"/>
      <c r="Q392" s="153"/>
      <c r="R392" s="156">
        <f t="shared" si="305"/>
        <v>0</v>
      </c>
      <c r="S392" s="156">
        <f t="shared" si="306"/>
        <v>0</v>
      </c>
      <c r="U392" s="157">
        <f t="shared" si="313"/>
        <v>0</v>
      </c>
      <c r="W392" s="152"/>
      <c r="X392" s="152"/>
      <c r="Y392" s="152"/>
      <c r="Z392" s="152"/>
      <c r="AA392" s="152"/>
      <c r="AB392" s="152"/>
      <c r="AC392" s="347"/>
      <c r="AD392" s="152"/>
      <c r="AE392" s="152"/>
      <c r="AF392" s="152"/>
      <c r="AG392" s="152"/>
      <c r="AH392" s="152"/>
      <c r="AI392" s="152"/>
      <c r="AJ392" s="347"/>
      <c r="AK392" s="152"/>
      <c r="AL392" s="152"/>
      <c r="AM392" s="295"/>
      <c r="AN392" s="228"/>
      <c r="AO392" s="228"/>
      <c r="AP392" s="228"/>
      <c r="AQ392" s="228"/>
      <c r="AR392" s="228"/>
      <c r="AS392" s="348"/>
      <c r="AT392" s="264">
        <f t="shared" si="309"/>
        <v>0</v>
      </c>
      <c r="AU392" s="259"/>
      <c r="AV392" s="265">
        <f t="shared" si="310"/>
        <v>0</v>
      </c>
      <c r="AX392" s="265">
        <f t="shared" si="314"/>
        <v>0</v>
      </c>
      <c r="AZ392" s="492">
        <f t="shared" si="311"/>
        <v>0</v>
      </c>
      <c r="BB392" s="492">
        <f t="shared" si="312"/>
        <v>0</v>
      </c>
      <c r="BD392" s="265">
        <f t="shared" si="315"/>
        <v>0</v>
      </c>
      <c r="BE392" s="105"/>
      <c r="BF392" s="105"/>
      <c r="BG392" s="105"/>
      <c r="BH392" s="105"/>
      <c r="BI392" s="105"/>
      <c r="BJ392" s="105"/>
    </row>
    <row r="393" spans="2:62" ht="20.100000000000001" hidden="1" customHeight="1" outlineLevel="1">
      <c r="B393" s="100"/>
      <c r="C393" s="908"/>
      <c r="D393" s="909"/>
      <c r="E393" s="909"/>
      <c r="F393" s="910"/>
      <c r="G393" s="890"/>
      <c r="H393" s="891"/>
      <c r="I393" s="152"/>
      <c r="J393" s="152"/>
      <c r="K393" s="152"/>
      <c r="L393" s="152"/>
      <c r="M393" s="152"/>
      <c r="N393" s="152"/>
      <c r="O393" s="152"/>
      <c r="P393" s="153"/>
      <c r="Q393" s="153"/>
      <c r="R393" s="156">
        <f t="shared" si="305"/>
        <v>0</v>
      </c>
      <c r="S393" s="156">
        <f t="shared" si="306"/>
        <v>0</v>
      </c>
      <c r="U393" s="157">
        <f t="shared" si="313"/>
        <v>0</v>
      </c>
      <c r="W393" s="152"/>
      <c r="X393" s="152"/>
      <c r="Y393" s="152"/>
      <c r="Z393" s="152"/>
      <c r="AA393" s="152"/>
      <c r="AB393" s="152"/>
      <c r="AC393" s="347"/>
      <c r="AD393" s="152"/>
      <c r="AE393" s="152"/>
      <c r="AF393" s="152"/>
      <c r="AG393" s="152"/>
      <c r="AH393" s="152"/>
      <c r="AI393" s="152"/>
      <c r="AJ393" s="347"/>
      <c r="AK393" s="152"/>
      <c r="AL393" s="152"/>
      <c r="AM393" s="295"/>
      <c r="AN393" s="228"/>
      <c r="AO393" s="228"/>
      <c r="AP393" s="228"/>
      <c r="AQ393" s="228"/>
      <c r="AR393" s="228"/>
      <c r="AS393" s="348"/>
      <c r="AT393" s="264">
        <f t="shared" si="309"/>
        <v>0</v>
      </c>
      <c r="AU393" s="259"/>
      <c r="AV393" s="265">
        <f t="shared" si="310"/>
        <v>0</v>
      </c>
      <c r="AX393" s="265">
        <f t="shared" si="314"/>
        <v>0</v>
      </c>
      <c r="AZ393" s="492">
        <f t="shared" si="311"/>
        <v>0</v>
      </c>
      <c r="BB393" s="492">
        <f t="shared" si="312"/>
        <v>0</v>
      </c>
      <c r="BD393" s="265">
        <f t="shared" si="315"/>
        <v>0</v>
      </c>
      <c r="BE393" s="105"/>
      <c r="BF393" s="105"/>
      <c r="BG393" s="105"/>
      <c r="BH393" s="105"/>
      <c r="BI393" s="105"/>
      <c r="BJ393" s="105"/>
    </row>
    <row r="394" spans="2:62" ht="20.100000000000001" hidden="1" customHeight="1" outlineLevel="1">
      <c r="B394" s="100"/>
      <c r="C394" s="908"/>
      <c r="D394" s="909"/>
      <c r="E394" s="909"/>
      <c r="F394" s="910"/>
      <c r="G394" s="890"/>
      <c r="H394" s="891"/>
      <c r="I394" s="152"/>
      <c r="J394" s="152"/>
      <c r="K394" s="152"/>
      <c r="L394" s="152"/>
      <c r="M394" s="152"/>
      <c r="N394" s="152"/>
      <c r="O394" s="152"/>
      <c r="P394" s="153"/>
      <c r="Q394" s="153"/>
      <c r="R394" s="156">
        <f t="shared" si="305"/>
        <v>0</v>
      </c>
      <c r="S394" s="156">
        <f t="shared" si="306"/>
        <v>0</v>
      </c>
      <c r="U394" s="157">
        <f t="shared" si="313"/>
        <v>0</v>
      </c>
      <c r="W394" s="152"/>
      <c r="X394" s="152"/>
      <c r="Y394" s="152"/>
      <c r="Z394" s="152"/>
      <c r="AA394" s="152"/>
      <c r="AB394" s="152"/>
      <c r="AC394" s="347"/>
      <c r="AD394" s="152"/>
      <c r="AE394" s="152"/>
      <c r="AF394" s="152"/>
      <c r="AG394" s="152"/>
      <c r="AH394" s="152"/>
      <c r="AI394" s="152"/>
      <c r="AJ394" s="347"/>
      <c r="AK394" s="152"/>
      <c r="AL394" s="152"/>
      <c r="AM394" s="295"/>
      <c r="AN394" s="228"/>
      <c r="AO394" s="228"/>
      <c r="AP394" s="228"/>
      <c r="AQ394" s="228"/>
      <c r="AR394" s="228"/>
      <c r="AS394" s="348"/>
      <c r="AT394" s="264">
        <f t="shared" si="309"/>
        <v>0</v>
      </c>
      <c r="AU394" s="259"/>
      <c r="AV394" s="265">
        <f t="shared" si="310"/>
        <v>0</v>
      </c>
      <c r="AX394" s="265">
        <f t="shared" si="314"/>
        <v>0</v>
      </c>
      <c r="AZ394" s="492">
        <f t="shared" si="311"/>
        <v>0</v>
      </c>
      <c r="BB394" s="492">
        <f t="shared" si="312"/>
        <v>0</v>
      </c>
      <c r="BD394" s="265">
        <f t="shared" si="315"/>
        <v>0</v>
      </c>
      <c r="BE394" s="105"/>
      <c r="BF394" s="105"/>
      <c r="BG394" s="105"/>
      <c r="BH394" s="105"/>
      <c r="BI394" s="105"/>
      <c r="BJ394" s="105"/>
    </row>
    <row r="395" spans="2:62" ht="20.100000000000001" hidden="1" customHeight="1" outlineLevel="1">
      <c r="B395" s="100"/>
      <c r="C395" s="908"/>
      <c r="D395" s="909"/>
      <c r="E395" s="909"/>
      <c r="F395" s="910"/>
      <c r="G395" s="890"/>
      <c r="H395" s="891"/>
      <c r="I395" s="152"/>
      <c r="J395" s="152"/>
      <c r="K395" s="152"/>
      <c r="L395" s="152"/>
      <c r="M395" s="152"/>
      <c r="N395" s="152"/>
      <c r="O395" s="152"/>
      <c r="P395" s="153"/>
      <c r="Q395" s="153"/>
      <c r="R395" s="156">
        <f t="shared" si="305"/>
        <v>0</v>
      </c>
      <c r="S395" s="156">
        <f t="shared" si="306"/>
        <v>0</v>
      </c>
      <c r="U395" s="157">
        <f t="shared" si="313"/>
        <v>0</v>
      </c>
      <c r="W395" s="152"/>
      <c r="X395" s="152"/>
      <c r="Y395" s="152"/>
      <c r="Z395" s="152"/>
      <c r="AA395" s="152"/>
      <c r="AB395" s="152"/>
      <c r="AC395" s="347"/>
      <c r="AD395" s="152"/>
      <c r="AE395" s="152"/>
      <c r="AF395" s="152"/>
      <c r="AG395" s="152"/>
      <c r="AH395" s="152"/>
      <c r="AI395" s="152"/>
      <c r="AJ395" s="347"/>
      <c r="AK395" s="152"/>
      <c r="AL395" s="152"/>
      <c r="AM395" s="295"/>
      <c r="AN395" s="228"/>
      <c r="AO395" s="228"/>
      <c r="AP395" s="228"/>
      <c r="AQ395" s="228"/>
      <c r="AR395" s="228"/>
      <c r="AS395" s="348"/>
      <c r="AT395" s="264">
        <f t="shared" si="309"/>
        <v>0</v>
      </c>
      <c r="AU395" s="259"/>
      <c r="AV395" s="265">
        <f t="shared" si="310"/>
        <v>0</v>
      </c>
      <c r="AX395" s="265">
        <f t="shared" si="314"/>
        <v>0</v>
      </c>
      <c r="AZ395" s="492">
        <f t="shared" si="311"/>
        <v>0</v>
      </c>
      <c r="BB395" s="492">
        <f t="shared" si="312"/>
        <v>0</v>
      </c>
      <c r="BD395" s="265">
        <f t="shared" si="315"/>
        <v>0</v>
      </c>
      <c r="BE395" s="105"/>
      <c r="BF395" s="105"/>
      <c r="BG395" s="105"/>
      <c r="BH395" s="105"/>
      <c r="BI395" s="105"/>
      <c r="BJ395" s="105"/>
    </row>
    <row r="396" spans="2:62" ht="20.100000000000001" hidden="1" customHeight="1" outlineLevel="1">
      <c r="B396" s="100"/>
      <c r="C396" s="908"/>
      <c r="D396" s="909"/>
      <c r="E396" s="909"/>
      <c r="F396" s="910"/>
      <c r="G396" s="890"/>
      <c r="H396" s="891"/>
      <c r="I396" s="152"/>
      <c r="J396" s="152"/>
      <c r="K396" s="152"/>
      <c r="L396" s="152"/>
      <c r="M396" s="152"/>
      <c r="N396" s="152"/>
      <c r="O396" s="152"/>
      <c r="P396" s="153"/>
      <c r="Q396" s="153"/>
      <c r="R396" s="156">
        <f t="shared" si="305"/>
        <v>0</v>
      </c>
      <c r="S396" s="156">
        <f t="shared" si="306"/>
        <v>0</v>
      </c>
      <c r="U396" s="157">
        <f t="shared" si="313"/>
        <v>0</v>
      </c>
      <c r="W396" s="152"/>
      <c r="X396" s="152"/>
      <c r="Y396" s="152"/>
      <c r="Z396" s="152"/>
      <c r="AA396" s="152"/>
      <c r="AB396" s="152"/>
      <c r="AC396" s="347"/>
      <c r="AD396" s="152"/>
      <c r="AE396" s="152"/>
      <c r="AF396" s="152"/>
      <c r="AG396" s="152"/>
      <c r="AH396" s="152"/>
      <c r="AI396" s="152"/>
      <c r="AJ396" s="347"/>
      <c r="AK396" s="152"/>
      <c r="AL396" s="152"/>
      <c r="AM396" s="295"/>
      <c r="AN396" s="228"/>
      <c r="AO396" s="228"/>
      <c r="AP396" s="228"/>
      <c r="AQ396" s="228"/>
      <c r="AR396" s="228"/>
      <c r="AS396" s="348"/>
      <c r="AT396" s="264">
        <f t="shared" si="309"/>
        <v>0</v>
      </c>
      <c r="AU396" s="259"/>
      <c r="AV396" s="265">
        <f t="shared" si="310"/>
        <v>0</v>
      </c>
      <c r="AX396" s="265">
        <f t="shared" si="314"/>
        <v>0</v>
      </c>
      <c r="AZ396" s="492">
        <f t="shared" si="311"/>
        <v>0</v>
      </c>
      <c r="BB396" s="492">
        <f t="shared" si="312"/>
        <v>0</v>
      </c>
      <c r="BD396" s="265">
        <f t="shared" si="315"/>
        <v>0</v>
      </c>
      <c r="BE396" s="105"/>
      <c r="BF396" s="105"/>
      <c r="BG396" s="105"/>
      <c r="BH396" s="105"/>
      <c r="BI396" s="105"/>
      <c r="BJ396" s="105"/>
    </row>
    <row r="397" spans="2:62" ht="20.100000000000001" hidden="1" customHeight="1" outlineLevel="1">
      <c r="B397" s="100"/>
      <c r="C397" s="908"/>
      <c r="D397" s="909"/>
      <c r="E397" s="909"/>
      <c r="F397" s="910"/>
      <c r="G397" s="890"/>
      <c r="H397" s="891"/>
      <c r="I397" s="152"/>
      <c r="J397" s="152"/>
      <c r="K397" s="152"/>
      <c r="L397" s="152"/>
      <c r="M397" s="152"/>
      <c r="N397" s="152"/>
      <c r="O397" s="152"/>
      <c r="P397" s="153"/>
      <c r="Q397" s="153"/>
      <c r="R397" s="156">
        <f t="shared" si="305"/>
        <v>0</v>
      </c>
      <c r="S397" s="156">
        <f t="shared" si="306"/>
        <v>0</v>
      </c>
      <c r="U397" s="157">
        <f t="shared" si="313"/>
        <v>0</v>
      </c>
      <c r="W397" s="152"/>
      <c r="X397" s="152"/>
      <c r="Y397" s="152"/>
      <c r="Z397" s="152"/>
      <c r="AA397" s="152"/>
      <c r="AB397" s="152"/>
      <c r="AC397" s="347"/>
      <c r="AD397" s="152"/>
      <c r="AE397" s="152"/>
      <c r="AF397" s="152"/>
      <c r="AG397" s="152"/>
      <c r="AH397" s="152"/>
      <c r="AI397" s="152"/>
      <c r="AJ397" s="347"/>
      <c r="AK397" s="152"/>
      <c r="AL397" s="152"/>
      <c r="AM397" s="295"/>
      <c r="AN397" s="228"/>
      <c r="AO397" s="228"/>
      <c r="AP397" s="228"/>
      <c r="AQ397" s="228"/>
      <c r="AR397" s="228"/>
      <c r="AS397" s="348"/>
      <c r="AT397" s="264">
        <f t="shared" si="309"/>
        <v>0</v>
      </c>
      <c r="AU397" s="259"/>
      <c r="AV397" s="265">
        <f t="shared" si="310"/>
        <v>0</v>
      </c>
      <c r="AX397" s="265">
        <f t="shared" si="314"/>
        <v>0</v>
      </c>
      <c r="AZ397" s="492">
        <f t="shared" si="311"/>
        <v>0</v>
      </c>
      <c r="BB397" s="492">
        <f t="shared" si="312"/>
        <v>0</v>
      </c>
      <c r="BD397" s="265">
        <f t="shared" si="315"/>
        <v>0</v>
      </c>
      <c r="BE397" s="105"/>
      <c r="BF397" s="105"/>
      <c r="BG397" s="105"/>
      <c r="BH397" s="105"/>
      <c r="BI397" s="105"/>
      <c r="BJ397" s="105"/>
    </row>
    <row r="398" spans="2:62" ht="20.100000000000001" hidden="1" customHeight="1" outlineLevel="1">
      <c r="B398" s="100"/>
      <c r="C398" s="908"/>
      <c r="D398" s="909"/>
      <c r="E398" s="909"/>
      <c r="F398" s="910"/>
      <c r="G398" s="890"/>
      <c r="H398" s="891"/>
      <c r="I398" s="152"/>
      <c r="J398" s="152"/>
      <c r="K398" s="152"/>
      <c r="L398" s="152"/>
      <c r="M398" s="152"/>
      <c r="N398" s="152"/>
      <c r="O398" s="152"/>
      <c r="P398" s="153"/>
      <c r="Q398" s="153"/>
      <c r="R398" s="156">
        <f t="shared" si="305"/>
        <v>0</v>
      </c>
      <c r="S398" s="156">
        <f t="shared" si="306"/>
        <v>0</v>
      </c>
      <c r="U398" s="157">
        <f t="shared" si="313"/>
        <v>0</v>
      </c>
      <c r="W398" s="152"/>
      <c r="X398" s="152"/>
      <c r="Y398" s="152"/>
      <c r="Z398" s="152"/>
      <c r="AA398" s="152"/>
      <c r="AB398" s="152"/>
      <c r="AC398" s="347"/>
      <c r="AD398" s="152"/>
      <c r="AE398" s="152"/>
      <c r="AF398" s="152"/>
      <c r="AG398" s="152"/>
      <c r="AH398" s="152"/>
      <c r="AI398" s="152"/>
      <c r="AJ398" s="347"/>
      <c r="AK398" s="152"/>
      <c r="AL398" s="152"/>
      <c r="AM398" s="295"/>
      <c r="AN398" s="228"/>
      <c r="AO398" s="228"/>
      <c r="AP398" s="228"/>
      <c r="AQ398" s="228"/>
      <c r="AR398" s="228"/>
      <c r="AS398" s="348"/>
      <c r="AT398" s="264">
        <f t="shared" si="309"/>
        <v>0</v>
      </c>
      <c r="AU398" s="259"/>
      <c r="AV398" s="265">
        <f t="shared" si="310"/>
        <v>0</v>
      </c>
      <c r="AX398" s="265">
        <f t="shared" si="314"/>
        <v>0</v>
      </c>
      <c r="AZ398" s="492">
        <f t="shared" si="311"/>
        <v>0</v>
      </c>
      <c r="BB398" s="492">
        <f t="shared" si="312"/>
        <v>0</v>
      </c>
      <c r="BD398" s="265">
        <f t="shared" si="315"/>
        <v>0</v>
      </c>
      <c r="BE398" s="105"/>
      <c r="BF398" s="105"/>
      <c r="BG398" s="105"/>
      <c r="BH398" s="105"/>
      <c r="BI398" s="105"/>
      <c r="BJ398" s="105"/>
    </row>
    <row r="399" spans="2:62" ht="20.100000000000001" hidden="1" customHeight="1" outlineLevel="1">
      <c r="B399" s="100"/>
      <c r="C399" s="908"/>
      <c r="D399" s="909"/>
      <c r="E399" s="909"/>
      <c r="F399" s="910"/>
      <c r="G399" s="890"/>
      <c r="H399" s="891"/>
      <c r="I399" s="152"/>
      <c r="J399" s="152"/>
      <c r="K399" s="152"/>
      <c r="L399" s="152"/>
      <c r="M399" s="152"/>
      <c r="N399" s="152"/>
      <c r="O399" s="152"/>
      <c r="P399" s="153"/>
      <c r="Q399" s="153"/>
      <c r="R399" s="156">
        <f t="shared" si="305"/>
        <v>0</v>
      </c>
      <c r="S399" s="156">
        <f t="shared" si="306"/>
        <v>0</v>
      </c>
      <c r="U399" s="157">
        <f t="shared" si="313"/>
        <v>0</v>
      </c>
      <c r="W399" s="152"/>
      <c r="X399" s="152"/>
      <c r="Y399" s="152"/>
      <c r="Z399" s="152"/>
      <c r="AA399" s="152"/>
      <c r="AB399" s="152"/>
      <c r="AC399" s="347"/>
      <c r="AD399" s="152"/>
      <c r="AE399" s="152"/>
      <c r="AF399" s="152"/>
      <c r="AG399" s="152"/>
      <c r="AH399" s="152"/>
      <c r="AI399" s="152"/>
      <c r="AJ399" s="347"/>
      <c r="AK399" s="152"/>
      <c r="AL399" s="152"/>
      <c r="AM399" s="295"/>
      <c r="AN399" s="228"/>
      <c r="AO399" s="228"/>
      <c r="AP399" s="228"/>
      <c r="AQ399" s="228"/>
      <c r="AR399" s="228"/>
      <c r="AS399" s="348"/>
      <c r="AT399" s="264">
        <f t="shared" si="309"/>
        <v>0</v>
      </c>
      <c r="AU399" s="259"/>
      <c r="AV399" s="265">
        <f t="shared" si="310"/>
        <v>0</v>
      </c>
      <c r="AX399" s="265">
        <f t="shared" si="314"/>
        <v>0</v>
      </c>
      <c r="AZ399" s="492">
        <f t="shared" si="311"/>
        <v>0</v>
      </c>
      <c r="BB399" s="492">
        <f t="shared" si="312"/>
        <v>0</v>
      </c>
      <c r="BD399" s="265">
        <f t="shared" si="315"/>
        <v>0</v>
      </c>
      <c r="BE399" s="105"/>
      <c r="BF399" s="105"/>
      <c r="BG399" s="105"/>
      <c r="BH399" s="105"/>
      <c r="BI399" s="105"/>
      <c r="BJ399" s="105"/>
    </row>
    <row r="400" spans="2:62" ht="20.100000000000001" hidden="1" customHeight="1" outlineLevel="1">
      <c r="B400" s="100"/>
      <c r="C400" s="908"/>
      <c r="D400" s="909"/>
      <c r="E400" s="909"/>
      <c r="F400" s="910"/>
      <c r="G400" s="890"/>
      <c r="H400" s="891"/>
      <c r="I400" s="152"/>
      <c r="J400" s="152"/>
      <c r="K400" s="152"/>
      <c r="L400" s="152"/>
      <c r="M400" s="152"/>
      <c r="N400" s="152"/>
      <c r="O400" s="152"/>
      <c r="P400" s="153"/>
      <c r="Q400" s="153"/>
      <c r="R400" s="156">
        <f t="shared" si="305"/>
        <v>0</v>
      </c>
      <c r="S400" s="156">
        <f t="shared" si="306"/>
        <v>0</v>
      </c>
      <c r="U400" s="157">
        <f t="shared" si="313"/>
        <v>0</v>
      </c>
      <c r="W400" s="152"/>
      <c r="X400" s="152"/>
      <c r="Y400" s="152"/>
      <c r="Z400" s="152"/>
      <c r="AA400" s="152"/>
      <c r="AB400" s="152"/>
      <c r="AC400" s="347"/>
      <c r="AD400" s="152"/>
      <c r="AE400" s="152"/>
      <c r="AF400" s="152"/>
      <c r="AG400" s="152"/>
      <c r="AH400" s="152"/>
      <c r="AI400" s="152"/>
      <c r="AJ400" s="347"/>
      <c r="AK400" s="152"/>
      <c r="AL400" s="152"/>
      <c r="AM400" s="295"/>
      <c r="AN400" s="228"/>
      <c r="AO400" s="228"/>
      <c r="AP400" s="228"/>
      <c r="AQ400" s="228"/>
      <c r="AR400" s="228"/>
      <c r="AS400" s="348"/>
      <c r="AT400" s="264">
        <f t="shared" si="309"/>
        <v>0</v>
      </c>
      <c r="AU400" s="259"/>
      <c r="AV400" s="265">
        <f t="shared" si="310"/>
        <v>0</v>
      </c>
      <c r="AX400" s="265">
        <f t="shared" si="314"/>
        <v>0</v>
      </c>
      <c r="AZ400" s="492">
        <f t="shared" si="311"/>
        <v>0</v>
      </c>
      <c r="BB400" s="492">
        <f t="shared" si="312"/>
        <v>0</v>
      </c>
      <c r="BD400" s="265">
        <f t="shared" si="315"/>
        <v>0</v>
      </c>
      <c r="BE400" s="105"/>
      <c r="BF400" s="105"/>
      <c r="BG400" s="105"/>
      <c r="BH400" s="105"/>
      <c r="BI400" s="105"/>
      <c r="BJ400" s="105"/>
    </row>
    <row r="401" spans="2:62" ht="20.100000000000001" hidden="1" customHeight="1" outlineLevel="1">
      <c r="B401" s="100"/>
      <c r="C401" s="908"/>
      <c r="D401" s="909"/>
      <c r="E401" s="909"/>
      <c r="F401" s="910"/>
      <c r="G401" s="890"/>
      <c r="H401" s="891"/>
      <c r="I401" s="152"/>
      <c r="J401" s="152"/>
      <c r="K401" s="152"/>
      <c r="L401" s="152"/>
      <c r="M401" s="152"/>
      <c r="N401" s="152"/>
      <c r="O401" s="152"/>
      <c r="P401" s="153"/>
      <c r="Q401" s="153"/>
      <c r="R401" s="156">
        <f t="shared" si="305"/>
        <v>0</v>
      </c>
      <c r="S401" s="156">
        <f t="shared" si="306"/>
        <v>0</v>
      </c>
      <c r="U401" s="157">
        <f t="shared" si="313"/>
        <v>0</v>
      </c>
      <c r="W401" s="152"/>
      <c r="X401" s="152"/>
      <c r="Y401" s="152"/>
      <c r="Z401" s="152"/>
      <c r="AA401" s="152"/>
      <c r="AB401" s="152"/>
      <c r="AC401" s="347"/>
      <c r="AD401" s="152"/>
      <c r="AE401" s="152"/>
      <c r="AF401" s="152"/>
      <c r="AG401" s="152"/>
      <c r="AH401" s="152"/>
      <c r="AI401" s="152"/>
      <c r="AJ401" s="347"/>
      <c r="AK401" s="152"/>
      <c r="AL401" s="152"/>
      <c r="AM401" s="295"/>
      <c r="AN401" s="228"/>
      <c r="AO401" s="228"/>
      <c r="AP401" s="228"/>
      <c r="AQ401" s="228"/>
      <c r="AR401" s="228"/>
      <c r="AS401" s="348"/>
      <c r="AT401" s="264">
        <f t="shared" si="309"/>
        <v>0</v>
      </c>
      <c r="AU401" s="259"/>
      <c r="AV401" s="265">
        <f t="shared" si="310"/>
        <v>0</v>
      </c>
      <c r="AX401" s="265">
        <f t="shared" si="314"/>
        <v>0</v>
      </c>
      <c r="AZ401" s="492">
        <f t="shared" si="311"/>
        <v>0</v>
      </c>
      <c r="BB401" s="492">
        <f t="shared" si="312"/>
        <v>0</v>
      </c>
      <c r="BD401" s="265">
        <f t="shared" si="315"/>
        <v>0</v>
      </c>
      <c r="BE401" s="105"/>
      <c r="BF401" s="105"/>
      <c r="BG401" s="105"/>
      <c r="BH401" s="105"/>
      <c r="BI401" s="105"/>
      <c r="BJ401" s="105"/>
    </row>
    <row r="402" spans="2:62" ht="9.9499999999999993" hidden="1" customHeight="1" outlineLevel="1">
      <c r="B402" s="101"/>
      <c r="C402" s="208"/>
      <c r="D402" s="208"/>
      <c r="E402" s="208"/>
      <c r="F402" s="208"/>
      <c r="G402" s="237"/>
      <c r="H402" s="207"/>
      <c r="I402" s="257"/>
      <c r="J402" s="257"/>
      <c r="K402" s="257"/>
      <c r="L402" s="257"/>
      <c r="M402" s="257"/>
      <c r="N402" s="257"/>
      <c r="O402" s="257"/>
      <c r="P402" s="256"/>
      <c r="Q402" s="102"/>
      <c r="R402" s="102"/>
      <c r="S402" s="102"/>
      <c r="U402" s="98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Z402" s="493"/>
      <c r="BE402" s="105"/>
      <c r="BF402" s="105"/>
      <c r="BG402" s="105"/>
      <c r="BH402" s="105"/>
      <c r="BI402" s="105"/>
      <c r="BJ402" s="105"/>
    </row>
    <row r="403" spans="2:62" ht="20.100000000000001" customHeight="1" collapsed="1">
      <c r="B403" s="8">
        <f>B386+1</f>
        <v>24</v>
      </c>
      <c r="C403" s="916"/>
      <c r="D403" s="917"/>
      <c r="E403" s="917"/>
      <c r="F403" s="918"/>
      <c r="G403" s="429"/>
      <c r="H403" s="206">
        <v>1</v>
      </c>
      <c r="I403" s="642">
        <f t="shared" ref="I403" si="316">$H403*SUM(I404:I418)</f>
        <v>0</v>
      </c>
      <c r="J403" s="643">
        <f t="shared" ref="J403:O403" si="317">$H403*SUM(J404:J418)</f>
        <v>0</v>
      </c>
      <c r="K403" s="644">
        <f t="shared" si="317"/>
        <v>0</v>
      </c>
      <c r="L403" s="645">
        <f t="shared" si="317"/>
        <v>0</v>
      </c>
      <c r="M403" s="645">
        <f t="shared" si="317"/>
        <v>0</v>
      </c>
      <c r="N403" s="644">
        <f t="shared" si="317"/>
        <v>0</v>
      </c>
      <c r="O403" s="642">
        <f t="shared" si="317"/>
        <v>0</v>
      </c>
      <c r="P403" s="209">
        <f t="shared" ref="P403:Q403" si="318">$H403*SUM(P404:P418)</f>
        <v>0</v>
      </c>
      <c r="Q403" s="210">
        <f t="shared" si="318"/>
        <v>0</v>
      </c>
      <c r="R403" s="136">
        <f t="shared" ref="R403:R418" si="319">P403*(1+Gewinn)*(1+SicherheitAngebot)</f>
        <v>0</v>
      </c>
      <c r="S403" s="137">
        <f t="shared" ref="S403:S418" si="320">Q403*(1+MGKZ)*(1+Gewinn)*(1+SicherheitAngebot)</f>
        <v>0</v>
      </c>
      <c r="U403" s="10">
        <f>I403*$I$7+J403*$J$7+K403*$K$7+L403*$L$7+M403*$M$7+N403*$N$7+O403*$O$7+R403+S403</f>
        <v>0</v>
      </c>
      <c r="W403" s="646">
        <f t="shared" ref="W403:AB403" si="321">$H403*SUM(W404:W418)</f>
        <v>0</v>
      </c>
      <c r="X403" s="647">
        <f t="shared" si="321"/>
        <v>0</v>
      </c>
      <c r="Y403" s="648">
        <f t="shared" si="321"/>
        <v>0</v>
      </c>
      <c r="Z403" s="649">
        <f t="shared" si="321"/>
        <v>0</v>
      </c>
      <c r="AA403" s="648">
        <f t="shared" si="321"/>
        <v>0</v>
      </c>
      <c r="AB403" s="646">
        <f t="shared" si="321"/>
        <v>0</v>
      </c>
      <c r="AC403" s="258"/>
      <c r="AD403" s="646">
        <f t="shared" ref="AD403:AM403" si="322">$H403*SUM(AD404:AD418)</f>
        <v>0</v>
      </c>
      <c r="AE403" s="647">
        <f t="shared" si="322"/>
        <v>0</v>
      </c>
      <c r="AF403" s="648">
        <f t="shared" si="322"/>
        <v>0</v>
      </c>
      <c r="AG403" s="649">
        <f t="shared" si="322"/>
        <v>0</v>
      </c>
      <c r="AH403" s="648">
        <f t="shared" si="322"/>
        <v>0</v>
      </c>
      <c r="AI403" s="646">
        <f t="shared" si="322"/>
        <v>0</v>
      </c>
      <c r="AJ403" s="258"/>
      <c r="AK403" s="653">
        <f t="shared" si="322"/>
        <v>0</v>
      </c>
      <c r="AL403" s="653">
        <f t="shared" si="322"/>
        <v>0</v>
      </c>
      <c r="AM403" s="653">
        <f t="shared" si="322"/>
        <v>0</v>
      </c>
      <c r="AN403" s="227">
        <f>$H403*SUM(AN404:AN418)*(1+Gewinn)*(1+SicherheitAngebot)</f>
        <v>0</v>
      </c>
      <c r="AO403" s="227">
        <f>$H403*SUM(AO404:AO418)*(1+Gewinn)*(1+SicherheitAngebot)</f>
        <v>0</v>
      </c>
      <c r="AP403" s="227">
        <f>$H403*SUM(AP404:AP418)*(1+Gewinn)*(1+SicherheitAngebot)</f>
        <v>0</v>
      </c>
      <c r="AQ403" s="227">
        <f>$H403*SUM(AQ404:AQ418)*(1+Gewinn)*(1+SicherheitAngebot)</f>
        <v>0</v>
      </c>
      <c r="AR403" s="227">
        <f>$H403*SUM(AR404:AR418)*(1+Gewinn)*(1+SicherheitAngebot)</f>
        <v>0</v>
      </c>
      <c r="AS403" s="262"/>
      <c r="AT403" s="263">
        <f t="shared" si="309"/>
        <v>0</v>
      </c>
      <c r="AU403" s="259"/>
      <c r="AV403" s="491">
        <f>AK403*$AK$7+AL403*$AL$7+AM403*$AM$7+SUM(AN403:AR403)+AT403/Zuschläge_IBN+AT403</f>
        <v>0</v>
      </c>
      <c r="AX403" s="685">
        <f>U403+AV403</f>
        <v>0</v>
      </c>
      <c r="AZ403" s="490">
        <f>IF(H403&gt;0,U403/(1+SicherheitAngebot)*(1+Sicherheit),0)</f>
        <v>0</v>
      </c>
      <c r="BB403" s="490">
        <f>IF(H403&gt;0,AV403/(1+SicherheitAngebot)*(1+Sicherheit),0)</f>
        <v>0</v>
      </c>
      <c r="BD403" s="490">
        <f>AZ403+BB403</f>
        <v>0</v>
      </c>
      <c r="BE403" s="105"/>
      <c r="BF403" s="105"/>
      <c r="BG403" s="105"/>
      <c r="BH403" s="105"/>
      <c r="BI403" s="105"/>
      <c r="BJ403" s="105"/>
    </row>
    <row r="404" spans="2:62" ht="20.100000000000001" hidden="1" customHeight="1" outlineLevel="1">
      <c r="B404" s="99"/>
      <c r="C404" s="908"/>
      <c r="D404" s="909"/>
      <c r="E404" s="909"/>
      <c r="F404" s="910"/>
      <c r="G404" s="890"/>
      <c r="H404" s="901"/>
      <c r="I404" s="152"/>
      <c r="J404" s="152"/>
      <c r="K404" s="152"/>
      <c r="L404" s="152"/>
      <c r="M404" s="152"/>
      <c r="N404" s="152"/>
      <c r="O404" s="152"/>
      <c r="P404" s="153"/>
      <c r="Q404" s="153"/>
      <c r="R404" s="156">
        <f t="shared" si="319"/>
        <v>0</v>
      </c>
      <c r="S404" s="156">
        <f t="shared" si="320"/>
        <v>0</v>
      </c>
      <c r="U404" s="157">
        <f>I404*$I$7+J404*$J$7+K404*$K$7+L404*$L$7+M404*$M$7+N404*$N$7+O404*$O$7+R404+S404</f>
        <v>0</v>
      </c>
      <c r="W404" s="152"/>
      <c r="X404" s="152"/>
      <c r="Y404" s="152"/>
      <c r="Z404" s="152"/>
      <c r="AA404" s="152"/>
      <c r="AB404" s="152"/>
      <c r="AC404" s="347"/>
      <c r="AD404" s="152"/>
      <c r="AE404" s="152"/>
      <c r="AF404" s="152"/>
      <c r="AG404" s="152"/>
      <c r="AH404" s="152"/>
      <c r="AI404" s="152"/>
      <c r="AJ404" s="347"/>
      <c r="AK404" s="152"/>
      <c r="AL404" s="152"/>
      <c r="AM404" s="295"/>
      <c r="AN404" s="228"/>
      <c r="AO404" s="228"/>
      <c r="AP404" s="228"/>
      <c r="AQ404" s="228"/>
      <c r="AR404" s="228"/>
      <c r="AS404" s="348"/>
      <c r="AT404" s="264">
        <f t="shared" si="309"/>
        <v>0</v>
      </c>
      <c r="AU404" s="259"/>
      <c r="AV404" s="265">
        <f t="shared" ref="AV404:AV418" si="323">AK404*$AK$7+AL404*$AL$7+AM404*$AM$7+SUM(AN404:AR404)*(1+Gewinn)*(1+SicherheitAngebot)+AT404/Zuschläge_IBN+AT404</f>
        <v>0</v>
      </c>
      <c r="AX404" s="265">
        <f>U404+AV404</f>
        <v>0</v>
      </c>
      <c r="AZ404" s="492">
        <f t="shared" ref="AZ404:AZ418" si="324">U404/(1+SicherheitAngebot)*(1+Sicherheit)</f>
        <v>0</v>
      </c>
      <c r="BB404" s="492">
        <f t="shared" ref="BB404:BB418" si="325">AV404/(1+SicherheitAngebot)*(1+Sicherheit)</f>
        <v>0</v>
      </c>
      <c r="BD404" s="265">
        <f>AZ404+BB404</f>
        <v>0</v>
      </c>
      <c r="BE404" s="105"/>
      <c r="BF404" s="105"/>
      <c r="BG404" s="105"/>
      <c r="BH404" s="105"/>
      <c r="BI404" s="105"/>
      <c r="BJ404" s="105"/>
    </row>
    <row r="405" spans="2:62" ht="20.100000000000001" hidden="1" customHeight="1" outlineLevel="1">
      <c r="B405" s="100"/>
      <c r="C405" s="908"/>
      <c r="D405" s="909"/>
      <c r="E405" s="909"/>
      <c r="F405" s="910"/>
      <c r="G405" s="890"/>
      <c r="H405" s="891"/>
      <c r="I405" s="152"/>
      <c r="J405" s="152"/>
      <c r="K405" s="152"/>
      <c r="L405" s="152"/>
      <c r="M405" s="152"/>
      <c r="N405" s="152"/>
      <c r="O405" s="152"/>
      <c r="P405" s="153"/>
      <c r="Q405" s="153"/>
      <c r="R405" s="156">
        <f t="shared" si="319"/>
        <v>0</v>
      </c>
      <c r="S405" s="156">
        <f t="shared" si="320"/>
        <v>0</v>
      </c>
      <c r="U405" s="157">
        <f t="shared" ref="U405:U418" si="326">I405*$I$7+J405*$J$7+K405*$K$7+L405*$L$7+M405*$M$7+N405*$N$7+O405*$O$7+R405+S405</f>
        <v>0</v>
      </c>
      <c r="W405" s="152"/>
      <c r="X405" s="152"/>
      <c r="Y405" s="152"/>
      <c r="Z405" s="152"/>
      <c r="AA405" s="152"/>
      <c r="AB405" s="152"/>
      <c r="AC405" s="347"/>
      <c r="AD405" s="152"/>
      <c r="AE405" s="152"/>
      <c r="AF405" s="152"/>
      <c r="AG405" s="152"/>
      <c r="AH405" s="152"/>
      <c r="AI405" s="152"/>
      <c r="AJ405" s="347"/>
      <c r="AK405" s="152"/>
      <c r="AL405" s="152"/>
      <c r="AM405" s="295"/>
      <c r="AN405" s="228"/>
      <c r="AO405" s="228"/>
      <c r="AP405" s="228"/>
      <c r="AQ405" s="228"/>
      <c r="AR405" s="228"/>
      <c r="AS405" s="348"/>
      <c r="AT405" s="264">
        <f t="shared" si="309"/>
        <v>0</v>
      </c>
      <c r="AU405" s="259"/>
      <c r="AV405" s="265">
        <f t="shared" si="323"/>
        <v>0</v>
      </c>
      <c r="AX405" s="265">
        <f t="shared" ref="AX405:AX418" si="327">U405+AV405</f>
        <v>0</v>
      </c>
      <c r="AZ405" s="492">
        <f t="shared" si="324"/>
        <v>0</v>
      </c>
      <c r="BB405" s="492">
        <f t="shared" si="325"/>
        <v>0</v>
      </c>
      <c r="BD405" s="265">
        <f t="shared" ref="BD405:BD418" si="328">AZ405+BB405</f>
        <v>0</v>
      </c>
      <c r="BE405" s="105"/>
      <c r="BF405" s="105"/>
      <c r="BG405" s="105"/>
      <c r="BH405" s="105"/>
      <c r="BI405" s="105"/>
      <c r="BJ405" s="105"/>
    </row>
    <row r="406" spans="2:62" ht="20.100000000000001" hidden="1" customHeight="1" outlineLevel="1">
      <c r="B406" s="100"/>
      <c r="C406" s="908"/>
      <c r="D406" s="909"/>
      <c r="E406" s="909"/>
      <c r="F406" s="910"/>
      <c r="G406" s="890"/>
      <c r="H406" s="891"/>
      <c r="I406" s="152"/>
      <c r="J406" s="152"/>
      <c r="K406" s="152"/>
      <c r="L406" s="152"/>
      <c r="M406" s="152"/>
      <c r="N406" s="152"/>
      <c r="O406" s="152"/>
      <c r="P406" s="153"/>
      <c r="Q406" s="153"/>
      <c r="R406" s="156">
        <f t="shared" si="319"/>
        <v>0</v>
      </c>
      <c r="S406" s="156">
        <f t="shared" si="320"/>
        <v>0</v>
      </c>
      <c r="U406" s="157">
        <f t="shared" si="326"/>
        <v>0</v>
      </c>
      <c r="W406" s="152"/>
      <c r="X406" s="152"/>
      <c r="Y406" s="152"/>
      <c r="Z406" s="152"/>
      <c r="AA406" s="152"/>
      <c r="AB406" s="152"/>
      <c r="AC406" s="347"/>
      <c r="AD406" s="152"/>
      <c r="AE406" s="152"/>
      <c r="AF406" s="152"/>
      <c r="AG406" s="152"/>
      <c r="AH406" s="152"/>
      <c r="AI406" s="152"/>
      <c r="AJ406" s="347"/>
      <c r="AK406" s="152"/>
      <c r="AL406" s="152"/>
      <c r="AM406" s="295"/>
      <c r="AN406" s="228"/>
      <c r="AO406" s="228"/>
      <c r="AP406" s="228"/>
      <c r="AQ406" s="228"/>
      <c r="AR406" s="228"/>
      <c r="AS406" s="348"/>
      <c r="AT406" s="264">
        <f t="shared" si="309"/>
        <v>0</v>
      </c>
      <c r="AU406" s="259"/>
      <c r="AV406" s="265">
        <f t="shared" si="323"/>
        <v>0</v>
      </c>
      <c r="AX406" s="265">
        <f t="shared" si="327"/>
        <v>0</v>
      </c>
      <c r="AZ406" s="492">
        <f t="shared" si="324"/>
        <v>0</v>
      </c>
      <c r="BB406" s="492">
        <f t="shared" si="325"/>
        <v>0</v>
      </c>
      <c r="BD406" s="265">
        <f t="shared" si="328"/>
        <v>0</v>
      </c>
      <c r="BE406" s="105"/>
      <c r="BF406" s="105"/>
      <c r="BG406" s="105"/>
      <c r="BH406" s="105"/>
      <c r="BI406" s="105"/>
      <c r="BJ406" s="105"/>
    </row>
    <row r="407" spans="2:62" ht="20.100000000000001" hidden="1" customHeight="1" outlineLevel="1">
      <c r="B407" s="100"/>
      <c r="C407" s="908"/>
      <c r="D407" s="909"/>
      <c r="E407" s="909"/>
      <c r="F407" s="910"/>
      <c r="G407" s="890"/>
      <c r="H407" s="891"/>
      <c r="I407" s="152"/>
      <c r="J407" s="152"/>
      <c r="K407" s="152"/>
      <c r="L407" s="152"/>
      <c r="M407" s="152"/>
      <c r="N407" s="152"/>
      <c r="O407" s="152"/>
      <c r="P407" s="153"/>
      <c r="Q407" s="153"/>
      <c r="R407" s="156">
        <f t="shared" si="319"/>
        <v>0</v>
      </c>
      <c r="S407" s="156">
        <f t="shared" si="320"/>
        <v>0</v>
      </c>
      <c r="U407" s="157">
        <f t="shared" si="326"/>
        <v>0</v>
      </c>
      <c r="W407" s="152"/>
      <c r="X407" s="152"/>
      <c r="Y407" s="152"/>
      <c r="Z407" s="152"/>
      <c r="AA407" s="152"/>
      <c r="AB407" s="152"/>
      <c r="AC407" s="347"/>
      <c r="AD407" s="152"/>
      <c r="AE407" s="152"/>
      <c r="AF407" s="152"/>
      <c r="AG407" s="152"/>
      <c r="AH407" s="152"/>
      <c r="AI407" s="152"/>
      <c r="AJ407" s="347"/>
      <c r="AK407" s="152"/>
      <c r="AL407" s="152"/>
      <c r="AM407" s="295"/>
      <c r="AN407" s="228"/>
      <c r="AO407" s="228"/>
      <c r="AP407" s="228"/>
      <c r="AQ407" s="228"/>
      <c r="AR407" s="228"/>
      <c r="AS407" s="348"/>
      <c r="AT407" s="264">
        <f t="shared" si="309"/>
        <v>0</v>
      </c>
      <c r="AU407" s="259"/>
      <c r="AV407" s="265">
        <f t="shared" si="323"/>
        <v>0</v>
      </c>
      <c r="AX407" s="265">
        <f t="shared" si="327"/>
        <v>0</v>
      </c>
      <c r="AZ407" s="492">
        <f t="shared" si="324"/>
        <v>0</v>
      </c>
      <c r="BB407" s="492">
        <f t="shared" si="325"/>
        <v>0</v>
      </c>
      <c r="BD407" s="265">
        <f t="shared" si="328"/>
        <v>0</v>
      </c>
      <c r="BE407" s="105"/>
      <c r="BF407" s="105"/>
      <c r="BG407" s="105"/>
      <c r="BH407" s="105"/>
      <c r="BI407" s="105"/>
      <c r="BJ407" s="105"/>
    </row>
    <row r="408" spans="2:62" ht="20.100000000000001" hidden="1" customHeight="1" outlineLevel="1">
      <c r="B408" s="100"/>
      <c r="C408" s="908"/>
      <c r="D408" s="909"/>
      <c r="E408" s="909"/>
      <c r="F408" s="910"/>
      <c r="G408" s="890"/>
      <c r="H408" s="891"/>
      <c r="I408" s="152"/>
      <c r="J408" s="152"/>
      <c r="K408" s="152"/>
      <c r="L408" s="152"/>
      <c r="M408" s="152"/>
      <c r="N408" s="152"/>
      <c r="O408" s="152"/>
      <c r="P408" s="153"/>
      <c r="Q408" s="153"/>
      <c r="R408" s="156">
        <f t="shared" si="319"/>
        <v>0</v>
      </c>
      <c r="S408" s="156">
        <f t="shared" si="320"/>
        <v>0</v>
      </c>
      <c r="U408" s="157">
        <f t="shared" si="326"/>
        <v>0</v>
      </c>
      <c r="W408" s="152"/>
      <c r="X408" s="152"/>
      <c r="Y408" s="152"/>
      <c r="Z408" s="152"/>
      <c r="AA408" s="152"/>
      <c r="AB408" s="152"/>
      <c r="AC408" s="347"/>
      <c r="AD408" s="152"/>
      <c r="AE408" s="152"/>
      <c r="AF408" s="152"/>
      <c r="AG408" s="152"/>
      <c r="AH408" s="152"/>
      <c r="AI408" s="152"/>
      <c r="AJ408" s="347"/>
      <c r="AK408" s="152"/>
      <c r="AL408" s="152"/>
      <c r="AM408" s="295"/>
      <c r="AN408" s="228"/>
      <c r="AO408" s="228"/>
      <c r="AP408" s="228"/>
      <c r="AQ408" s="228"/>
      <c r="AR408" s="228"/>
      <c r="AS408" s="348"/>
      <c r="AT408" s="264">
        <f t="shared" si="309"/>
        <v>0</v>
      </c>
      <c r="AU408" s="259"/>
      <c r="AV408" s="265">
        <f t="shared" si="323"/>
        <v>0</v>
      </c>
      <c r="AX408" s="265">
        <f t="shared" si="327"/>
        <v>0</v>
      </c>
      <c r="AZ408" s="492">
        <f t="shared" si="324"/>
        <v>0</v>
      </c>
      <c r="BB408" s="492">
        <f t="shared" si="325"/>
        <v>0</v>
      </c>
      <c r="BD408" s="265">
        <f t="shared" si="328"/>
        <v>0</v>
      </c>
      <c r="BE408" s="105"/>
      <c r="BF408" s="105"/>
      <c r="BG408" s="105"/>
      <c r="BH408" s="105"/>
      <c r="BI408" s="105"/>
      <c r="BJ408" s="105"/>
    </row>
    <row r="409" spans="2:62" ht="20.100000000000001" hidden="1" customHeight="1" outlineLevel="1">
      <c r="B409" s="100"/>
      <c r="C409" s="908"/>
      <c r="D409" s="909"/>
      <c r="E409" s="909"/>
      <c r="F409" s="910"/>
      <c r="G409" s="890"/>
      <c r="H409" s="891"/>
      <c r="I409" s="152"/>
      <c r="J409" s="152"/>
      <c r="K409" s="152"/>
      <c r="L409" s="152"/>
      <c r="M409" s="152"/>
      <c r="N409" s="152"/>
      <c r="O409" s="152"/>
      <c r="P409" s="153"/>
      <c r="Q409" s="153"/>
      <c r="R409" s="156">
        <f t="shared" si="319"/>
        <v>0</v>
      </c>
      <c r="S409" s="156">
        <f t="shared" si="320"/>
        <v>0</v>
      </c>
      <c r="U409" s="157">
        <f t="shared" si="326"/>
        <v>0</v>
      </c>
      <c r="W409" s="152"/>
      <c r="X409" s="152"/>
      <c r="Y409" s="152"/>
      <c r="Z409" s="152"/>
      <c r="AA409" s="152"/>
      <c r="AB409" s="152"/>
      <c r="AC409" s="347"/>
      <c r="AD409" s="152"/>
      <c r="AE409" s="152"/>
      <c r="AF409" s="152"/>
      <c r="AG409" s="152"/>
      <c r="AH409" s="152"/>
      <c r="AI409" s="152"/>
      <c r="AJ409" s="347"/>
      <c r="AK409" s="152"/>
      <c r="AL409" s="152"/>
      <c r="AM409" s="295"/>
      <c r="AN409" s="228"/>
      <c r="AO409" s="228"/>
      <c r="AP409" s="228"/>
      <c r="AQ409" s="228"/>
      <c r="AR409" s="228"/>
      <c r="AS409" s="348"/>
      <c r="AT409" s="264">
        <f t="shared" si="309"/>
        <v>0</v>
      </c>
      <c r="AU409" s="259"/>
      <c r="AV409" s="265">
        <f t="shared" si="323"/>
        <v>0</v>
      </c>
      <c r="AX409" s="265">
        <f t="shared" si="327"/>
        <v>0</v>
      </c>
      <c r="AZ409" s="492">
        <f t="shared" si="324"/>
        <v>0</v>
      </c>
      <c r="BB409" s="492">
        <f t="shared" si="325"/>
        <v>0</v>
      </c>
      <c r="BD409" s="265">
        <f t="shared" si="328"/>
        <v>0</v>
      </c>
      <c r="BE409" s="105"/>
      <c r="BF409" s="105"/>
      <c r="BG409" s="105"/>
      <c r="BH409" s="105"/>
      <c r="BI409" s="105"/>
      <c r="BJ409" s="105"/>
    </row>
    <row r="410" spans="2:62" ht="20.100000000000001" hidden="1" customHeight="1" outlineLevel="1">
      <c r="B410" s="100"/>
      <c r="C410" s="908"/>
      <c r="D410" s="909"/>
      <c r="E410" s="909"/>
      <c r="F410" s="910"/>
      <c r="G410" s="890"/>
      <c r="H410" s="891"/>
      <c r="I410" s="152"/>
      <c r="J410" s="152"/>
      <c r="K410" s="152"/>
      <c r="L410" s="152"/>
      <c r="M410" s="152"/>
      <c r="N410" s="152"/>
      <c r="O410" s="152"/>
      <c r="P410" s="153"/>
      <c r="Q410" s="153"/>
      <c r="R410" s="156">
        <f t="shared" si="319"/>
        <v>0</v>
      </c>
      <c r="S410" s="156">
        <f t="shared" si="320"/>
        <v>0</v>
      </c>
      <c r="U410" s="157">
        <f t="shared" si="326"/>
        <v>0</v>
      </c>
      <c r="W410" s="152"/>
      <c r="X410" s="152"/>
      <c r="Y410" s="152"/>
      <c r="Z410" s="152"/>
      <c r="AA410" s="152"/>
      <c r="AB410" s="152"/>
      <c r="AC410" s="347"/>
      <c r="AD410" s="152"/>
      <c r="AE410" s="152"/>
      <c r="AF410" s="152"/>
      <c r="AG410" s="152"/>
      <c r="AH410" s="152"/>
      <c r="AI410" s="152"/>
      <c r="AJ410" s="347"/>
      <c r="AK410" s="152"/>
      <c r="AL410" s="152"/>
      <c r="AM410" s="295"/>
      <c r="AN410" s="228"/>
      <c r="AO410" s="228"/>
      <c r="AP410" s="228"/>
      <c r="AQ410" s="228"/>
      <c r="AR410" s="228"/>
      <c r="AS410" s="348"/>
      <c r="AT410" s="264">
        <f t="shared" si="309"/>
        <v>0</v>
      </c>
      <c r="AU410" s="259"/>
      <c r="AV410" s="265">
        <f t="shared" si="323"/>
        <v>0</v>
      </c>
      <c r="AX410" s="265">
        <f t="shared" si="327"/>
        <v>0</v>
      </c>
      <c r="AZ410" s="492">
        <f t="shared" si="324"/>
        <v>0</v>
      </c>
      <c r="BB410" s="492">
        <f t="shared" si="325"/>
        <v>0</v>
      </c>
      <c r="BD410" s="265">
        <f t="shared" si="328"/>
        <v>0</v>
      </c>
      <c r="BE410" s="105"/>
      <c r="BF410" s="105"/>
      <c r="BG410" s="105"/>
      <c r="BH410" s="105"/>
      <c r="BI410" s="105"/>
      <c r="BJ410" s="105"/>
    </row>
    <row r="411" spans="2:62" ht="20.100000000000001" hidden="1" customHeight="1" outlineLevel="1">
      <c r="B411" s="100"/>
      <c r="C411" s="908"/>
      <c r="D411" s="909"/>
      <c r="E411" s="909"/>
      <c r="F411" s="910"/>
      <c r="G411" s="890"/>
      <c r="H411" s="891"/>
      <c r="I411" s="152"/>
      <c r="J411" s="152"/>
      <c r="K411" s="152"/>
      <c r="L411" s="152"/>
      <c r="M411" s="152"/>
      <c r="N411" s="152"/>
      <c r="O411" s="152"/>
      <c r="P411" s="153"/>
      <c r="Q411" s="153"/>
      <c r="R411" s="156">
        <f t="shared" si="319"/>
        <v>0</v>
      </c>
      <c r="S411" s="156">
        <f t="shared" si="320"/>
        <v>0</v>
      </c>
      <c r="U411" s="157">
        <f t="shared" si="326"/>
        <v>0</v>
      </c>
      <c r="W411" s="152"/>
      <c r="X411" s="152"/>
      <c r="Y411" s="152"/>
      <c r="Z411" s="152"/>
      <c r="AA411" s="152"/>
      <c r="AB411" s="152"/>
      <c r="AC411" s="347"/>
      <c r="AD411" s="152"/>
      <c r="AE411" s="152"/>
      <c r="AF411" s="152"/>
      <c r="AG411" s="152"/>
      <c r="AH411" s="152"/>
      <c r="AI411" s="152"/>
      <c r="AJ411" s="347"/>
      <c r="AK411" s="152"/>
      <c r="AL411" s="152"/>
      <c r="AM411" s="295"/>
      <c r="AN411" s="228"/>
      <c r="AO411" s="228"/>
      <c r="AP411" s="228"/>
      <c r="AQ411" s="228"/>
      <c r="AR411" s="228"/>
      <c r="AS411" s="348"/>
      <c r="AT411" s="264">
        <f t="shared" si="309"/>
        <v>0</v>
      </c>
      <c r="AU411" s="259"/>
      <c r="AV411" s="265">
        <f t="shared" si="323"/>
        <v>0</v>
      </c>
      <c r="AX411" s="265">
        <f t="shared" si="327"/>
        <v>0</v>
      </c>
      <c r="AZ411" s="492">
        <f t="shared" si="324"/>
        <v>0</v>
      </c>
      <c r="BB411" s="492">
        <f t="shared" si="325"/>
        <v>0</v>
      </c>
      <c r="BD411" s="265">
        <f t="shared" si="328"/>
        <v>0</v>
      </c>
      <c r="BE411" s="105"/>
      <c r="BF411" s="105"/>
      <c r="BG411" s="105"/>
      <c r="BH411" s="105"/>
      <c r="BI411" s="105"/>
      <c r="BJ411" s="105"/>
    </row>
    <row r="412" spans="2:62" ht="20.100000000000001" hidden="1" customHeight="1" outlineLevel="1">
      <c r="B412" s="100"/>
      <c r="C412" s="908"/>
      <c r="D412" s="909"/>
      <c r="E412" s="909"/>
      <c r="F412" s="910"/>
      <c r="G412" s="890"/>
      <c r="H412" s="891"/>
      <c r="I412" s="152"/>
      <c r="J412" s="152"/>
      <c r="K412" s="152"/>
      <c r="L412" s="152"/>
      <c r="M412" s="152"/>
      <c r="N412" s="152"/>
      <c r="O412" s="152"/>
      <c r="P412" s="153"/>
      <c r="Q412" s="153"/>
      <c r="R412" s="156">
        <f t="shared" si="319"/>
        <v>0</v>
      </c>
      <c r="S412" s="156">
        <f t="shared" si="320"/>
        <v>0</v>
      </c>
      <c r="U412" s="157">
        <f t="shared" si="326"/>
        <v>0</v>
      </c>
      <c r="W412" s="152"/>
      <c r="X412" s="152"/>
      <c r="Y412" s="152"/>
      <c r="Z412" s="152"/>
      <c r="AA412" s="152"/>
      <c r="AB412" s="152"/>
      <c r="AC412" s="347"/>
      <c r="AD412" s="152"/>
      <c r="AE412" s="152"/>
      <c r="AF412" s="152"/>
      <c r="AG412" s="152"/>
      <c r="AH412" s="152"/>
      <c r="AI412" s="152"/>
      <c r="AJ412" s="347"/>
      <c r="AK412" s="152"/>
      <c r="AL412" s="152"/>
      <c r="AM412" s="295"/>
      <c r="AN412" s="228"/>
      <c r="AO412" s="228"/>
      <c r="AP412" s="228"/>
      <c r="AQ412" s="228"/>
      <c r="AR412" s="228"/>
      <c r="AS412" s="348"/>
      <c r="AT412" s="264">
        <f t="shared" si="309"/>
        <v>0</v>
      </c>
      <c r="AU412" s="259"/>
      <c r="AV412" s="265">
        <f t="shared" si="323"/>
        <v>0</v>
      </c>
      <c r="AX412" s="265">
        <f t="shared" si="327"/>
        <v>0</v>
      </c>
      <c r="AZ412" s="492">
        <f t="shared" si="324"/>
        <v>0</v>
      </c>
      <c r="BB412" s="492">
        <f t="shared" si="325"/>
        <v>0</v>
      </c>
      <c r="BD412" s="265">
        <f t="shared" si="328"/>
        <v>0</v>
      </c>
      <c r="BE412" s="105"/>
      <c r="BF412" s="105"/>
      <c r="BG412" s="105"/>
      <c r="BH412" s="105"/>
      <c r="BI412" s="105"/>
      <c r="BJ412" s="105"/>
    </row>
    <row r="413" spans="2:62" ht="20.100000000000001" hidden="1" customHeight="1" outlineLevel="1">
      <c r="B413" s="100"/>
      <c r="C413" s="908"/>
      <c r="D413" s="909"/>
      <c r="E413" s="909"/>
      <c r="F413" s="910"/>
      <c r="G413" s="890"/>
      <c r="H413" s="891"/>
      <c r="I413" s="152"/>
      <c r="J413" s="152"/>
      <c r="K413" s="152"/>
      <c r="L413" s="152"/>
      <c r="M413" s="152"/>
      <c r="N413" s="152"/>
      <c r="O413" s="152"/>
      <c r="P413" s="153"/>
      <c r="Q413" s="153"/>
      <c r="R413" s="156">
        <f t="shared" si="319"/>
        <v>0</v>
      </c>
      <c r="S413" s="156">
        <f t="shared" si="320"/>
        <v>0</v>
      </c>
      <c r="U413" s="157">
        <f t="shared" si="326"/>
        <v>0</v>
      </c>
      <c r="W413" s="152"/>
      <c r="X413" s="152"/>
      <c r="Y413" s="152"/>
      <c r="Z413" s="152"/>
      <c r="AA413" s="152"/>
      <c r="AB413" s="152"/>
      <c r="AC413" s="347"/>
      <c r="AD413" s="152"/>
      <c r="AE413" s="152"/>
      <c r="AF413" s="152"/>
      <c r="AG413" s="152"/>
      <c r="AH413" s="152"/>
      <c r="AI413" s="152"/>
      <c r="AJ413" s="347"/>
      <c r="AK413" s="152"/>
      <c r="AL413" s="152"/>
      <c r="AM413" s="295"/>
      <c r="AN413" s="228"/>
      <c r="AO413" s="228"/>
      <c r="AP413" s="228"/>
      <c r="AQ413" s="228"/>
      <c r="AR413" s="228"/>
      <c r="AS413" s="348"/>
      <c r="AT413" s="264">
        <f t="shared" si="309"/>
        <v>0</v>
      </c>
      <c r="AU413" s="259"/>
      <c r="AV413" s="265">
        <f t="shared" si="323"/>
        <v>0</v>
      </c>
      <c r="AX413" s="265">
        <f t="shared" si="327"/>
        <v>0</v>
      </c>
      <c r="AZ413" s="492">
        <f t="shared" si="324"/>
        <v>0</v>
      </c>
      <c r="BB413" s="492">
        <f t="shared" si="325"/>
        <v>0</v>
      </c>
      <c r="BD413" s="265">
        <f t="shared" si="328"/>
        <v>0</v>
      </c>
      <c r="BE413" s="105"/>
      <c r="BF413" s="105"/>
      <c r="BG413" s="105"/>
      <c r="BH413" s="105"/>
      <c r="BI413" s="105"/>
      <c r="BJ413" s="105"/>
    </row>
    <row r="414" spans="2:62" ht="20.100000000000001" hidden="1" customHeight="1" outlineLevel="1">
      <c r="B414" s="100"/>
      <c r="C414" s="908"/>
      <c r="D414" s="909"/>
      <c r="E414" s="909"/>
      <c r="F414" s="910"/>
      <c r="G414" s="890"/>
      <c r="H414" s="891"/>
      <c r="I414" s="152"/>
      <c r="J414" s="152"/>
      <c r="K414" s="152"/>
      <c r="L414" s="152"/>
      <c r="M414" s="152"/>
      <c r="N414" s="152"/>
      <c r="O414" s="152"/>
      <c r="P414" s="153"/>
      <c r="Q414" s="153"/>
      <c r="R414" s="156">
        <f t="shared" si="319"/>
        <v>0</v>
      </c>
      <c r="S414" s="156">
        <f t="shared" si="320"/>
        <v>0</v>
      </c>
      <c r="U414" s="157">
        <f t="shared" si="326"/>
        <v>0</v>
      </c>
      <c r="W414" s="152"/>
      <c r="X414" s="152"/>
      <c r="Y414" s="152"/>
      <c r="Z414" s="152"/>
      <c r="AA414" s="152"/>
      <c r="AB414" s="152"/>
      <c r="AC414" s="347"/>
      <c r="AD414" s="152"/>
      <c r="AE414" s="152"/>
      <c r="AF414" s="152"/>
      <c r="AG414" s="152"/>
      <c r="AH414" s="152"/>
      <c r="AI414" s="152"/>
      <c r="AJ414" s="347"/>
      <c r="AK414" s="152"/>
      <c r="AL414" s="152"/>
      <c r="AM414" s="295"/>
      <c r="AN414" s="228"/>
      <c r="AO414" s="228"/>
      <c r="AP414" s="228"/>
      <c r="AQ414" s="228"/>
      <c r="AR414" s="228"/>
      <c r="AS414" s="348"/>
      <c r="AT414" s="264">
        <f t="shared" si="309"/>
        <v>0</v>
      </c>
      <c r="AU414" s="259"/>
      <c r="AV414" s="265">
        <f t="shared" si="323"/>
        <v>0</v>
      </c>
      <c r="AX414" s="265">
        <f t="shared" si="327"/>
        <v>0</v>
      </c>
      <c r="AZ414" s="492">
        <f t="shared" si="324"/>
        <v>0</v>
      </c>
      <c r="BB414" s="492">
        <f t="shared" si="325"/>
        <v>0</v>
      </c>
      <c r="BD414" s="265">
        <f t="shared" si="328"/>
        <v>0</v>
      </c>
      <c r="BE414" s="105"/>
      <c r="BF414" s="105"/>
      <c r="BG414" s="105"/>
      <c r="BH414" s="105"/>
      <c r="BI414" s="105"/>
      <c r="BJ414" s="105"/>
    </row>
    <row r="415" spans="2:62" ht="20.100000000000001" hidden="1" customHeight="1" outlineLevel="1">
      <c r="B415" s="100"/>
      <c r="C415" s="908"/>
      <c r="D415" s="909"/>
      <c r="E415" s="909"/>
      <c r="F415" s="910"/>
      <c r="G415" s="890"/>
      <c r="H415" s="891"/>
      <c r="I415" s="152"/>
      <c r="J415" s="152"/>
      <c r="K415" s="152"/>
      <c r="L415" s="152"/>
      <c r="M415" s="152"/>
      <c r="N415" s="152"/>
      <c r="O415" s="152"/>
      <c r="P415" s="153"/>
      <c r="Q415" s="153"/>
      <c r="R415" s="156">
        <f t="shared" si="319"/>
        <v>0</v>
      </c>
      <c r="S415" s="156">
        <f t="shared" si="320"/>
        <v>0</v>
      </c>
      <c r="U415" s="157">
        <f t="shared" si="326"/>
        <v>0</v>
      </c>
      <c r="W415" s="152"/>
      <c r="X415" s="152"/>
      <c r="Y415" s="152"/>
      <c r="Z415" s="152"/>
      <c r="AA415" s="152"/>
      <c r="AB415" s="152"/>
      <c r="AC415" s="347"/>
      <c r="AD415" s="152"/>
      <c r="AE415" s="152"/>
      <c r="AF415" s="152"/>
      <c r="AG415" s="152"/>
      <c r="AH415" s="152"/>
      <c r="AI415" s="152"/>
      <c r="AJ415" s="347"/>
      <c r="AK415" s="152"/>
      <c r="AL415" s="152"/>
      <c r="AM415" s="295"/>
      <c r="AN415" s="228"/>
      <c r="AO415" s="228"/>
      <c r="AP415" s="228"/>
      <c r="AQ415" s="228"/>
      <c r="AR415" s="228"/>
      <c r="AS415" s="348"/>
      <c r="AT415" s="264">
        <f t="shared" si="309"/>
        <v>0</v>
      </c>
      <c r="AU415" s="259"/>
      <c r="AV415" s="265">
        <f t="shared" si="323"/>
        <v>0</v>
      </c>
      <c r="AX415" s="265">
        <f t="shared" si="327"/>
        <v>0</v>
      </c>
      <c r="AZ415" s="492">
        <f t="shared" si="324"/>
        <v>0</v>
      </c>
      <c r="BB415" s="492">
        <f t="shared" si="325"/>
        <v>0</v>
      </c>
      <c r="BD415" s="265">
        <f t="shared" si="328"/>
        <v>0</v>
      </c>
      <c r="BE415" s="105"/>
      <c r="BF415" s="105"/>
      <c r="BG415" s="105"/>
      <c r="BH415" s="105"/>
      <c r="BI415" s="105"/>
      <c r="BJ415" s="105"/>
    </row>
    <row r="416" spans="2:62" ht="20.100000000000001" hidden="1" customHeight="1" outlineLevel="1">
      <c r="B416" s="100"/>
      <c r="C416" s="908"/>
      <c r="D416" s="909"/>
      <c r="E416" s="909"/>
      <c r="F416" s="910"/>
      <c r="G416" s="890"/>
      <c r="H416" s="891"/>
      <c r="I416" s="152"/>
      <c r="J416" s="152"/>
      <c r="K416" s="152"/>
      <c r="L416" s="152"/>
      <c r="M416" s="152"/>
      <c r="N416" s="152"/>
      <c r="O416" s="152"/>
      <c r="P416" s="153"/>
      <c r="Q416" s="153"/>
      <c r="R416" s="156">
        <f t="shared" si="319"/>
        <v>0</v>
      </c>
      <c r="S416" s="156">
        <f t="shared" si="320"/>
        <v>0</v>
      </c>
      <c r="U416" s="157">
        <f t="shared" si="326"/>
        <v>0</v>
      </c>
      <c r="W416" s="152"/>
      <c r="X416" s="152"/>
      <c r="Y416" s="152"/>
      <c r="Z416" s="152"/>
      <c r="AA416" s="152"/>
      <c r="AB416" s="152"/>
      <c r="AC416" s="347"/>
      <c r="AD416" s="152"/>
      <c r="AE416" s="152"/>
      <c r="AF416" s="152"/>
      <c r="AG416" s="152"/>
      <c r="AH416" s="152"/>
      <c r="AI416" s="152"/>
      <c r="AJ416" s="347"/>
      <c r="AK416" s="152"/>
      <c r="AL416" s="152"/>
      <c r="AM416" s="295"/>
      <c r="AN416" s="228"/>
      <c r="AO416" s="228"/>
      <c r="AP416" s="228"/>
      <c r="AQ416" s="228"/>
      <c r="AR416" s="228"/>
      <c r="AS416" s="348"/>
      <c r="AT416" s="264">
        <f t="shared" si="309"/>
        <v>0</v>
      </c>
      <c r="AU416" s="259"/>
      <c r="AV416" s="265">
        <f t="shared" si="323"/>
        <v>0</v>
      </c>
      <c r="AX416" s="265">
        <f t="shared" si="327"/>
        <v>0</v>
      </c>
      <c r="AZ416" s="492">
        <f t="shared" si="324"/>
        <v>0</v>
      </c>
      <c r="BB416" s="492">
        <f t="shared" si="325"/>
        <v>0</v>
      </c>
      <c r="BD416" s="265">
        <f t="shared" si="328"/>
        <v>0</v>
      </c>
      <c r="BE416" s="105"/>
      <c r="BF416" s="105"/>
      <c r="BG416" s="105"/>
      <c r="BH416" s="105"/>
      <c r="BI416" s="105"/>
      <c r="BJ416" s="105"/>
    </row>
    <row r="417" spans="2:62" ht="20.100000000000001" hidden="1" customHeight="1" outlineLevel="1">
      <c r="B417" s="100"/>
      <c r="C417" s="908"/>
      <c r="D417" s="909"/>
      <c r="E417" s="909"/>
      <c r="F417" s="910"/>
      <c r="G417" s="890"/>
      <c r="H417" s="891"/>
      <c r="I417" s="152"/>
      <c r="J417" s="152"/>
      <c r="K417" s="152"/>
      <c r="L417" s="152"/>
      <c r="M417" s="152"/>
      <c r="N417" s="152"/>
      <c r="O417" s="152"/>
      <c r="P417" s="153"/>
      <c r="Q417" s="153"/>
      <c r="R417" s="156">
        <f t="shared" si="319"/>
        <v>0</v>
      </c>
      <c r="S417" s="156">
        <f t="shared" si="320"/>
        <v>0</v>
      </c>
      <c r="U417" s="157">
        <f t="shared" si="326"/>
        <v>0</v>
      </c>
      <c r="W417" s="152"/>
      <c r="X417" s="152"/>
      <c r="Y417" s="152"/>
      <c r="Z417" s="152"/>
      <c r="AA417" s="152"/>
      <c r="AB417" s="152"/>
      <c r="AC417" s="347"/>
      <c r="AD417" s="152"/>
      <c r="AE417" s="152"/>
      <c r="AF417" s="152"/>
      <c r="AG417" s="152"/>
      <c r="AH417" s="152"/>
      <c r="AI417" s="152"/>
      <c r="AJ417" s="347"/>
      <c r="AK417" s="152"/>
      <c r="AL417" s="152"/>
      <c r="AM417" s="295"/>
      <c r="AN417" s="228"/>
      <c r="AO417" s="228"/>
      <c r="AP417" s="228"/>
      <c r="AQ417" s="228"/>
      <c r="AR417" s="228"/>
      <c r="AS417" s="348"/>
      <c r="AT417" s="264">
        <f t="shared" si="309"/>
        <v>0</v>
      </c>
      <c r="AU417" s="259"/>
      <c r="AV417" s="265">
        <f t="shared" si="323"/>
        <v>0</v>
      </c>
      <c r="AX417" s="265">
        <f t="shared" si="327"/>
        <v>0</v>
      </c>
      <c r="AZ417" s="492">
        <f t="shared" si="324"/>
        <v>0</v>
      </c>
      <c r="BB417" s="492">
        <f t="shared" si="325"/>
        <v>0</v>
      </c>
      <c r="BD417" s="265">
        <f t="shared" si="328"/>
        <v>0</v>
      </c>
      <c r="BE417" s="105"/>
      <c r="BF417" s="105"/>
      <c r="BG417" s="105"/>
      <c r="BH417" s="105"/>
      <c r="BI417" s="105"/>
      <c r="BJ417" s="105"/>
    </row>
    <row r="418" spans="2:62" ht="20.100000000000001" hidden="1" customHeight="1" outlineLevel="1">
      <c r="B418" s="100"/>
      <c r="C418" s="908"/>
      <c r="D418" s="909"/>
      <c r="E418" s="909"/>
      <c r="F418" s="910"/>
      <c r="G418" s="890"/>
      <c r="H418" s="891"/>
      <c r="I418" s="152"/>
      <c r="J418" s="152"/>
      <c r="K418" s="152"/>
      <c r="L418" s="152"/>
      <c r="M418" s="152"/>
      <c r="N418" s="152"/>
      <c r="O418" s="152"/>
      <c r="P418" s="153"/>
      <c r="Q418" s="153"/>
      <c r="R418" s="156">
        <f t="shared" si="319"/>
        <v>0</v>
      </c>
      <c r="S418" s="156">
        <f t="shared" si="320"/>
        <v>0</v>
      </c>
      <c r="U418" s="157">
        <f t="shared" si="326"/>
        <v>0</v>
      </c>
      <c r="W418" s="152"/>
      <c r="X418" s="152"/>
      <c r="Y418" s="152"/>
      <c r="Z418" s="152"/>
      <c r="AA418" s="152"/>
      <c r="AB418" s="152"/>
      <c r="AC418" s="347"/>
      <c r="AD418" s="152"/>
      <c r="AE418" s="152"/>
      <c r="AF418" s="152"/>
      <c r="AG418" s="152"/>
      <c r="AH418" s="152"/>
      <c r="AI418" s="152"/>
      <c r="AJ418" s="347"/>
      <c r="AK418" s="152"/>
      <c r="AL418" s="152"/>
      <c r="AM418" s="295"/>
      <c r="AN418" s="228"/>
      <c r="AO418" s="228"/>
      <c r="AP418" s="228"/>
      <c r="AQ418" s="228"/>
      <c r="AR418" s="228"/>
      <c r="AS418" s="348"/>
      <c r="AT418" s="264">
        <f t="shared" si="309"/>
        <v>0</v>
      </c>
      <c r="AU418" s="259"/>
      <c r="AV418" s="265">
        <f t="shared" si="323"/>
        <v>0</v>
      </c>
      <c r="AX418" s="265">
        <f t="shared" si="327"/>
        <v>0</v>
      </c>
      <c r="AZ418" s="492">
        <f t="shared" si="324"/>
        <v>0</v>
      </c>
      <c r="BB418" s="492">
        <f t="shared" si="325"/>
        <v>0</v>
      </c>
      <c r="BD418" s="265">
        <f t="shared" si="328"/>
        <v>0</v>
      </c>
      <c r="BE418" s="105"/>
      <c r="BF418" s="105"/>
      <c r="BG418" s="105"/>
      <c r="BH418" s="105"/>
      <c r="BI418" s="105"/>
      <c r="BJ418" s="105"/>
    </row>
    <row r="419" spans="2:62" ht="9.9499999999999993" hidden="1" customHeight="1" outlineLevel="1">
      <c r="B419" s="101"/>
      <c r="C419" s="208"/>
      <c r="D419" s="208"/>
      <c r="E419" s="208"/>
      <c r="F419" s="208"/>
      <c r="G419" s="237"/>
      <c r="H419" s="207"/>
      <c r="I419" s="257"/>
      <c r="J419" s="257"/>
      <c r="K419" s="257"/>
      <c r="L419" s="257"/>
      <c r="M419" s="257"/>
      <c r="N419" s="257"/>
      <c r="O419" s="257"/>
      <c r="P419" s="256"/>
      <c r="Q419" s="102"/>
      <c r="R419" s="102"/>
      <c r="S419" s="102"/>
      <c r="U419" s="98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Z419" s="493"/>
      <c r="BE419" s="105"/>
      <c r="BF419" s="105"/>
      <c r="BG419" s="105"/>
      <c r="BH419" s="105"/>
      <c r="BI419" s="105"/>
      <c r="BJ419" s="105"/>
    </row>
    <row r="420" spans="2:62" ht="20.100000000000001" customHeight="1" collapsed="1">
      <c r="B420" s="8">
        <f>B403+1</f>
        <v>25</v>
      </c>
      <c r="C420" s="916"/>
      <c r="D420" s="917"/>
      <c r="E420" s="917"/>
      <c r="F420" s="918"/>
      <c r="G420" s="429"/>
      <c r="H420" s="206">
        <v>1</v>
      </c>
      <c r="I420" s="642">
        <f t="shared" ref="I420" si="329">$H420*SUM(I421:I435)</f>
        <v>0</v>
      </c>
      <c r="J420" s="643">
        <f t="shared" ref="J420:O420" si="330">$H420*SUM(J421:J435)</f>
        <v>0</v>
      </c>
      <c r="K420" s="644">
        <f t="shared" si="330"/>
        <v>0</v>
      </c>
      <c r="L420" s="645">
        <f t="shared" si="330"/>
        <v>0</v>
      </c>
      <c r="M420" s="645">
        <f t="shared" si="330"/>
        <v>0</v>
      </c>
      <c r="N420" s="644">
        <f t="shared" si="330"/>
        <v>0</v>
      </c>
      <c r="O420" s="642">
        <f t="shared" si="330"/>
        <v>0</v>
      </c>
      <c r="P420" s="209">
        <f t="shared" ref="P420:Q420" si="331">$H420*SUM(P421:P435)</f>
        <v>0</v>
      </c>
      <c r="Q420" s="210">
        <f t="shared" si="331"/>
        <v>0</v>
      </c>
      <c r="R420" s="136">
        <f t="shared" ref="R420:R435" si="332">P420*(1+Gewinn)*(1+SicherheitAngebot)</f>
        <v>0</v>
      </c>
      <c r="S420" s="137">
        <f t="shared" ref="S420:S435" si="333">Q420*(1+MGKZ)*(1+Gewinn)*(1+SicherheitAngebot)</f>
        <v>0</v>
      </c>
      <c r="U420" s="10">
        <f>I420*$I$7+J420*$J$7+K420*$K$7+L420*$L$7+M420*$M$7+N420*$N$7+O420*$O$7+R420+S420</f>
        <v>0</v>
      </c>
      <c r="W420" s="646">
        <f t="shared" ref="W420:AB420" si="334">$H420*SUM(W421:W435)</f>
        <v>0</v>
      </c>
      <c r="X420" s="647">
        <f t="shared" si="334"/>
        <v>0</v>
      </c>
      <c r="Y420" s="648">
        <f t="shared" si="334"/>
        <v>0</v>
      </c>
      <c r="Z420" s="649">
        <f t="shared" si="334"/>
        <v>0</v>
      </c>
      <c r="AA420" s="648">
        <f t="shared" si="334"/>
        <v>0</v>
      </c>
      <c r="AB420" s="646">
        <f t="shared" si="334"/>
        <v>0</v>
      </c>
      <c r="AC420" s="258"/>
      <c r="AD420" s="646">
        <f t="shared" ref="AD420:AM420" si="335">$H420*SUM(AD421:AD435)</f>
        <v>0</v>
      </c>
      <c r="AE420" s="647">
        <f t="shared" si="335"/>
        <v>0</v>
      </c>
      <c r="AF420" s="648">
        <f t="shared" si="335"/>
        <v>0</v>
      </c>
      <c r="AG420" s="649">
        <f t="shared" si="335"/>
        <v>0</v>
      </c>
      <c r="AH420" s="648">
        <f t="shared" si="335"/>
        <v>0</v>
      </c>
      <c r="AI420" s="646">
        <f t="shared" si="335"/>
        <v>0</v>
      </c>
      <c r="AJ420" s="258"/>
      <c r="AK420" s="653">
        <f t="shared" si="335"/>
        <v>0</v>
      </c>
      <c r="AL420" s="653">
        <f t="shared" si="335"/>
        <v>0</v>
      </c>
      <c r="AM420" s="653">
        <f t="shared" si="335"/>
        <v>0</v>
      </c>
      <c r="AN420" s="227">
        <f>$H420*SUM(AN421:AN435)*(1+Gewinn)*(1+SicherheitAngebot)</f>
        <v>0</v>
      </c>
      <c r="AO420" s="227">
        <f>$H420*SUM(AO421:AO435)*(1+Gewinn)*(1+SicherheitAngebot)</f>
        <v>0</v>
      </c>
      <c r="AP420" s="227">
        <f>$H420*SUM(AP421:AP435)*(1+Gewinn)*(1+SicherheitAngebot)</f>
        <v>0</v>
      </c>
      <c r="AQ420" s="227">
        <f>$H420*SUM(AQ421:AQ435)*(1+Gewinn)*(1+SicherheitAngebot)</f>
        <v>0</v>
      </c>
      <c r="AR420" s="227">
        <f>$H420*SUM(AR421:AR435)*(1+Gewinn)*(1+SicherheitAngebot)</f>
        <v>0</v>
      </c>
      <c r="AS420" s="262"/>
      <c r="AT420" s="263">
        <f t="shared" si="309"/>
        <v>0</v>
      </c>
      <c r="AU420" s="259"/>
      <c r="AV420" s="491">
        <f>AK420*$AK$7+AL420*$AL$7+AM420*$AM$7+SUM(AN420:AR420)+AT420/Zuschläge_IBN+AT420</f>
        <v>0</v>
      </c>
      <c r="AX420" s="685">
        <f>U420+AV420</f>
        <v>0</v>
      </c>
      <c r="AZ420" s="490">
        <f>IF(H420&gt;0,U420/(1+SicherheitAngebot)*(1+Sicherheit),0)</f>
        <v>0</v>
      </c>
      <c r="BB420" s="490">
        <f>IF(H420&gt;0,AV420/(1+SicherheitAngebot)*(1+Sicherheit),0)</f>
        <v>0</v>
      </c>
      <c r="BD420" s="490">
        <f>AZ420+BB420</f>
        <v>0</v>
      </c>
      <c r="BE420" s="105"/>
      <c r="BF420" s="105"/>
      <c r="BG420" s="105"/>
      <c r="BH420" s="105"/>
      <c r="BI420" s="105"/>
      <c r="BJ420" s="105"/>
    </row>
    <row r="421" spans="2:62" ht="20.100000000000001" hidden="1" customHeight="1" outlineLevel="1">
      <c r="B421" s="99"/>
      <c r="C421" s="908"/>
      <c r="D421" s="909"/>
      <c r="E421" s="909"/>
      <c r="F421" s="910"/>
      <c r="G421" s="890"/>
      <c r="H421" s="901"/>
      <c r="I421" s="152"/>
      <c r="J421" s="152"/>
      <c r="K421" s="152"/>
      <c r="L421" s="152"/>
      <c r="M421" s="152"/>
      <c r="N421" s="152"/>
      <c r="O421" s="152"/>
      <c r="P421" s="153"/>
      <c r="Q421" s="153"/>
      <c r="R421" s="156">
        <f t="shared" si="332"/>
        <v>0</v>
      </c>
      <c r="S421" s="156">
        <f t="shared" si="333"/>
        <v>0</v>
      </c>
      <c r="U421" s="157">
        <f>I421*$I$7+J421*$J$7+K421*$K$7+L421*$L$7+M421*$M$7+N421*$N$7+O421*$O$7+R421+S421</f>
        <v>0</v>
      </c>
      <c r="W421" s="152"/>
      <c r="X421" s="152"/>
      <c r="Y421" s="152"/>
      <c r="Z421" s="152"/>
      <c r="AA421" s="152"/>
      <c r="AB421" s="152"/>
      <c r="AC421" s="347"/>
      <c r="AD421" s="152"/>
      <c r="AE421" s="152"/>
      <c r="AF421" s="152"/>
      <c r="AG421" s="152"/>
      <c r="AH421" s="152"/>
      <c r="AI421" s="152"/>
      <c r="AJ421" s="347"/>
      <c r="AK421" s="152"/>
      <c r="AL421" s="152"/>
      <c r="AM421" s="295"/>
      <c r="AN421" s="228"/>
      <c r="AO421" s="228"/>
      <c r="AP421" s="228"/>
      <c r="AQ421" s="228"/>
      <c r="AR421" s="228"/>
      <c r="AS421" s="348"/>
      <c r="AT421" s="264">
        <f t="shared" si="309"/>
        <v>0</v>
      </c>
      <c r="AU421" s="259"/>
      <c r="AV421" s="265">
        <f t="shared" ref="AV421:AV435" si="336">AK421*$AK$7+AL421*$AL$7+AM421*$AM$7+SUM(AN421:AR421)*(1+Gewinn)*(1+SicherheitAngebot)+AT421/Zuschläge_IBN+AT421</f>
        <v>0</v>
      </c>
      <c r="AX421" s="265">
        <f>U421+AV421</f>
        <v>0</v>
      </c>
      <c r="AZ421" s="492">
        <f t="shared" ref="AZ421:AZ435" si="337">U421/(1+SicherheitAngebot)*(1+Sicherheit)</f>
        <v>0</v>
      </c>
      <c r="BB421" s="492">
        <f t="shared" ref="BB421:BB435" si="338">AV421/(1+SicherheitAngebot)*(1+Sicherheit)</f>
        <v>0</v>
      </c>
      <c r="BD421" s="265">
        <f>AZ421+BB421</f>
        <v>0</v>
      </c>
      <c r="BE421" s="105"/>
      <c r="BF421" s="105"/>
      <c r="BG421" s="105"/>
      <c r="BH421" s="105"/>
      <c r="BI421" s="105"/>
      <c r="BJ421" s="105"/>
    </row>
    <row r="422" spans="2:62" ht="20.100000000000001" hidden="1" customHeight="1" outlineLevel="1">
      <c r="B422" s="100"/>
      <c r="C422" s="908"/>
      <c r="D422" s="909"/>
      <c r="E422" s="909"/>
      <c r="F422" s="910"/>
      <c r="G422" s="890"/>
      <c r="H422" s="891"/>
      <c r="I422" s="152"/>
      <c r="J422" s="152"/>
      <c r="K422" s="152"/>
      <c r="L422" s="152"/>
      <c r="M422" s="152"/>
      <c r="N422" s="152"/>
      <c r="O422" s="152"/>
      <c r="P422" s="153"/>
      <c r="Q422" s="153"/>
      <c r="R422" s="156">
        <f t="shared" si="332"/>
        <v>0</v>
      </c>
      <c r="S422" s="156">
        <f t="shared" si="333"/>
        <v>0</v>
      </c>
      <c r="U422" s="157">
        <f t="shared" ref="U422:U435" si="339">I422*$I$7+J422*$J$7+K422*$K$7+L422*$L$7+M422*$M$7+N422*$N$7+O422*$O$7+R422+S422</f>
        <v>0</v>
      </c>
      <c r="W422" s="152"/>
      <c r="X422" s="152"/>
      <c r="Y422" s="152"/>
      <c r="Z422" s="152"/>
      <c r="AA422" s="152"/>
      <c r="AB422" s="152"/>
      <c r="AC422" s="347"/>
      <c r="AD422" s="152"/>
      <c r="AE422" s="152"/>
      <c r="AF422" s="152"/>
      <c r="AG422" s="152"/>
      <c r="AH422" s="152"/>
      <c r="AI422" s="152"/>
      <c r="AJ422" s="347"/>
      <c r="AK422" s="152"/>
      <c r="AL422" s="152"/>
      <c r="AM422" s="295"/>
      <c r="AN422" s="228"/>
      <c r="AO422" s="228"/>
      <c r="AP422" s="228"/>
      <c r="AQ422" s="228"/>
      <c r="AR422" s="228"/>
      <c r="AS422" s="348"/>
      <c r="AT422" s="264">
        <f t="shared" si="309"/>
        <v>0</v>
      </c>
      <c r="AU422" s="259"/>
      <c r="AV422" s="265">
        <f t="shared" si="336"/>
        <v>0</v>
      </c>
      <c r="AX422" s="265">
        <f t="shared" ref="AX422:AX435" si="340">U422+AV422</f>
        <v>0</v>
      </c>
      <c r="AZ422" s="492">
        <f t="shared" si="337"/>
        <v>0</v>
      </c>
      <c r="BB422" s="492">
        <f t="shared" si="338"/>
        <v>0</v>
      </c>
      <c r="BD422" s="265">
        <f t="shared" ref="BD422:BD435" si="341">AZ422+BB422</f>
        <v>0</v>
      </c>
      <c r="BE422" s="105"/>
      <c r="BF422" s="105"/>
      <c r="BG422" s="105"/>
      <c r="BH422" s="105"/>
      <c r="BI422" s="105"/>
      <c r="BJ422" s="105"/>
    </row>
    <row r="423" spans="2:62" ht="20.100000000000001" hidden="1" customHeight="1" outlineLevel="1">
      <c r="B423" s="100"/>
      <c r="C423" s="908"/>
      <c r="D423" s="909"/>
      <c r="E423" s="909"/>
      <c r="F423" s="910"/>
      <c r="G423" s="890"/>
      <c r="H423" s="891"/>
      <c r="I423" s="152"/>
      <c r="J423" s="152"/>
      <c r="K423" s="152"/>
      <c r="L423" s="152"/>
      <c r="M423" s="152"/>
      <c r="N423" s="152"/>
      <c r="O423" s="152"/>
      <c r="P423" s="153"/>
      <c r="Q423" s="153"/>
      <c r="R423" s="156">
        <f t="shared" si="332"/>
        <v>0</v>
      </c>
      <c r="S423" s="156">
        <f t="shared" si="333"/>
        <v>0</v>
      </c>
      <c r="U423" s="157">
        <f t="shared" si="339"/>
        <v>0</v>
      </c>
      <c r="W423" s="152"/>
      <c r="X423" s="152"/>
      <c r="Y423" s="152"/>
      <c r="Z423" s="152"/>
      <c r="AA423" s="152"/>
      <c r="AB423" s="152"/>
      <c r="AC423" s="347"/>
      <c r="AD423" s="152"/>
      <c r="AE423" s="152"/>
      <c r="AF423" s="152"/>
      <c r="AG423" s="152"/>
      <c r="AH423" s="152"/>
      <c r="AI423" s="152"/>
      <c r="AJ423" s="347"/>
      <c r="AK423" s="152"/>
      <c r="AL423" s="152"/>
      <c r="AM423" s="295"/>
      <c r="AN423" s="228"/>
      <c r="AO423" s="228"/>
      <c r="AP423" s="228"/>
      <c r="AQ423" s="228"/>
      <c r="AR423" s="228"/>
      <c r="AS423" s="348"/>
      <c r="AT423" s="264">
        <f t="shared" si="309"/>
        <v>0</v>
      </c>
      <c r="AU423" s="259"/>
      <c r="AV423" s="265">
        <f t="shared" si="336"/>
        <v>0</v>
      </c>
      <c r="AX423" s="265">
        <f t="shared" si="340"/>
        <v>0</v>
      </c>
      <c r="AZ423" s="492">
        <f t="shared" si="337"/>
        <v>0</v>
      </c>
      <c r="BB423" s="492">
        <f t="shared" si="338"/>
        <v>0</v>
      </c>
      <c r="BD423" s="265">
        <f t="shared" si="341"/>
        <v>0</v>
      </c>
      <c r="BE423" s="105"/>
      <c r="BF423" s="105"/>
      <c r="BG423" s="105"/>
      <c r="BH423" s="105"/>
      <c r="BI423" s="105"/>
      <c r="BJ423" s="105"/>
    </row>
    <row r="424" spans="2:62" ht="20.100000000000001" hidden="1" customHeight="1" outlineLevel="1">
      <c r="B424" s="100"/>
      <c r="C424" s="908"/>
      <c r="D424" s="909"/>
      <c r="E424" s="909"/>
      <c r="F424" s="910"/>
      <c r="G424" s="890"/>
      <c r="H424" s="891"/>
      <c r="I424" s="152"/>
      <c r="J424" s="152"/>
      <c r="K424" s="152"/>
      <c r="L424" s="152"/>
      <c r="M424" s="152"/>
      <c r="N424" s="152"/>
      <c r="O424" s="152"/>
      <c r="P424" s="153"/>
      <c r="Q424" s="153"/>
      <c r="R424" s="156">
        <f t="shared" si="332"/>
        <v>0</v>
      </c>
      <c r="S424" s="156">
        <f t="shared" si="333"/>
        <v>0</v>
      </c>
      <c r="U424" s="157">
        <f t="shared" si="339"/>
        <v>0</v>
      </c>
      <c r="W424" s="152"/>
      <c r="X424" s="152"/>
      <c r="Y424" s="152"/>
      <c r="Z424" s="152"/>
      <c r="AA424" s="152"/>
      <c r="AB424" s="152"/>
      <c r="AC424" s="347"/>
      <c r="AD424" s="152"/>
      <c r="AE424" s="152"/>
      <c r="AF424" s="152"/>
      <c r="AG424" s="152"/>
      <c r="AH424" s="152"/>
      <c r="AI424" s="152"/>
      <c r="AJ424" s="347"/>
      <c r="AK424" s="152"/>
      <c r="AL424" s="152"/>
      <c r="AM424" s="295"/>
      <c r="AN424" s="228"/>
      <c r="AO424" s="228"/>
      <c r="AP424" s="228"/>
      <c r="AQ424" s="228"/>
      <c r="AR424" s="228"/>
      <c r="AS424" s="348"/>
      <c r="AT424" s="264">
        <f t="shared" si="309"/>
        <v>0</v>
      </c>
      <c r="AU424" s="259"/>
      <c r="AV424" s="265">
        <f t="shared" si="336"/>
        <v>0</v>
      </c>
      <c r="AX424" s="265">
        <f t="shared" si="340"/>
        <v>0</v>
      </c>
      <c r="AZ424" s="492">
        <f t="shared" si="337"/>
        <v>0</v>
      </c>
      <c r="BB424" s="492">
        <f t="shared" si="338"/>
        <v>0</v>
      </c>
      <c r="BD424" s="265">
        <f t="shared" si="341"/>
        <v>0</v>
      </c>
      <c r="BE424" s="105"/>
      <c r="BF424" s="105"/>
      <c r="BG424" s="105"/>
      <c r="BH424" s="105"/>
      <c r="BI424" s="105"/>
      <c r="BJ424" s="105"/>
    </row>
    <row r="425" spans="2:62" ht="20.100000000000001" hidden="1" customHeight="1" outlineLevel="1">
      <c r="B425" s="100"/>
      <c r="C425" s="908"/>
      <c r="D425" s="909"/>
      <c r="E425" s="909"/>
      <c r="F425" s="910"/>
      <c r="G425" s="890"/>
      <c r="H425" s="891"/>
      <c r="I425" s="152"/>
      <c r="J425" s="152"/>
      <c r="K425" s="152"/>
      <c r="L425" s="152"/>
      <c r="M425" s="152"/>
      <c r="N425" s="152"/>
      <c r="O425" s="152"/>
      <c r="P425" s="153"/>
      <c r="Q425" s="153"/>
      <c r="R425" s="156">
        <f t="shared" si="332"/>
        <v>0</v>
      </c>
      <c r="S425" s="156">
        <f t="shared" si="333"/>
        <v>0</v>
      </c>
      <c r="U425" s="157">
        <f t="shared" si="339"/>
        <v>0</v>
      </c>
      <c r="W425" s="152"/>
      <c r="X425" s="152"/>
      <c r="Y425" s="152"/>
      <c r="Z425" s="152"/>
      <c r="AA425" s="152"/>
      <c r="AB425" s="152"/>
      <c r="AC425" s="347"/>
      <c r="AD425" s="152"/>
      <c r="AE425" s="152"/>
      <c r="AF425" s="152"/>
      <c r="AG425" s="152"/>
      <c r="AH425" s="152"/>
      <c r="AI425" s="152"/>
      <c r="AJ425" s="347"/>
      <c r="AK425" s="152"/>
      <c r="AL425" s="152"/>
      <c r="AM425" s="295"/>
      <c r="AN425" s="228"/>
      <c r="AO425" s="228"/>
      <c r="AP425" s="228"/>
      <c r="AQ425" s="228"/>
      <c r="AR425" s="228"/>
      <c r="AS425" s="348"/>
      <c r="AT425" s="264">
        <f t="shared" si="309"/>
        <v>0</v>
      </c>
      <c r="AU425" s="259"/>
      <c r="AV425" s="265">
        <f t="shared" si="336"/>
        <v>0</v>
      </c>
      <c r="AX425" s="265">
        <f t="shared" si="340"/>
        <v>0</v>
      </c>
      <c r="AZ425" s="492">
        <f t="shared" si="337"/>
        <v>0</v>
      </c>
      <c r="BB425" s="492">
        <f t="shared" si="338"/>
        <v>0</v>
      </c>
      <c r="BD425" s="265">
        <f t="shared" si="341"/>
        <v>0</v>
      </c>
      <c r="BE425" s="105"/>
      <c r="BF425" s="105"/>
      <c r="BG425" s="105"/>
      <c r="BH425" s="105"/>
      <c r="BI425" s="105"/>
      <c r="BJ425" s="105"/>
    </row>
    <row r="426" spans="2:62" ht="20.100000000000001" hidden="1" customHeight="1" outlineLevel="1">
      <c r="B426" s="100"/>
      <c r="C426" s="908"/>
      <c r="D426" s="909"/>
      <c r="E426" s="909"/>
      <c r="F426" s="910"/>
      <c r="G426" s="890"/>
      <c r="H426" s="891"/>
      <c r="I426" s="152"/>
      <c r="J426" s="152"/>
      <c r="K426" s="152"/>
      <c r="L426" s="152"/>
      <c r="M426" s="152"/>
      <c r="N426" s="152"/>
      <c r="O426" s="152"/>
      <c r="P426" s="153"/>
      <c r="Q426" s="153"/>
      <c r="R426" s="156">
        <f t="shared" si="332"/>
        <v>0</v>
      </c>
      <c r="S426" s="156">
        <f t="shared" si="333"/>
        <v>0</v>
      </c>
      <c r="U426" s="157">
        <f t="shared" si="339"/>
        <v>0</v>
      </c>
      <c r="W426" s="152"/>
      <c r="X426" s="152"/>
      <c r="Y426" s="152"/>
      <c r="Z426" s="152"/>
      <c r="AA426" s="152"/>
      <c r="AB426" s="152"/>
      <c r="AC426" s="347"/>
      <c r="AD426" s="152"/>
      <c r="AE426" s="152"/>
      <c r="AF426" s="152"/>
      <c r="AG426" s="152"/>
      <c r="AH426" s="152"/>
      <c r="AI426" s="152"/>
      <c r="AJ426" s="347"/>
      <c r="AK426" s="152"/>
      <c r="AL426" s="152"/>
      <c r="AM426" s="295"/>
      <c r="AN426" s="228"/>
      <c r="AO426" s="228"/>
      <c r="AP426" s="228"/>
      <c r="AQ426" s="228"/>
      <c r="AR426" s="228"/>
      <c r="AS426" s="348"/>
      <c r="AT426" s="264">
        <f t="shared" si="309"/>
        <v>0</v>
      </c>
      <c r="AU426" s="259"/>
      <c r="AV426" s="265">
        <f t="shared" si="336"/>
        <v>0</v>
      </c>
      <c r="AX426" s="265">
        <f t="shared" si="340"/>
        <v>0</v>
      </c>
      <c r="AZ426" s="492">
        <f t="shared" si="337"/>
        <v>0</v>
      </c>
      <c r="BB426" s="492">
        <f t="shared" si="338"/>
        <v>0</v>
      </c>
      <c r="BD426" s="265">
        <f t="shared" si="341"/>
        <v>0</v>
      </c>
      <c r="BE426" s="105"/>
      <c r="BF426" s="105"/>
      <c r="BG426" s="105"/>
      <c r="BH426" s="105"/>
      <c r="BI426" s="105"/>
      <c r="BJ426" s="105"/>
    </row>
    <row r="427" spans="2:62" ht="20.100000000000001" hidden="1" customHeight="1" outlineLevel="1">
      <c r="B427" s="100"/>
      <c r="C427" s="908"/>
      <c r="D427" s="909"/>
      <c r="E427" s="909"/>
      <c r="F427" s="910"/>
      <c r="G427" s="890"/>
      <c r="H427" s="891"/>
      <c r="I427" s="152"/>
      <c r="J427" s="152"/>
      <c r="K427" s="152"/>
      <c r="L427" s="152"/>
      <c r="M427" s="152"/>
      <c r="N427" s="152"/>
      <c r="O427" s="152"/>
      <c r="P427" s="153"/>
      <c r="Q427" s="153"/>
      <c r="R427" s="156">
        <f t="shared" si="332"/>
        <v>0</v>
      </c>
      <c r="S427" s="156">
        <f t="shared" si="333"/>
        <v>0</v>
      </c>
      <c r="U427" s="157">
        <f t="shared" si="339"/>
        <v>0</v>
      </c>
      <c r="W427" s="152"/>
      <c r="X427" s="152"/>
      <c r="Y427" s="152"/>
      <c r="Z427" s="152"/>
      <c r="AA427" s="152"/>
      <c r="AB427" s="152"/>
      <c r="AC427" s="347"/>
      <c r="AD427" s="152"/>
      <c r="AE427" s="152"/>
      <c r="AF427" s="152"/>
      <c r="AG427" s="152"/>
      <c r="AH427" s="152"/>
      <c r="AI427" s="152"/>
      <c r="AJ427" s="347"/>
      <c r="AK427" s="152"/>
      <c r="AL427" s="152"/>
      <c r="AM427" s="295"/>
      <c r="AN427" s="228"/>
      <c r="AO427" s="228"/>
      <c r="AP427" s="228"/>
      <c r="AQ427" s="228"/>
      <c r="AR427" s="228"/>
      <c r="AS427" s="348"/>
      <c r="AT427" s="264">
        <f t="shared" si="309"/>
        <v>0</v>
      </c>
      <c r="AU427" s="259"/>
      <c r="AV427" s="265">
        <f t="shared" si="336"/>
        <v>0</v>
      </c>
      <c r="AX427" s="265">
        <f t="shared" si="340"/>
        <v>0</v>
      </c>
      <c r="AZ427" s="492">
        <f t="shared" si="337"/>
        <v>0</v>
      </c>
      <c r="BB427" s="492">
        <f t="shared" si="338"/>
        <v>0</v>
      </c>
      <c r="BD427" s="265">
        <f t="shared" si="341"/>
        <v>0</v>
      </c>
      <c r="BE427" s="105"/>
      <c r="BF427" s="105"/>
      <c r="BG427" s="105"/>
      <c r="BH427" s="105"/>
      <c r="BI427" s="105"/>
      <c r="BJ427" s="105"/>
    </row>
    <row r="428" spans="2:62" ht="20.100000000000001" hidden="1" customHeight="1" outlineLevel="1">
      <c r="B428" s="100"/>
      <c r="C428" s="908"/>
      <c r="D428" s="909"/>
      <c r="E428" s="909"/>
      <c r="F428" s="910"/>
      <c r="G428" s="890"/>
      <c r="H428" s="891"/>
      <c r="I428" s="152"/>
      <c r="J428" s="152"/>
      <c r="K428" s="152"/>
      <c r="L428" s="152"/>
      <c r="M428" s="152"/>
      <c r="N428" s="152"/>
      <c r="O428" s="152"/>
      <c r="P428" s="153"/>
      <c r="Q428" s="153"/>
      <c r="R428" s="156">
        <f t="shared" si="332"/>
        <v>0</v>
      </c>
      <c r="S428" s="156">
        <f t="shared" si="333"/>
        <v>0</v>
      </c>
      <c r="U428" s="157">
        <f t="shared" si="339"/>
        <v>0</v>
      </c>
      <c r="W428" s="152"/>
      <c r="X428" s="152"/>
      <c r="Y428" s="152"/>
      <c r="Z428" s="152"/>
      <c r="AA428" s="152"/>
      <c r="AB428" s="152"/>
      <c r="AC428" s="347"/>
      <c r="AD428" s="152"/>
      <c r="AE428" s="152"/>
      <c r="AF428" s="152"/>
      <c r="AG428" s="152"/>
      <c r="AH428" s="152"/>
      <c r="AI428" s="152"/>
      <c r="AJ428" s="347"/>
      <c r="AK428" s="152"/>
      <c r="AL428" s="152"/>
      <c r="AM428" s="295"/>
      <c r="AN428" s="228"/>
      <c r="AO428" s="228"/>
      <c r="AP428" s="228"/>
      <c r="AQ428" s="228"/>
      <c r="AR428" s="228"/>
      <c r="AS428" s="348"/>
      <c r="AT428" s="264">
        <f t="shared" si="309"/>
        <v>0</v>
      </c>
      <c r="AU428" s="259"/>
      <c r="AV428" s="265">
        <f t="shared" si="336"/>
        <v>0</v>
      </c>
      <c r="AX428" s="265">
        <f t="shared" si="340"/>
        <v>0</v>
      </c>
      <c r="AZ428" s="492">
        <f t="shared" si="337"/>
        <v>0</v>
      </c>
      <c r="BB428" s="492">
        <f t="shared" si="338"/>
        <v>0</v>
      </c>
      <c r="BD428" s="265">
        <f t="shared" si="341"/>
        <v>0</v>
      </c>
      <c r="BE428" s="105"/>
      <c r="BF428" s="105"/>
      <c r="BG428" s="105"/>
      <c r="BH428" s="105"/>
      <c r="BI428" s="105"/>
      <c r="BJ428" s="105"/>
    </row>
    <row r="429" spans="2:62" ht="20.100000000000001" hidden="1" customHeight="1" outlineLevel="1">
      <c r="B429" s="100"/>
      <c r="C429" s="908"/>
      <c r="D429" s="909"/>
      <c r="E429" s="909"/>
      <c r="F429" s="910"/>
      <c r="G429" s="890"/>
      <c r="H429" s="891"/>
      <c r="I429" s="152"/>
      <c r="J429" s="152"/>
      <c r="K429" s="152"/>
      <c r="L429" s="152"/>
      <c r="M429" s="152"/>
      <c r="N429" s="152"/>
      <c r="O429" s="152"/>
      <c r="P429" s="153"/>
      <c r="Q429" s="153"/>
      <c r="R429" s="156">
        <f t="shared" si="332"/>
        <v>0</v>
      </c>
      <c r="S429" s="156">
        <f t="shared" si="333"/>
        <v>0</v>
      </c>
      <c r="U429" s="157">
        <f t="shared" si="339"/>
        <v>0</v>
      </c>
      <c r="W429" s="152"/>
      <c r="X429" s="152"/>
      <c r="Y429" s="152"/>
      <c r="Z429" s="152"/>
      <c r="AA429" s="152"/>
      <c r="AB429" s="152"/>
      <c r="AC429" s="347"/>
      <c r="AD429" s="152"/>
      <c r="AE429" s="152"/>
      <c r="AF429" s="152"/>
      <c r="AG429" s="152"/>
      <c r="AH429" s="152"/>
      <c r="AI429" s="152"/>
      <c r="AJ429" s="347"/>
      <c r="AK429" s="152"/>
      <c r="AL429" s="152"/>
      <c r="AM429" s="295"/>
      <c r="AN429" s="228"/>
      <c r="AO429" s="228"/>
      <c r="AP429" s="228"/>
      <c r="AQ429" s="228"/>
      <c r="AR429" s="228"/>
      <c r="AS429" s="348"/>
      <c r="AT429" s="264">
        <f t="shared" si="309"/>
        <v>0</v>
      </c>
      <c r="AU429" s="259"/>
      <c r="AV429" s="265">
        <f t="shared" si="336"/>
        <v>0</v>
      </c>
      <c r="AX429" s="265">
        <f t="shared" si="340"/>
        <v>0</v>
      </c>
      <c r="AZ429" s="492">
        <f t="shared" si="337"/>
        <v>0</v>
      </c>
      <c r="BB429" s="492">
        <f t="shared" si="338"/>
        <v>0</v>
      </c>
      <c r="BD429" s="265">
        <f t="shared" si="341"/>
        <v>0</v>
      </c>
      <c r="BE429" s="105"/>
      <c r="BF429" s="105"/>
      <c r="BG429" s="105"/>
      <c r="BH429" s="105"/>
      <c r="BI429" s="105"/>
      <c r="BJ429" s="105"/>
    </row>
    <row r="430" spans="2:62" ht="20.100000000000001" hidden="1" customHeight="1" outlineLevel="1">
      <c r="B430" s="100"/>
      <c r="C430" s="908"/>
      <c r="D430" s="909"/>
      <c r="E430" s="909"/>
      <c r="F430" s="910"/>
      <c r="G430" s="890"/>
      <c r="H430" s="891"/>
      <c r="I430" s="152"/>
      <c r="J430" s="152"/>
      <c r="K430" s="152"/>
      <c r="L430" s="152"/>
      <c r="M430" s="152"/>
      <c r="N430" s="152"/>
      <c r="O430" s="152"/>
      <c r="P430" s="153"/>
      <c r="Q430" s="153"/>
      <c r="R430" s="156">
        <f t="shared" si="332"/>
        <v>0</v>
      </c>
      <c r="S430" s="156">
        <f t="shared" si="333"/>
        <v>0</v>
      </c>
      <c r="U430" s="157">
        <f t="shared" si="339"/>
        <v>0</v>
      </c>
      <c r="W430" s="152"/>
      <c r="X430" s="152"/>
      <c r="Y430" s="152"/>
      <c r="Z430" s="152"/>
      <c r="AA430" s="152"/>
      <c r="AB430" s="152"/>
      <c r="AC430" s="347"/>
      <c r="AD430" s="152"/>
      <c r="AE430" s="152"/>
      <c r="AF430" s="152"/>
      <c r="AG430" s="152"/>
      <c r="AH430" s="152"/>
      <c r="AI430" s="152"/>
      <c r="AJ430" s="347"/>
      <c r="AK430" s="152"/>
      <c r="AL430" s="152"/>
      <c r="AM430" s="295"/>
      <c r="AN430" s="228"/>
      <c r="AO430" s="228"/>
      <c r="AP430" s="228"/>
      <c r="AQ430" s="228"/>
      <c r="AR430" s="228"/>
      <c r="AS430" s="348"/>
      <c r="AT430" s="264">
        <f t="shared" si="309"/>
        <v>0</v>
      </c>
      <c r="AU430" s="259"/>
      <c r="AV430" s="265">
        <f t="shared" si="336"/>
        <v>0</v>
      </c>
      <c r="AX430" s="265">
        <f t="shared" si="340"/>
        <v>0</v>
      </c>
      <c r="AZ430" s="492">
        <f t="shared" si="337"/>
        <v>0</v>
      </c>
      <c r="BB430" s="492">
        <f t="shared" si="338"/>
        <v>0</v>
      </c>
      <c r="BD430" s="265">
        <f t="shared" si="341"/>
        <v>0</v>
      </c>
      <c r="BE430" s="105"/>
      <c r="BF430" s="105"/>
      <c r="BG430" s="105"/>
      <c r="BH430" s="105"/>
      <c r="BI430" s="105"/>
      <c r="BJ430" s="105"/>
    </row>
    <row r="431" spans="2:62" ht="20.100000000000001" hidden="1" customHeight="1" outlineLevel="1">
      <c r="B431" s="100"/>
      <c r="C431" s="908"/>
      <c r="D431" s="909"/>
      <c r="E431" s="909"/>
      <c r="F431" s="910"/>
      <c r="G431" s="890"/>
      <c r="H431" s="891"/>
      <c r="I431" s="152"/>
      <c r="J431" s="152"/>
      <c r="K431" s="152"/>
      <c r="L431" s="152"/>
      <c r="M431" s="152"/>
      <c r="N431" s="152"/>
      <c r="O431" s="152"/>
      <c r="P431" s="153"/>
      <c r="Q431" s="153"/>
      <c r="R431" s="156">
        <f t="shared" si="332"/>
        <v>0</v>
      </c>
      <c r="S431" s="156">
        <f t="shared" si="333"/>
        <v>0</v>
      </c>
      <c r="U431" s="157">
        <f t="shared" si="339"/>
        <v>0</v>
      </c>
      <c r="W431" s="152"/>
      <c r="X431" s="152"/>
      <c r="Y431" s="152"/>
      <c r="Z431" s="152"/>
      <c r="AA431" s="152"/>
      <c r="AB431" s="152"/>
      <c r="AC431" s="347"/>
      <c r="AD431" s="152"/>
      <c r="AE431" s="152"/>
      <c r="AF431" s="152"/>
      <c r="AG431" s="152"/>
      <c r="AH431" s="152"/>
      <c r="AI431" s="152"/>
      <c r="AJ431" s="347"/>
      <c r="AK431" s="152"/>
      <c r="AL431" s="152"/>
      <c r="AM431" s="295"/>
      <c r="AN431" s="228"/>
      <c r="AO431" s="228"/>
      <c r="AP431" s="228"/>
      <c r="AQ431" s="228"/>
      <c r="AR431" s="228"/>
      <c r="AS431" s="348"/>
      <c r="AT431" s="264">
        <f t="shared" si="309"/>
        <v>0</v>
      </c>
      <c r="AU431" s="259"/>
      <c r="AV431" s="265">
        <f t="shared" si="336"/>
        <v>0</v>
      </c>
      <c r="AX431" s="265">
        <f t="shared" si="340"/>
        <v>0</v>
      </c>
      <c r="AZ431" s="492">
        <f t="shared" si="337"/>
        <v>0</v>
      </c>
      <c r="BB431" s="492">
        <f t="shared" si="338"/>
        <v>0</v>
      </c>
      <c r="BD431" s="265">
        <f t="shared" si="341"/>
        <v>0</v>
      </c>
      <c r="BE431" s="105"/>
      <c r="BF431" s="105"/>
      <c r="BG431" s="105"/>
      <c r="BH431" s="105"/>
      <c r="BI431" s="105"/>
      <c r="BJ431" s="105"/>
    </row>
    <row r="432" spans="2:62" ht="20.100000000000001" hidden="1" customHeight="1" outlineLevel="1">
      <c r="B432" s="100"/>
      <c r="C432" s="908"/>
      <c r="D432" s="909"/>
      <c r="E432" s="909"/>
      <c r="F432" s="910"/>
      <c r="G432" s="890"/>
      <c r="H432" s="891"/>
      <c r="I432" s="152"/>
      <c r="J432" s="152"/>
      <c r="K432" s="152"/>
      <c r="L432" s="152"/>
      <c r="M432" s="152"/>
      <c r="N432" s="152"/>
      <c r="O432" s="152"/>
      <c r="P432" s="153"/>
      <c r="Q432" s="153"/>
      <c r="R432" s="156">
        <f t="shared" si="332"/>
        <v>0</v>
      </c>
      <c r="S432" s="156">
        <f t="shared" si="333"/>
        <v>0</v>
      </c>
      <c r="U432" s="157">
        <f t="shared" si="339"/>
        <v>0</v>
      </c>
      <c r="W432" s="152"/>
      <c r="X432" s="152"/>
      <c r="Y432" s="152"/>
      <c r="Z432" s="152"/>
      <c r="AA432" s="152"/>
      <c r="AB432" s="152"/>
      <c r="AC432" s="347"/>
      <c r="AD432" s="152"/>
      <c r="AE432" s="152"/>
      <c r="AF432" s="152"/>
      <c r="AG432" s="152"/>
      <c r="AH432" s="152"/>
      <c r="AI432" s="152"/>
      <c r="AJ432" s="347"/>
      <c r="AK432" s="152"/>
      <c r="AL432" s="152"/>
      <c r="AM432" s="295"/>
      <c r="AN432" s="228"/>
      <c r="AO432" s="228"/>
      <c r="AP432" s="228"/>
      <c r="AQ432" s="228"/>
      <c r="AR432" s="228"/>
      <c r="AS432" s="348"/>
      <c r="AT432" s="264">
        <f t="shared" si="309"/>
        <v>0</v>
      </c>
      <c r="AU432" s="259"/>
      <c r="AV432" s="265">
        <f t="shared" si="336"/>
        <v>0</v>
      </c>
      <c r="AX432" s="265">
        <f t="shared" si="340"/>
        <v>0</v>
      </c>
      <c r="AZ432" s="492">
        <f t="shared" si="337"/>
        <v>0</v>
      </c>
      <c r="BB432" s="492">
        <f t="shared" si="338"/>
        <v>0</v>
      </c>
      <c r="BD432" s="265">
        <f t="shared" si="341"/>
        <v>0</v>
      </c>
      <c r="BE432" s="105"/>
      <c r="BF432" s="105"/>
      <c r="BG432" s="105"/>
      <c r="BH432" s="105"/>
      <c r="BI432" s="105"/>
      <c r="BJ432" s="105"/>
    </row>
    <row r="433" spans="2:62" ht="20.100000000000001" hidden="1" customHeight="1" outlineLevel="1">
      <c r="B433" s="100"/>
      <c r="C433" s="908"/>
      <c r="D433" s="909"/>
      <c r="E433" s="909"/>
      <c r="F433" s="910"/>
      <c r="G433" s="890"/>
      <c r="H433" s="891"/>
      <c r="I433" s="152"/>
      <c r="J433" s="152"/>
      <c r="K433" s="152"/>
      <c r="L433" s="152"/>
      <c r="M433" s="152"/>
      <c r="N433" s="152"/>
      <c r="O433" s="152"/>
      <c r="P433" s="153"/>
      <c r="Q433" s="153"/>
      <c r="R433" s="156">
        <f t="shared" si="332"/>
        <v>0</v>
      </c>
      <c r="S433" s="156">
        <f t="shared" si="333"/>
        <v>0</v>
      </c>
      <c r="U433" s="157">
        <f t="shared" si="339"/>
        <v>0</v>
      </c>
      <c r="W433" s="152"/>
      <c r="X433" s="152"/>
      <c r="Y433" s="152"/>
      <c r="Z433" s="152"/>
      <c r="AA433" s="152"/>
      <c r="AB433" s="152"/>
      <c r="AC433" s="347"/>
      <c r="AD433" s="152"/>
      <c r="AE433" s="152"/>
      <c r="AF433" s="152"/>
      <c r="AG433" s="152"/>
      <c r="AH433" s="152"/>
      <c r="AI433" s="152"/>
      <c r="AJ433" s="347"/>
      <c r="AK433" s="152"/>
      <c r="AL433" s="152"/>
      <c r="AM433" s="295"/>
      <c r="AN433" s="228"/>
      <c r="AO433" s="228"/>
      <c r="AP433" s="228"/>
      <c r="AQ433" s="228"/>
      <c r="AR433" s="228"/>
      <c r="AS433" s="348"/>
      <c r="AT433" s="264">
        <f t="shared" si="309"/>
        <v>0</v>
      </c>
      <c r="AU433" s="259"/>
      <c r="AV433" s="265">
        <f t="shared" si="336"/>
        <v>0</v>
      </c>
      <c r="AX433" s="265">
        <f t="shared" si="340"/>
        <v>0</v>
      </c>
      <c r="AZ433" s="492">
        <f t="shared" si="337"/>
        <v>0</v>
      </c>
      <c r="BB433" s="492">
        <f t="shared" si="338"/>
        <v>0</v>
      </c>
      <c r="BD433" s="265">
        <f t="shared" si="341"/>
        <v>0</v>
      </c>
      <c r="BE433" s="105"/>
      <c r="BF433" s="105"/>
      <c r="BG433" s="105"/>
      <c r="BH433" s="105"/>
      <c r="BI433" s="105"/>
      <c r="BJ433" s="105"/>
    </row>
    <row r="434" spans="2:62" ht="20.100000000000001" hidden="1" customHeight="1" outlineLevel="1">
      <c r="B434" s="100"/>
      <c r="C434" s="908"/>
      <c r="D434" s="909"/>
      <c r="E434" s="909"/>
      <c r="F434" s="910"/>
      <c r="G434" s="890"/>
      <c r="H434" s="891"/>
      <c r="I434" s="152"/>
      <c r="J434" s="152"/>
      <c r="K434" s="152"/>
      <c r="L434" s="152"/>
      <c r="M434" s="152"/>
      <c r="N434" s="152"/>
      <c r="O434" s="152"/>
      <c r="P434" s="153"/>
      <c r="Q434" s="153"/>
      <c r="R434" s="156">
        <f t="shared" si="332"/>
        <v>0</v>
      </c>
      <c r="S434" s="156">
        <f t="shared" si="333"/>
        <v>0</v>
      </c>
      <c r="U434" s="157">
        <f t="shared" si="339"/>
        <v>0</v>
      </c>
      <c r="W434" s="152"/>
      <c r="X434" s="152"/>
      <c r="Y434" s="152"/>
      <c r="Z434" s="152"/>
      <c r="AA434" s="152"/>
      <c r="AB434" s="152"/>
      <c r="AC434" s="347"/>
      <c r="AD434" s="152"/>
      <c r="AE434" s="152"/>
      <c r="AF434" s="152"/>
      <c r="AG434" s="152"/>
      <c r="AH434" s="152"/>
      <c r="AI434" s="152"/>
      <c r="AJ434" s="347"/>
      <c r="AK434" s="152"/>
      <c r="AL434" s="152"/>
      <c r="AM434" s="295"/>
      <c r="AN434" s="228"/>
      <c r="AO434" s="228"/>
      <c r="AP434" s="228"/>
      <c r="AQ434" s="228"/>
      <c r="AR434" s="228"/>
      <c r="AS434" s="348"/>
      <c r="AT434" s="264">
        <f t="shared" si="309"/>
        <v>0</v>
      </c>
      <c r="AU434" s="259"/>
      <c r="AV434" s="265">
        <f t="shared" si="336"/>
        <v>0</v>
      </c>
      <c r="AX434" s="265">
        <f t="shared" si="340"/>
        <v>0</v>
      </c>
      <c r="AZ434" s="492">
        <f t="shared" si="337"/>
        <v>0</v>
      </c>
      <c r="BB434" s="492">
        <f t="shared" si="338"/>
        <v>0</v>
      </c>
      <c r="BD434" s="265">
        <f t="shared" si="341"/>
        <v>0</v>
      </c>
      <c r="BE434" s="105"/>
      <c r="BF434" s="105"/>
      <c r="BG434" s="105"/>
      <c r="BH434" s="105"/>
      <c r="BI434" s="105"/>
      <c r="BJ434" s="105"/>
    </row>
    <row r="435" spans="2:62" ht="20.100000000000001" hidden="1" customHeight="1" outlineLevel="1">
      <c r="B435" s="100"/>
      <c r="C435" s="908"/>
      <c r="D435" s="909"/>
      <c r="E435" s="909"/>
      <c r="F435" s="910"/>
      <c r="G435" s="890"/>
      <c r="H435" s="891"/>
      <c r="I435" s="152"/>
      <c r="J435" s="152"/>
      <c r="K435" s="152"/>
      <c r="L435" s="152"/>
      <c r="M435" s="152"/>
      <c r="N435" s="152"/>
      <c r="O435" s="152"/>
      <c r="P435" s="153"/>
      <c r="Q435" s="153"/>
      <c r="R435" s="156">
        <f t="shared" si="332"/>
        <v>0</v>
      </c>
      <c r="S435" s="156">
        <f t="shared" si="333"/>
        <v>0</v>
      </c>
      <c r="U435" s="157">
        <f t="shared" si="339"/>
        <v>0</v>
      </c>
      <c r="W435" s="152"/>
      <c r="X435" s="152"/>
      <c r="Y435" s="152"/>
      <c r="Z435" s="152"/>
      <c r="AA435" s="152"/>
      <c r="AB435" s="152"/>
      <c r="AC435" s="347"/>
      <c r="AD435" s="152"/>
      <c r="AE435" s="152"/>
      <c r="AF435" s="152"/>
      <c r="AG435" s="152"/>
      <c r="AH435" s="152"/>
      <c r="AI435" s="152"/>
      <c r="AJ435" s="347"/>
      <c r="AK435" s="152"/>
      <c r="AL435" s="152"/>
      <c r="AM435" s="295"/>
      <c r="AN435" s="228"/>
      <c r="AO435" s="228"/>
      <c r="AP435" s="228"/>
      <c r="AQ435" s="228"/>
      <c r="AR435" s="228"/>
      <c r="AS435" s="348"/>
      <c r="AT435" s="264">
        <f t="shared" si="309"/>
        <v>0</v>
      </c>
      <c r="AU435" s="259"/>
      <c r="AV435" s="265">
        <f t="shared" si="336"/>
        <v>0</v>
      </c>
      <c r="AX435" s="265">
        <f t="shared" si="340"/>
        <v>0</v>
      </c>
      <c r="AZ435" s="492">
        <f t="shared" si="337"/>
        <v>0</v>
      </c>
      <c r="BB435" s="492">
        <f t="shared" si="338"/>
        <v>0</v>
      </c>
      <c r="BD435" s="265">
        <f t="shared" si="341"/>
        <v>0</v>
      </c>
      <c r="BE435" s="105"/>
      <c r="BF435" s="105"/>
      <c r="BG435" s="105"/>
      <c r="BH435" s="105"/>
      <c r="BI435" s="105"/>
      <c r="BJ435" s="105"/>
    </row>
    <row r="436" spans="2:62" ht="9.9499999999999993" hidden="1" customHeight="1" outlineLevel="1">
      <c r="B436" s="101"/>
      <c r="C436" s="208"/>
      <c r="D436" s="208"/>
      <c r="E436" s="208"/>
      <c r="F436" s="208"/>
      <c r="G436" s="237"/>
      <c r="H436" s="207"/>
      <c r="I436" s="257"/>
      <c r="J436" s="257"/>
      <c r="K436" s="257"/>
      <c r="L436" s="257"/>
      <c r="M436" s="257"/>
      <c r="N436" s="257"/>
      <c r="O436" s="257"/>
      <c r="P436" s="256"/>
      <c r="Q436" s="102"/>
      <c r="R436" s="102"/>
      <c r="S436" s="102"/>
      <c r="U436" s="98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Z436" s="493"/>
      <c r="BE436" s="105"/>
      <c r="BF436" s="105"/>
      <c r="BG436" s="105"/>
      <c r="BH436" s="105"/>
      <c r="BI436" s="105"/>
      <c r="BJ436" s="105"/>
    </row>
    <row r="437" spans="2:62" ht="20.100000000000001" customHeight="1" collapsed="1">
      <c r="B437" s="8">
        <f>B420+1</f>
        <v>26</v>
      </c>
      <c r="C437" s="916"/>
      <c r="D437" s="917"/>
      <c r="E437" s="917"/>
      <c r="F437" s="918"/>
      <c r="G437" s="429"/>
      <c r="H437" s="206">
        <v>1</v>
      </c>
      <c r="I437" s="642">
        <f t="shared" ref="I437" si="342">$H437*SUM(I438:I452)</f>
        <v>0</v>
      </c>
      <c r="J437" s="643">
        <f t="shared" ref="J437:O437" si="343">$H437*SUM(J438:J452)</f>
        <v>0</v>
      </c>
      <c r="K437" s="644">
        <f t="shared" si="343"/>
        <v>0</v>
      </c>
      <c r="L437" s="645">
        <f t="shared" si="343"/>
        <v>0</v>
      </c>
      <c r="M437" s="645">
        <f t="shared" si="343"/>
        <v>0</v>
      </c>
      <c r="N437" s="644">
        <f t="shared" si="343"/>
        <v>0</v>
      </c>
      <c r="O437" s="642">
        <f t="shared" si="343"/>
        <v>0</v>
      </c>
      <c r="P437" s="209">
        <f t="shared" ref="P437:Q437" si="344">$H437*SUM(P438:P452)</f>
        <v>0</v>
      </c>
      <c r="Q437" s="210">
        <f t="shared" si="344"/>
        <v>0</v>
      </c>
      <c r="R437" s="136">
        <f t="shared" ref="R437:R452" si="345">P437*(1+Gewinn)*(1+SicherheitAngebot)</f>
        <v>0</v>
      </c>
      <c r="S437" s="137">
        <f t="shared" ref="S437:S452" si="346">Q437*(1+MGKZ)*(1+Gewinn)*(1+SicherheitAngebot)</f>
        <v>0</v>
      </c>
      <c r="U437" s="10">
        <f>I437*$I$7+J437*$J$7+K437*$K$7+L437*$L$7+M437*$M$7+N437*$N$7+O437*$O$7+R437+S437</f>
        <v>0</v>
      </c>
      <c r="W437" s="646">
        <f t="shared" ref="W437:AB437" si="347">$H437*SUM(W438:W452)</f>
        <v>0</v>
      </c>
      <c r="X437" s="647">
        <f t="shared" si="347"/>
        <v>0</v>
      </c>
      <c r="Y437" s="648">
        <f t="shared" si="347"/>
        <v>0</v>
      </c>
      <c r="Z437" s="649">
        <f t="shared" si="347"/>
        <v>0</v>
      </c>
      <c r="AA437" s="648">
        <f t="shared" si="347"/>
        <v>0</v>
      </c>
      <c r="AB437" s="646">
        <f t="shared" si="347"/>
        <v>0</v>
      </c>
      <c r="AC437" s="258"/>
      <c r="AD437" s="646">
        <f t="shared" ref="AD437:AM437" si="348">$H437*SUM(AD438:AD452)</f>
        <v>0</v>
      </c>
      <c r="AE437" s="647">
        <f t="shared" si="348"/>
        <v>0</v>
      </c>
      <c r="AF437" s="648">
        <f t="shared" si="348"/>
        <v>0</v>
      </c>
      <c r="AG437" s="649">
        <f t="shared" si="348"/>
        <v>0</v>
      </c>
      <c r="AH437" s="648">
        <f t="shared" si="348"/>
        <v>0</v>
      </c>
      <c r="AI437" s="646">
        <f t="shared" si="348"/>
        <v>0</v>
      </c>
      <c r="AJ437" s="258"/>
      <c r="AK437" s="653">
        <f t="shared" si="348"/>
        <v>0</v>
      </c>
      <c r="AL437" s="653">
        <f t="shared" si="348"/>
        <v>0</v>
      </c>
      <c r="AM437" s="653">
        <f t="shared" si="348"/>
        <v>0</v>
      </c>
      <c r="AN437" s="227">
        <f>$H437*SUM(AN438:AN452)*(1+Gewinn)*(1+SicherheitAngebot)</f>
        <v>0</v>
      </c>
      <c r="AO437" s="227">
        <f>$H437*SUM(AO438:AO452)*(1+Gewinn)*(1+SicherheitAngebot)</f>
        <v>0</v>
      </c>
      <c r="AP437" s="227">
        <f>$H437*SUM(AP438:AP452)*(1+Gewinn)*(1+SicherheitAngebot)</f>
        <v>0</v>
      </c>
      <c r="AQ437" s="227">
        <f>$H437*SUM(AQ438:AQ452)*(1+Gewinn)*(1+SicherheitAngebot)</f>
        <v>0</v>
      </c>
      <c r="AR437" s="227">
        <f>$H437*SUM(AR438:AR452)*(1+Gewinn)*(1+SicherheitAngebot)</f>
        <v>0</v>
      </c>
      <c r="AS437" s="262"/>
      <c r="AT437" s="263">
        <f t="shared" si="309"/>
        <v>0</v>
      </c>
      <c r="AU437" s="259"/>
      <c r="AV437" s="491">
        <f>AK437*$AK$7+AL437*$AL$7+AM437*$AM$7+SUM(AN437:AR437)+AT437/Zuschläge_IBN+AT437</f>
        <v>0</v>
      </c>
      <c r="AX437" s="685">
        <f>U437+AV437</f>
        <v>0</v>
      </c>
      <c r="AZ437" s="490">
        <f>IF(H437&gt;0,U437/(1+SicherheitAngebot)*(1+Sicherheit),0)</f>
        <v>0</v>
      </c>
      <c r="BB437" s="490">
        <f>IF(H437&gt;0,AV437/(1+SicherheitAngebot)*(1+Sicherheit),0)</f>
        <v>0</v>
      </c>
      <c r="BD437" s="490">
        <f>AZ437+BB437</f>
        <v>0</v>
      </c>
      <c r="BE437" s="105"/>
      <c r="BF437" s="105"/>
      <c r="BG437" s="105"/>
      <c r="BH437" s="105"/>
      <c r="BI437" s="105"/>
      <c r="BJ437" s="105"/>
    </row>
    <row r="438" spans="2:62" ht="20.100000000000001" hidden="1" customHeight="1" outlineLevel="1">
      <c r="B438" s="99"/>
      <c r="C438" s="908"/>
      <c r="D438" s="909"/>
      <c r="E438" s="909"/>
      <c r="F438" s="910"/>
      <c r="G438" s="890"/>
      <c r="H438" s="901"/>
      <c r="I438" s="152"/>
      <c r="J438" s="152"/>
      <c r="K438" s="152"/>
      <c r="L438" s="152"/>
      <c r="M438" s="152"/>
      <c r="N438" s="152"/>
      <c r="O438" s="152"/>
      <c r="P438" s="153"/>
      <c r="Q438" s="153"/>
      <c r="R438" s="156">
        <f t="shared" si="345"/>
        <v>0</v>
      </c>
      <c r="S438" s="156">
        <f t="shared" si="346"/>
        <v>0</v>
      </c>
      <c r="U438" s="157">
        <f>I438*$I$7+J438*$J$7+K438*$K$7+L438*$L$7+M438*$M$7+N438*$N$7+O438*$O$7+R438+S438</f>
        <v>0</v>
      </c>
      <c r="W438" s="152"/>
      <c r="X438" s="152"/>
      <c r="Y438" s="152"/>
      <c r="Z438" s="152"/>
      <c r="AA438" s="152"/>
      <c r="AB438" s="152"/>
      <c r="AC438" s="347"/>
      <c r="AD438" s="152"/>
      <c r="AE438" s="152"/>
      <c r="AF438" s="152"/>
      <c r="AG438" s="152"/>
      <c r="AH438" s="152"/>
      <c r="AI438" s="152"/>
      <c r="AJ438" s="347"/>
      <c r="AK438" s="152"/>
      <c r="AL438" s="152"/>
      <c r="AM438" s="295"/>
      <c r="AN438" s="228"/>
      <c r="AO438" s="228"/>
      <c r="AP438" s="228"/>
      <c r="AQ438" s="228"/>
      <c r="AR438" s="228"/>
      <c r="AS438" s="348"/>
      <c r="AT438" s="264">
        <f t="shared" si="309"/>
        <v>0</v>
      </c>
      <c r="AU438" s="259"/>
      <c r="AV438" s="265">
        <f t="shared" ref="AV438:AV452" si="349">AK438*$AK$7+AL438*$AL$7+AM438*$AM$7+SUM(AN438:AR438)*(1+Gewinn)*(1+SicherheitAngebot)+AT438/Zuschläge_IBN+AT438</f>
        <v>0</v>
      </c>
      <c r="AX438" s="265">
        <f>U438+AV438</f>
        <v>0</v>
      </c>
      <c r="AZ438" s="492">
        <f t="shared" ref="AZ438:AZ452" si="350">U438/(1+SicherheitAngebot)*(1+Sicherheit)</f>
        <v>0</v>
      </c>
      <c r="BB438" s="492">
        <f t="shared" ref="BB438:BB452" si="351">AV438/(1+SicherheitAngebot)*(1+Sicherheit)</f>
        <v>0</v>
      </c>
      <c r="BD438" s="265">
        <f>AZ438+BB438</f>
        <v>0</v>
      </c>
      <c r="BE438" s="105"/>
      <c r="BF438" s="105"/>
      <c r="BG438" s="105"/>
      <c r="BH438" s="105"/>
      <c r="BI438" s="105"/>
      <c r="BJ438" s="105"/>
    </row>
    <row r="439" spans="2:62" ht="20.100000000000001" hidden="1" customHeight="1" outlineLevel="1">
      <c r="B439" s="100"/>
      <c r="C439" s="908"/>
      <c r="D439" s="909"/>
      <c r="E439" s="909"/>
      <c r="F439" s="910"/>
      <c r="G439" s="890"/>
      <c r="H439" s="891"/>
      <c r="I439" s="152"/>
      <c r="J439" s="152"/>
      <c r="K439" s="152"/>
      <c r="L439" s="152"/>
      <c r="M439" s="152"/>
      <c r="N439" s="152"/>
      <c r="O439" s="152"/>
      <c r="P439" s="153"/>
      <c r="Q439" s="153"/>
      <c r="R439" s="156">
        <f t="shared" si="345"/>
        <v>0</v>
      </c>
      <c r="S439" s="156">
        <f t="shared" si="346"/>
        <v>0</v>
      </c>
      <c r="U439" s="157">
        <f t="shared" ref="U439:U452" si="352">I439*$I$7+J439*$J$7+K439*$K$7+L439*$L$7+M439*$M$7+N439*$N$7+O439*$O$7+R439+S439</f>
        <v>0</v>
      </c>
      <c r="W439" s="152"/>
      <c r="X439" s="152"/>
      <c r="Y439" s="152"/>
      <c r="Z439" s="152"/>
      <c r="AA439" s="152"/>
      <c r="AB439" s="152"/>
      <c r="AC439" s="347"/>
      <c r="AD439" s="152"/>
      <c r="AE439" s="152"/>
      <c r="AF439" s="152"/>
      <c r="AG439" s="152"/>
      <c r="AH439" s="152"/>
      <c r="AI439" s="152"/>
      <c r="AJ439" s="347"/>
      <c r="AK439" s="152"/>
      <c r="AL439" s="152"/>
      <c r="AM439" s="295"/>
      <c r="AN439" s="228"/>
      <c r="AO439" s="228"/>
      <c r="AP439" s="228"/>
      <c r="AQ439" s="228"/>
      <c r="AR439" s="228"/>
      <c r="AS439" s="348"/>
      <c r="AT439" s="264">
        <f t="shared" si="309"/>
        <v>0</v>
      </c>
      <c r="AU439" s="259"/>
      <c r="AV439" s="265">
        <f t="shared" si="349"/>
        <v>0</v>
      </c>
      <c r="AX439" s="265">
        <f t="shared" ref="AX439:AX452" si="353">U439+AV439</f>
        <v>0</v>
      </c>
      <c r="AZ439" s="492">
        <f t="shared" si="350"/>
        <v>0</v>
      </c>
      <c r="BB439" s="492">
        <f t="shared" si="351"/>
        <v>0</v>
      </c>
      <c r="BD439" s="265">
        <f t="shared" ref="BD439:BD452" si="354">AZ439+BB439</f>
        <v>0</v>
      </c>
      <c r="BE439" s="105"/>
      <c r="BF439" s="105"/>
      <c r="BG439" s="105"/>
      <c r="BH439" s="105"/>
      <c r="BI439" s="105"/>
      <c r="BJ439" s="105"/>
    </row>
    <row r="440" spans="2:62" ht="20.100000000000001" hidden="1" customHeight="1" outlineLevel="1">
      <c r="B440" s="100"/>
      <c r="C440" s="908"/>
      <c r="D440" s="909"/>
      <c r="E440" s="909"/>
      <c r="F440" s="910"/>
      <c r="G440" s="890"/>
      <c r="H440" s="891"/>
      <c r="I440" s="152"/>
      <c r="J440" s="152"/>
      <c r="K440" s="152"/>
      <c r="L440" s="152"/>
      <c r="M440" s="152"/>
      <c r="N440" s="152"/>
      <c r="O440" s="152"/>
      <c r="P440" s="153"/>
      <c r="Q440" s="153"/>
      <c r="R440" s="156">
        <f t="shared" si="345"/>
        <v>0</v>
      </c>
      <c r="S440" s="156">
        <f t="shared" si="346"/>
        <v>0</v>
      </c>
      <c r="U440" s="157">
        <f t="shared" si="352"/>
        <v>0</v>
      </c>
      <c r="W440" s="152"/>
      <c r="X440" s="152"/>
      <c r="Y440" s="152"/>
      <c r="Z440" s="152"/>
      <c r="AA440" s="152"/>
      <c r="AB440" s="152"/>
      <c r="AC440" s="347"/>
      <c r="AD440" s="152"/>
      <c r="AE440" s="152"/>
      <c r="AF440" s="152"/>
      <c r="AG440" s="152"/>
      <c r="AH440" s="152"/>
      <c r="AI440" s="152"/>
      <c r="AJ440" s="347"/>
      <c r="AK440" s="152"/>
      <c r="AL440" s="152"/>
      <c r="AM440" s="295"/>
      <c r="AN440" s="228"/>
      <c r="AO440" s="228"/>
      <c r="AP440" s="228"/>
      <c r="AQ440" s="228"/>
      <c r="AR440" s="228"/>
      <c r="AS440" s="348"/>
      <c r="AT440" s="264">
        <f t="shared" si="309"/>
        <v>0</v>
      </c>
      <c r="AU440" s="259"/>
      <c r="AV440" s="265">
        <f t="shared" si="349"/>
        <v>0</v>
      </c>
      <c r="AX440" s="265">
        <f t="shared" si="353"/>
        <v>0</v>
      </c>
      <c r="AZ440" s="492">
        <f t="shared" si="350"/>
        <v>0</v>
      </c>
      <c r="BB440" s="492">
        <f t="shared" si="351"/>
        <v>0</v>
      </c>
      <c r="BD440" s="265">
        <f t="shared" si="354"/>
        <v>0</v>
      </c>
      <c r="BE440" s="105"/>
      <c r="BF440" s="105"/>
      <c r="BG440" s="105"/>
      <c r="BH440" s="105"/>
      <c r="BI440" s="105"/>
      <c r="BJ440" s="105"/>
    </row>
    <row r="441" spans="2:62" ht="20.100000000000001" hidden="1" customHeight="1" outlineLevel="1">
      <c r="B441" s="100"/>
      <c r="C441" s="908"/>
      <c r="D441" s="909"/>
      <c r="E441" s="909"/>
      <c r="F441" s="910"/>
      <c r="G441" s="890"/>
      <c r="H441" s="891"/>
      <c r="I441" s="152"/>
      <c r="J441" s="152"/>
      <c r="K441" s="152"/>
      <c r="L441" s="152"/>
      <c r="M441" s="152"/>
      <c r="N441" s="152"/>
      <c r="O441" s="152"/>
      <c r="P441" s="153"/>
      <c r="Q441" s="153"/>
      <c r="R441" s="156">
        <f t="shared" si="345"/>
        <v>0</v>
      </c>
      <c r="S441" s="156">
        <f t="shared" si="346"/>
        <v>0</v>
      </c>
      <c r="U441" s="157">
        <f t="shared" si="352"/>
        <v>0</v>
      </c>
      <c r="W441" s="152"/>
      <c r="X441" s="152"/>
      <c r="Y441" s="152"/>
      <c r="Z441" s="152"/>
      <c r="AA441" s="152"/>
      <c r="AB441" s="152"/>
      <c r="AC441" s="347"/>
      <c r="AD441" s="152"/>
      <c r="AE441" s="152"/>
      <c r="AF441" s="152"/>
      <c r="AG441" s="152"/>
      <c r="AH441" s="152"/>
      <c r="AI441" s="152"/>
      <c r="AJ441" s="347"/>
      <c r="AK441" s="152"/>
      <c r="AL441" s="152"/>
      <c r="AM441" s="295"/>
      <c r="AN441" s="228"/>
      <c r="AO441" s="228"/>
      <c r="AP441" s="228"/>
      <c r="AQ441" s="228"/>
      <c r="AR441" s="228"/>
      <c r="AS441" s="348"/>
      <c r="AT441" s="264">
        <f t="shared" si="309"/>
        <v>0</v>
      </c>
      <c r="AU441" s="259"/>
      <c r="AV441" s="265">
        <f t="shared" si="349"/>
        <v>0</v>
      </c>
      <c r="AX441" s="265">
        <f t="shared" si="353"/>
        <v>0</v>
      </c>
      <c r="AZ441" s="492">
        <f t="shared" si="350"/>
        <v>0</v>
      </c>
      <c r="BB441" s="492">
        <f t="shared" si="351"/>
        <v>0</v>
      </c>
      <c r="BD441" s="265">
        <f t="shared" si="354"/>
        <v>0</v>
      </c>
      <c r="BE441" s="105"/>
      <c r="BF441" s="105"/>
      <c r="BG441" s="105"/>
      <c r="BH441" s="105"/>
      <c r="BI441" s="105"/>
      <c r="BJ441" s="105"/>
    </row>
    <row r="442" spans="2:62" ht="20.100000000000001" hidden="1" customHeight="1" outlineLevel="1">
      <c r="B442" s="100"/>
      <c r="C442" s="908"/>
      <c r="D442" s="909"/>
      <c r="E442" s="909"/>
      <c r="F442" s="910"/>
      <c r="G442" s="890"/>
      <c r="H442" s="891"/>
      <c r="I442" s="152"/>
      <c r="J442" s="152"/>
      <c r="K442" s="152"/>
      <c r="L442" s="152"/>
      <c r="M442" s="152"/>
      <c r="N442" s="152"/>
      <c r="O442" s="152"/>
      <c r="P442" s="153"/>
      <c r="Q442" s="153"/>
      <c r="R442" s="156">
        <f t="shared" si="345"/>
        <v>0</v>
      </c>
      <c r="S442" s="156">
        <f t="shared" si="346"/>
        <v>0</v>
      </c>
      <c r="U442" s="157">
        <f t="shared" si="352"/>
        <v>0</v>
      </c>
      <c r="W442" s="152"/>
      <c r="X442" s="152"/>
      <c r="Y442" s="152"/>
      <c r="Z442" s="152"/>
      <c r="AA442" s="152"/>
      <c r="AB442" s="152"/>
      <c r="AC442" s="347"/>
      <c r="AD442" s="152"/>
      <c r="AE442" s="152"/>
      <c r="AF442" s="152"/>
      <c r="AG442" s="152"/>
      <c r="AH442" s="152"/>
      <c r="AI442" s="152"/>
      <c r="AJ442" s="347"/>
      <c r="AK442" s="152"/>
      <c r="AL442" s="152"/>
      <c r="AM442" s="295"/>
      <c r="AN442" s="228"/>
      <c r="AO442" s="228"/>
      <c r="AP442" s="228"/>
      <c r="AQ442" s="228"/>
      <c r="AR442" s="228"/>
      <c r="AS442" s="348"/>
      <c r="AT442" s="264">
        <f t="shared" si="309"/>
        <v>0</v>
      </c>
      <c r="AU442" s="259"/>
      <c r="AV442" s="265">
        <f t="shared" si="349"/>
        <v>0</v>
      </c>
      <c r="AX442" s="265">
        <f t="shared" si="353"/>
        <v>0</v>
      </c>
      <c r="AZ442" s="492">
        <f t="shared" si="350"/>
        <v>0</v>
      </c>
      <c r="BB442" s="492">
        <f t="shared" si="351"/>
        <v>0</v>
      </c>
      <c r="BD442" s="265">
        <f t="shared" si="354"/>
        <v>0</v>
      </c>
      <c r="BE442" s="105"/>
      <c r="BF442" s="105"/>
      <c r="BG442" s="105"/>
      <c r="BH442" s="105"/>
      <c r="BI442" s="105"/>
      <c r="BJ442" s="105"/>
    </row>
    <row r="443" spans="2:62" ht="20.100000000000001" hidden="1" customHeight="1" outlineLevel="1">
      <c r="B443" s="100"/>
      <c r="C443" s="908"/>
      <c r="D443" s="909"/>
      <c r="E443" s="909"/>
      <c r="F443" s="910"/>
      <c r="G443" s="890"/>
      <c r="H443" s="891"/>
      <c r="I443" s="152"/>
      <c r="J443" s="152"/>
      <c r="K443" s="152"/>
      <c r="L443" s="152"/>
      <c r="M443" s="152"/>
      <c r="N443" s="152"/>
      <c r="O443" s="152"/>
      <c r="P443" s="153"/>
      <c r="Q443" s="153"/>
      <c r="R443" s="156">
        <f t="shared" si="345"/>
        <v>0</v>
      </c>
      <c r="S443" s="156">
        <f t="shared" si="346"/>
        <v>0</v>
      </c>
      <c r="U443" s="157">
        <f t="shared" si="352"/>
        <v>0</v>
      </c>
      <c r="W443" s="152"/>
      <c r="X443" s="152"/>
      <c r="Y443" s="152"/>
      <c r="Z443" s="152"/>
      <c r="AA443" s="152"/>
      <c r="AB443" s="152"/>
      <c r="AC443" s="347"/>
      <c r="AD443" s="152"/>
      <c r="AE443" s="152"/>
      <c r="AF443" s="152"/>
      <c r="AG443" s="152"/>
      <c r="AH443" s="152"/>
      <c r="AI443" s="152"/>
      <c r="AJ443" s="347"/>
      <c r="AK443" s="152"/>
      <c r="AL443" s="152"/>
      <c r="AM443" s="295"/>
      <c r="AN443" s="228"/>
      <c r="AO443" s="228"/>
      <c r="AP443" s="228"/>
      <c r="AQ443" s="228"/>
      <c r="AR443" s="228"/>
      <c r="AS443" s="348"/>
      <c r="AT443" s="264">
        <f t="shared" si="309"/>
        <v>0</v>
      </c>
      <c r="AU443" s="259"/>
      <c r="AV443" s="265">
        <f t="shared" si="349"/>
        <v>0</v>
      </c>
      <c r="AX443" s="265">
        <f t="shared" si="353"/>
        <v>0</v>
      </c>
      <c r="AZ443" s="492">
        <f t="shared" si="350"/>
        <v>0</v>
      </c>
      <c r="BB443" s="492">
        <f t="shared" si="351"/>
        <v>0</v>
      </c>
      <c r="BD443" s="265">
        <f t="shared" si="354"/>
        <v>0</v>
      </c>
      <c r="BE443" s="105"/>
      <c r="BF443" s="105"/>
      <c r="BG443" s="105"/>
      <c r="BH443" s="105"/>
      <c r="BI443" s="105"/>
      <c r="BJ443" s="105"/>
    </row>
    <row r="444" spans="2:62" ht="20.100000000000001" hidden="1" customHeight="1" outlineLevel="1">
      <c r="B444" s="100"/>
      <c r="C444" s="908"/>
      <c r="D444" s="909"/>
      <c r="E444" s="909"/>
      <c r="F444" s="910"/>
      <c r="G444" s="890"/>
      <c r="H444" s="891"/>
      <c r="I444" s="152"/>
      <c r="J444" s="152"/>
      <c r="K444" s="152"/>
      <c r="L444" s="152"/>
      <c r="M444" s="152"/>
      <c r="N444" s="152"/>
      <c r="O444" s="152"/>
      <c r="P444" s="153"/>
      <c r="Q444" s="153"/>
      <c r="R444" s="156">
        <f t="shared" si="345"/>
        <v>0</v>
      </c>
      <c r="S444" s="156">
        <f t="shared" si="346"/>
        <v>0</v>
      </c>
      <c r="U444" s="157">
        <f t="shared" si="352"/>
        <v>0</v>
      </c>
      <c r="W444" s="152"/>
      <c r="X444" s="152"/>
      <c r="Y444" s="152"/>
      <c r="Z444" s="152"/>
      <c r="AA444" s="152"/>
      <c r="AB444" s="152"/>
      <c r="AC444" s="347"/>
      <c r="AD444" s="152"/>
      <c r="AE444" s="152"/>
      <c r="AF444" s="152"/>
      <c r="AG444" s="152"/>
      <c r="AH444" s="152"/>
      <c r="AI444" s="152"/>
      <c r="AJ444" s="347"/>
      <c r="AK444" s="152"/>
      <c r="AL444" s="152"/>
      <c r="AM444" s="295"/>
      <c r="AN444" s="228"/>
      <c r="AO444" s="228"/>
      <c r="AP444" s="228"/>
      <c r="AQ444" s="228"/>
      <c r="AR444" s="228"/>
      <c r="AS444" s="348"/>
      <c r="AT444" s="264">
        <f t="shared" si="309"/>
        <v>0</v>
      </c>
      <c r="AU444" s="259"/>
      <c r="AV444" s="265">
        <f t="shared" si="349"/>
        <v>0</v>
      </c>
      <c r="AX444" s="265">
        <f t="shared" si="353"/>
        <v>0</v>
      </c>
      <c r="AZ444" s="492">
        <f t="shared" si="350"/>
        <v>0</v>
      </c>
      <c r="BB444" s="492">
        <f t="shared" si="351"/>
        <v>0</v>
      </c>
      <c r="BD444" s="265">
        <f t="shared" si="354"/>
        <v>0</v>
      </c>
      <c r="BE444" s="105"/>
      <c r="BF444" s="105"/>
      <c r="BG444" s="105"/>
      <c r="BH444" s="105"/>
      <c r="BI444" s="105"/>
      <c r="BJ444" s="105"/>
    </row>
    <row r="445" spans="2:62" ht="20.100000000000001" hidden="1" customHeight="1" outlineLevel="1">
      <c r="B445" s="100"/>
      <c r="C445" s="908"/>
      <c r="D445" s="909"/>
      <c r="E445" s="909"/>
      <c r="F445" s="910"/>
      <c r="G445" s="890"/>
      <c r="H445" s="891"/>
      <c r="I445" s="152"/>
      <c r="J445" s="152"/>
      <c r="K445" s="152"/>
      <c r="L445" s="152"/>
      <c r="M445" s="152"/>
      <c r="N445" s="152"/>
      <c r="O445" s="152"/>
      <c r="P445" s="153"/>
      <c r="Q445" s="153"/>
      <c r="R445" s="156">
        <f t="shared" si="345"/>
        <v>0</v>
      </c>
      <c r="S445" s="156">
        <f t="shared" si="346"/>
        <v>0</v>
      </c>
      <c r="U445" s="157">
        <f t="shared" si="352"/>
        <v>0</v>
      </c>
      <c r="W445" s="152"/>
      <c r="X445" s="152"/>
      <c r="Y445" s="152"/>
      <c r="Z445" s="152"/>
      <c r="AA445" s="152"/>
      <c r="AB445" s="152"/>
      <c r="AC445" s="347"/>
      <c r="AD445" s="152"/>
      <c r="AE445" s="152"/>
      <c r="AF445" s="152"/>
      <c r="AG445" s="152"/>
      <c r="AH445" s="152"/>
      <c r="AI445" s="152"/>
      <c r="AJ445" s="347"/>
      <c r="AK445" s="152"/>
      <c r="AL445" s="152"/>
      <c r="AM445" s="295"/>
      <c r="AN445" s="228"/>
      <c r="AO445" s="228"/>
      <c r="AP445" s="228"/>
      <c r="AQ445" s="228"/>
      <c r="AR445" s="228"/>
      <c r="AS445" s="348"/>
      <c r="AT445" s="264">
        <f t="shared" si="309"/>
        <v>0</v>
      </c>
      <c r="AU445" s="259"/>
      <c r="AV445" s="265">
        <f t="shared" si="349"/>
        <v>0</v>
      </c>
      <c r="AX445" s="265">
        <f t="shared" si="353"/>
        <v>0</v>
      </c>
      <c r="AZ445" s="492">
        <f t="shared" si="350"/>
        <v>0</v>
      </c>
      <c r="BB445" s="492">
        <f t="shared" si="351"/>
        <v>0</v>
      </c>
      <c r="BD445" s="265">
        <f t="shared" si="354"/>
        <v>0</v>
      </c>
      <c r="BE445" s="105"/>
      <c r="BF445" s="105"/>
      <c r="BG445" s="105"/>
      <c r="BH445" s="105"/>
      <c r="BI445" s="105"/>
      <c r="BJ445" s="105"/>
    </row>
    <row r="446" spans="2:62" ht="20.100000000000001" hidden="1" customHeight="1" outlineLevel="1">
      <c r="B446" s="100"/>
      <c r="C446" s="908"/>
      <c r="D446" s="909"/>
      <c r="E446" s="909"/>
      <c r="F446" s="910"/>
      <c r="G446" s="890"/>
      <c r="H446" s="891"/>
      <c r="I446" s="152"/>
      <c r="J446" s="152"/>
      <c r="K446" s="152"/>
      <c r="L446" s="152"/>
      <c r="M446" s="152"/>
      <c r="N446" s="152"/>
      <c r="O446" s="152"/>
      <c r="P446" s="153"/>
      <c r="Q446" s="153"/>
      <c r="R446" s="156">
        <f t="shared" si="345"/>
        <v>0</v>
      </c>
      <c r="S446" s="156">
        <f t="shared" si="346"/>
        <v>0</v>
      </c>
      <c r="U446" s="157">
        <f t="shared" si="352"/>
        <v>0</v>
      </c>
      <c r="W446" s="152"/>
      <c r="X446" s="152"/>
      <c r="Y446" s="152"/>
      <c r="Z446" s="152"/>
      <c r="AA446" s="152"/>
      <c r="AB446" s="152"/>
      <c r="AC446" s="347"/>
      <c r="AD446" s="152"/>
      <c r="AE446" s="152"/>
      <c r="AF446" s="152"/>
      <c r="AG446" s="152"/>
      <c r="AH446" s="152"/>
      <c r="AI446" s="152"/>
      <c r="AJ446" s="347"/>
      <c r="AK446" s="152"/>
      <c r="AL446" s="152"/>
      <c r="AM446" s="295"/>
      <c r="AN446" s="228"/>
      <c r="AO446" s="228"/>
      <c r="AP446" s="228"/>
      <c r="AQ446" s="228"/>
      <c r="AR446" s="228"/>
      <c r="AS446" s="348"/>
      <c r="AT446" s="264">
        <f t="shared" si="309"/>
        <v>0</v>
      </c>
      <c r="AU446" s="259"/>
      <c r="AV446" s="265">
        <f t="shared" si="349"/>
        <v>0</v>
      </c>
      <c r="AX446" s="265">
        <f t="shared" si="353"/>
        <v>0</v>
      </c>
      <c r="AZ446" s="492">
        <f t="shared" si="350"/>
        <v>0</v>
      </c>
      <c r="BB446" s="492">
        <f t="shared" si="351"/>
        <v>0</v>
      </c>
      <c r="BD446" s="265">
        <f t="shared" si="354"/>
        <v>0</v>
      </c>
      <c r="BE446" s="105"/>
      <c r="BF446" s="105"/>
      <c r="BG446" s="105"/>
      <c r="BH446" s="105"/>
      <c r="BI446" s="105"/>
      <c r="BJ446" s="105"/>
    </row>
    <row r="447" spans="2:62" ht="20.100000000000001" hidden="1" customHeight="1" outlineLevel="1">
      <c r="B447" s="100"/>
      <c r="C447" s="908"/>
      <c r="D447" s="909"/>
      <c r="E447" s="909"/>
      <c r="F447" s="910"/>
      <c r="G447" s="890"/>
      <c r="H447" s="891"/>
      <c r="I447" s="152"/>
      <c r="J447" s="152"/>
      <c r="K447" s="152"/>
      <c r="L447" s="152"/>
      <c r="M447" s="152"/>
      <c r="N447" s="152"/>
      <c r="O447" s="152"/>
      <c r="P447" s="153"/>
      <c r="Q447" s="153"/>
      <c r="R447" s="156">
        <f t="shared" si="345"/>
        <v>0</v>
      </c>
      <c r="S447" s="156">
        <f t="shared" si="346"/>
        <v>0</v>
      </c>
      <c r="U447" s="157">
        <f t="shared" si="352"/>
        <v>0</v>
      </c>
      <c r="W447" s="152"/>
      <c r="X447" s="152"/>
      <c r="Y447" s="152"/>
      <c r="Z447" s="152"/>
      <c r="AA447" s="152"/>
      <c r="AB447" s="152"/>
      <c r="AC447" s="347"/>
      <c r="AD447" s="152"/>
      <c r="AE447" s="152"/>
      <c r="AF447" s="152"/>
      <c r="AG447" s="152"/>
      <c r="AH447" s="152"/>
      <c r="AI447" s="152"/>
      <c r="AJ447" s="347"/>
      <c r="AK447" s="152"/>
      <c r="AL447" s="152"/>
      <c r="AM447" s="295"/>
      <c r="AN447" s="228"/>
      <c r="AO447" s="228"/>
      <c r="AP447" s="228"/>
      <c r="AQ447" s="228"/>
      <c r="AR447" s="228"/>
      <c r="AS447" s="348"/>
      <c r="AT447" s="264">
        <f t="shared" si="309"/>
        <v>0</v>
      </c>
      <c r="AU447" s="259"/>
      <c r="AV447" s="265">
        <f t="shared" si="349"/>
        <v>0</v>
      </c>
      <c r="AX447" s="265">
        <f t="shared" si="353"/>
        <v>0</v>
      </c>
      <c r="AZ447" s="492">
        <f t="shared" si="350"/>
        <v>0</v>
      </c>
      <c r="BB447" s="492">
        <f t="shared" si="351"/>
        <v>0</v>
      </c>
      <c r="BD447" s="265">
        <f t="shared" si="354"/>
        <v>0</v>
      </c>
      <c r="BE447" s="105"/>
      <c r="BF447" s="105"/>
      <c r="BG447" s="105"/>
      <c r="BH447" s="105"/>
      <c r="BI447" s="105"/>
      <c r="BJ447" s="105"/>
    </row>
    <row r="448" spans="2:62" ht="20.100000000000001" hidden="1" customHeight="1" outlineLevel="1">
      <c r="B448" s="100"/>
      <c r="C448" s="908"/>
      <c r="D448" s="909"/>
      <c r="E448" s="909"/>
      <c r="F448" s="910"/>
      <c r="G448" s="890"/>
      <c r="H448" s="891"/>
      <c r="I448" s="152"/>
      <c r="J448" s="152"/>
      <c r="K448" s="152"/>
      <c r="L448" s="152"/>
      <c r="M448" s="152"/>
      <c r="N448" s="152"/>
      <c r="O448" s="152"/>
      <c r="P448" s="153"/>
      <c r="Q448" s="153"/>
      <c r="R448" s="156">
        <f t="shared" si="345"/>
        <v>0</v>
      </c>
      <c r="S448" s="156">
        <f t="shared" si="346"/>
        <v>0</v>
      </c>
      <c r="U448" s="157">
        <f t="shared" si="352"/>
        <v>0</v>
      </c>
      <c r="W448" s="152"/>
      <c r="X448" s="152"/>
      <c r="Y448" s="152"/>
      <c r="Z448" s="152"/>
      <c r="AA448" s="152"/>
      <c r="AB448" s="152"/>
      <c r="AC448" s="347"/>
      <c r="AD448" s="152"/>
      <c r="AE448" s="152"/>
      <c r="AF448" s="152"/>
      <c r="AG448" s="152"/>
      <c r="AH448" s="152"/>
      <c r="AI448" s="152"/>
      <c r="AJ448" s="347"/>
      <c r="AK448" s="152"/>
      <c r="AL448" s="152"/>
      <c r="AM448" s="295"/>
      <c r="AN448" s="228"/>
      <c r="AO448" s="228"/>
      <c r="AP448" s="228"/>
      <c r="AQ448" s="228"/>
      <c r="AR448" s="228"/>
      <c r="AS448" s="348"/>
      <c r="AT448" s="264">
        <f t="shared" si="309"/>
        <v>0</v>
      </c>
      <c r="AU448" s="259"/>
      <c r="AV448" s="265">
        <f t="shared" si="349"/>
        <v>0</v>
      </c>
      <c r="AX448" s="265">
        <f t="shared" si="353"/>
        <v>0</v>
      </c>
      <c r="AZ448" s="492">
        <f t="shared" si="350"/>
        <v>0</v>
      </c>
      <c r="BB448" s="492">
        <f t="shared" si="351"/>
        <v>0</v>
      </c>
      <c r="BD448" s="265">
        <f t="shared" si="354"/>
        <v>0</v>
      </c>
      <c r="BE448" s="105"/>
      <c r="BF448" s="105"/>
      <c r="BG448" s="105"/>
      <c r="BH448" s="105"/>
      <c r="BI448" s="105"/>
      <c r="BJ448" s="105"/>
    </row>
    <row r="449" spans="2:62" ht="20.100000000000001" hidden="1" customHeight="1" outlineLevel="1">
      <c r="B449" s="100"/>
      <c r="C449" s="908"/>
      <c r="D449" s="909"/>
      <c r="E449" s="909"/>
      <c r="F449" s="910"/>
      <c r="G449" s="890"/>
      <c r="H449" s="891"/>
      <c r="I449" s="152"/>
      <c r="J449" s="152"/>
      <c r="K449" s="152"/>
      <c r="L449" s="152"/>
      <c r="M449" s="152"/>
      <c r="N449" s="152"/>
      <c r="O449" s="152"/>
      <c r="P449" s="153"/>
      <c r="Q449" s="153"/>
      <c r="R449" s="156">
        <f t="shared" si="345"/>
        <v>0</v>
      </c>
      <c r="S449" s="156">
        <f t="shared" si="346"/>
        <v>0</v>
      </c>
      <c r="U449" s="157">
        <f t="shared" si="352"/>
        <v>0</v>
      </c>
      <c r="W449" s="152"/>
      <c r="X449" s="152"/>
      <c r="Y449" s="152"/>
      <c r="Z449" s="152"/>
      <c r="AA449" s="152"/>
      <c r="AB449" s="152"/>
      <c r="AC449" s="347"/>
      <c r="AD449" s="152"/>
      <c r="AE449" s="152"/>
      <c r="AF449" s="152"/>
      <c r="AG449" s="152"/>
      <c r="AH449" s="152"/>
      <c r="AI449" s="152"/>
      <c r="AJ449" s="347"/>
      <c r="AK449" s="152"/>
      <c r="AL449" s="152"/>
      <c r="AM449" s="295"/>
      <c r="AN449" s="228"/>
      <c r="AO449" s="228"/>
      <c r="AP449" s="228"/>
      <c r="AQ449" s="228"/>
      <c r="AR449" s="228"/>
      <c r="AS449" s="348"/>
      <c r="AT449" s="264">
        <f t="shared" si="309"/>
        <v>0</v>
      </c>
      <c r="AU449" s="259"/>
      <c r="AV449" s="265">
        <f t="shared" si="349"/>
        <v>0</v>
      </c>
      <c r="AX449" s="265">
        <f t="shared" si="353"/>
        <v>0</v>
      </c>
      <c r="AZ449" s="492">
        <f t="shared" si="350"/>
        <v>0</v>
      </c>
      <c r="BB449" s="492">
        <f t="shared" si="351"/>
        <v>0</v>
      </c>
      <c r="BD449" s="265">
        <f t="shared" si="354"/>
        <v>0</v>
      </c>
      <c r="BE449" s="105"/>
      <c r="BF449" s="105"/>
      <c r="BG449" s="105"/>
      <c r="BH449" s="105"/>
      <c r="BI449" s="105"/>
      <c r="BJ449" s="105"/>
    </row>
    <row r="450" spans="2:62" ht="20.100000000000001" hidden="1" customHeight="1" outlineLevel="1">
      <c r="B450" s="100"/>
      <c r="C450" s="908"/>
      <c r="D450" s="909"/>
      <c r="E450" s="909"/>
      <c r="F450" s="910"/>
      <c r="G450" s="890"/>
      <c r="H450" s="891"/>
      <c r="I450" s="152"/>
      <c r="J450" s="152"/>
      <c r="K450" s="152"/>
      <c r="L450" s="152"/>
      <c r="M450" s="152"/>
      <c r="N450" s="152"/>
      <c r="O450" s="152"/>
      <c r="P450" s="153"/>
      <c r="Q450" s="153"/>
      <c r="R450" s="156">
        <f t="shared" si="345"/>
        <v>0</v>
      </c>
      <c r="S450" s="156">
        <f t="shared" si="346"/>
        <v>0</v>
      </c>
      <c r="U450" s="157">
        <f t="shared" si="352"/>
        <v>0</v>
      </c>
      <c r="W450" s="152"/>
      <c r="X450" s="152"/>
      <c r="Y450" s="152"/>
      <c r="Z450" s="152"/>
      <c r="AA450" s="152"/>
      <c r="AB450" s="152"/>
      <c r="AC450" s="347"/>
      <c r="AD450" s="152"/>
      <c r="AE450" s="152"/>
      <c r="AF450" s="152"/>
      <c r="AG450" s="152"/>
      <c r="AH450" s="152"/>
      <c r="AI450" s="152"/>
      <c r="AJ450" s="347"/>
      <c r="AK450" s="152"/>
      <c r="AL450" s="152"/>
      <c r="AM450" s="295"/>
      <c r="AN450" s="228"/>
      <c r="AO450" s="228"/>
      <c r="AP450" s="228"/>
      <c r="AQ450" s="228"/>
      <c r="AR450" s="228"/>
      <c r="AS450" s="348"/>
      <c r="AT450" s="264">
        <f t="shared" ref="AT450:AT452" si="355">((W450+AD450)*$W$7+(X450+AE450)*$X$7+(Y450+Z450+AF450+AG450)*$Z$7+(AA450+AH450)*$AA$7+(AB450+AI450)*$AB$7)*Zuschläge_IBN</f>
        <v>0</v>
      </c>
      <c r="AU450" s="259"/>
      <c r="AV450" s="265">
        <f t="shared" si="349"/>
        <v>0</v>
      </c>
      <c r="AX450" s="265">
        <f t="shared" si="353"/>
        <v>0</v>
      </c>
      <c r="AZ450" s="492">
        <f t="shared" si="350"/>
        <v>0</v>
      </c>
      <c r="BB450" s="492">
        <f t="shared" si="351"/>
        <v>0</v>
      </c>
      <c r="BD450" s="265">
        <f t="shared" si="354"/>
        <v>0</v>
      </c>
      <c r="BE450" s="105"/>
      <c r="BF450" s="105"/>
      <c r="BG450" s="105"/>
      <c r="BH450" s="105"/>
      <c r="BI450" s="105"/>
      <c r="BJ450" s="105"/>
    </row>
    <row r="451" spans="2:62" ht="20.100000000000001" hidden="1" customHeight="1" outlineLevel="1">
      <c r="B451" s="100"/>
      <c r="C451" s="908"/>
      <c r="D451" s="909"/>
      <c r="E451" s="909"/>
      <c r="F451" s="910"/>
      <c r="G451" s="890"/>
      <c r="H451" s="891"/>
      <c r="I451" s="152"/>
      <c r="J451" s="152"/>
      <c r="K451" s="152"/>
      <c r="L451" s="152"/>
      <c r="M451" s="152"/>
      <c r="N451" s="152"/>
      <c r="O451" s="152"/>
      <c r="P451" s="153"/>
      <c r="Q451" s="153"/>
      <c r="R451" s="156">
        <f t="shared" si="345"/>
        <v>0</v>
      </c>
      <c r="S451" s="156">
        <f t="shared" si="346"/>
        <v>0</v>
      </c>
      <c r="U451" s="157">
        <f t="shared" si="352"/>
        <v>0</v>
      </c>
      <c r="W451" s="152"/>
      <c r="X451" s="152"/>
      <c r="Y451" s="152"/>
      <c r="Z451" s="152"/>
      <c r="AA451" s="152"/>
      <c r="AB451" s="152"/>
      <c r="AC451" s="347"/>
      <c r="AD451" s="152"/>
      <c r="AE451" s="152"/>
      <c r="AF451" s="152"/>
      <c r="AG451" s="152"/>
      <c r="AH451" s="152"/>
      <c r="AI451" s="152"/>
      <c r="AJ451" s="347"/>
      <c r="AK451" s="152"/>
      <c r="AL451" s="152"/>
      <c r="AM451" s="295"/>
      <c r="AN451" s="228"/>
      <c r="AO451" s="228"/>
      <c r="AP451" s="228"/>
      <c r="AQ451" s="228"/>
      <c r="AR451" s="228"/>
      <c r="AS451" s="348"/>
      <c r="AT451" s="264">
        <f t="shared" si="355"/>
        <v>0</v>
      </c>
      <c r="AU451" s="259"/>
      <c r="AV451" s="265">
        <f t="shared" si="349"/>
        <v>0</v>
      </c>
      <c r="AX451" s="265">
        <f t="shared" si="353"/>
        <v>0</v>
      </c>
      <c r="AZ451" s="492">
        <f t="shared" si="350"/>
        <v>0</v>
      </c>
      <c r="BB451" s="492">
        <f t="shared" si="351"/>
        <v>0</v>
      </c>
      <c r="BD451" s="265">
        <f t="shared" si="354"/>
        <v>0</v>
      </c>
      <c r="BE451" s="105"/>
      <c r="BF451" s="105"/>
      <c r="BG451" s="105"/>
      <c r="BH451" s="105"/>
      <c r="BI451" s="105"/>
      <c r="BJ451" s="105"/>
    </row>
    <row r="452" spans="2:62" ht="20.100000000000001" hidden="1" customHeight="1" outlineLevel="1">
      <c r="B452" s="100"/>
      <c r="C452" s="908"/>
      <c r="D452" s="909"/>
      <c r="E452" s="909"/>
      <c r="F452" s="910"/>
      <c r="G452" s="890"/>
      <c r="H452" s="891"/>
      <c r="I452" s="152"/>
      <c r="J452" s="152"/>
      <c r="K452" s="152"/>
      <c r="L452" s="152"/>
      <c r="M452" s="152"/>
      <c r="N452" s="152"/>
      <c r="O452" s="152"/>
      <c r="P452" s="153"/>
      <c r="Q452" s="153"/>
      <c r="R452" s="156">
        <f t="shared" si="345"/>
        <v>0</v>
      </c>
      <c r="S452" s="156">
        <f t="shared" si="346"/>
        <v>0</v>
      </c>
      <c r="U452" s="157">
        <f t="shared" si="352"/>
        <v>0</v>
      </c>
      <c r="W452" s="152"/>
      <c r="X452" s="152"/>
      <c r="Y452" s="152"/>
      <c r="Z452" s="152"/>
      <c r="AA452" s="152"/>
      <c r="AB452" s="152"/>
      <c r="AC452" s="347"/>
      <c r="AD452" s="152"/>
      <c r="AE452" s="152"/>
      <c r="AF452" s="152"/>
      <c r="AG452" s="152"/>
      <c r="AH452" s="152"/>
      <c r="AI452" s="152"/>
      <c r="AJ452" s="347"/>
      <c r="AK452" s="152"/>
      <c r="AL452" s="152"/>
      <c r="AM452" s="295"/>
      <c r="AN452" s="228"/>
      <c r="AO452" s="228"/>
      <c r="AP452" s="228"/>
      <c r="AQ452" s="228"/>
      <c r="AR452" s="228"/>
      <c r="AS452" s="348"/>
      <c r="AT452" s="264">
        <f t="shared" si="355"/>
        <v>0</v>
      </c>
      <c r="AU452" s="259"/>
      <c r="AV452" s="265">
        <f t="shared" si="349"/>
        <v>0</v>
      </c>
      <c r="AX452" s="265">
        <f t="shared" si="353"/>
        <v>0</v>
      </c>
      <c r="AZ452" s="492">
        <f t="shared" si="350"/>
        <v>0</v>
      </c>
      <c r="BB452" s="492">
        <f t="shared" si="351"/>
        <v>0</v>
      </c>
      <c r="BD452" s="265">
        <f t="shared" si="354"/>
        <v>0</v>
      </c>
      <c r="BE452" s="105"/>
      <c r="BF452" s="105"/>
      <c r="BG452" s="105"/>
      <c r="BH452" s="105"/>
      <c r="BI452" s="105"/>
      <c r="BJ452" s="105"/>
    </row>
    <row r="453" spans="2:62" ht="9.9499999999999993" hidden="1" customHeight="1" outlineLevel="1">
      <c r="B453" s="101"/>
      <c r="C453" s="208"/>
      <c r="D453" s="208"/>
      <c r="E453" s="208"/>
      <c r="F453" s="208"/>
      <c r="G453" s="237"/>
      <c r="H453" s="207"/>
      <c r="I453" s="257"/>
      <c r="J453" s="257"/>
      <c r="K453" s="257"/>
      <c r="L453" s="257"/>
      <c r="M453" s="257"/>
      <c r="N453" s="257"/>
      <c r="O453" s="257"/>
      <c r="P453" s="256"/>
      <c r="Q453" s="102"/>
      <c r="R453" s="102"/>
      <c r="S453" s="102"/>
      <c r="U453" s="98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Z453" s="493"/>
      <c r="BE453" s="105"/>
      <c r="BF453" s="105"/>
      <c r="BG453" s="105"/>
      <c r="BH453" s="105"/>
      <c r="BI453" s="105"/>
      <c r="BJ453" s="105"/>
    </row>
    <row r="454" spans="2:62" ht="20.100000000000001" customHeight="1" collapsed="1">
      <c r="B454" s="8">
        <f>B437+1</f>
        <v>27</v>
      </c>
      <c r="C454" s="916"/>
      <c r="D454" s="917"/>
      <c r="E454" s="917"/>
      <c r="F454" s="918"/>
      <c r="G454" s="429"/>
      <c r="H454" s="206">
        <v>1</v>
      </c>
      <c r="I454" s="642">
        <f t="shared" ref="I454" si="356">$H454*SUM(I455:I469)</f>
        <v>0</v>
      </c>
      <c r="J454" s="643">
        <f t="shared" ref="J454:O454" si="357">$H454*SUM(J455:J469)</f>
        <v>0</v>
      </c>
      <c r="K454" s="644">
        <f t="shared" si="357"/>
        <v>0</v>
      </c>
      <c r="L454" s="645">
        <f t="shared" si="357"/>
        <v>0</v>
      </c>
      <c r="M454" s="645">
        <f t="shared" si="357"/>
        <v>0</v>
      </c>
      <c r="N454" s="644">
        <f t="shared" si="357"/>
        <v>0</v>
      </c>
      <c r="O454" s="642">
        <f t="shared" si="357"/>
        <v>0</v>
      </c>
      <c r="P454" s="209">
        <f t="shared" ref="P454:Q454" si="358">$H454*SUM(P455:P469)</f>
        <v>0</v>
      </c>
      <c r="Q454" s="210">
        <f t="shared" si="358"/>
        <v>0</v>
      </c>
      <c r="R454" s="136">
        <f t="shared" ref="R454:R469" si="359">P454*(1+Gewinn)*(1+SicherheitAngebot)</f>
        <v>0</v>
      </c>
      <c r="S454" s="137">
        <f t="shared" ref="S454:S469" si="360">Q454*(1+MGKZ)*(1+Gewinn)*(1+SicherheitAngebot)</f>
        <v>0</v>
      </c>
      <c r="U454" s="10">
        <f>I454*$I$7+J454*$J$7+K454*$K$7+L454*$L$7+M454*$M$7+N454*$N$7+O454*$O$7+R454+S454</f>
        <v>0</v>
      </c>
      <c r="W454" s="646">
        <f t="shared" ref="W454:AB454" si="361">$H454*SUM(W455:W469)</f>
        <v>0</v>
      </c>
      <c r="X454" s="647">
        <f t="shared" si="361"/>
        <v>0</v>
      </c>
      <c r="Y454" s="648">
        <f t="shared" si="361"/>
        <v>0</v>
      </c>
      <c r="Z454" s="649">
        <f t="shared" si="361"/>
        <v>0</v>
      </c>
      <c r="AA454" s="648">
        <f t="shared" si="361"/>
        <v>0</v>
      </c>
      <c r="AB454" s="646">
        <f t="shared" si="361"/>
        <v>0</v>
      </c>
      <c r="AC454" s="258"/>
      <c r="AD454" s="646">
        <f t="shared" ref="AD454:AM454" si="362">$H454*SUM(AD455:AD469)</f>
        <v>0</v>
      </c>
      <c r="AE454" s="647">
        <f t="shared" si="362"/>
        <v>0</v>
      </c>
      <c r="AF454" s="648">
        <f t="shared" si="362"/>
        <v>0</v>
      </c>
      <c r="AG454" s="649">
        <f t="shared" si="362"/>
        <v>0</v>
      </c>
      <c r="AH454" s="648">
        <f t="shared" si="362"/>
        <v>0</v>
      </c>
      <c r="AI454" s="646">
        <f t="shared" si="362"/>
        <v>0</v>
      </c>
      <c r="AJ454" s="258"/>
      <c r="AK454" s="653">
        <f t="shared" si="362"/>
        <v>0</v>
      </c>
      <c r="AL454" s="653">
        <f t="shared" si="362"/>
        <v>0</v>
      </c>
      <c r="AM454" s="653">
        <f t="shared" si="362"/>
        <v>0</v>
      </c>
      <c r="AN454" s="227">
        <f>$H454*SUM(AN455:AN469)*(1+Gewinn)*(1+SicherheitAngebot)</f>
        <v>0</v>
      </c>
      <c r="AO454" s="227">
        <f>$H454*SUM(AO455:AO469)*(1+Gewinn)*(1+SicherheitAngebot)</f>
        <v>0</v>
      </c>
      <c r="AP454" s="227">
        <f>$H454*SUM(AP455:AP469)*(1+Gewinn)*(1+SicherheitAngebot)</f>
        <v>0</v>
      </c>
      <c r="AQ454" s="227">
        <f>$H454*SUM(AQ455:AQ469)*(1+Gewinn)*(1+SicherheitAngebot)</f>
        <v>0</v>
      </c>
      <c r="AR454" s="227">
        <f>$H454*SUM(AR455:AR469)*(1+Gewinn)*(1+SicherheitAngebot)</f>
        <v>0</v>
      </c>
      <c r="AS454" s="262"/>
      <c r="AT454" s="263">
        <f t="shared" ref="AT454:AT517" si="363">((W454+AD454)*$W$7+(X454+AE454)*$X$7+(Y454+Z454+AF454+AG454)*$Z$7+(AA454+AH454)*$AA$7+(AB454+AI454)*$AB$7)*Zuschläge_IBN</f>
        <v>0</v>
      </c>
      <c r="AU454" s="259"/>
      <c r="AV454" s="491">
        <f>AK454*$AK$7+AL454*$AL$7+AM454*$AM$7+SUM(AN454:AR454)+AT454/Zuschläge_IBN+AT454</f>
        <v>0</v>
      </c>
      <c r="AX454" s="685">
        <f>U454+AV454</f>
        <v>0</v>
      </c>
      <c r="AZ454" s="490">
        <f>IF(H454&gt;0,U454/(1+SicherheitAngebot)*(1+Sicherheit),0)</f>
        <v>0</v>
      </c>
      <c r="BB454" s="490">
        <f>IF(H454&gt;0,AV454/(1+SicherheitAngebot)*(1+Sicherheit),0)</f>
        <v>0</v>
      </c>
      <c r="BD454" s="490">
        <f>AZ454+BB454</f>
        <v>0</v>
      </c>
      <c r="BE454" s="105"/>
      <c r="BF454" s="105"/>
      <c r="BG454" s="105"/>
      <c r="BH454" s="105"/>
      <c r="BI454" s="105"/>
      <c r="BJ454" s="105"/>
    </row>
    <row r="455" spans="2:62" ht="20.100000000000001" hidden="1" customHeight="1" outlineLevel="1">
      <c r="B455" s="99"/>
      <c r="C455" s="908"/>
      <c r="D455" s="909"/>
      <c r="E455" s="909"/>
      <c r="F455" s="910"/>
      <c r="G455" s="890"/>
      <c r="H455" s="901"/>
      <c r="I455" s="152"/>
      <c r="J455" s="152"/>
      <c r="K455" s="152"/>
      <c r="L455" s="152"/>
      <c r="M455" s="152"/>
      <c r="N455" s="152"/>
      <c r="O455" s="152"/>
      <c r="P455" s="153"/>
      <c r="Q455" s="153"/>
      <c r="R455" s="156">
        <f t="shared" si="359"/>
        <v>0</v>
      </c>
      <c r="S455" s="156">
        <f t="shared" si="360"/>
        <v>0</v>
      </c>
      <c r="U455" s="157">
        <f>I455*$I$7+J455*$J$7+K455*$K$7+L455*$L$7+M455*$M$7+N455*$N$7+O455*$O$7+R455+S455</f>
        <v>0</v>
      </c>
      <c r="W455" s="152"/>
      <c r="X455" s="152"/>
      <c r="Y455" s="152"/>
      <c r="Z455" s="152"/>
      <c r="AA455" s="152"/>
      <c r="AB455" s="152"/>
      <c r="AC455" s="347"/>
      <c r="AD455" s="152"/>
      <c r="AE455" s="152"/>
      <c r="AF455" s="152"/>
      <c r="AG455" s="152"/>
      <c r="AH455" s="152"/>
      <c r="AI455" s="152"/>
      <c r="AJ455" s="347"/>
      <c r="AK455" s="152"/>
      <c r="AL455" s="152"/>
      <c r="AM455" s="295"/>
      <c r="AN455" s="228"/>
      <c r="AO455" s="228"/>
      <c r="AP455" s="228"/>
      <c r="AQ455" s="228"/>
      <c r="AR455" s="228"/>
      <c r="AS455" s="348"/>
      <c r="AT455" s="264">
        <f t="shared" si="363"/>
        <v>0</v>
      </c>
      <c r="AU455" s="259"/>
      <c r="AV455" s="265">
        <f t="shared" ref="AV455:AV469" si="364">AK455*$AK$7+AL455*$AL$7+AM455*$AM$7+SUM(AN455:AR455)*(1+Gewinn)*(1+SicherheitAngebot)+AT455/Zuschläge_IBN+AT455</f>
        <v>0</v>
      </c>
      <c r="AX455" s="265">
        <f>U455+AV455</f>
        <v>0</v>
      </c>
      <c r="AZ455" s="492">
        <f t="shared" ref="AZ455:AZ469" si="365">U455/(1+SicherheitAngebot)*(1+Sicherheit)</f>
        <v>0</v>
      </c>
      <c r="BB455" s="492">
        <f t="shared" ref="BB455:BB469" si="366">AV455/(1+SicherheitAngebot)*(1+Sicherheit)</f>
        <v>0</v>
      </c>
      <c r="BD455" s="265">
        <f>AZ455+BB455</f>
        <v>0</v>
      </c>
      <c r="BE455" s="105"/>
      <c r="BF455" s="105"/>
      <c r="BG455" s="105"/>
      <c r="BH455" s="105"/>
      <c r="BI455" s="105"/>
      <c r="BJ455" s="105"/>
    </row>
    <row r="456" spans="2:62" ht="20.100000000000001" hidden="1" customHeight="1" outlineLevel="1">
      <c r="B456" s="100"/>
      <c r="C456" s="908"/>
      <c r="D456" s="909"/>
      <c r="E456" s="909"/>
      <c r="F456" s="910"/>
      <c r="G456" s="890"/>
      <c r="H456" s="891"/>
      <c r="I456" s="152"/>
      <c r="J456" s="152"/>
      <c r="K456" s="152"/>
      <c r="L456" s="152"/>
      <c r="M456" s="152"/>
      <c r="N456" s="152"/>
      <c r="O456" s="152"/>
      <c r="P456" s="153"/>
      <c r="Q456" s="153"/>
      <c r="R456" s="156">
        <f t="shared" si="359"/>
        <v>0</v>
      </c>
      <c r="S456" s="156">
        <f t="shared" si="360"/>
        <v>0</v>
      </c>
      <c r="U456" s="157">
        <f t="shared" ref="U456:U469" si="367">I456*$I$7+J456*$J$7+K456*$K$7+L456*$L$7+M456*$M$7+N456*$N$7+O456*$O$7+R456+S456</f>
        <v>0</v>
      </c>
      <c r="W456" s="152"/>
      <c r="X456" s="152"/>
      <c r="Y456" s="152"/>
      <c r="Z456" s="152"/>
      <c r="AA456" s="152"/>
      <c r="AB456" s="152"/>
      <c r="AC456" s="347"/>
      <c r="AD456" s="152"/>
      <c r="AE456" s="152"/>
      <c r="AF456" s="152"/>
      <c r="AG456" s="152"/>
      <c r="AH456" s="152"/>
      <c r="AI456" s="152"/>
      <c r="AJ456" s="347"/>
      <c r="AK456" s="152"/>
      <c r="AL456" s="152"/>
      <c r="AM456" s="295"/>
      <c r="AN456" s="228"/>
      <c r="AO456" s="228"/>
      <c r="AP456" s="228"/>
      <c r="AQ456" s="228"/>
      <c r="AR456" s="228"/>
      <c r="AS456" s="348"/>
      <c r="AT456" s="264">
        <f t="shared" si="363"/>
        <v>0</v>
      </c>
      <c r="AU456" s="259"/>
      <c r="AV456" s="265">
        <f t="shared" si="364"/>
        <v>0</v>
      </c>
      <c r="AX456" s="265">
        <f t="shared" ref="AX456:AX469" si="368">U456+AV456</f>
        <v>0</v>
      </c>
      <c r="AZ456" s="492">
        <f t="shared" si="365"/>
        <v>0</v>
      </c>
      <c r="BB456" s="492">
        <f t="shared" si="366"/>
        <v>0</v>
      </c>
      <c r="BD456" s="265">
        <f t="shared" ref="BD456:BD469" si="369">AZ456+BB456</f>
        <v>0</v>
      </c>
      <c r="BE456" s="105"/>
      <c r="BF456" s="105"/>
      <c r="BG456" s="105"/>
      <c r="BH456" s="105"/>
      <c r="BI456" s="105"/>
      <c r="BJ456" s="105"/>
    </row>
    <row r="457" spans="2:62" ht="20.100000000000001" hidden="1" customHeight="1" outlineLevel="1">
      <c r="B457" s="100"/>
      <c r="C457" s="908"/>
      <c r="D457" s="909"/>
      <c r="E457" s="909"/>
      <c r="F457" s="910"/>
      <c r="G457" s="890"/>
      <c r="H457" s="891"/>
      <c r="I457" s="152"/>
      <c r="J457" s="152"/>
      <c r="K457" s="152"/>
      <c r="L457" s="152"/>
      <c r="M457" s="152"/>
      <c r="N457" s="152"/>
      <c r="O457" s="152"/>
      <c r="P457" s="153"/>
      <c r="Q457" s="153"/>
      <c r="R457" s="156">
        <f t="shared" si="359"/>
        <v>0</v>
      </c>
      <c r="S457" s="156">
        <f t="shared" si="360"/>
        <v>0</v>
      </c>
      <c r="U457" s="157">
        <f t="shared" si="367"/>
        <v>0</v>
      </c>
      <c r="W457" s="152"/>
      <c r="X457" s="152"/>
      <c r="Y457" s="152"/>
      <c r="Z457" s="152"/>
      <c r="AA457" s="152"/>
      <c r="AB457" s="152"/>
      <c r="AC457" s="347"/>
      <c r="AD457" s="152"/>
      <c r="AE457" s="152"/>
      <c r="AF457" s="152"/>
      <c r="AG457" s="152"/>
      <c r="AH457" s="152"/>
      <c r="AI457" s="152"/>
      <c r="AJ457" s="347"/>
      <c r="AK457" s="152"/>
      <c r="AL457" s="152"/>
      <c r="AM457" s="295"/>
      <c r="AN457" s="228"/>
      <c r="AO457" s="228"/>
      <c r="AP457" s="228"/>
      <c r="AQ457" s="228"/>
      <c r="AR457" s="228"/>
      <c r="AS457" s="348"/>
      <c r="AT457" s="264">
        <f t="shared" si="363"/>
        <v>0</v>
      </c>
      <c r="AU457" s="259"/>
      <c r="AV457" s="265">
        <f t="shared" si="364"/>
        <v>0</v>
      </c>
      <c r="AX457" s="265">
        <f t="shared" si="368"/>
        <v>0</v>
      </c>
      <c r="AZ457" s="492">
        <f t="shared" si="365"/>
        <v>0</v>
      </c>
      <c r="BB457" s="492">
        <f t="shared" si="366"/>
        <v>0</v>
      </c>
      <c r="BD457" s="265">
        <f t="shared" si="369"/>
        <v>0</v>
      </c>
      <c r="BE457" s="105"/>
      <c r="BF457" s="105"/>
      <c r="BG457" s="105"/>
      <c r="BH457" s="105"/>
      <c r="BI457" s="105"/>
      <c r="BJ457" s="105"/>
    </row>
    <row r="458" spans="2:62" ht="20.100000000000001" hidden="1" customHeight="1" outlineLevel="1">
      <c r="B458" s="100"/>
      <c r="C458" s="908"/>
      <c r="D458" s="909"/>
      <c r="E458" s="909"/>
      <c r="F458" s="910"/>
      <c r="G458" s="890"/>
      <c r="H458" s="891"/>
      <c r="I458" s="152"/>
      <c r="J458" s="152"/>
      <c r="K458" s="152"/>
      <c r="L458" s="152"/>
      <c r="M458" s="152"/>
      <c r="N458" s="152"/>
      <c r="O458" s="152"/>
      <c r="P458" s="153"/>
      <c r="Q458" s="153"/>
      <c r="R458" s="156">
        <f t="shared" si="359"/>
        <v>0</v>
      </c>
      <c r="S458" s="156">
        <f t="shared" si="360"/>
        <v>0</v>
      </c>
      <c r="U458" s="157">
        <f t="shared" si="367"/>
        <v>0</v>
      </c>
      <c r="W458" s="152"/>
      <c r="X458" s="152"/>
      <c r="Y458" s="152"/>
      <c r="Z458" s="152"/>
      <c r="AA458" s="152"/>
      <c r="AB458" s="152"/>
      <c r="AC458" s="347"/>
      <c r="AD458" s="152"/>
      <c r="AE458" s="152"/>
      <c r="AF458" s="152"/>
      <c r="AG458" s="152"/>
      <c r="AH458" s="152"/>
      <c r="AI458" s="152"/>
      <c r="AJ458" s="347"/>
      <c r="AK458" s="152"/>
      <c r="AL458" s="152"/>
      <c r="AM458" s="295"/>
      <c r="AN458" s="228"/>
      <c r="AO458" s="228"/>
      <c r="AP458" s="228"/>
      <c r="AQ458" s="228"/>
      <c r="AR458" s="228"/>
      <c r="AS458" s="348"/>
      <c r="AT458" s="264">
        <f t="shared" si="363"/>
        <v>0</v>
      </c>
      <c r="AU458" s="259"/>
      <c r="AV458" s="265">
        <f t="shared" si="364"/>
        <v>0</v>
      </c>
      <c r="AX458" s="265">
        <f t="shared" si="368"/>
        <v>0</v>
      </c>
      <c r="AZ458" s="492">
        <f t="shared" si="365"/>
        <v>0</v>
      </c>
      <c r="BB458" s="492">
        <f t="shared" si="366"/>
        <v>0</v>
      </c>
      <c r="BD458" s="265">
        <f t="shared" si="369"/>
        <v>0</v>
      </c>
      <c r="BE458" s="105"/>
      <c r="BF458" s="105"/>
      <c r="BG458" s="105"/>
      <c r="BH458" s="105"/>
      <c r="BI458" s="105"/>
      <c r="BJ458" s="105"/>
    </row>
    <row r="459" spans="2:62" ht="20.100000000000001" hidden="1" customHeight="1" outlineLevel="1">
      <c r="B459" s="100"/>
      <c r="C459" s="908"/>
      <c r="D459" s="909"/>
      <c r="E459" s="909"/>
      <c r="F459" s="910"/>
      <c r="G459" s="890"/>
      <c r="H459" s="891"/>
      <c r="I459" s="152"/>
      <c r="J459" s="152"/>
      <c r="K459" s="152"/>
      <c r="L459" s="152"/>
      <c r="M459" s="152"/>
      <c r="N459" s="152"/>
      <c r="O459" s="152"/>
      <c r="P459" s="153"/>
      <c r="Q459" s="153"/>
      <c r="R459" s="156">
        <f t="shared" si="359"/>
        <v>0</v>
      </c>
      <c r="S459" s="156">
        <f t="shared" si="360"/>
        <v>0</v>
      </c>
      <c r="U459" s="157">
        <f t="shared" si="367"/>
        <v>0</v>
      </c>
      <c r="W459" s="152"/>
      <c r="X459" s="152"/>
      <c r="Y459" s="152"/>
      <c r="Z459" s="152"/>
      <c r="AA459" s="152"/>
      <c r="AB459" s="152"/>
      <c r="AC459" s="347"/>
      <c r="AD459" s="152"/>
      <c r="AE459" s="152"/>
      <c r="AF459" s="152"/>
      <c r="AG459" s="152"/>
      <c r="AH459" s="152"/>
      <c r="AI459" s="152"/>
      <c r="AJ459" s="347"/>
      <c r="AK459" s="152"/>
      <c r="AL459" s="152"/>
      <c r="AM459" s="295"/>
      <c r="AN459" s="228"/>
      <c r="AO459" s="228"/>
      <c r="AP459" s="228"/>
      <c r="AQ459" s="228"/>
      <c r="AR459" s="228"/>
      <c r="AS459" s="348"/>
      <c r="AT459" s="264">
        <f t="shared" si="363"/>
        <v>0</v>
      </c>
      <c r="AU459" s="259"/>
      <c r="AV459" s="265">
        <f t="shared" si="364"/>
        <v>0</v>
      </c>
      <c r="AX459" s="265">
        <f t="shared" si="368"/>
        <v>0</v>
      </c>
      <c r="AZ459" s="492">
        <f t="shared" si="365"/>
        <v>0</v>
      </c>
      <c r="BB459" s="492">
        <f t="shared" si="366"/>
        <v>0</v>
      </c>
      <c r="BD459" s="265">
        <f t="shared" si="369"/>
        <v>0</v>
      </c>
      <c r="BE459" s="105"/>
      <c r="BF459" s="105"/>
      <c r="BG459" s="105"/>
      <c r="BH459" s="105"/>
      <c r="BI459" s="105"/>
      <c r="BJ459" s="105"/>
    </row>
    <row r="460" spans="2:62" ht="20.100000000000001" hidden="1" customHeight="1" outlineLevel="1">
      <c r="B460" s="100"/>
      <c r="C460" s="908"/>
      <c r="D460" s="909"/>
      <c r="E460" s="909"/>
      <c r="F460" s="910"/>
      <c r="G460" s="890"/>
      <c r="H460" s="891"/>
      <c r="I460" s="152"/>
      <c r="J460" s="152"/>
      <c r="K460" s="152"/>
      <c r="L460" s="152"/>
      <c r="M460" s="152"/>
      <c r="N460" s="152"/>
      <c r="O460" s="152"/>
      <c r="P460" s="153"/>
      <c r="Q460" s="153"/>
      <c r="R460" s="156">
        <f t="shared" si="359"/>
        <v>0</v>
      </c>
      <c r="S460" s="156">
        <f t="shared" si="360"/>
        <v>0</v>
      </c>
      <c r="U460" s="157">
        <f t="shared" si="367"/>
        <v>0</v>
      </c>
      <c r="W460" s="152"/>
      <c r="X460" s="152"/>
      <c r="Y460" s="152"/>
      <c r="Z460" s="152"/>
      <c r="AA460" s="152"/>
      <c r="AB460" s="152"/>
      <c r="AC460" s="347"/>
      <c r="AD460" s="152"/>
      <c r="AE460" s="152"/>
      <c r="AF460" s="152"/>
      <c r="AG460" s="152"/>
      <c r="AH460" s="152"/>
      <c r="AI460" s="152"/>
      <c r="AJ460" s="347"/>
      <c r="AK460" s="152"/>
      <c r="AL460" s="152"/>
      <c r="AM460" s="295"/>
      <c r="AN460" s="228"/>
      <c r="AO460" s="228"/>
      <c r="AP460" s="228"/>
      <c r="AQ460" s="228"/>
      <c r="AR460" s="228"/>
      <c r="AS460" s="348"/>
      <c r="AT460" s="264">
        <f t="shared" si="363"/>
        <v>0</v>
      </c>
      <c r="AU460" s="259"/>
      <c r="AV460" s="265">
        <f t="shared" si="364"/>
        <v>0</v>
      </c>
      <c r="AX460" s="265">
        <f t="shared" si="368"/>
        <v>0</v>
      </c>
      <c r="AZ460" s="492">
        <f t="shared" si="365"/>
        <v>0</v>
      </c>
      <c r="BB460" s="492">
        <f t="shared" si="366"/>
        <v>0</v>
      </c>
      <c r="BD460" s="265">
        <f t="shared" si="369"/>
        <v>0</v>
      </c>
      <c r="BE460" s="105"/>
      <c r="BF460" s="105"/>
      <c r="BG460" s="105"/>
      <c r="BH460" s="105"/>
      <c r="BI460" s="105"/>
      <c r="BJ460" s="105"/>
    </row>
    <row r="461" spans="2:62" ht="20.100000000000001" hidden="1" customHeight="1" outlineLevel="1">
      <c r="B461" s="100"/>
      <c r="C461" s="908"/>
      <c r="D461" s="909"/>
      <c r="E461" s="909"/>
      <c r="F461" s="910"/>
      <c r="G461" s="890"/>
      <c r="H461" s="891"/>
      <c r="I461" s="152"/>
      <c r="J461" s="152"/>
      <c r="K461" s="152"/>
      <c r="L461" s="152"/>
      <c r="M461" s="152"/>
      <c r="N461" s="152"/>
      <c r="O461" s="152"/>
      <c r="P461" s="153"/>
      <c r="Q461" s="153"/>
      <c r="R461" s="156">
        <f t="shared" si="359"/>
        <v>0</v>
      </c>
      <c r="S461" s="156">
        <f t="shared" si="360"/>
        <v>0</v>
      </c>
      <c r="U461" s="157">
        <f t="shared" si="367"/>
        <v>0</v>
      </c>
      <c r="W461" s="152"/>
      <c r="X461" s="152"/>
      <c r="Y461" s="152"/>
      <c r="Z461" s="152"/>
      <c r="AA461" s="152"/>
      <c r="AB461" s="152"/>
      <c r="AC461" s="347"/>
      <c r="AD461" s="152"/>
      <c r="AE461" s="152"/>
      <c r="AF461" s="152"/>
      <c r="AG461" s="152"/>
      <c r="AH461" s="152"/>
      <c r="AI461" s="152"/>
      <c r="AJ461" s="347"/>
      <c r="AK461" s="152"/>
      <c r="AL461" s="152"/>
      <c r="AM461" s="295"/>
      <c r="AN461" s="228"/>
      <c r="AO461" s="228"/>
      <c r="AP461" s="228"/>
      <c r="AQ461" s="228"/>
      <c r="AR461" s="228"/>
      <c r="AS461" s="348"/>
      <c r="AT461" s="264">
        <f t="shared" si="363"/>
        <v>0</v>
      </c>
      <c r="AU461" s="259"/>
      <c r="AV461" s="265">
        <f t="shared" si="364"/>
        <v>0</v>
      </c>
      <c r="AX461" s="265">
        <f t="shared" si="368"/>
        <v>0</v>
      </c>
      <c r="AZ461" s="492">
        <f t="shared" si="365"/>
        <v>0</v>
      </c>
      <c r="BB461" s="492">
        <f t="shared" si="366"/>
        <v>0</v>
      </c>
      <c r="BD461" s="265">
        <f t="shared" si="369"/>
        <v>0</v>
      </c>
      <c r="BE461" s="105"/>
      <c r="BF461" s="105"/>
      <c r="BG461" s="105"/>
      <c r="BH461" s="105"/>
      <c r="BI461" s="105"/>
      <c r="BJ461" s="105"/>
    </row>
    <row r="462" spans="2:62" ht="20.100000000000001" hidden="1" customHeight="1" outlineLevel="1">
      <c r="B462" s="100"/>
      <c r="C462" s="908"/>
      <c r="D462" s="909"/>
      <c r="E462" s="909"/>
      <c r="F462" s="910"/>
      <c r="G462" s="890"/>
      <c r="H462" s="891"/>
      <c r="I462" s="152"/>
      <c r="J462" s="152"/>
      <c r="K462" s="152"/>
      <c r="L462" s="152"/>
      <c r="M462" s="152"/>
      <c r="N462" s="152"/>
      <c r="O462" s="152"/>
      <c r="P462" s="153"/>
      <c r="Q462" s="153"/>
      <c r="R462" s="156">
        <f t="shared" si="359"/>
        <v>0</v>
      </c>
      <c r="S462" s="156">
        <f t="shared" si="360"/>
        <v>0</v>
      </c>
      <c r="U462" s="157">
        <f t="shared" si="367"/>
        <v>0</v>
      </c>
      <c r="W462" s="152"/>
      <c r="X462" s="152"/>
      <c r="Y462" s="152"/>
      <c r="Z462" s="152"/>
      <c r="AA462" s="152"/>
      <c r="AB462" s="152"/>
      <c r="AC462" s="347"/>
      <c r="AD462" s="152"/>
      <c r="AE462" s="152"/>
      <c r="AF462" s="152"/>
      <c r="AG462" s="152"/>
      <c r="AH462" s="152"/>
      <c r="AI462" s="152"/>
      <c r="AJ462" s="347"/>
      <c r="AK462" s="152"/>
      <c r="AL462" s="152"/>
      <c r="AM462" s="295"/>
      <c r="AN462" s="228"/>
      <c r="AO462" s="228"/>
      <c r="AP462" s="228"/>
      <c r="AQ462" s="228"/>
      <c r="AR462" s="228"/>
      <c r="AS462" s="348"/>
      <c r="AT462" s="264">
        <f t="shared" si="363"/>
        <v>0</v>
      </c>
      <c r="AU462" s="259"/>
      <c r="AV462" s="265">
        <f t="shared" si="364"/>
        <v>0</v>
      </c>
      <c r="AX462" s="265">
        <f t="shared" si="368"/>
        <v>0</v>
      </c>
      <c r="AZ462" s="492">
        <f t="shared" si="365"/>
        <v>0</v>
      </c>
      <c r="BB462" s="492">
        <f t="shared" si="366"/>
        <v>0</v>
      </c>
      <c r="BD462" s="265">
        <f t="shared" si="369"/>
        <v>0</v>
      </c>
      <c r="BE462" s="105"/>
      <c r="BF462" s="105"/>
      <c r="BG462" s="105"/>
      <c r="BH462" s="105"/>
      <c r="BI462" s="105"/>
      <c r="BJ462" s="105"/>
    </row>
    <row r="463" spans="2:62" ht="20.100000000000001" hidden="1" customHeight="1" outlineLevel="1">
      <c r="B463" s="100"/>
      <c r="C463" s="908"/>
      <c r="D463" s="909"/>
      <c r="E463" s="909"/>
      <c r="F463" s="910"/>
      <c r="G463" s="890"/>
      <c r="H463" s="891"/>
      <c r="I463" s="152"/>
      <c r="J463" s="152"/>
      <c r="K463" s="152"/>
      <c r="L463" s="152"/>
      <c r="M463" s="152"/>
      <c r="N463" s="152"/>
      <c r="O463" s="152"/>
      <c r="P463" s="153"/>
      <c r="Q463" s="153"/>
      <c r="R463" s="156">
        <f t="shared" si="359"/>
        <v>0</v>
      </c>
      <c r="S463" s="156">
        <f t="shared" si="360"/>
        <v>0</v>
      </c>
      <c r="U463" s="157">
        <f t="shared" si="367"/>
        <v>0</v>
      </c>
      <c r="W463" s="152"/>
      <c r="X463" s="152"/>
      <c r="Y463" s="152"/>
      <c r="Z463" s="152"/>
      <c r="AA463" s="152"/>
      <c r="AB463" s="152"/>
      <c r="AC463" s="347"/>
      <c r="AD463" s="152"/>
      <c r="AE463" s="152"/>
      <c r="AF463" s="152"/>
      <c r="AG463" s="152"/>
      <c r="AH463" s="152"/>
      <c r="AI463" s="152"/>
      <c r="AJ463" s="347"/>
      <c r="AK463" s="152"/>
      <c r="AL463" s="152"/>
      <c r="AM463" s="295"/>
      <c r="AN463" s="228"/>
      <c r="AO463" s="228"/>
      <c r="AP463" s="228"/>
      <c r="AQ463" s="228"/>
      <c r="AR463" s="228"/>
      <c r="AS463" s="348"/>
      <c r="AT463" s="264">
        <f t="shared" si="363"/>
        <v>0</v>
      </c>
      <c r="AU463" s="259"/>
      <c r="AV463" s="265">
        <f t="shared" si="364"/>
        <v>0</v>
      </c>
      <c r="AX463" s="265">
        <f t="shared" si="368"/>
        <v>0</v>
      </c>
      <c r="AZ463" s="492">
        <f t="shared" si="365"/>
        <v>0</v>
      </c>
      <c r="BB463" s="492">
        <f t="shared" si="366"/>
        <v>0</v>
      </c>
      <c r="BD463" s="265">
        <f t="shared" si="369"/>
        <v>0</v>
      </c>
      <c r="BE463" s="105"/>
      <c r="BF463" s="105"/>
      <c r="BG463" s="105"/>
      <c r="BH463" s="105"/>
      <c r="BI463" s="105"/>
      <c r="BJ463" s="105"/>
    </row>
    <row r="464" spans="2:62" ht="20.100000000000001" hidden="1" customHeight="1" outlineLevel="1">
      <c r="B464" s="100"/>
      <c r="C464" s="908"/>
      <c r="D464" s="909"/>
      <c r="E464" s="909"/>
      <c r="F464" s="910"/>
      <c r="G464" s="890"/>
      <c r="H464" s="891"/>
      <c r="I464" s="152"/>
      <c r="J464" s="152"/>
      <c r="K464" s="152"/>
      <c r="L464" s="152"/>
      <c r="M464" s="152"/>
      <c r="N464" s="152"/>
      <c r="O464" s="152"/>
      <c r="P464" s="153"/>
      <c r="Q464" s="153"/>
      <c r="R464" s="156">
        <f t="shared" si="359"/>
        <v>0</v>
      </c>
      <c r="S464" s="156">
        <f t="shared" si="360"/>
        <v>0</v>
      </c>
      <c r="U464" s="157">
        <f t="shared" si="367"/>
        <v>0</v>
      </c>
      <c r="W464" s="152"/>
      <c r="X464" s="152"/>
      <c r="Y464" s="152"/>
      <c r="Z464" s="152"/>
      <c r="AA464" s="152"/>
      <c r="AB464" s="152"/>
      <c r="AC464" s="347"/>
      <c r="AD464" s="152"/>
      <c r="AE464" s="152"/>
      <c r="AF464" s="152"/>
      <c r="AG464" s="152"/>
      <c r="AH464" s="152"/>
      <c r="AI464" s="152"/>
      <c r="AJ464" s="347"/>
      <c r="AK464" s="152"/>
      <c r="AL464" s="152"/>
      <c r="AM464" s="295"/>
      <c r="AN464" s="228"/>
      <c r="AO464" s="228"/>
      <c r="AP464" s="228"/>
      <c r="AQ464" s="228"/>
      <c r="AR464" s="228"/>
      <c r="AS464" s="348"/>
      <c r="AT464" s="264">
        <f t="shared" si="363"/>
        <v>0</v>
      </c>
      <c r="AU464" s="259"/>
      <c r="AV464" s="265">
        <f t="shared" si="364"/>
        <v>0</v>
      </c>
      <c r="AX464" s="265">
        <f t="shared" si="368"/>
        <v>0</v>
      </c>
      <c r="AZ464" s="492">
        <f t="shared" si="365"/>
        <v>0</v>
      </c>
      <c r="BB464" s="492">
        <f t="shared" si="366"/>
        <v>0</v>
      </c>
      <c r="BD464" s="265">
        <f t="shared" si="369"/>
        <v>0</v>
      </c>
      <c r="BE464" s="105"/>
      <c r="BF464" s="105"/>
      <c r="BG464" s="105"/>
      <c r="BH464" s="105"/>
      <c r="BI464" s="105"/>
      <c r="BJ464" s="105"/>
    </row>
    <row r="465" spans="2:62" ht="20.100000000000001" hidden="1" customHeight="1" outlineLevel="1">
      <c r="B465" s="100"/>
      <c r="C465" s="908"/>
      <c r="D465" s="909"/>
      <c r="E465" s="909"/>
      <c r="F465" s="910"/>
      <c r="G465" s="890"/>
      <c r="H465" s="891"/>
      <c r="I465" s="152"/>
      <c r="J465" s="152"/>
      <c r="K465" s="152"/>
      <c r="L465" s="152"/>
      <c r="M465" s="152"/>
      <c r="N465" s="152"/>
      <c r="O465" s="152"/>
      <c r="P465" s="153"/>
      <c r="Q465" s="153"/>
      <c r="R465" s="156">
        <f t="shared" si="359"/>
        <v>0</v>
      </c>
      <c r="S465" s="156">
        <f t="shared" si="360"/>
        <v>0</v>
      </c>
      <c r="U465" s="157">
        <f t="shared" si="367"/>
        <v>0</v>
      </c>
      <c r="W465" s="152"/>
      <c r="X465" s="152"/>
      <c r="Y465" s="152"/>
      <c r="Z465" s="152"/>
      <c r="AA465" s="152"/>
      <c r="AB465" s="152"/>
      <c r="AC465" s="347"/>
      <c r="AD465" s="152"/>
      <c r="AE465" s="152"/>
      <c r="AF465" s="152"/>
      <c r="AG465" s="152"/>
      <c r="AH465" s="152"/>
      <c r="AI465" s="152"/>
      <c r="AJ465" s="347"/>
      <c r="AK465" s="152"/>
      <c r="AL465" s="152"/>
      <c r="AM465" s="295"/>
      <c r="AN465" s="228"/>
      <c r="AO465" s="228"/>
      <c r="AP465" s="228"/>
      <c r="AQ465" s="228"/>
      <c r="AR465" s="228"/>
      <c r="AS465" s="348"/>
      <c r="AT465" s="264">
        <f t="shared" si="363"/>
        <v>0</v>
      </c>
      <c r="AU465" s="259"/>
      <c r="AV465" s="265">
        <f t="shared" si="364"/>
        <v>0</v>
      </c>
      <c r="AX465" s="265">
        <f t="shared" si="368"/>
        <v>0</v>
      </c>
      <c r="AZ465" s="492">
        <f t="shared" si="365"/>
        <v>0</v>
      </c>
      <c r="BB465" s="492">
        <f t="shared" si="366"/>
        <v>0</v>
      </c>
      <c r="BD465" s="265">
        <f t="shared" si="369"/>
        <v>0</v>
      </c>
      <c r="BE465" s="105"/>
      <c r="BF465" s="105"/>
      <c r="BG465" s="105"/>
      <c r="BH465" s="105"/>
      <c r="BI465" s="105"/>
      <c r="BJ465" s="105"/>
    </row>
    <row r="466" spans="2:62" ht="20.100000000000001" hidden="1" customHeight="1" outlineLevel="1">
      <c r="B466" s="100"/>
      <c r="C466" s="908"/>
      <c r="D466" s="909"/>
      <c r="E466" s="909"/>
      <c r="F466" s="910"/>
      <c r="G466" s="890"/>
      <c r="H466" s="891"/>
      <c r="I466" s="152"/>
      <c r="J466" s="152"/>
      <c r="K466" s="152"/>
      <c r="L466" s="152"/>
      <c r="M466" s="152"/>
      <c r="N466" s="152"/>
      <c r="O466" s="152"/>
      <c r="P466" s="153"/>
      <c r="Q466" s="153"/>
      <c r="R466" s="156">
        <f t="shared" si="359"/>
        <v>0</v>
      </c>
      <c r="S466" s="156">
        <f t="shared" si="360"/>
        <v>0</v>
      </c>
      <c r="U466" s="157">
        <f t="shared" si="367"/>
        <v>0</v>
      </c>
      <c r="W466" s="152"/>
      <c r="X466" s="152"/>
      <c r="Y466" s="152"/>
      <c r="Z466" s="152"/>
      <c r="AA466" s="152"/>
      <c r="AB466" s="152"/>
      <c r="AC466" s="347"/>
      <c r="AD466" s="152"/>
      <c r="AE466" s="152"/>
      <c r="AF466" s="152"/>
      <c r="AG466" s="152"/>
      <c r="AH466" s="152"/>
      <c r="AI466" s="152"/>
      <c r="AJ466" s="347"/>
      <c r="AK466" s="152"/>
      <c r="AL466" s="152"/>
      <c r="AM466" s="295"/>
      <c r="AN466" s="228"/>
      <c r="AO466" s="228"/>
      <c r="AP466" s="228"/>
      <c r="AQ466" s="228"/>
      <c r="AR466" s="228"/>
      <c r="AS466" s="348"/>
      <c r="AT466" s="264">
        <f t="shared" si="363"/>
        <v>0</v>
      </c>
      <c r="AU466" s="259"/>
      <c r="AV466" s="265">
        <f t="shared" si="364"/>
        <v>0</v>
      </c>
      <c r="AX466" s="265">
        <f t="shared" si="368"/>
        <v>0</v>
      </c>
      <c r="AZ466" s="492">
        <f t="shared" si="365"/>
        <v>0</v>
      </c>
      <c r="BB466" s="492">
        <f t="shared" si="366"/>
        <v>0</v>
      </c>
      <c r="BD466" s="265">
        <f t="shared" si="369"/>
        <v>0</v>
      </c>
      <c r="BE466" s="105"/>
      <c r="BF466" s="105"/>
      <c r="BG466" s="105"/>
      <c r="BH466" s="105"/>
      <c r="BI466" s="105"/>
      <c r="BJ466" s="105"/>
    </row>
    <row r="467" spans="2:62" ht="20.100000000000001" hidden="1" customHeight="1" outlineLevel="1">
      <c r="B467" s="100"/>
      <c r="C467" s="908"/>
      <c r="D467" s="909"/>
      <c r="E467" s="909"/>
      <c r="F467" s="910"/>
      <c r="G467" s="890"/>
      <c r="H467" s="891"/>
      <c r="I467" s="152"/>
      <c r="J467" s="152"/>
      <c r="K467" s="152"/>
      <c r="L467" s="152"/>
      <c r="M467" s="152"/>
      <c r="N467" s="152"/>
      <c r="O467" s="152"/>
      <c r="P467" s="153"/>
      <c r="Q467" s="153"/>
      <c r="R467" s="156">
        <f t="shared" si="359"/>
        <v>0</v>
      </c>
      <c r="S467" s="156">
        <f t="shared" si="360"/>
        <v>0</v>
      </c>
      <c r="U467" s="157">
        <f t="shared" si="367"/>
        <v>0</v>
      </c>
      <c r="W467" s="152"/>
      <c r="X467" s="152"/>
      <c r="Y467" s="152"/>
      <c r="Z467" s="152"/>
      <c r="AA467" s="152"/>
      <c r="AB467" s="152"/>
      <c r="AC467" s="347"/>
      <c r="AD467" s="152"/>
      <c r="AE467" s="152"/>
      <c r="AF467" s="152"/>
      <c r="AG467" s="152"/>
      <c r="AH467" s="152"/>
      <c r="AI467" s="152"/>
      <c r="AJ467" s="347"/>
      <c r="AK467" s="152"/>
      <c r="AL467" s="152"/>
      <c r="AM467" s="295"/>
      <c r="AN467" s="228"/>
      <c r="AO467" s="228"/>
      <c r="AP467" s="228"/>
      <c r="AQ467" s="228"/>
      <c r="AR467" s="228"/>
      <c r="AS467" s="348"/>
      <c r="AT467" s="264">
        <f t="shared" si="363"/>
        <v>0</v>
      </c>
      <c r="AU467" s="259"/>
      <c r="AV467" s="265">
        <f t="shared" si="364"/>
        <v>0</v>
      </c>
      <c r="AX467" s="265">
        <f t="shared" si="368"/>
        <v>0</v>
      </c>
      <c r="AZ467" s="492">
        <f t="shared" si="365"/>
        <v>0</v>
      </c>
      <c r="BB467" s="492">
        <f t="shared" si="366"/>
        <v>0</v>
      </c>
      <c r="BD467" s="265">
        <f t="shared" si="369"/>
        <v>0</v>
      </c>
      <c r="BE467" s="105"/>
      <c r="BF467" s="105"/>
      <c r="BG467" s="105"/>
      <c r="BH467" s="105"/>
      <c r="BI467" s="105"/>
      <c r="BJ467" s="105"/>
    </row>
    <row r="468" spans="2:62" ht="20.100000000000001" hidden="1" customHeight="1" outlineLevel="1">
      <c r="B468" s="100"/>
      <c r="C468" s="908"/>
      <c r="D468" s="909"/>
      <c r="E468" s="909"/>
      <c r="F468" s="910"/>
      <c r="G468" s="890"/>
      <c r="H468" s="891"/>
      <c r="I468" s="152"/>
      <c r="J468" s="152"/>
      <c r="K468" s="152"/>
      <c r="L468" s="152"/>
      <c r="M468" s="152"/>
      <c r="N468" s="152"/>
      <c r="O468" s="152"/>
      <c r="P468" s="153"/>
      <c r="Q468" s="153"/>
      <c r="R468" s="156">
        <f t="shared" si="359"/>
        <v>0</v>
      </c>
      <c r="S468" s="156">
        <f t="shared" si="360"/>
        <v>0</v>
      </c>
      <c r="U468" s="157">
        <f t="shared" si="367"/>
        <v>0</v>
      </c>
      <c r="W468" s="152"/>
      <c r="X468" s="152"/>
      <c r="Y468" s="152"/>
      <c r="Z468" s="152"/>
      <c r="AA468" s="152"/>
      <c r="AB468" s="152"/>
      <c r="AC468" s="347"/>
      <c r="AD468" s="152"/>
      <c r="AE468" s="152"/>
      <c r="AF468" s="152"/>
      <c r="AG468" s="152"/>
      <c r="AH468" s="152"/>
      <c r="AI468" s="152"/>
      <c r="AJ468" s="347"/>
      <c r="AK468" s="152"/>
      <c r="AL468" s="152"/>
      <c r="AM468" s="295"/>
      <c r="AN468" s="228"/>
      <c r="AO468" s="228"/>
      <c r="AP468" s="228"/>
      <c r="AQ468" s="228"/>
      <c r="AR468" s="228"/>
      <c r="AS468" s="348"/>
      <c r="AT468" s="264">
        <f t="shared" si="363"/>
        <v>0</v>
      </c>
      <c r="AU468" s="259"/>
      <c r="AV468" s="265">
        <f t="shared" si="364"/>
        <v>0</v>
      </c>
      <c r="AX468" s="265">
        <f t="shared" si="368"/>
        <v>0</v>
      </c>
      <c r="AZ468" s="492">
        <f t="shared" si="365"/>
        <v>0</v>
      </c>
      <c r="BB468" s="492">
        <f t="shared" si="366"/>
        <v>0</v>
      </c>
      <c r="BD468" s="265">
        <f t="shared" si="369"/>
        <v>0</v>
      </c>
      <c r="BE468" s="105"/>
      <c r="BF468" s="105"/>
      <c r="BG468" s="105"/>
      <c r="BH468" s="105"/>
      <c r="BI468" s="105"/>
      <c r="BJ468" s="105"/>
    </row>
    <row r="469" spans="2:62" ht="20.100000000000001" hidden="1" customHeight="1" outlineLevel="1">
      <c r="B469" s="100"/>
      <c r="C469" s="908"/>
      <c r="D469" s="909"/>
      <c r="E469" s="909"/>
      <c r="F469" s="910"/>
      <c r="G469" s="890"/>
      <c r="H469" s="891"/>
      <c r="I469" s="152"/>
      <c r="J469" s="152"/>
      <c r="K469" s="152"/>
      <c r="L469" s="152"/>
      <c r="M469" s="152"/>
      <c r="N469" s="152"/>
      <c r="O469" s="152"/>
      <c r="P469" s="153"/>
      <c r="Q469" s="153"/>
      <c r="R469" s="156">
        <f t="shared" si="359"/>
        <v>0</v>
      </c>
      <c r="S469" s="156">
        <f t="shared" si="360"/>
        <v>0</v>
      </c>
      <c r="U469" s="157">
        <f t="shared" si="367"/>
        <v>0</v>
      </c>
      <c r="W469" s="152"/>
      <c r="X469" s="152"/>
      <c r="Y469" s="152"/>
      <c r="Z469" s="152"/>
      <c r="AA469" s="152"/>
      <c r="AB469" s="152"/>
      <c r="AC469" s="347"/>
      <c r="AD469" s="152"/>
      <c r="AE469" s="152"/>
      <c r="AF469" s="152"/>
      <c r="AG469" s="152"/>
      <c r="AH469" s="152"/>
      <c r="AI469" s="152"/>
      <c r="AJ469" s="347"/>
      <c r="AK469" s="152"/>
      <c r="AL469" s="152"/>
      <c r="AM469" s="295"/>
      <c r="AN469" s="228"/>
      <c r="AO469" s="228"/>
      <c r="AP469" s="228"/>
      <c r="AQ469" s="228"/>
      <c r="AR469" s="228"/>
      <c r="AS469" s="348"/>
      <c r="AT469" s="264">
        <f t="shared" si="363"/>
        <v>0</v>
      </c>
      <c r="AU469" s="259"/>
      <c r="AV469" s="265">
        <f t="shared" si="364"/>
        <v>0</v>
      </c>
      <c r="AX469" s="265">
        <f t="shared" si="368"/>
        <v>0</v>
      </c>
      <c r="AZ469" s="492">
        <f t="shared" si="365"/>
        <v>0</v>
      </c>
      <c r="BB469" s="492">
        <f t="shared" si="366"/>
        <v>0</v>
      </c>
      <c r="BD469" s="265">
        <f t="shared" si="369"/>
        <v>0</v>
      </c>
      <c r="BE469" s="105"/>
      <c r="BF469" s="105"/>
      <c r="BG469" s="105"/>
      <c r="BH469" s="105"/>
      <c r="BI469" s="105"/>
      <c r="BJ469" s="105"/>
    </row>
    <row r="470" spans="2:62" ht="9.9499999999999993" hidden="1" customHeight="1" outlineLevel="1">
      <c r="B470" s="101"/>
      <c r="C470" s="208"/>
      <c r="D470" s="208"/>
      <c r="E470" s="208"/>
      <c r="F470" s="208"/>
      <c r="G470" s="237"/>
      <c r="H470" s="207"/>
      <c r="I470" s="257"/>
      <c r="J470" s="257"/>
      <c r="K470" s="257"/>
      <c r="L470" s="257"/>
      <c r="M470" s="257"/>
      <c r="N470" s="257"/>
      <c r="O470" s="257"/>
      <c r="P470" s="256"/>
      <c r="Q470" s="102"/>
      <c r="R470" s="102"/>
      <c r="S470" s="102"/>
      <c r="U470" s="98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Z470" s="493"/>
      <c r="BE470" s="105"/>
      <c r="BF470" s="105"/>
      <c r="BG470" s="105"/>
      <c r="BH470" s="105"/>
      <c r="BI470" s="105"/>
      <c r="BJ470" s="105"/>
    </row>
    <row r="471" spans="2:62" ht="20.100000000000001" customHeight="1" collapsed="1">
      <c r="B471" s="8">
        <f>B454+1</f>
        <v>28</v>
      </c>
      <c r="C471" s="916"/>
      <c r="D471" s="917"/>
      <c r="E471" s="917"/>
      <c r="F471" s="918"/>
      <c r="G471" s="429"/>
      <c r="H471" s="206">
        <v>1</v>
      </c>
      <c r="I471" s="642">
        <f t="shared" ref="I471" si="370">$H471*SUM(I472:I486)</f>
        <v>0</v>
      </c>
      <c r="J471" s="643">
        <f t="shared" ref="J471:O471" si="371">$H471*SUM(J472:J486)</f>
        <v>0</v>
      </c>
      <c r="K471" s="644">
        <f t="shared" si="371"/>
        <v>0</v>
      </c>
      <c r="L471" s="645">
        <f t="shared" si="371"/>
        <v>0</v>
      </c>
      <c r="M471" s="645">
        <f t="shared" si="371"/>
        <v>0</v>
      </c>
      <c r="N471" s="644">
        <f t="shared" si="371"/>
        <v>0</v>
      </c>
      <c r="O471" s="642">
        <f t="shared" si="371"/>
        <v>0</v>
      </c>
      <c r="P471" s="209">
        <f t="shared" ref="P471:Q471" si="372">$H471*SUM(P472:P486)</f>
        <v>0</v>
      </c>
      <c r="Q471" s="210">
        <f t="shared" si="372"/>
        <v>0</v>
      </c>
      <c r="R471" s="136">
        <f t="shared" ref="R471:R486" si="373">P471*(1+Gewinn)*(1+SicherheitAngebot)</f>
        <v>0</v>
      </c>
      <c r="S471" s="137">
        <f t="shared" ref="S471:S486" si="374">Q471*(1+MGKZ)*(1+Gewinn)*(1+SicherheitAngebot)</f>
        <v>0</v>
      </c>
      <c r="U471" s="10">
        <f>I471*$I$7+J471*$J$7+K471*$K$7+L471*$L$7+M471*$M$7+N471*$N$7+O471*$O$7+R471+S471</f>
        <v>0</v>
      </c>
      <c r="W471" s="646">
        <f t="shared" ref="W471:AB471" si="375">$H471*SUM(W472:W486)</f>
        <v>0</v>
      </c>
      <c r="X471" s="647">
        <f t="shared" si="375"/>
        <v>0</v>
      </c>
      <c r="Y471" s="648">
        <f t="shared" si="375"/>
        <v>0</v>
      </c>
      <c r="Z471" s="649">
        <f t="shared" si="375"/>
        <v>0</v>
      </c>
      <c r="AA471" s="648">
        <f t="shared" si="375"/>
        <v>0</v>
      </c>
      <c r="AB471" s="646">
        <f t="shared" si="375"/>
        <v>0</v>
      </c>
      <c r="AC471" s="258"/>
      <c r="AD471" s="646">
        <f t="shared" ref="AD471:AM471" si="376">$H471*SUM(AD472:AD486)</f>
        <v>0</v>
      </c>
      <c r="AE471" s="647">
        <f t="shared" si="376"/>
        <v>0</v>
      </c>
      <c r="AF471" s="648">
        <f t="shared" si="376"/>
        <v>0</v>
      </c>
      <c r="AG471" s="649">
        <f t="shared" si="376"/>
        <v>0</v>
      </c>
      <c r="AH471" s="648">
        <f t="shared" si="376"/>
        <v>0</v>
      </c>
      <c r="AI471" s="646">
        <f t="shared" si="376"/>
        <v>0</v>
      </c>
      <c r="AJ471" s="258"/>
      <c r="AK471" s="653">
        <f t="shared" si="376"/>
        <v>0</v>
      </c>
      <c r="AL471" s="653">
        <f t="shared" si="376"/>
        <v>0</v>
      </c>
      <c r="AM471" s="653">
        <f t="shared" si="376"/>
        <v>0</v>
      </c>
      <c r="AN471" s="227">
        <f>$H471*SUM(AN472:AN486)*(1+Gewinn)*(1+SicherheitAngebot)</f>
        <v>0</v>
      </c>
      <c r="AO471" s="227">
        <f>$H471*SUM(AO472:AO486)*(1+Gewinn)*(1+SicherheitAngebot)</f>
        <v>0</v>
      </c>
      <c r="AP471" s="227">
        <f>$H471*SUM(AP472:AP486)*(1+Gewinn)*(1+SicherheitAngebot)</f>
        <v>0</v>
      </c>
      <c r="AQ471" s="227">
        <f>$H471*SUM(AQ472:AQ486)*(1+Gewinn)*(1+SicherheitAngebot)</f>
        <v>0</v>
      </c>
      <c r="AR471" s="227">
        <f>$H471*SUM(AR472:AR486)*(1+Gewinn)*(1+SicherheitAngebot)</f>
        <v>0</v>
      </c>
      <c r="AS471" s="262"/>
      <c r="AT471" s="263">
        <f t="shared" si="363"/>
        <v>0</v>
      </c>
      <c r="AU471" s="259"/>
      <c r="AV471" s="491">
        <f>AK471*$AK$7+AL471*$AL$7+AM471*$AM$7+SUM(AN471:AR471)+AT471/Zuschläge_IBN+AT471</f>
        <v>0</v>
      </c>
      <c r="AX471" s="685">
        <f>U471+AV471</f>
        <v>0</v>
      </c>
      <c r="AZ471" s="490">
        <f>IF(H471&gt;0,U471/(1+SicherheitAngebot)*(1+Sicherheit),0)</f>
        <v>0</v>
      </c>
      <c r="BB471" s="490">
        <f>IF(H471&gt;0,AV471/(1+SicherheitAngebot)*(1+Sicherheit),0)</f>
        <v>0</v>
      </c>
      <c r="BD471" s="490">
        <f>AZ471+BB471</f>
        <v>0</v>
      </c>
      <c r="BE471" s="105"/>
      <c r="BF471" s="105"/>
      <c r="BG471" s="105"/>
      <c r="BH471" s="105"/>
      <c r="BI471" s="105"/>
      <c r="BJ471" s="105"/>
    </row>
    <row r="472" spans="2:62" ht="20.100000000000001" hidden="1" customHeight="1" outlineLevel="1">
      <c r="B472" s="99"/>
      <c r="C472" s="908"/>
      <c r="D472" s="909"/>
      <c r="E472" s="909"/>
      <c r="F472" s="910"/>
      <c r="G472" s="890"/>
      <c r="H472" s="901"/>
      <c r="I472" s="152"/>
      <c r="J472" s="152"/>
      <c r="K472" s="152"/>
      <c r="L472" s="152"/>
      <c r="M472" s="152"/>
      <c r="N472" s="152"/>
      <c r="O472" s="152"/>
      <c r="P472" s="153"/>
      <c r="Q472" s="153"/>
      <c r="R472" s="156">
        <f t="shared" si="373"/>
        <v>0</v>
      </c>
      <c r="S472" s="156">
        <f t="shared" si="374"/>
        <v>0</v>
      </c>
      <c r="U472" s="157">
        <f>I472*$I$7+J472*$J$7+K472*$K$7+L472*$L$7+M472*$M$7+N472*$N$7+O472*$O$7+R472+S472</f>
        <v>0</v>
      </c>
      <c r="W472" s="152"/>
      <c r="X472" s="152"/>
      <c r="Y472" s="152"/>
      <c r="Z472" s="152"/>
      <c r="AA472" s="152"/>
      <c r="AB472" s="152"/>
      <c r="AC472" s="347"/>
      <c r="AD472" s="152"/>
      <c r="AE472" s="152"/>
      <c r="AF472" s="152"/>
      <c r="AG472" s="152"/>
      <c r="AH472" s="152"/>
      <c r="AI472" s="152"/>
      <c r="AJ472" s="347"/>
      <c r="AK472" s="152"/>
      <c r="AL472" s="152"/>
      <c r="AM472" s="295"/>
      <c r="AN472" s="228"/>
      <c r="AO472" s="228"/>
      <c r="AP472" s="228"/>
      <c r="AQ472" s="228"/>
      <c r="AR472" s="228"/>
      <c r="AS472" s="348"/>
      <c r="AT472" s="264">
        <f t="shared" si="363"/>
        <v>0</v>
      </c>
      <c r="AU472" s="259"/>
      <c r="AV472" s="265">
        <f t="shared" ref="AV472:AV486" si="377">AK472*$AK$7+AL472*$AL$7+AM472*$AM$7+SUM(AN472:AR472)*(1+Gewinn)*(1+SicherheitAngebot)+AT472/Zuschläge_IBN+AT472</f>
        <v>0</v>
      </c>
      <c r="AX472" s="265">
        <f>U472+AV472</f>
        <v>0</v>
      </c>
      <c r="AZ472" s="492">
        <f t="shared" ref="AZ472:AZ486" si="378">U472/(1+SicherheitAngebot)*(1+Sicherheit)</f>
        <v>0</v>
      </c>
      <c r="BB472" s="492">
        <f t="shared" ref="BB472:BB486" si="379">AV472/(1+SicherheitAngebot)*(1+Sicherheit)</f>
        <v>0</v>
      </c>
      <c r="BD472" s="265">
        <f>AZ472+BB472</f>
        <v>0</v>
      </c>
      <c r="BE472" s="105"/>
      <c r="BF472" s="105"/>
      <c r="BG472" s="105"/>
      <c r="BH472" s="105"/>
      <c r="BI472" s="105"/>
      <c r="BJ472" s="105"/>
    </row>
    <row r="473" spans="2:62" ht="20.100000000000001" hidden="1" customHeight="1" outlineLevel="1">
      <c r="B473" s="100"/>
      <c r="C473" s="908"/>
      <c r="D473" s="909"/>
      <c r="E473" s="909"/>
      <c r="F473" s="910"/>
      <c r="G473" s="890"/>
      <c r="H473" s="891"/>
      <c r="I473" s="152"/>
      <c r="J473" s="152"/>
      <c r="K473" s="152"/>
      <c r="L473" s="152"/>
      <c r="M473" s="152"/>
      <c r="N473" s="152"/>
      <c r="O473" s="152"/>
      <c r="P473" s="153"/>
      <c r="Q473" s="153"/>
      <c r="R473" s="156">
        <f t="shared" si="373"/>
        <v>0</v>
      </c>
      <c r="S473" s="156">
        <f t="shared" si="374"/>
        <v>0</v>
      </c>
      <c r="U473" s="157">
        <f t="shared" ref="U473:U486" si="380">I473*$I$7+J473*$J$7+K473*$K$7+L473*$L$7+M473*$M$7+N473*$N$7+O473*$O$7+R473+S473</f>
        <v>0</v>
      </c>
      <c r="W473" s="152"/>
      <c r="X473" s="152"/>
      <c r="Y473" s="152"/>
      <c r="Z473" s="152"/>
      <c r="AA473" s="152"/>
      <c r="AB473" s="152"/>
      <c r="AC473" s="347"/>
      <c r="AD473" s="152"/>
      <c r="AE473" s="152"/>
      <c r="AF473" s="152"/>
      <c r="AG473" s="152"/>
      <c r="AH473" s="152"/>
      <c r="AI473" s="152"/>
      <c r="AJ473" s="347"/>
      <c r="AK473" s="152"/>
      <c r="AL473" s="152"/>
      <c r="AM473" s="295"/>
      <c r="AN473" s="228"/>
      <c r="AO473" s="228"/>
      <c r="AP473" s="228"/>
      <c r="AQ473" s="228"/>
      <c r="AR473" s="228"/>
      <c r="AS473" s="348"/>
      <c r="AT473" s="264">
        <f t="shared" si="363"/>
        <v>0</v>
      </c>
      <c r="AU473" s="259"/>
      <c r="AV473" s="265">
        <f t="shared" si="377"/>
        <v>0</v>
      </c>
      <c r="AX473" s="265">
        <f t="shared" ref="AX473:AX486" si="381">U473+AV473</f>
        <v>0</v>
      </c>
      <c r="AZ473" s="492">
        <f t="shared" si="378"/>
        <v>0</v>
      </c>
      <c r="BB473" s="492">
        <f t="shared" si="379"/>
        <v>0</v>
      </c>
      <c r="BD473" s="265">
        <f t="shared" ref="BD473:BD486" si="382">AZ473+BB473</f>
        <v>0</v>
      </c>
      <c r="BE473" s="105"/>
      <c r="BF473" s="105"/>
      <c r="BG473" s="105"/>
      <c r="BH473" s="105"/>
      <c r="BI473" s="105"/>
      <c r="BJ473" s="105"/>
    </row>
    <row r="474" spans="2:62" ht="20.100000000000001" hidden="1" customHeight="1" outlineLevel="1">
      <c r="B474" s="100"/>
      <c r="C474" s="908"/>
      <c r="D474" s="909"/>
      <c r="E474" s="909"/>
      <c r="F474" s="910"/>
      <c r="G474" s="890"/>
      <c r="H474" s="891"/>
      <c r="I474" s="152"/>
      <c r="J474" s="152"/>
      <c r="K474" s="152"/>
      <c r="L474" s="152"/>
      <c r="M474" s="152"/>
      <c r="N474" s="152"/>
      <c r="O474" s="152"/>
      <c r="P474" s="153"/>
      <c r="Q474" s="153"/>
      <c r="R474" s="156">
        <f t="shared" si="373"/>
        <v>0</v>
      </c>
      <c r="S474" s="156">
        <f t="shared" si="374"/>
        <v>0</v>
      </c>
      <c r="U474" s="157">
        <f t="shared" si="380"/>
        <v>0</v>
      </c>
      <c r="W474" s="152"/>
      <c r="X474" s="152"/>
      <c r="Y474" s="152"/>
      <c r="Z474" s="152"/>
      <c r="AA474" s="152"/>
      <c r="AB474" s="152"/>
      <c r="AC474" s="347"/>
      <c r="AD474" s="152"/>
      <c r="AE474" s="152"/>
      <c r="AF474" s="152"/>
      <c r="AG474" s="152"/>
      <c r="AH474" s="152"/>
      <c r="AI474" s="152"/>
      <c r="AJ474" s="347"/>
      <c r="AK474" s="152"/>
      <c r="AL474" s="152"/>
      <c r="AM474" s="295"/>
      <c r="AN474" s="228"/>
      <c r="AO474" s="228"/>
      <c r="AP474" s="228"/>
      <c r="AQ474" s="228"/>
      <c r="AR474" s="228"/>
      <c r="AS474" s="348"/>
      <c r="AT474" s="264">
        <f t="shared" si="363"/>
        <v>0</v>
      </c>
      <c r="AU474" s="259"/>
      <c r="AV474" s="265">
        <f t="shared" si="377"/>
        <v>0</v>
      </c>
      <c r="AX474" s="265">
        <f t="shared" si="381"/>
        <v>0</v>
      </c>
      <c r="AZ474" s="492">
        <f t="shared" si="378"/>
        <v>0</v>
      </c>
      <c r="BB474" s="492">
        <f t="shared" si="379"/>
        <v>0</v>
      </c>
      <c r="BD474" s="265">
        <f t="shared" si="382"/>
        <v>0</v>
      </c>
      <c r="BE474" s="105"/>
      <c r="BF474" s="105"/>
      <c r="BG474" s="105"/>
      <c r="BH474" s="105"/>
      <c r="BI474" s="105"/>
      <c r="BJ474" s="105"/>
    </row>
    <row r="475" spans="2:62" ht="20.100000000000001" hidden="1" customHeight="1" outlineLevel="1">
      <c r="B475" s="100"/>
      <c r="C475" s="908"/>
      <c r="D475" s="909"/>
      <c r="E475" s="909"/>
      <c r="F475" s="910"/>
      <c r="G475" s="890"/>
      <c r="H475" s="891"/>
      <c r="I475" s="152"/>
      <c r="J475" s="152"/>
      <c r="K475" s="152"/>
      <c r="L475" s="152"/>
      <c r="M475" s="152"/>
      <c r="N475" s="152"/>
      <c r="O475" s="152"/>
      <c r="P475" s="153"/>
      <c r="Q475" s="153"/>
      <c r="R475" s="156">
        <f t="shared" si="373"/>
        <v>0</v>
      </c>
      <c r="S475" s="156">
        <f t="shared" si="374"/>
        <v>0</v>
      </c>
      <c r="U475" s="157">
        <f t="shared" si="380"/>
        <v>0</v>
      </c>
      <c r="W475" s="152"/>
      <c r="X475" s="152"/>
      <c r="Y475" s="152"/>
      <c r="Z475" s="152"/>
      <c r="AA475" s="152"/>
      <c r="AB475" s="152"/>
      <c r="AC475" s="347"/>
      <c r="AD475" s="152"/>
      <c r="AE475" s="152"/>
      <c r="AF475" s="152"/>
      <c r="AG475" s="152"/>
      <c r="AH475" s="152"/>
      <c r="AI475" s="152"/>
      <c r="AJ475" s="347"/>
      <c r="AK475" s="152"/>
      <c r="AL475" s="152"/>
      <c r="AM475" s="295"/>
      <c r="AN475" s="228"/>
      <c r="AO475" s="228"/>
      <c r="AP475" s="228"/>
      <c r="AQ475" s="228"/>
      <c r="AR475" s="228"/>
      <c r="AS475" s="348"/>
      <c r="AT475" s="264">
        <f t="shared" si="363"/>
        <v>0</v>
      </c>
      <c r="AU475" s="259"/>
      <c r="AV475" s="265">
        <f t="shared" si="377"/>
        <v>0</v>
      </c>
      <c r="AX475" s="265">
        <f t="shared" si="381"/>
        <v>0</v>
      </c>
      <c r="AZ475" s="492">
        <f t="shared" si="378"/>
        <v>0</v>
      </c>
      <c r="BB475" s="492">
        <f t="shared" si="379"/>
        <v>0</v>
      </c>
      <c r="BD475" s="265">
        <f t="shared" si="382"/>
        <v>0</v>
      </c>
      <c r="BE475" s="105"/>
      <c r="BF475" s="105"/>
      <c r="BG475" s="105"/>
      <c r="BH475" s="105"/>
      <c r="BI475" s="105"/>
      <c r="BJ475" s="105"/>
    </row>
    <row r="476" spans="2:62" ht="20.100000000000001" hidden="1" customHeight="1" outlineLevel="1">
      <c r="B476" s="100"/>
      <c r="C476" s="908"/>
      <c r="D476" s="909"/>
      <c r="E476" s="909"/>
      <c r="F476" s="910"/>
      <c r="G476" s="890"/>
      <c r="H476" s="891"/>
      <c r="I476" s="152"/>
      <c r="J476" s="152"/>
      <c r="K476" s="152"/>
      <c r="L476" s="152"/>
      <c r="M476" s="152"/>
      <c r="N476" s="152"/>
      <c r="O476" s="152"/>
      <c r="P476" s="153"/>
      <c r="Q476" s="153"/>
      <c r="R476" s="156">
        <f t="shared" si="373"/>
        <v>0</v>
      </c>
      <c r="S476" s="156">
        <f t="shared" si="374"/>
        <v>0</v>
      </c>
      <c r="U476" s="157">
        <f t="shared" si="380"/>
        <v>0</v>
      </c>
      <c r="W476" s="152"/>
      <c r="X476" s="152"/>
      <c r="Y476" s="152"/>
      <c r="Z476" s="152"/>
      <c r="AA476" s="152"/>
      <c r="AB476" s="152"/>
      <c r="AC476" s="347"/>
      <c r="AD476" s="152"/>
      <c r="AE476" s="152"/>
      <c r="AF476" s="152"/>
      <c r="AG476" s="152"/>
      <c r="AH476" s="152"/>
      <c r="AI476" s="152"/>
      <c r="AJ476" s="347"/>
      <c r="AK476" s="152"/>
      <c r="AL476" s="152"/>
      <c r="AM476" s="295"/>
      <c r="AN476" s="228"/>
      <c r="AO476" s="228"/>
      <c r="AP476" s="228"/>
      <c r="AQ476" s="228"/>
      <c r="AR476" s="228"/>
      <c r="AS476" s="348"/>
      <c r="AT476" s="264">
        <f t="shared" si="363"/>
        <v>0</v>
      </c>
      <c r="AU476" s="259"/>
      <c r="AV476" s="265">
        <f t="shared" si="377"/>
        <v>0</v>
      </c>
      <c r="AX476" s="265">
        <f t="shared" si="381"/>
        <v>0</v>
      </c>
      <c r="AZ476" s="492">
        <f t="shared" si="378"/>
        <v>0</v>
      </c>
      <c r="BB476" s="492">
        <f t="shared" si="379"/>
        <v>0</v>
      </c>
      <c r="BD476" s="265">
        <f t="shared" si="382"/>
        <v>0</v>
      </c>
      <c r="BE476" s="105"/>
      <c r="BF476" s="105"/>
      <c r="BG476" s="105"/>
      <c r="BH476" s="105"/>
      <c r="BI476" s="105"/>
      <c r="BJ476" s="105"/>
    </row>
    <row r="477" spans="2:62" ht="20.100000000000001" hidden="1" customHeight="1" outlineLevel="1">
      <c r="B477" s="100"/>
      <c r="C477" s="908"/>
      <c r="D477" s="909"/>
      <c r="E477" s="909"/>
      <c r="F477" s="910"/>
      <c r="G477" s="890"/>
      <c r="H477" s="891"/>
      <c r="I477" s="152"/>
      <c r="J477" s="152"/>
      <c r="K477" s="152"/>
      <c r="L477" s="152"/>
      <c r="M477" s="152"/>
      <c r="N477" s="152"/>
      <c r="O477" s="152"/>
      <c r="P477" s="153"/>
      <c r="Q477" s="153"/>
      <c r="R477" s="156">
        <f t="shared" si="373"/>
        <v>0</v>
      </c>
      <c r="S477" s="156">
        <f t="shared" si="374"/>
        <v>0</v>
      </c>
      <c r="U477" s="157">
        <f t="shared" si="380"/>
        <v>0</v>
      </c>
      <c r="W477" s="152"/>
      <c r="X477" s="152"/>
      <c r="Y477" s="152"/>
      <c r="Z477" s="152"/>
      <c r="AA477" s="152"/>
      <c r="AB477" s="152"/>
      <c r="AC477" s="347"/>
      <c r="AD477" s="152"/>
      <c r="AE477" s="152"/>
      <c r="AF477" s="152"/>
      <c r="AG477" s="152"/>
      <c r="AH477" s="152"/>
      <c r="AI477" s="152"/>
      <c r="AJ477" s="347"/>
      <c r="AK477" s="152"/>
      <c r="AL477" s="152"/>
      <c r="AM477" s="295"/>
      <c r="AN477" s="228"/>
      <c r="AO477" s="228"/>
      <c r="AP477" s="228"/>
      <c r="AQ477" s="228"/>
      <c r="AR477" s="228"/>
      <c r="AS477" s="348"/>
      <c r="AT477" s="264">
        <f t="shared" si="363"/>
        <v>0</v>
      </c>
      <c r="AU477" s="259"/>
      <c r="AV477" s="265">
        <f t="shared" si="377"/>
        <v>0</v>
      </c>
      <c r="AX477" s="265">
        <f t="shared" si="381"/>
        <v>0</v>
      </c>
      <c r="AZ477" s="492">
        <f t="shared" si="378"/>
        <v>0</v>
      </c>
      <c r="BB477" s="492">
        <f t="shared" si="379"/>
        <v>0</v>
      </c>
      <c r="BD477" s="265">
        <f t="shared" si="382"/>
        <v>0</v>
      </c>
      <c r="BE477" s="105"/>
      <c r="BF477" s="105"/>
      <c r="BG477" s="105"/>
      <c r="BH477" s="105"/>
      <c r="BI477" s="105"/>
      <c r="BJ477" s="105"/>
    </row>
    <row r="478" spans="2:62" ht="20.100000000000001" hidden="1" customHeight="1" outlineLevel="1">
      <c r="B478" s="100"/>
      <c r="C478" s="908"/>
      <c r="D478" s="909"/>
      <c r="E478" s="909"/>
      <c r="F478" s="910"/>
      <c r="G478" s="890"/>
      <c r="H478" s="891"/>
      <c r="I478" s="152"/>
      <c r="J478" s="152"/>
      <c r="K478" s="152"/>
      <c r="L478" s="152"/>
      <c r="M478" s="152"/>
      <c r="N478" s="152"/>
      <c r="O478" s="152"/>
      <c r="P478" s="153"/>
      <c r="Q478" s="153"/>
      <c r="R478" s="156">
        <f t="shared" si="373"/>
        <v>0</v>
      </c>
      <c r="S478" s="156">
        <f t="shared" si="374"/>
        <v>0</v>
      </c>
      <c r="U478" s="157">
        <f t="shared" si="380"/>
        <v>0</v>
      </c>
      <c r="W478" s="152"/>
      <c r="X478" s="152"/>
      <c r="Y478" s="152"/>
      <c r="Z478" s="152"/>
      <c r="AA478" s="152"/>
      <c r="AB478" s="152"/>
      <c r="AC478" s="347"/>
      <c r="AD478" s="152"/>
      <c r="AE478" s="152"/>
      <c r="AF478" s="152"/>
      <c r="AG478" s="152"/>
      <c r="AH478" s="152"/>
      <c r="AI478" s="152"/>
      <c r="AJ478" s="347"/>
      <c r="AK478" s="152"/>
      <c r="AL478" s="152"/>
      <c r="AM478" s="295"/>
      <c r="AN478" s="228"/>
      <c r="AO478" s="228"/>
      <c r="AP478" s="228"/>
      <c r="AQ478" s="228"/>
      <c r="AR478" s="228"/>
      <c r="AS478" s="348"/>
      <c r="AT478" s="264">
        <f t="shared" si="363"/>
        <v>0</v>
      </c>
      <c r="AU478" s="259"/>
      <c r="AV478" s="265">
        <f t="shared" si="377"/>
        <v>0</v>
      </c>
      <c r="AX478" s="265">
        <f t="shared" si="381"/>
        <v>0</v>
      </c>
      <c r="AZ478" s="492">
        <f t="shared" si="378"/>
        <v>0</v>
      </c>
      <c r="BB478" s="492">
        <f t="shared" si="379"/>
        <v>0</v>
      </c>
      <c r="BD478" s="265">
        <f t="shared" si="382"/>
        <v>0</v>
      </c>
      <c r="BE478" s="105"/>
      <c r="BF478" s="105"/>
      <c r="BG478" s="105"/>
      <c r="BH478" s="105"/>
      <c r="BI478" s="105"/>
      <c r="BJ478" s="105"/>
    </row>
    <row r="479" spans="2:62" ht="20.100000000000001" hidden="1" customHeight="1" outlineLevel="1">
      <c r="B479" s="100"/>
      <c r="C479" s="908"/>
      <c r="D479" s="909"/>
      <c r="E479" s="909"/>
      <c r="F479" s="910"/>
      <c r="G479" s="890"/>
      <c r="H479" s="891"/>
      <c r="I479" s="152"/>
      <c r="J479" s="152"/>
      <c r="K479" s="152"/>
      <c r="L479" s="152"/>
      <c r="M479" s="152"/>
      <c r="N479" s="152"/>
      <c r="O479" s="152"/>
      <c r="P479" s="153"/>
      <c r="Q479" s="153"/>
      <c r="R479" s="156">
        <f t="shared" si="373"/>
        <v>0</v>
      </c>
      <c r="S479" s="156">
        <f t="shared" si="374"/>
        <v>0</v>
      </c>
      <c r="U479" s="157">
        <f t="shared" si="380"/>
        <v>0</v>
      </c>
      <c r="W479" s="152"/>
      <c r="X479" s="152"/>
      <c r="Y479" s="152"/>
      <c r="Z479" s="152"/>
      <c r="AA479" s="152"/>
      <c r="AB479" s="152"/>
      <c r="AC479" s="347"/>
      <c r="AD479" s="152"/>
      <c r="AE479" s="152"/>
      <c r="AF479" s="152"/>
      <c r="AG479" s="152"/>
      <c r="AH479" s="152"/>
      <c r="AI479" s="152"/>
      <c r="AJ479" s="347"/>
      <c r="AK479" s="152"/>
      <c r="AL479" s="152"/>
      <c r="AM479" s="295"/>
      <c r="AN479" s="228"/>
      <c r="AO479" s="228"/>
      <c r="AP479" s="228"/>
      <c r="AQ479" s="228"/>
      <c r="AR479" s="228"/>
      <c r="AS479" s="348"/>
      <c r="AT479" s="264">
        <f t="shared" si="363"/>
        <v>0</v>
      </c>
      <c r="AU479" s="259"/>
      <c r="AV479" s="265">
        <f t="shared" si="377"/>
        <v>0</v>
      </c>
      <c r="AX479" s="265">
        <f t="shared" si="381"/>
        <v>0</v>
      </c>
      <c r="AZ479" s="492">
        <f t="shared" si="378"/>
        <v>0</v>
      </c>
      <c r="BB479" s="492">
        <f t="shared" si="379"/>
        <v>0</v>
      </c>
      <c r="BD479" s="265">
        <f t="shared" si="382"/>
        <v>0</v>
      </c>
      <c r="BE479" s="105"/>
      <c r="BF479" s="105"/>
      <c r="BG479" s="105"/>
      <c r="BH479" s="105"/>
      <c r="BI479" s="105"/>
      <c r="BJ479" s="105"/>
    </row>
    <row r="480" spans="2:62" ht="20.100000000000001" hidden="1" customHeight="1" outlineLevel="1">
      <c r="B480" s="100"/>
      <c r="C480" s="908"/>
      <c r="D480" s="909"/>
      <c r="E480" s="909"/>
      <c r="F480" s="910"/>
      <c r="G480" s="890"/>
      <c r="H480" s="891"/>
      <c r="I480" s="152"/>
      <c r="J480" s="152"/>
      <c r="K480" s="152"/>
      <c r="L480" s="152"/>
      <c r="M480" s="152"/>
      <c r="N480" s="152"/>
      <c r="O480" s="152"/>
      <c r="P480" s="153"/>
      <c r="Q480" s="153"/>
      <c r="R480" s="156">
        <f t="shared" si="373"/>
        <v>0</v>
      </c>
      <c r="S480" s="156">
        <f t="shared" si="374"/>
        <v>0</v>
      </c>
      <c r="U480" s="157">
        <f t="shared" si="380"/>
        <v>0</v>
      </c>
      <c r="W480" s="152"/>
      <c r="X480" s="152"/>
      <c r="Y480" s="152"/>
      <c r="Z480" s="152"/>
      <c r="AA480" s="152"/>
      <c r="AB480" s="152"/>
      <c r="AC480" s="347"/>
      <c r="AD480" s="152"/>
      <c r="AE480" s="152"/>
      <c r="AF480" s="152"/>
      <c r="AG480" s="152"/>
      <c r="AH480" s="152"/>
      <c r="AI480" s="152"/>
      <c r="AJ480" s="347"/>
      <c r="AK480" s="152"/>
      <c r="AL480" s="152"/>
      <c r="AM480" s="295"/>
      <c r="AN480" s="228"/>
      <c r="AO480" s="228"/>
      <c r="AP480" s="228"/>
      <c r="AQ480" s="228"/>
      <c r="AR480" s="228"/>
      <c r="AS480" s="348"/>
      <c r="AT480" s="264">
        <f t="shared" si="363"/>
        <v>0</v>
      </c>
      <c r="AU480" s="259"/>
      <c r="AV480" s="265">
        <f t="shared" si="377"/>
        <v>0</v>
      </c>
      <c r="AX480" s="265">
        <f t="shared" si="381"/>
        <v>0</v>
      </c>
      <c r="AZ480" s="492">
        <f t="shared" si="378"/>
        <v>0</v>
      </c>
      <c r="BB480" s="492">
        <f t="shared" si="379"/>
        <v>0</v>
      </c>
      <c r="BD480" s="265">
        <f t="shared" si="382"/>
        <v>0</v>
      </c>
      <c r="BE480" s="105"/>
      <c r="BF480" s="105"/>
      <c r="BG480" s="105"/>
      <c r="BH480" s="105"/>
      <c r="BI480" s="105"/>
      <c r="BJ480" s="105"/>
    </row>
    <row r="481" spans="2:62" ht="20.100000000000001" hidden="1" customHeight="1" outlineLevel="1">
      <c r="B481" s="100"/>
      <c r="C481" s="908"/>
      <c r="D481" s="909"/>
      <c r="E481" s="909"/>
      <c r="F481" s="910"/>
      <c r="G481" s="890"/>
      <c r="H481" s="891"/>
      <c r="I481" s="152"/>
      <c r="J481" s="152"/>
      <c r="K481" s="152"/>
      <c r="L481" s="152"/>
      <c r="M481" s="152"/>
      <c r="N481" s="152"/>
      <c r="O481" s="152"/>
      <c r="P481" s="153"/>
      <c r="Q481" s="153"/>
      <c r="R481" s="156">
        <f t="shared" si="373"/>
        <v>0</v>
      </c>
      <c r="S481" s="156">
        <f t="shared" si="374"/>
        <v>0</v>
      </c>
      <c r="U481" s="157">
        <f t="shared" si="380"/>
        <v>0</v>
      </c>
      <c r="W481" s="152"/>
      <c r="X481" s="152"/>
      <c r="Y481" s="152"/>
      <c r="Z481" s="152"/>
      <c r="AA481" s="152"/>
      <c r="AB481" s="152"/>
      <c r="AC481" s="347"/>
      <c r="AD481" s="152"/>
      <c r="AE481" s="152"/>
      <c r="AF481" s="152"/>
      <c r="AG481" s="152"/>
      <c r="AH481" s="152"/>
      <c r="AI481" s="152"/>
      <c r="AJ481" s="347"/>
      <c r="AK481" s="152"/>
      <c r="AL481" s="152"/>
      <c r="AM481" s="295"/>
      <c r="AN481" s="228"/>
      <c r="AO481" s="228"/>
      <c r="AP481" s="228"/>
      <c r="AQ481" s="228"/>
      <c r="AR481" s="228"/>
      <c r="AS481" s="348"/>
      <c r="AT481" s="264">
        <f t="shared" si="363"/>
        <v>0</v>
      </c>
      <c r="AU481" s="259"/>
      <c r="AV481" s="265">
        <f t="shared" si="377"/>
        <v>0</v>
      </c>
      <c r="AX481" s="265">
        <f t="shared" si="381"/>
        <v>0</v>
      </c>
      <c r="AZ481" s="492">
        <f t="shared" si="378"/>
        <v>0</v>
      </c>
      <c r="BB481" s="492">
        <f t="shared" si="379"/>
        <v>0</v>
      </c>
      <c r="BD481" s="265">
        <f t="shared" si="382"/>
        <v>0</v>
      </c>
      <c r="BE481" s="105"/>
      <c r="BF481" s="105"/>
      <c r="BG481" s="105"/>
      <c r="BH481" s="105"/>
      <c r="BI481" s="105"/>
      <c r="BJ481" s="105"/>
    </row>
    <row r="482" spans="2:62" ht="20.100000000000001" hidden="1" customHeight="1" outlineLevel="1">
      <c r="B482" s="100"/>
      <c r="C482" s="908"/>
      <c r="D482" s="909"/>
      <c r="E482" s="909"/>
      <c r="F482" s="910"/>
      <c r="G482" s="890"/>
      <c r="H482" s="891"/>
      <c r="I482" s="152"/>
      <c r="J482" s="152"/>
      <c r="K482" s="152"/>
      <c r="L482" s="152"/>
      <c r="M482" s="152"/>
      <c r="N482" s="152"/>
      <c r="O482" s="152"/>
      <c r="P482" s="153"/>
      <c r="Q482" s="153"/>
      <c r="R482" s="156">
        <f t="shared" si="373"/>
        <v>0</v>
      </c>
      <c r="S482" s="156">
        <f t="shared" si="374"/>
        <v>0</v>
      </c>
      <c r="U482" s="157">
        <f t="shared" si="380"/>
        <v>0</v>
      </c>
      <c r="W482" s="152"/>
      <c r="X482" s="152"/>
      <c r="Y482" s="152"/>
      <c r="Z482" s="152"/>
      <c r="AA482" s="152"/>
      <c r="AB482" s="152"/>
      <c r="AC482" s="347"/>
      <c r="AD482" s="152"/>
      <c r="AE482" s="152"/>
      <c r="AF482" s="152"/>
      <c r="AG482" s="152"/>
      <c r="AH482" s="152"/>
      <c r="AI482" s="152"/>
      <c r="AJ482" s="347"/>
      <c r="AK482" s="152"/>
      <c r="AL482" s="152"/>
      <c r="AM482" s="295"/>
      <c r="AN482" s="228"/>
      <c r="AO482" s="228"/>
      <c r="AP482" s="228"/>
      <c r="AQ482" s="228"/>
      <c r="AR482" s="228"/>
      <c r="AS482" s="348"/>
      <c r="AT482" s="264">
        <f t="shared" si="363"/>
        <v>0</v>
      </c>
      <c r="AU482" s="259"/>
      <c r="AV482" s="265">
        <f t="shared" si="377"/>
        <v>0</v>
      </c>
      <c r="AX482" s="265">
        <f t="shared" si="381"/>
        <v>0</v>
      </c>
      <c r="AZ482" s="492">
        <f t="shared" si="378"/>
        <v>0</v>
      </c>
      <c r="BB482" s="492">
        <f t="shared" si="379"/>
        <v>0</v>
      </c>
      <c r="BD482" s="265">
        <f t="shared" si="382"/>
        <v>0</v>
      </c>
      <c r="BE482" s="105"/>
      <c r="BF482" s="105"/>
      <c r="BG482" s="105"/>
      <c r="BH482" s="105"/>
      <c r="BI482" s="105"/>
      <c r="BJ482" s="105"/>
    </row>
    <row r="483" spans="2:62" ht="20.100000000000001" hidden="1" customHeight="1" outlineLevel="1">
      <c r="B483" s="100"/>
      <c r="C483" s="908"/>
      <c r="D483" s="909"/>
      <c r="E483" s="909"/>
      <c r="F483" s="910"/>
      <c r="G483" s="890"/>
      <c r="H483" s="891"/>
      <c r="I483" s="152"/>
      <c r="J483" s="152"/>
      <c r="K483" s="152"/>
      <c r="L483" s="152"/>
      <c r="M483" s="152"/>
      <c r="N483" s="152"/>
      <c r="O483" s="152"/>
      <c r="P483" s="153"/>
      <c r="Q483" s="153"/>
      <c r="R483" s="156">
        <f t="shared" si="373"/>
        <v>0</v>
      </c>
      <c r="S483" s="156">
        <f t="shared" si="374"/>
        <v>0</v>
      </c>
      <c r="U483" s="157">
        <f t="shared" si="380"/>
        <v>0</v>
      </c>
      <c r="W483" s="152"/>
      <c r="X483" s="152"/>
      <c r="Y483" s="152"/>
      <c r="Z483" s="152"/>
      <c r="AA483" s="152"/>
      <c r="AB483" s="152"/>
      <c r="AC483" s="347"/>
      <c r="AD483" s="152"/>
      <c r="AE483" s="152"/>
      <c r="AF483" s="152"/>
      <c r="AG483" s="152"/>
      <c r="AH483" s="152"/>
      <c r="AI483" s="152"/>
      <c r="AJ483" s="347"/>
      <c r="AK483" s="152"/>
      <c r="AL483" s="152"/>
      <c r="AM483" s="295"/>
      <c r="AN483" s="228"/>
      <c r="AO483" s="228"/>
      <c r="AP483" s="228"/>
      <c r="AQ483" s="228"/>
      <c r="AR483" s="228"/>
      <c r="AS483" s="348"/>
      <c r="AT483" s="264">
        <f t="shared" si="363"/>
        <v>0</v>
      </c>
      <c r="AU483" s="259"/>
      <c r="AV483" s="265">
        <f t="shared" si="377"/>
        <v>0</v>
      </c>
      <c r="AX483" s="265">
        <f t="shared" si="381"/>
        <v>0</v>
      </c>
      <c r="AZ483" s="492">
        <f t="shared" si="378"/>
        <v>0</v>
      </c>
      <c r="BB483" s="492">
        <f t="shared" si="379"/>
        <v>0</v>
      </c>
      <c r="BD483" s="265">
        <f t="shared" si="382"/>
        <v>0</v>
      </c>
      <c r="BE483" s="105"/>
      <c r="BF483" s="105"/>
      <c r="BG483" s="105"/>
      <c r="BH483" s="105"/>
      <c r="BI483" s="105"/>
      <c r="BJ483" s="105"/>
    </row>
    <row r="484" spans="2:62" ht="20.100000000000001" hidden="1" customHeight="1" outlineLevel="1">
      <c r="B484" s="100"/>
      <c r="C484" s="908"/>
      <c r="D484" s="909"/>
      <c r="E484" s="909"/>
      <c r="F484" s="910"/>
      <c r="G484" s="890"/>
      <c r="H484" s="891"/>
      <c r="I484" s="152"/>
      <c r="J484" s="152"/>
      <c r="K484" s="152"/>
      <c r="L484" s="152"/>
      <c r="M484" s="152"/>
      <c r="N484" s="152"/>
      <c r="O484" s="152"/>
      <c r="P484" s="153"/>
      <c r="Q484" s="153"/>
      <c r="R484" s="156">
        <f t="shared" si="373"/>
        <v>0</v>
      </c>
      <c r="S484" s="156">
        <f t="shared" si="374"/>
        <v>0</v>
      </c>
      <c r="U484" s="157">
        <f t="shared" si="380"/>
        <v>0</v>
      </c>
      <c r="W484" s="152"/>
      <c r="X484" s="152"/>
      <c r="Y484" s="152"/>
      <c r="Z484" s="152"/>
      <c r="AA484" s="152"/>
      <c r="AB484" s="152"/>
      <c r="AC484" s="347"/>
      <c r="AD484" s="152"/>
      <c r="AE484" s="152"/>
      <c r="AF484" s="152"/>
      <c r="AG484" s="152"/>
      <c r="AH484" s="152"/>
      <c r="AI484" s="152"/>
      <c r="AJ484" s="347"/>
      <c r="AK484" s="152"/>
      <c r="AL484" s="152"/>
      <c r="AM484" s="295"/>
      <c r="AN484" s="228"/>
      <c r="AO484" s="228"/>
      <c r="AP484" s="228"/>
      <c r="AQ484" s="228"/>
      <c r="AR484" s="228"/>
      <c r="AS484" s="348"/>
      <c r="AT484" s="264">
        <f t="shared" si="363"/>
        <v>0</v>
      </c>
      <c r="AU484" s="259"/>
      <c r="AV484" s="265">
        <f t="shared" si="377"/>
        <v>0</v>
      </c>
      <c r="AX484" s="265">
        <f t="shared" si="381"/>
        <v>0</v>
      </c>
      <c r="AZ484" s="492">
        <f t="shared" si="378"/>
        <v>0</v>
      </c>
      <c r="BB484" s="492">
        <f t="shared" si="379"/>
        <v>0</v>
      </c>
      <c r="BD484" s="265">
        <f t="shared" si="382"/>
        <v>0</v>
      </c>
      <c r="BE484" s="105"/>
      <c r="BF484" s="105"/>
      <c r="BG484" s="105"/>
      <c r="BH484" s="105"/>
      <c r="BI484" s="105"/>
      <c r="BJ484" s="105"/>
    </row>
    <row r="485" spans="2:62" ht="20.100000000000001" hidden="1" customHeight="1" outlineLevel="1">
      <c r="B485" s="100"/>
      <c r="C485" s="908"/>
      <c r="D485" s="909"/>
      <c r="E485" s="909"/>
      <c r="F485" s="910"/>
      <c r="G485" s="890"/>
      <c r="H485" s="891"/>
      <c r="I485" s="152"/>
      <c r="J485" s="152"/>
      <c r="K485" s="152"/>
      <c r="L485" s="152"/>
      <c r="M485" s="152"/>
      <c r="N485" s="152"/>
      <c r="O485" s="152"/>
      <c r="P485" s="153"/>
      <c r="Q485" s="153"/>
      <c r="R485" s="156">
        <f t="shared" si="373"/>
        <v>0</v>
      </c>
      <c r="S485" s="156">
        <f t="shared" si="374"/>
        <v>0</v>
      </c>
      <c r="U485" s="157">
        <f t="shared" si="380"/>
        <v>0</v>
      </c>
      <c r="W485" s="152"/>
      <c r="X485" s="152"/>
      <c r="Y485" s="152"/>
      <c r="Z485" s="152"/>
      <c r="AA485" s="152"/>
      <c r="AB485" s="152"/>
      <c r="AC485" s="347"/>
      <c r="AD485" s="152"/>
      <c r="AE485" s="152"/>
      <c r="AF485" s="152"/>
      <c r="AG485" s="152"/>
      <c r="AH485" s="152"/>
      <c r="AI485" s="152"/>
      <c r="AJ485" s="347"/>
      <c r="AK485" s="152"/>
      <c r="AL485" s="152"/>
      <c r="AM485" s="295"/>
      <c r="AN485" s="228"/>
      <c r="AO485" s="228"/>
      <c r="AP485" s="228"/>
      <c r="AQ485" s="228"/>
      <c r="AR485" s="228"/>
      <c r="AS485" s="348"/>
      <c r="AT485" s="264">
        <f t="shared" si="363"/>
        <v>0</v>
      </c>
      <c r="AU485" s="259"/>
      <c r="AV485" s="265">
        <f t="shared" si="377"/>
        <v>0</v>
      </c>
      <c r="AX485" s="265">
        <f t="shared" si="381"/>
        <v>0</v>
      </c>
      <c r="AZ485" s="492">
        <f t="shared" si="378"/>
        <v>0</v>
      </c>
      <c r="BB485" s="492">
        <f t="shared" si="379"/>
        <v>0</v>
      </c>
      <c r="BD485" s="265">
        <f t="shared" si="382"/>
        <v>0</v>
      </c>
      <c r="BE485" s="105"/>
      <c r="BF485" s="105"/>
      <c r="BG485" s="105"/>
      <c r="BH485" s="105"/>
      <c r="BI485" s="105"/>
      <c r="BJ485" s="105"/>
    </row>
    <row r="486" spans="2:62" ht="20.100000000000001" hidden="1" customHeight="1" outlineLevel="1">
      <c r="B486" s="100"/>
      <c r="C486" s="908"/>
      <c r="D486" s="909"/>
      <c r="E486" s="909"/>
      <c r="F486" s="910"/>
      <c r="G486" s="890"/>
      <c r="H486" s="891"/>
      <c r="I486" s="152"/>
      <c r="J486" s="152"/>
      <c r="K486" s="152"/>
      <c r="L486" s="152"/>
      <c r="M486" s="152"/>
      <c r="N486" s="152"/>
      <c r="O486" s="152"/>
      <c r="P486" s="153"/>
      <c r="Q486" s="153"/>
      <c r="R486" s="156">
        <f t="shared" si="373"/>
        <v>0</v>
      </c>
      <c r="S486" s="156">
        <f t="shared" si="374"/>
        <v>0</v>
      </c>
      <c r="U486" s="157">
        <f t="shared" si="380"/>
        <v>0</v>
      </c>
      <c r="W486" s="152"/>
      <c r="X486" s="152"/>
      <c r="Y486" s="152"/>
      <c r="Z486" s="152"/>
      <c r="AA486" s="152"/>
      <c r="AB486" s="152"/>
      <c r="AC486" s="347"/>
      <c r="AD486" s="152"/>
      <c r="AE486" s="152"/>
      <c r="AF486" s="152"/>
      <c r="AG486" s="152"/>
      <c r="AH486" s="152"/>
      <c r="AI486" s="152"/>
      <c r="AJ486" s="347"/>
      <c r="AK486" s="152"/>
      <c r="AL486" s="152"/>
      <c r="AM486" s="295"/>
      <c r="AN486" s="228"/>
      <c r="AO486" s="228"/>
      <c r="AP486" s="228"/>
      <c r="AQ486" s="228"/>
      <c r="AR486" s="228"/>
      <c r="AS486" s="348"/>
      <c r="AT486" s="264">
        <f t="shared" si="363"/>
        <v>0</v>
      </c>
      <c r="AU486" s="259"/>
      <c r="AV486" s="265">
        <f t="shared" si="377"/>
        <v>0</v>
      </c>
      <c r="AX486" s="265">
        <f t="shared" si="381"/>
        <v>0</v>
      </c>
      <c r="AZ486" s="492">
        <f t="shared" si="378"/>
        <v>0</v>
      </c>
      <c r="BB486" s="492">
        <f t="shared" si="379"/>
        <v>0</v>
      </c>
      <c r="BD486" s="265">
        <f t="shared" si="382"/>
        <v>0</v>
      </c>
      <c r="BE486" s="105"/>
      <c r="BF486" s="105"/>
      <c r="BG486" s="105"/>
      <c r="BH486" s="105"/>
      <c r="BI486" s="105"/>
      <c r="BJ486" s="105"/>
    </row>
    <row r="487" spans="2:62" ht="9.9499999999999993" hidden="1" customHeight="1" outlineLevel="1">
      <c r="B487" s="101"/>
      <c r="C487" s="208"/>
      <c r="D487" s="208"/>
      <c r="E487" s="208"/>
      <c r="F487" s="208"/>
      <c r="G487" s="237"/>
      <c r="H487" s="207"/>
      <c r="I487" s="257"/>
      <c r="J487" s="257"/>
      <c r="K487" s="257"/>
      <c r="L487" s="257"/>
      <c r="M487" s="257"/>
      <c r="N487" s="257"/>
      <c r="O487" s="257"/>
      <c r="P487" s="256"/>
      <c r="Q487" s="102"/>
      <c r="R487" s="102"/>
      <c r="S487" s="102"/>
      <c r="U487" s="98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Z487" s="493"/>
      <c r="BE487" s="105"/>
      <c r="BF487" s="105"/>
      <c r="BG487" s="105"/>
      <c r="BH487" s="105"/>
      <c r="BI487" s="105"/>
      <c r="BJ487" s="105"/>
    </row>
    <row r="488" spans="2:62" ht="20.100000000000001" customHeight="1" collapsed="1">
      <c r="B488" s="8">
        <f>B471+1</f>
        <v>29</v>
      </c>
      <c r="C488" s="916"/>
      <c r="D488" s="917"/>
      <c r="E488" s="917"/>
      <c r="F488" s="918"/>
      <c r="G488" s="429"/>
      <c r="H488" s="206">
        <v>1</v>
      </c>
      <c r="I488" s="642">
        <f t="shared" ref="I488" si="383">$H488*SUM(I489:I503)</f>
        <v>0</v>
      </c>
      <c r="J488" s="643">
        <f t="shared" ref="J488:O488" si="384">$H488*SUM(J489:J503)</f>
        <v>0</v>
      </c>
      <c r="K488" s="644">
        <f t="shared" si="384"/>
        <v>0</v>
      </c>
      <c r="L488" s="645">
        <f t="shared" si="384"/>
        <v>0</v>
      </c>
      <c r="M488" s="645">
        <f t="shared" si="384"/>
        <v>0</v>
      </c>
      <c r="N488" s="644">
        <f t="shared" si="384"/>
        <v>0</v>
      </c>
      <c r="O488" s="642">
        <f t="shared" si="384"/>
        <v>0</v>
      </c>
      <c r="P488" s="209">
        <f t="shared" ref="P488:Q488" si="385">$H488*SUM(P489:P503)</f>
        <v>0</v>
      </c>
      <c r="Q488" s="210">
        <f t="shared" si="385"/>
        <v>0</v>
      </c>
      <c r="R488" s="136">
        <f t="shared" ref="R488:R503" si="386">P488*(1+Gewinn)*(1+SicherheitAngebot)</f>
        <v>0</v>
      </c>
      <c r="S488" s="137">
        <f t="shared" ref="S488:S503" si="387">Q488*(1+MGKZ)*(1+Gewinn)*(1+SicherheitAngebot)</f>
        <v>0</v>
      </c>
      <c r="U488" s="10">
        <f>I488*$I$7+J488*$J$7+K488*$K$7+L488*$L$7+M488*$M$7+N488*$N$7+O488*$O$7+R488+S488</f>
        <v>0</v>
      </c>
      <c r="W488" s="646">
        <f t="shared" ref="W488:AB488" si="388">$H488*SUM(W489:W503)</f>
        <v>0</v>
      </c>
      <c r="X488" s="647">
        <f t="shared" si="388"/>
        <v>0</v>
      </c>
      <c r="Y488" s="648">
        <f t="shared" si="388"/>
        <v>0</v>
      </c>
      <c r="Z488" s="649">
        <f t="shared" si="388"/>
        <v>0</v>
      </c>
      <c r="AA488" s="648">
        <f t="shared" si="388"/>
        <v>0</v>
      </c>
      <c r="AB488" s="646">
        <f t="shared" si="388"/>
        <v>0</v>
      </c>
      <c r="AC488" s="258"/>
      <c r="AD488" s="646">
        <f t="shared" ref="AD488:AM488" si="389">$H488*SUM(AD489:AD503)</f>
        <v>0</v>
      </c>
      <c r="AE488" s="647">
        <f t="shared" si="389"/>
        <v>0</v>
      </c>
      <c r="AF488" s="648">
        <f t="shared" si="389"/>
        <v>0</v>
      </c>
      <c r="AG488" s="649">
        <f t="shared" si="389"/>
        <v>0</v>
      </c>
      <c r="AH488" s="648">
        <f t="shared" si="389"/>
        <v>0</v>
      </c>
      <c r="AI488" s="646">
        <f t="shared" si="389"/>
        <v>0</v>
      </c>
      <c r="AJ488" s="258"/>
      <c r="AK488" s="653">
        <f t="shared" si="389"/>
        <v>0</v>
      </c>
      <c r="AL488" s="653">
        <f t="shared" si="389"/>
        <v>0</v>
      </c>
      <c r="AM488" s="653">
        <f t="shared" si="389"/>
        <v>0</v>
      </c>
      <c r="AN488" s="227">
        <f>$H488*SUM(AN489:AN503)*(1+Gewinn)*(1+SicherheitAngebot)</f>
        <v>0</v>
      </c>
      <c r="AO488" s="227">
        <f>$H488*SUM(AO489:AO503)*(1+Gewinn)*(1+SicherheitAngebot)</f>
        <v>0</v>
      </c>
      <c r="AP488" s="227">
        <f>$H488*SUM(AP489:AP503)*(1+Gewinn)*(1+SicherheitAngebot)</f>
        <v>0</v>
      </c>
      <c r="AQ488" s="227">
        <f>$H488*SUM(AQ489:AQ503)*(1+Gewinn)*(1+SicherheitAngebot)</f>
        <v>0</v>
      </c>
      <c r="AR488" s="227">
        <f>$H488*SUM(AR489:AR503)*(1+Gewinn)*(1+SicherheitAngebot)</f>
        <v>0</v>
      </c>
      <c r="AS488" s="262"/>
      <c r="AT488" s="263">
        <f t="shared" si="363"/>
        <v>0</v>
      </c>
      <c r="AU488" s="259"/>
      <c r="AV488" s="491">
        <f>AK488*$AK$7+AL488*$AL$7+AM488*$AM$7+SUM(AN488:AR488)+AT488/Zuschläge_IBN+AT488</f>
        <v>0</v>
      </c>
      <c r="AX488" s="685">
        <f>U488+AV488</f>
        <v>0</v>
      </c>
      <c r="AZ488" s="490">
        <f>IF(H488&gt;0,U488/(1+SicherheitAngebot)*(1+Sicherheit),0)</f>
        <v>0</v>
      </c>
      <c r="BB488" s="490">
        <f>IF(H488&gt;0,AV488/(1+SicherheitAngebot)*(1+Sicherheit),0)</f>
        <v>0</v>
      </c>
      <c r="BD488" s="490">
        <f>AZ488+BB488</f>
        <v>0</v>
      </c>
      <c r="BE488" s="105"/>
      <c r="BF488" s="105"/>
      <c r="BG488" s="105"/>
      <c r="BH488" s="105"/>
      <c r="BI488" s="105"/>
      <c r="BJ488" s="105"/>
    </row>
    <row r="489" spans="2:62" ht="20.100000000000001" hidden="1" customHeight="1" outlineLevel="1">
      <c r="B489" s="99"/>
      <c r="C489" s="908"/>
      <c r="D489" s="909"/>
      <c r="E489" s="909"/>
      <c r="F489" s="910"/>
      <c r="G489" s="890"/>
      <c r="H489" s="901"/>
      <c r="I489" s="152"/>
      <c r="J489" s="152"/>
      <c r="K489" s="152"/>
      <c r="L489" s="152"/>
      <c r="M489" s="152"/>
      <c r="N489" s="152"/>
      <c r="O489" s="152"/>
      <c r="P489" s="153"/>
      <c r="Q489" s="153"/>
      <c r="R489" s="156">
        <f t="shared" si="386"/>
        <v>0</v>
      </c>
      <c r="S489" s="156">
        <f t="shared" si="387"/>
        <v>0</v>
      </c>
      <c r="U489" s="157">
        <f>I489*$I$7+J489*$J$7+K489*$K$7+L489*$L$7+M489*$M$7+N489*$N$7+O489*$O$7+R489+S489</f>
        <v>0</v>
      </c>
      <c r="W489" s="152"/>
      <c r="X489" s="152"/>
      <c r="Y489" s="152"/>
      <c r="Z489" s="152"/>
      <c r="AA489" s="152"/>
      <c r="AB489" s="152"/>
      <c r="AC489" s="347"/>
      <c r="AD489" s="152"/>
      <c r="AE489" s="152"/>
      <c r="AF489" s="152"/>
      <c r="AG489" s="152"/>
      <c r="AH489" s="152"/>
      <c r="AI489" s="152"/>
      <c r="AJ489" s="347"/>
      <c r="AK489" s="152"/>
      <c r="AL489" s="152"/>
      <c r="AM489" s="295"/>
      <c r="AN489" s="228"/>
      <c r="AO489" s="228"/>
      <c r="AP489" s="228"/>
      <c r="AQ489" s="228"/>
      <c r="AR489" s="228"/>
      <c r="AS489" s="348"/>
      <c r="AT489" s="264">
        <f t="shared" si="363"/>
        <v>0</v>
      </c>
      <c r="AU489" s="259"/>
      <c r="AV489" s="265">
        <f t="shared" ref="AV489:AV503" si="390">AK489*$AK$7+AL489*$AL$7+AM489*$AM$7+SUM(AN489:AR489)*(1+Gewinn)*(1+SicherheitAngebot)+AT489/Zuschläge_IBN+AT489</f>
        <v>0</v>
      </c>
      <c r="AX489" s="265">
        <f>U489+AV489</f>
        <v>0</v>
      </c>
      <c r="AZ489" s="492">
        <f t="shared" ref="AZ489:AZ503" si="391">U489/(1+SicherheitAngebot)*(1+Sicherheit)</f>
        <v>0</v>
      </c>
      <c r="BB489" s="492">
        <f t="shared" ref="BB489:BB503" si="392">AV489/(1+SicherheitAngebot)*(1+Sicherheit)</f>
        <v>0</v>
      </c>
      <c r="BD489" s="265">
        <f>AZ489+BB489</f>
        <v>0</v>
      </c>
      <c r="BE489" s="105"/>
      <c r="BF489" s="105"/>
      <c r="BG489" s="105"/>
      <c r="BH489" s="105"/>
      <c r="BI489" s="105"/>
      <c r="BJ489" s="105"/>
    </row>
    <row r="490" spans="2:62" ht="20.100000000000001" hidden="1" customHeight="1" outlineLevel="1">
      <c r="B490" s="100"/>
      <c r="C490" s="908"/>
      <c r="D490" s="909"/>
      <c r="E490" s="909"/>
      <c r="F490" s="910"/>
      <c r="G490" s="890"/>
      <c r="H490" s="891"/>
      <c r="I490" s="152"/>
      <c r="J490" s="152"/>
      <c r="K490" s="152"/>
      <c r="L490" s="152"/>
      <c r="M490" s="152"/>
      <c r="N490" s="152"/>
      <c r="O490" s="152"/>
      <c r="P490" s="153"/>
      <c r="Q490" s="153"/>
      <c r="R490" s="156">
        <f t="shared" si="386"/>
        <v>0</v>
      </c>
      <c r="S490" s="156">
        <f t="shared" si="387"/>
        <v>0</v>
      </c>
      <c r="U490" s="157">
        <f t="shared" ref="U490:U503" si="393">I490*$I$7+J490*$J$7+K490*$K$7+L490*$L$7+M490*$M$7+N490*$N$7+O490*$O$7+R490+S490</f>
        <v>0</v>
      </c>
      <c r="W490" s="152"/>
      <c r="X490" s="152"/>
      <c r="Y490" s="152"/>
      <c r="Z490" s="152"/>
      <c r="AA490" s="152"/>
      <c r="AB490" s="152"/>
      <c r="AC490" s="347"/>
      <c r="AD490" s="152"/>
      <c r="AE490" s="152"/>
      <c r="AF490" s="152"/>
      <c r="AG490" s="152"/>
      <c r="AH490" s="152"/>
      <c r="AI490" s="152"/>
      <c r="AJ490" s="347"/>
      <c r="AK490" s="152"/>
      <c r="AL490" s="152"/>
      <c r="AM490" s="295"/>
      <c r="AN490" s="228"/>
      <c r="AO490" s="228"/>
      <c r="AP490" s="228"/>
      <c r="AQ490" s="228"/>
      <c r="AR490" s="228"/>
      <c r="AS490" s="348"/>
      <c r="AT490" s="264">
        <f t="shared" si="363"/>
        <v>0</v>
      </c>
      <c r="AU490" s="259"/>
      <c r="AV490" s="265">
        <f t="shared" si="390"/>
        <v>0</v>
      </c>
      <c r="AX490" s="265">
        <f t="shared" ref="AX490:AX503" si="394">U490+AV490</f>
        <v>0</v>
      </c>
      <c r="AZ490" s="492">
        <f t="shared" si="391"/>
        <v>0</v>
      </c>
      <c r="BB490" s="492">
        <f t="shared" si="392"/>
        <v>0</v>
      </c>
      <c r="BD490" s="265">
        <f t="shared" ref="BD490:BD503" si="395">AZ490+BB490</f>
        <v>0</v>
      </c>
      <c r="BE490" s="105"/>
      <c r="BF490" s="105"/>
      <c r="BG490" s="105"/>
      <c r="BH490" s="105"/>
      <c r="BI490" s="105"/>
      <c r="BJ490" s="105"/>
    </row>
    <row r="491" spans="2:62" ht="20.100000000000001" hidden="1" customHeight="1" outlineLevel="1">
      <c r="B491" s="100"/>
      <c r="C491" s="908"/>
      <c r="D491" s="909"/>
      <c r="E491" s="909"/>
      <c r="F491" s="910"/>
      <c r="G491" s="890"/>
      <c r="H491" s="891"/>
      <c r="I491" s="152"/>
      <c r="J491" s="152"/>
      <c r="K491" s="152"/>
      <c r="L491" s="152"/>
      <c r="M491" s="152"/>
      <c r="N491" s="152"/>
      <c r="O491" s="152"/>
      <c r="P491" s="153"/>
      <c r="Q491" s="153"/>
      <c r="R491" s="156">
        <f t="shared" si="386"/>
        <v>0</v>
      </c>
      <c r="S491" s="156">
        <f t="shared" si="387"/>
        <v>0</v>
      </c>
      <c r="U491" s="157">
        <f t="shared" si="393"/>
        <v>0</v>
      </c>
      <c r="W491" s="152"/>
      <c r="X491" s="152"/>
      <c r="Y491" s="152"/>
      <c r="Z491" s="152"/>
      <c r="AA491" s="152"/>
      <c r="AB491" s="152"/>
      <c r="AC491" s="347"/>
      <c r="AD491" s="152"/>
      <c r="AE491" s="152"/>
      <c r="AF491" s="152"/>
      <c r="AG491" s="152"/>
      <c r="AH491" s="152"/>
      <c r="AI491" s="152"/>
      <c r="AJ491" s="347"/>
      <c r="AK491" s="152"/>
      <c r="AL491" s="152"/>
      <c r="AM491" s="295"/>
      <c r="AN491" s="228"/>
      <c r="AO491" s="228"/>
      <c r="AP491" s="228"/>
      <c r="AQ491" s="228"/>
      <c r="AR491" s="228"/>
      <c r="AS491" s="348"/>
      <c r="AT491" s="264">
        <f t="shared" si="363"/>
        <v>0</v>
      </c>
      <c r="AU491" s="259"/>
      <c r="AV491" s="265">
        <f t="shared" si="390"/>
        <v>0</v>
      </c>
      <c r="AX491" s="265">
        <f t="shared" si="394"/>
        <v>0</v>
      </c>
      <c r="AZ491" s="492">
        <f t="shared" si="391"/>
        <v>0</v>
      </c>
      <c r="BB491" s="492">
        <f t="shared" si="392"/>
        <v>0</v>
      </c>
      <c r="BD491" s="265">
        <f t="shared" si="395"/>
        <v>0</v>
      </c>
      <c r="BE491" s="105"/>
      <c r="BF491" s="105"/>
      <c r="BG491" s="105"/>
      <c r="BH491" s="105"/>
      <c r="BI491" s="105"/>
      <c r="BJ491" s="105"/>
    </row>
    <row r="492" spans="2:62" ht="20.100000000000001" hidden="1" customHeight="1" outlineLevel="1">
      <c r="B492" s="100"/>
      <c r="C492" s="908"/>
      <c r="D492" s="909"/>
      <c r="E492" s="909"/>
      <c r="F492" s="910"/>
      <c r="G492" s="890"/>
      <c r="H492" s="891"/>
      <c r="I492" s="152"/>
      <c r="J492" s="152"/>
      <c r="K492" s="152"/>
      <c r="L492" s="152"/>
      <c r="M492" s="152"/>
      <c r="N492" s="152"/>
      <c r="O492" s="152"/>
      <c r="P492" s="153"/>
      <c r="Q492" s="153"/>
      <c r="R492" s="156">
        <f t="shared" si="386"/>
        <v>0</v>
      </c>
      <c r="S492" s="156">
        <f t="shared" si="387"/>
        <v>0</v>
      </c>
      <c r="U492" s="157">
        <f t="shared" si="393"/>
        <v>0</v>
      </c>
      <c r="W492" s="152"/>
      <c r="X492" s="152"/>
      <c r="Y492" s="152"/>
      <c r="Z492" s="152"/>
      <c r="AA492" s="152"/>
      <c r="AB492" s="152"/>
      <c r="AC492" s="347"/>
      <c r="AD492" s="152"/>
      <c r="AE492" s="152"/>
      <c r="AF492" s="152"/>
      <c r="AG492" s="152"/>
      <c r="AH492" s="152"/>
      <c r="AI492" s="152"/>
      <c r="AJ492" s="347"/>
      <c r="AK492" s="152"/>
      <c r="AL492" s="152"/>
      <c r="AM492" s="295"/>
      <c r="AN492" s="228"/>
      <c r="AO492" s="228"/>
      <c r="AP492" s="228"/>
      <c r="AQ492" s="228"/>
      <c r="AR492" s="228"/>
      <c r="AS492" s="348"/>
      <c r="AT492" s="264">
        <f t="shared" si="363"/>
        <v>0</v>
      </c>
      <c r="AU492" s="259"/>
      <c r="AV492" s="265">
        <f t="shared" si="390"/>
        <v>0</v>
      </c>
      <c r="AX492" s="265">
        <f t="shared" si="394"/>
        <v>0</v>
      </c>
      <c r="AZ492" s="492">
        <f t="shared" si="391"/>
        <v>0</v>
      </c>
      <c r="BB492" s="492">
        <f t="shared" si="392"/>
        <v>0</v>
      </c>
      <c r="BD492" s="265">
        <f t="shared" si="395"/>
        <v>0</v>
      </c>
      <c r="BE492" s="105"/>
      <c r="BF492" s="105"/>
      <c r="BG492" s="105"/>
      <c r="BH492" s="105"/>
      <c r="BI492" s="105"/>
      <c r="BJ492" s="105"/>
    </row>
    <row r="493" spans="2:62" ht="20.100000000000001" hidden="1" customHeight="1" outlineLevel="1">
      <c r="B493" s="100"/>
      <c r="C493" s="908"/>
      <c r="D493" s="909"/>
      <c r="E493" s="909"/>
      <c r="F493" s="910"/>
      <c r="G493" s="890"/>
      <c r="H493" s="891"/>
      <c r="I493" s="152"/>
      <c r="J493" s="152"/>
      <c r="K493" s="152"/>
      <c r="L493" s="152"/>
      <c r="M493" s="152"/>
      <c r="N493" s="152"/>
      <c r="O493" s="152"/>
      <c r="P493" s="153"/>
      <c r="Q493" s="153"/>
      <c r="R493" s="156">
        <f t="shared" si="386"/>
        <v>0</v>
      </c>
      <c r="S493" s="156">
        <f t="shared" si="387"/>
        <v>0</v>
      </c>
      <c r="U493" s="157">
        <f t="shared" si="393"/>
        <v>0</v>
      </c>
      <c r="W493" s="152"/>
      <c r="X493" s="152"/>
      <c r="Y493" s="152"/>
      <c r="Z493" s="152"/>
      <c r="AA493" s="152"/>
      <c r="AB493" s="152"/>
      <c r="AC493" s="347"/>
      <c r="AD493" s="152"/>
      <c r="AE493" s="152"/>
      <c r="AF493" s="152"/>
      <c r="AG493" s="152"/>
      <c r="AH493" s="152"/>
      <c r="AI493" s="152"/>
      <c r="AJ493" s="347"/>
      <c r="AK493" s="152"/>
      <c r="AL493" s="152"/>
      <c r="AM493" s="295"/>
      <c r="AN493" s="228"/>
      <c r="AO493" s="228"/>
      <c r="AP493" s="228"/>
      <c r="AQ493" s="228"/>
      <c r="AR493" s="228"/>
      <c r="AS493" s="348"/>
      <c r="AT493" s="264">
        <f t="shared" si="363"/>
        <v>0</v>
      </c>
      <c r="AU493" s="259"/>
      <c r="AV493" s="265">
        <f t="shared" si="390"/>
        <v>0</v>
      </c>
      <c r="AX493" s="265">
        <f t="shared" si="394"/>
        <v>0</v>
      </c>
      <c r="AZ493" s="492">
        <f t="shared" si="391"/>
        <v>0</v>
      </c>
      <c r="BB493" s="492">
        <f t="shared" si="392"/>
        <v>0</v>
      </c>
      <c r="BD493" s="265">
        <f t="shared" si="395"/>
        <v>0</v>
      </c>
      <c r="BE493" s="105"/>
      <c r="BF493" s="105"/>
      <c r="BG493" s="105"/>
      <c r="BH493" s="105"/>
      <c r="BI493" s="105"/>
      <c r="BJ493" s="105"/>
    </row>
    <row r="494" spans="2:62" ht="20.100000000000001" hidden="1" customHeight="1" outlineLevel="1">
      <c r="B494" s="100"/>
      <c r="C494" s="908"/>
      <c r="D494" s="909"/>
      <c r="E494" s="909"/>
      <c r="F494" s="910"/>
      <c r="G494" s="890"/>
      <c r="H494" s="891"/>
      <c r="I494" s="152"/>
      <c r="J494" s="152"/>
      <c r="K494" s="152"/>
      <c r="L494" s="152"/>
      <c r="M494" s="152"/>
      <c r="N494" s="152"/>
      <c r="O494" s="152"/>
      <c r="P494" s="153"/>
      <c r="Q494" s="153"/>
      <c r="R494" s="156">
        <f t="shared" si="386"/>
        <v>0</v>
      </c>
      <c r="S494" s="156">
        <f t="shared" si="387"/>
        <v>0</v>
      </c>
      <c r="U494" s="157">
        <f t="shared" si="393"/>
        <v>0</v>
      </c>
      <c r="W494" s="152"/>
      <c r="X494" s="152"/>
      <c r="Y494" s="152"/>
      <c r="Z494" s="152"/>
      <c r="AA494" s="152"/>
      <c r="AB494" s="152"/>
      <c r="AC494" s="347"/>
      <c r="AD494" s="152"/>
      <c r="AE494" s="152"/>
      <c r="AF494" s="152"/>
      <c r="AG494" s="152"/>
      <c r="AH494" s="152"/>
      <c r="AI494" s="152"/>
      <c r="AJ494" s="347"/>
      <c r="AK494" s="152"/>
      <c r="AL494" s="152"/>
      <c r="AM494" s="295"/>
      <c r="AN494" s="228"/>
      <c r="AO494" s="228"/>
      <c r="AP494" s="228"/>
      <c r="AQ494" s="228"/>
      <c r="AR494" s="228"/>
      <c r="AS494" s="348"/>
      <c r="AT494" s="264">
        <f t="shared" si="363"/>
        <v>0</v>
      </c>
      <c r="AU494" s="259"/>
      <c r="AV494" s="265">
        <f t="shared" si="390"/>
        <v>0</v>
      </c>
      <c r="AX494" s="265">
        <f t="shared" si="394"/>
        <v>0</v>
      </c>
      <c r="AZ494" s="492">
        <f t="shared" si="391"/>
        <v>0</v>
      </c>
      <c r="BB494" s="492">
        <f t="shared" si="392"/>
        <v>0</v>
      </c>
      <c r="BD494" s="265">
        <f t="shared" si="395"/>
        <v>0</v>
      </c>
      <c r="BE494" s="105"/>
      <c r="BF494" s="105"/>
      <c r="BG494" s="105"/>
      <c r="BH494" s="105"/>
      <c r="BI494" s="105"/>
      <c r="BJ494" s="105"/>
    </row>
    <row r="495" spans="2:62" ht="20.100000000000001" hidden="1" customHeight="1" outlineLevel="1">
      <c r="B495" s="100"/>
      <c r="C495" s="908"/>
      <c r="D495" s="909"/>
      <c r="E495" s="909"/>
      <c r="F495" s="910"/>
      <c r="G495" s="890"/>
      <c r="H495" s="891"/>
      <c r="I495" s="152"/>
      <c r="J495" s="152"/>
      <c r="K495" s="152"/>
      <c r="L495" s="152"/>
      <c r="M495" s="152"/>
      <c r="N495" s="152"/>
      <c r="O495" s="152"/>
      <c r="P495" s="153"/>
      <c r="Q495" s="153"/>
      <c r="R495" s="156">
        <f t="shared" si="386"/>
        <v>0</v>
      </c>
      <c r="S495" s="156">
        <f t="shared" si="387"/>
        <v>0</v>
      </c>
      <c r="U495" s="157">
        <f t="shared" si="393"/>
        <v>0</v>
      </c>
      <c r="W495" s="152"/>
      <c r="X495" s="152"/>
      <c r="Y495" s="152"/>
      <c r="Z495" s="152"/>
      <c r="AA495" s="152"/>
      <c r="AB495" s="152"/>
      <c r="AC495" s="347"/>
      <c r="AD495" s="152"/>
      <c r="AE495" s="152"/>
      <c r="AF495" s="152"/>
      <c r="AG495" s="152"/>
      <c r="AH495" s="152"/>
      <c r="AI495" s="152"/>
      <c r="AJ495" s="347"/>
      <c r="AK495" s="152"/>
      <c r="AL495" s="152"/>
      <c r="AM495" s="295"/>
      <c r="AN495" s="228"/>
      <c r="AO495" s="228"/>
      <c r="AP495" s="228"/>
      <c r="AQ495" s="228"/>
      <c r="AR495" s="228"/>
      <c r="AS495" s="348"/>
      <c r="AT495" s="264">
        <f t="shared" si="363"/>
        <v>0</v>
      </c>
      <c r="AU495" s="259"/>
      <c r="AV495" s="265">
        <f t="shared" si="390"/>
        <v>0</v>
      </c>
      <c r="AX495" s="265">
        <f t="shared" si="394"/>
        <v>0</v>
      </c>
      <c r="AZ495" s="492">
        <f t="shared" si="391"/>
        <v>0</v>
      </c>
      <c r="BB495" s="492">
        <f t="shared" si="392"/>
        <v>0</v>
      </c>
      <c r="BD495" s="265">
        <f t="shared" si="395"/>
        <v>0</v>
      </c>
      <c r="BE495" s="105"/>
      <c r="BF495" s="105"/>
      <c r="BG495" s="105"/>
      <c r="BH495" s="105"/>
      <c r="BI495" s="105"/>
      <c r="BJ495" s="105"/>
    </row>
    <row r="496" spans="2:62" ht="20.100000000000001" hidden="1" customHeight="1" outlineLevel="1">
      <c r="B496" s="100"/>
      <c r="C496" s="908"/>
      <c r="D496" s="909"/>
      <c r="E496" s="909"/>
      <c r="F496" s="910"/>
      <c r="G496" s="890"/>
      <c r="H496" s="891"/>
      <c r="I496" s="152"/>
      <c r="J496" s="152"/>
      <c r="K496" s="152"/>
      <c r="L496" s="152"/>
      <c r="M496" s="152"/>
      <c r="N496" s="152"/>
      <c r="O496" s="152"/>
      <c r="P496" s="153"/>
      <c r="Q496" s="153"/>
      <c r="R496" s="156">
        <f t="shared" si="386"/>
        <v>0</v>
      </c>
      <c r="S496" s="156">
        <f t="shared" si="387"/>
        <v>0</v>
      </c>
      <c r="U496" s="157">
        <f t="shared" si="393"/>
        <v>0</v>
      </c>
      <c r="W496" s="152"/>
      <c r="X496" s="152"/>
      <c r="Y496" s="152"/>
      <c r="Z496" s="152"/>
      <c r="AA496" s="152"/>
      <c r="AB496" s="152"/>
      <c r="AC496" s="347"/>
      <c r="AD496" s="152"/>
      <c r="AE496" s="152"/>
      <c r="AF496" s="152"/>
      <c r="AG496" s="152"/>
      <c r="AH496" s="152"/>
      <c r="AI496" s="152"/>
      <c r="AJ496" s="347"/>
      <c r="AK496" s="152"/>
      <c r="AL496" s="152"/>
      <c r="AM496" s="295"/>
      <c r="AN496" s="228"/>
      <c r="AO496" s="228"/>
      <c r="AP496" s="228"/>
      <c r="AQ496" s="228"/>
      <c r="AR496" s="228"/>
      <c r="AS496" s="348"/>
      <c r="AT496" s="264">
        <f t="shared" si="363"/>
        <v>0</v>
      </c>
      <c r="AU496" s="259"/>
      <c r="AV496" s="265">
        <f t="shared" si="390"/>
        <v>0</v>
      </c>
      <c r="AX496" s="265">
        <f t="shared" si="394"/>
        <v>0</v>
      </c>
      <c r="AZ496" s="492">
        <f t="shared" si="391"/>
        <v>0</v>
      </c>
      <c r="BB496" s="492">
        <f t="shared" si="392"/>
        <v>0</v>
      </c>
      <c r="BD496" s="265">
        <f t="shared" si="395"/>
        <v>0</v>
      </c>
      <c r="BE496" s="105"/>
      <c r="BF496" s="105"/>
      <c r="BG496" s="105"/>
      <c r="BH496" s="105"/>
      <c r="BI496" s="105"/>
      <c r="BJ496" s="105"/>
    </row>
    <row r="497" spans="2:62" ht="20.100000000000001" hidden="1" customHeight="1" outlineLevel="1">
      <c r="B497" s="100"/>
      <c r="C497" s="908"/>
      <c r="D497" s="909"/>
      <c r="E497" s="909"/>
      <c r="F497" s="910"/>
      <c r="G497" s="890"/>
      <c r="H497" s="891"/>
      <c r="I497" s="152"/>
      <c r="J497" s="152"/>
      <c r="K497" s="152"/>
      <c r="L497" s="152"/>
      <c r="M497" s="152"/>
      <c r="N497" s="152"/>
      <c r="O497" s="152"/>
      <c r="P497" s="153"/>
      <c r="Q497" s="153"/>
      <c r="R497" s="156">
        <f t="shared" si="386"/>
        <v>0</v>
      </c>
      <c r="S497" s="156">
        <f t="shared" si="387"/>
        <v>0</v>
      </c>
      <c r="U497" s="157">
        <f t="shared" si="393"/>
        <v>0</v>
      </c>
      <c r="W497" s="152"/>
      <c r="X497" s="152"/>
      <c r="Y497" s="152"/>
      <c r="Z497" s="152"/>
      <c r="AA497" s="152"/>
      <c r="AB497" s="152"/>
      <c r="AC497" s="347"/>
      <c r="AD497" s="152"/>
      <c r="AE497" s="152"/>
      <c r="AF497" s="152"/>
      <c r="AG497" s="152"/>
      <c r="AH497" s="152"/>
      <c r="AI497" s="152"/>
      <c r="AJ497" s="347"/>
      <c r="AK497" s="152"/>
      <c r="AL497" s="152"/>
      <c r="AM497" s="295"/>
      <c r="AN497" s="228"/>
      <c r="AO497" s="228"/>
      <c r="AP497" s="228"/>
      <c r="AQ497" s="228"/>
      <c r="AR497" s="228"/>
      <c r="AS497" s="348"/>
      <c r="AT497" s="264">
        <f t="shared" si="363"/>
        <v>0</v>
      </c>
      <c r="AU497" s="259"/>
      <c r="AV497" s="265">
        <f t="shared" si="390"/>
        <v>0</v>
      </c>
      <c r="AX497" s="265">
        <f t="shared" si="394"/>
        <v>0</v>
      </c>
      <c r="AZ497" s="492">
        <f t="shared" si="391"/>
        <v>0</v>
      </c>
      <c r="BB497" s="492">
        <f t="shared" si="392"/>
        <v>0</v>
      </c>
      <c r="BD497" s="265">
        <f t="shared" si="395"/>
        <v>0</v>
      </c>
      <c r="BE497" s="105"/>
      <c r="BF497" s="105"/>
      <c r="BG497" s="105"/>
      <c r="BH497" s="105"/>
      <c r="BI497" s="105"/>
      <c r="BJ497" s="105"/>
    </row>
    <row r="498" spans="2:62" ht="20.100000000000001" hidden="1" customHeight="1" outlineLevel="1">
      <c r="B498" s="100"/>
      <c r="C498" s="908"/>
      <c r="D498" s="909"/>
      <c r="E498" s="909"/>
      <c r="F498" s="910"/>
      <c r="G498" s="890"/>
      <c r="H498" s="891"/>
      <c r="I498" s="152"/>
      <c r="J498" s="152"/>
      <c r="K498" s="152"/>
      <c r="L498" s="152"/>
      <c r="M498" s="152"/>
      <c r="N498" s="152"/>
      <c r="O498" s="152"/>
      <c r="P498" s="153"/>
      <c r="Q498" s="153"/>
      <c r="R498" s="156">
        <f t="shared" si="386"/>
        <v>0</v>
      </c>
      <c r="S498" s="156">
        <f t="shared" si="387"/>
        <v>0</v>
      </c>
      <c r="U498" s="157">
        <f t="shared" si="393"/>
        <v>0</v>
      </c>
      <c r="W498" s="152"/>
      <c r="X498" s="152"/>
      <c r="Y498" s="152"/>
      <c r="Z498" s="152"/>
      <c r="AA498" s="152"/>
      <c r="AB498" s="152"/>
      <c r="AC498" s="347"/>
      <c r="AD498" s="152"/>
      <c r="AE498" s="152"/>
      <c r="AF498" s="152"/>
      <c r="AG498" s="152"/>
      <c r="AH498" s="152"/>
      <c r="AI498" s="152"/>
      <c r="AJ498" s="347"/>
      <c r="AK498" s="152"/>
      <c r="AL498" s="152"/>
      <c r="AM498" s="295"/>
      <c r="AN498" s="228"/>
      <c r="AO498" s="228"/>
      <c r="AP498" s="228"/>
      <c r="AQ498" s="228"/>
      <c r="AR498" s="228"/>
      <c r="AS498" s="348"/>
      <c r="AT498" s="264">
        <f t="shared" si="363"/>
        <v>0</v>
      </c>
      <c r="AU498" s="259"/>
      <c r="AV498" s="265">
        <f t="shared" si="390"/>
        <v>0</v>
      </c>
      <c r="AX498" s="265">
        <f t="shared" si="394"/>
        <v>0</v>
      </c>
      <c r="AZ498" s="492">
        <f t="shared" si="391"/>
        <v>0</v>
      </c>
      <c r="BB498" s="492">
        <f t="shared" si="392"/>
        <v>0</v>
      </c>
      <c r="BD498" s="265">
        <f t="shared" si="395"/>
        <v>0</v>
      </c>
      <c r="BE498" s="105"/>
      <c r="BF498" s="105"/>
      <c r="BG498" s="105"/>
      <c r="BH498" s="105"/>
      <c r="BI498" s="105"/>
      <c r="BJ498" s="105"/>
    </row>
    <row r="499" spans="2:62" ht="20.100000000000001" hidden="1" customHeight="1" outlineLevel="1">
      <c r="B499" s="100"/>
      <c r="C499" s="908"/>
      <c r="D499" s="909"/>
      <c r="E499" s="909"/>
      <c r="F499" s="910"/>
      <c r="G499" s="890"/>
      <c r="H499" s="891"/>
      <c r="I499" s="152"/>
      <c r="J499" s="152"/>
      <c r="K499" s="152"/>
      <c r="L499" s="152"/>
      <c r="M499" s="152"/>
      <c r="N499" s="152"/>
      <c r="O499" s="152"/>
      <c r="P499" s="153"/>
      <c r="Q499" s="153"/>
      <c r="R499" s="156">
        <f t="shared" si="386"/>
        <v>0</v>
      </c>
      <c r="S499" s="156">
        <f t="shared" si="387"/>
        <v>0</v>
      </c>
      <c r="U499" s="157">
        <f t="shared" si="393"/>
        <v>0</v>
      </c>
      <c r="W499" s="152"/>
      <c r="X499" s="152"/>
      <c r="Y499" s="152"/>
      <c r="Z499" s="152"/>
      <c r="AA499" s="152"/>
      <c r="AB499" s="152"/>
      <c r="AC499" s="347"/>
      <c r="AD499" s="152"/>
      <c r="AE499" s="152"/>
      <c r="AF499" s="152"/>
      <c r="AG499" s="152"/>
      <c r="AH499" s="152"/>
      <c r="AI499" s="152"/>
      <c r="AJ499" s="347"/>
      <c r="AK499" s="152"/>
      <c r="AL499" s="152"/>
      <c r="AM499" s="295"/>
      <c r="AN499" s="228"/>
      <c r="AO499" s="228"/>
      <c r="AP499" s="228"/>
      <c r="AQ499" s="228"/>
      <c r="AR499" s="228"/>
      <c r="AS499" s="348"/>
      <c r="AT499" s="264">
        <f t="shared" si="363"/>
        <v>0</v>
      </c>
      <c r="AU499" s="259"/>
      <c r="AV499" s="265">
        <f t="shared" si="390"/>
        <v>0</v>
      </c>
      <c r="AX499" s="265">
        <f t="shared" si="394"/>
        <v>0</v>
      </c>
      <c r="AZ499" s="492">
        <f t="shared" si="391"/>
        <v>0</v>
      </c>
      <c r="BB499" s="492">
        <f t="shared" si="392"/>
        <v>0</v>
      </c>
      <c r="BD499" s="265">
        <f t="shared" si="395"/>
        <v>0</v>
      </c>
      <c r="BE499" s="105"/>
      <c r="BF499" s="105"/>
      <c r="BG499" s="105"/>
      <c r="BH499" s="105"/>
      <c r="BI499" s="105"/>
      <c r="BJ499" s="105"/>
    </row>
    <row r="500" spans="2:62" ht="20.100000000000001" hidden="1" customHeight="1" outlineLevel="1">
      <c r="B500" s="100"/>
      <c r="C500" s="908"/>
      <c r="D500" s="909"/>
      <c r="E500" s="909"/>
      <c r="F500" s="910"/>
      <c r="G500" s="890"/>
      <c r="H500" s="891"/>
      <c r="I500" s="152"/>
      <c r="J500" s="152"/>
      <c r="K500" s="152"/>
      <c r="L500" s="152"/>
      <c r="M500" s="152"/>
      <c r="N500" s="152"/>
      <c r="O500" s="152"/>
      <c r="P500" s="153"/>
      <c r="Q500" s="153"/>
      <c r="R500" s="156">
        <f t="shared" si="386"/>
        <v>0</v>
      </c>
      <c r="S500" s="156">
        <f t="shared" si="387"/>
        <v>0</v>
      </c>
      <c r="U500" s="157">
        <f t="shared" si="393"/>
        <v>0</v>
      </c>
      <c r="W500" s="152"/>
      <c r="X500" s="152"/>
      <c r="Y500" s="152"/>
      <c r="Z500" s="152"/>
      <c r="AA500" s="152"/>
      <c r="AB500" s="152"/>
      <c r="AC500" s="347"/>
      <c r="AD500" s="152"/>
      <c r="AE500" s="152"/>
      <c r="AF500" s="152"/>
      <c r="AG500" s="152"/>
      <c r="AH500" s="152"/>
      <c r="AI500" s="152"/>
      <c r="AJ500" s="347"/>
      <c r="AK500" s="152"/>
      <c r="AL500" s="152"/>
      <c r="AM500" s="295"/>
      <c r="AN500" s="228"/>
      <c r="AO500" s="228"/>
      <c r="AP500" s="228"/>
      <c r="AQ500" s="228"/>
      <c r="AR500" s="228"/>
      <c r="AS500" s="348"/>
      <c r="AT500" s="264">
        <f t="shared" si="363"/>
        <v>0</v>
      </c>
      <c r="AU500" s="259"/>
      <c r="AV500" s="265">
        <f t="shared" si="390"/>
        <v>0</v>
      </c>
      <c r="AX500" s="265">
        <f t="shared" si="394"/>
        <v>0</v>
      </c>
      <c r="AZ500" s="492">
        <f t="shared" si="391"/>
        <v>0</v>
      </c>
      <c r="BB500" s="492">
        <f t="shared" si="392"/>
        <v>0</v>
      </c>
      <c r="BD500" s="265">
        <f t="shared" si="395"/>
        <v>0</v>
      </c>
      <c r="BE500" s="105"/>
      <c r="BF500" s="105"/>
      <c r="BG500" s="105"/>
      <c r="BH500" s="105"/>
      <c r="BI500" s="105"/>
      <c r="BJ500" s="105"/>
    </row>
    <row r="501" spans="2:62" ht="20.100000000000001" hidden="1" customHeight="1" outlineLevel="1">
      <c r="B501" s="100"/>
      <c r="C501" s="908"/>
      <c r="D501" s="909"/>
      <c r="E501" s="909"/>
      <c r="F501" s="910"/>
      <c r="G501" s="890"/>
      <c r="H501" s="891"/>
      <c r="I501" s="152"/>
      <c r="J501" s="152"/>
      <c r="K501" s="152"/>
      <c r="L501" s="152"/>
      <c r="M501" s="152"/>
      <c r="N501" s="152"/>
      <c r="O501" s="152"/>
      <c r="P501" s="153"/>
      <c r="Q501" s="153"/>
      <c r="R501" s="156">
        <f t="shared" si="386"/>
        <v>0</v>
      </c>
      <c r="S501" s="156">
        <f t="shared" si="387"/>
        <v>0</v>
      </c>
      <c r="U501" s="157">
        <f t="shared" si="393"/>
        <v>0</v>
      </c>
      <c r="W501" s="152"/>
      <c r="X501" s="152"/>
      <c r="Y501" s="152"/>
      <c r="Z501" s="152"/>
      <c r="AA501" s="152"/>
      <c r="AB501" s="152"/>
      <c r="AC501" s="347"/>
      <c r="AD501" s="152"/>
      <c r="AE501" s="152"/>
      <c r="AF501" s="152"/>
      <c r="AG501" s="152"/>
      <c r="AH501" s="152"/>
      <c r="AI501" s="152"/>
      <c r="AJ501" s="347"/>
      <c r="AK501" s="152"/>
      <c r="AL501" s="152"/>
      <c r="AM501" s="295"/>
      <c r="AN501" s="228"/>
      <c r="AO501" s="228"/>
      <c r="AP501" s="228"/>
      <c r="AQ501" s="228"/>
      <c r="AR501" s="228"/>
      <c r="AS501" s="348"/>
      <c r="AT501" s="264">
        <f t="shared" si="363"/>
        <v>0</v>
      </c>
      <c r="AU501" s="259"/>
      <c r="AV501" s="265">
        <f t="shared" si="390"/>
        <v>0</v>
      </c>
      <c r="AX501" s="265">
        <f t="shared" si="394"/>
        <v>0</v>
      </c>
      <c r="AZ501" s="492">
        <f t="shared" si="391"/>
        <v>0</v>
      </c>
      <c r="BB501" s="492">
        <f t="shared" si="392"/>
        <v>0</v>
      </c>
      <c r="BD501" s="265">
        <f t="shared" si="395"/>
        <v>0</v>
      </c>
      <c r="BE501" s="105"/>
      <c r="BF501" s="105"/>
      <c r="BG501" s="105"/>
      <c r="BH501" s="105"/>
      <c r="BI501" s="105"/>
      <c r="BJ501" s="105"/>
    </row>
    <row r="502" spans="2:62" ht="20.100000000000001" hidden="1" customHeight="1" outlineLevel="1">
      <c r="B502" s="100"/>
      <c r="C502" s="908"/>
      <c r="D502" s="909"/>
      <c r="E502" s="909"/>
      <c r="F502" s="910"/>
      <c r="G502" s="890"/>
      <c r="H502" s="891"/>
      <c r="I502" s="152"/>
      <c r="J502" s="152"/>
      <c r="K502" s="152"/>
      <c r="L502" s="152"/>
      <c r="M502" s="152"/>
      <c r="N502" s="152"/>
      <c r="O502" s="152"/>
      <c r="P502" s="153"/>
      <c r="Q502" s="153"/>
      <c r="R502" s="156">
        <f t="shared" si="386"/>
        <v>0</v>
      </c>
      <c r="S502" s="156">
        <f t="shared" si="387"/>
        <v>0</v>
      </c>
      <c r="U502" s="157">
        <f t="shared" si="393"/>
        <v>0</v>
      </c>
      <c r="W502" s="152"/>
      <c r="X502" s="152"/>
      <c r="Y502" s="152"/>
      <c r="Z502" s="152"/>
      <c r="AA502" s="152"/>
      <c r="AB502" s="152"/>
      <c r="AC502" s="347"/>
      <c r="AD502" s="152"/>
      <c r="AE502" s="152"/>
      <c r="AF502" s="152"/>
      <c r="AG502" s="152"/>
      <c r="AH502" s="152"/>
      <c r="AI502" s="152"/>
      <c r="AJ502" s="347"/>
      <c r="AK502" s="152"/>
      <c r="AL502" s="152"/>
      <c r="AM502" s="295"/>
      <c r="AN502" s="228"/>
      <c r="AO502" s="228"/>
      <c r="AP502" s="228"/>
      <c r="AQ502" s="228"/>
      <c r="AR502" s="228"/>
      <c r="AS502" s="348"/>
      <c r="AT502" s="264">
        <f t="shared" si="363"/>
        <v>0</v>
      </c>
      <c r="AU502" s="259"/>
      <c r="AV502" s="265">
        <f t="shared" si="390"/>
        <v>0</v>
      </c>
      <c r="AX502" s="265">
        <f t="shared" si="394"/>
        <v>0</v>
      </c>
      <c r="AZ502" s="492">
        <f t="shared" si="391"/>
        <v>0</v>
      </c>
      <c r="BB502" s="492">
        <f t="shared" si="392"/>
        <v>0</v>
      </c>
      <c r="BD502" s="265">
        <f t="shared" si="395"/>
        <v>0</v>
      </c>
      <c r="BE502" s="105"/>
      <c r="BF502" s="105"/>
      <c r="BG502" s="105"/>
      <c r="BH502" s="105"/>
      <c r="BI502" s="105"/>
      <c r="BJ502" s="105"/>
    </row>
    <row r="503" spans="2:62" ht="20.100000000000001" hidden="1" customHeight="1" outlineLevel="1">
      <c r="B503" s="100"/>
      <c r="C503" s="908"/>
      <c r="D503" s="909"/>
      <c r="E503" s="909"/>
      <c r="F503" s="910"/>
      <c r="G503" s="890"/>
      <c r="H503" s="891"/>
      <c r="I503" s="152"/>
      <c r="J503" s="152"/>
      <c r="K503" s="152"/>
      <c r="L503" s="152"/>
      <c r="M503" s="152"/>
      <c r="N503" s="152"/>
      <c r="O503" s="152"/>
      <c r="P503" s="153"/>
      <c r="Q503" s="153"/>
      <c r="R503" s="156">
        <f t="shared" si="386"/>
        <v>0</v>
      </c>
      <c r="S503" s="156">
        <f t="shared" si="387"/>
        <v>0</v>
      </c>
      <c r="U503" s="157">
        <f t="shared" si="393"/>
        <v>0</v>
      </c>
      <c r="W503" s="152"/>
      <c r="X503" s="152"/>
      <c r="Y503" s="152"/>
      <c r="Z503" s="152"/>
      <c r="AA503" s="152"/>
      <c r="AB503" s="152"/>
      <c r="AC503" s="347"/>
      <c r="AD503" s="152"/>
      <c r="AE503" s="152"/>
      <c r="AF503" s="152"/>
      <c r="AG503" s="152"/>
      <c r="AH503" s="152"/>
      <c r="AI503" s="152"/>
      <c r="AJ503" s="347"/>
      <c r="AK503" s="152"/>
      <c r="AL503" s="152"/>
      <c r="AM503" s="295"/>
      <c r="AN503" s="228"/>
      <c r="AO503" s="228"/>
      <c r="AP503" s="228"/>
      <c r="AQ503" s="228"/>
      <c r="AR503" s="228"/>
      <c r="AS503" s="348"/>
      <c r="AT503" s="264">
        <f t="shared" si="363"/>
        <v>0</v>
      </c>
      <c r="AU503" s="259"/>
      <c r="AV503" s="265">
        <f t="shared" si="390"/>
        <v>0</v>
      </c>
      <c r="AX503" s="265">
        <f t="shared" si="394"/>
        <v>0</v>
      </c>
      <c r="AZ503" s="492">
        <f t="shared" si="391"/>
        <v>0</v>
      </c>
      <c r="BB503" s="492">
        <f t="shared" si="392"/>
        <v>0</v>
      </c>
      <c r="BD503" s="265">
        <f t="shared" si="395"/>
        <v>0</v>
      </c>
      <c r="BE503" s="105"/>
      <c r="BF503" s="105"/>
      <c r="BG503" s="105"/>
      <c r="BH503" s="105"/>
      <c r="BI503" s="105"/>
      <c r="BJ503" s="105"/>
    </row>
    <row r="504" spans="2:62" ht="9.9499999999999993" hidden="1" customHeight="1" outlineLevel="1">
      <c r="B504" s="101"/>
      <c r="C504" s="208"/>
      <c r="D504" s="208"/>
      <c r="E504" s="208"/>
      <c r="F504" s="208"/>
      <c r="G504" s="237"/>
      <c r="H504" s="207"/>
      <c r="I504" s="257"/>
      <c r="J504" s="257"/>
      <c r="K504" s="257"/>
      <c r="L504" s="257"/>
      <c r="M504" s="257"/>
      <c r="N504" s="257"/>
      <c r="O504" s="257"/>
      <c r="P504" s="256"/>
      <c r="Q504" s="102"/>
      <c r="R504" s="102"/>
      <c r="S504" s="102"/>
      <c r="U504" s="98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Z504" s="493"/>
      <c r="BE504" s="105"/>
      <c r="BF504" s="105"/>
      <c r="BG504" s="105"/>
      <c r="BH504" s="105"/>
      <c r="BI504" s="105"/>
      <c r="BJ504" s="105"/>
    </row>
    <row r="505" spans="2:62" ht="20.100000000000001" customHeight="1" collapsed="1">
      <c r="B505" s="8">
        <f>B488+1</f>
        <v>30</v>
      </c>
      <c r="C505" s="916"/>
      <c r="D505" s="917"/>
      <c r="E505" s="917"/>
      <c r="F505" s="918"/>
      <c r="G505" s="429"/>
      <c r="H505" s="206">
        <v>1</v>
      </c>
      <c r="I505" s="642">
        <f t="shared" ref="I505" si="396">$H505*SUM(I506:I520)</f>
        <v>0</v>
      </c>
      <c r="J505" s="643">
        <f t="shared" ref="J505:O505" si="397">$H505*SUM(J506:J520)</f>
        <v>0</v>
      </c>
      <c r="K505" s="644">
        <f t="shared" si="397"/>
        <v>0</v>
      </c>
      <c r="L505" s="645">
        <f t="shared" si="397"/>
        <v>0</v>
      </c>
      <c r="M505" s="645">
        <f t="shared" si="397"/>
        <v>0</v>
      </c>
      <c r="N505" s="644">
        <f t="shared" si="397"/>
        <v>0</v>
      </c>
      <c r="O505" s="642">
        <f t="shared" si="397"/>
        <v>0</v>
      </c>
      <c r="P505" s="209">
        <f t="shared" ref="P505:Q505" si="398">$H505*SUM(P506:P520)</f>
        <v>0</v>
      </c>
      <c r="Q505" s="210">
        <f t="shared" si="398"/>
        <v>0</v>
      </c>
      <c r="R505" s="136">
        <f t="shared" ref="R505:R520" si="399">P505*(1+Gewinn)*(1+SicherheitAngebot)</f>
        <v>0</v>
      </c>
      <c r="S505" s="137">
        <f t="shared" ref="S505:S520" si="400">Q505*(1+MGKZ)*(1+Gewinn)*(1+SicherheitAngebot)</f>
        <v>0</v>
      </c>
      <c r="U505" s="10">
        <f>I505*$I$7+J505*$J$7+K505*$K$7+L505*$L$7+M505*$M$7+N505*$N$7+O505*$O$7+R505+S505</f>
        <v>0</v>
      </c>
      <c r="W505" s="646">
        <f t="shared" ref="W505:AB505" si="401">$H505*SUM(W506:W520)</f>
        <v>0</v>
      </c>
      <c r="X505" s="647">
        <f t="shared" si="401"/>
        <v>0</v>
      </c>
      <c r="Y505" s="648">
        <f t="shared" si="401"/>
        <v>0</v>
      </c>
      <c r="Z505" s="649">
        <f t="shared" si="401"/>
        <v>0</v>
      </c>
      <c r="AA505" s="648">
        <f t="shared" si="401"/>
        <v>0</v>
      </c>
      <c r="AB505" s="646">
        <f t="shared" si="401"/>
        <v>0</v>
      </c>
      <c r="AC505" s="258"/>
      <c r="AD505" s="646">
        <f t="shared" ref="AD505:AM505" si="402">$H505*SUM(AD506:AD520)</f>
        <v>0</v>
      </c>
      <c r="AE505" s="647">
        <f t="shared" si="402"/>
        <v>0</v>
      </c>
      <c r="AF505" s="648">
        <f t="shared" si="402"/>
        <v>0</v>
      </c>
      <c r="AG505" s="649">
        <f t="shared" si="402"/>
        <v>0</v>
      </c>
      <c r="AH505" s="648">
        <f t="shared" si="402"/>
        <v>0</v>
      </c>
      <c r="AI505" s="646">
        <f t="shared" si="402"/>
        <v>0</v>
      </c>
      <c r="AJ505" s="258"/>
      <c r="AK505" s="653">
        <f t="shared" si="402"/>
        <v>0</v>
      </c>
      <c r="AL505" s="653">
        <f t="shared" si="402"/>
        <v>0</v>
      </c>
      <c r="AM505" s="653">
        <f t="shared" si="402"/>
        <v>0</v>
      </c>
      <c r="AN505" s="227">
        <f>$H505*SUM(AN506:AN520)*(1+Gewinn)*(1+SicherheitAngebot)</f>
        <v>0</v>
      </c>
      <c r="AO505" s="227">
        <f>$H505*SUM(AO506:AO520)*(1+Gewinn)*(1+SicherheitAngebot)</f>
        <v>0</v>
      </c>
      <c r="AP505" s="227">
        <f>$H505*SUM(AP506:AP520)*(1+Gewinn)*(1+SicherheitAngebot)</f>
        <v>0</v>
      </c>
      <c r="AQ505" s="227">
        <f>$H505*SUM(AQ506:AQ520)*(1+Gewinn)*(1+SicherheitAngebot)</f>
        <v>0</v>
      </c>
      <c r="AR505" s="227">
        <f>$H505*SUM(AR506:AR520)*(1+Gewinn)*(1+SicherheitAngebot)</f>
        <v>0</v>
      </c>
      <c r="AS505" s="262"/>
      <c r="AT505" s="263">
        <f t="shared" si="363"/>
        <v>0</v>
      </c>
      <c r="AU505" s="259"/>
      <c r="AV505" s="491">
        <f>AK505*$AK$7+AL505*$AL$7+AM505*$AM$7+SUM(AN505:AR505)+AT505/Zuschläge_IBN+AT505</f>
        <v>0</v>
      </c>
      <c r="AX505" s="685">
        <f>U505+AV505</f>
        <v>0</v>
      </c>
      <c r="AZ505" s="490">
        <f>IF(H505&gt;0,U505/(1+SicherheitAngebot)*(1+Sicherheit),0)</f>
        <v>0</v>
      </c>
      <c r="BB505" s="490">
        <f>IF(H505&gt;0,AV505/(1+SicherheitAngebot)*(1+Sicherheit),0)</f>
        <v>0</v>
      </c>
      <c r="BD505" s="490">
        <f>AZ505+BB505</f>
        <v>0</v>
      </c>
      <c r="BE505" s="105"/>
      <c r="BF505" s="105"/>
      <c r="BG505" s="105"/>
      <c r="BH505" s="105"/>
      <c r="BI505" s="105"/>
      <c r="BJ505" s="105"/>
    </row>
    <row r="506" spans="2:62" ht="20.100000000000001" hidden="1" customHeight="1" outlineLevel="1">
      <c r="B506" s="99"/>
      <c r="C506" s="908"/>
      <c r="D506" s="909"/>
      <c r="E506" s="909"/>
      <c r="F506" s="910"/>
      <c r="G506" s="890"/>
      <c r="H506" s="901"/>
      <c r="I506" s="152"/>
      <c r="J506" s="152"/>
      <c r="K506" s="152"/>
      <c r="L506" s="152"/>
      <c r="M506" s="152"/>
      <c r="N506" s="152"/>
      <c r="O506" s="152"/>
      <c r="P506" s="153"/>
      <c r="Q506" s="153"/>
      <c r="R506" s="156">
        <f t="shared" si="399"/>
        <v>0</v>
      </c>
      <c r="S506" s="156">
        <f t="shared" si="400"/>
        <v>0</v>
      </c>
      <c r="U506" s="157">
        <f>I506*$I$7+J506*$J$7+K506*$K$7+L506*$L$7+M506*$M$7+N506*$N$7+O506*$O$7+R506+S506</f>
        <v>0</v>
      </c>
      <c r="W506" s="152"/>
      <c r="X506" s="152"/>
      <c r="Y506" s="152"/>
      <c r="Z506" s="152"/>
      <c r="AA506" s="152"/>
      <c r="AB506" s="152"/>
      <c r="AC506" s="347"/>
      <c r="AD506" s="152"/>
      <c r="AE506" s="152"/>
      <c r="AF506" s="152"/>
      <c r="AG506" s="152"/>
      <c r="AH506" s="152"/>
      <c r="AI506" s="152"/>
      <c r="AJ506" s="347"/>
      <c r="AK506" s="152"/>
      <c r="AL506" s="152"/>
      <c r="AM506" s="619"/>
      <c r="AN506" s="228"/>
      <c r="AO506" s="228"/>
      <c r="AP506" s="228"/>
      <c r="AQ506" s="228"/>
      <c r="AR506" s="228"/>
      <c r="AS506" s="348"/>
      <c r="AT506" s="264">
        <f t="shared" si="363"/>
        <v>0</v>
      </c>
      <c r="AU506" s="259"/>
      <c r="AV506" s="265">
        <f t="shared" ref="AV506:AV520" si="403">AK506*$AK$7+AL506*$AL$7+AM506*$AM$7+SUM(AN506:AR506)*(1+Gewinn)*(1+SicherheitAngebot)+AT506/Zuschläge_IBN+AT506</f>
        <v>0</v>
      </c>
      <c r="AX506" s="265">
        <f>U506+AV506</f>
        <v>0</v>
      </c>
      <c r="AZ506" s="492">
        <f t="shared" ref="AZ506:AZ520" si="404">U506/(1+SicherheitAngebot)*(1+Sicherheit)</f>
        <v>0</v>
      </c>
      <c r="BB506" s="492">
        <f t="shared" ref="BB506:BB520" si="405">AV506/(1+SicherheitAngebot)*(1+Sicherheit)</f>
        <v>0</v>
      </c>
      <c r="BD506" s="265">
        <f>AZ506+BB506</f>
        <v>0</v>
      </c>
      <c r="BE506" s="105"/>
      <c r="BF506" s="105"/>
      <c r="BG506" s="105"/>
      <c r="BH506" s="105"/>
      <c r="BI506" s="105"/>
      <c r="BJ506" s="105"/>
    </row>
    <row r="507" spans="2:62" ht="20.100000000000001" hidden="1" customHeight="1" outlineLevel="1">
      <c r="B507" s="100"/>
      <c r="C507" s="908"/>
      <c r="D507" s="909"/>
      <c r="E507" s="909"/>
      <c r="F507" s="910"/>
      <c r="G507" s="890"/>
      <c r="H507" s="891"/>
      <c r="I507" s="152"/>
      <c r="J507" s="152"/>
      <c r="K507" s="152"/>
      <c r="L507" s="152"/>
      <c r="M507" s="152"/>
      <c r="N507" s="152"/>
      <c r="O507" s="152"/>
      <c r="P507" s="153"/>
      <c r="Q507" s="153"/>
      <c r="R507" s="156">
        <f t="shared" si="399"/>
        <v>0</v>
      </c>
      <c r="S507" s="156">
        <f t="shared" si="400"/>
        <v>0</v>
      </c>
      <c r="U507" s="157">
        <f t="shared" ref="U507:U520" si="406">I507*$I$7+J507*$J$7+K507*$K$7+L507*$L$7+M507*$M$7+N507*$N$7+O507*$O$7+R507+S507</f>
        <v>0</v>
      </c>
      <c r="W507" s="152"/>
      <c r="X507" s="152"/>
      <c r="Y507" s="152"/>
      <c r="Z507" s="152"/>
      <c r="AA507" s="152"/>
      <c r="AB507" s="152"/>
      <c r="AC507" s="347"/>
      <c r="AD507" s="152"/>
      <c r="AE507" s="152"/>
      <c r="AF507" s="152"/>
      <c r="AG507" s="152"/>
      <c r="AH507" s="152"/>
      <c r="AI507" s="152"/>
      <c r="AJ507" s="347"/>
      <c r="AK507" s="152"/>
      <c r="AL507" s="152"/>
      <c r="AM507" s="295"/>
      <c r="AN507" s="228"/>
      <c r="AO507" s="228"/>
      <c r="AP507" s="228"/>
      <c r="AQ507" s="228"/>
      <c r="AR507" s="228"/>
      <c r="AS507" s="348"/>
      <c r="AT507" s="264">
        <f t="shared" si="363"/>
        <v>0</v>
      </c>
      <c r="AU507" s="259"/>
      <c r="AV507" s="265">
        <f t="shared" si="403"/>
        <v>0</v>
      </c>
      <c r="AX507" s="265">
        <f t="shared" ref="AX507:AX520" si="407">U507+AV507</f>
        <v>0</v>
      </c>
      <c r="AZ507" s="492">
        <f t="shared" si="404"/>
        <v>0</v>
      </c>
      <c r="BB507" s="492">
        <f t="shared" si="405"/>
        <v>0</v>
      </c>
      <c r="BD507" s="265">
        <f t="shared" ref="BD507:BD520" si="408">AZ507+BB507</f>
        <v>0</v>
      </c>
      <c r="BE507" s="105"/>
      <c r="BF507" s="105"/>
      <c r="BG507" s="105"/>
      <c r="BH507" s="105"/>
      <c r="BI507" s="105"/>
      <c r="BJ507" s="105"/>
    </row>
    <row r="508" spans="2:62" ht="20.100000000000001" hidden="1" customHeight="1" outlineLevel="1">
      <c r="B508" s="100"/>
      <c r="C508" s="908"/>
      <c r="D508" s="909"/>
      <c r="E508" s="909"/>
      <c r="F508" s="910"/>
      <c r="G508" s="890"/>
      <c r="H508" s="891"/>
      <c r="I508" s="152"/>
      <c r="J508" s="152"/>
      <c r="K508" s="152"/>
      <c r="L508" s="152"/>
      <c r="M508" s="152"/>
      <c r="N508" s="152"/>
      <c r="O508" s="152"/>
      <c r="P508" s="153"/>
      <c r="Q508" s="153"/>
      <c r="R508" s="156">
        <f t="shared" si="399"/>
        <v>0</v>
      </c>
      <c r="S508" s="156">
        <f t="shared" si="400"/>
        <v>0</v>
      </c>
      <c r="U508" s="157">
        <f t="shared" si="406"/>
        <v>0</v>
      </c>
      <c r="W508" s="152"/>
      <c r="X508" s="152"/>
      <c r="Y508" s="152"/>
      <c r="Z508" s="152"/>
      <c r="AA508" s="152"/>
      <c r="AB508" s="152"/>
      <c r="AC508" s="347"/>
      <c r="AD508" s="152"/>
      <c r="AE508" s="152"/>
      <c r="AF508" s="152"/>
      <c r="AG508" s="152"/>
      <c r="AH508" s="152"/>
      <c r="AI508" s="152"/>
      <c r="AJ508" s="347"/>
      <c r="AK508" s="152"/>
      <c r="AL508" s="152"/>
      <c r="AM508" s="295"/>
      <c r="AN508" s="228"/>
      <c r="AO508" s="228"/>
      <c r="AP508" s="228"/>
      <c r="AQ508" s="228"/>
      <c r="AR508" s="228"/>
      <c r="AS508" s="348"/>
      <c r="AT508" s="264">
        <f t="shared" si="363"/>
        <v>0</v>
      </c>
      <c r="AU508" s="259"/>
      <c r="AV508" s="265">
        <f t="shared" si="403"/>
        <v>0</v>
      </c>
      <c r="AX508" s="265">
        <f t="shared" si="407"/>
        <v>0</v>
      </c>
      <c r="AZ508" s="492">
        <f t="shared" si="404"/>
        <v>0</v>
      </c>
      <c r="BB508" s="492">
        <f t="shared" si="405"/>
        <v>0</v>
      </c>
      <c r="BD508" s="265">
        <f t="shared" si="408"/>
        <v>0</v>
      </c>
      <c r="BE508" s="105"/>
      <c r="BF508" s="105"/>
      <c r="BG508" s="105"/>
      <c r="BH508" s="105"/>
      <c r="BI508" s="105"/>
      <c r="BJ508" s="105"/>
    </row>
    <row r="509" spans="2:62" ht="20.100000000000001" hidden="1" customHeight="1" outlineLevel="1">
      <c r="B509" s="100"/>
      <c r="C509" s="908"/>
      <c r="D509" s="909"/>
      <c r="E509" s="909"/>
      <c r="F509" s="910"/>
      <c r="G509" s="890"/>
      <c r="H509" s="891"/>
      <c r="I509" s="152"/>
      <c r="J509" s="152"/>
      <c r="K509" s="152"/>
      <c r="L509" s="152"/>
      <c r="M509" s="152"/>
      <c r="N509" s="152"/>
      <c r="O509" s="152"/>
      <c r="P509" s="153"/>
      <c r="Q509" s="153"/>
      <c r="R509" s="156">
        <f t="shared" si="399"/>
        <v>0</v>
      </c>
      <c r="S509" s="156">
        <f t="shared" si="400"/>
        <v>0</v>
      </c>
      <c r="U509" s="157">
        <f t="shared" si="406"/>
        <v>0</v>
      </c>
      <c r="W509" s="152"/>
      <c r="X509" s="152"/>
      <c r="Y509" s="152"/>
      <c r="Z509" s="152"/>
      <c r="AA509" s="152"/>
      <c r="AB509" s="152"/>
      <c r="AC509" s="347"/>
      <c r="AD509" s="152"/>
      <c r="AE509" s="152"/>
      <c r="AF509" s="152"/>
      <c r="AG509" s="152"/>
      <c r="AH509" s="152"/>
      <c r="AI509" s="152"/>
      <c r="AJ509" s="347"/>
      <c r="AK509" s="152"/>
      <c r="AL509" s="152"/>
      <c r="AM509" s="295"/>
      <c r="AN509" s="228"/>
      <c r="AO509" s="228"/>
      <c r="AP509" s="228"/>
      <c r="AQ509" s="228"/>
      <c r="AR509" s="228"/>
      <c r="AS509" s="348"/>
      <c r="AT509" s="264">
        <f t="shared" si="363"/>
        <v>0</v>
      </c>
      <c r="AU509" s="259"/>
      <c r="AV509" s="265">
        <f t="shared" si="403"/>
        <v>0</v>
      </c>
      <c r="AX509" s="265">
        <f t="shared" si="407"/>
        <v>0</v>
      </c>
      <c r="AZ509" s="492">
        <f t="shared" si="404"/>
        <v>0</v>
      </c>
      <c r="BB509" s="492">
        <f t="shared" si="405"/>
        <v>0</v>
      </c>
      <c r="BD509" s="265">
        <f t="shared" si="408"/>
        <v>0</v>
      </c>
      <c r="BE509" s="105"/>
      <c r="BF509" s="105"/>
      <c r="BG509" s="105"/>
      <c r="BH509" s="105"/>
      <c r="BI509" s="105"/>
      <c r="BJ509" s="105"/>
    </row>
    <row r="510" spans="2:62" ht="20.100000000000001" hidden="1" customHeight="1" outlineLevel="1">
      <c r="B510" s="100"/>
      <c r="C510" s="908"/>
      <c r="D510" s="909"/>
      <c r="E510" s="909"/>
      <c r="F510" s="910"/>
      <c r="G510" s="890"/>
      <c r="H510" s="891"/>
      <c r="I510" s="152"/>
      <c r="J510" s="152"/>
      <c r="K510" s="152"/>
      <c r="L510" s="152"/>
      <c r="M510" s="152"/>
      <c r="N510" s="152"/>
      <c r="O510" s="152"/>
      <c r="P510" s="153"/>
      <c r="Q510" s="153"/>
      <c r="R510" s="156">
        <f t="shared" si="399"/>
        <v>0</v>
      </c>
      <c r="S510" s="156">
        <f t="shared" si="400"/>
        <v>0</v>
      </c>
      <c r="U510" s="157">
        <f t="shared" si="406"/>
        <v>0</v>
      </c>
      <c r="W510" s="152"/>
      <c r="X510" s="152"/>
      <c r="Y510" s="152"/>
      <c r="Z510" s="152"/>
      <c r="AA510" s="152"/>
      <c r="AB510" s="152"/>
      <c r="AC510" s="347"/>
      <c r="AD510" s="152"/>
      <c r="AE510" s="152"/>
      <c r="AF510" s="152"/>
      <c r="AG510" s="152"/>
      <c r="AH510" s="152"/>
      <c r="AI510" s="152"/>
      <c r="AJ510" s="347"/>
      <c r="AK510" s="152"/>
      <c r="AL510" s="152"/>
      <c r="AM510" s="295"/>
      <c r="AN510" s="228"/>
      <c r="AO510" s="228"/>
      <c r="AP510" s="228"/>
      <c r="AQ510" s="228"/>
      <c r="AR510" s="228"/>
      <c r="AS510" s="348"/>
      <c r="AT510" s="264">
        <f t="shared" si="363"/>
        <v>0</v>
      </c>
      <c r="AU510" s="259"/>
      <c r="AV510" s="265">
        <f t="shared" si="403"/>
        <v>0</v>
      </c>
      <c r="AX510" s="265">
        <f t="shared" si="407"/>
        <v>0</v>
      </c>
      <c r="AZ510" s="492">
        <f t="shared" si="404"/>
        <v>0</v>
      </c>
      <c r="BB510" s="492">
        <f t="shared" si="405"/>
        <v>0</v>
      </c>
      <c r="BD510" s="265">
        <f t="shared" si="408"/>
        <v>0</v>
      </c>
      <c r="BE510" s="105"/>
      <c r="BF510" s="105"/>
      <c r="BG510" s="105"/>
      <c r="BH510" s="105"/>
      <c r="BI510" s="105"/>
      <c r="BJ510" s="105"/>
    </row>
    <row r="511" spans="2:62" ht="20.100000000000001" hidden="1" customHeight="1" outlineLevel="1">
      <c r="B511" s="100"/>
      <c r="C511" s="908"/>
      <c r="D511" s="909"/>
      <c r="E511" s="909"/>
      <c r="F511" s="910"/>
      <c r="G511" s="890"/>
      <c r="H511" s="891"/>
      <c r="I511" s="152"/>
      <c r="J511" s="152"/>
      <c r="K511" s="152"/>
      <c r="L511" s="152"/>
      <c r="M511" s="152"/>
      <c r="N511" s="152"/>
      <c r="O511" s="152"/>
      <c r="P511" s="153"/>
      <c r="Q511" s="153"/>
      <c r="R511" s="156">
        <f t="shared" si="399"/>
        <v>0</v>
      </c>
      <c r="S511" s="156">
        <f t="shared" si="400"/>
        <v>0</v>
      </c>
      <c r="U511" s="157">
        <f t="shared" si="406"/>
        <v>0</v>
      </c>
      <c r="W511" s="152"/>
      <c r="X511" s="152"/>
      <c r="Y511" s="152"/>
      <c r="Z511" s="152"/>
      <c r="AA511" s="152"/>
      <c r="AB511" s="152"/>
      <c r="AC511" s="347"/>
      <c r="AD511" s="152"/>
      <c r="AE511" s="152"/>
      <c r="AF511" s="152"/>
      <c r="AG511" s="152"/>
      <c r="AH511" s="152"/>
      <c r="AI511" s="152"/>
      <c r="AJ511" s="347"/>
      <c r="AK511" s="152"/>
      <c r="AL511" s="152"/>
      <c r="AM511" s="295"/>
      <c r="AN511" s="228"/>
      <c r="AO511" s="228"/>
      <c r="AP511" s="228"/>
      <c r="AQ511" s="228"/>
      <c r="AR511" s="228"/>
      <c r="AS511" s="348"/>
      <c r="AT511" s="264">
        <f t="shared" si="363"/>
        <v>0</v>
      </c>
      <c r="AU511" s="259"/>
      <c r="AV511" s="265">
        <f t="shared" si="403"/>
        <v>0</v>
      </c>
      <c r="AX511" s="265">
        <f t="shared" si="407"/>
        <v>0</v>
      </c>
      <c r="AZ511" s="492">
        <f t="shared" si="404"/>
        <v>0</v>
      </c>
      <c r="BB511" s="492">
        <f t="shared" si="405"/>
        <v>0</v>
      </c>
      <c r="BD511" s="265">
        <f t="shared" si="408"/>
        <v>0</v>
      </c>
      <c r="BE511" s="105"/>
      <c r="BF511" s="105"/>
      <c r="BG511" s="105"/>
      <c r="BH511" s="105"/>
      <c r="BI511" s="105"/>
      <c r="BJ511" s="105"/>
    </row>
    <row r="512" spans="2:62" ht="20.100000000000001" hidden="1" customHeight="1" outlineLevel="1">
      <c r="B512" s="100"/>
      <c r="C512" s="908"/>
      <c r="D512" s="909"/>
      <c r="E512" s="909"/>
      <c r="F512" s="910"/>
      <c r="G512" s="890"/>
      <c r="H512" s="891"/>
      <c r="I512" s="152"/>
      <c r="J512" s="152"/>
      <c r="K512" s="152"/>
      <c r="L512" s="152"/>
      <c r="M512" s="152"/>
      <c r="N512" s="152"/>
      <c r="O512" s="152"/>
      <c r="P512" s="153"/>
      <c r="Q512" s="153"/>
      <c r="R512" s="156">
        <f t="shared" si="399"/>
        <v>0</v>
      </c>
      <c r="S512" s="156">
        <f t="shared" si="400"/>
        <v>0</v>
      </c>
      <c r="U512" s="157">
        <f t="shared" si="406"/>
        <v>0</v>
      </c>
      <c r="W512" s="152"/>
      <c r="X512" s="152"/>
      <c r="Y512" s="152"/>
      <c r="Z512" s="152"/>
      <c r="AA512" s="152"/>
      <c r="AB512" s="152"/>
      <c r="AC512" s="347"/>
      <c r="AD512" s="152"/>
      <c r="AE512" s="152"/>
      <c r="AF512" s="152"/>
      <c r="AG512" s="152"/>
      <c r="AH512" s="152"/>
      <c r="AI512" s="152"/>
      <c r="AJ512" s="347"/>
      <c r="AK512" s="152"/>
      <c r="AL512" s="152"/>
      <c r="AM512" s="295"/>
      <c r="AN512" s="228"/>
      <c r="AO512" s="228"/>
      <c r="AP512" s="228"/>
      <c r="AQ512" s="228"/>
      <c r="AR512" s="228"/>
      <c r="AS512" s="348"/>
      <c r="AT512" s="264">
        <f t="shared" si="363"/>
        <v>0</v>
      </c>
      <c r="AU512" s="259"/>
      <c r="AV512" s="265">
        <f t="shared" si="403"/>
        <v>0</v>
      </c>
      <c r="AX512" s="265">
        <f t="shared" si="407"/>
        <v>0</v>
      </c>
      <c r="AZ512" s="492">
        <f t="shared" si="404"/>
        <v>0</v>
      </c>
      <c r="BB512" s="492">
        <f t="shared" si="405"/>
        <v>0</v>
      </c>
      <c r="BD512" s="265">
        <f t="shared" si="408"/>
        <v>0</v>
      </c>
      <c r="BE512" s="105"/>
      <c r="BF512" s="105"/>
      <c r="BG512" s="105"/>
      <c r="BH512" s="105"/>
      <c r="BI512" s="105"/>
      <c r="BJ512" s="105"/>
    </row>
    <row r="513" spans="2:62" ht="20.100000000000001" hidden="1" customHeight="1" outlineLevel="1">
      <c r="B513" s="100"/>
      <c r="C513" s="908"/>
      <c r="D513" s="909"/>
      <c r="E513" s="909"/>
      <c r="F513" s="910"/>
      <c r="G513" s="890"/>
      <c r="H513" s="891"/>
      <c r="I513" s="152"/>
      <c r="J513" s="152"/>
      <c r="K513" s="152"/>
      <c r="L513" s="152"/>
      <c r="M513" s="152"/>
      <c r="N513" s="152"/>
      <c r="O513" s="152"/>
      <c r="P513" s="153"/>
      <c r="Q513" s="153"/>
      <c r="R513" s="156">
        <f t="shared" si="399"/>
        <v>0</v>
      </c>
      <c r="S513" s="156">
        <f t="shared" si="400"/>
        <v>0</v>
      </c>
      <c r="U513" s="157">
        <f t="shared" si="406"/>
        <v>0</v>
      </c>
      <c r="W513" s="152"/>
      <c r="X513" s="152"/>
      <c r="Y513" s="152"/>
      <c r="Z513" s="152"/>
      <c r="AA513" s="152"/>
      <c r="AB513" s="152"/>
      <c r="AC513" s="347"/>
      <c r="AD513" s="152"/>
      <c r="AE513" s="152"/>
      <c r="AF513" s="152"/>
      <c r="AG513" s="152"/>
      <c r="AH513" s="152"/>
      <c r="AI513" s="152"/>
      <c r="AJ513" s="347"/>
      <c r="AK513" s="152"/>
      <c r="AL513" s="152"/>
      <c r="AM513" s="295"/>
      <c r="AN513" s="228"/>
      <c r="AO513" s="228"/>
      <c r="AP513" s="228"/>
      <c r="AQ513" s="228"/>
      <c r="AR513" s="228"/>
      <c r="AS513" s="348"/>
      <c r="AT513" s="264">
        <f t="shared" si="363"/>
        <v>0</v>
      </c>
      <c r="AU513" s="259"/>
      <c r="AV513" s="265">
        <f t="shared" si="403"/>
        <v>0</v>
      </c>
      <c r="AX513" s="265">
        <f t="shared" si="407"/>
        <v>0</v>
      </c>
      <c r="AZ513" s="492">
        <f t="shared" si="404"/>
        <v>0</v>
      </c>
      <c r="BB513" s="492">
        <f t="shared" si="405"/>
        <v>0</v>
      </c>
      <c r="BD513" s="265">
        <f t="shared" si="408"/>
        <v>0</v>
      </c>
      <c r="BE513" s="105"/>
      <c r="BF513" s="105"/>
      <c r="BG513" s="105"/>
      <c r="BH513" s="105"/>
      <c r="BI513" s="105"/>
      <c r="BJ513" s="105"/>
    </row>
    <row r="514" spans="2:62" ht="20.100000000000001" hidden="1" customHeight="1" outlineLevel="1">
      <c r="B514" s="100"/>
      <c r="C514" s="908"/>
      <c r="D514" s="909"/>
      <c r="E514" s="909"/>
      <c r="F514" s="910"/>
      <c r="G514" s="890"/>
      <c r="H514" s="891"/>
      <c r="I514" s="152"/>
      <c r="J514" s="152"/>
      <c r="K514" s="152"/>
      <c r="L514" s="152"/>
      <c r="M514" s="152"/>
      <c r="N514" s="152"/>
      <c r="O514" s="152"/>
      <c r="P514" s="153"/>
      <c r="Q514" s="153"/>
      <c r="R514" s="156">
        <f t="shared" si="399"/>
        <v>0</v>
      </c>
      <c r="S514" s="156">
        <f t="shared" si="400"/>
        <v>0</v>
      </c>
      <c r="U514" s="157">
        <f t="shared" si="406"/>
        <v>0</v>
      </c>
      <c r="W514" s="152"/>
      <c r="X514" s="152"/>
      <c r="Y514" s="152"/>
      <c r="Z514" s="152"/>
      <c r="AA514" s="152"/>
      <c r="AB514" s="152"/>
      <c r="AC514" s="347"/>
      <c r="AD514" s="152"/>
      <c r="AE514" s="152"/>
      <c r="AF514" s="152"/>
      <c r="AG514" s="152"/>
      <c r="AH514" s="152"/>
      <c r="AI514" s="152"/>
      <c r="AJ514" s="347"/>
      <c r="AK514" s="152"/>
      <c r="AL514" s="152"/>
      <c r="AM514" s="295"/>
      <c r="AN514" s="228"/>
      <c r="AO514" s="228"/>
      <c r="AP514" s="228"/>
      <c r="AQ514" s="228"/>
      <c r="AR514" s="228"/>
      <c r="AS514" s="348"/>
      <c r="AT514" s="264">
        <f t="shared" si="363"/>
        <v>0</v>
      </c>
      <c r="AU514" s="259"/>
      <c r="AV514" s="265">
        <f t="shared" si="403"/>
        <v>0</v>
      </c>
      <c r="AX514" s="265">
        <f t="shared" si="407"/>
        <v>0</v>
      </c>
      <c r="AZ514" s="492">
        <f t="shared" si="404"/>
        <v>0</v>
      </c>
      <c r="BB514" s="492">
        <f t="shared" si="405"/>
        <v>0</v>
      </c>
      <c r="BD514" s="265">
        <f t="shared" si="408"/>
        <v>0</v>
      </c>
      <c r="BE514" s="105"/>
      <c r="BF514" s="105"/>
      <c r="BG514" s="105"/>
      <c r="BH514" s="105"/>
      <c r="BI514" s="105"/>
      <c r="BJ514" s="105"/>
    </row>
    <row r="515" spans="2:62" ht="20.100000000000001" hidden="1" customHeight="1" outlineLevel="1">
      <c r="B515" s="100"/>
      <c r="C515" s="908"/>
      <c r="D515" s="909"/>
      <c r="E515" s="909"/>
      <c r="F515" s="910"/>
      <c r="G515" s="890"/>
      <c r="H515" s="891"/>
      <c r="I515" s="152"/>
      <c r="J515" s="152"/>
      <c r="K515" s="152"/>
      <c r="L515" s="152"/>
      <c r="M515" s="152"/>
      <c r="N515" s="152"/>
      <c r="O515" s="152"/>
      <c r="P515" s="153"/>
      <c r="Q515" s="153"/>
      <c r="R515" s="156">
        <f t="shared" si="399"/>
        <v>0</v>
      </c>
      <c r="S515" s="156">
        <f t="shared" si="400"/>
        <v>0</v>
      </c>
      <c r="U515" s="157">
        <f t="shared" si="406"/>
        <v>0</v>
      </c>
      <c r="W515" s="152"/>
      <c r="X515" s="152"/>
      <c r="Y515" s="152"/>
      <c r="Z515" s="152"/>
      <c r="AA515" s="152"/>
      <c r="AB515" s="152"/>
      <c r="AC515" s="347"/>
      <c r="AD515" s="152"/>
      <c r="AE515" s="152"/>
      <c r="AF515" s="152"/>
      <c r="AG515" s="152"/>
      <c r="AH515" s="152"/>
      <c r="AI515" s="152"/>
      <c r="AJ515" s="347"/>
      <c r="AK515" s="152"/>
      <c r="AL515" s="152"/>
      <c r="AM515" s="295"/>
      <c r="AN515" s="228"/>
      <c r="AO515" s="228"/>
      <c r="AP515" s="228"/>
      <c r="AQ515" s="228"/>
      <c r="AR515" s="228"/>
      <c r="AS515" s="348"/>
      <c r="AT515" s="264">
        <f t="shared" si="363"/>
        <v>0</v>
      </c>
      <c r="AU515" s="259"/>
      <c r="AV515" s="265">
        <f t="shared" si="403"/>
        <v>0</v>
      </c>
      <c r="AX515" s="265">
        <f t="shared" si="407"/>
        <v>0</v>
      </c>
      <c r="AZ515" s="492">
        <f t="shared" si="404"/>
        <v>0</v>
      </c>
      <c r="BB515" s="492">
        <f t="shared" si="405"/>
        <v>0</v>
      </c>
      <c r="BD515" s="265">
        <f t="shared" si="408"/>
        <v>0</v>
      </c>
      <c r="BE515" s="105"/>
      <c r="BF515" s="105"/>
      <c r="BG515" s="105"/>
      <c r="BH515" s="105"/>
      <c r="BI515" s="105"/>
      <c r="BJ515" s="105"/>
    </row>
    <row r="516" spans="2:62" ht="20.100000000000001" hidden="1" customHeight="1" outlineLevel="1">
      <c r="B516" s="100"/>
      <c r="C516" s="908"/>
      <c r="D516" s="909"/>
      <c r="E516" s="909"/>
      <c r="F516" s="910"/>
      <c r="G516" s="890"/>
      <c r="H516" s="891"/>
      <c r="I516" s="152"/>
      <c r="J516" s="152"/>
      <c r="K516" s="152"/>
      <c r="L516" s="152"/>
      <c r="M516" s="152"/>
      <c r="N516" s="152"/>
      <c r="O516" s="152"/>
      <c r="P516" s="153"/>
      <c r="Q516" s="153"/>
      <c r="R516" s="156">
        <f t="shared" si="399"/>
        <v>0</v>
      </c>
      <c r="S516" s="156">
        <f t="shared" si="400"/>
        <v>0</v>
      </c>
      <c r="U516" s="157">
        <f t="shared" si="406"/>
        <v>0</v>
      </c>
      <c r="W516" s="152"/>
      <c r="X516" s="152"/>
      <c r="Y516" s="152"/>
      <c r="Z516" s="152"/>
      <c r="AA516" s="152"/>
      <c r="AB516" s="152"/>
      <c r="AC516" s="347"/>
      <c r="AD516" s="152"/>
      <c r="AE516" s="152"/>
      <c r="AF516" s="152"/>
      <c r="AG516" s="152"/>
      <c r="AH516" s="152"/>
      <c r="AI516" s="152"/>
      <c r="AJ516" s="347"/>
      <c r="AK516" s="152"/>
      <c r="AL516" s="152"/>
      <c r="AM516" s="295"/>
      <c r="AN516" s="228"/>
      <c r="AO516" s="228"/>
      <c r="AP516" s="228"/>
      <c r="AQ516" s="228"/>
      <c r="AR516" s="228"/>
      <c r="AS516" s="348"/>
      <c r="AT516" s="264">
        <f t="shared" si="363"/>
        <v>0</v>
      </c>
      <c r="AU516" s="259"/>
      <c r="AV516" s="265">
        <f t="shared" si="403"/>
        <v>0</v>
      </c>
      <c r="AX516" s="265">
        <f t="shared" si="407"/>
        <v>0</v>
      </c>
      <c r="AZ516" s="492">
        <f t="shared" si="404"/>
        <v>0</v>
      </c>
      <c r="BB516" s="492">
        <f t="shared" si="405"/>
        <v>0</v>
      </c>
      <c r="BD516" s="265">
        <f t="shared" si="408"/>
        <v>0</v>
      </c>
      <c r="BE516" s="105"/>
      <c r="BF516" s="105"/>
      <c r="BG516" s="105"/>
      <c r="BH516" s="105"/>
      <c r="BI516" s="105"/>
      <c r="BJ516" s="105"/>
    </row>
    <row r="517" spans="2:62" ht="20.100000000000001" hidden="1" customHeight="1" outlineLevel="1">
      <c r="B517" s="100"/>
      <c r="C517" s="908"/>
      <c r="D517" s="909"/>
      <c r="E517" s="909"/>
      <c r="F517" s="910"/>
      <c r="G517" s="890"/>
      <c r="H517" s="891"/>
      <c r="I517" s="152"/>
      <c r="J517" s="152"/>
      <c r="K517" s="152"/>
      <c r="L517" s="152"/>
      <c r="M517" s="152"/>
      <c r="N517" s="152"/>
      <c r="O517" s="152"/>
      <c r="P517" s="153"/>
      <c r="Q517" s="153"/>
      <c r="R517" s="156">
        <f t="shared" si="399"/>
        <v>0</v>
      </c>
      <c r="S517" s="156">
        <f t="shared" si="400"/>
        <v>0</v>
      </c>
      <c r="U517" s="157">
        <f t="shared" si="406"/>
        <v>0</v>
      </c>
      <c r="W517" s="152"/>
      <c r="X517" s="152"/>
      <c r="Y517" s="152"/>
      <c r="Z517" s="152"/>
      <c r="AA517" s="152"/>
      <c r="AB517" s="152"/>
      <c r="AC517" s="347"/>
      <c r="AD517" s="152"/>
      <c r="AE517" s="152"/>
      <c r="AF517" s="152"/>
      <c r="AG517" s="152"/>
      <c r="AH517" s="152"/>
      <c r="AI517" s="152"/>
      <c r="AJ517" s="347"/>
      <c r="AK517" s="152"/>
      <c r="AL517" s="152"/>
      <c r="AM517" s="295"/>
      <c r="AN517" s="228"/>
      <c r="AO517" s="228"/>
      <c r="AP517" s="228"/>
      <c r="AQ517" s="228"/>
      <c r="AR517" s="228"/>
      <c r="AS517" s="348"/>
      <c r="AT517" s="264">
        <f t="shared" si="363"/>
        <v>0</v>
      </c>
      <c r="AU517" s="259"/>
      <c r="AV517" s="265">
        <f t="shared" si="403"/>
        <v>0</v>
      </c>
      <c r="AX517" s="265">
        <f t="shared" si="407"/>
        <v>0</v>
      </c>
      <c r="AZ517" s="492">
        <f t="shared" si="404"/>
        <v>0</v>
      </c>
      <c r="BB517" s="492">
        <f t="shared" si="405"/>
        <v>0</v>
      </c>
      <c r="BD517" s="265">
        <f t="shared" si="408"/>
        <v>0</v>
      </c>
      <c r="BE517" s="105"/>
      <c r="BF517" s="105"/>
      <c r="BG517" s="105"/>
      <c r="BH517" s="105"/>
      <c r="BI517" s="105"/>
      <c r="BJ517" s="105"/>
    </row>
    <row r="518" spans="2:62" ht="20.100000000000001" hidden="1" customHeight="1" outlineLevel="1">
      <c r="B518" s="100"/>
      <c r="C518" s="908"/>
      <c r="D518" s="909"/>
      <c r="E518" s="909"/>
      <c r="F518" s="910"/>
      <c r="G518" s="890"/>
      <c r="H518" s="891"/>
      <c r="I518" s="152"/>
      <c r="J518" s="152"/>
      <c r="K518" s="152"/>
      <c r="L518" s="152"/>
      <c r="M518" s="152"/>
      <c r="N518" s="152"/>
      <c r="O518" s="152"/>
      <c r="P518" s="153"/>
      <c r="Q518" s="153"/>
      <c r="R518" s="156">
        <f t="shared" si="399"/>
        <v>0</v>
      </c>
      <c r="S518" s="156">
        <f t="shared" si="400"/>
        <v>0</v>
      </c>
      <c r="U518" s="157">
        <f t="shared" si="406"/>
        <v>0</v>
      </c>
      <c r="W518" s="152"/>
      <c r="X518" s="152"/>
      <c r="Y518" s="152"/>
      <c r="Z518" s="152"/>
      <c r="AA518" s="152"/>
      <c r="AB518" s="152"/>
      <c r="AC518" s="347"/>
      <c r="AD518" s="152"/>
      <c r="AE518" s="152"/>
      <c r="AF518" s="152"/>
      <c r="AG518" s="152"/>
      <c r="AH518" s="152"/>
      <c r="AI518" s="152"/>
      <c r="AJ518" s="347"/>
      <c r="AK518" s="152"/>
      <c r="AL518" s="152"/>
      <c r="AM518" s="295"/>
      <c r="AN518" s="228"/>
      <c r="AO518" s="228"/>
      <c r="AP518" s="228"/>
      <c r="AQ518" s="228"/>
      <c r="AR518" s="228"/>
      <c r="AS518" s="348"/>
      <c r="AT518" s="264">
        <f t="shared" ref="AT518:AT520" si="409">((W518+AD518)*$W$7+(X518+AE518)*$X$7+(Y518+Z518+AF518+AG518)*$Z$7+(AA518+AH518)*$AA$7+(AB518+AI518)*$AB$7)*Zuschläge_IBN</f>
        <v>0</v>
      </c>
      <c r="AU518" s="259"/>
      <c r="AV518" s="265">
        <f t="shared" si="403"/>
        <v>0</v>
      </c>
      <c r="AX518" s="265">
        <f t="shared" si="407"/>
        <v>0</v>
      </c>
      <c r="AZ518" s="492">
        <f t="shared" si="404"/>
        <v>0</v>
      </c>
      <c r="BB518" s="492">
        <f t="shared" si="405"/>
        <v>0</v>
      </c>
      <c r="BD518" s="265">
        <f t="shared" si="408"/>
        <v>0</v>
      </c>
      <c r="BE518" s="105"/>
      <c r="BF518" s="105"/>
      <c r="BG518" s="105"/>
      <c r="BH518" s="105"/>
      <c r="BI518" s="105"/>
      <c r="BJ518" s="105"/>
    </row>
    <row r="519" spans="2:62" ht="20.100000000000001" hidden="1" customHeight="1" outlineLevel="1">
      <c r="B519" s="100"/>
      <c r="C519" s="908"/>
      <c r="D519" s="909"/>
      <c r="E519" s="909"/>
      <c r="F519" s="910"/>
      <c r="G519" s="890"/>
      <c r="H519" s="891"/>
      <c r="I519" s="152"/>
      <c r="J519" s="152"/>
      <c r="K519" s="152"/>
      <c r="L519" s="152"/>
      <c r="M519" s="152"/>
      <c r="N519" s="152"/>
      <c r="O519" s="152"/>
      <c r="P519" s="153"/>
      <c r="Q519" s="153"/>
      <c r="R519" s="156">
        <f t="shared" si="399"/>
        <v>0</v>
      </c>
      <c r="S519" s="156">
        <f t="shared" si="400"/>
        <v>0</v>
      </c>
      <c r="U519" s="157">
        <f t="shared" si="406"/>
        <v>0</v>
      </c>
      <c r="W519" s="152"/>
      <c r="X519" s="152"/>
      <c r="Y519" s="152"/>
      <c r="Z519" s="152"/>
      <c r="AA519" s="152"/>
      <c r="AB519" s="152"/>
      <c r="AC519" s="347"/>
      <c r="AD519" s="152"/>
      <c r="AE519" s="152"/>
      <c r="AF519" s="152"/>
      <c r="AG519" s="152"/>
      <c r="AH519" s="152"/>
      <c r="AI519" s="152"/>
      <c r="AJ519" s="347"/>
      <c r="AK519" s="152"/>
      <c r="AL519" s="152"/>
      <c r="AM519" s="295"/>
      <c r="AN519" s="228"/>
      <c r="AO519" s="228"/>
      <c r="AP519" s="228"/>
      <c r="AQ519" s="228"/>
      <c r="AR519" s="228"/>
      <c r="AS519" s="348"/>
      <c r="AT519" s="264">
        <f t="shared" si="409"/>
        <v>0</v>
      </c>
      <c r="AU519" s="259"/>
      <c r="AV519" s="265">
        <f t="shared" si="403"/>
        <v>0</v>
      </c>
      <c r="AX519" s="265">
        <f t="shared" si="407"/>
        <v>0</v>
      </c>
      <c r="AZ519" s="492">
        <f t="shared" si="404"/>
        <v>0</v>
      </c>
      <c r="BB519" s="492">
        <f t="shared" si="405"/>
        <v>0</v>
      </c>
      <c r="BD519" s="265">
        <f t="shared" si="408"/>
        <v>0</v>
      </c>
      <c r="BE519" s="105"/>
      <c r="BF519" s="105"/>
      <c r="BG519" s="105"/>
      <c r="BH519" s="105"/>
      <c r="BI519" s="105"/>
      <c r="BJ519" s="105"/>
    </row>
    <row r="520" spans="2:62" ht="20.100000000000001" hidden="1" customHeight="1" outlineLevel="1">
      <c r="B520" s="100"/>
      <c r="C520" s="908"/>
      <c r="D520" s="909"/>
      <c r="E520" s="909"/>
      <c r="F520" s="910"/>
      <c r="G520" s="890"/>
      <c r="H520" s="891"/>
      <c r="I520" s="152"/>
      <c r="J520" s="152"/>
      <c r="K520" s="152"/>
      <c r="L520" s="152"/>
      <c r="M520" s="152"/>
      <c r="N520" s="152"/>
      <c r="O520" s="152"/>
      <c r="P520" s="153"/>
      <c r="Q520" s="153"/>
      <c r="R520" s="156">
        <f t="shared" si="399"/>
        <v>0</v>
      </c>
      <c r="S520" s="156">
        <f t="shared" si="400"/>
        <v>0</v>
      </c>
      <c r="U520" s="157">
        <f t="shared" si="406"/>
        <v>0</v>
      </c>
      <c r="W520" s="152"/>
      <c r="X520" s="152"/>
      <c r="Y520" s="152"/>
      <c r="Z520" s="152"/>
      <c r="AA520" s="152"/>
      <c r="AB520" s="152"/>
      <c r="AC520" s="347"/>
      <c r="AD520" s="152"/>
      <c r="AE520" s="152"/>
      <c r="AF520" s="152"/>
      <c r="AG520" s="152"/>
      <c r="AH520" s="152"/>
      <c r="AI520" s="152"/>
      <c r="AJ520" s="347"/>
      <c r="AK520" s="152"/>
      <c r="AL520" s="152"/>
      <c r="AM520" s="295"/>
      <c r="AN520" s="228"/>
      <c r="AO520" s="228"/>
      <c r="AP520" s="228"/>
      <c r="AQ520" s="228"/>
      <c r="AR520" s="228"/>
      <c r="AS520" s="348"/>
      <c r="AT520" s="264">
        <f t="shared" si="409"/>
        <v>0</v>
      </c>
      <c r="AU520" s="259"/>
      <c r="AV520" s="265">
        <f t="shared" si="403"/>
        <v>0</v>
      </c>
      <c r="AX520" s="265">
        <f t="shared" si="407"/>
        <v>0</v>
      </c>
      <c r="AZ520" s="492">
        <f t="shared" si="404"/>
        <v>0</v>
      </c>
      <c r="BB520" s="492">
        <f t="shared" si="405"/>
        <v>0</v>
      </c>
      <c r="BD520" s="265">
        <f t="shared" si="408"/>
        <v>0</v>
      </c>
      <c r="BE520" s="105"/>
      <c r="BF520" s="105"/>
      <c r="BG520" s="105"/>
      <c r="BH520" s="105"/>
      <c r="BI520" s="105"/>
      <c r="BJ520" s="105"/>
    </row>
    <row r="521" spans="2:62" ht="9.9499999999999993" hidden="1" customHeight="1" outlineLevel="1">
      <c r="B521" s="101"/>
      <c r="C521" s="208"/>
      <c r="D521" s="208"/>
      <c r="E521" s="208"/>
      <c r="F521" s="208"/>
      <c r="G521" s="237"/>
      <c r="H521" s="207"/>
      <c r="I521" s="257"/>
      <c r="J521" s="257"/>
      <c r="K521" s="257"/>
      <c r="L521" s="257"/>
      <c r="M521" s="257"/>
      <c r="N521" s="257"/>
      <c r="O521" s="257"/>
      <c r="P521" s="256"/>
      <c r="Q521" s="102"/>
      <c r="R521" s="102"/>
      <c r="S521" s="102"/>
      <c r="U521" s="98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Z521" s="493"/>
      <c r="BE521" s="105"/>
      <c r="BF521" s="105"/>
      <c r="BG521" s="105"/>
      <c r="BH521" s="105"/>
      <c r="BI521" s="105"/>
      <c r="BJ521" s="105"/>
    </row>
    <row r="522" spans="2:62" ht="3" customHeight="1" collapsed="1" thickBot="1">
      <c r="B522" s="133"/>
      <c r="C522" s="931"/>
      <c r="D522" s="932"/>
      <c r="E522" s="933"/>
      <c r="F522" s="934"/>
      <c r="G522" s="236"/>
      <c r="H522" s="128"/>
      <c r="I522" s="129"/>
      <c r="J522" s="129"/>
      <c r="K522" s="129"/>
      <c r="L522" s="129"/>
      <c r="M522" s="129"/>
      <c r="N522" s="129"/>
      <c r="O522" s="129"/>
      <c r="P522" s="129"/>
      <c r="Q522" s="130"/>
      <c r="R522" s="131"/>
      <c r="S522" s="131"/>
      <c r="U522" s="132"/>
      <c r="W522" s="278"/>
      <c r="X522" s="936"/>
      <c r="Y522" s="932"/>
      <c r="Z522" s="934"/>
      <c r="AA522" s="279"/>
      <c r="AB522" s="128"/>
      <c r="AC522" s="282"/>
      <c r="AD522" s="280"/>
      <c r="AE522" s="280"/>
      <c r="AF522" s="280"/>
      <c r="AG522" s="280"/>
      <c r="AH522" s="280"/>
      <c r="AI522" s="280"/>
      <c r="AJ522" s="283"/>
      <c r="AK522" s="281"/>
      <c r="AL522" s="281"/>
      <c r="AM522" s="280"/>
      <c r="AN522" s="280"/>
      <c r="AO522" s="280"/>
      <c r="AP522" s="280"/>
      <c r="AQ522" s="280"/>
      <c r="AR522" s="280"/>
      <c r="AS522" s="283"/>
      <c r="AT522" s="281"/>
      <c r="AU522" s="284"/>
      <c r="AV522" s="494"/>
      <c r="AX522" s="494"/>
      <c r="AZ522" s="495"/>
      <c r="BB522" s="494"/>
      <c r="BD522" s="494"/>
      <c r="BE522" s="105"/>
      <c r="BF522" s="105"/>
      <c r="BG522" s="105"/>
      <c r="BH522" s="105"/>
      <c r="BI522" s="105"/>
      <c r="BJ522" s="105"/>
    </row>
    <row r="523" spans="2:62" s="105" customFormat="1" ht="13.5" customHeight="1">
      <c r="F523" s="351"/>
      <c r="G523" s="351"/>
      <c r="H523" s="496"/>
      <c r="I523" s="117"/>
      <c r="J523" s="117"/>
      <c r="K523" s="117"/>
      <c r="L523" s="117"/>
      <c r="M523" s="117"/>
      <c r="N523" s="117"/>
      <c r="O523" s="117"/>
      <c r="P523" s="117"/>
      <c r="S523" s="117"/>
      <c r="U523" s="352"/>
      <c r="AZ523" s="352"/>
    </row>
    <row r="524" spans="2:62" s="105" customFormat="1"/>
    <row r="525" spans="2:62" s="105" customFormat="1"/>
    <row r="526" spans="2:62" s="105" customFormat="1"/>
    <row r="527" spans="2:62" s="105" customFormat="1"/>
    <row r="528" spans="2:62" s="105" customFormat="1"/>
    <row r="529" s="105" customFormat="1"/>
    <row r="530" s="105" customFormat="1"/>
    <row r="531" s="105" customFormat="1"/>
    <row r="532" s="105" customFormat="1"/>
    <row r="533" s="105" customFormat="1"/>
    <row r="534" s="105" customFormat="1"/>
    <row r="535" s="105" customFormat="1"/>
    <row r="536" s="105" customFormat="1"/>
    <row r="537" s="105" customFormat="1"/>
    <row r="538" s="105" customFormat="1"/>
    <row r="539" s="105" customFormat="1"/>
    <row r="540" s="105" customFormat="1"/>
    <row r="541" s="105" customFormat="1"/>
    <row r="542" s="105" customFormat="1"/>
    <row r="543" s="105" customFormat="1"/>
    <row r="544" s="105" customFormat="1"/>
    <row r="545" s="105" customFormat="1"/>
    <row r="546" s="105" customFormat="1"/>
    <row r="547" s="105" customFormat="1"/>
    <row r="548" s="105" customFormat="1"/>
    <row r="549" s="105" customFormat="1"/>
    <row r="550" s="105" customFormat="1"/>
    <row r="551" s="105" customFormat="1"/>
    <row r="552" s="105" customFormat="1"/>
    <row r="553" s="105" customFormat="1"/>
    <row r="554" s="105" customFormat="1"/>
    <row r="555" s="105" customFormat="1"/>
    <row r="556" s="105" customFormat="1"/>
    <row r="557" s="105" customFormat="1"/>
    <row r="558" s="105" customFormat="1"/>
    <row r="559" s="105" customFormat="1"/>
    <row r="560" s="105" customFormat="1"/>
    <row r="561" s="105" customFormat="1"/>
    <row r="562" s="105" customFormat="1"/>
    <row r="563" s="105" customFormat="1"/>
    <row r="564" s="105" customFormat="1"/>
    <row r="565" s="105" customFormat="1"/>
    <row r="566" s="105" customFormat="1"/>
    <row r="567" s="105" customFormat="1"/>
    <row r="568" s="105" customFormat="1"/>
    <row r="569" s="105" customFormat="1"/>
    <row r="570" s="105" customFormat="1"/>
    <row r="571" s="105" customFormat="1"/>
    <row r="572" s="105" customFormat="1"/>
    <row r="573" s="105" customFormat="1"/>
    <row r="574" s="105" customFormat="1"/>
    <row r="575" s="105" customFormat="1"/>
    <row r="576" s="105" customFormat="1"/>
    <row r="577" s="105" customFormat="1"/>
    <row r="578" s="105" customFormat="1"/>
    <row r="579" s="105" customFormat="1"/>
    <row r="580" s="105" customFormat="1"/>
    <row r="581" s="105" customFormat="1"/>
    <row r="582" s="105" customFormat="1"/>
    <row r="583" s="105" customFormat="1"/>
    <row r="584" s="105" customFormat="1"/>
    <row r="585" s="105" customFormat="1"/>
    <row r="586" s="105" customFormat="1"/>
    <row r="587" s="105" customFormat="1"/>
    <row r="588" s="105" customFormat="1"/>
    <row r="589" s="105" customFormat="1"/>
    <row r="590" s="105" customFormat="1"/>
    <row r="591" s="105" customFormat="1"/>
    <row r="592" s="105" customFormat="1"/>
    <row r="593" s="105" customFormat="1"/>
    <row r="594" s="105" customFormat="1"/>
    <row r="595" s="105" customFormat="1"/>
    <row r="596" s="105" customFormat="1"/>
    <row r="597" s="105" customFormat="1"/>
    <row r="598" s="105" customFormat="1"/>
    <row r="599" s="105" customFormat="1"/>
    <row r="600" s="105" customFormat="1"/>
    <row r="601" s="105" customFormat="1"/>
    <row r="602" s="105" customFormat="1"/>
    <row r="603" s="105" customFormat="1"/>
    <row r="604" s="105" customFormat="1"/>
    <row r="605" s="105" customFormat="1"/>
    <row r="606" s="105" customFormat="1"/>
    <row r="607" s="105" customFormat="1"/>
    <row r="608" s="105" customFormat="1"/>
    <row r="609" s="105" customFormat="1"/>
    <row r="610" s="105" customFormat="1"/>
    <row r="611" s="105" customFormat="1"/>
    <row r="612" s="105" customFormat="1"/>
    <row r="613" s="105" customFormat="1"/>
    <row r="614" s="105" customFormat="1"/>
    <row r="615" s="105" customFormat="1"/>
    <row r="616" s="105" customFormat="1"/>
    <row r="617" s="105" customFormat="1"/>
    <row r="618" s="105" customFormat="1"/>
    <row r="619" s="105" customFormat="1"/>
    <row r="620" s="105" customFormat="1"/>
    <row r="621" s="105" customFormat="1"/>
    <row r="622" s="105" customFormat="1"/>
    <row r="623" s="105" customFormat="1"/>
    <row r="624" s="105" customFormat="1"/>
    <row r="625" s="105" customFormat="1"/>
    <row r="626" s="105" customFormat="1"/>
    <row r="627" s="105" customFormat="1"/>
    <row r="628" s="105" customFormat="1"/>
    <row r="629" s="105" customFormat="1"/>
    <row r="630" s="105" customFormat="1"/>
    <row r="631" s="105" customFormat="1"/>
    <row r="632" s="105" customFormat="1"/>
    <row r="633" s="105" customFormat="1"/>
    <row r="634" s="105" customFormat="1"/>
    <row r="635" s="105" customFormat="1"/>
    <row r="636" s="105" customFormat="1"/>
    <row r="637" s="105" customFormat="1"/>
    <row r="638" s="105" customFormat="1"/>
    <row r="639" s="105" customFormat="1"/>
    <row r="640" s="105" customFormat="1"/>
    <row r="641" s="105" customFormat="1"/>
    <row r="642" s="105" customFormat="1"/>
    <row r="643" s="105" customFormat="1"/>
    <row r="644" s="105" customFormat="1"/>
    <row r="645" s="105" customFormat="1"/>
    <row r="646" s="105" customFormat="1"/>
    <row r="647" s="105" customFormat="1"/>
    <row r="648" s="105" customFormat="1"/>
    <row r="649" s="105" customFormat="1"/>
    <row r="650" s="105" customFormat="1"/>
    <row r="651" s="105" customFormat="1"/>
    <row r="652" s="105" customFormat="1"/>
    <row r="653" s="105" customFormat="1"/>
    <row r="654" s="105" customFormat="1"/>
    <row r="655" s="105" customFormat="1"/>
    <row r="656" s="105" customFormat="1"/>
    <row r="657" s="105" customFormat="1"/>
    <row r="658" s="105" customFormat="1"/>
    <row r="659" s="105" customFormat="1"/>
    <row r="660" s="105" customFormat="1"/>
    <row r="661" s="105" customFormat="1"/>
    <row r="662" s="105" customFormat="1"/>
    <row r="663" s="105" customFormat="1"/>
    <row r="664" s="105" customFormat="1"/>
    <row r="665" s="105" customFormat="1"/>
    <row r="666" s="105" customFormat="1"/>
    <row r="667" s="105" customFormat="1"/>
    <row r="668" s="105" customFormat="1"/>
    <row r="669" s="105" customFormat="1"/>
    <row r="670" s="105" customFormat="1"/>
    <row r="671" s="105" customFormat="1"/>
    <row r="672" s="105" customFormat="1"/>
    <row r="673" s="105" customFormat="1"/>
    <row r="674" s="105" customFormat="1"/>
    <row r="675" s="105" customFormat="1"/>
    <row r="676" s="105" customFormat="1"/>
    <row r="677" s="105" customFormat="1"/>
    <row r="678" s="105" customFormat="1"/>
    <row r="679" s="105" customFormat="1"/>
    <row r="680" s="105" customFormat="1"/>
    <row r="681" s="105" customFormat="1"/>
    <row r="682" s="105" customFormat="1"/>
    <row r="683" s="105" customFormat="1"/>
    <row r="684" s="105" customFormat="1"/>
    <row r="685" s="105" customFormat="1"/>
    <row r="686" s="105" customFormat="1"/>
    <row r="687" s="105" customFormat="1"/>
    <row r="688" s="105" customFormat="1"/>
    <row r="689" s="105" customFormat="1"/>
    <row r="690" s="105" customFormat="1"/>
    <row r="691" s="105" customFormat="1"/>
    <row r="692" s="105" customFormat="1"/>
    <row r="693" s="105" customFormat="1"/>
    <row r="694" s="105" customFormat="1"/>
    <row r="695" s="105" customFormat="1"/>
    <row r="696" s="105" customFormat="1"/>
    <row r="697" s="105" customFormat="1"/>
    <row r="698" s="105" customFormat="1"/>
    <row r="699" s="105" customFormat="1"/>
    <row r="700" s="105" customFormat="1"/>
    <row r="701" s="105" customFormat="1"/>
    <row r="702" s="105" customFormat="1"/>
    <row r="703" s="105" customFormat="1"/>
    <row r="704" s="105" customFormat="1"/>
    <row r="705" s="105" customFormat="1"/>
    <row r="706" s="105" customFormat="1"/>
    <row r="707" s="105" customFormat="1"/>
    <row r="708" s="105" customFormat="1"/>
    <row r="709" s="105" customFormat="1"/>
    <row r="710" s="105" customFormat="1"/>
    <row r="711" s="105" customFormat="1"/>
    <row r="712" s="105" customFormat="1"/>
    <row r="713" s="105" customFormat="1"/>
    <row r="714" s="105" customFormat="1"/>
    <row r="715" s="105" customFormat="1"/>
    <row r="716" s="105" customFormat="1"/>
    <row r="717" s="105" customFormat="1"/>
    <row r="718" s="105" customFormat="1"/>
    <row r="719" s="105" customFormat="1"/>
    <row r="720" s="105" customFormat="1"/>
    <row r="721" s="105" customFormat="1"/>
    <row r="722" s="105" customFormat="1"/>
    <row r="723" s="105" customFormat="1"/>
    <row r="724" s="105" customFormat="1"/>
    <row r="725" s="105" customFormat="1"/>
    <row r="726" s="105" customFormat="1"/>
    <row r="727" s="105" customFormat="1"/>
    <row r="728" s="105" customFormat="1"/>
    <row r="729" s="105" customFormat="1"/>
    <row r="730" s="105" customFormat="1"/>
    <row r="731" s="105" customFormat="1"/>
    <row r="732" s="105" customFormat="1"/>
    <row r="733" s="105" customFormat="1"/>
    <row r="734" s="105" customFormat="1"/>
    <row r="735" s="105" customFormat="1"/>
    <row r="736" s="105" customFormat="1"/>
    <row r="737" s="105" customFormat="1"/>
    <row r="738" s="105" customFormat="1"/>
    <row r="739" s="105" customFormat="1"/>
    <row r="740" s="105" customFormat="1"/>
    <row r="741" s="105" customFormat="1"/>
    <row r="742" s="105" customFormat="1"/>
    <row r="743" s="105" customFormat="1"/>
    <row r="744" s="105" customFormat="1"/>
    <row r="745" s="105" customFormat="1"/>
    <row r="746" s="105" customFormat="1"/>
    <row r="747" s="105" customFormat="1"/>
    <row r="748" s="105" customFormat="1"/>
    <row r="749" s="105" customFormat="1"/>
    <row r="750" s="105" customFormat="1"/>
    <row r="751" s="105" customFormat="1"/>
    <row r="752" s="105" customFormat="1"/>
    <row r="753" s="105" customFormat="1"/>
    <row r="754" s="105" customFormat="1"/>
    <row r="755" s="105" customFormat="1"/>
    <row r="756" s="105" customFormat="1"/>
    <row r="757" s="105" customFormat="1"/>
    <row r="758" s="105" customFormat="1"/>
    <row r="759" s="105" customFormat="1"/>
    <row r="760" s="105" customFormat="1"/>
    <row r="761" s="105" customFormat="1"/>
    <row r="762" s="105" customFormat="1"/>
    <row r="763" s="105" customFormat="1"/>
    <row r="764" s="105" customFormat="1"/>
    <row r="765" s="105" customFormat="1"/>
    <row r="766" s="105" customFormat="1"/>
    <row r="767" s="105" customFormat="1"/>
    <row r="768" s="105" customFormat="1"/>
    <row r="769" s="105" customFormat="1"/>
    <row r="770" s="105" customFormat="1"/>
    <row r="771" s="105" customFormat="1"/>
    <row r="772" s="105" customFormat="1"/>
    <row r="773" s="105" customFormat="1"/>
    <row r="774" s="105" customFormat="1"/>
    <row r="775" s="105" customFormat="1"/>
    <row r="776" s="105" customFormat="1"/>
    <row r="777" s="105" customFormat="1"/>
    <row r="778" s="105" customFormat="1"/>
    <row r="779" s="105" customFormat="1"/>
    <row r="780" s="105" customFormat="1"/>
    <row r="781" s="105" customFormat="1"/>
    <row r="782" s="105" customFormat="1"/>
    <row r="783" s="105" customFormat="1"/>
    <row r="784" s="105" customFormat="1"/>
    <row r="785" s="105" customFormat="1"/>
    <row r="786" s="105" customFormat="1"/>
    <row r="787" s="105" customFormat="1"/>
    <row r="788" s="105" customFormat="1"/>
    <row r="789" s="105" customFormat="1"/>
    <row r="790" s="105" customFormat="1"/>
    <row r="791" s="105" customFormat="1"/>
    <row r="792" s="105" customFormat="1"/>
    <row r="793" s="105" customFormat="1"/>
    <row r="794" s="105" customFormat="1"/>
    <row r="795" s="105" customFormat="1"/>
    <row r="796" s="105" customFormat="1"/>
    <row r="797" s="105" customFormat="1"/>
    <row r="798" s="105" customFormat="1"/>
    <row r="799" s="105" customFormat="1"/>
    <row r="800" s="105" customFormat="1"/>
    <row r="801" s="105" customFormat="1"/>
    <row r="802" s="105" customFormat="1"/>
    <row r="803" s="105" customFormat="1"/>
    <row r="804" s="105" customFormat="1"/>
    <row r="805" s="105" customFormat="1"/>
    <row r="806" s="105" customFormat="1"/>
    <row r="807" s="105" customFormat="1"/>
    <row r="808" s="105" customFormat="1"/>
    <row r="809" s="105" customFormat="1"/>
    <row r="810" s="105" customFormat="1"/>
    <row r="811" s="105" customFormat="1"/>
    <row r="812" s="105" customFormat="1"/>
    <row r="813" s="105" customFormat="1"/>
    <row r="814" s="105" customFormat="1"/>
    <row r="815" s="105" customFormat="1"/>
    <row r="816" s="105" customFormat="1"/>
    <row r="817" s="105" customFormat="1"/>
    <row r="818" s="105" customFormat="1"/>
    <row r="819" s="105" customFormat="1"/>
    <row r="820" s="105" customFormat="1"/>
    <row r="821" s="105" customFormat="1"/>
    <row r="822" s="105" customFormat="1"/>
    <row r="823" s="105" customFormat="1"/>
    <row r="824" s="105" customFormat="1"/>
    <row r="825" s="105" customFormat="1"/>
    <row r="826" s="105" customFormat="1"/>
    <row r="827" s="105" customFormat="1"/>
    <row r="828" s="105" customFormat="1"/>
    <row r="829" s="105" customFormat="1"/>
    <row r="830" s="105" customFormat="1"/>
    <row r="831" s="105" customFormat="1"/>
    <row r="832" s="105" customFormat="1"/>
    <row r="833" s="105" customFormat="1"/>
    <row r="834" s="105" customFormat="1"/>
    <row r="835" s="105" customFormat="1"/>
    <row r="836" s="105" customFormat="1"/>
    <row r="837" s="105" customFormat="1"/>
    <row r="838" s="105" customFormat="1"/>
    <row r="839" s="105" customFormat="1"/>
    <row r="840" s="105" customFormat="1"/>
    <row r="841" s="105" customFormat="1"/>
    <row r="842" s="105" customFormat="1"/>
    <row r="843" s="105" customFormat="1"/>
    <row r="844" s="105" customFormat="1"/>
    <row r="845" s="105" customFormat="1"/>
    <row r="846" s="105" customFormat="1"/>
    <row r="847" s="105" customFormat="1"/>
    <row r="848" s="105" customFormat="1"/>
    <row r="849" s="105" customFormat="1"/>
    <row r="850" s="105" customFormat="1"/>
    <row r="851" s="105" customFormat="1"/>
    <row r="852" s="105" customFormat="1"/>
    <row r="853" s="105" customFormat="1"/>
    <row r="854" s="105" customFormat="1"/>
    <row r="855" s="105" customFormat="1"/>
    <row r="856" s="105" customFormat="1"/>
    <row r="857" s="105" customFormat="1"/>
    <row r="858" s="105" customFormat="1"/>
    <row r="859" s="105" customFormat="1"/>
    <row r="860" s="105" customFormat="1"/>
    <row r="861" s="105" customFormat="1"/>
    <row r="862" s="105" customFormat="1"/>
    <row r="863" s="105" customFormat="1"/>
    <row r="864" s="105" customFormat="1"/>
    <row r="865" s="105" customFormat="1"/>
    <row r="866" s="105" customFormat="1"/>
    <row r="867" s="105" customFormat="1"/>
    <row r="868" s="105" customFormat="1"/>
    <row r="869" s="105" customFormat="1"/>
    <row r="870" s="105" customFormat="1"/>
    <row r="871" s="105" customFormat="1"/>
    <row r="872" s="105" customFormat="1"/>
    <row r="873" s="105" customFormat="1"/>
    <row r="874" s="105" customFormat="1"/>
    <row r="875" s="105" customFormat="1"/>
    <row r="876" s="105" customFormat="1"/>
    <row r="877" s="105" customFormat="1"/>
    <row r="878" s="105" customFormat="1"/>
    <row r="879" s="105" customFormat="1"/>
    <row r="880" s="105" customFormat="1"/>
    <row r="881" s="105" customFormat="1"/>
    <row r="882" s="105" customFormat="1"/>
    <row r="883" s="105" customFormat="1"/>
    <row r="884" s="105" customFormat="1"/>
    <row r="885" s="105" customFormat="1"/>
    <row r="886" s="105" customFormat="1"/>
    <row r="887" s="105" customFormat="1"/>
    <row r="888" s="105" customFormat="1"/>
    <row r="889" s="105" customFormat="1"/>
    <row r="890" s="105" customFormat="1"/>
    <row r="891" s="105" customFormat="1"/>
    <row r="892" s="105" customFormat="1"/>
    <row r="893" s="105" customFormat="1"/>
    <row r="894" s="105" customFormat="1"/>
    <row r="895" s="105" customFormat="1"/>
    <row r="896" s="105" customFormat="1"/>
    <row r="897" s="105" customFormat="1"/>
    <row r="898" s="105" customFormat="1"/>
    <row r="899" s="105" customFormat="1"/>
    <row r="900" s="105" customFormat="1"/>
    <row r="901" s="105" customFormat="1"/>
    <row r="902" s="105" customFormat="1"/>
    <row r="903" s="105" customFormat="1"/>
    <row r="904" s="105" customFormat="1"/>
    <row r="905" s="105" customFormat="1"/>
    <row r="906" s="105" customFormat="1"/>
    <row r="907" s="105" customFormat="1"/>
    <row r="908" s="105" customFormat="1"/>
    <row r="909" s="105" customFormat="1"/>
    <row r="910" s="105" customFormat="1"/>
    <row r="911" s="105" customFormat="1"/>
    <row r="912" s="105" customFormat="1"/>
    <row r="913" s="105" customFormat="1"/>
    <row r="914" s="105" customFormat="1"/>
    <row r="915" s="105" customFormat="1"/>
    <row r="916" s="105" customFormat="1"/>
    <row r="917" s="105" customFormat="1"/>
    <row r="918" s="105" customFormat="1"/>
    <row r="919" s="105" customFormat="1"/>
    <row r="920" s="105" customFormat="1"/>
    <row r="921" s="105" customFormat="1"/>
    <row r="922" s="105" customFormat="1"/>
    <row r="923" s="105" customFormat="1"/>
    <row r="924" s="105" customFormat="1"/>
    <row r="925" s="105" customFormat="1"/>
    <row r="926" s="105" customFormat="1"/>
    <row r="927" s="105" customFormat="1"/>
    <row r="928" s="105" customFormat="1"/>
    <row r="929" s="105" customFormat="1"/>
    <row r="930" s="105" customFormat="1"/>
    <row r="931" s="105" customFormat="1"/>
    <row r="932" s="105" customFormat="1"/>
    <row r="933" s="105" customFormat="1"/>
    <row r="934" s="105" customFormat="1"/>
    <row r="935" s="105" customFormat="1"/>
    <row r="936" s="105" customFormat="1"/>
    <row r="937" s="105" customFormat="1"/>
    <row r="938" s="105" customFormat="1"/>
    <row r="939" s="105" customFormat="1"/>
    <row r="940" s="105" customFormat="1"/>
    <row r="941" s="105" customFormat="1"/>
    <row r="942" s="105" customFormat="1"/>
    <row r="943" s="105" customFormat="1"/>
    <row r="944" s="105" customFormat="1"/>
    <row r="945" s="105" customFormat="1"/>
    <row r="946" s="105" customFormat="1"/>
    <row r="947" s="105" customFormat="1"/>
    <row r="948" s="105" customFormat="1"/>
    <row r="949" s="105" customFormat="1"/>
    <row r="950" s="105" customFormat="1"/>
    <row r="951" s="105" customFormat="1"/>
    <row r="952" s="105" customFormat="1"/>
    <row r="953" s="105" customFormat="1"/>
    <row r="954" s="105" customFormat="1"/>
    <row r="955" s="105" customFormat="1"/>
    <row r="956" s="105" customFormat="1"/>
    <row r="957" s="105" customFormat="1"/>
    <row r="958" s="105" customFormat="1"/>
    <row r="959" s="105" customFormat="1"/>
    <row r="960" s="105" customFormat="1"/>
    <row r="961" s="105" customFormat="1"/>
    <row r="962" s="105" customFormat="1"/>
    <row r="963" s="105" customFormat="1"/>
    <row r="964" s="105" customFormat="1"/>
    <row r="965" s="105" customFormat="1"/>
    <row r="966" s="105" customFormat="1"/>
    <row r="967" s="105" customFormat="1"/>
    <row r="968" s="105" customFormat="1"/>
    <row r="969" s="105" customFormat="1"/>
    <row r="970" s="105" customFormat="1"/>
    <row r="971" s="105" customFormat="1"/>
    <row r="972" s="105" customFormat="1"/>
    <row r="973" s="105" customFormat="1"/>
    <row r="974" s="105" customFormat="1"/>
    <row r="975" s="105" customFormat="1"/>
    <row r="976" s="105" customFormat="1"/>
    <row r="977" s="105" customFormat="1"/>
    <row r="978" s="105" customFormat="1"/>
    <row r="979" s="105" customFormat="1"/>
    <row r="980" s="105" customFormat="1"/>
    <row r="981" s="105" customFormat="1"/>
    <row r="982" s="105" customFormat="1"/>
    <row r="983" s="105" customFormat="1"/>
    <row r="984" s="105" customFormat="1"/>
    <row r="985" s="105" customFormat="1"/>
    <row r="986" s="105" customFormat="1"/>
    <row r="987" s="105" customFormat="1"/>
    <row r="988" s="105" customFormat="1"/>
    <row r="989" s="105" customFormat="1"/>
    <row r="990" s="105" customFormat="1"/>
    <row r="991" s="105" customFormat="1"/>
    <row r="992" s="105" customFormat="1"/>
    <row r="993" s="105" customFormat="1"/>
    <row r="994" s="105" customFormat="1"/>
    <row r="995" s="105" customFormat="1"/>
    <row r="996" s="105" customFormat="1"/>
    <row r="997" s="105" customFormat="1"/>
    <row r="998" s="105" customFormat="1"/>
    <row r="999" s="105" customFormat="1"/>
    <row r="1000" s="105" customFormat="1"/>
  </sheetData>
  <sheetProtection algorithmName="SHA-512" hashValue="hP68g8dV4+ogk3452VPGWytsrI3AHUnE2iUC0B4VnKSyBb3kpMbKpp61tyH6NzBft/4g3hFtLefhsGQd2xXSkQ==" saltValue="f8MYaeLsGgTU/qh1pNQ99A==" spinCount="100000" sheet="1" formatCells="0" formatColumns="0" formatRows="0"/>
  <mergeCells count="944">
    <mergeCell ref="C345:F345"/>
    <mergeCell ref="G345:H345"/>
    <mergeCell ref="C346:F346"/>
    <mergeCell ref="C357:F357"/>
    <mergeCell ref="G357:H357"/>
    <mergeCell ref="C358:F358"/>
    <mergeCell ref="G358:H358"/>
    <mergeCell ref="C359:F359"/>
    <mergeCell ref="G359:H359"/>
    <mergeCell ref="G346:H346"/>
    <mergeCell ref="C347:F347"/>
    <mergeCell ref="G347:H347"/>
    <mergeCell ref="C348:F348"/>
    <mergeCell ref="G348:H348"/>
    <mergeCell ref="C349:F349"/>
    <mergeCell ref="G349:H349"/>
    <mergeCell ref="C350:F350"/>
    <mergeCell ref="G350:H350"/>
    <mergeCell ref="C352:F352"/>
    <mergeCell ref="C353:F353"/>
    <mergeCell ref="G353:H353"/>
    <mergeCell ref="C354:F354"/>
    <mergeCell ref="G354:H354"/>
    <mergeCell ref="C355:F355"/>
    <mergeCell ref="C340:F340"/>
    <mergeCell ref="G340:H340"/>
    <mergeCell ref="C341:F341"/>
    <mergeCell ref="G341:H341"/>
    <mergeCell ref="C342:F342"/>
    <mergeCell ref="G342:H342"/>
    <mergeCell ref="C343:F343"/>
    <mergeCell ref="G343:H343"/>
    <mergeCell ref="C344:F344"/>
    <mergeCell ref="G344:H344"/>
    <mergeCell ref="C335:F335"/>
    <mergeCell ref="C336:F336"/>
    <mergeCell ref="G336:H336"/>
    <mergeCell ref="C337:F337"/>
    <mergeCell ref="G337:H337"/>
    <mergeCell ref="C338:F338"/>
    <mergeCell ref="G338:H338"/>
    <mergeCell ref="C339:F339"/>
    <mergeCell ref="G339:H339"/>
    <mergeCell ref="C329:F329"/>
    <mergeCell ref="G329:H329"/>
    <mergeCell ref="C330:F330"/>
    <mergeCell ref="G330:H330"/>
    <mergeCell ref="C331:F331"/>
    <mergeCell ref="G331:H331"/>
    <mergeCell ref="C332:F332"/>
    <mergeCell ref="G332:H332"/>
    <mergeCell ref="C333:F333"/>
    <mergeCell ref="G333:H333"/>
    <mergeCell ref="C324:F324"/>
    <mergeCell ref="G324:H324"/>
    <mergeCell ref="C325:F325"/>
    <mergeCell ref="G325:H325"/>
    <mergeCell ref="C326:F326"/>
    <mergeCell ref="G326:H326"/>
    <mergeCell ref="C327:F327"/>
    <mergeCell ref="G327:H327"/>
    <mergeCell ref="C328:F328"/>
    <mergeCell ref="G328:H328"/>
    <mergeCell ref="C319:F319"/>
    <mergeCell ref="G319:H319"/>
    <mergeCell ref="C320:F320"/>
    <mergeCell ref="G320:H320"/>
    <mergeCell ref="C321:F321"/>
    <mergeCell ref="G321:H321"/>
    <mergeCell ref="C322:F322"/>
    <mergeCell ref="G322:H322"/>
    <mergeCell ref="C323:F323"/>
    <mergeCell ref="G323:H323"/>
    <mergeCell ref="C308:F308"/>
    <mergeCell ref="G308:H308"/>
    <mergeCell ref="C309:F309"/>
    <mergeCell ref="G309:H309"/>
    <mergeCell ref="C310:F310"/>
    <mergeCell ref="G310:H310"/>
    <mergeCell ref="C316:F316"/>
    <mergeCell ref="G316:H316"/>
    <mergeCell ref="C318:F318"/>
    <mergeCell ref="C311:F311"/>
    <mergeCell ref="G311:H311"/>
    <mergeCell ref="C312:F312"/>
    <mergeCell ref="G312:H312"/>
    <mergeCell ref="C313:F313"/>
    <mergeCell ref="G313:H313"/>
    <mergeCell ref="C314:F314"/>
    <mergeCell ref="G314:H314"/>
    <mergeCell ref="C315:F315"/>
    <mergeCell ref="G315:H315"/>
    <mergeCell ref="C303:F303"/>
    <mergeCell ref="G303:H303"/>
    <mergeCell ref="C304:F304"/>
    <mergeCell ref="G304:H304"/>
    <mergeCell ref="C305:F305"/>
    <mergeCell ref="G305:H305"/>
    <mergeCell ref="C306:F306"/>
    <mergeCell ref="G306:H306"/>
    <mergeCell ref="C307:F307"/>
    <mergeCell ref="G307:H307"/>
    <mergeCell ref="C297:F297"/>
    <mergeCell ref="G297:H297"/>
    <mergeCell ref="C298:F298"/>
    <mergeCell ref="G298:H298"/>
    <mergeCell ref="C299:F299"/>
    <mergeCell ref="G299:H299"/>
    <mergeCell ref="C301:F301"/>
    <mergeCell ref="C302:F302"/>
    <mergeCell ref="G302:H302"/>
    <mergeCell ref="C292:F292"/>
    <mergeCell ref="G292:H292"/>
    <mergeCell ref="C293:F293"/>
    <mergeCell ref="G293:H293"/>
    <mergeCell ref="C294:F294"/>
    <mergeCell ref="G294:H294"/>
    <mergeCell ref="C295:F295"/>
    <mergeCell ref="G295:H295"/>
    <mergeCell ref="C296:F296"/>
    <mergeCell ref="G296:H296"/>
    <mergeCell ref="C287:F287"/>
    <mergeCell ref="G287:H287"/>
    <mergeCell ref="C288:F288"/>
    <mergeCell ref="G288:H288"/>
    <mergeCell ref="C289:F289"/>
    <mergeCell ref="G289:H289"/>
    <mergeCell ref="C290:F290"/>
    <mergeCell ref="G290:H290"/>
    <mergeCell ref="C291:F291"/>
    <mergeCell ref="G291:H291"/>
    <mergeCell ref="C275:F275"/>
    <mergeCell ref="C286:F286"/>
    <mergeCell ref="G286:H286"/>
    <mergeCell ref="C277:F277"/>
    <mergeCell ref="G277:H277"/>
    <mergeCell ref="C278:F278"/>
    <mergeCell ref="G278:H278"/>
    <mergeCell ref="C279:F279"/>
    <mergeCell ref="G279:H279"/>
    <mergeCell ref="C280:F280"/>
    <mergeCell ref="G280:H280"/>
    <mergeCell ref="C281:F281"/>
    <mergeCell ref="G281:H281"/>
    <mergeCell ref="C282:F282"/>
    <mergeCell ref="G282:H282"/>
    <mergeCell ref="C284:F284"/>
    <mergeCell ref="C285:F285"/>
    <mergeCell ref="G285:H285"/>
    <mergeCell ref="G275:H275"/>
    <mergeCell ref="C276:F276"/>
    <mergeCell ref="G276:H276"/>
    <mergeCell ref="C270:F270"/>
    <mergeCell ref="G270:H270"/>
    <mergeCell ref="C271:F271"/>
    <mergeCell ref="G271:H271"/>
    <mergeCell ref="C272:F272"/>
    <mergeCell ref="G272:H272"/>
    <mergeCell ref="C273:F273"/>
    <mergeCell ref="G273:H273"/>
    <mergeCell ref="C274:F274"/>
    <mergeCell ref="G274:H274"/>
    <mergeCell ref="C256:F256"/>
    <mergeCell ref="G256:H256"/>
    <mergeCell ref="C257:F257"/>
    <mergeCell ref="G257:H257"/>
    <mergeCell ref="C253:F253"/>
    <mergeCell ref="G253:H253"/>
    <mergeCell ref="C254:F254"/>
    <mergeCell ref="G254:H254"/>
    <mergeCell ref="C255:F255"/>
    <mergeCell ref="G255:H255"/>
    <mergeCell ref="C245:F245"/>
    <mergeCell ref="G245:H245"/>
    <mergeCell ref="C246:F246"/>
    <mergeCell ref="G246:H246"/>
    <mergeCell ref="C247:F247"/>
    <mergeCell ref="G247:H247"/>
    <mergeCell ref="C248:F248"/>
    <mergeCell ref="G248:H248"/>
    <mergeCell ref="C250:F250"/>
    <mergeCell ref="C240:F240"/>
    <mergeCell ref="G240:H240"/>
    <mergeCell ref="C241:F241"/>
    <mergeCell ref="G241:H241"/>
    <mergeCell ref="C242:F242"/>
    <mergeCell ref="G242:H242"/>
    <mergeCell ref="C243:F243"/>
    <mergeCell ref="G243:H243"/>
    <mergeCell ref="C244:F244"/>
    <mergeCell ref="G244:H244"/>
    <mergeCell ref="C235:F235"/>
    <mergeCell ref="G235:H235"/>
    <mergeCell ref="C236:F236"/>
    <mergeCell ref="G236:H236"/>
    <mergeCell ref="C237:F237"/>
    <mergeCell ref="G237:H237"/>
    <mergeCell ref="C238:F238"/>
    <mergeCell ref="G238:H238"/>
    <mergeCell ref="C239:F239"/>
    <mergeCell ref="G239:H239"/>
    <mergeCell ref="G228:H228"/>
    <mergeCell ref="C229:F229"/>
    <mergeCell ref="G229:H229"/>
    <mergeCell ref="C230:F230"/>
    <mergeCell ref="G230:H230"/>
    <mergeCell ref="C231:F231"/>
    <mergeCell ref="G231:H231"/>
    <mergeCell ref="C233:F233"/>
    <mergeCell ref="C234:F234"/>
    <mergeCell ref="G234:H234"/>
    <mergeCell ref="C203:F203"/>
    <mergeCell ref="G203:H203"/>
    <mergeCell ref="C204:F204"/>
    <mergeCell ref="C214:F214"/>
    <mergeCell ref="G214:H214"/>
    <mergeCell ref="C216:F216"/>
    <mergeCell ref="C217:F217"/>
    <mergeCell ref="G217:H217"/>
    <mergeCell ref="C218:F218"/>
    <mergeCell ref="G218:H218"/>
    <mergeCell ref="G204:H204"/>
    <mergeCell ref="C205:F205"/>
    <mergeCell ref="G205:H205"/>
    <mergeCell ref="C206:F206"/>
    <mergeCell ref="G206:H206"/>
    <mergeCell ref="C207:F207"/>
    <mergeCell ref="G207:H207"/>
    <mergeCell ref="C208:F208"/>
    <mergeCell ref="G208:H208"/>
    <mergeCell ref="C209:F209"/>
    <mergeCell ref="G209:H209"/>
    <mergeCell ref="C210:F210"/>
    <mergeCell ref="G210:H210"/>
    <mergeCell ref="C211:F211"/>
    <mergeCell ref="C197:F197"/>
    <mergeCell ref="G197:H197"/>
    <mergeCell ref="C199:F199"/>
    <mergeCell ref="C200:F200"/>
    <mergeCell ref="G200:H200"/>
    <mergeCell ref="C201:F201"/>
    <mergeCell ref="G201:H201"/>
    <mergeCell ref="C202:F202"/>
    <mergeCell ref="G202:H202"/>
    <mergeCell ref="C187:F187"/>
    <mergeCell ref="G187:H187"/>
    <mergeCell ref="C188:F188"/>
    <mergeCell ref="G188:H188"/>
    <mergeCell ref="C189:F189"/>
    <mergeCell ref="G189:H189"/>
    <mergeCell ref="C190:F190"/>
    <mergeCell ref="G190:H190"/>
    <mergeCell ref="C196:F196"/>
    <mergeCell ref="G196:H196"/>
    <mergeCell ref="C191:F191"/>
    <mergeCell ref="G191:H191"/>
    <mergeCell ref="C192:F192"/>
    <mergeCell ref="G192:H192"/>
    <mergeCell ref="C193:F193"/>
    <mergeCell ref="G193:H193"/>
    <mergeCell ref="C194:F194"/>
    <mergeCell ref="G194:H194"/>
    <mergeCell ref="C195:F195"/>
    <mergeCell ref="G195:H195"/>
    <mergeCell ref="C182:F182"/>
    <mergeCell ref="C183:F183"/>
    <mergeCell ref="G183:H183"/>
    <mergeCell ref="C184:F184"/>
    <mergeCell ref="G184:H184"/>
    <mergeCell ref="C185:F185"/>
    <mergeCell ref="G185:H185"/>
    <mergeCell ref="C186:F186"/>
    <mergeCell ref="G186:H186"/>
    <mergeCell ref="C176:F176"/>
    <mergeCell ref="G176:H176"/>
    <mergeCell ref="C177:F177"/>
    <mergeCell ref="G177:H177"/>
    <mergeCell ref="C178:F178"/>
    <mergeCell ref="G178:H178"/>
    <mergeCell ref="C179:F179"/>
    <mergeCell ref="G179:H179"/>
    <mergeCell ref="C180:F180"/>
    <mergeCell ref="G180:H180"/>
    <mergeCell ref="C171:F171"/>
    <mergeCell ref="G171:H171"/>
    <mergeCell ref="C172:F172"/>
    <mergeCell ref="G172:H172"/>
    <mergeCell ref="C173:F173"/>
    <mergeCell ref="G173:H173"/>
    <mergeCell ref="C174:F174"/>
    <mergeCell ref="G174:H174"/>
    <mergeCell ref="C175:F175"/>
    <mergeCell ref="G175:H175"/>
    <mergeCell ref="C166:F166"/>
    <mergeCell ref="G166:H166"/>
    <mergeCell ref="C167:F167"/>
    <mergeCell ref="G167:H167"/>
    <mergeCell ref="C168:F168"/>
    <mergeCell ref="G168:H168"/>
    <mergeCell ref="C169:F169"/>
    <mergeCell ref="G169:H169"/>
    <mergeCell ref="C170:F170"/>
    <mergeCell ref="G170:H170"/>
    <mergeCell ref="C160:F160"/>
    <mergeCell ref="G160:H160"/>
    <mergeCell ref="C161:F161"/>
    <mergeCell ref="G161:H161"/>
    <mergeCell ref="C162:F162"/>
    <mergeCell ref="G162:H162"/>
    <mergeCell ref="C163:F163"/>
    <mergeCell ref="G163:H163"/>
    <mergeCell ref="C165:F165"/>
    <mergeCell ref="C155:F155"/>
    <mergeCell ref="G155:H155"/>
    <mergeCell ref="C156:F156"/>
    <mergeCell ref="G156:H156"/>
    <mergeCell ref="C157:F157"/>
    <mergeCell ref="G157:H157"/>
    <mergeCell ref="C158:F158"/>
    <mergeCell ref="G158:H158"/>
    <mergeCell ref="C159:F159"/>
    <mergeCell ref="G159:H159"/>
    <mergeCell ref="C150:F150"/>
    <mergeCell ref="G150:H150"/>
    <mergeCell ref="C151:F151"/>
    <mergeCell ref="G151:H151"/>
    <mergeCell ref="C152:F152"/>
    <mergeCell ref="G152:H152"/>
    <mergeCell ref="C153:F153"/>
    <mergeCell ref="G153:H153"/>
    <mergeCell ref="C154:F154"/>
    <mergeCell ref="G154:H154"/>
    <mergeCell ref="C144:F144"/>
    <mergeCell ref="G144:H144"/>
    <mergeCell ref="C145:F145"/>
    <mergeCell ref="G145:H145"/>
    <mergeCell ref="C146:F146"/>
    <mergeCell ref="G146:H146"/>
    <mergeCell ref="C148:F148"/>
    <mergeCell ref="C149:F149"/>
    <mergeCell ref="G149:H149"/>
    <mergeCell ref="C139:F139"/>
    <mergeCell ref="G139:H139"/>
    <mergeCell ref="C140:F140"/>
    <mergeCell ref="G140:H140"/>
    <mergeCell ref="C141:F141"/>
    <mergeCell ref="G141:H141"/>
    <mergeCell ref="C142:F142"/>
    <mergeCell ref="G142:H142"/>
    <mergeCell ref="C143:F143"/>
    <mergeCell ref="G143:H143"/>
    <mergeCell ref="C127:F127"/>
    <mergeCell ref="G127:H127"/>
    <mergeCell ref="C128:F128"/>
    <mergeCell ref="G128:H128"/>
    <mergeCell ref="C129:F129"/>
    <mergeCell ref="G129:H129"/>
    <mergeCell ref="C137:F137"/>
    <mergeCell ref="G137:H137"/>
    <mergeCell ref="C138:F138"/>
    <mergeCell ref="G138:H138"/>
    <mergeCell ref="C136:F136"/>
    <mergeCell ref="G136:H136"/>
    <mergeCell ref="C131:F131"/>
    <mergeCell ref="C132:F132"/>
    <mergeCell ref="G132:H132"/>
    <mergeCell ref="C133:F133"/>
    <mergeCell ref="G133:H133"/>
    <mergeCell ref="C134:F134"/>
    <mergeCell ref="G134:H134"/>
    <mergeCell ref="C135:F135"/>
    <mergeCell ref="G135:H135"/>
    <mergeCell ref="C122:F122"/>
    <mergeCell ref="G122:H122"/>
    <mergeCell ref="C123:F123"/>
    <mergeCell ref="G123:H123"/>
    <mergeCell ref="C124:F124"/>
    <mergeCell ref="G124:H124"/>
    <mergeCell ref="C125:F125"/>
    <mergeCell ref="G125:H125"/>
    <mergeCell ref="C126:F126"/>
    <mergeCell ref="G126:H126"/>
    <mergeCell ref="C117:F117"/>
    <mergeCell ref="G117:H117"/>
    <mergeCell ref="C118:F118"/>
    <mergeCell ref="G118:H118"/>
    <mergeCell ref="C119:F119"/>
    <mergeCell ref="G119:H119"/>
    <mergeCell ref="C120:F120"/>
    <mergeCell ref="G120:H120"/>
    <mergeCell ref="C121:F121"/>
    <mergeCell ref="G121:H121"/>
    <mergeCell ref="C111:F111"/>
    <mergeCell ref="G111:H111"/>
    <mergeCell ref="C112:F112"/>
    <mergeCell ref="G112:H112"/>
    <mergeCell ref="C114:F114"/>
    <mergeCell ref="C115:F115"/>
    <mergeCell ref="G115:H115"/>
    <mergeCell ref="C116:F116"/>
    <mergeCell ref="G116:H116"/>
    <mergeCell ref="C106:F106"/>
    <mergeCell ref="G106:H106"/>
    <mergeCell ref="C107:F107"/>
    <mergeCell ref="G107:H107"/>
    <mergeCell ref="C108:F108"/>
    <mergeCell ref="G108:H108"/>
    <mergeCell ref="C109:F109"/>
    <mergeCell ref="G109:H109"/>
    <mergeCell ref="C110:F110"/>
    <mergeCell ref="G110:H110"/>
    <mergeCell ref="C101:F101"/>
    <mergeCell ref="G101:H101"/>
    <mergeCell ref="C102:F102"/>
    <mergeCell ref="G102:H102"/>
    <mergeCell ref="C103:F103"/>
    <mergeCell ref="G103:H103"/>
    <mergeCell ref="C104:F104"/>
    <mergeCell ref="G104:H104"/>
    <mergeCell ref="C105:F105"/>
    <mergeCell ref="G105:H105"/>
    <mergeCell ref="C95:F95"/>
    <mergeCell ref="G95:H95"/>
    <mergeCell ref="C97:F97"/>
    <mergeCell ref="C98:F98"/>
    <mergeCell ref="G98:H98"/>
    <mergeCell ref="C99:F99"/>
    <mergeCell ref="G99:H99"/>
    <mergeCell ref="C100:F100"/>
    <mergeCell ref="G100:H100"/>
    <mergeCell ref="C90:F90"/>
    <mergeCell ref="G90:H90"/>
    <mergeCell ref="C91:F91"/>
    <mergeCell ref="G91:H91"/>
    <mergeCell ref="C92:F92"/>
    <mergeCell ref="G92:H92"/>
    <mergeCell ref="C93:F93"/>
    <mergeCell ref="G93:H93"/>
    <mergeCell ref="C94:F94"/>
    <mergeCell ref="G94:H94"/>
    <mergeCell ref="G85:H85"/>
    <mergeCell ref="C86:F86"/>
    <mergeCell ref="G86:H86"/>
    <mergeCell ref="C87:F87"/>
    <mergeCell ref="G87:H87"/>
    <mergeCell ref="C88:F88"/>
    <mergeCell ref="G88:H88"/>
    <mergeCell ref="C89:F89"/>
    <mergeCell ref="G89:H89"/>
    <mergeCell ref="C56:F56"/>
    <mergeCell ref="G56:H56"/>
    <mergeCell ref="C57:F57"/>
    <mergeCell ref="C68:F68"/>
    <mergeCell ref="G68:H68"/>
    <mergeCell ref="C63:F63"/>
    <mergeCell ref="C64:F64"/>
    <mergeCell ref="G64:H64"/>
    <mergeCell ref="C65:F65"/>
    <mergeCell ref="G57:H57"/>
    <mergeCell ref="C58:F58"/>
    <mergeCell ref="G58:H58"/>
    <mergeCell ref="C59:F59"/>
    <mergeCell ref="G59:H59"/>
    <mergeCell ref="C60:F60"/>
    <mergeCell ref="G60:H60"/>
    <mergeCell ref="C61:F61"/>
    <mergeCell ref="G61:H61"/>
    <mergeCell ref="G65:H65"/>
    <mergeCell ref="C66:F66"/>
    <mergeCell ref="G66:H66"/>
    <mergeCell ref="C67:F67"/>
    <mergeCell ref="G67:H67"/>
    <mergeCell ref="C51:F51"/>
    <mergeCell ref="G51:H51"/>
    <mergeCell ref="C52:F52"/>
    <mergeCell ref="G52:H52"/>
    <mergeCell ref="C53:F53"/>
    <mergeCell ref="G53:H53"/>
    <mergeCell ref="C54:F54"/>
    <mergeCell ref="G54:H54"/>
    <mergeCell ref="C55:F55"/>
    <mergeCell ref="G55:H55"/>
    <mergeCell ref="C46:F46"/>
    <mergeCell ref="C47:F47"/>
    <mergeCell ref="G47:H47"/>
    <mergeCell ref="C48:F48"/>
    <mergeCell ref="G48:H48"/>
    <mergeCell ref="C49:F49"/>
    <mergeCell ref="G49:H49"/>
    <mergeCell ref="C50:F50"/>
    <mergeCell ref="G50:H50"/>
    <mergeCell ref="C40:F40"/>
    <mergeCell ref="G40:H40"/>
    <mergeCell ref="C41:F41"/>
    <mergeCell ref="G41:H41"/>
    <mergeCell ref="C42:F42"/>
    <mergeCell ref="G42:H42"/>
    <mergeCell ref="C43:F43"/>
    <mergeCell ref="G43:H43"/>
    <mergeCell ref="C44:F44"/>
    <mergeCell ref="G44:H44"/>
    <mergeCell ref="C35:F35"/>
    <mergeCell ref="G35:H35"/>
    <mergeCell ref="C36:F36"/>
    <mergeCell ref="G36:H36"/>
    <mergeCell ref="C37:F37"/>
    <mergeCell ref="G37:H37"/>
    <mergeCell ref="C38:F38"/>
    <mergeCell ref="G38:H38"/>
    <mergeCell ref="C39:F39"/>
    <mergeCell ref="G39:H39"/>
    <mergeCell ref="C10:F10"/>
    <mergeCell ref="C12:F12"/>
    <mergeCell ref="C13:F13"/>
    <mergeCell ref="G13:H13"/>
    <mergeCell ref="C2:F2"/>
    <mergeCell ref="B3:D3"/>
    <mergeCell ref="C14:F14"/>
    <mergeCell ref="G14:H14"/>
    <mergeCell ref="C15:F15"/>
    <mergeCell ref="G15:H15"/>
    <mergeCell ref="C83:F83"/>
    <mergeCell ref="G83:H83"/>
    <mergeCell ref="C84:F84"/>
    <mergeCell ref="G84:H84"/>
    <mergeCell ref="C85:F85"/>
    <mergeCell ref="C16:F16"/>
    <mergeCell ref="G16:H16"/>
    <mergeCell ref="C17:F17"/>
    <mergeCell ref="G17:H17"/>
    <mergeCell ref="C18:F18"/>
    <mergeCell ref="G18:H18"/>
    <mergeCell ref="C19:F19"/>
    <mergeCell ref="G19:H19"/>
    <mergeCell ref="C20:F20"/>
    <mergeCell ref="G20:H20"/>
    <mergeCell ref="G30:H30"/>
    <mergeCell ref="C31:F31"/>
    <mergeCell ref="G31:H31"/>
    <mergeCell ref="C32:F32"/>
    <mergeCell ref="G32:H32"/>
    <mergeCell ref="C33:F33"/>
    <mergeCell ref="G33:H33"/>
    <mergeCell ref="C34:F34"/>
    <mergeCell ref="G34:H34"/>
    <mergeCell ref="C71:F71"/>
    <mergeCell ref="G71:H71"/>
    <mergeCell ref="C72:F72"/>
    <mergeCell ref="G72:H72"/>
    <mergeCell ref="C80:F80"/>
    <mergeCell ref="C81:F81"/>
    <mergeCell ref="G81:H81"/>
    <mergeCell ref="C82:F82"/>
    <mergeCell ref="C76:F76"/>
    <mergeCell ref="G76:H76"/>
    <mergeCell ref="C77:F77"/>
    <mergeCell ref="G77:H77"/>
    <mergeCell ref="C78:F78"/>
    <mergeCell ref="G78:H78"/>
    <mergeCell ref="G75:H75"/>
    <mergeCell ref="C73:F73"/>
    <mergeCell ref="G73:H73"/>
    <mergeCell ref="C74:F74"/>
    <mergeCell ref="G74:H74"/>
    <mergeCell ref="C75:F75"/>
    <mergeCell ref="G82:H82"/>
    <mergeCell ref="G211:H211"/>
    <mergeCell ref="C212:F212"/>
    <mergeCell ref="G212:H212"/>
    <mergeCell ref="C213:F213"/>
    <mergeCell ref="C21:F21"/>
    <mergeCell ref="G21:H21"/>
    <mergeCell ref="C22:F22"/>
    <mergeCell ref="G22:H22"/>
    <mergeCell ref="C23:F23"/>
    <mergeCell ref="G23:H23"/>
    <mergeCell ref="C24:F24"/>
    <mergeCell ref="G24:H24"/>
    <mergeCell ref="C25:F25"/>
    <mergeCell ref="G25:H25"/>
    <mergeCell ref="C26:F26"/>
    <mergeCell ref="G26:H26"/>
    <mergeCell ref="C27:F27"/>
    <mergeCell ref="G27:H27"/>
    <mergeCell ref="C29:F29"/>
    <mergeCell ref="C30:F30"/>
    <mergeCell ref="C69:F69"/>
    <mergeCell ref="G69:H69"/>
    <mergeCell ref="C70:F70"/>
    <mergeCell ref="G70:H70"/>
    <mergeCell ref="AZ3:BD3"/>
    <mergeCell ref="B4:H4"/>
    <mergeCell ref="AZ4:BD4"/>
    <mergeCell ref="B5:C5"/>
    <mergeCell ref="I5:O5"/>
    <mergeCell ref="W5:AB5"/>
    <mergeCell ref="AD5:AI5"/>
    <mergeCell ref="AK5:AR5"/>
    <mergeCell ref="P6:Q6"/>
    <mergeCell ref="G213:H213"/>
    <mergeCell ref="C251:F251"/>
    <mergeCell ref="G251:H251"/>
    <mergeCell ref="C252:F252"/>
    <mergeCell ref="G252:H252"/>
    <mergeCell ref="C219:F219"/>
    <mergeCell ref="G219:H219"/>
    <mergeCell ref="C220:F220"/>
    <mergeCell ref="G220:H220"/>
    <mergeCell ref="C221:F221"/>
    <mergeCell ref="G221:H221"/>
    <mergeCell ref="C222:F222"/>
    <mergeCell ref="G222:H222"/>
    <mergeCell ref="C223:F223"/>
    <mergeCell ref="G223:H223"/>
    <mergeCell ref="C224:F224"/>
    <mergeCell ref="G224:H224"/>
    <mergeCell ref="C225:F225"/>
    <mergeCell ref="G225:H225"/>
    <mergeCell ref="C226:F226"/>
    <mergeCell ref="G226:H226"/>
    <mergeCell ref="C227:F227"/>
    <mergeCell ref="G227:H227"/>
    <mergeCell ref="C228:F228"/>
    <mergeCell ref="C258:F258"/>
    <mergeCell ref="G258:H258"/>
    <mergeCell ref="C259:F259"/>
    <mergeCell ref="G259:H259"/>
    <mergeCell ref="C260:F260"/>
    <mergeCell ref="G260:H260"/>
    <mergeCell ref="C261:F261"/>
    <mergeCell ref="G261:H261"/>
    <mergeCell ref="C262:F262"/>
    <mergeCell ref="G262:H262"/>
    <mergeCell ref="C263:F263"/>
    <mergeCell ref="G263:H263"/>
    <mergeCell ref="C264:F264"/>
    <mergeCell ref="G264:H264"/>
    <mergeCell ref="C265:F265"/>
    <mergeCell ref="G265:H265"/>
    <mergeCell ref="C267:F267"/>
    <mergeCell ref="C268:F268"/>
    <mergeCell ref="G268:H268"/>
    <mergeCell ref="C269:F269"/>
    <mergeCell ref="G269:H269"/>
    <mergeCell ref="G355:H355"/>
    <mergeCell ref="C356:F356"/>
    <mergeCell ref="G356:H356"/>
    <mergeCell ref="C373:F373"/>
    <mergeCell ref="G373:H373"/>
    <mergeCell ref="C372:F372"/>
    <mergeCell ref="G372:H372"/>
    <mergeCell ref="C370:F370"/>
    <mergeCell ref="G370:H370"/>
    <mergeCell ref="C371:F371"/>
    <mergeCell ref="G371:H371"/>
    <mergeCell ref="C360:F360"/>
    <mergeCell ref="G360:H360"/>
    <mergeCell ref="C361:F361"/>
    <mergeCell ref="G361:H361"/>
    <mergeCell ref="C366:F366"/>
    <mergeCell ref="G366:H366"/>
    <mergeCell ref="C367:F367"/>
    <mergeCell ref="G367:H367"/>
    <mergeCell ref="C369:F369"/>
    <mergeCell ref="C362:F362"/>
    <mergeCell ref="G362:H362"/>
    <mergeCell ref="C363:F363"/>
    <mergeCell ref="G363:H363"/>
    <mergeCell ref="C374:F374"/>
    <mergeCell ref="G374:H374"/>
    <mergeCell ref="C375:F375"/>
    <mergeCell ref="G375:H375"/>
    <mergeCell ref="C376:F376"/>
    <mergeCell ref="G376:H376"/>
    <mergeCell ref="C377:F377"/>
    <mergeCell ref="G377:H377"/>
    <mergeCell ref="C364:F364"/>
    <mergeCell ref="G364:H364"/>
    <mergeCell ref="C365:F365"/>
    <mergeCell ref="G365:H365"/>
    <mergeCell ref="C378:F378"/>
    <mergeCell ref="G378:H378"/>
    <mergeCell ref="C379:F379"/>
    <mergeCell ref="G379:H379"/>
    <mergeCell ref="C380:F380"/>
    <mergeCell ref="G380:H380"/>
    <mergeCell ref="C381:F381"/>
    <mergeCell ref="G381:H381"/>
    <mergeCell ref="C382:F382"/>
    <mergeCell ref="G382:H382"/>
    <mergeCell ref="C383:F383"/>
    <mergeCell ref="G383:H383"/>
    <mergeCell ref="C384:F384"/>
    <mergeCell ref="G384:H384"/>
    <mergeCell ref="C386:F386"/>
    <mergeCell ref="C387:F387"/>
    <mergeCell ref="G387:H387"/>
    <mergeCell ref="C388:F388"/>
    <mergeCell ref="G388:H388"/>
    <mergeCell ref="C389:F389"/>
    <mergeCell ref="G389:H389"/>
    <mergeCell ref="C390:F390"/>
    <mergeCell ref="G390:H390"/>
    <mergeCell ref="C391:F391"/>
    <mergeCell ref="G391:H391"/>
    <mergeCell ref="C392:F392"/>
    <mergeCell ref="G392:H392"/>
    <mergeCell ref="C393:F393"/>
    <mergeCell ref="G393:H393"/>
    <mergeCell ref="C394:F394"/>
    <mergeCell ref="G394:H394"/>
    <mergeCell ref="C395:F395"/>
    <mergeCell ref="G395:H395"/>
    <mergeCell ref="C396:F396"/>
    <mergeCell ref="G396:H396"/>
    <mergeCell ref="C397:F397"/>
    <mergeCell ref="G397:H397"/>
    <mergeCell ref="C398:F398"/>
    <mergeCell ref="G398:H398"/>
    <mergeCell ref="C399:F399"/>
    <mergeCell ref="G399:H399"/>
    <mergeCell ref="C400:F400"/>
    <mergeCell ref="G400:H400"/>
    <mergeCell ref="C401:F401"/>
    <mergeCell ref="G401:H401"/>
    <mergeCell ref="C403:F403"/>
    <mergeCell ref="C404:F404"/>
    <mergeCell ref="G404:H404"/>
    <mergeCell ref="C405:F405"/>
    <mergeCell ref="G405:H405"/>
    <mergeCell ref="C406:F406"/>
    <mergeCell ref="G406:H406"/>
    <mergeCell ref="C407:F407"/>
    <mergeCell ref="G407:H407"/>
    <mergeCell ref="C408:F408"/>
    <mergeCell ref="G408:H408"/>
    <mergeCell ref="C409:F409"/>
    <mergeCell ref="G409:H409"/>
    <mergeCell ref="C410:F410"/>
    <mergeCell ref="G410:H410"/>
    <mergeCell ref="C411:F411"/>
    <mergeCell ref="G411:H411"/>
    <mergeCell ref="C412:F412"/>
    <mergeCell ref="G412:H412"/>
    <mergeCell ref="C413:F413"/>
    <mergeCell ref="G413:H413"/>
    <mergeCell ref="C414:F414"/>
    <mergeCell ref="G414:H414"/>
    <mergeCell ref="C415:F415"/>
    <mergeCell ref="G415:H415"/>
    <mergeCell ref="C416:F416"/>
    <mergeCell ref="G416:H416"/>
    <mergeCell ref="C417:F417"/>
    <mergeCell ref="G417:H417"/>
    <mergeCell ref="C418:F418"/>
    <mergeCell ref="G418:H418"/>
    <mergeCell ref="C420:F420"/>
    <mergeCell ref="C421:F421"/>
    <mergeCell ref="G421:H421"/>
    <mergeCell ref="C422:F422"/>
    <mergeCell ref="G422:H422"/>
    <mergeCell ref="C423:F423"/>
    <mergeCell ref="G423:H423"/>
    <mergeCell ref="C424:F424"/>
    <mergeCell ref="G424:H424"/>
    <mergeCell ref="C425:F425"/>
    <mergeCell ref="G425:H425"/>
    <mergeCell ref="C426:F426"/>
    <mergeCell ref="G426:H426"/>
    <mergeCell ref="C427:F427"/>
    <mergeCell ref="G427:H427"/>
    <mergeCell ref="C428:F428"/>
    <mergeCell ref="G428:H428"/>
    <mergeCell ref="C429:F429"/>
    <mergeCell ref="G429:H429"/>
    <mergeCell ref="C430:F430"/>
    <mergeCell ref="G430:H430"/>
    <mergeCell ref="C431:F431"/>
    <mergeCell ref="G431:H431"/>
    <mergeCell ref="C432:F432"/>
    <mergeCell ref="G432:H432"/>
    <mergeCell ref="C433:F433"/>
    <mergeCell ref="G433:H433"/>
    <mergeCell ref="C434:F434"/>
    <mergeCell ref="G434:H434"/>
    <mergeCell ref="C435:F435"/>
    <mergeCell ref="G435:H435"/>
    <mergeCell ref="C437:F437"/>
    <mergeCell ref="C438:F438"/>
    <mergeCell ref="G438:H438"/>
    <mergeCell ref="C439:F439"/>
    <mergeCell ref="G439:H439"/>
    <mergeCell ref="C440:F440"/>
    <mergeCell ref="G440:H440"/>
    <mergeCell ref="C441:F441"/>
    <mergeCell ref="G441:H441"/>
    <mergeCell ref="C442:F442"/>
    <mergeCell ref="G442:H442"/>
    <mergeCell ref="C443:F443"/>
    <mergeCell ref="G443:H443"/>
    <mergeCell ref="C444:F444"/>
    <mergeCell ref="G444:H444"/>
    <mergeCell ref="C445:F445"/>
    <mergeCell ref="G445:H445"/>
    <mergeCell ref="C446:F446"/>
    <mergeCell ref="G446:H446"/>
    <mergeCell ref="C447:F447"/>
    <mergeCell ref="G447:H447"/>
    <mergeCell ref="C448:F448"/>
    <mergeCell ref="G448:H448"/>
    <mergeCell ref="C449:F449"/>
    <mergeCell ref="G449:H449"/>
    <mergeCell ref="C450:F450"/>
    <mergeCell ref="G450:H450"/>
    <mergeCell ref="C451:F451"/>
    <mergeCell ref="G451:H451"/>
    <mergeCell ref="C452:F452"/>
    <mergeCell ref="G452:H452"/>
    <mergeCell ref="C454:F454"/>
    <mergeCell ref="C455:F455"/>
    <mergeCell ref="G455:H455"/>
    <mergeCell ref="C456:F456"/>
    <mergeCell ref="G456:H456"/>
    <mergeCell ref="C457:F457"/>
    <mergeCell ref="G457:H457"/>
    <mergeCell ref="C458:F458"/>
    <mergeCell ref="G458:H458"/>
    <mergeCell ref="C459:F459"/>
    <mergeCell ref="G459:H459"/>
    <mergeCell ref="C460:F460"/>
    <mergeCell ref="G460:H460"/>
    <mergeCell ref="C461:F461"/>
    <mergeCell ref="G461:H461"/>
    <mergeCell ref="C462:F462"/>
    <mergeCell ref="G462:H462"/>
    <mergeCell ref="C463:F463"/>
    <mergeCell ref="G463:H463"/>
    <mergeCell ref="C464:F464"/>
    <mergeCell ref="G464:H464"/>
    <mergeCell ref="C465:F465"/>
    <mergeCell ref="G465:H465"/>
    <mergeCell ref="C466:F466"/>
    <mergeCell ref="G466:H466"/>
    <mergeCell ref="C467:F467"/>
    <mergeCell ref="G467:H467"/>
    <mergeCell ref="C468:F468"/>
    <mergeCell ref="G468:H468"/>
    <mergeCell ref="C469:F469"/>
    <mergeCell ref="G469:H469"/>
    <mergeCell ref="C471:F471"/>
    <mergeCell ref="C472:F472"/>
    <mergeCell ref="G472:H472"/>
    <mergeCell ref="C473:F473"/>
    <mergeCell ref="G473:H473"/>
    <mergeCell ref="C474:F474"/>
    <mergeCell ref="G474:H474"/>
    <mergeCell ref="C475:F475"/>
    <mergeCell ref="G475:H475"/>
    <mergeCell ref="C476:F476"/>
    <mergeCell ref="G476:H476"/>
    <mergeCell ref="C477:F477"/>
    <mergeCell ref="G477:H477"/>
    <mergeCell ref="C478:F478"/>
    <mergeCell ref="G478:H478"/>
    <mergeCell ref="C479:F479"/>
    <mergeCell ref="G479:H479"/>
    <mergeCell ref="C480:F480"/>
    <mergeCell ref="G480:H480"/>
    <mergeCell ref="C481:F481"/>
    <mergeCell ref="G481:H481"/>
    <mergeCell ref="C482:F482"/>
    <mergeCell ref="G482:H482"/>
    <mergeCell ref="C483:F483"/>
    <mergeCell ref="G483:H483"/>
    <mergeCell ref="C484:F484"/>
    <mergeCell ref="G484:H484"/>
    <mergeCell ref="C485:F485"/>
    <mergeCell ref="G485:H485"/>
    <mergeCell ref="C486:F486"/>
    <mergeCell ref="G486:H486"/>
    <mergeCell ref="C488:F488"/>
    <mergeCell ref="C489:F489"/>
    <mergeCell ref="G489:H489"/>
    <mergeCell ref="C490:F490"/>
    <mergeCell ref="G490:H490"/>
    <mergeCell ref="C491:F491"/>
    <mergeCell ref="G491:H491"/>
    <mergeCell ref="C492:F492"/>
    <mergeCell ref="G492:H492"/>
    <mergeCell ref="C493:F493"/>
    <mergeCell ref="G493:H493"/>
    <mergeCell ref="C494:F494"/>
    <mergeCell ref="G494:H494"/>
    <mergeCell ref="C495:F495"/>
    <mergeCell ref="G495:H495"/>
    <mergeCell ref="C496:F496"/>
    <mergeCell ref="G496:H496"/>
    <mergeCell ref="C497:F497"/>
    <mergeCell ref="G497:H497"/>
    <mergeCell ref="C498:F498"/>
    <mergeCell ref="G498:H498"/>
    <mergeCell ref="C499:F499"/>
    <mergeCell ref="G499:H499"/>
    <mergeCell ref="C500:F500"/>
    <mergeCell ref="G500:H500"/>
    <mergeCell ref="C501:F501"/>
    <mergeCell ref="G501:H501"/>
    <mergeCell ref="C502:F502"/>
    <mergeCell ref="G502:H502"/>
    <mergeCell ref="C503:F503"/>
    <mergeCell ref="G503:H503"/>
    <mergeCell ref="C505:F505"/>
    <mergeCell ref="C506:F506"/>
    <mergeCell ref="G506:H506"/>
    <mergeCell ref="C507:F507"/>
    <mergeCell ref="G507:H507"/>
    <mergeCell ref="C508:F508"/>
    <mergeCell ref="G508:H508"/>
    <mergeCell ref="C509:F509"/>
    <mergeCell ref="G509:H509"/>
    <mergeCell ref="C510:F510"/>
    <mergeCell ref="G510:H510"/>
    <mergeCell ref="C511:F511"/>
    <mergeCell ref="G511:H511"/>
    <mergeCell ref="C512:F512"/>
    <mergeCell ref="G512:H512"/>
    <mergeCell ref="C513:F513"/>
    <mergeCell ref="G513:H513"/>
    <mergeCell ref="C514:F514"/>
    <mergeCell ref="G514:H514"/>
    <mergeCell ref="C515:F515"/>
    <mergeCell ref="G515:H515"/>
    <mergeCell ref="C522:F522"/>
    <mergeCell ref="X522:Z522"/>
    <mergeCell ref="C516:F516"/>
    <mergeCell ref="G516:H516"/>
    <mergeCell ref="C517:F517"/>
    <mergeCell ref="G517:H517"/>
    <mergeCell ref="C518:F518"/>
    <mergeCell ref="G518:H518"/>
    <mergeCell ref="C519:F519"/>
    <mergeCell ref="G519:H519"/>
    <mergeCell ref="C520:F520"/>
    <mergeCell ref="G520:H520"/>
  </mergeCells>
  <pageMargins left="0.46" right="0.43307086614173229" top="0.48" bottom="0.38" header="0.27" footer="0.31496062992125984"/>
  <pageSetup paperSize="9" scale="73" orientation="landscape" r:id="rId1"/>
  <headerFooter>
    <oddFooter xml:space="preserve">&amp;R&amp;P 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559CB-EF5C-4C5A-A1D1-00390DDC7830}">
  <sheetPr codeName="Tabelle37">
    <tabColor theme="3" tint="0.59999389629810485"/>
    <outlinePr summaryBelow="0" summaryRight="0"/>
    <pageSetUpPr fitToPage="1"/>
  </sheetPr>
  <dimension ref="A1:BJ1000"/>
  <sheetViews>
    <sheetView showGridLines="0" zoomScaleNormal="100" workbookViewId="0">
      <pane xSplit="2" ySplit="11" topLeftCell="C12" activePane="bottomRight" state="frozen"/>
      <selection activeCell="C228" sqref="C228:E228"/>
      <selection pane="topRight" activeCell="C228" sqref="C228:E228"/>
      <selection pane="bottomLeft" activeCell="C228" sqref="C228:E228"/>
      <selection pane="bottomRight" activeCell="C12" sqref="C12:F12"/>
    </sheetView>
  </sheetViews>
  <sheetFormatPr baseColWidth="10" defaultColWidth="11.42578125" defaultRowHeight="11.25" outlineLevelRow="1" outlineLevelCol="1"/>
  <cols>
    <col min="1" max="1" width="0.7109375" style="1" customWidth="1"/>
    <col min="2" max="2" width="4.7109375" style="1" customWidth="1"/>
    <col min="3" max="4" width="18.7109375" style="1" customWidth="1"/>
    <col min="5" max="5" width="20.7109375" style="1" customWidth="1"/>
    <col min="6" max="6" width="2.28515625" style="1" customWidth="1" collapsed="1"/>
    <col min="7" max="7" width="32.85546875" style="1" hidden="1" customWidth="1" outlineLevel="1"/>
    <col min="8" max="8" width="5.7109375" style="1" customWidth="1" collapsed="1"/>
    <col min="9" max="15" width="6.28515625" style="1" hidden="1" customWidth="1" outlineLevel="1"/>
    <col min="16" max="19" width="11.7109375" style="1" hidden="1" customWidth="1" outlineLevel="1"/>
    <col min="20" max="20" width="2" style="259" customWidth="1"/>
    <col min="21" max="21" width="16.7109375" style="1" customWidth="1"/>
    <col min="22" max="22" width="2.28515625" style="259" customWidth="1" collapsed="1"/>
    <col min="23" max="28" width="6.28515625" style="1" hidden="1" customWidth="1" outlineLevel="1"/>
    <col min="29" max="29" width="1.7109375" style="1" hidden="1" customWidth="1" outlineLevel="1"/>
    <col min="30" max="35" width="6.28515625" style="1" hidden="1" customWidth="1" outlineLevel="1"/>
    <col min="36" max="36" width="1.7109375" style="1" hidden="1" customWidth="1" outlineLevel="1"/>
    <col min="37" max="38" width="6.7109375" style="1" hidden="1" customWidth="1" outlineLevel="1"/>
    <col min="39" max="40" width="9.28515625" style="1" hidden="1" customWidth="1" outlineLevel="1"/>
    <col min="41" max="42" width="7.7109375" style="1" hidden="1" customWidth="1" outlineLevel="1"/>
    <col min="43" max="43" width="8.7109375" style="1" hidden="1" customWidth="1" outlineLevel="1"/>
    <col min="44" max="44" width="8.28515625" style="1" hidden="1" customWidth="1" outlineLevel="1"/>
    <col min="45" max="45" width="1.7109375" style="1" hidden="1" customWidth="1" outlineLevel="1"/>
    <col min="46" max="46" width="10.7109375" style="1" hidden="1" customWidth="1" outlineLevel="1"/>
    <col min="47" max="47" width="1.7109375" style="1" hidden="1" customWidth="1" outlineLevel="1"/>
    <col min="48" max="48" width="14.7109375" style="259" customWidth="1"/>
    <col min="49" max="49" width="1.7109375" style="259" customWidth="1"/>
    <col min="50" max="50" width="14.7109375" style="259" customWidth="1"/>
    <col min="51" max="51" width="2.28515625" style="259" customWidth="1" collapsed="1"/>
    <col min="52" max="52" width="16.7109375" style="259" hidden="1" customWidth="1" outlineLevel="1"/>
    <col min="53" max="53" width="1.7109375" style="259" hidden="1" customWidth="1" outlineLevel="1"/>
    <col min="54" max="54" width="14.7109375" style="259" hidden="1" customWidth="1" outlineLevel="1"/>
    <col min="55" max="55" width="1.7109375" style="259" hidden="1" customWidth="1" outlineLevel="1"/>
    <col min="56" max="56" width="14.7109375" style="259" hidden="1" customWidth="1" outlineLevel="1"/>
    <col min="57" max="57" width="1.7109375" style="1" customWidth="1"/>
    <col min="58" max="16384" width="11.42578125" style="1"/>
  </cols>
  <sheetData>
    <row r="1" spans="1:62" ht="8.25" customHeight="1" thickBot="1"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BE1" s="105"/>
      <c r="BF1" s="105"/>
      <c r="BG1" s="105"/>
      <c r="BH1" s="105"/>
      <c r="BI1" s="105"/>
      <c r="BJ1" s="105"/>
    </row>
    <row r="2" spans="1:62" s="2" customFormat="1" ht="20.100000000000001" customHeight="1" thickBot="1">
      <c r="B2" s="296" t="s">
        <v>113</v>
      </c>
      <c r="C2" s="893" t="str">
        <f>Übersicht!C19</f>
        <v>Modul 08 leer</v>
      </c>
      <c r="D2" s="894"/>
      <c r="E2" s="894"/>
      <c r="F2" s="894"/>
      <c r="G2" s="699" t="s">
        <v>213</v>
      </c>
      <c r="H2" s="484">
        <f>Übersicht!F19</f>
        <v>1</v>
      </c>
      <c r="I2" s="299"/>
      <c r="J2" s="299"/>
      <c r="K2" s="299"/>
      <c r="L2" s="299"/>
      <c r="M2" s="299"/>
      <c r="N2" s="299"/>
      <c r="O2" s="299"/>
      <c r="P2" s="300"/>
      <c r="Q2" s="300"/>
      <c r="R2" s="700"/>
      <c r="S2" s="301"/>
      <c r="T2" s="286"/>
      <c r="U2" s="683">
        <f>U8*$H2</f>
        <v>0</v>
      </c>
      <c r="V2" s="687" t="s">
        <v>230</v>
      </c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488">
        <f>AV8*$H2</f>
        <v>0</v>
      </c>
      <c r="AW2" s="686" t="s">
        <v>231</v>
      </c>
      <c r="AX2" s="682">
        <f>AX8*$H2</f>
        <v>0</v>
      </c>
      <c r="AY2" s="302"/>
      <c r="AZ2" s="489">
        <f>AZ8*$H2</f>
        <v>0</v>
      </c>
      <c r="BA2" s="686" t="s">
        <v>230</v>
      </c>
      <c r="BB2" s="489">
        <f>BB8*$H2</f>
        <v>0</v>
      </c>
      <c r="BC2" s="686" t="s">
        <v>231</v>
      </c>
      <c r="BD2" s="489">
        <f>BD8*$H2</f>
        <v>0</v>
      </c>
      <c r="BE2" s="126"/>
      <c r="BF2" s="126"/>
      <c r="BG2" s="126"/>
      <c r="BH2" s="126"/>
      <c r="BI2" s="126"/>
      <c r="BJ2" s="126"/>
    </row>
    <row r="3" spans="1:62" s="2" customFormat="1" ht="19.899999999999999" customHeight="1">
      <c r="B3" s="906" t="str">
        <f>Kunde</f>
        <v>Dräxlmeier Satu Mare</v>
      </c>
      <c r="C3" s="906"/>
      <c r="D3" s="906"/>
      <c r="E3" s="697" t="str">
        <f>Übersicht!E3</f>
        <v>Hr. Eglseder</v>
      </c>
      <c r="F3" s="297"/>
      <c r="G3" s="698" t="str">
        <f>Revision</f>
        <v>MS-F_Rev.:8 / 06.03.25 / S. Schnurrenberger</v>
      </c>
      <c r="H3" s="298"/>
      <c r="I3" s="299"/>
      <c r="J3" s="299"/>
      <c r="K3" s="299"/>
      <c r="L3" s="299"/>
      <c r="M3" s="299"/>
      <c r="N3" s="299"/>
      <c r="O3" s="299"/>
      <c r="P3" s="300"/>
      <c r="Q3" s="300"/>
      <c r="R3" s="700"/>
      <c r="S3" s="301"/>
      <c r="T3" s="286"/>
      <c r="U3" s="303"/>
      <c r="V3" s="286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03"/>
      <c r="AX3" s="303"/>
      <c r="AY3" s="302"/>
      <c r="AZ3" s="892" t="s">
        <v>219</v>
      </c>
      <c r="BA3" s="892"/>
      <c r="BB3" s="892"/>
      <c r="BC3" s="892"/>
      <c r="BD3" s="892"/>
      <c r="BE3" s="126"/>
      <c r="BF3" s="126"/>
      <c r="BG3" s="126"/>
      <c r="BH3" s="126"/>
      <c r="BI3" s="126"/>
      <c r="BJ3" s="126"/>
    </row>
    <row r="4" spans="1:62" s="2" customFormat="1" ht="19.899999999999999" customHeight="1">
      <c r="B4" s="907" t="str">
        <f>Anlage</f>
        <v>Automatic Production Line for Wire Processing</v>
      </c>
      <c r="C4" s="907"/>
      <c r="D4" s="907"/>
      <c r="E4" s="907"/>
      <c r="F4" s="907"/>
      <c r="G4" s="907"/>
      <c r="H4" s="907"/>
      <c r="I4" s="299"/>
      <c r="J4" s="299"/>
      <c r="K4" s="299"/>
      <c r="L4" s="299"/>
      <c r="M4" s="299"/>
      <c r="N4" s="299"/>
      <c r="O4" s="299"/>
      <c r="P4" s="300"/>
      <c r="Q4" s="300"/>
      <c r="R4" s="700"/>
      <c r="S4" s="301"/>
      <c r="T4" s="287"/>
      <c r="U4" s="680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680"/>
      <c r="AW4" s="680"/>
      <c r="AX4" s="680"/>
      <c r="AY4" s="303"/>
      <c r="AZ4" s="764">
        <f>Projektnachlass</f>
        <v>0.11114474652260775</v>
      </c>
      <c r="BA4" s="764"/>
      <c r="BB4" s="764"/>
      <c r="BC4" s="764"/>
      <c r="BD4" s="764"/>
      <c r="BE4" s="126"/>
      <c r="BF4" s="126"/>
      <c r="BG4" s="126"/>
      <c r="BH4" s="126"/>
      <c r="BI4" s="126"/>
      <c r="BJ4" s="126"/>
    </row>
    <row r="5" spans="1:62" ht="19.899999999999999" customHeight="1" collapsed="1" thickBot="1">
      <c r="B5" s="882" t="str">
        <f>Angebotsnummer</f>
        <v>A07616000A</v>
      </c>
      <c r="C5" s="882"/>
      <c r="D5" s="696">
        <f>Datum</f>
        <v>45825</v>
      </c>
      <c r="E5" s="615" t="str">
        <f>Bearbeiter</f>
        <v>Schötz/Radlbeck</v>
      </c>
      <c r="F5" s="615"/>
      <c r="G5" s="305"/>
      <c r="H5" s="306"/>
      <c r="I5" s="763" t="s">
        <v>226</v>
      </c>
      <c r="J5" s="763"/>
      <c r="K5" s="763"/>
      <c r="L5" s="763"/>
      <c r="M5" s="763"/>
      <c r="N5" s="763"/>
      <c r="O5" s="763"/>
      <c r="P5" s="259"/>
      <c r="Q5" s="307"/>
      <c r="R5" s="307"/>
      <c r="S5" s="259"/>
      <c r="T5" s="288"/>
      <c r="U5" s="288"/>
      <c r="V5" s="288"/>
      <c r="W5" s="762" t="s">
        <v>225</v>
      </c>
      <c r="X5" s="762"/>
      <c r="Y5" s="762"/>
      <c r="Z5" s="762"/>
      <c r="AA5" s="762"/>
      <c r="AB5" s="762"/>
      <c r="AC5" s="288"/>
      <c r="AD5" s="762" t="s">
        <v>178</v>
      </c>
      <c r="AE5" s="762"/>
      <c r="AF5" s="762"/>
      <c r="AG5" s="762"/>
      <c r="AH5" s="762"/>
      <c r="AI5" s="762"/>
      <c r="AJ5" s="288"/>
      <c r="AK5" s="762" t="s">
        <v>182</v>
      </c>
      <c r="AL5" s="762"/>
      <c r="AM5" s="762"/>
      <c r="AN5" s="762"/>
      <c r="AO5" s="762"/>
      <c r="AP5" s="762"/>
      <c r="AQ5" s="762"/>
      <c r="AR5" s="762"/>
      <c r="AS5" s="288"/>
      <c r="AT5" s="288"/>
      <c r="AU5" s="288"/>
      <c r="AV5" s="288"/>
      <c r="AX5" s="288"/>
      <c r="AZ5" s="288"/>
      <c r="BB5" s="288"/>
      <c r="BD5" s="288"/>
      <c r="BE5" s="105"/>
      <c r="BF5" s="105"/>
      <c r="BG5" s="105"/>
      <c r="BH5" s="105"/>
      <c r="BI5" s="105"/>
      <c r="BJ5" s="105"/>
    </row>
    <row r="6" spans="1:62" ht="65.45" hidden="1" customHeight="1" outlineLevel="1">
      <c r="B6" s="315"/>
      <c r="C6" s="343" t="s">
        <v>180</v>
      </c>
      <c r="D6" s="219"/>
      <c r="E6" s="219"/>
      <c r="F6" s="308"/>
      <c r="G6" s="224"/>
      <c r="H6" s="309"/>
      <c r="I6" s="320">
        <f t="shared" ref="I6:O6" si="0">I8*I7</f>
        <v>0</v>
      </c>
      <c r="J6" s="316">
        <f t="shared" si="0"/>
        <v>0</v>
      </c>
      <c r="K6" s="317">
        <f t="shared" si="0"/>
        <v>0</v>
      </c>
      <c r="L6" s="318">
        <f t="shared" si="0"/>
        <v>0</v>
      </c>
      <c r="M6" s="318">
        <f t="shared" si="0"/>
        <v>0</v>
      </c>
      <c r="N6" s="319">
        <f t="shared" si="0"/>
        <v>0</v>
      </c>
      <c r="O6" s="320">
        <f t="shared" si="0"/>
        <v>0</v>
      </c>
      <c r="P6" s="898" t="s">
        <v>179</v>
      </c>
      <c r="Q6" s="898"/>
      <c r="R6" s="316">
        <f>SUM(R12,R29,R46,R63,R80,R97,R114,R131,R148,R165,R182,R199,R216,R233,R250,R267,R284,R301,R318,R335,R352,R369,R386,R403,R420,R437,R454,R471,R488,R505)</f>
        <v>0</v>
      </c>
      <c r="S6" s="321">
        <f>SUM(S12,S29,S46,S63,S80,S97,S114,S131,S148,S165,S182,S199,S216,S233,S250,S267,S284,S301,S318,S335,S352,S369,S386,S403,S420,S437,S454,S471,S488,S505)</f>
        <v>0</v>
      </c>
      <c r="U6" s="259"/>
      <c r="W6" s="320">
        <f t="shared" ref="W6:AB6" si="1">W8*W7</f>
        <v>0</v>
      </c>
      <c r="X6" s="316">
        <f t="shared" si="1"/>
        <v>0</v>
      </c>
      <c r="Y6" s="318">
        <f t="shared" si="1"/>
        <v>0</v>
      </c>
      <c r="Z6" s="318">
        <f t="shared" si="1"/>
        <v>0</v>
      </c>
      <c r="AA6" s="319">
        <f t="shared" si="1"/>
        <v>0</v>
      </c>
      <c r="AB6" s="320">
        <f t="shared" si="1"/>
        <v>0</v>
      </c>
      <c r="AC6" s="259"/>
      <c r="AD6" s="320">
        <f t="shared" ref="AD6:AM6" si="2">AD8*AD7</f>
        <v>0</v>
      </c>
      <c r="AE6" s="316">
        <f t="shared" si="2"/>
        <v>0</v>
      </c>
      <c r="AF6" s="318">
        <f t="shared" si="2"/>
        <v>0</v>
      </c>
      <c r="AG6" s="318">
        <f t="shared" si="2"/>
        <v>0</v>
      </c>
      <c r="AH6" s="319">
        <f t="shared" si="2"/>
        <v>0</v>
      </c>
      <c r="AI6" s="320">
        <f t="shared" si="2"/>
        <v>0</v>
      </c>
      <c r="AJ6" s="259"/>
      <c r="AK6" s="322">
        <f t="shared" si="2"/>
        <v>0</v>
      </c>
      <c r="AL6" s="322">
        <f t="shared" si="2"/>
        <v>0</v>
      </c>
      <c r="AM6" s="323">
        <f t="shared" si="2"/>
        <v>0</v>
      </c>
      <c r="AN6" s="321">
        <f>SUM(AN12,AN29,AN46,AN63,AN80,AN97,AN114,AN131,AN148,AN165,AN182,AN199,AN216,AN233,AN250,AN267,AN284,AN301,AN318,AN335,AN352,AN369,AN386,AN403,AN420,AN437,AN454,AN471,AN488,AN505)</f>
        <v>0</v>
      </c>
      <c r="AO6" s="321">
        <f>SUM(AO12,AO29,AO46,AO63,AO80,AO97,AO114,AO131,AO148,AO165,AO182,AO199,AO216,AO233,AO250,AO267,AO284,AO301,AO318,AO335,AO352,AO369,AO386,AO403,AO420,AO437,AO454,AO471,AO488,AO505)</f>
        <v>0</v>
      </c>
      <c r="AP6" s="321">
        <f>SUM(AP12,AP29,AP46,AP63,AP80,AP97,AP114,AP131,AP148,AP165,AP182,AP199,AP216,AP233,AP250,AP267,AP284,AP301,AP318,AP335,AP352,AP369,AP386,AP403,AP420,AP437,AP454,AP471,AP488,AP505)</f>
        <v>0</v>
      </c>
      <c r="AQ6" s="321">
        <f>SUM(AQ12,AQ29,AQ46,AQ63,AQ80,AQ97,AQ114,AQ131,AQ148,AQ165,AQ182,AQ199,AQ216,AQ233,AQ250,AQ267,AQ284,AQ301,AQ318,AQ335,AQ352,AQ369,AQ386,AQ403,AQ420,AQ437,AQ454,AQ471,AQ488,AQ505)</f>
        <v>0</v>
      </c>
      <c r="AR6" s="321">
        <f>SUM(AR12,AR29,AR46,AR63,AR80,AR97,AR114,AR131,AR148,AR165,AR182,AR199,AR216,AR233,AR250,AR267,AR284,AR301,AR318,AR335,AR352,AR369,AR386,AR403,AR420,AR437,AR454,AR471,AR488,AR505)</f>
        <v>0</v>
      </c>
      <c r="AS6" s="259"/>
      <c r="AT6" s="324">
        <f>SUM(AT12,AT29,AT46,AT63,AT80,AT97,AT114,AT131,AT148,AT165,AT182,AT199,AT216,AT233,AT250,AT267,AT284,AT301,AT318,AT335,AT352,AT369,AT386,AT403,AT420,AT437,AT454,AT471,AT488,AT505)</f>
        <v>0</v>
      </c>
      <c r="AU6" s="259"/>
      <c r="BE6" s="105"/>
      <c r="BF6" s="105"/>
      <c r="BG6" s="105"/>
      <c r="BH6" s="105"/>
      <c r="BI6" s="105"/>
      <c r="BJ6" s="105"/>
    </row>
    <row r="7" spans="1:62" ht="19.5" hidden="1" customHeight="1" outlineLevel="1" thickBot="1">
      <c r="B7" s="315"/>
      <c r="C7" s="310"/>
      <c r="D7" s="219"/>
      <c r="E7" s="219"/>
      <c r="F7" s="308"/>
      <c r="G7" s="224"/>
      <c r="H7" s="311"/>
      <c r="I7" s="329">
        <f>Pl*(1+Gewinn)*(1+SicherheitAngebot)</f>
        <v>110</v>
      </c>
      <c r="J7" s="325">
        <f>MKo*(1+Gewinn)*(1+SicherheitAngebot)</f>
        <v>100</v>
      </c>
      <c r="K7" s="326">
        <f>EKo*(1+Gewinn)*(1+SicherheitAngebot)</f>
        <v>92</v>
      </c>
      <c r="L7" s="327">
        <f>Sw*(1+Gewinn)*(1+SicherheitAngebot)</f>
        <v>105</v>
      </c>
      <c r="M7" s="327">
        <f>Inb*(1+Gewinn)*(1+SicherheitAngebot)</f>
        <v>105</v>
      </c>
      <c r="N7" s="328">
        <f>El*(1+Gewinn)*(1+SicherheitAngebot)</f>
        <v>82</v>
      </c>
      <c r="O7" s="329">
        <f>Mo*(1+Gewinn)*(1+SicherheitAngebot)</f>
        <v>82</v>
      </c>
      <c r="P7" s="517" t="s">
        <v>4</v>
      </c>
      <c r="Q7" s="516">
        <f>Gewinn</f>
        <v>0</v>
      </c>
      <c r="R7" s="325">
        <f>TF*(1+Gewinn)*(1+SicherheitAngebot)</f>
        <v>85</v>
      </c>
      <c r="S7" s="330" t="s">
        <v>0</v>
      </c>
      <c r="U7" s="680" t="s">
        <v>198</v>
      </c>
      <c r="W7" s="329">
        <f>Pl*(1+Gewinn)*(1+SicherheitAngebot)</f>
        <v>110</v>
      </c>
      <c r="X7" s="325">
        <f>MKo*(1+Gewinn)*(1+SicherheitAngebot)</f>
        <v>100</v>
      </c>
      <c r="Y7" s="327">
        <f>Inb*(1+Gewinn)*(1+SicherheitAngebot)</f>
        <v>105</v>
      </c>
      <c r="Z7" s="327">
        <f>Inb*(1+Gewinn)*(1+SicherheitAngebot)</f>
        <v>105</v>
      </c>
      <c r="AA7" s="328">
        <f>El*(1+Gewinn)*(1+SicherheitAngebot)</f>
        <v>82</v>
      </c>
      <c r="AB7" s="329">
        <f>Mo*(1+Gewinn)*(1+SicherheitAngebot)</f>
        <v>82</v>
      </c>
      <c r="AC7" s="259"/>
      <c r="AD7" s="329">
        <f>Pl*(1+Gewinn)*(1+SicherheitAngebot)</f>
        <v>110</v>
      </c>
      <c r="AE7" s="325">
        <f>MKo*(1+Gewinn)*(1+SicherheitAngebot)</f>
        <v>100</v>
      </c>
      <c r="AF7" s="327">
        <f>Inb*(1+Gewinn)*(1+SicherheitAngebot)</f>
        <v>105</v>
      </c>
      <c r="AG7" s="327">
        <f>Inb*(1+Gewinn)*(1+SicherheitAngebot)</f>
        <v>105</v>
      </c>
      <c r="AH7" s="328">
        <f>El*(1+Gewinn)*(1+SicherheitAngebot)</f>
        <v>82</v>
      </c>
      <c r="AI7" s="329">
        <f>Mo*(1+Gewinn)*(1+SicherheitAngebot)</f>
        <v>82</v>
      </c>
      <c r="AJ7" s="259"/>
      <c r="AK7" s="331">
        <f>Auslöse*(1+Gewinn)*(1+SicherheitAngebot)</f>
        <v>52</v>
      </c>
      <c r="AL7" s="331">
        <f>Hotel*(1+Gewinn)*(1+SicherheitAngebot)</f>
        <v>100</v>
      </c>
      <c r="AM7" s="332">
        <f>KM_Pauschale*(1+Gewinn)*(1+SicherheitAngebot)</f>
        <v>0.6</v>
      </c>
      <c r="AN7" s="333" t="s">
        <v>21</v>
      </c>
      <c r="AO7" s="333" t="s">
        <v>17</v>
      </c>
      <c r="AP7" s="333" t="s">
        <v>18</v>
      </c>
      <c r="AQ7" s="333" t="s">
        <v>197</v>
      </c>
      <c r="AR7" s="333" t="s">
        <v>20</v>
      </c>
      <c r="AS7" s="259"/>
      <c r="AT7" s="334">
        <f>Zuschläge_IBN</f>
        <v>0.25</v>
      </c>
      <c r="AU7" s="259"/>
      <c r="AV7" s="680" t="s">
        <v>198</v>
      </c>
      <c r="AX7" s="680" t="s">
        <v>198</v>
      </c>
      <c r="AZ7" s="680" t="s">
        <v>198</v>
      </c>
      <c r="BB7" s="680" t="s">
        <v>198</v>
      </c>
      <c r="BD7" s="680" t="s">
        <v>198</v>
      </c>
      <c r="BE7" s="105"/>
      <c r="BF7" s="105"/>
      <c r="BG7" s="105"/>
      <c r="BH7" s="105"/>
      <c r="BI7" s="105"/>
      <c r="BJ7" s="105"/>
    </row>
    <row r="8" spans="1:62" ht="19.5" hidden="1" customHeight="1" outlineLevel="1" thickBot="1">
      <c r="B8" s="315"/>
      <c r="C8" s="310"/>
      <c r="D8" s="219"/>
      <c r="E8" s="219"/>
      <c r="F8" s="308"/>
      <c r="G8" s="224"/>
      <c r="H8" s="311"/>
      <c r="I8" s="650">
        <f t="shared" ref="I8:O8" si="3">SUM(I12,I29,I46,I63,I80,I97,I114,I131,I148,I165,I182,I199,I216,I233,I250,I267,I284,I301,I318,I335,I352,I369,I386,I403,I420,I437,I454,I471,I488,I505)</f>
        <v>0</v>
      </c>
      <c r="J8" s="335">
        <f t="shared" si="3"/>
        <v>0</v>
      </c>
      <c r="K8" s="510">
        <f t="shared" si="3"/>
        <v>0</v>
      </c>
      <c r="L8" s="511">
        <f t="shared" si="3"/>
        <v>0</v>
      </c>
      <c r="M8" s="511">
        <f t="shared" si="3"/>
        <v>0</v>
      </c>
      <c r="N8" s="651">
        <f t="shared" si="3"/>
        <v>0</v>
      </c>
      <c r="O8" s="650">
        <f t="shared" si="3"/>
        <v>0</v>
      </c>
      <c r="P8" s="517" t="s">
        <v>6</v>
      </c>
      <c r="Q8" s="516">
        <f>SicherheitAngebot</f>
        <v>0</v>
      </c>
      <c r="R8" s="652">
        <f>R6/R7</f>
        <v>0</v>
      </c>
      <c r="S8" s="515">
        <f>MGKZ</f>
        <v>0.1</v>
      </c>
      <c r="U8" s="683">
        <f>SUM(U12,U29,U46,U63,U80,U97,U114,U131,U148,U165,U182,U199,U216,U233,U250,U267,U284,U301,U318,U335,U352,U369,U386,U403,U420,U437,U454,U471,U488,U505)</f>
        <v>0</v>
      </c>
      <c r="V8" s="687" t="s">
        <v>230</v>
      </c>
      <c r="W8" s="650">
        <f t="shared" ref="W8:AB8" si="4">SUM(W12,W29,W46,W63,W80,W97,W114,W131,W148,W165,W182,W199,W216,W233,W250,W267,W284,W301,W318,W335,W352,W369,W386,W403,W420,W437,W454,W471,W488,W505)</f>
        <v>0</v>
      </c>
      <c r="X8" s="335">
        <f t="shared" si="4"/>
        <v>0</v>
      </c>
      <c r="Y8" s="651">
        <f t="shared" si="4"/>
        <v>0</v>
      </c>
      <c r="Z8" s="511">
        <f t="shared" si="4"/>
        <v>0</v>
      </c>
      <c r="AA8" s="651">
        <f t="shared" si="4"/>
        <v>0</v>
      </c>
      <c r="AB8" s="650">
        <f t="shared" si="4"/>
        <v>0</v>
      </c>
      <c r="AC8" s="259"/>
      <c r="AD8" s="650">
        <f t="shared" ref="AD8:AM8" si="5">SUM(AD12,AD29,AD46,AD63,AD80,AD97,AD114,AD131,AD148,AD165,AD182,AD199,AD216,AD233,AD250,AD267,AD284,AD301,AD318,AD335,AD352,AD369,AD386,AD403,AD420,AD437,AD454,AD471,AD488,AD505)</f>
        <v>0</v>
      </c>
      <c r="AE8" s="335">
        <f t="shared" si="5"/>
        <v>0</v>
      </c>
      <c r="AF8" s="651">
        <f t="shared" si="5"/>
        <v>0</v>
      </c>
      <c r="AG8" s="511">
        <f t="shared" si="5"/>
        <v>0</v>
      </c>
      <c r="AH8" s="651">
        <f t="shared" si="5"/>
        <v>0</v>
      </c>
      <c r="AI8" s="650">
        <f t="shared" si="5"/>
        <v>0</v>
      </c>
      <c r="AJ8" s="259"/>
      <c r="AK8" s="654">
        <f t="shared" si="5"/>
        <v>0</v>
      </c>
      <c r="AL8" s="654">
        <f t="shared" si="5"/>
        <v>0</v>
      </c>
      <c r="AM8" s="655">
        <f t="shared" si="5"/>
        <v>0</v>
      </c>
      <c r="AN8" s="336"/>
      <c r="AO8" s="336"/>
      <c r="AP8" s="336"/>
      <c r="AQ8" s="336"/>
      <c r="AR8" s="336"/>
      <c r="AS8" s="259"/>
      <c r="AT8" s="337"/>
      <c r="AU8" s="259"/>
      <c r="AV8" s="488">
        <f>SUM(AV12,AV29,AV46,AV63,AV80,AV97,AV114,AV131,AV148,AV165,AV182,AV199,AV216,AV233,AV250,AV267,AV284,AV301,AV318,AV335,AV352,AV369,AV386,AV403,AV420,AV437,AV454,AV471,AV488,AV505)</f>
        <v>0</v>
      </c>
      <c r="AW8" s="686" t="s">
        <v>231</v>
      </c>
      <c r="AX8" s="682">
        <f>SUM(AX12,AX29,AX46,AX63,AX80,AX97,AX114,AX131,AX148,AX165,AX182,AX199,AX216,AX233,AX250,AX267,AX284,AX301,AX318,AX335,AX352,AX369,AX386,AX403,AX420,AX437,AX454,AX471,AX488,AX505)</f>
        <v>0</v>
      </c>
      <c r="AZ8" s="489">
        <f>SUM(AZ12,AZ29,AZ46,AZ63,AZ80,AZ97,AZ114,AZ131,AZ148,AZ165,AZ182,AZ199,AZ216,AZ233,AZ250,AZ267,AZ284,AZ301,AZ318,AZ335,AZ352,AZ369,AZ386,AZ403,AZ420,AZ437,AZ454,AZ471,AZ488,AZ505)</f>
        <v>0</v>
      </c>
      <c r="BA8" s="686" t="s">
        <v>230</v>
      </c>
      <c r="BB8" s="489">
        <f>SUM(BB12,BB29,BB46,BB63,BB80,BB97,BB114,BB131,BB148,BB165,BB182,BB199,BB216,BB233,BB250,BB267,BB284,BB301,BB318,BB335,BB352,BB369,BB386,BB403,BB420,BB437,BB454,BB471,BB488,BB505)</f>
        <v>0</v>
      </c>
      <c r="BC8" s="686" t="s">
        <v>231</v>
      </c>
      <c r="BD8" s="489">
        <f>SUM(BD12,BD29,BD46,BD63,BD80,BD97,BD114,BD131,BD148,BD165,BD182,BD199,BD216,BD233,BD250,BD267,BD284,BD301,BD318,BD335,BD352,BD369,BD386,BD403,BD420,BD437,BD454,BD471,BD488,BD505)</f>
        <v>0</v>
      </c>
      <c r="BE8" s="105"/>
      <c r="BF8" s="105"/>
      <c r="BG8" s="105"/>
      <c r="BH8" s="105"/>
      <c r="BI8" s="105"/>
      <c r="BJ8" s="105"/>
    </row>
    <row r="9" spans="1:62" ht="4.9000000000000004" hidden="1" customHeight="1" outlineLevel="1" thickBot="1">
      <c r="A9" s="5"/>
      <c r="B9" s="7"/>
      <c r="C9" s="312"/>
      <c r="D9" s="312"/>
      <c r="E9" s="312"/>
      <c r="F9" s="313"/>
      <c r="G9" s="313"/>
      <c r="H9" s="314"/>
      <c r="I9" s="339"/>
      <c r="J9" s="338"/>
      <c r="K9" s="338"/>
      <c r="L9" s="338"/>
      <c r="M9" s="338"/>
      <c r="N9" s="338"/>
      <c r="O9" s="339"/>
      <c r="P9" s="340"/>
      <c r="Q9" s="340"/>
      <c r="R9" s="340"/>
      <c r="S9" s="341"/>
      <c r="U9" s="259"/>
      <c r="W9" s="303"/>
      <c r="X9" s="303"/>
      <c r="Y9" s="303"/>
      <c r="Z9" s="303"/>
      <c r="AA9" s="303"/>
      <c r="AB9" s="303"/>
      <c r="AC9" s="259"/>
      <c r="AD9" s="303"/>
      <c r="AE9" s="303"/>
      <c r="AF9" s="303"/>
      <c r="AG9" s="303"/>
      <c r="AH9" s="303"/>
      <c r="AI9" s="303"/>
      <c r="AJ9" s="259"/>
      <c r="AK9" s="259"/>
      <c r="AL9" s="259"/>
      <c r="AM9" s="259"/>
      <c r="AN9" s="342"/>
      <c r="AO9" s="259"/>
      <c r="AP9" s="259"/>
      <c r="AQ9" s="259"/>
      <c r="AR9" s="259"/>
      <c r="AS9" s="259"/>
      <c r="AT9" s="259"/>
      <c r="AU9" s="259"/>
      <c r="BE9" s="105"/>
      <c r="BF9" s="105"/>
      <c r="BG9" s="105"/>
      <c r="BH9" s="105"/>
      <c r="BI9" s="105"/>
      <c r="BJ9" s="105"/>
    </row>
    <row r="10" spans="1:62" ht="20.100000000000001" customHeight="1" collapsed="1" thickBot="1">
      <c r="B10" s="9" t="s">
        <v>7</v>
      </c>
      <c r="C10" s="884" t="s">
        <v>11</v>
      </c>
      <c r="D10" s="885"/>
      <c r="E10" s="885"/>
      <c r="F10" s="886"/>
      <c r="G10" s="204" t="s">
        <v>2</v>
      </c>
      <c r="H10" s="205" t="s">
        <v>12</v>
      </c>
      <c r="I10" s="556" t="s">
        <v>29</v>
      </c>
      <c r="J10" s="557" t="s">
        <v>104</v>
      </c>
      <c r="K10" s="558" t="s">
        <v>105</v>
      </c>
      <c r="L10" s="559" t="s">
        <v>150</v>
      </c>
      <c r="M10" s="559" t="s">
        <v>106</v>
      </c>
      <c r="N10" s="558" t="s">
        <v>103</v>
      </c>
      <c r="O10" s="556" t="s">
        <v>107</v>
      </c>
      <c r="P10" s="557" t="s">
        <v>157</v>
      </c>
      <c r="Q10" s="560" t="s">
        <v>156</v>
      </c>
      <c r="R10" s="561" t="s">
        <v>102</v>
      </c>
      <c r="S10" s="562" t="s">
        <v>131</v>
      </c>
      <c r="T10" s="266"/>
      <c r="U10" s="518" t="s">
        <v>5</v>
      </c>
      <c r="V10" s="266"/>
      <c r="W10" s="267" t="s">
        <v>29</v>
      </c>
      <c r="X10" s="268" t="s">
        <v>217</v>
      </c>
      <c r="Y10" s="269" t="s">
        <v>105</v>
      </c>
      <c r="Z10" s="270" t="s">
        <v>106</v>
      </c>
      <c r="AA10" s="269" t="s">
        <v>103</v>
      </c>
      <c r="AB10" s="267" t="s">
        <v>107</v>
      </c>
      <c r="AC10" s="259"/>
      <c r="AD10" s="267" t="s">
        <v>29</v>
      </c>
      <c r="AE10" s="268" t="s">
        <v>217</v>
      </c>
      <c r="AF10" s="269" t="s">
        <v>105</v>
      </c>
      <c r="AG10" s="270" t="s">
        <v>106</v>
      </c>
      <c r="AH10" s="269" t="s">
        <v>103</v>
      </c>
      <c r="AI10" s="267" t="s">
        <v>107</v>
      </c>
      <c r="AJ10" s="259"/>
      <c r="AK10" s="271" t="s">
        <v>15</v>
      </c>
      <c r="AL10" s="271" t="s">
        <v>181</v>
      </c>
      <c r="AM10" s="271" t="s">
        <v>189</v>
      </c>
      <c r="AN10" s="271" t="s">
        <v>188</v>
      </c>
      <c r="AO10" s="271" t="s">
        <v>17</v>
      </c>
      <c r="AP10" s="271" t="s">
        <v>18</v>
      </c>
      <c r="AQ10" s="271" t="s">
        <v>190</v>
      </c>
      <c r="AR10" s="271" t="s">
        <v>20</v>
      </c>
      <c r="AS10" s="259"/>
      <c r="AT10" s="260" t="s">
        <v>183</v>
      </c>
      <c r="AU10" s="259"/>
      <c r="AV10" s="485" t="s">
        <v>240</v>
      </c>
      <c r="AX10" s="684" t="s">
        <v>241</v>
      </c>
      <c r="AZ10" s="531" t="s">
        <v>243</v>
      </c>
      <c r="BB10" s="531" t="s">
        <v>244</v>
      </c>
      <c r="BD10" s="531" t="s">
        <v>242</v>
      </c>
      <c r="BE10" s="105"/>
      <c r="BF10" s="105"/>
      <c r="BG10" s="105"/>
      <c r="BH10" s="105"/>
      <c r="BI10" s="105"/>
      <c r="BJ10" s="105"/>
    </row>
    <row r="11" spans="1:62" ht="3" customHeight="1">
      <c r="B11" s="272"/>
      <c r="C11" s="273"/>
      <c r="D11" s="274"/>
      <c r="E11" s="274"/>
      <c r="F11" s="275"/>
      <c r="G11" s="273"/>
      <c r="H11" s="276"/>
      <c r="I11" s="261"/>
      <c r="J11" s="261"/>
      <c r="K11" s="261"/>
      <c r="L11" s="261"/>
      <c r="M11" s="261"/>
      <c r="N11" s="261"/>
      <c r="O11" s="261"/>
      <c r="P11" s="261"/>
      <c r="Q11" s="273"/>
      <c r="R11" s="277"/>
      <c r="S11" s="261"/>
      <c r="U11" s="261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61"/>
      <c r="AX11" s="261"/>
      <c r="AZ11" s="261"/>
      <c r="BB11" s="261"/>
      <c r="BD11" s="261"/>
      <c r="BE11" s="105"/>
      <c r="BF11" s="105"/>
      <c r="BG11" s="105"/>
      <c r="BH11" s="105"/>
      <c r="BI11" s="105"/>
      <c r="BJ11" s="105"/>
    </row>
    <row r="12" spans="1:62" ht="20.100000000000001" customHeight="1" collapsed="1">
      <c r="B12" s="179">
        <v>1</v>
      </c>
      <c r="C12" s="916"/>
      <c r="D12" s="917"/>
      <c r="E12" s="917"/>
      <c r="F12" s="918"/>
      <c r="G12" s="429"/>
      <c r="H12" s="206">
        <v>1</v>
      </c>
      <c r="I12" s="642">
        <f t="shared" ref="I12" si="6">$H12*SUM(I13:I27)</f>
        <v>0</v>
      </c>
      <c r="J12" s="643">
        <f t="shared" ref="J12:Q12" si="7">$H12*SUM(J13:J27)</f>
        <v>0</v>
      </c>
      <c r="K12" s="644">
        <f t="shared" si="7"/>
        <v>0</v>
      </c>
      <c r="L12" s="645">
        <f t="shared" si="7"/>
        <v>0</v>
      </c>
      <c r="M12" s="645">
        <f t="shared" si="7"/>
        <v>0</v>
      </c>
      <c r="N12" s="644">
        <f t="shared" si="7"/>
        <v>0</v>
      </c>
      <c r="O12" s="642">
        <f t="shared" si="7"/>
        <v>0</v>
      </c>
      <c r="P12" s="209">
        <f t="shared" si="7"/>
        <v>0</v>
      </c>
      <c r="Q12" s="210">
        <f t="shared" si="7"/>
        <v>0</v>
      </c>
      <c r="R12" s="136">
        <f t="shared" ref="R12:R27" si="8">P12*(1+Gewinn)*(1+SicherheitAngebot)</f>
        <v>0</v>
      </c>
      <c r="S12" s="137">
        <f t="shared" ref="S12:S27" si="9">Q12*(1+MGKZ)*(1+Gewinn)*(1+SicherheitAngebot)</f>
        <v>0</v>
      </c>
      <c r="U12" s="10">
        <f>I12*$I$7+J12*$J$7+K12*$K$7+L12*$L$7+M12*$M$7+N12*$N$7+O12*$O$7+R12+S12</f>
        <v>0</v>
      </c>
      <c r="W12" s="646">
        <f t="shared" ref="W12:AB12" si="10">$H12*SUM(W13:W27)</f>
        <v>0</v>
      </c>
      <c r="X12" s="647">
        <f t="shared" si="10"/>
        <v>0</v>
      </c>
      <c r="Y12" s="648">
        <f t="shared" si="10"/>
        <v>0</v>
      </c>
      <c r="Z12" s="649">
        <f t="shared" si="10"/>
        <v>0</v>
      </c>
      <c r="AA12" s="648">
        <f t="shared" si="10"/>
        <v>0</v>
      </c>
      <c r="AB12" s="646">
        <f t="shared" si="10"/>
        <v>0</v>
      </c>
      <c r="AC12" s="258"/>
      <c r="AD12" s="646">
        <f t="shared" ref="AD12:AM12" si="11">$H12*SUM(AD13:AD27)</f>
        <v>0</v>
      </c>
      <c r="AE12" s="647">
        <f t="shared" si="11"/>
        <v>0</v>
      </c>
      <c r="AF12" s="648">
        <f t="shared" si="11"/>
        <v>0</v>
      </c>
      <c r="AG12" s="649">
        <f t="shared" si="11"/>
        <v>0</v>
      </c>
      <c r="AH12" s="648">
        <f t="shared" si="11"/>
        <v>0</v>
      </c>
      <c r="AI12" s="646">
        <f t="shared" si="11"/>
        <v>0</v>
      </c>
      <c r="AJ12" s="258"/>
      <c r="AK12" s="653">
        <f t="shared" si="11"/>
        <v>0</v>
      </c>
      <c r="AL12" s="653">
        <f t="shared" si="11"/>
        <v>0</v>
      </c>
      <c r="AM12" s="653">
        <f t="shared" si="11"/>
        <v>0</v>
      </c>
      <c r="AN12" s="227">
        <f>$H12*SUM(AN13:AN27)*(1+Gewinn)*(1+SicherheitAngebot)</f>
        <v>0</v>
      </c>
      <c r="AO12" s="227">
        <f>$H12*SUM(AO13:AO27)*(1+Gewinn)*(1+SicherheitAngebot)</f>
        <v>0</v>
      </c>
      <c r="AP12" s="227">
        <f>$H12*SUM(AP13:AP27)*(1+Gewinn)*(1+SicherheitAngebot)</f>
        <v>0</v>
      </c>
      <c r="AQ12" s="227">
        <f>$H12*SUM(AQ13:AQ27)*(1+Gewinn)*(1+SicherheitAngebot)</f>
        <v>0</v>
      </c>
      <c r="AR12" s="227">
        <f>$H12*SUM(AR13:AR27)*(1+Gewinn)*(1+SicherheitAngebot)</f>
        <v>0</v>
      </c>
      <c r="AS12" s="262"/>
      <c r="AT12" s="263">
        <f t="shared" ref="AT12:AT44" si="12">((W12+AD12)*$W$7+(X12+AE12)*$X$7+(Y12+Z12+AF12+AG12)*$Z$7+(AA12+AH12)*$AA$7+(AB12+AI12)*$AB$7)*Zuschläge_IBN</f>
        <v>0</v>
      </c>
      <c r="AU12" s="259"/>
      <c r="AV12" s="491">
        <f>AK12*$AK$7+AL12*$AL$7+AM12*$AM$7+SUM(AN12:AR12)+AT12/Zuschläge_IBN+AT12</f>
        <v>0</v>
      </c>
      <c r="AX12" s="685">
        <f>U12+AV12</f>
        <v>0</v>
      </c>
      <c r="AZ12" s="490">
        <f>IF(H12&gt;0,U12/(1+SicherheitAngebot)*(1+Sicherheit),0)</f>
        <v>0</v>
      </c>
      <c r="BB12" s="490">
        <f>IF(H12&gt;0,AV12/(1+SicherheitAngebot)*(1+Sicherheit),0)</f>
        <v>0</v>
      </c>
      <c r="BD12" s="490">
        <f>AZ12+BB12</f>
        <v>0</v>
      </c>
      <c r="BE12" s="105"/>
      <c r="BF12" s="105"/>
      <c r="BG12" s="105"/>
      <c r="BH12" s="105"/>
      <c r="BI12" s="105"/>
      <c r="BJ12" s="105"/>
    </row>
    <row r="13" spans="1:62" ht="18" hidden="1" customHeight="1" outlineLevel="1">
      <c r="B13" s="99"/>
      <c r="C13" s="908"/>
      <c r="D13" s="909"/>
      <c r="E13" s="909"/>
      <c r="F13" s="910"/>
      <c r="G13" s="890"/>
      <c r="H13" s="901"/>
      <c r="I13" s="152"/>
      <c r="J13" s="152"/>
      <c r="K13" s="152"/>
      <c r="L13" s="152"/>
      <c r="M13" s="152"/>
      <c r="N13" s="152"/>
      <c r="O13" s="152"/>
      <c r="P13" s="153"/>
      <c r="Q13" s="153"/>
      <c r="R13" s="156">
        <f t="shared" si="8"/>
        <v>0</v>
      </c>
      <c r="S13" s="156">
        <f t="shared" si="9"/>
        <v>0</v>
      </c>
      <c r="U13" s="157">
        <f>I13*$I$7+J13*$J$7+K13*$K$7+L13*$L$7+M13*$M$7+N13*$N$7+O13*$O$7+R13+S13</f>
        <v>0</v>
      </c>
      <c r="W13" s="152"/>
      <c r="X13" s="152"/>
      <c r="Y13" s="152"/>
      <c r="Z13" s="152"/>
      <c r="AA13" s="152"/>
      <c r="AB13" s="152"/>
      <c r="AC13" s="347"/>
      <c r="AD13" s="152"/>
      <c r="AE13" s="152"/>
      <c r="AF13" s="152"/>
      <c r="AG13" s="152"/>
      <c r="AH13" s="152"/>
      <c r="AI13" s="152"/>
      <c r="AJ13" s="347"/>
      <c r="AK13" s="152"/>
      <c r="AL13" s="152"/>
      <c r="AM13" s="619"/>
      <c r="AN13" s="228"/>
      <c r="AO13" s="228"/>
      <c r="AP13" s="228"/>
      <c r="AQ13" s="228"/>
      <c r="AR13" s="228"/>
      <c r="AS13" s="348"/>
      <c r="AT13" s="264">
        <f t="shared" si="12"/>
        <v>0</v>
      </c>
      <c r="AU13" s="259"/>
      <c r="AV13" s="265">
        <f t="shared" ref="AV13:AV27" si="13">AK13*$AK$7+AL13*$AL$7+AM13*$AM$7+SUM(AN13:AR13)*(1+Gewinn)*(1+SicherheitAngebot)+AT13/Zuschläge_IBN+AT13</f>
        <v>0</v>
      </c>
      <c r="AX13" s="265">
        <f>U13+AV13</f>
        <v>0</v>
      </c>
      <c r="AZ13" s="492">
        <f t="shared" ref="AZ13:AZ27" si="14">U13/(1+SicherheitAngebot)*(1+Sicherheit)</f>
        <v>0</v>
      </c>
      <c r="BB13" s="492">
        <f t="shared" ref="BB13:BB27" si="15">AV13/(1+SicherheitAngebot)*(1+Sicherheit)</f>
        <v>0</v>
      </c>
      <c r="BD13" s="265">
        <f>AZ13+BB13</f>
        <v>0</v>
      </c>
      <c r="BE13" s="105"/>
      <c r="BF13" s="105"/>
      <c r="BG13" s="105"/>
      <c r="BH13" s="105"/>
      <c r="BI13" s="105"/>
      <c r="BJ13" s="105"/>
    </row>
    <row r="14" spans="1:62" ht="18" hidden="1" customHeight="1" outlineLevel="1">
      <c r="B14" s="100"/>
      <c r="C14" s="908"/>
      <c r="D14" s="909"/>
      <c r="E14" s="909"/>
      <c r="F14" s="910"/>
      <c r="G14" s="890"/>
      <c r="H14" s="891"/>
      <c r="I14" s="152"/>
      <c r="J14" s="152"/>
      <c r="K14" s="152"/>
      <c r="L14" s="152"/>
      <c r="M14" s="152"/>
      <c r="N14" s="152"/>
      <c r="O14" s="152"/>
      <c r="P14" s="153"/>
      <c r="Q14" s="153"/>
      <c r="R14" s="156">
        <f t="shared" si="8"/>
        <v>0</v>
      </c>
      <c r="S14" s="156">
        <f t="shared" si="9"/>
        <v>0</v>
      </c>
      <c r="U14" s="157">
        <f t="shared" ref="U14:U27" si="16">I14*$I$7+J14*$J$7+K14*$K$7+L14*$L$7+M14*$M$7+N14*$N$7+O14*$O$7+R14+S14</f>
        <v>0</v>
      </c>
      <c r="W14" s="152"/>
      <c r="X14" s="152"/>
      <c r="Y14" s="152"/>
      <c r="Z14" s="152"/>
      <c r="AA14" s="152"/>
      <c r="AB14" s="152"/>
      <c r="AC14" s="347"/>
      <c r="AD14" s="152"/>
      <c r="AE14" s="152"/>
      <c r="AF14" s="152"/>
      <c r="AG14" s="152"/>
      <c r="AH14" s="152"/>
      <c r="AI14" s="152"/>
      <c r="AJ14" s="347"/>
      <c r="AK14" s="152"/>
      <c r="AL14" s="152"/>
      <c r="AM14" s="619"/>
      <c r="AN14" s="228"/>
      <c r="AO14" s="228"/>
      <c r="AP14" s="228"/>
      <c r="AQ14" s="228"/>
      <c r="AR14" s="228"/>
      <c r="AS14" s="348"/>
      <c r="AT14" s="264">
        <f t="shared" si="12"/>
        <v>0</v>
      </c>
      <c r="AU14" s="259"/>
      <c r="AV14" s="265">
        <f t="shared" si="13"/>
        <v>0</v>
      </c>
      <c r="AX14" s="265">
        <f t="shared" ref="AX14:AX27" si="17">U14+AV14</f>
        <v>0</v>
      </c>
      <c r="AZ14" s="492">
        <f t="shared" si="14"/>
        <v>0</v>
      </c>
      <c r="BB14" s="492">
        <f t="shared" si="15"/>
        <v>0</v>
      </c>
      <c r="BD14" s="265">
        <f t="shared" ref="BD14:BD27" si="18">AZ14+BB14</f>
        <v>0</v>
      </c>
      <c r="BE14" s="105"/>
      <c r="BF14" s="105"/>
      <c r="BG14" s="105"/>
      <c r="BH14" s="105"/>
      <c r="BI14" s="105"/>
      <c r="BJ14" s="105"/>
    </row>
    <row r="15" spans="1:62" ht="18" hidden="1" customHeight="1" outlineLevel="1">
      <c r="B15" s="100"/>
      <c r="C15" s="908"/>
      <c r="D15" s="909"/>
      <c r="E15" s="909"/>
      <c r="F15" s="910"/>
      <c r="G15" s="890"/>
      <c r="H15" s="891"/>
      <c r="I15" s="152"/>
      <c r="J15" s="152"/>
      <c r="K15" s="152"/>
      <c r="L15" s="152"/>
      <c r="M15" s="152"/>
      <c r="N15" s="152"/>
      <c r="O15" s="152"/>
      <c r="P15" s="153"/>
      <c r="Q15" s="153"/>
      <c r="R15" s="156">
        <f t="shared" si="8"/>
        <v>0</v>
      </c>
      <c r="S15" s="156">
        <f t="shared" si="9"/>
        <v>0</v>
      </c>
      <c r="U15" s="157">
        <f t="shared" si="16"/>
        <v>0</v>
      </c>
      <c r="W15" s="152"/>
      <c r="X15" s="152"/>
      <c r="Y15" s="152"/>
      <c r="Z15" s="152"/>
      <c r="AA15" s="152"/>
      <c r="AB15" s="152"/>
      <c r="AC15" s="347"/>
      <c r="AD15" s="152"/>
      <c r="AE15" s="152"/>
      <c r="AF15" s="152"/>
      <c r="AG15" s="152"/>
      <c r="AH15" s="152"/>
      <c r="AI15" s="152"/>
      <c r="AJ15" s="347"/>
      <c r="AK15" s="152"/>
      <c r="AL15" s="152"/>
      <c r="AM15" s="619"/>
      <c r="AN15" s="228"/>
      <c r="AO15" s="228"/>
      <c r="AP15" s="228"/>
      <c r="AQ15" s="228"/>
      <c r="AR15" s="228"/>
      <c r="AS15" s="348"/>
      <c r="AT15" s="264">
        <f t="shared" si="12"/>
        <v>0</v>
      </c>
      <c r="AU15" s="259"/>
      <c r="AV15" s="265">
        <f t="shared" si="13"/>
        <v>0</v>
      </c>
      <c r="AX15" s="265">
        <f t="shared" si="17"/>
        <v>0</v>
      </c>
      <c r="AZ15" s="492">
        <f t="shared" si="14"/>
        <v>0</v>
      </c>
      <c r="BB15" s="492">
        <f t="shared" si="15"/>
        <v>0</v>
      </c>
      <c r="BD15" s="265">
        <f t="shared" si="18"/>
        <v>0</v>
      </c>
      <c r="BE15" s="105"/>
      <c r="BF15" s="105"/>
      <c r="BG15" s="105"/>
      <c r="BH15" s="105"/>
      <c r="BI15" s="105"/>
      <c r="BJ15" s="105"/>
    </row>
    <row r="16" spans="1:62" ht="18" hidden="1" customHeight="1" outlineLevel="1">
      <c r="B16" s="100"/>
      <c r="C16" s="908"/>
      <c r="D16" s="909"/>
      <c r="E16" s="909"/>
      <c r="F16" s="910"/>
      <c r="G16" s="890"/>
      <c r="H16" s="891"/>
      <c r="I16" s="152"/>
      <c r="J16" s="152"/>
      <c r="K16" s="152"/>
      <c r="L16" s="152"/>
      <c r="M16" s="152"/>
      <c r="N16" s="152"/>
      <c r="O16" s="152"/>
      <c r="P16" s="153"/>
      <c r="Q16" s="153"/>
      <c r="R16" s="156">
        <f t="shared" si="8"/>
        <v>0</v>
      </c>
      <c r="S16" s="156">
        <f t="shared" si="9"/>
        <v>0</v>
      </c>
      <c r="U16" s="157">
        <f t="shared" si="16"/>
        <v>0</v>
      </c>
      <c r="W16" s="152"/>
      <c r="X16" s="152"/>
      <c r="Y16" s="152"/>
      <c r="Z16" s="152"/>
      <c r="AA16" s="152"/>
      <c r="AB16" s="152"/>
      <c r="AC16" s="347"/>
      <c r="AD16" s="152"/>
      <c r="AE16" s="152"/>
      <c r="AF16" s="152"/>
      <c r="AG16" s="152"/>
      <c r="AH16" s="152"/>
      <c r="AI16" s="152"/>
      <c r="AJ16" s="347"/>
      <c r="AK16" s="152"/>
      <c r="AL16" s="152"/>
      <c r="AM16" s="619"/>
      <c r="AN16" s="228"/>
      <c r="AO16" s="228"/>
      <c r="AP16" s="228"/>
      <c r="AQ16" s="228"/>
      <c r="AR16" s="228"/>
      <c r="AS16" s="348"/>
      <c r="AT16" s="264">
        <f t="shared" si="12"/>
        <v>0</v>
      </c>
      <c r="AU16" s="259"/>
      <c r="AV16" s="265">
        <f t="shared" si="13"/>
        <v>0</v>
      </c>
      <c r="AX16" s="265">
        <f t="shared" si="17"/>
        <v>0</v>
      </c>
      <c r="AZ16" s="492">
        <f t="shared" si="14"/>
        <v>0</v>
      </c>
      <c r="BB16" s="492">
        <f t="shared" si="15"/>
        <v>0</v>
      </c>
      <c r="BD16" s="265">
        <f t="shared" si="18"/>
        <v>0</v>
      </c>
      <c r="BE16" s="105"/>
      <c r="BF16" s="105"/>
      <c r="BG16" s="105"/>
      <c r="BH16" s="105"/>
      <c r="BI16" s="105"/>
      <c r="BJ16" s="105"/>
    </row>
    <row r="17" spans="2:62" ht="18" hidden="1" customHeight="1" outlineLevel="1">
      <c r="B17" s="100"/>
      <c r="C17" s="908"/>
      <c r="D17" s="909"/>
      <c r="E17" s="909"/>
      <c r="F17" s="910"/>
      <c r="G17" s="890"/>
      <c r="H17" s="891"/>
      <c r="I17" s="152"/>
      <c r="J17" s="152"/>
      <c r="K17" s="152"/>
      <c r="L17" s="152"/>
      <c r="M17" s="152"/>
      <c r="N17" s="152"/>
      <c r="O17" s="152"/>
      <c r="P17" s="153"/>
      <c r="Q17" s="153"/>
      <c r="R17" s="156">
        <f t="shared" si="8"/>
        <v>0</v>
      </c>
      <c r="S17" s="156">
        <f t="shared" si="9"/>
        <v>0</v>
      </c>
      <c r="U17" s="157">
        <f t="shared" si="16"/>
        <v>0</v>
      </c>
      <c r="W17" s="152"/>
      <c r="X17" s="152"/>
      <c r="Y17" s="152"/>
      <c r="Z17" s="152"/>
      <c r="AA17" s="152"/>
      <c r="AB17" s="152"/>
      <c r="AC17" s="347"/>
      <c r="AD17" s="152"/>
      <c r="AE17" s="152"/>
      <c r="AF17" s="152"/>
      <c r="AG17" s="152"/>
      <c r="AH17" s="152"/>
      <c r="AI17" s="152"/>
      <c r="AJ17" s="347"/>
      <c r="AK17" s="152"/>
      <c r="AL17" s="152"/>
      <c r="AM17" s="619"/>
      <c r="AN17" s="228"/>
      <c r="AO17" s="228"/>
      <c r="AP17" s="228"/>
      <c r="AQ17" s="228"/>
      <c r="AR17" s="228"/>
      <c r="AS17" s="348"/>
      <c r="AT17" s="264">
        <f t="shared" si="12"/>
        <v>0</v>
      </c>
      <c r="AU17" s="259"/>
      <c r="AV17" s="265">
        <f t="shared" si="13"/>
        <v>0</v>
      </c>
      <c r="AX17" s="265">
        <f t="shared" si="17"/>
        <v>0</v>
      </c>
      <c r="AZ17" s="492">
        <f t="shared" si="14"/>
        <v>0</v>
      </c>
      <c r="BB17" s="492">
        <f t="shared" si="15"/>
        <v>0</v>
      </c>
      <c r="BD17" s="265">
        <f t="shared" si="18"/>
        <v>0</v>
      </c>
      <c r="BE17" s="105"/>
      <c r="BF17" s="105"/>
      <c r="BG17" s="105"/>
      <c r="BH17" s="105"/>
      <c r="BI17" s="105"/>
      <c r="BJ17" s="105"/>
    </row>
    <row r="18" spans="2:62" ht="18" hidden="1" customHeight="1" outlineLevel="1">
      <c r="B18" s="100"/>
      <c r="C18" s="908"/>
      <c r="D18" s="909"/>
      <c r="E18" s="909"/>
      <c r="F18" s="910"/>
      <c r="G18" s="890"/>
      <c r="H18" s="891"/>
      <c r="I18" s="152"/>
      <c r="J18" s="152"/>
      <c r="K18" s="152"/>
      <c r="L18" s="152"/>
      <c r="M18" s="152"/>
      <c r="N18" s="152"/>
      <c r="O18" s="152"/>
      <c r="P18" s="153"/>
      <c r="Q18" s="153"/>
      <c r="R18" s="156">
        <f t="shared" si="8"/>
        <v>0</v>
      </c>
      <c r="S18" s="156">
        <f t="shared" si="9"/>
        <v>0</v>
      </c>
      <c r="U18" s="157">
        <f t="shared" si="16"/>
        <v>0</v>
      </c>
      <c r="W18" s="152"/>
      <c r="X18" s="152"/>
      <c r="Y18" s="152"/>
      <c r="Z18" s="152"/>
      <c r="AA18" s="152"/>
      <c r="AB18" s="152"/>
      <c r="AC18" s="347"/>
      <c r="AD18" s="152"/>
      <c r="AE18" s="152"/>
      <c r="AF18" s="152"/>
      <c r="AG18" s="152"/>
      <c r="AH18" s="152"/>
      <c r="AI18" s="152"/>
      <c r="AJ18" s="347"/>
      <c r="AK18" s="152"/>
      <c r="AL18" s="152"/>
      <c r="AM18" s="619"/>
      <c r="AN18" s="228"/>
      <c r="AO18" s="228"/>
      <c r="AP18" s="228"/>
      <c r="AQ18" s="228"/>
      <c r="AR18" s="228"/>
      <c r="AS18" s="348"/>
      <c r="AT18" s="264">
        <f t="shared" si="12"/>
        <v>0</v>
      </c>
      <c r="AU18" s="259"/>
      <c r="AV18" s="265">
        <f t="shared" si="13"/>
        <v>0</v>
      </c>
      <c r="AX18" s="265">
        <f t="shared" si="17"/>
        <v>0</v>
      </c>
      <c r="AZ18" s="492">
        <f t="shared" si="14"/>
        <v>0</v>
      </c>
      <c r="BB18" s="492">
        <f t="shared" si="15"/>
        <v>0</v>
      </c>
      <c r="BD18" s="265">
        <f t="shared" si="18"/>
        <v>0</v>
      </c>
      <c r="BE18" s="105"/>
      <c r="BF18" s="105"/>
      <c r="BG18" s="105"/>
      <c r="BH18" s="105"/>
      <c r="BI18" s="105"/>
      <c r="BJ18" s="105"/>
    </row>
    <row r="19" spans="2:62" ht="18" hidden="1" customHeight="1" outlineLevel="1">
      <c r="B19" s="100"/>
      <c r="C19" s="908"/>
      <c r="D19" s="909"/>
      <c r="E19" s="909"/>
      <c r="F19" s="910"/>
      <c r="G19" s="890"/>
      <c r="H19" s="891"/>
      <c r="I19" s="152"/>
      <c r="J19" s="152"/>
      <c r="K19" s="152"/>
      <c r="L19" s="152"/>
      <c r="M19" s="152"/>
      <c r="N19" s="152"/>
      <c r="O19" s="152"/>
      <c r="P19" s="153"/>
      <c r="Q19" s="153"/>
      <c r="R19" s="156">
        <f t="shared" si="8"/>
        <v>0</v>
      </c>
      <c r="S19" s="156">
        <f t="shared" si="9"/>
        <v>0</v>
      </c>
      <c r="U19" s="157">
        <f t="shared" si="16"/>
        <v>0</v>
      </c>
      <c r="W19" s="152"/>
      <c r="X19" s="152"/>
      <c r="Y19" s="152"/>
      <c r="Z19" s="152"/>
      <c r="AA19" s="152"/>
      <c r="AB19" s="152"/>
      <c r="AC19" s="347"/>
      <c r="AD19" s="152"/>
      <c r="AE19" s="152"/>
      <c r="AF19" s="152"/>
      <c r="AG19" s="152"/>
      <c r="AH19" s="152"/>
      <c r="AI19" s="152"/>
      <c r="AJ19" s="347"/>
      <c r="AK19" s="152"/>
      <c r="AL19" s="152"/>
      <c r="AM19" s="619"/>
      <c r="AN19" s="228"/>
      <c r="AO19" s="228"/>
      <c r="AP19" s="228"/>
      <c r="AQ19" s="228"/>
      <c r="AR19" s="228"/>
      <c r="AS19" s="348"/>
      <c r="AT19" s="264">
        <f t="shared" si="12"/>
        <v>0</v>
      </c>
      <c r="AU19" s="259"/>
      <c r="AV19" s="265">
        <f t="shared" si="13"/>
        <v>0</v>
      </c>
      <c r="AX19" s="265">
        <f t="shared" si="17"/>
        <v>0</v>
      </c>
      <c r="AZ19" s="492">
        <f t="shared" si="14"/>
        <v>0</v>
      </c>
      <c r="BB19" s="492">
        <f t="shared" si="15"/>
        <v>0</v>
      </c>
      <c r="BD19" s="265">
        <f t="shared" si="18"/>
        <v>0</v>
      </c>
      <c r="BE19" s="105"/>
      <c r="BF19" s="105"/>
      <c r="BG19" s="105"/>
      <c r="BH19" s="105"/>
      <c r="BI19" s="105"/>
      <c r="BJ19" s="105"/>
    </row>
    <row r="20" spans="2:62" ht="18" hidden="1" customHeight="1" outlineLevel="1">
      <c r="B20" s="100"/>
      <c r="C20" s="908"/>
      <c r="D20" s="909"/>
      <c r="E20" s="909"/>
      <c r="F20" s="910"/>
      <c r="G20" s="890"/>
      <c r="H20" s="891"/>
      <c r="I20" s="152"/>
      <c r="J20" s="152"/>
      <c r="K20" s="152"/>
      <c r="L20" s="152"/>
      <c r="M20" s="152"/>
      <c r="N20" s="152"/>
      <c r="O20" s="152"/>
      <c r="P20" s="153"/>
      <c r="Q20" s="153"/>
      <c r="R20" s="156">
        <f t="shared" si="8"/>
        <v>0</v>
      </c>
      <c r="S20" s="156">
        <f t="shared" si="9"/>
        <v>0</v>
      </c>
      <c r="U20" s="157">
        <f t="shared" si="16"/>
        <v>0</v>
      </c>
      <c r="W20" s="152"/>
      <c r="X20" s="152"/>
      <c r="Y20" s="152"/>
      <c r="Z20" s="152"/>
      <c r="AA20" s="152"/>
      <c r="AB20" s="152"/>
      <c r="AC20" s="347"/>
      <c r="AD20" s="152"/>
      <c r="AE20" s="152"/>
      <c r="AF20" s="152"/>
      <c r="AG20" s="152"/>
      <c r="AH20" s="152"/>
      <c r="AI20" s="152"/>
      <c r="AJ20" s="347"/>
      <c r="AK20" s="152"/>
      <c r="AL20" s="152"/>
      <c r="AM20" s="619"/>
      <c r="AN20" s="228"/>
      <c r="AO20" s="228"/>
      <c r="AP20" s="228"/>
      <c r="AQ20" s="228"/>
      <c r="AR20" s="228"/>
      <c r="AS20" s="348"/>
      <c r="AT20" s="264">
        <f t="shared" si="12"/>
        <v>0</v>
      </c>
      <c r="AU20" s="259"/>
      <c r="AV20" s="265">
        <f t="shared" si="13"/>
        <v>0</v>
      </c>
      <c r="AX20" s="265">
        <f t="shared" si="17"/>
        <v>0</v>
      </c>
      <c r="AZ20" s="492">
        <f t="shared" si="14"/>
        <v>0</v>
      </c>
      <c r="BB20" s="492">
        <f t="shared" si="15"/>
        <v>0</v>
      </c>
      <c r="BD20" s="265">
        <f t="shared" si="18"/>
        <v>0</v>
      </c>
      <c r="BE20" s="105"/>
      <c r="BF20" s="105"/>
      <c r="BG20" s="105"/>
      <c r="BH20" s="105"/>
      <c r="BI20" s="105"/>
      <c r="BJ20" s="105"/>
    </row>
    <row r="21" spans="2:62" ht="18" hidden="1" customHeight="1" outlineLevel="1">
      <c r="B21" s="100"/>
      <c r="C21" s="908"/>
      <c r="D21" s="909"/>
      <c r="E21" s="909"/>
      <c r="F21" s="910"/>
      <c r="G21" s="890"/>
      <c r="H21" s="891"/>
      <c r="I21" s="152"/>
      <c r="J21" s="152"/>
      <c r="K21" s="152"/>
      <c r="L21" s="152"/>
      <c r="M21" s="152"/>
      <c r="N21" s="152"/>
      <c r="O21" s="152"/>
      <c r="P21" s="153"/>
      <c r="Q21" s="153"/>
      <c r="R21" s="156">
        <f t="shared" si="8"/>
        <v>0</v>
      </c>
      <c r="S21" s="156">
        <f t="shared" si="9"/>
        <v>0</v>
      </c>
      <c r="U21" s="157">
        <f t="shared" si="16"/>
        <v>0</v>
      </c>
      <c r="W21" s="152"/>
      <c r="X21" s="152"/>
      <c r="Y21" s="152"/>
      <c r="Z21" s="152"/>
      <c r="AA21" s="152"/>
      <c r="AB21" s="152"/>
      <c r="AC21" s="347"/>
      <c r="AD21" s="152"/>
      <c r="AE21" s="152"/>
      <c r="AF21" s="152"/>
      <c r="AG21" s="152"/>
      <c r="AH21" s="152"/>
      <c r="AI21" s="152"/>
      <c r="AJ21" s="347"/>
      <c r="AK21" s="152"/>
      <c r="AL21" s="152"/>
      <c r="AM21" s="619"/>
      <c r="AN21" s="228"/>
      <c r="AO21" s="228"/>
      <c r="AP21" s="228"/>
      <c r="AQ21" s="228"/>
      <c r="AR21" s="228"/>
      <c r="AS21" s="348"/>
      <c r="AT21" s="264">
        <f t="shared" si="12"/>
        <v>0</v>
      </c>
      <c r="AU21" s="259"/>
      <c r="AV21" s="265">
        <f t="shared" si="13"/>
        <v>0</v>
      </c>
      <c r="AX21" s="265">
        <f t="shared" si="17"/>
        <v>0</v>
      </c>
      <c r="AZ21" s="492">
        <f t="shared" si="14"/>
        <v>0</v>
      </c>
      <c r="BB21" s="492">
        <f t="shared" si="15"/>
        <v>0</v>
      </c>
      <c r="BD21" s="265">
        <f t="shared" si="18"/>
        <v>0</v>
      </c>
      <c r="BE21" s="105"/>
      <c r="BF21" s="105"/>
      <c r="BG21" s="105"/>
      <c r="BH21" s="105"/>
      <c r="BI21" s="105"/>
      <c r="BJ21" s="105"/>
    </row>
    <row r="22" spans="2:62" ht="18" hidden="1" customHeight="1" outlineLevel="1">
      <c r="B22" s="100"/>
      <c r="C22" s="908"/>
      <c r="D22" s="909"/>
      <c r="E22" s="909"/>
      <c r="F22" s="910"/>
      <c r="G22" s="890"/>
      <c r="H22" s="891"/>
      <c r="I22" s="152"/>
      <c r="J22" s="152"/>
      <c r="K22" s="152"/>
      <c r="L22" s="152"/>
      <c r="M22" s="152"/>
      <c r="N22" s="152"/>
      <c r="O22" s="152"/>
      <c r="P22" s="153"/>
      <c r="Q22" s="153"/>
      <c r="R22" s="156">
        <f t="shared" si="8"/>
        <v>0</v>
      </c>
      <c r="S22" s="156">
        <f t="shared" si="9"/>
        <v>0</v>
      </c>
      <c r="U22" s="157">
        <f t="shared" si="16"/>
        <v>0</v>
      </c>
      <c r="W22" s="152"/>
      <c r="X22" s="152"/>
      <c r="Y22" s="152"/>
      <c r="Z22" s="152"/>
      <c r="AA22" s="152"/>
      <c r="AB22" s="152"/>
      <c r="AC22" s="347"/>
      <c r="AD22" s="152"/>
      <c r="AE22" s="152"/>
      <c r="AF22" s="152"/>
      <c r="AG22" s="152"/>
      <c r="AH22" s="152"/>
      <c r="AI22" s="152"/>
      <c r="AJ22" s="347"/>
      <c r="AK22" s="152"/>
      <c r="AL22" s="152"/>
      <c r="AM22" s="619"/>
      <c r="AN22" s="228"/>
      <c r="AO22" s="228"/>
      <c r="AP22" s="228"/>
      <c r="AQ22" s="228"/>
      <c r="AR22" s="228"/>
      <c r="AS22" s="348"/>
      <c r="AT22" s="264">
        <f t="shared" si="12"/>
        <v>0</v>
      </c>
      <c r="AU22" s="259"/>
      <c r="AV22" s="265">
        <f t="shared" si="13"/>
        <v>0</v>
      </c>
      <c r="AX22" s="265">
        <f t="shared" si="17"/>
        <v>0</v>
      </c>
      <c r="AZ22" s="492">
        <f t="shared" si="14"/>
        <v>0</v>
      </c>
      <c r="BB22" s="492">
        <f t="shared" si="15"/>
        <v>0</v>
      </c>
      <c r="BD22" s="265">
        <f t="shared" si="18"/>
        <v>0</v>
      </c>
      <c r="BE22" s="105"/>
      <c r="BF22" s="105"/>
      <c r="BG22" s="105"/>
      <c r="BH22" s="105"/>
      <c r="BI22" s="105"/>
      <c r="BJ22" s="105"/>
    </row>
    <row r="23" spans="2:62" ht="18" hidden="1" customHeight="1" outlineLevel="1">
      <c r="B23" s="100"/>
      <c r="C23" s="908"/>
      <c r="D23" s="909"/>
      <c r="E23" s="909"/>
      <c r="F23" s="910"/>
      <c r="G23" s="890"/>
      <c r="H23" s="891"/>
      <c r="I23" s="152"/>
      <c r="J23" s="152"/>
      <c r="K23" s="152"/>
      <c r="L23" s="152"/>
      <c r="M23" s="152"/>
      <c r="N23" s="152"/>
      <c r="O23" s="152"/>
      <c r="P23" s="153"/>
      <c r="Q23" s="153"/>
      <c r="R23" s="156">
        <f t="shared" si="8"/>
        <v>0</v>
      </c>
      <c r="S23" s="156">
        <f t="shared" si="9"/>
        <v>0</v>
      </c>
      <c r="U23" s="157">
        <f t="shared" si="16"/>
        <v>0</v>
      </c>
      <c r="W23" s="152"/>
      <c r="X23" s="152"/>
      <c r="Y23" s="152"/>
      <c r="Z23" s="152"/>
      <c r="AA23" s="152"/>
      <c r="AB23" s="152"/>
      <c r="AC23" s="347"/>
      <c r="AD23" s="152"/>
      <c r="AE23" s="152"/>
      <c r="AF23" s="152"/>
      <c r="AG23" s="152"/>
      <c r="AH23" s="152"/>
      <c r="AI23" s="152"/>
      <c r="AJ23" s="347"/>
      <c r="AK23" s="152"/>
      <c r="AL23" s="152"/>
      <c r="AM23" s="619"/>
      <c r="AN23" s="228"/>
      <c r="AO23" s="228"/>
      <c r="AP23" s="228"/>
      <c r="AQ23" s="228"/>
      <c r="AR23" s="228"/>
      <c r="AS23" s="348"/>
      <c r="AT23" s="264">
        <f t="shared" si="12"/>
        <v>0</v>
      </c>
      <c r="AU23" s="259"/>
      <c r="AV23" s="265">
        <f t="shared" si="13"/>
        <v>0</v>
      </c>
      <c r="AX23" s="265">
        <f t="shared" si="17"/>
        <v>0</v>
      </c>
      <c r="AZ23" s="492">
        <f t="shared" si="14"/>
        <v>0</v>
      </c>
      <c r="BB23" s="492">
        <f t="shared" si="15"/>
        <v>0</v>
      </c>
      <c r="BD23" s="265">
        <f t="shared" si="18"/>
        <v>0</v>
      </c>
      <c r="BE23" s="105"/>
      <c r="BF23" s="105"/>
      <c r="BG23" s="105"/>
      <c r="BH23" s="105"/>
      <c r="BI23" s="105"/>
      <c r="BJ23" s="105"/>
    </row>
    <row r="24" spans="2:62" ht="18" hidden="1" customHeight="1" outlineLevel="1">
      <c r="B24" s="100"/>
      <c r="C24" s="908"/>
      <c r="D24" s="909"/>
      <c r="E24" s="909"/>
      <c r="F24" s="910"/>
      <c r="G24" s="890"/>
      <c r="H24" s="891"/>
      <c r="I24" s="152"/>
      <c r="J24" s="152"/>
      <c r="K24" s="152"/>
      <c r="L24" s="152"/>
      <c r="M24" s="152"/>
      <c r="N24" s="152"/>
      <c r="O24" s="152"/>
      <c r="P24" s="153"/>
      <c r="Q24" s="153"/>
      <c r="R24" s="156">
        <f t="shared" si="8"/>
        <v>0</v>
      </c>
      <c r="S24" s="156">
        <f t="shared" si="9"/>
        <v>0</v>
      </c>
      <c r="U24" s="157">
        <f t="shared" si="16"/>
        <v>0</v>
      </c>
      <c r="W24" s="152"/>
      <c r="X24" s="152"/>
      <c r="Y24" s="152"/>
      <c r="Z24" s="152"/>
      <c r="AA24" s="152"/>
      <c r="AB24" s="152"/>
      <c r="AC24" s="347"/>
      <c r="AD24" s="152"/>
      <c r="AE24" s="152"/>
      <c r="AF24" s="152"/>
      <c r="AG24" s="152"/>
      <c r="AH24" s="152"/>
      <c r="AI24" s="152"/>
      <c r="AJ24" s="347"/>
      <c r="AK24" s="152"/>
      <c r="AL24" s="152"/>
      <c r="AM24" s="619"/>
      <c r="AN24" s="228"/>
      <c r="AO24" s="228"/>
      <c r="AP24" s="228"/>
      <c r="AQ24" s="228"/>
      <c r="AR24" s="228"/>
      <c r="AS24" s="348"/>
      <c r="AT24" s="264">
        <f t="shared" si="12"/>
        <v>0</v>
      </c>
      <c r="AU24" s="259"/>
      <c r="AV24" s="265">
        <f t="shared" si="13"/>
        <v>0</v>
      </c>
      <c r="AX24" s="265">
        <f t="shared" si="17"/>
        <v>0</v>
      </c>
      <c r="AZ24" s="492">
        <f t="shared" si="14"/>
        <v>0</v>
      </c>
      <c r="BB24" s="492">
        <f t="shared" si="15"/>
        <v>0</v>
      </c>
      <c r="BD24" s="265">
        <f t="shared" si="18"/>
        <v>0</v>
      </c>
      <c r="BE24" s="105"/>
      <c r="BF24" s="105"/>
      <c r="BG24" s="105"/>
      <c r="BH24" s="105"/>
      <c r="BI24" s="105"/>
      <c r="BJ24" s="105"/>
    </row>
    <row r="25" spans="2:62" ht="18" hidden="1" customHeight="1" outlineLevel="1">
      <c r="B25" s="100"/>
      <c r="C25" s="908"/>
      <c r="D25" s="909"/>
      <c r="E25" s="909"/>
      <c r="F25" s="910"/>
      <c r="G25" s="890"/>
      <c r="H25" s="891"/>
      <c r="I25" s="152"/>
      <c r="J25" s="152"/>
      <c r="K25" s="152"/>
      <c r="L25" s="152"/>
      <c r="M25" s="152"/>
      <c r="N25" s="152"/>
      <c r="O25" s="152"/>
      <c r="P25" s="153"/>
      <c r="Q25" s="153"/>
      <c r="R25" s="156">
        <f t="shared" si="8"/>
        <v>0</v>
      </c>
      <c r="S25" s="156">
        <f t="shared" si="9"/>
        <v>0</v>
      </c>
      <c r="U25" s="157">
        <f t="shared" si="16"/>
        <v>0</v>
      </c>
      <c r="W25" s="152"/>
      <c r="X25" s="152"/>
      <c r="Y25" s="152"/>
      <c r="Z25" s="152"/>
      <c r="AA25" s="152"/>
      <c r="AB25" s="152"/>
      <c r="AC25" s="347"/>
      <c r="AD25" s="152"/>
      <c r="AE25" s="152"/>
      <c r="AF25" s="152"/>
      <c r="AG25" s="152"/>
      <c r="AH25" s="152"/>
      <c r="AI25" s="152"/>
      <c r="AJ25" s="347"/>
      <c r="AK25" s="152"/>
      <c r="AL25" s="152"/>
      <c r="AM25" s="619"/>
      <c r="AN25" s="228"/>
      <c r="AO25" s="228"/>
      <c r="AP25" s="228"/>
      <c r="AQ25" s="228"/>
      <c r="AR25" s="228"/>
      <c r="AS25" s="348"/>
      <c r="AT25" s="264">
        <f t="shared" si="12"/>
        <v>0</v>
      </c>
      <c r="AU25" s="259"/>
      <c r="AV25" s="265">
        <f t="shared" si="13"/>
        <v>0</v>
      </c>
      <c r="AX25" s="265">
        <f t="shared" si="17"/>
        <v>0</v>
      </c>
      <c r="AZ25" s="492">
        <f t="shared" si="14"/>
        <v>0</v>
      </c>
      <c r="BB25" s="492">
        <f t="shared" si="15"/>
        <v>0</v>
      </c>
      <c r="BD25" s="265">
        <f t="shared" si="18"/>
        <v>0</v>
      </c>
      <c r="BE25" s="105"/>
      <c r="BF25" s="105"/>
      <c r="BG25" s="105"/>
      <c r="BH25" s="105"/>
      <c r="BI25" s="105"/>
      <c r="BJ25" s="105"/>
    </row>
    <row r="26" spans="2:62" ht="18" hidden="1" customHeight="1" outlineLevel="1">
      <c r="B26" s="100"/>
      <c r="C26" s="908"/>
      <c r="D26" s="909"/>
      <c r="E26" s="909"/>
      <c r="F26" s="910"/>
      <c r="G26" s="890"/>
      <c r="H26" s="891"/>
      <c r="I26" s="152"/>
      <c r="J26" s="152"/>
      <c r="K26" s="152"/>
      <c r="L26" s="152"/>
      <c r="M26" s="152"/>
      <c r="N26" s="152"/>
      <c r="O26" s="152"/>
      <c r="P26" s="153"/>
      <c r="Q26" s="153"/>
      <c r="R26" s="156">
        <f t="shared" si="8"/>
        <v>0</v>
      </c>
      <c r="S26" s="156">
        <f t="shared" si="9"/>
        <v>0</v>
      </c>
      <c r="U26" s="157">
        <f t="shared" si="16"/>
        <v>0</v>
      </c>
      <c r="W26" s="152"/>
      <c r="X26" s="152"/>
      <c r="Y26" s="152"/>
      <c r="Z26" s="152"/>
      <c r="AA26" s="152"/>
      <c r="AB26" s="152"/>
      <c r="AC26" s="347"/>
      <c r="AD26" s="152"/>
      <c r="AE26" s="152"/>
      <c r="AF26" s="152"/>
      <c r="AG26" s="152"/>
      <c r="AH26" s="152"/>
      <c r="AI26" s="152"/>
      <c r="AJ26" s="347"/>
      <c r="AK26" s="152"/>
      <c r="AL26" s="152"/>
      <c r="AM26" s="619"/>
      <c r="AN26" s="228"/>
      <c r="AO26" s="228"/>
      <c r="AP26" s="228"/>
      <c r="AQ26" s="228"/>
      <c r="AR26" s="228"/>
      <c r="AS26" s="348"/>
      <c r="AT26" s="264">
        <f t="shared" si="12"/>
        <v>0</v>
      </c>
      <c r="AU26" s="259"/>
      <c r="AV26" s="265">
        <f t="shared" si="13"/>
        <v>0</v>
      </c>
      <c r="AX26" s="265">
        <f t="shared" si="17"/>
        <v>0</v>
      </c>
      <c r="AZ26" s="492">
        <f t="shared" si="14"/>
        <v>0</v>
      </c>
      <c r="BB26" s="492">
        <f t="shared" si="15"/>
        <v>0</v>
      </c>
      <c r="BD26" s="265">
        <f t="shared" si="18"/>
        <v>0</v>
      </c>
      <c r="BE26" s="105"/>
      <c r="BF26" s="105"/>
      <c r="BG26" s="105"/>
      <c r="BH26" s="105"/>
      <c r="BI26" s="105"/>
      <c r="BJ26" s="105"/>
    </row>
    <row r="27" spans="2:62" ht="18" hidden="1" customHeight="1" outlineLevel="1">
      <c r="B27" s="100"/>
      <c r="C27" s="908"/>
      <c r="D27" s="909"/>
      <c r="E27" s="909"/>
      <c r="F27" s="910"/>
      <c r="G27" s="890"/>
      <c r="H27" s="891"/>
      <c r="I27" s="152"/>
      <c r="J27" s="152"/>
      <c r="K27" s="152"/>
      <c r="L27" s="152"/>
      <c r="M27" s="152"/>
      <c r="N27" s="152"/>
      <c r="O27" s="152"/>
      <c r="P27" s="153"/>
      <c r="Q27" s="153"/>
      <c r="R27" s="156">
        <f t="shared" si="8"/>
        <v>0</v>
      </c>
      <c r="S27" s="156">
        <f t="shared" si="9"/>
        <v>0</v>
      </c>
      <c r="U27" s="157">
        <f t="shared" si="16"/>
        <v>0</v>
      </c>
      <c r="W27" s="152"/>
      <c r="X27" s="152"/>
      <c r="Y27" s="152"/>
      <c r="Z27" s="152"/>
      <c r="AA27" s="152"/>
      <c r="AB27" s="152"/>
      <c r="AC27" s="347"/>
      <c r="AD27" s="152"/>
      <c r="AE27" s="152"/>
      <c r="AF27" s="152"/>
      <c r="AG27" s="152"/>
      <c r="AH27" s="152"/>
      <c r="AI27" s="152"/>
      <c r="AJ27" s="347"/>
      <c r="AK27" s="152"/>
      <c r="AL27" s="152"/>
      <c r="AM27" s="619"/>
      <c r="AN27" s="228"/>
      <c r="AO27" s="228"/>
      <c r="AP27" s="228"/>
      <c r="AQ27" s="228"/>
      <c r="AR27" s="228"/>
      <c r="AS27" s="348"/>
      <c r="AT27" s="264">
        <f t="shared" si="12"/>
        <v>0</v>
      </c>
      <c r="AU27" s="259"/>
      <c r="AV27" s="265">
        <f t="shared" si="13"/>
        <v>0</v>
      </c>
      <c r="AX27" s="265">
        <f t="shared" si="17"/>
        <v>0</v>
      </c>
      <c r="AZ27" s="492">
        <f t="shared" si="14"/>
        <v>0</v>
      </c>
      <c r="BB27" s="492">
        <f t="shared" si="15"/>
        <v>0</v>
      </c>
      <c r="BD27" s="265">
        <f t="shared" si="18"/>
        <v>0</v>
      </c>
      <c r="BE27" s="105"/>
      <c r="BF27" s="105"/>
      <c r="BG27" s="105"/>
      <c r="BH27" s="105"/>
      <c r="BI27" s="105"/>
      <c r="BJ27" s="105"/>
    </row>
    <row r="28" spans="2:62" ht="9.9499999999999993" hidden="1" customHeight="1" outlineLevel="1">
      <c r="B28" s="101"/>
      <c r="C28" s="208"/>
      <c r="D28" s="208"/>
      <c r="E28" s="208"/>
      <c r="F28" s="208"/>
      <c r="G28" s="237"/>
      <c r="H28" s="207"/>
      <c r="I28" s="257"/>
      <c r="J28" s="257"/>
      <c r="K28" s="257"/>
      <c r="L28" s="257"/>
      <c r="M28" s="257"/>
      <c r="N28" s="257"/>
      <c r="O28" s="257"/>
      <c r="P28" s="256"/>
      <c r="Q28" s="102"/>
      <c r="R28" s="102"/>
      <c r="S28" s="102"/>
      <c r="U28" s="9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Z28" s="493"/>
      <c r="BE28" s="105"/>
      <c r="BF28" s="105"/>
      <c r="BG28" s="105"/>
      <c r="BH28" s="105"/>
      <c r="BI28" s="105"/>
      <c r="BJ28" s="105"/>
    </row>
    <row r="29" spans="2:62" ht="20.100000000000001" customHeight="1" collapsed="1">
      <c r="B29" s="179">
        <f>B12+1</f>
        <v>2</v>
      </c>
      <c r="C29" s="916"/>
      <c r="D29" s="917"/>
      <c r="E29" s="917"/>
      <c r="F29" s="918"/>
      <c r="G29" s="429"/>
      <c r="H29" s="206">
        <v>1</v>
      </c>
      <c r="I29" s="642">
        <f t="shared" ref="I29" si="19">$H29*SUM(I30:I44)</f>
        <v>0</v>
      </c>
      <c r="J29" s="643">
        <f t="shared" ref="J29:O29" si="20">$H29*SUM(J30:J44)</f>
        <v>0</v>
      </c>
      <c r="K29" s="644">
        <f t="shared" si="20"/>
        <v>0</v>
      </c>
      <c r="L29" s="645">
        <f t="shared" si="20"/>
        <v>0</v>
      </c>
      <c r="M29" s="645">
        <f t="shared" si="20"/>
        <v>0</v>
      </c>
      <c r="N29" s="644">
        <f t="shared" si="20"/>
        <v>0</v>
      </c>
      <c r="O29" s="642">
        <f t="shared" si="20"/>
        <v>0</v>
      </c>
      <c r="P29" s="209">
        <f t="shared" ref="P29:Q29" si="21">$H29*SUM(P30:P44)</f>
        <v>0</v>
      </c>
      <c r="Q29" s="210">
        <f t="shared" si="21"/>
        <v>0</v>
      </c>
      <c r="R29" s="136">
        <f t="shared" ref="R29:R44" si="22">P29*(1+Gewinn)*(1+SicherheitAngebot)</f>
        <v>0</v>
      </c>
      <c r="S29" s="137">
        <f t="shared" ref="S29:S44" si="23">Q29*(1+MGKZ)*(1+Gewinn)*(1+SicherheitAngebot)</f>
        <v>0</v>
      </c>
      <c r="U29" s="10">
        <f>I29*$I$7+J29*$J$7+K29*$K$7+L29*$L$7+M29*$M$7+N29*$N$7+O29*$O$7+R29+S29</f>
        <v>0</v>
      </c>
      <c r="W29" s="646">
        <f t="shared" ref="W29:AB29" si="24">$H29*SUM(W30:W44)</f>
        <v>0</v>
      </c>
      <c r="X29" s="647">
        <f t="shared" si="24"/>
        <v>0</v>
      </c>
      <c r="Y29" s="648">
        <f t="shared" si="24"/>
        <v>0</v>
      </c>
      <c r="Z29" s="649">
        <f t="shared" si="24"/>
        <v>0</v>
      </c>
      <c r="AA29" s="648">
        <f t="shared" si="24"/>
        <v>0</v>
      </c>
      <c r="AB29" s="646">
        <f t="shared" si="24"/>
        <v>0</v>
      </c>
      <c r="AC29" s="258"/>
      <c r="AD29" s="646">
        <f t="shared" ref="AD29:AM29" si="25">$H29*SUM(AD30:AD44)</f>
        <v>0</v>
      </c>
      <c r="AE29" s="647">
        <f t="shared" si="25"/>
        <v>0</v>
      </c>
      <c r="AF29" s="648">
        <f t="shared" si="25"/>
        <v>0</v>
      </c>
      <c r="AG29" s="649">
        <f t="shared" si="25"/>
        <v>0</v>
      </c>
      <c r="AH29" s="648">
        <f t="shared" si="25"/>
        <v>0</v>
      </c>
      <c r="AI29" s="646">
        <f t="shared" si="25"/>
        <v>0</v>
      </c>
      <c r="AJ29" s="258"/>
      <c r="AK29" s="653">
        <f t="shared" si="25"/>
        <v>0</v>
      </c>
      <c r="AL29" s="653">
        <f t="shared" si="25"/>
        <v>0</v>
      </c>
      <c r="AM29" s="653">
        <f t="shared" si="25"/>
        <v>0</v>
      </c>
      <c r="AN29" s="227">
        <f>$H29*SUM(AN30:AN44)*(1+Gewinn)*(1+SicherheitAngebot)</f>
        <v>0</v>
      </c>
      <c r="AO29" s="227">
        <f>$H29*SUM(AO30:AO44)*(1+Gewinn)*(1+SicherheitAngebot)</f>
        <v>0</v>
      </c>
      <c r="AP29" s="227">
        <f>$H29*SUM(AP30:AP44)*(1+Gewinn)*(1+SicherheitAngebot)</f>
        <v>0</v>
      </c>
      <c r="AQ29" s="227">
        <f>$H29*SUM(AQ30:AQ44)*(1+Gewinn)*(1+SicherheitAngebot)</f>
        <v>0</v>
      </c>
      <c r="AR29" s="227">
        <f>$H29*SUM(AR30:AR44)*(1+Gewinn)*(1+SicherheitAngebot)</f>
        <v>0</v>
      </c>
      <c r="AS29" s="262"/>
      <c r="AT29" s="263">
        <f t="shared" si="12"/>
        <v>0</v>
      </c>
      <c r="AU29" s="259"/>
      <c r="AV29" s="491">
        <f>AK29*$AK$7+AL29*$AL$7+AM29*$AM$7+SUM(AN29:AR29)+AT29/Zuschläge_IBN+AT29</f>
        <v>0</v>
      </c>
      <c r="AX29" s="685">
        <f>U29+AV29</f>
        <v>0</v>
      </c>
      <c r="AZ29" s="490">
        <f>IF(H29&gt;0,U29/(1+SicherheitAngebot)*(1+Sicherheit),0)</f>
        <v>0</v>
      </c>
      <c r="BB29" s="490">
        <f>IF(H29&gt;0,AV29/(1+SicherheitAngebot)*(1+Sicherheit),0)</f>
        <v>0</v>
      </c>
      <c r="BD29" s="490">
        <f>AZ29+BB29</f>
        <v>0</v>
      </c>
      <c r="BE29" s="105"/>
      <c r="BF29" s="105"/>
      <c r="BG29" s="105"/>
      <c r="BH29" s="105"/>
      <c r="BI29" s="105"/>
      <c r="BJ29" s="105"/>
    </row>
    <row r="30" spans="2:62" ht="18" hidden="1" customHeight="1" outlineLevel="1">
      <c r="B30" s="99"/>
      <c r="C30" s="908"/>
      <c r="D30" s="909"/>
      <c r="E30" s="909"/>
      <c r="F30" s="910"/>
      <c r="G30" s="890"/>
      <c r="H30" s="901"/>
      <c r="I30" s="152"/>
      <c r="J30" s="152"/>
      <c r="K30" s="152"/>
      <c r="L30" s="152"/>
      <c r="M30" s="152"/>
      <c r="N30" s="152"/>
      <c r="O30" s="152"/>
      <c r="P30" s="153"/>
      <c r="Q30" s="153"/>
      <c r="R30" s="156">
        <f t="shared" si="22"/>
        <v>0</v>
      </c>
      <c r="S30" s="156">
        <f t="shared" si="23"/>
        <v>0</v>
      </c>
      <c r="U30" s="157">
        <f>I30*$I$7+J30*$J$7+K30*$K$7+L30*$L$7+M30*$M$7+N30*$N$7+O30*$O$7+R30+S30</f>
        <v>0</v>
      </c>
      <c r="W30" s="152"/>
      <c r="X30" s="152"/>
      <c r="Y30" s="152"/>
      <c r="Z30" s="152"/>
      <c r="AA30" s="152"/>
      <c r="AB30" s="152"/>
      <c r="AC30" s="347"/>
      <c r="AD30" s="152"/>
      <c r="AE30" s="152"/>
      <c r="AF30" s="152"/>
      <c r="AG30" s="152"/>
      <c r="AH30" s="152"/>
      <c r="AI30" s="152"/>
      <c r="AJ30" s="347"/>
      <c r="AK30" s="152"/>
      <c r="AL30" s="152"/>
      <c r="AM30" s="295"/>
      <c r="AN30" s="228"/>
      <c r="AO30" s="228"/>
      <c r="AP30" s="228"/>
      <c r="AQ30" s="228"/>
      <c r="AR30" s="228"/>
      <c r="AS30" s="348"/>
      <c r="AT30" s="264">
        <f t="shared" si="12"/>
        <v>0</v>
      </c>
      <c r="AU30" s="259"/>
      <c r="AV30" s="265">
        <f t="shared" ref="AV30:AV44" si="26">AK30*$AK$7+AL30*$AL$7+AM30*$AM$7+SUM(AN30:AR30)*(1+Gewinn)*(1+SicherheitAngebot)+AT30/Zuschläge_IBN+AT30</f>
        <v>0</v>
      </c>
      <c r="AX30" s="265">
        <f>U30+AV30</f>
        <v>0</v>
      </c>
      <c r="AZ30" s="492">
        <f t="shared" ref="AZ30:AZ44" si="27">U30/(1+SicherheitAngebot)*(1+Sicherheit)</f>
        <v>0</v>
      </c>
      <c r="BB30" s="492">
        <f t="shared" ref="BB30:BB44" si="28">AV30/(1+SicherheitAngebot)*(1+Sicherheit)</f>
        <v>0</v>
      </c>
      <c r="BD30" s="265">
        <f>AZ30+BB30</f>
        <v>0</v>
      </c>
      <c r="BE30" s="105"/>
      <c r="BF30" s="105"/>
      <c r="BG30" s="105"/>
      <c r="BH30" s="105"/>
      <c r="BI30" s="105"/>
      <c r="BJ30" s="105"/>
    </row>
    <row r="31" spans="2:62" ht="18" hidden="1" customHeight="1" outlineLevel="1">
      <c r="B31" s="100"/>
      <c r="C31" s="908"/>
      <c r="D31" s="909"/>
      <c r="E31" s="909"/>
      <c r="F31" s="910"/>
      <c r="G31" s="890"/>
      <c r="H31" s="891"/>
      <c r="I31" s="152"/>
      <c r="J31" s="152"/>
      <c r="K31" s="152"/>
      <c r="L31" s="152"/>
      <c r="M31" s="152"/>
      <c r="N31" s="152"/>
      <c r="O31" s="152"/>
      <c r="P31" s="153"/>
      <c r="Q31" s="153"/>
      <c r="R31" s="156">
        <f t="shared" si="22"/>
        <v>0</v>
      </c>
      <c r="S31" s="156">
        <f t="shared" si="23"/>
        <v>0</v>
      </c>
      <c r="U31" s="157">
        <f t="shared" ref="U31:U44" si="29">I31*$I$7+J31*$J$7+K31*$K$7+L31*$L$7+M31*$M$7+N31*$N$7+O31*$O$7+R31+S31</f>
        <v>0</v>
      </c>
      <c r="W31" s="152"/>
      <c r="X31" s="152"/>
      <c r="Y31" s="152"/>
      <c r="Z31" s="152"/>
      <c r="AA31" s="152"/>
      <c r="AB31" s="152"/>
      <c r="AC31" s="347"/>
      <c r="AD31" s="152"/>
      <c r="AE31" s="152"/>
      <c r="AF31" s="152"/>
      <c r="AG31" s="152"/>
      <c r="AH31" s="152"/>
      <c r="AI31" s="152"/>
      <c r="AJ31" s="347"/>
      <c r="AK31" s="152"/>
      <c r="AL31" s="152"/>
      <c r="AM31" s="295"/>
      <c r="AN31" s="228"/>
      <c r="AO31" s="228"/>
      <c r="AP31" s="228"/>
      <c r="AQ31" s="228"/>
      <c r="AR31" s="228"/>
      <c r="AS31" s="348"/>
      <c r="AT31" s="264">
        <f t="shared" si="12"/>
        <v>0</v>
      </c>
      <c r="AU31" s="259"/>
      <c r="AV31" s="265">
        <f t="shared" si="26"/>
        <v>0</v>
      </c>
      <c r="AX31" s="265">
        <f t="shared" ref="AX31:AX44" si="30">U31+AV31</f>
        <v>0</v>
      </c>
      <c r="AZ31" s="492">
        <f t="shared" si="27"/>
        <v>0</v>
      </c>
      <c r="BB31" s="492">
        <f t="shared" si="28"/>
        <v>0</v>
      </c>
      <c r="BD31" s="265">
        <f t="shared" ref="BD31:BD44" si="31">AZ31+BB31</f>
        <v>0</v>
      </c>
      <c r="BE31" s="105"/>
      <c r="BF31" s="105"/>
      <c r="BG31" s="105"/>
      <c r="BH31" s="105"/>
      <c r="BI31" s="105"/>
      <c r="BJ31" s="105"/>
    </row>
    <row r="32" spans="2:62" ht="18" hidden="1" customHeight="1" outlineLevel="1">
      <c r="B32" s="100"/>
      <c r="C32" s="908"/>
      <c r="D32" s="909"/>
      <c r="E32" s="909"/>
      <c r="F32" s="910"/>
      <c r="G32" s="890"/>
      <c r="H32" s="891"/>
      <c r="I32" s="152"/>
      <c r="J32" s="152"/>
      <c r="K32" s="152"/>
      <c r="L32" s="152"/>
      <c r="M32" s="152"/>
      <c r="N32" s="152"/>
      <c r="O32" s="152"/>
      <c r="P32" s="153"/>
      <c r="Q32" s="153"/>
      <c r="R32" s="156">
        <f t="shared" si="22"/>
        <v>0</v>
      </c>
      <c r="S32" s="156">
        <f t="shared" si="23"/>
        <v>0</v>
      </c>
      <c r="U32" s="157">
        <f t="shared" si="29"/>
        <v>0</v>
      </c>
      <c r="W32" s="152"/>
      <c r="X32" s="152"/>
      <c r="Y32" s="152"/>
      <c r="Z32" s="152"/>
      <c r="AA32" s="152"/>
      <c r="AB32" s="152"/>
      <c r="AC32" s="347"/>
      <c r="AD32" s="152"/>
      <c r="AE32" s="152"/>
      <c r="AF32" s="152"/>
      <c r="AG32" s="152"/>
      <c r="AH32" s="152"/>
      <c r="AI32" s="152"/>
      <c r="AJ32" s="347"/>
      <c r="AK32" s="152"/>
      <c r="AL32" s="152"/>
      <c r="AM32" s="295"/>
      <c r="AN32" s="228"/>
      <c r="AO32" s="228"/>
      <c r="AP32" s="228"/>
      <c r="AQ32" s="228"/>
      <c r="AR32" s="228"/>
      <c r="AS32" s="348"/>
      <c r="AT32" s="264">
        <f t="shared" si="12"/>
        <v>0</v>
      </c>
      <c r="AU32" s="259"/>
      <c r="AV32" s="265">
        <f t="shared" si="26"/>
        <v>0</v>
      </c>
      <c r="AX32" s="265">
        <f t="shared" si="30"/>
        <v>0</v>
      </c>
      <c r="AZ32" s="492">
        <f t="shared" si="27"/>
        <v>0</v>
      </c>
      <c r="BB32" s="492">
        <f t="shared" si="28"/>
        <v>0</v>
      </c>
      <c r="BD32" s="265">
        <f t="shared" si="31"/>
        <v>0</v>
      </c>
      <c r="BE32" s="105"/>
      <c r="BF32" s="105"/>
      <c r="BG32" s="105"/>
      <c r="BH32" s="105"/>
      <c r="BI32" s="105"/>
      <c r="BJ32" s="105"/>
    </row>
    <row r="33" spans="2:62" ht="18" hidden="1" customHeight="1" outlineLevel="1">
      <c r="B33" s="100"/>
      <c r="C33" s="908"/>
      <c r="D33" s="909"/>
      <c r="E33" s="909"/>
      <c r="F33" s="910"/>
      <c r="G33" s="890"/>
      <c r="H33" s="891"/>
      <c r="I33" s="152"/>
      <c r="J33" s="152"/>
      <c r="K33" s="152"/>
      <c r="L33" s="152"/>
      <c r="M33" s="152"/>
      <c r="N33" s="152"/>
      <c r="O33" s="152"/>
      <c r="P33" s="153"/>
      <c r="Q33" s="153"/>
      <c r="R33" s="156">
        <f t="shared" si="22"/>
        <v>0</v>
      </c>
      <c r="S33" s="156">
        <f t="shared" si="23"/>
        <v>0</v>
      </c>
      <c r="U33" s="157">
        <f t="shared" si="29"/>
        <v>0</v>
      </c>
      <c r="W33" s="152"/>
      <c r="X33" s="152"/>
      <c r="Y33" s="152"/>
      <c r="Z33" s="152"/>
      <c r="AA33" s="152"/>
      <c r="AB33" s="152"/>
      <c r="AC33" s="347"/>
      <c r="AD33" s="152"/>
      <c r="AE33" s="152"/>
      <c r="AF33" s="152"/>
      <c r="AG33" s="152"/>
      <c r="AH33" s="152"/>
      <c r="AI33" s="152"/>
      <c r="AJ33" s="347"/>
      <c r="AK33" s="152"/>
      <c r="AL33" s="152"/>
      <c r="AM33" s="295"/>
      <c r="AN33" s="228"/>
      <c r="AO33" s="228"/>
      <c r="AP33" s="228"/>
      <c r="AQ33" s="228"/>
      <c r="AR33" s="228"/>
      <c r="AS33" s="348"/>
      <c r="AT33" s="264">
        <f t="shared" si="12"/>
        <v>0</v>
      </c>
      <c r="AU33" s="259"/>
      <c r="AV33" s="265">
        <f t="shared" si="26"/>
        <v>0</v>
      </c>
      <c r="AX33" s="265">
        <f t="shared" si="30"/>
        <v>0</v>
      </c>
      <c r="AZ33" s="492">
        <f t="shared" si="27"/>
        <v>0</v>
      </c>
      <c r="BB33" s="492">
        <f t="shared" si="28"/>
        <v>0</v>
      </c>
      <c r="BD33" s="265">
        <f t="shared" si="31"/>
        <v>0</v>
      </c>
      <c r="BE33" s="105"/>
      <c r="BF33" s="105"/>
      <c r="BG33" s="105"/>
      <c r="BH33" s="105"/>
      <c r="BI33" s="105"/>
      <c r="BJ33" s="105"/>
    </row>
    <row r="34" spans="2:62" ht="18" hidden="1" customHeight="1" outlineLevel="1">
      <c r="B34" s="100"/>
      <c r="C34" s="908"/>
      <c r="D34" s="909"/>
      <c r="E34" s="909"/>
      <c r="F34" s="910"/>
      <c r="G34" s="890"/>
      <c r="H34" s="891"/>
      <c r="I34" s="152"/>
      <c r="J34" s="152"/>
      <c r="K34" s="152"/>
      <c r="L34" s="152"/>
      <c r="M34" s="152"/>
      <c r="N34" s="152"/>
      <c r="O34" s="152"/>
      <c r="P34" s="153"/>
      <c r="Q34" s="153"/>
      <c r="R34" s="156">
        <f t="shared" si="22"/>
        <v>0</v>
      </c>
      <c r="S34" s="156">
        <f t="shared" si="23"/>
        <v>0</v>
      </c>
      <c r="U34" s="157">
        <f t="shared" si="29"/>
        <v>0</v>
      </c>
      <c r="W34" s="152"/>
      <c r="X34" s="152"/>
      <c r="Y34" s="152"/>
      <c r="Z34" s="152"/>
      <c r="AA34" s="152"/>
      <c r="AB34" s="152"/>
      <c r="AC34" s="347"/>
      <c r="AD34" s="152"/>
      <c r="AE34" s="152"/>
      <c r="AF34" s="152"/>
      <c r="AG34" s="152"/>
      <c r="AH34" s="152"/>
      <c r="AI34" s="152"/>
      <c r="AJ34" s="347"/>
      <c r="AK34" s="152"/>
      <c r="AL34" s="152"/>
      <c r="AM34" s="295"/>
      <c r="AN34" s="228"/>
      <c r="AO34" s="228"/>
      <c r="AP34" s="228"/>
      <c r="AQ34" s="228"/>
      <c r="AR34" s="228"/>
      <c r="AS34" s="348"/>
      <c r="AT34" s="264">
        <f t="shared" si="12"/>
        <v>0</v>
      </c>
      <c r="AU34" s="259"/>
      <c r="AV34" s="265">
        <f t="shared" si="26"/>
        <v>0</v>
      </c>
      <c r="AX34" s="265">
        <f t="shared" si="30"/>
        <v>0</v>
      </c>
      <c r="AZ34" s="492">
        <f t="shared" si="27"/>
        <v>0</v>
      </c>
      <c r="BB34" s="492">
        <f t="shared" si="28"/>
        <v>0</v>
      </c>
      <c r="BD34" s="265">
        <f t="shared" si="31"/>
        <v>0</v>
      </c>
      <c r="BE34" s="105"/>
      <c r="BF34" s="105"/>
      <c r="BG34" s="105"/>
      <c r="BH34" s="105"/>
      <c r="BI34" s="105"/>
      <c r="BJ34" s="105"/>
    </row>
    <row r="35" spans="2:62" ht="18" hidden="1" customHeight="1" outlineLevel="1">
      <c r="B35" s="100"/>
      <c r="C35" s="908"/>
      <c r="D35" s="909"/>
      <c r="E35" s="909"/>
      <c r="F35" s="910"/>
      <c r="G35" s="890"/>
      <c r="H35" s="891"/>
      <c r="I35" s="152"/>
      <c r="J35" s="152"/>
      <c r="K35" s="152"/>
      <c r="L35" s="152"/>
      <c r="M35" s="152"/>
      <c r="N35" s="152"/>
      <c r="O35" s="152"/>
      <c r="P35" s="153"/>
      <c r="Q35" s="153"/>
      <c r="R35" s="156">
        <f t="shared" si="22"/>
        <v>0</v>
      </c>
      <c r="S35" s="156">
        <f t="shared" si="23"/>
        <v>0</v>
      </c>
      <c r="U35" s="157">
        <f t="shared" si="29"/>
        <v>0</v>
      </c>
      <c r="W35" s="152"/>
      <c r="X35" s="152"/>
      <c r="Y35" s="152"/>
      <c r="Z35" s="152"/>
      <c r="AA35" s="152"/>
      <c r="AB35" s="152"/>
      <c r="AC35" s="347"/>
      <c r="AD35" s="152"/>
      <c r="AE35" s="152"/>
      <c r="AF35" s="152"/>
      <c r="AG35" s="152"/>
      <c r="AH35" s="152"/>
      <c r="AI35" s="152"/>
      <c r="AJ35" s="347"/>
      <c r="AK35" s="152"/>
      <c r="AL35" s="152"/>
      <c r="AM35" s="295"/>
      <c r="AN35" s="228"/>
      <c r="AO35" s="228"/>
      <c r="AP35" s="228"/>
      <c r="AQ35" s="228"/>
      <c r="AR35" s="228"/>
      <c r="AS35" s="348"/>
      <c r="AT35" s="264">
        <f t="shared" si="12"/>
        <v>0</v>
      </c>
      <c r="AU35" s="259"/>
      <c r="AV35" s="265">
        <f t="shared" si="26"/>
        <v>0</v>
      </c>
      <c r="AX35" s="265">
        <f t="shared" si="30"/>
        <v>0</v>
      </c>
      <c r="AZ35" s="492">
        <f t="shared" si="27"/>
        <v>0</v>
      </c>
      <c r="BB35" s="492">
        <f t="shared" si="28"/>
        <v>0</v>
      </c>
      <c r="BD35" s="265">
        <f t="shared" si="31"/>
        <v>0</v>
      </c>
      <c r="BE35" s="105"/>
      <c r="BF35" s="105"/>
      <c r="BG35" s="105"/>
      <c r="BH35" s="105"/>
      <c r="BI35" s="105"/>
      <c r="BJ35" s="105"/>
    </row>
    <row r="36" spans="2:62" ht="18" hidden="1" customHeight="1" outlineLevel="1">
      <c r="B36" s="100"/>
      <c r="C36" s="908"/>
      <c r="D36" s="909"/>
      <c r="E36" s="909"/>
      <c r="F36" s="910"/>
      <c r="G36" s="890"/>
      <c r="H36" s="891"/>
      <c r="I36" s="152"/>
      <c r="J36" s="152"/>
      <c r="K36" s="152"/>
      <c r="L36" s="152"/>
      <c r="M36" s="152"/>
      <c r="N36" s="152"/>
      <c r="O36" s="152"/>
      <c r="P36" s="153"/>
      <c r="Q36" s="153"/>
      <c r="R36" s="156">
        <f t="shared" si="22"/>
        <v>0</v>
      </c>
      <c r="S36" s="156">
        <f t="shared" si="23"/>
        <v>0</v>
      </c>
      <c r="U36" s="157">
        <f t="shared" si="29"/>
        <v>0</v>
      </c>
      <c r="W36" s="152"/>
      <c r="X36" s="152"/>
      <c r="Y36" s="152"/>
      <c r="Z36" s="152"/>
      <c r="AA36" s="152"/>
      <c r="AB36" s="152"/>
      <c r="AC36" s="347"/>
      <c r="AD36" s="152"/>
      <c r="AE36" s="152"/>
      <c r="AF36" s="152"/>
      <c r="AG36" s="152"/>
      <c r="AH36" s="152"/>
      <c r="AI36" s="152"/>
      <c r="AJ36" s="347"/>
      <c r="AK36" s="152"/>
      <c r="AL36" s="152"/>
      <c r="AM36" s="295"/>
      <c r="AN36" s="228"/>
      <c r="AO36" s="228"/>
      <c r="AP36" s="228"/>
      <c r="AQ36" s="228"/>
      <c r="AR36" s="228"/>
      <c r="AS36" s="348"/>
      <c r="AT36" s="264">
        <f t="shared" si="12"/>
        <v>0</v>
      </c>
      <c r="AU36" s="259"/>
      <c r="AV36" s="265">
        <f t="shared" si="26"/>
        <v>0</v>
      </c>
      <c r="AX36" s="265">
        <f t="shared" si="30"/>
        <v>0</v>
      </c>
      <c r="AZ36" s="492">
        <f t="shared" si="27"/>
        <v>0</v>
      </c>
      <c r="BB36" s="492">
        <f t="shared" si="28"/>
        <v>0</v>
      </c>
      <c r="BD36" s="265">
        <f t="shared" si="31"/>
        <v>0</v>
      </c>
      <c r="BE36" s="105"/>
      <c r="BF36" s="105"/>
      <c r="BG36" s="105"/>
      <c r="BH36" s="105"/>
      <c r="BI36" s="105"/>
      <c r="BJ36" s="105"/>
    </row>
    <row r="37" spans="2:62" ht="18" hidden="1" customHeight="1" outlineLevel="1">
      <c r="B37" s="100"/>
      <c r="C37" s="908"/>
      <c r="D37" s="909"/>
      <c r="E37" s="909"/>
      <c r="F37" s="910"/>
      <c r="G37" s="890"/>
      <c r="H37" s="891"/>
      <c r="I37" s="152"/>
      <c r="J37" s="152"/>
      <c r="K37" s="152"/>
      <c r="L37" s="152"/>
      <c r="M37" s="152"/>
      <c r="N37" s="152"/>
      <c r="O37" s="152"/>
      <c r="P37" s="153"/>
      <c r="Q37" s="153"/>
      <c r="R37" s="156">
        <f t="shared" si="22"/>
        <v>0</v>
      </c>
      <c r="S37" s="156">
        <f t="shared" si="23"/>
        <v>0</v>
      </c>
      <c r="U37" s="157">
        <f t="shared" si="29"/>
        <v>0</v>
      </c>
      <c r="W37" s="152"/>
      <c r="X37" s="152"/>
      <c r="Y37" s="152"/>
      <c r="Z37" s="152"/>
      <c r="AA37" s="152"/>
      <c r="AB37" s="152"/>
      <c r="AC37" s="347"/>
      <c r="AD37" s="152"/>
      <c r="AE37" s="152"/>
      <c r="AF37" s="152"/>
      <c r="AG37" s="152"/>
      <c r="AH37" s="152"/>
      <c r="AI37" s="152"/>
      <c r="AJ37" s="347"/>
      <c r="AK37" s="152"/>
      <c r="AL37" s="152"/>
      <c r="AM37" s="295"/>
      <c r="AN37" s="228"/>
      <c r="AO37" s="228"/>
      <c r="AP37" s="228"/>
      <c r="AQ37" s="228"/>
      <c r="AR37" s="228"/>
      <c r="AS37" s="348"/>
      <c r="AT37" s="264">
        <f t="shared" si="12"/>
        <v>0</v>
      </c>
      <c r="AU37" s="259"/>
      <c r="AV37" s="265">
        <f t="shared" si="26"/>
        <v>0</v>
      </c>
      <c r="AX37" s="265">
        <f t="shared" si="30"/>
        <v>0</v>
      </c>
      <c r="AZ37" s="492">
        <f t="shared" si="27"/>
        <v>0</v>
      </c>
      <c r="BB37" s="492">
        <f t="shared" si="28"/>
        <v>0</v>
      </c>
      <c r="BD37" s="265">
        <f t="shared" si="31"/>
        <v>0</v>
      </c>
      <c r="BE37" s="105"/>
      <c r="BF37" s="105"/>
      <c r="BG37" s="105"/>
      <c r="BH37" s="105"/>
      <c r="BI37" s="105"/>
      <c r="BJ37" s="105"/>
    </row>
    <row r="38" spans="2:62" ht="18" hidden="1" customHeight="1" outlineLevel="1">
      <c r="B38" s="100"/>
      <c r="C38" s="908"/>
      <c r="D38" s="909"/>
      <c r="E38" s="909"/>
      <c r="F38" s="910"/>
      <c r="G38" s="890"/>
      <c r="H38" s="891"/>
      <c r="I38" s="152"/>
      <c r="J38" s="152"/>
      <c r="K38" s="152"/>
      <c r="L38" s="152"/>
      <c r="M38" s="152"/>
      <c r="N38" s="152"/>
      <c r="O38" s="152"/>
      <c r="P38" s="153"/>
      <c r="Q38" s="153"/>
      <c r="R38" s="156">
        <f t="shared" si="22"/>
        <v>0</v>
      </c>
      <c r="S38" s="156">
        <f t="shared" si="23"/>
        <v>0</v>
      </c>
      <c r="U38" s="157">
        <f t="shared" si="29"/>
        <v>0</v>
      </c>
      <c r="W38" s="152"/>
      <c r="X38" s="152"/>
      <c r="Y38" s="152"/>
      <c r="Z38" s="152"/>
      <c r="AA38" s="152"/>
      <c r="AB38" s="152"/>
      <c r="AC38" s="347"/>
      <c r="AD38" s="152"/>
      <c r="AE38" s="152"/>
      <c r="AF38" s="152"/>
      <c r="AG38" s="152"/>
      <c r="AH38" s="152"/>
      <c r="AI38" s="152"/>
      <c r="AJ38" s="347"/>
      <c r="AK38" s="152"/>
      <c r="AL38" s="152"/>
      <c r="AM38" s="295"/>
      <c r="AN38" s="228"/>
      <c r="AO38" s="228"/>
      <c r="AP38" s="228"/>
      <c r="AQ38" s="228"/>
      <c r="AR38" s="228"/>
      <c r="AS38" s="348"/>
      <c r="AT38" s="264">
        <f t="shared" si="12"/>
        <v>0</v>
      </c>
      <c r="AU38" s="259"/>
      <c r="AV38" s="265">
        <f t="shared" si="26"/>
        <v>0</v>
      </c>
      <c r="AX38" s="265">
        <f t="shared" si="30"/>
        <v>0</v>
      </c>
      <c r="AZ38" s="492">
        <f t="shared" si="27"/>
        <v>0</v>
      </c>
      <c r="BB38" s="492">
        <f t="shared" si="28"/>
        <v>0</v>
      </c>
      <c r="BD38" s="265">
        <f t="shared" si="31"/>
        <v>0</v>
      </c>
      <c r="BE38" s="105"/>
      <c r="BF38" s="105"/>
      <c r="BG38" s="105"/>
      <c r="BH38" s="105"/>
      <c r="BI38" s="105"/>
      <c r="BJ38" s="105"/>
    </row>
    <row r="39" spans="2:62" ht="18" hidden="1" customHeight="1" outlineLevel="1">
      <c r="B39" s="100"/>
      <c r="C39" s="908"/>
      <c r="D39" s="909"/>
      <c r="E39" s="909"/>
      <c r="F39" s="910"/>
      <c r="G39" s="890"/>
      <c r="H39" s="891"/>
      <c r="I39" s="152"/>
      <c r="J39" s="152"/>
      <c r="K39" s="152"/>
      <c r="L39" s="152"/>
      <c r="M39" s="152"/>
      <c r="N39" s="152"/>
      <c r="O39" s="152"/>
      <c r="P39" s="153"/>
      <c r="Q39" s="153"/>
      <c r="R39" s="156">
        <f t="shared" si="22"/>
        <v>0</v>
      </c>
      <c r="S39" s="156">
        <f t="shared" si="23"/>
        <v>0</v>
      </c>
      <c r="U39" s="157">
        <f t="shared" si="29"/>
        <v>0</v>
      </c>
      <c r="W39" s="152"/>
      <c r="X39" s="152"/>
      <c r="Y39" s="152"/>
      <c r="Z39" s="152"/>
      <c r="AA39" s="152"/>
      <c r="AB39" s="152"/>
      <c r="AC39" s="347"/>
      <c r="AD39" s="152"/>
      <c r="AE39" s="152"/>
      <c r="AF39" s="152"/>
      <c r="AG39" s="152"/>
      <c r="AH39" s="152"/>
      <c r="AI39" s="152"/>
      <c r="AJ39" s="347"/>
      <c r="AK39" s="152"/>
      <c r="AL39" s="152"/>
      <c r="AM39" s="295"/>
      <c r="AN39" s="228"/>
      <c r="AO39" s="228"/>
      <c r="AP39" s="228"/>
      <c r="AQ39" s="228"/>
      <c r="AR39" s="228"/>
      <c r="AS39" s="348"/>
      <c r="AT39" s="264">
        <f t="shared" si="12"/>
        <v>0</v>
      </c>
      <c r="AU39" s="259"/>
      <c r="AV39" s="265">
        <f t="shared" si="26"/>
        <v>0</v>
      </c>
      <c r="AX39" s="265">
        <f t="shared" si="30"/>
        <v>0</v>
      </c>
      <c r="AZ39" s="492">
        <f t="shared" si="27"/>
        <v>0</v>
      </c>
      <c r="BB39" s="492">
        <f t="shared" si="28"/>
        <v>0</v>
      </c>
      <c r="BD39" s="265">
        <f t="shared" si="31"/>
        <v>0</v>
      </c>
      <c r="BE39" s="105"/>
      <c r="BF39" s="105"/>
      <c r="BG39" s="105"/>
      <c r="BH39" s="105"/>
      <c r="BI39" s="105"/>
      <c r="BJ39" s="105"/>
    </row>
    <row r="40" spans="2:62" ht="18" hidden="1" customHeight="1" outlineLevel="1">
      <c r="B40" s="100"/>
      <c r="C40" s="908"/>
      <c r="D40" s="909"/>
      <c r="E40" s="909"/>
      <c r="F40" s="910"/>
      <c r="G40" s="890"/>
      <c r="H40" s="891"/>
      <c r="I40" s="152"/>
      <c r="J40" s="152"/>
      <c r="K40" s="152"/>
      <c r="L40" s="152"/>
      <c r="M40" s="152"/>
      <c r="N40" s="152"/>
      <c r="O40" s="152"/>
      <c r="P40" s="153"/>
      <c r="Q40" s="153"/>
      <c r="R40" s="156">
        <f t="shared" si="22"/>
        <v>0</v>
      </c>
      <c r="S40" s="156">
        <f t="shared" si="23"/>
        <v>0</v>
      </c>
      <c r="U40" s="157">
        <f t="shared" si="29"/>
        <v>0</v>
      </c>
      <c r="W40" s="152"/>
      <c r="X40" s="152"/>
      <c r="Y40" s="152"/>
      <c r="Z40" s="152"/>
      <c r="AA40" s="152"/>
      <c r="AB40" s="152"/>
      <c r="AC40" s="347"/>
      <c r="AD40" s="152"/>
      <c r="AE40" s="152"/>
      <c r="AF40" s="152"/>
      <c r="AG40" s="152"/>
      <c r="AH40" s="152"/>
      <c r="AI40" s="152"/>
      <c r="AJ40" s="347"/>
      <c r="AK40" s="152"/>
      <c r="AL40" s="152"/>
      <c r="AM40" s="295"/>
      <c r="AN40" s="228"/>
      <c r="AO40" s="228"/>
      <c r="AP40" s="228"/>
      <c r="AQ40" s="228"/>
      <c r="AR40" s="228"/>
      <c r="AS40" s="348"/>
      <c r="AT40" s="264">
        <f t="shared" si="12"/>
        <v>0</v>
      </c>
      <c r="AU40" s="259"/>
      <c r="AV40" s="265">
        <f t="shared" si="26"/>
        <v>0</v>
      </c>
      <c r="AX40" s="265">
        <f t="shared" si="30"/>
        <v>0</v>
      </c>
      <c r="AZ40" s="492">
        <f t="shared" si="27"/>
        <v>0</v>
      </c>
      <c r="BB40" s="492">
        <f t="shared" si="28"/>
        <v>0</v>
      </c>
      <c r="BD40" s="265">
        <f t="shared" si="31"/>
        <v>0</v>
      </c>
      <c r="BE40" s="105"/>
      <c r="BF40" s="105"/>
      <c r="BG40" s="105"/>
      <c r="BH40" s="105"/>
      <c r="BI40" s="105"/>
      <c r="BJ40" s="105"/>
    </row>
    <row r="41" spans="2:62" ht="18" hidden="1" customHeight="1" outlineLevel="1">
      <c r="B41" s="100"/>
      <c r="C41" s="908"/>
      <c r="D41" s="909"/>
      <c r="E41" s="909"/>
      <c r="F41" s="910"/>
      <c r="G41" s="890"/>
      <c r="H41" s="891"/>
      <c r="I41" s="152"/>
      <c r="J41" s="152"/>
      <c r="K41" s="152"/>
      <c r="L41" s="152"/>
      <c r="M41" s="152"/>
      <c r="N41" s="152"/>
      <c r="O41" s="152"/>
      <c r="P41" s="153"/>
      <c r="Q41" s="153"/>
      <c r="R41" s="156">
        <f t="shared" si="22"/>
        <v>0</v>
      </c>
      <c r="S41" s="156">
        <f t="shared" si="23"/>
        <v>0</v>
      </c>
      <c r="U41" s="157">
        <f t="shared" si="29"/>
        <v>0</v>
      </c>
      <c r="W41" s="152"/>
      <c r="X41" s="152"/>
      <c r="Y41" s="152"/>
      <c r="Z41" s="152"/>
      <c r="AA41" s="152"/>
      <c r="AB41" s="152"/>
      <c r="AC41" s="347"/>
      <c r="AD41" s="152"/>
      <c r="AE41" s="152"/>
      <c r="AF41" s="152"/>
      <c r="AG41" s="152"/>
      <c r="AH41" s="152"/>
      <c r="AI41" s="152"/>
      <c r="AJ41" s="347"/>
      <c r="AK41" s="152"/>
      <c r="AL41" s="152"/>
      <c r="AM41" s="295"/>
      <c r="AN41" s="228"/>
      <c r="AO41" s="228"/>
      <c r="AP41" s="228"/>
      <c r="AQ41" s="228"/>
      <c r="AR41" s="228"/>
      <c r="AS41" s="348"/>
      <c r="AT41" s="264">
        <f t="shared" si="12"/>
        <v>0</v>
      </c>
      <c r="AU41" s="259"/>
      <c r="AV41" s="265">
        <f t="shared" si="26"/>
        <v>0</v>
      </c>
      <c r="AX41" s="265">
        <f t="shared" si="30"/>
        <v>0</v>
      </c>
      <c r="AZ41" s="492">
        <f t="shared" si="27"/>
        <v>0</v>
      </c>
      <c r="BB41" s="492">
        <f t="shared" si="28"/>
        <v>0</v>
      </c>
      <c r="BD41" s="265">
        <f t="shared" si="31"/>
        <v>0</v>
      </c>
      <c r="BE41" s="105"/>
      <c r="BF41" s="105"/>
      <c r="BG41" s="105"/>
      <c r="BH41" s="105"/>
      <c r="BI41" s="105"/>
      <c r="BJ41" s="105"/>
    </row>
    <row r="42" spans="2:62" ht="18" hidden="1" customHeight="1" outlineLevel="1">
      <c r="B42" s="100"/>
      <c r="C42" s="908"/>
      <c r="D42" s="909"/>
      <c r="E42" s="909"/>
      <c r="F42" s="910"/>
      <c r="G42" s="890"/>
      <c r="H42" s="891"/>
      <c r="I42" s="152"/>
      <c r="J42" s="152"/>
      <c r="K42" s="152"/>
      <c r="L42" s="152"/>
      <c r="M42" s="152"/>
      <c r="N42" s="152"/>
      <c r="O42" s="152"/>
      <c r="P42" s="153"/>
      <c r="Q42" s="153"/>
      <c r="R42" s="156">
        <f t="shared" si="22"/>
        <v>0</v>
      </c>
      <c r="S42" s="156">
        <f t="shared" si="23"/>
        <v>0</v>
      </c>
      <c r="U42" s="157">
        <f t="shared" si="29"/>
        <v>0</v>
      </c>
      <c r="W42" s="152"/>
      <c r="X42" s="152"/>
      <c r="Y42" s="152"/>
      <c r="Z42" s="152"/>
      <c r="AA42" s="152"/>
      <c r="AB42" s="152"/>
      <c r="AC42" s="347"/>
      <c r="AD42" s="152"/>
      <c r="AE42" s="152"/>
      <c r="AF42" s="152"/>
      <c r="AG42" s="152"/>
      <c r="AH42" s="152"/>
      <c r="AI42" s="152"/>
      <c r="AJ42" s="347"/>
      <c r="AK42" s="152"/>
      <c r="AL42" s="152"/>
      <c r="AM42" s="295"/>
      <c r="AN42" s="228"/>
      <c r="AO42" s="228"/>
      <c r="AP42" s="228"/>
      <c r="AQ42" s="228"/>
      <c r="AR42" s="228"/>
      <c r="AS42" s="348"/>
      <c r="AT42" s="264">
        <f t="shared" si="12"/>
        <v>0</v>
      </c>
      <c r="AU42" s="259"/>
      <c r="AV42" s="265">
        <f t="shared" si="26"/>
        <v>0</v>
      </c>
      <c r="AX42" s="265">
        <f t="shared" si="30"/>
        <v>0</v>
      </c>
      <c r="AZ42" s="492">
        <f t="shared" si="27"/>
        <v>0</v>
      </c>
      <c r="BB42" s="492">
        <f t="shared" si="28"/>
        <v>0</v>
      </c>
      <c r="BD42" s="265">
        <f t="shared" si="31"/>
        <v>0</v>
      </c>
      <c r="BE42" s="105"/>
      <c r="BF42" s="105"/>
      <c r="BG42" s="105"/>
      <c r="BH42" s="105"/>
      <c r="BI42" s="105"/>
      <c r="BJ42" s="105"/>
    </row>
    <row r="43" spans="2:62" ht="18" hidden="1" customHeight="1" outlineLevel="1">
      <c r="B43" s="100"/>
      <c r="C43" s="908"/>
      <c r="D43" s="909"/>
      <c r="E43" s="909"/>
      <c r="F43" s="910"/>
      <c r="G43" s="890"/>
      <c r="H43" s="891"/>
      <c r="I43" s="152"/>
      <c r="J43" s="152"/>
      <c r="K43" s="152"/>
      <c r="L43" s="152"/>
      <c r="M43" s="152"/>
      <c r="N43" s="152"/>
      <c r="O43" s="152"/>
      <c r="P43" s="153"/>
      <c r="Q43" s="153"/>
      <c r="R43" s="156">
        <f t="shared" si="22"/>
        <v>0</v>
      </c>
      <c r="S43" s="156">
        <f t="shared" si="23"/>
        <v>0</v>
      </c>
      <c r="U43" s="157">
        <f t="shared" si="29"/>
        <v>0</v>
      </c>
      <c r="W43" s="152"/>
      <c r="X43" s="152"/>
      <c r="Y43" s="152"/>
      <c r="Z43" s="152"/>
      <c r="AA43" s="152"/>
      <c r="AB43" s="152"/>
      <c r="AC43" s="347"/>
      <c r="AD43" s="152"/>
      <c r="AE43" s="152"/>
      <c r="AF43" s="152"/>
      <c r="AG43" s="152"/>
      <c r="AH43" s="152"/>
      <c r="AI43" s="152"/>
      <c r="AJ43" s="347"/>
      <c r="AK43" s="152"/>
      <c r="AL43" s="152"/>
      <c r="AM43" s="295"/>
      <c r="AN43" s="228"/>
      <c r="AO43" s="228"/>
      <c r="AP43" s="228"/>
      <c r="AQ43" s="228"/>
      <c r="AR43" s="228"/>
      <c r="AS43" s="348"/>
      <c r="AT43" s="264">
        <f t="shared" si="12"/>
        <v>0</v>
      </c>
      <c r="AU43" s="259"/>
      <c r="AV43" s="265">
        <f t="shared" si="26"/>
        <v>0</v>
      </c>
      <c r="AX43" s="265">
        <f t="shared" si="30"/>
        <v>0</v>
      </c>
      <c r="AZ43" s="492">
        <f t="shared" si="27"/>
        <v>0</v>
      </c>
      <c r="BB43" s="492">
        <f t="shared" si="28"/>
        <v>0</v>
      </c>
      <c r="BD43" s="265">
        <f t="shared" si="31"/>
        <v>0</v>
      </c>
      <c r="BE43" s="105"/>
      <c r="BF43" s="105"/>
      <c r="BG43" s="105"/>
      <c r="BH43" s="105"/>
      <c r="BI43" s="105"/>
      <c r="BJ43" s="105"/>
    </row>
    <row r="44" spans="2:62" ht="18" hidden="1" customHeight="1" outlineLevel="1">
      <c r="B44" s="100"/>
      <c r="C44" s="908"/>
      <c r="D44" s="909"/>
      <c r="E44" s="909"/>
      <c r="F44" s="910"/>
      <c r="G44" s="890"/>
      <c r="H44" s="891"/>
      <c r="I44" s="152"/>
      <c r="J44" s="152"/>
      <c r="K44" s="152"/>
      <c r="L44" s="152"/>
      <c r="M44" s="152"/>
      <c r="N44" s="152"/>
      <c r="O44" s="152"/>
      <c r="P44" s="153"/>
      <c r="Q44" s="153"/>
      <c r="R44" s="156">
        <f t="shared" si="22"/>
        <v>0</v>
      </c>
      <c r="S44" s="156">
        <f t="shared" si="23"/>
        <v>0</v>
      </c>
      <c r="U44" s="157">
        <f t="shared" si="29"/>
        <v>0</v>
      </c>
      <c r="W44" s="152"/>
      <c r="X44" s="152"/>
      <c r="Y44" s="152"/>
      <c r="Z44" s="152"/>
      <c r="AA44" s="152"/>
      <c r="AB44" s="152"/>
      <c r="AC44" s="347"/>
      <c r="AD44" s="152"/>
      <c r="AE44" s="152"/>
      <c r="AF44" s="152"/>
      <c r="AG44" s="152"/>
      <c r="AH44" s="152"/>
      <c r="AI44" s="152"/>
      <c r="AJ44" s="347"/>
      <c r="AK44" s="152"/>
      <c r="AL44" s="152"/>
      <c r="AM44" s="295"/>
      <c r="AN44" s="228"/>
      <c r="AO44" s="228"/>
      <c r="AP44" s="228"/>
      <c r="AQ44" s="228"/>
      <c r="AR44" s="228"/>
      <c r="AS44" s="348"/>
      <c r="AT44" s="264">
        <f t="shared" si="12"/>
        <v>0</v>
      </c>
      <c r="AU44" s="259"/>
      <c r="AV44" s="265">
        <f t="shared" si="26"/>
        <v>0</v>
      </c>
      <c r="AX44" s="265">
        <f t="shared" si="30"/>
        <v>0</v>
      </c>
      <c r="AZ44" s="492">
        <f t="shared" si="27"/>
        <v>0</v>
      </c>
      <c r="BB44" s="492">
        <f t="shared" si="28"/>
        <v>0</v>
      </c>
      <c r="BD44" s="265">
        <f t="shared" si="31"/>
        <v>0</v>
      </c>
      <c r="BE44" s="105"/>
      <c r="BF44" s="105"/>
      <c r="BG44" s="105"/>
      <c r="BH44" s="105"/>
      <c r="BI44" s="105"/>
      <c r="BJ44" s="105"/>
    </row>
    <row r="45" spans="2:62" ht="9.9499999999999993" hidden="1" customHeight="1" outlineLevel="1">
      <c r="B45" s="101"/>
      <c r="C45" s="208"/>
      <c r="D45" s="208"/>
      <c r="E45" s="208"/>
      <c r="F45" s="208"/>
      <c r="G45" s="237"/>
      <c r="H45" s="207"/>
      <c r="I45" s="257"/>
      <c r="J45" s="257"/>
      <c r="K45" s="257"/>
      <c r="L45" s="257"/>
      <c r="M45" s="257"/>
      <c r="N45" s="257"/>
      <c r="O45" s="257"/>
      <c r="P45" s="256"/>
      <c r="Q45" s="102"/>
      <c r="R45" s="102"/>
      <c r="S45" s="102"/>
      <c r="U45" s="98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Z45" s="493"/>
      <c r="BE45" s="105"/>
      <c r="BF45" s="105"/>
      <c r="BG45" s="105"/>
      <c r="BH45" s="105"/>
      <c r="BI45" s="105"/>
      <c r="BJ45" s="105"/>
    </row>
    <row r="46" spans="2:62" ht="20.100000000000001" customHeight="1" collapsed="1">
      <c r="B46" s="179">
        <f>B29+1</f>
        <v>3</v>
      </c>
      <c r="C46" s="916"/>
      <c r="D46" s="917"/>
      <c r="E46" s="917"/>
      <c r="F46" s="918"/>
      <c r="G46" s="429"/>
      <c r="H46" s="206">
        <v>1</v>
      </c>
      <c r="I46" s="642">
        <f t="shared" ref="I46" si="32">$H46*SUM(I47:I61)</f>
        <v>0</v>
      </c>
      <c r="J46" s="643">
        <f t="shared" ref="J46:O46" si="33">$H46*SUM(J47:J61)</f>
        <v>0</v>
      </c>
      <c r="K46" s="644">
        <f t="shared" si="33"/>
        <v>0</v>
      </c>
      <c r="L46" s="645">
        <f t="shared" si="33"/>
        <v>0</v>
      </c>
      <c r="M46" s="645">
        <f t="shared" si="33"/>
        <v>0</v>
      </c>
      <c r="N46" s="644">
        <f t="shared" si="33"/>
        <v>0</v>
      </c>
      <c r="O46" s="642">
        <f t="shared" si="33"/>
        <v>0</v>
      </c>
      <c r="P46" s="209">
        <f t="shared" ref="P46:Q46" si="34">$H46*SUM(P47:P61)</f>
        <v>0</v>
      </c>
      <c r="Q46" s="210">
        <f t="shared" si="34"/>
        <v>0</v>
      </c>
      <c r="R46" s="136">
        <f t="shared" ref="R46:R61" si="35">P46*(1+Gewinn)*(1+SicherheitAngebot)</f>
        <v>0</v>
      </c>
      <c r="S46" s="137">
        <f t="shared" ref="S46:S61" si="36">Q46*(1+MGKZ)*(1+Gewinn)*(1+SicherheitAngebot)</f>
        <v>0</v>
      </c>
      <c r="U46" s="10">
        <f>I46*$I$7+J46*$J$7+K46*$K$7+L46*$L$7+M46*$M$7+N46*$N$7+O46*$O$7+R46+S46</f>
        <v>0</v>
      </c>
      <c r="W46" s="646">
        <f t="shared" ref="W46:AB46" si="37">$H46*SUM(W47:W61)</f>
        <v>0</v>
      </c>
      <c r="X46" s="647">
        <f t="shared" si="37"/>
        <v>0</v>
      </c>
      <c r="Y46" s="648">
        <f t="shared" si="37"/>
        <v>0</v>
      </c>
      <c r="Z46" s="649">
        <f t="shared" si="37"/>
        <v>0</v>
      </c>
      <c r="AA46" s="648">
        <f t="shared" si="37"/>
        <v>0</v>
      </c>
      <c r="AB46" s="646">
        <f t="shared" si="37"/>
        <v>0</v>
      </c>
      <c r="AC46" s="258"/>
      <c r="AD46" s="646">
        <f t="shared" ref="AD46:AM46" si="38">$H46*SUM(AD47:AD61)</f>
        <v>0</v>
      </c>
      <c r="AE46" s="647">
        <f t="shared" si="38"/>
        <v>0</v>
      </c>
      <c r="AF46" s="648">
        <f t="shared" si="38"/>
        <v>0</v>
      </c>
      <c r="AG46" s="649">
        <f t="shared" si="38"/>
        <v>0</v>
      </c>
      <c r="AH46" s="648">
        <f t="shared" si="38"/>
        <v>0</v>
      </c>
      <c r="AI46" s="646">
        <f t="shared" si="38"/>
        <v>0</v>
      </c>
      <c r="AJ46" s="258"/>
      <c r="AK46" s="653">
        <f t="shared" si="38"/>
        <v>0</v>
      </c>
      <c r="AL46" s="653">
        <f t="shared" si="38"/>
        <v>0</v>
      </c>
      <c r="AM46" s="653">
        <f t="shared" si="38"/>
        <v>0</v>
      </c>
      <c r="AN46" s="227">
        <f>$H46*SUM(AN47:AN61)*(1+Gewinn)*(1+SicherheitAngebot)</f>
        <v>0</v>
      </c>
      <c r="AO46" s="227">
        <f>$H46*SUM(AO47:AO61)*(1+Gewinn)*(1+SicherheitAngebot)</f>
        <v>0</v>
      </c>
      <c r="AP46" s="227">
        <f>$H46*SUM(AP47:AP61)*(1+Gewinn)*(1+SicherheitAngebot)</f>
        <v>0</v>
      </c>
      <c r="AQ46" s="227">
        <f>$H46*SUM(AQ47:AQ61)*(1+Gewinn)*(1+SicherheitAngebot)</f>
        <v>0</v>
      </c>
      <c r="AR46" s="227">
        <f>$H46*SUM(AR47:AR61)*(1+Gewinn)*(1+SicherheitAngebot)</f>
        <v>0</v>
      </c>
      <c r="AS46" s="262"/>
      <c r="AT46" s="263">
        <f t="shared" ref="AT46:AT109" si="39">((W46+AD46)*$W$7+(X46+AE46)*$X$7+(Y46+Z46+AF46+AG46)*$Z$7+(AA46+AH46)*$AA$7+(AB46+AI46)*$AB$7)*Zuschläge_IBN</f>
        <v>0</v>
      </c>
      <c r="AU46" s="259"/>
      <c r="AV46" s="491">
        <f>AK46*$AK$7+AL46*$AL$7+AM46*$AM$7+SUM(AN46:AR46)+AT46/Zuschläge_IBN+AT46</f>
        <v>0</v>
      </c>
      <c r="AX46" s="685">
        <f>U46+AV46</f>
        <v>0</v>
      </c>
      <c r="AZ46" s="490">
        <f>IF(H46&gt;0,U46/(1+SicherheitAngebot)*(1+Sicherheit),0)</f>
        <v>0</v>
      </c>
      <c r="BB46" s="490">
        <f>IF(H46&gt;0,AV46/(1+SicherheitAngebot)*(1+Sicherheit),0)</f>
        <v>0</v>
      </c>
      <c r="BD46" s="490">
        <f>AZ46+BB46</f>
        <v>0</v>
      </c>
      <c r="BE46" s="105"/>
      <c r="BF46" s="105"/>
      <c r="BG46" s="105"/>
      <c r="BH46" s="105"/>
      <c r="BI46" s="105"/>
      <c r="BJ46" s="105"/>
    </row>
    <row r="47" spans="2:62" ht="20.100000000000001" hidden="1" customHeight="1" outlineLevel="1">
      <c r="B47" s="211"/>
      <c r="C47" s="908"/>
      <c r="D47" s="909"/>
      <c r="E47" s="909"/>
      <c r="F47" s="910"/>
      <c r="G47" s="890"/>
      <c r="H47" s="901"/>
      <c r="I47" s="152"/>
      <c r="J47" s="152"/>
      <c r="K47" s="152"/>
      <c r="L47" s="152"/>
      <c r="M47" s="152"/>
      <c r="N47" s="152"/>
      <c r="O47" s="152"/>
      <c r="P47" s="153"/>
      <c r="Q47" s="153"/>
      <c r="R47" s="156">
        <f t="shared" si="35"/>
        <v>0</v>
      </c>
      <c r="S47" s="156">
        <f t="shared" si="36"/>
        <v>0</v>
      </c>
      <c r="U47" s="157">
        <f>I47*$I$7+J47*$J$7+K47*$K$7+L47*$L$7+M47*$M$7+N47*$N$7+O47*$O$7+R47+S47</f>
        <v>0</v>
      </c>
      <c r="W47" s="152"/>
      <c r="X47" s="152"/>
      <c r="Y47" s="152"/>
      <c r="Z47" s="152"/>
      <c r="AA47" s="152"/>
      <c r="AB47" s="152"/>
      <c r="AC47" s="347"/>
      <c r="AD47" s="152"/>
      <c r="AE47" s="152"/>
      <c r="AF47" s="152"/>
      <c r="AG47" s="152"/>
      <c r="AH47" s="152"/>
      <c r="AI47" s="152"/>
      <c r="AJ47" s="347"/>
      <c r="AK47" s="152"/>
      <c r="AL47" s="152"/>
      <c r="AM47" s="295"/>
      <c r="AN47" s="228"/>
      <c r="AO47" s="228"/>
      <c r="AP47" s="228"/>
      <c r="AQ47" s="228"/>
      <c r="AR47" s="228"/>
      <c r="AS47" s="348"/>
      <c r="AT47" s="264">
        <f t="shared" si="39"/>
        <v>0</v>
      </c>
      <c r="AU47" s="259"/>
      <c r="AV47" s="265">
        <f t="shared" ref="AV47:AV61" si="40">AK47*$AK$7+AL47*$AL$7+AM47*$AM$7+SUM(AN47:AR47)*(1+Gewinn)*(1+SicherheitAngebot)+AT47/Zuschläge_IBN+AT47</f>
        <v>0</v>
      </c>
      <c r="AX47" s="265">
        <f>U47+AV47</f>
        <v>0</v>
      </c>
      <c r="AZ47" s="492">
        <f t="shared" ref="AZ47:AZ61" si="41">U47/(1+SicherheitAngebot)*(1+Sicherheit)</f>
        <v>0</v>
      </c>
      <c r="BB47" s="492">
        <f t="shared" ref="BB47:BB61" si="42">AV47/(1+SicherheitAngebot)*(1+Sicherheit)</f>
        <v>0</v>
      </c>
      <c r="BD47" s="265">
        <f>AZ47+BB47</f>
        <v>0</v>
      </c>
      <c r="BE47" s="105"/>
      <c r="BF47" s="105"/>
      <c r="BG47" s="105"/>
      <c r="BH47" s="105"/>
      <c r="BI47" s="105"/>
      <c r="BJ47" s="105"/>
    </row>
    <row r="48" spans="2:62" ht="20.100000000000001" hidden="1" customHeight="1" outlineLevel="1">
      <c r="B48" s="212"/>
      <c r="C48" s="908"/>
      <c r="D48" s="909"/>
      <c r="E48" s="909"/>
      <c r="F48" s="910"/>
      <c r="G48" s="890"/>
      <c r="H48" s="891"/>
      <c r="I48" s="152"/>
      <c r="J48" s="152"/>
      <c r="K48" s="152"/>
      <c r="L48" s="152"/>
      <c r="M48" s="152"/>
      <c r="N48" s="152"/>
      <c r="O48" s="152"/>
      <c r="P48" s="153"/>
      <c r="Q48" s="153"/>
      <c r="R48" s="156">
        <f t="shared" si="35"/>
        <v>0</v>
      </c>
      <c r="S48" s="156">
        <f t="shared" si="36"/>
        <v>0</v>
      </c>
      <c r="U48" s="157">
        <f t="shared" ref="U48:U61" si="43">I48*$I$7+J48*$J$7+K48*$K$7+L48*$L$7+M48*$M$7+N48*$N$7+O48*$O$7+R48+S48</f>
        <v>0</v>
      </c>
      <c r="W48" s="152"/>
      <c r="X48" s="152"/>
      <c r="Y48" s="152"/>
      <c r="Z48" s="152"/>
      <c r="AA48" s="152"/>
      <c r="AB48" s="152"/>
      <c r="AC48" s="347"/>
      <c r="AD48" s="152"/>
      <c r="AE48" s="152"/>
      <c r="AF48" s="152"/>
      <c r="AG48" s="152"/>
      <c r="AH48" s="152"/>
      <c r="AI48" s="152"/>
      <c r="AJ48" s="347"/>
      <c r="AK48" s="152"/>
      <c r="AL48" s="152"/>
      <c r="AM48" s="295"/>
      <c r="AN48" s="228"/>
      <c r="AO48" s="228"/>
      <c r="AP48" s="228"/>
      <c r="AQ48" s="228"/>
      <c r="AR48" s="228"/>
      <c r="AS48" s="348"/>
      <c r="AT48" s="264">
        <f t="shared" si="39"/>
        <v>0</v>
      </c>
      <c r="AU48" s="259"/>
      <c r="AV48" s="265">
        <f t="shared" si="40"/>
        <v>0</v>
      </c>
      <c r="AX48" s="265">
        <f t="shared" ref="AX48:AX61" si="44">U48+AV48</f>
        <v>0</v>
      </c>
      <c r="AZ48" s="492">
        <f t="shared" si="41"/>
        <v>0</v>
      </c>
      <c r="BB48" s="492">
        <f t="shared" si="42"/>
        <v>0</v>
      </c>
      <c r="BD48" s="265">
        <f t="shared" ref="BD48:BD61" si="45">AZ48+BB48</f>
        <v>0</v>
      </c>
      <c r="BE48" s="105"/>
      <c r="BF48" s="105"/>
      <c r="BG48" s="105"/>
      <c r="BH48" s="105"/>
      <c r="BI48" s="105"/>
      <c r="BJ48" s="105"/>
    </row>
    <row r="49" spans="2:62" ht="20.100000000000001" hidden="1" customHeight="1" outlineLevel="1">
      <c r="B49" s="212"/>
      <c r="C49" s="908"/>
      <c r="D49" s="909"/>
      <c r="E49" s="909"/>
      <c r="F49" s="910"/>
      <c r="G49" s="890"/>
      <c r="H49" s="891"/>
      <c r="I49" s="152"/>
      <c r="J49" s="152"/>
      <c r="K49" s="152"/>
      <c r="L49" s="152"/>
      <c r="M49" s="152"/>
      <c r="N49" s="152"/>
      <c r="O49" s="152"/>
      <c r="P49" s="153"/>
      <c r="Q49" s="153"/>
      <c r="R49" s="156">
        <f t="shared" si="35"/>
        <v>0</v>
      </c>
      <c r="S49" s="156">
        <f t="shared" si="36"/>
        <v>0</v>
      </c>
      <c r="U49" s="157">
        <f t="shared" si="43"/>
        <v>0</v>
      </c>
      <c r="W49" s="152"/>
      <c r="X49" s="152"/>
      <c r="Y49" s="152"/>
      <c r="Z49" s="152"/>
      <c r="AA49" s="152"/>
      <c r="AB49" s="152"/>
      <c r="AC49" s="347"/>
      <c r="AD49" s="152"/>
      <c r="AE49" s="152"/>
      <c r="AF49" s="152"/>
      <c r="AG49" s="152"/>
      <c r="AH49" s="152"/>
      <c r="AI49" s="152"/>
      <c r="AJ49" s="347"/>
      <c r="AK49" s="152"/>
      <c r="AL49" s="152"/>
      <c r="AM49" s="295"/>
      <c r="AN49" s="228"/>
      <c r="AO49" s="228"/>
      <c r="AP49" s="228"/>
      <c r="AQ49" s="228"/>
      <c r="AR49" s="228"/>
      <c r="AS49" s="348"/>
      <c r="AT49" s="264">
        <f t="shared" si="39"/>
        <v>0</v>
      </c>
      <c r="AU49" s="259"/>
      <c r="AV49" s="265">
        <f t="shared" si="40"/>
        <v>0</v>
      </c>
      <c r="AX49" s="265">
        <f t="shared" si="44"/>
        <v>0</v>
      </c>
      <c r="AZ49" s="492">
        <f t="shared" si="41"/>
        <v>0</v>
      </c>
      <c r="BB49" s="492">
        <f t="shared" si="42"/>
        <v>0</v>
      </c>
      <c r="BD49" s="265">
        <f t="shared" si="45"/>
        <v>0</v>
      </c>
      <c r="BE49" s="105"/>
      <c r="BF49" s="105"/>
      <c r="BG49" s="105"/>
      <c r="BH49" s="105"/>
      <c r="BI49" s="105"/>
      <c r="BJ49" s="105"/>
    </row>
    <row r="50" spans="2:62" ht="20.100000000000001" hidden="1" customHeight="1" outlineLevel="1">
      <c r="B50" s="212"/>
      <c r="C50" s="908"/>
      <c r="D50" s="909"/>
      <c r="E50" s="909"/>
      <c r="F50" s="910"/>
      <c r="G50" s="890"/>
      <c r="H50" s="891"/>
      <c r="I50" s="152"/>
      <c r="J50" s="152"/>
      <c r="K50" s="152"/>
      <c r="L50" s="152"/>
      <c r="M50" s="152"/>
      <c r="N50" s="152"/>
      <c r="O50" s="152"/>
      <c r="P50" s="153"/>
      <c r="Q50" s="153"/>
      <c r="R50" s="156">
        <f t="shared" si="35"/>
        <v>0</v>
      </c>
      <c r="S50" s="156">
        <f t="shared" si="36"/>
        <v>0</v>
      </c>
      <c r="U50" s="157">
        <f t="shared" si="43"/>
        <v>0</v>
      </c>
      <c r="W50" s="152"/>
      <c r="X50" s="152"/>
      <c r="Y50" s="152"/>
      <c r="Z50" s="152"/>
      <c r="AA50" s="152"/>
      <c r="AB50" s="152"/>
      <c r="AC50" s="347"/>
      <c r="AD50" s="152"/>
      <c r="AE50" s="152"/>
      <c r="AF50" s="152"/>
      <c r="AG50" s="152"/>
      <c r="AH50" s="152"/>
      <c r="AI50" s="152"/>
      <c r="AJ50" s="347"/>
      <c r="AK50" s="152"/>
      <c r="AL50" s="152"/>
      <c r="AM50" s="295"/>
      <c r="AN50" s="228"/>
      <c r="AO50" s="228"/>
      <c r="AP50" s="228"/>
      <c r="AQ50" s="228"/>
      <c r="AR50" s="228"/>
      <c r="AS50" s="348"/>
      <c r="AT50" s="264">
        <f t="shared" si="39"/>
        <v>0</v>
      </c>
      <c r="AU50" s="259"/>
      <c r="AV50" s="265">
        <f t="shared" si="40"/>
        <v>0</v>
      </c>
      <c r="AX50" s="265">
        <f t="shared" si="44"/>
        <v>0</v>
      </c>
      <c r="AZ50" s="492">
        <f t="shared" si="41"/>
        <v>0</v>
      </c>
      <c r="BB50" s="492">
        <f t="shared" si="42"/>
        <v>0</v>
      </c>
      <c r="BD50" s="265">
        <f t="shared" si="45"/>
        <v>0</v>
      </c>
      <c r="BE50" s="105"/>
      <c r="BF50" s="105"/>
      <c r="BG50" s="105"/>
      <c r="BH50" s="105"/>
      <c r="BI50" s="105"/>
      <c r="BJ50" s="105"/>
    </row>
    <row r="51" spans="2:62" ht="20.100000000000001" hidden="1" customHeight="1" outlineLevel="1">
      <c r="B51" s="212"/>
      <c r="C51" s="908"/>
      <c r="D51" s="909"/>
      <c r="E51" s="909"/>
      <c r="F51" s="910"/>
      <c r="G51" s="890"/>
      <c r="H51" s="891"/>
      <c r="I51" s="152"/>
      <c r="J51" s="152"/>
      <c r="K51" s="152"/>
      <c r="L51" s="152"/>
      <c r="M51" s="152"/>
      <c r="N51" s="152"/>
      <c r="O51" s="152"/>
      <c r="P51" s="153"/>
      <c r="Q51" s="153"/>
      <c r="R51" s="156">
        <f t="shared" si="35"/>
        <v>0</v>
      </c>
      <c r="S51" s="156">
        <f t="shared" si="36"/>
        <v>0</v>
      </c>
      <c r="U51" s="157">
        <f t="shared" si="43"/>
        <v>0</v>
      </c>
      <c r="W51" s="152"/>
      <c r="X51" s="152"/>
      <c r="Y51" s="152"/>
      <c r="Z51" s="152"/>
      <c r="AA51" s="152"/>
      <c r="AB51" s="152"/>
      <c r="AC51" s="347"/>
      <c r="AD51" s="152"/>
      <c r="AE51" s="152"/>
      <c r="AF51" s="152"/>
      <c r="AG51" s="152"/>
      <c r="AH51" s="152"/>
      <c r="AI51" s="152"/>
      <c r="AJ51" s="347"/>
      <c r="AK51" s="152"/>
      <c r="AL51" s="152"/>
      <c r="AM51" s="295"/>
      <c r="AN51" s="228"/>
      <c r="AO51" s="228"/>
      <c r="AP51" s="228"/>
      <c r="AQ51" s="228"/>
      <c r="AR51" s="228"/>
      <c r="AS51" s="348"/>
      <c r="AT51" s="264">
        <f t="shared" si="39"/>
        <v>0</v>
      </c>
      <c r="AU51" s="259"/>
      <c r="AV51" s="265">
        <f t="shared" si="40"/>
        <v>0</v>
      </c>
      <c r="AX51" s="265">
        <f t="shared" si="44"/>
        <v>0</v>
      </c>
      <c r="AZ51" s="492">
        <f t="shared" si="41"/>
        <v>0</v>
      </c>
      <c r="BB51" s="492">
        <f t="shared" si="42"/>
        <v>0</v>
      </c>
      <c r="BD51" s="265">
        <f t="shared" si="45"/>
        <v>0</v>
      </c>
      <c r="BE51" s="105"/>
      <c r="BF51" s="105"/>
      <c r="BG51" s="105"/>
      <c r="BH51" s="105"/>
      <c r="BI51" s="105"/>
      <c r="BJ51" s="105"/>
    </row>
    <row r="52" spans="2:62" ht="20.100000000000001" hidden="1" customHeight="1" outlineLevel="1">
      <c r="B52" s="212"/>
      <c r="C52" s="908"/>
      <c r="D52" s="909"/>
      <c r="E52" s="909"/>
      <c r="F52" s="910"/>
      <c r="G52" s="890"/>
      <c r="H52" s="891"/>
      <c r="I52" s="152"/>
      <c r="J52" s="152"/>
      <c r="K52" s="152"/>
      <c r="L52" s="152"/>
      <c r="M52" s="152"/>
      <c r="N52" s="152"/>
      <c r="O52" s="152"/>
      <c r="P52" s="153"/>
      <c r="Q52" s="153"/>
      <c r="R52" s="156">
        <f t="shared" si="35"/>
        <v>0</v>
      </c>
      <c r="S52" s="156">
        <f t="shared" si="36"/>
        <v>0</v>
      </c>
      <c r="U52" s="157">
        <f t="shared" si="43"/>
        <v>0</v>
      </c>
      <c r="W52" s="152"/>
      <c r="X52" s="152"/>
      <c r="Y52" s="152"/>
      <c r="Z52" s="152"/>
      <c r="AA52" s="152"/>
      <c r="AB52" s="152"/>
      <c r="AC52" s="347"/>
      <c r="AD52" s="152"/>
      <c r="AE52" s="152"/>
      <c r="AF52" s="152"/>
      <c r="AG52" s="152"/>
      <c r="AH52" s="152"/>
      <c r="AI52" s="152"/>
      <c r="AJ52" s="347"/>
      <c r="AK52" s="152"/>
      <c r="AL52" s="152"/>
      <c r="AM52" s="295"/>
      <c r="AN52" s="228"/>
      <c r="AO52" s="228"/>
      <c r="AP52" s="228"/>
      <c r="AQ52" s="228"/>
      <c r="AR52" s="228"/>
      <c r="AS52" s="348"/>
      <c r="AT52" s="264">
        <f t="shared" si="39"/>
        <v>0</v>
      </c>
      <c r="AU52" s="259"/>
      <c r="AV52" s="265">
        <f t="shared" si="40"/>
        <v>0</v>
      </c>
      <c r="AX52" s="265">
        <f t="shared" si="44"/>
        <v>0</v>
      </c>
      <c r="AZ52" s="492">
        <f t="shared" si="41"/>
        <v>0</v>
      </c>
      <c r="BB52" s="492">
        <f t="shared" si="42"/>
        <v>0</v>
      </c>
      <c r="BD52" s="265">
        <f t="shared" si="45"/>
        <v>0</v>
      </c>
      <c r="BE52" s="105"/>
      <c r="BF52" s="105"/>
      <c r="BG52" s="105"/>
      <c r="BH52" s="105"/>
      <c r="BI52" s="105"/>
      <c r="BJ52" s="105"/>
    </row>
    <row r="53" spans="2:62" ht="20.100000000000001" hidden="1" customHeight="1" outlineLevel="1">
      <c r="B53" s="212"/>
      <c r="C53" s="908"/>
      <c r="D53" s="909"/>
      <c r="E53" s="909"/>
      <c r="F53" s="910"/>
      <c r="G53" s="890"/>
      <c r="H53" s="891"/>
      <c r="I53" s="152"/>
      <c r="J53" s="152"/>
      <c r="K53" s="152"/>
      <c r="L53" s="152"/>
      <c r="M53" s="152"/>
      <c r="N53" s="152"/>
      <c r="O53" s="152"/>
      <c r="P53" s="153"/>
      <c r="Q53" s="153"/>
      <c r="R53" s="156">
        <f t="shared" si="35"/>
        <v>0</v>
      </c>
      <c r="S53" s="156">
        <f t="shared" si="36"/>
        <v>0</v>
      </c>
      <c r="U53" s="157">
        <f t="shared" si="43"/>
        <v>0</v>
      </c>
      <c r="W53" s="152"/>
      <c r="X53" s="152"/>
      <c r="Y53" s="152"/>
      <c r="Z53" s="152"/>
      <c r="AA53" s="152"/>
      <c r="AB53" s="152"/>
      <c r="AC53" s="347"/>
      <c r="AD53" s="152"/>
      <c r="AE53" s="152"/>
      <c r="AF53" s="152"/>
      <c r="AG53" s="152"/>
      <c r="AH53" s="152"/>
      <c r="AI53" s="152"/>
      <c r="AJ53" s="347"/>
      <c r="AK53" s="152"/>
      <c r="AL53" s="152"/>
      <c r="AM53" s="295"/>
      <c r="AN53" s="228"/>
      <c r="AO53" s="228"/>
      <c r="AP53" s="228"/>
      <c r="AQ53" s="228"/>
      <c r="AR53" s="228"/>
      <c r="AS53" s="348"/>
      <c r="AT53" s="264">
        <f t="shared" si="39"/>
        <v>0</v>
      </c>
      <c r="AU53" s="259"/>
      <c r="AV53" s="265">
        <f t="shared" si="40"/>
        <v>0</v>
      </c>
      <c r="AX53" s="265">
        <f t="shared" si="44"/>
        <v>0</v>
      </c>
      <c r="AZ53" s="492">
        <f t="shared" si="41"/>
        <v>0</v>
      </c>
      <c r="BB53" s="492">
        <f t="shared" si="42"/>
        <v>0</v>
      </c>
      <c r="BD53" s="265">
        <f t="shared" si="45"/>
        <v>0</v>
      </c>
      <c r="BE53" s="105"/>
      <c r="BF53" s="105"/>
      <c r="BG53" s="105"/>
      <c r="BH53" s="105"/>
      <c r="BI53" s="105"/>
      <c r="BJ53" s="105"/>
    </row>
    <row r="54" spans="2:62" ht="20.100000000000001" hidden="1" customHeight="1" outlineLevel="1">
      <c r="B54" s="212"/>
      <c r="C54" s="908"/>
      <c r="D54" s="909"/>
      <c r="E54" s="909"/>
      <c r="F54" s="910"/>
      <c r="G54" s="890"/>
      <c r="H54" s="891"/>
      <c r="I54" s="152"/>
      <c r="J54" s="152"/>
      <c r="K54" s="152"/>
      <c r="L54" s="152"/>
      <c r="M54" s="152"/>
      <c r="N54" s="152"/>
      <c r="O54" s="152"/>
      <c r="P54" s="153"/>
      <c r="Q54" s="153"/>
      <c r="R54" s="156">
        <f t="shared" si="35"/>
        <v>0</v>
      </c>
      <c r="S54" s="156">
        <f t="shared" si="36"/>
        <v>0</v>
      </c>
      <c r="U54" s="157">
        <f t="shared" si="43"/>
        <v>0</v>
      </c>
      <c r="W54" s="152"/>
      <c r="X54" s="152"/>
      <c r="Y54" s="152"/>
      <c r="Z54" s="152"/>
      <c r="AA54" s="152"/>
      <c r="AB54" s="152"/>
      <c r="AC54" s="347"/>
      <c r="AD54" s="152"/>
      <c r="AE54" s="152"/>
      <c r="AF54" s="152"/>
      <c r="AG54" s="152"/>
      <c r="AH54" s="152"/>
      <c r="AI54" s="152"/>
      <c r="AJ54" s="347"/>
      <c r="AK54" s="152"/>
      <c r="AL54" s="152"/>
      <c r="AM54" s="295"/>
      <c r="AN54" s="228"/>
      <c r="AO54" s="228"/>
      <c r="AP54" s="228"/>
      <c r="AQ54" s="228"/>
      <c r="AR54" s="228"/>
      <c r="AS54" s="348"/>
      <c r="AT54" s="264">
        <f t="shared" si="39"/>
        <v>0</v>
      </c>
      <c r="AU54" s="259"/>
      <c r="AV54" s="265">
        <f t="shared" si="40"/>
        <v>0</v>
      </c>
      <c r="AX54" s="265">
        <f t="shared" si="44"/>
        <v>0</v>
      </c>
      <c r="AZ54" s="492">
        <f t="shared" si="41"/>
        <v>0</v>
      </c>
      <c r="BB54" s="492">
        <f t="shared" si="42"/>
        <v>0</v>
      </c>
      <c r="BD54" s="265">
        <f t="shared" si="45"/>
        <v>0</v>
      </c>
      <c r="BE54" s="105"/>
      <c r="BF54" s="105"/>
      <c r="BG54" s="105"/>
      <c r="BH54" s="105"/>
      <c r="BI54" s="105"/>
      <c r="BJ54" s="105"/>
    </row>
    <row r="55" spans="2:62" ht="20.100000000000001" hidden="1" customHeight="1" outlineLevel="1">
      <c r="B55" s="212"/>
      <c r="C55" s="908"/>
      <c r="D55" s="909"/>
      <c r="E55" s="909"/>
      <c r="F55" s="910"/>
      <c r="G55" s="890"/>
      <c r="H55" s="891"/>
      <c r="I55" s="152"/>
      <c r="J55" s="152"/>
      <c r="K55" s="152"/>
      <c r="L55" s="152"/>
      <c r="M55" s="152"/>
      <c r="N55" s="152"/>
      <c r="O55" s="152"/>
      <c r="P55" s="153"/>
      <c r="Q55" s="153"/>
      <c r="R55" s="156">
        <f t="shared" si="35"/>
        <v>0</v>
      </c>
      <c r="S55" s="156">
        <f t="shared" si="36"/>
        <v>0</v>
      </c>
      <c r="U55" s="157">
        <f t="shared" si="43"/>
        <v>0</v>
      </c>
      <c r="W55" s="152"/>
      <c r="X55" s="152"/>
      <c r="Y55" s="152"/>
      <c r="Z55" s="152"/>
      <c r="AA55" s="152"/>
      <c r="AB55" s="152"/>
      <c r="AC55" s="347"/>
      <c r="AD55" s="152"/>
      <c r="AE55" s="152"/>
      <c r="AF55" s="152"/>
      <c r="AG55" s="152"/>
      <c r="AH55" s="152"/>
      <c r="AI55" s="152"/>
      <c r="AJ55" s="347"/>
      <c r="AK55" s="152"/>
      <c r="AL55" s="152"/>
      <c r="AM55" s="295"/>
      <c r="AN55" s="228"/>
      <c r="AO55" s="228"/>
      <c r="AP55" s="228"/>
      <c r="AQ55" s="228"/>
      <c r="AR55" s="228"/>
      <c r="AS55" s="348"/>
      <c r="AT55" s="264">
        <f t="shared" si="39"/>
        <v>0</v>
      </c>
      <c r="AU55" s="259"/>
      <c r="AV55" s="265">
        <f t="shared" si="40"/>
        <v>0</v>
      </c>
      <c r="AX55" s="265">
        <f t="shared" si="44"/>
        <v>0</v>
      </c>
      <c r="AZ55" s="492">
        <f t="shared" si="41"/>
        <v>0</v>
      </c>
      <c r="BB55" s="492">
        <f t="shared" si="42"/>
        <v>0</v>
      </c>
      <c r="BD55" s="265">
        <f t="shared" si="45"/>
        <v>0</v>
      </c>
      <c r="BE55" s="105"/>
      <c r="BF55" s="105"/>
      <c r="BG55" s="105"/>
      <c r="BH55" s="105"/>
      <c r="BI55" s="105"/>
      <c r="BJ55" s="105"/>
    </row>
    <row r="56" spans="2:62" ht="20.100000000000001" hidden="1" customHeight="1" outlineLevel="1">
      <c r="B56" s="212"/>
      <c r="C56" s="908"/>
      <c r="D56" s="909"/>
      <c r="E56" s="909"/>
      <c r="F56" s="910"/>
      <c r="G56" s="890"/>
      <c r="H56" s="891"/>
      <c r="I56" s="152"/>
      <c r="J56" s="152"/>
      <c r="K56" s="152"/>
      <c r="L56" s="152"/>
      <c r="M56" s="152"/>
      <c r="N56" s="152"/>
      <c r="O56" s="152"/>
      <c r="P56" s="153"/>
      <c r="Q56" s="153"/>
      <c r="R56" s="156">
        <f t="shared" si="35"/>
        <v>0</v>
      </c>
      <c r="S56" s="156">
        <f t="shared" si="36"/>
        <v>0</v>
      </c>
      <c r="U56" s="157">
        <f t="shared" si="43"/>
        <v>0</v>
      </c>
      <c r="W56" s="152"/>
      <c r="X56" s="152"/>
      <c r="Y56" s="152"/>
      <c r="Z56" s="152"/>
      <c r="AA56" s="152"/>
      <c r="AB56" s="152"/>
      <c r="AC56" s="347"/>
      <c r="AD56" s="152"/>
      <c r="AE56" s="152"/>
      <c r="AF56" s="152"/>
      <c r="AG56" s="152"/>
      <c r="AH56" s="152"/>
      <c r="AI56" s="152"/>
      <c r="AJ56" s="347"/>
      <c r="AK56" s="152"/>
      <c r="AL56" s="152"/>
      <c r="AM56" s="295"/>
      <c r="AN56" s="228"/>
      <c r="AO56" s="228"/>
      <c r="AP56" s="228"/>
      <c r="AQ56" s="228"/>
      <c r="AR56" s="228"/>
      <c r="AS56" s="348"/>
      <c r="AT56" s="264">
        <f t="shared" si="39"/>
        <v>0</v>
      </c>
      <c r="AU56" s="259"/>
      <c r="AV56" s="265">
        <f t="shared" si="40"/>
        <v>0</v>
      </c>
      <c r="AX56" s="265">
        <f t="shared" si="44"/>
        <v>0</v>
      </c>
      <c r="AZ56" s="492">
        <f t="shared" si="41"/>
        <v>0</v>
      </c>
      <c r="BB56" s="492">
        <f t="shared" si="42"/>
        <v>0</v>
      </c>
      <c r="BD56" s="265">
        <f t="shared" si="45"/>
        <v>0</v>
      </c>
      <c r="BE56" s="105"/>
      <c r="BF56" s="105"/>
      <c r="BG56" s="105"/>
      <c r="BH56" s="105"/>
      <c r="BI56" s="105"/>
      <c r="BJ56" s="105"/>
    </row>
    <row r="57" spans="2:62" ht="20.100000000000001" hidden="1" customHeight="1" outlineLevel="1">
      <c r="B57" s="212"/>
      <c r="C57" s="908"/>
      <c r="D57" s="909"/>
      <c r="E57" s="909"/>
      <c r="F57" s="910"/>
      <c r="G57" s="890"/>
      <c r="H57" s="891"/>
      <c r="I57" s="152"/>
      <c r="J57" s="152"/>
      <c r="K57" s="152"/>
      <c r="L57" s="152"/>
      <c r="M57" s="152"/>
      <c r="N57" s="152"/>
      <c r="O57" s="152"/>
      <c r="P57" s="153"/>
      <c r="Q57" s="153"/>
      <c r="R57" s="156">
        <f t="shared" si="35"/>
        <v>0</v>
      </c>
      <c r="S57" s="156">
        <f t="shared" si="36"/>
        <v>0</v>
      </c>
      <c r="U57" s="157">
        <f t="shared" si="43"/>
        <v>0</v>
      </c>
      <c r="W57" s="152"/>
      <c r="X57" s="152"/>
      <c r="Y57" s="152"/>
      <c r="Z57" s="152"/>
      <c r="AA57" s="152"/>
      <c r="AB57" s="152"/>
      <c r="AC57" s="347"/>
      <c r="AD57" s="152"/>
      <c r="AE57" s="152"/>
      <c r="AF57" s="152"/>
      <c r="AG57" s="152"/>
      <c r="AH57" s="152"/>
      <c r="AI57" s="152"/>
      <c r="AJ57" s="347"/>
      <c r="AK57" s="152"/>
      <c r="AL57" s="152"/>
      <c r="AM57" s="295"/>
      <c r="AN57" s="228"/>
      <c r="AO57" s="228"/>
      <c r="AP57" s="228"/>
      <c r="AQ57" s="228"/>
      <c r="AR57" s="228"/>
      <c r="AS57" s="348"/>
      <c r="AT57" s="264">
        <f t="shared" si="39"/>
        <v>0</v>
      </c>
      <c r="AU57" s="259"/>
      <c r="AV57" s="265">
        <f t="shared" si="40"/>
        <v>0</v>
      </c>
      <c r="AX57" s="265">
        <f t="shared" si="44"/>
        <v>0</v>
      </c>
      <c r="AZ57" s="492">
        <f t="shared" si="41"/>
        <v>0</v>
      </c>
      <c r="BB57" s="492">
        <f t="shared" si="42"/>
        <v>0</v>
      </c>
      <c r="BD57" s="265">
        <f t="shared" si="45"/>
        <v>0</v>
      </c>
      <c r="BE57" s="105"/>
      <c r="BF57" s="105"/>
      <c r="BG57" s="105"/>
      <c r="BH57" s="105"/>
      <c r="BI57" s="105"/>
      <c r="BJ57" s="105"/>
    </row>
    <row r="58" spans="2:62" ht="20.100000000000001" hidden="1" customHeight="1" outlineLevel="1">
      <c r="B58" s="212"/>
      <c r="C58" s="908"/>
      <c r="D58" s="909"/>
      <c r="E58" s="909"/>
      <c r="F58" s="910"/>
      <c r="G58" s="890"/>
      <c r="H58" s="891"/>
      <c r="I58" s="152"/>
      <c r="J58" s="152"/>
      <c r="K58" s="152"/>
      <c r="L58" s="152"/>
      <c r="M58" s="152"/>
      <c r="N58" s="152"/>
      <c r="O58" s="152"/>
      <c r="P58" s="153"/>
      <c r="Q58" s="153"/>
      <c r="R58" s="156">
        <f t="shared" si="35"/>
        <v>0</v>
      </c>
      <c r="S58" s="156">
        <f t="shared" si="36"/>
        <v>0</v>
      </c>
      <c r="U58" s="157">
        <f t="shared" si="43"/>
        <v>0</v>
      </c>
      <c r="W58" s="152"/>
      <c r="X58" s="152"/>
      <c r="Y58" s="152"/>
      <c r="Z58" s="152"/>
      <c r="AA58" s="152"/>
      <c r="AB58" s="152"/>
      <c r="AC58" s="347"/>
      <c r="AD58" s="152"/>
      <c r="AE58" s="152"/>
      <c r="AF58" s="152"/>
      <c r="AG58" s="152"/>
      <c r="AH58" s="152"/>
      <c r="AI58" s="152"/>
      <c r="AJ58" s="347"/>
      <c r="AK58" s="152"/>
      <c r="AL58" s="152"/>
      <c r="AM58" s="295"/>
      <c r="AN58" s="228"/>
      <c r="AO58" s="228"/>
      <c r="AP58" s="228"/>
      <c r="AQ58" s="228"/>
      <c r="AR58" s="228"/>
      <c r="AS58" s="348"/>
      <c r="AT58" s="264">
        <f t="shared" si="39"/>
        <v>0</v>
      </c>
      <c r="AU58" s="259"/>
      <c r="AV58" s="265">
        <f t="shared" si="40"/>
        <v>0</v>
      </c>
      <c r="AX58" s="265">
        <f t="shared" si="44"/>
        <v>0</v>
      </c>
      <c r="AZ58" s="492">
        <f t="shared" si="41"/>
        <v>0</v>
      </c>
      <c r="BB58" s="492">
        <f t="shared" si="42"/>
        <v>0</v>
      </c>
      <c r="BD58" s="265">
        <f t="shared" si="45"/>
        <v>0</v>
      </c>
      <c r="BE58" s="105"/>
      <c r="BF58" s="105"/>
      <c r="BG58" s="105"/>
      <c r="BH58" s="105"/>
      <c r="BI58" s="105"/>
      <c r="BJ58" s="105"/>
    </row>
    <row r="59" spans="2:62" ht="20.100000000000001" hidden="1" customHeight="1" outlineLevel="1">
      <c r="B59" s="212"/>
      <c r="C59" s="908"/>
      <c r="D59" s="909"/>
      <c r="E59" s="909"/>
      <c r="F59" s="910"/>
      <c r="G59" s="890"/>
      <c r="H59" s="891"/>
      <c r="I59" s="152"/>
      <c r="J59" s="152"/>
      <c r="K59" s="152"/>
      <c r="L59" s="152"/>
      <c r="M59" s="152"/>
      <c r="N59" s="152"/>
      <c r="O59" s="152"/>
      <c r="P59" s="153"/>
      <c r="Q59" s="153"/>
      <c r="R59" s="156">
        <f t="shared" si="35"/>
        <v>0</v>
      </c>
      <c r="S59" s="156">
        <f t="shared" si="36"/>
        <v>0</v>
      </c>
      <c r="U59" s="157">
        <f t="shared" si="43"/>
        <v>0</v>
      </c>
      <c r="W59" s="152"/>
      <c r="X59" s="152"/>
      <c r="Y59" s="152"/>
      <c r="Z59" s="152"/>
      <c r="AA59" s="152"/>
      <c r="AB59" s="152"/>
      <c r="AC59" s="347"/>
      <c r="AD59" s="152"/>
      <c r="AE59" s="152"/>
      <c r="AF59" s="152"/>
      <c r="AG59" s="152"/>
      <c r="AH59" s="152"/>
      <c r="AI59" s="152"/>
      <c r="AJ59" s="347"/>
      <c r="AK59" s="152"/>
      <c r="AL59" s="152"/>
      <c r="AM59" s="295"/>
      <c r="AN59" s="228"/>
      <c r="AO59" s="228"/>
      <c r="AP59" s="228"/>
      <c r="AQ59" s="228"/>
      <c r="AR59" s="228"/>
      <c r="AS59" s="348"/>
      <c r="AT59" s="264">
        <f t="shared" si="39"/>
        <v>0</v>
      </c>
      <c r="AU59" s="259"/>
      <c r="AV59" s="265">
        <f t="shared" si="40"/>
        <v>0</v>
      </c>
      <c r="AX59" s="265">
        <f t="shared" si="44"/>
        <v>0</v>
      </c>
      <c r="AZ59" s="492">
        <f t="shared" si="41"/>
        <v>0</v>
      </c>
      <c r="BB59" s="492">
        <f t="shared" si="42"/>
        <v>0</v>
      </c>
      <c r="BD59" s="265">
        <f t="shared" si="45"/>
        <v>0</v>
      </c>
      <c r="BE59" s="105"/>
      <c r="BF59" s="105"/>
      <c r="BG59" s="105"/>
      <c r="BH59" s="105"/>
      <c r="BI59" s="105"/>
      <c r="BJ59" s="105"/>
    </row>
    <row r="60" spans="2:62" ht="20.100000000000001" hidden="1" customHeight="1" outlineLevel="1">
      <c r="B60" s="212"/>
      <c r="C60" s="908"/>
      <c r="D60" s="909"/>
      <c r="E60" s="909"/>
      <c r="F60" s="910"/>
      <c r="G60" s="890"/>
      <c r="H60" s="891"/>
      <c r="I60" s="152"/>
      <c r="J60" s="152"/>
      <c r="K60" s="152"/>
      <c r="L60" s="152"/>
      <c r="M60" s="152"/>
      <c r="N60" s="152"/>
      <c r="O60" s="152"/>
      <c r="P60" s="153"/>
      <c r="Q60" s="153"/>
      <c r="R60" s="156">
        <f t="shared" si="35"/>
        <v>0</v>
      </c>
      <c r="S60" s="156">
        <f t="shared" si="36"/>
        <v>0</v>
      </c>
      <c r="U60" s="157">
        <f t="shared" si="43"/>
        <v>0</v>
      </c>
      <c r="W60" s="152"/>
      <c r="X60" s="152"/>
      <c r="Y60" s="152"/>
      <c r="Z60" s="152"/>
      <c r="AA60" s="152"/>
      <c r="AB60" s="152"/>
      <c r="AC60" s="347"/>
      <c r="AD60" s="152"/>
      <c r="AE60" s="152"/>
      <c r="AF60" s="152"/>
      <c r="AG60" s="152"/>
      <c r="AH60" s="152"/>
      <c r="AI60" s="152"/>
      <c r="AJ60" s="347"/>
      <c r="AK60" s="152"/>
      <c r="AL60" s="152"/>
      <c r="AM60" s="295"/>
      <c r="AN60" s="228"/>
      <c r="AO60" s="228"/>
      <c r="AP60" s="228"/>
      <c r="AQ60" s="228"/>
      <c r="AR60" s="228"/>
      <c r="AS60" s="348"/>
      <c r="AT60" s="264">
        <f t="shared" si="39"/>
        <v>0</v>
      </c>
      <c r="AU60" s="259"/>
      <c r="AV60" s="265">
        <f t="shared" si="40"/>
        <v>0</v>
      </c>
      <c r="AX60" s="265">
        <f t="shared" si="44"/>
        <v>0</v>
      </c>
      <c r="AZ60" s="492">
        <f t="shared" si="41"/>
        <v>0</v>
      </c>
      <c r="BB60" s="492">
        <f t="shared" si="42"/>
        <v>0</v>
      </c>
      <c r="BD60" s="265">
        <f t="shared" si="45"/>
        <v>0</v>
      </c>
      <c r="BE60" s="105"/>
      <c r="BF60" s="105"/>
      <c r="BG60" s="105"/>
      <c r="BH60" s="105"/>
      <c r="BI60" s="105"/>
      <c r="BJ60" s="105"/>
    </row>
    <row r="61" spans="2:62" ht="20.100000000000001" hidden="1" customHeight="1" outlineLevel="1">
      <c r="B61" s="212"/>
      <c r="C61" s="908"/>
      <c r="D61" s="909"/>
      <c r="E61" s="909"/>
      <c r="F61" s="910"/>
      <c r="G61" s="890"/>
      <c r="H61" s="891"/>
      <c r="I61" s="152"/>
      <c r="J61" s="152"/>
      <c r="K61" s="152"/>
      <c r="L61" s="152"/>
      <c r="M61" s="152"/>
      <c r="N61" s="152"/>
      <c r="O61" s="152"/>
      <c r="P61" s="153"/>
      <c r="Q61" s="153"/>
      <c r="R61" s="156">
        <f t="shared" si="35"/>
        <v>0</v>
      </c>
      <c r="S61" s="156">
        <f t="shared" si="36"/>
        <v>0</v>
      </c>
      <c r="U61" s="157">
        <f t="shared" si="43"/>
        <v>0</v>
      </c>
      <c r="W61" s="152"/>
      <c r="X61" s="152"/>
      <c r="Y61" s="152"/>
      <c r="Z61" s="152"/>
      <c r="AA61" s="152"/>
      <c r="AB61" s="152"/>
      <c r="AC61" s="347"/>
      <c r="AD61" s="152"/>
      <c r="AE61" s="152"/>
      <c r="AF61" s="152"/>
      <c r="AG61" s="152"/>
      <c r="AH61" s="152"/>
      <c r="AI61" s="152"/>
      <c r="AJ61" s="347"/>
      <c r="AK61" s="152"/>
      <c r="AL61" s="152"/>
      <c r="AM61" s="295"/>
      <c r="AN61" s="228"/>
      <c r="AO61" s="228"/>
      <c r="AP61" s="228"/>
      <c r="AQ61" s="228"/>
      <c r="AR61" s="228"/>
      <c r="AS61" s="348"/>
      <c r="AT61" s="264">
        <f t="shared" si="39"/>
        <v>0</v>
      </c>
      <c r="AU61" s="259"/>
      <c r="AV61" s="265">
        <f t="shared" si="40"/>
        <v>0</v>
      </c>
      <c r="AX61" s="265">
        <f t="shared" si="44"/>
        <v>0</v>
      </c>
      <c r="AZ61" s="492">
        <f t="shared" si="41"/>
        <v>0</v>
      </c>
      <c r="BB61" s="492">
        <f t="shared" si="42"/>
        <v>0</v>
      </c>
      <c r="BD61" s="265">
        <f t="shared" si="45"/>
        <v>0</v>
      </c>
      <c r="BE61" s="105"/>
      <c r="BF61" s="105"/>
      <c r="BG61" s="105"/>
      <c r="BH61" s="105"/>
      <c r="BI61" s="105"/>
      <c r="BJ61" s="105"/>
    </row>
    <row r="62" spans="2:62" ht="9.9499999999999993" hidden="1" customHeight="1" outlineLevel="1">
      <c r="B62" s="101"/>
      <c r="C62" s="208"/>
      <c r="D62" s="208"/>
      <c r="E62" s="208"/>
      <c r="F62" s="208"/>
      <c r="G62" s="237"/>
      <c r="H62" s="207"/>
      <c r="I62" s="257"/>
      <c r="J62" s="257"/>
      <c r="K62" s="257"/>
      <c r="L62" s="257"/>
      <c r="M62" s="257"/>
      <c r="N62" s="257"/>
      <c r="O62" s="257"/>
      <c r="P62" s="256"/>
      <c r="Q62" s="102"/>
      <c r="R62" s="102"/>
      <c r="S62" s="102"/>
      <c r="U62" s="98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Z62" s="493"/>
      <c r="BE62" s="105"/>
      <c r="BF62" s="105"/>
      <c r="BG62" s="105"/>
      <c r="BH62" s="105"/>
      <c r="BI62" s="105"/>
      <c r="BJ62" s="105"/>
    </row>
    <row r="63" spans="2:62" ht="20.100000000000001" customHeight="1" collapsed="1">
      <c r="B63" s="179">
        <f>B46+1</f>
        <v>4</v>
      </c>
      <c r="C63" s="916"/>
      <c r="D63" s="917"/>
      <c r="E63" s="917"/>
      <c r="F63" s="918"/>
      <c r="G63" s="429"/>
      <c r="H63" s="206">
        <v>1</v>
      </c>
      <c r="I63" s="642">
        <f t="shared" ref="I63" si="46">$H63*SUM(I64:I78)</f>
        <v>0</v>
      </c>
      <c r="J63" s="643">
        <f t="shared" ref="J63:O63" si="47">$H63*SUM(J64:J78)</f>
        <v>0</v>
      </c>
      <c r="K63" s="644">
        <f t="shared" si="47"/>
        <v>0</v>
      </c>
      <c r="L63" s="645">
        <f t="shared" si="47"/>
        <v>0</v>
      </c>
      <c r="M63" s="645">
        <f t="shared" si="47"/>
        <v>0</v>
      </c>
      <c r="N63" s="644">
        <f t="shared" si="47"/>
        <v>0</v>
      </c>
      <c r="O63" s="642">
        <f t="shared" si="47"/>
        <v>0</v>
      </c>
      <c r="P63" s="209">
        <f t="shared" ref="P63:Q63" si="48">$H63*SUM(P64:P78)</f>
        <v>0</v>
      </c>
      <c r="Q63" s="210">
        <f t="shared" si="48"/>
        <v>0</v>
      </c>
      <c r="R63" s="136">
        <f t="shared" ref="R63:R78" si="49">P63*(1+Gewinn)*(1+SicherheitAngebot)</f>
        <v>0</v>
      </c>
      <c r="S63" s="137">
        <f t="shared" ref="S63:S78" si="50">Q63*(1+MGKZ)*(1+Gewinn)*(1+SicherheitAngebot)</f>
        <v>0</v>
      </c>
      <c r="U63" s="10">
        <f>I63*$I$7+J63*$J$7+K63*$K$7+L63*$L$7+M63*$M$7+N63*$N$7+O63*$O$7+R63+S63</f>
        <v>0</v>
      </c>
      <c r="W63" s="646">
        <f t="shared" ref="W63:AB63" si="51">$H63*SUM(W64:W78)</f>
        <v>0</v>
      </c>
      <c r="X63" s="647">
        <f t="shared" si="51"/>
        <v>0</v>
      </c>
      <c r="Y63" s="648">
        <f t="shared" si="51"/>
        <v>0</v>
      </c>
      <c r="Z63" s="649">
        <f t="shared" si="51"/>
        <v>0</v>
      </c>
      <c r="AA63" s="648">
        <f t="shared" si="51"/>
        <v>0</v>
      </c>
      <c r="AB63" s="646">
        <f t="shared" si="51"/>
        <v>0</v>
      </c>
      <c r="AC63" s="258"/>
      <c r="AD63" s="646">
        <f t="shared" ref="AD63:AM63" si="52">$H63*SUM(AD64:AD78)</f>
        <v>0</v>
      </c>
      <c r="AE63" s="647">
        <f t="shared" si="52"/>
        <v>0</v>
      </c>
      <c r="AF63" s="648">
        <f t="shared" si="52"/>
        <v>0</v>
      </c>
      <c r="AG63" s="649">
        <f t="shared" si="52"/>
        <v>0</v>
      </c>
      <c r="AH63" s="648">
        <f t="shared" si="52"/>
        <v>0</v>
      </c>
      <c r="AI63" s="646">
        <f t="shared" si="52"/>
        <v>0</v>
      </c>
      <c r="AJ63" s="258"/>
      <c r="AK63" s="653">
        <f t="shared" si="52"/>
        <v>0</v>
      </c>
      <c r="AL63" s="653">
        <f t="shared" si="52"/>
        <v>0</v>
      </c>
      <c r="AM63" s="653">
        <f t="shared" si="52"/>
        <v>0</v>
      </c>
      <c r="AN63" s="227">
        <f>$H63*SUM(AN64:AN78)*(1+Gewinn)*(1+SicherheitAngebot)</f>
        <v>0</v>
      </c>
      <c r="AO63" s="227">
        <f>$H63*SUM(AO64:AO78)*(1+Gewinn)*(1+SicherheitAngebot)</f>
        <v>0</v>
      </c>
      <c r="AP63" s="227">
        <f>$H63*SUM(AP64:AP78)*(1+Gewinn)*(1+SicherheitAngebot)</f>
        <v>0</v>
      </c>
      <c r="AQ63" s="227">
        <f>$H63*SUM(AQ64:AQ78)*(1+Gewinn)*(1+SicherheitAngebot)</f>
        <v>0</v>
      </c>
      <c r="AR63" s="227">
        <f>$H63*SUM(AR64:AR78)*(1+Gewinn)*(1+SicherheitAngebot)</f>
        <v>0</v>
      </c>
      <c r="AS63" s="262"/>
      <c r="AT63" s="263">
        <f t="shared" si="39"/>
        <v>0</v>
      </c>
      <c r="AU63" s="259"/>
      <c r="AV63" s="491">
        <f>AK63*$AK$7+AL63*$AL$7+AM63*$AM$7+SUM(AN63:AR63)+AT63/Zuschläge_IBN+AT63</f>
        <v>0</v>
      </c>
      <c r="AX63" s="685">
        <f>U63+AV63</f>
        <v>0</v>
      </c>
      <c r="AZ63" s="490">
        <f>IF(H63&gt;0,U63/(1+SicherheitAngebot)*(1+Sicherheit),0)</f>
        <v>0</v>
      </c>
      <c r="BB63" s="490">
        <f>IF(H63&gt;0,AV63/(1+SicherheitAngebot)*(1+Sicherheit),0)</f>
        <v>0</v>
      </c>
      <c r="BD63" s="490">
        <f>AZ63+BB63</f>
        <v>0</v>
      </c>
      <c r="BE63" s="105"/>
      <c r="BF63" s="105"/>
      <c r="BG63" s="105"/>
      <c r="BH63" s="105"/>
      <c r="BI63" s="105"/>
      <c r="BJ63" s="105"/>
    </row>
    <row r="64" spans="2:62" ht="20.100000000000001" hidden="1" customHeight="1" outlineLevel="1">
      <c r="B64" s="211"/>
      <c r="C64" s="908"/>
      <c r="D64" s="909"/>
      <c r="E64" s="909"/>
      <c r="F64" s="910"/>
      <c r="G64" s="890"/>
      <c r="H64" s="901"/>
      <c r="I64" s="152"/>
      <c r="J64" s="152"/>
      <c r="K64" s="152"/>
      <c r="L64" s="152"/>
      <c r="M64" s="152"/>
      <c r="N64" s="152"/>
      <c r="O64" s="152"/>
      <c r="P64" s="153"/>
      <c r="Q64" s="153"/>
      <c r="R64" s="156">
        <f t="shared" si="49"/>
        <v>0</v>
      </c>
      <c r="S64" s="156">
        <f t="shared" si="50"/>
        <v>0</v>
      </c>
      <c r="U64" s="157">
        <f>I64*$I$7+J64*$J$7+K64*$K$7+L64*$L$7+M64*$M$7+N64*$N$7+O64*$O$7+R64+S64</f>
        <v>0</v>
      </c>
      <c r="W64" s="152"/>
      <c r="X64" s="152"/>
      <c r="Y64" s="152"/>
      <c r="Z64" s="152"/>
      <c r="AA64" s="152"/>
      <c r="AB64" s="152"/>
      <c r="AC64" s="347"/>
      <c r="AD64" s="152"/>
      <c r="AE64" s="152"/>
      <c r="AF64" s="152"/>
      <c r="AG64" s="152"/>
      <c r="AH64" s="152"/>
      <c r="AI64" s="152"/>
      <c r="AJ64" s="347"/>
      <c r="AK64" s="152"/>
      <c r="AL64" s="152"/>
      <c r="AM64" s="295"/>
      <c r="AN64" s="228"/>
      <c r="AO64" s="228"/>
      <c r="AP64" s="228"/>
      <c r="AQ64" s="228"/>
      <c r="AR64" s="228"/>
      <c r="AS64" s="348"/>
      <c r="AT64" s="264">
        <f t="shared" si="39"/>
        <v>0</v>
      </c>
      <c r="AU64" s="259"/>
      <c r="AV64" s="265">
        <f t="shared" ref="AV64:AV78" si="53">AK64*$AK$7+AL64*$AL$7+AM64*$AM$7+SUM(AN64:AR64)*(1+Gewinn)*(1+SicherheitAngebot)+AT64/Zuschläge_IBN+AT64</f>
        <v>0</v>
      </c>
      <c r="AX64" s="265">
        <f>U64+AV64</f>
        <v>0</v>
      </c>
      <c r="AZ64" s="492">
        <f t="shared" ref="AZ64:AZ78" si="54">U64/(1+SicherheitAngebot)*(1+Sicherheit)</f>
        <v>0</v>
      </c>
      <c r="BB64" s="492">
        <f t="shared" ref="BB64:BB78" si="55">AV64/(1+SicherheitAngebot)*(1+Sicherheit)</f>
        <v>0</v>
      </c>
      <c r="BD64" s="265">
        <f>AZ64+BB64</f>
        <v>0</v>
      </c>
      <c r="BE64" s="105"/>
      <c r="BF64" s="105"/>
      <c r="BG64" s="105"/>
      <c r="BH64" s="105"/>
      <c r="BI64" s="105"/>
      <c r="BJ64" s="105"/>
    </row>
    <row r="65" spans="2:62" ht="20.100000000000001" hidden="1" customHeight="1" outlineLevel="1">
      <c r="B65" s="212"/>
      <c r="C65" s="908"/>
      <c r="D65" s="909"/>
      <c r="E65" s="909"/>
      <c r="F65" s="910"/>
      <c r="G65" s="890"/>
      <c r="H65" s="891"/>
      <c r="I65" s="152"/>
      <c r="J65" s="152"/>
      <c r="K65" s="152"/>
      <c r="L65" s="152"/>
      <c r="M65" s="152"/>
      <c r="N65" s="152"/>
      <c r="O65" s="152"/>
      <c r="P65" s="153"/>
      <c r="Q65" s="153"/>
      <c r="R65" s="156">
        <f t="shared" si="49"/>
        <v>0</v>
      </c>
      <c r="S65" s="156">
        <f t="shared" si="50"/>
        <v>0</v>
      </c>
      <c r="U65" s="157">
        <f t="shared" ref="U65:U78" si="56">I65*$I$7+J65*$J$7+K65*$K$7+L65*$L$7+M65*$M$7+N65*$N$7+O65*$O$7+R65+S65</f>
        <v>0</v>
      </c>
      <c r="W65" s="152"/>
      <c r="X65" s="152"/>
      <c r="Y65" s="152"/>
      <c r="Z65" s="152"/>
      <c r="AA65" s="152"/>
      <c r="AB65" s="152"/>
      <c r="AC65" s="347"/>
      <c r="AD65" s="152"/>
      <c r="AE65" s="152"/>
      <c r="AF65" s="152"/>
      <c r="AG65" s="152"/>
      <c r="AH65" s="152"/>
      <c r="AI65" s="152"/>
      <c r="AJ65" s="347"/>
      <c r="AK65" s="152"/>
      <c r="AL65" s="152"/>
      <c r="AM65" s="295"/>
      <c r="AN65" s="228"/>
      <c r="AO65" s="228"/>
      <c r="AP65" s="228"/>
      <c r="AQ65" s="228"/>
      <c r="AR65" s="228"/>
      <c r="AS65" s="348"/>
      <c r="AT65" s="264">
        <f t="shared" si="39"/>
        <v>0</v>
      </c>
      <c r="AU65" s="259"/>
      <c r="AV65" s="265">
        <f t="shared" si="53"/>
        <v>0</v>
      </c>
      <c r="AX65" s="265">
        <f t="shared" ref="AX65:AX78" si="57">U65+AV65</f>
        <v>0</v>
      </c>
      <c r="AZ65" s="492">
        <f t="shared" si="54"/>
        <v>0</v>
      </c>
      <c r="BB65" s="492">
        <f t="shared" si="55"/>
        <v>0</v>
      </c>
      <c r="BD65" s="265">
        <f t="shared" ref="BD65:BD78" si="58">AZ65+BB65</f>
        <v>0</v>
      </c>
      <c r="BE65" s="105"/>
      <c r="BF65" s="105"/>
      <c r="BG65" s="105"/>
      <c r="BH65" s="105"/>
      <c r="BI65" s="105"/>
      <c r="BJ65" s="105"/>
    </row>
    <row r="66" spans="2:62" ht="20.100000000000001" hidden="1" customHeight="1" outlineLevel="1">
      <c r="B66" s="212"/>
      <c r="C66" s="908"/>
      <c r="D66" s="909"/>
      <c r="E66" s="909"/>
      <c r="F66" s="910"/>
      <c r="G66" s="890"/>
      <c r="H66" s="891"/>
      <c r="I66" s="152"/>
      <c r="J66" s="152"/>
      <c r="K66" s="152"/>
      <c r="L66" s="152"/>
      <c r="M66" s="152"/>
      <c r="N66" s="152"/>
      <c r="O66" s="152"/>
      <c r="P66" s="153"/>
      <c r="Q66" s="153"/>
      <c r="R66" s="156">
        <f t="shared" si="49"/>
        <v>0</v>
      </c>
      <c r="S66" s="156">
        <f t="shared" si="50"/>
        <v>0</v>
      </c>
      <c r="U66" s="157">
        <f t="shared" si="56"/>
        <v>0</v>
      </c>
      <c r="W66" s="152"/>
      <c r="X66" s="152"/>
      <c r="Y66" s="152"/>
      <c r="Z66" s="152"/>
      <c r="AA66" s="152"/>
      <c r="AB66" s="152"/>
      <c r="AC66" s="347"/>
      <c r="AD66" s="152"/>
      <c r="AE66" s="152"/>
      <c r="AF66" s="152"/>
      <c r="AG66" s="152"/>
      <c r="AH66" s="152"/>
      <c r="AI66" s="152"/>
      <c r="AJ66" s="347"/>
      <c r="AK66" s="152"/>
      <c r="AL66" s="152"/>
      <c r="AM66" s="295"/>
      <c r="AN66" s="228"/>
      <c r="AO66" s="228"/>
      <c r="AP66" s="228"/>
      <c r="AQ66" s="228"/>
      <c r="AR66" s="228"/>
      <c r="AS66" s="348"/>
      <c r="AT66" s="264">
        <f t="shared" si="39"/>
        <v>0</v>
      </c>
      <c r="AU66" s="259"/>
      <c r="AV66" s="265">
        <f t="shared" si="53"/>
        <v>0</v>
      </c>
      <c r="AX66" s="265">
        <f t="shared" si="57"/>
        <v>0</v>
      </c>
      <c r="AZ66" s="492">
        <f t="shared" si="54"/>
        <v>0</v>
      </c>
      <c r="BB66" s="492">
        <f t="shared" si="55"/>
        <v>0</v>
      </c>
      <c r="BD66" s="265">
        <f t="shared" si="58"/>
        <v>0</v>
      </c>
      <c r="BE66" s="105"/>
      <c r="BF66" s="105"/>
      <c r="BG66" s="105"/>
      <c r="BH66" s="105"/>
      <c r="BI66" s="105"/>
      <c r="BJ66" s="105"/>
    </row>
    <row r="67" spans="2:62" ht="20.100000000000001" hidden="1" customHeight="1" outlineLevel="1">
      <c r="B67" s="212"/>
      <c r="C67" s="908"/>
      <c r="D67" s="909"/>
      <c r="E67" s="909"/>
      <c r="F67" s="910"/>
      <c r="G67" s="890"/>
      <c r="H67" s="891"/>
      <c r="I67" s="152"/>
      <c r="J67" s="152"/>
      <c r="K67" s="152"/>
      <c r="L67" s="152"/>
      <c r="M67" s="152"/>
      <c r="N67" s="152"/>
      <c r="O67" s="152"/>
      <c r="P67" s="153"/>
      <c r="Q67" s="153"/>
      <c r="R67" s="156">
        <f t="shared" si="49"/>
        <v>0</v>
      </c>
      <c r="S67" s="156">
        <f t="shared" si="50"/>
        <v>0</v>
      </c>
      <c r="U67" s="157">
        <f t="shared" si="56"/>
        <v>0</v>
      </c>
      <c r="W67" s="152"/>
      <c r="X67" s="152"/>
      <c r="Y67" s="152"/>
      <c r="Z67" s="152"/>
      <c r="AA67" s="152"/>
      <c r="AB67" s="152"/>
      <c r="AC67" s="347"/>
      <c r="AD67" s="152"/>
      <c r="AE67" s="152"/>
      <c r="AF67" s="152"/>
      <c r="AG67" s="152"/>
      <c r="AH67" s="152"/>
      <c r="AI67" s="152"/>
      <c r="AJ67" s="347"/>
      <c r="AK67" s="152"/>
      <c r="AL67" s="152"/>
      <c r="AM67" s="295"/>
      <c r="AN67" s="228"/>
      <c r="AO67" s="228"/>
      <c r="AP67" s="228"/>
      <c r="AQ67" s="228"/>
      <c r="AR67" s="228"/>
      <c r="AS67" s="348"/>
      <c r="AT67" s="264">
        <f t="shared" si="39"/>
        <v>0</v>
      </c>
      <c r="AU67" s="259"/>
      <c r="AV67" s="265">
        <f t="shared" si="53"/>
        <v>0</v>
      </c>
      <c r="AX67" s="265">
        <f t="shared" si="57"/>
        <v>0</v>
      </c>
      <c r="AZ67" s="492">
        <f t="shared" si="54"/>
        <v>0</v>
      </c>
      <c r="BB67" s="492">
        <f t="shared" si="55"/>
        <v>0</v>
      </c>
      <c r="BD67" s="265">
        <f t="shared" si="58"/>
        <v>0</v>
      </c>
      <c r="BE67" s="105"/>
      <c r="BF67" s="105"/>
      <c r="BG67" s="105"/>
      <c r="BH67" s="105"/>
      <c r="BI67" s="105"/>
      <c r="BJ67" s="105"/>
    </row>
    <row r="68" spans="2:62" ht="20.100000000000001" hidden="1" customHeight="1" outlineLevel="1">
      <c r="B68" s="212"/>
      <c r="C68" s="908"/>
      <c r="D68" s="909"/>
      <c r="E68" s="909"/>
      <c r="F68" s="910"/>
      <c r="G68" s="890"/>
      <c r="H68" s="891"/>
      <c r="I68" s="152"/>
      <c r="J68" s="152"/>
      <c r="K68" s="152"/>
      <c r="L68" s="152"/>
      <c r="M68" s="152"/>
      <c r="N68" s="152"/>
      <c r="O68" s="152"/>
      <c r="P68" s="153"/>
      <c r="Q68" s="153"/>
      <c r="R68" s="156">
        <f t="shared" si="49"/>
        <v>0</v>
      </c>
      <c r="S68" s="156">
        <f t="shared" si="50"/>
        <v>0</v>
      </c>
      <c r="U68" s="157">
        <f t="shared" si="56"/>
        <v>0</v>
      </c>
      <c r="W68" s="152"/>
      <c r="X68" s="152"/>
      <c r="Y68" s="152"/>
      <c r="Z68" s="152"/>
      <c r="AA68" s="152"/>
      <c r="AB68" s="152"/>
      <c r="AC68" s="347"/>
      <c r="AD68" s="152"/>
      <c r="AE68" s="152"/>
      <c r="AF68" s="152"/>
      <c r="AG68" s="152"/>
      <c r="AH68" s="152"/>
      <c r="AI68" s="152"/>
      <c r="AJ68" s="347"/>
      <c r="AK68" s="152"/>
      <c r="AL68" s="152"/>
      <c r="AM68" s="295"/>
      <c r="AN68" s="228"/>
      <c r="AO68" s="228"/>
      <c r="AP68" s="228"/>
      <c r="AQ68" s="228"/>
      <c r="AR68" s="228"/>
      <c r="AS68" s="348"/>
      <c r="AT68" s="264">
        <f t="shared" si="39"/>
        <v>0</v>
      </c>
      <c r="AU68" s="259"/>
      <c r="AV68" s="265">
        <f t="shared" si="53"/>
        <v>0</v>
      </c>
      <c r="AX68" s="265">
        <f t="shared" si="57"/>
        <v>0</v>
      </c>
      <c r="AZ68" s="492">
        <f t="shared" si="54"/>
        <v>0</v>
      </c>
      <c r="BB68" s="492">
        <f t="shared" si="55"/>
        <v>0</v>
      </c>
      <c r="BD68" s="265">
        <f t="shared" si="58"/>
        <v>0</v>
      </c>
      <c r="BE68" s="105"/>
      <c r="BF68" s="105"/>
      <c r="BG68" s="105"/>
      <c r="BH68" s="105"/>
      <c r="BI68" s="105"/>
      <c r="BJ68" s="105"/>
    </row>
    <row r="69" spans="2:62" ht="20.100000000000001" hidden="1" customHeight="1" outlineLevel="1">
      <c r="B69" s="212"/>
      <c r="C69" s="908"/>
      <c r="D69" s="909"/>
      <c r="E69" s="909"/>
      <c r="F69" s="910"/>
      <c r="G69" s="890"/>
      <c r="H69" s="891"/>
      <c r="I69" s="152"/>
      <c r="J69" s="152"/>
      <c r="K69" s="152"/>
      <c r="L69" s="152"/>
      <c r="M69" s="152"/>
      <c r="N69" s="152"/>
      <c r="O69" s="152"/>
      <c r="P69" s="153"/>
      <c r="Q69" s="153"/>
      <c r="R69" s="156">
        <f t="shared" si="49"/>
        <v>0</v>
      </c>
      <c r="S69" s="156">
        <f t="shared" si="50"/>
        <v>0</v>
      </c>
      <c r="U69" s="157">
        <f t="shared" si="56"/>
        <v>0</v>
      </c>
      <c r="W69" s="152"/>
      <c r="X69" s="152"/>
      <c r="Y69" s="152"/>
      <c r="Z69" s="152"/>
      <c r="AA69" s="152"/>
      <c r="AB69" s="152"/>
      <c r="AC69" s="347"/>
      <c r="AD69" s="152"/>
      <c r="AE69" s="152"/>
      <c r="AF69" s="152"/>
      <c r="AG69" s="152"/>
      <c r="AH69" s="152"/>
      <c r="AI69" s="152"/>
      <c r="AJ69" s="347"/>
      <c r="AK69" s="152"/>
      <c r="AL69" s="152"/>
      <c r="AM69" s="295"/>
      <c r="AN69" s="228"/>
      <c r="AO69" s="228"/>
      <c r="AP69" s="228"/>
      <c r="AQ69" s="228"/>
      <c r="AR69" s="228"/>
      <c r="AS69" s="348"/>
      <c r="AT69" s="264">
        <f t="shared" si="39"/>
        <v>0</v>
      </c>
      <c r="AU69" s="259"/>
      <c r="AV69" s="265">
        <f t="shared" si="53"/>
        <v>0</v>
      </c>
      <c r="AX69" s="265">
        <f t="shared" si="57"/>
        <v>0</v>
      </c>
      <c r="AZ69" s="492">
        <f t="shared" si="54"/>
        <v>0</v>
      </c>
      <c r="BB69" s="492">
        <f t="shared" si="55"/>
        <v>0</v>
      </c>
      <c r="BD69" s="265">
        <f t="shared" si="58"/>
        <v>0</v>
      </c>
      <c r="BE69" s="105"/>
      <c r="BF69" s="105"/>
      <c r="BG69" s="105"/>
      <c r="BH69" s="105"/>
      <c r="BI69" s="105"/>
      <c r="BJ69" s="105"/>
    </row>
    <row r="70" spans="2:62" ht="20.100000000000001" hidden="1" customHeight="1" outlineLevel="1">
      <c r="B70" s="212"/>
      <c r="C70" s="908"/>
      <c r="D70" s="909"/>
      <c r="E70" s="909"/>
      <c r="F70" s="910"/>
      <c r="G70" s="890"/>
      <c r="H70" s="891"/>
      <c r="I70" s="152"/>
      <c r="J70" s="152"/>
      <c r="K70" s="152"/>
      <c r="L70" s="152"/>
      <c r="M70" s="152"/>
      <c r="N70" s="152"/>
      <c r="O70" s="152"/>
      <c r="P70" s="153"/>
      <c r="Q70" s="153"/>
      <c r="R70" s="156">
        <f t="shared" si="49"/>
        <v>0</v>
      </c>
      <c r="S70" s="156">
        <f t="shared" si="50"/>
        <v>0</v>
      </c>
      <c r="U70" s="157">
        <f t="shared" si="56"/>
        <v>0</v>
      </c>
      <c r="W70" s="152"/>
      <c r="X70" s="152"/>
      <c r="Y70" s="152"/>
      <c r="Z70" s="152"/>
      <c r="AA70" s="152"/>
      <c r="AB70" s="152"/>
      <c r="AC70" s="347"/>
      <c r="AD70" s="152"/>
      <c r="AE70" s="152"/>
      <c r="AF70" s="152"/>
      <c r="AG70" s="152"/>
      <c r="AH70" s="152"/>
      <c r="AI70" s="152"/>
      <c r="AJ70" s="347"/>
      <c r="AK70" s="152"/>
      <c r="AL70" s="152"/>
      <c r="AM70" s="295"/>
      <c r="AN70" s="228"/>
      <c r="AO70" s="228"/>
      <c r="AP70" s="228"/>
      <c r="AQ70" s="228"/>
      <c r="AR70" s="228"/>
      <c r="AS70" s="348"/>
      <c r="AT70" s="264">
        <f t="shared" si="39"/>
        <v>0</v>
      </c>
      <c r="AU70" s="259"/>
      <c r="AV70" s="265">
        <f t="shared" si="53"/>
        <v>0</v>
      </c>
      <c r="AX70" s="265">
        <f t="shared" si="57"/>
        <v>0</v>
      </c>
      <c r="AZ70" s="492">
        <f t="shared" si="54"/>
        <v>0</v>
      </c>
      <c r="BB70" s="492">
        <f t="shared" si="55"/>
        <v>0</v>
      </c>
      <c r="BD70" s="265">
        <f t="shared" si="58"/>
        <v>0</v>
      </c>
      <c r="BE70" s="105"/>
      <c r="BF70" s="105"/>
      <c r="BG70" s="105"/>
      <c r="BH70" s="105"/>
      <c r="BI70" s="105"/>
      <c r="BJ70" s="105"/>
    </row>
    <row r="71" spans="2:62" ht="20.100000000000001" hidden="1" customHeight="1" outlineLevel="1">
      <c r="B71" s="212"/>
      <c r="C71" s="908"/>
      <c r="D71" s="909"/>
      <c r="E71" s="909"/>
      <c r="F71" s="910"/>
      <c r="G71" s="890"/>
      <c r="H71" s="891"/>
      <c r="I71" s="152"/>
      <c r="J71" s="152"/>
      <c r="K71" s="152"/>
      <c r="L71" s="152"/>
      <c r="M71" s="152"/>
      <c r="N71" s="152"/>
      <c r="O71" s="152"/>
      <c r="P71" s="153"/>
      <c r="Q71" s="153"/>
      <c r="R71" s="156">
        <f t="shared" si="49"/>
        <v>0</v>
      </c>
      <c r="S71" s="156">
        <f t="shared" si="50"/>
        <v>0</v>
      </c>
      <c r="U71" s="157">
        <f t="shared" si="56"/>
        <v>0</v>
      </c>
      <c r="W71" s="152"/>
      <c r="X71" s="152"/>
      <c r="Y71" s="152"/>
      <c r="Z71" s="152"/>
      <c r="AA71" s="152"/>
      <c r="AB71" s="152"/>
      <c r="AC71" s="347"/>
      <c r="AD71" s="152"/>
      <c r="AE71" s="152"/>
      <c r="AF71" s="152"/>
      <c r="AG71" s="152"/>
      <c r="AH71" s="152"/>
      <c r="AI71" s="152"/>
      <c r="AJ71" s="347"/>
      <c r="AK71" s="152"/>
      <c r="AL71" s="152"/>
      <c r="AM71" s="295"/>
      <c r="AN71" s="228"/>
      <c r="AO71" s="228"/>
      <c r="AP71" s="228"/>
      <c r="AQ71" s="228"/>
      <c r="AR71" s="228"/>
      <c r="AS71" s="348"/>
      <c r="AT71" s="264">
        <f t="shared" si="39"/>
        <v>0</v>
      </c>
      <c r="AU71" s="259"/>
      <c r="AV71" s="265">
        <f t="shared" si="53"/>
        <v>0</v>
      </c>
      <c r="AX71" s="265">
        <f t="shared" si="57"/>
        <v>0</v>
      </c>
      <c r="AZ71" s="492">
        <f t="shared" si="54"/>
        <v>0</v>
      </c>
      <c r="BB71" s="492">
        <f t="shared" si="55"/>
        <v>0</v>
      </c>
      <c r="BD71" s="265">
        <f t="shared" si="58"/>
        <v>0</v>
      </c>
      <c r="BE71" s="105"/>
      <c r="BF71" s="105"/>
      <c r="BG71" s="105"/>
      <c r="BH71" s="105"/>
      <c r="BI71" s="105"/>
      <c r="BJ71" s="105"/>
    </row>
    <row r="72" spans="2:62" ht="20.100000000000001" hidden="1" customHeight="1" outlineLevel="1">
      <c r="B72" s="212"/>
      <c r="C72" s="908"/>
      <c r="D72" s="909"/>
      <c r="E72" s="909"/>
      <c r="F72" s="910"/>
      <c r="G72" s="890"/>
      <c r="H72" s="891"/>
      <c r="I72" s="152"/>
      <c r="J72" s="152"/>
      <c r="K72" s="152"/>
      <c r="L72" s="152"/>
      <c r="M72" s="152"/>
      <c r="N72" s="152"/>
      <c r="O72" s="152"/>
      <c r="P72" s="153"/>
      <c r="Q72" s="153"/>
      <c r="R72" s="156">
        <f t="shared" si="49"/>
        <v>0</v>
      </c>
      <c r="S72" s="156">
        <f t="shared" si="50"/>
        <v>0</v>
      </c>
      <c r="U72" s="157">
        <f t="shared" si="56"/>
        <v>0</v>
      </c>
      <c r="W72" s="152"/>
      <c r="X72" s="152"/>
      <c r="Y72" s="152"/>
      <c r="Z72" s="152"/>
      <c r="AA72" s="152"/>
      <c r="AB72" s="152"/>
      <c r="AC72" s="347"/>
      <c r="AD72" s="152"/>
      <c r="AE72" s="152"/>
      <c r="AF72" s="152"/>
      <c r="AG72" s="152"/>
      <c r="AH72" s="152"/>
      <c r="AI72" s="152"/>
      <c r="AJ72" s="347"/>
      <c r="AK72" s="152"/>
      <c r="AL72" s="152"/>
      <c r="AM72" s="295"/>
      <c r="AN72" s="228"/>
      <c r="AO72" s="228"/>
      <c r="AP72" s="228"/>
      <c r="AQ72" s="228"/>
      <c r="AR72" s="228"/>
      <c r="AS72" s="348"/>
      <c r="AT72" s="264">
        <f t="shared" si="39"/>
        <v>0</v>
      </c>
      <c r="AU72" s="259"/>
      <c r="AV72" s="265">
        <f t="shared" si="53"/>
        <v>0</v>
      </c>
      <c r="AX72" s="265">
        <f t="shared" si="57"/>
        <v>0</v>
      </c>
      <c r="AZ72" s="492">
        <f t="shared" si="54"/>
        <v>0</v>
      </c>
      <c r="BB72" s="492">
        <f t="shared" si="55"/>
        <v>0</v>
      </c>
      <c r="BD72" s="265">
        <f t="shared" si="58"/>
        <v>0</v>
      </c>
      <c r="BE72" s="105"/>
      <c r="BF72" s="105"/>
      <c r="BG72" s="105"/>
      <c r="BH72" s="105"/>
      <c r="BI72" s="105"/>
      <c r="BJ72" s="105"/>
    </row>
    <row r="73" spans="2:62" ht="20.100000000000001" hidden="1" customHeight="1" outlineLevel="1">
      <c r="B73" s="212"/>
      <c r="C73" s="908"/>
      <c r="D73" s="909"/>
      <c r="E73" s="909"/>
      <c r="F73" s="910"/>
      <c r="G73" s="890"/>
      <c r="H73" s="891"/>
      <c r="I73" s="152"/>
      <c r="J73" s="152"/>
      <c r="K73" s="152"/>
      <c r="L73" s="152"/>
      <c r="M73" s="152"/>
      <c r="N73" s="152"/>
      <c r="O73" s="152"/>
      <c r="P73" s="153"/>
      <c r="Q73" s="153"/>
      <c r="R73" s="156">
        <f t="shared" si="49"/>
        <v>0</v>
      </c>
      <c r="S73" s="156">
        <f t="shared" si="50"/>
        <v>0</v>
      </c>
      <c r="U73" s="157">
        <f t="shared" si="56"/>
        <v>0</v>
      </c>
      <c r="W73" s="152"/>
      <c r="X73" s="152"/>
      <c r="Y73" s="152"/>
      <c r="Z73" s="152"/>
      <c r="AA73" s="152"/>
      <c r="AB73" s="152"/>
      <c r="AC73" s="347"/>
      <c r="AD73" s="152"/>
      <c r="AE73" s="152"/>
      <c r="AF73" s="152"/>
      <c r="AG73" s="152"/>
      <c r="AH73" s="152"/>
      <c r="AI73" s="152"/>
      <c r="AJ73" s="347"/>
      <c r="AK73" s="152"/>
      <c r="AL73" s="152"/>
      <c r="AM73" s="295"/>
      <c r="AN73" s="228"/>
      <c r="AO73" s="228"/>
      <c r="AP73" s="228"/>
      <c r="AQ73" s="228"/>
      <c r="AR73" s="228"/>
      <c r="AS73" s="348"/>
      <c r="AT73" s="264">
        <f t="shared" si="39"/>
        <v>0</v>
      </c>
      <c r="AU73" s="259"/>
      <c r="AV73" s="265">
        <f t="shared" si="53"/>
        <v>0</v>
      </c>
      <c r="AX73" s="265">
        <f t="shared" si="57"/>
        <v>0</v>
      </c>
      <c r="AZ73" s="492">
        <f t="shared" si="54"/>
        <v>0</v>
      </c>
      <c r="BB73" s="492">
        <f t="shared" si="55"/>
        <v>0</v>
      </c>
      <c r="BD73" s="265">
        <f t="shared" si="58"/>
        <v>0</v>
      </c>
      <c r="BE73" s="105"/>
      <c r="BF73" s="105"/>
      <c r="BG73" s="105"/>
      <c r="BH73" s="105"/>
      <c r="BI73" s="105"/>
      <c r="BJ73" s="105"/>
    </row>
    <row r="74" spans="2:62" ht="20.100000000000001" hidden="1" customHeight="1" outlineLevel="1">
      <c r="B74" s="212"/>
      <c r="C74" s="908"/>
      <c r="D74" s="909"/>
      <c r="E74" s="909"/>
      <c r="F74" s="910"/>
      <c r="G74" s="890"/>
      <c r="H74" s="891"/>
      <c r="I74" s="152"/>
      <c r="J74" s="152"/>
      <c r="K74" s="152"/>
      <c r="L74" s="152"/>
      <c r="M74" s="152"/>
      <c r="N74" s="152"/>
      <c r="O74" s="152"/>
      <c r="P74" s="153"/>
      <c r="Q74" s="153"/>
      <c r="R74" s="156">
        <f t="shared" si="49"/>
        <v>0</v>
      </c>
      <c r="S74" s="156">
        <f t="shared" si="50"/>
        <v>0</v>
      </c>
      <c r="U74" s="157">
        <f t="shared" si="56"/>
        <v>0</v>
      </c>
      <c r="W74" s="152"/>
      <c r="X74" s="152"/>
      <c r="Y74" s="152"/>
      <c r="Z74" s="152"/>
      <c r="AA74" s="152"/>
      <c r="AB74" s="152"/>
      <c r="AC74" s="347"/>
      <c r="AD74" s="152"/>
      <c r="AE74" s="152"/>
      <c r="AF74" s="152"/>
      <c r="AG74" s="152"/>
      <c r="AH74" s="152"/>
      <c r="AI74" s="152"/>
      <c r="AJ74" s="347"/>
      <c r="AK74" s="152"/>
      <c r="AL74" s="152"/>
      <c r="AM74" s="295"/>
      <c r="AN74" s="228"/>
      <c r="AO74" s="228"/>
      <c r="AP74" s="228"/>
      <c r="AQ74" s="228"/>
      <c r="AR74" s="228"/>
      <c r="AS74" s="348"/>
      <c r="AT74" s="264">
        <f t="shared" si="39"/>
        <v>0</v>
      </c>
      <c r="AU74" s="259"/>
      <c r="AV74" s="265">
        <f t="shared" si="53"/>
        <v>0</v>
      </c>
      <c r="AX74" s="265">
        <f t="shared" si="57"/>
        <v>0</v>
      </c>
      <c r="AZ74" s="492">
        <f t="shared" si="54"/>
        <v>0</v>
      </c>
      <c r="BB74" s="492">
        <f t="shared" si="55"/>
        <v>0</v>
      </c>
      <c r="BD74" s="265">
        <f t="shared" si="58"/>
        <v>0</v>
      </c>
      <c r="BE74" s="105"/>
      <c r="BF74" s="105"/>
      <c r="BG74" s="105"/>
      <c r="BH74" s="105"/>
      <c r="BI74" s="105"/>
      <c r="BJ74" s="105"/>
    </row>
    <row r="75" spans="2:62" ht="20.100000000000001" hidden="1" customHeight="1" outlineLevel="1">
      <c r="B75" s="212"/>
      <c r="C75" s="908"/>
      <c r="D75" s="909"/>
      <c r="E75" s="909"/>
      <c r="F75" s="910"/>
      <c r="G75" s="890"/>
      <c r="H75" s="891"/>
      <c r="I75" s="152"/>
      <c r="J75" s="152"/>
      <c r="K75" s="152"/>
      <c r="L75" s="152"/>
      <c r="M75" s="152"/>
      <c r="N75" s="152"/>
      <c r="O75" s="152"/>
      <c r="P75" s="153"/>
      <c r="Q75" s="153"/>
      <c r="R75" s="156">
        <f t="shared" si="49"/>
        <v>0</v>
      </c>
      <c r="S75" s="156">
        <f t="shared" si="50"/>
        <v>0</v>
      </c>
      <c r="U75" s="157">
        <f t="shared" si="56"/>
        <v>0</v>
      </c>
      <c r="W75" s="152"/>
      <c r="X75" s="152"/>
      <c r="Y75" s="152"/>
      <c r="Z75" s="152"/>
      <c r="AA75" s="152"/>
      <c r="AB75" s="152"/>
      <c r="AC75" s="347"/>
      <c r="AD75" s="152"/>
      <c r="AE75" s="152"/>
      <c r="AF75" s="152"/>
      <c r="AG75" s="152"/>
      <c r="AH75" s="152"/>
      <c r="AI75" s="152"/>
      <c r="AJ75" s="347"/>
      <c r="AK75" s="152"/>
      <c r="AL75" s="152"/>
      <c r="AM75" s="295"/>
      <c r="AN75" s="228"/>
      <c r="AO75" s="228"/>
      <c r="AP75" s="228"/>
      <c r="AQ75" s="228"/>
      <c r="AR75" s="228"/>
      <c r="AS75" s="348"/>
      <c r="AT75" s="264">
        <f t="shared" si="39"/>
        <v>0</v>
      </c>
      <c r="AU75" s="259"/>
      <c r="AV75" s="265">
        <f t="shared" si="53"/>
        <v>0</v>
      </c>
      <c r="AX75" s="265">
        <f t="shared" si="57"/>
        <v>0</v>
      </c>
      <c r="AZ75" s="492">
        <f t="shared" si="54"/>
        <v>0</v>
      </c>
      <c r="BB75" s="492">
        <f t="shared" si="55"/>
        <v>0</v>
      </c>
      <c r="BD75" s="265">
        <f t="shared" si="58"/>
        <v>0</v>
      </c>
      <c r="BE75" s="105"/>
      <c r="BF75" s="105"/>
      <c r="BG75" s="105"/>
      <c r="BH75" s="105"/>
      <c r="BI75" s="105"/>
      <c r="BJ75" s="105"/>
    </row>
    <row r="76" spans="2:62" ht="20.100000000000001" hidden="1" customHeight="1" outlineLevel="1">
      <c r="B76" s="212"/>
      <c r="C76" s="908"/>
      <c r="D76" s="909"/>
      <c r="E76" s="909"/>
      <c r="F76" s="910"/>
      <c r="G76" s="890"/>
      <c r="H76" s="891"/>
      <c r="I76" s="152"/>
      <c r="J76" s="152"/>
      <c r="K76" s="152"/>
      <c r="L76" s="152"/>
      <c r="M76" s="152"/>
      <c r="N76" s="152"/>
      <c r="O76" s="152"/>
      <c r="P76" s="153"/>
      <c r="Q76" s="153"/>
      <c r="R76" s="156">
        <f t="shared" si="49"/>
        <v>0</v>
      </c>
      <c r="S76" s="156">
        <f t="shared" si="50"/>
        <v>0</v>
      </c>
      <c r="U76" s="157">
        <f t="shared" si="56"/>
        <v>0</v>
      </c>
      <c r="W76" s="152"/>
      <c r="X76" s="152"/>
      <c r="Y76" s="152"/>
      <c r="Z76" s="152"/>
      <c r="AA76" s="152"/>
      <c r="AB76" s="152"/>
      <c r="AC76" s="347"/>
      <c r="AD76" s="152"/>
      <c r="AE76" s="152"/>
      <c r="AF76" s="152"/>
      <c r="AG76" s="152"/>
      <c r="AH76" s="152"/>
      <c r="AI76" s="152"/>
      <c r="AJ76" s="347"/>
      <c r="AK76" s="152"/>
      <c r="AL76" s="152"/>
      <c r="AM76" s="295"/>
      <c r="AN76" s="228"/>
      <c r="AO76" s="228"/>
      <c r="AP76" s="228"/>
      <c r="AQ76" s="228"/>
      <c r="AR76" s="228"/>
      <c r="AS76" s="348"/>
      <c r="AT76" s="264">
        <f t="shared" si="39"/>
        <v>0</v>
      </c>
      <c r="AU76" s="259"/>
      <c r="AV76" s="265">
        <f t="shared" si="53"/>
        <v>0</v>
      </c>
      <c r="AX76" s="265">
        <f t="shared" si="57"/>
        <v>0</v>
      </c>
      <c r="AZ76" s="492">
        <f t="shared" si="54"/>
        <v>0</v>
      </c>
      <c r="BB76" s="492">
        <f t="shared" si="55"/>
        <v>0</v>
      </c>
      <c r="BD76" s="265">
        <f t="shared" si="58"/>
        <v>0</v>
      </c>
      <c r="BE76" s="105"/>
      <c r="BF76" s="105"/>
      <c r="BG76" s="105"/>
      <c r="BH76" s="105"/>
      <c r="BI76" s="105"/>
      <c r="BJ76" s="105"/>
    </row>
    <row r="77" spans="2:62" ht="20.100000000000001" hidden="1" customHeight="1" outlineLevel="1">
      <c r="B77" s="212"/>
      <c r="C77" s="908"/>
      <c r="D77" s="909"/>
      <c r="E77" s="909"/>
      <c r="F77" s="910"/>
      <c r="G77" s="890"/>
      <c r="H77" s="891"/>
      <c r="I77" s="152"/>
      <c r="J77" s="152"/>
      <c r="K77" s="152"/>
      <c r="L77" s="152"/>
      <c r="M77" s="152"/>
      <c r="N77" s="152"/>
      <c r="O77" s="152"/>
      <c r="P77" s="153"/>
      <c r="Q77" s="153"/>
      <c r="R77" s="156">
        <f t="shared" si="49"/>
        <v>0</v>
      </c>
      <c r="S77" s="156">
        <f t="shared" si="50"/>
        <v>0</v>
      </c>
      <c r="U77" s="157">
        <f t="shared" si="56"/>
        <v>0</v>
      </c>
      <c r="W77" s="152"/>
      <c r="X77" s="152"/>
      <c r="Y77" s="152"/>
      <c r="Z77" s="152"/>
      <c r="AA77" s="152"/>
      <c r="AB77" s="152"/>
      <c r="AC77" s="347"/>
      <c r="AD77" s="152"/>
      <c r="AE77" s="152"/>
      <c r="AF77" s="152"/>
      <c r="AG77" s="152"/>
      <c r="AH77" s="152"/>
      <c r="AI77" s="152"/>
      <c r="AJ77" s="347"/>
      <c r="AK77" s="152"/>
      <c r="AL77" s="152"/>
      <c r="AM77" s="295"/>
      <c r="AN77" s="228"/>
      <c r="AO77" s="228"/>
      <c r="AP77" s="228"/>
      <c r="AQ77" s="228"/>
      <c r="AR77" s="228"/>
      <c r="AS77" s="348"/>
      <c r="AT77" s="264">
        <f t="shared" si="39"/>
        <v>0</v>
      </c>
      <c r="AU77" s="259"/>
      <c r="AV77" s="265">
        <f t="shared" si="53"/>
        <v>0</v>
      </c>
      <c r="AX77" s="265">
        <f t="shared" si="57"/>
        <v>0</v>
      </c>
      <c r="AZ77" s="492">
        <f t="shared" si="54"/>
        <v>0</v>
      </c>
      <c r="BB77" s="492">
        <f t="shared" si="55"/>
        <v>0</v>
      </c>
      <c r="BD77" s="265">
        <f t="shared" si="58"/>
        <v>0</v>
      </c>
      <c r="BE77" s="105"/>
      <c r="BF77" s="105"/>
      <c r="BG77" s="105"/>
      <c r="BH77" s="105"/>
      <c r="BI77" s="105"/>
      <c r="BJ77" s="105"/>
    </row>
    <row r="78" spans="2:62" ht="20.100000000000001" hidden="1" customHeight="1" outlineLevel="1">
      <c r="B78" s="212"/>
      <c r="C78" s="908"/>
      <c r="D78" s="909"/>
      <c r="E78" s="909"/>
      <c r="F78" s="910"/>
      <c r="G78" s="890"/>
      <c r="H78" s="891"/>
      <c r="I78" s="152"/>
      <c r="J78" s="152"/>
      <c r="K78" s="152"/>
      <c r="L78" s="152"/>
      <c r="M78" s="152"/>
      <c r="N78" s="152"/>
      <c r="O78" s="152"/>
      <c r="P78" s="153"/>
      <c r="Q78" s="153"/>
      <c r="R78" s="156">
        <f t="shared" si="49"/>
        <v>0</v>
      </c>
      <c r="S78" s="156">
        <f t="shared" si="50"/>
        <v>0</v>
      </c>
      <c r="U78" s="157">
        <f t="shared" si="56"/>
        <v>0</v>
      </c>
      <c r="W78" s="152"/>
      <c r="X78" s="152"/>
      <c r="Y78" s="152"/>
      <c r="Z78" s="152"/>
      <c r="AA78" s="152"/>
      <c r="AB78" s="152"/>
      <c r="AC78" s="347"/>
      <c r="AD78" s="152"/>
      <c r="AE78" s="152"/>
      <c r="AF78" s="152"/>
      <c r="AG78" s="152"/>
      <c r="AH78" s="152"/>
      <c r="AI78" s="152"/>
      <c r="AJ78" s="347"/>
      <c r="AK78" s="152"/>
      <c r="AL78" s="152"/>
      <c r="AM78" s="295"/>
      <c r="AN78" s="228"/>
      <c r="AO78" s="228"/>
      <c r="AP78" s="228"/>
      <c r="AQ78" s="228"/>
      <c r="AR78" s="228"/>
      <c r="AS78" s="348"/>
      <c r="AT78" s="264">
        <f t="shared" si="39"/>
        <v>0</v>
      </c>
      <c r="AU78" s="259"/>
      <c r="AV78" s="265">
        <f t="shared" si="53"/>
        <v>0</v>
      </c>
      <c r="AX78" s="265">
        <f t="shared" si="57"/>
        <v>0</v>
      </c>
      <c r="AZ78" s="492">
        <f t="shared" si="54"/>
        <v>0</v>
      </c>
      <c r="BB78" s="492">
        <f t="shared" si="55"/>
        <v>0</v>
      </c>
      <c r="BD78" s="265">
        <f t="shared" si="58"/>
        <v>0</v>
      </c>
      <c r="BE78" s="105"/>
      <c r="BF78" s="105"/>
      <c r="BG78" s="105"/>
      <c r="BH78" s="105"/>
      <c r="BI78" s="105"/>
      <c r="BJ78" s="105"/>
    </row>
    <row r="79" spans="2:62" ht="9.9499999999999993" hidden="1" customHeight="1" outlineLevel="1">
      <c r="B79" s="101"/>
      <c r="C79" s="208"/>
      <c r="D79" s="208"/>
      <c r="E79" s="208"/>
      <c r="F79" s="208"/>
      <c r="G79" s="237"/>
      <c r="H79" s="207"/>
      <c r="I79" s="257"/>
      <c r="J79" s="257"/>
      <c r="K79" s="257"/>
      <c r="L79" s="257"/>
      <c r="M79" s="257"/>
      <c r="N79" s="257"/>
      <c r="O79" s="257"/>
      <c r="P79" s="256"/>
      <c r="Q79" s="102"/>
      <c r="R79" s="102"/>
      <c r="S79" s="102"/>
      <c r="U79" s="98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Z79" s="493"/>
      <c r="BE79" s="105"/>
      <c r="BF79" s="105"/>
      <c r="BG79" s="105"/>
      <c r="BH79" s="105"/>
      <c r="BI79" s="105"/>
      <c r="BJ79" s="105"/>
    </row>
    <row r="80" spans="2:62" ht="20.100000000000001" customHeight="1" collapsed="1">
      <c r="B80" s="179">
        <f>B63+1</f>
        <v>5</v>
      </c>
      <c r="C80" s="916"/>
      <c r="D80" s="917"/>
      <c r="E80" s="917"/>
      <c r="F80" s="918"/>
      <c r="G80" s="429"/>
      <c r="H80" s="206">
        <v>1</v>
      </c>
      <c r="I80" s="642">
        <f t="shared" ref="I80" si="59">$H80*SUM(I81:I95)</f>
        <v>0</v>
      </c>
      <c r="J80" s="643">
        <f t="shared" ref="J80:O80" si="60">$H80*SUM(J81:J95)</f>
        <v>0</v>
      </c>
      <c r="K80" s="644">
        <f t="shared" si="60"/>
        <v>0</v>
      </c>
      <c r="L80" s="645">
        <f t="shared" si="60"/>
        <v>0</v>
      </c>
      <c r="M80" s="645">
        <f t="shared" si="60"/>
        <v>0</v>
      </c>
      <c r="N80" s="644">
        <f t="shared" si="60"/>
        <v>0</v>
      </c>
      <c r="O80" s="642">
        <f t="shared" si="60"/>
        <v>0</v>
      </c>
      <c r="P80" s="209">
        <f t="shared" ref="P80:Q80" si="61">$H80*SUM(P81:P95)</f>
        <v>0</v>
      </c>
      <c r="Q80" s="210">
        <f t="shared" si="61"/>
        <v>0</v>
      </c>
      <c r="R80" s="136">
        <f t="shared" ref="R80:R95" si="62">P80*(1+Gewinn)*(1+SicherheitAngebot)</f>
        <v>0</v>
      </c>
      <c r="S80" s="137">
        <f t="shared" ref="S80:S95" si="63">Q80*(1+MGKZ)*(1+Gewinn)*(1+SicherheitAngebot)</f>
        <v>0</v>
      </c>
      <c r="U80" s="10">
        <f>I80*$I$7+J80*$J$7+K80*$K$7+L80*$L$7+M80*$M$7+N80*$N$7+O80*$O$7+R80+S80</f>
        <v>0</v>
      </c>
      <c r="W80" s="646">
        <f t="shared" ref="W80:AB80" si="64">$H80*SUM(W81:W95)</f>
        <v>0</v>
      </c>
      <c r="X80" s="647">
        <f t="shared" si="64"/>
        <v>0</v>
      </c>
      <c r="Y80" s="648">
        <f t="shared" si="64"/>
        <v>0</v>
      </c>
      <c r="Z80" s="649">
        <f t="shared" si="64"/>
        <v>0</v>
      </c>
      <c r="AA80" s="648">
        <f t="shared" si="64"/>
        <v>0</v>
      </c>
      <c r="AB80" s="646">
        <f t="shared" si="64"/>
        <v>0</v>
      </c>
      <c r="AC80" s="258"/>
      <c r="AD80" s="646">
        <f t="shared" ref="AD80:AM80" si="65">$H80*SUM(AD81:AD95)</f>
        <v>0</v>
      </c>
      <c r="AE80" s="647">
        <f t="shared" si="65"/>
        <v>0</v>
      </c>
      <c r="AF80" s="648">
        <f t="shared" si="65"/>
        <v>0</v>
      </c>
      <c r="AG80" s="649">
        <f t="shared" si="65"/>
        <v>0</v>
      </c>
      <c r="AH80" s="648">
        <f t="shared" si="65"/>
        <v>0</v>
      </c>
      <c r="AI80" s="646">
        <f t="shared" si="65"/>
        <v>0</v>
      </c>
      <c r="AJ80" s="258"/>
      <c r="AK80" s="653">
        <f t="shared" si="65"/>
        <v>0</v>
      </c>
      <c r="AL80" s="653">
        <f t="shared" si="65"/>
        <v>0</v>
      </c>
      <c r="AM80" s="653">
        <f t="shared" si="65"/>
        <v>0</v>
      </c>
      <c r="AN80" s="227">
        <f>$H80*SUM(AN81:AN95)*(1+Gewinn)*(1+SicherheitAngebot)</f>
        <v>0</v>
      </c>
      <c r="AO80" s="227">
        <f>$H80*SUM(AO81:AO95)*(1+Gewinn)*(1+SicherheitAngebot)</f>
        <v>0</v>
      </c>
      <c r="AP80" s="227">
        <f>$H80*SUM(AP81:AP95)*(1+Gewinn)*(1+SicherheitAngebot)</f>
        <v>0</v>
      </c>
      <c r="AQ80" s="227">
        <f>$H80*SUM(AQ81:AQ95)*(1+Gewinn)*(1+SicherheitAngebot)</f>
        <v>0</v>
      </c>
      <c r="AR80" s="227">
        <f>$H80*SUM(AR81:AR95)*(1+Gewinn)*(1+SicherheitAngebot)</f>
        <v>0</v>
      </c>
      <c r="AS80" s="262"/>
      <c r="AT80" s="263">
        <f t="shared" si="39"/>
        <v>0</v>
      </c>
      <c r="AU80" s="259"/>
      <c r="AV80" s="491">
        <f>AK80*$AK$7+AL80*$AL$7+AM80*$AM$7+SUM(AN80:AR80)+AT80/Zuschläge_IBN+AT80</f>
        <v>0</v>
      </c>
      <c r="AX80" s="685">
        <f>U80+AV80</f>
        <v>0</v>
      </c>
      <c r="AZ80" s="490">
        <f>IF(H80&gt;0,U80/(1+SicherheitAngebot)*(1+Sicherheit),0)</f>
        <v>0</v>
      </c>
      <c r="BB80" s="490">
        <f>IF(H80&gt;0,AV80/(1+SicherheitAngebot)*(1+Sicherheit),0)</f>
        <v>0</v>
      </c>
      <c r="BD80" s="490">
        <f>AZ80+BB80</f>
        <v>0</v>
      </c>
      <c r="BE80" s="105"/>
      <c r="BF80" s="105"/>
      <c r="BG80" s="105"/>
      <c r="BH80" s="105"/>
      <c r="BI80" s="105"/>
      <c r="BJ80" s="105"/>
    </row>
    <row r="81" spans="2:62" ht="20.100000000000001" hidden="1" customHeight="1" outlineLevel="1">
      <c r="B81" s="99"/>
      <c r="C81" s="908"/>
      <c r="D81" s="909"/>
      <c r="E81" s="909"/>
      <c r="F81" s="910"/>
      <c r="G81" s="890"/>
      <c r="H81" s="901"/>
      <c r="I81" s="152"/>
      <c r="J81" s="152"/>
      <c r="K81" s="152"/>
      <c r="L81" s="152"/>
      <c r="M81" s="152"/>
      <c r="N81" s="152"/>
      <c r="O81" s="152"/>
      <c r="P81" s="153"/>
      <c r="Q81" s="153"/>
      <c r="R81" s="156">
        <f t="shared" si="62"/>
        <v>0</v>
      </c>
      <c r="S81" s="156">
        <f t="shared" si="63"/>
        <v>0</v>
      </c>
      <c r="U81" s="157">
        <f>I81*$I$7+J81*$J$7+K81*$K$7+L81*$L$7+M81*$M$7+N81*$N$7+O81*$O$7+R81+S81</f>
        <v>0</v>
      </c>
      <c r="W81" s="152"/>
      <c r="X81" s="152"/>
      <c r="Y81" s="152"/>
      <c r="Z81" s="152"/>
      <c r="AA81" s="152"/>
      <c r="AB81" s="152"/>
      <c r="AC81" s="347"/>
      <c r="AD81" s="152"/>
      <c r="AE81" s="152"/>
      <c r="AF81" s="152"/>
      <c r="AG81" s="152"/>
      <c r="AH81" s="152"/>
      <c r="AI81" s="152"/>
      <c r="AJ81" s="347"/>
      <c r="AK81" s="152"/>
      <c r="AL81" s="152"/>
      <c r="AM81" s="295"/>
      <c r="AN81" s="228"/>
      <c r="AO81" s="228"/>
      <c r="AP81" s="228"/>
      <c r="AQ81" s="228"/>
      <c r="AR81" s="228"/>
      <c r="AS81" s="348"/>
      <c r="AT81" s="264">
        <f t="shared" si="39"/>
        <v>0</v>
      </c>
      <c r="AU81" s="259"/>
      <c r="AV81" s="265">
        <f t="shared" ref="AV81:AV95" si="66">AK81*$AK$7+AL81*$AL$7+AM81*$AM$7+SUM(AN81:AR81)*(1+Gewinn)*(1+SicherheitAngebot)+AT81/Zuschläge_IBN+AT81</f>
        <v>0</v>
      </c>
      <c r="AX81" s="265">
        <f>U81+AV81</f>
        <v>0</v>
      </c>
      <c r="AZ81" s="492">
        <f t="shared" ref="AZ81:AZ95" si="67">U81/(1+SicherheitAngebot)*(1+Sicherheit)</f>
        <v>0</v>
      </c>
      <c r="BB81" s="492">
        <f t="shared" ref="BB81:BB95" si="68">AV81/(1+SicherheitAngebot)*(1+Sicherheit)</f>
        <v>0</v>
      </c>
      <c r="BD81" s="265">
        <f>AZ81+BB81</f>
        <v>0</v>
      </c>
      <c r="BE81" s="105"/>
      <c r="BF81" s="105"/>
      <c r="BG81" s="105"/>
      <c r="BH81" s="105"/>
      <c r="BI81" s="105"/>
      <c r="BJ81" s="105"/>
    </row>
    <row r="82" spans="2:62" ht="20.100000000000001" hidden="1" customHeight="1" outlineLevel="1">
      <c r="B82" s="100"/>
      <c r="C82" s="908"/>
      <c r="D82" s="909"/>
      <c r="E82" s="909"/>
      <c r="F82" s="910"/>
      <c r="G82" s="890"/>
      <c r="H82" s="891"/>
      <c r="I82" s="152"/>
      <c r="J82" s="152"/>
      <c r="K82" s="152"/>
      <c r="L82" s="152"/>
      <c r="M82" s="152"/>
      <c r="N82" s="152"/>
      <c r="O82" s="152"/>
      <c r="P82" s="153"/>
      <c r="Q82" s="153"/>
      <c r="R82" s="156">
        <f t="shared" si="62"/>
        <v>0</v>
      </c>
      <c r="S82" s="156">
        <f t="shared" si="63"/>
        <v>0</v>
      </c>
      <c r="U82" s="157">
        <f t="shared" ref="U82:U95" si="69">I82*$I$7+J82*$J$7+K82*$K$7+L82*$L$7+M82*$M$7+N82*$N$7+O82*$O$7+R82+S82</f>
        <v>0</v>
      </c>
      <c r="W82" s="152"/>
      <c r="X82" s="152"/>
      <c r="Y82" s="152"/>
      <c r="Z82" s="152"/>
      <c r="AA82" s="152"/>
      <c r="AB82" s="152"/>
      <c r="AC82" s="347"/>
      <c r="AD82" s="152"/>
      <c r="AE82" s="152"/>
      <c r="AF82" s="152"/>
      <c r="AG82" s="152"/>
      <c r="AH82" s="152"/>
      <c r="AI82" s="152"/>
      <c r="AJ82" s="347"/>
      <c r="AK82" s="152"/>
      <c r="AL82" s="152"/>
      <c r="AM82" s="295"/>
      <c r="AN82" s="228"/>
      <c r="AO82" s="228"/>
      <c r="AP82" s="228"/>
      <c r="AQ82" s="228"/>
      <c r="AR82" s="228"/>
      <c r="AS82" s="348"/>
      <c r="AT82" s="264">
        <f t="shared" si="39"/>
        <v>0</v>
      </c>
      <c r="AU82" s="259"/>
      <c r="AV82" s="265">
        <f t="shared" si="66"/>
        <v>0</v>
      </c>
      <c r="AX82" s="265">
        <f t="shared" ref="AX82:AX95" si="70">U82+AV82</f>
        <v>0</v>
      </c>
      <c r="AZ82" s="492">
        <f t="shared" si="67"/>
        <v>0</v>
      </c>
      <c r="BB82" s="492">
        <f t="shared" si="68"/>
        <v>0</v>
      </c>
      <c r="BD82" s="265">
        <f t="shared" ref="BD82:BD95" si="71">AZ82+BB82</f>
        <v>0</v>
      </c>
      <c r="BE82" s="105"/>
      <c r="BF82" s="105"/>
      <c r="BG82" s="105"/>
      <c r="BH82" s="105"/>
      <c r="BI82" s="105"/>
      <c r="BJ82" s="105"/>
    </row>
    <row r="83" spans="2:62" ht="20.100000000000001" hidden="1" customHeight="1" outlineLevel="1">
      <c r="B83" s="100"/>
      <c r="C83" s="908"/>
      <c r="D83" s="909"/>
      <c r="E83" s="909"/>
      <c r="F83" s="910"/>
      <c r="G83" s="890"/>
      <c r="H83" s="891"/>
      <c r="I83" s="152"/>
      <c r="J83" s="152"/>
      <c r="K83" s="152"/>
      <c r="L83" s="152"/>
      <c r="M83" s="152"/>
      <c r="N83" s="152"/>
      <c r="O83" s="152"/>
      <c r="P83" s="153"/>
      <c r="Q83" s="153"/>
      <c r="R83" s="156">
        <f t="shared" si="62"/>
        <v>0</v>
      </c>
      <c r="S83" s="156">
        <f t="shared" si="63"/>
        <v>0</v>
      </c>
      <c r="U83" s="157">
        <f t="shared" si="69"/>
        <v>0</v>
      </c>
      <c r="W83" s="152"/>
      <c r="X83" s="152"/>
      <c r="Y83" s="152"/>
      <c r="Z83" s="152"/>
      <c r="AA83" s="152"/>
      <c r="AB83" s="152"/>
      <c r="AC83" s="347"/>
      <c r="AD83" s="152"/>
      <c r="AE83" s="152"/>
      <c r="AF83" s="152"/>
      <c r="AG83" s="152"/>
      <c r="AH83" s="152"/>
      <c r="AI83" s="152"/>
      <c r="AJ83" s="347"/>
      <c r="AK83" s="152"/>
      <c r="AL83" s="152"/>
      <c r="AM83" s="295"/>
      <c r="AN83" s="228"/>
      <c r="AO83" s="228"/>
      <c r="AP83" s="228"/>
      <c r="AQ83" s="228"/>
      <c r="AR83" s="228"/>
      <c r="AS83" s="348"/>
      <c r="AT83" s="264">
        <f t="shared" si="39"/>
        <v>0</v>
      </c>
      <c r="AU83" s="259"/>
      <c r="AV83" s="265">
        <f t="shared" si="66"/>
        <v>0</v>
      </c>
      <c r="AX83" s="265">
        <f t="shared" si="70"/>
        <v>0</v>
      </c>
      <c r="AZ83" s="492">
        <f t="shared" si="67"/>
        <v>0</v>
      </c>
      <c r="BB83" s="492">
        <f t="shared" si="68"/>
        <v>0</v>
      </c>
      <c r="BD83" s="265">
        <f t="shared" si="71"/>
        <v>0</v>
      </c>
      <c r="BE83" s="105"/>
      <c r="BF83" s="105"/>
      <c r="BG83" s="105"/>
      <c r="BH83" s="105"/>
      <c r="BI83" s="105"/>
      <c r="BJ83" s="105"/>
    </row>
    <row r="84" spans="2:62" ht="20.100000000000001" hidden="1" customHeight="1" outlineLevel="1">
      <c r="B84" s="100"/>
      <c r="C84" s="908"/>
      <c r="D84" s="909"/>
      <c r="E84" s="909"/>
      <c r="F84" s="910"/>
      <c r="G84" s="890"/>
      <c r="H84" s="891"/>
      <c r="I84" s="152"/>
      <c r="J84" s="152"/>
      <c r="K84" s="152"/>
      <c r="L84" s="152"/>
      <c r="M84" s="152"/>
      <c r="N84" s="152"/>
      <c r="O84" s="152"/>
      <c r="P84" s="153"/>
      <c r="Q84" s="153"/>
      <c r="R84" s="156">
        <f t="shared" si="62"/>
        <v>0</v>
      </c>
      <c r="S84" s="156">
        <f t="shared" si="63"/>
        <v>0</v>
      </c>
      <c r="U84" s="157">
        <f t="shared" si="69"/>
        <v>0</v>
      </c>
      <c r="W84" s="152"/>
      <c r="X84" s="152"/>
      <c r="Y84" s="152"/>
      <c r="Z84" s="152"/>
      <c r="AA84" s="152"/>
      <c r="AB84" s="152"/>
      <c r="AC84" s="347"/>
      <c r="AD84" s="152"/>
      <c r="AE84" s="152"/>
      <c r="AF84" s="152"/>
      <c r="AG84" s="152"/>
      <c r="AH84" s="152"/>
      <c r="AI84" s="152"/>
      <c r="AJ84" s="347"/>
      <c r="AK84" s="152"/>
      <c r="AL84" s="152"/>
      <c r="AM84" s="295"/>
      <c r="AN84" s="228"/>
      <c r="AO84" s="228"/>
      <c r="AP84" s="228"/>
      <c r="AQ84" s="228"/>
      <c r="AR84" s="228"/>
      <c r="AS84" s="348"/>
      <c r="AT84" s="264">
        <f t="shared" si="39"/>
        <v>0</v>
      </c>
      <c r="AU84" s="259"/>
      <c r="AV84" s="265">
        <f t="shared" si="66"/>
        <v>0</v>
      </c>
      <c r="AX84" s="265">
        <f t="shared" si="70"/>
        <v>0</v>
      </c>
      <c r="AZ84" s="492">
        <f t="shared" si="67"/>
        <v>0</v>
      </c>
      <c r="BB84" s="492">
        <f t="shared" si="68"/>
        <v>0</v>
      </c>
      <c r="BD84" s="265">
        <f t="shared" si="71"/>
        <v>0</v>
      </c>
      <c r="BE84" s="105"/>
      <c r="BF84" s="105"/>
      <c r="BG84" s="105"/>
      <c r="BH84" s="105"/>
      <c r="BI84" s="105"/>
      <c r="BJ84" s="105"/>
    </row>
    <row r="85" spans="2:62" ht="20.100000000000001" hidden="1" customHeight="1" outlineLevel="1">
      <c r="B85" s="100"/>
      <c r="C85" s="908"/>
      <c r="D85" s="909"/>
      <c r="E85" s="909"/>
      <c r="F85" s="910"/>
      <c r="G85" s="890"/>
      <c r="H85" s="891"/>
      <c r="I85" s="152"/>
      <c r="J85" s="152"/>
      <c r="K85" s="152"/>
      <c r="L85" s="152"/>
      <c r="M85" s="152"/>
      <c r="N85" s="152"/>
      <c r="O85" s="152"/>
      <c r="P85" s="153"/>
      <c r="Q85" s="153"/>
      <c r="R85" s="156">
        <f t="shared" si="62"/>
        <v>0</v>
      </c>
      <c r="S85" s="156">
        <f t="shared" si="63"/>
        <v>0</v>
      </c>
      <c r="U85" s="157">
        <f t="shared" si="69"/>
        <v>0</v>
      </c>
      <c r="W85" s="152"/>
      <c r="X85" s="152"/>
      <c r="Y85" s="152"/>
      <c r="Z85" s="152"/>
      <c r="AA85" s="152"/>
      <c r="AB85" s="152"/>
      <c r="AC85" s="347"/>
      <c r="AD85" s="152"/>
      <c r="AE85" s="152"/>
      <c r="AF85" s="152"/>
      <c r="AG85" s="152"/>
      <c r="AH85" s="152"/>
      <c r="AI85" s="152"/>
      <c r="AJ85" s="347"/>
      <c r="AK85" s="152"/>
      <c r="AL85" s="152"/>
      <c r="AM85" s="295"/>
      <c r="AN85" s="228"/>
      <c r="AO85" s="228"/>
      <c r="AP85" s="228"/>
      <c r="AQ85" s="228"/>
      <c r="AR85" s="228"/>
      <c r="AS85" s="348"/>
      <c r="AT85" s="264">
        <f t="shared" si="39"/>
        <v>0</v>
      </c>
      <c r="AU85" s="259"/>
      <c r="AV85" s="265">
        <f t="shared" si="66"/>
        <v>0</v>
      </c>
      <c r="AX85" s="265">
        <f t="shared" si="70"/>
        <v>0</v>
      </c>
      <c r="AZ85" s="492">
        <f t="shared" si="67"/>
        <v>0</v>
      </c>
      <c r="BB85" s="492">
        <f t="shared" si="68"/>
        <v>0</v>
      </c>
      <c r="BD85" s="265">
        <f t="shared" si="71"/>
        <v>0</v>
      </c>
      <c r="BE85" s="105"/>
      <c r="BF85" s="105"/>
      <c r="BG85" s="105"/>
      <c r="BH85" s="105"/>
      <c r="BI85" s="105"/>
      <c r="BJ85" s="105"/>
    </row>
    <row r="86" spans="2:62" ht="20.100000000000001" hidden="1" customHeight="1" outlineLevel="1">
      <c r="B86" s="100"/>
      <c r="C86" s="908"/>
      <c r="D86" s="909"/>
      <c r="E86" s="909"/>
      <c r="F86" s="910"/>
      <c r="G86" s="890"/>
      <c r="H86" s="891"/>
      <c r="I86" s="152"/>
      <c r="J86" s="152"/>
      <c r="K86" s="152"/>
      <c r="L86" s="152"/>
      <c r="M86" s="152"/>
      <c r="N86" s="152"/>
      <c r="O86" s="152"/>
      <c r="P86" s="153"/>
      <c r="Q86" s="153"/>
      <c r="R86" s="156">
        <f t="shared" si="62"/>
        <v>0</v>
      </c>
      <c r="S86" s="156">
        <f t="shared" si="63"/>
        <v>0</v>
      </c>
      <c r="U86" s="157">
        <f t="shared" si="69"/>
        <v>0</v>
      </c>
      <c r="W86" s="152"/>
      <c r="X86" s="152"/>
      <c r="Y86" s="152"/>
      <c r="Z86" s="152"/>
      <c r="AA86" s="152"/>
      <c r="AB86" s="152"/>
      <c r="AC86" s="347"/>
      <c r="AD86" s="152"/>
      <c r="AE86" s="152"/>
      <c r="AF86" s="152"/>
      <c r="AG86" s="152"/>
      <c r="AH86" s="152"/>
      <c r="AI86" s="152"/>
      <c r="AJ86" s="347"/>
      <c r="AK86" s="152"/>
      <c r="AL86" s="152"/>
      <c r="AM86" s="295"/>
      <c r="AN86" s="228"/>
      <c r="AO86" s="228"/>
      <c r="AP86" s="228"/>
      <c r="AQ86" s="228"/>
      <c r="AR86" s="228"/>
      <c r="AS86" s="348"/>
      <c r="AT86" s="264">
        <f t="shared" si="39"/>
        <v>0</v>
      </c>
      <c r="AU86" s="259"/>
      <c r="AV86" s="265">
        <f t="shared" si="66"/>
        <v>0</v>
      </c>
      <c r="AX86" s="265">
        <f t="shared" si="70"/>
        <v>0</v>
      </c>
      <c r="AZ86" s="492">
        <f t="shared" si="67"/>
        <v>0</v>
      </c>
      <c r="BB86" s="492">
        <f t="shared" si="68"/>
        <v>0</v>
      </c>
      <c r="BD86" s="265">
        <f t="shared" si="71"/>
        <v>0</v>
      </c>
      <c r="BE86" s="105"/>
      <c r="BF86" s="105"/>
      <c r="BG86" s="105"/>
      <c r="BH86" s="105"/>
      <c r="BI86" s="105"/>
      <c r="BJ86" s="105"/>
    </row>
    <row r="87" spans="2:62" ht="20.100000000000001" hidden="1" customHeight="1" outlineLevel="1">
      <c r="B87" s="100"/>
      <c r="C87" s="908"/>
      <c r="D87" s="909"/>
      <c r="E87" s="909"/>
      <c r="F87" s="910"/>
      <c r="G87" s="890"/>
      <c r="H87" s="891"/>
      <c r="I87" s="152"/>
      <c r="J87" s="152"/>
      <c r="K87" s="152"/>
      <c r="L87" s="152"/>
      <c r="M87" s="152"/>
      <c r="N87" s="152"/>
      <c r="O87" s="152"/>
      <c r="P87" s="153"/>
      <c r="Q87" s="153"/>
      <c r="R87" s="156">
        <f t="shared" si="62"/>
        <v>0</v>
      </c>
      <c r="S87" s="156">
        <f t="shared" si="63"/>
        <v>0</v>
      </c>
      <c r="U87" s="157">
        <f t="shared" si="69"/>
        <v>0</v>
      </c>
      <c r="W87" s="152"/>
      <c r="X87" s="152"/>
      <c r="Y87" s="152"/>
      <c r="Z87" s="152"/>
      <c r="AA87" s="152"/>
      <c r="AB87" s="152"/>
      <c r="AC87" s="347"/>
      <c r="AD87" s="152"/>
      <c r="AE87" s="152"/>
      <c r="AF87" s="152"/>
      <c r="AG87" s="152"/>
      <c r="AH87" s="152"/>
      <c r="AI87" s="152"/>
      <c r="AJ87" s="347"/>
      <c r="AK87" s="152"/>
      <c r="AL87" s="152"/>
      <c r="AM87" s="295"/>
      <c r="AN87" s="228"/>
      <c r="AO87" s="228"/>
      <c r="AP87" s="228"/>
      <c r="AQ87" s="228"/>
      <c r="AR87" s="228"/>
      <c r="AS87" s="348"/>
      <c r="AT87" s="264">
        <f t="shared" si="39"/>
        <v>0</v>
      </c>
      <c r="AU87" s="259"/>
      <c r="AV87" s="265">
        <f t="shared" si="66"/>
        <v>0</v>
      </c>
      <c r="AX87" s="265">
        <f t="shared" si="70"/>
        <v>0</v>
      </c>
      <c r="AZ87" s="492">
        <f t="shared" si="67"/>
        <v>0</v>
      </c>
      <c r="BB87" s="492">
        <f t="shared" si="68"/>
        <v>0</v>
      </c>
      <c r="BD87" s="265">
        <f t="shared" si="71"/>
        <v>0</v>
      </c>
      <c r="BE87" s="105"/>
      <c r="BF87" s="105"/>
      <c r="BG87" s="105"/>
      <c r="BH87" s="105"/>
      <c r="BI87" s="105"/>
      <c r="BJ87" s="105"/>
    </row>
    <row r="88" spans="2:62" ht="20.100000000000001" hidden="1" customHeight="1" outlineLevel="1">
      <c r="B88" s="100"/>
      <c r="C88" s="908"/>
      <c r="D88" s="909"/>
      <c r="E88" s="909"/>
      <c r="F88" s="910"/>
      <c r="G88" s="890"/>
      <c r="H88" s="891"/>
      <c r="I88" s="152"/>
      <c r="J88" s="152"/>
      <c r="K88" s="152"/>
      <c r="L88" s="152"/>
      <c r="M88" s="152"/>
      <c r="N88" s="152"/>
      <c r="O88" s="152"/>
      <c r="P88" s="153"/>
      <c r="Q88" s="153"/>
      <c r="R88" s="156">
        <f t="shared" si="62"/>
        <v>0</v>
      </c>
      <c r="S88" s="156">
        <f t="shared" si="63"/>
        <v>0</v>
      </c>
      <c r="U88" s="157">
        <f t="shared" si="69"/>
        <v>0</v>
      </c>
      <c r="W88" s="152"/>
      <c r="X88" s="152"/>
      <c r="Y88" s="152"/>
      <c r="Z88" s="152"/>
      <c r="AA88" s="152"/>
      <c r="AB88" s="152"/>
      <c r="AC88" s="347"/>
      <c r="AD88" s="152"/>
      <c r="AE88" s="152"/>
      <c r="AF88" s="152"/>
      <c r="AG88" s="152"/>
      <c r="AH88" s="152"/>
      <c r="AI88" s="152"/>
      <c r="AJ88" s="347"/>
      <c r="AK88" s="152"/>
      <c r="AL88" s="152"/>
      <c r="AM88" s="295"/>
      <c r="AN88" s="228"/>
      <c r="AO88" s="228"/>
      <c r="AP88" s="228"/>
      <c r="AQ88" s="228"/>
      <c r="AR88" s="228"/>
      <c r="AS88" s="348"/>
      <c r="AT88" s="264">
        <f t="shared" si="39"/>
        <v>0</v>
      </c>
      <c r="AU88" s="259"/>
      <c r="AV88" s="265">
        <f t="shared" si="66"/>
        <v>0</v>
      </c>
      <c r="AX88" s="265">
        <f t="shared" si="70"/>
        <v>0</v>
      </c>
      <c r="AZ88" s="492">
        <f t="shared" si="67"/>
        <v>0</v>
      </c>
      <c r="BB88" s="492">
        <f t="shared" si="68"/>
        <v>0</v>
      </c>
      <c r="BD88" s="265">
        <f t="shared" si="71"/>
        <v>0</v>
      </c>
      <c r="BE88" s="105"/>
      <c r="BF88" s="105"/>
      <c r="BG88" s="105"/>
      <c r="BH88" s="105"/>
      <c r="BI88" s="105"/>
      <c r="BJ88" s="105"/>
    </row>
    <row r="89" spans="2:62" ht="20.100000000000001" hidden="1" customHeight="1" outlineLevel="1">
      <c r="B89" s="100"/>
      <c r="C89" s="908"/>
      <c r="D89" s="909"/>
      <c r="E89" s="909"/>
      <c r="F89" s="910"/>
      <c r="G89" s="890"/>
      <c r="H89" s="891"/>
      <c r="I89" s="152"/>
      <c r="J89" s="152"/>
      <c r="K89" s="152"/>
      <c r="L89" s="152"/>
      <c r="M89" s="152"/>
      <c r="N89" s="152"/>
      <c r="O89" s="152"/>
      <c r="P89" s="153"/>
      <c r="Q89" s="153"/>
      <c r="R89" s="156">
        <f t="shared" si="62"/>
        <v>0</v>
      </c>
      <c r="S89" s="156">
        <f t="shared" si="63"/>
        <v>0</v>
      </c>
      <c r="U89" s="157">
        <f t="shared" si="69"/>
        <v>0</v>
      </c>
      <c r="W89" s="152"/>
      <c r="X89" s="152"/>
      <c r="Y89" s="152"/>
      <c r="Z89" s="152"/>
      <c r="AA89" s="152"/>
      <c r="AB89" s="152"/>
      <c r="AC89" s="347"/>
      <c r="AD89" s="152"/>
      <c r="AE89" s="152"/>
      <c r="AF89" s="152"/>
      <c r="AG89" s="152"/>
      <c r="AH89" s="152"/>
      <c r="AI89" s="152"/>
      <c r="AJ89" s="347"/>
      <c r="AK89" s="152"/>
      <c r="AL89" s="152"/>
      <c r="AM89" s="295"/>
      <c r="AN89" s="228"/>
      <c r="AO89" s="228"/>
      <c r="AP89" s="228"/>
      <c r="AQ89" s="228"/>
      <c r="AR89" s="228"/>
      <c r="AS89" s="348"/>
      <c r="AT89" s="264">
        <f t="shared" si="39"/>
        <v>0</v>
      </c>
      <c r="AU89" s="259"/>
      <c r="AV89" s="265">
        <f t="shared" si="66"/>
        <v>0</v>
      </c>
      <c r="AX89" s="265">
        <f t="shared" si="70"/>
        <v>0</v>
      </c>
      <c r="AZ89" s="492">
        <f t="shared" si="67"/>
        <v>0</v>
      </c>
      <c r="BB89" s="492">
        <f t="shared" si="68"/>
        <v>0</v>
      </c>
      <c r="BD89" s="265">
        <f t="shared" si="71"/>
        <v>0</v>
      </c>
      <c r="BE89" s="105"/>
      <c r="BF89" s="105"/>
      <c r="BG89" s="105"/>
      <c r="BH89" s="105"/>
      <c r="BI89" s="105"/>
      <c r="BJ89" s="105"/>
    </row>
    <row r="90" spans="2:62" ht="20.100000000000001" hidden="1" customHeight="1" outlineLevel="1">
      <c r="B90" s="100"/>
      <c r="C90" s="908"/>
      <c r="D90" s="909"/>
      <c r="E90" s="909"/>
      <c r="F90" s="910"/>
      <c r="G90" s="890"/>
      <c r="H90" s="891"/>
      <c r="I90" s="152"/>
      <c r="J90" s="152"/>
      <c r="K90" s="152"/>
      <c r="L90" s="152"/>
      <c r="M90" s="152"/>
      <c r="N90" s="152"/>
      <c r="O90" s="152"/>
      <c r="P90" s="153"/>
      <c r="Q90" s="153"/>
      <c r="R90" s="156">
        <f t="shared" si="62"/>
        <v>0</v>
      </c>
      <c r="S90" s="156">
        <f t="shared" si="63"/>
        <v>0</v>
      </c>
      <c r="U90" s="157">
        <f t="shared" si="69"/>
        <v>0</v>
      </c>
      <c r="W90" s="152"/>
      <c r="X90" s="152"/>
      <c r="Y90" s="152"/>
      <c r="Z90" s="152"/>
      <c r="AA90" s="152"/>
      <c r="AB90" s="152"/>
      <c r="AC90" s="347"/>
      <c r="AD90" s="152"/>
      <c r="AE90" s="152"/>
      <c r="AF90" s="152"/>
      <c r="AG90" s="152"/>
      <c r="AH90" s="152"/>
      <c r="AI90" s="152"/>
      <c r="AJ90" s="347"/>
      <c r="AK90" s="152"/>
      <c r="AL90" s="152"/>
      <c r="AM90" s="295"/>
      <c r="AN90" s="228"/>
      <c r="AO90" s="228"/>
      <c r="AP90" s="228"/>
      <c r="AQ90" s="228"/>
      <c r="AR90" s="228"/>
      <c r="AS90" s="348"/>
      <c r="AT90" s="264">
        <f t="shared" si="39"/>
        <v>0</v>
      </c>
      <c r="AU90" s="259"/>
      <c r="AV90" s="265">
        <f t="shared" si="66"/>
        <v>0</v>
      </c>
      <c r="AX90" s="265">
        <f t="shared" si="70"/>
        <v>0</v>
      </c>
      <c r="AZ90" s="492">
        <f t="shared" si="67"/>
        <v>0</v>
      </c>
      <c r="BB90" s="492">
        <f t="shared" si="68"/>
        <v>0</v>
      </c>
      <c r="BD90" s="265">
        <f t="shared" si="71"/>
        <v>0</v>
      </c>
      <c r="BE90" s="105"/>
      <c r="BF90" s="105"/>
      <c r="BG90" s="105"/>
      <c r="BH90" s="105"/>
      <c r="BI90" s="105"/>
      <c r="BJ90" s="105"/>
    </row>
    <row r="91" spans="2:62" ht="20.100000000000001" hidden="1" customHeight="1" outlineLevel="1">
      <c r="B91" s="100"/>
      <c r="C91" s="908"/>
      <c r="D91" s="909"/>
      <c r="E91" s="909"/>
      <c r="F91" s="910"/>
      <c r="G91" s="890"/>
      <c r="H91" s="891"/>
      <c r="I91" s="152"/>
      <c r="J91" s="152"/>
      <c r="K91" s="152"/>
      <c r="L91" s="152"/>
      <c r="M91" s="152"/>
      <c r="N91" s="152"/>
      <c r="O91" s="152"/>
      <c r="P91" s="153"/>
      <c r="Q91" s="153"/>
      <c r="R91" s="156">
        <f t="shared" si="62"/>
        <v>0</v>
      </c>
      <c r="S91" s="156">
        <f t="shared" si="63"/>
        <v>0</v>
      </c>
      <c r="U91" s="157">
        <f t="shared" si="69"/>
        <v>0</v>
      </c>
      <c r="W91" s="152"/>
      <c r="X91" s="152"/>
      <c r="Y91" s="152"/>
      <c r="Z91" s="152"/>
      <c r="AA91" s="152"/>
      <c r="AB91" s="152"/>
      <c r="AC91" s="347"/>
      <c r="AD91" s="152"/>
      <c r="AE91" s="152"/>
      <c r="AF91" s="152"/>
      <c r="AG91" s="152"/>
      <c r="AH91" s="152"/>
      <c r="AI91" s="152"/>
      <c r="AJ91" s="347"/>
      <c r="AK91" s="152"/>
      <c r="AL91" s="152"/>
      <c r="AM91" s="295"/>
      <c r="AN91" s="228"/>
      <c r="AO91" s="228"/>
      <c r="AP91" s="228"/>
      <c r="AQ91" s="228"/>
      <c r="AR91" s="228"/>
      <c r="AS91" s="348"/>
      <c r="AT91" s="264">
        <f t="shared" si="39"/>
        <v>0</v>
      </c>
      <c r="AU91" s="259"/>
      <c r="AV91" s="265">
        <f t="shared" si="66"/>
        <v>0</v>
      </c>
      <c r="AX91" s="265">
        <f t="shared" si="70"/>
        <v>0</v>
      </c>
      <c r="AZ91" s="492">
        <f t="shared" si="67"/>
        <v>0</v>
      </c>
      <c r="BB91" s="492">
        <f t="shared" si="68"/>
        <v>0</v>
      </c>
      <c r="BD91" s="265">
        <f t="shared" si="71"/>
        <v>0</v>
      </c>
      <c r="BE91" s="105"/>
      <c r="BF91" s="105"/>
      <c r="BG91" s="105"/>
      <c r="BH91" s="105"/>
      <c r="BI91" s="105"/>
      <c r="BJ91" s="105"/>
    </row>
    <row r="92" spans="2:62" ht="20.100000000000001" hidden="1" customHeight="1" outlineLevel="1">
      <c r="B92" s="100"/>
      <c r="C92" s="908"/>
      <c r="D92" s="909"/>
      <c r="E92" s="909"/>
      <c r="F92" s="910"/>
      <c r="G92" s="890"/>
      <c r="H92" s="891"/>
      <c r="I92" s="152"/>
      <c r="J92" s="152"/>
      <c r="K92" s="152"/>
      <c r="L92" s="152"/>
      <c r="M92" s="152"/>
      <c r="N92" s="152"/>
      <c r="O92" s="152"/>
      <c r="P92" s="153"/>
      <c r="Q92" s="153"/>
      <c r="R92" s="156">
        <f t="shared" si="62"/>
        <v>0</v>
      </c>
      <c r="S92" s="156">
        <f t="shared" si="63"/>
        <v>0</v>
      </c>
      <c r="U92" s="157">
        <f t="shared" si="69"/>
        <v>0</v>
      </c>
      <c r="W92" s="152"/>
      <c r="X92" s="152"/>
      <c r="Y92" s="152"/>
      <c r="Z92" s="152"/>
      <c r="AA92" s="152"/>
      <c r="AB92" s="152"/>
      <c r="AC92" s="347"/>
      <c r="AD92" s="152"/>
      <c r="AE92" s="152"/>
      <c r="AF92" s="152"/>
      <c r="AG92" s="152"/>
      <c r="AH92" s="152"/>
      <c r="AI92" s="152"/>
      <c r="AJ92" s="347"/>
      <c r="AK92" s="152"/>
      <c r="AL92" s="152"/>
      <c r="AM92" s="295"/>
      <c r="AN92" s="228"/>
      <c r="AO92" s="228"/>
      <c r="AP92" s="228"/>
      <c r="AQ92" s="228"/>
      <c r="AR92" s="228"/>
      <c r="AS92" s="348"/>
      <c r="AT92" s="264">
        <f t="shared" si="39"/>
        <v>0</v>
      </c>
      <c r="AU92" s="259"/>
      <c r="AV92" s="265">
        <f t="shared" si="66"/>
        <v>0</v>
      </c>
      <c r="AX92" s="265">
        <f t="shared" si="70"/>
        <v>0</v>
      </c>
      <c r="AZ92" s="492">
        <f t="shared" si="67"/>
        <v>0</v>
      </c>
      <c r="BB92" s="492">
        <f t="shared" si="68"/>
        <v>0</v>
      </c>
      <c r="BD92" s="265">
        <f t="shared" si="71"/>
        <v>0</v>
      </c>
      <c r="BE92" s="105"/>
      <c r="BF92" s="105"/>
      <c r="BG92" s="105"/>
      <c r="BH92" s="105"/>
      <c r="BI92" s="105"/>
      <c r="BJ92" s="105"/>
    </row>
    <row r="93" spans="2:62" ht="20.100000000000001" hidden="1" customHeight="1" outlineLevel="1">
      <c r="B93" s="100"/>
      <c r="C93" s="908"/>
      <c r="D93" s="909"/>
      <c r="E93" s="909"/>
      <c r="F93" s="910"/>
      <c r="G93" s="890"/>
      <c r="H93" s="891"/>
      <c r="I93" s="152"/>
      <c r="J93" s="152"/>
      <c r="K93" s="152"/>
      <c r="L93" s="152"/>
      <c r="M93" s="152"/>
      <c r="N93" s="152"/>
      <c r="O93" s="152"/>
      <c r="P93" s="153"/>
      <c r="Q93" s="153"/>
      <c r="R93" s="156">
        <f t="shared" si="62"/>
        <v>0</v>
      </c>
      <c r="S93" s="156">
        <f t="shared" si="63"/>
        <v>0</v>
      </c>
      <c r="U93" s="157">
        <f t="shared" si="69"/>
        <v>0</v>
      </c>
      <c r="W93" s="152"/>
      <c r="X93" s="152"/>
      <c r="Y93" s="152"/>
      <c r="Z93" s="152"/>
      <c r="AA93" s="152"/>
      <c r="AB93" s="152"/>
      <c r="AC93" s="347"/>
      <c r="AD93" s="152"/>
      <c r="AE93" s="152"/>
      <c r="AF93" s="152"/>
      <c r="AG93" s="152"/>
      <c r="AH93" s="152"/>
      <c r="AI93" s="152"/>
      <c r="AJ93" s="347"/>
      <c r="AK93" s="152"/>
      <c r="AL93" s="152"/>
      <c r="AM93" s="295"/>
      <c r="AN93" s="228"/>
      <c r="AO93" s="228"/>
      <c r="AP93" s="228"/>
      <c r="AQ93" s="228"/>
      <c r="AR93" s="228"/>
      <c r="AS93" s="348"/>
      <c r="AT93" s="264">
        <f t="shared" si="39"/>
        <v>0</v>
      </c>
      <c r="AU93" s="259"/>
      <c r="AV93" s="265">
        <f t="shared" si="66"/>
        <v>0</v>
      </c>
      <c r="AX93" s="265">
        <f t="shared" si="70"/>
        <v>0</v>
      </c>
      <c r="AZ93" s="492">
        <f t="shared" si="67"/>
        <v>0</v>
      </c>
      <c r="BB93" s="492">
        <f t="shared" si="68"/>
        <v>0</v>
      </c>
      <c r="BD93" s="265">
        <f t="shared" si="71"/>
        <v>0</v>
      </c>
      <c r="BE93" s="105"/>
      <c r="BF93" s="105"/>
      <c r="BG93" s="105"/>
      <c r="BH93" s="105"/>
      <c r="BI93" s="105"/>
      <c r="BJ93" s="105"/>
    </row>
    <row r="94" spans="2:62" ht="20.100000000000001" hidden="1" customHeight="1" outlineLevel="1">
      <c r="B94" s="100"/>
      <c r="C94" s="908"/>
      <c r="D94" s="909"/>
      <c r="E94" s="909"/>
      <c r="F94" s="910"/>
      <c r="G94" s="890"/>
      <c r="H94" s="891"/>
      <c r="I94" s="152"/>
      <c r="J94" s="152"/>
      <c r="K94" s="152"/>
      <c r="L94" s="152"/>
      <c r="M94" s="152"/>
      <c r="N94" s="152"/>
      <c r="O94" s="152"/>
      <c r="P94" s="153"/>
      <c r="Q94" s="153"/>
      <c r="R94" s="156">
        <f t="shared" si="62"/>
        <v>0</v>
      </c>
      <c r="S94" s="156">
        <f t="shared" si="63"/>
        <v>0</v>
      </c>
      <c r="U94" s="157">
        <f t="shared" si="69"/>
        <v>0</v>
      </c>
      <c r="W94" s="152"/>
      <c r="X94" s="152"/>
      <c r="Y94" s="152"/>
      <c r="Z94" s="152"/>
      <c r="AA94" s="152"/>
      <c r="AB94" s="152"/>
      <c r="AC94" s="347"/>
      <c r="AD94" s="152"/>
      <c r="AE94" s="152"/>
      <c r="AF94" s="152"/>
      <c r="AG94" s="152"/>
      <c r="AH94" s="152"/>
      <c r="AI94" s="152"/>
      <c r="AJ94" s="347"/>
      <c r="AK94" s="152"/>
      <c r="AL94" s="152"/>
      <c r="AM94" s="295"/>
      <c r="AN94" s="228"/>
      <c r="AO94" s="228"/>
      <c r="AP94" s="228"/>
      <c r="AQ94" s="228"/>
      <c r="AR94" s="228"/>
      <c r="AS94" s="348"/>
      <c r="AT94" s="264">
        <f t="shared" si="39"/>
        <v>0</v>
      </c>
      <c r="AU94" s="259"/>
      <c r="AV94" s="265">
        <f t="shared" si="66"/>
        <v>0</v>
      </c>
      <c r="AX94" s="265">
        <f t="shared" si="70"/>
        <v>0</v>
      </c>
      <c r="AZ94" s="492">
        <f t="shared" si="67"/>
        <v>0</v>
      </c>
      <c r="BB94" s="492">
        <f t="shared" si="68"/>
        <v>0</v>
      </c>
      <c r="BD94" s="265">
        <f t="shared" si="71"/>
        <v>0</v>
      </c>
      <c r="BE94" s="105"/>
      <c r="BF94" s="105"/>
      <c r="BG94" s="105"/>
      <c r="BH94" s="105"/>
      <c r="BI94" s="105"/>
      <c r="BJ94" s="105"/>
    </row>
    <row r="95" spans="2:62" ht="20.100000000000001" hidden="1" customHeight="1" outlineLevel="1">
      <c r="B95" s="100"/>
      <c r="C95" s="908"/>
      <c r="D95" s="909"/>
      <c r="E95" s="909"/>
      <c r="F95" s="910"/>
      <c r="G95" s="890"/>
      <c r="H95" s="891"/>
      <c r="I95" s="152"/>
      <c r="J95" s="152"/>
      <c r="K95" s="152"/>
      <c r="L95" s="152"/>
      <c r="M95" s="152"/>
      <c r="N95" s="152"/>
      <c r="O95" s="152"/>
      <c r="P95" s="153"/>
      <c r="Q95" s="153"/>
      <c r="R95" s="156">
        <f t="shared" si="62"/>
        <v>0</v>
      </c>
      <c r="S95" s="156">
        <f t="shared" si="63"/>
        <v>0</v>
      </c>
      <c r="U95" s="157">
        <f t="shared" si="69"/>
        <v>0</v>
      </c>
      <c r="W95" s="152"/>
      <c r="X95" s="152"/>
      <c r="Y95" s="152"/>
      <c r="Z95" s="152"/>
      <c r="AA95" s="152"/>
      <c r="AB95" s="152"/>
      <c r="AC95" s="347"/>
      <c r="AD95" s="152"/>
      <c r="AE95" s="152"/>
      <c r="AF95" s="152"/>
      <c r="AG95" s="152"/>
      <c r="AH95" s="152"/>
      <c r="AI95" s="152"/>
      <c r="AJ95" s="347"/>
      <c r="AK95" s="152"/>
      <c r="AL95" s="152"/>
      <c r="AM95" s="295"/>
      <c r="AN95" s="228"/>
      <c r="AO95" s="228"/>
      <c r="AP95" s="228"/>
      <c r="AQ95" s="228"/>
      <c r="AR95" s="228"/>
      <c r="AS95" s="348"/>
      <c r="AT95" s="264">
        <f t="shared" si="39"/>
        <v>0</v>
      </c>
      <c r="AU95" s="259"/>
      <c r="AV95" s="265">
        <f t="shared" si="66"/>
        <v>0</v>
      </c>
      <c r="AX95" s="265">
        <f t="shared" si="70"/>
        <v>0</v>
      </c>
      <c r="AZ95" s="492">
        <f t="shared" si="67"/>
        <v>0</v>
      </c>
      <c r="BB95" s="492">
        <f t="shared" si="68"/>
        <v>0</v>
      </c>
      <c r="BD95" s="265">
        <f t="shared" si="71"/>
        <v>0</v>
      </c>
      <c r="BE95" s="105"/>
      <c r="BF95" s="105"/>
      <c r="BG95" s="105"/>
      <c r="BH95" s="105"/>
      <c r="BI95" s="105"/>
      <c r="BJ95" s="105"/>
    </row>
    <row r="96" spans="2:62" ht="9.9499999999999993" hidden="1" customHeight="1" outlineLevel="1">
      <c r="B96" s="101"/>
      <c r="C96" s="208"/>
      <c r="D96" s="208"/>
      <c r="E96" s="208"/>
      <c r="F96" s="208"/>
      <c r="G96" s="237"/>
      <c r="H96" s="207"/>
      <c r="I96" s="257"/>
      <c r="J96" s="257"/>
      <c r="K96" s="257"/>
      <c r="L96" s="257"/>
      <c r="M96" s="257"/>
      <c r="N96" s="257"/>
      <c r="O96" s="257"/>
      <c r="P96" s="256"/>
      <c r="Q96" s="102"/>
      <c r="R96" s="102"/>
      <c r="S96" s="102"/>
      <c r="U96" s="98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Z96" s="493"/>
      <c r="BE96" s="105"/>
      <c r="BF96" s="105"/>
      <c r="BG96" s="105"/>
      <c r="BH96" s="105"/>
      <c r="BI96" s="105"/>
      <c r="BJ96" s="105"/>
    </row>
    <row r="97" spans="2:62" ht="20.100000000000001" customHeight="1" collapsed="1">
      <c r="B97" s="151">
        <f>B80+1</f>
        <v>6</v>
      </c>
      <c r="C97" s="916"/>
      <c r="D97" s="917"/>
      <c r="E97" s="917"/>
      <c r="F97" s="918"/>
      <c r="G97" s="429"/>
      <c r="H97" s="206">
        <v>1</v>
      </c>
      <c r="I97" s="642">
        <f t="shared" ref="I97" si="72">$H97*SUM(I98:I112)</f>
        <v>0</v>
      </c>
      <c r="J97" s="643">
        <f t="shared" ref="J97:O97" si="73">$H97*SUM(J98:J112)</f>
        <v>0</v>
      </c>
      <c r="K97" s="644">
        <f t="shared" si="73"/>
        <v>0</v>
      </c>
      <c r="L97" s="645">
        <f t="shared" si="73"/>
        <v>0</v>
      </c>
      <c r="M97" s="645">
        <f t="shared" si="73"/>
        <v>0</v>
      </c>
      <c r="N97" s="644">
        <f t="shared" si="73"/>
        <v>0</v>
      </c>
      <c r="O97" s="642">
        <f t="shared" si="73"/>
        <v>0</v>
      </c>
      <c r="P97" s="209">
        <f t="shared" ref="P97:Q97" si="74">$H97*SUM(P98:P112)</f>
        <v>0</v>
      </c>
      <c r="Q97" s="210">
        <f t="shared" si="74"/>
        <v>0</v>
      </c>
      <c r="R97" s="136">
        <f t="shared" ref="R97:R112" si="75">P97*(1+Gewinn)*(1+SicherheitAngebot)</f>
        <v>0</v>
      </c>
      <c r="S97" s="137">
        <f t="shared" ref="S97:S112" si="76">Q97*(1+MGKZ)*(1+Gewinn)*(1+SicherheitAngebot)</f>
        <v>0</v>
      </c>
      <c r="U97" s="10">
        <f>I97*$I$7+J97*$J$7+K97*$K$7+L97*$L$7+M97*$M$7+N97*$N$7+O97*$O$7+R97+S97</f>
        <v>0</v>
      </c>
      <c r="W97" s="646">
        <f t="shared" ref="W97:AB97" si="77">$H97*SUM(W98:W112)</f>
        <v>0</v>
      </c>
      <c r="X97" s="647">
        <f t="shared" si="77"/>
        <v>0</v>
      </c>
      <c r="Y97" s="648">
        <f t="shared" si="77"/>
        <v>0</v>
      </c>
      <c r="Z97" s="649">
        <f t="shared" si="77"/>
        <v>0</v>
      </c>
      <c r="AA97" s="648">
        <f t="shared" si="77"/>
        <v>0</v>
      </c>
      <c r="AB97" s="646">
        <f t="shared" si="77"/>
        <v>0</v>
      </c>
      <c r="AC97" s="258"/>
      <c r="AD97" s="646">
        <f t="shared" ref="AD97:AM97" si="78">$H97*SUM(AD98:AD112)</f>
        <v>0</v>
      </c>
      <c r="AE97" s="647">
        <f t="shared" si="78"/>
        <v>0</v>
      </c>
      <c r="AF97" s="648">
        <f t="shared" si="78"/>
        <v>0</v>
      </c>
      <c r="AG97" s="649">
        <f t="shared" si="78"/>
        <v>0</v>
      </c>
      <c r="AH97" s="648">
        <f t="shared" si="78"/>
        <v>0</v>
      </c>
      <c r="AI97" s="646">
        <f t="shared" si="78"/>
        <v>0</v>
      </c>
      <c r="AJ97" s="258"/>
      <c r="AK97" s="653">
        <f t="shared" si="78"/>
        <v>0</v>
      </c>
      <c r="AL97" s="653">
        <f t="shared" si="78"/>
        <v>0</v>
      </c>
      <c r="AM97" s="653">
        <f t="shared" si="78"/>
        <v>0</v>
      </c>
      <c r="AN97" s="227">
        <f>$H97*SUM(AN98:AN112)*(1+Gewinn)*(1+SicherheitAngebot)</f>
        <v>0</v>
      </c>
      <c r="AO97" s="227">
        <f>$H97*SUM(AO98:AO112)*(1+Gewinn)*(1+SicherheitAngebot)</f>
        <v>0</v>
      </c>
      <c r="AP97" s="227">
        <f>$H97*SUM(AP98:AP112)*(1+Gewinn)*(1+SicherheitAngebot)</f>
        <v>0</v>
      </c>
      <c r="AQ97" s="227">
        <f>$H97*SUM(AQ98:AQ112)*(1+Gewinn)*(1+SicherheitAngebot)</f>
        <v>0</v>
      </c>
      <c r="AR97" s="227">
        <f>$H97*SUM(AR98:AR112)*(1+Gewinn)*(1+SicherheitAngebot)</f>
        <v>0</v>
      </c>
      <c r="AS97" s="262"/>
      <c r="AT97" s="263">
        <f t="shared" si="39"/>
        <v>0</v>
      </c>
      <c r="AU97" s="259"/>
      <c r="AV97" s="491">
        <f>AK97*$AK$7+AL97*$AL$7+AM97*$AM$7+SUM(AN97:AR97)+AT97/Zuschläge_IBN+AT97</f>
        <v>0</v>
      </c>
      <c r="AX97" s="685">
        <f>U97+AV97</f>
        <v>0</v>
      </c>
      <c r="AZ97" s="490">
        <f>IF(H97&gt;0,U97/(1+SicherheitAngebot)*(1+Sicherheit),0)</f>
        <v>0</v>
      </c>
      <c r="BB97" s="490">
        <f>IF(H97&gt;0,AV97/(1+SicherheitAngebot)*(1+Sicherheit),0)</f>
        <v>0</v>
      </c>
      <c r="BD97" s="490">
        <f>AZ97+BB97</f>
        <v>0</v>
      </c>
      <c r="BE97" s="105"/>
      <c r="BF97" s="105"/>
      <c r="BG97" s="105"/>
      <c r="BH97" s="105"/>
      <c r="BI97" s="105"/>
      <c r="BJ97" s="105"/>
    </row>
    <row r="98" spans="2:62" ht="20.100000000000001" hidden="1" customHeight="1" outlineLevel="1">
      <c r="B98" s="99"/>
      <c r="C98" s="908"/>
      <c r="D98" s="909"/>
      <c r="E98" s="909"/>
      <c r="F98" s="910"/>
      <c r="G98" s="890"/>
      <c r="H98" s="901"/>
      <c r="I98" s="152"/>
      <c r="J98" s="152"/>
      <c r="K98" s="152"/>
      <c r="L98" s="152"/>
      <c r="M98" s="152"/>
      <c r="N98" s="152"/>
      <c r="O98" s="152"/>
      <c r="P98" s="153"/>
      <c r="Q98" s="153"/>
      <c r="R98" s="156">
        <f t="shared" si="75"/>
        <v>0</v>
      </c>
      <c r="S98" s="156">
        <f t="shared" si="76"/>
        <v>0</v>
      </c>
      <c r="U98" s="157">
        <f>I98*$I$7+J98*$J$7+K98*$K$7+L98*$L$7+M98*$M$7+N98*$N$7+O98*$O$7+R98+S98</f>
        <v>0</v>
      </c>
      <c r="W98" s="152"/>
      <c r="X98" s="152"/>
      <c r="Y98" s="152"/>
      <c r="Z98" s="152"/>
      <c r="AA98" s="152"/>
      <c r="AB98" s="152"/>
      <c r="AC98" s="347"/>
      <c r="AD98" s="152"/>
      <c r="AE98" s="152"/>
      <c r="AF98" s="152"/>
      <c r="AG98" s="152"/>
      <c r="AH98" s="152"/>
      <c r="AI98" s="152"/>
      <c r="AJ98" s="347"/>
      <c r="AK98" s="152"/>
      <c r="AL98" s="152"/>
      <c r="AM98" s="619"/>
      <c r="AN98" s="228"/>
      <c r="AO98" s="228"/>
      <c r="AP98" s="228"/>
      <c r="AQ98" s="228"/>
      <c r="AR98" s="228"/>
      <c r="AS98" s="348"/>
      <c r="AT98" s="264">
        <f t="shared" si="39"/>
        <v>0</v>
      </c>
      <c r="AU98" s="259"/>
      <c r="AV98" s="265">
        <f t="shared" ref="AV98:AV112" si="79">AK98*$AK$7+AL98*$AL$7+AM98*$AM$7+SUM(AN98:AR98)*(1+Gewinn)*(1+SicherheitAngebot)+AT98/Zuschläge_IBN+AT98</f>
        <v>0</v>
      </c>
      <c r="AX98" s="265">
        <f>U98+AV98</f>
        <v>0</v>
      </c>
      <c r="AZ98" s="492">
        <f t="shared" ref="AZ98:AZ112" si="80">U98/(1+SicherheitAngebot)*(1+Sicherheit)</f>
        <v>0</v>
      </c>
      <c r="BB98" s="492">
        <f t="shared" ref="BB98:BB112" si="81">AV98/(1+SicherheitAngebot)*(1+Sicherheit)</f>
        <v>0</v>
      </c>
      <c r="BD98" s="265">
        <f>AZ98+BB98</f>
        <v>0</v>
      </c>
      <c r="BE98" s="105"/>
      <c r="BF98" s="105"/>
      <c r="BG98" s="105"/>
      <c r="BH98" s="105"/>
      <c r="BI98" s="105"/>
      <c r="BJ98" s="105"/>
    </row>
    <row r="99" spans="2:62" ht="20.100000000000001" hidden="1" customHeight="1" outlineLevel="1">
      <c r="B99" s="100"/>
      <c r="C99" s="908"/>
      <c r="D99" s="909"/>
      <c r="E99" s="909"/>
      <c r="F99" s="910"/>
      <c r="G99" s="890"/>
      <c r="H99" s="891"/>
      <c r="I99" s="152"/>
      <c r="J99" s="152"/>
      <c r="K99" s="152"/>
      <c r="L99" s="152"/>
      <c r="M99" s="152"/>
      <c r="N99" s="152"/>
      <c r="O99" s="152"/>
      <c r="P99" s="153"/>
      <c r="Q99" s="153"/>
      <c r="R99" s="156">
        <f t="shared" si="75"/>
        <v>0</v>
      </c>
      <c r="S99" s="156">
        <f t="shared" si="76"/>
        <v>0</v>
      </c>
      <c r="U99" s="157">
        <f t="shared" ref="U99:U112" si="82">I99*$I$7+J99*$J$7+K99*$K$7+L99*$L$7+M99*$M$7+N99*$N$7+O99*$O$7+R99+S99</f>
        <v>0</v>
      </c>
      <c r="W99" s="152"/>
      <c r="X99" s="152"/>
      <c r="Y99" s="152"/>
      <c r="Z99" s="152"/>
      <c r="AA99" s="152"/>
      <c r="AB99" s="152"/>
      <c r="AC99" s="347"/>
      <c r="AD99" s="152"/>
      <c r="AE99" s="152"/>
      <c r="AF99" s="152"/>
      <c r="AG99" s="152"/>
      <c r="AH99" s="152"/>
      <c r="AI99" s="152"/>
      <c r="AJ99" s="347"/>
      <c r="AK99" s="152"/>
      <c r="AL99" s="152"/>
      <c r="AM99" s="295"/>
      <c r="AN99" s="228"/>
      <c r="AO99" s="228"/>
      <c r="AP99" s="228"/>
      <c r="AQ99" s="228"/>
      <c r="AR99" s="228"/>
      <c r="AS99" s="348"/>
      <c r="AT99" s="264">
        <f t="shared" si="39"/>
        <v>0</v>
      </c>
      <c r="AU99" s="259"/>
      <c r="AV99" s="265">
        <f t="shared" si="79"/>
        <v>0</v>
      </c>
      <c r="AX99" s="265">
        <f t="shared" ref="AX99:AX112" si="83">U99+AV99</f>
        <v>0</v>
      </c>
      <c r="AZ99" s="492">
        <f t="shared" si="80"/>
        <v>0</v>
      </c>
      <c r="BB99" s="492">
        <f t="shared" si="81"/>
        <v>0</v>
      </c>
      <c r="BD99" s="265">
        <f t="shared" ref="BD99:BD112" si="84">AZ99+BB99</f>
        <v>0</v>
      </c>
      <c r="BE99" s="105"/>
      <c r="BF99" s="105"/>
      <c r="BG99" s="105"/>
      <c r="BH99" s="105"/>
      <c r="BI99" s="105"/>
      <c r="BJ99" s="105"/>
    </row>
    <row r="100" spans="2:62" ht="20.100000000000001" hidden="1" customHeight="1" outlineLevel="1">
      <c r="B100" s="100"/>
      <c r="C100" s="908"/>
      <c r="D100" s="909"/>
      <c r="E100" s="909"/>
      <c r="F100" s="910"/>
      <c r="G100" s="890"/>
      <c r="H100" s="891"/>
      <c r="I100" s="152"/>
      <c r="J100" s="152"/>
      <c r="K100" s="152"/>
      <c r="L100" s="152"/>
      <c r="M100" s="152"/>
      <c r="N100" s="152"/>
      <c r="O100" s="152"/>
      <c r="P100" s="153"/>
      <c r="Q100" s="153"/>
      <c r="R100" s="156">
        <f t="shared" si="75"/>
        <v>0</v>
      </c>
      <c r="S100" s="156">
        <f t="shared" si="76"/>
        <v>0</v>
      </c>
      <c r="U100" s="157">
        <f t="shared" si="82"/>
        <v>0</v>
      </c>
      <c r="W100" s="152"/>
      <c r="X100" s="152"/>
      <c r="Y100" s="152"/>
      <c r="Z100" s="152"/>
      <c r="AA100" s="152"/>
      <c r="AB100" s="152"/>
      <c r="AC100" s="347"/>
      <c r="AD100" s="152"/>
      <c r="AE100" s="152"/>
      <c r="AF100" s="152"/>
      <c r="AG100" s="152"/>
      <c r="AH100" s="152"/>
      <c r="AI100" s="152"/>
      <c r="AJ100" s="347"/>
      <c r="AK100" s="152"/>
      <c r="AL100" s="152"/>
      <c r="AM100" s="295"/>
      <c r="AN100" s="228"/>
      <c r="AO100" s="228"/>
      <c r="AP100" s="228"/>
      <c r="AQ100" s="228"/>
      <c r="AR100" s="228"/>
      <c r="AS100" s="348"/>
      <c r="AT100" s="264">
        <f t="shared" si="39"/>
        <v>0</v>
      </c>
      <c r="AU100" s="259"/>
      <c r="AV100" s="265">
        <f t="shared" si="79"/>
        <v>0</v>
      </c>
      <c r="AX100" s="265">
        <f t="shared" si="83"/>
        <v>0</v>
      </c>
      <c r="AZ100" s="492">
        <f t="shared" si="80"/>
        <v>0</v>
      </c>
      <c r="BB100" s="492">
        <f t="shared" si="81"/>
        <v>0</v>
      </c>
      <c r="BD100" s="265">
        <f t="shared" si="84"/>
        <v>0</v>
      </c>
      <c r="BE100" s="105"/>
      <c r="BF100" s="105"/>
      <c r="BG100" s="105"/>
      <c r="BH100" s="105"/>
      <c r="BI100" s="105"/>
      <c r="BJ100" s="105"/>
    </row>
    <row r="101" spans="2:62" ht="20.100000000000001" hidden="1" customHeight="1" outlineLevel="1">
      <c r="B101" s="100"/>
      <c r="C101" s="908"/>
      <c r="D101" s="909"/>
      <c r="E101" s="909"/>
      <c r="F101" s="910"/>
      <c r="G101" s="890"/>
      <c r="H101" s="891"/>
      <c r="I101" s="152"/>
      <c r="J101" s="152"/>
      <c r="K101" s="152"/>
      <c r="L101" s="152"/>
      <c r="M101" s="152"/>
      <c r="N101" s="152"/>
      <c r="O101" s="152"/>
      <c r="P101" s="153"/>
      <c r="Q101" s="153"/>
      <c r="R101" s="156">
        <f t="shared" si="75"/>
        <v>0</v>
      </c>
      <c r="S101" s="156">
        <f t="shared" si="76"/>
        <v>0</v>
      </c>
      <c r="U101" s="157">
        <f t="shared" si="82"/>
        <v>0</v>
      </c>
      <c r="W101" s="152"/>
      <c r="X101" s="152"/>
      <c r="Y101" s="152"/>
      <c r="Z101" s="152"/>
      <c r="AA101" s="152"/>
      <c r="AB101" s="152"/>
      <c r="AC101" s="347"/>
      <c r="AD101" s="152"/>
      <c r="AE101" s="152"/>
      <c r="AF101" s="152"/>
      <c r="AG101" s="152"/>
      <c r="AH101" s="152"/>
      <c r="AI101" s="152"/>
      <c r="AJ101" s="347"/>
      <c r="AK101" s="152"/>
      <c r="AL101" s="152"/>
      <c r="AM101" s="295"/>
      <c r="AN101" s="228"/>
      <c r="AO101" s="228"/>
      <c r="AP101" s="228"/>
      <c r="AQ101" s="228"/>
      <c r="AR101" s="228"/>
      <c r="AS101" s="348"/>
      <c r="AT101" s="264">
        <f t="shared" si="39"/>
        <v>0</v>
      </c>
      <c r="AU101" s="259"/>
      <c r="AV101" s="265">
        <f t="shared" si="79"/>
        <v>0</v>
      </c>
      <c r="AX101" s="265">
        <f t="shared" si="83"/>
        <v>0</v>
      </c>
      <c r="AZ101" s="492">
        <f t="shared" si="80"/>
        <v>0</v>
      </c>
      <c r="BB101" s="492">
        <f t="shared" si="81"/>
        <v>0</v>
      </c>
      <c r="BD101" s="265">
        <f t="shared" si="84"/>
        <v>0</v>
      </c>
      <c r="BE101" s="105"/>
      <c r="BF101" s="105"/>
      <c r="BG101" s="105"/>
      <c r="BH101" s="105"/>
      <c r="BI101" s="105"/>
      <c r="BJ101" s="105"/>
    </row>
    <row r="102" spans="2:62" ht="20.100000000000001" hidden="1" customHeight="1" outlineLevel="1">
      <c r="B102" s="100"/>
      <c r="C102" s="908"/>
      <c r="D102" s="909"/>
      <c r="E102" s="909"/>
      <c r="F102" s="910"/>
      <c r="G102" s="890"/>
      <c r="H102" s="891"/>
      <c r="I102" s="152"/>
      <c r="J102" s="152"/>
      <c r="K102" s="152"/>
      <c r="L102" s="152"/>
      <c r="M102" s="152"/>
      <c r="N102" s="152"/>
      <c r="O102" s="152"/>
      <c r="P102" s="153"/>
      <c r="Q102" s="153"/>
      <c r="R102" s="156">
        <f t="shared" si="75"/>
        <v>0</v>
      </c>
      <c r="S102" s="156">
        <f t="shared" si="76"/>
        <v>0</v>
      </c>
      <c r="U102" s="157">
        <f t="shared" si="82"/>
        <v>0</v>
      </c>
      <c r="W102" s="152"/>
      <c r="X102" s="152"/>
      <c r="Y102" s="152"/>
      <c r="Z102" s="152"/>
      <c r="AA102" s="152"/>
      <c r="AB102" s="152"/>
      <c r="AC102" s="347"/>
      <c r="AD102" s="152"/>
      <c r="AE102" s="152"/>
      <c r="AF102" s="152"/>
      <c r="AG102" s="152"/>
      <c r="AH102" s="152"/>
      <c r="AI102" s="152"/>
      <c r="AJ102" s="347"/>
      <c r="AK102" s="152"/>
      <c r="AL102" s="152"/>
      <c r="AM102" s="295"/>
      <c r="AN102" s="228"/>
      <c r="AO102" s="228"/>
      <c r="AP102" s="228"/>
      <c r="AQ102" s="228"/>
      <c r="AR102" s="228"/>
      <c r="AS102" s="348"/>
      <c r="AT102" s="264">
        <f t="shared" si="39"/>
        <v>0</v>
      </c>
      <c r="AU102" s="259"/>
      <c r="AV102" s="265">
        <f t="shared" si="79"/>
        <v>0</v>
      </c>
      <c r="AX102" s="265">
        <f t="shared" si="83"/>
        <v>0</v>
      </c>
      <c r="AZ102" s="492">
        <f t="shared" si="80"/>
        <v>0</v>
      </c>
      <c r="BB102" s="492">
        <f t="shared" si="81"/>
        <v>0</v>
      </c>
      <c r="BD102" s="265">
        <f t="shared" si="84"/>
        <v>0</v>
      </c>
      <c r="BE102" s="105"/>
      <c r="BF102" s="105"/>
      <c r="BG102" s="105"/>
      <c r="BH102" s="105"/>
      <c r="BI102" s="105"/>
      <c r="BJ102" s="105"/>
    </row>
    <row r="103" spans="2:62" ht="20.100000000000001" hidden="1" customHeight="1" outlineLevel="1">
      <c r="B103" s="100"/>
      <c r="C103" s="908"/>
      <c r="D103" s="909"/>
      <c r="E103" s="909"/>
      <c r="F103" s="910"/>
      <c r="G103" s="890"/>
      <c r="H103" s="891"/>
      <c r="I103" s="152"/>
      <c r="J103" s="152"/>
      <c r="K103" s="152"/>
      <c r="L103" s="152"/>
      <c r="M103" s="152"/>
      <c r="N103" s="152"/>
      <c r="O103" s="152"/>
      <c r="P103" s="153"/>
      <c r="Q103" s="153"/>
      <c r="R103" s="156">
        <f t="shared" si="75"/>
        <v>0</v>
      </c>
      <c r="S103" s="156">
        <f t="shared" si="76"/>
        <v>0</v>
      </c>
      <c r="U103" s="157">
        <f t="shared" si="82"/>
        <v>0</v>
      </c>
      <c r="W103" s="152"/>
      <c r="X103" s="152"/>
      <c r="Y103" s="152"/>
      <c r="Z103" s="152"/>
      <c r="AA103" s="152"/>
      <c r="AB103" s="152"/>
      <c r="AC103" s="347"/>
      <c r="AD103" s="152"/>
      <c r="AE103" s="152"/>
      <c r="AF103" s="152"/>
      <c r="AG103" s="152"/>
      <c r="AH103" s="152"/>
      <c r="AI103" s="152"/>
      <c r="AJ103" s="347"/>
      <c r="AK103" s="152"/>
      <c r="AL103" s="152"/>
      <c r="AM103" s="295"/>
      <c r="AN103" s="228"/>
      <c r="AO103" s="228"/>
      <c r="AP103" s="228"/>
      <c r="AQ103" s="228"/>
      <c r="AR103" s="228"/>
      <c r="AS103" s="348"/>
      <c r="AT103" s="264">
        <f t="shared" si="39"/>
        <v>0</v>
      </c>
      <c r="AU103" s="259"/>
      <c r="AV103" s="265">
        <f t="shared" si="79"/>
        <v>0</v>
      </c>
      <c r="AX103" s="265">
        <f t="shared" si="83"/>
        <v>0</v>
      </c>
      <c r="AZ103" s="492">
        <f t="shared" si="80"/>
        <v>0</v>
      </c>
      <c r="BB103" s="492">
        <f t="shared" si="81"/>
        <v>0</v>
      </c>
      <c r="BD103" s="265">
        <f t="shared" si="84"/>
        <v>0</v>
      </c>
      <c r="BE103" s="105"/>
      <c r="BF103" s="105"/>
      <c r="BG103" s="105"/>
      <c r="BH103" s="105"/>
      <c r="BI103" s="105"/>
      <c r="BJ103" s="105"/>
    </row>
    <row r="104" spans="2:62" ht="20.100000000000001" hidden="1" customHeight="1" outlineLevel="1">
      <c r="B104" s="100"/>
      <c r="C104" s="908"/>
      <c r="D104" s="909"/>
      <c r="E104" s="909"/>
      <c r="F104" s="910"/>
      <c r="G104" s="890"/>
      <c r="H104" s="891"/>
      <c r="I104" s="152"/>
      <c r="J104" s="152"/>
      <c r="K104" s="152"/>
      <c r="L104" s="152"/>
      <c r="M104" s="152"/>
      <c r="N104" s="152"/>
      <c r="O104" s="152"/>
      <c r="P104" s="153"/>
      <c r="Q104" s="153"/>
      <c r="R104" s="156">
        <f t="shared" si="75"/>
        <v>0</v>
      </c>
      <c r="S104" s="156">
        <f t="shared" si="76"/>
        <v>0</v>
      </c>
      <c r="U104" s="157">
        <f t="shared" si="82"/>
        <v>0</v>
      </c>
      <c r="W104" s="152"/>
      <c r="X104" s="152"/>
      <c r="Y104" s="152"/>
      <c r="Z104" s="152"/>
      <c r="AA104" s="152"/>
      <c r="AB104" s="152"/>
      <c r="AC104" s="347"/>
      <c r="AD104" s="152"/>
      <c r="AE104" s="152"/>
      <c r="AF104" s="152"/>
      <c r="AG104" s="152"/>
      <c r="AH104" s="152"/>
      <c r="AI104" s="152"/>
      <c r="AJ104" s="347"/>
      <c r="AK104" s="152"/>
      <c r="AL104" s="152"/>
      <c r="AM104" s="295"/>
      <c r="AN104" s="228"/>
      <c r="AO104" s="228"/>
      <c r="AP104" s="228"/>
      <c r="AQ104" s="228"/>
      <c r="AR104" s="228"/>
      <c r="AS104" s="348"/>
      <c r="AT104" s="264">
        <f t="shared" si="39"/>
        <v>0</v>
      </c>
      <c r="AU104" s="259"/>
      <c r="AV104" s="265">
        <f t="shared" si="79"/>
        <v>0</v>
      </c>
      <c r="AX104" s="265">
        <f t="shared" si="83"/>
        <v>0</v>
      </c>
      <c r="AZ104" s="492">
        <f t="shared" si="80"/>
        <v>0</v>
      </c>
      <c r="BB104" s="492">
        <f t="shared" si="81"/>
        <v>0</v>
      </c>
      <c r="BD104" s="265">
        <f t="shared" si="84"/>
        <v>0</v>
      </c>
      <c r="BE104" s="105"/>
      <c r="BF104" s="105"/>
      <c r="BG104" s="105"/>
      <c r="BH104" s="105"/>
      <c r="BI104" s="105"/>
      <c r="BJ104" s="105"/>
    </row>
    <row r="105" spans="2:62" ht="20.100000000000001" hidden="1" customHeight="1" outlineLevel="1">
      <c r="B105" s="100"/>
      <c r="C105" s="908"/>
      <c r="D105" s="909"/>
      <c r="E105" s="909"/>
      <c r="F105" s="910"/>
      <c r="G105" s="890"/>
      <c r="H105" s="891"/>
      <c r="I105" s="152"/>
      <c r="J105" s="152"/>
      <c r="K105" s="152"/>
      <c r="L105" s="152"/>
      <c r="M105" s="152"/>
      <c r="N105" s="152"/>
      <c r="O105" s="152"/>
      <c r="P105" s="153"/>
      <c r="Q105" s="153"/>
      <c r="R105" s="156">
        <f t="shared" si="75"/>
        <v>0</v>
      </c>
      <c r="S105" s="156">
        <f t="shared" si="76"/>
        <v>0</v>
      </c>
      <c r="U105" s="157">
        <f t="shared" si="82"/>
        <v>0</v>
      </c>
      <c r="W105" s="152"/>
      <c r="X105" s="152"/>
      <c r="Y105" s="152"/>
      <c r="Z105" s="152"/>
      <c r="AA105" s="152"/>
      <c r="AB105" s="152"/>
      <c r="AC105" s="347"/>
      <c r="AD105" s="152"/>
      <c r="AE105" s="152"/>
      <c r="AF105" s="152"/>
      <c r="AG105" s="152"/>
      <c r="AH105" s="152"/>
      <c r="AI105" s="152"/>
      <c r="AJ105" s="347"/>
      <c r="AK105" s="152"/>
      <c r="AL105" s="152"/>
      <c r="AM105" s="295"/>
      <c r="AN105" s="228"/>
      <c r="AO105" s="228"/>
      <c r="AP105" s="228"/>
      <c r="AQ105" s="228"/>
      <c r="AR105" s="228"/>
      <c r="AS105" s="348"/>
      <c r="AT105" s="264">
        <f t="shared" si="39"/>
        <v>0</v>
      </c>
      <c r="AU105" s="259"/>
      <c r="AV105" s="265">
        <f t="shared" si="79"/>
        <v>0</v>
      </c>
      <c r="AX105" s="265">
        <f t="shared" si="83"/>
        <v>0</v>
      </c>
      <c r="AZ105" s="492">
        <f t="shared" si="80"/>
        <v>0</v>
      </c>
      <c r="BB105" s="492">
        <f t="shared" si="81"/>
        <v>0</v>
      </c>
      <c r="BD105" s="265">
        <f t="shared" si="84"/>
        <v>0</v>
      </c>
      <c r="BE105" s="105"/>
      <c r="BF105" s="105"/>
      <c r="BG105" s="105"/>
      <c r="BH105" s="105"/>
      <c r="BI105" s="105"/>
      <c r="BJ105" s="105"/>
    </row>
    <row r="106" spans="2:62" ht="20.100000000000001" hidden="1" customHeight="1" outlineLevel="1">
      <c r="B106" s="100"/>
      <c r="C106" s="908"/>
      <c r="D106" s="909"/>
      <c r="E106" s="909"/>
      <c r="F106" s="910"/>
      <c r="G106" s="890"/>
      <c r="H106" s="891"/>
      <c r="I106" s="152"/>
      <c r="J106" s="152"/>
      <c r="K106" s="152"/>
      <c r="L106" s="152"/>
      <c r="M106" s="152"/>
      <c r="N106" s="152"/>
      <c r="O106" s="152"/>
      <c r="P106" s="153"/>
      <c r="Q106" s="153"/>
      <c r="R106" s="156">
        <f t="shared" si="75"/>
        <v>0</v>
      </c>
      <c r="S106" s="156">
        <f t="shared" si="76"/>
        <v>0</v>
      </c>
      <c r="U106" s="157">
        <f t="shared" si="82"/>
        <v>0</v>
      </c>
      <c r="W106" s="152"/>
      <c r="X106" s="152"/>
      <c r="Y106" s="152"/>
      <c r="Z106" s="152"/>
      <c r="AA106" s="152"/>
      <c r="AB106" s="152"/>
      <c r="AC106" s="347"/>
      <c r="AD106" s="152"/>
      <c r="AE106" s="152"/>
      <c r="AF106" s="152"/>
      <c r="AG106" s="152"/>
      <c r="AH106" s="152"/>
      <c r="AI106" s="152"/>
      <c r="AJ106" s="347"/>
      <c r="AK106" s="152"/>
      <c r="AL106" s="152"/>
      <c r="AM106" s="295"/>
      <c r="AN106" s="228"/>
      <c r="AO106" s="228"/>
      <c r="AP106" s="228"/>
      <c r="AQ106" s="228"/>
      <c r="AR106" s="228"/>
      <c r="AS106" s="348"/>
      <c r="AT106" s="264">
        <f t="shared" si="39"/>
        <v>0</v>
      </c>
      <c r="AU106" s="259"/>
      <c r="AV106" s="265">
        <f t="shared" si="79"/>
        <v>0</v>
      </c>
      <c r="AX106" s="265">
        <f t="shared" si="83"/>
        <v>0</v>
      </c>
      <c r="AZ106" s="492">
        <f t="shared" si="80"/>
        <v>0</v>
      </c>
      <c r="BB106" s="492">
        <f t="shared" si="81"/>
        <v>0</v>
      </c>
      <c r="BD106" s="265">
        <f t="shared" si="84"/>
        <v>0</v>
      </c>
      <c r="BE106" s="105"/>
      <c r="BF106" s="105"/>
      <c r="BG106" s="105"/>
      <c r="BH106" s="105"/>
      <c r="BI106" s="105"/>
      <c r="BJ106" s="105"/>
    </row>
    <row r="107" spans="2:62" ht="20.100000000000001" hidden="1" customHeight="1" outlineLevel="1">
      <c r="B107" s="100"/>
      <c r="C107" s="908"/>
      <c r="D107" s="909"/>
      <c r="E107" s="909"/>
      <c r="F107" s="910"/>
      <c r="G107" s="890"/>
      <c r="H107" s="891"/>
      <c r="I107" s="152"/>
      <c r="J107" s="152"/>
      <c r="K107" s="152"/>
      <c r="L107" s="152"/>
      <c r="M107" s="152"/>
      <c r="N107" s="152"/>
      <c r="O107" s="152"/>
      <c r="P107" s="153"/>
      <c r="Q107" s="153"/>
      <c r="R107" s="156">
        <f t="shared" si="75"/>
        <v>0</v>
      </c>
      <c r="S107" s="156">
        <f t="shared" si="76"/>
        <v>0</v>
      </c>
      <c r="U107" s="157">
        <f t="shared" si="82"/>
        <v>0</v>
      </c>
      <c r="W107" s="152"/>
      <c r="X107" s="152"/>
      <c r="Y107" s="152"/>
      <c r="Z107" s="152"/>
      <c r="AA107" s="152"/>
      <c r="AB107" s="152"/>
      <c r="AC107" s="347"/>
      <c r="AD107" s="152"/>
      <c r="AE107" s="152"/>
      <c r="AF107" s="152"/>
      <c r="AG107" s="152"/>
      <c r="AH107" s="152"/>
      <c r="AI107" s="152"/>
      <c r="AJ107" s="347"/>
      <c r="AK107" s="152"/>
      <c r="AL107" s="152"/>
      <c r="AM107" s="295"/>
      <c r="AN107" s="228"/>
      <c r="AO107" s="228"/>
      <c r="AP107" s="228"/>
      <c r="AQ107" s="228"/>
      <c r="AR107" s="228"/>
      <c r="AS107" s="348"/>
      <c r="AT107" s="264">
        <f t="shared" si="39"/>
        <v>0</v>
      </c>
      <c r="AU107" s="259"/>
      <c r="AV107" s="265">
        <f t="shared" si="79"/>
        <v>0</v>
      </c>
      <c r="AX107" s="265">
        <f t="shared" si="83"/>
        <v>0</v>
      </c>
      <c r="AZ107" s="492">
        <f t="shared" si="80"/>
        <v>0</v>
      </c>
      <c r="BB107" s="492">
        <f t="shared" si="81"/>
        <v>0</v>
      </c>
      <c r="BD107" s="265">
        <f t="shared" si="84"/>
        <v>0</v>
      </c>
      <c r="BE107" s="105"/>
      <c r="BF107" s="105"/>
      <c r="BG107" s="105"/>
      <c r="BH107" s="105"/>
      <c r="BI107" s="105"/>
      <c r="BJ107" s="105"/>
    </row>
    <row r="108" spans="2:62" ht="20.100000000000001" hidden="1" customHeight="1" outlineLevel="1">
      <c r="B108" s="100"/>
      <c r="C108" s="908"/>
      <c r="D108" s="909"/>
      <c r="E108" s="909"/>
      <c r="F108" s="910"/>
      <c r="G108" s="890"/>
      <c r="H108" s="891"/>
      <c r="I108" s="152"/>
      <c r="J108" s="152"/>
      <c r="K108" s="152"/>
      <c r="L108" s="152"/>
      <c r="M108" s="152"/>
      <c r="N108" s="152"/>
      <c r="O108" s="152"/>
      <c r="P108" s="153"/>
      <c r="Q108" s="153"/>
      <c r="R108" s="156">
        <f t="shared" si="75"/>
        <v>0</v>
      </c>
      <c r="S108" s="156">
        <f t="shared" si="76"/>
        <v>0</v>
      </c>
      <c r="U108" s="157">
        <f t="shared" si="82"/>
        <v>0</v>
      </c>
      <c r="W108" s="152"/>
      <c r="X108" s="152"/>
      <c r="Y108" s="152"/>
      <c r="Z108" s="152"/>
      <c r="AA108" s="152"/>
      <c r="AB108" s="152"/>
      <c r="AC108" s="347"/>
      <c r="AD108" s="152"/>
      <c r="AE108" s="152"/>
      <c r="AF108" s="152"/>
      <c r="AG108" s="152"/>
      <c r="AH108" s="152"/>
      <c r="AI108" s="152"/>
      <c r="AJ108" s="347"/>
      <c r="AK108" s="152"/>
      <c r="AL108" s="152"/>
      <c r="AM108" s="295"/>
      <c r="AN108" s="228"/>
      <c r="AO108" s="228"/>
      <c r="AP108" s="228"/>
      <c r="AQ108" s="228"/>
      <c r="AR108" s="228"/>
      <c r="AS108" s="348"/>
      <c r="AT108" s="264">
        <f t="shared" si="39"/>
        <v>0</v>
      </c>
      <c r="AU108" s="259"/>
      <c r="AV108" s="265">
        <f t="shared" si="79"/>
        <v>0</v>
      </c>
      <c r="AX108" s="265">
        <f t="shared" si="83"/>
        <v>0</v>
      </c>
      <c r="AZ108" s="492">
        <f t="shared" si="80"/>
        <v>0</v>
      </c>
      <c r="BB108" s="492">
        <f t="shared" si="81"/>
        <v>0</v>
      </c>
      <c r="BD108" s="265">
        <f t="shared" si="84"/>
        <v>0</v>
      </c>
      <c r="BE108" s="105"/>
      <c r="BF108" s="105"/>
      <c r="BG108" s="105"/>
      <c r="BH108" s="105"/>
      <c r="BI108" s="105"/>
      <c r="BJ108" s="105"/>
    </row>
    <row r="109" spans="2:62" ht="20.100000000000001" hidden="1" customHeight="1" outlineLevel="1">
      <c r="B109" s="100"/>
      <c r="C109" s="908"/>
      <c r="D109" s="909"/>
      <c r="E109" s="909"/>
      <c r="F109" s="910"/>
      <c r="G109" s="890"/>
      <c r="H109" s="891"/>
      <c r="I109" s="152"/>
      <c r="J109" s="152"/>
      <c r="K109" s="152"/>
      <c r="L109" s="152"/>
      <c r="M109" s="152"/>
      <c r="N109" s="152"/>
      <c r="O109" s="152"/>
      <c r="P109" s="153"/>
      <c r="Q109" s="153"/>
      <c r="R109" s="156">
        <f t="shared" si="75"/>
        <v>0</v>
      </c>
      <c r="S109" s="156">
        <f t="shared" si="76"/>
        <v>0</v>
      </c>
      <c r="U109" s="157">
        <f t="shared" si="82"/>
        <v>0</v>
      </c>
      <c r="W109" s="152"/>
      <c r="X109" s="152"/>
      <c r="Y109" s="152"/>
      <c r="Z109" s="152"/>
      <c r="AA109" s="152"/>
      <c r="AB109" s="152"/>
      <c r="AC109" s="347"/>
      <c r="AD109" s="152"/>
      <c r="AE109" s="152"/>
      <c r="AF109" s="152"/>
      <c r="AG109" s="152"/>
      <c r="AH109" s="152"/>
      <c r="AI109" s="152"/>
      <c r="AJ109" s="347"/>
      <c r="AK109" s="152"/>
      <c r="AL109" s="152"/>
      <c r="AM109" s="295"/>
      <c r="AN109" s="228"/>
      <c r="AO109" s="228"/>
      <c r="AP109" s="228"/>
      <c r="AQ109" s="228"/>
      <c r="AR109" s="228"/>
      <c r="AS109" s="348"/>
      <c r="AT109" s="264">
        <f t="shared" si="39"/>
        <v>0</v>
      </c>
      <c r="AU109" s="259"/>
      <c r="AV109" s="265">
        <f t="shared" si="79"/>
        <v>0</v>
      </c>
      <c r="AX109" s="265">
        <f t="shared" si="83"/>
        <v>0</v>
      </c>
      <c r="AZ109" s="492">
        <f t="shared" si="80"/>
        <v>0</v>
      </c>
      <c r="BB109" s="492">
        <f t="shared" si="81"/>
        <v>0</v>
      </c>
      <c r="BD109" s="265">
        <f t="shared" si="84"/>
        <v>0</v>
      </c>
      <c r="BE109" s="105"/>
      <c r="BF109" s="105"/>
      <c r="BG109" s="105"/>
      <c r="BH109" s="105"/>
      <c r="BI109" s="105"/>
      <c r="BJ109" s="105"/>
    </row>
    <row r="110" spans="2:62" ht="20.100000000000001" hidden="1" customHeight="1" outlineLevel="1">
      <c r="B110" s="100"/>
      <c r="C110" s="908"/>
      <c r="D110" s="909"/>
      <c r="E110" s="909"/>
      <c r="F110" s="910"/>
      <c r="G110" s="890"/>
      <c r="H110" s="891"/>
      <c r="I110" s="152"/>
      <c r="J110" s="152"/>
      <c r="K110" s="152"/>
      <c r="L110" s="152"/>
      <c r="M110" s="152"/>
      <c r="N110" s="152"/>
      <c r="O110" s="152"/>
      <c r="P110" s="153"/>
      <c r="Q110" s="153"/>
      <c r="R110" s="156">
        <f t="shared" si="75"/>
        <v>0</v>
      </c>
      <c r="S110" s="156">
        <f t="shared" si="76"/>
        <v>0</v>
      </c>
      <c r="U110" s="157">
        <f t="shared" si="82"/>
        <v>0</v>
      </c>
      <c r="W110" s="152"/>
      <c r="X110" s="152"/>
      <c r="Y110" s="152"/>
      <c r="Z110" s="152"/>
      <c r="AA110" s="152"/>
      <c r="AB110" s="152"/>
      <c r="AC110" s="347"/>
      <c r="AD110" s="152"/>
      <c r="AE110" s="152"/>
      <c r="AF110" s="152"/>
      <c r="AG110" s="152"/>
      <c r="AH110" s="152"/>
      <c r="AI110" s="152"/>
      <c r="AJ110" s="347"/>
      <c r="AK110" s="152"/>
      <c r="AL110" s="152"/>
      <c r="AM110" s="295"/>
      <c r="AN110" s="228"/>
      <c r="AO110" s="228"/>
      <c r="AP110" s="228"/>
      <c r="AQ110" s="228"/>
      <c r="AR110" s="228"/>
      <c r="AS110" s="348"/>
      <c r="AT110" s="264">
        <f t="shared" ref="AT110:AT112" si="85">((W110+AD110)*$W$7+(X110+AE110)*$X$7+(Y110+Z110+AF110+AG110)*$Z$7+(AA110+AH110)*$AA$7+(AB110+AI110)*$AB$7)*Zuschläge_IBN</f>
        <v>0</v>
      </c>
      <c r="AU110" s="259"/>
      <c r="AV110" s="265">
        <f t="shared" si="79"/>
        <v>0</v>
      </c>
      <c r="AX110" s="265">
        <f t="shared" si="83"/>
        <v>0</v>
      </c>
      <c r="AZ110" s="492">
        <f t="shared" si="80"/>
        <v>0</v>
      </c>
      <c r="BB110" s="492">
        <f t="shared" si="81"/>
        <v>0</v>
      </c>
      <c r="BD110" s="265">
        <f t="shared" si="84"/>
        <v>0</v>
      </c>
      <c r="BE110" s="105"/>
      <c r="BF110" s="105"/>
      <c r="BG110" s="105"/>
      <c r="BH110" s="105"/>
      <c r="BI110" s="105"/>
      <c r="BJ110" s="105"/>
    </row>
    <row r="111" spans="2:62" ht="20.100000000000001" hidden="1" customHeight="1" outlineLevel="1">
      <c r="B111" s="100"/>
      <c r="C111" s="908"/>
      <c r="D111" s="909"/>
      <c r="E111" s="909"/>
      <c r="F111" s="910"/>
      <c r="G111" s="890"/>
      <c r="H111" s="891"/>
      <c r="I111" s="152"/>
      <c r="J111" s="152"/>
      <c r="K111" s="152"/>
      <c r="L111" s="152"/>
      <c r="M111" s="152"/>
      <c r="N111" s="152"/>
      <c r="O111" s="152"/>
      <c r="P111" s="153"/>
      <c r="Q111" s="153"/>
      <c r="R111" s="156">
        <f t="shared" si="75"/>
        <v>0</v>
      </c>
      <c r="S111" s="156">
        <f t="shared" si="76"/>
        <v>0</v>
      </c>
      <c r="U111" s="157">
        <f t="shared" si="82"/>
        <v>0</v>
      </c>
      <c r="W111" s="152"/>
      <c r="X111" s="152"/>
      <c r="Y111" s="152"/>
      <c r="Z111" s="152"/>
      <c r="AA111" s="152"/>
      <c r="AB111" s="152"/>
      <c r="AC111" s="347"/>
      <c r="AD111" s="152"/>
      <c r="AE111" s="152"/>
      <c r="AF111" s="152"/>
      <c r="AG111" s="152"/>
      <c r="AH111" s="152"/>
      <c r="AI111" s="152"/>
      <c r="AJ111" s="347"/>
      <c r="AK111" s="152"/>
      <c r="AL111" s="152"/>
      <c r="AM111" s="295"/>
      <c r="AN111" s="228"/>
      <c r="AO111" s="228"/>
      <c r="AP111" s="228"/>
      <c r="AQ111" s="228"/>
      <c r="AR111" s="228"/>
      <c r="AS111" s="348"/>
      <c r="AT111" s="264">
        <f t="shared" si="85"/>
        <v>0</v>
      </c>
      <c r="AU111" s="259"/>
      <c r="AV111" s="265">
        <f t="shared" si="79"/>
        <v>0</v>
      </c>
      <c r="AX111" s="265">
        <f t="shared" si="83"/>
        <v>0</v>
      </c>
      <c r="AZ111" s="492">
        <f t="shared" si="80"/>
        <v>0</v>
      </c>
      <c r="BB111" s="492">
        <f t="shared" si="81"/>
        <v>0</v>
      </c>
      <c r="BD111" s="265">
        <f t="shared" si="84"/>
        <v>0</v>
      </c>
      <c r="BE111" s="105"/>
      <c r="BF111" s="105"/>
      <c r="BG111" s="105"/>
      <c r="BH111" s="105"/>
      <c r="BI111" s="105"/>
      <c r="BJ111" s="105"/>
    </row>
    <row r="112" spans="2:62" ht="20.100000000000001" hidden="1" customHeight="1" outlineLevel="1">
      <c r="B112" s="100"/>
      <c r="C112" s="908"/>
      <c r="D112" s="909"/>
      <c r="E112" s="909"/>
      <c r="F112" s="910"/>
      <c r="G112" s="890"/>
      <c r="H112" s="891"/>
      <c r="I112" s="152"/>
      <c r="J112" s="152"/>
      <c r="K112" s="152"/>
      <c r="L112" s="152"/>
      <c r="M112" s="152"/>
      <c r="N112" s="152"/>
      <c r="O112" s="152"/>
      <c r="P112" s="153"/>
      <c r="Q112" s="153"/>
      <c r="R112" s="156">
        <f t="shared" si="75"/>
        <v>0</v>
      </c>
      <c r="S112" s="156">
        <f t="shared" si="76"/>
        <v>0</v>
      </c>
      <c r="U112" s="157">
        <f t="shared" si="82"/>
        <v>0</v>
      </c>
      <c r="W112" s="152"/>
      <c r="X112" s="152"/>
      <c r="Y112" s="152"/>
      <c r="Z112" s="152"/>
      <c r="AA112" s="152"/>
      <c r="AB112" s="152"/>
      <c r="AC112" s="347"/>
      <c r="AD112" s="152"/>
      <c r="AE112" s="152"/>
      <c r="AF112" s="152"/>
      <c r="AG112" s="152"/>
      <c r="AH112" s="152"/>
      <c r="AI112" s="152"/>
      <c r="AJ112" s="347"/>
      <c r="AK112" s="152"/>
      <c r="AL112" s="152"/>
      <c r="AM112" s="295"/>
      <c r="AN112" s="228"/>
      <c r="AO112" s="228"/>
      <c r="AP112" s="228"/>
      <c r="AQ112" s="228"/>
      <c r="AR112" s="228"/>
      <c r="AS112" s="348"/>
      <c r="AT112" s="264">
        <f t="shared" si="85"/>
        <v>0</v>
      </c>
      <c r="AU112" s="259"/>
      <c r="AV112" s="265">
        <f t="shared" si="79"/>
        <v>0</v>
      </c>
      <c r="AX112" s="265">
        <f t="shared" si="83"/>
        <v>0</v>
      </c>
      <c r="AZ112" s="492">
        <f t="shared" si="80"/>
        <v>0</v>
      </c>
      <c r="BB112" s="492">
        <f t="shared" si="81"/>
        <v>0</v>
      </c>
      <c r="BD112" s="265">
        <f t="shared" si="84"/>
        <v>0</v>
      </c>
      <c r="BE112" s="105"/>
      <c r="BF112" s="105"/>
      <c r="BG112" s="105"/>
      <c r="BH112" s="105"/>
      <c r="BI112" s="105"/>
      <c r="BJ112" s="105"/>
    </row>
    <row r="113" spans="2:62" ht="9.9499999999999993" hidden="1" customHeight="1" outlineLevel="1">
      <c r="B113" s="101"/>
      <c r="C113" s="208"/>
      <c r="D113" s="208"/>
      <c r="E113" s="208"/>
      <c r="F113" s="208"/>
      <c r="G113" s="237"/>
      <c r="H113" s="207"/>
      <c r="I113" s="257"/>
      <c r="J113" s="257"/>
      <c r="K113" s="257"/>
      <c r="L113" s="257"/>
      <c r="M113" s="257"/>
      <c r="N113" s="257"/>
      <c r="O113" s="257"/>
      <c r="P113" s="256"/>
      <c r="Q113" s="102"/>
      <c r="R113" s="102"/>
      <c r="S113" s="102"/>
      <c r="U113" s="98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Z113" s="493"/>
      <c r="BE113" s="105"/>
      <c r="BF113" s="105"/>
      <c r="BG113" s="105"/>
      <c r="BH113" s="105"/>
      <c r="BI113" s="105"/>
      <c r="BJ113" s="105"/>
    </row>
    <row r="114" spans="2:62" ht="20.100000000000001" customHeight="1" collapsed="1">
      <c r="B114" s="151">
        <f>B97+1</f>
        <v>7</v>
      </c>
      <c r="C114" s="916"/>
      <c r="D114" s="917"/>
      <c r="E114" s="917"/>
      <c r="F114" s="918"/>
      <c r="G114" s="429"/>
      <c r="H114" s="206">
        <v>1</v>
      </c>
      <c r="I114" s="642">
        <f t="shared" ref="I114" si="86">$H114*SUM(I115:I129)</f>
        <v>0</v>
      </c>
      <c r="J114" s="643">
        <f t="shared" ref="J114:O114" si="87">$H114*SUM(J115:J129)</f>
        <v>0</v>
      </c>
      <c r="K114" s="644">
        <f t="shared" si="87"/>
        <v>0</v>
      </c>
      <c r="L114" s="645">
        <f t="shared" si="87"/>
        <v>0</v>
      </c>
      <c r="M114" s="645">
        <f t="shared" si="87"/>
        <v>0</v>
      </c>
      <c r="N114" s="644">
        <f t="shared" si="87"/>
        <v>0</v>
      </c>
      <c r="O114" s="642">
        <f t="shared" si="87"/>
        <v>0</v>
      </c>
      <c r="P114" s="209">
        <f t="shared" ref="P114:Q114" si="88">$H114*SUM(P115:P129)</f>
        <v>0</v>
      </c>
      <c r="Q114" s="210">
        <f t="shared" si="88"/>
        <v>0</v>
      </c>
      <c r="R114" s="136">
        <f t="shared" ref="R114:R129" si="89">P114*(1+Gewinn)*(1+SicherheitAngebot)</f>
        <v>0</v>
      </c>
      <c r="S114" s="137">
        <f t="shared" ref="S114:S129" si="90">Q114*(1+MGKZ)*(1+Gewinn)*(1+SicherheitAngebot)</f>
        <v>0</v>
      </c>
      <c r="U114" s="10">
        <f>I114*$I$7+J114*$J$7+K114*$K$7+L114*$L$7+M114*$M$7+N114*$N$7+O114*$O$7+R114+S114</f>
        <v>0</v>
      </c>
      <c r="W114" s="646">
        <f t="shared" ref="W114:AB114" si="91">$H114*SUM(W115:W129)</f>
        <v>0</v>
      </c>
      <c r="X114" s="647">
        <f t="shared" si="91"/>
        <v>0</v>
      </c>
      <c r="Y114" s="648">
        <f t="shared" si="91"/>
        <v>0</v>
      </c>
      <c r="Z114" s="649">
        <f t="shared" si="91"/>
        <v>0</v>
      </c>
      <c r="AA114" s="648">
        <f t="shared" si="91"/>
        <v>0</v>
      </c>
      <c r="AB114" s="646">
        <f t="shared" si="91"/>
        <v>0</v>
      </c>
      <c r="AC114" s="258"/>
      <c r="AD114" s="646">
        <f t="shared" ref="AD114:AM114" si="92">$H114*SUM(AD115:AD129)</f>
        <v>0</v>
      </c>
      <c r="AE114" s="647">
        <f t="shared" si="92"/>
        <v>0</v>
      </c>
      <c r="AF114" s="648">
        <f t="shared" si="92"/>
        <v>0</v>
      </c>
      <c r="AG114" s="649">
        <f t="shared" si="92"/>
        <v>0</v>
      </c>
      <c r="AH114" s="648">
        <f t="shared" si="92"/>
        <v>0</v>
      </c>
      <c r="AI114" s="646">
        <f t="shared" si="92"/>
        <v>0</v>
      </c>
      <c r="AJ114" s="258"/>
      <c r="AK114" s="653">
        <f t="shared" si="92"/>
        <v>0</v>
      </c>
      <c r="AL114" s="653">
        <f t="shared" si="92"/>
        <v>0</v>
      </c>
      <c r="AM114" s="653">
        <f t="shared" si="92"/>
        <v>0</v>
      </c>
      <c r="AN114" s="227">
        <f>$H114*SUM(AN115:AN129)*(1+Gewinn)*(1+SicherheitAngebot)</f>
        <v>0</v>
      </c>
      <c r="AO114" s="227">
        <f>$H114*SUM(AO115:AO129)*(1+Gewinn)*(1+SicherheitAngebot)</f>
        <v>0</v>
      </c>
      <c r="AP114" s="227">
        <f>$H114*SUM(AP115:AP129)*(1+Gewinn)*(1+SicherheitAngebot)</f>
        <v>0</v>
      </c>
      <c r="AQ114" s="227">
        <f>$H114*SUM(AQ115:AQ129)*(1+Gewinn)*(1+SicherheitAngebot)</f>
        <v>0</v>
      </c>
      <c r="AR114" s="227">
        <f>$H114*SUM(AR115:AR129)*(1+Gewinn)*(1+SicherheitAngebot)</f>
        <v>0</v>
      </c>
      <c r="AS114" s="262"/>
      <c r="AT114" s="263">
        <f t="shared" ref="AT114:AT177" si="93">((W114+AD114)*$W$7+(X114+AE114)*$X$7+(Y114+Z114+AF114+AG114)*$Z$7+(AA114+AH114)*$AA$7+(AB114+AI114)*$AB$7)*Zuschläge_IBN</f>
        <v>0</v>
      </c>
      <c r="AU114" s="259"/>
      <c r="AV114" s="491">
        <f>AK114*$AK$7+AL114*$AL$7+AM114*$AM$7+SUM(AN114:AR114)+AT114/Zuschläge_IBN+AT114</f>
        <v>0</v>
      </c>
      <c r="AX114" s="685">
        <f>U114+AV114</f>
        <v>0</v>
      </c>
      <c r="AZ114" s="490">
        <f>IF(H114&gt;0,U114/(1+SicherheitAngebot)*(1+Sicherheit),0)</f>
        <v>0</v>
      </c>
      <c r="BB114" s="490">
        <f>IF(H114&gt;0,AV114/(1+SicherheitAngebot)*(1+Sicherheit),0)</f>
        <v>0</v>
      </c>
      <c r="BD114" s="490">
        <f>AZ114+BB114</f>
        <v>0</v>
      </c>
      <c r="BE114" s="105"/>
      <c r="BF114" s="105"/>
      <c r="BG114" s="105"/>
      <c r="BH114" s="105"/>
      <c r="BI114" s="105"/>
      <c r="BJ114" s="105"/>
    </row>
    <row r="115" spans="2:62" ht="20.100000000000001" hidden="1" customHeight="1" outlineLevel="1">
      <c r="B115" s="99"/>
      <c r="C115" s="908"/>
      <c r="D115" s="909"/>
      <c r="E115" s="909"/>
      <c r="F115" s="910"/>
      <c r="G115" s="890"/>
      <c r="H115" s="901"/>
      <c r="I115" s="152"/>
      <c r="J115" s="152"/>
      <c r="K115" s="152"/>
      <c r="L115" s="152"/>
      <c r="M115" s="152"/>
      <c r="N115" s="152"/>
      <c r="O115" s="152"/>
      <c r="P115" s="153"/>
      <c r="Q115" s="153"/>
      <c r="R115" s="156">
        <f t="shared" si="89"/>
        <v>0</v>
      </c>
      <c r="S115" s="156">
        <f t="shared" si="90"/>
        <v>0</v>
      </c>
      <c r="U115" s="157">
        <f>I115*$I$7+J115*$J$7+K115*$K$7+L115*$L$7+M115*$M$7+N115*$N$7+O115*$O$7+R115+S115</f>
        <v>0</v>
      </c>
      <c r="W115" s="152"/>
      <c r="X115" s="152"/>
      <c r="Y115" s="152"/>
      <c r="Z115" s="152"/>
      <c r="AA115" s="152"/>
      <c r="AB115" s="152"/>
      <c r="AC115" s="347"/>
      <c r="AD115" s="152"/>
      <c r="AE115" s="152"/>
      <c r="AF115" s="152"/>
      <c r="AG115" s="152"/>
      <c r="AH115" s="152"/>
      <c r="AI115" s="152"/>
      <c r="AJ115" s="347"/>
      <c r="AK115" s="152"/>
      <c r="AL115" s="152"/>
      <c r="AM115" s="295"/>
      <c r="AN115" s="228"/>
      <c r="AO115" s="228"/>
      <c r="AP115" s="228"/>
      <c r="AQ115" s="228"/>
      <c r="AR115" s="228"/>
      <c r="AS115" s="348"/>
      <c r="AT115" s="264">
        <f t="shared" si="93"/>
        <v>0</v>
      </c>
      <c r="AU115" s="259"/>
      <c r="AV115" s="265">
        <f t="shared" ref="AV115:AV129" si="94">AK115*$AK$7+AL115*$AL$7+AM115*$AM$7+SUM(AN115:AR115)*(1+Gewinn)*(1+SicherheitAngebot)+AT115/Zuschläge_IBN+AT115</f>
        <v>0</v>
      </c>
      <c r="AX115" s="265">
        <f>U115+AV115</f>
        <v>0</v>
      </c>
      <c r="AZ115" s="492">
        <f t="shared" ref="AZ115:AZ129" si="95">U115/(1+SicherheitAngebot)*(1+Sicherheit)</f>
        <v>0</v>
      </c>
      <c r="BB115" s="492">
        <f t="shared" ref="BB115:BB129" si="96">AV115/(1+SicherheitAngebot)*(1+Sicherheit)</f>
        <v>0</v>
      </c>
      <c r="BD115" s="265">
        <f>AZ115+BB115</f>
        <v>0</v>
      </c>
      <c r="BE115" s="105"/>
      <c r="BF115" s="105"/>
      <c r="BG115" s="105"/>
      <c r="BH115" s="105"/>
      <c r="BI115" s="105"/>
      <c r="BJ115" s="105"/>
    </row>
    <row r="116" spans="2:62" ht="20.100000000000001" hidden="1" customHeight="1" outlineLevel="1">
      <c r="B116" s="100"/>
      <c r="C116" s="908"/>
      <c r="D116" s="909"/>
      <c r="E116" s="909"/>
      <c r="F116" s="910"/>
      <c r="G116" s="890"/>
      <c r="H116" s="891"/>
      <c r="I116" s="152"/>
      <c r="J116" s="152"/>
      <c r="K116" s="152"/>
      <c r="L116" s="152"/>
      <c r="M116" s="152"/>
      <c r="N116" s="152"/>
      <c r="O116" s="152"/>
      <c r="P116" s="153"/>
      <c r="Q116" s="153"/>
      <c r="R116" s="156">
        <f t="shared" si="89"/>
        <v>0</v>
      </c>
      <c r="S116" s="156">
        <f t="shared" si="90"/>
        <v>0</v>
      </c>
      <c r="U116" s="157">
        <f t="shared" ref="U116:U129" si="97">I116*$I$7+J116*$J$7+K116*$K$7+L116*$L$7+M116*$M$7+N116*$N$7+O116*$O$7+R116+S116</f>
        <v>0</v>
      </c>
      <c r="W116" s="152"/>
      <c r="X116" s="152"/>
      <c r="Y116" s="152"/>
      <c r="Z116" s="152"/>
      <c r="AA116" s="152"/>
      <c r="AB116" s="152"/>
      <c r="AC116" s="347"/>
      <c r="AD116" s="152"/>
      <c r="AE116" s="152"/>
      <c r="AF116" s="152"/>
      <c r="AG116" s="152"/>
      <c r="AH116" s="152"/>
      <c r="AI116" s="152"/>
      <c r="AJ116" s="347"/>
      <c r="AK116" s="152"/>
      <c r="AL116" s="152"/>
      <c r="AM116" s="295"/>
      <c r="AN116" s="228"/>
      <c r="AO116" s="228"/>
      <c r="AP116" s="228"/>
      <c r="AQ116" s="228"/>
      <c r="AR116" s="228"/>
      <c r="AS116" s="348"/>
      <c r="AT116" s="264">
        <f t="shared" si="93"/>
        <v>0</v>
      </c>
      <c r="AU116" s="259"/>
      <c r="AV116" s="265">
        <f t="shared" si="94"/>
        <v>0</v>
      </c>
      <c r="AX116" s="265">
        <f t="shared" ref="AX116:AX129" si="98">U116+AV116</f>
        <v>0</v>
      </c>
      <c r="AZ116" s="492">
        <f t="shared" si="95"/>
        <v>0</v>
      </c>
      <c r="BB116" s="492">
        <f t="shared" si="96"/>
        <v>0</v>
      </c>
      <c r="BD116" s="265">
        <f t="shared" ref="BD116:BD129" si="99">AZ116+BB116</f>
        <v>0</v>
      </c>
      <c r="BE116" s="105"/>
      <c r="BF116" s="105"/>
      <c r="BG116" s="105"/>
      <c r="BH116" s="105"/>
      <c r="BI116" s="105"/>
      <c r="BJ116" s="105"/>
    </row>
    <row r="117" spans="2:62" ht="20.100000000000001" hidden="1" customHeight="1" outlineLevel="1">
      <c r="B117" s="100"/>
      <c r="C117" s="908"/>
      <c r="D117" s="909"/>
      <c r="E117" s="909"/>
      <c r="F117" s="910"/>
      <c r="G117" s="890"/>
      <c r="H117" s="891"/>
      <c r="I117" s="152"/>
      <c r="J117" s="152"/>
      <c r="K117" s="152"/>
      <c r="L117" s="152"/>
      <c r="M117" s="152"/>
      <c r="N117" s="152"/>
      <c r="O117" s="152"/>
      <c r="P117" s="153"/>
      <c r="Q117" s="153"/>
      <c r="R117" s="156">
        <f t="shared" si="89"/>
        <v>0</v>
      </c>
      <c r="S117" s="156">
        <f t="shared" si="90"/>
        <v>0</v>
      </c>
      <c r="U117" s="157">
        <f t="shared" si="97"/>
        <v>0</v>
      </c>
      <c r="W117" s="152"/>
      <c r="X117" s="152"/>
      <c r="Y117" s="152"/>
      <c r="Z117" s="152"/>
      <c r="AA117" s="152"/>
      <c r="AB117" s="152"/>
      <c r="AC117" s="347"/>
      <c r="AD117" s="152"/>
      <c r="AE117" s="152"/>
      <c r="AF117" s="152"/>
      <c r="AG117" s="152"/>
      <c r="AH117" s="152"/>
      <c r="AI117" s="152"/>
      <c r="AJ117" s="347"/>
      <c r="AK117" s="152"/>
      <c r="AL117" s="152"/>
      <c r="AM117" s="295"/>
      <c r="AN117" s="228"/>
      <c r="AO117" s="228"/>
      <c r="AP117" s="228"/>
      <c r="AQ117" s="228"/>
      <c r="AR117" s="228"/>
      <c r="AS117" s="348"/>
      <c r="AT117" s="264">
        <f t="shared" si="93"/>
        <v>0</v>
      </c>
      <c r="AU117" s="259"/>
      <c r="AV117" s="265">
        <f t="shared" si="94"/>
        <v>0</v>
      </c>
      <c r="AX117" s="265">
        <f t="shared" si="98"/>
        <v>0</v>
      </c>
      <c r="AZ117" s="492">
        <f t="shared" si="95"/>
        <v>0</v>
      </c>
      <c r="BB117" s="492">
        <f t="shared" si="96"/>
        <v>0</v>
      </c>
      <c r="BD117" s="265">
        <f t="shared" si="99"/>
        <v>0</v>
      </c>
      <c r="BE117" s="105"/>
      <c r="BF117" s="105"/>
      <c r="BG117" s="105"/>
      <c r="BH117" s="105"/>
      <c r="BI117" s="105"/>
      <c r="BJ117" s="105"/>
    </row>
    <row r="118" spans="2:62" ht="20.100000000000001" hidden="1" customHeight="1" outlineLevel="1">
      <c r="B118" s="100"/>
      <c r="C118" s="908"/>
      <c r="D118" s="909"/>
      <c r="E118" s="909"/>
      <c r="F118" s="910"/>
      <c r="G118" s="890"/>
      <c r="H118" s="891"/>
      <c r="I118" s="152"/>
      <c r="J118" s="152"/>
      <c r="K118" s="152"/>
      <c r="L118" s="152"/>
      <c r="M118" s="152"/>
      <c r="N118" s="152"/>
      <c r="O118" s="152"/>
      <c r="P118" s="153"/>
      <c r="Q118" s="153"/>
      <c r="R118" s="156">
        <f t="shared" si="89"/>
        <v>0</v>
      </c>
      <c r="S118" s="156">
        <f t="shared" si="90"/>
        <v>0</v>
      </c>
      <c r="U118" s="157">
        <f t="shared" si="97"/>
        <v>0</v>
      </c>
      <c r="W118" s="152"/>
      <c r="X118" s="152"/>
      <c r="Y118" s="152"/>
      <c r="Z118" s="152"/>
      <c r="AA118" s="152"/>
      <c r="AB118" s="152"/>
      <c r="AC118" s="347"/>
      <c r="AD118" s="152"/>
      <c r="AE118" s="152"/>
      <c r="AF118" s="152"/>
      <c r="AG118" s="152"/>
      <c r="AH118" s="152"/>
      <c r="AI118" s="152"/>
      <c r="AJ118" s="347"/>
      <c r="AK118" s="152"/>
      <c r="AL118" s="152"/>
      <c r="AM118" s="295"/>
      <c r="AN118" s="228"/>
      <c r="AO118" s="228"/>
      <c r="AP118" s="228"/>
      <c r="AQ118" s="228"/>
      <c r="AR118" s="228"/>
      <c r="AS118" s="348"/>
      <c r="AT118" s="264">
        <f t="shared" si="93"/>
        <v>0</v>
      </c>
      <c r="AU118" s="259"/>
      <c r="AV118" s="265">
        <f t="shared" si="94"/>
        <v>0</v>
      </c>
      <c r="AX118" s="265">
        <f t="shared" si="98"/>
        <v>0</v>
      </c>
      <c r="AZ118" s="492">
        <f t="shared" si="95"/>
        <v>0</v>
      </c>
      <c r="BB118" s="492">
        <f t="shared" si="96"/>
        <v>0</v>
      </c>
      <c r="BD118" s="265">
        <f t="shared" si="99"/>
        <v>0</v>
      </c>
      <c r="BE118" s="105"/>
      <c r="BF118" s="105"/>
      <c r="BG118" s="105"/>
      <c r="BH118" s="105"/>
      <c r="BI118" s="105"/>
      <c r="BJ118" s="105"/>
    </row>
    <row r="119" spans="2:62" ht="20.100000000000001" hidden="1" customHeight="1" outlineLevel="1">
      <c r="B119" s="100"/>
      <c r="C119" s="908"/>
      <c r="D119" s="909"/>
      <c r="E119" s="909"/>
      <c r="F119" s="910"/>
      <c r="G119" s="890"/>
      <c r="H119" s="891"/>
      <c r="I119" s="152"/>
      <c r="J119" s="152"/>
      <c r="K119" s="152"/>
      <c r="L119" s="152"/>
      <c r="M119" s="152"/>
      <c r="N119" s="152"/>
      <c r="O119" s="152"/>
      <c r="P119" s="153"/>
      <c r="Q119" s="153"/>
      <c r="R119" s="156">
        <f t="shared" si="89"/>
        <v>0</v>
      </c>
      <c r="S119" s="156">
        <f t="shared" si="90"/>
        <v>0</v>
      </c>
      <c r="U119" s="157">
        <f t="shared" si="97"/>
        <v>0</v>
      </c>
      <c r="W119" s="152"/>
      <c r="X119" s="152"/>
      <c r="Y119" s="152"/>
      <c r="Z119" s="152"/>
      <c r="AA119" s="152"/>
      <c r="AB119" s="152"/>
      <c r="AC119" s="347"/>
      <c r="AD119" s="152"/>
      <c r="AE119" s="152"/>
      <c r="AF119" s="152"/>
      <c r="AG119" s="152"/>
      <c r="AH119" s="152"/>
      <c r="AI119" s="152"/>
      <c r="AJ119" s="347"/>
      <c r="AK119" s="152"/>
      <c r="AL119" s="152"/>
      <c r="AM119" s="295"/>
      <c r="AN119" s="228"/>
      <c r="AO119" s="228"/>
      <c r="AP119" s="228"/>
      <c r="AQ119" s="228"/>
      <c r="AR119" s="228"/>
      <c r="AS119" s="348"/>
      <c r="AT119" s="264">
        <f t="shared" si="93"/>
        <v>0</v>
      </c>
      <c r="AU119" s="259"/>
      <c r="AV119" s="265">
        <f t="shared" si="94"/>
        <v>0</v>
      </c>
      <c r="AX119" s="265">
        <f t="shared" si="98"/>
        <v>0</v>
      </c>
      <c r="AZ119" s="492">
        <f t="shared" si="95"/>
        <v>0</v>
      </c>
      <c r="BB119" s="492">
        <f t="shared" si="96"/>
        <v>0</v>
      </c>
      <c r="BD119" s="265">
        <f t="shared" si="99"/>
        <v>0</v>
      </c>
      <c r="BE119" s="105"/>
      <c r="BF119" s="105"/>
      <c r="BG119" s="105"/>
      <c r="BH119" s="105"/>
      <c r="BI119" s="105"/>
      <c r="BJ119" s="105"/>
    </row>
    <row r="120" spans="2:62" ht="20.100000000000001" hidden="1" customHeight="1" outlineLevel="1">
      <c r="B120" s="100"/>
      <c r="C120" s="908"/>
      <c r="D120" s="909"/>
      <c r="E120" s="909"/>
      <c r="F120" s="910"/>
      <c r="G120" s="890"/>
      <c r="H120" s="891"/>
      <c r="I120" s="152"/>
      <c r="J120" s="152"/>
      <c r="K120" s="152"/>
      <c r="L120" s="152"/>
      <c r="M120" s="152"/>
      <c r="N120" s="152"/>
      <c r="O120" s="152"/>
      <c r="P120" s="153"/>
      <c r="Q120" s="153"/>
      <c r="R120" s="156">
        <f t="shared" si="89"/>
        <v>0</v>
      </c>
      <c r="S120" s="156">
        <f t="shared" si="90"/>
        <v>0</v>
      </c>
      <c r="U120" s="157">
        <f t="shared" si="97"/>
        <v>0</v>
      </c>
      <c r="W120" s="152"/>
      <c r="X120" s="152"/>
      <c r="Y120" s="152"/>
      <c r="Z120" s="152"/>
      <c r="AA120" s="152"/>
      <c r="AB120" s="152"/>
      <c r="AC120" s="347"/>
      <c r="AD120" s="152"/>
      <c r="AE120" s="152"/>
      <c r="AF120" s="152"/>
      <c r="AG120" s="152"/>
      <c r="AH120" s="152"/>
      <c r="AI120" s="152"/>
      <c r="AJ120" s="347"/>
      <c r="AK120" s="152"/>
      <c r="AL120" s="152"/>
      <c r="AM120" s="295"/>
      <c r="AN120" s="228"/>
      <c r="AO120" s="228"/>
      <c r="AP120" s="228"/>
      <c r="AQ120" s="228"/>
      <c r="AR120" s="228"/>
      <c r="AS120" s="348"/>
      <c r="AT120" s="264">
        <f t="shared" si="93"/>
        <v>0</v>
      </c>
      <c r="AU120" s="259"/>
      <c r="AV120" s="265">
        <f t="shared" si="94"/>
        <v>0</v>
      </c>
      <c r="AX120" s="265">
        <f t="shared" si="98"/>
        <v>0</v>
      </c>
      <c r="AZ120" s="492">
        <f t="shared" si="95"/>
        <v>0</v>
      </c>
      <c r="BB120" s="492">
        <f t="shared" si="96"/>
        <v>0</v>
      </c>
      <c r="BD120" s="265">
        <f t="shared" si="99"/>
        <v>0</v>
      </c>
      <c r="BE120" s="105"/>
      <c r="BF120" s="105"/>
      <c r="BG120" s="105"/>
      <c r="BH120" s="105"/>
      <c r="BI120" s="105"/>
      <c r="BJ120" s="105"/>
    </row>
    <row r="121" spans="2:62" ht="20.100000000000001" hidden="1" customHeight="1" outlineLevel="1">
      <c r="B121" s="100"/>
      <c r="C121" s="908"/>
      <c r="D121" s="909"/>
      <c r="E121" s="909"/>
      <c r="F121" s="910"/>
      <c r="G121" s="890"/>
      <c r="H121" s="891"/>
      <c r="I121" s="152"/>
      <c r="J121" s="152"/>
      <c r="K121" s="152"/>
      <c r="L121" s="152"/>
      <c r="M121" s="152"/>
      <c r="N121" s="152"/>
      <c r="O121" s="152"/>
      <c r="P121" s="153"/>
      <c r="Q121" s="153"/>
      <c r="R121" s="156">
        <f t="shared" si="89"/>
        <v>0</v>
      </c>
      <c r="S121" s="156">
        <f t="shared" si="90"/>
        <v>0</v>
      </c>
      <c r="U121" s="157">
        <f t="shared" si="97"/>
        <v>0</v>
      </c>
      <c r="W121" s="152"/>
      <c r="X121" s="152"/>
      <c r="Y121" s="152"/>
      <c r="Z121" s="152"/>
      <c r="AA121" s="152"/>
      <c r="AB121" s="152"/>
      <c r="AC121" s="347"/>
      <c r="AD121" s="152"/>
      <c r="AE121" s="152"/>
      <c r="AF121" s="152"/>
      <c r="AG121" s="152"/>
      <c r="AH121" s="152"/>
      <c r="AI121" s="152"/>
      <c r="AJ121" s="347"/>
      <c r="AK121" s="152"/>
      <c r="AL121" s="152"/>
      <c r="AM121" s="295"/>
      <c r="AN121" s="228"/>
      <c r="AO121" s="228"/>
      <c r="AP121" s="228"/>
      <c r="AQ121" s="228"/>
      <c r="AR121" s="228"/>
      <c r="AS121" s="348"/>
      <c r="AT121" s="264">
        <f t="shared" si="93"/>
        <v>0</v>
      </c>
      <c r="AU121" s="259"/>
      <c r="AV121" s="265">
        <f t="shared" si="94"/>
        <v>0</v>
      </c>
      <c r="AX121" s="265">
        <f t="shared" si="98"/>
        <v>0</v>
      </c>
      <c r="AZ121" s="492">
        <f t="shared" si="95"/>
        <v>0</v>
      </c>
      <c r="BB121" s="492">
        <f t="shared" si="96"/>
        <v>0</v>
      </c>
      <c r="BD121" s="265">
        <f t="shared" si="99"/>
        <v>0</v>
      </c>
      <c r="BE121" s="105"/>
      <c r="BF121" s="105"/>
      <c r="BG121" s="105"/>
      <c r="BH121" s="105"/>
      <c r="BI121" s="105"/>
      <c r="BJ121" s="105"/>
    </row>
    <row r="122" spans="2:62" ht="20.100000000000001" hidden="1" customHeight="1" outlineLevel="1">
      <c r="B122" s="100"/>
      <c r="C122" s="908"/>
      <c r="D122" s="909"/>
      <c r="E122" s="909"/>
      <c r="F122" s="910"/>
      <c r="G122" s="890"/>
      <c r="H122" s="891"/>
      <c r="I122" s="152"/>
      <c r="J122" s="152"/>
      <c r="K122" s="152"/>
      <c r="L122" s="152"/>
      <c r="M122" s="152"/>
      <c r="N122" s="152"/>
      <c r="O122" s="152"/>
      <c r="P122" s="153"/>
      <c r="Q122" s="153"/>
      <c r="R122" s="156">
        <f t="shared" si="89"/>
        <v>0</v>
      </c>
      <c r="S122" s="156">
        <f t="shared" si="90"/>
        <v>0</v>
      </c>
      <c r="U122" s="157">
        <f t="shared" si="97"/>
        <v>0</v>
      </c>
      <c r="W122" s="152"/>
      <c r="X122" s="152"/>
      <c r="Y122" s="152"/>
      <c r="Z122" s="152"/>
      <c r="AA122" s="152"/>
      <c r="AB122" s="152"/>
      <c r="AC122" s="347"/>
      <c r="AD122" s="152"/>
      <c r="AE122" s="152"/>
      <c r="AF122" s="152"/>
      <c r="AG122" s="152"/>
      <c r="AH122" s="152"/>
      <c r="AI122" s="152"/>
      <c r="AJ122" s="347"/>
      <c r="AK122" s="152"/>
      <c r="AL122" s="152"/>
      <c r="AM122" s="295"/>
      <c r="AN122" s="228"/>
      <c r="AO122" s="228"/>
      <c r="AP122" s="228"/>
      <c r="AQ122" s="228"/>
      <c r="AR122" s="228"/>
      <c r="AS122" s="348"/>
      <c r="AT122" s="264">
        <f t="shared" si="93"/>
        <v>0</v>
      </c>
      <c r="AU122" s="259"/>
      <c r="AV122" s="265">
        <f t="shared" si="94"/>
        <v>0</v>
      </c>
      <c r="AX122" s="265">
        <f t="shared" si="98"/>
        <v>0</v>
      </c>
      <c r="AZ122" s="492">
        <f t="shared" si="95"/>
        <v>0</v>
      </c>
      <c r="BB122" s="492">
        <f t="shared" si="96"/>
        <v>0</v>
      </c>
      <c r="BD122" s="265">
        <f t="shared" si="99"/>
        <v>0</v>
      </c>
      <c r="BE122" s="105"/>
      <c r="BF122" s="105"/>
      <c r="BG122" s="105"/>
      <c r="BH122" s="105"/>
      <c r="BI122" s="105"/>
      <c r="BJ122" s="105"/>
    </row>
    <row r="123" spans="2:62" ht="20.100000000000001" hidden="1" customHeight="1" outlineLevel="1">
      <c r="B123" s="100"/>
      <c r="C123" s="908"/>
      <c r="D123" s="909"/>
      <c r="E123" s="909"/>
      <c r="F123" s="910"/>
      <c r="G123" s="890"/>
      <c r="H123" s="891"/>
      <c r="I123" s="152"/>
      <c r="J123" s="152"/>
      <c r="K123" s="152"/>
      <c r="L123" s="152"/>
      <c r="M123" s="152"/>
      <c r="N123" s="152"/>
      <c r="O123" s="152"/>
      <c r="P123" s="153"/>
      <c r="Q123" s="153"/>
      <c r="R123" s="156">
        <f t="shared" si="89"/>
        <v>0</v>
      </c>
      <c r="S123" s="156">
        <f t="shared" si="90"/>
        <v>0</v>
      </c>
      <c r="U123" s="157">
        <f t="shared" si="97"/>
        <v>0</v>
      </c>
      <c r="W123" s="152"/>
      <c r="X123" s="152"/>
      <c r="Y123" s="152"/>
      <c r="Z123" s="152"/>
      <c r="AA123" s="152"/>
      <c r="AB123" s="152"/>
      <c r="AC123" s="347"/>
      <c r="AD123" s="152"/>
      <c r="AE123" s="152"/>
      <c r="AF123" s="152"/>
      <c r="AG123" s="152"/>
      <c r="AH123" s="152"/>
      <c r="AI123" s="152"/>
      <c r="AJ123" s="347"/>
      <c r="AK123" s="152"/>
      <c r="AL123" s="152"/>
      <c r="AM123" s="295"/>
      <c r="AN123" s="228"/>
      <c r="AO123" s="228"/>
      <c r="AP123" s="228"/>
      <c r="AQ123" s="228"/>
      <c r="AR123" s="228"/>
      <c r="AS123" s="348"/>
      <c r="AT123" s="264">
        <f t="shared" si="93"/>
        <v>0</v>
      </c>
      <c r="AU123" s="259"/>
      <c r="AV123" s="265">
        <f t="shared" si="94"/>
        <v>0</v>
      </c>
      <c r="AX123" s="265">
        <f t="shared" si="98"/>
        <v>0</v>
      </c>
      <c r="AZ123" s="492">
        <f t="shared" si="95"/>
        <v>0</v>
      </c>
      <c r="BB123" s="492">
        <f t="shared" si="96"/>
        <v>0</v>
      </c>
      <c r="BD123" s="265">
        <f t="shared" si="99"/>
        <v>0</v>
      </c>
      <c r="BE123" s="105"/>
      <c r="BF123" s="105"/>
      <c r="BG123" s="105"/>
      <c r="BH123" s="105"/>
      <c r="BI123" s="105"/>
      <c r="BJ123" s="105"/>
    </row>
    <row r="124" spans="2:62" ht="20.100000000000001" hidden="1" customHeight="1" outlineLevel="1">
      <c r="B124" s="100"/>
      <c r="C124" s="908"/>
      <c r="D124" s="909"/>
      <c r="E124" s="909"/>
      <c r="F124" s="910"/>
      <c r="G124" s="890"/>
      <c r="H124" s="891"/>
      <c r="I124" s="152"/>
      <c r="J124" s="152"/>
      <c r="K124" s="152"/>
      <c r="L124" s="152"/>
      <c r="M124" s="152"/>
      <c r="N124" s="152"/>
      <c r="O124" s="152"/>
      <c r="P124" s="153"/>
      <c r="Q124" s="153"/>
      <c r="R124" s="156">
        <f t="shared" si="89"/>
        <v>0</v>
      </c>
      <c r="S124" s="156">
        <f t="shared" si="90"/>
        <v>0</v>
      </c>
      <c r="U124" s="157">
        <f t="shared" si="97"/>
        <v>0</v>
      </c>
      <c r="W124" s="152"/>
      <c r="X124" s="152"/>
      <c r="Y124" s="152"/>
      <c r="Z124" s="152"/>
      <c r="AA124" s="152"/>
      <c r="AB124" s="152"/>
      <c r="AC124" s="347"/>
      <c r="AD124" s="152"/>
      <c r="AE124" s="152"/>
      <c r="AF124" s="152"/>
      <c r="AG124" s="152"/>
      <c r="AH124" s="152"/>
      <c r="AI124" s="152"/>
      <c r="AJ124" s="347"/>
      <c r="AK124" s="152"/>
      <c r="AL124" s="152"/>
      <c r="AM124" s="295"/>
      <c r="AN124" s="228"/>
      <c r="AO124" s="228"/>
      <c r="AP124" s="228"/>
      <c r="AQ124" s="228"/>
      <c r="AR124" s="228"/>
      <c r="AS124" s="348"/>
      <c r="AT124" s="264">
        <f t="shared" si="93"/>
        <v>0</v>
      </c>
      <c r="AU124" s="259"/>
      <c r="AV124" s="265">
        <f t="shared" si="94"/>
        <v>0</v>
      </c>
      <c r="AX124" s="265">
        <f t="shared" si="98"/>
        <v>0</v>
      </c>
      <c r="AZ124" s="492">
        <f t="shared" si="95"/>
        <v>0</v>
      </c>
      <c r="BB124" s="492">
        <f t="shared" si="96"/>
        <v>0</v>
      </c>
      <c r="BD124" s="265">
        <f t="shared" si="99"/>
        <v>0</v>
      </c>
      <c r="BE124" s="105"/>
      <c r="BF124" s="105"/>
      <c r="BG124" s="105"/>
      <c r="BH124" s="105"/>
      <c r="BI124" s="105"/>
      <c r="BJ124" s="105"/>
    </row>
    <row r="125" spans="2:62" ht="20.100000000000001" hidden="1" customHeight="1" outlineLevel="1">
      <c r="B125" s="100"/>
      <c r="C125" s="908"/>
      <c r="D125" s="909"/>
      <c r="E125" s="909"/>
      <c r="F125" s="910"/>
      <c r="G125" s="890"/>
      <c r="H125" s="891"/>
      <c r="I125" s="152"/>
      <c r="J125" s="152"/>
      <c r="K125" s="152"/>
      <c r="L125" s="152"/>
      <c r="M125" s="152"/>
      <c r="N125" s="152"/>
      <c r="O125" s="152"/>
      <c r="P125" s="153"/>
      <c r="Q125" s="153"/>
      <c r="R125" s="156">
        <f t="shared" si="89"/>
        <v>0</v>
      </c>
      <c r="S125" s="156">
        <f t="shared" si="90"/>
        <v>0</v>
      </c>
      <c r="U125" s="157">
        <f t="shared" si="97"/>
        <v>0</v>
      </c>
      <c r="W125" s="152"/>
      <c r="X125" s="152"/>
      <c r="Y125" s="152"/>
      <c r="Z125" s="152"/>
      <c r="AA125" s="152"/>
      <c r="AB125" s="152"/>
      <c r="AC125" s="347"/>
      <c r="AD125" s="152"/>
      <c r="AE125" s="152"/>
      <c r="AF125" s="152"/>
      <c r="AG125" s="152"/>
      <c r="AH125" s="152"/>
      <c r="AI125" s="152"/>
      <c r="AJ125" s="347"/>
      <c r="AK125" s="152"/>
      <c r="AL125" s="152"/>
      <c r="AM125" s="295"/>
      <c r="AN125" s="228"/>
      <c r="AO125" s="228"/>
      <c r="AP125" s="228"/>
      <c r="AQ125" s="228"/>
      <c r="AR125" s="228"/>
      <c r="AS125" s="348"/>
      <c r="AT125" s="264">
        <f t="shared" si="93"/>
        <v>0</v>
      </c>
      <c r="AU125" s="259"/>
      <c r="AV125" s="265">
        <f t="shared" si="94"/>
        <v>0</v>
      </c>
      <c r="AX125" s="265">
        <f t="shared" si="98"/>
        <v>0</v>
      </c>
      <c r="AZ125" s="492">
        <f t="shared" si="95"/>
        <v>0</v>
      </c>
      <c r="BB125" s="492">
        <f t="shared" si="96"/>
        <v>0</v>
      </c>
      <c r="BD125" s="265">
        <f t="shared" si="99"/>
        <v>0</v>
      </c>
      <c r="BE125" s="105"/>
      <c r="BF125" s="105"/>
      <c r="BG125" s="105"/>
      <c r="BH125" s="105"/>
      <c r="BI125" s="105"/>
      <c r="BJ125" s="105"/>
    </row>
    <row r="126" spans="2:62" ht="20.100000000000001" hidden="1" customHeight="1" outlineLevel="1">
      <c r="B126" s="100"/>
      <c r="C126" s="908"/>
      <c r="D126" s="909"/>
      <c r="E126" s="909"/>
      <c r="F126" s="910"/>
      <c r="G126" s="890"/>
      <c r="H126" s="891"/>
      <c r="I126" s="152"/>
      <c r="J126" s="152"/>
      <c r="K126" s="152"/>
      <c r="L126" s="152"/>
      <c r="M126" s="152"/>
      <c r="N126" s="152"/>
      <c r="O126" s="152"/>
      <c r="P126" s="153"/>
      <c r="Q126" s="153"/>
      <c r="R126" s="156">
        <f t="shared" si="89"/>
        <v>0</v>
      </c>
      <c r="S126" s="156">
        <f t="shared" si="90"/>
        <v>0</v>
      </c>
      <c r="U126" s="157">
        <f t="shared" si="97"/>
        <v>0</v>
      </c>
      <c r="W126" s="152"/>
      <c r="X126" s="152"/>
      <c r="Y126" s="152"/>
      <c r="Z126" s="152"/>
      <c r="AA126" s="152"/>
      <c r="AB126" s="152"/>
      <c r="AC126" s="347"/>
      <c r="AD126" s="152"/>
      <c r="AE126" s="152"/>
      <c r="AF126" s="152"/>
      <c r="AG126" s="152"/>
      <c r="AH126" s="152"/>
      <c r="AI126" s="152"/>
      <c r="AJ126" s="347"/>
      <c r="AK126" s="152"/>
      <c r="AL126" s="152"/>
      <c r="AM126" s="295"/>
      <c r="AN126" s="228"/>
      <c r="AO126" s="228"/>
      <c r="AP126" s="228"/>
      <c r="AQ126" s="228"/>
      <c r="AR126" s="228"/>
      <c r="AS126" s="348"/>
      <c r="AT126" s="264">
        <f t="shared" si="93"/>
        <v>0</v>
      </c>
      <c r="AU126" s="259"/>
      <c r="AV126" s="265">
        <f t="shared" si="94"/>
        <v>0</v>
      </c>
      <c r="AX126" s="265">
        <f t="shared" si="98"/>
        <v>0</v>
      </c>
      <c r="AZ126" s="492">
        <f t="shared" si="95"/>
        <v>0</v>
      </c>
      <c r="BB126" s="492">
        <f t="shared" si="96"/>
        <v>0</v>
      </c>
      <c r="BD126" s="265">
        <f t="shared" si="99"/>
        <v>0</v>
      </c>
      <c r="BE126" s="105"/>
      <c r="BF126" s="105"/>
      <c r="BG126" s="105"/>
      <c r="BH126" s="105"/>
      <c r="BI126" s="105"/>
      <c r="BJ126" s="105"/>
    </row>
    <row r="127" spans="2:62" ht="20.100000000000001" hidden="1" customHeight="1" outlineLevel="1">
      <c r="B127" s="100"/>
      <c r="C127" s="908"/>
      <c r="D127" s="909"/>
      <c r="E127" s="909"/>
      <c r="F127" s="910"/>
      <c r="G127" s="890"/>
      <c r="H127" s="891"/>
      <c r="I127" s="152"/>
      <c r="J127" s="152"/>
      <c r="K127" s="152"/>
      <c r="L127" s="152"/>
      <c r="M127" s="152"/>
      <c r="N127" s="152"/>
      <c r="O127" s="152"/>
      <c r="P127" s="153"/>
      <c r="Q127" s="153"/>
      <c r="R127" s="156">
        <f t="shared" si="89"/>
        <v>0</v>
      </c>
      <c r="S127" s="156">
        <f t="shared" si="90"/>
        <v>0</v>
      </c>
      <c r="U127" s="157">
        <f t="shared" si="97"/>
        <v>0</v>
      </c>
      <c r="W127" s="152"/>
      <c r="X127" s="152"/>
      <c r="Y127" s="152"/>
      <c r="Z127" s="152"/>
      <c r="AA127" s="152"/>
      <c r="AB127" s="152"/>
      <c r="AC127" s="347"/>
      <c r="AD127" s="152"/>
      <c r="AE127" s="152"/>
      <c r="AF127" s="152"/>
      <c r="AG127" s="152"/>
      <c r="AH127" s="152"/>
      <c r="AI127" s="152"/>
      <c r="AJ127" s="347"/>
      <c r="AK127" s="152"/>
      <c r="AL127" s="152"/>
      <c r="AM127" s="295"/>
      <c r="AN127" s="228"/>
      <c r="AO127" s="228"/>
      <c r="AP127" s="228"/>
      <c r="AQ127" s="228"/>
      <c r="AR127" s="228"/>
      <c r="AS127" s="348"/>
      <c r="AT127" s="264">
        <f t="shared" si="93"/>
        <v>0</v>
      </c>
      <c r="AU127" s="259"/>
      <c r="AV127" s="265">
        <f t="shared" si="94"/>
        <v>0</v>
      </c>
      <c r="AX127" s="265">
        <f t="shared" si="98"/>
        <v>0</v>
      </c>
      <c r="AZ127" s="492">
        <f t="shared" si="95"/>
        <v>0</v>
      </c>
      <c r="BB127" s="492">
        <f t="shared" si="96"/>
        <v>0</v>
      </c>
      <c r="BD127" s="265">
        <f t="shared" si="99"/>
        <v>0</v>
      </c>
      <c r="BE127" s="105"/>
      <c r="BF127" s="105"/>
      <c r="BG127" s="105"/>
      <c r="BH127" s="105"/>
      <c r="BI127" s="105"/>
      <c r="BJ127" s="105"/>
    </row>
    <row r="128" spans="2:62" ht="20.100000000000001" hidden="1" customHeight="1" outlineLevel="1">
      <c r="B128" s="100"/>
      <c r="C128" s="908"/>
      <c r="D128" s="909"/>
      <c r="E128" s="909"/>
      <c r="F128" s="910"/>
      <c r="G128" s="890"/>
      <c r="H128" s="891"/>
      <c r="I128" s="152"/>
      <c r="J128" s="152"/>
      <c r="K128" s="152"/>
      <c r="L128" s="152"/>
      <c r="M128" s="152"/>
      <c r="N128" s="152"/>
      <c r="O128" s="152"/>
      <c r="P128" s="153"/>
      <c r="Q128" s="153"/>
      <c r="R128" s="156">
        <f t="shared" si="89"/>
        <v>0</v>
      </c>
      <c r="S128" s="156">
        <f t="shared" si="90"/>
        <v>0</v>
      </c>
      <c r="U128" s="157">
        <f t="shared" si="97"/>
        <v>0</v>
      </c>
      <c r="W128" s="152"/>
      <c r="X128" s="152"/>
      <c r="Y128" s="152"/>
      <c r="Z128" s="152"/>
      <c r="AA128" s="152"/>
      <c r="AB128" s="152"/>
      <c r="AC128" s="347"/>
      <c r="AD128" s="152"/>
      <c r="AE128" s="152"/>
      <c r="AF128" s="152"/>
      <c r="AG128" s="152"/>
      <c r="AH128" s="152"/>
      <c r="AI128" s="152"/>
      <c r="AJ128" s="347"/>
      <c r="AK128" s="152"/>
      <c r="AL128" s="152"/>
      <c r="AM128" s="295"/>
      <c r="AN128" s="228"/>
      <c r="AO128" s="228"/>
      <c r="AP128" s="228"/>
      <c r="AQ128" s="228"/>
      <c r="AR128" s="228"/>
      <c r="AS128" s="348"/>
      <c r="AT128" s="264">
        <f t="shared" si="93"/>
        <v>0</v>
      </c>
      <c r="AU128" s="259"/>
      <c r="AV128" s="265">
        <f t="shared" si="94"/>
        <v>0</v>
      </c>
      <c r="AX128" s="265">
        <f t="shared" si="98"/>
        <v>0</v>
      </c>
      <c r="AZ128" s="492">
        <f t="shared" si="95"/>
        <v>0</v>
      </c>
      <c r="BB128" s="492">
        <f t="shared" si="96"/>
        <v>0</v>
      </c>
      <c r="BD128" s="265">
        <f t="shared" si="99"/>
        <v>0</v>
      </c>
      <c r="BE128" s="105"/>
      <c r="BF128" s="105"/>
      <c r="BG128" s="105"/>
      <c r="BH128" s="105"/>
      <c r="BI128" s="105"/>
      <c r="BJ128" s="105"/>
    </row>
    <row r="129" spans="2:62" ht="20.100000000000001" hidden="1" customHeight="1" outlineLevel="1">
      <c r="B129" s="100"/>
      <c r="C129" s="908"/>
      <c r="D129" s="909"/>
      <c r="E129" s="909"/>
      <c r="F129" s="910"/>
      <c r="G129" s="890"/>
      <c r="H129" s="891"/>
      <c r="I129" s="152"/>
      <c r="J129" s="152"/>
      <c r="K129" s="152"/>
      <c r="L129" s="152"/>
      <c r="M129" s="152"/>
      <c r="N129" s="152"/>
      <c r="O129" s="152"/>
      <c r="P129" s="153"/>
      <c r="Q129" s="153"/>
      <c r="R129" s="156">
        <f t="shared" si="89"/>
        <v>0</v>
      </c>
      <c r="S129" s="156">
        <f t="shared" si="90"/>
        <v>0</v>
      </c>
      <c r="U129" s="157">
        <f t="shared" si="97"/>
        <v>0</v>
      </c>
      <c r="W129" s="152"/>
      <c r="X129" s="152"/>
      <c r="Y129" s="152"/>
      <c r="Z129" s="152"/>
      <c r="AA129" s="152"/>
      <c r="AB129" s="152"/>
      <c r="AC129" s="347"/>
      <c r="AD129" s="152"/>
      <c r="AE129" s="152"/>
      <c r="AF129" s="152"/>
      <c r="AG129" s="152"/>
      <c r="AH129" s="152"/>
      <c r="AI129" s="152"/>
      <c r="AJ129" s="347"/>
      <c r="AK129" s="152"/>
      <c r="AL129" s="152"/>
      <c r="AM129" s="295"/>
      <c r="AN129" s="228"/>
      <c r="AO129" s="228"/>
      <c r="AP129" s="228"/>
      <c r="AQ129" s="228"/>
      <c r="AR129" s="228"/>
      <c r="AS129" s="348"/>
      <c r="AT129" s="264">
        <f t="shared" si="93"/>
        <v>0</v>
      </c>
      <c r="AU129" s="259"/>
      <c r="AV129" s="265">
        <f t="shared" si="94"/>
        <v>0</v>
      </c>
      <c r="AX129" s="265">
        <f t="shared" si="98"/>
        <v>0</v>
      </c>
      <c r="AZ129" s="492">
        <f t="shared" si="95"/>
        <v>0</v>
      </c>
      <c r="BB129" s="492">
        <f t="shared" si="96"/>
        <v>0</v>
      </c>
      <c r="BD129" s="265">
        <f t="shared" si="99"/>
        <v>0</v>
      </c>
      <c r="BE129" s="105"/>
      <c r="BF129" s="105"/>
      <c r="BG129" s="105"/>
      <c r="BH129" s="105"/>
      <c r="BI129" s="105"/>
      <c r="BJ129" s="105"/>
    </row>
    <row r="130" spans="2:62" ht="9.9499999999999993" hidden="1" customHeight="1" outlineLevel="1">
      <c r="B130" s="101"/>
      <c r="C130" s="208"/>
      <c r="D130" s="208"/>
      <c r="E130" s="208"/>
      <c r="F130" s="208"/>
      <c r="G130" s="237"/>
      <c r="H130" s="207"/>
      <c r="I130" s="257"/>
      <c r="J130" s="257"/>
      <c r="K130" s="257"/>
      <c r="L130" s="257"/>
      <c r="M130" s="257"/>
      <c r="N130" s="257"/>
      <c r="O130" s="257"/>
      <c r="P130" s="256"/>
      <c r="Q130" s="102"/>
      <c r="R130" s="102"/>
      <c r="S130" s="102"/>
      <c r="U130" s="98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Z130" s="493"/>
      <c r="BE130" s="105"/>
      <c r="BF130" s="105"/>
      <c r="BG130" s="105"/>
      <c r="BH130" s="105"/>
      <c r="BI130" s="105"/>
      <c r="BJ130" s="105"/>
    </row>
    <row r="131" spans="2:62" ht="20.100000000000001" customHeight="1" collapsed="1">
      <c r="B131" s="151">
        <f>B114+1</f>
        <v>8</v>
      </c>
      <c r="C131" s="916"/>
      <c r="D131" s="917"/>
      <c r="E131" s="917"/>
      <c r="F131" s="918"/>
      <c r="G131" s="429"/>
      <c r="H131" s="206">
        <v>1</v>
      </c>
      <c r="I131" s="642">
        <f t="shared" ref="I131" si="100">$H131*SUM(I132:I146)</f>
        <v>0</v>
      </c>
      <c r="J131" s="643">
        <f t="shared" ref="J131:O131" si="101">$H131*SUM(J132:J146)</f>
        <v>0</v>
      </c>
      <c r="K131" s="644">
        <f t="shared" si="101"/>
        <v>0</v>
      </c>
      <c r="L131" s="645">
        <f t="shared" si="101"/>
        <v>0</v>
      </c>
      <c r="M131" s="645">
        <f t="shared" si="101"/>
        <v>0</v>
      </c>
      <c r="N131" s="644">
        <f t="shared" si="101"/>
        <v>0</v>
      </c>
      <c r="O131" s="642">
        <f t="shared" si="101"/>
        <v>0</v>
      </c>
      <c r="P131" s="209">
        <f t="shared" ref="P131:Q131" si="102">$H131*SUM(P132:P146)</f>
        <v>0</v>
      </c>
      <c r="Q131" s="210">
        <f t="shared" si="102"/>
        <v>0</v>
      </c>
      <c r="R131" s="136">
        <f t="shared" ref="R131:R146" si="103">P131*(1+Gewinn)*(1+SicherheitAngebot)</f>
        <v>0</v>
      </c>
      <c r="S131" s="137">
        <f t="shared" ref="S131:S146" si="104">Q131*(1+MGKZ)*(1+Gewinn)*(1+SicherheitAngebot)</f>
        <v>0</v>
      </c>
      <c r="U131" s="10">
        <f>I131*$I$7+J131*$J$7+K131*$K$7+L131*$L$7+M131*$M$7+N131*$N$7+O131*$O$7+R131+S131</f>
        <v>0</v>
      </c>
      <c r="W131" s="646">
        <f t="shared" ref="W131:AB131" si="105">$H131*SUM(W132:W146)</f>
        <v>0</v>
      </c>
      <c r="X131" s="647">
        <f t="shared" si="105"/>
        <v>0</v>
      </c>
      <c r="Y131" s="648">
        <f t="shared" si="105"/>
        <v>0</v>
      </c>
      <c r="Z131" s="649">
        <f t="shared" si="105"/>
        <v>0</v>
      </c>
      <c r="AA131" s="648">
        <f t="shared" si="105"/>
        <v>0</v>
      </c>
      <c r="AB131" s="646">
        <f t="shared" si="105"/>
        <v>0</v>
      </c>
      <c r="AC131" s="258"/>
      <c r="AD131" s="646">
        <f t="shared" ref="AD131:AM131" si="106">$H131*SUM(AD132:AD146)</f>
        <v>0</v>
      </c>
      <c r="AE131" s="647">
        <f t="shared" si="106"/>
        <v>0</v>
      </c>
      <c r="AF131" s="648">
        <f t="shared" si="106"/>
        <v>0</v>
      </c>
      <c r="AG131" s="649">
        <f t="shared" si="106"/>
        <v>0</v>
      </c>
      <c r="AH131" s="648">
        <f t="shared" si="106"/>
        <v>0</v>
      </c>
      <c r="AI131" s="646">
        <f t="shared" si="106"/>
        <v>0</v>
      </c>
      <c r="AJ131" s="258"/>
      <c r="AK131" s="653">
        <f t="shared" si="106"/>
        <v>0</v>
      </c>
      <c r="AL131" s="653">
        <f t="shared" si="106"/>
        <v>0</v>
      </c>
      <c r="AM131" s="653">
        <f t="shared" si="106"/>
        <v>0</v>
      </c>
      <c r="AN131" s="227">
        <f>$H131*SUM(AN132:AN146)*(1+Gewinn)*(1+SicherheitAngebot)</f>
        <v>0</v>
      </c>
      <c r="AO131" s="227">
        <f>$H131*SUM(AO132:AO146)*(1+Gewinn)*(1+SicherheitAngebot)</f>
        <v>0</v>
      </c>
      <c r="AP131" s="227">
        <f>$H131*SUM(AP132:AP146)*(1+Gewinn)*(1+SicherheitAngebot)</f>
        <v>0</v>
      </c>
      <c r="AQ131" s="227">
        <f>$H131*SUM(AQ132:AQ146)*(1+Gewinn)*(1+SicherheitAngebot)</f>
        <v>0</v>
      </c>
      <c r="AR131" s="227">
        <f>$H131*SUM(AR132:AR146)*(1+Gewinn)*(1+SicherheitAngebot)</f>
        <v>0</v>
      </c>
      <c r="AS131" s="262"/>
      <c r="AT131" s="263">
        <f t="shared" si="93"/>
        <v>0</v>
      </c>
      <c r="AU131" s="259"/>
      <c r="AV131" s="491">
        <f>AK131*$AK$7+AL131*$AL$7+AM131*$AM$7+SUM(AN131:AR131)+AT131/Zuschläge_IBN+AT131</f>
        <v>0</v>
      </c>
      <c r="AX131" s="685">
        <f>U131+AV131</f>
        <v>0</v>
      </c>
      <c r="AZ131" s="490">
        <f>IF(H131&gt;0,U131/(1+SicherheitAngebot)*(1+Sicherheit),0)</f>
        <v>0</v>
      </c>
      <c r="BB131" s="490">
        <f>IF(H131&gt;0,AV131/(1+SicherheitAngebot)*(1+Sicherheit),0)</f>
        <v>0</v>
      </c>
      <c r="BD131" s="490">
        <f>AZ131+BB131</f>
        <v>0</v>
      </c>
      <c r="BE131" s="105"/>
      <c r="BF131" s="105"/>
      <c r="BG131" s="105"/>
      <c r="BH131" s="105"/>
      <c r="BI131" s="105"/>
      <c r="BJ131" s="105"/>
    </row>
    <row r="132" spans="2:62" ht="20.100000000000001" hidden="1" customHeight="1" outlineLevel="1">
      <c r="B132" s="99"/>
      <c r="C132" s="908"/>
      <c r="D132" s="909"/>
      <c r="E132" s="909"/>
      <c r="F132" s="910"/>
      <c r="G132" s="890"/>
      <c r="H132" s="901"/>
      <c r="I132" s="152"/>
      <c r="J132" s="152"/>
      <c r="K132" s="152"/>
      <c r="L132" s="152"/>
      <c r="M132" s="152"/>
      <c r="N132" s="152"/>
      <c r="O132" s="152"/>
      <c r="P132" s="153"/>
      <c r="Q132" s="153"/>
      <c r="R132" s="156">
        <f t="shared" si="103"/>
        <v>0</v>
      </c>
      <c r="S132" s="156">
        <f t="shared" si="104"/>
        <v>0</v>
      </c>
      <c r="U132" s="157">
        <f>I132*$I$7+J132*$J$7+K132*$K$7+L132*$L$7+M132*$M$7+N132*$N$7+O132*$O$7+R132+S132</f>
        <v>0</v>
      </c>
      <c r="W132" s="152"/>
      <c r="X132" s="152"/>
      <c r="Y132" s="152"/>
      <c r="Z132" s="152"/>
      <c r="AA132" s="152"/>
      <c r="AB132" s="152"/>
      <c r="AC132" s="347"/>
      <c r="AD132" s="152"/>
      <c r="AE132" s="152"/>
      <c r="AF132" s="152"/>
      <c r="AG132" s="152"/>
      <c r="AH132" s="152"/>
      <c r="AI132" s="152"/>
      <c r="AJ132" s="347"/>
      <c r="AK132" s="152"/>
      <c r="AL132" s="152"/>
      <c r="AM132" s="295"/>
      <c r="AN132" s="228"/>
      <c r="AO132" s="228"/>
      <c r="AP132" s="228"/>
      <c r="AQ132" s="228"/>
      <c r="AR132" s="228"/>
      <c r="AS132" s="348"/>
      <c r="AT132" s="264">
        <f t="shared" si="93"/>
        <v>0</v>
      </c>
      <c r="AU132" s="259"/>
      <c r="AV132" s="265">
        <f t="shared" ref="AV132:AV146" si="107">AK132*$AK$7+AL132*$AL$7+AM132*$AM$7+SUM(AN132:AR132)*(1+Gewinn)*(1+SicherheitAngebot)+AT132/Zuschläge_IBN+AT132</f>
        <v>0</v>
      </c>
      <c r="AX132" s="265">
        <f>U132+AV132</f>
        <v>0</v>
      </c>
      <c r="AZ132" s="492">
        <f t="shared" ref="AZ132:AZ146" si="108">U132/(1+SicherheitAngebot)*(1+Sicherheit)</f>
        <v>0</v>
      </c>
      <c r="BB132" s="492">
        <f t="shared" ref="BB132:BB146" si="109">AV132/(1+SicherheitAngebot)*(1+Sicherheit)</f>
        <v>0</v>
      </c>
      <c r="BD132" s="265">
        <f>AZ132+BB132</f>
        <v>0</v>
      </c>
      <c r="BE132" s="105"/>
      <c r="BF132" s="105"/>
      <c r="BG132" s="105"/>
      <c r="BH132" s="105"/>
      <c r="BI132" s="105"/>
      <c r="BJ132" s="105"/>
    </row>
    <row r="133" spans="2:62" ht="20.100000000000001" hidden="1" customHeight="1" outlineLevel="1">
      <c r="B133" s="100"/>
      <c r="C133" s="908"/>
      <c r="D133" s="909"/>
      <c r="E133" s="909"/>
      <c r="F133" s="910"/>
      <c r="G133" s="890"/>
      <c r="H133" s="891"/>
      <c r="I133" s="152"/>
      <c r="J133" s="152"/>
      <c r="K133" s="152"/>
      <c r="L133" s="152"/>
      <c r="M133" s="152"/>
      <c r="N133" s="152"/>
      <c r="O133" s="152"/>
      <c r="P133" s="153"/>
      <c r="Q133" s="153"/>
      <c r="R133" s="156">
        <f t="shared" si="103"/>
        <v>0</v>
      </c>
      <c r="S133" s="156">
        <f t="shared" si="104"/>
        <v>0</v>
      </c>
      <c r="U133" s="157">
        <f t="shared" ref="U133:U146" si="110">I133*$I$7+J133*$J$7+K133*$K$7+L133*$L$7+M133*$M$7+N133*$N$7+O133*$O$7+R133+S133</f>
        <v>0</v>
      </c>
      <c r="W133" s="152"/>
      <c r="X133" s="152"/>
      <c r="Y133" s="152"/>
      <c r="Z133" s="152"/>
      <c r="AA133" s="152"/>
      <c r="AB133" s="152"/>
      <c r="AC133" s="347"/>
      <c r="AD133" s="152"/>
      <c r="AE133" s="152"/>
      <c r="AF133" s="152"/>
      <c r="AG133" s="152"/>
      <c r="AH133" s="152"/>
      <c r="AI133" s="152"/>
      <c r="AJ133" s="347"/>
      <c r="AK133" s="152"/>
      <c r="AL133" s="152"/>
      <c r="AM133" s="295"/>
      <c r="AN133" s="228"/>
      <c r="AO133" s="228"/>
      <c r="AP133" s="228"/>
      <c r="AQ133" s="228"/>
      <c r="AR133" s="228"/>
      <c r="AS133" s="348"/>
      <c r="AT133" s="264">
        <f t="shared" si="93"/>
        <v>0</v>
      </c>
      <c r="AU133" s="259"/>
      <c r="AV133" s="265">
        <f t="shared" si="107"/>
        <v>0</v>
      </c>
      <c r="AX133" s="265">
        <f t="shared" ref="AX133:AX146" si="111">U133+AV133</f>
        <v>0</v>
      </c>
      <c r="AZ133" s="492">
        <f t="shared" si="108"/>
        <v>0</v>
      </c>
      <c r="BB133" s="492">
        <f t="shared" si="109"/>
        <v>0</v>
      </c>
      <c r="BD133" s="265">
        <f t="shared" ref="BD133:BD146" si="112">AZ133+BB133</f>
        <v>0</v>
      </c>
      <c r="BE133" s="105"/>
      <c r="BF133" s="105"/>
      <c r="BG133" s="105"/>
      <c r="BH133" s="105"/>
      <c r="BI133" s="105"/>
      <c r="BJ133" s="105"/>
    </row>
    <row r="134" spans="2:62" ht="20.100000000000001" hidden="1" customHeight="1" outlineLevel="1">
      <c r="B134" s="100"/>
      <c r="C134" s="908"/>
      <c r="D134" s="909"/>
      <c r="E134" s="909"/>
      <c r="F134" s="910"/>
      <c r="G134" s="890"/>
      <c r="H134" s="891"/>
      <c r="I134" s="152"/>
      <c r="J134" s="152"/>
      <c r="K134" s="152"/>
      <c r="L134" s="152"/>
      <c r="M134" s="152"/>
      <c r="N134" s="152"/>
      <c r="O134" s="152"/>
      <c r="P134" s="153"/>
      <c r="Q134" s="153"/>
      <c r="R134" s="156">
        <f t="shared" si="103"/>
        <v>0</v>
      </c>
      <c r="S134" s="156">
        <f t="shared" si="104"/>
        <v>0</v>
      </c>
      <c r="U134" s="157">
        <f t="shared" si="110"/>
        <v>0</v>
      </c>
      <c r="W134" s="152"/>
      <c r="X134" s="152"/>
      <c r="Y134" s="152"/>
      <c r="Z134" s="152"/>
      <c r="AA134" s="152"/>
      <c r="AB134" s="152"/>
      <c r="AC134" s="347"/>
      <c r="AD134" s="152"/>
      <c r="AE134" s="152"/>
      <c r="AF134" s="152"/>
      <c r="AG134" s="152"/>
      <c r="AH134" s="152"/>
      <c r="AI134" s="152"/>
      <c r="AJ134" s="347"/>
      <c r="AK134" s="152"/>
      <c r="AL134" s="152"/>
      <c r="AM134" s="295"/>
      <c r="AN134" s="228"/>
      <c r="AO134" s="228"/>
      <c r="AP134" s="228"/>
      <c r="AQ134" s="228"/>
      <c r="AR134" s="228"/>
      <c r="AS134" s="348"/>
      <c r="AT134" s="264">
        <f t="shared" si="93"/>
        <v>0</v>
      </c>
      <c r="AU134" s="259"/>
      <c r="AV134" s="265">
        <f t="shared" si="107"/>
        <v>0</v>
      </c>
      <c r="AX134" s="265">
        <f t="shared" si="111"/>
        <v>0</v>
      </c>
      <c r="AZ134" s="492">
        <f t="shared" si="108"/>
        <v>0</v>
      </c>
      <c r="BB134" s="492">
        <f t="shared" si="109"/>
        <v>0</v>
      </c>
      <c r="BD134" s="265">
        <f t="shared" si="112"/>
        <v>0</v>
      </c>
      <c r="BE134" s="105"/>
      <c r="BF134" s="105"/>
      <c r="BG134" s="105"/>
      <c r="BH134" s="105"/>
      <c r="BI134" s="105"/>
      <c r="BJ134" s="105"/>
    </row>
    <row r="135" spans="2:62" ht="20.100000000000001" hidden="1" customHeight="1" outlineLevel="1">
      <c r="B135" s="100"/>
      <c r="C135" s="908"/>
      <c r="D135" s="909"/>
      <c r="E135" s="909"/>
      <c r="F135" s="910"/>
      <c r="G135" s="890"/>
      <c r="H135" s="891"/>
      <c r="I135" s="152"/>
      <c r="J135" s="152"/>
      <c r="K135" s="152"/>
      <c r="L135" s="152"/>
      <c r="M135" s="152"/>
      <c r="N135" s="152"/>
      <c r="O135" s="152"/>
      <c r="P135" s="153"/>
      <c r="Q135" s="153"/>
      <c r="R135" s="156">
        <f t="shared" si="103"/>
        <v>0</v>
      </c>
      <c r="S135" s="156">
        <f t="shared" si="104"/>
        <v>0</v>
      </c>
      <c r="U135" s="157">
        <f t="shared" si="110"/>
        <v>0</v>
      </c>
      <c r="W135" s="152"/>
      <c r="X135" s="152"/>
      <c r="Y135" s="152"/>
      <c r="Z135" s="152"/>
      <c r="AA135" s="152"/>
      <c r="AB135" s="152"/>
      <c r="AC135" s="347"/>
      <c r="AD135" s="152"/>
      <c r="AE135" s="152"/>
      <c r="AF135" s="152"/>
      <c r="AG135" s="152"/>
      <c r="AH135" s="152"/>
      <c r="AI135" s="152"/>
      <c r="AJ135" s="347"/>
      <c r="AK135" s="152"/>
      <c r="AL135" s="152"/>
      <c r="AM135" s="295"/>
      <c r="AN135" s="228"/>
      <c r="AO135" s="228"/>
      <c r="AP135" s="228"/>
      <c r="AQ135" s="228"/>
      <c r="AR135" s="228"/>
      <c r="AS135" s="348"/>
      <c r="AT135" s="264">
        <f t="shared" si="93"/>
        <v>0</v>
      </c>
      <c r="AU135" s="259"/>
      <c r="AV135" s="265">
        <f t="shared" si="107"/>
        <v>0</v>
      </c>
      <c r="AX135" s="265">
        <f t="shared" si="111"/>
        <v>0</v>
      </c>
      <c r="AZ135" s="492">
        <f t="shared" si="108"/>
        <v>0</v>
      </c>
      <c r="BB135" s="492">
        <f t="shared" si="109"/>
        <v>0</v>
      </c>
      <c r="BD135" s="265">
        <f t="shared" si="112"/>
        <v>0</v>
      </c>
      <c r="BE135" s="105"/>
      <c r="BF135" s="105"/>
      <c r="BG135" s="105"/>
      <c r="BH135" s="105"/>
      <c r="BI135" s="105"/>
      <c r="BJ135" s="105"/>
    </row>
    <row r="136" spans="2:62" ht="20.100000000000001" hidden="1" customHeight="1" outlineLevel="1">
      <c r="B136" s="100"/>
      <c r="C136" s="908"/>
      <c r="D136" s="909"/>
      <c r="E136" s="909"/>
      <c r="F136" s="910"/>
      <c r="G136" s="890"/>
      <c r="H136" s="891"/>
      <c r="I136" s="152"/>
      <c r="J136" s="152"/>
      <c r="K136" s="152"/>
      <c r="L136" s="152"/>
      <c r="M136" s="152"/>
      <c r="N136" s="152"/>
      <c r="O136" s="152"/>
      <c r="P136" s="153"/>
      <c r="Q136" s="153"/>
      <c r="R136" s="156">
        <f t="shared" si="103"/>
        <v>0</v>
      </c>
      <c r="S136" s="156">
        <f t="shared" si="104"/>
        <v>0</v>
      </c>
      <c r="U136" s="157">
        <f t="shared" si="110"/>
        <v>0</v>
      </c>
      <c r="W136" s="152"/>
      <c r="X136" s="152"/>
      <c r="Y136" s="152"/>
      <c r="Z136" s="152"/>
      <c r="AA136" s="152"/>
      <c r="AB136" s="152"/>
      <c r="AC136" s="347"/>
      <c r="AD136" s="152"/>
      <c r="AE136" s="152"/>
      <c r="AF136" s="152"/>
      <c r="AG136" s="152"/>
      <c r="AH136" s="152"/>
      <c r="AI136" s="152"/>
      <c r="AJ136" s="347"/>
      <c r="AK136" s="152"/>
      <c r="AL136" s="152"/>
      <c r="AM136" s="295"/>
      <c r="AN136" s="228"/>
      <c r="AO136" s="228"/>
      <c r="AP136" s="228"/>
      <c r="AQ136" s="228"/>
      <c r="AR136" s="228"/>
      <c r="AS136" s="348"/>
      <c r="AT136" s="264">
        <f t="shared" si="93"/>
        <v>0</v>
      </c>
      <c r="AU136" s="259"/>
      <c r="AV136" s="265">
        <f t="shared" si="107"/>
        <v>0</v>
      </c>
      <c r="AX136" s="265">
        <f t="shared" si="111"/>
        <v>0</v>
      </c>
      <c r="AZ136" s="492">
        <f t="shared" si="108"/>
        <v>0</v>
      </c>
      <c r="BB136" s="492">
        <f t="shared" si="109"/>
        <v>0</v>
      </c>
      <c r="BD136" s="265">
        <f t="shared" si="112"/>
        <v>0</v>
      </c>
      <c r="BE136" s="105"/>
      <c r="BF136" s="105"/>
      <c r="BG136" s="105"/>
      <c r="BH136" s="105"/>
      <c r="BI136" s="105"/>
      <c r="BJ136" s="105"/>
    </row>
    <row r="137" spans="2:62" ht="20.100000000000001" hidden="1" customHeight="1" outlineLevel="1">
      <c r="B137" s="100"/>
      <c r="C137" s="908"/>
      <c r="D137" s="909"/>
      <c r="E137" s="909"/>
      <c r="F137" s="910"/>
      <c r="G137" s="890"/>
      <c r="H137" s="891"/>
      <c r="I137" s="152"/>
      <c r="J137" s="152"/>
      <c r="K137" s="152"/>
      <c r="L137" s="152"/>
      <c r="M137" s="152"/>
      <c r="N137" s="152"/>
      <c r="O137" s="152"/>
      <c r="P137" s="153"/>
      <c r="Q137" s="153"/>
      <c r="R137" s="156">
        <f t="shared" si="103"/>
        <v>0</v>
      </c>
      <c r="S137" s="156">
        <f t="shared" si="104"/>
        <v>0</v>
      </c>
      <c r="U137" s="157">
        <f t="shared" si="110"/>
        <v>0</v>
      </c>
      <c r="W137" s="152"/>
      <c r="X137" s="152"/>
      <c r="Y137" s="152"/>
      <c r="Z137" s="152"/>
      <c r="AA137" s="152"/>
      <c r="AB137" s="152"/>
      <c r="AC137" s="347"/>
      <c r="AD137" s="152"/>
      <c r="AE137" s="152"/>
      <c r="AF137" s="152"/>
      <c r="AG137" s="152"/>
      <c r="AH137" s="152"/>
      <c r="AI137" s="152"/>
      <c r="AJ137" s="347"/>
      <c r="AK137" s="152"/>
      <c r="AL137" s="152"/>
      <c r="AM137" s="295"/>
      <c r="AN137" s="228"/>
      <c r="AO137" s="228"/>
      <c r="AP137" s="228"/>
      <c r="AQ137" s="228"/>
      <c r="AR137" s="228"/>
      <c r="AS137" s="348"/>
      <c r="AT137" s="264">
        <f t="shared" si="93"/>
        <v>0</v>
      </c>
      <c r="AU137" s="259"/>
      <c r="AV137" s="265">
        <f t="shared" si="107"/>
        <v>0</v>
      </c>
      <c r="AX137" s="265">
        <f t="shared" si="111"/>
        <v>0</v>
      </c>
      <c r="AZ137" s="492">
        <f t="shared" si="108"/>
        <v>0</v>
      </c>
      <c r="BB137" s="492">
        <f t="shared" si="109"/>
        <v>0</v>
      </c>
      <c r="BD137" s="265">
        <f t="shared" si="112"/>
        <v>0</v>
      </c>
      <c r="BE137" s="105"/>
      <c r="BF137" s="105"/>
      <c r="BG137" s="105"/>
      <c r="BH137" s="105"/>
      <c r="BI137" s="105"/>
      <c r="BJ137" s="105"/>
    </row>
    <row r="138" spans="2:62" ht="20.100000000000001" hidden="1" customHeight="1" outlineLevel="1">
      <c r="B138" s="100"/>
      <c r="C138" s="908"/>
      <c r="D138" s="909"/>
      <c r="E138" s="909"/>
      <c r="F138" s="910"/>
      <c r="G138" s="890"/>
      <c r="H138" s="891"/>
      <c r="I138" s="152"/>
      <c r="J138" s="152"/>
      <c r="K138" s="152"/>
      <c r="L138" s="152"/>
      <c r="M138" s="152"/>
      <c r="N138" s="152"/>
      <c r="O138" s="152"/>
      <c r="P138" s="153"/>
      <c r="Q138" s="153"/>
      <c r="R138" s="156">
        <f t="shared" si="103"/>
        <v>0</v>
      </c>
      <c r="S138" s="156">
        <f t="shared" si="104"/>
        <v>0</v>
      </c>
      <c r="U138" s="157">
        <f t="shared" si="110"/>
        <v>0</v>
      </c>
      <c r="W138" s="152"/>
      <c r="X138" s="152"/>
      <c r="Y138" s="152"/>
      <c r="Z138" s="152"/>
      <c r="AA138" s="152"/>
      <c r="AB138" s="152"/>
      <c r="AC138" s="347"/>
      <c r="AD138" s="152"/>
      <c r="AE138" s="152"/>
      <c r="AF138" s="152"/>
      <c r="AG138" s="152"/>
      <c r="AH138" s="152"/>
      <c r="AI138" s="152"/>
      <c r="AJ138" s="347"/>
      <c r="AK138" s="152"/>
      <c r="AL138" s="152"/>
      <c r="AM138" s="295"/>
      <c r="AN138" s="228"/>
      <c r="AO138" s="228"/>
      <c r="AP138" s="228"/>
      <c r="AQ138" s="228"/>
      <c r="AR138" s="228"/>
      <c r="AS138" s="348"/>
      <c r="AT138" s="264">
        <f t="shared" si="93"/>
        <v>0</v>
      </c>
      <c r="AU138" s="259"/>
      <c r="AV138" s="265">
        <f t="shared" si="107"/>
        <v>0</v>
      </c>
      <c r="AX138" s="265">
        <f t="shared" si="111"/>
        <v>0</v>
      </c>
      <c r="AZ138" s="492">
        <f t="shared" si="108"/>
        <v>0</v>
      </c>
      <c r="BB138" s="492">
        <f t="shared" si="109"/>
        <v>0</v>
      </c>
      <c r="BD138" s="265">
        <f t="shared" si="112"/>
        <v>0</v>
      </c>
      <c r="BE138" s="105"/>
      <c r="BF138" s="105"/>
      <c r="BG138" s="105"/>
      <c r="BH138" s="105"/>
      <c r="BI138" s="105"/>
      <c r="BJ138" s="105"/>
    </row>
    <row r="139" spans="2:62" ht="20.100000000000001" hidden="1" customHeight="1" outlineLevel="1">
      <c r="B139" s="100"/>
      <c r="C139" s="908"/>
      <c r="D139" s="909"/>
      <c r="E139" s="909"/>
      <c r="F139" s="910"/>
      <c r="G139" s="890"/>
      <c r="H139" s="891"/>
      <c r="I139" s="152"/>
      <c r="J139" s="152"/>
      <c r="K139" s="152"/>
      <c r="L139" s="152"/>
      <c r="M139" s="152"/>
      <c r="N139" s="152"/>
      <c r="O139" s="152"/>
      <c r="P139" s="153"/>
      <c r="Q139" s="153"/>
      <c r="R139" s="156">
        <f t="shared" si="103"/>
        <v>0</v>
      </c>
      <c r="S139" s="156">
        <f t="shared" si="104"/>
        <v>0</v>
      </c>
      <c r="U139" s="157">
        <f t="shared" si="110"/>
        <v>0</v>
      </c>
      <c r="W139" s="152"/>
      <c r="X139" s="152"/>
      <c r="Y139" s="152"/>
      <c r="Z139" s="152"/>
      <c r="AA139" s="152"/>
      <c r="AB139" s="152"/>
      <c r="AC139" s="347"/>
      <c r="AD139" s="152"/>
      <c r="AE139" s="152"/>
      <c r="AF139" s="152"/>
      <c r="AG139" s="152"/>
      <c r="AH139" s="152"/>
      <c r="AI139" s="152"/>
      <c r="AJ139" s="347"/>
      <c r="AK139" s="152"/>
      <c r="AL139" s="152"/>
      <c r="AM139" s="295"/>
      <c r="AN139" s="228"/>
      <c r="AO139" s="228"/>
      <c r="AP139" s="228"/>
      <c r="AQ139" s="228"/>
      <c r="AR139" s="228"/>
      <c r="AS139" s="348"/>
      <c r="AT139" s="264">
        <f t="shared" si="93"/>
        <v>0</v>
      </c>
      <c r="AU139" s="259"/>
      <c r="AV139" s="265">
        <f t="shared" si="107"/>
        <v>0</v>
      </c>
      <c r="AX139" s="265">
        <f t="shared" si="111"/>
        <v>0</v>
      </c>
      <c r="AZ139" s="492">
        <f t="shared" si="108"/>
        <v>0</v>
      </c>
      <c r="BB139" s="492">
        <f t="shared" si="109"/>
        <v>0</v>
      </c>
      <c r="BD139" s="265">
        <f t="shared" si="112"/>
        <v>0</v>
      </c>
      <c r="BE139" s="105"/>
      <c r="BF139" s="105"/>
      <c r="BG139" s="105"/>
      <c r="BH139" s="105"/>
      <c r="BI139" s="105"/>
      <c r="BJ139" s="105"/>
    </row>
    <row r="140" spans="2:62" ht="20.100000000000001" hidden="1" customHeight="1" outlineLevel="1">
      <c r="B140" s="100"/>
      <c r="C140" s="908"/>
      <c r="D140" s="909"/>
      <c r="E140" s="909"/>
      <c r="F140" s="910"/>
      <c r="G140" s="890"/>
      <c r="H140" s="891"/>
      <c r="I140" s="152"/>
      <c r="J140" s="152"/>
      <c r="K140" s="152"/>
      <c r="L140" s="152"/>
      <c r="M140" s="152"/>
      <c r="N140" s="152"/>
      <c r="O140" s="152"/>
      <c r="P140" s="153"/>
      <c r="Q140" s="153"/>
      <c r="R140" s="156">
        <f t="shared" si="103"/>
        <v>0</v>
      </c>
      <c r="S140" s="156">
        <f t="shared" si="104"/>
        <v>0</v>
      </c>
      <c r="U140" s="157">
        <f t="shared" si="110"/>
        <v>0</v>
      </c>
      <c r="W140" s="152"/>
      <c r="X140" s="152"/>
      <c r="Y140" s="152"/>
      <c r="Z140" s="152"/>
      <c r="AA140" s="152"/>
      <c r="AB140" s="152"/>
      <c r="AC140" s="347"/>
      <c r="AD140" s="152"/>
      <c r="AE140" s="152"/>
      <c r="AF140" s="152"/>
      <c r="AG140" s="152"/>
      <c r="AH140" s="152"/>
      <c r="AI140" s="152"/>
      <c r="AJ140" s="347"/>
      <c r="AK140" s="152"/>
      <c r="AL140" s="152"/>
      <c r="AM140" s="295"/>
      <c r="AN140" s="228"/>
      <c r="AO140" s="228"/>
      <c r="AP140" s="228"/>
      <c r="AQ140" s="228"/>
      <c r="AR140" s="228"/>
      <c r="AS140" s="348"/>
      <c r="AT140" s="264">
        <f t="shared" si="93"/>
        <v>0</v>
      </c>
      <c r="AU140" s="259"/>
      <c r="AV140" s="265">
        <f t="shared" si="107"/>
        <v>0</v>
      </c>
      <c r="AX140" s="265">
        <f t="shared" si="111"/>
        <v>0</v>
      </c>
      <c r="AZ140" s="492">
        <f t="shared" si="108"/>
        <v>0</v>
      </c>
      <c r="BB140" s="492">
        <f t="shared" si="109"/>
        <v>0</v>
      </c>
      <c r="BD140" s="265">
        <f t="shared" si="112"/>
        <v>0</v>
      </c>
      <c r="BE140" s="105"/>
      <c r="BF140" s="105"/>
      <c r="BG140" s="105"/>
      <c r="BH140" s="105"/>
      <c r="BI140" s="105"/>
      <c r="BJ140" s="105"/>
    </row>
    <row r="141" spans="2:62" ht="20.100000000000001" hidden="1" customHeight="1" outlineLevel="1">
      <c r="B141" s="100"/>
      <c r="C141" s="908"/>
      <c r="D141" s="909"/>
      <c r="E141" s="909"/>
      <c r="F141" s="910"/>
      <c r="G141" s="890"/>
      <c r="H141" s="891"/>
      <c r="I141" s="152"/>
      <c r="J141" s="152"/>
      <c r="K141" s="152"/>
      <c r="L141" s="152"/>
      <c r="M141" s="152"/>
      <c r="N141" s="152"/>
      <c r="O141" s="152"/>
      <c r="P141" s="153"/>
      <c r="Q141" s="153"/>
      <c r="R141" s="156">
        <f t="shared" si="103"/>
        <v>0</v>
      </c>
      <c r="S141" s="156">
        <f t="shared" si="104"/>
        <v>0</v>
      </c>
      <c r="U141" s="157">
        <f t="shared" si="110"/>
        <v>0</v>
      </c>
      <c r="W141" s="152"/>
      <c r="X141" s="152"/>
      <c r="Y141" s="152"/>
      <c r="Z141" s="152"/>
      <c r="AA141" s="152"/>
      <c r="AB141" s="152"/>
      <c r="AC141" s="347"/>
      <c r="AD141" s="152"/>
      <c r="AE141" s="152"/>
      <c r="AF141" s="152"/>
      <c r="AG141" s="152"/>
      <c r="AH141" s="152"/>
      <c r="AI141" s="152"/>
      <c r="AJ141" s="347"/>
      <c r="AK141" s="152"/>
      <c r="AL141" s="152"/>
      <c r="AM141" s="295"/>
      <c r="AN141" s="228"/>
      <c r="AO141" s="228"/>
      <c r="AP141" s="228"/>
      <c r="AQ141" s="228"/>
      <c r="AR141" s="228"/>
      <c r="AS141" s="348"/>
      <c r="AT141" s="264">
        <f t="shared" si="93"/>
        <v>0</v>
      </c>
      <c r="AU141" s="259"/>
      <c r="AV141" s="265">
        <f t="shared" si="107"/>
        <v>0</v>
      </c>
      <c r="AX141" s="265">
        <f t="shared" si="111"/>
        <v>0</v>
      </c>
      <c r="AZ141" s="492">
        <f t="shared" si="108"/>
        <v>0</v>
      </c>
      <c r="BB141" s="492">
        <f t="shared" si="109"/>
        <v>0</v>
      </c>
      <c r="BD141" s="265">
        <f t="shared" si="112"/>
        <v>0</v>
      </c>
      <c r="BE141" s="105"/>
      <c r="BF141" s="105"/>
      <c r="BG141" s="105"/>
      <c r="BH141" s="105"/>
      <c r="BI141" s="105"/>
      <c r="BJ141" s="105"/>
    </row>
    <row r="142" spans="2:62" ht="20.100000000000001" hidden="1" customHeight="1" outlineLevel="1">
      <c r="B142" s="100"/>
      <c r="C142" s="908"/>
      <c r="D142" s="909"/>
      <c r="E142" s="909"/>
      <c r="F142" s="910"/>
      <c r="G142" s="890"/>
      <c r="H142" s="891"/>
      <c r="I142" s="152"/>
      <c r="J142" s="152"/>
      <c r="K142" s="152"/>
      <c r="L142" s="152"/>
      <c r="M142" s="152"/>
      <c r="N142" s="152"/>
      <c r="O142" s="152"/>
      <c r="P142" s="153"/>
      <c r="Q142" s="153"/>
      <c r="R142" s="156">
        <f t="shared" si="103"/>
        <v>0</v>
      </c>
      <c r="S142" s="156">
        <f t="shared" si="104"/>
        <v>0</v>
      </c>
      <c r="U142" s="157">
        <f t="shared" si="110"/>
        <v>0</v>
      </c>
      <c r="W142" s="152"/>
      <c r="X142" s="152"/>
      <c r="Y142" s="152"/>
      <c r="Z142" s="152"/>
      <c r="AA142" s="152"/>
      <c r="AB142" s="152"/>
      <c r="AC142" s="347"/>
      <c r="AD142" s="152"/>
      <c r="AE142" s="152"/>
      <c r="AF142" s="152"/>
      <c r="AG142" s="152"/>
      <c r="AH142" s="152"/>
      <c r="AI142" s="152"/>
      <c r="AJ142" s="347"/>
      <c r="AK142" s="152"/>
      <c r="AL142" s="152"/>
      <c r="AM142" s="295"/>
      <c r="AN142" s="228"/>
      <c r="AO142" s="228"/>
      <c r="AP142" s="228"/>
      <c r="AQ142" s="228"/>
      <c r="AR142" s="228"/>
      <c r="AS142" s="348"/>
      <c r="AT142" s="264">
        <f t="shared" si="93"/>
        <v>0</v>
      </c>
      <c r="AU142" s="259"/>
      <c r="AV142" s="265">
        <f t="shared" si="107"/>
        <v>0</v>
      </c>
      <c r="AX142" s="265">
        <f t="shared" si="111"/>
        <v>0</v>
      </c>
      <c r="AZ142" s="492">
        <f t="shared" si="108"/>
        <v>0</v>
      </c>
      <c r="BB142" s="492">
        <f t="shared" si="109"/>
        <v>0</v>
      </c>
      <c r="BD142" s="265">
        <f t="shared" si="112"/>
        <v>0</v>
      </c>
      <c r="BE142" s="105"/>
      <c r="BF142" s="105"/>
      <c r="BG142" s="105"/>
      <c r="BH142" s="105"/>
      <c r="BI142" s="105"/>
      <c r="BJ142" s="105"/>
    </row>
    <row r="143" spans="2:62" ht="20.100000000000001" hidden="1" customHeight="1" outlineLevel="1">
      <c r="B143" s="100"/>
      <c r="C143" s="908"/>
      <c r="D143" s="909"/>
      <c r="E143" s="909"/>
      <c r="F143" s="910"/>
      <c r="G143" s="890"/>
      <c r="H143" s="891"/>
      <c r="I143" s="152"/>
      <c r="J143" s="152"/>
      <c r="K143" s="152"/>
      <c r="L143" s="152"/>
      <c r="M143" s="152"/>
      <c r="N143" s="152"/>
      <c r="O143" s="152"/>
      <c r="P143" s="153"/>
      <c r="Q143" s="153"/>
      <c r="R143" s="156">
        <f t="shared" si="103"/>
        <v>0</v>
      </c>
      <c r="S143" s="156">
        <f t="shared" si="104"/>
        <v>0</v>
      </c>
      <c r="U143" s="157">
        <f t="shared" si="110"/>
        <v>0</v>
      </c>
      <c r="W143" s="152"/>
      <c r="X143" s="152"/>
      <c r="Y143" s="152"/>
      <c r="Z143" s="152"/>
      <c r="AA143" s="152"/>
      <c r="AB143" s="152"/>
      <c r="AC143" s="347"/>
      <c r="AD143" s="152"/>
      <c r="AE143" s="152"/>
      <c r="AF143" s="152"/>
      <c r="AG143" s="152"/>
      <c r="AH143" s="152"/>
      <c r="AI143" s="152"/>
      <c r="AJ143" s="347"/>
      <c r="AK143" s="152"/>
      <c r="AL143" s="152"/>
      <c r="AM143" s="295"/>
      <c r="AN143" s="228"/>
      <c r="AO143" s="228"/>
      <c r="AP143" s="228"/>
      <c r="AQ143" s="228"/>
      <c r="AR143" s="228"/>
      <c r="AS143" s="348"/>
      <c r="AT143" s="264">
        <f t="shared" si="93"/>
        <v>0</v>
      </c>
      <c r="AU143" s="259"/>
      <c r="AV143" s="265">
        <f t="shared" si="107"/>
        <v>0</v>
      </c>
      <c r="AX143" s="265">
        <f t="shared" si="111"/>
        <v>0</v>
      </c>
      <c r="AZ143" s="492">
        <f t="shared" si="108"/>
        <v>0</v>
      </c>
      <c r="BB143" s="492">
        <f t="shared" si="109"/>
        <v>0</v>
      </c>
      <c r="BD143" s="265">
        <f t="shared" si="112"/>
        <v>0</v>
      </c>
      <c r="BE143" s="105"/>
      <c r="BF143" s="105"/>
      <c r="BG143" s="105"/>
      <c r="BH143" s="105"/>
      <c r="BI143" s="105"/>
      <c r="BJ143" s="105"/>
    </row>
    <row r="144" spans="2:62" ht="20.100000000000001" hidden="1" customHeight="1" outlineLevel="1">
      <c r="B144" s="100"/>
      <c r="C144" s="908"/>
      <c r="D144" s="909"/>
      <c r="E144" s="909"/>
      <c r="F144" s="910"/>
      <c r="G144" s="890"/>
      <c r="H144" s="891"/>
      <c r="I144" s="152"/>
      <c r="J144" s="152"/>
      <c r="K144" s="152"/>
      <c r="L144" s="152"/>
      <c r="M144" s="152"/>
      <c r="N144" s="152"/>
      <c r="O144" s="152"/>
      <c r="P144" s="153"/>
      <c r="Q144" s="153"/>
      <c r="R144" s="156">
        <f t="shared" si="103"/>
        <v>0</v>
      </c>
      <c r="S144" s="156">
        <f t="shared" si="104"/>
        <v>0</v>
      </c>
      <c r="U144" s="157">
        <f t="shared" si="110"/>
        <v>0</v>
      </c>
      <c r="W144" s="152"/>
      <c r="X144" s="152"/>
      <c r="Y144" s="152"/>
      <c r="Z144" s="152"/>
      <c r="AA144" s="152"/>
      <c r="AB144" s="152"/>
      <c r="AC144" s="347"/>
      <c r="AD144" s="152"/>
      <c r="AE144" s="152"/>
      <c r="AF144" s="152"/>
      <c r="AG144" s="152"/>
      <c r="AH144" s="152"/>
      <c r="AI144" s="152"/>
      <c r="AJ144" s="347"/>
      <c r="AK144" s="152"/>
      <c r="AL144" s="152"/>
      <c r="AM144" s="295"/>
      <c r="AN144" s="228"/>
      <c r="AO144" s="228"/>
      <c r="AP144" s="228"/>
      <c r="AQ144" s="228"/>
      <c r="AR144" s="228"/>
      <c r="AS144" s="348"/>
      <c r="AT144" s="264">
        <f t="shared" si="93"/>
        <v>0</v>
      </c>
      <c r="AU144" s="259"/>
      <c r="AV144" s="265">
        <f t="shared" si="107"/>
        <v>0</v>
      </c>
      <c r="AX144" s="265">
        <f t="shared" si="111"/>
        <v>0</v>
      </c>
      <c r="AZ144" s="492">
        <f t="shared" si="108"/>
        <v>0</v>
      </c>
      <c r="BB144" s="492">
        <f t="shared" si="109"/>
        <v>0</v>
      </c>
      <c r="BD144" s="265">
        <f t="shared" si="112"/>
        <v>0</v>
      </c>
      <c r="BE144" s="105"/>
      <c r="BF144" s="105"/>
      <c r="BG144" s="105"/>
      <c r="BH144" s="105"/>
      <c r="BI144" s="105"/>
      <c r="BJ144" s="105"/>
    </row>
    <row r="145" spans="2:62" ht="20.100000000000001" hidden="1" customHeight="1" outlineLevel="1">
      <c r="B145" s="100"/>
      <c r="C145" s="908"/>
      <c r="D145" s="909"/>
      <c r="E145" s="909"/>
      <c r="F145" s="910"/>
      <c r="G145" s="890"/>
      <c r="H145" s="891"/>
      <c r="I145" s="152"/>
      <c r="J145" s="152"/>
      <c r="K145" s="152"/>
      <c r="L145" s="152"/>
      <c r="M145" s="152"/>
      <c r="N145" s="152"/>
      <c r="O145" s="152"/>
      <c r="P145" s="153"/>
      <c r="Q145" s="153"/>
      <c r="R145" s="156">
        <f t="shared" si="103"/>
        <v>0</v>
      </c>
      <c r="S145" s="156">
        <f t="shared" si="104"/>
        <v>0</v>
      </c>
      <c r="U145" s="157">
        <f t="shared" si="110"/>
        <v>0</v>
      </c>
      <c r="W145" s="152"/>
      <c r="X145" s="152"/>
      <c r="Y145" s="152"/>
      <c r="Z145" s="152"/>
      <c r="AA145" s="152"/>
      <c r="AB145" s="152"/>
      <c r="AC145" s="347"/>
      <c r="AD145" s="152"/>
      <c r="AE145" s="152"/>
      <c r="AF145" s="152"/>
      <c r="AG145" s="152"/>
      <c r="AH145" s="152"/>
      <c r="AI145" s="152"/>
      <c r="AJ145" s="347"/>
      <c r="AK145" s="152"/>
      <c r="AL145" s="152"/>
      <c r="AM145" s="295"/>
      <c r="AN145" s="228"/>
      <c r="AO145" s="228"/>
      <c r="AP145" s="228"/>
      <c r="AQ145" s="228"/>
      <c r="AR145" s="228"/>
      <c r="AS145" s="348"/>
      <c r="AT145" s="264">
        <f t="shared" si="93"/>
        <v>0</v>
      </c>
      <c r="AU145" s="259"/>
      <c r="AV145" s="265">
        <f t="shared" si="107"/>
        <v>0</v>
      </c>
      <c r="AX145" s="265">
        <f t="shared" si="111"/>
        <v>0</v>
      </c>
      <c r="AZ145" s="492">
        <f t="shared" si="108"/>
        <v>0</v>
      </c>
      <c r="BB145" s="492">
        <f t="shared" si="109"/>
        <v>0</v>
      </c>
      <c r="BD145" s="265">
        <f t="shared" si="112"/>
        <v>0</v>
      </c>
      <c r="BE145" s="105"/>
      <c r="BF145" s="105"/>
      <c r="BG145" s="105"/>
      <c r="BH145" s="105"/>
      <c r="BI145" s="105"/>
      <c r="BJ145" s="105"/>
    </row>
    <row r="146" spans="2:62" ht="20.100000000000001" hidden="1" customHeight="1" outlineLevel="1">
      <c r="B146" s="100"/>
      <c r="C146" s="908"/>
      <c r="D146" s="909"/>
      <c r="E146" s="909"/>
      <c r="F146" s="910"/>
      <c r="G146" s="890"/>
      <c r="H146" s="891"/>
      <c r="I146" s="152"/>
      <c r="J146" s="152"/>
      <c r="K146" s="152"/>
      <c r="L146" s="152"/>
      <c r="M146" s="152"/>
      <c r="N146" s="152"/>
      <c r="O146" s="152"/>
      <c r="P146" s="153"/>
      <c r="Q146" s="153"/>
      <c r="R146" s="156">
        <f t="shared" si="103"/>
        <v>0</v>
      </c>
      <c r="S146" s="156">
        <f t="shared" si="104"/>
        <v>0</v>
      </c>
      <c r="U146" s="157">
        <f t="shared" si="110"/>
        <v>0</v>
      </c>
      <c r="W146" s="152"/>
      <c r="X146" s="152"/>
      <c r="Y146" s="152"/>
      <c r="Z146" s="152"/>
      <c r="AA146" s="152"/>
      <c r="AB146" s="152"/>
      <c r="AC146" s="347"/>
      <c r="AD146" s="152"/>
      <c r="AE146" s="152"/>
      <c r="AF146" s="152"/>
      <c r="AG146" s="152"/>
      <c r="AH146" s="152"/>
      <c r="AI146" s="152"/>
      <c r="AJ146" s="347"/>
      <c r="AK146" s="152"/>
      <c r="AL146" s="152"/>
      <c r="AM146" s="295"/>
      <c r="AN146" s="228"/>
      <c r="AO146" s="228"/>
      <c r="AP146" s="228"/>
      <c r="AQ146" s="228"/>
      <c r="AR146" s="228"/>
      <c r="AS146" s="348"/>
      <c r="AT146" s="264">
        <f t="shared" si="93"/>
        <v>0</v>
      </c>
      <c r="AU146" s="259"/>
      <c r="AV146" s="265">
        <f t="shared" si="107"/>
        <v>0</v>
      </c>
      <c r="AX146" s="265">
        <f t="shared" si="111"/>
        <v>0</v>
      </c>
      <c r="AZ146" s="492">
        <f t="shared" si="108"/>
        <v>0</v>
      </c>
      <c r="BB146" s="492">
        <f t="shared" si="109"/>
        <v>0</v>
      </c>
      <c r="BD146" s="265">
        <f t="shared" si="112"/>
        <v>0</v>
      </c>
      <c r="BE146" s="105"/>
      <c r="BF146" s="105"/>
      <c r="BG146" s="105"/>
      <c r="BH146" s="105"/>
      <c r="BI146" s="105"/>
      <c r="BJ146" s="105"/>
    </row>
    <row r="147" spans="2:62" ht="9.9499999999999993" hidden="1" customHeight="1" outlineLevel="1">
      <c r="B147" s="101"/>
      <c r="C147" s="208"/>
      <c r="D147" s="208"/>
      <c r="E147" s="208"/>
      <c r="F147" s="208"/>
      <c r="G147" s="237"/>
      <c r="H147" s="207"/>
      <c r="I147" s="257"/>
      <c r="J147" s="257"/>
      <c r="K147" s="257"/>
      <c r="L147" s="257"/>
      <c r="M147" s="257"/>
      <c r="N147" s="257"/>
      <c r="O147" s="257"/>
      <c r="P147" s="256"/>
      <c r="Q147" s="102"/>
      <c r="R147" s="102"/>
      <c r="S147" s="102"/>
      <c r="U147" s="98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Z147" s="493"/>
      <c r="BE147" s="105"/>
      <c r="BF147" s="105"/>
      <c r="BG147" s="105"/>
      <c r="BH147" s="105"/>
      <c r="BI147" s="105"/>
      <c r="BJ147" s="105"/>
    </row>
    <row r="148" spans="2:62" ht="20.100000000000001" customHeight="1" collapsed="1">
      <c r="B148" s="151">
        <f>B131+1</f>
        <v>9</v>
      </c>
      <c r="C148" s="916"/>
      <c r="D148" s="917"/>
      <c r="E148" s="917"/>
      <c r="F148" s="918"/>
      <c r="G148" s="429"/>
      <c r="H148" s="206">
        <v>1</v>
      </c>
      <c r="I148" s="642">
        <f t="shared" ref="I148" si="113">$H148*SUM(I149:I163)</f>
        <v>0</v>
      </c>
      <c r="J148" s="643">
        <f t="shared" ref="J148:O148" si="114">$H148*SUM(J149:J163)</f>
        <v>0</v>
      </c>
      <c r="K148" s="644">
        <f t="shared" si="114"/>
        <v>0</v>
      </c>
      <c r="L148" s="645">
        <f t="shared" si="114"/>
        <v>0</v>
      </c>
      <c r="M148" s="645">
        <f t="shared" si="114"/>
        <v>0</v>
      </c>
      <c r="N148" s="644">
        <f t="shared" si="114"/>
        <v>0</v>
      </c>
      <c r="O148" s="642">
        <f t="shared" si="114"/>
        <v>0</v>
      </c>
      <c r="P148" s="209">
        <f t="shared" ref="P148:Q148" si="115">$H148*SUM(P149:P163)</f>
        <v>0</v>
      </c>
      <c r="Q148" s="210">
        <f t="shared" si="115"/>
        <v>0</v>
      </c>
      <c r="R148" s="136">
        <f t="shared" ref="R148:R163" si="116">P148*(1+Gewinn)*(1+SicherheitAngebot)</f>
        <v>0</v>
      </c>
      <c r="S148" s="137">
        <f t="shared" ref="S148:S163" si="117">Q148*(1+MGKZ)*(1+Gewinn)*(1+SicherheitAngebot)</f>
        <v>0</v>
      </c>
      <c r="U148" s="10">
        <f>I148*$I$7+J148*$J$7+K148*$K$7+L148*$L$7+M148*$M$7+N148*$N$7+O148*$O$7+R148+S148</f>
        <v>0</v>
      </c>
      <c r="W148" s="646">
        <f t="shared" ref="W148:AB148" si="118">$H148*SUM(W149:W163)</f>
        <v>0</v>
      </c>
      <c r="X148" s="647">
        <f t="shared" si="118"/>
        <v>0</v>
      </c>
      <c r="Y148" s="648">
        <f t="shared" si="118"/>
        <v>0</v>
      </c>
      <c r="Z148" s="649">
        <f t="shared" si="118"/>
        <v>0</v>
      </c>
      <c r="AA148" s="648">
        <f t="shared" si="118"/>
        <v>0</v>
      </c>
      <c r="AB148" s="646">
        <f t="shared" si="118"/>
        <v>0</v>
      </c>
      <c r="AC148" s="258"/>
      <c r="AD148" s="646">
        <f t="shared" ref="AD148:AM148" si="119">$H148*SUM(AD149:AD163)</f>
        <v>0</v>
      </c>
      <c r="AE148" s="647">
        <f t="shared" si="119"/>
        <v>0</v>
      </c>
      <c r="AF148" s="648">
        <f t="shared" si="119"/>
        <v>0</v>
      </c>
      <c r="AG148" s="649">
        <f t="shared" si="119"/>
        <v>0</v>
      </c>
      <c r="AH148" s="648">
        <f t="shared" si="119"/>
        <v>0</v>
      </c>
      <c r="AI148" s="646">
        <f t="shared" si="119"/>
        <v>0</v>
      </c>
      <c r="AJ148" s="258"/>
      <c r="AK148" s="653">
        <f t="shared" si="119"/>
        <v>0</v>
      </c>
      <c r="AL148" s="653">
        <f t="shared" si="119"/>
        <v>0</v>
      </c>
      <c r="AM148" s="653">
        <f t="shared" si="119"/>
        <v>0</v>
      </c>
      <c r="AN148" s="227">
        <f>$H148*SUM(AN149:AN163)*(1+Gewinn)*(1+SicherheitAngebot)</f>
        <v>0</v>
      </c>
      <c r="AO148" s="227">
        <f>$H148*SUM(AO149:AO163)*(1+Gewinn)*(1+SicherheitAngebot)</f>
        <v>0</v>
      </c>
      <c r="AP148" s="227">
        <f>$H148*SUM(AP149:AP163)*(1+Gewinn)*(1+SicherheitAngebot)</f>
        <v>0</v>
      </c>
      <c r="AQ148" s="227">
        <f>$H148*SUM(AQ149:AQ163)*(1+Gewinn)*(1+SicherheitAngebot)</f>
        <v>0</v>
      </c>
      <c r="AR148" s="227">
        <f>$H148*SUM(AR149:AR163)*(1+Gewinn)*(1+SicherheitAngebot)</f>
        <v>0</v>
      </c>
      <c r="AS148" s="262"/>
      <c r="AT148" s="263">
        <f t="shared" si="93"/>
        <v>0</v>
      </c>
      <c r="AU148" s="259"/>
      <c r="AV148" s="491">
        <f>AK148*$AK$7+AL148*$AL$7+AM148*$AM$7+SUM(AN148:AR148)+AT148/Zuschläge_IBN+AT148</f>
        <v>0</v>
      </c>
      <c r="AX148" s="685">
        <f>U148+AV148</f>
        <v>0</v>
      </c>
      <c r="AZ148" s="490">
        <f>IF(H148&gt;0,U148/(1+SicherheitAngebot)*(1+Sicherheit),0)</f>
        <v>0</v>
      </c>
      <c r="BB148" s="490">
        <f>IF(H148&gt;0,AV148/(1+SicherheitAngebot)*(1+Sicherheit),0)</f>
        <v>0</v>
      </c>
      <c r="BD148" s="490">
        <f>AZ148+BB148</f>
        <v>0</v>
      </c>
      <c r="BE148" s="105"/>
      <c r="BF148" s="105"/>
      <c r="BG148" s="105"/>
      <c r="BH148" s="105"/>
      <c r="BI148" s="105"/>
      <c r="BJ148" s="105"/>
    </row>
    <row r="149" spans="2:62" ht="20.100000000000001" hidden="1" customHeight="1" outlineLevel="1">
      <c r="B149" s="99"/>
      <c r="C149" s="908"/>
      <c r="D149" s="909"/>
      <c r="E149" s="909"/>
      <c r="F149" s="910"/>
      <c r="G149" s="890"/>
      <c r="H149" s="901"/>
      <c r="I149" s="152"/>
      <c r="J149" s="152"/>
      <c r="K149" s="152"/>
      <c r="L149" s="152"/>
      <c r="M149" s="152"/>
      <c r="N149" s="152"/>
      <c r="O149" s="152"/>
      <c r="P149" s="153"/>
      <c r="Q149" s="153"/>
      <c r="R149" s="156">
        <f t="shared" si="116"/>
        <v>0</v>
      </c>
      <c r="S149" s="156">
        <f t="shared" si="117"/>
        <v>0</v>
      </c>
      <c r="U149" s="157">
        <f>I149*$I$7+J149*$J$7+K149*$K$7+L149*$L$7+M149*$M$7+N149*$N$7+O149*$O$7+R149+S149</f>
        <v>0</v>
      </c>
      <c r="W149" s="152"/>
      <c r="X149" s="152"/>
      <c r="Y149" s="152"/>
      <c r="Z149" s="152"/>
      <c r="AA149" s="152"/>
      <c r="AB149" s="152"/>
      <c r="AC149" s="347"/>
      <c r="AD149" s="152"/>
      <c r="AE149" s="152"/>
      <c r="AF149" s="152"/>
      <c r="AG149" s="152"/>
      <c r="AH149" s="152"/>
      <c r="AI149" s="152"/>
      <c r="AJ149" s="347"/>
      <c r="AK149" s="152"/>
      <c r="AL149" s="152"/>
      <c r="AM149" s="295"/>
      <c r="AN149" s="228"/>
      <c r="AO149" s="228"/>
      <c r="AP149" s="228"/>
      <c r="AQ149" s="228"/>
      <c r="AR149" s="228"/>
      <c r="AS149" s="348"/>
      <c r="AT149" s="264">
        <f t="shared" si="93"/>
        <v>0</v>
      </c>
      <c r="AU149" s="259"/>
      <c r="AV149" s="265">
        <f t="shared" ref="AV149:AV163" si="120">AK149*$AK$7+AL149*$AL$7+AM149*$AM$7+SUM(AN149:AR149)*(1+Gewinn)*(1+SicherheitAngebot)+AT149/Zuschläge_IBN+AT149</f>
        <v>0</v>
      </c>
      <c r="AX149" s="265">
        <f>U149+AV149</f>
        <v>0</v>
      </c>
      <c r="AZ149" s="492">
        <f t="shared" ref="AZ149:AZ163" si="121">U149/(1+SicherheitAngebot)*(1+Sicherheit)</f>
        <v>0</v>
      </c>
      <c r="BB149" s="492">
        <f t="shared" ref="BB149:BB163" si="122">AV149/(1+SicherheitAngebot)*(1+Sicherheit)</f>
        <v>0</v>
      </c>
      <c r="BD149" s="265">
        <f>AZ149+BB149</f>
        <v>0</v>
      </c>
      <c r="BE149" s="105"/>
      <c r="BF149" s="105"/>
      <c r="BG149" s="105"/>
      <c r="BH149" s="105"/>
      <c r="BI149" s="105"/>
      <c r="BJ149" s="105"/>
    </row>
    <row r="150" spans="2:62" ht="20.100000000000001" hidden="1" customHeight="1" outlineLevel="1">
      <c r="B150" s="421"/>
      <c r="C150" s="908"/>
      <c r="D150" s="909"/>
      <c r="E150" s="909"/>
      <c r="F150" s="910"/>
      <c r="G150" s="890"/>
      <c r="H150" s="891"/>
      <c r="I150" s="152"/>
      <c r="J150" s="152"/>
      <c r="K150" s="152"/>
      <c r="L150" s="152"/>
      <c r="M150" s="152"/>
      <c r="N150" s="152"/>
      <c r="O150" s="152"/>
      <c r="P150" s="153"/>
      <c r="Q150" s="153"/>
      <c r="R150" s="156">
        <f t="shared" si="116"/>
        <v>0</v>
      </c>
      <c r="S150" s="156">
        <f t="shared" si="117"/>
        <v>0</v>
      </c>
      <c r="U150" s="157">
        <f t="shared" ref="U150:U163" si="123">I150*$I$7+J150*$J$7+K150*$K$7+L150*$L$7+M150*$M$7+N150*$N$7+O150*$O$7+R150+S150</f>
        <v>0</v>
      </c>
      <c r="W150" s="152"/>
      <c r="X150" s="152"/>
      <c r="Y150" s="152"/>
      <c r="Z150" s="152"/>
      <c r="AA150" s="152"/>
      <c r="AB150" s="152"/>
      <c r="AC150" s="347"/>
      <c r="AD150" s="152"/>
      <c r="AE150" s="152"/>
      <c r="AF150" s="152"/>
      <c r="AG150" s="152"/>
      <c r="AH150" s="152"/>
      <c r="AI150" s="152"/>
      <c r="AJ150" s="347"/>
      <c r="AK150" s="152"/>
      <c r="AL150" s="152"/>
      <c r="AM150" s="295"/>
      <c r="AN150" s="228"/>
      <c r="AO150" s="228"/>
      <c r="AP150" s="228"/>
      <c r="AQ150" s="228"/>
      <c r="AR150" s="228"/>
      <c r="AS150" s="348"/>
      <c r="AT150" s="264">
        <f t="shared" si="93"/>
        <v>0</v>
      </c>
      <c r="AU150" s="259"/>
      <c r="AV150" s="265">
        <f t="shared" si="120"/>
        <v>0</v>
      </c>
      <c r="AX150" s="265">
        <f t="shared" ref="AX150:AX163" si="124">U150+AV150</f>
        <v>0</v>
      </c>
      <c r="AZ150" s="492">
        <f t="shared" si="121"/>
        <v>0</v>
      </c>
      <c r="BB150" s="492">
        <f t="shared" si="122"/>
        <v>0</v>
      </c>
      <c r="BD150" s="265">
        <f t="shared" ref="BD150:BD163" si="125">AZ150+BB150</f>
        <v>0</v>
      </c>
      <c r="BE150" s="105"/>
      <c r="BF150" s="105"/>
      <c r="BG150" s="105"/>
      <c r="BH150" s="105"/>
      <c r="BI150" s="105"/>
      <c r="BJ150" s="105"/>
    </row>
    <row r="151" spans="2:62" ht="20.100000000000001" hidden="1" customHeight="1" outlineLevel="1">
      <c r="B151" s="421"/>
      <c r="C151" s="908"/>
      <c r="D151" s="909"/>
      <c r="E151" s="909"/>
      <c r="F151" s="910"/>
      <c r="G151" s="890"/>
      <c r="H151" s="891"/>
      <c r="I151" s="152"/>
      <c r="J151" s="152"/>
      <c r="K151" s="152"/>
      <c r="L151" s="152"/>
      <c r="M151" s="152"/>
      <c r="N151" s="152"/>
      <c r="O151" s="152"/>
      <c r="P151" s="153"/>
      <c r="Q151" s="153"/>
      <c r="R151" s="156">
        <f t="shared" si="116"/>
        <v>0</v>
      </c>
      <c r="S151" s="156">
        <f t="shared" si="117"/>
        <v>0</v>
      </c>
      <c r="U151" s="157">
        <f t="shared" si="123"/>
        <v>0</v>
      </c>
      <c r="W151" s="152"/>
      <c r="X151" s="152"/>
      <c r="Y151" s="152"/>
      <c r="Z151" s="152"/>
      <c r="AA151" s="152"/>
      <c r="AB151" s="152"/>
      <c r="AC151" s="347"/>
      <c r="AD151" s="152"/>
      <c r="AE151" s="152"/>
      <c r="AF151" s="152"/>
      <c r="AG151" s="152"/>
      <c r="AH151" s="152"/>
      <c r="AI151" s="152"/>
      <c r="AJ151" s="347"/>
      <c r="AK151" s="152"/>
      <c r="AL151" s="152"/>
      <c r="AM151" s="295"/>
      <c r="AN151" s="228"/>
      <c r="AO151" s="228"/>
      <c r="AP151" s="228"/>
      <c r="AQ151" s="228"/>
      <c r="AR151" s="228"/>
      <c r="AS151" s="348"/>
      <c r="AT151" s="264">
        <f t="shared" si="93"/>
        <v>0</v>
      </c>
      <c r="AU151" s="259"/>
      <c r="AV151" s="265">
        <f t="shared" si="120"/>
        <v>0</v>
      </c>
      <c r="AX151" s="265">
        <f t="shared" si="124"/>
        <v>0</v>
      </c>
      <c r="AZ151" s="492">
        <f t="shared" si="121"/>
        <v>0</v>
      </c>
      <c r="BB151" s="492">
        <f t="shared" si="122"/>
        <v>0</v>
      </c>
      <c r="BD151" s="265">
        <f t="shared" si="125"/>
        <v>0</v>
      </c>
      <c r="BE151" s="105"/>
      <c r="BF151" s="105"/>
      <c r="BG151" s="105"/>
      <c r="BH151" s="105"/>
      <c r="BI151" s="105"/>
      <c r="BJ151" s="105"/>
    </row>
    <row r="152" spans="2:62" ht="20.100000000000001" hidden="1" customHeight="1" outlineLevel="1">
      <c r="B152" s="421"/>
      <c r="C152" s="908"/>
      <c r="D152" s="909"/>
      <c r="E152" s="909"/>
      <c r="F152" s="910"/>
      <c r="G152" s="890"/>
      <c r="H152" s="891"/>
      <c r="I152" s="152"/>
      <c r="J152" s="152"/>
      <c r="K152" s="152"/>
      <c r="L152" s="152"/>
      <c r="M152" s="152"/>
      <c r="N152" s="152"/>
      <c r="O152" s="152"/>
      <c r="P152" s="153"/>
      <c r="Q152" s="153"/>
      <c r="R152" s="156">
        <f t="shared" si="116"/>
        <v>0</v>
      </c>
      <c r="S152" s="156">
        <f t="shared" si="117"/>
        <v>0</v>
      </c>
      <c r="U152" s="157">
        <f t="shared" si="123"/>
        <v>0</v>
      </c>
      <c r="W152" s="152"/>
      <c r="X152" s="152"/>
      <c r="Y152" s="152"/>
      <c r="Z152" s="152"/>
      <c r="AA152" s="152"/>
      <c r="AB152" s="152"/>
      <c r="AC152" s="347"/>
      <c r="AD152" s="152"/>
      <c r="AE152" s="152"/>
      <c r="AF152" s="152"/>
      <c r="AG152" s="152"/>
      <c r="AH152" s="152"/>
      <c r="AI152" s="152"/>
      <c r="AJ152" s="347"/>
      <c r="AK152" s="152"/>
      <c r="AL152" s="152"/>
      <c r="AM152" s="295"/>
      <c r="AN152" s="228"/>
      <c r="AO152" s="228"/>
      <c r="AP152" s="228"/>
      <c r="AQ152" s="228"/>
      <c r="AR152" s="228"/>
      <c r="AS152" s="348"/>
      <c r="AT152" s="264">
        <f t="shared" si="93"/>
        <v>0</v>
      </c>
      <c r="AU152" s="259"/>
      <c r="AV152" s="265">
        <f t="shared" si="120"/>
        <v>0</v>
      </c>
      <c r="AX152" s="265">
        <f t="shared" si="124"/>
        <v>0</v>
      </c>
      <c r="AZ152" s="492">
        <f t="shared" si="121"/>
        <v>0</v>
      </c>
      <c r="BB152" s="492">
        <f t="shared" si="122"/>
        <v>0</v>
      </c>
      <c r="BD152" s="265">
        <f t="shared" si="125"/>
        <v>0</v>
      </c>
      <c r="BE152" s="105"/>
      <c r="BF152" s="105"/>
      <c r="BG152" s="105"/>
      <c r="BH152" s="105"/>
      <c r="BI152" s="105"/>
      <c r="BJ152" s="105"/>
    </row>
    <row r="153" spans="2:62" ht="20.100000000000001" hidden="1" customHeight="1" outlineLevel="1">
      <c r="B153" s="421"/>
      <c r="C153" s="908"/>
      <c r="D153" s="909"/>
      <c r="E153" s="909"/>
      <c r="F153" s="910"/>
      <c r="G153" s="890"/>
      <c r="H153" s="891"/>
      <c r="I153" s="152"/>
      <c r="J153" s="152"/>
      <c r="K153" s="152"/>
      <c r="L153" s="152"/>
      <c r="M153" s="152"/>
      <c r="N153" s="152"/>
      <c r="O153" s="152"/>
      <c r="P153" s="153"/>
      <c r="Q153" s="153"/>
      <c r="R153" s="156">
        <f t="shared" si="116"/>
        <v>0</v>
      </c>
      <c r="S153" s="156">
        <f t="shared" si="117"/>
        <v>0</v>
      </c>
      <c r="U153" s="157">
        <f t="shared" si="123"/>
        <v>0</v>
      </c>
      <c r="W153" s="152"/>
      <c r="X153" s="152"/>
      <c r="Y153" s="152"/>
      <c r="Z153" s="152"/>
      <c r="AA153" s="152"/>
      <c r="AB153" s="152"/>
      <c r="AC153" s="347"/>
      <c r="AD153" s="152"/>
      <c r="AE153" s="152"/>
      <c r="AF153" s="152"/>
      <c r="AG153" s="152"/>
      <c r="AH153" s="152"/>
      <c r="AI153" s="152"/>
      <c r="AJ153" s="347"/>
      <c r="AK153" s="152"/>
      <c r="AL153" s="152"/>
      <c r="AM153" s="295"/>
      <c r="AN153" s="228"/>
      <c r="AO153" s="228"/>
      <c r="AP153" s="228"/>
      <c r="AQ153" s="228"/>
      <c r="AR153" s="228"/>
      <c r="AS153" s="348"/>
      <c r="AT153" s="264">
        <f t="shared" si="93"/>
        <v>0</v>
      </c>
      <c r="AU153" s="259"/>
      <c r="AV153" s="265">
        <f t="shared" si="120"/>
        <v>0</v>
      </c>
      <c r="AX153" s="265">
        <f t="shared" si="124"/>
        <v>0</v>
      </c>
      <c r="AZ153" s="492">
        <f t="shared" si="121"/>
        <v>0</v>
      </c>
      <c r="BB153" s="492">
        <f t="shared" si="122"/>
        <v>0</v>
      </c>
      <c r="BD153" s="265">
        <f t="shared" si="125"/>
        <v>0</v>
      </c>
      <c r="BE153" s="105"/>
      <c r="BF153" s="105"/>
      <c r="BG153" s="105"/>
      <c r="BH153" s="105"/>
      <c r="BI153" s="105"/>
      <c r="BJ153" s="105"/>
    </row>
    <row r="154" spans="2:62" ht="20.100000000000001" hidden="1" customHeight="1" outlineLevel="1">
      <c r="B154" s="421"/>
      <c r="C154" s="908"/>
      <c r="D154" s="909"/>
      <c r="E154" s="909"/>
      <c r="F154" s="910"/>
      <c r="G154" s="890"/>
      <c r="H154" s="891"/>
      <c r="I154" s="152"/>
      <c r="J154" s="152"/>
      <c r="K154" s="152"/>
      <c r="L154" s="152"/>
      <c r="M154" s="152"/>
      <c r="N154" s="152"/>
      <c r="O154" s="152"/>
      <c r="P154" s="153"/>
      <c r="Q154" s="153"/>
      <c r="R154" s="156">
        <f t="shared" si="116"/>
        <v>0</v>
      </c>
      <c r="S154" s="156">
        <f t="shared" si="117"/>
        <v>0</v>
      </c>
      <c r="U154" s="157">
        <f t="shared" si="123"/>
        <v>0</v>
      </c>
      <c r="W154" s="152"/>
      <c r="X154" s="152"/>
      <c r="Y154" s="152"/>
      <c r="Z154" s="152"/>
      <c r="AA154" s="152"/>
      <c r="AB154" s="152"/>
      <c r="AC154" s="347"/>
      <c r="AD154" s="152"/>
      <c r="AE154" s="152"/>
      <c r="AF154" s="152"/>
      <c r="AG154" s="152"/>
      <c r="AH154" s="152"/>
      <c r="AI154" s="152"/>
      <c r="AJ154" s="347"/>
      <c r="AK154" s="152"/>
      <c r="AL154" s="152"/>
      <c r="AM154" s="295"/>
      <c r="AN154" s="228"/>
      <c r="AO154" s="228"/>
      <c r="AP154" s="228"/>
      <c r="AQ154" s="228"/>
      <c r="AR154" s="228"/>
      <c r="AS154" s="348"/>
      <c r="AT154" s="264">
        <f t="shared" si="93"/>
        <v>0</v>
      </c>
      <c r="AU154" s="259"/>
      <c r="AV154" s="265">
        <f t="shared" si="120"/>
        <v>0</v>
      </c>
      <c r="AX154" s="265">
        <f t="shared" si="124"/>
        <v>0</v>
      </c>
      <c r="AZ154" s="492">
        <f t="shared" si="121"/>
        <v>0</v>
      </c>
      <c r="BB154" s="492">
        <f t="shared" si="122"/>
        <v>0</v>
      </c>
      <c r="BD154" s="265">
        <f t="shared" si="125"/>
        <v>0</v>
      </c>
      <c r="BE154" s="105"/>
      <c r="BF154" s="105"/>
      <c r="BG154" s="105"/>
      <c r="BH154" s="105"/>
      <c r="BI154" s="105"/>
      <c r="BJ154" s="105"/>
    </row>
    <row r="155" spans="2:62" ht="20.100000000000001" hidden="1" customHeight="1" outlineLevel="1">
      <c r="B155" s="100"/>
      <c r="C155" s="908"/>
      <c r="D155" s="909"/>
      <c r="E155" s="909"/>
      <c r="F155" s="910"/>
      <c r="G155" s="890"/>
      <c r="H155" s="891"/>
      <c r="I155" s="152"/>
      <c r="J155" s="152"/>
      <c r="K155" s="152"/>
      <c r="L155" s="152"/>
      <c r="M155" s="152"/>
      <c r="N155" s="152"/>
      <c r="O155" s="152"/>
      <c r="P155" s="153"/>
      <c r="Q155" s="153"/>
      <c r="R155" s="156">
        <f t="shared" si="116"/>
        <v>0</v>
      </c>
      <c r="S155" s="156">
        <f t="shared" si="117"/>
        <v>0</v>
      </c>
      <c r="U155" s="157">
        <f t="shared" si="123"/>
        <v>0</v>
      </c>
      <c r="W155" s="152"/>
      <c r="X155" s="152"/>
      <c r="Y155" s="152"/>
      <c r="Z155" s="152"/>
      <c r="AA155" s="152"/>
      <c r="AB155" s="152"/>
      <c r="AC155" s="347"/>
      <c r="AD155" s="152"/>
      <c r="AE155" s="152"/>
      <c r="AF155" s="152"/>
      <c r="AG155" s="152"/>
      <c r="AH155" s="152"/>
      <c r="AI155" s="152"/>
      <c r="AJ155" s="347"/>
      <c r="AK155" s="152"/>
      <c r="AL155" s="152"/>
      <c r="AM155" s="295"/>
      <c r="AN155" s="228"/>
      <c r="AO155" s="228"/>
      <c r="AP155" s="228"/>
      <c r="AQ155" s="228"/>
      <c r="AR155" s="228"/>
      <c r="AS155" s="348"/>
      <c r="AT155" s="264">
        <f t="shared" si="93"/>
        <v>0</v>
      </c>
      <c r="AU155" s="259"/>
      <c r="AV155" s="265">
        <f t="shared" si="120"/>
        <v>0</v>
      </c>
      <c r="AX155" s="265">
        <f t="shared" si="124"/>
        <v>0</v>
      </c>
      <c r="AZ155" s="492">
        <f t="shared" si="121"/>
        <v>0</v>
      </c>
      <c r="BB155" s="492">
        <f t="shared" si="122"/>
        <v>0</v>
      </c>
      <c r="BD155" s="265">
        <f t="shared" si="125"/>
        <v>0</v>
      </c>
      <c r="BE155" s="105"/>
      <c r="BF155" s="105"/>
      <c r="BG155" s="105"/>
      <c r="BH155" s="105"/>
      <c r="BI155" s="105"/>
      <c r="BJ155" s="105"/>
    </row>
    <row r="156" spans="2:62" ht="20.100000000000001" hidden="1" customHeight="1" outlineLevel="1">
      <c r="B156" s="100"/>
      <c r="C156" s="908"/>
      <c r="D156" s="909"/>
      <c r="E156" s="909"/>
      <c r="F156" s="910"/>
      <c r="G156" s="890"/>
      <c r="H156" s="891"/>
      <c r="I156" s="152"/>
      <c r="J156" s="152"/>
      <c r="K156" s="152"/>
      <c r="L156" s="152"/>
      <c r="M156" s="152"/>
      <c r="N156" s="152"/>
      <c r="O156" s="152"/>
      <c r="P156" s="153"/>
      <c r="Q156" s="153"/>
      <c r="R156" s="156">
        <f t="shared" si="116"/>
        <v>0</v>
      </c>
      <c r="S156" s="156">
        <f t="shared" si="117"/>
        <v>0</v>
      </c>
      <c r="U156" s="157">
        <f t="shared" si="123"/>
        <v>0</v>
      </c>
      <c r="W156" s="152"/>
      <c r="X156" s="152"/>
      <c r="Y156" s="152"/>
      <c r="Z156" s="152"/>
      <c r="AA156" s="152"/>
      <c r="AB156" s="152"/>
      <c r="AC156" s="347"/>
      <c r="AD156" s="152"/>
      <c r="AE156" s="152"/>
      <c r="AF156" s="152"/>
      <c r="AG156" s="152"/>
      <c r="AH156" s="152"/>
      <c r="AI156" s="152"/>
      <c r="AJ156" s="347"/>
      <c r="AK156" s="152"/>
      <c r="AL156" s="152"/>
      <c r="AM156" s="295"/>
      <c r="AN156" s="228"/>
      <c r="AO156" s="228"/>
      <c r="AP156" s="228"/>
      <c r="AQ156" s="228"/>
      <c r="AR156" s="228"/>
      <c r="AS156" s="348"/>
      <c r="AT156" s="264">
        <f t="shared" si="93"/>
        <v>0</v>
      </c>
      <c r="AU156" s="259"/>
      <c r="AV156" s="265">
        <f t="shared" si="120"/>
        <v>0</v>
      </c>
      <c r="AX156" s="265">
        <f t="shared" si="124"/>
        <v>0</v>
      </c>
      <c r="AZ156" s="492">
        <f t="shared" si="121"/>
        <v>0</v>
      </c>
      <c r="BB156" s="492">
        <f t="shared" si="122"/>
        <v>0</v>
      </c>
      <c r="BD156" s="265">
        <f t="shared" si="125"/>
        <v>0</v>
      </c>
      <c r="BE156" s="105"/>
      <c r="BF156" s="105"/>
      <c r="BG156" s="105"/>
      <c r="BH156" s="105"/>
      <c r="BI156" s="105"/>
      <c r="BJ156" s="105"/>
    </row>
    <row r="157" spans="2:62" ht="20.100000000000001" hidden="1" customHeight="1" outlineLevel="1">
      <c r="B157" s="100"/>
      <c r="C157" s="908"/>
      <c r="D157" s="909"/>
      <c r="E157" s="909"/>
      <c r="F157" s="910"/>
      <c r="G157" s="890"/>
      <c r="H157" s="891"/>
      <c r="I157" s="152"/>
      <c r="J157" s="152"/>
      <c r="K157" s="152"/>
      <c r="L157" s="152"/>
      <c r="M157" s="152"/>
      <c r="N157" s="152"/>
      <c r="O157" s="152"/>
      <c r="P157" s="153"/>
      <c r="Q157" s="153"/>
      <c r="R157" s="156">
        <f t="shared" si="116"/>
        <v>0</v>
      </c>
      <c r="S157" s="156">
        <f t="shared" si="117"/>
        <v>0</v>
      </c>
      <c r="U157" s="157">
        <f t="shared" si="123"/>
        <v>0</v>
      </c>
      <c r="W157" s="152"/>
      <c r="X157" s="152"/>
      <c r="Y157" s="152"/>
      <c r="Z157" s="152"/>
      <c r="AA157" s="152"/>
      <c r="AB157" s="152"/>
      <c r="AC157" s="347"/>
      <c r="AD157" s="152"/>
      <c r="AE157" s="152"/>
      <c r="AF157" s="152"/>
      <c r="AG157" s="152"/>
      <c r="AH157" s="152"/>
      <c r="AI157" s="152"/>
      <c r="AJ157" s="347"/>
      <c r="AK157" s="152"/>
      <c r="AL157" s="152"/>
      <c r="AM157" s="295"/>
      <c r="AN157" s="228"/>
      <c r="AO157" s="228"/>
      <c r="AP157" s="228"/>
      <c r="AQ157" s="228"/>
      <c r="AR157" s="228"/>
      <c r="AS157" s="348"/>
      <c r="AT157" s="264">
        <f t="shared" si="93"/>
        <v>0</v>
      </c>
      <c r="AU157" s="259"/>
      <c r="AV157" s="265">
        <f t="shared" si="120"/>
        <v>0</v>
      </c>
      <c r="AX157" s="265">
        <f t="shared" si="124"/>
        <v>0</v>
      </c>
      <c r="AZ157" s="492">
        <f t="shared" si="121"/>
        <v>0</v>
      </c>
      <c r="BB157" s="492">
        <f t="shared" si="122"/>
        <v>0</v>
      </c>
      <c r="BD157" s="265">
        <f t="shared" si="125"/>
        <v>0</v>
      </c>
      <c r="BE157" s="105"/>
      <c r="BF157" s="105"/>
      <c r="BG157" s="105"/>
      <c r="BH157" s="105"/>
      <c r="BI157" s="105"/>
      <c r="BJ157" s="105"/>
    </row>
    <row r="158" spans="2:62" ht="20.100000000000001" hidden="1" customHeight="1" outlineLevel="1">
      <c r="B158" s="100"/>
      <c r="C158" s="908"/>
      <c r="D158" s="909"/>
      <c r="E158" s="909"/>
      <c r="F158" s="910"/>
      <c r="G158" s="890"/>
      <c r="H158" s="891"/>
      <c r="I158" s="152"/>
      <c r="J158" s="152"/>
      <c r="K158" s="152"/>
      <c r="L158" s="152"/>
      <c r="M158" s="152"/>
      <c r="N158" s="152"/>
      <c r="O158" s="152"/>
      <c r="P158" s="153"/>
      <c r="Q158" s="153"/>
      <c r="R158" s="156">
        <f t="shared" si="116"/>
        <v>0</v>
      </c>
      <c r="S158" s="156">
        <f t="shared" si="117"/>
        <v>0</v>
      </c>
      <c r="U158" s="157">
        <f t="shared" si="123"/>
        <v>0</v>
      </c>
      <c r="W158" s="152"/>
      <c r="X158" s="152"/>
      <c r="Y158" s="152"/>
      <c r="Z158" s="152"/>
      <c r="AA158" s="152"/>
      <c r="AB158" s="152"/>
      <c r="AC158" s="347"/>
      <c r="AD158" s="152"/>
      <c r="AE158" s="152"/>
      <c r="AF158" s="152"/>
      <c r="AG158" s="152"/>
      <c r="AH158" s="152"/>
      <c r="AI158" s="152"/>
      <c r="AJ158" s="347"/>
      <c r="AK158" s="152"/>
      <c r="AL158" s="152"/>
      <c r="AM158" s="295"/>
      <c r="AN158" s="228"/>
      <c r="AO158" s="228"/>
      <c r="AP158" s="228"/>
      <c r="AQ158" s="228"/>
      <c r="AR158" s="228"/>
      <c r="AS158" s="348"/>
      <c r="AT158" s="264">
        <f t="shared" si="93"/>
        <v>0</v>
      </c>
      <c r="AU158" s="259"/>
      <c r="AV158" s="265">
        <f t="shared" si="120"/>
        <v>0</v>
      </c>
      <c r="AX158" s="265">
        <f t="shared" si="124"/>
        <v>0</v>
      </c>
      <c r="AZ158" s="492">
        <f t="shared" si="121"/>
        <v>0</v>
      </c>
      <c r="BB158" s="492">
        <f t="shared" si="122"/>
        <v>0</v>
      </c>
      <c r="BD158" s="265">
        <f t="shared" si="125"/>
        <v>0</v>
      </c>
      <c r="BE158" s="105"/>
      <c r="BF158" s="105"/>
      <c r="BG158" s="105"/>
      <c r="BH158" s="105"/>
      <c r="BI158" s="105"/>
      <c r="BJ158" s="105"/>
    </row>
    <row r="159" spans="2:62" ht="20.100000000000001" hidden="1" customHeight="1" outlineLevel="1">
      <c r="B159" s="100"/>
      <c r="C159" s="908"/>
      <c r="D159" s="909"/>
      <c r="E159" s="909"/>
      <c r="F159" s="910"/>
      <c r="G159" s="890"/>
      <c r="H159" s="891"/>
      <c r="I159" s="152"/>
      <c r="J159" s="152"/>
      <c r="K159" s="152"/>
      <c r="L159" s="152"/>
      <c r="M159" s="152"/>
      <c r="N159" s="152"/>
      <c r="O159" s="152"/>
      <c r="P159" s="153"/>
      <c r="Q159" s="153"/>
      <c r="R159" s="156">
        <f t="shared" si="116"/>
        <v>0</v>
      </c>
      <c r="S159" s="156">
        <f t="shared" si="117"/>
        <v>0</v>
      </c>
      <c r="U159" s="157">
        <f t="shared" si="123"/>
        <v>0</v>
      </c>
      <c r="W159" s="152"/>
      <c r="X159" s="152"/>
      <c r="Y159" s="152"/>
      <c r="Z159" s="152"/>
      <c r="AA159" s="152"/>
      <c r="AB159" s="152"/>
      <c r="AC159" s="347"/>
      <c r="AD159" s="152"/>
      <c r="AE159" s="152"/>
      <c r="AF159" s="152"/>
      <c r="AG159" s="152"/>
      <c r="AH159" s="152"/>
      <c r="AI159" s="152"/>
      <c r="AJ159" s="347"/>
      <c r="AK159" s="152"/>
      <c r="AL159" s="152"/>
      <c r="AM159" s="295"/>
      <c r="AN159" s="228"/>
      <c r="AO159" s="228"/>
      <c r="AP159" s="228"/>
      <c r="AQ159" s="228"/>
      <c r="AR159" s="228"/>
      <c r="AS159" s="348"/>
      <c r="AT159" s="264">
        <f t="shared" si="93"/>
        <v>0</v>
      </c>
      <c r="AU159" s="259"/>
      <c r="AV159" s="265">
        <f t="shared" si="120"/>
        <v>0</v>
      </c>
      <c r="AX159" s="265">
        <f t="shared" si="124"/>
        <v>0</v>
      </c>
      <c r="AZ159" s="492">
        <f t="shared" si="121"/>
        <v>0</v>
      </c>
      <c r="BB159" s="492">
        <f t="shared" si="122"/>
        <v>0</v>
      </c>
      <c r="BD159" s="265">
        <f t="shared" si="125"/>
        <v>0</v>
      </c>
      <c r="BE159" s="105"/>
      <c r="BF159" s="105"/>
      <c r="BG159" s="105"/>
      <c r="BH159" s="105"/>
      <c r="BI159" s="105"/>
      <c r="BJ159" s="105"/>
    </row>
    <row r="160" spans="2:62" ht="20.100000000000001" hidden="1" customHeight="1" outlineLevel="1">
      <c r="B160" s="100"/>
      <c r="C160" s="908"/>
      <c r="D160" s="909"/>
      <c r="E160" s="909"/>
      <c r="F160" s="910"/>
      <c r="G160" s="890"/>
      <c r="H160" s="891"/>
      <c r="I160" s="152"/>
      <c r="J160" s="152"/>
      <c r="K160" s="152"/>
      <c r="L160" s="152"/>
      <c r="M160" s="152"/>
      <c r="N160" s="152"/>
      <c r="O160" s="152"/>
      <c r="P160" s="153"/>
      <c r="Q160" s="153"/>
      <c r="R160" s="156">
        <f t="shared" si="116"/>
        <v>0</v>
      </c>
      <c r="S160" s="156">
        <f t="shared" si="117"/>
        <v>0</v>
      </c>
      <c r="U160" s="157">
        <f t="shared" si="123"/>
        <v>0</v>
      </c>
      <c r="W160" s="152"/>
      <c r="X160" s="152"/>
      <c r="Y160" s="152"/>
      <c r="Z160" s="152"/>
      <c r="AA160" s="152"/>
      <c r="AB160" s="152"/>
      <c r="AC160" s="347"/>
      <c r="AD160" s="152"/>
      <c r="AE160" s="152"/>
      <c r="AF160" s="152"/>
      <c r="AG160" s="152"/>
      <c r="AH160" s="152"/>
      <c r="AI160" s="152"/>
      <c r="AJ160" s="347"/>
      <c r="AK160" s="152"/>
      <c r="AL160" s="152"/>
      <c r="AM160" s="295"/>
      <c r="AN160" s="228"/>
      <c r="AO160" s="228"/>
      <c r="AP160" s="228"/>
      <c r="AQ160" s="228"/>
      <c r="AR160" s="228"/>
      <c r="AS160" s="348"/>
      <c r="AT160" s="264">
        <f t="shared" si="93"/>
        <v>0</v>
      </c>
      <c r="AU160" s="259"/>
      <c r="AV160" s="265">
        <f t="shared" si="120"/>
        <v>0</v>
      </c>
      <c r="AX160" s="265">
        <f t="shared" si="124"/>
        <v>0</v>
      </c>
      <c r="AZ160" s="492">
        <f t="shared" si="121"/>
        <v>0</v>
      </c>
      <c r="BB160" s="492">
        <f t="shared" si="122"/>
        <v>0</v>
      </c>
      <c r="BD160" s="265">
        <f t="shared" si="125"/>
        <v>0</v>
      </c>
      <c r="BE160" s="105"/>
      <c r="BF160" s="105"/>
      <c r="BG160" s="105"/>
      <c r="BH160" s="105"/>
      <c r="BI160" s="105"/>
      <c r="BJ160" s="105"/>
    </row>
    <row r="161" spans="1:62" ht="20.100000000000001" hidden="1" customHeight="1" outlineLevel="1">
      <c r="B161" s="100"/>
      <c r="C161" s="908"/>
      <c r="D161" s="909"/>
      <c r="E161" s="909"/>
      <c r="F161" s="910"/>
      <c r="G161" s="890"/>
      <c r="H161" s="891"/>
      <c r="I161" s="152"/>
      <c r="J161" s="152"/>
      <c r="K161" s="152"/>
      <c r="L161" s="152"/>
      <c r="M161" s="152"/>
      <c r="N161" s="152"/>
      <c r="O161" s="152"/>
      <c r="P161" s="153"/>
      <c r="Q161" s="153"/>
      <c r="R161" s="156">
        <f t="shared" si="116"/>
        <v>0</v>
      </c>
      <c r="S161" s="156">
        <f t="shared" si="117"/>
        <v>0</v>
      </c>
      <c r="U161" s="157">
        <f t="shared" si="123"/>
        <v>0</v>
      </c>
      <c r="W161" s="152"/>
      <c r="X161" s="152"/>
      <c r="Y161" s="152"/>
      <c r="Z161" s="152"/>
      <c r="AA161" s="152"/>
      <c r="AB161" s="152"/>
      <c r="AC161" s="347"/>
      <c r="AD161" s="152"/>
      <c r="AE161" s="152"/>
      <c r="AF161" s="152"/>
      <c r="AG161" s="152"/>
      <c r="AH161" s="152"/>
      <c r="AI161" s="152"/>
      <c r="AJ161" s="347"/>
      <c r="AK161" s="152"/>
      <c r="AL161" s="152"/>
      <c r="AM161" s="295"/>
      <c r="AN161" s="228"/>
      <c r="AO161" s="228"/>
      <c r="AP161" s="228"/>
      <c r="AQ161" s="228"/>
      <c r="AR161" s="228"/>
      <c r="AS161" s="348"/>
      <c r="AT161" s="264">
        <f t="shared" si="93"/>
        <v>0</v>
      </c>
      <c r="AU161" s="259"/>
      <c r="AV161" s="265">
        <f t="shared" si="120"/>
        <v>0</v>
      </c>
      <c r="AX161" s="265">
        <f t="shared" si="124"/>
        <v>0</v>
      </c>
      <c r="AZ161" s="492">
        <f t="shared" si="121"/>
        <v>0</v>
      </c>
      <c r="BB161" s="492">
        <f t="shared" si="122"/>
        <v>0</v>
      </c>
      <c r="BD161" s="265">
        <f t="shared" si="125"/>
        <v>0</v>
      </c>
      <c r="BE161" s="105"/>
      <c r="BF161" s="105"/>
      <c r="BG161" s="105"/>
      <c r="BH161" s="105"/>
      <c r="BI161" s="105"/>
      <c r="BJ161" s="105"/>
    </row>
    <row r="162" spans="1:62" ht="20.100000000000001" hidden="1" customHeight="1" outlineLevel="1">
      <c r="B162" s="100"/>
      <c r="C162" s="908"/>
      <c r="D162" s="909"/>
      <c r="E162" s="909"/>
      <c r="F162" s="910"/>
      <c r="G162" s="890"/>
      <c r="H162" s="891"/>
      <c r="I162" s="152"/>
      <c r="J162" s="152"/>
      <c r="K162" s="152"/>
      <c r="L162" s="152"/>
      <c r="M162" s="152"/>
      <c r="N162" s="152"/>
      <c r="O162" s="152"/>
      <c r="P162" s="153"/>
      <c r="Q162" s="153"/>
      <c r="R162" s="156">
        <f t="shared" si="116"/>
        <v>0</v>
      </c>
      <c r="S162" s="156">
        <f t="shared" si="117"/>
        <v>0</v>
      </c>
      <c r="U162" s="157">
        <f t="shared" si="123"/>
        <v>0</v>
      </c>
      <c r="W162" s="152"/>
      <c r="X162" s="152"/>
      <c r="Y162" s="152"/>
      <c r="Z162" s="152"/>
      <c r="AA162" s="152"/>
      <c r="AB162" s="152"/>
      <c r="AC162" s="347"/>
      <c r="AD162" s="152"/>
      <c r="AE162" s="152"/>
      <c r="AF162" s="152"/>
      <c r="AG162" s="152"/>
      <c r="AH162" s="152"/>
      <c r="AI162" s="152"/>
      <c r="AJ162" s="347"/>
      <c r="AK162" s="152"/>
      <c r="AL162" s="152"/>
      <c r="AM162" s="295"/>
      <c r="AN162" s="228"/>
      <c r="AO162" s="228"/>
      <c r="AP162" s="228"/>
      <c r="AQ162" s="228"/>
      <c r="AR162" s="228"/>
      <c r="AS162" s="348"/>
      <c r="AT162" s="264">
        <f t="shared" si="93"/>
        <v>0</v>
      </c>
      <c r="AU162" s="259"/>
      <c r="AV162" s="265">
        <f t="shared" si="120"/>
        <v>0</v>
      </c>
      <c r="AX162" s="265">
        <f t="shared" si="124"/>
        <v>0</v>
      </c>
      <c r="AZ162" s="492">
        <f t="shared" si="121"/>
        <v>0</v>
      </c>
      <c r="BB162" s="492">
        <f t="shared" si="122"/>
        <v>0</v>
      </c>
      <c r="BD162" s="265">
        <f t="shared" si="125"/>
        <v>0</v>
      </c>
      <c r="BE162" s="105"/>
      <c r="BF162" s="105"/>
      <c r="BG162" s="105"/>
      <c r="BH162" s="105"/>
      <c r="BI162" s="105"/>
      <c r="BJ162" s="105"/>
    </row>
    <row r="163" spans="1:62" ht="20.100000000000001" hidden="1" customHeight="1" outlineLevel="1">
      <c r="B163" s="100"/>
      <c r="C163" s="908"/>
      <c r="D163" s="909"/>
      <c r="E163" s="909"/>
      <c r="F163" s="910"/>
      <c r="G163" s="890"/>
      <c r="H163" s="891"/>
      <c r="I163" s="152"/>
      <c r="J163" s="152"/>
      <c r="K163" s="152"/>
      <c r="L163" s="152"/>
      <c r="M163" s="152"/>
      <c r="N163" s="152"/>
      <c r="O163" s="152"/>
      <c r="P163" s="153"/>
      <c r="Q163" s="153"/>
      <c r="R163" s="156">
        <f t="shared" si="116"/>
        <v>0</v>
      </c>
      <c r="S163" s="156">
        <f t="shared" si="117"/>
        <v>0</v>
      </c>
      <c r="U163" s="157">
        <f t="shared" si="123"/>
        <v>0</v>
      </c>
      <c r="W163" s="152"/>
      <c r="X163" s="152"/>
      <c r="Y163" s="152"/>
      <c r="Z163" s="152"/>
      <c r="AA163" s="152"/>
      <c r="AB163" s="152"/>
      <c r="AC163" s="347"/>
      <c r="AD163" s="152"/>
      <c r="AE163" s="152"/>
      <c r="AF163" s="152"/>
      <c r="AG163" s="152"/>
      <c r="AH163" s="152"/>
      <c r="AI163" s="152"/>
      <c r="AJ163" s="347"/>
      <c r="AK163" s="152"/>
      <c r="AL163" s="152"/>
      <c r="AM163" s="295"/>
      <c r="AN163" s="228"/>
      <c r="AO163" s="228"/>
      <c r="AP163" s="228"/>
      <c r="AQ163" s="228"/>
      <c r="AR163" s="228"/>
      <c r="AS163" s="348"/>
      <c r="AT163" s="264">
        <f t="shared" si="93"/>
        <v>0</v>
      </c>
      <c r="AU163" s="259"/>
      <c r="AV163" s="265">
        <f t="shared" si="120"/>
        <v>0</v>
      </c>
      <c r="AX163" s="265">
        <f t="shared" si="124"/>
        <v>0</v>
      </c>
      <c r="AZ163" s="492">
        <f t="shared" si="121"/>
        <v>0</v>
      </c>
      <c r="BB163" s="492">
        <f t="shared" si="122"/>
        <v>0</v>
      </c>
      <c r="BD163" s="265">
        <f t="shared" si="125"/>
        <v>0</v>
      </c>
      <c r="BE163" s="105"/>
      <c r="BF163" s="105"/>
      <c r="BG163" s="105"/>
      <c r="BH163" s="105"/>
      <c r="BI163" s="105"/>
      <c r="BJ163" s="105"/>
    </row>
    <row r="164" spans="1:62" ht="9.9499999999999993" hidden="1" customHeight="1" outlineLevel="1">
      <c r="B164" s="101"/>
      <c r="C164" s="208"/>
      <c r="D164" s="208"/>
      <c r="E164" s="208"/>
      <c r="F164" s="208"/>
      <c r="G164" s="237"/>
      <c r="H164" s="207"/>
      <c r="I164" s="257"/>
      <c r="J164" s="257"/>
      <c r="K164" s="257"/>
      <c r="L164" s="257"/>
      <c r="M164" s="257"/>
      <c r="N164" s="257"/>
      <c r="O164" s="257"/>
      <c r="P164" s="256"/>
      <c r="Q164" s="102"/>
      <c r="R164" s="102"/>
      <c r="S164" s="102"/>
      <c r="U164" s="98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Z164" s="493"/>
      <c r="BE164" s="105"/>
      <c r="BF164" s="105"/>
      <c r="BG164" s="105"/>
      <c r="BH164" s="105"/>
      <c r="BI164" s="105"/>
      <c r="BJ164" s="105"/>
    </row>
    <row r="165" spans="1:62" ht="20.100000000000001" customHeight="1" collapsed="1">
      <c r="B165" s="151">
        <f>B148+1</f>
        <v>10</v>
      </c>
      <c r="C165" s="916"/>
      <c r="D165" s="917"/>
      <c r="E165" s="917"/>
      <c r="F165" s="918"/>
      <c r="G165" s="429"/>
      <c r="H165" s="206">
        <v>1</v>
      </c>
      <c r="I165" s="642">
        <f t="shared" ref="I165" si="126">$H165*SUM(I166:I180)</f>
        <v>0</v>
      </c>
      <c r="J165" s="643">
        <f t="shared" ref="J165:O165" si="127">$H165*SUM(J166:J180)</f>
        <v>0</v>
      </c>
      <c r="K165" s="644">
        <f t="shared" si="127"/>
        <v>0</v>
      </c>
      <c r="L165" s="645">
        <f t="shared" si="127"/>
        <v>0</v>
      </c>
      <c r="M165" s="645">
        <f t="shared" si="127"/>
        <v>0</v>
      </c>
      <c r="N165" s="644">
        <f t="shared" si="127"/>
        <v>0</v>
      </c>
      <c r="O165" s="642">
        <f t="shared" si="127"/>
        <v>0</v>
      </c>
      <c r="P165" s="209">
        <f t="shared" ref="P165:Q165" si="128">$H165*SUM(P166:P180)</f>
        <v>0</v>
      </c>
      <c r="Q165" s="210">
        <f t="shared" si="128"/>
        <v>0</v>
      </c>
      <c r="R165" s="136">
        <f t="shared" ref="R165:R180" si="129">P165*(1+Gewinn)*(1+SicherheitAngebot)</f>
        <v>0</v>
      </c>
      <c r="S165" s="137">
        <f t="shared" ref="S165:S180" si="130">Q165*(1+MGKZ)*(1+Gewinn)*(1+SicherheitAngebot)</f>
        <v>0</v>
      </c>
      <c r="U165" s="10">
        <f>I165*$I$7+J165*$J$7+K165*$K$7+L165*$L$7+M165*$M$7+N165*$N$7+O165*$O$7+R165+S165</f>
        <v>0</v>
      </c>
      <c r="W165" s="646">
        <f t="shared" ref="W165:AB165" si="131">$H165*SUM(W166:W180)</f>
        <v>0</v>
      </c>
      <c r="X165" s="647">
        <f t="shared" si="131"/>
        <v>0</v>
      </c>
      <c r="Y165" s="648">
        <f t="shared" si="131"/>
        <v>0</v>
      </c>
      <c r="Z165" s="649">
        <f t="shared" si="131"/>
        <v>0</v>
      </c>
      <c r="AA165" s="648">
        <f t="shared" si="131"/>
        <v>0</v>
      </c>
      <c r="AB165" s="646">
        <f t="shared" si="131"/>
        <v>0</v>
      </c>
      <c r="AC165" s="258"/>
      <c r="AD165" s="646">
        <f t="shared" ref="AD165:AM165" si="132">$H165*SUM(AD166:AD180)</f>
        <v>0</v>
      </c>
      <c r="AE165" s="647">
        <f t="shared" si="132"/>
        <v>0</v>
      </c>
      <c r="AF165" s="648">
        <f t="shared" si="132"/>
        <v>0</v>
      </c>
      <c r="AG165" s="649">
        <f t="shared" si="132"/>
        <v>0</v>
      </c>
      <c r="AH165" s="648">
        <f t="shared" si="132"/>
        <v>0</v>
      </c>
      <c r="AI165" s="646">
        <f t="shared" si="132"/>
        <v>0</v>
      </c>
      <c r="AJ165" s="258"/>
      <c r="AK165" s="653">
        <f t="shared" si="132"/>
        <v>0</v>
      </c>
      <c r="AL165" s="653">
        <f t="shared" si="132"/>
        <v>0</v>
      </c>
      <c r="AM165" s="653">
        <f t="shared" si="132"/>
        <v>0</v>
      </c>
      <c r="AN165" s="227">
        <f>$H165*SUM(AN166:AN180)*(1+Gewinn)*(1+SicherheitAngebot)</f>
        <v>0</v>
      </c>
      <c r="AO165" s="227">
        <f>$H165*SUM(AO166:AO180)*(1+Gewinn)*(1+SicherheitAngebot)</f>
        <v>0</v>
      </c>
      <c r="AP165" s="227">
        <f>$H165*SUM(AP166:AP180)*(1+Gewinn)*(1+SicherheitAngebot)</f>
        <v>0</v>
      </c>
      <c r="AQ165" s="227">
        <f>$H165*SUM(AQ166:AQ180)*(1+Gewinn)*(1+SicherheitAngebot)</f>
        <v>0</v>
      </c>
      <c r="AR165" s="227">
        <f>$H165*SUM(AR166:AR180)*(1+Gewinn)*(1+SicherheitAngebot)</f>
        <v>0</v>
      </c>
      <c r="AS165" s="262"/>
      <c r="AT165" s="263">
        <f t="shared" si="93"/>
        <v>0</v>
      </c>
      <c r="AU165" s="259"/>
      <c r="AV165" s="491">
        <f>AK165*$AK$7+AL165*$AL$7+AM165*$AM$7+SUM(AN165:AR165)+AT165/Zuschläge_IBN+AT165</f>
        <v>0</v>
      </c>
      <c r="AX165" s="685">
        <f>U165+AV165</f>
        <v>0</v>
      </c>
      <c r="AZ165" s="490">
        <f>IF(H165&gt;0,U165/(1+SicherheitAngebot)*(1+Sicherheit),0)</f>
        <v>0</v>
      </c>
      <c r="BB165" s="490">
        <f>IF(H165&gt;0,AV165/(1+SicherheitAngebot)*(1+Sicherheit),0)</f>
        <v>0</v>
      </c>
      <c r="BD165" s="490">
        <f>AZ165+BB165</f>
        <v>0</v>
      </c>
      <c r="BE165" s="105"/>
      <c r="BF165" s="105"/>
      <c r="BG165" s="105"/>
      <c r="BH165" s="105"/>
      <c r="BI165" s="105"/>
      <c r="BJ165" s="105"/>
    </row>
    <row r="166" spans="1:62" ht="20.100000000000001" hidden="1" customHeight="1" outlineLevel="1">
      <c r="A166" s="5"/>
      <c r="B166" s="99"/>
      <c r="C166" s="908"/>
      <c r="D166" s="909"/>
      <c r="E166" s="909"/>
      <c r="F166" s="910"/>
      <c r="G166" s="890"/>
      <c r="H166" s="901"/>
      <c r="I166" s="152"/>
      <c r="J166" s="152"/>
      <c r="K166" s="152"/>
      <c r="L166" s="152"/>
      <c r="M166" s="152"/>
      <c r="N166" s="152"/>
      <c r="O166" s="152"/>
      <c r="P166" s="153"/>
      <c r="Q166" s="153"/>
      <c r="R166" s="156">
        <f t="shared" si="129"/>
        <v>0</v>
      </c>
      <c r="S166" s="156">
        <f t="shared" si="130"/>
        <v>0</v>
      </c>
      <c r="U166" s="157">
        <f>I166*$I$7+J166*$J$7+K166*$K$7+L166*$L$7+M166*$M$7+N166*$N$7+O166*$O$7+R166+S166</f>
        <v>0</v>
      </c>
      <c r="W166" s="152"/>
      <c r="X166" s="152"/>
      <c r="Y166" s="152"/>
      <c r="Z166" s="152"/>
      <c r="AA166" s="152"/>
      <c r="AB166" s="152"/>
      <c r="AC166" s="347"/>
      <c r="AD166" s="152"/>
      <c r="AE166" s="152"/>
      <c r="AF166" s="152"/>
      <c r="AG166" s="152"/>
      <c r="AH166" s="152"/>
      <c r="AI166" s="152"/>
      <c r="AJ166" s="347"/>
      <c r="AK166" s="152"/>
      <c r="AL166" s="152"/>
      <c r="AM166" s="295"/>
      <c r="AN166" s="228"/>
      <c r="AO166" s="228"/>
      <c r="AP166" s="228"/>
      <c r="AQ166" s="228"/>
      <c r="AR166" s="228"/>
      <c r="AS166" s="348"/>
      <c r="AT166" s="264">
        <f t="shared" si="93"/>
        <v>0</v>
      </c>
      <c r="AU166" s="259"/>
      <c r="AV166" s="265">
        <f t="shared" ref="AV166:AV180" si="133">AK166*$AK$7+AL166*$AL$7+AM166*$AM$7+SUM(AN166:AR166)*(1+Gewinn)*(1+SicherheitAngebot)+AT166/Zuschläge_IBN+AT166</f>
        <v>0</v>
      </c>
      <c r="AX166" s="265">
        <f>U166+AV166</f>
        <v>0</v>
      </c>
      <c r="AZ166" s="492">
        <f t="shared" ref="AZ166:AZ180" si="134">U166/(1+SicherheitAngebot)*(1+Sicherheit)</f>
        <v>0</v>
      </c>
      <c r="BB166" s="492">
        <f t="shared" ref="BB166:BB180" si="135">AV166/(1+SicherheitAngebot)*(1+Sicherheit)</f>
        <v>0</v>
      </c>
      <c r="BD166" s="265">
        <f>AZ166+BB166</f>
        <v>0</v>
      </c>
      <c r="BE166" s="105"/>
      <c r="BF166" s="105"/>
      <c r="BG166" s="105"/>
      <c r="BH166" s="105"/>
      <c r="BI166" s="105"/>
      <c r="BJ166" s="105"/>
    </row>
    <row r="167" spans="1:62" ht="20.100000000000001" hidden="1" customHeight="1" outlineLevel="1">
      <c r="A167" s="5"/>
      <c r="B167" s="421"/>
      <c r="C167" s="908"/>
      <c r="D167" s="909"/>
      <c r="E167" s="909"/>
      <c r="F167" s="910"/>
      <c r="G167" s="890"/>
      <c r="H167" s="891"/>
      <c r="I167" s="152"/>
      <c r="J167" s="152"/>
      <c r="K167" s="152"/>
      <c r="L167" s="152"/>
      <c r="M167" s="152"/>
      <c r="N167" s="152"/>
      <c r="O167" s="152"/>
      <c r="P167" s="153"/>
      <c r="Q167" s="153"/>
      <c r="R167" s="156">
        <f t="shared" si="129"/>
        <v>0</v>
      </c>
      <c r="S167" s="156">
        <f t="shared" si="130"/>
        <v>0</v>
      </c>
      <c r="U167" s="157">
        <f t="shared" ref="U167:U180" si="136">I167*$I$7+J167*$J$7+K167*$K$7+L167*$L$7+M167*$M$7+N167*$N$7+O167*$O$7+R167+S167</f>
        <v>0</v>
      </c>
      <c r="W167" s="152"/>
      <c r="X167" s="152"/>
      <c r="Y167" s="152"/>
      <c r="Z167" s="152"/>
      <c r="AA167" s="152"/>
      <c r="AB167" s="152"/>
      <c r="AC167" s="347"/>
      <c r="AD167" s="152"/>
      <c r="AE167" s="152"/>
      <c r="AF167" s="152"/>
      <c r="AG167" s="152"/>
      <c r="AH167" s="152"/>
      <c r="AI167" s="152"/>
      <c r="AJ167" s="347"/>
      <c r="AK167" s="152"/>
      <c r="AL167" s="152"/>
      <c r="AM167" s="295"/>
      <c r="AN167" s="228"/>
      <c r="AO167" s="228"/>
      <c r="AP167" s="228"/>
      <c r="AQ167" s="228"/>
      <c r="AR167" s="228"/>
      <c r="AS167" s="348"/>
      <c r="AT167" s="264">
        <f t="shared" si="93"/>
        <v>0</v>
      </c>
      <c r="AU167" s="259"/>
      <c r="AV167" s="265">
        <f t="shared" si="133"/>
        <v>0</v>
      </c>
      <c r="AX167" s="265">
        <f t="shared" ref="AX167:AX180" si="137">U167+AV167</f>
        <v>0</v>
      </c>
      <c r="AZ167" s="492">
        <f t="shared" si="134"/>
        <v>0</v>
      </c>
      <c r="BB167" s="492">
        <f t="shared" si="135"/>
        <v>0</v>
      </c>
      <c r="BD167" s="265">
        <f t="shared" ref="BD167:BD180" si="138">AZ167+BB167</f>
        <v>0</v>
      </c>
      <c r="BE167" s="105"/>
      <c r="BF167" s="105"/>
      <c r="BG167" s="105"/>
      <c r="BH167" s="105"/>
      <c r="BI167" s="105"/>
      <c r="BJ167" s="105"/>
    </row>
    <row r="168" spans="1:62" ht="20.100000000000001" hidden="1" customHeight="1" outlineLevel="1">
      <c r="A168" s="5"/>
      <c r="B168" s="421"/>
      <c r="C168" s="908"/>
      <c r="D168" s="909"/>
      <c r="E168" s="909"/>
      <c r="F168" s="910"/>
      <c r="G168" s="890"/>
      <c r="H168" s="891"/>
      <c r="I168" s="152"/>
      <c r="J168" s="152"/>
      <c r="K168" s="152"/>
      <c r="L168" s="152"/>
      <c r="M168" s="152"/>
      <c r="N168" s="152"/>
      <c r="O168" s="152"/>
      <c r="P168" s="153"/>
      <c r="Q168" s="153"/>
      <c r="R168" s="156">
        <f t="shared" si="129"/>
        <v>0</v>
      </c>
      <c r="S168" s="156">
        <f t="shared" si="130"/>
        <v>0</v>
      </c>
      <c r="U168" s="157">
        <f t="shared" si="136"/>
        <v>0</v>
      </c>
      <c r="W168" s="152"/>
      <c r="X168" s="152"/>
      <c r="Y168" s="152"/>
      <c r="Z168" s="152"/>
      <c r="AA168" s="152"/>
      <c r="AB168" s="152"/>
      <c r="AC168" s="347"/>
      <c r="AD168" s="152"/>
      <c r="AE168" s="152"/>
      <c r="AF168" s="152"/>
      <c r="AG168" s="152"/>
      <c r="AH168" s="152"/>
      <c r="AI168" s="152"/>
      <c r="AJ168" s="347"/>
      <c r="AK168" s="152"/>
      <c r="AL168" s="152"/>
      <c r="AM168" s="295"/>
      <c r="AN168" s="228"/>
      <c r="AO168" s="228"/>
      <c r="AP168" s="228"/>
      <c r="AQ168" s="228"/>
      <c r="AR168" s="228"/>
      <c r="AS168" s="348"/>
      <c r="AT168" s="264">
        <f t="shared" si="93"/>
        <v>0</v>
      </c>
      <c r="AU168" s="259"/>
      <c r="AV168" s="265">
        <f t="shared" si="133"/>
        <v>0</v>
      </c>
      <c r="AX168" s="265">
        <f t="shared" si="137"/>
        <v>0</v>
      </c>
      <c r="AZ168" s="492">
        <f t="shared" si="134"/>
        <v>0</v>
      </c>
      <c r="BB168" s="492">
        <f t="shared" si="135"/>
        <v>0</v>
      </c>
      <c r="BD168" s="265">
        <f t="shared" si="138"/>
        <v>0</v>
      </c>
      <c r="BE168" s="105"/>
      <c r="BF168" s="105"/>
      <c r="BG168" s="105"/>
      <c r="BH168" s="105"/>
      <c r="BI168" s="105"/>
      <c r="BJ168" s="105"/>
    </row>
    <row r="169" spans="1:62" ht="20.100000000000001" hidden="1" customHeight="1" outlineLevel="1">
      <c r="A169" s="5"/>
      <c r="B169" s="421"/>
      <c r="C169" s="908"/>
      <c r="D169" s="909"/>
      <c r="E169" s="909"/>
      <c r="F169" s="910"/>
      <c r="G169" s="890"/>
      <c r="H169" s="891"/>
      <c r="I169" s="152"/>
      <c r="J169" s="152"/>
      <c r="K169" s="152"/>
      <c r="L169" s="152"/>
      <c r="M169" s="152"/>
      <c r="N169" s="152"/>
      <c r="O169" s="152"/>
      <c r="P169" s="153"/>
      <c r="Q169" s="153"/>
      <c r="R169" s="156">
        <f t="shared" si="129"/>
        <v>0</v>
      </c>
      <c r="S169" s="156">
        <f t="shared" si="130"/>
        <v>0</v>
      </c>
      <c r="U169" s="157">
        <f t="shared" si="136"/>
        <v>0</v>
      </c>
      <c r="W169" s="152"/>
      <c r="X169" s="152"/>
      <c r="Y169" s="152"/>
      <c r="Z169" s="152"/>
      <c r="AA169" s="152"/>
      <c r="AB169" s="152"/>
      <c r="AC169" s="347"/>
      <c r="AD169" s="152"/>
      <c r="AE169" s="152"/>
      <c r="AF169" s="152"/>
      <c r="AG169" s="152"/>
      <c r="AH169" s="152"/>
      <c r="AI169" s="152"/>
      <c r="AJ169" s="347"/>
      <c r="AK169" s="152"/>
      <c r="AL169" s="152"/>
      <c r="AM169" s="295"/>
      <c r="AN169" s="228"/>
      <c r="AO169" s="228"/>
      <c r="AP169" s="228"/>
      <c r="AQ169" s="228"/>
      <c r="AR169" s="228"/>
      <c r="AS169" s="348"/>
      <c r="AT169" s="264">
        <f t="shared" si="93"/>
        <v>0</v>
      </c>
      <c r="AU169" s="259"/>
      <c r="AV169" s="265">
        <f t="shared" si="133"/>
        <v>0</v>
      </c>
      <c r="AX169" s="265">
        <f t="shared" si="137"/>
        <v>0</v>
      </c>
      <c r="AZ169" s="492">
        <f t="shared" si="134"/>
        <v>0</v>
      </c>
      <c r="BB169" s="492">
        <f t="shared" si="135"/>
        <v>0</v>
      </c>
      <c r="BD169" s="265">
        <f t="shared" si="138"/>
        <v>0</v>
      </c>
      <c r="BE169" s="105"/>
      <c r="BF169" s="105"/>
      <c r="BG169" s="105"/>
      <c r="BH169" s="105"/>
      <c r="BI169" s="105"/>
      <c r="BJ169" s="105"/>
    </row>
    <row r="170" spans="1:62" ht="20.100000000000001" hidden="1" customHeight="1" outlineLevel="1">
      <c r="A170" s="5"/>
      <c r="B170" s="421"/>
      <c r="C170" s="908"/>
      <c r="D170" s="909"/>
      <c r="E170" s="909"/>
      <c r="F170" s="910"/>
      <c r="G170" s="890"/>
      <c r="H170" s="891"/>
      <c r="I170" s="152"/>
      <c r="J170" s="152"/>
      <c r="K170" s="152"/>
      <c r="L170" s="152"/>
      <c r="M170" s="152"/>
      <c r="N170" s="152"/>
      <c r="O170" s="152"/>
      <c r="P170" s="153"/>
      <c r="Q170" s="153"/>
      <c r="R170" s="156">
        <f t="shared" si="129"/>
        <v>0</v>
      </c>
      <c r="S170" s="156">
        <f t="shared" si="130"/>
        <v>0</v>
      </c>
      <c r="U170" s="157">
        <f t="shared" si="136"/>
        <v>0</v>
      </c>
      <c r="W170" s="152"/>
      <c r="X170" s="152"/>
      <c r="Y170" s="152"/>
      <c r="Z170" s="152"/>
      <c r="AA170" s="152"/>
      <c r="AB170" s="152"/>
      <c r="AC170" s="347"/>
      <c r="AD170" s="152"/>
      <c r="AE170" s="152"/>
      <c r="AF170" s="152"/>
      <c r="AG170" s="152"/>
      <c r="AH170" s="152"/>
      <c r="AI170" s="152"/>
      <c r="AJ170" s="347"/>
      <c r="AK170" s="152"/>
      <c r="AL170" s="152"/>
      <c r="AM170" s="295"/>
      <c r="AN170" s="228"/>
      <c r="AO170" s="228"/>
      <c r="AP170" s="228"/>
      <c r="AQ170" s="228"/>
      <c r="AR170" s="228"/>
      <c r="AS170" s="348"/>
      <c r="AT170" s="264">
        <f t="shared" si="93"/>
        <v>0</v>
      </c>
      <c r="AU170" s="259"/>
      <c r="AV170" s="265">
        <f t="shared" si="133"/>
        <v>0</v>
      </c>
      <c r="AX170" s="265">
        <f t="shared" si="137"/>
        <v>0</v>
      </c>
      <c r="AZ170" s="492">
        <f t="shared" si="134"/>
        <v>0</v>
      </c>
      <c r="BB170" s="492">
        <f t="shared" si="135"/>
        <v>0</v>
      </c>
      <c r="BD170" s="265">
        <f t="shared" si="138"/>
        <v>0</v>
      </c>
      <c r="BE170" s="105"/>
      <c r="BF170" s="105"/>
      <c r="BG170" s="105"/>
      <c r="BH170" s="105"/>
      <c r="BI170" s="105"/>
      <c r="BJ170" s="105"/>
    </row>
    <row r="171" spans="1:62" ht="20.100000000000001" hidden="1" customHeight="1" outlineLevel="1">
      <c r="A171" s="5"/>
      <c r="B171" s="421"/>
      <c r="C171" s="908"/>
      <c r="D171" s="909"/>
      <c r="E171" s="909"/>
      <c r="F171" s="910"/>
      <c r="G171" s="890"/>
      <c r="H171" s="891"/>
      <c r="I171" s="152"/>
      <c r="J171" s="152"/>
      <c r="K171" s="152"/>
      <c r="L171" s="152"/>
      <c r="M171" s="152"/>
      <c r="N171" s="152"/>
      <c r="O171" s="152"/>
      <c r="P171" s="153"/>
      <c r="Q171" s="153"/>
      <c r="R171" s="156">
        <f t="shared" si="129"/>
        <v>0</v>
      </c>
      <c r="S171" s="156">
        <f t="shared" si="130"/>
        <v>0</v>
      </c>
      <c r="U171" s="157">
        <f t="shared" si="136"/>
        <v>0</v>
      </c>
      <c r="W171" s="152"/>
      <c r="X171" s="152"/>
      <c r="Y171" s="152"/>
      <c r="Z171" s="152"/>
      <c r="AA171" s="152"/>
      <c r="AB171" s="152"/>
      <c r="AC171" s="347"/>
      <c r="AD171" s="152"/>
      <c r="AE171" s="152"/>
      <c r="AF171" s="152"/>
      <c r="AG171" s="152"/>
      <c r="AH171" s="152"/>
      <c r="AI171" s="152"/>
      <c r="AJ171" s="347"/>
      <c r="AK171" s="152"/>
      <c r="AL171" s="152"/>
      <c r="AM171" s="295"/>
      <c r="AN171" s="228"/>
      <c r="AO171" s="228"/>
      <c r="AP171" s="228"/>
      <c r="AQ171" s="228"/>
      <c r="AR171" s="228"/>
      <c r="AS171" s="348"/>
      <c r="AT171" s="264">
        <f t="shared" si="93"/>
        <v>0</v>
      </c>
      <c r="AU171" s="259"/>
      <c r="AV171" s="265">
        <f t="shared" si="133"/>
        <v>0</v>
      </c>
      <c r="AX171" s="265">
        <f t="shared" si="137"/>
        <v>0</v>
      </c>
      <c r="AZ171" s="492">
        <f t="shared" si="134"/>
        <v>0</v>
      </c>
      <c r="BB171" s="492">
        <f t="shared" si="135"/>
        <v>0</v>
      </c>
      <c r="BD171" s="265">
        <f t="shared" si="138"/>
        <v>0</v>
      </c>
      <c r="BE171" s="105"/>
      <c r="BF171" s="105"/>
      <c r="BG171" s="105"/>
      <c r="BH171" s="105"/>
      <c r="BI171" s="105"/>
      <c r="BJ171" s="105"/>
    </row>
    <row r="172" spans="1:62" ht="20.100000000000001" hidden="1" customHeight="1" outlineLevel="1">
      <c r="A172" s="5"/>
      <c r="B172" s="100"/>
      <c r="C172" s="908"/>
      <c r="D172" s="909"/>
      <c r="E172" s="909"/>
      <c r="F172" s="910"/>
      <c r="G172" s="890"/>
      <c r="H172" s="891"/>
      <c r="I172" s="152"/>
      <c r="J172" s="152"/>
      <c r="K172" s="152"/>
      <c r="L172" s="152"/>
      <c r="M172" s="152"/>
      <c r="N172" s="152"/>
      <c r="O172" s="152"/>
      <c r="P172" s="153"/>
      <c r="Q172" s="153"/>
      <c r="R172" s="156">
        <f t="shared" si="129"/>
        <v>0</v>
      </c>
      <c r="S172" s="156">
        <f t="shared" si="130"/>
        <v>0</v>
      </c>
      <c r="U172" s="157">
        <f t="shared" si="136"/>
        <v>0</v>
      </c>
      <c r="W172" s="152"/>
      <c r="X172" s="152"/>
      <c r="Y172" s="152"/>
      <c r="Z172" s="152"/>
      <c r="AA172" s="152"/>
      <c r="AB172" s="152"/>
      <c r="AC172" s="347"/>
      <c r="AD172" s="152"/>
      <c r="AE172" s="152"/>
      <c r="AF172" s="152"/>
      <c r="AG172" s="152"/>
      <c r="AH172" s="152"/>
      <c r="AI172" s="152"/>
      <c r="AJ172" s="347"/>
      <c r="AK172" s="152"/>
      <c r="AL172" s="152"/>
      <c r="AM172" s="295"/>
      <c r="AN172" s="228"/>
      <c r="AO172" s="228"/>
      <c r="AP172" s="228"/>
      <c r="AQ172" s="228"/>
      <c r="AR172" s="228"/>
      <c r="AS172" s="348"/>
      <c r="AT172" s="264">
        <f t="shared" si="93"/>
        <v>0</v>
      </c>
      <c r="AU172" s="259"/>
      <c r="AV172" s="265">
        <f t="shared" si="133"/>
        <v>0</v>
      </c>
      <c r="AX172" s="265">
        <f t="shared" si="137"/>
        <v>0</v>
      </c>
      <c r="AZ172" s="492">
        <f t="shared" si="134"/>
        <v>0</v>
      </c>
      <c r="BB172" s="492">
        <f t="shared" si="135"/>
        <v>0</v>
      </c>
      <c r="BD172" s="265">
        <f t="shared" si="138"/>
        <v>0</v>
      </c>
      <c r="BE172" s="105"/>
      <c r="BF172" s="105"/>
      <c r="BG172" s="105"/>
      <c r="BH172" s="105"/>
      <c r="BI172" s="105"/>
      <c r="BJ172" s="105"/>
    </row>
    <row r="173" spans="1:62" ht="20.100000000000001" hidden="1" customHeight="1" outlineLevel="1">
      <c r="A173" s="5"/>
      <c r="B173" s="100"/>
      <c r="C173" s="908"/>
      <c r="D173" s="909"/>
      <c r="E173" s="909"/>
      <c r="F173" s="910"/>
      <c r="G173" s="890"/>
      <c r="H173" s="891"/>
      <c r="I173" s="152"/>
      <c r="J173" s="152"/>
      <c r="K173" s="152"/>
      <c r="L173" s="152"/>
      <c r="M173" s="152"/>
      <c r="N173" s="152"/>
      <c r="O173" s="152"/>
      <c r="P173" s="153"/>
      <c r="Q173" s="153"/>
      <c r="R173" s="156">
        <f t="shared" si="129"/>
        <v>0</v>
      </c>
      <c r="S173" s="156">
        <f t="shared" si="130"/>
        <v>0</v>
      </c>
      <c r="U173" s="157">
        <f t="shared" si="136"/>
        <v>0</v>
      </c>
      <c r="W173" s="152"/>
      <c r="X173" s="152"/>
      <c r="Y173" s="152"/>
      <c r="Z173" s="152"/>
      <c r="AA173" s="152"/>
      <c r="AB173" s="152"/>
      <c r="AC173" s="347"/>
      <c r="AD173" s="152"/>
      <c r="AE173" s="152"/>
      <c r="AF173" s="152"/>
      <c r="AG173" s="152"/>
      <c r="AH173" s="152"/>
      <c r="AI173" s="152"/>
      <c r="AJ173" s="347"/>
      <c r="AK173" s="152"/>
      <c r="AL173" s="152"/>
      <c r="AM173" s="295"/>
      <c r="AN173" s="228"/>
      <c r="AO173" s="228"/>
      <c r="AP173" s="228"/>
      <c r="AQ173" s="228"/>
      <c r="AR173" s="228"/>
      <c r="AS173" s="348"/>
      <c r="AT173" s="264">
        <f t="shared" si="93"/>
        <v>0</v>
      </c>
      <c r="AU173" s="259"/>
      <c r="AV173" s="265">
        <f t="shared" si="133"/>
        <v>0</v>
      </c>
      <c r="AX173" s="265">
        <f t="shared" si="137"/>
        <v>0</v>
      </c>
      <c r="AZ173" s="492">
        <f t="shared" si="134"/>
        <v>0</v>
      </c>
      <c r="BB173" s="492">
        <f t="shared" si="135"/>
        <v>0</v>
      </c>
      <c r="BD173" s="265">
        <f t="shared" si="138"/>
        <v>0</v>
      </c>
      <c r="BE173" s="105"/>
      <c r="BF173" s="105"/>
      <c r="BG173" s="105"/>
      <c r="BH173" s="105"/>
      <c r="BI173" s="105"/>
      <c r="BJ173" s="105"/>
    </row>
    <row r="174" spans="1:62" ht="20.100000000000001" hidden="1" customHeight="1" outlineLevel="1">
      <c r="A174" s="5"/>
      <c r="B174" s="100"/>
      <c r="C174" s="908"/>
      <c r="D174" s="909"/>
      <c r="E174" s="909"/>
      <c r="F174" s="910"/>
      <c r="G174" s="890"/>
      <c r="H174" s="891"/>
      <c r="I174" s="152"/>
      <c r="J174" s="152"/>
      <c r="K174" s="152"/>
      <c r="L174" s="152"/>
      <c r="M174" s="152"/>
      <c r="N174" s="152"/>
      <c r="O174" s="152"/>
      <c r="P174" s="153"/>
      <c r="Q174" s="153"/>
      <c r="R174" s="156">
        <f t="shared" si="129"/>
        <v>0</v>
      </c>
      <c r="S174" s="156">
        <f t="shared" si="130"/>
        <v>0</v>
      </c>
      <c r="U174" s="157">
        <f t="shared" si="136"/>
        <v>0</v>
      </c>
      <c r="W174" s="152"/>
      <c r="X174" s="152"/>
      <c r="Y174" s="152"/>
      <c r="Z174" s="152"/>
      <c r="AA174" s="152"/>
      <c r="AB174" s="152"/>
      <c r="AC174" s="347"/>
      <c r="AD174" s="152"/>
      <c r="AE174" s="152"/>
      <c r="AF174" s="152"/>
      <c r="AG174" s="152"/>
      <c r="AH174" s="152"/>
      <c r="AI174" s="152"/>
      <c r="AJ174" s="347"/>
      <c r="AK174" s="152"/>
      <c r="AL174" s="152"/>
      <c r="AM174" s="295"/>
      <c r="AN174" s="228"/>
      <c r="AO174" s="228"/>
      <c r="AP174" s="228"/>
      <c r="AQ174" s="228"/>
      <c r="AR174" s="228"/>
      <c r="AS174" s="348"/>
      <c r="AT174" s="264">
        <f t="shared" si="93"/>
        <v>0</v>
      </c>
      <c r="AU174" s="259"/>
      <c r="AV174" s="265">
        <f t="shared" si="133"/>
        <v>0</v>
      </c>
      <c r="AX174" s="265">
        <f t="shared" si="137"/>
        <v>0</v>
      </c>
      <c r="AZ174" s="492">
        <f t="shared" si="134"/>
        <v>0</v>
      </c>
      <c r="BB174" s="492">
        <f t="shared" si="135"/>
        <v>0</v>
      </c>
      <c r="BD174" s="265">
        <f t="shared" si="138"/>
        <v>0</v>
      </c>
      <c r="BE174" s="105"/>
      <c r="BF174" s="105"/>
      <c r="BG174" s="105"/>
      <c r="BH174" s="105"/>
      <c r="BI174" s="105"/>
      <c r="BJ174" s="105"/>
    </row>
    <row r="175" spans="1:62" ht="20.100000000000001" hidden="1" customHeight="1" outlineLevel="1">
      <c r="A175" s="5"/>
      <c r="B175" s="100"/>
      <c r="C175" s="908"/>
      <c r="D175" s="909"/>
      <c r="E175" s="909"/>
      <c r="F175" s="910"/>
      <c r="G175" s="890"/>
      <c r="H175" s="891"/>
      <c r="I175" s="152"/>
      <c r="J175" s="152"/>
      <c r="K175" s="152"/>
      <c r="L175" s="152"/>
      <c r="M175" s="152"/>
      <c r="N175" s="152"/>
      <c r="O175" s="152"/>
      <c r="P175" s="153"/>
      <c r="Q175" s="153"/>
      <c r="R175" s="156">
        <f t="shared" si="129"/>
        <v>0</v>
      </c>
      <c r="S175" s="156">
        <f t="shared" si="130"/>
        <v>0</v>
      </c>
      <c r="U175" s="157">
        <f t="shared" si="136"/>
        <v>0</v>
      </c>
      <c r="W175" s="152"/>
      <c r="X175" s="152"/>
      <c r="Y175" s="152"/>
      <c r="Z175" s="152"/>
      <c r="AA175" s="152"/>
      <c r="AB175" s="152"/>
      <c r="AC175" s="347"/>
      <c r="AD175" s="152"/>
      <c r="AE175" s="152"/>
      <c r="AF175" s="152"/>
      <c r="AG175" s="152"/>
      <c r="AH175" s="152"/>
      <c r="AI175" s="152"/>
      <c r="AJ175" s="347"/>
      <c r="AK175" s="152"/>
      <c r="AL175" s="152"/>
      <c r="AM175" s="295"/>
      <c r="AN175" s="228"/>
      <c r="AO175" s="228"/>
      <c r="AP175" s="228"/>
      <c r="AQ175" s="228"/>
      <c r="AR175" s="228"/>
      <c r="AS175" s="348"/>
      <c r="AT175" s="264">
        <f t="shared" si="93"/>
        <v>0</v>
      </c>
      <c r="AU175" s="259"/>
      <c r="AV175" s="265">
        <f t="shared" si="133"/>
        <v>0</v>
      </c>
      <c r="AX175" s="265">
        <f t="shared" si="137"/>
        <v>0</v>
      </c>
      <c r="AZ175" s="492">
        <f t="shared" si="134"/>
        <v>0</v>
      </c>
      <c r="BB175" s="492">
        <f t="shared" si="135"/>
        <v>0</v>
      </c>
      <c r="BD175" s="265">
        <f t="shared" si="138"/>
        <v>0</v>
      </c>
      <c r="BE175" s="105"/>
      <c r="BF175" s="105"/>
      <c r="BG175" s="105"/>
      <c r="BH175" s="105"/>
      <c r="BI175" s="105"/>
      <c r="BJ175" s="105"/>
    </row>
    <row r="176" spans="1:62" ht="20.100000000000001" hidden="1" customHeight="1" outlineLevel="1">
      <c r="A176" s="5"/>
      <c r="B176" s="100"/>
      <c r="C176" s="908"/>
      <c r="D176" s="909"/>
      <c r="E176" s="909"/>
      <c r="F176" s="910"/>
      <c r="G176" s="890"/>
      <c r="H176" s="891"/>
      <c r="I176" s="152"/>
      <c r="J176" s="152"/>
      <c r="K176" s="152"/>
      <c r="L176" s="152"/>
      <c r="M176" s="152"/>
      <c r="N176" s="152"/>
      <c r="O176" s="152"/>
      <c r="P176" s="153"/>
      <c r="Q176" s="153"/>
      <c r="R176" s="156">
        <f t="shared" si="129"/>
        <v>0</v>
      </c>
      <c r="S176" s="156">
        <f t="shared" si="130"/>
        <v>0</v>
      </c>
      <c r="U176" s="157">
        <f t="shared" si="136"/>
        <v>0</v>
      </c>
      <c r="W176" s="152"/>
      <c r="X176" s="152"/>
      <c r="Y176" s="152"/>
      <c r="Z176" s="152"/>
      <c r="AA176" s="152"/>
      <c r="AB176" s="152"/>
      <c r="AC176" s="347"/>
      <c r="AD176" s="152"/>
      <c r="AE176" s="152"/>
      <c r="AF176" s="152"/>
      <c r="AG176" s="152"/>
      <c r="AH176" s="152"/>
      <c r="AI176" s="152"/>
      <c r="AJ176" s="347"/>
      <c r="AK176" s="152"/>
      <c r="AL176" s="152"/>
      <c r="AM176" s="295"/>
      <c r="AN176" s="228"/>
      <c r="AO176" s="228"/>
      <c r="AP176" s="228"/>
      <c r="AQ176" s="228"/>
      <c r="AR176" s="228"/>
      <c r="AS176" s="348"/>
      <c r="AT176" s="264">
        <f t="shared" si="93"/>
        <v>0</v>
      </c>
      <c r="AU176" s="259"/>
      <c r="AV176" s="265">
        <f t="shared" si="133"/>
        <v>0</v>
      </c>
      <c r="AX176" s="265">
        <f t="shared" si="137"/>
        <v>0</v>
      </c>
      <c r="AZ176" s="492">
        <f t="shared" si="134"/>
        <v>0</v>
      </c>
      <c r="BB176" s="492">
        <f t="shared" si="135"/>
        <v>0</v>
      </c>
      <c r="BD176" s="265">
        <f t="shared" si="138"/>
        <v>0</v>
      </c>
      <c r="BE176" s="105"/>
      <c r="BF176" s="105"/>
      <c r="BG176" s="105"/>
      <c r="BH176" s="105"/>
      <c r="BI176" s="105"/>
      <c r="BJ176" s="105"/>
    </row>
    <row r="177" spans="1:62" ht="20.100000000000001" hidden="1" customHeight="1" outlineLevel="1">
      <c r="A177" s="5"/>
      <c r="B177" s="100"/>
      <c r="C177" s="908"/>
      <c r="D177" s="909"/>
      <c r="E177" s="909"/>
      <c r="F177" s="910"/>
      <c r="G177" s="890"/>
      <c r="H177" s="891"/>
      <c r="I177" s="152"/>
      <c r="J177" s="152"/>
      <c r="K177" s="152"/>
      <c r="L177" s="152"/>
      <c r="M177" s="152"/>
      <c r="N177" s="152"/>
      <c r="O177" s="152"/>
      <c r="P177" s="153"/>
      <c r="Q177" s="153"/>
      <c r="R177" s="156">
        <f t="shared" si="129"/>
        <v>0</v>
      </c>
      <c r="S177" s="156">
        <f t="shared" si="130"/>
        <v>0</v>
      </c>
      <c r="U177" s="157">
        <f t="shared" si="136"/>
        <v>0</v>
      </c>
      <c r="W177" s="152"/>
      <c r="X177" s="152"/>
      <c r="Y177" s="152"/>
      <c r="Z177" s="152"/>
      <c r="AA177" s="152"/>
      <c r="AB177" s="152"/>
      <c r="AC177" s="347"/>
      <c r="AD177" s="152"/>
      <c r="AE177" s="152"/>
      <c r="AF177" s="152"/>
      <c r="AG177" s="152"/>
      <c r="AH177" s="152"/>
      <c r="AI177" s="152"/>
      <c r="AJ177" s="347"/>
      <c r="AK177" s="152"/>
      <c r="AL177" s="152"/>
      <c r="AM177" s="295"/>
      <c r="AN177" s="228"/>
      <c r="AO177" s="228"/>
      <c r="AP177" s="228"/>
      <c r="AQ177" s="228"/>
      <c r="AR177" s="228"/>
      <c r="AS177" s="348"/>
      <c r="AT177" s="264">
        <f t="shared" si="93"/>
        <v>0</v>
      </c>
      <c r="AU177" s="259"/>
      <c r="AV177" s="265">
        <f t="shared" si="133"/>
        <v>0</v>
      </c>
      <c r="AX177" s="265">
        <f t="shared" si="137"/>
        <v>0</v>
      </c>
      <c r="AZ177" s="492">
        <f t="shared" si="134"/>
        <v>0</v>
      </c>
      <c r="BB177" s="492">
        <f t="shared" si="135"/>
        <v>0</v>
      </c>
      <c r="BD177" s="265">
        <f t="shared" si="138"/>
        <v>0</v>
      </c>
      <c r="BE177" s="105"/>
      <c r="BF177" s="105"/>
      <c r="BG177" s="105"/>
      <c r="BH177" s="105"/>
      <c r="BI177" s="105"/>
      <c r="BJ177" s="105"/>
    </row>
    <row r="178" spans="1:62" ht="20.100000000000001" hidden="1" customHeight="1" outlineLevel="1">
      <c r="A178" s="5"/>
      <c r="B178" s="100"/>
      <c r="C178" s="908"/>
      <c r="D178" s="909"/>
      <c r="E178" s="909"/>
      <c r="F178" s="910"/>
      <c r="G178" s="890"/>
      <c r="H178" s="891"/>
      <c r="I178" s="152"/>
      <c r="J178" s="152"/>
      <c r="K178" s="152"/>
      <c r="L178" s="152"/>
      <c r="M178" s="152"/>
      <c r="N178" s="152"/>
      <c r="O178" s="152"/>
      <c r="P178" s="153"/>
      <c r="Q178" s="153"/>
      <c r="R178" s="156">
        <f t="shared" si="129"/>
        <v>0</v>
      </c>
      <c r="S178" s="156">
        <f t="shared" si="130"/>
        <v>0</v>
      </c>
      <c r="U178" s="157">
        <f t="shared" si="136"/>
        <v>0</v>
      </c>
      <c r="W178" s="152"/>
      <c r="X178" s="152"/>
      <c r="Y178" s="152"/>
      <c r="Z178" s="152"/>
      <c r="AA178" s="152"/>
      <c r="AB178" s="152"/>
      <c r="AC178" s="347"/>
      <c r="AD178" s="152"/>
      <c r="AE178" s="152"/>
      <c r="AF178" s="152"/>
      <c r="AG178" s="152"/>
      <c r="AH178" s="152"/>
      <c r="AI178" s="152"/>
      <c r="AJ178" s="347"/>
      <c r="AK178" s="152"/>
      <c r="AL178" s="152"/>
      <c r="AM178" s="295"/>
      <c r="AN178" s="228"/>
      <c r="AO178" s="228"/>
      <c r="AP178" s="228"/>
      <c r="AQ178" s="228"/>
      <c r="AR178" s="228"/>
      <c r="AS178" s="348"/>
      <c r="AT178" s="264">
        <f t="shared" ref="AT178:AT180" si="139">((W178+AD178)*$W$7+(X178+AE178)*$X$7+(Y178+Z178+AF178+AG178)*$Z$7+(AA178+AH178)*$AA$7+(AB178+AI178)*$AB$7)*Zuschläge_IBN</f>
        <v>0</v>
      </c>
      <c r="AU178" s="259"/>
      <c r="AV178" s="265">
        <f t="shared" si="133"/>
        <v>0</v>
      </c>
      <c r="AX178" s="265">
        <f t="shared" si="137"/>
        <v>0</v>
      </c>
      <c r="AZ178" s="492">
        <f t="shared" si="134"/>
        <v>0</v>
      </c>
      <c r="BB178" s="492">
        <f t="shared" si="135"/>
        <v>0</v>
      </c>
      <c r="BD178" s="265">
        <f t="shared" si="138"/>
        <v>0</v>
      </c>
      <c r="BE178" s="105"/>
      <c r="BF178" s="105"/>
      <c r="BG178" s="105"/>
      <c r="BH178" s="105"/>
      <c r="BI178" s="105"/>
      <c r="BJ178" s="105"/>
    </row>
    <row r="179" spans="1:62" ht="20.100000000000001" hidden="1" customHeight="1" outlineLevel="1">
      <c r="A179" s="5"/>
      <c r="B179" s="100"/>
      <c r="C179" s="908"/>
      <c r="D179" s="909"/>
      <c r="E179" s="909"/>
      <c r="F179" s="910"/>
      <c r="G179" s="890"/>
      <c r="H179" s="891"/>
      <c r="I179" s="152"/>
      <c r="J179" s="152"/>
      <c r="K179" s="152"/>
      <c r="L179" s="152"/>
      <c r="M179" s="152"/>
      <c r="N179" s="152"/>
      <c r="O179" s="152"/>
      <c r="P179" s="153"/>
      <c r="Q179" s="153"/>
      <c r="R179" s="156">
        <f t="shared" si="129"/>
        <v>0</v>
      </c>
      <c r="S179" s="156">
        <f t="shared" si="130"/>
        <v>0</v>
      </c>
      <c r="U179" s="157">
        <f t="shared" si="136"/>
        <v>0</v>
      </c>
      <c r="W179" s="152"/>
      <c r="X179" s="152"/>
      <c r="Y179" s="152"/>
      <c r="Z179" s="152"/>
      <c r="AA179" s="152"/>
      <c r="AB179" s="152"/>
      <c r="AC179" s="347"/>
      <c r="AD179" s="152"/>
      <c r="AE179" s="152"/>
      <c r="AF179" s="152"/>
      <c r="AG179" s="152"/>
      <c r="AH179" s="152"/>
      <c r="AI179" s="152"/>
      <c r="AJ179" s="347"/>
      <c r="AK179" s="152"/>
      <c r="AL179" s="152"/>
      <c r="AM179" s="295"/>
      <c r="AN179" s="228"/>
      <c r="AO179" s="228"/>
      <c r="AP179" s="228"/>
      <c r="AQ179" s="228"/>
      <c r="AR179" s="228"/>
      <c r="AS179" s="348"/>
      <c r="AT179" s="264">
        <f t="shared" si="139"/>
        <v>0</v>
      </c>
      <c r="AU179" s="259"/>
      <c r="AV179" s="265">
        <f t="shared" si="133"/>
        <v>0</v>
      </c>
      <c r="AX179" s="265">
        <f t="shared" si="137"/>
        <v>0</v>
      </c>
      <c r="AZ179" s="492">
        <f t="shared" si="134"/>
        <v>0</v>
      </c>
      <c r="BB179" s="492">
        <f t="shared" si="135"/>
        <v>0</v>
      </c>
      <c r="BD179" s="265">
        <f t="shared" si="138"/>
        <v>0</v>
      </c>
      <c r="BE179" s="105"/>
      <c r="BF179" s="105"/>
      <c r="BG179" s="105"/>
      <c r="BH179" s="105"/>
      <c r="BI179" s="105"/>
      <c r="BJ179" s="105"/>
    </row>
    <row r="180" spans="1:62" ht="20.100000000000001" hidden="1" customHeight="1" outlineLevel="1">
      <c r="A180" s="5"/>
      <c r="B180" s="100"/>
      <c r="C180" s="908"/>
      <c r="D180" s="909"/>
      <c r="E180" s="909"/>
      <c r="F180" s="910"/>
      <c r="G180" s="890"/>
      <c r="H180" s="891"/>
      <c r="I180" s="152"/>
      <c r="J180" s="152"/>
      <c r="K180" s="152"/>
      <c r="L180" s="152"/>
      <c r="M180" s="152"/>
      <c r="N180" s="152"/>
      <c r="O180" s="152"/>
      <c r="P180" s="153"/>
      <c r="Q180" s="153"/>
      <c r="R180" s="156">
        <f t="shared" si="129"/>
        <v>0</v>
      </c>
      <c r="S180" s="156">
        <f t="shared" si="130"/>
        <v>0</v>
      </c>
      <c r="U180" s="157">
        <f t="shared" si="136"/>
        <v>0</v>
      </c>
      <c r="W180" s="152"/>
      <c r="X180" s="152"/>
      <c r="Y180" s="152"/>
      <c r="Z180" s="152"/>
      <c r="AA180" s="152"/>
      <c r="AB180" s="152"/>
      <c r="AC180" s="347"/>
      <c r="AD180" s="152"/>
      <c r="AE180" s="152"/>
      <c r="AF180" s="152"/>
      <c r="AG180" s="152"/>
      <c r="AH180" s="152"/>
      <c r="AI180" s="152"/>
      <c r="AJ180" s="347"/>
      <c r="AK180" s="152"/>
      <c r="AL180" s="152"/>
      <c r="AM180" s="295"/>
      <c r="AN180" s="228"/>
      <c r="AO180" s="228"/>
      <c r="AP180" s="228"/>
      <c r="AQ180" s="228"/>
      <c r="AR180" s="228"/>
      <c r="AS180" s="348"/>
      <c r="AT180" s="264">
        <f t="shared" si="139"/>
        <v>0</v>
      </c>
      <c r="AU180" s="259"/>
      <c r="AV180" s="265">
        <f t="shared" si="133"/>
        <v>0</v>
      </c>
      <c r="AX180" s="265">
        <f t="shared" si="137"/>
        <v>0</v>
      </c>
      <c r="AZ180" s="492">
        <f t="shared" si="134"/>
        <v>0</v>
      </c>
      <c r="BB180" s="492">
        <f t="shared" si="135"/>
        <v>0</v>
      </c>
      <c r="BD180" s="265">
        <f t="shared" si="138"/>
        <v>0</v>
      </c>
      <c r="BE180" s="105"/>
      <c r="BF180" s="105"/>
      <c r="BG180" s="105"/>
      <c r="BH180" s="105"/>
      <c r="BI180" s="105"/>
      <c r="BJ180" s="105"/>
    </row>
    <row r="181" spans="1:62" ht="9.9499999999999993" hidden="1" customHeight="1" outlineLevel="1">
      <c r="B181" s="101"/>
      <c r="C181" s="208"/>
      <c r="D181" s="208"/>
      <c r="E181" s="208"/>
      <c r="F181" s="208"/>
      <c r="G181" s="237"/>
      <c r="H181" s="207"/>
      <c r="I181" s="257"/>
      <c r="J181" s="257"/>
      <c r="K181" s="257"/>
      <c r="L181" s="257"/>
      <c r="M181" s="257"/>
      <c r="N181" s="257"/>
      <c r="O181" s="257"/>
      <c r="P181" s="256"/>
      <c r="Q181" s="102"/>
      <c r="R181" s="102"/>
      <c r="S181" s="102"/>
      <c r="U181" s="98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Z181" s="493"/>
      <c r="BE181" s="105"/>
      <c r="BF181" s="105"/>
      <c r="BG181" s="105"/>
      <c r="BH181" s="105"/>
      <c r="BI181" s="105"/>
      <c r="BJ181" s="105"/>
    </row>
    <row r="182" spans="1:62" ht="20.100000000000001" customHeight="1" collapsed="1">
      <c r="B182" s="151">
        <f>B165+1</f>
        <v>11</v>
      </c>
      <c r="C182" s="916"/>
      <c r="D182" s="917"/>
      <c r="E182" s="917"/>
      <c r="F182" s="918"/>
      <c r="G182" s="429"/>
      <c r="H182" s="206">
        <v>1</v>
      </c>
      <c r="I182" s="642">
        <f t="shared" ref="I182" si="140">$H182*SUM(I183:I197)</f>
        <v>0</v>
      </c>
      <c r="J182" s="643">
        <f t="shared" ref="J182:O182" si="141">$H182*SUM(J183:J197)</f>
        <v>0</v>
      </c>
      <c r="K182" s="644">
        <f t="shared" si="141"/>
        <v>0</v>
      </c>
      <c r="L182" s="645">
        <f t="shared" si="141"/>
        <v>0</v>
      </c>
      <c r="M182" s="645">
        <f t="shared" si="141"/>
        <v>0</v>
      </c>
      <c r="N182" s="644">
        <f t="shared" si="141"/>
        <v>0</v>
      </c>
      <c r="O182" s="642">
        <f t="shared" si="141"/>
        <v>0</v>
      </c>
      <c r="P182" s="209">
        <f t="shared" ref="P182:Q182" si="142">$H182*SUM(P183:P197)</f>
        <v>0</v>
      </c>
      <c r="Q182" s="210">
        <f t="shared" si="142"/>
        <v>0</v>
      </c>
      <c r="R182" s="136">
        <f t="shared" ref="R182:R197" si="143">P182*(1+Gewinn)*(1+SicherheitAngebot)</f>
        <v>0</v>
      </c>
      <c r="S182" s="137">
        <f t="shared" ref="S182:S197" si="144">Q182*(1+MGKZ)*(1+Gewinn)*(1+SicherheitAngebot)</f>
        <v>0</v>
      </c>
      <c r="U182" s="10">
        <f>I182*$I$7+J182*$J$7+K182*$K$7+L182*$L$7+M182*$M$7+N182*$N$7+O182*$O$7+R182+S182</f>
        <v>0</v>
      </c>
      <c r="W182" s="646">
        <f t="shared" ref="W182:AB182" si="145">$H182*SUM(W183:W197)</f>
        <v>0</v>
      </c>
      <c r="X182" s="647">
        <f t="shared" si="145"/>
        <v>0</v>
      </c>
      <c r="Y182" s="648">
        <f t="shared" si="145"/>
        <v>0</v>
      </c>
      <c r="Z182" s="649">
        <f t="shared" si="145"/>
        <v>0</v>
      </c>
      <c r="AA182" s="648">
        <f t="shared" si="145"/>
        <v>0</v>
      </c>
      <c r="AB182" s="646">
        <f t="shared" si="145"/>
        <v>0</v>
      </c>
      <c r="AC182" s="258"/>
      <c r="AD182" s="646">
        <f t="shared" ref="AD182:AM182" si="146">$H182*SUM(AD183:AD197)</f>
        <v>0</v>
      </c>
      <c r="AE182" s="647">
        <f t="shared" si="146"/>
        <v>0</v>
      </c>
      <c r="AF182" s="648">
        <f t="shared" si="146"/>
        <v>0</v>
      </c>
      <c r="AG182" s="649">
        <f t="shared" si="146"/>
        <v>0</v>
      </c>
      <c r="AH182" s="648">
        <f t="shared" si="146"/>
        <v>0</v>
      </c>
      <c r="AI182" s="646">
        <f t="shared" si="146"/>
        <v>0</v>
      </c>
      <c r="AJ182" s="258"/>
      <c r="AK182" s="653">
        <f t="shared" si="146"/>
        <v>0</v>
      </c>
      <c r="AL182" s="653">
        <f t="shared" si="146"/>
        <v>0</v>
      </c>
      <c r="AM182" s="653">
        <f t="shared" si="146"/>
        <v>0</v>
      </c>
      <c r="AN182" s="227">
        <f>$H182*SUM(AN183:AN197)*(1+Gewinn)*(1+SicherheitAngebot)</f>
        <v>0</v>
      </c>
      <c r="AO182" s="227">
        <f>$H182*SUM(AO183:AO197)*(1+Gewinn)*(1+SicherheitAngebot)</f>
        <v>0</v>
      </c>
      <c r="AP182" s="227">
        <f>$H182*SUM(AP183:AP197)*(1+Gewinn)*(1+SicherheitAngebot)</f>
        <v>0</v>
      </c>
      <c r="AQ182" s="227">
        <f>$H182*SUM(AQ183:AQ197)*(1+Gewinn)*(1+SicherheitAngebot)</f>
        <v>0</v>
      </c>
      <c r="AR182" s="227">
        <f>$H182*SUM(AR183:AR197)*(1+Gewinn)*(1+SicherheitAngebot)</f>
        <v>0</v>
      </c>
      <c r="AS182" s="262"/>
      <c r="AT182" s="263">
        <f t="shared" ref="AT182:AT214" si="147">((W182+AD182)*$W$7+(X182+AE182)*$X$7+(Y182+Z182+AF182+AG182)*$Z$7+(AA182+AH182)*$AA$7+(AB182+AI182)*$AB$7)*Zuschläge_IBN</f>
        <v>0</v>
      </c>
      <c r="AU182" s="259"/>
      <c r="AV182" s="491">
        <f>AK182*$AK$7+AL182*$AL$7+AM182*$AM$7+SUM(AN182:AR182)+AT182/Zuschläge_IBN+AT182</f>
        <v>0</v>
      </c>
      <c r="AX182" s="685">
        <f>U182+AV182</f>
        <v>0</v>
      </c>
      <c r="AZ182" s="490">
        <f>IF(H182&gt;0,U182/(1+SicherheitAngebot)*(1+Sicherheit),0)</f>
        <v>0</v>
      </c>
      <c r="BB182" s="490">
        <f>IF(H182&gt;0,AV182/(1+SicherheitAngebot)*(1+Sicherheit),0)</f>
        <v>0</v>
      </c>
      <c r="BD182" s="490">
        <f>AZ182+BB182</f>
        <v>0</v>
      </c>
      <c r="BE182" s="105"/>
      <c r="BF182" s="105"/>
      <c r="BG182" s="105"/>
      <c r="BH182" s="105"/>
      <c r="BI182" s="105"/>
      <c r="BJ182" s="105"/>
    </row>
    <row r="183" spans="1:62" ht="20.100000000000001" hidden="1" customHeight="1" outlineLevel="1">
      <c r="B183" s="99"/>
      <c r="C183" s="908"/>
      <c r="D183" s="909"/>
      <c r="E183" s="909"/>
      <c r="F183" s="910"/>
      <c r="G183" s="890"/>
      <c r="H183" s="901"/>
      <c r="I183" s="152"/>
      <c r="J183" s="152"/>
      <c r="K183" s="152"/>
      <c r="L183" s="152"/>
      <c r="M183" s="152"/>
      <c r="N183" s="152"/>
      <c r="O183" s="152"/>
      <c r="P183" s="153"/>
      <c r="Q183" s="153"/>
      <c r="R183" s="156">
        <f t="shared" si="143"/>
        <v>0</v>
      </c>
      <c r="S183" s="156">
        <f t="shared" si="144"/>
        <v>0</v>
      </c>
      <c r="U183" s="157">
        <f>I183*$I$7+J183*$J$7+K183*$K$7+L183*$L$7+M183*$M$7+N183*$N$7+O183*$O$7+R183+S183</f>
        <v>0</v>
      </c>
      <c r="W183" s="152"/>
      <c r="X183" s="152"/>
      <c r="Y183" s="152"/>
      <c r="Z183" s="152"/>
      <c r="AA183" s="152"/>
      <c r="AB183" s="152"/>
      <c r="AC183" s="347"/>
      <c r="AD183" s="152"/>
      <c r="AE183" s="152"/>
      <c r="AF183" s="152"/>
      <c r="AG183" s="152"/>
      <c r="AH183" s="152"/>
      <c r="AI183" s="152"/>
      <c r="AJ183" s="347"/>
      <c r="AK183" s="152"/>
      <c r="AL183" s="152"/>
      <c r="AM183" s="295"/>
      <c r="AN183" s="228"/>
      <c r="AO183" s="228"/>
      <c r="AP183" s="228"/>
      <c r="AQ183" s="228"/>
      <c r="AR183" s="228"/>
      <c r="AS183" s="348"/>
      <c r="AT183" s="264">
        <f t="shared" si="147"/>
        <v>0</v>
      </c>
      <c r="AU183" s="259"/>
      <c r="AV183" s="265">
        <f t="shared" ref="AV183:AV197" si="148">AK183*$AK$7+AL183*$AL$7+AM183*$AM$7+SUM(AN183:AR183)*(1+Gewinn)*(1+SicherheitAngebot)+AT183/Zuschläge_IBN+AT183</f>
        <v>0</v>
      </c>
      <c r="AX183" s="265">
        <f>U183+AV183</f>
        <v>0</v>
      </c>
      <c r="AZ183" s="492">
        <f t="shared" ref="AZ183:AZ197" si="149">U183/(1+SicherheitAngebot)*(1+Sicherheit)</f>
        <v>0</v>
      </c>
      <c r="BB183" s="492">
        <f t="shared" ref="BB183:BB197" si="150">AV183/(1+SicherheitAngebot)*(1+Sicherheit)</f>
        <v>0</v>
      </c>
      <c r="BD183" s="265">
        <f>AZ183+BB183</f>
        <v>0</v>
      </c>
      <c r="BE183" s="105"/>
      <c r="BF183" s="105"/>
      <c r="BG183" s="105"/>
      <c r="BH183" s="105"/>
      <c r="BI183" s="105"/>
      <c r="BJ183" s="105"/>
    </row>
    <row r="184" spans="1:62" ht="20.100000000000001" hidden="1" customHeight="1" outlineLevel="1">
      <c r="B184" s="100"/>
      <c r="C184" s="908"/>
      <c r="D184" s="909"/>
      <c r="E184" s="909"/>
      <c r="F184" s="910"/>
      <c r="G184" s="890"/>
      <c r="H184" s="891"/>
      <c r="I184" s="152"/>
      <c r="J184" s="152"/>
      <c r="K184" s="152"/>
      <c r="L184" s="152"/>
      <c r="M184" s="152"/>
      <c r="N184" s="152"/>
      <c r="O184" s="152"/>
      <c r="P184" s="153"/>
      <c r="Q184" s="153"/>
      <c r="R184" s="156">
        <f t="shared" si="143"/>
        <v>0</v>
      </c>
      <c r="S184" s="156">
        <f t="shared" si="144"/>
        <v>0</v>
      </c>
      <c r="U184" s="157">
        <f t="shared" ref="U184:U197" si="151">I184*$I$7+J184*$J$7+K184*$K$7+L184*$L$7+M184*$M$7+N184*$N$7+O184*$O$7+R184+S184</f>
        <v>0</v>
      </c>
      <c r="W184" s="152"/>
      <c r="X184" s="152"/>
      <c r="Y184" s="152"/>
      <c r="Z184" s="152"/>
      <c r="AA184" s="152"/>
      <c r="AB184" s="152"/>
      <c r="AC184" s="347"/>
      <c r="AD184" s="152"/>
      <c r="AE184" s="152"/>
      <c r="AF184" s="152"/>
      <c r="AG184" s="152"/>
      <c r="AH184" s="152"/>
      <c r="AI184" s="152"/>
      <c r="AJ184" s="347"/>
      <c r="AK184" s="152"/>
      <c r="AL184" s="152"/>
      <c r="AM184" s="295"/>
      <c r="AN184" s="228"/>
      <c r="AO184" s="228"/>
      <c r="AP184" s="228"/>
      <c r="AQ184" s="228"/>
      <c r="AR184" s="228"/>
      <c r="AS184" s="348"/>
      <c r="AT184" s="264">
        <f t="shared" si="147"/>
        <v>0</v>
      </c>
      <c r="AU184" s="259"/>
      <c r="AV184" s="265">
        <f t="shared" si="148"/>
        <v>0</v>
      </c>
      <c r="AX184" s="265">
        <f t="shared" ref="AX184:AX197" si="152">U184+AV184</f>
        <v>0</v>
      </c>
      <c r="AZ184" s="492">
        <f t="shared" si="149"/>
        <v>0</v>
      </c>
      <c r="BB184" s="492">
        <f t="shared" si="150"/>
        <v>0</v>
      </c>
      <c r="BD184" s="265">
        <f t="shared" ref="BD184:BD197" si="153">AZ184+BB184</f>
        <v>0</v>
      </c>
      <c r="BE184" s="105"/>
      <c r="BF184" s="105"/>
      <c r="BG184" s="105"/>
      <c r="BH184" s="105"/>
      <c r="BI184" s="105"/>
      <c r="BJ184" s="105"/>
    </row>
    <row r="185" spans="1:62" ht="20.100000000000001" hidden="1" customHeight="1" outlineLevel="1">
      <c r="B185" s="100"/>
      <c r="C185" s="908"/>
      <c r="D185" s="909"/>
      <c r="E185" s="909"/>
      <c r="F185" s="910"/>
      <c r="G185" s="890"/>
      <c r="H185" s="891"/>
      <c r="I185" s="152"/>
      <c r="J185" s="152"/>
      <c r="K185" s="152"/>
      <c r="L185" s="152"/>
      <c r="M185" s="152"/>
      <c r="N185" s="152"/>
      <c r="O185" s="152"/>
      <c r="P185" s="153"/>
      <c r="Q185" s="153"/>
      <c r="R185" s="156">
        <f t="shared" si="143"/>
        <v>0</v>
      </c>
      <c r="S185" s="156">
        <f t="shared" si="144"/>
        <v>0</v>
      </c>
      <c r="U185" s="157">
        <f t="shared" si="151"/>
        <v>0</v>
      </c>
      <c r="W185" s="152"/>
      <c r="X185" s="152"/>
      <c r="Y185" s="152"/>
      <c r="Z185" s="152"/>
      <c r="AA185" s="152"/>
      <c r="AB185" s="152"/>
      <c r="AC185" s="347"/>
      <c r="AD185" s="152"/>
      <c r="AE185" s="152"/>
      <c r="AF185" s="152"/>
      <c r="AG185" s="152"/>
      <c r="AH185" s="152"/>
      <c r="AI185" s="152"/>
      <c r="AJ185" s="347"/>
      <c r="AK185" s="152"/>
      <c r="AL185" s="152"/>
      <c r="AM185" s="295"/>
      <c r="AN185" s="228"/>
      <c r="AO185" s="228"/>
      <c r="AP185" s="228"/>
      <c r="AQ185" s="228"/>
      <c r="AR185" s="228"/>
      <c r="AS185" s="348"/>
      <c r="AT185" s="264">
        <f t="shared" si="147"/>
        <v>0</v>
      </c>
      <c r="AU185" s="259"/>
      <c r="AV185" s="265">
        <f t="shared" si="148"/>
        <v>0</v>
      </c>
      <c r="AX185" s="265">
        <f t="shared" si="152"/>
        <v>0</v>
      </c>
      <c r="AZ185" s="492">
        <f t="shared" si="149"/>
        <v>0</v>
      </c>
      <c r="BB185" s="492">
        <f t="shared" si="150"/>
        <v>0</v>
      </c>
      <c r="BD185" s="265">
        <f t="shared" si="153"/>
        <v>0</v>
      </c>
      <c r="BE185" s="105"/>
      <c r="BF185" s="105"/>
      <c r="BG185" s="105"/>
      <c r="BH185" s="105"/>
      <c r="BI185" s="105"/>
      <c r="BJ185" s="105"/>
    </row>
    <row r="186" spans="1:62" ht="20.100000000000001" hidden="1" customHeight="1" outlineLevel="1">
      <c r="B186" s="100"/>
      <c r="C186" s="908"/>
      <c r="D186" s="909"/>
      <c r="E186" s="909"/>
      <c r="F186" s="910"/>
      <c r="G186" s="890"/>
      <c r="H186" s="891"/>
      <c r="I186" s="152"/>
      <c r="J186" s="152"/>
      <c r="K186" s="152"/>
      <c r="L186" s="152"/>
      <c r="M186" s="152"/>
      <c r="N186" s="152"/>
      <c r="O186" s="152"/>
      <c r="P186" s="153"/>
      <c r="Q186" s="153"/>
      <c r="R186" s="156">
        <f t="shared" si="143"/>
        <v>0</v>
      </c>
      <c r="S186" s="156">
        <f t="shared" si="144"/>
        <v>0</v>
      </c>
      <c r="U186" s="157">
        <f t="shared" si="151"/>
        <v>0</v>
      </c>
      <c r="W186" s="152"/>
      <c r="X186" s="152"/>
      <c r="Y186" s="152"/>
      <c r="Z186" s="152"/>
      <c r="AA186" s="152"/>
      <c r="AB186" s="152"/>
      <c r="AC186" s="347"/>
      <c r="AD186" s="152"/>
      <c r="AE186" s="152"/>
      <c r="AF186" s="152"/>
      <c r="AG186" s="152"/>
      <c r="AH186" s="152"/>
      <c r="AI186" s="152"/>
      <c r="AJ186" s="347"/>
      <c r="AK186" s="152"/>
      <c r="AL186" s="152"/>
      <c r="AM186" s="295"/>
      <c r="AN186" s="228"/>
      <c r="AO186" s="228"/>
      <c r="AP186" s="228"/>
      <c r="AQ186" s="228"/>
      <c r="AR186" s="228"/>
      <c r="AS186" s="348"/>
      <c r="AT186" s="264">
        <f t="shared" si="147"/>
        <v>0</v>
      </c>
      <c r="AU186" s="259"/>
      <c r="AV186" s="265">
        <f t="shared" si="148"/>
        <v>0</v>
      </c>
      <c r="AX186" s="265">
        <f t="shared" si="152"/>
        <v>0</v>
      </c>
      <c r="AZ186" s="492">
        <f t="shared" si="149"/>
        <v>0</v>
      </c>
      <c r="BB186" s="492">
        <f t="shared" si="150"/>
        <v>0</v>
      </c>
      <c r="BD186" s="265">
        <f t="shared" si="153"/>
        <v>0</v>
      </c>
      <c r="BE186" s="105"/>
      <c r="BF186" s="105"/>
      <c r="BG186" s="105"/>
      <c r="BH186" s="105"/>
      <c r="BI186" s="105"/>
      <c r="BJ186" s="105"/>
    </row>
    <row r="187" spans="1:62" ht="20.100000000000001" hidden="1" customHeight="1" outlineLevel="1">
      <c r="B187" s="100"/>
      <c r="C187" s="908"/>
      <c r="D187" s="909"/>
      <c r="E187" s="909"/>
      <c r="F187" s="910"/>
      <c r="G187" s="890"/>
      <c r="H187" s="891"/>
      <c r="I187" s="152"/>
      <c r="J187" s="152"/>
      <c r="K187" s="152"/>
      <c r="L187" s="152"/>
      <c r="M187" s="152"/>
      <c r="N187" s="152"/>
      <c r="O187" s="152"/>
      <c r="P187" s="153"/>
      <c r="Q187" s="153"/>
      <c r="R187" s="156">
        <f t="shared" si="143"/>
        <v>0</v>
      </c>
      <c r="S187" s="156">
        <f t="shared" si="144"/>
        <v>0</v>
      </c>
      <c r="U187" s="157">
        <f t="shared" si="151"/>
        <v>0</v>
      </c>
      <c r="W187" s="152"/>
      <c r="X187" s="152"/>
      <c r="Y187" s="152"/>
      <c r="Z187" s="152"/>
      <c r="AA187" s="152"/>
      <c r="AB187" s="152"/>
      <c r="AC187" s="347"/>
      <c r="AD187" s="152"/>
      <c r="AE187" s="152"/>
      <c r="AF187" s="152"/>
      <c r="AG187" s="152"/>
      <c r="AH187" s="152"/>
      <c r="AI187" s="152"/>
      <c r="AJ187" s="347"/>
      <c r="AK187" s="152"/>
      <c r="AL187" s="152"/>
      <c r="AM187" s="295"/>
      <c r="AN187" s="228"/>
      <c r="AO187" s="228"/>
      <c r="AP187" s="228"/>
      <c r="AQ187" s="228"/>
      <c r="AR187" s="228"/>
      <c r="AS187" s="348"/>
      <c r="AT187" s="264">
        <f t="shared" si="147"/>
        <v>0</v>
      </c>
      <c r="AU187" s="259"/>
      <c r="AV187" s="265">
        <f t="shared" si="148"/>
        <v>0</v>
      </c>
      <c r="AX187" s="265">
        <f t="shared" si="152"/>
        <v>0</v>
      </c>
      <c r="AZ187" s="492">
        <f t="shared" si="149"/>
        <v>0</v>
      </c>
      <c r="BB187" s="492">
        <f t="shared" si="150"/>
        <v>0</v>
      </c>
      <c r="BD187" s="265">
        <f t="shared" si="153"/>
        <v>0</v>
      </c>
      <c r="BE187" s="105"/>
      <c r="BF187" s="105"/>
      <c r="BG187" s="105"/>
      <c r="BH187" s="105"/>
      <c r="BI187" s="105"/>
      <c r="BJ187" s="105"/>
    </row>
    <row r="188" spans="1:62" ht="20.100000000000001" hidden="1" customHeight="1" outlineLevel="1">
      <c r="B188" s="100"/>
      <c r="C188" s="908"/>
      <c r="D188" s="909"/>
      <c r="E188" s="909"/>
      <c r="F188" s="910"/>
      <c r="G188" s="890"/>
      <c r="H188" s="891"/>
      <c r="I188" s="152"/>
      <c r="J188" s="152"/>
      <c r="K188" s="152"/>
      <c r="L188" s="152"/>
      <c r="M188" s="152"/>
      <c r="N188" s="152"/>
      <c r="O188" s="152"/>
      <c r="P188" s="153"/>
      <c r="Q188" s="153"/>
      <c r="R188" s="156">
        <f t="shared" si="143"/>
        <v>0</v>
      </c>
      <c r="S188" s="156">
        <f t="shared" si="144"/>
        <v>0</v>
      </c>
      <c r="U188" s="157">
        <f t="shared" si="151"/>
        <v>0</v>
      </c>
      <c r="W188" s="152"/>
      <c r="X188" s="152"/>
      <c r="Y188" s="152"/>
      <c r="Z188" s="152"/>
      <c r="AA188" s="152"/>
      <c r="AB188" s="152"/>
      <c r="AC188" s="347"/>
      <c r="AD188" s="152"/>
      <c r="AE188" s="152"/>
      <c r="AF188" s="152"/>
      <c r="AG188" s="152"/>
      <c r="AH188" s="152"/>
      <c r="AI188" s="152"/>
      <c r="AJ188" s="347"/>
      <c r="AK188" s="152"/>
      <c r="AL188" s="152"/>
      <c r="AM188" s="295"/>
      <c r="AN188" s="228"/>
      <c r="AO188" s="228"/>
      <c r="AP188" s="228"/>
      <c r="AQ188" s="228"/>
      <c r="AR188" s="228"/>
      <c r="AS188" s="348"/>
      <c r="AT188" s="264">
        <f t="shared" si="147"/>
        <v>0</v>
      </c>
      <c r="AU188" s="259"/>
      <c r="AV188" s="265">
        <f t="shared" si="148"/>
        <v>0</v>
      </c>
      <c r="AX188" s="265">
        <f t="shared" si="152"/>
        <v>0</v>
      </c>
      <c r="AZ188" s="492">
        <f t="shared" si="149"/>
        <v>0</v>
      </c>
      <c r="BB188" s="492">
        <f t="shared" si="150"/>
        <v>0</v>
      </c>
      <c r="BD188" s="265">
        <f t="shared" si="153"/>
        <v>0</v>
      </c>
      <c r="BE188" s="105"/>
      <c r="BF188" s="105"/>
      <c r="BG188" s="105"/>
      <c r="BH188" s="105"/>
      <c r="BI188" s="105"/>
      <c r="BJ188" s="105"/>
    </row>
    <row r="189" spans="1:62" ht="20.100000000000001" hidden="1" customHeight="1" outlineLevel="1">
      <c r="B189" s="100"/>
      <c r="C189" s="908"/>
      <c r="D189" s="909"/>
      <c r="E189" s="909"/>
      <c r="F189" s="910"/>
      <c r="G189" s="890"/>
      <c r="H189" s="891"/>
      <c r="I189" s="152"/>
      <c r="J189" s="152"/>
      <c r="K189" s="152"/>
      <c r="L189" s="152"/>
      <c r="M189" s="152"/>
      <c r="N189" s="152"/>
      <c r="O189" s="152"/>
      <c r="P189" s="153"/>
      <c r="Q189" s="153"/>
      <c r="R189" s="156">
        <f t="shared" si="143"/>
        <v>0</v>
      </c>
      <c r="S189" s="156">
        <f t="shared" si="144"/>
        <v>0</v>
      </c>
      <c r="U189" s="157">
        <f t="shared" si="151"/>
        <v>0</v>
      </c>
      <c r="W189" s="152"/>
      <c r="X189" s="152"/>
      <c r="Y189" s="152"/>
      <c r="Z189" s="152"/>
      <c r="AA189" s="152"/>
      <c r="AB189" s="152"/>
      <c r="AC189" s="347"/>
      <c r="AD189" s="152"/>
      <c r="AE189" s="152"/>
      <c r="AF189" s="152"/>
      <c r="AG189" s="152"/>
      <c r="AH189" s="152"/>
      <c r="AI189" s="152"/>
      <c r="AJ189" s="347"/>
      <c r="AK189" s="152"/>
      <c r="AL189" s="152"/>
      <c r="AM189" s="295"/>
      <c r="AN189" s="228"/>
      <c r="AO189" s="228"/>
      <c r="AP189" s="228"/>
      <c r="AQ189" s="228"/>
      <c r="AR189" s="228"/>
      <c r="AS189" s="348"/>
      <c r="AT189" s="264">
        <f t="shared" si="147"/>
        <v>0</v>
      </c>
      <c r="AU189" s="259"/>
      <c r="AV189" s="265">
        <f t="shared" si="148"/>
        <v>0</v>
      </c>
      <c r="AX189" s="265">
        <f t="shared" si="152"/>
        <v>0</v>
      </c>
      <c r="AZ189" s="492">
        <f t="shared" si="149"/>
        <v>0</v>
      </c>
      <c r="BB189" s="492">
        <f t="shared" si="150"/>
        <v>0</v>
      </c>
      <c r="BD189" s="265">
        <f t="shared" si="153"/>
        <v>0</v>
      </c>
      <c r="BE189" s="105"/>
      <c r="BF189" s="105"/>
      <c r="BG189" s="105"/>
      <c r="BH189" s="105"/>
      <c r="BI189" s="105"/>
      <c r="BJ189" s="105"/>
    </row>
    <row r="190" spans="1:62" ht="20.100000000000001" hidden="1" customHeight="1" outlineLevel="1">
      <c r="B190" s="100"/>
      <c r="C190" s="908"/>
      <c r="D190" s="909"/>
      <c r="E190" s="909"/>
      <c r="F190" s="910"/>
      <c r="G190" s="890"/>
      <c r="H190" s="891"/>
      <c r="I190" s="152"/>
      <c r="J190" s="152"/>
      <c r="K190" s="152"/>
      <c r="L190" s="152"/>
      <c r="M190" s="152"/>
      <c r="N190" s="152"/>
      <c r="O190" s="152"/>
      <c r="P190" s="153"/>
      <c r="Q190" s="153"/>
      <c r="R190" s="156">
        <f t="shared" si="143"/>
        <v>0</v>
      </c>
      <c r="S190" s="156">
        <f t="shared" si="144"/>
        <v>0</v>
      </c>
      <c r="U190" s="157">
        <f t="shared" si="151"/>
        <v>0</v>
      </c>
      <c r="W190" s="152"/>
      <c r="X190" s="152"/>
      <c r="Y190" s="152"/>
      <c r="Z190" s="152"/>
      <c r="AA190" s="152"/>
      <c r="AB190" s="152"/>
      <c r="AC190" s="347"/>
      <c r="AD190" s="152"/>
      <c r="AE190" s="152"/>
      <c r="AF190" s="152"/>
      <c r="AG190" s="152"/>
      <c r="AH190" s="152"/>
      <c r="AI190" s="152"/>
      <c r="AJ190" s="347"/>
      <c r="AK190" s="152"/>
      <c r="AL190" s="152"/>
      <c r="AM190" s="295"/>
      <c r="AN190" s="228"/>
      <c r="AO190" s="228"/>
      <c r="AP190" s="228"/>
      <c r="AQ190" s="228"/>
      <c r="AR190" s="228"/>
      <c r="AS190" s="348"/>
      <c r="AT190" s="264">
        <f t="shared" si="147"/>
        <v>0</v>
      </c>
      <c r="AU190" s="259"/>
      <c r="AV190" s="265">
        <f t="shared" si="148"/>
        <v>0</v>
      </c>
      <c r="AX190" s="265">
        <f t="shared" si="152"/>
        <v>0</v>
      </c>
      <c r="AZ190" s="492">
        <f t="shared" si="149"/>
        <v>0</v>
      </c>
      <c r="BB190" s="492">
        <f t="shared" si="150"/>
        <v>0</v>
      </c>
      <c r="BD190" s="265">
        <f t="shared" si="153"/>
        <v>0</v>
      </c>
      <c r="BE190" s="105"/>
      <c r="BF190" s="105"/>
      <c r="BG190" s="105"/>
      <c r="BH190" s="105"/>
      <c r="BI190" s="105"/>
      <c r="BJ190" s="105"/>
    </row>
    <row r="191" spans="1:62" ht="20.100000000000001" hidden="1" customHeight="1" outlineLevel="1">
      <c r="B191" s="100"/>
      <c r="C191" s="908"/>
      <c r="D191" s="909"/>
      <c r="E191" s="909"/>
      <c r="F191" s="910"/>
      <c r="G191" s="890"/>
      <c r="H191" s="891"/>
      <c r="I191" s="152"/>
      <c r="J191" s="152"/>
      <c r="K191" s="152"/>
      <c r="L191" s="152"/>
      <c r="M191" s="152"/>
      <c r="N191" s="152"/>
      <c r="O191" s="152"/>
      <c r="P191" s="153"/>
      <c r="Q191" s="153"/>
      <c r="R191" s="156">
        <f t="shared" si="143"/>
        <v>0</v>
      </c>
      <c r="S191" s="156">
        <f t="shared" si="144"/>
        <v>0</v>
      </c>
      <c r="U191" s="157">
        <f t="shared" si="151"/>
        <v>0</v>
      </c>
      <c r="W191" s="152"/>
      <c r="X191" s="152"/>
      <c r="Y191" s="152"/>
      <c r="Z191" s="152"/>
      <c r="AA191" s="152"/>
      <c r="AB191" s="152"/>
      <c r="AC191" s="347"/>
      <c r="AD191" s="152"/>
      <c r="AE191" s="152"/>
      <c r="AF191" s="152"/>
      <c r="AG191" s="152"/>
      <c r="AH191" s="152"/>
      <c r="AI191" s="152"/>
      <c r="AJ191" s="347"/>
      <c r="AK191" s="152"/>
      <c r="AL191" s="152"/>
      <c r="AM191" s="295"/>
      <c r="AN191" s="228"/>
      <c r="AO191" s="228"/>
      <c r="AP191" s="228"/>
      <c r="AQ191" s="228"/>
      <c r="AR191" s="228"/>
      <c r="AS191" s="348"/>
      <c r="AT191" s="264">
        <f t="shared" si="147"/>
        <v>0</v>
      </c>
      <c r="AU191" s="259"/>
      <c r="AV191" s="265">
        <f t="shared" si="148"/>
        <v>0</v>
      </c>
      <c r="AX191" s="265">
        <f t="shared" si="152"/>
        <v>0</v>
      </c>
      <c r="AZ191" s="492">
        <f t="shared" si="149"/>
        <v>0</v>
      </c>
      <c r="BB191" s="492">
        <f t="shared" si="150"/>
        <v>0</v>
      </c>
      <c r="BD191" s="265">
        <f t="shared" si="153"/>
        <v>0</v>
      </c>
      <c r="BE191" s="105"/>
      <c r="BF191" s="105"/>
      <c r="BG191" s="105"/>
      <c r="BH191" s="105"/>
      <c r="BI191" s="105"/>
      <c r="BJ191" s="105"/>
    </row>
    <row r="192" spans="1:62" ht="20.100000000000001" hidden="1" customHeight="1" outlineLevel="1">
      <c r="B192" s="100"/>
      <c r="C192" s="908"/>
      <c r="D192" s="909"/>
      <c r="E192" s="909"/>
      <c r="F192" s="910"/>
      <c r="G192" s="890"/>
      <c r="H192" s="891"/>
      <c r="I192" s="152"/>
      <c r="J192" s="152"/>
      <c r="K192" s="152"/>
      <c r="L192" s="152"/>
      <c r="M192" s="152"/>
      <c r="N192" s="152"/>
      <c r="O192" s="152"/>
      <c r="P192" s="153"/>
      <c r="Q192" s="153"/>
      <c r="R192" s="156">
        <f t="shared" si="143"/>
        <v>0</v>
      </c>
      <c r="S192" s="156">
        <f t="shared" si="144"/>
        <v>0</v>
      </c>
      <c r="U192" s="157">
        <f t="shared" si="151"/>
        <v>0</v>
      </c>
      <c r="W192" s="152"/>
      <c r="X192" s="152"/>
      <c r="Y192" s="152"/>
      <c r="Z192" s="152"/>
      <c r="AA192" s="152"/>
      <c r="AB192" s="152"/>
      <c r="AC192" s="347"/>
      <c r="AD192" s="152"/>
      <c r="AE192" s="152"/>
      <c r="AF192" s="152"/>
      <c r="AG192" s="152"/>
      <c r="AH192" s="152"/>
      <c r="AI192" s="152"/>
      <c r="AJ192" s="347"/>
      <c r="AK192" s="152"/>
      <c r="AL192" s="152"/>
      <c r="AM192" s="295"/>
      <c r="AN192" s="228"/>
      <c r="AO192" s="228"/>
      <c r="AP192" s="228"/>
      <c r="AQ192" s="228"/>
      <c r="AR192" s="228"/>
      <c r="AS192" s="348"/>
      <c r="AT192" s="264">
        <f t="shared" si="147"/>
        <v>0</v>
      </c>
      <c r="AU192" s="259"/>
      <c r="AV192" s="265">
        <f t="shared" si="148"/>
        <v>0</v>
      </c>
      <c r="AX192" s="265">
        <f t="shared" si="152"/>
        <v>0</v>
      </c>
      <c r="AZ192" s="492">
        <f t="shared" si="149"/>
        <v>0</v>
      </c>
      <c r="BB192" s="492">
        <f t="shared" si="150"/>
        <v>0</v>
      </c>
      <c r="BD192" s="265">
        <f t="shared" si="153"/>
        <v>0</v>
      </c>
      <c r="BE192" s="105"/>
      <c r="BF192" s="105"/>
      <c r="BG192" s="105"/>
      <c r="BH192" s="105"/>
      <c r="BI192" s="105"/>
      <c r="BJ192" s="105"/>
    </row>
    <row r="193" spans="2:62" ht="20.100000000000001" hidden="1" customHeight="1" outlineLevel="1">
      <c r="B193" s="100"/>
      <c r="C193" s="908"/>
      <c r="D193" s="909"/>
      <c r="E193" s="909"/>
      <c r="F193" s="910"/>
      <c r="G193" s="890"/>
      <c r="H193" s="891"/>
      <c r="I193" s="152"/>
      <c r="J193" s="152"/>
      <c r="K193" s="152"/>
      <c r="L193" s="152"/>
      <c r="M193" s="152"/>
      <c r="N193" s="152"/>
      <c r="O193" s="152"/>
      <c r="P193" s="153"/>
      <c r="Q193" s="153"/>
      <c r="R193" s="156">
        <f t="shared" si="143"/>
        <v>0</v>
      </c>
      <c r="S193" s="156">
        <f t="shared" si="144"/>
        <v>0</v>
      </c>
      <c r="U193" s="157">
        <f t="shared" si="151"/>
        <v>0</v>
      </c>
      <c r="W193" s="152"/>
      <c r="X193" s="152"/>
      <c r="Y193" s="152"/>
      <c r="Z193" s="152"/>
      <c r="AA193" s="152"/>
      <c r="AB193" s="152"/>
      <c r="AC193" s="347"/>
      <c r="AD193" s="152"/>
      <c r="AE193" s="152"/>
      <c r="AF193" s="152"/>
      <c r="AG193" s="152"/>
      <c r="AH193" s="152"/>
      <c r="AI193" s="152"/>
      <c r="AJ193" s="347"/>
      <c r="AK193" s="152"/>
      <c r="AL193" s="152"/>
      <c r="AM193" s="295"/>
      <c r="AN193" s="228"/>
      <c r="AO193" s="228"/>
      <c r="AP193" s="228"/>
      <c r="AQ193" s="228"/>
      <c r="AR193" s="228"/>
      <c r="AS193" s="348"/>
      <c r="AT193" s="264">
        <f t="shared" si="147"/>
        <v>0</v>
      </c>
      <c r="AU193" s="259"/>
      <c r="AV193" s="265">
        <f t="shared" si="148"/>
        <v>0</v>
      </c>
      <c r="AX193" s="265">
        <f t="shared" si="152"/>
        <v>0</v>
      </c>
      <c r="AZ193" s="492">
        <f t="shared" si="149"/>
        <v>0</v>
      </c>
      <c r="BB193" s="492">
        <f t="shared" si="150"/>
        <v>0</v>
      </c>
      <c r="BD193" s="265">
        <f t="shared" si="153"/>
        <v>0</v>
      </c>
      <c r="BE193" s="105"/>
      <c r="BF193" s="105"/>
      <c r="BG193" s="105"/>
      <c r="BH193" s="105"/>
      <c r="BI193" s="105"/>
      <c r="BJ193" s="105"/>
    </row>
    <row r="194" spans="2:62" ht="20.100000000000001" hidden="1" customHeight="1" outlineLevel="1">
      <c r="B194" s="100"/>
      <c r="C194" s="908"/>
      <c r="D194" s="909"/>
      <c r="E194" s="909"/>
      <c r="F194" s="910"/>
      <c r="G194" s="890"/>
      <c r="H194" s="891"/>
      <c r="I194" s="152"/>
      <c r="J194" s="152"/>
      <c r="K194" s="152"/>
      <c r="L194" s="152"/>
      <c r="M194" s="152"/>
      <c r="N194" s="152"/>
      <c r="O194" s="152"/>
      <c r="P194" s="153"/>
      <c r="Q194" s="153"/>
      <c r="R194" s="156">
        <f t="shared" si="143"/>
        <v>0</v>
      </c>
      <c r="S194" s="156">
        <f t="shared" si="144"/>
        <v>0</v>
      </c>
      <c r="U194" s="157">
        <f t="shared" si="151"/>
        <v>0</v>
      </c>
      <c r="W194" s="152"/>
      <c r="X194" s="152"/>
      <c r="Y194" s="152"/>
      <c r="Z194" s="152"/>
      <c r="AA194" s="152"/>
      <c r="AB194" s="152"/>
      <c r="AC194" s="347"/>
      <c r="AD194" s="152"/>
      <c r="AE194" s="152"/>
      <c r="AF194" s="152"/>
      <c r="AG194" s="152"/>
      <c r="AH194" s="152"/>
      <c r="AI194" s="152"/>
      <c r="AJ194" s="347"/>
      <c r="AK194" s="152"/>
      <c r="AL194" s="152"/>
      <c r="AM194" s="295"/>
      <c r="AN194" s="228"/>
      <c r="AO194" s="228"/>
      <c r="AP194" s="228"/>
      <c r="AQ194" s="228"/>
      <c r="AR194" s="228"/>
      <c r="AS194" s="348"/>
      <c r="AT194" s="264">
        <f t="shared" si="147"/>
        <v>0</v>
      </c>
      <c r="AU194" s="259"/>
      <c r="AV194" s="265">
        <f t="shared" si="148"/>
        <v>0</v>
      </c>
      <c r="AX194" s="265">
        <f t="shared" si="152"/>
        <v>0</v>
      </c>
      <c r="AZ194" s="492">
        <f t="shared" si="149"/>
        <v>0</v>
      </c>
      <c r="BB194" s="492">
        <f t="shared" si="150"/>
        <v>0</v>
      </c>
      <c r="BD194" s="265">
        <f t="shared" si="153"/>
        <v>0</v>
      </c>
      <c r="BE194" s="105"/>
      <c r="BF194" s="105"/>
      <c r="BG194" s="105"/>
      <c r="BH194" s="105"/>
      <c r="BI194" s="105"/>
      <c r="BJ194" s="105"/>
    </row>
    <row r="195" spans="2:62" ht="20.100000000000001" hidden="1" customHeight="1" outlineLevel="1">
      <c r="B195" s="100"/>
      <c r="C195" s="908"/>
      <c r="D195" s="909"/>
      <c r="E195" s="909"/>
      <c r="F195" s="910"/>
      <c r="G195" s="890"/>
      <c r="H195" s="891"/>
      <c r="I195" s="152"/>
      <c r="J195" s="152"/>
      <c r="K195" s="152"/>
      <c r="L195" s="152"/>
      <c r="M195" s="152"/>
      <c r="N195" s="152"/>
      <c r="O195" s="152"/>
      <c r="P195" s="153"/>
      <c r="Q195" s="153"/>
      <c r="R195" s="156">
        <f t="shared" si="143"/>
        <v>0</v>
      </c>
      <c r="S195" s="156">
        <f t="shared" si="144"/>
        <v>0</v>
      </c>
      <c r="U195" s="157">
        <f t="shared" si="151"/>
        <v>0</v>
      </c>
      <c r="W195" s="152"/>
      <c r="X195" s="152"/>
      <c r="Y195" s="152"/>
      <c r="Z195" s="152"/>
      <c r="AA195" s="152"/>
      <c r="AB195" s="152"/>
      <c r="AC195" s="347"/>
      <c r="AD195" s="152"/>
      <c r="AE195" s="152"/>
      <c r="AF195" s="152"/>
      <c r="AG195" s="152"/>
      <c r="AH195" s="152"/>
      <c r="AI195" s="152"/>
      <c r="AJ195" s="347"/>
      <c r="AK195" s="152"/>
      <c r="AL195" s="152"/>
      <c r="AM195" s="295"/>
      <c r="AN195" s="228"/>
      <c r="AO195" s="228"/>
      <c r="AP195" s="228"/>
      <c r="AQ195" s="228"/>
      <c r="AR195" s="228"/>
      <c r="AS195" s="348"/>
      <c r="AT195" s="264">
        <f t="shared" si="147"/>
        <v>0</v>
      </c>
      <c r="AU195" s="259"/>
      <c r="AV195" s="265">
        <f t="shared" si="148"/>
        <v>0</v>
      </c>
      <c r="AX195" s="265">
        <f t="shared" si="152"/>
        <v>0</v>
      </c>
      <c r="AZ195" s="492">
        <f t="shared" si="149"/>
        <v>0</v>
      </c>
      <c r="BB195" s="492">
        <f t="shared" si="150"/>
        <v>0</v>
      </c>
      <c r="BD195" s="265">
        <f t="shared" si="153"/>
        <v>0</v>
      </c>
      <c r="BE195" s="105"/>
      <c r="BF195" s="105"/>
      <c r="BG195" s="105"/>
      <c r="BH195" s="105"/>
      <c r="BI195" s="105"/>
      <c r="BJ195" s="105"/>
    </row>
    <row r="196" spans="2:62" ht="20.100000000000001" hidden="1" customHeight="1" outlineLevel="1">
      <c r="B196" s="100"/>
      <c r="C196" s="908"/>
      <c r="D196" s="909"/>
      <c r="E196" s="909"/>
      <c r="F196" s="910"/>
      <c r="G196" s="890"/>
      <c r="H196" s="891"/>
      <c r="I196" s="152"/>
      <c r="J196" s="152"/>
      <c r="K196" s="152"/>
      <c r="L196" s="152"/>
      <c r="M196" s="152"/>
      <c r="N196" s="152"/>
      <c r="O196" s="152"/>
      <c r="P196" s="153"/>
      <c r="Q196" s="153"/>
      <c r="R196" s="156">
        <f t="shared" si="143"/>
        <v>0</v>
      </c>
      <c r="S196" s="156">
        <f t="shared" si="144"/>
        <v>0</v>
      </c>
      <c r="U196" s="157">
        <f t="shared" si="151"/>
        <v>0</v>
      </c>
      <c r="W196" s="152"/>
      <c r="X196" s="152"/>
      <c r="Y196" s="152"/>
      <c r="Z196" s="152"/>
      <c r="AA196" s="152"/>
      <c r="AB196" s="152"/>
      <c r="AC196" s="347"/>
      <c r="AD196" s="152"/>
      <c r="AE196" s="152"/>
      <c r="AF196" s="152"/>
      <c r="AG196" s="152"/>
      <c r="AH196" s="152"/>
      <c r="AI196" s="152"/>
      <c r="AJ196" s="347"/>
      <c r="AK196" s="152"/>
      <c r="AL196" s="152"/>
      <c r="AM196" s="295"/>
      <c r="AN196" s="228"/>
      <c r="AO196" s="228"/>
      <c r="AP196" s="228"/>
      <c r="AQ196" s="228"/>
      <c r="AR196" s="228"/>
      <c r="AS196" s="348"/>
      <c r="AT196" s="264">
        <f t="shared" si="147"/>
        <v>0</v>
      </c>
      <c r="AU196" s="259"/>
      <c r="AV196" s="265">
        <f t="shared" si="148"/>
        <v>0</v>
      </c>
      <c r="AX196" s="265">
        <f t="shared" si="152"/>
        <v>0</v>
      </c>
      <c r="AZ196" s="492">
        <f t="shared" si="149"/>
        <v>0</v>
      </c>
      <c r="BB196" s="492">
        <f t="shared" si="150"/>
        <v>0</v>
      </c>
      <c r="BD196" s="265">
        <f t="shared" si="153"/>
        <v>0</v>
      </c>
      <c r="BE196" s="105"/>
      <c r="BF196" s="105"/>
      <c r="BG196" s="105"/>
      <c r="BH196" s="105"/>
      <c r="BI196" s="105"/>
      <c r="BJ196" s="105"/>
    </row>
    <row r="197" spans="2:62" ht="20.100000000000001" hidden="1" customHeight="1" outlineLevel="1">
      <c r="B197" s="100"/>
      <c r="C197" s="908"/>
      <c r="D197" s="909"/>
      <c r="E197" s="909"/>
      <c r="F197" s="910"/>
      <c r="G197" s="890"/>
      <c r="H197" s="891"/>
      <c r="I197" s="152"/>
      <c r="J197" s="152"/>
      <c r="K197" s="152"/>
      <c r="L197" s="152"/>
      <c r="M197" s="152"/>
      <c r="N197" s="152"/>
      <c r="O197" s="152"/>
      <c r="P197" s="153"/>
      <c r="Q197" s="153"/>
      <c r="R197" s="156">
        <f t="shared" si="143"/>
        <v>0</v>
      </c>
      <c r="S197" s="156">
        <f t="shared" si="144"/>
        <v>0</v>
      </c>
      <c r="U197" s="157">
        <f t="shared" si="151"/>
        <v>0</v>
      </c>
      <c r="W197" s="152"/>
      <c r="X197" s="152"/>
      <c r="Y197" s="152"/>
      <c r="Z197" s="152"/>
      <c r="AA197" s="152"/>
      <c r="AB197" s="152"/>
      <c r="AC197" s="347"/>
      <c r="AD197" s="152"/>
      <c r="AE197" s="152"/>
      <c r="AF197" s="152"/>
      <c r="AG197" s="152"/>
      <c r="AH197" s="152"/>
      <c r="AI197" s="152"/>
      <c r="AJ197" s="347"/>
      <c r="AK197" s="152"/>
      <c r="AL197" s="152"/>
      <c r="AM197" s="295"/>
      <c r="AN197" s="228"/>
      <c r="AO197" s="228"/>
      <c r="AP197" s="228"/>
      <c r="AQ197" s="228"/>
      <c r="AR197" s="228"/>
      <c r="AS197" s="348"/>
      <c r="AT197" s="264">
        <f t="shared" si="147"/>
        <v>0</v>
      </c>
      <c r="AU197" s="259"/>
      <c r="AV197" s="265">
        <f t="shared" si="148"/>
        <v>0</v>
      </c>
      <c r="AX197" s="265">
        <f t="shared" si="152"/>
        <v>0</v>
      </c>
      <c r="AZ197" s="492">
        <f t="shared" si="149"/>
        <v>0</v>
      </c>
      <c r="BB197" s="492">
        <f t="shared" si="150"/>
        <v>0</v>
      </c>
      <c r="BD197" s="265">
        <f t="shared" si="153"/>
        <v>0</v>
      </c>
      <c r="BE197" s="105"/>
      <c r="BF197" s="105"/>
      <c r="BG197" s="105"/>
      <c r="BH197" s="105"/>
      <c r="BI197" s="105"/>
      <c r="BJ197" s="105"/>
    </row>
    <row r="198" spans="2:62" ht="9.9499999999999993" hidden="1" customHeight="1" outlineLevel="1">
      <c r="B198" s="101"/>
      <c r="C198" s="208"/>
      <c r="D198" s="208"/>
      <c r="E198" s="208"/>
      <c r="F198" s="208"/>
      <c r="G198" s="237"/>
      <c r="H198" s="207"/>
      <c r="I198" s="257"/>
      <c r="J198" s="257"/>
      <c r="K198" s="257"/>
      <c r="L198" s="257"/>
      <c r="M198" s="257"/>
      <c r="N198" s="257"/>
      <c r="O198" s="257"/>
      <c r="P198" s="256"/>
      <c r="Q198" s="102"/>
      <c r="R198" s="102"/>
      <c r="S198" s="102"/>
      <c r="U198" s="98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Z198" s="493"/>
      <c r="BE198" s="105"/>
      <c r="BF198" s="105"/>
      <c r="BG198" s="105"/>
      <c r="BH198" s="105"/>
      <c r="BI198" s="105"/>
      <c r="BJ198" s="105"/>
    </row>
    <row r="199" spans="2:62" ht="20.100000000000001" customHeight="1" collapsed="1">
      <c r="B199" s="151">
        <f>B182+1</f>
        <v>12</v>
      </c>
      <c r="C199" s="916"/>
      <c r="D199" s="917"/>
      <c r="E199" s="917"/>
      <c r="F199" s="918"/>
      <c r="G199" s="429"/>
      <c r="H199" s="206">
        <v>1</v>
      </c>
      <c r="I199" s="642">
        <f t="shared" ref="I199" si="154">$H199*SUM(I200:I214)</f>
        <v>0</v>
      </c>
      <c r="J199" s="643">
        <f t="shared" ref="J199:O199" si="155">$H199*SUM(J200:J214)</f>
        <v>0</v>
      </c>
      <c r="K199" s="644">
        <f t="shared" si="155"/>
        <v>0</v>
      </c>
      <c r="L199" s="645">
        <f t="shared" si="155"/>
        <v>0</v>
      </c>
      <c r="M199" s="645">
        <f t="shared" si="155"/>
        <v>0</v>
      </c>
      <c r="N199" s="644">
        <f t="shared" si="155"/>
        <v>0</v>
      </c>
      <c r="O199" s="642">
        <f t="shared" si="155"/>
        <v>0</v>
      </c>
      <c r="P199" s="209">
        <f t="shared" ref="P199:Q199" si="156">$H199*SUM(P200:P214)</f>
        <v>0</v>
      </c>
      <c r="Q199" s="210">
        <f t="shared" si="156"/>
        <v>0</v>
      </c>
      <c r="R199" s="136">
        <f t="shared" ref="R199:R214" si="157">P199*(1+Gewinn)*(1+SicherheitAngebot)</f>
        <v>0</v>
      </c>
      <c r="S199" s="137">
        <f t="shared" ref="S199:S214" si="158">Q199*(1+MGKZ)*(1+Gewinn)*(1+SicherheitAngebot)</f>
        <v>0</v>
      </c>
      <c r="U199" s="10">
        <f>I199*$I$7+J199*$J$7+K199*$K$7+L199*$L$7+M199*$M$7+N199*$N$7+O199*$O$7+R199+S199</f>
        <v>0</v>
      </c>
      <c r="W199" s="646">
        <f t="shared" ref="W199:AB199" si="159">$H199*SUM(W200:W214)</f>
        <v>0</v>
      </c>
      <c r="X199" s="647">
        <f t="shared" si="159"/>
        <v>0</v>
      </c>
      <c r="Y199" s="648">
        <f t="shared" si="159"/>
        <v>0</v>
      </c>
      <c r="Z199" s="649">
        <f t="shared" si="159"/>
        <v>0</v>
      </c>
      <c r="AA199" s="648">
        <f t="shared" si="159"/>
        <v>0</v>
      </c>
      <c r="AB199" s="646">
        <f t="shared" si="159"/>
        <v>0</v>
      </c>
      <c r="AC199" s="258"/>
      <c r="AD199" s="646">
        <f t="shared" ref="AD199:AM199" si="160">$H199*SUM(AD200:AD214)</f>
        <v>0</v>
      </c>
      <c r="AE199" s="647">
        <f t="shared" si="160"/>
        <v>0</v>
      </c>
      <c r="AF199" s="648">
        <f t="shared" si="160"/>
        <v>0</v>
      </c>
      <c r="AG199" s="649">
        <f t="shared" si="160"/>
        <v>0</v>
      </c>
      <c r="AH199" s="648">
        <f t="shared" si="160"/>
        <v>0</v>
      </c>
      <c r="AI199" s="646">
        <f t="shared" si="160"/>
        <v>0</v>
      </c>
      <c r="AJ199" s="258"/>
      <c r="AK199" s="653">
        <f t="shared" si="160"/>
        <v>0</v>
      </c>
      <c r="AL199" s="653">
        <f t="shared" si="160"/>
        <v>0</v>
      </c>
      <c r="AM199" s="653">
        <f t="shared" si="160"/>
        <v>0</v>
      </c>
      <c r="AN199" s="227">
        <f>$H199*SUM(AN200:AN214)*(1+Gewinn)*(1+SicherheitAngebot)</f>
        <v>0</v>
      </c>
      <c r="AO199" s="227">
        <f>$H199*SUM(AO200:AO214)*(1+Gewinn)*(1+SicherheitAngebot)</f>
        <v>0</v>
      </c>
      <c r="AP199" s="227">
        <f>$H199*SUM(AP200:AP214)*(1+Gewinn)*(1+SicherheitAngebot)</f>
        <v>0</v>
      </c>
      <c r="AQ199" s="227">
        <f>$H199*SUM(AQ200:AQ214)*(1+Gewinn)*(1+SicherheitAngebot)</f>
        <v>0</v>
      </c>
      <c r="AR199" s="227">
        <f>$H199*SUM(AR200:AR214)*(1+Gewinn)*(1+SicherheitAngebot)</f>
        <v>0</v>
      </c>
      <c r="AS199" s="262"/>
      <c r="AT199" s="263">
        <f t="shared" si="147"/>
        <v>0</v>
      </c>
      <c r="AU199" s="259"/>
      <c r="AV199" s="491">
        <f>AK199*$AK$7+AL199*$AL$7+AM199*$AM$7+SUM(AN199:AR199)+AT199/Zuschläge_IBN+AT199</f>
        <v>0</v>
      </c>
      <c r="AX199" s="685">
        <f>U199+AV199</f>
        <v>0</v>
      </c>
      <c r="AZ199" s="490">
        <f>IF(H199&gt;0,U199/(1+SicherheitAngebot)*(1+Sicherheit),0)</f>
        <v>0</v>
      </c>
      <c r="BB199" s="490">
        <f>IF(H199&gt;0,AV199/(1+SicherheitAngebot)*(1+Sicherheit),0)</f>
        <v>0</v>
      </c>
      <c r="BD199" s="490">
        <f>AZ199+BB199</f>
        <v>0</v>
      </c>
      <c r="BE199" s="105"/>
      <c r="BF199" s="105"/>
      <c r="BG199" s="105"/>
      <c r="BH199" s="105"/>
      <c r="BI199" s="105"/>
      <c r="BJ199" s="105"/>
    </row>
    <row r="200" spans="2:62" ht="20.100000000000001" hidden="1" customHeight="1" outlineLevel="1">
      <c r="B200" s="99"/>
      <c r="C200" s="908"/>
      <c r="D200" s="909"/>
      <c r="E200" s="909"/>
      <c r="F200" s="910"/>
      <c r="G200" s="890"/>
      <c r="H200" s="901"/>
      <c r="I200" s="152"/>
      <c r="J200" s="152"/>
      <c r="K200" s="152"/>
      <c r="L200" s="152"/>
      <c r="M200" s="152"/>
      <c r="N200" s="152"/>
      <c r="O200" s="152"/>
      <c r="P200" s="153"/>
      <c r="Q200" s="153"/>
      <c r="R200" s="156">
        <f t="shared" si="157"/>
        <v>0</v>
      </c>
      <c r="S200" s="156">
        <f t="shared" si="158"/>
        <v>0</v>
      </c>
      <c r="U200" s="157">
        <f>I200*$I$7+J200*$J$7+K200*$K$7+L200*$L$7+M200*$M$7+N200*$N$7+O200*$O$7+R200+S200</f>
        <v>0</v>
      </c>
      <c r="W200" s="152"/>
      <c r="X200" s="152"/>
      <c r="Y200" s="152"/>
      <c r="Z200" s="152"/>
      <c r="AA200" s="152"/>
      <c r="AB200" s="152"/>
      <c r="AC200" s="347"/>
      <c r="AD200" s="152"/>
      <c r="AE200" s="152"/>
      <c r="AF200" s="152"/>
      <c r="AG200" s="152"/>
      <c r="AH200" s="152"/>
      <c r="AI200" s="152"/>
      <c r="AJ200" s="347"/>
      <c r="AK200" s="152"/>
      <c r="AL200" s="152"/>
      <c r="AM200" s="295"/>
      <c r="AN200" s="228"/>
      <c r="AO200" s="228"/>
      <c r="AP200" s="228"/>
      <c r="AQ200" s="228"/>
      <c r="AR200" s="228"/>
      <c r="AS200" s="348"/>
      <c r="AT200" s="264">
        <f t="shared" si="147"/>
        <v>0</v>
      </c>
      <c r="AU200" s="259"/>
      <c r="AV200" s="265">
        <f t="shared" ref="AV200:AV214" si="161">AK200*$AK$7+AL200*$AL$7+AM200*$AM$7+SUM(AN200:AR200)*(1+Gewinn)*(1+SicherheitAngebot)+AT200/Zuschläge_IBN+AT200</f>
        <v>0</v>
      </c>
      <c r="AX200" s="265">
        <f>U200+AV200</f>
        <v>0</v>
      </c>
      <c r="AZ200" s="492">
        <f t="shared" ref="AZ200:AZ214" si="162">U200/(1+SicherheitAngebot)*(1+Sicherheit)</f>
        <v>0</v>
      </c>
      <c r="BB200" s="492">
        <f t="shared" ref="BB200:BB214" si="163">AV200/(1+SicherheitAngebot)*(1+Sicherheit)</f>
        <v>0</v>
      </c>
      <c r="BD200" s="265">
        <f>AZ200+BB200</f>
        <v>0</v>
      </c>
      <c r="BE200" s="105"/>
      <c r="BF200" s="105"/>
      <c r="BG200" s="105"/>
      <c r="BH200" s="105"/>
      <c r="BI200" s="105"/>
      <c r="BJ200" s="105"/>
    </row>
    <row r="201" spans="2:62" ht="20.100000000000001" hidden="1" customHeight="1" outlineLevel="1">
      <c r="B201" s="100"/>
      <c r="C201" s="908"/>
      <c r="D201" s="909"/>
      <c r="E201" s="909"/>
      <c r="F201" s="910"/>
      <c r="G201" s="890"/>
      <c r="H201" s="891"/>
      <c r="I201" s="152"/>
      <c r="J201" s="152"/>
      <c r="K201" s="152"/>
      <c r="L201" s="152"/>
      <c r="M201" s="152"/>
      <c r="N201" s="152"/>
      <c r="O201" s="152"/>
      <c r="P201" s="153"/>
      <c r="Q201" s="153"/>
      <c r="R201" s="156">
        <f t="shared" si="157"/>
        <v>0</v>
      </c>
      <c r="S201" s="156">
        <f t="shared" si="158"/>
        <v>0</v>
      </c>
      <c r="U201" s="157">
        <f t="shared" ref="U201:U214" si="164">I201*$I$7+J201*$J$7+K201*$K$7+L201*$L$7+M201*$M$7+N201*$N$7+O201*$O$7+R201+S201</f>
        <v>0</v>
      </c>
      <c r="W201" s="152"/>
      <c r="X201" s="152"/>
      <c r="Y201" s="152"/>
      <c r="Z201" s="152"/>
      <c r="AA201" s="152"/>
      <c r="AB201" s="152"/>
      <c r="AC201" s="347"/>
      <c r="AD201" s="152"/>
      <c r="AE201" s="152"/>
      <c r="AF201" s="152"/>
      <c r="AG201" s="152"/>
      <c r="AH201" s="152"/>
      <c r="AI201" s="152"/>
      <c r="AJ201" s="347"/>
      <c r="AK201" s="152"/>
      <c r="AL201" s="152"/>
      <c r="AM201" s="295"/>
      <c r="AN201" s="228"/>
      <c r="AO201" s="228"/>
      <c r="AP201" s="228"/>
      <c r="AQ201" s="228"/>
      <c r="AR201" s="228"/>
      <c r="AS201" s="348"/>
      <c r="AT201" s="264">
        <f t="shared" si="147"/>
        <v>0</v>
      </c>
      <c r="AU201" s="259"/>
      <c r="AV201" s="265">
        <f t="shared" si="161"/>
        <v>0</v>
      </c>
      <c r="AX201" s="265">
        <f t="shared" ref="AX201:AX214" si="165">U201+AV201</f>
        <v>0</v>
      </c>
      <c r="AZ201" s="492">
        <f t="shared" si="162"/>
        <v>0</v>
      </c>
      <c r="BB201" s="492">
        <f t="shared" si="163"/>
        <v>0</v>
      </c>
      <c r="BD201" s="265">
        <f t="shared" ref="BD201:BD214" si="166">AZ201+BB201</f>
        <v>0</v>
      </c>
      <c r="BE201" s="105"/>
      <c r="BF201" s="105"/>
      <c r="BG201" s="105"/>
      <c r="BH201" s="105"/>
      <c r="BI201" s="105"/>
      <c r="BJ201" s="105"/>
    </row>
    <row r="202" spans="2:62" ht="20.100000000000001" hidden="1" customHeight="1" outlineLevel="1">
      <c r="B202" s="100"/>
      <c r="C202" s="908"/>
      <c r="D202" s="909"/>
      <c r="E202" s="909"/>
      <c r="F202" s="910"/>
      <c r="G202" s="890"/>
      <c r="H202" s="891"/>
      <c r="I202" s="152"/>
      <c r="J202" s="152"/>
      <c r="K202" s="152"/>
      <c r="L202" s="152"/>
      <c r="M202" s="152"/>
      <c r="N202" s="152"/>
      <c r="O202" s="152"/>
      <c r="P202" s="153"/>
      <c r="Q202" s="153"/>
      <c r="R202" s="156">
        <f t="shared" si="157"/>
        <v>0</v>
      </c>
      <c r="S202" s="156">
        <f t="shared" si="158"/>
        <v>0</v>
      </c>
      <c r="U202" s="157">
        <f t="shared" si="164"/>
        <v>0</v>
      </c>
      <c r="W202" s="152"/>
      <c r="X202" s="152"/>
      <c r="Y202" s="152"/>
      <c r="Z202" s="152"/>
      <c r="AA202" s="152"/>
      <c r="AB202" s="152"/>
      <c r="AC202" s="347"/>
      <c r="AD202" s="152"/>
      <c r="AE202" s="152"/>
      <c r="AF202" s="152"/>
      <c r="AG202" s="152"/>
      <c r="AH202" s="152"/>
      <c r="AI202" s="152"/>
      <c r="AJ202" s="347"/>
      <c r="AK202" s="152"/>
      <c r="AL202" s="152"/>
      <c r="AM202" s="295"/>
      <c r="AN202" s="228"/>
      <c r="AO202" s="228"/>
      <c r="AP202" s="228"/>
      <c r="AQ202" s="228"/>
      <c r="AR202" s="228"/>
      <c r="AS202" s="348"/>
      <c r="AT202" s="264">
        <f t="shared" si="147"/>
        <v>0</v>
      </c>
      <c r="AU202" s="259"/>
      <c r="AV202" s="265">
        <f t="shared" si="161"/>
        <v>0</v>
      </c>
      <c r="AX202" s="265">
        <f t="shared" si="165"/>
        <v>0</v>
      </c>
      <c r="AZ202" s="492">
        <f t="shared" si="162"/>
        <v>0</v>
      </c>
      <c r="BB202" s="492">
        <f t="shared" si="163"/>
        <v>0</v>
      </c>
      <c r="BD202" s="265">
        <f t="shared" si="166"/>
        <v>0</v>
      </c>
      <c r="BE202" s="105"/>
      <c r="BF202" s="105"/>
      <c r="BG202" s="105"/>
      <c r="BH202" s="105"/>
      <c r="BI202" s="105"/>
      <c r="BJ202" s="105"/>
    </row>
    <row r="203" spans="2:62" ht="20.100000000000001" hidden="1" customHeight="1" outlineLevel="1">
      <c r="B203" s="100"/>
      <c r="C203" s="908"/>
      <c r="D203" s="909"/>
      <c r="E203" s="909"/>
      <c r="F203" s="910"/>
      <c r="G203" s="890"/>
      <c r="H203" s="891"/>
      <c r="I203" s="152"/>
      <c r="J203" s="152"/>
      <c r="K203" s="152"/>
      <c r="L203" s="152"/>
      <c r="M203" s="152"/>
      <c r="N203" s="152"/>
      <c r="O203" s="152"/>
      <c r="P203" s="153"/>
      <c r="Q203" s="153"/>
      <c r="R203" s="156">
        <f t="shared" si="157"/>
        <v>0</v>
      </c>
      <c r="S203" s="156">
        <f t="shared" si="158"/>
        <v>0</v>
      </c>
      <c r="U203" s="157">
        <f t="shared" si="164"/>
        <v>0</v>
      </c>
      <c r="W203" s="152"/>
      <c r="X203" s="152"/>
      <c r="Y203" s="152"/>
      <c r="Z203" s="152"/>
      <c r="AA203" s="152"/>
      <c r="AB203" s="152"/>
      <c r="AC203" s="347"/>
      <c r="AD203" s="152"/>
      <c r="AE203" s="152"/>
      <c r="AF203" s="152"/>
      <c r="AG203" s="152"/>
      <c r="AH203" s="152"/>
      <c r="AI203" s="152"/>
      <c r="AJ203" s="347"/>
      <c r="AK203" s="152"/>
      <c r="AL203" s="152"/>
      <c r="AM203" s="295"/>
      <c r="AN203" s="228"/>
      <c r="AO203" s="228"/>
      <c r="AP203" s="228"/>
      <c r="AQ203" s="228"/>
      <c r="AR203" s="228"/>
      <c r="AS203" s="348"/>
      <c r="AT203" s="264">
        <f t="shared" si="147"/>
        <v>0</v>
      </c>
      <c r="AU203" s="259"/>
      <c r="AV203" s="265">
        <f t="shared" si="161"/>
        <v>0</v>
      </c>
      <c r="AX203" s="265">
        <f t="shared" si="165"/>
        <v>0</v>
      </c>
      <c r="AZ203" s="492">
        <f t="shared" si="162"/>
        <v>0</v>
      </c>
      <c r="BB203" s="492">
        <f t="shared" si="163"/>
        <v>0</v>
      </c>
      <c r="BD203" s="265">
        <f t="shared" si="166"/>
        <v>0</v>
      </c>
      <c r="BE203" s="105"/>
      <c r="BF203" s="105"/>
      <c r="BG203" s="105"/>
      <c r="BH203" s="105"/>
      <c r="BI203" s="105"/>
      <c r="BJ203" s="105"/>
    </row>
    <row r="204" spans="2:62" ht="20.100000000000001" hidden="1" customHeight="1" outlineLevel="1">
      <c r="B204" s="100"/>
      <c r="C204" s="908"/>
      <c r="D204" s="909"/>
      <c r="E204" s="909"/>
      <c r="F204" s="910"/>
      <c r="G204" s="890"/>
      <c r="H204" s="891"/>
      <c r="I204" s="152"/>
      <c r="J204" s="152"/>
      <c r="K204" s="152"/>
      <c r="L204" s="152"/>
      <c r="M204" s="152"/>
      <c r="N204" s="152"/>
      <c r="O204" s="152"/>
      <c r="P204" s="153"/>
      <c r="Q204" s="153"/>
      <c r="R204" s="156">
        <f t="shared" si="157"/>
        <v>0</v>
      </c>
      <c r="S204" s="156">
        <f t="shared" si="158"/>
        <v>0</v>
      </c>
      <c r="U204" s="157">
        <f t="shared" si="164"/>
        <v>0</v>
      </c>
      <c r="W204" s="152"/>
      <c r="X204" s="152"/>
      <c r="Y204" s="152"/>
      <c r="Z204" s="152"/>
      <c r="AA204" s="152"/>
      <c r="AB204" s="152"/>
      <c r="AC204" s="347"/>
      <c r="AD204" s="152"/>
      <c r="AE204" s="152"/>
      <c r="AF204" s="152"/>
      <c r="AG204" s="152"/>
      <c r="AH204" s="152"/>
      <c r="AI204" s="152"/>
      <c r="AJ204" s="347"/>
      <c r="AK204" s="152"/>
      <c r="AL204" s="152"/>
      <c r="AM204" s="295"/>
      <c r="AN204" s="228"/>
      <c r="AO204" s="228"/>
      <c r="AP204" s="228"/>
      <c r="AQ204" s="228"/>
      <c r="AR204" s="228"/>
      <c r="AS204" s="348"/>
      <c r="AT204" s="264">
        <f t="shared" si="147"/>
        <v>0</v>
      </c>
      <c r="AU204" s="259"/>
      <c r="AV204" s="265">
        <f t="shared" si="161"/>
        <v>0</v>
      </c>
      <c r="AX204" s="265">
        <f t="shared" si="165"/>
        <v>0</v>
      </c>
      <c r="AZ204" s="492">
        <f t="shared" si="162"/>
        <v>0</v>
      </c>
      <c r="BB204" s="492">
        <f t="shared" si="163"/>
        <v>0</v>
      </c>
      <c r="BD204" s="265">
        <f t="shared" si="166"/>
        <v>0</v>
      </c>
      <c r="BE204" s="105"/>
      <c r="BF204" s="105"/>
      <c r="BG204" s="105"/>
      <c r="BH204" s="105"/>
      <c r="BI204" s="105"/>
      <c r="BJ204" s="105"/>
    </row>
    <row r="205" spans="2:62" ht="20.100000000000001" hidden="1" customHeight="1" outlineLevel="1">
      <c r="B205" s="100"/>
      <c r="C205" s="908"/>
      <c r="D205" s="909"/>
      <c r="E205" s="909"/>
      <c r="F205" s="910"/>
      <c r="G205" s="890"/>
      <c r="H205" s="891"/>
      <c r="I205" s="152"/>
      <c r="J205" s="152"/>
      <c r="K205" s="152"/>
      <c r="L205" s="152"/>
      <c r="M205" s="152"/>
      <c r="N205" s="152"/>
      <c r="O205" s="152"/>
      <c r="P205" s="153"/>
      <c r="Q205" s="153"/>
      <c r="R205" s="156">
        <f t="shared" si="157"/>
        <v>0</v>
      </c>
      <c r="S205" s="156">
        <f t="shared" si="158"/>
        <v>0</v>
      </c>
      <c r="U205" s="157">
        <f t="shared" si="164"/>
        <v>0</v>
      </c>
      <c r="W205" s="152"/>
      <c r="X205" s="152"/>
      <c r="Y205" s="152"/>
      <c r="Z205" s="152"/>
      <c r="AA205" s="152"/>
      <c r="AB205" s="152"/>
      <c r="AC205" s="347"/>
      <c r="AD205" s="152"/>
      <c r="AE205" s="152"/>
      <c r="AF205" s="152"/>
      <c r="AG205" s="152"/>
      <c r="AH205" s="152"/>
      <c r="AI205" s="152"/>
      <c r="AJ205" s="347"/>
      <c r="AK205" s="152"/>
      <c r="AL205" s="152"/>
      <c r="AM205" s="295"/>
      <c r="AN205" s="228"/>
      <c r="AO205" s="228"/>
      <c r="AP205" s="228"/>
      <c r="AQ205" s="228"/>
      <c r="AR205" s="228"/>
      <c r="AS205" s="348"/>
      <c r="AT205" s="264">
        <f t="shared" si="147"/>
        <v>0</v>
      </c>
      <c r="AU205" s="259"/>
      <c r="AV205" s="265">
        <f t="shared" si="161"/>
        <v>0</v>
      </c>
      <c r="AX205" s="265">
        <f t="shared" si="165"/>
        <v>0</v>
      </c>
      <c r="AZ205" s="492">
        <f t="shared" si="162"/>
        <v>0</v>
      </c>
      <c r="BB205" s="492">
        <f t="shared" si="163"/>
        <v>0</v>
      </c>
      <c r="BD205" s="265">
        <f t="shared" si="166"/>
        <v>0</v>
      </c>
      <c r="BE205" s="105"/>
      <c r="BF205" s="105"/>
      <c r="BG205" s="105"/>
      <c r="BH205" s="105"/>
      <c r="BI205" s="105"/>
      <c r="BJ205" s="105"/>
    </row>
    <row r="206" spans="2:62" ht="20.100000000000001" hidden="1" customHeight="1" outlineLevel="1">
      <c r="B206" s="100"/>
      <c r="C206" s="908"/>
      <c r="D206" s="909"/>
      <c r="E206" s="909"/>
      <c r="F206" s="910"/>
      <c r="G206" s="890"/>
      <c r="H206" s="891"/>
      <c r="I206" s="152"/>
      <c r="J206" s="152"/>
      <c r="K206" s="152"/>
      <c r="L206" s="152"/>
      <c r="M206" s="152"/>
      <c r="N206" s="152"/>
      <c r="O206" s="152"/>
      <c r="P206" s="153"/>
      <c r="Q206" s="153"/>
      <c r="R206" s="156">
        <f t="shared" si="157"/>
        <v>0</v>
      </c>
      <c r="S206" s="156">
        <f t="shared" si="158"/>
        <v>0</v>
      </c>
      <c r="U206" s="157">
        <f t="shared" si="164"/>
        <v>0</v>
      </c>
      <c r="W206" s="152"/>
      <c r="X206" s="152"/>
      <c r="Y206" s="152"/>
      <c r="Z206" s="152"/>
      <c r="AA206" s="152"/>
      <c r="AB206" s="152"/>
      <c r="AC206" s="347"/>
      <c r="AD206" s="152"/>
      <c r="AE206" s="152"/>
      <c r="AF206" s="152"/>
      <c r="AG206" s="152"/>
      <c r="AH206" s="152"/>
      <c r="AI206" s="152"/>
      <c r="AJ206" s="347"/>
      <c r="AK206" s="152"/>
      <c r="AL206" s="152"/>
      <c r="AM206" s="295"/>
      <c r="AN206" s="228"/>
      <c r="AO206" s="228"/>
      <c r="AP206" s="228"/>
      <c r="AQ206" s="228"/>
      <c r="AR206" s="228"/>
      <c r="AS206" s="348"/>
      <c r="AT206" s="264">
        <f t="shared" si="147"/>
        <v>0</v>
      </c>
      <c r="AU206" s="259"/>
      <c r="AV206" s="265">
        <f t="shared" si="161"/>
        <v>0</v>
      </c>
      <c r="AX206" s="265">
        <f t="shared" si="165"/>
        <v>0</v>
      </c>
      <c r="AZ206" s="492">
        <f t="shared" si="162"/>
        <v>0</v>
      </c>
      <c r="BB206" s="492">
        <f t="shared" si="163"/>
        <v>0</v>
      </c>
      <c r="BD206" s="265">
        <f t="shared" si="166"/>
        <v>0</v>
      </c>
      <c r="BE206" s="105"/>
      <c r="BF206" s="105"/>
      <c r="BG206" s="105"/>
      <c r="BH206" s="105"/>
      <c r="BI206" s="105"/>
      <c r="BJ206" s="105"/>
    </row>
    <row r="207" spans="2:62" ht="20.100000000000001" hidden="1" customHeight="1" outlineLevel="1">
      <c r="B207" s="100"/>
      <c r="C207" s="908"/>
      <c r="D207" s="909"/>
      <c r="E207" s="909"/>
      <c r="F207" s="910"/>
      <c r="G207" s="890"/>
      <c r="H207" s="891"/>
      <c r="I207" s="152"/>
      <c r="J207" s="152"/>
      <c r="K207" s="152"/>
      <c r="L207" s="152"/>
      <c r="M207" s="152"/>
      <c r="N207" s="152"/>
      <c r="O207" s="152"/>
      <c r="P207" s="153"/>
      <c r="Q207" s="153"/>
      <c r="R207" s="156">
        <f t="shared" si="157"/>
        <v>0</v>
      </c>
      <c r="S207" s="156">
        <f t="shared" si="158"/>
        <v>0</v>
      </c>
      <c r="U207" s="157">
        <f t="shared" si="164"/>
        <v>0</v>
      </c>
      <c r="W207" s="152"/>
      <c r="X207" s="152"/>
      <c r="Y207" s="152"/>
      <c r="Z207" s="152"/>
      <c r="AA207" s="152"/>
      <c r="AB207" s="152"/>
      <c r="AC207" s="347"/>
      <c r="AD207" s="152"/>
      <c r="AE207" s="152"/>
      <c r="AF207" s="152"/>
      <c r="AG207" s="152"/>
      <c r="AH207" s="152"/>
      <c r="AI207" s="152"/>
      <c r="AJ207" s="347"/>
      <c r="AK207" s="152"/>
      <c r="AL207" s="152"/>
      <c r="AM207" s="295"/>
      <c r="AN207" s="228"/>
      <c r="AO207" s="228"/>
      <c r="AP207" s="228"/>
      <c r="AQ207" s="228"/>
      <c r="AR207" s="228"/>
      <c r="AS207" s="348"/>
      <c r="AT207" s="264">
        <f t="shared" si="147"/>
        <v>0</v>
      </c>
      <c r="AU207" s="259"/>
      <c r="AV207" s="265">
        <f t="shared" si="161"/>
        <v>0</v>
      </c>
      <c r="AX207" s="265">
        <f t="shared" si="165"/>
        <v>0</v>
      </c>
      <c r="AZ207" s="492">
        <f t="shared" si="162"/>
        <v>0</v>
      </c>
      <c r="BB207" s="492">
        <f t="shared" si="163"/>
        <v>0</v>
      </c>
      <c r="BD207" s="265">
        <f t="shared" si="166"/>
        <v>0</v>
      </c>
      <c r="BE207" s="105"/>
      <c r="BF207" s="105"/>
      <c r="BG207" s="105"/>
      <c r="BH207" s="105"/>
      <c r="BI207" s="105"/>
      <c r="BJ207" s="105"/>
    </row>
    <row r="208" spans="2:62" ht="20.100000000000001" hidden="1" customHeight="1" outlineLevel="1">
      <c r="B208" s="100"/>
      <c r="C208" s="908"/>
      <c r="D208" s="909"/>
      <c r="E208" s="909"/>
      <c r="F208" s="910"/>
      <c r="G208" s="890"/>
      <c r="H208" s="891"/>
      <c r="I208" s="152"/>
      <c r="J208" s="152"/>
      <c r="K208" s="152"/>
      <c r="L208" s="152"/>
      <c r="M208" s="152"/>
      <c r="N208" s="152"/>
      <c r="O208" s="152"/>
      <c r="P208" s="153"/>
      <c r="Q208" s="153"/>
      <c r="R208" s="156">
        <f t="shared" si="157"/>
        <v>0</v>
      </c>
      <c r="S208" s="156">
        <f t="shared" si="158"/>
        <v>0</v>
      </c>
      <c r="U208" s="157">
        <f t="shared" si="164"/>
        <v>0</v>
      </c>
      <c r="W208" s="152"/>
      <c r="X208" s="152"/>
      <c r="Y208" s="152"/>
      <c r="Z208" s="152"/>
      <c r="AA208" s="152"/>
      <c r="AB208" s="152"/>
      <c r="AC208" s="347"/>
      <c r="AD208" s="152"/>
      <c r="AE208" s="152"/>
      <c r="AF208" s="152"/>
      <c r="AG208" s="152"/>
      <c r="AH208" s="152"/>
      <c r="AI208" s="152"/>
      <c r="AJ208" s="347"/>
      <c r="AK208" s="152"/>
      <c r="AL208" s="152"/>
      <c r="AM208" s="295"/>
      <c r="AN208" s="228"/>
      <c r="AO208" s="228"/>
      <c r="AP208" s="228"/>
      <c r="AQ208" s="228"/>
      <c r="AR208" s="228"/>
      <c r="AS208" s="348"/>
      <c r="AT208" s="264">
        <f t="shared" si="147"/>
        <v>0</v>
      </c>
      <c r="AU208" s="259"/>
      <c r="AV208" s="265">
        <f t="shared" si="161"/>
        <v>0</v>
      </c>
      <c r="AX208" s="265">
        <f t="shared" si="165"/>
        <v>0</v>
      </c>
      <c r="AZ208" s="492">
        <f t="shared" si="162"/>
        <v>0</v>
      </c>
      <c r="BB208" s="492">
        <f t="shared" si="163"/>
        <v>0</v>
      </c>
      <c r="BD208" s="265">
        <f t="shared" si="166"/>
        <v>0</v>
      </c>
      <c r="BE208" s="105"/>
      <c r="BF208" s="105"/>
      <c r="BG208" s="105"/>
      <c r="BH208" s="105"/>
      <c r="BI208" s="105"/>
      <c r="BJ208" s="105"/>
    </row>
    <row r="209" spans="2:62" ht="20.100000000000001" hidden="1" customHeight="1" outlineLevel="1">
      <c r="B209" s="100"/>
      <c r="C209" s="908"/>
      <c r="D209" s="909"/>
      <c r="E209" s="909"/>
      <c r="F209" s="910"/>
      <c r="G209" s="890"/>
      <c r="H209" s="891"/>
      <c r="I209" s="152"/>
      <c r="J209" s="152"/>
      <c r="K209" s="152"/>
      <c r="L209" s="152"/>
      <c r="M209" s="152"/>
      <c r="N209" s="152"/>
      <c r="O209" s="152"/>
      <c r="P209" s="153"/>
      <c r="Q209" s="153"/>
      <c r="R209" s="156">
        <f t="shared" si="157"/>
        <v>0</v>
      </c>
      <c r="S209" s="156">
        <f t="shared" si="158"/>
        <v>0</v>
      </c>
      <c r="U209" s="157">
        <f t="shared" si="164"/>
        <v>0</v>
      </c>
      <c r="W209" s="152"/>
      <c r="X209" s="152"/>
      <c r="Y209" s="152"/>
      <c r="Z209" s="152"/>
      <c r="AA209" s="152"/>
      <c r="AB209" s="152"/>
      <c r="AC209" s="347"/>
      <c r="AD209" s="152"/>
      <c r="AE209" s="152"/>
      <c r="AF209" s="152"/>
      <c r="AG209" s="152"/>
      <c r="AH209" s="152"/>
      <c r="AI209" s="152"/>
      <c r="AJ209" s="347"/>
      <c r="AK209" s="152"/>
      <c r="AL209" s="152"/>
      <c r="AM209" s="295"/>
      <c r="AN209" s="228"/>
      <c r="AO209" s="228"/>
      <c r="AP209" s="228"/>
      <c r="AQ209" s="228"/>
      <c r="AR209" s="228"/>
      <c r="AS209" s="348"/>
      <c r="AT209" s="264">
        <f t="shared" si="147"/>
        <v>0</v>
      </c>
      <c r="AU209" s="259"/>
      <c r="AV209" s="265">
        <f t="shared" si="161"/>
        <v>0</v>
      </c>
      <c r="AX209" s="265">
        <f t="shared" si="165"/>
        <v>0</v>
      </c>
      <c r="AZ209" s="492">
        <f t="shared" si="162"/>
        <v>0</v>
      </c>
      <c r="BB209" s="492">
        <f t="shared" si="163"/>
        <v>0</v>
      </c>
      <c r="BD209" s="265">
        <f t="shared" si="166"/>
        <v>0</v>
      </c>
      <c r="BE209" s="105"/>
      <c r="BF209" s="105"/>
      <c r="BG209" s="105"/>
      <c r="BH209" s="105"/>
      <c r="BI209" s="105"/>
      <c r="BJ209" s="105"/>
    </row>
    <row r="210" spans="2:62" ht="20.100000000000001" hidden="1" customHeight="1" outlineLevel="1">
      <c r="B210" s="100"/>
      <c r="C210" s="908"/>
      <c r="D210" s="909"/>
      <c r="E210" s="909"/>
      <c r="F210" s="910"/>
      <c r="G210" s="890"/>
      <c r="H210" s="891"/>
      <c r="I210" s="152"/>
      <c r="J210" s="152"/>
      <c r="K210" s="152"/>
      <c r="L210" s="152"/>
      <c r="M210" s="152"/>
      <c r="N210" s="152"/>
      <c r="O210" s="152"/>
      <c r="P210" s="153"/>
      <c r="Q210" s="153"/>
      <c r="R210" s="156">
        <f t="shared" si="157"/>
        <v>0</v>
      </c>
      <c r="S210" s="156">
        <f t="shared" si="158"/>
        <v>0</v>
      </c>
      <c r="U210" s="157">
        <f t="shared" si="164"/>
        <v>0</v>
      </c>
      <c r="W210" s="152"/>
      <c r="X210" s="152"/>
      <c r="Y210" s="152"/>
      <c r="Z210" s="152"/>
      <c r="AA210" s="152"/>
      <c r="AB210" s="152"/>
      <c r="AC210" s="347"/>
      <c r="AD210" s="152"/>
      <c r="AE210" s="152"/>
      <c r="AF210" s="152"/>
      <c r="AG210" s="152"/>
      <c r="AH210" s="152"/>
      <c r="AI210" s="152"/>
      <c r="AJ210" s="347"/>
      <c r="AK210" s="152"/>
      <c r="AL210" s="152"/>
      <c r="AM210" s="295"/>
      <c r="AN210" s="228"/>
      <c r="AO210" s="228"/>
      <c r="AP210" s="228"/>
      <c r="AQ210" s="228"/>
      <c r="AR210" s="228"/>
      <c r="AS210" s="348"/>
      <c r="AT210" s="264">
        <f t="shared" si="147"/>
        <v>0</v>
      </c>
      <c r="AU210" s="259"/>
      <c r="AV210" s="265">
        <f t="shared" si="161"/>
        <v>0</v>
      </c>
      <c r="AX210" s="265">
        <f t="shared" si="165"/>
        <v>0</v>
      </c>
      <c r="AZ210" s="492">
        <f t="shared" si="162"/>
        <v>0</v>
      </c>
      <c r="BB210" s="492">
        <f t="shared" si="163"/>
        <v>0</v>
      </c>
      <c r="BD210" s="265">
        <f t="shared" si="166"/>
        <v>0</v>
      </c>
      <c r="BE210" s="105"/>
      <c r="BF210" s="105"/>
      <c r="BG210" s="105"/>
      <c r="BH210" s="105"/>
      <c r="BI210" s="105"/>
      <c r="BJ210" s="105"/>
    </row>
    <row r="211" spans="2:62" ht="20.100000000000001" hidden="1" customHeight="1" outlineLevel="1">
      <c r="B211" s="100"/>
      <c r="C211" s="908"/>
      <c r="D211" s="909"/>
      <c r="E211" s="909"/>
      <c r="F211" s="910"/>
      <c r="G211" s="890"/>
      <c r="H211" s="891"/>
      <c r="I211" s="152"/>
      <c r="J211" s="152"/>
      <c r="K211" s="152"/>
      <c r="L211" s="152"/>
      <c r="M211" s="152"/>
      <c r="N211" s="152"/>
      <c r="O211" s="152"/>
      <c r="P211" s="153"/>
      <c r="Q211" s="153"/>
      <c r="R211" s="156">
        <f t="shared" si="157"/>
        <v>0</v>
      </c>
      <c r="S211" s="156">
        <f t="shared" si="158"/>
        <v>0</v>
      </c>
      <c r="U211" s="157">
        <f t="shared" si="164"/>
        <v>0</v>
      </c>
      <c r="W211" s="152"/>
      <c r="X211" s="152"/>
      <c r="Y211" s="152"/>
      <c r="Z211" s="152"/>
      <c r="AA211" s="152"/>
      <c r="AB211" s="152"/>
      <c r="AC211" s="347"/>
      <c r="AD211" s="152"/>
      <c r="AE211" s="152"/>
      <c r="AF211" s="152"/>
      <c r="AG211" s="152"/>
      <c r="AH211" s="152"/>
      <c r="AI211" s="152"/>
      <c r="AJ211" s="347"/>
      <c r="AK211" s="152"/>
      <c r="AL211" s="152"/>
      <c r="AM211" s="295"/>
      <c r="AN211" s="228"/>
      <c r="AO211" s="228"/>
      <c r="AP211" s="228"/>
      <c r="AQ211" s="228"/>
      <c r="AR211" s="228"/>
      <c r="AS211" s="348"/>
      <c r="AT211" s="264">
        <f t="shared" si="147"/>
        <v>0</v>
      </c>
      <c r="AU211" s="259"/>
      <c r="AV211" s="265">
        <f t="shared" si="161"/>
        <v>0</v>
      </c>
      <c r="AX211" s="265">
        <f t="shared" si="165"/>
        <v>0</v>
      </c>
      <c r="AZ211" s="492">
        <f t="shared" si="162"/>
        <v>0</v>
      </c>
      <c r="BB211" s="492">
        <f t="shared" si="163"/>
        <v>0</v>
      </c>
      <c r="BD211" s="265">
        <f t="shared" si="166"/>
        <v>0</v>
      </c>
      <c r="BE211" s="105"/>
      <c r="BF211" s="105"/>
      <c r="BG211" s="105"/>
      <c r="BH211" s="105"/>
      <c r="BI211" s="105"/>
      <c r="BJ211" s="105"/>
    </row>
    <row r="212" spans="2:62" ht="20.100000000000001" hidden="1" customHeight="1" outlineLevel="1">
      <c r="B212" s="100"/>
      <c r="C212" s="908"/>
      <c r="D212" s="909"/>
      <c r="E212" s="909"/>
      <c r="F212" s="910"/>
      <c r="G212" s="890"/>
      <c r="H212" s="891"/>
      <c r="I212" s="152"/>
      <c r="J212" s="152"/>
      <c r="K212" s="152"/>
      <c r="L212" s="152"/>
      <c r="M212" s="152"/>
      <c r="N212" s="152"/>
      <c r="O212" s="152"/>
      <c r="P212" s="153"/>
      <c r="Q212" s="153"/>
      <c r="R212" s="156">
        <f t="shared" si="157"/>
        <v>0</v>
      </c>
      <c r="S212" s="156">
        <f t="shared" si="158"/>
        <v>0</v>
      </c>
      <c r="U212" s="157">
        <f t="shared" si="164"/>
        <v>0</v>
      </c>
      <c r="W212" s="152"/>
      <c r="X212" s="152"/>
      <c r="Y212" s="152"/>
      <c r="Z212" s="152"/>
      <c r="AA212" s="152"/>
      <c r="AB212" s="152"/>
      <c r="AC212" s="347"/>
      <c r="AD212" s="152"/>
      <c r="AE212" s="152"/>
      <c r="AF212" s="152"/>
      <c r="AG212" s="152"/>
      <c r="AH212" s="152"/>
      <c r="AI212" s="152"/>
      <c r="AJ212" s="347"/>
      <c r="AK212" s="152"/>
      <c r="AL212" s="152"/>
      <c r="AM212" s="295"/>
      <c r="AN212" s="228"/>
      <c r="AO212" s="228"/>
      <c r="AP212" s="228"/>
      <c r="AQ212" s="228"/>
      <c r="AR212" s="228"/>
      <c r="AS212" s="348"/>
      <c r="AT212" s="264">
        <f t="shared" si="147"/>
        <v>0</v>
      </c>
      <c r="AU212" s="259"/>
      <c r="AV212" s="265">
        <f t="shared" si="161"/>
        <v>0</v>
      </c>
      <c r="AX212" s="265">
        <f t="shared" si="165"/>
        <v>0</v>
      </c>
      <c r="AZ212" s="492">
        <f t="shared" si="162"/>
        <v>0</v>
      </c>
      <c r="BB212" s="492">
        <f t="shared" si="163"/>
        <v>0</v>
      </c>
      <c r="BD212" s="265">
        <f t="shared" si="166"/>
        <v>0</v>
      </c>
      <c r="BE212" s="105"/>
      <c r="BF212" s="105"/>
      <c r="BG212" s="105"/>
      <c r="BH212" s="105"/>
      <c r="BI212" s="105"/>
      <c r="BJ212" s="105"/>
    </row>
    <row r="213" spans="2:62" ht="20.100000000000001" hidden="1" customHeight="1" outlineLevel="1">
      <c r="B213" s="100"/>
      <c r="C213" s="908"/>
      <c r="D213" s="909"/>
      <c r="E213" s="909"/>
      <c r="F213" s="910"/>
      <c r="G213" s="890"/>
      <c r="H213" s="891"/>
      <c r="I213" s="152"/>
      <c r="J213" s="152"/>
      <c r="K213" s="152"/>
      <c r="L213" s="152"/>
      <c r="M213" s="152"/>
      <c r="N213" s="152"/>
      <c r="O213" s="152"/>
      <c r="P213" s="153"/>
      <c r="Q213" s="153"/>
      <c r="R213" s="156">
        <f t="shared" si="157"/>
        <v>0</v>
      </c>
      <c r="S213" s="156">
        <f t="shared" si="158"/>
        <v>0</v>
      </c>
      <c r="U213" s="157">
        <f t="shared" si="164"/>
        <v>0</v>
      </c>
      <c r="W213" s="152"/>
      <c r="X213" s="152"/>
      <c r="Y213" s="152"/>
      <c r="Z213" s="152"/>
      <c r="AA213" s="152"/>
      <c r="AB213" s="152"/>
      <c r="AC213" s="347"/>
      <c r="AD213" s="152"/>
      <c r="AE213" s="152"/>
      <c r="AF213" s="152"/>
      <c r="AG213" s="152"/>
      <c r="AH213" s="152"/>
      <c r="AI213" s="152"/>
      <c r="AJ213" s="347"/>
      <c r="AK213" s="152"/>
      <c r="AL213" s="152"/>
      <c r="AM213" s="295"/>
      <c r="AN213" s="228"/>
      <c r="AO213" s="228"/>
      <c r="AP213" s="228"/>
      <c r="AQ213" s="228"/>
      <c r="AR213" s="228"/>
      <c r="AS213" s="348"/>
      <c r="AT213" s="264">
        <f t="shared" si="147"/>
        <v>0</v>
      </c>
      <c r="AU213" s="259"/>
      <c r="AV213" s="265">
        <f t="shared" si="161"/>
        <v>0</v>
      </c>
      <c r="AX213" s="265">
        <f t="shared" si="165"/>
        <v>0</v>
      </c>
      <c r="AZ213" s="492">
        <f t="shared" si="162"/>
        <v>0</v>
      </c>
      <c r="BB213" s="492">
        <f t="shared" si="163"/>
        <v>0</v>
      </c>
      <c r="BD213" s="265">
        <f t="shared" si="166"/>
        <v>0</v>
      </c>
      <c r="BE213" s="105"/>
      <c r="BF213" s="105"/>
      <c r="BG213" s="105"/>
      <c r="BH213" s="105"/>
      <c r="BI213" s="105"/>
      <c r="BJ213" s="105"/>
    </row>
    <row r="214" spans="2:62" ht="20.100000000000001" hidden="1" customHeight="1" outlineLevel="1">
      <c r="B214" s="100"/>
      <c r="C214" s="908"/>
      <c r="D214" s="909"/>
      <c r="E214" s="909"/>
      <c r="F214" s="910"/>
      <c r="G214" s="890"/>
      <c r="H214" s="891"/>
      <c r="I214" s="152"/>
      <c r="J214" s="152"/>
      <c r="K214" s="152"/>
      <c r="L214" s="152"/>
      <c r="M214" s="152"/>
      <c r="N214" s="152"/>
      <c r="O214" s="152"/>
      <c r="P214" s="153"/>
      <c r="Q214" s="153"/>
      <c r="R214" s="156">
        <f t="shared" si="157"/>
        <v>0</v>
      </c>
      <c r="S214" s="156">
        <f t="shared" si="158"/>
        <v>0</v>
      </c>
      <c r="U214" s="157">
        <f t="shared" si="164"/>
        <v>0</v>
      </c>
      <c r="W214" s="152"/>
      <c r="X214" s="152"/>
      <c r="Y214" s="152"/>
      <c r="Z214" s="152"/>
      <c r="AA214" s="152"/>
      <c r="AB214" s="152"/>
      <c r="AC214" s="347"/>
      <c r="AD214" s="152"/>
      <c r="AE214" s="152"/>
      <c r="AF214" s="152"/>
      <c r="AG214" s="152"/>
      <c r="AH214" s="152"/>
      <c r="AI214" s="152"/>
      <c r="AJ214" s="347"/>
      <c r="AK214" s="152"/>
      <c r="AL214" s="152"/>
      <c r="AM214" s="295"/>
      <c r="AN214" s="228"/>
      <c r="AO214" s="228"/>
      <c r="AP214" s="228"/>
      <c r="AQ214" s="228"/>
      <c r="AR214" s="228"/>
      <c r="AS214" s="348"/>
      <c r="AT214" s="264">
        <f t="shared" si="147"/>
        <v>0</v>
      </c>
      <c r="AU214" s="259"/>
      <c r="AV214" s="265">
        <f t="shared" si="161"/>
        <v>0</v>
      </c>
      <c r="AX214" s="265">
        <f t="shared" si="165"/>
        <v>0</v>
      </c>
      <c r="AZ214" s="492">
        <f t="shared" si="162"/>
        <v>0</v>
      </c>
      <c r="BB214" s="492">
        <f t="shared" si="163"/>
        <v>0</v>
      </c>
      <c r="BD214" s="265">
        <f t="shared" si="166"/>
        <v>0</v>
      </c>
      <c r="BE214" s="105"/>
      <c r="BF214" s="105"/>
      <c r="BG214" s="105"/>
      <c r="BH214" s="105"/>
      <c r="BI214" s="105"/>
      <c r="BJ214" s="105"/>
    </row>
    <row r="215" spans="2:62" ht="9.9499999999999993" hidden="1" customHeight="1" outlineLevel="1">
      <c r="B215" s="101"/>
      <c r="C215" s="208"/>
      <c r="D215" s="208"/>
      <c r="E215" s="208"/>
      <c r="F215" s="208"/>
      <c r="G215" s="237"/>
      <c r="H215" s="207"/>
      <c r="I215" s="257"/>
      <c r="J215" s="257"/>
      <c r="K215" s="257"/>
      <c r="L215" s="257"/>
      <c r="M215" s="257"/>
      <c r="N215" s="257"/>
      <c r="O215" s="257"/>
      <c r="P215" s="256"/>
      <c r="Q215" s="102"/>
      <c r="R215" s="102"/>
      <c r="S215" s="102"/>
      <c r="U215" s="98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Z215" s="493"/>
      <c r="BE215" s="105"/>
      <c r="BF215" s="105"/>
      <c r="BG215" s="105"/>
      <c r="BH215" s="105"/>
      <c r="BI215" s="105"/>
      <c r="BJ215" s="105"/>
    </row>
    <row r="216" spans="2:62" ht="20.100000000000001" customHeight="1" collapsed="1">
      <c r="B216" s="151">
        <f>B199+1</f>
        <v>13</v>
      </c>
      <c r="C216" s="916"/>
      <c r="D216" s="917"/>
      <c r="E216" s="917"/>
      <c r="F216" s="918"/>
      <c r="G216" s="429"/>
      <c r="H216" s="206">
        <v>1</v>
      </c>
      <c r="I216" s="642">
        <f t="shared" ref="I216" si="167">$H216*SUM(I217:I231)</f>
        <v>0</v>
      </c>
      <c r="J216" s="643">
        <f t="shared" ref="J216:O216" si="168">$H216*SUM(J217:J231)</f>
        <v>0</v>
      </c>
      <c r="K216" s="644">
        <f t="shared" si="168"/>
        <v>0</v>
      </c>
      <c r="L216" s="645">
        <f t="shared" si="168"/>
        <v>0</v>
      </c>
      <c r="M216" s="645">
        <f t="shared" si="168"/>
        <v>0</v>
      </c>
      <c r="N216" s="644">
        <f t="shared" si="168"/>
        <v>0</v>
      </c>
      <c r="O216" s="642">
        <f t="shared" si="168"/>
        <v>0</v>
      </c>
      <c r="P216" s="209">
        <f t="shared" ref="P216:Q216" si="169">$H216*SUM(P217:P231)</f>
        <v>0</v>
      </c>
      <c r="Q216" s="210">
        <f t="shared" si="169"/>
        <v>0</v>
      </c>
      <c r="R216" s="136">
        <f t="shared" ref="R216:R231" si="170">P216*(1+Gewinn)*(1+SicherheitAngebot)</f>
        <v>0</v>
      </c>
      <c r="S216" s="137">
        <f t="shared" ref="S216:S231" si="171">Q216*(1+MGKZ)*(1+Gewinn)*(1+SicherheitAngebot)</f>
        <v>0</v>
      </c>
      <c r="U216" s="10">
        <f>I216*$I$7+J216*$J$7+K216*$K$7+L216*$L$7+M216*$M$7+N216*$N$7+O216*$O$7+R216+S216</f>
        <v>0</v>
      </c>
      <c r="W216" s="646">
        <f t="shared" ref="W216:AB216" si="172">$H216*SUM(W217:W231)</f>
        <v>0</v>
      </c>
      <c r="X216" s="647">
        <f t="shared" si="172"/>
        <v>0</v>
      </c>
      <c r="Y216" s="648">
        <f t="shared" si="172"/>
        <v>0</v>
      </c>
      <c r="Z216" s="649">
        <f t="shared" si="172"/>
        <v>0</v>
      </c>
      <c r="AA216" s="648">
        <f t="shared" si="172"/>
        <v>0</v>
      </c>
      <c r="AB216" s="646">
        <f t="shared" si="172"/>
        <v>0</v>
      </c>
      <c r="AC216" s="258"/>
      <c r="AD216" s="646">
        <f t="shared" ref="AD216:AM216" si="173">$H216*SUM(AD217:AD231)</f>
        <v>0</v>
      </c>
      <c r="AE216" s="647">
        <f t="shared" si="173"/>
        <v>0</v>
      </c>
      <c r="AF216" s="648">
        <f t="shared" si="173"/>
        <v>0</v>
      </c>
      <c r="AG216" s="649">
        <f t="shared" si="173"/>
        <v>0</v>
      </c>
      <c r="AH216" s="648">
        <f t="shared" si="173"/>
        <v>0</v>
      </c>
      <c r="AI216" s="646">
        <f t="shared" si="173"/>
        <v>0</v>
      </c>
      <c r="AJ216" s="258"/>
      <c r="AK216" s="653">
        <f t="shared" si="173"/>
        <v>0</v>
      </c>
      <c r="AL216" s="653">
        <f t="shared" si="173"/>
        <v>0</v>
      </c>
      <c r="AM216" s="653">
        <f t="shared" si="173"/>
        <v>0</v>
      </c>
      <c r="AN216" s="227">
        <f>$H216*SUM(AN217:AN231)*(1+Gewinn)*(1+SicherheitAngebot)</f>
        <v>0</v>
      </c>
      <c r="AO216" s="227">
        <f>$H216*SUM(AO217:AO231)*(1+Gewinn)*(1+SicherheitAngebot)</f>
        <v>0</v>
      </c>
      <c r="AP216" s="227">
        <f>$H216*SUM(AP217:AP231)*(1+Gewinn)*(1+SicherheitAngebot)</f>
        <v>0</v>
      </c>
      <c r="AQ216" s="227">
        <f>$H216*SUM(AQ217:AQ231)*(1+Gewinn)*(1+SicherheitAngebot)</f>
        <v>0</v>
      </c>
      <c r="AR216" s="227">
        <f>$H216*SUM(AR217:AR231)*(1+Gewinn)*(1+SicherheitAngebot)</f>
        <v>0</v>
      </c>
      <c r="AS216" s="262"/>
      <c r="AT216" s="263">
        <f t="shared" ref="AT216:AT279" si="174">((W216+AD216)*$W$7+(X216+AE216)*$X$7+(Y216+Z216+AF216+AG216)*$Z$7+(AA216+AH216)*$AA$7+(AB216+AI216)*$AB$7)*Zuschläge_IBN</f>
        <v>0</v>
      </c>
      <c r="AU216" s="259"/>
      <c r="AV216" s="491">
        <f>AK216*$AK$7+AL216*$AL$7+AM216*$AM$7+SUM(AN216:AR216)+AT216/Zuschläge_IBN+AT216</f>
        <v>0</v>
      </c>
      <c r="AX216" s="685">
        <f>U216+AV216</f>
        <v>0</v>
      </c>
      <c r="AZ216" s="490">
        <f>IF(H216&gt;0,U216/(1+SicherheitAngebot)*(1+Sicherheit),0)</f>
        <v>0</v>
      </c>
      <c r="BB216" s="490">
        <f>IF(H216&gt;0,AV216/(1+SicherheitAngebot)*(1+Sicherheit),0)</f>
        <v>0</v>
      </c>
      <c r="BD216" s="490">
        <f>AZ216+BB216</f>
        <v>0</v>
      </c>
      <c r="BE216" s="105"/>
      <c r="BF216" s="105"/>
      <c r="BG216" s="105"/>
      <c r="BH216" s="105"/>
      <c r="BI216" s="105"/>
      <c r="BJ216" s="105"/>
    </row>
    <row r="217" spans="2:62" ht="20.100000000000001" hidden="1" customHeight="1" outlineLevel="1">
      <c r="B217" s="99"/>
      <c r="C217" s="908"/>
      <c r="D217" s="909"/>
      <c r="E217" s="909"/>
      <c r="F217" s="910"/>
      <c r="G217" s="890"/>
      <c r="H217" s="901"/>
      <c r="I217" s="152"/>
      <c r="J217" s="152"/>
      <c r="K217" s="152"/>
      <c r="L217" s="152"/>
      <c r="M217" s="152"/>
      <c r="N217" s="152"/>
      <c r="O217" s="152"/>
      <c r="P217" s="153"/>
      <c r="Q217" s="153"/>
      <c r="R217" s="156">
        <f t="shared" si="170"/>
        <v>0</v>
      </c>
      <c r="S217" s="156">
        <f t="shared" si="171"/>
        <v>0</v>
      </c>
      <c r="U217" s="157">
        <f>I217*$I$7+J217*$J$7+K217*$K$7+L217*$L$7+M217*$M$7+N217*$N$7+O217*$O$7+R217+S217</f>
        <v>0</v>
      </c>
      <c r="W217" s="152"/>
      <c r="X217" s="152"/>
      <c r="Y217" s="152"/>
      <c r="Z217" s="152"/>
      <c r="AA217" s="152"/>
      <c r="AB217" s="152"/>
      <c r="AC217" s="347"/>
      <c r="AD217" s="152"/>
      <c r="AE217" s="152"/>
      <c r="AF217" s="152"/>
      <c r="AG217" s="152"/>
      <c r="AH217" s="152"/>
      <c r="AI217" s="152"/>
      <c r="AJ217" s="347"/>
      <c r="AK217" s="152"/>
      <c r="AL217" s="152"/>
      <c r="AM217" s="295"/>
      <c r="AN217" s="228"/>
      <c r="AO217" s="228"/>
      <c r="AP217" s="228"/>
      <c r="AQ217" s="228"/>
      <c r="AR217" s="228"/>
      <c r="AS217" s="348"/>
      <c r="AT217" s="264">
        <f t="shared" si="174"/>
        <v>0</v>
      </c>
      <c r="AU217" s="259"/>
      <c r="AV217" s="265">
        <f t="shared" ref="AV217:AV231" si="175">AK217*$AK$7+AL217*$AL$7+AM217*$AM$7+SUM(AN217:AR217)*(1+Gewinn)*(1+SicherheitAngebot)+AT217/Zuschläge_IBN+AT217</f>
        <v>0</v>
      </c>
      <c r="AX217" s="265">
        <f>U217+AV217</f>
        <v>0</v>
      </c>
      <c r="AZ217" s="492">
        <f t="shared" ref="AZ217:AZ231" si="176">U217/(1+SicherheitAngebot)*(1+Sicherheit)</f>
        <v>0</v>
      </c>
      <c r="BB217" s="492">
        <f t="shared" ref="BB217:BB231" si="177">AV217/(1+SicherheitAngebot)*(1+Sicherheit)</f>
        <v>0</v>
      </c>
      <c r="BD217" s="265">
        <f>AZ217+BB217</f>
        <v>0</v>
      </c>
      <c r="BE217" s="105"/>
      <c r="BF217" s="105"/>
      <c r="BG217" s="105"/>
      <c r="BH217" s="105"/>
      <c r="BI217" s="105"/>
      <c r="BJ217" s="105"/>
    </row>
    <row r="218" spans="2:62" ht="20.100000000000001" hidden="1" customHeight="1" outlineLevel="1">
      <c r="B218" s="100"/>
      <c r="C218" s="908"/>
      <c r="D218" s="909"/>
      <c r="E218" s="909"/>
      <c r="F218" s="910"/>
      <c r="G218" s="890"/>
      <c r="H218" s="891"/>
      <c r="I218" s="152"/>
      <c r="J218" s="152"/>
      <c r="K218" s="152"/>
      <c r="L218" s="152"/>
      <c r="M218" s="152"/>
      <c r="N218" s="152"/>
      <c r="O218" s="152"/>
      <c r="P218" s="153"/>
      <c r="Q218" s="153"/>
      <c r="R218" s="156">
        <f t="shared" si="170"/>
        <v>0</v>
      </c>
      <c r="S218" s="156">
        <f t="shared" si="171"/>
        <v>0</v>
      </c>
      <c r="U218" s="157">
        <f t="shared" ref="U218:U231" si="178">I218*$I$7+J218*$J$7+K218*$K$7+L218*$L$7+M218*$M$7+N218*$N$7+O218*$O$7+R218+S218</f>
        <v>0</v>
      </c>
      <c r="W218" s="152"/>
      <c r="X218" s="152"/>
      <c r="Y218" s="152"/>
      <c r="Z218" s="152"/>
      <c r="AA218" s="152"/>
      <c r="AB218" s="152"/>
      <c r="AC218" s="347"/>
      <c r="AD218" s="152"/>
      <c r="AE218" s="152"/>
      <c r="AF218" s="152"/>
      <c r="AG218" s="152"/>
      <c r="AH218" s="152"/>
      <c r="AI218" s="152"/>
      <c r="AJ218" s="347"/>
      <c r="AK218" s="152"/>
      <c r="AL218" s="152"/>
      <c r="AM218" s="295"/>
      <c r="AN218" s="228"/>
      <c r="AO218" s="228"/>
      <c r="AP218" s="228"/>
      <c r="AQ218" s="228"/>
      <c r="AR218" s="228"/>
      <c r="AS218" s="348"/>
      <c r="AT218" s="264">
        <f t="shared" si="174"/>
        <v>0</v>
      </c>
      <c r="AU218" s="259"/>
      <c r="AV218" s="265">
        <f t="shared" si="175"/>
        <v>0</v>
      </c>
      <c r="AX218" s="265">
        <f t="shared" ref="AX218:AX231" si="179">U218+AV218</f>
        <v>0</v>
      </c>
      <c r="AZ218" s="492">
        <f t="shared" si="176"/>
        <v>0</v>
      </c>
      <c r="BB218" s="492">
        <f t="shared" si="177"/>
        <v>0</v>
      </c>
      <c r="BD218" s="265">
        <f t="shared" ref="BD218:BD231" si="180">AZ218+BB218</f>
        <v>0</v>
      </c>
      <c r="BE218" s="105"/>
      <c r="BF218" s="105"/>
      <c r="BG218" s="105"/>
      <c r="BH218" s="105"/>
      <c r="BI218" s="105"/>
      <c r="BJ218" s="105"/>
    </row>
    <row r="219" spans="2:62" ht="20.100000000000001" hidden="1" customHeight="1" outlineLevel="1">
      <c r="B219" s="100"/>
      <c r="C219" s="908"/>
      <c r="D219" s="909"/>
      <c r="E219" s="909"/>
      <c r="F219" s="910"/>
      <c r="G219" s="890"/>
      <c r="H219" s="891"/>
      <c r="I219" s="152"/>
      <c r="J219" s="152"/>
      <c r="K219" s="152"/>
      <c r="L219" s="152"/>
      <c r="M219" s="152"/>
      <c r="N219" s="152"/>
      <c r="O219" s="152"/>
      <c r="P219" s="153"/>
      <c r="Q219" s="153"/>
      <c r="R219" s="156">
        <f t="shared" si="170"/>
        <v>0</v>
      </c>
      <c r="S219" s="156">
        <f t="shared" si="171"/>
        <v>0</v>
      </c>
      <c r="U219" s="157">
        <f t="shared" si="178"/>
        <v>0</v>
      </c>
      <c r="W219" s="152"/>
      <c r="X219" s="152"/>
      <c r="Y219" s="152"/>
      <c r="Z219" s="152"/>
      <c r="AA219" s="152"/>
      <c r="AB219" s="152"/>
      <c r="AC219" s="347"/>
      <c r="AD219" s="152"/>
      <c r="AE219" s="152"/>
      <c r="AF219" s="152"/>
      <c r="AG219" s="152"/>
      <c r="AH219" s="152"/>
      <c r="AI219" s="152"/>
      <c r="AJ219" s="347"/>
      <c r="AK219" s="152"/>
      <c r="AL219" s="152"/>
      <c r="AM219" s="295"/>
      <c r="AN219" s="228"/>
      <c r="AO219" s="228"/>
      <c r="AP219" s="228"/>
      <c r="AQ219" s="228"/>
      <c r="AR219" s="228"/>
      <c r="AS219" s="348"/>
      <c r="AT219" s="264">
        <f t="shared" si="174"/>
        <v>0</v>
      </c>
      <c r="AU219" s="259"/>
      <c r="AV219" s="265">
        <f t="shared" si="175"/>
        <v>0</v>
      </c>
      <c r="AX219" s="265">
        <f t="shared" si="179"/>
        <v>0</v>
      </c>
      <c r="AZ219" s="492">
        <f t="shared" si="176"/>
        <v>0</v>
      </c>
      <c r="BB219" s="492">
        <f t="shared" si="177"/>
        <v>0</v>
      </c>
      <c r="BD219" s="265">
        <f t="shared" si="180"/>
        <v>0</v>
      </c>
      <c r="BE219" s="105"/>
      <c r="BF219" s="105"/>
      <c r="BG219" s="105"/>
      <c r="BH219" s="105"/>
      <c r="BI219" s="105"/>
      <c r="BJ219" s="105"/>
    </row>
    <row r="220" spans="2:62" ht="20.100000000000001" hidden="1" customHeight="1" outlineLevel="1">
      <c r="B220" s="100"/>
      <c r="C220" s="908"/>
      <c r="D220" s="909"/>
      <c r="E220" s="909"/>
      <c r="F220" s="910"/>
      <c r="G220" s="890"/>
      <c r="H220" s="891"/>
      <c r="I220" s="152"/>
      <c r="J220" s="152"/>
      <c r="K220" s="152"/>
      <c r="L220" s="152"/>
      <c r="M220" s="152"/>
      <c r="N220" s="152"/>
      <c r="O220" s="152"/>
      <c r="P220" s="153"/>
      <c r="Q220" s="153"/>
      <c r="R220" s="156">
        <f t="shared" si="170"/>
        <v>0</v>
      </c>
      <c r="S220" s="156">
        <f t="shared" si="171"/>
        <v>0</v>
      </c>
      <c r="U220" s="157">
        <f t="shared" si="178"/>
        <v>0</v>
      </c>
      <c r="W220" s="152"/>
      <c r="X220" s="152"/>
      <c r="Y220" s="152"/>
      <c r="Z220" s="152"/>
      <c r="AA220" s="152"/>
      <c r="AB220" s="152"/>
      <c r="AC220" s="347"/>
      <c r="AD220" s="152"/>
      <c r="AE220" s="152"/>
      <c r="AF220" s="152"/>
      <c r="AG220" s="152"/>
      <c r="AH220" s="152"/>
      <c r="AI220" s="152"/>
      <c r="AJ220" s="347"/>
      <c r="AK220" s="152"/>
      <c r="AL220" s="152"/>
      <c r="AM220" s="295"/>
      <c r="AN220" s="228"/>
      <c r="AO220" s="228"/>
      <c r="AP220" s="228"/>
      <c r="AQ220" s="228"/>
      <c r="AR220" s="228"/>
      <c r="AS220" s="348"/>
      <c r="AT220" s="264">
        <f t="shared" si="174"/>
        <v>0</v>
      </c>
      <c r="AU220" s="259"/>
      <c r="AV220" s="265">
        <f t="shared" si="175"/>
        <v>0</v>
      </c>
      <c r="AX220" s="265">
        <f t="shared" si="179"/>
        <v>0</v>
      </c>
      <c r="AZ220" s="492">
        <f t="shared" si="176"/>
        <v>0</v>
      </c>
      <c r="BB220" s="492">
        <f t="shared" si="177"/>
        <v>0</v>
      </c>
      <c r="BD220" s="265">
        <f t="shared" si="180"/>
        <v>0</v>
      </c>
      <c r="BE220" s="105"/>
      <c r="BF220" s="105"/>
      <c r="BG220" s="105"/>
      <c r="BH220" s="105"/>
      <c r="BI220" s="105"/>
      <c r="BJ220" s="105"/>
    </row>
    <row r="221" spans="2:62" ht="20.100000000000001" hidden="1" customHeight="1" outlineLevel="1">
      <c r="B221" s="100"/>
      <c r="C221" s="908"/>
      <c r="D221" s="909"/>
      <c r="E221" s="909"/>
      <c r="F221" s="910"/>
      <c r="G221" s="890"/>
      <c r="H221" s="891"/>
      <c r="I221" s="152"/>
      <c r="J221" s="152"/>
      <c r="K221" s="152"/>
      <c r="L221" s="152"/>
      <c r="M221" s="152"/>
      <c r="N221" s="152"/>
      <c r="O221" s="152"/>
      <c r="P221" s="153"/>
      <c r="Q221" s="153"/>
      <c r="R221" s="156">
        <f t="shared" si="170"/>
        <v>0</v>
      </c>
      <c r="S221" s="156">
        <f t="shared" si="171"/>
        <v>0</v>
      </c>
      <c r="U221" s="157">
        <f t="shared" si="178"/>
        <v>0</v>
      </c>
      <c r="W221" s="152"/>
      <c r="X221" s="152"/>
      <c r="Y221" s="152"/>
      <c r="Z221" s="152"/>
      <c r="AA221" s="152"/>
      <c r="AB221" s="152"/>
      <c r="AC221" s="347"/>
      <c r="AD221" s="152"/>
      <c r="AE221" s="152"/>
      <c r="AF221" s="152"/>
      <c r="AG221" s="152"/>
      <c r="AH221" s="152"/>
      <c r="AI221" s="152"/>
      <c r="AJ221" s="347"/>
      <c r="AK221" s="152"/>
      <c r="AL221" s="152"/>
      <c r="AM221" s="295"/>
      <c r="AN221" s="228"/>
      <c r="AO221" s="228"/>
      <c r="AP221" s="228"/>
      <c r="AQ221" s="228"/>
      <c r="AR221" s="228"/>
      <c r="AS221" s="348"/>
      <c r="AT221" s="264">
        <f t="shared" si="174"/>
        <v>0</v>
      </c>
      <c r="AU221" s="259"/>
      <c r="AV221" s="265">
        <f t="shared" si="175"/>
        <v>0</v>
      </c>
      <c r="AX221" s="265">
        <f t="shared" si="179"/>
        <v>0</v>
      </c>
      <c r="AZ221" s="492">
        <f t="shared" si="176"/>
        <v>0</v>
      </c>
      <c r="BB221" s="492">
        <f t="shared" si="177"/>
        <v>0</v>
      </c>
      <c r="BD221" s="265">
        <f t="shared" si="180"/>
        <v>0</v>
      </c>
      <c r="BE221" s="105"/>
      <c r="BF221" s="105"/>
      <c r="BG221" s="105"/>
      <c r="BH221" s="105"/>
      <c r="BI221" s="105"/>
      <c r="BJ221" s="105"/>
    </row>
    <row r="222" spans="2:62" ht="20.100000000000001" hidden="1" customHeight="1" outlineLevel="1">
      <c r="B222" s="100"/>
      <c r="C222" s="908"/>
      <c r="D222" s="909"/>
      <c r="E222" s="909"/>
      <c r="F222" s="910"/>
      <c r="G222" s="890"/>
      <c r="H222" s="891"/>
      <c r="I222" s="152"/>
      <c r="J222" s="152"/>
      <c r="K222" s="152"/>
      <c r="L222" s="152"/>
      <c r="M222" s="152"/>
      <c r="N222" s="152"/>
      <c r="O222" s="152"/>
      <c r="P222" s="153"/>
      <c r="Q222" s="153"/>
      <c r="R222" s="156">
        <f t="shared" si="170"/>
        <v>0</v>
      </c>
      <c r="S222" s="156">
        <f t="shared" si="171"/>
        <v>0</v>
      </c>
      <c r="U222" s="157">
        <f t="shared" si="178"/>
        <v>0</v>
      </c>
      <c r="W222" s="152"/>
      <c r="X222" s="152"/>
      <c r="Y222" s="152"/>
      <c r="Z222" s="152"/>
      <c r="AA222" s="152"/>
      <c r="AB222" s="152"/>
      <c r="AC222" s="347"/>
      <c r="AD222" s="152"/>
      <c r="AE222" s="152"/>
      <c r="AF222" s="152"/>
      <c r="AG222" s="152"/>
      <c r="AH222" s="152"/>
      <c r="AI222" s="152"/>
      <c r="AJ222" s="347"/>
      <c r="AK222" s="152"/>
      <c r="AL222" s="152"/>
      <c r="AM222" s="295"/>
      <c r="AN222" s="228"/>
      <c r="AO222" s="228"/>
      <c r="AP222" s="228"/>
      <c r="AQ222" s="228"/>
      <c r="AR222" s="228"/>
      <c r="AS222" s="348"/>
      <c r="AT222" s="264">
        <f t="shared" si="174"/>
        <v>0</v>
      </c>
      <c r="AU222" s="259"/>
      <c r="AV222" s="265">
        <f t="shared" si="175"/>
        <v>0</v>
      </c>
      <c r="AX222" s="265">
        <f t="shared" si="179"/>
        <v>0</v>
      </c>
      <c r="AZ222" s="492">
        <f t="shared" si="176"/>
        <v>0</v>
      </c>
      <c r="BB222" s="492">
        <f t="shared" si="177"/>
        <v>0</v>
      </c>
      <c r="BD222" s="265">
        <f t="shared" si="180"/>
        <v>0</v>
      </c>
      <c r="BE222" s="105"/>
      <c r="BF222" s="105"/>
      <c r="BG222" s="105"/>
      <c r="BH222" s="105"/>
      <c r="BI222" s="105"/>
      <c r="BJ222" s="105"/>
    </row>
    <row r="223" spans="2:62" ht="20.100000000000001" hidden="1" customHeight="1" outlineLevel="1">
      <c r="B223" s="100"/>
      <c r="C223" s="908"/>
      <c r="D223" s="909"/>
      <c r="E223" s="909"/>
      <c r="F223" s="910"/>
      <c r="G223" s="890"/>
      <c r="H223" s="891"/>
      <c r="I223" s="152"/>
      <c r="J223" s="152"/>
      <c r="K223" s="152"/>
      <c r="L223" s="152"/>
      <c r="M223" s="152"/>
      <c r="N223" s="152"/>
      <c r="O223" s="152"/>
      <c r="P223" s="153"/>
      <c r="Q223" s="153"/>
      <c r="R223" s="156">
        <f t="shared" si="170"/>
        <v>0</v>
      </c>
      <c r="S223" s="156">
        <f t="shared" si="171"/>
        <v>0</v>
      </c>
      <c r="U223" s="157">
        <f t="shared" si="178"/>
        <v>0</v>
      </c>
      <c r="W223" s="152"/>
      <c r="X223" s="152"/>
      <c r="Y223" s="152"/>
      <c r="Z223" s="152"/>
      <c r="AA223" s="152"/>
      <c r="AB223" s="152"/>
      <c r="AC223" s="347"/>
      <c r="AD223" s="152"/>
      <c r="AE223" s="152"/>
      <c r="AF223" s="152"/>
      <c r="AG223" s="152"/>
      <c r="AH223" s="152"/>
      <c r="AI223" s="152"/>
      <c r="AJ223" s="347"/>
      <c r="AK223" s="152"/>
      <c r="AL223" s="152"/>
      <c r="AM223" s="295"/>
      <c r="AN223" s="228"/>
      <c r="AO223" s="228"/>
      <c r="AP223" s="228"/>
      <c r="AQ223" s="228"/>
      <c r="AR223" s="228"/>
      <c r="AS223" s="348"/>
      <c r="AT223" s="264">
        <f t="shared" si="174"/>
        <v>0</v>
      </c>
      <c r="AU223" s="259"/>
      <c r="AV223" s="265">
        <f t="shared" si="175"/>
        <v>0</v>
      </c>
      <c r="AX223" s="265">
        <f t="shared" si="179"/>
        <v>0</v>
      </c>
      <c r="AZ223" s="492">
        <f t="shared" si="176"/>
        <v>0</v>
      </c>
      <c r="BB223" s="492">
        <f t="shared" si="177"/>
        <v>0</v>
      </c>
      <c r="BD223" s="265">
        <f t="shared" si="180"/>
        <v>0</v>
      </c>
      <c r="BE223" s="105"/>
      <c r="BF223" s="105"/>
      <c r="BG223" s="105"/>
      <c r="BH223" s="105"/>
      <c r="BI223" s="105"/>
      <c r="BJ223" s="105"/>
    </row>
    <row r="224" spans="2:62" ht="20.100000000000001" hidden="1" customHeight="1" outlineLevel="1">
      <c r="B224" s="100"/>
      <c r="C224" s="908"/>
      <c r="D224" s="909"/>
      <c r="E224" s="909"/>
      <c r="F224" s="910"/>
      <c r="G224" s="890"/>
      <c r="H224" s="891"/>
      <c r="I224" s="152"/>
      <c r="J224" s="152"/>
      <c r="K224" s="152"/>
      <c r="L224" s="152"/>
      <c r="M224" s="152"/>
      <c r="N224" s="152"/>
      <c r="O224" s="152"/>
      <c r="P224" s="153"/>
      <c r="Q224" s="153"/>
      <c r="R224" s="156">
        <f t="shared" si="170"/>
        <v>0</v>
      </c>
      <c r="S224" s="156">
        <f t="shared" si="171"/>
        <v>0</v>
      </c>
      <c r="U224" s="157">
        <f t="shared" si="178"/>
        <v>0</v>
      </c>
      <c r="W224" s="152"/>
      <c r="X224" s="152"/>
      <c r="Y224" s="152"/>
      <c r="Z224" s="152"/>
      <c r="AA224" s="152"/>
      <c r="AB224" s="152"/>
      <c r="AC224" s="347"/>
      <c r="AD224" s="152"/>
      <c r="AE224" s="152"/>
      <c r="AF224" s="152"/>
      <c r="AG224" s="152"/>
      <c r="AH224" s="152"/>
      <c r="AI224" s="152"/>
      <c r="AJ224" s="347"/>
      <c r="AK224" s="152"/>
      <c r="AL224" s="152"/>
      <c r="AM224" s="295"/>
      <c r="AN224" s="228"/>
      <c r="AO224" s="228"/>
      <c r="AP224" s="228"/>
      <c r="AQ224" s="228"/>
      <c r="AR224" s="228"/>
      <c r="AS224" s="348"/>
      <c r="AT224" s="264">
        <f t="shared" si="174"/>
        <v>0</v>
      </c>
      <c r="AU224" s="259"/>
      <c r="AV224" s="265">
        <f t="shared" si="175"/>
        <v>0</v>
      </c>
      <c r="AX224" s="265">
        <f t="shared" si="179"/>
        <v>0</v>
      </c>
      <c r="AZ224" s="492">
        <f t="shared" si="176"/>
        <v>0</v>
      </c>
      <c r="BB224" s="492">
        <f t="shared" si="177"/>
        <v>0</v>
      </c>
      <c r="BD224" s="265">
        <f t="shared" si="180"/>
        <v>0</v>
      </c>
      <c r="BE224" s="105"/>
      <c r="BF224" s="105"/>
      <c r="BG224" s="105"/>
      <c r="BH224" s="105"/>
      <c r="BI224" s="105"/>
      <c r="BJ224" s="105"/>
    </row>
    <row r="225" spans="2:62" ht="20.100000000000001" hidden="1" customHeight="1" outlineLevel="1">
      <c r="B225" s="100"/>
      <c r="C225" s="908"/>
      <c r="D225" s="909"/>
      <c r="E225" s="909"/>
      <c r="F225" s="910"/>
      <c r="G225" s="890"/>
      <c r="H225" s="891"/>
      <c r="I225" s="152"/>
      <c r="J225" s="152"/>
      <c r="K225" s="152"/>
      <c r="L225" s="152"/>
      <c r="M225" s="152"/>
      <c r="N225" s="152"/>
      <c r="O225" s="152"/>
      <c r="P225" s="153"/>
      <c r="Q225" s="153"/>
      <c r="R225" s="156">
        <f t="shared" si="170"/>
        <v>0</v>
      </c>
      <c r="S225" s="156">
        <f t="shared" si="171"/>
        <v>0</v>
      </c>
      <c r="U225" s="157">
        <f t="shared" si="178"/>
        <v>0</v>
      </c>
      <c r="W225" s="152"/>
      <c r="X225" s="152"/>
      <c r="Y225" s="152"/>
      <c r="Z225" s="152"/>
      <c r="AA225" s="152"/>
      <c r="AB225" s="152"/>
      <c r="AC225" s="347"/>
      <c r="AD225" s="152"/>
      <c r="AE225" s="152"/>
      <c r="AF225" s="152"/>
      <c r="AG225" s="152"/>
      <c r="AH225" s="152"/>
      <c r="AI225" s="152"/>
      <c r="AJ225" s="347"/>
      <c r="AK225" s="152"/>
      <c r="AL225" s="152"/>
      <c r="AM225" s="295"/>
      <c r="AN225" s="228"/>
      <c r="AO225" s="228"/>
      <c r="AP225" s="228"/>
      <c r="AQ225" s="228"/>
      <c r="AR225" s="228"/>
      <c r="AS225" s="348"/>
      <c r="AT225" s="264">
        <f t="shared" si="174"/>
        <v>0</v>
      </c>
      <c r="AU225" s="259"/>
      <c r="AV225" s="265">
        <f t="shared" si="175"/>
        <v>0</v>
      </c>
      <c r="AX225" s="265">
        <f t="shared" si="179"/>
        <v>0</v>
      </c>
      <c r="AZ225" s="492">
        <f t="shared" si="176"/>
        <v>0</v>
      </c>
      <c r="BB225" s="492">
        <f t="shared" si="177"/>
        <v>0</v>
      </c>
      <c r="BD225" s="265">
        <f t="shared" si="180"/>
        <v>0</v>
      </c>
      <c r="BE225" s="105"/>
      <c r="BF225" s="105"/>
      <c r="BG225" s="105"/>
      <c r="BH225" s="105"/>
      <c r="BI225" s="105"/>
      <c r="BJ225" s="105"/>
    </row>
    <row r="226" spans="2:62" ht="20.100000000000001" hidden="1" customHeight="1" outlineLevel="1">
      <c r="B226" s="100"/>
      <c r="C226" s="908"/>
      <c r="D226" s="909"/>
      <c r="E226" s="909"/>
      <c r="F226" s="910"/>
      <c r="G226" s="890"/>
      <c r="H226" s="891"/>
      <c r="I226" s="152"/>
      <c r="J226" s="152"/>
      <c r="K226" s="152"/>
      <c r="L226" s="152"/>
      <c r="M226" s="152"/>
      <c r="N226" s="152"/>
      <c r="O226" s="152"/>
      <c r="P226" s="153"/>
      <c r="Q226" s="153"/>
      <c r="R226" s="156">
        <f t="shared" si="170"/>
        <v>0</v>
      </c>
      <c r="S226" s="156">
        <f t="shared" si="171"/>
        <v>0</v>
      </c>
      <c r="U226" s="157">
        <f t="shared" si="178"/>
        <v>0</v>
      </c>
      <c r="W226" s="152"/>
      <c r="X226" s="152"/>
      <c r="Y226" s="152"/>
      <c r="Z226" s="152"/>
      <c r="AA226" s="152"/>
      <c r="AB226" s="152"/>
      <c r="AC226" s="347"/>
      <c r="AD226" s="152"/>
      <c r="AE226" s="152"/>
      <c r="AF226" s="152"/>
      <c r="AG226" s="152"/>
      <c r="AH226" s="152"/>
      <c r="AI226" s="152"/>
      <c r="AJ226" s="347"/>
      <c r="AK226" s="152"/>
      <c r="AL226" s="152"/>
      <c r="AM226" s="295"/>
      <c r="AN226" s="228"/>
      <c r="AO226" s="228"/>
      <c r="AP226" s="228"/>
      <c r="AQ226" s="228"/>
      <c r="AR226" s="228"/>
      <c r="AS226" s="348"/>
      <c r="AT226" s="264">
        <f t="shared" si="174"/>
        <v>0</v>
      </c>
      <c r="AU226" s="259"/>
      <c r="AV226" s="265">
        <f t="shared" si="175"/>
        <v>0</v>
      </c>
      <c r="AX226" s="265">
        <f t="shared" si="179"/>
        <v>0</v>
      </c>
      <c r="AZ226" s="492">
        <f t="shared" si="176"/>
        <v>0</v>
      </c>
      <c r="BB226" s="492">
        <f t="shared" si="177"/>
        <v>0</v>
      </c>
      <c r="BD226" s="265">
        <f t="shared" si="180"/>
        <v>0</v>
      </c>
      <c r="BE226" s="105"/>
      <c r="BF226" s="105"/>
      <c r="BG226" s="105"/>
      <c r="BH226" s="105"/>
      <c r="BI226" s="105"/>
      <c r="BJ226" s="105"/>
    </row>
    <row r="227" spans="2:62" ht="20.100000000000001" hidden="1" customHeight="1" outlineLevel="1">
      <c r="B227" s="100"/>
      <c r="C227" s="908"/>
      <c r="D227" s="909"/>
      <c r="E227" s="909"/>
      <c r="F227" s="910"/>
      <c r="G227" s="890"/>
      <c r="H227" s="891"/>
      <c r="I227" s="152"/>
      <c r="J227" s="152"/>
      <c r="K227" s="152"/>
      <c r="L227" s="152"/>
      <c r="M227" s="152"/>
      <c r="N227" s="152"/>
      <c r="O227" s="152"/>
      <c r="P227" s="153"/>
      <c r="Q227" s="153"/>
      <c r="R227" s="156">
        <f t="shared" si="170"/>
        <v>0</v>
      </c>
      <c r="S227" s="156">
        <f t="shared" si="171"/>
        <v>0</v>
      </c>
      <c r="U227" s="157">
        <f t="shared" si="178"/>
        <v>0</v>
      </c>
      <c r="W227" s="152"/>
      <c r="X227" s="152"/>
      <c r="Y227" s="152"/>
      <c r="Z227" s="152"/>
      <c r="AA227" s="152"/>
      <c r="AB227" s="152"/>
      <c r="AC227" s="347"/>
      <c r="AD227" s="152"/>
      <c r="AE227" s="152"/>
      <c r="AF227" s="152"/>
      <c r="AG227" s="152"/>
      <c r="AH227" s="152"/>
      <c r="AI227" s="152"/>
      <c r="AJ227" s="347"/>
      <c r="AK227" s="152"/>
      <c r="AL227" s="152"/>
      <c r="AM227" s="295"/>
      <c r="AN227" s="228"/>
      <c r="AO227" s="228"/>
      <c r="AP227" s="228"/>
      <c r="AQ227" s="228"/>
      <c r="AR227" s="228"/>
      <c r="AS227" s="348"/>
      <c r="AT227" s="264">
        <f t="shared" si="174"/>
        <v>0</v>
      </c>
      <c r="AU227" s="259"/>
      <c r="AV227" s="265">
        <f t="shared" si="175"/>
        <v>0</v>
      </c>
      <c r="AX227" s="265">
        <f t="shared" si="179"/>
        <v>0</v>
      </c>
      <c r="AZ227" s="492">
        <f t="shared" si="176"/>
        <v>0</v>
      </c>
      <c r="BB227" s="492">
        <f t="shared" si="177"/>
        <v>0</v>
      </c>
      <c r="BD227" s="265">
        <f t="shared" si="180"/>
        <v>0</v>
      </c>
      <c r="BE227" s="105"/>
      <c r="BF227" s="105"/>
      <c r="BG227" s="105"/>
      <c r="BH227" s="105"/>
      <c r="BI227" s="105"/>
      <c r="BJ227" s="105"/>
    </row>
    <row r="228" spans="2:62" ht="20.100000000000001" hidden="1" customHeight="1" outlineLevel="1">
      <c r="B228" s="100"/>
      <c r="C228" s="908"/>
      <c r="D228" s="909"/>
      <c r="E228" s="909"/>
      <c r="F228" s="910"/>
      <c r="G228" s="890"/>
      <c r="H228" s="891"/>
      <c r="I228" s="152"/>
      <c r="J228" s="152"/>
      <c r="K228" s="152"/>
      <c r="L228" s="152"/>
      <c r="M228" s="152"/>
      <c r="N228" s="152"/>
      <c r="O228" s="152"/>
      <c r="P228" s="153"/>
      <c r="Q228" s="153"/>
      <c r="R228" s="156">
        <f t="shared" si="170"/>
        <v>0</v>
      </c>
      <c r="S228" s="156">
        <f t="shared" si="171"/>
        <v>0</v>
      </c>
      <c r="U228" s="157">
        <f t="shared" si="178"/>
        <v>0</v>
      </c>
      <c r="W228" s="152"/>
      <c r="X228" s="152"/>
      <c r="Y228" s="152"/>
      <c r="Z228" s="152"/>
      <c r="AA228" s="152"/>
      <c r="AB228" s="152"/>
      <c r="AC228" s="347"/>
      <c r="AD228" s="152"/>
      <c r="AE228" s="152"/>
      <c r="AF228" s="152"/>
      <c r="AG228" s="152"/>
      <c r="AH228" s="152"/>
      <c r="AI228" s="152"/>
      <c r="AJ228" s="347"/>
      <c r="AK228" s="152"/>
      <c r="AL228" s="152"/>
      <c r="AM228" s="295"/>
      <c r="AN228" s="228"/>
      <c r="AO228" s="228"/>
      <c r="AP228" s="228"/>
      <c r="AQ228" s="228"/>
      <c r="AR228" s="228"/>
      <c r="AS228" s="348"/>
      <c r="AT228" s="264">
        <f t="shared" si="174"/>
        <v>0</v>
      </c>
      <c r="AU228" s="259"/>
      <c r="AV228" s="265">
        <f t="shared" si="175"/>
        <v>0</v>
      </c>
      <c r="AX228" s="265">
        <f t="shared" si="179"/>
        <v>0</v>
      </c>
      <c r="AZ228" s="492">
        <f t="shared" si="176"/>
        <v>0</v>
      </c>
      <c r="BB228" s="492">
        <f t="shared" si="177"/>
        <v>0</v>
      </c>
      <c r="BD228" s="265">
        <f t="shared" si="180"/>
        <v>0</v>
      </c>
      <c r="BE228" s="105"/>
      <c r="BF228" s="105"/>
      <c r="BG228" s="105"/>
      <c r="BH228" s="105"/>
      <c r="BI228" s="105"/>
      <c r="BJ228" s="105"/>
    </row>
    <row r="229" spans="2:62" ht="20.100000000000001" hidden="1" customHeight="1" outlineLevel="1">
      <c r="B229" s="100"/>
      <c r="C229" s="908"/>
      <c r="D229" s="909"/>
      <c r="E229" s="909"/>
      <c r="F229" s="910"/>
      <c r="G229" s="890"/>
      <c r="H229" s="891"/>
      <c r="I229" s="152"/>
      <c r="J229" s="152"/>
      <c r="K229" s="152"/>
      <c r="L229" s="152"/>
      <c r="M229" s="152"/>
      <c r="N229" s="152"/>
      <c r="O229" s="152"/>
      <c r="P229" s="153"/>
      <c r="Q229" s="153"/>
      <c r="R229" s="156">
        <f t="shared" si="170"/>
        <v>0</v>
      </c>
      <c r="S229" s="156">
        <f t="shared" si="171"/>
        <v>0</v>
      </c>
      <c r="U229" s="157">
        <f t="shared" si="178"/>
        <v>0</v>
      </c>
      <c r="W229" s="152"/>
      <c r="X229" s="152"/>
      <c r="Y229" s="152"/>
      <c r="Z229" s="152"/>
      <c r="AA229" s="152"/>
      <c r="AB229" s="152"/>
      <c r="AC229" s="347"/>
      <c r="AD229" s="152"/>
      <c r="AE229" s="152"/>
      <c r="AF229" s="152"/>
      <c r="AG229" s="152"/>
      <c r="AH229" s="152"/>
      <c r="AI229" s="152"/>
      <c r="AJ229" s="347"/>
      <c r="AK229" s="152"/>
      <c r="AL229" s="152"/>
      <c r="AM229" s="295"/>
      <c r="AN229" s="228"/>
      <c r="AO229" s="228"/>
      <c r="AP229" s="228"/>
      <c r="AQ229" s="228"/>
      <c r="AR229" s="228"/>
      <c r="AS229" s="348"/>
      <c r="AT229" s="264">
        <f t="shared" si="174"/>
        <v>0</v>
      </c>
      <c r="AU229" s="259"/>
      <c r="AV229" s="265">
        <f t="shared" si="175"/>
        <v>0</v>
      </c>
      <c r="AX229" s="265">
        <f t="shared" si="179"/>
        <v>0</v>
      </c>
      <c r="AZ229" s="492">
        <f t="shared" si="176"/>
        <v>0</v>
      </c>
      <c r="BB229" s="492">
        <f t="shared" si="177"/>
        <v>0</v>
      </c>
      <c r="BD229" s="265">
        <f t="shared" si="180"/>
        <v>0</v>
      </c>
      <c r="BE229" s="105"/>
      <c r="BF229" s="105"/>
      <c r="BG229" s="105"/>
      <c r="BH229" s="105"/>
      <c r="BI229" s="105"/>
      <c r="BJ229" s="105"/>
    </row>
    <row r="230" spans="2:62" ht="20.100000000000001" hidden="1" customHeight="1" outlineLevel="1">
      <c r="B230" s="100"/>
      <c r="C230" s="908"/>
      <c r="D230" s="909"/>
      <c r="E230" s="909"/>
      <c r="F230" s="910"/>
      <c r="G230" s="890"/>
      <c r="H230" s="891"/>
      <c r="I230" s="152"/>
      <c r="J230" s="152"/>
      <c r="K230" s="152"/>
      <c r="L230" s="152"/>
      <c r="M230" s="152"/>
      <c r="N230" s="152"/>
      <c r="O230" s="152"/>
      <c r="P230" s="153"/>
      <c r="Q230" s="153"/>
      <c r="R230" s="156">
        <f t="shared" si="170"/>
        <v>0</v>
      </c>
      <c r="S230" s="156">
        <f t="shared" si="171"/>
        <v>0</v>
      </c>
      <c r="U230" s="157">
        <f t="shared" si="178"/>
        <v>0</v>
      </c>
      <c r="W230" s="152"/>
      <c r="X230" s="152"/>
      <c r="Y230" s="152"/>
      <c r="Z230" s="152"/>
      <c r="AA230" s="152"/>
      <c r="AB230" s="152"/>
      <c r="AC230" s="347"/>
      <c r="AD230" s="152"/>
      <c r="AE230" s="152"/>
      <c r="AF230" s="152"/>
      <c r="AG230" s="152"/>
      <c r="AH230" s="152"/>
      <c r="AI230" s="152"/>
      <c r="AJ230" s="347"/>
      <c r="AK230" s="152"/>
      <c r="AL230" s="152"/>
      <c r="AM230" s="295"/>
      <c r="AN230" s="228"/>
      <c r="AO230" s="228"/>
      <c r="AP230" s="228"/>
      <c r="AQ230" s="228"/>
      <c r="AR230" s="228"/>
      <c r="AS230" s="348"/>
      <c r="AT230" s="264">
        <f t="shared" si="174"/>
        <v>0</v>
      </c>
      <c r="AU230" s="259"/>
      <c r="AV230" s="265">
        <f t="shared" si="175"/>
        <v>0</v>
      </c>
      <c r="AX230" s="265">
        <f t="shared" si="179"/>
        <v>0</v>
      </c>
      <c r="AZ230" s="492">
        <f t="shared" si="176"/>
        <v>0</v>
      </c>
      <c r="BB230" s="492">
        <f t="shared" si="177"/>
        <v>0</v>
      </c>
      <c r="BD230" s="265">
        <f t="shared" si="180"/>
        <v>0</v>
      </c>
      <c r="BE230" s="105"/>
      <c r="BF230" s="105"/>
      <c r="BG230" s="105"/>
      <c r="BH230" s="105"/>
      <c r="BI230" s="105"/>
      <c r="BJ230" s="105"/>
    </row>
    <row r="231" spans="2:62" ht="20.100000000000001" hidden="1" customHeight="1" outlineLevel="1">
      <c r="B231" s="100"/>
      <c r="C231" s="908"/>
      <c r="D231" s="909"/>
      <c r="E231" s="909"/>
      <c r="F231" s="910"/>
      <c r="G231" s="890"/>
      <c r="H231" s="891"/>
      <c r="I231" s="152"/>
      <c r="J231" s="152"/>
      <c r="K231" s="152"/>
      <c r="L231" s="152"/>
      <c r="M231" s="152"/>
      <c r="N231" s="152"/>
      <c r="O231" s="152"/>
      <c r="P231" s="153"/>
      <c r="Q231" s="153"/>
      <c r="R231" s="156">
        <f t="shared" si="170"/>
        <v>0</v>
      </c>
      <c r="S231" s="156">
        <f t="shared" si="171"/>
        <v>0</v>
      </c>
      <c r="U231" s="157">
        <f t="shared" si="178"/>
        <v>0</v>
      </c>
      <c r="W231" s="152"/>
      <c r="X231" s="152"/>
      <c r="Y231" s="152"/>
      <c r="Z231" s="152"/>
      <c r="AA231" s="152"/>
      <c r="AB231" s="152"/>
      <c r="AC231" s="347"/>
      <c r="AD231" s="152"/>
      <c r="AE231" s="152"/>
      <c r="AF231" s="152"/>
      <c r="AG231" s="152"/>
      <c r="AH231" s="152"/>
      <c r="AI231" s="152"/>
      <c r="AJ231" s="347"/>
      <c r="AK231" s="152"/>
      <c r="AL231" s="152"/>
      <c r="AM231" s="295"/>
      <c r="AN231" s="228"/>
      <c r="AO231" s="228"/>
      <c r="AP231" s="228"/>
      <c r="AQ231" s="228"/>
      <c r="AR231" s="228"/>
      <c r="AS231" s="348"/>
      <c r="AT231" s="264">
        <f t="shared" si="174"/>
        <v>0</v>
      </c>
      <c r="AU231" s="259"/>
      <c r="AV231" s="265">
        <f t="shared" si="175"/>
        <v>0</v>
      </c>
      <c r="AX231" s="265">
        <f t="shared" si="179"/>
        <v>0</v>
      </c>
      <c r="AZ231" s="492">
        <f t="shared" si="176"/>
        <v>0</v>
      </c>
      <c r="BB231" s="492">
        <f t="shared" si="177"/>
        <v>0</v>
      </c>
      <c r="BD231" s="265">
        <f t="shared" si="180"/>
        <v>0</v>
      </c>
      <c r="BE231" s="105"/>
      <c r="BF231" s="105"/>
      <c r="BG231" s="105"/>
      <c r="BH231" s="105"/>
      <c r="BI231" s="105"/>
      <c r="BJ231" s="105"/>
    </row>
    <row r="232" spans="2:62" ht="9.9499999999999993" hidden="1" customHeight="1" outlineLevel="1">
      <c r="B232" s="101"/>
      <c r="C232" s="208"/>
      <c r="D232" s="208"/>
      <c r="E232" s="208"/>
      <c r="F232" s="208"/>
      <c r="G232" s="237"/>
      <c r="H232" s="207"/>
      <c r="I232" s="257"/>
      <c r="J232" s="257"/>
      <c r="K232" s="257"/>
      <c r="L232" s="257"/>
      <c r="M232" s="257"/>
      <c r="N232" s="257"/>
      <c r="O232" s="257"/>
      <c r="P232" s="256"/>
      <c r="Q232" s="102"/>
      <c r="R232" s="102"/>
      <c r="S232" s="102"/>
      <c r="U232" s="98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Z232" s="493"/>
      <c r="BE232" s="105"/>
      <c r="BF232" s="105"/>
      <c r="BG232" s="105"/>
      <c r="BH232" s="105"/>
      <c r="BI232" s="105"/>
      <c r="BJ232" s="105"/>
    </row>
    <row r="233" spans="2:62" ht="20.100000000000001" customHeight="1" collapsed="1">
      <c r="B233" s="8">
        <f>B216+1</f>
        <v>14</v>
      </c>
      <c r="C233" s="916"/>
      <c r="D233" s="917"/>
      <c r="E233" s="917"/>
      <c r="F233" s="918"/>
      <c r="G233" s="429"/>
      <c r="H233" s="206">
        <v>1</v>
      </c>
      <c r="I233" s="642">
        <f t="shared" ref="I233" si="181">$H233*SUM(I234:I248)</f>
        <v>0</v>
      </c>
      <c r="J233" s="643">
        <f t="shared" ref="J233:O233" si="182">$H233*SUM(J234:J248)</f>
        <v>0</v>
      </c>
      <c r="K233" s="644">
        <f t="shared" si="182"/>
        <v>0</v>
      </c>
      <c r="L233" s="645">
        <f t="shared" si="182"/>
        <v>0</v>
      </c>
      <c r="M233" s="645">
        <f t="shared" si="182"/>
        <v>0</v>
      </c>
      <c r="N233" s="644">
        <f t="shared" si="182"/>
        <v>0</v>
      </c>
      <c r="O233" s="642">
        <f t="shared" si="182"/>
        <v>0</v>
      </c>
      <c r="P233" s="209">
        <f t="shared" ref="P233:Q233" si="183">$H233*SUM(P234:P248)</f>
        <v>0</v>
      </c>
      <c r="Q233" s="210">
        <f t="shared" si="183"/>
        <v>0</v>
      </c>
      <c r="R233" s="136">
        <f t="shared" ref="R233:R248" si="184">P233*(1+Gewinn)*(1+SicherheitAngebot)</f>
        <v>0</v>
      </c>
      <c r="S233" s="137">
        <f t="shared" ref="S233:S248" si="185">Q233*(1+MGKZ)*(1+Gewinn)*(1+SicherheitAngebot)</f>
        <v>0</v>
      </c>
      <c r="U233" s="10">
        <f>I233*$I$7+J233*$J$7+K233*$K$7+L233*$L$7+M233*$M$7+N233*$N$7+O233*$O$7+R233+S233</f>
        <v>0</v>
      </c>
      <c r="W233" s="646">
        <f t="shared" ref="W233:AB233" si="186">$H233*SUM(W234:W248)</f>
        <v>0</v>
      </c>
      <c r="X233" s="647">
        <f t="shared" si="186"/>
        <v>0</v>
      </c>
      <c r="Y233" s="648">
        <f t="shared" si="186"/>
        <v>0</v>
      </c>
      <c r="Z233" s="649">
        <f t="shared" si="186"/>
        <v>0</v>
      </c>
      <c r="AA233" s="648">
        <f t="shared" si="186"/>
        <v>0</v>
      </c>
      <c r="AB233" s="646">
        <f t="shared" si="186"/>
        <v>0</v>
      </c>
      <c r="AC233" s="258"/>
      <c r="AD233" s="646">
        <f t="shared" ref="AD233:AM233" si="187">$H233*SUM(AD234:AD248)</f>
        <v>0</v>
      </c>
      <c r="AE233" s="647">
        <f t="shared" si="187"/>
        <v>0</v>
      </c>
      <c r="AF233" s="648">
        <f t="shared" si="187"/>
        <v>0</v>
      </c>
      <c r="AG233" s="649">
        <f t="shared" si="187"/>
        <v>0</v>
      </c>
      <c r="AH233" s="648">
        <f t="shared" si="187"/>
        <v>0</v>
      </c>
      <c r="AI233" s="646">
        <f t="shared" si="187"/>
        <v>0</v>
      </c>
      <c r="AJ233" s="258"/>
      <c r="AK233" s="653">
        <f t="shared" si="187"/>
        <v>0</v>
      </c>
      <c r="AL233" s="653">
        <f t="shared" si="187"/>
        <v>0</v>
      </c>
      <c r="AM233" s="653">
        <f t="shared" si="187"/>
        <v>0</v>
      </c>
      <c r="AN233" s="227">
        <f>$H233*SUM(AN234:AN248)*(1+Gewinn)*(1+SicherheitAngebot)</f>
        <v>0</v>
      </c>
      <c r="AO233" s="227">
        <f>$H233*SUM(AO234:AO248)*(1+Gewinn)*(1+SicherheitAngebot)</f>
        <v>0</v>
      </c>
      <c r="AP233" s="227">
        <f>$H233*SUM(AP234:AP248)*(1+Gewinn)*(1+SicherheitAngebot)</f>
        <v>0</v>
      </c>
      <c r="AQ233" s="227">
        <f>$H233*SUM(AQ234:AQ248)*(1+Gewinn)*(1+SicherheitAngebot)</f>
        <v>0</v>
      </c>
      <c r="AR233" s="227">
        <f>$H233*SUM(AR234:AR248)*(1+Gewinn)*(1+SicherheitAngebot)</f>
        <v>0</v>
      </c>
      <c r="AS233" s="262"/>
      <c r="AT233" s="263">
        <f t="shared" si="174"/>
        <v>0</v>
      </c>
      <c r="AU233" s="259"/>
      <c r="AV233" s="491">
        <f>AK233*$AK$7+AL233*$AL$7+AM233*$AM$7+SUM(AN233:AR233)+AT233/Zuschläge_IBN+AT233</f>
        <v>0</v>
      </c>
      <c r="AX233" s="685">
        <f>U233+AV233</f>
        <v>0</v>
      </c>
      <c r="AZ233" s="490">
        <f>IF(H233&gt;0,U233/(1+SicherheitAngebot)*(1+Sicherheit),0)</f>
        <v>0</v>
      </c>
      <c r="BB233" s="490">
        <f>IF(H233&gt;0,AV233/(1+SicherheitAngebot)*(1+Sicherheit),0)</f>
        <v>0</v>
      </c>
      <c r="BD233" s="490">
        <f>AZ233+BB233</f>
        <v>0</v>
      </c>
      <c r="BE233" s="105"/>
      <c r="BF233" s="105"/>
      <c r="BG233" s="105"/>
      <c r="BH233" s="105"/>
      <c r="BI233" s="105"/>
      <c r="BJ233" s="105"/>
    </row>
    <row r="234" spans="2:62" ht="20.100000000000001" hidden="1" customHeight="1" outlineLevel="1">
      <c r="B234" s="99"/>
      <c r="C234" s="908"/>
      <c r="D234" s="909"/>
      <c r="E234" s="909"/>
      <c r="F234" s="910"/>
      <c r="G234" s="890"/>
      <c r="H234" s="901"/>
      <c r="I234" s="152"/>
      <c r="J234" s="152"/>
      <c r="K234" s="152"/>
      <c r="L234" s="152"/>
      <c r="M234" s="152"/>
      <c r="N234" s="152"/>
      <c r="O234" s="152"/>
      <c r="P234" s="153"/>
      <c r="Q234" s="153"/>
      <c r="R234" s="156">
        <f t="shared" si="184"/>
        <v>0</v>
      </c>
      <c r="S234" s="156">
        <f t="shared" si="185"/>
        <v>0</v>
      </c>
      <c r="U234" s="157">
        <f>I234*$I$7+J234*$J$7+K234*$K$7+L234*$L$7+M234*$M$7+N234*$N$7+O234*$O$7+R234+S234</f>
        <v>0</v>
      </c>
      <c r="W234" s="152"/>
      <c r="X234" s="152"/>
      <c r="Y234" s="152"/>
      <c r="Z234" s="152"/>
      <c r="AA234" s="152"/>
      <c r="AB234" s="152"/>
      <c r="AC234" s="347"/>
      <c r="AD234" s="152"/>
      <c r="AE234" s="152"/>
      <c r="AF234" s="152"/>
      <c r="AG234" s="152"/>
      <c r="AH234" s="152"/>
      <c r="AI234" s="152"/>
      <c r="AJ234" s="347"/>
      <c r="AK234" s="152"/>
      <c r="AL234" s="152"/>
      <c r="AM234" s="295"/>
      <c r="AN234" s="228"/>
      <c r="AO234" s="228"/>
      <c r="AP234" s="228"/>
      <c r="AQ234" s="228"/>
      <c r="AR234" s="228"/>
      <c r="AS234" s="348"/>
      <c r="AT234" s="264">
        <f t="shared" si="174"/>
        <v>0</v>
      </c>
      <c r="AU234" s="259"/>
      <c r="AV234" s="265">
        <f t="shared" ref="AV234:AV248" si="188">AK234*$AK$7+AL234*$AL$7+AM234*$AM$7+SUM(AN234:AR234)*(1+Gewinn)*(1+SicherheitAngebot)+AT234/Zuschläge_IBN+AT234</f>
        <v>0</v>
      </c>
      <c r="AX234" s="265">
        <f>U234+AV234</f>
        <v>0</v>
      </c>
      <c r="AZ234" s="492">
        <f t="shared" ref="AZ234:AZ248" si="189">U234/(1+SicherheitAngebot)*(1+Sicherheit)</f>
        <v>0</v>
      </c>
      <c r="BB234" s="492">
        <f t="shared" ref="BB234:BB248" si="190">AV234/(1+SicherheitAngebot)*(1+Sicherheit)</f>
        <v>0</v>
      </c>
      <c r="BD234" s="265">
        <f>AZ234+BB234</f>
        <v>0</v>
      </c>
      <c r="BE234" s="105"/>
      <c r="BF234" s="105"/>
      <c r="BG234" s="105"/>
      <c r="BH234" s="105"/>
      <c r="BI234" s="105"/>
      <c r="BJ234" s="105"/>
    </row>
    <row r="235" spans="2:62" ht="20.100000000000001" hidden="1" customHeight="1" outlineLevel="1">
      <c r="B235" s="100"/>
      <c r="C235" s="908"/>
      <c r="D235" s="909"/>
      <c r="E235" s="909"/>
      <c r="F235" s="910"/>
      <c r="G235" s="890"/>
      <c r="H235" s="891"/>
      <c r="I235" s="152"/>
      <c r="J235" s="152"/>
      <c r="K235" s="152"/>
      <c r="L235" s="152"/>
      <c r="M235" s="152"/>
      <c r="N235" s="152"/>
      <c r="O235" s="152"/>
      <c r="P235" s="153"/>
      <c r="Q235" s="153"/>
      <c r="R235" s="156">
        <f t="shared" si="184"/>
        <v>0</v>
      </c>
      <c r="S235" s="156">
        <f t="shared" si="185"/>
        <v>0</v>
      </c>
      <c r="U235" s="157">
        <f t="shared" ref="U235:U248" si="191">I235*$I$7+J235*$J$7+K235*$K$7+L235*$L$7+M235*$M$7+N235*$N$7+O235*$O$7+R235+S235</f>
        <v>0</v>
      </c>
      <c r="W235" s="152"/>
      <c r="X235" s="152"/>
      <c r="Y235" s="152"/>
      <c r="Z235" s="152"/>
      <c r="AA235" s="152"/>
      <c r="AB235" s="152"/>
      <c r="AC235" s="347"/>
      <c r="AD235" s="152"/>
      <c r="AE235" s="152"/>
      <c r="AF235" s="152"/>
      <c r="AG235" s="152"/>
      <c r="AH235" s="152"/>
      <c r="AI235" s="152"/>
      <c r="AJ235" s="347"/>
      <c r="AK235" s="152"/>
      <c r="AL235" s="152"/>
      <c r="AM235" s="295"/>
      <c r="AN235" s="228"/>
      <c r="AO235" s="228"/>
      <c r="AP235" s="228"/>
      <c r="AQ235" s="228"/>
      <c r="AR235" s="228"/>
      <c r="AS235" s="348"/>
      <c r="AT235" s="264">
        <f t="shared" si="174"/>
        <v>0</v>
      </c>
      <c r="AU235" s="259"/>
      <c r="AV235" s="265">
        <f t="shared" si="188"/>
        <v>0</v>
      </c>
      <c r="AX235" s="265">
        <f t="shared" ref="AX235:AX248" si="192">U235+AV235</f>
        <v>0</v>
      </c>
      <c r="AZ235" s="492">
        <f t="shared" si="189"/>
        <v>0</v>
      </c>
      <c r="BB235" s="492">
        <f t="shared" si="190"/>
        <v>0</v>
      </c>
      <c r="BD235" s="265">
        <f t="shared" ref="BD235:BD248" si="193">AZ235+BB235</f>
        <v>0</v>
      </c>
      <c r="BE235" s="105"/>
      <c r="BF235" s="105"/>
      <c r="BG235" s="105"/>
      <c r="BH235" s="105"/>
      <c r="BI235" s="105"/>
      <c r="BJ235" s="105"/>
    </row>
    <row r="236" spans="2:62" ht="20.100000000000001" hidden="1" customHeight="1" outlineLevel="1">
      <c r="B236" s="100"/>
      <c r="C236" s="908"/>
      <c r="D236" s="909"/>
      <c r="E236" s="909"/>
      <c r="F236" s="910"/>
      <c r="G236" s="890"/>
      <c r="H236" s="891"/>
      <c r="I236" s="152"/>
      <c r="J236" s="152"/>
      <c r="K236" s="152"/>
      <c r="L236" s="152"/>
      <c r="M236" s="152"/>
      <c r="N236" s="152"/>
      <c r="O236" s="152"/>
      <c r="P236" s="153"/>
      <c r="Q236" s="153"/>
      <c r="R236" s="156">
        <f t="shared" si="184"/>
        <v>0</v>
      </c>
      <c r="S236" s="156">
        <f t="shared" si="185"/>
        <v>0</v>
      </c>
      <c r="U236" s="157">
        <f t="shared" si="191"/>
        <v>0</v>
      </c>
      <c r="W236" s="152"/>
      <c r="X236" s="152"/>
      <c r="Y236" s="152"/>
      <c r="Z236" s="152"/>
      <c r="AA236" s="152"/>
      <c r="AB236" s="152"/>
      <c r="AC236" s="347"/>
      <c r="AD236" s="152"/>
      <c r="AE236" s="152"/>
      <c r="AF236" s="152"/>
      <c r="AG236" s="152"/>
      <c r="AH236" s="152"/>
      <c r="AI236" s="152"/>
      <c r="AJ236" s="347"/>
      <c r="AK236" s="152"/>
      <c r="AL236" s="152"/>
      <c r="AM236" s="295"/>
      <c r="AN236" s="228"/>
      <c r="AO236" s="228"/>
      <c r="AP236" s="228"/>
      <c r="AQ236" s="228"/>
      <c r="AR236" s="228"/>
      <c r="AS236" s="348"/>
      <c r="AT236" s="264">
        <f t="shared" si="174"/>
        <v>0</v>
      </c>
      <c r="AU236" s="259"/>
      <c r="AV236" s="265">
        <f t="shared" si="188"/>
        <v>0</v>
      </c>
      <c r="AX236" s="265">
        <f t="shared" si="192"/>
        <v>0</v>
      </c>
      <c r="AZ236" s="492">
        <f t="shared" si="189"/>
        <v>0</v>
      </c>
      <c r="BB236" s="492">
        <f t="shared" si="190"/>
        <v>0</v>
      </c>
      <c r="BD236" s="265">
        <f t="shared" si="193"/>
        <v>0</v>
      </c>
      <c r="BE236" s="105"/>
      <c r="BF236" s="105"/>
      <c r="BG236" s="105"/>
      <c r="BH236" s="105"/>
      <c r="BI236" s="105"/>
      <c r="BJ236" s="105"/>
    </row>
    <row r="237" spans="2:62" ht="20.100000000000001" hidden="1" customHeight="1" outlineLevel="1">
      <c r="B237" s="100"/>
      <c r="C237" s="908"/>
      <c r="D237" s="909"/>
      <c r="E237" s="909"/>
      <c r="F237" s="910"/>
      <c r="G237" s="890"/>
      <c r="H237" s="891"/>
      <c r="I237" s="152"/>
      <c r="J237" s="152"/>
      <c r="K237" s="152"/>
      <c r="L237" s="152"/>
      <c r="M237" s="152"/>
      <c r="N237" s="152"/>
      <c r="O237" s="152"/>
      <c r="P237" s="153"/>
      <c r="Q237" s="153"/>
      <c r="R237" s="156">
        <f t="shared" si="184"/>
        <v>0</v>
      </c>
      <c r="S237" s="156">
        <f t="shared" si="185"/>
        <v>0</v>
      </c>
      <c r="U237" s="157">
        <f t="shared" si="191"/>
        <v>0</v>
      </c>
      <c r="W237" s="152"/>
      <c r="X237" s="152"/>
      <c r="Y237" s="152"/>
      <c r="Z237" s="152"/>
      <c r="AA237" s="152"/>
      <c r="AB237" s="152"/>
      <c r="AC237" s="347"/>
      <c r="AD237" s="152"/>
      <c r="AE237" s="152"/>
      <c r="AF237" s="152"/>
      <c r="AG237" s="152"/>
      <c r="AH237" s="152"/>
      <c r="AI237" s="152"/>
      <c r="AJ237" s="347"/>
      <c r="AK237" s="152"/>
      <c r="AL237" s="152"/>
      <c r="AM237" s="295"/>
      <c r="AN237" s="228"/>
      <c r="AO237" s="228"/>
      <c r="AP237" s="228"/>
      <c r="AQ237" s="228"/>
      <c r="AR237" s="228"/>
      <c r="AS237" s="348"/>
      <c r="AT237" s="264">
        <f t="shared" si="174"/>
        <v>0</v>
      </c>
      <c r="AU237" s="259"/>
      <c r="AV237" s="265">
        <f t="shared" si="188"/>
        <v>0</v>
      </c>
      <c r="AX237" s="265">
        <f t="shared" si="192"/>
        <v>0</v>
      </c>
      <c r="AZ237" s="492">
        <f t="shared" si="189"/>
        <v>0</v>
      </c>
      <c r="BB237" s="492">
        <f t="shared" si="190"/>
        <v>0</v>
      </c>
      <c r="BD237" s="265">
        <f t="shared" si="193"/>
        <v>0</v>
      </c>
      <c r="BE237" s="105"/>
      <c r="BF237" s="105"/>
      <c r="BG237" s="105"/>
      <c r="BH237" s="105"/>
      <c r="BI237" s="105"/>
      <c r="BJ237" s="105"/>
    </row>
    <row r="238" spans="2:62" ht="20.100000000000001" hidden="1" customHeight="1" outlineLevel="1">
      <c r="B238" s="100"/>
      <c r="C238" s="908"/>
      <c r="D238" s="909"/>
      <c r="E238" s="909"/>
      <c r="F238" s="910"/>
      <c r="G238" s="890"/>
      <c r="H238" s="891"/>
      <c r="I238" s="152"/>
      <c r="J238" s="152"/>
      <c r="K238" s="152"/>
      <c r="L238" s="152"/>
      <c r="M238" s="152"/>
      <c r="N238" s="152"/>
      <c r="O238" s="152"/>
      <c r="P238" s="153"/>
      <c r="Q238" s="153"/>
      <c r="R238" s="156">
        <f t="shared" si="184"/>
        <v>0</v>
      </c>
      <c r="S238" s="156">
        <f t="shared" si="185"/>
        <v>0</v>
      </c>
      <c r="U238" s="157">
        <f t="shared" si="191"/>
        <v>0</v>
      </c>
      <c r="W238" s="152"/>
      <c r="X238" s="152"/>
      <c r="Y238" s="152"/>
      <c r="Z238" s="152"/>
      <c r="AA238" s="152"/>
      <c r="AB238" s="152"/>
      <c r="AC238" s="347"/>
      <c r="AD238" s="152"/>
      <c r="AE238" s="152"/>
      <c r="AF238" s="152"/>
      <c r="AG238" s="152"/>
      <c r="AH238" s="152"/>
      <c r="AI238" s="152"/>
      <c r="AJ238" s="347"/>
      <c r="AK238" s="152"/>
      <c r="AL238" s="152"/>
      <c r="AM238" s="295"/>
      <c r="AN238" s="228"/>
      <c r="AO238" s="228"/>
      <c r="AP238" s="228"/>
      <c r="AQ238" s="228"/>
      <c r="AR238" s="228"/>
      <c r="AS238" s="348"/>
      <c r="AT238" s="264">
        <f t="shared" si="174"/>
        <v>0</v>
      </c>
      <c r="AU238" s="259"/>
      <c r="AV238" s="265">
        <f t="shared" si="188"/>
        <v>0</v>
      </c>
      <c r="AX238" s="265">
        <f t="shared" si="192"/>
        <v>0</v>
      </c>
      <c r="AZ238" s="492">
        <f t="shared" si="189"/>
        <v>0</v>
      </c>
      <c r="BB238" s="492">
        <f t="shared" si="190"/>
        <v>0</v>
      </c>
      <c r="BD238" s="265">
        <f t="shared" si="193"/>
        <v>0</v>
      </c>
      <c r="BE238" s="105"/>
      <c r="BF238" s="105"/>
      <c r="BG238" s="105"/>
      <c r="BH238" s="105"/>
      <c r="BI238" s="105"/>
      <c r="BJ238" s="105"/>
    </row>
    <row r="239" spans="2:62" ht="20.100000000000001" hidden="1" customHeight="1" outlineLevel="1">
      <c r="B239" s="100"/>
      <c r="C239" s="908"/>
      <c r="D239" s="909"/>
      <c r="E239" s="909"/>
      <c r="F239" s="910"/>
      <c r="G239" s="890"/>
      <c r="H239" s="891"/>
      <c r="I239" s="152"/>
      <c r="J239" s="152"/>
      <c r="K239" s="152"/>
      <c r="L239" s="152"/>
      <c r="M239" s="152"/>
      <c r="N239" s="152"/>
      <c r="O239" s="152"/>
      <c r="P239" s="153"/>
      <c r="Q239" s="153"/>
      <c r="R239" s="156">
        <f t="shared" si="184"/>
        <v>0</v>
      </c>
      <c r="S239" s="156">
        <f t="shared" si="185"/>
        <v>0</v>
      </c>
      <c r="U239" s="157">
        <f t="shared" si="191"/>
        <v>0</v>
      </c>
      <c r="W239" s="152"/>
      <c r="X239" s="152"/>
      <c r="Y239" s="152"/>
      <c r="Z239" s="152"/>
      <c r="AA239" s="152"/>
      <c r="AB239" s="152"/>
      <c r="AC239" s="347"/>
      <c r="AD239" s="152"/>
      <c r="AE239" s="152"/>
      <c r="AF239" s="152"/>
      <c r="AG239" s="152"/>
      <c r="AH239" s="152"/>
      <c r="AI239" s="152"/>
      <c r="AJ239" s="347"/>
      <c r="AK239" s="152"/>
      <c r="AL239" s="152"/>
      <c r="AM239" s="295"/>
      <c r="AN239" s="228"/>
      <c r="AO239" s="228"/>
      <c r="AP239" s="228"/>
      <c r="AQ239" s="228"/>
      <c r="AR239" s="228"/>
      <c r="AS239" s="348"/>
      <c r="AT239" s="264">
        <f t="shared" si="174"/>
        <v>0</v>
      </c>
      <c r="AU239" s="259"/>
      <c r="AV239" s="265">
        <f t="shared" si="188"/>
        <v>0</v>
      </c>
      <c r="AX239" s="265">
        <f t="shared" si="192"/>
        <v>0</v>
      </c>
      <c r="AZ239" s="492">
        <f t="shared" si="189"/>
        <v>0</v>
      </c>
      <c r="BB239" s="492">
        <f t="shared" si="190"/>
        <v>0</v>
      </c>
      <c r="BD239" s="265">
        <f t="shared" si="193"/>
        <v>0</v>
      </c>
      <c r="BE239" s="105"/>
      <c r="BF239" s="105"/>
      <c r="BG239" s="105"/>
      <c r="BH239" s="105"/>
      <c r="BI239" s="105"/>
      <c r="BJ239" s="105"/>
    </row>
    <row r="240" spans="2:62" ht="20.100000000000001" hidden="1" customHeight="1" outlineLevel="1">
      <c r="B240" s="100"/>
      <c r="C240" s="908"/>
      <c r="D240" s="909"/>
      <c r="E240" s="909"/>
      <c r="F240" s="910"/>
      <c r="G240" s="890"/>
      <c r="H240" s="891"/>
      <c r="I240" s="152"/>
      <c r="J240" s="152"/>
      <c r="K240" s="152"/>
      <c r="L240" s="152"/>
      <c r="M240" s="152"/>
      <c r="N240" s="152"/>
      <c r="O240" s="152"/>
      <c r="P240" s="153"/>
      <c r="Q240" s="153"/>
      <c r="R240" s="156">
        <f t="shared" si="184"/>
        <v>0</v>
      </c>
      <c r="S240" s="156">
        <f t="shared" si="185"/>
        <v>0</v>
      </c>
      <c r="U240" s="157">
        <f t="shared" si="191"/>
        <v>0</v>
      </c>
      <c r="W240" s="152"/>
      <c r="X240" s="152"/>
      <c r="Y240" s="152"/>
      <c r="Z240" s="152"/>
      <c r="AA240" s="152"/>
      <c r="AB240" s="152"/>
      <c r="AC240" s="347"/>
      <c r="AD240" s="152"/>
      <c r="AE240" s="152"/>
      <c r="AF240" s="152"/>
      <c r="AG240" s="152"/>
      <c r="AH240" s="152"/>
      <c r="AI240" s="152"/>
      <c r="AJ240" s="347"/>
      <c r="AK240" s="152"/>
      <c r="AL240" s="152"/>
      <c r="AM240" s="295"/>
      <c r="AN240" s="228"/>
      <c r="AO240" s="228"/>
      <c r="AP240" s="228"/>
      <c r="AQ240" s="228"/>
      <c r="AR240" s="228"/>
      <c r="AS240" s="348"/>
      <c r="AT240" s="264">
        <f t="shared" si="174"/>
        <v>0</v>
      </c>
      <c r="AU240" s="259"/>
      <c r="AV240" s="265">
        <f t="shared" si="188"/>
        <v>0</v>
      </c>
      <c r="AX240" s="265">
        <f t="shared" si="192"/>
        <v>0</v>
      </c>
      <c r="AZ240" s="492">
        <f t="shared" si="189"/>
        <v>0</v>
      </c>
      <c r="BB240" s="492">
        <f t="shared" si="190"/>
        <v>0</v>
      </c>
      <c r="BD240" s="265">
        <f t="shared" si="193"/>
        <v>0</v>
      </c>
      <c r="BE240" s="105"/>
      <c r="BF240" s="105"/>
      <c r="BG240" s="105"/>
      <c r="BH240" s="105"/>
      <c r="BI240" s="105"/>
      <c r="BJ240" s="105"/>
    </row>
    <row r="241" spans="2:62" ht="20.100000000000001" hidden="1" customHeight="1" outlineLevel="1">
      <c r="B241" s="100"/>
      <c r="C241" s="908"/>
      <c r="D241" s="909"/>
      <c r="E241" s="909"/>
      <c r="F241" s="910"/>
      <c r="G241" s="890"/>
      <c r="H241" s="891"/>
      <c r="I241" s="152"/>
      <c r="J241" s="152"/>
      <c r="K241" s="152"/>
      <c r="L241" s="152"/>
      <c r="M241" s="152"/>
      <c r="N241" s="152"/>
      <c r="O241" s="152"/>
      <c r="P241" s="153"/>
      <c r="Q241" s="153"/>
      <c r="R241" s="156">
        <f t="shared" si="184"/>
        <v>0</v>
      </c>
      <c r="S241" s="156">
        <f t="shared" si="185"/>
        <v>0</v>
      </c>
      <c r="U241" s="157">
        <f t="shared" si="191"/>
        <v>0</v>
      </c>
      <c r="W241" s="152"/>
      <c r="X241" s="152"/>
      <c r="Y241" s="152"/>
      <c r="Z241" s="152"/>
      <c r="AA241" s="152"/>
      <c r="AB241" s="152"/>
      <c r="AC241" s="347"/>
      <c r="AD241" s="152"/>
      <c r="AE241" s="152"/>
      <c r="AF241" s="152"/>
      <c r="AG241" s="152"/>
      <c r="AH241" s="152"/>
      <c r="AI241" s="152"/>
      <c r="AJ241" s="347"/>
      <c r="AK241" s="152"/>
      <c r="AL241" s="152"/>
      <c r="AM241" s="295"/>
      <c r="AN241" s="228"/>
      <c r="AO241" s="228"/>
      <c r="AP241" s="228"/>
      <c r="AQ241" s="228"/>
      <c r="AR241" s="228"/>
      <c r="AS241" s="348"/>
      <c r="AT241" s="264">
        <f t="shared" si="174"/>
        <v>0</v>
      </c>
      <c r="AU241" s="259"/>
      <c r="AV241" s="265">
        <f t="shared" si="188"/>
        <v>0</v>
      </c>
      <c r="AX241" s="265">
        <f t="shared" si="192"/>
        <v>0</v>
      </c>
      <c r="AZ241" s="492">
        <f t="shared" si="189"/>
        <v>0</v>
      </c>
      <c r="BB241" s="492">
        <f t="shared" si="190"/>
        <v>0</v>
      </c>
      <c r="BD241" s="265">
        <f t="shared" si="193"/>
        <v>0</v>
      </c>
      <c r="BE241" s="105"/>
      <c r="BF241" s="105"/>
      <c r="BG241" s="105"/>
      <c r="BH241" s="105"/>
      <c r="BI241" s="105"/>
      <c r="BJ241" s="105"/>
    </row>
    <row r="242" spans="2:62" ht="20.100000000000001" hidden="1" customHeight="1" outlineLevel="1">
      <c r="B242" s="100"/>
      <c r="C242" s="908"/>
      <c r="D242" s="909"/>
      <c r="E242" s="909"/>
      <c r="F242" s="910"/>
      <c r="G242" s="890"/>
      <c r="H242" s="891"/>
      <c r="I242" s="152"/>
      <c r="J242" s="152"/>
      <c r="K242" s="152"/>
      <c r="L242" s="152"/>
      <c r="M242" s="152"/>
      <c r="N242" s="152"/>
      <c r="O242" s="152"/>
      <c r="P242" s="153"/>
      <c r="Q242" s="153"/>
      <c r="R242" s="156">
        <f t="shared" si="184"/>
        <v>0</v>
      </c>
      <c r="S242" s="156">
        <f t="shared" si="185"/>
        <v>0</v>
      </c>
      <c r="U242" s="157">
        <f t="shared" si="191"/>
        <v>0</v>
      </c>
      <c r="W242" s="152"/>
      <c r="X242" s="152"/>
      <c r="Y242" s="152"/>
      <c r="Z242" s="152"/>
      <c r="AA242" s="152"/>
      <c r="AB242" s="152"/>
      <c r="AC242" s="347"/>
      <c r="AD242" s="152"/>
      <c r="AE242" s="152"/>
      <c r="AF242" s="152"/>
      <c r="AG242" s="152"/>
      <c r="AH242" s="152"/>
      <c r="AI242" s="152"/>
      <c r="AJ242" s="347"/>
      <c r="AK242" s="152"/>
      <c r="AL242" s="152"/>
      <c r="AM242" s="295"/>
      <c r="AN242" s="228"/>
      <c r="AO242" s="228"/>
      <c r="AP242" s="228"/>
      <c r="AQ242" s="228"/>
      <c r="AR242" s="228"/>
      <c r="AS242" s="348"/>
      <c r="AT242" s="264">
        <f t="shared" si="174"/>
        <v>0</v>
      </c>
      <c r="AU242" s="259"/>
      <c r="AV242" s="265">
        <f t="shared" si="188"/>
        <v>0</v>
      </c>
      <c r="AX242" s="265">
        <f t="shared" si="192"/>
        <v>0</v>
      </c>
      <c r="AZ242" s="492">
        <f t="shared" si="189"/>
        <v>0</v>
      </c>
      <c r="BB242" s="492">
        <f t="shared" si="190"/>
        <v>0</v>
      </c>
      <c r="BD242" s="265">
        <f t="shared" si="193"/>
        <v>0</v>
      </c>
      <c r="BE242" s="105"/>
      <c r="BF242" s="105"/>
      <c r="BG242" s="105"/>
      <c r="BH242" s="105"/>
      <c r="BI242" s="105"/>
      <c r="BJ242" s="105"/>
    </row>
    <row r="243" spans="2:62" ht="20.100000000000001" hidden="1" customHeight="1" outlineLevel="1">
      <c r="B243" s="100"/>
      <c r="C243" s="908"/>
      <c r="D243" s="909"/>
      <c r="E243" s="909"/>
      <c r="F243" s="910"/>
      <c r="G243" s="890"/>
      <c r="H243" s="891"/>
      <c r="I243" s="152"/>
      <c r="J243" s="152"/>
      <c r="K243" s="152"/>
      <c r="L243" s="152"/>
      <c r="M243" s="152"/>
      <c r="N243" s="152"/>
      <c r="O243" s="152"/>
      <c r="P243" s="153"/>
      <c r="Q243" s="153"/>
      <c r="R243" s="156">
        <f t="shared" si="184"/>
        <v>0</v>
      </c>
      <c r="S243" s="156">
        <f t="shared" si="185"/>
        <v>0</v>
      </c>
      <c r="U243" s="157">
        <f t="shared" si="191"/>
        <v>0</v>
      </c>
      <c r="W243" s="152"/>
      <c r="X243" s="152"/>
      <c r="Y243" s="152"/>
      <c r="Z243" s="152"/>
      <c r="AA243" s="152"/>
      <c r="AB243" s="152"/>
      <c r="AC243" s="347"/>
      <c r="AD243" s="152"/>
      <c r="AE243" s="152"/>
      <c r="AF243" s="152"/>
      <c r="AG243" s="152"/>
      <c r="AH243" s="152"/>
      <c r="AI243" s="152"/>
      <c r="AJ243" s="347"/>
      <c r="AK243" s="152"/>
      <c r="AL243" s="152"/>
      <c r="AM243" s="295"/>
      <c r="AN243" s="228"/>
      <c r="AO243" s="228"/>
      <c r="AP243" s="228"/>
      <c r="AQ243" s="228"/>
      <c r="AR243" s="228"/>
      <c r="AS243" s="348"/>
      <c r="AT243" s="264">
        <f t="shared" si="174"/>
        <v>0</v>
      </c>
      <c r="AU243" s="259"/>
      <c r="AV243" s="265">
        <f t="shared" si="188"/>
        <v>0</v>
      </c>
      <c r="AX243" s="265">
        <f t="shared" si="192"/>
        <v>0</v>
      </c>
      <c r="AZ243" s="492">
        <f t="shared" si="189"/>
        <v>0</v>
      </c>
      <c r="BB243" s="492">
        <f t="shared" si="190"/>
        <v>0</v>
      </c>
      <c r="BD243" s="265">
        <f t="shared" si="193"/>
        <v>0</v>
      </c>
      <c r="BE243" s="105"/>
      <c r="BF243" s="105"/>
      <c r="BG243" s="105"/>
      <c r="BH243" s="105"/>
      <c r="BI243" s="105"/>
      <c r="BJ243" s="105"/>
    </row>
    <row r="244" spans="2:62" ht="20.100000000000001" hidden="1" customHeight="1" outlineLevel="1">
      <c r="B244" s="100"/>
      <c r="C244" s="908"/>
      <c r="D244" s="909"/>
      <c r="E244" s="909"/>
      <c r="F244" s="910"/>
      <c r="G244" s="890"/>
      <c r="H244" s="891"/>
      <c r="I244" s="152"/>
      <c r="J244" s="152"/>
      <c r="K244" s="152"/>
      <c r="L244" s="152"/>
      <c r="M244" s="152"/>
      <c r="N244" s="152"/>
      <c r="O244" s="152"/>
      <c r="P244" s="153"/>
      <c r="Q244" s="153"/>
      <c r="R244" s="156">
        <f t="shared" si="184"/>
        <v>0</v>
      </c>
      <c r="S244" s="156">
        <f t="shared" si="185"/>
        <v>0</v>
      </c>
      <c r="U244" s="157">
        <f t="shared" si="191"/>
        <v>0</v>
      </c>
      <c r="W244" s="152"/>
      <c r="X244" s="152"/>
      <c r="Y244" s="152"/>
      <c r="Z244" s="152"/>
      <c r="AA244" s="152"/>
      <c r="AB244" s="152"/>
      <c r="AC244" s="347"/>
      <c r="AD244" s="152"/>
      <c r="AE244" s="152"/>
      <c r="AF244" s="152"/>
      <c r="AG244" s="152"/>
      <c r="AH244" s="152"/>
      <c r="AI244" s="152"/>
      <c r="AJ244" s="347"/>
      <c r="AK244" s="152"/>
      <c r="AL244" s="152"/>
      <c r="AM244" s="295"/>
      <c r="AN244" s="228"/>
      <c r="AO244" s="228"/>
      <c r="AP244" s="228"/>
      <c r="AQ244" s="228"/>
      <c r="AR244" s="228"/>
      <c r="AS244" s="348"/>
      <c r="AT244" s="264">
        <f t="shared" si="174"/>
        <v>0</v>
      </c>
      <c r="AU244" s="259"/>
      <c r="AV244" s="265">
        <f t="shared" si="188"/>
        <v>0</v>
      </c>
      <c r="AX244" s="265">
        <f t="shared" si="192"/>
        <v>0</v>
      </c>
      <c r="AZ244" s="492">
        <f t="shared" si="189"/>
        <v>0</v>
      </c>
      <c r="BB244" s="492">
        <f t="shared" si="190"/>
        <v>0</v>
      </c>
      <c r="BD244" s="265">
        <f t="shared" si="193"/>
        <v>0</v>
      </c>
      <c r="BE244" s="105"/>
      <c r="BF244" s="105"/>
      <c r="BG244" s="105"/>
      <c r="BH244" s="105"/>
      <c r="BI244" s="105"/>
      <c r="BJ244" s="105"/>
    </row>
    <row r="245" spans="2:62" ht="20.100000000000001" hidden="1" customHeight="1" outlineLevel="1">
      <c r="B245" s="100"/>
      <c r="C245" s="908"/>
      <c r="D245" s="909"/>
      <c r="E245" s="909"/>
      <c r="F245" s="910"/>
      <c r="G245" s="890"/>
      <c r="H245" s="891"/>
      <c r="I245" s="152"/>
      <c r="J245" s="152"/>
      <c r="K245" s="152"/>
      <c r="L245" s="152"/>
      <c r="M245" s="152"/>
      <c r="N245" s="152"/>
      <c r="O245" s="152"/>
      <c r="P245" s="153"/>
      <c r="Q245" s="153"/>
      <c r="R245" s="156">
        <f t="shared" si="184"/>
        <v>0</v>
      </c>
      <c r="S245" s="156">
        <f t="shared" si="185"/>
        <v>0</v>
      </c>
      <c r="U245" s="157">
        <f t="shared" si="191"/>
        <v>0</v>
      </c>
      <c r="W245" s="152"/>
      <c r="X245" s="152"/>
      <c r="Y245" s="152"/>
      <c r="Z245" s="152"/>
      <c r="AA245" s="152"/>
      <c r="AB245" s="152"/>
      <c r="AC245" s="347"/>
      <c r="AD245" s="152"/>
      <c r="AE245" s="152"/>
      <c r="AF245" s="152"/>
      <c r="AG245" s="152"/>
      <c r="AH245" s="152"/>
      <c r="AI245" s="152"/>
      <c r="AJ245" s="347"/>
      <c r="AK245" s="152"/>
      <c r="AL245" s="152"/>
      <c r="AM245" s="295"/>
      <c r="AN245" s="228"/>
      <c r="AO245" s="228"/>
      <c r="AP245" s="228"/>
      <c r="AQ245" s="228"/>
      <c r="AR245" s="228"/>
      <c r="AS245" s="348"/>
      <c r="AT245" s="264">
        <f t="shared" si="174"/>
        <v>0</v>
      </c>
      <c r="AU245" s="259"/>
      <c r="AV245" s="265">
        <f t="shared" si="188"/>
        <v>0</v>
      </c>
      <c r="AX245" s="265">
        <f t="shared" si="192"/>
        <v>0</v>
      </c>
      <c r="AZ245" s="492">
        <f t="shared" si="189"/>
        <v>0</v>
      </c>
      <c r="BB245" s="492">
        <f t="shared" si="190"/>
        <v>0</v>
      </c>
      <c r="BD245" s="265">
        <f t="shared" si="193"/>
        <v>0</v>
      </c>
      <c r="BE245" s="105"/>
      <c r="BF245" s="105"/>
      <c r="BG245" s="105"/>
      <c r="BH245" s="105"/>
      <c r="BI245" s="105"/>
      <c r="BJ245" s="105"/>
    </row>
    <row r="246" spans="2:62" ht="20.100000000000001" hidden="1" customHeight="1" outlineLevel="1">
      <c r="B246" s="100"/>
      <c r="C246" s="908"/>
      <c r="D246" s="909"/>
      <c r="E246" s="909"/>
      <c r="F246" s="910"/>
      <c r="G246" s="890"/>
      <c r="H246" s="891"/>
      <c r="I246" s="152"/>
      <c r="J246" s="152"/>
      <c r="K246" s="152"/>
      <c r="L246" s="152"/>
      <c r="M246" s="152"/>
      <c r="N246" s="152"/>
      <c r="O246" s="152"/>
      <c r="P246" s="153"/>
      <c r="Q246" s="153"/>
      <c r="R246" s="156">
        <f t="shared" si="184"/>
        <v>0</v>
      </c>
      <c r="S246" s="156">
        <f t="shared" si="185"/>
        <v>0</v>
      </c>
      <c r="U246" s="157">
        <f t="shared" si="191"/>
        <v>0</v>
      </c>
      <c r="W246" s="152"/>
      <c r="X246" s="152"/>
      <c r="Y246" s="152"/>
      <c r="Z246" s="152"/>
      <c r="AA246" s="152"/>
      <c r="AB246" s="152"/>
      <c r="AC246" s="347"/>
      <c r="AD246" s="152"/>
      <c r="AE246" s="152"/>
      <c r="AF246" s="152"/>
      <c r="AG246" s="152"/>
      <c r="AH246" s="152"/>
      <c r="AI246" s="152"/>
      <c r="AJ246" s="347"/>
      <c r="AK246" s="152"/>
      <c r="AL246" s="152"/>
      <c r="AM246" s="295"/>
      <c r="AN246" s="228"/>
      <c r="AO246" s="228"/>
      <c r="AP246" s="228"/>
      <c r="AQ246" s="228"/>
      <c r="AR246" s="228"/>
      <c r="AS246" s="348"/>
      <c r="AT246" s="264">
        <f t="shared" si="174"/>
        <v>0</v>
      </c>
      <c r="AU246" s="259"/>
      <c r="AV246" s="265">
        <f t="shared" si="188"/>
        <v>0</v>
      </c>
      <c r="AX246" s="265">
        <f t="shared" si="192"/>
        <v>0</v>
      </c>
      <c r="AZ246" s="492">
        <f t="shared" si="189"/>
        <v>0</v>
      </c>
      <c r="BB246" s="492">
        <f t="shared" si="190"/>
        <v>0</v>
      </c>
      <c r="BD246" s="265">
        <f t="shared" si="193"/>
        <v>0</v>
      </c>
      <c r="BE246" s="105"/>
      <c r="BF246" s="105"/>
      <c r="BG246" s="105"/>
      <c r="BH246" s="105"/>
      <c r="BI246" s="105"/>
      <c r="BJ246" s="105"/>
    </row>
    <row r="247" spans="2:62" ht="20.100000000000001" hidden="1" customHeight="1" outlineLevel="1">
      <c r="B247" s="100"/>
      <c r="C247" s="908"/>
      <c r="D247" s="909"/>
      <c r="E247" s="909"/>
      <c r="F247" s="910"/>
      <c r="G247" s="890"/>
      <c r="H247" s="891"/>
      <c r="I247" s="152"/>
      <c r="J247" s="152"/>
      <c r="K247" s="152"/>
      <c r="L247" s="152"/>
      <c r="M247" s="152"/>
      <c r="N247" s="152"/>
      <c r="O247" s="152"/>
      <c r="P247" s="153"/>
      <c r="Q247" s="153"/>
      <c r="R247" s="156">
        <f t="shared" si="184"/>
        <v>0</v>
      </c>
      <c r="S247" s="156">
        <f t="shared" si="185"/>
        <v>0</v>
      </c>
      <c r="U247" s="157">
        <f t="shared" si="191"/>
        <v>0</v>
      </c>
      <c r="W247" s="152"/>
      <c r="X247" s="152"/>
      <c r="Y247" s="152"/>
      <c r="Z247" s="152"/>
      <c r="AA247" s="152"/>
      <c r="AB247" s="152"/>
      <c r="AC247" s="347"/>
      <c r="AD247" s="152"/>
      <c r="AE247" s="152"/>
      <c r="AF247" s="152"/>
      <c r="AG247" s="152"/>
      <c r="AH247" s="152"/>
      <c r="AI247" s="152"/>
      <c r="AJ247" s="347"/>
      <c r="AK247" s="152"/>
      <c r="AL247" s="152"/>
      <c r="AM247" s="295"/>
      <c r="AN247" s="228"/>
      <c r="AO247" s="228"/>
      <c r="AP247" s="228"/>
      <c r="AQ247" s="228"/>
      <c r="AR247" s="228"/>
      <c r="AS247" s="348"/>
      <c r="AT247" s="264">
        <f t="shared" si="174"/>
        <v>0</v>
      </c>
      <c r="AU247" s="259"/>
      <c r="AV247" s="265">
        <f t="shared" si="188"/>
        <v>0</v>
      </c>
      <c r="AX247" s="265">
        <f t="shared" si="192"/>
        <v>0</v>
      </c>
      <c r="AZ247" s="492">
        <f t="shared" si="189"/>
        <v>0</v>
      </c>
      <c r="BB247" s="492">
        <f t="shared" si="190"/>
        <v>0</v>
      </c>
      <c r="BD247" s="265">
        <f t="shared" si="193"/>
        <v>0</v>
      </c>
      <c r="BE247" s="105"/>
      <c r="BF247" s="105"/>
      <c r="BG247" s="105"/>
      <c r="BH247" s="105"/>
      <c r="BI247" s="105"/>
      <c r="BJ247" s="105"/>
    </row>
    <row r="248" spans="2:62" ht="20.100000000000001" hidden="1" customHeight="1" outlineLevel="1">
      <c r="B248" s="100"/>
      <c r="C248" s="908"/>
      <c r="D248" s="909"/>
      <c r="E248" s="909"/>
      <c r="F248" s="910"/>
      <c r="G248" s="890"/>
      <c r="H248" s="891"/>
      <c r="I248" s="152"/>
      <c r="J248" s="152"/>
      <c r="K248" s="152"/>
      <c r="L248" s="152"/>
      <c r="M248" s="152"/>
      <c r="N248" s="152"/>
      <c r="O248" s="152"/>
      <c r="P248" s="153"/>
      <c r="Q248" s="153"/>
      <c r="R248" s="156">
        <f t="shared" si="184"/>
        <v>0</v>
      </c>
      <c r="S248" s="156">
        <f t="shared" si="185"/>
        <v>0</v>
      </c>
      <c r="U248" s="157">
        <f t="shared" si="191"/>
        <v>0</v>
      </c>
      <c r="W248" s="152"/>
      <c r="X248" s="152"/>
      <c r="Y248" s="152"/>
      <c r="Z248" s="152"/>
      <c r="AA248" s="152"/>
      <c r="AB248" s="152"/>
      <c r="AC248" s="347"/>
      <c r="AD248" s="152"/>
      <c r="AE248" s="152"/>
      <c r="AF248" s="152"/>
      <c r="AG248" s="152"/>
      <c r="AH248" s="152"/>
      <c r="AI248" s="152"/>
      <c r="AJ248" s="347"/>
      <c r="AK248" s="152"/>
      <c r="AL248" s="152"/>
      <c r="AM248" s="295"/>
      <c r="AN248" s="228"/>
      <c r="AO248" s="228"/>
      <c r="AP248" s="228"/>
      <c r="AQ248" s="228"/>
      <c r="AR248" s="228"/>
      <c r="AS248" s="348"/>
      <c r="AT248" s="264">
        <f t="shared" si="174"/>
        <v>0</v>
      </c>
      <c r="AU248" s="259"/>
      <c r="AV248" s="265">
        <f t="shared" si="188"/>
        <v>0</v>
      </c>
      <c r="AX248" s="265">
        <f t="shared" si="192"/>
        <v>0</v>
      </c>
      <c r="AZ248" s="492">
        <f t="shared" si="189"/>
        <v>0</v>
      </c>
      <c r="BB248" s="492">
        <f t="shared" si="190"/>
        <v>0</v>
      </c>
      <c r="BD248" s="265">
        <f t="shared" si="193"/>
        <v>0</v>
      </c>
      <c r="BE248" s="105"/>
      <c r="BF248" s="105"/>
      <c r="BG248" s="105"/>
      <c r="BH248" s="105"/>
      <c r="BI248" s="105"/>
      <c r="BJ248" s="105"/>
    </row>
    <row r="249" spans="2:62" ht="9.9499999999999993" hidden="1" customHeight="1" outlineLevel="1">
      <c r="B249" s="101"/>
      <c r="C249" s="208"/>
      <c r="D249" s="208"/>
      <c r="E249" s="208"/>
      <c r="F249" s="208"/>
      <c r="G249" s="237"/>
      <c r="H249" s="207"/>
      <c r="I249" s="257"/>
      <c r="J249" s="257"/>
      <c r="K249" s="257"/>
      <c r="L249" s="257"/>
      <c r="M249" s="257"/>
      <c r="N249" s="257"/>
      <c r="O249" s="257"/>
      <c r="P249" s="256"/>
      <c r="Q249" s="102"/>
      <c r="R249" s="102"/>
      <c r="S249" s="102"/>
      <c r="U249" s="98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Z249" s="493"/>
      <c r="BE249" s="105"/>
      <c r="BF249" s="105"/>
      <c r="BG249" s="105"/>
      <c r="BH249" s="105"/>
      <c r="BI249" s="105"/>
      <c r="BJ249" s="105"/>
    </row>
    <row r="250" spans="2:62" ht="20.100000000000001" customHeight="1" collapsed="1">
      <c r="B250" s="8">
        <f>B233+1</f>
        <v>15</v>
      </c>
      <c r="C250" s="916"/>
      <c r="D250" s="917"/>
      <c r="E250" s="917"/>
      <c r="F250" s="918"/>
      <c r="G250" s="429"/>
      <c r="H250" s="206">
        <v>1</v>
      </c>
      <c r="I250" s="642">
        <f t="shared" ref="I250" si="194">$H250*SUM(I251:I265)</f>
        <v>0</v>
      </c>
      <c r="J250" s="643">
        <f t="shared" ref="J250:O250" si="195">$H250*SUM(J251:J265)</f>
        <v>0</v>
      </c>
      <c r="K250" s="644">
        <f t="shared" si="195"/>
        <v>0</v>
      </c>
      <c r="L250" s="645">
        <f t="shared" si="195"/>
        <v>0</v>
      </c>
      <c r="M250" s="645">
        <f t="shared" si="195"/>
        <v>0</v>
      </c>
      <c r="N250" s="644">
        <f t="shared" si="195"/>
        <v>0</v>
      </c>
      <c r="O250" s="642">
        <f t="shared" si="195"/>
        <v>0</v>
      </c>
      <c r="P250" s="209">
        <f t="shared" ref="P250:Q250" si="196">$H250*SUM(P251:P265)</f>
        <v>0</v>
      </c>
      <c r="Q250" s="210">
        <f t="shared" si="196"/>
        <v>0</v>
      </c>
      <c r="R250" s="136">
        <f t="shared" ref="R250:R265" si="197">P250*(1+Gewinn)*(1+SicherheitAngebot)</f>
        <v>0</v>
      </c>
      <c r="S250" s="137">
        <f t="shared" ref="S250:S265" si="198">Q250*(1+MGKZ)*(1+Gewinn)*(1+SicherheitAngebot)</f>
        <v>0</v>
      </c>
      <c r="U250" s="10">
        <f>I250*$I$7+J250*$J$7+K250*$K$7+L250*$L$7+M250*$M$7+N250*$N$7+O250*$O$7+R250+S250</f>
        <v>0</v>
      </c>
      <c r="W250" s="646">
        <f t="shared" ref="W250:AB250" si="199">$H250*SUM(W251:W265)</f>
        <v>0</v>
      </c>
      <c r="X250" s="647">
        <f t="shared" si="199"/>
        <v>0</v>
      </c>
      <c r="Y250" s="648">
        <f t="shared" si="199"/>
        <v>0</v>
      </c>
      <c r="Z250" s="649">
        <f t="shared" si="199"/>
        <v>0</v>
      </c>
      <c r="AA250" s="648">
        <f t="shared" si="199"/>
        <v>0</v>
      </c>
      <c r="AB250" s="646">
        <f t="shared" si="199"/>
        <v>0</v>
      </c>
      <c r="AC250" s="258"/>
      <c r="AD250" s="646">
        <f t="shared" ref="AD250:AM250" si="200">$H250*SUM(AD251:AD265)</f>
        <v>0</v>
      </c>
      <c r="AE250" s="647">
        <f t="shared" si="200"/>
        <v>0</v>
      </c>
      <c r="AF250" s="648">
        <f t="shared" si="200"/>
        <v>0</v>
      </c>
      <c r="AG250" s="649">
        <f t="shared" si="200"/>
        <v>0</v>
      </c>
      <c r="AH250" s="648">
        <f t="shared" si="200"/>
        <v>0</v>
      </c>
      <c r="AI250" s="646">
        <f t="shared" si="200"/>
        <v>0</v>
      </c>
      <c r="AJ250" s="258"/>
      <c r="AK250" s="653">
        <f t="shared" si="200"/>
        <v>0</v>
      </c>
      <c r="AL250" s="653">
        <f t="shared" si="200"/>
        <v>0</v>
      </c>
      <c r="AM250" s="653">
        <f t="shared" si="200"/>
        <v>0</v>
      </c>
      <c r="AN250" s="227">
        <f>$H250*SUM(AN251:AN265)*(1+Gewinn)*(1+SicherheitAngebot)</f>
        <v>0</v>
      </c>
      <c r="AO250" s="227">
        <f>$H250*SUM(AO251:AO265)*(1+Gewinn)*(1+SicherheitAngebot)</f>
        <v>0</v>
      </c>
      <c r="AP250" s="227">
        <f>$H250*SUM(AP251:AP265)*(1+Gewinn)*(1+SicherheitAngebot)</f>
        <v>0</v>
      </c>
      <c r="AQ250" s="227">
        <f>$H250*SUM(AQ251:AQ265)*(1+Gewinn)*(1+SicherheitAngebot)</f>
        <v>0</v>
      </c>
      <c r="AR250" s="227">
        <f>$H250*SUM(AR251:AR265)*(1+Gewinn)*(1+SicherheitAngebot)</f>
        <v>0</v>
      </c>
      <c r="AS250" s="262"/>
      <c r="AT250" s="263">
        <f t="shared" si="174"/>
        <v>0</v>
      </c>
      <c r="AU250" s="259"/>
      <c r="AV250" s="491">
        <f>AK250*$AK$7+AL250*$AL$7+AM250*$AM$7+SUM(AN250:AR250)+AT250/Zuschläge_IBN+AT250</f>
        <v>0</v>
      </c>
      <c r="AX250" s="685">
        <f>U250+AV250</f>
        <v>0</v>
      </c>
      <c r="AZ250" s="490">
        <f>IF(H250&gt;0,U250/(1+SicherheitAngebot)*(1+Sicherheit),0)</f>
        <v>0</v>
      </c>
      <c r="BB250" s="490">
        <f>IF(H250&gt;0,AV250/(1+SicherheitAngebot)*(1+Sicherheit),0)</f>
        <v>0</v>
      </c>
      <c r="BD250" s="490">
        <f>AZ250+BB250</f>
        <v>0</v>
      </c>
      <c r="BE250" s="105"/>
      <c r="BF250" s="105"/>
      <c r="BG250" s="105"/>
      <c r="BH250" s="105"/>
      <c r="BI250" s="105"/>
      <c r="BJ250" s="105"/>
    </row>
    <row r="251" spans="2:62" ht="20.100000000000001" hidden="1" customHeight="1" outlineLevel="1">
      <c r="B251" s="99"/>
      <c r="C251" s="908"/>
      <c r="D251" s="909"/>
      <c r="E251" s="909"/>
      <c r="F251" s="910"/>
      <c r="G251" s="890"/>
      <c r="H251" s="901"/>
      <c r="I251" s="152"/>
      <c r="J251" s="152"/>
      <c r="K251" s="152"/>
      <c r="L251" s="152"/>
      <c r="M251" s="152"/>
      <c r="N251" s="152"/>
      <c r="O251" s="152"/>
      <c r="P251" s="153"/>
      <c r="Q251" s="153"/>
      <c r="R251" s="156">
        <f t="shared" si="197"/>
        <v>0</v>
      </c>
      <c r="S251" s="156">
        <f t="shared" si="198"/>
        <v>0</v>
      </c>
      <c r="U251" s="157">
        <f>I251*$I$7+J251*$J$7+K251*$K$7+L251*$L$7+M251*$M$7+N251*$N$7+O251*$O$7+R251+S251</f>
        <v>0</v>
      </c>
      <c r="W251" s="152"/>
      <c r="X251" s="152"/>
      <c r="Y251" s="152"/>
      <c r="Z251" s="152"/>
      <c r="AA251" s="152"/>
      <c r="AB251" s="152"/>
      <c r="AC251" s="347"/>
      <c r="AD251" s="152"/>
      <c r="AE251" s="152"/>
      <c r="AF251" s="152"/>
      <c r="AG251" s="152"/>
      <c r="AH251" s="152"/>
      <c r="AI251" s="152"/>
      <c r="AJ251" s="347"/>
      <c r="AK251" s="152"/>
      <c r="AL251" s="152"/>
      <c r="AM251" s="295"/>
      <c r="AN251" s="228"/>
      <c r="AO251" s="228"/>
      <c r="AP251" s="228"/>
      <c r="AQ251" s="228"/>
      <c r="AR251" s="228"/>
      <c r="AS251" s="348"/>
      <c r="AT251" s="264">
        <f t="shared" si="174"/>
        <v>0</v>
      </c>
      <c r="AU251" s="259"/>
      <c r="AV251" s="265">
        <f t="shared" ref="AV251:AV265" si="201">AK251*$AK$7+AL251*$AL$7+AM251*$AM$7+SUM(AN251:AR251)*(1+Gewinn)*(1+SicherheitAngebot)+AT251/Zuschläge_IBN+AT251</f>
        <v>0</v>
      </c>
      <c r="AX251" s="265">
        <f>U251+AV251</f>
        <v>0</v>
      </c>
      <c r="AZ251" s="492">
        <f t="shared" ref="AZ251:AZ265" si="202">U251/(1+SicherheitAngebot)*(1+Sicherheit)</f>
        <v>0</v>
      </c>
      <c r="BB251" s="492">
        <f t="shared" ref="BB251:BB265" si="203">AV251/(1+SicherheitAngebot)*(1+Sicherheit)</f>
        <v>0</v>
      </c>
      <c r="BD251" s="265">
        <f>AZ251+BB251</f>
        <v>0</v>
      </c>
      <c r="BE251" s="105"/>
      <c r="BF251" s="105"/>
      <c r="BG251" s="105"/>
      <c r="BH251" s="105"/>
      <c r="BI251" s="105"/>
      <c r="BJ251" s="105"/>
    </row>
    <row r="252" spans="2:62" ht="20.100000000000001" hidden="1" customHeight="1" outlineLevel="1">
      <c r="B252" s="100"/>
      <c r="C252" s="908"/>
      <c r="D252" s="909"/>
      <c r="E252" s="909"/>
      <c r="F252" s="910"/>
      <c r="G252" s="890"/>
      <c r="H252" s="891"/>
      <c r="I252" s="152"/>
      <c r="J252" s="152"/>
      <c r="K252" s="152"/>
      <c r="L252" s="152"/>
      <c r="M252" s="152"/>
      <c r="N252" s="152"/>
      <c r="O252" s="152"/>
      <c r="P252" s="153"/>
      <c r="Q252" s="153"/>
      <c r="R252" s="156">
        <f t="shared" si="197"/>
        <v>0</v>
      </c>
      <c r="S252" s="156">
        <f t="shared" si="198"/>
        <v>0</v>
      </c>
      <c r="U252" s="157">
        <f t="shared" ref="U252:U265" si="204">I252*$I$7+J252*$J$7+K252*$K$7+L252*$L$7+M252*$M$7+N252*$N$7+O252*$O$7+R252+S252</f>
        <v>0</v>
      </c>
      <c r="W252" s="152"/>
      <c r="X252" s="152"/>
      <c r="Y252" s="152"/>
      <c r="Z252" s="152"/>
      <c r="AA252" s="152"/>
      <c r="AB252" s="152"/>
      <c r="AC252" s="347"/>
      <c r="AD252" s="152"/>
      <c r="AE252" s="152"/>
      <c r="AF252" s="152"/>
      <c r="AG252" s="152"/>
      <c r="AH252" s="152"/>
      <c r="AI252" s="152"/>
      <c r="AJ252" s="347"/>
      <c r="AK252" s="152"/>
      <c r="AL252" s="152"/>
      <c r="AM252" s="295"/>
      <c r="AN252" s="228"/>
      <c r="AO252" s="228"/>
      <c r="AP252" s="228"/>
      <c r="AQ252" s="228"/>
      <c r="AR252" s="228"/>
      <c r="AS252" s="348"/>
      <c r="AT252" s="264">
        <f t="shared" si="174"/>
        <v>0</v>
      </c>
      <c r="AU252" s="259"/>
      <c r="AV252" s="265">
        <f t="shared" si="201"/>
        <v>0</v>
      </c>
      <c r="AX252" s="265">
        <f t="shared" ref="AX252:AX265" si="205">U252+AV252</f>
        <v>0</v>
      </c>
      <c r="AZ252" s="492">
        <f t="shared" si="202"/>
        <v>0</v>
      </c>
      <c r="BB252" s="492">
        <f t="shared" si="203"/>
        <v>0</v>
      </c>
      <c r="BD252" s="265">
        <f t="shared" ref="BD252:BD265" si="206">AZ252+BB252</f>
        <v>0</v>
      </c>
      <c r="BE252" s="105"/>
      <c r="BF252" s="105"/>
      <c r="BG252" s="105"/>
      <c r="BH252" s="105"/>
      <c r="BI252" s="105"/>
      <c r="BJ252" s="105"/>
    </row>
    <row r="253" spans="2:62" ht="20.100000000000001" hidden="1" customHeight="1" outlineLevel="1">
      <c r="B253" s="100"/>
      <c r="C253" s="908"/>
      <c r="D253" s="909"/>
      <c r="E253" s="909"/>
      <c r="F253" s="910"/>
      <c r="G253" s="890"/>
      <c r="H253" s="891"/>
      <c r="I253" s="152"/>
      <c r="J253" s="152"/>
      <c r="K253" s="152"/>
      <c r="L253" s="152"/>
      <c r="M253" s="152"/>
      <c r="N253" s="152"/>
      <c r="O253" s="152"/>
      <c r="P253" s="153"/>
      <c r="Q253" s="153"/>
      <c r="R253" s="156">
        <f t="shared" si="197"/>
        <v>0</v>
      </c>
      <c r="S253" s="156">
        <f t="shared" si="198"/>
        <v>0</v>
      </c>
      <c r="U253" s="157">
        <f t="shared" si="204"/>
        <v>0</v>
      </c>
      <c r="W253" s="152"/>
      <c r="X253" s="152"/>
      <c r="Y253" s="152"/>
      <c r="Z253" s="152"/>
      <c r="AA253" s="152"/>
      <c r="AB253" s="152"/>
      <c r="AC253" s="347"/>
      <c r="AD253" s="152"/>
      <c r="AE253" s="152"/>
      <c r="AF253" s="152"/>
      <c r="AG253" s="152"/>
      <c r="AH253" s="152"/>
      <c r="AI253" s="152"/>
      <c r="AJ253" s="347"/>
      <c r="AK253" s="152"/>
      <c r="AL253" s="152"/>
      <c r="AM253" s="295"/>
      <c r="AN253" s="228"/>
      <c r="AO253" s="228"/>
      <c r="AP253" s="228"/>
      <c r="AQ253" s="228"/>
      <c r="AR253" s="228"/>
      <c r="AS253" s="348"/>
      <c r="AT253" s="264">
        <f t="shared" si="174"/>
        <v>0</v>
      </c>
      <c r="AU253" s="259"/>
      <c r="AV253" s="265">
        <f t="shared" si="201"/>
        <v>0</v>
      </c>
      <c r="AX253" s="265">
        <f t="shared" si="205"/>
        <v>0</v>
      </c>
      <c r="AZ253" s="492">
        <f t="shared" si="202"/>
        <v>0</v>
      </c>
      <c r="BB253" s="492">
        <f t="shared" si="203"/>
        <v>0</v>
      </c>
      <c r="BD253" s="265">
        <f t="shared" si="206"/>
        <v>0</v>
      </c>
      <c r="BE253" s="105"/>
      <c r="BF253" s="105"/>
      <c r="BG253" s="105"/>
      <c r="BH253" s="105"/>
      <c r="BI253" s="105"/>
      <c r="BJ253" s="105"/>
    </row>
    <row r="254" spans="2:62" ht="20.100000000000001" hidden="1" customHeight="1" outlineLevel="1">
      <c r="B254" s="100"/>
      <c r="C254" s="908"/>
      <c r="D254" s="909"/>
      <c r="E254" s="909"/>
      <c r="F254" s="910"/>
      <c r="G254" s="890"/>
      <c r="H254" s="891"/>
      <c r="I254" s="152"/>
      <c r="J254" s="152"/>
      <c r="K254" s="152"/>
      <c r="L254" s="152"/>
      <c r="M254" s="152"/>
      <c r="N254" s="152"/>
      <c r="O254" s="152"/>
      <c r="P254" s="153"/>
      <c r="Q254" s="153"/>
      <c r="R254" s="156">
        <f t="shared" si="197"/>
        <v>0</v>
      </c>
      <c r="S254" s="156">
        <f t="shared" si="198"/>
        <v>0</v>
      </c>
      <c r="U254" s="157">
        <f t="shared" si="204"/>
        <v>0</v>
      </c>
      <c r="W254" s="152"/>
      <c r="X254" s="152"/>
      <c r="Y254" s="152"/>
      <c r="Z254" s="152"/>
      <c r="AA254" s="152"/>
      <c r="AB254" s="152"/>
      <c r="AC254" s="347"/>
      <c r="AD254" s="152"/>
      <c r="AE254" s="152"/>
      <c r="AF254" s="152"/>
      <c r="AG254" s="152"/>
      <c r="AH254" s="152"/>
      <c r="AI254" s="152"/>
      <c r="AJ254" s="347"/>
      <c r="AK254" s="152"/>
      <c r="AL254" s="152"/>
      <c r="AM254" s="295"/>
      <c r="AN254" s="228"/>
      <c r="AO254" s="228"/>
      <c r="AP254" s="228"/>
      <c r="AQ254" s="228"/>
      <c r="AR254" s="228"/>
      <c r="AS254" s="348"/>
      <c r="AT254" s="264">
        <f t="shared" si="174"/>
        <v>0</v>
      </c>
      <c r="AU254" s="259"/>
      <c r="AV254" s="265">
        <f t="shared" si="201"/>
        <v>0</v>
      </c>
      <c r="AX254" s="265">
        <f t="shared" si="205"/>
        <v>0</v>
      </c>
      <c r="AZ254" s="492">
        <f t="shared" si="202"/>
        <v>0</v>
      </c>
      <c r="BB254" s="492">
        <f t="shared" si="203"/>
        <v>0</v>
      </c>
      <c r="BD254" s="265">
        <f t="shared" si="206"/>
        <v>0</v>
      </c>
      <c r="BE254" s="105"/>
      <c r="BF254" s="105"/>
      <c r="BG254" s="105"/>
      <c r="BH254" s="105"/>
      <c r="BI254" s="105"/>
      <c r="BJ254" s="105"/>
    </row>
    <row r="255" spans="2:62" ht="20.100000000000001" hidden="1" customHeight="1" outlineLevel="1">
      <c r="B255" s="100"/>
      <c r="C255" s="908"/>
      <c r="D255" s="909"/>
      <c r="E255" s="909"/>
      <c r="F255" s="910"/>
      <c r="G255" s="890"/>
      <c r="H255" s="891"/>
      <c r="I255" s="152"/>
      <c r="J255" s="152"/>
      <c r="K255" s="152"/>
      <c r="L255" s="152"/>
      <c r="M255" s="152"/>
      <c r="N255" s="152"/>
      <c r="O255" s="152"/>
      <c r="P255" s="153"/>
      <c r="Q255" s="153"/>
      <c r="R255" s="156">
        <f t="shared" si="197"/>
        <v>0</v>
      </c>
      <c r="S255" s="156">
        <f t="shared" si="198"/>
        <v>0</v>
      </c>
      <c r="U255" s="157">
        <f t="shared" si="204"/>
        <v>0</v>
      </c>
      <c r="W255" s="152"/>
      <c r="X255" s="152"/>
      <c r="Y255" s="152"/>
      <c r="Z255" s="152"/>
      <c r="AA255" s="152"/>
      <c r="AB255" s="152"/>
      <c r="AC255" s="347"/>
      <c r="AD255" s="152"/>
      <c r="AE255" s="152"/>
      <c r="AF255" s="152"/>
      <c r="AG255" s="152"/>
      <c r="AH255" s="152"/>
      <c r="AI255" s="152"/>
      <c r="AJ255" s="347"/>
      <c r="AK255" s="152"/>
      <c r="AL255" s="152"/>
      <c r="AM255" s="295"/>
      <c r="AN255" s="228"/>
      <c r="AO255" s="228"/>
      <c r="AP255" s="228"/>
      <c r="AQ255" s="228"/>
      <c r="AR255" s="228"/>
      <c r="AS255" s="348"/>
      <c r="AT255" s="264">
        <f t="shared" si="174"/>
        <v>0</v>
      </c>
      <c r="AU255" s="259"/>
      <c r="AV255" s="265">
        <f t="shared" si="201"/>
        <v>0</v>
      </c>
      <c r="AX255" s="265">
        <f t="shared" si="205"/>
        <v>0</v>
      </c>
      <c r="AZ255" s="492">
        <f t="shared" si="202"/>
        <v>0</v>
      </c>
      <c r="BB255" s="492">
        <f t="shared" si="203"/>
        <v>0</v>
      </c>
      <c r="BD255" s="265">
        <f t="shared" si="206"/>
        <v>0</v>
      </c>
      <c r="BE255" s="105"/>
      <c r="BF255" s="105"/>
      <c r="BG255" s="105"/>
      <c r="BH255" s="105"/>
      <c r="BI255" s="105"/>
      <c r="BJ255" s="105"/>
    </row>
    <row r="256" spans="2:62" ht="20.100000000000001" hidden="1" customHeight="1" outlineLevel="1">
      <c r="B256" s="100"/>
      <c r="C256" s="908"/>
      <c r="D256" s="909"/>
      <c r="E256" s="909"/>
      <c r="F256" s="910"/>
      <c r="G256" s="890"/>
      <c r="H256" s="891"/>
      <c r="I256" s="152"/>
      <c r="J256" s="152"/>
      <c r="K256" s="152"/>
      <c r="L256" s="152"/>
      <c r="M256" s="152"/>
      <c r="N256" s="152"/>
      <c r="O256" s="152"/>
      <c r="P256" s="153"/>
      <c r="Q256" s="153"/>
      <c r="R256" s="156">
        <f t="shared" si="197"/>
        <v>0</v>
      </c>
      <c r="S256" s="156">
        <f t="shared" si="198"/>
        <v>0</v>
      </c>
      <c r="U256" s="157">
        <f t="shared" si="204"/>
        <v>0</v>
      </c>
      <c r="W256" s="152"/>
      <c r="X256" s="152"/>
      <c r="Y256" s="152"/>
      <c r="Z256" s="152"/>
      <c r="AA256" s="152"/>
      <c r="AB256" s="152"/>
      <c r="AC256" s="347"/>
      <c r="AD256" s="152"/>
      <c r="AE256" s="152"/>
      <c r="AF256" s="152"/>
      <c r="AG256" s="152"/>
      <c r="AH256" s="152"/>
      <c r="AI256" s="152"/>
      <c r="AJ256" s="347"/>
      <c r="AK256" s="152"/>
      <c r="AL256" s="152"/>
      <c r="AM256" s="295"/>
      <c r="AN256" s="228"/>
      <c r="AO256" s="228"/>
      <c r="AP256" s="228"/>
      <c r="AQ256" s="228"/>
      <c r="AR256" s="228"/>
      <c r="AS256" s="348"/>
      <c r="AT256" s="264">
        <f t="shared" si="174"/>
        <v>0</v>
      </c>
      <c r="AU256" s="259"/>
      <c r="AV256" s="265">
        <f t="shared" si="201"/>
        <v>0</v>
      </c>
      <c r="AX256" s="265">
        <f t="shared" si="205"/>
        <v>0</v>
      </c>
      <c r="AZ256" s="492">
        <f t="shared" si="202"/>
        <v>0</v>
      </c>
      <c r="BB256" s="492">
        <f t="shared" si="203"/>
        <v>0</v>
      </c>
      <c r="BD256" s="265">
        <f t="shared" si="206"/>
        <v>0</v>
      </c>
      <c r="BE256" s="105"/>
      <c r="BF256" s="105"/>
      <c r="BG256" s="105"/>
      <c r="BH256" s="105"/>
      <c r="BI256" s="105"/>
      <c r="BJ256" s="105"/>
    </row>
    <row r="257" spans="2:62" ht="20.100000000000001" hidden="1" customHeight="1" outlineLevel="1">
      <c r="B257" s="100"/>
      <c r="C257" s="908"/>
      <c r="D257" s="909"/>
      <c r="E257" s="909"/>
      <c r="F257" s="910"/>
      <c r="G257" s="890"/>
      <c r="H257" s="891"/>
      <c r="I257" s="152"/>
      <c r="J257" s="152"/>
      <c r="K257" s="152"/>
      <c r="L257" s="152"/>
      <c r="M257" s="152"/>
      <c r="N257" s="152"/>
      <c r="O257" s="152"/>
      <c r="P257" s="153"/>
      <c r="Q257" s="153"/>
      <c r="R257" s="156">
        <f t="shared" si="197"/>
        <v>0</v>
      </c>
      <c r="S257" s="156">
        <f t="shared" si="198"/>
        <v>0</v>
      </c>
      <c r="U257" s="157">
        <f t="shared" si="204"/>
        <v>0</v>
      </c>
      <c r="W257" s="152"/>
      <c r="X257" s="152"/>
      <c r="Y257" s="152"/>
      <c r="Z257" s="152"/>
      <c r="AA257" s="152"/>
      <c r="AB257" s="152"/>
      <c r="AC257" s="347"/>
      <c r="AD257" s="152"/>
      <c r="AE257" s="152"/>
      <c r="AF257" s="152"/>
      <c r="AG257" s="152"/>
      <c r="AH257" s="152"/>
      <c r="AI257" s="152"/>
      <c r="AJ257" s="347"/>
      <c r="AK257" s="152"/>
      <c r="AL257" s="152"/>
      <c r="AM257" s="295"/>
      <c r="AN257" s="228"/>
      <c r="AO257" s="228"/>
      <c r="AP257" s="228"/>
      <c r="AQ257" s="228"/>
      <c r="AR257" s="228"/>
      <c r="AS257" s="348"/>
      <c r="AT257" s="264">
        <f t="shared" si="174"/>
        <v>0</v>
      </c>
      <c r="AU257" s="259"/>
      <c r="AV257" s="265">
        <f t="shared" si="201"/>
        <v>0</v>
      </c>
      <c r="AX257" s="265">
        <f t="shared" si="205"/>
        <v>0</v>
      </c>
      <c r="AZ257" s="492">
        <f t="shared" si="202"/>
        <v>0</v>
      </c>
      <c r="BB257" s="492">
        <f t="shared" si="203"/>
        <v>0</v>
      </c>
      <c r="BD257" s="265">
        <f t="shared" si="206"/>
        <v>0</v>
      </c>
      <c r="BE257" s="105"/>
      <c r="BF257" s="105"/>
      <c r="BG257" s="105"/>
      <c r="BH257" s="105"/>
      <c r="BI257" s="105"/>
      <c r="BJ257" s="105"/>
    </row>
    <row r="258" spans="2:62" ht="20.100000000000001" hidden="1" customHeight="1" outlineLevel="1">
      <c r="B258" s="100"/>
      <c r="C258" s="908"/>
      <c r="D258" s="909"/>
      <c r="E258" s="909"/>
      <c r="F258" s="910"/>
      <c r="G258" s="890"/>
      <c r="H258" s="891"/>
      <c r="I258" s="152"/>
      <c r="J258" s="152"/>
      <c r="K258" s="152"/>
      <c r="L258" s="152"/>
      <c r="M258" s="152"/>
      <c r="N258" s="152"/>
      <c r="O258" s="152"/>
      <c r="P258" s="153"/>
      <c r="Q258" s="153"/>
      <c r="R258" s="156">
        <f t="shared" si="197"/>
        <v>0</v>
      </c>
      <c r="S258" s="156">
        <f t="shared" si="198"/>
        <v>0</v>
      </c>
      <c r="U258" s="157">
        <f t="shared" si="204"/>
        <v>0</v>
      </c>
      <c r="W258" s="152"/>
      <c r="X258" s="152"/>
      <c r="Y258" s="152"/>
      <c r="Z258" s="152"/>
      <c r="AA258" s="152"/>
      <c r="AB258" s="152"/>
      <c r="AC258" s="347"/>
      <c r="AD258" s="152"/>
      <c r="AE258" s="152"/>
      <c r="AF258" s="152"/>
      <c r="AG258" s="152"/>
      <c r="AH258" s="152"/>
      <c r="AI258" s="152"/>
      <c r="AJ258" s="347"/>
      <c r="AK258" s="152"/>
      <c r="AL258" s="152"/>
      <c r="AM258" s="295"/>
      <c r="AN258" s="228"/>
      <c r="AO258" s="228"/>
      <c r="AP258" s="228"/>
      <c r="AQ258" s="228"/>
      <c r="AR258" s="228"/>
      <c r="AS258" s="348"/>
      <c r="AT258" s="264">
        <f t="shared" si="174"/>
        <v>0</v>
      </c>
      <c r="AU258" s="259"/>
      <c r="AV258" s="265">
        <f t="shared" si="201"/>
        <v>0</v>
      </c>
      <c r="AX258" s="265">
        <f t="shared" si="205"/>
        <v>0</v>
      </c>
      <c r="AZ258" s="492">
        <f t="shared" si="202"/>
        <v>0</v>
      </c>
      <c r="BB258" s="492">
        <f t="shared" si="203"/>
        <v>0</v>
      </c>
      <c r="BD258" s="265">
        <f t="shared" si="206"/>
        <v>0</v>
      </c>
      <c r="BE258" s="105"/>
      <c r="BF258" s="105"/>
      <c r="BG258" s="105"/>
      <c r="BH258" s="105"/>
      <c r="BI258" s="105"/>
      <c r="BJ258" s="105"/>
    </row>
    <row r="259" spans="2:62" ht="20.100000000000001" hidden="1" customHeight="1" outlineLevel="1">
      <c r="B259" s="100"/>
      <c r="C259" s="908"/>
      <c r="D259" s="909"/>
      <c r="E259" s="909"/>
      <c r="F259" s="910"/>
      <c r="G259" s="890"/>
      <c r="H259" s="891"/>
      <c r="I259" s="152"/>
      <c r="J259" s="152"/>
      <c r="K259" s="152"/>
      <c r="L259" s="152"/>
      <c r="M259" s="152"/>
      <c r="N259" s="152"/>
      <c r="O259" s="152"/>
      <c r="P259" s="153"/>
      <c r="Q259" s="153"/>
      <c r="R259" s="156">
        <f t="shared" si="197"/>
        <v>0</v>
      </c>
      <c r="S259" s="156">
        <f t="shared" si="198"/>
        <v>0</v>
      </c>
      <c r="U259" s="157">
        <f t="shared" si="204"/>
        <v>0</v>
      </c>
      <c r="W259" s="152"/>
      <c r="X259" s="152"/>
      <c r="Y259" s="152"/>
      <c r="Z259" s="152"/>
      <c r="AA259" s="152"/>
      <c r="AB259" s="152"/>
      <c r="AC259" s="347"/>
      <c r="AD259" s="152"/>
      <c r="AE259" s="152"/>
      <c r="AF259" s="152"/>
      <c r="AG259" s="152"/>
      <c r="AH259" s="152"/>
      <c r="AI259" s="152"/>
      <c r="AJ259" s="347"/>
      <c r="AK259" s="152"/>
      <c r="AL259" s="152"/>
      <c r="AM259" s="295"/>
      <c r="AN259" s="228"/>
      <c r="AO259" s="228"/>
      <c r="AP259" s="228"/>
      <c r="AQ259" s="228"/>
      <c r="AR259" s="228"/>
      <c r="AS259" s="348"/>
      <c r="AT259" s="264">
        <f t="shared" si="174"/>
        <v>0</v>
      </c>
      <c r="AU259" s="259"/>
      <c r="AV259" s="265">
        <f t="shared" si="201"/>
        <v>0</v>
      </c>
      <c r="AX259" s="265">
        <f t="shared" si="205"/>
        <v>0</v>
      </c>
      <c r="AZ259" s="492">
        <f t="shared" si="202"/>
        <v>0</v>
      </c>
      <c r="BB259" s="492">
        <f t="shared" si="203"/>
        <v>0</v>
      </c>
      <c r="BD259" s="265">
        <f t="shared" si="206"/>
        <v>0</v>
      </c>
      <c r="BE259" s="105"/>
      <c r="BF259" s="105"/>
      <c r="BG259" s="105"/>
      <c r="BH259" s="105"/>
      <c r="BI259" s="105"/>
      <c r="BJ259" s="105"/>
    </row>
    <row r="260" spans="2:62" ht="20.100000000000001" hidden="1" customHeight="1" outlineLevel="1">
      <c r="B260" s="100"/>
      <c r="C260" s="908"/>
      <c r="D260" s="909"/>
      <c r="E260" s="909"/>
      <c r="F260" s="910"/>
      <c r="G260" s="890"/>
      <c r="H260" s="891"/>
      <c r="I260" s="152"/>
      <c r="J260" s="152"/>
      <c r="K260" s="152"/>
      <c r="L260" s="152"/>
      <c r="M260" s="152"/>
      <c r="N260" s="152"/>
      <c r="O260" s="152"/>
      <c r="P260" s="153"/>
      <c r="Q260" s="153"/>
      <c r="R260" s="156">
        <f t="shared" si="197"/>
        <v>0</v>
      </c>
      <c r="S260" s="156">
        <f t="shared" si="198"/>
        <v>0</v>
      </c>
      <c r="U260" s="157">
        <f t="shared" si="204"/>
        <v>0</v>
      </c>
      <c r="W260" s="152"/>
      <c r="X260" s="152"/>
      <c r="Y260" s="152"/>
      <c r="Z260" s="152"/>
      <c r="AA260" s="152"/>
      <c r="AB260" s="152"/>
      <c r="AC260" s="347"/>
      <c r="AD260" s="152"/>
      <c r="AE260" s="152"/>
      <c r="AF260" s="152"/>
      <c r="AG260" s="152"/>
      <c r="AH260" s="152"/>
      <c r="AI260" s="152"/>
      <c r="AJ260" s="347"/>
      <c r="AK260" s="152"/>
      <c r="AL260" s="152"/>
      <c r="AM260" s="295"/>
      <c r="AN260" s="228"/>
      <c r="AO260" s="228"/>
      <c r="AP260" s="228"/>
      <c r="AQ260" s="228"/>
      <c r="AR260" s="228"/>
      <c r="AS260" s="348"/>
      <c r="AT260" s="264">
        <f t="shared" si="174"/>
        <v>0</v>
      </c>
      <c r="AU260" s="259"/>
      <c r="AV260" s="265">
        <f t="shared" si="201"/>
        <v>0</v>
      </c>
      <c r="AX260" s="265">
        <f t="shared" si="205"/>
        <v>0</v>
      </c>
      <c r="AZ260" s="492">
        <f t="shared" si="202"/>
        <v>0</v>
      </c>
      <c r="BB260" s="492">
        <f t="shared" si="203"/>
        <v>0</v>
      </c>
      <c r="BD260" s="265">
        <f t="shared" si="206"/>
        <v>0</v>
      </c>
      <c r="BE260" s="105"/>
      <c r="BF260" s="105"/>
      <c r="BG260" s="105"/>
      <c r="BH260" s="105"/>
      <c r="BI260" s="105"/>
      <c r="BJ260" s="105"/>
    </row>
    <row r="261" spans="2:62" ht="20.100000000000001" hidden="1" customHeight="1" outlineLevel="1">
      <c r="B261" s="100"/>
      <c r="C261" s="908"/>
      <c r="D261" s="909"/>
      <c r="E261" s="909"/>
      <c r="F261" s="910"/>
      <c r="G261" s="890"/>
      <c r="H261" s="891"/>
      <c r="I261" s="152"/>
      <c r="J261" s="152"/>
      <c r="K261" s="152"/>
      <c r="L261" s="152"/>
      <c r="M261" s="152"/>
      <c r="N261" s="152"/>
      <c r="O261" s="152"/>
      <c r="P261" s="153"/>
      <c r="Q261" s="153"/>
      <c r="R261" s="156">
        <f t="shared" si="197"/>
        <v>0</v>
      </c>
      <c r="S261" s="156">
        <f t="shared" si="198"/>
        <v>0</v>
      </c>
      <c r="U261" s="157">
        <f t="shared" si="204"/>
        <v>0</v>
      </c>
      <c r="W261" s="152"/>
      <c r="X261" s="152"/>
      <c r="Y261" s="152"/>
      <c r="Z261" s="152"/>
      <c r="AA261" s="152"/>
      <c r="AB261" s="152"/>
      <c r="AC261" s="347"/>
      <c r="AD261" s="152"/>
      <c r="AE261" s="152"/>
      <c r="AF261" s="152"/>
      <c r="AG261" s="152"/>
      <c r="AH261" s="152"/>
      <c r="AI261" s="152"/>
      <c r="AJ261" s="347"/>
      <c r="AK261" s="152"/>
      <c r="AL261" s="152"/>
      <c r="AM261" s="295"/>
      <c r="AN261" s="228"/>
      <c r="AO261" s="228"/>
      <c r="AP261" s="228"/>
      <c r="AQ261" s="228"/>
      <c r="AR261" s="228"/>
      <c r="AS261" s="348"/>
      <c r="AT261" s="264">
        <f t="shared" si="174"/>
        <v>0</v>
      </c>
      <c r="AU261" s="259"/>
      <c r="AV261" s="265">
        <f t="shared" si="201"/>
        <v>0</v>
      </c>
      <c r="AX261" s="265">
        <f t="shared" si="205"/>
        <v>0</v>
      </c>
      <c r="AZ261" s="492">
        <f t="shared" si="202"/>
        <v>0</v>
      </c>
      <c r="BB261" s="492">
        <f t="shared" si="203"/>
        <v>0</v>
      </c>
      <c r="BD261" s="265">
        <f t="shared" si="206"/>
        <v>0</v>
      </c>
      <c r="BE261" s="105"/>
      <c r="BF261" s="105"/>
      <c r="BG261" s="105"/>
      <c r="BH261" s="105"/>
      <c r="BI261" s="105"/>
      <c r="BJ261" s="105"/>
    </row>
    <row r="262" spans="2:62" ht="20.100000000000001" hidden="1" customHeight="1" outlineLevel="1">
      <c r="B262" s="100"/>
      <c r="C262" s="908"/>
      <c r="D262" s="909"/>
      <c r="E262" s="909"/>
      <c r="F262" s="910"/>
      <c r="G262" s="890"/>
      <c r="H262" s="891"/>
      <c r="I262" s="152"/>
      <c r="J262" s="152"/>
      <c r="K262" s="152"/>
      <c r="L262" s="152"/>
      <c r="M262" s="152"/>
      <c r="N262" s="152"/>
      <c r="O262" s="152"/>
      <c r="P262" s="153"/>
      <c r="Q262" s="153"/>
      <c r="R262" s="156">
        <f t="shared" si="197"/>
        <v>0</v>
      </c>
      <c r="S262" s="156">
        <f t="shared" si="198"/>
        <v>0</v>
      </c>
      <c r="U262" s="157">
        <f t="shared" si="204"/>
        <v>0</v>
      </c>
      <c r="W262" s="152"/>
      <c r="X262" s="152"/>
      <c r="Y262" s="152"/>
      <c r="Z262" s="152"/>
      <c r="AA262" s="152"/>
      <c r="AB262" s="152"/>
      <c r="AC262" s="347"/>
      <c r="AD262" s="152"/>
      <c r="AE262" s="152"/>
      <c r="AF262" s="152"/>
      <c r="AG262" s="152"/>
      <c r="AH262" s="152"/>
      <c r="AI262" s="152"/>
      <c r="AJ262" s="347"/>
      <c r="AK262" s="152"/>
      <c r="AL262" s="152"/>
      <c r="AM262" s="295"/>
      <c r="AN262" s="228"/>
      <c r="AO262" s="228"/>
      <c r="AP262" s="228"/>
      <c r="AQ262" s="228"/>
      <c r="AR262" s="228"/>
      <c r="AS262" s="348"/>
      <c r="AT262" s="264">
        <f t="shared" si="174"/>
        <v>0</v>
      </c>
      <c r="AU262" s="259"/>
      <c r="AV262" s="265">
        <f t="shared" si="201"/>
        <v>0</v>
      </c>
      <c r="AX262" s="265">
        <f t="shared" si="205"/>
        <v>0</v>
      </c>
      <c r="AZ262" s="492">
        <f t="shared" si="202"/>
        <v>0</v>
      </c>
      <c r="BB262" s="492">
        <f t="shared" si="203"/>
        <v>0</v>
      </c>
      <c r="BD262" s="265">
        <f t="shared" si="206"/>
        <v>0</v>
      </c>
      <c r="BE262" s="105"/>
      <c r="BF262" s="105"/>
      <c r="BG262" s="105"/>
      <c r="BH262" s="105"/>
      <c r="BI262" s="105"/>
      <c r="BJ262" s="105"/>
    </row>
    <row r="263" spans="2:62" ht="20.100000000000001" hidden="1" customHeight="1" outlineLevel="1">
      <c r="B263" s="100"/>
      <c r="C263" s="908"/>
      <c r="D263" s="909"/>
      <c r="E263" s="909"/>
      <c r="F263" s="910"/>
      <c r="G263" s="890"/>
      <c r="H263" s="891"/>
      <c r="I263" s="152"/>
      <c r="J263" s="152"/>
      <c r="K263" s="152"/>
      <c r="L263" s="152"/>
      <c r="M263" s="152"/>
      <c r="N263" s="152"/>
      <c r="O263" s="152"/>
      <c r="P263" s="153"/>
      <c r="Q263" s="153"/>
      <c r="R263" s="156">
        <f t="shared" si="197"/>
        <v>0</v>
      </c>
      <c r="S263" s="156">
        <f t="shared" si="198"/>
        <v>0</v>
      </c>
      <c r="U263" s="157">
        <f t="shared" si="204"/>
        <v>0</v>
      </c>
      <c r="W263" s="152"/>
      <c r="X263" s="152"/>
      <c r="Y263" s="152"/>
      <c r="Z263" s="152"/>
      <c r="AA263" s="152"/>
      <c r="AB263" s="152"/>
      <c r="AC263" s="347"/>
      <c r="AD263" s="152"/>
      <c r="AE263" s="152"/>
      <c r="AF263" s="152"/>
      <c r="AG263" s="152"/>
      <c r="AH263" s="152"/>
      <c r="AI263" s="152"/>
      <c r="AJ263" s="347"/>
      <c r="AK263" s="152"/>
      <c r="AL263" s="152"/>
      <c r="AM263" s="295"/>
      <c r="AN263" s="228"/>
      <c r="AO263" s="228"/>
      <c r="AP263" s="228"/>
      <c r="AQ263" s="228"/>
      <c r="AR263" s="228"/>
      <c r="AS263" s="348"/>
      <c r="AT263" s="264">
        <f t="shared" si="174"/>
        <v>0</v>
      </c>
      <c r="AU263" s="259"/>
      <c r="AV263" s="265">
        <f t="shared" si="201"/>
        <v>0</v>
      </c>
      <c r="AX263" s="265">
        <f t="shared" si="205"/>
        <v>0</v>
      </c>
      <c r="AZ263" s="492">
        <f t="shared" si="202"/>
        <v>0</v>
      </c>
      <c r="BB263" s="492">
        <f t="shared" si="203"/>
        <v>0</v>
      </c>
      <c r="BD263" s="265">
        <f t="shared" si="206"/>
        <v>0</v>
      </c>
      <c r="BE263" s="105"/>
      <c r="BF263" s="105"/>
      <c r="BG263" s="105"/>
      <c r="BH263" s="105"/>
      <c r="BI263" s="105"/>
      <c r="BJ263" s="105"/>
    </row>
    <row r="264" spans="2:62" ht="20.100000000000001" hidden="1" customHeight="1" outlineLevel="1">
      <c r="B264" s="100"/>
      <c r="C264" s="908"/>
      <c r="D264" s="909"/>
      <c r="E264" s="909"/>
      <c r="F264" s="910"/>
      <c r="G264" s="890"/>
      <c r="H264" s="891"/>
      <c r="I264" s="152"/>
      <c r="J264" s="152"/>
      <c r="K264" s="152"/>
      <c r="L264" s="152"/>
      <c r="M264" s="152"/>
      <c r="N264" s="152"/>
      <c r="O264" s="152"/>
      <c r="P264" s="153"/>
      <c r="Q264" s="153"/>
      <c r="R264" s="156">
        <f t="shared" si="197"/>
        <v>0</v>
      </c>
      <c r="S264" s="156">
        <f t="shared" si="198"/>
        <v>0</v>
      </c>
      <c r="U264" s="157">
        <f t="shared" si="204"/>
        <v>0</v>
      </c>
      <c r="W264" s="152"/>
      <c r="X264" s="152"/>
      <c r="Y264" s="152"/>
      <c r="Z264" s="152"/>
      <c r="AA264" s="152"/>
      <c r="AB264" s="152"/>
      <c r="AC264" s="347"/>
      <c r="AD264" s="152"/>
      <c r="AE264" s="152"/>
      <c r="AF264" s="152"/>
      <c r="AG264" s="152"/>
      <c r="AH264" s="152"/>
      <c r="AI264" s="152"/>
      <c r="AJ264" s="347"/>
      <c r="AK264" s="152"/>
      <c r="AL264" s="152"/>
      <c r="AM264" s="295"/>
      <c r="AN264" s="228"/>
      <c r="AO264" s="228"/>
      <c r="AP264" s="228"/>
      <c r="AQ264" s="228"/>
      <c r="AR264" s="228"/>
      <c r="AS264" s="348"/>
      <c r="AT264" s="264">
        <f t="shared" si="174"/>
        <v>0</v>
      </c>
      <c r="AU264" s="259"/>
      <c r="AV264" s="265">
        <f t="shared" si="201"/>
        <v>0</v>
      </c>
      <c r="AX264" s="265">
        <f t="shared" si="205"/>
        <v>0</v>
      </c>
      <c r="AZ264" s="492">
        <f t="shared" si="202"/>
        <v>0</v>
      </c>
      <c r="BB264" s="492">
        <f t="shared" si="203"/>
        <v>0</v>
      </c>
      <c r="BD264" s="265">
        <f t="shared" si="206"/>
        <v>0</v>
      </c>
      <c r="BE264" s="105"/>
      <c r="BF264" s="105"/>
      <c r="BG264" s="105"/>
      <c r="BH264" s="105"/>
      <c r="BI264" s="105"/>
      <c r="BJ264" s="105"/>
    </row>
    <row r="265" spans="2:62" ht="20.100000000000001" hidden="1" customHeight="1" outlineLevel="1">
      <c r="B265" s="100"/>
      <c r="C265" s="908"/>
      <c r="D265" s="909"/>
      <c r="E265" s="909"/>
      <c r="F265" s="910"/>
      <c r="G265" s="890"/>
      <c r="H265" s="891"/>
      <c r="I265" s="152"/>
      <c r="J265" s="152"/>
      <c r="K265" s="152"/>
      <c r="L265" s="152"/>
      <c r="M265" s="152"/>
      <c r="N265" s="152"/>
      <c r="O265" s="152"/>
      <c r="P265" s="153"/>
      <c r="Q265" s="153"/>
      <c r="R265" s="156">
        <f t="shared" si="197"/>
        <v>0</v>
      </c>
      <c r="S265" s="156">
        <f t="shared" si="198"/>
        <v>0</v>
      </c>
      <c r="U265" s="157">
        <f t="shared" si="204"/>
        <v>0</v>
      </c>
      <c r="W265" s="152"/>
      <c r="X265" s="152"/>
      <c r="Y265" s="152"/>
      <c r="Z265" s="152"/>
      <c r="AA265" s="152"/>
      <c r="AB265" s="152"/>
      <c r="AC265" s="347"/>
      <c r="AD265" s="152"/>
      <c r="AE265" s="152"/>
      <c r="AF265" s="152"/>
      <c r="AG265" s="152"/>
      <c r="AH265" s="152"/>
      <c r="AI265" s="152"/>
      <c r="AJ265" s="347"/>
      <c r="AK265" s="152"/>
      <c r="AL265" s="152"/>
      <c r="AM265" s="295"/>
      <c r="AN265" s="228"/>
      <c r="AO265" s="228"/>
      <c r="AP265" s="228"/>
      <c r="AQ265" s="228"/>
      <c r="AR265" s="228"/>
      <c r="AS265" s="348"/>
      <c r="AT265" s="264">
        <f t="shared" si="174"/>
        <v>0</v>
      </c>
      <c r="AU265" s="259"/>
      <c r="AV265" s="265">
        <f t="shared" si="201"/>
        <v>0</v>
      </c>
      <c r="AX265" s="265">
        <f t="shared" si="205"/>
        <v>0</v>
      </c>
      <c r="AZ265" s="492">
        <f t="shared" si="202"/>
        <v>0</v>
      </c>
      <c r="BB265" s="492">
        <f t="shared" si="203"/>
        <v>0</v>
      </c>
      <c r="BD265" s="265">
        <f t="shared" si="206"/>
        <v>0</v>
      </c>
      <c r="BE265" s="105"/>
      <c r="BF265" s="105"/>
      <c r="BG265" s="105"/>
      <c r="BH265" s="105"/>
      <c r="BI265" s="105"/>
      <c r="BJ265" s="105"/>
    </row>
    <row r="266" spans="2:62" ht="9.9499999999999993" hidden="1" customHeight="1" outlineLevel="1">
      <c r="B266" s="101"/>
      <c r="C266" s="208"/>
      <c r="D266" s="208"/>
      <c r="E266" s="208"/>
      <c r="F266" s="208"/>
      <c r="G266" s="237"/>
      <c r="H266" s="207"/>
      <c r="I266" s="257"/>
      <c r="J266" s="257"/>
      <c r="K266" s="257"/>
      <c r="L266" s="257"/>
      <c r="M266" s="257"/>
      <c r="N266" s="257"/>
      <c r="O266" s="257"/>
      <c r="P266" s="256"/>
      <c r="Q266" s="102"/>
      <c r="R266" s="102"/>
      <c r="S266" s="102"/>
      <c r="U266" s="98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Z266" s="493"/>
      <c r="BE266" s="105"/>
      <c r="BF266" s="105"/>
      <c r="BG266" s="105"/>
      <c r="BH266" s="105"/>
      <c r="BI266" s="105"/>
      <c r="BJ266" s="105"/>
    </row>
    <row r="267" spans="2:62" ht="20.100000000000001" customHeight="1" collapsed="1">
      <c r="B267" s="8">
        <f>B250+1</f>
        <v>16</v>
      </c>
      <c r="C267" s="916"/>
      <c r="D267" s="917"/>
      <c r="E267" s="917"/>
      <c r="F267" s="918"/>
      <c r="G267" s="429"/>
      <c r="H267" s="206">
        <v>1</v>
      </c>
      <c r="I267" s="642">
        <f t="shared" ref="I267" si="207">$H267*SUM(I268:I282)</f>
        <v>0</v>
      </c>
      <c r="J267" s="643">
        <f t="shared" ref="J267:O267" si="208">$H267*SUM(J268:J282)</f>
        <v>0</v>
      </c>
      <c r="K267" s="644">
        <f t="shared" si="208"/>
        <v>0</v>
      </c>
      <c r="L267" s="645">
        <f t="shared" si="208"/>
        <v>0</v>
      </c>
      <c r="M267" s="645">
        <f t="shared" si="208"/>
        <v>0</v>
      </c>
      <c r="N267" s="644">
        <f t="shared" si="208"/>
        <v>0</v>
      </c>
      <c r="O267" s="642">
        <f t="shared" si="208"/>
        <v>0</v>
      </c>
      <c r="P267" s="209">
        <f t="shared" ref="P267:Q267" si="209">$H267*SUM(P268:P282)</f>
        <v>0</v>
      </c>
      <c r="Q267" s="210">
        <f t="shared" si="209"/>
        <v>0</v>
      </c>
      <c r="R267" s="136">
        <f t="shared" ref="R267:R282" si="210">P267*(1+Gewinn)*(1+SicherheitAngebot)</f>
        <v>0</v>
      </c>
      <c r="S267" s="137">
        <f t="shared" ref="S267:S282" si="211">Q267*(1+MGKZ)*(1+Gewinn)*(1+SicherheitAngebot)</f>
        <v>0</v>
      </c>
      <c r="U267" s="10">
        <f>I267*$I$7+J267*$J$7+K267*$K$7+L267*$L$7+M267*$M$7+N267*$N$7+O267*$O$7+R267+S267</f>
        <v>0</v>
      </c>
      <c r="W267" s="646">
        <f t="shared" ref="W267:AB267" si="212">$H267*SUM(W268:W282)</f>
        <v>0</v>
      </c>
      <c r="X267" s="647">
        <f t="shared" si="212"/>
        <v>0</v>
      </c>
      <c r="Y267" s="648">
        <f t="shared" si="212"/>
        <v>0</v>
      </c>
      <c r="Z267" s="649">
        <f t="shared" si="212"/>
        <v>0</v>
      </c>
      <c r="AA267" s="648">
        <f t="shared" si="212"/>
        <v>0</v>
      </c>
      <c r="AB267" s="646">
        <f t="shared" si="212"/>
        <v>0</v>
      </c>
      <c r="AC267" s="258"/>
      <c r="AD267" s="646">
        <f t="shared" ref="AD267:AM267" si="213">$H267*SUM(AD268:AD282)</f>
        <v>0</v>
      </c>
      <c r="AE267" s="647">
        <f t="shared" si="213"/>
        <v>0</v>
      </c>
      <c r="AF267" s="648">
        <f t="shared" si="213"/>
        <v>0</v>
      </c>
      <c r="AG267" s="649">
        <f t="shared" si="213"/>
        <v>0</v>
      </c>
      <c r="AH267" s="648">
        <f t="shared" si="213"/>
        <v>0</v>
      </c>
      <c r="AI267" s="646">
        <f t="shared" si="213"/>
        <v>0</v>
      </c>
      <c r="AJ267" s="258"/>
      <c r="AK267" s="653">
        <f t="shared" si="213"/>
        <v>0</v>
      </c>
      <c r="AL267" s="653">
        <f t="shared" si="213"/>
        <v>0</v>
      </c>
      <c r="AM267" s="653">
        <f t="shared" si="213"/>
        <v>0</v>
      </c>
      <c r="AN267" s="227">
        <f>$H267*SUM(AN268:AN282)*(1+Gewinn)*(1+SicherheitAngebot)</f>
        <v>0</v>
      </c>
      <c r="AO267" s="227">
        <f>$H267*SUM(AO268:AO282)*(1+Gewinn)*(1+SicherheitAngebot)</f>
        <v>0</v>
      </c>
      <c r="AP267" s="227">
        <f>$H267*SUM(AP268:AP282)*(1+Gewinn)*(1+SicherheitAngebot)</f>
        <v>0</v>
      </c>
      <c r="AQ267" s="227">
        <f>$H267*SUM(AQ268:AQ282)*(1+Gewinn)*(1+SicherheitAngebot)</f>
        <v>0</v>
      </c>
      <c r="AR267" s="227">
        <f>$H267*SUM(AR268:AR282)*(1+Gewinn)*(1+SicherheitAngebot)</f>
        <v>0</v>
      </c>
      <c r="AS267" s="262"/>
      <c r="AT267" s="263">
        <f t="shared" si="174"/>
        <v>0</v>
      </c>
      <c r="AU267" s="259"/>
      <c r="AV267" s="491">
        <f>AK267*$AK$7+AL267*$AL$7+AM267*$AM$7+SUM(AN267:AR267)+AT267/Zuschläge_IBN+AT267</f>
        <v>0</v>
      </c>
      <c r="AX267" s="685">
        <f>U267+AV267</f>
        <v>0</v>
      </c>
      <c r="AZ267" s="490">
        <f>IF(H267&gt;0,U267/(1+SicherheitAngebot)*(1+Sicherheit),0)</f>
        <v>0</v>
      </c>
      <c r="BB267" s="490">
        <f>IF(H267&gt;0,AV267/(1+SicherheitAngebot)*(1+Sicherheit),0)</f>
        <v>0</v>
      </c>
      <c r="BD267" s="490">
        <f>AZ267+BB267</f>
        <v>0</v>
      </c>
      <c r="BE267" s="105"/>
      <c r="BF267" s="105"/>
      <c r="BG267" s="105"/>
      <c r="BH267" s="105"/>
      <c r="BI267" s="105"/>
      <c r="BJ267" s="105"/>
    </row>
    <row r="268" spans="2:62" ht="20.100000000000001" hidden="1" customHeight="1" outlineLevel="1">
      <c r="B268" s="99"/>
      <c r="C268" s="908"/>
      <c r="D268" s="909"/>
      <c r="E268" s="909"/>
      <c r="F268" s="910"/>
      <c r="G268" s="890"/>
      <c r="H268" s="901"/>
      <c r="I268" s="152"/>
      <c r="J268" s="152"/>
      <c r="K268" s="152"/>
      <c r="L268" s="152"/>
      <c r="M268" s="152"/>
      <c r="N268" s="152"/>
      <c r="O268" s="152"/>
      <c r="P268" s="153"/>
      <c r="Q268" s="153"/>
      <c r="R268" s="156">
        <f t="shared" si="210"/>
        <v>0</v>
      </c>
      <c r="S268" s="156">
        <f t="shared" si="211"/>
        <v>0</v>
      </c>
      <c r="U268" s="157">
        <f>I268*$I$7+J268*$J$7+K268*$K$7+L268*$L$7+M268*$M$7+N268*$N$7+O268*$O$7+R268+S268</f>
        <v>0</v>
      </c>
      <c r="W268" s="152"/>
      <c r="X268" s="152"/>
      <c r="Y268" s="152"/>
      <c r="Z268" s="152"/>
      <c r="AA268" s="152"/>
      <c r="AB268" s="152"/>
      <c r="AC268" s="347"/>
      <c r="AD268" s="152"/>
      <c r="AE268" s="152"/>
      <c r="AF268" s="152"/>
      <c r="AG268" s="152"/>
      <c r="AH268" s="152"/>
      <c r="AI268" s="152"/>
      <c r="AJ268" s="347"/>
      <c r="AK268" s="152"/>
      <c r="AL268" s="152"/>
      <c r="AM268" s="295"/>
      <c r="AN268" s="228"/>
      <c r="AO268" s="228"/>
      <c r="AP268" s="228"/>
      <c r="AQ268" s="228"/>
      <c r="AR268" s="228"/>
      <c r="AS268" s="348"/>
      <c r="AT268" s="264">
        <f t="shared" si="174"/>
        <v>0</v>
      </c>
      <c r="AU268" s="259"/>
      <c r="AV268" s="265">
        <f t="shared" ref="AV268:AV282" si="214">AK268*$AK$7+AL268*$AL$7+AM268*$AM$7+SUM(AN268:AR268)*(1+Gewinn)*(1+SicherheitAngebot)+AT268/Zuschläge_IBN+AT268</f>
        <v>0</v>
      </c>
      <c r="AX268" s="265">
        <f>U268+AV268</f>
        <v>0</v>
      </c>
      <c r="AZ268" s="492">
        <f t="shared" ref="AZ268:AZ282" si="215">U268/(1+SicherheitAngebot)*(1+Sicherheit)</f>
        <v>0</v>
      </c>
      <c r="BB268" s="492">
        <f t="shared" ref="BB268:BB282" si="216">AV268/(1+SicherheitAngebot)*(1+Sicherheit)</f>
        <v>0</v>
      </c>
      <c r="BD268" s="265">
        <f>AZ268+BB268</f>
        <v>0</v>
      </c>
      <c r="BE268" s="105"/>
      <c r="BF268" s="105"/>
      <c r="BG268" s="105"/>
      <c r="BH268" s="105"/>
      <c r="BI268" s="105"/>
      <c r="BJ268" s="105"/>
    </row>
    <row r="269" spans="2:62" ht="20.100000000000001" hidden="1" customHeight="1" outlineLevel="1">
      <c r="B269" s="100"/>
      <c r="C269" s="908"/>
      <c r="D269" s="909"/>
      <c r="E269" s="909"/>
      <c r="F269" s="910"/>
      <c r="G269" s="890"/>
      <c r="H269" s="891"/>
      <c r="I269" s="152"/>
      <c r="J269" s="152"/>
      <c r="K269" s="152"/>
      <c r="L269" s="152"/>
      <c r="M269" s="152"/>
      <c r="N269" s="152"/>
      <c r="O269" s="152"/>
      <c r="P269" s="153"/>
      <c r="Q269" s="153"/>
      <c r="R269" s="156">
        <f t="shared" si="210"/>
        <v>0</v>
      </c>
      <c r="S269" s="156">
        <f t="shared" si="211"/>
        <v>0</v>
      </c>
      <c r="U269" s="157">
        <f t="shared" ref="U269:U282" si="217">I269*$I$7+J269*$J$7+K269*$K$7+L269*$L$7+M269*$M$7+N269*$N$7+O269*$O$7+R269+S269</f>
        <v>0</v>
      </c>
      <c r="W269" s="152"/>
      <c r="X269" s="152"/>
      <c r="Y269" s="152"/>
      <c r="Z269" s="152"/>
      <c r="AA269" s="152"/>
      <c r="AB269" s="152"/>
      <c r="AC269" s="347"/>
      <c r="AD269" s="152"/>
      <c r="AE269" s="152"/>
      <c r="AF269" s="152"/>
      <c r="AG269" s="152"/>
      <c r="AH269" s="152"/>
      <c r="AI269" s="152"/>
      <c r="AJ269" s="347"/>
      <c r="AK269" s="152"/>
      <c r="AL269" s="152"/>
      <c r="AM269" s="295"/>
      <c r="AN269" s="228"/>
      <c r="AO269" s="228"/>
      <c r="AP269" s="228"/>
      <c r="AQ269" s="228"/>
      <c r="AR269" s="228"/>
      <c r="AS269" s="348"/>
      <c r="AT269" s="264">
        <f t="shared" si="174"/>
        <v>0</v>
      </c>
      <c r="AU269" s="259"/>
      <c r="AV269" s="265">
        <f t="shared" si="214"/>
        <v>0</v>
      </c>
      <c r="AX269" s="265">
        <f t="shared" ref="AX269:AX282" si="218">U269+AV269</f>
        <v>0</v>
      </c>
      <c r="AZ269" s="492">
        <f t="shared" si="215"/>
        <v>0</v>
      </c>
      <c r="BB269" s="492">
        <f t="shared" si="216"/>
        <v>0</v>
      </c>
      <c r="BD269" s="265">
        <f t="shared" ref="BD269:BD282" si="219">AZ269+BB269</f>
        <v>0</v>
      </c>
      <c r="BE269" s="105"/>
      <c r="BF269" s="105"/>
      <c r="BG269" s="105"/>
      <c r="BH269" s="105"/>
      <c r="BI269" s="105"/>
      <c r="BJ269" s="105"/>
    </row>
    <row r="270" spans="2:62" ht="20.100000000000001" hidden="1" customHeight="1" outlineLevel="1">
      <c r="B270" s="100"/>
      <c r="C270" s="908"/>
      <c r="D270" s="909"/>
      <c r="E270" s="909"/>
      <c r="F270" s="910"/>
      <c r="G270" s="890"/>
      <c r="H270" s="891"/>
      <c r="I270" s="152"/>
      <c r="J270" s="152"/>
      <c r="K270" s="152"/>
      <c r="L270" s="152"/>
      <c r="M270" s="152"/>
      <c r="N270" s="152"/>
      <c r="O270" s="152"/>
      <c r="P270" s="153"/>
      <c r="Q270" s="153"/>
      <c r="R270" s="156">
        <f t="shared" si="210"/>
        <v>0</v>
      </c>
      <c r="S270" s="156">
        <f t="shared" si="211"/>
        <v>0</v>
      </c>
      <c r="U270" s="157">
        <f t="shared" si="217"/>
        <v>0</v>
      </c>
      <c r="W270" s="152"/>
      <c r="X270" s="152"/>
      <c r="Y270" s="152"/>
      <c r="Z270" s="152"/>
      <c r="AA270" s="152"/>
      <c r="AB270" s="152"/>
      <c r="AC270" s="347"/>
      <c r="AD270" s="152"/>
      <c r="AE270" s="152"/>
      <c r="AF270" s="152"/>
      <c r="AG270" s="152"/>
      <c r="AH270" s="152"/>
      <c r="AI270" s="152"/>
      <c r="AJ270" s="347"/>
      <c r="AK270" s="152"/>
      <c r="AL270" s="152"/>
      <c r="AM270" s="295"/>
      <c r="AN270" s="228"/>
      <c r="AO270" s="228"/>
      <c r="AP270" s="228"/>
      <c r="AQ270" s="228"/>
      <c r="AR270" s="228"/>
      <c r="AS270" s="348"/>
      <c r="AT270" s="264">
        <f t="shared" si="174"/>
        <v>0</v>
      </c>
      <c r="AU270" s="259"/>
      <c r="AV270" s="265">
        <f t="shared" si="214"/>
        <v>0</v>
      </c>
      <c r="AX270" s="265">
        <f t="shared" si="218"/>
        <v>0</v>
      </c>
      <c r="AZ270" s="492">
        <f t="shared" si="215"/>
        <v>0</v>
      </c>
      <c r="BB270" s="492">
        <f t="shared" si="216"/>
        <v>0</v>
      </c>
      <c r="BD270" s="265">
        <f t="shared" si="219"/>
        <v>0</v>
      </c>
      <c r="BE270" s="105"/>
      <c r="BF270" s="105"/>
      <c r="BG270" s="105"/>
      <c r="BH270" s="105"/>
      <c r="BI270" s="105"/>
      <c r="BJ270" s="105"/>
    </row>
    <row r="271" spans="2:62" ht="20.100000000000001" hidden="1" customHeight="1" outlineLevel="1">
      <c r="B271" s="100"/>
      <c r="C271" s="908"/>
      <c r="D271" s="909"/>
      <c r="E271" s="909"/>
      <c r="F271" s="910"/>
      <c r="G271" s="890"/>
      <c r="H271" s="891"/>
      <c r="I271" s="152"/>
      <c r="J271" s="152"/>
      <c r="K271" s="152"/>
      <c r="L271" s="152"/>
      <c r="M271" s="152"/>
      <c r="N271" s="152"/>
      <c r="O271" s="152"/>
      <c r="P271" s="153"/>
      <c r="Q271" s="153"/>
      <c r="R271" s="156">
        <f t="shared" si="210"/>
        <v>0</v>
      </c>
      <c r="S271" s="156">
        <f t="shared" si="211"/>
        <v>0</v>
      </c>
      <c r="U271" s="157">
        <f t="shared" si="217"/>
        <v>0</v>
      </c>
      <c r="W271" s="152"/>
      <c r="X271" s="152"/>
      <c r="Y271" s="152"/>
      <c r="Z271" s="152"/>
      <c r="AA271" s="152"/>
      <c r="AB271" s="152"/>
      <c r="AC271" s="347"/>
      <c r="AD271" s="152"/>
      <c r="AE271" s="152"/>
      <c r="AF271" s="152"/>
      <c r="AG271" s="152"/>
      <c r="AH271" s="152"/>
      <c r="AI271" s="152"/>
      <c r="AJ271" s="347"/>
      <c r="AK271" s="152"/>
      <c r="AL271" s="152"/>
      <c r="AM271" s="295"/>
      <c r="AN271" s="228"/>
      <c r="AO271" s="228"/>
      <c r="AP271" s="228"/>
      <c r="AQ271" s="228"/>
      <c r="AR271" s="228"/>
      <c r="AS271" s="348"/>
      <c r="AT271" s="264">
        <f t="shared" si="174"/>
        <v>0</v>
      </c>
      <c r="AU271" s="259"/>
      <c r="AV271" s="265">
        <f t="shared" si="214"/>
        <v>0</v>
      </c>
      <c r="AX271" s="265">
        <f t="shared" si="218"/>
        <v>0</v>
      </c>
      <c r="AZ271" s="492">
        <f t="shared" si="215"/>
        <v>0</v>
      </c>
      <c r="BB271" s="492">
        <f t="shared" si="216"/>
        <v>0</v>
      </c>
      <c r="BD271" s="265">
        <f t="shared" si="219"/>
        <v>0</v>
      </c>
      <c r="BE271" s="105"/>
      <c r="BF271" s="105"/>
      <c r="BG271" s="105"/>
      <c r="BH271" s="105"/>
      <c r="BI271" s="105"/>
      <c r="BJ271" s="105"/>
    </row>
    <row r="272" spans="2:62" ht="20.100000000000001" hidden="1" customHeight="1" outlineLevel="1">
      <c r="B272" s="100"/>
      <c r="C272" s="908"/>
      <c r="D272" s="909"/>
      <c r="E272" s="909"/>
      <c r="F272" s="910"/>
      <c r="G272" s="890"/>
      <c r="H272" s="891"/>
      <c r="I272" s="152"/>
      <c r="J272" s="152"/>
      <c r="K272" s="152"/>
      <c r="L272" s="152"/>
      <c r="M272" s="152"/>
      <c r="N272" s="152"/>
      <c r="O272" s="152"/>
      <c r="P272" s="153"/>
      <c r="Q272" s="153"/>
      <c r="R272" s="156">
        <f t="shared" si="210"/>
        <v>0</v>
      </c>
      <c r="S272" s="156">
        <f t="shared" si="211"/>
        <v>0</v>
      </c>
      <c r="U272" s="157">
        <f t="shared" si="217"/>
        <v>0</v>
      </c>
      <c r="W272" s="152"/>
      <c r="X272" s="152"/>
      <c r="Y272" s="152"/>
      <c r="Z272" s="152"/>
      <c r="AA272" s="152"/>
      <c r="AB272" s="152"/>
      <c r="AC272" s="347"/>
      <c r="AD272" s="152"/>
      <c r="AE272" s="152"/>
      <c r="AF272" s="152"/>
      <c r="AG272" s="152"/>
      <c r="AH272" s="152"/>
      <c r="AI272" s="152"/>
      <c r="AJ272" s="347"/>
      <c r="AK272" s="152"/>
      <c r="AL272" s="152"/>
      <c r="AM272" s="295"/>
      <c r="AN272" s="228"/>
      <c r="AO272" s="228"/>
      <c r="AP272" s="228"/>
      <c r="AQ272" s="228"/>
      <c r="AR272" s="228"/>
      <c r="AS272" s="348"/>
      <c r="AT272" s="264">
        <f t="shared" si="174"/>
        <v>0</v>
      </c>
      <c r="AU272" s="259"/>
      <c r="AV272" s="265">
        <f t="shared" si="214"/>
        <v>0</v>
      </c>
      <c r="AX272" s="265">
        <f t="shared" si="218"/>
        <v>0</v>
      </c>
      <c r="AZ272" s="492">
        <f t="shared" si="215"/>
        <v>0</v>
      </c>
      <c r="BB272" s="492">
        <f t="shared" si="216"/>
        <v>0</v>
      </c>
      <c r="BD272" s="265">
        <f t="shared" si="219"/>
        <v>0</v>
      </c>
      <c r="BE272" s="105"/>
      <c r="BF272" s="105"/>
      <c r="BG272" s="105"/>
      <c r="BH272" s="105"/>
      <c r="BI272" s="105"/>
      <c r="BJ272" s="105"/>
    </row>
    <row r="273" spans="2:62" ht="20.100000000000001" hidden="1" customHeight="1" outlineLevel="1">
      <c r="B273" s="100"/>
      <c r="C273" s="908"/>
      <c r="D273" s="909"/>
      <c r="E273" s="909"/>
      <c r="F273" s="910"/>
      <c r="G273" s="890"/>
      <c r="H273" s="891"/>
      <c r="I273" s="152"/>
      <c r="J273" s="152"/>
      <c r="K273" s="152"/>
      <c r="L273" s="152"/>
      <c r="M273" s="152"/>
      <c r="N273" s="152"/>
      <c r="O273" s="152"/>
      <c r="P273" s="153"/>
      <c r="Q273" s="153"/>
      <c r="R273" s="156">
        <f t="shared" si="210"/>
        <v>0</v>
      </c>
      <c r="S273" s="156">
        <f t="shared" si="211"/>
        <v>0</v>
      </c>
      <c r="U273" s="157">
        <f t="shared" si="217"/>
        <v>0</v>
      </c>
      <c r="W273" s="152"/>
      <c r="X273" s="152"/>
      <c r="Y273" s="152"/>
      <c r="Z273" s="152"/>
      <c r="AA273" s="152"/>
      <c r="AB273" s="152"/>
      <c r="AC273" s="347"/>
      <c r="AD273" s="152"/>
      <c r="AE273" s="152"/>
      <c r="AF273" s="152"/>
      <c r="AG273" s="152"/>
      <c r="AH273" s="152"/>
      <c r="AI273" s="152"/>
      <c r="AJ273" s="347"/>
      <c r="AK273" s="152"/>
      <c r="AL273" s="152"/>
      <c r="AM273" s="295"/>
      <c r="AN273" s="228"/>
      <c r="AO273" s="228"/>
      <c r="AP273" s="228"/>
      <c r="AQ273" s="228"/>
      <c r="AR273" s="228"/>
      <c r="AS273" s="348"/>
      <c r="AT273" s="264">
        <f t="shared" si="174"/>
        <v>0</v>
      </c>
      <c r="AU273" s="259"/>
      <c r="AV273" s="265">
        <f t="shared" si="214"/>
        <v>0</v>
      </c>
      <c r="AX273" s="265">
        <f t="shared" si="218"/>
        <v>0</v>
      </c>
      <c r="AZ273" s="492">
        <f t="shared" si="215"/>
        <v>0</v>
      </c>
      <c r="BB273" s="492">
        <f t="shared" si="216"/>
        <v>0</v>
      </c>
      <c r="BD273" s="265">
        <f t="shared" si="219"/>
        <v>0</v>
      </c>
      <c r="BE273" s="105"/>
      <c r="BF273" s="105"/>
      <c r="BG273" s="105"/>
      <c r="BH273" s="105"/>
      <c r="BI273" s="105"/>
      <c r="BJ273" s="105"/>
    </row>
    <row r="274" spans="2:62" ht="20.100000000000001" hidden="1" customHeight="1" outlineLevel="1">
      <c r="B274" s="100"/>
      <c r="C274" s="908"/>
      <c r="D274" s="909"/>
      <c r="E274" s="909"/>
      <c r="F274" s="910"/>
      <c r="G274" s="890"/>
      <c r="H274" s="891"/>
      <c r="I274" s="152"/>
      <c r="J274" s="152"/>
      <c r="K274" s="152"/>
      <c r="L274" s="152"/>
      <c r="M274" s="152"/>
      <c r="N274" s="152"/>
      <c r="O274" s="152"/>
      <c r="P274" s="153"/>
      <c r="Q274" s="153"/>
      <c r="R274" s="156">
        <f t="shared" si="210"/>
        <v>0</v>
      </c>
      <c r="S274" s="156">
        <f t="shared" si="211"/>
        <v>0</v>
      </c>
      <c r="U274" s="157">
        <f t="shared" si="217"/>
        <v>0</v>
      </c>
      <c r="W274" s="152"/>
      <c r="X274" s="152"/>
      <c r="Y274" s="152"/>
      <c r="Z274" s="152"/>
      <c r="AA274" s="152"/>
      <c r="AB274" s="152"/>
      <c r="AC274" s="347"/>
      <c r="AD274" s="152"/>
      <c r="AE274" s="152"/>
      <c r="AF274" s="152"/>
      <c r="AG274" s="152"/>
      <c r="AH274" s="152"/>
      <c r="AI274" s="152"/>
      <c r="AJ274" s="347"/>
      <c r="AK274" s="152"/>
      <c r="AL274" s="152"/>
      <c r="AM274" s="295"/>
      <c r="AN274" s="228"/>
      <c r="AO274" s="228"/>
      <c r="AP274" s="228"/>
      <c r="AQ274" s="228"/>
      <c r="AR274" s="228"/>
      <c r="AS274" s="348"/>
      <c r="AT274" s="264">
        <f t="shared" si="174"/>
        <v>0</v>
      </c>
      <c r="AU274" s="259"/>
      <c r="AV274" s="265">
        <f t="shared" si="214"/>
        <v>0</v>
      </c>
      <c r="AX274" s="265">
        <f t="shared" si="218"/>
        <v>0</v>
      </c>
      <c r="AZ274" s="492">
        <f t="shared" si="215"/>
        <v>0</v>
      </c>
      <c r="BB274" s="492">
        <f t="shared" si="216"/>
        <v>0</v>
      </c>
      <c r="BD274" s="265">
        <f t="shared" si="219"/>
        <v>0</v>
      </c>
      <c r="BE274" s="105"/>
      <c r="BF274" s="105"/>
      <c r="BG274" s="105"/>
      <c r="BH274" s="105"/>
      <c r="BI274" s="105"/>
      <c r="BJ274" s="105"/>
    </row>
    <row r="275" spans="2:62" ht="20.100000000000001" hidden="1" customHeight="1" outlineLevel="1">
      <c r="B275" s="100"/>
      <c r="C275" s="908"/>
      <c r="D275" s="909"/>
      <c r="E275" s="909"/>
      <c r="F275" s="910"/>
      <c r="G275" s="890"/>
      <c r="H275" s="891"/>
      <c r="I275" s="152"/>
      <c r="J275" s="152"/>
      <c r="K275" s="152"/>
      <c r="L275" s="152"/>
      <c r="M275" s="152"/>
      <c r="N275" s="152"/>
      <c r="O275" s="152"/>
      <c r="P275" s="153"/>
      <c r="Q275" s="153"/>
      <c r="R275" s="156">
        <f t="shared" si="210"/>
        <v>0</v>
      </c>
      <c r="S275" s="156">
        <f t="shared" si="211"/>
        <v>0</v>
      </c>
      <c r="U275" s="157">
        <f t="shared" si="217"/>
        <v>0</v>
      </c>
      <c r="W275" s="152"/>
      <c r="X275" s="152"/>
      <c r="Y275" s="152"/>
      <c r="Z275" s="152"/>
      <c r="AA275" s="152"/>
      <c r="AB275" s="152"/>
      <c r="AC275" s="347"/>
      <c r="AD275" s="152"/>
      <c r="AE275" s="152"/>
      <c r="AF275" s="152"/>
      <c r="AG275" s="152"/>
      <c r="AH275" s="152"/>
      <c r="AI275" s="152"/>
      <c r="AJ275" s="347"/>
      <c r="AK275" s="152"/>
      <c r="AL275" s="152"/>
      <c r="AM275" s="295"/>
      <c r="AN275" s="228"/>
      <c r="AO275" s="228"/>
      <c r="AP275" s="228"/>
      <c r="AQ275" s="228"/>
      <c r="AR275" s="228"/>
      <c r="AS275" s="348"/>
      <c r="AT275" s="264">
        <f t="shared" si="174"/>
        <v>0</v>
      </c>
      <c r="AU275" s="259"/>
      <c r="AV275" s="265">
        <f t="shared" si="214"/>
        <v>0</v>
      </c>
      <c r="AX275" s="265">
        <f t="shared" si="218"/>
        <v>0</v>
      </c>
      <c r="AZ275" s="492">
        <f t="shared" si="215"/>
        <v>0</v>
      </c>
      <c r="BB275" s="492">
        <f t="shared" si="216"/>
        <v>0</v>
      </c>
      <c r="BD275" s="265">
        <f t="shared" si="219"/>
        <v>0</v>
      </c>
      <c r="BE275" s="105"/>
      <c r="BF275" s="105"/>
      <c r="BG275" s="105"/>
      <c r="BH275" s="105"/>
      <c r="BI275" s="105"/>
      <c r="BJ275" s="105"/>
    </row>
    <row r="276" spans="2:62" ht="20.100000000000001" hidden="1" customHeight="1" outlineLevel="1">
      <c r="B276" s="100"/>
      <c r="C276" s="908"/>
      <c r="D276" s="909"/>
      <c r="E276" s="909"/>
      <c r="F276" s="910"/>
      <c r="G276" s="890"/>
      <c r="H276" s="891"/>
      <c r="I276" s="152"/>
      <c r="J276" s="152"/>
      <c r="K276" s="152"/>
      <c r="L276" s="152"/>
      <c r="M276" s="152"/>
      <c r="N276" s="152"/>
      <c r="O276" s="152"/>
      <c r="P276" s="153"/>
      <c r="Q276" s="153"/>
      <c r="R276" s="156">
        <f t="shared" si="210"/>
        <v>0</v>
      </c>
      <c r="S276" s="156">
        <f t="shared" si="211"/>
        <v>0</v>
      </c>
      <c r="U276" s="157">
        <f t="shared" si="217"/>
        <v>0</v>
      </c>
      <c r="W276" s="152"/>
      <c r="X276" s="152"/>
      <c r="Y276" s="152"/>
      <c r="Z276" s="152"/>
      <c r="AA276" s="152"/>
      <c r="AB276" s="152"/>
      <c r="AC276" s="347"/>
      <c r="AD276" s="152"/>
      <c r="AE276" s="152"/>
      <c r="AF276" s="152"/>
      <c r="AG276" s="152"/>
      <c r="AH276" s="152"/>
      <c r="AI276" s="152"/>
      <c r="AJ276" s="347"/>
      <c r="AK276" s="152"/>
      <c r="AL276" s="152"/>
      <c r="AM276" s="295"/>
      <c r="AN276" s="228"/>
      <c r="AO276" s="228"/>
      <c r="AP276" s="228"/>
      <c r="AQ276" s="228"/>
      <c r="AR276" s="228"/>
      <c r="AS276" s="348"/>
      <c r="AT276" s="264">
        <f t="shared" si="174"/>
        <v>0</v>
      </c>
      <c r="AU276" s="259"/>
      <c r="AV276" s="265">
        <f t="shared" si="214"/>
        <v>0</v>
      </c>
      <c r="AX276" s="265">
        <f t="shared" si="218"/>
        <v>0</v>
      </c>
      <c r="AZ276" s="492">
        <f t="shared" si="215"/>
        <v>0</v>
      </c>
      <c r="BB276" s="492">
        <f t="shared" si="216"/>
        <v>0</v>
      </c>
      <c r="BD276" s="265">
        <f t="shared" si="219"/>
        <v>0</v>
      </c>
      <c r="BE276" s="105"/>
      <c r="BF276" s="105"/>
      <c r="BG276" s="105"/>
      <c r="BH276" s="105"/>
      <c r="BI276" s="105"/>
      <c r="BJ276" s="105"/>
    </row>
    <row r="277" spans="2:62" ht="20.100000000000001" hidden="1" customHeight="1" outlineLevel="1">
      <c r="B277" s="100"/>
      <c r="C277" s="908"/>
      <c r="D277" s="909"/>
      <c r="E277" s="909"/>
      <c r="F277" s="910"/>
      <c r="G277" s="890"/>
      <c r="H277" s="891"/>
      <c r="I277" s="152"/>
      <c r="J277" s="152"/>
      <c r="K277" s="152"/>
      <c r="L277" s="152"/>
      <c r="M277" s="152"/>
      <c r="N277" s="152"/>
      <c r="O277" s="152"/>
      <c r="P277" s="153"/>
      <c r="Q277" s="153"/>
      <c r="R277" s="156">
        <f t="shared" si="210"/>
        <v>0</v>
      </c>
      <c r="S277" s="156">
        <f t="shared" si="211"/>
        <v>0</v>
      </c>
      <c r="U277" s="157">
        <f t="shared" si="217"/>
        <v>0</v>
      </c>
      <c r="W277" s="152"/>
      <c r="X277" s="152"/>
      <c r="Y277" s="152"/>
      <c r="Z277" s="152"/>
      <c r="AA277" s="152"/>
      <c r="AB277" s="152"/>
      <c r="AC277" s="347"/>
      <c r="AD277" s="152"/>
      <c r="AE277" s="152"/>
      <c r="AF277" s="152"/>
      <c r="AG277" s="152"/>
      <c r="AH277" s="152"/>
      <c r="AI277" s="152"/>
      <c r="AJ277" s="347"/>
      <c r="AK277" s="152"/>
      <c r="AL277" s="152"/>
      <c r="AM277" s="295"/>
      <c r="AN277" s="228"/>
      <c r="AO277" s="228"/>
      <c r="AP277" s="228"/>
      <c r="AQ277" s="228"/>
      <c r="AR277" s="228"/>
      <c r="AS277" s="348"/>
      <c r="AT277" s="264">
        <f t="shared" si="174"/>
        <v>0</v>
      </c>
      <c r="AU277" s="259"/>
      <c r="AV277" s="265">
        <f t="shared" si="214"/>
        <v>0</v>
      </c>
      <c r="AX277" s="265">
        <f t="shared" si="218"/>
        <v>0</v>
      </c>
      <c r="AZ277" s="492">
        <f t="shared" si="215"/>
        <v>0</v>
      </c>
      <c r="BB277" s="492">
        <f t="shared" si="216"/>
        <v>0</v>
      </c>
      <c r="BD277" s="265">
        <f t="shared" si="219"/>
        <v>0</v>
      </c>
      <c r="BE277" s="105"/>
      <c r="BF277" s="105"/>
      <c r="BG277" s="105"/>
      <c r="BH277" s="105"/>
      <c r="BI277" s="105"/>
      <c r="BJ277" s="105"/>
    </row>
    <row r="278" spans="2:62" ht="20.100000000000001" hidden="1" customHeight="1" outlineLevel="1">
      <c r="B278" s="100"/>
      <c r="C278" s="908"/>
      <c r="D278" s="909"/>
      <c r="E278" s="909"/>
      <c r="F278" s="910"/>
      <c r="G278" s="890"/>
      <c r="H278" s="891"/>
      <c r="I278" s="152"/>
      <c r="J278" s="152"/>
      <c r="K278" s="152"/>
      <c r="L278" s="152"/>
      <c r="M278" s="152"/>
      <c r="N278" s="152"/>
      <c r="O278" s="152"/>
      <c r="P278" s="153"/>
      <c r="Q278" s="153"/>
      <c r="R278" s="156">
        <f t="shared" si="210"/>
        <v>0</v>
      </c>
      <c r="S278" s="156">
        <f t="shared" si="211"/>
        <v>0</v>
      </c>
      <c r="U278" s="157">
        <f t="shared" si="217"/>
        <v>0</v>
      </c>
      <c r="W278" s="152"/>
      <c r="X278" s="152"/>
      <c r="Y278" s="152"/>
      <c r="Z278" s="152"/>
      <c r="AA278" s="152"/>
      <c r="AB278" s="152"/>
      <c r="AC278" s="347"/>
      <c r="AD278" s="152"/>
      <c r="AE278" s="152"/>
      <c r="AF278" s="152"/>
      <c r="AG278" s="152"/>
      <c r="AH278" s="152"/>
      <c r="AI278" s="152"/>
      <c r="AJ278" s="347"/>
      <c r="AK278" s="152"/>
      <c r="AL278" s="152"/>
      <c r="AM278" s="295"/>
      <c r="AN278" s="228"/>
      <c r="AO278" s="228"/>
      <c r="AP278" s="228"/>
      <c r="AQ278" s="228"/>
      <c r="AR278" s="228"/>
      <c r="AS278" s="348"/>
      <c r="AT278" s="264">
        <f t="shared" si="174"/>
        <v>0</v>
      </c>
      <c r="AU278" s="259"/>
      <c r="AV278" s="265">
        <f t="shared" si="214"/>
        <v>0</v>
      </c>
      <c r="AX278" s="265">
        <f t="shared" si="218"/>
        <v>0</v>
      </c>
      <c r="AZ278" s="492">
        <f t="shared" si="215"/>
        <v>0</v>
      </c>
      <c r="BB278" s="492">
        <f t="shared" si="216"/>
        <v>0</v>
      </c>
      <c r="BD278" s="265">
        <f t="shared" si="219"/>
        <v>0</v>
      </c>
      <c r="BE278" s="105"/>
      <c r="BF278" s="105"/>
      <c r="BG278" s="105"/>
      <c r="BH278" s="105"/>
      <c r="BI278" s="105"/>
      <c r="BJ278" s="105"/>
    </row>
    <row r="279" spans="2:62" ht="20.100000000000001" hidden="1" customHeight="1" outlineLevel="1">
      <c r="B279" s="100"/>
      <c r="C279" s="908"/>
      <c r="D279" s="909"/>
      <c r="E279" s="909"/>
      <c r="F279" s="910"/>
      <c r="G279" s="890"/>
      <c r="H279" s="891"/>
      <c r="I279" s="152"/>
      <c r="J279" s="152"/>
      <c r="K279" s="152"/>
      <c r="L279" s="152"/>
      <c r="M279" s="152"/>
      <c r="N279" s="152"/>
      <c r="O279" s="152"/>
      <c r="P279" s="153"/>
      <c r="Q279" s="153"/>
      <c r="R279" s="156">
        <f t="shared" si="210"/>
        <v>0</v>
      </c>
      <c r="S279" s="156">
        <f t="shared" si="211"/>
        <v>0</v>
      </c>
      <c r="U279" s="157">
        <f t="shared" si="217"/>
        <v>0</v>
      </c>
      <c r="W279" s="152"/>
      <c r="X279" s="152"/>
      <c r="Y279" s="152"/>
      <c r="Z279" s="152"/>
      <c r="AA279" s="152"/>
      <c r="AB279" s="152"/>
      <c r="AC279" s="347"/>
      <c r="AD279" s="152"/>
      <c r="AE279" s="152"/>
      <c r="AF279" s="152"/>
      <c r="AG279" s="152"/>
      <c r="AH279" s="152"/>
      <c r="AI279" s="152"/>
      <c r="AJ279" s="347"/>
      <c r="AK279" s="152"/>
      <c r="AL279" s="152"/>
      <c r="AM279" s="295"/>
      <c r="AN279" s="228"/>
      <c r="AO279" s="228"/>
      <c r="AP279" s="228"/>
      <c r="AQ279" s="228"/>
      <c r="AR279" s="228"/>
      <c r="AS279" s="348"/>
      <c r="AT279" s="264">
        <f t="shared" si="174"/>
        <v>0</v>
      </c>
      <c r="AU279" s="259"/>
      <c r="AV279" s="265">
        <f t="shared" si="214"/>
        <v>0</v>
      </c>
      <c r="AX279" s="265">
        <f t="shared" si="218"/>
        <v>0</v>
      </c>
      <c r="AZ279" s="492">
        <f t="shared" si="215"/>
        <v>0</v>
      </c>
      <c r="BB279" s="492">
        <f t="shared" si="216"/>
        <v>0</v>
      </c>
      <c r="BD279" s="265">
        <f t="shared" si="219"/>
        <v>0</v>
      </c>
      <c r="BE279" s="105"/>
      <c r="BF279" s="105"/>
      <c r="BG279" s="105"/>
      <c r="BH279" s="105"/>
      <c r="BI279" s="105"/>
      <c r="BJ279" s="105"/>
    </row>
    <row r="280" spans="2:62" ht="20.100000000000001" hidden="1" customHeight="1" outlineLevel="1">
      <c r="B280" s="100"/>
      <c r="C280" s="908"/>
      <c r="D280" s="909"/>
      <c r="E280" s="909"/>
      <c r="F280" s="910"/>
      <c r="G280" s="890"/>
      <c r="H280" s="891"/>
      <c r="I280" s="152"/>
      <c r="J280" s="152"/>
      <c r="K280" s="152"/>
      <c r="L280" s="152"/>
      <c r="M280" s="152"/>
      <c r="N280" s="152"/>
      <c r="O280" s="152"/>
      <c r="P280" s="153"/>
      <c r="Q280" s="153"/>
      <c r="R280" s="156">
        <f t="shared" si="210"/>
        <v>0</v>
      </c>
      <c r="S280" s="156">
        <f t="shared" si="211"/>
        <v>0</v>
      </c>
      <c r="U280" s="157">
        <f t="shared" si="217"/>
        <v>0</v>
      </c>
      <c r="W280" s="152"/>
      <c r="X280" s="152"/>
      <c r="Y280" s="152"/>
      <c r="Z280" s="152"/>
      <c r="AA280" s="152"/>
      <c r="AB280" s="152"/>
      <c r="AC280" s="347"/>
      <c r="AD280" s="152"/>
      <c r="AE280" s="152"/>
      <c r="AF280" s="152"/>
      <c r="AG280" s="152"/>
      <c r="AH280" s="152"/>
      <c r="AI280" s="152"/>
      <c r="AJ280" s="347"/>
      <c r="AK280" s="152"/>
      <c r="AL280" s="152"/>
      <c r="AM280" s="295"/>
      <c r="AN280" s="228"/>
      <c r="AO280" s="228"/>
      <c r="AP280" s="228"/>
      <c r="AQ280" s="228"/>
      <c r="AR280" s="228"/>
      <c r="AS280" s="348"/>
      <c r="AT280" s="264">
        <f t="shared" ref="AT280:AT282" si="220">((W280+AD280)*$W$7+(X280+AE280)*$X$7+(Y280+Z280+AF280+AG280)*$Z$7+(AA280+AH280)*$AA$7+(AB280+AI280)*$AB$7)*Zuschläge_IBN</f>
        <v>0</v>
      </c>
      <c r="AU280" s="259"/>
      <c r="AV280" s="265">
        <f t="shared" si="214"/>
        <v>0</v>
      </c>
      <c r="AX280" s="265">
        <f t="shared" si="218"/>
        <v>0</v>
      </c>
      <c r="AZ280" s="492">
        <f t="shared" si="215"/>
        <v>0</v>
      </c>
      <c r="BB280" s="492">
        <f t="shared" si="216"/>
        <v>0</v>
      </c>
      <c r="BD280" s="265">
        <f t="shared" si="219"/>
        <v>0</v>
      </c>
      <c r="BE280" s="105"/>
      <c r="BF280" s="105"/>
      <c r="BG280" s="105"/>
      <c r="BH280" s="105"/>
      <c r="BI280" s="105"/>
      <c r="BJ280" s="105"/>
    </row>
    <row r="281" spans="2:62" ht="20.100000000000001" hidden="1" customHeight="1" outlineLevel="1">
      <c r="B281" s="100"/>
      <c r="C281" s="908"/>
      <c r="D281" s="909"/>
      <c r="E281" s="909"/>
      <c r="F281" s="910"/>
      <c r="G281" s="890"/>
      <c r="H281" s="891"/>
      <c r="I281" s="152"/>
      <c r="J281" s="152"/>
      <c r="K281" s="152"/>
      <c r="L281" s="152"/>
      <c r="M281" s="152"/>
      <c r="N281" s="152"/>
      <c r="O281" s="152"/>
      <c r="P281" s="153"/>
      <c r="Q281" s="153"/>
      <c r="R281" s="156">
        <f t="shared" si="210"/>
        <v>0</v>
      </c>
      <c r="S281" s="156">
        <f t="shared" si="211"/>
        <v>0</v>
      </c>
      <c r="U281" s="157">
        <f t="shared" si="217"/>
        <v>0</v>
      </c>
      <c r="W281" s="152"/>
      <c r="X281" s="152"/>
      <c r="Y281" s="152"/>
      <c r="Z281" s="152"/>
      <c r="AA281" s="152"/>
      <c r="AB281" s="152"/>
      <c r="AC281" s="347"/>
      <c r="AD281" s="152"/>
      <c r="AE281" s="152"/>
      <c r="AF281" s="152"/>
      <c r="AG281" s="152"/>
      <c r="AH281" s="152"/>
      <c r="AI281" s="152"/>
      <c r="AJ281" s="347"/>
      <c r="AK281" s="152"/>
      <c r="AL281" s="152"/>
      <c r="AM281" s="295"/>
      <c r="AN281" s="228"/>
      <c r="AO281" s="228"/>
      <c r="AP281" s="228"/>
      <c r="AQ281" s="228"/>
      <c r="AR281" s="228"/>
      <c r="AS281" s="348"/>
      <c r="AT281" s="264">
        <f t="shared" si="220"/>
        <v>0</v>
      </c>
      <c r="AU281" s="259"/>
      <c r="AV281" s="265">
        <f t="shared" si="214"/>
        <v>0</v>
      </c>
      <c r="AX281" s="265">
        <f t="shared" si="218"/>
        <v>0</v>
      </c>
      <c r="AZ281" s="492">
        <f t="shared" si="215"/>
        <v>0</v>
      </c>
      <c r="BB281" s="492">
        <f t="shared" si="216"/>
        <v>0</v>
      </c>
      <c r="BD281" s="265">
        <f t="shared" si="219"/>
        <v>0</v>
      </c>
      <c r="BE281" s="105"/>
      <c r="BF281" s="105"/>
      <c r="BG281" s="105"/>
      <c r="BH281" s="105"/>
      <c r="BI281" s="105"/>
      <c r="BJ281" s="105"/>
    </row>
    <row r="282" spans="2:62" ht="20.100000000000001" hidden="1" customHeight="1" outlineLevel="1">
      <c r="B282" s="100"/>
      <c r="C282" s="908"/>
      <c r="D282" s="909"/>
      <c r="E282" s="909"/>
      <c r="F282" s="910"/>
      <c r="G282" s="890"/>
      <c r="H282" s="891"/>
      <c r="I282" s="152"/>
      <c r="J282" s="152"/>
      <c r="K282" s="152"/>
      <c r="L282" s="152"/>
      <c r="M282" s="152"/>
      <c r="N282" s="152"/>
      <c r="O282" s="152"/>
      <c r="P282" s="153"/>
      <c r="Q282" s="153"/>
      <c r="R282" s="156">
        <f t="shared" si="210"/>
        <v>0</v>
      </c>
      <c r="S282" s="156">
        <f t="shared" si="211"/>
        <v>0</v>
      </c>
      <c r="U282" s="157">
        <f t="shared" si="217"/>
        <v>0</v>
      </c>
      <c r="W282" s="152"/>
      <c r="X282" s="152"/>
      <c r="Y282" s="152"/>
      <c r="Z282" s="152"/>
      <c r="AA282" s="152"/>
      <c r="AB282" s="152"/>
      <c r="AC282" s="347"/>
      <c r="AD282" s="152"/>
      <c r="AE282" s="152"/>
      <c r="AF282" s="152"/>
      <c r="AG282" s="152"/>
      <c r="AH282" s="152"/>
      <c r="AI282" s="152"/>
      <c r="AJ282" s="347"/>
      <c r="AK282" s="152"/>
      <c r="AL282" s="152"/>
      <c r="AM282" s="295"/>
      <c r="AN282" s="228"/>
      <c r="AO282" s="228"/>
      <c r="AP282" s="228"/>
      <c r="AQ282" s="228"/>
      <c r="AR282" s="228"/>
      <c r="AS282" s="348"/>
      <c r="AT282" s="264">
        <f t="shared" si="220"/>
        <v>0</v>
      </c>
      <c r="AU282" s="259"/>
      <c r="AV282" s="265">
        <f t="shared" si="214"/>
        <v>0</v>
      </c>
      <c r="AX282" s="265">
        <f t="shared" si="218"/>
        <v>0</v>
      </c>
      <c r="AZ282" s="492">
        <f t="shared" si="215"/>
        <v>0</v>
      </c>
      <c r="BB282" s="492">
        <f t="shared" si="216"/>
        <v>0</v>
      </c>
      <c r="BD282" s="265">
        <f t="shared" si="219"/>
        <v>0</v>
      </c>
      <c r="BE282" s="105"/>
      <c r="BF282" s="105"/>
      <c r="BG282" s="105"/>
      <c r="BH282" s="105"/>
      <c r="BI282" s="105"/>
      <c r="BJ282" s="105"/>
    </row>
    <row r="283" spans="2:62" ht="9.9499999999999993" hidden="1" customHeight="1" outlineLevel="1">
      <c r="B283" s="101"/>
      <c r="C283" s="208"/>
      <c r="D283" s="208"/>
      <c r="E283" s="208"/>
      <c r="F283" s="208"/>
      <c r="G283" s="237"/>
      <c r="H283" s="207"/>
      <c r="I283" s="257"/>
      <c r="J283" s="257"/>
      <c r="K283" s="257"/>
      <c r="L283" s="257"/>
      <c r="M283" s="257"/>
      <c r="N283" s="257"/>
      <c r="O283" s="257"/>
      <c r="P283" s="256"/>
      <c r="Q283" s="102"/>
      <c r="R283" s="102"/>
      <c r="S283" s="102"/>
      <c r="U283" s="98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Z283" s="493"/>
      <c r="BE283" s="105"/>
      <c r="BF283" s="105"/>
      <c r="BG283" s="105"/>
      <c r="BH283" s="105"/>
      <c r="BI283" s="105"/>
      <c r="BJ283" s="105"/>
    </row>
    <row r="284" spans="2:62" ht="20.100000000000001" customHeight="1" collapsed="1">
      <c r="B284" s="8">
        <f>B267+1</f>
        <v>17</v>
      </c>
      <c r="C284" s="916"/>
      <c r="D284" s="917"/>
      <c r="E284" s="917"/>
      <c r="F284" s="918"/>
      <c r="G284" s="429"/>
      <c r="H284" s="206">
        <v>1</v>
      </c>
      <c r="I284" s="642">
        <f t="shared" ref="I284" si="221">$H284*SUM(I285:I299)</f>
        <v>0</v>
      </c>
      <c r="J284" s="643">
        <f t="shared" ref="J284:O284" si="222">$H284*SUM(J285:J299)</f>
        <v>0</v>
      </c>
      <c r="K284" s="644">
        <f t="shared" si="222"/>
        <v>0</v>
      </c>
      <c r="L284" s="645">
        <f t="shared" si="222"/>
        <v>0</v>
      </c>
      <c r="M284" s="645">
        <f t="shared" si="222"/>
        <v>0</v>
      </c>
      <c r="N284" s="644">
        <f t="shared" si="222"/>
        <v>0</v>
      </c>
      <c r="O284" s="642">
        <f t="shared" si="222"/>
        <v>0</v>
      </c>
      <c r="P284" s="209">
        <f t="shared" ref="P284:Q284" si="223">$H284*SUM(P285:P299)</f>
        <v>0</v>
      </c>
      <c r="Q284" s="210">
        <f t="shared" si="223"/>
        <v>0</v>
      </c>
      <c r="R284" s="136">
        <f t="shared" ref="R284:R299" si="224">P284*(1+Gewinn)*(1+SicherheitAngebot)</f>
        <v>0</v>
      </c>
      <c r="S284" s="137">
        <f t="shared" ref="S284:S299" si="225">Q284*(1+MGKZ)*(1+Gewinn)*(1+SicherheitAngebot)</f>
        <v>0</v>
      </c>
      <c r="U284" s="10">
        <f>I284*$I$7+J284*$J$7+K284*$K$7+L284*$L$7+M284*$M$7+N284*$N$7+O284*$O$7+R284+S284</f>
        <v>0</v>
      </c>
      <c r="W284" s="646">
        <f t="shared" ref="W284:AB284" si="226">$H284*SUM(W285:W299)</f>
        <v>0</v>
      </c>
      <c r="X284" s="647">
        <f t="shared" si="226"/>
        <v>0</v>
      </c>
      <c r="Y284" s="648">
        <f t="shared" si="226"/>
        <v>0</v>
      </c>
      <c r="Z284" s="649">
        <f t="shared" si="226"/>
        <v>0</v>
      </c>
      <c r="AA284" s="648">
        <f t="shared" si="226"/>
        <v>0</v>
      </c>
      <c r="AB284" s="646">
        <f t="shared" si="226"/>
        <v>0</v>
      </c>
      <c r="AC284" s="258"/>
      <c r="AD284" s="646">
        <f t="shared" ref="AD284:AM284" si="227">$H284*SUM(AD285:AD299)</f>
        <v>0</v>
      </c>
      <c r="AE284" s="647">
        <f t="shared" si="227"/>
        <v>0</v>
      </c>
      <c r="AF284" s="648">
        <f t="shared" si="227"/>
        <v>0</v>
      </c>
      <c r="AG284" s="649">
        <f t="shared" si="227"/>
        <v>0</v>
      </c>
      <c r="AH284" s="648">
        <f t="shared" si="227"/>
        <v>0</v>
      </c>
      <c r="AI284" s="646">
        <f t="shared" si="227"/>
        <v>0</v>
      </c>
      <c r="AJ284" s="258"/>
      <c r="AK284" s="653">
        <f t="shared" si="227"/>
        <v>0</v>
      </c>
      <c r="AL284" s="653">
        <f t="shared" si="227"/>
        <v>0</v>
      </c>
      <c r="AM284" s="653">
        <f t="shared" si="227"/>
        <v>0</v>
      </c>
      <c r="AN284" s="227">
        <f>$H284*SUM(AN285:AN299)*(1+Gewinn)*(1+SicherheitAngebot)</f>
        <v>0</v>
      </c>
      <c r="AO284" s="227">
        <f>$H284*SUM(AO285:AO299)*(1+Gewinn)*(1+SicherheitAngebot)</f>
        <v>0</v>
      </c>
      <c r="AP284" s="227">
        <f>$H284*SUM(AP285:AP299)*(1+Gewinn)*(1+SicherheitAngebot)</f>
        <v>0</v>
      </c>
      <c r="AQ284" s="227">
        <f>$H284*SUM(AQ285:AQ299)*(1+Gewinn)*(1+SicherheitAngebot)</f>
        <v>0</v>
      </c>
      <c r="AR284" s="227">
        <f>$H284*SUM(AR285:AR299)*(1+Gewinn)*(1+SicherheitAngebot)</f>
        <v>0</v>
      </c>
      <c r="AS284" s="262"/>
      <c r="AT284" s="263">
        <f t="shared" ref="AT284:AT347" si="228">((W284+AD284)*$W$7+(X284+AE284)*$X$7+(Y284+Z284+AF284+AG284)*$Z$7+(AA284+AH284)*$AA$7+(AB284+AI284)*$AB$7)*Zuschläge_IBN</f>
        <v>0</v>
      </c>
      <c r="AU284" s="259"/>
      <c r="AV284" s="491">
        <f>AK284*$AK$7+AL284*$AL$7+AM284*$AM$7+SUM(AN284:AR284)+AT284/Zuschläge_IBN+AT284</f>
        <v>0</v>
      </c>
      <c r="AX284" s="685">
        <f>U284+AV284</f>
        <v>0</v>
      </c>
      <c r="AZ284" s="490">
        <f>IF(H284&gt;0,U284/(1+SicherheitAngebot)*(1+Sicherheit),0)</f>
        <v>0</v>
      </c>
      <c r="BB284" s="490">
        <f>IF(H284&gt;0,AV284/(1+SicherheitAngebot)*(1+Sicherheit),0)</f>
        <v>0</v>
      </c>
      <c r="BD284" s="490">
        <f>AZ284+BB284</f>
        <v>0</v>
      </c>
      <c r="BE284" s="105"/>
      <c r="BF284" s="105"/>
      <c r="BG284" s="105"/>
      <c r="BH284" s="105"/>
      <c r="BI284" s="105"/>
      <c r="BJ284" s="105"/>
    </row>
    <row r="285" spans="2:62" ht="20.100000000000001" hidden="1" customHeight="1" outlineLevel="1">
      <c r="B285" s="99"/>
      <c r="C285" s="908"/>
      <c r="D285" s="909"/>
      <c r="E285" s="909"/>
      <c r="F285" s="910"/>
      <c r="G285" s="890"/>
      <c r="H285" s="901"/>
      <c r="I285" s="152"/>
      <c r="J285" s="152"/>
      <c r="K285" s="152"/>
      <c r="L285" s="152"/>
      <c r="M285" s="152"/>
      <c r="N285" s="152"/>
      <c r="O285" s="152"/>
      <c r="P285" s="153"/>
      <c r="Q285" s="153"/>
      <c r="R285" s="156">
        <f t="shared" si="224"/>
        <v>0</v>
      </c>
      <c r="S285" s="156">
        <f t="shared" si="225"/>
        <v>0</v>
      </c>
      <c r="U285" s="157">
        <f>I285*$I$7+J285*$J$7+K285*$K$7+L285*$L$7+M285*$M$7+N285*$N$7+O285*$O$7+R285+S285</f>
        <v>0</v>
      </c>
      <c r="W285" s="152"/>
      <c r="X285" s="152"/>
      <c r="Y285" s="152"/>
      <c r="Z285" s="152"/>
      <c r="AA285" s="152"/>
      <c r="AB285" s="152"/>
      <c r="AC285" s="347"/>
      <c r="AD285" s="152"/>
      <c r="AE285" s="152"/>
      <c r="AF285" s="152"/>
      <c r="AG285" s="152"/>
      <c r="AH285" s="152"/>
      <c r="AI285" s="152"/>
      <c r="AJ285" s="347"/>
      <c r="AK285" s="152"/>
      <c r="AL285" s="152"/>
      <c r="AM285" s="295"/>
      <c r="AN285" s="228"/>
      <c r="AO285" s="228"/>
      <c r="AP285" s="228"/>
      <c r="AQ285" s="228"/>
      <c r="AR285" s="228"/>
      <c r="AS285" s="348"/>
      <c r="AT285" s="264">
        <f t="shared" si="228"/>
        <v>0</v>
      </c>
      <c r="AU285" s="259"/>
      <c r="AV285" s="265">
        <f t="shared" ref="AV285:AV299" si="229">AK285*$AK$7+AL285*$AL$7+AM285*$AM$7+SUM(AN285:AR285)*(1+Gewinn)*(1+SicherheitAngebot)+AT285/Zuschläge_IBN+AT285</f>
        <v>0</v>
      </c>
      <c r="AX285" s="265">
        <f>U285+AV285</f>
        <v>0</v>
      </c>
      <c r="AZ285" s="492">
        <f t="shared" ref="AZ285:AZ299" si="230">U285/(1+SicherheitAngebot)*(1+Sicherheit)</f>
        <v>0</v>
      </c>
      <c r="BB285" s="492">
        <f t="shared" ref="BB285:BB299" si="231">AV285/(1+SicherheitAngebot)*(1+Sicherheit)</f>
        <v>0</v>
      </c>
      <c r="BD285" s="265">
        <f>AZ285+BB285</f>
        <v>0</v>
      </c>
      <c r="BE285" s="105"/>
      <c r="BF285" s="105"/>
      <c r="BG285" s="105"/>
      <c r="BH285" s="105"/>
      <c r="BI285" s="105"/>
      <c r="BJ285" s="105"/>
    </row>
    <row r="286" spans="2:62" ht="20.100000000000001" hidden="1" customHeight="1" outlineLevel="1">
      <c r="B286" s="100"/>
      <c r="C286" s="908"/>
      <c r="D286" s="909"/>
      <c r="E286" s="909"/>
      <c r="F286" s="910"/>
      <c r="G286" s="890"/>
      <c r="H286" s="891"/>
      <c r="I286" s="152"/>
      <c r="J286" s="152"/>
      <c r="K286" s="152"/>
      <c r="L286" s="152"/>
      <c r="M286" s="152"/>
      <c r="N286" s="152"/>
      <c r="O286" s="152"/>
      <c r="P286" s="153"/>
      <c r="Q286" s="153"/>
      <c r="R286" s="156">
        <f t="shared" si="224"/>
        <v>0</v>
      </c>
      <c r="S286" s="156">
        <f t="shared" si="225"/>
        <v>0</v>
      </c>
      <c r="U286" s="157">
        <f t="shared" ref="U286:U299" si="232">I286*$I$7+J286*$J$7+K286*$K$7+L286*$L$7+M286*$M$7+N286*$N$7+O286*$O$7+R286+S286</f>
        <v>0</v>
      </c>
      <c r="W286" s="152"/>
      <c r="X286" s="152"/>
      <c r="Y286" s="152"/>
      <c r="Z286" s="152"/>
      <c r="AA286" s="152"/>
      <c r="AB286" s="152"/>
      <c r="AC286" s="347"/>
      <c r="AD286" s="152"/>
      <c r="AE286" s="152"/>
      <c r="AF286" s="152"/>
      <c r="AG286" s="152"/>
      <c r="AH286" s="152"/>
      <c r="AI286" s="152"/>
      <c r="AJ286" s="347"/>
      <c r="AK286" s="152"/>
      <c r="AL286" s="152"/>
      <c r="AM286" s="295"/>
      <c r="AN286" s="228"/>
      <c r="AO286" s="228"/>
      <c r="AP286" s="228"/>
      <c r="AQ286" s="228"/>
      <c r="AR286" s="228"/>
      <c r="AS286" s="348"/>
      <c r="AT286" s="264">
        <f t="shared" si="228"/>
        <v>0</v>
      </c>
      <c r="AU286" s="259"/>
      <c r="AV286" s="265">
        <f t="shared" si="229"/>
        <v>0</v>
      </c>
      <c r="AX286" s="265">
        <f t="shared" ref="AX286:AX299" si="233">U286+AV286</f>
        <v>0</v>
      </c>
      <c r="AZ286" s="492">
        <f t="shared" si="230"/>
        <v>0</v>
      </c>
      <c r="BB286" s="492">
        <f t="shared" si="231"/>
        <v>0</v>
      </c>
      <c r="BD286" s="265">
        <f t="shared" ref="BD286:BD299" si="234">AZ286+BB286</f>
        <v>0</v>
      </c>
      <c r="BE286" s="105"/>
      <c r="BF286" s="105"/>
      <c r="BG286" s="105"/>
      <c r="BH286" s="105"/>
      <c r="BI286" s="105"/>
      <c r="BJ286" s="105"/>
    </row>
    <row r="287" spans="2:62" ht="20.100000000000001" hidden="1" customHeight="1" outlineLevel="1">
      <c r="B287" s="100"/>
      <c r="C287" s="908"/>
      <c r="D287" s="909"/>
      <c r="E287" s="909"/>
      <c r="F287" s="910"/>
      <c r="G287" s="890"/>
      <c r="H287" s="891"/>
      <c r="I287" s="152"/>
      <c r="J287" s="152"/>
      <c r="K287" s="152"/>
      <c r="L287" s="152"/>
      <c r="M287" s="152"/>
      <c r="N287" s="152"/>
      <c r="O287" s="152"/>
      <c r="P287" s="153"/>
      <c r="Q287" s="153"/>
      <c r="R287" s="156">
        <f t="shared" si="224"/>
        <v>0</v>
      </c>
      <c r="S287" s="156">
        <f t="shared" si="225"/>
        <v>0</v>
      </c>
      <c r="U287" s="157">
        <f t="shared" si="232"/>
        <v>0</v>
      </c>
      <c r="W287" s="152"/>
      <c r="X287" s="152"/>
      <c r="Y287" s="152"/>
      <c r="Z287" s="152"/>
      <c r="AA287" s="152"/>
      <c r="AB287" s="152"/>
      <c r="AC287" s="347"/>
      <c r="AD287" s="152"/>
      <c r="AE287" s="152"/>
      <c r="AF287" s="152"/>
      <c r="AG287" s="152"/>
      <c r="AH287" s="152"/>
      <c r="AI287" s="152"/>
      <c r="AJ287" s="347"/>
      <c r="AK287" s="152"/>
      <c r="AL287" s="152"/>
      <c r="AM287" s="295"/>
      <c r="AN287" s="228"/>
      <c r="AO287" s="228"/>
      <c r="AP287" s="228"/>
      <c r="AQ287" s="228"/>
      <c r="AR287" s="228"/>
      <c r="AS287" s="348"/>
      <c r="AT287" s="264">
        <f t="shared" si="228"/>
        <v>0</v>
      </c>
      <c r="AU287" s="259"/>
      <c r="AV287" s="265">
        <f t="shared" si="229"/>
        <v>0</v>
      </c>
      <c r="AX287" s="265">
        <f t="shared" si="233"/>
        <v>0</v>
      </c>
      <c r="AZ287" s="492">
        <f t="shared" si="230"/>
        <v>0</v>
      </c>
      <c r="BB287" s="492">
        <f t="shared" si="231"/>
        <v>0</v>
      </c>
      <c r="BD287" s="265">
        <f t="shared" si="234"/>
        <v>0</v>
      </c>
      <c r="BE287" s="105"/>
      <c r="BF287" s="105"/>
      <c r="BG287" s="105"/>
      <c r="BH287" s="105"/>
      <c r="BI287" s="105"/>
      <c r="BJ287" s="105"/>
    </row>
    <row r="288" spans="2:62" ht="20.100000000000001" hidden="1" customHeight="1" outlineLevel="1">
      <c r="B288" s="100"/>
      <c r="C288" s="908"/>
      <c r="D288" s="909"/>
      <c r="E288" s="909"/>
      <c r="F288" s="910"/>
      <c r="G288" s="890"/>
      <c r="H288" s="891"/>
      <c r="I288" s="152"/>
      <c r="J288" s="152"/>
      <c r="K288" s="152"/>
      <c r="L288" s="152"/>
      <c r="M288" s="152"/>
      <c r="N288" s="152"/>
      <c r="O288" s="152"/>
      <c r="P288" s="153"/>
      <c r="Q288" s="153"/>
      <c r="R288" s="156">
        <f t="shared" si="224"/>
        <v>0</v>
      </c>
      <c r="S288" s="156">
        <f t="shared" si="225"/>
        <v>0</v>
      </c>
      <c r="U288" s="157">
        <f t="shared" si="232"/>
        <v>0</v>
      </c>
      <c r="W288" s="152"/>
      <c r="X288" s="152"/>
      <c r="Y288" s="152"/>
      <c r="Z288" s="152"/>
      <c r="AA288" s="152"/>
      <c r="AB288" s="152"/>
      <c r="AC288" s="347"/>
      <c r="AD288" s="152"/>
      <c r="AE288" s="152"/>
      <c r="AF288" s="152"/>
      <c r="AG288" s="152"/>
      <c r="AH288" s="152"/>
      <c r="AI288" s="152"/>
      <c r="AJ288" s="347"/>
      <c r="AK288" s="152"/>
      <c r="AL288" s="152"/>
      <c r="AM288" s="295"/>
      <c r="AN288" s="228"/>
      <c r="AO288" s="228"/>
      <c r="AP288" s="228"/>
      <c r="AQ288" s="228"/>
      <c r="AR288" s="228"/>
      <c r="AS288" s="348"/>
      <c r="AT288" s="264">
        <f t="shared" si="228"/>
        <v>0</v>
      </c>
      <c r="AU288" s="259"/>
      <c r="AV288" s="265">
        <f t="shared" si="229"/>
        <v>0</v>
      </c>
      <c r="AX288" s="265">
        <f t="shared" si="233"/>
        <v>0</v>
      </c>
      <c r="AZ288" s="492">
        <f t="shared" si="230"/>
        <v>0</v>
      </c>
      <c r="BB288" s="492">
        <f t="shared" si="231"/>
        <v>0</v>
      </c>
      <c r="BD288" s="265">
        <f t="shared" si="234"/>
        <v>0</v>
      </c>
      <c r="BE288" s="105"/>
      <c r="BF288" s="105"/>
      <c r="BG288" s="105"/>
      <c r="BH288" s="105"/>
      <c r="BI288" s="105"/>
      <c r="BJ288" s="105"/>
    </row>
    <row r="289" spans="2:62" ht="20.100000000000001" hidden="1" customHeight="1" outlineLevel="1">
      <c r="B289" s="100"/>
      <c r="C289" s="908"/>
      <c r="D289" s="909"/>
      <c r="E289" s="909"/>
      <c r="F289" s="910"/>
      <c r="G289" s="890"/>
      <c r="H289" s="891"/>
      <c r="I289" s="152"/>
      <c r="J289" s="152"/>
      <c r="K289" s="152"/>
      <c r="L289" s="152"/>
      <c r="M289" s="152"/>
      <c r="N289" s="152"/>
      <c r="O289" s="152"/>
      <c r="P289" s="153"/>
      <c r="Q289" s="153"/>
      <c r="R289" s="156">
        <f t="shared" si="224"/>
        <v>0</v>
      </c>
      <c r="S289" s="156">
        <f t="shared" si="225"/>
        <v>0</v>
      </c>
      <c r="U289" s="157">
        <f t="shared" si="232"/>
        <v>0</v>
      </c>
      <c r="W289" s="152"/>
      <c r="X289" s="152"/>
      <c r="Y289" s="152"/>
      <c r="Z289" s="152"/>
      <c r="AA289" s="152"/>
      <c r="AB289" s="152"/>
      <c r="AC289" s="347"/>
      <c r="AD289" s="152"/>
      <c r="AE289" s="152"/>
      <c r="AF289" s="152"/>
      <c r="AG289" s="152"/>
      <c r="AH289" s="152"/>
      <c r="AI289" s="152"/>
      <c r="AJ289" s="347"/>
      <c r="AK289" s="152"/>
      <c r="AL289" s="152"/>
      <c r="AM289" s="295"/>
      <c r="AN289" s="228"/>
      <c r="AO289" s="228"/>
      <c r="AP289" s="228"/>
      <c r="AQ289" s="228"/>
      <c r="AR289" s="228"/>
      <c r="AS289" s="348"/>
      <c r="AT289" s="264">
        <f t="shared" si="228"/>
        <v>0</v>
      </c>
      <c r="AU289" s="259"/>
      <c r="AV289" s="265">
        <f t="shared" si="229"/>
        <v>0</v>
      </c>
      <c r="AX289" s="265">
        <f t="shared" si="233"/>
        <v>0</v>
      </c>
      <c r="AZ289" s="492">
        <f t="shared" si="230"/>
        <v>0</v>
      </c>
      <c r="BB289" s="492">
        <f t="shared" si="231"/>
        <v>0</v>
      </c>
      <c r="BD289" s="265">
        <f t="shared" si="234"/>
        <v>0</v>
      </c>
      <c r="BE289" s="105"/>
      <c r="BF289" s="105"/>
      <c r="BG289" s="105"/>
      <c r="BH289" s="105"/>
      <c r="BI289" s="105"/>
      <c r="BJ289" s="105"/>
    </row>
    <row r="290" spans="2:62" ht="20.100000000000001" hidden="1" customHeight="1" outlineLevel="1">
      <c r="B290" s="100"/>
      <c r="C290" s="908"/>
      <c r="D290" s="909"/>
      <c r="E290" s="909"/>
      <c r="F290" s="910"/>
      <c r="G290" s="890"/>
      <c r="H290" s="891"/>
      <c r="I290" s="152"/>
      <c r="J290" s="152"/>
      <c r="K290" s="152"/>
      <c r="L290" s="152"/>
      <c r="M290" s="152"/>
      <c r="N290" s="152"/>
      <c r="O290" s="152"/>
      <c r="P290" s="153"/>
      <c r="Q290" s="153"/>
      <c r="R290" s="156">
        <f t="shared" si="224"/>
        <v>0</v>
      </c>
      <c r="S290" s="156">
        <f t="shared" si="225"/>
        <v>0</v>
      </c>
      <c r="U290" s="157">
        <f t="shared" si="232"/>
        <v>0</v>
      </c>
      <c r="W290" s="152"/>
      <c r="X290" s="152"/>
      <c r="Y290" s="152"/>
      <c r="Z290" s="152"/>
      <c r="AA290" s="152"/>
      <c r="AB290" s="152"/>
      <c r="AC290" s="347"/>
      <c r="AD290" s="152"/>
      <c r="AE290" s="152"/>
      <c r="AF290" s="152"/>
      <c r="AG290" s="152"/>
      <c r="AH290" s="152"/>
      <c r="AI290" s="152"/>
      <c r="AJ290" s="347"/>
      <c r="AK290" s="152"/>
      <c r="AL290" s="152"/>
      <c r="AM290" s="295"/>
      <c r="AN290" s="228"/>
      <c r="AO290" s="228"/>
      <c r="AP290" s="228"/>
      <c r="AQ290" s="228"/>
      <c r="AR290" s="228"/>
      <c r="AS290" s="348"/>
      <c r="AT290" s="264">
        <f t="shared" si="228"/>
        <v>0</v>
      </c>
      <c r="AU290" s="259"/>
      <c r="AV290" s="265">
        <f t="shared" si="229"/>
        <v>0</v>
      </c>
      <c r="AX290" s="265">
        <f t="shared" si="233"/>
        <v>0</v>
      </c>
      <c r="AZ290" s="492">
        <f t="shared" si="230"/>
        <v>0</v>
      </c>
      <c r="BB290" s="492">
        <f t="shared" si="231"/>
        <v>0</v>
      </c>
      <c r="BD290" s="265">
        <f t="shared" si="234"/>
        <v>0</v>
      </c>
      <c r="BE290" s="105"/>
      <c r="BF290" s="105"/>
      <c r="BG290" s="105"/>
      <c r="BH290" s="105"/>
      <c r="BI290" s="105"/>
      <c r="BJ290" s="105"/>
    </row>
    <row r="291" spans="2:62" ht="20.100000000000001" hidden="1" customHeight="1" outlineLevel="1">
      <c r="B291" s="100"/>
      <c r="C291" s="908"/>
      <c r="D291" s="909"/>
      <c r="E291" s="909"/>
      <c r="F291" s="910"/>
      <c r="G291" s="890"/>
      <c r="H291" s="891"/>
      <c r="I291" s="152"/>
      <c r="J291" s="152"/>
      <c r="K291" s="152"/>
      <c r="L291" s="152"/>
      <c r="M291" s="152"/>
      <c r="N291" s="152"/>
      <c r="O291" s="152"/>
      <c r="P291" s="153"/>
      <c r="Q291" s="153"/>
      <c r="R291" s="156">
        <f t="shared" si="224"/>
        <v>0</v>
      </c>
      <c r="S291" s="156">
        <f t="shared" si="225"/>
        <v>0</v>
      </c>
      <c r="U291" s="157">
        <f t="shared" si="232"/>
        <v>0</v>
      </c>
      <c r="W291" s="152"/>
      <c r="X291" s="152"/>
      <c r="Y291" s="152"/>
      <c r="Z291" s="152"/>
      <c r="AA291" s="152"/>
      <c r="AB291" s="152"/>
      <c r="AC291" s="347"/>
      <c r="AD291" s="152"/>
      <c r="AE291" s="152"/>
      <c r="AF291" s="152"/>
      <c r="AG291" s="152"/>
      <c r="AH291" s="152"/>
      <c r="AI291" s="152"/>
      <c r="AJ291" s="347"/>
      <c r="AK291" s="152"/>
      <c r="AL291" s="152"/>
      <c r="AM291" s="295"/>
      <c r="AN291" s="228"/>
      <c r="AO291" s="228"/>
      <c r="AP291" s="228"/>
      <c r="AQ291" s="228"/>
      <c r="AR291" s="228"/>
      <c r="AS291" s="348"/>
      <c r="AT291" s="264">
        <f t="shared" si="228"/>
        <v>0</v>
      </c>
      <c r="AU291" s="259"/>
      <c r="AV291" s="265">
        <f t="shared" si="229"/>
        <v>0</v>
      </c>
      <c r="AX291" s="265">
        <f t="shared" si="233"/>
        <v>0</v>
      </c>
      <c r="AZ291" s="492">
        <f t="shared" si="230"/>
        <v>0</v>
      </c>
      <c r="BB291" s="492">
        <f t="shared" si="231"/>
        <v>0</v>
      </c>
      <c r="BD291" s="265">
        <f t="shared" si="234"/>
        <v>0</v>
      </c>
      <c r="BE291" s="105"/>
      <c r="BF291" s="105"/>
      <c r="BG291" s="105"/>
      <c r="BH291" s="105"/>
      <c r="BI291" s="105"/>
      <c r="BJ291" s="105"/>
    </row>
    <row r="292" spans="2:62" ht="20.100000000000001" hidden="1" customHeight="1" outlineLevel="1">
      <c r="B292" s="100"/>
      <c r="C292" s="908"/>
      <c r="D292" s="909"/>
      <c r="E292" s="909"/>
      <c r="F292" s="910"/>
      <c r="G292" s="890"/>
      <c r="H292" s="891"/>
      <c r="I292" s="152"/>
      <c r="J292" s="152"/>
      <c r="K292" s="152"/>
      <c r="L292" s="152"/>
      <c r="M292" s="152"/>
      <c r="N292" s="152"/>
      <c r="O292" s="152"/>
      <c r="P292" s="153"/>
      <c r="Q292" s="153"/>
      <c r="R292" s="156">
        <f t="shared" si="224"/>
        <v>0</v>
      </c>
      <c r="S292" s="156">
        <f t="shared" si="225"/>
        <v>0</v>
      </c>
      <c r="U292" s="157">
        <f t="shared" si="232"/>
        <v>0</v>
      </c>
      <c r="W292" s="152"/>
      <c r="X292" s="152"/>
      <c r="Y292" s="152"/>
      <c r="Z292" s="152"/>
      <c r="AA292" s="152"/>
      <c r="AB292" s="152"/>
      <c r="AC292" s="347"/>
      <c r="AD292" s="152"/>
      <c r="AE292" s="152"/>
      <c r="AF292" s="152"/>
      <c r="AG292" s="152"/>
      <c r="AH292" s="152"/>
      <c r="AI292" s="152"/>
      <c r="AJ292" s="347"/>
      <c r="AK292" s="152"/>
      <c r="AL292" s="152"/>
      <c r="AM292" s="295"/>
      <c r="AN292" s="228"/>
      <c r="AO292" s="228"/>
      <c r="AP292" s="228"/>
      <c r="AQ292" s="228"/>
      <c r="AR292" s="228"/>
      <c r="AS292" s="348"/>
      <c r="AT292" s="264">
        <f t="shared" si="228"/>
        <v>0</v>
      </c>
      <c r="AU292" s="259"/>
      <c r="AV292" s="265">
        <f t="shared" si="229"/>
        <v>0</v>
      </c>
      <c r="AX292" s="265">
        <f t="shared" si="233"/>
        <v>0</v>
      </c>
      <c r="AZ292" s="492">
        <f t="shared" si="230"/>
        <v>0</v>
      </c>
      <c r="BB292" s="492">
        <f t="shared" si="231"/>
        <v>0</v>
      </c>
      <c r="BD292" s="265">
        <f t="shared" si="234"/>
        <v>0</v>
      </c>
      <c r="BE292" s="105"/>
      <c r="BF292" s="105"/>
      <c r="BG292" s="105"/>
      <c r="BH292" s="105"/>
      <c r="BI292" s="105"/>
      <c r="BJ292" s="105"/>
    </row>
    <row r="293" spans="2:62" ht="20.100000000000001" hidden="1" customHeight="1" outlineLevel="1">
      <c r="B293" s="100"/>
      <c r="C293" s="908"/>
      <c r="D293" s="909"/>
      <c r="E293" s="909"/>
      <c r="F293" s="910"/>
      <c r="G293" s="890"/>
      <c r="H293" s="891"/>
      <c r="I293" s="152"/>
      <c r="J293" s="152"/>
      <c r="K293" s="152"/>
      <c r="L293" s="152"/>
      <c r="M293" s="152"/>
      <c r="N293" s="152"/>
      <c r="O293" s="152"/>
      <c r="P293" s="153"/>
      <c r="Q293" s="153"/>
      <c r="R293" s="156">
        <f t="shared" si="224"/>
        <v>0</v>
      </c>
      <c r="S293" s="156">
        <f t="shared" si="225"/>
        <v>0</v>
      </c>
      <c r="U293" s="157">
        <f t="shared" si="232"/>
        <v>0</v>
      </c>
      <c r="W293" s="152"/>
      <c r="X293" s="152"/>
      <c r="Y293" s="152"/>
      <c r="Z293" s="152"/>
      <c r="AA293" s="152"/>
      <c r="AB293" s="152"/>
      <c r="AC293" s="347"/>
      <c r="AD293" s="152"/>
      <c r="AE293" s="152"/>
      <c r="AF293" s="152"/>
      <c r="AG293" s="152"/>
      <c r="AH293" s="152"/>
      <c r="AI293" s="152"/>
      <c r="AJ293" s="347"/>
      <c r="AK293" s="152"/>
      <c r="AL293" s="152"/>
      <c r="AM293" s="295"/>
      <c r="AN293" s="228"/>
      <c r="AO293" s="228"/>
      <c r="AP293" s="228"/>
      <c r="AQ293" s="228"/>
      <c r="AR293" s="228"/>
      <c r="AS293" s="348"/>
      <c r="AT293" s="264">
        <f t="shared" si="228"/>
        <v>0</v>
      </c>
      <c r="AU293" s="259"/>
      <c r="AV293" s="265">
        <f t="shared" si="229"/>
        <v>0</v>
      </c>
      <c r="AX293" s="265">
        <f t="shared" si="233"/>
        <v>0</v>
      </c>
      <c r="AZ293" s="492">
        <f t="shared" si="230"/>
        <v>0</v>
      </c>
      <c r="BB293" s="492">
        <f t="shared" si="231"/>
        <v>0</v>
      </c>
      <c r="BD293" s="265">
        <f t="shared" si="234"/>
        <v>0</v>
      </c>
      <c r="BE293" s="105"/>
      <c r="BF293" s="105"/>
      <c r="BG293" s="105"/>
      <c r="BH293" s="105"/>
      <c r="BI293" s="105"/>
      <c r="BJ293" s="105"/>
    </row>
    <row r="294" spans="2:62" ht="20.100000000000001" hidden="1" customHeight="1" outlineLevel="1">
      <c r="B294" s="100"/>
      <c r="C294" s="908"/>
      <c r="D294" s="909"/>
      <c r="E294" s="909"/>
      <c r="F294" s="910"/>
      <c r="G294" s="890"/>
      <c r="H294" s="891"/>
      <c r="I294" s="152"/>
      <c r="J294" s="152"/>
      <c r="K294" s="152"/>
      <c r="L294" s="152"/>
      <c r="M294" s="152"/>
      <c r="N294" s="152"/>
      <c r="O294" s="152"/>
      <c r="P294" s="153"/>
      <c r="Q294" s="153"/>
      <c r="R294" s="156">
        <f t="shared" si="224"/>
        <v>0</v>
      </c>
      <c r="S294" s="156">
        <f t="shared" si="225"/>
        <v>0</v>
      </c>
      <c r="U294" s="157">
        <f t="shared" si="232"/>
        <v>0</v>
      </c>
      <c r="W294" s="152"/>
      <c r="X294" s="152"/>
      <c r="Y294" s="152"/>
      <c r="Z294" s="152"/>
      <c r="AA294" s="152"/>
      <c r="AB294" s="152"/>
      <c r="AC294" s="347"/>
      <c r="AD294" s="152"/>
      <c r="AE294" s="152"/>
      <c r="AF294" s="152"/>
      <c r="AG294" s="152"/>
      <c r="AH294" s="152"/>
      <c r="AI294" s="152"/>
      <c r="AJ294" s="347"/>
      <c r="AK294" s="152"/>
      <c r="AL294" s="152"/>
      <c r="AM294" s="295"/>
      <c r="AN294" s="228"/>
      <c r="AO294" s="228"/>
      <c r="AP294" s="228"/>
      <c r="AQ294" s="228"/>
      <c r="AR294" s="228"/>
      <c r="AS294" s="348"/>
      <c r="AT294" s="264">
        <f t="shared" si="228"/>
        <v>0</v>
      </c>
      <c r="AU294" s="259"/>
      <c r="AV294" s="265">
        <f t="shared" si="229"/>
        <v>0</v>
      </c>
      <c r="AX294" s="265">
        <f t="shared" si="233"/>
        <v>0</v>
      </c>
      <c r="AZ294" s="492">
        <f t="shared" si="230"/>
        <v>0</v>
      </c>
      <c r="BB294" s="492">
        <f t="shared" si="231"/>
        <v>0</v>
      </c>
      <c r="BD294" s="265">
        <f t="shared" si="234"/>
        <v>0</v>
      </c>
      <c r="BE294" s="105"/>
      <c r="BF294" s="105"/>
      <c r="BG294" s="105"/>
      <c r="BH294" s="105"/>
      <c r="BI294" s="105"/>
      <c r="BJ294" s="105"/>
    </row>
    <row r="295" spans="2:62" ht="20.100000000000001" hidden="1" customHeight="1" outlineLevel="1">
      <c r="B295" s="100"/>
      <c r="C295" s="908"/>
      <c r="D295" s="909"/>
      <c r="E295" s="909"/>
      <c r="F295" s="910"/>
      <c r="G295" s="890"/>
      <c r="H295" s="891"/>
      <c r="I295" s="152"/>
      <c r="J295" s="152"/>
      <c r="K295" s="152"/>
      <c r="L295" s="152"/>
      <c r="M295" s="152"/>
      <c r="N295" s="152"/>
      <c r="O295" s="152"/>
      <c r="P295" s="153"/>
      <c r="Q295" s="153"/>
      <c r="R295" s="156">
        <f t="shared" si="224"/>
        <v>0</v>
      </c>
      <c r="S295" s="156">
        <f t="shared" si="225"/>
        <v>0</v>
      </c>
      <c r="U295" s="157">
        <f t="shared" si="232"/>
        <v>0</v>
      </c>
      <c r="W295" s="152"/>
      <c r="X295" s="152"/>
      <c r="Y295" s="152"/>
      <c r="Z295" s="152"/>
      <c r="AA295" s="152"/>
      <c r="AB295" s="152"/>
      <c r="AC295" s="347"/>
      <c r="AD295" s="152"/>
      <c r="AE295" s="152"/>
      <c r="AF295" s="152"/>
      <c r="AG295" s="152"/>
      <c r="AH295" s="152"/>
      <c r="AI295" s="152"/>
      <c r="AJ295" s="347"/>
      <c r="AK295" s="152"/>
      <c r="AL295" s="152"/>
      <c r="AM295" s="295"/>
      <c r="AN295" s="228"/>
      <c r="AO295" s="228"/>
      <c r="AP295" s="228"/>
      <c r="AQ295" s="228"/>
      <c r="AR295" s="228"/>
      <c r="AS295" s="348"/>
      <c r="AT295" s="264">
        <f t="shared" si="228"/>
        <v>0</v>
      </c>
      <c r="AU295" s="259"/>
      <c r="AV295" s="265">
        <f t="shared" si="229"/>
        <v>0</v>
      </c>
      <c r="AX295" s="265">
        <f t="shared" si="233"/>
        <v>0</v>
      </c>
      <c r="AZ295" s="492">
        <f t="shared" si="230"/>
        <v>0</v>
      </c>
      <c r="BB295" s="492">
        <f t="shared" si="231"/>
        <v>0</v>
      </c>
      <c r="BD295" s="265">
        <f t="shared" si="234"/>
        <v>0</v>
      </c>
      <c r="BE295" s="105"/>
      <c r="BF295" s="105"/>
      <c r="BG295" s="105"/>
      <c r="BH295" s="105"/>
      <c r="BI295" s="105"/>
      <c r="BJ295" s="105"/>
    </row>
    <row r="296" spans="2:62" ht="20.100000000000001" hidden="1" customHeight="1" outlineLevel="1">
      <c r="B296" s="100"/>
      <c r="C296" s="908"/>
      <c r="D296" s="909"/>
      <c r="E296" s="909"/>
      <c r="F296" s="910"/>
      <c r="G296" s="890"/>
      <c r="H296" s="891"/>
      <c r="I296" s="152"/>
      <c r="J296" s="152"/>
      <c r="K296" s="152"/>
      <c r="L296" s="152"/>
      <c r="M296" s="152"/>
      <c r="N296" s="152"/>
      <c r="O296" s="152"/>
      <c r="P296" s="153"/>
      <c r="Q296" s="153"/>
      <c r="R296" s="156">
        <f t="shared" si="224"/>
        <v>0</v>
      </c>
      <c r="S296" s="156">
        <f t="shared" si="225"/>
        <v>0</v>
      </c>
      <c r="U296" s="157">
        <f t="shared" si="232"/>
        <v>0</v>
      </c>
      <c r="W296" s="152"/>
      <c r="X296" s="152"/>
      <c r="Y296" s="152"/>
      <c r="Z296" s="152"/>
      <c r="AA296" s="152"/>
      <c r="AB296" s="152"/>
      <c r="AC296" s="347"/>
      <c r="AD296" s="152"/>
      <c r="AE296" s="152"/>
      <c r="AF296" s="152"/>
      <c r="AG296" s="152"/>
      <c r="AH296" s="152"/>
      <c r="AI296" s="152"/>
      <c r="AJ296" s="347"/>
      <c r="AK296" s="152"/>
      <c r="AL296" s="152"/>
      <c r="AM296" s="295"/>
      <c r="AN296" s="228"/>
      <c r="AO296" s="228"/>
      <c r="AP296" s="228"/>
      <c r="AQ296" s="228"/>
      <c r="AR296" s="228"/>
      <c r="AS296" s="348"/>
      <c r="AT296" s="264">
        <f t="shared" si="228"/>
        <v>0</v>
      </c>
      <c r="AU296" s="259"/>
      <c r="AV296" s="265">
        <f t="shared" si="229"/>
        <v>0</v>
      </c>
      <c r="AX296" s="265">
        <f t="shared" si="233"/>
        <v>0</v>
      </c>
      <c r="AZ296" s="492">
        <f t="shared" si="230"/>
        <v>0</v>
      </c>
      <c r="BB296" s="492">
        <f t="shared" si="231"/>
        <v>0</v>
      </c>
      <c r="BD296" s="265">
        <f t="shared" si="234"/>
        <v>0</v>
      </c>
      <c r="BE296" s="105"/>
      <c r="BF296" s="105"/>
      <c r="BG296" s="105"/>
      <c r="BH296" s="105"/>
      <c r="BI296" s="105"/>
      <c r="BJ296" s="105"/>
    </row>
    <row r="297" spans="2:62" ht="20.100000000000001" hidden="1" customHeight="1" outlineLevel="1">
      <c r="B297" s="100"/>
      <c r="C297" s="908"/>
      <c r="D297" s="909"/>
      <c r="E297" s="909"/>
      <c r="F297" s="910"/>
      <c r="G297" s="890"/>
      <c r="H297" s="891"/>
      <c r="I297" s="152"/>
      <c r="J297" s="152"/>
      <c r="K297" s="152"/>
      <c r="L297" s="152"/>
      <c r="M297" s="152"/>
      <c r="N297" s="152"/>
      <c r="O297" s="152"/>
      <c r="P297" s="153"/>
      <c r="Q297" s="153"/>
      <c r="R297" s="156">
        <f t="shared" si="224"/>
        <v>0</v>
      </c>
      <c r="S297" s="156">
        <f t="shared" si="225"/>
        <v>0</v>
      </c>
      <c r="U297" s="157">
        <f t="shared" si="232"/>
        <v>0</v>
      </c>
      <c r="W297" s="152"/>
      <c r="X297" s="152"/>
      <c r="Y297" s="152"/>
      <c r="Z297" s="152"/>
      <c r="AA297" s="152"/>
      <c r="AB297" s="152"/>
      <c r="AC297" s="347"/>
      <c r="AD297" s="152"/>
      <c r="AE297" s="152"/>
      <c r="AF297" s="152"/>
      <c r="AG297" s="152"/>
      <c r="AH297" s="152"/>
      <c r="AI297" s="152"/>
      <c r="AJ297" s="347"/>
      <c r="AK297" s="152"/>
      <c r="AL297" s="152"/>
      <c r="AM297" s="295"/>
      <c r="AN297" s="228"/>
      <c r="AO297" s="228"/>
      <c r="AP297" s="228"/>
      <c r="AQ297" s="228"/>
      <c r="AR297" s="228"/>
      <c r="AS297" s="348"/>
      <c r="AT297" s="264">
        <f t="shared" si="228"/>
        <v>0</v>
      </c>
      <c r="AU297" s="259"/>
      <c r="AV297" s="265">
        <f t="shared" si="229"/>
        <v>0</v>
      </c>
      <c r="AX297" s="265">
        <f t="shared" si="233"/>
        <v>0</v>
      </c>
      <c r="AZ297" s="492">
        <f t="shared" si="230"/>
        <v>0</v>
      </c>
      <c r="BB297" s="492">
        <f t="shared" si="231"/>
        <v>0</v>
      </c>
      <c r="BD297" s="265">
        <f t="shared" si="234"/>
        <v>0</v>
      </c>
      <c r="BE297" s="105"/>
      <c r="BF297" s="105"/>
      <c r="BG297" s="105"/>
      <c r="BH297" s="105"/>
      <c r="BI297" s="105"/>
      <c r="BJ297" s="105"/>
    </row>
    <row r="298" spans="2:62" ht="20.100000000000001" hidden="1" customHeight="1" outlineLevel="1">
      <c r="B298" s="100"/>
      <c r="C298" s="908"/>
      <c r="D298" s="909"/>
      <c r="E298" s="909"/>
      <c r="F298" s="910"/>
      <c r="G298" s="890"/>
      <c r="H298" s="891"/>
      <c r="I298" s="152"/>
      <c r="J298" s="152"/>
      <c r="K298" s="152"/>
      <c r="L298" s="152"/>
      <c r="M298" s="152"/>
      <c r="N298" s="152"/>
      <c r="O298" s="152"/>
      <c r="P298" s="153"/>
      <c r="Q298" s="153"/>
      <c r="R298" s="156">
        <f t="shared" si="224"/>
        <v>0</v>
      </c>
      <c r="S298" s="156">
        <f t="shared" si="225"/>
        <v>0</v>
      </c>
      <c r="U298" s="157">
        <f t="shared" si="232"/>
        <v>0</v>
      </c>
      <c r="W298" s="152"/>
      <c r="X298" s="152"/>
      <c r="Y298" s="152"/>
      <c r="Z298" s="152"/>
      <c r="AA298" s="152"/>
      <c r="AB298" s="152"/>
      <c r="AC298" s="347"/>
      <c r="AD298" s="152"/>
      <c r="AE298" s="152"/>
      <c r="AF298" s="152"/>
      <c r="AG298" s="152"/>
      <c r="AH298" s="152"/>
      <c r="AI298" s="152"/>
      <c r="AJ298" s="347"/>
      <c r="AK298" s="152"/>
      <c r="AL298" s="152"/>
      <c r="AM298" s="295"/>
      <c r="AN298" s="228"/>
      <c r="AO298" s="228"/>
      <c r="AP298" s="228"/>
      <c r="AQ298" s="228"/>
      <c r="AR298" s="228"/>
      <c r="AS298" s="348"/>
      <c r="AT298" s="264">
        <f t="shared" si="228"/>
        <v>0</v>
      </c>
      <c r="AU298" s="259"/>
      <c r="AV298" s="265">
        <f t="shared" si="229"/>
        <v>0</v>
      </c>
      <c r="AX298" s="265">
        <f t="shared" si="233"/>
        <v>0</v>
      </c>
      <c r="AZ298" s="492">
        <f t="shared" si="230"/>
        <v>0</v>
      </c>
      <c r="BB298" s="492">
        <f t="shared" si="231"/>
        <v>0</v>
      </c>
      <c r="BD298" s="265">
        <f t="shared" si="234"/>
        <v>0</v>
      </c>
      <c r="BE298" s="105"/>
      <c r="BF298" s="105"/>
      <c r="BG298" s="105"/>
      <c r="BH298" s="105"/>
      <c r="BI298" s="105"/>
      <c r="BJ298" s="105"/>
    </row>
    <row r="299" spans="2:62" ht="20.100000000000001" hidden="1" customHeight="1" outlineLevel="1">
      <c r="B299" s="100"/>
      <c r="C299" s="908"/>
      <c r="D299" s="909"/>
      <c r="E299" s="909"/>
      <c r="F299" s="910"/>
      <c r="G299" s="890"/>
      <c r="H299" s="891"/>
      <c r="I299" s="152"/>
      <c r="J299" s="152"/>
      <c r="K299" s="152"/>
      <c r="L299" s="152"/>
      <c r="M299" s="152"/>
      <c r="N299" s="152"/>
      <c r="O299" s="152"/>
      <c r="P299" s="153"/>
      <c r="Q299" s="153"/>
      <c r="R299" s="156">
        <f t="shared" si="224"/>
        <v>0</v>
      </c>
      <c r="S299" s="156">
        <f t="shared" si="225"/>
        <v>0</v>
      </c>
      <c r="U299" s="157">
        <f t="shared" si="232"/>
        <v>0</v>
      </c>
      <c r="W299" s="152"/>
      <c r="X299" s="152"/>
      <c r="Y299" s="152"/>
      <c r="Z299" s="152"/>
      <c r="AA299" s="152"/>
      <c r="AB299" s="152"/>
      <c r="AC299" s="347"/>
      <c r="AD299" s="152"/>
      <c r="AE299" s="152"/>
      <c r="AF299" s="152"/>
      <c r="AG299" s="152"/>
      <c r="AH299" s="152"/>
      <c r="AI299" s="152"/>
      <c r="AJ299" s="347"/>
      <c r="AK299" s="152"/>
      <c r="AL299" s="152"/>
      <c r="AM299" s="295"/>
      <c r="AN299" s="228"/>
      <c r="AO299" s="228"/>
      <c r="AP299" s="228"/>
      <c r="AQ299" s="228"/>
      <c r="AR299" s="228"/>
      <c r="AS299" s="348"/>
      <c r="AT299" s="264">
        <f t="shared" si="228"/>
        <v>0</v>
      </c>
      <c r="AU299" s="259"/>
      <c r="AV299" s="265">
        <f t="shared" si="229"/>
        <v>0</v>
      </c>
      <c r="AX299" s="265">
        <f t="shared" si="233"/>
        <v>0</v>
      </c>
      <c r="AZ299" s="492">
        <f t="shared" si="230"/>
        <v>0</v>
      </c>
      <c r="BB299" s="492">
        <f t="shared" si="231"/>
        <v>0</v>
      </c>
      <c r="BD299" s="265">
        <f t="shared" si="234"/>
        <v>0</v>
      </c>
      <c r="BE299" s="105"/>
      <c r="BF299" s="105"/>
      <c r="BG299" s="105"/>
      <c r="BH299" s="105"/>
      <c r="BI299" s="105"/>
      <c r="BJ299" s="105"/>
    </row>
    <row r="300" spans="2:62" ht="9.9499999999999993" hidden="1" customHeight="1" outlineLevel="1">
      <c r="B300" s="101"/>
      <c r="C300" s="208"/>
      <c r="D300" s="208"/>
      <c r="E300" s="208"/>
      <c r="F300" s="208"/>
      <c r="G300" s="237"/>
      <c r="H300" s="207"/>
      <c r="I300" s="257"/>
      <c r="J300" s="257"/>
      <c r="K300" s="257"/>
      <c r="L300" s="257"/>
      <c r="M300" s="257"/>
      <c r="N300" s="257"/>
      <c r="O300" s="257"/>
      <c r="P300" s="256"/>
      <c r="Q300" s="102"/>
      <c r="R300" s="102"/>
      <c r="S300" s="102"/>
      <c r="U300" s="98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Z300" s="493"/>
      <c r="BE300" s="105"/>
      <c r="BF300" s="105"/>
      <c r="BG300" s="105"/>
      <c r="BH300" s="105"/>
      <c r="BI300" s="105"/>
      <c r="BJ300" s="105"/>
    </row>
    <row r="301" spans="2:62" ht="20.100000000000001" customHeight="1" collapsed="1">
      <c r="B301" s="8">
        <f>B284+1</f>
        <v>18</v>
      </c>
      <c r="C301" s="916"/>
      <c r="D301" s="917"/>
      <c r="E301" s="917"/>
      <c r="F301" s="918"/>
      <c r="G301" s="429"/>
      <c r="H301" s="206">
        <v>1</v>
      </c>
      <c r="I301" s="642">
        <f t="shared" ref="I301" si="235">$H301*SUM(I302:I316)</f>
        <v>0</v>
      </c>
      <c r="J301" s="643">
        <f t="shared" ref="J301:O301" si="236">$H301*SUM(J302:J316)</f>
        <v>0</v>
      </c>
      <c r="K301" s="644">
        <f t="shared" si="236"/>
        <v>0</v>
      </c>
      <c r="L301" s="645">
        <f t="shared" si="236"/>
        <v>0</v>
      </c>
      <c r="M301" s="645">
        <f t="shared" si="236"/>
        <v>0</v>
      </c>
      <c r="N301" s="644">
        <f t="shared" si="236"/>
        <v>0</v>
      </c>
      <c r="O301" s="642">
        <f t="shared" si="236"/>
        <v>0</v>
      </c>
      <c r="P301" s="209">
        <f t="shared" ref="P301:Q301" si="237">$H301*SUM(P302:P316)</f>
        <v>0</v>
      </c>
      <c r="Q301" s="210">
        <f t="shared" si="237"/>
        <v>0</v>
      </c>
      <c r="R301" s="136">
        <f t="shared" ref="R301:R316" si="238">P301*(1+Gewinn)*(1+SicherheitAngebot)</f>
        <v>0</v>
      </c>
      <c r="S301" s="137">
        <f t="shared" ref="S301:S316" si="239">Q301*(1+MGKZ)*(1+Gewinn)*(1+SicherheitAngebot)</f>
        <v>0</v>
      </c>
      <c r="U301" s="10">
        <f>I301*$I$7+J301*$J$7+K301*$K$7+L301*$L$7+M301*$M$7+N301*$N$7+O301*$O$7+R301+S301</f>
        <v>0</v>
      </c>
      <c r="W301" s="646">
        <f t="shared" ref="W301:AB301" si="240">$H301*SUM(W302:W316)</f>
        <v>0</v>
      </c>
      <c r="X301" s="647">
        <f t="shared" si="240"/>
        <v>0</v>
      </c>
      <c r="Y301" s="648">
        <f t="shared" si="240"/>
        <v>0</v>
      </c>
      <c r="Z301" s="649">
        <f t="shared" si="240"/>
        <v>0</v>
      </c>
      <c r="AA301" s="648">
        <f t="shared" si="240"/>
        <v>0</v>
      </c>
      <c r="AB301" s="646">
        <f t="shared" si="240"/>
        <v>0</v>
      </c>
      <c r="AC301" s="258"/>
      <c r="AD301" s="646">
        <f t="shared" ref="AD301:AM301" si="241">$H301*SUM(AD302:AD316)</f>
        <v>0</v>
      </c>
      <c r="AE301" s="647">
        <f t="shared" si="241"/>
        <v>0</v>
      </c>
      <c r="AF301" s="648">
        <f t="shared" si="241"/>
        <v>0</v>
      </c>
      <c r="AG301" s="649">
        <f t="shared" si="241"/>
        <v>0</v>
      </c>
      <c r="AH301" s="648">
        <f t="shared" si="241"/>
        <v>0</v>
      </c>
      <c r="AI301" s="646">
        <f t="shared" si="241"/>
        <v>0</v>
      </c>
      <c r="AJ301" s="258"/>
      <c r="AK301" s="653">
        <f t="shared" si="241"/>
        <v>0</v>
      </c>
      <c r="AL301" s="653">
        <f t="shared" si="241"/>
        <v>0</v>
      </c>
      <c r="AM301" s="653">
        <f t="shared" si="241"/>
        <v>0</v>
      </c>
      <c r="AN301" s="227">
        <f>$H301*SUM(AN302:AN316)*(1+Gewinn)*(1+SicherheitAngebot)</f>
        <v>0</v>
      </c>
      <c r="AO301" s="227">
        <f>$H301*SUM(AO302:AO316)*(1+Gewinn)*(1+SicherheitAngebot)</f>
        <v>0</v>
      </c>
      <c r="AP301" s="227">
        <f>$H301*SUM(AP302:AP316)*(1+Gewinn)*(1+SicherheitAngebot)</f>
        <v>0</v>
      </c>
      <c r="AQ301" s="227">
        <f>$H301*SUM(AQ302:AQ316)*(1+Gewinn)*(1+SicherheitAngebot)</f>
        <v>0</v>
      </c>
      <c r="AR301" s="227">
        <f>$H301*SUM(AR302:AR316)*(1+Gewinn)*(1+SicherheitAngebot)</f>
        <v>0</v>
      </c>
      <c r="AS301" s="262"/>
      <c r="AT301" s="263">
        <f t="shared" si="228"/>
        <v>0</v>
      </c>
      <c r="AU301" s="259"/>
      <c r="AV301" s="491">
        <f>AK301*$AK$7+AL301*$AL$7+AM301*$AM$7+SUM(AN301:AR301)+AT301/Zuschläge_IBN+AT301</f>
        <v>0</v>
      </c>
      <c r="AX301" s="685">
        <f>U301+AV301</f>
        <v>0</v>
      </c>
      <c r="AZ301" s="490">
        <f>IF(H301&gt;0,U301/(1+SicherheitAngebot)*(1+Sicherheit),0)</f>
        <v>0</v>
      </c>
      <c r="BB301" s="490">
        <f>IF(H301&gt;0,AV301/(1+SicherheitAngebot)*(1+Sicherheit),0)</f>
        <v>0</v>
      </c>
      <c r="BD301" s="490">
        <f>AZ301+BB301</f>
        <v>0</v>
      </c>
      <c r="BE301" s="105"/>
      <c r="BF301" s="105"/>
      <c r="BG301" s="105"/>
      <c r="BH301" s="105"/>
      <c r="BI301" s="105"/>
      <c r="BJ301" s="105"/>
    </row>
    <row r="302" spans="2:62" ht="20.100000000000001" hidden="1" customHeight="1" outlineLevel="1">
      <c r="B302" s="99"/>
      <c r="C302" s="908"/>
      <c r="D302" s="909"/>
      <c r="E302" s="909"/>
      <c r="F302" s="910"/>
      <c r="G302" s="890"/>
      <c r="H302" s="901"/>
      <c r="I302" s="152"/>
      <c r="J302" s="152"/>
      <c r="K302" s="152"/>
      <c r="L302" s="152"/>
      <c r="M302" s="152"/>
      <c r="N302" s="152"/>
      <c r="O302" s="152"/>
      <c r="P302" s="153"/>
      <c r="Q302" s="153"/>
      <c r="R302" s="156">
        <f t="shared" si="238"/>
        <v>0</v>
      </c>
      <c r="S302" s="156">
        <f t="shared" si="239"/>
        <v>0</v>
      </c>
      <c r="U302" s="157">
        <f>I302*$I$7+J302*$J$7+K302*$K$7+L302*$L$7+M302*$M$7+N302*$N$7+O302*$O$7+R302+S302</f>
        <v>0</v>
      </c>
      <c r="W302" s="152"/>
      <c r="X302" s="152"/>
      <c r="Y302" s="152"/>
      <c r="Z302" s="152"/>
      <c r="AA302" s="152"/>
      <c r="AB302" s="152"/>
      <c r="AC302" s="347"/>
      <c r="AD302" s="152"/>
      <c r="AE302" s="152"/>
      <c r="AF302" s="152"/>
      <c r="AG302" s="152"/>
      <c r="AH302" s="152"/>
      <c r="AI302" s="152"/>
      <c r="AJ302" s="347"/>
      <c r="AK302" s="152"/>
      <c r="AL302" s="152"/>
      <c r="AM302" s="295"/>
      <c r="AN302" s="228"/>
      <c r="AO302" s="228"/>
      <c r="AP302" s="228"/>
      <c r="AQ302" s="228"/>
      <c r="AR302" s="228"/>
      <c r="AS302" s="348"/>
      <c r="AT302" s="264">
        <f t="shared" si="228"/>
        <v>0</v>
      </c>
      <c r="AU302" s="259"/>
      <c r="AV302" s="265">
        <f t="shared" ref="AV302:AV316" si="242">AK302*$AK$7+AL302*$AL$7+AM302*$AM$7+SUM(AN302:AR302)*(1+Gewinn)*(1+SicherheitAngebot)+AT302/Zuschläge_IBN+AT302</f>
        <v>0</v>
      </c>
      <c r="AX302" s="265">
        <f>U302+AV302</f>
        <v>0</v>
      </c>
      <c r="AZ302" s="492">
        <f t="shared" ref="AZ302:AZ316" si="243">U302/(1+SicherheitAngebot)*(1+Sicherheit)</f>
        <v>0</v>
      </c>
      <c r="BB302" s="492">
        <f t="shared" ref="BB302:BB316" si="244">AV302/(1+SicherheitAngebot)*(1+Sicherheit)</f>
        <v>0</v>
      </c>
      <c r="BD302" s="265">
        <f>AZ302+BB302</f>
        <v>0</v>
      </c>
      <c r="BE302" s="105"/>
      <c r="BF302" s="105"/>
      <c r="BG302" s="105"/>
      <c r="BH302" s="105"/>
      <c r="BI302" s="105"/>
      <c r="BJ302" s="105"/>
    </row>
    <row r="303" spans="2:62" ht="20.100000000000001" hidden="1" customHeight="1" outlineLevel="1">
      <c r="B303" s="100"/>
      <c r="C303" s="908"/>
      <c r="D303" s="909"/>
      <c r="E303" s="909"/>
      <c r="F303" s="910"/>
      <c r="G303" s="890"/>
      <c r="H303" s="891"/>
      <c r="I303" s="152"/>
      <c r="J303" s="152"/>
      <c r="K303" s="152"/>
      <c r="L303" s="152"/>
      <c r="M303" s="152"/>
      <c r="N303" s="152"/>
      <c r="O303" s="152"/>
      <c r="P303" s="153"/>
      <c r="Q303" s="153"/>
      <c r="R303" s="156">
        <f t="shared" si="238"/>
        <v>0</v>
      </c>
      <c r="S303" s="156">
        <f t="shared" si="239"/>
        <v>0</v>
      </c>
      <c r="U303" s="157">
        <f t="shared" ref="U303:U316" si="245">I303*$I$7+J303*$J$7+K303*$K$7+L303*$L$7+M303*$M$7+N303*$N$7+O303*$O$7+R303+S303</f>
        <v>0</v>
      </c>
      <c r="W303" s="152"/>
      <c r="X303" s="152"/>
      <c r="Y303" s="152"/>
      <c r="Z303" s="152"/>
      <c r="AA303" s="152"/>
      <c r="AB303" s="152"/>
      <c r="AC303" s="347"/>
      <c r="AD303" s="152"/>
      <c r="AE303" s="152"/>
      <c r="AF303" s="152"/>
      <c r="AG303" s="152"/>
      <c r="AH303" s="152"/>
      <c r="AI303" s="152"/>
      <c r="AJ303" s="347"/>
      <c r="AK303" s="152"/>
      <c r="AL303" s="152"/>
      <c r="AM303" s="295"/>
      <c r="AN303" s="228"/>
      <c r="AO303" s="228"/>
      <c r="AP303" s="228"/>
      <c r="AQ303" s="228"/>
      <c r="AR303" s="228"/>
      <c r="AS303" s="348"/>
      <c r="AT303" s="264">
        <f t="shared" si="228"/>
        <v>0</v>
      </c>
      <c r="AU303" s="259"/>
      <c r="AV303" s="265">
        <f t="shared" si="242"/>
        <v>0</v>
      </c>
      <c r="AX303" s="265">
        <f t="shared" ref="AX303:AX316" si="246">U303+AV303</f>
        <v>0</v>
      </c>
      <c r="AZ303" s="492">
        <f t="shared" si="243"/>
        <v>0</v>
      </c>
      <c r="BB303" s="492">
        <f t="shared" si="244"/>
        <v>0</v>
      </c>
      <c r="BD303" s="265">
        <f t="shared" ref="BD303:BD316" si="247">AZ303+BB303</f>
        <v>0</v>
      </c>
      <c r="BE303" s="105"/>
      <c r="BF303" s="105"/>
      <c r="BG303" s="105"/>
      <c r="BH303" s="105"/>
      <c r="BI303" s="105"/>
      <c r="BJ303" s="105"/>
    </row>
    <row r="304" spans="2:62" ht="20.100000000000001" hidden="1" customHeight="1" outlineLevel="1">
      <c r="B304" s="100"/>
      <c r="C304" s="908"/>
      <c r="D304" s="909"/>
      <c r="E304" s="909"/>
      <c r="F304" s="910"/>
      <c r="G304" s="890"/>
      <c r="H304" s="891"/>
      <c r="I304" s="152"/>
      <c r="J304" s="152"/>
      <c r="K304" s="152"/>
      <c r="L304" s="152"/>
      <c r="M304" s="152"/>
      <c r="N304" s="152"/>
      <c r="O304" s="152"/>
      <c r="P304" s="153"/>
      <c r="Q304" s="153"/>
      <c r="R304" s="156">
        <f t="shared" si="238"/>
        <v>0</v>
      </c>
      <c r="S304" s="156">
        <f t="shared" si="239"/>
        <v>0</v>
      </c>
      <c r="U304" s="157">
        <f t="shared" si="245"/>
        <v>0</v>
      </c>
      <c r="W304" s="152"/>
      <c r="X304" s="152"/>
      <c r="Y304" s="152"/>
      <c r="Z304" s="152"/>
      <c r="AA304" s="152"/>
      <c r="AB304" s="152"/>
      <c r="AC304" s="347"/>
      <c r="AD304" s="152"/>
      <c r="AE304" s="152"/>
      <c r="AF304" s="152"/>
      <c r="AG304" s="152"/>
      <c r="AH304" s="152"/>
      <c r="AI304" s="152"/>
      <c r="AJ304" s="347"/>
      <c r="AK304" s="152"/>
      <c r="AL304" s="152"/>
      <c r="AM304" s="295"/>
      <c r="AN304" s="228"/>
      <c r="AO304" s="228"/>
      <c r="AP304" s="228"/>
      <c r="AQ304" s="228"/>
      <c r="AR304" s="228"/>
      <c r="AS304" s="348"/>
      <c r="AT304" s="264">
        <f t="shared" si="228"/>
        <v>0</v>
      </c>
      <c r="AU304" s="259"/>
      <c r="AV304" s="265">
        <f t="shared" si="242"/>
        <v>0</v>
      </c>
      <c r="AX304" s="265">
        <f t="shared" si="246"/>
        <v>0</v>
      </c>
      <c r="AZ304" s="492">
        <f t="shared" si="243"/>
        <v>0</v>
      </c>
      <c r="BB304" s="492">
        <f t="shared" si="244"/>
        <v>0</v>
      </c>
      <c r="BD304" s="265">
        <f t="shared" si="247"/>
        <v>0</v>
      </c>
      <c r="BE304" s="105"/>
      <c r="BF304" s="105"/>
      <c r="BG304" s="105"/>
      <c r="BH304" s="105"/>
      <c r="BI304" s="105"/>
      <c r="BJ304" s="105"/>
    </row>
    <row r="305" spans="2:62" ht="20.100000000000001" hidden="1" customHeight="1" outlineLevel="1">
      <c r="B305" s="100"/>
      <c r="C305" s="908"/>
      <c r="D305" s="909"/>
      <c r="E305" s="909"/>
      <c r="F305" s="910"/>
      <c r="G305" s="890"/>
      <c r="H305" s="891"/>
      <c r="I305" s="152"/>
      <c r="J305" s="152"/>
      <c r="K305" s="152"/>
      <c r="L305" s="152"/>
      <c r="M305" s="152"/>
      <c r="N305" s="152"/>
      <c r="O305" s="152"/>
      <c r="P305" s="153"/>
      <c r="Q305" s="153"/>
      <c r="R305" s="156">
        <f t="shared" si="238"/>
        <v>0</v>
      </c>
      <c r="S305" s="156">
        <f t="shared" si="239"/>
        <v>0</v>
      </c>
      <c r="U305" s="157">
        <f t="shared" si="245"/>
        <v>0</v>
      </c>
      <c r="W305" s="152"/>
      <c r="X305" s="152"/>
      <c r="Y305" s="152"/>
      <c r="Z305" s="152"/>
      <c r="AA305" s="152"/>
      <c r="AB305" s="152"/>
      <c r="AC305" s="347"/>
      <c r="AD305" s="152"/>
      <c r="AE305" s="152"/>
      <c r="AF305" s="152"/>
      <c r="AG305" s="152"/>
      <c r="AH305" s="152"/>
      <c r="AI305" s="152"/>
      <c r="AJ305" s="347"/>
      <c r="AK305" s="152"/>
      <c r="AL305" s="152"/>
      <c r="AM305" s="295"/>
      <c r="AN305" s="228"/>
      <c r="AO305" s="228"/>
      <c r="AP305" s="228"/>
      <c r="AQ305" s="228"/>
      <c r="AR305" s="228"/>
      <c r="AS305" s="348"/>
      <c r="AT305" s="264">
        <f t="shared" si="228"/>
        <v>0</v>
      </c>
      <c r="AU305" s="259"/>
      <c r="AV305" s="265">
        <f t="shared" si="242"/>
        <v>0</v>
      </c>
      <c r="AX305" s="265">
        <f t="shared" si="246"/>
        <v>0</v>
      </c>
      <c r="AZ305" s="492">
        <f t="shared" si="243"/>
        <v>0</v>
      </c>
      <c r="BB305" s="492">
        <f t="shared" si="244"/>
        <v>0</v>
      </c>
      <c r="BD305" s="265">
        <f t="shared" si="247"/>
        <v>0</v>
      </c>
      <c r="BE305" s="105"/>
      <c r="BF305" s="105"/>
      <c r="BG305" s="105"/>
      <c r="BH305" s="105"/>
      <c r="BI305" s="105"/>
      <c r="BJ305" s="105"/>
    </row>
    <row r="306" spans="2:62" ht="20.100000000000001" hidden="1" customHeight="1" outlineLevel="1">
      <c r="B306" s="100"/>
      <c r="C306" s="908"/>
      <c r="D306" s="909"/>
      <c r="E306" s="909"/>
      <c r="F306" s="910"/>
      <c r="G306" s="890"/>
      <c r="H306" s="891"/>
      <c r="I306" s="152"/>
      <c r="J306" s="152"/>
      <c r="K306" s="152"/>
      <c r="L306" s="152"/>
      <c r="M306" s="152"/>
      <c r="N306" s="152"/>
      <c r="O306" s="152"/>
      <c r="P306" s="153"/>
      <c r="Q306" s="153"/>
      <c r="R306" s="156">
        <f t="shared" si="238"/>
        <v>0</v>
      </c>
      <c r="S306" s="156">
        <f t="shared" si="239"/>
        <v>0</v>
      </c>
      <c r="U306" s="157">
        <f t="shared" si="245"/>
        <v>0</v>
      </c>
      <c r="W306" s="152"/>
      <c r="X306" s="152"/>
      <c r="Y306" s="152"/>
      <c r="Z306" s="152"/>
      <c r="AA306" s="152"/>
      <c r="AB306" s="152"/>
      <c r="AC306" s="347"/>
      <c r="AD306" s="152"/>
      <c r="AE306" s="152"/>
      <c r="AF306" s="152"/>
      <c r="AG306" s="152"/>
      <c r="AH306" s="152"/>
      <c r="AI306" s="152"/>
      <c r="AJ306" s="347"/>
      <c r="AK306" s="152"/>
      <c r="AL306" s="152"/>
      <c r="AM306" s="295"/>
      <c r="AN306" s="228"/>
      <c r="AO306" s="228"/>
      <c r="AP306" s="228"/>
      <c r="AQ306" s="228"/>
      <c r="AR306" s="228"/>
      <c r="AS306" s="348"/>
      <c r="AT306" s="264">
        <f t="shared" si="228"/>
        <v>0</v>
      </c>
      <c r="AU306" s="259"/>
      <c r="AV306" s="265">
        <f t="shared" si="242"/>
        <v>0</v>
      </c>
      <c r="AX306" s="265">
        <f t="shared" si="246"/>
        <v>0</v>
      </c>
      <c r="AZ306" s="492">
        <f t="shared" si="243"/>
        <v>0</v>
      </c>
      <c r="BB306" s="492">
        <f t="shared" si="244"/>
        <v>0</v>
      </c>
      <c r="BD306" s="265">
        <f t="shared" si="247"/>
        <v>0</v>
      </c>
      <c r="BE306" s="105"/>
      <c r="BF306" s="105"/>
      <c r="BG306" s="105"/>
      <c r="BH306" s="105"/>
      <c r="BI306" s="105"/>
      <c r="BJ306" s="105"/>
    </row>
    <row r="307" spans="2:62" ht="20.100000000000001" hidden="1" customHeight="1" outlineLevel="1">
      <c r="B307" s="100"/>
      <c r="C307" s="908"/>
      <c r="D307" s="909"/>
      <c r="E307" s="909"/>
      <c r="F307" s="910"/>
      <c r="G307" s="890"/>
      <c r="H307" s="891"/>
      <c r="I307" s="152"/>
      <c r="J307" s="152"/>
      <c r="K307" s="152"/>
      <c r="L307" s="152"/>
      <c r="M307" s="152"/>
      <c r="N307" s="152"/>
      <c r="O307" s="152"/>
      <c r="P307" s="153"/>
      <c r="Q307" s="153"/>
      <c r="R307" s="156">
        <f t="shared" si="238"/>
        <v>0</v>
      </c>
      <c r="S307" s="156">
        <f t="shared" si="239"/>
        <v>0</v>
      </c>
      <c r="U307" s="157">
        <f t="shared" si="245"/>
        <v>0</v>
      </c>
      <c r="W307" s="152"/>
      <c r="X307" s="152"/>
      <c r="Y307" s="152"/>
      <c r="Z307" s="152"/>
      <c r="AA307" s="152"/>
      <c r="AB307" s="152"/>
      <c r="AC307" s="347"/>
      <c r="AD307" s="152"/>
      <c r="AE307" s="152"/>
      <c r="AF307" s="152"/>
      <c r="AG307" s="152"/>
      <c r="AH307" s="152"/>
      <c r="AI307" s="152"/>
      <c r="AJ307" s="347"/>
      <c r="AK307" s="152"/>
      <c r="AL307" s="152"/>
      <c r="AM307" s="295"/>
      <c r="AN307" s="228"/>
      <c r="AO307" s="228"/>
      <c r="AP307" s="228"/>
      <c r="AQ307" s="228"/>
      <c r="AR307" s="228"/>
      <c r="AS307" s="348"/>
      <c r="AT307" s="264">
        <f t="shared" si="228"/>
        <v>0</v>
      </c>
      <c r="AU307" s="259"/>
      <c r="AV307" s="265">
        <f t="shared" si="242"/>
        <v>0</v>
      </c>
      <c r="AX307" s="265">
        <f t="shared" si="246"/>
        <v>0</v>
      </c>
      <c r="AZ307" s="492">
        <f t="shared" si="243"/>
        <v>0</v>
      </c>
      <c r="BB307" s="492">
        <f t="shared" si="244"/>
        <v>0</v>
      </c>
      <c r="BD307" s="265">
        <f t="shared" si="247"/>
        <v>0</v>
      </c>
      <c r="BE307" s="105"/>
      <c r="BF307" s="105"/>
      <c r="BG307" s="105"/>
      <c r="BH307" s="105"/>
      <c r="BI307" s="105"/>
      <c r="BJ307" s="105"/>
    </row>
    <row r="308" spans="2:62" ht="20.100000000000001" hidden="1" customHeight="1" outlineLevel="1">
      <c r="B308" s="100"/>
      <c r="C308" s="908"/>
      <c r="D308" s="909"/>
      <c r="E308" s="909"/>
      <c r="F308" s="910"/>
      <c r="G308" s="890"/>
      <c r="H308" s="891"/>
      <c r="I308" s="152"/>
      <c r="J308" s="152"/>
      <c r="K308" s="152"/>
      <c r="L308" s="152"/>
      <c r="M308" s="152"/>
      <c r="N308" s="152"/>
      <c r="O308" s="152"/>
      <c r="P308" s="153"/>
      <c r="Q308" s="153"/>
      <c r="R308" s="156">
        <f t="shared" si="238"/>
        <v>0</v>
      </c>
      <c r="S308" s="156">
        <f t="shared" si="239"/>
        <v>0</v>
      </c>
      <c r="U308" s="157">
        <f t="shared" si="245"/>
        <v>0</v>
      </c>
      <c r="W308" s="152"/>
      <c r="X308" s="152"/>
      <c r="Y308" s="152"/>
      <c r="Z308" s="152"/>
      <c r="AA308" s="152"/>
      <c r="AB308" s="152"/>
      <c r="AC308" s="347"/>
      <c r="AD308" s="152"/>
      <c r="AE308" s="152"/>
      <c r="AF308" s="152"/>
      <c r="AG308" s="152"/>
      <c r="AH308" s="152"/>
      <c r="AI308" s="152"/>
      <c r="AJ308" s="347"/>
      <c r="AK308" s="152"/>
      <c r="AL308" s="152"/>
      <c r="AM308" s="295"/>
      <c r="AN308" s="228"/>
      <c r="AO308" s="228"/>
      <c r="AP308" s="228"/>
      <c r="AQ308" s="228"/>
      <c r="AR308" s="228"/>
      <c r="AS308" s="348"/>
      <c r="AT308" s="264">
        <f t="shared" si="228"/>
        <v>0</v>
      </c>
      <c r="AU308" s="259"/>
      <c r="AV308" s="265">
        <f t="shared" si="242"/>
        <v>0</v>
      </c>
      <c r="AX308" s="265">
        <f t="shared" si="246"/>
        <v>0</v>
      </c>
      <c r="AZ308" s="492">
        <f t="shared" si="243"/>
        <v>0</v>
      </c>
      <c r="BB308" s="492">
        <f t="shared" si="244"/>
        <v>0</v>
      </c>
      <c r="BD308" s="265">
        <f t="shared" si="247"/>
        <v>0</v>
      </c>
      <c r="BE308" s="105"/>
      <c r="BF308" s="105"/>
      <c r="BG308" s="105"/>
      <c r="BH308" s="105"/>
      <c r="BI308" s="105"/>
      <c r="BJ308" s="105"/>
    </row>
    <row r="309" spans="2:62" ht="20.100000000000001" hidden="1" customHeight="1" outlineLevel="1">
      <c r="B309" s="100"/>
      <c r="C309" s="908"/>
      <c r="D309" s="909"/>
      <c r="E309" s="909"/>
      <c r="F309" s="910"/>
      <c r="G309" s="890"/>
      <c r="H309" s="891"/>
      <c r="I309" s="152"/>
      <c r="J309" s="152"/>
      <c r="K309" s="152"/>
      <c r="L309" s="152"/>
      <c r="M309" s="152"/>
      <c r="N309" s="152"/>
      <c r="O309" s="152"/>
      <c r="P309" s="153"/>
      <c r="Q309" s="153"/>
      <c r="R309" s="156">
        <f t="shared" si="238"/>
        <v>0</v>
      </c>
      <c r="S309" s="156">
        <f t="shared" si="239"/>
        <v>0</v>
      </c>
      <c r="U309" s="157">
        <f t="shared" si="245"/>
        <v>0</v>
      </c>
      <c r="W309" s="152"/>
      <c r="X309" s="152"/>
      <c r="Y309" s="152"/>
      <c r="Z309" s="152"/>
      <c r="AA309" s="152"/>
      <c r="AB309" s="152"/>
      <c r="AC309" s="347"/>
      <c r="AD309" s="152"/>
      <c r="AE309" s="152"/>
      <c r="AF309" s="152"/>
      <c r="AG309" s="152"/>
      <c r="AH309" s="152"/>
      <c r="AI309" s="152"/>
      <c r="AJ309" s="347"/>
      <c r="AK309" s="152"/>
      <c r="AL309" s="152"/>
      <c r="AM309" s="295"/>
      <c r="AN309" s="228"/>
      <c r="AO309" s="228"/>
      <c r="AP309" s="228"/>
      <c r="AQ309" s="228"/>
      <c r="AR309" s="228"/>
      <c r="AS309" s="348"/>
      <c r="AT309" s="264">
        <f t="shared" si="228"/>
        <v>0</v>
      </c>
      <c r="AU309" s="259"/>
      <c r="AV309" s="265">
        <f t="shared" si="242"/>
        <v>0</v>
      </c>
      <c r="AX309" s="265">
        <f t="shared" si="246"/>
        <v>0</v>
      </c>
      <c r="AZ309" s="492">
        <f t="shared" si="243"/>
        <v>0</v>
      </c>
      <c r="BB309" s="492">
        <f t="shared" si="244"/>
        <v>0</v>
      </c>
      <c r="BD309" s="265">
        <f t="shared" si="247"/>
        <v>0</v>
      </c>
      <c r="BE309" s="105"/>
      <c r="BF309" s="105"/>
      <c r="BG309" s="105"/>
      <c r="BH309" s="105"/>
      <c r="BI309" s="105"/>
      <c r="BJ309" s="105"/>
    </row>
    <row r="310" spans="2:62" ht="20.100000000000001" hidden="1" customHeight="1" outlineLevel="1">
      <c r="B310" s="100"/>
      <c r="C310" s="908"/>
      <c r="D310" s="909"/>
      <c r="E310" s="909"/>
      <c r="F310" s="910"/>
      <c r="G310" s="890"/>
      <c r="H310" s="891"/>
      <c r="I310" s="152"/>
      <c r="J310" s="152"/>
      <c r="K310" s="152"/>
      <c r="L310" s="152"/>
      <c r="M310" s="152"/>
      <c r="N310" s="152"/>
      <c r="O310" s="152"/>
      <c r="P310" s="153"/>
      <c r="Q310" s="153"/>
      <c r="R310" s="156">
        <f t="shared" si="238"/>
        <v>0</v>
      </c>
      <c r="S310" s="156">
        <f t="shared" si="239"/>
        <v>0</v>
      </c>
      <c r="U310" s="157">
        <f t="shared" si="245"/>
        <v>0</v>
      </c>
      <c r="W310" s="152"/>
      <c r="X310" s="152"/>
      <c r="Y310" s="152"/>
      <c r="Z310" s="152"/>
      <c r="AA310" s="152"/>
      <c r="AB310" s="152"/>
      <c r="AC310" s="347"/>
      <c r="AD310" s="152"/>
      <c r="AE310" s="152"/>
      <c r="AF310" s="152"/>
      <c r="AG310" s="152"/>
      <c r="AH310" s="152"/>
      <c r="AI310" s="152"/>
      <c r="AJ310" s="347"/>
      <c r="AK310" s="152"/>
      <c r="AL310" s="152"/>
      <c r="AM310" s="295"/>
      <c r="AN310" s="228"/>
      <c r="AO310" s="228"/>
      <c r="AP310" s="228"/>
      <c r="AQ310" s="228"/>
      <c r="AR310" s="228"/>
      <c r="AS310" s="348"/>
      <c r="AT310" s="264">
        <f t="shared" si="228"/>
        <v>0</v>
      </c>
      <c r="AU310" s="259"/>
      <c r="AV310" s="265">
        <f t="shared" si="242"/>
        <v>0</v>
      </c>
      <c r="AX310" s="265">
        <f t="shared" si="246"/>
        <v>0</v>
      </c>
      <c r="AZ310" s="492">
        <f t="shared" si="243"/>
        <v>0</v>
      </c>
      <c r="BB310" s="492">
        <f t="shared" si="244"/>
        <v>0</v>
      </c>
      <c r="BD310" s="265">
        <f t="shared" si="247"/>
        <v>0</v>
      </c>
      <c r="BE310" s="105"/>
      <c r="BF310" s="105"/>
      <c r="BG310" s="105"/>
      <c r="BH310" s="105"/>
      <c r="BI310" s="105"/>
      <c r="BJ310" s="105"/>
    </row>
    <row r="311" spans="2:62" ht="20.100000000000001" hidden="1" customHeight="1" outlineLevel="1">
      <c r="B311" s="100"/>
      <c r="C311" s="908"/>
      <c r="D311" s="909"/>
      <c r="E311" s="909"/>
      <c r="F311" s="910"/>
      <c r="G311" s="890"/>
      <c r="H311" s="891"/>
      <c r="I311" s="152"/>
      <c r="J311" s="152"/>
      <c r="K311" s="152"/>
      <c r="L311" s="152"/>
      <c r="M311" s="152"/>
      <c r="N311" s="152"/>
      <c r="O311" s="152"/>
      <c r="P311" s="153"/>
      <c r="Q311" s="153"/>
      <c r="R311" s="156">
        <f t="shared" si="238"/>
        <v>0</v>
      </c>
      <c r="S311" s="156">
        <f t="shared" si="239"/>
        <v>0</v>
      </c>
      <c r="U311" s="157">
        <f t="shared" si="245"/>
        <v>0</v>
      </c>
      <c r="W311" s="152"/>
      <c r="X311" s="152"/>
      <c r="Y311" s="152"/>
      <c r="Z311" s="152"/>
      <c r="AA311" s="152"/>
      <c r="AB311" s="152"/>
      <c r="AC311" s="347"/>
      <c r="AD311" s="152"/>
      <c r="AE311" s="152"/>
      <c r="AF311" s="152"/>
      <c r="AG311" s="152"/>
      <c r="AH311" s="152"/>
      <c r="AI311" s="152"/>
      <c r="AJ311" s="347"/>
      <c r="AK311" s="152"/>
      <c r="AL311" s="152"/>
      <c r="AM311" s="295"/>
      <c r="AN311" s="228"/>
      <c r="AO311" s="228"/>
      <c r="AP311" s="228"/>
      <c r="AQ311" s="228"/>
      <c r="AR311" s="228"/>
      <c r="AS311" s="348"/>
      <c r="AT311" s="264">
        <f t="shared" si="228"/>
        <v>0</v>
      </c>
      <c r="AU311" s="259"/>
      <c r="AV311" s="265">
        <f t="shared" si="242"/>
        <v>0</v>
      </c>
      <c r="AX311" s="265">
        <f t="shared" si="246"/>
        <v>0</v>
      </c>
      <c r="AZ311" s="492">
        <f t="shared" si="243"/>
        <v>0</v>
      </c>
      <c r="BB311" s="492">
        <f t="shared" si="244"/>
        <v>0</v>
      </c>
      <c r="BD311" s="265">
        <f t="shared" si="247"/>
        <v>0</v>
      </c>
      <c r="BE311" s="105"/>
      <c r="BF311" s="105"/>
      <c r="BG311" s="105"/>
      <c r="BH311" s="105"/>
      <c r="BI311" s="105"/>
      <c r="BJ311" s="105"/>
    </row>
    <row r="312" spans="2:62" ht="20.100000000000001" hidden="1" customHeight="1" outlineLevel="1">
      <c r="B312" s="100"/>
      <c r="C312" s="908"/>
      <c r="D312" s="909"/>
      <c r="E312" s="909"/>
      <c r="F312" s="910"/>
      <c r="G312" s="890"/>
      <c r="H312" s="891"/>
      <c r="I312" s="152"/>
      <c r="J312" s="152"/>
      <c r="K312" s="152"/>
      <c r="L312" s="152"/>
      <c r="M312" s="152"/>
      <c r="N312" s="152"/>
      <c r="O312" s="152"/>
      <c r="P312" s="153"/>
      <c r="Q312" s="153"/>
      <c r="R312" s="156">
        <f t="shared" si="238"/>
        <v>0</v>
      </c>
      <c r="S312" s="156">
        <f t="shared" si="239"/>
        <v>0</v>
      </c>
      <c r="U312" s="157">
        <f t="shared" si="245"/>
        <v>0</v>
      </c>
      <c r="W312" s="152"/>
      <c r="X312" s="152"/>
      <c r="Y312" s="152"/>
      <c r="Z312" s="152"/>
      <c r="AA312" s="152"/>
      <c r="AB312" s="152"/>
      <c r="AC312" s="347"/>
      <c r="AD312" s="152"/>
      <c r="AE312" s="152"/>
      <c r="AF312" s="152"/>
      <c r="AG312" s="152"/>
      <c r="AH312" s="152"/>
      <c r="AI312" s="152"/>
      <c r="AJ312" s="347"/>
      <c r="AK312" s="152"/>
      <c r="AL312" s="152"/>
      <c r="AM312" s="295"/>
      <c r="AN312" s="228"/>
      <c r="AO312" s="228"/>
      <c r="AP312" s="228"/>
      <c r="AQ312" s="228"/>
      <c r="AR312" s="228"/>
      <c r="AS312" s="348"/>
      <c r="AT312" s="264">
        <f t="shared" si="228"/>
        <v>0</v>
      </c>
      <c r="AU312" s="259"/>
      <c r="AV312" s="265">
        <f t="shared" si="242"/>
        <v>0</v>
      </c>
      <c r="AX312" s="265">
        <f t="shared" si="246"/>
        <v>0</v>
      </c>
      <c r="AZ312" s="492">
        <f t="shared" si="243"/>
        <v>0</v>
      </c>
      <c r="BB312" s="492">
        <f t="shared" si="244"/>
        <v>0</v>
      </c>
      <c r="BD312" s="265">
        <f t="shared" si="247"/>
        <v>0</v>
      </c>
      <c r="BE312" s="105"/>
      <c r="BF312" s="105"/>
      <c r="BG312" s="105"/>
      <c r="BH312" s="105"/>
      <c r="BI312" s="105"/>
      <c r="BJ312" s="105"/>
    </row>
    <row r="313" spans="2:62" ht="20.100000000000001" hidden="1" customHeight="1" outlineLevel="1">
      <c r="B313" s="100"/>
      <c r="C313" s="908"/>
      <c r="D313" s="909"/>
      <c r="E313" s="909"/>
      <c r="F313" s="910"/>
      <c r="G313" s="890"/>
      <c r="H313" s="891"/>
      <c r="I313" s="152"/>
      <c r="J313" s="152"/>
      <c r="K313" s="152"/>
      <c r="L313" s="152"/>
      <c r="M313" s="152"/>
      <c r="N313" s="152"/>
      <c r="O313" s="152"/>
      <c r="P313" s="153"/>
      <c r="Q313" s="153"/>
      <c r="R313" s="156">
        <f t="shared" si="238"/>
        <v>0</v>
      </c>
      <c r="S313" s="156">
        <f t="shared" si="239"/>
        <v>0</v>
      </c>
      <c r="U313" s="157">
        <f t="shared" si="245"/>
        <v>0</v>
      </c>
      <c r="W313" s="152"/>
      <c r="X313" s="152"/>
      <c r="Y313" s="152"/>
      <c r="Z313" s="152"/>
      <c r="AA313" s="152"/>
      <c r="AB313" s="152"/>
      <c r="AC313" s="347"/>
      <c r="AD313" s="152"/>
      <c r="AE313" s="152"/>
      <c r="AF313" s="152"/>
      <c r="AG313" s="152"/>
      <c r="AH313" s="152"/>
      <c r="AI313" s="152"/>
      <c r="AJ313" s="347"/>
      <c r="AK313" s="152"/>
      <c r="AL313" s="152"/>
      <c r="AM313" s="295"/>
      <c r="AN313" s="228"/>
      <c r="AO313" s="228"/>
      <c r="AP313" s="228"/>
      <c r="AQ313" s="228"/>
      <c r="AR313" s="228"/>
      <c r="AS313" s="348"/>
      <c r="AT313" s="264">
        <f t="shared" si="228"/>
        <v>0</v>
      </c>
      <c r="AU313" s="259"/>
      <c r="AV313" s="265">
        <f t="shared" si="242"/>
        <v>0</v>
      </c>
      <c r="AX313" s="265">
        <f t="shared" si="246"/>
        <v>0</v>
      </c>
      <c r="AZ313" s="492">
        <f t="shared" si="243"/>
        <v>0</v>
      </c>
      <c r="BB313" s="492">
        <f t="shared" si="244"/>
        <v>0</v>
      </c>
      <c r="BD313" s="265">
        <f t="shared" si="247"/>
        <v>0</v>
      </c>
      <c r="BE313" s="105"/>
      <c r="BF313" s="105"/>
      <c r="BG313" s="105"/>
      <c r="BH313" s="105"/>
      <c r="BI313" s="105"/>
      <c r="BJ313" s="105"/>
    </row>
    <row r="314" spans="2:62" ht="20.100000000000001" hidden="1" customHeight="1" outlineLevel="1">
      <c r="B314" s="100"/>
      <c r="C314" s="908"/>
      <c r="D314" s="909"/>
      <c r="E314" s="909"/>
      <c r="F314" s="910"/>
      <c r="G314" s="890"/>
      <c r="H314" s="891"/>
      <c r="I314" s="152"/>
      <c r="J314" s="152"/>
      <c r="K314" s="152"/>
      <c r="L314" s="152"/>
      <c r="M314" s="152"/>
      <c r="N314" s="152"/>
      <c r="O314" s="152"/>
      <c r="P314" s="153"/>
      <c r="Q314" s="153"/>
      <c r="R314" s="156">
        <f t="shared" si="238"/>
        <v>0</v>
      </c>
      <c r="S314" s="156">
        <f t="shared" si="239"/>
        <v>0</v>
      </c>
      <c r="U314" s="157">
        <f t="shared" si="245"/>
        <v>0</v>
      </c>
      <c r="W314" s="152"/>
      <c r="X314" s="152"/>
      <c r="Y314" s="152"/>
      <c r="Z314" s="152"/>
      <c r="AA314" s="152"/>
      <c r="AB314" s="152"/>
      <c r="AC314" s="347"/>
      <c r="AD314" s="152"/>
      <c r="AE314" s="152"/>
      <c r="AF314" s="152"/>
      <c r="AG314" s="152"/>
      <c r="AH314" s="152"/>
      <c r="AI314" s="152"/>
      <c r="AJ314" s="347"/>
      <c r="AK314" s="152"/>
      <c r="AL314" s="152"/>
      <c r="AM314" s="295"/>
      <c r="AN314" s="228"/>
      <c r="AO314" s="228"/>
      <c r="AP314" s="228"/>
      <c r="AQ314" s="228"/>
      <c r="AR314" s="228"/>
      <c r="AS314" s="348"/>
      <c r="AT314" s="264">
        <f t="shared" si="228"/>
        <v>0</v>
      </c>
      <c r="AU314" s="259"/>
      <c r="AV314" s="265">
        <f t="shared" si="242"/>
        <v>0</v>
      </c>
      <c r="AX314" s="265">
        <f t="shared" si="246"/>
        <v>0</v>
      </c>
      <c r="AZ314" s="492">
        <f t="shared" si="243"/>
        <v>0</v>
      </c>
      <c r="BB314" s="492">
        <f t="shared" si="244"/>
        <v>0</v>
      </c>
      <c r="BD314" s="265">
        <f t="shared" si="247"/>
        <v>0</v>
      </c>
      <c r="BE314" s="105"/>
      <c r="BF314" s="105"/>
      <c r="BG314" s="105"/>
      <c r="BH314" s="105"/>
      <c r="BI314" s="105"/>
      <c r="BJ314" s="105"/>
    </row>
    <row r="315" spans="2:62" ht="20.100000000000001" hidden="1" customHeight="1" outlineLevel="1">
      <c r="B315" s="100"/>
      <c r="C315" s="908"/>
      <c r="D315" s="909"/>
      <c r="E315" s="909"/>
      <c r="F315" s="910"/>
      <c r="G315" s="890"/>
      <c r="H315" s="891"/>
      <c r="I315" s="152"/>
      <c r="J315" s="152"/>
      <c r="K315" s="152"/>
      <c r="L315" s="152"/>
      <c r="M315" s="152"/>
      <c r="N315" s="152"/>
      <c r="O315" s="152"/>
      <c r="P315" s="153"/>
      <c r="Q315" s="153"/>
      <c r="R315" s="156">
        <f t="shared" si="238"/>
        <v>0</v>
      </c>
      <c r="S315" s="156">
        <f t="shared" si="239"/>
        <v>0</v>
      </c>
      <c r="U315" s="157">
        <f t="shared" si="245"/>
        <v>0</v>
      </c>
      <c r="W315" s="152"/>
      <c r="X315" s="152"/>
      <c r="Y315" s="152"/>
      <c r="Z315" s="152"/>
      <c r="AA315" s="152"/>
      <c r="AB315" s="152"/>
      <c r="AC315" s="347"/>
      <c r="AD315" s="152"/>
      <c r="AE315" s="152"/>
      <c r="AF315" s="152"/>
      <c r="AG315" s="152"/>
      <c r="AH315" s="152"/>
      <c r="AI315" s="152"/>
      <c r="AJ315" s="347"/>
      <c r="AK315" s="152"/>
      <c r="AL315" s="152"/>
      <c r="AM315" s="295"/>
      <c r="AN315" s="228"/>
      <c r="AO315" s="228"/>
      <c r="AP315" s="228"/>
      <c r="AQ315" s="228"/>
      <c r="AR315" s="228"/>
      <c r="AS315" s="348"/>
      <c r="AT315" s="264">
        <f t="shared" si="228"/>
        <v>0</v>
      </c>
      <c r="AU315" s="259"/>
      <c r="AV315" s="265">
        <f t="shared" si="242"/>
        <v>0</v>
      </c>
      <c r="AX315" s="265">
        <f t="shared" si="246"/>
        <v>0</v>
      </c>
      <c r="AZ315" s="492">
        <f t="shared" si="243"/>
        <v>0</v>
      </c>
      <c r="BB315" s="492">
        <f t="shared" si="244"/>
        <v>0</v>
      </c>
      <c r="BD315" s="265">
        <f t="shared" si="247"/>
        <v>0</v>
      </c>
      <c r="BE315" s="105"/>
      <c r="BF315" s="105"/>
      <c r="BG315" s="105"/>
      <c r="BH315" s="105"/>
      <c r="BI315" s="105"/>
      <c r="BJ315" s="105"/>
    </row>
    <row r="316" spans="2:62" ht="20.100000000000001" hidden="1" customHeight="1" outlineLevel="1">
      <c r="B316" s="100"/>
      <c r="C316" s="908"/>
      <c r="D316" s="909"/>
      <c r="E316" s="909"/>
      <c r="F316" s="910"/>
      <c r="G316" s="890"/>
      <c r="H316" s="891"/>
      <c r="I316" s="152"/>
      <c r="J316" s="152"/>
      <c r="K316" s="152"/>
      <c r="L316" s="152"/>
      <c r="M316" s="152"/>
      <c r="N316" s="152"/>
      <c r="O316" s="152"/>
      <c r="P316" s="153"/>
      <c r="Q316" s="153"/>
      <c r="R316" s="156">
        <f t="shared" si="238"/>
        <v>0</v>
      </c>
      <c r="S316" s="156">
        <f t="shared" si="239"/>
        <v>0</v>
      </c>
      <c r="U316" s="157">
        <f t="shared" si="245"/>
        <v>0</v>
      </c>
      <c r="W316" s="152"/>
      <c r="X316" s="152"/>
      <c r="Y316" s="152"/>
      <c r="Z316" s="152"/>
      <c r="AA316" s="152"/>
      <c r="AB316" s="152"/>
      <c r="AC316" s="347"/>
      <c r="AD316" s="152"/>
      <c r="AE316" s="152"/>
      <c r="AF316" s="152"/>
      <c r="AG316" s="152"/>
      <c r="AH316" s="152"/>
      <c r="AI316" s="152"/>
      <c r="AJ316" s="347"/>
      <c r="AK316" s="152"/>
      <c r="AL316" s="152"/>
      <c r="AM316" s="295"/>
      <c r="AN316" s="228"/>
      <c r="AO316" s="228"/>
      <c r="AP316" s="228"/>
      <c r="AQ316" s="228"/>
      <c r="AR316" s="228"/>
      <c r="AS316" s="348"/>
      <c r="AT316" s="264">
        <f t="shared" si="228"/>
        <v>0</v>
      </c>
      <c r="AU316" s="259"/>
      <c r="AV316" s="265">
        <f t="shared" si="242"/>
        <v>0</v>
      </c>
      <c r="AX316" s="265">
        <f t="shared" si="246"/>
        <v>0</v>
      </c>
      <c r="AZ316" s="492">
        <f t="shared" si="243"/>
        <v>0</v>
      </c>
      <c r="BB316" s="492">
        <f t="shared" si="244"/>
        <v>0</v>
      </c>
      <c r="BD316" s="265">
        <f t="shared" si="247"/>
        <v>0</v>
      </c>
      <c r="BE316" s="105"/>
      <c r="BF316" s="105"/>
      <c r="BG316" s="105"/>
      <c r="BH316" s="105"/>
      <c r="BI316" s="105"/>
      <c r="BJ316" s="105"/>
    </row>
    <row r="317" spans="2:62" ht="9.9499999999999993" hidden="1" customHeight="1" outlineLevel="1">
      <c r="B317" s="101"/>
      <c r="C317" s="208"/>
      <c r="D317" s="208"/>
      <c r="E317" s="208"/>
      <c r="F317" s="208"/>
      <c r="G317" s="237"/>
      <c r="H317" s="207"/>
      <c r="I317" s="257"/>
      <c r="J317" s="257"/>
      <c r="K317" s="257"/>
      <c r="L317" s="257"/>
      <c r="M317" s="257"/>
      <c r="N317" s="257"/>
      <c r="O317" s="257"/>
      <c r="P317" s="256"/>
      <c r="Q317" s="102"/>
      <c r="R317" s="102"/>
      <c r="S317" s="102"/>
      <c r="U317" s="98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Z317" s="493"/>
      <c r="BE317" s="105"/>
      <c r="BF317" s="105"/>
      <c r="BG317" s="105"/>
      <c r="BH317" s="105"/>
      <c r="BI317" s="105"/>
      <c r="BJ317" s="105"/>
    </row>
    <row r="318" spans="2:62" ht="20.100000000000001" customHeight="1" collapsed="1">
      <c r="B318" s="8">
        <f>B301+1</f>
        <v>19</v>
      </c>
      <c r="C318" s="916"/>
      <c r="D318" s="917"/>
      <c r="E318" s="917"/>
      <c r="F318" s="918"/>
      <c r="G318" s="429"/>
      <c r="H318" s="206">
        <v>1</v>
      </c>
      <c r="I318" s="642">
        <f t="shared" ref="I318" si="248">$H318*SUM(I319:I333)</f>
        <v>0</v>
      </c>
      <c r="J318" s="643">
        <f t="shared" ref="J318:O318" si="249">$H318*SUM(J319:J333)</f>
        <v>0</v>
      </c>
      <c r="K318" s="644">
        <f t="shared" si="249"/>
        <v>0</v>
      </c>
      <c r="L318" s="645">
        <f t="shared" si="249"/>
        <v>0</v>
      </c>
      <c r="M318" s="645">
        <f t="shared" si="249"/>
        <v>0</v>
      </c>
      <c r="N318" s="644">
        <f t="shared" si="249"/>
        <v>0</v>
      </c>
      <c r="O318" s="642">
        <f t="shared" si="249"/>
        <v>0</v>
      </c>
      <c r="P318" s="209">
        <f t="shared" ref="P318:Q318" si="250">$H318*SUM(P319:P333)</f>
        <v>0</v>
      </c>
      <c r="Q318" s="210">
        <f t="shared" si="250"/>
        <v>0</v>
      </c>
      <c r="R318" s="136">
        <f t="shared" ref="R318:R333" si="251">P318*(1+Gewinn)*(1+SicherheitAngebot)</f>
        <v>0</v>
      </c>
      <c r="S318" s="137">
        <f t="shared" ref="S318:S333" si="252">Q318*(1+MGKZ)*(1+Gewinn)*(1+SicherheitAngebot)</f>
        <v>0</v>
      </c>
      <c r="U318" s="10">
        <f>I318*$I$7+J318*$J$7+K318*$K$7+L318*$L$7+M318*$M$7+N318*$N$7+O318*$O$7+R318+S318</f>
        <v>0</v>
      </c>
      <c r="W318" s="646">
        <f t="shared" ref="W318:AB318" si="253">$H318*SUM(W319:W333)</f>
        <v>0</v>
      </c>
      <c r="X318" s="647">
        <f t="shared" si="253"/>
        <v>0</v>
      </c>
      <c r="Y318" s="648">
        <f t="shared" si="253"/>
        <v>0</v>
      </c>
      <c r="Z318" s="649">
        <f t="shared" si="253"/>
        <v>0</v>
      </c>
      <c r="AA318" s="648">
        <f t="shared" si="253"/>
        <v>0</v>
      </c>
      <c r="AB318" s="646">
        <f t="shared" si="253"/>
        <v>0</v>
      </c>
      <c r="AC318" s="258"/>
      <c r="AD318" s="646">
        <f t="shared" ref="AD318:AM318" si="254">$H318*SUM(AD319:AD333)</f>
        <v>0</v>
      </c>
      <c r="AE318" s="647">
        <f t="shared" si="254"/>
        <v>0</v>
      </c>
      <c r="AF318" s="648">
        <f t="shared" si="254"/>
        <v>0</v>
      </c>
      <c r="AG318" s="649">
        <f t="shared" si="254"/>
        <v>0</v>
      </c>
      <c r="AH318" s="648">
        <f t="shared" si="254"/>
        <v>0</v>
      </c>
      <c r="AI318" s="646">
        <f t="shared" si="254"/>
        <v>0</v>
      </c>
      <c r="AJ318" s="258"/>
      <c r="AK318" s="653">
        <f t="shared" si="254"/>
        <v>0</v>
      </c>
      <c r="AL318" s="653">
        <f t="shared" si="254"/>
        <v>0</v>
      </c>
      <c r="AM318" s="653">
        <f t="shared" si="254"/>
        <v>0</v>
      </c>
      <c r="AN318" s="227">
        <f>$H318*SUM(AN319:AN333)*(1+Gewinn)*(1+SicherheitAngebot)</f>
        <v>0</v>
      </c>
      <c r="AO318" s="227">
        <f>$H318*SUM(AO319:AO333)*(1+Gewinn)*(1+SicherheitAngebot)</f>
        <v>0</v>
      </c>
      <c r="AP318" s="227">
        <f>$H318*SUM(AP319:AP333)*(1+Gewinn)*(1+SicherheitAngebot)</f>
        <v>0</v>
      </c>
      <c r="AQ318" s="227">
        <f>$H318*SUM(AQ319:AQ333)*(1+Gewinn)*(1+SicherheitAngebot)</f>
        <v>0</v>
      </c>
      <c r="AR318" s="227">
        <f>$H318*SUM(AR319:AR333)*(1+Gewinn)*(1+SicherheitAngebot)</f>
        <v>0</v>
      </c>
      <c r="AS318" s="262"/>
      <c r="AT318" s="263">
        <f t="shared" si="228"/>
        <v>0</v>
      </c>
      <c r="AU318" s="259"/>
      <c r="AV318" s="491">
        <f>AK318*$AK$7+AL318*$AL$7+AM318*$AM$7+SUM(AN318:AR318)+AT318/Zuschläge_IBN+AT318</f>
        <v>0</v>
      </c>
      <c r="AX318" s="685">
        <f>U318+AV318</f>
        <v>0</v>
      </c>
      <c r="AZ318" s="490">
        <f>IF(H318&gt;0,U318/(1+SicherheitAngebot)*(1+Sicherheit),0)</f>
        <v>0</v>
      </c>
      <c r="BB318" s="490">
        <f>IF(H318&gt;0,AV318/(1+SicherheitAngebot)*(1+Sicherheit),0)</f>
        <v>0</v>
      </c>
      <c r="BD318" s="490">
        <f>AZ318+BB318</f>
        <v>0</v>
      </c>
      <c r="BE318" s="105"/>
      <c r="BF318" s="105"/>
      <c r="BG318" s="105"/>
      <c r="BH318" s="105"/>
      <c r="BI318" s="105"/>
      <c r="BJ318" s="105"/>
    </row>
    <row r="319" spans="2:62" ht="20.100000000000001" hidden="1" customHeight="1" outlineLevel="1">
      <c r="B319" s="99"/>
      <c r="C319" s="908"/>
      <c r="D319" s="909"/>
      <c r="E319" s="909"/>
      <c r="F319" s="910"/>
      <c r="G319" s="890"/>
      <c r="H319" s="901"/>
      <c r="I319" s="152"/>
      <c r="J319" s="152"/>
      <c r="K319" s="152"/>
      <c r="L319" s="152"/>
      <c r="M319" s="152"/>
      <c r="N319" s="152"/>
      <c r="O319" s="152"/>
      <c r="P319" s="153"/>
      <c r="Q319" s="153"/>
      <c r="R319" s="156">
        <f t="shared" si="251"/>
        <v>0</v>
      </c>
      <c r="S319" s="156">
        <f t="shared" si="252"/>
        <v>0</v>
      </c>
      <c r="U319" s="157">
        <f>I319*$I$7+J319*$J$7+K319*$K$7+L319*$L$7+M319*$M$7+N319*$N$7+O319*$O$7+R319+S319</f>
        <v>0</v>
      </c>
      <c r="W319" s="152"/>
      <c r="X319" s="152"/>
      <c r="Y319" s="152"/>
      <c r="Z319" s="152"/>
      <c r="AA319" s="152"/>
      <c r="AB319" s="152"/>
      <c r="AC319" s="347"/>
      <c r="AD319" s="152"/>
      <c r="AE319" s="152"/>
      <c r="AF319" s="152"/>
      <c r="AG319" s="152"/>
      <c r="AH319" s="152"/>
      <c r="AI319" s="152"/>
      <c r="AJ319" s="347"/>
      <c r="AK319" s="152"/>
      <c r="AL319" s="152"/>
      <c r="AM319" s="295"/>
      <c r="AN319" s="228"/>
      <c r="AO319" s="228"/>
      <c r="AP319" s="228"/>
      <c r="AQ319" s="228"/>
      <c r="AR319" s="228"/>
      <c r="AS319" s="348"/>
      <c r="AT319" s="264">
        <f t="shared" si="228"/>
        <v>0</v>
      </c>
      <c r="AU319" s="259"/>
      <c r="AV319" s="265">
        <f t="shared" ref="AV319:AV333" si="255">AK319*$AK$7+AL319*$AL$7+AM319*$AM$7+SUM(AN319:AR319)*(1+Gewinn)*(1+SicherheitAngebot)+AT319/Zuschläge_IBN+AT319</f>
        <v>0</v>
      </c>
      <c r="AX319" s="265">
        <f>U319+AV319</f>
        <v>0</v>
      </c>
      <c r="AZ319" s="492">
        <f t="shared" ref="AZ319:AZ333" si="256">U319/(1+SicherheitAngebot)*(1+Sicherheit)</f>
        <v>0</v>
      </c>
      <c r="BB319" s="492">
        <f t="shared" ref="BB319:BB333" si="257">AV319/(1+SicherheitAngebot)*(1+Sicherheit)</f>
        <v>0</v>
      </c>
      <c r="BD319" s="265">
        <f>AZ319+BB319</f>
        <v>0</v>
      </c>
      <c r="BE319" s="105"/>
      <c r="BF319" s="105"/>
      <c r="BG319" s="105"/>
      <c r="BH319" s="105"/>
      <c r="BI319" s="105"/>
      <c r="BJ319" s="105"/>
    </row>
    <row r="320" spans="2:62" ht="20.100000000000001" hidden="1" customHeight="1" outlineLevel="1">
      <c r="B320" s="100"/>
      <c r="C320" s="908"/>
      <c r="D320" s="909"/>
      <c r="E320" s="909"/>
      <c r="F320" s="910"/>
      <c r="G320" s="890"/>
      <c r="H320" s="891"/>
      <c r="I320" s="152"/>
      <c r="J320" s="152"/>
      <c r="K320" s="152"/>
      <c r="L320" s="152"/>
      <c r="M320" s="152"/>
      <c r="N320" s="152"/>
      <c r="O320" s="152"/>
      <c r="P320" s="153"/>
      <c r="Q320" s="153"/>
      <c r="R320" s="156">
        <f t="shared" si="251"/>
        <v>0</v>
      </c>
      <c r="S320" s="156">
        <f t="shared" si="252"/>
        <v>0</v>
      </c>
      <c r="U320" s="157">
        <f t="shared" ref="U320:U333" si="258">I320*$I$7+J320*$J$7+K320*$K$7+L320*$L$7+M320*$M$7+N320*$N$7+O320*$O$7+R320+S320</f>
        <v>0</v>
      </c>
      <c r="W320" s="152"/>
      <c r="X320" s="152"/>
      <c r="Y320" s="152"/>
      <c r="Z320" s="152"/>
      <c r="AA320" s="152"/>
      <c r="AB320" s="152"/>
      <c r="AC320" s="347"/>
      <c r="AD320" s="152"/>
      <c r="AE320" s="152"/>
      <c r="AF320" s="152"/>
      <c r="AG320" s="152"/>
      <c r="AH320" s="152"/>
      <c r="AI320" s="152"/>
      <c r="AJ320" s="347"/>
      <c r="AK320" s="152"/>
      <c r="AL320" s="152"/>
      <c r="AM320" s="295"/>
      <c r="AN320" s="228"/>
      <c r="AO320" s="228"/>
      <c r="AP320" s="228"/>
      <c r="AQ320" s="228"/>
      <c r="AR320" s="228"/>
      <c r="AS320" s="348"/>
      <c r="AT320" s="264">
        <f t="shared" si="228"/>
        <v>0</v>
      </c>
      <c r="AU320" s="259"/>
      <c r="AV320" s="265">
        <f t="shared" si="255"/>
        <v>0</v>
      </c>
      <c r="AX320" s="265">
        <f t="shared" ref="AX320:AX333" si="259">U320+AV320</f>
        <v>0</v>
      </c>
      <c r="AZ320" s="492">
        <f t="shared" si="256"/>
        <v>0</v>
      </c>
      <c r="BB320" s="492">
        <f t="shared" si="257"/>
        <v>0</v>
      </c>
      <c r="BD320" s="265">
        <f t="shared" ref="BD320:BD333" si="260">AZ320+BB320</f>
        <v>0</v>
      </c>
      <c r="BE320" s="105"/>
      <c r="BF320" s="105"/>
      <c r="BG320" s="105"/>
      <c r="BH320" s="105"/>
      <c r="BI320" s="105"/>
      <c r="BJ320" s="105"/>
    </row>
    <row r="321" spans="2:62" ht="20.100000000000001" hidden="1" customHeight="1" outlineLevel="1">
      <c r="B321" s="100"/>
      <c r="C321" s="908"/>
      <c r="D321" s="909"/>
      <c r="E321" s="909"/>
      <c r="F321" s="910"/>
      <c r="G321" s="890"/>
      <c r="H321" s="891"/>
      <c r="I321" s="152"/>
      <c r="J321" s="152"/>
      <c r="K321" s="152"/>
      <c r="L321" s="152"/>
      <c r="M321" s="152"/>
      <c r="N321" s="152"/>
      <c r="O321" s="152"/>
      <c r="P321" s="153"/>
      <c r="Q321" s="153"/>
      <c r="R321" s="156">
        <f t="shared" si="251"/>
        <v>0</v>
      </c>
      <c r="S321" s="156">
        <f t="shared" si="252"/>
        <v>0</v>
      </c>
      <c r="U321" s="157">
        <f t="shared" si="258"/>
        <v>0</v>
      </c>
      <c r="W321" s="152"/>
      <c r="X321" s="152"/>
      <c r="Y321" s="152"/>
      <c r="Z321" s="152"/>
      <c r="AA321" s="152"/>
      <c r="AB321" s="152"/>
      <c r="AC321" s="347"/>
      <c r="AD321" s="152"/>
      <c r="AE321" s="152"/>
      <c r="AF321" s="152"/>
      <c r="AG321" s="152"/>
      <c r="AH321" s="152"/>
      <c r="AI321" s="152"/>
      <c r="AJ321" s="347"/>
      <c r="AK321" s="152"/>
      <c r="AL321" s="152"/>
      <c r="AM321" s="295"/>
      <c r="AN321" s="228"/>
      <c r="AO321" s="228"/>
      <c r="AP321" s="228"/>
      <c r="AQ321" s="228"/>
      <c r="AR321" s="228"/>
      <c r="AS321" s="348"/>
      <c r="AT321" s="264">
        <f t="shared" si="228"/>
        <v>0</v>
      </c>
      <c r="AU321" s="259"/>
      <c r="AV321" s="265">
        <f t="shared" si="255"/>
        <v>0</v>
      </c>
      <c r="AX321" s="265">
        <f t="shared" si="259"/>
        <v>0</v>
      </c>
      <c r="AZ321" s="492">
        <f t="shared" si="256"/>
        <v>0</v>
      </c>
      <c r="BB321" s="492">
        <f t="shared" si="257"/>
        <v>0</v>
      </c>
      <c r="BD321" s="265">
        <f t="shared" si="260"/>
        <v>0</v>
      </c>
      <c r="BE321" s="105"/>
      <c r="BF321" s="105"/>
      <c r="BG321" s="105"/>
      <c r="BH321" s="105"/>
      <c r="BI321" s="105"/>
      <c r="BJ321" s="105"/>
    </row>
    <row r="322" spans="2:62" ht="20.100000000000001" hidden="1" customHeight="1" outlineLevel="1">
      <c r="B322" s="100"/>
      <c r="C322" s="908"/>
      <c r="D322" s="909"/>
      <c r="E322" s="909"/>
      <c r="F322" s="910"/>
      <c r="G322" s="890"/>
      <c r="H322" s="891"/>
      <c r="I322" s="152"/>
      <c r="J322" s="152"/>
      <c r="K322" s="152"/>
      <c r="L322" s="152"/>
      <c r="M322" s="152"/>
      <c r="N322" s="152"/>
      <c r="O322" s="152"/>
      <c r="P322" s="153"/>
      <c r="Q322" s="153"/>
      <c r="R322" s="156">
        <f t="shared" si="251"/>
        <v>0</v>
      </c>
      <c r="S322" s="156">
        <f t="shared" si="252"/>
        <v>0</v>
      </c>
      <c r="U322" s="157">
        <f t="shared" si="258"/>
        <v>0</v>
      </c>
      <c r="W322" s="152"/>
      <c r="X322" s="152"/>
      <c r="Y322" s="152"/>
      <c r="Z322" s="152"/>
      <c r="AA322" s="152"/>
      <c r="AB322" s="152"/>
      <c r="AC322" s="347"/>
      <c r="AD322" s="152"/>
      <c r="AE322" s="152"/>
      <c r="AF322" s="152"/>
      <c r="AG322" s="152"/>
      <c r="AH322" s="152"/>
      <c r="AI322" s="152"/>
      <c r="AJ322" s="347"/>
      <c r="AK322" s="152"/>
      <c r="AL322" s="152"/>
      <c r="AM322" s="295"/>
      <c r="AN322" s="228"/>
      <c r="AO322" s="228"/>
      <c r="AP322" s="228"/>
      <c r="AQ322" s="228"/>
      <c r="AR322" s="228"/>
      <c r="AS322" s="348"/>
      <c r="AT322" s="264">
        <f t="shared" si="228"/>
        <v>0</v>
      </c>
      <c r="AU322" s="259"/>
      <c r="AV322" s="265">
        <f t="shared" si="255"/>
        <v>0</v>
      </c>
      <c r="AX322" s="265">
        <f t="shared" si="259"/>
        <v>0</v>
      </c>
      <c r="AZ322" s="492">
        <f t="shared" si="256"/>
        <v>0</v>
      </c>
      <c r="BB322" s="492">
        <f t="shared" si="257"/>
        <v>0</v>
      </c>
      <c r="BD322" s="265">
        <f t="shared" si="260"/>
        <v>0</v>
      </c>
      <c r="BE322" s="105"/>
      <c r="BF322" s="105"/>
      <c r="BG322" s="105"/>
      <c r="BH322" s="105"/>
      <c r="BI322" s="105"/>
      <c r="BJ322" s="105"/>
    </row>
    <row r="323" spans="2:62" ht="20.100000000000001" hidden="1" customHeight="1" outlineLevel="1">
      <c r="B323" s="100"/>
      <c r="C323" s="908"/>
      <c r="D323" s="909"/>
      <c r="E323" s="909"/>
      <c r="F323" s="910"/>
      <c r="G323" s="890"/>
      <c r="H323" s="891"/>
      <c r="I323" s="152"/>
      <c r="J323" s="152"/>
      <c r="K323" s="152"/>
      <c r="L323" s="152"/>
      <c r="M323" s="152"/>
      <c r="N323" s="152"/>
      <c r="O323" s="152"/>
      <c r="P323" s="153"/>
      <c r="Q323" s="153"/>
      <c r="R323" s="156">
        <f t="shared" si="251"/>
        <v>0</v>
      </c>
      <c r="S323" s="156">
        <f t="shared" si="252"/>
        <v>0</v>
      </c>
      <c r="U323" s="157">
        <f t="shared" si="258"/>
        <v>0</v>
      </c>
      <c r="W323" s="152"/>
      <c r="X323" s="152"/>
      <c r="Y323" s="152"/>
      <c r="Z323" s="152"/>
      <c r="AA323" s="152"/>
      <c r="AB323" s="152"/>
      <c r="AC323" s="347"/>
      <c r="AD323" s="152"/>
      <c r="AE323" s="152"/>
      <c r="AF323" s="152"/>
      <c r="AG323" s="152"/>
      <c r="AH323" s="152"/>
      <c r="AI323" s="152"/>
      <c r="AJ323" s="347"/>
      <c r="AK323" s="152"/>
      <c r="AL323" s="152"/>
      <c r="AM323" s="295"/>
      <c r="AN323" s="228"/>
      <c r="AO323" s="228"/>
      <c r="AP323" s="228"/>
      <c r="AQ323" s="228"/>
      <c r="AR323" s="228"/>
      <c r="AS323" s="348"/>
      <c r="AT323" s="264">
        <f t="shared" si="228"/>
        <v>0</v>
      </c>
      <c r="AU323" s="259"/>
      <c r="AV323" s="265">
        <f t="shared" si="255"/>
        <v>0</v>
      </c>
      <c r="AX323" s="265">
        <f t="shared" si="259"/>
        <v>0</v>
      </c>
      <c r="AZ323" s="492">
        <f t="shared" si="256"/>
        <v>0</v>
      </c>
      <c r="BB323" s="492">
        <f t="shared" si="257"/>
        <v>0</v>
      </c>
      <c r="BD323" s="265">
        <f t="shared" si="260"/>
        <v>0</v>
      </c>
      <c r="BE323" s="105"/>
      <c r="BF323" s="105"/>
      <c r="BG323" s="105"/>
      <c r="BH323" s="105"/>
      <c r="BI323" s="105"/>
      <c r="BJ323" s="105"/>
    </row>
    <row r="324" spans="2:62" ht="20.100000000000001" hidden="1" customHeight="1" outlineLevel="1">
      <c r="B324" s="100"/>
      <c r="C324" s="908"/>
      <c r="D324" s="909"/>
      <c r="E324" s="909"/>
      <c r="F324" s="910"/>
      <c r="G324" s="890"/>
      <c r="H324" s="891"/>
      <c r="I324" s="152"/>
      <c r="J324" s="152"/>
      <c r="K324" s="152"/>
      <c r="L324" s="152"/>
      <c r="M324" s="152"/>
      <c r="N324" s="152"/>
      <c r="O324" s="152"/>
      <c r="P324" s="153"/>
      <c r="Q324" s="153"/>
      <c r="R324" s="156">
        <f t="shared" si="251"/>
        <v>0</v>
      </c>
      <c r="S324" s="156">
        <f t="shared" si="252"/>
        <v>0</v>
      </c>
      <c r="U324" s="157">
        <f t="shared" si="258"/>
        <v>0</v>
      </c>
      <c r="W324" s="152"/>
      <c r="X324" s="152"/>
      <c r="Y324" s="152"/>
      <c r="Z324" s="152"/>
      <c r="AA324" s="152"/>
      <c r="AB324" s="152"/>
      <c r="AC324" s="347"/>
      <c r="AD324" s="152"/>
      <c r="AE324" s="152"/>
      <c r="AF324" s="152"/>
      <c r="AG324" s="152"/>
      <c r="AH324" s="152"/>
      <c r="AI324" s="152"/>
      <c r="AJ324" s="347"/>
      <c r="AK324" s="152"/>
      <c r="AL324" s="152"/>
      <c r="AM324" s="295"/>
      <c r="AN324" s="228"/>
      <c r="AO324" s="228"/>
      <c r="AP324" s="228"/>
      <c r="AQ324" s="228"/>
      <c r="AR324" s="228"/>
      <c r="AS324" s="348"/>
      <c r="AT324" s="264">
        <f t="shared" si="228"/>
        <v>0</v>
      </c>
      <c r="AU324" s="259"/>
      <c r="AV324" s="265">
        <f t="shared" si="255"/>
        <v>0</v>
      </c>
      <c r="AX324" s="265">
        <f t="shared" si="259"/>
        <v>0</v>
      </c>
      <c r="AZ324" s="492">
        <f t="shared" si="256"/>
        <v>0</v>
      </c>
      <c r="BB324" s="492">
        <f t="shared" si="257"/>
        <v>0</v>
      </c>
      <c r="BD324" s="265">
        <f t="shared" si="260"/>
        <v>0</v>
      </c>
      <c r="BE324" s="105"/>
      <c r="BF324" s="105"/>
      <c r="BG324" s="105"/>
      <c r="BH324" s="105"/>
      <c r="BI324" s="105"/>
      <c r="BJ324" s="105"/>
    </row>
    <row r="325" spans="2:62" ht="20.100000000000001" hidden="1" customHeight="1" outlineLevel="1">
      <c r="B325" s="100"/>
      <c r="C325" s="908"/>
      <c r="D325" s="909"/>
      <c r="E325" s="909"/>
      <c r="F325" s="910"/>
      <c r="G325" s="890"/>
      <c r="H325" s="891"/>
      <c r="I325" s="152"/>
      <c r="J325" s="152"/>
      <c r="K325" s="152"/>
      <c r="L325" s="152"/>
      <c r="M325" s="152"/>
      <c r="N325" s="152"/>
      <c r="O325" s="152"/>
      <c r="P325" s="153"/>
      <c r="Q325" s="153"/>
      <c r="R325" s="156">
        <f t="shared" si="251"/>
        <v>0</v>
      </c>
      <c r="S325" s="156">
        <f t="shared" si="252"/>
        <v>0</v>
      </c>
      <c r="U325" s="157">
        <f t="shared" si="258"/>
        <v>0</v>
      </c>
      <c r="W325" s="152"/>
      <c r="X325" s="152"/>
      <c r="Y325" s="152"/>
      <c r="Z325" s="152"/>
      <c r="AA325" s="152"/>
      <c r="AB325" s="152"/>
      <c r="AC325" s="347"/>
      <c r="AD325" s="152"/>
      <c r="AE325" s="152"/>
      <c r="AF325" s="152"/>
      <c r="AG325" s="152"/>
      <c r="AH325" s="152"/>
      <c r="AI325" s="152"/>
      <c r="AJ325" s="347"/>
      <c r="AK325" s="152"/>
      <c r="AL325" s="152"/>
      <c r="AM325" s="295"/>
      <c r="AN325" s="228"/>
      <c r="AO325" s="228"/>
      <c r="AP325" s="228"/>
      <c r="AQ325" s="228"/>
      <c r="AR325" s="228"/>
      <c r="AS325" s="348"/>
      <c r="AT325" s="264">
        <f t="shared" si="228"/>
        <v>0</v>
      </c>
      <c r="AU325" s="259"/>
      <c r="AV325" s="265">
        <f t="shared" si="255"/>
        <v>0</v>
      </c>
      <c r="AX325" s="265">
        <f t="shared" si="259"/>
        <v>0</v>
      </c>
      <c r="AZ325" s="492">
        <f t="shared" si="256"/>
        <v>0</v>
      </c>
      <c r="BB325" s="492">
        <f t="shared" si="257"/>
        <v>0</v>
      </c>
      <c r="BD325" s="265">
        <f t="shared" si="260"/>
        <v>0</v>
      </c>
      <c r="BE325" s="105"/>
      <c r="BF325" s="105"/>
      <c r="BG325" s="105"/>
      <c r="BH325" s="105"/>
      <c r="BI325" s="105"/>
      <c r="BJ325" s="105"/>
    </row>
    <row r="326" spans="2:62" ht="20.100000000000001" hidden="1" customHeight="1" outlineLevel="1">
      <c r="B326" s="100"/>
      <c r="C326" s="908"/>
      <c r="D326" s="909"/>
      <c r="E326" s="909"/>
      <c r="F326" s="910"/>
      <c r="G326" s="890"/>
      <c r="H326" s="891"/>
      <c r="I326" s="152"/>
      <c r="J326" s="152"/>
      <c r="K326" s="152"/>
      <c r="L326" s="152"/>
      <c r="M326" s="152"/>
      <c r="N326" s="152"/>
      <c r="O326" s="152"/>
      <c r="P326" s="153"/>
      <c r="Q326" s="153"/>
      <c r="R326" s="156">
        <f t="shared" si="251"/>
        <v>0</v>
      </c>
      <c r="S326" s="156">
        <f t="shared" si="252"/>
        <v>0</v>
      </c>
      <c r="U326" s="157">
        <f t="shared" si="258"/>
        <v>0</v>
      </c>
      <c r="W326" s="152"/>
      <c r="X326" s="152"/>
      <c r="Y326" s="152"/>
      <c r="Z326" s="152"/>
      <c r="AA326" s="152"/>
      <c r="AB326" s="152"/>
      <c r="AC326" s="347"/>
      <c r="AD326" s="152"/>
      <c r="AE326" s="152"/>
      <c r="AF326" s="152"/>
      <c r="AG326" s="152"/>
      <c r="AH326" s="152"/>
      <c r="AI326" s="152"/>
      <c r="AJ326" s="347"/>
      <c r="AK326" s="152"/>
      <c r="AL326" s="152"/>
      <c r="AM326" s="295"/>
      <c r="AN326" s="228"/>
      <c r="AO326" s="228"/>
      <c r="AP326" s="228"/>
      <c r="AQ326" s="228"/>
      <c r="AR326" s="228"/>
      <c r="AS326" s="348"/>
      <c r="AT326" s="264">
        <f t="shared" si="228"/>
        <v>0</v>
      </c>
      <c r="AU326" s="259"/>
      <c r="AV326" s="265">
        <f t="shared" si="255"/>
        <v>0</v>
      </c>
      <c r="AX326" s="265">
        <f t="shared" si="259"/>
        <v>0</v>
      </c>
      <c r="AZ326" s="492">
        <f t="shared" si="256"/>
        <v>0</v>
      </c>
      <c r="BB326" s="492">
        <f t="shared" si="257"/>
        <v>0</v>
      </c>
      <c r="BD326" s="265">
        <f t="shared" si="260"/>
        <v>0</v>
      </c>
      <c r="BE326" s="105"/>
      <c r="BF326" s="105"/>
      <c r="BG326" s="105"/>
      <c r="BH326" s="105"/>
      <c r="BI326" s="105"/>
      <c r="BJ326" s="105"/>
    </row>
    <row r="327" spans="2:62" ht="20.100000000000001" hidden="1" customHeight="1" outlineLevel="1">
      <c r="B327" s="100"/>
      <c r="C327" s="908"/>
      <c r="D327" s="909"/>
      <c r="E327" s="909"/>
      <c r="F327" s="910"/>
      <c r="G327" s="890"/>
      <c r="H327" s="891"/>
      <c r="I327" s="152"/>
      <c r="J327" s="152"/>
      <c r="K327" s="152"/>
      <c r="L327" s="152"/>
      <c r="M327" s="152"/>
      <c r="N327" s="152"/>
      <c r="O327" s="152"/>
      <c r="P327" s="153"/>
      <c r="Q327" s="153"/>
      <c r="R327" s="156">
        <f t="shared" si="251"/>
        <v>0</v>
      </c>
      <c r="S327" s="156">
        <f t="shared" si="252"/>
        <v>0</v>
      </c>
      <c r="U327" s="157">
        <f t="shared" si="258"/>
        <v>0</v>
      </c>
      <c r="W327" s="152"/>
      <c r="X327" s="152"/>
      <c r="Y327" s="152"/>
      <c r="Z327" s="152"/>
      <c r="AA327" s="152"/>
      <c r="AB327" s="152"/>
      <c r="AC327" s="347"/>
      <c r="AD327" s="152"/>
      <c r="AE327" s="152"/>
      <c r="AF327" s="152"/>
      <c r="AG327" s="152"/>
      <c r="AH327" s="152"/>
      <c r="AI327" s="152"/>
      <c r="AJ327" s="347"/>
      <c r="AK327" s="152"/>
      <c r="AL327" s="152"/>
      <c r="AM327" s="295"/>
      <c r="AN327" s="228"/>
      <c r="AO327" s="228"/>
      <c r="AP327" s="228"/>
      <c r="AQ327" s="228"/>
      <c r="AR327" s="228"/>
      <c r="AS327" s="348"/>
      <c r="AT327" s="264">
        <f t="shared" si="228"/>
        <v>0</v>
      </c>
      <c r="AU327" s="259"/>
      <c r="AV327" s="265">
        <f t="shared" si="255"/>
        <v>0</v>
      </c>
      <c r="AX327" s="265">
        <f t="shared" si="259"/>
        <v>0</v>
      </c>
      <c r="AZ327" s="492">
        <f t="shared" si="256"/>
        <v>0</v>
      </c>
      <c r="BB327" s="492">
        <f t="shared" si="257"/>
        <v>0</v>
      </c>
      <c r="BD327" s="265">
        <f t="shared" si="260"/>
        <v>0</v>
      </c>
      <c r="BE327" s="105"/>
      <c r="BF327" s="105"/>
      <c r="BG327" s="105"/>
      <c r="BH327" s="105"/>
      <c r="BI327" s="105"/>
      <c r="BJ327" s="105"/>
    </row>
    <row r="328" spans="2:62" ht="20.100000000000001" hidden="1" customHeight="1" outlineLevel="1">
      <c r="B328" s="100"/>
      <c r="C328" s="908"/>
      <c r="D328" s="909"/>
      <c r="E328" s="909"/>
      <c r="F328" s="910"/>
      <c r="G328" s="890"/>
      <c r="H328" s="891"/>
      <c r="I328" s="152"/>
      <c r="J328" s="152"/>
      <c r="K328" s="152"/>
      <c r="L328" s="152"/>
      <c r="M328" s="152"/>
      <c r="N328" s="152"/>
      <c r="O328" s="152"/>
      <c r="P328" s="153"/>
      <c r="Q328" s="153"/>
      <c r="R328" s="156">
        <f t="shared" si="251"/>
        <v>0</v>
      </c>
      <c r="S328" s="156">
        <f t="shared" si="252"/>
        <v>0</v>
      </c>
      <c r="U328" s="157">
        <f t="shared" si="258"/>
        <v>0</v>
      </c>
      <c r="W328" s="152"/>
      <c r="X328" s="152"/>
      <c r="Y328" s="152"/>
      <c r="Z328" s="152"/>
      <c r="AA328" s="152"/>
      <c r="AB328" s="152"/>
      <c r="AC328" s="347"/>
      <c r="AD328" s="152"/>
      <c r="AE328" s="152"/>
      <c r="AF328" s="152"/>
      <c r="AG328" s="152"/>
      <c r="AH328" s="152"/>
      <c r="AI328" s="152"/>
      <c r="AJ328" s="347"/>
      <c r="AK328" s="152"/>
      <c r="AL328" s="152"/>
      <c r="AM328" s="295"/>
      <c r="AN328" s="228"/>
      <c r="AO328" s="228"/>
      <c r="AP328" s="228"/>
      <c r="AQ328" s="228"/>
      <c r="AR328" s="228"/>
      <c r="AS328" s="348"/>
      <c r="AT328" s="264">
        <f t="shared" si="228"/>
        <v>0</v>
      </c>
      <c r="AU328" s="259"/>
      <c r="AV328" s="265">
        <f t="shared" si="255"/>
        <v>0</v>
      </c>
      <c r="AX328" s="265">
        <f t="shared" si="259"/>
        <v>0</v>
      </c>
      <c r="AZ328" s="492">
        <f t="shared" si="256"/>
        <v>0</v>
      </c>
      <c r="BB328" s="492">
        <f t="shared" si="257"/>
        <v>0</v>
      </c>
      <c r="BD328" s="265">
        <f t="shared" si="260"/>
        <v>0</v>
      </c>
      <c r="BE328" s="105"/>
      <c r="BF328" s="105"/>
      <c r="BG328" s="105"/>
      <c r="BH328" s="105"/>
      <c r="BI328" s="105"/>
      <c r="BJ328" s="105"/>
    </row>
    <row r="329" spans="2:62" ht="20.100000000000001" hidden="1" customHeight="1" outlineLevel="1">
      <c r="B329" s="100"/>
      <c r="C329" s="908"/>
      <c r="D329" s="909"/>
      <c r="E329" s="909"/>
      <c r="F329" s="910"/>
      <c r="G329" s="890"/>
      <c r="H329" s="891"/>
      <c r="I329" s="152"/>
      <c r="J329" s="152"/>
      <c r="K329" s="152"/>
      <c r="L329" s="152"/>
      <c r="M329" s="152"/>
      <c r="N329" s="152"/>
      <c r="O329" s="152"/>
      <c r="P329" s="153"/>
      <c r="Q329" s="153"/>
      <c r="R329" s="156">
        <f t="shared" si="251"/>
        <v>0</v>
      </c>
      <c r="S329" s="156">
        <f t="shared" si="252"/>
        <v>0</v>
      </c>
      <c r="U329" s="157">
        <f t="shared" si="258"/>
        <v>0</v>
      </c>
      <c r="W329" s="152"/>
      <c r="X329" s="152"/>
      <c r="Y329" s="152"/>
      <c r="Z329" s="152"/>
      <c r="AA329" s="152"/>
      <c r="AB329" s="152"/>
      <c r="AC329" s="347"/>
      <c r="AD329" s="152"/>
      <c r="AE329" s="152"/>
      <c r="AF329" s="152"/>
      <c r="AG329" s="152"/>
      <c r="AH329" s="152"/>
      <c r="AI329" s="152"/>
      <c r="AJ329" s="347"/>
      <c r="AK329" s="152"/>
      <c r="AL329" s="152"/>
      <c r="AM329" s="295"/>
      <c r="AN329" s="228"/>
      <c r="AO329" s="228"/>
      <c r="AP329" s="228"/>
      <c r="AQ329" s="228"/>
      <c r="AR329" s="228"/>
      <c r="AS329" s="348"/>
      <c r="AT329" s="264">
        <f t="shared" si="228"/>
        <v>0</v>
      </c>
      <c r="AU329" s="259"/>
      <c r="AV329" s="265">
        <f t="shared" si="255"/>
        <v>0</v>
      </c>
      <c r="AX329" s="265">
        <f t="shared" si="259"/>
        <v>0</v>
      </c>
      <c r="AZ329" s="492">
        <f t="shared" si="256"/>
        <v>0</v>
      </c>
      <c r="BB329" s="492">
        <f t="shared" si="257"/>
        <v>0</v>
      </c>
      <c r="BD329" s="265">
        <f t="shared" si="260"/>
        <v>0</v>
      </c>
      <c r="BE329" s="105"/>
      <c r="BF329" s="105"/>
      <c r="BG329" s="105"/>
      <c r="BH329" s="105"/>
      <c r="BI329" s="105"/>
      <c r="BJ329" s="105"/>
    </row>
    <row r="330" spans="2:62" ht="20.100000000000001" hidden="1" customHeight="1" outlineLevel="1">
      <c r="B330" s="100"/>
      <c r="C330" s="908"/>
      <c r="D330" s="909"/>
      <c r="E330" s="909"/>
      <c r="F330" s="910"/>
      <c r="G330" s="890"/>
      <c r="H330" s="891"/>
      <c r="I330" s="152"/>
      <c r="J330" s="152"/>
      <c r="K330" s="152"/>
      <c r="L330" s="152"/>
      <c r="M330" s="152"/>
      <c r="N330" s="152"/>
      <c r="O330" s="152"/>
      <c r="P330" s="153"/>
      <c r="Q330" s="153"/>
      <c r="R330" s="156">
        <f t="shared" si="251"/>
        <v>0</v>
      </c>
      <c r="S330" s="156">
        <f t="shared" si="252"/>
        <v>0</v>
      </c>
      <c r="U330" s="157">
        <f t="shared" si="258"/>
        <v>0</v>
      </c>
      <c r="W330" s="152"/>
      <c r="X330" s="152"/>
      <c r="Y330" s="152"/>
      <c r="Z330" s="152"/>
      <c r="AA330" s="152"/>
      <c r="AB330" s="152"/>
      <c r="AC330" s="347"/>
      <c r="AD330" s="152"/>
      <c r="AE330" s="152"/>
      <c r="AF330" s="152"/>
      <c r="AG330" s="152"/>
      <c r="AH330" s="152"/>
      <c r="AI330" s="152"/>
      <c r="AJ330" s="347"/>
      <c r="AK330" s="152"/>
      <c r="AL330" s="152"/>
      <c r="AM330" s="295"/>
      <c r="AN330" s="228"/>
      <c r="AO330" s="228"/>
      <c r="AP330" s="228"/>
      <c r="AQ330" s="228"/>
      <c r="AR330" s="228"/>
      <c r="AS330" s="348"/>
      <c r="AT330" s="264">
        <f t="shared" si="228"/>
        <v>0</v>
      </c>
      <c r="AU330" s="259"/>
      <c r="AV330" s="265">
        <f t="shared" si="255"/>
        <v>0</v>
      </c>
      <c r="AX330" s="265">
        <f t="shared" si="259"/>
        <v>0</v>
      </c>
      <c r="AZ330" s="492">
        <f t="shared" si="256"/>
        <v>0</v>
      </c>
      <c r="BB330" s="492">
        <f t="shared" si="257"/>
        <v>0</v>
      </c>
      <c r="BD330" s="265">
        <f t="shared" si="260"/>
        <v>0</v>
      </c>
      <c r="BE330" s="105"/>
      <c r="BF330" s="105"/>
      <c r="BG330" s="105"/>
      <c r="BH330" s="105"/>
      <c r="BI330" s="105"/>
      <c r="BJ330" s="105"/>
    </row>
    <row r="331" spans="2:62" ht="20.100000000000001" hidden="1" customHeight="1" outlineLevel="1">
      <c r="B331" s="100"/>
      <c r="C331" s="908"/>
      <c r="D331" s="909"/>
      <c r="E331" s="909"/>
      <c r="F331" s="910"/>
      <c r="G331" s="890"/>
      <c r="H331" s="891"/>
      <c r="I331" s="152"/>
      <c r="J331" s="152"/>
      <c r="K331" s="152"/>
      <c r="L331" s="152"/>
      <c r="M331" s="152"/>
      <c r="N331" s="152"/>
      <c r="O331" s="152"/>
      <c r="P331" s="153"/>
      <c r="Q331" s="153"/>
      <c r="R331" s="156">
        <f t="shared" si="251"/>
        <v>0</v>
      </c>
      <c r="S331" s="156">
        <f t="shared" si="252"/>
        <v>0</v>
      </c>
      <c r="U331" s="157">
        <f t="shared" si="258"/>
        <v>0</v>
      </c>
      <c r="W331" s="152"/>
      <c r="X331" s="152"/>
      <c r="Y331" s="152"/>
      <c r="Z331" s="152"/>
      <c r="AA331" s="152"/>
      <c r="AB331" s="152"/>
      <c r="AC331" s="347"/>
      <c r="AD331" s="152"/>
      <c r="AE331" s="152"/>
      <c r="AF331" s="152"/>
      <c r="AG331" s="152"/>
      <c r="AH331" s="152"/>
      <c r="AI331" s="152"/>
      <c r="AJ331" s="347"/>
      <c r="AK331" s="152"/>
      <c r="AL331" s="152"/>
      <c r="AM331" s="295"/>
      <c r="AN331" s="228"/>
      <c r="AO331" s="228"/>
      <c r="AP331" s="228"/>
      <c r="AQ331" s="228"/>
      <c r="AR331" s="228"/>
      <c r="AS331" s="348"/>
      <c r="AT331" s="264">
        <f t="shared" si="228"/>
        <v>0</v>
      </c>
      <c r="AU331" s="259"/>
      <c r="AV331" s="265">
        <f t="shared" si="255"/>
        <v>0</v>
      </c>
      <c r="AX331" s="265">
        <f t="shared" si="259"/>
        <v>0</v>
      </c>
      <c r="AZ331" s="492">
        <f t="shared" si="256"/>
        <v>0</v>
      </c>
      <c r="BB331" s="492">
        <f t="shared" si="257"/>
        <v>0</v>
      </c>
      <c r="BD331" s="265">
        <f t="shared" si="260"/>
        <v>0</v>
      </c>
      <c r="BE331" s="105"/>
      <c r="BF331" s="105"/>
      <c r="BG331" s="105"/>
      <c r="BH331" s="105"/>
      <c r="BI331" s="105"/>
      <c r="BJ331" s="105"/>
    </row>
    <row r="332" spans="2:62" ht="20.100000000000001" hidden="1" customHeight="1" outlineLevel="1">
      <c r="B332" s="100"/>
      <c r="C332" s="908"/>
      <c r="D332" s="909"/>
      <c r="E332" s="909"/>
      <c r="F332" s="910"/>
      <c r="G332" s="890"/>
      <c r="H332" s="891"/>
      <c r="I332" s="152"/>
      <c r="J332" s="152"/>
      <c r="K332" s="152"/>
      <c r="L332" s="152"/>
      <c r="M332" s="152"/>
      <c r="N332" s="152"/>
      <c r="O332" s="152"/>
      <c r="P332" s="153"/>
      <c r="Q332" s="153"/>
      <c r="R332" s="156">
        <f t="shared" si="251"/>
        <v>0</v>
      </c>
      <c r="S332" s="156">
        <f t="shared" si="252"/>
        <v>0</v>
      </c>
      <c r="U332" s="157">
        <f t="shared" si="258"/>
        <v>0</v>
      </c>
      <c r="W332" s="152"/>
      <c r="X332" s="152"/>
      <c r="Y332" s="152"/>
      <c r="Z332" s="152"/>
      <c r="AA332" s="152"/>
      <c r="AB332" s="152"/>
      <c r="AC332" s="347"/>
      <c r="AD332" s="152"/>
      <c r="AE332" s="152"/>
      <c r="AF332" s="152"/>
      <c r="AG332" s="152"/>
      <c r="AH332" s="152"/>
      <c r="AI332" s="152"/>
      <c r="AJ332" s="347"/>
      <c r="AK332" s="152"/>
      <c r="AL332" s="152"/>
      <c r="AM332" s="295"/>
      <c r="AN332" s="228"/>
      <c r="AO332" s="228"/>
      <c r="AP332" s="228"/>
      <c r="AQ332" s="228"/>
      <c r="AR332" s="228"/>
      <c r="AS332" s="348"/>
      <c r="AT332" s="264">
        <f t="shared" si="228"/>
        <v>0</v>
      </c>
      <c r="AU332" s="259"/>
      <c r="AV332" s="265">
        <f t="shared" si="255"/>
        <v>0</v>
      </c>
      <c r="AX332" s="265">
        <f t="shared" si="259"/>
        <v>0</v>
      </c>
      <c r="AZ332" s="492">
        <f t="shared" si="256"/>
        <v>0</v>
      </c>
      <c r="BB332" s="492">
        <f t="shared" si="257"/>
        <v>0</v>
      </c>
      <c r="BD332" s="265">
        <f t="shared" si="260"/>
        <v>0</v>
      </c>
      <c r="BE332" s="105"/>
      <c r="BF332" s="105"/>
      <c r="BG332" s="105"/>
      <c r="BH332" s="105"/>
      <c r="BI332" s="105"/>
      <c r="BJ332" s="105"/>
    </row>
    <row r="333" spans="2:62" ht="20.100000000000001" hidden="1" customHeight="1" outlineLevel="1">
      <c r="B333" s="100"/>
      <c r="C333" s="908"/>
      <c r="D333" s="909"/>
      <c r="E333" s="909"/>
      <c r="F333" s="910"/>
      <c r="G333" s="890"/>
      <c r="H333" s="891"/>
      <c r="I333" s="152"/>
      <c r="J333" s="152"/>
      <c r="K333" s="152"/>
      <c r="L333" s="152"/>
      <c r="M333" s="152"/>
      <c r="N333" s="152"/>
      <c r="O333" s="152"/>
      <c r="P333" s="153"/>
      <c r="Q333" s="153"/>
      <c r="R333" s="156">
        <f t="shared" si="251"/>
        <v>0</v>
      </c>
      <c r="S333" s="156">
        <f t="shared" si="252"/>
        <v>0</v>
      </c>
      <c r="U333" s="157">
        <f t="shared" si="258"/>
        <v>0</v>
      </c>
      <c r="W333" s="152"/>
      <c r="X333" s="152"/>
      <c r="Y333" s="152"/>
      <c r="Z333" s="152"/>
      <c r="AA333" s="152"/>
      <c r="AB333" s="152"/>
      <c r="AC333" s="347"/>
      <c r="AD333" s="152"/>
      <c r="AE333" s="152"/>
      <c r="AF333" s="152"/>
      <c r="AG333" s="152"/>
      <c r="AH333" s="152"/>
      <c r="AI333" s="152"/>
      <c r="AJ333" s="347"/>
      <c r="AK333" s="152"/>
      <c r="AL333" s="152"/>
      <c r="AM333" s="295"/>
      <c r="AN333" s="228"/>
      <c r="AO333" s="228"/>
      <c r="AP333" s="228"/>
      <c r="AQ333" s="228"/>
      <c r="AR333" s="228"/>
      <c r="AS333" s="348"/>
      <c r="AT333" s="264">
        <f t="shared" si="228"/>
        <v>0</v>
      </c>
      <c r="AU333" s="259"/>
      <c r="AV333" s="265">
        <f t="shared" si="255"/>
        <v>0</v>
      </c>
      <c r="AX333" s="265">
        <f t="shared" si="259"/>
        <v>0</v>
      </c>
      <c r="AZ333" s="492">
        <f t="shared" si="256"/>
        <v>0</v>
      </c>
      <c r="BB333" s="492">
        <f t="shared" si="257"/>
        <v>0</v>
      </c>
      <c r="BD333" s="265">
        <f t="shared" si="260"/>
        <v>0</v>
      </c>
      <c r="BE333" s="105"/>
      <c r="BF333" s="105"/>
      <c r="BG333" s="105"/>
      <c r="BH333" s="105"/>
      <c r="BI333" s="105"/>
      <c r="BJ333" s="105"/>
    </row>
    <row r="334" spans="2:62" ht="9.9499999999999993" hidden="1" customHeight="1" outlineLevel="1">
      <c r="B334" s="101"/>
      <c r="C334" s="208"/>
      <c r="D334" s="208"/>
      <c r="E334" s="208"/>
      <c r="F334" s="208"/>
      <c r="G334" s="237"/>
      <c r="H334" s="207"/>
      <c r="I334" s="257"/>
      <c r="J334" s="257"/>
      <c r="K334" s="257"/>
      <c r="L334" s="257"/>
      <c r="M334" s="257"/>
      <c r="N334" s="257"/>
      <c r="O334" s="257"/>
      <c r="P334" s="256"/>
      <c r="Q334" s="102"/>
      <c r="R334" s="102"/>
      <c r="S334" s="102"/>
      <c r="U334" s="98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Z334" s="493"/>
      <c r="BE334" s="105"/>
      <c r="BF334" s="105"/>
      <c r="BG334" s="105"/>
      <c r="BH334" s="105"/>
      <c r="BI334" s="105"/>
      <c r="BJ334" s="105"/>
    </row>
    <row r="335" spans="2:62" ht="20.100000000000001" customHeight="1" collapsed="1">
      <c r="B335" s="8">
        <f>B318+1</f>
        <v>20</v>
      </c>
      <c r="C335" s="916"/>
      <c r="D335" s="917"/>
      <c r="E335" s="917"/>
      <c r="F335" s="918"/>
      <c r="G335" s="429"/>
      <c r="H335" s="206">
        <v>1</v>
      </c>
      <c r="I335" s="642">
        <f t="shared" ref="I335" si="261">$H335*SUM(I336:I350)</f>
        <v>0</v>
      </c>
      <c r="J335" s="643">
        <f t="shared" ref="J335:O335" si="262">$H335*SUM(J336:J350)</f>
        <v>0</v>
      </c>
      <c r="K335" s="644">
        <f t="shared" si="262"/>
        <v>0</v>
      </c>
      <c r="L335" s="645">
        <f t="shared" si="262"/>
        <v>0</v>
      </c>
      <c r="M335" s="645">
        <f t="shared" si="262"/>
        <v>0</v>
      </c>
      <c r="N335" s="644">
        <f t="shared" si="262"/>
        <v>0</v>
      </c>
      <c r="O335" s="642">
        <f t="shared" si="262"/>
        <v>0</v>
      </c>
      <c r="P335" s="209">
        <f t="shared" ref="P335:Q335" si="263">$H335*SUM(P336:P350)</f>
        <v>0</v>
      </c>
      <c r="Q335" s="210">
        <f t="shared" si="263"/>
        <v>0</v>
      </c>
      <c r="R335" s="136">
        <f t="shared" ref="R335:R350" si="264">P335*(1+Gewinn)*(1+SicherheitAngebot)</f>
        <v>0</v>
      </c>
      <c r="S335" s="137">
        <f t="shared" ref="S335:S350" si="265">Q335*(1+MGKZ)*(1+Gewinn)*(1+SicherheitAngebot)</f>
        <v>0</v>
      </c>
      <c r="U335" s="10">
        <f>I335*$I$7+J335*$J$7+K335*$K$7+L335*$L$7+M335*$M$7+N335*$N$7+O335*$O$7+R335+S335</f>
        <v>0</v>
      </c>
      <c r="W335" s="646">
        <f t="shared" ref="W335:AB335" si="266">$H335*SUM(W336:W350)</f>
        <v>0</v>
      </c>
      <c r="X335" s="647">
        <f t="shared" si="266"/>
        <v>0</v>
      </c>
      <c r="Y335" s="648">
        <f t="shared" si="266"/>
        <v>0</v>
      </c>
      <c r="Z335" s="649">
        <f t="shared" si="266"/>
        <v>0</v>
      </c>
      <c r="AA335" s="648">
        <f t="shared" si="266"/>
        <v>0</v>
      </c>
      <c r="AB335" s="646">
        <f t="shared" si="266"/>
        <v>0</v>
      </c>
      <c r="AC335" s="258"/>
      <c r="AD335" s="646">
        <f t="shared" ref="AD335:AM335" si="267">$H335*SUM(AD336:AD350)</f>
        <v>0</v>
      </c>
      <c r="AE335" s="647">
        <f t="shared" si="267"/>
        <v>0</v>
      </c>
      <c r="AF335" s="648">
        <f t="shared" si="267"/>
        <v>0</v>
      </c>
      <c r="AG335" s="649">
        <f t="shared" si="267"/>
        <v>0</v>
      </c>
      <c r="AH335" s="648">
        <f t="shared" si="267"/>
        <v>0</v>
      </c>
      <c r="AI335" s="646">
        <f t="shared" si="267"/>
        <v>0</v>
      </c>
      <c r="AJ335" s="258"/>
      <c r="AK335" s="653">
        <f t="shared" si="267"/>
        <v>0</v>
      </c>
      <c r="AL335" s="653">
        <f t="shared" si="267"/>
        <v>0</v>
      </c>
      <c r="AM335" s="653">
        <f t="shared" si="267"/>
        <v>0</v>
      </c>
      <c r="AN335" s="227">
        <f>$H335*SUM(AN336:AN350)*(1+Gewinn)*(1+SicherheitAngebot)</f>
        <v>0</v>
      </c>
      <c r="AO335" s="227">
        <f>$H335*SUM(AO336:AO350)*(1+Gewinn)*(1+SicherheitAngebot)</f>
        <v>0</v>
      </c>
      <c r="AP335" s="227">
        <f>$H335*SUM(AP336:AP350)*(1+Gewinn)*(1+SicherheitAngebot)</f>
        <v>0</v>
      </c>
      <c r="AQ335" s="227">
        <f>$H335*SUM(AQ336:AQ350)*(1+Gewinn)*(1+SicherheitAngebot)</f>
        <v>0</v>
      </c>
      <c r="AR335" s="227">
        <f>$H335*SUM(AR336:AR350)*(1+Gewinn)*(1+SicherheitAngebot)</f>
        <v>0</v>
      </c>
      <c r="AS335" s="262"/>
      <c r="AT335" s="263">
        <f t="shared" si="228"/>
        <v>0</v>
      </c>
      <c r="AU335" s="259"/>
      <c r="AV335" s="491">
        <f>AK335*$AK$7+AL335*$AL$7+AM335*$AM$7+SUM(AN335:AR335)+AT335/Zuschläge_IBN+AT335</f>
        <v>0</v>
      </c>
      <c r="AX335" s="685">
        <f>U335+AV335</f>
        <v>0</v>
      </c>
      <c r="AZ335" s="490">
        <f>IF(H335&gt;0,U335/(1+SicherheitAngebot)*(1+Sicherheit),0)</f>
        <v>0</v>
      </c>
      <c r="BB335" s="490">
        <f>IF(H335&gt;0,AV335/(1+SicherheitAngebot)*(1+Sicherheit),0)</f>
        <v>0</v>
      </c>
      <c r="BD335" s="490">
        <f>AZ335+BB335</f>
        <v>0</v>
      </c>
      <c r="BE335" s="105"/>
      <c r="BF335" s="105"/>
      <c r="BG335" s="105"/>
      <c r="BH335" s="105"/>
      <c r="BI335" s="105"/>
      <c r="BJ335" s="105"/>
    </row>
    <row r="336" spans="2:62" ht="20.100000000000001" hidden="1" customHeight="1" outlineLevel="1">
      <c r="B336" s="99"/>
      <c r="C336" s="908"/>
      <c r="D336" s="909"/>
      <c r="E336" s="909"/>
      <c r="F336" s="910"/>
      <c r="G336" s="890"/>
      <c r="H336" s="901"/>
      <c r="I336" s="152"/>
      <c r="J336" s="152"/>
      <c r="K336" s="152"/>
      <c r="L336" s="152"/>
      <c r="M336" s="152"/>
      <c r="N336" s="152"/>
      <c r="O336" s="152"/>
      <c r="P336" s="153"/>
      <c r="Q336" s="153"/>
      <c r="R336" s="156">
        <f t="shared" si="264"/>
        <v>0</v>
      </c>
      <c r="S336" s="156">
        <f t="shared" si="265"/>
        <v>0</v>
      </c>
      <c r="U336" s="157">
        <f>I336*$I$7+J336*$J$7+K336*$K$7+L336*$L$7+M336*$M$7+N336*$N$7+O336*$O$7+R336+S336</f>
        <v>0</v>
      </c>
      <c r="W336" s="152"/>
      <c r="X336" s="152"/>
      <c r="Y336" s="152"/>
      <c r="Z336" s="152"/>
      <c r="AA336" s="152"/>
      <c r="AB336" s="152"/>
      <c r="AC336" s="347"/>
      <c r="AD336" s="152"/>
      <c r="AE336" s="152"/>
      <c r="AF336" s="152"/>
      <c r="AG336" s="152"/>
      <c r="AH336" s="152"/>
      <c r="AI336" s="152"/>
      <c r="AJ336" s="347"/>
      <c r="AK336" s="152"/>
      <c r="AL336" s="152"/>
      <c r="AM336" s="295"/>
      <c r="AN336" s="228"/>
      <c r="AO336" s="228"/>
      <c r="AP336" s="228"/>
      <c r="AQ336" s="228"/>
      <c r="AR336" s="228"/>
      <c r="AS336" s="348"/>
      <c r="AT336" s="264">
        <f t="shared" si="228"/>
        <v>0</v>
      </c>
      <c r="AU336" s="259"/>
      <c r="AV336" s="265">
        <f t="shared" ref="AV336:AV350" si="268">AK336*$AK$7+AL336*$AL$7+AM336*$AM$7+SUM(AN336:AR336)*(1+Gewinn)*(1+SicherheitAngebot)+AT336/Zuschläge_IBN+AT336</f>
        <v>0</v>
      </c>
      <c r="AX336" s="265">
        <f>U336+AV336</f>
        <v>0</v>
      </c>
      <c r="AZ336" s="492">
        <f t="shared" ref="AZ336:AZ350" si="269">U336/(1+SicherheitAngebot)*(1+Sicherheit)</f>
        <v>0</v>
      </c>
      <c r="BB336" s="492">
        <f t="shared" ref="BB336:BB350" si="270">AV336/(1+SicherheitAngebot)*(1+Sicherheit)</f>
        <v>0</v>
      </c>
      <c r="BD336" s="265">
        <f>AZ336+BB336</f>
        <v>0</v>
      </c>
      <c r="BE336" s="105"/>
      <c r="BF336" s="105"/>
      <c r="BG336" s="105"/>
      <c r="BH336" s="105"/>
      <c r="BI336" s="105"/>
      <c r="BJ336" s="105"/>
    </row>
    <row r="337" spans="2:62" ht="20.100000000000001" hidden="1" customHeight="1" outlineLevel="1">
      <c r="B337" s="100"/>
      <c r="C337" s="908"/>
      <c r="D337" s="909"/>
      <c r="E337" s="909"/>
      <c r="F337" s="910"/>
      <c r="G337" s="890"/>
      <c r="H337" s="891"/>
      <c r="I337" s="152"/>
      <c r="J337" s="152"/>
      <c r="K337" s="152"/>
      <c r="L337" s="152"/>
      <c r="M337" s="152"/>
      <c r="N337" s="152"/>
      <c r="O337" s="152"/>
      <c r="P337" s="153"/>
      <c r="Q337" s="153"/>
      <c r="R337" s="156">
        <f t="shared" si="264"/>
        <v>0</v>
      </c>
      <c r="S337" s="156">
        <f t="shared" si="265"/>
        <v>0</v>
      </c>
      <c r="U337" s="157">
        <f t="shared" ref="U337:U350" si="271">I337*$I$7+J337*$J$7+K337*$K$7+L337*$L$7+M337*$M$7+N337*$N$7+O337*$O$7+R337+S337</f>
        <v>0</v>
      </c>
      <c r="W337" s="152"/>
      <c r="X337" s="152"/>
      <c r="Y337" s="152"/>
      <c r="Z337" s="152"/>
      <c r="AA337" s="152"/>
      <c r="AB337" s="152"/>
      <c r="AC337" s="347"/>
      <c r="AD337" s="152"/>
      <c r="AE337" s="152"/>
      <c r="AF337" s="152"/>
      <c r="AG337" s="152"/>
      <c r="AH337" s="152"/>
      <c r="AI337" s="152"/>
      <c r="AJ337" s="347"/>
      <c r="AK337" s="152"/>
      <c r="AL337" s="152"/>
      <c r="AM337" s="295"/>
      <c r="AN337" s="228"/>
      <c r="AO337" s="228"/>
      <c r="AP337" s="228"/>
      <c r="AQ337" s="228"/>
      <c r="AR337" s="228"/>
      <c r="AS337" s="348"/>
      <c r="AT337" s="264">
        <f t="shared" si="228"/>
        <v>0</v>
      </c>
      <c r="AU337" s="259"/>
      <c r="AV337" s="265">
        <f t="shared" si="268"/>
        <v>0</v>
      </c>
      <c r="AX337" s="265">
        <f t="shared" ref="AX337:AX350" si="272">U337+AV337</f>
        <v>0</v>
      </c>
      <c r="AZ337" s="492">
        <f t="shared" si="269"/>
        <v>0</v>
      </c>
      <c r="BB337" s="492">
        <f t="shared" si="270"/>
        <v>0</v>
      </c>
      <c r="BD337" s="265">
        <f t="shared" ref="BD337:BD350" si="273">AZ337+BB337</f>
        <v>0</v>
      </c>
      <c r="BE337" s="105"/>
      <c r="BF337" s="105"/>
      <c r="BG337" s="105"/>
      <c r="BH337" s="105"/>
      <c r="BI337" s="105"/>
      <c r="BJ337" s="105"/>
    </row>
    <row r="338" spans="2:62" ht="20.100000000000001" hidden="1" customHeight="1" outlineLevel="1">
      <c r="B338" s="100"/>
      <c r="C338" s="908"/>
      <c r="D338" s="909"/>
      <c r="E338" s="909"/>
      <c r="F338" s="910"/>
      <c r="G338" s="890"/>
      <c r="H338" s="891"/>
      <c r="I338" s="152"/>
      <c r="J338" s="152"/>
      <c r="K338" s="152"/>
      <c r="L338" s="152"/>
      <c r="M338" s="152"/>
      <c r="N338" s="152"/>
      <c r="O338" s="152"/>
      <c r="P338" s="153"/>
      <c r="Q338" s="153"/>
      <c r="R338" s="156">
        <f t="shared" si="264"/>
        <v>0</v>
      </c>
      <c r="S338" s="156">
        <f t="shared" si="265"/>
        <v>0</v>
      </c>
      <c r="U338" s="157">
        <f t="shared" si="271"/>
        <v>0</v>
      </c>
      <c r="W338" s="152"/>
      <c r="X338" s="152"/>
      <c r="Y338" s="152"/>
      <c r="Z338" s="152"/>
      <c r="AA338" s="152"/>
      <c r="AB338" s="152"/>
      <c r="AC338" s="347"/>
      <c r="AD338" s="152"/>
      <c r="AE338" s="152"/>
      <c r="AF338" s="152"/>
      <c r="AG338" s="152"/>
      <c r="AH338" s="152"/>
      <c r="AI338" s="152"/>
      <c r="AJ338" s="347"/>
      <c r="AK338" s="152"/>
      <c r="AL338" s="152"/>
      <c r="AM338" s="295"/>
      <c r="AN338" s="228"/>
      <c r="AO338" s="228"/>
      <c r="AP338" s="228"/>
      <c r="AQ338" s="228"/>
      <c r="AR338" s="228"/>
      <c r="AS338" s="348"/>
      <c r="AT338" s="264">
        <f t="shared" si="228"/>
        <v>0</v>
      </c>
      <c r="AU338" s="259"/>
      <c r="AV338" s="265">
        <f t="shared" si="268"/>
        <v>0</v>
      </c>
      <c r="AX338" s="265">
        <f t="shared" si="272"/>
        <v>0</v>
      </c>
      <c r="AZ338" s="492">
        <f t="shared" si="269"/>
        <v>0</v>
      </c>
      <c r="BB338" s="492">
        <f t="shared" si="270"/>
        <v>0</v>
      </c>
      <c r="BD338" s="265">
        <f t="shared" si="273"/>
        <v>0</v>
      </c>
      <c r="BE338" s="105"/>
      <c r="BF338" s="105"/>
      <c r="BG338" s="105"/>
      <c r="BH338" s="105"/>
      <c r="BI338" s="105"/>
      <c r="BJ338" s="105"/>
    </row>
    <row r="339" spans="2:62" ht="20.100000000000001" hidden="1" customHeight="1" outlineLevel="1">
      <c r="B339" s="100"/>
      <c r="C339" s="908"/>
      <c r="D339" s="909"/>
      <c r="E339" s="909"/>
      <c r="F339" s="910"/>
      <c r="G339" s="890"/>
      <c r="H339" s="891"/>
      <c r="I339" s="152"/>
      <c r="J339" s="152"/>
      <c r="K339" s="152"/>
      <c r="L339" s="152"/>
      <c r="M339" s="152"/>
      <c r="N339" s="152"/>
      <c r="O339" s="152"/>
      <c r="P339" s="153"/>
      <c r="Q339" s="153"/>
      <c r="R339" s="156">
        <f t="shared" si="264"/>
        <v>0</v>
      </c>
      <c r="S339" s="156">
        <f t="shared" si="265"/>
        <v>0</v>
      </c>
      <c r="U339" s="157">
        <f t="shared" si="271"/>
        <v>0</v>
      </c>
      <c r="W339" s="152"/>
      <c r="X339" s="152"/>
      <c r="Y339" s="152"/>
      <c r="Z339" s="152"/>
      <c r="AA339" s="152"/>
      <c r="AB339" s="152"/>
      <c r="AC339" s="347"/>
      <c r="AD339" s="152"/>
      <c r="AE339" s="152"/>
      <c r="AF339" s="152"/>
      <c r="AG339" s="152"/>
      <c r="AH339" s="152"/>
      <c r="AI339" s="152"/>
      <c r="AJ339" s="347"/>
      <c r="AK339" s="152"/>
      <c r="AL339" s="152"/>
      <c r="AM339" s="295"/>
      <c r="AN339" s="228"/>
      <c r="AO339" s="228"/>
      <c r="AP339" s="228"/>
      <c r="AQ339" s="228"/>
      <c r="AR339" s="228"/>
      <c r="AS339" s="348"/>
      <c r="AT339" s="264">
        <f t="shared" si="228"/>
        <v>0</v>
      </c>
      <c r="AU339" s="259"/>
      <c r="AV339" s="265">
        <f t="shared" si="268"/>
        <v>0</v>
      </c>
      <c r="AX339" s="265">
        <f t="shared" si="272"/>
        <v>0</v>
      </c>
      <c r="AZ339" s="492">
        <f t="shared" si="269"/>
        <v>0</v>
      </c>
      <c r="BB339" s="492">
        <f t="shared" si="270"/>
        <v>0</v>
      </c>
      <c r="BD339" s="265">
        <f t="shared" si="273"/>
        <v>0</v>
      </c>
      <c r="BE339" s="105"/>
      <c r="BF339" s="105"/>
      <c r="BG339" s="105"/>
      <c r="BH339" s="105"/>
      <c r="BI339" s="105"/>
      <c r="BJ339" s="105"/>
    </row>
    <row r="340" spans="2:62" ht="20.100000000000001" hidden="1" customHeight="1" outlineLevel="1">
      <c r="B340" s="100"/>
      <c r="C340" s="908"/>
      <c r="D340" s="909"/>
      <c r="E340" s="909"/>
      <c r="F340" s="910"/>
      <c r="G340" s="890"/>
      <c r="H340" s="891"/>
      <c r="I340" s="152"/>
      <c r="J340" s="152"/>
      <c r="K340" s="152"/>
      <c r="L340" s="152"/>
      <c r="M340" s="152"/>
      <c r="N340" s="152"/>
      <c r="O340" s="152"/>
      <c r="P340" s="153"/>
      <c r="Q340" s="153"/>
      <c r="R340" s="156">
        <f t="shared" si="264"/>
        <v>0</v>
      </c>
      <c r="S340" s="156">
        <f t="shared" si="265"/>
        <v>0</v>
      </c>
      <c r="U340" s="157">
        <f t="shared" si="271"/>
        <v>0</v>
      </c>
      <c r="W340" s="152"/>
      <c r="X340" s="152"/>
      <c r="Y340" s="152"/>
      <c r="Z340" s="152"/>
      <c r="AA340" s="152"/>
      <c r="AB340" s="152"/>
      <c r="AC340" s="347"/>
      <c r="AD340" s="152"/>
      <c r="AE340" s="152"/>
      <c r="AF340" s="152"/>
      <c r="AG340" s="152"/>
      <c r="AH340" s="152"/>
      <c r="AI340" s="152"/>
      <c r="AJ340" s="347"/>
      <c r="AK340" s="152"/>
      <c r="AL340" s="152"/>
      <c r="AM340" s="295"/>
      <c r="AN340" s="228"/>
      <c r="AO340" s="228"/>
      <c r="AP340" s="228"/>
      <c r="AQ340" s="228"/>
      <c r="AR340" s="228"/>
      <c r="AS340" s="348"/>
      <c r="AT340" s="264">
        <f t="shared" si="228"/>
        <v>0</v>
      </c>
      <c r="AU340" s="259"/>
      <c r="AV340" s="265">
        <f t="shared" si="268"/>
        <v>0</v>
      </c>
      <c r="AX340" s="265">
        <f t="shared" si="272"/>
        <v>0</v>
      </c>
      <c r="AZ340" s="492">
        <f t="shared" si="269"/>
        <v>0</v>
      </c>
      <c r="BB340" s="492">
        <f t="shared" si="270"/>
        <v>0</v>
      </c>
      <c r="BD340" s="265">
        <f t="shared" si="273"/>
        <v>0</v>
      </c>
      <c r="BE340" s="105"/>
      <c r="BF340" s="105"/>
      <c r="BG340" s="105"/>
      <c r="BH340" s="105"/>
      <c r="BI340" s="105"/>
      <c r="BJ340" s="105"/>
    </row>
    <row r="341" spans="2:62" ht="20.100000000000001" hidden="1" customHeight="1" outlineLevel="1">
      <c r="B341" s="100"/>
      <c r="C341" s="908"/>
      <c r="D341" s="909"/>
      <c r="E341" s="909"/>
      <c r="F341" s="910"/>
      <c r="G341" s="890"/>
      <c r="H341" s="891"/>
      <c r="I341" s="152"/>
      <c r="J341" s="152"/>
      <c r="K341" s="152"/>
      <c r="L341" s="152"/>
      <c r="M341" s="152"/>
      <c r="N341" s="152"/>
      <c r="O341" s="152"/>
      <c r="P341" s="153"/>
      <c r="Q341" s="153"/>
      <c r="R341" s="156">
        <f t="shared" si="264"/>
        <v>0</v>
      </c>
      <c r="S341" s="156">
        <f t="shared" si="265"/>
        <v>0</v>
      </c>
      <c r="U341" s="157">
        <f t="shared" si="271"/>
        <v>0</v>
      </c>
      <c r="W341" s="152"/>
      <c r="X341" s="152"/>
      <c r="Y341" s="152"/>
      <c r="Z341" s="152"/>
      <c r="AA341" s="152"/>
      <c r="AB341" s="152"/>
      <c r="AC341" s="347"/>
      <c r="AD341" s="152"/>
      <c r="AE341" s="152"/>
      <c r="AF341" s="152"/>
      <c r="AG341" s="152"/>
      <c r="AH341" s="152"/>
      <c r="AI341" s="152"/>
      <c r="AJ341" s="347"/>
      <c r="AK341" s="152"/>
      <c r="AL341" s="152"/>
      <c r="AM341" s="295"/>
      <c r="AN341" s="228"/>
      <c r="AO341" s="228"/>
      <c r="AP341" s="228"/>
      <c r="AQ341" s="228"/>
      <c r="AR341" s="228"/>
      <c r="AS341" s="348"/>
      <c r="AT341" s="264">
        <f t="shared" si="228"/>
        <v>0</v>
      </c>
      <c r="AU341" s="259"/>
      <c r="AV341" s="265">
        <f t="shared" si="268"/>
        <v>0</v>
      </c>
      <c r="AX341" s="265">
        <f t="shared" si="272"/>
        <v>0</v>
      </c>
      <c r="AZ341" s="492">
        <f t="shared" si="269"/>
        <v>0</v>
      </c>
      <c r="BB341" s="492">
        <f t="shared" si="270"/>
        <v>0</v>
      </c>
      <c r="BD341" s="265">
        <f t="shared" si="273"/>
        <v>0</v>
      </c>
      <c r="BE341" s="105"/>
      <c r="BF341" s="105"/>
      <c r="BG341" s="105"/>
      <c r="BH341" s="105"/>
      <c r="BI341" s="105"/>
      <c r="BJ341" s="105"/>
    </row>
    <row r="342" spans="2:62" ht="20.100000000000001" hidden="1" customHeight="1" outlineLevel="1">
      <c r="B342" s="100"/>
      <c r="C342" s="908"/>
      <c r="D342" s="909"/>
      <c r="E342" s="909"/>
      <c r="F342" s="910"/>
      <c r="G342" s="890"/>
      <c r="H342" s="891"/>
      <c r="I342" s="152"/>
      <c r="J342" s="152"/>
      <c r="K342" s="152"/>
      <c r="L342" s="152"/>
      <c r="M342" s="152"/>
      <c r="N342" s="152"/>
      <c r="O342" s="152"/>
      <c r="P342" s="153"/>
      <c r="Q342" s="153"/>
      <c r="R342" s="156">
        <f t="shared" si="264"/>
        <v>0</v>
      </c>
      <c r="S342" s="156">
        <f t="shared" si="265"/>
        <v>0</v>
      </c>
      <c r="U342" s="157">
        <f t="shared" si="271"/>
        <v>0</v>
      </c>
      <c r="W342" s="152"/>
      <c r="X342" s="152"/>
      <c r="Y342" s="152"/>
      <c r="Z342" s="152"/>
      <c r="AA342" s="152"/>
      <c r="AB342" s="152"/>
      <c r="AC342" s="347"/>
      <c r="AD342" s="152"/>
      <c r="AE342" s="152"/>
      <c r="AF342" s="152"/>
      <c r="AG342" s="152"/>
      <c r="AH342" s="152"/>
      <c r="AI342" s="152"/>
      <c r="AJ342" s="347"/>
      <c r="AK342" s="152"/>
      <c r="AL342" s="152"/>
      <c r="AM342" s="295"/>
      <c r="AN342" s="228"/>
      <c r="AO342" s="228"/>
      <c r="AP342" s="228"/>
      <c r="AQ342" s="228"/>
      <c r="AR342" s="228"/>
      <c r="AS342" s="348"/>
      <c r="AT342" s="264">
        <f t="shared" si="228"/>
        <v>0</v>
      </c>
      <c r="AU342" s="259"/>
      <c r="AV342" s="265">
        <f t="shared" si="268"/>
        <v>0</v>
      </c>
      <c r="AX342" s="265">
        <f t="shared" si="272"/>
        <v>0</v>
      </c>
      <c r="AZ342" s="492">
        <f t="shared" si="269"/>
        <v>0</v>
      </c>
      <c r="BB342" s="492">
        <f t="shared" si="270"/>
        <v>0</v>
      </c>
      <c r="BD342" s="265">
        <f t="shared" si="273"/>
        <v>0</v>
      </c>
      <c r="BE342" s="105"/>
      <c r="BF342" s="105"/>
      <c r="BG342" s="105"/>
      <c r="BH342" s="105"/>
      <c r="BI342" s="105"/>
      <c r="BJ342" s="105"/>
    </row>
    <row r="343" spans="2:62" ht="20.100000000000001" hidden="1" customHeight="1" outlineLevel="1">
      <c r="B343" s="100"/>
      <c r="C343" s="908"/>
      <c r="D343" s="909"/>
      <c r="E343" s="909"/>
      <c r="F343" s="910"/>
      <c r="G343" s="890"/>
      <c r="H343" s="891"/>
      <c r="I343" s="152"/>
      <c r="J343" s="152"/>
      <c r="K343" s="152"/>
      <c r="L343" s="152"/>
      <c r="M343" s="152"/>
      <c r="N343" s="152"/>
      <c r="O343" s="152"/>
      <c r="P343" s="153"/>
      <c r="Q343" s="153"/>
      <c r="R343" s="156">
        <f t="shared" si="264"/>
        <v>0</v>
      </c>
      <c r="S343" s="156">
        <f t="shared" si="265"/>
        <v>0</v>
      </c>
      <c r="U343" s="157">
        <f t="shared" si="271"/>
        <v>0</v>
      </c>
      <c r="W343" s="152"/>
      <c r="X343" s="152"/>
      <c r="Y343" s="152"/>
      <c r="Z343" s="152"/>
      <c r="AA343" s="152"/>
      <c r="AB343" s="152"/>
      <c r="AC343" s="347"/>
      <c r="AD343" s="152"/>
      <c r="AE343" s="152"/>
      <c r="AF343" s="152"/>
      <c r="AG343" s="152"/>
      <c r="AH343" s="152"/>
      <c r="AI343" s="152"/>
      <c r="AJ343" s="347"/>
      <c r="AK343" s="152"/>
      <c r="AL343" s="152"/>
      <c r="AM343" s="295"/>
      <c r="AN343" s="228"/>
      <c r="AO343" s="228"/>
      <c r="AP343" s="228"/>
      <c r="AQ343" s="228"/>
      <c r="AR343" s="228"/>
      <c r="AS343" s="348"/>
      <c r="AT343" s="264">
        <f t="shared" si="228"/>
        <v>0</v>
      </c>
      <c r="AU343" s="259"/>
      <c r="AV343" s="265">
        <f t="shared" si="268"/>
        <v>0</v>
      </c>
      <c r="AX343" s="265">
        <f t="shared" si="272"/>
        <v>0</v>
      </c>
      <c r="AZ343" s="492">
        <f t="shared" si="269"/>
        <v>0</v>
      </c>
      <c r="BB343" s="492">
        <f t="shared" si="270"/>
        <v>0</v>
      </c>
      <c r="BD343" s="265">
        <f t="shared" si="273"/>
        <v>0</v>
      </c>
      <c r="BE343" s="105"/>
      <c r="BF343" s="105"/>
      <c r="BG343" s="105"/>
      <c r="BH343" s="105"/>
      <c r="BI343" s="105"/>
      <c r="BJ343" s="105"/>
    </row>
    <row r="344" spans="2:62" ht="20.100000000000001" hidden="1" customHeight="1" outlineLevel="1">
      <c r="B344" s="100"/>
      <c r="C344" s="908"/>
      <c r="D344" s="909"/>
      <c r="E344" s="909"/>
      <c r="F344" s="910"/>
      <c r="G344" s="890"/>
      <c r="H344" s="891"/>
      <c r="I344" s="152"/>
      <c r="J344" s="152"/>
      <c r="K344" s="152"/>
      <c r="L344" s="152"/>
      <c r="M344" s="152"/>
      <c r="N344" s="152"/>
      <c r="O344" s="152"/>
      <c r="P344" s="153"/>
      <c r="Q344" s="153"/>
      <c r="R344" s="156">
        <f t="shared" si="264"/>
        <v>0</v>
      </c>
      <c r="S344" s="156">
        <f t="shared" si="265"/>
        <v>0</v>
      </c>
      <c r="U344" s="157">
        <f t="shared" si="271"/>
        <v>0</v>
      </c>
      <c r="W344" s="152"/>
      <c r="X344" s="152"/>
      <c r="Y344" s="152"/>
      <c r="Z344" s="152"/>
      <c r="AA344" s="152"/>
      <c r="AB344" s="152"/>
      <c r="AC344" s="347"/>
      <c r="AD344" s="152"/>
      <c r="AE344" s="152"/>
      <c r="AF344" s="152"/>
      <c r="AG344" s="152"/>
      <c r="AH344" s="152"/>
      <c r="AI344" s="152"/>
      <c r="AJ344" s="347"/>
      <c r="AK344" s="152"/>
      <c r="AL344" s="152"/>
      <c r="AM344" s="295"/>
      <c r="AN344" s="228"/>
      <c r="AO344" s="228"/>
      <c r="AP344" s="228"/>
      <c r="AQ344" s="228"/>
      <c r="AR344" s="228"/>
      <c r="AS344" s="348"/>
      <c r="AT344" s="264">
        <f t="shared" si="228"/>
        <v>0</v>
      </c>
      <c r="AU344" s="259"/>
      <c r="AV344" s="265">
        <f t="shared" si="268"/>
        <v>0</v>
      </c>
      <c r="AX344" s="265">
        <f t="shared" si="272"/>
        <v>0</v>
      </c>
      <c r="AZ344" s="492">
        <f t="shared" si="269"/>
        <v>0</v>
      </c>
      <c r="BB344" s="492">
        <f t="shared" si="270"/>
        <v>0</v>
      </c>
      <c r="BD344" s="265">
        <f t="shared" si="273"/>
        <v>0</v>
      </c>
      <c r="BE344" s="105"/>
      <c r="BF344" s="105"/>
      <c r="BG344" s="105"/>
      <c r="BH344" s="105"/>
      <c r="BI344" s="105"/>
      <c r="BJ344" s="105"/>
    </row>
    <row r="345" spans="2:62" ht="20.100000000000001" hidden="1" customHeight="1" outlineLevel="1">
      <c r="B345" s="100"/>
      <c r="C345" s="908"/>
      <c r="D345" s="909"/>
      <c r="E345" s="909"/>
      <c r="F345" s="910"/>
      <c r="G345" s="890"/>
      <c r="H345" s="891"/>
      <c r="I345" s="152"/>
      <c r="J345" s="152"/>
      <c r="K345" s="152"/>
      <c r="L345" s="152"/>
      <c r="M345" s="152"/>
      <c r="N345" s="152"/>
      <c r="O345" s="152"/>
      <c r="P345" s="153"/>
      <c r="Q345" s="153"/>
      <c r="R345" s="156">
        <f t="shared" si="264"/>
        <v>0</v>
      </c>
      <c r="S345" s="156">
        <f t="shared" si="265"/>
        <v>0</v>
      </c>
      <c r="U345" s="157">
        <f t="shared" si="271"/>
        <v>0</v>
      </c>
      <c r="W345" s="152"/>
      <c r="X345" s="152"/>
      <c r="Y345" s="152"/>
      <c r="Z345" s="152"/>
      <c r="AA345" s="152"/>
      <c r="AB345" s="152"/>
      <c r="AC345" s="347"/>
      <c r="AD345" s="152"/>
      <c r="AE345" s="152"/>
      <c r="AF345" s="152"/>
      <c r="AG345" s="152"/>
      <c r="AH345" s="152"/>
      <c r="AI345" s="152"/>
      <c r="AJ345" s="347"/>
      <c r="AK345" s="152"/>
      <c r="AL345" s="152"/>
      <c r="AM345" s="295"/>
      <c r="AN345" s="228"/>
      <c r="AO345" s="228"/>
      <c r="AP345" s="228"/>
      <c r="AQ345" s="228"/>
      <c r="AR345" s="228"/>
      <c r="AS345" s="348"/>
      <c r="AT345" s="264">
        <f t="shared" si="228"/>
        <v>0</v>
      </c>
      <c r="AU345" s="259"/>
      <c r="AV345" s="265">
        <f t="shared" si="268"/>
        <v>0</v>
      </c>
      <c r="AX345" s="265">
        <f t="shared" si="272"/>
        <v>0</v>
      </c>
      <c r="AZ345" s="492">
        <f t="shared" si="269"/>
        <v>0</v>
      </c>
      <c r="BB345" s="492">
        <f t="shared" si="270"/>
        <v>0</v>
      </c>
      <c r="BD345" s="265">
        <f t="shared" si="273"/>
        <v>0</v>
      </c>
      <c r="BE345" s="105"/>
      <c r="BF345" s="105"/>
      <c r="BG345" s="105"/>
      <c r="BH345" s="105"/>
      <c r="BI345" s="105"/>
      <c r="BJ345" s="105"/>
    </row>
    <row r="346" spans="2:62" ht="20.100000000000001" hidden="1" customHeight="1" outlineLevel="1">
      <c r="B346" s="100"/>
      <c r="C346" s="908"/>
      <c r="D346" s="909"/>
      <c r="E346" s="909"/>
      <c r="F346" s="910"/>
      <c r="G346" s="890"/>
      <c r="H346" s="891"/>
      <c r="I346" s="152"/>
      <c r="J346" s="152"/>
      <c r="K346" s="152"/>
      <c r="L346" s="152"/>
      <c r="M346" s="152"/>
      <c r="N346" s="152"/>
      <c r="O346" s="152"/>
      <c r="P346" s="153"/>
      <c r="Q346" s="153"/>
      <c r="R346" s="156">
        <f t="shared" si="264"/>
        <v>0</v>
      </c>
      <c r="S346" s="156">
        <f t="shared" si="265"/>
        <v>0</v>
      </c>
      <c r="U346" s="157">
        <f t="shared" si="271"/>
        <v>0</v>
      </c>
      <c r="W346" s="152"/>
      <c r="X346" s="152"/>
      <c r="Y346" s="152"/>
      <c r="Z346" s="152"/>
      <c r="AA346" s="152"/>
      <c r="AB346" s="152"/>
      <c r="AC346" s="347"/>
      <c r="AD346" s="152"/>
      <c r="AE346" s="152"/>
      <c r="AF346" s="152"/>
      <c r="AG346" s="152"/>
      <c r="AH346" s="152"/>
      <c r="AI346" s="152"/>
      <c r="AJ346" s="347"/>
      <c r="AK346" s="152"/>
      <c r="AL346" s="152"/>
      <c r="AM346" s="295"/>
      <c r="AN346" s="228"/>
      <c r="AO346" s="228"/>
      <c r="AP346" s="228"/>
      <c r="AQ346" s="228"/>
      <c r="AR346" s="228"/>
      <c r="AS346" s="348"/>
      <c r="AT346" s="264">
        <f t="shared" si="228"/>
        <v>0</v>
      </c>
      <c r="AU346" s="259"/>
      <c r="AV346" s="265">
        <f t="shared" si="268"/>
        <v>0</v>
      </c>
      <c r="AX346" s="265">
        <f t="shared" si="272"/>
        <v>0</v>
      </c>
      <c r="AZ346" s="492">
        <f t="shared" si="269"/>
        <v>0</v>
      </c>
      <c r="BB346" s="492">
        <f t="shared" si="270"/>
        <v>0</v>
      </c>
      <c r="BD346" s="265">
        <f t="shared" si="273"/>
        <v>0</v>
      </c>
      <c r="BE346" s="105"/>
      <c r="BF346" s="105"/>
      <c r="BG346" s="105"/>
      <c r="BH346" s="105"/>
      <c r="BI346" s="105"/>
      <c r="BJ346" s="105"/>
    </row>
    <row r="347" spans="2:62" ht="20.100000000000001" hidden="1" customHeight="1" outlineLevel="1">
      <c r="B347" s="100"/>
      <c r="C347" s="908"/>
      <c r="D347" s="909"/>
      <c r="E347" s="909"/>
      <c r="F347" s="910"/>
      <c r="G347" s="890"/>
      <c r="H347" s="891"/>
      <c r="I347" s="152"/>
      <c r="J347" s="152"/>
      <c r="K347" s="152"/>
      <c r="L347" s="152"/>
      <c r="M347" s="152"/>
      <c r="N347" s="152"/>
      <c r="O347" s="152"/>
      <c r="P347" s="153"/>
      <c r="Q347" s="153"/>
      <c r="R347" s="156">
        <f t="shared" si="264"/>
        <v>0</v>
      </c>
      <c r="S347" s="156">
        <f t="shared" si="265"/>
        <v>0</v>
      </c>
      <c r="U347" s="157">
        <f t="shared" si="271"/>
        <v>0</v>
      </c>
      <c r="W347" s="152"/>
      <c r="X347" s="152"/>
      <c r="Y347" s="152"/>
      <c r="Z347" s="152"/>
      <c r="AA347" s="152"/>
      <c r="AB347" s="152"/>
      <c r="AC347" s="347"/>
      <c r="AD347" s="152"/>
      <c r="AE347" s="152"/>
      <c r="AF347" s="152"/>
      <c r="AG347" s="152"/>
      <c r="AH347" s="152"/>
      <c r="AI347" s="152"/>
      <c r="AJ347" s="347"/>
      <c r="AK347" s="152"/>
      <c r="AL347" s="152"/>
      <c r="AM347" s="295"/>
      <c r="AN347" s="228"/>
      <c r="AO347" s="228"/>
      <c r="AP347" s="228"/>
      <c r="AQ347" s="228"/>
      <c r="AR347" s="228"/>
      <c r="AS347" s="348"/>
      <c r="AT347" s="264">
        <f t="shared" si="228"/>
        <v>0</v>
      </c>
      <c r="AU347" s="259"/>
      <c r="AV347" s="265">
        <f t="shared" si="268"/>
        <v>0</v>
      </c>
      <c r="AX347" s="265">
        <f t="shared" si="272"/>
        <v>0</v>
      </c>
      <c r="AZ347" s="492">
        <f t="shared" si="269"/>
        <v>0</v>
      </c>
      <c r="BB347" s="492">
        <f t="shared" si="270"/>
        <v>0</v>
      </c>
      <c r="BD347" s="265">
        <f t="shared" si="273"/>
        <v>0</v>
      </c>
      <c r="BE347" s="105"/>
      <c r="BF347" s="105"/>
      <c r="BG347" s="105"/>
      <c r="BH347" s="105"/>
      <c r="BI347" s="105"/>
      <c r="BJ347" s="105"/>
    </row>
    <row r="348" spans="2:62" ht="20.100000000000001" hidden="1" customHeight="1" outlineLevel="1">
      <c r="B348" s="100"/>
      <c r="C348" s="908"/>
      <c r="D348" s="909"/>
      <c r="E348" s="909"/>
      <c r="F348" s="910"/>
      <c r="G348" s="890"/>
      <c r="H348" s="891"/>
      <c r="I348" s="152"/>
      <c r="J348" s="152"/>
      <c r="K348" s="152"/>
      <c r="L348" s="152"/>
      <c r="M348" s="152"/>
      <c r="N348" s="152"/>
      <c r="O348" s="152"/>
      <c r="P348" s="153"/>
      <c r="Q348" s="153"/>
      <c r="R348" s="156">
        <f t="shared" si="264"/>
        <v>0</v>
      </c>
      <c r="S348" s="156">
        <f t="shared" si="265"/>
        <v>0</v>
      </c>
      <c r="U348" s="157">
        <f t="shared" si="271"/>
        <v>0</v>
      </c>
      <c r="W348" s="152"/>
      <c r="X348" s="152"/>
      <c r="Y348" s="152"/>
      <c r="Z348" s="152"/>
      <c r="AA348" s="152"/>
      <c r="AB348" s="152"/>
      <c r="AC348" s="347"/>
      <c r="AD348" s="152"/>
      <c r="AE348" s="152"/>
      <c r="AF348" s="152"/>
      <c r="AG348" s="152"/>
      <c r="AH348" s="152"/>
      <c r="AI348" s="152"/>
      <c r="AJ348" s="347"/>
      <c r="AK348" s="152"/>
      <c r="AL348" s="152"/>
      <c r="AM348" s="295"/>
      <c r="AN348" s="228"/>
      <c r="AO348" s="228"/>
      <c r="AP348" s="228"/>
      <c r="AQ348" s="228"/>
      <c r="AR348" s="228"/>
      <c r="AS348" s="348"/>
      <c r="AT348" s="264">
        <f t="shared" ref="AT348:AT350" si="274">((W348+AD348)*$W$7+(X348+AE348)*$X$7+(Y348+Z348+AF348+AG348)*$Z$7+(AA348+AH348)*$AA$7+(AB348+AI348)*$AB$7)*Zuschläge_IBN</f>
        <v>0</v>
      </c>
      <c r="AU348" s="259"/>
      <c r="AV348" s="265">
        <f t="shared" si="268"/>
        <v>0</v>
      </c>
      <c r="AX348" s="265">
        <f t="shared" si="272"/>
        <v>0</v>
      </c>
      <c r="AZ348" s="492">
        <f t="shared" si="269"/>
        <v>0</v>
      </c>
      <c r="BB348" s="492">
        <f t="shared" si="270"/>
        <v>0</v>
      </c>
      <c r="BD348" s="265">
        <f t="shared" si="273"/>
        <v>0</v>
      </c>
      <c r="BE348" s="105"/>
      <c r="BF348" s="105"/>
      <c r="BG348" s="105"/>
      <c r="BH348" s="105"/>
      <c r="BI348" s="105"/>
      <c r="BJ348" s="105"/>
    </row>
    <row r="349" spans="2:62" ht="20.100000000000001" hidden="1" customHeight="1" outlineLevel="1">
      <c r="B349" s="100"/>
      <c r="C349" s="908"/>
      <c r="D349" s="909"/>
      <c r="E349" s="909"/>
      <c r="F349" s="910"/>
      <c r="G349" s="890"/>
      <c r="H349" s="891"/>
      <c r="I349" s="152"/>
      <c r="J349" s="152"/>
      <c r="K349" s="152"/>
      <c r="L349" s="152"/>
      <c r="M349" s="152"/>
      <c r="N349" s="152"/>
      <c r="O349" s="152"/>
      <c r="P349" s="153"/>
      <c r="Q349" s="153"/>
      <c r="R349" s="156">
        <f t="shared" si="264"/>
        <v>0</v>
      </c>
      <c r="S349" s="156">
        <f t="shared" si="265"/>
        <v>0</v>
      </c>
      <c r="U349" s="157">
        <f t="shared" si="271"/>
        <v>0</v>
      </c>
      <c r="W349" s="152"/>
      <c r="X349" s="152"/>
      <c r="Y349" s="152"/>
      <c r="Z349" s="152"/>
      <c r="AA349" s="152"/>
      <c r="AB349" s="152"/>
      <c r="AC349" s="347"/>
      <c r="AD349" s="152"/>
      <c r="AE349" s="152"/>
      <c r="AF349" s="152"/>
      <c r="AG349" s="152"/>
      <c r="AH349" s="152"/>
      <c r="AI349" s="152"/>
      <c r="AJ349" s="347"/>
      <c r="AK349" s="152"/>
      <c r="AL349" s="152"/>
      <c r="AM349" s="295"/>
      <c r="AN349" s="228"/>
      <c r="AO349" s="228"/>
      <c r="AP349" s="228"/>
      <c r="AQ349" s="228"/>
      <c r="AR349" s="228"/>
      <c r="AS349" s="348"/>
      <c r="AT349" s="264">
        <f t="shared" si="274"/>
        <v>0</v>
      </c>
      <c r="AU349" s="259"/>
      <c r="AV349" s="265">
        <f t="shared" si="268"/>
        <v>0</v>
      </c>
      <c r="AX349" s="265">
        <f t="shared" si="272"/>
        <v>0</v>
      </c>
      <c r="AZ349" s="492">
        <f t="shared" si="269"/>
        <v>0</v>
      </c>
      <c r="BB349" s="492">
        <f t="shared" si="270"/>
        <v>0</v>
      </c>
      <c r="BD349" s="265">
        <f t="shared" si="273"/>
        <v>0</v>
      </c>
      <c r="BE349" s="105"/>
      <c r="BF349" s="105"/>
      <c r="BG349" s="105"/>
      <c r="BH349" s="105"/>
      <c r="BI349" s="105"/>
      <c r="BJ349" s="105"/>
    </row>
    <row r="350" spans="2:62" ht="20.100000000000001" hidden="1" customHeight="1" outlineLevel="1">
      <c r="B350" s="100"/>
      <c r="C350" s="908"/>
      <c r="D350" s="909"/>
      <c r="E350" s="909"/>
      <c r="F350" s="910"/>
      <c r="G350" s="890"/>
      <c r="H350" s="891"/>
      <c r="I350" s="152"/>
      <c r="J350" s="152"/>
      <c r="K350" s="152"/>
      <c r="L350" s="152"/>
      <c r="M350" s="152"/>
      <c r="N350" s="152"/>
      <c r="O350" s="152"/>
      <c r="P350" s="153"/>
      <c r="Q350" s="153"/>
      <c r="R350" s="156">
        <f t="shared" si="264"/>
        <v>0</v>
      </c>
      <c r="S350" s="156">
        <f t="shared" si="265"/>
        <v>0</v>
      </c>
      <c r="U350" s="157">
        <f t="shared" si="271"/>
        <v>0</v>
      </c>
      <c r="W350" s="152"/>
      <c r="X350" s="152"/>
      <c r="Y350" s="152"/>
      <c r="Z350" s="152"/>
      <c r="AA350" s="152"/>
      <c r="AB350" s="152"/>
      <c r="AC350" s="347"/>
      <c r="AD350" s="152"/>
      <c r="AE350" s="152"/>
      <c r="AF350" s="152"/>
      <c r="AG350" s="152"/>
      <c r="AH350" s="152"/>
      <c r="AI350" s="152"/>
      <c r="AJ350" s="347"/>
      <c r="AK350" s="152"/>
      <c r="AL350" s="152"/>
      <c r="AM350" s="295"/>
      <c r="AN350" s="228"/>
      <c r="AO350" s="228"/>
      <c r="AP350" s="228"/>
      <c r="AQ350" s="228"/>
      <c r="AR350" s="228"/>
      <c r="AS350" s="348"/>
      <c r="AT350" s="264">
        <f t="shared" si="274"/>
        <v>0</v>
      </c>
      <c r="AU350" s="259"/>
      <c r="AV350" s="265">
        <f t="shared" si="268"/>
        <v>0</v>
      </c>
      <c r="AX350" s="265">
        <f t="shared" si="272"/>
        <v>0</v>
      </c>
      <c r="AZ350" s="492">
        <f t="shared" si="269"/>
        <v>0</v>
      </c>
      <c r="BB350" s="492">
        <f t="shared" si="270"/>
        <v>0</v>
      </c>
      <c r="BD350" s="265">
        <f t="shared" si="273"/>
        <v>0</v>
      </c>
      <c r="BE350" s="105"/>
      <c r="BF350" s="105"/>
      <c r="BG350" s="105"/>
      <c r="BH350" s="105"/>
      <c r="BI350" s="105"/>
      <c r="BJ350" s="105"/>
    </row>
    <row r="351" spans="2:62" ht="9.9499999999999993" hidden="1" customHeight="1" outlineLevel="1">
      <c r="B351" s="101"/>
      <c r="C351" s="208"/>
      <c r="D351" s="208"/>
      <c r="E351" s="208"/>
      <c r="F351" s="208"/>
      <c r="G351" s="237"/>
      <c r="H351" s="207"/>
      <c r="I351" s="257"/>
      <c r="J351" s="257"/>
      <c r="K351" s="257"/>
      <c r="L351" s="257"/>
      <c r="M351" s="257"/>
      <c r="N351" s="257"/>
      <c r="O351" s="257"/>
      <c r="P351" s="256"/>
      <c r="Q351" s="102"/>
      <c r="R351" s="102"/>
      <c r="S351" s="102"/>
      <c r="U351" s="98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Z351" s="493"/>
      <c r="BE351" s="105"/>
      <c r="BF351" s="105"/>
      <c r="BG351" s="105"/>
      <c r="BH351" s="105"/>
      <c r="BI351" s="105"/>
      <c r="BJ351" s="105"/>
    </row>
    <row r="352" spans="2:62" ht="20.100000000000001" customHeight="1" collapsed="1">
      <c r="B352" s="8">
        <f>B335+1</f>
        <v>21</v>
      </c>
      <c r="C352" s="916"/>
      <c r="D352" s="917"/>
      <c r="E352" s="917"/>
      <c r="F352" s="918"/>
      <c r="G352" s="429"/>
      <c r="H352" s="206">
        <v>1</v>
      </c>
      <c r="I352" s="642">
        <f t="shared" ref="I352" si="275">$H352*SUM(I353:I367)</f>
        <v>0</v>
      </c>
      <c r="J352" s="643">
        <f t="shared" ref="J352:O352" si="276">$H352*SUM(J353:J367)</f>
        <v>0</v>
      </c>
      <c r="K352" s="644">
        <f t="shared" si="276"/>
        <v>0</v>
      </c>
      <c r="L352" s="645">
        <f t="shared" si="276"/>
        <v>0</v>
      </c>
      <c r="M352" s="645">
        <f t="shared" si="276"/>
        <v>0</v>
      </c>
      <c r="N352" s="644">
        <f t="shared" si="276"/>
        <v>0</v>
      </c>
      <c r="O352" s="642">
        <f t="shared" si="276"/>
        <v>0</v>
      </c>
      <c r="P352" s="209">
        <f t="shared" ref="P352:Q352" si="277">$H352*SUM(P353:P367)</f>
        <v>0</v>
      </c>
      <c r="Q352" s="210">
        <f t="shared" si="277"/>
        <v>0</v>
      </c>
      <c r="R352" s="136">
        <f t="shared" ref="R352:R367" si="278">P352*(1+Gewinn)*(1+SicherheitAngebot)</f>
        <v>0</v>
      </c>
      <c r="S352" s="137">
        <f t="shared" ref="S352:S367" si="279">Q352*(1+MGKZ)*(1+Gewinn)*(1+SicherheitAngebot)</f>
        <v>0</v>
      </c>
      <c r="U352" s="10">
        <f>I352*$I$7+J352*$J$7+K352*$K$7+L352*$L$7+M352*$M$7+N352*$N$7+O352*$O$7+R352+S352</f>
        <v>0</v>
      </c>
      <c r="W352" s="646">
        <f t="shared" ref="W352:AB352" si="280">$H352*SUM(W353:W367)</f>
        <v>0</v>
      </c>
      <c r="X352" s="647">
        <f t="shared" si="280"/>
        <v>0</v>
      </c>
      <c r="Y352" s="648">
        <f t="shared" si="280"/>
        <v>0</v>
      </c>
      <c r="Z352" s="649">
        <f t="shared" si="280"/>
        <v>0</v>
      </c>
      <c r="AA352" s="648">
        <f t="shared" si="280"/>
        <v>0</v>
      </c>
      <c r="AB352" s="646">
        <f t="shared" si="280"/>
        <v>0</v>
      </c>
      <c r="AC352" s="258"/>
      <c r="AD352" s="646">
        <f t="shared" ref="AD352:AM352" si="281">$H352*SUM(AD353:AD367)</f>
        <v>0</v>
      </c>
      <c r="AE352" s="647">
        <f t="shared" si="281"/>
        <v>0</v>
      </c>
      <c r="AF352" s="648">
        <f t="shared" si="281"/>
        <v>0</v>
      </c>
      <c r="AG352" s="649">
        <f t="shared" si="281"/>
        <v>0</v>
      </c>
      <c r="AH352" s="648">
        <f t="shared" si="281"/>
        <v>0</v>
      </c>
      <c r="AI352" s="646">
        <f t="shared" si="281"/>
        <v>0</v>
      </c>
      <c r="AJ352" s="258"/>
      <c r="AK352" s="653">
        <f t="shared" si="281"/>
        <v>0</v>
      </c>
      <c r="AL352" s="653">
        <f t="shared" si="281"/>
        <v>0</v>
      </c>
      <c r="AM352" s="653">
        <f t="shared" si="281"/>
        <v>0</v>
      </c>
      <c r="AN352" s="227">
        <f>$H352*SUM(AN353:AN367)*(1+Gewinn)*(1+SicherheitAngebot)</f>
        <v>0</v>
      </c>
      <c r="AO352" s="227">
        <f>$H352*SUM(AO353:AO367)*(1+Gewinn)*(1+SicherheitAngebot)</f>
        <v>0</v>
      </c>
      <c r="AP352" s="227">
        <f>$H352*SUM(AP353:AP367)*(1+Gewinn)*(1+SicherheitAngebot)</f>
        <v>0</v>
      </c>
      <c r="AQ352" s="227">
        <f>$H352*SUM(AQ353:AQ367)*(1+Gewinn)*(1+SicherheitAngebot)</f>
        <v>0</v>
      </c>
      <c r="AR352" s="227">
        <f>$H352*SUM(AR353:AR367)*(1+Gewinn)*(1+SicherheitAngebot)</f>
        <v>0</v>
      </c>
      <c r="AS352" s="262"/>
      <c r="AT352" s="263">
        <f t="shared" ref="AT352:AT384" si="282">((W352+AD352)*$W$7+(X352+AE352)*$X$7+(Y352+Z352+AF352+AG352)*$Z$7+(AA352+AH352)*$AA$7+(AB352+AI352)*$AB$7)*Zuschläge_IBN</f>
        <v>0</v>
      </c>
      <c r="AU352" s="259"/>
      <c r="AV352" s="491">
        <f>AK352*$AK$7+AL352*$AL$7+AM352*$AM$7+SUM(AN352:AR352)+AT352/Zuschläge_IBN+AT352</f>
        <v>0</v>
      </c>
      <c r="AX352" s="685">
        <f>U352+AV352</f>
        <v>0</v>
      </c>
      <c r="AZ352" s="490">
        <f>IF(H352&gt;0,U352/(1+SicherheitAngebot)*(1+Sicherheit),0)</f>
        <v>0</v>
      </c>
      <c r="BB352" s="490">
        <f>IF(H352&gt;0,AV352/(1+SicherheitAngebot)*(1+Sicherheit),0)</f>
        <v>0</v>
      </c>
      <c r="BD352" s="490">
        <f>AZ352+BB352</f>
        <v>0</v>
      </c>
      <c r="BE352" s="105"/>
      <c r="BF352" s="105"/>
      <c r="BG352" s="105"/>
      <c r="BH352" s="105"/>
      <c r="BI352" s="105"/>
      <c r="BJ352" s="105"/>
    </row>
    <row r="353" spans="2:62" ht="20.100000000000001" hidden="1" customHeight="1" outlineLevel="1">
      <c r="B353" s="99"/>
      <c r="C353" s="908"/>
      <c r="D353" s="909"/>
      <c r="E353" s="909"/>
      <c r="F353" s="910"/>
      <c r="G353" s="890"/>
      <c r="H353" s="901"/>
      <c r="I353" s="152"/>
      <c r="J353" s="152"/>
      <c r="K353" s="152"/>
      <c r="L353" s="152"/>
      <c r="M353" s="152"/>
      <c r="N353" s="152"/>
      <c r="O353" s="152"/>
      <c r="P353" s="153"/>
      <c r="Q353" s="153"/>
      <c r="R353" s="156">
        <f t="shared" si="278"/>
        <v>0</v>
      </c>
      <c r="S353" s="156">
        <f t="shared" si="279"/>
        <v>0</v>
      </c>
      <c r="U353" s="157">
        <f>I353*$I$7+J353*$J$7+K353*$K$7+L353*$L$7+M353*$M$7+N353*$N$7+O353*$O$7+R353+S353</f>
        <v>0</v>
      </c>
      <c r="W353" s="152"/>
      <c r="X353" s="152"/>
      <c r="Y353" s="152"/>
      <c r="Z353" s="152"/>
      <c r="AA353" s="152"/>
      <c r="AB353" s="152"/>
      <c r="AC353" s="347"/>
      <c r="AD353" s="152"/>
      <c r="AE353" s="152"/>
      <c r="AF353" s="152"/>
      <c r="AG353" s="152"/>
      <c r="AH353" s="152"/>
      <c r="AI353" s="152"/>
      <c r="AJ353" s="347"/>
      <c r="AK353" s="152"/>
      <c r="AL353" s="152"/>
      <c r="AM353" s="295"/>
      <c r="AN353" s="228"/>
      <c r="AO353" s="228"/>
      <c r="AP353" s="228"/>
      <c r="AQ353" s="228"/>
      <c r="AR353" s="228"/>
      <c r="AS353" s="348"/>
      <c r="AT353" s="264">
        <f t="shared" si="282"/>
        <v>0</v>
      </c>
      <c r="AU353" s="259"/>
      <c r="AV353" s="265">
        <f t="shared" ref="AV353:AV367" si="283">AK353*$AK$7+AL353*$AL$7+AM353*$AM$7+SUM(AN353:AR353)*(1+Gewinn)*(1+SicherheitAngebot)+AT353/Zuschläge_IBN+AT353</f>
        <v>0</v>
      </c>
      <c r="AX353" s="265">
        <f>U353+AV353</f>
        <v>0</v>
      </c>
      <c r="AZ353" s="492">
        <f t="shared" ref="AZ353:AZ367" si="284">U353/(1+SicherheitAngebot)*(1+Sicherheit)</f>
        <v>0</v>
      </c>
      <c r="BB353" s="492">
        <f t="shared" ref="BB353:BB367" si="285">AV353/(1+SicherheitAngebot)*(1+Sicherheit)</f>
        <v>0</v>
      </c>
      <c r="BD353" s="265">
        <f>AZ353+BB353</f>
        <v>0</v>
      </c>
      <c r="BE353" s="105"/>
      <c r="BF353" s="105"/>
      <c r="BG353" s="105"/>
      <c r="BH353" s="105"/>
      <c r="BI353" s="105"/>
      <c r="BJ353" s="105"/>
    </row>
    <row r="354" spans="2:62" ht="20.100000000000001" hidden="1" customHeight="1" outlineLevel="1">
      <c r="B354" s="100"/>
      <c r="C354" s="908"/>
      <c r="D354" s="909"/>
      <c r="E354" s="909"/>
      <c r="F354" s="910"/>
      <c r="G354" s="890"/>
      <c r="H354" s="891"/>
      <c r="I354" s="152"/>
      <c r="J354" s="152"/>
      <c r="K354" s="152"/>
      <c r="L354" s="152"/>
      <c r="M354" s="152"/>
      <c r="N354" s="152"/>
      <c r="O354" s="152"/>
      <c r="P354" s="153"/>
      <c r="Q354" s="153"/>
      <c r="R354" s="156">
        <f t="shared" si="278"/>
        <v>0</v>
      </c>
      <c r="S354" s="156">
        <f t="shared" si="279"/>
        <v>0</v>
      </c>
      <c r="U354" s="157">
        <f t="shared" ref="U354:U367" si="286">I354*$I$7+J354*$J$7+K354*$K$7+L354*$L$7+M354*$M$7+N354*$N$7+O354*$O$7+R354+S354</f>
        <v>0</v>
      </c>
      <c r="W354" s="152"/>
      <c r="X354" s="152"/>
      <c r="Y354" s="152"/>
      <c r="Z354" s="152"/>
      <c r="AA354" s="152"/>
      <c r="AB354" s="152"/>
      <c r="AC354" s="347"/>
      <c r="AD354" s="152"/>
      <c r="AE354" s="152"/>
      <c r="AF354" s="152"/>
      <c r="AG354" s="152"/>
      <c r="AH354" s="152"/>
      <c r="AI354" s="152"/>
      <c r="AJ354" s="347"/>
      <c r="AK354" s="152"/>
      <c r="AL354" s="152"/>
      <c r="AM354" s="295"/>
      <c r="AN354" s="228"/>
      <c r="AO354" s="228"/>
      <c r="AP354" s="228"/>
      <c r="AQ354" s="228"/>
      <c r="AR354" s="228"/>
      <c r="AS354" s="348"/>
      <c r="AT354" s="264">
        <f t="shared" si="282"/>
        <v>0</v>
      </c>
      <c r="AU354" s="259"/>
      <c r="AV354" s="265">
        <f t="shared" si="283"/>
        <v>0</v>
      </c>
      <c r="AX354" s="265">
        <f t="shared" ref="AX354:AX367" si="287">U354+AV354</f>
        <v>0</v>
      </c>
      <c r="AZ354" s="492">
        <f t="shared" si="284"/>
        <v>0</v>
      </c>
      <c r="BB354" s="492">
        <f t="shared" si="285"/>
        <v>0</v>
      </c>
      <c r="BD354" s="265">
        <f t="shared" ref="BD354:BD367" si="288">AZ354+BB354</f>
        <v>0</v>
      </c>
      <c r="BE354" s="105"/>
      <c r="BF354" s="105"/>
      <c r="BG354" s="105"/>
      <c r="BH354" s="105"/>
      <c r="BI354" s="105"/>
      <c r="BJ354" s="105"/>
    </row>
    <row r="355" spans="2:62" ht="20.100000000000001" hidden="1" customHeight="1" outlineLevel="1">
      <c r="B355" s="100"/>
      <c r="C355" s="908"/>
      <c r="D355" s="909"/>
      <c r="E355" s="909"/>
      <c r="F355" s="910"/>
      <c r="G355" s="890"/>
      <c r="H355" s="891"/>
      <c r="I355" s="152"/>
      <c r="J355" s="152"/>
      <c r="K355" s="152"/>
      <c r="L355" s="152"/>
      <c r="M355" s="152"/>
      <c r="N355" s="152"/>
      <c r="O355" s="152"/>
      <c r="P355" s="153"/>
      <c r="Q355" s="153"/>
      <c r="R355" s="156">
        <f t="shared" si="278"/>
        <v>0</v>
      </c>
      <c r="S355" s="156">
        <f t="shared" si="279"/>
        <v>0</v>
      </c>
      <c r="U355" s="157">
        <f t="shared" si="286"/>
        <v>0</v>
      </c>
      <c r="W355" s="152"/>
      <c r="X355" s="152"/>
      <c r="Y355" s="152"/>
      <c r="Z355" s="152"/>
      <c r="AA355" s="152"/>
      <c r="AB355" s="152"/>
      <c r="AC355" s="347"/>
      <c r="AD355" s="152"/>
      <c r="AE355" s="152"/>
      <c r="AF355" s="152"/>
      <c r="AG355" s="152"/>
      <c r="AH355" s="152"/>
      <c r="AI355" s="152"/>
      <c r="AJ355" s="347"/>
      <c r="AK355" s="152"/>
      <c r="AL355" s="152"/>
      <c r="AM355" s="295"/>
      <c r="AN355" s="228"/>
      <c r="AO355" s="228"/>
      <c r="AP355" s="228"/>
      <c r="AQ355" s="228"/>
      <c r="AR355" s="228"/>
      <c r="AS355" s="348"/>
      <c r="AT355" s="264">
        <f t="shared" si="282"/>
        <v>0</v>
      </c>
      <c r="AU355" s="259"/>
      <c r="AV355" s="265">
        <f t="shared" si="283"/>
        <v>0</v>
      </c>
      <c r="AX355" s="265">
        <f t="shared" si="287"/>
        <v>0</v>
      </c>
      <c r="AZ355" s="492">
        <f t="shared" si="284"/>
        <v>0</v>
      </c>
      <c r="BB355" s="492">
        <f t="shared" si="285"/>
        <v>0</v>
      </c>
      <c r="BD355" s="265">
        <f t="shared" si="288"/>
        <v>0</v>
      </c>
      <c r="BE355" s="105"/>
      <c r="BF355" s="105"/>
      <c r="BG355" s="105"/>
      <c r="BH355" s="105"/>
      <c r="BI355" s="105"/>
      <c r="BJ355" s="105"/>
    </row>
    <row r="356" spans="2:62" ht="20.100000000000001" hidden="1" customHeight="1" outlineLevel="1">
      <c r="B356" s="100"/>
      <c r="C356" s="908"/>
      <c r="D356" s="909"/>
      <c r="E356" s="909"/>
      <c r="F356" s="910"/>
      <c r="G356" s="890"/>
      <c r="H356" s="891"/>
      <c r="I356" s="152"/>
      <c r="J356" s="152"/>
      <c r="K356" s="152"/>
      <c r="L356" s="152"/>
      <c r="M356" s="152"/>
      <c r="N356" s="152"/>
      <c r="O356" s="152"/>
      <c r="P356" s="153"/>
      <c r="Q356" s="153"/>
      <c r="R356" s="156">
        <f t="shared" si="278"/>
        <v>0</v>
      </c>
      <c r="S356" s="156">
        <f t="shared" si="279"/>
        <v>0</v>
      </c>
      <c r="U356" s="157">
        <f t="shared" si="286"/>
        <v>0</v>
      </c>
      <c r="W356" s="152"/>
      <c r="X356" s="152"/>
      <c r="Y356" s="152"/>
      <c r="Z356" s="152"/>
      <c r="AA356" s="152"/>
      <c r="AB356" s="152"/>
      <c r="AC356" s="347"/>
      <c r="AD356" s="152"/>
      <c r="AE356" s="152"/>
      <c r="AF356" s="152"/>
      <c r="AG356" s="152"/>
      <c r="AH356" s="152"/>
      <c r="AI356" s="152"/>
      <c r="AJ356" s="347"/>
      <c r="AK356" s="152"/>
      <c r="AL356" s="152"/>
      <c r="AM356" s="295"/>
      <c r="AN356" s="228"/>
      <c r="AO356" s="228"/>
      <c r="AP356" s="228"/>
      <c r="AQ356" s="228"/>
      <c r="AR356" s="228"/>
      <c r="AS356" s="348"/>
      <c r="AT356" s="264">
        <f t="shared" si="282"/>
        <v>0</v>
      </c>
      <c r="AU356" s="259"/>
      <c r="AV356" s="265">
        <f t="shared" si="283"/>
        <v>0</v>
      </c>
      <c r="AX356" s="265">
        <f t="shared" si="287"/>
        <v>0</v>
      </c>
      <c r="AZ356" s="492">
        <f t="shared" si="284"/>
        <v>0</v>
      </c>
      <c r="BB356" s="492">
        <f t="shared" si="285"/>
        <v>0</v>
      </c>
      <c r="BD356" s="265">
        <f t="shared" si="288"/>
        <v>0</v>
      </c>
      <c r="BE356" s="105"/>
      <c r="BF356" s="105"/>
      <c r="BG356" s="105"/>
      <c r="BH356" s="105"/>
      <c r="BI356" s="105"/>
      <c r="BJ356" s="105"/>
    </row>
    <row r="357" spans="2:62" ht="20.100000000000001" hidden="1" customHeight="1" outlineLevel="1">
      <c r="B357" s="100"/>
      <c r="C357" s="908"/>
      <c r="D357" s="909"/>
      <c r="E357" s="909"/>
      <c r="F357" s="910"/>
      <c r="G357" s="890"/>
      <c r="H357" s="891"/>
      <c r="I357" s="152"/>
      <c r="J357" s="152"/>
      <c r="K357" s="152"/>
      <c r="L357" s="152"/>
      <c r="M357" s="152"/>
      <c r="N357" s="152"/>
      <c r="O357" s="152"/>
      <c r="P357" s="153"/>
      <c r="Q357" s="153"/>
      <c r="R357" s="156">
        <f t="shared" si="278"/>
        <v>0</v>
      </c>
      <c r="S357" s="156">
        <f t="shared" si="279"/>
        <v>0</v>
      </c>
      <c r="U357" s="157">
        <f t="shared" si="286"/>
        <v>0</v>
      </c>
      <c r="W357" s="152"/>
      <c r="X357" s="152"/>
      <c r="Y357" s="152"/>
      <c r="Z357" s="152"/>
      <c r="AA357" s="152"/>
      <c r="AB357" s="152"/>
      <c r="AC357" s="347"/>
      <c r="AD357" s="152"/>
      <c r="AE357" s="152"/>
      <c r="AF357" s="152"/>
      <c r="AG357" s="152"/>
      <c r="AH357" s="152"/>
      <c r="AI357" s="152"/>
      <c r="AJ357" s="347"/>
      <c r="AK357" s="152"/>
      <c r="AL357" s="152"/>
      <c r="AM357" s="295"/>
      <c r="AN357" s="228"/>
      <c r="AO357" s="228"/>
      <c r="AP357" s="228"/>
      <c r="AQ357" s="228"/>
      <c r="AR357" s="228"/>
      <c r="AS357" s="348"/>
      <c r="AT357" s="264">
        <f t="shared" si="282"/>
        <v>0</v>
      </c>
      <c r="AU357" s="259"/>
      <c r="AV357" s="265">
        <f t="shared" si="283"/>
        <v>0</v>
      </c>
      <c r="AX357" s="265">
        <f t="shared" si="287"/>
        <v>0</v>
      </c>
      <c r="AZ357" s="492">
        <f t="shared" si="284"/>
        <v>0</v>
      </c>
      <c r="BB357" s="492">
        <f t="shared" si="285"/>
        <v>0</v>
      </c>
      <c r="BD357" s="265">
        <f t="shared" si="288"/>
        <v>0</v>
      </c>
      <c r="BE357" s="105"/>
      <c r="BF357" s="105"/>
      <c r="BG357" s="105"/>
      <c r="BH357" s="105"/>
      <c r="BI357" s="105"/>
      <c r="BJ357" s="105"/>
    </row>
    <row r="358" spans="2:62" ht="20.100000000000001" hidden="1" customHeight="1" outlineLevel="1">
      <c r="B358" s="100"/>
      <c r="C358" s="908"/>
      <c r="D358" s="909"/>
      <c r="E358" s="909"/>
      <c r="F358" s="910"/>
      <c r="G358" s="890"/>
      <c r="H358" s="891"/>
      <c r="I358" s="152"/>
      <c r="J358" s="152"/>
      <c r="K358" s="152"/>
      <c r="L358" s="152"/>
      <c r="M358" s="152"/>
      <c r="N358" s="152"/>
      <c r="O358" s="152"/>
      <c r="P358" s="153"/>
      <c r="Q358" s="153"/>
      <c r="R358" s="156">
        <f t="shared" si="278"/>
        <v>0</v>
      </c>
      <c r="S358" s="156">
        <f t="shared" si="279"/>
        <v>0</v>
      </c>
      <c r="U358" s="157">
        <f t="shared" si="286"/>
        <v>0</v>
      </c>
      <c r="W358" s="152"/>
      <c r="X358" s="152"/>
      <c r="Y358" s="152"/>
      <c r="Z358" s="152"/>
      <c r="AA358" s="152"/>
      <c r="AB358" s="152"/>
      <c r="AC358" s="347"/>
      <c r="AD358" s="152"/>
      <c r="AE358" s="152"/>
      <c r="AF358" s="152"/>
      <c r="AG358" s="152"/>
      <c r="AH358" s="152"/>
      <c r="AI358" s="152"/>
      <c r="AJ358" s="347"/>
      <c r="AK358" s="152"/>
      <c r="AL358" s="152"/>
      <c r="AM358" s="295"/>
      <c r="AN358" s="228"/>
      <c r="AO358" s="228"/>
      <c r="AP358" s="228"/>
      <c r="AQ358" s="228"/>
      <c r="AR358" s="228"/>
      <c r="AS358" s="348"/>
      <c r="AT358" s="264">
        <f t="shared" si="282"/>
        <v>0</v>
      </c>
      <c r="AU358" s="259"/>
      <c r="AV358" s="265">
        <f t="shared" si="283"/>
        <v>0</v>
      </c>
      <c r="AX358" s="265">
        <f t="shared" si="287"/>
        <v>0</v>
      </c>
      <c r="AZ358" s="492">
        <f t="shared" si="284"/>
        <v>0</v>
      </c>
      <c r="BB358" s="492">
        <f t="shared" si="285"/>
        <v>0</v>
      </c>
      <c r="BD358" s="265">
        <f t="shared" si="288"/>
        <v>0</v>
      </c>
      <c r="BE358" s="105"/>
      <c r="BF358" s="105"/>
      <c r="BG358" s="105"/>
      <c r="BH358" s="105"/>
      <c r="BI358" s="105"/>
      <c r="BJ358" s="105"/>
    </row>
    <row r="359" spans="2:62" ht="20.100000000000001" hidden="1" customHeight="1" outlineLevel="1">
      <c r="B359" s="100"/>
      <c r="C359" s="908"/>
      <c r="D359" s="909"/>
      <c r="E359" s="909"/>
      <c r="F359" s="910"/>
      <c r="G359" s="890"/>
      <c r="H359" s="891"/>
      <c r="I359" s="152"/>
      <c r="J359" s="152"/>
      <c r="K359" s="152"/>
      <c r="L359" s="152"/>
      <c r="M359" s="152"/>
      <c r="N359" s="152"/>
      <c r="O359" s="152"/>
      <c r="P359" s="153"/>
      <c r="Q359" s="153"/>
      <c r="R359" s="156">
        <f t="shared" si="278"/>
        <v>0</v>
      </c>
      <c r="S359" s="156">
        <f t="shared" si="279"/>
        <v>0</v>
      </c>
      <c r="U359" s="157">
        <f t="shared" si="286"/>
        <v>0</v>
      </c>
      <c r="W359" s="152"/>
      <c r="X359" s="152"/>
      <c r="Y359" s="152"/>
      <c r="Z359" s="152"/>
      <c r="AA359" s="152"/>
      <c r="AB359" s="152"/>
      <c r="AC359" s="347"/>
      <c r="AD359" s="152"/>
      <c r="AE359" s="152"/>
      <c r="AF359" s="152"/>
      <c r="AG359" s="152"/>
      <c r="AH359" s="152"/>
      <c r="AI359" s="152"/>
      <c r="AJ359" s="347"/>
      <c r="AK359" s="152"/>
      <c r="AL359" s="152"/>
      <c r="AM359" s="295"/>
      <c r="AN359" s="228"/>
      <c r="AO359" s="228"/>
      <c r="AP359" s="228"/>
      <c r="AQ359" s="228"/>
      <c r="AR359" s="228"/>
      <c r="AS359" s="348"/>
      <c r="AT359" s="264">
        <f t="shared" si="282"/>
        <v>0</v>
      </c>
      <c r="AU359" s="259"/>
      <c r="AV359" s="265">
        <f t="shared" si="283"/>
        <v>0</v>
      </c>
      <c r="AX359" s="265">
        <f t="shared" si="287"/>
        <v>0</v>
      </c>
      <c r="AZ359" s="492">
        <f t="shared" si="284"/>
        <v>0</v>
      </c>
      <c r="BB359" s="492">
        <f t="shared" si="285"/>
        <v>0</v>
      </c>
      <c r="BD359" s="265">
        <f t="shared" si="288"/>
        <v>0</v>
      </c>
      <c r="BE359" s="105"/>
      <c r="BF359" s="105"/>
      <c r="BG359" s="105"/>
      <c r="BH359" s="105"/>
      <c r="BI359" s="105"/>
      <c r="BJ359" s="105"/>
    </row>
    <row r="360" spans="2:62" ht="20.100000000000001" hidden="1" customHeight="1" outlineLevel="1">
      <c r="B360" s="100"/>
      <c r="C360" s="908"/>
      <c r="D360" s="909"/>
      <c r="E360" s="909"/>
      <c r="F360" s="910"/>
      <c r="G360" s="890"/>
      <c r="H360" s="891"/>
      <c r="I360" s="152"/>
      <c r="J360" s="152"/>
      <c r="K360" s="152"/>
      <c r="L360" s="152"/>
      <c r="M360" s="152"/>
      <c r="N360" s="152"/>
      <c r="O360" s="152"/>
      <c r="P360" s="153"/>
      <c r="Q360" s="153"/>
      <c r="R360" s="156">
        <f t="shared" si="278"/>
        <v>0</v>
      </c>
      <c r="S360" s="156">
        <f t="shared" si="279"/>
        <v>0</v>
      </c>
      <c r="U360" s="157">
        <f t="shared" si="286"/>
        <v>0</v>
      </c>
      <c r="W360" s="152"/>
      <c r="X360" s="152"/>
      <c r="Y360" s="152"/>
      <c r="Z360" s="152"/>
      <c r="AA360" s="152"/>
      <c r="AB360" s="152"/>
      <c r="AC360" s="347"/>
      <c r="AD360" s="152"/>
      <c r="AE360" s="152"/>
      <c r="AF360" s="152"/>
      <c r="AG360" s="152"/>
      <c r="AH360" s="152"/>
      <c r="AI360" s="152"/>
      <c r="AJ360" s="347"/>
      <c r="AK360" s="152"/>
      <c r="AL360" s="152"/>
      <c r="AM360" s="295"/>
      <c r="AN360" s="228"/>
      <c r="AO360" s="228"/>
      <c r="AP360" s="228"/>
      <c r="AQ360" s="228"/>
      <c r="AR360" s="228"/>
      <c r="AS360" s="348"/>
      <c r="AT360" s="264">
        <f t="shared" si="282"/>
        <v>0</v>
      </c>
      <c r="AU360" s="259"/>
      <c r="AV360" s="265">
        <f t="shared" si="283"/>
        <v>0</v>
      </c>
      <c r="AX360" s="265">
        <f t="shared" si="287"/>
        <v>0</v>
      </c>
      <c r="AZ360" s="492">
        <f t="shared" si="284"/>
        <v>0</v>
      </c>
      <c r="BB360" s="492">
        <f t="shared" si="285"/>
        <v>0</v>
      </c>
      <c r="BD360" s="265">
        <f t="shared" si="288"/>
        <v>0</v>
      </c>
      <c r="BE360" s="105"/>
      <c r="BF360" s="105"/>
      <c r="BG360" s="105"/>
      <c r="BH360" s="105"/>
      <c r="BI360" s="105"/>
      <c r="BJ360" s="105"/>
    </row>
    <row r="361" spans="2:62" ht="20.100000000000001" hidden="1" customHeight="1" outlineLevel="1">
      <c r="B361" s="100"/>
      <c r="C361" s="908"/>
      <c r="D361" s="909"/>
      <c r="E361" s="909"/>
      <c r="F361" s="910"/>
      <c r="G361" s="890"/>
      <c r="H361" s="891"/>
      <c r="I361" s="152"/>
      <c r="J361" s="152"/>
      <c r="K361" s="152"/>
      <c r="L361" s="152"/>
      <c r="M361" s="152"/>
      <c r="N361" s="152"/>
      <c r="O361" s="152"/>
      <c r="P361" s="153"/>
      <c r="Q361" s="153"/>
      <c r="R361" s="156">
        <f t="shared" si="278"/>
        <v>0</v>
      </c>
      <c r="S361" s="156">
        <f t="shared" si="279"/>
        <v>0</v>
      </c>
      <c r="U361" s="157">
        <f t="shared" si="286"/>
        <v>0</v>
      </c>
      <c r="W361" s="152"/>
      <c r="X361" s="152"/>
      <c r="Y361" s="152"/>
      <c r="Z361" s="152"/>
      <c r="AA361" s="152"/>
      <c r="AB361" s="152"/>
      <c r="AC361" s="347"/>
      <c r="AD361" s="152"/>
      <c r="AE361" s="152"/>
      <c r="AF361" s="152"/>
      <c r="AG361" s="152"/>
      <c r="AH361" s="152"/>
      <c r="AI361" s="152"/>
      <c r="AJ361" s="347"/>
      <c r="AK361" s="152"/>
      <c r="AL361" s="152"/>
      <c r="AM361" s="295"/>
      <c r="AN361" s="228"/>
      <c r="AO361" s="228"/>
      <c r="AP361" s="228"/>
      <c r="AQ361" s="228"/>
      <c r="AR361" s="228"/>
      <c r="AS361" s="348"/>
      <c r="AT361" s="264">
        <f t="shared" si="282"/>
        <v>0</v>
      </c>
      <c r="AU361" s="259"/>
      <c r="AV361" s="265">
        <f t="shared" si="283"/>
        <v>0</v>
      </c>
      <c r="AX361" s="265">
        <f t="shared" si="287"/>
        <v>0</v>
      </c>
      <c r="AZ361" s="492">
        <f t="shared" si="284"/>
        <v>0</v>
      </c>
      <c r="BB361" s="492">
        <f t="shared" si="285"/>
        <v>0</v>
      </c>
      <c r="BD361" s="265">
        <f t="shared" si="288"/>
        <v>0</v>
      </c>
      <c r="BE361" s="105"/>
      <c r="BF361" s="105"/>
      <c r="BG361" s="105"/>
      <c r="BH361" s="105"/>
      <c r="BI361" s="105"/>
      <c r="BJ361" s="105"/>
    </row>
    <row r="362" spans="2:62" ht="20.100000000000001" hidden="1" customHeight="1" outlineLevel="1">
      <c r="B362" s="100"/>
      <c r="C362" s="908"/>
      <c r="D362" s="909"/>
      <c r="E362" s="909"/>
      <c r="F362" s="910"/>
      <c r="G362" s="890"/>
      <c r="H362" s="891"/>
      <c r="I362" s="152"/>
      <c r="J362" s="152"/>
      <c r="K362" s="152"/>
      <c r="L362" s="152"/>
      <c r="M362" s="152"/>
      <c r="N362" s="152"/>
      <c r="O362" s="152"/>
      <c r="P362" s="153"/>
      <c r="Q362" s="153"/>
      <c r="R362" s="156">
        <f t="shared" si="278"/>
        <v>0</v>
      </c>
      <c r="S362" s="156">
        <f t="shared" si="279"/>
        <v>0</v>
      </c>
      <c r="U362" s="157">
        <f t="shared" si="286"/>
        <v>0</v>
      </c>
      <c r="W362" s="152"/>
      <c r="X362" s="152"/>
      <c r="Y362" s="152"/>
      <c r="Z362" s="152"/>
      <c r="AA362" s="152"/>
      <c r="AB362" s="152"/>
      <c r="AC362" s="347"/>
      <c r="AD362" s="152"/>
      <c r="AE362" s="152"/>
      <c r="AF362" s="152"/>
      <c r="AG362" s="152"/>
      <c r="AH362" s="152"/>
      <c r="AI362" s="152"/>
      <c r="AJ362" s="347"/>
      <c r="AK362" s="152"/>
      <c r="AL362" s="152"/>
      <c r="AM362" s="295"/>
      <c r="AN362" s="228"/>
      <c r="AO362" s="228"/>
      <c r="AP362" s="228"/>
      <c r="AQ362" s="228"/>
      <c r="AR362" s="228"/>
      <c r="AS362" s="348"/>
      <c r="AT362" s="264">
        <f t="shared" si="282"/>
        <v>0</v>
      </c>
      <c r="AU362" s="259"/>
      <c r="AV362" s="265">
        <f t="shared" si="283"/>
        <v>0</v>
      </c>
      <c r="AX362" s="265">
        <f t="shared" si="287"/>
        <v>0</v>
      </c>
      <c r="AZ362" s="492">
        <f t="shared" si="284"/>
        <v>0</v>
      </c>
      <c r="BB362" s="492">
        <f t="shared" si="285"/>
        <v>0</v>
      </c>
      <c r="BD362" s="265">
        <f t="shared" si="288"/>
        <v>0</v>
      </c>
      <c r="BE362" s="105"/>
      <c r="BF362" s="105"/>
      <c r="BG362" s="105"/>
      <c r="BH362" s="105"/>
      <c r="BI362" s="105"/>
      <c r="BJ362" s="105"/>
    </row>
    <row r="363" spans="2:62" ht="20.100000000000001" hidden="1" customHeight="1" outlineLevel="1">
      <c r="B363" s="100"/>
      <c r="C363" s="908"/>
      <c r="D363" s="909"/>
      <c r="E363" s="909"/>
      <c r="F363" s="910"/>
      <c r="G363" s="890"/>
      <c r="H363" s="891"/>
      <c r="I363" s="152"/>
      <c r="J363" s="152"/>
      <c r="K363" s="152"/>
      <c r="L363" s="152"/>
      <c r="M363" s="152"/>
      <c r="N363" s="152"/>
      <c r="O363" s="152"/>
      <c r="P363" s="153"/>
      <c r="Q363" s="153"/>
      <c r="R363" s="156">
        <f t="shared" si="278"/>
        <v>0</v>
      </c>
      <c r="S363" s="156">
        <f t="shared" si="279"/>
        <v>0</v>
      </c>
      <c r="U363" s="157">
        <f t="shared" si="286"/>
        <v>0</v>
      </c>
      <c r="W363" s="152"/>
      <c r="X363" s="152"/>
      <c r="Y363" s="152"/>
      <c r="Z363" s="152"/>
      <c r="AA363" s="152"/>
      <c r="AB363" s="152"/>
      <c r="AC363" s="347"/>
      <c r="AD363" s="152"/>
      <c r="AE363" s="152"/>
      <c r="AF363" s="152"/>
      <c r="AG363" s="152"/>
      <c r="AH363" s="152"/>
      <c r="AI363" s="152"/>
      <c r="AJ363" s="347"/>
      <c r="AK363" s="152"/>
      <c r="AL363" s="152"/>
      <c r="AM363" s="295"/>
      <c r="AN363" s="228"/>
      <c r="AO363" s="228"/>
      <c r="AP363" s="228"/>
      <c r="AQ363" s="228"/>
      <c r="AR363" s="228"/>
      <c r="AS363" s="348"/>
      <c r="AT363" s="264">
        <f t="shared" si="282"/>
        <v>0</v>
      </c>
      <c r="AU363" s="259"/>
      <c r="AV363" s="265">
        <f t="shared" si="283"/>
        <v>0</v>
      </c>
      <c r="AX363" s="265">
        <f t="shared" si="287"/>
        <v>0</v>
      </c>
      <c r="AZ363" s="492">
        <f t="shared" si="284"/>
        <v>0</v>
      </c>
      <c r="BB363" s="492">
        <f t="shared" si="285"/>
        <v>0</v>
      </c>
      <c r="BD363" s="265">
        <f t="shared" si="288"/>
        <v>0</v>
      </c>
      <c r="BE363" s="105"/>
      <c r="BF363" s="105"/>
      <c r="BG363" s="105"/>
      <c r="BH363" s="105"/>
      <c r="BI363" s="105"/>
      <c r="BJ363" s="105"/>
    </row>
    <row r="364" spans="2:62" ht="20.100000000000001" hidden="1" customHeight="1" outlineLevel="1">
      <c r="B364" s="100"/>
      <c r="C364" s="908"/>
      <c r="D364" s="909"/>
      <c r="E364" s="909"/>
      <c r="F364" s="910"/>
      <c r="G364" s="890"/>
      <c r="H364" s="891"/>
      <c r="I364" s="152"/>
      <c r="J364" s="152"/>
      <c r="K364" s="152"/>
      <c r="L364" s="152"/>
      <c r="M364" s="152"/>
      <c r="N364" s="152"/>
      <c r="O364" s="152"/>
      <c r="P364" s="153"/>
      <c r="Q364" s="153"/>
      <c r="R364" s="156">
        <f t="shared" si="278"/>
        <v>0</v>
      </c>
      <c r="S364" s="156">
        <f t="shared" si="279"/>
        <v>0</v>
      </c>
      <c r="U364" s="157">
        <f t="shared" si="286"/>
        <v>0</v>
      </c>
      <c r="W364" s="152"/>
      <c r="X364" s="152"/>
      <c r="Y364" s="152"/>
      <c r="Z364" s="152"/>
      <c r="AA364" s="152"/>
      <c r="AB364" s="152"/>
      <c r="AC364" s="347"/>
      <c r="AD364" s="152"/>
      <c r="AE364" s="152"/>
      <c r="AF364" s="152"/>
      <c r="AG364" s="152"/>
      <c r="AH364" s="152"/>
      <c r="AI364" s="152"/>
      <c r="AJ364" s="347"/>
      <c r="AK364" s="152"/>
      <c r="AL364" s="152"/>
      <c r="AM364" s="295"/>
      <c r="AN364" s="228"/>
      <c r="AO364" s="228"/>
      <c r="AP364" s="228"/>
      <c r="AQ364" s="228"/>
      <c r="AR364" s="228"/>
      <c r="AS364" s="348"/>
      <c r="AT364" s="264">
        <f t="shared" si="282"/>
        <v>0</v>
      </c>
      <c r="AU364" s="259"/>
      <c r="AV364" s="265">
        <f t="shared" si="283"/>
        <v>0</v>
      </c>
      <c r="AX364" s="265">
        <f t="shared" si="287"/>
        <v>0</v>
      </c>
      <c r="AZ364" s="492">
        <f t="shared" si="284"/>
        <v>0</v>
      </c>
      <c r="BB364" s="492">
        <f t="shared" si="285"/>
        <v>0</v>
      </c>
      <c r="BD364" s="265">
        <f t="shared" si="288"/>
        <v>0</v>
      </c>
      <c r="BE364" s="105"/>
      <c r="BF364" s="105"/>
      <c r="BG364" s="105"/>
      <c r="BH364" s="105"/>
      <c r="BI364" s="105"/>
      <c r="BJ364" s="105"/>
    </row>
    <row r="365" spans="2:62" ht="20.100000000000001" hidden="1" customHeight="1" outlineLevel="1">
      <c r="B365" s="100"/>
      <c r="C365" s="908"/>
      <c r="D365" s="909"/>
      <c r="E365" s="909"/>
      <c r="F365" s="910"/>
      <c r="G365" s="890"/>
      <c r="H365" s="891"/>
      <c r="I365" s="152"/>
      <c r="J365" s="152"/>
      <c r="K365" s="152"/>
      <c r="L365" s="152"/>
      <c r="M365" s="152"/>
      <c r="N365" s="152"/>
      <c r="O365" s="152"/>
      <c r="P365" s="153"/>
      <c r="Q365" s="153"/>
      <c r="R365" s="156">
        <f t="shared" si="278"/>
        <v>0</v>
      </c>
      <c r="S365" s="156">
        <f t="shared" si="279"/>
        <v>0</v>
      </c>
      <c r="U365" s="157">
        <f t="shared" si="286"/>
        <v>0</v>
      </c>
      <c r="W365" s="152"/>
      <c r="X365" s="152"/>
      <c r="Y365" s="152"/>
      <c r="Z365" s="152"/>
      <c r="AA365" s="152"/>
      <c r="AB365" s="152"/>
      <c r="AC365" s="347"/>
      <c r="AD365" s="152"/>
      <c r="AE365" s="152"/>
      <c r="AF365" s="152"/>
      <c r="AG365" s="152"/>
      <c r="AH365" s="152"/>
      <c r="AI365" s="152"/>
      <c r="AJ365" s="347"/>
      <c r="AK365" s="152"/>
      <c r="AL365" s="152"/>
      <c r="AM365" s="295"/>
      <c r="AN365" s="228"/>
      <c r="AO365" s="228"/>
      <c r="AP365" s="228"/>
      <c r="AQ365" s="228"/>
      <c r="AR365" s="228"/>
      <c r="AS365" s="348"/>
      <c r="AT365" s="264">
        <f t="shared" si="282"/>
        <v>0</v>
      </c>
      <c r="AU365" s="259"/>
      <c r="AV365" s="265">
        <f t="shared" si="283"/>
        <v>0</v>
      </c>
      <c r="AX365" s="265">
        <f t="shared" si="287"/>
        <v>0</v>
      </c>
      <c r="AZ365" s="492">
        <f t="shared" si="284"/>
        <v>0</v>
      </c>
      <c r="BB365" s="492">
        <f t="shared" si="285"/>
        <v>0</v>
      </c>
      <c r="BD365" s="265">
        <f t="shared" si="288"/>
        <v>0</v>
      </c>
      <c r="BE365" s="105"/>
      <c r="BF365" s="105"/>
      <c r="BG365" s="105"/>
      <c r="BH365" s="105"/>
      <c r="BI365" s="105"/>
      <c r="BJ365" s="105"/>
    </row>
    <row r="366" spans="2:62" ht="20.100000000000001" hidden="1" customHeight="1" outlineLevel="1">
      <c r="B366" s="100"/>
      <c r="C366" s="908"/>
      <c r="D366" s="909"/>
      <c r="E366" s="909"/>
      <c r="F366" s="910"/>
      <c r="G366" s="890"/>
      <c r="H366" s="891"/>
      <c r="I366" s="152"/>
      <c r="J366" s="152"/>
      <c r="K366" s="152"/>
      <c r="L366" s="152"/>
      <c r="M366" s="152"/>
      <c r="N366" s="152"/>
      <c r="O366" s="152"/>
      <c r="P366" s="153"/>
      <c r="Q366" s="153"/>
      <c r="R366" s="156">
        <f t="shared" si="278"/>
        <v>0</v>
      </c>
      <c r="S366" s="156">
        <f t="shared" si="279"/>
        <v>0</v>
      </c>
      <c r="U366" s="157">
        <f t="shared" si="286"/>
        <v>0</v>
      </c>
      <c r="W366" s="152"/>
      <c r="X366" s="152"/>
      <c r="Y366" s="152"/>
      <c r="Z366" s="152"/>
      <c r="AA366" s="152"/>
      <c r="AB366" s="152"/>
      <c r="AC366" s="347"/>
      <c r="AD366" s="152"/>
      <c r="AE366" s="152"/>
      <c r="AF366" s="152"/>
      <c r="AG366" s="152"/>
      <c r="AH366" s="152"/>
      <c r="AI366" s="152"/>
      <c r="AJ366" s="347"/>
      <c r="AK366" s="152"/>
      <c r="AL366" s="152"/>
      <c r="AM366" s="295"/>
      <c r="AN366" s="228"/>
      <c r="AO366" s="228"/>
      <c r="AP366" s="228"/>
      <c r="AQ366" s="228"/>
      <c r="AR366" s="228"/>
      <c r="AS366" s="348"/>
      <c r="AT366" s="264">
        <f t="shared" si="282"/>
        <v>0</v>
      </c>
      <c r="AU366" s="259"/>
      <c r="AV366" s="265">
        <f t="shared" si="283"/>
        <v>0</v>
      </c>
      <c r="AX366" s="265">
        <f t="shared" si="287"/>
        <v>0</v>
      </c>
      <c r="AZ366" s="492">
        <f t="shared" si="284"/>
        <v>0</v>
      </c>
      <c r="BB366" s="492">
        <f t="shared" si="285"/>
        <v>0</v>
      </c>
      <c r="BD366" s="265">
        <f t="shared" si="288"/>
        <v>0</v>
      </c>
      <c r="BE366" s="105"/>
      <c r="BF366" s="105"/>
      <c r="BG366" s="105"/>
      <c r="BH366" s="105"/>
      <c r="BI366" s="105"/>
      <c r="BJ366" s="105"/>
    </row>
    <row r="367" spans="2:62" ht="20.100000000000001" hidden="1" customHeight="1" outlineLevel="1">
      <c r="B367" s="100"/>
      <c r="C367" s="908"/>
      <c r="D367" s="909"/>
      <c r="E367" s="909"/>
      <c r="F367" s="910"/>
      <c r="G367" s="890"/>
      <c r="H367" s="891"/>
      <c r="I367" s="152"/>
      <c r="J367" s="152"/>
      <c r="K367" s="152"/>
      <c r="L367" s="152"/>
      <c r="M367" s="152"/>
      <c r="N367" s="152"/>
      <c r="O367" s="152"/>
      <c r="P367" s="153"/>
      <c r="Q367" s="153"/>
      <c r="R367" s="156">
        <f t="shared" si="278"/>
        <v>0</v>
      </c>
      <c r="S367" s="156">
        <f t="shared" si="279"/>
        <v>0</v>
      </c>
      <c r="U367" s="157">
        <f t="shared" si="286"/>
        <v>0</v>
      </c>
      <c r="W367" s="152"/>
      <c r="X367" s="152"/>
      <c r="Y367" s="152"/>
      <c r="Z367" s="152"/>
      <c r="AA367" s="152"/>
      <c r="AB367" s="152"/>
      <c r="AC367" s="347"/>
      <c r="AD367" s="152"/>
      <c r="AE367" s="152"/>
      <c r="AF367" s="152"/>
      <c r="AG367" s="152"/>
      <c r="AH367" s="152"/>
      <c r="AI367" s="152"/>
      <c r="AJ367" s="347"/>
      <c r="AK367" s="152"/>
      <c r="AL367" s="152"/>
      <c r="AM367" s="295"/>
      <c r="AN367" s="228"/>
      <c r="AO367" s="228"/>
      <c r="AP367" s="228"/>
      <c r="AQ367" s="228"/>
      <c r="AR367" s="228"/>
      <c r="AS367" s="348"/>
      <c r="AT367" s="264">
        <f t="shared" si="282"/>
        <v>0</v>
      </c>
      <c r="AU367" s="259"/>
      <c r="AV367" s="265">
        <f t="shared" si="283"/>
        <v>0</v>
      </c>
      <c r="AX367" s="265">
        <f t="shared" si="287"/>
        <v>0</v>
      </c>
      <c r="AZ367" s="492">
        <f t="shared" si="284"/>
        <v>0</v>
      </c>
      <c r="BB367" s="492">
        <f t="shared" si="285"/>
        <v>0</v>
      </c>
      <c r="BD367" s="265">
        <f t="shared" si="288"/>
        <v>0</v>
      </c>
      <c r="BE367" s="105"/>
      <c r="BF367" s="105"/>
      <c r="BG367" s="105"/>
      <c r="BH367" s="105"/>
      <c r="BI367" s="105"/>
      <c r="BJ367" s="105"/>
    </row>
    <row r="368" spans="2:62" ht="9.9499999999999993" hidden="1" customHeight="1" outlineLevel="1">
      <c r="B368" s="101"/>
      <c r="C368" s="208"/>
      <c r="D368" s="208"/>
      <c r="E368" s="208"/>
      <c r="F368" s="208"/>
      <c r="G368" s="237"/>
      <c r="H368" s="207"/>
      <c r="I368" s="257"/>
      <c r="J368" s="257"/>
      <c r="K368" s="257"/>
      <c r="L368" s="257"/>
      <c r="M368" s="257"/>
      <c r="N368" s="257"/>
      <c r="O368" s="257"/>
      <c r="P368" s="256"/>
      <c r="Q368" s="102"/>
      <c r="R368" s="102"/>
      <c r="S368" s="102"/>
      <c r="U368" s="98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Z368" s="493"/>
      <c r="BE368" s="105"/>
      <c r="BF368" s="105"/>
      <c r="BG368" s="105"/>
      <c r="BH368" s="105"/>
      <c r="BI368" s="105"/>
      <c r="BJ368" s="105"/>
    </row>
    <row r="369" spans="2:62" ht="20.100000000000001" customHeight="1" collapsed="1">
      <c r="B369" s="8">
        <f>B352+1</f>
        <v>22</v>
      </c>
      <c r="C369" s="916"/>
      <c r="D369" s="917"/>
      <c r="E369" s="917"/>
      <c r="F369" s="918"/>
      <c r="G369" s="429"/>
      <c r="H369" s="206">
        <v>1</v>
      </c>
      <c r="I369" s="642">
        <f t="shared" ref="I369" si="289">$H369*SUM(I370:I384)</f>
        <v>0</v>
      </c>
      <c r="J369" s="643">
        <f t="shared" ref="J369:O369" si="290">$H369*SUM(J370:J384)</f>
        <v>0</v>
      </c>
      <c r="K369" s="644">
        <f t="shared" si="290"/>
        <v>0</v>
      </c>
      <c r="L369" s="645">
        <f t="shared" si="290"/>
        <v>0</v>
      </c>
      <c r="M369" s="645">
        <f t="shared" si="290"/>
        <v>0</v>
      </c>
      <c r="N369" s="644">
        <f t="shared" si="290"/>
        <v>0</v>
      </c>
      <c r="O369" s="642">
        <f t="shared" si="290"/>
        <v>0</v>
      </c>
      <c r="P369" s="209">
        <f t="shared" ref="P369:Q369" si="291">$H369*SUM(P370:P384)</f>
        <v>0</v>
      </c>
      <c r="Q369" s="210">
        <f t="shared" si="291"/>
        <v>0</v>
      </c>
      <c r="R369" s="136">
        <f t="shared" ref="R369:R384" si="292">P369*(1+Gewinn)*(1+SicherheitAngebot)</f>
        <v>0</v>
      </c>
      <c r="S369" s="137">
        <f t="shared" ref="S369:S384" si="293">Q369*(1+MGKZ)*(1+Gewinn)*(1+SicherheitAngebot)</f>
        <v>0</v>
      </c>
      <c r="U369" s="10">
        <f>I369*$I$7+J369*$J$7+K369*$K$7+L369*$L$7+M369*$M$7+N369*$N$7+O369*$O$7+R369+S369</f>
        <v>0</v>
      </c>
      <c r="W369" s="646">
        <f t="shared" ref="W369:AB369" si="294">$H369*SUM(W370:W384)</f>
        <v>0</v>
      </c>
      <c r="X369" s="647">
        <f t="shared" si="294"/>
        <v>0</v>
      </c>
      <c r="Y369" s="648">
        <f t="shared" si="294"/>
        <v>0</v>
      </c>
      <c r="Z369" s="649">
        <f t="shared" si="294"/>
        <v>0</v>
      </c>
      <c r="AA369" s="648">
        <f t="shared" si="294"/>
        <v>0</v>
      </c>
      <c r="AB369" s="646">
        <f t="shared" si="294"/>
        <v>0</v>
      </c>
      <c r="AC369" s="258"/>
      <c r="AD369" s="646">
        <f t="shared" ref="AD369:AM369" si="295">$H369*SUM(AD370:AD384)</f>
        <v>0</v>
      </c>
      <c r="AE369" s="647">
        <f t="shared" si="295"/>
        <v>0</v>
      </c>
      <c r="AF369" s="648">
        <f t="shared" si="295"/>
        <v>0</v>
      </c>
      <c r="AG369" s="649">
        <f t="shared" si="295"/>
        <v>0</v>
      </c>
      <c r="AH369" s="648">
        <f t="shared" si="295"/>
        <v>0</v>
      </c>
      <c r="AI369" s="646">
        <f t="shared" si="295"/>
        <v>0</v>
      </c>
      <c r="AJ369" s="258"/>
      <c r="AK369" s="653">
        <f t="shared" si="295"/>
        <v>0</v>
      </c>
      <c r="AL369" s="653">
        <f t="shared" si="295"/>
        <v>0</v>
      </c>
      <c r="AM369" s="653">
        <f t="shared" si="295"/>
        <v>0</v>
      </c>
      <c r="AN369" s="227">
        <f>$H369*SUM(AN370:AN384)*(1+Gewinn)*(1+SicherheitAngebot)</f>
        <v>0</v>
      </c>
      <c r="AO369" s="227">
        <f>$H369*SUM(AO370:AO384)*(1+Gewinn)*(1+SicherheitAngebot)</f>
        <v>0</v>
      </c>
      <c r="AP369" s="227">
        <f>$H369*SUM(AP370:AP384)*(1+Gewinn)*(1+SicherheitAngebot)</f>
        <v>0</v>
      </c>
      <c r="AQ369" s="227">
        <f>$H369*SUM(AQ370:AQ384)*(1+Gewinn)*(1+SicherheitAngebot)</f>
        <v>0</v>
      </c>
      <c r="AR369" s="227">
        <f>$H369*SUM(AR370:AR384)*(1+Gewinn)*(1+SicherheitAngebot)</f>
        <v>0</v>
      </c>
      <c r="AS369" s="262"/>
      <c r="AT369" s="263">
        <f t="shared" si="282"/>
        <v>0</v>
      </c>
      <c r="AU369" s="259"/>
      <c r="AV369" s="491">
        <f>AK369*$AK$7+AL369*$AL$7+AM369*$AM$7+SUM(AN369:AR369)+AT369/Zuschläge_IBN+AT369</f>
        <v>0</v>
      </c>
      <c r="AX369" s="685">
        <f>U369+AV369</f>
        <v>0</v>
      </c>
      <c r="AZ369" s="490">
        <f>IF(H369&gt;0,U369/(1+SicherheitAngebot)*(1+Sicherheit),0)</f>
        <v>0</v>
      </c>
      <c r="BB369" s="490">
        <f>IF(H369&gt;0,AV369/(1+SicherheitAngebot)*(1+Sicherheit),0)</f>
        <v>0</v>
      </c>
      <c r="BD369" s="490">
        <f>AZ369+BB369</f>
        <v>0</v>
      </c>
      <c r="BE369" s="105"/>
      <c r="BF369" s="105"/>
      <c r="BG369" s="105"/>
      <c r="BH369" s="105"/>
      <c r="BI369" s="105"/>
      <c r="BJ369" s="105"/>
    </row>
    <row r="370" spans="2:62" ht="20.100000000000001" hidden="1" customHeight="1" outlineLevel="1">
      <c r="B370" s="99"/>
      <c r="C370" s="908"/>
      <c r="D370" s="909"/>
      <c r="E370" s="909"/>
      <c r="F370" s="910"/>
      <c r="G370" s="890"/>
      <c r="H370" s="901"/>
      <c r="I370" s="152"/>
      <c r="J370" s="152"/>
      <c r="K370" s="152"/>
      <c r="L370" s="152"/>
      <c r="M370" s="152"/>
      <c r="N370" s="152"/>
      <c r="O370" s="152"/>
      <c r="P370" s="153"/>
      <c r="Q370" s="153"/>
      <c r="R370" s="156">
        <f t="shared" si="292"/>
        <v>0</v>
      </c>
      <c r="S370" s="156">
        <f t="shared" si="293"/>
        <v>0</v>
      </c>
      <c r="U370" s="157">
        <f>I370*$I$7+J370*$J$7+K370*$K$7+L370*$L$7+M370*$M$7+N370*$N$7+O370*$O$7+R370+S370</f>
        <v>0</v>
      </c>
      <c r="W370" s="152"/>
      <c r="X370" s="152"/>
      <c r="Y370" s="152"/>
      <c r="Z370" s="152"/>
      <c r="AA370" s="152"/>
      <c r="AB370" s="152"/>
      <c r="AC370" s="347"/>
      <c r="AD370" s="152"/>
      <c r="AE370" s="152"/>
      <c r="AF370" s="152"/>
      <c r="AG370" s="152"/>
      <c r="AH370" s="152"/>
      <c r="AI370" s="152"/>
      <c r="AJ370" s="347"/>
      <c r="AK370" s="152"/>
      <c r="AL370" s="152"/>
      <c r="AM370" s="295"/>
      <c r="AN370" s="228"/>
      <c r="AO370" s="228"/>
      <c r="AP370" s="228"/>
      <c r="AQ370" s="228"/>
      <c r="AR370" s="228"/>
      <c r="AS370" s="348"/>
      <c r="AT370" s="264">
        <f t="shared" si="282"/>
        <v>0</v>
      </c>
      <c r="AU370" s="259"/>
      <c r="AV370" s="265">
        <f t="shared" ref="AV370:AV384" si="296">AK370*$AK$7+AL370*$AL$7+AM370*$AM$7+SUM(AN370:AR370)*(1+Gewinn)*(1+SicherheitAngebot)+AT370/Zuschläge_IBN+AT370</f>
        <v>0</v>
      </c>
      <c r="AX370" s="265">
        <f>U370+AV370</f>
        <v>0</v>
      </c>
      <c r="AZ370" s="492">
        <f t="shared" ref="AZ370:AZ384" si="297">U370/(1+SicherheitAngebot)*(1+Sicherheit)</f>
        <v>0</v>
      </c>
      <c r="BB370" s="492">
        <f t="shared" ref="BB370:BB384" si="298">AV370/(1+SicherheitAngebot)*(1+Sicherheit)</f>
        <v>0</v>
      </c>
      <c r="BD370" s="265">
        <f>AZ370+BB370</f>
        <v>0</v>
      </c>
      <c r="BE370" s="105"/>
      <c r="BF370" s="105"/>
      <c r="BG370" s="105"/>
      <c r="BH370" s="105"/>
      <c r="BI370" s="105"/>
      <c r="BJ370" s="105"/>
    </row>
    <row r="371" spans="2:62" ht="20.100000000000001" hidden="1" customHeight="1" outlineLevel="1">
      <c r="B371" s="100"/>
      <c r="C371" s="908"/>
      <c r="D371" s="909"/>
      <c r="E371" s="909"/>
      <c r="F371" s="910"/>
      <c r="G371" s="890"/>
      <c r="H371" s="891"/>
      <c r="I371" s="152"/>
      <c r="J371" s="152"/>
      <c r="K371" s="152"/>
      <c r="L371" s="152"/>
      <c r="M371" s="152"/>
      <c r="N371" s="152"/>
      <c r="O371" s="152"/>
      <c r="P371" s="153"/>
      <c r="Q371" s="153"/>
      <c r="R371" s="156">
        <f t="shared" si="292"/>
        <v>0</v>
      </c>
      <c r="S371" s="156">
        <f t="shared" si="293"/>
        <v>0</v>
      </c>
      <c r="U371" s="157">
        <f t="shared" ref="U371:U384" si="299">I371*$I$7+J371*$J$7+K371*$K$7+L371*$L$7+M371*$M$7+N371*$N$7+O371*$O$7+R371+S371</f>
        <v>0</v>
      </c>
      <c r="W371" s="152"/>
      <c r="X371" s="152"/>
      <c r="Y371" s="152"/>
      <c r="Z371" s="152"/>
      <c r="AA371" s="152"/>
      <c r="AB371" s="152"/>
      <c r="AC371" s="347"/>
      <c r="AD371" s="152"/>
      <c r="AE371" s="152"/>
      <c r="AF371" s="152"/>
      <c r="AG371" s="152"/>
      <c r="AH371" s="152"/>
      <c r="AI371" s="152"/>
      <c r="AJ371" s="347"/>
      <c r="AK371" s="152"/>
      <c r="AL371" s="152"/>
      <c r="AM371" s="295"/>
      <c r="AN371" s="228"/>
      <c r="AO371" s="228"/>
      <c r="AP371" s="228"/>
      <c r="AQ371" s="228"/>
      <c r="AR371" s="228"/>
      <c r="AS371" s="348"/>
      <c r="AT371" s="264">
        <f t="shared" si="282"/>
        <v>0</v>
      </c>
      <c r="AU371" s="259"/>
      <c r="AV371" s="265">
        <f t="shared" si="296"/>
        <v>0</v>
      </c>
      <c r="AX371" s="265">
        <f t="shared" ref="AX371:AX384" si="300">U371+AV371</f>
        <v>0</v>
      </c>
      <c r="AZ371" s="492">
        <f t="shared" si="297"/>
        <v>0</v>
      </c>
      <c r="BB371" s="492">
        <f t="shared" si="298"/>
        <v>0</v>
      </c>
      <c r="BD371" s="265">
        <f t="shared" ref="BD371:BD384" si="301">AZ371+BB371</f>
        <v>0</v>
      </c>
      <c r="BE371" s="105"/>
      <c r="BF371" s="105"/>
      <c r="BG371" s="105"/>
      <c r="BH371" s="105"/>
      <c r="BI371" s="105"/>
      <c r="BJ371" s="105"/>
    </row>
    <row r="372" spans="2:62" ht="20.100000000000001" hidden="1" customHeight="1" outlineLevel="1">
      <c r="B372" s="100"/>
      <c r="C372" s="908"/>
      <c r="D372" s="909"/>
      <c r="E372" s="909"/>
      <c r="F372" s="910"/>
      <c r="G372" s="890"/>
      <c r="H372" s="891"/>
      <c r="I372" s="152"/>
      <c r="J372" s="152"/>
      <c r="K372" s="152"/>
      <c r="L372" s="152"/>
      <c r="M372" s="152"/>
      <c r="N372" s="152"/>
      <c r="O372" s="152"/>
      <c r="P372" s="153"/>
      <c r="Q372" s="153"/>
      <c r="R372" s="156">
        <f t="shared" si="292"/>
        <v>0</v>
      </c>
      <c r="S372" s="156">
        <f t="shared" si="293"/>
        <v>0</v>
      </c>
      <c r="U372" s="157">
        <f t="shared" si="299"/>
        <v>0</v>
      </c>
      <c r="W372" s="152"/>
      <c r="X372" s="152"/>
      <c r="Y372" s="152"/>
      <c r="Z372" s="152"/>
      <c r="AA372" s="152"/>
      <c r="AB372" s="152"/>
      <c r="AC372" s="347"/>
      <c r="AD372" s="152"/>
      <c r="AE372" s="152"/>
      <c r="AF372" s="152"/>
      <c r="AG372" s="152"/>
      <c r="AH372" s="152"/>
      <c r="AI372" s="152"/>
      <c r="AJ372" s="347"/>
      <c r="AK372" s="152"/>
      <c r="AL372" s="152"/>
      <c r="AM372" s="295"/>
      <c r="AN372" s="228"/>
      <c r="AO372" s="228"/>
      <c r="AP372" s="228"/>
      <c r="AQ372" s="228"/>
      <c r="AR372" s="228"/>
      <c r="AS372" s="348"/>
      <c r="AT372" s="264">
        <f t="shared" si="282"/>
        <v>0</v>
      </c>
      <c r="AU372" s="259"/>
      <c r="AV372" s="265">
        <f t="shared" si="296"/>
        <v>0</v>
      </c>
      <c r="AX372" s="265">
        <f t="shared" si="300"/>
        <v>0</v>
      </c>
      <c r="AZ372" s="492">
        <f t="shared" si="297"/>
        <v>0</v>
      </c>
      <c r="BB372" s="492">
        <f t="shared" si="298"/>
        <v>0</v>
      </c>
      <c r="BD372" s="265">
        <f t="shared" si="301"/>
        <v>0</v>
      </c>
      <c r="BE372" s="105"/>
      <c r="BF372" s="105"/>
      <c r="BG372" s="105"/>
      <c r="BH372" s="105"/>
      <c r="BI372" s="105"/>
      <c r="BJ372" s="105"/>
    </row>
    <row r="373" spans="2:62" ht="20.100000000000001" hidden="1" customHeight="1" outlineLevel="1">
      <c r="B373" s="100"/>
      <c r="C373" s="908"/>
      <c r="D373" s="909"/>
      <c r="E373" s="909"/>
      <c r="F373" s="910"/>
      <c r="G373" s="890"/>
      <c r="H373" s="891"/>
      <c r="I373" s="152"/>
      <c r="J373" s="152"/>
      <c r="K373" s="152"/>
      <c r="L373" s="152"/>
      <c r="M373" s="152"/>
      <c r="N373" s="152"/>
      <c r="O373" s="152"/>
      <c r="P373" s="153"/>
      <c r="Q373" s="153"/>
      <c r="R373" s="156">
        <f t="shared" si="292"/>
        <v>0</v>
      </c>
      <c r="S373" s="156">
        <f t="shared" si="293"/>
        <v>0</v>
      </c>
      <c r="U373" s="157">
        <f t="shared" si="299"/>
        <v>0</v>
      </c>
      <c r="W373" s="152"/>
      <c r="X373" s="152"/>
      <c r="Y373" s="152"/>
      <c r="Z373" s="152"/>
      <c r="AA373" s="152"/>
      <c r="AB373" s="152"/>
      <c r="AC373" s="347"/>
      <c r="AD373" s="152"/>
      <c r="AE373" s="152"/>
      <c r="AF373" s="152"/>
      <c r="AG373" s="152"/>
      <c r="AH373" s="152"/>
      <c r="AI373" s="152"/>
      <c r="AJ373" s="347"/>
      <c r="AK373" s="152"/>
      <c r="AL373" s="152"/>
      <c r="AM373" s="295"/>
      <c r="AN373" s="228"/>
      <c r="AO373" s="228"/>
      <c r="AP373" s="228"/>
      <c r="AQ373" s="228"/>
      <c r="AR373" s="228"/>
      <c r="AS373" s="348"/>
      <c r="AT373" s="264">
        <f t="shared" si="282"/>
        <v>0</v>
      </c>
      <c r="AU373" s="259"/>
      <c r="AV373" s="265">
        <f t="shared" si="296"/>
        <v>0</v>
      </c>
      <c r="AX373" s="265">
        <f t="shared" si="300"/>
        <v>0</v>
      </c>
      <c r="AZ373" s="492">
        <f t="shared" si="297"/>
        <v>0</v>
      </c>
      <c r="BB373" s="492">
        <f t="shared" si="298"/>
        <v>0</v>
      </c>
      <c r="BD373" s="265">
        <f t="shared" si="301"/>
        <v>0</v>
      </c>
      <c r="BE373" s="105"/>
      <c r="BF373" s="105"/>
      <c r="BG373" s="105"/>
      <c r="BH373" s="105"/>
      <c r="BI373" s="105"/>
      <c r="BJ373" s="105"/>
    </row>
    <row r="374" spans="2:62" ht="20.100000000000001" hidden="1" customHeight="1" outlineLevel="1">
      <c r="B374" s="100"/>
      <c r="C374" s="908"/>
      <c r="D374" s="909"/>
      <c r="E374" s="909"/>
      <c r="F374" s="910"/>
      <c r="G374" s="890"/>
      <c r="H374" s="891"/>
      <c r="I374" s="152"/>
      <c r="J374" s="152"/>
      <c r="K374" s="152"/>
      <c r="L374" s="152"/>
      <c r="M374" s="152"/>
      <c r="N374" s="152"/>
      <c r="O374" s="152"/>
      <c r="P374" s="153"/>
      <c r="Q374" s="153"/>
      <c r="R374" s="156">
        <f t="shared" si="292"/>
        <v>0</v>
      </c>
      <c r="S374" s="156">
        <f t="shared" si="293"/>
        <v>0</v>
      </c>
      <c r="U374" s="157">
        <f t="shared" si="299"/>
        <v>0</v>
      </c>
      <c r="W374" s="152"/>
      <c r="X374" s="152"/>
      <c r="Y374" s="152"/>
      <c r="Z374" s="152"/>
      <c r="AA374" s="152"/>
      <c r="AB374" s="152"/>
      <c r="AC374" s="347"/>
      <c r="AD374" s="152"/>
      <c r="AE374" s="152"/>
      <c r="AF374" s="152"/>
      <c r="AG374" s="152"/>
      <c r="AH374" s="152"/>
      <c r="AI374" s="152"/>
      <c r="AJ374" s="347"/>
      <c r="AK374" s="152"/>
      <c r="AL374" s="152"/>
      <c r="AM374" s="295"/>
      <c r="AN374" s="228"/>
      <c r="AO374" s="228"/>
      <c r="AP374" s="228"/>
      <c r="AQ374" s="228"/>
      <c r="AR374" s="228"/>
      <c r="AS374" s="348"/>
      <c r="AT374" s="264">
        <f t="shared" si="282"/>
        <v>0</v>
      </c>
      <c r="AU374" s="259"/>
      <c r="AV374" s="265">
        <f t="shared" si="296"/>
        <v>0</v>
      </c>
      <c r="AX374" s="265">
        <f t="shared" si="300"/>
        <v>0</v>
      </c>
      <c r="AZ374" s="492">
        <f t="shared" si="297"/>
        <v>0</v>
      </c>
      <c r="BB374" s="492">
        <f t="shared" si="298"/>
        <v>0</v>
      </c>
      <c r="BD374" s="265">
        <f t="shared" si="301"/>
        <v>0</v>
      </c>
      <c r="BE374" s="105"/>
      <c r="BF374" s="105"/>
      <c r="BG374" s="105"/>
      <c r="BH374" s="105"/>
      <c r="BI374" s="105"/>
      <c r="BJ374" s="105"/>
    </row>
    <row r="375" spans="2:62" ht="20.100000000000001" hidden="1" customHeight="1" outlineLevel="1">
      <c r="B375" s="100"/>
      <c r="C375" s="908"/>
      <c r="D375" s="909"/>
      <c r="E375" s="909"/>
      <c r="F375" s="910"/>
      <c r="G375" s="890"/>
      <c r="H375" s="891"/>
      <c r="I375" s="152"/>
      <c r="J375" s="152"/>
      <c r="K375" s="152"/>
      <c r="L375" s="152"/>
      <c r="M375" s="152"/>
      <c r="N375" s="152"/>
      <c r="O375" s="152"/>
      <c r="P375" s="153"/>
      <c r="Q375" s="153"/>
      <c r="R375" s="156">
        <f t="shared" si="292"/>
        <v>0</v>
      </c>
      <c r="S375" s="156">
        <f t="shared" si="293"/>
        <v>0</v>
      </c>
      <c r="U375" s="157">
        <f t="shared" si="299"/>
        <v>0</v>
      </c>
      <c r="W375" s="152"/>
      <c r="X375" s="152"/>
      <c r="Y375" s="152"/>
      <c r="Z375" s="152"/>
      <c r="AA375" s="152"/>
      <c r="AB375" s="152"/>
      <c r="AC375" s="347"/>
      <c r="AD375" s="152"/>
      <c r="AE375" s="152"/>
      <c r="AF375" s="152"/>
      <c r="AG375" s="152"/>
      <c r="AH375" s="152"/>
      <c r="AI375" s="152"/>
      <c r="AJ375" s="347"/>
      <c r="AK375" s="152"/>
      <c r="AL375" s="152"/>
      <c r="AM375" s="295"/>
      <c r="AN375" s="228"/>
      <c r="AO375" s="228"/>
      <c r="AP375" s="228"/>
      <c r="AQ375" s="228"/>
      <c r="AR375" s="228"/>
      <c r="AS375" s="348"/>
      <c r="AT375" s="264">
        <f t="shared" si="282"/>
        <v>0</v>
      </c>
      <c r="AU375" s="259"/>
      <c r="AV375" s="265">
        <f t="shared" si="296"/>
        <v>0</v>
      </c>
      <c r="AX375" s="265">
        <f t="shared" si="300"/>
        <v>0</v>
      </c>
      <c r="AZ375" s="492">
        <f t="shared" si="297"/>
        <v>0</v>
      </c>
      <c r="BB375" s="492">
        <f t="shared" si="298"/>
        <v>0</v>
      </c>
      <c r="BD375" s="265">
        <f t="shared" si="301"/>
        <v>0</v>
      </c>
      <c r="BE375" s="105"/>
      <c r="BF375" s="105"/>
      <c r="BG375" s="105"/>
      <c r="BH375" s="105"/>
      <c r="BI375" s="105"/>
      <c r="BJ375" s="105"/>
    </row>
    <row r="376" spans="2:62" ht="20.100000000000001" hidden="1" customHeight="1" outlineLevel="1">
      <c r="B376" s="100"/>
      <c r="C376" s="908"/>
      <c r="D376" s="909"/>
      <c r="E376" s="909"/>
      <c r="F376" s="910"/>
      <c r="G376" s="890"/>
      <c r="H376" s="891"/>
      <c r="I376" s="152"/>
      <c r="J376" s="152"/>
      <c r="K376" s="152"/>
      <c r="L376" s="152"/>
      <c r="M376" s="152"/>
      <c r="N376" s="152"/>
      <c r="O376" s="152"/>
      <c r="P376" s="153"/>
      <c r="Q376" s="153"/>
      <c r="R376" s="156">
        <f t="shared" si="292"/>
        <v>0</v>
      </c>
      <c r="S376" s="156">
        <f t="shared" si="293"/>
        <v>0</v>
      </c>
      <c r="U376" s="157">
        <f t="shared" si="299"/>
        <v>0</v>
      </c>
      <c r="W376" s="152"/>
      <c r="X376" s="152"/>
      <c r="Y376" s="152"/>
      <c r="Z376" s="152"/>
      <c r="AA376" s="152"/>
      <c r="AB376" s="152"/>
      <c r="AC376" s="347"/>
      <c r="AD376" s="152"/>
      <c r="AE376" s="152"/>
      <c r="AF376" s="152"/>
      <c r="AG376" s="152"/>
      <c r="AH376" s="152"/>
      <c r="AI376" s="152"/>
      <c r="AJ376" s="347"/>
      <c r="AK376" s="152"/>
      <c r="AL376" s="152"/>
      <c r="AM376" s="295"/>
      <c r="AN376" s="228"/>
      <c r="AO376" s="228"/>
      <c r="AP376" s="228"/>
      <c r="AQ376" s="228"/>
      <c r="AR376" s="228"/>
      <c r="AS376" s="348"/>
      <c r="AT376" s="264">
        <f t="shared" si="282"/>
        <v>0</v>
      </c>
      <c r="AU376" s="259"/>
      <c r="AV376" s="265">
        <f t="shared" si="296"/>
        <v>0</v>
      </c>
      <c r="AX376" s="265">
        <f t="shared" si="300"/>
        <v>0</v>
      </c>
      <c r="AZ376" s="492">
        <f t="shared" si="297"/>
        <v>0</v>
      </c>
      <c r="BB376" s="492">
        <f t="shared" si="298"/>
        <v>0</v>
      </c>
      <c r="BD376" s="265">
        <f t="shared" si="301"/>
        <v>0</v>
      </c>
      <c r="BE376" s="105"/>
      <c r="BF376" s="105"/>
      <c r="BG376" s="105"/>
      <c r="BH376" s="105"/>
      <c r="BI376" s="105"/>
      <c r="BJ376" s="105"/>
    </row>
    <row r="377" spans="2:62" ht="20.100000000000001" hidden="1" customHeight="1" outlineLevel="1">
      <c r="B377" s="100"/>
      <c r="C377" s="908"/>
      <c r="D377" s="909"/>
      <c r="E377" s="909"/>
      <c r="F377" s="910"/>
      <c r="G377" s="890"/>
      <c r="H377" s="891"/>
      <c r="I377" s="152"/>
      <c r="J377" s="152"/>
      <c r="K377" s="152"/>
      <c r="L377" s="152"/>
      <c r="M377" s="152"/>
      <c r="N377" s="152"/>
      <c r="O377" s="152"/>
      <c r="P377" s="153"/>
      <c r="Q377" s="153"/>
      <c r="R377" s="156">
        <f t="shared" si="292"/>
        <v>0</v>
      </c>
      <c r="S377" s="156">
        <f t="shared" si="293"/>
        <v>0</v>
      </c>
      <c r="U377" s="157">
        <f t="shared" si="299"/>
        <v>0</v>
      </c>
      <c r="W377" s="152"/>
      <c r="X377" s="152"/>
      <c r="Y377" s="152"/>
      <c r="Z377" s="152"/>
      <c r="AA377" s="152"/>
      <c r="AB377" s="152"/>
      <c r="AC377" s="347"/>
      <c r="AD377" s="152"/>
      <c r="AE377" s="152"/>
      <c r="AF377" s="152"/>
      <c r="AG377" s="152"/>
      <c r="AH377" s="152"/>
      <c r="AI377" s="152"/>
      <c r="AJ377" s="347"/>
      <c r="AK377" s="152"/>
      <c r="AL377" s="152"/>
      <c r="AM377" s="295"/>
      <c r="AN377" s="228"/>
      <c r="AO377" s="228"/>
      <c r="AP377" s="228"/>
      <c r="AQ377" s="228"/>
      <c r="AR377" s="228"/>
      <c r="AS377" s="348"/>
      <c r="AT377" s="264">
        <f t="shared" si="282"/>
        <v>0</v>
      </c>
      <c r="AU377" s="259"/>
      <c r="AV377" s="265">
        <f t="shared" si="296"/>
        <v>0</v>
      </c>
      <c r="AX377" s="265">
        <f t="shared" si="300"/>
        <v>0</v>
      </c>
      <c r="AZ377" s="492">
        <f t="shared" si="297"/>
        <v>0</v>
      </c>
      <c r="BB377" s="492">
        <f t="shared" si="298"/>
        <v>0</v>
      </c>
      <c r="BD377" s="265">
        <f t="shared" si="301"/>
        <v>0</v>
      </c>
      <c r="BE377" s="105"/>
      <c r="BF377" s="105"/>
      <c r="BG377" s="105"/>
      <c r="BH377" s="105"/>
      <c r="BI377" s="105"/>
      <c r="BJ377" s="105"/>
    </row>
    <row r="378" spans="2:62" ht="20.100000000000001" hidden="1" customHeight="1" outlineLevel="1">
      <c r="B378" s="100"/>
      <c r="C378" s="908"/>
      <c r="D378" s="909"/>
      <c r="E378" s="909"/>
      <c r="F378" s="910"/>
      <c r="G378" s="890"/>
      <c r="H378" s="891"/>
      <c r="I378" s="152"/>
      <c r="J378" s="152"/>
      <c r="K378" s="152"/>
      <c r="L378" s="152"/>
      <c r="M378" s="152"/>
      <c r="N378" s="152"/>
      <c r="O378" s="152"/>
      <c r="P378" s="153"/>
      <c r="Q378" s="153"/>
      <c r="R378" s="156">
        <f t="shared" si="292"/>
        <v>0</v>
      </c>
      <c r="S378" s="156">
        <f t="shared" si="293"/>
        <v>0</v>
      </c>
      <c r="U378" s="157">
        <f t="shared" si="299"/>
        <v>0</v>
      </c>
      <c r="W378" s="152"/>
      <c r="X378" s="152"/>
      <c r="Y378" s="152"/>
      <c r="Z378" s="152"/>
      <c r="AA378" s="152"/>
      <c r="AB378" s="152"/>
      <c r="AC378" s="347"/>
      <c r="AD378" s="152"/>
      <c r="AE378" s="152"/>
      <c r="AF378" s="152"/>
      <c r="AG378" s="152"/>
      <c r="AH378" s="152"/>
      <c r="AI378" s="152"/>
      <c r="AJ378" s="347"/>
      <c r="AK378" s="152"/>
      <c r="AL378" s="152"/>
      <c r="AM378" s="295"/>
      <c r="AN378" s="228"/>
      <c r="AO378" s="228"/>
      <c r="AP378" s="228"/>
      <c r="AQ378" s="228"/>
      <c r="AR378" s="228"/>
      <c r="AS378" s="348"/>
      <c r="AT378" s="264">
        <f t="shared" si="282"/>
        <v>0</v>
      </c>
      <c r="AU378" s="259"/>
      <c r="AV378" s="265">
        <f t="shared" si="296"/>
        <v>0</v>
      </c>
      <c r="AX378" s="265">
        <f t="shared" si="300"/>
        <v>0</v>
      </c>
      <c r="AZ378" s="492">
        <f t="shared" si="297"/>
        <v>0</v>
      </c>
      <c r="BB378" s="492">
        <f t="shared" si="298"/>
        <v>0</v>
      </c>
      <c r="BD378" s="265">
        <f t="shared" si="301"/>
        <v>0</v>
      </c>
      <c r="BE378" s="105"/>
      <c r="BF378" s="105"/>
      <c r="BG378" s="105"/>
      <c r="BH378" s="105"/>
      <c r="BI378" s="105"/>
      <c r="BJ378" s="105"/>
    </row>
    <row r="379" spans="2:62" ht="20.100000000000001" hidden="1" customHeight="1" outlineLevel="1">
      <c r="B379" s="100"/>
      <c r="C379" s="908"/>
      <c r="D379" s="909"/>
      <c r="E379" s="909"/>
      <c r="F379" s="910"/>
      <c r="G379" s="890"/>
      <c r="H379" s="891"/>
      <c r="I379" s="152"/>
      <c r="J379" s="152"/>
      <c r="K379" s="152"/>
      <c r="L379" s="152"/>
      <c r="M379" s="152"/>
      <c r="N379" s="152"/>
      <c r="O379" s="152"/>
      <c r="P379" s="153"/>
      <c r="Q379" s="153"/>
      <c r="R379" s="156">
        <f t="shared" si="292"/>
        <v>0</v>
      </c>
      <c r="S379" s="156">
        <f t="shared" si="293"/>
        <v>0</v>
      </c>
      <c r="U379" s="157">
        <f t="shared" si="299"/>
        <v>0</v>
      </c>
      <c r="W379" s="152"/>
      <c r="X379" s="152"/>
      <c r="Y379" s="152"/>
      <c r="Z379" s="152"/>
      <c r="AA379" s="152"/>
      <c r="AB379" s="152"/>
      <c r="AC379" s="347"/>
      <c r="AD379" s="152"/>
      <c r="AE379" s="152"/>
      <c r="AF379" s="152"/>
      <c r="AG379" s="152"/>
      <c r="AH379" s="152"/>
      <c r="AI379" s="152"/>
      <c r="AJ379" s="347"/>
      <c r="AK379" s="152"/>
      <c r="AL379" s="152"/>
      <c r="AM379" s="295"/>
      <c r="AN379" s="228"/>
      <c r="AO379" s="228"/>
      <c r="AP379" s="228"/>
      <c r="AQ379" s="228"/>
      <c r="AR379" s="228"/>
      <c r="AS379" s="348"/>
      <c r="AT379" s="264">
        <f t="shared" si="282"/>
        <v>0</v>
      </c>
      <c r="AU379" s="259"/>
      <c r="AV379" s="265">
        <f t="shared" si="296"/>
        <v>0</v>
      </c>
      <c r="AX379" s="265">
        <f t="shared" si="300"/>
        <v>0</v>
      </c>
      <c r="AZ379" s="492">
        <f t="shared" si="297"/>
        <v>0</v>
      </c>
      <c r="BB379" s="492">
        <f t="shared" si="298"/>
        <v>0</v>
      </c>
      <c r="BD379" s="265">
        <f t="shared" si="301"/>
        <v>0</v>
      </c>
      <c r="BE379" s="105"/>
      <c r="BF379" s="105"/>
      <c r="BG379" s="105"/>
      <c r="BH379" s="105"/>
      <c r="BI379" s="105"/>
      <c r="BJ379" s="105"/>
    </row>
    <row r="380" spans="2:62" ht="20.100000000000001" hidden="1" customHeight="1" outlineLevel="1">
      <c r="B380" s="100"/>
      <c r="C380" s="908"/>
      <c r="D380" s="909"/>
      <c r="E380" s="909"/>
      <c r="F380" s="910"/>
      <c r="G380" s="890"/>
      <c r="H380" s="891"/>
      <c r="I380" s="152"/>
      <c r="J380" s="152"/>
      <c r="K380" s="152"/>
      <c r="L380" s="152"/>
      <c r="M380" s="152"/>
      <c r="N380" s="152"/>
      <c r="O380" s="152"/>
      <c r="P380" s="153"/>
      <c r="Q380" s="153"/>
      <c r="R380" s="156">
        <f t="shared" si="292"/>
        <v>0</v>
      </c>
      <c r="S380" s="156">
        <f t="shared" si="293"/>
        <v>0</v>
      </c>
      <c r="U380" s="157">
        <f t="shared" si="299"/>
        <v>0</v>
      </c>
      <c r="W380" s="152"/>
      <c r="X380" s="152"/>
      <c r="Y380" s="152"/>
      <c r="Z380" s="152"/>
      <c r="AA380" s="152"/>
      <c r="AB380" s="152"/>
      <c r="AC380" s="347"/>
      <c r="AD380" s="152"/>
      <c r="AE380" s="152"/>
      <c r="AF380" s="152"/>
      <c r="AG380" s="152"/>
      <c r="AH380" s="152"/>
      <c r="AI380" s="152"/>
      <c r="AJ380" s="347"/>
      <c r="AK380" s="152"/>
      <c r="AL380" s="152"/>
      <c r="AM380" s="295"/>
      <c r="AN380" s="228"/>
      <c r="AO380" s="228"/>
      <c r="AP380" s="228"/>
      <c r="AQ380" s="228"/>
      <c r="AR380" s="228"/>
      <c r="AS380" s="348"/>
      <c r="AT380" s="264">
        <f t="shared" si="282"/>
        <v>0</v>
      </c>
      <c r="AU380" s="259"/>
      <c r="AV380" s="265">
        <f t="shared" si="296"/>
        <v>0</v>
      </c>
      <c r="AX380" s="265">
        <f t="shared" si="300"/>
        <v>0</v>
      </c>
      <c r="AZ380" s="492">
        <f t="shared" si="297"/>
        <v>0</v>
      </c>
      <c r="BB380" s="492">
        <f t="shared" si="298"/>
        <v>0</v>
      </c>
      <c r="BD380" s="265">
        <f t="shared" si="301"/>
        <v>0</v>
      </c>
      <c r="BE380" s="105"/>
      <c r="BF380" s="105"/>
      <c r="BG380" s="105"/>
      <c r="BH380" s="105"/>
      <c r="BI380" s="105"/>
      <c r="BJ380" s="105"/>
    </row>
    <row r="381" spans="2:62" ht="20.100000000000001" hidden="1" customHeight="1" outlineLevel="1">
      <c r="B381" s="100"/>
      <c r="C381" s="908"/>
      <c r="D381" s="909"/>
      <c r="E381" s="909"/>
      <c r="F381" s="910"/>
      <c r="G381" s="890"/>
      <c r="H381" s="891"/>
      <c r="I381" s="152"/>
      <c r="J381" s="152"/>
      <c r="K381" s="152"/>
      <c r="L381" s="152"/>
      <c r="M381" s="152"/>
      <c r="N381" s="152"/>
      <c r="O381" s="152"/>
      <c r="P381" s="153"/>
      <c r="Q381" s="153"/>
      <c r="R381" s="156">
        <f t="shared" si="292"/>
        <v>0</v>
      </c>
      <c r="S381" s="156">
        <f t="shared" si="293"/>
        <v>0</v>
      </c>
      <c r="U381" s="157">
        <f t="shared" si="299"/>
        <v>0</v>
      </c>
      <c r="W381" s="152"/>
      <c r="X381" s="152"/>
      <c r="Y381" s="152"/>
      <c r="Z381" s="152"/>
      <c r="AA381" s="152"/>
      <c r="AB381" s="152"/>
      <c r="AC381" s="347"/>
      <c r="AD381" s="152"/>
      <c r="AE381" s="152"/>
      <c r="AF381" s="152"/>
      <c r="AG381" s="152"/>
      <c r="AH381" s="152"/>
      <c r="AI381" s="152"/>
      <c r="AJ381" s="347"/>
      <c r="AK381" s="152"/>
      <c r="AL381" s="152"/>
      <c r="AM381" s="295"/>
      <c r="AN381" s="228"/>
      <c r="AO381" s="228"/>
      <c r="AP381" s="228"/>
      <c r="AQ381" s="228"/>
      <c r="AR381" s="228"/>
      <c r="AS381" s="348"/>
      <c r="AT381" s="264">
        <f t="shared" si="282"/>
        <v>0</v>
      </c>
      <c r="AU381" s="259"/>
      <c r="AV381" s="265">
        <f t="shared" si="296"/>
        <v>0</v>
      </c>
      <c r="AX381" s="265">
        <f t="shared" si="300"/>
        <v>0</v>
      </c>
      <c r="AZ381" s="492">
        <f t="shared" si="297"/>
        <v>0</v>
      </c>
      <c r="BB381" s="492">
        <f t="shared" si="298"/>
        <v>0</v>
      </c>
      <c r="BD381" s="265">
        <f t="shared" si="301"/>
        <v>0</v>
      </c>
      <c r="BE381" s="105"/>
      <c r="BF381" s="105"/>
      <c r="BG381" s="105"/>
      <c r="BH381" s="105"/>
      <c r="BI381" s="105"/>
      <c r="BJ381" s="105"/>
    </row>
    <row r="382" spans="2:62" ht="20.100000000000001" hidden="1" customHeight="1" outlineLevel="1">
      <c r="B382" s="100"/>
      <c r="C382" s="908"/>
      <c r="D382" s="909"/>
      <c r="E382" s="909"/>
      <c r="F382" s="910"/>
      <c r="G382" s="890"/>
      <c r="H382" s="891"/>
      <c r="I382" s="152"/>
      <c r="J382" s="152"/>
      <c r="K382" s="152"/>
      <c r="L382" s="152"/>
      <c r="M382" s="152"/>
      <c r="N382" s="152"/>
      <c r="O382" s="152"/>
      <c r="P382" s="153"/>
      <c r="Q382" s="153"/>
      <c r="R382" s="156">
        <f t="shared" si="292"/>
        <v>0</v>
      </c>
      <c r="S382" s="156">
        <f t="shared" si="293"/>
        <v>0</v>
      </c>
      <c r="U382" s="157">
        <f t="shared" si="299"/>
        <v>0</v>
      </c>
      <c r="W382" s="152"/>
      <c r="X382" s="152"/>
      <c r="Y382" s="152"/>
      <c r="Z382" s="152"/>
      <c r="AA382" s="152"/>
      <c r="AB382" s="152"/>
      <c r="AC382" s="347"/>
      <c r="AD382" s="152"/>
      <c r="AE382" s="152"/>
      <c r="AF382" s="152"/>
      <c r="AG382" s="152"/>
      <c r="AH382" s="152"/>
      <c r="AI382" s="152"/>
      <c r="AJ382" s="347"/>
      <c r="AK382" s="152"/>
      <c r="AL382" s="152"/>
      <c r="AM382" s="295"/>
      <c r="AN382" s="228"/>
      <c r="AO382" s="228"/>
      <c r="AP382" s="228"/>
      <c r="AQ382" s="228"/>
      <c r="AR382" s="228"/>
      <c r="AS382" s="348"/>
      <c r="AT382" s="264">
        <f t="shared" si="282"/>
        <v>0</v>
      </c>
      <c r="AU382" s="259"/>
      <c r="AV382" s="265">
        <f t="shared" si="296"/>
        <v>0</v>
      </c>
      <c r="AX382" s="265">
        <f t="shared" si="300"/>
        <v>0</v>
      </c>
      <c r="AZ382" s="492">
        <f t="shared" si="297"/>
        <v>0</v>
      </c>
      <c r="BB382" s="492">
        <f t="shared" si="298"/>
        <v>0</v>
      </c>
      <c r="BD382" s="265">
        <f t="shared" si="301"/>
        <v>0</v>
      </c>
      <c r="BE382" s="105"/>
      <c r="BF382" s="105"/>
      <c r="BG382" s="105"/>
      <c r="BH382" s="105"/>
      <c r="BI382" s="105"/>
      <c r="BJ382" s="105"/>
    </row>
    <row r="383" spans="2:62" ht="20.100000000000001" hidden="1" customHeight="1" outlineLevel="1">
      <c r="B383" s="100"/>
      <c r="C383" s="908"/>
      <c r="D383" s="909"/>
      <c r="E383" s="909"/>
      <c r="F383" s="910"/>
      <c r="G383" s="890"/>
      <c r="H383" s="891"/>
      <c r="I383" s="152"/>
      <c r="J383" s="152"/>
      <c r="K383" s="152"/>
      <c r="L383" s="152"/>
      <c r="M383" s="152"/>
      <c r="N383" s="152"/>
      <c r="O383" s="152"/>
      <c r="P383" s="153"/>
      <c r="Q383" s="153"/>
      <c r="R383" s="156">
        <f t="shared" si="292"/>
        <v>0</v>
      </c>
      <c r="S383" s="156">
        <f t="shared" si="293"/>
        <v>0</v>
      </c>
      <c r="U383" s="157">
        <f t="shared" si="299"/>
        <v>0</v>
      </c>
      <c r="W383" s="152"/>
      <c r="X383" s="152"/>
      <c r="Y383" s="152"/>
      <c r="Z383" s="152"/>
      <c r="AA383" s="152"/>
      <c r="AB383" s="152"/>
      <c r="AC383" s="347"/>
      <c r="AD383" s="152"/>
      <c r="AE383" s="152"/>
      <c r="AF383" s="152"/>
      <c r="AG383" s="152"/>
      <c r="AH383" s="152"/>
      <c r="AI383" s="152"/>
      <c r="AJ383" s="347"/>
      <c r="AK383" s="152"/>
      <c r="AL383" s="152"/>
      <c r="AM383" s="295"/>
      <c r="AN383" s="228"/>
      <c r="AO383" s="228"/>
      <c r="AP383" s="228"/>
      <c r="AQ383" s="228"/>
      <c r="AR383" s="228"/>
      <c r="AS383" s="348"/>
      <c r="AT383" s="264">
        <f t="shared" si="282"/>
        <v>0</v>
      </c>
      <c r="AU383" s="259"/>
      <c r="AV383" s="265">
        <f t="shared" si="296"/>
        <v>0</v>
      </c>
      <c r="AX383" s="265">
        <f t="shared" si="300"/>
        <v>0</v>
      </c>
      <c r="AZ383" s="492">
        <f t="shared" si="297"/>
        <v>0</v>
      </c>
      <c r="BB383" s="492">
        <f t="shared" si="298"/>
        <v>0</v>
      </c>
      <c r="BD383" s="265">
        <f t="shared" si="301"/>
        <v>0</v>
      </c>
      <c r="BE383" s="105"/>
      <c r="BF383" s="105"/>
      <c r="BG383" s="105"/>
      <c r="BH383" s="105"/>
      <c r="BI383" s="105"/>
      <c r="BJ383" s="105"/>
    </row>
    <row r="384" spans="2:62" ht="20.100000000000001" hidden="1" customHeight="1" outlineLevel="1">
      <c r="B384" s="100"/>
      <c r="C384" s="908"/>
      <c r="D384" s="909"/>
      <c r="E384" s="909"/>
      <c r="F384" s="910"/>
      <c r="G384" s="890"/>
      <c r="H384" s="891"/>
      <c r="I384" s="152"/>
      <c r="J384" s="152"/>
      <c r="K384" s="152"/>
      <c r="L384" s="152"/>
      <c r="M384" s="152"/>
      <c r="N384" s="152"/>
      <c r="O384" s="152"/>
      <c r="P384" s="153"/>
      <c r="Q384" s="153"/>
      <c r="R384" s="156">
        <f t="shared" si="292"/>
        <v>0</v>
      </c>
      <c r="S384" s="156">
        <f t="shared" si="293"/>
        <v>0</v>
      </c>
      <c r="U384" s="157">
        <f t="shared" si="299"/>
        <v>0</v>
      </c>
      <c r="W384" s="152"/>
      <c r="X384" s="152"/>
      <c r="Y384" s="152"/>
      <c r="Z384" s="152"/>
      <c r="AA384" s="152"/>
      <c r="AB384" s="152"/>
      <c r="AC384" s="347"/>
      <c r="AD384" s="152"/>
      <c r="AE384" s="152"/>
      <c r="AF384" s="152"/>
      <c r="AG384" s="152"/>
      <c r="AH384" s="152"/>
      <c r="AI384" s="152"/>
      <c r="AJ384" s="347"/>
      <c r="AK384" s="152"/>
      <c r="AL384" s="152"/>
      <c r="AM384" s="295"/>
      <c r="AN384" s="228"/>
      <c r="AO384" s="228"/>
      <c r="AP384" s="228"/>
      <c r="AQ384" s="228"/>
      <c r="AR384" s="228"/>
      <c r="AS384" s="348"/>
      <c r="AT384" s="264">
        <f t="shared" si="282"/>
        <v>0</v>
      </c>
      <c r="AU384" s="259"/>
      <c r="AV384" s="265">
        <f t="shared" si="296"/>
        <v>0</v>
      </c>
      <c r="AX384" s="265">
        <f t="shared" si="300"/>
        <v>0</v>
      </c>
      <c r="AZ384" s="492">
        <f t="shared" si="297"/>
        <v>0</v>
      </c>
      <c r="BB384" s="492">
        <f t="shared" si="298"/>
        <v>0</v>
      </c>
      <c r="BD384" s="265">
        <f t="shared" si="301"/>
        <v>0</v>
      </c>
      <c r="BE384" s="105"/>
      <c r="BF384" s="105"/>
      <c r="BG384" s="105"/>
      <c r="BH384" s="105"/>
      <c r="BI384" s="105"/>
      <c r="BJ384" s="105"/>
    </row>
    <row r="385" spans="2:62" ht="9.9499999999999993" hidden="1" customHeight="1" outlineLevel="1">
      <c r="B385" s="101"/>
      <c r="C385" s="208"/>
      <c r="D385" s="208"/>
      <c r="E385" s="208"/>
      <c r="F385" s="208"/>
      <c r="G385" s="237"/>
      <c r="H385" s="207"/>
      <c r="I385" s="257"/>
      <c r="J385" s="257"/>
      <c r="K385" s="257"/>
      <c r="L385" s="257"/>
      <c r="M385" s="257"/>
      <c r="N385" s="257"/>
      <c r="O385" s="257"/>
      <c r="P385" s="256"/>
      <c r="Q385" s="102"/>
      <c r="R385" s="102"/>
      <c r="S385" s="102"/>
      <c r="U385" s="98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Z385" s="493"/>
      <c r="BE385" s="105"/>
      <c r="BF385" s="105"/>
      <c r="BG385" s="105"/>
      <c r="BH385" s="105"/>
      <c r="BI385" s="105"/>
      <c r="BJ385" s="105"/>
    </row>
    <row r="386" spans="2:62" ht="20.100000000000001" customHeight="1" collapsed="1">
      <c r="B386" s="8">
        <f>B369+1</f>
        <v>23</v>
      </c>
      <c r="C386" s="916"/>
      <c r="D386" s="917"/>
      <c r="E386" s="917"/>
      <c r="F386" s="918"/>
      <c r="G386" s="429"/>
      <c r="H386" s="206">
        <v>1</v>
      </c>
      <c r="I386" s="642">
        <f t="shared" ref="I386" si="302">$H386*SUM(I387:I401)</f>
        <v>0</v>
      </c>
      <c r="J386" s="643">
        <f t="shared" ref="J386:O386" si="303">$H386*SUM(J387:J401)</f>
        <v>0</v>
      </c>
      <c r="K386" s="644">
        <f t="shared" si="303"/>
        <v>0</v>
      </c>
      <c r="L386" s="645">
        <f t="shared" si="303"/>
        <v>0</v>
      </c>
      <c r="M386" s="645">
        <f t="shared" si="303"/>
        <v>0</v>
      </c>
      <c r="N386" s="644">
        <f t="shared" si="303"/>
        <v>0</v>
      </c>
      <c r="O386" s="642">
        <f t="shared" si="303"/>
        <v>0</v>
      </c>
      <c r="P386" s="209">
        <f t="shared" ref="P386:Q386" si="304">$H386*SUM(P387:P401)</f>
        <v>0</v>
      </c>
      <c r="Q386" s="210">
        <f t="shared" si="304"/>
        <v>0</v>
      </c>
      <c r="R386" s="136">
        <f t="shared" ref="R386:R401" si="305">P386*(1+Gewinn)*(1+SicherheitAngebot)</f>
        <v>0</v>
      </c>
      <c r="S386" s="137">
        <f t="shared" ref="S386:S401" si="306">Q386*(1+MGKZ)*(1+Gewinn)*(1+SicherheitAngebot)</f>
        <v>0</v>
      </c>
      <c r="U386" s="10">
        <f>I386*$I$7+J386*$J$7+K386*$K$7+L386*$L$7+M386*$M$7+N386*$N$7+O386*$O$7+R386+S386</f>
        <v>0</v>
      </c>
      <c r="W386" s="646">
        <f t="shared" ref="W386:AB386" si="307">$H386*SUM(W387:W401)</f>
        <v>0</v>
      </c>
      <c r="X386" s="647">
        <f t="shared" si="307"/>
        <v>0</v>
      </c>
      <c r="Y386" s="648">
        <f t="shared" si="307"/>
        <v>0</v>
      </c>
      <c r="Z386" s="649">
        <f t="shared" si="307"/>
        <v>0</v>
      </c>
      <c r="AA386" s="648">
        <f t="shared" si="307"/>
        <v>0</v>
      </c>
      <c r="AB386" s="646">
        <f t="shared" si="307"/>
        <v>0</v>
      </c>
      <c r="AC386" s="258"/>
      <c r="AD386" s="646">
        <f t="shared" ref="AD386:AM386" si="308">$H386*SUM(AD387:AD401)</f>
        <v>0</v>
      </c>
      <c r="AE386" s="647">
        <f t="shared" si="308"/>
        <v>0</v>
      </c>
      <c r="AF386" s="648">
        <f t="shared" si="308"/>
        <v>0</v>
      </c>
      <c r="AG386" s="649">
        <f t="shared" si="308"/>
        <v>0</v>
      </c>
      <c r="AH386" s="648">
        <f t="shared" si="308"/>
        <v>0</v>
      </c>
      <c r="AI386" s="646">
        <f t="shared" si="308"/>
        <v>0</v>
      </c>
      <c r="AJ386" s="258"/>
      <c r="AK386" s="653">
        <f t="shared" si="308"/>
        <v>0</v>
      </c>
      <c r="AL386" s="653">
        <f t="shared" si="308"/>
        <v>0</v>
      </c>
      <c r="AM386" s="653">
        <f t="shared" si="308"/>
        <v>0</v>
      </c>
      <c r="AN386" s="227">
        <f>$H386*SUM(AN387:AN401)*(1+Gewinn)*(1+SicherheitAngebot)</f>
        <v>0</v>
      </c>
      <c r="AO386" s="227">
        <f>$H386*SUM(AO387:AO401)*(1+Gewinn)*(1+SicherheitAngebot)</f>
        <v>0</v>
      </c>
      <c r="AP386" s="227">
        <f>$H386*SUM(AP387:AP401)*(1+Gewinn)*(1+SicherheitAngebot)</f>
        <v>0</v>
      </c>
      <c r="AQ386" s="227">
        <f>$H386*SUM(AQ387:AQ401)*(1+Gewinn)*(1+SicherheitAngebot)</f>
        <v>0</v>
      </c>
      <c r="AR386" s="227">
        <f>$H386*SUM(AR387:AR401)*(1+Gewinn)*(1+SicherheitAngebot)</f>
        <v>0</v>
      </c>
      <c r="AS386" s="262"/>
      <c r="AT386" s="263">
        <f t="shared" ref="AT386:AT449" si="309">((W386+AD386)*$W$7+(X386+AE386)*$X$7+(Y386+Z386+AF386+AG386)*$Z$7+(AA386+AH386)*$AA$7+(AB386+AI386)*$AB$7)*Zuschläge_IBN</f>
        <v>0</v>
      </c>
      <c r="AU386" s="259"/>
      <c r="AV386" s="491">
        <f>AK386*$AK$7+AL386*$AL$7+AM386*$AM$7+SUM(AN386:AR386)+AT386/Zuschläge_IBN+AT386</f>
        <v>0</v>
      </c>
      <c r="AX386" s="685">
        <f>U386+AV386</f>
        <v>0</v>
      </c>
      <c r="AZ386" s="490">
        <f>IF(H386&gt;0,U386/(1+SicherheitAngebot)*(1+Sicherheit),0)</f>
        <v>0</v>
      </c>
      <c r="BB386" s="490">
        <f>IF(H386&gt;0,AV386/(1+SicherheitAngebot)*(1+Sicherheit),0)</f>
        <v>0</v>
      </c>
      <c r="BD386" s="490">
        <f>AZ386+BB386</f>
        <v>0</v>
      </c>
      <c r="BE386" s="105"/>
      <c r="BF386" s="105"/>
      <c r="BG386" s="105"/>
      <c r="BH386" s="105"/>
      <c r="BI386" s="105"/>
      <c r="BJ386" s="105"/>
    </row>
    <row r="387" spans="2:62" ht="20.100000000000001" hidden="1" customHeight="1" outlineLevel="1">
      <c r="B387" s="99"/>
      <c r="C387" s="908"/>
      <c r="D387" s="909"/>
      <c r="E387" s="909"/>
      <c r="F387" s="910"/>
      <c r="G387" s="890"/>
      <c r="H387" s="901"/>
      <c r="I387" s="152"/>
      <c r="J387" s="152"/>
      <c r="K387" s="152"/>
      <c r="L387" s="152"/>
      <c r="M387" s="152"/>
      <c r="N387" s="152"/>
      <c r="O387" s="152"/>
      <c r="P387" s="153"/>
      <c r="Q387" s="153"/>
      <c r="R387" s="156">
        <f t="shared" si="305"/>
        <v>0</v>
      </c>
      <c r="S387" s="156">
        <f t="shared" si="306"/>
        <v>0</v>
      </c>
      <c r="U387" s="157">
        <f>I387*$I$7+J387*$J$7+K387*$K$7+L387*$L$7+M387*$M$7+N387*$N$7+O387*$O$7+R387+S387</f>
        <v>0</v>
      </c>
      <c r="W387" s="152"/>
      <c r="X387" s="152"/>
      <c r="Y387" s="152"/>
      <c r="Z387" s="152"/>
      <c r="AA387" s="152"/>
      <c r="AB387" s="152"/>
      <c r="AC387" s="347"/>
      <c r="AD387" s="152"/>
      <c r="AE387" s="152"/>
      <c r="AF387" s="152"/>
      <c r="AG387" s="152"/>
      <c r="AH387" s="152"/>
      <c r="AI387" s="152"/>
      <c r="AJ387" s="347"/>
      <c r="AK387" s="152"/>
      <c r="AL387" s="152"/>
      <c r="AM387" s="295"/>
      <c r="AN387" s="228"/>
      <c r="AO387" s="228"/>
      <c r="AP387" s="228"/>
      <c r="AQ387" s="228"/>
      <c r="AR387" s="228"/>
      <c r="AS387" s="348"/>
      <c r="AT387" s="264">
        <f t="shared" si="309"/>
        <v>0</v>
      </c>
      <c r="AU387" s="259"/>
      <c r="AV387" s="265">
        <f t="shared" ref="AV387:AV401" si="310">AK387*$AK$7+AL387*$AL$7+AM387*$AM$7+SUM(AN387:AR387)*(1+Gewinn)*(1+SicherheitAngebot)+AT387/Zuschläge_IBN+AT387</f>
        <v>0</v>
      </c>
      <c r="AX387" s="265">
        <f>U387+AV387</f>
        <v>0</v>
      </c>
      <c r="AZ387" s="492">
        <f t="shared" ref="AZ387:AZ401" si="311">U387/(1+SicherheitAngebot)*(1+Sicherheit)</f>
        <v>0</v>
      </c>
      <c r="BB387" s="492">
        <f t="shared" ref="BB387:BB401" si="312">AV387/(1+SicherheitAngebot)*(1+Sicherheit)</f>
        <v>0</v>
      </c>
      <c r="BD387" s="265">
        <f>AZ387+BB387</f>
        <v>0</v>
      </c>
      <c r="BE387" s="105"/>
      <c r="BF387" s="105"/>
      <c r="BG387" s="105"/>
      <c r="BH387" s="105"/>
      <c r="BI387" s="105"/>
      <c r="BJ387" s="105"/>
    </row>
    <row r="388" spans="2:62" ht="20.100000000000001" hidden="1" customHeight="1" outlineLevel="1">
      <c r="B388" s="100"/>
      <c r="C388" s="908"/>
      <c r="D388" s="909"/>
      <c r="E388" s="909"/>
      <c r="F388" s="910"/>
      <c r="G388" s="890"/>
      <c r="H388" s="891"/>
      <c r="I388" s="152"/>
      <c r="J388" s="152"/>
      <c r="K388" s="152"/>
      <c r="L388" s="152"/>
      <c r="M388" s="152"/>
      <c r="N388" s="152"/>
      <c r="O388" s="152"/>
      <c r="P388" s="153"/>
      <c r="Q388" s="153"/>
      <c r="R388" s="156">
        <f t="shared" si="305"/>
        <v>0</v>
      </c>
      <c r="S388" s="156">
        <f t="shared" si="306"/>
        <v>0</v>
      </c>
      <c r="U388" s="157">
        <f t="shared" ref="U388:U401" si="313">I388*$I$7+J388*$J$7+K388*$K$7+L388*$L$7+M388*$M$7+N388*$N$7+O388*$O$7+R388+S388</f>
        <v>0</v>
      </c>
      <c r="W388" s="152"/>
      <c r="X388" s="152"/>
      <c r="Y388" s="152"/>
      <c r="Z388" s="152"/>
      <c r="AA388" s="152"/>
      <c r="AB388" s="152"/>
      <c r="AC388" s="347"/>
      <c r="AD388" s="152"/>
      <c r="AE388" s="152"/>
      <c r="AF388" s="152"/>
      <c r="AG388" s="152"/>
      <c r="AH388" s="152"/>
      <c r="AI388" s="152"/>
      <c r="AJ388" s="347"/>
      <c r="AK388" s="152"/>
      <c r="AL388" s="152"/>
      <c r="AM388" s="295"/>
      <c r="AN388" s="228"/>
      <c r="AO388" s="228"/>
      <c r="AP388" s="228"/>
      <c r="AQ388" s="228"/>
      <c r="AR388" s="228"/>
      <c r="AS388" s="348"/>
      <c r="AT388" s="264">
        <f t="shared" si="309"/>
        <v>0</v>
      </c>
      <c r="AU388" s="259"/>
      <c r="AV388" s="265">
        <f t="shared" si="310"/>
        <v>0</v>
      </c>
      <c r="AX388" s="265">
        <f t="shared" ref="AX388:AX401" si="314">U388+AV388</f>
        <v>0</v>
      </c>
      <c r="AZ388" s="492">
        <f t="shared" si="311"/>
        <v>0</v>
      </c>
      <c r="BB388" s="492">
        <f t="shared" si="312"/>
        <v>0</v>
      </c>
      <c r="BD388" s="265">
        <f t="shared" ref="BD388:BD401" si="315">AZ388+BB388</f>
        <v>0</v>
      </c>
      <c r="BE388" s="105"/>
      <c r="BF388" s="105"/>
      <c r="BG388" s="105"/>
      <c r="BH388" s="105"/>
      <c r="BI388" s="105"/>
      <c r="BJ388" s="105"/>
    </row>
    <row r="389" spans="2:62" ht="20.100000000000001" hidden="1" customHeight="1" outlineLevel="1">
      <c r="B389" s="100"/>
      <c r="C389" s="908"/>
      <c r="D389" s="909"/>
      <c r="E389" s="909"/>
      <c r="F389" s="910"/>
      <c r="G389" s="890"/>
      <c r="H389" s="891"/>
      <c r="I389" s="152"/>
      <c r="J389" s="152"/>
      <c r="K389" s="152"/>
      <c r="L389" s="152"/>
      <c r="M389" s="152"/>
      <c r="N389" s="152"/>
      <c r="O389" s="152"/>
      <c r="P389" s="153"/>
      <c r="Q389" s="153"/>
      <c r="R389" s="156">
        <f t="shared" si="305"/>
        <v>0</v>
      </c>
      <c r="S389" s="156">
        <f t="shared" si="306"/>
        <v>0</v>
      </c>
      <c r="U389" s="157">
        <f t="shared" si="313"/>
        <v>0</v>
      </c>
      <c r="W389" s="152"/>
      <c r="X389" s="152"/>
      <c r="Y389" s="152"/>
      <c r="Z389" s="152"/>
      <c r="AA389" s="152"/>
      <c r="AB389" s="152"/>
      <c r="AC389" s="347"/>
      <c r="AD389" s="152"/>
      <c r="AE389" s="152"/>
      <c r="AF389" s="152"/>
      <c r="AG389" s="152"/>
      <c r="AH389" s="152"/>
      <c r="AI389" s="152"/>
      <c r="AJ389" s="347"/>
      <c r="AK389" s="152"/>
      <c r="AL389" s="152"/>
      <c r="AM389" s="295"/>
      <c r="AN389" s="228"/>
      <c r="AO389" s="228"/>
      <c r="AP389" s="228"/>
      <c r="AQ389" s="228"/>
      <c r="AR389" s="228"/>
      <c r="AS389" s="348"/>
      <c r="AT389" s="264">
        <f t="shared" si="309"/>
        <v>0</v>
      </c>
      <c r="AU389" s="259"/>
      <c r="AV389" s="265">
        <f t="shared" si="310"/>
        <v>0</v>
      </c>
      <c r="AX389" s="265">
        <f t="shared" si="314"/>
        <v>0</v>
      </c>
      <c r="AZ389" s="492">
        <f t="shared" si="311"/>
        <v>0</v>
      </c>
      <c r="BB389" s="492">
        <f t="shared" si="312"/>
        <v>0</v>
      </c>
      <c r="BD389" s="265">
        <f t="shared" si="315"/>
        <v>0</v>
      </c>
      <c r="BE389" s="105"/>
      <c r="BF389" s="105"/>
      <c r="BG389" s="105"/>
      <c r="BH389" s="105"/>
      <c r="BI389" s="105"/>
      <c r="BJ389" s="105"/>
    </row>
    <row r="390" spans="2:62" ht="20.100000000000001" hidden="1" customHeight="1" outlineLevel="1">
      <c r="B390" s="100"/>
      <c r="C390" s="908"/>
      <c r="D390" s="909"/>
      <c r="E390" s="909"/>
      <c r="F390" s="910"/>
      <c r="G390" s="890"/>
      <c r="H390" s="891"/>
      <c r="I390" s="152"/>
      <c r="J390" s="152"/>
      <c r="K390" s="152"/>
      <c r="L390" s="152"/>
      <c r="M390" s="152"/>
      <c r="N390" s="152"/>
      <c r="O390" s="152"/>
      <c r="P390" s="153"/>
      <c r="Q390" s="153"/>
      <c r="R390" s="156">
        <f t="shared" si="305"/>
        <v>0</v>
      </c>
      <c r="S390" s="156">
        <f t="shared" si="306"/>
        <v>0</v>
      </c>
      <c r="U390" s="157">
        <f t="shared" si="313"/>
        <v>0</v>
      </c>
      <c r="W390" s="152"/>
      <c r="X390" s="152"/>
      <c r="Y390" s="152"/>
      <c r="Z390" s="152"/>
      <c r="AA390" s="152"/>
      <c r="AB390" s="152"/>
      <c r="AC390" s="347"/>
      <c r="AD390" s="152"/>
      <c r="AE390" s="152"/>
      <c r="AF390" s="152"/>
      <c r="AG390" s="152"/>
      <c r="AH390" s="152"/>
      <c r="AI390" s="152"/>
      <c r="AJ390" s="347"/>
      <c r="AK390" s="152"/>
      <c r="AL390" s="152"/>
      <c r="AM390" s="295"/>
      <c r="AN390" s="228"/>
      <c r="AO390" s="228"/>
      <c r="AP390" s="228"/>
      <c r="AQ390" s="228"/>
      <c r="AR390" s="228"/>
      <c r="AS390" s="348"/>
      <c r="AT390" s="264">
        <f t="shared" si="309"/>
        <v>0</v>
      </c>
      <c r="AU390" s="259"/>
      <c r="AV390" s="265">
        <f t="shared" si="310"/>
        <v>0</v>
      </c>
      <c r="AX390" s="265">
        <f t="shared" si="314"/>
        <v>0</v>
      </c>
      <c r="AZ390" s="492">
        <f t="shared" si="311"/>
        <v>0</v>
      </c>
      <c r="BB390" s="492">
        <f t="shared" si="312"/>
        <v>0</v>
      </c>
      <c r="BD390" s="265">
        <f t="shared" si="315"/>
        <v>0</v>
      </c>
      <c r="BE390" s="105"/>
      <c r="BF390" s="105"/>
      <c r="BG390" s="105"/>
      <c r="BH390" s="105"/>
      <c r="BI390" s="105"/>
      <c r="BJ390" s="105"/>
    </row>
    <row r="391" spans="2:62" ht="20.100000000000001" hidden="1" customHeight="1" outlineLevel="1">
      <c r="B391" s="100"/>
      <c r="C391" s="908"/>
      <c r="D391" s="909"/>
      <c r="E391" s="909"/>
      <c r="F391" s="910"/>
      <c r="G391" s="890"/>
      <c r="H391" s="891"/>
      <c r="I391" s="152"/>
      <c r="J391" s="152"/>
      <c r="K391" s="152"/>
      <c r="L391" s="152"/>
      <c r="M391" s="152"/>
      <c r="N391" s="152"/>
      <c r="O391" s="152"/>
      <c r="P391" s="153"/>
      <c r="Q391" s="153"/>
      <c r="R391" s="156">
        <f t="shared" si="305"/>
        <v>0</v>
      </c>
      <c r="S391" s="156">
        <f t="shared" si="306"/>
        <v>0</v>
      </c>
      <c r="U391" s="157">
        <f t="shared" si="313"/>
        <v>0</v>
      </c>
      <c r="W391" s="152"/>
      <c r="X391" s="152"/>
      <c r="Y391" s="152"/>
      <c r="Z391" s="152"/>
      <c r="AA391" s="152"/>
      <c r="AB391" s="152"/>
      <c r="AC391" s="347"/>
      <c r="AD391" s="152"/>
      <c r="AE391" s="152"/>
      <c r="AF391" s="152"/>
      <c r="AG391" s="152"/>
      <c r="AH391" s="152"/>
      <c r="AI391" s="152"/>
      <c r="AJ391" s="347"/>
      <c r="AK391" s="152"/>
      <c r="AL391" s="152"/>
      <c r="AM391" s="295"/>
      <c r="AN391" s="228"/>
      <c r="AO391" s="228"/>
      <c r="AP391" s="228"/>
      <c r="AQ391" s="228"/>
      <c r="AR391" s="228"/>
      <c r="AS391" s="348"/>
      <c r="AT391" s="264">
        <f t="shared" si="309"/>
        <v>0</v>
      </c>
      <c r="AU391" s="259"/>
      <c r="AV391" s="265">
        <f t="shared" si="310"/>
        <v>0</v>
      </c>
      <c r="AX391" s="265">
        <f t="shared" si="314"/>
        <v>0</v>
      </c>
      <c r="AZ391" s="492">
        <f t="shared" si="311"/>
        <v>0</v>
      </c>
      <c r="BB391" s="492">
        <f t="shared" si="312"/>
        <v>0</v>
      </c>
      <c r="BD391" s="265">
        <f t="shared" si="315"/>
        <v>0</v>
      </c>
      <c r="BE391" s="105"/>
      <c r="BF391" s="105"/>
      <c r="BG391" s="105"/>
      <c r="BH391" s="105"/>
      <c r="BI391" s="105"/>
      <c r="BJ391" s="105"/>
    </row>
    <row r="392" spans="2:62" ht="20.100000000000001" hidden="1" customHeight="1" outlineLevel="1">
      <c r="B392" s="100"/>
      <c r="C392" s="908"/>
      <c r="D392" s="909"/>
      <c r="E392" s="909"/>
      <c r="F392" s="910"/>
      <c r="G392" s="890"/>
      <c r="H392" s="891"/>
      <c r="I392" s="152"/>
      <c r="J392" s="152"/>
      <c r="K392" s="152"/>
      <c r="L392" s="152"/>
      <c r="M392" s="152"/>
      <c r="N392" s="152"/>
      <c r="O392" s="152"/>
      <c r="P392" s="153"/>
      <c r="Q392" s="153"/>
      <c r="R392" s="156">
        <f t="shared" si="305"/>
        <v>0</v>
      </c>
      <c r="S392" s="156">
        <f t="shared" si="306"/>
        <v>0</v>
      </c>
      <c r="U392" s="157">
        <f t="shared" si="313"/>
        <v>0</v>
      </c>
      <c r="W392" s="152"/>
      <c r="X392" s="152"/>
      <c r="Y392" s="152"/>
      <c r="Z392" s="152"/>
      <c r="AA392" s="152"/>
      <c r="AB392" s="152"/>
      <c r="AC392" s="347"/>
      <c r="AD392" s="152"/>
      <c r="AE392" s="152"/>
      <c r="AF392" s="152"/>
      <c r="AG392" s="152"/>
      <c r="AH392" s="152"/>
      <c r="AI392" s="152"/>
      <c r="AJ392" s="347"/>
      <c r="AK392" s="152"/>
      <c r="AL392" s="152"/>
      <c r="AM392" s="295"/>
      <c r="AN392" s="228"/>
      <c r="AO392" s="228"/>
      <c r="AP392" s="228"/>
      <c r="AQ392" s="228"/>
      <c r="AR392" s="228"/>
      <c r="AS392" s="348"/>
      <c r="AT392" s="264">
        <f t="shared" si="309"/>
        <v>0</v>
      </c>
      <c r="AU392" s="259"/>
      <c r="AV392" s="265">
        <f t="shared" si="310"/>
        <v>0</v>
      </c>
      <c r="AX392" s="265">
        <f t="shared" si="314"/>
        <v>0</v>
      </c>
      <c r="AZ392" s="492">
        <f t="shared" si="311"/>
        <v>0</v>
      </c>
      <c r="BB392" s="492">
        <f t="shared" si="312"/>
        <v>0</v>
      </c>
      <c r="BD392" s="265">
        <f t="shared" si="315"/>
        <v>0</v>
      </c>
      <c r="BE392" s="105"/>
      <c r="BF392" s="105"/>
      <c r="BG392" s="105"/>
      <c r="BH392" s="105"/>
      <c r="BI392" s="105"/>
      <c r="BJ392" s="105"/>
    </row>
    <row r="393" spans="2:62" ht="20.100000000000001" hidden="1" customHeight="1" outlineLevel="1">
      <c r="B393" s="100"/>
      <c r="C393" s="908"/>
      <c r="D393" s="909"/>
      <c r="E393" s="909"/>
      <c r="F393" s="910"/>
      <c r="G393" s="890"/>
      <c r="H393" s="891"/>
      <c r="I393" s="152"/>
      <c r="J393" s="152"/>
      <c r="K393" s="152"/>
      <c r="L393" s="152"/>
      <c r="M393" s="152"/>
      <c r="N393" s="152"/>
      <c r="O393" s="152"/>
      <c r="P393" s="153"/>
      <c r="Q393" s="153"/>
      <c r="R393" s="156">
        <f t="shared" si="305"/>
        <v>0</v>
      </c>
      <c r="S393" s="156">
        <f t="shared" si="306"/>
        <v>0</v>
      </c>
      <c r="U393" s="157">
        <f t="shared" si="313"/>
        <v>0</v>
      </c>
      <c r="W393" s="152"/>
      <c r="X393" s="152"/>
      <c r="Y393" s="152"/>
      <c r="Z393" s="152"/>
      <c r="AA393" s="152"/>
      <c r="AB393" s="152"/>
      <c r="AC393" s="347"/>
      <c r="AD393" s="152"/>
      <c r="AE393" s="152"/>
      <c r="AF393" s="152"/>
      <c r="AG393" s="152"/>
      <c r="AH393" s="152"/>
      <c r="AI393" s="152"/>
      <c r="AJ393" s="347"/>
      <c r="AK393" s="152"/>
      <c r="AL393" s="152"/>
      <c r="AM393" s="295"/>
      <c r="AN393" s="228"/>
      <c r="AO393" s="228"/>
      <c r="AP393" s="228"/>
      <c r="AQ393" s="228"/>
      <c r="AR393" s="228"/>
      <c r="AS393" s="348"/>
      <c r="AT393" s="264">
        <f t="shared" si="309"/>
        <v>0</v>
      </c>
      <c r="AU393" s="259"/>
      <c r="AV393" s="265">
        <f t="shared" si="310"/>
        <v>0</v>
      </c>
      <c r="AX393" s="265">
        <f t="shared" si="314"/>
        <v>0</v>
      </c>
      <c r="AZ393" s="492">
        <f t="shared" si="311"/>
        <v>0</v>
      </c>
      <c r="BB393" s="492">
        <f t="shared" si="312"/>
        <v>0</v>
      </c>
      <c r="BD393" s="265">
        <f t="shared" si="315"/>
        <v>0</v>
      </c>
      <c r="BE393" s="105"/>
      <c r="BF393" s="105"/>
      <c r="BG393" s="105"/>
      <c r="BH393" s="105"/>
      <c r="BI393" s="105"/>
      <c r="BJ393" s="105"/>
    </row>
    <row r="394" spans="2:62" ht="20.100000000000001" hidden="1" customHeight="1" outlineLevel="1">
      <c r="B394" s="100"/>
      <c r="C394" s="908"/>
      <c r="D394" s="909"/>
      <c r="E394" s="909"/>
      <c r="F394" s="910"/>
      <c r="G394" s="890"/>
      <c r="H394" s="891"/>
      <c r="I394" s="152"/>
      <c r="J394" s="152"/>
      <c r="K394" s="152"/>
      <c r="L394" s="152"/>
      <c r="M394" s="152"/>
      <c r="N394" s="152"/>
      <c r="O394" s="152"/>
      <c r="P394" s="153"/>
      <c r="Q394" s="153"/>
      <c r="R394" s="156">
        <f t="shared" si="305"/>
        <v>0</v>
      </c>
      <c r="S394" s="156">
        <f t="shared" si="306"/>
        <v>0</v>
      </c>
      <c r="U394" s="157">
        <f t="shared" si="313"/>
        <v>0</v>
      </c>
      <c r="W394" s="152"/>
      <c r="X394" s="152"/>
      <c r="Y394" s="152"/>
      <c r="Z394" s="152"/>
      <c r="AA394" s="152"/>
      <c r="AB394" s="152"/>
      <c r="AC394" s="347"/>
      <c r="AD394" s="152"/>
      <c r="AE394" s="152"/>
      <c r="AF394" s="152"/>
      <c r="AG394" s="152"/>
      <c r="AH394" s="152"/>
      <c r="AI394" s="152"/>
      <c r="AJ394" s="347"/>
      <c r="AK394" s="152"/>
      <c r="AL394" s="152"/>
      <c r="AM394" s="295"/>
      <c r="AN394" s="228"/>
      <c r="AO394" s="228"/>
      <c r="AP394" s="228"/>
      <c r="AQ394" s="228"/>
      <c r="AR394" s="228"/>
      <c r="AS394" s="348"/>
      <c r="AT394" s="264">
        <f t="shared" si="309"/>
        <v>0</v>
      </c>
      <c r="AU394" s="259"/>
      <c r="AV394" s="265">
        <f t="shared" si="310"/>
        <v>0</v>
      </c>
      <c r="AX394" s="265">
        <f t="shared" si="314"/>
        <v>0</v>
      </c>
      <c r="AZ394" s="492">
        <f t="shared" si="311"/>
        <v>0</v>
      </c>
      <c r="BB394" s="492">
        <f t="shared" si="312"/>
        <v>0</v>
      </c>
      <c r="BD394" s="265">
        <f t="shared" si="315"/>
        <v>0</v>
      </c>
      <c r="BE394" s="105"/>
      <c r="BF394" s="105"/>
      <c r="BG394" s="105"/>
      <c r="BH394" s="105"/>
      <c r="BI394" s="105"/>
      <c r="BJ394" s="105"/>
    </row>
    <row r="395" spans="2:62" ht="20.100000000000001" hidden="1" customHeight="1" outlineLevel="1">
      <c r="B395" s="100"/>
      <c r="C395" s="908"/>
      <c r="D395" s="909"/>
      <c r="E395" s="909"/>
      <c r="F395" s="910"/>
      <c r="G395" s="890"/>
      <c r="H395" s="891"/>
      <c r="I395" s="152"/>
      <c r="J395" s="152"/>
      <c r="K395" s="152"/>
      <c r="L395" s="152"/>
      <c r="M395" s="152"/>
      <c r="N395" s="152"/>
      <c r="O395" s="152"/>
      <c r="P395" s="153"/>
      <c r="Q395" s="153"/>
      <c r="R395" s="156">
        <f t="shared" si="305"/>
        <v>0</v>
      </c>
      <c r="S395" s="156">
        <f t="shared" si="306"/>
        <v>0</v>
      </c>
      <c r="U395" s="157">
        <f t="shared" si="313"/>
        <v>0</v>
      </c>
      <c r="W395" s="152"/>
      <c r="X395" s="152"/>
      <c r="Y395" s="152"/>
      <c r="Z395" s="152"/>
      <c r="AA395" s="152"/>
      <c r="AB395" s="152"/>
      <c r="AC395" s="347"/>
      <c r="AD395" s="152"/>
      <c r="AE395" s="152"/>
      <c r="AF395" s="152"/>
      <c r="AG395" s="152"/>
      <c r="AH395" s="152"/>
      <c r="AI395" s="152"/>
      <c r="AJ395" s="347"/>
      <c r="AK395" s="152"/>
      <c r="AL395" s="152"/>
      <c r="AM395" s="295"/>
      <c r="AN395" s="228"/>
      <c r="AO395" s="228"/>
      <c r="AP395" s="228"/>
      <c r="AQ395" s="228"/>
      <c r="AR395" s="228"/>
      <c r="AS395" s="348"/>
      <c r="AT395" s="264">
        <f t="shared" si="309"/>
        <v>0</v>
      </c>
      <c r="AU395" s="259"/>
      <c r="AV395" s="265">
        <f t="shared" si="310"/>
        <v>0</v>
      </c>
      <c r="AX395" s="265">
        <f t="shared" si="314"/>
        <v>0</v>
      </c>
      <c r="AZ395" s="492">
        <f t="shared" si="311"/>
        <v>0</v>
      </c>
      <c r="BB395" s="492">
        <f t="shared" si="312"/>
        <v>0</v>
      </c>
      <c r="BD395" s="265">
        <f t="shared" si="315"/>
        <v>0</v>
      </c>
      <c r="BE395" s="105"/>
      <c r="BF395" s="105"/>
      <c r="BG395" s="105"/>
      <c r="BH395" s="105"/>
      <c r="BI395" s="105"/>
      <c r="BJ395" s="105"/>
    </row>
    <row r="396" spans="2:62" ht="20.100000000000001" hidden="1" customHeight="1" outlineLevel="1">
      <c r="B396" s="100"/>
      <c r="C396" s="908"/>
      <c r="D396" s="909"/>
      <c r="E396" s="909"/>
      <c r="F396" s="910"/>
      <c r="G396" s="890"/>
      <c r="H396" s="891"/>
      <c r="I396" s="152"/>
      <c r="J396" s="152"/>
      <c r="K396" s="152"/>
      <c r="L396" s="152"/>
      <c r="M396" s="152"/>
      <c r="N396" s="152"/>
      <c r="O396" s="152"/>
      <c r="P396" s="153"/>
      <c r="Q396" s="153"/>
      <c r="R396" s="156">
        <f t="shared" si="305"/>
        <v>0</v>
      </c>
      <c r="S396" s="156">
        <f t="shared" si="306"/>
        <v>0</v>
      </c>
      <c r="U396" s="157">
        <f t="shared" si="313"/>
        <v>0</v>
      </c>
      <c r="W396" s="152"/>
      <c r="X396" s="152"/>
      <c r="Y396" s="152"/>
      <c r="Z396" s="152"/>
      <c r="AA396" s="152"/>
      <c r="AB396" s="152"/>
      <c r="AC396" s="347"/>
      <c r="AD396" s="152"/>
      <c r="AE396" s="152"/>
      <c r="AF396" s="152"/>
      <c r="AG396" s="152"/>
      <c r="AH396" s="152"/>
      <c r="AI396" s="152"/>
      <c r="AJ396" s="347"/>
      <c r="AK396" s="152"/>
      <c r="AL396" s="152"/>
      <c r="AM396" s="295"/>
      <c r="AN396" s="228"/>
      <c r="AO396" s="228"/>
      <c r="AP396" s="228"/>
      <c r="AQ396" s="228"/>
      <c r="AR396" s="228"/>
      <c r="AS396" s="348"/>
      <c r="AT396" s="264">
        <f t="shared" si="309"/>
        <v>0</v>
      </c>
      <c r="AU396" s="259"/>
      <c r="AV396" s="265">
        <f t="shared" si="310"/>
        <v>0</v>
      </c>
      <c r="AX396" s="265">
        <f t="shared" si="314"/>
        <v>0</v>
      </c>
      <c r="AZ396" s="492">
        <f t="shared" si="311"/>
        <v>0</v>
      </c>
      <c r="BB396" s="492">
        <f t="shared" si="312"/>
        <v>0</v>
      </c>
      <c r="BD396" s="265">
        <f t="shared" si="315"/>
        <v>0</v>
      </c>
      <c r="BE396" s="105"/>
      <c r="BF396" s="105"/>
      <c r="BG396" s="105"/>
      <c r="BH396" s="105"/>
      <c r="BI396" s="105"/>
      <c r="BJ396" s="105"/>
    </row>
    <row r="397" spans="2:62" ht="20.100000000000001" hidden="1" customHeight="1" outlineLevel="1">
      <c r="B397" s="100"/>
      <c r="C397" s="908"/>
      <c r="D397" s="909"/>
      <c r="E397" s="909"/>
      <c r="F397" s="910"/>
      <c r="G397" s="890"/>
      <c r="H397" s="891"/>
      <c r="I397" s="152"/>
      <c r="J397" s="152"/>
      <c r="K397" s="152"/>
      <c r="L397" s="152"/>
      <c r="M397" s="152"/>
      <c r="N397" s="152"/>
      <c r="O397" s="152"/>
      <c r="P397" s="153"/>
      <c r="Q397" s="153"/>
      <c r="R397" s="156">
        <f t="shared" si="305"/>
        <v>0</v>
      </c>
      <c r="S397" s="156">
        <f t="shared" si="306"/>
        <v>0</v>
      </c>
      <c r="U397" s="157">
        <f t="shared" si="313"/>
        <v>0</v>
      </c>
      <c r="W397" s="152"/>
      <c r="X397" s="152"/>
      <c r="Y397" s="152"/>
      <c r="Z397" s="152"/>
      <c r="AA397" s="152"/>
      <c r="AB397" s="152"/>
      <c r="AC397" s="347"/>
      <c r="AD397" s="152"/>
      <c r="AE397" s="152"/>
      <c r="AF397" s="152"/>
      <c r="AG397" s="152"/>
      <c r="AH397" s="152"/>
      <c r="AI397" s="152"/>
      <c r="AJ397" s="347"/>
      <c r="AK397" s="152"/>
      <c r="AL397" s="152"/>
      <c r="AM397" s="295"/>
      <c r="AN397" s="228"/>
      <c r="AO397" s="228"/>
      <c r="AP397" s="228"/>
      <c r="AQ397" s="228"/>
      <c r="AR397" s="228"/>
      <c r="AS397" s="348"/>
      <c r="AT397" s="264">
        <f t="shared" si="309"/>
        <v>0</v>
      </c>
      <c r="AU397" s="259"/>
      <c r="AV397" s="265">
        <f t="shared" si="310"/>
        <v>0</v>
      </c>
      <c r="AX397" s="265">
        <f t="shared" si="314"/>
        <v>0</v>
      </c>
      <c r="AZ397" s="492">
        <f t="shared" si="311"/>
        <v>0</v>
      </c>
      <c r="BB397" s="492">
        <f t="shared" si="312"/>
        <v>0</v>
      </c>
      <c r="BD397" s="265">
        <f t="shared" si="315"/>
        <v>0</v>
      </c>
      <c r="BE397" s="105"/>
      <c r="BF397" s="105"/>
      <c r="BG397" s="105"/>
      <c r="BH397" s="105"/>
      <c r="BI397" s="105"/>
      <c r="BJ397" s="105"/>
    </row>
    <row r="398" spans="2:62" ht="20.100000000000001" hidden="1" customHeight="1" outlineLevel="1">
      <c r="B398" s="100"/>
      <c r="C398" s="908"/>
      <c r="D398" s="909"/>
      <c r="E398" s="909"/>
      <c r="F398" s="910"/>
      <c r="G398" s="890"/>
      <c r="H398" s="891"/>
      <c r="I398" s="152"/>
      <c r="J398" s="152"/>
      <c r="K398" s="152"/>
      <c r="L398" s="152"/>
      <c r="M398" s="152"/>
      <c r="N398" s="152"/>
      <c r="O398" s="152"/>
      <c r="P398" s="153"/>
      <c r="Q398" s="153"/>
      <c r="R398" s="156">
        <f t="shared" si="305"/>
        <v>0</v>
      </c>
      <c r="S398" s="156">
        <f t="shared" si="306"/>
        <v>0</v>
      </c>
      <c r="U398" s="157">
        <f t="shared" si="313"/>
        <v>0</v>
      </c>
      <c r="W398" s="152"/>
      <c r="X398" s="152"/>
      <c r="Y398" s="152"/>
      <c r="Z398" s="152"/>
      <c r="AA398" s="152"/>
      <c r="AB398" s="152"/>
      <c r="AC398" s="347"/>
      <c r="AD398" s="152"/>
      <c r="AE398" s="152"/>
      <c r="AF398" s="152"/>
      <c r="AG398" s="152"/>
      <c r="AH398" s="152"/>
      <c r="AI398" s="152"/>
      <c r="AJ398" s="347"/>
      <c r="AK398" s="152"/>
      <c r="AL398" s="152"/>
      <c r="AM398" s="295"/>
      <c r="AN398" s="228"/>
      <c r="AO398" s="228"/>
      <c r="AP398" s="228"/>
      <c r="AQ398" s="228"/>
      <c r="AR398" s="228"/>
      <c r="AS398" s="348"/>
      <c r="AT398" s="264">
        <f t="shared" si="309"/>
        <v>0</v>
      </c>
      <c r="AU398" s="259"/>
      <c r="AV398" s="265">
        <f t="shared" si="310"/>
        <v>0</v>
      </c>
      <c r="AX398" s="265">
        <f t="shared" si="314"/>
        <v>0</v>
      </c>
      <c r="AZ398" s="492">
        <f t="shared" si="311"/>
        <v>0</v>
      </c>
      <c r="BB398" s="492">
        <f t="shared" si="312"/>
        <v>0</v>
      </c>
      <c r="BD398" s="265">
        <f t="shared" si="315"/>
        <v>0</v>
      </c>
      <c r="BE398" s="105"/>
      <c r="BF398" s="105"/>
      <c r="BG398" s="105"/>
      <c r="BH398" s="105"/>
      <c r="BI398" s="105"/>
      <c r="BJ398" s="105"/>
    </row>
    <row r="399" spans="2:62" ht="20.100000000000001" hidden="1" customHeight="1" outlineLevel="1">
      <c r="B399" s="100"/>
      <c r="C399" s="908"/>
      <c r="D399" s="909"/>
      <c r="E399" s="909"/>
      <c r="F399" s="910"/>
      <c r="G399" s="890"/>
      <c r="H399" s="891"/>
      <c r="I399" s="152"/>
      <c r="J399" s="152"/>
      <c r="K399" s="152"/>
      <c r="L399" s="152"/>
      <c r="M399" s="152"/>
      <c r="N399" s="152"/>
      <c r="O399" s="152"/>
      <c r="P399" s="153"/>
      <c r="Q399" s="153"/>
      <c r="R399" s="156">
        <f t="shared" si="305"/>
        <v>0</v>
      </c>
      <c r="S399" s="156">
        <f t="shared" si="306"/>
        <v>0</v>
      </c>
      <c r="U399" s="157">
        <f t="shared" si="313"/>
        <v>0</v>
      </c>
      <c r="W399" s="152"/>
      <c r="X399" s="152"/>
      <c r="Y399" s="152"/>
      <c r="Z399" s="152"/>
      <c r="AA399" s="152"/>
      <c r="AB399" s="152"/>
      <c r="AC399" s="347"/>
      <c r="AD399" s="152"/>
      <c r="AE399" s="152"/>
      <c r="AF399" s="152"/>
      <c r="AG399" s="152"/>
      <c r="AH399" s="152"/>
      <c r="AI399" s="152"/>
      <c r="AJ399" s="347"/>
      <c r="AK399" s="152"/>
      <c r="AL399" s="152"/>
      <c r="AM399" s="295"/>
      <c r="AN399" s="228"/>
      <c r="AO399" s="228"/>
      <c r="AP399" s="228"/>
      <c r="AQ399" s="228"/>
      <c r="AR399" s="228"/>
      <c r="AS399" s="348"/>
      <c r="AT399" s="264">
        <f t="shared" si="309"/>
        <v>0</v>
      </c>
      <c r="AU399" s="259"/>
      <c r="AV399" s="265">
        <f t="shared" si="310"/>
        <v>0</v>
      </c>
      <c r="AX399" s="265">
        <f t="shared" si="314"/>
        <v>0</v>
      </c>
      <c r="AZ399" s="492">
        <f t="shared" si="311"/>
        <v>0</v>
      </c>
      <c r="BB399" s="492">
        <f t="shared" si="312"/>
        <v>0</v>
      </c>
      <c r="BD399" s="265">
        <f t="shared" si="315"/>
        <v>0</v>
      </c>
      <c r="BE399" s="105"/>
      <c r="BF399" s="105"/>
      <c r="BG399" s="105"/>
      <c r="BH399" s="105"/>
      <c r="BI399" s="105"/>
      <c r="BJ399" s="105"/>
    </row>
    <row r="400" spans="2:62" ht="20.100000000000001" hidden="1" customHeight="1" outlineLevel="1">
      <c r="B400" s="100"/>
      <c r="C400" s="908"/>
      <c r="D400" s="909"/>
      <c r="E400" s="909"/>
      <c r="F400" s="910"/>
      <c r="G400" s="890"/>
      <c r="H400" s="891"/>
      <c r="I400" s="152"/>
      <c r="J400" s="152"/>
      <c r="K400" s="152"/>
      <c r="L400" s="152"/>
      <c r="M400" s="152"/>
      <c r="N400" s="152"/>
      <c r="O400" s="152"/>
      <c r="P400" s="153"/>
      <c r="Q400" s="153"/>
      <c r="R400" s="156">
        <f t="shared" si="305"/>
        <v>0</v>
      </c>
      <c r="S400" s="156">
        <f t="shared" si="306"/>
        <v>0</v>
      </c>
      <c r="U400" s="157">
        <f t="shared" si="313"/>
        <v>0</v>
      </c>
      <c r="W400" s="152"/>
      <c r="X400" s="152"/>
      <c r="Y400" s="152"/>
      <c r="Z400" s="152"/>
      <c r="AA400" s="152"/>
      <c r="AB400" s="152"/>
      <c r="AC400" s="347"/>
      <c r="AD400" s="152"/>
      <c r="AE400" s="152"/>
      <c r="AF400" s="152"/>
      <c r="AG400" s="152"/>
      <c r="AH400" s="152"/>
      <c r="AI400" s="152"/>
      <c r="AJ400" s="347"/>
      <c r="AK400" s="152"/>
      <c r="AL400" s="152"/>
      <c r="AM400" s="295"/>
      <c r="AN400" s="228"/>
      <c r="AO400" s="228"/>
      <c r="AP400" s="228"/>
      <c r="AQ400" s="228"/>
      <c r="AR400" s="228"/>
      <c r="AS400" s="348"/>
      <c r="AT400" s="264">
        <f t="shared" si="309"/>
        <v>0</v>
      </c>
      <c r="AU400" s="259"/>
      <c r="AV400" s="265">
        <f t="shared" si="310"/>
        <v>0</v>
      </c>
      <c r="AX400" s="265">
        <f t="shared" si="314"/>
        <v>0</v>
      </c>
      <c r="AZ400" s="492">
        <f t="shared" si="311"/>
        <v>0</v>
      </c>
      <c r="BB400" s="492">
        <f t="shared" si="312"/>
        <v>0</v>
      </c>
      <c r="BD400" s="265">
        <f t="shared" si="315"/>
        <v>0</v>
      </c>
      <c r="BE400" s="105"/>
      <c r="BF400" s="105"/>
      <c r="BG400" s="105"/>
      <c r="BH400" s="105"/>
      <c r="BI400" s="105"/>
      <c r="BJ400" s="105"/>
    </row>
    <row r="401" spans="2:62" ht="20.100000000000001" hidden="1" customHeight="1" outlineLevel="1">
      <c r="B401" s="100"/>
      <c r="C401" s="908"/>
      <c r="D401" s="909"/>
      <c r="E401" s="909"/>
      <c r="F401" s="910"/>
      <c r="G401" s="890"/>
      <c r="H401" s="891"/>
      <c r="I401" s="152"/>
      <c r="J401" s="152"/>
      <c r="K401" s="152"/>
      <c r="L401" s="152"/>
      <c r="M401" s="152"/>
      <c r="N401" s="152"/>
      <c r="O401" s="152"/>
      <c r="P401" s="153"/>
      <c r="Q401" s="153"/>
      <c r="R401" s="156">
        <f t="shared" si="305"/>
        <v>0</v>
      </c>
      <c r="S401" s="156">
        <f t="shared" si="306"/>
        <v>0</v>
      </c>
      <c r="U401" s="157">
        <f t="shared" si="313"/>
        <v>0</v>
      </c>
      <c r="W401" s="152"/>
      <c r="X401" s="152"/>
      <c r="Y401" s="152"/>
      <c r="Z401" s="152"/>
      <c r="AA401" s="152"/>
      <c r="AB401" s="152"/>
      <c r="AC401" s="347"/>
      <c r="AD401" s="152"/>
      <c r="AE401" s="152"/>
      <c r="AF401" s="152"/>
      <c r="AG401" s="152"/>
      <c r="AH401" s="152"/>
      <c r="AI401" s="152"/>
      <c r="AJ401" s="347"/>
      <c r="AK401" s="152"/>
      <c r="AL401" s="152"/>
      <c r="AM401" s="295"/>
      <c r="AN401" s="228"/>
      <c r="AO401" s="228"/>
      <c r="AP401" s="228"/>
      <c r="AQ401" s="228"/>
      <c r="AR401" s="228"/>
      <c r="AS401" s="348"/>
      <c r="AT401" s="264">
        <f t="shared" si="309"/>
        <v>0</v>
      </c>
      <c r="AU401" s="259"/>
      <c r="AV401" s="265">
        <f t="shared" si="310"/>
        <v>0</v>
      </c>
      <c r="AX401" s="265">
        <f t="shared" si="314"/>
        <v>0</v>
      </c>
      <c r="AZ401" s="492">
        <f t="shared" si="311"/>
        <v>0</v>
      </c>
      <c r="BB401" s="492">
        <f t="shared" si="312"/>
        <v>0</v>
      </c>
      <c r="BD401" s="265">
        <f t="shared" si="315"/>
        <v>0</v>
      </c>
      <c r="BE401" s="105"/>
      <c r="BF401" s="105"/>
      <c r="BG401" s="105"/>
      <c r="BH401" s="105"/>
      <c r="BI401" s="105"/>
      <c r="BJ401" s="105"/>
    </row>
    <row r="402" spans="2:62" ht="9.9499999999999993" hidden="1" customHeight="1" outlineLevel="1">
      <c r="B402" s="101"/>
      <c r="C402" s="208"/>
      <c r="D402" s="208"/>
      <c r="E402" s="208"/>
      <c r="F402" s="208"/>
      <c r="G402" s="237"/>
      <c r="H402" s="207"/>
      <c r="I402" s="257"/>
      <c r="J402" s="257"/>
      <c r="K402" s="257"/>
      <c r="L402" s="257"/>
      <c r="M402" s="257"/>
      <c r="N402" s="257"/>
      <c r="O402" s="257"/>
      <c r="P402" s="256"/>
      <c r="Q402" s="102"/>
      <c r="R402" s="102"/>
      <c r="S402" s="102"/>
      <c r="U402" s="98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Z402" s="493"/>
      <c r="BE402" s="105"/>
      <c r="BF402" s="105"/>
      <c r="BG402" s="105"/>
      <c r="BH402" s="105"/>
      <c r="BI402" s="105"/>
      <c r="BJ402" s="105"/>
    </row>
    <row r="403" spans="2:62" ht="20.100000000000001" customHeight="1" collapsed="1">
      <c r="B403" s="8">
        <f>B386+1</f>
        <v>24</v>
      </c>
      <c r="C403" s="916"/>
      <c r="D403" s="917"/>
      <c r="E403" s="917"/>
      <c r="F403" s="918"/>
      <c r="G403" s="429"/>
      <c r="H403" s="206">
        <v>1</v>
      </c>
      <c r="I403" s="642">
        <f t="shared" ref="I403" si="316">$H403*SUM(I404:I418)</f>
        <v>0</v>
      </c>
      <c r="J403" s="643">
        <f t="shared" ref="J403:O403" si="317">$H403*SUM(J404:J418)</f>
        <v>0</v>
      </c>
      <c r="K403" s="644">
        <f t="shared" si="317"/>
        <v>0</v>
      </c>
      <c r="L403" s="645">
        <f t="shared" si="317"/>
        <v>0</v>
      </c>
      <c r="M403" s="645">
        <f t="shared" si="317"/>
        <v>0</v>
      </c>
      <c r="N403" s="644">
        <f t="shared" si="317"/>
        <v>0</v>
      </c>
      <c r="O403" s="642">
        <f t="shared" si="317"/>
        <v>0</v>
      </c>
      <c r="P403" s="209">
        <f t="shared" ref="P403:Q403" si="318">$H403*SUM(P404:P418)</f>
        <v>0</v>
      </c>
      <c r="Q403" s="210">
        <f t="shared" si="318"/>
        <v>0</v>
      </c>
      <c r="R403" s="136">
        <f t="shared" ref="R403:R418" si="319">P403*(1+Gewinn)*(1+SicherheitAngebot)</f>
        <v>0</v>
      </c>
      <c r="S403" s="137">
        <f t="shared" ref="S403:S418" si="320">Q403*(1+MGKZ)*(1+Gewinn)*(1+SicherheitAngebot)</f>
        <v>0</v>
      </c>
      <c r="U403" s="10">
        <f>I403*$I$7+J403*$J$7+K403*$K$7+L403*$L$7+M403*$M$7+N403*$N$7+O403*$O$7+R403+S403</f>
        <v>0</v>
      </c>
      <c r="W403" s="646">
        <f t="shared" ref="W403:AB403" si="321">$H403*SUM(W404:W418)</f>
        <v>0</v>
      </c>
      <c r="X403" s="647">
        <f t="shared" si="321"/>
        <v>0</v>
      </c>
      <c r="Y403" s="648">
        <f t="shared" si="321"/>
        <v>0</v>
      </c>
      <c r="Z403" s="649">
        <f t="shared" si="321"/>
        <v>0</v>
      </c>
      <c r="AA403" s="648">
        <f t="shared" si="321"/>
        <v>0</v>
      </c>
      <c r="AB403" s="646">
        <f t="shared" si="321"/>
        <v>0</v>
      </c>
      <c r="AC403" s="258"/>
      <c r="AD403" s="646">
        <f t="shared" ref="AD403:AM403" si="322">$H403*SUM(AD404:AD418)</f>
        <v>0</v>
      </c>
      <c r="AE403" s="647">
        <f t="shared" si="322"/>
        <v>0</v>
      </c>
      <c r="AF403" s="648">
        <f t="shared" si="322"/>
        <v>0</v>
      </c>
      <c r="AG403" s="649">
        <f t="shared" si="322"/>
        <v>0</v>
      </c>
      <c r="AH403" s="648">
        <f t="shared" si="322"/>
        <v>0</v>
      </c>
      <c r="AI403" s="646">
        <f t="shared" si="322"/>
        <v>0</v>
      </c>
      <c r="AJ403" s="258"/>
      <c r="AK403" s="653">
        <f t="shared" si="322"/>
        <v>0</v>
      </c>
      <c r="AL403" s="653">
        <f t="shared" si="322"/>
        <v>0</v>
      </c>
      <c r="AM403" s="653">
        <f t="shared" si="322"/>
        <v>0</v>
      </c>
      <c r="AN403" s="227">
        <f>$H403*SUM(AN404:AN418)*(1+Gewinn)*(1+SicherheitAngebot)</f>
        <v>0</v>
      </c>
      <c r="AO403" s="227">
        <f>$H403*SUM(AO404:AO418)*(1+Gewinn)*(1+SicherheitAngebot)</f>
        <v>0</v>
      </c>
      <c r="AP403" s="227">
        <f>$H403*SUM(AP404:AP418)*(1+Gewinn)*(1+SicherheitAngebot)</f>
        <v>0</v>
      </c>
      <c r="AQ403" s="227">
        <f>$H403*SUM(AQ404:AQ418)*(1+Gewinn)*(1+SicherheitAngebot)</f>
        <v>0</v>
      </c>
      <c r="AR403" s="227">
        <f>$H403*SUM(AR404:AR418)*(1+Gewinn)*(1+SicherheitAngebot)</f>
        <v>0</v>
      </c>
      <c r="AS403" s="262"/>
      <c r="AT403" s="263">
        <f t="shared" si="309"/>
        <v>0</v>
      </c>
      <c r="AU403" s="259"/>
      <c r="AV403" s="491">
        <f>AK403*$AK$7+AL403*$AL$7+AM403*$AM$7+SUM(AN403:AR403)+AT403/Zuschläge_IBN+AT403</f>
        <v>0</v>
      </c>
      <c r="AX403" s="685">
        <f>U403+AV403</f>
        <v>0</v>
      </c>
      <c r="AZ403" s="490">
        <f>IF(H403&gt;0,U403/(1+SicherheitAngebot)*(1+Sicherheit),0)</f>
        <v>0</v>
      </c>
      <c r="BB403" s="490">
        <f>IF(H403&gt;0,AV403/(1+SicherheitAngebot)*(1+Sicherheit),0)</f>
        <v>0</v>
      </c>
      <c r="BD403" s="490">
        <f>AZ403+BB403</f>
        <v>0</v>
      </c>
      <c r="BE403" s="105"/>
      <c r="BF403" s="105"/>
      <c r="BG403" s="105"/>
      <c r="BH403" s="105"/>
      <c r="BI403" s="105"/>
      <c r="BJ403" s="105"/>
    </row>
    <row r="404" spans="2:62" ht="20.100000000000001" hidden="1" customHeight="1" outlineLevel="1">
      <c r="B404" s="99"/>
      <c r="C404" s="908"/>
      <c r="D404" s="909"/>
      <c r="E404" s="909"/>
      <c r="F404" s="910"/>
      <c r="G404" s="890"/>
      <c r="H404" s="901"/>
      <c r="I404" s="152"/>
      <c r="J404" s="152"/>
      <c r="K404" s="152"/>
      <c r="L404" s="152"/>
      <c r="M404" s="152"/>
      <c r="N404" s="152"/>
      <c r="O404" s="152"/>
      <c r="P404" s="153"/>
      <c r="Q404" s="153"/>
      <c r="R404" s="156">
        <f t="shared" si="319"/>
        <v>0</v>
      </c>
      <c r="S404" s="156">
        <f t="shared" si="320"/>
        <v>0</v>
      </c>
      <c r="U404" s="157">
        <f>I404*$I$7+J404*$J$7+K404*$K$7+L404*$L$7+M404*$M$7+N404*$N$7+O404*$O$7+R404+S404</f>
        <v>0</v>
      </c>
      <c r="W404" s="152"/>
      <c r="X404" s="152"/>
      <c r="Y404" s="152"/>
      <c r="Z404" s="152"/>
      <c r="AA404" s="152"/>
      <c r="AB404" s="152"/>
      <c r="AC404" s="347"/>
      <c r="AD404" s="152"/>
      <c r="AE404" s="152"/>
      <c r="AF404" s="152"/>
      <c r="AG404" s="152"/>
      <c r="AH404" s="152"/>
      <c r="AI404" s="152"/>
      <c r="AJ404" s="347"/>
      <c r="AK404" s="152"/>
      <c r="AL404" s="152"/>
      <c r="AM404" s="295"/>
      <c r="AN404" s="228"/>
      <c r="AO404" s="228"/>
      <c r="AP404" s="228"/>
      <c r="AQ404" s="228"/>
      <c r="AR404" s="228"/>
      <c r="AS404" s="348"/>
      <c r="AT404" s="264">
        <f t="shared" si="309"/>
        <v>0</v>
      </c>
      <c r="AU404" s="259"/>
      <c r="AV404" s="265">
        <f t="shared" ref="AV404:AV418" si="323">AK404*$AK$7+AL404*$AL$7+AM404*$AM$7+SUM(AN404:AR404)*(1+Gewinn)*(1+SicherheitAngebot)+AT404/Zuschläge_IBN+AT404</f>
        <v>0</v>
      </c>
      <c r="AX404" s="265">
        <f>U404+AV404</f>
        <v>0</v>
      </c>
      <c r="AZ404" s="492">
        <f t="shared" ref="AZ404:AZ418" si="324">U404/(1+SicherheitAngebot)*(1+Sicherheit)</f>
        <v>0</v>
      </c>
      <c r="BB404" s="492">
        <f t="shared" ref="BB404:BB418" si="325">AV404/(1+SicherheitAngebot)*(1+Sicherheit)</f>
        <v>0</v>
      </c>
      <c r="BD404" s="265">
        <f>AZ404+BB404</f>
        <v>0</v>
      </c>
      <c r="BE404" s="105"/>
      <c r="BF404" s="105"/>
      <c r="BG404" s="105"/>
      <c r="BH404" s="105"/>
      <c r="BI404" s="105"/>
      <c r="BJ404" s="105"/>
    </row>
    <row r="405" spans="2:62" ht="20.100000000000001" hidden="1" customHeight="1" outlineLevel="1">
      <c r="B405" s="100"/>
      <c r="C405" s="908"/>
      <c r="D405" s="909"/>
      <c r="E405" s="909"/>
      <c r="F405" s="910"/>
      <c r="G405" s="890"/>
      <c r="H405" s="891"/>
      <c r="I405" s="152"/>
      <c r="J405" s="152"/>
      <c r="K405" s="152"/>
      <c r="L405" s="152"/>
      <c r="M405" s="152"/>
      <c r="N405" s="152"/>
      <c r="O405" s="152"/>
      <c r="P405" s="153"/>
      <c r="Q405" s="153"/>
      <c r="R405" s="156">
        <f t="shared" si="319"/>
        <v>0</v>
      </c>
      <c r="S405" s="156">
        <f t="shared" si="320"/>
        <v>0</v>
      </c>
      <c r="U405" s="157">
        <f t="shared" ref="U405:U418" si="326">I405*$I$7+J405*$J$7+K405*$K$7+L405*$L$7+M405*$M$7+N405*$N$7+O405*$O$7+R405+S405</f>
        <v>0</v>
      </c>
      <c r="W405" s="152"/>
      <c r="X405" s="152"/>
      <c r="Y405" s="152"/>
      <c r="Z405" s="152"/>
      <c r="AA405" s="152"/>
      <c r="AB405" s="152"/>
      <c r="AC405" s="347"/>
      <c r="AD405" s="152"/>
      <c r="AE405" s="152"/>
      <c r="AF405" s="152"/>
      <c r="AG405" s="152"/>
      <c r="AH405" s="152"/>
      <c r="AI405" s="152"/>
      <c r="AJ405" s="347"/>
      <c r="AK405" s="152"/>
      <c r="AL405" s="152"/>
      <c r="AM405" s="295"/>
      <c r="AN405" s="228"/>
      <c r="AO405" s="228"/>
      <c r="AP405" s="228"/>
      <c r="AQ405" s="228"/>
      <c r="AR405" s="228"/>
      <c r="AS405" s="348"/>
      <c r="AT405" s="264">
        <f t="shared" si="309"/>
        <v>0</v>
      </c>
      <c r="AU405" s="259"/>
      <c r="AV405" s="265">
        <f t="shared" si="323"/>
        <v>0</v>
      </c>
      <c r="AX405" s="265">
        <f t="shared" ref="AX405:AX418" si="327">U405+AV405</f>
        <v>0</v>
      </c>
      <c r="AZ405" s="492">
        <f t="shared" si="324"/>
        <v>0</v>
      </c>
      <c r="BB405" s="492">
        <f t="shared" si="325"/>
        <v>0</v>
      </c>
      <c r="BD405" s="265">
        <f t="shared" ref="BD405:BD418" si="328">AZ405+BB405</f>
        <v>0</v>
      </c>
      <c r="BE405" s="105"/>
      <c r="BF405" s="105"/>
      <c r="BG405" s="105"/>
      <c r="BH405" s="105"/>
      <c r="BI405" s="105"/>
      <c r="BJ405" s="105"/>
    </row>
    <row r="406" spans="2:62" ht="20.100000000000001" hidden="1" customHeight="1" outlineLevel="1">
      <c r="B406" s="100"/>
      <c r="C406" s="908"/>
      <c r="D406" s="909"/>
      <c r="E406" s="909"/>
      <c r="F406" s="910"/>
      <c r="G406" s="890"/>
      <c r="H406" s="891"/>
      <c r="I406" s="152"/>
      <c r="J406" s="152"/>
      <c r="K406" s="152"/>
      <c r="L406" s="152"/>
      <c r="M406" s="152"/>
      <c r="N406" s="152"/>
      <c r="O406" s="152"/>
      <c r="P406" s="153"/>
      <c r="Q406" s="153"/>
      <c r="R406" s="156">
        <f t="shared" si="319"/>
        <v>0</v>
      </c>
      <c r="S406" s="156">
        <f t="shared" si="320"/>
        <v>0</v>
      </c>
      <c r="U406" s="157">
        <f t="shared" si="326"/>
        <v>0</v>
      </c>
      <c r="W406" s="152"/>
      <c r="X406" s="152"/>
      <c r="Y406" s="152"/>
      <c r="Z406" s="152"/>
      <c r="AA406" s="152"/>
      <c r="AB406" s="152"/>
      <c r="AC406" s="347"/>
      <c r="AD406" s="152"/>
      <c r="AE406" s="152"/>
      <c r="AF406" s="152"/>
      <c r="AG406" s="152"/>
      <c r="AH406" s="152"/>
      <c r="AI406" s="152"/>
      <c r="AJ406" s="347"/>
      <c r="AK406" s="152"/>
      <c r="AL406" s="152"/>
      <c r="AM406" s="295"/>
      <c r="AN406" s="228"/>
      <c r="AO406" s="228"/>
      <c r="AP406" s="228"/>
      <c r="AQ406" s="228"/>
      <c r="AR406" s="228"/>
      <c r="AS406" s="348"/>
      <c r="AT406" s="264">
        <f t="shared" si="309"/>
        <v>0</v>
      </c>
      <c r="AU406" s="259"/>
      <c r="AV406" s="265">
        <f t="shared" si="323"/>
        <v>0</v>
      </c>
      <c r="AX406" s="265">
        <f t="shared" si="327"/>
        <v>0</v>
      </c>
      <c r="AZ406" s="492">
        <f t="shared" si="324"/>
        <v>0</v>
      </c>
      <c r="BB406" s="492">
        <f t="shared" si="325"/>
        <v>0</v>
      </c>
      <c r="BD406" s="265">
        <f t="shared" si="328"/>
        <v>0</v>
      </c>
      <c r="BE406" s="105"/>
      <c r="BF406" s="105"/>
      <c r="BG406" s="105"/>
      <c r="BH406" s="105"/>
      <c r="BI406" s="105"/>
      <c r="BJ406" s="105"/>
    </row>
    <row r="407" spans="2:62" ht="20.100000000000001" hidden="1" customHeight="1" outlineLevel="1">
      <c r="B407" s="100"/>
      <c r="C407" s="908"/>
      <c r="D407" s="909"/>
      <c r="E407" s="909"/>
      <c r="F407" s="910"/>
      <c r="G407" s="890"/>
      <c r="H407" s="891"/>
      <c r="I407" s="152"/>
      <c r="J407" s="152"/>
      <c r="K407" s="152"/>
      <c r="L407" s="152"/>
      <c r="M407" s="152"/>
      <c r="N407" s="152"/>
      <c r="O407" s="152"/>
      <c r="P407" s="153"/>
      <c r="Q407" s="153"/>
      <c r="R407" s="156">
        <f t="shared" si="319"/>
        <v>0</v>
      </c>
      <c r="S407" s="156">
        <f t="shared" si="320"/>
        <v>0</v>
      </c>
      <c r="U407" s="157">
        <f t="shared" si="326"/>
        <v>0</v>
      </c>
      <c r="W407" s="152"/>
      <c r="X407" s="152"/>
      <c r="Y407" s="152"/>
      <c r="Z407" s="152"/>
      <c r="AA407" s="152"/>
      <c r="AB407" s="152"/>
      <c r="AC407" s="347"/>
      <c r="AD407" s="152"/>
      <c r="AE407" s="152"/>
      <c r="AF407" s="152"/>
      <c r="AG407" s="152"/>
      <c r="AH407" s="152"/>
      <c r="AI407" s="152"/>
      <c r="AJ407" s="347"/>
      <c r="AK407" s="152"/>
      <c r="AL407" s="152"/>
      <c r="AM407" s="295"/>
      <c r="AN407" s="228"/>
      <c r="AO407" s="228"/>
      <c r="AP407" s="228"/>
      <c r="AQ407" s="228"/>
      <c r="AR407" s="228"/>
      <c r="AS407" s="348"/>
      <c r="AT407" s="264">
        <f t="shared" si="309"/>
        <v>0</v>
      </c>
      <c r="AU407" s="259"/>
      <c r="AV407" s="265">
        <f t="shared" si="323"/>
        <v>0</v>
      </c>
      <c r="AX407" s="265">
        <f t="shared" si="327"/>
        <v>0</v>
      </c>
      <c r="AZ407" s="492">
        <f t="shared" si="324"/>
        <v>0</v>
      </c>
      <c r="BB407" s="492">
        <f t="shared" si="325"/>
        <v>0</v>
      </c>
      <c r="BD407" s="265">
        <f t="shared" si="328"/>
        <v>0</v>
      </c>
      <c r="BE407" s="105"/>
      <c r="BF407" s="105"/>
      <c r="BG407" s="105"/>
      <c r="BH407" s="105"/>
      <c r="BI407" s="105"/>
      <c r="BJ407" s="105"/>
    </row>
    <row r="408" spans="2:62" ht="20.100000000000001" hidden="1" customHeight="1" outlineLevel="1">
      <c r="B408" s="100"/>
      <c r="C408" s="908"/>
      <c r="D408" s="909"/>
      <c r="E408" s="909"/>
      <c r="F408" s="910"/>
      <c r="G408" s="890"/>
      <c r="H408" s="891"/>
      <c r="I408" s="152"/>
      <c r="J408" s="152"/>
      <c r="K408" s="152"/>
      <c r="L408" s="152"/>
      <c r="M408" s="152"/>
      <c r="N408" s="152"/>
      <c r="O408" s="152"/>
      <c r="P408" s="153"/>
      <c r="Q408" s="153"/>
      <c r="R408" s="156">
        <f t="shared" si="319"/>
        <v>0</v>
      </c>
      <c r="S408" s="156">
        <f t="shared" si="320"/>
        <v>0</v>
      </c>
      <c r="U408" s="157">
        <f t="shared" si="326"/>
        <v>0</v>
      </c>
      <c r="W408" s="152"/>
      <c r="X408" s="152"/>
      <c r="Y408" s="152"/>
      <c r="Z408" s="152"/>
      <c r="AA408" s="152"/>
      <c r="AB408" s="152"/>
      <c r="AC408" s="347"/>
      <c r="AD408" s="152"/>
      <c r="AE408" s="152"/>
      <c r="AF408" s="152"/>
      <c r="AG408" s="152"/>
      <c r="AH408" s="152"/>
      <c r="AI408" s="152"/>
      <c r="AJ408" s="347"/>
      <c r="AK408" s="152"/>
      <c r="AL408" s="152"/>
      <c r="AM408" s="295"/>
      <c r="AN408" s="228"/>
      <c r="AO408" s="228"/>
      <c r="AP408" s="228"/>
      <c r="AQ408" s="228"/>
      <c r="AR408" s="228"/>
      <c r="AS408" s="348"/>
      <c r="AT408" s="264">
        <f t="shared" si="309"/>
        <v>0</v>
      </c>
      <c r="AU408" s="259"/>
      <c r="AV408" s="265">
        <f t="shared" si="323"/>
        <v>0</v>
      </c>
      <c r="AX408" s="265">
        <f t="shared" si="327"/>
        <v>0</v>
      </c>
      <c r="AZ408" s="492">
        <f t="shared" si="324"/>
        <v>0</v>
      </c>
      <c r="BB408" s="492">
        <f t="shared" si="325"/>
        <v>0</v>
      </c>
      <c r="BD408" s="265">
        <f t="shared" si="328"/>
        <v>0</v>
      </c>
      <c r="BE408" s="105"/>
      <c r="BF408" s="105"/>
      <c r="BG408" s="105"/>
      <c r="BH408" s="105"/>
      <c r="BI408" s="105"/>
      <c r="BJ408" s="105"/>
    </row>
    <row r="409" spans="2:62" ht="20.100000000000001" hidden="1" customHeight="1" outlineLevel="1">
      <c r="B409" s="100"/>
      <c r="C409" s="908"/>
      <c r="D409" s="909"/>
      <c r="E409" s="909"/>
      <c r="F409" s="910"/>
      <c r="G409" s="890"/>
      <c r="H409" s="891"/>
      <c r="I409" s="152"/>
      <c r="J409" s="152"/>
      <c r="K409" s="152"/>
      <c r="L409" s="152"/>
      <c r="M409" s="152"/>
      <c r="N409" s="152"/>
      <c r="O409" s="152"/>
      <c r="P409" s="153"/>
      <c r="Q409" s="153"/>
      <c r="R409" s="156">
        <f t="shared" si="319"/>
        <v>0</v>
      </c>
      <c r="S409" s="156">
        <f t="shared" si="320"/>
        <v>0</v>
      </c>
      <c r="U409" s="157">
        <f t="shared" si="326"/>
        <v>0</v>
      </c>
      <c r="W409" s="152"/>
      <c r="X409" s="152"/>
      <c r="Y409" s="152"/>
      <c r="Z409" s="152"/>
      <c r="AA409" s="152"/>
      <c r="AB409" s="152"/>
      <c r="AC409" s="347"/>
      <c r="AD409" s="152"/>
      <c r="AE409" s="152"/>
      <c r="AF409" s="152"/>
      <c r="AG409" s="152"/>
      <c r="AH409" s="152"/>
      <c r="AI409" s="152"/>
      <c r="AJ409" s="347"/>
      <c r="AK409" s="152"/>
      <c r="AL409" s="152"/>
      <c r="AM409" s="295"/>
      <c r="AN409" s="228"/>
      <c r="AO409" s="228"/>
      <c r="AP409" s="228"/>
      <c r="AQ409" s="228"/>
      <c r="AR409" s="228"/>
      <c r="AS409" s="348"/>
      <c r="AT409" s="264">
        <f t="shared" si="309"/>
        <v>0</v>
      </c>
      <c r="AU409" s="259"/>
      <c r="AV409" s="265">
        <f t="shared" si="323"/>
        <v>0</v>
      </c>
      <c r="AX409" s="265">
        <f t="shared" si="327"/>
        <v>0</v>
      </c>
      <c r="AZ409" s="492">
        <f t="shared" si="324"/>
        <v>0</v>
      </c>
      <c r="BB409" s="492">
        <f t="shared" si="325"/>
        <v>0</v>
      </c>
      <c r="BD409" s="265">
        <f t="shared" si="328"/>
        <v>0</v>
      </c>
      <c r="BE409" s="105"/>
      <c r="BF409" s="105"/>
      <c r="BG409" s="105"/>
      <c r="BH409" s="105"/>
      <c r="BI409" s="105"/>
      <c r="BJ409" s="105"/>
    </row>
    <row r="410" spans="2:62" ht="20.100000000000001" hidden="1" customHeight="1" outlineLevel="1">
      <c r="B410" s="100"/>
      <c r="C410" s="908"/>
      <c r="D410" s="909"/>
      <c r="E410" s="909"/>
      <c r="F410" s="910"/>
      <c r="G410" s="890"/>
      <c r="H410" s="891"/>
      <c r="I410" s="152"/>
      <c r="J410" s="152"/>
      <c r="K410" s="152"/>
      <c r="L410" s="152"/>
      <c r="M410" s="152"/>
      <c r="N410" s="152"/>
      <c r="O410" s="152"/>
      <c r="P410" s="153"/>
      <c r="Q410" s="153"/>
      <c r="R410" s="156">
        <f t="shared" si="319"/>
        <v>0</v>
      </c>
      <c r="S410" s="156">
        <f t="shared" si="320"/>
        <v>0</v>
      </c>
      <c r="U410" s="157">
        <f t="shared" si="326"/>
        <v>0</v>
      </c>
      <c r="W410" s="152"/>
      <c r="X410" s="152"/>
      <c r="Y410" s="152"/>
      <c r="Z410" s="152"/>
      <c r="AA410" s="152"/>
      <c r="AB410" s="152"/>
      <c r="AC410" s="347"/>
      <c r="AD410" s="152"/>
      <c r="AE410" s="152"/>
      <c r="AF410" s="152"/>
      <c r="AG410" s="152"/>
      <c r="AH410" s="152"/>
      <c r="AI410" s="152"/>
      <c r="AJ410" s="347"/>
      <c r="AK410" s="152"/>
      <c r="AL410" s="152"/>
      <c r="AM410" s="295"/>
      <c r="AN410" s="228"/>
      <c r="AO410" s="228"/>
      <c r="AP410" s="228"/>
      <c r="AQ410" s="228"/>
      <c r="AR410" s="228"/>
      <c r="AS410" s="348"/>
      <c r="AT410" s="264">
        <f t="shared" si="309"/>
        <v>0</v>
      </c>
      <c r="AU410" s="259"/>
      <c r="AV410" s="265">
        <f t="shared" si="323"/>
        <v>0</v>
      </c>
      <c r="AX410" s="265">
        <f t="shared" si="327"/>
        <v>0</v>
      </c>
      <c r="AZ410" s="492">
        <f t="shared" si="324"/>
        <v>0</v>
      </c>
      <c r="BB410" s="492">
        <f t="shared" si="325"/>
        <v>0</v>
      </c>
      <c r="BD410" s="265">
        <f t="shared" si="328"/>
        <v>0</v>
      </c>
      <c r="BE410" s="105"/>
      <c r="BF410" s="105"/>
      <c r="BG410" s="105"/>
      <c r="BH410" s="105"/>
      <c r="BI410" s="105"/>
      <c r="BJ410" s="105"/>
    </row>
    <row r="411" spans="2:62" ht="20.100000000000001" hidden="1" customHeight="1" outlineLevel="1">
      <c r="B411" s="100"/>
      <c r="C411" s="908"/>
      <c r="D411" s="909"/>
      <c r="E411" s="909"/>
      <c r="F411" s="910"/>
      <c r="G411" s="890"/>
      <c r="H411" s="891"/>
      <c r="I411" s="152"/>
      <c r="J411" s="152"/>
      <c r="K411" s="152"/>
      <c r="L411" s="152"/>
      <c r="M411" s="152"/>
      <c r="N411" s="152"/>
      <c r="O411" s="152"/>
      <c r="P411" s="153"/>
      <c r="Q411" s="153"/>
      <c r="R411" s="156">
        <f t="shared" si="319"/>
        <v>0</v>
      </c>
      <c r="S411" s="156">
        <f t="shared" si="320"/>
        <v>0</v>
      </c>
      <c r="U411" s="157">
        <f t="shared" si="326"/>
        <v>0</v>
      </c>
      <c r="W411" s="152"/>
      <c r="X411" s="152"/>
      <c r="Y411" s="152"/>
      <c r="Z411" s="152"/>
      <c r="AA411" s="152"/>
      <c r="AB411" s="152"/>
      <c r="AC411" s="347"/>
      <c r="AD411" s="152"/>
      <c r="AE411" s="152"/>
      <c r="AF411" s="152"/>
      <c r="AG411" s="152"/>
      <c r="AH411" s="152"/>
      <c r="AI411" s="152"/>
      <c r="AJ411" s="347"/>
      <c r="AK411" s="152"/>
      <c r="AL411" s="152"/>
      <c r="AM411" s="295"/>
      <c r="AN411" s="228"/>
      <c r="AO411" s="228"/>
      <c r="AP411" s="228"/>
      <c r="AQ411" s="228"/>
      <c r="AR411" s="228"/>
      <c r="AS411" s="348"/>
      <c r="AT411" s="264">
        <f t="shared" si="309"/>
        <v>0</v>
      </c>
      <c r="AU411" s="259"/>
      <c r="AV411" s="265">
        <f t="shared" si="323"/>
        <v>0</v>
      </c>
      <c r="AX411" s="265">
        <f t="shared" si="327"/>
        <v>0</v>
      </c>
      <c r="AZ411" s="492">
        <f t="shared" si="324"/>
        <v>0</v>
      </c>
      <c r="BB411" s="492">
        <f t="shared" si="325"/>
        <v>0</v>
      </c>
      <c r="BD411" s="265">
        <f t="shared" si="328"/>
        <v>0</v>
      </c>
      <c r="BE411" s="105"/>
      <c r="BF411" s="105"/>
      <c r="BG411" s="105"/>
      <c r="BH411" s="105"/>
      <c r="BI411" s="105"/>
      <c r="BJ411" s="105"/>
    </row>
    <row r="412" spans="2:62" ht="20.100000000000001" hidden="1" customHeight="1" outlineLevel="1">
      <c r="B412" s="100"/>
      <c r="C412" s="908"/>
      <c r="D412" s="909"/>
      <c r="E412" s="909"/>
      <c r="F412" s="910"/>
      <c r="G412" s="890"/>
      <c r="H412" s="891"/>
      <c r="I412" s="152"/>
      <c r="J412" s="152"/>
      <c r="K412" s="152"/>
      <c r="L412" s="152"/>
      <c r="M412" s="152"/>
      <c r="N412" s="152"/>
      <c r="O412" s="152"/>
      <c r="P412" s="153"/>
      <c r="Q412" s="153"/>
      <c r="R412" s="156">
        <f t="shared" si="319"/>
        <v>0</v>
      </c>
      <c r="S412" s="156">
        <f t="shared" si="320"/>
        <v>0</v>
      </c>
      <c r="U412" s="157">
        <f t="shared" si="326"/>
        <v>0</v>
      </c>
      <c r="W412" s="152"/>
      <c r="X412" s="152"/>
      <c r="Y412" s="152"/>
      <c r="Z412" s="152"/>
      <c r="AA412" s="152"/>
      <c r="AB412" s="152"/>
      <c r="AC412" s="347"/>
      <c r="AD412" s="152"/>
      <c r="AE412" s="152"/>
      <c r="AF412" s="152"/>
      <c r="AG412" s="152"/>
      <c r="AH412" s="152"/>
      <c r="AI412" s="152"/>
      <c r="AJ412" s="347"/>
      <c r="AK412" s="152"/>
      <c r="AL412" s="152"/>
      <c r="AM412" s="295"/>
      <c r="AN412" s="228"/>
      <c r="AO412" s="228"/>
      <c r="AP412" s="228"/>
      <c r="AQ412" s="228"/>
      <c r="AR412" s="228"/>
      <c r="AS412" s="348"/>
      <c r="AT412" s="264">
        <f t="shared" si="309"/>
        <v>0</v>
      </c>
      <c r="AU412" s="259"/>
      <c r="AV412" s="265">
        <f t="shared" si="323"/>
        <v>0</v>
      </c>
      <c r="AX412" s="265">
        <f t="shared" si="327"/>
        <v>0</v>
      </c>
      <c r="AZ412" s="492">
        <f t="shared" si="324"/>
        <v>0</v>
      </c>
      <c r="BB412" s="492">
        <f t="shared" si="325"/>
        <v>0</v>
      </c>
      <c r="BD412" s="265">
        <f t="shared" si="328"/>
        <v>0</v>
      </c>
      <c r="BE412" s="105"/>
      <c r="BF412" s="105"/>
      <c r="BG412" s="105"/>
      <c r="BH412" s="105"/>
      <c r="BI412" s="105"/>
      <c r="BJ412" s="105"/>
    </row>
    <row r="413" spans="2:62" ht="20.100000000000001" hidden="1" customHeight="1" outlineLevel="1">
      <c r="B413" s="100"/>
      <c r="C413" s="908"/>
      <c r="D413" s="909"/>
      <c r="E413" s="909"/>
      <c r="F413" s="910"/>
      <c r="G413" s="890"/>
      <c r="H413" s="891"/>
      <c r="I413" s="152"/>
      <c r="J413" s="152"/>
      <c r="K413" s="152"/>
      <c r="L413" s="152"/>
      <c r="M413" s="152"/>
      <c r="N413" s="152"/>
      <c r="O413" s="152"/>
      <c r="P413" s="153"/>
      <c r="Q413" s="153"/>
      <c r="R413" s="156">
        <f t="shared" si="319"/>
        <v>0</v>
      </c>
      <c r="S413" s="156">
        <f t="shared" si="320"/>
        <v>0</v>
      </c>
      <c r="U413" s="157">
        <f t="shared" si="326"/>
        <v>0</v>
      </c>
      <c r="W413" s="152"/>
      <c r="X413" s="152"/>
      <c r="Y413" s="152"/>
      <c r="Z413" s="152"/>
      <c r="AA413" s="152"/>
      <c r="AB413" s="152"/>
      <c r="AC413" s="347"/>
      <c r="AD413" s="152"/>
      <c r="AE413" s="152"/>
      <c r="AF413" s="152"/>
      <c r="AG413" s="152"/>
      <c r="AH413" s="152"/>
      <c r="AI413" s="152"/>
      <c r="AJ413" s="347"/>
      <c r="AK413" s="152"/>
      <c r="AL413" s="152"/>
      <c r="AM413" s="295"/>
      <c r="AN413" s="228"/>
      <c r="AO413" s="228"/>
      <c r="AP413" s="228"/>
      <c r="AQ413" s="228"/>
      <c r="AR413" s="228"/>
      <c r="AS413" s="348"/>
      <c r="AT413" s="264">
        <f t="shared" si="309"/>
        <v>0</v>
      </c>
      <c r="AU413" s="259"/>
      <c r="AV413" s="265">
        <f t="shared" si="323"/>
        <v>0</v>
      </c>
      <c r="AX413" s="265">
        <f t="shared" si="327"/>
        <v>0</v>
      </c>
      <c r="AZ413" s="492">
        <f t="shared" si="324"/>
        <v>0</v>
      </c>
      <c r="BB413" s="492">
        <f t="shared" si="325"/>
        <v>0</v>
      </c>
      <c r="BD413" s="265">
        <f t="shared" si="328"/>
        <v>0</v>
      </c>
      <c r="BE413" s="105"/>
      <c r="BF413" s="105"/>
      <c r="BG413" s="105"/>
      <c r="BH413" s="105"/>
      <c r="BI413" s="105"/>
      <c r="BJ413" s="105"/>
    </row>
    <row r="414" spans="2:62" ht="20.100000000000001" hidden="1" customHeight="1" outlineLevel="1">
      <c r="B414" s="100"/>
      <c r="C414" s="908"/>
      <c r="D414" s="909"/>
      <c r="E414" s="909"/>
      <c r="F414" s="910"/>
      <c r="G414" s="890"/>
      <c r="H414" s="891"/>
      <c r="I414" s="152"/>
      <c r="J414" s="152"/>
      <c r="K414" s="152"/>
      <c r="L414" s="152"/>
      <c r="M414" s="152"/>
      <c r="N414" s="152"/>
      <c r="O414" s="152"/>
      <c r="P414" s="153"/>
      <c r="Q414" s="153"/>
      <c r="R414" s="156">
        <f t="shared" si="319"/>
        <v>0</v>
      </c>
      <c r="S414" s="156">
        <f t="shared" si="320"/>
        <v>0</v>
      </c>
      <c r="U414" s="157">
        <f t="shared" si="326"/>
        <v>0</v>
      </c>
      <c r="W414" s="152"/>
      <c r="X414" s="152"/>
      <c r="Y414" s="152"/>
      <c r="Z414" s="152"/>
      <c r="AA414" s="152"/>
      <c r="AB414" s="152"/>
      <c r="AC414" s="347"/>
      <c r="AD414" s="152"/>
      <c r="AE414" s="152"/>
      <c r="AF414" s="152"/>
      <c r="AG414" s="152"/>
      <c r="AH414" s="152"/>
      <c r="AI414" s="152"/>
      <c r="AJ414" s="347"/>
      <c r="AK414" s="152"/>
      <c r="AL414" s="152"/>
      <c r="AM414" s="295"/>
      <c r="AN414" s="228"/>
      <c r="AO414" s="228"/>
      <c r="AP414" s="228"/>
      <c r="AQ414" s="228"/>
      <c r="AR414" s="228"/>
      <c r="AS414" s="348"/>
      <c r="AT414" s="264">
        <f t="shared" si="309"/>
        <v>0</v>
      </c>
      <c r="AU414" s="259"/>
      <c r="AV414" s="265">
        <f t="shared" si="323"/>
        <v>0</v>
      </c>
      <c r="AX414" s="265">
        <f t="shared" si="327"/>
        <v>0</v>
      </c>
      <c r="AZ414" s="492">
        <f t="shared" si="324"/>
        <v>0</v>
      </c>
      <c r="BB414" s="492">
        <f t="shared" si="325"/>
        <v>0</v>
      </c>
      <c r="BD414" s="265">
        <f t="shared" si="328"/>
        <v>0</v>
      </c>
      <c r="BE414" s="105"/>
      <c r="BF414" s="105"/>
      <c r="BG414" s="105"/>
      <c r="BH414" s="105"/>
      <c r="BI414" s="105"/>
      <c r="BJ414" s="105"/>
    </row>
    <row r="415" spans="2:62" ht="20.100000000000001" hidden="1" customHeight="1" outlineLevel="1">
      <c r="B415" s="100"/>
      <c r="C415" s="908"/>
      <c r="D415" s="909"/>
      <c r="E415" s="909"/>
      <c r="F415" s="910"/>
      <c r="G415" s="890"/>
      <c r="H415" s="891"/>
      <c r="I415" s="152"/>
      <c r="J415" s="152"/>
      <c r="K415" s="152"/>
      <c r="L415" s="152"/>
      <c r="M415" s="152"/>
      <c r="N415" s="152"/>
      <c r="O415" s="152"/>
      <c r="P415" s="153"/>
      <c r="Q415" s="153"/>
      <c r="R415" s="156">
        <f t="shared" si="319"/>
        <v>0</v>
      </c>
      <c r="S415" s="156">
        <f t="shared" si="320"/>
        <v>0</v>
      </c>
      <c r="U415" s="157">
        <f t="shared" si="326"/>
        <v>0</v>
      </c>
      <c r="W415" s="152"/>
      <c r="X415" s="152"/>
      <c r="Y415" s="152"/>
      <c r="Z415" s="152"/>
      <c r="AA415" s="152"/>
      <c r="AB415" s="152"/>
      <c r="AC415" s="347"/>
      <c r="AD415" s="152"/>
      <c r="AE415" s="152"/>
      <c r="AF415" s="152"/>
      <c r="AG415" s="152"/>
      <c r="AH415" s="152"/>
      <c r="AI415" s="152"/>
      <c r="AJ415" s="347"/>
      <c r="AK415" s="152"/>
      <c r="AL415" s="152"/>
      <c r="AM415" s="295"/>
      <c r="AN415" s="228"/>
      <c r="AO415" s="228"/>
      <c r="AP415" s="228"/>
      <c r="AQ415" s="228"/>
      <c r="AR415" s="228"/>
      <c r="AS415" s="348"/>
      <c r="AT415" s="264">
        <f t="shared" si="309"/>
        <v>0</v>
      </c>
      <c r="AU415" s="259"/>
      <c r="AV415" s="265">
        <f t="shared" si="323"/>
        <v>0</v>
      </c>
      <c r="AX415" s="265">
        <f t="shared" si="327"/>
        <v>0</v>
      </c>
      <c r="AZ415" s="492">
        <f t="shared" si="324"/>
        <v>0</v>
      </c>
      <c r="BB415" s="492">
        <f t="shared" si="325"/>
        <v>0</v>
      </c>
      <c r="BD415" s="265">
        <f t="shared" si="328"/>
        <v>0</v>
      </c>
      <c r="BE415" s="105"/>
      <c r="BF415" s="105"/>
      <c r="BG415" s="105"/>
      <c r="BH415" s="105"/>
      <c r="BI415" s="105"/>
      <c r="BJ415" s="105"/>
    </row>
    <row r="416" spans="2:62" ht="20.100000000000001" hidden="1" customHeight="1" outlineLevel="1">
      <c r="B416" s="100"/>
      <c r="C416" s="908"/>
      <c r="D416" s="909"/>
      <c r="E416" s="909"/>
      <c r="F416" s="910"/>
      <c r="G416" s="890"/>
      <c r="H416" s="891"/>
      <c r="I416" s="152"/>
      <c r="J416" s="152"/>
      <c r="K416" s="152"/>
      <c r="L416" s="152"/>
      <c r="M416" s="152"/>
      <c r="N416" s="152"/>
      <c r="O416" s="152"/>
      <c r="P416" s="153"/>
      <c r="Q416" s="153"/>
      <c r="R416" s="156">
        <f t="shared" si="319"/>
        <v>0</v>
      </c>
      <c r="S416" s="156">
        <f t="shared" si="320"/>
        <v>0</v>
      </c>
      <c r="U416" s="157">
        <f t="shared" si="326"/>
        <v>0</v>
      </c>
      <c r="W416" s="152"/>
      <c r="X416" s="152"/>
      <c r="Y416" s="152"/>
      <c r="Z416" s="152"/>
      <c r="AA416" s="152"/>
      <c r="AB416" s="152"/>
      <c r="AC416" s="347"/>
      <c r="AD416" s="152"/>
      <c r="AE416" s="152"/>
      <c r="AF416" s="152"/>
      <c r="AG416" s="152"/>
      <c r="AH416" s="152"/>
      <c r="AI416" s="152"/>
      <c r="AJ416" s="347"/>
      <c r="AK416" s="152"/>
      <c r="AL416" s="152"/>
      <c r="AM416" s="295"/>
      <c r="AN416" s="228"/>
      <c r="AO416" s="228"/>
      <c r="AP416" s="228"/>
      <c r="AQ416" s="228"/>
      <c r="AR416" s="228"/>
      <c r="AS416" s="348"/>
      <c r="AT416" s="264">
        <f t="shared" si="309"/>
        <v>0</v>
      </c>
      <c r="AU416" s="259"/>
      <c r="AV416" s="265">
        <f t="shared" si="323"/>
        <v>0</v>
      </c>
      <c r="AX416" s="265">
        <f t="shared" si="327"/>
        <v>0</v>
      </c>
      <c r="AZ416" s="492">
        <f t="shared" si="324"/>
        <v>0</v>
      </c>
      <c r="BB416" s="492">
        <f t="shared" si="325"/>
        <v>0</v>
      </c>
      <c r="BD416" s="265">
        <f t="shared" si="328"/>
        <v>0</v>
      </c>
      <c r="BE416" s="105"/>
      <c r="BF416" s="105"/>
      <c r="BG416" s="105"/>
      <c r="BH416" s="105"/>
      <c r="BI416" s="105"/>
      <c r="BJ416" s="105"/>
    </row>
    <row r="417" spans="2:62" ht="20.100000000000001" hidden="1" customHeight="1" outlineLevel="1">
      <c r="B417" s="100"/>
      <c r="C417" s="908"/>
      <c r="D417" s="909"/>
      <c r="E417" s="909"/>
      <c r="F417" s="910"/>
      <c r="G417" s="890"/>
      <c r="H417" s="891"/>
      <c r="I417" s="152"/>
      <c r="J417" s="152"/>
      <c r="K417" s="152"/>
      <c r="L417" s="152"/>
      <c r="M417" s="152"/>
      <c r="N417" s="152"/>
      <c r="O417" s="152"/>
      <c r="P417" s="153"/>
      <c r="Q417" s="153"/>
      <c r="R417" s="156">
        <f t="shared" si="319"/>
        <v>0</v>
      </c>
      <c r="S417" s="156">
        <f t="shared" si="320"/>
        <v>0</v>
      </c>
      <c r="U417" s="157">
        <f t="shared" si="326"/>
        <v>0</v>
      </c>
      <c r="W417" s="152"/>
      <c r="X417" s="152"/>
      <c r="Y417" s="152"/>
      <c r="Z417" s="152"/>
      <c r="AA417" s="152"/>
      <c r="AB417" s="152"/>
      <c r="AC417" s="347"/>
      <c r="AD417" s="152"/>
      <c r="AE417" s="152"/>
      <c r="AF417" s="152"/>
      <c r="AG417" s="152"/>
      <c r="AH417" s="152"/>
      <c r="AI417" s="152"/>
      <c r="AJ417" s="347"/>
      <c r="AK417" s="152"/>
      <c r="AL417" s="152"/>
      <c r="AM417" s="295"/>
      <c r="AN417" s="228"/>
      <c r="AO417" s="228"/>
      <c r="AP417" s="228"/>
      <c r="AQ417" s="228"/>
      <c r="AR417" s="228"/>
      <c r="AS417" s="348"/>
      <c r="AT417" s="264">
        <f t="shared" si="309"/>
        <v>0</v>
      </c>
      <c r="AU417" s="259"/>
      <c r="AV417" s="265">
        <f t="shared" si="323"/>
        <v>0</v>
      </c>
      <c r="AX417" s="265">
        <f t="shared" si="327"/>
        <v>0</v>
      </c>
      <c r="AZ417" s="492">
        <f t="shared" si="324"/>
        <v>0</v>
      </c>
      <c r="BB417" s="492">
        <f t="shared" si="325"/>
        <v>0</v>
      </c>
      <c r="BD417" s="265">
        <f t="shared" si="328"/>
        <v>0</v>
      </c>
      <c r="BE417" s="105"/>
      <c r="BF417" s="105"/>
      <c r="BG417" s="105"/>
      <c r="BH417" s="105"/>
      <c r="BI417" s="105"/>
      <c r="BJ417" s="105"/>
    </row>
    <row r="418" spans="2:62" ht="20.100000000000001" hidden="1" customHeight="1" outlineLevel="1">
      <c r="B418" s="100"/>
      <c r="C418" s="908"/>
      <c r="D418" s="909"/>
      <c r="E418" s="909"/>
      <c r="F418" s="910"/>
      <c r="G418" s="890"/>
      <c r="H418" s="891"/>
      <c r="I418" s="152"/>
      <c r="J418" s="152"/>
      <c r="K418" s="152"/>
      <c r="L418" s="152"/>
      <c r="M418" s="152"/>
      <c r="N418" s="152"/>
      <c r="O418" s="152"/>
      <c r="P418" s="153"/>
      <c r="Q418" s="153"/>
      <c r="R418" s="156">
        <f t="shared" si="319"/>
        <v>0</v>
      </c>
      <c r="S418" s="156">
        <f t="shared" si="320"/>
        <v>0</v>
      </c>
      <c r="U418" s="157">
        <f t="shared" si="326"/>
        <v>0</v>
      </c>
      <c r="W418" s="152"/>
      <c r="X418" s="152"/>
      <c r="Y418" s="152"/>
      <c r="Z418" s="152"/>
      <c r="AA418" s="152"/>
      <c r="AB418" s="152"/>
      <c r="AC418" s="347"/>
      <c r="AD418" s="152"/>
      <c r="AE418" s="152"/>
      <c r="AF418" s="152"/>
      <c r="AG418" s="152"/>
      <c r="AH418" s="152"/>
      <c r="AI418" s="152"/>
      <c r="AJ418" s="347"/>
      <c r="AK418" s="152"/>
      <c r="AL418" s="152"/>
      <c r="AM418" s="295"/>
      <c r="AN418" s="228"/>
      <c r="AO418" s="228"/>
      <c r="AP418" s="228"/>
      <c r="AQ418" s="228"/>
      <c r="AR418" s="228"/>
      <c r="AS418" s="348"/>
      <c r="AT418" s="264">
        <f t="shared" si="309"/>
        <v>0</v>
      </c>
      <c r="AU418" s="259"/>
      <c r="AV418" s="265">
        <f t="shared" si="323"/>
        <v>0</v>
      </c>
      <c r="AX418" s="265">
        <f t="shared" si="327"/>
        <v>0</v>
      </c>
      <c r="AZ418" s="492">
        <f t="shared" si="324"/>
        <v>0</v>
      </c>
      <c r="BB418" s="492">
        <f t="shared" si="325"/>
        <v>0</v>
      </c>
      <c r="BD418" s="265">
        <f t="shared" si="328"/>
        <v>0</v>
      </c>
      <c r="BE418" s="105"/>
      <c r="BF418" s="105"/>
      <c r="BG418" s="105"/>
      <c r="BH418" s="105"/>
      <c r="BI418" s="105"/>
      <c r="BJ418" s="105"/>
    </row>
    <row r="419" spans="2:62" ht="9.9499999999999993" hidden="1" customHeight="1" outlineLevel="1">
      <c r="B419" s="101"/>
      <c r="C419" s="208"/>
      <c r="D419" s="208"/>
      <c r="E419" s="208"/>
      <c r="F419" s="208"/>
      <c r="G419" s="237"/>
      <c r="H419" s="207"/>
      <c r="I419" s="257"/>
      <c r="J419" s="257"/>
      <c r="K419" s="257"/>
      <c r="L419" s="257"/>
      <c r="M419" s="257"/>
      <c r="N419" s="257"/>
      <c r="O419" s="257"/>
      <c r="P419" s="256"/>
      <c r="Q419" s="102"/>
      <c r="R419" s="102"/>
      <c r="S419" s="102"/>
      <c r="U419" s="98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Z419" s="493"/>
      <c r="BE419" s="105"/>
      <c r="BF419" s="105"/>
      <c r="BG419" s="105"/>
      <c r="BH419" s="105"/>
      <c r="BI419" s="105"/>
      <c r="BJ419" s="105"/>
    </row>
    <row r="420" spans="2:62" ht="20.100000000000001" customHeight="1" collapsed="1">
      <c r="B420" s="8">
        <f>B403+1</f>
        <v>25</v>
      </c>
      <c r="C420" s="916"/>
      <c r="D420" s="917"/>
      <c r="E420" s="917"/>
      <c r="F420" s="918"/>
      <c r="G420" s="429"/>
      <c r="H420" s="206">
        <v>1</v>
      </c>
      <c r="I420" s="642">
        <f t="shared" ref="I420" si="329">$H420*SUM(I421:I435)</f>
        <v>0</v>
      </c>
      <c r="J420" s="643">
        <f t="shared" ref="J420:O420" si="330">$H420*SUM(J421:J435)</f>
        <v>0</v>
      </c>
      <c r="K420" s="644">
        <f t="shared" si="330"/>
        <v>0</v>
      </c>
      <c r="L420" s="645">
        <f t="shared" si="330"/>
        <v>0</v>
      </c>
      <c r="M420" s="645">
        <f t="shared" si="330"/>
        <v>0</v>
      </c>
      <c r="N420" s="644">
        <f t="shared" si="330"/>
        <v>0</v>
      </c>
      <c r="O420" s="642">
        <f t="shared" si="330"/>
        <v>0</v>
      </c>
      <c r="P420" s="209">
        <f t="shared" ref="P420:Q420" si="331">$H420*SUM(P421:P435)</f>
        <v>0</v>
      </c>
      <c r="Q420" s="210">
        <f t="shared" si="331"/>
        <v>0</v>
      </c>
      <c r="R420" s="136">
        <f t="shared" ref="R420:R435" si="332">P420*(1+Gewinn)*(1+SicherheitAngebot)</f>
        <v>0</v>
      </c>
      <c r="S420" s="137">
        <f t="shared" ref="S420:S435" si="333">Q420*(1+MGKZ)*(1+Gewinn)*(1+SicherheitAngebot)</f>
        <v>0</v>
      </c>
      <c r="U420" s="10">
        <f>I420*$I$7+J420*$J$7+K420*$K$7+L420*$L$7+M420*$M$7+N420*$N$7+O420*$O$7+R420+S420</f>
        <v>0</v>
      </c>
      <c r="W420" s="646">
        <f t="shared" ref="W420:AB420" si="334">$H420*SUM(W421:W435)</f>
        <v>0</v>
      </c>
      <c r="X420" s="647">
        <f t="shared" si="334"/>
        <v>0</v>
      </c>
      <c r="Y420" s="648">
        <f t="shared" si="334"/>
        <v>0</v>
      </c>
      <c r="Z420" s="649">
        <f t="shared" si="334"/>
        <v>0</v>
      </c>
      <c r="AA420" s="648">
        <f t="shared" si="334"/>
        <v>0</v>
      </c>
      <c r="AB420" s="646">
        <f t="shared" si="334"/>
        <v>0</v>
      </c>
      <c r="AC420" s="258"/>
      <c r="AD420" s="646">
        <f t="shared" ref="AD420:AM420" si="335">$H420*SUM(AD421:AD435)</f>
        <v>0</v>
      </c>
      <c r="AE420" s="647">
        <f t="shared" si="335"/>
        <v>0</v>
      </c>
      <c r="AF420" s="648">
        <f t="shared" si="335"/>
        <v>0</v>
      </c>
      <c r="AG420" s="649">
        <f t="shared" si="335"/>
        <v>0</v>
      </c>
      <c r="AH420" s="648">
        <f t="shared" si="335"/>
        <v>0</v>
      </c>
      <c r="AI420" s="646">
        <f t="shared" si="335"/>
        <v>0</v>
      </c>
      <c r="AJ420" s="258"/>
      <c r="AK420" s="653">
        <f t="shared" si="335"/>
        <v>0</v>
      </c>
      <c r="AL420" s="653">
        <f t="shared" si="335"/>
        <v>0</v>
      </c>
      <c r="AM420" s="653">
        <f t="shared" si="335"/>
        <v>0</v>
      </c>
      <c r="AN420" s="227">
        <f>$H420*SUM(AN421:AN435)*(1+Gewinn)*(1+SicherheitAngebot)</f>
        <v>0</v>
      </c>
      <c r="AO420" s="227">
        <f>$H420*SUM(AO421:AO435)*(1+Gewinn)*(1+SicherheitAngebot)</f>
        <v>0</v>
      </c>
      <c r="AP420" s="227">
        <f>$H420*SUM(AP421:AP435)*(1+Gewinn)*(1+SicherheitAngebot)</f>
        <v>0</v>
      </c>
      <c r="AQ420" s="227">
        <f>$H420*SUM(AQ421:AQ435)*(1+Gewinn)*(1+SicherheitAngebot)</f>
        <v>0</v>
      </c>
      <c r="AR420" s="227">
        <f>$H420*SUM(AR421:AR435)*(1+Gewinn)*(1+SicherheitAngebot)</f>
        <v>0</v>
      </c>
      <c r="AS420" s="262"/>
      <c r="AT420" s="263">
        <f t="shared" si="309"/>
        <v>0</v>
      </c>
      <c r="AU420" s="259"/>
      <c r="AV420" s="491">
        <f>AK420*$AK$7+AL420*$AL$7+AM420*$AM$7+SUM(AN420:AR420)+AT420/Zuschläge_IBN+AT420</f>
        <v>0</v>
      </c>
      <c r="AX420" s="685">
        <f>U420+AV420</f>
        <v>0</v>
      </c>
      <c r="AZ420" s="490">
        <f>IF(H420&gt;0,U420/(1+SicherheitAngebot)*(1+Sicherheit),0)</f>
        <v>0</v>
      </c>
      <c r="BB420" s="490">
        <f>IF(H420&gt;0,AV420/(1+SicherheitAngebot)*(1+Sicherheit),0)</f>
        <v>0</v>
      </c>
      <c r="BD420" s="490">
        <f>AZ420+BB420</f>
        <v>0</v>
      </c>
      <c r="BE420" s="105"/>
      <c r="BF420" s="105"/>
      <c r="BG420" s="105"/>
      <c r="BH420" s="105"/>
      <c r="BI420" s="105"/>
      <c r="BJ420" s="105"/>
    </row>
    <row r="421" spans="2:62" ht="20.100000000000001" hidden="1" customHeight="1" outlineLevel="1">
      <c r="B421" s="99"/>
      <c r="C421" s="908"/>
      <c r="D421" s="909"/>
      <c r="E421" s="909"/>
      <c r="F421" s="910"/>
      <c r="G421" s="890"/>
      <c r="H421" s="901"/>
      <c r="I421" s="152"/>
      <c r="J421" s="152"/>
      <c r="K421" s="152"/>
      <c r="L421" s="152"/>
      <c r="M421" s="152"/>
      <c r="N421" s="152"/>
      <c r="O421" s="152"/>
      <c r="P421" s="153"/>
      <c r="Q421" s="153"/>
      <c r="R421" s="156">
        <f t="shared" si="332"/>
        <v>0</v>
      </c>
      <c r="S421" s="156">
        <f t="shared" si="333"/>
        <v>0</v>
      </c>
      <c r="U421" s="157">
        <f>I421*$I$7+J421*$J$7+K421*$K$7+L421*$L$7+M421*$M$7+N421*$N$7+O421*$O$7+R421+S421</f>
        <v>0</v>
      </c>
      <c r="W421" s="152"/>
      <c r="X421" s="152"/>
      <c r="Y421" s="152"/>
      <c r="Z421" s="152"/>
      <c r="AA421" s="152"/>
      <c r="AB421" s="152"/>
      <c r="AC421" s="347"/>
      <c r="AD421" s="152"/>
      <c r="AE421" s="152"/>
      <c r="AF421" s="152"/>
      <c r="AG421" s="152"/>
      <c r="AH421" s="152"/>
      <c r="AI421" s="152"/>
      <c r="AJ421" s="347"/>
      <c r="AK421" s="152"/>
      <c r="AL421" s="152"/>
      <c r="AM421" s="295"/>
      <c r="AN421" s="228"/>
      <c r="AO421" s="228"/>
      <c r="AP421" s="228"/>
      <c r="AQ421" s="228"/>
      <c r="AR421" s="228"/>
      <c r="AS421" s="348"/>
      <c r="AT421" s="264">
        <f t="shared" si="309"/>
        <v>0</v>
      </c>
      <c r="AU421" s="259"/>
      <c r="AV421" s="265">
        <f t="shared" ref="AV421:AV435" si="336">AK421*$AK$7+AL421*$AL$7+AM421*$AM$7+SUM(AN421:AR421)*(1+Gewinn)*(1+SicherheitAngebot)+AT421/Zuschläge_IBN+AT421</f>
        <v>0</v>
      </c>
      <c r="AX421" s="265">
        <f>U421+AV421</f>
        <v>0</v>
      </c>
      <c r="AZ421" s="492">
        <f t="shared" ref="AZ421:AZ435" si="337">U421/(1+SicherheitAngebot)*(1+Sicherheit)</f>
        <v>0</v>
      </c>
      <c r="BB421" s="492">
        <f t="shared" ref="BB421:BB435" si="338">AV421/(1+SicherheitAngebot)*(1+Sicherheit)</f>
        <v>0</v>
      </c>
      <c r="BD421" s="265">
        <f>AZ421+BB421</f>
        <v>0</v>
      </c>
      <c r="BE421" s="105"/>
      <c r="BF421" s="105"/>
      <c r="BG421" s="105"/>
      <c r="BH421" s="105"/>
      <c r="BI421" s="105"/>
      <c r="BJ421" s="105"/>
    </row>
    <row r="422" spans="2:62" ht="20.100000000000001" hidden="1" customHeight="1" outlineLevel="1">
      <c r="B422" s="100"/>
      <c r="C422" s="908"/>
      <c r="D422" s="909"/>
      <c r="E422" s="909"/>
      <c r="F422" s="910"/>
      <c r="G422" s="890"/>
      <c r="H422" s="891"/>
      <c r="I422" s="152"/>
      <c r="J422" s="152"/>
      <c r="K422" s="152"/>
      <c r="L422" s="152"/>
      <c r="M422" s="152"/>
      <c r="N422" s="152"/>
      <c r="O422" s="152"/>
      <c r="P422" s="153"/>
      <c r="Q422" s="153"/>
      <c r="R422" s="156">
        <f t="shared" si="332"/>
        <v>0</v>
      </c>
      <c r="S422" s="156">
        <f t="shared" si="333"/>
        <v>0</v>
      </c>
      <c r="U422" s="157">
        <f t="shared" ref="U422:U435" si="339">I422*$I$7+J422*$J$7+K422*$K$7+L422*$L$7+M422*$M$7+N422*$N$7+O422*$O$7+R422+S422</f>
        <v>0</v>
      </c>
      <c r="W422" s="152"/>
      <c r="X422" s="152"/>
      <c r="Y422" s="152"/>
      <c r="Z422" s="152"/>
      <c r="AA422" s="152"/>
      <c r="AB422" s="152"/>
      <c r="AC422" s="347"/>
      <c r="AD422" s="152"/>
      <c r="AE422" s="152"/>
      <c r="AF422" s="152"/>
      <c r="AG422" s="152"/>
      <c r="AH422" s="152"/>
      <c r="AI422" s="152"/>
      <c r="AJ422" s="347"/>
      <c r="AK422" s="152"/>
      <c r="AL422" s="152"/>
      <c r="AM422" s="295"/>
      <c r="AN422" s="228"/>
      <c r="AO422" s="228"/>
      <c r="AP422" s="228"/>
      <c r="AQ422" s="228"/>
      <c r="AR422" s="228"/>
      <c r="AS422" s="348"/>
      <c r="AT422" s="264">
        <f t="shared" si="309"/>
        <v>0</v>
      </c>
      <c r="AU422" s="259"/>
      <c r="AV422" s="265">
        <f t="shared" si="336"/>
        <v>0</v>
      </c>
      <c r="AX422" s="265">
        <f t="shared" ref="AX422:AX435" si="340">U422+AV422</f>
        <v>0</v>
      </c>
      <c r="AZ422" s="492">
        <f t="shared" si="337"/>
        <v>0</v>
      </c>
      <c r="BB422" s="492">
        <f t="shared" si="338"/>
        <v>0</v>
      </c>
      <c r="BD422" s="265">
        <f t="shared" ref="BD422:BD435" si="341">AZ422+BB422</f>
        <v>0</v>
      </c>
      <c r="BE422" s="105"/>
      <c r="BF422" s="105"/>
      <c r="BG422" s="105"/>
      <c r="BH422" s="105"/>
      <c r="BI422" s="105"/>
      <c r="BJ422" s="105"/>
    </row>
    <row r="423" spans="2:62" ht="20.100000000000001" hidden="1" customHeight="1" outlineLevel="1">
      <c r="B423" s="100"/>
      <c r="C423" s="908"/>
      <c r="D423" s="909"/>
      <c r="E423" s="909"/>
      <c r="F423" s="910"/>
      <c r="G423" s="890"/>
      <c r="H423" s="891"/>
      <c r="I423" s="152"/>
      <c r="J423" s="152"/>
      <c r="K423" s="152"/>
      <c r="L423" s="152"/>
      <c r="M423" s="152"/>
      <c r="N423" s="152"/>
      <c r="O423" s="152"/>
      <c r="P423" s="153"/>
      <c r="Q423" s="153"/>
      <c r="R423" s="156">
        <f t="shared" si="332"/>
        <v>0</v>
      </c>
      <c r="S423" s="156">
        <f t="shared" si="333"/>
        <v>0</v>
      </c>
      <c r="U423" s="157">
        <f t="shared" si="339"/>
        <v>0</v>
      </c>
      <c r="W423" s="152"/>
      <c r="X423" s="152"/>
      <c r="Y423" s="152"/>
      <c r="Z423" s="152"/>
      <c r="AA423" s="152"/>
      <c r="AB423" s="152"/>
      <c r="AC423" s="347"/>
      <c r="AD423" s="152"/>
      <c r="AE423" s="152"/>
      <c r="AF423" s="152"/>
      <c r="AG423" s="152"/>
      <c r="AH423" s="152"/>
      <c r="AI423" s="152"/>
      <c r="AJ423" s="347"/>
      <c r="AK423" s="152"/>
      <c r="AL423" s="152"/>
      <c r="AM423" s="295"/>
      <c r="AN423" s="228"/>
      <c r="AO423" s="228"/>
      <c r="AP423" s="228"/>
      <c r="AQ423" s="228"/>
      <c r="AR423" s="228"/>
      <c r="AS423" s="348"/>
      <c r="AT423" s="264">
        <f t="shared" si="309"/>
        <v>0</v>
      </c>
      <c r="AU423" s="259"/>
      <c r="AV423" s="265">
        <f t="shared" si="336"/>
        <v>0</v>
      </c>
      <c r="AX423" s="265">
        <f t="shared" si="340"/>
        <v>0</v>
      </c>
      <c r="AZ423" s="492">
        <f t="shared" si="337"/>
        <v>0</v>
      </c>
      <c r="BB423" s="492">
        <f t="shared" si="338"/>
        <v>0</v>
      </c>
      <c r="BD423" s="265">
        <f t="shared" si="341"/>
        <v>0</v>
      </c>
      <c r="BE423" s="105"/>
      <c r="BF423" s="105"/>
      <c r="BG423" s="105"/>
      <c r="BH423" s="105"/>
      <c r="BI423" s="105"/>
      <c r="BJ423" s="105"/>
    </row>
    <row r="424" spans="2:62" ht="20.100000000000001" hidden="1" customHeight="1" outlineLevel="1">
      <c r="B424" s="100"/>
      <c r="C424" s="908"/>
      <c r="D424" s="909"/>
      <c r="E424" s="909"/>
      <c r="F424" s="910"/>
      <c r="G424" s="890"/>
      <c r="H424" s="891"/>
      <c r="I424" s="152"/>
      <c r="J424" s="152"/>
      <c r="K424" s="152"/>
      <c r="L424" s="152"/>
      <c r="M424" s="152"/>
      <c r="N424" s="152"/>
      <c r="O424" s="152"/>
      <c r="P424" s="153"/>
      <c r="Q424" s="153"/>
      <c r="R424" s="156">
        <f t="shared" si="332"/>
        <v>0</v>
      </c>
      <c r="S424" s="156">
        <f t="shared" si="333"/>
        <v>0</v>
      </c>
      <c r="U424" s="157">
        <f t="shared" si="339"/>
        <v>0</v>
      </c>
      <c r="W424" s="152"/>
      <c r="X424" s="152"/>
      <c r="Y424" s="152"/>
      <c r="Z424" s="152"/>
      <c r="AA424" s="152"/>
      <c r="AB424" s="152"/>
      <c r="AC424" s="347"/>
      <c r="AD424" s="152"/>
      <c r="AE424" s="152"/>
      <c r="AF424" s="152"/>
      <c r="AG424" s="152"/>
      <c r="AH424" s="152"/>
      <c r="AI424" s="152"/>
      <c r="AJ424" s="347"/>
      <c r="AK424" s="152"/>
      <c r="AL424" s="152"/>
      <c r="AM424" s="295"/>
      <c r="AN424" s="228"/>
      <c r="AO424" s="228"/>
      <c r="AP424" s="228"/>
      <c r="AQ424" s="228"/>
      <c r="AR424" s="228"/>
      <c r="AS424" s="348"/>
      <c r="AT424" s="264">
        <f t="shared" si="309"/>
        <v>0</v>
      </c>
      <c r="AU424" s="259"/>
      <c r="AV424" s="265">
        <f t="shared" si="336"/>
        <v>0</v>
      </c>
      <c r="AX424" s="265">
        <f t="shared" si="340"/>
        <v>0</v>
      </c>
      <c r="AZ424" s="492">
        <f t="shared" si="337"/>
        <v>0</v>
      </c>
      <c r="BB424" s="492">
        <f t="shared" si="338"/>
        <v>0</v>
      </c>
      <c r="BD424" s="265">
        <f t="shared" si="341"/>
        <v>0</v>
      </c>
      <c r="BE424" s="105"/>
      <c r="BF424" s="105"/>
      <c r="BG424" s="105"/>
      <c r="BH424" s="105"/>
      <c r="BI424" s="105"/>
      <c r="BJ424" s="105"/>
    </row>
    <row r="425" spans="2:62" ht="20.100000000000001" hidden="1" customHeight="1" outlineLevel="1">
      <c r="B425" s="100"/>
      <c r="C425" s="908"/>
      <c r="D425" s="909"/>
      <c r="E425" s="909"/>
      <c r="F425" s="910"/>
      <c r="G425" s="890"/>
      <c r="H425" s="891"/>
      <c r="I425" s="152"/>
      <c r="J425" s="152"/>
      <c r="K425" s="152"/>
      <c r="L425" s="152"/>
      <c r="M425" s="152"/>
      <c r="N425" s="152"/>
      <c r="O425" s="152"/>
      <c r="P425" s="153"/>
      <c r="Q425" s="153"/>
      <c r="R425" s="156">
        <f t="shared" si="332"/>
        <v>0</v>
      </c>
      <c r="S425" s="156">
        <f t="shared" si="333"/>
        <v>0</v>
      </c>
      <c r="U425" s="157">
        <f t="shared" si="339"/>
        <v>0</v>
      </c>
      <c r="W425" s="152"/>
      <c r="X425" s="152"/>
      <c r="Y425" s="152"/>
      <c r="Z425" s="152"/>
      <c r="AA425" s="152"/>
      <c r="AB425" s="152"/>
      <c r="AC425" s="347"/>
      <c r="AD425" s="152"/>
      <c r="AE425" s="152"/>
      <c r="AF425" s="152"/>
      <c r="AG425" s="152"/>
      <c r="AH425" s="152"/>
      <c r="AI425" s="152"/>
      <c r="AJ425" s="347"/>
      <c r="AK425" s="152"/>
      <c r="AL425" s="152"/>
      <c r="AM425" s="295"/>
      <c r="AN425" s="228"/>
      <c r="AO425" s="228"/>
      <c r="AP425" s="228"/>
      <c r="AQ425" s="228"/>
      <c r="AR425" s="228"/>
      <c r="AS425" s="348"/>
      <c r="AT425" s="264">
        <f t="shared" si="309"/>
        <v>0</v>
      </c>
      <c r="AU425" s="259"/>
      <c r="AV425" s="265">
        <f t="shared" si="336"/>
        <v>0</v>
      </c>
      <c r="AX425" s="265">
        <f t="shared" si="340"/>
        <v>0</v>
      </c>
      <c r="AZ425" s="492">
        <f t="shared" si="337"/>
        <v>0</v>
      </c>
      <c r="BB425" s="492">
        <f t="shared" si="338"/>
        <v>0</v>
      </c>
      <c r="BD425" s="265">
        <f t="shared" si="341"/>
        <v>0</v>
      </c>
      <c r="BE425" s="105"/>
      <c r="BF425" s="105"/>
      <c r="BG425" s="105"/>
      <c r="BH425" s="105"/>
      <c r="BI425" s="105"/>
      <c r="BJ425" s="105"/>
    </row>
    <row r="426" spans="2:62" ht="20.100000000000001" hidden="1" customHeight="1" outlineLevel="1">
      <c r="B426" s="100"/>
      <c r="C426" s="908"/>
      <c r="D426" s="909"/>
      <c r="E426" s="909"/>
      <c r="F426" s="910"/>
      <c r="G426" s="890"/>
      <c r="H426" s="891"/>
      <c r="I426" s="152"/>
      <c r="J426" s="152"/>
      <c r="K426" s="152"/>
      <c r="L426" s="152"/>
      <c r="M426" s="152"/>
      <c r="N426" s="152"/>
      <c r="O426" s="152"/>
      <c r="P426" s="153"/>
      <c r="Q426" s="153"/>
      <c r="R426" s="156">
        <f t="shared" si="332"/>
        <v>0</v>
      </c>
      <c r="S426" s="156">
        <f t="shared" si="333"/>
        <v>0</v>
      </c>
      <c r="U426" s="157">
        <f t="shared" si="339"/>
        <v>0</v>
      </c>
      <c r="W426" s="152"/>
      <c r="X426" s="152"/>
      <c r="Y426" s="152"/>
      <c r="Z426" s="152"/>
      <c r="AA426" s="152"/>
      <c r="AB426" s="152"/>
      <c r="AC426" s="347"/>
      <c r="AD426" s="152"/>
      <c r="AE426" s="152"/>
      <c r="AF426" s="152"/>
      <c r="AG426" s="152"/>
      <c r="AH426" s="152"/>
      <c r="AI426" s="152"/>
      <c r="AJ426" s="347"/>
      <c r="AK426" s="152"/>
      <c r="AL426" s="152"/>
      <c r="AM426" s="295"/>
      <c r="AN426" s="228"/>
      <c r="AO426" s="228"/>
      <c r="AP426" s="228"/>
      <c r="AQ426" s="228"/>
      <c r="AR426" s="228"/>
      <c r="AS426" s="348"/>
      <c r="AT426" s="264">
        <f t="shared" si="309"/>
        <v>0</v>
      </c>
      <c r="AU426" s="259"/>
      <c r="AV426" s="265">
        <f t="shared" si="336"/>
        <v>0</v>
      </c>
      <c r="AX426" s="265">
        <f t="shared" si="340"/>
        <v>0</v>
      </c>
      <c r="AZ426" s="492">
        <f t="shared" si="337"/>
        <v>0</v>
      </c>
      <c r="BB426" s="492">
        <f t="shared" si="338"/>
        <v>0</v>
      </c>
      <c r="BD426" s="265">
        <f t="shared" si="341"/>
        <v>0</v>
      </c>
      <c r="BE426" s="105"/>
      <c r="BF426" s="105"/>
      <c r="BG426" s="105"/>
      <c r="BH426" s="105"/>
      <c r="BI426" s="105"/>
      <c r="BJ426" s="105"/>
    </row>
    <row r="427" spans="2:62" ht="20.100000000000001" hidden="1" customHeight="1" outlineLevel="1">
      <c r="B427" s="100"/>
      <c r="C427" s="908"/>
      <c r="D427" s="909"/>
      <c r="E427" s="909"/>
      <c r="F427" s="910"/>
      <c r="G427" s="890"/>
      <c r="H427" s="891"/>
      <c r="I427" s="152"/>
      <c r="J427" s="152"/>
      <c r="K427" s="152"/>
      <c r="L427" s="152"/>
      <c r="M427" s="152"/>
      <c r="N427" s="152"/>
      <c r="O427" s="152"/>
      <c r="P427" s="153"/>
      <c r="Q427" s="153"/>
      <c r="R427" s="156">
        <f t="shared" si="332"/>
        <v>0</v>
      </c>
      <c r="S427" s="156">
        <f t="shared" si="333"/>
        <v>0</v>
      </c>
      <c r="U427" s="157">
        <f t="shared" si="339"/>
        <v>0</v>
      </c>
      <c r="W427" s="152"/>
      <c r="X427" s="152"/>
      <c r="Y427" s="152"/>
      <c r="Z427" s="152"/>
      <c r="AA427" s="152"/>
      <c r="AB427" s="152"/>
      <c r="AC427" s="347"/>
      <c r="AD427" s="152"/>
      <c r="AE427" s="152"/>
      <c r="AF427" s="152"/>
      <c r="AG427" s="152"/>
      <c r="AH427" s="152"/>
      <c r="AI427" s="152"/>
      <c r="AJ427" s="347"/>
      <c r="AK427" s="152"/>
      <c r="AL427" s="152"/>
      <c r="AM427" s="295"/>
      <c r="AN427" s="228"/>
      <c r="AO427" s="228"/>
      <c r="AP427" s="228"/>
      <c r="AQ427" s="228"/>
      <c r="AR427" s="228"/>
      <c r="AS427" s="348"/>
      <c r="AT427" s="264">
        <f t="shared" si="309"/>
        <v>0</v>
      </c>
      <c r="AU427" s="259"/>
      <c r="AV427" s="265">
        <f t="shared" si="336"/>
        <v>0</v>
      </c>
      <c r="AX427" s="265">
        <f t="shared" si="340"/>
        <v>0</v>
      </c>
      <c r="AZ427" s="492">
        <f t="shared" si="337"/>
        <v>0</v>
      </c>
      <c r="BB427" s="492">
        <f t="shared" si="338"/>
        <v>0</v>
      </c>
      <c r="BD427" s="265">
        <f t="shared" si="341"/>
        <v>0</v>
      </c>
      <c r="BE427" s="105"/>
      <c r="BF427" s="105"/>
      <c r="BG427" s="105"/>
      <c r="BH427" s="105"/>
      <c r="BI427" s="105"/>
      <c r="BJ427" s="105"/>
    </row>
    <row r="428" spans="2:62" ht="20.100000000000001" hidden="1" customHeight="1" outlineLevel="1">
      <c r="B428" s="100"/>
      <c r="C428" s="908"/>
      <c r="D428" s="909"/>
      <c r="E428" s="909"/>
      <c r="F428" s="910"/>
      <c r="G428" s="890"/>
      <c r="H428" s="891"/>
      <c r="I428" s="152"/>
      <c r="J428" s="152"/>
      <c r="K428" s="152"/>
      <c r="L428" s="152"/>
      <c r="M428" s="152"/>
      <c r="N428" s="152"/>
      <c r="O428" s="152"/>
      <c r="P428" s="153"/>
      <c r="Q428" s="153"/>
      <c r="R428" s="156">
        <f t="shared" si="332"/>
        <v>0</v>
      </c>
      <c r="S428" s="156">
        <f t="shared" si="333"/>
        <v>0</v>
      </c>
      <c r="U428" s="157">
        <f t="shared" si="339"/>
        <v>0</v>
      </c>
      <c r="W428" s="152"/>
      <c r="X428" s="152"/>
      <c r="Y428" s="152"/>
      <c r="Z428" s="152"/>
      <c r="AA428" s="152"/>
      <c r="AB428" s="152"/>
      <c r="AC428" s="347"/>
      <c r="AD428" s="152"/>
      <c r="AE428" s="152"/>
      <c r="AF428" s="152"/>
      <c r="AG428" s="152"/>
      <c r="AH428" s="152"/>
      <c r="AI428" s="152"/>
      <c r="AJ428" s="347"/>
      <c r="AK428" s="152"/>
      <c r="AL428" s="152"/>
      <c r="AM428" s="295"/>
      <c r="AN428" s="228"/>
      <c r="AO428" s="228"/>
      <c r="AP428" s="228"/>
      <c r="AQ428" s="228"/>
      <c r="AR428" s="228"/>
      <c r="AS428" s="348"/>
      <c r="AT428" s="264">
        <f t="shared" si="309"/>
        <v>0</v>
      </c>
      <c r="AU428" s="259"/>
      <c r="AV428" s="265">
        <f t="shared" si="336"/>
        <v>0</v>
      </c>
      <c r="AX428" s="265">
        <f t="shared" si="340"/>
        <v>0</v>
      </c>
      <c r="AZ428" s="492">
        <f t="shared" si="337"/>
        <v>0</v>
      </c>
      <c r="BB428" s="492">
        <f t="shared" si="338"/>
        <v>0</v>
      </c>
      <c r="BD428" s="265">
        <f t="shared" si="341"/>
        <v>0</v>
      </c>
      <c r="BE428" s="105"/>
      <c r="BF428" s="105"/>
      <c r="BG428" s="105"/>
      <c r="BH428" s="105"/>
      <c r="BI428" s="105"/>
      <c r="BJ428" s="105"/>
    </row>
    <row r="429" spans="2:62" ht="20.100000000000001" hidden="1" customHeight="1" outlineLevel="1">
      <c r="B429" s="100"/>
      <c r="C429" s="908"/>
      <c r="D429" s="909"/>
      <c r="E429" s="909"/>
      <c r="F429" s="910"/>
      <c r="G429" s="890"/>
      <c r="H429" s="891"/>
      <c r="I429" s="152"/>
      <c r="J429" s="152"/>
      <c r="K429" s="152"/>
      <c r="L429" s="152"/>
      <c r="M429" s="152"/>
      <c r="N429" s="152"/>
      <c r="O429" s="152"/>
      <c r="P429" s="153"/>
      <c r="Q429" s="153"/>
      <c r="R429" s="156">
        <f t="shared" si="332"/>
        <v>0</v>
      </c>
      <c r="S429" s="156">
        <f t="shared" si="333"/>
        <v>0</v>
      </c>
      <c r="U429" s="157">
        <f t="shared" si="339"/>
        <v>0</v>
      </c>
      <c r="W429" s="152"/>
      <c r="X429" s="152"/>
      <c r="Y429" s="152"/>
      <c r="Z429" s="152"/>
      <c r="AA429" s="152"/>
      <c r="AB429" s="152"/>
      <c r="AC429" s="347"/>
      <c r="AD429" s="152"/>
      <c r="AE429" s="152"/>
      <c r="AF429" s="152"/>
      <c r="AG429" s="152"/>
      <c r="AH429" s="152"/>
      <c r="AI429" s="152"/>
      <c r="AJ429" s="347"/>
      <c r="AK429" s="152"/>
      <c r="AL429" s="152"/>
      <c r="AM429" s="295"/>
      <c r="AN429" s="228"/>
      <c r="AO429" s="228"/>
      <c r="AP429" s="228"/>
      <c r="AQ429" s="228"/>
      <c r="AR429" s="228"/>
      <c r="AS429" s="348"/>
      <c r="AT429" s="264">
        <f t="shared" si="309"/>
        <v>0</v>
      </c>
      <c r="AU429" s="259"/>
      <c r="AV429" s="265">
        <f t="shared" si="336"/>
        <v>0</v>
      </c>
      <c r="AX429" s="265">
        <f t="shared" si="340"/>
        <v>0</v>
      </c>
      <c r="AZ429" s="492">
        <f t="shared" si="337"/>
        <v>0</v>
      </c>
      <c r="BB429" s="492">
        <f t="shared" si="338"/>
        <v>0</v>
      </c>
      <c r="BD429" s="265">
        <f t="shared" si="341"/>
        <v>0</v>
      </c>
      <c r="BE429" s="105"/>
      <c r="BF429" s="105"/>
      <c r="BG429" s="105"/>
      <c r="BH429" s="105"/>
      <c r="BI429" s="105"/>
      <c r="BJ429" s="105"/>
    </row>
    <row r="430" spans="2:62" ht="20.100000000000001" hidden="1" customHeight="1" outlineLevel="1">
      <c r="B430" s="100"/>
      <c r="C430" s="908"/>
      <c r="D430" s="909"/>
      <c r="E430" s="909"/>
      <c r="F430" s="910"/>
      <c r="G430" s="890"/>
      <c r="H430" s="891"/>
      <c r="I430" s="152"/>
      <c r="J430" s="152"/>
      <c r="K430" s="152"/>
      <c r="L430" s="152"/>
      <c r="M430" s="152"/>
      <c r="N430" s="152"/>
      <c r="O430" s="152"/>
      <c r="P430" s="153"/>
      <c r="Q430" s="153"/>
      <c r="R430" s="156">
        <f t="shared" si="332"/>
        <v>0</v>
      </c>
      <c r="S430" s="156">
        <f t="shared" si="333"/>
        <v>0</v>
      </c>
      <c r="U430" s="157">
        <f t="shared" si="339"/>
        <v>0</v>
      </c>
      <c r="W430" s="152"/>
      <c r="X430" s="152"/>
      <c r="Y430" s="152"/>
      <c r="Z430" s="152"/>
      <c r="AA430" s="152"/>
      <c r="AB430" s="152"/>
      <c r="AC430" s="347"/>
      <c r="AD430" s="152"/>
      <c r="AE430" s="152"/>
      <c r="AF430" s="152"/>
      <c r="AG430" s="152"/>
      <c r="AH430" s="152"/>
      <c r="AI430" s="152"/>
      <c r="AJ430" s="347"/>
      <c r="AK430" s="152"/>
      <c r="AL430" s="152"/>
      <c r="AM430" s="295"/>
      <c r="AN430" s="228"/>
      <c r="AO430" s="228"/>
      <c r="AP430" s="228"/>
      <c r="AQ430" s="228"/>
      <c r="AR430" s="228"/>
      <c r="AS430" s="348"/>
      <c r="AT430" s="264">
        <f t="shared" si="309"/>
        <v>0</v>
      </c>
      <c r="AU430" s="259"/>
      <c r="AV430" s="265">
        <f t="shared" si="336"/>
        <v>0</v>
      </c>
      <c r="AX430" s="265">
        <f t="shared" si="340"/>
        <v>0</v>
      </c>
      <c r="AZ430" s="492">
        <f t="shared" si="337"/>
        <v>0</v>
      </c>
      <c r="BB430" s="492">
        <f t="shared" si="338"/>
        <v>0</v>
      </c>
      <c r="BD430" s="265">
        <f t="shared" si="341"/>
        <v>0</v>
      </c>
      <c r="BE430" s="105"/>
      <c r="BF430" s="105"/>
      <c r="BG430" s="105"/>
      <c r="BH430" s="105"/>
      <c r="BI430" s="105"/>
      <c r="BJ430" s="105"/>
    </row>
    <row r="431" spans="2:62" ht="20.100000000000001" hidden="1" customHeight="1" outlineLevel="1">
      <c r="B431" s="100"/>
      <c r="C431" s="908"/>
      <c r="D431" s="909"/>
      <c r="E431" s="909"/>
      <c r="F431" s="910"/>
      <c r="G431" s="890"/>
      <c r="H431" s="891"/>
      <c r="I431" s="152"/>
      <c r="J431" s="152"/>
      <c r="K431" s="152"/>
      <c r="L431" s="152"/>
      <c r="M431" s="152"/>
      <c r="N431" s="152"/>
      <c r="O431" s="152"/>
      <c r="P431" s="153"/>
      <c r="Q431" s="153"/>
      <c r="R431" s="156">
        <f t="shared" si="332"/>
        <v>0</v>
      </c>
      <c r="S431" s="156">
        <f t="shared" si="333"/>
        <v>0</v>
      </c>
      <c r="U431" s="157">
        <f t="shared" si="339"/>
        <v>0</v>
      </c>
      <c r="W431" s="152"/>
      <c r="X431" s="152"/>
      <c r="Y431" s="152"/>
      <c r="Z431" s="152"/>
      <c r="AA431" s="152"/>
      <c r="AB431" s="152"/>
      <c r="AC431" s="347"/>
      <c r="AD431" s="152"/>
      <c r="AE431" s="152"/>
      <c r="AF431" s="152"/>
      <c r="AG431" s="152"/>
      <c r="AH431" s="152"/>
      <c r="AI431" s="152"/>
      <c r="AJ431" s="347"/>
      <c r="AK431" s="152"/>
      <c r="AL431" s="152"/>
      <c r="AM431" s="295"/>
      <c r="AN431" s="228"/>
      <c r="AO431" s="228"/>
      <c r="AP431" s="228"/>
      <c r="AQ431" s="228"/>
      <c r="AR431" s="228"/>
      <c r="AS431" s="348"/>
      <c r="AT431" s="264">
        <f t="shared" si="309"/>
        <v>0</v>
      </c>
      <c r="AU431" s="259"/>
      <c r="AV431" s="265">
        <f t="shared" si="336"/>
        <v>0</v>
      </c>
      <c r="AX431" s="265">
        <f t="shared" si="340"/>
        <v>0</v>
      </c>
      <c r="AZ431" s="492">
        <f t="shared" si="337"/>
        <v>0</v>
      </c>
      <c r="BB431" s="492">
        <f t="shared" si="338"/>
        <v>0</v>
      </c>
      <c r="BD431" s="265">
        <f t="shared" si="341"/>
        <v>0</v>
      </c>
      <c r="BE431" s="105"/>
      <c r="BF431" s="105"/>
      <c r="BG431" s="105"/>
      <c r="BH431" s="105"/>
      <c r="BI431" s="105"/>
      <c r="BJ431" s="105"/>
    </row>
    <row r="432" spans="2:62" ht="20.100000000000001" hidden="1" customHeight="1" outlineLevel="1">
      <c r="B432" s="100"/>
      <c r="C432" s="908"/>
      <c r="D432" s="909"/>
      <c r="E432" s="909"/>
      <c r="F432" s="910"/>
      <c r="G432" s="890"/>
      <c r="H432" s="891"/>
      <c r="I432" s="152"/>
      <c r="J432" s="152"/>
      <c r="K432" s="152"/>
      <c r="L432" s="152"/>
      <c r="M432" s="152"/>
      <c r="N432" s="152"/>
      <c r="O432" s="152"/>
      <c r="P432" s="153"/>
      <c r="Q432" s="153"/>
      <c r="R432" s="156">
        <f t="shared" si="332"/>
        <v>0</v>
      </c>
      <c r="S432" s="156">
        <f t="shared" si="333"/>
        <v>0</v>
      </c>
      <c r="U432" s="157">
        <f t="shared" si="339"/>
        <v>0</v>
      </c>
      <c r="W432" s="152"/>
      <c r="X432" s="152"/>
      <c r="Y432" s="152"/>
      <c r="Z432" s="152"/>
      <c r="AA432" s="152"/>
      <c r="AB432" s="152"/>
      <c r="AC432" s="347"/>
      <c r="AD432" s="152"/>
      <c r="AE432" s="152"/>
      <c r="AF432" s="152"/>
      <c r="AG432" s="152"/>
      <c r="AH432" s="152"/>
      <c r="AI432" s="152"/>
      <c r="AJ432" s="347"/>
      <c r="AK432" s="152"/>
      <c r="AL432" s="152"/>
      <c r="AM432" s="295"/>
      <c r="AN432" s="228"/>
      <c r="AO432" s="228"/>
      <c r="AP432" s="228"/>
      <c r="AQ432" s="228"/>
      <c r="AR432" s="228"/>
      <c r="AS432" s="348"/>
      <c r="AT432" s="264">
        <f t="shared" si="309"/>
        <v>0</v>
      </c>
      <c r="AU432" s="259"/>
      <c r="AV432" s="265">
        <f t="shared" si="336"/>
        <v>0</v>
      </c>
      <c r="AX432" s="265">
        <f t="shared" si="340"/>
        <v>0</v>
      </c>
      <c r="AZ432" s="492">
        <f t="shared" si="337"/>
        <v>0</v>
      </c>
      <c r="BB432" s="492">
        <f t="shared" si="338"/>
        <v>0</v>
      </c>
      <c r="BD432" s="265">
        <f t="shared" si="341"/>
        <v>0</v>
      </c>
      <c r="BE432" s="105"/>
      <c r="BF432" s="105"/>
      <c r="BG432" s="105"/>
      <c r="BH432" s="105"/>
      <c r="BI432" s="105"/>
      <c r="BJ432" s="105"/>
    </row>
    <row r="433" spans="2:62" ht="20.100000000000001" hidden="1" customHeight="1" outlineLevel="1">
      <c r="B433" s="100"/>
      <c r="C433" s="908"/>
      <c r="D433" s="909"/>
      <c r="E433" s="909"/>
      <c r="F433" s="910"/>
      <c r="G433" s="890"/>
      <c r="H433" s="891"/>
      <c r="I433" s="152"/>
      <c r="J433" s="152"/>
      <c r="K433" s="152"/>
      <c r="L433" s="152"/>
      <c r="M433" s="152"/>
      <c r="N433" s="152"/>
      <c r="O433" s="152"/>
      <c r="P433" s="153"/>
      <c r="Q433" s="153"/>
      <c r="R433" s="156">
        <f t="shared" si="332"/>
        <v>0</v>
      </c>
      <c r="S433" s="156">
        <f t="shared" si="333"/>
        <v>0</v>
      </c>
      <c r="U433" s="157">
        <f t="shared" si="339"/>
        <v>0</v>
      </c>
      <c r="W433" s="152"/>
      <c r="X433" s="152"/>
      <c r="Y433" s="152"/>
      <c r="Z433" s="152"/>
      <c r="AA433" s="152"/>
      <c r="AB433" s="152"/>
      <c r="AC433" s="347"/>
      <c r="AD433" s="152"/>
      <c r="AE433" s="152"/>
      <c r="AF433" s="152"/>
      <c r="AG433" s="152"/>
      <c r="AH433" s="152"/>
      <c r="AI433" s="152"/>
      <c r="AJ433" s="347"/>
      <c r="AK433" s="152"/>
      <c r="AL433" s="152"/>
      <c r="AM433" s="295"/>
      <c r="AN433" s="228"/>
      <c r="AO433" s="228"/>
      <c r="AP433" s="228"/>
      <c r="AQ433" s="228"/>
      <c r="AR433" s="228"/>
      <c r="AS433" s="348"/>
      <c r="AT433" s="264">
        <f t="shared" si="309"/>
        <v>0</v>
      </c>
      <c r="AU433" s="259"/>
      <c r="AV433" s="265">
        <f t="shared" si="336"/>
        <v>0</v>
      </c>
      <c r="AX433" s="265">
        <f t="shared" si="340"/>
        <v>0</v>
      </c>
      <c r="AZ433" s="492">
        <f t="shared" si="337"/>
        <v>0</v>
      </c>
      <c r="BB433" s="492">
        <f t="shared" si="338"/>
        <v>0</v>
      </c>
      <c r="BD433" s="265">
        <f t="shared" si="341"/>
        <v>0</v>
      </c>
      <c r="BE433" s="105"/>
      <c r="BF433" s="105"/>
      <c r="BG433" s="105"/>
      <c r="BH433" s="105"/>
      <c r="BI433" s="105"/>
      <c r="BJ433" s="105"/>
    </row>
    <row r="434" spans="2:62" ht="20.100000000000001" hidden="1" customHeight="1" outlineLevel="1">
      <c r="B434" s="100"/>
      <c r="C434" s="908"/>
      <c r="D434" s="909"/>
      <c r="E434" s="909"/>
      <c r="F434" s="910"/>
      <c r="G434" s="890"/>
      <c r="H434" s="891"/>
      <c r="I434" s="152"/>
      <c r="J434" s="152"/>
      <c r="K434" s="152"/>
      <c r="L434" s="152"/>
      <c r="M434" s="152"/>
      <c r="N434" s="152"/>
      <c r="O434" s="152"/>
      <c r="P434" s="153"/>
      <c r="Q434" s="153"/>
      <c r="R434" s="156">
        <f t="shared" si="332"/>
        <v>0</v>
      </c>
      <c r="S434" s="156">
        <f t="shared" si="333"/>
        <v>0</v>
      </c>
      <c r="U434" s="157">
        <f t="shared" si="339"/>
        <v>0</v>
      </c>
      <c r="W434" s="152"/>
      <c r="X434" s="152"/>
      <c r="Y434" s="152"/>
      <c r="Z434" s="152"/>
      <c r="AA434" s="152"/>
      <c r="AB434" s="152"/>
      <c r="AC434" s="347"/>
      <c r="AD434" s="152"/>
      <c r="AE434" s="152"/>
      <c r="AF434" s="152"/>
      <c r="AG434" s="152"/>
      <c r="AH434" s="152"/>
      <c r="AI434" s="152"/>
      <c r="AJ434" s="347"/>
      <c r="AK434" s="152"/>
      <c r="AL434" s="152"/>
      <c r="AM434" s="295"/>
      <c r="AN434" s="228"/>
      <c r="AO434" s="228"/>
      <c r="AP434" s="228"/>
      <c r="AQ434" s="228"/>
      <c r="AR434" s="228"/>
      <c r="AS434" s="348"/>
      <c r="AT434" s="264">
        <f t="shared" si="309"/>
        <v>0</v>
      </c>
      <c r="AU434" s="259"/>
      <c r="AV434" s="265">
        <f t="shared" si="336"/>
        <v>0</v>
      </c>
      <c r="AX434" s="265">
        <f t="shared" si="340"/>
        <v>0</v>
      </c>
      <c r="AZ434" s="492">
        <f t="shared" si="337"/>
        <v>0</v>
      </c>
      <c r="BB434" s="492">
        <f t="shared" si="338"/>
        <v>0</v>
      </c>
      <c r="BD434" s="265">
        <f t="shared" si="341"/>
        <v>0</v>
      </c>
      <c r="BE434" s="105"/>
      <c r="BF434" s="105"/>
      <c r="BG434" s="105"/>
      <c r="BH434" s="105"/>
      <c r="BI434" s="105"/>
      <c r="BJ434" s="105"/>
    </row>
    <row r="435" spans="2:62" ht="20.100000000000001" hidden="1" customHeight="1" outlineLevel="1">
      <c r="B435" s="100"/>
      <c r="C435" s="908"/>
      <c r="D435" s="909"/>
      <c r="E435" s="909"/>
      <c r="F435" s="910"/>
      <c r="G435" s="890"/>
      <c r="H435" s="891"/>
      <c r="I435" s="152"/>
      <c r="J435" s="152"/>
      <c r="K435" s="152"/>
      <c r="L435" s="152"/>
      <c r="M435" s="152"/>
      <c r="N435" s="152"/>
      <c r="O435" s="152"/>
      <c r="P435" s="153"/>
      <c r="Q435" s="153"/>
      <c r="R435" s="156">
        <f t="shared" si="332"/>
        <v>0</v>
      </c>
      <c r="S435" s="156">
        <f t="shared" si="333"/>
        <v>0</v>
      </c>
      <c r="U435" s="157">
        <f t="shared" si="339"/>
        <v>0</v>
      </c>
      <c r="W435" s="152"/>
      <c r="X435" s="152"/>
      <c r="Y435" s="152"/>
      <c r="Z435" s="152"/>
      <c r="AA435" s="152"/>
      <c r="AB435" s="152"/>
      <c r="AC435" s="347"/>
      <c r="AD435" s="152"/>
      <c r="AE435" s="152"/>
      <c r="AF435" s="152"/>
      <c r="AG435" s="152"/>
      <c r="AH435" s="152"/>
      <c r="AI435" s="152"/>
      <c r="AJ435" s="347"/>
      <c r="AK435" s="152"/>
      <c r="AL435" s="152"/>
      <c r="AM435" s="295"/>
      <c r="AN435" s="228"/>
      <c r="AO435" s="228"/>
      <c r="AP435" s="228"/>
      <c r="AQ435" s="228"/>
      <c r="AR435" s="228"/>
      <c r="AS435" s="348"/>
      <c r="AT435" s="264">
        <f t="shared" si="309"/>
        <v>0</v>
      </c>
      <c r="AU435" s="259"/>
      <c r="AV435" s="265">
        <f t="shared" si="336"/>
        <v>0</v>
      </c>
      <c r="AX435" s="265">
        <f t="shared" si="340"/>
        <v>0</v>
      </c>
      <c r="AZ435" s="492">
        <f t="shared" si="337"/>
        <v>0</v>
      </c>
      <c r="BB435" s="492">
        <f t="shared" si="338"/>
        <v>0</v>
      </c>
      <c r="BD435" s="265">
        <f t="shared" si="341"/>
        <v>0</v>
      </c>
      <c r="BE435" s="105"/>
      <c r="BF435" s="105"/>
      <c r="BG435" s="105"/>
      <c r="BH435" s="105"/>
      <c r="BI435" s="105"/>
      <c r="BJ435" s="105"/>
    </row>
    <row r="436" spans="2:62" ht="9.9499999999999993" hidden="1" customHeight="1" outlineLevel="1">
      <c r="B436" s="101"/>
      <c r="C436" s="208"/>
      <c r="D436" s="208"/>
      <c r="E436" s="208"/>
      <c r="F436" s="208"/>
      <c r="G436" s="237"/>
      <c r="H436" s="207"/>
      <c r="I436" s="257"/>
      <c r="J436" s="257"/>
      <c r="K436" s="257"/>
      <c r="L436" s="257"/>
      <c r="M436" s="257"/>
      <c r="N436" s="257"/>
      <c r="O436" s="257"/>
      <c r="P436" s="256"/>
      <c r="Q436" s="102"/>
      <c r="R436" s="102"/>
      <c r="S436" s="102"/>
      <c r="U436" s="98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Z436" s="493"/>
      <c r="BE436" s="105"/>
      <c r="BF436" s="105"/>
      <c r="BG436" s="105"/>
      <c r="BH436" s="105"/>
      <c r="BI436" s="105"/>
      <c r="BJ436" s="105"/>
    </row>
    <row r="437" spans="2:62" ht="20.100000000000001" customHeight="1" collapsed="1">
      <c r="B437" s="8">
        <f>B420+1</f>
        <v>26</v>
      </c>
      <c r="C437" s="916"/>
      <c r="D437" s="917"/>
      <c r="E437" s="917"/>
      <c r="F437" s="918"/>
      <c r="G437" s="429"/>
      <c r="H437" s="206">
        <v>1</v>
      </c>
      <c r="I437" s="642">
        <f t="shared" ref="I437" si="342">$H437*SUM(I438:I452)</f>
        <v>0</v>
      </c>
      <c r="J437" s="643">
        <f t="shared" ref="J437:O437" si="343">$H437*SUM(J438:J452)</f>
        <v>0</v>
      </c>
      <c r="K437" s="644">
        <f t="shared" si="343"/>
        <v>0</v>
      </c>
      <c r="L437" s="645">
        <f t="shared" si="343"/>
        <v>0</v>
      </c>
      <c r="M437" s="645">
        <f t="shared" si="343"/>
        <v>0</v>
      </c>
      <c r="N437" s="644">
        <f t="shared" si="343"/>
        <v>0</v>
      </c>
      <c r="O437" s="642">
        <f t="shared" si="343"/>
        <v>0</v>
      </c>
      <c r="P437" s="209">
        <f t="shared" ref="P437:Q437" si="344">$H437*SUM(P438:P452)</f>
        <v>0</v>
      </c>
      <c r="Q437" s="210">
        <f t="shared" si="344"/>
        <v>0</v>
      </c>
      <c r="R437" s="136">
        <f t="shared" ref="R437:R452" si="345">P437*(1+Gewinn)*(1+SicherheitAngebot)</f>
        <v>0</v>
      </c>
      <c r="S437" s="137">
        <f t="shared" ref="S437:S452" si="346">Q437*(1+MGKZ)*(1+Gewinn)*(1+SicherheitAngebot)</f>
        <v>0</v>
      </c>
      <c r="U437" s="10">
        <f>I437*$I$7+J437*$J$7+K437*$K$7+L437*$L$7+M437*$M$7+N437*$N$7+O437*$O$7+R437+S437</f>
        <v>0</v>
      </c>
      <c r="W437" s="646">
        <f t="shared" ref="W437:AB437" si="347">$H437*SUM(W438:W452)</f>
        <v>0</v>
      </c>
      <c r="X437" s="647">
        <f t="shared" si="347"/>
        <v>0</v>
      </c>
      <c r="Y437" s="648">
        <f t="shared" si="347"/>
        <v>0</v>
      </c>
      <c r="Z437" s="649">
        <f t="shared" si="347"/>
        <v>0</v>
      </c>
      <c r="AA437" s="648">
        <f t="shared" si="347"/>
        <v>0</v>
      </c>
      <c r="AB437" s="646">
        <f t="shared" si="347"/>
        <v>0</v>
      </c>
      <c r="AC437" s="258"/>
      <c r="AD437" s="646">
        <f t="shared" ref="AD437:AM437" si="348">$H437*SUM(AD438:AD452)</f>
        <v>0</v>
      </c>
      <c r="AE437" s="647">
        <f t="shared" si="348"/>
        <v>0</v>
      </c>
      <c r="AF437" s="648">
        <f t="shared" si="348"/>
        <v>0</v>
      </c>
      <c r="AG437" s="649">
        <f t="shared" si="348"/>
        <v>0</v>
      </c>
      <c r="AH437" s="648">
        <f t="shared" si="348"/>
        <v>0</v>
      </c>
      <c r="AI437" s="646">
        <f t="shared" si="348"/>
        <v>0</v>
      </c>
      <c r="AJ437" s="258"/>
      <c r="AK437" s="653">
        <f t="shared" si="348"/>
        <v>0</v>
      </c>
      <c r="AL437" s="653">
        <f t="shared" si="348"/>
        <v>0</v>
      </c>
      <c r="AM437" s="653">
        <f t="shared" si="348"/>
        <v>0</v>
      </c>
      <c r="AN437" s="227">
        <f>$H437*SUM(AN438:AN452)*(1+Gewinn)*(1+SicherheitAngebot)</f>
        <v>0</v>
      </c>
      <c r="AO437" s="227">
        <f>$H437*SUM(AO438:AO452)*(1+Gewinn)*(1+SicherheitAngebot)</f>
        <v>0</v>
      </c>
      <c r="AP437" s="227">
        <f>$H437*SUM(AP438:AP452)*(1+Gewinn)*(1+SicherheitAngebot)</f>
        <v>0</v>
      </c>
      <c r="AQ437" s="227">
        <f>$H437*SUM(AQ438:AQ452)*(1+Gewinn)*(1+SicherheitAngebot)</f>
        <v>0</v>
      </c>
      <c r="AR437" s="227">
        <f>$H437*SUM(AR438:AR452)*(1+Gewinn)*(1+SicherheitAngebot)</f>
        <v>0</v>
      </c>
      <c r="AS437" s="262"/>
      <c r="AT437" s="263">
        <f t="shared" si="309"/>
        <v>0</v>
      </c>
      <c r="AU437" s="259"/>
      <c r="AV437" s="491">
        <f>AK437*$AK$7+AL437*$AL$7+AM437*$AM$7+SUM(AN437:AR437)+AT437/Zuschläge_IBN+AT437</f>
        <v>0</v>
      </c>
      <c r="AX437" s="685">
        <f>U437+AV437</f>
        <v>0</v>
      </c>
      <c r="AZ437" s="490">
        <f>IF(H437&gt;0,U437/(1+SicherheitAngebot)*(1+Sicherheit),0)</f>
        <v>0</v>
      </c>
      <c r="BB437" s="490">
        <f>IF(H437&gt;0,AV437/(1+SicherheitAngebot)*(1+Sicherheit),0)</f>
        <v>0</v>
      </c>
      <c r="BD437" s="490">
        <f>AZ437+BB437</f>
        <v>0</v>
      </c>
      <c r="BE437" s="105"/>
      <c r="BF437" s="105"/>
      <c r="BG437" s="105"/>
      <c r="BH437" s="105"/>
      <c r="BI437" s="105"/>
      <c r="BJ437" s="105"/>
    </row>
    <row r="438" spans="2:62" ht="20.100000000000001" hidden="1" customHeight="1" outlineLevel="1">
      <c r="B438" s="99"/>
      <c r="C438" s="908"/>
      <c r="D438" s="909"/>
      <c r="E438" s="909"/>
      <c r="F438" s="910"/>
      <c r="G438" s="890"/>
      <c r="H438" s="901"/>
      <c r="I438" s="152"/>
      <c r="J438" s="152"/>
      <c r="K438" s="152"/>
      <c r="L438" s="152"/>
      <c r="M438" s="152"/>
      <c r="N438" s="152"/>
      <c r="O438" s="152"/>
      <c r="P438" s="153"/>
      <c r="Q438" s="153"/>
      <c r="R438" s="156">
        <f t="shared" si="345"/>
        <v>0</v>
      </c>
      <c r="S438" s="156">
        <f t="shared" si="346"/>
        <v>0</v>
      </c>
      <c r="U438" s="157">
        <f>I438*$I$7+J438*$J$7+K438*$K$7+L438*$L$7+M438*$M$7+N438*$N$7+O438*$O$7+R438+S438</f>
        <v>0</v>
      </c>
      <c r="W438" s="152"/>
      <c r="X438" s="152"/>
      <c r="Y438" s="152"/>
      <c r="Z438" s="152"/>
      <c r="AA438" s="152"/>
      <c r="AB438" s="152"/>
      <c r="AC438" s="347"/>
      <c r="AD438" s="152"/>
      <c r="AE438" s="152"/>
      <c r="AF438" s="152"/>
      <c r="AG438" s="152"/>
      <c r="AH438" s="152"/>
      <c r="AI438" s="152"/>
      <c r="AJ438" s="347"/>
      <c r="AK438" s="152"/>
      <c r="AL438" s="152"/>
      <c r="AM438" s="295"/>
      <c r="AN438" s="228"/>
      <c r="AO438" s="228"/>
      <c r="AP438" s="228"/>
      <c r="AQ438" s="228"/>
      <c r="AR438" s="228"/>
      <c r="AS438" s="348"/>
      <c r="AT438" s="264">
        <f t="shared" si="309"/>
        <v>0</v>
      </c>
      <c r="AU438" s="259"/>
      <c r="AV438" s="265">
        <f t="shared" ref="AV438:AV452" si="349">AK438*$AK$7+AL438*$AL$7+AM438*$AM$7+SUM(AN438:AR438)*(1+Gewinn)*(1+SicherheitAngebot)+AT438/Zuschläge_IBN+AT438</f>
        <v>0</v>
      </c>
      <c r="AX438" s="265">
        <f>U438+AV438</f>
        <v>0</v>
      </c>
      <c r="AZ438" s="492">
        <f t="shared" ref="AZ438:AZ452" si="350">U438/(1+SicherheitAngebot)*(1+Sicherheit)</f>
        <v>0</v>
      </c>
      <c r="BB438" s="492">
        <f t="shared" ref="BB438:BB452" si="351">AV438/(1+SicherheitAngebot)*(1+Sicherheit)</f>
        <v>0</v>
      </c>
      <c r="BD438" s="265">
        <f>AZ438+BB438</f>
        <v>0</v>
      </c>
      <c r="BE438" s="105"/>
      <c r="BF438" s="105"/>
      <c r="BG438" s="105"/>
      <c r="BH438" s="105"/>
      <c r="BI438" s="105"/>
      <c r="BJ438" s="105"/>
    </row>
    <row r="439" spans="2:62" ht="20.100000000000001" hidden="1" customHeight="1" outlineLevel="1">
      <c r="B439" s="100"/>
      <c r="C439" s="908"/>
      <c r="D439" s="909"/>
      <c r="E439" s="909"/>
      <c r="F439" s="910"/>
      <c r="G439" s="890"/>
      <c r="H439" s="891"/>
      <c r="I439" s="152"/>
      <c r="J439" s="152"/>
      <c r="K439" s="152"/>
      <c r="L439" s="152"/>
      <c r="M439" s="152"/>
      <c r="N439" s="152"/>
      <c r="O439" s="152"/>
      <c r="P439" s="153"/>
      <c r="Q439" s="153"/>
      <c r="R439" s="156">
        <f t="shared" si="345"/>
        <v>0</v>
      </c>
      <c r="S439" s="156">
        <f t="shared" si="346"/>
        <v>0</v>
      </c>
      <c r="U439" s="157">
        <f t="shared" ref="U439:U452" si="352">I439*$I$7+J439*$J$7+K439*$K$7+L439*$L$7+M439*$M$7+N439*$N$7+O439*$O$7+R439+S439</f>
        <v>0</v>
      </c>
      <c r="W439" s="152"/>
      <c r="X439" s="152"/>
      <c r="Y439" s="152"/>
      <c r="Z439" s="152"/>
      <c r="AA439" s="152"/>
      <c r="AB439" s="152"/>
      <c r="AC439" s="347"/>
      <c r="AD439" s="152"/>
      <c r="AE439" s="152"/>
      <c r="AF439" s="152"/>
      <c r="AG439" s="152"/>
      <c r="AH439" s="152"/>
      <c r="AI439" s="152"/>
      <c r="AJ439" s="347"/>
      <c r="AK439" s="152"/>
      <c r="AL439" s="152"/>
      <c r="AM439" s="295"/>
      <c r="AN439" s="228"/>
      <c r="AO439" s="228"/>
      <c r="AP439" s="228"/>
      <c r="AQ439" s="228"/>
      <c r="AR439" s="228"/>
      <c r="AS439" s="348"/>
      <c r="AT439" s="264">
        <f t="shared" si="309"/>
        <v>0</v>
      </c>
      <c r="AU439" s="259"/>
      <c r="AV439" s="265">
        <f t="shared" si="349"/>
        <v>0</v>
      </c>
      <c r="AX439" s="265">
        <f t="shared" ref="AX439:AX452" si="353">U439+AV439</f>
        <v>0</v>
      </c>
      <c r="AZ439" s="492">
        <f t="shared" si="350"/>
        <v>0</v>
      </c>
      <c r="BB439" s="492">
        <f t="shared" si="351"/>
        <v>0</v>
      </c>
      <c r="BD439" s="265">
        <f t="shared" ref="BD439:BD452" si="354">AZ439+BB439</f>
        <v>0</v>
      </c>
      <c r="BE439" s="105"/>
      <c r="BF439" s="105"/>
      <c r="BG439" s="105"/>
      <c r="BH439" s="105"/>
      <c r="BI439" s="105"/>
      <c r="BJ439" s="105"/>
    </row>
    <row r="440" spans="2:62" ht="20.100000000000001" hidden="1" customHeight="1" outlineLevel="1">
      <c r="B440" s="100"/>
      <c r="C440" s="908"/>
      <c r="D440" s="909"/>
      <c r="E440" s="909"/>
      <c r="F440" s="910"/>
      <c r="G440" s="890"/>
      <c r="H440" s="891"/>
      <c r="I440" s="152"/>
      <c r="J440" s="152"/>
      <c r="K440" s="152"/>
      <c r="L440" s="152"/>
      <c r="M440" s="152"/>
      <c r="N440" s="152"/>
      <c r="O440" s="152"/>
      <c r="P440" s="153"/>
      <c r="Q440" s="153"/>
      <c r="R440" s="156">
        <f t="shared" si="345"/>
        <v>0</v>
      </c>
      <c r="S440" s="156">
        <f t="shared" si="346"/>
        <v>0</v>
      </c>
      <c r="U440" s="157">
        <f t="shared" si="352"/>
        <v>0</v>
      </c>
      <c r="W440" s="152"/>
      <c r="X440" s="152"/>
      <c r="Y440" s="152"/>
      <c r="Z440" s="152"/>
      <c r="AA440" s="152"/>
      <c r="AB440" s="152"/>
      <c r="AC440" s="347"/>
      <c r="AD440" s="152"/>
      <c r="AE440" s="152"/>
      <c r="AF440" s="152"/>
      <c r="AG440" s="152"/>
      <c r="AH440" s="152"/>
      <c r="AI440" s="152"/>
      <c r="AJ440" s="347"/>
      <c r="AK440" s="152"/>
      <c r="AL440" s="152"/>
      <c r="AM440" s="295"/>
      <c r="AN440" s="228"/>
      <c r="AO440" s="228"/>
      <c r="AP440" s="228"/>
      <c r="AQ440" s="228"/>
      <c r="AR440" s="228"/>
      <c r="AS440" s="348"/>
      <c r="AT440" s="264">
        <f t="shared" si="309"/>
        <v>0</v>
      </c>
      <c r="AU440" s="259"/>
      <c r="AV440" s="265">
        <f t="shared" si="349"/>
        <v>0</v>
      </c>
      <c r="AX440" s="265">
        <f t="shared" si="353"/>
        <v>0</v>
      </c>
      <c r="AZ440" s="492">
        <f t="shared" si="350"/>
        <v>0</v>
      </c>
      <c r="BB440" s="492">
        <f t="shared" si="351"/>
        <v>0</v>
      </c>
      <c r="BD440" s="265">
        <f t="shared" si="354"/>
        <v>0</v>
      </c>
      <c r="BE440" s="105"/>
      <c r="BF440" s="105"/>
      <c r="BG440" s="105"/>
      <c r="BH440" s="105"/>
      <c r="BI440" s="105"/>
      <c r="BJ440" s="105"/>
    </row>
    <row r="441" spans="2:62" ht="20.100000000000001" hidden="1" customHeight="1" outlineLevel="1">
      <c r="B441" s="100"/>
      <c r="C441" s="908"/>
      <c r="D441" s="909"/>
      <c r="E441" s="909"/>
      <c r="F441" s="910"/>
      <c r="G441" s="890"/>
      <c r="H441" s="891"/>
      <c r="I441" s="152"/>
      <c r="J441" s="152"/>
      <c r="K441" s="152"/>
      <c r="L441" s="152"/>
      <c r="M441" s="152"/>
      <c r="N441" s="152"/>
      <c r="O441" s="152"/>
      <c r="P441" s="153"/>
      <c r="Q441" s="153"/>
      <c r="R441" s="156">
        <f t="shared" si="345"/>
        <v>0</v>
      </c>
      <c r="S441" s="156">
        <f t="shared" si="346"/>
        <v>0</v>
      </c>
      <c r="U441" s="157">
        <f t="shared" si="352"/>
        <v>0</v>
      </c>
      <c r="W441" s="152"/>
      <c r="X441" s="152"/>
      <c r="Y441" s="152"/>
      <c r="Z441" s="152"/>
      <c r="AA441" s="152"/>
      <c r="AB441" s="152"/>
      <c r="AC441" s="347"/>
      <c r="AD441" s="152"/>
      <c r="AE441" s="152"/>
      <c r="AF441" s="152"/>
      <c r="AG441" s="152"/>
      <c r="AH441" s="152"/>
      <c r="AI441" s="152"/>
      <c r="AJ441" s="347"/>
      <c r="AK441" s="152"/>
      <c r="AL441" s="152"/>
      <c r="AM441" s="295"/>
      <c r="AN441" s="228"/>
      <c r="AO441" s="228"/>
      <c r="AP441" s="228"/>
      <c r="AQ441" s="228"/>
      <c r="AR441" s="228"/>
      <c r="AS441" s="348"/>
      <c r="AT441" s="264">
        <f t="shared" si="309"/>
        <v>0</v>
      </c>
      <c r="AU441" s="259"/>
      <c r="AV441" s="265">
        <f t="shared" si="349"/>
        <v>0</v>
      </c>
      <c r="AX441" s="265">
        <f t="shared" si="353"/>
        <v>0</v>
      </c>
      <c r="AZ441" s="492">
        <f t="shared" si="350"/>
        <v>0</v>
      </c>
      <c r="BB441" s="492">
        <f t="shared" si="351"/>
        <v>0</v>
      </c>
      <c r="BD441" s="265">
        <f t="shared" si="354"/>
        <v>0</v>
      </c>
      <c r="BE441" s="105"/>
      <c r="BF441" s="105"/>
      <c r="BG441" s="105"/>
      <c r="BH441" s="105"/>
      <c r="BI441" s="105"/>
      <c r="BJ441" s="105"/>
    </row>
    <row r="442" spans="2:62" ht="20.100000000000001" hidden="1" customHeight="1" outlineLevel="1">
      <c r="B442" s="100"/>
      <c r="C442" s="908"/>
      <c r="D442" s="909"/>
      <c r="E442" s="909"/>
      <c r="F442" s="910"/>
      <c r="G442" s="890"/>
      <c r="H442" s="891"/>
      <c r="I442" s="152"/>
      <c r="J442" s="152"/>
      <c r="K442" s="152"/>
      <c r="L442" s="152"/>
      <c r="M442" s="152"/>
      <c r="N442" s="152"/>
      <c r="O442" s="152"/>
      <c r="P442" s="153"/>
      <c r="Q442" s="153"/>
      <c r="R442" s="156">
        <f t="shared" si="345"/>
        <v>0</v>
      </c>
      <c r="S442" s="156">
        <f t="shared" si="346"/>
        <v>0</v>
      </c>
      <c r="U442" s="157">
        <f t="shared" si="352"/>
        <v>0</v>
      </c>
      <c r="W442" s="152"/>
      <c r="X442" s="152"/>
      <c r="Y442" s="152"/>
      <c r="Z442" s="152"/>
      <c r="AA442" s="152"/>
      <c r="AB442" s="152"/>
      <c r="AC442" s="347"/>
      <c r="AD442" s="152"/>
      <c r="AE442" s="152"/>
      <c r="AF442" s="152"/>
      <c r="AG442" s="152"/>
      <c r="AH442" s="152"/>
      <c r="AI442" s="152"/>
      <c r="AJ442" s="347"/>
      <c r="AK442" s="152"/>
      <c r="AL442" s="152"/>
      <c r="AM442" s="295"/>
      <c r="AN442" s="228"/>
      <c r="AO442" s="228"/>
      <c r="AP442" s="228"/>
      <c r="AQ442" s="228"/>
      <c r="AR442" s="228"/>
      <c r="AS442" s="348"/>
      <c r="AT442" s="264">
        <f t="shared" si="309"/>
        <v>0</v>
      </c>
      <c r="AU442" s="259"/>
      <c r="AV442" s="265">
        <f t="shared" si="349"/>
        <v>0</v>
      </c>
      <c r="AX442" s="265">
        <f t="shared" si="353"/>
        <v>0</v>
      </c>
      <c r="AZ442" s="492">
        <f t="shared" si="350"/>
        <v>0</v>
      </c>
      <c r="BB442" s="492">
        <f t="shared" si="351"/>
        <v>0</v>
      </c>
      <c r="BD442" s="265">
        <f t="shared" si="354"/>
        <v>0</v>
      </c>
      <c r="BE442" s="105"/>
      <c r="BF442" s="105"/>
      <c r="BG442" s="105"/>
      <c r="BH442" s="105"/>
      <c r="BI442" s="105"/>
      <c r="BJ442" s="105"/>
    </row>
    <row r="443" spans="2:62" ht="20.100000000000001" hidden="1" customHeight="1" outlineLevel="1">
      <c r="B443" s="100"/>
      <c r="C443" s="908"/>
      <c r="D443" s="909"/>
      <c r="E443" s="909"/>
      <c r="F443" s="910"/>
      <c r="G443" s="890"/>
      <c r="H443" s="891"/>
      <c r="I443" s="152"/>
      <c r="J443" s="152"/>
      <c r="K443" s="152"/>
      <c r="L443" s="152"/>
      <c r="M443" s="152"/>
      <c r="N443" s="152"/>
      <c r="O443" s="152"/>
      <c r="P443" s="153"/>
      <c r="Q443" s="153"/>
      <c r="R443" s="156">
        <f t="shared" si="345"/>
        <v>0</v>
      </c>
      <c r="S443" s="156">
        <f t="shared" si="346"/>
        <v>0</v>
      </c>
      <c r="U443" s="157">
        <f t="shared" si="352"/>
        <v>0</v>
      </c>
      <c r="W443" s="152"/>
      <c r="X443" s="152"/>
      <c r="Y443" s="152"/>
      <c r="Z443" s="152"/>
      <c r="AA443" s="152"/>
      <c r="AB443" s="152"/>
      <c r="AC443" s="347"/>
      <c r="AD443" s="152"/>
      <c r="AE443" s="152"/>
      <c r="AF443" s="152"/>
      <c r="AG443" s="152"/>
      <c r="AH443" s="152"/>
      <c r="AI443" s="152"/>
      <c r="AJ443" s="347"/>
      <c r="AK443" s="152"/>
      <c r="AL443" s="152"/>
      <c r="AM443" s="295"/>
      <c r="AN443" s="228"/>
      <c r="AO443" s="228"/>
      <c r="AP443" s="228"/>
      <c r="AQ443" s="228"/>
      <c r="AR443" s="228"/>
      <c r="AS443" s="348"/>
      <c r="AT443" s="264">
        <f t="shared" si="309"/>
        <v>0</v>
      </c>
      <c r="AU443" s="259"/>
      <c r="AV443" s="265">
        <f t="shared" si="349"/>
        <v>0</v>
      </c>
      <c r="AX443" s="265">
        <f t="shared" si="353"/>
        <v>0</v>
      </c>
      <c r="AZ443" s="492">
        <f t="shared" si="350"/>
        <v>0</v>
      </c>
      <c r="BB443" s="492">
        <f t="shared" si="351"/>
        <v>0</v>
      </c>
      <c r="BD443" s="265">
        <f t="shared" si="354"/>
        <v>0</v>
      </c>
      <c r="BE443" s="105"/>
      <c r="BF443" s="105"/>
      <c r="BG443" s="105"/>
      <c r="BH443" s="105"/>
      <c r="BI443" s="105"/>
      <c r="BJ443" s="105"/>
    </row>
    <row r="444" spans="2:62" ht="20.100000000000001" hidden="1" customHeight="1" outlineLevel="1">
      <c r="B444" s="100"/>
      <c r="C444" s="908"/>
      <c r="D444" s="909"/>
      <c r="E444" s="909"/>
      <c r="F444" s="910"/>
      <c r="G444" s="890"/>
      <c r="H444" s="891"/>
      <c r="I444" s="152"/>
      <c r="J444" s="152"/>
      <c r="K444" s="152"/>
      <c r="L444" s="152"/>
      <c r="M444" s="152"/>
      <c r="N444" s="152"/>
      <c r="O444" s="152"/>
      <c r="P444" s="153"/>
      <c r="Q444" s="153"/>
      <c r="R444" s="156">
        <f t="shared" si="345"/>
        <v>0</v>
      </c>
      <c r="S444" s="156">
        <f t="shared" si="346"/>
        <v>0</v>
      </c>
      <c r="U444" s="157">
        <f t="shared" si="352"/>
        <v>0</v>
      </c>
      <c r="W444" s="152"/>
      <c r="X444" s="152"/>
      <c r="Y444" s="152"/>
      <c r="Z444" s="152"/>
      <c r="AA444" s="152"/>
      <c r="AB444" s="152"/>
      <c r="AC444" s="347"/>
      <c r="AD444" s="152"/>
      <c r="AE444" s="152"/>
      <c r="AF444" s="152"/>
      <c r="AG444" s="152"/>
      <c r="AH444" s="152"/>
      <c r="AI444" s="152"/>
      <c r="AJ444" s="347"/>
      <c r="AK444" s="152"/>
      <c r="AL444" s="152"/>
      <c r="AM444" s="295"/>
      <c r="AN444" s="228"/>
      <c r="AO444" s="228"/>
      <c r="AP444" s="228"/>
      <c r="AQ444" s="228"/>
      <c r="AR444" s="228"/>
      <c r="AS444" s="348"/>
      <c r="AT444" s="264">
        <f t="shared" si="309"/>
        <v>0</v>
      </c>
      <c r="AU444" s="259"/>
      <c r="AV444" s="265">
        <f t="shared" si="349"/>
        <v>0</v>
      </c>
      <c r="AX444" s="265">
        <f t="shared" si="353"/>
        <v>0</v>
      </c>
      <c r="AZ444" s="492">
        <f t="shared" si="350"/>
        <v>0</v>
      </c>
      <c r="BB444" s="492">
        <f t="shared" si="351"/>
        <v>0</v>
      </c>
      <c r="BD444" s="265">
        <f t="shared" si="354"/>
        <v>0</v>
      </c>
      <c r="BE444" s="105"/>
      <c r="BF444" s="105"/>
      <c r="BG444" s="105"/>
      <c r="BH444" s="105"/>
      <c r="BI444" s="105"/>
      <c r="BJ444" s="105"/>
    </row>
    <row r="445" spans="2:62" ht="20.100000000000001" hidden="1" customHeight="1" outlineLevel="1">
      <c r="B445" s="100"/>
      <c r="C445" s="908"/>
      <c r="D445" s="909"/>
      <c r="E445" s="909"/>
      <c r="F445" s="910"/>
      <c r="G445" s="890"/>
      <c r="H445" s="891"/>
      <c r="I445" s="152"/>
      <c r="J445" s="152"/>
      <c r="K445" s="152"/>
      <c r="L445" s="152"/>
      <c r="M445" s="152"/>
      <c r="N445" s="152"/>
      <c r="O445" s="152"/>
      <c r="P445" s="153"/>
      <c r="Q445" s="153"/>
      <c r="R445" s="156">
        <f t="shared" si="345"/>
        <v>0</v>
      </c>
      <c r="S445" s="156">
        <f t="shared" si="346"/>
        <v>0</v>
      </c>
      <c r="U445" s="157">
        <f t="shared" si="352"/>
        <v>0</v>
      </c>
      <c r="W445" s="152"/>
      <c r="X445" s="152"/>
      <c r="Y445" s="152"/>
      <c r="Z445" s="152"/>
      <c r="AA445" s="152"/>
      <c r="AB445" s="152"/>
      <c r="AC445" s="347"/>
      <c r="AD445" s="152"/>
      <c r="AE445" s="152"/>
      <c r="AF445" s="152"/>
      <c r="AG445" s="152"/>
      <c r="AH445" s="152"/>
      <c r="AI445" s="152"/>
      <c r="AJ445" s="347"/>
      <c r="AK445" s="152"/>
      <c r="AL445" s="152"/>
      <c r="AM445" s="295"/>
      <c r="AN445" s="228"/>
      <c r="AO445" s="228"/>
      <c r="AP445" s="228"/>
      <c r="AQ445" s="228"/>
      <c r="AR445" s="228"/>
      <c r="AS445" s="348"/>
      <c r="AT445" s="264">
        <f t="shared" si="309"/>
        <v>0</v>
      </c>
      <c r="AU445" s="259"/>
      <c r="AV445" s="265">
        <f t="shared" si="349"/>
        <v>0</v>
      </c>
      <c r="AX445" s="265">
        <f t="shared" si="353"/>
        <v>0</v>
      </c>
      <c r="AZ445" s="492">
        <f t="shared" si="350"/>
        <v>0</v>
      </c>
      <c r="BB445" s="492">
        <f t="shared" si="351"/>
        <v>0</v>
      </c>
      <c r="BD445" s="265">
        <f t="shared" si="354"/>
        <v>0</v>
      </c>
      <c r="BE445" s="105"/>
      <c r="BF445" s="105"/>
      <c r="BG445" s="105"/>
      <c r="BH445" s="105"/>
      <c r="BI445" s="105"/>
      <c r="BJ445" s="105"/>
    </row>
    <row r="446" spans="2:62" ht="20.100000000000001" hidden="1" customHeight="1" outlineLevel="1">
      <c r="B446" s="100"/>
      <c r="C446" s="908"/>
      <c r="D446" s="909"/>
      <c r="E446" s="909"/>
      <c r="F446" s="910"/>
      <c r="G446" s="890"/>
      <c r="H446" s="891"/>
      <c r="I446" s="152"/>
      <c r="J446" s="152"/>
      <c r="K446" s="152"/>
      <c r="L446" s="152"/>
      <c r="M446" s="152"/>
      <c r="N446" s="152"/>
      <c r="O446" s="152"/>
      <c r="P446" s="153"/>
      <c r="Q446" s="153"/>
      <c r="R446" s="156">
        <f t="shared" si="345"/>
        <v>0</v>
      </c>
      <c r="S446" s="156">
        <f t="shared" si="346"/>
        <v>0</v>
      </c>
      <c r="U446" s="157">
        <f t="shared" si="352"/>
        <v>0</v>
      </c>
      <c r="W446" s="152"/>
      <c r="X446" s="152"/>
      <c r="Y446" s="152"/>
      <c r="Z446" s="152"/>
      <c r="AA446" s="152"/>
      <c r="AB446" s="152"/>
      <c r="AC446" s="347"/>
      <c r="AD446" s="152"/>
      <c r="AE446" s="152"/>
      <c r="AF446" s="152"/>
      <c r="AG446" s="152"/>
      <c r="AH446" s="152"/>
      <c r="AI446" s="152"/>
      <c r="AJ446" s="347"/>
      <c r="AK446" s="152"/>
      <c r="AL446" s="152"/>
      <c r="AM446" s="295"/>
      <c r="AN446" s="228"/>
      <c r="AO446" s="228"/>
      <c r="AP446" s="228"/>
      <c r="AQ446" s="228"/>
      <c r="AR446" s="228"/>
      <c r="AS446" s="348"/>
      <c r="AT446" s="264">
        <f t="shared" si="309"/>
        <v>0</v>
      </c>
      <c r="AU446" s="259"/>
      <c r="AV446" s="265">
        <f t="shared" si="349"/>
        <v>0</v>
      </c>
      <c r="AX446" s="265">
        <f t="shared" si="353"/>
        <v>0</v>
      </c>
      <c r="AZ446" s="492">
        <f t="shared" si="350"/>
        <v>0</v>
      </c>
      <c r="BB446" s="492">
        <f t="shared" si="351"/>
        <v>0</v>
      </c>
      <c r="BD446" s="265">
        <f t="shared" si="354"/>
        <v>0</v>
      </c>
      <c r="BE446" s="105"/>
      <c r="BF446" s="105"/>
      <c r="BG446" s="105"/>
      <c r="BH446" s="105"/>
      <c r="BI446" s="105"/>
      <c r="BJ446" s="105"/>
    </row>
    <row r="447" spans="2:62" ht="20.100000000000001" hidden="1" customHeight="1" outlineLevel="1">
      <c r="B447" s="100"/>
      <c r="C447" s="908"/>
      <c r="D447" s="909"/>
      <c r="E447" s="909"/>
      <c r="F447" s="910"/>
      <c r="G447" s="890"/>
      <c r="H447" s="891"/>
      <c r="I447" s="152"/>
      <c r="J447" s="152"/>
      <c r="K447" s="152"/>
      <c r="L447" s="152"/>
      <c r="M447" s="152"/>
      <c r="N447" s="152"/>
      <c r="O447" s="152"/>
      <c r="P447" s="153"/>
      <c r="Q447" s="153"/>
      <c r="R447" s="156">
        <f t="shared" si="345"/>
        <v>0</v>
      </c>
      <c r="S447" s="156">
        <f t="shared" si="346"/>
        <v>0</v>
      </c>
      <c r="U447" s="157">
        <f t="shared" si="352"/>
        <v>0</v>
      </c>
      <c r="W447" s="152"/>
      <c r="X447" s="152"/>
      <c r="Y447" s="152"/>
      <c r="Z447" s="152"/>
      <c r="AA447" s="152"/>
      <c r="AB447" s="152"/>
      <c r="AC447" s="347"/>
      <c r="AD447" s="152"/>
      <c r="AE447" s="152"/>
      <c r="AF447" s="152"/>
      <c r="AG447" s="152"/>
      <c r="AH447" s="152"/>
      <c r="AI447" s="152"/>
      <c r="AJ447" s="347"/>
      <c r="AK447" s="152"/>
      <c r="AL447" s="152"/>
      <c r="AM447" s="295"/>
      <c r="AN447" s="228"/>
      <c r="AO447" s="228"/>
      <c r="AP447" s="228"/>
      <c r="AQ447" s="228"/>
      <c r="AR447" s="228"/>
      <c r="AS447" s="348"/>
      <c r="AT447" s="264">
        <f t="shared" si="309"/>
        <v>0</v>
      </c>
      <c r="AU447" s="259"/>
      <c r="AV447" s="265">
        <f t="shared" si="349"/>
        <v>0</v>
      </c>
      <c r="AX447" s="265">
        <f t="shared" si="353"/>
        <v>0</v>
      </c>
      <c r="AZ447" s="492">
        <f t="shared" si="350"/>
        <v>0</v>
      </c>
      <c r="BB447" s="492">
        <f t="shared" si="351"/>
        <v>0</v>
      </c>
      <c r="BD447" s="265">
        <f t="shared" si="354"/>
        <v>0</v>
      </c>
      <c r="BE447" s="105"/>
      <c r="BF447" s="105"/>
      <c r="BG447" s="105"/>
      <c r="BH447" s="105"/>
      <c r="BI447" s="105"/>
      <c r="BJ447" s="105"/>
    </row>
    <row r="448" spans="2:62" ht="20.100000000000001" hidden="1" customHeight="1" outlineLevel="1">
      <c r="B448" s="100"/>
      <c r="C448" s="908"/>
      <c r="D448" s="909"/>
      <c r="E448" s="909"/>
      <c r="F448" s="910"/>
      <c r="G448" s="890"/>
      <c r="H448" s="891"/>
      <c r="I448" s="152"/>
      <c r="J448" s="152"/>
      <c r="K448" s="152"/>
      <c r="L448" s="152"/>
      <c r="M448" s="152"/>
      <c r="N448" s="152"/>
      <c r="O448" s="152"/>
      <c r="P448" s="153"/>
      <c r="Q448" s="153"/>
      <c r="R448" s="156">
        <f t="shared" si="345"/>
        <v>0</v>
      </c>
      <c r="S448" s="156">
        <f t="shared" si="346"/>
        <v>0</v>
      </c>
      <c r="U448" s="157">
        <f t="shared" si="352"/>
        <v>0</v>
      </c>
      <c r="W448" s="152"/>
      <c r="X448" s="152"/>
      <c r="Y448" s="152"/>
      <c r="Z448" s="152"/>
      <c r="AA448" s="152"/>
      <c r="AB448" s="152"/>
      <c r="AC448" s="347"/>
      <c r="AD448" s="152"/>
      <c r="AE448" s="152"/>
      <c r="AF448" s="152"/>
      <c r="AG448" s="152"/>
      <c r="AH448" s="152"/>
      <c r="AI448" s="152"/>
      <c r="AJ448" s="347"/>
      <c r="AK448" s="152"/>
      <c r="AL448" s="152"/>
      <c r="AM448" s="295"/>
      <c r="AN448" s="228"/>
      <c r="AO448" s="228"/>
      <c r="AP448" s="228"/>
      <c r="AQ448" s="228"/>
      <c r="AR448" s="228"/>
      <c r="AS448" s="348"/>
      <c r="AT448" s="264">
        <f t="shared" si="309"/>
        <v>0</v>
      </c>
      <c r="AU448" s="259"/>
      <c r="AV448" s="265">
        <f t="shared" si="349"/>
        <v>0</v>
      </c>
      <c r="AX448" s="265">
        <f t="shared" si="353"/>
        <v>0</v>
      </c>
      <c r="AZ448" s="492">
        <f t="shared" si="350"/>
        <v>0</v>
      </c>
      <c r="BB448" s="492">
        <f t="shared" si="351"/>
        <v>0</v>
      </c>
      <c r="BD448" s="265">
        <f t="shared" si="354"/>
        <v>0</v>
      </c>
      <c r="BE448" s="105"/>
      <c r="BF448" s="105"/>
      <c r="BG448" s="105"/>
      <c r="BH448" s="105"/>
      <c r="BI448" s="105"/>
      <c r="BJ448" s="105"/>
    </row>
    <row r="449" spans="2:62" ht="20.100000000000001" hidden="1" customHeight="1" outlineLevel="1">
      <c r="B449" s="100"/>
      <c r="C449" s="908"/>
      <c r="D449" s="909"/>
      <c r="E449" s="909"/>
      <c r="F449" s="910"/>
      <c r="G449" s="890"/>
      <c r="H449" s="891"/>
      <c r="I449" s="152"/>
      <c r="J449" s="152"/>
      <c r="K449" s="152"/>
      <c r="L449" s="152"/>
      <c r="M449" s="152"/>
      <c r="N449" s="152"/>
      <c r="O449" s="152"/>
      <c r="P449" s="153"/>
      <c r="Q449" s="153"/>
      <c r="R449" s="156">
        <f t="shared" si="345"/>
        <v>0</v>
      </c>
      <c r="S449" s="156">
        <f t="shared" si="346"/>
        <v>0</v>
      </c>
      <c r="U449" s="157">
        <f t="shared" si="352"/>
        <v>0</v>
      </c>
      <c r="W449" s="152"/>
      <c r="X449" s="152"/>
      <c r="Y449" s="152"/>
      <c r="Z449" s="152"/>
      <c r="AA449" s="152"/>
      <c r="AB449" s="152"/>
      <c r="AC449" s="347"/>
      <c r="AD449" s="152"/>
      <c r="AE449" s="152"/>
      <c r="AF449" s="152"/>
      <c r="AG449" s="152"/>
      <c r="AH449" s="152"/>
      <c r="AI449" s="152"/>
      <c r="AJ449" s="347"/>
      <c r="AK449" s="152"/>
      <c r="AL449" s="152"/>
      <c r="AM449" s="295"/>
      <c r="AN449" s="228"/>
      <c r="AO449" s="228"/>
      <c r="AP449" s="228"/>
      <c r="AQ449" s="228"/>
      <c r="AR449" s="228"/>
      <c r="AS449" s="348"/>
      <c r="AT449" s="264">
        <f t="shared" si="309"/>
        <v>0</v>
      </c>
      <c r="AU449" s="259"/>
      <c r="AV449" s="265">
        <f t="shared" si="349"/>
        <v>0</v>
      </c>
      <c r="AX449" s="265">
        <f t="shared" si="353"/>
        <v>0</v>
      </c>
      <c r="AZ449" s="492">
        <f t="shared" si="350"/>
        <v>0</v>
      </c>
      <c r="BB449" s="492">
        <f t="shared" si="351"/>
        <v>0</v>
      </c>
      <c r="BD449" s="265">
        <f t="shared" si="354"/>
        <v>0</v>
      </c>
      <c r="BE449" s="105"/>
      <c r="BF449" s="105"/>
      <c r="BG449" s="105"/>
      <c r="BH449" s="105"/>
      <c r="BI449" s="105"/>
      <c r="BJ449" s="105"/>
    </row>
    <row r="450" spans="2:62" ht="20.100000000000001" hidden="1" customHeight="1" outlineLevel="1">
      <c r="B450" s="100"/>
      <c r="C450" s="908"/>
      <c r="D450" s="909"/>
      <c r="E450" s="909"/>
      <c r="F450" s="910"/>
      <c r="G450" s="890"/>
      <c r="H450" s="891"/>
      <c r="I450" s="152"/>
      <c r="J450" s="152"/>
      <c r="K450" s="152"/>
      <c r="L450" s="152"/>
      <c r="M450" s="152"/>
      <c r="N450" s="152"/>
      <c r="O450" s="152"/>
      <c r="P450" s="153"/>
      <c r="Q450" s="153"/>
      <c r="R450" s="156">
        <f t="shared" si="345"/>
        <v>0</v>
      </c>
      <c r="S450" s="156">
        <f t="shared" si="346"/>
        <v>0</v>
      </c>
      <c r="U450" s="157">
        <f t="shared" si="352"/>
        <v>0</v>
      </c>
      <c r="W450" s="152"/>
      <c r="X450" s="152"/>
      <c r="Y450" s="152"/>
      <c r="Z450" s="152"/>
      <c r="AA450" s="152"/>
      <c r="AB450" s="152"/>
      <c r="AC450" s="347"/>
      <c r="AD450" s="152"/>
      <c r="AE450" s="152"/>
      <c r="AF450" s="152"/>
      <c r="AG450" s="152"/>
      <c r="AH450" s="152"/>
      <c r="AI450" s="152"/>
      <c r="AJ450" s="347"/>
      <c r="AK450" s="152"/>
      <c r="AL450" s="152"/>
      <c r="AM450" s="295"/>
      <c r="AN450" s="228"/>
      <c r="AO450" s="228"/>
      <c r="AP450" s="228"/>
      <c r="AQ450" s="228"/>
      <c r="AR450" s="228"/>
      <c r="AS450" s="348"/>
      <c r="AT450" s="264">
        <f t="shared" ref="AT450:AT452" si="355">((W450+AD450)*$W$7+(X450+AE450)*$X$7+(Y450+Z450+AF450+AG450)*$Z$7+(AA450+AH450)*$AA$7+(AB450+AI450)*$AB$7)*Zuschläge_IBN</f>
        <v>0</v>
      </c>
      <c r="AU450" s="259"/>
      <c r="AV450" s="265">
        <f t="shared" si="349"/>
        <v>0</v>
      </c>
      <c r="AX450" s="265">
        <f t="shared" si="353"/>
        <v>0</v>
      </c>
      <c r="AZ450" s="492">
        <f t="shared" si="350"/>
        <v>0</v>
      </c>
      <c r="BB450" s="492">
        <f t="shared" si="351"/>
        <v>0</v>
      </c>
      <c r="BD450" s="265">
        <f t="shared" si="354"/>
        <v>0</v>
      </c>
      <c r="BE450" s="105"/>
      <c r="BF450" s="105"/>
      <c r="BG450" s="105"/>
      <c r="BH450" s="105"/>
      <c r="BI450" s="105"/>
      <c r="BJ450" s="105"/>
    </row>
    <row r="451" spans="2:62" ht="20.100000000000001" hidden="1" customHeight="1" outlineLevel="1">
      <c r="B451" s="100"/>
      <c r="C451" s="908"/>
      <c r="D451" s="909"/>
      <c r="E451" s="909"/>
      <c r="F451" s="910"/>
      <c r="G451" s="890"/>
      <c r="H451" s="891"/>
      <c r="I451" s="152"/>
      <c r="J451" s="152"/>
      <c r="K451" s="152"/>
      <c r="L451" s="152"/>
      <c r="M451" s="152"/>
      <c r="N451" s="152"/>
      <c r="O451" s="152"/>
      <c r="P451" s="153"/>
      <c r="Q451" s="153"/>
      <c r="R451" s="156">
        <f t="shared" si="345"/>
        <v>0</v>
      </c>
      <c r="S451" s="156">
        <f t="shared" si="346"/>
        <v>0</v>
      </c>
      <c r="U451" s="157">
        <f t="shared" si="352"/>
        <v>0</v>
      </c>
      <c r="W451" s="152"/>
      <c r="X451" s="152"/>
      <c r="Y451" s="152"/>
      <c r="Z451" s="152"/>
      <c r="AA451" s="152"/>
      <c r="AB451" s="152"/>
      <c r="AC451" s="347"/>
      <c r="AD451" s="152"/>
      <c r="AE451" s="152"/>
      <c r="AF451" s="152"/>
      <c r="AG451" s="152"/>
      <c r="AH451" s="152"/>
      <c r="AI451" s="152"/>
      <c r="AJ451" s="347"/>
      <c r="AK451" s="152"/>
      <c r="AL451" s="152"/>
      <c r="AM451" s="295"/>
      <c r="AN451" s="228"/>
      <c r="AO451" s="228"/>
      <c r="AP451" s="228"/>
      <c r="AQ451" s="228"/>
      <c r="AR451" s="228"/>
      <c r="AS451" s="348"/>
      <c r="AT451" s="264">
        <f t="shared" si="355"/>
        <v>0</v>
      </c>
      <c r="AU451" s="259"/>
      <c r="AV451" s="265">
        <f t="shared" si="349"/>
        <v>0</v>
      </c>
      <c r="AX451" s="265">
        <f t="shared" si="353"/>
        <v>0</v>
      </c>
      <c r="AZ451" s="492">
        <f t="shared" si="350"/>
        <v>0</v>
      </c>
      <c r="BB451" s="492">
        <f t="shared" si="351"/>
        <v>0</v>
      </c>
      <c r="BD451" s="265">
        <f t="shared" si="354"/>
        <v>0</v>
      </c>
      <c r="BE451" s="105"/>
      <c r="BF451" s="105"/>
      <c r="BG451" s="105"/>
      <c r="BH451" s="105"/>
      <c r="BI451" s="105"/>
      <c r="BJ451" s="105"/>
    </row>
    <row r="452" spans="2:62" ht="20.100000000000001" hidden="1" customHeight="1" outlineLevel="1">
      <c r="B452" s="100"/>
      <c r="C452" s="908"/>
      <c r="D452" s="909"/>
      <c r="E452" s="909"/>
      <c r="F452" s="910"/>
      <c r="G452" s="890"/>
      <c r="H452" s="891"/>
      <c r="I452" s="152"/>
      <c r="J452" s="152"/>
      <c r="K452" s="152"/>
      <c r="L452" s="152"/>
      <c r="M452" s="152"/>
      <c r="N452" s="152"/>
      <c r="O452" s="152"/>
      <c r="P452" s="153"/>
      <c r="Q452" s="153"/>
      <c r="R452" s="156">
        <f t="shared" si="345"/>
        <v>0</v>
      </c>
      <c r="S452" s="156">
        <f t="shared" si="346"/>
        <v>0</v>
      </c>
      <c r="U452" s="157">
        <f t="shared" si="352"/>
        <v>0</v>
      </c>
      <c r="W452" s="152"/>
      <c r="X452" s="152"/>
      <c r="Y452" s="152"/>
      <c r="Z452" s="152"/>
      <c r="AA452" s="152"/>
      <c r="AB452" s="152"/>
      <c r="AC452" s="347"/>
      <c r="AD452" s="152"/>
      <c r="AE452" s="152"/>
      <c r="AF452" s="152"/>
      <c r="AG452" s="152"/>
      <c r="AH452" s="152"/>
      <c r="AI452" s="152"/>
      <c r="AJ452" s="347"/>
      <c r="AK452" s="152"/>
      <c r="AL452" s="152"/>
      <c r="AM452" s="295"/>
      <c r="AN452" s="228"/>
      <c r="AO452" s="228"/>
      <c r="AP452" s="228"/>
      <c r="AQ452" s="228"/>
      <c r="AR452" s="228"/>
      <c r="AS452" s="348"/>
      <c r="AT452" s="264">
        <f t="shared" si="355"/>
        <v>0</v>
      </c>
      <c r="AU452" s="259"/>
      <c r="AV452" s="265">
        <f t="shared" si="349"/>
        <v>0</v>
      </c>
      <c r="AX452" s="265">
        <f t="shared" si="353"/>
        <v>0</v>
      </c>
      <c r="AZ452" s="492">
        <f t="shared" si="350"/>
        <v>0</v>
      </c>
      <c r="BB452" s="492">
        <f t="shared" si="351"/>
        <v>0</v>
      </c>
      <c r="BD452" s="265">
        <f t="shared" si="354"/>
        <v>0</v>
      </c>
      <c r="BE452" s="105"/>
      <c r="BF452" s="105"/>
      <c r="BG452" s="105"/>
      <c r="BH452" s="105"/>
      <c r="BI452" s="105"/>
      <c r="BJ452" s="105"/>
    </row>
    <row r="453" spans="2:62" ht="9.9499999999999993" hidden="1" customHeight="1" outlineLevel="1">
      <c r="B453" s="101"/>
      <c r="C453" s="208"/>
      <c r="D453" s="208"/>
      <c r="E453" s="208"/>
      <c r="F453" s="208"/>
      <c r="G453" s="237"/>
      <c r="H453" s="207"/>
      <c r="I453" s="257"/>
      <c r="J453" s="257"/>
      <c r="K453" s="257"/>
      <c r="L453" s="257"/>
      <c r="M453" s="257"/>
      <c r="N453" s="257"/>
      <c r="O453" s="257"/>
      <c r="P453" s="256"/>
      <c r="Q453" s="102"/>
      <c r="R453" s="102"/>
      <c r="S453" s="102"/>
      <c r="U453" s="98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Z453" s="493"/>
      <c r="BE453" s="105"/>
      <c r="BF453" s="105"/>
      <c r="BG453" s="105"/>
      <c r="BH453" s="105"/>
      <c r="BI453" s="105"/>
      <c r="BJ453" s="105"/>
    </row>
    <row r="454" spans="2:62" ht="20.100000000000001" customHeight="1" collapsed="1">
      <c r="B454" s="8">
        <f>B437+1</f>
        <v>27</v>
      </c>
      <c r="C454" s="916"/>
      <c r="D454" s="917"/>
      <c r="E454" s="917"/>
      <c r="F454" s="918"/>
      <c r="G454" s="429"/>
      <c r="H454" s="206">
        <v>1</v>
      </c>
      <c r="I454" s="642">
        <f t="shared" ref="I454" si="356">$H454*SUM(I455:I469)</f>
        <v>0</v>
      </c>
      <c r="J454" s="643">
        <f t="shared" ref="J454:O454" si="357">$H454*SUM(J455:J469)</f>
        <v>0</v>
      </c>
      <c r="K454" s="644">
        <f t="shared" si="357"/>
        <v>0</v>
      </c>
      <c r="L454" s="645">
        <f t="shared" si="357"/>
        <v>0</v>
      </c>
      <c r="M454" s="645">
        <f t="shared" si="357"/>
        <v>0</v>
      </c>
      <c r="N454" s="644">
        <f t="shared" si="357"/>
        <v>0</v>
      </c>
      <c r="O454" s="642">
        <f t="shared" si="357"/>
        <v>0</v>
      </c>
      <c r="P454" s="209">
        <f t="shared" ref="P454:Q454" si="358">$H454*SUM(P455:P469)</f>
        <v>0</v>
      </c>
      <c r="Q454" s="210">
        <f t="shared" si="358"/>
        <v>0</v>
      </c>
      <c r="R454" s="136">
        <f t="shared" ref="R454:R469" si="359">P454*(1+Gewinn)*(1+SicherheitAngebot)</f>
        <v>0</v>
      </c>
      <c r="S454" s="137">
        <f t="shared" ref="S454:S469" si="360">Q454*(1+MGKZ)*(1+Gewinn)*(1+SicherheitAngebot)</f>
        <v>0</v>
      </c>
      <c r="U454" s="10">
        <f>I454*$I$7+J454*$J$7+K454*$K$7+L454*$L$7+M454*$M$7+N454*$N$7+O454*$O$7+R454+S454</f>
        <v>0</v>
      </c>
      <c r="W454" s="646">
        <f t="shared" ref="W454:AB454" si="361">$H454*SUM(W455:W469)</f>
        <v>0</v>
      </c>
      <c r="X454" s="647">
        <f t="shared" si="361"/>
        <v>0</v>
      </c>
      <c r="Y454" s="648">
        <f t="shared" si="361"/>
        <v>0</v>
      </c>
      <c r="Z454" s="649">
        <f t="shared" si="361"/>
        <v>0</v>
      </c>
      <c r="AA454" s="648">
        <f t="shared" si="361"/>
        <v>0</v>
      </c>
      <c r="AB454" s="646">
        <f t="shared" si="361"/>
        <v>0</v>
      </c>
      <c r="AC454" s="258"/>
      <c r="AD454" s="646">
        <f t="shared" ref="AD454:AM454" si="362">$H454*SUM(AD455:AD469)</f>
        <v>0</v>
      </c>
      <c r="AE454" s="647">
        <f t="shared" si="362"/>
        <v>0</v>
      </c>
      <c r="AF454" s="648">
        <f t="shared" si="362"/>
        <v>0</v>
      </c>
      <c r="AG454" s="649">
        <f t="shared" si="362"/>
        <v>0</v>
      </c>
      <c r="AH454" s="648">
        <f t="shared" si="362"/>
        <v>0</v>
      </c>
      <c r="AI454" s="646">
        <f t="shared" si="362"/>
        <v>0</v>
      </c>
      <c r="AJ454" s="258"/>
      <c r="AK454" s="653">
        <f t="shared" si="362"/>
        <v>0</v>
      </c>
      <c r="AL454" s="653">
        <f t="shared" si="362"/>
        <v>0</v>
      </c>
      <c r="AM454" s="653">
        <f t="shared" si="362"/>
        <v>0</v>
      </c>
      <c r="AN454" s="227">
        <f>$H454*SUM(AN455:AN469)*(1+Gewinn)*(1+SicherheitAngebot)</f>
        <v>0</v>
      </c>
      <c r="AO454" s="227">
        <f>$H454*SUM(AO455:AO469)*(1+Gewinn)*(1+SicherheitAngebot)</f>
        <v>0</v>
      </c>
      <c r="AP454" s="227">
        <f>$H454*SUM(AP455:AP469)*(1+Gewinn)*(1+SicherheitAngebot)</f>
        <v>0</v>
      </c>
      <c r="AQ454" s="227">
        <f>$H454*SUM(AQ455:AQ469)*(1+Gewinn)*(1+SicherheitAngebot)</f>
        <v>0</v>
      </c>
      <c r="AR454" s="227">
        <f>$H454*SUM(AR455:AR469)*(1+Gewinn)*(1+SicherheitAngebot)</f>
        <v>0</v>
      </c>
      <c r="AS454" s="262"/>
      <c r="AT454" s="263">
        <f t="shared" ref="AT454:AT517" si="363">((W454+AD454)*$W$7+(X454+AE454)*$X$7+(Y454+Z454+AF454+AG454)*$Z$7+(AA454+AH454)*$AA$7+(AB454+AI454)*$AB$7)*Zuschläge_IBN</f>
        <v>0</v>
      </c>
      <c r="AU454" s="259"/>
      <c r="AV454" s="491">
        <f>AK454*$AK$7+AL454*$AL$7+AM454*$AM$7+SUM(AN454:AR454)+AT454/Zuschläge_IBN+AT454</f>
        <v>0</v>
      </c>
      <c r="AX454" s="685">
        <f>U454+AV454</f>
        <v>0</v>
      </c>
      <c r="AZ454" s="490">
        <f>IF(H454&gt;0,U454/(1+SicherheitAngebot)*(1+Sicherheit),0)</f>
        <v>0</v>
      </c>
      <c r="BB454" s="490">
        <f>IF(H454&gt;0,AV454/(1+SicherheitAngebot)*(1+Sicherheit),0)</f>
        <v>0</v>
      </c>
      <c r="BD454" s="490">
        <f>AZ454+BB454</f>
        <v>0</v>
      </c>
      <c r="BE454" s="105"/>
      <c r="BF454" s="105"/>
      <c r="BG454" s="105"/>
      <c r="BH454" s="105"/>
      <c r="BI454" s="105"/>
      <c r="BJ454" s="105"/>
    </row>
    <row r="455" spans="2:62" ht="20.100000000000001" hidden="1" customHeight="1" outlineLevel="1">
      <c r="B455" s="99"/>
      <c r="C455" s="908"/>
      <c r="D455" s="909"/>
      <c r="E455" s="909"/>
      <c r="F455" s="910"/>
      <c r="G455" s="890"/>
      <c r="H455" s="901"/>
      <c r="I455" s="152"/>
      <c r="J455" s="152"/>
      <c r="K455" s="152"/>
      <c r="L455" s="152"/>
      <c r="M455" s="152"/>
      <c r="N455" s="152"/>
      <c r="O455" s="152"/>
      <c r="P455" s="153"/>
      <c r="Q455" s="153"/>
      <c r="R455" s="156">
        <f t="shared" si="359"/>
        <v>0</v>
      </c>
      <c r="S455" s="156">
        <f t="shared" si="360"/>
        <v>0</v>
      </c>
      <c r="U455" s="157">
        <f>I455*$I$7+J455*$J$7+K455*$K$7+L455*$L$7+M455*$M$7+N455*$N$7+O455*$O$7+R455+S455</f>
        <v>0</v>
      </c>
      <c r="W455" s="152"/>
      <c r="X455" s="152"/>
      <c r="Y455" s="152"/>
      <c r="Z455" s="152"/>
      <c r="AA455" s="152"/>
      <c r="AB455" s="152"/>
      <c r="AC455" s="347"/>
      <c r="AD455" s="152"/>
      <c r="AE455" s="152"/>
      <c r="AF455" s="152"/>
      <c r="AG455" s="152"/>
      <c r="AH455" s="152"/>
      <c r="AI455" s="152"/>
      <c r="AJ455" s="347"/>
      <c r="AK455" s="152"/>
      <c r="AL455" s="152"/>
      <c r="AM455" s="295"/>
      <c r="AN455" s="228"/>
      <c r="AO455" s="228"/>
      <c r="AP455" s="228"/>
      <c r="AQ455" s="228"/>
      <c r="AR455" s="228"/>
      <c r="AS455" s="348"/>
      <c r="AT455" s="264">
        <f t="shared" si="363"/>
        <v>0</v>
      </c>
      <c r="AU455" s="259"/>
      <c r="AV455" s="265">
        <f t="shared" ref="AV455:AV469" si="364">AK455*$AK$7+AL455*$AL$7+AM455*$AM$7+SUM(AN455:AR455)*(1+Gewinn)*(1+SicherheitAngebot)+AT455/Zuschläge_IBN+AT455</f>
        <v>0</v>
      </c>
      <c r="AX455" s="265">
        <f>U455+AV455</f>
        <v>0</v>
      </c>
      <c r="AZ455" s="492">
        <f t="shared" ref="AZ455:AZ469" si="365">U455/(1+SicherheitAngebot)*(1+Sicherheit)</f>
        <v>0</v>
      </c>
      <c r="BB455" s="492">
        <f t="shared" ref="BB455:BB469" si="366">AV455/(1+SicherheitAngebot)*(1+Sicherheit)</f>
        <v>0</v>
      </c>
      <c r="BD455" s="265">
        <f>AZ455+BB455</f>
        <v>0</v>
      </c>
      <c r="BE455" s="105"/>
      <c r="BF455" s="105"/>
      <c r="BG455" s="105"/>
      <c r="BH455" s="105"/>
      <c r="BI455" s="105"/>
      <c r="BJ455" s="105"/>
    </row>
    <row r="456" spans="2:62" ht="20.100000000000001" hidden="1" customHeight="1" outlineLevel="1">
      <c r="B456" s="100"/>
      <c r="C456" s="908"/>
      <c r="D456" s="909"/>
      <c r="E456" s="909"/>
      <c r="F456" s="910"/>
      <c r="G456" s="890"/>
      <c r="H456" s="891"/>
      <c r="I456" s="152"/>
      <c r="J456" s="152"/>
      <c r="K456" s="152"/>
      <c r="L456" s="152"/>
      <c r="M456" s="152"/>
      <c r="N456" s="152"/>
      <c r="O456" s="152"/>
      <c r="P456" s="153"/>
      <c r="Q456" s="153"/>
      <c r="R456" s="156">
        <f t="shared" si="359"/>
        <v>0</v>
      </c>
      <c r="S456" s="156">
        <f t="shared" si="360"/>
        <v>0</v>
      </c>
      <c r="U456" s="157">
        <f t="shared" ref="U456:U469" si="367">I456*$I$7+J456*$J$7+K456*$K$7+L456*$L$7+M456*$M$7+N456*$N$7+O456*$O$7+R456+S456</f>
        <v>0</v>
      </c>
      <c r="W456" s="152"/>
      <c r="X456" s="152"/>
      <c r="Y456" s="152"/>
      <c r="Z456" s="152"/>
      <c r="AA456" s="152"/>
      <c r="AB456" s="152"/>
      <c r="AC456" s="347"/>
      <c r="AD456" s="152"/>
      <c r="AE456" s="152"/>
      <c r="AF456" s="152"/>
      <c r="AG456" s="152"/>
      <c r="AH456" s="152"/>
      <c r="AI456" s="152"/>
      <c r="AJ456" s="347"/>
      <c r="AK456" s="152"/>
      <c r="AL456" s="152"/>
      <c r="AM456" s="295"/>
      <c r="AN456" s="228"/>
      <c r="AO456" s="228"/>
      <c r="AP456" s="228"/>
      <c r="AQ456" s="228"/>
      <c r="AR456" s="228"/>
      <c r="AS456" s="348"/>
      <c r="AT456" s="264">
        <f t="shared" si="363"/>
        <v>0</v>
      </c>
      <c r="AU456" s="259"/>
      <c r="AV456" s="265">
        <f t="shared" si="364"/>
        <v>0</v>
      </c>
      <c r="AX456" s="265">
        <f t="shared" ref="AX456:AX469" si="368">U456+AV456</f>
        <v>0</v>
      </c>
      <c r="AZ456" s="492">
        <f t="shared" si="365"/>
        <v>0</v>
      </c>
      <c r="BB456" s="492">
        <f t="shared" si="366"/>
        <v>0</v>
      </c>
      <c r="BD456" s="265">
        <f t="shared" ref="BD456:BD469" si="369">AZ456+BB456</f>
        <v>0</v>
      </c>
      <c r="BE456" s="105"/>
      <c r="BF456" s="105"/>
      <c r="BG456" s="105"/>
      <c r="BH456" s="105"/>
      <c r="BI456" s="105"/>
      <c r="BJ456" s="105"/>
    </row>
    <row r="457" spans="2:62" ht="20.100000000000001" hidden="1" customHeight="1" outlineLevel="1">
      <c r="B457" s="100"/>
      <c r="C457" s="908"/>
      <c r="D457" s="909"/>
      <c r="E457" s="909"/>
      <c r="F457" s="910"/>
      <c r="G457" s="890"/>
      <c r="H457" s="891"/>
      <c r="I457" s="152"/>
      <c r="J457" s="152"/>
      <c r="K457" s="152"/>
      <c r="L457" s="152"/>
      <c r="M457" s="152"/>
      <c r="N457" s="152"/>
      <c r="O457" s="152"/>
      <c r="P457" s="153"/>
      <c r="Q457" s="153"/>
      <c r="R457" s="156">
        <f t="shared" si="359"/>
        <v>0</v>
      </c>
      <c r="S457" s="156">
        <f t="shared" si="360"/>
        <v>0</v>
      </c>
      <c r="U457" s="157">
        <f t="shared" si="367"/>
        <v>0</v>
      </c>
      <c r="W457" s="152"/>
      <c r="X457" s="152"/>
      <c r="Y457" s="152"/>
      <c r="Z457" s="152"/>
      <c r="AA457" s="152"/>
      <c r="AB457" s="152"/>
      <c r="AC457" s="347"/>
      <c r="AD457" s="152"/>
      <c r="AE457" s="152"/>
      <c r="AF457" s="152"/>
      <c r="AG457" s="152"/>
      <c r="AH457" s="152"/>
      <c r="AI457" s="152"/>
      <c r="AJ457" s="347"/>
      <c r="AK457" s="152"/>
      <c r="AL457" s="152"/>
      <c r="AM457" s="295"/>
      <c r="AN457" s="228"/>
      <c r="AO457" s="228"/>
      <c r="AP457" s="228"/>
      <c r="AQ457" s="228"/>
      <c r="AR457" s="228"/>
      <c r="AS457" s="348"/>
      <c r="AT457" s="264">
        <f t="shared" si="363"/>
        <v>0</v>
      </c>
      <c r="AU457" s="259"/>
      <c r="AV457" s="265">
        <f t="shared" si="364"/>
        <v>0</v>
      </c>
      <c r="AX457" s="265">
        <f t="shared" si="368"/>
        <v>0</v>
      </c>
      <c r="AZ457" s="492">
        <f t="shared" si="365"/>
        <v>0</v>
      </c>
      <c r="BB457" s="492">
        <f t="shared" si="366"/>
        <v>0</v>
      </c>
      <c r="BD457" s="265">
        <f t="shared" si="369"/>
        <v>0</v>
      </c>
      <c r="BE457" s="105"/>
      <c r="BF457" s="105"/>
      <c r="BG457" s="105"/>
      <c r="BH457" s="105"/>
      <c r="BI457" s="105"/>
      <c r="BJ457" s="105"/>
    </row>
    <row r="458" spans="2:62" ht="20.100000000000001" hidden="1" customHeight="1" outlineLevel="1">
      <c r="B458" s="100"/>
      <c r="C458" s="908"/>
      <c r="D458" s="909"/>
      <c r="E458" s="909"/>
      <c r="F458" s="910"/>
      <c r="G458" s="890"/>
      <c r="H458" s="891"/>
      <c r="I458" s="152"/>
      <c r="J458" s="152"/>
      <c r="K458" s="152"/>
      <c r="L458" s="152"/>
      <c r="M458" s="152"/>
      <c r="N458" s="152"/>
      <c r="O458" s="152"/>
      <c r="P458" s="153"/>
      <c r="Q458" s="153"/>
      <c r="R458" s="156">
        <f t="shared" si="359"/>
        <v>0</v>
      </c>
      <c r="S458" s="156">
        <f t="shared" si="360"/>
        <v>0</v>
      </c>
      <c r="U458" s="157">
        <f t="shared" si="367"/>
        <v>0</v>
      </c>
      <c r="W458" s="152"/>
      <c r="X458" s="152"/>
      <c r="Y458" s="152"/>
      <c r="Z458" s="152"/>
      <c r="AA458" s="152"/>
      <c r="AB458" s="152"/>
      <c r="AC458" s="347"/>
      <c r="AD458" s="152"/>
      <c r="AE458" s="152"/>
      <c r="AF458" s="152"/>
      <c r="AG458" s="152"/>
      <c r="AH458" s="152"/>
      <c r="AI458" s="152"/>
      <c r="AJ458" s="347"/>
      <c r="AK458" s="152"/>
      <c r="AL458" s="152"/>
      <c r="AM458" s="295"/>
      <c r="AN458" s="228"/>
      <c r="AO458" s="228"/>
      <c r="AP458" s="228"/>
      <c r="AQ458" s="228"/>
      <c r="AR458" s="228"/>
      <c r="AS458" s="348"/>
      <c r="AT458" s="264">
        <f t="shared" si="363"/>
        <v>0</v>
      </c>
      <c r="AU458" s="259"/>
      <c r="AV458" s="265">
        <f t="shared" si="364"/>
        <v>0</v>
      </c>
      <c r="AX458" s="265">
        <f t="shared" si="368"/>
        <v>0</v>
      </c>
      <c r="AZ458" s="492">
        <f t="shared" si="365"/>
        <v>0</v>
      </c>
      <c r="BB458" s="492">
        <f t="shared" si="366"/>
        <v>0</v>
      </c>
      <c r="BD458" s="265">
        <f t="shared" si="369"/>
        <v>0</v>
      </c>
      <c r="BE458" s="105"/>
      <c r="BF458" s="105"/>
      <c r="BG458" s="105"/>
      <c r="BH458" s="105"/>
      <c r="BI458" s="105"/>
      <c r="BJ458" s="105"/>
    </row>
    <row r="459" spans="2:62" ht="20.100000000000001" hidden="1" customHeight="1" outlineLevel="1">
      <c r="B459" s="100"/>
      <c r="C459" s="908"/>
      <c r="D459" s="909"/>
      <c r="E459" s="909"/>
      <c r="F459" s="910"/>
      <c r="G459" s="890"/>
      <c r="H459" s="891"/>
      <c r="I459" s="152"/>
      <c r="J459" s="152"/>
      <c r="K459" s="152"/>
      <c r="L459" s="152"/>
      <c r="M459" s="152"/>
      <c r="N459" s="152"/>
      <c r="O459" s="152"/>
      <c r="P459" s="153"/>
      <c r="Q459" s="153"/>
      <c r="R459" s="156">
        <f t="shared" si="359"/>
        <v>0</v>
      </c>
      <c r="S459" s="156">
        <f t="shared" si="360"/>
        <v>0</v>
      </c>
      <c r="U459" s="157">
        <f t="shared" si="367"/>
        <v>0</v>
      </c>
      <c r="W459" s="152"/>
      <c r="X459" s="152"/>
      <c r="Y459" s="152"/>
      <c r="Z459" s="152"/>
      <c r="AA459" s="152"/>
      <c r="AB459" s="152"/>
      <c r="AC459" s="347"/>
      <c r="AD459" s="152"/>
      <c r="AE459" s="152"/>
      <c r="AF459" s="152"/>
      <c r="AG459" s="152"/>
      <c r="AH459" s="152"/>
      <c r="AI459" s="152"/>
      <c r="AJ459" s="347"/>
      <c r="AK459" s="152"/>
      <c r="AL459" s="152"/>
      <c r="AM459" s="295"/>
      <c r="AN459" s="228"/>
      <c r="AO459" s="228"/>
      <c r="AP459" s="228"/>
      <c r="AQ459" s="228"/>
      <c r="AR459" s="228"/>
      <c r="AS459" s="348"/>
      <c r="AT459" s="264">
        <f t="shared" si="363"/>
        <v>0</v>
      </c>
      <c r="AU459" s="259"/>
      <c r="AV459" s="265">
        <f t="shared" si="364"/>
        <v>0</v>
      </c>
      <c r="AX459" s="265">
        <f t="shared" si="368"/>
        <v>0</v>
      </c>
      <c r="AZ459" s="492">
        <f t="shared" si="365"/>
        <v>0</v>
      </c>
      <c r="BB459" s="492">
        <f t="shared" si="366"/>
        <v>0</v>
      </c>
      <c r="BD459" s="265">
        <f t="shared" si="369"/>
        <v>0</v>
      </c>
      <c r="BE459" s="105"/>
      <c r="BF459" s="105"/>
      <c r="BG459" s="105"/>
      <c r="BH459" s="105"/>
      <c r="BI459" s="105"/>
      <c r="BJ459" s="105"/>
    </row>
    <row r="460" spans="2:62" ht="20.100000000000001" hidden="1" customHeight="1" outlineLevel="1">
      <c r="B460" s="100"/>
      <c r="C460" s="908"/>
      <c r="D460" s="909"/>
      <c r="E460" s="909"/>
      <c r="F460" s="910"/>
      <c r="G460" s="890"/>
      <c r="H460" s="891"/>
      <c r="I460" s="152"/>
      <c r="J460" s="152"/>
      <c r="K460" s="152"/>
      <c r="L460" s="152"/>
      <c r="M460" s="152"/>
      <c r="N460" s="152"/>
      <c r="O460" s="152"/>
      <c r="P460" s="153"/>
      <c r="Q460" s="153"/>
      <c r="R460" s="156">
        <f t="shared" si="359"/>
        <v>0</v>
      </c>
      <c r="S460" s="156">
        <f t="shared" si="360"/>
        <v>0</v>
      </c>
      <c r="U460" s="157">
        <f t="shared" si="367"/>
        <v>0</v>
      </c>
      <c r="W460" s="152"/>
      <c r="X460" s="152"/>
      <c r="Y460" s="152"/>
      <c r="Z460" s="152"/>
      <c r="AA460" s="152"/>
      <c r="AB460" s="152"/>
      <c r="AC460" s="347"/>
      <c r="AD460" s="152"/>
      <c r="AE460" s="152"/>
      <c r="AF460" s="152"/>
      <c r="AG460" s="152"/>
      <c r="AH460" s="152"/>
      <c r="AI460" s="152"/>
      <c r="AJ460" s="347"/>
      <c r="AK460" s="152"/>
      <c r="AL460" s="152"/>
      <c r="AM460" s="295"/>
      <c r="AN460" s="228"/>
      <c r="AO460" s="228"/>
      <c r="AP460" s="228"/>
      <c r="AQ460" s="228"/>
      <c r="AR460" s="228"/>
      <c r="AS460" s="348"/>
      <c r="AT460" s="264">
        <f t="shared" si="363"/>
        <v>0</v>
      </c>
      <c r="AU460" s="259"/>
      <c r="AV460" s="265">
        <f t="shared" si="364"/>
        <v>0</v>
      </c>
      <c r="AX460" s="265">
        <f t="shared" si="368"/>
        <v>0</v>
      </c>
      <c r="AZ460" s="492">
        <f t="shared" si="365"/>
        <v>0</v>
      </c>
      <c r="BB460" s="492">
        <f t="shared" si="366"/>
        <v>0</v>
      </c>
      <c r="BD460" s="265">
        <f t="shared" si="369"/>
        <v>0</v>
      </c>
      <c r="BE460" s="105"/>
      <c r="BF460" s="105"/>
      <c r="BG460" s="105"/>
      <c r="BH460" s="105"/>
      <c r="BI460" s="105"/>
      <c r="BJ460" s="105"/>
    </row>
    <row r="461" spans="2:62" ht="20.100000000000001" hidden="1" customHeight="1" outlineLevel="1">
      <c r="B461" s="100"/>
      <c r="C461" s="908"/>
      <c r="D461" s="909"/>
      <c r="E461" s="909"/>
      <c r="F461" s="910"/>
      <c r="G461" s="890"/>
      <c r="H461" s="891"/>
      <c r="I461" s="152"/>
      <c r="J461" s="152"/>
      <c r="K461" s="152"/>
      <c r="L461" s="152"/>
      <c r="M461" s="152"/>
      <c r="N461" s="152"/>
      <c r="O461" s="152"/>
      <c r="P461" s="153"/>
      <c r="Q461" s="153"/>
      <c r="R461" s="156">
        <f t="shared" si="359"/>
        <v>0</v>
      </c>
      <c r="S461" s="156">
        <f t="shared" si="360"/>
        <v>0</v>
      </c>
      <c r="U461" s="157">
        <f t="shared" si="367"/>
        <v>0</v>
      </c>
      <c r="W461" s="152"/>
      <c r="X461" s="152"/>
      <c r="Y461" s="152"/>
      <c r="Z461" s="152"/>
      <c r="AA461" s="152"/>
      <c r="AB461" s="152"/>
      <c r="AC461" s="347"/>
      <c r="AD461" s="152"/>
      <c r="AE461" s="152"/>
      <c r="AF461" s="152"/>
      <c r="AG461" s="152"/>
      <c r="AH461" s="152"/>
      <c r="AI461" s="152"/>
      <c r="AJ461" s="347"/>
      <c r="AK461" s="152"/>
      <c r="AL461" s="152"/>
      <c r="AM461" s="295"/>
      <c r="AN461" s="228"/>
      <c r="AO461" s="228"/>
      <c r="AP461" s="228"/>
      <c r="AQ461" s="228"/>
      <c r="AR461" s="228"/>
      <c r="AS461" s="348"/>
      <c r="AT461" s="264">
        <f t="shared" si="363"/>
        <v>0</v>
      </c>
      <c r="AU461" s="259"/>
      <c r="AV461" s="265">
        <f t="shared" si="364"/>
        <v>0</v>
      </c>
      <c r="AX461" s="265">
        <f t="shared" si="368"/>
        <v>0</v>
      </c>
      <c r="AZ461" s="492">
        <f t="shared" si="365"/>
        <v>0</v>
      </c>
      <c r="BB461" s="492">
        <f t="shared" si="366"/>
        <v>0</v>
      </c>
      <c r="BD461" s="265">
        <f t="shared" si="369"/>
        <v>0</v>
      </c>
      <c r="BE461" s="105"/>
      <c r="BF461" s="105"/>
      <c r="BG461" s="105"/>
      <c r="BH461" s="105"/>
      <c r="BI461" s="105"/>
      <c r="BJ461" s="105"/>
    </row>
    <row r="462" spans="2:62" ht="20.100000000000001" hidden="1" customHeight="1" outlineLevel="1">
      <c r="B462" s="100"/>
      <c r="C462" s="908"/>
      <c r="D462" s="909"/>
      <c r="E462" s="909"/>
      <c r="F462" s="910"/>
      <c r="G462" s="890"/>
      <c r="H462" s="891"/>
      <c r="I462" s="152"/>
      <c r="J462" s="152"/>
      <c r="K462" s="152"/>
      <c r="L462" s="152"/>
      <c r="M462" s="152"/>
      <c r="N462" s="152"/>
      <c r="O462" s="152"/>
      <c r="P462" s="153"/>
      <c r="Q462" s="153"/>
      <c r="R462" s="156">
        <f t="shared" si="359"/>
        <v>0</v>
      </c>
      <c r="S462" s="156">
        <f t="shared" si="360"/>
        <v>0</v>
      </c>
      <c r="U462" s="157">
        <f t="shared" si="367"/>
        <v>0</v>
      </c>
      <c r="W462" s="152"/>
      <c r="X462" s="152"/>
      <c r="Y462" s="152"/>
      <c r="Z462" s="152"/>
      <c r="AA462" s="152"/>
      <c r="AB462" s="152"/>
      <c r="AC462" s="347"/>
      <c r="AD462" s="152"/>
      <c r="AE462" s="152"/>
      <c r="AF462" s="152"/>
      <c r="AG462" s="152"/>
      <c r="AH462" s="152"/>
      <c r="AI462" s="152"/>
      <c r="AJ462" s="347"/>
      <c r="AK462" s="152"/>
      <c r="AL462" s="152"/>
      <c r="AM462" s="295"/>
      <c r="AN462" s="228"/>
      <c r="AO462" s="228"/>
      <c r="AP462" s="228"/>
      <c r="AQ462" s="228"/>
      <c r="AR462" s="228"/>
      <c r="AS462" s="348"/>
      <c r="AT462" s="264">
        <f t="shared" si="363"/>
        <v>0</v>
      </c>
      <c r="AU462" s="259"/>
      <c r="AV462" s="265">
        <f t="shared" si="364"/>
        <v>0</v>
      </c>
      <c r="AX462" s="265">
        <f t="shared" si="368"/>
        <v>0</v>
      </c>
      <c r="AZ462" s="492">
        <f t="shared" si="365"/>
        <v>0</v>
      </c>
      <c r="BB462" s="492">
        <f t="shared" si="366"/>
        <v>0</v>
      </c>
      <c r="BD462" s="265">
        <f t="shared" si="369"/>
        <v>0</v>
      </c>
      <c r="BE462" s="105"/>
      <c r="BF462" s="105"/>
      <c r="BG462" s="105"/>
      <c r="BH462" s="105"/>
      <c r="BI462" s="105"/>
      <c r="BJ462" s="105"/>
    </row>
    <row r="463" spans="2:62" ht="20.100000000000001" hidden="1" customHeight="1" outlineLevel="1">
      <c r="B463" s="100"/>
      <c r="C463" s="908"/>
      <c r="D463" s="909"/>
      <c r="E463" s="909"/>
      <c r="F463" s="910"/>
      <c r="G463" s="890"/>
      <c r="H463" s="891"/>
      <c r="I463" s="152"/>
      <c r="J463" s="152"/>
      <c r="K463" s="152"/>
      <c r="L463" s="152"/>
      <c r="M463" s="152"/>
      <c r="N463" s="152"/>
      <c r="O463" s="152"/>
      <c r="P463" s="153"/>
      <c r="Q463" s="153"/>
      <c r="R463" s="156">
        <f t="shared" si="359"/>
        <v>0</v>
      </c>
      <c r="S463" s="156">
        <f t="shared" si="360"/>
        <v>0</v>
      </c>
      <c r="U463" s="157">
        <f t="shared" si="367"/>
        <v>0</v>
      </c>
      <c r="W463" s="152"/>
      <c r="X463" s="152"/>
      <c r="Y463" s="152"/>
      <c r="Z463" s="152"/>
      <c r="AA463" s="152"/>
      <c r="AB463" s="152"/>
      <c r="AC463" s="347"/>
      <c r="AD463" s="152"/>
      <c r="AE463" s="152"/>
      <c r="AF463" s="152"/>
      <c r="AG463" s="152"/>
      <c r="AH463" s="152"/>
      <c r="AI463" s="152"/>
      <c r="AJ463" s="347"/>
      <c r="AK463" s="152"/>
      <c r="AL463" s="152"/>
      <c r="AM463" s="295"/>
      <c r="AN463" s="228"/>
      <c r="AO463" s="228"/>
      <c r="AP463" s="228"/>
      <c r="AQ463" s="228"/>
      <c r="AR463" s="228"/>
      <c r="AS463" s="348"/>
      <c r="AT463" s="264">
        <f t="shared" si="363"/>
        <v>0</v>
      </c>
      <c r="AU463" s="259"/>
      <c r="AV463" s="265">
        <f t="shared" si="364"/>
        <v>0</v>
      </c>
      <c r="AX463" s="265">
        <f t="shared" si="368"/>
        <v>0</v>
      </c>
      <c r="AZ463" s="492">
        <f t="shared" si="365"/>
        <v>0</v>
      </c>
      <c r="BB463" s="492">
        <f t="shared" si="366"/>
        <v>0</v>
      </c>
      <c r="BD463" s="265">
        <f t="shared" si="369"/>
        <v>0</v>
      </c>
      <c r="BE463" s="105"/>
      <c r="BF463" s="105"/>
      <c r="BG463" s="105"/>
      <c r="BH463" s="105"/>
      <c r="BI463" s="105"/>
      <c r="BJ463" s="105"/>
    </row>
    <row r="464" spans="2:62" ht="20.100000000000001" hidden="1" customHeight="1" outlineLevel="1">
      <c r="B464" s="100"/>
      <c r="C464" s="908"/>
      <c r="D464" s="909"/>
      <c r="E464" s="909"/>
      <c r="F464" s="910"/>
      <c r="G464" s="890"/>
      <c r="H464" s="891"/>
      <c r="I464" s="152"/>
      <c r="J464" s="152"/>
      <c r="K464" s="152"/>
      <c r="L464" s="152"/>
      <c r="M464" s="152"/>
      <c r="N464" s="152"/>
      <c r="O464" s="152"/>
      <c r="P464" s="153"/>
      <c r="Q464" s="153"/>
      <c r="R464" s="156">
        <f t="shared" si="359"/>
        <v>0</v>
      </c>
      <c r="S464" s="156">
        <f t="shared" si="360"/>
        <v>0</v>
      </c>
      <c r="U464" s="157">
        <f t="shared" si="367"/>
        <v>0</v>
      </c>
      <c r="W464" s="152"/>
      <c r="X464" s="152"/>
      <c r="Y464" s="152"/>
      <c r="Z464" s="152"/>
      <c r="AA464" s="152"/>
      <c r="AB464" s="152"/>
      <c r="AC464" s="347"/>
      <c r="AD464" s="152"/>
      <c r="AE464" s="152"/>
      <c r="AF464" s="152"/>
      <c r="AG464" s="152"/>
      <c r="AH464" s="152"/>
      <c r="AI464" s="152"/>
      <c r="AJ464" s="347"/>
      <c r="AK464" s="152"/>
      <c r="AL464" s="152"/>
      <c r="AM464" s="295"/>
      <c r="AN464" s="228"/>
      <c r="AO464" s="228"/>
      <c r="AP464" s="228"/>
      <c r="AQ464" s="228"/>
      <c r="AR464" s="228"/>
      <c r="AS464" s="348"/>
      <c r="AT464" s="264">
        <f t="shared" si="363"/>
        <v>0</v>
      </c>
      <c r="AU464" s="259"/>
      <c r="AV464" s="265">
        <f t="shared" si="364"/>
        <v>0</v>
      </c>
      <c r="AX464" s="265">
        <f t="shared" si="368"/>
        <v>0</v>
      </c>
      <c r="AZ464" s="492">
        <f t="shared" si="365"/>
        <v>0</v>
      </c>
      <c r="BB464" s="492">
        <f t="shared" si="366"/>
        <v>0</v>
      </c>
      <c r="BD464" s="265">
        <f t="shared" si="369"/>
        <v>0</v>
      </c>
      <c r="BE464" s="105"/>
      <c r="BF464" s="105"/>
      <c r="BG464" s="105"/>
      <c r="BH464" s="105"/>
      <c r="BI464" s="105"/>
      <c r="BJ464" s="105"/>
    </row>
    <row r="465" spans="2:62" ht="20.100000000000001" hidden="1" customHeight="1" outlineLevel="1">
      <c r="B465" s="100"/>
      <c r="C465" s="908"/>
      <c r="D465" s="909"/>
      <c r="E465" s="909"/>
      <c r="F465" s="910"/>
      <c r="G465" s="890"/>
      <c r="H465" s="891"/>
      <c r="I465" s="152"/>
      <c r="J465" s="152"/>
      <c r="K465" s="152"/>
      <c r="L465" s="152"/>
      <c r="M465" s="152"/>
      <c r="N465" s="152"/>
      <c r="O465" s="152"/>
      <c r="P465" s="153"/>
      <c r="Q465" s="153"/>
      <c r="R465" s="156">
        <f t="shared" si="359"/>
        <v>0</v>
      </c>
      <c r="S465" s="156">
        <f t="shared" si="360"/>
        <v>0</v>
      </c>
      <c r="U465" s="157">
        <f t="shared" si="367"/>
        <v>0</v>
      </c>
      <c r="W465" s="152"/>
      <c r="X465" s="152"/>
      <c r="Y465" s="152"/>
      <c r="Z465" s="152"/>
      <c r="AA465" s="152"/>
      <c r="AB465" s="152"/>
      <c r="AC465" s="347"/>
      <c r="AD465" s="152"/>
      <c r="AE465" s="152"/>
      <c r="AF465" s="152"/>
      <c r="AG465" s="152"/>
      <c r="AH465" s="152"/>
      <c r="AI465" s="152"/>
      <c r="AJ465" s="347"/>
      <c r="AK465" s="152"/>
      <c r="AL465" s="152"/>
      <c r="AM465" s="295"/>
      <c r="AN465" s="228"/>
      <c r="AO465" s="228"/>
      <c r="AP465" s="228"/>
      <c r="AQ465" s="228"/>
      <c r="AR465" s="228"/>
      <c r="AS465" s="348"/>
      <c r="AT465" s="264">
        <f t="shared" si="363"/>
        <v>0</v>
      </c>
      <c r="AU465" s="259"/>
      <c r="AV465" s="265">
        <f t="shared" si="364"/>
        <v>0</v>
      </c>
      <c r="AX465" s="265">
        <f t="shared" si="368"/>
        <v>0</v>
      </c>
      <c r="AZ465" s="492">
        <f t="shared" si="365"/>
        <v>0</v>
      </c>
      <c r="BB465" s="492">
        <f t="shared" si="366"/>
        <v>0</v>
      </c>
      <c r="BD465" s="265">
        <f t="shared" si="369"/>
        <v>0</v>
      </c>
      <c r="BE465" s="105"/>
      <c r="BF465" s="105"/>
      <c r="BG465" s="105"/>
      <c r="BH465" s="105"/>
      <c r="BI465" s="105"/>
      <c r="BJ465" s="105"/>
    </row>
    <row r="466" spans="2:62" ht="20.100000000000001" hidden="1" customHeight="1" outlineLevel="1">
      <c r="B466" s="100"/>
      <c r="C466" s="908"/>
      <c r="D466" s="909"/>
      <c r="E466" s="909"/>
      <c r="F466" s="910"/>
      <c r="G466" s="890"/>
      <c r="H466" s="891"/>
      <c r="I466" s="152"/>
      <c r="J466" s="152"/>
      <c r="K466" s="152"/>
      <c r="L466" s="152"/>
      <c r="M466" s="152"/>
      <c r="N466" s="152"/>
      <c r="O466" s="152"/>
      <c r="P466" s="153"/>
      <c r="Q466" s="153"/>
      <c r="R466" s="156">
        <f t="shared" si="359"/>
        <v>0</v>
      </c>
      <c r="S466" s="156">
        <f t="shared" si="360"/>
        <v>0</v>
      </c>
      <c r="U466" s="157">
        <f t="shared" si="367"/>
        <v>0</v>
      </c>
      <c r="W466" s="152"/>
      <c r="X466" s="152"/>
      <c r="Y466" s="152"/>
      <c r="Z466" s="152"/>
      <c r="AA466" s="152"/>
      <c r="AB466" s="152"/>
      <c r="AC466" s="347"/>
      <c r="AD466" s="152"/>
      <c r="AE466" s="152"/>
      <c r="AF466" s="152"/>
      <c r="AG466" s="152"/>
      <c r="AH466" s="152"/>
      <c r="AI466" s="152"/>
      <c r="AJ466" s="347"/>
      <c r="AK466" s="152"/>
      <c r="AL466" s="152"/>
      <c r="AM466" s="295"/>
      <c r="AN466" s="228"/>
      <c r="AO466" s="228"/>
      <c r="AP466" s="228"/>
      <c r="AQ466" s="228"/>
      <c r="AR466" s="228"/>
      <c r="AS466" s="348"/>
      <c r="AT466" s="264">
        <f t="shared" si="363"/>
        <v>0</v>
      </c>
      <c r="AU466" s="259"/>
      <c r="AV466" s="265">
        <f t="shared" si="364"/>
        <v>0</v>
      </c>
      <c r="AX466" s="265">
        <f t="shared" si="368"/>
        <v>0</v>
      </c>
      <c r="AZ466" s="492">
        <f t="shared" si="365"/>
        <v>0</v>
      </c>
      <c r="BB466" s="492">
        <f t="shared" si="366"/>
        <v>0</v>
      </c>
      <c r="BD466" s="265">
        <f t="shared" si="369"/>
        <v>0</v>
      </c>
      <c r="BE466" s="105"/>
      <c r="BF466" s="105"/>
      <c r="BG466" s="105"/>
      <c r="BH466" s="105"/>
      <c r="BI466" s="105"/>
      <c r="BJ466" s="105"/>
    </row>
    <row r="467" spans="2:62" ht="20.100000000000001" hidden="1" customHeight="1" outlineLevel="1">
      <c r="B467" s="100"/>
      <c r="C467" s="908"/>
      <c r="D467" s="909"/>
      <c r="E467" s="909"/>
      <c r="F467" s="910"/>
      <c r="G467" s="890"/>
      <c r="H467" s="891"/>
      <c r="I467" s="152"/>
      <c r="J467" s="152"/>
      <c r="K467" s="152"/>
      <c r="L467" s="152"/>
      <c r="M467" s="152"/>
      <c r="N467" s="152"/>
      <c r="O467" s="152"/>
      <c r="P467" s="153"/>
      <c r="Q467" s="153"/>
      <c r="R467" s="156">
        <f t="shared" si="359"/>
        <v>0</v>
      </c>
      <c r="S467" s="156">
        <f t="shared" si="360"/>
        <v>0</v>
      </c>
      <c r="U467" s="157">
        <f t="shared" si="367"/>
        <v>0</v>
      </c>
      <c r="W467" s="152"/>
      <c r="X467" s="152"/>
      <c r="Y467" s="152"/>
      <c r="Z467" s="152"/>
      <c r="AA467" s="152"/>
      <c r="AB467" s="152"/>
      <c r="AC467" s="347"/>
      <c r="AD467" s="152"/>
      <c r="AE467" s="152"/>
      <c r="AF467" s="152"/>
      <c r="AG467" s="152"/>
      <c r="AH467" s="152"/>
      <c r="AI467" s="152"/>
      <c r="AJ467" s="347"/>
      <c r="AK467" s="152"/>
      <c r="AL467" s="152"/>
      <c r="AM467" s="295"/>
      <c r="AN467" s="228"/>
      <c r="AO467" s="228"/>
      <c r="AP467" s="228"/>
      <c r="AQ467" s="228"/>
      <c r="AR467" s="228"/>
      <c r="AS467" s="348"/>
      <c r="AT467" s="264">
        <f t="shared" si="363"/>
        <v>0</v>
      </c>
      <c r="AU467" s="259"/>
      <c r="AV467" s="265">
        <f t="shared" si="364"/>
        <v>0</v>
      </c>
      <c r="AX467" s="265">
        <f t="shared" si="368"/>
        <v>0</v>
      </c>
      <c r="AZ467" s="492">
        <f t="shared" si="365"/>
        <v>0</v>
      </c>
      <c r="BB467" s="492">
        <f t="shared" si="366"/>
        <v>0</v>
      </c>
      <c r="BD467" s="265">
        <f t="shared" si="369"/>
        <v>0</v>
      </c>
      <c r="BE467" s="105"/>
      <c r="BF467" s="105"/>
      <c r="BG467" s="105"/>
      <c r="BH467" s="105"/>
      <c r="BI467" s="105"/>
      <c r="BJ467" s="105"/>
    </row>
    <row r="468" spans="2:62" ht="20.100000000000001" hidden="1" customHeight="1" outlineLevel="1">
      <c r="B468" s="100"/>
      <c r="C468" s="908"/>
      <c r="D468" s="909"/>
      <c r="E468" s="909"/>
      <c r="F468" s="910"/>
      <c r="G468" s="890"/>
      <c r="H468" s="891"/>
      <c r="I468" s="152"/>
      <c r="J468" s="152"/>
      <c r="K468" s="152"/>
      <c r="L468" s="152"/>
      <c r="M468" s="152"/>
      <c r="N468" s="152"/>
      <c r="O468" s="152"/>
      <c r="P468" s="153"/>
      <c r="Q468" s="153"/>
      <c r="R468" s="156">
        <f t="shared" si="359"/>
        <v>0</v>
      </c>
      <c r="S468" s="156">
        <f t="shared" si="360"/>
        <v>0</v>
      </c>
      <c r="U468" s="157">
        <f t="shared" si="367"/>
        <v>0</v>
      </c>
      <c r="W468" s="152"/>
      <c r="X468" s="152"/>
      <c r="Y468" s="152"/>
      <c r="Z468" s="152"/>
      <c r="AA468" s="152"/>
      <c r="AB468" s="152"/>
      <c r="AC468" s="347"/>
      <c r="AD468" s="152"/>
      <c r="AE468" s="152"/>
      <c r="AF468" s="152"/>
      <c r="AG468" s="152"/>
      <c r="AH468" s="152"/>
      <c r="AI468" s="152"/>
      <c r="AJ468" s="347"/>
      <c r="AK468" s="152"/>
      <c r="AL468" s="152"/>
      <c r="AM468" s="295"/>
      <c r="AN468" s="228"/>
      <c r="AO468" s="228"/>
      <c r="AP468" s="228"/>
      <c r="AQ468" s="228"/>
      <c r="AR468" s="228"/>
      <c r="AS468" s="348"/>
      <c r="AT468" s="264">
        <f t="shared" si="363"/>
        <v>0</v>
      </c>
      <c r="AU468" s="259"/>
      <c r="AV468" s="265">
        <f t="shared" si="364"/>
        <v>0</v>
      </c>
      <c r="AX468" s="265">
        <f t="shared" si="368"/>
        <v>0</v>
      </c>
      <c r="AZ468" s="492">
        <f t="shared" si="365"/>
        <v>0</v>
      </c>
      <c r="BB468" s="492">
        <f t="shared" si="366"/>
        <v>0</v>
      </c>
      <c r="BD468" s="265">
        <f t="shared" si="369"/>
        <v>0</v>
      </c>
      <c r="BE468" s="105"/>
      <c r="BF468" s="105"/>
      <c r="BG468" s="105"/>
      <c r="BH468" s="105"/>
      <c r="BI468" s="105"/>
      <c r="BJ468" s="105"/>
    </row>
    <row r="469" spans="2:62" ht="20.100000000000001" hidden="1" customHeight="1" outlineLevel="1">
      <c r="B469" s="100"/>
      <c r="C469" s="908"/>
      <c r="D469" s="909"/>
      <c r="E469" s="909"/>
      <c r="F469" s="910"/>
      <c r="G469" s="890"/>
      <c r="H469" s="891"/>
      <c r="I469" s="152"/>
      <c r="J469" s="152"/>
      <c r="K469" s="152"/>
      <c r="L469" s="152"/>
      <c r="M469" s="152"/>
      <c r="N469" s="152"/>
      <c r="O469" s="152"/>
      <c r="P469" s="153"/>
      <c r="Q469" s="153"/>
      <c r="R469" s="156">
        <f t="shared" si="359"/>
        <v>0</v>
      </c>
      <c r="S469" s="156">
        <f t="shared" si="360"/>
        <v>0</v>
      </c>
      <c r="U469" s="157">
        <f t="shared" si="367"/>
        <v>0</v>
      </c>
      <c r="W469" s="152"/>
      <c r="X469" s="152"/>
      <c r="Y469" s="152"/>
      <c r="Z469" s="152"/>
      <c r="AA469" s="152"/>
      <c r="AB469" s="152"/>
      <c r="AC469" s="347"/>
      <c r="AD469" s="152"/>
      <c r="AE469" s="152"/>
      <c r="AF469" s="152"/>
      <c r="AG469" s="152"/>
      <c r="AH469" s="152"/>
      <c r="AI469" s="152"/>
      <c r="AJ469" s="347"/>
      <c r="AK469" s="152"/>
      <c r="AL469" s="152"/>
      <c r="AM469" s="295"/>
      <c r="AN469" s="228"/>
      <c r="AO469" s="228"/>
      <c r="AP469" s="228"/>
      <c r="AQ469" s="228"/>
      <c r="AR469" s="228"/>
      <c r="AS469" s="348"/>
      <c r="AT469" s="264">
        <f t="shared" si="363"/>
        <v>0</v>
      </c>
      <c r="AU469" s="259"/>
      <c r="AV469" s="265">
        <f t="shared" si="364"/>
        <v>0</v>
      </c>
      <c r="AX469" s="265">
        <f t="shared" si="368"/>
        <v>0</v>
      </c>
      <c r="AZ469" s="492">
        <f t="shared" si="365"/>
        <v>0</v>
      </c>
      <c r="BB469" s="492">
        <f t="shared" si="366"/>
        <v>0</v>
      </c>
      <c r="BD469" s="265">
        <f t="shared" si="369"/>
        <v>0</v>
      </c>
      <c r="BE469" s="105"/>
      <c r="BF469" s="105"/>
      <c r="BG469" s="105"/>
      <c r="BH469" s="105"/>
      <c r="BI469" s="105"/>
      <c r="BJ469" s="105"/>
    </row>
    <row r="470" spans="2:62" ht="9.9499999999999993" hidden="1" customHeight="1" outlineLevel="1">
      <c r="B470" s="101"/>
      <c r="C470" s="208"/>
      <c r="D470" s="208"/>
      <c r="E470" s="208"/>
      <c r="F470" s="208"/>
      <c r="G470" s="237"/>
      <c r="H470" s="207"/>
      <c r="I470" s="257"/>
      <c r="J470" s="257"/>
      <c r="K470" s="257"/>
      <c r="L470" s="257"/>
      <c r="M470" s="257"/>
      <c r="N470" s="257"/>
      <c r="O470" s="257"/>
      <c r="P470" s="256"/>
      <c r="Q470" s="102"/>
      <c r="R470" s="102"/>
      <c r="S470" s="102"/>
      <c r="U470" s="98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Z470" s="493"/>
      <c r="BE470" s="105"/>
      <c r="BF470" s="105"/>
      <c r="BG470" s="105"/>
      <c r="BH470" s="105"/>
      <c r="BI470" s="105"/>
      <c r="BJ470" s="105"/>
    </row>
    <row r="471" spans="2:62" ht="20.100000000000001" customHeight="1" collapsed="1">
      <c r="B471" s="8">
        <f>B454+1</f>
        <v>28</v>
      </c>
      <c r="C471" s="916"/>
      <c r="D471" s="917"/>
      <c r="E471" s="917"/>
      <c r="F471" s="918"/>
      <c r="G471" s="429"/>
      <c r="H471" s="206">
        <v>1</v>
      </c>
      <c r="I471" s="642">
        <f t="shared" ref="I471" si="370">$H471*SUM(I472:I486)</f>
        <v>0</v>
      </c>
      <c r="J471" s="643">
        <f t="shared" ref="J471:O471" si="371">$H471*SUM(J472:J486)</f>
        <v>0</v>
      </c>
      <c r="K471" s="644">
        <f t="shared" si="371"/>
        <v>0</v>
      </c>
      <c r="L471" s="645">
        <f t="shared" si="371"/>
        <v>0</v>
      </c>
      <c r="M471" s="645">
        <f t="shared" si="371"/>
        <v>0</v>
      </c>
      <c r="N471" s="644">
        <f t="shared" si="371"/>
        <v>0</v>
      </c>
      <c r="O471" s="642">
        <f t="shared" si="371"/>
        <v>0</v>
      </c>
      <c r="P471" s="209">
        <f t="shared" ref="P471:Q471" si="372">$H471*SUM(P472:P486)</f>
        <v>0</v>
      </c>
      <c r="Q471" s="210">
        <f t="shared" si="372"/>
        <v>0</v>
      </c>
      <c r="R471" s="136">
        <f t="shared" ref="R471:R486" si="373">P471*(1+Gewinn)*(1+SicherheitAngebot)</f>
        <v>0</v>
      </c>
      <c r="S471" s="137">
        <f t="shared" ref="S471:S486" si="374">Q471*(1+MGKZ)*(1+Gewinn)*(1+SicherheitAngebot)</f>
        <v>0</v>
      </c>
      <c r="U471" s="10">
        <f>I471*$I$7+J471*$J$7+K471*$K$7+L471*$L$7+M471*$M$7+N471*$N$7+O471*$O$7+R471+S471</f>
        <v>0</v>
      </c>
      <c r="W471" s="646">
        <f t="shared" ref="W471:AB471" si="375">$H471*SUM(W472:W486)</f>
        <v>0</v>
      </c>
      <c r="X471" s="647">
        <f t="shared" si="375"/>
        <v>0</v>
      </c>
      <c r="Y471" s="648">
        <f t="shared" si="375"/>
        <v>0</v>
      </c>
      <c r="Z471" s="649">
        <f t="shared" si="375"/>
        <v>0</v>
      </c>
      <c r="AA471" s="648">
        <f t="shared" si="375"/>
        <v>0</v>
      </c>
      <c r="AB471" s="646">
        <f t="shared" si="375"/>
        <v>0</v>
      </c>
      <c r="AC471" s="258"/>
      <c r="AD471" s="646">
        <f t="shared" ref="AD471:AM471" si="376">$H471*SUM(AD472:AD486)</f>
        <v>0</v>
      </c>
      <c r="AE471" s="647">
        <f t="shared" si="376"/>
        <v>0</v>
      </c>
      <c r="AF471" s="648">
        <f t="shared" si="376"/>
        <v>0</v>
      </c>
      <c r="AG471" s="649">
        <f t="shared" si="376"/>
        <v>0</v>
      </c>
      <c r="AH471" s="648">
        <f t="shared" si="376"/>
        <v>0</v>
      </c>
      <c r="AI471" s="646">
        <f t="shared" si="376"/>
        <v>0</v>
      </c>
      <c r="AJ471" s="258"/>
      <c r="AK471" s="653">
        <f t="shared" si="376"/>
        <v>0</v>
      </c>
      <c r="AL471" s="653">
        <f t="shared" si="376"/>
        <v>0</v>
      </c>
      <c r="AM471" s="653">
        <f t="shared" si="376"/>
        <v>0</v>
      </c>
      <c r="AN471" s="227">
        <f>$H471*SUM(AN472:AN486)*(1+Gewinn)*(1+SicherheitAngebot)</f>
        <v>0</v>
      </c>
      <c r="AO471" s="227">
        <f>$H471*SUM(AO472:AO486)*(1+Gewinn)*(1+SicherheitAngebot)</f>
        <v>0</v>
      </c>
      <c r="AP471" s="227">
        <f>$H471*SUM(AP472:AP486)*(1+Gewinn)*(1+SicherheitAngebot)</f>
        <v>0</v>
      </c>
      <c r="AQ471" s="227">
        <f>$H471*SUM(AQ472:AQ486)*(1+Gewinn)*(1+SicherheitAngebot)</f>
        <v>0</v>
      </c>
      <c r="AR471" s="227">
        <f>$H471*SUM(AR472:AR486)*(1+Gewinn)*(1+SicherheitAngebot)</f>
        <v>0</v>
      </c>
      <c r="AS471" s="262"/>
      <c r="AT471" s="263">
        <f t="shared" si="363"/>
        <v>0</v>
      </c>
      <c r="AU471" s="259"/>
      <c r="AV471" s="491">
        <f>AK471*$AK$7+AL471*$AL$7+AM471*$AM$7+SUM(AN471:AR471)+AT471/Zuschläge_IBN+AT471</f>
        <v>0</v>
      </c>
      <c r="AX471" s="685">
        <f>U471+AV471</f>
        <v>0</v>
      </c>
      <c r="AZ471" s="490">
        <f>IF(H471&gt;0,U471/(1+SicherheitAngebot)*(1+Sicherheit),0)</f>
        <v>0</v>
      </c>
      <c r="BB471" s="490">
        <f>IF(H471&gt;0,AV471/(1+SicherheitAngebot)*(1+Sicherheit),0)</f>
        <v>0</v>
      </c>
      <c r="BD471" s="490">
        <f>AZ471+BB471</f>
        <v>0</v>
      </c>
      <c r="BE471" s="105"/>
      <c r="BF471" s="105"/>
      <c r="BG471" s="105"/>
      <c r="BH471" s="105"/>
      <c r="BI471" s="105"/>
      <c r="BJ471" s="105"/>
    </row>
    <row r="472" spans="2:62" ht="20.100000000000001" hidden="1" customHeight="1" outlineLevel="1">
      <c r="B472" s="99"/>
      <c r="C472" s="908"/>
      <c r="D472" s="909"/>
      <c r="E472" s="909"/>
      <c r="F472" s="910"/>
      <c r="G472" s="890"/>
      <c r="H472" s="901"/>
      <c r="I472" s="152"/>
      <c r="J472" s="152"/>
      <c r="K472" s="152"/>
      <c r="L472" s="152"/>
      <c r="M472" s="152"/>
      <c r="N472" s="152"/>
      <c r="O472" s="152"/>
      <c r="P472" s="153"/>
      <c r="Q472" s="153"/>
      <c r="R472" s="156">
        <f t="shared" si="373"/>
        <v>0</v>
      </c>
      <c r="S472" s="156">
        <f t="shared" si="374"/>
        <v>0</v>
      </c>
      <c r="U472" s="157">
        <f>I472*$I$7+J472*$J$7+K472*$K$7+L472*$L$7+M472*$M$7+N472*$N$7+O472*$O$7+R472+S472</f>
        <v>0</v>
      </c>
      <c r="W472" s="152"/>
      <c r="X472" s="152"/>
      <c r="Y472" s="152"/>
      <c r="Z472" s="152"/>
      <c r="AA472" s="152"/>
      <c r="AB472" s="152"/>
      <c r="AC472" s="347"/>
      <c r="AD472" s="152"/>
      <c r="AE472" s="152"/>
      <c r="AF472" s="152"/>
      <c r="AG472" s="152"/>
      <c r="AH472" s="152"/>
      <c r="AI472" s="152"/>
      <c r="AJ472" s="347"/>
      <c r="AK472" s="152"/>
      <c r="AL472" s="152"/>
      <c r="AM472" s="295"/>
      <c r="AN472" s="228"/>
      <c r="AO472" s="228"/>
      <c r="AP472" s="228"/>
      <c r="AQ472" s="228"/>
      <c r="AR472" s="228"/>
      <c r="AS472" s="348"/>
      <c r="AT472" s="264">
        <f t="shared" si="363"/>
        <v>0</v>
      </c>
      <c r="AU472" s="259"/>
      <c r="AV472" s="265">
        <f t="shared" ref="AV472:AV486" si="377">AK472*$AK$7+AL472*$AL$7+AM472*$AM$7+SUM(AN472:AR472)*(1+Gewinn)*(1+SicherheitAngebot)+AT472/Zuschläge_IBN+AT472</f>
        <v>0</v>
      </c>
      <c r="AX472" s="265">
        <f>U472+AV472</f>
        <v>0</v>
      </c>
      <c r="AZ472" s="492">
        <f t="shared" ref="AZ472:AZ486" si="378">U472/(1+SicherheitAngebot)*(1+Sicherheit)</f>
        <v>0</v>
      </c>
      <c r="BB472" s="492">
        <f t="shared" ref="BB472:BB486" si="379">AV472/(1+SicherheitAngebot)*(1+Sicherheit)</f>
        <v>0</v>
      </c>
      <c r="BD472" s="265">
        <f>AZ472+BB472</f>
        <v>0</v>
      </c>
      <c r="BE472" s="105"/>
      <c r="BF472" s="105"/>
      <c r="BG472" s="105"/>
      <c r="BH472" s="105"/>
      <c r="BI472" s="105"/>
      <c r="BJ472" s="105"/>
    </row>
    <row r="473" spans="2:62" ht="20.100000000000001" hidden="1" customHeight="1" outlineLevel="1">
      <c r="B473" s="100"/>
      <c r="C473" s="908"/>
      <c r="D473" s="909"/>
      <c r="E473" s="909"/>
      <c r="F473" s="910"/>
      <c r="G473" s="890"/>
      <c r="H473" s="891"/>
      <c r="I473" s="152"/>
      <c r="J473" s="152"/>
      <c r="K473" s="152"/>
      <c r="L473" s="152"/>
      <c r="M473" s="152"/>
      <c r="N473" s="152"/>
      <c r="O473" s="152"/>
      <c r="P473" s="153"/>
      <c r="Q473" s="153"/>
      <c r="R473" s="156">
        <f t="shared" si="373"/>
        <v>0</v>
      </c>
      <c r="S473" s="156">
        <f t="shared" si="374"/>
        <v>0</v>
      </c>
      <c r="U473" s="157">
        <f t="shared" ref="U473:U486" si="380">I473*$I$7+J473*$J$7+K473*$K$7+L473*$L$7+M473*$M$7+N473*$N$7+O473*$O$7+R473+S473</f>
        <v>0</v>
      </c>
      <c r="W473" s="152"/>
      <c r="X473" s="152"/>
      <c r="Y473" s="152"/>
      <c r="Z473" s="152"/>
      <c r="AA473" s="152"/>
      <c r="AB473" s="152"/>
      <c r="AC473" s="347"/>
      <c r="AD473" s="152"/>
      <c r="AE473" s="152"/>
      <c r="AF473" s="152"/>
      <c r="AG473" s="152"/>
      <c r="AH473" s="152"/>
      <c r="AI473" s="152"/>
      <c r="AJ473" s="347"/>
      <c r="AK473" s="152"/>
      <c r="AL473" s="152"/>
      <c r="AM473" s="295"/>
      <c r="AN473" s="228"/>
      <c r="AO473" s="228"/>
      <c r="AP473" s="228"/>
      <c r="AQ473" s="228"/>
      <c r="AR473" s="228"/>
      <c r="AS473" s="348"/>
      <c r="AT473" s="264">
        <f t="shared" si="363"/>
        <v>0</v>
      </c>
      <c r="AU473" s="259"/>
      <c r="AV473" s="265">
        <f t="shared" si="377"/>
        <v>0</v>
      </c>
      <c r="AX473" s="265">
        <f t="shared" ref="AX473:AX486" si="381">U473+AV473</f>
        <v>0</v>
      </c>
      <c r="AZ473" s="492">
        <f t="shared" si="378"/>
        <v>0</v>
      </c>
      <c r="BB473" s="492">
        <f t="shared" si="379"/>
        <v>0</v>
      </c>
      <c r="BD473" s="265">
        <f t="shared" ref="BD473:BD486" si="382">AZ473+BB473</f>
        <v>0</v>
      </c>
      <c r="BE473" s="105"/>
      <c r="BF473" s="105"/>
      <c r="BG473" s="105"/>
      <c r="BH473" s="105"/>
      <c r="BI473" s="105"/>
      <c r="BJ473" s="105"/>
    </row>
    <row r="474" spans="2:62" ht="20.100000000000001" hidden="1" customHeight="1" outlineLevel="1">
      <c r="B474" s="100"/>
      <c r="C474" s="908"/>
      <c r="D474" s="909"/>
      <c r="E474" s="909"/>
      <c r="F474" s="910"/>
      <c r="G474" s="890"/>
      <c r="H474" s="891"/>
      <c r="I474" s="152"/>
      <c r="J474" s="152"/>
      <c r="K474" s="152"/>
      <c r="L474" s="152"/>
      <c r="M474" s="152"/>
      <c r="N474" s="152"/>
      <c r="O474" s="152"/>
      <c r="P474" s="153"/>
      <c r="Q474" s="153"/>
      <c r="R474" s="156">
        <f t="shared" si="373"/>
        <v>0</v>
      </c>
      <c r="S474" s="156">
        <f t="shared" si="374"/>
        <v>0</v>
      </c>
      <c r="U474" s="157">
        <f t="shared" si="380"/>
        <v>0</v>
      </c>
      <c r="W474" s="152"/>
      <c r="X474" s="152"/>
      <c r="Y474" s="152"/>
      <c r="Z474" s="152"/>
      <c r="AA474" s="152"/>
      <c r="AB474" s="152"/>
      <c r="AC474" s="347"/>
      <c r="AD474" s="152"/>
      <c r="AE474" s="152"/>
      <c r="AF474" s="152"/>
      <c r="AG474" s="152"/>
      <c r="AH474" s="152"/>
      <c r="AI474" s="152"/>
      <c r="AJ474" s="347"/>
      <c r="AK474" s="152"/>
      <c r="AL474" s="152"/>
      <c r="AM474" s="295"/>
      <c r="AN474" s="228"/>
      <c r="AO474" s="228"/>
      <c r="AP474" s="228"/>
      <c r="AQ474" s="228"/>
      <c r="AR474" s="228"/>
      <c r="AS474" s="348"/>
      <c r="AT474" s="264">
        <f t="shared" si="363"/>
        <v>0</v>
      </c>
      <c r="AU474" s="259"/>
      <c r="AV474" s="265">
        <f t="shared" si="377"/>
        <v>0</v>
      </c>
      <c r="AX474" s="265">
        <f t="shared" si="381"/>
        <v>0</v>
      </c>
      <c r="AZ474" s="492">
        <f t="shared" si="378"/>
        <v>0</v>
      </c>
      <c r="BB474" s="492">
        <f t="shared" si="379"/>
        <v>0</v>
      </c>
      <c r="BD474" s="265">
        <f t="shared" si="382"/>
        <v>0</v>
      </c>
      <c r="BE474" s="105"/>
      <c r="BF474" s="105"/>
      <c r="BG474" s="105"/>
      <c r="BH474" s="105"/>
      <c r="BI474" s="105"/>
      <c r="BJ474" s="105"/>
    </row>
    <row r="475" spans="2:62" ht="20.100000000000001" hidden="1" customHeight="1" outlineLevel="1">
      <c r="B475" s="100"/>
      <c r="C475" s="908"/>
      <c r="D475" s="909"/>
      <c r="E475" s="909"/>
      <c r="F475" s="910"/>
      <c r="G475" s="890"/>
      <c r="H475" s="891"/>
      <c r="I475" s="152"/>
      <c r="J475" s="152"/>
      <c r="K475" s="152"/>
      <c r="L475" s="152"/>
      <c r="M475" s="152"/>
      <c r="N475" s="152"/>
      <c r="O475" s="152"/>
      <c r="P475" s="153"/>
      <c r="Q475" s="153"/>
      <c r="R475" s="156">
        <f t="shared" si="373"/>
        <v>0</v>
      </c>
      <c r="S475" s="156">
        <f t="shared" si="374"/>
        <v>0</v>
      </c>
      <c r="U475" s="157">
        <f t="shared" si="380"/>
        <v>0</v>
      </c>
      <c r="W475" s="152"/>
      <c r="X475" s="152"/>
      <c r="Y475" s="152"/>
      <c r="Z475" s="152"/>
      <c r="AA475" s="152"/>
      <c r="AB475" s="152"/>
      <c r="AC475" s="347"/>
      <c r="AD475" s="152"/>
      <c r="AE475" s="152"/>
      <c r="AF475" s="152"/>
      <c r="AG475" s="152"/>
      <c r="AH475" s="152"/>
      <c r="AI475" s="152"/>
      <c r="AJ475" s="347"/>
      <c r="AK475" s="152"/>
      <c r="AL475" s="152"/>
      <c r="AM475" s="295"/>
      <c r="AN475" s="228"/>
      <c r="AO475" s="228"/>
      <c r="AP475" s="228"/>
      <c r="AQ475" s="228"/>
      <c r="AR475" s="228"/>
      <c r="AS475" s="348"/>
      <c r="AT475" s="264">
        <f t="shared" si="363"/>
        <v>0</v>
      </c>
      <c r="AU475" s="259"/>
      <c r="AV475" s="265">
        <f t="shared" si="377"/>
        <v>0</v>
      </c>
      <c r="AX475" s="265">
        <f t="shared" si="381"/>
        <v>0</v>
      </c>
      <c r="AZ475" s="492">
        <f t="shared" si="378"/>
        <v>0</v>
      </c>
      <c r="BB475" s="492">
        <f t="shared" si="379"/>
        <v>0</v>
      </c>
      <c r="BD475" s="265">
        <f t="shared" si="382"/>
        <v>0</v>
      </c>
      <c r="BE475" s="105"/>
      <c r="BF475" s="105"/>
      <c r="BG475" s="105"/>
      <c r="BH475" s="105"/>
      <c r="BI475" s="105"/>
      <c r="BJ475" s="105"/>
    </row>
    <row r="476" spans="2:62" ht="20.100000000000001" hidden="1" customHeight="1" outlineLevel="1">
      <c r="B476" s="100"/>
      <c r="C476" s="908"/>
      <c r="D476" s="909"/>
      <c r="E476" s="909"/>
      <c r="F476" s="910"/>
      <c r="G476" s="890"/>
      <c r="H476" s="891"/>
      <c r="I476" s="152"/>
      <c r="J476" s="152"/>
      <c r="K476" s="152"/>
      <c r="L476" s="152"/>
      <c r="M476" s="152"/>
      <c r="N476" s="152"/>
      <c r="O476" s="152"/>
      <c r="P476" s="153"/>
      <c r="Q476" s="153"/>
      <c r="R476" s="156">
        <f t="shared" si="373"/>
        <v>0</v>
      </c>
      <c r="S476" s="156">
        <f t="shared" si="374"/>
        <v>0</v>
      </c>
      <c r="U476" s="157">
        <f t="shared" si="380"/>
        <v>0</v>
      </c>
      <c r="W476" s="152"/>
      <c r="X476" s="152"/>
      <c r="Y476" s="152"/>
      <c r="Z476" s="152"/>
      <c r="AA476" s="152"/>
      <c r="AB476" s="152"/>
      <c r="AC476" s="347"/>
      <c r="AD476" s="152"/>
      <c r="AE476" s="152"/>
      <c r="AF476" s="152"/>
      <c r="AG476" s="152"/>
      <c r="AH476" s="152"/>
      <c r="AI476" s="152"/>
      <c r="AJ476" s="347"/>
      <c r="AK476" s="152"/>
      <c r="AL476" s="152"/>
      <c r="AM476" s="295"/>
      <c r="AN476" s="228"/>
      <c r="AO476" s="228"/>
      <c r="AP476" s="228"/>
      <c r="AQ476" s="228"/>
      <c r="AR476" s="228"/>
      <c r="AS476" s="348"/>
      <c r="AT476" s="264">
        <f t="shared" si="363"/>
        <v>0</v>
      </c>
      <c r="AU476" s="259"/>
      <c r="AV476" s="265">
        <f t="shared" si="377"/>
        <v>0</v>
      </c>
      <c r="AX476" s="265">
        <f t="shared" si="381"/>
        <v>0</v>
      </c>
      <c r="AZ476" s="492">
        <f t="shared" si="378"/>
        <v>0</v>
      </c>
      <c r="BB476" s="492">
        <f t="shared" si="379"/>
        <v>0</v>
      </c>
      <c r="BD476" s="265">
        <f t="shared" si="382"/>
        <v>0</v>
      </c>
      <c r="BE476" s="105"/>
      <c r="BF476" s="105"/>
      <c r="BG476" s="105"/>
      <c r="BH476" s="105"/>
      <c r="BI476" s="105"/>
      <c r="BJ476" s="105"/>
    </row>
    <row r="477" spans="2:62" ht="20.100000000000001" hidden="1" customHeight="1" outlineLevel="1">
      <c r="B477" s="100"/>
      <c r="C477" s="908"/>
      <c r="D477" s="909"/>
      <c r="E477" s="909"/>
      <c r="F477" s="910"/>
      <c r="G477" s="890"/>
      <c r="H477" s="891"/>
      <c r="I477" s="152"/>
      <c r="J477" s="152"/>
      <c r="K477" s="152"/>
      <c r="L477" s="152"/>
      <c r="M477" s="152"/>
      <c r="N477" s="152"/>
      <c r="O477" s="152"/>
      <c r="P477" s="153"/>
      <c r="Q477" s="153"/>
      <c r="R477" s="156">
        <f t="shared" si="373"/>
        <v>0</v>
      </c>
      <c r="S477" s="156">
        <f t="shared" si="374"/>
        <v>0</v>
      </c>
      <c r="U477" s="157">
        <f t="shared" si="380"/>
        <v>0</v>
      </c>
      <c r="W477" s="152"/>
      <c r="X477" s="152"/>
      <c r="Y477" s="152"/>
      <c r="Z477" s="152"/>
      <c r="AA477" s="152"/>
      <c r="AB477" s="152"/>
      <c r="AC477" s="347"/>
      <c r="AD477" s="152"/>
      <c r="AE477" s="152"/>
      <c r="AF477" s="152"/>
      <c r="AG477" s="152"/>
      <c r="AH477" s="152"/>
      <c r="AI477" s="152"/>
      <c r="AJ477" s="347"/>
      <c r="AK477" s="152"/>
      <c r="AL477" s="152"/>
      <c r="AM477" s="295"/>
      <c r="AN477" s="228"/>
      <c r="AO477" s="228"/>
      <c r="AP477" s="228"/>
      <c r="AQ477" s="228"/>
      <c r="AR477" s="228"/>
      <c r="AS477" s="348"/>
      <c r="AT477" s="264">
        <f t="shared" si="363"/>
        <v>0</v>
      </c>
      <c r="AU477" s="259"/>
      <c r="AV477" s="265">
        <f t="shared" si="377"/>
        <v>0</v>
      </c>
      <c r="AX477" s="265">
        <f t="shared" si="381"/>
        <v>0</v>
      </c>
      <c r="AZ477" s="492">
        <f t="shared" si="378"/>
        <v>0</v>
      </c>
      <c r="BB477" s="492">
        <f t="shared" si="379"/>
        <v>0</v>
      </c>
      <c r="BD477" s="265">
        <f t="shared" si="382"/>
        <v>0</v>
      </c>
      <c r="BE477" s="105"/>
      <c r="BF477" s="105"/>
      <c r="BG477" s="105"/>
      <c r="BH477" s="105"/>
      <c r="BI477" s="105"/>
      <c r="BJ477" s="105"/>
    </row>
    <row r="478" spans="2:62" ht="20.100000000000001" hidden="1" customHeight="1" outlineLevel="1">
      <c r="B478" s="100"/>
      <c r="C478" s="908"/>
      <c r="D478" s="909"/>
      <c r="E478" s="909"/>
      <c r="F478" s="910"/>
      <c r="G478" s="890"/>
      <c r="H478" s="891"/>
      <c r="I478" s="152"/>
      <c r="J478" s="152"/>
      <c r="K478" s="152"/>
      <c r="L478" s="152"/>
      <c r="M478" s="152"/>
      <c r="N478" s="152"/>
      <c r="O478" s="152"/>
      <c r="P478" s="153"/>
      <c r="Q478" s="153"/>
      <c r="R478" s="156">
        <f t="shared" si="373"/>
        <v>0</v>
      </c>
      <c r="S478" s="156">
        <f t="shared" si="374"/>
        <v>0</v>
      </c>
      <c r="U478" s="157">
        <f t="shared" si="380"/>
        <v>0</v>
      </c>
      <c r="W478" s="152"/>
      <c r="X478" s="152"/>
      <c r="Y478" s="152"/>
      <c r="Z478" s="152"/>
      <c r="AA478" s="152"/>
      <c r="AB478" s="152"/>
      <c r="AC478" s="347"/>
      <c r="AD478" s="152"/>
      <c r="AE478" s="152"/>
      <c r="AF478" s="152"/>
      <c r="AG478" s="152"/>
      <c r="AH478" s="152"/>
      <c r="AI478" s="152"/>
      <c r="AJ478" s="347"/>
      <c r="AK478" s="152"/>
      <c r="AL478" s="152"/>
      <c r="AM478" s="295"/>
      <c r="AN478" s="228"/>
      <c r="AO478" s="228"/>
      <c r="AP478" s="228"/>
      <c r="AQ478" s="228"/>
      <c r="AR478" s="228"/>
      <c r="AS478" s="348"/>
      <c r="AT478" s="264">
        <f t="shared" si="363"/>
        <v>0</v>
      </c>
      <c r="AU478" s="259"/>
      <c r="AV478" s="265">
        <f t="shared" si="377"/>
        <v>0</v>
      </c>
      <c r="AX478" s="265">
        <f t="shared" si="381"/>
        <v>0</v>
      </c>
      <c r="AZ478" s="492">
        <f t="shared" si="378"/>
        <v>0</v>
      </c>
      <c r="BB478" s="492">
        <f t="shared" si="379"/>
        <v>0</v>
      </c>
      <c r="BD478" s="265">
        <f t="shared" si="382"/>
        <v>0</v>
      </c>
      <c r="BE478" s="105"/>
      <c r="BF478" s="105"/>
      <c r="BG478" s="105"/>
      <c r="BH478" s="105"/>
      <c r="BI478" s="105"/>
      <c r="BJ478" s="105"/>
    </row>
    <row r="479" spans="2:62" ht="20.100000000000001" hidden="1" customHeight="1" outlineLevel="1">
      <c r="B479" s="100"/>
      <c r="C479" s="908"/>
      <c r="D479" s="909"/>
      <c r="E479" s="909"/>
      <c r="F479" s="910"/>
      <c r="G479" s="890"/>
      <c r="H479" s="891"/>
      <c r="I479" s="152"/>
      <c r="J479" s="152"/>
      <c r="K479" s="152"/>
      <c r="L479" s="152"/>
      <c r="M479" s="152"/>
      <c r="N479" s="152"/>
      <c r="O479" s="152"/>
      <c r="P479" s="153"/>
      <c r="Q479" s="153"/>
      <c r="R479" s="156">
        <f t="shared" si="373"/>
        <v>0</v>
      </c>
      <c r="S479" s="156">
        <f t="shared" si="374"/>
        <v>0</v>
      </c>
      <c r="U479" s="157">
        <f t="shared" si="380"/>
        <v>0</v>
      </c>
      <c r="W479" s="152"/>
      <c r="X479" s="152"/>
      <c r="Y479" s="152"/>
      <c r="Z479" s="152"/>
      <c r="AA479" s="152"/>
      <c r="AB479" s="152"/>
      <c r="AC479" s="347"/>
      <c r="AD479" s="152"/>
      <c r="AE479" s="152"/>
      <c r="AF479" s="152"/>
      <c r="AG479" s="152"/>
      <c r="AH479" s="152"/>
      <c r="AI479" s="152"/>
      <c r="AJ479" s="347"/>
      <c r="AK479" s="152"/>
      <c r="AL479" s="152"/>
      <c r="AM479" s="295"/>
      <c r="AN479" s="228"/>
      <c r="AO479" s="228"/>
      <c r="AP479" s="228"/>
      <c r="AQ479" s="228"/>
      <c r="AR479" s="228"/>
      <c r="AS479" s="348"/>
      <c r="AT479" s="264">
        <f t="shared" si="363"/>
        <v>0</v>
      </c>
      <c r="AU479" s="259"/>
      <c r="AV479" s="265">
        <f t="shared" si="377"/>
        <v>0</v>
      </c>
      <c r="AX479" s="265">
        <f t="shared" si="381"/>
        <v>0</v>
      </c>
      <c r="AZ479" s="492">
        <f t="shared" si="378"/>
        <v>0</v>
      </c>
      <c r="BB479" s="492">
        <f t="shared" si="379"/>
        <v>0</v>
      </c>
      <c r="BD479" s="265">
        <f t="shared" si="382"/>
        <v>0</v>
      </c>
      <c r="BE479" s="105"/>
      <c r="BF479" s="105"/>
      <c r="BG479" s="105"/>
      <c r="BH479" s="105"/>
      <c r="BI479" s="105"/>
      <c r="BJ479" s="105"/>
    </row>
    <row r="480" spans="2:62" ht="20.100000000000001" hidden="1" customHeight="1" outlineLevel="1">
      <c r="B480" s="100"/>
      <c r="C480" s="908"/>
      <c r="D480" s="909"/>
      <c r="E480" s="909"/>
      <c r="F480" s="910"/>
      <c r="G480" s="890"/>
      <c r="H480" s="891"/>
      <c r="I480" s="152"/>
      <c r="J480" s="152"/>
      <c r="K480" s="152"/>
      <c r="L480" s="152"/>
      <c r="M480" s="152"/>
      <c r="N480" s="152"/>
      <c r="O480" s="152"/>
      <c r="P480" s="153"/>
      <c r="Q480" s="153"/>
      <c r="R480" s="156">
        <f t="shared" si="373"/>
        <v>0</v>
      </c>
      <c r="S480" s="156">
        <f t="shared" si="374"/>
        <v>0</v>
      </c>
      <c r="U480" s="157">
        <f t="shared" si="380"/>
        <v>0</v>
      </c>
      <c r="W480" s="152"/>
      <c r="X480" s="152"/>
      <c r="Y480" s="152"/>
      <c r="Z480" s="152"/>
      <c r="AA480" s="152"/>
      <c r="AB480" s="152"/>
      <c r="AC480" s="347"/>
      <c r="AD480" s="152"/>
      <c r="AE480" s="152"/>
      <c r="AF480" s="152"/>
      <c r="AG480" s="152"/>
      <c r="AH480" s="152"/>
      <c r="AI480" s="152"/>
      <c r="AJ480" s="347"/>
      <c r="AK480" s="152"/>
      <c r="AL480" s="152"/>
      <c r="AM480" s="295"/>
      <c r="AN480" s="228"/>
      <c r="AO480" s="228"/>
      <c r="AP480" s="228"/>
      <c r="AQ480" s="228"/>
      <c r="AR480" s="228"/>
      <c r="AS480" s="348"/>
      <c r="AT480" s="264">
        <f t="shared" si="363"/>
        <v>0</v>
      </c>
      <c r="AU480" s="259"/>
      <c r="AV480" s="265">
        <f t="shared" si="377"/>
        <v>0</v>
      </c>
      <c r="AX480" s="265">
        <f t="shared" si="381"/>
        <v>0</v>
      </c>
      <c r="AZ480" s="492">
        <f t="shared" si="378"/>
        <v>0</v>
      </c>
      <c r="BB480" s="492">
        <f t="shared" si="379"/>
        <v>0</v>
      </c>
      <c r="BD480" s="265">
        <f t="shared" si="382"/>
        <v>0</v>
      </c>
      <c r="BE480" s="105"/>
      <c r="BF480" s="105"/>
      <c r="BG480" s="105"/>
      <c r="BH480" s="105"/>
      <c r="BI480" s="105"/>
      <c r="BJ480" s="105"/>
    </row>
    <row r="481" spans="2:62" ht="20.100000000000001" hidden="1" customHeight="1" outlineLevel="1">
      <c r="B481" s="100"/>
      <c r="C481" s="908"/>
      <c r="D481" s="909"/>
      <c r="E481" s="909"/>
      <c r="F481" s="910"/>
      <c r="G481" s="890"/>
      <c r="H481" s="891"/>
      <c r="I481" s="152"/>
      <c r="J481" s="152"/>
      <c r="K481" s="152"/>
      <c r="L481" s="152"/>
      <c r="M481" s="152"/>
      <c r="N481" s="152"/>
      <c r="O481" s="152"/>
      <c r="P481" s="153"/>
      <c r="Q481" s="153"/>
      <c r="R481" s="156">
        <f t="shared" si="373"/>
        <v>0</v>
      </c>
      <c r="S481" s="156">
        <f t="shared" si="374"/>
        <v>0</v>
      </c>
      <c r="U481" s="157">
        <f t="shared" si="380"/>
        <v>0</v>
      </c>
      <c r="W481" s="152"/>
      <c r="X481" s="152"/>
      <c r="Y481" s="152"/>
      <c r="Z481" s="152"/>
      <c r="AA481" s="152"/>
      <c r="AB481" s="152"/>
      <c r="AC481" s="347"/>
      <c r="AD481" s="152"/>
      <c r="AE481" s="152"/>
      <c r="AF481" s="152"/>
      <c r="AG481" s="152"/>
      <c r="AH481" s="152"/>
      <c r="AI481" s="152"/>
      <c r="AJ481" s="347"/>
      <c r="AK481" s="152"/>
      <c r="AL481" s="152"/>
      <c r="AM481" s="295"/>
      <c r="AN481" s="228"/>
      <c r="AO481" s="228"/>
      <c r="AP481" s="228"/>
      <c r="AQ481" s="228"/>
      <c r="AR481" s="228"/>
      <c r="AS481" s="348"/>
      <c r="AT481" s="264">
        <f t="shared" si="363"/>
        <v>0</v>
      </c>
      <c r="AU481" s="259"/>
      <c r="AV481" s="265">
        <f t="shared" si="377"/>
        <v>0</v>
      </c>
      <c r="AX481" s="265">
        <f t="shared" si="381"/>
        <v>0</v>
      </c>
      <c r="AZ481" s="492">
        <f t="shared" si="378"/>
        <v>0</v>
      </c>
      <c r="BB481" s="492">
        <f t="shared" si="379"/>
        <v>0</v>
      </c>
      <c r="BD481" s="265">
        <f t="shared" si="382"/>
        <v>0</v>
      </c>
      <c r="BE481" s="105"/>
      <c r="BF481" s="105"/>
      <c r="BG481" s="105"/>
      <c r="BH481" s="105"/>
      <c r="BI481" s="105"/>
      <c r="BJ481" s="105"/>
    </row>
    <row r="482" spans="2:62" ht="20.100000000000001" hidden="1" customHeight="1" outlineLevel="1">
      <c r="B482" s="100"/>
      <c r="C482" s="908"/>
      <c r="D482" s="909"/>
      <c r="E482" s="909"/>
      <c r="F482" s="910"/>
      <c r="G482" s="890"/>
      <c r="H482" s="891"/>
      <c r="I482" s="152"/>
      <c r="J482" s="152"/>
      <c r="K482" s="152"/>
      <c r="L482" s="152"/>
      <c r="M482" s="152"/>
      <c r="N482" s="152"/>
      <c r="O482" s="152"/>
      <c r="P482" s="153"/>
      <c r="Q482" s="153"/>
      <c r="R482" s="156">
        <f t="shared" si="373"/>
        <v>0</v>
      </c>
      <c r="S482" s="156">
        <f t="shared" si="374"/>
        <v>0</v>
      </c>
      <c r="U482" s="157">
        <f t="shared" si="380"/>
        <v>0</v>
      </c>
      <c r="W482" s="152"/>
      <c r="X482" s="152"/>
      <c r="Y482" s="152"/>
      <c r="Z482" s="152"/>
      <c r="AA482" s="152"/>
      <c r="AB482" s="152"/>
      <c r="AC482" s="347"/>
      <c r="AD482" s="152"/>
      <c r="AE482" s="152"/>
      <c r="AF482" s="152"/>
      <c r="AG482" s="152"/>
      <c r="AH482" s="152"/>
      <c r="AI482" s="152"/>
      <c r="AJ482" s="347"/>
      <c r="AK482" s="152"/>
      <c r="AL482" s="152"/>
      <c r="AM482" s="295"/>
      <c r="AN482" s="228"/>
      <c r="AO482" s="228"/>
      <c r="AP482" s="228"/>
      <c r="AQ482" s="228"/>
      <c r="AR482" s="228"/>
      <c r="AS482" s="348"/>
      <c r="AT482" s="264">
        <f t="shared" si="363"/>
        <v>0</v>
      </c>
      <c r="AU482" s="259"/>
      <c r="AV482" s="265">
        <f t="shared" si="377"/>
        <v>0</v>
      </c>
      <c r="AX482" s="265">
        <f t="shared" si="381"/>
        <v>0</v>
      </c>
      <c r="AZ482" s="492">
        <f t="shared" si="378"/>
        <v>0</v>
      </c>
      <c r="BB482" s="492">
        <f t="shared" si="379"/>
        <v>0</v>
      </c>
      <c r="BD482" s="265">
        <f t="shared" si="382"/>
        <v>0</v>
      </c>
      <c r="BE482" s="105"/>
      <c r="BF482" s="105"/>
      <c r="BG482" s="105"/>
      <c r="BH482" s="105"/>
      <c r="BI482" s="105"/>
      <c r="BJ482" s="105"/>
    </row>
    <row r="483" spans="2:62" ht="20.100000000000001" hidden="1" customHeight="1" outlineLevel="1">
      <c r="B483" s="100"/>
      <c r="C483" s="908"/>
      <c r="D483" s="909"/>
      <c r="E483" s="909"/>
      <c r="F483" s="910"/>
      <c r="G483" s="890"/>
      <c r="H483" s="891"/>
      <c r="I483" s="152"/>
      <c r="J483" s="152"/>
      <c r="K483" s="152"/>
      <c r="L483" s="152"/>
      <c r="M483" s="152"/>
      <c r="N483" s="152"/>
      <c r="O483" s="152"/>
      <c r="P483" s="153"/>
      <c r="Q483" s="153"/>
      <c r="R483" s="156">
        <f t="shared" si="373"/>
        <v>0</v>
      </c>
      <c r="S483" s="156">
        <f t="shared" si="374"/>
        <v>0</v>
      </c>
      <c r="U483" s="157">
        <f t="shared" si="380"/>
        <v>0</v>
      </c>
      <c r="W483" s="152"/>
      <c r="X483" s="152"/>
      <c r="Y483" s="152"/>
      <c r="Z483" s="152"/>
      <c r="AA483" s="152"/>
      <c r="AB483" s="152"/>
      <c r="AC483" s="347"/>
      <c r="AD483" s="152"/>
      <c r="AE483" s="152"/>
      <c r="AF483" s="152"/>
      <c r="AG483" s="152"/>
      <c r="AH483" s="152"/>
      <c r="AI483" s="152"/>
      <c r="AJ483" s="347"/>
      <c r="AK483" s="152"/>
      <c r="AL483" s="152"/>
      <c r="AM483" s="295"/>
      <c r="AN483" s="228"/>
      <c r="AO483" s="228"/>
      <c r="AP483" s="228"/>
      <c r="AQ483" s="228"/>
      <c r="AR483" s="228"/>
      <c r="AS483" s="348"/>
      <c r="AT483" s="264">
        <f t="shared" si="363"/>
        <v>0</v>
      </c>
      <c r="AU483" s="259"/>
      <c r="AV483" s="265">
        <f t="shared" si="377"/>
        <v>0</v>
      </c>
      <c r="AX483" s="265">
        <f t="shared" si="381"/>
        <v>0</v>
      </c>
      <c r="AZ483" s="492">
        <f t="shared" si="378"/>
        <v>0</v>
      </c>
      <c r="BB483" s="492">
        <f t="shared" si="379"/>
        <v>0</v>
      </c>
      <c r="BD483" s="265">
        <f t="shared" si="382"/>
        <v>0</v>
      </c>
      <c r="BE483" s="105"/>
      <c r="BF483" s="105"/>
      <c r="BG483" s="105"/>
      <c r="BH483" s="105"/>
      <c r="BI483" s="105"/>
      <c r="BJ483" s="105"/>
    </row>
    <row r="484" spans="2:62" ht="20.100000000000001" hidden="1" customHeight="1" outlineLevel="1">
      <c r="B484" s="100"/>
      <c r="C484" s="908"/>
      <c r="D484" s="909"/>
      <c r="E484" s="909"/>
      <c r="F484" s="910"/>
      <c r="G484" s="890"/>
      <c r="H484" s="891"/>
      <c r="I484" s="152"/>
      <c r="J484" s="152"/>
      <c r="K484" s="152"/>
      <c r="L484" s="152"/>
      <c r="M484" s="152"/>
      <c r="N484" s="152"/>
      <c r="O484" s="152"/>
      <c r="P484" s="153"/>
      <c r="Q484" s="153"/>
      <c r="R484" s="156">
        <f t="shared" si="373"/>
        <v>0</v>
      </c>
      <c r="S484" s="156">
        <f t="shared" si="374"/>
        <v>0</v>
      </c>
      <c r="U484" s="157">
        <f t="shared" si="380"/>
        <v>0</v>
      </c>
      <c r="W484" s="152"/>
      <c r="X484" s="152"/>
      <c r="Y484" s="152"/>
      <c r="Z484" s="152"/>
      <c r="AA484" s="152"/>
      <c r="AB484" s="152"/>
      <c r="AC484" s="347"/>
      <c r="AD484" s="152"/>
      <c r="AE484" s="152"/>
      <c r="AF484" s="152"/>
      <c r="AG484" s="152"/>
      <c r="AH484" s="152"/>
      <c r="AI484" s="152"/>
      <c r="AJ484" s="347"/>
      <c r="AK484" s="152"/>
      <c r="AL484" s="152"/>
      <c r="AM484" s="295"/>
      <c r="AN484" s="228"/>
      <c r="AO484" s="228"/>
      <c r="AP484" s="228"/>
      <c r="AQ484" s="228"/>
      <c r="AR484" s="228"/>
      <c r="AS484" s="348"/>
      <c r="AT484" s="264">
        <f t="shared" si="363"/>
        <v>0</v>
      </c>
      <c r="AU484" s="259"/>
      <c r="AV484" s="265">
        <f t="shared" si="377"/>
        <v>0</v>
      </c>
      <c r="AX484" s="265">
        <f t="shared" si="381"/>
        <v>0</v>
      </c>
      <c r="AZ484" s="492">
        <f t="shared" si="378"/>
        <v>0</v>
      </c>
      <c r="BB484" s="492">
        <f t="shared" si="379"/>
        <v>0</v>
      </c>
      <c r="BD484" s="265">
        <f t="shared" si="382"/>
        <v>0</v>
      </c>
      <c r="BE484" s="105"/>
      <c r="BF484" s="105"/>
      <c r="BG484" s="105"/>
      <c r="BH484" s="105"/>
      <c r="BI484" s="105"/>
      <c r="BJ484" s="105"/>
    </row>
    <row r="485" spans="2:62" ht="20.100000000000001" hidden="1" customHeight="1" outlineLevel="1">
      <c r="B485" s="100"/>
      <c r="C485" s="908"/>
      <c r="D485" s="909"/>
      <c r="E485" s="909"/>
      <c r="F485" s="910"/>
      <c r="G485" s="890"/>
      <c r="H485" s="891"/>
      <c r="I485" s="152"/>
      <c r="J485" s="152"/>
      <c r="K485" s="152"/>
      <c r="L485" s="152"/>
      <c r="M485" s="152"/>
      <c r="N485" s="152"/>
      <c r="O485" s="152"/>
      <c r="P485" s="153"/>
      <c r="Q485" s="153"/>
      <c r="R485" s="156">
        <f t="shared" si="373"/>
        <v>0</v>
      </c>
      <c r="S485" s="156">
        <f t="shared" si="374"/>
        <v>0</v>
      </c>
      <c r="U485" s="157">
        <f t="shared" si="380"/>
        <v>0</v>
      </c>
      <c r="W485" s="152"/>
      <c r="X485" s="152"/>
      <c r="Y485" s="152"/>
      <c r="Z485" s="152"/>
      <c r="AA485" s="152"/>
      <c r="AB485" s="152"/>
      <c r="AC485" s="347"/>
      <c r="AD485" s="152"/>
      <c r="AE485" s="152"/>
      <c r="AF485" s="152"/>
      <c r="AG485" s="152"/>
      <c r="AH485" s="152"/>
      <c r="AI485" s="152"/>
      <c r="AJ485" s="347"/>
      <c r="AK485" s="152"/>
      <c r="AL485" s="152"/>
      <c r="AM485" s="295"/>
      <c r="AN485" s="228"/>
      <c r="AO485" s="228"/>
      <c r="AP485" s="228"/>
      <c r="AQ485" s="228"/>
      <c r="AR485" s="228"/>
      <c r="AS485" s="348"/>
      <c r="AT485" s="264">
        <f t="shared" si="363"/>
        <v>0</v>
      </c>
      <c r="AU485" s="259"/>
      <c r="AV485" s="265">
        <f t="shared" si="377"/>
        <v>0</v>
      </c>
      <c r="AX485" s="265">
        <f t="shared" si="381"/>
        <v>0</v>
      </c>
      <c r="AZ485" s="492">
        <f t="shared" si="378"/>
        <v>0</v>
      </c>
      <c r="BB485" s="492">
        <f t="shared" si="379"/>
        <v>0</v>
      </c>
      <c r="BD485" s="265">
        <f t="shared" si="382"/>
        <v>0</v>
      </c>
      <c r="BE485" s="105"/>
      <c r="BF485" s="105"/>
      <c r="BG485" s="105"/>
      <c r="BH485" s="105"/>
      <c r="BI485" s="105"/>
      <c r="BJ485" s="105"/>
    </row>
    <row r="486" spans="2:62" ht="20.100000000000001" hidden="1" customHeight="1" outlineLevel="1">
      <c r="B486" s="100"/>
      <c r="C486" s="908"/>
      <c r="D486" s="909"/>
      <c r="E486" s="909"/>
      <c r="F486" s="910"/>
      <c r="G486" s="890"/>
      <c r="H486" s="891"/>
      <c r="I486" s="152"/>
      <c r="J486" s="152"/>
      <c r="K486" s="152"/>
      <c r="L486" s="152"/>
      <c r="M486" s="152"/>
      <c r="N486" s="152"/>
      <c r="O486" s="152"/>
      <c r="P486" s="153"/>
      <c r="Q486" s="153"/>
      <c r="R486" s="156">
        <f t="shared" si="373"/>
        <v>0</v>
      </c>
      <c r="S486" s="156">
        <f t="shared" si="374"/>
        <v>0</v>
      </c>
      <c r="U486" s="157">
        <f t="shared" si="380"/>
        <v>0</v>
      </c>
      <c r="W486" s="152"/>
      <c r="X486" s="152"/>
      <c r="Y486" s="152"/>
      <c r="Z486" s="152"/>
      <c r="AA486" s="152"/>
      <c r="AB486" s="152"/>
      <c r="AC486" s="347"/>
      <c r="AD486" s="152"/>
      <c r="AE486" s="152"/>
      <c r="AF486" s="152"/>
      <c r="AG486" s="152"/>
      <c r="AH486" s="152"/>
      <c r="AI486" s="152"/>
      <c r="AJ486" s="347"/>
      <c r="AK486" s="152"/>
      <c r="AL486" s="152"/>
      <c r="AM486" s="295"/>
      <c r="AN486" s="228"/>
      <c r="AO486" s="228"/>
      <c r="AP486" s="228"/>
      <c r="AQ486" s="228"/>
      <c r="AR486" s="228"/>
      <c r="AS486" s="348"/>
      <c r="AT486" s="264">
        <f t="shared" si="363"/>
        <v>0</v>
      </c>
      <c r="AU486" s="259"/>
      <c r="AV486" s="265">
        <f t="shared" si="377"/>
        <v>0</v>
      </c>
      <c r="AX486" s="265">
        <f t="shared" si="381"/>
        <v>0</v>
      </c>
      <c r="AZ486" s="492">
        <f t="shared" si="378"/>
        <v>0</v>
      </c>
      <c r="BB486" s="492">
        <f t="shared" si="379"/>
        <v>0</v>
      </c>
      <c r="BD486" s="265">
        <f t="shared" si="382"/>
        <v>0</v>
      </c>
      <c r="BE486" s="105"/>
      <c r="BF486" s="105"/>
      <c r="BG486" s="105"/>
      <c r="BH486" s="105"/>
      <c r="BI486" s="105"/>
      <c r="BJ486" s="105"/>
    </row>
    <row r="487" spans="2:62" ht="9.9499999999999993" hidden="1" customHeight="1" outlineLevel="1">
      <c r="B487" s="101"/>
      <c r="C487" s="208"/>
      <c r="D487" s="208"/>
      <c r="E487" s="208"/>
      <c r="F487" s="208"/>
      <c r="G487" s="237"/>
      <c r="H487" s="207"/>
      <c r="I487" s="257"/>
      <c r="J487" s="257"/>
      <c r="K487" s="257"/>
      <c r="L487" s="257"/>
      <c r="M487" s="257"/>
      <c r="N487" s="257"/>
      <c r="O487" s="257"/>
      <c r="P487" s="256"/>
      <c r="Q487" s="102"/>
      <c r="R487" s="102"/>
      <c r="S487" s="102"/>
      <c r="U487" s="98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Z487" s="493"/>
      <c r="BE487" s="105"/>
      <c r="BF487" s="105"/>
      <c r="BG487" s="105"/>
      <c r="BH487" s="105"/>
      <c r="BI487" s="105"/>
      <c r="BJ487" s="105"/>
    </row>
    <row r="488" spans="2:62" ht="20.100000000000001" customHeight="1" collapsed="1">
      <c r="B488" s="8">
        <f>B471+1</f>
        <v>29</v>
      </c>
      <c r="C488" s="916"/>
      <c r="D488" s="917"/>
      <c r="E488" s="917"/>
      <c r="F488" s="918"/>
      <c r="G488" s="429"/>
      <c r="H488" s="206">
        <v>1</v>
      </c>
      <c r="I488" s="642">
        <f t="shared" ref="I488" si="383">$H488*SUM(I489:I503)</f>
        <v>0</v>
      </c>
      <c r="J488" s="643">
        <f t="shared" ref="J488:O488" si="384">$H488*SUM(J489:J503)</f>
        <v>0</v>
      </c>
      <c r="K488" s="644">
        <f t="shared" si="384"/>
        <v>0</v>
      </c>
      <c r="L488" s="645">
        <f t="shared" si="384"/>
        <v>0</v>
      </c>
      <c r="M488" s="645">
        <f t="shared" si="384"/>
        <v>0</v>
      </c>
      <c r="N488" s="644">
        <f t="shared" si="384"/>
        <v>0</v>
      </c>
      <c r="O488" s="642">
        <f t="shared" si="384"/>
        <v>0</v>
      </c>
      <c r="P488" s="209">
        <f t="shared" ref="P488:Q488" si="385">$H488*SUM(P489:P503)</f>
        <v>0</v>
      </c>
      <c r="Q488" s="210">
        <f t="shared" si="385"/>
        <v>0</v>
      </c>
      <c r="R488" s="136">
        <f t="shared" ref="R488:R503" si="386">P488*(1+Gewinn)*(1+SicherheitAngebot)</f>
        <v>0</v>
      </c>
      <c r="S488" s="137">
        <f t="shared" ref="S488:S503" si="387">Q488*(1+MGKZ)*(1+Gewinn)*(1+SicherheitAngebot)</f>
        <v>0</v>
      </c>
      <c r="U488" s="10">
        <f>I488*$I$7+J488*$J$7+K488*$K$7+L488*$L$7+M488*$M$7+N488*$N$7+O488*$O$7+R488+S488</f>
        <v>0</v>
      </c>
      <c r="W488" s="646">
        <f t="shared" ref="W488:AB488" si="388">$H488*SUM(W489:W503)</f>
        <v>0</v>
      </c>
      <c r="X488" s="647">
        <f t="shared" si="388"/>
        <v>0</v>
      </c>
      <c r="Y488" s="648">
        <f t="shared" si="388"/>
        <v>0</v>
      </c>
      <c r="Z488" s="649">
        <f t="shared" si="388"/>
        <v>0</v>
      </c>
      <c r="AA488" s="648">
        <f t="shared" si="388"/>
        <v>0</v>
      </c>
      <c r="AB488" s="646">
        <f t="shared" si="388"/>
        <v>0</v>
      </c>
      <c r="AC488" s="258"/>
      <c r="AD488" s="646">
        <f t="shared" ref="AD488:AM488" si="389">$H488*SUM(AD489:AD503)</f>
        <v>0</v>
      </c>
      <c r="AE488" s="647">
        <f t="shared" si="389"/>
        <v>0</v>
      </c>
      <c r="AF488" s="648">
        <f t="shared" si="389"/>
        <v>0</v>
      </c>
      <c r="AG488" s="649">
        <f t="shared" si="389"/>
        <v>0</v>
      </c>
      <c r="AH488" s="648">
        <f t="shared" si="389"/>
        <v>0</v>
      </c>
      <c r="AI488" s="646">
        <f t="shared" si="389"/>
        <v>0</v>
      </c>
      <c r="AJ488" s="258"/>
      <c r="AK488" s="653">
        <f t="shared" si="389"/>
        <v>0</v>
      </c>
      <c r="AL488" s="653">
        <f t="shared" si="389"/>
        <v>0</v>
      </c>
      <c r="AM488" s="653">
        <f t="shared" si="389"/>
        <v>0</v>
      </c>
      <c r="AN488" s="227">
        <f>$H488*SUM(AN489:AN503)*(1+Gewinn)*(1+SicherheitAngebot)</f>
        <v>0</v>
      </c>
      <c r="AO488" s="227">
        <f>$H488*SUM(AO489:AO503)*(1+Gewinn)*(1+SicherheitAngebot)</f>
        <v>0</v>
      </c>
      <c r="AP488" s="227">
        <f>$H488*SUM(AP489:AP503)*(1+Gewinn)*(1+SicherheitAngebot)</f>
        <v>0</v>
      </c>
      <c r="AQ488" s="227">
        <f>$H488*SUM(AQ489:AQ503)*(1+Gewinn)*(1+SicherheitAngebot)</f>
        <v>0</v>
      </c>
      <c r="AR488" s="227">
        <f>$H488*SUM(AR489:AR503)*(1+Gewinn)*(1+SicherheitAngebot)</f>
        <v>0</v>
      </c>
      <c r="AS488" s="262"/>
      <c r="AT488" s="263">
        <f t="shared" si="363"/>
        <v>0</v>
      </c>
      <c r="AU488" s="259"/>
      <c r="AV488" s="491">
        <f>AK488*$AK$7+AL488*$AL$7+AM488*$AM$7+SUM(AN488:AR488)+AT488/Zuschläge_IBN+AT488</f>
        <v>0</v>
      </c>
      <c r="AX488" s="685">
        <f>U488+AV488</f>
        <v>0</v>
      </c>
      <c r="AZ488" s="490">
        <f>IF(H488&gt;0,U488/(1+SicherheitAngebot)*(1+Sicherheit),0)</f>
        <v>0</v>
      </c>
      <c r="BB488" s="490">
        <f>IF(H488&gt;0,AV488/(1+SicherheitAngebot)*(1+Sicherheit),0)</f>
        <v>0</v>
      </c>
      <c r="BD488" s="490">
        <f>AZ488+BB488</f>
        <v>0</v>
      </c>
      <c r="BE488" s="105"/>
      <c r="BF488" s="105"/>
      <c r="BG488" s="105"/>
      <c r="BH488" s="105"/>
      <c r="BI488" s="105"/>
      <c r="BJ488" s="105"/>
    </row>
    <row r="489" spans="2:62" ht="20.100000000000001" hidden="1" customHeight="1" outlineLevel="1">
      <c r="B489" s="99"/>
      <c r="C489" s="908"/>
      <c r="D489" s="909"/>
      <c r="E489" s="909"/>
      <c r="F489" s="910"/>
      <c r="G489" s="890"/>
      <c r="H489" s="901"/>
      <c r="I489" s="152"/>
      <c r="J489" s="152"/>
      <c r="K489" s="152"/>
      <c r="L489" s="152"/>
      <c r="M489" s="152"/>
      <c r="N489" s="152"/>
      <c r="O489" s="152"/>
      <c r="P489" s="153"/>
      <c r="Q489" s="153"/>
      <c r="R489" s="156">
        <f t="shared" si="386"/>
        <v>0</v>
      </c>
      <c r="S489" s="156">
        <f t="shared" si="387"/>
        <v>0</v>
      </c>
      <c r="U489" s="157">
        <f>I489*$I$7+J489*$J$7+K489*$K$7+L489*$L$7+M489*$M$7+N489*$N$7+O489*$O$7+R489+S489</f>
        <v>0</v>
      </c>
      <c r="W489" s="152"/>
      <c r="X489" s="152"/>
      <c r="Y489" s="152"/>
      <c r="Z489" s="152"/>
      <c r="AA489" s="152"/>
      <c r="AB489" s="152"/>
      <c r="AC489" s="347"/>
      <c r="AD489" s="152"/>
      <c r="AE489" s="152"/>
      <c r="AF489" s="152"/>
      <c r="AG489" s="152"/>
      <c r="AH489" s="152"/>
      <c r="AI489" s="152"/>
      <c r="AJ489" s="347"/>
      <c r="AK489" s="152"/>
      <c r="AL489" s="152"/>
      <c r="AM489" s="295"/>
      <c r="AN489" s="228"/>
      <c r="AO489" s="228"/>
      <c r="AP489" s="228"/>
      <c r="AQ489" s="228"/>
      <c r="AR489" s="228"/>
      <c r="AS489" s="348"/>
      <c r="AT489" s="264">
        <f t="shared" si="363"/>
        <v>0</v>
      </c>
      <c r="AU489" s="259"/>
      <c r="AV489" s="265">
        <f t="shared" ref="AV489:AV503" si="390">AK489*$AK$7+AL489*$AL$7+AM489*$AM$7+SUM(AN489:AR489)*(1+Gewinn)*(1+SicherheitAngebot)+AT489/Zuschläge_IBN+AT489</f>
        <v>0</v>
      </c>
      <c r="AX489" s="265">
        <f>U489+AV489</f>
        <v>0</v>
      </c>
      <c r="AZ489" s="492">
        <f t="shared" ref="AZ489:AZ503" si="391">U489/(1+SicherheitAngebot)*(1+Sicherheit)</f>
        <v>0</v>
      </c>
      <c r="BB489" s="492">
        <f t="shared" ref="BB489:BB503" si="392">AV489/(1+SicherheitAngebot)*(1+Sicherheit)</f>
        <v>0</v>
      </c>
      <c r="BD489" s="265">
        <f>AZ489+BB489</f>
        <v>0</v>
      </c>
      <c r="BE489" s="105"/>
      <c r="BF489" s="105"/>
      <c r="BG489" s="105"/>
      <c r="BH489" s="105"/>
      <c r="BI489" s="105"/>
      <c r="BJ489" s="105"/>
    </row>
    <row r="490" spans="2:62" ht="20.100000000000001" hidden="1" customHeight="1" outlineLevel="1">
      <c r="B490" s="100"/>
      <c r="C490" s="908"/>
      <c r="D490" s="909"/>
      <c r="E490" s="909"/>
      <c r="F490" s="910"/>
      <c r="G490" s="890"/>
      <c r="H490" s="891"/>
      <c r="I490" s="152"/>
      <c r="J490" s="152"/>
      <c r="K490" s="152"/>
      <c r="L490" s="152"/>
      <c r="M490" s="152"/>
      <c r="N490" s="152"/>
      <c r="O490" s="152"/>
      <c r="P490" s="153"/>
      <c r="Q490" s="153"/>
      <c r="R490" s="156">
        <f t="shared" si="386"/>
        <v>0</v>
      </c>
      <c r="S490" s="156">
        <f t="shared" si="387"/>
        <v>0</v>
      </c>
      <c r="U490" s="157">
        <f t="shared" ref="U490:U503" si="393">I490*$I$7+J490*$J$7+K490*$K$7+L490*$L$7+M490*$M$7+N490*$N$7+O490*$O$7+R490+S490</f>
        <v>0</v>
      </c>
      <c r="W490" s="152"/>
      <c r="X490" s="152"/>
      <c r="Y490" s="152"/>
      <c r="Z490" s="152"/>
      <c r="AA490" s="152"/>
      <c r="AB490" s="152"/>
      <c r="AC490" s="347"/>
      <c r="AD490" s="152"/>
      <c r="AE490" s="152"/>
      <c r="AF490" s="152"/>
      <c r="AG490" s="152"/>
      <c r="AH490" s="152"/>
      <c r="AI490" s="152"/>
      <c r="AJ490" s="347"/>
      <c r="AK490" s="152"/>
      <c r="AL490" s="152"/>
      <c r="AM490" s="295"/>
      <c r="AN490" s="228"/>
      <c r="AO490" s="228"/>
      <c r="AP490" s="228"/>
      <c r="AQ490" s="228"/>
      <c r="AR490" s="228"/>
      <c r="AS490" s="348"/>
      <c r="AT490" s="264">
        <f t="shared" si="363"/>
        <v>0</v>
      </c>
      <c r="AU490" s="259"/>
      <c r="AV490" s="265">
        <f t="shared" si="390"/>
        <v>0</v>
      </c>
      <c r="AX490" s="265">
        <f t="shared" ref="AX490:AX503" si="394">U490+AV490</f>
        <v>0</v>
      </c>
      <c r="AZ490" s="492">
        <f t="shared" si="391"/>
        <v>0</v>
      </c>
      <c r="BB490" s="492">
        <f t="shared" si="392"/>
        <v>0</v>
      </c>
      <c r="BD490" s="265">
        <f t="shared" ref="BD490:BD503" si="395">AZ490+BB490</f>
        <v>0</v>
      </c>
      <c r="BE490" s="105"/>
      <c r="BF490" s="105"/>
      <c r="BG490" s="105"/>
      <c r="BH490" s="105"/>
      <c r="BI490" s="105"/>
      <c r="BJ490" s="105"/>
    </row>
    <row r="491" spans="2:62" ht="20.100000000000001" hidden="1" customHeight="1" outlineLevel="1">
      <c r="B491" s="100"/>
      <c r="C491" s="908"/>
      <c r="D491" s="909"/>
      <c r="E491" s="909"/>
      <c r="F491" s="910"/>
      <c r="G491" s="890"/>
      <c r="H491" s="891"/>
      <c r="I491" s="152"/>
      <c r="J491" s="152"/>
      <c r="K491" s="152"/>
      <c r="L491" s="152"/>
      <c r="M491" s="152"/>
      <c r="N491" s="152"/>
      <c r="O491" s="152"/>
      <c r="P491" s="153"/>
      <c r="Q491" s="153"/>
      <c r="R491" s="156">
        <f t="shared" si="386"/>
        <v>0</v>
      </c>
      <c r="S491" s="156">
        <f t="shared" si="387"/>
        <v>0</v>
      </c>
      <c r="U491" s="157">
        <f t="shared" si="393"/>
        <v>0</v>
      </c>
      <c r="W491" s="152"/>
      <c r="X491" s="152"/>
      <c r="Y491" s="152"/>
      <c r="Z491" s="152"/>
      <c r="AA491" s="152"/>
      <c r="AB491" s="152"/>
      <c r="AC491" s="347"/>
      <c r="AD491" s="152"/>
      <c r="AE491" s="152"/>
      <c r="AF491" s="152"/>
      <c r="AG491" s="152"/>
      <c r="AH491" s="152"/>
      <c r="AI491" s="152"/>
      <c r="AJ491" s="347"/>
      <c r="AK491" s="152"/>
      <c r="AL491" s="152"/>
      <c r="AM491" s="295"/>
      <c r="AN491" s="228"/>
      <c r="AO491" s="228"/>
      <c r="AP491" s="228"/>
      <c r="AQ491" s="228"/>
      <c r="AR491" s="228"/>
      <c r="AS491" s="348"/>
      <c r="AT491" s="264">
        <f t="shared" si="363"/>
        <v>0</v>
      </c>
      <c r="AU491" s="259"/>
      <c r="AV491" s="265">
        <f t="shared" si="390"/>
        <v>0</v>
      </c>
      <c r="AX491" s="265">
        <f t="shared" si="394"/>
        <v>0</v>
      </c>
      <c r="AZ491" s="492">
        <f t="shared" si="391"/>
        <v>0</v>
      </c>
      <c r="BB491" s="492">
        <f t="shared" si="392"/>
        <v>0</v>
      </c>
      <c r="BD491" s="265">
        <f t="shared" si="395"/>
        <v>0</v>
      </c>
      <c r="BE491" s="105"/>
      <c r="BF491" s="105"/>
      <c r="BG491" s="105"/>
      <c r="BH491" s="105"/>
      <c r="BI491" s="105"/>
      <c r="BJ491" s="105"/>
    </row>
    <row r="492" spans="2:62" ht="20.100000000000001" hidden="1" customHeight="1" outlineLevel="1">
      <c r="B492" s="100"/>
      <c r="C492" s="908"/>
      <c r="D492" s="909"/>
      <c r="E492" s="909"/>
      <c r="F492" s="910"/>
      <c r="G492" s="890"/>
      <c r="H492" s="891"/>
      <c r="I492" s="152"/>
      <c r="J492" s="152"/>
      <c r="K492" s="152"/>
      <c r="L492" s="152"/>
      <c r="M492" s="152"/>
      <c r="N492" s="152"/>
      <c r="O492" s="152"/>
      <c r="P492" s="153"/>
      <c r="Q492" s="153"/>
      <c r="R492" s="156">
        <f t="shared" si="386"/>
        <v>0</v>
      </c>
      <c r="S492" s="156">
        <f t="shared" si="387"/>
        <v>0</v>
      </c>
      <c r="U492" s="157">
        <f t="shared" si="393"/>
        <v>0</v>
      </c>
      <c r="W492" s="152"/>
      <c r="X492" s="152"/>
      <c r="Y492" s="152"/>
      <c r="Z492" s="152"/>
      <c r="AA492" s="152"/>
      <c r="AB492" s="152"/>
      <c r="AC492" s="347"/>
      <c r="AD492" s="152"/>
      <c r="AE492" s="152"/>
      <c r="AF492" s="152"/>
      <c r="AG492" s="152"/>
      <c r="AH492" s="152"/>
      <c r="AI492" s="152"/>
      <c r="AJ492" s="347"/>
      <c r="AK492" s="152"/>
      <c r="AL492" s="152"/>
      <c r="AM492" s="295"/>
      <c r="AN492" s="228"/>
      <c r="AO492" s="228"/>
      <c r="AP492" s="228"/>
      <c r="AQ492" s="228"/>
      <c r="AR492" s="228"/>
      <c r="AS492" s="348"/>
      <c r="AT492" s="264">
        <f t="shared" si="363"/>
        <v>0</v>
      </c>
      <c r="AU492" s="259"/>
      <c r="AV492" s="265">
        <f t="shared" si="390"/>
        <v>0</v>
      </c>
      <c r="AX492" s="265">
        <f t="shared" si="394"/>
        <v>0</v>
      </c>
      <c r="AZ492" s="492">
        <f t="shared" si="391"/>
        <v>0</v>
      </c>
      <c r="BB492" s="492">
        <f t="shared" si="392"/>
        <v>0</v>
      </c>
      <c r="BD492" s="265">
        <f t="shared" si="395"/>
        <v>0</v>
      </c>
      <c r="BE492" s="105"/>
      <c r="BF492" s="105"/>
      <c r="BG492" s="105"/>
      <c r="BH492" s="105"/>
      <c r="BI492" s="105"/>
      <c r="BJ492" s="105"/>
    </row>
    <row r="493" spans="2:62" ht="20.100000000000001" hidden="1" customHeight="1" outlineLevel="1">
      <c r="B493" s="100"/>
      <c r="C493" s="908"/>
      <c r="D493" s="909"/>
      <c r="E493" s="909"/>
      <c r="F493" s="910"/>
      <c r="G493" s="890"/>
      <c r="H493" s="891"/>
      <c r="I493" s="152"/>
      <c r="J493" s="152"/>
      <c r="K493" s="152"/>
      <c r="L493" s="152"/>
      <c r="M493" s="152"/>
      <c r="N493" s="152"/>
      <c r="O493" s="152"/>
      <c r="P493" s="153"/>
      <c r="Q493" s="153"/>
      <c r="R493" s="156">
        <f t="shared" si="386"/>
        <v>0</v>
      </c>
      <c r="S493" s="156">
        <f t="shared" si="387"/>
        <v>0</v>
      </c>
      <c r="U493" s="157">
        <f t="shared" si="393"/>
        <v>0</v>
      </c>
      <c r="W493" s="152"/>
      <c r="X493" s="152"/>
      <c r="Y493" s="152"/>
      <c r="Z493" s="152"/>
      <c r="AA493" s="152"/>
      <c r="AB493" s="152"/>
      <c r="AC493" s="347"/>
      <c r="AD493" s="152"/>
      <c r="AE493" s="152"/>
      <c r="AF493" s="152"/>
      <c r="AG493" s="152"/>
      <c r="AH493" s="152"/>
      <c r="AI493" s="152"/>
      <c r="AJ493" s="347"/>
      <c r="AK493" s="152"/>
      <c r="AL493" s="152"/>
      <c r="AM493" s="295"/>
      <c r="AN493" s="228"/>
      <c r="AO493" s="228"/>
      <c r="AP493" s="228"/>
      <c r="AQ493" s="228"/>
      <c r="AR493" s="228"/>
      <c r="AS493" s="348"/>
      <c r="AT493" s="264">
        <f t="shared" si="363"/>
        <v>0</v>
      </c>
      <c r="AU493" s="259"/>
      <c r="AV493" s="265">
        <f t="shared" si="390"/>
        <v>0</v>
      </c>
      <c r="AX493" s="265">
        <f t="shared" si="394"/>
        <v>0</v>
      </c>
      <c r="AZ493" s="492">
        <f t="shared" si="391"/>
        <v>0</v>
      </c>
      <c r="BB493" s="492">
        <f t="shared" si="392"/>
        <v>0</v>
      </c>
      <c r="BD493" s="265">
        <f t="shared" si="395"/>
        <v>0</v>
      </c>
      <c r="BE493" s="105"/>
      <c r="BF493" s="105"/>
      <c r="BG493" s="105"/>
      <c r="BH493" s="105"/>
      <c r="BI493" s="105"/>
      <c r="BJ493" s="105"/>
    </row>
    <row r="494" spans="2:62" ht="20.100000000000001" hidden="1" customHeight="1" outlineLevel="1">
      <c r="B494" s="100"/>
      <c r="C494" s="908"/>
      <c r="D494" s="909"/>
      <c r="E494" s="909"/>
      <c r="F494" s="910"/>
      <c r="G494" s="890"/>
      <c r="H494" s="891"/>
      <c r="I494" s="152"/>
      <c r="J494" s="152"/>
      <c r="K494" s="152"/>
      <c r="L494" s="152"/>
      <c r="M494" s="152"/>
      <c r="N494" s="152"/>
      <c r="O494" s="152"/>
      <c r="P494" s="153"/>
      <c r="Q494" s="153"/>
      <c r="R494" s="156">
        <f t="shared" si="386"/>
        <v>0</v>
      </c>
      <c r="S494" s="156">
        <f t="shared" si="387"/>
        <v>0</v>
      </c>
      <c r="U494" s="157">
        <f t="shared" si="393"/>
        <v>0</v>
      </c>
      <c r="W494" s="152"/>
      <c r="X494" s="152"/>
      <c r="Y494" s="152"/>
      <c r="Z494" s="152"/>
      <c r="AA494" s="152"/>
      <c r="AB494" s="152"/>
      <c r="AC494" s="347"/>
      <c r="AD494" s="152"/>
      <c r="AE494" s="152"/>
      <c r="AF494" s="152"/>
      <c r="AG494" s="152"/>
      <c r="AH494" s="152"/>
      <c r="AI494" s="152"/>
      <c r="AJ494" s="347"/>
      <c r="AK494" s="152"/>
      <c r="AL494" s="152"/>
      <c r="AM494" s="295"/>
      <c r="AN494" s="228"/>
      <c r="AO494" s="228"/>
      <c r="AP494" s="228"/>
      <c r="AQ494" s="228"/>
      <c r="AR494" s="228"/>
      <c r="AS494" s="348"/>
      <c r="AT494" s="264">
        <f t="shared" si="363"/>
        <v>0</v>
      </c>
      <c r="AU494" s="259"/>
      <c r="AV494" s="265">
        <f t="shared" si="390"/>
        <v>0</v>
      </c>
      <c r="AX494" s="265">
        <f t="shared" si="394"/>
        <v>0</v>
      </c>
      <c r="AZ494" s="492">
        <f t="shared" si="391"/>
        <v>0</v>
      </c>
      <c r="BB494" s="492">
        <f t="shared" si="392"/>
        <v>0</v>
      </c>
      <c r="BD494" s="265">
        <f t="shared" si="395"/>
        <v>0</v>
      </c>
      <c r="BE494" s="105"/>
      <c r="BF494" s="105"/>
      <c r="BG494" s="105"/>
      <c r="BH494" s="105"/>
      <c r="BI494" s="105"/>
      <c r="BJ494" s="105"/>
    </row>
    <row r="495" spans="2:62" ht="20.100000000000001" hidden="1" customHeight="1" outlineLevel="1">
      <c r="B495" s="100"/>
      <c r="C495" s="908"/>
      <c r="D495" s="909"/>
      <c r="E495" s="909"/>
      <c r="F495" s="910"/>
      <c r="G495" s="890"/>
      <c r="H495" s="891"/>
      <c r="I495" s="152"/>
      <c r="J495" s="152"/>
      <c r="K495" s="152"/>
      <c r="L495" s="152"/>
      <c r="M495" s="152"/>
      <c r="N495" s="152"/>
      <c r="O495" s="152"/>
      <c r="P495" s="153"/>
      <c r="Q495" s="153"/>
      <c r="R495" s="156">
        <f t="shared" si="386"/>
        <v>0</v>
      </c>
      <c r="S495" s="156">
        <f t="shared" si="387"/>
        <v>0</v>
      </c>
      <c r="U495" s="157">
        <f t="shared" si="393"/>
        <v>0</v>
      </c>
      <c r="W495" s="152"/>
      <c r="X495" s="152"/>
      <c r="Y495" s="152"/>
      <c r="Z495" s="152"/>
      <c r="AA495" s="152"/>
      <c r="AB495" s="152"/>
      <c r="AC495" s="347"/>
      <c r="AD495" s="152"/>
      <c r="AE495" s="152"/>
      <c r="AF495" s="152"/>
      <c r="AG495" s="152"/>
      <c r="AH495" s="152"/>
      <c r="AI495" s="152"/>
      <c r="AJ495" s="347"/>
      <c r="AK495" s="152"/>
      <c r="AL495" s="152"/>
      <c r="AM495" s="295"/>
      <c r="AN495" s="228"/>
      <c r="AO495" s="228"/>
      <c r="AP495" s="228"/>
      <c r="AQ495" s="228"/>
      <c r="AR495" s="228"/>
      <c r="AS495" s="348"/>
      <c r="AT495" s="264">
        <f t="shared" si="363"/>
        <v>0</v>
      </c>
      <c r="AU495" s="259"/>
      <c r="AV495" s="265">
        <f t="shared" si="390"/>
        <v>0</v>
      </c>
      <c r="AX495" s="265">
        <f t="shared" si="394"/>
        <v>0</v>
      </c>
      <c r="AZ495" s="492">
        <f t="shared" si="391"/>
        <v>0</v>
      </c>
      <c r="BB495" s="492">
        <f t="shared" si="392"/>
        <v>0</v>
      </c>
      <c r="BD495" s="265">
        <f t="shared" si="395"/>
        <v>0</v>
      </c>
      <c r="BE495" s="105"/>
      <c r="BF495" s="105"/>
      <c r="BG495" s="105"/>
      <c r="BH495" s="105"/>
      <c r="BI495" s="105"/>
      <c r="BJ495" s="105"/>
    </row>
    <row r="496" spans="2:62" ht="20.100000000000001" hidden="1" customHeight="1" outlineLevel="1">
      <c r="B496" s="100"/>
      <c r="C496" s="908"/>
      <c r="D496" s="909"/>
      <c r="E496" s="909"/>
      <c r="F496" s="910"/>
      <c r="G496" s="890"/>
      <c r="H496" s="891"/>
      <c r="I496" s="152"/>
      <c r="J496" s="152"/>
      <c r="K496" s="152"/>
      <c r="L496" s="152"/>
      <c r="M496" s="152"/>
      <c r="N496" s="152"/>
      <c r="O496" s="152"/>
      <c r="P496" s="153"/>
      <c r="Q496" s="153"/>
      <c r="R496" s="156">
        <f t="shared" si="386"/>
        <v>0</v>
      </c>
      <c r="S496" s="156">
        <f t="shared" si="387"/>
        <v>0</v>
      </c>
      <c r="U496" s="157">
        <f t="shared" si="393"/>
        <v>0</v>
      </c>
      <c r="W496" s="152"/>
      <c r="X496" s="152"/>
      <c r="Y496" s="152"/>
      <c r="Z496" s="152"/>
      <c r="AA496" s="152"/>
      <c r="AB496" s="152"/>
      <c r="AC496" s="347"/>
      <c r="AD496" s="152"/>
      <c r="AE496" s="152"/>
      <c r="AF496" s="152"/>
      <c r="AG496" s="152"/>
      <c r="AH496" s="152"/>
      <c r="AI496" s="152"/>
      <c r="AJ496" s="347"/>
      <c r="AK496" s="152"/>
      <c r="AL496" s="152"/>
      <c r="AM496" s="295"/>
      <c r="AN496" s="228"/>
      <c r="AO496" s="228"/>
      <c r="AP496" s="228"/>
      <c r="AQ496" s="228"/>
      <c r="AR496" s="228"/>
      <c r="AS496" s="348"/>
      <c r="AT496" s="264">
        <f t="shared" si="363"/>
        <v>0</v>
      </c>
      <c r="AU496" s="259"/>
      <c r="AV496" s="265">
        <f t="shared" si="390"/>
        <v>0</v>
      </c>
      <c r="AX496" s="265">
        <f t="shared" si="394"/>
        <v>0</v>
      </c>
      <c r="AZ496" s="492">
        <f t="shared" si="391"/>
        <v>0</v>
      </c>
      <c r="BB496" s="492">
        <f t="shared" si="392"/>
        <v>0</v>
      </c>
      <c r="BD496" s="265">
        <f t="shared" si="395"/>
        <v>0</v>
      </c>
      <c r="BE496" s="105"/>
      <c r="BF496" s="105"/>
      <c r="BG496" s="105"/>
      <c r="BH496" s="105"/>
      <c r="BI496" s="105"/>
      <c r="BJ496" s="105"/>
    </row>
    <row r="497" spans="2:62" ht="20.100000000000001" hidden="1" customHeight="1" outlineLevel="1">
      <c r="B497" s="100"/>
      <c r="C497" s="908"/>
      <c r="D497" s="909"/>
      <c r="E497" s="909"/>
      <c r="F497" s="910"/>
      <c r="G497" s="890"/>
      <c r="H497" s="891"/>
      <c r="I497" s="152"/>
      <c r="J497" s="152"/>
      <c r="K497" s="152"/>
      <c r="L497" s="152"/>
      <c r="M497" s="152"/>
      <c r="N497" s="152"/>
      <c r="O497" s="152"/>
      <c r="P497" s="153"/>
      <c r="Q497" s="153"/>
      <c r="R497" s="156">
        <f t="shared" si="386"/>
        <v>0</v>
      </c>
      <c r="S497" s="156">
        <f t="shared" si="387"/>
        <v>0</v>
      </c>
      <c r="U497" s="157">
        <f t="shared" si="393"/>
        <v>0</v>
      </c>
      <c r="W497" s="152"/>
      <c r="X497" s="152"/>
      <c r="Y497" s="152"/>
      <c r="Z497" s="152"/>
      <c r="AA497" s="152"/>
      <c r="AB497" s="152"/>
      <c r="AC497" s="347"/>
      <c r="AD497" s="152"/>
      <c r="AE497" s="152"/>
      <c r="AF497" s="152"/>
      <c r="AG497" s="152"/>
      <c r="AH497" s="152"/>
      <c r="AI497" s="152"/>
      <c r="AJ497" s="347"/>
      <c r="AK497" s="152"/>
      <c r="AL497" s="152"/>
      <c r="AM497" s="295"/>
      <c r="AN497" s="228"/>
      <c r="AO497" s="228"/>
      <c r="AP497" s="228"/>
      <c r="AQ497" s="228"/>
      <c r="AR497" s="228"/>
      <c r="AS497" s="348"/>
      <c r="AT497" s="264">
        <f t="shared" si="363"/>
        <v>0</v>
      </c>
      <c r="AU497" s="259"/>
      <c r="AV497" s="265">
        <f t="shared" si="390"/>
        <v>0</v>
      </c>
      <c r="AX497" s="265">
        <f t="shared" si="394"/>
        <v>0</v>
      </c>
      <c r="AZ497" s="492">
        <f t="shared" si="391"/>
        <v>0</v>
      </c>
      <c r="BB497" s="492">
        <f t="shared" si="392"/>
        <v>0</v>
      </c>
      <c r="BD497" s="265">
        <f t="shared" si="395"/>
        <v>0</v>
      </c>
      <c r="BE497" s="105"/>
      <c r="BF497" s="105"/>
      <c r="BG497" s="105"/>
      <c r="BH497" s="105"/>
      <c r="BI497" s="105"/>
      <c r="BJ497" s="105"/>
    </row>
    <row r="498" spans="2:62" ht="20.100000000000001" hidden="1" customHeight="1" outlineLevel="1">
      <c r="B498" s="100"/>
      <c r="C498" s="908"/>
      <c r="D498" s="909"/>
      <c r="E498" s="909"/>
      <c r="F498" s="910"/>
      <c r="G498" s="890"/>
      <c r="H498" s="891"/>
      <c r="I498" s="152"/>
      <c r="J498" s="152"/>
      <c r="K498" s="152"/>
      <c r="L498" s="152"/>
      <c r="M498" s="152"/>
      <c r="N498" s="152"/>
      <c r="O498" s="152"/>
      <c r="P498" s="153"/>
      <c r="Q498" s="153"/>
      <c r="R498" s="156">
        <f t="shared" si="386"/>
        <v>0</v>
      </c>
      <c r="S498" s="156">
        <f t="shared" si="387"/>
        <v>0</v>
      </c>
      <c r="U498" s="157">
        <f t="shared" si="393"/>
        <v>0</v>
      </c>
      <c r="W498" s="152"/>
      <c r="X498" s="152"/>
      <c r="Y498" s="152"/>
      <c r="Z498" s="152"/>
      <c r="AA498" s="152"/>
      <c r="AB498" s="152"/>
      <c r="AC498" s="347"/>
      <c r="AD498" s="152"/>
      <c r="AE498" s="152"/>
      <c r="AF498" s="152"/>
      <c r="AG498" s="152"/>
      <c r="AH498" s="152"/>
      <c r="AI498" s="152"/>
      <c r="AJ498" s="347"/>
      <c r="AK498" s="152"/>
      <c r="AL498" s="152"/>
      <c r="AM498" s="295"/>
      <c r="AN498" s="228"/>
      <c r="AO498" s="228"/>
      <c r="AP498" s="228"/>
      <c r="AQ498" s="228"/>
      <c r="AR498" s="228"/>
      <c r="AS498" s="348"/>
      <c r="AT498" s="264">
        <f t="shared" si="363"/>
        <v>0</v>
      </c>
      <c r="AU498" s="259"/>
      <c r="AV498" s="265">
        <f t="shared" si="390"/>
        <v>0</v>
      </c>
      <c r="AX498" s="265">
        <f t="shared" si="394"/>
        <v>0</v>
      </c>
      <c r="AZ498" s="492">
        <f t="shared" si="391"/>
        <v>0</v>
      </c>
      <c r="BB498" s="492">
        <f t="shared" si="392"/>
        <v>0</v>
      </c>
      <c r="BD498" s="265">
        <f t="shared" si="395"/>
        <v>0</v>
      </c>
      <c r="BE498" s="105"/>
      <c r="BF498" s="105"/>
      <c r="BG498" s="105"/>
      <c r="BH498" s="105"/>
      <c r="BI498" s="105"/>
      <c r="BJ498" s="105"/>
    </row>
    <row r="499" spans="2:62" ht="20.100000000000001" hidden="1" customHeight="1" outlineLevel="1">
      <c r="B499" s="100"/>
      <c r="C499" s="908"/>
      <c r="D499" s="909"/>
      <c r="E499" s="909"/>
      <c r="F499" s="910"/>
      <c r="G499" s="890"/>
      <c r="H499" s="891"/>
      <c r="I499" s="152"/>
      <c r="J499" s="152"/>
      <c r="K499" s="152"/>
      <c r="L499" s="152"/>
      <c r="M499" s="152"/>
      <c r="N499" s="152"/>
      <c r="O499" s="152"/>
      <c r="P499" s="153"/>
      <c r="Q499" s="153"/>
      <c r="R499" s="156">
        <f t="shared" si="386"/>
        <v>0</v>
      </c>
      <c r="S499" s="156">
        <f t="shared" si="387"/>
        <v>0</v>
      </c>
      <c r="U499" s="157">
        <f t="shared" si="393"/>
        <v>0</v>
      </c>
      <c r="W499" s="152"/>
      <c r="X499" s="152"/>
      <c r="Y499" s="152"/>
      <c r="Z499" s="152"/>
      <c r="AA499" s="152"/>
      <c r="AB499" s="152"/>
      <c r="AC499" s="347"/>
      <c r="AD499" s="152"/>
      <c r="AE499" s="152"/>
      <c r="AF499" s="152"/>
      <c r="AG499" s="152"/>
      <c r="AH499" s="152"/>
      <c r="AI499" s="152"/>
      <c r="AJ499" s="347"/>
      <c r="AK499" s="152"/>
      <c r="AL499" s="152"/>
      <c r="AM499" s="295"/>
      <c r="AN499" s="228"/>
      <c r="AO499" s="228"/>
      <c r="AP499" s="228"/>
      <c r="AQ499" s="228"/>
      <c r="AR499" s="228"/>
      <c r="AS499" s="348"/>
      <c r="AT499" s="264">
        <f t="shared" si="363"/>
        <v>0</v>
      </c>
      <c r="AU499" s="259"/>
      <c r="AV499" s="265">
        <f t="shared" si="390"/>
        <v>0</v>
      </c>
      <c r="AX499" s="265">
        <f t="shared" si="394"/>
        <v>0</v>
      </c>
      <c r="AZ499" s="492">
        <f t="shared" si="391"/>
        <v>0</v>
      </c>
      <c r="BB499" s="492">
        <f t="shared" si="392"/>
        <v>0</v>
      </c>
      <c r="BD499" s="265">
        <f t="shared" si="395"/>
        <v>0</v>
      </c>
      <c r="BE499" s="105"/>
      <c r="BF499" s="105"/>
      <c r="BG499" s="105"/>
      <c r="BH499" s="105"/>
      <c r="BI499" s="105"/>
      <c r="BJ499" s="105"/>
    </row>
    <row r="500" spans="2:62" ht="20.100000000000001" hidden="1" customHeight="1" outlineLevel="1">
      <c r="B500" s="100"/>
      <c r="C500" s="908"/>
      <c r="D500" s="909"/>
      <c r="E500" s="909"/>
      <c r="F500" s="910"/>
      <c r="G500" s="890"/>
      <c r="H500" s="891"/>
      <c r="I500" s="152"/>
      <c r="J500" s="152"/>
      <c r="K500" s="152"/>
      <c r="L500" s="152"/>
      <c r="M500" s="152"/>
      <c r="N500" s="152"/>
      <c r="O500" s="152"/>
      <c r="P500" s="153"/>
      <c r="Q500" s="153"/>
      <c r="R500" s="156">
        <f t="shared" si="386"/>
        <v>0</v>
      </c>
      <c r="S500" s="156">
        <f t="shared" si="387"/>
        <v>0</v>
      </c>
      <c r="U500" s="157">
        <f t="shared" si="393"/>
        <v>0</v>
      </c>
      <c r="W500" s="152"/>
      <c r="X500" s="152"/>
      <c r="Y500" s="152"/>
      <c r="Z500" s="152"/>
      <c r="AA500" s="152"/>
      <c r="AB500" s="152"/>
      <c r="AC500" s="347"/>
      <c r="AD500" s="152"/>
      <c r="AE500" s="152"/>
      <c r="AF500" s="152"/>
      <c r="AG500" s="152"/>
      <c r="AH500" s="152"/>
      <c r="AI500" s="152"/>
      <c r="AJ500" s="347"/>
      <c r="AK500" s="152"/>
      <c r="AL500" s="152"/>
      <c r="AM500" s="295"/>
      <c r="AN500" s="228"/>
      <c r="AO500" s="228"/>
      <c r="AP500" s="228"/>
      <c r="AQ500" s="228"/>
      <c r="AR500" s="228"/>
      <c r="AS500" s="348"/>
      <c r="AT500" s="264">
        <f t="shared" si="363"/>
        <v>0</v>
      </c>
      <c r="AU500" s="259"/>
      <c r="AV500" s="265">
        <f t="shared" si="390"/>
        <v>0</v>
      </c>
      <c r="AX500" s="265">
        <f t="shared" si="394"/>
        <v>0</v>
      </c>
      <c r="AZ500" s="492">
        <f t="shared" si="391"/>
        <v>0</v>
      </c>
      <c r="BB500" s="492">
        <f t="shared" si="392"/>
        <v>0</v>
      </c>
      <c r="BD500" s="265">
        <f t="shared" si="395"/>
        <v>0</v>
      </c>
      <c r="BE500" s="105"/>
      <c r="BF500" s="105"/>
      <c r="BG500" s="105"/>
      <c r="BH500" s="105"/>
      <c r="BI500" s="105"/>
      <c r="BJ500" s="105"/>
    </row>
    <row r="501" spans="2:62" ht="20.100000000000001" hidden="1" customHeight="1" outlineLevel="1">
      <c r="B501" s="100"/>
      <c r="C501" s="908"/>
      <c r="D501" s="909"/>
      <c r="E501" s="909"/>
      <c r="F501" s="910"/>
      <c r="G501" s="890"/>
      <c r="H501" s="891"/>
      <c r="I501" s="152"/>
      <c r="J501" s="152"/>
      <c r="K501" s="152"/>
      <c r="L501" s="152"/>
      <c r="M501" s="152"/>
      <c r="N501" s="152"/>
      <c r="O501" s="152"/>
      <c r="P501" s="153"/>
      <c r="Q501" s="153"/>
      <c r="R501" s="156">
        <f t="shared" si="386"/>
        <v>0</v>
      </c>
      <c r="S501" s="156">
        <f t="shared" si="387"/>
        <v>0</v>
      </c>
      <c r="U501" s="157">
        <f t="shared" si="393"/>
        <v>0</v>
      </c>
      <c r="W501" s="152"/>
      <c r="X501" s="152"/>
      <c r="Y501" s="152"/>
      <c r="Z501" s="152"/>
      <c r="AA501" s="152"/>
      <c r="AB501" s="152"/>
      <c r="AC501" s="347"/>
      <c r="AD501" s="152"/>
      <c r="AE501" s="152"/>
      <c r="AF501" s="152"/>
      <c r="AG501" s="152"/>
      <c r="AH501" s="152"/>
      <c r="AI501" s="152"/>
      <c r="AJ501" s="347"/>
      <c r="AK501" s="152"/>
      <c r="AL501" s="152"/>
      <c r="AM501" s="295"/>
      <c r="AN501" s="228"/>
      <c r="AO501" s="228"/>
      <c r="AP501" s="228"/>
      <c r="AQ501" s="228"/>
      <c r="AR501" s="228"/>
      <c r="AS501" s="348"/>
      <c r="AT501" s="264">
        <f t="shared" si="363"/>
        <v>0</v>
      </c>
      <c r="AU501" s="259"/>
      <c r="AV501" s="265">
        <f t="shared" si="390"/>
        <v>0</v>
      </c>
      <c r="AX501" s="265">
        <f t="shared" si="394"/>
        <v>0</v>
      </c>
      <c r="AZ501" s="492">
        <f t="shared" si="391"/>
        <v>0</v>
      </c>
      <c r="BB501" s="492">
        <f t="shared" si="392"/>
        <v>0</v>
      </c>
      <c r="BD501" s="265">
        <f t="shared" si="395"/>
        <v>0</v>
      </c>
      <c r="BE501" s="105"/>
      <c r="BF501" s="105"/>
      <c r="BG501" s="105"/>
      <c r="BH501" s="105"/>
      <c r="BI501" s="105"/>
      <c r="BJ501" s="105"/>
    </row>
    <row r="502" spans="2:62" ht="20.100000000000001" hidden="1" customHeight="1" outlineLevel="1">
      <c r="B502" s="100"/>
      <c r="C502" s="908"/>
      <c r="D502" s="909"/>
      <c r="E502" s="909"/>
      <c r="F502" s="910"/>
      <c r="G502" s="890"/>
      <c r="H502" s="891"/>
      <c r="I502" s="152"/>
      <c r="J502" s="152"/>
      <c r="K502" s="152"/>
      <c r="L502" s="152"/>
      <c r="M502" s="152"/>
      <c r="N502" s="152"/>
      <c r="O502" s="152"/>
      <c r="P502" s="153"/>
      <c r="Q502" s="153"/>
      <c r="R502" s="156">
        <f t="shared" si="386"/>
        <v>0</v>
      </c>
      <c r="S502" s="156">
        <f t="shared" si="387"/>
        <v>0</v>
      </c>
      <c r="U502" s="157">
        <f t="shared" si="393"/>
        <v>0</v>
      </c>
      <c r="W502" s="152"/>
      <c r="X502" s="152"/>
      <c r="Y502" s="152"/>
      <c r="Z502" s="152"/>
      <c r="AA502" s="152"/>
      <c r="AB502" s="152"/>
      <c r="AC502" s="347"/>
      <c r="AD502" s="152"/>
      <c r="AE502" s="152"/>
      <c r="AF502" s="152"/>
      <c r="AG502" s="152"/>
      <c r="AH502" s="152"/>
      <c r="AI502" s="152"/>
      <c r="AJ502" s="347"/>
      <c r="AK502" s="152"/>
      <c r="AL502" s="152"/>
      <c r="AM502" s="295"/>
      <c r="AN502" s="228"/>
      <c r="AO502" s="228"/>
      <c r="AP502" s="228"/>
      <c r="AQ502" s="228"/>
      <c r="AR502" s="228"/>
      <c r="AS502" s="348"/>
      <c r="AT502" s="264">
        <f t="shared" si="363"/>
        <v>0</v>
      </c>
      <c r="AU502" s="259"/>
      <c r="AV502" s="265">
        <f t="shared" si="390"/>
        <v>0</v>
      </c>
      <c r="AX502" s="265">
        <f t="shared" si="394"/>
        <v>0</v>
      </c>
      <c r="AZ502" s="492">
        <f t="shared" si="391"/>
        <v>0</v>
      </c>
      <c r="BB502" s="492">
        <f t="shared" si="392"/>
        <v>0</v>
      </c>
      <c r="BD502" s="265">
        <f t="shared" si="395"/>
        <v>0</v>
      </c>
      <c r="BE502" s="105"/>
      <c r="BF502" s="105"/>
      <c r="BG502" s="105"/>
      <c r="BH502" s="105"/>
      <c r="BI502" s="105"/>
      <c r="BJ502" s="105"/>
    </row>
    <row r="503" spans="2:62" ht="20.100000000000001" hidden="1" customHeight="1" outlineLevel="1">
      <c r="B503" s="100"/>
      <c r="C503" s="908"/>
      <c r="D503" s="909"/>
      <c r="E503" s="909"/>
      <c r="F503" s="910"/>
      <c r="G503" s="890"/>
      <c r="H503" s="891"/>
      <c r="I503" s="152"/>
      <c r="J503" s="152"/>
      <c r="K503" s="152"/>
      <c r="L503" s="152"/>
      <c r="M503" s="152"/>
      <c r="N503" s="152"/>
      <c r="O503" s="152"/>
      <c r="P503" s="153"/>
      <c r="Q503" s="153"/>
      <c r="R503" s="156">
        <f t="shared" si="386"/>
        <v>0</v>
      </c>
      <c r="S503" s="156">
        <f t="shared" si="387"/>
        <v>0</v>
      </c>
      <c r="U503" s="157">
        <f t="shared" si="393"/>
        <v>0</v>
      </c>
      <c r="W503" s="152"/>
      <c r="X503" s="152"/>
      <c r="Y503" s="152"/>
      <c r="Z503" s="152"/>
      <c r="AA503" s="152"/>
      <c r="AB503" s="152"/>
      <c r="AC503" s="347"/>
      <c r="AD503" s="152"/>
      <c r="AE503" s="152"/>
      <c r="AF503" s="152"/>
      <c r="AG503" s="152"/>
      <c r="AH503" s="152"/>
      <c r="AI503" s="152"/>
      <c r="AJ503" s="347"/>
      <c r="AK503" s="152"/>
      <c r="AL503" s="152"/>
      <c r="AM503" s="295"/>
      <c r="AN503" s="228"/>
      <c r="AO503" s="228"/>
      <c r="AP503" s="228"/>
      <c r="AQ503" s="228"/>
      <c r="AR503" s="228"/>
      <c r="AS503" s="348"/>
      <c r="AT503" s="264">
        <f t="shared" si="363"/>
        <v>0</v>
      </c>
      <c r="AU503" s="259"/>
      <c r="AV503" s="265">
        <f t="shared" si="390"/>
        <v>0</v>
      </c>
      <c r="AX503" s="265">
        <f t="shared" si="394"/>
        <v>0</v>
      </c>
      <c r="AZ503" s="492">
        <f t="shared" si="391"/>
        <v>0</v>
      </c>
      <c r="BB503" s="492">
        <f t="shared" si="392"/>
        <v>0</v>
      </c>
      <c r="BD503" s="265">
        <f t="shared" si="395"/>
        <v>0</v>
      </c>
      <c r="BE503" s="105"/>
      <c r="BF503" s="105"/>
      <c r="BG503" s="105"/>
      <c r="BH503" s="105"/>
      <c r="BI503" s="105"/>
      <c r="BJ503" s="105"/>
    </row>
    <row r="504" spans="2:62" ht="9.9499999999999993" hidden="1" customHeight="1" outlineLevel="1">
      <c r="B504" s="101"/>
      <c r="C504" s="208"/>
      <c r="D504" s="208"/>
      <c r="E504" s="208"/>
      <c r="F504" s="208"/>
      <c r="G504" s="237"/>
      <c r="H504" s="207"/>
      <c r="I504" s="257"/>
      <c r="J504" s="257"/>
      <c r="K504" s="257"/>
      <c r="L504" s="257"/>
      <c r="M504" s="257"/>
      <c r="N504" s="257"/>
      <c r="O504" s="257"/>
      <c r="P504" s="256"/>
      <c r="Q504" s="102"/>
      <c r="R504" s="102"/>
      <c r="S504" s="102"/>
      <c r="U504" s="98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Z504" s="493"/>
      <c r="BE504" s="105"/>
      <c r="BF504" s="105"/>
      <c r="BG504" s="105"/>
      <c r="BH504" s="105"/>
      <c r="BI504" s="105"/>
      <c r="BJ504" s="105"/>
    </row>
    <row r="505" spans="2:62" ht="20.100000000000001" customHeight="1" collapsed="1">
      <c r="B505" s="8">
        <f>B488+1</f>
        <v>30</v>
      </c>
      <c r="C505" s="916"/>
      <c r="D505" s="917"/>
      <c r="E505" s="917"/>
      <c r="F505" s="918"/>
      <c r="G505" s="429"/>
      <c r="H505" s="206">
        <v>1</v>
      </c>
      <c r="I505" s="642">
        <f t="shared" ref="I505" si="396">$H505*SUM(I506:I520)</f>
        <v>0</v>
      </c>
      <c r="J505" s="643">
        <f t="shared" ref="J505:O505" si="397">$H505*SUM(J506:J520)</f>
        <v>0</v>
      </c>
      <c r="K505" s="644">
        <f t="shared" si="397"/>
        <v>0</v>
      </c>
      <c r="L505" s="645">
        <f t="shared" si="397"/>
        <v>0</v>
      </c>
      <c r="M505" s="645">
        <f t="shared" si="397"/>
        <v>0</v>
      </c>
      <c r="N505" s="644">
        <f t="shared" si="397"/>
        <v>0</v>
      </c>
      <c r="O505" s="642">
        <f t="shared" si="397"/>
        <v>0</v>
      </c>
      <c r="P505" s="209">
        <f t="shared" ref="P505:Q505" si="398">$H505*SUM(P506:P520)</f>
        <v>0</v>
      </c>
      <c r="Q505" s="210">
        <f t="shared" si="398"/>
        <v>0</v>
      </c>
      <c r="R505" s="136">
        <f t="shared" ref="R505:R520" si="399">P505*(1+Gewinn)*(1+SicherheitAngebot)</f>
        <v>0</v>
      </c>
      <c r="S505" s="137">
        <f t="shared" ref="S505:S520" si="400">Q505*(1+MGKZ)*(1+Gewinn)*(1+SicherheitAngebot)</f>
        <v>0</v>
      </c>
      <c r="U505" s="10">
        <f>I505*$I$7+J505*$J$7+K505*$K$7+L505*$L$7+M505*$M$7+N505*$N$7+O505*$O$7+R505+S505</f>
        <v>0</v>
      </c>
      <c r="W505" s="646">
        <f t="shared" ref="W505:AB505" si="401">$H505*SUM(W506:W520)</f>
        <v>0</v>
      </c>
      <c r="X505" s="647">
        <f t="shared" si="401"/>
        <v>0</v>
      </c>
      <c r="Y505" s="648">
        <f t="shared" si="401"/>
        <v>0</v>
      </c>
      <c r="Z505" s="649">
        <f t="shared" si="401"/>
        <v>0</v>
      </c>
      <c r="AA505" s="648">
        <f t="shared" si="401"/>
        <v>0</v>
      </c>
      <c r="AB505" s="646">
        <f t="shared" si="401"/>
        <v>0</v>
      </c>
      <c r="AC505" s="258"/>
      <c r="AD505" s="646">
        <f t="shared" ref="AD505:AM505" si="402">$H505*SUM(AD506:AD520)</f>
        <v>0</v>
      </c>
      <c r="AE505" s="647">
        <f t="shared" si="402"/>
        <v>0</v>
      </c>
      <c r="AF505" s="648">
        <f t="shared" si="402"/>
        <v>0</v>
      </c>
      <c r="AG505" s="649">
        <f t="shared" si="402"/>
        <v>0</v>
      </c>
      <c r="AH505" s="648">
        <f t="shared" si="402"/>
        <v>0</v>
      </c>
      <c r="AI505" s="646">
        <f t="shared" si="402"/>
        <v>0</v>
      </c>
      <c r="AJ505" s="258"/>
      <c r="AK505" s="653">
        <f t="shared" si="402"/>
        <v>0</v>
      </c>
      <c r="AL505" s="653">
        <f t="shared" si="402"/>
        <v>0</v>
      </c>
      <c r="AM505" s="653">
        <f t="shared" si="402"/>
        <v>0</v>
      </c>
      <c r="AN505" s="227">
        <f>$H505*SUM(AN506:AN520)*(1+Gewinn)*(1+SicherheitAngebot)</f>
        <v>0</v>
      </c>
      <c r="AO505" s="227">
        <f>$H505*SUM(AO506:AO520)*(1+Gewinn)*(1+SicherheitAngebot)</f>
        <v>0</v>
      </c>
      <c r="AP505" s="227">
        <f>$H505*SUM(AP506:AP520)*(1+Gewinn)*(1+SicherheitAngebot)</f>
        <v>0</v>
      </c>
      <c r="AQ505" s="227">
        <f>$H505*SUM(AQ506:AQ520)*(1+Gewinn)*(1+SicherheitAngebot)</f>
        <v>0</v>
      </c>
      <c r="AR505" s="227">
        <f>$H505*SUM(AR506:AR520)*(1+Gewinn)*(1+SicherheitAngebot)</f>
        <v>0</v>
      </c>
      <c r="AS505" s="262"/>
      <c r="AT505" s="263">
        <f t="shared" si="363"/>
        <v>0</v>
      </c>
      <c r="AU505" s="259"/>
      <c r="AV505" s="491">
        <f>AK505*$AK$7+AL505*$AL$7+AM505*$AM$7+SUM(AN505:AR505)+AT505/Zuschläge_IBN+AT505</f>
        <v>0</v>
      </c>
      <c r="AX505" s="685">
        <f>U505+AV505</f>
        <v>0</v>
      </c>
      <c r="AZ505" s="490">
        <f>IF(H505&gt;0,U505/(1+SicherheitAngebot)*(1+Sicherheit),0)</f>
        <v>0</v>
      </c>
      <c r="BB505" s="490">
        <f>IF(H505&gt;0,AV505/(1+SicherheitAngebot)*(1+Sicherheit),0)</f>
        <v>0</v>
      </c>
      <c r="BD505" s="490">
        <f>AZ505+BB505</f>
        <v>0</v>
      </c>
      <c r="BE505" s="105"/>
      <c r="BF505" s="105"/>
      <c r="BG505" s="105"/>
      <c r="BH505" s="105"/>
      <c r="BI505" s="105"/>
      <c r="BJ505" s="105"/>
    </row>
    <row r="506" spans="2:62" ht="20.100000000000001" hidden="1" customHeight="1" outlineLevel="1">
      <c r="B506" s="99"/>
      <c r="C506" s="908"/>
      <c r="D506" s="909"/>
      <c r="E506" s="909"/>
      <c r="F506" s="910"/>
      <c r="G506" s="890"/>
      <c r="H506" s="901"/>
      <c r="I506" s="152"/>
      <c r="J506" s="152"/>
      <c r="K506" s="152"/>
      <c r="L506" s="152"/>
      <c r="M506" s="152"/>
      <c r="N506" s="152"/>
      <c r="O506" s="152"/>
      <c r="P506" s="153"/>
      <c r="Q506" s="153"/>
      <c r="R506" s="156">
        <f t="shared" si="399"/>
        <v>0</v>
      </c>
      <c r="S506" s="156">
        <f t="shared" si="400"/>
        <v>0</v>
      </c>
      <c r="U506" s="157">
        <f>I506*$I$7+J506*$J$7+K506*$K$7+L506*$L$7+M506*$M$7+N506*$N$7+O506*$O$7+R506+S506</f>
        <v>0</v>
      </c>
      <c r="W506" s="152"/>
      <c r="X506" s="152"/>
      <c r="Y506" s="152"/>
      <c r="Z506" s="152"/>
      <c r="AA506" s="152"/>
      <c r="AB506" s="152"/>
      <c r="AC506" s="347"/>
      <c r="AD506" s="152"/>
      <c r="AE506" s="152"/>
      <c r="AF506" s="152"/>
      <c r="AG506" s="152"/>
      <c r="AH506" s="152"/>
      <c r="AI506" s="152"/>
      <c r="AJ506" s="347"/>
      <c r="AK506" s="152"/>
      <c r="AL506" s="152"/>
      <c r="AM506" s="619"/>
      <c r="AN506" s="228"/>
      <c r="AO506" s="228"/>
      <c r="AP506" s="228"/>
      <c r="AQ506" s="228"/>
      <c r="AR506" s="228"/>
      <c r="AS506" s="348"/>
      <c r="AT506" s="264">
        <f t="shared" si="363"/>
        <v>0</v>
      </c>
      <c r="AU506" s="259"/>
      <c r="AV506" s="265">
        <f t="shared" ref="AV506:AV520" si="403">AK506*$AK$7+AL506*$AL$7+AM506*$AM$7+SUM(AN506:AR506)*(1+Gewinn)*(1+SicherheitAngebot)+AT506/Zuschläge_IBN+AT506</f>
        <v>0</v>
      </c>
      <c r="AX506" s="265">
        <f>U506+AV506</f>
        <v>0</v>
      </c>
      <c r="AZ506" s="492">
        <f t="shared" ref="AZ506:AZ520" si="404">U506/(1+SicherheitAngebot)*(1+Sicherheit)</f>
        <v>0</v>
      </c>
      <c r="BB506" s="492">
        <f t="shared" ref="BB506:BB520" si="405">AV506/(1+SicherheitAngebot)*(1+Sicherheit)</f>
        <v>0</v>
      </c>
      <c r="BD506" s="265">
        <f>AZ506+BB506</f>
        <v>0</v>
      </c>
      <c r="BE506" s="105"/>
      <c r="BF506" s="105"/>
      <c r="BG506" s="105"/>
      <c r="BH506" s="105"/>
      <c r="BI506" s="105"/>
      <c r="BJ506" s="105"/>
    </row>
    <row r="507" spans="2:62" ht="20.100000000000001" hidden="1" customHeight="1" outlineLevel="1">
      <c r="B507" s="100"/>
      <c r="C507" s="908"/>
      <c r="D507" s="909"/>
      <c r="E507" s="909"/>
      <c r="F507" s="910"/>
      <c r="G507" s="890"/>
      <c r="H507" s="891"/>
      <c r="I507" s="152"/>
      <c r="J507" s="152"/>
      <c r="K507" s="152"/>
      <c r="L507" s="152"/>
      <c r="M507" s="152"/>
      <c r="N507" s="152"/>
      <c r="O507" s="152"/>
      <c r="P507" s="153"/>
      <c r="Q507" s="153"/>
      <c r="R507" s="156">
        <f t="shared" si="399"/>
        <v>0</v>
      </c>
      <c r="S507" s="156">
        <f t="shared" si="400"/>
        <v>0</v>
      </c>
      <c r="U507" s="157">
        <f t="shared" ref="U507:U520" si="406">I507*$I$7+J507*$J$7+K507*$K$7+L507*$L$7+M507*$M$7+N507*$N$7+O507*$O$7+R507+S507</f>
        <v>0</v>
      </c>
      <c r="W507" s="152"/>
      <c r="X507" s="152"/>
      <c r="Y507" s="152"/>
      <c r="Z507" s="152"/>
      <c r="AA507" s="152"/>
      <c r="AB507" s="152"/>
      <c r="AC507" s="347"/>
      <c r="AD507" s="152"/>
      <c r="AE507" s="152"/>
      <c r="AF507" s="152"/>
      <c r="AG507" s="152"/>
      <c r="AH507" s="152"/>
      <c r="AI507" s="152"/>
      <c r="AJ507" s="347"/>
      <c r="AK507" s="152"/>
      <c r="AL507" s="152"/>
      <c r="AM507" s="295"/>
      <c r="AN507" s="228"/>
      <c r="AO507" s="228"/>
      <c r="AP507" s="228"/>
      <c r="AQ507" s="228"/>
      <c r="AR507" s="228"/>
      <c r="AS507" s="348"/>
      <c r="AT507" s="264">
        <f t="shared" si="363"/>
        <v>0</v>
      </c>
      <c r="AU507" s="259"/>
      <c r="AV507" s="265">
        <f t="shared" si="403"/>
        <v>0</v>
      </c>
      <c r="AX507" s="265">
        <f t="shared" ref="AX507:AX520" si="407">U507+AV507</f>
        <v>0</v>
      </c>
      <c r="AZ507" s="492">
        <f t="shared" si="404"/>
        <v>0</v>
      </c>
      <c r="BB507" s="492">
        <f t="shared" si="405"/>
        <v>0</v>
      </c>
      <c r="BD507" s="265">
        <f t="shared" ref="BD507:BD520" si="408">AZ507+BB507</f>
        <v>0</v>
      </c>
      <c r="BE507" s="105"/>
      <c r="BF507" s="105"/>
      <c r="BG507" s="105"/>
      <c r="BH507" s="105"/>
      <c r="BI507" s="105"/>
      <c r="BJ507" s="105"/>
    </row>
    <row r="508" spans="2:62" ht="20.100000000000001" hidden="1" customHeight="1" outlineLevel="1">
      <c r="B508" s="100"/>
      <c r="C508" s="908"/>
      <c r="D508" s="909"/>
      <c r="E508" s="909"/>
      <c r="F508" s="910"/>
      <c r="G508" s="890"/>
      <c r="H508" s="891"/>
      <c r="I508" s="152"/>
      <c r="J508" s="152"/>
      <c r="K508" s="152"/>
      <c r="L508" s="152"/>
      <c r="M508" s="152"/>
      <c r="N508" s="152"/>
      <c r="O508" s="152"/>
      <c r="P508" s="153"/>
      <c r="Q508" s="153"/>
      <c r="R508" s="156">
        <f t="shared" si="399"/>
        <v>0</v>
      </c>
      <c r="S508" s="156">
        <f t="shared" si="400"/>
        <v>0</v>
      </c>
      <c r="U508" s="157">
        <f t="shared" si="406"/>
        <v>0</v>
      </c>
      <c r="W508" s="152"/>
      <c r="X508" s="152"/>
      <c r="Y508" s="152"/>
      <c r="Z508" s="152"/>
      <c r="AA508" s="152"/>
      <c r="AB508" s="152"/>
      <c r="AC508" s="347"/>
      <c r="AD508" s="152"/>
      <c r="AE508" s="152"/>
      <c r="AF508" s="152"/>
      <c r="AG508" s="152"/>
      <c r="AH508" s="152"/>
      <c r="AI508" s="152"/>
      <c r="AJ508" s="347"/>
      <c r="AK508" s="152"/>
      <c r="AL508" s="152"/>
      <c r="AM508" s="295"/>
      <c r="AN508" s="228"/>
      <c r="AO508" s="228"/>
      <c r="AP508" s="228"/>
      <c r="AQ508" s="228"/>
      <c r="AR508" s="228"/>
      <c r="AS508" s="348"/>
      <c r="AT508" s="264">
        <f t="shared" si="363"/>
        <v>0</v>
      </c>
      <c r="AU508" s="259"/>
      <c r="AV508" s="265">
        <f t="shared" si="403"/>
        <v>0</v>
      </c>
      <c r="AX508" s="265">
        <f t="shared" si="407"/>
        <v>0</v>
      </c>
      <c r="AZ508" s="492">
        <f t="shared" si="404"/>
        <v>0</v>
      </c>
      <c r="BB508" s="492">
        <f t="shared" si="405"/>
        <v>0</v>
      </c>
      <c r="BD508" s="265">
        <f t="shared" si="408"/>
        <v>0</v>
      </c>
      <c r="BE508" s="105"/>
      <c r="BF508" s="105"/>
      <c r="BG508" s="105"/>
      <c r="BH508" s="105"/>
      <c r="BI508" s="105"/>
      <c r="BJ508" s="105"/>
    </row>
    <row r="509" spans="2:62" ht="20.100000000000001" hidden="1" customHeight="1" outlineLevel="1">
      <c r="B509" s="100"/>
      <c r="C509" s="908"/>
      <c r="D509" s="909"/>
      <c r="E509" s="909"/>
      <c r="F509" s="910"/>
      <c r="G509" s="890"/>
      <c r="H509" s="891"/>
      <c r="I509" s="152"/>
      <c r="J509" s="152"/>
      <c r="K509" s="152"/>
      <c r="L509" s="152"/>
      <c r="M509" s="152"/>
      <c r="N509" s="152"/>
      <c r="O509" s="152"/>
      <c r="P509" s="153"/>
      <c r="Q509" s="153"/>
      <c r="R509" s="156">
        <f t="shared" si="399"/>
        <v>0</v>
      </c>
      <c r="S509" s="156">
        <f t="shared" si="400"/>
        <v>0</v>
      </c>
      <c r="U509" s="157">
        <f t="shared" si="406"/>
        <v>0</v>
      </c>
      <c r="W509" s="152"/>
      <c r="X509" s="152"/>
      <c r="Y509" s="152"/>
      <c r="Z509" s="152"/>
      <c r="AA509" s="152"/>
      <c r="AB509" s="152"/>
      <c r="AC509" s="347"/>
      <c r="AD509" s="152"/>
      <c r="AE509" s="152"/>
      <c r="AF509" s="152"/>
      <c r="AG509" s="152"/>
      <c r="AH509" s="152"/>
      <c r="AI509" s="152"/>
      <c r="AJ509" s="347"/>
      <c r="AK509" s="152"/>
      <c r="AL509" s="152"/>
      <c r="AM509" s="295"/>
      <c r="AN509" s="228"/>
      <c r="AO509" s="228"/>
      <c r="AP509" s="228"/>
      <c r="AQ509" s="228"/>
      <c r="AR509" s="228"/>
      <c r="AS509" s="348"/>
      <c r="AT509" s="264">
        <f t="shared" si="363"/>
        <v>0</v>
      </c>
      <c r="AU509" s="259"/>
      <c r="AV509" s="265">
        <f t="shared" si="403"/>
        <v>0</v>
      </c>
      <c r="AX509" s="265">
        <f t="shared" si="407"/>
        <v>0</v>
      </c>
      <c r="AZ509" s="492">
        <f t="shared" si="404"/>
        <v>0</v>
      </c>
      <c r="BB509" s="492">
        <f t="shared" si="405"/>
        <v>0</v>
      </c>
      <c r="BD509" s="265">
        <f t="shared" si="408"/>
        <v>0</v>
      </c>
      <c r="BE509" s="105"/>
      <c r="BF509" s="105"/>
      <c r="BG509" s="105"/>
      <c r="BH509" s="105"/>
      <c r="BI509" s="105"/>
      <c r="BJ509" s="105"/>
    </row>
    <row r="510" spans="2:62" ht="20.100000000000001" hidden="1" customHeight="1" outlineLevel="1">
      <c r="B510" s="100"/>
      <c r="C510" s="908"/>
      <c r="D510" s="909"/>
      <c r="E510" s="909"/>
      <c r="F510" s="910"/>
      <c r="G510" s="890"/>
      <c r="H510" s="891"/>
      <c r="I510" s="152"/>
      <c r="J510" s="152"/>
      <c r="K510" s="152"/>
      <c r="L510" s="152"/>
      <c r="M510" s="152"/>
      <c r="N510" s="152"/>
      <c r="O510" s="152"/>
      <c r="P510" s="153"/>
      <c r="Q510" s="153"/>
      <c r="R510" s="156">
        <f t="shared" si="399"/>
        <v>0</v>
      </c>
      <c r="S510" s="156">
        <f t="shared" si="400"/>
        <v>0</v>
      </c>
      <c r="U510" s="157">
        <f t="shared" si="406"/>
        <v>0</v>
      </c>
      <c r="W510" s="152"/>
      <c r="X510" s="152"/>
      <c r="Y510" s="152"/>
      <c r="Z510" s="152"/>
      <c r="AA510" s="152"/>
      <c r="AB510" s="152"/>
      <c r="AC510" s="347"/>
      <c r="AD510" s="152"/>
      <c r="AE510" s="152"/>
      <c r="AF510" s="152"/>
      <c r="AG510" s="152"/>
      <c r="AH510" s="152"/>
      <c r="AI510" s="152"/>
      <c r="AJ510" s="347"/>
      <c r="AK510" s="152"/>
      <c r="AL510" s="152"/>
      <c r="AM510" s="295"/>
      <c r="AN510" s="228"/>
      <c r="AO510" s="228"/>
      <c r="AP510" s="228"/>
      <c r="AQ510" s="228"/>
      <c r="AR510" s="228"/>
      <c r="AS510" s="348"/>
      <c r="AT510" s="264">
        <f t="shared" si="363"/>
        <v>0</v>
      </c>
      <c r="AU510" s="259"/>
      <c r="AV510" s="265">
        <f t="shared" si="403"/>
        <v>0</v>
      </c>
      <c r="AX510" s="265">
        <f t="shared" si="407"/>
        <v>0</v>
      </c>
      <c r="AZ510" s="492">
        <f t="shared" si="404"/>
        <v>0</v>
      </c>
      <c r="BB510" s="492">
        <f t="shared" si="405"/>
        <v>0</v>
      </c>
      <c r="BD510" s="265">
        <f t="shared" si="408"/>
        <v>0</v>
      </c>
      <c r="BE510" s="105"/>
      <c r="BF510" s="105"/>
      <c r="BG510" s="105"/>
      <c r="BH510" s="105"/>
      <c r="BI510" s="105"/>
      <c r="BJ510" s="105"/>
    </row>
    <row r="511" spans="2:62" ht="20.100000000000001" hidden="1" customHeight="1" outlineLevel="1">
      <c r="B511" s="100"/>
      <c r="C511" s="908"/>
      <c r="D511" s="909"/>
      <c r="E511" s="909"/>
      <c r="F511" s="910"/>
      <c r="G511" s="890"/>
      <c r="H511" s="891"/>
      <c r="I511" s="152"/>
      <c r="J511" s="152"/>
      <c r="K511" s="152"/>
      <c r="L511" s="152"/>
      <c r="M511" s="152"/>
      <c r="N511" s="152"/>
      <c r="O511" s="152"/>
      <c r="P511" s="153"/>
      <c r="Q511" s="153"/>
      <c r="R511" s="156">
        <f t="shared" si="399"/>
        <v>0</v>
      </c>
      <c r="S511" s="156">
        <f t="shared" si="400"/>
        <v>0</v>
      </c>
      <c r="U511" s="157">
        <f t="shared" si="406"/>
        <v>0</v>
      </c>
      <c r="W511" s="152"/>
      <c r="X511" s="152"/>
      <c r="Y511" s="152"/>
      <c r="Z511" s="152"/>
      <c r="AA511" s="152"/>
      <c r="AB511" s="152"/>
      <c r="AC511" s="347"/>
      <c r="AD511" s="152"/>
      <c r="AE511" s="152"/>
      <c r="AF511" s="152"/>
      <c r="AG511" s="152"/>
      <c r="AH511" s="152"/>
      <c r="AI511" s="152"/>
      <c r="AJ511" s="347"/>
      <c r="AK511" s="152"/>
      <c r="AL511" s="152"/>
      <c r="AM511" s="295"/>
      <c r="AN511" s="228"/>
      <c r="AO511" s="228"/>
      <c r="AP511" s="228"/>
      <c r="AQ511" s="228"/>
      <c r="AR511" s="228"/>
      <c r="AS511" s="348"/>
      <c r="AT511" s="264">
        <f t="shared" si="363"/>
        <v>0</v>
      </c>
      <c r="AU511" s="259"/>
      <c r="AV511" s="265">
        <f t="shared" si="403"/>
        <v>0</v>
      </c>
      <c r="AX511" s="265">
        <f t="shared" si="407"/>
        <v>0</v>
      </c>
      <c r="AZ511" s="492">
        <f t="shared" si="404"/>
        <v>0</v>
      </c>
      <c r="BB511" s="492">
        <f t="shared" si="405"/>
        <v>0</v>
      </c>
      <c r="BD511" s="265">
        <f t="shared" si="408"/>
        <v>0</v>
      </c>
      <c r="BE511" s="105"/>
      <c r="BF511" s="105"/>
      <c r="BG511" s="105"/>
      <c r="BH511" s="105"/>
      <c r="BI511" s="105"/>
      <c r="BJ511" s="105"/>
    </row>
    <row r="512" spans="2:62" ht="20.100000000000001" hidden="1" customHeight="1" outlineLevel="1">
      <c r="B512" s="100"/>
      <c r="C512" s="908"/>
      <c r="D512" s="909"/>
      <c r="E512" s="909"/>
      <c r="F512" s="910"/>
      <c r="G512" s="890"/>
      <c r="H512" s="891"/>
      <c r="I512" s="152"/>
      <c r="J512" s="152"/>
      <c r="K512" s="152"/>
      <c r="L512" s="152"/>
      <c r="M512" s="152"/>
      <c r="N512" s="152"/>
      <c r="O512" s="152"/>
      <c r="P512" s="153"/>
      <c r="Q512" s="153"/>
      <c r="R512" s="156">
        <f t="shared" si="399"/>
        <v>0</v>
      </c>
      <c r="S512" s="156">
        <f t="shared" si="400"/>
        <v>0</v>
      </c>
      <c r="U512" s="157">
        <f t="shared" si="406"/>
        <v>0</v>
      </c>
      <c r="W512" s="152"/>
      <c r="X512" s="152"/>
      <c r="Y512" s="152"/>
      <c r="Z512" s="152"/>
      <c r="AA512" s="152"/>
      <c r="AB512" s="152"/>
      <c r="AC512" s="347"/>
      <c r="AD512" s="152"/>
      <c r="AE512" s="152"/>
      <c r="AF512" s="152"/>
      <c r="AG512" s="152"/>
      <c r="AH512" s="152"/>
      <c r="AI512" s="152"/>
      <c r="AJ512" s="347"/>
      <c r="AK512" s="152"/>
      <c r="AL512" s="152"/>
      <c r="AM512" s="295"/>
      <c r="AN512" s="228"/>
      <c r="AO512" s="228"/>
      <c r="AP512" s="228"/>
      <c r="AQ512" s="228"/>
      <c r="AR512" s="228"/>
      <c r="AS512" s="348"/>
      <c r="AT512" s="264">
        <f t="shared" si="363"/>
        <v>0</v>
      </c>
      <c r="AU512" s="259"/>
      <c r="AV512" s="265">
        <f t="shared" si="403"/>
        <v>0</v>
      </c>
      <c r="AX512" s="265">
        <f t="shared" si="407"/>
        <v>0</v>
      </c>
      <c r="AZ512" s="492">
        <f t="shared" si="404"/>
        <v>0</v>
      </c>
      <c r="BB512" s="492">
        <f t="shared" si="405"/>
        <v>0</v>
      </c>
      <c r="BD512" s="265">
        <f t="shared" si="408"/>
        <v>0</v>
      </c>
      <c r="BE512" s="105"/>
      <c r="BF512" s="105"/>
      <c r="BG512" s="105"/>
      <c r="BH512" s="105"/>
      <c r="BI512" s="105"/>
      <c r="BJ512" s="105"/>
    </row>
    <row r="513" spans="2:62" ht="20.100000000000001" hidden="1" customHeight="1" outlineLevel="1">
      <c r="B513" s="100"/>
      <c r="C513" s="908"/>
      <c r="D513" s="909"/>
      <c r="E513" s="909"/>
      <c r="F513" s="910"/>
      <c r="G513" s="890"/>
      <c r="H513" s="891"/>
      <c r="I513" s="152"/>
      <c r="J513" s="152"/>
      <c r="K513" s="152"/>
      <c r="L513" s="152"/>
      <c r="M513" s="152"/>
      <c r="N513" s="152"/>
      <c r="O513" s="152"/>
      <c r="P513" s="153"/>
      <c r="Q513" s="153"/>
      <c r="R513" s="156">
        <f t="shared" si="399"/>
        <v>0</v>
      </c>
      <c r="S513" s="156">
        <f t="shared" si="400"/>
        <v>0</v>
      </c>
      <c r="U513" s="157">
        <f t="shared" si="406"/>
        <v>0</v>
      </c>
      <c r="W513" s="152"/>
      <c r="X513" s="152"/>
      <c r="Y513" s="152"/>
      <c r="Z513" s="152"/>
      <c r="AA513" s="152"/>
      <c r="AB513" s="152"/>
      <c r="AC513" s="347"/>
      <c r="AD513" s="152"/>
      <c r="AE513" s="152"/>
      <c r="AF513" s="152"/>
      <c r="AG513" s="152"/>
      <c r="AH513" s="152"/>
      <c r="AI513" s="152"/>
      <c r="AJ513" s="347"/>
      <c r="AK513" s="152"/>
      <c r="AL513" s="152"/>
      <c r="AM513" s="295"/>
      <c r="AN513" s="228"/>
      <c r="AO513" s="228"/>
      <c r="AP513" s="228"/>
      <c r="AQ513" s="228"/>
      <c r="AR513" s="228"/>
      <c r="AS513" s="348"/>
      <c r="AT513" s="264">
        <f t="shared" si="363"/>
        <v>0</v>
      </c>
      <c r="AU513" s="259"/>
      <c r="AV513" s="265">
        <f t="shared" si="403"/>
        <v>0</v>
      </c>
      <c r="AX513" s="265">
        <f t="shared" si="407"/>
        <v>0</v>
      </c>
      <c r="AZ513" s="492">
        <f t="shared" si="404"/>
        <v>0</v>
      </c>
      <c r="BB513" s="492">
        <f t="shared" si="405"/>
        <v>0</v>
      </c>
      <c r="BD513" s="265">
        <f t="shared" si="408"/>
        <v>0</v>
      </c>
      <c r="BE513" s="105"/>
      <c r="BF513" s="105"/>
      <c r="BG513" s="105"/>
      <c r="BH513" s="105"/>
      <c r="BI513" s="105"/>
      <c r="BJ513" s="105"/>
    </row>
    <row r="514" spans="2:62" ht="20.100000000000001" hidden="1" customHeight="1" outlineLevel="1">
      <c r="B514" s="100"/>
      <c r="C514" s="908"/>
      <c r="D514" s="909"/>
      <c r="E514" s="909"/>
      <c r="F514" s="910"/>
      <c r="G514" s="890"/>
      <c r="H514" s="891"/>
      <c r="I514" s="152"/>
      <c r="J514" s="152"/>
      <c r="K514" s="152"/>
      <c r="L514" s="152"/>
      <c r="M514" s="152"/>
      <c r="N514" s="152"/>
      <c r="O514" s="152"/>
      <c r="P514" s="153"/>
      <c r="Q514" s="153"/>
      <c r="R514" s="156">
        <f t="shared" si="399"/>
        <v>0</v>
      </c>
      <c r="S514" s="156">
        <f t="shared" si="400"/>
        <v>0</v>
      </c>
      <c r="U514" s="157">
        <f t="shared" si="406"/>
        <v>0</v>
      </c>
      <c r="W514" s="152"/>
      <c r="X514" s="152"/>
      <c r="Y514" s="152"/>
      <c r="Z514" s="152"/>
      <c r="AA514" s="152"/>
      <c r="AB514" s="152"/>
      <c r="AC514" s="347"/>
      <c r="AD514" s="152"/>
      <c r="AE514" s="152"/>
      <c r="AF514" s="152"/>
      <c r="AG514" s="152"/>
      <c r="AH514" s="152"/>
      <c r="AI514" s="152"/>
      <c r="AJ514" s="347"/>
      <c r="AK514" s="152"/>
      <c r="AL514" s="152"/>
      <c r="AM514" s="295"/>
      <c r="AN514" s="228"/>
      <c r="AO514" s="228"/>
      <c r="AP514" s="228"/>
      <c r="AQ514" s="228"/>
      <c r="AR514" s="228"/>
      <c r="AS514" s="348"/>
      <c r="AT514" s="264">
        <f t="shared" si="363"/>
        <v>0</v>
      </c>
      <c r="AU514" s="259"/>
      <c r="AV514" s="265">
        <f t="shared" si="403"/>
        <v>0</v>
      </c>
      <c r="AX514" s="265">
        <f t="shared" si="407"/>
        <v>0</v>
      </c>
      <c r="AZ514" s="492">
        <f t="shared" si="404"/>
        <v>0</v>
      </c>
      <c r="BB514" s="492">
        <f t="shared" si="405"/>
        <v>0</v>
      </c>
      <c r="BD514" s="265">
        <f t="shared" si="408"/>
        <v>0</v>
      </c>
      <c r="BE514" s="105"/>
      <c r="BF514" s="105"/>
      <c r="BG514" s="105"/>
      <c r="BH514" s="105"/>
      <c r="BI514" s="105"/>
      <c r="BJ514" s="105"/>
    </row>
    <row r="515" spans="2:62" ht="20.100000000000001" hidden="1" customHeight="1" outlineLevel="1">
      <c r="B515" s="100"/>
      <c r="C515" s="908"/>
      <c r="D515" s="909"/>
      <c r="E515" s="909"/>
      <c r="F515" s="910"/>
      <c r="G515" s="890"/>
      <c r="H515" s="891"/>
      <c r="I515" s="152"/>
      <c r="J515" s="152"/>
      <c r="K515" s="152"/>
      <c r="L515" s="152"/>
      <c r="M515" s="152"/>
      <c r="N515" s="152"/>
      <c r="O515" s="152"/>
      <c r="P515" s="153"/>
      <c r="Q515" s="153"/>
      <c r="R515" s="156">
        <f t="shared" si="399"/>
        <v>0</v>
      </c>
      <c r="S515" s="156">
        <f t="shared" si="400"/>
        <v>0</v>
      </c>
      <c r="U515" s="157">
        <f t="shared" si="406"/>
        <v>0</v>
      </c>
      <c r="W515" s="152"/>
      <c r="X515" s="152"/>
      <c r="Y515" s="152"/>
      <c r="Z515" s="152"/>
      <c r="AA515" s="152"/>
      <c r="AB515" s="152"/>
      <c r="AC515" s="347"/>
      <c r="AD515" s="152"/>
      <c r="AE515" s="152"/>
      <c r="AF515" s="152"/>
      <c r="AG515" s="152"/>
      <c r="AH515" s="152"/>
      <c r="AI515" s="152"/>
      <c r="AJ515" s="347"/>
      <c r="AK515" s="152"/>
      <c r="AL515" s="152"/>
      <c r="AM515" s="295"/>
      <c r="AN515" s="228"/>
      <c r="AO515" s="228"/>
      <c r="AP515" s="228"/>
      <c r="AQ515" s="228"/>
      <c r="AR515" s="228"/>
      <c r="AS515" s="348"/>
      <c r="AT515" s="264">
        <f t="shared" si="363"/>
        <v>0</v>
      </c>
      <c r="AU515" s="259"/>
      <c r="AV515" s="265">
        <f t="shared" si="403"/>
        <v>0</v>
      </c>
      <c r="AX515" s="265">
        <f t="shared" si="407"/>
        <v>0</v>
      </c>
      <c r="AZ515" s="492">
        <f t="shared" si="404"/>
        <v>0</v>
      </c>
      <c r="BB515" s="492">
        <f t="shared" si="405"/>
        <v>0</v>
      </c>
      <c r="BD515" s="265">
        <f t="shared" si="408"/>
        <v>0</v>
      </c>
      <c r="BE515" s="105"/>
      <c r="BF515" s="105"/>
      <c r="BG515" s="105"/>
      <c r="BH515" s="105"/>
      <c r="BI515" s="105"/>
      <c r="BJ515" s="105"/>
    </row>
    <row r="516" spans="2:62" ht="20.100000000000001" hidden="1" customHeight="1" outlineLevel="1">
      <c r="B516" s="100"/>
      <c r="C516" s="908"/>
      <c r="D516" s="909"/>
      <c r="E516" s="909"/>
      <c r="F516" s="910"/>
      <c r="G516" s="890"/>
      <c r="H516" s="891"/>
      <c r="I516" s="152"/>
      <c r="J516" s="152"/>
      <c r="K516" s="152"/>
      <c r="L516" s="152"/>
      <c r="M516" s="152"/>
      <c r="N516" s="152"/>
      <c r="O516" s="152"/>
      <c r="P516" s="153"/>
      <c r="Q516" s="153"/>
      <c r="R516" s="156">
        <f t="shared" si="399"/>
        <v>0</v>
      </c>
      <c r="S516" s="156">
        <f t="shared" si="400"/>
        <v>0</v>
      </c>
      <c r="U516" s="157">
        <f t="shared" si="406"/>
        <v>0</v>
      </c>
      <c r="W516" s="152"/>
      <c r="X516" s="152"/>
      <c r="Y516" s="152"/>
      <c r="Z516" s="152"/>
      <c r="AA516" s="152"/>
      <c r="AB516" s="152"/>
      <c r="AC516" s="347"/>
      <c r="AD516" s="152"/>
      <c r="AE516" s="152"/>
      <c r="AF516" s="152"/>
      <c r="AG516" s="152"/>
      <c r="AH516" s="152"/>
      <c r="AI516" s="152"/>
      <c r="AJ516" s="347"/>
      <c r="AK516" s="152"/>
      <c r="AL516" s="152"/>
      <c r="AM516" s="295"/>
      <c r="AN516" s="228"/>
      <c r="AO516" s="228"/>
      <c r="AP516" s="228"/>
      <c r="AQ516" s="228"/>
      <c r="AR516" s="228"/>
      <c r="AS516" s="348"/>
      <c r="AT516" s="264">
        <f t="shared" si="363"/>
        <v>0</v>
      </c>
      <c r="AU516" s="259"/>
      <c r="AV516" s="265">
        <f t="shared" si="403"/>
        <v>0</v>
      </c>
      <c r="AX516" s="265">
        <f t="shared" si="407"/>
        <v>0</v>
      </c>
      <c r="AZ516" s="492">
        <f t="shared" si="404"/>
        <v>0</v>
      </c>
      <c r="BB516" s="492">
        <f t="shared" si="405"/>
        <v>0</v>
      </c>
      <c r="BD516" s="265">
        <f t="shared" si="408"/>
        <v>0</v>
      </c>
      <c r="BE516" s="105"/>
      <c r="BF516" s="105"/>
      <c r="BG516" s="105"/>
      <c r="BH516" s="105"/>
      <c r="BI516" s="105"/>
      <c r="BJ516" s="105"/>
    </row>
    <row r="517" spans="2:62" ht="20.100000000000001" hidden="1" customHeight="1" outlineLevel="1">
      <c r="B517" s="100"/>
      <c r="C517" s="908"/>
      <c r="D517" s="909"/>
      <c r="E517" s="909"/>
      <c r="F517" s="910"/>
      <c r="G517" s="890"/>
      <c r="H517" s="891"/>
      <c r="I517" s="152"/>
      <c r="J517" s="152"/>
      <c r="K517" s="152"/>
      <c r="L517" s="152"/>
      <c r="M517" s="152"/>
      <c r="N517" s="152"/>
      <c r="O517" s="152"/>
      <c r="P517" s="153"/>
      <c r="Q517" s="153"/>
      <c r="R517" s="156">
        <f t="shared" si="399"/>
        <v>0</v>
      </c>
      <c r="S517" s="156">
        <f t="shared" si="400"/>
        <v>0</v>
      </c>
      <c r="U517" s="157">
        <f t="shared" si="406"/>
        <v>0</v>
      </c>
      <c r="W517" s="152"/>
      <c r="X517" s="152"/>
      <c r="Y517" s="152"/>
      <c r="Z517" s="152"/>
      <c r="AA517" s="152"/>
      <c r="AB517" s="152"/>
      <c r="AC517" s="347"/>
      <c r="AD517" s="152"/>
      <c r="AE517" s="152"/>
      <c r="AF517" s="152"/>
      <c r="AG517" s="152"/>
      <c r="AH517" s="152"/>
      <c r="AI517" s="152"/>
      <c r="AJ517" s="347"/>
      <c r="AK517" s="152"/>
      <c r="AL517" s="152"/>
      <c r="AM517" s="295"/>
      <c r="AN517" s="228"/>
      <c r="AO517" s="228"/>
      <c r="AP517" s="228"/>
      <c r="AQ517" s="228"/>
      <c r="AR517" s="228"/>
      <c r="AS517" s="348"/>
      <c r="AT517" s="264">
        <f t="shared" si="363"/>
        <v>0</v>
      </c>
      <c r="AU517" s="259"/>
      <c r="AV517" s="265">
        <f t="shared" si="403"/>
        <v>0</v>
      </c>
      <c r="AX517" s="265">
        <f t="shared" si="407"/>
        <v>0</v>
      </c>
      <c r="AZ517" s="492">
        <f t="shared" si="404"/>
        <v>0</v>
      </c>
      <c r="BB517" s="492">
        <f t="shared" si="405"/>
        <v>0</v>
      </c>
      <c r="BD517" s="265">
        <f t="shared" si="408"/>
        <v>0</v>
      </c>
      <c r="BE517" s="105"/>
      <c r="BF517" s="105"/>
      <c r="BG517" s="105"/>
      <c r="BH517" s="105"/>
      <c r="BI517" s="105"/>
      <c r="BJ517" s="105"/>
    </row>
    <row r="518" spans="2:62" ht="20.100000000000001" hidden="1" customHeight="1" outlineLevel="1">
      <c r="B518" s="100"/>
      <c r="C518" s="908"/>
      <c r="D518" s="909"/>
      <c r="E518" s="909"/>
      <c r="F518" s="910"/>
      <c r="G518" s="890"/>
      <c r="H518" s="891"/>
      <c r="I518" s="152"/>
      <c r="J518" s="152"/>
      <c r="K518" s="152"/>
      <c r="L518" s="152"/>
      <c r="M518" s="152"/>
      <c r="N518" s="152"/>
      <c r="O518" s="152"/>
      <c r="P518" s="153"/>
      <c r="Q518" s="153"/>
      <c r="R518" s="156">
        <f t="shared" si="399"/>
        <v>0</v>
      </c>
      <c r="S518" s="156">
        <f t="shared" si="400"/>
        <v>0</v>
      </c>
      <c r="U518" s="157">
        <f t="shared" si="406"/>
        <v>0</v>
      </c>
      <c r="W518" s="152"/>
      <c r="X518" s="152"/>
      <c r="Y518" s="152"/>
      <c r="Z518" s="152"/>
      <c r="AA518" s="152"/>
      <c r="AB518" s="152"/>
      <c r="AC518" s="347"/>
      <c r="AD518" s="152"/>
      <c r="AE518" s="152"/>
      <c r="AF518" s="152"/>
      <c r="AG518" s="152"/>
      <c r="AH518" s="152"/>
      <c r="AI518" s="152"/>
      <c r="AJ518" s="347"/>
      <c r="AK518" s="152"/>
      <c r="AL518" s="152"/>
      <c r="AM518" s="295"/>
      <c r="AN518" s="228"/>
      <c r="AO518" s="228"/>
      <c r="AP518" s="228"/>
      <c r="AQ518" s="228"/>
      <c r="AR518" s="228"/>
      <c r="AS518" s="348"/>
      <c r="AT518" s="264">
        <f t="shared" ref="AT518:AT520" si="409">((W518+AD518)*$W$7+(X518+AE518)*$X$7+(Y518+Z518+AF518+AG518)*$Z$7+(AA518+AH518)*$AA$7+(AB518+AI518)*$AB$7)*Zuschläge_IBN</f>
        <v>0</v>
      </c>
      <c r="AU518" s="259"/>
      <c r="AV518" s="265">
        <f t="shared" si="403"/>
        <v>0</v>
      </c>
      <c r="AX518" s="265">
        <f t="shared" si="407"/>
        <v>0</v>
      </c>
      <c r="AZ518" s="492">
        <f t="shared" si="404"/>
        <v>0</v>
      </c>
      <c r="BB518" s="492">
        <f t="shared" si="405"/>
        <v>0</v>
      </c>
      <c r="BD518" s="265">
        <f t="shared" si="408"/>
        <v>0</v>
      </c>
      <c r="BE518" s="105"/>
      <c r="BF518" s="105"/>
      <c r="BG518" s="105"/>
      <c r="BH518" s="105"/>
      <c r="BI518" s="105"/>
      <c r="BJ518" s="105"/>
    </row>
    <row r="519" spans="2:62" ht="20.100000000000001" hidden="1" customHeight="1" outlineLevel="1">
      <c r="B519" s="100"/>
      <c r="C519" s="908"/>
      <c r="D519" s="909"/>
      <c r="E519" s="909"/>
      <c r="F519" s="910"/>
      <c r="G519" s="890"/>
      <c r="H519" s="891"/>
      <c r="I519" s="152"/>
      <c r="J519" s="152"/>
      <c r="K519" s="152"/>
      <c r="L519" s="152"/>
      <c r="M519" s="152"/>
      <c r="N519" s="152"/>
      <c r="O519" s="152"/>
      <c r="P519" s="153"/>
      <c r="Q519" s="153"/>
      <c r="R519" s="156">
        <f t="shared" si="399"/>
        <v>0</v>
      </c>
      <c r="S519" s="156">
        <f t="shared" si="400"/>
        <v>0</v>
      </c>
      <c r="U519" s="157">
        <f t="shared" si="406"/>
        <v>0</v>
      </c>
      <c r="W519" s="152"/>
      <c r="X519" s="152"/>
      <c r="Y519" s="152"/>
      <c r="Z519" s="152"/>
      <c r="AA519" s="152"/>
      <c r="AB519" s="152"/>
      <c r="AC519" s="347"/>
      <c r="AD519" s="152"/>
      <c r="AE519" s="152"/>
      <c r="AF519" s="152"/>
      <c r="AG519" s="152"/>
      <c r="AH519" s="152"/>
      <c r="AI519" s="152"/>
      <c r="AJ519" s="347"/>
      <c r="AK519" s="152"/>
      <c r="AL519" s="152"/>
      <c r="AM519" s="295"/>
      <c r="AN519" s="228"/>
      <c r="AO519" s="228"/>
      <c r="AP519" s="228"/>
      <c r="AQ519" s="228"/>
      <c r="AR519" s="228"/>
      <c r="AS519" s="348"/>
      <c r="AT519" s="264">
        <f t="shared" si="409"/>
        <v>0</v>
      </c>
      <c r="AU519" s="259"/>
      <c r="AV519" s="265">
        <f t="shared" si="403"/>
        <v>0</v>
      </c>
      <c r="AX519" s="265">
        <f t="shared" si="407"/>
        <v>0</v>
      </c>
      <c r="AZ519" s="492">
        <f t="shared" si="404"/>
        <v>0</v>
      </c>
      <c r="BB519" s="492">
        <f t="shared" si="405"/>
        <v>0</v>
      </c>
      <c r="BD519" s="265">
        <f t="shared" si="408"/>
        <v>0</v>
      </c>
      <c r="BE519" s="105"/>
      <c r="BF519" s="105"/>
      <c r="BG519" s="105"/>
      <c r="BH519" s="105"/>
      <c r="BI519" s="105"/>
      <c r="BJ519" s="105"/>
    </row>
    <row r="520" spans="2:62" ht="20.100000000000001" hidden="1" customHeight="1" outlineLevel="1">
      <c r="B520" s="100"/>
      <c r="C520" s="908"/>
      <c r="D520" s="909"/>
      <c r="E520" s="909"/>
      <c r="F520" s="910"/>
      <c r="G520" s="890"/>
      <c r="H520" s="891"/>
      <c r="I520" s="152"/>
      <c r="J520" s="152"/>
      <c r="K520" s="152"/>
      <c r="L520" s="152"/>
      <c r="M520" s="152"/>
      <c r="N520" s="152"/>
      <c r="O520" s="152"/>
      <c r="P520" s="153"/>
      <c r="Q520" s="153"/>
      <c r="R520" s="156">
        <f t="shared" si="399"/>
        <v>0</v>
      </c>
      <c r="S520" s="156">
        <f t="shared" si="400"/>
        <v>0</v>
      </c>
      <c r="U520" s="157">
        <f t="shared" si="406"/>
        <v>0</v>
      </c>
      <c r="W520" s="152"/>
      <c r="X520" s="152"/>
      <c r="Y520" s="152"/>
      <c r="Z520" s="152"/>
      <c r="AA520" s="152"/>
      <c r="AB520" s="152"/>
      <c r="AC520" s="347"/>
      <c r="AD520" s="152"/>
      <c r="AE520" s="152"/>
      <c r="AF520" s="152"/>
      <c r="AG520" s="152"/>
      <c r="AH520" s="152"/>
      <c r="AI520" s="152"/>
      <c r="AJ520" s="347"/>
      <c r="AK520" s="152"/>
      <c r="AL520" s="152"/>
      <c r="AM520" s="295"/>
      <c r="AN520" s="228"/>
      <c r="AO520" s="228"/>
      <c r="AP520" s="228"/>
      <c r="AQ520" s="228"/>
      <c r="AR520" s="228"/>
      <c r="AS520" s="348"/>
      <c r="AT520" s="264">
        <f t="shared" si="409"/>
        <v>0</v>
      </c>
      <c r="AU520" s="259"/>
      <c r="AV520" s="265">
        <f t="shared" si="403"/>
        <v>0</v>
      </c>
      <c r="AX520" s="265">
        <f t="shared" si="407"/>
        <v>0</v>
      </c>
      <c r="AZ520" s="492">
        <f t="shared" si="404"/>
        <v>0</v>
      </c>
      <c r="BB520" s="492">
        <f t="shared" si="405"/>
        <v>0</v>
      </c>
      <c r="BD520" s="265">
        <f t="shared" si="408"/>
        <v>0</v>
      </c>
      <c r="BE520" s="105"/>
      <c r="BF520" s="105"/>
      <c r="BG520" s="105"/>
      <c r="BH520" s="105"/>
      <c r="BI520" s="105"/>
      <c r="BJ520" s="105"/>
    </row>
    <row r="521" spans="2:62" ht="9.9499999999999993" hidden="1" customHeight="1" outlineLevel="1">
      <c r="B521" s="101"/>
      <c r="C521" s="208"/>
      <c r="D521" s="208"/>
      <c r="E521" s="208"/>
      <c r="F521" s="208"/>
      <c r="G521" s="237"/>
      <c r="H521" s="207"/>
      <c r="I521" s="257"/>
      <c r="J521" s="257"/>
      <c r="K521" s="257"/>
      <c r="L521" s="257"/>
      <c r="M521" s="257"/>
      <c r="N521" s="257"/>
      <c r="O521" s="257"/>
      <c r="P521" s="256"/>
      <c r="Q521" s="102"/>
      <c r="R521" s="102"/>
      <c r="S521" s="102"/>
      <c r="U521" s="98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Z521" s="493"/>
      <c r="BE521" s="105"/>
      <c r="BF521" s="105"/>
      <c r="BG521" s="105"/>
      <c r="BH521" s="105"/>
      <c r="BI521" s="105"/>
      <c r="BJ521" s="105"/>
    </row>
    <row r="522" spans="2:62" ht="3" customHeight="1" collapsed="1" thickBot="1">
      <c r="B522" s="133"/>
      <c r="C522" s="931"/>
      <c r="D522" s="932"/>
      <c r="E522" s="933"/>
      <c r="F522" s="934"/>
      <c r="G522" s="236"/>
      <c r="H522" s="128"/>
      <c r="I522" s="129"/>
      <c r="J522" s="129"/>
      <c r="K522" s="129"/>
      <c r="L522" s="129"/>
      <c r="M522" s="129"/>
      <c r="N522" s="129"/>
      <c r="O522" s="129"/>
      <c r="P522" s="129"/>
      <c r="Q522" s="130"/>
      <c r="R522" s="131"/>
      <c r="S522" s="131"/>
      <c r="U522" s="132"/>
      <c r="W522" s="278"/>
      <c r="X522" s="936"/>
      <c r="Y522" s="932"/>
      <c r="Z522" s="934"/>
      <c r="AA522" s="279"/>
      <c r="AB522" s="128"/>
      <c r="AC522" s="282"/>
      <c r="AD522" s="280"/>
      <c r="AE522" s="280"/>
      <c r="AF522" s="280"/>
      <c r="AG522" s="280"/>
      <c r="AH522" s="280"/>
      <c r="AI522" s="280"/>
      <c r="AJ522" s="283"/>
      <c r="AK522" s="281"/>
      <c r="AL522" s="281"/>
      <c r="AM522" s="280"/>
      <c r="AN522" s="280"/>
      <c r="AO522" s="280"/>
      <c r="AP522" s="280"/>
      <c r="AQ522" s="280"/>
      <c r="AR522" s="280"/>
      <c r="AS522" s="283"/>
      <c r="AT522" s="281"/>
      <c r="AU522" s="284"/>
      <c r="AV522" s="494"/>
      <c r="AX522" s="494"/>
      <c r="AZ522" s="495"/>
      <c r="BB522" s="494"/>
      <c r="BD522" s="494"/>
      <c r="BE522" s="105"/>
      <c r="BF522" s="105"/>
      <c r="BG522" s="105"/>
      <c r="BH522" s="105"/>
      <c r="BI522" s="105"/>
      <c r="BJ522" s="105"/>
    </row>
    <row r="523" spans="2:62" s="105" customFormat="1" ht="13.5" customHeight="1">
      <c r="F523" s="351"/>
      <c r="G523" s="351"/>
      <c r="H523" s="496"/>
      <c r="I523" s="117"/>
      <c r="J523" s="117"/>
      <c r="K523" s="117"/>
      <c r="L523" s="117"/>
      <c r="M523" s="117"/>
      <c r="N523" s="117"/>
      <c r="O523" s="117"/>
      <c r="P523" s="117"/>
      <c r="S523" s="117"/>
      <c r="U523" s="352"/>
      <c r="AZ523" s="352"/>
    </row>
    <row r="524" spans="2:62" s="105" customFormat="1"/>
    <row r="525" spans="2:62" s="105" customFormat="1"/>
    <row r="526" spans="2:62" s="105" customFormat="1"/>
    <row r="527" spans="2:62" s="105" customFormat="1"/>
    <row r="528" spans="2:62" s="105" customFormat="1"/>
    <row r="529" s="105" customFormat="1"/>
    <row r="530" s="105" customFormat="1"/>
    <row r="531" s="105" customFormat="1"/>
    <row r="532" s="105" customFormat="1"/>
    <row r="533" s="105" customFormat="1"/>
    <row r="534" s="105" customFormat="1"/>
    <row r="535" s="105" customFormat="1"/>
    <row r="536" s="105" customFormat="1"/>
    <row r="537" s="105" customFormat="1"/>
    <row r="538" s="105" customFormat="1"/>
    <row r="539" s="105" customFormat="1"/>
    <row r="540" s="105" customFormat="1"/>
    <row r="541" s="105" customFormat="1"/>
    <row r="542" s="105" customFormat="1"/>
    <row r="543" s="105" customFormat="1"/>
    <row r="544" s="105" customFormat="1"/>
    <row r="545" s="105" customFormat="1"/>
    <row r="546" s="105" customFormat="1"/>
    <row r="547" s="105" customFormat="1"/>
    <row r="548" s="105" customFormat="1"/>
    <row r="549" s="105" customFormat="1"/>
    <row r="550" s="105" customFormat="1"/>
    <row r="551" s="105" customFormat="1"/>
    <row r="552" s="105" customFormat="1"/>
    <row r="553" s="105" customFormat="1"/>
    <row r="554" s="105" customFormat="1"/>
    <row r="555" s="105" customFormat="1"/>
    <row r="556" s="105" customFormat="1"/>
    <row r="557" s="105" customFormat="1"/>
    <row r="558" s="105" customFormat="1"/>
    <row r="559" s="105" customFormat="1"/>
    <row r="560" s="105" customFormat="1"/>
    <row r="561" s="105" customFormat="1"/>
    <row r="562" s="105" customFormat="1"/>
    <row r="563" s="105" customFormat="1"/>
    <row r="564" s="105" customFormat="1"/>
    <row r="565" s="105" customFormat="1"/>
    <row r="566" s="105" customFormat="1"/>
    <row r="567" s="105" customFormat="1"/>
    <row r="568" s="105" customFormat="1"/>
    <row r="569" s="105" customFormat="1"/>
    <row r="570" s="105" customFormat="1"/>
    <row r="571" s="105" customFormat="1"/>
    <row r="572" s="105" customFormat="1"/>
    <row r="573" s="105" customFormat="1"/>
    <row r="574" s="105" customFormat="1"/>
    <row r="575" s="105" customFormat="1"/>
    <row r="576" s="105" customFormat="1"/>
    <row r="577" s="105" customFormat="1"/>
    <row r="578" s="105" customFormat="1"/>
    <row r="579" s="105" customFormat="1"/>
    <row r="580" s="105" customFormat="1"/>
    <row r="581" s="105" customFormat="1"/>
    <row r="582" s="105" customFormat="1"/>
    <row r="583" s="105" customFormat="1"/>
    <row r="584" s="105" customFormat="1"/>
    <row r="585" s="105" customFormat="1"/>
    <row r="586" s="105" customFormat="1"/>
    <row r="587" s="105" customFormat="1"/>
    <row r="588" s="105" customFormat="1"/>
    <row r="589" s="105" customFormat="1"/>
    <row r="590" s="105" customFormat="1"/>
    <row r="591" s="105" customFormat="1"/>
    <row r="592" s="105" customFormat="1"/>
    <row r="593" s="105" customFormat="1"/>
    <row r="594" s="105" customFormat="1"/>
    <row r="595" s="105" customFormat="1"/>
    <row r="596" s="105" customFormat="1"/>
    <row r="597" s="105" customFormat="1"/>
    <row r="598" s="105" customFormat="1"/>
    <row r="599" s="105" customFormat="1"/>
    <row r="600" s="105" customFormat="1"/>
    <row r="601" s="105" customFormat="1"/>
    <row r="602" s="105" customFormat="1"/>
    <row r="603" s="105" customFormat="1"/>
    <row r="604" s="105" customFormat="1"/>
    <row r="605" s="105" customFormat="1"/>
    <row r="606" s="105" customFormat="1"/>
    <row r="607" s="105" customFormat="1"/>
    <row r="608" s="105" customFormat="1"/>
    <row r="609" s="105" customFormat="1"/>
    <row r="610" s="105" customFormat="1"/>
    <row r="611" s="105" customFormat="1"/>
    <row r="612" s="105" customFormat="1"/>
    <row r="613" s="105" customFormat="1"/>
    <row r="614" s="105" customFormat="1"/>
    <row r="615" s="105" customFormat="1"/>
    <row r="616" s="105" customFormat="1"/>
    <row r="617" s="105" customFormat="1"/>
    <row r="618" s="105" customFormat="1"/>
    <row r="619" s="105" customFormat="1"/>
    <row r="620" s="105" customFormat="1"/>
    <row r="621" s="105" customFormat="1"/>
    <row r="622" s="105" customFormat="1"/>
    <row r="623" s="105" customFormat="1"/>
    <row r="624" s="105" customFormat="1"/>
    <row r="625" s="105" customFormat="1"/>
    <row r="626" s="105" customFormat="1"/>
    <row r="627" s="105" customFormat="1"/>
    <row r="628" s="105" customFormat="1"/>
    <row r="629" s="105" customFormat="1"/>
    <row r="630" s="105" customFormat="1"/>
    <row r="631" s="105" customFormat="1"/>
    <row r="632" s="105" customFormat="1"/>
    <row r="633" s="105" customFormat="1"/>
    <row r="634" s="105" customFormat="1"/>
    <row r="635" s="105" customFormat="1"/>
    <row r="636" s="105" customFormat="1"/>
    <row r="637" s="105" customFormat="1"/>
    <row r="638" s="105" customFormat="1"/>
    <row r="639" s="105" customFormat="1"/>
    <row r="640" s="105" customFormat="1"/>
    <row r="641" s="105" customFormat="1"/>
    <row r="642" s="105" customFormat="1"/>
    <row r="643" s="105" customFormat="1"/>
    <row r="644" s="105" customFormat="1"/>
    <row r="645" s="105" customFormat="1"/>
    <row r="646" s="105" customFormat="1"/>
    <row r="647" s="105" customFormat="1"/>
    <row r="648" s="105" customFormat="1"/>
    <row r="649" s="105" customFormat="1"/>
    <row r="650" s="105" customFormat="1"/>
    <row r="651" s="105" customFormat="1"/>
    <row r="652" s="105" customFormat="1"/>
    <row r="653" s="105" customFormat="1"/>
    <row r="654" s="105" customFormat="1"/>
    <row r="655" s="105" customFormat="1"/>
    <row r="656" s="105" customFormat="1"/>
    <row r="657" s="105" customFormat="1"/>
    <row r="658" s="105" customFormat="1"/>
    <row r="659" s="105" customFormat="1"/>
    <row r="660" s="105" customFormat="1"/>
    <row r="661" s="105" customFormat="1"/>
    <row r="662" s="105" customFormat="1"/>
    <row r="663" s="105" customFormat="1"/>
    <row r="664" s="105" customFormat="1"/>
    <row r="665" s="105" customFormat="1"/>
    <row r="666" s="105" customFormat="1"/>
    <row r="667" s="105" customFormat="1"/>
    <row r="668" s="105" customFormat="1"/>
    <row r="669" s="105" customFormat="1"/>
    <row r="670" s="105" customFormat="1"/>
    <row r="671" s="105" customFormat="1"/>
    <row r="672" s="105" customFormat="1"/>
    <row r="673" s="105" customFormat="1"/>
    <row r="674" s="105" customFormat="1"/>
    <row r="675" s="105" customFormat="1"/>
    <row r="676" s="105" customFormat="1"/>
    <row r="677" s="105" customFormat="1"/>
    <row r="678" s="105" customFormat="1"/>
    <row r="679" s="105" customFormat="1"/>
    <row r="680" s="105" customFormat="1"/>
    <row r="681" s="105" customFormat="1"/>
    <row r="682" s="105" customFormat="1"/>
    <row r="683" s="105" customFormat="1"/>
    <row r="684" s="105" customFormat="1"/>
    <row r="685" s="105" customFormat="1"/>
    <row r="686" s="105" customFormat="1"/>
    <row r="687" s="105" customFormat="1"/>
    <row r="688" s="105" customFormat="1"/>
    <row r="689" s="105" customFormat="1"/>
    <row r="690" s="105" customFormat="1"/>
    <row r="691" s="105" customFormat="1"/>
    <row r="692" s="105" customFormat="1"/>
    <row r="693" s="105" customFormat="1"/>
    <row r="694" s="105" customFormat="1"/>
    <row r="695" s="105" customFormat="1"/>
    <row r="696" s="105" customFormat="1"/>
    <row r="697" s="105" customFormat="1"/>
    <row r="698" s="105" customFormat="1"/>
    <row r="699" s="105" customFormat="1"/>
    <row r="700" s="105" customFormat="1"/>
    <row r="701" s="105" customFormat="1"/>
    <row r="702" s="105" customFormat="1"/>
    <row r="703" s="105" customFormat="1"/>
    <row r="704" s="105" customFormat="1"/>
    <row r="705" s="105" customFormat="1"/>
    <row r="706" s="105" customFormat="1"/>
    <row r="707" s="105" customFormat="1"/>
    <row r="708" s="105" customFormat="1"/>
    <row r="709" s="105" customFormat="1"/>
    <row r="710" s="105" customFormat="1"/>
    <row r="711" s="105" customFormat="1"/>
    <row r="712" s="105" customFormat="1"/>
    <row r="713" s="105" customFormat="1"/>
    <row r="714" s="105" customFormat="1"/>
    <row r="715" s="105" customFormat="1"/>
    <row r="716" s="105" customFormat="1"/>
    <row r="717" s="105" customFormat="1"/>
    <row r="718" s="105" customFormat="1"/>
    <row r="719" s="105" customFormat="1"/>
    <row r="720" s="105" customFormat="1"/>
    <row r="721" s="105" customFormat="1"/>
    <row r="722" s="105" customFormat="1"/>
    <row r="723" s="105" customFormat="1"/>
    <row r="724" s="105" customFormat="1"/>
    <row r="725" s="105" customFormat="1"/>
    <row r="726" s="105" customFormat="1"/>
    <row r="727" s="105" customFormat="1"/>
    <row r="728" s="105" customFormat="1"/>
    <row r="729" s="105" customFormat="1"/>
    <row r="730" s="105" customFormat="1"/>
    <row r="731" s="105" customFormat="1"/>
    <row r="732" s="105" customFormat="1"/>
    <row r="733" s="105" customFormat="1"/>
    <row r="734" s="105" customFormat="1"/>
    <row r="735" s="105" customFormat="1"/>
    <row r="736" s="105" customFormat="1"/>
    <row r="737" s="105" customFormat="1"/>
    <row r="738" s="105" customFormat="1"/>
    <row r="739" s="105" customFormat="1"/>
    <row r="740" s="105" customFormat="1"/>
    <row r="741" s="105" customFormat="1"/>
    <row r="742" s="105" customFormat="1"/>
    <row r="743" s="105" customFormat="1"/>
    <row r="744" s="105" customFormat="1"/>
    <row r="745" s="105" customFormat="1"/>
    <row r="746" s="105" customFormat="1"/>
    <row r="747" s="105" customFormat="1"/>
    <row r="748" s="105" customFormat="1"/>
    <row r="749" s="105" customFormat="1"/>
    <row r="750" s="105" customFormat="1"/>
    <row r="751" s="105" customFormat="1"/>
    <row r="752" s="105" customFormat="1"/>
    <row r="753" s="105" customFormat="1"/>
    <row r="754" s="105" customFormat="1"/>
    <row r="755" s="105" customFormat="1"/>
    <row r="756" s="105" customFormat="1"/>
    <row r="757" s="105" customFormat="1"/>
    <row r="758" s="105" customFormat="1"/>
    <row r="759" s="105" customFormat="1"/>
    <row r="760" s="105" customFormat="1"/>
    <row r="761" s="105" customFormat="1"/>
    <row r="762" s="105" customFormat="1"/>
    <row r="763" s="105" customFormat="1"/>
    <row r="764" s="105" customFormat="1"/>
    <row r="765" s="105" customFormat="1"/>
    <row r="766" s="105" customFormat="1"/>
    <row r="767" s="105" customFormat="1"/>
    <row r="768" s="105" customFormat="1"/>
    <row r="769" s="105" customFormat="1"/>
    <row r="770" s="105" customFormat="1"/>
    <row r="771" s="105" customFormat="1"/>
    <row r="772" s="105" customFormat="1"/>
    <row r="773" s="105" customFormat="1"/>
    <row r="774" s="105" customFormat="1"/>
    <row r="775" s="105" customFormat="1"/>
    <row r="776" s="105" customFormat="1"/>
    <row r="777" s="105" customFormat="1"/>
    <row r="778" s="105" customFormat="1"/>
    <row r="779" s="105" customFormat="1"/>
    <row r="780" s="105" customFormat="1"/>
    <row r="781" s="105" customFormat="1"/>
    <row r="782" s="105" customFormat="1"/>
    <row r="783" s="105" customFormat="1"/>
    <row r="784" s="105" customFormat="1"/>
    <row r="785" s="105" customFormat="1"/>
    <row r="786" s="105" customFormat="1"/>
    <row r="787" s="105" customFormat="1"/>
    <row r="788" s="105" customFormat="1"/>
    <row r="789" s="105" customFormat="1"/>
    <row r="790" s="105" customFormat="1"/>
    <row r="791" s="105" customFormat="1"/>
    <row r="792" s="105" customFormat="1"/>
    <row r="793" s="105" customFormat="1"/>
    <row r="794" s="105" customFormat="1"/>
    <row r="795" s="105" customFormat="1"/>
    <row r="796" s="105" customFormat="1"/>
    <row r="797" s="105" customFormat="1"/>
    <row r="798" s="105" customFormat="1"/>
    <row r="799" s="105" customFormat="1"/>
    <row r="800" s="105" customFormat="1"/>
    <row r="801" s="105" customFormat="1"/>
    <row r="802" s="105" customFormat="1"/>
    <row r="803" s="105" customFormat="1"/>
    <row r="804" s="105" customFormat="1"/>
    <row r="805" s="105" customFormat="1"/>
    <row r="806" s="105" customFormat="1"/>
    <row r="807" s="105" customFormat="1"/>
    <row r="808" s="105" customFormat="1"/>
    <row r="809" s="105" customFormat="1"/>
    <row r="810" s="105" customFormat="1"/>
    <row r="811" s="105" customFormat="1"/>
    <row r="812" s="105" customFormat="1"/>
    <row r="813" s="105" customFormat="1"/>
    <row r="814" s="105" customFormat="1"/>
    <row r="815" s="105" customFormat="1"/>
    <row r="816" s="105" customFormat="1"/>
    <row r="817" s="105" customFormat="1"/>
    <row r="818" s="105" customFormat="1"/>
    <row r="819" s="105" customFormat="1"/>
    <row r="820" s="105" customFormat="1"/>
    <row r="821" s="105" customFormat="1"/>
    <row r="822" s="105" customFormat="1"/>
    <row r="823" s="105" customFormat="1"/>
    <row r="824" s="105" customFormat="1"/>
    <row r="825" s="105" customFormat="1"/>
    <row r="826" s="105" customFormat="1"/>
    <row r="827" s="105" customFormat="1"/>
    <row r="828" s="105" customFormat="1"/>
    <row r="829" s="105" customFormat="1"/>
    <row r="830" s="105" customFormat="1"/>
    <row r="831" s="105" customFormat="1"/>
    <row r="832" s="105" customFormat="1"/>
    <row r="833" s="105" customFormat="1"/>
    <row r="834" s="105" customFormat="1"/>
    <row r="835" s="105" customFormat="1"/>
    <row r="836" s="105" customFormat="1"/>
    <row r="837" s="105" customFormat="1"/>
    <row r="838" s="105" customFormat="1"/>
    <row r="839" s="105" customFormat="1"/>
    <row r="840" s="105" customFormat="1"/>
    <row r="841" s="105" customFormat="1"/>
    <row r="842" s="105" customFormat="1"/>
    <row r="843" s="105" customFormat="1"/>
    <row r="844" s="105" customFormat="1"/>
    <row r="845" s="105" customFormat="1"/>
    <row r="846" s="105" customFormat="1"/>
    <row r="847" s="105" customFormat="1"/>
    <row r="848" s="105" customFormat="1"/>
    <row r="849" s="105" customFormat="1"/>
    <row r="850" s="105" customFormat="1"/>
    <row r="851" s="105" customFormat="1"/>
    <row r="852" s="105" customFormat="1"/>
    <row r="853" s="105" customFormat="1"/>
    <row r="854" s="105" customFormat="1"/>
    <row r="855" s="105" customFormat="1"/>
    <row r="856" s="105" customFormat="1"/>
    <row r="857" s="105" customFormat="1"/>
    <row r="858" s="105" customFormat="1"/>
    <row r="859" s="105" customFormat="1"/>
    <row r="860" s="105" customFormat="1"/>
    <row r="861" s="105" customFormat="1"/>
    <row r="862" s="105" customFormat="1"/>
    <row r="863" s="105" customFormat="1"/>
    <row r="864" s="105" customFormat="1"/>
    <row r="865" s="105" customFormat="1"/>
    <row r="866" s="105" customFormat="1"/>
    <row r="867" s="105" customFormat="1"/>
    <row r="868" s="105" customFormat="1"/>
    <row r="869" s="105" customFormat="1"/>
    <row r="870" s="105" customFormat="1"/>
    <row r="871" s="105" customFormat="1"/>
    <row r="872" s="105" customFormat="1"/>
    <row r="873" s="105" customFormat="1"/>
    <row r="874" s="105" customFormat="1"/>
    <row r="875" s="105" customFormat="1"/>
    <row r="876" s="105" customFormat="1"/>
    <row r="877" s="105" customFormat="1"/>
    <row r="878" s="105" customFormat="1"/>
    <row r="879" s="105" customFormat="1"/>
    <row r="880" s="105" customFormat="1"/>
    <row r="881" s="105" customFormat="1"/>
    <row r="882" s="105" customFormat="1"/>
    <row r="883" s="105" customFormat="1"/>
    <row r="884" s="105" customFormat="1"/>
    <row r="885" s="105" customFormat="1"/>
    <row r="886" s="105" customFormat="1"/>
    <row r="887" s="105" customFormat="1"/>
    <row r="888" s="105" customFormat="1"/>
    <row r="889" s="105" customFormat="1"/>
    <row r="890" s="105" customFormat="1"/>
    <row r="891" s="105" customFormat="1"/>
    <row r="892" s="105" customFormat="1"/>
    <row r="893" s="105" customFormat="1"/>
    <row r="894" s="105" customFormat="1"/>
    <row r="895" s="105" customFormat="1"/>
    <row r="896" s="105" customFormat="1"/>
    <row r="897" s="105" customFormat="1"/>
    <row r="898" s="105" customFormat="1"/>
    <row r="899" s="105" customFormat="1"/>
    <row r="900" s="105" customFormat="1"/>
    <row r="901" s="105" customFormat="1"/>
    <row r="902" s="105" customFormat="1"/>
    <row r="903" s="105" customFormat="1"/>
    <row r="904" s="105" customFormat="1"/>
    <row r="905" s="105" customFormat="1"/>
    <row r="906" s="105" customFormat="1"/>
    <row r="907" s="105" customFormat="1"/>
    <row r="908" s="105" customFormat="1"/>
    <row r="909" s="105" customFormat="1"/>
    <row r="910" s="105" customFormat="1"/>
    <row r="911" s="105" customFormat="1"/>
    <row r="912" s="105" customFormat="1"/>
    <row r="913" s="105" customFormat="1"/>
    <row r="914" s="105" customFormat="1"/>
    <row r="915" s="105" customFormat="1"/>
    <row r="916" s="105" customFormat="1"/>
    <row r="917" s="105" customFormat="1"/>
    <row r="918" s="105" customFormat="1"/>
    <row r="919" s="105" customFormat="1"/>
    <row r="920" s="105" customFormat="1"/>
    <row r="921" s="105" customFormat="1"/>
    <row r="922" s="105" customFormat="1"/>
    <row r="923" s="105" customFormat="1"/>
    <row r="924" s="105" customFormat="1"/>
    <row r="925" s="105" customFormat="1"/>
    <row r="926" s="105" customFormat="1"/>
    <row r="927" s="105" customFormat="1"/>
    <row r="928" s="105" customFormat="1"/>
    <row r="929" s="105" customFormat="1"/>
    <row r="930" s="105" customFormat="1"/>
    <row r="931" s="105" customFormat="1"/>
    <row r="932" s="105" customFormat="1"/>
    <row r="933" s="105" customFormat="1"/>
    <row r="934" s="105" customFormat="1"/>
    <row r="935" s="105" customFormat="1"/>
    <row r="936" s="105" customFormat="1"/>
    <row r="937" s="105" customFormat="1"/>
    <row r="938" s="105" customFormat="1"/>
    <row r="939" s="105" customFormat="1"/>
    <row r="940" s="105" customFormat="1"/>
    <row r="941" s="105" customFormat="1"/>
    <row r="942" s="105" customFormat="1"/>
    <row r="943" s="105" customFormat="1"/>
    <row r="944" s="105" customFormat="1"/>
    <row r="945" s="105" customFormat="1"/>
    <row r="946" s="105" customFormat="1"/>
    <row r="947" s="105" customFormat="1"/>
    <row r="948" s="105" customFormat="1"/>
    <row r="949" s="105" customFormat="1"/>
    <row r="950" s="105" customFormat="1"/>
    <row r="951" s="105" customFormat="1"/>
    <row r="952" s="105" customFormat="1"/>
    <row r="953" s="105" customFormat="1"/>
    <row r="954" s="105" customFormat="1"/>
    <row r="955" s="105" customFormat="1"/>
    <row r="956" s="105" customFormat="1"/>
    <row r="957" s="105" customFormat="1"/>
    <row r="958" s="105" customFormat="1"/>
    <row r="959" s="105" customFormat="1"/>
    <row r="960" s="105" customFormat="1"/>
    <row r="961" s="105" customFormat="1"/>
    <row r="962" s="105" customFormat="1"/>
    <row r="963" s="105" customFormat="1"/>
    <row r="964" s="105" customFormat="1"/>
    <row r="965" s="105" customFormat="1"/>
    <row r="966" s="105" customFormat="1"/>
    <row r="967" s="105" customFormat="1"/>
    <row r="968" s="105" customFormat="1"/>
    <row r="969" s="105" customFormat="1"/>
    <row r="970" s="105" customFormat="1"/>
    <row r="971" s="105" customFormat="1"/>
    <row r="972" s="105" customFormat="1"/>
    <row r="973" s="105" customFormat="1"/>
    <row r="974" s="105" customFormat="1"/>
    <row r="975" s="105" customFormat="1"/>
    <row r="976" s="105" customFormat="1"/>
    <row r="977" s="105" customFormat="1"/>
    <row r="978" s="105" customFormat="1"/>
    <row r="979" s="105" customFormat="1"/>
    <row r="980" s="105" customFormat="1"/>
    <row r="981" s="105" customFormat="1"/>
    <row r="982" s="105" customFormat="1"/>
    <row r="983" s="105" customFormat="1"/>
    <row r="984" s="105" customFormat="1"/>
    <row r="985" s="105" customFormat="1"/>
    <row r="986" s="105" customFormat="1"/>
    <row r="987" s="105" customFormat="1"/>
    <row r="988" s="105" customFormat="1"/>
    <row r="989" s="105" customFormat="1"/>
    <row r="990" s="105" customFormat="1"/>
    <row r="991" s="105" customFormat="1"/>
    <row r="992" s="105" customFormat="1"/>
    <row r="993" s="105" customFormat="1"/>
    <row r="994" s="105" customFormat="1"/>
    <row r="995" s="105" customFormat="1"/>
    <row r="996" s="105" customFormat="1"/>
    <row r="997" s="105" customFormat="1"/>
    <row r="998" s="105" customFormat="1"/>
    <row r="999" s="105" customFormat="1"/>
    <row r="1000" s="105" customFormat="1"/>
  </sheetData>
  <sheetProtection algorithmName="SHA-512" hashValue="5DuR23UHdrWiDmYGEpv3iSBse4KmSAF3G2jGybiWzP5LYUUstN15iS8HySJPhGe52Q0huO8gc+77lORGhBEU2Q==" saltValue="smPko/qgu4Hg4qf7GfcTIg==" spinCount="100000" sheet="1" formatCells="0" formatColumns="0" formatRows="0"/>
  <mergeCells count="944">
    <mergeCell ref="C345:F345"/>
    <mergeCell ref="G345:H345"/>
    <mergeCell ref="C346:F346"/>
    <mergeCell ref="C357:F357"/>
    <mergeCell ref="G357:H357"/>
    <mergeCell ref="C358:F358"/>
    <mergeCell ref="G358:H358"/>
    <mergeCell ref="C359:F359"/>
    <mergeCell ref="G359:H359"/>
    <mergeCell ref="G346:H346"/>
    <mergeCell ref="C347:F347"/>
    <mergeCell ref="G347:H347"/>
    <mergeCell ref="C348:F348"/>
    <mergeCell ref="G348:H348"/>
    <mergeCell ref="C349:F349"/>
    <mergeCell ref="G349:H349"/>
    <mergeCell ref="C350:F350"/>
    <mergeCell ref="G350:H350"/>
    <mergeCell ref="C352:F352"/>
    <mergeCell ref="C353:F353"/>
    <mergeCell ref="G353:H353"/>
    <mergeCell ref="C354:F354"/>
    <mergeCell ref="G354:H354"/>
    <mergeCell ref="C355:F355"/>
    <mergeCell ref="C340:F340"/>
    <mergeCell ref="G340:H340"/>
    <mergeCell ref="C341:F341"/>
    <mergeCell ref="G341:H341"/>
    <mergeCell ref="C342:F342"/>
    <mergeCell ref="G342:H342"/>
    <mergeCell ref="C343:F343"/>
    <mergeCell ref="G343:H343"/>
    <mergeCell ref="C344:F344"/>
    <mergeCell ref="G344:H344"/>
    <mergeCell ref="C335:F335"/>
    <mergeCell ref="C336:F336"/>
    <mergeCell ref="G336:H336"/>
    <mergeCell ref="C337:F337"/>
    <mergeCell ref="G337:H337"/>
    <mergeCell ref="C338:F338"/>
    <mergeCell ref="G338:H338"/>
    <mergeCell ref="C339:F339"/>
    <mergeCell ref="G339:H339"/>
    <mergeCell ref="C329:F329"/>
    <mergeCell ref="G329:H329"/>
    <mergeCell ref="C330:F330"/>
    <mergeCell ref="G330:H330"/>
    <mergeCell ref="C331:F331"/>
    <mergeCell ref="G331:H331"/>
    <mergeCell ref="C332:F332"/>
    <mergeCell ref="G332:H332"/>
    <mergeCell ref="C333:F333"/>
    <mergeCell ref="G333:H333"/>
    <mergeCell ref="C324:F324"/>
    <mergeCell ref="G324:H324"/>
    <mergeCell ref="C325:F325"/>
    <mergeCell ref="G325:H325"/>
    <mergeCell ref="C326:F326"/>
    <mergeCell ref="G326:H326"/>
    <mergeCell ref="C327:F327"/>
    <mergeCell ref="G327:H327"/>
    <mergeCell ref="C328:F328"/>
    <mergeCell ref="G328:H328"/>
    <mergeCell ref="C319:F319"/>
    <mergeCell ref="G319:H319"/>
    <mergeCell ref="C320:F320"/>
    <mergeCell ref="G320:H320"/>
    <mergeCell ref="C321:F321"/>
    <mergeCell ref="G321:H321"/>
    <mergeCell ref="C322:F322"/>
    <mergeCell ref="G322:H322"/>
    <mergeCell ref="C323:F323"/>
    <mergeCell ref="G323:H323"/>
    <mergeCell ref="C308:F308"/>
    <mergeCell ref="G308:H308"/>
    <mergeCell ref="C309:F309"/>
    <mergeCell ref="G309:H309"/>
    <mergeCell ref="C310:F310"/>
    <mergeCell ref="G310:H310"/>
    <mergeCell ref="C316:F316"/>
    <mergeCell ref="G316:H316"/>
    <mergeCell ref="C318:F318"/>
    <mergeCell ref="C311:F311"/>
    <mergeCell ref="G311:H311"/>
    <mergeCell ref="C312:F312"/>
    <mergeCell ref="G312:H312"/>
    <mergeCell ref="C313:F313"/>
    <mergeCell ref="G313:H313"/>
    <mergeCell ref="C314:F314"/>
    <mergeCell ref="G314:H314"/>
    <mergeCell ref="C315:F315"/>
    <mergeCell ref="G315:H315"/>
    <mergeCell ref="C303:F303"/>
    <mergeCell ref="G303:H303"/>
    <mergeCell ref="C304:F304"/>
    <mergeCell ref="G304:H304"/>
    <mergeCell ref="C305:F305"/>
    <mergeCell ref="G305:H305"/>
    <mergeCell ref="C306:F306"/>
    <mergeCell ref="G306:H306"/>
    <mergeCell ref="C307:F307"/>
    <mergeCell ref="G307:H307"/>
    <mergeCell ref="C297:F297"/>
    <mergeCell ref="G297:H297"/>
    <mergeCell ref="C298:F298"/>
    <mergeCell ref="G298:H298"/>
    <mergeCell ref="C299:F299"/>
    <mergeCell ref="G299:H299"/>
    <mergeCell ref="C301:F301"/>
    <mergeCell ref="C302:F302"/>
    <mergeCell ref="G302:H302"/>
    <mergeCell ref="C292:F292"/>
    <mergeCell ref="G292:H292"/>
    <mergeCell ref="C293:F293"/>
    <mergeCell ref="G293:H293"/>
    <mergeCell ref="C294:F294"/>
    <mergeCell ref="G294:H294"/>
    <mergeCell ref="C295:F295"/>
    <mergeCell ref="G295:H295"/>
    <mergeCell ref="C296:F296"/>
    <mergeCell ref="G296:H296"/>
    <mergeCell ref="C287:F287"/>
    <mergeCell ref="G287:H287"/>
    <mergeCell ref="C288:F288"/>
    <mergeCell ref="G288:H288"/>
    <mergeCell ref="C289:F289"/>
    <mergeCell ref="G289:H289"/>
    <mergeCell ref="C290:F290"/>
    <mergeCell ref="G290:H290"/>
    <mergeCell ref="C291:F291"/>
    <mergeCell ref="G291:H291"/>
    <mergeCell ref="C275:F275"/>
    <mergeCell ref="C286:F286"/>
    <mergeCell ref="G286:H286"/>
    <mergeCell ref="C277:F277"/>
    <mergeCell ref="G277:H277"/>
    <mergeCell ref="C278:F278"/>
    <mergeCell ref="G278:H278"/>
    <mergeCell ref="C279:F279"/>
    <mergeCell ref="G279:H279"/>
    <mergeCell ref="C280:F280"/>
    <mergeCell ref="G280:H280"/>
    <mergeCell ref="C281:F281"/>
    <mergeCell ref="G281:H281"/>
    <mergeCell ref="C282:F282"/>
    <mergeCell ref="G282:H282"/>
    <mergeCell ref="C284:F284"/>
    <mergeCell ref="C285:F285"/>
    <mergeCell ref="G285:H285"/>
    <mergeCell ref="G275:H275"/>
    <mergeCell ref="C276:F276"/>
    <mergeCell ref="G276:H276"/>
    <mergeCell ref="C270:F270"/>
    <mergeCell ref="G270:H270"/>
    <mergeCell ref="C271:F271"/>
    <mergeCell ref="G271:H271"/>
    <mergeCell ref="C272:F272"/>
    <mergeCell ref="G272:H272"/>
    <mergeCell ref="C273:F273"/>
    <mergeCell ref="G273:H273"/>
    <mergeCell ref="C274:F274"/>
    <mergeCell ref="G274:H274"/>
    <mergeCell ref="C256:F256"/>
    <mergeCell ref="G256:H256"/>
    <mergeCell ref="C257:F257"/>
    <mergeCell ref="G257:H257"/>
    <mergeCell ref="C253:F253"/>
    <mergeCell ref="G253:H253"/>
    <mergeCell ref="C254:F254"/>
    <mergeCell ref="G254:H254"/>
    <mergeCell ref="C255:F255"/>
    <mergeCell ref="G255:H255"/>
    <mergeCell ref="C245:F245"/>
    <mergeCell ref="G245:H245"/>
    <mergeCell ref="C246:F246"/>
    <mergeCell ref="G246:H246"/>
    <mergeCell ref="C247:F247"/>
    <mergeCell ref="G247:H247"/>
    <mergeCell ref="C248:F248"/>
    <mergeCell ref="G248:H248"/>
    <mergeCell ref="C250:F250"/>
    <mergeCell ref="C240:F240"/>
    <mergeCell ref="G240:H240"/>
    <mergeCell ref="C241:F241"/>
    <mergeCell ref="G241:H241"/>
    <mergeCell ref="C242:F242"/>
    <mergeCell ref="G242:H242"/>
    <mergeCell ref="C243:F243"/>
    <mergeCell ref="G243:H243"/>
    <mergeCell ref="C244:F244"/>
    <mergeCell ref="G244:H244"/>
    <mergeCell ref="C235:F235"/>
    <mergeCell ref="G235:H235"/>
    <mergeCell ref="C236:F236"/>
    <mergeCell ref="G236:H236"/>
    <mergeCell ref="C237:F237"/>
    <mergeCell ref="G237:H237"/>
    <mergeCell ref="C238:F238"/>
    <mergeCell ref="G238:H238"/>
    <mergeCell ref="C239:F239"/>
    <mergeCell ref="G239:H239"/>
    <mergeCell ref="G228:H228"/>
    <mergeCell ref="C229:F229"/>
    <mergeCell ref="G229:H229"/>
    <mergeCell ref="C230:F230"/>
    <mergeCell ref="G230:H230"/>
    <mergeCell ref="C231:F231"/>
    <mergeCell ref="G231:H231"/>
    <mergeCell ref="C233:F233"/>
    <mergeCell ref="C234:F234"/>
    <mergeCell ref="G234:H234"/>
    <mergeCell ref="C203:F203"/>
    <mergeCell ref="G203:H203"/>
    <mergeCell ref="C204:F204"/>
    <mergeCell ref="C214:F214"/>
    <mergeCell ref="G214:H214"/>
    <mergeCell ref="C216:F216"/>
    <mergeCell ref="C217:F217"/>
    <mergeCell ref="G217:H217"/>
    <mergeCell ref="C218:F218"/>
    <mergeCell ref="G218:H218"/>
    <mergeCell ref="G204:H204"/>
    <mergeCell ref="C205:F205"/>
    <mergeCell ref="G205:H205"/>
    <mergeCell ref="C206:F206"/>
    <mergeCell ref="G206:H206"/>
    <mergeCell ref="C207:F207"/>
    <mergeCell ref="G207:H207"/>
    <mergeCell ref="C208:F208"/>
    <mergeCell ref="G208:H208"/>
    <mergeCell ref="C209:F209"/>
    <mergeCell ref="G209:H209"/>
    <mergeCell ref="C210:F210"/>
    <mergeCell ref="G210:H210"/>
    <mergeCell ref="C211:F211"/>
    <mergeCell ref="C197:F197"/>
    <mergeCell ref="G197:H197"/>
    <mergeCell ref="C199:F199"/>
    <mergeCell ref="C200:F200"/>
    <mergeCell ref="G200:H200"/>
    <mergeCell ref="C201:F201"/>
    <mergeCell ref="G201:H201"/>
    <mergeCell ref="C202:F202"/>
    <mergeCell ref="G202:H202"/>
    <mergeCell ref="C187:F187"/>
    <mergeCell ref="G187:H187"/>
    <mergeCell ref="C188:F188"/>
    <mergeCell ref="G188:H188"/>
    <mergeCell ref="C189:F189"/>
    <mergeCell ref="G189:H189"/>
    <mergeCell ref="C190:F190"/>
    <mergeCell ref="G190:H190"/>
    <mergeCell ref="C196:F196"/>
    <mergeCell ref="G196:H196"/>
    <mergeCell ref="C191:F191"/>
    <mergeCell ref="G191:H191"/>
    <mergeCell ref="C192:F192"/>
    <mergeCell ref="G192:H192"/>
    <mergeCell ref="C193:F193"/>
    <mergeCell ref="G193:H193"/>
    <mergeCell ref="C194:F194"/>
    <mergeCell ref="G194:H194"/>
    <mergeCell ref="C195:F195"/>
    <mergeCell ref="G195:H195"/>
    <mergeCell ref="C182:F182"/>
    <mergeCell ref="C183:F183"/>
    <mergeCell ref="G183:H183"/>
    <mergeCell ref="C184:F184"/>
    <mergeCell ref="G184:H184"/>
    <mergeCell ref="C185:F185"/>
    <mergeCell ref="G185:H185"/>
    <mergeCell ref="C186:F186"/>
    <mergeCell ref="G186:H186"/>
    <mergeCell ref="C176:F176"/>
    <mergeCell ref="G176:H176"/>
    <mergeCell ref="C177:F177"/>
    <mergeCell ref="G177:H177"/>
    <mergeCell ref="C178:F178"/>
    <mergeCell ref="G178:H178"/>
    <mergeCell ref="C179:F179"/>
    <mergeCell ref="G179:H179"/>
    <mergeCell ref="C180:F180"/>
    <mergeCell ref="G180:H180"/>
    <mergeCell ref="C171:F171"/>
    <mergeCell ref="G171:H171"/>
    <mergeCell ref="C172:F172"/>
    <mergeCell ref="G172:H172"/>
    <mergeCell ref="C173:F173"/>
    <mergeCell ref="G173:H173"/>
    <mergeCell ref="C174:F174"/>
    <mergeCell ref="G174:H174"/>
    <mergeCell ref="C175:F175"/>
    <mergeCell ref="G175:H175"/>
    <mergeCell ref="C166:F166"/>
    <mergeCell ref="G166:H166"/>
    <mergeCell ref="C167:F167"/>
    <mergeCell ref="G167:H167"/>
    <mergeCell ref="C168:F168"/>
    <mergeCell ref="G168:H168"/>
    <mergeCell ref="C169:F169"/>
    <mergeCell ref="G169:H169"/>
    <mergeCell ref="C170:F170"/>
    <mergeCell ref="G170:H170"/>
    <mergeCell ref="C160:F160"/>
    <mergeCell ref="G160:H160"/>
    <mergeCell ref="C161:F161"/>
    <mergeCell ref="G161:H161"/>
    <mergeCell ref="C162:F162"/>
    <mergeCell ref="G162:H162"/>
    <mergeCell ref="C163:F163"/>
    <mergeCell ref="G163:H163"/>
    <mergeCell ref="C165:F165"/>
    <mergeCell ref="C155:F155"/>
    <mergeCell ref="G155:H155"/>
    <mergeCell ref="C156:F156"/>
    <mergeCell ref="G156:H156"/>
    <mergeCell ref="C157:F157"/>
    <mergeCell ref="G157:H157"/>
    <mergeCell ref="C158:F158"/>
    <mergeCell ref="G158:H158"/>
    <mergeCell ref="C159:F159"/>
    <mergeCell ref="G159:H159"/>
    <mergeCell ref="C150:F150"/>
    <mergeCell ref="G150:H150"/>
    <mergeCell ref="C151:F151"/>
    <mergeCell ref="G151:H151"/>
    <mergeCell ref="C152:F152"/>
    <mergeCell ref="G152:H152"/>
    <mergeCell ref="C153:F153"/>
    <mergeCell ref="G153:H153"/>
    <mergeCell ref="C154:F154"/>
    <mergeCell ref="G154:H154"/>
    <mergeCell ref="C144:F144"/>
    <mergeCell ref="G144:H144"/>
    <mergeCell ref="C145:F145"/>
    <mergeCell ref="G145:H145"/>
    <mergeCell ref="C146:F146"/>
    <mergeCell ref="G146:H146"/>
    <mergeCell ref="C148:F148"/>
    <mergeCell ref="C149:F149"/>
    <mergeCell ref="G149:H149"/>
    <mergeCell ref="C139:F139"/>
    <mergeCell ref="G139:H139"/>
    <mergeCell ref="C140:F140"/>
    <mergeCell ref="G140:H140"/>
    <mergeCell ref="C141:F141"/>
    <mergeCell ref="G141:H141"/>
    <mergeCell ref="C142:F142"/>
    <mergeCell ref="G142:H142"/>
    <mergeCell ref="C143:F143"/>
    <mergeCell ref="G143:H143"/>
    <mergeCell ref="C127:F127"/>
    <mergeCell ref="G127:H127"/>
    <mergeCell ref="C128:F128"/>
    <mergeCell ref="G128:H128"/>
    <mergeCell ref="C129:F129"/>
    <mergeCell ref="G129:H129"/>
    <mergeCell ref="C137:F137"/>
    <mergeCell ref="G137:H137"/>
    <mergeCell ref="C138:F138"/>
    <mergeCell ref="G138:H138"/>
    <mergeCell ref="C136:F136"/>
    <mergeCell ref="G136:H136"/>
    <mergeCell ref="C131:F131"/>
    <mergeCell ref="C132:F132"/>
    <mergeCell ref="G132:H132"/>
    <mergeCell ref="C133:F133"/>
    <mergeCell ref="G133:H133"/>
    <mergeCell ref="C134:F134"/>
    <mergeCell ref="G134:H134"/>
    <mergeCell ref="C135:F135"/>
    <mergeCell ref="G135:H135"/>
    <mergeCell ref="C122:F122"/>
    <mergeCell ref="G122:H122"/>
    <mergeCell ref="C123:F123"/>
    <mergeCell ref="G123:H123"/>
    <mergeCell ref="C124:F124"/>
    <mergeCell ref="G124:H124"/>
    <mergeCell ref="C125:F125"/>
    <mergeCell ref="G125:H125"/>
    <mergeCell ref="C126:F126"/>
    <mergeCell ref="G126:H126"/>
    <mergeCell ref="C117:F117"/>
    <mergeCell ref="G117:H117"/>
    <mergeCell ref="C118:F118"/>
    <mergeCell ref="G118:H118"/>
    <mergeCell ref="C119:F119"/>
    <mergeCell ref="G119:H119"/>
    <mergeCell ref="C120:F120"/>
    <mergeCell ref="G120:H120"/>
    <mergeCell ref="C121:F121"/>
    <mergeCell ref="G121:H121"/>
    <mergeCell ref="C111:F111"/>
    <mergeCell ref="G111:H111"/>
    <mergeCell ref="C112:F112"/>
    <mergeCell ref="G112:H112"/>
    <mergeCell ref="C114:F114"/>
    <mergeCell ref="C115:F115"/>
    <mergeCell ref="G115:H115"/>
    <mergeCell ref="C116:F116"/>
    <mergeCell ref="G116:H116"/>
    <mergeCell ref="C106:F106"/>
    <mergeCell ref="G106:H106"/>
    <mergeCell ref="C107:F107"/>
    <mergeCell ref="G107:H107"/>
    <mergeCell ref="C108:F108"/>
    <mergeCell ref="G108:H108"/>
    <mergeCell ref="C109:F109"/>
    <mergeCell ref="G109:H109"/>
    <mergeCell ref="C110:F110"/>
    <mergeCell ref="G110:H110"/>
    <mergeCell ref="C101:F101"/>
    <mergeCell ref="G101:H101"/>
    <mergeCell ref="C102:F102"/>
    <mergeCell ref="G102:H102"/>
    <mergeCell ref="C103:F103"/>
    <mergeCell ref="G103:H103"/>
    <mergeCell ref="C104:F104"/>
    <mergeCell ref="G104:H104"/>
    <mergeCell ref="C105:F105"/>
    <mergeCell ref="G105:H105"/>
    <mergeCell ref="C95:F95"/>
    <mergeCell ref="G95:H95"/>
    <mergeCell ref="C97:F97"/>
    <mergeCell ref="C98:F98"/>
    <mergeCell ref="G98:H98"/>
    <mergeCell ref="C99:F99"/>
    <mergeCell ref="G99:H99"/>
    <mergeCell ref="C100:F100"/>
    <mergeCell ref="G100:H100"/>
    <mergeCell ref="C90:F90"/>
    <mergeCell ref="G90:H90"/>
    <mergeCell ref="C91:F91"/>
    <mergeCell ref="G91:H91"/>
    <mergeCell ref="C92:F92"/>
    <mergeCell ref="G92:H92"/>
    <mergeCell ref="C93:F93"/>
    <mergeCell ref="G93:H93"/>
    <mergeCell ref="C94:F94"/>
    <mergeCell ref="G94:H94"/>
    <mergeCell ref="G85:H85"/>
    <mergeCell ref="C86:F86"/>
    <mergeCell ref="G86:H86"/>
    <mergeCell ref="C87:F87"/>
    <mergeCell ref="G87:H87"/>
    <mergeCell ref="C88:F88"/>
    <mergeCell ref="G88:H88"/>
    <mergeCell ref="C89:F89"/>
    <mergeCell ref="G89:H89"/>
    <mergeCell ref="C56:F56"/>
    <mergeCell ref="G56:H56"/>
    <mergeCell ref="C57:F57"/>
    <mergeCell ref="C68:F68"/>
    <mergeCell ref="G68:H68"/>
    <mergeCell ref="C63:F63"/>
    <mergeCell ref="C64:F64"/>
    <mergeCell ref="G64:H64"/>
    <mergeCell ref="C65:F65"/>
    <mergeCell ref="G57:H57"/>
    <mergeCell ref="C58:F58"/>
    <mergeCell ref="G58:H58"/>
    <mergeCell ref="C59:F59"/>
    <mergeCell ref="G59:H59"/>
    <mergeCell ref="C60:F60"/>
    <mergeCell ref="G60:H60"/>
    <mergeCell ref="C61:F61"/>
    <mergeCell ref="G61:H61"/>
    <mergeCell ref="G65:H65"/>
    <mergeCell ref="C66:F66"/>
    <mergeCell ref="G66:H66"/>
    <mergeCell ref="C67:F67"/>
    <mergeCell ref="G67:H67"/>
    <mergeCell ref="C51:F51"/>
    <mergeCell ref="G51:H51"/>
    <mergeCell ref="C52:F52"/>
    <mergeCell ref="G52:H52"/>
    <mergeCell ref="C53:F53"/>
    <mergeCell ref="G53:H53"/>
    <mergeCell ref="C54:F54"/>
    <mergeCell ref="G54:H54"/>
    <mergeCell ref="C55:F55"/>
    <mergeCell ref="G55:H55"/>
    <mergeCell ref="C46:F46"/>
    <mergeCell ref="C47:F47"/>
    <mergeCell ref="G47:H47"/>
    <mergeCell ref="C48:F48"/>
    <mergeCell ref="G48:H48"/>
    <mergeCell ref="C49:F49"/>
    <mergeCell ref="G49:H49"/>
    <mergeCell ref="C50:F50"/>
    <mergeCell ref="G50:H50"/>
    <mergeCell ref="C40:F40"/>
    <mergeCell ref="G40:H40"/>
    <mergeCell ref="C41:F41"/>
    <mergeCell ref="G41:H41"/>
    <mergeCell ref="C42:F42"/>
    <mergeCell ref="G42:H42"/>
    <mergeCell ref="C43:F43"/>
    <mergeCell ref="G43:H43"/>
    <mergeCell ref="C44:F44"/>
    <mergeCell ref="G44:H44"/>
    <mergeCell ref="C35:F35"/>
    <mergeCell ref="G35:H35"/>
    <mergeCell ref="C36:F36"/>
    <mergeCell ref="G36:H36"/>
    <mergeCell ref="C37:F37"/>
    <mergeCell ref="G37:H37"/>
    <mergeCell ref="C38:F38"/>
    <mergeCell ref="G38:H38"/>
    <mergeCell ref="C39:F39"/>
    <mergeCell ref="G39:H39"/>
    <mergeCell ref="C10:F10"/>
    <mergeCell ref="C12:F12"/>
    <mergeCell ref="C13:F13"/>
    <mergeCell ref="G13:H13"/>
    <mergeCell ref="C2:F2"/>
    <mergeCell ref="B3:D3"/>
    <mergeCell ref="C14:F14"/>
    <mergeCell ref="G14:H14"/>
    <mergeCell ref="C15:F15"/>
    <mergeCell ref="G15:H15"/>
    <mergeCell ref="C83:F83"/>
    <mergeCell ref="G83:H83"/>
    <mergeCell ref="C84:F84"/>
    <mergeCell ref="G84:H84"/>
    <mergeCell ref="C85:F85"/>
    <mergeCell ref="C16:F16"/>
    <mergeCell ref="G16:H16"/>
    <mergeCell ref="C17:F17"/>
    <mergeCell ref="G17:H17"/>
    <mergeCell ref="C18:F18"/>
    <mergeCell ref="G18:H18"/>
    <mergeCell ref="C19:F19"/>
    <mergeCell ref="G19:H19"/>
    <mergeCell ref="C20:F20"/>
    <mergeCell ref="G20:H20"/>
    <mergeCell ref="G30:H30"/>
    <mergeCell ref="C31:F31"/>
    <mergeCell ref="G31:H31"/>
    <mergeCell ref="C32:F32"/>
    <mergeCell ref="G32:H32"/>
    <mergeCell ref="C33:F33"/>
    <mergeCell ref="G33:H33"/>
    <mergeCell ref="C34:F34"/>
    <mergeCell ref="G34:H34"/>
    <mergeCell ref="C71:F71"/>
    <mergeCell ref="G71:H71"/>
    <mergeCell ref="C72:F72"/>
    <mergeCell ref="G72:H72"/>
    <mergeCell ref="C80:F80"/>
    <mergeCell ref="C81:F81"/>
    <mergeCell ref="G81:H81"/>
    <mergeCell ref="C82:F82"/>
    <mergeCell ref="C76:F76"/>
    <mergeCell ref="G76:H76"/>
    <mergeCell ref="C77:F77"/>
    <mergeCell ref="G77:H77"/>
    <mergeCell ref="C78:F78"/>
    <mergeCell ref="G78:H78"/>
    <mergeCell ref="G75:H75"/>
    <mergeCell ref="C73:F73"/>
    <mergeCell ref="G73:H73"/>
    <mergeCell ref="C74:F74"/>
    <mergeCell ref="G74:H74"/>
    <mergeCell ref="C75:F75"/>
    <mergeCell ref="G82:H82"/>
    <mergeCell ref="G211:H211"/>
    <mergeCell ref="C212:F212"/>
    <mergeCell ref="G212:H212"/>
    <mergeCell ref="C213:F213"/>
    <mergeCell ref="C21:F21"/>
    <mergeCell ref="G21:H21"/>
    <mergeCell ref="C22:F22"/>
    <mergeCell ref="G22:H22"/>
    <mergeCell ref="C23:F23"/>
    <mergeCell ref="G23:H23"/>
    <mergeCell ref="C24:F24"/>
    <mergeCell ref="G24:H24"/>
    <mergeCell ref="C25:F25"/>
    <mergeCell ref="G25:H25"/>
    <mergeCell ref="C26:F26"/>
    <mergeCell ref="G26:H26"/>
    <mergeCell ref="C27:F27"/>
    <mergeCell ref="G27:H27"/>
    <mergeCell ref="C29:F29"/>
    <mergeCell ref="C30:F30"/>
    <mergeCell ref="C69:F69"/>
    <mergeCell ref="G69:H69"/>
    <mergeCell ref="C70:F70"/>
    <mergeCell ref="G70:H70"/>
    <mergeCell ref="AZ3:BD3"/>
    <mergeCell ref="B4:H4"/>
    <mergeCell ref="AZ4:BD4"/>
    <mergeCell ref="B5:C5"/>
    <mergeCell ref="I5:O5"/>
    <mergeCell ref="W5:AB5"/>
    <mergeCell ref="AD5:AI5"/>
    <mergeCell ref="AK5:AR5"/>
    <mergeCell ref="P6:Q6"/>
    <mergeCell ref="G213:H213"/>
    <mergeCell ref="C251:F251"/>
    <mergeCell ref="G251:H251"/>
    <mergeCell ref="C252:F252"/>
    <mergeCell ref="G252:H252"/>
    <mergeCell ref="C219:F219"/>
    <mergeCell ref="G219:H219"/>
    <mergeCell ref="C220:F220"/>
    <mergeCell ref="G220:H220"/>
    <mergeCell ref="C221:F221"/>
    <mergeCell ref="G221:H221"/>
    <mergeCell ref="C222:F222"/>
    <mergeCell ref="G222:H222"/>
    <mergeCell ref="C223:F223"/>
    <mergeCell ref="G223:H223"/>
    <mergeCell ref="C224:F224"/>
    <mergeCell ref="G224:H224"/>
    <mergeCell ref="C225:F225"/>
    <mergeCell ref="G225:H225"/>
    <mergeCell ref="C226:F226"/>
    <mergeCell ref="G226:H226"/>
    <mergeCell ref="C227:F227"/>
    <mergeCell ref="G227:H227"/>
    <mergeCell ref="C228:F228"/>
    <mergeCell ref="C258:F258"/>
    <mergeCell ref="G258:H258"/>
    <mergeCell ref="C259:F259"/>
    <mergeCell ref="G259:H259"/>
    <mergeCell ref="C260:F260"/>
    <mergeCell ref="G260:H260"/>
    <mergeCell ref="C261:F261"/>
    <mergeCell ref="G261:H261"/>
    <mergeCell ref="C262:F262"/>
    <mergeCell ref="G262:H262"/>
    <mergeCell ref="C263:F263"/>
    <mergeCell ref="G263:H263"/>
    <mergeCell ref="C264:F264"/>
    <mergeCell ref="G264:H264"/>
    <mergeCell ref="C265:F265"/>
    <mergeCell ref="G265:H265"/>
    <mergeCell ref="C267:F267"/>
    <mergeCell ref="C268:F268"/>
    <mergeCell ref="G268:H268"/>
    <mergeCell ref="C269:F269"/>
    <mergeCell ref="G269:H269"/>
    <mergeCell ref="G355:H355"/>
    <mergeCell ref="C356:F356"/>
    <mergeCell ref="G356:H356"/>
    <mergeCell ref="C373:F373"/>
    <mergeCell ref="G373:H373"/>
    <mergeCell ref="C372:F372"/>
    <mergeCell ref="G372:H372"/>
    <mergeCell ref="C370:F370"/>
    <mergeCell ref="G370:H370"/>
    <mergeCell ref="C371:F371"/>
    <mergeCell ref="G371:H371"/>
    <mergeCell ref="C360:F360"/>
    <mergeCell ref="G360:H360"/>
    <mergeCell ref="C361:F361"/>
    <mergeCell ref="G361:H361"/>
    <mergeCell ref="C366:F366"/>
    <mergeCell ref="G366:H366"/>
    <mergeCell ref="C367:F367"/>
    <mergeCell ref="G367:H367"/>
    <mergeCell ref="C369:F369"/>
    <mergeCell ref="C362:F362"/>
    <mergeCell ref="G362:H362"/>
    <mergeCell ref="C363:F363"/>
    <mergeCell ref="G363:H363"/>
    <mergeCell ref="C374:F374"/>
    <mergeCell ref="G374:H374"/>
    <mergeCell ref="C375:F375"/>
    <mergeCell ref="G375:H375"/>
    <mergeCell ref="C376:F376"/>
    <mergeCell ref="G376:H376"/>
    <mergeCell ref="C377:F377"/>
    <mergeCell ref="G377:H377"/>
    <mergeCell ref="C364:F364"/>
    <mergeCell ref="G364:H364"/>
    <mergeCell ref="C365:F365"/>
    <mergeCell ref="G365:H365"/>
    <mergeCell ref="C378:F378"/>
    <mergeCell ref="G378:H378"/>
    <mergeCell ref="C379:F379"/>
    <mergeCell ref="G379:H379"/>
    <mergeCell ref="C380:F380"/>
    <mergeCell ref="G380:H380"/>
    <mergeCell ref="C381:F381"/>
    <mergeCell ref="G381:H381"/>
    <mergeCell ref="C382:F382"/>
    <mergeCell ref="G382:H382"/>
    <mergeCell ref="C383:F383"/>
    <mergeCell ref="G383:H383"/>
    <mergeCell ref="C384:F384"/>
    <mergeCell ref="G384:H384"/>
    <mergeCell ref="C386:F386"/>
    <mergeCell ref="C387:F387"/>
    <mergeCell ref="G387:H387"/>
    <mergeCell ref="C388:F388"/>
    <mergeCell ref="G388:H388"/>
    <mergeCell ref="C389:F389"/>
    <mergeCell ref="G389:H389"/>
    <mergeCell ref="C390:F390"/>
    <mergeCell ref="G390:H390"/>
    <mergeCell ref="C391:F391"/>
    <mergeCell ref="G391:H391"/>
    <mergeCell ref="C392:F392"/>
    <mergeCell ref="G392:H392"/>
    <mergeCell ref="C393:F393"/>
    <mergeCell ref="G393:H393"/>
    <mergeCell ref="C394:F394"/>
    <mergeCell ref="G394:H394"/>
    <mergeCell ref="C395:F395"/>
    <mergeCell ref="G395:H395"/>
    <mergeCell ref="C396:F396"/>
    <mergeCell ref="G396:H396"/>
    <mergeCell ref="C397:F397"/>
    <mergeCell ref="G397:H397"/>
    <mergeCell ref="C398:F398"/>
    <mergeCell ref="G398:H398"/>
    <mergeCell ref="C399:F399"/>
    <mergeCell ref="G399:H399"/>
    <mergeCell ref="C400:F400"/>
    <mergeCell ref="G400:H400"/>
    <mergeCell ref="C401:F401"/>
    <mergeCell ref="G401:H401"/>
    <mergeCell ref="C403:F403"/>
    <mergeCell ref="C404:F404"/>
    <mergeCell ref="G404:H404"/>
    <mergeCell ref="C405:F405"/>
    <mergeCell ref="G405:H405"/>
    <mergeCell ref="C406:F406"/>
    <mergeCell ref="G406:H406"/>
    <mergeCell ref="C407:F407"/>
    <mergeCell ref="G407:H407"/>
    <mergeCell ref="C408:F408"/>
    <mergeCell ref="G408:H408"/>
    <mergeCell ref="C409:F409"/>
    <mergeCell ref="G409:H409"/>
    <mergeCell ref="C410:F410"/>
    <mergeCell ref="G410:H410"/>
    <mergeCell ref="C411:F411"/>
    <mergeCell ref="G411:H411"/>
    <mergeCell ref="C412:F412"/>
    <mergeCell ref="G412:H412"/>
    <mergeCell ref="C413:F413"/>
    <mergeCell ref="G413:H413"/>
    <mergeCell ref="C414:F414"/>
    <mergeCell ref="G414:H414"/>
    <mergeCell ref="C415:F415"/>
    <mergeCell ref="G415:H415"/>
    <mergeCell ref="C416:F416"/>
    <mergeCell ref="G416:H416"/>
    <mergeCell ref="C417:F417"/>
    <mergeCell ref="G417:H417"/>
    <mergeCell ref="C418:F418"/>
    <mergeCell ref="G418:H418"/>
    <mergeCell ref="C420:F420"/>
    <mergeCell ref="C421:F421"/>
    <mergeCell ref="G421:H421"/>
    <mergeCell ref="C422:F422"/>
    <mergeCell ref="G422:H422"/>
    <mergeCell ref="C423:F423"/>
    <mergeCell ref="G423:H423"/>
    <mergeCell ref="C424:F424"/>
    <mergeCell ref="G424:H424"/>
    <mergeCell ref="C425:F425"/>
    <mergeCell ref="G425:H425"/>
    <mergeCell ref="C426:F426"/>
    <mergeCell ref="G426:H426"/>
    <mergeCell ref="C427:F427"/>
    <mergeCell ref="G427:H427"/>
    <mergeCell ref="C428:F428"/>
    <mergeCell ref="G428:H428"/>
    <mergeCell ref="C429:F429"/>
    <mergeCell ref="G429:H429"/>
    <mergeCell ref="C430:F430"/>
    <mergeCell ref="G430:H430"/>
    <mergeCell ref="C431:F431"/>
    <mergeCell ref="G431:H431"/>
    <mergeCell ref="C432:F432"/>
    <mergeCell ref="G432:H432"/>
    <mergeCell ref="C433:F433"/>
    <mergeCell ref="G433:H433"/>
    <mergeCell ref="C434:F434"/>
    <mergeCell ref="G434:H434"/>
    <mergeCell ref="C435:F435"/>
    <mergeCell ref="G435:H435"/>
    <mergeCell ref="C437:F437"/>
    <mergeCell ref="C438:F438"/>
    <mergeCell ref="G438:H438"/>
    <mergeCell ref="C439:F439"/>
    <mergeCell ref="G439:H439"/>
    <mergeCell ref="C440:F440"/>
    <mergeCell ref="G440:H440"/>
    <mergeCell ref="C441:F441"/>
    <mergeCell ref="G441:H441"/>
    <mergeCell ref="C442:F442"/>
    <mergeCell ref="G442:H442"/>
    <mergeCell ref="C443:F443"/>
    <mergeCell ref="G443:H443"/>
    <mergeCell ref="C444:F444"/>
    <mergeCell ref="G444:H444"/>
    <mergeCell ref="C445:F445"/>
    <mergeCell ref="G445:H445"/>
    <mergeCell ref="C446:F446"/>
    <mergeCell ref="G446:H446"/>
    <mergeCell ref="C447:F447"/>
    <mergeCell ref="G447:H447"/>
    <mergeCell ref="C448:F448"/>
    <mergeCell ref="G448:H448"/>
    <mergeCell ref="C449:F449"/>
    <mergeCell ref="G449:H449"/>
    <mergeCell ref="C450:F450"/>
    <mergeCell ref="G450:H450"/>
    <mergeCell ref="C451:F451"/>
    <mergeCell ref="G451:H451"/>
    <mergeCell ref="C452:F452"/>
    <mergeCell ref="G452:H452"/>
    <mergeCell ref="C454:F454"/>
    <mergeCell ref="C455:F455"/>
    <mergeCell ref="G455:H455"/>
    <mergeCell ref="C456:F456"/>
    <mergeCell ref="G456:H456"/>
    <mergeCell ref="C457:F457"/>
    <mergeCell ref="G457:H457"/>
    <mergeCell ref="C458:F458"/>
    <mergeCell ref="G458:H458"/>
    <mergeCell ref="C459:F459"/>
    <mergeCell ref="G459:H459"/>
    <mergeCell ref="C460:F460"/>
    <mergeCell ref="G460:H460"/>
    <mergeCell ref="C461:F461"/>
    <mergeCell ref="G461:H461"/>
    <mergeCell ref="C462:F462"/>
    <mergeCell ref="G462:H462"/>
    <mergeCell ref="C463:F463"/>
    <mergeCell ref="G463:H463"/>
    <mergeCell ref="C464:F464"/>
    <mergeCell ref="G464:H464"/>
    <mergeCell ref="C465:F465"/>
    <mergeCell ref="G465:H465"/>
    <mergeCell ref="C466:F466"/>
    <mergeCell ref="G466:H466"/>
    <mergeCell ref="C467:F467"/>
    <mergeCell ref="G467:H467"/>
    <mergeCell ref="C468:F468"/>
    <mergeCell ref="G468:H468"/>
    <mergeCell ref="C469:F469"/>
    <mergeCell ref="G469:H469"/>
    <mergeCell ref="C471:F471"/>
    <mergeCell ref="C472:F472"/>
    <mergeCell ref="G472:H472"/>
    <mergeCell ref="C473:F473"/>
    <mergeCell ref="G473:H473"/>
    <mergeCell ref="C474:F474"/>
    <mergeCell ref="G474:H474"/>
    <mergeCell ref="C475:F475"/>
    <mergeCell ref="G475:H475"/>
    <mergeCell ref="C476:F476"/>
    <mergeCell ref="G476:H476"/>
    <mergeCell ref="C477:F477"/>
    <mergeCell ref="G477:H477"/>
    <mergeCell ref="C478:F478"/>
    <mergeCell ref="G478:H478"/>
    <mergeCell ref="C479:F479"/>
    <mergeCell ref="G479:H479"/>
    <mergeCell ref="C480:F480"/>
    <mergeCell ref="G480:H480"/>
    <mergeCell ref="C481:F481"/>
    <mergeCell ref="G481:H481"/>
    <mergeCell ref="C482:F482"/>
    <mergeCell ref="G482:H482"/>
    <mergeCell ref="C483:F483"/>
    <mergeCell ref="G483:H483"/>
    <mergeCell ref="C484:F484"/>
    <mergeCell ref="G484:H484"/>
    <mergeCell ref="C485:F485"/>
    <mergeCell ref="G485:H485"/>
    <mergeCell ref="C486:F486"/>
    <mergeCell ref="G486:H486"/>
    <mergeCell ref="C488:F488"/>
    <mergeCell ref="C489:F489"/>
    <mergeCell ref="G489:H489"/>
    <mergeCell ref="C490:F490"/>
    <mergeCell ref="G490:H490"/>
    <mergeCell ref="C491:F491"/>
    <mergeCell ref="G491:H491"/>
    <mergeCell ref="C492:F492"/>
    <mergeCell ref="G492:H492"/>
    <mergeCell ref="C493:F493"/>
    <mergeCell ref="G493:H493"/>
    <mergeCell ref="C494:F494"/>
    <mergeCell ref="G494:H494"/>
    <mergeCell ref="C495:F495"/>
    <mergeCell ref="G495:H495"/>
    <mergeCell ref="C496:F496"/>
    <mergeCell ref="G496:H496"/>
    <mergeCell ref="C497:F497"/>
    <mergeCell ref="G497:H497"/>
    <mergeCell ref="C498:F498"/>
    <mergeCell ref="G498:H498"/>
    <mergeCell ref="C499:F499"/>
    <mergeCell ref="G499:H499"/>
    <mergeCell ref="C500:F500"/>
    <mergeCell ref="G500:H500"/>
    <mergeCell ref="C501:F501"/>
    <mergeCell ref="G501:H501"/>
    <mergeCell ref="C502:F502"/>
    <mergeCell ref="G502:H502"/>
    <mergeCell ref="C503:F503"/>
    <mergeCell ref="G503:H503"/>
    <mergeCell ref="C505:F505"/>
    <mergeCell ref="C506:F506"/>
    <mergeCell ref="G506:H506"/>
    <mergeCell ref="C507:F507"/>
    <mergeCell ref="G507:H507"/>
    <mergeCell ref="C508:F508"/>
    <mergeCell ref="G508:H508"/>
    <mergeCell ref="C509:F509"/>
    <mergeCell ref="G509:H509"/>
    <mergeCell ref="C510:F510"/>
    <mergeCell ref="G510:H510"/>
    <mergeCell ref="C511:F511"/>
    <mergeCell ref="G511:H511"/>
    <mergeCell ref="C512:F512"/>
    <mergeCell ref="G512:H512"/>
    <mergeCell ref="C513:F513"/>
    <mergeCell ref="G513:H513"/>
    <mergeCell ref="C514:F514"/>
    <mergeCell ref="G514:H514"/>
    <mergeCell ref="C515:F515"/>
    <mergeCell ref="G515:H515"/>
    <mergeCell ref="C522:F522"/>
    <mergeCell ref="X522:Z522"/>
    <mergeCell ref="C516:F516"/>
    <mergeCell ref="G516:H516"/>
    <mergeCell ref="C517:F517"/>
    <mergeCell ref="G517:H517"/>
    <mergeCell ref="C518:F518"/>
    <mergeCell ref="G518:H518"/>
    <mergeCell ref="C519:F519"/>
    <mergeCell ref="G519:H519"/>
    <mergeCell ref="C520:F520"/>
    <mergeCell ref="G520:H520"/>
  </mergeCells>
  <pageMargins left="0.46" right="0.43307086614173229" top="0.48" bottom="0.38" header="0.27" footer="0.31496062992125984"/>
  <pageSetup paperSize="9" scale="73" orientation="landscape" r:id="rId1"/>
  <headerFooter>
    <oddFooter xml:space="preserve">&amp;R&amp;P 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DB7DD-4644-420D-938F-65AF718F219B}">
  <sheetPr codeName="Tabelle38">
    <tabColor theme="3" tint="0.59999389629810485"/>
    <outlinePr summaryBelow="0" summaryRight="0"/>
    <pageSetUpPr fitToPage="1"/>
  </sheetPr>
  <dimension ref="A1:BJ1000"/>
  <sheetViews>
    <sheetView showGridLines="0" zoomScaleNormal="100" workbookViewId="0">
      <pane xSplit="2" ySplit="11" topLeftCell="C12" activePane="bottomRight" state="frozen"/>
      <selection activeCell="C228" sqref="C228:E228"/>
      <selection pane="topRight" activeCell="C228" sqref="C228:E228"/>
      <selection pane="bottomLeft" activeCell="C228" sqref="C228:E228"/>
      <selection pane="bottomRight" activeCell="C12" sqref="C12:F12"/>
    </sheetView>
  </sheetViews>
  <sheetFormatPr baseColWidth="10" defaultColWidth="11.42578125" defaultRowHeight="11.25" outlineLevelRow="1" outlineLevelCol="1"/>
  <cols>
    <col min="1" max="1" width="0.7109375" style="1" customWidth="1"/>
    <col min="2" max="2" width="4.7109375" style="1" customWidth="1"/>
    <col min="3" max="4" width="18.7109375" style="1" customWidth="1"/>
    <col min="5" max="5" width="20.7109375" style="1" customWidth="1"/>
    <col min="6" max="6" width="2.28515625" style="1" customWidth="1" collapsed="1"/>
    <col min="7" max="7" width="32.85546875" style="1" hidden="1" customWidth="1" outlineLevel="1"/>
    <col min="8" max="8" width="5.7109375" style="1" customWidth="1" collapsed="1"/>
    <col min="9" max="15" width="6.28515625" style="1" hidden="1" customWidth="1" outlineLevel="1"/>
    <col min="16" max="19" width="11.7109375" style="1" hidden="1" customWidth="1" outlineLevel="1"/>
    <col min="20" max="20" width="2" style="259" customWidth="1"/>
    <col min="21" max="21" width="16.7109375" style="1" customWidth="1"/>
    <col min="22" max="22" width="2.28515625" style="259" customWidth="1" collapsed="1"/>
    <col min="23" max="28" width="6.28515625" style="1" hidden="1" customWidth="1" outlineLevel="1"/>
    <col min="29" max="29" width="1.7109375" style="1" hidden="1" customWidth="1" outlineLevel="1"/>
    <col min="30" max="35" width="6.28515625" style="1" hidden="1" customWidth="1" outlineLevel="1"/>
    <col min="36" max="36" width="1.7109375" style="1" hidden="1" customWidth="1" outlineLevel="1"/>
    <col min="37" max="38" width="6.7109375" style="1" hidden="1" customWidth="1" outlineLevel="1"/>
    <col min="39" max="40" width="9.28515625" style="1" hidden="1" customWidth="1" outlineLevel="1"/>
    <col min="41" max="42" width="7.7109375" style="1" hidden="1" customWidth="1" outlineLevel="1"/>
    <col min="43" max="43" width="8.7109375" style="1" hidden="1" customWidth="1" outlineLevel="1"/>
    <col min="44" max="44" width="8.28515625" style="1" hidden="1" customWidth="1" outlineLevel="1"/>
    <col min="45" max="45" width="1.7109375" style="1" hidden="1" customWidth="1" outlineLevel="1"/>
    <col min="46" max="46" width="10.7109375" style="1" hidden="1" customWidth="1" outlineLevel="1"/>
    <col min="47" max="47" width="1.7109375" style="1" hidden="1" customWidth="1" outlineLevel="1"/>
    <col min="48" max="48" width="14.7109375" style="259" customWidth="1"/>
    <col min="49" max="49" width="1.7109375" style="259" customWidth="1"/>
    <col min="50" max="50" width="14.7109375" style="259" customWidth="1"/>
    <col min="51" max="51" width="2.28515625" style="259" customWidth="1" collapsed="1"/>
    <col min="52" max="52" width="16.7109375" style="259" hidden="1" customWidth="1" outlineLevel="1"/>
    <col min="53" max="53" width="1.7109375" style="259" hidden="1" customWidth="1" outlineLevel="1"/>
    <col min="54" max="54" width="14.7109375" style="259" hidden="1" customWidth="1" outlineLevel="1"/>
    <col min="55" max="55" width="1.7109375" style="259" hidden="1" customWidth="1" outlineLevel="1"/>
    <col min="56" max="56" width="14.7109375" style="259" hidden="1" customWidth="1" outlineLevel="1"/>
    <col min="57" max="57" width="1.7109375" style="1" customWidth="1"/>
    <col min="58" max="16384" width="11.42578125" style="1"/>
  </cols>
  <sheetData>
    <row r="1" spans="1:62" ht="8.25" customHeight="1" thickBot="1"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BE1" s="105"/>
      <c r="BF1" s="105"/>
      <c r="BG1" s="105"/>
      <c r="BH1" s="105"/>
      <c r="BI1" s="105"/>
      <c r="BJ1" s="105"/>
    </row>
    <row r="2" spans="1:62" s="2" customFormat="1" ht="20.100000000000001" customHeight="1" thickBot="1">
      <c r="B2" s="296" t="s">
        <v>114</v>
      </c>
      <c r="C2" s="893" t="str">
        <f>Übersicht!C20</f>
        <v>Modul 09 leer</v>
      </c>
      <c r="D2" s="894"/>
      <c r="E2" s="894"/>
      <c r="F2" s="894"/>
      <c r="G2" s="699" t="s">
        <v>213</v>
      </c>
      <c r="H2" s="484">
        <f>Übersicht!F20</f>
        <v>1</v>
      </c>
      <c r="I2" s="299"/>
      <c r="J2" s="299"/>
      <c r="K2" s="299"/>
      <c r="L2" s="299"/>
      <c r="M2" s="299"/>
      <c r="N2" s="299"/>
      <c r="O2" s="299"/>
      <c r="P2" s="300"/>
      <c r="Q2" s="300"/>
      <c r="R2" s="700"/>
      <c r="S2" s="301"/>
      <c r="T2" s="286"/>
      <c r="U2" s="683">
        <f>U8*$H2</f>
        <v>0</v>
      </c>
      <c r="V2" s="687" t="s">
        <v>230</v>
      </c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488">
        <f>AV8*$H2</f>
        <v>0</v>
      </c>
      <c r="AW2" s="686" t="s">
        <v>231</v>
      </c>
      <c r="AX2" s="682">
        <f>AX8*$H2</f>
        <v>0</v>
      </c>
      <c r="AY2" s="302"/>
      <c r="AZ2" s="489">
        <f>AZ8*$H2</f>
        <v>0</v>
      </c>
      <c r="BA2" s="686" t="s">
        <v>230</v>
      </c>
      <c r="BB2" s="489">
        <f>BB8*$H2</f>
        <v>0</v>
      </c>
      <c r="BC2" s="686" t="s">
        <v>231</v>
      </c>
      <c r="BD2" s="489">
        <f>BD8*$H2</f>
        <v>0</v>
      </c>
      <c r="BE2" s="126"/>
      <c r="BF2" s="126"/>
      <c r="BG2" s="126"/>
      <c r="BH2" s="126"/>
      <c r="BI2" s="126"/>
      <c r="BJ2" s="126"/>
    </row>
    <row r="3" spans="1:62" s="2" customFormat="1" ht="19.899999999999999" customHeight="1">
      <c r="B3" s="906" t="str">
        <f>Kunde</f>
        <v>Dräxlmeier Satu Mare</v>
      </c>
      <c r="C3" s="906"/>
      <c r="D3" s="906"/>
      <c r="E3" s="697" t="str">
        <f>Übersicht!E3</f>
        <v>Hr. Eglseder</v>
      </c>
      <c r="F3" s="297"/>
      <c r="G3" s="698" t="str">
        <f>Revision</f>
        <v>MS-F_Rev.:8 / 06.03.25 / S. Schnurrenberger</v>
      </c>
      <c r="H3" s="298"/>
      <c r="I3" s="299"/>
      <c r="J3" s="299"/>
      <c r="K3" s="299"/>
      <c r="L3" s="299"/>
      <c r="M3" s="299"/>
      <c r="N3" s="299"/>
      <c r="O3" s="299"/>
      <c r="P3" s="300"/>
      <c r="Q3" s="300"/>
      <c r="R3" s="700"/>
      <c r="S3" s="301"/>
      <c r="T3" s="286"/>
      <c r="U3" s="303"/>
      <c r="V3" s="286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03"/>
      <c r="AX3" s="303"/>
      <c r="AY3" s="302"/>
      <c r="AZ3" s="892" t="s">
        <v>219</v>
      </c>
      <c r="BA3" s="892"/>
      <c r="BB3" s="892"/>
      <c r="BC3" s="892"/>
      <c r="BD3" s="892"/>
      <c r="BE3" s="126"/>
      <c r="BF3" s="126"/>
      <c r="BG3" s="126"/>
      <c r="BH3" s="126"/>
      <c r="BI3" s="126"/>
      <c r="BJ3" s="126"/>
    </row>
    <row r="4" spans="1:62" s="2" customFormat="1" ht="19.899999999999999" customHeight="1">
      <c r="B4" s="907" t="str">
        <f>Anlage</f>
        <v>Automatic Production Line for Wire Processing</v>
      </c>
      <c r="C4" s="907"/>
      <c r="D4" s="907"/>
      <c r="E4" s="907"/>
      <c r="F4" s="907"/>
      <c r="G4" s="907"/>
      <c r="H4" s="907"/>
      <c r="I4" s="299"/>
      <c r="J4" s="299"/>
      <c r="K4" s="299"/>
      <c r="L4" s="299"/>
      <c r="M4" s="299"/>
      <c r="N4" s="299"/>
      <c r="O4" s="299"/>
      <c r="P4" s="300"/>
      <c r="Q4" s="300"/>
      <c r="R4" s="700"/>
      <c r="S4" s="301"/>
      <c r="T4" s="287"/>
      <c r="U4" s="680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680"/>
      <c r="AW4" s="680"/>
      <c r="AX4" s="680"/>
      <c r="AY4" s="303"/>
      <c r="AZ4" s="764">
        <f>Projektnachlass</f>
        <v>0.11114474652260775</v>
      </c>
      <c r="BA4" s="764"/>
      <c r="BB4" s="764"/>
      <c r="BC4" s="764"/>
      <c r="BD4" s="764"/>
      <c r="BE4" s="126"/>
      <c r="BF4" s="126"/>
      <c r="BG4" s="126"/>
      <c r="BH4" s="126"/>
      <c r="BI4" s="126"/>
      <c r="BJ4" s="126"/>
    </row>
    <row r="5" spans="1:62" ht="19.899999999999999" customHeight="1" collapsed="1" thickBot="1">
      <c r="B5" s="882" t="str">
        <f>Angebotsnummer</f>
        <v>A07616000A</v>
      </c>
      <c r="C5" s="882"/>
      <c r="D5" s="696">
        <f>Datum</f>
        <v>45825</v>
      </c>
      <c r="E5" s="615" t="str">
        <f>Bearbeiter</f>
        <v>Schötz/Radlbeck</v>
      </c>
      <c r="F5" s="615"/>
      <c r="G5" s="305"/>
      <c r="H5" s="306"/>
      <c r="I5" s="763" t="s">
        <v>226</v>
      </c>
      <c r="J5" s="763"/>
      <c r="K5" s="763"/>
      <c r="L5" s="763"/>
      <c r="M5" s="763"/>
      <c r="N5" s="763"/>
      <c r="O5" s="763"/>
      <c r="P5" s="259"/>
      <c r="Q5" s="307"/>
      <c r="R5" s="307"/>
      <c r="S5" s="259"/>
      <c r="T5" s="288"/>
      <c r="U5" s="288"/>
      <c r="V5" s="288"/>
      <c r="W5" s="762" t="s">
        <v>225</v>
      </c>
      <c r="X5" s="762"/>
      <c r="Y5" s="762"/>
      <c r="Z5" s="762"/>
      <c r="AA5" s="762"/>
      <c r="AB5" s="762"/>
      <c r="AC5" s="288"/>
      <c r="AD5" s="762" t="s">
        <v>178</v>
      </c>
      <c r="AE5" s="762"/>
      <c r="AF5" s="762"/>
      <c r="AG5" s="762"/>
      <c r="AH5" s="762"/>
      <c r="AI5" s="762"/>
      <c r="AJ5" s="288"/>
      <c r="AK5" s="762" t="s">
        <v>182</v>
      </c>
      <c r="AL5" s="762"/>
      <c r="AM5" s="762"/>
      <c r="AN5" s="762"/>
      <c r="AO5" s="762"/>
      <c r="AP5" s="762"/>
      <c r="AQ5" s="762"/>
      <c r="AR5" s="762"/>
      <c r="AS5" s="288"/>
      <c r="AT5" s="288"/>
      <c r="AU5" s="288"/>
      <c r="AV5" s="288"/>
      <c r="AX5" s="288"/>
      <c r="AZ5" s="288"/>
      <c r="BB5" s="288"/>
      <c r="BD5" s="288"/>
      <c r="BE5" s="105"/>
      <c r="BF5" s="105"/>
      <c r="BG5" s="105"/>
      <c r="BH5" s="105"/>
      <c r="BI5" s="105"/>
      <c r="BJ5" s="105"/>
    </row>
    <row r="6" spans="1:62" ht="65.45" hidden="1" customHeight="1" outlineLevel="1">
      <c r="B6" s="315"/>
      <c r="C6" s="343" t="s">
        <v>180</v>
      </c>
      <c r="D6" s="219"/>
      <c r="E6" s="219"/>
      <c r="F6" s="308"/>
      <c r="G6" s="224"/>
      <c r="H6" s="309"/>
      <c r="I6" s="320">
        <f t="shared" ref="I6:O6" si="0">I8*I7</f>
        <v>0</v>
      </c>
      <c r="J6" s="316">
        <f t="shared" si="0"/>
        <v>0</v>
      </c>
      <c r="K6" s="317">
        <f t="shared" si="0"/>
        <v>0</v>
      </c>
      <c r="L6" s="318">
        <f t="shared" si="0"/>
        <v>0</v>
      </c>
      <c r="M6" s="318">
        <f t="shared" si="0"/>
        <v>0</v>
      </c>
      <c r="N6" s="319">
        <f t="shared" si="0"/>
        <v>0</v>
      </c>
      <c r="O6" s="320">
        <f t="shared" si="0"/>
        <v>0</v>
      </c>
      <c r="P6" s="898" t="s">
        <v>179</v>
      </c>
      <c r="Q6" s="898"/>
      <c r="R6" s="316">
        <f>SUM(R12,R29,R46,R63,R80,R97,R114,R131,R148,R165,R182,R199,R216,R233,R250,R267,R284,R301,R318,R335,R352,R369,R386,R403,R420,R437,R454,R471,R488,R505)</f>
        <v>0</v>
      </c>
      <c r="S6" s="321">
        <f>SUM(S12,S29,S46,S63,S80,S97,S114,S131,S148,S165,S182,S199,S216,S233,S250,S267,S284,S301,S318,S335,S352,S369,S386,S403,S420,S437,S454,S471,S488,S505)</f>
        <v>0</v>
      </c>
      <c r="U6" s="259"/>
      <c r="W6" s="320">
        <f t="shared" ref="W6:AB6" si="1">W8*W7</f>
        <v>0</v>
      </c>
      <c r="X6" s="316">
        <f t="shared" si="1"/>
        <v>0</v>
      </c>
      <c r="Y6" s="318">
        <f t="shared" si="1"/>
        <v>0</v>
      </c>
      <c r="Z6" s="318">
        <f t="shared" si="1"/>
        <v>0</v>
      </c>
      <c r="AA6" s="319">
        <f t="shared" si="1"/>
        <v>0</v>
      </c>
      <c r="AB6" s="320">
        <f t="shared" si="1"/>
        <v>0</v>
      </c>
      <c r="AC6" s="259"/>
      <c r="AD6" s="320">
        <f t="shared" ref="AD6:AM6" si="2">AD8*AD7</f>
        <v>0</v>
      </c>
      <c r="AE6" s="316">
        <f t="shared" si="2"/>
        <v>0</v>
      </c>
      <c r="AF6" s="318">
        <f t="shared" si="2"/>
        <v>0</v>
      </c>
      <c r="AG6" s="318">
        <f t="shared" si="2"/>
        <v>0</v>
      </c>
      <c r="AH6" s="319">
        <f t="shared" si="2"/>
        <v>0</v>
      </c>
      <c r="AI6" s="320">
        <f t="shared" si="2"/>
        <v>0</v>
      </c>
      <c r="AJ6" s="259"/>
      <c r="AK6" s="322">
        <f t="shared" si="2"/>
        <v>0</v>
      </c>
      <c r="AL6" s="322">
        <f t="shared" si="2"/>
        <v>0</v>
      </c>
      <c r="AM6" s="323">
        <f t="shared" si="2"/>
        <v>0</v>
      </c>
      <c r="AN6" s="321">
        <f>SUM(AN12,AN29,AN46,AN63,AN80,AN97,AN114,AN131,AN148,AN165,AN182,AN199,AN216,AN233,AN250,AN267,AN284,AN301,AN318,AN335,AN352,AN369,AN386,AN403,AN420,AN437,AN454,AN471,AN488,AN505)</f>
        <v>0</v>
      </c>
      <c r="AO6" s="321">
        <f>SUM(AO12,AO29,AO46,AO63,AO80,AO97,AO114,AO131,AO148,AO165,AO182,AO199,AO216,AO233,AO250,AO267,AO284,AO301,AO318,AO335,AO352,AO369,AO386,AO403,AO420,AO437,AO454,AO471,AO488,AO505)</f>
        <v>0</v>
      </c>
      <c r="AP6" s="321">
        <f>SUM(AP12,AP29,AP46,AP63,AP80,AP97,AP114,AP131,AP148,AP165,AP182,AP199,AP216,AP233,AP250,AP267,AP284,AP301,AP318,AP335,AP352,AP369,AP386,AP403,AP420,AP437,AP454,AP471,AP488,AP505)</f>
        <v>0</v>
      </c>
      <c r="AQ6" s="321">
        <f>SUM(AQ12,AQ29,AQ46,AQ63,AQ80,AQ97,AQ114,AQ131,AQ148,AQ165,AQ182,AQ199,AQ216,AQ233,AQ250,AQ267,AQ284,AQ301,AQ318,AQ335,AQ352,AQ369,AQ386,AQ403,AQ420,AQ437,AQ454,AQ471,AQ488,AQ505)</f>
        <v>0</v>
      </c>
      <c r="AR6" s="321">
        <f>SUM(AR12,AR29,AR46,AR63,AR80,AR97,AR114,AR131,AR148,AR165,AR182,AR199,AR216,AR233,AR250,AR267,AR284,AR301,AR318,AR335,AR352,AR369,AR386,AR403,AR420,AR437,AR454,AR471,AR488,AR505)</f>
        <v>0</v>
      </c>
      <c r="AS6" s="259"/>
      <c r="AT6" s="324">
        <f>SUM(AT12,AT29,AT46,AT63,AT80,AT97,AT114,AT131,AT148,AT165,AT182,AT199,AT216,AT233,AT250,AT267,AT284,AT301,AT318,AT335,AT352,AT369,AT386,AT403,AT420,AT437,AT454,AT471,AT488,AT505)</f>
        <v>0</v>
      </c>
      <c r="AU6" s="259"/>
      <c r="BE6" s="105"/>
      <c r="BF6" s="105"/>
      <c r="BG6" s="105"/>
      <c r="BH6" s="105"/>
      <c r="BI6" s="105"/>
      <c r="BJ6" s="105"/>
    </row>
    <row r="7" spans="1:62" ht="19.5" hidden="1" customHeight="1" outlineLevel="1" thickBot="1">
      <c r="B7" s="315"/>
      <c r="C7" s="310"/>
      <c r="D7" s="219"/>
      <c r="E7" s="219"/>
      <c r="F7" s="308"/>
      <c r="G7" s="224"/>
      <c r="H7" s="311"/>
      <c r="I7" s="329">
        <f>Pl*(1+Gewinn)*(1+SicherheitAngebot)</f>
        <v>110</v>
      </c>
      <c r="J7" s="325">
        <f>MKo*(1+Gewinn)*(1+SicherheitAngebot)</f>
        <v>100</v>
      </c>
      <c r="K7" s="326">
        <f>EKo*(1+Gewinn)*(1+SicherheitAngebot)</f>
        <v>92</v>
      </c>
      <c r="L7" s="327">
        <f>Sw*(1+Gewinn)*(1+SicherheitAngebot)</f>
        <v>105</v>
      </c>
      <c r="M7" s="327">
        <f>Inb*(1+Gewinn)*(1+SicherheitAngebot)</f>
        <v>105</v>
      </c>
      <c r="N7" s="328">
        <f>El*(1+Gewinn)*(1+SicherheitAngebot)</f>
        <v>82</v>
      </c>
      <c r="O7" s="329">
        <f>Mo*(1+Gewinn)*(1+SicherheitAngebot)</f>
        <v>82</v>
      </c>
      <c r="P7" s="517" t="s">
        <v>4</v>
      </c>
      <c r="Q7" s="516">
        <f>Gewinn</f>
        <v>0</v>
      </c>
      <c r="R7" s="325">
        <f>TF*(1+Gewinn)*(1+SicherheitAngebot)</f>
        <v>85</v>
      </c>
      <c r="S7" s="330" t="s">
        <v>0</v>
      </c>
      <c r="U7" s="680" t="s">
        <v>198</v>
      </c>
      <c r="W7" s="329">
        <f>Pl*(1+Gewinn)*(1+SicherheitAngebot)</f>
        <v>110</v>
      </c>
      <c r="X7" s="325">
        <f>MKo*(1+Gewinn)*(1+SicherheitAngebot)</f>
        <v>100</v>
      </c>
      <c r="Y7" s="327">
        <f>Inb*(1+Gewinn)*(1+SicherheitAngebot)</f>
        <v>105</v>
      </c>
      <c r="Z7" s="327">
        <f>Inb*(1+Gewinn)*(1+SicherheitAngebot)</f>
        <v>105</v>
      </c>
      <c r="AA7" s="328">
        <f>El*(1+Gewinn)*(1+SicherheitAngebot)</f>
        <v>82</v>
      </c>
      <c r="AB7" s="329">
        <f>Mo*(1+Gewinn)*(1+SicherheitAngebot)</f>
        <v>82</v>
      </c>
      <c r="AC7" s="259"/>
      <c r="AD7" s="329">
        <f>Pl*(1+Gewinn)*(1+SicherheitAngebot)</f>
        <v>110</v>
      </c>
      <c r="AE7" s="325">
        <f>MKo*(1+Gewinn)*(1+SicherheitAngebot)</f>
        <v>100</v>
      </c>
      <c r="AF7" s="327">
        <f>Inb*(1+Gewinn)*(1+SicherheitAngebot)</f>
        <v>105</v>
      </c>
      <c r="AG7" s="327">
        <f>Inb*(1+Gewinn)*(1+SicherheitAngebot)</f>
        <v>105</v>
      </c>
      <c r="AH7" s="328">
        <f>El*(1+Gewinn)*(1+SicherheitAngebot)</f>
        <v>82</v>
      </c>
      <c r="AI7" s="329">
        <f>Mo*(1+Gewinn)*(1+SicherheitAngebot)</f>
        <v>82</v>
      </c>
      <c r="AJ7" s="259"/>
      <c r="AK7" s="331">
        <f>Auslöse*(1+Gewinn)*(1+SicherheitAngebot)</f>
        <v>52</v>
      </c>
      <c r="AL7" s="331">
        <f>Hotel*(1+Gewinn)*(1+SicherheitAngebot)</f>
        <v>100</v>
      </c>
      <c r="AM7" s="332">
        <f>KM_Pauschale*(1+Gewinn)*(1+SicherheitAngebot)</f>
        <v>0.6</v>
      </c>
      <c r="AN7" s="333" t="s">
        <v>21</v>
      </c>
      <c r="AO7" s="333" t="s">
        <v>17</v>
      </c>
      <c r="AP7" s="333" t="s">
        <v>18</v>
      </c>
      <c r="AQ7" s="333" t="s">
        <v>197</v>
      </c>
      <c r="AR7" s="333" t="s">
        <v>20</v>
      </c>
      <c r="AS7" s="259"/>
      <c r="AT7" s="334">
        <f>Zuschläge_IBN</f>
        <v>0.25</v>
      </c>
      <c r="AU7" s="259"/>
      <c r="AV7" s="680" t="s">
        <v>198</v>
      </c>
      <c r="AX7" s="680" t="s">
        <v>198</v>
      </c>
      <c r="AZ7" s="680" t="s">
        <v>198</v>
      </c>
      <c r="BB7" s="680" t="s">
        <v>198</v>
      </c>
      <c r="BD7" s="680" t="s">
        <v>198</v>
      </c>
      <c r="BE7" s="105"/>
      <c r="BF7" s="105"/>
      <c r="BG7" s="105"/>
      <c r="BH7" s="105"/>
      <c r="BI7" s="105"/>
      <c r="BJ7" s="105"/>
    </row>
    <row r="8" spans="1:62" ht="19.5" hidden="1" customHeight="1" outlineLevel="1" thickBot="1">
      <c r="B8" s="315"/>
      <c r="C8" s="310"/>
      <c r="D8" s="219"/>
      <c r="E8" s="219"/>
      <c r="F8" s="308"/>
      <c r="G8" s="224"/>
      <c r="H8" s="311"/>
      <c r="I8" s="650">
        <f t="shared" ref="I8:O8" si="3">SUM(I12,I29,I46,I63,I80,I97,I114,I131,I148,I165,I182,I199,I216,I233,I250,I267,I284,I301,I318,I335,I352,I369,I386,I403,I420,I437,I454,I471,I488,I505)</f>
        <v>0</v>
      </c>
      <c r="J8" s="335">
        <f t="shared" si="3"/>
        <v>0</v>
      </c>
      <c r="K8" s="510">
        <f t="shared" si="3"/>
        <v>0</v>
      </c>
      <c r="L8" s="511">
        <f t="shared" si="3"/>
        <v>0</v>
      </c>
      <c r="M8" s="511">
        <f t="shared" si="3"/>
        <v>0</v>
      </c>
      <c r="N8" s="651">
        <f t="shared" si="3"/>
        <v>0</v>
      </c>
      <c r="O8" s="650">
        <f t="shared" si="3"/>
        <v>0</v>
      </c>
      <c r="P8" s="517" t="s">
        <v>6</v>
      </c>
      <c r="Q8" s="516">
        <f>SicherheitAngebot</f>
        <v>0</v>
      </c>
      <c r="R8" s="652">
        <f>R6/R7</f>
        <v>0</v>
      </c>
      <c r="S8" s="515">
        <f>MGKZ</f>
        <v>0.1</v>
      </c>
      <c r="U8" s="683">
        <f>SUM(U12,U29,U46,U63,U80,U97,U114,U131,U148,U165,U182,U199,U216,U233,U250,U267,U284,U301,U318,U335,U352,U369,U386,U403,U420,U437,U454,U471,U488,U505)</f>
        <v>0</v>
      </c>
      <c r="V8" s="687" t="s">
        <v>230</v>
      </c>
      <c r="W8" s="650">
        <f t="shared" ref="W8:AB8" si="4">SUM(W12,W29,W46,W63,W80,W97,W114,W131,W148,W165,W182,W199,W216,W233,W250,W267,W284,W301,W318,W335,W352,W369,W386,W403,W420,W437,W454,W471,W488,W505)</f>
        <v>0</v>
      </c>
      <c r="X8" s="335">
        <f t="shared" si="4"/>
        <v>0</v>
      </c>
      <c r="Y8" s="651">
        <f t="shared" si="4"/>
        <v>0</v>
      </c>
      <c r="Z8" s="511">
        <f t="shared" si="4"/>
        <v>0</v>
      </c>
      <c r="AA8" s="651">
        <f t="shared" si="4"/>
        <v>0</v>
      </c>
      <c r="AB8" s="650">
        <f t="shared" si="4"/>
        <v>0</v>
      </c>
      <c r="AC8" s="259"/>
      <c r="AD8" s="650">
        <f t="shared" ref="AD8:AM8" si="5">SUM(AD12,AD29,AD46,AD63,AD80,AD97,AD114,AD131,AD148,AD165,AD182,AD199,AD216,AD233,AD250,AD267,AD284,AD301,AD318,AD335,AD352,AD369,AD386,AD403,AD420,AD437,AD454,AD471,AD488,AD505)</f>
        <v>0</v>
      </c>
      <c r="AE8" s="335">
        <f t="shared" si="5"/>
        <v>0</v>
      </c>
      <c r="AF8" s="651">
        <f t="shared" si="5"/>
        <v>0</v>
      </c>
      <c r="AG8" s="511">
        <f t="shared" si="5"/>
        <v>0</v>
      </c>
      <c r="AH8" s="651">
        <f t="shared" si="5"/>
        <v>0</v>
      </c>
      <c r="AI8" s="650">
        <f t="shared" si="5"/>
        <v>0</v>
      </c>
      <c r="AJ8" s="259"/>
      <c r="AK8" s="654">
        <f t="shared" si="5"/>
        <v>0</v>
      </c>
      <c r="AL8" s="654">
        <f t="shared" si="5"/>
        <v>0</v>
      </c>
      <c r="AM8" s="655">
        <f t="shared" si="5"/>
        <v>0</v>
      </c>
      <c r="AN8" s="336"/>
      <c r="AO8" s="336"/>
      <c r="AP8" s="336"/>
      <c r="AQ8" s="336"/>
      <c r="AR8" s="336"/>
      <c r="AS8" s="259"/>
      <c r="AT8" s="337"/>
      <c r="AU8" s="259"/>
      <c r="AV8" s="488">
        <f>SUM(AV12,AV29,AV46,AV63,AV80,AV97,AV114,AV131,AV148,AV165,AV182,AV199,AV216,AV233,AV250,AV267,AV284,AV301,AV318,AV335,AV352,AV369,AV386,AV403,AV420,AV437,AV454,AV471,AV488,AV505)</f>
        <v>0</v>
      </c>
      <c r="AW8" s="686" t="s">
        <v>231</v>
      </c>
      <c r="AX8" s="682">
        <f>SUM(AX12,AX29,AX46,AX63,AX80,AX97,AX114,AX131,AX148,AX165,AX182,AX199,AX216,AX233,AX250,AX267,AX284,AX301,AX318,AX335,AX352,AX369,AX386,AX403,AX420,AX437,AX454,AX471,AX488,AX505)</f>
        <v>0</v>
      </c>
      <c r="AZ8" s="489">
        <f>SUM(AZ12,AZ29,AZ46,AZ63,AZ80,AZ97,AZ114,AZ131,AZ148,AZ165,AZ182,AZ199,AZ216,AZ233,AZ250,AZ267,AZ284,AZ301,AZ318,AZ335,AZ352,AZ369,AZ386,AZ403,AZ420,AZ437,AZ454,AZ471,AZ488,AZ505)</f>
        <v>0</v>
      </c>
      <c r="BA8" s="686" t="s">
        <v>230</v>
      </c>
      <c r="BB8" s="489">
        <f>SUM(BB12,BB29,BB46,BB63,BB80,BB97,BB114,BB131,BB148,BB165,BB182,BB199,BB216,BB233,BB250,BB267,BB284,BB301,BB318,BB335,BB352,BB369,BB386,BB403,BB420,BB437,BB454,BB471,BB488,BB505)</f>
        <v>0</v>
      </c>
      <c r="BC8" s="686" t="s">
        <v>231</v>
      </c>
      <c r="BD8" s="489">
        <f>SUM(BD12,BD29,BD46,BD63,BD80,BD97,BD114,BD131,BD148,BD165,BD182,BD199,BD216,BD233,BD250,BD267,BD284,BD301,BD318,BD335,BD352,BD369,BD386,BD403,BD420,BD437,BD454,BD471,BD488,BD505)</f>
        <v>0</v>
      </c>
      <c r="BE8" s="105"/>
      <c r="BF8" s="105"/>
      <c r="BG8" s="105"/>
      <c r="BH8" s="105"/>
      <c r="BI8" s="105"/>
      <c r="BJ8" s="105"/>
    </row>
    <row r="9" spans="1:62" ht="4.9000000000000004" hidden="1" customHeight="1" outlineLevel="1" thickBot="1">
      <c r="A9" s="5"/>
      <c r="B9" s="7"/>
      <c r="C9" s="312"/>
      <c r="D9" s="312"/>
      <c r="E9" s="312"/>
      <c r="F9" s="313"/>
      <c r="G9" s="313"/>
      <c r="H9" s="314"/>
      <c r="I9" s="339"/>
      <c r="J9" s="338"/>
      <c r="K9" s="338"/>
      <c r="L9" s="338"/>
      <c r="M9" s="338"/>
      <c r="N9" s="338"/>
      <c r="O9" s="339"/>
      <c r="P9" s="340"/>
      <c r="Q9" s="340"/>
      <c r="R9" s="340"/>
      <c r="S9" s="341"/>
      <c r="U9" s="259"/>
      <c r="W9" s="303"/>
      <c r="X9" s="303"/>
      <c r="Y9" s="303"/>
      <c r="Z9" s="303"/>
      <c r="AA9" s="303"/>
      <c r="AB9" s="303"/>
      <c r="AC9" s="259"/>
      <c r="AD9" s="303"/>
      <c r="AE9" s="303"/>
      <c r="AF9" s="303"/>
      <c r="AG9" s="303"/>
      <c r="AH9" s="303"/>
      <c r="AI9" s="303"/>
      <c r="AJ9" s="259"/>
      <c r="AK9" s="259"/>
      <c r="AL9" s="259"/>
      <c r="AM9" s="259"/>
      <c r="AN9" s="342"/>
      <c r="AO9" s="259"/>
      <c r="AP9" s="259"/>
      <c r="AQ9" s="259"/>
      <c r="AR9" s="259"/>
      <c r="AS9" s="259"/>
      <c r="AT9" s="259"/>
      <c r="AU9" s="259"/>
      <c r="BE9" s="105"/>
      <c r="BF9" s="105"/>
      <c r="BG9" s="105"/>
      <c r="BH9" s="105"/>
      <c r="BI9" s="105"/>
      <c r="BJ9" s="105"/>
    </row>
    <row r="10" spans="1:62" ht="20.100000000000001" customHeight="1" collapsed="1" thickBot="1">
      <c r="B10" s="9" t="s">
        <v>7</v>
      </c>
      <c r="C10" s="884" t="s">
        <v>11</v>
      </c>
      <c r="D10" s="885"/>
      <c r="E10" s="885"/>
      <c r="F10" s="886"/>
      <c r="G10" s="204" t="s">
        <v>2</v>
      </c>
      <c r="H10" s="205" t="s">
        <v>12</v>
      </c>
      <c r="I10" s="556" t="s">
        <v>29</v>
      </c>
      <c r="J10" s="557" t="s">
        <v>104</v>
      </c>
      <c r="K10" s="558" t="s">
        <v>105</v>
      </c>
      <c r="L10" s="559" t="s">
        <v>150</v>
      </c>
      <c r="M10" s="559" t="s">
        <v>106</v>
      </c>
      <c r="N10" s="558" t="s">
        <v>103</v>
      </c>
      <c r="O10" s="556" t="s">
        <v>107</v>
      </c>
      <c r="P10" s="557" t="s">
        <v>157</v>
      </c>
      <c r="Q10" s="560" t="s">
        <v>156</v>
      </c>
      <c r="R10" s="561" t="s">
        <v>102</v>
      </c>
      <c r="S10" s="562" t="s">
        <v>131</v>
      </c>
      <c r="T10" s="266"/>
      <c r="U10" s="518" t="s">
        <v>5</v>
      </c>
      <c r="V10" s="266"/>
      <c r="W10" s="267" t="s">
        <v>29</v>
      </c>
      <c r="X10" s="268" t="s">
        <v>217</v>
      </c>
      <c r="Y10" s="269" t="s">
        <v>105</v>
      </c>
      <c r="Z10" s="270" t="s">
        <v>106</v>
      </c>
      <c r="AA10" s="269" t="s">
        <v>103</v>
      </c>
      <c r="AB10" s="267" t="s">
        <v>107</v>
      </c>
      <c r="AC10" s="259"/>
      <c r="AD10" s="267" t="s">
        <v>29</v>
      </c>
      <c r="AE10" s="268" t="s">
        <v>217</v>
      </c>
      <c r="AF10" s="269" t="s">
        <v>105</v>
      </c>
      <c r="AG10" s="270" t="s">
        <v>106</v>
      </c>
      <c r="AH10" s="269" t="s">
        <v>103</v>
      </c>
      <c r="AI10" s="267" t="s">
        <v>107</v>
      </c>
      <c r="AJ10" s="259"/>
      <c r="AK10" s="271" t="s">
        <v>15</v>
      </c>
      <c r="AL10" s="271" t="s">
        <v>181</v>
      </c>
      <c r="AM10" s="271" t="s">
        <v>189</v>
      </c>
      <c r="AN10" s="271" t="s">
        <v>188</v>
      </c>
      <c r="AO10" s="271" t="s">
        <v>17</v>
      </c>
      <c r="AP10" s="271" t="s">
        <v>18</v>
      </c>
      <c r="AQ10" s="271" t="s">
        <v>190</v>
      </c>
      <c r="AR10" s="271" t="s">
        <v>20</v>
      </c>
      <c r="AS10" s="259"/>
      <c r="AT10" s="260" t="s">
        <v>183</v>
      </c>
      <c r="AU10" s="259"/>
      <c r="AV10" s="485" t="s">
        <v>240</v>
      </c>
      <c r="AX10" s="684" t="s">
        <v>241</v>
      </c>
      <c r="AZ10" s="531" t="s">
        <v>243</v>
      </c>
      <c r="BB10" s="531" t="s">
        <v>244</v>
      </c>
      <c r="BD10" s="531" t="s">
        <v>242</v>
      </c>
      <c r="BE10" s="105"/>
      <c r="BF10" s="105"/>
      <c r="BG10" s="105"/>
      <c r="BH10" s="105"/>
      <c r="BI10" s="105"/>
      <c r="BJ10" s="105"/>
    </row>
    <row r="11" spans="1:62" ht="3" customHeight="1">
      <c r="B11" s="272"/>
      <c r="C11" s="273"/>
      <c r="D11" s="274"/>
      <c r="E11" s="274"/>
      <c r="F11" s="275"/>
      <c r="G11" s="273"/>
      <c r="H11" s="276"/>
      <c r="I11" s="261"/>
      <c r="J11" s="261"/>
      <c r="K11" s="261"/>
      <c r="L11" s="261"/>
      <c r="M11" s="261"/>
      <c r="N11" s="261"/>
      <c r="O11" s="261"/>
      <c r="P11" s="261"/>
      <c r="Q11" s="273"/>
      <c r="R11" s="277"/>
      <c r="S11" s="261"/>
      <c r="U11" s="261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61"/>
      <c r="AX11" s="261"/>
      <c r="AZ11" s="261"/>
      <c r="BB11" s="261"/>
      <c r="BD11" s="261"/>
      <c r="BE11" s="105"/>
      <c r="BF11" s="105"/>
      <c r="BG11" s="105"/>
      <c r="BH11" s="105"/>
      <c r="BI11" s="105"/>
      <c r="BJ11" s="105"/>
    </row>
    <row r="12" spans="1:62" ht="20.100000000000001" customHeight="1" collapsed="1">
      <c r="B12" s="179">
        <v>1</v>
      </c>
      <c r="C12" s="916"/>
      <c r="D12" s="917"/>
      <c r="E12" s="917"/>
      <c r="F12" s="918"/>
      <c r="G12" s="429"/>
      <c r="H12" s="206">
        <v>1</v>
      </c>
      <c r="I12" s="642">
        <f t="shared" ref="I12" si="6">$H12*SUM(I13:I27)</f>
        <v>0</v>
      </c>
      <c r="J12" s="643">
        <f t="shared" ref="J12:Q12" si="7">$H12*SUM(J13:J27)</f>
        <v>0</v>
      </c>
      <c r="K12" s="644">
        <f t="shared" si="7"/>
        <v>0</v>
      </c>
      <c r="L12" s="645">
        <f t="shared" si="7"/>
        <v>0</v>
      </c>
      <c r="M12" s="645">
        <f t="shared" si="7"/>
        <v>0</v>
      </c>
      <c r="N12" s="644">
        <f t="shared" si="7"/>
        <v>0</v>
      </c>
      <c r="O12" s="642">
        <f t="shared" si="7"/>
        <v>0</v>
      </c>
      <c r="P12" s="209">
        <f t="shared" si="7"/>
        <v>0</v>
      </c>
      <c r="Q12" s="210">
        <f t="shared" si="7"/>
        <v>0</v>
      </c>
      <c r="R12" s="136">
        <f t="shared" ref="R12:R27" si="8">P12*(1+Gewinn)*(1+SicherheitAngebot)</f>
        <v>0</v>
      </c>
      <c r="S12" s="137">
        <f t="shared" ref="S12:S27" si="9">Q12*(1+MGKZ)*(1+Gewinn)*(1+SicherheitAngebot)</f>
        <v>0</v>
      </c>
      <c r="U12" s="10">
        <f>I12*$I$7+J12*$J$7+K12*$K$7+L12*$L$7+M12*$M$7+N12*$N$7+O12*$O$7+R12+S12</f>
        <v>0</v>
      </c>
      <c r="W12" s="646">
        <f t="shared" ref="W12:AB12" si="10">$H12*SUM(W13:W27)</f>
        <v>0</v>
      </c>
      <c r="X12" s="647">
        <f t="shared" si="10"/>
        <v>0</v>
      </c>
      <c r="Y12" s="648">
        <f t="shared" si="10"/>
        <v>0</v>
      </c>
      <c r="Z12" s="649">
        <f t="shared" si="10"/>
        <v>0</v>
      </c>
      <c r="AA12" s="648">
        <f t="shared" si="10"/>
        <v>0</v>
      </c>
      <c r="AB12" s="646">
        <f t="shared" si="10"/>
        <v>0</v>
      </c>
      <c r="AC12" s="258"/>
      <c r="AD12" s="646">
        <f t="shared" ref="AD12:AM12" si="11">$H12*SUM(AD13:AD27)</f>
        <v>0</v>
      </c>
      <c r="AE12" s="647">
        <f t="shared" si="11"/>
        <v>0</v>
      </c>
      <c r="AF12" s="648">
        <f t="shared" si="11"/>
        <v>0</v>
      </c>
      <c r="AG12" s="649">
        <f t="shared" si="11"/>
        <v>0</v>
      </c>
      <c r="AH12" s="648">
        <f t="shared" si="11"/>
        <v>0</v>
      </c>
      <c r="AI12" s="646">
        <f t="shared" si="11"/>
        <v>0</v>
      </c>
      <c r="AJ12" s="258"/>
      <c r="AK12" s="653">
        <f t="shared" si="11"/>
        <v>0</v>
      </c>
      <c r="AL12" s="653">
        <f t="shared" si="11"/>
        <v>0</v>
      </c>
      <c r="AM12" s="653">
        <f t="shared" si="11"/>
        <v>0</v>
      </c>
      <c r="AN12" s="227">
        <f>$H12*SUM(AN13:AN27)*(1+Gewinn)*(1+SicherheitAngebot)</f>
        <v>0</v>
      </c>
      <c r="AO12" s="227">
        <f>$H12*SUM(AO13:AO27)*(1+Gewinn)*(1+SicherheitAngebot)</f>
        <v>0</v>
      </c>
      <c r="AP12" s="227">
        <f>$H12*SUM(AP13:AP27)*(1+Gewinn)*(1+SicherheitAngebot)</f>
        <v>0</v>
      </c>
      <c r="AQ12" s="227">
        <f>$H12*SUM(AQ13:AQ27)*(1+Gewinn)*(1+SicherheitAngebot)</f>
        <v>0</v>
      </c>
      <c r="AR12" s="227">
        <f>$H12*SUM(AR13:AR27)*(1+Gewinn)*(1+SicherheitAngebot)</f>
        <v>0</v>
      </c>
      <c r="AS12" s="262"/>
      <c r="AT12" s="263">
        <f t="shared" ref="AT12:AT44" si="12">((W12+AD12)*$W$7+(X12+AE12)*$X$7+(Y12+Z12+AF12+AG12)*$Z$7+(AA12+AH12)*$AA$7+(AB12+AI12)*$AB$7)*Zuschläge_IBN</f>
        <v>0</v>
      </c>
      <c r="AU12" s="259"/>
      <c r="AV12" s="491">
        <f>AK12*$AK$7+AL12*$AL$7+AM12*$AM$7+SUM(AN12:AR12)+AT12/Zuschläge_IBN+AT12</f>
        <v>0</v>
      </c>
      <c r="AX12" s="685">
        <f>U12+AV12</f>
        <v>0</v>
      </c>
      <c r="AZ12" s="490">
        <f>IF(H12&gt;0,U12/(1+SicherheitAngebot)*(1+Sicherheit),0)</f>
        <v>0</v>
      </c>
      <c r="BB12" s="490">
        <f>IF(H12&gt;0,AV12/(1+SicherheitAngebot)*(1+Sicherheit),0)</f>
        <v>0</v>
      </c>
      <c r="BD12" s="490">
        <f>AZ12+BB12</f>
        <v>0</v>
      </c>
      <c r="BE12" s="105"/>
      <c r="BF12" s="105"/>
      <c r="BG12" s="105"/>
      <c r="BH12" s="105"/>
      <c r="BI12" s="105"/>
      <c r="BJ12" s="105"/>
    </row>
    <row r="13" spans="1:62" ht="18" hidden="1" customHeight="1" outlineLevel="1">
      <c r="B13" s="99"/>
      <c r="C13" s="908"/>
      <c r="D13" s="909"/>
      <c r="E13" s="909"/>
      <c r="F13" s="910"/>
      <c r="G13" s="890"/>
      <c r="H13" s="901"/>
      <c r="I13" s="152"/>
      <c r="J13" s="152"/>
      <c r="K13" s="152"/>
      <c r="L13" s="152"/>
      <c r="M13" s="152"/>
      <c r="N13" s="152"/>
      <c r="O13" s="152"/>
      <c r="P13" s="153"/>
      <c r="Q13" s="153"/>
      <c r="R13" s="156">
        <f t="shared" si="8"/>
        <v>0</v>
      </c>
      <c r="S13" s="156">
        <f t="shared" si="9"/>
        <v>0</v>
      </c>
      <c r="U13" s="157">
        <f>I13*$I$7+J13*$J$7+K13*$K$7+L13*$L$7+M13*$M$7+N13*$N$7+O13*$O$7+R13+S13</f>
        <v>0</v>
      </c>
      <c r="W13" s="152"/>
      <c r="X13" s="152"/>
      <c r="Y13" s="152"/>
      <c r="Z13" s="152"/>
      <c r="AA13" s="152"/>
      <c r="AB13" s="152"/>
      <c r="AC13" s="347"/>
      <c r="AD13" s="152"/>
      <c r="AE13" s="152"/>
      <c r="AF13" s="152"/>
      <c r="AG13" s="152"/>
      <c r="AH13" s="152"/>
      <c r="AI13" s="152"/>
      <c r="AJ13" s="347"/>
      <c r="AK13" s="152"/>
      <c r="AL13" s="152"/>
      <c r="AM13" s="619"/>
      <c r="AN13" s="228"/>
      <c r="AO13" s="228"/>
      <c r="AP13" s="228"/>
      <c r="AQ13" s="228"/>
      <c r="AR13" s="228"/>
      <c r="AS13" s="348"/>
      <c r="AT13" s="264">
        <f t="shared" si="12"/>
        <v>0</v>
      </c>
      <c r="AU13" s="259"/>
      <c r="AV13" s="265">
        <f t="shared" ref="AV13:AV27" si="13">AK13*$AK$7+AL13*$AL$7+AM13*$AM$7+SUM(AN13:AR13)*(1+Gewinn)*(1+SicherheitAngebot)+AT13/Zuschläge_IBN+AT13</f>
        <v>0</v>
      </c>
      <c r="AX13" s="265">
        <f>U13+AV13</f>
        <v>0</v>
      </c>
      <c r="AZ13" s="492">
        <f t="shared" ref="AZ13:AZ27" si="14">U13/(1+SicherheitAngebot)*(1+Sicherheit)</f>
        <v>0</v>
      </c>
      <c r="BB13" s="492">
        <f t="shared" ref="BB13:BB27" si="15">AV13/(1+SicherheitAngebot)*(1+Sicherheit)</f>
        <v>0</v>
      </c>
      <c r="BD13" s="265">
        <f>AZ13+BB13</f>
        <v>0</v>
      </c>
      <c r="BE13" s="105"/>
      <c r="BF13" s="105"/>
      <c r="BG13" s="105"/>
      <c r="BH13" s="105"/>
      <c r="BI13" s="105"/>
      <c r="BJ13" s="105"/>
    </row>
    <row r="14" spans="1:62" ht="18" hidden="1" customHeight="1" outlineLevel="1">
      <c r="B14" s="100"/>
      <c r="C14" s="908"/>
      <c r="D14" s="909"/>
      <c r="E14" s="909"/>
      <c r="F14" s="910"/>
      <c r="G14" s="890"/>
      <c r="H14" s="891"/>
      <c r="I14" s="152"/>
      <c r="J14" s="152"/>
      <c r="K14" s="152"/>
      <c r="L14" s="152"/>
      <c r="M14" s="152"/>
      <c r="N14" s="152"/>
      <c r="O14" s="152"/>
      <c r="P14" s="153"/>
      <c r="Q14" s="153"/>
      <c r="R14" s="156">
        <f t="shared" si="8"/>
        <v>0</v>
      </c>
      <c r="S14" s="156">
        <f t="shared" si="9"/>
        <v>0</v>
      </c>
      <c r="U14" s="157">
        <f t="shared" ref="U14:U27" si="16">I14*$I$7+J14*$J$7+K14*$K$7+L14*$L$7+M14*$M$7+N14*$N$7+O14*$O$7+R14+S14</f>
        <v>0</v>
      </c>
      <c r="W14" s="152"/>
      <c r="X14" s="152"/>
      <c r="Y14" s="152"/>
      <c r="Z14" s="152"/>
      <c r="AA14" s="152"/>
      <c r="AB14" s="152"/>
      <c r="AC14" s="347"/>
      <c r="AD14" s="152"/>
      <c r="AE14" s="152"/>
      <c r="AF14" s="152"/>
      <c r="AG14" s="152"/>
      <c r="AH14" s="152"/>
      <c r="AI14" s="152"/>
      <c r="AJ14" s="347"/>
      <c r="AK14" s="152"/>
      <c r="AL14" s="152"/>
      <c r="AM14" s="619"/>
      <c r="AN14" s="228"/>
      <c r="AO14" s="228"/>
      <c r="AP14" s="228"/>
      <c r="AQ14" s="228"/>
      <c r="AR14" s="228"/>
      <c r="AS14" s="348"/>
      <c r="AT14" s="264">
        <f t="shared" si="12"/>
        <v>0</v>
      </c>
      <c r="AU14" s="259"/>
      <c r="AV14" s="265">
        <f t="shared" si="13"/>
        <v>0</v>
      </c>
      <c r="AX14" s="265">
        <f t="shared" ref="AX14:AX27" si="17">U14+AV14</f>
        <v>0</v>
      </c>
      <c r="AZ14" s="492">
        <f t="shared" si="14"/>
        <v>0</v>
      </c>
      <c r="BB14" s="492">
        <f t="shared" si="15"/>
        <v>0</v>
      </c>
      <c r="BD14" s="265">
        <f t="shared" ref="BD14:BD27" si="18">AZ14+BB14</f>
        <v>0</v>
      </c>
      <c r="BE14" s="105"/>
      <c r="BF14" s="105"/>
      <c r="BG14" s="105"/>
      <c r="BH14" s="105"/>
      <c r="BI14" s="105"/>
      <c r="BJ14" s="105"/>
    </row>
    <row r="15" spans="1:62" ht="18" hidden="1" customHeight="1" outlineLevel="1">
      <c r="B15" s="100"/>
      <c r="C15" s="908"/>
      <c r="D15" s="909"/>
      <c r="E15" s="909"/>
      <c r="F15" s="910"/>
      <c r="G15" s="890"/>
      <c r="H15" s="891"/>
      <c r="I15" s="152"/>
      <c r="J15" s="152"/>
      <c r="K15" s="152"/>
      <c r="L15" s="152"/>
      <c r="M15" s="152"/>
      <c r="N15" s="152"/>
      <c r="O15" s="152"/>
      <c r="P15" s="153"/>
      <c r="Q15" s="153"/>
      <c r="R15" s="156">
        <f t="shared" si="8"/>
        <v>0</v>
      </c>
      <c r="S15" s="156">
        <f t="shared" si="9"/>
        <v>0</v>
      </c>
      <c r="U15" s="157">
        <f t="shared" si="16"/>
        <v>0</v>
      </c>
      <c r="W15" s="152"/>
      <c r="X15" s="152"/>
      <c r="Y15" s="152"/>
      <c r="Z15" s="152"/>
      <c r="AA15" s="152"/>
      <c r="AB15" s="152"/>
      <c r="AC15" s="347"/>
      <c r="AD15" s="152"/>
      <c r="AE15" s="152"/>
      <c r="AF15" s="152"/>
      <c r="AG15" s="152"/>
      <c r="AH15" s="152"/>
      <c r="AI15" s="152"/>
      <c r="AJ15" s="347"/>
      <c r="AK15" s="152"/>
      <c r="AL15" s="152"/>
      <c r="AM15" s="619"/>
      <c r="AN15" s="228"/>
      <c r="AO15" s="228"/>
      <c r="AP15" s="228"/>
      <c r="AQ15" s="228"/>
      <c r="AR15" s="228"/>
      <c r="AS15" s="348"/>
      <c r="AT15" s="264">
        <f t="shared" si="12"/>
        <v>0</v>
      </c>
      <c r="AU15" s="259"/>
      <c r="AV15" s="265">
        <f t="shared" si="13"/>
        <v>0</v>
      </c>
      <c r="AX15" s="265">
        <f t="shared" si="17"/>
        <v>0</v>
      </c>
      <c r="AZ15" s="492">
        <f t="shared" si="14"/>
        <v>0</v>
      </c>
      <c r="BB15" s="492">
        <f t="shared" si="15"/>
        <v>0</v>
      </c>
      <c r="BD15" s="265">
        <f t="shared" si="18"/>
        <v>0</v>
      </c>
      <c r="BE15" s="105"/>
      <c r="BF15" s="105"/>
      <c r="BG15" s="105"/>
      <c r="BH15" s="105"/>
      <c r="BI15" s="105"/>
      <c r="BJ15" s="105"/>
    </row>
    <row r="16" spans="1:62" ht="18" hidden="1" customHeight="1" outlineLevel="1">
      <c r="B16" s="100"/>
      <c r="C16" s="908"/>
      <c r="D16" s="909"/>
      <c r="E16" s="909"/>
      <c r="F16" s="910"/>
      <c r="G16" s="890"/>
      <c r="H16" s="891"/>
      <c r="I16" s="152"/>
      <c r="J16" s="152"/>
      <c r="K16" s="152"/>
      <c r="L16" s="152"/>
      <c r="M16" s="152"/>
      <c r="N16" s="152"/>
      <c r="O16" s="152"/>
      <c r="P16" s="153"/>
      <c r="Q16" s="153"/>
      <c r="R16" s="156">
        <f t="shared" si="8"/>
        <v>0</v>
      </c>
      <c r="S16" s="156">
        <f t="shared" si="9"/>
        <v>0</v>
      </c>
      <c r="U16" s="157">
        <f t="shared" si="16"/>
        <v>0</v>
      </c>
      <c r="W16" s="152"/>
      <c r="X16" s="152"/>
      <c r="Y16" s="152"/>
      <c r="Z16" s="152"/>
      <c r="AA16" s="152"/>
      <c r="AB16" s="152"/>
      <c r="AC16" s="347"/>
      <c r="AD16" s="152"/>
      <c r="AE16" s="152"/>
      <c r="AF16" s="152"/>
      <c r="AG16" s="152"/>
      <c r="AH16" s="152"/>
      <c r="AI16" s="152"/>
      <c r="AJ16" s="347"/>
      <c r="AK16" s="152"/>
      <c r="AL16" s="152"/>
      <c r="AM16" s="619"/>
      <c r="AN16" s="228"/>
      <c r="AO16" s="228"/>
      <c r="AP16" s="228"/>
      <c r="AQ16" s="228"/>
      <c r="AR16" s="228"/>
      <c r="AS16" s="348"/>
      <c r="AT16" s="264">
        <f t="shared" si="12"/>
        <v>0</v>
      </c>
      <c r="AU16" s="259"/>
      <c r="AV16" s="265">
        <f t="shared" si="13"/>
        <v>0</v>
      </c>
      <c r="AX16" s="265">
        <f t="shared" si="17"/>
        <v>0</v>
      </c>
      <c r="AZ16" s="492">
        <f t="shared" si="14"/>
        <v>0</v>
      </c>
      <c r="BB16" s="492">
        <f t="shared" si="15"/>
        <v>0</v>
      </c>
      <c r="BD16" s="265">
        <f t="shared" si="18"/>
        <v>0</v>
      </c>
      <c r="BE16" s="105"/>
      <c r="BF16" s="105"/>
      <c r="BG16" s="105"/>
      <c r="BH16" s="105"/>
      <c r="BI16" s="105"/>
      <c r="BJ16" s="105"/>
    </row>
    <row r="17" spans="2:62" ht="18" hidden="1" customHeight="1" outlineLevel="1">
      <c r="B17" s="100"/>
      <c r="C17" s="908"/>
      <c r="D17" s="909"/>
      <c r="E17" s="909"/>
      <c r="F17" s="910"/>
      <c r="G17" s="890"/>
      <c r="H17" s="891"/>
      <c r="I17" s="152"/>
      <c r="J17" s="152"/>
      <c r="K17" s="152"/>
      <c r="L17" s="152"/>
      <c r="M17" s="152"/>
      <c r="N17" s="152"/>
      <c r="O17" s="152"/>
      <c r="P17" s="153"/>
      <c r="Q17" s="153"/>
      <c r="R17" s="156">
        <f t="shared" si="8"/>
        <v>0</v>
      </c>
      <c r="S17" s="156">
        <f t="shared" si="9"/>
        <v>0</v>
      </c>
      <c r="U17" s="157">
        <f t="shared" si="16"/>
        <v>0</v>
      </c>
      <c r="W17" s="152"/>
      <c r="X17" s="152"/>
      <c r="Y17" s="152"/>
      <c r="Z17" s="152"/>
      <c r="AA17" s="152"/>
      <c r="AB17" s="152"/>
      <c r="AC17" s="347"/>
      <c r="AD17" s="152"/>
      <c r="AE17" s="152"/>
      <c r="AF17" s="152"/>
      <c r="AG17" s="152"/>
      <c r="AH17" s="152"/>
      <c r="AI17" s="152"/>
      <c r="AJ17" s="347"/>
      <c r="AK17" s="152"/>
      <c r="AL17" s="152"/>
      <c r="AM17" s="619"/>
      <c r="AN17" s="228"/>
      <c r="AO17" s="228"/>
      <c r="AP17" s="228"/>
      <c r="AQ17" s="228"/>
      <c r="AR17" s="228"/>
      <c r="AS17" s="348"/>
      <c r="AT17" s="264">
        <f t="shared" si="12"/>
        <v>0</v>
      </c>
      <c r="AU17" s="259"/>
      <c r="AV17" s="265">
        <f t="shared" si="13"/>
        <v>0</v>
      </c>
      <c r="AX17" s="265">
        <f t="shared" si="17"/>
        <v>0</v>
      </c>
      <c r="AZ17" s="492">
        <f t="shared" si="14"/>
        <v>0</v>
      </c>
      <c r="BB17" s="492">
        <f t="shared" si="15"/>
        <v>0</v>
      </c>
      <c r="BD17" s="265">
        <f t="shared" si="18"/>
        <v>0</v>
      </c>
      <c r="BE17" s="105"/>
      <c r="BF17" s="105"/>
      <c r="BG17" s="105"/>
      <c r="BH17" s="105"/>
      <c r="BI17" s="105"/>
      <c r="BJ17" s="105"/>
    </row>
    <row r="18" spans="2:62" ht="18" hidden="1" customHeight="1" outlineLevel="1">
      <c r="B18" s="100"/>
      <c r="C18" s="908"/>
      <c r="D18" s="909"/>
      <c r="E18" s="909"/>
      <c r="F18" s="910"/>
      <c r="G18" s="890"/>
      <c r="H18" s="891"/>
      <c r="I18" s="152"/>
      <c r="J18" s="152"/>
      <c r="K18" s="152"/>
      <c r="L18" s="152"/>
      <c r="M18" s="152"/>
      <c r="N18" s="152"/>
      <c r="O18" s="152"/>
      <c r="P18" s="153"/>
      <c r="Q18" s="153"/>
      <c r="R18" s="156">
        <f t="shared" si="8"/>
        <v>0</v>
      </c>
      <c r="S18" s="156">
        <f t="shared" si="9"/>
        <v>0</v>
      </c>
      <c r="U18" s="157">
        <f t="shared" si="16"/>
        <v>0</v>
      </c>
      <c r="W18" s="152"/>
      <c r="X18" s="152"/>
      <c r="Y18" s="152"/>
      <c r="Z18" s="152"/>
      <c r="AA18" s="152"/>
      <c r="AB18" s="152"/>
      <c r="AC18" s="347"/>
      <c r="AD18" s="152"/>
      <c r="AE18" s="152"/>
      <c r="AF18" s="152"/>
      <c r="AG18" s="152"/>
      <c r="AH18" s="152"/>
      <c r="AI18" s="152"/>
      <c r="AJ18" s="347"/>
      <c r="AK18" s="152"/>
      <c r="AL18" s="152"/>
      <c r="AM18" s="619"/>
      <c r="AN18" s="228"/>
      <c r="AO18" s="228"/>
      <c r="AP18" s="228"/>
      <c r="AQ18" s="228"/>
      <c r="AR18" s="228"/>
      <c r="AS18" s="348"/>
      <c r="AT18" s="264">
        <f t="shared" si="12"/>
        <v>0</v>
      </c>
      <c r="AU18" s="259"/>
      <c r="AV18" s="265">
        <f t="shared" si="13"/>
        <v>0</v>
      </c>
      <c r="AX18" s="265">
        <f t="shared" si="17"/>
        <v>0</v>
      </c>
      <c r="AZ18" s="492">
        <f t="shared" si="14"/>
        <v>0</v>
      </c>
      <c r="BB18" s="492">
        <f t="shared" si="15"/>
        <v>0</v>
      </c>
      <c r="BD18" s="265">
        <f t="shared" si="18"/>
        <v>0</v>
      </c>
      <c r="BE18" s="105"/>
      <c r="BF18" s="105"/>
      <c r="BG18" s="105"/>
      <c r="BH18" s="105"/>
      <c r="BI18" s="105"/>
      <c r="BJ18" s="105"/>
    </row>
    <row r="19" spans="2:62" ht="18" hidden="1" customHeight="1" outlineLevel="1">
      <c r="B19" s="100"/>
      <c r="C19" s="908"/>
      <c r="D19" s="909"/>
      <c r="E19" s="909"/>
      <c r="F19" s="910"/>
      <c r="G19" s="890"/>
      <c r="H19" s="891"/>
      <c r="I19" s="152"/>
      <c r="J19" s="152"/>
      <c r="K19" s="152"/>
      <c r="L19" s="152"/>
      <c r="M19" s="152"/>
      <c r="N19" s="152"/>
      <c r="O19" s="152"/>
      <c r="P19" s="153"/>
      <c r="Q19" s="153"/>
      <c r="R19" s="156">
        <f t="shared" si="8"/>
        <v>0</v>
      </c>
      <c r="S19" s="156">
        <f t="shared" si="9"/>
        <v>0</v>
      </c>
      <c r="U19" s="157">
        <f t="shared" si="16"/>
        <v>0</v>
      </c>
      <c r="W19" s="152"/>
      <c r="X19" s="152"/>
      <c r="Y19" s="152"/>
      <c r="Z19" s="152"/>
      <c r="AA19" s="152"/>
      <c r="AB19" s="152"/>
      <c r="AC19" s="347"/>
      <c r="AD19" s="152"/>
      <c r="AE19" s="152"/>
      <c r="AF19" s="152"/>
      <c r="AG19" s="152"/>
      <c r="AH19" s="152"/>
      <c r="AI19" s="152"/>
      <c r="AJ19" s="347"/>
      <c r="AK19" s="152"/>
      <c r="AL19" s="152"/>
      <c r="AM19" s="619"/>
      <c r="AN19" s="228"/>
      <c r="AO19" s="228"/>
      <c r="AP19" s="228"/>
      <c r="AQ19" s="228"/>
      <c r="AR19" s="228"/>
      <c r="AS19" s="348"/>
      <c r="AT19" s="264">
        <f t="shared" si="12"/>
        <v>0</v>
      </c>
      <c r="AU19" s="259"/>
      <c r="AV19" s="265">
        <f t="shared" si="13"/>
        <v>0</v>
      </c>
      <c r="AX19" s="265">
        <f t="shared" si="17"/>
        <v>0</v>
      </c>
      <c r="AZ19" s="492">
        <f t="shared" si="14"/>
        <v>0</v>
      </c>
      <c r="BB19" s="492">
        <f t="shared" si="15"/>
        <v>0</v>
      </c>
      <c r="BD19" s="265">
        <f t="shared" si="18"/>
        <v>0</v>
      </c>
      <c r="BE19" s="105"/>
      <c r="BF19" s="105"/>
      <c r="BG19" s="105"/>
      <c r="BH19" s="105"/>
      <c r="BI19" s="105"/>
      <c r="BJ19" s="105"/>
    </row>
    <row r="20" spans="2:62" ht="18" hidden="1" customHeight="1" outlineLevel="1">
      <c r="B20" s="100"/>
      <c r="C20" s="908"/>
      <c r="D20" s="909"/>
      <c r="E20" s="909"/>
      <c r="F20" s="910"/>
      <c r="G20" s="890"/>
      <c r="H20" s="891"/>
      <c r="I20" s="152"/>
      <c r="J20" s="152"/>
      <c r="K20" s="152"/>
      <c r="L20" s="152"/>
      <c r="M20" s="152"/>
      <c r="N20" s="152"/>
      <c r="O20" s="152"/>
      <c r="P20" s="153"/>
      <c r="Q20" s="153"/>
      <c r="R20" s="156">
        <f t="shared" si="8"/>
        <v>0</v>
      </c>
      <c r="S20" s="156">
        <f t="shared" si="9"/>
        <v>0</v>
      </c>
      <c r="U20" s="157">
        <f t="shared" si="16"/>
        <v>0</v>
      </c>
      <c r="W20" s="152"/>
      <c r="X20" s="152"/>
      <c r="Y20" s="152"/>
      <c r="Z20" s="152"/>
      <c r="AA20" s="152"/>
      <c r="AB20" s="152"/>
      <c r="AC20" s="347"/>
      <c r="AD20" s="152"/>
      <c r="AE20" s="152"/>
      <c r="AF20" s="152"/>
      <c r="AG20" s="152"/>
      <c r="AH20" s="152"/>
      <c r="AI20" s="152"/>
      <c r="AJ20" s="347"/>
      <c r="AK20" s="152"/>
      <c r="AL20" s="152"/>
      <c r="AM20" s="619"/>
      <c r="AN20" s="228"/>
      <c r="AO20" s="228"/>
      <c r="AP20" s="228"/>
      <c r="AQ20" s="228"/>
      <c r="AR20" s="228"/>
      <c r="AS20" s="348"/>
      <c r="AT20" s="264">
        <f t="shared" si="12"/>
        <v>0</v>
      </c>
      <c r="AU20" s="259"/>
      <c r="AV20" s="265">
        <f t="shared" si="13"/>
        <v>0</v>
      </c>
      <c r="AX20" s="265">
        <f t="shared" si="17"/>
        <v>0</v>
      </c>
      <c r="AZ20" s="492">
        <f t="shared" si="14"/>
        <v>0</v>
      </c>
      <c r="BB20" s="492">
        <f t="shared" si="15"/>
        <v>0</v>
      </c>
      <c r="BD20" s="265">
        <f t="shared" si="18"/>
        <v>0</v>
      </c>
      <c r="BE20" s="105"/>
      <c r="BF20" s="105"/>
      <c r="BG20" s="105"/>
      <c r="BH20" s="105"/>
      <c r="BI20" s="105"/>
      <c r="BJ20" s="105"/>
    </row>
    <row r="21" spans="2:62" ht="18" hidden="1" customHeight="1" outlineLevel="1">
      <c r="B21" s="100"/>
      <c r="C21" s="908"/>
      <c r="D21" s="909"/>
      <c r="E21" s="909"/>
      <c r="F21" s="910"/>
      <c r="G21" s="890"/>
      <c r="H21" s="891"/>
      <c r="I21" s="152"/>
      <c r="J21" s="152"/>
      <c r="K21" s="152"/>
      <c r="L21" s="152"/>
      <c r="M21" s="152"/>
      <c r="N21" s="152"/>
      <c r="O21" s="152"/>
      <c r="P21" s="153"/>
      <c r="Q21" s="153"/>
      <c r="R21" s="156">
        <f t="shared" si="8"/>
        <v>0</v>
      </c>
      <c r="S21" s="156">
        <f t="shared" si="9"/>
        <v>0</v>
      </c>
      <c r="U21" s="157">
        <f t="shared" si="16"/>
        <v>0</v>
      </c>
      <c r="W21" s="152"/>
      <c r="X21" s="152"/>
      <c r="Y21" s="152"/>
      <c r="Z21" s="152"/>
      <c r="AA21" s="152"/>
      <c r="AB21" s="152"/>
      <c r="AC21" s="347"/>
      <c r="AD21" s="152"/>
      <c r="AE21" s="152"/>
      <c r="AF21" s="152"/>
      <c r="AG21" s="152"/>
      <c r="AH21" s="152"/>
      <c r="AI21" s="152"/>
      <c r="AJ21" s="347"/>
      <c r="AK21" s="152"/>
      <c r="AL21" s="152"/>
      <c r="AM21" s="619"/>
      <c r="AN21" s="228"/>
      <c r="AO21" s="228"/>
      <c r="AP21" s="228"/>
      <c r="AQ21" s="228"/>
      <c r="AR21" s="228"/>
      <c r="AS21" s="348"/>
      <c r="AT21" s="264">
        <f t="shared" si="12"/>
        <v>0</v>
      </c>
      <c r="AU21" s="259"/>
      <c r="AV21" s="265">
        <f t="shared" si="13"/>
        <v>0</v>
      </c>
      <c r="AX21" s="265">
        <f t="shared" si="17"/>
        <v>0</v>
      </c>
      <c r="AZ21" s="492">
        <f t="shared" si="14"/>
        <v>0</v>
      </c>
      <c r="BB21" s="492">
        <f t="shared" si="15"/>
        <v>0</v>
      </c>
      <c r="BD21" s="265">
        <f t="shared" si="18"/>
        <v>0</v>
      </c>
      <c r="BE21" s="105"/>
      <c r="BF21" s="105"/>
      <c r="BG21" s="105"/>
      <c r="BH21" s="105"/>
      <c r="BI21" s="105"/>
      <c r="BJ21" s="105"/>
    </row>
    <row r="22" spans="2:62" ht="18" hidden="1" customHeight="1" outlineLevel="1">
      <c r="B22" s="100"/>
      <c r="C22" s="908"/>
      <c r="D22" s="909"/>
      <c r="E22" s="909"/>
      <c r="F22" s="910"/>
      <c r="G22" s="890"/>
      <c r="H22" s="891"/>
      <c r="I22" s="152"/>
      <c r="J22" s="152"/>
      <c r="K22" s="152"/>
      <c r="L22" s="152"/>
      <c r="M22" s="152"/>
      <c r="N22" s="152"/>
      <c r="O22" s="152"/>
      <c r="P22" s="153"/>
      <c r="Q22" s="153"/>
      <c r="R22" s="156">
        <f t="shared" si="8"/>
        <v>0</v>
      </c>
      <c r="S22" s="156">
        <f t="shared" si="9"/>
        <v>0</v>
      </c>
      <c r="U22" s="157">
        <f t="shared" si="16"/>
        <v>0</v>
      </c>
      <c r="W22" s="152"/>
      <c r="X22" s="152"/>
      <c r="Y22" s="152"/>
      <c r="Z22" s="152"/>
      <c r="AA22" s="152"/>
      <c r="AB22" s="152"/>
      <c r="AC22" s="347"/>
      <c r="AD22" s="152"/>
      <c r="AE22" s="152"/>
      <c r="AF22" s="152"/>
      <c r="AG22" s="152"/>
      <c r="AH22" s="152"/>
      <c r="AI22" s="152"/>
      <c r="AJ22" s="347"/>
      <c r="AK22" s="152"/>
      <c r="AL22" s="152"/>
      <c r="AM22" s="619"/>
      <c r="AN22" s="228"/>
      <c r="AO22" s="228"/>
      <c r="AP22" s="228"/>
      <c r="AQ22" s="228"/>
      <c r="AR22" s="228"/>
      <c r="AS22" s="348"/>
      <c r="AT22" s="264">
        <f t="shared" si="12"/>
        <v>0</v>
      </c>
      <c r="AU22" s="259"/>
      <c r="AV22" s="265">
        <f t="shared" si="13"/>
        <v>0</v>
      </c>
      <c r="AX22" s="265">
        <f t="shared" si="17"/>
        <v>0</v>
      </c>
      <c r="AZ22" s="492">
        <f t="shared" si="14"/>
        <v>0</v>
      </c>
      <c r="BB22" s="492">
        <f t="shared" si="15"/>
        <v>0</v>
      </c>
      <c r="BD22" s="265">
        <f t="shared" si="18"/>
        <v>0</v>
      </c>
      <c r="BE22" s="105"/>
      <c r="BF22" s="105"/>
      <c r="BG22" s="105"/>
      <c r="BH22" s="105"/>
      <c r="BI22" s="105"/>
      <c r="BJ22" s="105"/>
    </row>
    <row r="23" spans="2:62" ht="18" hidden="1" customHeight="1" outlineLevel="1">
      <c r="B23" s="100"/>
      <c r="C23" s="908"/>
      <c r="D23" s="909"/>
      <c r="E23" s="909"/>
      <c r="F23" s="910"/>
      <c r="G23" s="890"/>
      <c r="H23" s="891"/>
      <c r="I23" s="152"/>
      <c r="J23" s="152"/>
      <c r="K23" s="152"/>
      <c r="L23" s="152"/>
      <c r="M23" s="152"/>
      <c r="N23" s="152"/>
      <c r="O23" s="152"/>
      <c r="P23" s="153"/>
      <c r="Q23" s="153"/>
      <c r="R23" s="156">
        <f t="shared" si="8"/>
        <v>0</v>
      </c>
      <c r="S23" s="156">
        <f t="shared" si="9"/>
        <v>0</v>
      </c>
      <c r="U23" s="157">
        <f t="shared" si="16"/>
        <v>0</v>
      </c>
      <c r="W23" s="152"/>
      <c r="X23" s="152"/>
      <c r="Y23" s="152"/>
      <c r="Z23" s="152"/>
      <c r="AA23" s="152"/>
      <c r="AB23" s="152"/>
      <c r="AC23" s="347"/>
      <c r="AD23" s="152"/>
      <c r="AE23" s="152"/>
      <c r="AF23" s="152"/>
      <c r="AG23" s="152"/>
      <c r="AH23" s="152"/>
      <c r="AI23" s="152"/>
      <c r="AJ23" s="347"/>
      <c r="AK23" s="152"/>
      <c r="AL23" s="152"/>
      <c r="AM23" s="619"/>
      <c r="AN23" s="228"/>
      <c r="AO23" s="228"/>
      <c r="AP23" s="228"/>
      <c r="AQ23" s="228"/>
      <c r="AR23" s="228"/>
      <c r="AS23" s="348"/>
      <c r="AT23" s="264">
        <f t="shared" si="12"/>
        <v>0</v>
      </c>
      <c r="AU23" s="259"/>
      <c r="AV23" s="265">
        <f t="shared" si="13"/>
        <v>0</v>
      </c>
      <c r="AX23" s="265">
        <f t="shared" si="17"/>
        <v>0</v>
      </c>
      <c r="AZ23" s="492">
        <f t="shared" si="14"/>
        <v>0</v>
      </c>
      <c r="BB23" s="492">
        <f t="shared" si="15"/>
        <v>0</v>
      </c>
      <c r="BD23" s="265">
        <f t="shared" si="18"/>
        <v>0</v>
      </c>
      <c r="BE23" s="105"/>
      <c r="BF23" s="105"/>
      <c r="BG23" s="105"/>
      <c r="BH23" s="105"/>
      <c r="BI23" s="105"/>
      <c r="BJ23" s="105"/>
    </row>
    <row r="24" spans="2:62" ht="18" hidden="1" customHeight="1" outlineLevel="1">
      <c r="B24" s="100"/>
      <c r="C24" s="908"/>
      <c r="D24" s="909"/>
      <c r="E24" s="909"/>
      <c r="F24" s="910"/>
      <c r="G24" s="890"/>
      <c r="H24" s="891"/>
      <c r="I24" s="152"/>
      <c r="J24" s="152"/>
      <c r="K24" s="152"/>
      <c r="L24" s="152"/>
      <c r="M24" s="152"/>
      <c r="N24" s="152"/>
      <c r="O24" s="152"/>
      <c r="P24" s="153"/>
      <c r="Q24" s="153"/>
      <c r="R24" s="156">
        <f t="shared" si="8"/>
        <v>0</v>
      </c>
      <c r="S24" s="156">
        <f t="shared" si="9"/>
        <v>0</v>
      </c>
      <c r="U24" s="157">
        <f t="shared" si="16"/>
        <v>0</v>
      </c>
      <c r="W24" s="152"/>
      <c r="X24" s="152"/>
      <c r="Y24" s="152"/>
      <c r="Z24" s="152"/>
      <c r="AA24" s="152"/>
      <c r="AB24" s="152"/>
      <c r="AC24" s="347"/>
      <c r="AD24" s="152"/>
      <c r="AE24" s="152"/>
      <c r="AF24" s="152"/>
      <c r="AG24" s="152"/>
      <c r="AH24" s="152"/>
      <c r="AI24" s="152"/>
      <c r="AJ24" s="347"/>
      <c r="AK24" s="152"/>
      <c r="AL24" s="152"/>
      <c r="AM24" s="619"/>
      <c r="AN24" s="228"/>
      <c r="AO24" s="228"/>
      <c r="AP24" s="228"/>
      <c r="AQ24" s="228"/>
      <c r="AR24" s="228"/>
      <c r="AS24" s="348"/>
      <c r="AT24" s="264">
        <f t="shared" si="12"/>
        <v>0</v>
      </c>
      <c r="AU24" s="259"/>
      <c r="AV24" s="265">
        <f t="shared" si="13"/>
        <v>0</v>
      </c>
      <c r="AX24" s="265">
        <f t="shared" si="17"/>
        <v>0</v>
      </c>
      <c r="AZ24" s="492">
        <f t="shared" si="14"/>
        <v>0</v>
      </c>
      <c r="BB24" s="492">
        <f t="shared" si="15"/>
        <v>0</v>
      </c>
      <c r="BD24" s="265">
        <f t="shared" si="18"/>
        <v>0</v>
      </c>
      <c r="BE24" s="105"/>
      <c r="BF24" s="105"/>
      <c r="BG24" s="105"/>
      <c r="BH24" s="105"/>
      <c r="BI24" s="105"/>
      <c r="BJ24" s="105"/>
    </row>
    <row r="25" spans="2:62" ht="18" hidden="1" customHeight="1" outlineLevel="1">
      <c r="B25" s="100"/>
      <c r="C25" s="908"/>
      <c r="D25" s="909"/>
      <c r="E25" s="909"/>
      <c r="F25" s="910"/>
      <c r="G25" s="890"/>
      <c r="H25" s="891"/>
      <c r="I25" s="152"/>
      <c r="J25" s="152"/>
      <c r="K25" s="152"/>
      <c r="L25" s="152"/>
      <c r="M25" s="152"/>
      <c r="N25" s="152"/>
      <c r="O25" s="152"/>
      <c r="P25" s="153"/>
      <c r="Q25" s="153"/>
      <c r="R25" s="156">
        <f t="shared" si="8"/>
        <v>0</v>
      </c>
      <c r="S25" s="156">
        <f t="shared" si="9"/>
        <v>0</v>
      </c>
      <c r="U25" s="157">
        <f t="shared" si="16"/>
        <v>0</v>
      </c>
      <c r="W25" s="152"/>
      <c r="X25" s="152"/>
      <c r="Y25" s="152"/>
      <c r="Z25" s="152"/>
      <c r="AA25" s="152"/>
      <c r="AB25" s="152"/>
      <c r="AC25" s="347"/>
      <c r="AD25" s="152"/>
      <c r="AE25" s="152"/>
      <c r="AF25" s="152"/>
      <c r="AG25" s="152"/>
      <c r="AH25" s="152"/>
      <c r="AI25" s="152"/>
      <c r="AJ25" s="347"/>
      <c r="AK25" s="152"/>
      <c r="AL25" s="152"/>
      <c r="AM25" s="619"/>
      <c r="AN25" s="228"/>
      <c r="AO25" s="228"/>
      <c r="AP25" s="228"/>
      <c r="AQ25" s="228"/>
      <c r="AR25" s="228"/>
      <c r="AS25" s="348"/>
      <c r="AT25" s="264">
        <f t="shared" si="12"/>
        <v>0</v>
      </c>
      <c r="AU25" s="259"/>
      <c r="AV25" s="265">
        <f t="shared" si="13"/>
        <v>0</v>
      </c>
      <c r="AX25" s="265">
        <f t="shared" si="17"/>
        <v>0</v>
      </c>
      <c r="AZ25" s="492">
        <f t="shared" si="14"/>
        <v>0</v>
      </c>
      <c r="BB25" s="492">
        <f t="shared" si="15"/>
        <v>0</v>
      </c>
      <c r="BD25" s="265">
        <f t="shared" si="18"/>
        <v>0</v>
      </c>
      <c r="BE25" s="105"/>
      <c r="BF25" s="105"/>
      <c r="BG25" s="105"/>
      <c r="BH25" s="105"/>
      <c r="BI25" s="105"/>
      <c r="BJ25" s="105"/>
    </row>
    <row r="26" spans="2:62" ht="18" hidden="1" customHeight="1" outlineLevel="1">
      <c r="B26" s="100"/>
      <c r="C26" s="908"/>
      <c r="D26" s="909"/>
      <c r="E26" s="909"/>
      <c r="F26" s="910"/>
      <c r="G26" s="890"/>
      <c r="H26" s="891"/>
      <c r="I26" s="152"/>
      <c r="J26" s="152"/>
      <c r="K26" s="152"/>
      <c r="L26" s="152"/>
      <c r="M26" s="152"/>
      <c r="N26" s="152"/>
      <c r="O26" s="152"/>
      <c r="P26" s="153"/>
      <c r="Q26" s="153"/>
      <c r="R26" s="156">
        <f t="shared" si="8"/>
        <v>0</v>
      </c>
      <c r="S26" s="156">
        <f t="shared" si="9"/>
        <v>0</v>
      </c>
      <c r="U26" s="157">
        <f t="shared" si="16"/>
        <v>0</v>
      </c>
      <c r="W26" s="152"/>
      <c r="X26" s="152"/>
      <c r="Y26" s="152"/>
      <c r="Z26" s="152"/>
      <c r="AA26" s="152"/>
      <c r="AB26" s="152"/>
      <c r="AC26" s="347"/>
      <c r="AD26" s="152"/>
      <c r="AE26" s="152"/>
      <c r="AF26" s="152"/>
      <c r="AG26" s="152"/>
      <c r="AH26" s="152"/>
      <c r="AI26" s="152"/>
      <c r="AJ26" s="347"/>
      <c r="AK26" s="152"/>
      <c r="AL26" s="152"/>
      <c r="AM26" s="619"/>
      <c r="AN26" s="228"/>
      <c r="AO26" s="228"/>
      <c r="AP26" s="228"/>
      <c r="AQ26" s="228"/>
      <c r="AR26" s="228"/>
      <c r="AS26" s="348"/>
      <c r="AT26" s="264">
        <f t="shared" si="12"/>
        <v>0</v>
      </c>
      <c r="AU26" s="259"/>
      <c r="AV26" s="265">
        <f t="shared" si="13"/>
        <v>0</v>
      </c>
      <c r="AX26" s="265">
        <f t="shared" si="17"/>
        <v>0</v>
      </c>
      <c r="AZ26" s="492">
        <f t="shared" si="14"/>
        <v>0</v>
      </c>
      <c r="BB26" s="492">
        <f t="shared" si="15"/>
        <v>0</v>
      </c>
      <c r="BD26" s="265">
        <f t="shared" si="18"/>
        <v>0</v>
      </c>
      <c r="BE26" s="105"/>
      <c r="BF26" s="105"/>
      <c r="BG26" s="105"/>
      <c r="BH26" s="105"/>
      <c r="BI26" s="105"/>
      <c r="BJ26" s="105"/>
    </row>
    <row r="27" spans="2:62" ht="18" hidden="1" customHeight="1" outlineLevel="1">
      <c r="B27" s="100"/>
      <c r="C27" s="908"/>
      <c r="D27" s="909"/>
      <c r="E27" s="909"/>
      <c r="F27" s="910"/>
      <c r="G27" s="890"/>
      <c r="H27" s="891"/>
      <c r="I27" s="152"/>
      <c r="J27" s="152"/>
      <c r="K27" s="152"/>
      <c r="L27" s="152"/>
      <c r="M27" s="152"/>
      <c r="N27" s="152"/>
      <c r="O27" s="152"/>
      <c r="P27" s="153"/>
      <c r="Q27" s="153"/>
      <c r="R27" s="156">
        <f t="shared" si="8"/>
        <v>0</v>
      </c>
      <c r="S27" s="156">
        <f t="shared" si="9"/>
        <v>0</v>
      </c>
      <c r="U27" s="157">
        <f t="shared" si="16"/>
        <v>0</v>
      </c>
      <c r="W27" s="152"/>
      <c r="X27" s="152"/>
      <c r="Y27" s="152"/>
      <c r="Z27" s="152"/>
      <c r="AA27" s="152"/>
      <c r="AB27" s="152"/>
      <c r="AC27" s="347"/>
      <c r="AD27" s="152"/>
      <c r="AE27" s="152"/>
      <c r="AF27" s="152"/>
      <c r="AG27" s="152"/>
      <c r="AH27" s="152"/>
      <c r="AI27" s="152"/>
      <c r="AJ27" s="347"/>
      <c r="AK27" s="152"/>
      <c r="AL27" s="152"/>
      <c r="AM27" s="619"/>
      <c r="AN27" s="228"/>
      <c r="AO27" s="228"/>
      <c r="AP27" s="228"/>
      <c r="AQ27" s="228"/>
      <c r="AR27" s="228"/>
      <c r="AS27" s="348"/>
      <c r="AT27" s="264">
        <f t="shared" si="12"/>
        <v>0</v>
      </c>
      <c r="AU27" s="259"/>
      <c r="AV27" s="265">
        <f t="shared" si="13"/>
        <v>0</v>
      </c>
      <c r="AX27" s="265">
        <f t="shared" si="17"/>
        <v>0</v>
      </c>
      <c r="AZ27" s="492">
        <f t="shared" si="14"/>
        <v>0</v>
      </c>
      <c r="BB27" s="492">
        <f t="shared" si="15"/>
        <v>0</v>
      </c>
      <c r="BD27" s="265">
        <f t="shared" si="18"/>
        <v>0</v>
      </c>
      <c r="BE27" s="105"/>
      <c r="BF27" s="105"/>
      <c r="BG27" s="105"/>
      <c r="BH27" s="105"/>
      <c r="BI27" s="105"/>
      <c r="BJ27" s="105"/>
    </row>
    <row r="28" spans="2:62" ht="9.9499999999999993" hidden="1" customHeight="1" outlineLevel="1">
      <c r="B28" s="101"/>
      <c r="C28" s="208"/>
      <c r="D28" s="208"/>
      <c r="E28" s="208"/>
      <c r="F28" s="208"/>
      <c r="G28" s="237"/>
      <c r="H28" s="207"/>
      <c r="I28" s="257"/>
      <c r="J28" s="257"/>
      <c r="K28" s="257"/>
      <c r="L28" s="257"/>
      <c r="M28" s="257"/>
      <c r="N28" s="257"/>
      <c r="O28" s="257"/>
      <c r="P28" s="256"/>
      <c r="Q28" s="102"/>
      <c r="R28" s="102"/>
      <c r="S28" s="102"/>
      <c r="U28" s="9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Z28" s="493"/>
      <c r="BE28" s="105"/>
      <c r="BF28" s="105"/>
      <c r="BG28" s="105"/>
      <c r="BH28" s="105"/>
      <c r="BI28" s="105"/>
      <c r="BJ28" s="105"/>
    </row>
    <row r="29" spans="2:62" ht="20.100000000000001" customHeight="1" collapsed="1">
      <c r="B29" s="179">
        <f>B12+1</f>
        <v>2</v>
      </c>
      <c r="C29" s="916"/>
      <c r="D29" s="917"/>
      <c r="E29" s="917"/>
      <c r="F29" s="918"/>
      <c r="G29" s="429"/>
      <c r="H29" s="206">
        <v>1</v>
      </c>
      <c r="I29" s="642">
        <f t="shared" ref="I29" si="19">$H29*SUM(I30:I44)</f>
        <v>0</v>
      </c>
      <c r="J29" s="643">
        <f t="shared" ref="J29:O29" si="20">$H29*SUM(J30:J44)</f>
        <v>0</v>
      </c>
      <c r="K29" s="644">
        <f t="shared" si="20"/>
        <v>0</v>
      </c>
      <c r="L29" s="645">
        <f t="shared" si="20"/>
        <v>0</v>
      </c>
      <c r="M29" s="645">
        <f t="shared" si="20"/>
        <v>0</v>
      </c>
      <c r="N29" s="644">
        <f t="shared" si="20"/>
        <v>0</v>
      </c>
      <c r="O29" s="642">
        <f t="shared" si="20"/>
        <v>0</v>
      </c>
      <c r="P29" s="209">
        <f t="shared" ref="P29:Q29" si="21">$H29*SUM(P30:P44)</f>
        <v>0</v>
      </c>
      <c r="Q29" s="210">
        <f t="shared" si="21"/>
        <v>0</v>
      </c>
      <c r="R29" s="136">
        <f t="shared" ref="R29:R44" si="22">P29*(1+Gewinn)*(1+SicherheitAngebot)</f>
        <v>0</v>
      </c>
      <c r="S29" s="137">
        <f t="shared" ref="S29:S44" si="23">Q29*(1+MGKZ)*(1+Gewinn)*(1+SicherheitAngebot)</f>
        <v>0</v>
      </c>
      <c r="U29" s="10">
        <f>I29*$I$7+J29*$J$7+K29*$K$7+L29*$L$7+M29*$M$7+N29*$N$7+O29*$O$7+R29+S29</f>
        <v>0</v>
      </c>
      <c r="W29" s="646">
        <f t="shared" ref="W29:AB29" si="24">$H29*SUM(W30:W44)</f>
        <v>0</v>
      </c>
      <c r="X29" s="647">
        <f t="shared" si="24"/>
        <v>0</v>
      </c>
      <c r="Y29" s="648">
        <f t="shared" si="24"/>
        <v>0</v>
      </c>
      <c r="Z29" s="649">
        <f t="shared" si="24"/>
        <v>0</v>
      </c>
      <c r="AA29" s="648">
        <f t="shared" si="24"/>
        <v>0</v>
      </c>
      <c r="AB29" s="646">
        <f t="shared" si="24"/>
        <v>0</v>
      </c>
      <c r="AC29" s="258"/>
      <c r="AD29" s="646">
        <f t="shared" ref="AD29:AM29" si="25">$H29*SUM(AD30:AD44)</f>
        <v>0</v>
      </c>
      <c r="AE29" s="647">
        <f t="shared" si="25"/>
        <v>0</v>
      </c>
      <c r="AF29" s="648">
        <f t="shared" si="25"/>
        <v>0</v>
      </c>
      <c r="AG29" s="649">
        <f t="shared" si="25"/>
        <v>0</v>
      </c>
      <c r="AH29" s="648">
        <f t="shared" si="25"/>
        <v>0</v>
      </c>
      <c r="AI29" s="646">
        <f t="shared" si="25"/>
        <v>0</v>
      </c>
      <c r="AJ29" s="258"/>
      <c r="AK29" s="653">
        <f t="shared" si="25"/>
        <v>0</v>
      </c>
      <c r="AL29" s="653">
        <f t="shared" si="25"/>
        <v>0</v>
      </c>
      <c r="AM29" s="653">
        <f t="shared" si="25"/>
        <v>0</v>
      </c>
      <c r="AN29" s="227">
        <f>$H29*SUM(AN30:AN44)*(1+Gewinn)*(1+SicherheitAngebot)</f>
        <v>0</v>
      </c>
      <c r="AO29" s="227">
        <f>$H29*SUM(AO30:AO44)*(1+Gewinn)*(1+SicherheitAngebot)</f>
        <v>0</v>
      </c>
      <c r="AP29" s="227">
        <f>$H29*SUM(AP30:AP44)*(1+Gewinn)*(1+SicherheitAngebot)</f>
        <v>0</v>
      </c>
      <c r="AQ29" s="227">
        <f>$H29*SUM(AQ30:AQ44)*(1+Gewinn)*(1+SicherheitAngebot)</f>
        <v>0</v>
      </c>
      <c r="AR29" s="227">
        <f>$H29*SUM(AR30:AR44)*(1+Gewinn)*(1+SicherheitAngebot)</f>
        <v>0</v>
      </c>
      <c r="AS29" s="262"/>
      <c r="AT29" s="263">
        <f t="shared" si="12"/>
        <v>0</v>
      </c>
      <c r="AU29" s="259"/>
      <c r="AV29" s="491">
        <f>AK29*$AK$7+AL29*$AL$7+AM29*$AM$7+SUM(AN29:AR29)+AT29/Zuschläge_IBN+AT29</f>
        <v>0</v>
      </c>
      <c r="AX29" s="685">
        <f>U29+AV29</f>
        <v>0</v>
      </c>
      <c r="AZ29" s="490">
        <f>IF(H29&gt;0,U29/(1+SicherheitAngebot)*(1+Sicherheit),0)</f>
        <v>0</v>
      </c>
      <c r="BB29" s="490">
        <f>IF(H29&gt;0,AV29/(1+SicherheitAngebot)*(1+Sicherheit),0)</f>
        <v>0</v>
      </c>
      <c r="BD29" s="490">
        <f>AZ29+BB29</f>
        <v>0</v>
      </c>
      <c r="BE29" s="105"/>
      <c r="BF29" s="105"/>
      <c r="BG29" s="105"/>
      <c r="BH29" s="105"/>
      <c r="BI29" s="105"/>
      <c r="BJ29" s="105"/>
    </row>
    <row r="30" spans="2:62" ht="18" hidden="1" customHeight="1" outlineLevel="1">
      <c r="B30" s="99"/>
      <c r="C30" s="908"/>
      <c r="D30" s="909"/>
      <c r="E30" s="909"/>
      <c r="F30" s="910"/>
      <c r="G30" s="890"/>
      <c r="H30" s="901"/>
      <c r="I30" s="152"/>
      <c r="J30" s="152"/>
      <c r="K30" s="152"/>
      <c r="L30" s="152"/>
      <c r="M30" s="152"/>
      <c r="N30" s="152"/>
      <c r="O30" s="152"/>
      <c r="P30" s="153"/>
      <c r="Q30" s="153"/>
      <c r="R30" s="156">
        <f t="shared" si="22"/>
        <v>0</v>
      </c>
      <c r="S30" s="156">
        <f t="shared" si="23"/>
        <v>0</v>
      </c>
      <c r="U30" s="157">
        <f>I30*$I$7+J30*$J$7+K30*$K$7+L30*$L$7+M30*$M$7+N30*$N$7+O30*$O$7+R30+S30</f>
        <v>0</v>
      </c>
      <c r="W30" s="152"/>
      <c r="X30" s="152"/>
      <c r="Y30" s="152"/>
      <c r="Z30" s="152"/>
      <c r="AA30" s="152"/>
      <c r="AB30" s="152"/>
      <c r="AC30" s="347"/>
      <c r="AD30" s="152"/>
      <c r="AE30" s="152"/>
      <c r="AF30" s="152"/>
      <c r="AG30" s="152"/>
      <c r="AH30" s="152"/>
      <c r="AI30" s="152"/>
      <c r="AJ30" s="347"/>
      <c r="AK30" s="152"/>
      <c r="AL30" s="152"/>
      <c r="AM30" s="295"/>
      <c r="AN30" s="228"/>
      <c r="AO30" s="228"/>
      <c r="AP30" s="228"/>
      <c r="AQ30" s="228"/>
      <c r="AR30" s="228"/>
      <c r="AS30" s="348"/>
      <c r="AT30" s="264">
        <f t="shared" si="12"/>
        <v>0</v>
      </c>
      <c r="AU30" s="259"/>
      <c r="AV30" s="265">
        <f t="shared" ref="AV30:AV44" si="26">AK30*$AK$7+AL30*$AL$7+AM30*$AM$7+SUM(AN30:AR30)*(1+Gewinn)*(1+SicherheitAngebot)+AT30/Zuschläge_IBN+AT30</f>
        <v>0</v>
      </c>
      <c r="AX30" s="265">
        <f>U30+AV30</f>
        <v>0</v>
      </c>
      <c r="AZ30" s="492">
        <f t="shared" ref="AZ30:AZ44" si="27">U30/(1+SicherheitAngebot)*(1+Sicherheit)</f>
        <v>0</v>
      </c>
      <c r="BB30" s="492">
        <f t="shared" ref="BB30:BB44" si="28">AV30/(1+SicherheitAngebot)*(1+Sicherheit)</f>
        <v>0</v>
      </c>
      <c r="BD30" s="265">
        <f>AZ30+BB30</f>
        <v>0</v>
      </c>
      <c r="BE30" s="105"/>
      <c r="BF30" s="105"/>
      <c r="BG30" s="105"/>
      <c r="BH30" s="105"/>
      <c r="BI30" s="105"/>
      <c r="BJ30" s="105"/>
    </row>
    <row r="31" spans="2:62" ht="18" hidden="1" customHeight="1" outlineLevel="1">
      <c r="B31" s="100"/>
      <c r="C31" s="908"/>
      <c r="D31" s="909"/>
      <c r="E31" s="909"/>
      <c r="F31" s="910"/>
      <c r="G31" s="890"/>
      <c r="H31" s="891"/>
      <c r="I31" s="152"/>
      <c r="J31" s="152"/>
      <c r="K31" s="152"/>
      <c r="L31" s="152"/>
      <c r="M31" s="152"/>
      <c r="N31" s="152"/>
      <c r="O31" s="152"/>
      <c r="P31" s="153"/>
      <c r="Q31" s="153"/>
      <c r="R31" s="156">
        <f t="shared" si="22"/>
        <v>0</v>
      </c>
      <c r="S31" s="156">
        <f t="shared" si="23"/>
        <v>0</v>
      </c>
      <c r="U31" s="157">
        <f t="shared" ref="U31:U44" si="29">I31*$I$7+J31*$J$7+K31*$K$7+L31*$L$7+M31*$M$7+N31*$N$7+O31*$O$7+R31+S31</f>
        <v>0</v>
      </c>
      <c r="W31" s="152"/>
      <c r="X31" s="152"/>
      <c r="Y31" s="152"/>
      <c r="Z31" s="152"/>
      <c r="AA31" s="152"/>
      <c r="AB31" s="152"/>
      <c r="AC31" s="347"/>
      <c r="AD31" s="152"/>
      <c r="AE31" s="152"/>
      <c r="AF31" s="152"/>
      <c r="AG31" s="152"/>
      <c r="AH31" s="152"/>
      <c r="AI31" s="152"/>
      <c r="AJ31" s="347"/>
      <c r="AK31" s="152"/>
      <c r="AL31" s="152"/>
      <c r="AM31" s="295"/>
      <c r="AN31" s="228"/>
      <c r="AO31" s="228"/>
      <c r="AP31" s="228"/>
      <c r="AQ31" s="228"/>
      <c r="AR31" s="228"/>
      <c r="AS31" s="348"/>
      <c r="AT31" s="264">
        <f t="shared" si="12"/>
        <v>0</v>
      </c>
      <c r="AU31" s="259"/>
      <c r="AV31" s="265">
        <f t="shared" si="26"/>
        <v>0</v>
      </c>
      <c r="AX31" s="265">
        <f t="shared" ref="AX31:AX44" si="30">U31+AV31</f>
        <v>0</v>
      </c>
      <c r="AZ31" s="492">
        <f t="shared" si="27"/>
        <v>0</v>
      </c>
      <c r="BB31" s="492">
        <f t="shared" si="28"/>
        <v>0</v>
      </c>
      <c r="BD31" s="265">
        <f t="shared" ref="BD31:BD44" si="31">AZ31+BB31</f>
        <v>0</v>
      </c>
      <c r="BE31" s="105"/>
      <c r="BF31" s="105"/>
      <c r="BG31" s="105"/>
      <c r="BH31" s="105"/>
      <c r="BI31" s="105"/>
      <c r="BJ31" s="105"/>
    </row>
    <row r="32" spans="2:62" ht="18" hidden="1" customHeight="1" outlineLevel="1">
      <c r="B32" s="100"/>
      <c r="C32" s="908"/>
      <c r="D32" s="909"/>
      <c r="E32" s="909"/>
      <c r="F32" s="910"/>
      <c r="G32" s="890"/>
      <c r="H32" s="891"/>
      <c r="I32" s="152"/>
      <c r="J32" s="152"/>
      <c r="K32" s="152"/>
      <c r="L32" s="152"/>
      <c r="M32" s="152"/>
      <c r="N32" s="152"/>
      <c r="O32" s="152"/>
      <c r="P32" s="153"/>
      <c r="Q32" s="153"/>
      <c r="R32" s="156">
        <f t="shared" si="22"/>
        <v>0</v>
      </c>
      <c r="S32" s="156">
        <f t="shared" si="23"/>
        <v>0</v>
      </c>
      <c r="U32" s="157">
        <f t="shared" si="29"/>
        <v>0</v>
      </c>
      <c r="W32" s="152"/>
      <c r="X32" s="152"/>
      <c r="Y32" s="152"/>
      <c r="Z32" s="152"/>
      <c r="AA32" s="152"/>
      <c r="AB32" s="152"/>
      <c r="AC32" s="347"/>
      <c r="AD32" s="152"/>
      <c r="AE32" s="152"/>
      <c r="AF32" s="152"/>
      <c r="AG32" s="152"/>
      <c r="AH32" s="152"/>
      <c r="AI32" s="152"/>
      <c r="AJ32" s="347"/>
      <c r="AK32" s="152"/>
      <c r="AL32" s="152"/>
      <c r="AM32" s="295"/>
      <c r="AN32" s="228"/>
      <c r="AO32" s="228"/>
      <c r="AP32" s="228"/>
      <c r="AQ32" s="228"/>
      <c r="AR32" s="228"/>
      <c r="AS32" s="348"/>
      <c r="AT32" s="264">
        <f t="shared" si="12"/>
        <v>0</v>
      </c>
      <c r="AU32" s="259"/>
      <c r="AV32" s="265">
        <f t="shared" si="26"/>
        <v>0</v>
      </c>
      <c r="AX32" s="265">
        <f t="shared" si="30"/>
        <v>0</v>
      </c>
      <c r="AZ32" s="492">
        <f t="shared" si="27"/>
        <v>0</v>
      </c>
      <c r="BB32" s="492">
        <f t="shared" si="28"/>
        <v>0</v>
      </c>
      <c r="BD32" s="265">
        <f t="shared" si="31"/>
        <v>0</v>
      </c>
      <c r="BE32" s="105"/>
      <c r="BF32" s="105"/>
      <c r="BG32" s="105"/>
      <c r="BH32" s="105"/>
      <c r="BI32" s="105"/>
      <c r="BJ32" s="105"/>
    </row>
    <row r="33" spans="2:62" ht="18" hidden="1" customHeight="1" outlineLevel="1">
      <c r="B33" s="100"/>
      <c r="C33" s="908"/>
      <c r="D33" s="909"/>
      <c r="E33" s="909"/>
      <c r="F33" s="910"/>
      <c r="G33" s="890"/>
      <c r="H33" s="891"/>
      <c r="I33" s="152"/>
      <c r="J33" s="152"/>
      <c r="K33" s="152"/>
      <c r="L33" s="152"/>
      <c r="M33" s="152"/>
      <c r="N33" s="152"/>
      <c r="O33" s="152"/>
      <c r="P33" s="153"/>
      <c r="Q33" s="153"/>
      <c r="R33" s="156">
        <f t="shared" si="22"/>
        <v>0</v>
      </c>
      <c r="S33" s="156">
        <f t="shared" si="23"/>
        <v>0</v>
      </c>
      <c r="U33" s="157">
        <f t="shared" si="29"/>
        <v>0</v>
      </c>
      <c r="W33" s="152"/>
      <c r="X33" s="152"/>
      <c r="Y33" s="152"/>
      <c r="Z33" s="152"/>
      <c r="AA33" s="152"/>
      <c r="AB33" s="152"/>
      <c r="AC33" s="347"/>
      <c r="AD33" s="152"/>
      <c r="AE33" s="152"/>
      <c r="AF33" s="152"/>
      <c r="AG33" s="152"/>
      <c r="AH33" s="152"/>
      <c r="AI33" s="152"/>
      <c r="AJ33" s="347"/>
      <c r="AK33" s="152"/>
      <c r="AL33" s="152"/>
      <c r="AM33" s="295"/>
      <c r="AN33" s="228"/>
      <c r="AO33" s="228"/>
      <c r="AP33" s="228"/>
      <c r="AQ33" s="228"/>
      <c r="AR33" s="228"/>
      <c r="AS33" s="348"/>
      <c r="AT33" s="264">
        <f t="shared" si="12"/>
        <v>0</v>
      </c>
      <c r="AU33" s="259"/>
      <c r="AV33" s="265">
        <f t="shared" si="26"/>
        <v>0</v>
      </c>
      <c r="AX33" s="265">
        <f t="shared" si="30"/>
        <v>0</v>
      </c>
      <c r="AZ33" s="492">
        <f t="shared" si="27"/>
        <v>0</v>
      </c>
      <c r="BB33" s="492">
        <f t="shared" si="28"/>
        <v>0</v>
      </c>
      <c r="BD33" s="265">
        <f t="shared" si="31"/>
        <v>0</v>
      </c>
      <c r="BE33" s="105"/>
      <c r="BF33" s="105"/>
      <c r="BG33" s="105"/>
      <c r="BH33" s="105"/>
      <c r="BI33" s="105"/>
      <c r="BJ33" s="105"/>
    </row>
    <row r="34" spans="2:62" ht="18" hidden="1" customHeight="1" outlineLevel="1">
      <c r="B34" s="100"/>
      <c r="C34" s="908"/>
      <c r="D34" s="909"/>
      <c r="E34" s="909"/>
      <c r="F34" s="910"/>
      <c r="G34" s="890"/>
      <c r="H34" s="891"/>
      <c r="I34" s="152"/>
      <c r="J34" s="152"/>
      <c r="K34" s="152"/>
      <c r="L34" s="152"/>
      <c r="M34" s="152"/>
      <c r="N34" s="152"/>
      <c r="O34" s="152"/>
      <c r="P34" s="153"/>
      <c r="Q34" s="153"/>
      <c r="R34" s="156">
        <f t="shared" si="22"/>
        <v>0</v>
      </c>
      <c r="S34" s="156">
        <f t="shared" si="23"/>
        <v>0</v>
      </c>
      <c r="U34" s="157">
        <f t="shared" si="29"/>
        <v>0</v>
      </c>
      <c r="W34" s="152"/>
      <c r="X34" s="152"/>
      <c r="Y34" s="152"/>
      <c r="Z34" s="152"/>
      <c r="AA34" s="152"/>
      <c r="AB34" s="152"/>
      <c r="AC34" s="347"/>
      <c r="AD34" s="152"/>
      <c r="AE34" s="152"/>
      <c r="AF34" s="152"/>
      <c r="AG34" s="152"/>
      <c r="AH34" s="152"/>
      <c r="AI34" s="152"/>
      <c r="AJ34" s="347"/>
      <c r="AK34" s="152"/>
      <c r="AL34" s="152"/>
      <c r="AM34" s="295"/>
      <c r="AN34" s="228"/>
      <c r="AO34" s="228"/>
      <c r="AP34" s="228"/>
      <c r="AQ34" s="228"/>
      <c r="AR34" s="228"/>
      <c r="AS34" s="348"/>
      <c r="AT34" s="264">
        <f t="shared" si="12"/>
        <v>0</v>
      </c>
      <c r="AU34" s="259"/>
      <c r="AV34" s="265">
        <f t="shared" si="26"/>
        <v>0</v>
      </c>
      <c r="AX34" s="265">
        <f t="shared" si="30"/>
        <v>0</v>
      </c>
      <c r="AZ34" s="492">
        <f t="shared" si="27"/>
        <v>0</v>
      </c>
      <c r="BB34" s="492">
        <f t="shared" si="28"/>
        <v>0</v>
      </c>
      <c r="BD34" s="265">
        <f t="shared" si="31"/>
        <v>0</v>
      </c>
      <c r="BE34" s="105"/>
      <c r="BF34" s="105"/>
      <c r="BG34" s="105"/>
      <c r="BH34" s="105"/>
      <c r="BI34" s="105"/>
      <c r="BJ34" s="105"/>
    </row>
    <row r="35" spans="2:62" ht="18" hidden="1" customHeight="1" outlineLevel="1">
      <c r="B35" s="100"/>
      <c r="C35" s="908"/>
      <c r="D35" s="909"/>
      <c r="E35" s="909"/>
      <c r="F35" s="910"/>
      <c r="G35" s="890"/>
      <c r="H35" s="891"/>
      <c r="I35" s="152"/>
      <c r="J35" s="152"/>
      <c r="K35" s="152"/>
      <c r="L35" s="152"/>
      <c r="M35" s="152"/>
      <c r="N35" s="152"/>
      <c r="O35" s="152"/>
      <c r="P35" s="153"/>
      <c r="Q35" s="153"/>
      <c r="R35" s="156">
        <f t="shared" si="22"/>
        <v>0</v>
      </c>
      <c r="S35" s="156">
        <f t="shared" si="23"/>
        <v>0</v>
      </c>
      <c r="U35" s="157">
        <f t="shared" si="29"/>
        <v>0</v>
      </c>
      <c r="W35" s="152"/>
      <c r="X35" s="152"/>
      <c r="Y35" s="152"/>
      <c r="Z35" s="152"/>
      <c r="AA35" s="152"/>
      <c r="AB35" s="152"/>
      <c r="AC35" s="347"/>
      <c r="AD35" s="152"/>
      <c r="AE35" s="152"/>
      <c r="AF35" s="152"/>
      <c r="AG35" s="152"/>
      <c r="AH35" s="152"/>
      <c r="AI35" s="152"/>
      <c r="AJ35" s="347"/>
      <c r="AK35" s="152"/>
      <c r="AL35" s="152"/>
      <c r="AM35" s="295"/>
      <c r="AN35" s="228"/>
      <c r="AO35" s="228"/>
      <c r="AP35" s="228"/>
      <c r="AQ35" s="228"/>
      <c r="AR35" s="228"/>
      <c r="AS35" s="348"/>
      <c r="AT35" s="264">
        <f t="shared" si="12"/>
        <v>0</v>
      </c>
      <c r="AU35" s="259"/>
      <c r="AV35" s="265">
        <f t="shared" si="26"/>
        <v>0</v>
      </c>
      <c r="AX35" s="265">
        <f t="shared" si="30"/>
        <v>0</v>
      </c>
      <c r="AZ35" s="492">
        <f t="shared" si="27"/>
        <v>0</v>
      </c>
      <c r="BB35" s="492">
        <f t="shared" si="28"/>
        <v>0</v>
      </c>
      <c r="BD35" s="265">
        <f t="shared" si="31"/>
        <v>0</v>
      </c>
      <c r="BE35" s="105"/>
      <c r="BF35" s="105"/>
      <c r="BG35" s="105"/>
      <c r="BH35" s="105"/>
      <c r="BI35" s="105"/>
      <c r="BJ35" s="105"/>
    </row>
    <row r="36" spans="2:62" ht="18" hidden="1" customHeight="1" outlineLevel="1">
      <c r="B36" s="100"/>
      <c r="C36" s="908"/>
      <c r="D36" s="909"/>
      <c r="E36" s="909"/>
      <c r="F36" s="910"/>
      <c r="G36" s="890"/>
      <c r="H36" s="891"/>
      <c r="I36" s="152"/>
      <c r="J36" s="152"/>
      <c r="K36" s="152"/>
      <c r="L36" s="152"/>
      <c r="M36" s="152"/>
      <c r="N36" s="152"/>
      <c r="O36" s="152"/>
      <c r="P36" s="153"/>
      <c r="Q36" s="153"/>
      <c r="R36" s="156">
        <f t="shared" si="22"/>
        <v>0</v>
      </c>
      <c r="S36" s="156">
        <f t="shared" si="23"/>
        <v>0</v>
      </c>
      <c r="U36" s="157">
        <f t="shared" si="29"/>
        <v>0</v>
      </c>
      <c r="W36" s="152"/>
      <c r="X36" s="152"/>
      <c r="Y36" s="152"/>
      <c r="Z36" s="152"/>
      <c r="AA36" s="152"/>
      <c r="AB36" s="152"/>
      <c r="AC36" s="347"/>
      <c r="AD36" s="152"/>
      <c r="AE36" s="152"/>
      <c r="AF36" s="152"/>
      <c r="AG36" s="152"/>
      <c r="AH36" s="152"/>
      <c r="AI36" s="152"/>
      <c r="AJ36" s="347"/>
      <c r="AK36" s="152"/>
      <c r="AL36" s="152"/>
      <c r="AM36" s="295"/>
      <c r="AN36" s="228"/>
      <c r="AO36" s="228"/>
      <c r="AP36" s="228"/>
      <c r="AQ36" s="228"/>
      <c r="AR36" s="228"/>
      <c r="AS36" s="348"/>
      <c r="AT36" s="264">
        <f t="shared" si="12"/>
        <v>0</v>
      </c>
      <c r="AU36" s="259"/>
      <c r="AV36" s="265">
        <f t="shared" si="26"/>
        <v>0</v>
      </c>
      <c r="AX36" s="265">
        <f t="shared" si="30"/>
        <v>0</v>
      </c>
      <c r="AZ36" s="492">
        <f t="shared" si="27"/>
        <v>0</v>
      </c>
      <c r="BB36" s="492">
        <f t="shared" si="28"/>
        <v>0</v>
      </c>
      <c r="BD36" s="265">
        <f t="shared" si="31"/>
        <v>0</v>
      </c>
      <c r="BE36" s="105"/>
      <c r="BF36" s="105"/>
      <c r="BG36" s="105"/>
      <c r="BH36" s="105"/>
      <c r="BI36" s="105"/>
      <c r="BJ36" s="105"/>
    </row>
    <row r="37" spans="2:62" ht="18" hidden="1" customHeight="1" outlineLevel="1">
      <c r="B37" s="100"/>
      <c r="C37" s="908"/>
      <c r="D37" s="909"/>
      <c r="E37" s="909"/>
      <c r="F37" s="910"/>
      <c r="G37" s="890"/>
      <c r="H37" s="891"/>
      <c r="I37" s="152"/>
      <c r="J37" s="152"/>
      <c r="K37" s="152"/>
      <c r="L37" s="152"/>
      <c r="M37" s="152"/>
      <c r="N37" s="152"/>
      <c r="O37" s="152"/>
      <c r="P37" s="153"/>
      <c r="Q37" s="153"/>
      <c r="R37" s="156">
        <f t="shared" si="22"/>
        <v>0</v>
      </c>
      <c r="S37" s="156">
        <f t="shared" si="23"/>
        <v>0</v>
      </c>
      <c r="U37" s="157">
        <f t="shared" si="29"/>
        <v>0</v>
      </c>
      <c r="W37" s="152"/>
      <c r="X37" s="152"/>
      <c r="Y37" s="152"/>
      <c r="Z37" s="152"/>
      <c r="AA37" s="152"/>
      <c r="AB37" s="152"/>
      <c r="AC37" s="347"/>
      <c r="AD37" s="152"/>
      <c r="AE37" s="152"/>
      <c r="AF37" s="152"/>
      <c r="AG37" s="152"/>
      <c r="AH37" s="152"/>
      <c r="AI37" s="152"/>
      <c r="AJ37" s="347"/>
      <c r="AK37" s="152"/>
      <c r="AL37" s="152"/>
      <c r="AM37" s="295"/>
      <c r="AN37" s="228"/>
      <c r="AO37" s="228"/>
      <c r="AP37" s="228"/>
      <c r="AQ37" s="228"/>
      <c r="AR37" s="228"/>
      <c r="AS37" s="348"/>
      <c r="AT37" s="264">
        <f t="shared" si="12"/>
        <v>0</v>
      </c>
      <c r="AU37" s="259"/>
      <c r="AV37" s="265">
        <f t="shared" si="26"/>
        <v>0</v>
      </c>
      <c r="AX37" s="265">
        <f t="shared" si="30"/>
        <v>0</v>
      </c>
      <c r="AZ37" s="492">
        <f t="shared" si="27"/>
        <v>0</v>
      </c>
      <c r="BB37" s="492">
        <f t="shared" si="28"/>
        <v>0</v>
      </c>
      <c r="BD37" s="265">
        <f t="shared" si="31"/>
        <v>0</v>
      </c>
      <c r="BE37" s="105"/>
      <c r="BF37" s="105"/>
      <c r="BG37" s="105"/>
      <c r="BH37" s="105"/>
      <c r="BI37" s="105"/>
      <c r="BJ37" s="105"/>
    </row>
    <row r="38" spans="2:62" ht="18" hidden="1" customHeight="1" outlineLevel="1">
      <c r="B38" s="100"/>
      <c r="C38" s="908"/>
      <c r="D38" s="909"/>
      <c r="E38" s="909"/>
      <c r="F38" s="910"/>
      <c r="G38" s="890"/>
      <c r="H38" s="891"/>
      <c r="I38" s="152"/>
      <c r="J38" s="152"/>
      <c r="K38" s="152"/>
      <c r="L38" s="152"/>
      <c r="M38" s="152"/>
      <c r="N38" s="152"/>
      <c r="O38" s="152"/>
      <c r="P38" s="153"/>
      <c r="Q38" s="153"/>
      <c r="R38" s="156">
        <f t="shared" si="22"/>
        <v>0</v>
      </c>
      <c r="S38" s="156">
        <f t="shared" si="23"/>
        <v>0</v>
      </c>
      <c r="U38" s="157">
        <f t="shared" si="29"/>
        <v>0</v>
      </c>
      <c r="W38" s="152"/>
      <c r="X38" s="152"/>
      <c r="Y38" s="152"/>
      <c r="Z38" s="152"/>
      <c r="AA38" s="152"/>
      <c r="AB38" s="152"/>
      <c r="AC38" s="347"/>
      <c r="AD38" s="152"/>
      <c r="AE38" s="152"/>
      <c r="AF38" s="152"/>
      <c r="AG38" s="152"/>
      <c r="AH38" s="152"/>
      <c r="AI38" s="152"/>
      <c r="AJ38" s="347"/>
      <c r="AK38" s="152"/>
      <c r="AL38" s="152"/>
      <c r="AM38" s="295"/>
      <c r="AN38" s="228"/>
      <c r="AO38" s="228"/>
      <c r="AP38" s="228"/>
      <c r="AQ38" s="228"/>
      <c r="AR38" s="228"/>
      <c r="AS38" s="348"/>
      <c r="AT38" s="264">
        <f t="shared" si="12"/>
        <v>0</v>
      </c>
      <c r="AU38" s="259"/>
      <c r="AV38" s="265">
        <f t="shared" si="26"/>
        <v>0</v>
      </c>
      <c r="AX38" s="265">
        <f t="shared" si="30"/>
        <v>0</v>
      </c>
      <c r="AZ38" s="492">
        <f t="shared" si="27"/>
        <v>0</v>
      </c>
      <c r="BB38" s="492">
        <f t="shared" si="28"/>
        <v>0</v>
      </c>
      <c r="BD38" s="265">
        <f t="shared" si="31"/>
        <v>0</v>
      </c>
      <c r="BE38" s="105"/>
      <c r="BF38" s="105"/>
      <c r="BG38" s="105"/>
      <c r="BH38" s="105"/>
      <c r="BI38" s="105"/>
      <c r="BJ38" s="105"/>
    </row>
    <row r="39" spans="2:62" ht="18" hidden="1" customHeight="1" outlineLevel="1">
      <c r="B39" s="100"/>
      <c r="C39" s="908"/>
      <c r="D39" s="909"/>
      <c r="E39" s="909"/>
      <c r="F39" s="910"/>
      <c r="G39" s="890"/>
      <c r="H39" s="891"/>
      <c r="I39" s="152"/>
      <c r="J39" s="152"/>
      <c r="K39" s="152"/>
      <c r="L39" s="152"/>
      <c r="M39" s="152"/>
      <c r="N39" s="152"/>
      <c r="O39" s="152"/>
      <c r="P39" s="153"/>
      <c r="Q39" s="153"/>
      <c r="R39" s="156">
        <f t="shared" si="22"/>
        <v>0</v>
      </c>
      <c r="S39" s="156">
        <f t="shared" si="23"/>
        <v>0</v>
      </c>
      <c r="U39" s="157">
        <f t="shared" si="29"/>
        <v>0</v>
      </c>
      <c r="W39" s="152"/>
      <c r="X39" s="152"/>
      <c r="Y39" s="152"/>
      <c r="Z39" s="152"/>
      <c r="AA39" s="152"/>
      <c r="AB39" s="152"/>
      <c r="AC39" s="347"/>
      <c r="AD39" s="152"/>
      <c r="AE39" s="152"/>
      <c r="AF39" s="152"/>
      <c r="AG39" s="152"/>
      <c r="AH39" s="152"/>
      <c r="AI39" s="152"/>
      <c r="AJ39" s="347"/>
      <c r="AK39" s="152"/>
      <c r="AL39" s="152"/>
      <c r="AM39" s="295"/>
      <c r="AN39" s="228"/>
      <c r="AO39" s="228"/>
      <c r="AP39" s="228"/>
      <c r="AQ39" s="228"/>
      <c r="AR39" s="228"/>
      <c r="AS39" s="348"/>
      <c r="AT39" s="264">
        <f t="shared" si="12"/>
        <v>0</v>
      </c>
      <c r="AU39" s="259"/>
      <c r="AV39" s="265">
        <f t="shared" si="26"/>
        <v>0</v>
      </c>
      <c r="AX39" s="265">
        <f t="shared" si="30"/>
        <v>0</v>
      </c>
      <c r="AZ39" s="492">
        <f t="shared" si="27"/>
        <v>0</v>
      </c>
      <c r="BB39" s="492">
        <f t="shared" si="28"/>
        <v>0</v>
      </c>
      <c r="BD39" s="265">
        <f t="shared" si="31"/>
        <v>0</v>
      </c>
      <c r="BE39" s="105"/>
      <c r="BF39" s="105"/>
      <c r="BG39" s="105"/>
      <c r="BH39" s="105"/>
      <c r="BI39" s="105"/>
      <c r="BJ39" s="105"/>
    </row>
    <row r="40" spans="2:62" ht="18" hidden="1" customHeight="1" outlineLevel="1">
      <c r="B40" s="100"/>
      <c r="C40" s="908"/>
      <c r="D40" s="909"/>
      <c r="E40" s="909"/>
      <c r="F40" s="910"/>
      <c r="G40" s="890"/>
      <c r="H40" s="891"/>
      <c r="I40" s="152"/>
      <c r="J40" s="152"/>
      <c r="K40" s="152"/>
      <c r="L40" s="152"/>
      <c r="M40" s="152"/>
      <c r="N40" s="152"/>
      <c r="O40" s="152"/>
      <c r="P40" s="153"/>
      <c r="Q40" s="153"/>
      <c r="R40" s="156">
        <f t="shared" si="22"/>
        <v>0</v>
      </c>
      <c r="S40" s="156">
        <f t="shared" si="23"/>
        <v>0</v>
      </c>
      <c r="U40" s="157">
        <f t="shared" si="29"/>
        <v>0</v>
      </c>
      <c r="W40" s="152"/>
      <c r="X40" s="152"/>
      <c r="Y40" s="152"/>
      <c r="Z40" s="152"/>
      <c r="AA40" s="152"/>
      <c r="AB40" s="152"/>
      <c r="AC40" s="347"/>
      <c r="AD40" s="152"/>
      <c r="AE40" s="152"/>
      <c r="AF40" s="152"/>
      <c r="AG40" s="152"/>
      <c r="AH40" s="152"/>
      <c r="AI40" s="152"/>
      <c r="AJ40" s="347"/>
      <c r="AK40" s="152"/>
      <c r="AL40" s="152"/>
      <c r="AM40" s="295"/>
      <c r="AN40" s="228"/>
      <c r="AO40" s="228"/>
      <c r="AP40" s="228"/>
      <c r="AQ40" s="228"/>
      <c r="AR40" s="228"/>
      <c r="AS40" s="348"/>
      <c r="AT40" s="264">
        <f t="shared" si="12"/>
        <v>0</v>
      </c>
      <c r="AU40" s="259"/>
      <c r="AV40" s="265">
        <f t="shared" si="26"/>
        <v>0</v>
      </c>
      <c r="AX40" s="265">
        <f t="shared" si="30"/>
        <v>0</v>
      </c>
      <c r="AZ40" s="492">
        <f t="shared" si="27"/>
        <v>0</v>
      </c>
      <c r="BB40" s="492">
        <f t="shared" si="28"/>
        <v>0</v>
      </c>
      <c r="BD40" s="265">
        <f t="shared" si="31"/>
        <v>0</v>
      </c>
      <c r="BE40" s="105"/>
      <c r="BF40" s="105"/>
      <c r="BG40" s="105"/>
      <c r="BH40" s="105"/>
      <c r="BI40" s="105"/>
      <c r="BJ40" s="105"/>
    </row>
    <row r="41" spans="2:62" ht="18" hidden="1" customHeight="1" outlineLevel="1">
      <c r="B41" s="100"/>
      <c r="C41" s="908"/>
      <c r="D41" s="909"/>
      <c r="E41" s="909"/>
      <c r="F41" s="910"/>
      <c r="G41" s="890"/>
      <c r="H41" s="891"/>
      <c r="I41" s="152"/>
      <c r="J41" s="152"/>
      <c r="K41" s="152"/>
      <c r="L41" s="152"/>
      <c r="M41" s="152"/>
      <c r="N41" s="152"/>
      <c r="O41" s="152"/>
      <c r="P41" s="153"/>
      <c r="Q41" s="153"/>
      <c r="R41" s="156">
        <f t="shared" si="22"/>
        <v>0</v>
      </c>
      <c r="S41" s="156">
        <f t="shared" si="23"/>
        <v>0</v>
      </c>
      <c r="U41" s="157">
        <f t="shared" si="29"/>
        <v>0</v>
      </c>
      <c r="W41" s="152"/>
      <c r="X41" s="152"/>
      <c r="Y41" s="152"/>
      <c r="Z41" s="152"/>
      <c r="AA41" s="152"/>
      <c r="AB41" s="152"/>
      <c r="AC41" s="347"/>
      <c r="AD41" s="152"/>
      <c r="AE41" s="152"/>
      <c r="AF41" s="152"/>
      <c r="AG41" s="152"/>
      <c r="AH41" s="152"/>
      <c r="AI41" s="152"/>
      <c r="AJ41" s="347"/>
      <c r="AK41" s="152"/>
      <c r="AL41" s="152"/>
      <c r="AM41" s="295"/>
      <c r="AN41" s="228"/>
      <c r="AO41" s="228"/>
      <c r="AP41" s="228"/>
      <c r="AQ41" s="228"/>
      <c r="AR41" s="228"/>
      <c r="AS41" s="348"/>
      <c r="AT41" s="264">
        <f t="shared" si="12"/>
        <v>0</v>
      </c>
      <c r="AU41" s="259"/>
      <c r="AV41" s="265">
        <f t="shared" si="26"/>
        <v>0</v>
      </c>
      <c r="AX41" s="265">
        <f t="shared" si="30"/>
        <v>0</v>
      </c>
      <c r="AZ41" s="492">
        <f t="shared" si="27"/>
        <v>0</v>
      </c>
      <c r="BB41" s="492">
        <f t="shared" si="28"/>
        <v>0</v>
      </c>
      <c r="BD41" s="265">
        <f t="shared" si="31"/>
        <v>0</v>
      </c>
      <c r="BE41" s="105"/>
      <c r="BF41" s="105"/>
      <c r="BG41" s="105"/>
      <c r="BH41" s="105"/>
      <c r="BI41" s="105"/>
      <c r="BJ41" s="105"/>
    </row>
    <row r="42" spans="2:62" ht="18" hidden="1" customHeight="1" outlineLevel="1">
      <c r="B42" s="100"/>
      <c r="C42" s="908"/>
      <c r="D42" s="909"/>
      <c r="E42" s="909"/>
      <c r="F42" s="910"/>
      <c r="G42" s="890"/>
      <c r="H42" s="891"/>
      <c r="I42" s="152"/>
      <c r="J42" s="152"/>
      <c r="K42" s="152"/>
      <c r="L42" s="152"/>
      <c r="M42" s="152"/>
      <c r="N42" s="152"/>
      <c r="O42" s="152"/>
      <c r="P42" s="153"/>
      <c r="Q42" s="153"/>
      <c r="R42" s="156">
        <f t="shared" si="22"/>
        <v>0</v>
      </c>
      <c r="S42" s="156">
        <f t="shared" si="23"/>
        <v>0</v>
      </c>
      <c r="U42" s="157">
        <f t="shared" si="29"/>
        <v>0</v>
      </c>
      <c r="W42" s="152"/>
      <c r="X42" s="152"/>
      <c r="Y42" s="152"/>
      <c r="Z42" s="152"/>
      <c r="AA42" s="152"/>
      <c r="AB42" s="152"/>
      <c r="AC42" s="347"/>
      <c r="AD42" s="152"/>
      <c r="AE42" s="152"/>
      <c r="AF42" s="152"/>
      <c r="AG42" s="152"/>
      <c r="AH42" s="152"/>
      <c r="AI42" s="152"/>
      <c r="AJ42" s="347"/>
      <c r="AK42" s="152"/>
      <c r="AL42" s="152"/>
      <c r="AM42" s="295"/>
      <c r="AN42" s="228"/>
      <c r="AO42" s="228"/>
      <c r="AP42" s="228"/>
      <c r="AQ42" s="228"/>
      <c r="AR42" s="228"/>
      <c r="AS42" s="348"/>
      <c r="AT42" s="264">
        <f t="shared" si="12"/>
        <v>0</v>
      </c>
      <c r="AU42" s="259"/>
      <c r="AV42" s="265">
        <f t="shared" si="26"/>
        <v>0</v>
      </c>
      <c r="AX42" s="265">
        <f t="shared" si="30"/>
        <v>0</v>
      </c>
      <c r="AZ42" s="492">
        <f t="shared" si="27"/>
        <v>0</v>
      </c>
      <c r="BB42" s="492">
        <f t="shared" si="28"/>
        <v>0</v>
      </c>
      <c r="BD42" s="265">
        <f t="shared" si="31"/>
        <v>0</v>
      </c>
      <c r="BE42" s="105"/>
      <c r="BF42" s="105"/>
      <c r="BG42" s="105"/>
      <c r="BH42" s="105"/>
      <c r="BI42" s="105"/>
      <c r="BJ42" s="105"/>
    </row>
    <row r="43" spans="2:62" ht="18" hidden="1" customHeight="1" outlineLevel="1">
      <c r="B43" s="100"/>
      <c r="C43" s="908"/>
      <c r="D43" s="909"/>
      <c r="E43" s="909"/>
      <c r="F43" s="910"/>
      <c r="G43" s="890"/>
      <c r="H43" s="891"/>
      <c r="I43" s="152"/>
      <c r="J43" s="152"/>
      <c r="K43" s="152"/>
      <c r="L43" s="152"/>
      <c r="M43" s="152"/>
      <c r="N43" s="152"/>
      <c r="O43" s="152"/>
      <c r="P43" s="153"/>
      <c r="Q43" s="153"/>
      <c r="R43" s="156">
        <f t="shared" si="22"/>
        <v>0</v>
      </c>
      <c r="S43" s="156">
        <f t="shared" si="23"/>
        <v>0</v>
      </c>
      <c r="U43" s="157">
        <f t="shared" si="29"/>
        <v>0</v>
      </c>
      <c r="W43" s="152"/>
      <c r="X43" s="152"/>
      <c r="Y43" s="152"/>
      <c r="Z43" s="152"/>
      <c r="AA43" s="152"/>
      <c r="AB43" s="152"/>
      <c r="AC43" s="347"/>
      <c r="AD43" s="152"/>
      <c r="AE43" s="152"/>
      <c r="AF43" s="152"/>
      <c r="AG43" s="152"/>
      <c r="AH43" s="152"/>
      <c r="AI43" s="152"/>
      <c r="AJ43" s="347"/>
      <c r="AK43" s="152"/>
      <c r="AL43" s="152"/>
      <c r="AM43" s="295"/>
      <c r="AN43" s="228"/>
      <c r="AO43" s="228"/>
      <c r="AP43" s="228"/>
      <c r="AQ43" s="228"/>
      <c r="AR43" s="228"/>
      <c r="AS43" s="348"/>
      <c r="AT43" s="264">
        <f t="shared" si="12"/>
        <v>0</v>
      </c>
      <c r="AU43" s="259"/>
      <c r="AV43" s="265">
        <f t="shared" si="26"/>
        <v>0</v>
      </c>
      <c r="AX43" s="265">
        <f t="shared" si="30"/>
        <v>0</v>
      </c>
      <c r="AZ43" s="492">
        <f t="shared" si="27"/>
        <v>0</v>
      </c>
      <c r="BB43" s="492">
        <f t="shared" si="28"/>
        <v>0</v>
      </c>
      <c r="BD43" s="265">
        <f t="shared" si="31"/>
        <v>0</v>
      </c>
      <c r="BE43" s="105"/>
      <c r="BF43" s="105"/>
      <c r="BG43" s="105"/>
      <c r="BH43" s="105"/>
      <c r="BI43" s="105"/>
      <c r="BJ43" s="105"/>
    </row>
    <row r="44" spans="2:62" ht="18" hidden="1" customHeight="1" outlineLevel="1">
      <c r="B44" s="100"/>
      <c r="C44" s="908"/>
      <c r="D44" s="909"/>
      <c r="E44" s="909"/>
      <c r="F44" s="910"/>
      <c r="G44" s="890"/>
      <c r="H44" s="891"/>
      <c r="I44" s="152"/>
      <c r="J44" s="152"/>
      <c r="K44" s="152"/>
      <c r="L44" s="152"/>
      <c r="M44" s="152"/>
      <c r="N44" s="152"/>
      <c r="O44" s="152"/>
      <c r="P44" s="153"/>
      <c r="Q44" s="153"/>
      <c r="R44" s="156">
        <f t="shared" si="22"/>
        <v>0</v>
      </c>
      <c r="S44" s="156">
        <f t="shared" si="23"/>
        <v>0</v>
      </c>
      <c r="U44" s="157">
        <f t="shared" si="29"/>
        <v>0</v>
      </c>
      <c r="W44" s="152"/>
      <c r="X44" s="152"/>
      <c r="Y44" s="152"/>
      <c r="Z44" s="152"/>
      <c r="AA44" s="152"/>
      <c r="AB44" s="152"/>
      <c r="AC44" s="347"/>
      <c r="AD44" s="152"/>
      <c r="AE44" s="152"/>
      <c r="AF44" s="152"/>
      <c r="AG44" s="152"/>
      <c r="AH44" s="152"/>
      <c r="AI44" s="152"/>
      <c r="AJ44" s="347"/>
      <c r="AK44" s="152"/>
      <c r="AL44" s="152"/>
      <c r="AM44" s="295"/>
      <c r="AN44" s="228"/>
      <c r="AO44" s="228"/>
      <c r="AP44" s="228"/>
      <c r="AQ44" s="228"/>
      <c r="AR44" s="228"/>
      <c r="AS44" s="348"/>
      <c r="AT44" s="264">
        <f t="shared" si="12"/>
        <v>0</v>
      </c>
      <c r="AU44" s="259"/>
      <c r="AV44" s="265">
        <f t="shared" si="26"/>
        <v>0</v>
      </c>
      <c r="AX44" s="265">
        <f t="shared" si="30"/>
        <v>0</v>
      </c>
      <c r="AZ44" s="492">
        <f t="shared" si="27"/>
        <v>0</v>
      </c>
      <c r="BB44" s="492">
        <f t="shared" si="28"/>
        <v>0</v>
      </c>
      <c r="BD44" s="265">
        <f t="shared" si="31"/>
        <v>0</v>
      </c>
      <c r="BE44" s="105"/>
      <c r="BF44" s="105"/>
      <c r="BG44" s="105"/>
      <c r="BH44" s="105"/>
      <c r="BI44" s="105"/>
      <c r="BJ44" s="105"/>
    </row>
    <row r="45" spans="2:62" ht="9.9499999999999993" hidden="1" customHeight="1" outlineLevel="1">
      <c r="B45" s="101"/>
      <c r="C45" s="208"/>
      <c r="D45" s="208"/>
      <c r="E45" s="208"/>
      <c r="F45" s="208"/>
      <c r="G45" s="237"/>
      <c r="H45" s="207"/>
      <c r="I45" s="257"/>
      <c r="J45" s="257"/>
      <c r="K45" s="257"/>
      <c r="L45" s="257"/>
      <c r="M45" s="257"/>
      <c r="N45" s="257"/>
      <c r="O45" s="257"/>
      <c r="P45" s="256"/>
      <c r="Q45" s="102"/>
      <c r="R45" s="102"/>
      <c r="S45" s="102"/>
      <c r="U45" s="98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Z45" s="493"/>
      <c r="BE45" s="105"/>
      <c r="BF45" s="105"/>
      <c r="BG45" s="105"/>
      <c r="BH45" s="105"/>
      <c r="BI45" s="105"/>
      <c r="BJ45" s="105"/>
    </row>
    <row r="46" spans="2:62" ht="20.100000000000001" customHeight="1" collapsed="1">
      <c r="B46" s="179">
        <f>B29+1</f>
        <v>3</v>
      </c>
      <c r="C46" s="916"/>
      <c r="D46" s="917"/>
      <c r="E46" s="917"/>
      <c r="F46" s="918"/>
      <c r="G46" s="429"/>
      <c r="H46" s="206">
        <v>1</v>
      </c>
      <c r="I46" s="642">
        <f t="shared" ref="I46" si="32">$H46*SUM(I47:I61)</f>
        <v>0</v>
      </c>
      <c r="J46" s="643">
        <f t="shared" ref="J46:O46" si="33">$H46*SUM(J47:J61)</f>
        <v>0</v>
      </c>
      <c r="K46" s="644">
        <f t="shared" si="33"/>
        <v>0</v>
      </c>
      <c r="L46" s="645">
        <f t="shared" si="33"/>
        <v>0</v>
      </c>
      <c r="M46" s="645">
        <f t="shared" si="33"/>
        <v>0</v>
      </c>
      <c r="N46" s="644">
        <f t="shared" si="33"/>
        <v>0</v>
      </c>
      <c r="O46" s="642">
        <f t="shared" si="33"/>
        <v>0</v>
      </c>
      <c r="P46" s="209">
        <f t="shared" ref="P46:Q46" si="34">$H46*SUM(P47:P61)</f>
        <v>0</v>
      </c>
      <c r="Q46" s="210">
        <f t="shared" si="34"/>
        <v>0</v>
      </c>
      <c r="R46" s="136">
        <f t="shared" ref="R46:R61" si="35">P46*(1+Gewinn)*(1+SicherheitAngebot)</f>
        <v>0</v>
      </c>
      <c r="S46" s="137">
        <f t="shared" ref="S46:S61" si="36">Q46*(1+MGKZ)*(1+Gewinn)*(1+SicherheitAngebot)</f>
        <v>0</v>
      </c>
      <c r="U46" s="10">
        <f>I46*$I$7+J46*$J$7+K46*$K$7+L46*$L$7+M46*$M$7+N46*$N$7+O46*$O$7+R46+S46</f>
        <v>0</v>
      </c>
      <c r="W46" s="646">
        <f t="shared" ref="W46:AB46" si="37">$H46*SUM(W47:W61)</f>
        <v>0</v>
      </c>
      <c r="X46" s="647">
        <f t="shared" si="37"/>
        <v>0</v>
      </c>
      <c r="Y46" s="648">
        <f t="shared" si="37"/>
        <v>0</v>
      </c>
      <c r="Z46" s="649">
        <f t="shared" si="37"/>
        <v>0</v>
      </c>
      <c r="AA46" s="648">
        <f t="shared" si="37"/>
        <v>0</v>
      </c>
      <c r="AB46" s="646">
        <f t="shared" si="37"/>
        <v>0</v>
      </c>
      <c r="AC46" s="258"/>
      <c r="AD46" s="646">
        <f t="shared" ref="AD46:AM46" si="38">$H46*SUM(AD47:AD61)</f>
        <v>0</v>
      </c>
      <c r="AE46" s="647">
        <f t="shared" si="38"/>
        <v>0</v>
      </c>
      <c r="AF46" s="648">
        <f t="shared" si="38"/>
        <v>0</v>
      </c>
      <c r="AG46" s="649">
        <f t="shared" si="38"/>
        <v>0</v>
      </c>
      <c r="AH46" s="648">
        <f t="shared" si="38"/>
        <v>0</v>
      </c>
      <c r="AI46" s="646">
        <f t="shared" si="38"/>
        <v>0</v>
      </c>
      <c r="AJ46" s="258"/>
      <c r="AK46" s="653">
        <f t="shared" si="38"/>
        <v>0</v>
      </c>
      <c r="AL46" s="653">
        <f t="shared" si="38"/>
        <v>0</v>
      </c>
      <c r="AM46" s="653">
        <f t="shared" si="38"/>
        <v>0</v>
      </c>
      <c r="AN46" s="227">
        <f>$H46*SUM(AN47:AN61)*(1+Gewinn)*(1+SicherheitAngebot)</f>
        <v>0</v>
      </c>
      <c r="AO46" s="227">
        <f>$H46*SUM(AO47:AO61)*(1+Gewinn)*(1+SicherheitAngebot)</f>
        <v>0</v>
      </c>
      <c r="AP46" s="227">
        <f>$H46*SUM(AP47:AP61)*(1+Gewinn)*(1+SicherheitAngebot)</f>
        <v>0</v>
      </c>
      <c r="AQ46" s="227">
        <f>$H46*SUM(AQ47:AQ61)*(1+Gewinn)*(1+SicherheitAngebot)</f>
        <v>0</v>
      </c>
      <c r="AR46" s="227">
        <f>$H46*SUM(AR47:AR61)*(1+Gewinn)*(1+SicherheitAngebot)</f>
        <v>0</v>
      </c>
      <c r="AS46" s="262"/>
      <c r="AT46" s="263">
        <f t="shared" ref="AT46:AT109" si="39">((W46+AD46)*$W$7+(X46+AE46)*$X$7+(Y46+Z46+AF46+AG46)*$Z$7+(AA46+AH46)*$AA$7+(AB46+AI46)*$AB$7)*Zuschläge_IBN</f>
        <v>0</v>
      </c>
      <c r="AU46" s="259"/>
      <c r="AV46" s="491">
        <f>AK46*$AK$7+AL46*$AL$7+AM46*$AM$7+SUM(AN46:AR46)+AT46/Zuschläge_IBN+AT46</f>
        <v>0</v>
      </c>
      <c r="AX46" s="685">
        <f>U46+AV46</f>
        <v>0</v>
      </c>
      <c r="AZ46" s="490">
        <f>IF(H46&gt;0,U46/(1+SicherheitAngebot)*(1+Sicherheit),0)</f>
        <v>0</v>
      </c>
      <c r="BB46" s="490">
        <f>IF(H46&gt;0,AV46/(1+SicherheitAngebot)*(1+Sicherheit),0)</f>
        <v>0</v>
      </c>
      <c r="BD46" s="490">
        <f>AZ46+BB46</f>
        <v>0</v>
      </c>
      <c r="BE46" s="105"/>
      <c r="BF46" s="105"/>
      <c r="BG46" s="105"/>
      <c r="BH46" s="105"/>
      <c r="BI46" s="105"/>
      <c r="BJ46" s="105"/>
    </row>
    <row r="47" spans="2:62" ht="20.100000000000001" hidden="1" customHeight="1" outlineLevel="1">
      <c r="B47" s="211"/>
      <c r="C47" s="908"/>
      <c r="D47" s="909"/>
      <c r="E47" s="909"/>
      <c r="F47" s="910"/>
      <c r="G47" s="890"/>
      <c r="H47" s="901"/>
      <c r="I47" s="152"/>
      <c r="J47" s="152"/>
      <c r="K47" s="152"/>
      <c r="L47" s="152"/>
      <c r="M47" s="152"/>
      <c r="N47" s="152"/>
      <c r="O47" s="152"/>
      <c r="P47" s="153"/>
      <c r="Q47" s="153"/>
      <c r="R47" s="156">
        <f t="shared" si="35"/>
        <v>0</v>
      </c>
      <c r="S47" s="156">
        <f t="shared" si="36"/>
        <v>0</v>
      </c>
      <c r="U47" s="157">
        <f>I47*$I$7+J47*$J$7+K47*$K$7+L47*$L$7+M47*$M$7+N47*$N$7+O47*$O$7+R47+S47</f>
        <v>0</v>
      </c>
      <c r="W47" s="152"/>
      <c r="X47" s="152"/>
      <c r="Y47" s="152"/>
      <c r="Z47" s="152"/>
      <c r="AA47" s="152"/>
      <c r="AB47" s="152"/>
      <c r="AC47" s="347"/>
      <c r="AD47" s="152"/>
      <c r="AE47" s="152"/>
      <c r="AF47" s="152"/>
      <c r="AG47" s="152"/>
      <c r="AH47" s="152"/>
      <c r="AI47" s="152"/>
      <c r="AJ47" s="347"/>
      <c r="AK47" s="152"/>
      <c r="AL47" s="152"/>
      <c r="AM47" s="295"/>
      <c r="AN47" s="228"/>
      <c r="AO47" s="228"/>
      <c r="AP47" s="228"/>
      <c r="AQ47" s="228"/>
      <c r="AR47" s="228"/>
      <c r="AS47" s="348"/>
      <c r="AT47" s="264">
        <f t="shared" si="39"/>
        <v>0</v>
      </c>
      <c r="AU47" s="259"/>
      <c r="AV47" s="265">
        <f t="shared" ref="AV47:AV61" si="40">AK47*$AK$7+AL47*$AL$7+AM47*$AM$7+SUM(AN47:AR47)*(1+Gewinn)*(1+SicherheitAngebot)+AT47/Zuschläge_IBN+AT47</f>
        <v>0</v>
      </c>
      <c r="AX47" s="265">
        <f>U47+AV47</f>
        <v>0</v>
      </c>
      <c r="AZ47" s="492">
        <f t="shared" ref="AZ47:AZ61" si="41">U47/(1+SicherheitAngebot)*(1+Sicherheit)</f>
        <v>0</v>
      </c>
      <c r="BB47" s="492">
        <f t="shared" ref="BB47:BB61" si="42">AV47/(1+SicherheitAngebot)*(1+Sicherheit)</f>
        <v>0</v>
      </c>
      <c r="BD47" s="265">
        <f>AZ47+BB47</f>
        <v>0</v>
      </c>
      <c r="BE47" s="105"/>
      <c r="BF47" s="105"/>
      <c r="BG47" s="105"/>
      <c r="BH47" s="105"/>
      <c r="BI47" s="105"/>
      <c r="BJ47" s="105"/>
    </row>
    <row r="48" spans="2:62" ht="20.100000000000001" hidden="1" customHeight="1" outlineLevel="1">
      <c r="B48" s="212"/>
      <c r="C48" s="908"/>
      <c r="D48" s="909"/>
      <c r="E48" s="909"/>
      <c r="F48" s="910"/>
      <c r="G48" s="890"/>
      <c r="H48" s="891"/>
      <c r="I48" s="152"/>
      <c r="J48" s="152"/>
      <c r="K48" s="152"/>
      <c r="L48" s="152"/>
      <c r="M48" s="152"/>
      <c r="N48" s="152"/>
      <c r="O48" s="152"/>
      <c r="P48" s="153"/>
      <c r="Q48" s="153"/>
      <c r="R48" s="156">
        <f t="shared" si="35"/>
        <v>0</v>
      </c>
      <c r="S48" s="156">
        <f t="shared" si="36"/>
        <v>0</v>
      </c>
      <c r="U48" s="157">
        <f t="shared" ref="U48:U61" si="43">I48*$I$7+J48*$J$7+K48*$K$7+L48*$L$7+M48*$M$7+N48*$N$7+O48*$O$7+R48+S48</f>
        <v>0</v>
      </c>
      <c r="W48" s="152"/>
      <c r="X48" s="152"/>
      <c r="Y48" s="152"/>
      <c r="Z48" s="152"/>
      <c r="AA48" s="152"/>
      <c r="AB48" s="152"/>
      <c r="AC48" s="347"/>
      <c r="AD48" s="152"/>
      <c r="AE48" s="152"/>
      <c r="AF48" s="152"/>
      <c r="AG48" s="152"/>
      <c r="AH48" s="152"/>
      <c r="AI48" s="152"/>
      <c r="AJ48" s="347"/>
      <c r="AK48" s="152"/>
      <c r="AL48" s="152"/>
      <c r="AM48" s="295"/>
      <c r="AN48" s="228"/>
      <c r="AO48" s="228"/>
      <c r="AP48" s="228"/>
      <c r="AQ48" s="228"/>
      <c r="AR48" s="228"/>
      <c r="AS48" s="348"/>
      <c r="AT48" s="264">
        <f t="shared" si="39"/>
        <v>0</v>
      </c>
      <c r="AU48" s="259"/>
      <c r="AV48" s="265">
        <f t="shared" si="40"/>
        <v>0</v>
      </c>
      <c r="AX48" s="265">
        <f t="shared" ref="AX48:AX61" si="44">U48+AV48</f>
        <v>0</v>
      </c>
      <c r="AZ48" s="492">
        <f t="shared" si="41"/>
        <v>0</v>
      </c>
      <c r="BB48" s="492">
        <f t="shared" si="42"/>
        <v>0</v>
      </c>
      <c r="BD48" s="265">
        <f t="shared" ref="BD48:BD61" si="45">AZ48+BB48</f>
        <v>0</v>
      </c>
      <c r="BE48" s="105"/>
      <c r="BF48" s="105"/>
      <c r="BG48" s="105"/>
      <c r="BH48" s="105"/>
      <c r="BI48" s="105"/>
      <c r="BJ48" s="105"/>
    </row>
    <row r="49" spans="2:62" ht="20.100000000000001" hidden="1" customHeight="1" outlineLevel="1">
      <c r="B49" s="212"/>
      <c r="C49" s="908"/>
      <c r="D49" s="909"/>
      <c r="E49" s="909"/>
      <c r="F49" s="910"/>
      <c r="G49" s="890"/>
      <c r="H49" s="891"/>
      <c r="I49" s="152"/>
      <c r="J49" s="152"/>
      <c r="K49" s="152"/>
      <c r="L49" s="152"/>
      <c r="M49" s="152"/>
      <c r="N49" s="152"/>
      <c r="O49" s="152"/>
      <c r="P49" s="153"/>
      <c r="Q49" s="153"/>
      <c r="R49" s="156">
        <f t="shared" si="35"/>
        <v>0</v>
      </c>
      <c r="S49" s="156">
        <f t="shared" si="36"/>
        <v>0</v>
      </c>
      <c r="U49" s="157">
        <f t="shared" si="43"/>
        <v>0</v>
      </c>
      <c r="W49" s="152"/>
      <c r="X49" s="152"/>
      <c r="Y49" s="152"/>
      <c r="Z49" s="152"/>
      <c r="AA49" s="152"/>
      <c r="AB49" s="152"/>
      <c r="AC49" s="347"/>
      <c r="AD49" s="152"/>
      <c r="AE49" s="152"/>
      <c r="AF49" s="152"/>
      <c r="AG49" s="152"/>
      <c r="AH49" s="152"/>
      <c r="AI49" s="152"/>
      <c r="AJ49" s="347"/>
      <c r="AK49" s="152"/>
      <c r="AL49" s="152"/>
      <c r="AM49" s="295"/>
      <c r="AN49" s="228"/>
      <c r="AO49" s="228"/>
      <c r="AP49" s="228"/>
      <c r="AQ49" s="228"/>
      <c r="AR49" s="228"/>
      <c r="AS49" s="348"/>
      <c r="AT49" s="264">
        <f t="shared" si="39"/>
        <v>0</v>
      </c>
      <c r="AU49" s="259"/>
      <c r="AV49" s="265">
        <f t="shared" si="40"/>
        <v>0</v>
      </c>
      <c r="AX49" s="265">
        <f t="shared" si="44"/>
        <v>0</v>
      </c>
      <c r="AZ49" s="492">
        <f t="shared" si="41"/>
        <v>0</v>
      </c>
      <c r="BB49" s="492">
        <f t="shared" si="42"/>
        <v>0</v>
      </c>
      <c r="BD49" s="265">
        <f t="shared" si="45"/>
        <v>0</v>
      </c>
      <c r="BE49" s="105"/>
      <c r="BF49" s="105"/>
      <c r="BG49" s="105"/>
      <c r="BH49" s="105"/>
      <c r="BI49" s="105"/>
      <c r="BJ49" s="105"/>
    </row>
    <row r="50" spans="2:62" ht="20.100000000000001" hidden="1" customHeight="1" outlineLevel="1">
      <c r="B50" s="212"/>
      <c r="C50" s="908"/>
      <c r="D50" s="909"/>
      <c r="E50" s="909"/>
      <c r="F50" s="910"/>
      <c r="G50" s="890"/>
      <c r="H50" s="891"/>
      <c r="I50" s="152"/>
      <c r="J50" s="152"/>
      <c r="K50" s="152"/>
      <c r="L50" s="152"/>
      <c r="M50" s="152"/>
      <c r="N50" s="152"/>
      <c r="O50" s="152"/>
      <c r="P50" s="153"/>
      <c r="Q50" s="153"/>
      <c r="R50" s="156">
        <f t="shared" si="35"/>
        <v>0</v>
      </c>
      <c r="S50" s="156">
        <f t="shared" si="36"/>
        <v>0</v>
      </c>
      <c r="U50" s="157">
        <f t="shared" si="43"/>
        <v>0</v>
      </c>
      <c r="W50" s="152"/>
      <c r="X50" s="152"/>
      <c r="Y50" s="152"/>
      <c r="Z50" s="152"/>
      <c r="AA50" s="152"/>
      <c r="AB50" s="152"/>
      <c r="AC50" s="347"/>
      <c r="AD50" s="152"/>
      <c r="AE50" s="152"/>
      <c r="AF50" s="152"/>
      <c r="AG50" s="152"/>
      <c r="AH50" s="152"/>
      <c r="AI50" s="152"/>
      <c r="AJ50" s="347"/>
      <c r="AK50" s="152"/>
      <c r="AL50" s="152"/>
      <c r="AM50" s="295"/>
      <c r="AN50" s="228"/>
      <c r="AO50" s="228"/>
      <c r="AP50" s="228"/>
      <c r="AQ50" s="228"/>
      <c r="AR50" s="228"/>
      <c r="AS50" s="348"/>
      <c r="AT50" s="264">
        <f t="shared" si="39"/>
        <v>0</v>
      </c>
      <c r="AU50" s="259"/>
      <c r="AV50" s="265">
        <f t="shared" si="40"/>
        <v>0</v>
      </c>
      <c r="AX50" s="265">
        <f t="shared" si="44"/>
        <v>0</v>
      </c>
      <c r="AZ50" s="492">
        <f t="shared" si="41"/>
        <v>0</v>
      </c>
      <c r="BB50" s="492">
        <f t="shared" si="42"/>
        <v>0</v>
      </c>
      <c r="BD50" s="265">
        <f t="shared" si="45"/>
        <v>0</v>
      </c>
      <c r="BE50" s="105"/>
      <c r="BF50" s="105"/>
      <c r="BG50" s="105"/>
      <c r="BH50" s="105"/>
      <c r="BI50" s="105"/>
      <c r="BJ50" s="105"/>
    </row>
    <row r="51" spans="2:62" ht="20.100000000000001" hidden="1" customHeight="1" outlineLevel="1">
      <c r="B51" s="212"/>
      <c r="C51" s="908"/>
      <c r="D51" s="909"/>
      <c r="E51" s="909"/>
      <c r="F51" s="910"/>
      <c r="G51" s="890"/>
      <c r="H51" s="891"/>
      <c r="I51" s="152"/>
      <c r="J51" s="152"/>
      <c r="K51" s="152"/>
      <c r="L51" s="152"/>
      <c r="M51" s="152"/>
      <c r="N51" s="152"/>
      <c r="O51" s="152"/>
      <c r="P51" s="153"/>
      <c r="Q51" s="153"/>
      <c r="R51" s="156">
        <f t="shared" si="35"/>
        <v>0</v>
      </c>
      <c r="S51" s="156">
        <f t="shared" si="36"/>
        <v>0</v>
      </c>
      <c r="U51" s="157">
        <f t="shared" si="43"/>
        <v>0</v>
      </c>
      <c r="W51" s="152"/>
      <c r="X51" s="152"/>
      <c r="Y51" s="152"/>
      <c r="Z51" s="152"/>
      <c r="AA51" s="152"/>
      <c r="AB51" s="152"/>
      <c r="AC51" s="347"/>
      <c r="AD51" s="152"/>
      <c r="AE51" s="152"/>
      <c r="AF51" s="152"/>
      <c r="AG51" s="152"/>
      <c r="AH51" s="152"/>
      <c r="AI51" s="152"/>
      <c r="AJ51" s="347"/>
      <c r="AK51" s="152"/>
      <c r="AL51" s="152"/>
      <c r="AM51" s="295"/>
      <c r="AN51" s="228"/>
      <c r="AO51" s="228"/>
      <c r="AP51" s="228"/>
      <c r="AQ51" s="228"/>
      <c r="AR51" s="228"/>
      <c r="AS51" s="348"/>
      <c r="AT51" s="264">
        <f t="shared" si="39"/>
        <v>0</v>
      </c>
      <c r="AU51" s="259"/>
      <c r="AV51" s="265">
        <f t="shared" si="40"/>
        <v>0</v>
      </c>
      <c r="AX51" s="265">
        <f t="shared" si="44"/>
        <v>0</v>
      </c>
      <c r="AZ51" s="492">
        <f t="shared" si="41"/>
        <v>0</v>
      </c>
      <c r="BB51" s="492">
        <f t="shared" si="42"/>
        <v>0</v>
      </c>
      <c r="BD51" s="265">
        <f t="shared" si="45"/>
        <v>0</v>
      </c>
      <c r="BE51" s="105"/>
      <c r="BF51" s="105"/>
      <c r="BG51" s="105"/>
      <c r="BH51" s="105"/>
      <c r="BI51" s="105"/>
      <c r="BJ51" s="105"/>
    </row>
    <row r="52" spans="2:62" ht="20.100000000000001" hidden="1" customHeight="1" outlineLevel="1">
      <c r="B52" s="212"/>
      <c r="C52" s="908"/>
      <c r="D52" s="909"/>
      <c r="E52" s="909"/>
      <c r="F52" s="910"/>
      <c r="G52" s="890"/>
      <c r="H52" s="891"/>
      <c r="I52" s="152"/>
      <c r="J52" s="152"/>
      <c r="K52" s="152"/>
      <c r="L52" s="152"/>
      <c r="M52" s="152"/>
      <c r="N52" s="152"/>
      <c r="O52" s="152"/>
      <c r="P52" s="153"/>
      <c r="Q52" s="153"/>
      <c r="R52" s="156">
        <f t="shared" si="35"/>
        <v>0</v>
      </c>
      <c r="S52" s="156">
        <f t="shared" si="36"/>
        <v>0</v>
      </c>
      <c r="U52" s="157">
        <f t="shared" si="43"/>
        <v>0</v>
      </c>
      <c r="W52" s="152"/>
      <c r="X52" s="152"/>
      <c r="Y52" s="152"/>
      <c r="Z52" s="152"/>
      <c r="AA52" s="152"/>
      <c r="AB52" s="152"/>
      <c r="AC52" s="347"/>
      <c r="AD52" s="152"/>
      <c r="AE52" s="152"/>
      <c r="AF52" s="152"/>
      <c r="AG52" s="152"/>
      <c r="AH52" s="152"/>
      <c r="AI52" s="152"/>
      <c r="AJ52" s="347"/>
      <c r="AK52" s="152"/>
      <c r="AL52" s="152"/>
      <c r="AM52" s="295"/>
      <c r="AN52" s="228"/>
      <c r="AO52" s="228"/>
      <c r="AP52" s="228"/>
      <c r="AQ52" s="228"/>
      <c r="AR52" s="228"/>
      <c r="AS52" s="348"/>
      <c r="AT52" s="264">
        <f t="shared" si="39"/>
        <v>0</v>
      </c>
      <c r="AU52" s="259"/>
      <c r="AV52" s="265">
        <f t="shared" si="40"/>
        <v>0</v>
      </c>
      <c r="AX52" s="265">
        <f t="shared" si="44"/>
        <v>0</v>
      </c>
      <c r="AZ52" s="492">
        <f t="shared" si="41"/>
        <v>0</v>
      </c>
      <c r="BB52" s="492">
        <f t="shared" si="42"/>
        <v>0</v>
      </c>
      <c r="BD52" s="265">
        <f t="shared" si="45"/>
        <v>0</v>
      </c>
      <c r="BE52" s="105"/>
      <c r="BF52" s="105"/>
      <c r="BG52" s="105"/>
      <c r="BH52" s="105"/>
      <c r="BI52" s="105"/>
      <c r="BJ52" s="105"/>
    </row>
    <row r="53" spans="2:62" ht="20.100000000000001" hidden="1" customHeight="1" outlineLevel="1">
      <c r="B53" s="212"/>
      <c r="C53" s="908"/>
      <c r="D53" s="909"/>
      <c r="E53" s="909"/>
      <c r="F53" s="910"/>
      <c r="G53" s="890"/>
      <c r="H53" s="891"/>
      <c r="I53" s="152"/>
      <c r="J53" s="152"/>
      <c r="K53" s="152"/>
      <c r="L53" s="152"/>
      <c r="M53" s="152"/>
      <c r="N53" s="152"/>
      <c r="O53" s="152"/>
      <c r="P53" s="153"/>
      <c r="Q53" s="153"/>
      <c r="R53" s="156">
        <f t="shared" si="35"/>
        <v>0</v>
      </c>
      <c r="S53" s="156">
        <f t="shared" si="36"/>
        <v>0</v>
      </c>
      <c r="U53" s="157">
        <f t="shared" si="43"/>
        <v>0</v>
      </c>
      <c r="W53" s="152"/>
      <c r="X53" s="152"/>
      <c r="Y53" s="152"/>
      <c r="Z53" s="152"/>
      <c r="AA53" s="152"/>
      <c r="AB53" s="152"/>
      <c r="AC53" s="347"/>
      <c r="AD53" s="152"/>
      <c r="AE53" s="152"/>
      <c r="AF53" s="152"/>
      <c r="AG53" s="152"/>
      <c r="AH53" s="152"/>
      <c r="AI53" s="152"/>
      <c r="AJ53" s="347"/>
      <c r="AK53" s="152"/>
      <c r="AL53" s="152"/>
      <c r="AM53" s="295"/>
      <c r="AN53" s="228"/>
      <c r="AO53" s="228"/>
      <c r="AP53" s="228"/>
      <c r="AQ53" s="228"/>
      <c r="AR53" s="228"/>
      <c r="AS53" s="348"/>
      <c r="AT53" s="264">
        <f t="shared" si="39"/>
        <v>0</v>
      </c>
      <c r="AU53" s="259"/>
      <c r="AV53" s="265">
        <f t="shared" si="40"/>
        <v>0</v>
      </c>
      <c r="AX53" s="265">
        <f t="shared" si="44"/>
        <v>0</v>
      </c>
      <c r="AZ53" s="492">
        <f t="shared" si="41"/>
        <v>0</v>
      </c>
      <c r="BB53" s="492">
        <f t="shared" si="42"/>
        <v>0</v>
      </c>
      <c r="BD53" s="265">
        <f t="shared" si="45"/>
        <v>0</v>
      </c>
      <c r="BE53" s="105"/>
      <c r="BF53" s="105"/>
      <c r="BG53" s="105"/>
      <c r="BH53" s="105"/>
      <c r="BI53" s="105"/>
      <c r="BJ53" s="105"/>
    </row>
    <row r="54" spans="2:62" ht="20.100000000000001" hidden="1" customHeight="1" outlineLevel="1">
      <c r="B54" s="212"/>
      <c r="C54" s="908"/>
      <c r="D54" s="909"/>
      <c r="E54" s="909"/>
      <c r="F54" s="910"/>
      <c r="G54" s="890"/>
      <c r="H54" s="891"/>
      <c r="I54" s="152"/>
      <c r="J54" s="152"/>
      <c r="K54" s="152"/>
      <c r="L54" s="152"/>
      <c r="M54" s="152"/>
      <c r="N54" s="152"/>
      <c r="O54" s="152"/>
      <c r="P54" s="153"/>
      <c r="Q54" s="153"/>
      <c r="R54" s="156">
        <f t="shared" si="35"/>
        <v>0</v>
      </c>
      <c r="S54" s="156">
        <f t="shared" si="36"/>
        <v>0</v>
      </c>
      <c r="U54" s="157">
        <f t="shared" si="43"/>
        <v>0</v>
      </c>
      <c r="W54" s="152"/>
      <c r="X54" s="152"/>
      <c r="Y54" s="152"/>
      <c r="Z54" s="152"/>
      <c r="AA54" s="152"/>
      <c r="AB54" s="152"/>
      <c r="AC54" s="347"/>
      <c r="AD54" s="152"/>
      <c r="AE54" s="152"/>
      <c r="AF54" s="152"/>
      <c r="AG54" s="152"/>
      <c r="AH54" s="152"/>
      <c r="AI54" s="152"/>
      <c r="AJ54" s="347"/>
      <c r="AK54" s="152"/>
      <c r="AL54" s="152"/>
      <c r="AM54" s="295"/>
      <c r="AN54" s="228"/>
      <c r="AO54" s="228"/>
      <c r="AP54" s="228"/>
      <c r="AQ54" s="228"/>
      <c r="AR54" s="228"/>
      <c r="AS54" s="348"/>
      <c r="AT54" s="264">
        <f t="shared" si="39"/>
        <v>0</v>
      </c>
      <c r="AU54" s="259"/>
      <c r="AV54" s="265">
        <f t="shared" si="40"/>
        <v>0</v>
      </c>
      <c r="AX54" s="265">
        <f t="shared" si="44"/>
        <v>0</v>
      </c>
      <c r="AZ54" s="492">
        <f t="shared" si="41"/>
        <v>0</v>
      </c>
      <c r="BB54" s="492">
        <f t="shared" si="42"/>
        <v>0</v>
      </c>
      <c r="BD54" s="265">
        <f t="shared" si="45"/>
        <v>0</v>
      </c>
      <c r="BE54" s="105"/>
      <c r="BF54" s="105"/>
      <c r="BG54" s="105"/>
      <c r="BH54" s="105"/>
      <c r="BI54" s="105"/>
      <c r="BJ54" s="105"/>
    </row>
    <row r="55" spans="2:62" ht="20.100000000000001" hidden="1" customHeight="1" outlineLevel="1">
      <c r="B55" s="212"/>
      <c r="C55" s="908"/>
      <c r="D55" s="909"/>
      <c r="E55" s="909"/>
      <c r="F55" s="910"/>
      <c r="G55" s="890"/>
      <c r="H55" s="891"/>
      <c r="I55" s="152"/>
      <c r="J55" s="152"/>
      <c r="K55" s="152"/>
      <c r="L55" s="152"/>
      <c r="M55" s="152"/>
      <c r="N55" s="152"/>
      <c r="O55" s="152"/>
      <c r="P55" s="153"/>
      <c r="Q55" s="153"/>
      <c r="R55" s="156">
        <f t="shared" si="35"/>
        <v>0</v>
      </c>
      <c r="S55" s="156">
        <f t="shared" si="36"/>
        <v>0</v>
      </c>
      <c r="U55" s="157">
        <f t="shared" si="43"/>
        <v>0</v>
      </c>
      <c r="W55" s="152"/>
      <c r="X55" s="152"/>
      <c r="Y55" s="152"/>
      <c r="Z55" s="152"/>
      <c r="AA55" s="152"/>
      <c r="AB55" s="152"/>
      <c r="AC55" s="347"/>
      <c r="AD55" s="152"/>
      <c r="AE55" s="152"/>
      <c r="AF55" s="152"/>
      <c r="AG55" s="152"/>
      <c r="AH55" s="152"/>
      <c r="AI55" s="152"/>
      <c r="AJ55" s="347"/>
      <c r="AK55" s="152"/>
      <c r="AL55" s="152"/>
      <c r="AM55" s="295"/>
      <c r="AN55" s="228"/>
      <c r="AO55" s="228"/>
      <c r="AP55" s="228"/>
      <c r="AQ55" s="228"/>
      <c r="AR55" s="228"/>
      <c r="AS55" s="348"/>
      <c r="AT55" s="264">
        <f t="shared" si="39"/>
        <v>0</v>
      </c>
      <c r="AU55" s="259"/>
      <c r="AV55" s="265">
        <f t="shared" si="40"/>
        <v>0</v>
      </c>
      <c r="AX55" s="265">
        <f t="shared" si="44"/>
        <v>0</v>
      </c>
      <c r="AZ55" s="492">
        <f t="shared" si="41"/>
        <v>0</v>
      </c>
      <c r="BB55" s="492">
        <f t="shared" si="42"/>
        <v>0</v>
      </c>
      <c r="BD55" s="265">
        <f t="shared" si="45"/>
        <v>0</v>
      </c>
      <c r="BE55" s="105"/>
      <c r="BF55" s="105"/>
      <c r="BG55" s="105"/>
      <c r="BH55" s="105"/>
      <c r="BI55" s="105"/>
      <c r="BJ55" s="105"/>
    </row>
    <row r="56" spans="2:62" ht="20.100000000000001" hidden="1" customHeight="1" outlineLevel="1">
      <c r="B56" s="212"/>
      <c r="C56" s="908"/>
      <c r="D56" s="909"/>
      <c r="E56" s="909"/>
      <c r="F56" s="910"/>
      <c r="G56" s="890"/>
      <c r="H56" s="891"/>
      <c r="I56" s="152"/>
      <c r="J56" s="152"/>
      <c r="K56" s="152"/>
      <c r="L56" s="152"/>
      <c r="M56" s="152"/>
      <c r="N56" s="152"/>
      <c r="O56" s="152"/>
      <c r="P56" s="153"/>
      <c r="Q56" s="153"/>
      <c r="R56" s="156">
        <f t="shared" si="35"/>
        <v>0</v>
      </c>
      <c r="S56" s="156">
        <f t="shared" si="36"/>
        <v>0</v>
      </c>
      <c r="U56" s="157">
        <f t="shared" si="43"/>
        <v>0</v>
      </c>
      <c r="W56" s="152"/>
      <c r="X56" s="152"/>
      <c r="Y56" s="152"/>
      <c r="Z56" s="152"/>
      <c r="AA56" s="152"/>
      <c r="AB56" s="152"/>
      <c r="AC56" s="347"/>
      <c r="AD56" s="152"/>
      <c r="AE56" s="152"/>
      <c r="AF56" s="152"/>
      <c r="AG56" s="152"/>
      <c r="AH56" s="152"/>
      <c r="AI56" s="152"/>
      <c r="AJ56" s="347"/>
      <c r="AK56" s="152"/>
      <c r="AL56" s="152"/>
      <c r="AM56" s="295"/>
      <c r="AN56" s="228"/>
      <c r="AO56" s="228"/>
      <c r="AP56" s="228"/>
      <c r="AQ56" s="228"/>
      <c r="AR56" s="228"/>
      <c r="AS56" s="348"/>
      <c r="AT56" s="264">
        <f t="shared" si="39"/>
        <v>0</v>
      </c>
      <c r="AU56" s="259"/>
      <c r="AV56" s="265">
        <f t="shared" si="40"/>
        <v>0</v>
      </c>
      <c r="AX56" s="265">
        <f t="shared" si="44"/>
        <v>0</v>
      </c>
      <c r="AZ56" s="492">
        <f t="shared" si="41"/>
        <v>0</v>
      </c>
      <c r="BB56" s="492">
        <f t="shared" si="42"/>
        <v>0</v>
      </c>
      <c r="BD56" s="265">
        <f t="shared" si="45"/>
        <v>0</v>
      </c>
      <c r="BE56" s="105"/>
      <c r="BF56" s="105"/>
      <c r="BG56" s="105"/>
      <c r="BH56" s="105"/>
      <c r="BI56" s="105"/>
      <c r="BJ56" s="105"/>
    </row>
    <row r="57" spans="2:62" ht="20.100000000000001" hidden="1" customHeight="1" outlineLevel="1">
      <c r="B57" s="212"/>
      <c r="C57" s="908"/>
      <c r="D57" s="909"/>
      <c r="E57" s="909"/>
      <c r="F57" s="910"/>
      <c r="G57" s="890"/>
      <c r="H57" s="891"/>
      <c r="I57" s="152"/>
      <c r="J57" s="152"/>
      <c r="K57" s="152"/>
      <c r="L57" s="152"/>
      <c r="M57" s="152"/>
      <c r="N57" s="152"/>
      <c r="O57" s="152"/>
      <c r="P57" s="153"/>
      <c r="Q57" s="153"/>
      <c r="R57" s="156">
        <f t="shared" si="35"/>
        <v>0</v>
      </c>
      <c r="S57" s="156">
        <f t="shared" si="36"/>
        <v>0</v>
      </c>
      <c r="U57" s="157">
        <f t="shared" si="43"/>
        <v>0</v>
      </c>
      <c r="W57" s="152"/>
      <c r="X57" s="152"/>
      <c r="Y57" s="152"/>
      <c r="Z57" s="152"/>
      <c r="AA57" s="152"/>
      <c r="AB57" s="152"/>
      <c r="AC57" s="347"/>
      <c r="AD57" s="152"/>
      <c r="AE57" s="152"/>
      <c r="AF57" s="152"/>
      <c r="AG57" s="152"/>
      <c r="AH57" s="152"/>
      <c r="AI57" s="152"/>
      <c r="AJ57" s="347"/>
      <c r="AK57" s="152"/>
      <c r="AL57" s="152"/>
      <c r="AM57" s="295"/>
      <c r="AN57" s="228"/>
      <c r="AO57" s="228"/>
      <c r="AP57" s="228"/>
      <c r="AQ57" s="228"/>
      <c r="AR57" s="228"/>
      <c r="AS57" s="348"/>
      <c r="AT57" s="264">
        <f t="shared" si="39"/>
        <v>0</v>
      </c>
      <c r="AU57" s="259"/>
      <c r="AV57" s="265">
        <f t="shared" si="40"/>
        <v>0</v>
      </c>
      <c r="AX57" s="265">
        <f t="shared" si="44"/>
        <v>0</v>
      </c>
      <c r="AZ57" s="492">
        <f t="shared" si="41"/>
        <v>0</v>
      </c>
      <c r="BB57" s="492">
        <f t="shared" si="42"/>
        <v>0</v>
      </c>
      <c r="BD57" s="265">
        <f t="shared" si="45"/>
        <v>0</v>
      </c>
      <c r="BE57" s="105"/>
      <c r="BF57" s="105"/>
      <c r="BG57" s="105"/>
      <c r="BH57" s="105"/>
      <c r="BI57" s="105"/>
      <c r="BJ57" s="105"/>
    </row>
    <row r="58" spans="2:62" ht="20.100000000000001" hidden="1" customHeight="1" outlineLevel="1">
      <c r="B58" s="212"/>
      <c r="C58" s="908"/>
      <c r="D58" s="909"/>
      <c r="E58" s="909"/>
      <c r="F58" s="910"/>
      <c r="G58" s="890"/>
      <c r="H58" s="891"/>
      <c r="I58" s="152"/>
      <c r="J58" s="152"/>
      <c r="K58" s="152"/>
      <c r="L58" s="152"/>
      <c r="M58" s="152"/>
      <c r="N58" s="152"/>
      <c r="O58" s="152"/>
      <c r="P58" s="153"/>
      <c r="Q58" s="153"/>
      <c r="R58" s="156">
        <f t="shared" si="35"/>
        <v>0</v>
      </c>
      <c r="S58" s="156">
        <f t="shared" si="36"/>
        <v>0</v>
      </c>
      <c r="U58" s="157">
        <f t="shared" si="43"/>
        <v>0</v>
      </c>
      <c r="W58" s="152"/>
      <c r="X58" s="152"/>
      <c r="Y58" s="152"/>
      <c r="Z58" s="152"/>
      <c r="AA58" s="152"/>
      <c r="AB58" s="152"/>
      <c r="AC58" s="347"/>
      <c r="AD58" s="152"/>
      <c r="AE58" s="152"/>
      <c r="AF58" s="152"/>
      <c r="AG58" s="152"/>
      <c r="AH58" s="152"/>
      <c r="AI58" s="152"/>
      <c r="AJ58" s="347"/>
      <c r="AK58" s="152"/>
      <c r="AL58" s="152"/>
      <c r="AM58" s="295"/>
      <c r="AN58" s="228"/>
      <c r="AO58" s="228"/>
      <c r="AP58" s="228"/>
      <c r="AQ58" s="228"/>
      <c r="AR58" s="228"/>
      <c r="AS58" s="348"/>
      <c r="AT58" s="264">
        <f t="shared" si="39"/>
        <v>0</v>
      </c>
      <c r="AU58" s="259"/>
      <c r="AV58" s="265">
        <f t="shared" si="40"/>
        <v>0</v>
      </c>
      <c r="AX58" s="265">
        <f t="shared" si="44"/>
        <v>0</v>
      </c>
      <c r="AZ58" s="492">
        <f t="shared" si="41"/>
        <v>0</v>
      </c>
      <c r="BB58" s="492">
        <f t="shared" si="42"/>
        <v>0</v>
      </c>
      <c r="BD58" s="265">
        <f t="shared" si="45"/>
        <v>0</v>
      </c>
      <c r="BE58" s="105"/>
      <c r="BF58" s="105"/>
      <c r="BG58" s="105"/>
      <c r="BH58" s="105"/>
      <c r="BI58" s="105"/>
      <c r="BJ58" s="105"/>
    </row>
    <row r="59" spans="2:62" ht="20.100000000000001" hidden="1" customHeight="1" outlineLevel="1">
      <c r="B59" s="212"/>
      <c r="C59" s="908"/>
      <c r="D59" s="909"/>
      <c r="E59" s="909"/>
      <c r="F59" s="910"/>
      <c r="G59" s="890"/>
      <c r="H59" s="891"/>
      <c r="I59" s="152"/>
      <c r="J59" s="152"/>
      <c r="K59" s="152"/>
      <c r="L59" s="152"/>
      <c r="M59" s="152"/>
      <c r="N59" s="152"/>
      <c r="O59" s="152"/>
      <c r="P59" s="153"/>
      <c r="Q59" s="153"/>
      <c r="R59" s="156">
        <f t="shared" si="35"/>
        <v>0</v>
      </c>
      <c r="S59" s="156">
        <f t="shared" si="36"/>
        <v>0</v>
      </c>
      <c r="U59" s="157">
        <f t="shared" si="43"/>
        <v>0</v>
      </c>
      <c r="W59" s="152"/>
      <c r="X59" s="152"/>
      <c r="Y59" s="152"/>
      <c r="Z59" s="152"/>
      <c r="AA59" s="152"/>
      <c r="AB59" s="152"/>
      <c r="AC59" s="347"/>
      <c r="AD59" s="152"/>
      <c r="AE59" s="152"/>
      <c r="AF59" s="152"/>
      <c r="AG59" s="152"/>
      <c r="AH59" s="152"/>
      <c r="AI59" s="152"/>
      <c r="AJ59" s="347"/>
      <c r="AK59" s="152"/>
      <c r="AL59" s="152"/>
      <c r="AM59" s="295"/>
      <c r="AN59" s="228"/>
      <c r="AO59" s="228"/>
      <c r="AP59" s="228"/>
      <c r="AQ59" s="228"/>
      <c r="AR59" s="228"/>
      <c r="AS59" s="348"/>
      <c r="AT59" s="264">
        <f t="shared" si="39"/>
        <v>0</v>
      </c>
      <c r="AU59" s="259"/>
      <c r="AV59" s="265">
        <f t="shared" si="40"/>
        <v>0</v>
      </c>
      <c r="AX59" s="265">
        <f t="shared" si="44"/>
        <v>0</v>
      </c>
      <c r="AZ59" s="492">
        <f t="shared" si="41"/>
        <v>0</v>
      </c>
      <c r="BB59" s="492">
        <f t="shared" si="42"/>
        <v>0</v>
      </c>
      <c r="BD59" s="265">
        <f t="shared" si="45"/>
        <v>0</v>
      </c>
      <c r="BE59" s="105"/>
      <c r="BF59" s="105"/>
      <c r="BG59" s="105"/>
      <c r="BH59" s="105"/>
      <c r="BI59" s="105"/>
      <c r="BJ59" s="105"/>
    </row>
    <row r="60" spans="2:62" ht="20.100000000000001" hidden="1" customHeight="1" outlineLevel="1">
      <c r="B60" s="212"/>
      <c r="C60" s="908"/>
      <c r="D60" s="909"/>
      <c r="E60" s="909"/>
      <c r="F60" s="910"/>
      <c r="G60" s="890"/>
      <c r="H60" s="891"/>
      <c r="I60" s="152"/>
      <c r="J60" s="152"/>
      <c r="K60" s="152"/>
      <c r="L60" s="152"/>
      <c r="M60" s="152"/>
      <c r="N60" s="152"/>
      <c r="O60" s="152"/>
      <c r="P60" s="153"/>
      <c r="Q60" s="153"/>
      <c r="R60" s="156">
        <f t="shared" si="35"/>
        <v>0</v>
      </c>
      <c r="S60" s="156">
        <f t="shared" si="36"/>
        <v>0</v>
      </c>
      <c r="U60" s="157">
        <f t="shared" si="43"/>
        <v>0</v>
      </c>
      <c r="W60" s="152"/>
      <c r="X60" s="152"/>
      <c r="Y60" s="152"/>
      <c r="Z60" s="152"/>
      <c r="AA60" s="152"/>
      <c r="AB60" s="152"/>
      <c r="AC60" s="347"/>
      <c r="AD60" s="152"/>
      <c r="AE60" s="152"/>
      <c r="AF60" s="152"/>
      <c r="AG60" s="152"/>
      <c r="AH60" s="152"/>
      <c r="AI60" s="152"/>
      <c r="AJ60" s="347"/>
      <c r="AK60" s="152"/>
      <c r="AL60" s="152"/>
      <c r="AM60" s="295"/>
      <c r="AN60" s="228"/>
      <c r="AO60" s="228"/>
      <c r="AP60" s="228"/>
      <c r="AQ60" s="228"/>
      <c r="AR60" s="228"/>
      <c r="AS60" s="348"/>
      <c r="AT60" s="264">
        <f t="shared" si="39"/>
        <v>0</v>
      </c>
      <c r="AU60" s="259"/>
      <c r="AV60" s="265">
        <f t="shared" si="40"/>
        <v>0</v>
      </c>
      <c r="AX60" s="265">
        <f t="shared" si="44"/>
        <v>0</v>
      </c>
      <c r="AZ60" s="492">
        <f t="shared" si="41"/>
        <v>0</v>
      </c>
      <c r="BB60" s="492">
        <f t="shared" si="42"/>
        <v>0</v>
      </c>
      <c r="BD60" s="265">
        <f t="shared" si="45"/>
        <v>0</v>
      </c>
      <c r="BE60" s="105"/>
      <c r="BF60" s="105"/>
      <c r="BG60" s="105"/>
      <c r="BH60" s="105"/>
      <c r="BI60" s="105"/>
      <c r="BJ60" s="105"/>
    </row>
    <row r="61" spans="2:62" ht="20.100000000000001" hidden="1" customHeight="1" outlineLevel="1">
      <c r="B61" s="212"/>
      <c r="C61" s="908"/>
      <c r="D61" s="909"/>
      <c r="E61" s="909"/>
      <c r="F61" s="910"/>
      <c r="G61" s="890"/>
      <c r="H61" s="891"/>
      <c r="I61" s="152"/>
      <c r="J61" s="152"/>
      <c r="K61" s="152"/>
      <c r="L61" s="152"/>
      <c r="M61" s="152"/>
      <c r="N61" s="152"/>
      <c r="O61" s="152"/>
      <c r="P61" s="153"/>
      <c r="Q61" s="153"/>
      <c r="R61" s="156">
        <f t="shared" si="35"/>
        <v>0</v>
      </c>
      <c r="S61" s="156">
        <f t="shared" si="36"/>
        <v>0</v>
      </c>
      <c r="U61" s="157">
        <f t="shared" si="43"/>
        <v>0</v>
      </c>
      <c r="W61" s="152"/>
      <c r="X61" s="152"/>
      <c r="Y61" s="152"/>
      <c r="Z61" s="152"/>
      <c r="AA61" s="152"/>
      <c r="AB61" s="152"/>
      <c r="AC61" s="347"/>
      <c r="AD61" s="152"/>
      <c r="AE61" s="152"/>
      <c r="AF61" s="152"/>
      <c r="AG61" s="152"/>
      <c r="AH61" s="152"/>
      <c r="AI61" s="152"/>
      <c r="AJ61" s="347"/>
      <c r="AK61" s="152"/>
      <c r="AL61" s="152"/>
      <c r="AM61" s="295"/>
      <c r="AN61" s="228"/>
      <c r="AO61" s="228"/>
      <c r="AP61" s="228"/>
      <c r="AQ61" s="228"/>
      <c r="AR61" s="228"/>
      <c r="AS61" s="348"/>
      <c r="AT61" s="264">
        <f t="shared" si="39"/>
        <v>0</v>
      </c>
      <c r="AU61" s="259"/>
      <c r="AV61" s="265">
        <f t="shared" si="40"/>
        <v>0</v>
      </c>
      <c r="AX61" s="265">
        <f t="shared" si="44"/>
        <v>0</v>
      </c>
      <c r="AZ61" s="492">
        <f t="shared" si="41"/>
        <v>0</v>
      </c>
      <c r="BB61" s="492">
        <f t="shared" si="42"/>
        <v>0</v>
      </c>
      <c r="BD61" s="265">
        <f t="shared" si="45"/>
        <v>0</v>
      </c>
      <c r="BE61" s="105"/>
      <c r="BF61" s="105"/>
      <c r="BG61" s="105"/>
      <c r="BH61" s="105"/>
      <c r="BI61" s="105"/>
      <c r="BJ61" s="105"/>
    </row>
    <row r="62" spans="2:62" ht="9.9499999999999993" hidden="1" customHeight="1" outlineLevel="1">
      <c r="B62" s="101"/>
      <c r="C62" s="208"/>
      <c r="D62" s="208"/>
      <c r="E62" s="208"/>
      <c r="F62" s="208"/>
      <c r="G62" s="237"/>
      <c r="H62" s="207"/>
      <c r="I62" s="257"/>
      <c r="J62" s="257"/>
      <c r="K62" s="257"/>
      <c r="L62" s="257"/>
      <c r="M62" s="257"/>
      <c r="N62" s="257"/>
      <c r="O62" s="257"/>
      <c r="P62" s="256"/>
      <c r="Q62" s="102"/>
      <c r="R62" s="102"/>
      <c r="S62" s="102"/>
      <c r="U62" s="98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Z62" s="493"/>
      <c r="BE62" s="105"/>
      <c r="BF62" s="105"/>
      <c r="BG62" s="105"/>
      <c r="BH62" s="105"/>
      <c r="BI62" s="105"/>
      <c r="BJ62" s="105"/>
    </row>
    <row r="63" spans="2:62" ht="20.100000000000001" customHeight="1" collapsed="1">
      <c r="B63" s="179">
        <f>B46+1</f>
        <v>4</v>
      </c>
      <c r="C63" s="916"/>
      <c r="D63" s="917"/>
      <c r="E63" s="917"/>
      <c r="F63" s="918"/>
      <c r="G63" s="429"/>
      <c r="H63" s="206">
        <v>1</v>
      </c>
      <c r="I63" s="642">
        <f t="shared" ref="I63" si="46">$H63*SUM(I64:I78)</f>
        <v>0</v>
      </c>
      <c r="J63" s="643">
        <f t="shared" ref="J63:O63" si="47">$H63*SUM(J64:J78)</f>
        <v>0</v>
      </c>
      <c r="K63" s="644">
        <f t="shared" si="47"/>
        <v>0</v>
      </c>
      <c r="L63" s="645">
        <f t="shared" si="47"/>
        <v>0</v>
      </c>
      <c r="M63" s="645">
        <f t="shared" si="47"/>
        <v>0</v>
      </c>
      <c r="N63" s="644">
        <f t="shared" si="47"/>
        <v>0</v>
      </c>
      <c r="O63" s="642">
        <f t="shared" si="47"/>
        <v>0</v>
      </c>
      <c r="P63" s="209">
        <f t="shared" ref="P63:Q63" si="48">$H63*SUM(P64:P78)</f>
        <v>0</v>
      </c>
      <c r="Q63" s="210">
        <f t="shared" si="48"/>
        <v>0</v>
      </c>
      <c r="R63" s="136">
        <f t="shared" ref="R63:R78" si="49">P63*(1+Gewinn)*(1+SicherheitAngebot)</f>
        <v>0</v>
      </c>
      <c r="S63" s="137">
        <f t="shared" ref="S63:S78" si="50">Q63*(1+MGKZ)*(1+Gewinn)*(1+SicherheitAngebot)</f>
        <v>0</v>
      </c>
      <c r="U63" s="10">
        <f>I63*$I$7+J63*$J$7+K63*$K$7+L63*$L$7+M63*$M$7+N63*$N$7+O63*$O$7+R63+S63</f>
        <v>0</v>
      </c>
      <c r="W63" s="646">
        <f t="shared" ref="W63:AB63" si="51">$H63*SUM(W64:W78)</f>
        <v>0</v>
      </c>
      <c r="X63" s="647">
        <f t="shared" si="51"/>
        <v>0</v>
      </c>
      <c r="Y63" s="648">
        <f t="shared" si="51"/>
        <v>0</v>
      </c>
      <c r="Z63" s="649">
        <f t="shared" si="51"/>
        <v>0</v>
      </c>
      <c r="AA63" s="648">
        <f t="shared" si="51"/>
        <v>0</v>
      </c>
      <c r="AB63" s="646">
        <f t="shared" si="51"/>
        <v>0</v>
      </c>
      <c r="AC63" s="258"/>
      <c r="AD63" s="646">
        <f t="shared" ref="AD63:AM63" si="52">$H63*SUM(AD64:AD78)</f>
        <v>0</v>
      </c>
      <c r="AE63" s="647">
        <f t="shared" si="52"/>
        <v>0</v>
      </c>
      <c r="AF63" s="648">
        <f t="shared" si="52"/>
        <v>0</v>
      </c>
      <c r="AG63" s="649">
        <f t="shared" si="52"/>
        <v>0</v>
      </c>
      <c r="AH63" s="648">
        <f t="shared" si="52"/>
        <v>0</v>
      </c>
      <c r="AI63" s="646">
        <f t="shared" si="52"/>
        <v>0</v>
      </c>
      <c r="AJ63" s="258"/>
      <c r="AK63" s="653">
        <f t="shared" si="52"/>
        <v>0</v>
      </c>
      <c r="AL63" s="653">
        <f t="shared" si="52"/>
        <v>0</v>
      </c>
      <c r="AM63" s="653">
        <f t="shared" si="52"/>
        <v>0</v>
      </c>
      <c r="AN63" s="227">
        <f>$H63*SUM(AN64:AN78)*(1+Gewinn)*(1+SicherheitAngebot)</f>
        <v>0</v>
      </c>
      <c r="AO63" s="227">
        <f>$H63*SUM(AO64:AO78)*(1+Gewinn)*(1+SicherheitAngebot)</f>
        <v>0</v>
      </c>
      <c r="AP63" s="227">
        <f>$H63*SUM(AP64:AP78)*(1+Gewinn)*(1+SicherheitAngebot)</f>
        <v>0</v>
      </c>
      <c r="AQ63" s="227">
        <f>$H63*SUM(AQ64:AQ78)*(1+Gewinn)*(1+SicherheitAngebot)</f>
        <v>0</v>
      </c>
      <c r="AR63" s="227">
        <f>$H63*SUM(AR64:AR78)*(1+Gewinn)*(1+SicherheitAngebot)</f>
        <v>0</v>
      </c>
      <c r="AS63" s="262"/>
      <c r="AT63" s="263">
        <f t="shared" si="39"/>
        <v>0</v>
      </c>
      <c r="AU63" s="259"/>
      <c r="AV63" s="491">
        <f>AK63*$AK$7+AL63*$AL$7+AM63*$AM$7+SUM(AN63:AR63)+AT63/Zuschläge_IBN+AT63</f>
        <v>0</v>
      </c>
      <c r="AX63" s="685">
        <f>U63+AV63</f>
        <v>0</v>
      </c>
      <c r="AZ63" s="490">
        <f>IF(H63&gt;0,U63/(1+SicherheitAngebot)*(1+Sicherheit),0)</f>
        <v>0</v>
      </c>
      <c r="BB63" s="490">
        <f>IF(H63&gt;0,AV63/(1+SicherheitAngebot)*(1+Sicherheit),0)</f>
        <v>0</v>
      </c>
      <c r="BD63" s="490">
        <f>AZ63+BB63</f>
        <v>0</v>
      </c>
      <c r="BE63" s="105"/>
      <c r="BF63" s="105"/>
      <c r="BG63" s="105"/>
      <c r="BH63" s="105"/>
      <c r="BI63" s="105"/>
      <c r="BJ63" s="105"/>
    </row>
    <row r="64" spans="2:62" ht="20.100000000000001" hidden="1" customHeight="1" outlineLevel="1">
      <c r="B64" s="211"/>
      <c r="C64" s="908"/>
      <c r="D64" s="909"/>
      <c r="E64" s="909"/>
      <c r="F64" s="910"/>
      <c r="G64" s="890"/>
      <c r="H64" s="901"/>
      <c r="I64" s="152"/>
      <c r="J64" s="152"/>
      <c r="K64" s="152"/>
      <c r="L64" s="152"/>
      <c r="M64" s="152"/>
      <c r="N64" s="152"/>
      <c r="O64" s="152"/>
      <c r="P64" s="153"/>
      <c r="Q64" s="153"/>
      <c r="R64" s="156">
        <f t="shared" si="49"/>
        <v>0</v>
      </c>
      <c r="S64" s="156">
        <f t="shared" si="50"/>
        <v>0</v>
      </c>
      <c r="U64" s="157">
        <f>I64*$I$7+J64*$J$7+K64*$K$7+L64*$L$7+M64*$M$7+N64*$N$7+O64*$O$7+R64+S64</f>
        <v>0</v>
      </c>
      <c r="W64" s="152"/>
      <c r="X64" s="152"/>
      <c r="Y64" s="152"/>
      <c r="Z64" s="152"/>
      <c r="AA64" s="152"/>
      <c r="AB64" s="152"/>
      <c r="AC64" s="347"/>
      <c r="AD64" s="152"/>
      <c r="AE64" s="152"/>
      <c r="AF64" s="152"/>
      <c r="AG64" s="152"/>
      <c r="AH64" s="152"/>
      <c r="AI64" s="152"/>
      <c r="AJ64" s="347"/>
      <c r="AK64" s="152"/>
      <c r="AL64" s="152"/>
      <c r="AM64" s="295"/>
      <c r="AN64" s="228"/>
      <c r="AO64" s="228"/>
      <c r="AP64" s="228"/>
      <c r="AQ64" s="228"/>
      <c r="AR64" s="228"/>
      <c r="AS64" s="348"/>
      <c r="AT64" s="264">
        <f t="shared" si="39"/>
        <v>0</v>
      </c>
      <c r="AU64" s="259"/>
      <c r="AV64" s="265">
        <f t="shared" ref="AV64:AV78" si="53">AK64*$AK$7+AL64*$AL$7+AM64*$AM$7+SUM(AN64:AR64)*(1+Gewinn)*(1+SicherheitAngebot)+AT64/Zuschläge_IBN+AT64</f>
        <v>0</v>
      </c>
      <c r="AX64" s="265">
        <f>U64+AV64</f>
        <v>0</v>
      </c>
      <c r="AZ64" s="492">
        <f t="shared" ref="AZ64:AZ78" si="54">U64/(1+SicherheitAngebot)*(1+Sicherheit)</f>
        <v>0</v>
      </c>
      <c r="BB64" s="492">
        <f t="shared" ref="BB64:BB78" si="55">AV64/(1+SicherheitAngebot)*(1+Sicherheit)</f>
        <v>0</v>
      </c>
      <c r="BD64" s="265">
        <f>AZ64+BB64</f>
        <v>0</v>
      </c>
      <c r="BE64" s="105"/>
      <c r="BF64" s="105"/>
      <c r="BG64" s="105"/>
      <c r="BH64" s="105"/>
      <c r="BI64" s="105"/>
      <c r="BJ64" s="105"/>
    </row>
    <row r="65" spans="2:62" ht="20.100000000000001" hidden="1" customHeight="1" outlineLevel="1">
      <c r="B65" s="212"/>
      <c r="C65" s="908"/>
      <c r="D65" s="909"/>
      <c r="E65" s="909"/>
      <c r="F65" s="910"/>
      <c r="G65" s="890"/>
      <c r="H65" s="891"/>
      <c r="I65" s="152"/>
      <c r="J65" s="152"/>
      <c r="K65" s="152"/>
      <c r="L65" s="152"/>
      <c r="M65" s="152"/>
      <c r="N65" s="152"/>
      <c r="O65" s="152"/>
      <c r="P65" s="153"/>
      <c r="Q65" s="153"/>
      <c r="R65" s="156">
        <f t="shared" si="49"/>
        <v>0</v>
      </c>
      <c r="S65" s="156">
        <f t="shared" si="50"/>
        <v>0</v>
      </c>
      <c r="U65" s="157">
        <f t="shared" ref="U65:U78" si="56">I65*$I$7+J65*$J$7+K65*$K$7+L65*$L$7+M65*$M$7+N65*$N$7+O65*$O$7+R65+S65</f>
        <v>0</v>
      </c>
      <c r="W65" s="152"/>
      <c r="X65" s="152"/>
      <c r="Y65" s="152"/>
      <c r="Z65" s="152"/>
      <c r="AA65" s="152"/>
      <c r="AB65" s="152"/>
      <c r="AC65" s="347"/>
      <c r="AD65" s="152"/>
      <c r="AE65" s="152"/>
      <c r="AF65" s="152"/>
      <c r="AG65" s="152"/>
      <c r="AH65" s="152"/>
      <c r="AI65" s="152"/>
      <c r="AJ65" s="347"/>
      <c r="AK65" s="152"/>
      <c r="AL65" s="152"/>
      <c r="AM65" s="295"/>
      <c r="AN65" s="228"/>
      <c r="AO65" s="228"/>
      <c r="AP65" s="228"/>
      <c r="AQ65" s="228"/>
      <c r="AR65" s="228"/>
      <c r="AS65" s="348"/>
      <c r="AT65" s="264">
        <f t="shared" si="39"/>
        <v>0</v>
      </c>
      <c r="AU65" s="259"/>
      <c r="AV65" s="265">
        <f t="shared" si="53"/>
        <v>0</v>
      </c>
      <c r="AX65" s="265">
        <f t="shared" ref="AX65:AX78" si="57">U65+AV65</f>
        <v>0</v>
      </c>
      <c r="AZ65" s="492">
        <f t="shared" si="54"/>
        <v>0</v>
      </c>
      <c r="BB65" s="492">
        <f t="shared" si="55"/>
        <v>0</v>
      </c>
      <c r="BD65" s="265">
        <f t="shared" ref="BD65:BD78" si="58">AZ65+BB65</f>
        <v>0</v>
      </c>
      <c r="BE65" s="105"/>
      <c r="BF65" s="105"/>
      <c r="BG65" s="105"/>
      <c r="BH65" s="105"/>
      <c r="BI65" s="105"/>
      <c r="BJ65" s="105"/>
    </row>
    <row r="66" spans="2:62" ht="20.100000000000001" hidden="1" customHeight="1" outlineLevel="1">
      <c r="B66" s="212"/>
      <c r="C66" s="908"/>
      <c r="D66" s="909"/>
      <c r="E66" s="909"/>
      <c r="F66" s="910"/>
      <c r="G66" s="890"/>
      <c r="H66" s="891"/>
      <c r="I66" s="152"/>
      <c r="J66" s="152"/>
      <c r="K66" s="152"/>
      <c r="L66" s="152"/>
      <c r="M66" s="152"/>
      <c r="N66" s="152"/>
      <c r="O66" s="152"/>
      <c r="P66" s="153"/>
      <c r="Q66" s="153"/>
      <c r="R66" s="156">
        <f t="shared" si="49"/>
        <v>0</v>
      </c>
      <c r="S66" s="156">
        <f t="shared" si="50"/>
        <v>0</v>
      </c>
      <c r="U66" s="157">
        <f t="shared" si="56"/>
        <v>0</v>
      </c>
      <c r="W66" s="152"/>
      <c r="X66" s="152"/>
      <c r="Y66" s="152"/>
      <c r="Z66" s="152"/>
      <c r="AA66" s="152"/>
      <c r="AB66" s="152"/>
      <c r="AC66" s="347"/>
      <c r="AD66" s="152"/>
      <c r="AE66" s="152"/>
      <c r="AF66" s="152"/>
      <c r="AG66" s="152"/>
      <c r="AH66" s="152"/>
      <c r="AI66" s="152"/>
      <c r="AJ66" s="347"/>
      <c r="AK66" s="152"/>
      <c r="AL66" s="152"/>
      <c r="AM66" s="295"/>
      <c r="AN66" s="228"/>
      <c r="AO66" s="228"/>
      <c r="AP66" s="228"/>
      <c r="AQ66" s="228"/>
      <c r="AR66" s="228"/>
      <c r="AS66" s="348"/>
      <c r="AT66" s="264">
        <f t="shared" si="39"/>
        <v>0</v>
      </c>
      <c r="AU66" s="259"/>
      <c r="AV66" s="265">
        <f t="shared" si="53"/>
        <v>0</v>
      </c>
      <c r="AX66" s="265">
        <f t="shared" si="57"/>
        <v>0</v>
      </c>
      <c r="AZ66" s="492">
        <f t="shared" si="54"/>
        <v>0</v>
      </c>
      <c r="BB66" s="492">
        <f t="shared" si="55"/>
        <v>0</v>
      </c>
      <c r="BD66" s="265">
        <f t="shared" si="58"/>
        <v>0</v>
      </c>
      <c r="BE66" s="105"/>
      <c r="BF66" s="105"/>
      <c r="BG66" s="105"/>
      <c r="BH66" s="105"/>
      <c r="BI66" s="105"/>
      <c r="BJ66" s="105"/>
    </row>
    <row r="67" spans="2:62" ht="20.100000000000001" hidden="1" customHeight="1" outlineLevel="1">
      <c r="B67" s="212"/>
      <c r="C67" s="908"/>
      <c r="D67" s="909"/>
      <c r="E67" s="909"/>
      <c r="F67" s="910"/>
      <c r="G67" s="890"/>
      <c r="H67" s="891"/>
      <c r="I67" s="152"/>
      <c r="J67" s="152"/>
      <c r="K67" s="152"/>
      <c r="L67" s="152"/>
      <c r="M67" s="152"/>
      <c r="N67" s="152"/>
      <c r="O67" s="152"/>
      <c r="P67" s="153"/>
      <c r="Q67" s="153"/>
      <c r="R67" s="156">
        <f t="shared" si="49"/>
        <v>0</v>
      </c>
      <c r="S67" s="156">
        <f t="shared" si="50"/>
        <v>0</v>
      </c>
      <c r="U67" s="157">
        <f t="shared" si="56"/>
        <v>0</v>
      </c>
      <c r="W67" s="152"/>
      <c r="X67" s="152"/>
      <c r="Y67" s="152"/>
      <c r="Z67" s="152"/>
      <c r="AA67" s="152"/>
      <c r="AB67" s="152"/>
      <c r="AC67" s="347"/>
      <c r="AD67" s="152"/>
      <c r="AE67" s="152"/>
      <c r="AF67" s="152"/>
      <c r="AG67" s="152"/>
      <c r="AH67" s="152"/>
      <c r="AI67" s="152"/>
      <c r="AJ67" s="347"/>
      <c r="AK67" s="152"/>
      <c r="AL67" s="152"/>
      <c r="AM67" s="295"/>
      <c r="AN67" s="228"/>
      <c r="AO67" s="228"/>
      <c r="AP67" s="228"/>
      <c r="AQ67" s="228"/>
      <c r="AR67" s="228"/>
      <c r="AS67" s="348"/>
      <c r="AT67" s="264">
        <f t="shared" si="39"/>
        <v>0</v>
      </c>
      <c r="AU67" s="259"/>
      <c r="AV67" s="265">
        <f t="shared" si="53"/>
        <v>0</v>
      </c>
      <c r="AX67" s="265">
        <f t="shared" si="57"/>
        <v>0</v>
      </c>
      <c r="AZ67" s="492">
        <f t="shared" si="54"/>
        <v>0</v>
      </c>
      <c r="BB67" s="492">
        <f t="shared" si="55"/>
        <v>0</v>
      </c>
      <c r="BD67" s="265">
        <f t="shared" si="58"/>
        <v>0</v>
      </c>
      <c r="BE67" s="105"/>
      <c r="BF67" s="105"/>
      <c r="BG67" s="105"/>
      <c r="BH67" s="105"/>
      <c r="BI67" s="105"/>
      <c r="BJ67" s="105"/>
    </row>
    <row r="68" spans="2:62" ht="20.100000000000001" hidden="1" customHeight="1" outlineLevel="1">
      <c r="B68" s="212"/>
      <c r="C68" s="908"/>
      <c r="D68" s="909"/>
      <c r="E68" s="909"/>
      <c r="F68" s="910"/>
      <c r="G68" s="890"/>
      <c r="H68" s="891"/>
      <c r="I68" s="152"/>
      <c r="J68" s="152"/>
      <c r="K68" s="152"/>
      <c r="L68" s="152"/>
      <c r="M68" s="152"/>
      <c r="N68" s="152"/>
      <c r="O68" s="152"/>
      <c r="P68" s="153"/>
      <c r="Q68" s="153"/>
      <c r="R68" s="156">
        <f t="shared" si="49"/>
        <v>0</v>
      </c>
      <c r="S68" s="156">
        <f t="shared" si="50"/>
        <v>0</v>
      </c>
      <c r="U68" s="157">
        <f t="shared" si="56"/>
        <v>0</v>
      </c>
      <c r="W68" s="152"/>
      <c r="X68" s="152"/>
      <c r="Y68" s="152"/>
      <c r="Z68" s="152"/>
      <c r="AA68" s="152"/>
      <c r="AB68" s="152"/>
      <c r="AC68" s="347"/>
      <c r="AD68" s="152"/>
      <c r="AE68" s="152"/>
      <c r="AF68" s="152"/>
      <c r="AG68" s="152"/>
      <c r="AH68" s="152"/>
      <c r="AI68" s="152"/>
      <c r="AJ68" s="347"/>
      <c r="AK68" s="152"/>
      <c r="AL68" s="152"/>
      <c r="AM68" s="295"/>
      <c r="AN68" s="228"/>
      <c r="AO68" s="228"/>
      <c r="AP68" s="228"/>
      <c r="AQ68" s="228"/>
      <c r="AR68" s="228"/>
      <c r="AS68" s="348"/>
      <c r="AT68" s="264">
        <f t="shared" si="39"/>
        <v>0</v>
      </c>
      <c r="AU68" s="259"/>
      <c r="AV68" s="265">
        <f t="shared" si="53"/>
        <v>0</v>
      </c>
      <c r="AX68" s="265">
        <f t="shared" si="57"/>
        <v>0</v>
      </c>
      <c r="AZ68" s="492">
        <f t="shared" si="54"/>
        <v>0</v>
      </c>
      <c r="BB68" s="492">
        <f t="shared" si="55"/>
        <v>0</v>
      </c>
      <c r="BD68" s="265">
        <f t="shared" si="58"/>
        <v>0</v>
      </c>
      <c r="BE68" s="105"/>
      <c r="BF68" s="105"/>
      <c r="BG68" s="105"/>
      <c r="BH68" s="105"/>
      <c r="BI68" s="105"/>
      <c r="BJ68" s="105"/>
    </row>
    <row r="69" spans="2:62" ht="20.100000000000001" hidden="1" customHeight="1" outlineLevel="1">
      <c r="B69" s="212"/>
      <c r="C69" s="908"/>
      <c r="D69" s="909"/>
      <c r="E69" s="909"/>
      <c r="F69" s="910"/>
      <c r="G69" s="890"/>
      <c r="H69" s="891"/>
      <c r="I69" s="152"/>
      <c r="J69" s="152"/>
      <c r="K69" s="152"/>
      <c r="L69" s="152"/>
      <c r="M69" s="152"/>
      <c r="N69" s="152"/>
      <c r="O69" s="152"/>
      <c r="P69" s="153"/>
      <c r="Q69" s="153"/>
      <c r="R69" s="156">
        <f t="shared" si="49"/>
        <v>0</v>
      </c>
      <c r="S69" s="156">
        <f t="shared" si="50"/>
        <v>0</v>
      </c>
      <c r="U69" s="157">
        <f t="shared" si="56"/>
        <v>0</v>
      </c>
      <c r="W69" s="152"/>
      <c r="X69" s="152"/>
      <c r="Y69" s="152"/>
      <c r="Z69" s="152"/>
      <c r="AA69" s="152"/>
      <c r="AB69" s="152"/>
      <c r="AC69" s="347"/>
      <c r="AD69" s="152"/>
      <c r="AE69" s="152"/>
      <c r="AF69" s="152"/>
      <c r="AG69" s="152"/>
      <c r="AH69" s="152"/>
      <c r="AI69" s="152"/>
      <c r="AJ69" s="347"/>
      <c r="AK69" s="152"/>
      <c r="AL69" s="152"/>
      <c r="AM69" s="295"/>
      <c r="AN69" s="228"/>
      <c r="AO69" s="228"/>
      <c r="AP69" s="228"/>
      <c r="AQ69" s="228"/>
      <c r="AR69" s="228"/>
      <c r="AS69" s="348"/>
      <c r="AT69" s="264">
        <f t="shared" si="39"/>
        <v>0</v>
      </c>
      <c r="AU69" s="259"/>
      <c r="AV69" s="265">
        <f t="shared" si="53"/>
        <v>0</v>
      </c>
      <c r="AX69" s="265">
        <f t="shared" si="57"/>
        <v>0</v>
      </c>
      <c r="AZ69" s="492">
        <f t="shared" si="54"/>
        <v>0</v>
      </c>
      <c r="BB69" s="492">
        <f t="shared" si="55"/>
        <v>0</v>
      </c>
      <c r="BD69" s="265">
        <f t="shared" si="58"/>
        <v>0</v>
      </c>
      <c r="BE69" s="105"/>
      <c r="BF69" s="105"/>
      <c r="BG69" s="105"/>
      <c r="BH69" s="105"/>
      <c r="BI69" s="105"/>
      <c r="BJ69" s="105"/>
    </row>
    <row r="70" spans="2:62" ht="20.100000000000001" hidden="1" customHeight="1" outlineLevel="1">
      <c r="B70" s="212"/>
      <c r="C70" s="908"/>
      <c r="D70" s="909"/>
      <c r="E70" s="909"/>
      <c r="F70" s="910"/>
      <c r="G70" s="890"/>
      <c r="H70" s="891"/>
      <c r="I70" s="152"/>
      <c r="J70" s="152"/>
      <c r="K70" s="152"/>
      <c r="L70" s="152"/>
      <c r="M70" s="152"/>
      <c r="N70" s="152"/>
      <c r="O70" s="152"/>
      <c r="P70" s="153"/>
      <c r="Q70" s="153"/>
      <c r="R70" s="156">
        <f t="shared" si="49"/>
        <v>0</v>
      </c>
      <c r="S70" s="156">
        <f t="shared" si="50"/>
        <v>0</v>
      </c>
      <c r="U70" s="157">
        <f t="shared" si="56"/>
        <v>0</v>
      </c>
      <c r="W70" s="152"/>
      <c r="X70" s="152"/>
      <c r="Y70" s="152"/>
      <c r="Z70" s="152"/>
      <c r="AA70" s="152"/>
      <c r="AB70" s="152"/>
      <c r="AC70" s="347"/>
      <c r="AD70" s="152"/>
      <c r="AE70" s="152"/>
      <c r="AF70" s="152"/>
      <c r="AG70" s="152"/>
      <c r="AH70" s="152"/>
      <c r="AI70" s="152"/>
      <c r="AJ70" s="347"/>
      <c r="AK70" s="152"/>
      <c r="AL70" s="152"/>
      <c r="AM70" s="295"/>
      <c r="AN70" s="228"/>
      <c r="AO70" s="228"/>
      <c r="AP70" s="228"/>
      <c r="AQ70" s="228"/>
      <c r="AR70" s="228"/>
      <c r="AS70" s="348"/>
      <c r="AT70" s="264">
        <f t="shared" si="39"/>
        <v>0</v>
      </c>
      <c r="AU70" s="259"/>
      <c r="AV70" s="265">
        <f t="shared" si="53"/>
        <v>0</v>
      </c>
      <c r="AX70" s="265">
        <f t="shared" si="57"/>
        <v>0</v>
      </c>
      <c r="AZ70" s="492">
        <f t="shared" si="54"/>
        <v>0</v>
      </c>
      <c r="BB70" s="492">
        <f t="shared" si="55"/>
        <v>0</v>
      </c>
      <c r="BD70" s="265">
        <f t="shared" si="58"/>
        <v>0</v>
      </c>
      <c r="BE70" s="105"/>
      <c r="BF70" s="105"/>
      <c r="BG70" s="105"/>
      <c r="BH70" s="105"/>
      <c r="BI70" s="105"/>
      <c r="BJ70" s="105"/>
    </row>
    <row r="71" spans="2:62" ht="20.100000000000001" hidden="1" customHeight="1" outlineLevel="1">
      <c r="B71" s="212"/>
      <c r="C71" s="908"/>
      <c r="D71" s="909"/>
      <c r="E71" s="909"/>
      <c r="F71" s="910"/>
      <c r="G71" s="890"/>
      <c r="H71" s="891"/>
      <c r="I71" s="152"/>
      <c r="J71" s="152"/>
      <c r="K71" s="152"/>
      <c r="L71" s="152"/>
      <c r="M71" s="152"/>
      <c r="N71" s="152"/>
      <c r="O71" s="152"/>
      <c r="P71" s="153"/>
      <c r="Q71" s="153"/>
      <c r="R71" s="156">
        <f t="shared" si="49"/>
        <v>0</v>
      </c>
      <c r="S71" s="156">
        <f t="shared" si="50"/>
        <v>0</v>
      </c>
      <c r="U71" s="157">
        <f t="shared" si="56"/>
        <v>0</v>
      </c>
      <c r="W71" s="152"/>
      <c r="X71" s="152"/>
      <c r="Y71" s="152"/>
      <c r="Z71" s="152"/>
      <c r="AA71" s="152"/>
      <c r="AB71" s="152"/>
      <c r="AC71" s="347"/>
      <c r="AD71" s="152"/>
      <c r="AE71" s="152"/>
      <c r="AF71" s="152"/>
      <c r="AG71" s="152"/>
      <c r="AH71" s="152"/>
      <c r="AI71" s="152"/>
      <c r="AJ71" s="347"/>
      <c r="AK71" s="152"/>
      <c r="AL71" s="152"/>
      <c r="AM71" s="295"/>
      <c r="AN71" s="228"/>
      <c r="AO71" s="228"/>
      <c r="AP71" s="228"/>
      <c r="AQ71" s="228"/>
      <c r="AR71" s="228"/>
      <c r="AS71" s="348"/>
      <c r="AT71" s="264">
        <f t="shared" si="39"/>
        <v>0</v>
      </c>
      <c r="AU71" s="259"/>
      <c r="AV71" s="265">
        <f t="shared" si="53"/>
        <v>0</v>
      </c>
      <c r="AX71" s="265">
        <f t="shared" si="57"/>
        <v>0</v>
      </c>
      <c r="AZ71" s="492">
        <f t="shared" si="54"/>
        <v>0</v>
      </c>
      <c r="BB71" s="492">
        <f t="shared" si="55"/>
        <v>0</v>
      </c>
      <c r="BD71" s="265">
        <f t="shared" si="58"/>
        <v>0</v>
      </c>
      <c r="BE71" s="105"/>
      <c r="BF71" s="105"/>
      <c r="BG71" s="105"/>
      <c r="BH71" s="105"/>
      <c r="BI71" s="105"/>
      <c r="BJ71" s="105"/>
    </row>
    <row r="72" spans="2:62" ht="20.100000000000001" hidden="1" customHeight="1" outlineLevel="1">
      <c r="B72" s="212"/>
      <c r="C72" s="908"/>
      <c r="D72" s="909"/>
      <c r="E72" s="909"/>
      <c r="F72" s="910"/>
      <c r="G72" s="890"/>
      <c r="H72" s="891"/>
      <c r="I72" s="152"/>
      <c r="J72" s="152"/>
      <c r="K72" s="152"/>
      <c r="L72" s="152"/>
      <c r="M72" s="152"/>
      <c r="N72" s="152"/>
      <c r="O72" s="152"/>
      <c r="P72" s="153"/>
      <c r="Q72" s="153"/>
      <c r="R72" s="156">
        <f t="shared" si="49"/>
        <v>0</v>
      </c>
      <c r="S72" s="156">
        <f t="shared" si="50"/>
        <v>0</v>
      </c>
      <c r="U72" s="157">
        <f t="shared" si="56"/>
        <v>0</v>
      </c>
      <c r="W72" s="152"/>
      <c r="X72" s="152"/>
      <c r="Y72" s="152"/>
      <c r="Z72" s="152"/>
      <c r="AA72" s="152"/>
      <c r="AB72" s="152"/>
      <c r="AC72" s="347"/>
      <c r="AD72" s="152"/>
      <c r="AE72" s="152"/>
      <c r="AF72" s="152"/>
      <c r="AG72" s="152"/>
      <c r="AH72" s="152"/>
      <c r="AI72" s="152"/>
      <c r="AJ72" s="347"/>
      <c r="AK72" s="152"/>
      <c r="AL72" s="152"/>
      <c r="AM72" s="295"/>
      <c r="AN72" s="228"/>
      <c r="AO72" s="228"/>
      <c r="AP72" s="228"/>
      <c r="AQ72" s="228"/>
      <c r="AR72" s="228"/>
      <c r="AS72" s="348"/>
      <c r="AT72" s="264">
        <f t="shared" si="39"/>
        <v>0</v>
      </c>
      <c r="AU72" s="259"/>
      <c r="AV72" s="265">
        <f t="shared" si="53"/>
        <v>0</v>
      </c>
      <c r="AX72" s="265">
        <f t="shared" si="57"/>
        <v>0</v>
      </c>
      <c r="AZ72" s="492">
        <f t="shared" si="54"/>
        <v>0</v>
      </c>
      <c r="BB72" s="492">
        <f t="shared" si="55"/>
        <v>0</v>
      </c>
      <c r="BD72" s="265">
        <f t="shared" si="58"/>
        <v>0</v>
      </c>
      <c r="BE72" s="105"/>
      <c r="BF72" s="105"/>
      <c r="BG72" s="105"/>
      <c r="BH72" s="105"/>
      <c r="BI72" s="105"/>
      <c r="BJ72" s="105"/>
    </row>
    <row r="73" spans="2:62" ht="20.100000000000001" hidden="1" customHeight="1" outlineLevel="1">
      <c r="B73" s="212"/>
      <c r="C73" s="908"/>
      <c r="D73" s="909"/>
      <c r="E73" s="909"/>
      <c r="F73" s="910"/>
      <c r="G73" s="890"/>
      <c r="H73" s="891"/>
      <c r="I73" s="152"/>
      <c r="J73" s="152"/>
      <c r="K73" s="152"/>
      <c r="L73" s="152"/>
      <c r="M73" s="152"/>
      <c r="N73" s="152"/>
      <c r="O73" s="152"/>
      <c r="P73" s="153"/>
      <c r="Q73" s="153"/>
      <c r="R73" s="156">
        <f t="shared" si="49"/>
        <v>0</v>
      </c>
      <c r="S73" s="156">
        <f t="shared" si="50"/>
        <v>0</v>
      </c>
      <c r="U73" s="157">
        <f t="shared" si="56"/>
        <v>0</v>
      </c>
      <c r="W73" s="152"/>
      <c r="X73" s="152"/>
      <c r="Y73" s="152"/>
      <c r="Z73" s="152"/>
      <c r="AA73" s="152"/>
      <c r="AB73" s="152"/>
      <c r="AC73" s="347"/>
      <c r="AD73" s="152"/>
      <c r="AE73" s="152"/>
      <c r="AF73" s="152"/>
      <c r="AG73" s="152"/>
      <c r="AH73" s="152"/>
      <c r="AI73" s="152"/>
      <c r="AJ73" s="347"/>
      <c r="AK73" s="152"/>
      <c r="AL73" s="152"/>
      <c r="AM73" s="295"/>
      <c r="AN73" s="228"/>
      <c r="AO73" s="228"/>
      <c r="AP73" s="228"/>
      <c r="AQ73" s="228"/>
      <c r="AR73" s="228"/>
      <c r="AS73" s="348"/>
      <c r="AT73" s="264">
        <f t="shared" si="39"/>
        <v>0</v>
      </c>
      <c r="AU73" s="259"/>
      <c r="AV73" s="265">
        <f t="shared" si="53"/>
        <v>0</v>
      </c>
      <c r="AX73" s="265">
        <f t="shared" si="57"/>
        <v>0</v>
      </c>
      <c r="AZ73" s="492">
        <f t="shared" si="54"/>
        <v>0</v>
      </c>
      <c r="BB73" s="492">
        <f t="shared" si="55"/>
        <v>0</v>
      </c>
      <c r="BD73" s="265">
        <f t="shared" si="58"/>
        <v>0</v>
      </c>
      <c r="BE73" s="105"/>
      <c r="BF73" s="105"/>
      <c r="BG73" s="105"/>
      <c r="BH73" s="105"/>
      <c r="BI73" s="105"/>
      <c r="BJ73" s="105"/>
    </row>
    <row r="74" spans="2:62" ht="20.100000000000001" hidden="1" customHeight="1" outlineLevel="1">
      <c r="B74" s="212"/>
      <c r="C74" s="908"/>
      <c r="D74" s="909"/>
      <c r="E74" s="909"/>
      <c r="F74" s="910"/>
      <c r="G74" s="890"/>
      <c r="H74" s="891"/>
      <c r="I74" s="152"/>
      <c r="J74" s="152"/>
      <c r="K74" s="152"/>
      <c r="L74" s="152"/>
      <c r="M74" s="152"/>
      <c r="N74" s="152"/>
      <c r="O74" s="152"/>
      <c r="P74" s="153"/>
      <c r="Q74" s="153"/>
      <c r="R74" s="156">
        <f t="shared" si="49"/>
        <v>0</v>
      </c>
      <c r="S74" s="156">
        <f t="shared" si="50"/>
        <v>0</v>
      </c>
      <c r="U74" s="157">
        <f t="shared" si="56"/>
        <v>0</v>
      </c>
      <c r="W74" s="152"/>
      <c r="X74" s="152"/>
      <c r="Y74" s="152"/>
      <c r="Z74" s="152"/>
      <c r="AA74" s="152"/>
      <c r="AB74" s="152"/>
      <c r="AC74" s="347"/>
      <c r="AD74" s="152"/>
      <c r="AE74" s="152"/>
      <c r="AF74" s="152"/>
      <c r="AG74" s="152"/>
      <c r="AH74" s="152"/>
      <c r="AI74" s="152"/>
      <c r="AJ74" s="347"/>
      <c r="AK74" s="152"/>
      <c r="AL74" s="152"/>
      <c r="AM74" s="295"/>
      <c r="AN74" s="228"/>
      <c r="AO74" s="228"/>
      <c r="AP74" s="228"/>
      <c r="AQ74" s="228"/>
      <c r="AR74" s="228"/>
      <c r="AS74" s="348"/>
      <c r="AT74" s="264">
        <f t="shared" si="39"/>
        <v>0</v>
      </c>
      <c r="AU74" s="259"/>
      <c r="AV74" s="265">
        <f t="shared" si="53"/>
        <v>0</v>
      </c>
      <c r="AX74" s="265">
        <f t="shared" si="57"/>
        <v>0</v>
      </c>
      <c r="AZ74" s="492">
        <f t="shared" si="54"/>
        <v>0</v>
      </c>
      <c r="BB74" s="492">
        <f t="shared" si="55"/>
        <v>0</v>
      </c>
      <c r="BD74" s="265">
        <f t="shared" si="58"/>
        <v>0</v>
      </c>
      <c r="BE74" s="105"/>
      <c r="BF74" s="105"/>
      <c r="BG74" s="105"/>
      <c r="BH74" s="105"/>
      <c r="BI74" s="105"/>
      <c r="BJ74" s="105"/>
    </row>
    <row r="75" spans="2:62" ht="20.100000000000001" hidden="1" customHeight="1" outlineLevel="1">
      <c r="B75" s="212"/>
      <c r="C75" s="908"/>
      <c r="D75" s="909"/>
      <c r="E75" s="909"/>
      <c r="F75" s="910"/>
      <c r="G75" s="890"/>
      <c r="H75" s="891"/>
      <c r="I75" s="152"/>
      <c r="J75" s="152"/>
      <c r="K75" s="152"/>
      <c r="L75" s="152"/>
      <c r="M75" s="152"/>
      <c r="N75" s="152"/>
      <c r="O75" s="152"/>
      <c r="P75" s="153"/>
      <c r="Q75" s="153"/>
      <c r="R75" s="156">
        <f t="shared" si="49"/>
        <v>0</v>
      </c>
      <c r="S75" s="156">
        <f t="shared" si="50"/>
        <v>0</v>
      </c>
      <c r="U75" s="157">
        <f t="shared" si="56"/>
        <v>0</v>
      </c>
      <c r="W75" s="152"/>
      <c r="X75" s="152"/>
      <c r="Y75" s="152"/>
      <c r="Z75" s="152"/>
      <c r="AA75" s="152"/>
      <c r="AB75" s="152"/>
      <c r="AC75" s="347"/>
      <c r="AD75" s="152"/>
      <c r="AE75" s="152"/>
      <c r="AF75" s="152"/>
      <c r="AG75" s="152"/>
      <c r="AH75" s="152"/>
      <c r="AI75" s="152"/>
      <c r="AJ75" s="347"/>
      <c r="AK75" s="152"/>
      <c r="AL75" s="152"/>
      <c r="AM75" s="295"/>
      <c r="AN75" s="228"/>
      <c r="AO75" s="228"/>
      <c r="AP75" s="228"/>
      <c r="AQ75" s="228"/>
      <c r="AR75" s="228"/>
      <c r="AS75" s="348"/>
      <c r="AT75" s="264">
        <f t="shared" si="39"/>
        <v>0</v>
      </c>
      <c r="AU75" s="259"/>
      <c r="AV75" s="265">
        <f t="shared" si="53"/>
        <v>0</v>
      </c>
      <c r="AX75" s="265">
        <f t="shared" si="57"/>
        <v>0</v>
      </c>
      <c r="AZ75" s="492">
        <f t="shared" si="54"/>
        <v>0</v>
      </c>
      <c r="BB75" s="492">
        <f t="shared" si="55"/>
        <v>0</v>
      </c>
      <c r="BD75" s="265">
        <f t="shared" si="58"/>
        <v>0</v>
      </c>
      <c r="BE75" s="105"/>
      <c r="BF75" s="105"/>
      <c r="BG75" s="105"/>
      <c r="BH75" s="105"/>
      <c r="BI75" s="105"/>
      <c r="BJ75" s="105"/>
    </row>
    <row r="76" spans="2:62" ht="20.100000000000001" hidden="1" customHeight="1" outlineLevel="1">
      <c r="B76" s="212"/>
      <c r="C76" s="908"/>
      <c r="D76" s="909"/>
      <c r="E76" s="909"/>
      <c r="F76" s="910"/>
      <c r="G76" s="890"/>
      <c r="H76" s="891"/>
      <c r="I76" s="152"/>
      <c r="J76" s="152"/>
      <c r="K76" s="152"/>
      <c r="L76" s="152"/>
      <c r="M76" s="152"/>
      <c r="N76" s="152"/>
      <c r="O76" s="152"/>
      <c r="P76" s="153"/>
      <c r="Q76" s="153"/>
      <c r="R76" s="156">
        <f t="shared" si="49"/>
        <v>0</v>
      </c>
      <c r="S76" s="156">
        <f t="shared" si="50"/>
        <v>0</v>
      </c>
      <c r="U76" s="157">
        <f t="shared" si="56"/>
        <v>0</v>
      </c>
      <c r="W76" s="152"/>
      <c r="X76" s="152"/>
      <c r="Y76" s="152"/>
      <c r="Z76" s="152"/>
      <c r="AA76" s="152"/>
      <c r="AB76" s="152"/>
      <c r="AC76" s="347"/>
      <c r="AD76" s="152"/>
      <c r="AE76" s="152"/>
      <c r="AF76" s="152"/>
      <c r="AG76" s="152"/>
      <c r="AH76" s="152"/>
      <c r="AI76" s="152"/>
      <c r="AJ76" s="347"/>
      <c r="AK76" s="152"/>
      <c r="AL76" s="152"/>
      <c r="AM76" s="295"/>
      <c r="AN76" s="228"/>
      <c r="AO76" s="228"/>
      <c r="AP76" s="228"/>
      <c r="AQ76" s="228"/>
      <c r="AR76" s="228"/>
      <c r="AS76" s="348"/>
      <c r="AT76" s="264">
        <f t="shared" si="39"/>
        <v>0</v>
      </c>
      <c r="AU76" s="259"/>
      <c r="AV76" s="265">
        <f t="shared" si="53"/>
        <v>0</v>
      </c>
      <c r="AX76" s="265">
        <f t="shared" si="57"/>
        <v>0</v>
      </c>
      <c r="AZ76" s="492">
        <f t="shared" si="54"/>
        <v>0</v>
      </c>
      <c r="BB76" s="492">
        <f t="shared" si="55"/>
        <v>0</v>
      </c>
      <c r="BD76" s="265">
        <f t="shared" si="58"/>
        <v>0</v>
      </c>
      <c r="BE76" s="105"/>
      <c r="BF76" s="105"/>
      <c r="BG76" s="105"/>
      <c r="BH76" s="105"/>
      <c r="BI76" s="105"/>
      <c r="BJ76" s="105"/>
    </row>
    <row r="77" spans="2:62" ht="20.100000000000001" hidden="1" customHeight="1" outlineLevel="1">
      <c r="B77" s="212"/>
      <c r="C77" s="908"/>
      <c r="D77" s="909"/>
      <c r="E77" s="909"/>
      <c r="F77" s="910"/>
      <c r="G77" s="890"/>
      <c r="H77" s="891"/>
      <c r="I77" s="152"/>
      <c r="J77" s="152"/>
      <c r="K77" s="152"/>
      <c r="L77" s="152"/>
      <c r="M77" s="152"/>
      <c r="N77" s="152"/>
      <c r="O77" s="152"/>
      <c r="P77" s="153"/>
      <c r="Q77" s="153"/>
      <c r="R77" s="156">
        <f t="shared" si="49"/>
        <v>0</v>
      </c>
      <c r="S77" s="156">
        <f t="shared" si="50"/>
        <v>0</v>
      </c>
      <c r="U77" s="157">
        <f t="shared" si="56"/>
        <v>0</v>
      </c>
      <c r="W77" s="152"/>
      <c r="X77" s="152"/>
      <c r="Y77" s="152"/>
      <c r="Z77" s="152"/>
      <c r="AA77" s="152"/>
      <c r="AB77" s="152"/>
      <c r="AC77" s="347"/>
      <c r="AD77" s="152"/>
      <c r="AE77" s="152"/>
      <c r="AF77" s="152"/>
      <c r="AG77" s="152"/>
      <c r="AH77" s="152"/>
      <c r="AI77" s="152"/>
      <c r="AJ77" s="347"/>
      <c r="AK77" s="152"/>
      <c r="AL77" s="152"/>
      <c r="AM77" s="295"/>
      <c r="AN77" s="228"/>
      <c r="AO77" s="228"/>
      <c r="AP77" s="228"/>
      <c r="AQ77" s="228"/>
      <c r="AR77" s="228"/>
      <c r="AS77" s="348"/>
      <c r="AT77" s="264">
        <f t="shared" si="39"/>
        <v>0</v>
      </c>
      <c r="AU77" s="259"/>
      <c r="AV77" s="265">
        <f t="shared" si="53"/>
        <v>0</v>
      </c>
      <c r="AX77" s="265">
        <f t="shared" si="57"/>
        <v>0</v>
      </c>
      <c r="AZ77" s="492">
        <f t="shared" si="54"/>
        <v>0</v>
      </c>
      <c r="BB77" s="492">
        <f t="shared" si="55"/>
        <v>0</v>
      </c>
      <c r="BD77" s="265">
        <f t="shared" si="58"/>
        <v>0</v>
      </c>
      <c r="BE77" s="105"/>
      <c r="BF77" s="105"/>
      <c r="BG77" s="105"/>
      <c r="BH77" s="105"/>
      <c r="BI77" s="105"/>
      <c r="BJ77" s="105"/>
    </row>
    <row r="78" spans="2:62" ht="20.100000000000001" hidden="1" customHeight="1" outlineLevel="1">
      <c r="B78" s="212"/>
      <c r="C78" s="908"/>
      <c r="D78" s="909"/>
      <c r="E78" s="909"/>
      <c r="F78" s="910"/>
      <c r="G78" s="890"/>
      <c r="H78" s="891"/>
      <c r="I78" s="152"/>
      <c r="J78" s="152"/>
      <c r="K78" s="152"/>
      <c r="L78" s="152"/>
      <c r="M78" s="152"/>
      <c r="N78" s="152"/>
      <c r="O78" s="152"/>
      <c r="P78" s="153"/>
      <c r="Q78" s="153"/>
      <c r="R78" s="156">
        <f t="shared" si="49"/>
        <v>0</v>
      </c>
      <c r="S78" s="156">
        <f t="shared" si="50"/>
        <v>0</v>
      </c>
      <c r="U78" s="157">
        <f t="shared" si="56"/>
        <v>0</v>
      </c>
      <c r="W78" s="152"/>
      <c r="X78" s="152"/>
      <c r="Y78" s="152"/>
      <c r="Z78" s="152"/>
      <c r="AA78" s="152"/>
      <c r="AB78" s="152"/>
      <c r="AC78" s="347"/>
      <c r="AD78" s="152"/>
      <c r="AE78" s="152"/>
      <c r="AF78" s="152"/>
      <c r="AG78" s="152"/>
      <c r="AH78" s="152"/>
      <c r="AI78" s="152"/>
      <c r="AJ78" s="347"/>
      <c r="AK78" s="152"/>
      <c r="AL78" s="152"/>
      <c r="AM78" s="295"/>
      <c r="AN78" s="228"/>
      <c r="AO78" s="228"/>
      <c r="AP78" s="228"/>
      <c r="AQ78" s="228"/>
      <c r="AR78" s="228"/>
      <c r="AS78" s="348"/>
      <c r="AT78" s="264">
        <f t="shared" si="39"/>
        <v>0</v>
      </c>
      <c r="AU78" s="259"/>
      <c r="AV78" s="265">
        <f t="shared" si="53"/>
        <v>0</v>
      </c>
      <c r="AX78" s="265">
        <f t="shared" si="57"/>
        <v>0</v>
      </c>
      <c r="AZ78" s="492">
        <f t="shared" si="54"/>
        <v>0</v>
      </c>
      <c r="BB78" s="492">
        <f t="shared" si="55"/>
        <v>0</v>
      </c>
      <c r="BD78" s="265">
        <f t="shared" si="58"/>
        <v>0</v>
      </c>
      <c r="BE78" s="105"/>
      <c r="BF78" s="105"/>
      <c r="BG78" s="105"/>
      <c r="BH78" s="105"/>
      <c r="BI78" s="105"/>
      <c r="BJ78" s="105"/>
    </row>
    <row r="79" spans="2:62" ht="9.9499999999999993" hidden="1" customHeight="1" outlineLevel="1">
      <c r="B79" s="101"/>
      <c r="C79" s="208"/>
      <c r="D79" s="208"/>
      <c r="E79" s="208"/>
      <c r="F79" s="208"/>
      <c r="G79" s="237"/>
      <c r="H79" s="207"/>
      <c r="I79" s="257"/>
      <c r="J79" s="257"/>
      <c r="K79" s="257"/>
      <c r="L79" s="257"/>
      <c r="M79" s="257"/>
      <c r="N79" s="257"/>
      <c r="O79" s="257"/>
      <c r="P79" s="256"/>
      <c r="Q79" s="102"/>
      <c r="R79" s="102"/>
      <c r="S79" s="102"/>
      <c r="U79" s="98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Z79" s="493"/>
      <c r="BE79" s="105"/>
      <c r="BF79" s="105"/>
      <c r="BG79" s="105"/>
      <c r="BH79" s="105"/>
      <c r="BI79" s="105"/>
      <c r="BJ79" s="105"/>
    </row>
    <row r="80" spans="2:62" ht="20.100000000000001" customHeight="1" collapsed="1">
      <c r="B80" s="179">
        <f>B63+1</f>
        <v>5</v>
      </c>
      <c r="C80" s="916"/>
      <c r="D80" s="917"/>
      <c r="E80" s="917"/>
      <c r="F80" s="918"/>
      <c r="G80" s="429"/>
      <c r="H80" s="206">
        <v>1</v>
      </c>
      <c r="I80" s="642">
        <f t="shared" ref="I80" si="59">$H80*SUM(I81:I95)</f>
        <v>0</v>
      </c>
      <c r="J80" s="643">
        <f t="shared" ref="J80:O80" si="60">$H80*SUM(J81:J95)</f>
        <v>0</v>
      </c>
      <c r="K80" s="644">
        <f t="shared" si="60"/>
        <v>0</v>
      </c>
      <c r="L80" s="645">
        <f t="shared" si="60"/>
        <v>0</v>
      </c>
      <c r="M80" s="645">
        <f t="shared" si="60"/>
        <v>0</v>
      </c>
      <c r="N80" s="644">
        <f t="shared" si="60"/>
        <v>0</v>
      </c>
      <c r="O80" s="642">
        <f t="shared" si="60"/>
        <v>0</v>
      </c>
      <c r="P80" s="209">
        <f t="shared" ref="P80:Q80" si="61">$H80*SUM(P81:P95)</f>
        <v>0</v>
      </c>
      <c r="Q80" s="210">
        <f t="shared" si="61"/>
        <v>0</v>
      </c>
      <c r="R80" s="136">
        <f t="shared" ref="R80:R95" si="62">P80*(1+Gewinn)*(1+SicherheitAngebot)</f>
        <v>0</v>
      </c>
      <c r="S80" s="137">
        <f t="shared" ref="S80:S95" si="63">Q80*(1+MGKZ)*(1+Gewinn)*(1+SicherheitAngebot)</f>
        <v>0</v>
      </c>
      <c r="U80" s="10">
        <f>I80*$I$7+J80*$J$7+K80*$K$7+L80*$L$7+M80*$M$7+N80*$N$7+O80*$O$7+R80+S80</f>
        <v>0</v>
      </c>
      <c r="W80" s="646">
        <f t="shared" ref="W80:AB80" si="64">$H80*SUM(W81:W95)</f>
        <v>0</v>
      </c>
      <c r="X80" s="647">
        <f t="shared" si="64"/>
        <v>0</v>
      </c>
      <c r="Y80" s="648">
        <f t="shared" si="64"/>
        <v>0</v>
      </c>
      <c r="Z80" s="649">
        <f t="shared" si="64"/>
        <v>0</v>
      </c>
      <c r="AA80" s="648">
        <f t="shared" si="64"/>
        <v>0</v>
      </c>
      <c r="AB80" s="646">
        <f t="shared" si="64"/>
        <v>0</v>
      </c>
      <c r="AC80" s="258"/>
      <c r="AD80" s="646">
        <f t="shared" ref="AD80:AM80" si="65">$H80*SUM(AD81:AD95)</f>
        <v>0</v>
      </c>
      <c r="AE80" s="647">
        <f t="shared" si="65"/>
        <v>0</v>
      </c>
      <c r="AF80" s="648">
        <f t="shared" si="65"/>
        <v>0</v>
      </c>
      <c r="AG80" s="649">
        <f t="shared" si="65"/>
        <v>0</v>
      </c>
      <c r="AH80" s="648">
        <f t="shared" si="65"/>
        <v>0</v>
      </c>
      <c r="AI80" s="646">
        <f t="shared" si="65"/>
        <v>0</v>
      </c>
      <c r="AJ80" s="258"/>
      <c r="AK80" s="653">
        <f t="shared" si="65"/>
        <v>0</v>
      </c>
      <c r="AL80" s="653">
        <f t="shared" si="65"/>
        <v>0</v>
      </c>
      <c r="AM80" s="653">
        <f t="shared" si="65"/>
        <v>0</v>
      </c>
      <c r="AN80" s="227">
        <f>$H80*SUM(AN81:AN95)*(1+Gewinn)*(1+SicherheitAngebot)</f>
        <v>0</v>
      </c>
      <c r="AO80" s="227">
        <f>$H80*SUM(AO81:AO95)*(1+Gewinn)*(1+SicherheitAngebot)</f>
        <v>0</v>
      </c>
      <c r="AP80" s="227">
        <f>$H80*SUM(AP81:AP95)*(1+Gewinn)*(1+SicherheitAngebot)</f>
        <v>0</v>
      </c>
      <c r="AQ80" s="227">
        <f>$H80*SUM(AQ81:AQ95)*(1+Gewinn)*(1+SicherheitAngebot)</f>
        <v>0</v>
      </c>
      <c r="AR80" s="227">
        <f>$H80*SUM(AR81:AR95)*(1+Gewinn)*(1+SicherheitAngebot)</f>
        <v>0</v>
      </c>
      <c r="AS80" s="262"/>
      <c r="AT80" s="263">
        <f t="shared" si="39"/>
        <v>0</v>
      </c>
      <c r="AU80" s="259"/>
      <c r="AV80" s="491">
        <f>AK80*$AK$7+AL80*$AL$7+AM80*$AM$7+SUM(AN80:AR80)+AT80/Zuschläge_IBN+AT80</f>
        <v>0</v>
      </c>
      <c r="AX80" s="685">
        <f>U80+AV80</f>
        <v>0</v>
      </c>
      <c r="AZ80" s="490">
        <f>IF(H80&gt;0,U80/(1+SicherheitAngebot)*(1+Sicherheit),0)</f>
        <v>0</v>
      </c>
      <c r="BB80" s="490">
        <f>IF(H80&gt;0,AV80/(1+SicherheitAngebot)*(1+Sicherheit),0)</f>
        <v>0</v>
      </c>
      <c r="BD80" s="490">
        <f>AZ80+BB80</f>
        <v>0</v>
      </c>
      <c r="BE80" s="105"/>
      <c r="BF80" s="105"/>
      <c r="BG80" s="105"/>
      <c r="BH80" s="105"/>
      <c r="BI80" s="105"/>
      <c r="BJ80" s="105"/>
    </row>
    <row r="81" spans="2:62" ht="20.100000000000001" hidden="1" customHeight="1" outlineLevel="1">
      <c r="B81" s="99"/>
      <c r="C81" s="908"/>
      <c r="D81" s="909"/>
      <c r="E81" s="909"/>
      <c r="F81" s="910"/>
      <c r="G81" s="890"/>
      <c r="H81" s="901"/>
      <c r="I81" s="152"/>
      <c r="J81" s="152"/>
      <c r="K81" s="152"/>
      <c r="L81" s="152"/>
      <c r="M81" s="152"/>
      <c r="N81" s="152"/>
      <c r="O81" s="152"/>
      <c r="P81" s="153"/>
      <c r="Q81" s="153"/>
      <c r="R81" s="156">
        <f t="shared" si="62"/>
        <v>0</v>
      </c>
      <c r="S81" s="156">
        <f t="shared" si="63"/>
        <v>0</v>
      </c>
      <c r="U81" s="157">
        <f>I81*$I$7+J81*$J$7+K81*$K$7+L81*$L$7+M81*$M$7+N81*$N$7+O81*$O$7+R81+S81</f>
        <v>0</v>
      </c>
      <c r="W81" s="152"/>
      <c r="X81" s="152"/>
      <c r="Y81" s="152"/>
      <c r="Z81" s="152"/>
      <c r="AA81" s="152"/>
      <c r="AB81" s="152"/>
      <c r="AC81" s="347"/>
      <c r="AD81" s="152"/>
      <c r="AE81" s="152"/>
      <c r="AF81" s="152"/>
      <c r="AG81" s="152"/>
      <c r="AH81" s="152"/>
      <c r="AI81" s="152"/>
      <c r="AJ81" s="347"/>
      <c r="AK81" s="152"/>
      <c r="AL81" s="152"/>
      <c r="AM81" s="295"/>
      <c r="AN81" s="228"/>
      <c r="AO81" s="228"/>
      <c r="AP81" s="228"/>
      <c r="AQ81" s="228"/>
      <c r="AR81" s="228"/>
      <c r="AS81" s="348"/>
      <c r="AT81" s="264">
        <f t="shared" si="39"/>
        <v>0</v>
      </c>
      <c r="AU81" s="259"/>
      <c r="AV81" s="265">
        <f t="shared" ref="AV81:AV95" si="66">AK81*$AK$7+AL81*$AL$7+AM81*$AM$7+SUM(AN81:AR81)*(1+Gewinn)*(1+SicherheitAngebot)+AT81/Zuschläge_IBN+AT81</f>
        <v>0</v>
      </c>
      <c r="AX81" s="265">
        <f>U81+AV81</f>
        <v>0</v>
      </c>
      <c r="AZ81" s="492">
        <f t="shared" ref="AZ81:AZ95" si="67">U81/(1+SicherheitAngebot)*(1+Sicherheit)</f>
        <v>0</v>
      </c>
      <c r="BB81" s="492">
        <f t="shared" ref="BB81:BB95" si="68">AV81/(1+SicherheitAngebot)*(1+Sicherheit)</f>
        <v>0</v>
      </c>
      <c r="BD81" s="265">
        <f>AZ81+BB81</f>
        <v>0</v>
      </c>
      <c r="BE81" s="105"/>
      <c r="BF81" s="105"/>
      <c r="BG81" s="105"/>
      <c r="BH81" s="105"/>
      <c r="BI81" s="105"/>
      <c r="BJ81" s="105"/>
    </row>
    <row r="82" spans="2:62" ht="20.100000000000001" hidden="1" customHeight="1" outlineLevel="1">
      <c r="B82" s="100"/>
      <c r="C82" s="908"/>
      <c r="D82" s="909"/>
      <c r="E82" s="909"/>
      <c r="F82" s="910"/>
      <c r="G82" s="890"/>
      <c r="H82" s="891"/>
      <c r="I82" s="152"/>
      <c r="J82" s="152"/>
      <c r="K82" s="152"/>
      <c r="L82" s="152"/>
      <c r="M82" s="152"/>
      <c r="N82" s="152"/>
      <c r="O82" s="152"/>
      <c r="P82" s="153"/>
      <c r="Q82" s="153"/>
      <c r="R82" s="156">
        <f t="shared" si="62"/>
        <v>0</v>
      </c>
      <c r="S82" s="156">
        <f t="shared" si="63"/>
        <v>0</v>
      </c>
      <c r="U82" s="157">
        <f t="shared" ref="U82:U95" si="69">I82*$I$7+J82*$J$7+K82*$K$7+L82*$L$7+M82*$M$7+N82*$N$7+O82*$O$7+R82+S82</f>
        <v>0</v>
      </c>
      <c r="W82" s="152"/>
      <c r="X82" s="152"/>
      <c r="Y82" s="152"/>
      <c r="Z82" s="152"/>
      <c r="AA82" s="152"/>
      <c r="AB82" s="152"/>
      <c r="AC82" s="347"/>
      <c r="AD82" s="152"/>
      <c r="AE82" s="152"/>
      <c r="AF82" s="152"/>
      <c r="AG82" s="152"/>
      <c r="AH82" s="152"/>
      <c r="AI82" s="152"/>
      <c r="AJ82" s="347"/>
      <c r="AK82" s="152"/>
      <c r="AL82" s="152"/>
      <c r="AM82" s="295"/>
      <c r="AN82" s="228"/>
      <c r="AO82" s="228"/>
      <c r="AP82" s="228"/>
      <c r="AQ82" s="228"/>
      <c r="AR82" s="228"/>
      <c r="AS82" s="348"/>
      <c r="AT82" s="264">
        <f t="shared" si="39"/>
        <v>0</v>
      </c>
      <c r="AU82" s="259"/>
      <c r="AV82" s="265">
        <f t="shared" si="66"/>
        <v>0</v>
      </c>
      <c r="AX82" s="265">
        <f t="shared" ref="AX82:AX95" si="70">U82+AV82</f>
        <v>0</v>
      </c>
      <c r="AZ82" s="492">
        <f t="shared" si="67"/>
        <v>0</v>
      </c>
      <c r="BB82" s="492">
        <f t="shared" si="68"/>
        <v>0</v>
      </c>
      <c r="BD82" s="265">
        <f t="shared" ref="BD82:BD95" si="71">AZ82+BB82</f>
        <v>0</v>
      </c>
      <c r="BE82" s="105"/>
      <c r="BF82" s="105"/>
      <c r="BG82" s="105"/>
      <c r="BH82" s="105"/>
      <c r="BI82" s="105"/>
      <c r="BJ82" s="105"/>
    </row>
    <row r="83" spans="2:62" ht="20.100000000000001" hidden="1" customHeight="1" outlineLevel="1">
      <c r="B83" s="100"/>
      <c r="C83" s="908"/>
      <c r="D83" s="909"/>
      <c r="E83" s="909"/>
      <c r="F83" s="910"/>
      <c r="G83" s="890"/>
      <c r="H83" s="891"/>
      <c r="I83" s="152"/>
      <c r="J83" s="152"/>
      <c r="K83" s="152"/>
      <c r="L83" s="152"/>
      <c r="M83" s="152"/>
      <c r="N83" s="152"/>
      <c r="O83" s="152"/>
      <c r="P83" s="153"/>
      <c r="Q83" s="153"/>
      <c r="R83" s="156">
        <f t="shared" si="62"/>
        <v>0</v>
      </c>
      <c r="S83" s="156">
        <f t="shared" si="63"/>
        <v>0</v>
      </c>
      <c r="U83" s="157">
        <f t="shared" si="69"/>
        <v>0</v>
      </c>
      <c r="W83" s="152"/>
      <c r="X83" s="152"/>
      <c r="Y83" s="152"/>
      <c r="Z83" s="152"/>
      <c r="AA83" s="152"/>
      <c r="AB83" s="152"/>
      <c r="AC83" s="347"/>
      <c r="AD83" s="152"/>
      <c r="AE83" s="152"/>
      <c r="AF83" s="152"/>
      <c r="AG83" s="152"/>
      <c r="AH83" s="152"/>
      <c r="AI83" s="152"/>
      <c r="AJ83" s="347"/>
      <c r="AK83" s="152"/>
      <c r="AL83" s="152"/>
      <c r="AM83" s="295"/>
      <c r="AN83" s="228"/>
      <c r="AO83" s="228"/>
      <c r="AP83" s="228"/>
      <c r="AQ83" s="228"/>
      <c r="AR83" s="228"/>
      <c r="AS83" s="348"/>
      <c r="AT83" s="264">
        <f t="shared" si="39"/>
        <v>0</v>
      </c>
      <c r="AU83" s="259"/>
      <c r="AV83" s="265">
        <f t="shared" si="66"/>
        <v>0</v>
      </c>
      <c r="AX83" s="265">
        <f t="shared" si="70"/>
        <v>0</v>
      </c>
      <c r="AZ83" s="492">
        <f t="shared" si="67"/>
        <v>0</v>
      </c>
      <c r="BB83" s="492">
        <f t="shared" si="68"/>
        <v>0</v>
      </c>
      <c r="BD83" s="265">
        <f t="shared" si="71"/>
        <v>0</v>
      </c>
      <c r="BE83" s="105"/>
      <c r="BF83" s="105"/>
      <c r="BG83" s="105"/>
      <c r="BH83" s="105"/>
      <c r="BI83" s="105"/>
      <c r="BJ83" s="105"/>
    </row>
    <row r="84" spans="2:62" ht="20.100000000000001" hidden="1" customHeight="1" outlineLevel="1">
      <c r="B84" s="100"/>
      <c r="C84" s="908"/>
      <c r="D84" s="909"/>
      <c r="E84" s="909"/>
      <c r="F84" s="910"/>
      <c r="G84" s="890"/>
      <c r="H84" s="891"/>
      <c r="I84" s="152"/>
      <c r="J84" s="152"/>
      <c r="K84" s="152"/>
      <c r="L84" s="152"/>
      <c r="M84" s="152"/>
      <c r="N84" s="152"/>
      <c r="O84" s="152"/>
      <c r="P84" s="153"/>
      <c r="Q84" s="153"/>
      <c r="R84" s="156">
        <f t="shared" si="62"/>
        <v>0</v>
      </c>
      <c r="S84" s="156">
        <f t="shared" si="63"/>
        <v>0</v>
      </c>
      <c r="U84" s="157">
        <f t="shared" si="69"/>
        <v>0</v>
      </c>
      <c r="W84" s="152"/>
      <c r="X84" s="152"/>
      <c r="Y84" s="152"/>
      <c r="Z84" s="152"/>
      <c r="AA84" s="152"/>
      <c r="AB84" s="152"/>
      <c r="AC84" s="347"/>
      <c r="AD84" s="152"/>
      <c r="AE84" s="152"/>
      <c r="AF84" s="152"/>
      <c r="AG84" s="152"/>
      <c r="AH84" s="152"/>
      <c r="AI84" s="152"/>
      <c r="AJ84" s="347"/>
      <c r="AK84" s="152"/>
      <c r="AL84" s="152"/>
      <c r="AM84" s="295"/>
      <c r="AN84" s="228"/>
      <c r="AO84" s="228"/>
      <c r="AP84" s="228"/>
      <c r="AQ84" s="228"/>
      <c r="AR84" s="228"/>
      <c r="AS84" s="348"/>
      <c r="AT84" s="264">
        <f t="shared" si="39"/>
        <v>0</v>
      </c>
      <c r="AU84" s="259"/>
      <c r="AV84" s="265">
        <f t="shared" si="66"/>
        <v>0</v>
      </c>
      <c r="AX84" s="265">
        <f t="shared" si="70"/>
        <v>0</v>
      </c>
      <c r="AZ84" s="492">
        <f t="shared" si="67"/>
        <v>0</v>
      </c>
      <c r="BB84" s="492">
        <f t="shared" si="68"/>
        <v>0</v>
      </c>
      <c r="BD84" s="265">
        <f t="shared" si="71"/>
        <v>0</v>
      </c>
      <c r="BE84" s="105"/>
      <c r="BF84" s="105"/>
      <c r="BG84" s="105"/>
      <c r="BH84" s="105"/>
      <c r="BI84" s="105"/>
      <c r="BJ84" s="105"/>
    </row>
    <row r="85" spans="2:62" ht="20.100000000000001" hidden="1" customHeight="1" outlineLevel="1">
      <c r="B85" s="100"/>
      <c r="C85" s="908"/>
      <c r="D85" s="909"/>
      <c r="E85" s="909"/>
      <c r="F85" s="910"/>
      <c r="G85" s="890"/>
      <c r="H85" s="891"/>
      <c r="I85" s="152"/>
      <c r="J85" s="152"/>
      <c r="K85" s="152"/>
      <c r="L85" s="152"/>
      <c r="M85" s="152"/>
      <c r="N85" s="152"/>
      <c r="O85" s="152"/>
      <c r="P85" s="153"/>
      <c r="Q85" s="153"/>
      <c r="R85" s="156">
        <f t="shared" si="62"/>
        <v>0</v>
      </c>
      <c r="S85" s="156">
        <f t="shared" si="63"/>
        <v>0</v>
      </c>
      <c r="U85" s="157">
        <f t="shared" si="69"/>
        <v>0</v>
      </c>
      <c r="W85" s="152"/>
      <c r="X85" s="152"/>
      <c r="Y85" s="152"/>
      <c r="Z85" s="152"/>
      <c r="AA85" s="152"/>
      <c r="AB85" s="152"/>
      <c r="AC85" s="347"/>
      <c r="AD85" s="152"/>
      <c r="AE85" s="152"/>
      <c r="AF85" s="152"/>
      <c r="AG85" s="152"/>
      <c r="AH85" s="152"/>
      <c r="AI85" s="152"/>
      <c r="AJ85" s="347"/>
      <c r="AK85" s="152"/>
      <c r="AL85" s="152"/>
      <c r="AM85" s="295"/>
      <c r="AN85" s="228"/>
      <c r="AO85" s="228"/>
      <c r="AP85" s="228"/>
      <c r="AQ85" s="228"/>
      <c r="AR85" s="228"/>
      <c r="AS85" s="348"/>
      <c r="AT85" s="264">
        <f t="shared" si="39"/>
        <v>0</v>
      </c>
      <c r="AU85" s="259"/>
      <c r="AV85" s="265">
        <f t="shared" si="66"/>
        <v>0</v>
      </c>
      <c r="AX85" s="265">
        <f t="shared" si="70"/>
        <v>0</v>
      </c>
      <c r="AZ85" s="492">
        <f t="shared" si="67"/>
        <v>0</v>
      </c>
      <c r="BB85" s="492">
        <f t="shared" si="68"/>
        <v>0</v>
      </c>
      <c r="BD85" s="265">
        <f t="shared" si="71"/>
        <v>0</v>
      </c>
      <c r="BE85" s="105"/>
      <c r="BF85" s="105"/>
      <c r="BG85" s="105"/>
      <c r="BH85" s="105"/>
      <c r="BI85" s="105"/>
      <c r="BJ85" s="105"/>
    </row>
    <row r="86" spans="2:62" ht="20.100000000000001" hidden="1" customHeight="1" outlineLevel="1">
      <c r="B86" s="100"/>
      <c r="C86" s="908"/>
      <c r="D86" s="909"/>
      <c r="E86" s="909"/>
      <c r="F86" s="910"/>
      <c r="G86" s="890"/>
      <c r="H86" s="891"/>
      <c r="I86" s="152"/>
      <c r="J86" s="152"/>
      <c r="K86" s="152"/>
      <c r="L86" s="152"/>
      <c r="M86" s="152"/>
      <c r="N86" s="152"/>
      <c r="O86" s="152"/>
      <c r="P86" s="153"/>
      <c r="Q86" s="153"/>
      <c r="R86" s="156">
        <f t="shared" si="62"/>
        <v>0</v>
      </c>
      <c r="S86" s="156">
        <f t="shared" si="63"/>
        <v>0</v>
      </c>
      <c r="U86" s="157">
        <f t="shared" si="69"/>
        <v>0</v>
      </c>
      <c r="W86" s="152"/>
      <c r="X86" s="152"/>
      <c r="Y86" s="152"/>
      <c r="Z86" s="152"/>
      <c r="AA86" s="152"/>
      <c r="AB86" s="152"/>
      <c r="AC86" s="347"/>
      <c r="AD86" s="152"/>
      <c r="AE86" s="152"/>
      <c r="AF86" s="152"/>
      <c r="AG86" s="152"/>
      <c r="AH86" s="152"/>
      <c r="AI86" s="152"/>
      <c r="AJ86" s="347"/>
      <c r="AK86" s="152"/>
      <c r="AL86" s="152"/>
      <c r="AM86" s="295"/>
      <c r="AN86" s="228"/>
      <c r="AO86" s="228"/>
      <c r="AP86" s="228"/>
      <c r="AQ86" s="228"/>
      <c r="AR86" s="228"/>
      <c r="AS86" s="348"/>
      <c r="AT86" s="264">
        <f t="shared" si="39"/>
        <v>0</v>
      </c>
      <c r="AU86" s="259"/>
      <c r="AV86" s="265">
        <f t="shared" si="66"/>
        <v>0</v>
      </c>
      <c r="AX86" s="265">
        <f t="shared" si="70"/>
        <v>0</v>
      </c>
      <c r="AZ86" s="492">
        <f t="shared" si="67"/>
        <v>0</v>
      </c>
      <c r="BB86" s="492">
        <f t="shared" si="68"/>
        <v>0</v>
      </c>
      <c r="BD86" s="265">
        <f t="shared" si="71"/>
        <v>0</v>
      </c>
      <c r="BE86" s="105"/>
      <c r="BF86" s="105"/>
      <c r="BG86" s="105"/>
      <c r="BH86" s="105"/>
      <c r="BI86" s="105"/>
      <c r="BJ86" s="105"/>
    </row>
    <row r="87" spans="2:62" ht="20.100000000000001" hidden="1" customHeight="1" outlineLevel="1">
      <c r="B87" s="100"/>
      <c r="C87" s="908"/>
      <c r="D87" s="909"/>
      <c r="E87" s="909"/>
      <c r="F87" s="910"/>
      <c r="G87" s="890"/>
      <c r="H87" s="891"/>
      <c r="I87" s="152"/>
      <c r="J87" s="152"/>
      <c r="K87" s="152"/>
      <c r="L87" s="152"/>
      <c r="M87" s="152"/>
      <c r="N87" s="152"/>
      <c r="O87" s="152"/>
      <c r="P87" s="153"/>
      <c r="Q87" s="153"/>
      <c r="R87" s="156">
        <f t="shared" si="62"/>
        <v>0</v>
      </c>
      <c r="S87" s="156">
        <f t="shared" si="63"/>
        <v>0</v>
      </c>
      <c r="U87" s="157">
        <f t="shared" si="69"/>
        <v>0</v>
      </c>
      <c r="W87" s="152"/>
      <c r="X87" s="152"/>
      <c r="Y87" s="152"/>
      <c r="Z87" s="152"/>
      <c r="AA87" s="152"/>
      <c r="AB87" s="152"/>
      <c r="AC87" s="347"/>
      <c r="AD87" s="152"/>
      <c r="AE87" s="152"/>
      <c r="AF87" s="152"/>
      <c r="AG87" s="152"/>
      <c r="AH87" s="152"/>
      <c r="AI87" s="152"/>
      <c r="AJ87" s="347"/>
      <c r="AK87" s="152"/>
      <c r="AL87" s="152"/>
      <c r="AM87" s="295"/>
      <c r="AN87" s="228"/>
      <c r="AO87" s="228"/>
      <c r="AP87" s="228"/>
      <c r="AQ87" s="228"/>
      <c r="AR87" s="228"/>
      <c r="AS87" s="348"/>
      <c r="AT87" s="264">
        <f t="shared" si="39"/>
        <v>0</v>
      </c>
      <c r="AU87" s="259"/>
      <c r="AV87" s="265">
        <f t="shared" si="66"/>
        <v>0</v>
      </c>
      <c r="AX87" s="265">
        <f t="shared" si="70"/>
        <v>0</v>
      </c>
      <c r="AZ87" s="492">
        <f t="shared" si="67"/>
        <v>0</v>
      </c>
      <c r="BB87" s="492">
        <f t="shared" si="68"/>
        <v>0</v>
      </c>
      <c r="BD87" s="265">
        <f t="shared" si="71"/>
        <v>0</v>
      </c>
      <c r="BE87" s="105"/>
      <c r="BF87" s="105"/>
      <c r="BG87" s="105"/>
      <c r="BH87" s="105"/>
      <c r="BI87" s="105"/>
      <c r="BJ87" s="105"/>
    </row>
    <row r="88" spans="2:62" ht="20.100000000000001" hidden="1" customHeight="1" outlineLevel="1">
      <c r="B88" s="100"/>
      <c r="C88" s="908"/>
      <c r="D88" s="909"/>
      <c r="E88" s="909"/>
      <c r="F88" s="910"/>
      <c r="G88" s="890"/>
      <c r="H88" s="891"/>
      <c r="I88" s="152"/>
      <c r="J88" s="152"/>
      <c r="K88" s="152"/>
      <c r="L88" s="152"/>
      <c r="M88" s="152"/>
      <c r="N88" s="152"/>
      <c r="O88" s="152"/>
      <c r="P88" s="153"/>
      <c r="Q88" s="153"/>
      <c r="R88" s="156">
        <f t="shared" si="62"/>
        <v>0</v>
      </c>
      <c r="S88" s="156">
        <f t="shared" si="63"/>
        <v>0</v>
      </c>
      <c r="U88" s="157">
        <f t="shared" si="69"/>
        <v>0</v>
      </c>
      <c r="W88" s="152"/>
      <c r="X88" s="152"/>
      <c r="Y88" s="152"/>
      <c r="Z88" s="152"/>
      <c r="AA88" s="152"/>
      <c r="AB88" s="152"/>
      <c r="AC88" s="347"/>
      <c r="AD88" s="152"/>
      <c r="AE88" s="152"/>
      <c r="AF88" s="152"/>
      <c r="AG88" s="152"/>
      <c r="AH88" s="152"/>
      <c r="AI88" s="152"/>
      <c r="AJ88" s="347"/>
      <c r="AK88" s="152"/>
      <c r="AL88" s="152"/>
      <c r="AM88" s="295"/>
      <c r="AN88" s="228"/>
      <c r="AO88" s="228"/>
      <c r="AP88" s="228"/>
      <c r="AQ88" s="228"/>
      <c r="AR88" s="228"/>
      <c r="AS88" s="348"/>
      <c r="AT88" s="264">
        <f t="shared" si="39"/>
        <v>0</v>
      </c>
      <c r="AU88" s="259"/>
      <c r="AV88" s="265">
        <f t="shared" si="66"/>
        <v>0</v>
      </c>
      <c r="AX88" s="265">
        <f t="shared" si="70"/>
        <v>0</v>
      </c>
      <c r="AZ88" s="492">
        <f t="shared" si="67"/>
        <v>0</v>
      </c>
      <c r="BB88" s="492">
        <f t="shared" si="68"/>
        <v>0</v>
      </c>
      <c r="BD88" s="265">
        <f t="shared" si="71"/>
        <v>0</v>
      </c>
      <c r="BE88" s="105"/>
      <c r="BF88" s="105"/>
      <c r="BG88" s="105"/>
      <c r="BH88" s="105"/>
      <c r="BI88" s="105"/>
      <c r="BJ88" s="105"/>
    </row>
    <row r="89" spans="2:62" ht="20.100000000000001" hidden="1" customHeight="1" outlineLevel="1">
      <c r="B89" s="100"/>
      <c r="C89" s="908"/>
      <c r="D89" s="909"/>
      <c r="E89" s="909"/>
      <c r="F89" s="910"/>
      <c r="G89" s="890"/>
      <c r="H89" s="891"/>
      <c r="I89" s="152"/>
      <c r="J89" s="152"/>
      <c r="K89" s="152"/>
      <c r="L89" s="152"/>
      <c r="M89" s="152"/>
      <c r="N89" s="152"/>
      <c r="O89" s="152"/>
      <c r="P89" s="153"/>
      <c r="Q89" s="153"/>
      <c r="R89" s="156">
        <f t="shared" si="62"/>
        <v>0</v>
      </c>
      <c r="S89" s="156">
        <f t="shared" si="63"/>
        <v>0</v>
      </c>
      <c r="U89" s="157">
        <f t="shared" si="69"/>
        <v>0</v>
      </c>
      <c r="W89" s="152"/>
      <c r="X89" s="152"/>
      <c r="Y89" s="152"/>
      <c r="Z89" s="152"/>
      <c r="AA89" s="152"/>
      <c r="AB89" s="152"/>
      <c r="AC89" s="347"/>
      <c r="AD89" s="152"/>
      <c r="AE89" s="152"/>
      <c r="AF89" s="152"/>
      <c r="AG89" s="152"/>
      <c r="AH89" s="152"/>
      <c r="AI89" s="152"/>
      <c r="AJ89" s="347"/>
      <c r="AK89" s="152"/>
      <c r="AL89" s="152"/>
      <c r="AM89" s="295"/>
      <c r="AN89" s="228"/>
      <c r="AO89" s="228"/>
      <c r="AP89" s="228"/>
      <c r="AQ89" s="228"/>
      <c r="AR89" s="228"/>
      <c r="AS89" s="348"/>
      <c r="AT89" s="264">
        <f t="shared" si="39"/>
        <v>0</v>
      </c>
      <c r="AU89" s="259"/>
      <c r="AV89" s="265">
        <f t="shared" si="66"/>
        <v>0</v>
      </c>
      <c r="AX89" s="265">
        <f t="shared" si="70"/>
        <v>0</v>
      </c>
      <c r="AZ89" s="492">
        <f t="shared" si="67"/>
        <v>0</v>
      </c>
      <c r="BB89" s="492">
        <f t="shared" si="68"/>
        <v>0</v>
      </c>
      <c r="BD89" s="265">
        <f t="shared" si="71"/>
        <v>0</v>
      </c>
      <c r="BE89" s="105"/>
      <c r="BF89" s="105"/>
      <c r="BG89" s="105"/>
      <c r="BH89" s="105"/>
      <c r="BI89" s="105"/>
      <c r="BJ89" s="105"/>
    </row>
    <row r="90" spans="2:62" ht="20.100000000000001" hidden="1" customHeight="1" outlineLevel="1">
      <c r="B90" s="100"/>
      <c r="C90" s="908"/>
      <c r="D90" s="909"/>
      <c r="E90" s="909"/>
      <c r="F90" s="910"/>
      <c r="G90" s="890"/>
      <c r="H90" s="891"/>
      <c r="I90" s="152"/>
      <c r="J90" s="152"/>
      <c r="K90" s="152"/>
      <c r="L90" s="152"/>
      <c r="M90" s="152"/>
      <c r="N90" s="152"/>
      <c r="O90" s="152"/>
      <c r="P90" s="153"/>
      <c r="Q90" s="153"/>
      <c r="R90" s="156">
        <f t="shared" si="62"/>
        <v>0</v>
      </c>
      <c r="S90" s="156">
        <f t="shared" si="63"/>
        <v>0</v>
      </c>
      <c r="U90" s="157">
        <f t="shared" si="69"/>
        <v>0</v>
      </c>
      <c r="W90" s="152"/>
      <c r="X90" s="152"/>
      <c r="Y90" s="152"/>
      <c r="Z90" s="152"/>
      <c r="AA90" s="152"/>
      <c r="AB90" s="152"/>
      <c r="AC90" s="347"/>
      <c r="AD90" s="152"/>
      <c r="AE90" s="152"/>
      <c r="AF90" s="152"/>
      <c r="AG90" s="152"/>
      <c r="AH90" s="152"/>
      <c r="AI90" s="152"/>
      <c r="AJ90" s="347"/>
      <c r="AK90" s="152"/>
      <c r="AL90" s="152"/>
      <c r="AM90" s="295"/>
      <c r="AN90" s="228"/>
      <c r="AO90" s="228"/>
      <c r="AP90" s="228"/>
      <c r="AQ90" s="228"/>
      <c r="AR90" s="228"/>
      <c r="AS90" s="348"/>
      <c r="AT90" s="264">
        <f t="shared" si="39"/>
        <v>0</v>
      </c>
      <c r="AU90" s="259"/>
      <c r="AV90" s="265">
        <f t="shared" si="66"/>
        <v>0</v>
      </c>
      <c r="AX90" s="265">
        <f t="shared" si="70"/>
        <v>0</v>
      </c>
      <c r="AZ90" s="492">
        <f t="shared" si="67"/>
        <v>0</v>
      </c>
      <c r="BB90" s="492">
        <f t="shared" si="68"/>
        <v>0</v>
      </c>
      <c r="BD90" s="265">
        <f t="shared" si="71"/>
        <v>0</v>
      </c>
      <c r="BE90" s="105"/>
      <c r="BF90" s="105"/>
      <c r="BG90" s="105"/>
      <c r="BH90" s="105"/>
      <c r="BI90" s="105"/>
      <c r="BJ90" s="105"/>
    </row>
    <row r="91" spans="2:62" ht="20.100000000000001" hidden="1" customHeight="1" outlineLevel="1">
      <c r="B91" s="100"/>
      <c r="C91" s="908"/>
      <c r="D91" s="909"/>
      <c r="E91" s="909"/>
      <c r="F91" s="910"/>
      <c r="G91" s="890"/>
      <c r="H91" s="891"/>
      <c r="I91" s="152"/>
      <c r="J91" s="152"/>
      <c r="K91" s="152"/>
      <c r="L91" s="152"/>
      <c r="M91" s="152"/>
      <c r="N91" s="152"/>
      <c r="O91" s="152"/>
      <c r="P91" s="153"/>
      <c r="Q91" s="153"/>
      <c r="R91" s="156">
        <f t="shared" si="62"/>
        <v>0</v>
      </c>
      <c r="S91" s="156">
        <f t="shared" si="63"/>
        <v>0</v>
      </c>
      <c r="U91" s="157">
        <f t="shared" si="69"/>
        <v>0</v>
      </c>
      <c r="W91" s="152"/>
      <c r="X91" s="152"/>
      <c r="Y91" s="152"/>
      <c r="Z91" s="152"/>
      <c r="AA91" s="152"/>
      <c r="AB91" s="152"/>
      <c r="AC91" s="347"/>
      <c r="AD91" s="152"/>
      <c r="AE91" s="152"/>
      <c r="AF91" s="152"/>
      <c r="AG91" s="152"/>
      <c r="AH91" s="152"/>
      <c r="AI91" s="152"/>
      <c r="AJ91" s="347"/>
      <c r="AK91" s="152"/>
      <c r="AL91" s="152"/>
      <c r="AM91" s="295"/>
      <c r="AN91" s="228"/>
      <c r="AO91" s="228"/>
      <c r="AP91" s="228"/>
      <c r="AQ91" s="228"/>
      <c r="AR91" s="228"/>
      <c r="AS91" s="348"/>
      <c r="AT91" s="264">
        <f t="shared" si="39"/>
        <v>0</v>
      </c>
      <c r="AU91" s="259"/>
      <c r="AV91" s="265">
        <f t="shared" si="66"/>
        <v>0</v>
      </c>
      <c r="AX91" s="265">
        <f t="shared" si="70"/>
        <v>0</v>
      </c>
      <c r="AZ91" s="492">
        <f t="shared" si="67"/>
        <v>0</v>
      </c>
      <c r="BB91" s="492">
        <f t="shared" si="68"/>
        <v>0</v>
      </c>
      <c r="BD91" s="265">
        <f t="shared" si="71"/>
        <v>0</v>
      </c>
      <c r="BE91" s="105"/>
      <c r="BF91" s="105"/>
      <c r="BG91" s="105"/>
      <c r="BH91" s="105"/>
      <c r="BI91" s="105"/>
      <c r="BJ91" s="105"/>
    </row>
    <row r="92" spans="2:62" ht="20.100000000000001" hidden="1" customHeight="1" outlineLevel="1">
      <c r="B92" s="100"/>
      <c r="C92" s="908"/>
      <c r="D92" s="909"/>
      <c r="E92" s="909"/>
      <c r="F92" s="910"/>
      <c r="G92" s="890"/>
      <c r="H92" s="891"/>
      <c r="I92" s="152"/>
      <c r="J92" s="152"/>
      <c r="K92" s="152"/>
      <c r="L92" s="152"/>
      <c r="M92" s="152"/>
      <c r="N92" s="152"/>
      <c r="O92" s="152"/>
      <c r="P92" s="153"/>
      <c r="Q92" s="153"/>
      <c r="R92" s="156">
        <f t="shared" si="62"/>
        <v>0</v>
      </c>
      <c r="S92" s="156">
        <f t="shared" si="63"/>
        <v>0</v>
      </c>
      <c r="U92" s="157">
        <f t="shared" si="69"/>
        <v>0</v>
      </c>
      <c r="W92" s="152"/>
      <c r="X92" s="152"/>
      <c r="Y92" s="152"/>
      <c r="Z92" s="152"/>
      <c r="AA92" s="152"/>
      <c r="AB92" s="152"/>
      <c r="AC92" s="347"/>
      <c r="AD92" s="152"/>
      <c r="AE92" s="152"/>
      <c r="AF92" s="152"/>
      <c r="AG92" s="152"/>
      <c r="AH92" s="152"/>
      <c r="AI92" s="152"/>
      <c r="AJ92" s="347"/>
      <c r="AK92" s="152"/>
      <c r="AL92" s="152"/>
      <c r="AM92" s="295"/>
      <c r="AN92" s="228"/>
      <c r="AO92" s="228"/>
      <c r="AP92" s="228"/>
      <c r="AQ92" s="228"/>
      <c r="AR92" s="228"/>
      <c r="AS92" s="348"/>
      <c r="AT92" s="264">
        <f t="shared" si="39"/>
        <v>0</v>
      </c>
      <c r="AU92" s="259"/>
      <c r="AV92" s="265">
        <f t="shared" si="66"/>
        <v>0</v>
      </c>
      <c r="AX92" s="265">
        <f t="shared" si="70"/>
        <v>0</v>
      </c>
      <c r="AZ92" s="492">
        <f t="shared" si="67"/>
        <v>0</v>
      </c>
      <c r="BB92" s="492">
        <f t="shared" si="68"/>
        <v>0</v>
      </c>
      <c r="BD92" s="265">
        <f t="shared" si="71"/>
        <v>0</v>
      </c>
      <c r="BE92" s="105"/>
      <c r="BF92" s="105"/>
      <c r="BG92" s="105"/>
      <c r="BH92" s="105"/>
      <c r="BI92" s="105"/>
      <c r="BJ92" s="105"/>
    </row>
    <row r="93" spans="2:62" ht="20.100000000000001" hidden="1" customHeight="1" outlineLevel="1">
      <c r="B93" s="100"/>
      <c r="C93" s="908"/>
      <c r="D93" s="909"/>
      <c r="E93" s="909"/>
      <c r="F93" s="910"/>
      <c r="G93" s="890"/>
      <c r="H93" s="891"/>
      <c r="I93" s="152"/>
      <c r="J93" s="152"/>
      <c r="K93" s="152"/>
      <c r="L93" s="152"/>
      <c r="M93" s="152"/>
      <c r="N93" s="152"/>
      <c r="O93" s="152"/>
      <c r="P93" s="153"/>
      <c r="Q93" s="153"/>
      <c r="R93" s="156">
        <f t="shared" si="62"/>
        <v>0</v>
      </c>
      <c r="S93" s="156">
        <f t="shared" si="63"/>
        <v>0</v>
      </c>
      <c r="U93" s="157">
        <f t="shared" si="69"/>
        <v>0</v>
      </c>
      <c r="W93" s="152"/>
      <c r="X93" s="152"/>
      <c r="Y93" s="152"/>
      <c r="Z93" s="152"/>
      <c r="AA93" s="152"/>
      <c r="AB93" s="152"/>
      <c r="AC93" s="347"/>
      <c r="AD93" s="152"/>
      <c r="AE93" s="152"/>
      <c r="AF93" s="152"/>
      <c r="AG93" s="152"/>
      <c r="AH93" s="152"/>
      <c r="AI93" s="152"/>
      <c r="AJ93" s="347"/>
      <c r="AK93" s="152"/>
      <c r="AL93" s="152"/>
      <c r="AM93" s="295"/>
      <c r="AN93" s="228"/>
      <c r="AO93" s="228"/>
      <c r="AP93" s="228"/>
      <c r="AQ93" s="228"/>
      <c r="AR93" s="228"/>
      <c r="AS93" s="348"/>
      <c r="AT93" s="264">
        <f t="shared" si="39"/>
        <v>0</v>
      </c>
      <c r="AU93" s="259"/>
      <c r="AV93" s="265">
        <f t="shared" si="66"/>
        <v>0</v>
      </c>
      <c r="AX93" s="265">
        <f t="shared" si="70"/>
        <v>0</v>
      </c>
      <c r="AZ93" s="492">
        <f t="shared" si="67"/>
        <v>0</v>
      </c>
      <c r="BB93" s="492">
        <f t="shared" si="68"/>
        <v>0</v>
      </c>
      <c r="BD93" s="265">
        <f t="shared" si="71"/>
        <v>0</v>
      </c>
      <c r="BE93" s="105"/>
      <c r="BF93" s="105"/>
      <c r="BG93" s="105"/>
      <c r="BH93" s="105"/>
      <c r="BI93" s="105"/>
      <c r="BJ93" s="105"/>
    </row>
    <row r="94" spans="2:62" ht="20.100000000000001" hidden="1" customHeight="1" outlineLevel="1">
      <c r="B94" s="100"/>
      <c r="C94" s="908"/>
      <c r="D94" s="909"/>
      <c r="E94" s="909"/>
      <c r="F94" s="910"/>
      <c r="G94" s="890"/>
      <c r="H94" s="891"/>
      <c r="I94" s="152"/>
      <c r="J94" s="152"/>
      <c r="K94" s="152"/>
      <c r="L94" s="152"/>
      <c r="M94" s="152"/>
      <c r="N94" s="152"/>
      <c r="O94" s="152"/>
      <c r="P94" s="153"/>
      <c r="Q94" s="153"/>
      <c r="R94" s="156">
        <f t="shared" si="62"/>
        <v>0</v>
      </c>
      <c r="S94" s="156">
        <f t="shared" si="63"/>
        <v>0</v>
      </c>
      <c r="U94" s="157">
        <f t="shared" si="69"/>
        <v>0</v>
      </c>
      <c r="W94" s="152"/>
      <c r="X94" s="152"/>
      <c r="Y94" s="152"/>
      <c r="Z94" s="152"/>
      <c r="AA94" s="152"/>
      <c r="AB94" s="152"/>
      <c r="AC94" s="347"/>
      <c r="AD94" s="152"/>
      <c r="AE94" s="152"/>
      <c r="AF94" s="152"/>
      <c r="AG94" s="152"/>
      <c r="AH94" s="152"/>
      <c r="AI94" s="152"/>
      <c r="AJ94" s="347"/>
      <c r="AK94" s="152"/>
      <c r="AL94" s="152"/>
      <c r="AM94" s="295"/>
      <c r="AN94" s="228"/>
      <c r="AO94" s="228"/>
      <c r="AP94" s="228"/>
      <c r="AQ94" s="228"/>
      <c r="AR94" s="228"/>
      <c r="AS94" s="348"/>
      <c r="AT94" s="264">
        <f t="shared" si="39"/>
        <v>0</v>
      </c>
      <c r="AU94" s="259"/>
      <c r="AV94" s="265">
        <f t="shared" si="66"/>
        <v>0</v>
      </c>
      <c r="AX94" s="265">
        <f t="shared" si="70"/>
        <v>0</v>
      </c>
      <c r="AZ94" s="492">
        <f t="shared" si="67"/>
        <v>0</v>
      </c>
      <c r="BB94" s="492">
        <f t="shared" si="68"/>
        <v>0</v>
      </c>
      <c r="BD94" s="265">
        <f t="shared" si="71"/>
        <v>0</v>
      </c>
      <c r="BE94" s="105"/>
      <c r="BF94" s="105"/>
      <c r="BG94" s="105"/>
      <c r="BH94" s="105"/>
      <c r="BI94" s="105"/>
      <c r="BJ94" s="105"/>
    </row>
    <row r="95" spans="2:62" ht="20.100000000000001" hidden="1" customHeight="1" outlineLevel="1">
      <c r="B95" s="100"/>
      <c r="C95" s="908"/>
      <c r="D95" s="909"/>
      <c r="E95" s="909"/>
      <c r="F95" s="910"/>
      <c r="G95" s="890"/>
      <c r="H95" s="891"/>
      <c r="I95" s="152"/>
      <c r="J95" s="152"/>
      <c r="K95" s="152"/>
      <c r="L95" s="152"/>
      <c r="M95" s="152"/>
      <c r="N95" s="152"/>
      <c r="O95" s="152"/>
      <c r="P95" s="153"/>
      <c r="Q95" s="153"/>
      <c r="R95" s="156">
        <f t="shared" si="62"/>
        <v>0</v>
      </c>
      <c r="S95" s="156">
        <f t="shared" si="63"/>
        <v>0</v>
      </c>
      <c r="U95" s="157">
        <f t="shared" si="69"/>
        <v>0</v>
      </c>
      <c r="W95" s="152"/>
      <c r="X95" s="152"/>
      <c r="Y95" s="152"/>
      <c r="Z95" s="152"/>
      <c r="AA95" s="152"/>
      <c r="AB95" s="152"/>
      <c r="AC95" s="347"/>
      <c r="AD95" s="152"/>
      <c r="AE95" s="152"/>
      <c r="AF95" s="152"/>
      <c r="AG95" s="152"/>
      <c r="AH95" s="152"/>
      <c r="AI95" s="152"/>
      <c r="AJ95" s="347"/>
      <c r="AK95" s="152"/>
      <c r="AL95" s="152"/>
      <c r="AM95" s="295"/>
      <c r="AN95" s="228"/>
      <c r="AO95" s="228"/>
      <c r="AP95" s="228"/>
      <c r="AQ95" s="228"/>
      <c r="AR95" s="228"/>
      <c r="AS95" s="348"/>
      <c r="AT95" s="264">
        <f t="shared" si="39"/>
        <v>0</v>
      </c>
      <c r="AU95" s="259"/>
      <c r="AV95" s="265">
        <f t="shared" si="66"/>
        <v>0</v>
      </c>
      <c r="AX95" s="265">
        <f t="shared" si="70"/>
        <v>0</v>
      </c>
      <c r="AZ95" s="492">
        <f t="shared" si="67"/>
        <v>0</v>
      </c>
      <c r="BB95" s="492">
        <f t="shared" si="68"/>
        <v>0</v>
      </c>
      <c r="BD95" s="265">
        <f t="shared" si="71"/>
        <v>0</v>
      </c>
      <c r="BE95" s="105"/>
      <c r="BF95" s="105"/>
      <c r="BG95" s="105"/>
      <c r="BH95" s="105"/>
      <c r="BI95" s="105"/>
      <c r="BJ95" s="105"/>
    </row>
    <row r="96" spans="2:62" ht="9.9499999999999993" hidden="1" customHeight="1" outlineLevel="1">
      <c r="B96" s="101"/>
      <c r="C96" s="208"/>
      <c r="D96" s="208"/>
      <c r="E96" s="208"/>
      <c r="F96" s="208"/>
      <c r="G96" s="237"/>
      <c r="H96" s="207"/>
      <c r="I96" s="257"/>
      <c r="J96" s="257"/>
      <c r="K96" s="257"/>
      <c r="L96" s="257"/>
      <c r="M96" s="257"/>
      <c r="N96" s="257"/>
      <c r="O96" s="257"/>
      <c r="P96" s="256"/>
      <c r="Q96" s="102"/>
      <c r="R96" s="102"/>
      <c r="S96" s="102"/>
      <c r="U96" s="98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Z96" s="493"/>
      <c r="BE96" s="105"/>
      <c r="BF96" s="105"/>
      <c r="BG96" s="105"/>
      <c r="BH96" s="105"/>
      <c r="BI96" s="105"/>
      <c r="BJ96" s="105"/>
    </row>
    <row r="97" spans="2:62" ht="20.100000000000001" customHeight="1" collapsed="1">
      <c r="B97" s="151">
        <f>B80+1</f>
        <v>6</v>
      </c>
      <c r="C97" s="916"/>
      <c r="D97" s="917"/>
      <c r="E97" s="917"/>
      <c r="F97" s="918"/>
      <c r="G97" s="429"/>
      <c r="H97" s="206">
        <v>1</v>
      </c>
      <c r="I97" s="642">
        <f t="shared" ref="I97" si="72">$H97*SUM(I98:I112)</f>
        <v>0</v>
      </c>
      <c r="J97" s="643">
        <f t="shared" ref="J97:O97" si="73">$H97*SUM(J98:J112)</f>
        <v>0</v>
      </c>
      <c r="K97" s="644">
        <f t="shared" si="73"/>
        <v>0</v>
      </c>
      <c r="L97" s="645">
        <f t="shared" si="73"/>
        <v>0</v>
      </c>
      <c r="M97" s="645">
        <f t="shared" si="73"/>
        <v>0</v>
      </c>
      <c r="N97" s="644">
        <f t="shared" si="73"/>
        <v>0</v>
      </c>
      <c r="O97" s="642">
        <f t="shared" si="73"/>
        <v>0</v>
      </c>
      <c r="P97" s="209">
        <f t="shared" ref="P97:Q97" si="74">$H97*SUM(P98:P112)</f>
        <v>0</v>
      </c>
      <c r="Q97" s="210">
        <f t="shared" si="74"/>
        <v>0</v>
      </c>
      <c r="R97" s="136">
        <f t="shared" ref="R97:R112" si="75">P97*(1+Gewinn)*(1+SicherheitAngebot)</f>
        <v>0</v>
      </c>
      <c r="S97" s="137">
        <f t="shared" ref="S97:S112" si="76">Q97*(1+MGKZ)*(1+Gewinn)*(1+SicherheitAngebot)</f>
        <v>0</v>
      </c>
      <c r="U97" s="10">
        <f>I97*$I$7+J97*$J$7+K97*$K$7+L97*$L$7+M97*$M$7+N97*$N$7+O97*$O$7+R97+S97</f>
        <v>0</v>
      </c>
      <c r="W97" s="646">
        <f t="shared" ref="W97:AB97" si="77">$H97*SUM(W98:W112)</f>
        <v>0</v>
      </c>
      <c r="X97" s="647">
        <f t="shared" si="77"/>
        <v>0</v>
      </c>
      <c r="Y97" s="648">
        <f t="shared" si="77"/>
        <v>0</v>
      </c>
      <c r="Z97" s="649">
        <f t="shared" si="77"/>
        <v>0</v>
      </c>
      <c r="AA97" s="648">
        <f t="shared" si="77"/>
        <v>0</v>
      </c>
      <c r="AB97" s="646">
        <f t="shared" si="77"/>
        <v>0</v>
      </c>
      <c r="AC97" s="258"/>
      <c r="AD97" s="646">
        <f t="shared" ref="AD97:AM97" si="78">$H97*SUM(AD98:AD112)</f>
        <v>0</v>
      </c>
      <c r="AE97" s="647">
        <f t="shared" si="78"/>
        <v>0</v>
      </c>
      <c r="AF97" s="648">
        <f t="shared" si="78"/>
        <v>0</v>
      </c>
      <c r="AG97" s="649">
        <f t="shared" si="78"/>
        <v>0</v>
      </c>
      <c r="AH97" s="648">
        <f t="shared" si="78"/>
        <v>0</v>
      </c>
      <c r="AI97" s="646">
        <f t="shared" si="78"/>
        <v>0</v>
      </c>
      <c r="AJ97" s="258"/>
      <c r="AK97" s="653">
        <f t="shared" si="78"/>
        <v>0</v>
      </c>
      <c r="AL97" s="653">
        <f t="shared" si="78"/>
        <v>0</v>
      </c>
      <c r="AM97" s="653">
        <f t="shared" si="78"/>
        <v>0</v>
      </c>
      <c r="AN97" s="227">
        <f>$H97*SUM(AN98:AN112)*(1+Gewinn)*(1+SicherheitAngebot)</f>
        <v>0</v>
      </c>
      <c r="AO97" s="227">
        <f>$H97*SUM(AO98:AO112)*(1+Gewinn)*(1+SicherheitAngebot)</f>
        <v>0</v>
      </c>
      <c r="AP97" s="227">
        <f>$H97*SUM(AP98:AP112)*(1+Gewinn)*(1+SicherheitAngebot)</f>
        <v>0</v>
      </c>
      <c r="AQ97" s="227">
        <f>$H97*SUM(AQ98:AQ112)*(1+Gewinn)*(1+SicherheitAngebot)</f>
        <v>0</v>
      </c>
      <c r="AR97" s="227">
        <f>$H97*SUM(AR98:AR112)*(1+Gewinn)*(1+SicherheitAngebot)</f>
        <v>0</v>
      </c>
      <c r="AS97" s="262"/>
      <c r="AT97" s="263">
        <f t="shared" si="39"/>
        <v>0</v>
      </c>
      <c r="AU97" s="259"/>
      <c r="AV97" s="491">
        <f>AK97*$AK$7+AL97*$AL$7+AM97*$AM$7+SUM(AN97:AR97)+AT97/Zuschläge_IBN+AT97</f>
        <v>0</v>
      </c>
      <c r="AX97" s="685">
        <f>U97+AV97</f>
        <v>0</v>
      </c>
      <c r="AZ97" s="490">
        <f>IF(H97&gt;0,U97/(1+SicherheitAngebot)*(1+Sicherheit),0)</f>
        <v>0</v>
      </c>
      <c r="BB97" s="490">
        <f>IF(H97&gt;0,AV97/(1+SicherheitAngebot)*(1+Sicherheit),0)</f>
        <v>0</v>
      </c>
      <c r="BD97" s="490">
        <f>AZ97+BB97</f>
        <v>0</v>
      </c>
      <c r="BE97" s="105"/>
      <c r="BF97" s="105"/>
      <c r="BG97" s="105"/>
      <c r="BH97" s="105"/>
      <c r="BI97" s="105"/>
      <c r="BJ97" s="105"/>
    </row>
    <row r="98" spans="2:62" ht="20.100000000000001" hidden="1" customHeight="1" outlineLevel="1">
      <c r="B98" s="99"/>
      <c r="C98" s="908"/>
      <c r="D98" s="909"/>
      <c r="E98" s="909"/>
      <c r="F98" s="910"/>
      <c r="G98" s="890"/>
      <c r="H98" s="901"/>
      <c r="I98" s="152"/>
      <c r="J98" s="152"/>
      <c r="K98" s="152"/>
      <c r="L98" s="152"/>
      <c r="M98" s="152"/>
      <c r="N98" s="152"/>
      <c r="O98" s="152"/>
      <c r="P98" s="153"/>
      <c r="Q98" s="153"/>
      <c r="R98" s="156">
        <f t="shared" si="75"/>
        <v>0</v>
      </c>
      <c r="S98" s="156">
        <f t="shared" si="76"/>
        <v>0</v>
      </c>
      <c r="U98" s="157">
        <f>I98*$I$7+J98*$J$7+K98*$K$7+L98*$L$7+M98*$M$7+N98*$N$7+O98*$O$7+R98+S98</f>
        <v>0</v>
      </c>
      <c r="W98" s="152"/>
      <c r="X98" s="152"/>
      <c r="Y98" s="152"/>
      <c r="Z98" s="152"/>
      <c r="AA98" s="152"/>
      <c r="AB98" s="152"/>
      <c r="AC98" s="347"/>
      <c r="AD98" s="152"/>
      <c r="AE98" s="152"/>
      <c r="AF98" s="152"/>
      <c r="AG98" s="152"/>
      <c r="AH98" s="152"/>
      <c r="AI98" s="152"/>
      <c r="AJ98" s="347"/>
      <c r="AK98" s="152"/>
      <c r="AL98" s="152"/>
      <c r="AM98" s="619"/>
      <c r="AN98" s="228"/>
      <c r="AO98" s="228"/>
      <c r="AP98" s="228"/>
      <c r="AQ98" s="228"/>
      <c r="AR98" s="228"/>
      <c r="AS98" s="348"/>
      <c r="AT98" s="264">
        <f t="shared" si="39"/>
        <v>0</v>
      </c>
      <c r="AU98" s="259"/>
      <c r="AV98" s="265">
        <f t="shared" ref="AV98:AV112" si="79">AK98*$AK$7+AL98*$AL$7+AM98*$AM$7+SUM(AN98:AR98)*(1+Gewinn)*(1+SicherheitAngebot)+AT98/Zuschläge_IBN+AT98</f>
        <v>0</v>
      </c>
      <c r="AX98" s="265">
        <f>U98+AV98</f>
        <v>0</v>
      </c>
      <c r="AZ98" s="492">
        <f t="shared" ref="AZ98:AZ112" si="80">U98/(1+SicherheitAngebot)*(1+Sicherheit)</f>
        <v>0</v>
      </c>
      <c r="BB98" s="492">
        <f t="shared" ref="BB98:BB112" si="81">AV98/(1+SicherheitAngebot)*(1+Sicherheit)</f>
        <v>0</v>
      </c>
      <c r="BD98" s="265">
        <f>AZ98+BB98</f>
        <v>0</v>
      </c>
      <c r="BE98" s="105"/>
      <c r="BF98" s="105"/>
      <c r="BG98" s="105"/>
      <c r="BH98" s="105"/>
      <c r="BI98" s="105"/>
      <c r="BJ98" s="105"/>
    </row>
    <row r="99" spans="2:62" ht="20.100000000000001" hidden="1" customHeight="1" outlineLevel="1">
      <c r="B99" s="100"/>
      <c r="C99" s="908"/>
      <c r="D99" s="909"/>
      <c r="E99" s="909"/>
      <c r="F99" s="910"/>
      <c r="G99" s="890"/>
      <c r="H99" s="891"/>
      <c r="I99" s="152"/>
      <c r="J99" s="152"/>
      <c r="K99" s="152"/>
      <c r="L99" s="152"/>
      <c r="M99" s="152"/>
      <c r="N99" s="152"/>
      <c r="O99" s="152"/>
      <c r="P99" s="153"/>
      <c r="Q99" s="153"/>
      <c r="R99" s="156">
        <f t="shared" si="75"/>
        <v>0</v>
      </c>
      <c r="S99" s="156">
        <f t="shared" si="76"/>
        <v>0</v>
      </c>
      <c r="U99" s="157">
        <f t="shared" ref="U99:U112" si="82">I99*$I$7+J99*$J$7+K99*$K$7+L99*$L$7+M99*$M$7+N99*$N$7+O99*$O$7+R99+S99</f>
        <v>0</v>
      </c>
      <c r="W99" s="152"/>
      <c r="X99" s="152"/>
      <c r="Y99" s="152"/>
      <c r="Z99" s="152"/>
      <c r="AA99" s="152"/>
      <c r="AB99" s="152"/>
      <c r="AC99" s="347"/>
      <c r="AD99" s="152"/>
      <c r="AE99" s="152"/>
      <c r="AF99" s="152"/>
      <c r="AG99" s="152"/>
      <c r="AH99" s="152"/>
      <c r="AI99" s="152"/>
      <c r="AJ99" s="347"/>
      <c r="AK99" s="152"/>
      <c r="AL99" s="152"/>
      <c r="AM99" s="295"/>
      <c r="AN99" s="228"/>
      <c r="AO99" s="228"/>
      <c r="AP99" s="228"/>
      <c r="AQ99" s="228"/>
      <c r="AR99" s="228"/>
      <c r="AS99" s="348"/>
      <c r="AT99" s="264">
        <f t="shared" si="39"/>
        <v>0</v>
      </c>
      <c r="AU99" s="259"/>
      <c r="AV99" s="265">
        <f t="shared" si="79"/>
        <v>0</v>
      </c>
      <c r="AX99" s="265">
        <f t="shared" ref="AX99:AX112" si="83">U99+AV99</f>
        <v>0</v>
      </c>
      <c r="AZ99" s="492">
        <f t="shared" si="80"/>
        <v>0</v>
      </c>
      <c r="BB99" s="492">
        <f t="shared" si="81"/>
        <v>0</v>
      </c>
      <c r="BD99" s="265">
        <f t="shared" ref="BD99:BD112" si="84">AZ99+BB99</f>
        <v>0</v>
      </c>
      <c r="BE99" s="105"/>
      <c r="BF99" s="105"/>
      <c r="BG99" s="105"/>
      <c r="BH99" s="105"/>
      <c r="BI99" s="105"/>
      <c r="BJ99" s="105"/>
    </row>
    <row r="100" spans="2:62" ht="20.100000000000001" hidden="1" customHeight="1" outlineLevel="1">
      <c r="B100" s="100"/>
      <c r="C100" s="908"/>
      <c r="D100" s="909"/>
      <c r="E100" s="909"/>
      <c r="F100" s="910"/>
      <c r="G100" s="890"/>
      <c r="H100" s="891"/>
      <c r="I100" s="152"/>
      <c r="J100" s="152"/>
      <c r="K100" s="152"/>
      <c r="L100" s="152"/>
      <c r="M100" s="152"/>
      <c r="N100" s="152"/>
      <c r="O100" s="152"/>
      <c r="P100" s="153"/>
      <c r="Q100" s="153"/>
      <c r="R100" s="156">
        <f t="shared" si="75"/>
        <v>0</v>
      </c>
      <c r="S100" s="156">
        <f t="shared" si="76"/>
        <v>0</v>
      </c>
      <c r="U100" s="157">
        <f t="shared" si="82"/>
        <v>0</v>
      </c>
      <c r="W100" s="152"/>
      <c r="X100" s="152"/>
      <c r="Y100" s="152"/>
      <c r="Z100" s="152"/>
      <c r="AA100" s="152"/>
      <c r="AB100" s="152"/>
      <c r="AC100" s="347"/>
      <c r="AD100" s="152"/>
      <c r="AE100" s="152"/>
      <c r="AF100" s="152"/>
      <c r="AG100" s="152"/>
      <c r="AH100" s="152"/>
      <c r="AI100" s="152"/>
      <c r="AJ100" s="347"/>
      <c r="AK100" s="152"/>
      <c r="AL100" s="152"/>
      <c r="AM100" s="295"/>
      <c r="AN100" s="228"/>
      <c r="AO100" s="228"/>
      <c r="AP100" s="228"/>
      <c r="AQ100" s="228"/>
      <c r="AR100" s="228"/>
      <c r="AS100" s="348"/>
      <c r="AT100" s="264">
        <f t="shared" si="39"/>
        <v>0</v>
      </c>
      <c r="AU100" s="259"/>
      <c r="AV100" s="265">
        <f t="shared" si="79"/>
        <v>0</v>
      </c>
      <c r="AX100" s="265">
        <f t="shared" si="83"/>
        <v>0</v>
      </c>
      <c r="AZ100" s="492">
        <f t="shared" si="80"/>
        <v>0</v>
      </c>
      <c r="BB100" s="492">
        <f t="shared" si="81"/>
        <v>0</v>
      </c>
      <c r="BD100" s="265">
        <f t="shared" si="84"/>
        <v>0</v>
      </c>
      <c r="BE100" s="105"/>
      <c r="BF100" s="105"/>
      <c r="BG100" s="105"/>
      <c r="BH100" s="105"/>
      <c r="BI100" s="105"/>
      <c r="BJ100" s="105"/>
    </row>
    <row r="101" spans="2:62" ht="20.100000000000001" hidden="1" customHeight="1" outlineLevel="1">
      <c r="B101" s="100"/>
      <c r="C101" s="908"/>
      <c r="D101" s="909"/>
      <c r="E101" s="909"/>
      <c r="F101" s="910"/>
      <c r="G101" s="890"/>
      <c r="H101" s="891"/>
      <c r="I101" s="152"/>
      <c r="J101" s="152"/>
      <c r="K101" s="152"/>
      <c r="L101" s="152"/>
      <c r="M101" s="152"/>
      <c r="N101" s="152"/>
      <c r="O101" s="152"/>
      <c r="P101" s="153"/>
      <c r="Q101" s="153"/>
      <c r="R101" s="156">
        <f t="shared" si="75"/>
        <v>0</v>
      </c>
      <c r="S101" s="156">
        <f t="shared" si="76"/>
        <v>0</v>
      </c>
      <c r="U101" s="157">
        <f t="shared" si="82"/>
        <v>0</v>
      </c>
      <c r="W101" s="152"/>
      <c r="X101" s="152"/>
      <c r="Y101" s="152"/>
      <c r="Z101" s="152"/>
      <c r="AA101" s="152"/>
      <c r="AB101" s="152"/>
      <c r="AC101" s="347"/>
      <c r="AD101" s="152"/>
      <c r="AE101" s="152"/>
      <c r="AF101" s="152"/>
      <c r="AG101" s="152"/>
      <c r="AH101" s="152"/>
      <c r="AI101" s="152"/>
      <c r="AJ101" s="347"/>
      <c r="AK101" s="152"/>
      <c r="AL101" s="152"/>
      <c r="AM101" s="295"/>
      <c r="AN101" s="228"/>
      <c r="AO101" s="228"/>
      <c r="AP101" s="228"/>
      <c r="AQ101" s="228"/>
      <c r="AR101" s="228"/>
      <c r="AS101" s="348"/>
      <c r="AT101" s="264">
        <f t="shared" si="39"/>
        <v>0</v>
      </c>
      <c r="AU101" s="259"/>
      <c r="AV101" s="265">
        <f t="shared" si="79"/>
        <v>0</v>
      </c>
      <c r="AX101" s="265">
        <f t="shared" si="83"/>
        <v>0</v>
      </c>
      <c r="AZ101" s="492">
        <f t="shared" si="80"/>
        <v>0</v>
      </c>
      <c r="BB101" s="492">
        <f t="shared" si="81"/>
        <v>0</v>
      </c>
      <c r="BD101" s="265">
        <f t="shared" si="84"/>
        <v>0</v>
      </c>
      <c r="BE101" s="105"/>
      <c r="BF101" s="105"/>
      <c r="BG101" s="105"/>
      <c r="BH101" s="105"/>
      <c r="BI101" s="105"/>
      <c r="BJ101" s="105"/>
    </row>
    <row r="102" spans="2:62" ht="20.100000000000001" hidden="1" customHeight="1" outlineLevel="1">
      <c r="B102" s="100"/>
      <c r="C102" s="908"/>
      <c r="D102" s="909"/>
      <c r="E102" s="909"/>
      <c r="F102" s="910"/>
      <c r="G102" s="890"/>
      <c r="H102" s="891"/>
      <c r="I102" s="152"/>
      <c r="J102" s="152"/>
      <c r="K102" s="152"/>
      <c r="L102" s="152"/>
      <c r="M102" s="152"/>
      <c r="N102" s="152"/>
      <c r="O102" s="152"/>
      <c r="P102" s="153"/>
      <c r="Q102" s="153"/>
      <c r="R102" s="156">
        <f t="shared" si="75"/>
        <v>0</v>
      </c>
      <c r="S102" s="156">
        <f t="shared" si="76"/>
        <v>0</v>
      </c>
      <c r="U102" s="157">
        <f t="shared" si="82"/>
        <v>0</v>
      </c>
      <c r="W102" s="152"/>
      <c r="X102" s="152"/>
      <c r="Y102" s="152"/>
      <c r="Z102" s="152"/>
      <c r="AA102" s="152"/>
      <c r="AB102" s="152"/>
      <c r="AC102" s="347"/>
      <c r="AD102" s="152"/>
      <c r="AE102" s="152"/>
      <c r="AF102" s="152"/>
      <c r="AG102" s="152"/>
      <c r="AH102" s="152"/>
      <c r="AI102" s="152"/>
      <c r="AJ102" s="347"/>
      <c r="AK102" s="152"/>
      <c r="AL102" s="152"/>
      <c r="AM102" s="295"/>
      <c r="AN102" s="228"/>
      <c r="AO102" s="228"/>
      <c r="AP102" s="228"/>
      <c r="AQ102" s="228"/>
      <c r="AR102" s="228"/>
      <c r="AS102" s="348"/>
      <c r="AT102" s="264">
        <f t="shared" si="39"/>
        <v>0</v>
      </c>
      <c r="AU102" s="259"/>
      <c r="AV102" s="265">
        <f t="shared" si="79"/>
        <v>0</v>
      </c>
      <c r="AX102" s="265">
        <f t="shared" si="83"/>
        <v>0</v>
      </c>
      <c r="AZ102" s="492">
        <f t="shared" si="80"/>
        <v>0</v>
      </c>
      <c r="BB102" s="492">
        <f t="shared" si="81"/>
        <v>0</v>
      </c>
      <c r="BD102" s="265">
        <f t="shared" si="84"/>
        <v>0</v>
      </c>
      <c r="BE102" s="105"/>
      <c r="BF102" s="105"/>
      <c r="BG102" s="105"/>
      <c r="BH102" s="105"/>
      <c r="BI102" s="105"/>
      <c r="BJ102" s="105"/>
    </row>
    <row r="103" spans="2:62" ht="20.100000000000001" hidden="1" customHeight="1" outlineLevel="1">
      <c r="B103" s="100"/>
      <c r="C103" s="908"/>
      <c r="D103" s="909"/>
      <c r="E103" s="909"/>
      <c r="F103" s="910"/>
      <c r="G103" s="890"/>
      <c r="H103" s="891"/>
      <c r="I103" s="152"/>
      <c r="J103" s="152"/>
      <c r="K103" s="152"/>
      <c r="L103" s="152"/>
      <c r="M103" s="152"/>
      <c r="N103" s="152"/>
      <c r="O103" s="152"/>
      <c r="P103" s="153"/>
      <c r="Q103" s="153"/>
      <c r="R103" s="156">
        <f t="shared" si="75"/>
        <v>0</v>
      </c>
      <c r="S103" s="156">
        <f t="shared" si="76"/>
        <v>0</v>
      </c>
      <c r="U103" s="157">
        <f t="shared" si="82"/>
        <v>0</v>
      </c>
      <c r="W103" s="152"/>
      <c r="X103" s="152"/>
      <c r="Y103" s="152"/>
      <c r="Z103" s="152"/>
      <c r="AA103" s="152"/>
      <c r="AB103" s="152"/>
      <c r="AC103" s="347"/>
      <c r="AD103" s="152"/>
      <c r="AE103" s="152"/>
      <c r="AF103" s="152"/>
      <c r="AG103" s="152"/>
      <c r="AH103" s="152"/>
      <c r="AI103" s="152"/>
      <c r="AJ103" s="347"/>
      <c r="AK103" s="152"/>
      <c r="AL103" s="152"/>
      <c r="AM103" s="295"/>
      <c r="AN103" s="228"/>
      <c r="AO103" s="228"/>
      <c r="AP103" s="228"/>
      <c r="AQ103" s="228"/>
      <c r="AR103" s="228"/>
      <c r="AS103" s="348"/>
      <c r="AT103" s="264">
        <f t="shared" si="39"/>
        <v>0</v>
      </c>
      <c r="AU103" s="259"/>
      <c r="AV103" s="265">
        <f t="shared" si="79"/>
        <v>0</v>
      </c>
      <c r="AX103" s="265">
        <f t="shared" si="83"/>
        <v>0</v>
      </c>
      <c r="AZ103" s="492">
        <f t="shared" si="80"/>
        <v>0</v>
      </c>
      <c r="BB103" s="492">
        <f t="shared" si="81"/>
        <v>0</v>
      </c>
      <c r="BD103" s="265">
        <f t="shared" si="84"/>
        <v>0</v>
      </c>
      <c r="BE103" s="105"/>
      <c r="BF103" s="105"/>
      <c r="BG103" s="105"/>
      <c r="BH103" s="105"/>
      <c r="BI103" s="105"/>
      <c r="BJ103" s="105"/>
    </row>
    <row r="104" spans="2:62" ht="20.100000000000001" hidden="1" customHeight="1" outlineLevel="1">
      <c r="B104" s="100"/>
      <c r="C104" s="908"/>
      <c r="D104" s="909"/>
      <c r="E104" s="909"/>
      <c r="F104" s="910"/>
      <c r="G104" s="890"/>
      <c r="H104" s="891"/>
      <c r="I104" s="152"/>
      <c r="J104" s="152"/>
      <c r="K104" s="152"/>
      <c r="L104" s="152"/>
      <c r="M104" s="152"/>
      <c r="N104" s="152"/>
      <c r="O104" s="152"/>
      <c r="P104" s="153"/>
      <c r="Q104" s="153"/>
      <c r="R104" s="156">
        <f t="shared" si="75"/>
        <v>0</v>
      </c>
      <c r="S104" s="156">
        <f t="shared" si="76"/>
        <v>0</v>
      </c>
      <c r="U104" s="157">
        <f t="shared" si="82"/>
        <v>0</v>
      </c>
      <c r="W104" s="152"/>
      <c r="X104" s="152"/>
      <c r="Y104" s="152"/>
      <c r="Z104" s="152"/>
      <c r="AA104" s="152"/>
      <c r="AB104" s="152"/>
      <c r="AC104" s="347"/>
      <c r="AD104" s="152"/>
      <c r="AE104" s="152"/>
      <c r="AF104" s="152"/>
      <c r="AG104" s="152"/>
      <c r="AH104" s="152"/>
      <c r="AI104" s="152"/>
      <c r="AJ104" s="347"/>
      <c r="AK104" s="152"/>
      <c r="AL104" s="152"/>
      <c r="AM104" s="295"/>
      <c r="AN104" s="228"/>
      <c r="AO104" s="228"/>
      <c r="AP104" s="228"/>
      <c r="AQ104" s="228"/>
      <c r="AR104" s="228"/>
      <c r="AS104" s="348"/>
      <c r="AT104" s="264">
        <f t="shared" si="39"/>
        <v>0</v>
      </c>
      <c r="AU104" s="259"/>
      <c r="AV104" s="265">
        <f t="shared" si="79"/>
        <v>0</v>
      </c>
      <c r="AX104" s="265">
        <f t="shared" si="83"/>
        <v>0</v>
      </c>
      <c r="AZ104" s="492">
        <f t="shared" si="80"/>
        <v>0</v>
      </c>
      <c r="BB104" s="492">
        <f t="shared" si="81"/>
        <v>0</v>
      </c>
      <c r="BD104" s="265">
        <f t="shared" si="84"/>
        <v>0</v>
      </c>
      <c r="BE104" s="105"/>
      <c r="BF104" s="105"/>
      <c r="BG104" s="105"/>
      <c r="BH104" s="105"/>
      <c r="BI104" s="105"/>
      <c r="BJ104" s="105"/>
    </row>
    <row r="105" spans="2:62" ht="20.100000000000001" hidden="1" customHeight="1" outlineLevel="1">
      <c r="B105" s="100"/>
      <c r="C105" s="908"/>
      <c r="D105" s="909"/>
      <c r="E105" s="909"/>
      <c r="F105" s="910"/>
      <c r="G105" s="890"/>
      <c r="H105" s="891"/>
      <c r="I105" s="152"/>
      <c r="J105" s="152"/>
      <c r="K105" s="152"/>
      <c r="L105" s="152"/>
      <c r="M105" s="152"/>
      <c r="N105" s="152"/>
      <c r="O105" s="152"/>
      <c r="P105" s="153"/>
      <c r="Q105" s="153"/>
      <c r="R105" s="156">
        <f t="shared" si="75"/>
        <v>0</v>
      </c>
      <c r="S105" s="156">
        <f t="shared" si="76"/>
        <v>0</v>
      </c>
      <c r="U105" s="157">
        <f t="shared" si="82"/>
        <v>0</v>
      </c>
      <c r="W105" s="152"/>
      <c r="X105" s="152"/>
      <c r="Y105" s="152"/>
      <c r="Z105" s="152"/>
      <c r="AA105" s="152"/>
      <c r="AB105" s="152"/>
      <c r="AC105" s="347"/>
      <c r="AD105" s="152"/>
      <c r="AE105" s="152"/>
      <c r="AF105" s="152"/>
      <c r="AG105" s="152"/>
      <c r="AH105" s="152"/>
      <c r="AI105" s="152"/>
      <c r="AJ105" s="347"/>
      <c r="AK105" s="152"/>
      <c r="AL105" s="152"/>
      <c r="AM105" s="295"/>
      <c r="AN105" s="228"/>
      <c r="AO105" s="228"/>
      <c r="AP105" s="228"/>
      <c r="AQ105" s="228"/>
      <c r="AR105" s="228"/>
      <c r="AS105" s="348"/>
      <c r="AT105" s="264">
        <f t="shared" si="39"/>
        <v>0</v>
      </c>
      <c r="AU105" s="259"/>
      <c r="AV105" s="265">
        <f t="shared" si="79"/>
        <v>0</v>
      </c>
      <c r="AX105" s="265">
        <f t="shared" si="83"/>
        <v>0</v>
      </c>
      <c r="AZ105" s="492">
        <f t="shared" si="80"/>
        <v>0</v>
      </c>
      <c r="BB105" s="492">
        <f t="shared" si="81"/>
        <v>0</v>
      </c>
      <c r="BD105" s="265">
        <f t="shared" si="84"/>
        <v>0</v>
      </c>
      <c r="BE105" s="105"/>
      <c r="BF105" s="105"/>
      <c r="BG105" s="105"/>
      <c r="BH105" s="105"/>
      <c r="BI105" s="105"/>
      <c r="BJ105" s="105"/>
    </row>
    <row r="106" spans="2:62" ht="20.100000000000001" hidden="1" customHeight="1" outlineLevel="1">
      <c r="B106" s="100"/>
      <c r="C106" s="908"/>
      <c r="D106" s="909"/>
      <c r="E106" s="909"/>
      <c r="F106" s="910"/>
      <c r="G106" s="890"/>
      <c r="H106" s="891"/>
      <c r="I106" s="152"/>
      <c r="J106" s="152"/>
      <c r="K106" s="152"/>
      <c r="L106" s="152"/>
      <c r="M106" s="152"/>
      <c r="N106" s="152"/>
      <c r="O106" s="152"/>
      <c r="P106" s="153"/>
      <c r="Q106" s="153"/>
      <c r="R106" s="156">
        <f t="shared" si="75"/>
        <v>0</v>
      </c>
      <c r="S106" s="156">
        <f t="shared" si="76"/>
        <v>0</v>
      </c>
      <c r="U106" s="157">
        <f t="shared" si="82"/>
        <v>0</v>
      </c>
      <c r="W106" s="152"/>
      <c r="X106" s="152"/>
      <c r="Y106" s="152"/>
      <c r="Z106" s="152"/>
      <c r="AA106" s="152"/>
      <c r="AB106" s="152"/>
      <c r="AC106" s="347"/>
      <c r="AD106" s="152"/>
      <c r="AE106" s="152"/>
      <c r="AF106" s="152"/>
      <c r="AG106" s="152"/>
      <c r="AH106" s="152"/>
      <c r="AI106" s="152"/>
      <c r="AJ106" s="347"/>
      <c r="AK106" s="152"/>
      <c r="AL106" s="152"/>
      <c r="AM106" s="295"/>
      <c r="AN106" s="228"/>
      <c r="AO106" s="228"/>
      <c r="AP106" s="228"/>
      <c r="AQ106" s="228"/>
      <c r="AR106" s="228"/>
      <c r="AS106" s="348"/>
      <c r="AT106" s="264">
        <f t="shared" si="39"/>
        <v>0</v>
      </c>
      <c r="AU106" s="259"/>
      <c r="AV106" s="265">
        <f t="shared" si="79"/>
        <v>0</v>
      </c>
      <c r="AX106" s="265">
        <f t="shared" si="83"/>
        <v>0</v>
      </c>
      <c r="AZ106" s="492">
        <f t="shared" si="80"/>
        <v>0</v>
      </c>
      <c r="BB106" s="492">
        <f t="shared" si="81"/>
        <v>0</v>
      </c>
      <c r="BD106" s="265">
        <f t="shared" si="84"/>
        <v>0</v>
      </c>
      <c r="BE106" s="105"/>
      <c r="BF106" s="105"/>
      <c r="BG106" s="105"/>
      <c r="BH106" s="105"/>
      <c r="BI106" s="105"/>
      <c r="BJ106" s="105"/>
    </row>
    <row r="107" spans="2:62" ht="20.100000000000001" hidden="1" customHeight="1" outlineLevel="1">
      <c r="B107" s="100"/>
      <c r="C107" s="908"/>
      <c r="D107" s="909"/>
      <c r="E107" s="909"/>
      <c r="F107" s="910"/>
      <c r="G107" s="890"/>
      <c r="H107" s="891"/>
      <c r="I107" s="152"/>
      <c r="J107" s="152"/>
      <c r="K107" s="152"/>
      <c r="L107" s="152"/>
      <c r="M107" s="152"/>
      <c r="N107" s="152"/>
      <c r="O107" s="152"/>
      <c r="P107" s="153"/>
      <c r="Q107" s="153"/>
      <c r="R107" s="156">
        <f t="shared" si="75"/>
        <v>0</v>
      </c>
      <c r="S107" s="156">
        <f t="shared" si="76"/>
        <v>0</v>
      </c>
      <c r="U107" s="157">
        <f t="shared" si="82"/>
        <v>0</v>
      </c>
      <c r="W107" s="152"/>
      <c r="X107" s="152"/>
      <c r="Y107" s="152"/>
      <c r="Z107" s="152"/>
      <c r="AA107" s="152"/>
      <c r="AB107" s="152"/>
      <c r="AC107" s="347"/>
      <c r="AD107" s="152"/>
      <c r="AE107" s="152"/>
      <c r="AF107" s="152"/>
      <c r="AG107" s="152"/>
      <c r="AH107" s="152"/>
      <c r="AI107" s="152"/>
      <c r="AJ107" s="347"/>
      <c r="AK107" s="152"/>
      <c r="AL107" s="152"/>
      <c r="AM107" s="295"/>
      <c r="AN107" s="228"/>
      <c r="AO107" s="228"/>
      <c r="AP107" s="228"/>
      <c r="AQ107" s="228"/>
      <c r="AR107" s="228"/>
      <c r="AS107" s="348"/>
      <c r="AT107" s="264">
        <f t="shared" si="39"/>
        <v>0</v>
      </c>
      <c r="AU107" s="259"/>
      <c r="AV107" s="265">
        <f t="shared" si="79"/>
        <v>0</v>
      </c>
      <c r="AX107" s="265">
        <f t="shared" si="83"/>
        <v>0</v>
      </c>
      <c r="AZ107" s="492">
        <f t="shared" si="80"/>
        <v>0</v>
      </c>
      <c r="BB107" s="492">
        <f t="shared" si="81"/>
        <v>0</v>
      </c>
      <c r="BD107" s="265">
        <f t="shared" si="84"/>
        <v>0</v>
      </c>
      <c r="BE107" s="105"/>
      <c r="BF107" s="105"/>
      <c r="BG107" s="105"/>
      <c r="BH107" s="105"/>
      <c r="BI107" s="105"/>
      <c r="BJ107" s="105"/>
    </row>
    <row r="108" spans="2:62" ht="20.100000000000001" hidden="1" customHeight="1" outlineLevel="1">
      <c r="B108" s="100"/>
      <c r="C108" s="908"/>
      <c r="D108" s="909"/>
      <c r="E108" s="909"/>
      <c r="F108" s="910"/>
      <c r="G108" s="890"/>
      <c r="H108" s="891"/>
      <c r="I108" s="152"/>
      <c r="J108" s="152"/>
      <c r="K108" s="152"/>
      <c r="L108" s="152"/>
      <c r="M108" s="152"/>
      <c r="N108" s="152"/>
      <c r="O108" s="152"/>
      <c r="P108" s="153"/>
      <c r="Q108" s="153"/>
      <c r="R108" s="156">
        <f t="shared" si="75"/>
        <v>0</v>
      </c>
      <c r="S108" s="156">
        <f t="shared" si="76"/>
        <v>0</v>
      </c>
      <c r="U108" s="157">
        <f t="shared" si="82"/>
        <v>0</v>
      </c>
      <c r="W108" s="152"/>
      <c r="X108" s="152"/>
      <c r="Y108" s="152"/>
      <c r="Z108" s="152"/>
      <c r="AA108" s="152"/>
      <c r="AB108" s="152"/>
      <c r="AC108" s="347"/>
      <c r="AD108" s="152"/>
      <c r="AE108" s="152"/>
      <c r="AF108" s="152"/>
      <c r="AG108" s="152"/>
      <c r="AH108" s="152"/>
      <c r="AI108" s="152"/>
      <c r="AJ108" s="347"/>
      <c r="AK108" s="152"/>
      <c r="AL108" s="152"/>
      <c r="AM108" s="295"/>
      <c r="AN108" s="228"/>
      <c r="AO108" s="228"/>
      <c r="AP108" s="228"/>
      <c r="AQ108" s="228"/>
      <c r="AR108" s="228"/>
      <c r="AS108" s="348"/>
      <c r="AT108" s="264">
        <f t="shared" si="39"/>
        <v>0</v>
      </c>
      <c r="AU108" s="259"/>
      <c r="AV108" s="265">
        <f t="shared" si="79"/>
        <v>0</v>
      </c>
      <c r="AX108" s="265">
        <f t="shared" si="83"/>
        <v>0</v>
      </c>
      <c r="AZ108" s="492">
        <f t="shared" si="80"/>
        <v>0</v>
      </c>
      <c r="BB108" s="492">
        <f t="shared" si="81"/>
        <v>0</v>
      </c>
      <c r="BD108" s="265">
        <f t="shared" si="84"/>
        <v>0</v>
      </c>
      <c r="BE108" s="105"/>
      <c r="BF108" s="105"/>
      <c r="BG108" s="105"/>
      <c r="BH108" s="105"/>
      <c r="BI108" s="105"/>
      <c r="BJ108" s="105"/>
    </row>
    <row r="109" spans="2:62" ht="20.100000000000001" hidden="1" customHeight="1" outlineLevel="1">
      <c r="B109" s="100"/>
      <c r="C109" s="908"/>
      <c r="D109" s="909"/>
      <c r="E109" s="909"/>
      <c r="F109" s="910"/>
      <c r="G109" s="890"/>
      <c r="H109" s="891"/>
      <c r="I109" s="152"/>
      <c r="J109" s="152"/>
      <c r="K109" s="152"/>
      <c r="L109" s="152"/>
      <c r="M109" s="152"/>
      <c r="N109" s="152"/>
      <c r="O109" s="152"/>
      <c r="P109" s="153"/>
      <c r="Q109" s="153"/>
      <c r="R109" s="156">
        <f t="shared" si="75"/>
        <v>0</v>
      </c>
      <c r="S109" s="156">
        <f t="shared" si="76"/>
        <v>0</v>
      </c>
      <c r="U109" s="157">
        <f t="shared" si="82"/>
        <v>0</v>
      </c>
      <c r="W109" s="152"/>
      <c r="X109" s="152"/>
      <c r="Y109" s="152"/>
      <c r="Z109" s="152"/>
      <c r="AA109" s="152"/>
      <c r="AB109" s="152"/>
      <c r="AC109" s="347"/>
      <c r="AD109" s="152"/>
      <c r="AE109" s="152"/>
      <c r="AF109" s="152"/>
      <c r="AG109" s="152"/>
      <c r="AH109" s="152"/>
      <c r="AI109" s="152"/>
      <c r="AJ109" s="347"/>
      <c r="AK109" s="152"/>
      <c r="AL109" s="152"/>
      <c r="AM109" s="295"/>
      <c r="AN109" s="228"/>
      <c r="AO109" s="228"/>
      <c r="AP109" s="228"/>
      <c r="AQ109" s="228"/>
      <c r="AR109" s="228"/>
      <c r="AS109" s="348"/>
      <c r="AT109" s="264">
        <f t="shared" si="39"/>
        <v>0</v>
      </c>
      <c r="AU109" s="259"/>
      <c r="AV109" s="265">
        <f t="shared" si="79"/>
        <v>0</v>
      </c>
      <c r="AX109" s="265">
        <f t="shared" si="83"/>
        <v>0</v>
      </c>
      <c r="AZ109" s="492">
        <f t="shared" si="80"/>
        <v>0</v>
      </c>
      <c r="BB109" s="492">
        <f t="shared" si="81"/>
        <v>0</v>
      </c>
      <c r="BD109" s="265">
        <f t="shared" si="84"/>
        <v>0</v>
      </c>
      <c r="BE109" s="105"/>
      <c r="BF109" s="105"/>
      <c r="BG109" s="105"/>
      <c r="BH109" s="105"/>
      <c r="BI109" s="105"/>
      <c r="BJ109" s="105"/>
    </row>
    <row r="110" spans="2:62" ht="20.100000000000001" hidden="1" customHeight="1" outlineLevel="1">
      <c r="B110" s="100"/>
      <c r="C110" s="908"/>
      <c r="D110" s="909"/>
      <c r="E110" s="909"/>
      <c r="F110" s="910"/>
      <c r="G110" s="890"/>
      <c r="H110" s="891"/>
      <c r="I110" s="152"/>
      <c r="J110" s="152"/>
      <c r="K110" s="152"/>
      <c r="L110" s="152"/>
      <c r="M110" s="152"/>
      <c r="N110" s="152"/>
      <c r="O110" s="152"/>
      <c r="P110" s="153"/>
      <c r="Q110" s="153"/>
      <c r="R110" s="156">
        <f t="shared" si="75"/>
        <v>0</v>
      </c>
      <c r="S110" s="156">
        <f t="shared" si="76"/>
        <v>0</v>
      </c>
      <c r="U110" s="157">
        <f t="shared" si="82"/>
        <v>0</v>
      </c>
      <c r="W110" s="152"/>
      <c r="X110" s="152"/>
      <c r="Y110" s="152"/>
      <c r="Z110" s="152"/>
      <c r="AA110" s="152"/>
      <c r="AB110" s="152"/>
      <c r="AC110" s="347"/>
      <c r="AD110" s="152"/>
      <c r="AE110" s="152"/>
      <c r="AF110" s="152"/>
      <c r="AG110" s="152"/>
      <c r="AH110" s="152"/>
      <c r="AI110" s="152"/>
      <c r="AJ110" s="347"/>
      <c r="AK110" s="152"/>
      <c r="AL110" s="152"/>
      <c r="AM110" s="295"/>
      <c r="AN110" s="228"/>
      <c r="AO110" s="228"/>
      <c r="AP110" s="228"/>
      <c r="AQ110" s="228"/>
      <c r="AR110" s="228"/>
      <c r="AS110" s="348"/>
      <c r="AT110" s="264">
        <f t="shared" ref="AT110:AT112" si="85">((W110+AD110)*$W$7+(X110+AE110)*$X$7+(Y110+Z110+AF110+AG110)*$Z$7+(AA110+AH110)*$AA$7+(AB110+AI110)*$AB$7)*Zuschläge_IBN</f>
        <v>0</v>
      </c>
      <c r="AU110" s="259"/>
      <c r="AV110" s="265">
        <f t="shared" si="79"/>
        <v>0</v>
      </c>
      <c r="AX110" s="265">
        <f t="shared" si="83"/>
        <v>0</v>
      </c>
      <c r="AZ110" s="492">
        <f t="shared" si="80"/>
        <v>0</v>
      </c>
      <c r="BB110" s="492">
        <f t="shared" si="81"/>
        <v>0</v>
      </c>
      <c r="BD110" s="265">
        <f t="shared" si="84"/>
        <v>0</v>
      </c>
      <c r="BE110" s="105"/>
      <c r="BF110" s="105"/>
      <c r="BG110" s="105"/>
      <c r="BH110" s="105"/>
      <c r="BI110" s="105"/>
      <c r="BJ110" s="105"/>
    </row>
    <row r="111" spans="2:62" ht="20.100000000000001" hidden="1" customHeight="1" outlineLevel="1">
      <c r="B111" s="100"/>
      <c r="C111" s="908"/>
      <c r="D111" s="909"/>
      <c r="E111" s="909"/>
      <c r="F111" s="910"/>
      <c r="G111" s="890"/>
      <c r="H111" s="891"/>
      <c r="I111" s="152"/>
      <c r="J111" s="152"/>
      <c r="K111" s="152"/>
      <c r="L111" s="152"/>
      <c r="M111" s="152"/>
      <c r="N111" s="152"/>
      <c r="O111" s="152"/>
      <c r="P111" s="153"/>
      <c r="Q111" s="153"/>
      <c r="R111" s="156">
        <f t="shared" si="75"/>
        <v>0</v>
      </c>
      <c r="S111" s="156">
        <f t="shared" si="76"/>
        <v>0</v>
      </c>
      <c r="U111" s="157">
        <f t="shared" si="82"/>
        <v>0</v>
      </c>
      <c r="W111" s="152"/>
      <c r="X111" s="152"/>
      <c r="Y111" s="152"/>
      <c r="Z111" s="152"/>
      <c r="AA111" s="152"/>
      <c r="AB111" s="152"/>
      <c r="AC111" s="347"/>
      <c r="AD111" s="152"/>
      <c r="AE111" s="152"/>
      <c r="AF111" s="152"/>
      <c r="AG111" s="152"/>
      <c r="AH111" s="152"/>
      <c r="AI111" s="152"/>
      <c r="AJ111" s="347"/>
      <c r="AK111" s="152"/>
      <c r="AL111" s="152"/>
      <c r="AM111" s="295"/>
      <c r="AN111" s="228"/>
      <c r="AO111" s="228"/>
      <c r="AP111" s="228"/>
      <c r="AQ111" s="228"/>
      <c r="AR111" s="228"/>
      <c r="AS111" s="348"/>
      <c r="AT111" s="264">
        <f t="shared" si="85"/>
        <v>0</v>
      </c>
      <c r="AU111" s="259"/>
      <c r="AV111" s="265">
        <f t="shared" si="79"/>
        <v>0</v>
      </c>
      <c r="AX111" s="265">
        <f t="shared" si="83"/>
        <v>0</v>
      </c>
      <c r="AZ111" s="492">
        <f t="shared" si="80"/>
        <v>0</v>
      </c>
      <c r="BB111" s="492">
        <f t="shared" si="81"/>
        <v>0</v>
      </c>
      <c r="BD111" s="265">
        <f t="shared" si="84"/>
        <v>0</v>
      </c>
      <c r="BE111" s="105"/>
      <c r="BF111" s="105"/>
      <c r="BG111" s="105"/>
      <c r="BH111" s="105"/>
      <c r="BI111" s="105"/>
      <c r="BJ111" s="105"/>
    </row>
    <row r="112" spans="2:62" ht="20.100000000000001" hidden="1" customHeight="1" outlineLevel="1">
      <c r="B112" s="100"/>
      <c r="C112" s="908"/>
      <c r="D112" s="909"/>
      <c r="E112" s="909"/>
      <c r="F112" s="910"/>
      <c r="G112" s="890"/>
      <c r="H112" s="891"/>
      <c r="I112" s="152"/>
      <c r="J112" s="152"/>
      <c r="K112" s="152"/>
      <c r="L112" s="152"/>
      <c r="M112" s="152"/>
      <c r="N112" s="152"/>
      <c r="O112" s="152"/>
      <c r="P112" s="153"/>
      <c r="Q112" s="153"/>
      <c r="R112" s="156">
        <f t="shared" si="75"/>
        <v>0</v>
      </c>
      <c r="S112" s="156">
        <f t="shared" si="76"/>
        <v>0</v>
      </c>
      <c r="U112" s="157">
        <f t="shared" si="82"/>
        <v>0</v>
      </c>
      <c r="W112" s="152"/>
      <c r="X112" s="152"/>
      <c r="Y112" s="152"/>
      <c r="Z112" s="152"/>
      <c r="AA112" s="152"/>
      <c r="AB112" s="152"/>
      <c r="AC112" s="347"/>
      <c r="AD112" s="152"/>
      <c r="AE112" s="152"/>
      <c r="AF112" s="152"/>
      <c r="AG112" s="152"/>
      <c r="AH112" s="152"/>
      <c r="AI112" s="152"/>
      <c r="AJ112" s="347"/>
      <c r="AK112" s="152"/>
      <c r="AL112" s="152"/>
      <c r="AM112" s="295"/>
      <c r="AN112" s="228"/>
      <c r="AO112" s="228"/>
      <c r="AP112" s="228"/>
      <c r="AQ112" s="228"/>
      <c r="AR112" s="228"/>
      <c r="AS112" s="348"/>
      <c r="AT112" s="264">
        <f t="shared" si="85"/>
        <v>0</v>
      </c>
      <c r="AU112" s="259"/>
      <c r="AV112" s="265">
        <f t="shared" si="79"/>
        <v>0</v>
      </c>
      <c r="AX112" s="265">
        <f t="shared" si="83"/>
        <v>0</v>
      </c>
      <c r="AZ112" s="492">
        <f t="shared" si="80"/>
        <v>0</v>
      </c>
      <c r="BB112" s="492">
        <f t="shared" si="81"/>
        <v>0</v>
      </c>
      <c r="BD112" s="265">
        <f t="shared" si="84"/>
        <v>0</v>
      </c>
      <c r="BE112" s="105"/>
      <c r="BF112" s="105"/>
      <c r="BG112" s="105"/>
      <c r="BH112" s="105"/>
      <c r="BI112" s="105"/>
      <c r="BJ112" s="105"/>
    </row>
    <row r="113" spans="2:62" ht="9.9499999999999993" hidden="1" customHeight="1" outlineLevel="1">
      <c r="B113" s="101"/>
      <c r="C113" s="208"/>
      <c r="D113" s="208"/>
      <c r="E113" s="208"/>
      <c r="F113" s="208"/>
      <c r="G113" s="237"/>
      <c r="H113" s="207"/>
      <c r="I113" s="257"/>
      <c r="J113" s="257"/>
      <c r="K113" s="257"/>
      <c r="L113" s="257"/>
      <c r="M113" s="257"/>
      <c r="N113" s="257"/>
      <c r="O113" s="257"/>
      <c r="P113" s="256"/>
      <c r="Q113" s="102"/>
      <c r="R113" s="102"/>
      <c r="S113" s="102"/>
      <c r="U113" s="98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Z113" s="493"/>
      <c r="BE113" s="105"/>
      <c r="BF113" s="105"/>
      <c r="BG113" s="105"/>
      <c r="BH113" s="105"/>
      <c r="BI113" s="105"/>
      <c r="BJ113" s="105"/>
    </row>
    <row r="114" spans="2:62" ht="20.100000000000001" customHeight="1" collapsed="1">
      <c r="B114" s="151">
        <f>B97+1</f>
        <v>7</v>
      </c>
      <c r="C114" s="916"/>
      <c r="D114" s="917"/>
      <c r="E114" s="917"/>
      <c r="F114" s="918"/>
      <c r="G114" s="429"/>
      <c r="H114" s="206">
        <v>1</v>
      </c>
      <c r="I114" s="642">
        <f t="shared" ref="I114" si="86">$H114*SUM(I115:I129)</f>
        <v>0</v>
      </c>
      <c r="J114" s="643">
        <f t="shared" ref="J114:O114" si="87">$H114*SUM(J115:J129)</f>
        <v>0</v>
      </c>
      <c r="K114" s="644">
        <f t="shared" si="87"/>
        <v>0</v>
      </c>
      <c r="L114" s="645">
        <f t="shared" si="87"/>
        <v>0</v>
      </c>
      <c r="M114" s="645">
        <f t="shared" si="87"/>
        <v>0</v>
      </c>
      <c r="N114" s="644">
        <f t="shared" si="87"/>
        <v>0</v>
      </c>
      <c r="O114" s="642">
        <f t="shared" si="87"/>
        <v>0</v>
      </c>
      <c r="P114" s="209">
        <f t="shared" ref="P114:Q114" si="88">$H114*SUM(P115:P129)</f>
        <v>0</v>
      </c>
      <c r="Q114" s="210">
        <f t="shared" si="88"/>
        <v>0</v>
      </c>
      <c r="R114" s="136">
        <f t="shared" ref="R114:R129" si="89">P114*(1+Gewinn)*(1+SicherheitAngebot)</f>
        <v>0</v>
      </c>
      <c r="S114" s="137">
        <f t="shared" ref="S114:S129" si="90">Q114*(1+MGKZ)*(1+Gewinn)*(1+SicherheitAngebot)</f>
        <v>0</v>
      </c>
      <c r="U114" s="10">
        <f>I114*$I$7+J114*$J$7+K114*$K$7+L114*$L$7+M114*$M$7+N114*$N$7+O114*$O$7+R114+S114</f>
        <v>0</v>
      </c>
      <c r="W114" s="646">
        <f t="shared" ref="W114:AB114" si="91">$H114*SUM(W115:W129)</f>
        <v>0</v>
      </c>
      <c r="X114" s="647">
        <f t="shared" si="91"/>
        <v>0</v>
      </c>
      <c r="Y114" s="648">
        <f t="shared" si="91"/>
        <v>0</v>
      </c>
      <c r="Z114" s="649">
        <f t="shared" si="91"/>
        <v>0</v>
      </c>
      <c r="AA114" s="648">
        <f t="shared" si="91"/>
        <v>0</v>
      </c>
      <c r="AB114" s="646">
        <f t="shared" si="91"/>
        <v>0</v>
      </c>
      <c r="AC114" s="258"/>
      <c r="AD114" s="646">
        <f t="shared" ref="AD114:AM114" si="92">$H114*SUM(AD115:AD129)</f>
        <v>0</v>
      </c>
      <c r="AE114" s="647">
        <f t="shared" si="92"/>
        <v>0</v>
      </c>
      <c r="AF114" s="648">
        <f t="shared" si="92"/>
        <v>0</v>
      </c>
      <c r="AG114" s="649">
        <f t="shared" si="92"/>
        <v>0</v>
      </c>
      <c r="AH114" s="648">
        <f t="shared" si="92"/>
        <v>0</v>
      </c>
      <c r="AI114" s="646">
        <f t="shared" si="92"/>
        <v>0</v>
      </c>
      <c r="AJ114" s="258"/>
      <c r="AK114" s="653">
        <f t="shared" si="92"/>
        <v>0</v>
      </c>
      <c r="AL114" s="653">
        <f t="shared" si="92"/>
        <v>0</v>
      </c>
      <c r="AM114" s="653">
        <f t="shared" si="92"/>
        <v>0</v>
      </c>
      <c r="AN114" s="227">
        <f>$H114*SUM(AN115:AN129)*(1+Gewinn)*(1+SicherheitAngebot)</f>
        <v>0</v>
      </c>
      <c r="AO114" s="227">
        <f>$H114*SUM(AO115:AO129)*(1+Gewinn)*(1+SicherheitAngebot)</f>
        <v>0</v>
      </c>
      <c r="AP114" s="227">
        <f>$H114*SUM(AP115:AP129)*(1+Gewinn)*(1+SicherheitAngebot)</f>
        <v>0</v>
      </c>
      <c r="AQ114" s="227">
        <f>$H114*SUM(AQ115:AQ129)*(1+Gewinn)*(1+SicherheitAngebot)</f>
        <v>0</v>
      </c>
      <c r="AR114" s="227">
        <f>$H114*SUM(AR115:AR129)*(1+Gewinn)*(1+SicherheitAngebot)</f>
        <v>0</v>
      </c>
      <c r="AS114" s="262"/>
      <c r="AT114" s="263">
        <f t="shared" ref="AT114:AT177" si="93">((W114+AD114)*$W$7+(X114+AE114)*$X$7+(Y114+Z114+AF114+AG114)*$Z$7+(AA114+AH114)*$AA$7+(AB114+AI114)*$AB$7)*Zuschläge_IBN</f>
        <v>0</v>
      </c>
      <c r="AU114" s="259"/>
      <c r="AV114" s="491">
        <f>AK114*$AK$7+AL114*$AL$7+AM114*$AM$7+SUM(AN114:AR114)+AT114/Zuschläge_IBN+AT114</f>
        <v>0</v>
      </c>
      <c r="AX114" s="685">
        <f>U114+AV114</f>
        <v>0</v>
      </c>
      <c r="AZ114" s="490">
        <f>IF(H114&gt;0,U114/(1+SicherheitAngebot)*(1+Sicherheit),0)</f>
        <v>0</v>
      </c>
      <c r="BB114" s="490">
        <f>IF(H114&gt;0,AV114/(1+SicherheitAngebot)*(1+Sicherheit),0)</f>
        <v>0</v>
      </c>
      <c r="BD114" s="490">
        <f>AZ114+BB114</f>
        <v>0</v>
      </c>
      <c r="BE114" s="105"/>
      <c r="BF114" s="105"/>
      <c r="BG114" s="105"/>
      <c r="BH114" s="105"/>
      <c r="BI114" s="105"/>
      <c r="BJ114" s="105"/>
    </row>
    <row r="115" spans="2:62" ht="20.100000000000001" hidden="1" customHeight="1" outlineLevel="1">
      <c r="B115" s="99"/>
      <c r="C115" s="908"/>
      <c r="D115" s="909"/>
      <c r="E115" s="909"/>
      <c r="F115" s="910"/>
      <c r="G115" s="890"/>
      <c r="H115" s="901"/>
      <c r="I115" s="152"/>
      <c r="J115" s="152"/>
      <c r="K115" s="152"/>
      <c r="L115" s="152"/>
      <c r="M115" s="152"/>
      <c r="N115" s="152"/>
      <c r="O115" s="152"/>
      <c r="P115" s="153"/>
      <c r="Q115" s="153"/>
      <c r="R115" s="156">
        <f t="shared" si="89"/>
        <v>0</v>
      </c>
      <c r="S115" s="156">
        <f t="shared" si="90"/>
        <v>0</v>
      </c>
      <c r="U115" s="157">
        <f>I115*$I$7+J115*$J$7+K115*$K$7+L115*$L$7+M115*$M$7+N115*$N$7+O115*$O$7+R115+S115</f>
        <v>0</v>
      </c>
      <c r="W115" s="152"/>
      <c r="X115" s="152"/>
      <c r="Y115" s="152"/>
      <c r="Z115" s="152"/>
      <c r="AA115" s="152"/>
      <c r="AB115" s="152"/>
      <c r="AC115" s="347"/>
      <c r="AD115" s="152"/>
      <c r="AE115" s="152"/>
      <c r="AF115" s="152"/>
      <c r="AG115" s="152"/>
      <c r="AH115" s="152"/>
      <c r="AI115" s="152"/>
      <c r="AJ115" s="347"/>
      <c r="AK115" s="152"/>
      <c r="AL115" s="152"/>
      <c r="AM115" s="295"/>
      <c r="AN115" s="228"/>
      <c r="AO115" s="228"/>
      <c r="AP115" s="228"/>
      <c r="AQ115" s="228"/>
      <c r="AR115" s="228"/>
      <c r="AS115" s="348"/>
      <c r="AT115" s="264">
        <f t="shared" si="93"/>
        <v>0</v>
      </c>
      <c r="AU115" s="259"/>
      <c r="AV115" s="265">
        <f t="shared" ref="AV115:AV129" si="94">AK115*$AK$7+AL115*$AL$7+AM115*$AM$7+SUM(AN115:AR115)*(1+Gewinn)*(1+SicherheitAngebot)+AT115/Zuschläge_IBN+AT115</f>
        <v>0</v>
      </c>
      <c r="AX115" s="265">
        <f>U115+AV115</f>
        <v>0</v>
      </c>
      <c r="AZ115" s="492">
        <f t="shared" ref="AZ115:AZ129" si="95">U115/(1+SicherheitAngebot)*(1+Sicherheit)</f>
        <v>0</v>
      </c>
      <c r="BB115" s="492">
        <f t="shared" ref="BB115:BB129" si="96">AV115/(1+SicherheitAngebot)*(1+Sicherheit)</f>
        <v>0</v>
      </c>
      <c r="BD115" s="265">
        <f>AZ115+BB115</f>
        <v>0</v>
      </c>
      <c r="BE115" s="105"/>
      <c r="BF115" s="105"/>
      <c r="BG115" s="105"/>
      <c r="BH115" s="105"/>
      <c r="BI115" s="105"/>
      <c r="BJ115" s="105"/>
    </row>
    <row r="116" spans="2:62" ht="20.100000000000001" hidden="1" customHeight="1" outlineLevel="1">
      <c r="B116" s="100"/>
      <c r="C116" s="908"/>
      <c r="D116" s="909"/>
      <c r="E116" s="909"/>
      <c r="F116" s="910"/>
      <c r="G116" s="890"/>
      <c r="H116" s="891"/>
      <c r="I116" s="152"/>
      <c r="J116" s="152"/>
      <c r="K116" s="152"/>
      <c r="L116" s="152"/>
      <c r="M116" s="152"/>
      <c r="N116" s="152"/>
      <c r="O116" s="152"/>
      <c r="P116" s="153"/>
      <c r="Q116" s="153"/>
      <c r="R116" s="156">
        <f t="shared" si="89"/>
        <v>0</v>
      </c>
      <c r="S116" s="156">
        <f t="shared" si="90"/>
        <v>0</v>
      </c>
      <c r="U116" s="157">
        <f t="shared" ref="U116:U129" si="97">I116*$I$7+J116*$J$7+K116*$K$7+L116*$L$7+M116*$M$7+N116*$N$7+O116*$O$7+R116+S116</f>
        <v>0</v>
      </c>
      <c r="W116" s="152"/>
      <c r="X116" s="152"/>
      <c r="Y116" s="152"/>
      <c r="Z116" s="152"/>
      <c r="AA116" s="152"/>
      <c r="AB116" s="152"/>
      <c r="AC116" s="347"/>
      <c r="AD116" s="152"/>
      <c r="AE116" s="152"/>
      <c r="AF116" s="152"/>
      <c r="AG116" s="152"/>
      <c r="AH116" s="152"/>
      <c r="AI116" s="152"/>
      <c r="AJ116" s="347"/>
      <c r="AK116" s="152"/>
      <c r="AL116" s="152"/>
      <c r="AM116" s="295"/>
      <c r="AN116" s="228"/>
      <c r="AO116" s="228"/>
      <c r="AP116" s="228"/>
      <c r="AQ116" s="228"/>
      <c r="AR116" s="228"/>
      <c r="AS116" s="348"/>
      <c r="AT116" s="264">
        <f t="shared" si="93"/>
        <v>0</v>
      </c>
      <c r="AU116" s="259"/>
      <c r="AV116" s="265">
        <f t="shared" si="94"/>
        <v>0</v>
      </c>
      <c r="AX116" s="265">
        <f t="shared" ref="AX116:AX129" si="98">U116+AV116</f>
        <v>0</v>
      </c>
      <c r="AZ116" s="492">
        <f t="shared" si="95"/>
        <v>0</v>
      </c>
      <c r="BB116" s="492">
        <f t="shared" si="96"/>
        <v>0</v>
      </c>
      <c r="BD116" s="265">
        <f t="shared" ref="BD116:BD129" si="99">AZ116+BB116</f>
        <v>0</v>
      </c>
      <c r="BE116" s="105"/>
      <c r="BF116" s="105"/>
      <c r="BG116" s="105"/>
      <c r="BH116" s="105"/>
      <c r="BI116" s="105"/>
      <c r="BJ116" s="105"/>
    </row>
    <row r="117" spans="2:62" ht="20.100000000000001" hidden="1" customHeight="1" outlineLevel="1">
      <c r="B117" s="100"/>
      <c r="C117" s="908"/>
      <c r="D117" s="909"/>
      <c r="E117" s="909"/>
      <c r="F117" s="910"/>
      <c r="G117" s="890"/>
      <c r="H117" s="891"/>
      <c r="I117" s="152"/>
      <c r="J117" s="152"/>
      <c r="K117" s="152"/>
      <c r="L117" s="152"/>
      <c r="M117" s="152"/>
      <c r="N117" s="152"/>
      <c r="O117" s="152"/>
      <c r="P117" s="153"/>
      <c r="Q117" s="153"/>
      <c r="R117" s="156">
        <f t="shared" si="89"/>
        <v>0</v>
      </c>
      <c r="S117" s="156">
        <f t="shared" si="90"/>
        <v>0</v>
      </c>
      <c r="U117" s="157">
        <f t="shared" si="97"/>
        <v>0</v>
      </c>
      <c r="W117" s="152"/>
      <c r="X117" s="152"/>
      <c r="Y117" s="152"/>
      <c r="Z117" s="152"/>
      <c r="AA117" s="152"/>
      <c r="AB117" s="152"/>
      <c r="AC117" s="347"/>
      <c r="AD117" s="152"/>
      <c r="AE117" s="152"/>
      <c r="AF117" s="152"/>
      <c r="AG117" s="152"/>
      <c r="AH117" s="152"/>
      <c r="AI117" s="152"/>
      <c r="AJ117" s="347"/>
      <c r="AK117" s="152"/>
      <c r="AL117" s="152"/>
      <c r="AM117" s="295"/>
      <c r="AN117" s="228"/>
      <c r="AO117" s="228"/>
      <c r="AP117" s="228"/>
      <c r="AQ117" s="228"/>
      <c r="AR117" s="228"/>
      <c r="AS117" s="348"/>
      <c r="AT117" s="264">
        <f t="shared" si="93"/>
        <v>0</v>
      </c>
      <c r="AU117" s="259"/>
      <c r="AV117" s="265">
        <f t="shared" si="94"/>
        <v>0</v>
      </c>
      <c r="AX117" s="265">
        <f t="shared" si="98"/>
        <v>0</v>
      </c>
      <c r="AZ117" s="492">
        <f t="shared" si="95"/>
        <v>0</v>
      </c>
      <c r="BB117" s="492">
        <f t="shared" si="96"/>
        <v>0</v>
      </c>
      <c r="BD117" s="265">
        <f t="shared" si="99"/>
        <v>0</v>
      </c>
      <c r="BE117" s="105"/>
      <c r="BF117" s="105"/>
      <c r="BG117" s="105"/>
      <c r="BH117" s="105"/>
      <c r="BI117" s="105"/>
      <c r="BJ117" s="105"/>
    </row>
    <row r="118" spans="2:62" ht="20.100000000000001" hidden="1" customHeight="1" outlineLevel="1">
      <c r="B118" s="100"/>
      <c r="C118" s="908"/>
      <c r="D118" s="909"/>
      <c r="E118" s="909"/>
      <c r="F118" s="910"/>
      <c r="G118" s="890"/>
      <c r="H118" s="891"/>
      <c r="I118" s="152"/>
      <c r="J118" s="152"/>
      <c r="K118" s="152"/>
      <c r="L118" s="152"/>
      <c r="M118" s="152"/>
      <c r="N118" s="152"/>
      <c r="O118" s="152"/>
      <c r="P118" s="153"/>
      <c r="Q118" s="153"/>
      <c r="R118" s="156">
        <f t="shared" si="89"/>
        <v>0</v>
      </c>
      <c r="S118" s="156">
        <f t="shared" si="90"/>
        <v>0</v>
      </c>
      <c r="U118" s="157">
        <f t="shared" si="97"/>
        <v>0</v>
      </c>
      <c r="W118" s="152"/>
      <c r="X118" s="152"/>
      <c r="Y118" s="152"/>
      <c r="Z118" s="152"/>
      <c r="AA118" s="152"/>
      <c r="AB118" s="152"/>
      <c r="AC118" s="347"/>
      <c r="AD118" s="152"/>
      <c r="AE118" s="152"/>
      <c r="AF118" s="152"/>
      <c r="AG118" s="152"/>
      <c r="AH118" s="152"/>
      <c r="AI118" s="152"/>
      <c r="AJ118" s="347"/>
      <c r="AK118" s="152"/>
      <c r="AL118" s="152"/>
      <c r="AM118" s="295"/>
      <c r="AN118" s="228"/>
      <c r="AO118" s="228"/>
      <c r="AP118" s="228"/>
      <c r="AQ118" s="228"/>
      <c r="AR118" s="228"/>
      <c r="AS118" s="348"/>
      <c r="AT118" s="264">
        <f t="shared" si="93"/>
        <v>0</v>
      </c>
      <c r="AU118" s="259"/>
      <c r="AV118" s="265">
        <f t="shared" si="94"/>
        <v>0</v>
      </c>
      <c r="AX118" s="265">
        <f t="shared" si="98"/>
        <v>0</v>
      </c>
      <c r="AZ118" s="492">
        <f t="shared" si="95"/>
        <v>0</v>
      </c>
      <c r="BB118" s="492">
        <f t="shared" si="96"/>
        <v>0</v>
      </c>
      <c r="BD118" s="265">
        <f t="shared" si="99"/>
        <v>0</v>
      </c>
      <c r="BE118" s="105"/>
      <c r="BF118" s="105"/>
      <c r="BG118" s="105"/>
      <c r="BH118" s="105"/>
      <c r="BI118" s="105"/>
      <c r="BJ118" s="105"/>
    </row>
    <row r="119" spans="2:62" ht="20.100000000000001" hidden="1" customHeight="1" outlineLevel="1">
      <c r="B119" s="100"/>
      <c r="C119" s="908"/>
      <c r="D119" s="909"/>
      <c r="E119" s="909"/>
      <c r="F119" s="910"/>
      <c r="G119" s="890"/>
      <c r="H119" s="891"/>
      <c r="I119" s="152"/>
      <c r="J119" s="152"/>
      <c r="K119" s="152"/>
      <c r="L119" s="152"/>
      <c r="M119" s="152"/>
      <c r="N119" s="152"/>
      <c r="O119" s="152"/>
      <c r="P119" s="153"/>
      <c r="Q119" s="153"/>
      <c r="R119" s="156">
        <f t="shared" si="89"/>
        <v>0</v>
      </c>
      <c r="S119" s="156">
        <f t="shared" si="90"/>
        <v>0</v>
      </c>
      <c r="U119" s="157">
        <f t="shared" si="97"/>
        <v>0</v>
      </c>
      <c r="W119" s="152"/>
      <c r="X119" s="152"/>
      <c r="Y119" s="152"/>
      <c r="Z119" s="152"/>
      <c r="AA119" s="152"/>
      <c r="AB119" s="152"/>
      <c r="AC119" s="347"/>
      <c r="AD119" s="152"/>
      <c r="AE119" s="152"/>
      <c r="AF119" s="152"/>
      <c r="AG119" s="152"/>
      <c r="AH119" s="152"/>
      <c r="AI119" s="152"/>
      <c r="AJ119" s="347"/>
      <c r="AK119" s="152"/>
      <c r="AL119" s="152"/>
      <c r="AM119" s="295"/>
      <c r="AN119" s="228"/>
      <c r="AO119" s="228"/>
      <c r="AP119" s="228"/>
      <c r="AQ119" s="228"/>
      <c r="AR119" s="228"/>
      <c r="AS119" s="348"/>
      <c r="AT119" s="264">
        <f t="shared" si="93"/>
        <v>0</v>
      </c>
      <c r="AU119" s="259"/>
      <c r="AV119" s="265">
        <f t="shared" si="94"/>
        <v>0</v>
      </c>
      <c r="AX119" s="265">
        <f t="shared" si="98"/>
        <v>0</v>
      </c>
      <c r="AZ119" s="492">
        <f t="shared" si="95"/>
        <v>0</v>
      </c>
      <c r="BB119" s="492">
        <f t="shared" si="96"/>
        <v>0</v>
      </c>
      <c r="BD119" s="265">
        <f t="shared" si="99"/>
        <v>0</v>
      </c>
      <c r="BE119" s="105"/>
      <c r="BF119" s="105"/>
      <c r="BG119" s="105"/>
      <c r="BH119" s="105"/>
      <c r="BI119" s="105"/>
      <c r="BJ119" s="105"/>
    </row>
    <row r="120" spans="2:62" ht="20.100000000000001" hidden="1" customHeight="1" outlineLevel="1">
      <c r="B120" s="100"/>
      <c r="C120" s="908"/>
      <c r="D120" s="909"/>
      <c r="E120" s="909"/>
      <c r="F120" s="910"/>
      <c r="G120" s="890"/>
      <c r="H120" s="891"/>
      <c r="I120" s="152"/>
      <c r="J120" s="152"/>
      <c r="K120" s="152"/>
      <c r="L120" s="152"/>
      <c r="M120" s="152"/>
      <c r="N120" s="152"/>
      <c r="O120" s="152"/>
      <c r="P120" s="153"/>
      <c r="Q120" s="153"/>
      <c r="R120" s="156">
        <f t="shared" si="89"/>
        <v>0</v>
      </c>
      <c r="S120" s="156">
        <f t="shared" si="90"/>
        <v>0</v>
      </c>
      <c r="U120" s="157">
        <f t="shared" si="97"/>
        <v>0</v>
      </c>
      <c r="W120" s="152"/>
      <c r="X120" s="152"/>
      <c r="Y120" s="152"/>
      <c r="Z120" s="152"/>
      <c r="AA120" s="152"/>
      <c r="AB120" s="152"/>
      <c r="AC120" s="347"/>
      <c r="AD120" s="152"/>
      <c r="AE120" s="152"/>
      <c r="AF120" s="152"/>
      <c r="AG120" s="152"/>
      <c r="AH120" s="152"/>
      <c r="AI120" s="152"/>
      <c r="AJ120" s="347"/>
      <c r="AK120" s="152"/>
      <c r="AL120" s="152"/>
      <c r="AM120" s="295"/>
      <c r="AN120" s="228"/>
      <c r="AO120" s="228"/>
      <c r="AP120" s="228"/>
      <c r="AQ120" s="228"/>
      <c r="AR120" s="228"/>
      <c r="AS120" s="348"/>
      <c r="AT120" s="264">
        <f t="shared" si="93"/>
        <v>0</v>
      </c>
      <c r="AU120" s="259"/>
      <c r="AV120" s="265">
        <f t="shared" si="94"/>
        <v>0</v>
      </c>
      <c r="AX120" s="265">
        <f t="shared" si="98"/>
        <v>0</v>
      </c>
      <c r="AZ120" s="492">
        <f t="shared" si="95"/>
        <v>0</v>
      </c>
      <c r="BB120" s="492">
        <f t="shared" si="96"/>
        <v>0</v>
      </c>
      <c r="BD120" s="265">
        <f t="shared" si="99"/>
        <v>0</v>
      </c>
      <c r="BE120" s="105"/>
      <c r="BF120" s="105"/>
      <c r="BG120" s="105"/>
      <c r="BH120" s="105"/>
      <c r="BI120" s="105"/>
      <c r="BJ120" s="105"/>
    </row>
    <row r="121" spans="2:62" ht="20.100000000000001" hidden="1" customHeight="1" outlineLevel="1">
      <c r="B121" s="100"/>
      <c r="C121" s="908"/>
      <c r="D121" s="909"/>
      <c r="E121" s="909"/>
      <c r="F121" s="910"/>
      <c r="G121" s="890"/>
      <c r="H121" s="891"/>
      <c r="I121" s="152"/>
      <c r="J121" s="152"/>
      <c r="K121" s="152"/>
      <c r="L121" s="152"/>
      <c r="M121" s="152"/>
      <c r="N121" s="152"/>
      <c r="O121" s="152"/>
      <c r="P121" s="153"/>
      <c r="Q121" s="153"/>
      <c r="R121" s="156">
        <f t="shared" si="89"/>
        <v>0</v>
      </c>
      <c r="S121" s="156">
        <f t="shared" si="90"/>
        <v>0</v>
      </c>
      <c r="U121" s="157">
        <f t="shared" si="97"/>
        <v>0</v>
      </c>
      <c r="W121" s="152"/>
      <c r="X121" s="152"/>
      <c r="Y121" s="152"/>
      <c r="Z121" s="152"/>
      <c r="AA121" s="152"/>
      <c r="AB121" s="152"/>
      <c r="AC121" s="347"/>
      <c r="AD121" s="152"/>
      <c r="AE121" s="152"/>
      <c r="AF121" s="152"/>
      <c r="AG121" s="152"/>
      <c r="AH121" s="152"/>
      <c r="AI121" s="152"/>
      <c r="AJ121" s="347"/>
      <c r="AK121" s="152"/>
      <c r="AL121" s="152"/>
      <c r="AM121" s="295"/>
      <c r="AN121" s="228"/>
      <c r="AO121" s="228"/>
      <c r="AP121" s="228"/>
      <c r="AQ121" s="228"/>
      <c r="AR121" s="228"/>
      <c r="AS121" s="348"/>
      <c r="AT121" s="264">
        <f t="shared" si="93"/>
        <v>0</v>
      </c>
      <c r="AU121" s="259"/>
      <c r="AV121" s="265">
        <f t="shared" si="94"/>
        <v>0</v>
      </c>
      <c r="AX121" s="265">
        <f t="shared" si="98"/>
        <v>0</v>
      </c>
      <c r="AZ121" s="492">
        <f t="shared" si="95"/>
        <v>0</v>
      </c>
      <c r="BB121" s="492">
        <f t="shared" si="96"/>
        <v>0</v>
      </c>
      <c r="BD121" s="265">
        <f t="shared" si="99"/>
        <v>0</v>
      </c>
      <c r="BE121" s="105"/>
      <c r="BF121" s="105"/>
      <c r="BG121" s="105"/>
      <c r="BH121" s="105"/>
      <c r="BI121" s="105"/>
      <c r="BJ121" s="105"/>
    </row>
    <row r="122" spans="2:62" ht="20.100000000000001" hidden="1" customHeight="1" outlineLevel="1">
      <c r="B122" s="100"/>
      <c r="C122" s="908"/>
      <c r="D122" s="909"/>
      <c r="E122" s="909"/>
      <c r="F122" s="910"/>
      <c r="G122" s="890"/>
      <c r="H122" s="891"/>
      <c r="I122" s="152"/>
      <c r="J122" s="152"/>
      <c r="K122" s="152"/>
      <c r="L122" s="152"/>
      <c r="M122" s="152"/>
      <c r="N122" s="152"/>
      <c r="O122" s="152"/>
      <c r="P122" s="153"/>
      <c r="Q122" s="153"/>
      <c r="R122" s="156">
        <f t="shared" si="89"/>
        <v>0</v>
      </c>
      <c r="S122" s="156">
        <f t="shared" si="90"/>
        <v>0</v>
      </c>
      <c r="U122" s="157">
        <f t="shared" si="97"/>
        <v>0</v>
      </c>
      <c r="W122" s="152"/>
      <c r="X122" s="152"/>
      <c r="Y122" s="152"/>
      <c r="Z122" s="152"/>
      <c r="AA122" s="152"/>
      <c r="AB122" s="152"/>
      <c r="AC122" s="347"/>
      <c r="AD122" s="152"/>
      <c r="AE122" s="152"/>
      <c r="AF122" s="152"/>
      <c r="AG122" s="152"/>
      <c r="AH122" s="152"/>
      <c r="AI122" s="152"/>
      <c r="AJ122" s="347"/>
      <c r="AK122" s="152"/>
      <c r="AL122" s="152"/>
      <c r="AM122" s="295"/>
      <c r="AN122" s="228"/>
      <c r="AO122" s="228"/>
      <c r="AP122" s="228"/>
      <c r="AQ122" s="228"/>
      <c r="AR122" s="228"/>
      <c r="AS122" s="348"/>
      <c r="AT122" s="264">
        <f t="shared" si="93"/>
        <v>0</v>
      </c>
      <c r="AU122" s="259"/>
      <c r="AV122" s="265">
        <f t="shared" si="94"/>
        <v>0</v>
      </c>
      <c r="AX122" s="265">
        <f t="shared" si="98"/>
        <v>0</v>
      </c>
      <c r="AZ122" s="492">
        <f t="shared" si="95"/>
        <v>0</v>
      </c>
      <c r="BB122" s="492">
        <f t="shared" si="96"/>
        <v>0</v>
      </c>
      <c r="BD122" s="265">
        <f t="shared" si="99"/>
        <v>0</v>
      </c>
      <c r="BE122" s="105"/>
      <c r="BF122" s="105"/>
      <c r="BG122" s="105"/>
      <c r="BH122" s="105"/>
      <c r="BI122" s="105"/>
      <c r="BJ122" s="105"/>
    </row>
    <row r="123" spans="2:62" ht="20.100000000000001" hidden="1" customHeight="1" outlineLevel="1">
      <c r="B123" s="100"/>
      <c r="C123" s="908"/>
      <c r="D123" s="909"/>
      <c r="E123" s="909"/>
      <c r="F123" s="910"/>
      <c r="G123" s="890"/>
      <c r="H123" s="891"/>
      <c r="I123" s="152"/>
      <c r="J123" s="152"/>
      <c r="K123" s="152"/>
      <c r="L123" s="152"/>
      <c r="M123" s="152"/>
      <c r="N123" s="152"/>
      <c r="O123" s="152"/>
      <c r="P123" s="153"/>
      <c r="Q123" s="153"/>
      <c r="R123" s="156">
        <f t="shared" si="89"/>
        <v>0</v>
      </c>
      <c r="S123" s="156">
        <f t="shared" si="90"/>
        <v>0</v>
      </c>
      <c r="U123" s="157">
        <f t="shared" si="97"/>
        <v>0</v>
      </c>
      <c r="W123" s="152"/>
      <c r="X123" s="152"/>
      <c r="Y123" s="152"/>
      <c r="Z123" s="152"/>
      <c r="AA123" s="152"/>
      <c r="AB123" s="152"/>
      <c r="AC123" s="347"/>
      <c r="AD123" s="152"/>
      <c r="AE123" s="152"/>
      <c r="AF123" s="152"/>
      <c r="AG123" s="152"/>
      <c r="AH123" s="152"/>
      <c r="AI123" s="152"/>
      <c r="AJ123" s="347"/>
      <c r="AK123" s="152"/>
      <c r="AL123" s="152"/>
      <c r="AM123" s="295"/>
      <c r="AN123" s="228"/>
      <c r="AO123" s="228"/>
      <c r="AP123" s="228"/>
      <c r="AQ123" s="228"/>
      <c r="AR123" s="228"/>
      <c r="AS123" s="348"/>
      <c r="AT123" s="264">
        <f t="shared" si="93"/>
        <v>0</v>
      </c>
      <c r="AU123" s="259"/>
      <c r="AV123" s="265">
        <f t="shared" si="94"/>
        <v>0</v>
      </c>
      <c r="AX123" s="265">
        <f t="shared" si="98"/>
        <v>0</v>
      </c>
      <c r="AZ123" s="492">
        <f t="shared" si="95"/>
        <v>0</v>
      </c>
      <c r="BB123" s="492">
        <f t="shared" si="96"/>
        <v>0</v>
      </c>
      <c r="BD123" s="265">
        <f t="shared" si="99"/>
        <v>0</v>
      </c>
      <c r="BE123" s="105"/>
      <c r="BF123" s="105"/>
      <c r="BG123" s="105"/>
      <c r="BH123" s="105"/>
      <c r="BI123" s="105"/>
      <c r="BJ123" s="105"/>
    </row>
    <row r="124" spans="2:62" ht="20.100000000000001" hidden="1" customHeight="1" outlineLevel="1">
      <c r="B124" s="100"/>
      <c r="C124" s="908"/>
      <c r="D124" s="909"/>
      <c r="E124" s="909"/>
      <c r="F124" s="910"/>
      <c r="G124" s="890"/>
      <c r="H124" s="891"/>
      <c r="I124" s="152"/>
      <c r="J124" s="152"/>
      <c r="K124" s="152"/>
      <c r="L124" s="152"/>
      <c r="M124" s="152"/>
      <c r="N124" s="152"/>
      <c r="O124" s="152"/>
      <c r="P124" s="153"/>
      <c r="Q124" s="153"/>
      <c r="R124" s="156">
        <f t="shared" si="89"/>
        <v>0</v>
      </c>
      <c r="S124" s="156">
        <f t="shared" si="90"/>
        <v>0</v>
      </c>
      <c r="U124" s="157">
        <f t="shared" si="97"/>
        <v>0</v>
      </c>
      <c r="W124" s="152"/>
      <c r="X124" s="152"/>
      <c r="Y124" s="152"/>
      <c r="Z124" s="152"/>
      <c r="AA124" s="152"/>
      <c r="AB124" s="152"/>
      <c r="AC124" s="347"/>
      <c r="AD124" s="152"/>
      <c r="AE124" s="152"/>
      <c r="AF124" s="152"/>
      <c r="AG124" s="152"/>
      <c r="AH124" s="152"/>
      <c r="AI124" s="152"/>
      <c r="AJ124" s="347"/>
      <c r="AK124" s="152"/>
      <c r="AL124" s="152"/>
      <c r="AM124" s="295"/>
      <c r="AN124" s="228"/>
      <c r="AO124" s="228"/>
      <c r="AP124" s="228"/>
      <c r="AQ124" s="228"/>
      <c r="AR124" s="228"/>
      <c r="AS124" s="348"/>
      <c r="AT124" s="264">
        <f t="shared" si="93"/>
        <v>0</v>
      </c>
      <c r="AU124" s="259"/>
      <c r="AV124" s="265">
        <f t="shared" si="94"/>
        <v>0</v>
      </c>
      <c r="AX124" s="265">
        <f t="shared" si="98"/>
        <v>0</v>
      </c>
      <c r="AZ124" s="492">
        <f t="shared" si="95"/>
        <v>0</v>
      </c>
      <c r="BB124" s="492">
        <f t="shared" si="96"/>
        <v>0</v>
      </c>
      <c r="BD124" s="265">
        <f t="shared" si="99"/>
        <v>0</v>
      </c>
      <c r="BE124" s="105"/>
      <c r="BF124" s="105"/>
      <c r="BG124" s="105"/>
      <c r="BH124" s="105"/>
      <c r="BI124" s="105"/>
      <c r="BJ124" s="105"/>
    </row>
    <row r="125" spans="2:62" ht="20.100000000000001" hidden="1" customHeight="1" outlineLevel="1">
      <c r="B125" s="100"/>
      <c r="C125" s="908"/>
      <c r="D125" s="909"/>
      <c r="E125" s="909"/>
      <c r="F125" s="910"/>
      <c r="G125" s="890"/>
      <c r="H125" s="891"/>
      <c r="I125" s="152"/>
      <c r="J125" s="152"/>
      <c r="K125" s="152"/>
      <c r="L125" s="152"/>
      <c r="M125" s="152"/>
      <c r="N125" s="152"/>
      <c r="O125" s="152"/>
      <c r="P125" s="153"/>
      <c r="Q125" s="153"/>
      <c r="R125" s="156">
        <f t="shared" si="89"/>
        <v>0</v>
      </c>
      <c r="S125" s="156">
        <f t="shared" si="90"/>
        <v>0</v>
      </c>
      <c r="U125" s="157">
        <f t="shared" si="97"/>
        <v>0</v>
      </c>
      <c r="W125" s="152"/>
      <c r="X125" s="152"/>
      <c r="Y125" s="152"/>
      <c r="Z125" s="152"/>
      <c r="AA125" s="152"/>
      <c r="AB125" s="152"/>
      <c r="AC125" s="347"/>
      <c r="AD125" s="152"/>
      <c r="AE125" s="152"/>
      <c r="AF125" s="152"/>
      <c r="AG125" s="152"/>
      <c r="AH125" s="152"/>
      <c r="AI125" s="152"/>
      <c r="AJ125" s="347"/>
      <c r="AK125" s="152"/>
      <c r="AL125" s="152"/>
      <c r="AM125" s="295"/>
      <c r="AN125" s="228"/>
      <c r="AO125" s="228"/>
      <c r="AP125" s="228"/>
      <c r="AQ125" s="228"/>
      <c r="AR125" s="228"/>
      <c r="AS125" s="348"/>
      <c r="AT125" s="264">
        <f t="shared" si="93"/>
        <v>0</v>
      </c>
      <c r="AU125" s="259"/>
      <c r="AV125" s="265">
        <f t="shared" si="94"/>
        <v>0</v>
      </c>
      <c r="AX125" s="265">
        <f t="shared" si="98"/>
        <v>0</v>
      </c>
      <c r="AZ125" s="492">
        <f t="shared" si="95"/>
        <v>0</v>
      </c>
      <c r="BB125" s="492">
        <f t="shared" si="96"/>
        <v>0</v>
      </c>
      <c r="BD125" s="265">
        <f t="shared" si="99"/>
        <v>0</v>
      </c>
      <c r="BE125" s="105"/>
      <c r="BF125" s="105"/>
      <c r="BG125" s="105"/>
      <c r="BH125" s="105"/>
      <c r="BI125" s="105"/>
      <c r="BJ125" s="105"/>
    </row>
    <row r="126" spans="2:62" ht="20.100000000000001" hidden="1" customHeight="1" outlineLevel="1">
      <c r="B126" s="100"/>
      <c r="C126" s="908"/>
      <c r="D126" s="909"/>
      <c r="E126" s="909"/>
      <c r="F126" s="910"/>
      <c r="G126" s="890"/>
      <c r="H126" s="891"/>
      <c r="I126" s="152"/>
      <c r="J126" s="152"/>
      <c r="K126" s="152"/>
      <c r="L126" s="152"/>
      <c r="M126" s="152"/>
      <c r="N126" s="152"/>
      <c r="O126" s="152"/>
      <c r="P126" s="153"/>
      <c r="Q126" s="153"/>
      <c r="R126" s="156">
        <f t="shared" si="89"/>
        <v>0</v>
      </c>
      <c r="S126" s="156">
        <f t="shared" si="90"/>
        <v>0</v>
      </c>
      <c r="U126" s="157">
        <f t="shared" si="97"/>
        <v>0</v>
      </c>
      <c r="W126" s="152"/>
      <c r="X126" s="152"/>
      <c r="Y126" s="152"/>
      <c r="Z126" s="152"/>
      <c r="AA126" s="152"/>
      <c r="AB126" s="152"/>
      <c r="AC126" s="347"/>
      <c r="AD126" s="152"/>
      <c r="AE126" s="152"/>
      <c r="AF126" s="152"/>
      <c r="AG126" s="152"/>
      <c r="AH126" s="152"/>
      <c r="AI126" s="152"/>
      <c r="AJ126" s="347"/>
      <c r="AK126" s="152"/>
      <c r="AL126" s="152"/>
      <c r="AM126" s="295"/>
      <c r="AN126" s="228"/>
      <c r="AO126" s="228"/>
      <c r="AP126" s="228"/>
      <c r="AQ126" s="228"/>
      <c r="AR126" s="228"/>
      <c r="AS126" s="348"/>
      <c r="AT126" s="264">
        <f t="shared" si="93"/>
        <v>0</v>
      </c>
      <c r="AU126" s="259"/>
      <c r="AV126" s="265">
        <f t="shared" si="94"/>
        <v>0</v>
      </c>
      <c r="AX126" s="265">
        <f t="shared" si="98"/>
        <v>0</v>
      </c>
      <c r="AZ126" s="492">
        <f t="shared" si="95"/>
        <v>0</v>
      </c>
      <c r="BB126" s="492">
        <f t="shared" si="96"/>
        <v>0</v>
      </c>
      <c r="BD126" s="265">
        <f t="shared" si="99"/>
        <v>0</v>
      </c>
      <c r="BE126" s="105"/>
      <c r="BF126" s="105"/>
      <c r="BG126" s="105"/>
      <c r="BH126" s="105"/>
      <c r="BI126" s="105"/>
      <c r="BJ126" s="105"/>
    </row>
    <row r="127" spans="2:62" ht="20.100000000000001" hidden="1" customHeight="1" outlineLevel="1">
      <c r="B127" s="100"/>
      <c r="C127" s="908"/>
      <c r="D127" s="909"/>
      <c r="E127" s="909"/>
      <c r="F127" s="910"/>
      <c r="G127" s="890"/>
      <c r="H127" s="891"/>
      <c r="I127" s="152"/>
      <c r="J127" s="152"/>
      <c r="K127" s="152"/>
      <c r="L127" s="152"/>
      <c r="M127" s="152"/>
      <c r="N127" s="152"/>
      <c r="O127" s="152"/>
      <c r="P127" s="153"/>
      <c r="Q127" s="153"/>
      <c r="R127" s="156">
        <f t="shared" si="89"/>
        <v>0</v>
      </c>
      <c r="S127" s="156">
        <f t="shared" si="90"/>
        <v>0</v>
      </c>
      <c r="U127" s="157">
        <f t="shared" si="97"/>
        <v>0</v>
      </c>
      <c r="W127" s="152"/>
      <c r="X127" s="152"/>
      <c r="Y127" s="152"/>
      <c r="Z127" s="152"/>
      <c r="AA127" s="152"/>
      <c r="AB127" s="152"/>
      <c r="AC127" s="347"/>
      <c r="AD127" s="152"/>
      <c r="AE127" s="152"/>
      <c r="AF127" s="152"/>
      <c r="AG127" s="152"/>
      <c r="AH127" s="152"/>
      <c r="AI127" s="152"/>
      <c r="AJ127" s="347"/>
      <c r="AK127" s="152"/>
      <c r="AL127" s="152"/>
      <c r="AM127" s="295"/>
      <c r="AN127" s="228"/>
      <c r="AO127" s="228"/>
      <c r="AP127" s="228"/>
      <c r="AQ127" s="228"/>
      <c r="AR127" s="228"/>
      <c r="AS127" s="348"/>
      <c r="AT127" s="264">
        <f t="shared" si="93"/>
        <v>0</v>
      </c>
      <c r="AU127" s="259"/>
      <c r="AV127" s="265">
        <f t="shared" si="94"/>
        <v>0</v>
      </c>
      <c r="AX127" s="265">
        <f t="shared" si="98"/>
        <v>0</v>
      </c>
      <c r="AZ127" s="492">
        <f t="shared" si="95"/>
        <v>0</v>
      </c>
      <c r="BB127" s="492">
        <f t="shared" si="96"/>
        <v>0</v>
      </c>
      <c r="BD127" s="265">
        <f t="shared" si="99"/>
        <v>0</v>
      </c>
      <c r="BE127" s="105"/>
      <c r="BF127" s="105"/>
      <c r="BG127" s="105"/>
      <c r="BH127" s="105"/>
      <c r="BI127" s="105"/>
      <c r="BJ127" s="105"/>
    </row>
    <row r="128" spans="2:62" ht="20.100000000000001" hidden="1" customHeight="1" outlineLevel="1">
      <c r="B128" s="100"/>
      <c r="C128" s="908"/>
      <c r="D128" s="909"/>
      <c r="E128" s="909"/>
      <c r="F128" s="910"/>
      <c r="G128" s="890"/>
      <c r="H128" s="891"/>
      <c r="I128" s="152"/>
      <c r="J128" s="152"/>
      <c r="K128" s="152"/>
      <c r="L128" s="152"/>
      <c r="M128" s="152"/>
      <c r="N128" s="152"/>
      <c r="O128" s="152"/>
      <c r="P128" s="153"/>
      <c r="Q128" s="153"/>
      <c r="R128" s="156">
        <f t="shared" si="89"/>
        <v>0</v>
      </c>
      <c r="S128" s="156">
        <f t="shared" si="90"/>
        <v>0</v>
      </c>
      <c r="U128" s="157">
        <f t="shared" si="97"/>
        <v>0</v>
      </c>
      <c r="W128" s="152"/>
      <c r="X128" s="152"/>
      <c r="Y128" s="152"/>
      <c r="Z128" s="152"/>
      <c r="AA128" s="152"/>
      <c r="AB128" s="152"/>
      <c r="AC128" s="347"/>
      <c r="AD128" s="152"/>
      <c r="AE128" s="152"/>
      <c r="AF128" s="152"/>
      <c r="AG128" s="152"/>
      <c r="AH128" s="152"/>
      <c r="AI128" s="152"/>
      <c r="AJ128" s="347"/>
      <c r="AK128" s="152"/>
      <c r="AL128" s="152"/>
      <c r="AM128" s="295"/>
      <c r="AN128" s="228"/>
      <c r="AO128" s="228"/>
      <c r="AP128" s="228"/>
      <c r="AQ128" s="228"/>
      <c r="AR128" s="228"/>
      <c r="AS128" s="348"/>
      <c r="AT128" s="264">
        <f t="shared" si="93"/>
        <v>0</v>
      </c>
      <c r="AU128" s="259"/>
      <c r="AV128" s="265">
        <f t="shared" si="94"/>
        <v>0</v>
      </c>
      <c r="AX128" s="265">
        <f t="shared" si="98"/>
        <v>0</v>
      </c>
      <c r="AZ128" s="492">
        <f t="shared" si="95"/>
        <v>0</v>
      </c>
      <c r="BB128" s="492">
        <f t="shared" si="96"/>
        <v>0</v>
      </c>
      <c r="BD128" s="265">
        <f t="shared" si="99"/>
        <v>0</v>
      </c>
      <c r="BE128" s="105"/>
      <c r="BF128" s="105"/>
      <c r="BG128" s="105"/>
      <c r="BH128" s="105"/>
      <c r="BI128" s="105"/>
      <c r="BJ128" s="105"/>
    </row>
    <row r="129" spans="2:62" ht="20.100000000000001" hidden="1" customHeight="1" outlineLevel="1">
      <c r="B129" s="100"/>
      <c r="C129" s="908"/>
      <c r="D129" s="909"/>
      <c r="E129" s="909"/>
      <c r="F129" s="910"/>
      <c r="G129" s="890"/>
      <c r="H129" s="891"/>
      <c r="I129" s="152"/>
      <c r="J129" s="152"/>
      <c r="K129" s="152"/>
      <c r="L129" s="152"/>
      <c r="M129" s="152"/>
      <c r="N129" s="152"/>
      <c r="O129" s="152"/>
      <c r="P129" s="153"/>
      <c r="Q129" s="153"/>
      <c r="R129" s="156">
        <f t="shared" si="89"/>
        <v>0</v>
      </c>
      <c r="S129" s="156">
        <f t="shared" si="90"/>
        <v>0</v>
      </c>
      <c r="U129" s="157">
        <f t="shared" si="97"/>
        <v>0</v>
      </c>
      <c r="W129" s="152"/>
      <c r="X129" s="152"/>
      <c r="Y129" s="152"/>
      <c r="Z129" s="152"/>
      <c r="AA129" s="152"/>
      <c r="AB129" s="152"/>
      <c r="AC129" s="347"/>
      <c r="AD129" s="152"/>
      <c r="AE129" s="152"/>
      <c r="AF129" s="152"/>
      <c r="AG129" s="152"/>
      <c r="AH129" s="152"/>
      <c r="AI129" s="152"/>
      <c r="AJ129" s="347"/>
      <c r="AK129" s="152"/>
      <c r="AL129" s="152"/>
      <c r="AM129" s="295"/>
      <c r="AN129" s="228"/>
      <c r="AO129" s="228"/>
      <c r="AP129" s="228"/>
      <c r="AQ129" s="228"/>
      <c r="AR129" s="228"/>
      <c r="AS129" s="348"/>
      <c r="AT129" s="264">
        <f t="shared" si="93"/>
        <v>0</v>
      </c>
      <c r="AU129" s="259"/>
      <c r="AV129" s="265">
        <f t="shared" si="94"/>
        <v>0</v>
      </c>
      <c r="AX129" s="265">
        <f t="shared" si="98"/>
        <v>0</v>
      </c>
      <c r="AZ129" s="492">
        <f t="shared" si="95"/>
        <v>0</v>
      </c>
      <c r="BB129" s="492">
        <f t="shared" si="96"/>
        <v>0</v>
      </c>
      <c r="BD129" s="265">
        <f t="shared" si="99"/>
        <v>0</v>
      </c>
      <c r="BE129" s="105"/>
      <c r="BF129" s="105"/>
      <c r="BG129" s="105"/>
      <c r="BH129" s="105"/>
      <c r="BI129" s="105"/>
      <c r="BJ129" s="105"/>
    </row>
    <row r="130" spans="2:62" ht="9.9499999999999993" hidden="1" customHeight="1" outlineLevel="1">
      <c r="B130" s="101"/>
      <c r="C130" s="208"/>
      <c r="D130" s="208"/>
      <c r="E130" s="208"/>
      <c r="F130" s="208"/>
      <c r="G130" s="237"/>
      <c r="H130" s="207"/>
      <c r="I130" s="257"/>
      <c r="J130" s="257"/>
      <c r="K130" s="257"/>
      <c r="L130" s="257"/>
      <c r="M130" s="257"/>
      <c r="N130" s="257"/>
      <c r="O130" s="257"/>
      <c r="P130" s="256"/>
      <c r="Q130" s="102"/>
      <c r="R130" s="102"/>
      <c r="S130" s="102"/>
      <c r="U130" s="98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Z130" s="493"/>
      <c r="BE130" s="105"/>
      <c r="BF130" s="105"/>
      <c r="BG130" s="105"/>
      <c r="BH130" s="105"/>
      <c r="BI130" s="105"/>
      <c r="BJ130" s="105"/>
    </row>
    <row r="131" spans="2:62" ht="20.100000000000001" customHeight="1" collapsed="1">
      <c r="B131" s="151">
        <f>B114+1</f>
        <v>8</v>
      </c>
      <c r="C131" s="916"/>
      <c r="D131" s="917"/>
      <c r="E131" s="917"/>
      <c r="F131" s="918"/>
      <c r="G131" s="429"/>
      <c r="H131" s="206">
        <v>1</v>
      </c>
      <c r="I131" s="642">
        <f t="shared" ref="I131" si="100">$H131*SUM(I132:I146)</f>
        <v>0</v>
      </c>
      <c r="J131" s="643">
        <f t="shared" ref="J131:O131" si="101">$H131*SUM(J132:J146)</f>
        <v>0</v>
      </c>
      <c r="K131" s="644">
        <f t="shared" si="101"/>
        <v>0</v>
      </c>
      <c r="L131" s="645">
        <f t="shared" si="101"/>
        <v>0</v>
      </c>
      <c r="M131" s="645">
        <f t="shared" si="101"/>
        <v>0</v>
      </c>
      <c r="N131" s="644">
        <f t="shared" si="101"/>
        <v>0</v>
      </c>
      <c r="O131" s="642">
        <f t="shared" si="101"/>
        <v>0</v>
      </c>
      <c r="P131" s="209">
        <f t="shared" ref="P131:Q131" si="102">$H131*SUM(P132:P146)</f>
        <v>0</v>
      </c>
      <c r="Q131" s="210">
        <f t="shared" si="102"/>
        <v>0</v>
      </c>
      <c r="R131" s="136">
        <f t="shared" ref="R131:R146" si="103">P131*(1+Gewinn)*(1+SicherheitAngebot)</f>
        <v>0</v>
      </c>
      <c r="S131" s="137">
        <f t="shared" ref="S131:S146" si="104">Q131*(1+MGKZ)*(1+Gewinn)*(1+SicherheitAngebot)</f>
        <v>0</v>
      </c>
      <c r="U131" s="10">
        <f>I131*$I$7+J131*$J$7+K131*$K$7+L131*$L$7+M131*$M$7+N131*$N$7+O131*$O$7+R131+S131</f>
        <v>0</v>
      </c>
      <c r="W131" s="646">
        <f t="shared" ref="W131:AB131" si="105">$H131*SUM(W132:W146)</f>
        <v>0</v>
      </c>
      <c r="X131" s="647">
        <f t="shared" si="105"/>
        <v>0</v>
      </c>
      <c r="Y131" s="648">
        <f t="shared" si="105"/>
        <v>0</v>
      </c>
      <c r="Z131" s="649">
        <f t="shared" si="105"/>
        <v>0</v>
      </c>
      <c r="AA131" s="648">
        <f t="shared" si="105"/>
        <v>0</v>
      </c>
      <c r="AB131" s="646">
        <f t="shared" si="105"/>
        <v>0</v>
      </c>
      <c r="AC131" s="258"/>
      <c r="AD131" s="646">
        <f t="shared" ref="AD131:AM131" si="106">$H131*SUM(AD132:AD146)</f>
        <v>0</v>
      </c>
      <c r="AE131" s="647">
        <f t="shared" si="106"/>
        <v>0</v>
      </c>
      <c r="AF131" s="648">
        <f t="shared" si="106"/>
        <v>0</v>
      </c>
      <c r="AG131" s="649">
        <f t="shared" si="106"/>
        <v>0</v>
      </c>
      <c r="AH131" s="648">
        <f t="shared" si="106"/>
        <v>0</v>
      </c>
      <c r="AI131" s="646">
        <f t="shared" si="106"/>
        <v>0</v>
      </c>
      <c r="AJ131" s="258"/>
      <c r="AK131" s="653">
        <f t="shared" si="106"/>
        <v>0</v>
      </c>
      <c r="AL131" s="653">
        <f t="shared" si="106"/>
        <v>0</v>
      </c>
      <c r="AM131" s="653">
        <f t="shared" si="106"/>
        <v>0</v>
      </c>
      <c r="AN131" s="227">
        <f>$H131*SUM(AN132:AN146)*(1+Gewinn)*(1+SicherheitAngebot)</f>
        <v>0</v>
      </c>
      <c r="AO131" s="227">
        <f>$H131*SUM(AO132:AO146)*(1+Gewinn)*(1+SicherheitAngebot)</f>
        <v>0</v>
      </c>
      <c r="AP131" s="227">
        <f>$H131*SUM(AP132:AP146)*(1+Gewinn)*(1+SicherheitAngebot)</f>
        <v>0</v>
      </c>
      <c r="AQ131" s="227">
        <f>$H131*SUM(AQ132:AQ146)*(1+Gewinn)*(1+SicherheitAngebot)</f>
        <v>0</v>
      </c>
      <c r="AR131" s="227">
        <f>$H131*SUM(AR132:AR146)*(1+Gewinn)*(1+SicherheitAngebot)</f>
        <v>0</v>
      </c>
      <c r="AS131" s="262"/>
      <c r="AT131" s="263">
        <f t="shared" si="93"/>
        <v>0</v>
      </c>
      <c r="AU131" s="259"/>
      <c r="AV131" s="491">
        <f>AK131*$AK$7+AL131*$AL$7+AM131*$AM$7+SUM(AN131:AR131)+AT131/Zuschläge_IBN+AT131</f>
        <v>0</v>
      </c>
      <c r="AX131" s="685">
        <f>U131+AV131</f>
        <v>0</v>
      </c>
      <c r="AZ131" s="490">
        <f>IF(H131&gt;0,U131/(1+SicherheitAngebot)*(1+Sicherheit),0)</f>
        <v>0</v>
      </c>
      <c r="BB131" s="490">
        <f>IF(H131&gt;0,AV131/(1+SicherheitAngebot)*(1+Sicherheit),0)</f>
        <v>0</v>
      </c>
      <c r="BD131" s="490">
        <f>AZ131+BB131</f>
        <v>0</v>
      </c>
      <c r="BE131" s="105"/>
      <c r="BF131" s="105"/>
      <c r="BG131" s="105"/>
      <c r="BH131" s="105"/>
      <c r="BI131" s="105"/>
      <c r="BJ131" s="105"/>
    </row>
    <row r="132" spans="2:62" ht="20.100000000000001" hidden="1" customHeight="1" outlineLevel="1">
      <c r="B132" s="99"/>
      <c r="C132" s="908"/>
      <c r="D132" s="909"/>
      <c r="E132" s="909"/>
      <c r="F132" s="910"/>
      <c r="G132" s="890"/>
      <c r="H132" s="901"/>
      <c r="I132" s="152"/>
      <c r="J132" s="152"/>
      <c r="K132" s="152"/>
      <c r="L132" s="152"/>
      <c r="M132" s="152"/>
      <c r="N132" s="152"/>
      <c r="O132" s="152"/>
      <c r="P132" s="153"/>
      <c r="Q132" s="153"/>
      <c r="R132" s="156">
        <f t="shared" si="103"/>
        <v>0</v>
      </c>
      <c r="S132" s="156">
        <f t="shared" si="104"/>
        <v>0</v>
      </c>
      <c r="U132" s="157">
        <f>I132*$I$7+J132*$J$7+K132*$K$7+L132*$L$7+M132*$M$7+N132*$N$7+O132*$O$7+R132+S132</f>
        <v>0</v>
      </c>
      <c r="W132" s="152"/>
      <c r="X132" s="152"/>
      <c r="Y132" s="152"/>
      <c r="Z132" s="152"/>
      <c r="AA132" s="152"/>
      <c r="AB132" s="152"/>
      <c r="AC132" s="347"/>
      <c r="AD132" s="152"/>
      <c r="AE132" s="152"/>
      <c r="AF132" s="152"/>
      <c r="AG132" s="152"/>
      <c r="AH132" s="152"/>
      <c r="AI132" s="152"/>
      <c r="AJ132" s="347"/>
      <c r="AK132" s="152"/>
      <c r="AL132" s="152"/>
      <c r="AM132" s="295"/>
      <c r="AN132" s="228"/>
      <c r="AO132" s="228"/>
      <c r="AP132" s="228"/>
      <c r="AQ132" s="228"/>
      <c r="AR132" s="228"/>
      <c r="AS132" s="348"/>
      <c r="AT132" s="264">
        <f t="shared" si="93"/>
        <v>0</v>
      </c>
      <c r="AU132" s="259"/>
      <c r="AV132" s="265">
        <f t="shared" ref="AV132:AV146" si="107">AK132*$AK$7+AL132*$AL$7+AM132*$AM$7+SUM(AN132:AR132)*(1+Gewinn)*(1+SicherheitAngebot)+AT132/Zuschläge_IBN+AT132</f>
        <v>0</v>
      </c>
      <c r="AX132" s="265">
        <f>U132+AV132</f>
        <v>0</v>
      </c>
      <c r="AZ132" s="492">
        <f t="shared" ref="AZ132:AZ146" si="108">U132/(1+SicherheitAngebot)*(1+Sicherheit)</f>
        <v>0</v>
      </c>
      <c r="BB132" s="492">
        <f t="shared" ref="BB132:BB146" si="109">AV132/(1+SicherheitAngebot)*(1+Sicherheit)</f>
        <v>0</v>
      </c>
      <c r="BD132" s="265">
        <f>AZ132+BB132</f>
        <v>0</v>
      </c>
      <c r="BE132" s="105"/>
      <c r="BF132" s="105"/>
      <c r="BG132" s="105"/>
      <c r="BH132" s="105"/>
      <c r="BI132" s="105"/>
      <c r="BJ132" s="105"/>
    </row>
    <row r="133" spans="2:62" ht="20.100000000000001" hidden="1" customHeight="1" outlineLevel="1">
      <c r="B133" s="100"/>
      <c r="C133" s="908"/>
      <c r="D133" s="909"/>
      <c r="E133" s="909"/>
      <c r="F133" s="910"/>
      <c r="G133" s="890"/>
      <c r="H133" s="891"/>
      <c r="I133" s="152"/>
      <c r="J133" s="152"/>
      <c r="K133" s="152"/>
      <c r="L133" s="152"/>
      <c r="M133" s="152"/>
      <c r="N133" s="152"/>
      <c r="O133" s="152"/>
      <c r="P133" s="153"/>
      <c r="Q133" s="153"/>
      <c r="R133" s="156">
        <f t="shared" si="103"/>
        <v>0</v>
      </c>
      <c r="S133" s="156">
        <f t="shared" si="104"/>
        <v>0</v>
      </c>
      <c r="U133" s="157">
        <f t="shared" ref="U133:U146" si="110">I133*$I$7+J133*$J$7+K133*$K$7+L133*$L$7+M133*$M$7+N133*$N$7+O133*$O$7+R133+S133</f>
        <v>0</v>
      </c>
      <c r="W133" s="152"/>
      <c r="X133" s="152"/>
      <c r="Y133" s="152"/>
      <c r="Z133" s="152"/>
      <c r="AA133" s="152"/>
      <c r="AB133" s="152"/>
      <c r="AC133" s="347"/>
      <c r="AD133" s="152"/>
      <c r="AE133" s="152"/>
      <c r="AF133" s="152"/>
      <c r="AG133" s="152"/>
      <c r="AH133" s="152"/>
      <c r="AI133" s="152"/>
      <c r="AJ133" s="347"/>
      <c r="AK133" s="152"/>
      <c r="AL133" s="152"/>
      <c r="AM133" s="295"/>
      <c r="AN133" s="228"/>
      <c r="AO133" s="228"/>
      <c r="AP133" s="228"/>
      <c r="AQ133" s="228"/>
      <c r="AR133" s="228"/>
      <c r="AS133" s="348"/>
      <c r="AT133" s="264">
        <f t="shared" si="93"/>
        <v>0</v>
      </c>
      <c r="AU133" s="259"/>
      <c r="AV133" s="265">
        <f t="shared" si="107"/>
        <v>0</v>
      </c>
      <c r="AX133" s="265">
        <f t="shared" ref="AX133:AX146" si="111">U133+AV133</f>
        <v>0</v>
      </c>
      <c r="AZ133" s="492">
        <f t="shared" si="108"/>
        <v>0</v>
      </c>
      <c r="BB133" s="492">
        <f t="shared" si="109"/>
        <v>0</v>
      </c>
      <c r="BD133" s="265">
        <f t="shared" ref="BD133:BD146" si="112">AZ133+BB133</f>
        <v>0</v>
      </c>
      <c r="BE133" s="105"/>
      <c r="BF133" s="105"/>
      <c r="BG133" s="105"/>
      <c r="BH133" s="105"/>
      <c r="BI133" s="105"/>
      <c r="BJ133" s="105"/>
    </row>
    <row r="134" spans="2:62" ht="20.100000000000001" hidden="1" customHeight="1" outlineLevel="1">
      <c r="B134" s="100"/>
      <c r="C134" s="908"/>
      <c r="D134" s="909"/>
      <c r="E134" s="909"/>
      <c r="F134" s="910"/>
      <c r="G134" s="890"/>
      <c r="H134" s="891"/>
      <c r="I134" s="152"/>
      <c r="J134" s="152"/>
      <c r="K134" s="152"/>
      <c r="L134" s="152"/>
      <c r="M134" s="152"/>
      <c r="N134" s="152"/>
      <c r="O134" s="152"/>
      <c r="P134" s="153"/>
      <c r="Q134" s="153"/>
      <c r="R134" s="156">
        <f t="shared" si="103"/>
        <v>0</v>
      </c>
      <c r="S134" s="156">
        <f t="shared" si="104"/>
        <v>0</v>
      </c>
      <c r="U134" s="157">
        <f t="shared" si="110"/>
        <v>0</v>
      </c>
      <c r="W134" s="152"/>
      <c r="X134" s="152"/>
      <c r="Y134" s="152"/>
      <c r="Z134" s="152"/>
      <c r="AA134" s="152"/>
      <c r="AB134" s="152"/>
      <c r="AC134" s="347"/>
      <c r="AD134" s="152"/>
      <c r="AE134" s="152"/>
      <c r="AF134" s="152"/>
      <c r="AG134" s="152"/>
      <c r="AH134" s="152"/>
      <c r="AI134" s="152"/>
      <c r="AJ134" s="347"/>
      <c r="AK134" s="152"/>
      <c r="AL134" s="152"/>
      <c r="AM134" s="295"/>
      <c r="AN134" s="228"/>
      <c r="AO134" s="228"/>
      <c r="AP134" s="228"/>
      <c r="AQ134" s="228"/>
      <c r="AR134" s="228"/>
      <c r="AS134" s="348"/>
      <c r="AT134" s="264">
        <f t="shared" si="93"/>
        <v>0</v>
      </c>
      <c r="AU134" s="259"/>
      <c r="AV134" s="265">
        <f t="shared" si="107"/>
        <v>0</v>
      </c>
      <c r="AX134" s="265">
        <f t="shared" si="111"/>
        <v>0</v>
      </c>
      <c r="AZ134" s="492">
        <f t="shared" si="108"/>
        <v>0</v>
      </c>
      <c r="BB134" s="492">
        <f t="shared" si="109"/>
        <v>0</v>
      </c>
      <c r="BD134" s="265">
        <f t="shared" si="112"/>
        <v>0</v>
      </c>
      <c r="BE134" s="105"/>
      <c r="BF134" s="105"/>
      <c r="BG134" s="105"/>
      <c r="BH134" s="105"/>
      <c r="BI134" s="105"/>
      <c r="BJ134" s="105"/>
    </row>
    <row r="135" spans="2:62" ht="20.100000000000001" hidden="1" customHeight="1" outlineLevel="1">
      <c r="B135" s="100"/>
      <c r="C135" s="908"/>
      <c r="D135" s="909"/>
      <c r="E135" s="909"/>
      <c r="F135" s="910"/>
      <c r="G135" s="890"/>
      <c r="H135" s="891"/>
      <c r="I135" s="152"/>
      <c r="J135" s="152"/>
      <c r="K135" s="152"/>
      <c r="L135" s="152"/>
      <c r="M135" s="152"/>
      <c r="N135" s="152"/>
      <c r="O135" s="152"/>
      <c r="P135" s="153"/>
      <c r="Q135" s="153"/>
      <c r="R135" s="156">
        <f t="shared" si="103"/>
        <v>0</v>
      </c>
      <c r="S135" s="156">
        <f t="shared" si="104"/>
        <v>0</v>
      </c>
      <c r="U135" s="157">
        <f t="shared" si="110"/>
        <v>0</v>
      </c>
      <c r="W135" s="152"/>
      <c r="X135" s="152"/>
      <c r="Y135" s="152"/>
      <c r="Z135" s="152"/>
      <c r="AA135" s="152"/>
      <c r="AB135" s="152"/>
      <c r="AC135" s="347"/>
      <c r="AD135" s="152"/>
      <c r="AE135" s="152"/>
      <c r="AF135" s="152"/>
      <c r="AG135" s="152"/>
      <c r="AH135" s="152"/>
      <c r="AI135" s="152"/>
      <c r="AJ135" s="347"/>
      <c r="AK135" s="152"/>
      <c r="AL135" s="152"/>
      <c r="AM135" s="295"/>
      <c r="AN135" s="228"/>
      <c r="AO135" s="228"/>
      <c r="AP135" s="228"/>
      <c r="AQ135" s="228"/>
      <c r="AR135" s="228"/>
      <c r="AS135" s="348"/>
      <c r="AT135" s="264">
        <f t="shared" si="93"/>
        <v>0</v>
      </c>
      <c r="AU135" s="259"/>
      <c r="AV135" s="265">
        <f t="shared" si="107"/>
        <v>0</v>
      </c>
      <c r="AX135" s="265">
        <f t="shared" si="111"/>
        <v>0</v>
      </c>
      <c r="AZ135" s="492">
        <f t="shared" si="108"/>
        <v>0</v>
      </c>
      <c r="BB135" s="492">
        <f t="shared" si="109"/>
        <v>0</v>
      </c>
      <c r="BD135" s="265">
        <f t="shared" si="112"/>
        <v>0</v>
      </c>
      <c r="BE135" s="105"/>
      <c r="BF135" s="105"/>
      <c r="BG135" s="105"/>
      <c r="BH135" s="105"/>
      <c r="BI135" s="105"/>
      <c r="BJ135" s="105"/>
    </row>
    <row r="136" spans="2:62" ht="20.100000000000001" hidden="1" customHeight="1" outlineLevel="1">
      <c r="B136" s="100"/>
      <c r="C136" s="908"/>
      <c r="D136" s="909"/>
      <c r="E136" s="909"/>
      <c r="F136" s="910"/>
      <c r="G136" s="890"/>
      <c r="H136" s="891"/>
      <c r="I136" s="152"/>
      <c r="J136" s="152"/>
      <c r="K136" s="152"/>
      <c r="L136" s="152"/>
      <c r="M136" s="152"/>
      <c r="N136" s="152"/>
      <c r="O136" s="152"/>
      <c r="P136" s="153"/>
      <c r="Q136" s="153"/>
      <c r="R136" s="156">
        <f t="shared" si="103"/>
        <v>0</v>
      </c>
      <c r="S136" s="156">
        <f t="shared" si="104"/>
        <v>0</v>
      </c>
      <c r="U136" s="157">
        <f t="shared" si="110"/>
        <v>0</v>
      </c>
      <c r="W136" s="152"/>
      <c r="X136" s="152"/>
      <c r="Y136" s="152"/>
      <c r="Z136" s="152"/>
      <c r="AA136" s="152"/>
      <c r="AB136" s="152"/>
      <c r="AC136" s="347"/>
      <c r="AD136" s="152"/>
      <c r="AE136" s="152"/>
      <c r="AF136" s="152"/>
      <c r="AG136" s="152"/>
      <c r="AH136" s="152"/>
      <c r="AI136" s="152"/>
      <c r="AJ136" s="347"/>
      <c r="AK136" s="152"/>
      <c r="AL136" s="152"/>
      <c r="AM136" s="295"/>
      <c r="AN136" s="228"/>
      <c r="AO136" s="228"/>
      <c r="AP136" s="228"/>
      <c r="AQ136" s="228"/>
      <c r="AR136" s="228"/>
      <c r="AS136" s="348"/>
      <c r="AT136" s="264">
        <f t="shared" si="93"/>
        <v>0</v>
      </c>
      <c r="AU136" s="259"/>
      <c r="AV136" s="265">
        <f t="shared" si="107"/>
        <v>0</v>
      </c>
      <c r="AX136" s="265">
        <f t="shared" si="111"/>
        <v>0</v>
      </c>
      <c r="AZ136" s="492">
        <f t="shared" si="108"/>
        <v>0</v>
      </c>
      <c r="BB136" s="492">
        <f t="shared" si="109"/>
        <v>0</v>
      </c>
      <c r="BD136" s="265">
        <f t="shared" si="112"/>
        <v>0</v>
      </c>
      <c r="BE136" s="105"/>
      <c r="BF136" s="105"/>
      <c r="BG136" s="105"/>
      <c r="BH136" s="105"/>
      <c r="BI136" s="105"/>
      <c r="BJ136" s="105"/>
    </row>
    <row r="137" spans="2:62" ht="20.100000000000001" hidden="1" customHeight="1" outlineLevel="1">
      <c r="B137" s="100"/>
      <c r="C137" s="908"/>
      <c r="D137" s="909"/>
      <c r="E137" s="909"/>
      <c r="F137" s="910"/>
      <c r="G137" s="890"/>
      <c r="H137" s="891"/>
      <c r="I137" s="152"/>
      <c r="J137" s="152"/>
      <c r="K137" s="152"/>
      <c r="L137" s="152"/>
      <c r="M137" s="152"/>
      <c r="N137" s="152"/>
      <c r="O137" s="152"/>
      <c r="P137" s="153"/>
      <c r="Q137" s="153"/>
      <c r="R137" s="156">
        <f t="shared" si="103"/>
        <v>0</v>
      </c>
      <c r="S137" s="156">
        <f t="shared" si="104"/>
        <v>0</v>
      </c>
      <c r="U137" s="157">
        <f t="shared" si="110"/>
        <v>0</v>
      </c>
      <c r="W137" s="152"/>
      <c r="X137" s="152"/>
      <c r="Y137" s="152"/>
      <c r="Z137" s="152"/>
      <c r="AA137" s="152"/>
      <c r="AB137" s="152"/>
      <c r="AC137" s="347"/>
      <c r="AD137" s="152"/>
      <c r="AE137" s="152"/>
      <c r="AF137" s="152"/>
      <c r="AG137" s="152"/>
      <c r="AH137" s="152"/>
      <c r="AI137" s="152"/>
      <c r="AJ137" s="347"/>
      <c r="AK137" s="152"/>
      <c r="AL137" s="152"/>
      <c r="AM137" s="295"/>
      <c r="AN137" s="228"/>
      <c r="AO137" s="228"/>
      <c r="AP137" s="228"/>
      <c r="AQ137" s="228"/>
      <c r="AR137" s="228"/>
      <c r="AS137" s="348"/>
      <c r="AT137" s="264">
        <f t="shared" si="93"/>
        <v>0</v>
      </c>
      <c r="AU137" s="259"/>
      <c r="AV137" s="265">
        <f t="shared" si="107"/>
        <v>0</v>
      </c>
      <c r="AX137" s="265">
        <f t="shared" si="111"/>
        <v>0</v>
      </c>
      <c r="AZ137" s="492">
        <f t="shared" si="108"/>
        <v>0</v>
      </c>
      <c r="BB137" s="492">
        <f t="shared" si="109"/>
        <v>0</v>
      </c>
      <c r="BD137" s="265">
        <f t="shared" si="112"/>
        <v>0</v>
      </c>
      <c r="BE137" s="105"/>
      <c r="BF137" s="105"/>
      <c r="BG137" s="105"/>
      <c r="BH137" s="105"/>
      <c r="BI137" s="105"/>
      <c r="BJ137" s="105"/>
    </row>
    <row r="138" spans="2:62" ht="20.100000000000001" hidden="1" customHeight="1" outlineLevel="1">
      <c r="B138" s="100"/>
      <c r="C138" s="908"/>
      <c r="D138" s="909"/>
      <c r="E138" s="909"/>
      <c r="F138" s="910"/>
      <c r="G138" s="890"/>
      <c r="H138" s="891"/>
      <c r="I138" s="152"/>
      <c r="J138" s="152"/>
      <c r="K138" s="152"/>
      <c r="L138" s="152"/>
      <c r="M138" s="152"/>
      <c r="N138" s="152"/>
      <c r="O138" s="152"/>
      <c r="P138" s="153"/>
      <c r="Q138" s="153"/>
      <c r="R138" s="156">
        <f t="shared" si="103"/>
        <v>0</v>
      </c>
      <c r="S138" s="156">
        <f t="shared" si="104"/>
        <v>0</v>
      </c>
      <c r="U138" s="157">
        <f t="shared" si="110"/>
        <v>0</v>
      </c>
      <c r="W138" s="152"/>
      <c r="X138" s="152"/>
      <c r="Y138" s="152"/>
      <c r="Z138" s="152"/>
      <c r="AA138" s="152"/>
      <c r="AB138" s="152"/>
      <c r="AC138" s="347"/>
      <c r="AD138" s="152"/>
      <c r="AE138" s="152"/>
      <c r="AF138" s="152"/>
      <c r="AG138" s="152"/>
      <c r="AH138" s="152"/>
      <c r="AI138" s="152"/>
      <c r="AJ138" s="347"/>
      <c r="AK138" s="152"/>
      <c r="AL138" s="152"/>
      <c r="AM138" s="295"/>
      <c r="AN138" s="228"/>
      <c r="AO138" s="228"/>
      <c r="AP138" s="228"/>
      <c r="AQ138" s="228"/>
      <c r="AR138" s="228"/>
      <c r="AS138" s="348"/>
      <c r="AT138" s="264">
        <f t="shared" si="93"/>
        <v>0</v>
      </c>
      <c r="AU138" s="259"/>
      <c r="AV138" s="265">
        <f t="shared" si="107"/>
        <v>0</v>
      </c>
      <c r="AX138" s="265">
        <f t="shared" si="111"/>
        <v>0</v>
      </c>
      <c r="AZ138" s="492">
        <f t="shared" si="108"/>
        <v>0</v>
      </c>
      <c r="BB138" s="492">
        <f t="shared" si="109"/>
        <v>0</v>
      </c>
      <c r="BD138" s="265">
        <f t="shared" si="112"/>
        <v>0</v>
      </c>
      <c r="BE138" s="105"/>
      <c r="BF138" s="105"/>
      <c r="BG138" s="105"/>
      <c r="BH138" s="105"/>
      <c r="BI138" s="105"/>
      <c r="BJ138" s="105"/>
    </row>
    <row r="139" spans="2:62" ht="20.100000000000001" hidden="1" customHeight="1" outlineLevel="1">
      <c r="B139" s="100"/>
      <c r="C139" s="908"/>
      <c r="D139" s="909"/>
      <c r="E139" s="909"/>
      <c r="F139" s="910"/>
      <c r="G139" s="890"/>
      <c r="H139" s="891"/>
      <c r="I139" s="152"/>
      <c r="J139" s="152"/>
      <c r="K139" s="152"/>
      <c r="L139" s="152"/>
      <c r="M139" s="152"/>
      <c r="N139" s="152"/>
      <c r="O139" s="152"/>
      <c r="P139" s="153"/>
      <c r="Q139" s="153"/>
      <c r="R139" s="156">
        <f t="shared" si="103"/>
        <v>0</v>
      </c>
      <c r="S139" s="156">
        <f t="shared" si="104"/>
        <v>0</v>
      </c>
      <c r="U139" s="157">
        <f t="shared" si="110"/>
        <v>0</v>
      </c>
      <c r="W139" s="152"/>
      <c r="X139" s="152"/>
      <c r="Y139" s="152"/>
      <c r="Z139" s="152"/>
      <c r="AA139" s="152"/>
      <c r="AB139" s="152"/>
      <c r="AC139" s="347"/>
      <c r="AD139" s="152"/>
      <c r="AE139" s="152"/>
      <c r="AF139" s="152"/>
      <c r="AG139" s="152"/>
      <c r="AH139" s="152"/>
      <c r="AI139" s="152"/>
      <c r="AJ139" s="347"/>
      <c r="AK139" s="152"/>
      <c r="AL139" s="152"/>
      <c r="AM139" s="295"/>
      <c r="AN139" s="228"/>
      <c r="AO139" s="228"/>
      <c r="AP139" s="228"/>
      <c r="AQ139" s="228"/>
      <c r="AR139" s="228"/>
      <c r="AS139" s="348"/>
      <c r="AT139" s="264">
        <f t="shared" si="93"/>
        <v>0</v>
      </c>
      <c r="AU139" s="259"/>
      <c r="AV139" s="265">
        <f t="shared" si="107"/>
        <v>0</v>
      </c>
      <c r="AX139" s="265">
        <f t="shared" si="111"/>
        <v>0</v>
      </c>
      <c r="AZ139" s="492">
        <f t="shared" si="108"/>
        <v>0</v>
      </c>
      <c r="BB139" s="492">
        <f t="shared" si="109"/>
        <v>0</v>
      </c>
      <c r="BD139" s="265">
        <f t="shared" si="112"/>
        <v>0</v>
      </c>
      <c r="BE139" s="105"/>
      <c r="BF139" s="105"/>
      <c r="BG139" s="105"/>
      <c r="BH139" s="105"/>
      <c r="BI139" s="105"/>
      <c r="BJ139" s="105"/>
    </row>
    <row r="140" spans="2:62" ht="20.100000000000001" hidden="1" customHeight="1" outlineLevel="1">
      <c r="B140" s="100"/>
      <c r="C140" s="908"/>
      <c r="D140" s="909"/>
      <c r="E140" s="909"/>
      <c r="F140" s="910"/>
      <c r="G140" s="890"/>
      <c r="H140" s="891"/>
      <c r="I140" s="152"/>
      <c r="J140" s="152"/>
      <c r="K140" s="152"/>
      <c r="L140" s="152"/>
      <c r="M140" s="152"/>
      <c r="N140" s="152"/>
      <c r="O140" s="152"/>
      <c r="P140" s="153"/>
      <c r="Q140" s="153"/>
      <c r="R140" s="156">
        <f t="shared" si="103"/>
        <v>0</v>
      </c>
      <c r="S140" s="156">
        <f t="shared" si="104"/>
        <v>0</v>
      </c>
      <c r="U140" s="157">
        <f t="shared" si="110"/>
        <v>0</v>
      </c>
      <c r="W140" s="152"/>
      <c r="X140" s="152"/>
      <c r="Y140" s="152"/>
      <c r="Z140" s="152"/>
      <c r="AA140" s="152"/>
      <c r="AB140" s="152"/>
      <c r="AC140" s="347"/>
      <c r="AD140" s="152"/>
      <c r="AE140" s="152"/>
      <c r="AF140" s="152"/>
      <c r="AG140" s="152"/>
      <c r="AH140" s="152"/>
      <c r="AI140" s="152"/>
      <c r="AJ140" s="347"/>
      <c r="AK140" s="152"/>
      <c r="AL140" s="152"/>
      <c r="AM140" s="295"/>
      <c r="AN140" s="228"/>
      <c r="AO140" s="228"/>
      <c r="AP140" s="228"/>
      <c r="AQ140" s="228"/>
      <c r="AR140" s="228"/>
      <c r="AS140" s="348"/>
      <c r="AT140" s="264">
        <f t="shared" si="93"/>
        <v>0</v>
      </c>
      <c r="AU140" s="259"/>
      <c r="AV140" s="265">
        <f t="shared" si="107"/>
        <v>0</v>
      </c>
      <c r="AX140" s="265">
        <f t="shared" si="111"/>
        <v>0</v>
      </c>
      <c r="AZ140" s="492">
        <f t="shared" si="108"/>
        <v>0</v>
      </c>
      <c r="BB140" s="492">
        <f t="shared" si="109"/>
        <v>0</v>
      </c>
      <c r="BD140" s="265">
        <f t="shared" si="112"/>
        <v>0</v>
      </c>
      <c r="BE140" s="105"/>
      <c r="BF140" s="105"/>
      <c r="BG140" s="105"/>
      <c r="BH140" s="105"/>
      <c r="BI140" s="105"/>
      <c r="BJ140" s="105"/>
    </row>
    <row r="141" spans="2:62" ht="20.100000000000001" hidden="1" customHeight="1" outlineLevel="1">
      <c r="B141" s="100"/>
      <c r="C141" s="908"/>
      <c r="D141" s="909"/>
      <c r="E141" s="909"/>
      <c r="F141" s="910"/>
      <c r="G141" s="890"/>
      <c r="H141" s="891"/>
      <c r="I141" s="152"/>
      <c r="J141" s="152"/>
      <c r="K141" s="152"/>
      <c r="L141" s="152"/>
      <c r="M141" s="152"/>
      <c r="N141" s="152"/>
      <c r="O141" s="152"/>
      <c r="P141" s="153"/>
      <c r="Q141" s="153"/>
      <c r="R141" s="156">
        <f t="shared" si="103"/>
        <v>0</v>
      </c>
      <c r="S141" s="156">
        <f t="shared" si="104"/>
        <v>0</v>
      </c>
      <c r="U141" s="157">
        <f t="shared" si="110"/>
        <v>0</v>
      </c>
      <c r="W141" s="152"/>
      <c r="X141" s="152"/>
      <c r="Y141" s="152"/>
      <c r="Z141" s="152"/>
      <c r="AA141" s="152"/>
      <c r="AB141" s="152"/>
      <c r="AC141" s="347"/>
      <c r="AD141" s="152"/>
      <c r="AE141" s="152"/>
      <c r="AF141" s="152"/>
      <c r="AG141" s="152"/>
      <c r="AH141" s="152"/>
      <c r="AI141" s="152"/>
      <c r="AJ141" s="347"/>
      <c r="AK141" s="152"/>
      <c r="AL141" s="152"/>
      <c r="AM141" s="295"/>
      <c r="AN141" s="228"/>
      <c r="AO141" s="228"/>
      <c r="AP141" s="228"/>
      <c r="AQ141" s="228"/>
      <c r="AR141" s="228"/>
      <c r="AS141" s="348"/>
      <c r="AT141" s="264">
        <f t="shared" si="93"/>
        <v>0</v>
      </c>
      <c r="AU141" s="259"/>
      <c r="AV141" s="265">
        <f t="shared" si="107"/>
        <v>0</v>
      </c>
      <c r="AX141" s="265">
        <f t="shared" si="111"/>
        <v>0</v>
      </c>
      <c r="AZ141" s="492">
        <f t="shared" si="108"/>
        <v>0</v>
      </c>
      <c r="BB141" s="492">
        <f t="shared" si="109"/>
        <v>0</v>
      </c>
      <c r="BD141" s="265">
        <f t="shared" si="112"/>
        <v>0</v>
      </c>
      <c r="BE141" s="105"/>
      <c r="BF141" s="105"/>
      <c r="BG141" s="105"/>
      <c r="BH141" s="105"/>
      <c r="BI141" s="105"/>
      <c r="BJ141" s="105"/>
    </row>
    <row r="142" spans="2:62" ht="20.100000000000001" hidden="1" customHeight="1" outlineLevel="1">
      <c r="B142" s="100"/>
      <c r="C142" s="908"/>
      <c r="D142" s="909"/>
      <c r="E142" s="909"/>
      <c r="F142" s="910"/>
      <c r="G142" s="890"/>
      <c r="H142" s="891"/>
      <c r="I142" s="152"/>
      <c r="J142" s="152"/>
      <c r="K142" s="152"/>
      <c r="L142" s="152"/>
      <c r="M142" s="152"/>
      <c r="N142" s="152"/>
      <c r="O142" s="152"/>
      <c r="P142" s="153"/>
      <c r="Q142" s="153"/>
      <c r="R142" s="156">
        <f t="shared" si="103"/>
        <v>0</v>
      </c>
      <c r="S142" s="156">
        <f t="shared" si="104"/>
        <v>0</v>
      </c>
      <c r="U142" s="157">
        <f t="shared" si="110"/>
        <v>0</v>
      </c>
      <c r="W142" s="152"/>
      <c r="X142" s="152"/>
      <c r="Y142" s="152"/>
      <c r="Z142" s="152"/>
      <c r="AA142" s="152"/>
      <c r="AB142" s="152"/>
      <c r="AC142" s="347"/>
      <c r="AD142" s="152"/>
      <c r="AE142" s="152"/>
      <c r="AF142" s="152"/>
      <c r="AG142" s="152"/>
      <c r="AH142" s="152"/>
      <c r="AI142" s="152"/>
      <c r="AJ142" s="347"/>
      <c r="AK142" s="152"/>
      <c r="AL142" s="152"/>
      <c r="AM142" s="295"/>
      <c r="AN142" s="228"/>
      <c r="AO142" s="228"/>
      <c r="AP142" s="228"/>
      <c r="AQ142" s="228"/>
      <c r="AR142" s="228"/>
      <c r="AS142" s="348"/>
      <c r="AT142" s="264">
        <f t="shared" si="93"/>
        <v>0</v>
      </c>
      <c r="AU142" s="259"/>
      <c r="AV142" s="265">
        <f t="shared" si="107"/>
        <v>0</v>
      </c>
      <c r="AX142" s="265">
        <f t="shared" si="111"/>
        <v>0</v>
      </c>
      <c r="AZ142" s="492">
        <f t="shared" si="108"/>
        <v>0</v>
      </c>
      <c r="BB142" s="492">
        <f t="shared" si="109"/>
        <v>0</v>
      </c>
      <c r="BD142" s="265">
        <f t="shared" si="112"/>
        <v>0</v>
      </c>
      <c r="BE142" s="105"/>
      <c r="BF142" s="105"/>
      <c r="BG142" s="105"/>
      <c r="BH142" s="105"/>
      <c r="BI142" s="105"/>
      <c r="BJ142" s="105"/>
    </row>
    <row r="143" spans="2:62" ht="20.100000000000001" hidden="1" customHeight="1" outlineLevel="1">
      <c r="B143" s="100"/>
      <c r="C143" s="908"/>
      <c r="D143" s="909"/>
      <c r="E143" s="909"/>
      <c r="F143" s="910"/>
      <c r="G143" s="890"/>
      <c r="H143" s="891"/>
      <c r="I143" s="152"/>
      <c r="J143" s="152"/>
      <c r="K143" s="152"/>
      <c r="L143" s="152"/>
      <c r="M143" s="152"/>
      <c r="N143" s="152"/>
      <c r="O143" s="152"/>
      <c r="P143" s="153"/>
      <c r="Q143" s="153"/>
      <c r="R143" s="156">
        <f t="shared" si="103"/>
        <v>0</v>
      </c>
      <c r="S143" s="156">
        <f t="shared" si="104"/>
        <v>0</v>
      </c>
      <c r="U143" s="157">
        <f t="shared" si="110"/>
        <v>0</v>
      </c>
      <c r="W143" s="152"/>
      <c r="X143" s="152"/>
      <c r="Y143" s="152"/>
      <c r="Z143" s="152"/>
      <c r="AA143" s="152"/>
      <c r="AB143" s="152"/>
      <c r="AC143" s="347"/>
      <c r="AD143" s="152"/>
      <c r="AE143" s="152"/>
      <c r="AF143" s="152"/>
      <c r="AG143" s="152"/>
      <c r="AH143" s="152"/>
      <c r="AI143" s="152"/>
      <c r="AJ143" s="347"/>
      <c r="AK143" s="152"/>
      <c r="AL143" s="152"/>
      <c r="AM143" s="295"/>
      <c r="AN143" s="228"/>
      <c r="AO143" s="228"/>
      <c r="AP143" s="228"/>
      <c r="AQ143" s="228"/>
      <c r="AR143" s="228"/>
      <c r="AS143" s="348"/>
      <c r="AT143" s="264">
        <f t="shared" si="93"/>
        <v>0</v>
      </c>
      <c r="AU143" s="259"/>
      <c r="AV143" s="265">
        <f t="shared" si="107"/>
        <v>0</v>
      </c>
      <c r="AX143" s="265">
        <f t="shared" si="111"/>
        <v>0</v>
      </c>
      <c r="AZ143" s="492">
        <f t="shared" si="108"/>
        <v>0</v>
      </c>
      <c r="BB143" s="492">
        <f t="shared" si="109"/>
        <v>0</v>
      </c>
      <c r="BD143" s="265">
        <f t="shared" si="112"/>
        <v>0</v>
      </c>
      <c r="BE143" s="105"/>
      <c r="BF143" s="105"/>
      <c r="BG143" s="105"/>
      <c r="BH143" s="105"/>
      <c r="BI143" s="105"/>
      <c r="BJ143" s="105"/>
    </row>
    <row r="144" spans="2:62" ht="20.100000000000001" hidden="1" customHeight="1" outlineLevel="1">
      <c r="B144" s="100"/>
      <c r="C144" s="908"/>
      <c r="D144" s="909"/>
      <c r="E144" s="909"/>
      <c r="F144" s="910"/>
      <c r="G144" s="890"/>
      <c r="H144" s="891"/>
      <c r="I144" s="152"/>
      <c r="J144" s="152"/>
      <c r="K144" s="152"/>
      <c r="L144" s="152"/>
      <c r="M144" s="152"/>
      <c r="N144" s="152"/>
      <c r="O144" s="152"/>
      <c r="P144" s="153"/>
      <c r="Q144" s="153"/>
      <c r="R144" s="156">
        <f t="shared" si="103"/>
        <v>0</v>
      </c>
      <c r="S144" s="156">
        <f t="shared" si="104"/>
        <v>0</v>
      </c>
      <c r="U144" s="157">
        <f t="shared" si="110"/>
        <v>0</v>
      </c>
      <c r="W144" s="152"/>
      <c r="X144" s="152"/>
      <c r="Y144" s="152"/>
      <c r="Z144" s="152"/>
      <c r="AA144" s="152"/>
      <c r="AB144" s="152"/>
      <c r="AC144" s="347"/>
      <c r="AD144" s="152"/>
      <c r="AE144" s="152"/>
      <c r="AF144" s="152"/>
      <c r="AG144" s="152"/>
      <c r="AH144" s="152"/>
      <c r="AI144" s="152"/>
      <c r="AJ144" s="347"/>
      <c r="AK144" s="152"/>
      <c r="AL144" s="152"/>
      <c r="AM144" s="295"/>
      <c r="AN144" s="228"/>
      <c r="AO144" s="228"/>
      <c r="AP144" s="228"/>
      <c r="AQ144" s="228"/>
      <c r="AR144" s="228"/>
      <c r="AS144" s="348"/>
      <c r="AT144" s="264">
        <f t="shared" si="93"/>
        <v>0</v>
      </c>
      <c r="AU144" s="259"/>
      <c r="AV144" s="265">
        <f t="shared" si="107"/>
        <v>0</v>
      </c>
      <c r="AX144" s="265">
        <f t="shared" si="111"/>
        <v>0</v>
      </c>
      <c r="AZ144" s="492">
        <f t="shared" si="108"/>
        <v>0</v>
      </c>
      <c r="BB144" s="492">
        <f t="shared" si="109"/>
        <v>0</v>
      </c>
      <c r="BD144" s="265">
        <f t="shared" si="112"/>
        <v>0</v>
      </c>
      <c r="BE144" s="105"/>
      <c r="BF144" s="105"/>
      <c r="BG144" s="105"/>
      <c r="BH144" s="105"/>
      <c r="BI144" s="105"/>
      <c r="BJ144" s="105"/>
    </row>
    <row r="145" spans="2:62" ht="20.100000000000001" hidden="1" customHeight="1" outlineLevel="1">
      <c r="B145" s="100"/>
      <c r="C145" s="908"/>
      <c r="D145" s="909"/>
      <c r="E145" s="909"/>
      <c r="F145" s="910"/>
      <c r="G145" s="890"/>
      <c r="H145" s="891"/>
      <c r="I145" s="152"/>
      <c r="J145" s="152"/>
      <c r="K145" s="152"/>
      <c r="L145" s="152"/>
      <c r="M145" s="152"/>
      <c r="N145" s="152"/>
      <c r="O145" s="152"/>
      <c r="P145" s="153"/>
      <c r="Q145" s="153"/>
      <c r="R145" s="156">
        <f t="shared" si="103"/>
        <v>0</v>
      </c>
      <c r="S145" s="156">
        <f t="shared" si="104"/>
        <v>0</v>
      </c>
      <c r="U145" s="157">
        <f t="shared" si="110"/>
        <v>0</v>
      </c>
      <c r="W145" s="152"/>
      <c r="X145" s="152"/>
      <c r="Y145" s="152"/>
      <c r="Z145" s="152"/>
      <c r="AA145" s="152"/>
      <c r="AB145" s="152"/>
      <c r="AC145" s="347"/>
      <c r="AD145" s="152"/>
      <c r="AE145" s="152"/>
      <c r="AF145" s="152"/>
      <c r="AG145" s="152"/>
      <c r="AH145" s="152"/>
      <c r="AI145" s="152"/>
      <c r="AJ145" s="347"/>
      <c r="AK145" s="152"/>
      <c r="AL145" s="152"/>
      <c r="AM145" s="295"/>
      <c r="AN145" s="228"/>
      <c r="AO145" s="228"/>
      <c r="AP145" s="228"/>
      <c r="AQ145" s="228"/>
      <c r="AR145" s="228"/>
      <c r="AS145" s="348"/>
      <c r="AT145" s="264">
        <f t="shared" si="93"/>
        <v>0</v>
      </c>
      <c r="AU145" s="259"/>
      <c r="AV145" s="265">
        <f t="shared" si="107"/>
        <v>0</v>
      </c>
      <c r="AX145" s="265">
        <f t="shared" si="111"/>
        <v>0</v>
      </c>
      <c r="AZ145" s="492">
        <f t="shared" si="108"/>
        <v>0</v>
      </c>
      <c r="BB145" s="492">
        <f t="shared" si="109"/>
        <v>0</v>
      </c>
      <c r="BD145" s="265">
        <f t="shared" si="112"/>
        <v>0</v>
      </c>
      <c r="BE145" s="105"/>
      <c r="BF145" s="105"/>
      <c r="BG145" s="105"/>
      <c r="BH145" s="105"/>
      <c r="BI145" s="105"/>
      <c r="BJ145" s="105"/>
    </row>
    <row r="146" spans="2:62" ht="20.100000000000001" hidden="1" customHeight="1" outlineLevel="1">
      <c r="B146" s="100"/>
      <c r="C146" s="908"/>
      <c r="D146" s="909"/>
      <c r="E146" s="909"/>
      <c r="F146" s="910"/>
      <c r="G146" s="890"/>
      <c r="H146" s="891"/>
      <c r="I146" s="152"/>
      <c r="J146" s="152"/>
      <c r="K146" s="152"/>
      <c r="L146" s="152"/>
      <c r="M146" s="152"/>
      <c r="N146" s="152"/>
      <c r="O146" s="152"/>
      <c r="P146" s="153"/>
      <c r="Q146" s="153"/>
      <c r="R146" s="156">
        <f t="shared" si="103"/>
        <v>0</v>
      </c>
      <c r="S146" s="156">
        <f t="shared" si="104"/>
        <v>0</v>
      </c>
      <c r="U146" s="157">
        <f t="shared" si="110"/>
        <v>0</v>
      </c>
      <c r="W146" s="152"/>
      <c r="X146" s="152"/>
      <c r="Y146" s="152"/>
      <c r="Z146" s="152"/>
      <c r="AA146" s="152"/>
      <c r="AB146" s="152"/>
      <c r="AC146" s="347"/>
      <c r="AD146" s="152"/>
      <c r="AE146" s="152"/>
      <c r="AF146" s="152"/>
      <c r="AG146" s="152"/>
      <c r="AH146" s="152"/>
      <c r="AI146" s="152"/>
      <c r="AJ146" s="347"/>
      <c r="AK146" s="152"/>
      <c r="AL146" s="152"/>
      <c r="AM146" s="295"/>
      <c r="AN146" s="228"/>
      <c r="AO146" s="228"/>
      <c r="AP146" s="228"/>
      <c r="AQ146" s="228"/>
      <c r="AR146" s="228"/>
      <c r="AS146" s="348"/>
      <c r="AT146" s="264">
        <f t="shared" si="93"/>
        <v>0</v>
      </c>
      <c r="AU146" s="259"/>
      <c r="AV146" s="265">
        <f t="shared" si="107"/>
        <v>0</v>
      </c>
      <c r="AX146" s="265">
        <f t="shared" si="111"/>
        <v>0</v>
      </c>
      <c r="AZ146" s="492">
        <f t="shared" si="108"/>
        <v>0</v>
      </c>
      <c r="BB146" s="492">
        <f t="shared" si="109"/>
        <v>0</v>
      </c>
      <c r="BD146" s="265">
        <f t="shared" si="112"/>
        <v>0</v>
      </c>
      <c r="BE146" s="105"/>
      <c r="BF146" s="105"/>
      <c r="BG146" s="105"/>
      <c r="BH146" s="105"/>
      <c r="BI146" s="105"/>
      <c r="BJ146" s="105"/>
    </row>
    <row r="147" spans="2:62" ht="9.9499999999999993" hidden="1" customHeight="1" outlineLevel="1">
      <c r="B147" s="101"/>
      <c r="C147" s="208"/>
      <c r="D147" s="208"/>
      <c r="E147" s="208"/>
      <c r="F147" s="208"/>
      <c r="G147" s="237"/>
      <c r="H147" s="207"/>
      <c r="I147" s="257"/>
      <c r="J147" s="257"/>
      <c r="K147" s="257"/>
      <c r="L147" s="257"/>
      <c r="M147" s="257"/>
      <c r="N147" s="257"/>
      <c r="O147" s="257"/>
      <c r="P147" s="256"/>
      <c r="Q147" s="102"/>
      <c r="R147" s="102"/>
      <c r="S147" s="102"/>
      <c r="U147" s="98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Z147" s="493"/>
      <c r="BE147" s="105"/>
      <c r="BF147" s="105"/>
      <c r="BG147" s="105"/>
      <c r="BH147" s="105"/>
      <c r="BI147" s="105"/>
      <c r="BJ147" s="105"/>
    </row>
    <row r="148" spans="2:62" ht="20.100000000000001" customHeight="1" collapsed="1">
      <c r="B148" s="151">
        <f>B131+1</f>
        <v>9</v>
      </c>
      <c r="C148" s="916"/>
      <c r="D148" s="917"/>
      <c r="E148" s="917"/>
      <c r="F148" s="918"/>
      <c r="G148" s="429"/>
      <c r="H148" s="206">
        <v>1</v>
      </c>
      <c r="I148" s="642">
        <f t="shared" ref="I148" si="113">$H148*SUM(I149:I163)</f>
        <v>0</v>
      </c>
      <c r="J148" s="643">
        <f t="shared" ref="J148:O148" si="114">$H148*SUM(J149:J163)</f>
        <v>0</v>
      </c>
      <c r="K148" s="644">
        <f t="shared" si="114"/>
        <v>0</v>
      </c>
      <c r="L148" s="645">
        <f t="shared" si="114"/>
        <v>0</v>
      </c>
      <c r="M148" s="645">
        <f t="shared" si="114"/>
        <v>0</v>
      </c>
      <c r="N148" s="644">
        <f t="shared" si="114"/>
        <v>0</v>
      </c>
      <c r="O148" s="642">
        <f t="shared" si="114"/>
        <v>0</v>
      </c>
      <c r="P148" s="209">
        <f t="shared" ref="P148:Q148" si="115">$H148*SUM(P149:P163)</f>
        <v>0</v>
      </c>
      <c r="Q148" s="210">
        <f t="shared" si="115"/>
        <v>0</v>
      </c>
      <c r="R148" s="136">
        <f t="shared" ref="R148:R163" si="116">P148*(1+Gewinn)*(1+SicherheitAngebot)</f>
        <v>0</v>
      </c>
      <c r="S148" s="137">
        <f t="shared" ref="S148:S163" si="117">Q148*(1+MGKZ)*(1+Gewinn)*(1+SicherheitAngebot)</f>
        <v>0</v>
      </c>
      <c r="U148" s="10">
        <f>I148*$I$7+J148*$J$7+K148*$K$7+L148*$L$7+M148*$M$7+N148*$N$7+O148*$O$7+R148+S148</f>
        <v>0</v>
      </c>
      <c r="W148" s="646">
        <f t="shared" ref="W148:AB148" si="118">$H148*SUM(W149:W163)</f>
        <v>0</v>
      </c>
      <c r="X148" s="647">
        <f t="shared" si="118"/>
        <v>0</v>
      </c>
      <c r="Y148" s="648">
        <f t="shared" si="118"/>
        <v>0</v>
      </c>
      <c r="Z148" s="649">
        <f t="shared" si="118"/>
        <v>0</v>
      </c>
      <c r="AA148" s="648">
        <f t="shared" si="118"/>
        <v>0</v>
      </c>
      <c r="AB148" s="646">
        <f t="shared" si="118"/>
        <v>0</v>
      </c>
      <c r="AC148" s="258"/>
      <c r="AD148" s="646">
        <f t="shared" ref="AD148:AM148" si="119">$H148*SUM(AD149:AD163)</f>
        <v>0</v>
      </c>
      <c r="AE148" s="647">
        <f t="shared" si="119"/>
        <v>0</v>
      </c>
      <c r="AF148" s="648">
        <f t="shared" si="119"/>
        <v>0</v>
      </c>
      <c r="AG148" s="649">
        <f t="shared" si="119"/>
        <v>0</v>
      </c>
      <c r="AH148" s="648">
        <f t="shared" si="119"/>
        <v>0</v>
      </c>
      <c r="AI148" s="646">
        <f t="shared" si="119"/>
        <v>0</v>
      </c>
      <c r="AJ148" s="258"/>
      <c r="AK148" s="653">
        <f t="shared" si="119"/>
        <v>0</v>
      </c>
      <c r="AL148" s="653">
        <f t="shared" si="119"/>
        <v>0</v>
      </c>
      <c r="AM148" s="653">
        <f t="shared" si="119"/>
        <v>0</v>
      </c>
      <c r="AN148" s="227">
        <f>$H148*SUM(AN149:AN163)*(1+Gewinn)*(1+SicherheitAngebot)</f>
        <v>0</v>
      </c>
      <c r="AO148" s="227">
        <f>$H148*SUM(AO149:AO163)*(1+Gewinn)*(1+SicherheitAngebot)</f>
        <v>0</v>
      </c>
      <c r="AP148" s="227">
        <f>$H148*SUM(AP149:AP163)*(1+Gewinn)*(1+SicherheitAngebot)</f>
        <v>0</v>
      </c>
      <c r="AQ148" s="227">
        <f>$H148*SUM(AQ149:AQ163)*(1+Gewinn)*(1+SicherheitAngebot)</f>
        <v>0</v>
      </c>
      <c r="AR148" s="227">
        <f>$H148*SUM(AR149:AR163)*(1+Gewinn)*(1+SicherheitAngebot)</f>
        <v>0</v>
      </c>
      <c r="AS148" s="262"/>
      <c r="AT148" s="263">
        <f t="shared" si="93"/>
        <v>0</v>
      </c>
      <c r="AU148" s="259"/>
      <c r="AV148" s="491">
        <f>AK148*$AK$7+AL148*$AL$7+AM148*$AM$7+SUM(AN148:AR148)+AT148/Zuschläge_IBN+AT148</f>
        <v>0</v>
      </c>
      <c r="AX148" s="685">
        <f>U148+AV148</f>
        <v>0</v>
      </c>
      <c r="AZ148" s="490">
        <f>IF(H148&gt;0,U148/(1+SicherheitAngebot)*(1+Sicherheit),0)</f>
        <v>0</v>
      </c>
      <c r="BB148" s="490">
        <f>IF(H148&gt;0,AV148/(1+SicherheitAngebot)*(1+Sicherheit),0)</f>
        <v>0</v>
      </c>
      <c r="BD148" s="490">
        <f>AZ148+BB148</f>
        <v>0</v>
      </c>
      <c r="BE148" s="105"/>
      <c r="BF148" s="105"/>
      <c r="BG148" s="105"/>
      <c r="BH148" s="105"/>
      <c r="BI148" s="105"/>
      <c r="BJ148" s="105"/>
    </row>
    <row r="149" spans="2:62" ht="20.100000000000001" hidden="1" customHeight="1" outlineLevel="1">
      <c r="B149" s="99"/>
      <c r="C149" s="908"/>
      <c r="D149" s="909"/>
      <c r="E149" s="909"/>
      <c r="F149" s="910"/>
      <c r="G149" s="890"/>
      <c r="H149" s="901"/>
      <c r="I149" s="152"/>
      <c r="J149" s="152"/>
      <c r="K149" s="152"/>
      <c r="L149" s="152"/>
      <c r="M149" s="152"/>
      <c r="N149" s="152"/>
      <c r="O149" s="152"/>
      <c r="P149" s="153"/>
      <c r="Q149" s="153"/>
      <c r="R149" s="156">
        <f t="shared" si="116"/>
        <v>0</v>
      </c>
      <c r="S149" s="156">
        <f t="shared" si="117"/>
        <v>0</v>
      </c>
      <c r="U149" s="157">
        <f>I149*$I$7+J149*$J$7+K149*$K$7+L149*$L$7+M149*$M$7+N149*$N$7+O149*$O$7+R149+S149</f>
        <v>0</v>
      </c>
      <c r="W149" s="152"/>
      <c r="X149" s="152"/>
      <c r="Y149" s="152"/>
      <c r="Z149" s="152"/>
      <c r="AA149" s="152"/>
      <c r="AB149" s="152"/>
      <c r="AC149" s="347"/>
      <c r="AD149" s="152"/>
      <c r="AE149" s="152"/>
      <c r="AF149" s="152"/>
      <c r="AG149" s="152"/>
      <c r="AH149" s="152"/>
      <c r="AI149" s="152"/>
      <c r="AJ149" s="347"/>
      <c r="AK149" s="152"/>
      <c r="AL149" s="152"/>
      <c r="AM149" s="295"/>
      <c r="AN149" s="228"/>
      <c r="AO149" s="228"/>
      <c r="AP149" s="228"/>
      <c r="AQ149" s="228"/>
      <c r="AR149" s="228"/>
      <c r="AS149" s="348"/>
      <c r="AT149" s="264">
        <f t="shared" si="93"/>
        <v>0</v>
      </c>
      <c r="AU149" s="259"/>
      <c r="AV149" s="265">
        <f t="shared" ref="AV149:AV163" si="120">AK149*$AK$7+AL149*$AL$7+AM149*$AM$7+SUM(AN149:AR149)*(1+Gewinn)*(1+SicherheitAngebot)+AT149/Zuschläge_IBN+AT149</f>
        <v>0</v>
      </c>
      <c r="AX149" s="265">
        <f>U149+AV149</f>
        <v>0</v>
      </c>
      <c r="AZ149" s="492">
        <f t="shared" ref="AZ149:AZ163" si="121">U149/(1+SicherheitAngebot)*(1+Sicherheit)</f>
        <v>0</v>
      </c>
      <c r="BB149" s="492">
        <f t="shared" ref="BB149:BB163" si="122">AV149/(1+SicherheitAngebot)*(1+Sicherheit)</f>
        <v>0</v>
      </c>
      <c r="BD149" s="265">
        <f>AZ149+BB149</f>
        <v>0</v>
      </c>
      <c r="BE149" s="105"/>
      <c r="BF149" s="105"/>
      <c r="BG149" s="105"/>
      <c r="BH149" s="105"/>
      <c r="BI149" s="105"/>
      <c r="BJ149" s="105"/>
    </row>
    <row r="150" spans="2:62" ht="20.100000000000001" hidden="1" customHeight="1" outlineLevel="1">
      <c r="B150" s="421"/>
      <c r="C150" s="908"/>
      <c r="D150" s="909"/>
      <c r="E150" s="909"/>
      <c r="F150" s="910"/>
      <c r="G150" s="890"/>
      <c r="H150" s="891"/>
      <c r="I150" s="152"/>
      <c r="J150" s="152"/>
      <c r="K150" s="152"/>
      <c r="L150" s="152"/>
      <c r="M150" s="152"/>
      <c r="N150" s="152"/>
      <c r="O150" s="152"/>
      <c r="P150" s="153"/>
      <c r="Q150" s="153"/>
      <c r="R150" s="156">
        <f t="shared" si="116"/>
        <v>0</v>
      </c>
      <c r="S150" s="156">
        <f t="shared" si="117"/>
        <v>0</v>
      </c>
      <c r="U150" s="157">
        <f t="shared" ref="U150:U163" si="123">I150*$I$7+J150*$J$7+K150*$K$7+L150*$L$7+M150*$M$7+N150*$N$7+O150*$O$7+R150+S150</f>
        <v>0</v>
      </c>
      <c r="W150" s="152"/>
      <c r="X150" s="152"/>
      <c r="Y150" s="152"/>
      <c r="Z150" s="152"/>
      <c r="AA150" s="152"/>
      <c r="AB150" s="152"/>
      <c r="AC150" s="347"/>
      <c r="AD150" s="152"/>
      <c r="AE150" s="152"/>
      <c r="AF150" s="152"/>
      <c r="AG150" s="152"/>
      <c r="AH150" s="152"/>
      <c r="AI150" s="152"/>
      <c r="AJ150" s="347"/>
      <c r="AK150" s="152"/>
      <c r="AL150" s="152"/>
      <c r="AM150" s="295"/>
      <c r="AN150" s="228"/>
      <c r="AO150" s="228"/>
      <c r="AP150" s="228"/>
      <c r="AQ150" s="228"/>
      <c r="AR150" s="228"/>
      <c r="AS150" s="348"/>
      <c r="AT150" s="264">
        <f t="shared" si="93"/>
        <v>0</v>
      </c>
      <c r="AU150" s="259"/>
      <c r="AV150" s="265">
        <f t="shared" si="120"/>
        <v>0</v>
      </c>
      <c r="AX150" s="265">
        <f t="shared" ref="AX150:AX163" si="124">U150+AV150</f>
        <v>0</v>
      </c>
      <c r="AZ150" s="492">
        <f t="shared" si="121"/>
        <v>0</v>
      </c>
      <c r="BB150" s="492">
        <f t="shared" si="122"/>
        <v>0</v>
      </c>
      <c r="BD150" s="265">
        <f t="shared" ref="BD150:BD163" si="125">AZ150+BB150</f>
        <v>0</v>
      </c>
      <c r="BE150" s="105"/>
      <c r="BF150" s="105"/>
      <c r="BG150" s="105"/>
      <c r="BH150" s="105"/>
      <c r="BI150" s="105"/>
      <c r="BJ150" s="105"/>
    </row>
    <row r="151" spans="2:62" ht="20.100000000000001" hidden="1" customHeight="1" outlineLevel="1">
      <c r="B151" s="421"/>
      <c r="C151" s="908"/>
      <c r="D151" s="909"/>
      <c r="E151" s="909"/>
      <c r="F151" s="910"/>
      <c r="G151" s="890"/>
      <c r="H151" s="891"/>
      <c r="I151" s="152"/>
      <c r="J151" s="152"/>
      <c r="K151" s="152"/>
      <c r="L151" s="152"/>
      <c r="M151" s="152"/>
      <c r="N151" s="152"/>
      <c r="O151" s="152"/>
      <c r="P151" s="153"/>
      <c r="Q151" s="153"/>
      <c r="R151" s="156">
        <f t="shared" si="116"/>
        <v>0</v>
      </c>
      <c r="S151" s="156">
        <f t="shared" si="117"/>
        <v>0</v>
      </c>
      <c r="U151" s="157">
        <f t="shared" si="123"/>
        <v>0</v>
      </c>
      <c r="W151" s="152"/>
      <c r="X151" s="152"/>
      <c r="Y151" s="152"/>
      <c r="Z151" s="152"/>
      <c r="AA151" s="152"/>
      <c r="AB151" s="152"/>
      <c r="AC151" s="347"/>
      <c r="AD151" s="152"/>
      <c r="AE151" s="152"/>
      <c r="AF151" s="152"/>
      <c r="AG151" s="152"/>
      <c r="AH151" s="152"/>
      <c r="AI151" s="152"/>
      <c r="AJ151" s="347"/>
      <c r="AK151" s="152"/>
      <c r="AL151" s="152"/>
      <c r="AM151" s="295"/>
      <c r="AN151" s="228"/>
      <c r="AO151" s="228"/>
      <c r="AP151" s="228"/>
      <c r="AQ151" s="228"/>
      <c r="AR151" s="228"/>
      <c r="AS151" s="348"/>
      <c r="AT151" s="264">
        <f t="shared" si="93"/>
        <v>0</v>
      </c>
      <c r="AU151" s="259"/>
      <c r="AV151" s="265">
        <f t="shared" si="120"/>
        <v>0</v>
      </c>
      <c r="AX151" s="265">
        <f t="shared" si="124"/>
        <v>0</v>
      </c>
      <c r="AZ151" s="492">
        <f t="shared" si="121"/>
        <v>0</v>
      </c>
      <c r="BB151" s="492">
        <f t="shared" si="122"/>
        <v>0</v>
      </c>
      <c r="BD151" s="265">
        <f t="shared" si="125"/>
        <v>0</v>
      </c>
      <c r="BE151" s="105"/>
      <c r="BF151" s="105"/>
      <c r="BG151" s="105"/>
      <c r="BH151" s="105"/>
      <c r="BI151" s="105"/>
      <c r="BJ151" s="105"/>
    </row>
    <row r="152" spans="2:62" ht="20.100000000000001" hidden="1" customHeight="1" outlineLevel="1">
      <c r="B152" s="421"/>
      <c r="C152" s="908"/>
      <c r="D152" s="909"/>
      <c r="E152" s="909"/>
      <c r="F152" s="910"/>
      <c r="G152" s="890"/>
      <c r="H152" s="891"/>
      <c r="I152" s="152"/>
      <c r="J152" s="152"/>
      <c r="K152" s="152"/>
      <c r="L152" s="152"/>
      <c r="M152" s="152"/>
      <c r="N152" s="152"/>
      <c r="O152" s="152"/>
      <c r="P152" s="153"/>
      <c r="Q152" s="153"/>
      <c r="R152" s="156">
        <f t="shared" si="116"/>
        <v>0</v>
      </c>
      <c r="S152" s="156">
        <f t="shared" si="117"/>
        <v>0</v>
      </c>
      <c r="U152" s="157">
        <f t="shared" si="123"/>
        <v>0</v>
      </c>
      <c r="W152" s="152"/>
      <c r="X152" s="152"/>
      <c r="Y152" s="152"/>
      <c r="Z152" s="152"/>
      <c r="AA152" s="152"/>
      <c r="AB152" s="152"/>
      <c r="AC152" s="347"/>
      <c r="AD152" s="152"/>
      <c r="AE152" s="152"/>
      <c r="AF152" s="152"/>
      <c r="AG152" s="152"/>
      <c r="AH152" s="152"/>
      <c r="AI152" s="152"/>
      <c r="AJ152" s="347"/>
      <c r="AK152" s="152"/>
      <c r="AL152" s="152"/>
      <c r="AM152" s="295"/>
      <c r="AN152" s="228"/>
      <c r="AO152" s="228"/>
      <c r="AP152" s="228"/>
      <c r="AQ152" s="228"/>
      <c r="AR152" s="228"/>
      <c r="AS152" s="348"/>
      <c r="AT152" s="264">
        <f t="shared" si="93"/>
        <v>0</v>
      </c>
      <c r="AU152" s="259"/>
      <c r="AV152" s="265">
        <f t="shared" si="120"/>
        <v>0</v>
      </c>
      <c r="AX152" s="265">
        <f t="shared" si="124"/>
        <v>0</v>
      </c>
      <c r="AZ152" s="492">
        <f t="shared" si="121"/>
        <v>0</v>
      </c>
      <c r="BB152" s="492">
        <f t="shared" si="122"/>
        <v>0</v>
      </c>
      <c r="BD152" s="265">
        <f t="shared" si="125"/>
        <v>0</v>
      </c>
      <c r="BE152" s="105"/>
      <c r="BF152" s="105"/>
      <c r="BG152" s="105"/>
      <c r="BH152" s="105"/>
      <c r="BI152" s="105"/>
      <c r="BJ152" s="105"/>
    </row>
    <row r="153" spans="2:62" ht="20.100000000000001" hidden="1" customHeight="1" outlineLevel="1">
      <c r="B153" s="421"/>
      <c r="C153" s="908"/>
      <c r="D153" s="909"/>
      <c r="E153" s="909"/>
      <c r="F153" s="910"/>
      <c r="G153" s="890"/>
      <c r="H153" s="891"/>
      <c r="I153" s="152"/>
      <c r="J153" s="152"/>
      <c r="K153" s="152"/>
      <c r="L153" s="152"/>
      <c r="M153" s="152"/>
      <c r="N153" s="152"/>
      <c r="O153" s="152"/>
      <c r="P153" s="153"/>
      <c r="Q153" s="153"/>
      <c r="R153" s="156">
        <f t="shared" si="116"/>
        <v>0</v>
      </c>
      <c r="S153" s="156">
        <f t="shared" si="117"/>
        <v>0</v>
      </c>
      <c r="U153" s="157">
        <f t="shared" si="123"/>
        <v>0</v>
      </c>
      <c r="W153" s="152"/>
      <c r="X153" s="152"/>
      <c r="Y153" s="152"/>
      <c r="Z153" s="152"/>
      <c r="AA153" s="152"/>
      <c r="AB153" s="152"/>
      <c r="AC153" s="347"/>
      <c r="AD153" s="152"/>
      <c r="AE153" s="152"/>
      <c r="AF153" s="152"/>
      <c r="AG153" s="152"/>
      <c r="AH153" s="152"/>
      <c r="AI153" s="152"/>
      <c r="AJ153" s="347"/>
      <c r="AK153" s="152"/>
      <c r="AL153" s="152"/>
      <c r="AM153" s="295"/>
      <c r="AN153" s="228"/>
      <c r="AO153" s="228"/>
      <c r="AP153" s="228"/>
      <c r="AQ153" s="228"/>
      <c r="AR153" s="228"/>
      <c r="AS153" s="348"/>
      <c r="AT153" s="264">
        <f t="shared" si="93"/>
        <v>0</v>
      </c>
      <c r="AU153" s="259"/>
      <c r="AV153" s="265">
        <f t="shared" si="120"/>
        <v>0</v>
      </c>
      <c r="AX153" s="265">
        <f t="shared" si="124"/>
        <v>0</v>
      </c>
      <c r="AZ153" s="492">
        <f t="shared" si="121"/>
        <v>0</v>
      </c>
      <c r="BB153" s="492">
        <f t="shared" si="122"/>
        <v>0</v>
      </c>
      <c r="BD153" s="265">
        <f t="shared" si="125"/>
        <v>0</v>
      </c>
      <c r="BE153" s="105"/>
      <c r="BF153" s="105"/>
      <c r="BG153" s="105"/>
      <c r="BH153" s="105"/>
      <c r="BI153" s="105"/>
      <c r="BJ153" s="105"/>
    </row>
    <row r="154" spans="2:62" ht="20.100000000000001" hidden="1" customHeight="1" outlineLevel="1">
      <c r="B154" s="421"/>
      <c r="C154" s="908"/>
      <c r="D154" s="909"/>
      <c r="E154" s="909"/>
      <c r="F154" s="910"/>
      <c r="G154" s="890"/>
      <c r="H154" s="891"/>
      <c r="I154" s="152"/>
      <c r="J154" s="152"/>
      <c r="K154" s="152"/>
      <c r="L154" s="152"/>
      <c r="M154" s="152"/>
      <c r="N154" s="152"/>
      <c r="O154" s="152"/>
      <c r="P154" s="153"/>
      <c r="Q154" s="153"/>
      <c r="R154" s="156">
        <f t="shared" si="116"/>
        <v>0</v>
      </c>
      <c r="S154" s="156">
        <f t="shared" si="117"/>
        <v>0</v>
      </c>
      <c r="U154" s="157">
        <f t="shared" si="123"/>
        <v>0</v>
      </c>
      <c r="W154" s="152"/>
      <c r="X154" s="152"/>
      <c r="Y154" s="152"/>
      <c r="Z154" s="152"/>
      <c r="AA154" s="152"/>
      <c r="AB154" s="152"/>
      <c r="AC154" s="347"/>
      <c r="AD154" s="152"/>
      <c r="AE154" s="152"/>
      <c r="AF154" s="152"/>
      <c r="AG154" s="152"/>
      <c r="AH154" s="152"/>
      <c r="AI154" s="152"/>
      <c r="AJ154" s="347"/>
      <c r="AK154" s="152"/>
      <c r="AL154" s="152"/>
      <c r="AM154" s="295"/>
      <c r="AN154" s="228"/>
      <c r="AO154" s="228"/>
      <c r="AP154" s="228"/>
      <c r="AQ154" s="228"/>
      <c r="AR154" s="228"/>
      <c r="AS154" s="348"/>
      <c r="AT154" s="264">
        <f t="shared" si="93"/>
        <v>0</v>
      </c>
      <c r="AU154" s="259"/>
      <c r="AV154" s="265">
        <f t="shared" si="120"/>
        <v>0</v>
      </c>
      <c r="AX154" s="265">
        <f t="shared" si="124"/>
        <v>0</v>
      </c>
      <c r="AZ154" s="492">
        <f t="shared" si="121"/>
        <v>0</v>
      </c>
      <c r="BB154" s="492">
        <f t="shared" si="122"/>
        <v>0</v>
      </c>
      <c r="BD154" s="265">
        <f t="shared" si="125"/>
        <v>0</v>
      </c>
      <c r="BE154" s="105"/>
      <c r="BF154" s="105"/>
      <c r="BG154" s="105"/>
      <c r="BH154" s="105"/>
      <c r="BI154" s="105"/>
      <c r="BJ154" s="105"/>
    </row>
    <row r="155" spans="2:62" ht="20.100000000000001" hidden="1" customHeight="1" outlineLevel="1">
      <c r="B155" s="100"/>
      <c r="C155" s="908"/>
      <c r="D155" s="909"/>
      <c r="E155" s="909"/>
      <c r="F155" s="910"/>
      <c r="G155" s="890"/>
      <c r="H155" s="891"/>
      <c r="I155" s="152"/>
      <c r="J155" s="152"/>
      <c r="K155" s="152"/>
      <c r="L155" s="152"/>
      <c r="M155" s="152"/>
      <c r="N155" s="152"/>
      <c r="O155" s="152"/>
      <c r="P155" s="153"/>
      <c r="Q155" s="153"/>
      <c r="R155" s="156">
        <f t="shared" si="116"/>
        <v>0</v>
      </c>
      <c r="S155" s="156">
        <f t="shared" si="117"/>
        <v>0</v>
      </c>
      <c r="U155" s="157">
        <f t="shared" si="123"/>
        <v>0</v>
      </c>
      <c r="W155" s="152"/>
      <c r="X155" s="152"/>
      <c r="Y155" s="152"/>
      <c r="Z155" s="152"/>
      <c r="AA155" s="152"/>
      <c r="AB155" s="152"/>
      <c r="AC155" s="347"/>
      <c r="AD155" s="152"/>
      <c r="AE155" s="152"/>
      <c r="AF155" s="152"/>
      <c r="AG155" s="152"/>
      <c r="AH155" s="152"/>
      <c r="AI155" s="152"/>
      <c r="AJ155" s="347"/>
      <c r="AK155" s="152"/>
      <c r="AL155" s="152"/>
      <c r="AM155" s="295"/>
      <c r="AN155" s="228"/>
      <c r="AO155" s="228"/>
      <c r="AP155" s="228"/>
      <c r="AQ155" s="228"/>
      <c r="AR155" s="228"/>
      <c r="AS155" s="348"/>
      <c r="AT155" s="264">
        <f t="shared" si="93"/>
        <v>0</v>
      </c>
      <c r="AU155" s="259"/>
      <c r="AV155" s="265">
        <f t="shared" si="120"/>
        <v>0</v>
      </c>
      <c r="AX155" s="265">
        <f t="shared" si="124"/>
        <v>0</v>
      </c>
      <c r="AZ155" s="492">
        <f t="shared" si="121"/>
        <v>0</v>
      </c>
      <c r="BB155" s="492">
        <f t="shared" si="122"/>
        <v>0</v>
      </c>
      <c r="BD155" s="265">
        <f t="shared" si="125"/>
        <v>0</v>
      </c>
      <c r="BE155" s="105"/>
      <c r="BF155" s="105"/>
      <c r="BG155" s="105"/>
      <c r="BH155" s="105"/>
      <c r="BI155" s="105"/>
      <c r="BJ155" s="105"/>
    </row>
    <row r="156" spans="2:62" ht="20.100000000000001" hidden="1" customHeight="1" outlineLevel="1">
      <c r="B156" s="100"/>
      <c r="C156" s="908"/>
      <c r="D156" s="909"/>
      <c r="E156" s="909"/>
      <c r="F156" s="910"/>
      <c r="G156" s="890"/>
      <c r="H156" s="891"/>
      <c r="I156" s="152"/>
      <c r="J156" s="152"/>
      <c r="K156" s="152"/>
      <c r="L156" s="152"/>
      <c r="M156" s="152"/>
      <c r="N156" s="152"/>
      <c r="O156" s="152"/>
      <c r="P156" s="153"/>
      <c r="Q156" s="153"/>
      <c r="R156" s="156">
        <f t="shared" si="116"/>
        <v>0</v>
      </c>
      <c r="S156" s="156">
        <f t="shared" si="117"/>
        <v>0</v>
      </c>
      <c r="U156" s="157">
        <f t="shared" si="123"/>
        <v>0</v>
      </c>
      <c r="W156" s="152"/>
      <c r="X156" s="152"/>
      <c r="Y156" s="152"/>
      <c r="Z156" s="152"/>
      <c r="AA156" s="152"/>
      <c r="AB156" s="152"/>
      <c r="AC156" s="347"/>
      <c r="AD156" s="152"/>
      <c r="AE156" s="152"/>
      <c r="AF156" s="152"/>
      <c r="AG156" s="152"/>
      <c r="AH156" s="152"/>
      <c r="AI156" s="152"/>
      <c r="AJ156" s="347"/>
      <c r="AK156" s="152"/>
      <c r="AL156" s="152"/>
      <c r="AM156" s="295"/>
      <c r="AN156" s="228"/>
      <c r="AO156" s="228"/>
      <c r="AP156" s="228"/>
      <c r="AQ156" s="228"/>
      <c r="AR156" s="228"/>
      <c r="AS156" s="348"/>
      <c r="AT156" s="264">
        <f t="shared" si="93"/>
        <v>0</v>
      </c>
      <c r="AU156" s="259"/>
      <c r="AV156" s="265">
        <f t="shared" si="120"/>
        <v>0</v>
      </c>
      <c r="AX156" s="265">
        <f t="shared" si="124"/>
        <v>0</v>
      </c>
      <c r="AZ156" s="492">
        <f t="shared" si="121"/>
        <v>0</v>
      </c>
      <c r="BB156" s="492">
        <f t="shared" si="122"/>
        <v>0</v>
      </c>
      <c r="BD156" s="265">
        <f t="shared" si="125"/>
        <v>0</v>
      </c>
      <c r="BE156" s="105"/>
      <c r="BF156" s="105"/>
      <c r="BG156" s="105"/>
      <c r="BH156" s="105"/>
      <c r="BI156" s="105"/>
      <c r="BJ156" s="105"/>
    </row>
    <row r="157" spans="2:62" ht="20.100000000000001" hidden="1" customHeight="1" outlineLevel="1">
      <c r="B157" s="100"/>
      <c r="C157" s="908"/>
      <c r="D157" s="909"/>
      <c r="E157" s="909"/>
      <c r="F157" s="910"/>
      <c r="G157" s="890"/>
      <c r="H157" s="891"/>
      <c r="I157" s="152"/>
      <c r="J157" s="152"/>
      <c r="K157" s="152"/>
      <c r="L157" s="152"/>
      <c r="M157" s="152"/>
      <c r="N157" s="152"/>
      <c r="O157" s="152"/>
      <c r="P157" s="153"/>
      <c r="Q157" s="153"/>
      <c r="R157" s="156">
        <f t="shared" si="116"/>
        <v>0</v>
      </c>
      <c r="S157" s="156">
        <f t="shared" si="117"/>
        <v>0</v>
      </c>
      <c r="U157" s="157">
        <f t="shared" si="123"/>
        <v>0</v>
      </c>
      <c r="W157" s="152"/>
      <c r="X157" s="152"/>
      <c r="Y157" s="152"/>
      <c r="Z157" s="152"/>
      <c r="AA157" s="152"/>
      <c r="AB157" s="152"/>
      <c r="AC157" s="347"/>
      <c r="AD157" s="152"/>
      <c r="AE157" s="152"/>
      <c r="AF157" s="152"/>
      <c r="AG157" s="152"/>
      <c r="AH157" s="152"/>
      <c r="AI157" s="152"/>
      <c r="AJ157" s="347"/>
      <c r="AK157" s="152"/>
      <c r="AL157" s="152"/>
      <c r="AM157" s="295"/>
      <c r="AN157" s="228"/>
      <c r="AO157" s="228"/>
      <c r="AP157" s="228"/>
      <c r="AQ157" s="228"/>
      <c r="AR157" s="228"/>
      <c r="AS157" s="348"/>
      <c r="AT157" s="264">
        <f t="shared" si="93"/>
        <v>0</v>
      </c>
      <c r="AU157" s="259"/>
      <c r="AV157" s="265">
        <f t="shared" si="120"/>
        <v>0</v>
      </c>
      <c r="AX157" s="265">
        <f t="shared" si="124"/>
        <v>0</v>
      </c>
      <c r="AZ157" s="492">
        <f t="shared" si="121"/>
        <v>0</v>
      </c>
      <c r="BB157" s="492">
        <f t="shared" si="122"/>
        <v>0</v>
      </c>
      <c r="BD157" s="265">
        <f t="shared" si="125"/>
        <v>0</v>
      </c>
      <c r="BE157" s="105"/>
      <c r="BF157" s="105"/>
      <c r="BG157" s="105"/>
      <c r="BH157" s="105"/>
      <c r="BI157" s="105"/>
      <c r="BJ157" s="105"/>
    </row>
    <row r="158" spans="2:62" ht="20.100000000000001" hidden="1" customHeight="1" outlineLevel="1">
      <c r="B158" s="100"/>
      <c r="C158" s="908"/>
      <c r="D158" s="909"/>
      <c r="E158" s="909"/>
      <c r="F158" s="910"/>
      <c r="G158" s="890"/>
      <c r="H158" s="891"/>
      <c r="I158" s="152"/>
      <c r="J158" s="152"/>
      <c r="K158" s="152"/>
      <c r="L158" s="152"/>
      <c r="M158" s="152"/>
      <c r="N158" s="152"/>
      <c r="O158" s="152"/>
      <c r="P158" s="153"/>
      <c r="Q158" s="153"/>
      <c r="R158" s="156">
        <f t="shared" si="116"/>
        <v>0</v>
      </c>
      <c r="S158" s="156">
        <f t="shared" si="117"/>
        <v>0</v>
      </c>
      <c r="U158" s="157">
        <f t="shared" si="123"/>
        <v>0</v>
      </c>
      <c r="W158" s="152"/>
      <c r="X158" s="152"/>
      <c r="Y158" s="152"/>
      <c r="Z158" s="152"/>
      <c r="AA158" s="152"/>
      <c r="AB158" s="152"/>
      <c r="AC158" s="347"/>
      <c r="AD158" s="152"/>
      <c r="AE158" s="152"/>
      <c r="AF158" s="152"/>
      <c r="AG158" s="152"/>
      <c r="AH158" s="152"/>
      <c r="AI158" s="152"/>
      <c r="AJ158" s="347"/>
      <c r="AK158" s="152"/>
      <c r="AL158" s="152"/>
      <c r="AM158" s="295"/>
      <c r="AN158" s="228"/>
      <c r="AO158" s="228"/>
      <c r="AP158" s="228"/>
      <c r="AQ158" s="228"/>
      <c r="AR158" s="228"/>
      <c r="AS158" s="348"/>
      <c r="AT158" s="264">
        <f t="shared" si="93"/>
        <v>0</v>
      </c>
      <c r="AU158" s="259"/>
      <c r="AV158" s="265">
        <f t="shared" si="120"/>
        <v>0</v>
      </c>
      <c r="AX158" s="265">
        <f t="shared" si="124"/>
        <v>0</v>
      </c>
      <c r="AZ158" s="492">
        <f t="shared" si="121"/>
        <v>0</v>
      </c>
      <c r="BB158" s="492">
        <f t="shared" si="122"/>
        <v>0</v>
      </c>
      <c r="BD158" s="265">
        <f t="shared" si="125"/>
        <v>0</v>
      </c>
      <c r="BE158" s="105"/>
      <c r="BF158" s="105"/>
      <c r="BG158" s="105"/>
      <c r="BH158" s="105"/>
      <c r="BI158" s="105"/>
      <c r="BJ158" s="105"/>
    </row>
    <row r="159" spans="2:62" ht="20.100000000000001" hidden="1" customHeight="1" outlineLevel="1">
      <c r="B159" s="100"/>
      <c r="C159" s="908"/>
      <c r="D159" s="909"/>
      <c r="E159" s="909"/>
      <c r="F159" s="910"/>
      <c r="G159" s="890"/>
      <c r="H159" s="891"/>
      <c r="I159" s="152"/>
      <c r="J159" s="152"/>
      <c r="K159" s="152"/>
      <c r="L159" s="152"/>
      <c r="M159" s="152"/>
      <c r="N159" s="152"/>
      <c r="O159" s="152"/>
      <c r="P159" s="153"/>
      <c r="Q159" s="153"/>
      <c r="R159" s="156">
        <f t="shared" si="116"/>
        <v>0</v>
      </c>
      <c r="S159" s="156">
        <f t="shared" si="117"/>
        <v>0</v>
      </c>
      <c r="U159" s="157">
        <f t="shared" si="123"/>
        <v>0</v>
      </c>
      <c r="W159" s="152"/>
      <c r="X159" s="152"/>
      <c r="Y159" s="152"/>
      <c r="Z159" s="152"/>
      <c r="AA159" s="152"/>
      <c r="AB159" s="152"/>
      <c r="AC159" s="347"/>
      <c r="AD159" s="152"/>
      <c r="AE159" s="152"/>
      <c r="AF159" s="152"/>
      <c r="AG159" s="152"/>
      <c r="AH159" s="152"/>
      <c r="AI159" s="152"/>
      <c r="AJ159" s="347"/>
      <c r="AK159" s="152"/>
      <c r="AL159" s="152"/>
      <c r="AM159" s="295"/>
      <c r="AN159" s="228"/>
      <c r="AO159" s="228"/>
      <c r="AP159" s="228"/>
      <c r="AQ159" s="228"/>
      <c r="AR159" s="228"/>
      <c r="AS159" s="348"/>
      <c r="AT159" s="264">
        <f t="shared" si="93"/>
        <v>0</v>
      </c>
      <c r="AU159" s="259"/>
      <c r="AV159" s="265">
        <f t="shared" si="120"/>
        <v>0</v>
      </c>
      <c r="AX159" s="265">
        <f t="shared" si="124"/>
        <v>0</v>
      </c>
      <c r="AZ159" s="492">
        <f t="shared" si="121"/>
        <v>0</v>
      </c>
      <c r="BB159" s="492">
        <f t="shared" si="122"/>
        <v>0</v>
      </c>
      <c r="BD159" s="265">
        <f t="shared" si="125"/>
        <v>0</v>
      </c>
      <c r="BE159" s="105"/>
      <c r="BF159" s="105"/>
      <c r="BG159" s="105"/>
      <c r="BH159" s="105"/>
      <c r="BI159" s="105"/>
      <c r="BJ159" s="105"/>
    </row>
    <row r="160" spans="2:62" ht="20.100000000000001" hidden="1" customHeight="1" outlineLevel="1">
      <c r="B160" s="100"/>
      <c r="C160" s="908"/>
      <c r="D160" s="909"/>
      <c r="E160" s="909"/>
      <c r="F160" s="910"/>
      <c r="G160" s="890"/>
      <c r="H160" s="891"/>
      <c r="I160" s="152"/>
      <c r="J160" s="152"/>
      <c r="K160" s="152"/>
      <c r="L160" s="152"/>
      <c r="M160" s="152"/>
      <c r="N160" s="152"/>
      <c r="O160" s="152"/>
      <c r="P160" s="153"/>
      <c r="Q160" s="153"/>
      <c r="R160" s="156">
        <f t="shared" si="116"/>
        <v>0</v>
      </c>
      <c r="S160" s="156">
        <f t="shared" si="117"/>
        <v>0</v>
      </c>
      <c r="U160" s="157">
        <f t="shared" si="123"/>
        <v>0</v>
      </c>
      <c r="W160" s="152"/>
      <c r="X160" s="152"/>
      <c r="Y160" s="152"/>
      <c r="Z160" s="152"/>
      <c r="AA160" s="152"/>
      <c r="AB160" s="152"/>
      <c r="AC160" s="347"/>
      <c r="AD160" s="152"/>
      <c r="AE160" s="152"/>
      <c r="AF160" s="152"/>
      <c r="AG160" s="152"/>
      <c r="AH160" s="152"/>
      <c r="AI160" s="152"/>
      <c r="AJ160" s="347"/>
      <c r="AK160" s="152"/>
      <c r="AL160" s="152"/>
      <c r="AM160" s="295"/>
      <c r="AN160" s="228"/>
      <c r="AO160" s="228"/>
      <c r="AP160" s="228"/>
      <c r="AQ160" s="228"/>
      <c r="AR160" s="228"/>
      <c r="AS160" s="348"/>
      <c r="AT160" s="264">
        <f t="shared" si="93"/>
        <v>0</v>
      </c>
      <c r="AU160" s="259"/>
      <c r="AV160" s="265">
        <f t="shared" si="120"/>
        <v>0</v>
      </c>
      <c r="AX160" s="265">
        <f t="shared" si="124"/>
        <v>0</v>
      </c>
      <c r="AZ160" s="492">
        <f t="shared" si="121"/>
        <v>0</v>
      </c>
      <c r="BB160" s="492">
        <f t="shared" si="122"/>
        <v>0</v>
      </c>
      <c r="BD160" s="265">
        <f t="shared" si="125"/>
        <v>0</v>
      </c>
      <c r="BE160" s="105"/>
      <c r="BF160" s="105"/>
      <c r="BG160" s="105"/>
      <c r="BH160" s="105"/>
      <c r="BI160" s="105"/>
      <c r="BJ160" s="105"/>
    </row>
    <row r="161" spans="1:62" ht="20.100000000000001" hidden="1" customHeight="1" outlineLevel="1">
      <c r="B161" s="100"/>
      <c r="C161" s="908"/>
      <c r="D161" s="909"/>
      <c r="E161" s="909"/>
      <c r="F161" s="910"/>
      <c r="G161" s="890"/>
      <c r="H161" s="891"/>
      <c r="I161" s="152"/>
      <c r="J161" s="152"/>
      <c r="K161" s="152"/>
      <c r="L161" s="152"/>
      <c r="M161" s="152"/>
      <c r="N161" s="152"/>
      <c r="O161" s="152"/>
      <c r="P161" s="153"/>
      <c r="Q161" s="153"/>
      <c r="R161" s="156">
        <f t="shared" si="116"/>
        <v>0</v>
      </c>
      <c r="S161" s="156">
        <f t="shared" si="117"/>
        <v>0</v>
      </c>
      <c r="U161" s="157">
        <f t="shared" si="123"/>
        <v>0</v>
      </c>
      <c r="W161" s="152"/>
      <c r="X161" s="152"/>
      <c r="Y161" s="152"/>
      <c r="Z161" s="152"/>
      <c r="AA161" s="152"/>
      <c r="AB161" s="152"/>
      <c r="AC161" s="347"/>
      <c r="AD161" s="152"/>
      <c r="AE161" s="152"/>
      <c r="AF161" s="152"/>
      <c r="AG161" s="152"/>
      <c r="AH161" s="152"/>
      <c r="AI161" s="152"/>
      <c r="AJ161" s="347"/>
      <c r="AK161" s="152"/>
      <c r="AL161" s="152"/>
      <c r="AM161" s="295"/>
      <c r="AN161" s="228"/>
      <c r="AO161" s="228"/>
      <c r="AP161" s="228"/>
      <c r="AQ161" s="228"/>
      <c r="AR161" s="228"/>
      <c r="AS161" s="348"/>
      <c r="AT161" s="264">
        <f t="shared" si="93"/>
        <v>0</v>
      </c>
      <c r="AU161" s="259"/>
      <c r="AV161" s="265">
        <f t="shared" si="120"/>
        <v>0</v>
      </c>
      <c r="AX161" s="265">
        <f t="shared" si="124"/>
        <v>0</v>
      </c>
      <c r="AZ161" s="492">
        <f t="shared" si="121"/>
        <v>0</v>
      </c>
      <c r="BB161" s="492">
        <f t="shared" si="122"/>
        <v>0</v>
      </c>
      <c r="BD161" s="265">
        <f t="shared" si="125"/>
        <v>0</v>
      </c>
      <c r="BE161" s="105"/>
      <c r="BF161" s="105"/>
      <c r="BG161" s="105"/>
      <c r="BH161" s="105"/>
      <c r="BI161" s="105"/>
      <c r="BJ161" s="105"/>
    </row>
    <row r="162" spans="1:62" ht="20.100000000000001" hidden="1" customHeight="1" outlineLevel="1">
      <c r="B162" s="100"/>
      <c r="C162" s="908"/>
      <c r="D162" s="909"/>
      <c r="E162" s="909"/>
      <c r="F162" s="910"/>
      <c r="G162" s="890"/>
      <c r="H162" s="891"/>
      <c r="I162" s="152"/>
      <c r="J162" s="152"/>
      <c r="K162" s="152"/>
      <c r="L162" s="152"/>
      <c r="M162" s="152"/>
      <c r="N162" s="152"/>
      <c r="O162" s="152"/>
      <c r="P162" s="153"/>
      <c r="Q162" s="153"/>
      <c r="R162" s="156">
        <f t="shared" si="116"/>
        <v>0</v>
      </c>
      <c r="S162" s="156">
        <f t="shared" si="117"/>
        <v>0</v>
      </c>
      <c r="U162" s="157">
        <f t="shared" si="123"/>
        <v>0</v>
      </c>
      <c r="W162" s="152"/>
      <c r="X162" s="152"/>
      <c r="Y162" s="152"/>
      <c r="Z162" s="152"/>
      <c r="AA162" s="152"/>
      <c r="AB162" s="152"/>
      <c r="AC162" s="347"/>
      <c r="AD162" s="152"/>
      <c r="AE162" s="152"/>
      <c r="AF162" s="152"/>
      <c r="AG162" s="152"/>
      <c r="AH162" s="152"/>
      <c r="AI162" s="152"/>
      <c r="AJ162" s="347"/>
      <c r="AK162" s="152"/>
      <c r="AL162" s="152"/>
      <c r="AM162" s="295"/>
      <c r="AN162" s="228"/>
      <c r="AO162" s="228"/>
      <c r="AP162" s="228"/>
      <c r="AQ162" s="228"/>
      <c r="AR162" s="228"/>
      <c r="AS162" s="348"/>
      <c r="AT162" s="264">
        <f t="shared" si="93"/>
        <v>0</v>
      </c>
      <c r="AU162" s="259"/>
      <c r="AV162" s="265">
        <f t="shared" si="120"/>
        <v>0</v>
      </c>
      <c r="AX162" s="265">
        <f t="shared" si="124"/>
        <v>0</v>
      </c>
      <c r="AZ162" s="492">
        <f t="shared" si="121"/>
        <v>0</v>
      </c>
      <c r="BB162" s="492">
        <f t="shared" si="122"/>
        <v>0</v>
      </c>
      <c r="BD162" s="265">
        <f t="shared" si="125"/>
        <v>0</v>
      </c>
      <c r="BE162" s="105"/>
      <c r="BF162" s="105"/>
      <c r="BG162" s="105"/>
      <c r="BH162" s="105"/>
      <c r="BI162" s="105"/>
      <c r="BJ162" s="105"/>
    </row>
    <row r="163" spans="1:62" ht="20.100000000000001" hidden="1" customHeight="1" outlineLevel="1">
      <c r="B163" s="100"/>
      <c r="C163" s="908"/>
      <c r="D163" s="909"/>
      <c r="E163" s="909"/>
      <c r="F163" s="910"/>
      <c r="G163" s="890"/>
      <c r="H163" s="891"/>
      <c r="I163" s="152"/>
      <c r="J163" s="152"/>
      <c r="K163" s="152"/>
      <c r="L163" s="152"/>
      <c r="M163" s="152"/>
      <c r="N163" s="152"/>
      <c r="O163" s="152"/>
      <c r="P163" s="153"/>
      <c r="Q163" s="153"/>
      <c r="R163" s="156">
        <f t="shared" si="116"/>
        <v>0</v>
      </c>
      <c r="S163" s="156">
        <f t="shared" si="117"/>
        <v>0</v>
      </c>
      <c r="U163" s="157">
        <f t="shared" si="123"/>
        <v>0</v>
      </c>
      <c r="W163" s="152"/>
      <c r="X163" s="152"/>
      <c r="Y163" s="152"/>
      <c r="Z163" s="152"/>
      <c r="AA163" s="152"/>
      <c r="AB163" s="152"/>
      <c r="AC163" s="347"/>
      <c r="AD163" s="152"/>
      <c r="AE163" s="152"/>
      <c r="AF163" s="152"/>
      <c r="AG163" s="152"/>
      <c r="AH163" s="152"/>
      <c r="AI163" s="152"/>
      <c r="AJ163" s="347"/>
      <c r="AK163" s="152"/>
      <c r="AL163" s="152"/>
      <c r="AM163" s="295"/>
      <c r="AN163" s="228"/>
      <c r="AO163" s="228"/>
      <c r="AP163" s="228"/>
      <c r="AQ163" s="228"/>
      <c r="AR163" s="228"/>
      <c r="AS163" s="348"/>
      <c r="AT163" s="264">
        <f t="shared" si="93"/>
        <v>0</v>
      </c>
      <c r="AU163" s="259"/>
      <c r="AV163" s="265">
        <f t="shared" si="120"/>
        <v>0</v>
      </c>
      <c r="AX163" s="265">
        <f t="shared" si="124"/>
        <v>0</v>
      </c>
      <c r="AZ163" s="492">
        <f t="shared" si="121"/>
        <v>0</v>
      </c>
      <c r="BB163" s="492">
        <f t="shared" si="122"/>
        <v>0</v>
      </c>
      <c r="BD163" s="265">
        <f t="shared" si="125"/>
        <v>0</v>
      </c>
      <c r="BE163" s="105"/>
      <c r="BF163" s="105"/>
      <c r="BG163" s="105"/>
      <c r="BH163" s="105"/>
      <c r="BI163" s="105"/>
      <c r="BJ163" s="105"/>
    </row>
    <row r="164" spans="1:62" ht="9.9499999999999993" hidden="1" customHeight="1" outlineLevel="1">
      <c r="B164" s="101"/>
      <c r="C164" s="208"/>
      <c r="D164" s="208"/>
      <c r="E164" s="208"/>
      <c r="F164" s="208"/>
      <c r="G164" s="237"/>
      <c r="H164" s="207"/>
      <c r="I164" s="257"/>
      <c r="J164" s="257"/>
      <c r="K164" s="257"/>
      <c r="L164" s="257"/>
      <c r="M164" s="257"/>
      <c r="N164" s="257"/>
      <c r="O164" s="257"/>
      <c r="P164" s="256"/>
      <c r="Q164" s="102"/>
      <c r="R164" s="102"/>
      <c r="S164" s="102"/>
      <c r="U164" s="98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Z164" s="493"/>
      <c r="BE164" s="105"/>
      <c r="BF164" s="105"/>
      <c r="BG164" s="105"/>
      <c r="BH164" s="105"/>
      <c r="BI164" s="105"/>
      <c r="BJ164" s="105"/>
    </row>
    <row r="165" spans="1:62" ht="20.100000000000001" customHeight="1" collapsed="1">
      <c r="B165" s="151">
        <f>B148+1</f>
        <v>10</v>
      </c>
      <c r="C165" s="916"/>
      <c r="D165" s="917"/>
      <c r="E165" s="917"/>
      <c r="F165" s="918"/>
      <c r="G165" s="429"/>
      <c r="H165" s="206">
        <v>1</v>
      </c>
      <c r="I165" s="642">
        <f t="shared" ref="I165" si="126">$H165*SUM(I166:I180)</f>
        <v>0</v>
      </c>
      <c r="J165" s="643">
        <f t="shared" ref="J165:O165" si="127">$H165*SUM(J166:J180)</f>
        <v>0</v>
      </c>
      <c r="K165" s="644">
        <f t="shared" si="127"/>
        <v>0</v>
      </c>
      <c r="L165" s="645">
        <f t="shared" si="127"/>
        <v>0</v>
      </c>
      <c r="M165" s="645">
        <f t="shared" si="127"/>
        <v>0</v>
      </c>
      <c r="N165" s="644">
        <f t="shared" si="127"/>
        <v>0</v>
      </c>
      <c r="O165" s="642">
        <f t="shared" si="127"/>
        <v>0</v>
      </c>
      <c r="P165" s="209">
        <f t="shared" ref="P165:Q165" si="128">$H165*SUM(P166:P180)</f>
        <v>0</v>
      </c>
      <c r="Q165" s="210">
        <f t="shared" si="128"/>
        <v>0</v>
      </c>
      <c r="R165" s="136">
        <f t="shared" ref="R165:R180" si="129">P165*(1+Gewinn)*(1+SicherheitAngebot)</f>
        <v>0</v>
      </c>
      <c r="S165" s="137">
        <f t="shared" ref="S165:S180" si="130">Q165*(1+MGKZ)*(1+Gewinn)*(1+SicherheitAngebot)</f>
        <v>0</v>
      </c>
      <c r="U165" s="10">
        <f>I165*$I$7+J165*$J$7+K165*$K$7+L165*$L$7+M165*$M$7+N165*$N$7+O165*$O$7+R165+S165</f>
        <v>0</v>
      </c>
      <c r="W165" s="646">
        <f t="shared" ref="W165:AB165" si="131">$H165*SUM(W166:W180)</f>
        <v>0</v>
      </c>
      <c r="X165" s="647">
        <f t="shared" si="131"/>
        <v>0</v>
      </c>
      <c r="Y165" s="648">
        <f t="shared" si="131"/>
        <v>0</v>
      </c>
      <c r="Z165" s="649">
        <f t="shared" si="131"/>
        <v>0</v>
      </c>
      <c r="AA165" s="648">
        <f t="shared" si="131"/>
        <v>0</v>
      </c>
      <c r="AB165" s="646">
        <f t="shared" si="131"/>
        <v>0</v>
      </c>
      <c r="AC165" s="258"/>
      <c r="AD165" s="646">
        <f t="shared" ref="AD165:AM165" si="132">$H165*SUM(AD166:AD180)</f>
        <v>0</v>
      </c>
      <c r="AE165" s="647">
        <f t="shared" si="132"/>
        <v>0</v>
      </c>
      <c r="AF165" s="648">
        <f t="shared" si="132"/>
        <v>0</v>
      </c>
      <c r="AG165" s="649">
        <f t="shared" si="132"/>
        <v>0</v>
      </c>
      <c r="AH165" s="648">
        <f t="shared" si="132"/>
        <v>0</v>
      </c>
      <c r="AI165" s="646">
        <f t="shared" si="132"/>
        <v>0</v>
      </c>
      <c r="AJ165" s="258"/>
      <c r="AK165" s="653">
        <f t="shared" si="132"/>
        <v>0</v>
      </c>
      <c r="AL165" s="653">
        <f t="shared" si="132"/>
        <v>0</v>
      </c>
      <c r="AM165" s="653">
        <f t="shared" si="132"/>
        <v>0</v>
      </c>
      <c r="AN165" s="227">
        <f>$H165*SUM(AN166:AN180)*(1+Gewinn)*(1+SicherheitAngebot)</f>
        <v>0</v>
      </c>
      <c r="AO165" s="227">
        <f>$H165*SUM(AO166:AO180)*(1+Gewinn)*(1+SicherheitAngebot)</f>
        <v>0</v>
      </c>
      <c r="AP165" s="227">
        <f>$H165*SUM(AP166:AP180)*(1+Gewinn)*(1+SicherheitAngebot)</f>
        <v>0</v>
      </c>
      <c r="AQ165" s="227">
        <f>$H165*SUM(AQ166:AQ180)*(1+Gewinn)*(1+SicherheitAngebot)</f>
        <v>0</v>
      </c>
      <c r="AR165" s="227">
        <f>$H165*SUM(AR166:AR180)*(1+Gewinn)*(1+SicherheitAngebot)</f>
        <v>0</v>
      </c>
      <c r="AS165" s="262"/>
      <c r="AT165" s="263">
        <f t="shared" si="93"/>
        <v>0</v>
      </c>
      <c r="AU165" s="259"/>
      <c r="AV165" s="491">
        <f>AK165*$AK$7+AL165*$AL$7+AM165*$AM$7+SUM(AN165:AR165)+AT165/Zuschläge_IBN+AT165</f>
        <v>0</v>
      </c>
      <c r="AX165" s="685">
        <f>U165+AV165</f>
        <v>0</v>
      </c>
      <c r="AZ165" s="490">
        <f>IF(H165&gt;0,U165/(1+SicherheitAngebot)*(1+Sicherheit),0)</f>
        <v>0</v>
      </c>
      <c r="BB165" s="490">
        <f>IF(H165&gt;0,AV165/(1+SicherheitAngebot)*(1+Sicherheit),0)</f>
        <v>0</v>
      </c>
      <c r="BD165" s="490">
        <f>AZ165+BB165</f>
        <v>0</v>
      </c>
      <c r="BE165" s="105"/>
      <c r="BF165" s="105"/>
      <c r="BG165" s="105"/>
      <c r="BH165" s="105"/>
      <c r="BI165" s="105"/>
      <c r="BJ165" s="105"/>
    </row>
    <row r="166" spans="1:62" ht="20.100000000000001" hidden="1" customHeight="1" outlineLevel="1">
      <c r="A166" s="5"/>
      <c r="B166" s="99"/>
      <c r="C166" s="908"/>
      <c r="D166" s="909"/>
      <c r="E166" s="909"/>
      <c r="F166" s="910"/>
      <c r="G166" s="890"/>
      <c r="H166" s="901"/>
      <c r="I166" s="152"/>
      <c r="J166" s="152"/>
      <c r="K166" s="152"/>
      <c r="L166" s="152"/>
      <c r="M166" s="152"/>
      <c r="N166" s="152"/>
      <c r="O166" s="152"/>
      <c r="P166" s="153"/>
      <c r="Q166" s="153"/>
      <c r="R166" s="156">
        <f t="shared" si="129"/>
        <v>0</v>
      </c>
      <c r="S166" s="156">
        <f t="shared" si="130"/>
        <v>0</v>
      </c>
      <c r="U166" s="157">
        <f>I166*$I$7+J166*$J$7+K166*$K$7+L166*$L$7+M166*$M$7+N166*$N$7+O166*$O$7+R166+S166</f>
        <v>0</v>
      </c>
      <c r="W166" s="152"/>
      <c r="X166" s="152"/>
      <c r="Y166" s="152"/>
      <c r="Z166" s="152"/>
      <c r="AA166" s="152"/>
      <c r="AB166" s="152"/>
      <c r="AC166" s="347"/>
      <c r="AD166" s="152"/>
      <c r="AE166" s="152"/>
      <c r="AF166" s="152"/>
      <c r="AG166" s="152"/>
      <c r="AH166" s="152"/>
      <c r="AI166" s="152"/>
      <c r="AJ166" s="347"/>
      <c r="AK166" s="152"/>
      <c r="AL166" s="152"/>
      <c r="AM166" s="295"/>
      <c r="AN166" s="228"/>
      <c r="AO166" s="228"/>
      <c r="AP166" s="228"/>
      <c r="AQ166" s="228"/>
      <c r="AR166" s="228"/>
      <c r="AS166" s="348"/>
      <c r="AT166" s="264">
        <f t="shared" si="93"/>
        <v>0</v>
      </c>
      <c r="AU166" s="259"/>
      <c r="AV166" s="265">
        <f t="shared" ref="AV166:AV180" si="133">AK166*$AK$7+AL166*$AL$7+AM166*$AM$7+SUM(AN166:AR166)*(1+Gewinn)*(1+SicherheitAngebot)+AT166/Zuschläge_IBN+AT166</f>
        <v>0</v>
      </c>
      <c r="AX166" s="265">
        <f>U166+AV166</f>
        <v>0</v>
      </c>
      <c r="AZ166" s="492">
        <f t="shared" ref="AZ166:AZ180" si="134">U166/(1+SicherheitAngebot)*(1+Sicherheit)</f>
        <v>0</v>
      </c>
      <c r="BB166" s="492">
        <f t="shared" ref="BB166:BB180" si="135">AV166/(1+SicherheitAngebot)*(1+Sicherheit)</f>
        <v>0</v>
      </c>
      <c r="BD166" s="265">
        <f>AZ166+BB166</f>
        <v>0</v>
      </c>
      <c r="BE166" s="105"/>
      <c r="BF166" s="105"/>
      <c r="BG166" s="105"/>
      <c r="BH166" s="105"/>
      <c r="BI166" s="105"/>
      <c r="BJ166" s="105"/>
    </row>
    <row r="167" spans="1:62" ht="20.100000000000001" hidden="1" customHeight="1" outlineLevel="1">
      <c r="A167" s="5"/>
      <c r="B167" s="421"/>
      <c r="C167" s="908"/>
      <c r="D167" s="909"/>
      <c r="E167" s="909"/>
      <c r="F167" s="910"/>
      <c r="G167" s="890"/>
      <c r="H167" s="891"/>
      <c r="I167" s="152"/>
      <c r="J167" s="152"/>
      <c r="K167" s="152"/>
      <c r="L167" s="152"/>
      <c r="M167" s="152"/>
      <c r="N167" s="152"/>
      <c r="O167" s="152"/>
      <c r="P167" s="153"/>
      <c r="Q167" s="153"/>
      <c r="R167" s="156">
        <f t="shared" si="129"/>
        <v>0</v>
      </c>
      <c r="S167" s="156">
        <f t="shared" si="130"/>
        <v>0</v>
      </c>
      <c r="U167" s="157">
        <f t="shared" ref="U167:U180" si="136">I167*$I$7+J167*$J$7+K167*$K$7+L167*$L$7+M167*$M$7+N167*$N$7+O167*$O$7+R167+S167</f>
        <v>0</v>
      </c>
      <c r="W167" s="152"/>
      <c r="X167" s="152"/>
      <c r="Y167" s="152"/>
      <c r="Z167" s="152"/>
      <c r="AA167" s="152"/>
      <c r="AB167" s="152"/>
      <c r="AC167" s="347"/>
      <c r="AD167" s="152"/>
      <c r="AE167" s="152"/>
      <c r="AF167" s="152"/>
      <c r="AG167" s="152"/>
      <c r="AH167" s="152"/>
      <c r="AI167" s="152"/>
      <c r="AJ167" s="347"/>
      <c r="AK167" s="152"/>
      <c r="AL167" s="152"/>
      <c r="AM167" s="295"/>
      <c r="AN167" s="228"/>
      <c r="AO167" s="228"/>
      <c r="AP167" s="228"/>
      <c r="AQ167" s="228"/>
      <c r="AR167" s="228"/>
      <c r="AS167" s="348"/>
      <c r="AT167" s="264">
        <f t="shared" si="93"/>
        <v>0</v>
      </c>
      <c r="AU167" s="259"/>
      <c r="AV167" s="265">
        <f t="shared" si="133"/>
        <v>0</v>
      </c>
      <c r="AX167" s="265">
        <f t="shared" ref="AX167:AX180" si="137">U167+AV167</f>
        <v>0</v>
      </c>
      <c r="AZ167" s="492">
        <f t="shared" si="134"/>
        <v>0</v>
      </c>
      <c r="BB167" s="492">
        <f t="shared" si="135"/>
        <v>0</v>
      </c>
      <c r="BD167" s="265">
        <f t="shared" ref="BD167:BD180" si="138">AZ167+BB167</f>
        <v>0</v>
      </c>
      <c r="BE167" s="105"/>
      <c r="BF167" s="105"/>
      <c r="BG167" s="105"/>
      <c r="BH167" s="105"/>
      <c r="BI167" s="105"/>
      <c r="BJ167" s="105"/>
    </row>
    <row r="168" spans="1:62" ht="20.100000000000001" hidden="1" customHeight="1" outlineLevel="1">
      <c r="A168" s="5"/>
      <c r="B168" s="421"/>
      <c r="C168" s="908"/>
      <c r="D168" s="909"/>
      <c r="E168" s="909"/>
      <c r="F168" s="910"/>
      <c r="G168" s="890"/>
      <c r="H168" s="891"/>
      <c r="I168" s="152"/>
      <c r="J168" s="152"/>
      <c r="K168" s="152"/>
      <c r="L168" s="152"/>
      <c r="M168" s="152"/>
      <c r="N168" s="152"/>
      <c r="O168" s="152"/>
      <c r="P168" s="153"/>
      <c r="Q168" s="153"/>
      <c r="R168" s="156">
        <f t="shared" si="129"/>
        <v>0</v>
      </c>
      <c r="S168" s="156">
        <f t="shared" si="130"/>
        <v>0</v>
      </c>
      <c r="U168" s="157">
        <f t="shared" si="136"/>
        <v>0</v>
      </c>
      <c r="W168" s="152"/>
      <c r="X168" s="152"/>
      <c r="Y168" s="152"/>
      <c r="Z168" s="152"/>
      <c r="AA168" s="152"/>
      <c r="AB168" s="152"/>
      <c r="AC168" s="347"/>
      <c r="AD168" s="152"/>
      <c r="AE168" s="152"/>
      <c r="AF168" s="152"/>
      <c r="AG168" s="152"/>
      <c r="AH168" s="152"/>
      <c r="AI168" s="152"/>
      <c r="AJ168" s="347"/>
      <c r="AK168" s="152"/>
      <c r="AL168" s="152"/>
      <c r="AM168" s="295"/>
      <c r="AN168" s="228"/>
      <c r="AO168" s="228"/>
      <c r="AP168" s="228"/>
      <c r="AQ168" s="228"/>
      <c r="AR168" s="228"/>
      <c r="AS168" s="348"/>
      <c r="AT168" s="264">
        <f t="shared" si="93"/>
        <v>0</v>
      </c>
      <c r="AU168" s="259"/>
      <c r="AV168" s="265">
        <f t="shared" si="133"/>
        <v>0</v>
      </c>
      <c r="AX168" s="265">
        <f t="shared" si="137"/>
        <v>0</v>
      </c>
      <c r="AZ168" s="492">
        <f t="shared" si="134"/>
        <v>0</v>
      </c>
      <c r="BB168" s="492">
        <f t="shared" si="135"/>
        <v>0</v>
      </c>
      <c r="BD168" s="265">
        <f t="shared" si="138"/>
        <v>0</v>
      </c>
      <c r="BE168" s="105"/>
      <c r="BF168" s="105"/>
      <c r="BG168" s="105"/>
      <c r="BH168" s="105"/>
      <c r="BI168" s="105"/>
      <c r="BJ168" s="105"/>
    </row>
    <row r="169" spans="1:62" ht="20.100000000000001" hidden="1" customHeight="1" outlineLevel="1">
      <c r="A169" s="5"/>
      <c r="B169" s="421"/>
      <c r="C169" s="908"/>
      <c r="D169" s="909"/>
      <c r="E169" s="909"/>
      <c r="F169" s="910"/>
      <c r="G169" s="890"/>
      <c r="H169" s="891"/>
      <c r="I169" s="152"/>
      <c r="J169" s="152"/>
      <c r="K169" s="152"/>
      <c r="L169" s="152"/>
      <c r="M169" s="152"/>
      <c r="N169" s="152"/>
      <c r="O169" s="152"/>
      <c r="P169" s="153"/>
      <c r="Q169" s="153"/>
      <c r="R169" s="156">
        <f t="shared" si="129"/>
        <v>0</v>
      </c>
      <c r="S169" s="156">
        <f t="shared" si="130"/>
        <v>0</v>
      </c>
      <c r="U169" s="157">
        <f t="shared" si="136"/>
        <v>0</v>
      </c>
      <c r="W169" s="152"/>
      <c r="X169" s="152"/>
      <c r="Y169" s="152"/>
      <c r="Z169" s="152"/>
      <c r="AA169" s="152"/>
      <c r="AB169" s="152"/>
      <c r="AC169" s="347"/>
      <c r="AD169" s="152"/>
      <c r="AE169" s="152"/>
      <c r="AF169" s="152"/>
      <c r="AG169" s="152"/>
      <c r="AH169" s="152"/>
      <c r="AI169" s="152"/>
      <c r="AJ169" s="347"/>
      <c r="AK169" s="152"/>
      <c r="AL169" s="152"/>
      <c r="AM169" s="295"/>
      <c r="AN169" s="228"/>
      <c r="AO169" s="228"/>
      <c r="AP169" s="228"/>
      <c r="AQ169" s="228"/>
      <c r="AR169" s="228"/>
      <c r="AS169" s="348"/>
      <c r="AT169" s="264">
        <f t="shared" si="93"/>
        <v>0</v>
      </c>
      <c r="AU169" s="259"/>
      <c r="AV169" s="265">
        <f t="shared" si="133"/>
        <v>0</v>
      </c>
      <c r="AX169" s="265">
        <f t="shared" si="137"/>
        <v>0</v>
      </c>
      <c r="AZ169" s="492">
        <f t="shared" si="134"/>
        <v>0</v>
      </c>
      <c r="BB169" s="492">
        <f t="shared" si="135"/>
        <v>0</v>
      </c>
      <c r="BD169" s="265">
        <f t="shared" si="138"/>
        <v>0</v>
      </c>
      <c r="BE169" s="105"/>
      <c r="BF169" s="105"/>
      <c r="BG169" s="105"/>
      <c r="BH169" s="105"/>
      <c r="BI169" s="105"/>
      <c r="BJ169" s="105"/>
    </row>
    <row r="170" spans="1:62" ht="20.100000000000001" hidden="1" customHeight="1" outlineLevel="1">
      <c r="A170" s="5"/>
      <c r="B170" s="421"/>
      <c r="C170" s="908"/>
      <c r="D170" s="909"/>
      <c r="E170" s="909"/>
      <c r="F170" s="910"/>
      <c r="G170" s="890"/>
      <c r="H170" s="891"/>
      <c r="I170" s="152"/>
      <c r="J170" s="152"/>
      <c r="K170" s="152"/>
      <c r="L170" s="152"/>
      <c r="M170" s="152"/>
      <c r="N170" s="152"/>
      <c r="O170" s="152"/>
      <c r="P170" s="153"/>
      <c r="Q170" s="153"/>
      <c r="R170" s="156">
        <f t="shared" si="129"/>
        <v>0</v>
      </c>
      <c r="S170" s="156">
        <f t="shared" si="130"/>
        <v>0</v>
      </c>
      <c r="U170" s="157">
        <f t="shared" si="136"/>
        <v>0</v>
      </c>
      <c r="W170" s="152"/>
      <c r="X170" s="152"/>
      <c r="Y170" s="152"/>
      <c r="Z170" s="152"/>
      <c r="AA170" s="152"/>
      <c r="AB170" s="152"/>
      <c r="AC170" s="347"/>
      <c r="AD170" s="152"/>
      <c r="AE170" s="152"/>
      <c r="AF170" s="152"/>
      <c r="AG170" s="152"/>
      <c r="AH170" s="152"/>
      <c r="AI170" s="152"/>
      <c r="AJ170" s="347"/>
      <c r="AK170" s="152"/>
      <c r="AL170" s="152"/>
      <c r="AM170" s="295"/>
      <c r="AN170" s="228"/>
      <c r="AO170" s="228"/>
      <c r="AP170" s="228"/>
      <c r="AQ170" s="228"/>
      <c r="AR170" s="228"/>
      <c r="AS170" s="348"/>
      <c r="AT170" s="264">
        <f t="shared" si="93"/>
        <v>0</v>
      </c>
      <c r="AU170" s="259"/>
      <c r="AV170" s="265">
        <f t="shared" si="133"/>
        <v>0</v>
      </c>
      <c r="AX170" s="265">
        <f t="shared" si="137"/>
        <v>0</v>
      </c>
      <c r="AZ170" s="492">
        <f t="shared" si="134"/>
        <v>0</v>
      </c>
      <c r="BB170" s="492">
        <f t="shared" si="135"/>
        <v>0</v>
      </c>
      <c r="BD170" s="265">
        <f t="shared" si="138"/>
        <v>0</v>
      </c>
      <c r="BE170" s="105"/>
      <c r="BF170" s="105"/>
      <c r="BG170" s="105"/>
      <c r="BH170" s="105"/>
      <c r="BI170" s="105"/>
      <c r="BJ170" s="105"/>
    </row>
    <row r="171" spans="1:62" ht="20.100000000000001" hidden="1" customHeight="1" outlineLevel="1">
      <c r="A171" s="5"/>
      <c r="B171" s="421"/>
      <c r="C171" s="908"/>
      <c r="D171" s="909"/>
      <c r="E171" s="909"/>
      <c r="F171" s="910"/>
      <c r="G171" s="890"/>
      <c r="H171" s="891"/>
      <c r="I171" s="152"/>
      <c r="J171" s="152"/>
      <c r="K171" s="152"/>
      <c r="L171" s="152"/>
      <c r="M171" s="152"/>
      <c r="N171" s="152"/>
      <c r="O171" s="152"/>
      <c r="P171" s="153"/>
      <c r="Q171" s="153"/>
      <c r="R171" s="156">
        <f t="shared" si="129"/>
        <v>0</v>
      </c>
      <c r="S171" s="156">
        <f t="shared" si="130"/>
        <v>0</v>
      </c>
      <c r="U171" s="157">
        <f t="shared" si="136"/>
        <v>0</v>
      </c>
      <c r="W171" s="152"/>
      <c r="X171" s="152"/>
      <c r="Y171" s="152"/>
      <c r="Z171" s="152"/>
      <c r="AA171" s="152"/>
      <c r="AB171" s="152"/>
      <c r="AC171" s="347"/>
      <c r="AD171" s="152"/>
      <c r="AE171" s="152"/>
      <c r="AF171" s="152"/>
      <c r="AG171" s="152"/>
      <c r="AH171" s="152"/>
      <c r="AI171" s="152"/>
      <c r="AJ171" s="347"/>
      <c r="AK171" s="152"/>
      <c r="AL171" s="152"/>
      <c r="AM171" s="295"/>
      <c r="AN171" s="228"/>
      <c r="AO171" s="228"/>
      <c r="AP171" s="228"/>
      <c r="AQ171" s="228"/>
      <c r="AR171" s="228"/>
      <c r="AS171" s="348"/>
      <c r="AT171" s="264">
        <f t="shared" si="93"/>
        <v>0</v>
      </c>
      <c r="AU171" s="259"/>
      <c r="AV171" s="265">
        <f t="shared" si="133"/>
        <v>0</v>
      </c>
      <c r="AX171" s="265">
        <f t="shared" si="137"/>
        <v>0</v>
      </c>
      <c r="AZ171" s="492">
        <f t="shared" si="134"/>
        <v>0</v>
      </c>
      <c r="BB171" s="492">
        <f t="shared" si="135"/>
        <v>0</v>
      </c>
      <c r="BD171" s="265">
        <f t="shared" si="138"/>
        <v>0</v>
      </c>
      <c r="BE171" s="105"/>
      <c r="BF171" s="105"/>
      <c r="BG171" s="105"/>
      <c r="BH171" s="105"/>
      <c r="BI171" s="105"/>
      <c r="BJ171" s="105"/>
    </row>
    <row r="172" spans="1:62" ht="20.100000000000001" hidden="1" customHeight="1" outlineLevel="1">
      <c r="A172" s="5"/>
      <c r="B172" s="100"/>
      <c r="C172" s="908"/>
      <c r="D172" s="909"/>
      <c r="E172" s="909"/>
      <c r="F172" s="910"/>
      <c r="G172" s="890"/>
      <c r="H172" s="891"/>
      <c r="I172" s="152"/>
      <c r="J172" s="152"/>
      <c r="K172" s="152"/>
      <c r="L172" s="152"/>
      <c r="M172" s="152"/>
      <c r="N172" s="152"/>
      <c r="O172" s="152"/>
      <c r="P172" s="153"/>
      <c r="Q172" s="153"/>
      <c r="R172" s="156">
        <f t="shared" si="129"/>
        <v>0</v>
      </c>
      <c r="S172" s="156">
        <f t="shared" si="130"/>
        <v>0</v>
      </c>
      <c r="U172" s="157">
        <f t="shared" si="136"/>
        <v>0</v>
      </c>
      <c r="W172" s="152"/>
      <c r="X172" s="152"/>
      <c r="Y172" s="152"/>
      <c r="Z172" s="152"/>
      <c r="AA172" s="152"/>
      <c r="AB172" s="152"/>
      <c r="AC172" s="347"/>
      <c r="AD172" s="152"/>
      <c r="AE172" s="152"/>
      <c r="AF172" s="152"/>
      <c r="AG172" s="152"/>
      <c r="AH172" s="152"/>
      <c r="AI172" s="152"/>
      <c r="AJ172" s="347"/>
      <c r="AK172" s="152"/>
      <c r="AL172" s="152"/>
      <c r="AM172" s="295"/>
      <c r="AN172" s="228"/>
      <c r="AO172" s="228"/>
      <c r="AP172" s="228"/>
      <c r="AQ172" s="228"/>
      <c r="AR172" s="228"/>
      <c r="AS172" s="348"/>
      <c r="AT172" s="264">
        <f t="shared" si="93"/>
        <v>0</v>
      </c>
      <c r="AU172" s="259"/>
      <c r="AV172" s="265">
        <f t="shared" si="133"/>
        <v>0</v>
      </c>
      <c r="AX172" s="265">
        <f t="shared" si="137"/>
        <v>0</v>
      </c>
      <c r="AZ172" s="492">
        <f t="shared" si="134"/>
        <v>0</v>
      </c>
      <c r="BB172" s="492">
        <f t="shared" si="135"/>
        <v>0</v>
      </c>
      <c r="BD172" s="265">
        <f t="shared" si="138"/>
        <v>0</v>
      </c>
      <c r="BE172" s="105"/>
      <c r="BF172" s="105"/>
      <c r="BG172" s="105"/>
      <c r="BH172" s="105"/>
      <c r="BI172" s="105"/>
      <c r="BJ172" s="105"/>
    </row>
    <row r="173" spans="1:62" ht="20.100000000000001" hidden="1" customHeight="1" outlineLevel="1">
      <c r="A173" s="5"/>
      <c r="B173" s="100"/>
      <c r="C173" s="908"/>
      <c r="D173" s="909"/>
      <c r="E173" s="909"/>
      <c r="F173" s="910"/>
      <c r="G173" s="890"/>
      <c r="H173" s="891"/>
      <c r="I173" s="152"/>
      <c r="J173" s="152"/>
      <c r="K173" s="152"/>
      <c r="L173" s="152"/>
      <c r="M173" s="152"/>
      <c r="N173" s="152"/>
      <c r="O173" s="152"/>
      <c r="P173" s="153"/>
      <c r="Q173" s="153"/>
      <c r="R173" s="156">
        <f t="shared" si="129"/>
        <v>0</v>
      </c>
      <c r="S173" s="156">
        <f t="shared" si="130"/>
        <v>0</v>
      </c>
      <c r="U173" s="157">
        <f t="shared" si="136"/>
        <v>0</v>
      </c>
      <c r="W173" s="152"/>
      <c r="X173" s="152"/>
      <c r="Y173" s="152"/>
      <c r="Z173" s="152"/>
      <c r="AA173" s="152"/>
      <c r="AB173" s="152"/>
      <c r="AC173" s="347"/>
      <c r="AD173" s="152"/>
      <c r="AE173" s="152"/>
      <c r="AF173" s="152"/>
      <c r="AG173" s="152"/>
      <c r="AH173" s="152"/>
      <c r="AI173" s="152"/>
      <c r="AJ173" s="347"/>
      <c r="AK173" s="152"/>
      <c r="AL173" s="152"/>
      <c r="AM173" s="295"/>
      <c r="AN173" s="228"/>
      <c r="AO173" s="228"/>
      <c r="AP173" s="228"/>
      <c r="AQ173" s="228"/>
      <c r="AR173" s="228"/>
      <c r="AS173" s="348"/>
      <c r="AT173" s="264">
        <f t="shared" si="93"/>
        <v>0</v>
      </c>
      <c r="AU173" s="259"/>
      <c r="AV173" s="265">
        <f t="shared" si="133"/>
        <v>0</v>
      </c>
      <c r="AX173" s="265">
        <f t="shared" si="137"/>
        <v>0</v>
      </c>
      <c r="AZ173" s="492">
        <f t="shared" si="134"/>
        <v>0</v>
      </c>
      <c r="BB173" s="492">
        <f t="shared" si="135"/>
        <v>0</v>
      </c>
      <c r="BD173" s="265">
        <f t="shared" si="138"/>
        <v>0</v>
      </c>
      <c r="BE173" s="105"/>
      <c r="BF173" s="105"/>
      <c r="BG173" s="105"/>
      <c r="BH173" s="105"/>
      <c r="BI173" s="105"/>
      <c r="BJ173" s="105"/>
    </row>
    <row r="174" spans="1:62" ht="20.100000000000001" hidden="1" customHeight="1" outlineLevel="1">
      <c r="A174" s="5"/>
      <c r="B174" s="100"/>
      <c r="C174" s="908"/>
      <c r="D174" s="909"/>
      <c r="E174" s="909"/>
      <c r="F174" s="910"/>
      <c r="G174" s="890"/>
      <c r="H174" s="891"/>
      <c r="I174" s="152"/>
      <c r="J174" s="152"/>
      <c r="K174" s="152"/>
      <c r="L174" s="152"/>
      <c r="M174" s="152"/>
      <c r="N174" s="152"/>
      <c r="O174" s="152"/>
      <c r="P174" s="153"/>
      <c r="Q174" s="153"/>
      <c r="R174" s="156">
        <f t="shared" si="129"/>
        <v>0</v>
      </c>
      <c r="S174" s="156">
        <f t="shared" si="130"/>
        <v>0</v>
      </c>
      <c r="U174" s="157">
        <f t="shared" si="136"/>
        <v>0</v>
      </c>
      <c r="W174" s="152"/>
      <c r="X174" s="152"/>
      <c r="Y174" s="152"/>
      <c r="Z174" s="152"/>
      <c r="AA174" s="152"/>
      <c r="AB174" s="152"/>
      <c r="AC174" s="347"/>
      <c r="AD174" s="152"/>
      <c r="AE174" s="152"/>
      <c r="AF174" s="152"/>
      <c r="AG174" s="152"/>
      <c r="AH174" s="152"/>
      <c r="AI174" s="152"/>
      <c r="AJ174" s="347"/>
      <c r="AK174" s="152"/>
      <c r="AL174" s="152"/>
      <c r="AM174" s="295"/>
      <c r="AN174" s="228"/>
      <c r="AO174" s="228"/>
      <c r="AP174" s="228"/>
      <c r="AQ174" s="228"/>
      <c r="AR174" s="228"/>
      <c r="AS174" s="348"/>
      <c r="AT174" s="264">
        <f t="shared" si="93"/>
        <v>0</v>
      </c>
      <c r="AU174" s="259"/>
      <c r="AV174" s="265">
        <f t="shared" si="133"/>
        <v>0</v>
      </c>
      <c r="AX174" s="265">
        <f t="shared" si="137"/>
        <v>0</v>
      </c>
      <c r="AZ174" s="492">
        <f t="shared" si="134"/>
        <v>0</v>
      </c>
      <c r="BB174" s="492">
        <f t="shared" si="135"/>
        <v>0</v>
      </c>
      <c r="BD174" s="265">
        <f t="shared" si="138"/>
        <v>0</v>
      </c>
      <c r="BE174" s="105"/>
      <c r="BF174" s="105"/>
      <c r="BG174" s="105"/>
      <c r="BH174" s="105"/>
      <c r="BI174" s="105"/>
      <c r="BJ174" s="105"/>
    </row>
    <row r="175" spans="1:62" ht="20.100000000000001" hidden="1" customHeight="1" outlineLevel="1">
      <c r="A175" s="5"/>
      <c r="B175" s="100"/>
      <c r="C175" s="908"/>
      <c r="D175" s="909"/>
      <c r="E175" s="909"/>
      <c r="F175" s="910"/>
      <c r="G175" s="890"/>
      <c r="H175" s="891"/>
      <c r="I175" s="152"/>
      <c r="J175" s="152"/>
      <c r="K175" s="152"/>
      <c r="L175" s="152"/>
      <c r="M175" s="152"/>
      <c r="N175" s="152"/>
      <c r="O175" s="152"/>
      <c r="P175" s="153"/>
      <c r="Q175" s="153"/>
      <c r="R175" s="156">
        <f t="shared" si="129"/>
        <v>0</v>
      </c>
      <c r="S175" s="156">
        <f t="shared" si="130"/>
        <v>0</v>
      </c>
      <c r="U175" s="157">
        <f t="shared" si="136"/>
        <v>0</v>
      </c>
      <c r="W175" s="152"/>
      <c r="X175" s="152"/>
      <c r="Y175" s="152"/>
      <c r="Z175" s="152"/>
      <c r="AA175" s="152"/>
      <c r="AB175" s="152"/>
      <c r="AC175" s="347"/>
      <c r="AD175" s="152"/>
      <c r="AE175" s="152"/>
      <c r="AF175" s="152"/>
      <c r="AG175" s="152"/>
      <c r="AH175" s="152"/>
      <c r="AI175" s="152"/>
      <c r="AJ175" s="347"/>
      <c r="AK175" s="152"/>
      <c r="AL175" s="152"/>
      <c r="AM175" s="295"/>
      <c r="AN175" s="228"/>
      <c r="AO175" s="228"/>
      <c r="AP175" s="228"/>
      <c r="AQ175" s="228"/>
      <c r="AR175" s="228"/>
      <c r="AS175" s="348"/>
      <c r="AT175" s="264">
        <f t="shared" si="93"/>
        <v>0</v>
      </c>
      <c r="AU175" s="259"/>
      <c r="AV175" s="265">
        <f t="shared" si="133"/>
        <v>0</v>
      </c>
      <c r="AX175" s="265">
        <f t="shared" si="137"/>
        <v>0</v>
      </c>
      <c r="AZ175" s="492">
        <f t="shared" si="134"/>
        <v>0</v>
      </c>
      <c r="BB175" s="492">
        <f t="shared" si="135"/>
        <v>0</v>
      </c>
      <c r="BD175" s="265">
        <f t="shared" si="138"/>
        <v>0</v>
      </c>
      <c r="BE175" s="105"/>
      <c r="BF175" s="105"/>
      <c r="BG175" s="105"/>
      <c r="BH175" s="105"/>
      <c r="BI175" s="105"/>
      <c r="BJ175" s="105"/>
    </row>
    <row r="176" spans="1:62" ht="20.100000000000001" hidden="1" customHeight="1" outlineLevel="1">
      <c r="A176" s="5"/>
      <c r="B176" s="100"/>
      <c r="C176" s="908"/>
      <c r="D176" s="909"/>
      <c r="E176" s="909"/>
      <c r="F176" s="910"/>
      <c r="G176" s="890"/>
      <c r="H176" s="891"/>
      <c r="I176" s="152"/>
      <c r="J176" s="152"/>
      <c r="K176" s="152"/>
      <c r="L176" s="152"/>
      <c r="M176" s="152"/>
      <c r="N176" s="152"/>
      <c r="O176" s="152"/>
      <c r="P176" s="153"/>
      <c r="Q176" s="153"/>
      <c r="R176" s="156">
        <f t="shared" si="129"/>
        <v>0</v>
      </c>
      <c r="S176" s="156">
        <f t="shared" si="130"/>
        <v>0</v>
      </c>
      <c r="U176" s="157">
        <f t="shared" si="136"/>
        <v>0</v>
      </c>
      <c r="W176" s="152"/>
      <c r="X176" s="152"/>
      <c r="Y176" s="152"/>
      <c r="Z176" s="152"/>
      <c r="AA176" s="152"/>
      <c r="AB176" s="152"/>
      <c r="AC176" s="347"/>
      <c r="AD176" s="152"/>
      <c r="AE176" s="152"/>
      <c r="AF176" s="152"/>
      <c r="AG176" s="152"/>
      <c r="AH176" s="152"/>
      <c r="AI176" s="152"/>
      <c r="AJ176" s="347"/>
      <c r="AK176" s="152"/>
      <c r="AL176" s="152"/>
      <c r="AM176" s="295"/>
      <c r="AN176" s="228"/>
      <c r="AO176" s="228"/>
      <c r="AP176" s="228"/>
      <c r="AQ176" s="228"/>
      <c r="AR176" s="228"/>
      <c r="AS176" s="348"/>
      <c r="AT176" s="264">
        <f t="shared" si="93"/>
        <v>0</v>
      </c>
      <c r="AU176" s="259"/>
      <c r="AV176" s="265">
        <f t="shared" si="133"/>
        <v>0</v>
      </c>
      <c r="AX176" s="265">
        <f t="shared" si="137"/>
        <v>0</v>
      </c>
      <c r="AZ176" s="492">
        <f t="shared" si="134"/>
        <v>0</v>
      </c>
      <c r="BB176" s="492">
        <f t="shared" si="135"/>
        <v>0</v>
      </c>
      <c r="BD176" s="265">
        <f t="shared" si="138"/>
        <v>0</v>
      </c>
      <c r="BE176" s="105"/>
      <c r="BF176" s="105"/>
      <c r="BG176" s="105"/>
      <c r="BH176" s="105"/>
      <c r="BI176" s="105"/>
      <c r="BJ176" s="105"/>
    </row>
    <row r="177" spans="1:62" ht="20.100000000000001" hidden="1" customHeight="1" outlineLevel="1">
      <c r="A177" s="5"/>
      <c r="B177" s="100"/>
      <c r="C177" s="908"/>
      <c r="D177" s="909"/>
      <c r="E177" s="909"/>
      <c r="F177" s="910"/>
      <c r="G177" s="890"/>
      <c r="H177" s="891"/>
      <c r="I177" s="152"/>
      <c r="J177" s="152"/>
      <c r="K177" s="152"/>
      <c r="L177" s="152"/>
      <c r="M177" s="152"/>
      <c r="N177" s="152"/>
      <c r="O177" s="152"/>
      <c r="P177" s="153"/>
      <c r="Q177" s="153"/>
      <c r="R177" s="156">
        <f t="shared" si="129"/>
        <v>0</v>
      </c>
      <c r="S177" s="156">
        <f t="shared" si="130"/>
        <v>0</v>
      </c>
      <c r="U177" s="157">
        <f t="shared" si="136"/>
        <v>0</v>
      </c>
      <c r="W177" s="152"/>
      <c r="X177" s="152"/>
      <c r="Y177" s="152"/>
      <c r="Z177" s="152"/>
      <c r="AA177" s="152"/>
      <c r="AB177" s="152"/>
      <c r="AC177" s="347"/>
      <c r="AD177" s="152"/>
      <c r="AE177" s="152"/>
      <c r="AF177" s="152"/>
      <c r="AG177" s="152"/>
      <c r="AH177" s="152"/>
      <c r="AI177" s="152"/>
      <c r="AJ177" s="347"/>
      <c r="AK177" s="152"/>
      <c r="AL177" s="152"/>
      <c r="AM177" s="295"/>
      <c r="AN177" s="228"/>
      <c r="AO177" s="228"/>
      <c r="AP177" s="228"/>
      <c r="AQ177" s="228"/>
      <c r="AR177" s="228"/>
      <c r="AS177" s="348"/>
      <c r="AT177" s="264">
        <f t="shared" si="93"/>
        <v>0</v>
      </c>
      <c r="AU177" s="259"/>
      <c r="AV177" s="265">
        <f t="shared" si="133"/>
        <v>0</v>
      </c>
      <c r="AX177" s="265">
        <f t="shared" si="137"/>
        <v>0</v>
      </c>
      <c r="AZ177" s="492">
        <f t="shared" si="134"/>
        <v>0</v>
      </c>
      <c r="BB177" s="492">
        <f t="shared" si="135"/>
        <v>0</v>
      </c>
      <c r="BD177" s="265">
        <f t="shared" si="138"/>
        <v>0</v>
      </c>
      <c r="BE177" s="105"/>
      <c r="BF177" s="105"/>
      <c r="BG177" s="105"/>
      <c r="BH177" s="105"/>
      <c r="BI177" s="105"/>
      <c r="BJ177" s="105"/>
    </row>
    <row r="178" spans="1:62" ht="20.100000000000001" hidden="1" customHeight="1" outlineLevel="1">
      <c r="A178" s="5"/>
      <c r="B178" s="100"/>
      <c r="C178" s="908"/>
      <c r="D178" s="909"/>
      <c r="E178" s="909"/>
      <c r="F178" s="910"/>
      <c r="G178" s="890"/>
      <c r="H178" s="891"/>
      <c r="I178" s="152"/>
      <c r="J178" s="152"/>
      <c r="K178" s="152"/>
      <c r="L178" s="152"/>
      <c r="M178" s="152"/>
      <c r="N178" s="152"/>
      <c r="O178" s="152"/>
      <c r="P178" s="153"/>
      <c r="Q178" s="153"/>
      <c r="R178" s="156">
        <f t="shared" si="129"/>
        <v>0</v>
      </c>
      <c r="S178" s="156">
        <f t="shared" si="130"/>
        <v>0</v>
      </c>
      <c r="U178" s="157">
        <f t="shared" si="136"/>
        <v>0</v>
      </c>
      <c r="W178" s="152"/>
      <c r="X178" s="152"/>
      <c r="Y178" s="152"/>
      <c r="Z178" s="152"/>
      <c r="AA178" s="152"/>
      <c r="AB178" s="152"/>
      <c r="AC178" s="347"/>
      <c r="AD178" s="152"/>
      <c r="AE178" s="152"/>
      <c r="AF178" s="152"/>
      <c r="AG178" s="152"/>
      <c r="AH178" s="152"/>
      <c r="AI178" s="152"/>
      <c r="AJ178" s="347"/>
      <c r="AK178" s="152"/>
      <c r="AL178" s="152"/>
      <c r="AM178" s="295"/>
      <c r="AN178" s="228"/>
      <c r="AO178" s="228"/>
      <c r="AP178" s="228"/>
      <c r="AQ178" s="228"/>
      <c r="AR178" s="228"/>
      <c r="AS178" s="348"/>
      <c r="AT178" s="264">
        <f t="shared" ref="AT178:AT180" si="139">((W178+AD178)*$W$7+(X178+AE178)*$X$7+(Y178+Z178+AF178+AG178)*$Z$7+(AA178+AH178)*$AA$7+(AB178+AI178)*$AB$7)*Zuschläge_IBN</f>
        <v>0</v>
      </c>
      <c r="AU178" s="259"/>
      <c r="AV178" s="265">
        <f t="shared" si="133"/>
        <v>0</v>
      </c>
      <c r="AX178" s="265">
        <f t="shared" si="137"/>
        <v>0</v>
      </c>
      <c r="AZ178" s="492">
        <f t="shared" si="134"/>
        <v>0</v>
      </c>
      <c r="BB178" s="492">
        <f t="shared" si="135"/>
        <v>0</v>
      </c>
      <c r="BD178" s="265">
        <f t="shared" si="138"/>
        <v>0</v>
      </c>
      <c r="BE178" s="105"/>
      <c r="BF178" s="105"/>
      <c r="BG178" s="105"/>
      <c r="BH178" s="105"/>
      <c r="BI178" s="105"/>
      <c r="BJ178" s="105"/>
    </row>
    <row r="179" spans="1:62" ht="20.100000000000001" hidden="1" customHeight="1" outlineLevel="1">
      <c r="A179" s="5"/>
      <c r="B179" s="100"/>
      <c r="C179" s="908"/>
      <c r="D179" s="909"/>
      <c r="E179" s="909"/>
      <c r="F179" s="910"/>
      <c r="G179" s="890"/>
      <c r="H179" s="891"/>
      <c r="I179" s="152"/>
      <c r="J179" s="152"/>
      <c r="K179" s="152"/>
      <c r="L179" s="152"/>
      <c r="M179" s="152"/>
      <c r="N179" s="152"/>
      <c r="O179" s="152"/>
      <c r="P179" s="153"/>
      <c r="Q179" s="153"/>
      <c r="R179" s="156">
        <f t="shared" si="129"/>
        <v>0</v>
      </c>
      <c r="S179" s="156">
        <f t="shared" si="130"/>
        <v>0</v>
      </c>
      <c r="U179" s="157">
        <f t="shared" si="136"/>
        <v>0</v>
      </c>
      <c r="W179" s="152"/>
      <c r="X179" s="152"/>
      <c r="Y179" s="152"/>
      <c r="Z179" s="152"/>
      <c r="AA179" s="152"/>
      <c r="AB179" s="152"/>
      <c r="AC179" s="347"/>
      <c r="AD179" s="152"/>
      <c r="AE179" s="152"/>
      <c r="AF179" s="152"/>
      <c r="AG179" s="152"/>
      <c r="AH179" s="152"/>
      <c r="AI179" s="152"/>
      <c r="AJ179" s="347"/>
      <c r="AK179" s="152"/>
      <c r="AL179" s="152"/>
      <c r="AM179" s="295"/>
      <c r="AN179" s="228"/>
      <c r="AO179" s="228"/>
      <c r="AP179" s="228"/>
      <c r="AQ179" s="228"/>
      <c r="AR179" s="228"/>
      <c r="AS179" s="348"/>
      <c r="AT179" s="264">
        <f t="shared" si="139"/>
        <v>0</v>
      </c>
      <c r="AU179" s="259"/>
      <c r="AV179" s="265">
        <f t="shared" si="133"/>
        <v>0</v>
      </c>
      <c r="AX179" s="265">
        <f t="shared" si="137"/>
        <v>0</v>
      </c>
      <c r="AZ179" s="492">
        <f t="shared" si="134"/>
        <v>0</v>
      </c>
      <c r="BB179" s="492">
        <f t="shared" si="135"/>
        <v>0</v>
      </c>
      <c r="BD179" s="265">
        <f t="shared" si="138"/>
        <v>0</v>
      </c>
      <c r="BE179" s="105"/>
      <c r="BF179" s="105"/>
      <c r="BG179" s="105"/>
      <c r="BH179" s="105"/>
      <c r="BI179" s="105"/>
      <c r="BJ179" s="105"/>
    </row>
    <row r="180" spans="1:62" ht="20.100000000000001" hidden="1" customHeight="1" outlineLevel="1">
      <c r="A180" s="5"/>
      <c r="B180" s="100"/>
      <c r="C180" s="908"/>
      <c r="D180" s="909"/>
      <c r="E180" s="909"/>
      <c r="F180" s="910"/>
      <c r="G180" s="890"/>
      <c r="H180" s="891"/>
      <c r="I180" s="152"/>
      <c r="J180" s="152"/>
      <c r="K180" s="152"/>
      <c r="L180" s="152"/>
      <c r="M180" s="152"/>
      <c r="N180" s="152"/>
      <c r="O180" s="152"/>
      <c r="P180" s="153"/>
      <c r="Q180" s="153"/>
      <c r="R180" s="156">
        <f t="shared" si="129"/>
        <v>0</v>
      </c>
      <c r="S180" s="156">
        <f t="shared" si="130"/>
        <v>0</v>
      </c>
      <c r="U180" s="157">
        <f t="shared" si="136"/>
        <v>0</v>
      </c>
      <c r="W180" s="152"/>
      <c r="X180" s="152"/>
      <c r="Y180" s="152"/>
      <c r="Z180" s="152"/>
      <c r="AA180" s="152"/>
      <c r="AB180" s="152"/>
      <c r="AC180" s="347"/>
      <c r="AD180" s="152"/>
      <c r="AE180" s="152"/>
      <c r="AF180" s="152"/>
      <c r="AG180" s="152"/>
      <c r="AH180" s="152"/>
      <c r="AI180" s="152"/>
      <c r="AJ180" s="347"/>
      <c r="AK180" s="152"/>
      <c r="AL180" s="152"/>
      <c r="AM180" s="295"/>
      <c r="AN180" s="228"/>
      <c r="AO180" s="228"/>
      <c r="AP180" s="228"/>
      <c r="AQ180" s="228"/>
      <c r="AR180" s="228"/>
      <c r="AS180" s="348"/>
      <c r="AT180" s="264">
        <f t="shared" si="139"/>
        <v>0</v>
      </c>
      <c r="AU180" s="259"/>
      <c r="AV180" s="265">
        <f t="shared" si="133"/>
        <v>0</v>
      </c>
      <c r="AX180" s="265">
        <f t="shared" si="137"/>
        <v>0</v>
      </c>
      <c r="AZ180" s="492">
        <f t="shared" si="134"/>
        <v>0</v>
      </c>
      <c r="BB180" s="492">
        <f t="shared" si="135"/>
        <v>0</v>
      </c>
      <c r="BD180" s="265">
        <f t="shared" si="138"/>
        <v>0</v>
      </c>
      <c r="BE180" s="105"/>
      <c r="BF180" s="105"/>
      <c r="BG180" s="105"/>
      <c r="BH180" s="105"/>
      <c r="BI180" s="105"/>
      <c r="BJ180" s="105"/>
    </row>
    <row r="181" spans="1:62" ht="9.9499999999999993" hidden="1" customHeight="1" outlineLevel="1">
      <c r="B181" s="101"/>
      <c r="C181" s="208"/>
      <c r="D181" s="208"/>
      <c r="E181" s="208"/>
      <c r="F181" s="208"/>
      <c r="G181" s="237"/>
      <c r="H181" s="207"/>
      <c r="I181" s="257"/>
      <c r="J181" s="257"/>
      <c r="K181" s="257"/>
      <c r="L181" s="257"/>
      <c r="M181" s="257"/>
      <c r="N181" s="257"/>
      <c r="O181" s="257"/>
      <c r="P181" s="256"/>
      <c r="Q181" s="102"/>
      <c r="R181" s="102"/>
      <c r="S181" s="102"/>
      <c r="U181" s="98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Z181" s="493"/>
      <c r="BE181" s="105"/>
      <c r="BF181" s="105"/>
      <c r="BG181" s="105"/>
      <c r="BH181" s="105"/>
      <c r="BI181" s="105"/>
      <c r="BJ181" s="105"/>
    </row>
    <row r="182" spans="1:62" ht="20.100000000000001" customHeight="1" collapsed="1">
      <c r="B182" s="151">
        <f>B165+1</f>
        <v>11</v>
      </c>
      <c r="C182" s="916"/>
      <c r="D182" s="917"/>
      <c r="E182" s="917"/>
      <c r="F182" s="918"/>
      <c r="G182" s="429"/>
      <c r="H182" s="206">
        <v>1</v>
      </c>
      <c r="I182" s="642">
        <f t="shared" ref="I182" si="140">$H182*SUM(I183:I197)</f>
        <v>0</v>
      </c>
      <c r="J182" s="643">
        <f t="shared" ref="J182:O182" si="141">$H182*SUM(J183:J197)</f>
        <v>0</v>
      </c>
      <c r="K182" s="644">
        <f t="shared" si="141"/>
        <v>0</v>
      </c>
      <c r="L182" s="645">
        <f t="shared" si="141"/>
        <v>0</v>
      </c>
      <c r="M182" s="645">
        <f t="shared" si="141"/>
        <v>0</v>
      </c>
      <c r="N182" s="644">
        <f t="shared" si="141"/>
        <v>0</v>
      </c>
      <c r="O182" s="642">
        <f t="shared" si="141"/>
        <v>0</v>
      </c>
      <c r="P182" s="209">
        <f t="shared" ref="P182:Q182" si="142">$H182*SUM(P183:P197)</f>
        <v>0</v>
      </c>
      <c r="Q182" s="210">
        <f t="shared" si="142"/>
        <v>0</v>
      </c>
      <c r="R182" s="136">
        <f t="shared" ref="R182:R197" si="143">P182*(1+Gewinn)*(1+SicherheitAngebot)</f>
        <v>0</v>
      </c>
      <c r="S182" s="137">
        <f t="shared" ref="S182:S197" si="144">Q182*(1+MGKZ)*(1+Gewinn)*(1+SicherheitAngebot)</f>
        <v>0</v>
      </c>
      <c r="U182" s="10">
        <f>I182*$I$7+J182*$J$7+K182*$K$7+L182*$L$7+M182*$M$7+N182*$N$7+O182*$O$7+R182+S182</f>
        <v>0</v>
      </c>
      <c r="W182" s="646">
        <f t="shared" ref="W182:AB182" si="145">$H182*SUM(W183:W197)</f>
        <v>0</v>
      </c>
      <c r="X182" s="647">
        <f t="shared" si="145"/>
        <v>0</v>
      </c>
      <c r="Y182" s="648">
        <f t="shared" si="145"/>
        <v>0</v>
      </c>
      <c r="Z182" s="649">
        <f t="shared" si="145"/>
        <v>0</v>
      </c>
      <c r="AA182" s="648">
        <f t="shared" si="145"/>
        <v>0</v>
      </c>
      <c r="AB182" s="646">
        <f t="shared" si="145"/>
        <v>0</v>
      </c>
      <c r="AC182" s="258"/>
      <c r="AD182" s="646">
        <f t="shared" ref="AD182:AM182" si="146">$H182*SUM(AD183:AD197)</f>
        <v>0</v>
      </c>
      <c r="AE182" s="647">
        <f t="shared" si="146"/>
        <v>0</v>
      </c>
      <c r="AF182" s="648">
        <f t="shared" si="146"/>
        <v>0</v>
      </c>
      <c r="AG182" s="649">
        <f t="shared" si="146"/>
        <v>0</v>
      </c>
      <c r="AH182" s="648">
        <f t="shared" si="146"/>
        <v>0</v>
      </c>
      <c r="AI182" s="646">
        <f t="shared" si="146"/>
        <v>0</v>
      </c>
      <c r="AJ182" s="258"/>
      <c r="AK182" s="653">
        <f t="shared" si="146"/>
        <v>0</v>
      </c>
      <c r="AL182" s="653">
        <f t="shared" si="146"/>
        <v>0</v>
      </c>
      <c r="AM182" s="653">
        <f t="shared" si="146"/>
        <v>0</v>
      </c>
      <c r="AN182" s="227">
        <f>$H182*SUM(AN183:AN197)*(1+Gewinn)*(1+SicherheitAngebot)</f>
        <v>0</v>
      </c>
      <c r="AO182" s="227">
        <f>$H182*SUM(AO183:AO197)*(1+Gewinn)*(1+SicherheitAngebot)</f>
        <v>0</v>
      </c>
      <c r="AP182" s="227">
        <f>$H182*SUM(AP183:AP197)*(1+Gewinn)*(1+SicherheitAngebot)</f>
        <v>0</v>
      </c>
      <c r="AQ182" s="227">
        <f>$H182*SUM(AQ183:AQ197)*(1+Gewinn)*(1+SicherheitAngebot)</f>
        <v>0</v>
      </c>
      <c r="AR182" s="227">
        <f>$H182*SUM(AR183:AR197)*(1+Gewinn)*(1+SicherheitAngebot)</f>
        <v>0</v>
      </c>
      <c r="AS182" s="262"/>
      <c r="AT182" s="263">
        <f t="shared" ref="AT182:AT214" si="147">((W182+AD182)*$W$7+(X182+AE182)*$X$7+(Y182+Z182+AF182+AG182)*$Z$7+(AA182+AH182)*$AA$7+(AB182+AI182)*$AB$7)*Zuschläge_IBN</f>
        <v>0</v>
      </c>
      <c r="AU182" s="259"/>
      <c r="AV182" s="491">
        <f>AK182*$AK$7+AL182*$AL$7+AM182*$AM$7+SUM(AN182:AR182)+AT182/Zuschläge_IBN+AT182</f>
        <v>0</v>
      </c>
      <c r="AX182" s="685">
        <f>U182+AV182</f>
        <v>0</v>
      </c>
      <c r="AZ182" s="490">
        <f>IF(H182&gt;0,U182/(1+SicherheitAngebot)*(1+Sicherheit),0)</f>
        <v>0</v>
      </c>
      <c r="BB182" s="490">
        <f>IF(H182&gt;0,AV182/(1+SicherheitAngebot)*(1+Sicherheit),0)</f>
        <v>0</v>
      </c>
      <c r="BD182" s="490">
        <f>AZ182+BB182</f>
        <v>0</v>
      </c>
      <c r="BE182" s="105"/>
      <c r="BF182" s="105"/>
      <c r="BG182" s="105"/>
      <c r="BH182" s="105"/>
      <c r="BI182" s="105"/>
      <c r="BJ182" s="105"/>
    </row>
    <row r="183" spans="1:62" ht="20.100000000000001" hidden="1" customHeight="1" outlineLevel="1">
      <c r="B183" s="99"/>
      <c r="C183" s="908"/>
      <c r="D183" s="909"/>
      <c r="E183" s="909"/>
      <c r="F183" s="910"/>
      <c r="G183" s="890"/>
      <c r="H183" s="901"/>
      <c r="I183" s="152"/>
      <c r="J183" s="152"/>
      <c r="K183" s="152"/>
      <c r="L183" s="152"/>
      <c r="M183" s="152"/>
      <c r="N183" s="152"/>
      <c r="O183" s="152"/>
      <c r="P183" s="153"/>
      <c r="Q183" s="153"/>
      <c r="R183" s="156">
        <f t="shared" si="143"/>
        <v>0</v>
      </c>
      <c r="S183" s="156">
        <f t="shared" si="144"/>
        <v>0</v>
      </c>
      <c r="U183" s="157">
        <f>I183*$I$7+J183*$J$7+K183*$K$7+L183*$L$7+M183*$M$7+N183*$N$7+O183*$O$7+R183+S183</f>
        <v>0</v>
      </c>
      <c r="W183" s="152"/>
      <c r="X183" s="152"/>
      <c r="Y183" s="152"/>
      <c r="Z183" s="152"/>
      <c r="AA183" s="152"/>
      <c r="AB183" s="152"/>
      <c r="AC183" s="347"/>
      <c r="AD183" s="152"/>
      <c r="AE183" s="152"/>
      <c r="AF183" s="152"/>
      <c r="AG183" s="152"/>
      <c r="AH183" s="152"/>
      <c r="AI183" s="152"/>
      <c r="AJ183" s="347"/>
      <c r="AK183" s="152"/>
      <c r="AL183" s="152"/>
      <c r="AM183" s="295"/>
      <c r="AN183" s="228"/>
      <c r="AO183" s="228"/>
      <c r="AP183" s="228"/>
      <c r="AQ183" s="228"/>
      <c r="AR183" s="228"/>
      <c r="AS183" s="348"/>
      <c r="AT183" s="264">
        <f t="shared" si="147"/>
        <v>0</v>
      </c>
      <c r="AU183" s="259"/>
      <c r="AV183" s="265">
        <f t="shared" ref="AV183:AV197" si="148">AK183*$AK$7+AL183*$AL$7+AM183*$AM$7+SUM(AN183:AR183)*(1+Gewinn)*(1+SicherheitAngebot)+AT183/Zuschläge_IBN+AT183</f>
        <v>0</v>
      </c>
      <c r="AX183" s="265">
        <f>U183+AV183</f>
        <v>0</v>
      </c>
      <c r="AZ183" s="492">
        <f t="shared" ref="AZ183:AZ197" si="149">U183/(1+SicherheitAngebot)*(1+Sicherheit)</f>
        <v>0</v>
      </c>
      <c r="BB183" s="492">
        <f t="shared" ref="BB183:BB197" si="150">AV183/(1+SicherheitAngebot)*(1+Sicherheit)</f>
        <v>0</v>
      </c>
      <c r="BD183" s="265">
        <f>AZ183+BB183</f>
        <v>0</v>
      </c>
      <c r="BE183" s="105"/>
      <c r="BF183" s="105"/>
      <c r="BG183" s="105"/>
      <c r="BH183" s="105"/>
      <c r="BI183" s="105"/>
      <c r="BJ183" s="105"/>
    </row>
    <row r="184" spans="1:62" ht="20.100000000000001" hidden="1" customHeight="1" outlineLevel="1">
      <c r="B184" s="100"/>
      <c r="C184" s="908"/>
      <c r="D184" s="909"/>
      <c r="E184" s="909"/>
      <c r="F184" s="910"/>
      <c r="G184" s="890"/>
      <c r="H184" s="891"/>
      <c r="I184" s="152"/>
      <c r="J184" s="152"/>
      <c r="K184" s="152"/>
      <c r="L184" s="152"/>
      <c r="M184" s="152"/>
      <c r="N184" s="152"/>
      <c r="O184" s="152"/>
      <c r="P184" s="153"/>
      <c r="Q184" s="153"/>
      <c r="R184" s="156">
        <f t="shared" si="143"/>
        <v>0</v>
      </c>
      <c r="S184" s="156">
        <f t="shared" si="144"/>
        <v>0</v>
      </c>
      <c r="U184" s="157">
        <f t="shared" ref="U184:U197" si="151">I184*$I$7+J184*$J$7+K184*$K$7+L184*$L$7+M184*$M$7+N184*$N$7+O184*$O$7+R184+S184</f>
        <v>0</v>
      </c>
      <c r="W184" s="152"/>
      <c r="X184" s="152"/>
      <c r="Y184" s="152"/>
      <c r="Z184" s="152"/>
      <c r="AA184" s="152"/>
      <c r="AB184" s="152"/>
      <c r="AC184" s="347"/>
      <c r="AD184" s="152"/>
      <c r="AE184" s="152"/>
      <c r="AF184" s="152"/>
      <c r="AG184" s="152"/>
      <c r="AH184" s="152"/>
      <c r="AI184" s="152"/>
      <c r="AJ184" s="347"/>
      <c r="AK184" s="152"/>
      <c r="AL184" s="152"/>
      <c r="AM184" s="295"/>
      <c r="AN184" s="228"/>
      <c r="AO184" s="228"/>
      <c r="AP184" s="228"/>
      <c r="AQ184" s="228"/>
      <c r="AR184" s="228"/>
      <c r="AS184" s="348"/>
      <c r="AT184" s="264">
        <f t="shared" si="147"/>
        <v>0</v>
      </c>
      <c r="AU184" s="259"/>
      <c r="AV184" s="265">
        <f t="shared" si="148"/>
        <v>0</v>
      </c>
      <c r="AX184" s="265">
        <f t="shared" ref="AX184:AX197" si="152">U184+AV184</f>
        <v>0</v>
      </c>
      <c r="AZ184" s="492">
        <f t="shared" si="149"/>
        <v>0</v>
      </c>
      <c r="BB184" s="492">
        <f t="shared" si="150"/>
        <v>0</v>
      </c>
      <c r="BD184" s="265">
        <f t="shared" ref="BD184:BD197" si="153">AZ184+BB184</f>
        <v>0</v>
      </c>
      <c r="BE184" s="105"/>
      <c r="BF184" s="105"/>
      <c r="BG184" s="105"/>
      <c r="BH184" s="105"/>
      <c r="BI184" s="105"/>
      <c r="BJ184" s="105"/>
    </row>
    <row r="185" spans="1:62" ht="20.100000000000001" hidden="1" customHeight="1" outlineLevel="1">
      <c r="B185" s="100"/>
      <c r="C185" s="908"/>
      <c r="D185" s="909"/>
      <c r="E185" s="909"/>
      <c r="F185" s="910"/>
      <c r="G185" s="890"/>
      <c r="H185" s="891"/>
      <c r="I185" s="152"/>
      <c r="J185" s="152"/>
      <c r="K185" s="152"/>
      <c r="L185" s="152"/>
      <c r="M185" s="152"/>
      <c r="N185" s="152"/>
      <c r="O185" s="152"/>
      <c r="P185" s="153"/>
      <c r="Q185" s="153"/>
      <c r="R185" s="156">
        <f t="shared" si="143"/>
        <v>0</v>
      </c>
      <c r="S185" s="156">
        <f t="shared" si="144"/>
        <v>0</v>
      </c>
      <c r="U185" s="157">
        <f t="shared" si="151"/>
        <v>0</v>
      </c>
      <c r="W185" s="152"/>
      <c r="X185" s="152"/>
      <c r="Y185" s="152"/>
      <c r="Z185" s="152"/>
      <c r="AA185" s="152"/>
      <c r="AB185" s="152"/>
      <c r="AC185" s="347"/>
      <c r="AD185" s="152"/>
      <c r="AE185" s="152"/>
      <c r="AF185" s="152"/>
      <c r="AG185" s="152"/>
      <c r="AH185" s="152"/>
      <c r="AI185" s="152"/>
      <c r="AJ185" s="347"/>
      <c r="AK185" s="152"/>
      <c r="AL185" s="152"/>
      <c r="AM185" s="295"/>
      <c r="AN185" s="228"/>
      <c r="AO185" s="228"/>
      <c r="AP185" s="228"/>
      <c r="AQ185" s="228"/>
      <c r="AR185" s="228"/>
      <c r="AS185" s="348"/>
      <c r="AT185" s="264">
        <f t="shared" si="147"/>
        <v>0</v>
      </c>
      <c r="AU185" s="259"/>
      <c r="AV185" s="265">
        <f t="shared" si="148"/>
        <v>0</v>
      </c>
      <c r="AX185" s="265">
        <f t="shared" si="152"/>
        <v>0</v>
      </c>
      <c r="AZ185" s="492">
        <f t="shared" si="149"/>
        <v>0</v>
      </c>
      <c r="BB185" s="492">
        <f t="shared" si="150"/>
        <v>0</v>
      </c>
      <c r="BD185" s="265">
        <f t="shared" si="153"/>
        <v>0</v>
      </c>
      <c r="BE185" s="105"/>
      <c r="BF185" s="105"/>
      <c r="BG185" s="105"/>
      <c r="BH185" s="105"/>
      <c r="BI185" s="105"/>
      <c r="BJ185" s="105"/>
    </row>
    <row r="186" spans="1:62" ht="20.100000000000001" hidden="1" customHeight="1" outlineLevel="1">
      <c r="B186" s="100"/>
      <c r="C186" s="908"/>
      <c r="D186" s="909"/>
      <c r="E186" s="909"/>
      <c r="F186" s="910"/>
      <c r="G186" s="890"/>
      <c r="H186" s="891"/>
      <c r="I186" s="152"/>
      <c r="J186" s="152"/>
      <c r="K186" s="152"/>
      <c r="L186" s="152"/>
      <c r="M186" s="152"/>
      <c r="N186" s="152"/>
      <c r="O186" s="152"/>
      <c r="P186" s="153"/>
      <c r="Q186" s="153"/>
      <c r="R186" s="156">
        <f t="shared" si="143"/>
        <v>0</v>
      </c>
      <c r="S186" s="156">
        <f t="shared" si="144"/>
        <v>0</v>
      </c>
      <c r="U186" s="157">
        <f t="shared" si="151"/>
        <v>0</v>
      </c>
      <c r="W186" s="152"/>
      <c r="X186" s="152"/>
      <c r="Y186" s="152"/>
      <c r="Z186" s="152"/>
      <c r="AA186" s="152"/>
      <c r="AB186" s="152"/>
      <c r="AC186" s="347"/>
      <c r="AD186" s="152"/>
      <c r="AE186" s="152"/>
      <c r="AF186" s="152"/>
      <c r="AG186" s="152"/>
      <c r="AH186" s="152"/>
      <c r="AI186" s="152"/>
      <c r="AJ186" s="347"/>
      <c r="AK186" s="152"/>
      <c r="AL186" s="152"/>
      <c r="AM186" s="295"/>
      <c r="AN186" s="228"/>
      <c r="AO186" s="228"/>
      <c r="AP186" s="228"/>
      <c r="AQ186" s="228"/>
      <c r="AR186" s="228"/>
      <c r="AS186" s="348"/>
      <c r="AT186" s="264">
        <f t="shared" si="147"/>
        <v>0</v>
      </c>
      <c r="AU186" s="259"/>
      <c r="AV186" s="265">
        <f t="shared" si="148"/>
        <v>0</v>
      </c>
      <c r="AX186" s="265">
        <f t="shared" si="152"/>
        <v>0</v>
      </c>
      <c r="AZ186" s="492">
        <f t="shared" si="149"/>
        <v>0</v>
      </c>
      <c r="BB186" s="492">
        <f t="shared" si="150"/>
        <v>0</v>
      </c>
      <c r="BD186" s="265">
        <f t="shared" si="153"/>
        <v>0</v>
      </c>
      <c r="BE186" s="105"/>
      <c r="BF186" s="105"/>
      <c r="BG186" s="105"/>
      <c r="BH186" s="105"/>
      <c r="BI186" s="105"/>
      <c r="BJ186" s="105"/>
    </row>
    <row r="187" spans="1:62" ht="20.100000000000001" hidden="1" customHeight="1" outlineLevel="1">
      <c r="B187" s="100"/>
      <c r="C187" s="908"/>
      <c r="D187" s="909"/>
      <c r="E187" s="909"/>
      <c r="F187" s="910"/>
      <c r="G187" s="890"/>
      <c r="H187" s="891"/>
      <c r="I187" s="152"/>
      <c r="J187" s="152"/>
      <c r="K187" s="152"/>
      <c r="L187" s="152"/>
      <c r="M187" s="152"/>
      <c r="N187" s="152"/>
      <c r="O187" s="152"/>
      <c r="P187" s="153"/>
      <c r="Q187" s="153"/>
      <c r="R187" s="156">
        <f t="shared" si="143"/>
        <v>0</v>
      </c>
      <c r="S187" s="156">
        <f t="shared" si="144"/>
        <v>0</v>
      </c>
      <c r="U187" s="157">
        <f t="shared" si="151"/>
        <v>0</v>
      </c>
      <c r="W187" s="152"/>
      <c r="X187" s="152"/>
      <c r="Y187" s="152"/>
      <c r="Z187" s="152"/>
      <c r="AA187" s="152"/>
      <c r="AB187" s="152"/>
      <c r="AC187" s="347"/>
      <c r="AD187" s="152"/>
      <c r="AE187" s="152"/>
      <c r="AF187" s="152"/>
      <c r="AG187" s="152"/>
      <c r="AH187" s="152"/>
      <c r="AI187" s="152"/>
      <c r="AJ187" s="347"/>
      <c r="AK187" s="152"/>
      <c r="AL187" s="152"/>
      <c r="AM187" s="295"/>
      <c r="AN187" s="228"/>
      <c r="AO187" s="228"/>
      <c r="AP187" s="228"/>
      <c r="AQ187" s="228"/>
      <c r="AR187" s="228"/>
      <c r="AS187" s="348"/>
      <c r="AT187" s="264">
        <f t="shared" si="147"/>
        <v>0</v>
      </c>
      <c r="AU187" s="259"/>
      <c r="AV187" s="265">
        <f t="shared" si="148"/>
        <v>0</v>
      </c>
      <c r="AX187" s="265">
        <f t="shared" si="152"/>
        <v>0</v>
      </c>
      <c r="AZ187" s="492">
        <f t="shared" si="149"/>
        <v>0</v>
      </c>
      <c r="BB187" s="492">
        <f t="shared" si="150"/>
        <v>0</v>
      </c>
      <c r="BD187" s="265">
        <f t="shared" si="153"/>
        <v>0</v>
      </c>
      <c r="BE187" s="105"/>
      <c r="BF187" s="105"/>
      <c r="BG187" s="105"/>
      <c r="BH187" s="105"/>
      <c r="BI187" s="105"/>
      <c r="BJ187" s="105"/>
    </row>
    <row r="188" spans="1:62" ht="20.100000000000001" hidden="1" customHeight="1" outlineLevel="1">
      <c r="B188" s="100"/>
      <c r="C188" s="908"/>
      <c r="D188" s="909"/>
      <c r="E188" s="909"/>
      <c r="F188" s="910"/>
      <c r="G188" s="890"/>
      <c r="H188" s="891"/>
      <c r="I188" s="152"/>
      <c r="J188" s="152"/>
      <c r="K188" s="152"/>
      <c r="L188" s="152"/>
      <c r="M188" s="152"/>
      <c r="N188" s="152"/>
      <c r="O188" s="152"/>
      <c r="P188" s="153"/>
      <c r="Q188" s="153"/>
      <c r="R188" s="156">
        <f t="shared" si="143"/>
        <v>0</v>
      </c>
      <c r="S188" s="156">
        <f t="shared" si="144"/>
        <v>0</v>
      </c>
      <c r="U188" s="157">
        <f t="shared" si="151"/>
        <v>0</v>
      </c>
      <c r="W188" s="152"/>
      <c r="X188" s="152"/>
      <c r="Y188" s="152"/>
      <c r="Z188" s="152"/>
      <c r="AA188" s="152"/>
      <c r="AB188" s="152"/>
      <c r="AC188" s="347"/>
      <c r="AD188" s="152"/>
      <c r="AE188" s="152"/>
      <c r="AF188" s="152"/>
      <c r="AG188" s="152"/>
      <c r="AH188" s="152"/>
      <c r="AI188" s="152"/>
      <c r="AJ188" s="347"/>
      <c r="AK188" s="152"/>
      <c r="AL188" s="152"/>
      <c r="AM188" s="295"/>
      <c r="AN188" s="228"/>
      <c r="AO188" s="228"/>
      <c r="AP188" s="228"/>
      <c r="AQ188" s="228"/>
      <c r="AR188" s="228"/>
      <c r="AS188" s="348"/>
      <c r="AT188" s="264">
        <f t="shared" si="147"/>
        <v>0</v>
      </c>
      <c r="AU188" s="259"/>
      <c r="AV188" s="265">
        <f t="shared" si="148"/>
        <v>0</v>
      </c>
      <c r="AX188" s="265">
        <f t="shared" si="152"/>
        <v>0</v>
      </c>
      <c r="AZ188" s="492">
        <f t="shared" si="149"/>
        <v>0</v>
      </c>
      <c r="BB188" s="492">
        <f t="shared" si="150"/>
        <v>0</v>
      </c>
      <c r="BD188" s="265">
        <f t="shared" si="153"/>
        <v>0</v>
      </c>
      <c r="BE188" s="105"/>
      <c r="BF188" s="105"/>
      <c r="BG188" s="105"/>
      <c r="BH188" s="105"/>
      <c r="BI188" s="105"/>
      <c r="BJ188" s="105"/>
    </row>
    <row r="189" spans="1:62" ht="20.100000000000001" hidden="1" customHeight="1" outlineLevel="1">
      <c r="B189" s="100"/>
      <c r="C189" s="908"/>
      <c r="D189" s="909"/>
      <c r="E189" s="909"/>
      <c r="F189" s="910"/>
      <c r="G189" s="890"/>
      <c r="H189" s="891"/>
      <c r="I189" s="152"/>
      <c r="J189" s="152"/>
      <c r="K189" s="152"/>
      <c r="L189" s="152"/>
      <c r="M189" s="152"/>
      <c r="N189" s="152"/>
      <c r="O189" s="152"/>
      <c r="P189" s="153"/>
      <c r="Q189" s="153"/>
      <c r="R189" s="156">
        <f t="shared" si="143"/>
        <v>0</v>
      </c>
      <c r="S189" s="156">
        <f t="shared" si="144"/>
        <v>0</v>
      </c>
      <c r="U189" s="157">
        <f t="shared" si="151"/>
        <v>0</v>
      </c>
      <c r="W189" s="152"/>
      <c r="X189" s="152"/>
      <c r="Y189" s="152"/>
      <c r="Z189" s="152"/>
      <c r="AA189" s="152"/>
      <c r="AB189" s="152"/>
      <c r="AC189" s="347"/>
      <c r="AD189" s="152"/>
      <c r="AE189" s="152"/>
      <c r="AF189" s="152"/>
      <c r="AG189" s="152"/>
      <c r="AH189" s="152"/>
      <c r="AI189" s="152"/>
      <c r="AJ189" s="347"/>
      <c r="AK189" s="152"/>
      <c r="AL189" s="152"/>
      <c r="AM189" s="295"/>
      <c r="AN189" s="228"/>
      <c r="AO189" s="228"/>
      <c r="AP189" s="228"/>
      <c r="AQ189" s="228"/>
      <c r="AR189" s="228"/>
      <c r="AS189" s="348"/>
      <c r="AT189" s="264">
        <f t="shared" si="147"/>
        <v>0</v>
      </c>
      <c r="AU189" s="259"/>
      <c r="AV189" s="265">
        <f t="shared" si="148"/>
        <v>0</v>
      </c>
      <c r="AX189" s="265">
        <f t="shared" si="152"/>
        <v>0</v>
      </c>
      <c r="AZ189" s="492">
        <f t="shared" si="149"/>
        <v>0</v>
      </c>
      <c r="BB189" s="492">
        <f t="shared" si="150"/>
        <v>0</v>
      </c>
      <c r="BD189" s="265">
        <f t="shared" si="153"/>
        <v>0</v>
      </c>
      <c r="BE189" s="105"/>
      <c r="BF189" s="105"/>
      <c r="BG189" s="105"/>
      <c r="BH189" s="105"/>
      <c r="BI189" s="105"/>
      <c r="BJ189" s="105"/>
    </row>
    <row r="190" spans="1:62" ht="20.100000000000001" hidden="1" customHeight="1" outlineLevel="1">
      <c r="B190" s="100"/>
      <c r="C190" s="908"/>
      <c r="D190" s="909"/>
      <c r="E190" s="909"/>
      <c r="F190" s="910"/>
      <c r="G190" s="890"/>
      <c r="H190" s="891"/>
      <c r="I190" s="152"/>
      <c r="J190" s="152"/>
      <c r="K190" s="152"/>
      <c r="L190" s="152"/>
      <c r="M190" s="152"/>
      <c r="N190" s="152"/>
      <c r="O190" s="152"/>
      <c r="P190" s="153"/>
      <c r="Q190" s="153"/>
      <c r="R190" s="156">
        <f t="shared" si="143"/>
        <v>0</v>
      </c>
      <c r="S190" s="156">
        <f t="shared" si="144"/>
        <v>0</v>
      </c>
      <c r="U190" s="157">
        <f t="shared" si="151"/>
        <v>0</v>
      </c>
      <c r="W190" s="152"/>
      <c r="X190" s="152"/>
      <c r="Y190" s="152"/>
      <c r="Z190" s="152"/>
      <c r="AA190" s="152"/>
      <c r="AB190" s="152"/>
      <c r="AC190" s="347"/>
      <c r="AD190" s="152"/>
      <c r="AE190" s="152"/>
      <c r="AF190" s="152"/>
      <c r="AG190" s="152"/>
      <c r="AH190" s="152"/>
      <c r="AI190" s="152"/>
      <c r="AJ190" s="347"/>
      <c r="AK190" s="152"/>
      <c r="AL190" s="152"/>
      <c r="AM190" s="295"/>
      <c r="AN190" s="228"/>
      <c r="AO190" s="228"/>
      <c r="AP190" s="228"/>
      <c r="AQ190" s="228"/>
      <c r="AR190" s="228"/>
      <c r="AS190" s="348"/>
      <c r="AT190" s="264">
        <f t="shared" si="147"/>
        <v>0</v>
      </c>
      <c r="AU190" s="259"/>
      <c r="AV190" s="265">
        <f t="shared" si="148"/>
        <v>0</v>
      </c>
      <c r="AX190" s="265">
        <f t="shared" si="152"/>
        <v>0</v>
      </c>
      <c r="AZ190" s="492">
        <f t="shared" si="149"/>
        <v>0</v>
      </c>
      <c r="BB190" s="492">
        <f t="shared" si="150"/>
        <v>0</v>
      </c>
      <c r="BD190" s="265">
        <f t="shared" si="153"/>
        <v>0</v>
      </c>
      <c r="BE190" s="105"/>
      <c r="BF190" s="105"/>
      <c r="BG190" s="105"/>
      <c r="BH190" s="105"/>
      <c r="BI190" s="105"/>
      <c r="BJ190" s="105"/>
    </row>
    <row r="191" spans="1:62" ht="20.100000000000001" hidden="1" customHeight="1" outlineLevel="1">
      <c r="B191" s="100"/>
      <c r="C191" s="908"/>
      <c r="D191" s="909"/>
      <c r="E191" s="909"/>
      <c r="F191" s="910"/>
      <c r="G191" s="890"/>
      <c r="H191" s="891"/>
      <c r="I191" s="152"/>
      <c r="J191" s="152"/>
      <c r="K191" s="152"/>
      <c r="L191" s="152"/>
      <c r="M191" s="152"/>
      <c r="N191" s="152"/>
      <c r="O191" s="152"/>
      <c r="P191" s="153"/>
      <c r="Q191" s="153"/>
      <c r="R191" s="156">
        <f t="shared" si="143"/>
        <v>0</v>
      </c>
      <c r="S191" s="156">
        <f t="shared" si="144"/>
        <v>0</v>
      </c>
      <c r="U191" s="157">
        <f t="shared" si="151"/>
        <v>0</v>
      </c>
      <c r="W191" s="152"/>
      <c r="X191" s="152"/>
      <c r="Y191" s="152"/>
      <c r="Z191" s="152"/>
      <c r="AA191" s="152"/>
      <c r="AB191" s="152"/>
      <c r="AC191" s="347"/>
      <c r="AD191" s="152"/>
      <c r="AE191" s="152"/>
      <c r="AF191" s="152"/>
      <c r="AG191" s="152"/>
      <c r="AH191" s="152"/>
      <c r="AI191" s="152"/>
      <c r="AJ191" s="347"/>
      <c r="AK191" s="152"/>
      <c r="AL191" s="152"/>
      <c r="AM191" s="295"/>
      <c r="AN191" s="228"/>
      <c r="AO191" s="228"/>
      <c r="AP191" s="228"/>
      <c r="AQ191" s="228"/>
      <c r="AR191" s="228"/>
      <c r="AS191" s="348"/>
      <c r="AT191" s="264">
        <f t="shared" si="147"/>
        <v>0</v>
      </c>
      <c r="AU191" s="259"/>
      <c r="AV191" s="265">
        <f t="shared" si="148"/>
        <v>0</v>
      </c>
      <c r="AX191" s="265">
        <f t="shared" si="152"/>
        <v>0</v>
      </c>
      <c r="AZ191" s="492">
        <f t="shared" si="149"/>
        <v>0</v>
      </c>
      <c r="BB191" s="492">
        <f t="shared" si="150"/>
        <v>0</v>
      </c>
      <c r="BD191" s="265">
        <f t="shared" si="153"/>
        <v>0</v>
      </c>
      <c r="BE191" s="105"/>
      <c r="BF191" s="105"/>
      <c r="BG191" s="105"/>
      <c r="BH191" s="105"/>
      <c r="BI191" s="105"/>
      <c r="BJ191" s="105"/>
    </row>
    <row r="192" spans="1:62" ht="20.100000000000001" hidden="1" customHeight="1" outlineLevel="1">
      <c r="B192" s="100"/>
      <c r="C192" s="908"/>
      <c r="D192" s="909"/>
      <c r="E192" s="909"/>
      <c r="F192" s="910"/>
      <c r="G192" s="890"/>
      <c r="H192" s="891"/>
      <c r="I192" s="152"/>
      <c r="J192" s="152"/>
      <c r="K192" s="152"/>
      <c r="L192" s="152"/>
      <c r="M192" s="152"/>
      <c r="N192" s="152"/>
      <c r="O192" s="152"/>
      <c r="P192" s="153"/>
      <c r="Q192" s="153"/>
      <c r="R192" s="156">
        <f t="shared" si="143"/>
        <v>0</v>
      </c>
      <c r="S192" s="156">
        <f t="shared" si="144"/>
        <v>0</v>
      </c>
      <c r="U192" s="157">
        <f t="shared" si="151"/>
        <v>0</v>
      </c>
      <c r="W192" s="152"/>
      <c r="X192" s="152"/>
      <c r="Y192" s="152"/>
      <c r="Z192" s="152"/>
      <c r="AA192" s="152"/>
      <c r="AB192" s="152"/>
      <c r="AC192" s="347"/>
      <c r="AD192" s="152"/>
      <c r="AE192" s="152"/>
      <c r="AF192" s="152"/>
      <c r="AG192" s="152"/>
      <c r="AH192" s="152"/>
      <c r="AI192" s="152"/>
      <c r="AJ192" s="347"/>
      <c r="AK192" s="152"/>
      <c r="AL192" s="152"/>
      <c r="AM192" s="295"/>
      <c r="AN192" s="228"/>
      <c r="AO192" s="228"/>
      <c r="AP192" s="228"/>
      <c r="AQ192" s="228"/>
      <c r="AR192" s="228"/>
      <c r="AS192" s="348"/>
      <c r="AT192" s="264">
        <f t="shared" si="147"/>
        <v>0</v>
      </c>
      <c r="AU192" s="259"/>
      <c r="AV192" s="265">
        <f t="shared" si="148"/>
        <v>0</v>
      </c>
      <c r="AX192" s="265">
        <f t="shared" si="152"/>
        <v>0</v>
      </c>
      <c r="AZ192" s="492">
        <f t="shared" si="149"/>
        <v>0</v>
      </c>
      <c r="BB192" s="492">
        <f t="shared" si="150"/>
        <v>0</v>
      </c>
      <c r="BD192" s="265">
        <f t="shared" si="153"/>
        <v>0</v>
      </c>
      <c r="BE192" s="105"/>
      <c r="BF192" s="105"/>
      <c r="BG192" s="105"/>
      <c r="BH192" s="105"/>
      <c r="BI192" s="105"/>
      <c r="BJ192" s="105"/>
    </row>
    <row r="193" spans="2:62" ht="20.100000000000001" hidden="1" customHeight="1" outlineLevel="1">
      <c r="B193" s="100"/>
      <c r="C193" s="908"/>
      <c r="D193" s="909"/>
      <c r="E193" s="909"/>
      <c r="F193" s="910"/>
      <c r="G193" s="890"/>
      <c r="H193" s="891"/>
      <c r="I193" s="152"/>
      <c r="J193" s="152"/>
      <c r="K193" s="152"/>
      <c r="L193" s="152"/>
      <c r="M193" s="152"/>
      <c r="N193" s="152"/>
      <c r="O193" s="152"/>
      <c r="P193" s="153"/>
      <c r="Q193" s="153"/>
      <c r="R193" s="156">
        <f t="shared" si="143"/>
        <v>0</v>
      </c>
      <c r="S193" s="156">
        <f t="shared" si="144"/>
        <v>0</v>
      </c>
      <c r="U193" s="157">
        <f t="shared" si="151"/>
        <v>0</v>
      </c>
      <c r="W193" s="152"/>
      <c r="X193" s="152"/>
      <c r="Y193" s="152"/>
      <c r="Z193" s="152"/>
      <c r="AA193" s="152"/>
      <c r="AB193" s="152"/>
      <c r="AC193" s="347"/>
      <c r="AD193" s="152"/>
      <c r="AE193" s="152"/>
      <c r="AF193" s="152"/>
      <c r="AG193" s="152"/>
      <c r="AH193" s="152"/>
      <c r="AI193" s="152"/>
      <c r="AJ193" s="347"/>
      <c r="AK193" s="152"/>
      <c r="AL193" s="152"/>
      <c r="AM193" s="295"/>
      <c r="AN193" s="228"/>
      <c r="AO193" s="228"/>
      <c r="AP193" s="228"/>
      <c r="AQ193" s="228"/>
      <c r="AR193" s="228"/>
      <c r="AS193" s="348"/>
      <c r="AT193" s="264">
        <f t="shared" si="147"/>
        <v>0</v>
      </c>
      <c r="AU193" s="259"/>
      <c r="AV193" s="265">
        <f t="shared" si="148"/>
        <v>0</v>
      </c>
      <c r="AX193" s="265">
        <f t="shared" si="152"/>
        <v>0</v>
      </c>
      <c r="AZ193" s="492">
        <f t="shared" si="149"/>
        <v>0</v>
      </c>
      <c r="BB193" s="492">
        <f t="shared" si="150"/>
        <v>0</v>
      </c>
      <c r="BD193" s="265">
        <f t="shared" si="153"/>
        <v>0</v>
      </c>
      <c r="BE193" s="105"/>
      <c r="BF193" s="105"/>
      <c r="BG193" s="105"/>
      <c r="BH193" s="105"/>
      <c r="BI193" s="105"/>
      <c r="BJ193" s="105"/>
    </row>
    <row r="194" spans="2:62" ht="20.100000000000001" hidden="1" customHeight="1" outlineLevel="1">
      <c r="B194" s="100"/>
      <c r="C194" s="908"/>
      <c r="D194" s="909"/>
      <c r="E194" s="909"/>
      <c r="F194" s="910"/>
      <c r="G194" s="890"/>
      <c r="H194" s="891"/>
      <c r="I194" s="152"/>
      <c r="J194" s="152"/>
      <c r="K194" s="152"/>
      <c r="L194" s="152"/>
      <c r="M194" s="152"/>
      <c r="N194" s="152"/>
      <c r="O194" s="152"/>
      <c r="P194" s="153"/>
      <c r="Q194" s="153"/>
      <c r="R194" s="156">
        <f t="shared" si="143"/>
        <v>0</v>
      </c>
      <c r="S194" s="156">
        <f t="shared" si="144"/>
        <v>0</v>
      </c>
      <c r="U194" s="157">
        <f t="shared" si="151"/>
        <v>0</v>
      </c>
      <c r="W194" s="152"/>
      <c r="X194" s="152"/>
      <c r="Y194" s="152"/>
      <c r="Z194" s="152"/>
      <c r="AA194" s="152"/>
      <c r="AB194" s="152"/>
      <c r="AC194" s="347"/>
      <c r="AD194" s="152"/>
      <c r="AE194" s="152"/>
      <c r="AF194" s="152"/>
      <c r="AG194" s="152"/>
      <c r="AH194" s="152"/>
      <c r="AI194" s="152"/>
      <c r="AJ194" s="347"/>
      <c r="AK194" s="152"/>
      <c r="AL194" s="152"/>
      <c r="AM194" s="295"/>
      <c r="AN194" s="228"/>
      <c r="AO194" s="228"/>
      <c r="AP194" s="228"/>
      <c r="AQ194" s="228"/>
      <c r="AR194" s="228"/>
      <c r="AS194" s="348"/>
      <c r="AT194" s="264">
        <f t="shared" si="147"/>
        <v>0</v>
      </c>
      <c r="AU194" s="259"/>
      <c r="AV194" s="265">
        <f t="shared" si="148"/>
        <v>0</v>
      </c>
      <c r="AX194" s="265">
        <f t="shared" si="152"/>
        <v>0</v>
      </c>
      <c r="AZ194" s="492">
        <f t="shared" si="149"/>
        <v>0</v>
      </c>
      <c r="BB194" s="492">
        <f t="shared" si="150"/>
        <v>0</v>
      </c>
      <c r="BD194" s="265">
        <f t="shared" si="153"/>
        <v>0</v>
      </c>
      <c r="BE194" s="105"/>
      <c r="BF194" s="105"/>
      <c r="BG194" s="105"/>
      <c r="BH194" s="105"/>
      <c r="BI194" s="105"/>
      <c r="BJ194" s="105"/>
    </row>
    <row r="195" spans="2:62" ht="20.100000000000001" hidden="1" customHeight="1" outlineLevel="1">
      <c r="B195" s="100"/>
      <c r="C195" s="908"/>
      <c r="D195" s="909"/>
      <c r="E195" s="909"/>
      <c r="F195" s="910"/>
      <c r="G195" s="890"/>
      <c r="H195" s="891"/>
      <c r="I195" s="152"/>
      <c r="J195" s="152"/>
      <c r="K195" s="152"/>
      <c r="L195" s="152"/>
      <c r="M195" s="152"/>
      <c r="N195" s="152"/>
      <c r="O195" s="152"/>
      <c r="P195" s="153"/>
      <c r="Q195" s="153"/>
      <c r="R195" s="156">
        <f t="shared" si="143"/>
        <v>0</v>
      </c>
      <c r="S195" s="156">
        <f t="shared" si="144"/>
        <v>0</v>
      </c>
      <c r="U195" s="157">
        <f t="shared" si="151"/>
        <v>0</v>
      </c>
      <c r="W195" s="152"/>
      <c r="X195" s="152"/>
      <c r="Y195" s="152"/>
      <c r="Z195" s="152"/>
      <c r="AA195" s="152"/>
      <c r="AB195" s="152"/>
      <c r="AC195" s="347"/>
      <c r="AD195" s="152"/>
      <c r="AE195" s="152"/>
      <c r="AF195" s="152"/>
      <c r="AG195" s="152"/>
      <c r="AH195" s="152"/>
      <c r="AI195" s="152"/>
      <c r="AJ195" s="347"/>
      <c r="AK195" s="152"/>
      <c r="AL195" s="152"/>
      <c r="AM195" s="295"/>
      <c r="AN195" s="228"/>
      <c r="AO195" s="228"/>
      <c r="AP195" s="228"/>
      <c r="AQ195" s="228"/>
      <c r="AR195" s="228"/>
      <c r="AS195" s="348"/>
      <c r="AT195" s="264">
        <f t="shared" si="147"/>
        <v>0</v>
      </c>
      <c r="AU195" s="259"/>
      <c r="AV195" s="265">
        <f t="shared" si="148"/>
        <v>0</v>
      </c>
      <c r="AX195" s="265">
        <f t="shared" si="152"/>
        <v>0</v>
      </c>
      <c r="AZ195" s="492">
        <f t="shared" si="149"/>
        <v>0</v>
      </c>
      <c r="BB195" s="492">
        <f t="shared" si="150"/>
        <v>0</v>
      </c>
      <c r="BD195" s="265">
        <f t="shared" si="153"/>
        <v>0</v>
      </c>
      <c r="BE195" s="105"/>
      <c r="BF195" s="105"/>
      <c r="BG195" s="105"/>
      <c r="BH195" s="105"/>
      <c r="BI195" s="105"/>
      <c r="BJ195" s="105"/>
    </row>
    <row r="196" spans="2:62" ht="20.100000000000001" hidden="1" customHeight="1" outlineLevel="1">
      <c r="B196" s="100"/>
      <c r="C196" s="908"/>
      <c r="D196" s="909"/>
      <c r="E196" s="909"/>
      <c r="F196" s="910"/>
      <c r="G196" s="890"/>
      <c r="H196" s="891"/>
      <c r="I196" s="152"/>
      <c r="J196" s="152"/>
      <c r="K196" s="152"/>
      <c r="L196" s="152"/>
      <c r="M196" s="152"/>
      <c r="N196" s="152"/>
      <c r="O196" s="152"/>
      <c r="P196" s="153"/>
      <c r="Q196" s="153"/>
      <c r="R196" s="156">
        <f t="shared" si="143"/>
        <v>0</v>
      </c>
      <c r="S196" s="156">
        <f t="shared" si="144"/>
        <v>0</v>
      </c>
      <c r="U196" s="157">
        <f t="shared" si="151"/>
        <v>0</v>
      </c>
      <c r="W196" s="152"/>
      <c r="X196" s="152"/>
      <c r="Y196" s="152"/>
      <c r="Z196" s="152"/>
      <c r="AA196" s="152"/>
      <c r="AB196" s="152"/>
      <c r="AC196" s="347"/>
      <c r="AD196" s="152"/>
      <c r="AE196" s="152"/>
      <c r="AF196" s="152"/>
      <c r="AG196" s="152"/>
      <c r="AH196" s="152"/>
      <c r="AI196" s="152"/>
      <c r="AJ196" s="347"/>
      <c r="AK196" s="152"/>
      <c r="AL196" s="152"/>
      <c r="AM196" s="295"/>
      <c r="AN196" s="228"/>
      <c r="AO196" s="228"/>
      <c r="AP196" s="228"/>
      <c r="AQ196" s="228"/>
      <c r="AR196" s="228"/>
      <c r="AS196" s="348"/>
      <c r="AT196" s="264">
        <f t="shared" si="147"/>
        <v>0</v>
      </c>
      <c r="AU196" s="259"/>
      <c r="AV196" s="265">
        <f t="shared" si="148"/>
        <v>0</v>
      </c>
      <c r="AX196" s="265">
        <f t="shared" si="152"/>
        <v>0</v>
      </c>
      <c r="AZ196" s="492">
        <f t="shared" si="149"/>
        <v>0</v>
      </c>
      <c r="BB196" s="492">
        <f t="shared" si="150"/>
        <v>0</v>
      </c>
      <c r="BD196" s="265">
        <f t="shared" si="153"/>
        <v>0</v>
      </c>
      <c r="BE196" s="105"/>
      <c r="BF196" s="105"/>
      <c r="BG196" s="105"/>
      <c r="BH196" s="105"/>
      <c r="BI196" s="105"/>
      <c r="BJ196" s="105"/>
    </row>
    <row r="197" spans="2:62" ht="20.100000000000001" hidden="1" customHeight="1" outlineLevel="1">
      <c r="B197" s="100"/>
      <c r="C197" s="908"/>
      <c r="D197" s="909"/>
      <c r="E197" s="909"/>
      <c r="F197" s="910"/>
      <c r="G197" s="890"/>
      <c r="H197" s="891"/>
      <c r="I197" s="152"/>
      <c r="J197" s="152"/>
      <c r="K197" s="152"/>
      <c r="L197" s="152"/>
      <c r="M197" s="152"/>
      <c r="N197" s="152"/>
      <c r="O197" s="152"/>
      <c r="P197" s="153"/>
      <c r="Q197" s="153"/>
      <c r="R197" s="156">
        <f t="shared" si="143"/>
        <v>0</v>
      </c>
      <c r="S197" s="156">
        <f t="shared" si="144"/>
        <v>0</v>
      </c>
      <c r="U197" s="157">
        <f t="shared" si="151"/>
        <v>0</v>
      </c>
      <c r="W197" s="152"/>
      <c r="X197" s="152"/>
      <c r="Y197" s="152"/>
      <c r="Z197" s="152"/>
      <c r="AA197" s="152"/>
      <c r="AB197" s="152"/>
      <c r="AC197" s="347"/>
      <c r="AD197" s="152"/>
      <c r="AE197" s="152"/>
      <c r="AF197" s="152"/>
      <c r="AG197" s="152"/>
      <c r="AH197" s="152"/>
      <c r="AI197" s="152"/>
      <c r="AJ197" s="347"/>
      <c r="AK197" s="152"/>
      <c r="AL197" s="152"/>
      <c r="AM197" s="295"/>
      <c r="AN197" s="228"/>
      <c r="AO197" s="228"/>
      <c r="AP197" s="228"/>
      <c r="AQ197" s="228"/>
      <c r="AR197" s="228"/>
      <c r="AS197" s="348"/>
      <c r="AT197" s="264">
        <f t="shared" si="147"/>
        <v>0</v>
      </c>
      <c r="AU197" s="259"/>
      <c r="AV197" s="265">
        <f t="shared" si="148"/>
        <v>0</v>
      </c>
      <c r="AX197" s="265">
        <f t="shared" si="152"/>
        <v>0</v>
      </c>
      <c r="AZ197" s="492">
        <f t="shared" si="149"/>
        <v>0</v>
      </c>
      <c r="BB197" s="492">
        <f t="shared" si="150"/>
        <v>0</v>
      </c>
      <c r="BD197" s="265">
        <f t="shared" si="153"/>
        <v>0</v>
      </c>
      <c r="BE197" s="105"/>
      <c r="BF197" s="105"/>
      <c r="BG197" s="105"/>
      <c r="BH197" s="105"/>
      <c r="BI197" s="105"/>
      <c r="BJ197" s="105"/>
    </row>
    <row r="198" spans="2:62" ht="9.9499999999999993" hidden="1" customHeight="1" outlineLevel="1">
      <c r="B198" s="101"/>
      <c r="C198" s="208"/>
      <c r="D198" s="208"/>
      <c r="E198" s="208"/>
      <c r="F198" s="208"/>
      <c r="G198" s="237"/>
      <c r="H198" s="207"/>
      <c r="I198" s="257"/>
      <c r="J198" s="257"/>
      <c r="K198" s="257"/>
      <c r="L198" s="257"/>
      <c r="M198" s="257"/>
      <c r="N198" s="257"/>
      <c r="O198" s="257"/>
      <c r="P198" s="256"/>
      <c r="Q198" s="102"/>
      <c r="R198" s="102"/>
      <c r="S198" s="102"/>
      <c r="U198" s="98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Z198" s="493"/>
      <c r="BE198" s="105"/>
      <c r="BF198" s="105"/>
      <c r="BG198" s="105"/>
      <c r="BH198" s="105"/>
      <c r="BI198" s="105"/>
      <c r="BJ198" s="105"/>
    </row>
    <row r="199" spans="2:62" ht="20.100000000000001" customHeight="1" collapsed="1">
      <c r="B199" s="151">
        <f>B182+1</f>
        <v>12</v>
      </c>
      <c r="C199" s="916"/>
      <c r="D199" s="917"/>
      <c r="E199" s="917"/>
      <c r="F199" s="918"/>
      <c r="G199" s="429"/>
      <c r="H199" s="206">
        <v>1</v>
      </c>
      <c r="I199" s="642">
        <f t="shared" ref="I199" si="154">$H199*SUM(I200:I214)</f>
        <v>0</v>
      </c>
      <c r="J199" s="643">
        <f t="shared" ref="J199:O199" si="155">$H199*SUM(J200:J214)</f>
        <v>0</v>
      </c>
      <c r="K199" s="644">
        <f t="shared" si="155"/>
        <v>0</v>
      </c>
      <c r="L199" s="645">
        <f t="shared" si="155"/>
        <v>0</v>
      </c>
      <c r="M199" s="645">
        <f t="shared" si="155"/>
        <v>0</v>
      </c>
      <c r="N199" s="644">
        <f t="shared" si="155"/>
        <v>0</v>
      </c>
      <c r="O199" s="642">
        <f t="shared" si="155"/>
        <v>0</v>
      </c>
      <c r="P199" s="209">
        <f t="shared" ref="P199:Q199" si="156">$H199*SUM(P200:P214)</f>
        <v>0</v>
      </c>
      <c r="Q199" s="210">
        <f t="shared" si="156"/>
        <v>0</v>
      </c>
      <c r="R199" s="136">
        <f t="shared" ref="R199:R214" si="157">P199*(1+Gewinn)*(1+SicherheitAngebot)</f>
        <v>0</v>
      </c>
      <c r="S199" s="137">
        <f t="shared" ref="S199:S214" si="158">Q199*(1+MGKZ)*(1+Gewinn)*(1+SicherheitAngebot)</f>
        <v>0</v>
      </c>
      <c r="U199" s="10">
        <f>I199*$I$7+J199*$J$7+K199*$K$7+L199*$L$7+M199*$M$7+N199*$N$7+O199*$O$7+R199+S199</f>
        <v>0</v>
      </c>
      <c r="W199" s="646">
        <f t="shared" ref="W199:AB199" si="159">$H199*SUM(W200:W214)</f>
        <v>0</v>
      </c>
      <c r="X199" s="647">
        <f t="shared" si="159"/>
        <v>0</v>
      </c>
      <c r="Y199" s="648">
        <f t="shared" si="159"/>
        <v>0</v>
      </c>
      <c r="Z199" s="649">
        <f t="shared" si="159"/>
        <v>0</v>
      </c>
      <c r="AA199" s="648">
        <f t="shared" si="159"/>
        <v>0</v>
      </c>
      <c r="AB199" s="646">
        <f t="shared" si="159"/>
        <v>0</v>
      </c>
      <c r="AC199" s="258"/>
      <c r="AD199" s="646">
        <f t="shared" ref="AD199:AM199" si="160">$H199*SUM(AD200:AD214)</f>
        <v>0</v>
      </c>
      <c r="AE199" s="647">
        <f t="shared" si="160"/>
        <v>0</v>
      </c>
      <c r="AF199" s="648">
        <f t="shared" si="160"/>
        <v>0</v>
      </c>
      <c r="AG199" s="649">
        <f t="shared" si="160"/>
        <v>0</v>
      </c>
      <c r="AH199" s="648">
        <f t="shared" si="160"/>
        <v>0</v>
      </c>
      <c r="AI199" s="646">
        <f t="shared" si="160"/>
        <v>0</v>
      </c>
      <c r="AJ199" s="258"/>
      <c r="AK199" s="653">
        <f t="shared" si="160"/>
        <v>0</v>
      </c>
      <c r="AL199" s="653">
        <f t="shared" si="160"/>
        <v>0</v>
      </c>
      <c r="AM199" s="653">
        <f t="shared" si="160"/>
        <v>0</v>
      </c>
      <c r="AN199" s="227">
        <f>$H199*SUM(AN200:AN214)*(1+Gewinn)*(1+SicherheitAngebot)</f>
        <v>0</v>
      </c>
      <c r="AO199" s="227">
        <f>$H199*SUM(AO200:AO214)*(1+Gewinn)*(1+SicherheitAngebot)</f>
        <v>0</v>
      </c>
      <c r="AP199" s="227">
        <f>$H199*SUM(AP200:AP214)*(1+Gewinn)*(1+SicherheitAngebot)</f>
        <v>0</v>
      </c>
      <c r="AQ199" s="227">
        <f>$H199*SUM(AQ200:AQ214)*(1+Gewinn)*(1+SicherheitAngebot)</f>
        <v>0</v>
      </c>
      <c r="AR199" s="227">
        <f>$H199*SUM(AR200:AR214)*(1+Gewinn)*(1+SicherheitAngebot)</f>
        <v>0</v>
      </c>
      <c r="AS199" s="262"/>
      <c r="AT199" s="263">
        <f t="shared" si="147"/>
        <v>0</v>
      </c>
      <c r="AU199" s="259"/>
      <c r="AV199" s="491">
        <f>AK199*$AK$7+AL199*$AL$7+AM199*$AM$7+SUM(AN199:AR199)+AT199/Zuschläge_IBN+AT199</f>
        <v>0</v>
      </c>
      <c r="AX199" s="685">
        <f>U199+AV199</f>
        <v>0</v>
      </c>
      <c r="AZ199" s="490">
        <f>IF(H199&gt;0,U199/(1+SicherheitAngebot)*(1+Sicherheit),0)</f>
        <v>0</v>
      </c>
      <c r="BB199" s="490">
        <f>IF(H199&gt;0,AV199/(1+SicherheitAngebot)*(1+Sicherheit),0)</f>
        <v>0</v>
      </c>
      <c r="BD199" s="490">
        <f>AZ199+BB199</f>
        <v>0</v>
      </c>
      <c r="BE199" s="105"/>
      <c r="BF199" s="105"/>
      <c r="BG199" s="105"/>
      <c r="BH199" s="105"/>
      <c r="BI199" s="105"/>
      <c r="BJ199" s="105"/>
    </row>
    <row r="200" spans="2:62" ht="20.100000000000001" hidden="1" customHeight="1" outlineLevel="1">
      <c r="B200" s="99"/>
      <c r="C200" s="908"/>
      <c r="D200" s="909"/>
      <c r="E200" s="909"/>
      <c r="F200" s="910"/>
      <c r="G200" s="890"/>
      <c r="H200" s="901"/>
      <c r="I200" s="152"/>
      <c r="J200" s="152"/>
      <c r="K200" s="152"/>
      <c r="L200" s="152"/>
      <c r="M200" s="152"/>
      <c r="N200" s="152"/>
      <c r="O200" s="152"/>
      <c r="P200" s="153"/>
      <c r="Q200" s="153"/>
      <c r="R200" s="156">
        <f t="shared" si="157"/>
        <v>0</v>
      </c>
      <c r="S200" s="156">
        <f t="shared" si="158"/>
        <v>0</v>
      </c>
      <c r="U200" s="157">
        <f>I200*$I$7+J200*$J$7+K200*$K$7+L200*$L$7+M200*$M$7+N200*$N$7+O200*$O$7+R200+S200</f>
        <v>0</v>
      </c>
      <c r="W200" s="152"/>
      <c r="X200" s="152"/>
      <c r="Y200" s="152"/>
      <c r="Z200" s="152"/>
      <c r="AA200" s="152"/>
      <c r="AB200" s="152"/>
      <c r="AC200" s="347"/>
      <c r="AD200" s="152"/>
      <c r="AE200" s="152"/>
      <c r="AF200" s="152"/>
      <c r="AG200" s="152"/>
      <c r="AH200" s="152"/>
      <c r="AI200" s="152"/>
      <c r="AJ200" s="347"/>
      <c r="AK200" s="152"/>
      <c r="AL200" s="152"/>
      <c r="AM200" s="295"/>
      <c r="AN200" s="228"/>
      <c r="AO200" s="228"/>
      <c r="AP200" s="228"/>
      <c r="AQ200" s="228"/>
      <c r="AR200" s="228"/>
      <c r="AS200" s="348"/>
      <c r="AT200" s="264">
        <f t="shared" si="147"/>
        <v>0</v>
      </c>
      <c r="AU200" s="259"/>
      <c r="AV200" s="265">
        <f t="shared" ref="AV200:AV214" si="161">AK200*$AK$7+AL200*$AL$7+AM200*$AM$7+SUM(AN200:AR200)*(1+Gewinn)*(1+SicherheitAngebot)+AT200/Zuschläge_IBN+AT200</f>
        <v>0</v>
      </c>
      <c r="AX200" s="265">
        <f>U200+AV200</f>
        <v>0</v>
      </c>
      <c r="AZ200" s="492">
        <f t="shared" ref="AZ200:AZ214" si="162">U200/(1+SicherheitAngebot)*(1+Sicherheit)</f>
        <v>0</v>
      </c>
      <c r="BB200" s="492">
        <f t="shared" ref="BB200:BB214" si="163">AV200/(1+SicherheitAngebot)*(1+Sicherheit)</f>
        <v>0</v>
      </c>
      <c r="BD200" s="265">
        <f>AZ200+BB200</f>
        <v>0</v>
      </c>
      <c r="BE200" s="105"/>
      <c r="BF200" s="105"/>
      <c r="BG200" s="105"/>
      <c r="BH200" s="105"/>
      <c r="BI200" s="105"/>
      <c r="BJ200" s="105"/>
    </row>
    <row r="201" spans="2:62" ht="20.100000000000001" hidden="1" customHeight="1" outlineLevel="1">
      <c r="B201" s="100"/>
      <c r="C201" s="908"/>
      <c r="D201" s="909"/>
      <c r="E201" s="909"/>
      <c r="F201" s="910"/>
      <c r="G201" s="890"/>
      <c r="H201" s="891"/>
      <c r="I201" s="152"/>
      <c r="J201" s="152"/>
      <c r="K201" s="152"/>
      <c r="L201" s="152"/>
      <c r="M201" s="152"/>
      <c r="N201" s="152"/>
      <c r="O201" s="152"/>
      <c r="P201" s="153"/>
      <c r="Q201" s="153"/>
      <c r="R201" s="156">
        <f t="shared" si="157"/>
        <v>0</v>
      </c>
      <c r="S201" s="156">
        <f t="shared" si="158"/>
        <v>0</v>
      </c>
      <c r="U201" s="157">
        <f t="shared" ref="U201:U214" si="164">I201*$I$7+J201*$J$7+K201*$K$7+L201*$L$7+M201*$M$7+N201*$N$7+O201*$O$7+R201+S201</f>
        <v>0</v>
      </c>
      <c r="W201" s="152"/>
      <c r="X201" s="152"/>
      <c r="Y201" s="152"/>
      <c r="Z201" s="152"/>
      <c r="AA201" s="152"/>
      <c r="AB201" s="152"/>
      <c r="AC201" s="347"/>
      <c r="AD201" s="152"/>
      <c r="AE201" s="152"/>
      <c r="AF201" s="152"/>
      <c r="AG201" s="152"/>
      <c r="AH201" s="152"/>
      <c r="AI201" s="152"/>
      <c r="AJ201" s="347"/>
      <c r="AK201" s="152"/>
      <c r="AL201" s="152"/>
      <c r="AM201" s="295"/>
      <c r="AN201" s="228"/>
      <c r="AO201" s="228"/>
      <c r="AP201" s="228"/>
      <c r="AQ201" s="228"/>
      <c r="AR201" s="228"/>
      <c r="AS201" s="348"/>
      <c r="AT201" s="264">
        <f t="shared" si="147"/>
        <v>0</v>
      </c>
      <c r="AU201" s="259"/>
      <c r="AV201" s="265">
        <f t="shared" si="161"/>
        <v>0</v>
      </c>
      <c r="AX201" s="265">
        <f t="shared" ref="AX201:AX214" si="165">U201+AV201</f>
        <v>0</v>
      </c>
      <c r="AZ201" s="492">
        <f t="shared" si="162"/>
        <v>0</v>
      </c>
      <c r="BB201" s="492">
        <f t="shared" si="163"/>
        <v>0</v>
      </c>
      <c r="BD201" s="265">
        <f t="shared" ref="BD201:BD214" si="166">AZ201+BB201</f>
        <v>0</v>
      </c>
      <c r="BE201" s="105"/>
      <c r="BF201" s="105"/>
      <c r="BG201" s="105"/>
      <c r="BH201" s="105"/>
      <c r="BI201" s="105"/>
      <c r="BJ201" s="105"/>
    </row>
    <row r="202" spans="2:62" ht="20.100000000000001" hidden="1" customHeight="1" outlineLevel="1">
      <c r="B202" s="100"/>
      <c r="C202" s="908"/>
      <c r="D202" s="909"/>
      <c r="E202" s="909"/>
      <c r="F202" s="910"/>
      <c r="G202" s="890"/>
      <c r="H202" s="891"/>
      <c r="I202" s="152"/>
      <c r="J202" s="152"/>
      <c r="K202" s="152"/>
      <c r="L202" s="152"/>
      <c r="M202" s="152"/>
      <c r="N202" s="152"/>
      <c r="O202" s="152"/>
      <c r="P202" s="153"/>
      <c r="Q202" s="153"/>
      <c r="R202" s="156">
        <f t="shared" si="157"/>
        <v>0</v>
      </c>
      <c r="S202" s="156">
        <f t="shared" si="158"/>
        <v>0</v>
      </c>
      <c r="U202" s="157">
        <f t="shared" si="164"/>
        <v>0</v>
      </c>
      <c r="W202" s="152"/>
      <c r="X202" s="152"/>
      <c r="Y202" s="152"/>
      <c r="Z202" s="152"/>
      <c r="AA202" s="152"/>
      <c r="AB202" s="152"/>
      <c r="AC202" s="347"/>
      <c r="AD202" s="152"/>
      <c r="AE202" s="152"/>
      <c r="AF202" s="152"/>
      <c r="AG202" s="152"/>
      <c r="AH202" s="152"/>
      <c r="AI202" s="152"/>
      <c r="AJ202" s="347"/>
      <c r="AK202" s="152"/>
      <c r="AL202" s="152"/>
      <c r="AM202" s="295"/>
      <c r="AN202" s="228"/>
      <c r="AO202" s="228"/>
      <c r="AP202" s="228"/>
      <c r="AQ202" s="228"/>
      <c r="AR202" s="228"/>
      <c r="AS202" s="348"/>
      <c r="AT202" s="264">
        <f t="shared" si="147"/>
        <v>0</v>
      </c>
      <c r="AU202" s="259"/>
      <c r="AV202" s="265">
        <f t="shared" si="161"/>
        <v>0</v>
      </c>
      <c r="AX202" s="265">
        <f t="shared" si="165"/>
        <v>0</v>
      </c>
      <c r="AZ202" s="492">
        <f t="shared" si="162"/>
        <v>0</v>
      </c>
      <c r="BB202" s="492">
        <f t="shared" si="163"/>
        <v>0</v>
      </c>
      <c r="BD202" s="265">
        <f t="shared" si="166"/>
        <v>0</v>
      </c>
      <c r="BE202" s="105"/>
      <c r="BF202" s="105"/>
      <c r="BG202" s="105"/>
      <c r="BH202" s="105"/>
      <c r="BI202" s="105"/>
      <c r="BJ202" s="105"/>
    </row>
    <row r="203" spans="2:62" ht="20.100000000000001" hidden="1" customHeight="1" outlineLevel="1">
      <c r="B203" s="100"/>
      <c r="C203" s="908"/>
      <c r="D203" s="909"/>
      <c r="E203" s="909"/>
      <c r="F203" s="910"/>
      <c r="G203" s="890"/>
      <c r="H203" s="891"/>
      <c r="I203" s="152"/>
      <c r="J203" s="152"/>
      <c r="K203" s="152"/>
      <c r="L203" s="152"/>
      <c r="M203" s="152"/>
      <c r="N203" s="152"/>
      <c r="O203" s="152"/>
      <c r="P203" s="153"/>
      <c r="Q203" s="153"/>
      <c r="R203" s="156">
        <f t="shared" si="157"/>
        <v>0</v>
      </c>
      <c r="S203" s="156">
        <f t="shared" si="158"/>
        <v>0</v>
      </c>
      <c r="U203" s="157">
        <f t="shared" si="164"/>
        <v>0</v>
      </c>
      <c r="W203" s="152"/>
      <c r="X203" s="152"/>
      <c r="Y203" s="152"/>
      <c r="Z203" s="152"/>
      <c r="AA203" s="152"/>
      <c r="AB203" s="152"/>
      <c r="AC203" s="347"/>
      <c r="AD203" s="152"/>
      <c r="AE203" s="152"/>
      <c r="AF203" s="152"/>
      <c r="AG203" s="152"/>
      <c r="AH203" s="152"/>
      <c r="AI203" s="152"/>
      <c r="AJ203" s="347"/>
      <c r="AK203" s="152"/>
      <c r="AL203" s="152"/>
      <c r="AM203" s="295"/>
      <c r="AN203" s="228"/>
      <c r="AO203" s="228"/>
      <c r="AP203" s="228"/>
      <c r="AQ203" s="228"/>
      <c r="AR203" s="228"/>
      <c r="AS203" s="348"/>
      <c r="AT203" s="264">
        <f t="shared" si="147"/>
        <v>0</v>
      </c>
      <c r="AU203" s="259"/>
      <c r="AV203" s="265">
        <f t="shared" si="161"/>
        <v>0</v>
      </c>
      <c r="AX203" s="265">
        <f t="shared" si="165"/>
        <v>0</v>
      </c>
      <c r="AZ203" s="492">
        <f t="shared" si="162"/>
        <v>0</v>
      </c>
      <c r="BB203" s="492">
        <f t="shared" si="163"/>
        <v>0</v>
      </c>
      <c r="BD203" s="265">
        <f t="shared" si="166"/>
        <v>0</v>
      </c>
      <c r="BE203" s="105"/>
      <c r="BF203" s="105"/>
      <c r="BG203" s="105"/>
      <c r="BH203" s="105"/>
      <c r="BI203" s="105"/>
      <c r="BJ203" s="105"/>
    </row>
    <row r="204" spans="2:62" ht="20.100000000000001" hidden="1" customHeight="1" outlineLevel="1">
      <c r="B204" s="100"/>
      <c r="C204" s="908"/>
      <c r="D204" s="909"/>
      <c r="E204" s="909"/>
      <c r="F204" s="910"/>
      <c r="G204" s="890"/>
      <c r="H204" s="891"/>
      <c r="I204" s="152"/>
      <c r="J204" s="152"/>
      <c r="K204" s="152"/>
      <c r="L204" s="152"/>
      <c r="M204" s="152"/>
      <c r="N204" s="152"/>
      <c r="O204" s="152"/>
      <c r="P204" s="153"/>
      <c r="Q204" s="153"/>
      <c r="R204" s="156">
        <f t="shared" si="157"/>
        <v>0</v>
      </c>
      <c r="S204" s="156">
        <f t="shared" si="158"/>
        <v>0</v>
      </c>
      <c r="U204" s="157">
        <f t="shared" si="164"/>
        <v>0</v>
      </c>
      <c r="W204" s="152"/>
      <c r="X204" s="152"/>
      <c r="Y204" s="152"/>
      <c r="Z204" s="152"/>
      <c r="AA204" s="152"/>
      <c r="AB204" s="152"/>
      <c r="AC204" s="347"/>
      <c r="AD204" s="152"/>
      <c r="AE204" s="152"/>
      <c r="AF204" s="152"/>
      <c r="AG204" s="152"/>
      <c r="AH204" s="152"/>
      <c r="AI204" s="152"/>
      <c r="AJ204" s="347"/>
      <c r="AK204" s="152"/>
      <c r="AL204" s="152"/>
      <c r="AM204" s="295"/>
      <c r="AN204" s="228"/>
      <c r="AO204" s="228"/>
      <c r="AP204" s="228"/>
      <c r="AQ204" s="228"/>
      <c r="AR204" s="228"/>
      <c r="AS204" s="348"/>
      <c r="AT204" s="264">
        <f t="shared" si="147"/>
        <v>0</v>
      </c>
      <c r="AU204" s="259"/>
      <c r="AV204" s="265">
        <f t="shared" si="161"/>
        <v>0</v>
      </c>
      <c r="AX204" s="265">
        <f t="shared" si="165"/>
        <v>0</v>
      </c>
      <c r="AZ204" s="492">
        <f t="shared" si="162"/>
        <v>0</v>
      </c>
      <c r="BB204" s="492">
        <f t="shared" si="163"/>
        <v>0</v>
      </c>
      <c r="BD204" s="265">
        <f t="shared" si="166"/>
        <v>0</v>
      </c>
      <c r="BE204" s="105"/>
      <c r="BF204" s="105"/>
      <c r="BG204" s="105"/>
      <c r="BH204" s="105"/>
      <c r="BI204" s="105"/>
      <c r="BJ204" s="105"/>
    </row>
    <row r="205" spans="2:62" ht="20.100000000000001" hidden="1" customHeight="1" outlineLevel="1">
      <c r="B205" s="100"/>
      <c r="C205" s="908"/>
      <c r="D205" s="909"/>
      <c r="E205" s="909"/>
      <c r="F205" s="910"/>
      <c r="G205" s="890"/>
      <c r="H205" s="891"/>
      <c r="I205" s="152"/>
      <c r="J205" s="152"/>
      <c r="K205" s="152"/>
      <c r="L205" s="152"/>
      <c r="M205" s="152"/>
      <c r="N205" s="152"/>
      <c r="O205" s="152"/>
      <c r="P205" s="153"/>
      <c r="Q205" s="153"/>
      <c r="R205" s="156">
        <f t="shared" si="157"/>
        <v>0</v>
      </c>
      <c r="S205" s="156">
        <f t="shared" si="158"/>
        <v>0</v>
      </c>
      <c r="U205" s="157">
        <f t="shared" si="164"/>
        <v>0</v>
      </c>
      <c r="W205" s="152"/>
      <c r="X205" s="152"/>
      <c r="Y205" s="152"/>
      <c r="Z205" s="152"/>
      <c r="AA205" s="152"/>
      <c r="AB205" s="152"/>
      <c r="AC205" s="347"/>
      <c r="AD205" s="152"/>
      <c r="AE205" s="152"/>
      <c r="AF205" s="152"/>
      <c r="AG205" s="152"/>
      <c r="AH205" s="152"/>
      <c r="AI205" s="152"/>
      <c r="AJ205" s="347"/>
      <c r="AK205" s="152"/>
      <c r="AL205" s="152"/>
      <c r="AM205" s="295"/>
      <c r="AN205" s="228"/>
      <c r="AO205" s="228"/>
      <c r="AP205" s="228"/>
      <c r="AQ205" s="228"/>
      <c r="AR205" s="228"/>
      <c r="AS205" s="348"/>
      <c r="AT205" s="264">
        <f t="shared" si="147"/>
        <v>0</v>
      </c>
      <c r="AU205" s="259"/>
      <c r="AV205" s="265">
        <f t="shared" si="161"/>
        <v>0</v>
      </c>
      <c r="AX205" s="265">
        <f t="shared" si="165"/>
        <v>0</v>
      </c>
      <c r="AZ205" s="492">
        <f t="shared" si="162"/>
        <v>0</v>
      </c>
      <c r="BB205" s="492">
        <f t="shared" si="163"/>
        <v>0</v>
      </c>
      <c r="BD205" s="265">
        <f t="shared" si="166"/>
        <v>0</v>
      </c>
      <c r="BE205" s="105"/>
      <c r="BF205" s="105"/>
      <c r="BG205" s="105"/>
      <c r="BH205" s="105"/>
      <c r="BI205" s="105"/>
      <c r="BJ205" s="105"/>
    </row>
    <row r="206" spans="2:62" ht="20.100000000000001" hidden="1" customHeight="1" outlineLevel="1">
      <c r="B206" s="100"/>
      <c r="C206" s="908"/>
      <c r="D206" s="909"/>
      <c r="E206" s="909"/>
      <c r="F206" s="910"/>
      <c r="G206" s="890"/>
      <c r="H206" s="891"/>
      <c r="I206" s="152"/>
      <c r="J206" s="152"/>
      <c r="K206" s="152"/>
      <c r="L206" s="152"/>
      <c r="M206" s="152"/>
      <c r="N206" s="152"/>
      <c r="O206" s="152"/>
      <c r="P206" s="153"/>
      <c r="Q206" s="153"/>
      <c r="R206" s="156">
        <f t="shared" si="157"/>
        <v>0</v>
      </c>
      <c r="S206" s="156">
        <f t="shared" si="158"/>
        <v>0</v>
      </c>
      <c r="U206" s="157">
        <f t="shared" si="164"/>
        <v>0</v>
      </c>
      <c r="W206" s="152"/>
      <c r="X206" s="152"/>
      <c r="Y206" s="152"/>
      <c r="Z206" s="152"/>
      <c r="AA206" s="152"/>
      <c r="AB206" s="152"/>
      <c r="AC206" s="347"/>
      <c r="AD206" s="152"/>
      <c r="AE206" s="152"/>
      <c r="AF206" s="152"/>
      <c r="AG206" s="152"/>
      <c r="AH206" s="152"/>
      <c r="AI206" s="152"/>
      <c r="AJ206" s="347"/>
      <c r="AK206" s="152"/>
      <c r="AL206" s="152"/>
      <c r="AM206" s="295"/>
      <c r="AN206" s="228"/>
      <c r="AO206" s="228"/>
      <c r="AP206" s="228"/>
      <c r="AQ206" s="228"/>
      <c r="AR206" s="228"/>
      <c r="AS206" s="348"/>
      <c r="AT206" s="264">
        <f t="shared" si="147"/>
        <v>0</v>
      </c>
      <c r="AU206" s="259"/>
      <c r="AV206" s="265">
        <f t="shared" si="161"/>
        <v>0</v>
      </c>
      <c r="AX206" s="265">
        <f t="shared" si="165"/>
        <v>0</v>
      </c>
      <c r="AZ206" s="492">
        <f t="shared" si="162"/>
        <v>0</v>
      </c>
      <c r="BB206" s="492">
        <f t="shared" si="163"/>
        <v>0</v>
      </c>
      <c r="BD206" s="265">
        <f t="shared" si="166"/>
        <v>0</v>
      </c>
      <c r="BE206" s="105"/>
      <c r="BF206" s="105"/>
      <c r="BG206" s="105"/>
      <c r="BH206" s="105"/>
      <c r="BI206" s="105"/>
      <c r="BJ206" s="105"/>
    </row>
    <row r="207" spans="2:62" ht="20.100000000000001" hidden="1" customHeight="1" outlineLevel="1">
      <c r="B207" s="100"/>
      <c r="C207" s="908"/>
      <c r="D207" s="909"/>
      <c r="E207" s="909"/>
      <c r="F207" s="910"/>
      <c r="G207" s="890"/>
      <c r="H207" s="891"/>
      <c r="I207" s="152"/>
      <c r="J207" s="152"/>
      <c r="K207" s="152"/>
      <c r="L207" s="152"/>
      <c r="M207" s="152"/>
      <c r="N207" s="152"/>
      <c r="O207" s="152"/>
      <c r="P207" s="153"/>
      <c r="Q207" s="153"/>
      <c r="R207" s="156">
        <f t="shared" si="157"/>
        <v>0</v>
      </c>
      <c r="S207" s="156">
        <f t="shared" si="158"/>
        <v>0</v>
      </c>
      <c r="U207" s="157">
        <f t="shared" si="164"/>
        <v>0</v>
      </c>
      <c r="W207" s="152"/>
      <c r="X207" s="152"/>
      <c r="Y207" s="152"/>
      <c r="Z207" s="152"/>
      <c r="AA207" s="152"/>
      <c r="AB207" s="152"/>
      <c r="AC207" s="347"/>
      <c r="AD207" s="152"/>
      <c r="AE207" s="152"/>
      <c r="AF207" s="152"/>
      <c r="AG207" s="152"/>
      <c r="AH207" s="152"/>
      <c r="AI207" s="152"/>
      <c r="AJ207" s="347"/>
      <c r="AK207" s="152"/>
      <c r="AL207" s="152"/>
      <c r="AM207" s="295"/>
      <c r="AN207" s="228"/>
      <c r="AO207" s="228"/>
      <c r="AP207" s="228"/>
      <c r="AQ207" s="228"/>
      <c r="AR207" s="228"/>
      <c r="AS207" s="348"/>
      <c r="AT207" s="264">
        <f t="shared" si="147"/>
        <v>0</v>
      </c>
      <c r="AU207" s="259"/>
      <c r="AV207" s="265">
        <f t="shared" si="161"/>
        <v>0</v>
      </c>
      <c r="AX207" s="265">
        <f t="shared" si="165"/>
        <v>0</v>
      </c>
      <c r="AZ207" s="492">
        <f t="shared" si="162"/>
        <v>0</v>
      </c>
      <c r="BB207" s="492">
        <f t="shared" si="163"/>
        <v>0</v>
      </c>
      <c r="BD207" s="265">
        <f t="shared" si="166"/>
        <v>0</v>
      </c>
      <c r="BE207" s="105"/>
      <c r="BF207" s="105"/>
      <c r="BG207" s="105"/>
      <c r="BH207" s="105"/>
      <c r="BI207" s="105"/>
      <c r="BJ207" s="105"/>
    </row>
    <row r="208" spans="2:62" ht="20.100000000000001" hidden="1" customHeight="1" outlineLevel="1">
      <c r="B208" s="100"/>
      <c r="C208" s="908"/>
      <c r="D208" s="909"/>
      <c r="E208" s="909"/>
      <c r="F208" s="910"/>
      <c r="G208" s="890"/>
      <c r="H208" s="891"/>
      <c r="I208" s="152"/>
      <c r="J208" s="152"/>
      <c r="K208" s="152"/>
      <c r="L208" s="152"/>
      <c r="M208" s="152"/>
      <c r="N208" s="152"/>
      <c r="O208" s="152"/>
      <c r="P208" s="153"/>
      <c r="Q208" s="153"/>
      <c r="R208" s="156">
        <f t="shared" si="157"/>
        <v>0</v>
      </c>
      <c r="S208" s="156">
        <f t="shared" si="158"/>
        <v>0</v>
      </c>
      <c r="U208" s="157">
        <f t="shared" si="164"/>
        <v>0</v>
      </c>
      <c r="W208" s="152"/>
      <c r="X208" s="152"/>
      <c r="Y208" s="152"/>
      <c r="Z208" s="152"/>
      <c r="AA208" s="152"/>
      <c r="AB208" s="152"/>
      <c r="AC208" s="347"/>
      <c r="AD208" s="152"/>
      <c r="AE208" s="152"/>
      <c r="AF208" s="152"/>
      <c r="AG208" s="152"/>
      <c r="AH208" s="152"/>
      <c r="AI208" s="152"/>
      <c r="AJ208" s="347"/>
      <c r="AK208" s="152"/>
      <c r="AL208" s="152"/>
      <c r="AM208" s="295"/>
      <c r="AN208" s="228"/>
      <c r="AO208" s="228"/>
      <c r="AP208" s="228"/>
      <c r="AQ208" s="228"/>
      <c r="AR208" s="228"/>
      <c r="AS208" s="348"/>
      <c r="AT208" s="264">
        <f t="shared" si="147"/>
        <v>0</v>
      </c>
      <c r="AU208" s="259"/>
      <c r="AV208" s="265">
        <f t="shared" si="161"/>
        <v>0</v>
      </c>
      <c r="AX208" s="265">
        <f t="shared" si="165"/>
        <v>0</v>
      </c>
      <c r="AZ208" s="492">
        <f t="shared" si="162"/>
        <v>0</v>
      </c>
      <c r="BB208" s="492">
        <f t="shared" si="163"/>
        <v>0</v>
      </c>
      <c r="BD208" s="265">
        <f t="shared" si="166"/>
        <v>0</v>
      </c>
      <c r="BE208" s="105"/>
      <c r="BF208" s="105"/>
      <c r="BG208" s="105"/>
      <c r="BH208" s="105"/>
      <c r="BI208" s="105"/>
      <c r="BJ208" s="105"/>
    </row>
    <row r="209" spans="2:62" ht="20.100000000000001" hidden="1" customHeight="1" outlineLevel="1">
      <c r="B209" s="100"/>
      <c r="C209" s="908"/>
      <c r="D209" s="909"/>
      <c r="E209" s="909"/>
      <c r="F209" s="910"/>
      <c r="G209" s="890"/>
      <c r="H209" s="891"/>
      <c r="I209" s="152"/>
      <c r="J209" s="152"/>
      <c r="K209" s="152"/>
      <c r="L209" s="152"/>
      <c r="M209" s="152"/>
      <c r="N209" s="152"/>
      <c r="O209" s="152"/>
      <c r="P209" s="153"/>
      <c r="Q209" s="153"/>
      <c r="R209" s="156">
        <f t="shared" si="157"/>
        <v>0</v>
      </c>
      <c r="S209" s="156">
        <f t="shared" si="158"/>
        <v>0</v>
      </c>
      <c r="U209" s="157">
        <f t="shared" si="164"/>
        <v>0</v>
      </c>
      <c r="W209" s="152"/>
      <c r="X209" s="152"/>
      <c r="Y209" s="152"/>
      <c r="Z209" s="152"/>
      <c r="AA209" s="152"/>
      <c r="AB209" s="152"/>
      <c r="AC209" s="347"/>
      <c r="AD209" s="152"/>
      <c r="AE209" s="152"/>
      <c r="AF209" s="152"/>
      <c r="AG209" s="152"/>
      <c r="AH209" s="152"/>
      <c r="AI209" s="152"/>
      <c r="AJ209" s="347"/>
      <c r="AK209" s="152"/>
      <c r="AL209" s="152"/>
      <c r="AM209" s="295"/>
      <c r="AN209" s="228"/>
      <c r="AO209" s="228"/>
      <c r="AP209" s="228"/>
      <c r="AQ209" s="228"/>
      <c r="AR209" s="228"/>
      <c r="AS209" s="348"/>
      <c r="AT209" s="264">
        <f t="shared" si="147"/>
        <v>0</v>
      </c>
      <c r="AU209" s="259"/>
      <c r="AV209" s="265">
        <f t="shared" si="161"/>
        <v>0</v>
      </c>
      <c r="AX209" s="265">
        <f t="shared" si="165"/>
        <v>0</v>
      </c>
      <c r="AZ209" s="492">
        <f t="shared" si="162"/>
        <v>0</v>
      </c>
      <c r="BB209" s="492">
        <f t="shared" si="163"/>
        <v>0</v>
      </c>
      <c r="BD209" s="265">
        <f t="shared" si="166"/>
        <v>0</v>
      </c>
      <c r="BE209" s="105"/>
      <c r="BF209" s="105"/>
      <c r="BG209" s="105"/>
      <c r="BH209" s="105"/>
      <c r="BI209" s="105"/>
      <c r="BJ209" s="105"/>
    </row>
    <row r="210" spans="2:62" ht="20.100000000000001" hidden="1" customHeight="1" outlineLevel="1">
      <c r="B210" s="100"/>
      <c r="C210" s="908"/>
      <c r="D210" s="909"/>
      <c r="E210" s="909"/>
      <c r="F210" s="910"/>
      <c r="G210" s="890"/>
      <c r="H210" s="891"/>
      <c r="I210" s="152"/>
      <c r="J210" s="152"/>
      <c r="K210" s="152"/>
      <c r="L210" s="152"/>
      <c r="M210" s="152"/>
      <c r="N210" s="152"/>
      <c r="O210" s="152"/>
      <c r="P210" s="153"/>
      <c r="Q210" s="153"/>
      <c r="R210" s="156">
        <f t="shared" si="157"/>
        <v>0</v>
      </c>
      <c r="S210" s="156">
        <f t="shared" si="158"/>
        <v>0</v>
      </c>
      <c r="U210" s="157">
        <f t="shared" si="164"/>
        <v>0</v>
      </c>
      <c r="W210" s="152"/>
      <c r="X210" s="152"/>
      <c r="Y210" s="152"/>
      <c r="Z210" s="152"/>
      <c r="AA210" s="152"/>
      <c r="AB210" s="152"/>
      <c r="AC210" s="347"/>
      <c r="AD210" s="152"/>
      <c r="AE210" s="152"/>
      <c r="AF210" s="152"/>
      <c r="AG210" s="152"/>
      <c r="AH210" s="152"/>
      <c r="AI210" s="152"/>
      <c r="AJ210" s="347"/>
      <c r="AK210" s="152"/>
      <c r="AL210" s="152"/>
      <c r="AM210" s="295"/>
      <c r="AN210" s="228"/>
      <c r="AO210" s="228"/>
      <c r="AP210" s="228"/>
      <c r="AQ210" s="228"/>
      <c r="AR210" s="228"/>
      <c r="AS210" s="348"/>
      <c r="AT210" s="264">
        <f t="shared" si="147"/>
        <v>0</v>
      </c>
      <c r="AU210" s="259"/>
      <c r="AV210" s="265">
        <f t="shared" si="161"/>
        <v>0</v>
      </c>
      <c r="AX210" s="265">
        <f t="shared" si="165"/>
        <v>0</v>
      </c>
      <c r="AZ210" s="492">
        <f t="shared" si="162"/>
        <v>0</v>
      </c>
      <c r="BB210" s="492">
        <f t="shared" si="163"/>
        <v>0</v>
      </c>
      <c r="BD210" s="265">
        <f t="shared" si="166"/>
        <v>0</v>
      </c>
      <c r="BE210" s="105"/>
      <c r="BF210" s="105"/>
      <c r="BG210" s="105"/>
      <c r="BH210" s="105"/>
      <c r="BI210" s="105"/>
      <c r="BJ210" s="105"/>
    </row>
    <row r="211" spans="2:62" ht="20.100000000000001" hidden="1" customHeight="1" outlineLevel="1">
      <c r="B211" s="100"/>
      <c r="C211" s="908"/>
      <c r="D211" s="909"/>
      <c r="E211" s="909"/>
      <c r="F211" s="910"/>
      <c r="G211" s="890"/>
      <c r="H211" s="891"/>
      <c r="I211" s="152"/>
      <c r="J211" s="152"/>
      <c r="K211" s="152"/>
      <c r="L211" s="152"/>
      <c r="M211" s="152"/>
      <c r="N211" s="152"/>
      <c r="O211" s="152"/>
      <c r="P211" s="153"/>
      <c r="Q211" s="153"/>
      <c r="R211" s="156">
        <f t="shared" si="157"/>
        <v>0</v>
      </c>
      <c r="S211" s="156">
        <f t="shared" si="158"/>
        <v>0</v>
      </c>
      <c r="U211" s="157">
        <f t="shared" si="164"/>
        <v>0</v>
      </c>
      <c r="W211" s="152"/>
      <c r="X211" s="152"/>
      <c r="Y211" s="152"/>
      <c r="Z211" s="152"/>
      <c r="AA211" s="152"/>
      <c r="AB211" s="152"/>
      <c r="AC211" s="347"/>
      <c r="AD211" s="152"/>
      <c r="AE211" s="152"/>
      <c r="AF211" s="152"/>
      <c r="AG211" s="152"/>
      <c r="AH211" s="152"/>
      <c r="AI211" s="152"/>
      <c r="AJ211" s="347"/>
      <c r="AK211" s="152"/>
      <c r="AL211" s="152"/>
      <c r="AM211" s="295"/>
      <c r="AN211" s="228"/>
      <c r="AO211" s="228"/>
      <c r="AP211" s="228"/>
      <c r="AQ211" s="228"/>
      <c r="AR211" s="228"/>
      <c r="AS211" s="348"/>
      <c r="AT211" s="264">
        <f t="shared" si="147"/>
        <v>0</v>
      </c>
      <c r="AU211" s="259"/>
      <c r="AV211" s="265">
        <f t="shared" si="161"/>
        <v>0</v>
      </c>
      <c r="AX211" s="265">
        <f t="shared" si="165"/>
        <v>0</v>
      </c>
      <c r="AZ211" s="492">
        <f t="shared" si="162"/>
        <v>0</v>
      </c>
      <c r="BB211" s="492">
        <f t="shared" si="163"/>
        <v>0</v>
      </c>
      <c r="BD211" s="265">
        <f t="shared" si="166"/>
        <v>0</v>
      </c>
      <c r="BE211" s="105"/>
      <c r="BF211" s="105"/>
      <c r="BG211" s="105"/>
      <c r="BH211" s="105"/>
      <c r="BI211" s="105"/>
      <c r="BJ211" s="105"/>
    </row>
    <row r="212" spans="2:62" ht="20.100000000000001" hidden="1" customHeight="1" outlineLevel="1">
      <c r="B212" s="100"/>
      <c r="C212" s="908"/>
      <c r="D212" s="909"/>
      <c r="E212" s="909"/>
      <c r="F212" s="910"/>
      <c r="G212" s="890"/>
      <c r="H212" s="891"/>
      <c r="I212" s="152"/>
      <c r="J212" s="152"/>
      <c r="K212" s="152"/>
      <c r="L212" s="152"/>
      <c r="M212" s="152"/>
      <c r="N212" s="152"/>
      <c r="O212" s="152"/>
      <c r="P212" s="153"/>
      <c r="Q212" s="153"/>
      <c r="R212" s="156">
        <f t="shared" si="157"/>
        <v>0</v>
      </c>
      <c r="S212" s="156">
        <f t="shared" si="158"/>
        <v>0</v>
      </c>
      <c r="U212" s="157">
        <f t="shared" si="164"/>
        <v>0</v>
      </c>
      <c r="W212" s="152"/>
      <c r="X212" s="152"/>
      <c r="Y212" s="152"/>
      <c r="Z212" s="152"/>
      <c r="AA212" s="152"/>
      <c r="AB212" s="152"/>
      <c r="AC212" s="347"/>
      <c r="AD212" s="152"/>
      <c r="AE212" s="152"/>
      <c r="AF212" s="152"/>
      <c r="AG212" s="152"/>
      <c r="AH212" s="152"/>
      <c r="AI212" s="152"/>
      <c r="AJ212" s="347"/>
      <c r="AK212" s="152"/>
      <c r="AL212" s="152"/>
      <c r="AM212" s="295"/>
      <c r="AN212" s="228"/>
      <c r="AO212" s="228"/>
      <c r="AP212" s="228"/>
      <c r="AQ212" s="228"/>
      <c r="AR212" s="228"/>
      <c r="AS212" s="348"/>
      <c r="AT212" s="264">
        <f t="shared" si="147"/>
        <v>0</v>
      </c>
      <c r="AU212" s="259"/>
      <c r="AV212" s="265">
        <f t="shared" si="161"/>
        <v>0</v>
      </c>
      <c r="AX212" s="265">
        <f t="shared" si="165"/>
        <v>0</v>
      </c>
      <c r="AZ212" s="492">
        <f t="shared" si="162"/>
        <v>0</v>
      </c>
      <c r="BB212" s="492">
        <f t="shared" si="163"/>
        <v>0</v>
      </c>
      <c r="BD212" s="265">
        <f t="shared" si="166"/>
        <v>0</v>
      </c>
      <c r="BE212" s="105"/>
      <c r="BF212" s="105"/>
      <c r="BG212" s="105"/>
      <c r="BH212" s="105"/>
      <c r="BI212" s="105"/>
      <c r="BJ212" s="105"/>
    </row>
    <row r="213" spans="2:62" ht="20.100000000000001" hidden="1" customHeight="1" outlineLevel="1">
      <c r="B213" s="100"/>
      <c r="C213" s="908"/>
      <c r="D213" s="909"/>
      <c r="E213" s="909"/>
      <c r="F213" s="910"/>
      <c r="G213" s="890"/>
      <c r="H213" s="891"/>
      <c r="I213" s="152"/>
      <c r="J213" s="152"/>
      <c r="K213" s="152"/>
      <c r="L213" s="152"/>
      <c r="M213" s="152"/>
      <c r="N213" s="152"/>
      <c r="O213" s="152"/>
      <c r="P213" s="153"/>
      <c r="Q213" s="153"/>
      <c r="R213" s="156">
        <f t="shared" si="157"/>
        <v>0</v>
      </c>
      <c r="S213" s="156">
        <f t="shared" si="158"/>
        <v>0</v>
      </c>
      <c r="U213" s="157">
        <f t="shared" si="164"/>
        <v>0</v>
      </c>
      <c r="W213" s="152"/>
      <c r="X213" s="152"/>
      <c r="Y213" s="152"/>
      <c r="Z213" s="152"/>
      <c r="AA213" s="152"/>
      <c r="AB213" s="152"/>
      <c r="AC213" s="347"/>
      <c r="AD213" s="152"/>
      <c r="AE213" s="152"/>
      <c r="AF213" s="152"/>
      <c r="AG213" s="152"/>
      <c r="AH213" s="152"/>
      <c r="AI213" s="152"/>
      <c r="AJ213" s="347"/>
      <c r="AK213" s="152"/>
      <c r="AL213" s="152"/>
      <c r="AM213" s="295"/>
      <c r="AN213" s="228"/>
      <c r="AO213" s="228"/>
      <c r="AP213" s="228"/>
      <c r="AQ213" s="228"/>
      <c r="AR213" s="228"/>
      <c r="AS213" s="348"/>
      <c r="AT213" s="264">
        <f t="shared" si="147"/>
        <v>0</v>
      </c>
      <c r="AU213" s="259"/>
      <c r="AV213" s="265">
        <f t="shared" si="161"/>
        <v>0</v>
      </c>
      <c r="AX213" s="265">
        <f t="shared" si="165"/>
        <v>0</v>
      </c>
      <c r="AZ213" s="492">
        <f t="shared" si="162"/>
        <v>0</v>
      </c>
      <c r="BB213" s="492">
        <f t="shared" si="163"/>
        <v>0</v>
      </c>
      <c r="BD213" s="265">
        <f t="shared" si="166"/>
        <v>0</v>
      </c>
      <c r="BE213" s="105"/>
      <c r="BF213" s="105"/>
      <c r="BG213" s="105"/>
      <c r="BH213" s="105"/>
      <c r="BI213" s="105"/>
      <c r="BJ213" s="105"/>
    </row>
    <row r="214" spans="2:62" ht="20.100000000000001" hidden="1" customHeight="1" outlineLevel="1">
      <c r="B214" s="100"/>
      <c r="C214" s="908"/>
      <c r="D214" s="909"/>
      <c r="E214" s="909"/>
      <c r="F214" s="910"/>
      <c r="G214" s="890"/>
      <c r="H214" s="891"/>
      <c r="I214" s="152"/>
      <c r="J214" s="152"/>
      <c r="K214" s="152"/>
      <c r="L214" s="152"/>
      <c r="M214" s="152"/>
      <c r="N214" s="152"/>
      <c r="O214" s="152"/>
      <c r="P214" s="153"/>
      <c r="Q214" s="153"/>
      <c r="R214" s="156">
        <f t="shared" si="157"/>
        <v>0</v>
      </c>
      <c r="S214" s="156">
        <f t="shared" si="158"/>
        <v>0</v>
      </c>
      <c r="U214" s="157">
        <f t="shared" si="164"/>
        <v>0</v>
      </c>
      <c r="W214" s="152"/>
      <c r="X214" s="152"/>
      <c r="Y214" s="152"/>
      <c r="Z214" s="152"/>
      <c r="AA214" s="152"/>
      <c r="AB214" s="152"/>
      <c r="AC214" s="347"/>
      <c r="AD214" s="152"/>
      <c r="AE214" s="152"/>
      <c r="AF214" s="152"/>
      <c r="AG214" s="152"/>
      <c r="AH214" s="152"/>
      <c r="AI214" s="152"/>
      <c r="AJ214" s="347"/>
      <c r="AK214" s="152"/>
      <c r="AL214" s="152"/>
      <c r="AM214" s="295"/>
      <c r="AN214" s="228"/>
      <c r="AO214" s="228"/>
      <c r="AP214" s="228"/>
      <c r="AQ214" s="228"/>
      <c r="AR214" s="228"/>
      <c r="AS214" s="348"/>
      <c r="AT214" s="264">
        <f t="shared" si="147"/>
        <v>0</v>
      </c>
      <c r="AU214" s="259"/>
      <c r="AV214" s="265">
        <f t="shared" si="161"/>
        <v>0</v>
      </c>
      <c r="AX214" s="265">
        <f t="shared" si="165"/>
        <v>0</v>
      </c>
      <c r="AZ214" s="492">
        <f t="shared" si="162"/>
        <v>0</v>
      </c>
      <c r="BB214" s="492">
        <f t="shared" si="163"/>
        <v>0</v>
      </c>
      <c r="BD214" s="265">
        <f t="shared" si="166"/>
        <v>0</v>
      </c>
      <c r="BE214" s="105"/>
      <c r="BF214" s="105"/>
      <c r="BG214" s="105"/>
      <c r="BH214" s="105"/>
      <c r="BI214" s="105"/>
      <c r="BJ214" s="105"/>
    </row>
    <row r="215" spans="2:62" ht="9.9499999999999993" hidden="1" customHeight="1" outlineLevel="1">
      <c r="B215" s="101"/>
      <c r="C215" s="208"/>
      <c r="D215" s="208"/>
      <c r="E215" s="208"/>
      <c r="F215" s="208"/>
      <c r="G215" s="237"/>
      <c r="H215" s="207"/>
      <c r="I215" s="257"/>
      <c r="J215" s="257"/>
      <c r="K215" s="257"/>
      <c r="L215" s="257"/>
      <c r="M215" s="257"/>
      <c r="N215" s="257"/>
      <c r="O215" s="257"/>
      <c r="P215" s="256"/>
      <c r="Q215" s="102"/>
      <c r="R215" s="102"/>
      <c r="S215" s="102"/>
      <c r="U215" s="98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Z215" s="493"/>
      <c r="BE215" s="105"/>
      <c r="BF215" s="105"/>
      <c r="BG215" s="105"/>
      <c r="BH215" s="105"/>
      <c r="BI215" s="105"/>
      <c r="BJ215" s="105"/>
    </row>
    <row r="216" spans="2:62" ht="20.100000000000001" customHeight="1" collapsed="1">
      <c r="B216" s="151">
        <f>B199+1</f>
        <v>13</v>
      </c>
      <c r="C216" s="916"/>
      <c r="D216" s="917"/>
      <c r="E216" s="917"/>
      <c r="F216" s="918"/>
      <c r="G216" s="429"/>
      <c r="H216" s="206">
        <v>1</v>
      </c>
      <c r="I216" s="642">
        <f t="shared" ref="I216" si="167">$H216*SUM(I217:I231)</f>
        <v>0</v>
      </c>
      <c r="J216" s="643">
        <f t="shared" ref="J216:O216" si="168">$H216*SUM(J217:J231)</f>
        <v>0</v>
      </c>
      <c r="K216" s="644">
        <f t="shared" si="168"/>
        <v>0</v>
      </c>
      <c r="L216" s="645">
        <f t="shared" si="168"/>
        <v>0</v>
      </c>
      <c r="M216" s="645">
        <f t="shared" si="168"/>
        <v>0</v>
      </c>
      <c r="N216" s="644">
        <f t="shared" si="168"/>
        <v>0</v>
      </c>
      <c r="O216" s="642">
        <f t="shared" si="168"/>
        <v>0</v>
      </c>
      <c r="P216" s="209">
        <f t="shared" ref="P216:Q216" si="169">$H216*SUM(P217:P231)</f>
        <v>0</v>
      </c>
      <c r="Q216" s="210">
        <f t="shared" si="169"/>
        <v>0</v>
      </c>
      <c r="R216" s="136">
        <f t="shared" ref="R216:R231" si="170">P216*(1+Gewinn)*(1+SicherheitAngebot)</f>
        <v>0</v>
      </c>
      <c r="S216" s="137">
        <f t="shared" ref="S216:S231" si="171">Q216*(1+MGKZ)*(1+Gewinn)*(1+SicherheitAngebot)</f>
        <v>0</v>
      </c>
      <c r="U216" s="10">
        <f>I216*$I$7+J216*$J$7+K216*$K$7+L216*$L$7+M216*$M$7+N216*$N$7+O216*$O$7+R216+S216</f>
        <v>0</v>
      </c>
      <c r="W216" s="646">
        <f t="shared" ref="W216:AB216" si="172">$H216*SUM(W217:W231)</f>
        <v>0</v>
      </c>
      <c r="X216" s="647">
        <f t="shared" si="172"/>
        <v>0</v>
      </c>
      <c r="Y216" s="648">
        <f t="shared" si="172"/>
        <v>0</v>
      </c>
      <c r="Z216" s="649">
        <f t="shared" si="172"/>
        <v>0</v>
      </c>
      <c r="AA216" s="648">
        <f t="shared" si="172"/>
        <v>0</v>
      </c>
      <c r="AB216" s="646">
        <f t="shared" si="172"/>
        <v>0</v>
      </c>
      <c r="AC216" s="258"/>
      <c r="AD216" s="646">
        <f t="shared" ref="AD216:AM216" si="173">$H216*SUM(AD217:AD231)</f>
        <v>0</v>
      </c>
      <c r="AE216" s="647">
        <f t="shared" si="173"/>
        <v>0</v>
      </c>
      <c r="AF216" s="648">
        <f t="shared" si="173"/>
        <v>0</v>
      </c>
      <c r="AG216" s="649">
        <f t="shared" si="173"/>
        <v>0</v>
      </c>
      <c r="AH216" s="648">
        <f t="shared" si="173"/>
        <v>0</v>
      </c>
      <c r="AI216" s="646">
        <f t="shared" si="173"/>
        <v>0</v>
      </c>
      <c r="AJ216" s="258"/>
      <c r="AK216" s="653">
        <f t="shared" si="173"/>
        <v>0</v>
      </c>
      <c r="AL216" s="653">
        <f t="shared" si="173"/>
        <v>0</v>
      </c>
      <c r="AM216" s="653">
        <f t="shared" si="173"/>
        <v>0</v>
      </c>
      <c r="AN216" s="227">
        <f>$H216*SUM(AN217:AN231)*(1+Gewinn)*(1+SicherheitAngebot)</f>
        <v>0</v>
      </c>
      <c r="AO216" s="227">
        <f>$H216*SUM(AO217:AO231)*(1+Gewinn)*(1+SicherheitAngebot)</f>
        <v>0</v>
      </c>
      <c r="AP216" s="227">
        <f>$H216*SUM(AP217:AP231)*(1+Gewinn)*(1+SicherheitAngebot)</f>
        <v>0</v>
      </c>
      <c r="AQ216" s="227">
        <f>$H216*SUM(AQ217:AQ231)*(1+Gewinn)*(1+SicherheitAngebot)</f>
        <v>0</v>
      </c>
      <c r="AR216" s="227">
        <f>$H216*SUM(AR217:AR231)*(1+Gewinn)*(1+SicherheitAngebot)</f>
        <v>0</v>
      </c>
      <c r="AS216" s="262"/>
      <c r="AT216" s="263">
        <f t="shared" ref="AT216:AT279" si="174">((W216+AD216)*$W$7+(X216+AE216)*$X$7+(Y216+Z216+AF216+AG216)*$Z$7+(AA216+AH216)*$AA$7+(AB216+AI216)*$AB$7)*Zuschläge_IBN</f>
        <v>0</v>
      </c>
      <c r="AU216" s="259"/>
      <c r="AV216" s="491">
        <f>AK216*$AK$7+AL216*$AL$7+AM216*$AM$7+SUM(AN216:AR216)+AT216/Zuschläge_IBN+AT216</f>
        <v>0</v>
      </c>
      <c r="AX216" s="685">
        <f>U216+AV216</f>
        <v>0</v>
      </c>
      <c r="AZ216" s="490">
        <f>IF(H216&gt;0,U216/(1+SicherheitAngebot)*(1+Sicherheit),0)</f>
        <v>0</v>
      </c>
      <c r="BB216" s="490">
        <f>IF(H216&gt;0,AV216/(1+SicherheitAngebot)*(1+Sicherheit),0)</f>
        <v>0</v>
      </c>
      <c r="BD216" s="490">
        <f>AZ216+BB216</f>
        <v>0</v>
      </c>
      <c r="BE216" s="105"/>
      <c r="BF216" s="105"/>
      <c r="BG216" s="105"/>
      <c r="BH216" s="105"/>
      <c r="BI216" s="105"/>
      <c r="BJ216" s="105"/>
    </row>
    <row r="217" spans="2:62" ht="20.100000000000001" hidden="1" customHeight="1" outlineLevel="1">
      <c r="B217" s="99"/>
      <c r="C217" s="908"/>
      <c r="D217" s="909"/>
      <c r="E217" s="909"/>
      <c r="F217" s="910"/>
      <c r="G217" s="890"/>
      <c r="H217" s="901"/>
      <c r="I217" s="152"/>
      <c r="J217" s="152"/>
      <c r="K217" s="152"/>
      <c r="L217" s="152"/>
      <c r="M217" s="152"/>
      <c r="N217" s="152"/>
      <c r="O217" s="152"/>
      <c r="P217" s="153"/>
      <c r="Q217" s="153"/>
      <c r="R217" s="156">
        <f t="shared" si="170"/>
        <v>0</v>
      </c>
      <c r="S217" s="156">
        <f t="shared" si="171"/>
        <v>0</v>
      </c>
      <c r="U217" s="157">
        <f>I217*$I$7+J217*$J$7+K217*$K$7+L217*$L$7+M217*$M$7+N217*$N$7+O217*$O$7+R217+S217</f>
        <v>0</v>
      </c>
      <c r="W217" s="152"/>
      <c r="X217" s="152"/>
      <c r="Y217" s="152"/>
      <c r="Z217" s="152"/>
      <c r="AA217" s="152"/>
      <c r="AB217" s="152"/>
      <c r="AC217" s="347"/>
      <c r="AD217" s="152"/>
      <c r="AE217" s="152"/>
      <c r="AF217" s="152"/>
      <c r="AG217" s="152"/>
      <c r="AH217" s="152"/>
      <c r="AI217" s="152"/>
      <c r="AJ217" s="347"/>
      <c r="AK217" s="152"/>
      <c r="AL217" s="152"/>
      <c r="AM217" s="295"/>
      <c r="AN217" s="228"/>
      <c r="AO217" s="228"/>
      <c r="AP217" s="228"/>
      <c r="AQ217" s="228"/>
      <c r="AR217" s="228"/>
      <c r="AS217" s="348"/>
      <c r="AT217" s="264">
        <f t="shared" si="174"/>
        <v>0</v>
      </c>
      <c r="AU217" s="259"/>
      <c r="AV217" s="265">
        <f t="shared" ref="AV217:AV231" si="175">AK217*$AK$7+AL217*$AL$7+AM217*$AM$7+SUM(AN217:AR217)*(1+Gewinn)*(1+SicherheitAngebot)+AT217/Zuschläge_IBN+AT217</f>
        <v>0</v>
      </c>
      <c r="AX217" s="265">
        <f>U217+AV217</f>
        <v>0</v>
      </c>
      <c r="AZ217" s="492">
        <f t="shared" ref="AZ217:AZ231" si="176">U217/(1+SicherheitAngebot)*(1+Sicherheit)</f>
        <v>0</v>
      </c>
      <c r="BB217" s="492">
        <f t="shared" ref="BB217:BB231" si="177">AV217/(1+SicherheitAngebot)*(1+Sicherheit)</f>
        <v>0</v>
      </c>
      <c r="BD217" s="265">
        <f>AZ217+BB217</f>
        <v>0</v>
      </c>
      <c r="BE217" s="105"/>
      <c r="BF217" s="105"/>
      <c r="BG217" s="105"/>
      <c r="BH217" s="105"/>
      <c r="BI217" s="105"/>
      <c r="BJ217" s="105"/>
    </row>
    <row r="218" spans="2:62" ht="20.100000000000001" hidden="1" customHeight="1" outlineLevel="1">
      <c r="B218" s="100"/>
      <c r="C218" s="908"/>
      <c r="D218" s="909"/>
      <c r="E218" s="909"/>
      <c r="F218" s="910"/>
      <c r="G218" s="890"/>
      <c r="H218" s="891"/>
      <c r="I218" s="152"/>
      <c r="J218" s="152"/>
      <c r="K218" s="152"/>
      <c r="L218" s="152"/>
      <c r="M218" s="152"/>
      <c r="N218" s="152"/>
      <c r="O218" s="152"/>
      <c r="P218" s="153"/>
      <c r="Q218" s="153"/>
      <c r="R218" s="156">
        <f t="shared" si="170"/>
        <v>0</v>
      </c>
      <c r="S218" s="156">
        <f t="shared" si="171"/>
        <v>0</v>
      </c>
      <c r="U218" s="157">
        <f t="shared" ref="U218:U231" si="178">I218*$I$7+J218*$J$7+K218*$K$7+L218*$L$7+M218*$M$7+N218*$N$7+O218*$O$7+R218+S218</f>
        <v>0</v>
      </c>
      <c r="W218" s="152"/>
      <c r="X218" s="152"/>
      <c r="Y218" s="152"/>
      <c r="Z218" s="152"/>
      <c r="AA218" s="152"/>
      <c r="AB218" s="152"/>
      <c r="AC218" s="347"/>
      <c r="AD218" s="152"/>
      <c r="AE218" s="152"/>
      <c r="AF218" s="152"/>
      <c r="AG218" s="152"/>
      <c r="AH218" s="152"/>
      <c r="AI218" s="152"/>
      <c r="AJ218" s="347"/>
      <c r="AK218" s="152"/>
      <c r="AL218" s="152"/>
      <c r="AM218" s="295"/>
      <c r="AN218" s="228"/>
      <c r="AO218" s="228"/>
      <c r="AP218" s="228"/>
      <c r="AQ218" s="228"/>
      <c r="AR218" s="228"/>
      <c r="AS218" s="348"/>
      <c r="AT218" s="264">
        <f t="shared" si="174"/>
        <v>0</v>
      </c>
      <c r="AU218" s="259"/>
      <c r="AV218" s="265">
        <f t="shared" si="175"/>
        <v>0</v>
      </c>
      <c r="AX218" s="265">
        <f t="shared" ref="AX218:AX231" si="179">U218+AV218</f>
        <v>0</v>
      </c>
      <c r="AZ218" s="492">
        <f t="shared" si="176"/>
        <v>0</v>
      </c>
      <c r="BB218" s="492">
        <f t="shared" si="177"/>
        <v>0</v>
      </c>
      <c r="BD218" s="265">
        <f t="shared" ref="BD218:BD231" si="180">AZ218+BB218</f>
        <v>0</v>
      </c>
      <c r="BE218" s="105"/>
      <c r="BF218" s="105"/>
      <c r="BG218" s="105"/>
      <c r="BH218" s="105"/>
      <c r="BI218" s="105"/>
      <c r="BJ218" s="105"/>
    </row>
    <row r="219" spans="2:62" ht="20.100000000000001" hidden="1" customHeight="1" outlineLevel="1">
      <c r="B219" s="100"/>
      <c r="C219" s="908"/>
      <c r="D219" s="909"/>
      <c r="E219" s="909"/>
      <c r="F219" s="910"/>
      <c r="G219" s="890"/>
      <c r="H219" s="891"/>
      <c r="I219" s="152"/>
      <c r="J219" s="152"/>
      <c r="K219" s="152"/>
      <c r="L219" s="152"/>
      <c r="M219" s="152"/>
      <c r="N219" s="152"/>
      <c r="O219" s="152"/>
      <c r="P219" s="153"/>
      <c r="Q219" s="153"/>
      <c r="R219" s="156">
        <f t="shared" si="170"/>
        <v>0</v>
      </c>
      <c r="S219" s="156">
        <f t="shared" si="171"/>
        <v>0</v>
      </c>
      <c r="U219" s="157">
        <f t="shared" si="178"/>
        <v>0</v>
      </c>
      <c r="W219" s="152"/>
      <c r="X219" s="152"/>
      <c r="Y219" s="152"/>
      <c r="Z219" s="152"/>
      <c r="AA219" s="152"/>
      <c r="AB219" s="152"/>
      <c r="AC219" s="347"/>
      <c r="AD219" s="152"/>
      <c r="AE219" s="152"/>
      <c r="AF219" s="152"/>
      <c r="AG219" s="152"/>
      <c r="AH219" s="152"/>
      <c r="AI219" s="152"/>
      <c r="AJ219" s="347"/>
      <c r="AK219" s="152"/>
      <c r="AL219" s="152"/>
      <c r="AM219" s="295"/>
      <c r="AN219" s="228"/>
      <c r="AO219" s="228"/>
      <c r="AP219" s="228"/>
      <c r="AQ219" s="228"/>
      <c r="AR219" s="228"/>
      <c r="AS219" s="348"/>
      <c r="AT219" s="264">
        <f t="shared" si="174"/>
        <v>0</v>
      </c>
      <c r="AU219" s="259"/>
      <c r="AV219" s="265">
        <f t="shared" si="175"/>
        <v>0</v>
      </c>
      <c r="AX219" s="265">
        <f t="shared" si="179"/>
        <v>0</v>
      </c>
      <c r="AZ219" s="492">
        <f t="shared" si="176"/>
        <v>0</v>
      </c>
      <c r="BB219" s="492">
        <f t="shared" si="177"/>
        <v>0</v>
      </c>
      <c r="BD219" s="265">
        <f t="shared" si="180"/>
        <v>0</v>
      </c>
      <c r="BE219" s="105"/>
      <c r="BF219" s="105"/>
      <c r="BG219" s="105"/>
      <c r="BH219" s="105"/>
      <c r="BI219" s="105"/>
      <c r="BJ219" s="105"/>
    </row>
    <row r="220" spans="2:62" ht="20.100000000000001" hidden="1" customHeight="1" outlineLevel="1">
      <c r="B220" s="100"/>
      <c r="C220" s="908"/>
      <c r="D220" s="909"/>
      <c r="E220" s="909"/>
      <c r="F220" s="910"/>
      <c r="G220" s="890"/>
      <c r="H220" s="891"/>
      <c r="I220" s="152"/>
      <c r="J220" s="152"/>
      <c r="K220" s="152"/>
      <c r="L220" s="152"/>
      <c r="M220" s="152"/>
      <c r="N220" s="152"/>
      <c r="O220" s="152"/>
      <c r="P220" s="153"/>
      <c r="Q220" s="153"/>
      <c r="R220" s="156">
        <f t="shared" si="170"/>
        <v>0</v>
      </c>
      <c r="S220" s="156">
        <f t="shared" si="171"/>
        <v>0</v>
      </c>
      <c r="U220" s="157">
        <f t="shared" si="178"/>
        <v>0</v>
      </c>
      <c r="W220" s="152"/>
      <c r="X220" s="152"/>
      <c r="Y220" s="152"/>
      <c r="Z220" s="152"/>
      <c r="AA220" s="152"/>
      <c r="AB220" s="152"/>
      <c r="AC220" s="347"/>
      <c r="AD220" s="152"/>
      <c r="AE220" s="152"/>
      <c r="AF220" s="152"/>
      <c r="AG220" s="152"/>
      <c r="AH220" s="152"/>
      <c r="AI220" s="152"/>
      <c r="AJ220" s="347"/>
      <c r="AK220" s="152"/>
      <c r="AL220" s="152"/>
      <c r="AM220" s="295"/>
      <c r="AN220" s="228"/>
      <c r="AO220" s="228"/>
      <c r="AP220" s="228"/>
      <c r="AQ220" s="228"/>
      <c r="AR220" s="228"/>
      <c r="AS220" s="348"/>
      <c r="AT220" s="264">
        <f t="shared" si="174"/>
        <v>0</v>
      </c>
      <c r="AU220" s="259"/>
      <c r="AV220" s="265">
        <f t="shared" si="175"/>
        <v>0</v>
      </c>
      <c r="AX220" s="265">
        <f t="shared" si="179"/>
        <v>0</v>
      </c>
      <c r="AZ220" s="492">
        <f t="shared" si="176"/>
        <v>0</v>
      </c>
      <c r="BB220" s="492">
        <f t="shared" si="177"/>
        <v>0</v>
      </c>
      <c r="BD220" s="265">
        <f t="shared" si="180"/>
        <v>0</v>
      </c>
      <c r="BE220" s="105"/>
      <c r="BF220" s="105"/>
      <c r="BG220" s="105"/>
      <c r="BH220" s="105"/>
      <c r="BI220" s="105"/>
      <c r="BJ220" s="105"/>
    </row>
    <row r="221" spans="2:62" ht="20.100000000000001" hidden="1" customHeight="1" outlineLevel="1">
      <c r="B221" s="100"/>
      <c r="C221" s="908"/>
      <c r="D221" s="909"/>
      <c r="E221" s="909"/>
      <c r="F221" s="910"/>
      <c r="G221" s="890"/>
      <c r="H221" s="891"/>
      <c r="I221" s="152"/>
      <c r="J221" s="152"/>
      <c r="K221" s="152"/>
      <c r="L221" s="152"/>
      <c r="M221" s="152"/>
      <c r="N221" s="152"/>
      <c r="O221" s="152"/>
      <c r="P221" s="153"/>
      <c r="Q221" s="153"/>
      <c r="R221" s="156">
        <f t="shared" si="170"/>
        <v>0</v>
      </c>
      <c r="S221" s="156">
        <f t="shared" si="171"/>
        <v>0</v>
      </c>
      <c r="U221" s="157">
        <f t="shared" si="178"/>
        <v>0</v>
      </c>
      <c r="W221" s="152"/>
      <c r="X221" s="152"/>
      <c r="Y221" s="152"/>
      <c r="Z221" s="152"/>
      <c r="AA221" s="152"/>
      <c r="AB221" s="152"/>
      <c r="AC221" s="347"/>
      <c r="AD221" s="152"/>
      <c r="AE221" s="152"/>
      <c r="AF221" s="152"/>
      <c r="AG221" s="152"/>
      <c r="AH221" s="152"/>
      <c r="AI221" s="152"/>
      <c r="AJ221" s="347"/>
      <c r="AK221" s="152"/>
      <c r="AL221" s="152"/>
      <c r="AM221" s="295"/>
      <c r="AN221" s="228"/>
      <c r="AO221" s="228"/>
      <c r="AP221" s="228"/>
      <c r="AQ221" s="228"/>
      <c r="AR221" s="228"/>
      <c r="AS221" s="348"/>
      <c r="AT221" s="264">
        <f t="shared" si="174"/>
        <v>0</v>
      </c>
      <c r="AU221" s="259"/>
      <c r="AV221" s="265">
        <f t="shared" si="175"/>
        <v>0</v>
      </c>
      <c r="AX221" s="265">
        <f t="shared" si="179"/>
        <v>0</v>
      </c>
      <c r="AZ221" s="492">
        <f t="shared" si="176"/>
        <v>0</v>
      </c>
      <c r="BB221" s="492">
        <f t="shared" si="177"/>
        <v>0</v>
      </c>
      <c r="BD221" s="265">
        <f t="shared" si="180"/>
        <v>0</v>
      </c>
      <c r="BE221" s="105"/>
      <c r="BF221" s="105"/>
      <c r="BG221" s="105"/>
      <c r="BH221" s="105"/>
      <c r="BI221" s="105"/>
      <c r="BJ221" s="105"/>
    </row>
    <row r="222" spans="2:62" ht="20.100000000000001" hidden="1" customHeight="1" outlineLevel="1">
      <c r="B222" s="100"/>
      <c r="C222" s="908"/>
      <c r="D222" s="909"/>
      <c r="E222" s="909"/>
      <c r="F222" s="910"/>
      <c r="G222" s="890"/>
      <c r="H222" s="891"/>
      <c r="I222" s="152"/>
      <c r="J222" s="152"/>
      <c r="K222" s="152"/>
      <c r="L222" s="152"/>
      <c r="M222" s="152"/>
      <c r="N222" s="152"/>
      <c r="O222" s="152"/>
      <c r="P222" s="153"/>
      <c r="Q222" s="153"/>
      <c r="R222" s="156">
        <f t="shared" si="170"/>
        <v>0</v>
      </c>
      <c r="S222" s="156">
        <f t="shared" si="171"/>
        <v>0</v>
      </c>
      <c r="U222" s="157">
        <f t="shared" si="178"/>
        <v>0</v>
      </c>
      <c r="W222" s="152"/>
      <c r="X222" s="152"/>
      <c r="Y222" s="152"/>
      <c r="Z222" s="152"/>
      <c r="AA222" s="152"/>
      <c r="AB222" s="152"/>
      <c r="AC222" s="347"/>
      <c r="AD222" s="152"/>
      <c r="AE222" s="152"/>
      <c r="AF222" s="152"/>
      <c r="AG222" s="152"/>
      <c r="AH222" s="152"/>
      <c r="AI222" s="152"/>
      <c r="AJ222" s="347"/>
      <c r="AK222" s="152"/>
      <c r="AL222" s="152"/>
      <c r="AM222" s="295"/>
      <c r="AN222" s="228"/>
      <c r="AO222" s="228"/>
      <c r="AP222" s="228"/>
      <c r="AQ222" s="228"/>
      <c r="AR222" s="228"/>
      <c r="AS222" s="348"/>
      <c r="AT222" s="264">
        <f t="shared" si="174"/>
        <v>0</v>
      </c>
      <c r="AU222" s="259"/>
      <c r="AV222" s="265">
        <f t="shared" si="175"/>
        <v>0</v>
      </c>
      <c r="AX222" s="265">
        <f t="shared" si="179"/>
        <v>0</v>
      </c>
      <c r="AZ222" s="492">
        <f t="shared" si="176"/>
        <v>0</v>
      </c>
      <c r="BB222" s="492">
        <f t="shared" si="177"/>
        <v>0</v>
      </c>
      <c r="BD222" s="265">
        <f t="shared" si="180"/>
        <v>0</v>
      </c>
      <c r="BE222" s="105"/>
      <c r="BF222" s="105"/>
      <c r="BG222" s="105"/>
      <c r="BH222" s="105"/>
      <c r="BI222" s="105"/>
      <c r="BJ222" s="105"/>
    </row>
    <row r="223" spans="2:62" ht="20.100000000000001" hidden="1" customHeight="1" outlineLevel="1">
      <c r="B223" s="100"/>
      <c r="C223" s="908"/>
      <c r="D223" s="909"/>
      <c r="E223" s="909"/>
      <c r="F223" s="910"/>
      <c r="G223" s="890"/>
      <c r="H223" s="891"/>
      <c r="I223" s="152"/>
      <c r="J223" s="152"/>
      <c r="K223" s="152"/>
      <c r="L223" s="152"/>
      <c r="M223" s="152"/>
      <c r="N223" s="152"/>
      <c r="O223" s="152"/>
      <c r="P223" s="153"/>
      <c r="Q223" s="153"/>
      <c r="R223" s="156">
        <f t="shared" si="170"/>
        <v>0</v>
      </c>
      <c r="S223" s="156">
        <f t="shared" si="171"/>
        <v>0</v>
      </c>
      <c r="U223" s="157">
        <f t="shared" si="178"/>
        <v>0</v>
      </c>
      <c r="W223" s="152"/>
      <c r="X223" s="152"/>
      <c r="Y223" s="152"/>
      <c r="Z223" s="152"/>
      <c r="AA223" s="152"/>
      <c r="AB223" s="152"/>
      <c r="AC223" s="347"/>
      <c r="AD223" s="152"/>
      <c r="AE223" s="152"/>
      <c r="AF223" s="152"/>
      <c r="AG223" s="152"/>
      <c r="AH223" s="152"/>
      <c r="AI223" s="152"/>
      <c r="AJ223" s="347"/>
      <c r="AK223" s="152"/>
      <c r="AL223" s="152"/>
      <c r="AM223" s="295"/>
      <c r="AN223" s="228"/>
      <c r="AO223" s="228"/>
      <c r="AP223" s="228"/>
      <c r="AQ223" s="228"/>
      <c r="AR223" s="228"/>
      <c r="AS223" s="348"/>
      <c r="AT223" s="264">
        <f t="shared" si="174"/>
        <v>0</v>
      </c>
      <c r="AU223" s="259"/>
      <c r="AV223" s="265">
        <f t="shared" si="175"/>
        <v>0</v>
      </c>
      <c r="AX223" s="265">
        <f t="shared" si="179"/>
        <v>0</v>
      </c>
      <c r="AZ223" s="492">
        <f t="shared" si="176"/>
        <v>0</v>
      </c>
      <c r="BB223" s="492">
        <f t="shared" si="177"/>
        <v>0</v>
      </c>
      <c r="BD223" s="265">
        <f t="shared" si="180"/>
        <v>0</v>
      </c>
      <c r="BE223" s="105"/>
      <c r="BF223" s="105"/>
      <c r="BG223" s="105"/>
      <c r="BH223" s="105"/>
      <c r="BI223" s="105"/>
      <c r="BJ223" s="105"/>
    </row>
    <row r="224" spans="2:62" ht="20.100000000000001" hidden="1" customHeight="1" outlineLevel="1">
      <c r="B224" s="100"/>
      <c r="C224" s="908"/>
      <c r="D224" s="909"/>
      <c r="E224" s="909"/>
      <c r="F224" s="910"/>
      <c r="G224" s="890"/>
      <c r="H224" s="891"/>
      <c r="I224" s="152"/>
      <c r="J224" s="152"/>
      <c r="K224" s="152"/>
      <c r="L224" s="152"/>
      <c r="M224" s="152"/>
      <c r="N224" s="152"/>
      <c r="O224" s="152"/>
      <c r="P224" s="153"/>
      <c r="Q224" s="153"/>
      <c r="R224" s="156">
        <f t="shared" si="170"/>
        <v>0</v>
      </c>
      <c r="S224" s="156">
        <f t="shared" si="171"/>
        <v>0</v>
      </c>
      <c r="U224" s="157">
        <f t="shared" si="178"/>
        <v>0</v>
      </c>
      <c r="W224" s="152"/>
      <c r="X224" s="152"/>
      <c r="Y224" s="152"/>
      <c r="Z224" s="152"/>
      <c r="AA224" s="152"/>
      <c r="AB224" s="152"/>
      <c r="AC224" s="347"/>
      <c r="AD224" s="152"/>
      <c r="AE224" s="152"/>
      <c r="AF224" s="152"/>
      <c r="AG224" s="152"/>
      <c r="AH224" s="152"/>
      <c r="AI224" s="152"/>
      <c r="AJ224" s="347"/>
      <c r="AK224" s="152"/>
      <c r="AL224" s="152"/>
      <c r="AM224" s="295"/>
      <c r="AN224" s="228"/>
      <c r="AO224" s="228"/>
      <c r="AP224" s="228"/>
      <c r="AQ224" s="228"/>
      <c r="AR224" s="228"/>
      <c r="AS224" s="348"/>
      <c r="AT224" s="264">
        <f t="shared" si="174"/>
        <v>0</v>
      </c>
      <c r="AU224" s="259"/>
      <c r="AV224" s="265">
        <f t="shared" si="175"/>
        <v>0</v>
      </c>
      <c r="AX224" s="265">
        <f t="shared" si="179"/>
        <v>0</v>
      </c>
      <c r="AZ224" s="492">
        <f t="shared" si="176"/>
        <v>0</v>
      </c>
      <c r="BB224" s="492">
        <f t="shared" si="177"/>
        <v>0</v>
      </c>
      <c r="BD224" s="265">
        <f t="shared" si="180"/>
        <v>0</v>
      </c>
      <c r="BE224" s="105"/>
      <c r="BF224" s="105"/>
      <c r="BG224" s="105"/>
      <c r="BH224" s="105"/>
      <c r="BI224" s="105"/>
      <c r="BJ224" s="105"/>
    </row>
    <row r="225" spans="2:62" ht="20.100000000000001" hidden="1" customHeight="1" outlineLevel="1">
      <c r="B225" s="100"/>
      <c r="C225" s="908"/>
      <c r="D225" s="909"/>
      <c r="E225" s="909"/>
      <c r="F225" s="910"/>
      <c r="G225" s="890"/>
      <c r="H225" s="891"/>
      <c r="I225" s="152"/>
      <c r="J225" s="152"/>
      <c r="K225" s="152"/>
      <c r="L225" s="152"/>
      <c r="M225" s="152"/>
      <c r="N225" s="152"/>
      <c r="O225" s="152"/>
      <c r="P225" s="153"/>
      <c r="Q225" s="153"/>
      <c r="R225" s="156">
        <f t="shared" si="170"/>
        <v>0</v>
      </c>
      <c r="S225" s="156">
        <f t="shared" si="171"/>
        <v>0</v>
      </c>
      <c r="U225" s="157">
        <f t="shared" si="178"/>
        <v>0</v>
      </c>
      <c r="W225" s="152"/>
      <c r="X225" s="152"/>
      <c r="Y225" s="152"/>
      <c r="Z225" s="152"/>
      <c r="AA225" s="152"/>
      <c r="AB225" s="152"/>
      <c r="AC225" s="347"/>
      <c r="AD225" s="152"/>
      <c r="AE225" s="152"/>
      <c r="AF225" s="152"/>
      <c r="AG225" s="152"/>
      <c r="AH225" s="152"/>
      <c r="AI225" s="152"/>
      <c r="AJ225" s="347"/>
      <c r="AK225" s="152"/>
      <c r="AL225" s="152"/>
      <c r="AM225" s="295"/>
      <c r="AN225" s="228"/>
      <c r="AO225" s="228"/>
      <c r="AP225" s="228"/>
      <c r="AQ225" s="228"/>
      <c r="AR225" s="228"/>
      <c r="AS225" s="348"/>
      <c r="AT225" s="264">
        <f t="shared" si="174"/>
        <v>0</v>
      </c>
      <c r="AU225" s="259"/>
      <c r="AV225" s="265">
        <f t="shared" si="175"/>
        <v>0</v>
      </c>
      <c r="AX225" s="265">
        <f t="shared" si="179"/>
        <v>0</v>
      </c>
      <c r="AZ225" s="492">
        <f t="shared" si="176"/>
        <v>0</v>
      </c>
      <c r="BB225" s="492">
        <f t="shared" si="177"/>
        <v>0</v>
      </c>
      <c r="BD225" s="265">
        <f t="shared" si="180"/>
        <v>0</v>
      </c>
      <c r="BE225" s="105"/>
      <c r="BF225" s="105"/>
      <c r="BG225" s="105"/>
      <c r="BH225" s="105"/>
      <c r="BI225" s="105"/>
      <c r="BJ225" s="105"/>
    </row>
    <row r="226" spans="2:62" ht="20.100000000000001" hidden="1" customHeight="1" outlineLevel="1">
      <c r="B226" s="100"/>
      <c r="C226" s="908"/>
      <c r="D226" s="909"/>
      <c r="E226" s="909"/>
      <c r="F226" s="910"/>
      <c r="G226" s="890"/>
      <c r="H226" s="891"/>
      <c r="I226" s="152"/>
      <c r="J226" s="152"/>
      <c r="K226" s="152"/>
      <c r="L226" s="152"/>
      <c r="M226" s="152"/>
      <c r="N226" s="152"/>
      <c r="O226" s="152"/>
      <c r="P226" s="153"/>
      <c r="Q226" s="153"/>
      <c r="R226" s="156">
        <f t="shared" si="170"/>
        <v>0</v>
      </c>
      <c r="S226" s="156">
        <f t="shared" si="171"/>
        <v>0</v>
      </c>
      <c r="U226" s="157">
        <f t="shared" si="178"/>
        <v>0</v>
      </c>
      <c r="W226" s="152"/>
      <c r="X226" s="152"/>
      <c r="Y226" s="152"/>
      <c r="Z226" s="152"/>
      <c r="AA226" s="152"/>
      <c r="AB226" s="152"/>
      <c r="AC226" s="347"/>
      <c r="AD226" s="152"/>
      <c r="AE226" s="152"/>
      <c r="AF226" s="152"/>
      <c r="AG226" s="152"/>
      <c r="AH226" s="152"/>
      <c r="AI226" s="152"/>
      <c r="AJ226" s="347"/>
      <c r="AK226" s="152"/>
      <c r="AL226" s="152"/>
      <c r="AM226" s="295"/>
      <c r="AN226" s="228"/>
      <c r="AO226" s="228"/>
      <c r="AP226" s="228"/>
      <c r="AQ226" s="228"/>
      <c r="AR226" s="228"/>
      <c r="AS226" s="348"/>
      <c r="AT226" s="264">
        <f t="shared" si="174"/>
        <v>0</v>
      </c>
      <c r="AU226" s="259"/>
      <c r="AV226" s="265">
        <f t="shared" si="175"/>
        <v>0</v>
      </c>
      <c r="AX226" s="265">
        <f t="shared" si="179"/>
        <v>0</v>
      </c>
      <c r="AZ226" s="492">
        <f t="shared" si="176"/>
        <v>0</v>
      </c>
      <c r="BB226" s="492">
        <f t="shared" si="177"/>
        <v>0</v>
      </c>
      <c r="BD226" s="265">
        <f t="shared" si="180"/>
        <v>0</v>
      </c>
      <c r="BE226" s="105"/>
      <c r="BF226" s="105"/>
      <c r="BG226" s="105"/>
      <c r="BH226" s="105"/>
      <c r="BI226" s="105"/>
      <c r="BJ226" s="105"/>
    </row>
    <row r="227" spans="2:62" ht="20.100000000000001" hidden="1" customHeight="1" outlineLevel="1">
      <c r="B227" s="100"/>
      <c r="C227" s="908"/>
      <c r="D227" s="909"/>
      <c r="E227" s="909"/>
      <c r="F227" s="910"/>
      <c r="G227" s="890"/>
      <c r="H227" s="891"/>
      <c r="I227" s="152"/>
      <c r="J227" s="152"/>
      <c r="K227" s="152"/>
      <c r="L227" s="152"/>
      <c r="M227" s="152"/>
      <c r="N227" s="152"/>
      <c r="O227" s="152"/>
      <c r="P227" s="153"/>
      <c r="Q227" s="153"/>
      <c r="R227" s="156">
        <f t="shared" si="170"/>
        <v>0</v>
      </c>
      <c r="S227" s="156">
        <f t="shared" si="171"/>
        <v>0</v>
      </c>
      <c r="U227" s="157">
        <f t="shared" si="178"/>
        <v>0</v>
      </c>
      <c r="W227" s="152"/>
      <c r="X227" s="152"/>
      <c r="Y227" s="152"/>
      <c r="Z227" s="152"/>
      <c r="AA227" s="152"/>
      <c r="AB227" s="152"/>
      <c r="AC227" s="347"/>
      <c r="AD227" s="152"/>
      <c r="AE227" s="152"/>
      <c r="AF227" s="152"/>
      <c r="AG227" s="152"/>
      <c r="AH227" s="152"/>
      <c r="AI227" s="152"/>
      <c r="AJ227" s="347"/>
      <c r="AK227" s="152"/>
      <c r="AL227" s="152"/>
      <c r="AM227" s="295"/>
      <c r="AN227" s="228"/>
      <c r="AO227" s="228"/>
      <c r="AP227" s="228"/>
      <c r="AQ227" s="228"/>
      <c r="AR227" s="228"/>
      <c r="AS227" s="348"/>
      <c r="AT227" s="264">
        <f t="shared" si="174"/>
        <v>0</v>
      </c>
      <c r="AU227" s="259"/>
      <c r="AV227" s="265">
        <f t="shared" si="175"/>
        <v>0</v>
      </c>
      <c r="AX227" s="265">
        <f t="shared" si="179"/>
        <v>0</v>
      </c>
      <c r="AZ227" s="492">
        <f t="shared" si="176"/>
        <v>0</v>
      </c>
      <c r="BB227" s="492">
        <f t="shared" si="177"/>
        <v>0</v>
      </c>
      <c r="BD227" s="265">
        <f t="shared" si="180"/>
        <v>0</v>
      </c>
      <c r="BE227" s="105"/>
      <c r="BF227" s="105"/>
      <c r="BG227" s="105"/>
      <c r="BH227" s="105"/>
      <c r="BI227" s="105"/>
      <c r="BJ227" s="105"/>
    </row>
    <row r="228" spans="2:62" ht="20.100000000000001" hidden="1" customHeight="1" outlineLevel="1">
      <c r="B228" s="100"/>
      <c r="C228" s="908"/>
      <c r="D228" s="909"/>
      <c r="E228" s="909"/>
      <c r="F228" s="910"/>
      <c r="G228" s="890"/>
      <c r="H228" s="891"/>
      <c r="I228" s="152"/>
      <c r="J228" s="152"/>
      <c r="K228" s="152"/>
      <c r="L228" s="152"/>
      <c r="M228" s="152"/>
      <c r="N228" s="152"/>
      <c r="O228" s="152"/>
      <c r="P228" s="153"/>
      <c r="Q228" s="153"/>
      <c r="R228" s="156">
        <f t="shared" si="170"/>
        <v>0</v>
      </c>
      <c r="S228" s="156">
        <f t="shared" si="171"/>
        <v>0</v>
      </c>
      <c r="U228" s="157">
        <f t="shared" si="178"/>
        <v>0</v>
      </c>
      <c r="W228" s="152"/>
      <c r="X228" s="152"/>
      <c r="Y228" s="152"/>
      <c r="Z228" s="152"/>
      <c r="AA228" s="152"/>
      <c r="AB228" s="152"/>
      <c r="AC228" s="347"/>
      <c r="AD228" s="152"/>
      <c r="AE228" s="152"/>
      <c r="AF228" s="152"/>
      <c r="AG228" s="152"/>
      <c r="AH228" s="152"/>
      <c r="AI228" s="152"/>
      <c r="AJ228" s="347"/>
      <c r="AK228" s="152"/>
      <c r="AL228" s="152"/>
      <c r="AM228" s="295"/>
      <c r="AN228" s="228"/>
      <c r="AO228" s="228"/>
      <c r="AP228" s="228"/>
      <c r="AQ228" s="228"/>
      <c r="AR228" s="228"/>
      <c r="AS228" s="348"/>
      <c r="AT228" s="264">
        <f t="shared" si="174"/>
        <v>0</v>
      </c>
      <c r="AU228" s="259"/>
      <c r="AV228" s="265">
        <f t="shared" si="175"/>
        <v>0</v>
      </c>
      <c r="AX228" s="265">
        <f t="shared" si="179"/>
        <v>0</v>
      </c>
      <c r="AZ228" s="492">
        <f t="shared" si="176"/>
        <v>0</v>
      </c>
      <c r="BB228" s="492">
        <f t="shared" si="177"/>
        <v>0</v>
      </c>
      <c r="BD228" s="265">
        <f t="shared" si="180"/>
        <v>0</v>
      </c>
      <c r="BE228" s="105"/>
      <c r="BF228" s="105"/>
      <c r="BG228" s="105"/>
      <c r="BH228" s="105"/>
      <c r="BI228" s="105"/>
      <c r="BJ228" s="105"/>
    </row>
    <row r="229" spans="2:62" ht="20.100000000000001" hidden="1" customHeight="1" outlineLevel="1">
      <c r="B229" s="100"/>
      <c r="C229" s="908"/>
      <c r="D229" s="909"/>
      <c r="E229" s="909"/>
      <c r="F229" s="910"/>
      <c r="G229" s="890"/>
      <c r="H229" s="891"/>
      <c r="I229" s="152"/>
      <c r="J229" s="152"/>
      <c r="K229" s="152"/>
      <c r="L229" s="152"/>
      <c r="M229" s="152"/>
      <c r="N229" s="152"/>
      <c r="O229" s="152"/>
      <c r="P229" s="153"/>
      <c r="Q229" s="153"/>
      <c r="R229" s="156">
        <f t="shared" si="170"/>
        <v>0</v>
      </c>
      <c r="S229" s="156">
        <f t="shared" si="171"/>
        <v>0</v>
      </c>
      <c r="U229" s="157">
        <f t="shared" si="178"/>
        <v>0</v>
      </c>
      <c r="W229" s="152"/>
      <c r="X229" s="152"/>
      <c r="Y229" s="152"/>
      <c r="Z229" s="152"/>
      <c r="AA229" s="152"/>
      <c r="AB229" s="152"/>
      <c r="AC229" s="347"/>
      <c r="AD229" s="152"/>
      <c r="AE229" s="152"/>
      <c r="AF229" s="152"/>
      <c r="AG229" s="152"/>
      <c r="AH229" s="152"/>
      <c r="AI229" s="152"/>
      <c r="AJ229" s="347"/>
      <c r="AK229" s="152"/>
      <c r="AL229" s="152"/>
      <c r="AM229" s="295"/>
      <c r="AN229" s="228"/>
      <c r="AO229" s="228"/>
      <c r="AP229" s="228"/>
      <c r="AQ229" s="228"/>
      <c r="AR229" s="228"/>
      <c r="AS229" s="348"/>
      <c r="AT229" s="264">
        <f t="shared" si="174"/>
        <v>0</v>
      </c>
      <c r="AU229" s="259"/>
      <c r="AV229" s="265">
        <f t="shared" si="175"/>
        <v>0</v>
      </c>
      <c r="AX229" s="265">
        <f t="shared" si="179"/>
        <v>0</v>
      </c>
      <c r="AZ229" s="492">
        <f t="shared" si="176"/>
        <v>0</v>
      </c>
      <c r="BB229" s="492">
        <f t="shared" si="177"/>
        <v>0</v>
      </c>
      <c r="BD229" s="265">
        <f t="shared" si="180"/>
        <v>0</v>
      </c>
      <c r="BE229" s="105"/>
      <c r="BF229" s="105"/>
      <c r="BG229" s="105"/>
      <c r="BH229" s="105"/>
      <c r="BI229" s="105"/>
      <c r="BJ229" s="105"/>
    </row>
    <row r="230" spans="2:62" ht="20.100000000000001" hidden="1" customHeight="1" outlineLevel="1">
      <c r="B230" s="100"/>
      <c r="C230" s="908"/>
      <c r="D230" s="909"/>
      <c r="E230" s="909"/>
      <c r="F230" s="910"/>
      <c r="G230" s="890"/>
      <c r="H230" s="891"/>
      <c r="I230" s="152"/>
      <c r="J230" s="152"/>
      <c r="K230" s="152"/>
      <c r="L230" s="152"/>
      <c r="M230" s="152"/>
      <c r="N230" s="152"/>
      <c r="O230" s="152"/>
      <c r="P230" s="153"/>
      <c r="Q230" s="153"/>
      <c r="R230" s="156">
        <f t="shared" si="170"/>
        <v>0</v>
      </c>
      <c r="S230" s="156">
        <f t="shared" si="171"/>
        <v>0</v>
      </c>
      <c r="U230" s="157">
        <f t="shared" si="178"/>
        <v>0</v>
      </c>
      <c r="W230" s="152"/>
      <c r="X230" s="152"/>
      <c r="Y230" s="152"/>
      <c r="Z230" s="152"/>
      <c r="AA230" s="152"/>
      <c r="AB230" s="152"/>
      <c r="AC230" s="347"/>
      <c r="AD230" s="152"/>
      <c r="AE230" s="152"/>
      <c r="AF230" s="152"/>
      <c r="AG230" s="152"/>
      <c r="AH230" s="152"/>
      <c r="AI230" s="152"/>
      <c r="AJ230" s="347"/>
      <c r="AK230" s="152"/>
      <c r="AL230" s="152"/>
      <c r="AM230" s="295"/>
      <c r="AN230" s="228"/>
      <c r="AO230" s="228"/>
      <c r="AP230" s="228"/>
      <c r="AQ230" s="228"/>
      <c r="AR230" s="228"/>
      <c r="AS230" s="348"/>
      <c r="AT230" s="264">
        <f t="shared" si="174"/>
        <v>0</v>
      </c>
      <c r="AU230" s="259"/>
      <c r="AV230" s="265">
        <f t="shared" si="175"/>
        <v>0</v>
      </c>
      <c r="AX230" s="265">
        <f t="shared" si="179"/>
        <v>0</v>
      </c>
      <c r="AZ230" s="492">
        <f t="shared" si="176"/>
        <v>0</v>
      </c>
      <c r="BB230" s="492">
        <f t="shared" si="177"/>
        <v>0</v>
      </c>
      <c r="BD230" s="265">
        <f t="shared" si="180"/>
        <v>0</v>
      </c>
      <c r="BE230" s="105"/>
      <c r="BF230" s="105"/>
      <c r="BG230" s="105"/>
      <c r="BH230" s="105"/>
      <c r="BI230" s="105"/>
      <c r="BJ230" s="105"/>
    </row>
    <row r="231" spans="2:62" ht="20.100000000000001" hidden="1" customHeight="1" outlineLevel="1">
      <c r="B231" s="100"/>
      <c r="C231" s="908"/>
      <c r="D231" s="909"/>
      <c r="E231" s="909"/>
      <c r="F231" s="910"/>
      <c r="G231" s="890"/>
      <c r="H231" s="891"/>
      <c r="I231" s="152"/>
      <c r="J231" s="152"/>
      <c r="K231" s="152"/>
      <c r="L231" s="152"/>
      <c r="M231" s="152"/>
      <c r="N231" s="152"/>
      <c r="O231" s="152"/>
      <c r="P231" s="153"/>
      <c r="Q231" s="153"/>
      <c r="R231" s="156">
        <f t="shared" si="170"/>
        <v>0</v>
      </c>
      <c r="S231" s="156">
        <f t="shared" si="171"/>
        <v>0</v>
      </c>
      <c r="U231" s="157">
        <f t="shared" si="178"/>
        <v>0</v>
      </c>
      <c r="W231" s="152"/>
      <c r="X231" s="152"/>
      <c r="Y231" s="152"/>
      <c r="Z231" s="152"/>
      <c r="AA231" s="152"/>
      <c r="AB231" s="152"/>
      <c r="AC231" s="347"/>
      <c r="AD231" s="152"/>
      <c r="AE231" s="152"/>
      <c r="AF231" s="152"/>
      <c r="AG231" s="152"/>
      <c r="AH231" s="152"/>
      <c r="AI231" s="152"/>
      <c r="AJ231" s="347"/>
      <c r="AK231" s="152"/>
      <c r="AL231" s="152"/>
      <c r="AM231" s="295"/>
      <c r="AN231" s="228"/>
      <c r="AO231" s="228"/>
      <c r="AP231" s="228"/>
      <c r="AQ231" s="228"/>
      <c r="AR231" s="228"/>
      <c r="AS231" s="348"/>
      <c r="AT231" s="264">
        <f t="shared" si="174"/>
        <v>0</v>
      </c>
      <c r="AU231" s="259"/>
      <c r="AV231" s="265">
        <f t="shared" si="175"/>
        <v>0</v>
      </c>
      <c r="AX231" s="265">
        <f t="shared" si="179"/>
        <v>0</v>
      </c>
      <c r="AZ231" s="492">
        <f t="shared" si="176"/>
        <v>0</v>
      </c>
      <c r="BB231" s="492">
        <f t="shared" si="177"/>
        <v>0</v>
      </c>
      <c r="BD231" s="265">
        <f t="shared" si="180"/>
        <v>0</v>
      </c>
      <c r="BE231" s="105"/>
      <c r="BF231" s="105"/>
      <c r="BG231" s="105"/>
      <c r="BH231" s="105"/>
      <c r="BI231" s="105"/>
      <c r="BJ231" s="105"/>
    </row>
    <row r="232" spans="2:62" ht="9.9499999999999993" hidden="1" customHeight="1" outlineLevel="1">
      <c r="B232" s="101"/>
      <c r="C232" s="208"/>
      <c r="D232" s="208"/>
      <c r="E232" s="208"/>
      <c r="F232" s="208"/>
      <c r="G232" s="237"/>
      <c r="H232" s="207"/>
      <c r="I232" s="257"/>
      <c r="J232" s="257"/>
      <c r="K232" s="257"/>
      <c r="L232" s="257"/>
      <c r="M232" s="257"/>
      <c r="N232" s="257"/>
      <c r="O232" s="257"/>
      <c r="P232" s="256"/>
      <c r="Q232" s="102"/>
      <c r="R232" s="102"/>
      <c r="S232" s="102"/>
      <c r="U232" s="98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Z232" s="493"/>
      <c r="BE232" s="105"/>
      <c r="BF232" s="105"/>
      <c r="BG232" s="105"/>
      <c r="BH232" s="105"/>
      <c r="BI232" s="105"/>
      <c r="BJ232" s="105"/>
    </row>
    <row r="233" spans="2:62" ht="20.100000000000001" customHeight="1" collapsed="1">
      <c r="B233" s="8">
        <f>B216+1</f>
        <v>14</v>
      </c>
      <c r="C233" s="916"/>
      <c r="D233" s="917"/>
      <c r="E233" s="917"/>
      <c r="F233" s="918"/>
      <c r="G233" s="429"/>
      <c r="H233" s="206">
        <v>1</v>
      </c>
      <c r="I233" s="642">
        <f t="shared" ref="I233" si="181">$H233*SUM(I234:I248)</f>
        <v>0</v>
      </c>
      <c r="J233" s="643">
        <f t="shared" ref="J233:O233" si="182">$H233*SUM(J234:J248)</f>
        <v>0</v>
      </c>
      <c r="K233" s="644">
        <f t="shared" si="182"/>
        <v>0</v>
      </c>
      <c r="L233" s="645">
        <f t="shared" si="182"/>
        <v>0</v>
      </c>
      <c r="M233" s="645">
        <f t="shared" si="182"/>
        <v>0</v>
      </c>
      <c r="N233" s="644">
        <f t="shared" si="182"/>
        <v>0</v>
      </c>
      <c r="O233" s="642">
        <f t="shared" si="182"/>
        <v>0</v>
      </c>
      <c r="P233" s="209">
        <f t="shared" ref="P233:Q233" si="183">$H233*SUM(P234:P248)</f>
        <v>0</v>
      </c>
      <c r="Q233" s="210">
        <f t="shared" si="183"/>
        <v>0</v>
      </c>
      <c r="R233" s="136">
        <f t="shared" ref="R233:R248" si="184">P233*(1+Gewinn)*(1+SicherheitAngebot)</f>
        <v>0</v>
      </c>
      <c r="S233" s="137">
        <f t="shared" ref="S233:S248" si="185">Q233*(1+MGKZ)*(1+Gewinn)*(1+SicherheitAngebot)</f>
        <v>0</v>
      </c>
      <c r="U233" s="10">
        <f>I233*$I$7+J233*$J$7+K233*$K$7+L233*$L$7+M233*$M$7+N233*$N$7+O233*$O$7+R233+S233</f>
        <v>0</v>
      </c>
      <c r="W233" s="646">
        <f t="shared" ref="W233:AB233" si="186">$H233*SUM(W234:W248)</f>
        <v>0</v>
      </c>
      <c r="X233" s="647">
        <f t="shared" si="186"/>
        <v>0</v>
      </c>
      <c r="Y233" s="648">
        <f t="shared" si="186"/>
        <v>0</v>
      </c>
      <c r="Z233" s="649">
        <f t="shared" si="186"/>
        <v>0</v>
      </c>
      <c r="AA233" s="648">
        <f t="shared" si="186"/>
        <v>0</v>
      </c>
      <c r="AB233" s="646">
        <f t="shared" si="186"/>
        <v>0</v>
      </c>
      <c r="AC233" s="258"/>
      <c r="AD233" s="646">
        <f t="shared" ref="AD233:AM233" si="187">$H233*SUM(AD234:AD248)</f>
        <v>0</v>
      </c>
      <c r="AE233" s="647">
        <f t="shared" si="187"/>
        <v>0</v>
      </c>
      <c r="AF233" s="648">
        <f t="shared" si="187"/>
        <v>0</v>
      </c>
      <c r="AG233" s="649">
        <f t="shared" si="187"/>
        <v>0</v>
      </c>
      <c r="AH233" s="648">
        <f t="shared" si="187"/>
        <v>0</v>
      </c>
      <c r="AI233" s="646">
        <f t="shared" si="187"/>
        <v>0</v>
      </c>
      <c r="AJ233" s="258"/>
      <c r="AK233" s="653">
        <f t="shared" si="187"/>
        <v>0</v>
      </c>
      <c r="AL233" s="653">
        <f t="shared" si="187"/>
        <v>0</v>
      </c>
      <c r="AM233" s="653">
        <f t="shared" si="187"/>
        <v>0</v>
      </c>
      <c r="AN233" s="227">
        <f>$H233*SUM(AN234:AN248)*(1+Gewinn)*(1+SicherheitAngebot)</f>
        <v>0</v>
      </c>
      <c r="AO233" s="227">
        <f>$H233*SUM(AO234:AO248)*(1+Gewinn)*(1+SicherheitAngebot)</f>
        <v>0</v>
      </c>
      <c r="AP233" s="227">
        <f>$H233*SUM(AP234:AP248)*(1+Gewinn)*(1+SicherheitAngebot)</f>
        <v>0</v>
      </c>
      <c r="AQ233" s="227">
        <f>$H233*SUM(AQ234:AQ248)*(1+Gewinn)*(1+SicherheitAngebot)</f>
        <v>0</v>
      </c>
      <c r="AR233" s="227">
        <f>$H233*SUM(AR234:AR248)*(1+Gewinn)*(1+SicherheitAngebot)</f>
        <v>0</v>
      </c>
      <c r="AS233" s="262"/>
      <c r="AT233" s="263">
        <f t="shared" si="174"/>
        <v>0</v>
      </c>
      <c r="AU233" s="259"/>
      <c r="AV233" s="491">
        <f>AK233*$AK$7+AL233*$AL$7+AM233*$AM$7+SUM(AN233:AR233)+AT233/Zuschläge_IBN+AT233</f>
        <v>0</v>
      </c>
      <c r="AX233" s="685">
        <f>U233+AV233</f>
        <v>0</v>
      </c>
      <c r="AZ233" s="490">
        <f>IF(H233&gt;0,U233/(1+SicherheitAngebot)*(1+Sicherheit),0)</f>
        <v>0</v>
      </c>
      <c r="BB233" s="490">
        <f>IF(H233&gt;0,AV233/(1+SicherheitAngebot)*(1+Sicherheit),0)</f>
        <v>0</v>
      </c>
      <c r="BD233" s="490">
        <f>AZ233+BB233</f>
        <v>0</v>
      </c>
      <c r="BE233" s="105"/>
      <c r="BF233" s="105"/>
      <c r="BG233" s="105"/>
      <c r="BH233" s="105"/>
      <c r="BI233" s="105"/>
      <c r="BJ233" s="105"/>
    </row>
    <row r="234" spans="2:62" ht="20.100000000000001" hidden="1" customHeight="1" outlineLevel="1">
      <c r="B234" s="99"/>
      <c r="C234" s="908"/>
      <c r="D234" s="909"/>
      <c r="E234" s="909"/>
      <c r="F234" s="910"/>
      <c r="G234" s="890"/>
      <c r="H234" s="901"/>
      <c r="I234" s="152"/>
      <c r="J234" s="152"/>
      <c r="K234" s="152"/>
      <c r="L234" s="152"/>
      <c r="M234" s="152"/>
      <c r="N234" s="152"/>
      <c r="O234" s="152"/>
      <c r="P234" s="153"/>
      <c r="Q234" s="153"/>
      <c r="R234" s="156">
        <f t="shared" si="184"/>
        <v>0</v>
      </c>
      <c r="S234" s="156">
        <f t="shared" si="185"/>
        <v>0</v>
      </c>
      <c r="U234" s="157">
        <f>I234*$I$7+J234*$J$7+K234*$K$7+L234*$L$7+M234*$M$7+N234*$N$7+O234*$O$7+R234+S234</f>
        <v>0</v>
      </c>
      <c r="W234" s="152"/>
      <c r="X234" s="152"/>
      <c r="Y234" s="152"/>
      <c r="Z234" s="152"/>
      <c r="AA234" s="152"/>
      <c r="AB234" s="152"/>
      <c r="AC234" s="347"/>
      <c r="AD234" s="152"/>
      <c r="AE234" s="152"/>
      <c r="AF234" s="152"/>
      <c r="AG234" s="152"/>
      <c r="AH234" s="152"/>
      <c r="AI234" s="152"/>
      <c r="AJ234" s="347"/>
      <c r="AK234" s="152"/>
      <c r="AL234" s="152"/>
      <c r="AM234" s="295"/>
      <c r="AN234" s="228"/>
      <c r="AO234" s="228"/>
      <c r="AP234" s="228"/>
      <c r="AQ234" s="228"/>
      <c r="AR234" s="228"/>
      <c r="AS234" s="348"/>
      <c r="AT234" s="264">
        <f t="shared" si="174"/>
        <v>0</v>
      </c>
      <c r="AU234" s="259"/>
      <c r="AV234" s="265">
        <f t="shared" ref="AV234:AV248" si="188">AK234*$AK$7+AL234*$AL$7+AM234*$AM$7+SUM(AN234:AR234)*(1+Gewinn)*(1+SicherheitAngebot)+AT234/Zuschläge_IBN+AT234</f>
        <v>0</v>
      </c>
      <c r="AX234" s="265">
        <f>U234+AV234</f>
        <v>0</v>
      </c>
      <c r="AZ234" s="492">
        <f t="shared" ref="AZ234:AZ248" si="189">U234/(1+SicherheitAngebot)*(1+Sicherheit)</f>
        <v>0</v>
      </c>
      <c r="BB234" s="492">
        <f t="shared" ref="BB234:BB248" si="190">AV234/(1+SicherheitAngebot)*(1+Sicherheit)</f>
        <v>0</v>
      </c>
      <c r="BD234" s="265">
        <f>AZ234+BB234</f>
        <v>0</v>
      </c>
      <c r="BE234" s="105"/>
      <c r="BF234" s="105"/>
      <c r="BG234" s="105"/>
      <c r="BH234" s="105"/>
      <c r="BI234" s="105"/>
      <c r="BJ234" s="105"/>
    </row>
    <row r="235" spans="2:62" ht="20.100000000000001" hidden="1" customHeight="1" outlineLevel="1">
      <c r="B235" s="100"/>
      <c r="C235" s="908"/>
      <c r="D235" s="909"/>
      <c r="E235" s="909"/>
      <c r="F235" s="910"/>
      <c r="G235" s="890"/>
      <c r="H235" s="891"/>
      <c r="I235" s="152"/>
      <c r="J235" s="152"/>
      <c r="K235" s="152"/>
      <c r="L235" s="152"/>
      <c r="M235" s="152"/>
      <c r="N235" s="152"/>
      <c r="O235" s="152"/>
      <c r="P235" s="153"/>
      <c r="Q235" s="153"/>
      <c r="R235" s="156">
        <f t="shared" si="184"/>
        <v>0</v>
      </c>
      <c r="S235" s="156">
        <f t="shared" si="185"/>
        <v>0</v>
      </c>
      <c r="U235" s="157">
        <f t="shared" ref="U235:U248" si="191">I235*$I$7+J235*$J$7+K235*$K$7+L235*$L$7+M235*$M$7+N235*$N$7+O235*$O$7+R235+S235</f>
        <v>0</v>
      </c>
      <c r="W235" s="152"/>
      <c r="X235" s="152"/>
      <c r="Y235" s="152"/>
      <c r="Z235" s="152"/>
      <c r="AA235" s="152"/>
      <c r="AB235" s="152"/>
      <c r="AC235" s="347"/>
      <c r="AD235" s="152"/>
      <c r="AE235" s="152"/>
      <c r="AF235" s="152"/>
      <c r="AG235" s="152"/>
      <c r="AH235" s="152"/>
      <c r="AI235" s="152"/>
      <c r="AJ235" s="347"/>
      <c r="AK235" s="152"/>
      <c r="AL235" s="152"/>
      <c r="AM235" s="295"/>
      <c r="AN235" s="228"/>
      <c r="AO235" s="228"/>
      <c r="AP235" s="228"/>
      <c r="AQ235" s="228"/>
      <c r="AR235" s="228"/>
      <c r="AS235" s="348"/>
      <c r="AT235" s="264">
        <f t="shared" si="174"/>
        <v>0</v>
      </c>
      <c r="AU235" s="259"/>
      <c r="AV235" s="265">
        <f t="shared" si="188"/>
        <v>0</v>
      </c>
      <c r="AX235" s="265">
        <f t="shared" ref="AX235:AX248" si="192">U235+AV235</f>
        <v>0</v>
      </c>
      <c r="AZ235" s="492">
        <f t="shared" si="189"/>
        <v>0</v>
      </c>
      <c r="BB235" s="492">
        <f t="shared" si="190"/>
        <v>0</v>
      </c>
      <c r="BD235" s="265">
        <f t="shared" ref="BD235:BD248" si="193">AZ235+BB235</f>
        <v>0</v>
      </c>
      <c r="BE235" s="105"/>
      <c r="BF235" s="105"/>
      <c r="BG235" s="105"/>
      <c r="BH235" s="105"/>
      <c r="BI235" s="105"/>
      <c r="BJ235" s="105"/>
    </row>
    <row r="236" spans="2:62" ht="20.100000000000001" hidden="1" customHeight="1" outlineLevel="1">
      <c r="B236" s="100"/>
      <c r="C236" s="908"/>
      <c r="D236" s="909"/>
      <c r="E236" s="909"/>
      <c r="F236" s="910"/>
      <c r="G236" s="890"/>
      <c r="H236" s="891"/>
      <c r="I236" s="152"/>
      <c r="J236" s="152"/>
      <c r="K236" s="152"/>
      <c r="L236" s="152"/>
      <c r="M236" s="152"/>
      <c r="N236" s="152"/>
      <c r="O236" s="152"/>
      <c r="P236" s="153"/>
      <c r="Q236" s="153"/>
      <c r="R236" s="156">
        <f t="shared" si="184"/>
        <v>0</v>
      </c>
      <c r="S236" s="156">
        <f t="shared" si="185"/>
        <v>0</v>
      </c>
      <c r="U236" s="157">
        <f t="shared" si="191"/>
        <v>0</v>
      </c>
      <c r="W236" s="152"/>
      <c r="X236" s="152"/>
      <c r="Y236" s="152"/>
      <c r="Z236" s="152"/>
      <c r="AA236" s="152"/>
      <c r="AB236" s="152"/>
      <c r="AC236" s="347"/>
      <c r="AD236" s="152"/>
      <c r="AE236" s="152"/>
      <c r="AF236" s="152"/>
      <c r="AG236" s="152"/>
      <c r="AH236" s="152"/>
      <c r="AI236" s="152"/>
      <c r="AJ236" s="347"/>
      <c r="AK236" s="152"/>
      <c r="AL236" s="152"/>
      <c r="AM236" s="295"/>
      <c r="AN236" s="228"/>
      <c r="AO236" s="228"/>
      <c r="AP236" s="228"/>
      <c r="AQ236" s="228"/>
      <c r="AR236" s="228"/>
      <c r="AS236" s="348"/>
      <c r="AT236" s="264">
        <f t="shared" si="174"/>
        <v>0</v>
      </c>
      <c r="AU236" s="259"/>
      <c r="AV236" s="265">
        <f t="shared" si="188"/>
        <v>0</v>
      </c>
      <c r="AX236" s="265">
        <f t="shared" si="192"/>
        <v>0</v>
      </c>
      <c r="AZ236" s="492">
        <f t="shared" si="189"/>
        <v>0</v>
      </c>
      <c r="BB236" s="492">
        <f t="shared" si="190"/>
        <v>0</v>
      </c>
      <c r="BD236" s="265">
        <f t="shared" si="193"/>
        <v>0</v>
      </c>
      <c r="BE236" s="105"/>
      <c r="BF236" s="105"/>
      <c r="BG236" s="105"/>
      <c r="BH236" s="105"/>
      <c r="BI236" s="105"/>
      <c r="BJ236" s="105"/>
    </row>
    <row r="237" spans="2:62" ht="20.100000000000001" hidden="1" customHeight="1" outlineLevel="1">
      <c r="B237" s="100"/>
      <c r="C237" s="908"/>
      <c r="D237" s="909"/>
      <c r="E237" s="909"/>
      <c r="F237" s="910"/>
      <c r="G237" s="890"/>
      <c r="H237" s="891"/>
      <c r="I237" s="152"/>
      <c r="J237" s="152"/>
      <c r="K237" s="152"/>
      <c r="L237" s="152"/>
      <c r="M237" s="152"/>
      <c r="N237" s="152"/>
      <c r="O237" s="152"/>
      <c r="P237" s="153"/>
      <c r="Q237" s="153"/>
      <c r="R237" s="156">
        <f t="shared" si="184"/>
        <v>0</v>
      </c>
      <c r="S237" s="156">
        <f t="shared" si="185"/>
        <v>0</v>
      </c>
      <c r="U237" s="157">
        <f t="shared" si="191"/>
        <v>0</v>
      </c>
      <c r="W237" s="152"/>
      <c r="X237" s="152"/>
      <c r="Y237" s="152"/>
      <c r="Z237" s="152"/>
      <c r="AA237" s="152"/>
      <c r="AB237" s="152"/>
      <c r="AC237" s="347"/>
      <c r="AD237" s="152"/>
      <c r="AE237" s="152"/>
      <c r="AF237" s="152"/>
      <c r="AG237" s="152"/>
      <c r="AH237" s="152"/>
      <c r="AI237" s="152"/>
      <c r="AJ237" s="347"/>
      <c r="AK237" s="152"/>
      <c r="AL237" s="152"/>
      <c r="AM237" s="295"/>
      <c r="AN237" s="228"/>
      <c r="AO237" s="228"/>
      <c r="AP237" s="228"/>
      <c r="AQ237" s="228"/>
      <c r="AR237" s="228"/>
      <c r="AS237" s="348"/>
      <c r="AT237" s="264">
        <f t="shared" si="174"/>
        <v>0</v>
      </c>
      <c r="AU237" s="259"/>
      <c r="AV237" s="265">
        <f t="shared" si="188"/>
        <v>0</v>
      </c>
      <c r="AX237" s="265">
        <f t="shared" si="192"/>
        <v>0</v>
      </c>
      <c r="AZ237" s="492">
        <f t="shared" si="189"/>
        <v>0</v>
      </c>
      <c r="BB237" s="492">
        <f t="shared" si="190"/>
        <v>0</v>
      </c>
      <c r="BD237" s="265">
        <f t="shared" si="193"/>
        <v>0</v>
      </c>
      <c r="BE237" s="105"/>
      <c r="BF237" s="105"/>
      <c r="BG237" s="105"/>
      <c r="BH237" s="105"/>
      <c r="BI237" s="105"/>
      <c r="BJ237" s="105"/>
    </row>
    <row r="238" spans="2:62" ht="20.100000000000001" hidden="1" customHeight="1" outlineLevel="1">
      <c r="B238" s="100"/>
      <c r="C238" s="908"/>
      <c r="D238" s="909"/>
      <c r="E238" s="909"/>
      <c r="F238" s="910"/>
      <c r="G238" s="890"/>
      <c r="H238" s="891"/>
      <c r="I238" s="152"/>
      <c r="J238" s="152"/>
      <c r="K238" s="152"/>
      <c r="L238" s="152"/>
      <c r="M238" s="152"/>
      <c r="N238" s="152"/>
      <c r="O238" s="152"/>
      <c r="P238" s="153"/>
      <c r="Q238" s="153"/>
      <c r="R238" s="156">
        <f t="shared" si="184"/>
        <v>0</v>
      </c>
      <c r="S238" s="156">
        <f t="shared" si="185"/>
        <v>0</v>
      </c>
      <c r="U238" s="157">
        <f t="shared" si="191"/>
        <v>0</v>
      </c>
      <c r="W238" s="152"/>
      <c r="X238" s="152"/>
      <c r="Y238" s="152"/>
      <c r="Z238" s="152"/>
      <c r="AA238" s="152"/>
      <c r="AB238" s="152"/>
      <c r="AC238" s="347"/>
      <c r="AD238" s="152"/>
      <c r="AE238" s="152"/>
      <c r="AF238" s="152"/>
      <c r="AG238" s="152"/>
      <c r="AH238" s="152"/>
      <c r="AI238" s="152"/>
      <c r="AJ238" s="347"/>
      <c r="AK238" s="152"/>
      <c r="AL238" s="152"/>
      <c r="AM238" s="295"/>
      <c r="AN238" s="228"/>
      <c r="AO238" s="228"/>
      <c r="AP238" s="228"/>
      <c r="AQ238" s="228"/>
      <c r="AR238" s="228"/>
      <c r="AS238" s="348"/>
      <c r="AT238" s="264">
        <f t="shared" si="174"/>
        <v>0</v>
      </c>
      <c r="AU238" s="259"/>
      <c r="AV238" s="265">
        <f t="shared" si="188"/>
        <v>0</v>
      </c>
      <c r="AX238" s="265">
        <f t="shared" si="192"/>
        <v>0</v>
      </c>
      <c r="AZ238" s="492">
        <f t="shared" si="189"/>
        <v>0</v>
      </c>
      <c r="BB238" s="492">
        <f t="shared" si="190"/>
        <v>0</v>
      </c>
      <c r="BD238" s="265">
        <f t="shared" si="193"/>
        <v>0</v>
      </c>
      <c r="BE238" s="105"/>
      <c r="BF238" s="105"/>
      <c r="BG238" s="105"/>
      <c r="BH238" s="105"/>
      <c r="BI238" s="105"/>
      <c r="BJ238" s="105"/>
    </row>
    <row r="239" spans="2:62" ht="20.100000000000001" hidden="1" customHeight="1" outlineLevel="1">
      <c r="B239" s="100"/>
      <c r="C239" s="908"/>
      <c r="D239" s="909"/>
      <c r="E239" s="909"/>
      <c r="F239" s="910"/>
      <c r="G239" s="890"/>
      <c r="H239" s="891"/>
      <c r="I239" s="152"/>
      <c r="J239" s="152"/>
      <c r="K239" s="152"/>
      <c r="L239" s="152"/>
      <c r="M239" s="152"/>
      <c r="N239" s="152"/>
      <c r="O239" s="152"/>
      <c r="P239" s="153"/>
      <c r="Q239" s="153"/>
      <c r="R239" s="156">
        <f t="shared" si="184"/>
        <v>0</v>
      </c>
      <c r="S239" s="156">
        <f t="shared" si="185"/>
        <v>0</v>
      </c>
      <c r="U239" s="157">
        <f t="shared" si="191"/>
        <v>0</v>
      </c>
      <c r="W239" s="152"/>
      <c r="X239" s="152"/>
      <c r="Y239" s="152"/>
      <c r="Z239" s="152"/>
      <c r="AA239" s="152"/>
      <c r="AB239" s="152"/>
      <c r="AC239" s="347"/>
      <c r="AD239" s="152"/>
      <c r="AE239" s="152"/>
      <c r="AF239" s="152"/>
      <c r="AG239" s="152"/>
      <c r="AH239" s="152"/>
      <c r="AI239" s="152"/>
      <c r="AJ239" s="347"/>
      <c r="AK239" s="152"/>
      <c r="AL239" s="152"/>
      <c r="AM239" s="295"/>
      <c r="AN239" s="228"/>
      <c r="AO239" s="228"/>
      <c r="AP239" s="228"/>
      <c r="AQ239" s="228"/>
      <c r="AR239" s="228"/>
      <c r="AS239" s="348"/>
      <c r="AT239" s="264">
        <f t="shared" si="174"/>
        <v>0</v>
      </c>
      <c r="AU239" s="259"/>
      <c r="AV239" s="265">
        <f t="shared" si="188"/>
        <v>0</v>
      </c>
      <c r="AX239" s="265">
        <f t="shared" si="192"/>
        <v>0</v>
      </c>
      <c r="AZ239" s="492">
        <f t="shared" si="189"/>
        <v>0</v>
      </c>
      <c r="BB239" s="492">
        <f t="shared" si="190"/>
        <v>0</v>
      </c>
      <c r="BD239" s="265">
        <f t="shared" si="193"/>
        <v>0</v>
      </c>
      <c r="BE239" s="105"/>
      <c r="BF239" s="105"/>
      <c r="BG239" s="105"/>
      <c r="BH239" s="105"/>
      <c r="BI239" s="105"/>
      <c r="BJ239" s="105"/>
    </row>
    <row r="240" spans="2:62" ht="20.100000000000001" hidden="1" customHeight="1" outlineLevel="1">
      <c r="B240" s="100"/>
      <c r="C240" s="908"/>
      <c r="D240" s="909"/>
      <c r="E240" s="909"/>
      <c r="F240" s="910"/>
      <c r="G240" s="890"/>
      <c r="H240" s="891"/>
      <c r="I240" s="152"/>
      <c r="J240" s="152"/>
      <c r="K240" s="152"/>
      <c r="L240" s="152"/>
      <c r="M240" s="152"/>
      <c r="N240" s="152"/>
      <c r="O240" s="152"/>
      <c r="P240" s="153"/>
      <c r="Q240" s="153"/>
      <c r="R240" s="156">
        <f t="shared" si="184"/>
        <v>0</v>
      </c>
      <c r="S240" s="156">
        <f t="shared" si="185"/>
        <v>0</v>
      </c>
      <c r="U240" s="157">
        <f t="shared" si="191"/>
        <v>0</v>
      </c>
      <c r="W240" s="152"/>
      <c r="X240" s="152"/>
      <c r="Y240" s="152"/>
      <c r="Z240" s="152"/>
      <c r="AA240" s="152"/>
      <c r="AB240" s="152"/>
      <c r="AC240" s="347"/>
      <c r="AD240" s="152"/>
      <c r="AE240" s="152"/>
      <c r="AF240" s="152"/>
      <c r="AG240" s="152"/>
      <c r="AH240" s="152"/>
      <c r="AI240" s="152"/>
      <c r="AJ240" s="347"/>
      <c r="AK240" s="152"/>
      <c r="AL240" s="152"/>
      <c r="AM240" s="295"/>
      <c r="AN240" s="228"/>
      <c r="AO240" s="228"/>
      <c r="AP240" s="228"/>
      <c r="AQ240" s="228"/>
      <c r="AR240" s="228"/>
      <c r="AS240" s="348"/>
      <c r="AT240" s="264">
        <f t="shared" si="174"/>
        <v>0</v>
      </c>
      <c r="AU240" s="259"/>
      <c r="AV240" s="265">
        <f t="shared" si="188"/>
        <v>0</v>
      </c>
      <c r="AX240" s="265">
        <f t="shared" si="192"/>
        <v>0</v>
      </c>
      <c r="AZ240" s="492">
        <f t="shared" si="189"/>
        <v>0</v>
      </c>
      <c r="BB240" s="492">
        <f t="shared" si="190"/>
        <v>0</v>
      </c>
      <c r="BD240" s="265">
        <f t="shared" si="193"/>
        <v>0</v>
      </c>
      <c r="BE240" s="105"/>
      <c r="BF240" s="105"/>
      <c r="BG240" s="105"/>
      <c r="BH240" s="105"/>
      <c r="BI240" s="105"/>
      <c r="BJ240" s="105"/>
    </row>
    <row r="241" spans="2:62" ht="20.100000000000001" hidden="1" customHeight="1" outlineLevel="1">
      <c r="B241" s="100"/>
      <c r="C241" s="908"/>
      <c r="D241" s="909"/>
      <c r="E241" s="909"/>
      <c r="F241" s="910"/>
      <c r="G241" s="890"/>
      <c r="H241" s="891"/>
      <c r="I241" s="152"/>
      <c r="J241" s="152"/>
      <c r="K241" s="152"/>
      <c r="L241" s="152"/>
      <c r="M241" s="152"/>
      <c r="N241" s="152"/>
      <c r="O241" s="152"/>
      <c r="P241" s="153"/>
      <c r="Q241" s="153"/>
      <c r="R241" s="156">
        <f t="shared" si="184"/>
        <v>0</v>
      </c>
      <c r="S241" s="156">
        <f t="shared" si="185"/>
        <v>0</v>
      </c>
      <c r="U241" s="157">
        <f t="shared" si="191"/>
        <v>0</v>
      </c>
      <c r="W241" s="152"/>
      <c r="X241" s="152"/>
      <c r="Y241" s="152"/>
      <c r="Z241" s="152"/>
      <c r="AA241" s="152"/>
      <c r="AB241" s="152"/>
      <c r="AC241" s="347"/>
      <c r="AD241" s="152"/>
      <c r="AE241" s="152"/>
      <c r="AF241" s="152"/>
      <c r="AG241" s="152"/>
      <c r="AH241" s="152"/>
      <c r="AI241" s="152"/>
      <c r="AJ241" s="347"/>
      <c r="AK241" s="152"/>
      <c r="AL241" s="152"/>
      <c r="AM241" s="295"/>
      <c r="AN241" s="228"/>
      <c r="AO241" s="228"/>
      <c r="AP241" s="228"/>
      <c r="AQ241" s="228"/>
      <c r="AR241" s="228"/>
      <c r="AS241" s="348"/>
      <c r="AT241" s="264">
        <f t="shared" si="174"/>
        <v>0</v>
      </c>
      <c r="AU241" s="259"/>
      <c r="AV241" s="265">
        <f t="shared" si="188"/>
        <v>0</v>
      </c>
      <c r="AX241" s="265">
        <f t="shared" si="192"/>
        <v>0</v>
      </c>
      <c r="AZ241" s="492">
        <f t="shared" si="189"/>
        <v>0</v>
      </c>
      <c r="BB241" s="492">
        <f t="shared" si="190"/>
        <v>0</v>
      </c>
      <c r="BD241" s="265">
        <f t="shared" si="193"/>
        <v>0</v>
      </c>
      <c r="BE241" s="105"/>
      <c r="BF241" s="105"/>
      <c r="BG241" s="105"/>
      <c r="BH241" s="105"/>
      <c r="BI241" s="105"/>
      <c r="BJ241" s="105"/>
    </row>
    <row r="242" spans="2:62" ht="20.100000000000001" hidden="1" customHeight="1" outlineLevel="1">
      <c r="B242" s="100"/>
      <c r="C242" s="908"/>
      <c r="D242" s="909"/>
      <c r="E242" s="909"/>
      <c r="F242" s="910"/>
      <c r="G242" s="890"/>
      <c r="H242" s="891"/>
      <c r="I242" s="152"/>
      <c r="J242" s="152"/>
      <c r="K242" s="152"/>
      <c r="L242" s="152"/>
      <c r="M242" s="152"/>
      <c r="N242" s="152"/>
      <c r="O242" s="152"/>
      <c r="P242" s="153"/>
      <c r="Q242" s="153"/>
      <c r="R242" s="156">
        <f t="shared" si="184"/>
        <v>0</v>
      </c>
      <c r="S242" s="156">
        <f t="shared" si="185"/>
        <v>0</v>
      </c>
      <c r="U242" s="157">
        <f t="shared" si="191"/>
        <v>0</v>
      </c>
      <c r="W242" s="152"/>
      <c r="X242" s="152"/>
      <c r="Y242" s="152"/>
      <c r="Z242" s="152"/>
      <c r="AA242" s="152"/>
      <c r="AB242" s="152"/>
      <c r="AC242" s="347"/>
      <c r="AD242" s="152"/>
      <c r="AE242" s="152"/>
      <c r="AF242" s="152"/>
      <c r="AG242" s="152"/>
      <c r="AH242" s="152"/>
      <c r="AI242" s="152"/>
      <c r="AJ242" s="347"/>
      <c r="AK242" s="152"/>
      <c r="AL242" s="152"/>
      <c r="AM242" s="295"/>
      <c r="AN242" s="228"/>
      <c r="AO242" s="228"/>
      <c r="AP242" s="228"/>
      <c r="AQ242" s="228"/>
      <c r="AR242" s="228"/>
      <c r="AS242" s="348"/>
      <c r="AT242" s="264">
        <f t="shared" si="174"/>
        <v>0</v>
      </c>
      <c r="AU242" s="259"/>
      <c r="AV242" s="265">
        <f t="shared" si="188"/>
        <v>0</v>
      </c>
      <c r="AX242" s="265">
        <f t="shared" si="192"/>
        <v>0</v>
      </c>
      <c r="AZ242" s="492">
        <f t="shared" si="189"/>
        <v>0</v>
      </c>
      <c r="BB242" s="492">
        <f t="shared" si="190"/>
        <v>0</v>
      </c>
      <c r="BD242" s="265">
        <f t="shared" si="193"/>
        <v>0</v>
      </c>
      <c r="BE242" s="105"/>
      <c r="BF242" s="105"/>
      <c r="BG242" s="105"/>
      <c r="BH242" s="105"/>
      <c r="BI242" s="105"/>
      <c r="BJ242" s="105"/>
    </row>
    <row r="243" spans="2:62" ht="20.100000000000001" hidden="1" customHeight="1" outlineLevel="1">
      <c r="B243" s="100"/>
      <c r="C243" s="908"/>
      <c r="D243" s="909"/>
      <c r="E243" s="909"/>
      <c r="F243" s="910"/>
      <c r="G243" s="890"/>
      <c r="H243" s="891"/>
      <c r="I243" s="152"/>
      <c r="J243" s="152"/>
      <c r="K243" s="152"/>
      <c r="L243" s="152"/>
      <c r="M243" s="152"/>
      <c r="N243" s="152"/>
      <c r="O243" s="152"/>
      <c r="P243" s="153"/>
      <c r="Q243" s="153"/>
      <c r="R243" s="156">
        <f t="shared" si="184"/>
        <v>0</v>
      </c>
      <c r="S243" s="156">
        <f t="shared" si="185"/>
        <v>0</v>
      </c>
      <c r="U243" s="157">
        <f t="shared" si="191"/>
        <v>0</v>
      </c>
      <c r="W243" s="152"/>
      <c r="X243" s="152"/>
      <c r="Y243" s="152"/>
      <c r="Z243" s="152"/>
      <c r="AA243" s="152"/>
      <c r="AB243" s="152"/>
      <c r="AC243" s="347"/>
      <c r="AD243" s="152"/>
      <c r="AE243" s="152"/>
      <c r="AF243" s="152"/>
      <c r="AG243" s="152"/>
      <c r="AH243" s="152"/>
      <c r="AI243" s="152"/>
      <c r="AJ243" s="347"/>
      <c r="AK243" s="152"/>
      <c r="AL243" s="152"/>
      <c r="AM243" s="295"/>
      <c r="AN243" s="228"/>
      <c r="AO243" s="228"/>
      <c r="AP243" s="228"/>
      <c r="AQ243" s="228"/>
      <c r="AR243" s="228"/>
      <c r="AS243" s="348"/>
      <c r="AT243" s="264">
        <f t="shared" si="174"/>
        <v>0</v>
      </c>
      <c r="AU243" s="259"/>
      <c r="AV243" s="265">
        <f t="shared" si="188"/>
        <v>0</v>
      </c>
      <c r="AX243" s="265">
        <f t="shared" si="192"/>
        <v>0</v>
      </c>
      <c r="AZ243" s="492">
        <f t="shared" si="189"/>
        <v>0</v>
      </c>
      <c r="BB243" s="492">
        <f t="shared" si="190"/>
        <v>0</v>
      </c>
      <c r="BD243" s="265">
        <f t="shared" si="193"/>
        <v>0</v>
      </c>
      <c r="BE243" s="105"/>
      <c r="BF243" s="105"/>
      <c r="BG243" s="105"/>
      <c r="BH243" s="105"/>
      <c r="BI243" s="105"/>
      <c r="BJ243" s="105"/>
    </row>
    <row r="244" spans="2:62" ht="20.100000000000001" hidden="1" customHeight="1" outlineLevel="1">
      <c r="B244" s="100"/>
      <c r="C244" s="908"/>
      <c r="D244" s="909"/>
      <c r="E244" s="909"/>
      <c r="F244" s="910"/>
      <c r="G244" s="890"/>
      <c r="H244" s="891"/>
      <c r="I244" s="152"/>
      <c r="J244" s="152"/>
      <c r="K244" s="152"/>
      <c r="L244" s="152"/>
      <c r="M244" s="152"/>
      <c r="N244" s="152"/>
      <c r="O244" s="152"/>
      <c r="P244" s="153"/>
      <c r="Q244" s="153"/>
      <c r="R244" s="156">
        <f t="shared" si="184"/>
        <v>0</v>
      </c>
      <c r="S244" s="156">
        <f t="shared" si="185"/>
        <v>0</v>
      </c>
      <c r="U244" s="157">
        <f t="shared" si="191"/>
        <v>0</v>
      </c>
      <c r="W244" s="152"/>
      <c r="X244" s="152"/>
      <c r="Y244" s="152"/>
      <c r="Z244" s="152"/>
      <c r="AA244" s="152"/>
      <c r="AB244" s="152"/>
      <c r="AC244" s="347"/>
      <c r="AD244" s="152"/>
      <c r="AE244" s="152"/>
      <c r="AF244" s="152"/>
      <c r="AG244" s="152"/>
      <c r="AH244" s="152"/>
      <c r="AI244" s="152"/>
      <c r="AJ244" s="347"/>
      <c r="AK244" s="152"/>
      <c r="AL244" s="152"/>
      <c r="AM244" s="295"/>
      <c r="AN244" s="228"/>
      <c r="AO244" s="228"/>
      <c r="AP244" s="228"/>
      <c r="AQ244" s="228"/>
      <c r="AR244" s="228"/>
      <c r="AS244" s="348"/>
      <c r="AT244" s="264">
        <f t="shared" si="174"/>
        <v>0</v>
      </c>
      <c r="AU244" s="259"/>
      <c r="AV244" s="265">
        <f t="shared" si="188"/>
        <v>0</v>
      </c>
      <c r="AX244" s="265">
        <f t="shared" si="192"/>
        <v>0</v>
      </c>
      <c r="AZ244" s="492">
        <f t="shared" si="189"/>
        <v>0</v>
      </c>
      <c r="BB244" s="492">
        <f t="shared" si="190"/>
        <v>0</v>
      </c>
      <c r="BD244" s="265">
        <f t="shared" si="193"/>
        <v>0</v>
      </c>
      <c r="BE244" s="105"/>
      <c r="BF244" s="105"/>
      <c r="BG244" s="105"/>
      <c r="BH244" s="105"/>
      <c r="BI244" s="105"/>
      <c r="BJ244" s="105"/>
    </row>
    <row r="245" spans="2:62" ht="20.100000000000001" hidden="1" customHeight="1" outlineLevel="1">
      <c r="B245" s="100"/>
      <c r="C245" s="908"/>
      <c r="D245" s="909"/>
      <c r="E245" s="909"/>
      <c r="F245" s="910"/>
      <c r="G245" s="890"/>
      <c r="H245" s="891"/>
      <c r="I245" s="152"/>
      <c r="J245" s="152"/>
      <c r="K245" s="152"/>
      <c r="L245" s="152"/>
      <c r="M245" s="152"/>
      <c r="N245" s="152"/>
      <c r="O245" s="152"/>
      <c r="P245" s="153"/>
      <c r="Q245" s="153"/>
      <c r="R245" s="156">
        <f t="shared" si="184"/>
        <v>0</v>
      </c>
      <c r="S245" s="156">
        <f t="shared" si="185"/>
        <v>0</v>
      </c>
      <c r="U245" s="157">
        <f t="shared" si="191"/>
        <v>0</v>
      </c>
      <c r="W245" s="152"/>
      <c r="X245" s="152"/>
      <c r="Y245" s="152"/>
      <c r="Z245" s="152"/>
      <c r="AA245" s="152"/>
      <c r="AB245" s="152"/>
      <c r="AC245" s="347"/>
      <c r="AD245" s="152"/>
      <c r="AE245" s="152"/>
      <c r="AF245" s="152"/>
      <c r="AG245" s="152"/>
      <c r="AH245" s="152"/>
      <c r="AI245" s="152"/>
      <c r="AJ245" s="347"/>
      <c r="AK245" s="152"/>
      <c r="AL245" s="152"/>
      <c r="AM245" s="295"/>
      <c r="AN245" s="228"/>
      <c r="AO245" s="228"/>
      <c r="AP245" s="228"/>
      <c r="AQ245" s="228"/>
      <c r="AR245" s="228"/>
      <c r="AS245" s="348"/>
      <c r="AT245" s="264">
        <f t="shared" si="174"/>
        <v>0</v>
      </c>
      <c r="AU245" s="259"/>
      <c r="AV245" s="265">
        <f t="shared" si="188"/>
        <v>0</v>
      </c>
      <c r="AX245" s="265">
        <f t="shared" si="192"/>
        <v>0</v>
      </c>
      <c r="AZ245" s="492">
        <f t="shared" si="189"/>
        <v>0</v>
      </c>
      <c r="BB245" s="492">
        <f t="shared" si="190"/>
        <v>0</v>
      </c>
      <c r="BD245" s="265">
        <f t="shared" si="193"/>
        <v>0</v>
      </c>
      <c r="BE245" s="105"/>
      <c r="BF245" s="105"/>
      <c r="BG245" s="105"/>
      <c r="BH245" s="105"/>
      <c r="BI245" s="105"/>
      <c r="BJ245" s="105"/>
    </row>
    <row r="246" spans="2:62" ht="20.100000000000001" hidden="1" customHeight="1" outlineLevel="1">
      <c r="B246" s="100"/>
      <c r="C246" s="908"/>
      <c r="D246" s="909"/>
      <c r="E246" s="909"/>
      <c r="F246" s="910"/>
      <c r="G246" s="890"/>
      <c r="H246" s="891"/>
      <c r="I246" s="152"/>
      <c r="J246" s="152"/>
      <c r="K246" s="152"/>
      <c r="L246" s="152"/>
      <c r="M246" s="152"/>
      <c r="N246" s="152"/>
      <c r="O246" s="152"/>
      <c r="P246" s="153"/>
      <c r="Q246" s="153"/>
      <c r="R246" s="156">
        <f t="shared" si="184"/>
        <v>0</v>
      </c>
      <c r="S246" s="156">
        <f t="shared" si="185"/>
        <v>0</v>
      </c>
      <c r="U246" s="157">
        <f t="shared" si="191"/>
        <v>0</v>
      </c>
      <c r="W246" s="152"/>
      <c r="X246" s="152"/>
      <c r="Y246" s="152"/>
      <c r="Z246" s="152"/>
      <c r="AA246" s="152"/>
      <c r="AB246" s="152"/>
      <c r="AC246" s="347"/>
      <c r="AD246" s="152"/>
      <c r="AE246" s="152"/>
      <c r="AF246" s="152"/>
      <c r="AG246" s="152"/>
      <c r="AH246" s="152"/>
      <c r="AI246" s="152"/>
      <c r="AJ246" s="347"/>
      <c r="AK246" s="152"/>
      <c r="AL246" s="152"/>
      <c r="AM246" s="295"/>
      <c r="AN246" s="228"/>
      <c r="AO246" s="228"/>
      <c r="AP246" s="228"/>
      <c r="AQ246" s="228"/>
      <c r="AR246" s="228"/>
      <c r="AS246" s="348"/>
      <c r="AT246" s="264">
        <f t="shared" si="174"/>
        <v>0</v>
      </c>
      <c r="AU246" s="259"/>
      <c r="AV246" s="265">
        <f t="shared" si="188"/>
        <v>0</v>
      </c>
      <c r="AX246" s="265">
        <f t="shared" si="192"/>
        <v>0</v>
      </c>
      <c r="AZ246" s="492">
        <f t="shared" si="189"/>
        <v>0</v>
      </c>
      <c r="BB246" s="492">
        <f t="shared" si="190"/>
        <v>0</v>
      </c>
      <c r="BD246" s="265">
        <f t="shared" si="193"/>
        <v>0</v>
      </c>
      <c r="BE246" s="105"/>
      <c r="BF246" s="105"/>
      <c r="BG246" s="105"/>
      <c r="BH246" s="105"/>
      <c r="BI246" s="105"/>
      <c r="BJ246" s="105"/>
    </row>
    <row r="247" spans="2:62" ht="20.100000000000001" hidden="1" customHeight="1" outlineLevel="1">
      <c r="B247" s="100"/>
      <c r="C247" s="908"/>
      <c r="D247" s="909"/>
      <c r="E247" s="909"/>
      <c r="F247" s="910"/>
      <c r="G247" s="890"/>
      <c r="H247" s="891"/>
      <c r="I247" s="152"/>
      <c r="J247" s="152"/>
      <c r="K247" s="152"/>
      <c r="L247" s="152"/>
      <c r="M247" s="152"/>
      <c r="N247" s="152"/>
      <c r="O247" s="152"/>
      <c r="P247" s="153"/>
      <c r="Q247" s="153"/>
      <c r="R247" s="156">
        <f t="shared" si="184"/>
        <v>0</v>
      </c>
      <c r="S247" s="156">
        <f t="shared" si="185"/>
        <v>0</v>
      </c>
      <c r="U247" s="157">
        <f t="shared" si="191"/>
        <v>0</v>
      </c>
      <c r="W247" s="152"/>
      <c r="X247" s="152"/>
      <c r="Y247" s="152"/>
      <c r="Z247" s="152"/>
      <c r="AA247" s="152"/>
      <c r="AB247" s="152"/>
      <c r="AC247" s="347"/>
      <c r="AD247" s="152"/>
      <c r="AE247" s="152"/>
      <c r="AF247" s="152"/>
      <c r="AG247" s="152"/>
      <c r="AH247" s="152"/>
      <c r="AI247" s="152"/>
      <c r="AJ247" s="347"/>
      <c r="AK247" s="152"/>
      <c r="AL247" s="152"/>
      <c r="AM247" s="295"/>
      <c r="AN247" s="228"/>
      <c r="AO247" s="228"/>
      <c r="AP247" s="228"/>
      <c r="AQ247" s="228"/>
      <c r="AR247" s="228"/>
      <c r="AS247" s="348"/>
      <c r="AT247" s="264">
        <f t="shared" si="174"/>
        <v>0</v>
      </c>
      <c r="AU247" s="259"/>
      <c r="AV247" s="265">
        <f t="shared" si="188"/>
        <v>0</v>
      </c>
      <c r="AX247" s="265">
        <f t="shared" si="192"/>
        <v>0</v>
      </c>
      <c r="AZ247" s="492">
        <f t="shared" si="189"/>
        <v>0</v>
      </c>
      <c r="BB247" s="492">
        <f t="shared" si="190"/>
        <v>0</v>
      </c>
      <c r="BD247" s="265">
        <f t="shared" si="193"/>
        <v>0</v>
      </c>
      <c r="BE247" s="105"/>
      <c r="BF247" s="105"/>
      <c r="BG247" s="105"/>
      <c r="BH247" s="105"/>
      <c r="BI247" s="105"/>
      <c r="BJ247" s="105"/>
    </row>
    <row r="248" spans="2:62" ht="20.100000000000001" hidden="1" customHeight="1" outlineLevel="1">
      <c r="B248" s="100"/>
      <c r="C248" s="908"/>
      <c r="D248" s="909"/>
      <c r="E248" s="909"/>
      <c r="F248" s="910"/>
      <c r="G248" s="890"/>
      <c r="H248" s="891"/>
      <c r="I248" s="152"/>
      <c r="J248" s="152"/>
      <c r="K248" s="152"/>
      <c r="L248" s="152"/>
      <c r="M248" s="152"/>
      <c r="N248" s="152"/>
      <c r="O248" s="152"/>
      <c r="P248" s="153"/>
      <c r="Q248" s="153"/>
      <c r="R248" s="156">
        <f t="shared" si="184"/>
        <v>0</v>
      </c>
      <c r="S248" s="156">
        <f t="shared" si="185"/>
        <v>0</v>
      </c>
      <c r="U248" s="157">
        <f t="shared" si="191"/>
        <v>0</v>
      </c>
      <c r="W248" s="152"/>
      <c r="X248" s="152"/>
      <c r="Y248" s="152"/>
      <c r="Z248" s="152"/>
      <c r="AA248" s="152"/>
      <c r="AB248" s="152"/>
      <c r="AC248" s="347"/>
      <c r="AD248" s="152"/>
      <c r="AE248" s="152"/>
      <c r="AF248" s="152"/>
      <c r="AG248" s="152"/>
      <c r="AH248" s="152"/>
      <c r="AI248" s="152"/>
      <c r="AJ248" s="347"/>
      <c r="AK248" s="152"/>
      <c r="AL248" s="152"/>
      <c r="AM248" s="295"/>
      <c r="AN248" s="228"/>
      <c r="AO248" s="228"/>
      <c r="AP248" s="228"/>
      <c r="AQ248" s="228"/>
      <c r="AR248" s="228"/>
      <c r="AS248" s="348"/>
      <c r="AT248" s="264">
        <f t="shared" si="174"/>
        <v>0</v>
      </c>
      <c r="AU248" s="259"/>
      <c r="AV248" s="265">
        <f t="shared" si="188"/>
        <v>0</v>
      </c>
      <c r="AX248" s="265">
        <f t="shared" si="192"/>
        <v>0</v>
      </c>
      <c r="AZ248" s="492">
        <f t="shared" si="189"/>
        <v>0</v>
      </c>
      <c r="BB248" s="492">
        <f t="shared" si="190"/>
        <v>0</v>
      </c>
      <c r="BD248" s="265">
        <f t="shared" si="193"/>
        <v>0</v>
      </c>
      <c r="BE248" s="105"/>
      <c r="BF248" s="105"/>
      <c r="BG248" s="105"/>
      <c r="BH248" s="105"/>
      <c r="BI248" s="105"/>
      <c r="BJ248" s="105"/>
    </row>
    <row r="249" spans="2:62" ht="9.9499999999999993" hidden="1" customHeight="1" outlineLevel="1">
      <c r="B249" s="101"/>
      <c r="C249" s="208"/>
      <c r="D249" s="208"/>
      <c r="E249" s="208"/>
      <c r="F249" s="208"/>
      <c r="G249" s="237"/>
      <c r="H249" s="207"/>
      <c r="I249" s="257"/>
      <c r="J249" s="257"/>
      <c r="K249" s="257"/>
      <c r="L249" s="257"/>
      <c r="M249" s="257"/>
      <c r="N249" s="257"/>
      <c r="O249" s="257"/>
      <c r="P249" s="256"/>
      <c r="Q249" s="102"/>
      <c r="R249" s="102"/>
      <c r="S249" s="102"/>
      <c r="U249" s="98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Z249" s="493"/>
      <c r="BE249" s="105"/>
      <c r="BF249" s="105"/>
      <c r="BG249" s="105"/>
      <c r="BH249" s="105"/>
      <c r="BI249" s="105"/>
      <c r="BJ249" s="105"/>
    </row>
    <row r="250" spans="2:62" ht="20.100000000000001" customHeight="1" collapsed="1">
      <c r="B250" s="8">
        <f>B233+1</f>
        <v>15</v>
      </c>
      <c r="C250" s="916"/>
      <c r="D250" s="917"/>
      <c r="E250" s="917"/>
      <c r="F250" s="918"/>
      <c r="G250" s="429"/>
      <c r="H250" s="206">
        <v>1</v>
      </c>
      <c r="I250" s="642">
        <f t="shared" ref="I250" si="194">$H250*SUM(I251:I265)</f>
        <v>0</v>
      </c>
      <c r="J250" s="643">
        <f t="shared" ref="J250:O250" si="195">$H250*SUM(J251:J265)</f>
        <v>0</v>
      </c>
      <c r="K250" s="644">
        <f t="shared" si="195"/>
        <v>0</v>
      </c>
      <c r="L250" s="645">
        <f t="shared" si="195"/>
        <v>0</v>
      </c>
      <c r="M250" s="645">
        <f t="shared" si="195"/>
        <v>0</v>
      </c>
      <c r="N250" s="644">
        <f t="shared" si="195"/>
        <v>0</v>
      </c>
      <c r="O250" s="642">
        <f t="shared" si="195"/>
        <v>0</v>
      </c>
      <c r="P250" s="209">
        <f t="shared" ref="P250:Q250" si="196">$H250*SUM(P251:P265)</f>
        <v>0</v>
      </c>
      <c r="Q250" s="210">
        <f t="shared" si="196"/>
        <v>0</v>
      </c>
      <c r="R250" s="136">
        <f t="shared" ref="R250:R265" si="197">P250*(1+Gewinn)*(1+SicherheitAngebot)</f>
        <v>0</v>
      </c>
      <c r="S250" s="137">
        <f t="shared" ref="S250:S265" si="198">Q250*(1+MGKZ)*(1+Gewinn)*(1+SicherheitAngebot)</f>
        <v>0</v>
      </c>
      <c r="U250" s="10">
        <f>I250*$I$7+J250*$J$7+K250*$K$7+L250*$L$7+M250*$M$7+N250*$N$7+O250*$O$7+R250+S250</f>
        <v>0</v>
      </c>
      <c r="W250" s="646">
        <f t="shared" ref="W250:AB250" si="199">$H250*SUM(W251:W265)</f>
        <v>0</v>
      </c>
      <c r="X250" s="647">
        <f t="shared" si="199"/>
        <v>0</v>
      </c>
      <c r="Y250" s="648">
        <f t="shared" si="199"/>
        <v>0</v>
      </c>
      <c r="Z250" s="649">
        <f t="shared" si="199"/>
        <v>0</v>
      </c>
      <c r="AA250" s="648">
        <f t="shared" si="199"/>
        <v>0</v>
      </c>
      <c r="AB250" s="646">
        <f t="shared" si="199"/>
        <v>0</v>
      </c>
      <c r="AC250" s="258"/>
      <c r="AD250" s="646">
        <f t="shared" ref="AD250:AM250" si="200">$H250*SUM(AD251:AD265)</f>
        <v>0</v>
      </c>
      <c r="AE250" s="647">
        <f t="shared" si="200"/>
        <v>0</v>
      </c>
      <c r="AF250" s="648">
        <f t="shared" si="200"/>
        <v>0</v>
      </c>
      <c r="AG250" s="649">
        <f t="shared" si="200"/>
        <v>0</v>
      </c>
      <c r="AH250" s="648">
        <f t="shared" si="200"/>
        <v>0</v>
      </c>
      <c r="AI250" s="646">
        <f t="shared" si="200"/>
        <v>0</v>
      </c>
      <c r="AJ250" s="258"/>
      <c r="AK250" s="653">
        <f t="shared" si="200"/>
        <v>0</v>
      </c>
      <c r="AL250" s="653">
        <f t="shared" si="200"/>
        <v>0</v>
      </c>
      <c r="AM250" s="653">
        <f t="shared" si="200"/>
        <v>0</v>
      </c>
      <c r="AN250" s="227">
        <f>$H250*SUM(AN251:AN265)*(1+Gewinn)*(1+SicherheitAngebot)</f>
        <v>0</v>
      </c>
      <c r="AO250" s="227">
        <f>$H250*SUM(AO251:AO265)*(1+Gewinn)*(1+SicherheitAngebot)</f>
        <v>0</v>
      </c>
      <c r="AP250" s="227">
        <f>$H250*SUM(AP251:AP265)*(1+Gewinn)*(1+SicherheitAngebot)</f>
        <v>0</v>
      </c>
      <c r="AQ250" s="227">
        <f>$H250*SUM(AQ251:AQ265)*(1+Gewinn)*(1+SicherheitAngebot)</f>
        <v>0</v>
      </c>
      <c r="AR250" s="227">
        <f>$H250*SUM(AR251:AR265)*(1+Gewinn)*(1+SicherheitAngebot)</f>
        <v>0</v>
      </c>
      <c r="AS250" s="262"/>
      <c r="AT250" s="263">
        <f t="shared" si="174"/>
        <v>0</v>
      </c>
      <c r="AU250" s="259"/>
      <c r="AV250" s="491">
        <f>AK250*$AK$7+AL250*$AL$7+AM250*$AM$7+SUM(AN250:AR250)+AT250/Zuschläge_IBN+AT250</f>
        <v>0</v>
      </c>
      <c r="AX250" s="685">
        <f>U250+AV250</f>
        <v>0</v>
      </c>
      <c r="AZ250" s="490">
        <f>IF(H250&gt;0,U250/(1+SicherheitAngebot)*(1+Sicherheit),0)</f>
        <v>0</v>
      </c>
      <c r="BB250" s="490">
        <f>IF(H250&gt;0,AV250/(1+SicherheitAngebot)*(1+Sicherheit),0)</f>
        <v>0</v>
      </c>
      <c r="BD250" s="490">
        <f>AZ250+BB250</f>
        <v>0</v>
      </c>
      <c r="BE250" s="105"/>
      <c r="BF250" s="105"/>
      <c r="BG250" s="105"/>
      <c r="BH250" s="105"/>
      <c r="BI250" s="105"/>
      <c r="BJ250" s="105"/>
    </row>
    <row r="251" spans="2:62" ht="20.100000000000001" hidden="1" customHeight="1" outlineLevel="1">
      <c r="B251" s="99"/>
      <c r="C251" s="908"/>
      <c r="D251" s="909"/>
      <c r="E251" s="909"/>
      <c r="F251" s="910"/>
      <c r="G251" s="890"/>
      <c r="H251" s="901"/>
      <c r="I251" s="152"/>
      <c r="J251" s="152"/>
      <c r="K251" s="152"/>
      <c r="L251" s="152"/>
      <c r="M251" s="152"/>
      <c r="N251" s="152"/>
      <c r="O251" s="152"/>
      <c r="P251" s="153"/>
      <c r="Q251" s="153"/>
      <c r="R251" s="156">
        <f t="shared" si="197"/>
        <v>0</v>
      </c>
      <c r="S251" s="156">
        <f t="shared" si="198"/>
        <v>0</v>
      </c>
      <c r="U251" s="157">
        <f>I251*$I$7+J251*$J$7+K251*$K$7+L251*$L$7+M251*$M$7+N251*$N$7+O251*$O$7+R251+S251</f>
        <v>0</v>
      </c>
      <c r="W251" s="152"/>
      <c r="X251" s="152"/>
      <c r="Y251" s="152"/>
      <c r="Z251" s="152"/>
      <c r="AA251" s="152"/>
      <c r="AB251" s="152"/>
      <c r="AC251" s="347"/>
      <c r="AD251" s="152"/>
      <c r="AE251" s="152"/>
      <c r="AF251" s="152"/>
      <c r="AG251" s="152"/>
      <c r="AH251" s="152"/>
      <c r="AI251" s="152"/>
      <c r="AJ251" s="347"/>
      <c r="AK251" s="152"/>
      <c r="AL251" s="152"/>
      <c r="AM251" s="295"/>
      <c r="AN251" s="228"/>
      <c r="AO251" s="228"/>
      <c r="AP251" s="228"/>
      <c r="AQ251" s="228"/>
      <c r="AR251" s="228"/>
      <c r="AS251" s="348"/>
      <c r="AT251" s="264">
        <f t="shared" si="174"/>
        <v>0</v>
      </c>
      <c r="AU251" s="259"/>
      <c r="AV251" s="265">
        <f t="shared" ref="AV251:AV265" si="201">AK251*$AK$7+AL251*$AL$7+AM251*$AM$7+SUM(AN251:AR251)*(1+Gewinn)*(1+SicherheitAngebot)+AT251/Zuschläge_IBN+AT251</f>
        <v>0</v>
      </c>
      <c r="AX251" s="265">
        <f>U251+AV251</f>
        <v>0</v>
      </c>
      <c r="AZ251" s="492">
        <f t="shared" ref="AZ251:AZ265" si="202">U251/(1+SicherheitAngebot)*(1+Sicherheit)</f>
        <v>0</v>
      </c>
      <c r="BB251" s="492">
        <f t="shared" ref="BB251:BB265" si="203">AV251/(1+SicherheitAngebot)*(1+Sicherheit)</f>
        <v>0</v>
      </c>
      <c r="BD251" s="265">
        <f>AZ251+BB251</f>
        <v>0</v>
      </c>
      <c r="BE251" s="105"/>
      <c r="BF251" s="105"/>
      <c r="BG251" s="105"/>
      <c r="BH251" s="105"/>
      <c r="BI251" s="105"/>
      <c r="BJ251" s="105"/>
    </row>
    <row r="252" spans="2:62" ht="20.100000000000001" hidden="1" customHeight="1" outlineLevel="1">
      <c r="B252" s="100"/>
      <c r="C252" s="908"/>
      <c r="D252" s="909"/>
      <c r="E252" s="909"/>
      <c r="F252" s="910"/>
      <c r="G252" s="890"/>
      <c r="H252" s="891"/>
      <c r="I252" s="152"/>
      <c r="J252" s="152"/>
      <c r="K252" s="152"/>
      <c r="L252" s="152"/>
      <c r="M252" s="152"/>
      <c r="N252" s="152"/>
      <c r="O252" s="152"/>
      <c r="P252" s="153"/>
      <c r="Q252" s="153"/>
      <c r="R252" s="156">
        <f t="shared" si="197"/>
        <v>0</v>
      </c>
      <c r="S252" s="156">
        <f t="shared" si="198"/>
        <v>0</v>
      </c>
      <c r="U252" s="157">
        <f t="shared" ref="U252:U265" si="204">I252*$I$7+J252*$J$7+K252*$K$7+L252*$L$7+M252*$M$7+N252*$N$7+O252*$O$7+R252+S252</f>
        <v>0</v>
      </c>
      <c r="W252" s="152"/>
      <c r="X252" s="152"/>
      <c r="Y252" s="152"/>
      <c r="Z252" s="152"/>
      <c r="AA252" s="152"/>
      <c r="AB252" s="152"/>
      <c r="AC252" s="347"/>
      <c r="AD252" s="152"/>
      <c r="AE252" s="152"/>
      <c r="AF252" s="152"/>
      <c r="AG252" s="152"/>
      <c r="AH252" s="152"/>
      <c r="AI252" s="152"/>
      <c r="AJ252" s="347"/>
      <c r="AK252" s="152"/>
      <c r="AL252" s="152"/>
      <c r="AM252" s="295"/>
      <c r="AN252" s="228"/>
      <c r="AO252" s="228"/>
      <c r="AP252" s="228"/>
      <c r="AQ252" s="228"/>
      <c r="AR252" s="228"/>
      <c r="AS252" s="348"/>
      <c r="AT252" s="264">
        <f t="shared" si="174"/>
        <v>0</v>
      </c>
      <c r="AU252" s="259"/>
      <c r="AV252" s="265">
        <f t="shared" si="201"/>
        <v>0</v>
      </c>
      <c r="AX252" s="265">
        <f t="shared" ref="AX252:AX265" si="205">U252+AV252</f>
        <v>0</v>
      </c>
      <c r="AZ252" s="492">
        <f t="shared" si="202"/>
        <v>0</v>
      </c>
      <c r="BB252" s="492">
        <f t="shared" si="203"/>
        <v>0</v>
      </c>
      <c r="BD252" s="265">
        <f t="shared" ref="BD252:BD265" si="206">AZ252+BB252</f>
        <v>0</v>
      </c>
      <c r="BE252" s="105"/>
      <c r="BF252" s="105"/>
      <c r="BG252" s="105"/>
      <c r="BH252" s="105"/>
      <c r="BI252" s="105"/>
      <c r="BJ252" s="105"/>
    </row>
    <row r="253" spans="2:62" ht="20.100000000000001" hidden="1" customHeight="1" outlineLevel="1">
      <c r="B253" s="100"/>
      <c r="C253" s="908"/>
      <c r="D253" s="909"/>
      <c r="E253" s="909"/>
      <c r="F253" s="910"/>
      <c r="G253" s="890"/>
      <c r="H253" s="891"/>
      <c r="I253" s="152"/>
      <c r="J253" s="152"/>
      <c r="K253" s="152"/>
      <c r="L253" s="152"/>
      <c r="M253" s="152"/>
      <c r="N253" s="152"/>
      <c r="O253" s="152"/>
      <c r="P253" s="153"/>
      <c r="Q253" s="153"/>
      <c r="R253" s="156">
        <f t="shared" si="197"/>
        <v>0</v>
      </c>
      <c r="S253" s="156">
        <f t="shared" si="198"/>
        <v>0</v>
      </c>
      <c r="U253" s="157">
        <f t="shared" si="204"/>
        <v>0</v>
      </c>
      <c r="W253" s="152"/>
      <c r="X253" s="152"/>
      <c r="Y253" s="152"/>
      <c r="Z253" s="152"/>
      <c r="AA253" s="152"/>
      <c r="AB253" s="152"/>
      <c r="AC253" s="347"/>
      <c r="AD253" s="152"/>
      <c r="AE253" s="152"/>
      <c r="AF253" s="152"/>
      <c r="AG253" s="152"/>
      <c r="AH253" s="152"/>
      <c r="AI253" s="152"/>
      <c r="AJ253" s="347"/>
      <c r="AK253" s="152"/>
      <c r="AL253" s="152"/>
      <c r="AM253" s="295"/>
      <c r="AN253" s="228"/>
      <c r="AO253" s="228"/>
      <c r="AP253" s="228"/>
      <c r="AQ253" s="228"/>
      <c r="AR253" s="228"/>
      <c r="AS253" s="348"/>
      <c r="AT253" s="264">
        <f t="shared" si="174"/>
        <v>0</v>
      </c>
      <c r="AU253" s="259"/>
      <c r="AV253" s="265">
        <f t="shared" si="201"/>
        <v>0</v>
      </c>
      <c r="AX253" s="265">
        <f t="shared" si="205"/>
        <v>0</v>
      </c>
      <c r="AZ253" s="492">
        <f t="shared" si="202"/>
        <v>0</v>
      </c>
      <c r="BB253" s="492">
        <f t="shared" si="203"/>
        <v>0</v>
      </c>
      <c r="BD253" s="265">
        <f t="shared" si="206"/>
        <v>0</v>
      </c>
      <c r="BE253" s="105"/>
      <c r="BF253" s="105"/>
      <c r="BG253" s="105"/>
      <c r="BH253" s="105"/>
      <c r="BI253" s="105"/>
      <c r="BJ253" s="105"/>
    </row>
    <row r="254" spans="2:62" ht="20.100000000000001" hidden="1" customHeight="1" outlineLevel="1">
      <c r="B254" s="100"/>
      <c r="C254" s="908"/>
      <c r="D254" s="909"/>
      <c r="E254" s="909"/>
      <c r="F254" s="910"/>
      <c r="G254" s="890"/>
      <c r="H254" s="891"/>
      <c r="I254" s="152"/>
      <c r="J254" s="152"/>
      <c r="K254" s="152"/>
      <c r="L254" s="152"/>
      <c r="M254" s="152"/>
      <c r="N254" s="152"/>
      <c r="O254" s="152"/>
      <c r="P254" s="153"/>
      <c r="Q254" s="153"/>
      <c r="R254" s="156">
        <f t="shared" si="197"/>
        <v>0</v>
      </c>
      <c r="S254" s="156">
        <f t="shared" si="198"/>
        <v>0</v>
      </c>
      <c r="U254" s="157">
        <f t="shared" si="204"/>
        <v>0</v>
      </c>
      <c r="W254" s="152"/>
      <c r="X254" s="152"/>
      <c r="Y254" s="152"/>
      <c r="Z254" s="152"/>
      <c r="AA254" s="152"/>
      <c r="AB254" s="152"/>
      <c r="AC254" s="347"/>
      <c r="AD254" s="152"/>
      <c r="AE254" s="152"/>
      <c r="AF254" s="152"/>
      <c r="AG254" s="152"/>
      <c r="AH254" s="152"/>
      <c r="AI254" s="152"/>
      <c r="AJ254" s="347"/>
      <c r="AK254" s="152"/>
      <c r="AL254" s="152"/>
      <c r="AM254" s="295"/>
      <c r="AN254" s="228"/>
      <c r="AO254" s="228"/>
      <c r="AP254" s="228"/>
      <c r="AQ254" s="228"/>
      <c r="AR254" s="228"/>
      <c r="AS254" s="348"/>
      <c r="AT254" s="264">
        <f t="shared" si="174"/>
        <v>0</v>
      </c>
      <c r="AU254" s="259"/>
      <c r="AV254" s="265">
        <f t="shared" si="201"/>
        <v>0</v>
      </c>
      <c r="AX254" s="265">
        <f t="shared" si="205"/>
        <v>0</v>
      </c>
      <c r="AZ254" s="492">
        <f t="shared" si="202"/>
        <v>0</v>
      </c>
      <c r="BB254" s="492">
        <f t="shared" si="203"/>
        <v>0</v>
      </c>
      <c r="BD254" s="265">
        <f t="shared" si="206"/>
        <v>0</v>
      </c>
      <c r="BE254" s="105"/>
      <c r="BF254" s="105"/>
      <c r="BG254" s="105"/>
      <c r="BH254" s="105"/>
      <c r="BI254" s="105"/>
      <c r="BJ254" s="105"/>
    </row>
    <row r="255" spans="2:62" ht="20.100000000000001" hidden="1" customHeight="1" outlineLevel="1">
      <c r="B255" s="100"/>
      <c r="C255" s="908"/>
      <c r="D255" s="909"/>
      <c r="E255" s="909"/>
      <c r="F255" s="910"/>
      <c r="G255" s="890"/>
      <c r="H255" s="891"/>
      <c r="I255" s="152"/>
      <c r="J255" s="152"/>
      <c r="K255" s="152"/>
      <c r="L255" s="152"/>
      <c r="M255" s="152"/>
      <c r="N255" s="152"/>
      <c r="O255" s="152"/>
      <c r="P255" s="153"/>
      <c r="Q255" s="153"/>
      <c r="R255" s="156">
        <f t="shared" si="197"/>
        <v>0</v>
      </c>
      <c r="S255" s="156">
        <f t="shared" si="198"/>
        <v>0</v>
      </c>
      <c r="U255" s="157">
        <f t="shared" si="204"/>
        <v>0</v>
      </c>
      <c r="W255" s="152"/>
      <c r="X255" s="152"/>
      <c r="Y255" s="152"/>
      <c r="Z255" s="152"/>
      <c r="AA255" s="152"/>
      <c r="AB255" s="152"/>
      <c r="AC255" s="347"/>
      <c r="AD255" s="152"/>
      <c r="AE255" s="152"/>
      <c r="AF255" s="152"/>
      <c r="AG255" s="152"/>
      <c r="AH255" s="152"/>
      <c r="AI255" s="152"/>
      <c r="AJ255" s="347"/>
      <c r="AK255" s="152"/>
      <c r="AL255" s="152"/>
      <c r="AM255" s="295"/>
      <c r="AN255" s="228"/>
      <c r="AO255" s="228"/>
      <c r="AP255" s="228"/>
      <c r="AQ255" s="228"/>
      <c r="AR255" s="228"/>
      <c r="AS255" s="348"/>
      <c r="AT255" s="264">
        <f t="shared" si="174"/>
        <v>0</v>
      </c>
      <c r="AU255" s="259"/>
      <c r="AV255" s="265">
        <f t="shared" si="201"/>
        <v>0</v>
      </c>
      <c r="AX255" s="265">
        <f t="shared" si="205"/>
        <v>0</v>
      </c>
      <c r="AZ255" s="492">
        <f t="shared" si="202"/>
        <v>0</v>
      </c>
      <c r="BB255" s="492">
        <f t="shared" si="203"/>
        <v>0</v>
      </c>
      <c r="BD255" s="265">
        <f t="shared" si="206"/>
        <v>0</v>
      </c>
      <c r="BE255" s="105"/>
      <c r="BF255" s="105"/>
      <c r="BG255" s="105"/>
      <c r="BH255" s="105"/>
      <c r="BI255" s="105"/>
      <c r="BJ255" s="105"/>
    </row>
    <row r="256" spans="2:62" ht="20.100000000000001" hidden="1" customHeight="1" outlineLevel="1">
      <c r="B256" s="100"/>
      <c r="C256" s="908"/>
      <c r="D256" s="909"/>
      <c r="E256" s="909"/>
      <c r="F256" s="910"/>
      <c r="G256" s="890"/>
      <c r="H256" s="891"/>
      <c r="I256" s="152"/>
      <c r="J256" s="152"/>
      <c r="K256" s="152"/>
      <c r="L256" s="152"/>
      <c r="M256" s="152"/>
      <c r="N256" s="152"/>
      <c r="O256" s="152"/>
      <c r="P256" s="153"/>
      <c r="Q256" s="153"/>
      <c r="R256" s="156">
        <f t="shared" si="197"/>
        <v>0</v>
      </c>
      <c r="S256" s="156">
        <f t="shared" si="198"/>
        <v>0</v>
      </c>
      <c r="U256" s="157">
        <f t="shared" si="204"/>
        <v>0</v>
      </c>
      <c r="W256" s="152"/>
      <c r="X256" s="152"/>
      <c r="Y256" s="152"/>
      <c r="Z256" s="152"/>
      <c r="AA256" s="152"/>
      <c r="AB256" s="152"/>
      <c r="AC256" s="347"/>
      <c r="AD256" s="152"/>
      <c r="AE256" s="152"/>
      <c r="AF256" s="152"/>
      <c r="AG256" s="152"/>
      <c r="AH256" s="152"/>
      <c r="AI256" s="152"/>
      <c r="AJ256" s="347"/>
      <c r="AK256" s="152"/>
      <c r="AL256" s="152"/>
      <c r="AM256" s="295"/>
      <c r="AN256" s="228"/>
      <c r="AO256" s="228"/>
      <c r="AP256" s="228"/>
      <c r="AQ256" s="228"/>
      <c r="AR256" s="228"/>
      <c r="AS256" s="348"/>
      <c r="AT256" s="264">
        <f t="shared" si="174"/>
        <v>0</v>
      </c>
      <c r="AU256" s="259"/>
      <c r="AV256" s="265">
        <f t="shared" si="201"/>
        <v>0</v>
      </c>
      <c r="AX256" s="265">
        <f t="shared" si="205"/>
        <v>0</v>
      </c>
      <c r="AZ256" s="492">
        <f t="shared" si="202"/>
        <v>0</v>
      </c>
      <c r="BB256" s="492">
        <f t="shared" si="203"/>
        <v>0</v>
      </c>
      <c r="BD256" s="265">
        <f t="shared" si="206"/>
        <v>0</v>
      </c>
      <c r="BE256" s="105"/>
      <c r="BF256" s="105"/>
      <c r="BG256" s="105"/>
      <c r="BH256" s="105"/>
      <c r="BI256" s="105"/>
      <c r="BJ256" s="105"/>
    </row>
    <row r="257" spans="2:62" ht="20.100000000000001" hidden="1" customHeight="1" outlineLevel="1">
      <c r="B257" s="100"/>
      <c r="C257" s="908"/>
      <c r="D257" s="909"/>
      <c r="E257" s="909"/>
      <c r="F257" s="910"/>
      <c r="G257" s="890"/>
      <c r="H257" s="891"/>
      <c r="I257" s="152"/>
      <c r="J257" s="152"/>
      <c r="K257" s="152"/>
      <c r="L257" s="152"/>
      <c r="M257" s="152"/>
      <c r="N257" s="152"/>
      <c r="O257" s="152"/>
      <c r="P257" s="153"/>
      <c r="Q257" s="153"/>
      <c r="R257" s="156">
        <f t="shared" si="197"/>
        <v>0</v>
      </c>
      <c r="S257" s="156">
        <f t="shared" si="198"/>
        <v>0</v>
      </c>
      <c r="U257" s="157">
        <f t="shared" si="204"/>
        <v>0</v>
      </c>
      <c r="W257" s="152"/>
      <c r="X257" s="152"/>
      <c r="Y257" s="152"/>
      <c r="Z257" s="152"/>
      <c r="AA257" s="152"/>
      <c r="AB257" s="152"/>
      <c r="AC257" s="347"/>
      <c r="AD257" s="152"/>
      <c r="AE257" s="152"/>
      <c r="AF257" s="152"/>
      <c r="AG257" s="152"/>
      <c r="AH257" s="152"/>
      <c r="AI257" s="152"/>
      <c r="AJ257" s="347"/>
      <c r="AK257" s="152"/>
      <c r="AL257" s="152"/>
      <c r="AM257" s="295"/>
      <c r="AN257" s="228"/>
      <c r="AO257" s="228"/>
      <c r="AP257" s="228"/>
      <c r="AQ257" s="228"/>
      <c r="AR257" s="228"/>
      <c r="AS257" s="348"/>
      <c r="AT257" s="264">
        <f t="shared" si="174"/>
        <v>0</v>
      </c>
      <c r="AU257" s="259"/>
      <c r="AV257" s="265">
        <f t="shared" si="201"/>
        <v>0</v>
      </c>
      <c r="AX257" s="265">
        <f t="shared" si="205"/>
        <v>0</v>
      </c>
      <c r="AZ257" s="492">
        <f t="shared" si="202"/>
        <v>0</v>
      </c>
      <c r="BB257" s="492">
        <f t="shared" si="203"/>
        <v>0</v>
      </c>
      <c r="BD257" s="265">
        <f t="shared" si="206"/>
        <v>0</v>
      </c>
      <c r="BE257" s="105"/>
      <c r="BF257" s="105"/>
      <c r="BG257" s="105"/>
      <c r="BH257" s="105"/>
      <c r="BI257" s="105"/>
      <c r="BJ257" s="105"/>
    </row>
    <row r="258" spans="2:62" ht="20.100000000000001" hidden="1" customHeight="1" outlineLevel="1">
      <c r="B258" s="100"/>
      <c r="C258" s="908"/>
      <c r="D258" s="909"/>
      <c r="E258" s="909"/>
      <c r="F258" s="910"/>
      <c r="G258" s="890"/>
      <c r="H258" s="891"/>
      <c r="I258" s="152"/>
      <c r="J258" s="152"/>
      <c r="K258" s="152"/>
      <c r="L258" s="152"/>
      <c r="M258" s="152"/>
      <c r="N258" s="152"/>
      <c r="O258" s="152"/>
      <c r="P258" s="153"/>
      <c r="Q258" s="153"/>
      <c r="R258" s="156">
        <f t="shared" si="197"/>
        <v>0</v>
      </c>
      <c r="S258" s="156">
        <f t="shared" si="198"/>
        <v>0</v>
      </c>
      <c r="U258" s="157">
        <f t="shared" si="204"/>
        <v>0</v>
      </c>
      <c r="W258" s="152"/>
      <c r="X258" s="152"/>
      <c r="Y258" s="152"/>
      <c r="Z258" s="152"/>
      <c r="AA258" s="152"/>
      <c r="AB258" s="152"/>
      <c r="AC258" s="347"/>
      <c r="AD258" s="152"/>
      <c r="AE258" s="152"/>
      <c r="AF258" s="152"/>
      <c r="AG258" s="152"/>
      <c r="AH258" s="152"/>
      <c r="AI258" s="152"/>
      <c r="AJ258" s="347"/>
      <c r="AK258" s="152"/>
      <c r="AL258" s="152"/>
      <c r="AM258" s="295"/>
      <c r="AN258" s="228"/>
      <c r="AO258" s="228"/>
      <c r="AP258" s="228"/>
      <c r="AQ258" s="228"/>
      <c r="AR258" s="228"/>
      <c r="AS258" s="348"/>
      <c r="AT258" s="264">
        <f t="shared" si="174"/>
        <v>0</v>
      </c>
      <c r="AU258" s="259"/>
      <c r="AV258" s="265">
        <f t="shared" si="201"/>
        <v>0</v>
      </c>
      <c r="AX258" s="265">
        <f t="shared" si="205"/>
        <v>0</v>
      </c>
      <c r="AZ258" s="492">
        <f t="shared" si="202"/>
        <v>0</v>
      </c>
      <c r="BB258" s="492">
        <f t="shared" si="203"/>
        <v>0</v>
      </c>
      <c r="BD258" s="265">
        <f t="shared" si="206"/>
        <v>0</v>
      </c>
      <c r="BE258" s="105"/>
      <c r="BF258" s="105"/>
      <c r="BG258" s="105"/>
      <c r="BH258" s="105"/>
      <c r="BI258" s="105"/>
      <c r="BJ258" s="105"/>
    </row>
    <row r="259" spans="2:62" ht="20.100000000000001" hidden="1" customHeight="1" outlineLevel="1">
      <c r="B259" s="100"/>
      <c r="C259" s="908"/>
      <c r="D259" s="909"/>
      <c r="E259" s="909"/>
      <c r="F259" s="910"/>
      <c r="G259" s="890"/>
      <c r="H259" s="891"/>
      <c r="I259" s="152"/>
      <c r="J259" s="152"/>
      <c r="K259" s="152"/>
      <c r="L259" s="152"/>
      <c r="M259" s="152"/>
      <c r="N259" s="152"/>
      <c r="O259" s="152"/>
      <c r="P259" s="153"/>
      <c r="Q259" s="153"/>
      <c r="R259" s="156">
        <f t="shared" si="197"/>
        <v>0</v>
      </c>
      <c r="S259" s="156">
        <f t="shared" si="198"/>
        <v>0</v>
      </c>
      <c r="U259" s="157">
        <f t="shared" si="204"/>
        <v>0</v>
      </c>
      <c r="W259" s="152"/>
      <c r="X259" s="152"/>
      <c r="Y259" s="152"/>
      <c r="Z259" s="152"/>
      <c r="AA259" s="152"/>
      <c r="AB259" s="152"/>
      <c r="AC259" s="347"/>
      <c r="AD259" s="152"/>
      <c r="AE259" s="152"/>
      <c r="AF259" s="152"/>
      <c r="AG259" s="152"/>
      <c r="AH259" s="152"/>
      <c r="AI259" s="152"/>
      <c r="AJ259" s="347"/>
      <c r="AK259" s="152"/>
      <c r="AL259" s="152"/>
      <c r="AM259" s="295"/>
      <c r="AN259" s="228"/>
      <c r="AO259" s="228"/>
      <c r="AP259" s="228"/>
      <c r="AQ259" s="228"/>
      <c r="AR259" s="228"/>
      <c r="AS259" s="348"/>
      <c r="AT259" s="264">
        <f t="shared" si="174"/>
        <v>0</v>
      </c>
      <c r="AU259" s="259"/>
      <c r="AV259" s="265">
        <f t="shared" si="201"/>
        <v>0</v>
      </c>
      <c r="AX259" s="265">
        <f t="shared" si="205"/>
        <v>0</v>
      </c>
      <c r="AZ259" s="492">
        <f t="shared" si="202"/>
        <v>0</v>
      </c>
      <c r="BB259" s="492">
        <f t="shared" si="203"/>
        <v>0</v>
      </c>
      <c r="BD259" s="265">
        <f t="shared" si="206"/>
        <v>0</v>
      </c>
      <c r="BE259" s="105"/>
      <c r="BF259" s="105"/>
      <c r="BG259" s="105"/>
      <c r="BH259" s="105"/>
      <c r="BI259" s="105"/>
      <c r="BJ259" s="105"/>
    </row>
    <row r="260" spans="2:62" ht="20.100000000000001" hidden="1" customHeight="1" outlineLevel="1">
      <c r="B260" s="100"/>
      <c r="C260" s="908"/>
      <c r="D260" s="909"/>
      <c r="E260" s="909"/>
      <c r="F260" s="910"/>
      <c r="G260" s="890"/>
      <c r="H260" s="891"/>
      <c r="I260" s="152"/>
      <c r="J260" s="152"/>
      <c r="K260" s="152"/>
      <c r="L260" s="152"/>
      <c r="M260" s="152"/>
      <c r="N260" s="152"/>
      <c r="O260" s="152"/>
      <c r="P260" s="153"/>
      <c r="Q260" s="153"/>
      <c r="R260" s="156">
        <f t="shared" si="197"/>
        <v>0</v>
      </c>
      <c r="S260" s="156">
        <f t="shared" si="198"/>
        <v>0</v>
      </c>
      <c r="U260" s="157">
        <f t="shared" si="204"/>
        <v>0</v>
      </c>
      <c r="W260" s="152"/>
      <c r="X260" s="152"/>
      <c r="Y260" s="152"/>
      <c r="Z260" s="152"/>
      <c r="AA260" s="152"/>
      <c r="AB260" s="152"/>
      <c r="AC260" s="347"/>
      <c r="AD260" s="152"/>
      <c r="AE260" s="152"/>
      <c r="AF260" s="152"/>
      <c r="AG260" s="152"/>
      <c r="AH260" s="152"/>
      <c r="AI260" s="152"/>
      <c r="AJ260" s="347"/>
      <c r="AK260" s="152"/>
      <c r="AL260" s="152"/>
      <c r="AM260" s="295"/>
      <c r="AN260" s="228"/>
      <c r="AO260" s="228"/>
      <c r="AP260" s="228"/>
      <c r="AQ260" s="228"/>
      <c r="AR260" s="228"/>
      <c r="AS260" s="348"/>
      <c r="AT260" s="264">
        <f t="shared" si="174"/>
        <v>0</v>
      </c>
      <c r="AU260" s="259"/>
      <c r="AV260" s="265">
        <f t="shared" si="201"/>
        <v>0</v>
      </c>
      <c r="AX260" s="265">
        <f t="shared" si="205"/>
        <v>0</v>
      </c>
      <c r="AZ260" s="492">
        <f t="shared" si="202"/>
        <v>0</v>
      </c>
      <c r="BB260" s="492">
        <f t="shared" si="203"/>
        <v>0</v>
      </c>
      <c r="BD260" s="265">
        <f t="shared" si="206"/>
        <v>0</v>
      </c>
      <c r="BE260" s="105"/>
      <c r="BF260" s="105"/>
      <c r="BG260" s="105"/>
      <c r="BH260" s="105"/>
      <c r="BI260" s="105"/>
      <c r="BJ260" s="105"/>
    </row>
    <row r="261" spans="2:62" ht="20.100000000000001" hidden="1" customHeight="1" outlineLevel="1">
      <c r="B261" s="100"/>
      <c r="C261" s="908"/>
      <c r="D261" s="909"/>
      <c r="E261" s="909"/>
      <c r="F261" s="910"/>
      <c r="G261" s="890"/>
      <c r="H261" s="891"/>
      <c r="I261" s="152"/>
      <c r="J261" s="152"/>
      <c r="K261" s="152"/>
      <c r="L261" s="152"/>
      <c r="M261" s="152"/>
      <c r="N261" s="152"/>
      <c r="O261" s="152"/>
      <c r="P261" s="153"/>
      <c r="Q261" s="153"/>
      <c r="R261" s="156">
        <f t="shared" si="197"/>
        <v>0</v>
      </c>
      <c r="S261" s="156">
        <f t="shared" si="198"/>
        <v>0</v>
      </c>
      <c r="U261" s="157">
        <f t="shared" si="204"/>
        <v>0</v>
      </c>
      <c r="W261" s="152"/>
      <c r="X261" s="152"/>
      <c r="Y261" s="152"/>
      <c r="Z261" s="152"/>
      <c r="AA261" s="152"/>
      <c r="AB261" s="152"/>
      <c r="AC261" s="347"/>
      <c r="AD261" s="152"/>
      <c r="AE261" s="152"/>
      <c r="AF261" s="152"/>
      <c r="AG261" s="152"/>
      <c r="AH261" s="152"/>
      <c r="AI261" s="152"/>
      <c r="AJ261" s="347"/>
      <c r="AK261" s="152"/>
      <c r="AL261" s="152"/>
      <c r="AM261" s="295"/>
      <c r="AN261" s="228"/>
      <c r="AO261" s="228"/>
      <c r="AP261" s="228"/>
      <c r="AQ261" s="228"/>
      <c r="AR261" s="228"/>
      <c r="AS261" s="348"/>
      <c r="AT261" s="264">
        <f t="shared" si="174"/>
        <v>0</v>
      </c>
      <c r="AU261" s="259"/>
      <c r="AV261" s="265">
        <f t="shared" si="201"/>
        <v>0</v>
      </c>
      <c r="AX261" s="265">
        <f t="shared" si="205"/>
        <v>0</v>
      </c>
      <c r="AZ261" s="492">
        <f t="shared" si="202"/>
        <v>0</v>
      </c>
      <c r="BB261" s="492">
        <f t="shared" si="203"/>
        <v>0</v>
      </c>
      <c r="BD261" s="265">
        <f t="shared" si="206"/>
        <v>0</v>
      </c>
      <c r="BE261" s="105"/>
      <c r="BF261" s="105"/>
      <c r="BG261" s="105"/>
      <c r="BH261" s="105"/>
      <c r="BI261" s="105"/>
      <c r="BJ261" s="105"/>
    </row>
    <row r="262" spans="2:62" ht="20.100000000000001" hidden="1" customHeight="1" outlineLevel="1">
      <c r="B262" s="100"/>
      <c r="C262" s="908"/>
      <c r="D262" s="909"/>
      <c r="E262" s="909"/>
      <c r="F262" s="910"/>
      <c r="G262" s="890"/>
      <c r="H262" s="891"/>
      <c r="I262" s="152"/>
      <c r="J262" s="152"/>
      <c r="K262" s="152"/>
      <c r="L262" s="152"/>
      <c r="M262" s="152"/>
      <c r="N262" s="152"/>
      <c r="O262" s="152"/>
      <c r="P262" s="153"/>
      <c r="Q262" s="153"/>
      <c r="R262" s="156">
        <f t="shared" si="197"/>
        <v>0</v>
      </c>
      <c r="S262" s="156">
        <f t="shared" si="198"/>
        <v>0</v>
      </c>
      <c r="U262" s="157">
        <f t="shared" si="204"/>
        <v>0</v>
      </c>
      <c r="W262" s="152"/>
      <c r="X262" s="152"/>
      <c r="Y262" s="152"/>
      <c r="Z262" s="152"/>
      <c r="AA262" s="152"/>
      <c r="AB262" s="152"/>
      <c r="AC262" s="347"/>
      <c r="AD262" s="152"/>
      <c r="AE262" s="152"/>
      <c r="AF262" s="152"/>
      <c r="AG262" s="152"/>
      <c r="AH262" s="152"/>
      <c r="AI262" s="152"/>
      <c r="AJ262" s="347"/>
      <c r="AK262" s="152"/>
      <c r="AL262" s="152"/>
      <c r="AM262" s="295"/>
      <c r="AN262" s="228"/>
      <c r="AO262" s="228"/>
      <c r="AP262" s="228"/>
      <c r="AQ262" s="228"/>
      <c r="AR262" s="228"/>
      <c r="AS262" s="348"/>
      <c r="AT262" s="264">
        <f t="shared" si="174"/>
        <v>0</v>
      </c>
      <c r="AU262" s="259"/>
      <c r="AV262" s="265">
        <f t="shared" si="201"/>
        <v>0</v>
      </c>
      <c r="AX262" s="265">
        <f t="shared" si="205"/>
        <v>0</v>
      </c>
      <c r="AZ262" s="492">
        <f t="shared" si="202"/>
        <v>0</v>
      </c>
      <c r="BB262" s="492">
        <f t="shared" si="203"/>
        <v>0</v>
      </c>
      <c r="BD262" s="265">
        <f t="shared" si="206"/>
        <v>0</v>
      </c>
      <c r="BE262" s="105"/>
      <c r="BF262" s="105"/>
      <c r="BG262" s="105"/>
      <c r="BH262" s="105"/>
      <c r="BI262" s="105"/>
      <c r="BJ262" s="105"/>
    </row>
    <row r="263" spans="2:62" ht="20.100000000000001" hidden="1" customHeight="1" outlineLevel="1">
      <c r="B263" s="100"/>
      <c r="C263" s="908"/>
      <c r="D263" s="909"/>
      <c r="E263" s="909"/>
      <c r="F263" s="910"/>
      <c r="G263" s="890"/>
      <c r="H263" s="891"/>
      <c r="I263" s="152"/>
      <c r="J263" s="152"/>
      <c r="K263" s="152"/>
      <c r="L263" s="152"/>
      <c r="M263" s="152"/>
      <c r="N263" s="152"/>
      <c r="O263" s="152"/>
      <c r="P263" s="153"/>
      <c r="Q263" s="153"/>
      <c r="R263" s="156">
        <f t="shared" si="197"/>
        <v>0</v>
      </c>
      <c r="S263" s="156">
        <f t="shared" si="198"/>
        <v>0</v>
      </c>
      <c r="U263" s="157">
        <f t="shared" si="204"/>
        <v>0</v>
      </c>
      <c r="W263" s="152"/>
      <c r="X263" s="152"/>
      <c r="Y263" s="152"/>
      <c r="Z263" s="152"/>
      <c r="AA263" s="152"/>
      <c r="AB263" s="152"/>
      <c r="AC263" s="347"/>
      <c r="AD263" s="152"/>
      <c r="AE263" s="152"/>
      <c r="AF263" s="152"/>
      <c r="AG263" s="152"/>
      <c r="AH263" s="152"/>
      <c r="AI263" s="152"/>
      <c r="AJ263" s="347"/>
      <c r="AK263" s="152"/>
      <c r="AL263" s="152"/>
      <c r="AM263" s="295"/>
      <c r="AN263" s="228"/>
      <c r="AO263" s="228"/>
      <c r="AP263" s="228"/>
      <c r="AQ263" s="228"/>
      <c r="AR263" s="228"/>
      <c r="AS263" s="348"/>
      <c r="AT263" s="264">
        <f t="shared" si="174"/>
        <v>0</v>
      </c>
      <c r="AU263" s="259"/>
      <c r="AV263" s="265">
        <f t="shared" si="201"/>
        <v>0</v>
      </c>
      <c r="AX263" s="265">
        <f t="shared" si="205"/>
        <v>0</v>
      </c>
      <c r="AZ263" s="492">
        <f t="shared" si="202"/>
        <v>0</v>
      </c>
      <c r="BB263" s="492">
        <f t="shared" si="203"/>
        <v>0</v>
      </c>
      <c r="BD263" s="265">
        <f t="shared" si="206"/>
        <v>0</v>
      </c>
      <c r="BE263" s="105"/>
      <c r="BF263" s="105"/>
      <c r="BG263" s="105"/>
      <c r="BH263" s="105"/>
      <c r="BI263" s="105"/>
      <c r="BJ263" s="105"/>
    </row>
    <row r="264" spans="2:62" ht="20.100000000000001" hidden="1" customHeight="1" outlineLevel="1">
      <c r="B264" s="100"/>
      <c r="C264" s="908"/>
      <c r="D264" s="909"/>
      <c r="E264" s="909"/>
      <c r="F264" s="910"/>
      <c r="G264" s="890"/>
      <c r="H264" s="891"/>
      <c r="I264" s="152"/>
      <c r="J264" s="152"/>
      <c r="K264" s="152"/>
      <c r="L264" s="152"/>
      <c r="M264" s="152"/>
      <c r="N264" s="152"/>
      <c r="O264" s="152"/>
      <c r="P264" s="153"/>
      <c r="Q264" s="153"/>
      <c r="R264" s="156">
        <f t="shared" si="197"/>
        <v>0</v>
      </c>
      <c r="S264" s="156">
        <f t="shared" si="198"/>
        <v>0</v>
      </c>
      <c r="U264" s="157">
        <f t="shared" si="204"/>
        <v>0</v>
      </c>
      <c r="W264" s="152"/>
      <c r="X264" s="152"/>
      <c r="Y264" s="152"/>
      <c r="Z264" s="152"/>
      <c r="AA264" s="152"/>
      <c r="AB264" s="152"/>
      <c r="AC264" s="347"/>
      <c r="AD264" s="152"/>
      <c r="AE264" s="152"/>
      <c r="AF264" s="152"/>
      <c r="AG264" s="152"/>
      <c r="AH264" s="152"/>
      <c r="AI264" s="152"/>
      <c r="AJ264" s="347"/>
      <c r="AK264" s="152"/>
      <c r="AL264" s="152"/>
      <c r="AM264" s="295"/>
      <c r="AN264" s="228"/>
      <c r="AO264" s="228"/>
      <c r="AP264" s="228"/>
      <c r="AQ264" s="228"/>
      <c r="AR264" s="228"/>
      <c r="AS264" s="348"/>
      <c r="AT264" s="264">
        <f t="shared" si="174"/>
        <v>0</v>
      </c>
      <c r="AU264" s="259"/>
      <c r="AV264" s="265">
        <f t="shared" si="201"/>
        <v>0</v>
      </c>
      <c r="AX264" s="265">
        <f t="shared" si="205"/>
        <v>0</v>
      </c>
      <c r="AZ264" s="492">
        <f t="shared" si="202"/>
        <v>0</v>
      </c>
      <c r="BB264" s="492">
        <f t="shared" si="203"/>
        <v>0</v>
      </c>
      <c r="BD264" s="265">
        <f t="shared" si="206"/>
        <v>0</v>
      </c>
      <c r="BE264" s="105"/>
      <c r="BF264" s="105"/>
      <c r="BG264" s="105"/>
      <c r="BH264" s="105"/>
      <c r="BI264" s="105"/>
      <c r="BJ264" s="105"/>
    </row>
    <row r="265" spans="2:62" ht="20.100000000000001" hidden="1" customHeight="1" outlineLevel="1">
      <c r="B265" s="100"/>
      <c r="C265" s="908"/>
      <c r="D265" s="909"/>
      <c r="E265" s="909"/>
      <c r="F265" s="910"/>
      <c r="G265" s="890"/>
      <c r="H265" s="891"/>
      <c r="I265" s="152"/>
      <c r="J265" s="152"/>
      <c r="K265" s="152"/>
      <c r="L265" s="152"/>
      <c r="M265" s="152"/>
      <c r="N265" s="152"/>
      <c r="O265" s="152"/>
      <c r="P265" s="153"/>
      <c r="Q265" s="153"/>
      <c r="R265" s="156">
        <f t="shared" si="197"/>
        <v>0</v>
      </c>
      <c r="S265" s="156">
        <f t="shared" si="198"/>
        <v>0</v>
      </c>
      <c r="U265" s="157">
        <f t="shared" si="204"/>
        <v>0</v>
      </c>
      <c r="W265" s="152"/>
      <c r="X265" s="152"/>
      <c r="Y265" s="152"/>
      <c r="Z265" s="152"/>
      <c r="AA265" s="152"/>
      <c r="AB265" s="152"/>
      <c r="AC265" s="347"/>
      <c r="AD265" s="152"/>
      <c r="AE265" s="152"/>
      <c r="AF265" s="152"/>
      <c r="AG265" s="152"/>
      <c r="AH265" s="152"/>
      <c r="AI265" s="152"/>
      <c r="AJ265" s="347"/>
      <c r="AK265" s="152"/>
      <c r="AL265" s="152"/>
      <c r="AM265" s="295"/>
      <c r="AN265" s="228"/>
      <c r="AO265" s="228"/>
      <c r="AP265" s="228"/>
      <c r="AQ265" s="228"/>
      <c r="AR265" s="228"/>
      <c r="AS265" s="348"/>
      <c r="AT265" s="264">
        <f t="shared" si="174"/>
        <v>0</v>
      </c>
      <c r="AU265" s="259"/>
      <c r="AV265" s="265">
        <f t="shared" si="201"/>
        <v>0</v>
      </c>
      <c r="AX265" s="265">
        <f t="shared" si="205"/>
        <v>0</v>
      </c>
      <c r="AZ265" s="492">
        <f t="shared" si="202"/>
        <v>0</v>
      </c>
      <c r="BB265" s="492">
        <f t="shared" si="203"/>
        <v>0</v>
      </c>
      <c r="BD265" s="265">
        <f t="shared" si="206"/>
        <v>0</v>
      </c>
      <c r="BE265" s="105"/>
      <c r="BF265" s="105"/>
      <c r="BG265" s="105"/>
      <c r="BH265" s="105"/>
      <c r="BI265" s="105"/>
      <c r="BJ265" s="105"/>
    </row>
    <row r="266" spans="2:62" ht="9.9499999999999993" hidden="1" customHeight="1" outlineLevel="1">
      <c r="B266" s="101"/>
      <c r="C266" s="208"/>
      <c r="D266" s="208"/>
      <c r="E266" s="208"/>
      <c r="F266" s="208"/>
      <c r="G266" s="237"/>
      <c r="H266" s="207"/>
      <c r="I266" s="257"/>
      <c r="J266" s="257"/>
      <c r="K266" s="257"/>
      <c r="L266" s="257"/>
      <c r="M266" s="257"/>
      <c r="N266" s="257"/>
      <c r="O266" s="257"/>
      <c r="P266" s="256"/>
      <c r="Q266" s="102"/>
      <c r="R266" s="102"/>
      <c r="S266" s="102"/>
      <c r="U266" s="98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Z266" s="493"/>
      <c r="BE266" s="105"/>
      <c r="BF266" s="105"/>
      <c r="BG266" s="105"/>
      <c r="BH266" s="105"/>
      <c r="BI266" s="105"/>
      <c r="BJ266" s="105"/>
    </row>
    <row r="267" spans="2:62" ht="20.100000000000001" customHeight="1" collapsed="1">
      <c r="B267" s="8">
        <f>B250+1</f>
        <v>16</v>
      </c>
      <c r="C267" s="916"/>
      <c r="D267" s="917"/>
      <c r="E267" s="917"/>
      <c r="F267" s="918"/>
      <c r="G267" s="429"/>
      <c r="H267" s="206">
        <v>1</v>
      </c>
      <c r="I267" s="642">
        <f t="shared" ref="I267" si="207">$H267*SUM(I268:I282)</f>
        <v>0</v>
      </c>
      <c r="J267" s="643">
        <f t="shared" ref="J267:O267" si="208">$H267*SUM(J268:J282)</f>
        <v>0</v>
      </c>
      <c r="K267" s="644">
        <f t="shared" si="208"/>
        <v>0</v>
      </c>
      <c r="L267" s="645">
        <f t="shared" si="208"/>
        <v>0</v>
      </c>
      <c r="M267" s="645">
        <f t="shared" si="208"/>
        <v>0</v>
      </c>
      <c r="N267" s="644">
        <f t="shared" si="208"/>
        <v>0</v>
      </c>
      <c r="O267" s="642">
        <f t="shared" si="208"/>
        <v>0</v>
      </c>
      <c r="P267" s="209">
        <f t="shared" ref="P267:Q267" si="209">$H267*SUM(P268:P282)</f>
        <v>0</v>
      </c>
      <c r="Q267" s="210">
        <f t="shared" si="209"/>
        <v>0</v>
      </c>
      <c r="R267" s="136">
        <f t="shared" ref="R267:R282" si="210">P267*(1+Gewinn)*(1+SicherheitAngebot)</f>
        <v>0</v>
      </c>
      <c r="S267" s="137">
        <f t="shared" ref="S267:S282" si="211">Q267*(1+MGKZ)*(1+Gewinn)*(1+SicherheitAngebot)</f>
        <v>0</v>
      </c>
      <c r="U267" s="10">
        <f>I267*$I$7+J267*$J$7+K267*$K$7+L267*$L$7+M267*$M$7+N267*$N$7+O267*$O$7+R267+S267</f>
        <v>0</v>
      </c>
      <c r="W267" s="646">
        <f t="shared" ref="W267:AB267" si="212">$H267*SUM(W268:W282)</f>
        <v>0</v>
      </c>
      <c r="X267" s="647">
        <f t="shared" si="212"/>
        <v>0</v>
      </c>
      <c r="Y267" s="648">
        <f t="shared" si="212"/>
        <v>0</v>
      </c>
      <c r="Z267" s="649">
        <f t="shared" si="212"/>
        <v>0</v>
      </c>
      <c r="AA267" s="648">
        <f t="shared" si="212"/>
        <v>0</v>
      </c>
      <c r="AB267" s="646">
        <f t="shared" si="212"/>
        <v>0</v>
      </c>
      <c r="AC267" s="258"/>
      <c r="AD267" s="646">
        <f t="shared" ref="AD267:AM267" si="213">$H267*SUM(AD268:AD282)</f>
        <v>0</v>
      </c>
      <c r="AE267" s="647">
        <f t="shared" si="213"/>
        <v>0</v>
      </c>
      <c r="AF267" s="648">
        <f t="shared" si="213"/>
        <v>0</v>
      </c>
      <c r="AG267" s="649">
        <f t="shared" si="213"/>
        <v>0</v>
      </c>
      <c r="AH267" s="648">
        <f t="shared" si="213"/>
        <v>0</v>
      </c>
      <c r="AI267" s="646">
        <f t="shared" si="213"/>
        <v>0</v>
      </c>
      <c r="AJ267" s="258"/>
      <c r="AK267" s="653">
        <f t="shared" si="213"/>
        <v>0</v>
      </c>
      <c r="AL267" s="653">
        <f t="shared" si="213"/>
        <v>0</v>
      </c>
      <c r="AM267" s="653">
        <f t="shared" si="213"/>
        <v>0</v>
      </c>
      <c r="AN267" s="227">
        <f>$H267*SUM(AN268:AN282)*(1+Gewinn)*(1+SicherheitAngebot)</f>
        <v>0</v>
      </c>
      <c r="AO267" s="227">
        <f>$H267*SUM(AO268:AO282)*(1+Gewinn)*(1+SicherheitAngebot)</f>
        <v>0</v>
      </c>
      <c r="AP267" s="227">
        <f>$H267*SUM(AP268:AP282)*(1+Gewinn)*(1+SicherheitAngebot)</f>
        <v>0</v>
      </c>
      <c r="AQ267" s="227">
        <f>$H267*SUM(AQ268:AQ282)*(1+Gewinn)*(1+SicherheitAngebot)</f>
        <v>0</v>
      </c>
      <c r="AR267" s="227">
        <f>$H267*SUM(AR268:AR282)*(1+Gewinn)*(1+SicherheitAngebot)</f>
        <v>0</v>
      </c>
      <c r="AS267" s="262"/>
      <c r="AT267" s="263">
        <f t="shared" si="174"/>
        <v>0</v>
      </c>
      <c r="AU267" s="259"/>
      <c r="AV267" s="491">
        <f>AK267*$AK$7+AL267*$AL$7+AM267*$AM$7+SUM(AN267:AR267)+AT267/Zuschläge_IBN+AT267</f>
        <v>0</v>
      </c>
      <c r="AX267" s="685">
        <f>U267+AV267</f>
        <v>0</v>
      </c>
      <c r="AZ267" s="490">
        <f>IF(H267&gt;0,U267/(1+SicherheitAngebot)*(1+Sicherheit),0)</f>
        <v>0</v>
      </c>
      <c r="BB267" s="490">
        <f>IF(H267&gt;0,AV267/(1+SicherheitAngebot)*(1+Sicherheit),0)</f>
        <v>0</v>
      </c>
      <c r="BD267" s="490">
        <f>AZ267+BB267</f>
        <v>0</v>
      </c>
      <c r="BE267" s="105"/>
      <c r="BF267" s="105"/>
      <c r="BG267" s="105"/>
      <c r="BH267" s="105"/>
      <c r="BI267" s="105"/>
      <c r="BJ267" s="105"/>
    </row>
    <row r="268" spans="2:62" ht="20.100000000000001" hidden="1" customHeight="1" outlineLevel="1">
      <c r="B268" s="99"/>
      <c r="C268" s="908"/>
      <c r="D268" s="909"/>
      <c r="E268" s="909"/>
      <c r="F268" s="910"/>
      <c r="G268" s="890"/>
      <c r="H268" s="901"/>
      <c r="I268" s="152"/>
      <c r="J268" s="152"/>
      <c r="K268" s="152"/>
      <c r="L268" s="152"/>
      <c r="M268" s="152"/>
      <c r="N268" s="152"/>
      <c r="O268" s="152"/>
      <c r="P268" s="153"/>
      <c r="Q268" s="153"/>
      <c r="R268" s="156">
        <f t="shared" si="210"/>
        <v>0</v>
      </c>
      <c r="S268" s="156">
        <f t="shared" si="211"/>
        <v>0</v>
      </c>
      <c r="U268" s="157">
        <f>I268*$I$7+J268*$J$7+K268*$K$7+L268*$L$7+M268*$M$7+N268*$N$7+O268*$O$7+R268+S268</f>
        <v>0</v>
      </c>
      <c r="W268" s="152"/>
      <c r="X268" s="152"/>
      <c r="Y268" s="152"/>
      <c r="Z268" s="152"/>
      <c r="AA268" s="152"/>
      <c r="AB268" s="152"/>
      <c r="AC268" s="347"/>
      <c r="AD268" s="152"/>
      <c r="AE268" s="152"/>
      <c r="AF268" s="152"/>
      <c r="AG268" s="152"/>
      <c r="AH268" s="152"/>
      <c r="AI268" s="152"/>
      <c r="AJ268" s="347"/>
      <c r="AK268" s="152"/>
      <c r="AL268" s="152"/>
      <c r="AM268" s="295"/>
      <c r="AN268" s="228"/>
      <c r="AO268" s="228"/>
      <c r="AP268" s="228"/>
      <c r="AQ268" s="228"/>
      <c r="AR268" s="228"/>
      <c r="AS268" s="348"/>
      <c r="AT268" s="264">
        <f t="shared" si="174"/>
        <v>0</v>
      </c>
      <c r="AU268" s="259"/>
      <c r="AV268" s="265">
        <f t="shared" ref="AV268:AV282" si="214">AK268*$AK$7+AL268*$AL$7+AM268*$AM$7+SUM(AN268:AR268)*(1+Gewinn)*(1+SicherheitAngebot)+AT268/Zuschläge_IBN+AT268</f>
        <v>0</v>
      </c>
      <c r="AX268" s="265">
        <f>U268+AV268</f>
        <v>0</v>
      </c>
      <c r="AZ268" s="492">
        <f t="shared" ref="AZ268:AZ282" si="215">U268/(1+SicherheitAngebot)*(1+Sicherheit)</f>
        <v>0</v>
      </c>
      <c r="BB268" s="492">
        <f t="shared" ref="BB268:BB282" si="216">AV268/(1+SicherheitAngebot)*(1+Sicherheit)</f>
        <v>0</v>
      </c>
      <c r="BD268" s="265">
        <f>AZ268+BB268</f>
        <v>0</v>
      </c>
      <c r="BE268" s="105"/>
      <c r="BF268" s="105"/>
      <c r="BG268" s="105"/>
      <c r="BH268" s="105"/>
      <c r="BI268" s="105"/>
      <c r="BJ268" s="105"/>
    </row>
    <row r="269" spans="2:62" ht="20.100000000000001" hidden="1" customHeight="1" outlineLevel="1">
      <c r="B269" s="100"/>
      <c r="C269" s="908"/>
      <c r="D269" s="909"/>
      <c r="E269" s="909"/>
      <c r="F269" s="910"/>
      <c r="G269" s="890"/>
      <c r="H269" s="891"/>
      <c r="I269" s="152"/>
      <c r="J269" s="152"/>
      <c r="K269" s="152"/>
      <c r="L269" s="152"/>
      <c r="M269" s="152"/>
      <c r="N269" s="152"/>
      <c r="O269" s="152"/>
      <c r="P269" s="153"/>
      <c r="Q269" s="153"/>
      <c r="R269" s="156">
        <f t="shared" si="210"/>
        <v>0</v>
      </c>
      <c r="S269" s="156">
        <f t="shared" si="211"/>
        <v>0</v>
      </c>
      <c r="U269" s="157">
        <f t="shared" ref="U269:U282" si="217">I269*$I$7+J269*$J$7+K269*$K$7+L269*$L$7+M269*$M$7+N269*$N$7+O269*$O$7+R269+S269</f>
        <v>0</v>
      </c>
      <c r="W269" s="152"/>
      <c r="X269" s="152"/>
      <c r="Y269" s="152"/>
      <c r="Z269" s="152"/>
      <c r="AA269" s="152"/>
      <c r="AB269" s="152"/>
      <c r="AC269" s="347"/>
      <c r="AD269" s="152"/>
      <c r="AE269" s="152"/>
      <c r="AF269" s="152"/>
      <c r="AG269" s="152"/>
      <c r="AH269" s="152"/>
      <c r="AI269" s="152"/>
      <c r="AJ269" s="347"/>
      <c r="AK269" s="152"/>
      <c r="AL269" s="152"/>
      <c r="AM269" s="295"/>
      <c r="AN269" s="228"/>
      <c r="AO269" s="228"/>
      <c r="AP269" s="228"/>
      <c r="AQ269" s="228"/>
      <c r="AR269" s="228"/>
      <c r="AS269" s="348"/>
      <c r="AT269" s="264">
        <f t="shared" si="174"/>
        <v>0</v>
      </c>
      <c r="AU269" s="259"/>
      <c r="AV269" s="265">
        <f t="shared" si="214"/>
        <v>0</v>
      </c>
      <c r="AX269" s="265">
        <f t="shared" ref="AX269:AX282" si="218">U269+AV269</f>
        <v>0</v>
      </c>
      <c r="AZ269" s="492">
        <f t="shared" si="215"/>
        <v>0</v>
      </c>
      <c r="BB269" s="492">
        <f t="shared" si="216"/>
        <v>0</v>
      </c>
      <c r="BD269" s="265">
        <f t="shared" ref="BD269:BD282" si="219">AZ269+BB269</f>
        <v>0</v>
      </c>
      <c r="BE269" s="105"/>
      <c r="BF269" s="105"/>
      <c r="BG269" s="105"/>
      <c r="BH269" s="105"/>
      <c r="BI269" s="105"/>
      <c r="BJ269" s="105"/>
    </row>
    <row r="270" spans="2:62" ht="20.100000000000001" hidden="1" customHeight="1" outlineLevel="1">
      <c r="B270" s="100"/>
      <c r="C270" s="908"/>
      <c r="D270" s="909"/>
      <c r="E270" s="909"/>
      <c r="F270" s="910"/>
      <c r="G270" s="890"/>
      <c r="H270" s="891"/>
      <c r="I270" s="152"/>
      <c r="J270" s="152"/>
      <c r="K270" s="152"/>
      <c r="L270" s="152"/>
      <c r="M270" s="152"/>
      <c r="N270" s="152"/>
      <c r="O270" s="152"/>
      <c r="P270" s="153"/>
      <c r="Q270" s="153"/>
      <c r="R270" s="156">
        <f t="shared" si="210"/>
        <v>0</v>
      </c>
      <c r="S270" s="156">
        <f t="shared" si="211"/>
        <v>0</v>
      </c>
      <c r="U270" s="157">
        <f t="shared" si="217"/>
        <v>0</v>
      </c>
      <c r="W270" s="152"/>
      <c r="X270" s="152"/>
      <c r="Y270" s="152"/>
      <c r="Z270" s="152"/>
      <c r="AA270" s="152"/>
      <c r="AB270" s="152"/>
      <c r="AC270" s="347"/>
      <c r="AD270" s="152"/>
      <c r="AE270" s="152"/>
      <c r="AF270" s="152"/>
      <c r="AG270" s="152"/>
      <c r="AH270" s="152"/>
      <c r="AI270" s="152"/>
      <c r="AJ270" s="347"/>
      <c r="AK270" s="152"/>
      <c r="AL270" s="152"/>
      <c r="AM270" s="295"/>
      <c r="AN270" s="228"/>
      <c r="AO270" s="228"/>
      <c r="AP270" s="228"/>
      <c r="AQ270" s="228"/>
      <c r="AR270" s="228"/>
      <c r="AS270" s="348"/>
      <c r="AT270" s="264">
        <f t="shared" si="174"/>
        <v>0</v>
      </c>
      <c r="AU270" s="259"/>
      <c r="AV270" s="265">
        <f t="shared" si="214"/>
        <v>0</v>
      </c>
      <c r="AX270" s="265">
        <f t="shared" si="218"/>
        <v>0</v>
      </c>
      <c r="AZ270" s="492">
        <f t="shared" si="215"/>
        <v>0</v>
      </c>
      <c r="BB270" s="492">
        <f t="shared" si="216"/>
        <v>0</v>
      </c>
      <c r="BD270" s="265">
        <f t="shared" si="219"/>
        <v>0</v>
      </c>
      <c r="BE270" s="105"/>
      <c r="BF270" s="105"/>
      <c r="BG270" s="105"/>
      <c r="BH270" s="105"/>
      <c r="BI270" s="105"/>
      <c r="BJ270" s="105"/>
    </row>
    <row r="271" spans="2:62" ht="20.100000000000001" hidden="1" customHeight="1" outlineLevel="1">
      <c r="B271" s="100"/>
      <c r="C271" s="908"/>
      <c r="D271" s="909"/>
      <c r="E271" s="909"/>
      <c r="F271" s="910"/>
      <c r="G271" s="890"/>
      <c r="H271" s="891"/>
      <c r="I271" s="152"/>
      <c r="J271" s="152"/>
      <c r="K271" s="152"/>
      <c r="L271" s="152"/>
      <c r="M271" s="152"/>
      <c r="N271" s="152"/>
      <c r="O271" s="152"/>
      <c r="P271" s="153"/>
      <c r="Q271" s="153"/>
      <c r="R271" s="156">
        <f t="shared" si="210"/>
        <v>0</v>
      </c>
      <c r="S271" s="156">
        <f t="shared" si="211"/>
        <v>0</v>
      </c>
      <c r="U271" s="157">
        <f t="shared" si="217"/>
        <v>0</v>
      </c>
      <c r="W271" s="152"/>
      <c r="X271" s="152"/>
      <c r="Y271" s="152"/>
      <c r="Z271" s="152"/>
      <c r="AA271" s="152"/>
      <c r="AB271" s="152"/>
      <c r="AC271" s="347"/>
      <c r="AD271" s="152"/>
      <c r="AE271" s="152"/>
      <c r="AF271" s="152"/>
      <c r="AG271" s="152"/>
      <c r="AH271" s="152"/>
      <c r="AI271" s="152"/>
      <c r="AJ271" s="347"/>
      <c r="AK271" s="152"/>
      <c r="AL271" s="152"/>
      <c r="AM271" s="295"/>
      <c r="AN271" s="228"/>
      <c r="AO271" s="228"/>
      <c r="AP271" s="228"/>
      <c r="AQ271" s="228"/>
      <c r="AR271" s="228"/>
      <c r="AS271" s="348"/>
      <c r="AT271" s="264">
        <f t="shared" si="174"/>
        <v>0</v>
      </c>
      <c r="AU271" s="259"/>
      <c r="AV271" s="265">
        <f t="shared" si="214"/>
        <v>0</v>
      </c>
      <c r="AX271" s="265">
        <f t="shared" si="218"/>
        <v>0</v>
      </c>
      <c r="AZ271" s="492">
        <f t="shared" si="215"/>
        <v>0</v>
      </c>
      <c r="BB271" s="492">
        <f t="shared" si="216"/>
        <v>0</v>
      </c>
      <c r="BD271" s="265">
        <f t="shared" si="219"/>
        <v>0</v>
      </c>
      <c r="BE271" s="105"/>
      <c r="BF271" s="105"/>
      <c r="BG271" s="105"/>
      <c r="BH271" s="105"/>
      <c r="BI271" s="105"/>
      <c r="BJ271" s="105"/>
    </row>
    <row r="272" spans="2:62" ht="20.100000000000001" hidden="1" customHeight="1" outlineLevel="1">
      <c r="B272" s="100"/>
      <c r="C272" s="908"/>
      <c r="D272" s="909"/>
      <c r="E272" s="909"/>
      <c r="F272" s="910"/>
      <c r="G272" s="890"/>
      <c r="H272" s="891"/>
      <c r="I272" s="152"/>
      <c r="J272" s="152"/>
      <c r="K272" s="152"/>
      <c r="L272" s="152"/>
      <c r="M272" s="152"/>
      <c r="N272" s="152"/>
      <c r="O272" s="152"/>
      <c r="P272" s="153"/>
      <c r="Q272" s="153"/>
      <c r="R272" s="156">
        <f t="shared" si="210"/>
        <v>0</v>
      </c>
      <c r="S272" s="156">
        <f t="shared" si="211"/>
        <v>0</v>
      </c>
      <c r="U272" s="157">
        <f t="shared" si="217"/>
        <v>0</v>
      </c>
      <c r="W272" s="152"/>
      <c r="X272" s="152"/>
      <c r="Y272" s="152"/>
      <c r="Z272" s="152"/>
      <c r="AA272" s="152"/>
      <c r="AB272" s="152"/>
      <c r="AC272" s="347"/>
      <c r="AD272" s="152"/>
      <c r="AE272" s="152"/>
      <c r="AF272" s="152"/>
      <c r="AG272" s="152"/>
      <c r="AH272" s="152"/>
      <c r="AI272" s="152"/>
      <c r="AJ272" s="347"/>
      <c r="AK272" s="152"/>
      <c r="AL272" s="152"/>
      <c r="AM272" s="295"/>
      <c r="AN272" s="228"/>
      <c r="AO272" s="228"/>
      <c r="AP272" s="228"/>
      <c r="AQ272" s="228"/>
      <c r="AR272" s="228"/>
      <c r="AS272" s="348"/>
      <c r="AT272" s="264">
        <f t="shared" si="174"/>
        <v>0</v>
      </c>
      <c r="AU272" s="259"/>
      <c r="AV272" s="265">
        <f t="shared" si="214"/>
        <v>0</v>
      </c>
      <c r="AX272" s="265">
        <f t="shared" si="218"/>
        <v>0</v>
      </c>
      <c r="AZ272" s="492">
        <f t="shared" si="215"/>
        <v>0</v>
      </c>
      <c r="BB272" s="492">
        <f t="shared" si="216"/>
        <v>0</v>
      </c>
      <c r="BD272" s="265">
        <f t="shared" si="219"/>
        <v>0</v>
      </c>
      <c r="BE272" s="105"/>
      <c r="BF272" s="105"/>
      <c r="BG272" s="105"/>
      <c r="BH272" s="105"/>
      <c r="BI272" s="105"/>
      <c r="BJ272" s="105"/>
    </row>
    <row r="273" spans="2:62" ht="20.100000000000001" hidden="1" customHeight="1" outlineLevel="1">
      <c r="B273" s="100"/>
      <c r="C273" s="908"/>
      <c r="D273" s="909"/>
      <c r="E273" s="909"/>
      <c r="F273" s="910"/>
      <c r="G273" s="890"/>
      <c r="H273" s="891"/>
      <c r="I273" s="152"/>
      <c r="J273" s="152"/>
      <c r="K273" s="152"/>
      <c r="L273" s="152"/>
      <c r="M273" s="152"/>
      <c r="N273" s="152"/>
      <c r="O273" s="152"/>
      <c r="P273" s="153"/>
      <c r="Q273" s="153"/>
      <c r="R273" s="156">
        <f t="shared" si="210"/>
        <v>0</v>
      </c>
      <c r="S273" s="156">
        <f t="shared" si="211"/>
        <v>0</v>
      </c>
      <c r="U273" s="157">
        <f t="shared" si="217"/>
        <v>0</v>
      </c>
      <c r="W273" s="152"/>
      <c r="X273" s="152"/>
      <c r="Y273" s="152"/>
      <c r="Z273" s="152"/>
      <c r="AA273" s="152"/>
      <c r="AB273" s="152"/>
      <c r="AC273" s="347"/>
      <c r="AD273" s="152"/>
      <c r="AE273" s="152"/>
      <c r="AF273" s="152"/>
      <c r="AG273" s="152"/>
      <c r="AH273" s="152"/>
      <c r="AI273" s="152"/>
      <c r="AJ273" s="347"/>
      <c r="AK273" s="152"/>
      <c r="AL273" s="152"/>
      <c r="AM273" s="295"/>
      <c r="AN273" s="228"/>
      <c r="AO273" s="228"/>
      <c r="AP273" s="228"/>
      <c r="AQ273" s="228"/>
      <c r="AR273" s="228"/>
      <c r="AS273" s="348"/>
      <c r="AT273" s="264">
        <f t="shared" si="174"/>
        <v>0</v>
      </c>
      <c r="AU273" s="259"/>
      <c r="AV273" s="265">
        <f t="shared" si="214"/>
        <v>0</v>
      </c>
      <c r="AX273" s="265">
        <f t="shared" si="218"/>
        <v>0</v>
      </c>
      <c r="AZ273" s="492">
        <f t="shared" si="215"/>
        <v>0</v>
      </c>
      <c r="BB273" s="492">
        <f t="shared" si="216"/>
        <v>0</v>
      </c>
      <c r="BD273" s="265">
        <f t="shared" si="219"/>
        <v>0</v>
      </c>
      <c r="BE273" s="105"/>
      <c r="BF273" s="105"/>
      <c r="BG273" s="105"/>
      <c r="BH273" s="105"/>
      <c r="BI273" s="105"/>
      <c r="BJ273" s="105"/>
    </row>
    <row r="274" spans="2:62" ht="20.100000000000001" hidden="1" customHeight="1" outlineLevel="1">
      <c r="B274" s="100"/>
      <c r="C274" s="908"/>
      <c r="D274" s="909"/>
      <c r="E274" s="909"/>
      <c r="F274" s="910"/>
      <c r="G274" s="890"/>
      <c r="H274" s="891"/>
      <c r="I274" s="152"/>
      <c r="J274" s="152"/>
      <c r="K274" s="152"/>
      <c r="L274" s="152"/>
      <c r="M274" s="152"/>
      <c r="N274" s="152"/>
      <c r="O274" s="152"/>
      <c r="P274" s="153"/>
      <c r="Q274" s="153"/>
      <c r="R274" s="156">
        <f t="shared" si="210"/>
        <v>0</v>
      </c>
      <c r="S274" s="156">
        <f t="shared" si="211"/>
        <v>0</v>
      </c>
      <c r="U274" s="157">
        <f t="shared" si="217"/>
        <v>0</v>
      </c>
      <c r="W274" s="152"/>
      <c r="X274" s="152"/>
      <c r="Y274" s="152"/>
      <c r="Z274" s="152"/>
      <c r="AA274" s="152"/>
      <c r="AB274" s="152"/>
      <c r="AC274" s="347"/>
      <c r="AD274" s="152"/>
      <c r="AE274" s="152"/>
      <c r="AF274" s="152"/>
      <c r="AG274" s="152"/>
      <c r="AH274" s="152"/>
      <c r="AI274" s="152"/>
      <c r="AJ274" s="347"/>
      <c r="AK274" s="152"/>
      <c r="AL274" s="152"/>
      <c r="AM274" s="295"/>
      <c r="AN274" s="228"/>
      <c r="AO274" s="228"/>
      <c r="AP274" s="228"/>
      <c r="AQ274" s="228"/>
      <c r="AR274" s="228"/>
      <c r="AS274" s="348"/>
      <c r="AT274" s="264">
        <f t="shared" si="174"/>
        <v>0</v>
      </c>
      <c r="AU274" s="259"/>
      <c r="AV274" s="265">
        <f t="shared" si="214"/>
        <v>0</v>
      </c>
      <c r="AX274" s="265">
        <f t="shared" si="218"/>
        <v>0</v>
      </c>
      <c r="AZ274" s="492">
        <f t="shared" si="215"/>
        <v>0</v>
      </c>
      <c r="BB274" s="492">
        <f t="shared" si="216"/>
        <v>0</v>
      </c>
      <c r="BD274" s="265">
        <f t="shared" si="219"/>
        <v>0</v>
      </c>
      <c r="BE274" s="105"/>
      <c r="BF274" s="105"/>
      <c r="BG274" s="105"/>
      <c r="BH274" s="105"/>
      <c r="BI274" s="105"/>
      <c r="BJ274" s="105"/>
    </row>
    <row r="275" spans="2:62" ht="20.100000000000001" hidden="1" customHeight="1" outlineLevel="1">
      <c r="B275" s="100"/>
      <c r="C275" s="908"/>
      <c r="D275" s="909"/>
      <c r="E275" s="909"/>
      <c r="F275" s="910"/>
      <c r="G275" s="890"/>
      <c r="H275" s="891"/>
      <c r="I275" s="152"/>
      <c r="J275" s="152"/>
      <c r="K275" s="152"/>
      <c r="L275" s="152"/>
      <c r="M275" s="152"/>
      <c r="N275" s="152"/>
      <c r="O275" s="152"/>
      <c r="P275" s="153"/>
      <c r="Q275" s="153"/>
      <c r="R275" s="156">
        <f t="shared" si="210"/>
        <v>0</v>
      </c>
      <c r="S275" s="156">
        <f t="shared" si="211"/>
        <v>0</v>
      </c>
      <c r="U275" s="157">
        <f t="shared" si="217"/>
        <v>0</v>
      </c>
      <c r="W275" s="152"/>
      <c r="X275" s="152"/>
      <c r="Y275" s="152"/>
      <c r="Z275" s="152"/>
      <c r="AA275" s="152"/>
      <c r="AB275" s="152"/>
      <c r="AC275" s="347"/>
      <c r="AD275" s="152"/>
      <c r="AE275" s="152"/>
      <c r="AF275" s="152"/>
      <c r="AG275" s="152"/>
      <c r="AH275" s="152"/>
      <c r="AI275" s="152"/>
      <c r="AJ275" s="347"/>
      <c r="AK275" s="152"/>
      <c r="AL275" s="152"/>
      <c r="AM275" s="295"/>
      <c r="AN275" s="228"/>
      <c r="AO275" s="228"/>
      <c r="AP275" s="228"/>
      <c r="AQ275" s="228"/>
      <c r="AR275" s="228"/>
      <c r="AS275" s="348"/>
      <c r="AT275" s="264">
        <f t="shared" si="174"/>
        <v>0</v>
      </c>
      <c r="AU275" s="259"/>
      <c r="AV275" s="265">
        <f t="shared" si="214"/>
        <v>0</v>
      </c>
      <c r="AX275" s="265">
        <f t="shared" si="218"/>
        <v>0</v>
      </c>
      <c r="AZ275" s="492">
        <f t="shared" si="215"/>
        <v>0</v>
      </c>
      <c r="BB275" s="492">
        <f t="shared" si="216"/>
        <v>0</v>
      </c>
      <c r="BD275" s="265">
        <f t="shared" si="219"/>
        <v>0</v>
      </c>
      <c r="BE275" s="105"/>
      <c r="BF275" s="105"/>
      <c r="BG275" s="105"/>
      <c r="BH275" s="105"/>
      <c r="BI275" s="105"/>
      <c r="BJ275" s="105"/>
    </row>
    <row r="276" spans="2:62" ht="20.100000000000001" hidden="1" customHeight="1" outlineLevel="1">
      <c r="B276" s="100"/>
      <c r="C276" s="908"/>
      <c r="D276" s="909"/>
      <c r="E276" s="909"/>
      <c r="F276" s="910"/>
      <c r="G276" s="890"/>
      <c r="H276" s="891"/>
      <c r="I276" s="152"/>
      <c r="J276" s="152"/>
      <c r="K276" s="152"/>
      <c r="L276" s="152"/>
      <c r="M276" s="152"/>
      <c r="N276" s="152"/>
      <c r="O276" s="152"/>
      <c r="P276" s="153"/>
      <c r="Q276" s="153"/>
      <c r="R276" s="156">
        <f t="shared" si="210"/>
        <v>0</v>
      </c>
      <c r="S276" s="156">
        <f t="shared" si="211"/>
        <v>0</v>
      </c>
      <c r="U276" s="157">
        <f t="shared" si="217"/>
        <v>0</v>
      </c>
      <c r="W276" s="152"/>
      <c r="X276" s="152"/>
      <c r="Y276" s="152"/>
      <c r="Z276" s="152"/>
      <c r="AA276" s="152"/>
      <c r="AB276" s="152"/>
      <c r="AC276" s="347"/>
      <c r="AD276" s="152"/>
      <c r="AE276" s="152"/>
      <c r="AF276" s="152"/>
      <c r="AG276" s="152"/>
      <c r="AH276" s="152"/>
      <c r="AI276" s="152"/>
      <c r="AJ276" s="347"/>
      <c r="AK276" s="152"/>
      <c r="AL276" s="152"/>
      <c r="AM276" s="295"/>
      <c r="AN276" s="228"/>
      <c r="AO276" s="228"/>
      <c r="AP276" s="228"/>
      <c r="AQ276" s="228"/>
      <c r="AR276" s="228"/>
      <c r="AS276" s="348"/>
      <c r="AT276" s="264">
        <f t="shared" si="174"/>
        <v>0</v>
      </c>
      <c r="AU276" s="259"/>
      <c r="AV276" s="265">
        <f t="shared" si="214"/>
        <v>0</v>
      </c>
      <c r="AX276" s="265">
        <f t="shared" si="218"/>
        <v>0</v>
      </c>
      <c r="AZ276" s="492">
        <f t="shared" si="215"/>
        <v>0</v>
      </c>
      <c r="BB276" s="492">
        <f t="shared" si="216"/>
        <v>0</v>
      </c>
      <c r="BD276" s="265">
        <f t="shared" si="219"/>
        <v>0</v>
      </c>
      <c r="BE276" s="105"/>
      <c r="BF276" s="105"/>
      <c r="BG276" s="105"/>
      <c r="BH276" s="105"/>
      <c r="BI276" s="105"/>
      <c r="BJ276" s="105"/>
    </row>
    <row r="277" spans="2:62" ht="20.100000000000001" hidden="1" customHeight="1" outlineLevel="1">
      <c r="B277" s="100"/>
      <c r="C277" s="908"/>
      <c r="D277" s="909"/>
      <c r="E277" s="909"/>
      <c r="F277" s="910"/>
      <c r="G277" s="890"/>
      <c r="H277" s="891"/>
      <c r="I277" s="152"/>
      <c r="J277" s="152"/>
      <c r="K277" s="152"/>
      <c r="L277" s="152"/>
      <c r="M277" s="152"/>
      <c r="N277" s="152"/>
      <c r="O277" s="152"/>
      <c r="P277" s="153"/>
      <c r="Q277" s="153"/>
      <c r="R277" s="156">
        <f t="shared" si="210"/>
        <v>0</v>
      </c>
      <c r="S277" s="156">
        <f t="shared" si="211"/>
        <v>0</v>
      </c>
      <c r="U277" s="157">
        <f t="shared" si="217"/>
        <v>0</v>
      </c>
      <c r="W277" s="152"/>
      <c r="X277" s="152"/>
      <c r="Y277" s="152"/>
      <c r="Z277" s="152"/>
      <c r="AA277" s="152"/>
      <c r="AB277" s="152"/>
      <c r="AC277" s="347"/>
      <c r="AD277" s="152"/>
      <c r="AE277" s="152"/>
      <c r="AF277" s="152"/>
      <c r="AG277" s="152"/>
      <c r="AH277" s="152"/>
      <c r="AI277" s="152"/>
      <c r="AJ277" s="347"/>
      <c r="AK277" s="152"/>
      <c r="AL277" s="152"/>
      <c r="AM277" s="295"/>
      <c r="AN277" s="228"/>
      <c r="AO277" s="228"/>
      <c r="AP277" s="228"/>
      <c r="AQ277" s="228"/>
      <c r="AR277" s="228"/>
      <c r="AS277" s="348"/>
      <c r="AT277" s="264">
        <f t="shared" si="174"/>
        <v>0</v>
      </c>
      <c r="AU277" s="259"/>
      <c r="AV277" s="265">
        <f t="shared" si="214"/>
        <v>0</v>
      </c>
      <c r="AX277" s="265">
        <f t="shared" si="218"/>
        <v>0</v>
      </c>
      <c r="AZ277" s="492">
        <f t="shared" si="215"/>
        <v>0</v>
      </c>
      <c r="BB277" s="492">
        <f t="shared" si="216"/>
        <v>0</v>
      </c>
      <c r="BD277" s="265">
        <f t="shared" si="219"/>
        <v>0</v>
      </c>
      <c r="BE277" s="105"/>
      <c r="BF277" s="105"/>
      <c r="BG277" s="105"/>
      <c r="BH277" s="105"/>
      <c r="BI277" s="105"/>
      <c r="BJ277" s="105"/>
    </row>
    <row r="278" spans="2:62" ht="20.100000000000001" hidden="1" customHeight="1" outlineLevel="1">
      <c r="B278" s="100"/>
      <c r="C278" s="908"/>
      <c r="D278" s="909"/>
      <c r="E278" s="909"/>
      <c r="F278" s="910"/>
      <c r="G278" s="890"/>
      <c r="H278" s="891"/>
      <c r="I278" s="152"/>
      <c r="J278" s="152"/>
      <c r="K278" s="152"/>
      <c r="L278" s="152"/>
      <c r="M278" s="152"/>
      <c r="N278" s="152"/>
      <c r="O278" s="152"/>
      <c r="P278" s="153"/>
      <c r="Q278" s="153"/>
      <c r="R278" s="156">
        <f t="shared" si="210"/>
        <v>0</v>
      </c>
      <c r="S278" s="156">
        <f t="shared" si="211"/>
        <v>0</v>
      </c>
      <c r="U278" s="157">
        <f t="shared" si="217"/>
        <v>0</v>
      </c>
      <c r="W278" s="152"/>
      <c r="X278" s="152"/>
      <c r="Y278" s="152"/>
      <c r="Z278" s="152"/>
      <c r="AA278" s="152"/>
      <c r="AB278" s="152"/>
      <c r="AC278" s="347"/>
      <c r="AD278" s="152"/>
      <c r="AE278" s="152"/>
      <c r="AF278" s="152"/>
      <c r="AG278" s="152"/>
      <c r="AH278" s="152"/>
      <c r="AI278" s="152"/>
      <c r="AJ278" s="347"/>
      <c r="AK278" s="152"/>
      <c r="AL278" s="152"/>
      <c r="AM278" s="295"/>
      <c r="AN278" s="228"/>
      <c r="AO278" s="228"/>
      <c r="AP278" s="228"/>
      <c r="AQ278" s="228"/>
      <c r="AR278" s="228"/>
      <c r="AS278" s="348"/>
      <c r="AT278" s="264">
        <f t="shared" si="174"/>
        <v>0</v>
      </c>
      <c r="AU278" s="259"/>
      <c r="AV278" s="265">
        <f t="shared" si="214"/>
        <v>0</v>
      </c>
      <c r="AX278" s="265">
        <f t="shared" si="218"/>
        <v>0</v>
      </c>
      <c r="AZ278" s="492">
        <f t="shared" si="215"/>
        <v>0</v>
      </c>
      <c r="BB278" s="492">
        <f t="shared" si="216"/>
        <v>0</v>
      </c>
      <c r="BD278" s="265">
        <f t="shared" si="219"/>
        <v>0</v>
      </c>
      <c r="BE278" s="105"/>
      <c r="BF278" s="105"/>
      <c r="BG278" s="105"/>
      <c r="BH278" s="105"/>
      <c r="BI278" s="105"/>
      <c r="BJ278" s="105"/>
    </row>
    <row r="279" spans="2:62" ht="20.100000000000001" hidden="1" customHeight="1" outlineLevel="1">
      <c r="B279" s="100"/>
      <c r="C279" s="908"/>
      <c r="D279" s="909"/>
      <c r="E279" s="909"/>
      <c r="F279" s="910"/>
      <c r="G279" s="890"/>
      <c r="H279" s="891"/>
      <c r="I279" s="152"/>
      <c r="J279" s="152"/>
      <c r="K279" s="152"/>
      <c r="L279" s="152"/>
      <c r="M279" s="152"/>
      <c r="N279" s="152"/>
      <c r="O279" s="152"/>
      <c r="P279" s="153"/>
      <c r="Q279" s="153"/>
      <c r="R279" s="156">
        <f t="shared" si="210"/>
        <v>0</v>
      </c>
      <c r="S279" s="156">
        <f t="shared" si="211"/>
        <v>0</v>
      </c>
      <c r="U279" s="157">
        <f t="shared" si="217"/>
        <v>0</v>
      </c>
      <c r="W279" s="152"/>
      <c r="X279" s="152"/>
      <c r="Y279" s="152"/>
      <c r="Z279" s="152"/>
      <c r="AA279" s="152"/>
      <c r="AB279" s="152"/>
      <c r="AC279" s="347"/>
      <c r="AD279" s="152"/>
      <c r="AE279" s="152"/>
      <c r="AF279" s="152"/>
      <c r="AG279" s="152"/>
      <c r="AH279" s="152"/>
      <c r="AI279" s="152"/>
      <c r="AJ279" s="347"/>
      <c r="AK279" s="152"/>
      <c r="AL279" s="152"/>
      <c r="AM279" s="295"/>
      <c r="AN279" s="228"/>
      <c r="AO279" s="228"/>
      <c r="AP279" s="228"/>
      <c r="AQ279" s="228"/>
      <c r="AR279" s="228"/>
      <c r="AS279" s="348"/>
      <c r="AT279" s="264">
        <f t="shared" si="174"/>
        <v>0</v>
      </c>
      <c r="AU279" s="259"/>
      <c r="AV279" s="265">
        <f t="shared" si="214"/>
        <v>0</v>
      </c>
      <c r="AX279" s="265">
        <f t="shared" si="218"/>
        <v>0</v>
      </c>
      <c r="AZ279" s="492">
        <f t="shared" si="215"/>
        <v>0</v>
      </c>
      <c r="BB279" s="492">
        <f t="shared" si="216"/>
        <v>0</v>
      </c>
      <c r="BD279" s="265">
        <f t="shared" si="219"/>
        <v>0</v>
      </c>
      <c r="BE279" s="105"/>
      <c r="BF279" s="105"/>
      <c r="BG279" s="105"/>
      <c r="BH279" s="105"/>
      <c r="BI279" s="105"/>
      <c r="BJ279" s="105"/>
    </row>
    <row r="280" spans="2:62" ht="20.100000000000001" hidden="1" customHeight="1" outlineLevel="1">
      <c r="B280" s="100"/>
      <c r="C280" s="908"/>
      <c r="D280" s="909"/>
      <c r="E280" s="909"/>
      <c r="F280" s="910"/>
      <c r="G280" s="890"/>
      <c r="H280" s="891"/>
      <c r="I280" s="152"/>
      <c r="J280" s="152"/>
      <c r="K280" s="152"/>
      <c r="L280" s="152"/>
      <c r="M280" s="152"/>
      <c r="N280" s="152"/>
      <c r="O280" s="152"/>
      <c r="P280" s="153"/>
      <c r="Q280" s="153"/>
      <c r="R280" s="156">
        <f t="shared" si="210"/>
        <v>0</v>
      </c>
      <c r="S280" s="156">
        <f t="shared" si="211"/>
        <v>0</v>
      </c>
      <c r="U280" s="157">
        <f t="shared" si="217"/>
        <v>0</v>
      </c>
      <c r="W280" s="152"/>
      <c r="X280" s="152"/>
      <c r="Y280" s="152"/>
      <c r="Z280" s="152"/>
      <c r="AA280" s="152"/>
      <c r="AB280" s="152"/>
      <c r="AC280" s="347"/>
      <c r="AD280" s="152"/>
      <c r="AE280" s="152"/>
      <c r="AF280" s="152"/>
      <c r="AG280" s="152"/>
      <c r="AH280" s="152"/>
      <c r="AI280" s="152"/>
      <c r="AJ280" s="347"/>
      <c r="AK280" s="152"/>
      <c r="AL280" s="152"/>
      <c r="AM280" s="295"/>
      <c r="AN280" s="228"/>
      <c r="AO280" s="228"/>
      <c r="AP280" s="228"/>
      <c r="AQ280" s="228"/>
      <c r="AR280" s="228"/>
      <c r="AS280" s="348"/>
      <c r="AT280" s="264">
        <f t="shared" ref="AT280:AT282" si="220">((W280+AD280)*$W$7+(X280+AE280)*$X$7+(Y280+Z280+AF280+AG280)*$Z$7+(AA280+AH280)*$AA$7+(AB280+AI280)*$AB$7)*Zuschläge_IBN</f>
        <v>0</v>
      </c>
      <c r="AU280" s="259"/>
      <c r="AV280" s="265">
        <f t="shared" si="214"/>
        <v>0</v>
      </c>
      <c r="AX280" s="265">
        <f t="shared" si="218"/>
        <v>0</v>
      </c>
      <c r="AZ280" s="492">
        <f t="shared" si="215"/>
        <v>0</v>
      </c>
      <c r="BB280" s="492">
        <f t="shared" si="216"/>
        <v>0</v>
      </c>
      <c r="BD280" s="265">
        <f t="shared" si="219"/>
        <v>0</v>
      </c>
      <c r="BE280" s="105"/>
      <c r="BF280" s="105"/>
      <c r="BG280" s="105"/>
      <c r="BH280" s="105"/>
      <c r="BI280" s="105"/>
      <c r="BJ280" s="105"/>
    </row>
    <row r="281" spans="2:62" ht="20.100000000000001" hidden="1" customHeight="1" outlineLevel="1">
      <c r="B281" s="100"/>
      <c r="C281" s="908"/>
      <c r="D281" s="909"/>
      <c r="E281" s="909"/>
      <c r="F281" s="910"/>
      <c r="G281" s="890"/>
      <c r="H281" s="891"/>
      <c r="I281" s="152"/>
      <c r="J281" s="152"/>
      <c r="K281" s="152"/>
      <c r="L281" s="152"/>
      <c r="M281" s="152"/>
      <c r="N281" s="152"/>
      <c r="O281" s="152"/>
      <c r="P281" s="153"/>
      <c r="Q281" s="153"/>
      <c r="R281" s="156">
        <f t="shared" si="210"/>
        <v>0</v>
      </c>
      <c r="S281" s="156">
        <f t="shared" si="211"/>
        <v>0</v>
      </c>
      <c r="U281" s="157">
        <f t="shared" si="217"/>
        <v>0</v>
      </c>
      <c r="W281" s="152"/>
      <c r="X281" s="152"/>
      <c r="Y281" s="152"/>
      <c r="Z281" s="152"/>
      <c r="AA281" s="152"/>
      <c r="AB281" s="152"/>
      <c r="AC281" s="347"/>
      <c r="AD281" s="152"/>
      <c r="AE281" s="152"/>
      <c r="AF281" s="152"/>
      <c r="AG281" s="152"/>
      <c r="AH281" s="152"/>
      <c r="AI281" s="152"/>
      <c r="AJ281" s="347"/>
      <c r="AK281" s="152"/>
      <c r="AL281" s="152"/>
      <c r="AM281" s="295"/>
      <c r="AN281" s="228"/>
      <c r="AO281" s="228"/>
      <c r="AP281" s="228"/>
      <c r="AQ281" s="228"/>
      <c r="AR281" s="228"/>
      <c r="AS281" s="348"/>
      <c r="AT281" s="264">
        <f t="shared" si="220"/>
        <v>0</v>
      </c>
      <c r="AU281" s="259"/>
      <c r="AV281" s="265">
        <f t="shared" si="214"/>
        <v>0</v>
      </c>
      <c r="AX281" s="265">
        <f t="shared" si="218"/>
        <v>0</v>
      </c>
      <c r="AZ281" s="492">
        <f t="shared" si="215"/>
        <v>0</v>
      </c>
      <c r="BB281" s="492">
        <f t="shared" si="216"/>
        <v>0</v>
      </c>
      <c r="BD281" s="265">
        <f t="shared" si="219"/>
        <v>0</v>
      </c>
      <c r="BE281" s="105"/>
      <c r="BF281" s="105"/>
      <c r="BG281" s="105"/>
      <c r="BH281" s="105"/>
      <c r="BI281" s="105"/>
      <c r="BJ281" s="105"/>
    </row>
    <row r="282" spans="2:62" ht="20.100000000000001" hidden="1" customHeight="1" outlineLevel="1">
      <c r="B282" s="100"/>
      <c r="C282" s="908"/>
      <c r="D282" s="909"/>
      <c r="E282" s="909"/>
      <c r="F282" s="910"/>
      <c r="G282" s="890"/>
      <c r="H282" s="891"/>
      <c r="I282" s="152"/>
      <c r="J282" s="152"/>
      <c r="K282" s="152"/>
      <c r="L282" s="152"/>
      <c r="M282" s="152"/>
      <c r="N282" s="152"/>
      <c r="O282" s="152"/>
      <c r="P282" s="153"/>
      <c r="Q282" s="153"/>
      <c r="R282" s="156">
        <f t="shared" si="210"/>
        <v>0</v>
      </c>
      <c r="S282" s="156">
        <f t="shared" si="211"/>
        <v>0</v>
      </c>
      <c r="U282" s="157">
        <f t="shared" si="217"/>
        <v>0</v>
      </c>
      <c r="W282" s="152"/>
      <c r="X282" s="152"/>
      <c r="Y282" s="152"/>
      <c r="Z282" s="152"/>
      <c r="AA282" s="152"/>
      <c r="AB282" s="152"/>
      <c r="AC282" s="347"/>
      <c r="AD282" s="152"/>
      <c r="AE282" s="152"/>
      <c r="AF282" s="152"/>
      <c r="AG282" s="152"/>
      <c r="AH282" s="152"/>
      <c r="AI282" s="152"/>
      <c r="AJ282" s="347"/>
      <c r="AK282" s="152"/>
      <c r="AL282" s="152"/>
      <c r="AM282" s="295"/>
      <c r="AN282" s="228"/>
      <c r="AO282" s="228"/>
      <c r="AP282" s="228"/>
      <c r="AQ282" s="228"/>
      <c r="AR282" s="228"/>
      <c r="AS282" s="348"/>
      <c r="AT282" s="264">
        <f t="shared" si="220"/>
        <v>0</v>
      </c>
      <c r="AU282" s="259"/>
      <c r="AV282" s="265">
        <f t="shared" si="214"/>
        <v>0</v>
      </c>
      <c r="AX282" s="265">
        <f t="shared" si="218"/>
        <v>0</v>
      </c>
      <c r="AZ282" s="492">
        <f t="shared" si="215"/>
        <v>0</v>
      </c>
      <c r="BB282" s="492">
        <f t="shared" si="216"/>
        <v>0</v>
      </c>
      <c r="BD282" s="265">
        <f t="shared" si="219"/>
        <v>0</v>
      </c>
      <c r="BE282" s="105"/>
      <c r="BF282" s="105"/>
      <c r="BG282" s="105"/>
      <c r="BH282" s="105"/>
      <c r="BI282" s="105"/>
      <c r="BJ282" s="105"/>
    </row>
    <row r="283" spans="2:62" ht="9.9499999999999993" hidden="1" customHeight="1" outlineLevel="1">
      <c r="B283" s="101"/>
      <c r="C283" s="208"/>
      <c r="D283" s="208"/>
      <c r="E283" s="208"/>
      <c r="F283" s="208"/>
      <c r="G283" s="237"/>
      <c r="H283" s="207"/>
      <c r="I283" s="257"/>
      <c r="J283" s="257"/>
      <c r="K283" s="257"/>
      <c r="L283" s="257"/>
      <c r="M283" s="257"/>
      <c r="N283" s="257"/>
      <c r="O283" s="257"/>
      <c r="P283" s="256"/>
      <c r="Q283" s="102"/>
      <c r="R283" s="102"/>
      <c r="S283" s="102"/>
      <c r="U283" s="98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Z283" s="493"/>
      <c r="BE283" s="105"/>
      <c r="BF283" s="105"/>
      <c r="BG283" s="105"/>
      <c r="BH283" s="105"/>
      <c r="BI283" s="105"/>
      <c r="BJ283" s="105"/>
    </row>
    <row r="284" spans="2:62" ht="20.100000000000001" customHeight="1" collapsed="1">
      <c r="B284" s="8">
        <f>B267+1</f>
        <v>17</v>
      </c>
      <c r="C284" s="916"/>
      <c r="D284" s="917"/>
      <c r="E284" s="917"/>
      <c r="F284" s="918"/>
      <c r="G284" s="429"/>
      <c r="H284" s="206">
        <v>1</v>
      </c>
      <c r="I284" s="642">
        <f t="shared" ref="I284" si="221">$H284*SUM(I285:I299)</f>
        <v>0</v>
      </c>
      <c r="J284" s="643">
        <f t="shared" ref="J284:O284" si="222">$H284*SUM(J285:J299)</f>
        <v>0</v>
      </c>
      <c r="K284" s="644">
        <f t="shared" si="222"/>
        <v>0</v>
      </c>
      <c r="L284" s="645">
        <f t="shared" si="222"/>
        <v>0</v>
      </c>
      <c r="M284" s="645">
        <f t="shared" si="222"/>
        <v>0</v>
      </c>
      <c r="N284" s="644">
        <f t="shared" si="222"/>
        <v>0</v>
      </c>
      <c r="O284" s="642">
        <f t="shared" si="222"/>
        <v>0</v>
      </c>
      <c r="P284" s="209">
        <f t="shared" ref="P284:Q284" si="223">$H284*SUM(P285:P299)</f>
        <v>0</v>
      </c>
      <c r="Q284" s="210">
        <f t="shared" si="223"/>
        <v>0</v>
      </c>
      <c r="R284" s="136">
        <f t="shared" ref="R284:R299" si="224">P284*(1+Gewinn)*(1+SicherheitAngebot)</f>
        <v>0</v>
      </c>
      <c r="S284" s="137">
        <f t="shared" ref="S284:S299" si="225">Q284*(1+MGKZ)*(1+Gewinn)*(1+SicherheitAngebot)</f>
        <v>0</v>
      </c>
      <c r="U284" s="10">
        <f>I284*$I$7+J284*$J$7+K284*$K$7+L284*$L$7+M284*$M$7+N284*$N$7+O284*$O$7+R284+S284</f>
        <v>0</v>
      </c>
      <c r="W284" s="646">
        <f t="shared" ref="W284:AB284" si="226">$H284*SUM(W285:W299)</f>
        <v>0</v>
      </c>
      <c r="X284" s="647">
        <f t="shared" si="226"/>
        <v>0</v>
      </c>
      <c r="Y284" s="648">
        <f t="shared" si="226"/>
        <v>0</v>
      </c>
      <c r="Z284" s="649">
        <f t="shared" si="226"/>
        <v>0</v>
      </c>
      <c r="AA284" s="648">
        <f t="shared" si="226"/>
        <v>0</v>
      </c>
      <c r="AB284" s="646">
        <f t="shared" si="226"/>
        <v>0</v>
      </c>
      <c r="AC284" s="258"/>
      <c r="AD284" s="646">
        <f t="shared" ref="AD284:AM284" si="227">$H284*SUM(AD285:AD299)</f>
        <v>0</v>
      </c>
      <c r="AE284" s="647">
        <f t="shared" si="227"/>
        <v>0</v>
      </c>
      <c r="AF284" s="648">
        <f t="shared" si="227"/>
        <v>0</v>
      </c>
      <c r="AG284" s="649">
        <f t="shared" si="227"/>
        <v>0</v>
      </c>
      <c r="AH284" s="648">
        <f t="shared" si="227"/>
        <v>0</v>
      </c>
      <c r="AI284" s="646">
        <f t="shared" si="227"/>
        <v>0</v>
      </c>
      <c r="AJ284" s="258"/>
      <c r="AK284" s="653">
        <f t="shared" si="227"/>
        <v>0</v>
      </c>
      <c r="AL284" s="653">
        <f t="shared" si="227"/>
        <v>0</v>
      </c>
      <c r="AM284" s="653">
        <f t="shared" si="227"/>
        <v>0</v>
      </c>
      <c r="AN284" s="227">
        <f>$H284*SUM(AN285:AN299)*(1+Gewinn)*(1+SicherheitAngebot)</f>
        <v>0</v>
      </c>
      <c r="AO284" s="227">
        <f>$H284*SUM(AO285:AO299)*(1+Gewinn)*(1+SicherheitAngebot)</f>
        <v>0</v>
      </c>
      <c r="AP284" s="227">
        <f>$H284*SUM(AP285:AP299)*(1+Gewinn)*(1+SicherheitAngebot)</f>
        <v>0</v>
      </c>
      <c r="AQ284" s="227">
        <f>$H284*SUM(AQ285:AQ299)*(1+Gewinn)*(1+SicherheitAngebot)</f>
        <v>0</v>
      </c>
      <c r="AR284" s="227">
        <f>$H284*SUM(AR285:AR299)*(1+Gewinn)*(1+SicherheitAngebot)</f>
        <v>0</v>
      </c>
      <c r="AS284" s="262"/>
      <c r="AT284" s="263">
        <f t="shared" ref="AT284:AT347" si="228">((W284+AD284)*$W$7+(X284+AE284)*$X$7+(Y284+Z284+AF284+AG284)*$Z$7+(AA284+AH284)*$AA$7+(AB284+AI284)*$AB$7)*Zuschläge_IBN</f>
        <v>0</v>
      </c>
      <c r="AU284" s="259"/>
      <c r="AV284" s="491">
        <f>AK284*$AK$7+AL284*$AL$7+AM284*$AM$7+SUM(AN284:AR284)+AT284/Zuschläge_IBN+AT284</f>
        <v>0</v>
      </c>
      <c r="AX284" s="685">
        <f>U284+AV284</f>
        <v>0</v>
      </c>
      <c r="AZ284" s="490">
        <f>IF(H284&gt;0,U284/(1+SicherheitAngebot)*(1+Sicherheit),0)</f>
        <v>0</v>
      </c>
      <c r="BB284" s="490">
        <f>IF(H284&gt;0,AV284/(1+SicherheitAngebot)*(1+Sicherheit),0)</f>
        <v>0</v>
      </c>
      <c r="BD284" s="490">
        <f>AZ284+BB284</f>
        <v>0</v>
      </c>
      <c r="BE284" s="105"/>
      <c r="BF284" s="105"/>
      <c r="BG284" s="105"/>
      <c r="BH284" s="105"/>
      <c r="BI284" s="105"/>
      <c r="BJ284" s="105"/>
    </row>
    <row r="285" spans="2:62" ht="20.100000000000001" hidden="1" customHeight="1" outlineLevel="1">
      <c r="B285" s="99"/>
      <c r="C285" s="908"/>
      <c r="D285" s="909"/>
      <c r="E285" s="909"/>
      <c r="F285" s="910"/>
      <c r="G285" s="890"/>
      <c r="H285" s="901"/>
      <c r="I285" s="152"/>
      <c r="J285" s="152"/>
      <c r="K285" s="152"/>
      <c r="L285" s="152"/>
      <c r="M285" s="152"/>
      <c r="N285" s="152"/>
      <c r="O285" s="152"/>
      <c r="P285" s="153"/>
      <c r="Q285" s="153"/>
      <c r="R285" s="156">
        <f t="shared" si="224"/>
        <v>0</v>
      </c>
      <c r="S285" s="156">
        <f t="shared" si="225"/>
        <v>0</v>
      </c>
      <c r="U285" s="157">
        <f>I285*$I$7+J285*$J$7+K285*$K$7+L285*$L$7+M285*$M$7+N285*$N$7+O285*$O$7+R285+S285</f>
        <v>0</v>
      </c>
      <c r="W285" s="152"/>
      <c r="X285" s="152"/>
      <c r="Y285" s="152"/>
      <c r="Z285" s="152"/>
      <c r="AA285" s="152"/>
      <c r="AB285" s="152"/>
      <c r="AC285" s="347"/>
      <c r="AD285" s="152"/>
      <c r="AE285" s="152"/>
      <c r="AF285" s="152"/>
      <c r="AG285" s="152"/>
      <c r="AH285" s="152"/>
      <c r="AI285" s="152"/>
      <c r="AJ285" s="347"/>
      <c r="AK285" s="152"/>
      <c r="AL285" s="152"/>
      <c r="AM285" s="295"/>
      <c r="AN285" s="228"/>
      <c r="AO285" s="228"/>
      <c r="AP285" s="228"/>
      <c r="AQ285" s="228"/>
      <c r="AR285" s="228"/>
      <c r="AS285" s="348"/>
      <c r="AT285" s="264">
        <f t="shared" si="228"/>
        <v>0</v>
      </c>
      <c r="AU285" s="259"/>
      <c r="AV285" s="265">
        <f t="shared" ref="AV285:AV299" si="229">AK285*$AK$7+AL285*$AL$7+AM285*$AM$7+SUM(AN285:AR285)*(1+Gewinn)*(1+SicherheitAngebot)+AT285/Zuschläge_IBN+AT285</f>
        <v>0</v>
      </c>
      <c r="AX285" s="265">
        <f>U285+AV285</f>
        <v>0</v>
      </c>
      <c r="AZ285" s="492">
        <f t="shared" ref="AZ285:AZ299" si="230">U285/(1+SicherheitAngebot)*(1+Sicherheit)</f>
        <v>0</v>
      </c>
      <c r="BB285" s="492">
        <f t="shared" ref="BB285:BB299" si="231">AV285/(1+SicherheitAngebot)*(1+Sicherheit)</f>
        <v>0</v>
      </c>
      <c r="BD285" s="265">
        <f>AZ285+BB285</f>
        <v>0</v>
      </c>
      <c r="BE285" s="105"/>
      <c r="BF285" s="105"/>
      <c r="BG285" s="105"/>
      <c r="BH285" s="105"/>
      <c r="BI285" s="105"/>
      <c r="BJ285" s="105"/>
    </row>
    <row r="286" spans="2:62" ht="20.100000000000001" hidden="1" customHeight="1" outlineLevel="1">
      <c r="B286" s="100"/>
      <c r="C286" s="908"/>
      <c r="D286" s="909"/>
      <c r="E286" s="909"/>
      <c r="F286" s="910"/>
      <c r="G286" s="890"/>
      <c r="H286" s="891"/>
      <c r="I286" s="152"/>
      <c r="J286" s="152"/>
      <c r="K286" s="152"/>
      <c r="L286" s="152"/>
      <c r="M286" s="152"/>
      <c r="N286" s="152"/>
      <c r="O286" s="152"/>
      <c r="P286" s="153"/>
      <c r="Q286" s="153"/>
      <c r="R286" s="156">
        <f t="shared" si="224"/>
        <v>0</v>
      </c>
      <c r="S286" s="156">
        <f t="shared" si="225"/>
        <v>0</v>
      </c>
      <c r="U286" s="157">
        <f t="shared" ref="U286:U299" si="232">I286*$I$7+J286*$J$7+K286*$K$7+L286*$L$7+M286*$M$7+N286*$N$7+O286*$O$7+R286+S286</f>
        <v>0</v>
      </c>
      <c r="W286" s="152"/>
      <c r="X286" s="152"/>
      <c r="Y286" s="152"/>
      <c r="Z286" s="152"/>
      <c r="AA286" s="152"/>
      <c r="AB286" s="152"/>
      <c r="AC286" s="347"/>
      <c r="AD286" s="152"/>
      <c r="AE286" s="152"/>
      <c r="AF286" s="152"/>
      <c r="AG286" s="152"/>
      <c r="AH286" s="152"/>
      <c r="AI286" s="152"/>
      <c r="AJ286" s="347"/>
      <c r="AK286" s="152"/>
      <c r="AL286" s="152"/>
      <c r="AM286" s="295"/>
      <c r="AN286" s="228"/>
      <c r="AO286" s="228"/>
      <c r="AP286" s="228"/>
      <c r="AQ286" s="228"/>
      <c r="AR286" s="228"/>
      <c r="AS286" s="348"/>
      <c r="AT286" s="264">
        <f t="shared" si="228"/>
        <v>0</v>
      </c>
      <c r="AU286" s="259"/>
      <c r="AV286" s="265">
        <f t="shared" si="229"/>
        <v>0</v>
      </c>
      <c r="AX286" s="265">
        <f t="shared" ref="AX286:AX299" si="233">U286+AV286</f>
        <v>0</v>
      </c>
      <c r="AZ286" s="492">
        <f t="shared" si="230"/>
        <v>0</v>
      </c>
      <c r="BB286" s="492">
        <f t="shared" si="231"/>
        <v>0</v>
      </c>
      <c r="BD286" s="265">
        <f t="shared" ref="BD286:BD299" si="234">AZ286+BB286</f>
        <v>0</v>
      </c>
      <c r="BE286" s="105"/>
      <c r="BF286" s="105"/>
      <c r="BG286" s="105"/>
      <c r="BH286" s="105"/>
      <c r="BI286" s="105"/>
      <c r="BJ286" s="105"/>
    </row>
    <row r="287" spans="2:62" ht="20.100000000000001" hidden="1" customHeight="1" outlineLevel="1">
      <c r="B287" s="100"/>
      <c r="C287" s="908"/>
      <c r="D287" s="909"/>
      <c r="E287" s="909"/>
      <c r="F287" s="910"/>
      <c r="G287" s="890"/>
      <c r="H287" s="891"/>
      <c r="I287" s="152"/>
      <c r="J287" s="152"/>
      <c r="K287" s="152"/>
      <c r="L287" s="152"/>
      <c r="M287" s="152"/>
      <c r="N287" s="152"/>
      <c r="O287" s="152"/>
      <c r="P287" s="153"/>
      <c r="Q287" s="153"/>
      <c r="R287" s="156">
        <f t="shared" si="224"/>
        <v>0</v>
      </c>
      <c r="S287" s="156">
        <f t="shared" si="225"/>
        <v>0</v>
      </c>
      <c r="U287" s="157">
        <f t="shared" si="232"/>
        <v>0</v>
      </c>
      <c r="W287" s="152"/>
      <c r="X287" s="152"/>
      <c r="Y287" s="152"/>
      <c r="Z287" s="152"/>
      <c r="AA287" s="152"/>
      <c r="AB287" s="152"/>
      <c r="AC287" s="347"/>
      <c r="AD287" s="152"/>
      <c r="AE287" s="152"/>
      <c r="AF287" s="152"/>
      <c r="AG287" s="152"/>
      <c r="AH287" s="152"/>
      <c r="AI287" s="152"/>
      <c r="AJ287" s="347"/>
      <c r="AK287" s="152"/>
      <c r="AL287" s="152"/>
      <c r="AM287" s="295"/>
      <c r="AN287" s="228"/>
      <c r="AO287" s="228"/>
      <c r="AP287" s="228"/>
      <c r="AQ287" s="228"/>
      <c r="AR287" s="228"/>
      <c r="AS287" s="348"/>
      <c r="AT287" s="264">
        <f t="shared" si="228"/>
        <v>0</v>
      </c>
      <c r="AU287" s="259"/>
      <c r="AV287" s="265">
        <f t="shared" si="229"/>
        <v>0</v>
      </c>
      <c r="AX287" s="265">
        <f t="shared" si="233"/>
        <v>0</v>
      </c>
      <c r="AZ287" s="492">
        <f t="shared" si="230"/>
        <v>0</v>
      </c>
      <c r="BB287" s="492">
        <f t="shared" si="231"/>
        <v>0</v>
      </c>
      <c r="BD287" s="265">
        <f t="shared" si="234"/>
        <v>0</v>
      </c>
      <c r="BE287" s="105"/>
      <c r="BF287" s="105"/>
      <c r="BG287" s="105"/>
      <c r="BH287" s="105"/>
      <c r="BI287" s="105"/>
      <c r="BJ287" s="105"/>
    </row>
    <row r="288" spans="2:62" ht="20.100000000000001" hidden="1" customHeight="1" outlineLevel="1">
      <c r="B288" s="100"/>
      <c r="C288" s="908"/>
      <c r="D288" s="909"/>
      <c r="E288" s="909"/>
      <c r="F288" s="910"/>
      <c r="G288" s="890"/>
      <c r="H288" s="891"/>
      <c r="I288" s="152"/>
      <c r="J288" s="152"/>
      <c r="K288" s="152"/>
      <c r="L288" s="152"/>
      <c r="M288" s="152"/>
      <c r="N288" s="152"/>
      <c r="O288" s="152"/>
      <c r="P288" s="153"/>
      <c r="Q288" s="153"/>
      <c r="R288" s="156">
        <f t="shared" si="224"/>
        <v>0</v>
      </c>
      <c r="S288" s="156">
        <f t="shared" si="225"/>
        <v>0</v>
      </c>
      <c r="U288" s="157">
        <f t="shared" si="232"/>
        <v>0</v>
      </c>
      <c r="W288" s="152"/>
      <c r="X288" s="152"/>
      <c r="Y288" s="152"/>
      <c r="Z288" s="152"/>
      <c r="AA288" s="152"/>
      <c r="AB288" s="152"/>
      <c r="AC288" s="347"/>
      <c r="AD288" s="152"/>
      <c r="AE288" s="152"/>
      <c r="AF288" s="152"/>
      <c r="AG288" s="152"/>
      <c r="AH288" s="152"/>
      <c r="AI288" s="152"/>
      <c r="AJ288" s="347"/>
      <c r="AK288" s="152"/>
      <c r="AL288" s="152"/>
      <c r="AM288" s="295"/>
      <c r="AN288" s="228"/>
      <c r="AO288" s="228"/>
      <c r="AP288" s="228"/>
      <c r="AQ288" s="228"/>
      <c r="AR288" s="228"/>
      <c r="AS288" s="348"/>
      <c r="AT288" s="264">
        <f t="shared" si="228"/>
        <v>0</v>
      </c>
      <c r="AU288" s="259"/>
      <c r="AV288" s="265">
        <f t="shared" si="229"/>
        <v>0</v>
      </c>
      <c r="AX288" s="265">
        <f t="shared" si="233"/>
        <v>0</v>
      </c>
      <c r="AZ288" s="492">
        <f t="shared" si="230"/>
        <v>0</v>
      </c>
      <c r="BB288" s="492">
        <f t="shared" si="231"/>
        <v>0</v>
      </c>
      <c r="BD288" s="265">
        <f t="shared" si="234"/>
        <v>0</v>
      </c>
      <c r="BE288" s="105"/>
      <c r="BF288" s="105"/>
      <c r="BG288" s="105"/>
      <c r="BH288" s="105"/>
      <c r="BI288" s="105"/>
      <c r="BJ288" s="105"/>
    </row>
    <row r="289" spans="2:62" ht="20.100000000000001" hidden="1" customHeight="1" outlineLevel="1">
      <c r="B289" s="100"/>
      <c r="C289" s="908"/>
      <c r="D289" s="909"/>
      <c r="E289" s="909"/>
      <c r="F289" s="910"/>
      <c r="G289" s="890"/>
      <c r="H289" s="891"/>
      <c r="I289" s="152"/>
      <c r="J289" s="152"/>
      <c r="K289" s="152"/>
      <c r="L289" s="152"/>
      <c r="M289" s="152"/>
      <c r="N289" s="152"/>
      <c r="O289" s="152"/>
      <c r="P289" s="153"/>
      <c r="Q289" s="153"/>
      <c r="R289" s="156">
        <f t="shared" si="224"/>
        <v>0</v>
      </c>
      <c r="S289" s="156">
        <f t="shared" si="225"/>
        <v>0</v>
      </c>
      <c r="U289" s="157">
        <f t="shared" si="232"/>
        <v>0</v>
      </c>
      <c r="W289" s="152"/>
      <c r="X289" s="152"/>
      <c r="Y289" s="152"/>
      <c r="Z289" s="152"/>
      <c r="AA289" s="152"/>
      <c r="AB289" s="152"/>
      <c r="AC289" s="347"/>
      <c r="AD289" s="152"/>
      <c r="AE289" s="152"/>
      <c r="AF289" s="152"/>
      <c r="AG289" s="152"/>
      <c r="AH289" s="152"/>
      <c r="AI289" s="152"/>
      <c r="AJ289" s="347"/>
      <c r="AK289" s="152"/>
      <c r="AL289" s="152"/>
      <c r="AM289" s="295"/>
      <c r="AN289" s="228"/>
      <c r="AO289" s="228"/>
      <c r="AP289" s="228"/>
      <c r="AQ289" s="228"/>
      <c r="AR289" s="228"/>
      <c r="AS289" s="348"/>
      <c r="AT289" s="264">
        <f t="shared" si="228"/>
        <v>0</v>
      </c>
      <c r="AU289" s="259"/>
      <c r="AV289" s="265">
        <f t="shared" si="229"/>
        <v>0</v>
      </c>
      <c r="AX289" s="265">
        <f t="shared" si="233"/>
        <v>0</v>
      </c>
      <c r="AZ289" s="492">
        <f t="shared" si="230"/>
        <v>0</v>
      </c>
      <c r="BB289" s="492">
        <f t="shared" si="231"/>
        <v>0</v>
      </c>
      <c r="BD289" s="265">
        <f t="shared" si="234"/>
        <v>0</v>
      </c>
      <c r="BE289" s="105"/>
      <c r="BF289" s="105"/>
      <c r="BG289" s="105"/>
      <c r="BH289" s="105"/>
      <c r="BI289" s="105"/>
      <c r="BJ289" s="105"/>
    </row>
    <row r="290" spans="2:62" ht="20.100000000000001" hidden="1" customHeight="1" outlineLevel="1">
      <c r="B290" s="100"/>
      <c r="C290" s="908"/>
      <c r="D290" s="909"/>
      <c r="E290" s="909"/>
      <c r="F290" s="910"/>
      <c r="G290" s="890"/>
      <c r="H290" s="891"/>
      <c r="I290" s="152"/>
      <c r="J290" s="152"/>
      <c r="K290" s="152"/>
      <c r="L290" s="152"/>
      <c r="M290" s="152"/>
      <c r="N290" s="152"/>
      <c r="O290" s="152"/>
      <c r="P290" s="153"/>
      <c r="Q290" s="153"/>
      <c r="R290" s="156">
        <f t="shared" si="224"/>
        <v>0</v>
      </c>
      <c r="S290" s="156">
        <f t="shared" si="225"/>
        <v>0</v>
      </c>
      <c r="U290" s="157">
        <f t="shared" si="232"/>
        <v>0</v>
      </c>
      <c r="W290" s="152"/>
      <c r="X290" s="152"/>
      <c r="Y290" s="152"/>
      <c r="Z290" s="152"/>
      <c r="AA290" s="152"/>
      <c r="AB290" s="152"/>
      <c r="AC290" s="347"/>
      <c r="AD290" s="152"/>
      <c r="AE290" s="152"/>
      <c r="AF290" s="152"/>
      <c r="AG290" s="152"/>
      <c r="AH290" s="152"/>
      <c r="AI290" s="152"/>
      <c r="AJ290" s="347"/>
      <c r="AK290" s="152"/>
      <c r="AL290" s="152"/>
      <c r="AM290" s="295"/>
      <c r="AN290" s="228"/>
      <c r="AO290" s="228"/>
      <c r="AP290" s="228"/>
      <c r="AQ290" s="228"/>
      <c r="AR290" s="228"/>
      <c r="AS290" s="348"/>
      <c r="AT290" s="264">
        <f t="shared" si="228"/>
        <v>0</v>
      </c>
      <c r="AU290" s="259"/>
      <c r="AV290" s="265">
        <f t="shared" si="229"/>
        <v>0</v>
      </c>
      <c r="AX290" s="265">
        <f t="shared" si="233"/>
        <v>0</v>
      </c>
      <c r="AZ290" s="492">
        <f t="shared" si="230"/>
        <v>0</v>
      </c>
      <c r="BB290" s="492">
        <f t="shared" si="231"/>
        <v>0</v>
      </c>
      <c r="BD290" s="265">
        <f t="shared" si="234"/>
        <v>0</v>
      </c>
      <c r="BE290" s="105"/>
      <c r="BF290" s="105"/>
      <c r="BG290" s="105"/>
      <c r="BH290" s="105"/>
      <c r="BI290" s="105"/>
      <c r="BJ290" s="105"/>
    </row>
    <row r="291" spans="2:62" ht="20.100000000000001" hidden="1" customHeight="1" outlineLevel="1">
      <c r="B291" s="100"/>
      <c r="C291" s="908"/>
      <c r="D291" s="909"/>
      <c r="E291" s="909"/>
      <c r="F291" s="910"/>
      <c r="G291" s="890"/>
      <c r="H291" s="891"/>
      <c r="I291" s="152"/>
      <c r="J291" s="152"/>
      <c r="K291" s="152"/>
      <c r="L291" s="152"/>
      <c r="M291" s="152"/>
      <c r="N291" s="152"/>
      <c r="O291" s="152"/>
      <c r="P291" s="153"/>
      <c r="Q291" s="153"/>
      <c r="R291" s="156">
        <f t="shared" si="224"/>
        <v>0</v>
      </c>
      <c r="S291" s="156">
        <f t="shared" si="225"/>
        <v>0</v>
      </c>
      <c r="U291" s="157">
        <f t="shared" si="232"/>
        <v>0</v>
      </c>
      <c r="W291" s="152"/>
      <c r="X291" s="152"/>
      <c r="Y291" s="152"/>
      <c r="Z291" s="152"/>
      <c r="AA291" s="152"/>
      <c r="AB291" s="152"/>
      <c r="AC291" s="347"/>
      <c r="AD291" s="152"/>
      <c r="AE291" s="152"/>
      <c r="AF291" s="152"/>
      <c r="AG291" s="152"/>
      <c r="AH291" s="152"/>
      <c r="AI291" s="152"/>
      <c r="AJ291" s="347"/>
      <c r="AK291" s="152"/>
      <c r="AL291" s="152"/>
      <c r="AM291" s="295"/>
      <c r="AN291" s="228"/>
      <c r="AO291" s="228"/>
      <c r="AP291" s="228"/>
      <c r="AQ291" s="228"/>
      <c r="AR291" s="228"/>
      <c r="AS291" s="348"/>
      <c r="AT291" s="264">
        <f t="shared" si="228"/>
        <v>0</v>
      </c>
      <c r="AU291" s="259"/>
      <c r="AV291" s="265">
        <f t="shared" si="229"/>
        <v>0</v>
      </c>
      <c r="AX291" s="265">
        <f t="shared" si="233"/>
        <v>0</v>
      </c>
      <c r="AZ291" s="492">
        <f t="shared" si="230"/>
        <v>0</v>
      </c>
      <c r="BB291" s="492">
        <f t="shared" si="231"/>
        <v>0</v>
      </c>
      <c r="BD291" s="265">
        <f t="shared" si="234"/>
        <v>0</v>
      </c>
      <c r="BE291" s="105"/>
      <c r="BF291" s="105"/>
      <c r="BG291" s="105"/>
      <c r="BH291" s="105"/>
      <c r="BI291" s="105"/>
      <c r="BJ291" s="105"/>
    </row>
    <row r="292" spans="2:62" ht="20.100000000000001" hidden="1" customHeight="1" outlineLevel="1">
      <c r="B292" s="100"/>
      <c r="C292" s="908"/>
      <c r="D292" s="909"/>
      <c r="E292" s="909"/>
      <c r="F292" s="910"/>
      <c r="G292" s="890"/>
      <c r="H292" s="891"/>
      <c r="I292" s="152"/>
      <c r="J292" s="152"/>
      <c r="K292" s="152"/>
      <c r="L292" s="152"/>
      <c r="M292" s="152"/>
      <c r="N292" s="152"/>
      <c r="O292" s="152"/>
      <c r="P292" s="153"/>
      <c r="Q292" s="153"/>
      <c r="R292" s="156">
        <f t="shared" si="224"/>
        <v>0</v>
      </c>
      <c r="S292" s="156">
        <f t="shared" si="225"/>
        <v>0</v>
      </c>
      <c r="U292" s="157">
        <f t="shared" si="232"/>
        <v>0</v>
      </c>
      <c r="W292" s="152"/>
      <c r="X292" s="152"/>
      <c r="Y292" s="152"/>
      <c r="Z292" s="152"/>
      <c r="AA292" s="152"/>
      <c r="AB292" s="152"/>
      <c r="AC292" s="347"/>
      <c r="AD292" s="152"/>
      <c r="AE292" s="152"/>
      <c r="AF292" s="152"/>
      <c r="AG292" s="152"/>
      <c r="AH292" s="152"/>
      <c r="AI292" s="152"/>
      <c r="AJ292" s="347"/>
      <c r="AK292" s="152"/>
      <c r="AL292" s="152"/>
      <c r="AM292" s="295"/>
      <c r="AN292" s="228"/>
      <c r="AO292" s="228"/>
      <c r="AP292" s="228"/>
      <c r="AQ292" s="228"/>
      <c r="AR292" s="228"/>
      <c r="AS292" s="348"/>
      <c r="AT292" s="264">
        <f t="shared" si="228"/>
        <v>0</v>
      </c>
      <c r="AU292" s="259"/>
      <c r="AV292" s="265">
        <f t="shared" si="229"/>
        <v>0</v>
      </c>
      <c r="AX292" s="265">
        <f t="shared" si="233"/>
        <v>0</v>
      </c>
      <c r="AZ292" s="492">
        <f t="shared" si="230"/>
        <v>0</v>
      </c>
      <c r="BB292" s="492">
        <f t="shared" si="231"/>
        <v>0</v>
      </c>
      <c r="BD292" s="265">
        <f t="shared" si="234"/>
        <v>0</v>
      </c>
      <c r="BE292" s="105"/>
      <c r="BF292" s="105"/>
      <c r="BG292" s="105"/>
      <c r="BH292" s="105"/>
      <c r="BI292" s="105"/>
      <c r="BJ292" s="105"/>
    </row>
    <row r="293" spans="2:62" ht="20.100000000000001" hidden="1" customHeight="1" outlineLevel="1">
      <c r="B293" s="100"/>
      <c r="C293" s="908"/>
      <c r="D293" s="909"/>
      <c r="E293" s="909"/>
      <c r="F293" s="910"/>
      <c r="G293" s="890"/>
      <c r="H293" s="891"/>
      <c r="I293" s="152"/>
      <c r="J293" s="152"/>
      <c r="K293" s="152"/>
      <c r="L293" s="152"/>
      <c r="M293" s="152"/>
      <c r="N293" s="152"/>
      <c r="O293" s="152"/>
      <c r="P293" s="153"/>
      <c r="Q293" s="153"/>
      <c r="R293" s="156">
        <f t="shared" si="224"/>
        <v>0</v>
      </c>
      <c r="S293" s="156">
        <f t="shared" si="225"/>
        <v>0</v>
      </c>
      <c r="U293" s="157">
        <f t="shared" si="232"/>
        <v>0</v>
      </c>
      <c r="W293" s="152"/>
      <c r="X293" s="152"/>
      <c r="Y293" s="152"/>
      <c r="Z293" s="152"/>
      <c r="AA293" s="152"/>
      <c r="AB293" s="152"/>
      <c r="AC293" s="347"/>
      <c r="AD293" s="152"/>
      <c r="AE293" s="152"/>
      <c r="AF293" s="152"/>
      <c r="AG293" s="152"/>
      <c r="AH293" s="152"/>
      <c r="AI293" s="152"/>
      <c r="AJ293" s="347"/>
      <c r="AK293" s="152"/>
      <c r="AL293" s="152"/>
      <c r="AM293" s="295"/>
      <c r="AN293" s="228"/>
      <c r="AO293" s="228"/>
      <c r="AP293" s="228"/>
      <c r="AQ293" s="228"/>
      <c r="AR293" s="228"/>
      <c r="AS293" s="348"/>
      <c r="AT293" s="264">
        <f t="shared" si="228"/>
        <v>0</v>
      </c>
      <c r="AU293" s="259"/>
      <c r="AV293" s="265">
        <f t="shared" si="229"/>
        <v>0</v>
      </c>
      <c r="AX293" s="265">
        <f t="shared" si="233"/>
        <v>0</v>
      </c>
      <c r="AZ293" s="492">
        <f t="shared" si="230"/>
        <v>0</v>
      </c>
      <c r="BB293" s="492">
        <f t="shared" si="231"/>
        <v>0</v>
      </c>
      <c r="BD293" s="265">
        <f t="shared" si="234"/>
        <v>0</v>
      </c>
      <c r="BE293" s="105"/>
      <c r="BF293" s="105"/>
      <c r="BG293" s="105"/>
      <c r="BH293" s="105"/>
      <c r="BI293" s="105"/>
      <c r="BJ293" s="105"/>
    </row>
    <row r="294" spans="2:62" ht="20.100000000000001" hidden="1" customHeight="1" outlineLevel="1">
      <c r="B294" s="100"/>
      <c r="C294" s="908"/>
      <c r="D294" s="909"/>
      <c r="E294" s="909"/>
      <c r="F294" s="910"/>
      <c r="G294" s="890"/>
      <c r="H294" s="891"/>
      <c r="I294" s="152"/>
      <c r="J294" s="152"/>
      <c r="K294" s="152"/>
      <c r="L294" s="152"/>
      <c r="M294" s="152"/>
      <c r="N294" s="152"/>
      <c r="O294" s="152"/>
      <c r="P294" s="153"/>
      <c r="Q294" s="153"/>
      <c r="R294" s="156">
        <f t="shared" si="224"/>
        <v>0</v>
      </c>
      <c r="S294" s="156">
        <f t="shared" si="225"/>
        <v>0</v>
      </c>
      <c r="U294" s="157">
        <f t="shared" si="232"/>
        <v>0</v>
      </c>
      <c r="W294" s="152"/>
      <c r="X294" s="152"/>
      <c r="Y294" s="152"/>
      <c r="Z294" s="152"/>
      <c r="AA294" s="152"/>
      <c r="AB294" s="152"/>
      <c r="AC294" s="347"/>
      <c r="AD294" s="152"/>
      <c r="AE294" s="152"/>
      <c r="AF294" s="152"/>
      <c r="AG294" s="152"/>
      <c r="AH294" s="152"/>
      <c r="AI294" s="152"/>
      <c r="AJ294" s="347"/>
      <c r="AK294" s="152"/>
      <c r="AL294" s="152"/>
      <c r="AM294" s="295"/>
      <c r="AN294" s="228"/>
      <c r="AO294" s="228"/>
      <c r="AP294" s="228"/>
      <c r="AQ294" s="228"/>
      <c r="AR294" s="228"/>
      <c r="AS294" s="348"/>
      <c r="AT294" s="264">
        <f t="shared" si="228"/>
        <v>0</v>
      </c>
      <c r="AU294" s="259"/>
      <c r="AV294" s="265">
        <f t="shared" si="229"/>
        <v>0</v>
      </c>
      <c r="AX294" s="265">
        <f t="shared" si="233"/>
        <v>0</v>
      </c>
      <c r="AZ294" s="492">
        <f t="shared" si="230"/>
        <v>0</v>
      </c>
      <c r="BB294" s="492">
        <f t="shared" si="231"/>
        <v>0</v>
      </c>
      <c r="BD294" s="265">
        <f t="shared" si="234"/>
        <v>0</v>
      </c>
      <c r="BE294" s="105"/>
      <c r="BF294" s="105"/>
      <c r="BG294" s="105"/>
      <c r="BH294" s="105"/>
      <c r="BI294" s="105"/>
      <c r="BJ294" s="105"/>
    </row>
    <row r="295" spans="2:62" ht="20.100000000000001" hidden="1" customHeight="1" outlineLevel="1">
      <c r="B295" s="100"/>
      <c r="C295" s="908"/>
      <c r="D295" s="909"/>
      <c r="E295" s="909"/>
      <c r="F295" s="910"/>
      <c r="G295" s="890"/>
      <c r="H295" s="891"/>
      <c r="I295" s="152"/>
      <c r="J295" s="152"/>
      <c r="K295" s="152"/>
      <c r="L295" s="152"/>
      <c r="M295" s="152"/>
      <c r="N295" s="152"/>
      <c r="O295" s="152"/>
      <c r="P295" s="153"/>
      <c r="Q295" s="153"/>
      <c r="R295" s="156">
        <f t="shared" si="224"/>
        <v>0</v>
      </c>
      <c r="S295" s="156">
        <f t="shared" si="225"/>
        <v>0</v>
      </c>
      <c r="U295" s="157">
        <f t="shared" si="232"/>
        <v>0</v>
      </c>
      <c r="W295" s="152"/>
      <c r="X295" s="152"/>
      <c r="Y295" s="152"/>
      <c r="Z295" s="152"/>
      <c r="AA295" s="152"/>
      <c r="AB295" s="152"/>
      <c r="AC295" s="347"/>
      <c r="AD295" s="152"/>
      <c r="AE295" s="152"/>
      <c r="AF295" s="152"/>
      <c r="AG295" s="152"/>
      <c r="AH295" s="152"/>
      <c r="AI295" s="152"/>
      <c r="AJ295" s="347"/>
      <c r="AK295" s="152"/>
      <c r="AL295" s="152"/>
      <c r="AM295" s="295"/>
      <c r="AN295" s="228"/>
      <c r="AO295" s="228"/>
      <c r="AP295" s="228"/>
      <c r="AQ295" s="228"/>
      <c r="AR295" s="228"/>
      <c r="AS295" s="348"/>
      <c r="AT295" s="264">
        <f t="shared" si="228"/>
        <v>0</v>
      </c>
      <c r="AU295" s="259"/>
      <c r="AV295" s="265">
        <f t="shared" si="229"/>
        <v>0</v>
      </c>
      <c r="AX295" s="265">
        <f t="shared" si="233"/>
        <v>0</v>
      </c>
      <c r="AZ295" s="492">
        <f t="shared" si="230"/>
        <v>0</v>
      </c>
      <c r="BB295" s="492">
        <f t="shared" si="231"/>
        <v>0</v>
      </c>
      <c r="BD295" s="265">
        <f t="shared" si="234"/>
        <v>0</v>
      </c>
      <c r="BE295" s="105"/>
      <c r="BF295" s="105"/>
      <c r="BG295" s="105"/>
      <c r="BH295" s="105"/>
      <c r="BI295" s="105"/>
      <c r="BJ295" s="105"/>
    </row>
    <row r="296" spans="2:62" ht="20.100000000000001" hidden="1" customHeight="1" outlineLevel="1">
      <c r="B296" s="100"/>
      <c r="C296" s="908"/>
      <c r="D296" s="909"/>
      <c r="E296" s="909"/>
      <c r="F296" s="910"/>
      <c r="G296" s="890"/>
      <c r="H296" s="891"/>
      <c r="I296" s="152"/>
      <c r="J296" s="152"/>
      <c r="K296" s="152"/>
      <c r="L296" s="152"/>
      <c r="M296" s="152"/>
      <c r="N296" s="152"/>
      <c r="O296" s="152"/>
      <c r="P296" s="153"/>
      <c r="Q296" s="153"/>
      <c r="R296" s="156">
        <f t="shared" si="224"/>
        <v>0</v>
      </c>
      <c r="S296" s="156">
        <f t="shared" si="225"/>
        <v>0</v>
      </c>
      <c r="U296" s="157">
        <f t="shared" si="232"/>
        <v>0</v>
      </c>
      <c r="W296" s="152"/>
      <c r="X296" s="152"/>
      <c r="Y296" s="152"/>
      <c r="Z296" s="152"/>
      <c r="AA296" s="152"/>
      <c r="AB296" s="152"/>
      <c r="AC296" s="347"/>
      <c r="AD296" s="152"/>
      <c r="AE296" s="152"/>
      <c r="AF296" s="152"/>
      <c r="AG296" s="152"/>
      <c r="AH296" s="152"/>
      <c r="AI296" s="152"/>
      <c r="AJ296" s="347"/>
      <c r="AK296" s="152"/>
      <c r="AL296" s="152"/>
      <c r="AM296" s="295"/>
      <c r="AN296" s="228"/>
      <c r="AO296" s="228"/>
      <c r="AP296" s="228"/>
      <c r="AQ296" s="228"/>
      <c r="AR296" s="228"/>
      <c r="AS296" s="348"/>
      <c r="AT296" s="264">
        <f t="shared" si="228"/>
        <v>0</v>
      </c>
      <c r="AU296" s="259"/>
      <c r="AV296" s="265">
        <f t="shared" si="229"/>
        <v>0</v>
      </c>
      <c r="AX296" s="265">
        <f t="shared" si="233"/>
        <v>0</v>
      </c>
      <c r="AZ296" s="492">
        <f t="shared" si="230"/>
        <v>0</v>
      </c>
      <c r="BB296" s="492">
        <f t="shared" si="231"/>
        <v>0</v>
      </c>
      <c r="BD296" s="265">
        <f t="shared" si="234"/>
        <v>0</v>
      </c>
      <c r="BE296" s="105"/>
      <c r="BF296" s="105"/>
      <c r="BG296" s="105"/>
      <c r="BH296" s="105"/>
      <c r="BI296" s="105"/>
      <c r="BJ296" s="105"/>
    </row>
    <row r="297" spans="2:62" ht="20.100000000000001" hidden="1" customHeight="1" outlineLevel="1">
      <c r="B297" s="100"/>
      <c r="C297" s="908"/>
      <c r="D297" s="909"/>
      <c r="E297" s="909"/>
      <c r="F297" s="910"/>
      <c r="G297" s="890"/>
      <c r="H297" s="891"/>
      <c r="I297" s="152"/>
      <c r="J297" s="152"/>
      <c r="K297" s="152"/>
      <c r="L297" s="152"/>
      <c r="M297" s="152"/>
      <c r="N297" s="152"/>
      <c r="O297" s="152"/>
      <c r="P297" s="153"/>
      <c r="Q297" s="153"/>
      <c r="R297" s="156">
        <f t="shared" si="224"/>
        <v>0</v>
      </c>
      <c r="S297" s="156">
        <f t="shared" si="225"/>
        <v>0</v>
      </c>
      <c r="U297" s="157">
        <f t="shared" si="232"/>
        <v>0</v>
      </c>
      <c r="W297" s="152"/>
      <c r="X297" s="152"/>
      <c r="Y297" s="152"/>
      <c r="Z297" s="152"/>
      <c r="AA297" s="152"/>
      <c r="AB297" s="152"/>
      <c r="AC297" s="347"/>
      <c r="AD297" s="152"/>
      <c r="AE297" s="152"/>
      <c r="AF297" s="152"/>
      <c r="AG297" s="152"/>
      <c r="AH297" s="152"/>
      <c r="AI297" s="152"/>
      <c r="AJ297" s="347"/>
      <c r="AK297" s="152"/>
      <c r="AL297" s="152"/>
      <c r="AM297" s="295"/>
      <c r="AN297" s="228"/>
      <c r="AO297" s="228"/>
      <c r="AP297" s="228"/>
      <c r="AQ297" s="228"/>
      <c r="AR297" s="228"/>
      <c r="AS297" s="348"/>
      <c r="AT297" s="264">
        <f t="shared" si="228"/>
        <v>0</v>
      </c>
      <c r="AU297" s="259"/>
      <c r="AV297" s="265">
        <f t="shared" si="229"/>
        <v>0</v>
      </c>
      <c r="AX297" s="265">
        <f t="shared" si="233"/>
        <v>0</v>
      </c>
      <c r="AZ297" s="492">
        <f t="shared" si="230"/>
        <v>0</v>
      </c>
      <c r="BB297" s="492">
        <f t="shared" si="231"/>
        <v>0</v>
      </c>
      <c r="BD297" s="265">
        <f t="shared" si="234"/>
        <v>0</v>
      </c>
      <c r="BE297" s="105"/>
      <c r="BF297" s="105"/>
      <c r="BG297" s="105"/>
      <c r="BH297" s="105"/>
      <c r="BI297" s="105"/>
      <c r="BJ297" s="105"/>
    </row>
    <row r="298" spans="2:62" ht="20.100000000000001" hidden="1" customHeight="1" outlineLevel="1">
      <c r="B298" s="100"/>
      <c r="C298" s="908"/>
      <c r="D298" s="909"/>
      <c r="E298" s="909"/>
      <c r="F298" s="910"/>
      <c r="G298" s="890"/>
      <c r="H298" s="891"/>
      <c r="I298" s="152"/>
      <c r="J298" s="152"/>
      <c r="K298" s="152"/>
      <c r="L298" s="152"/>
      <c r="M298" s="152"/>
      <c r="N298" s="152"/>
      <c r="O298" s="152"/>
      <c r="P298" s="153"/>
      <c r="Q298" s="153"/>
      <c r="R298" s="156">
        <f t="shared" si="224"/>
        <v>0</v>
      </c>
      <c r="S298" s="156">
        <f t="shared" si="225"/>
        <v>0</v>
      </c>
      <c r="U298" s="157">
        <f t="shared" si="232"/>
        <v>0</v>
      </c>
      <c r="W298" s="152"/>
      <c r="X298" s="152"/>
      <c r="Y298" s="152"/>
      <c r="Z298" s="152"/>
      <c r="AA298" s="152"/>
      <c r="AB298" s="152"/>
      <c r="AC298" s="347"/>
      <c r="AD298" s="152"/>
      <c r="AE298" s="152"/>
      <c r="AF298" s="152"/>
      <c r="AG298" s="152"/>
      <c r="AH298" s="152"/>
      <c r="AI298" s="152"/>
      <c r="AJ298" s="347"/>
      <c r="AK298" s="152"/>
      <c r="AL298" s="152"/>
      <c r="AM298" s="295"/>
      <c r="AN298" s="228"/>
      <c r="AO298" s="228"/>
      <c r="AP298" s="228"/>
      <c r="AQ298" s="228"/>
      <c r="AR298" s="228"/>
      <c r="AS298" s="348"/>
      <c r="AT298" s="264">
        <f t="shared" si="228"/>
        <v>0</v>
      </c>
      <c r="AU298" s="259"/>
      <c r="AV298" s="265">
        <f t="shared" si="229"/>
        <v>0</v>
      </c>
      <c r="AX298" s="265">
        <f t="shared" si="233"/>
        <v>0</v>
      </c>
      <c r="AZ298" s="492">
        <f t="shared" si="230"/>
        <v>0</v>
      </c>
      <c r="BB298" s="492">
        <f t="shared" si="231"/>
        <v>0</v>
      </c>
      <c r="BD298" s="265">
        <f t="shared" si="234"/>
        <v>0</v>
      </c>
      <c r="BE298" s="105"/>
      <c r="BF298" s="105"/>
      <c r="BG298" s="105"/>
      <c r="BH298" s="105"/>
      <c r="BI298" s="105"/>
      <c r="BJ298" s="105"/>
    </row>
    <row r="299" spans="2:62" ht="20.100000000000001" hidden="1" customHeight="1" outlineLevel="1">
      <c r="B299" s="100"/>
      <c r="C299" s="908"/>
      <c r="D299" s="909"/>
      <c r="E299" s="909"/>
      <c r="F299" s="910"/>
      <c r="G299" s="890"/>
      <c r="H299" s="891"/>
      <c r="I299" s="152"/>
      <c r="J299" s="152"/>
      <c r="K299" s="152"/>
      <c r="L299" s="152"/>
      <c r="M299" s="152"/>
      <c r="N299" s="152"/>
      <c r="O299" s="152"/>
      <c r="P299" s="153"/>
      <c r="Q299" s="153"/>
      <c r="R299" s="156">
        <f t="shared" si="224"/>
        <v>0</v>
      </c>
      <c r="S299" s="156">
        <f t="shared" si="225"/>
        <v>0</v>
      </c>
      <c r="U299" s="157">
        <f t="shared" si="232"/>
        <v>0</v>
      </c>
      <c r="W299" s="152"/>
      <c r="X299" s="152"/>
      <c r="Y299" s="152"/>
      <c r="Z299" s="152"/>
      <c r="AA299" s="152"/>
      <c r="AB299" s="152"/>
      <c r="AC299" s="347"/>
      <c r="AD299" s="152"/>
      <c r="AE299" s="152"/>
      <c r="AF299" s="152"/>
      <c r="AG299" s="152"/>
      <c r="AH299" s="152"/>
      <c r="AI299" s="152"/>
      <c r="AJ299" s="347"/>
      <c r="AK299" s="152"/>
      <c r="AL299" s="152"/>
      <c r="AM299" s="295"/>
      <c r="AN299" s="228"/>
      <c r="AO299" s="228"/>
      <c r="AP299" s="228"/>
      <c r="AQ299" s="228"/>
      <c r="AR299" s="228"/>
      <c r="AS299" s="348"/>
      <c r="AT299" s="264">
        <f t="shared" si="228"/>
        <v>0</v>
      </c>
      <c r="AU299" s="259"/>
      <c r="AV299" s="265">
        <f t="shared" si="229"/>
        <v>0</v>
      </c>
      <c r="AX299" s="265">
        <f t="shared" si="233"/>
        <v>0</v>
      </c>
      <c r="AZ299" s="492">
        <f t="shared" si="230"/>
        <v>0</v>
      </c>
      <c r="BB299" s="492">
        <f t="shared" si="231"/>
        <v>0</v>
      </c>
      <c r="BD299" s="265">
        <f t="shared" si="234"/>
        <v>0</v>
      </c>
      <c r="BE299" s="105"/>
      <c r="BF299" s="105"/>
      <c r="BG299" s="105"/>
      <c r="BH299" s="105"/>
      <c r="BI299" s="105"/>
      <c r="BJ299" s="105"/>
    </row>
    <row r="300" spans="2:62" ht="9.9499999999999993" hidden="1" customHeight="1" outlineLevel="1">
      <c r="B300" s="101"/>
      <c r="C300" s="208"/>
      <c r="D300" s="208"/>
      <c r="E300" s="208"/>
      <c r="F300" s="208"/>
      <c r="G300" s="237"/>
      <c r="H300" s="207"/>
      <c r="I300" s="257"/>
      <c r="J300" s="257"/>
      <c r="K300" s="257"/>
      <c r="L300" s="257"/>
      <c r="M300" s="257"/>
      <c r="N300" s="257"/>
      <c r="O300" s="257"/>
      <c r="P300" s="256"/>
      <c r="Q300" s="102"/>
      <c r="R300" s="102"/>
      <c r="S300" s="102"/>
      <c r="U300" s="98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Z300" s="493"/>
      <c r="BE300" s="105"/>
      <c r="BF300" s="105"/>
      <c r="BG300" s="105"/>
      <c r="BH300" s="105"/>
      <c r="BI300" s="105"/>
      <c r="BJ300" s="105"/>
    </row>
    <row r="301" spans="2:62" ht="20.100000000000001" customHeight="1" collapsed="1">
      <c r="B301" s="8">
        <f>B284+1</f>
        <v>18</v>
      </c>
      <c r="C301" s="916"/>
      <c r="D301" s="917"/>
      <c r="E301" s="917"/>
      <c r="F301" s="918"/>
      <c r="G301" s="429"/>
      <c r="H301" s="206">
        <v>1</v>
      </c>
      <c r="I301" s="642">
        <f t="shared" ref="I301" si="235">$H301*SUM(I302:I316)</f>
        <v>0</v>
      </c>
      <c r="J301" s="643">
        <f t="shared" ref="J301:O301" si="236">$H301*SUM(J302:J316)</f>
        <v>0</v>
      </c>
      <c r="K301" s="644">
        <f t="shared" si="236"/>
        <v>0</v>
      </c>
      <c r="L301" s="645">
        <f t="shared" si="236"/>
        <v>0</v>
      </c>
      <c r="M301" s="645">
        <f t="shared" si="236"/>
        <v>0</v>
      </c>
      <c r="N301" s="644">
        <f t="shared" si="236"/>
        <v>0</v>
      </c>
      <c r="O301" s="642">
        <f t="shared" si="236"/>
        <v>0</v>
      </c>
      <c r="P301" s="209">
        <f t="shared" ref="P301:Q301" si="237">$H301*SUM(P302:P316)</f>
        <v>0</v>
      </c>
      <c r="Q301" s="210">
        <f t="shared" si="237"/>
        <v>0</v>
      </c>
      <c r="R301" s="136">
        <f t="shared" ref="R301:R316" si="238">P301*(1+Gewinn)*(1+SicherheitAngebot)</f>
        <v>0</v>
      </c>
      <c r="S301" s="137">
        <f t="shared" ref="S301:S316" si="239">Q301*(1+MGKZ)*(1+Gewinn)*(1+SicherheitAngebot)</f>
        <v>0</v>
      </c>
      <c r="U301" s="10">
        <f>I301*$I$7+J301*$J$7+K301*$K$7+L301*$L$7+M301*$M$7+N301*$N$7+O301*$O$7+R301+S301</f>
        <v>0</v>
      </c>
      <c r="W301" s="646">
        <f t="shared" ref="W301:AB301" si="240">$H301*SUM(W302:W316)</f>
        <v>0</v>
      </c>
      <c r="X301" s="647">
        <f t="shared" si="240"/>
        <v>0</v>
      </c>
      <c r="Y301" s="648">
        <f t="shared" si="240"/>
        <v>0</v>
      </c>
      <c r="Z301" s="649">
        <f t="shared" si="240"/>
        <v>0</v>
      </c>
      <c r="AA301" s="648">
        <f t="shared" si="240"/>
        <v>0</v>
      </c>
      <c r="AB301" s="646">
        <f t="shared" si="240"/>
        <v>0</v>
      </c>
      <c r="AC301" s="258"/>
      <c r="AD301" s="646">
        <f t="shared" ref="AD301:AM301" si="241">$H301*SUM(AD302:AD316)</f>
        <v>0</v>
      </c>
      <c r="AE301" s="647">
        <f t="shared" si="241"/>
        <v>0</v>
      </c>
      <c r="AF301" s="648">
        <f t="shared" si="241"/>
        <v>0</v>
      </c>
      <c r="AG301" s="649">
        <f t="shared" si="241"/>
        <v>0</v>
      </c>
      <c r="AH301" s="648">
        <f t="shared" si="241"/>
        <v>0</v>
      </c>
      <c r="AI301" s="646">
        <f t="shared" si="241"/>
        <v>0</v>
      </c>
      <c r="AJ301" s="258"/>
      <c r="AK301" s="653">
        <f t="shared" si="241"/>
        <v>0</v>
      </c>
      <c r="AL301" s="653">
        <f t="shared" si="241"/>
        <v>0</v>
      </c>
      <c r="AM301" s="653">
        <f t="shared" si="241"/>
        <v>0</v>
      </c>
      <c r="AN301" s="227">
        <f>$H301*SUM(AN302:AN316)*(1+Gewinn)*(1+SicherheitAngebot)</f>
        <v>0</v>
      </c>
      <c r="AO301" s="227">
        <f>$H301*SUM(AO302:AO316)*(1+Gewinn)*(1+SicherheitAngebot)</f>
        <v>0</v>
      </c>
      <c r="AP301" s="227">
        <f>$H301*SUM(AP302:AP316)*(1+Gewinn)*(1+SicherheitAngebot)</f>
        <v>0</v>
      </c>
      <c r="AQ301" s="227">
        <f>$H301*SUM(AQ302:AQ316)*(1+Gewinn)*(1+SicherheitAngebot)</f>
        <v>0</v>
      </c>
      <c r="AR301" s="227">
        <f>$H301*SUM(AR302:AR316)*(1+Gewinn)*(1+SicherheitAngebot)</f>
        <v>0</v>
      </c>
      <c r="AS301" s="262"/>
      <c r="AT301" s="263">
        <f t="shared" si="228"/>
        <v>0</v>
      </c>
      <c r="AU301" s="259"/>
      <c r="AV301" s="491">
        <f>AK301*$AK$7+AL301*$AL$7+AM301*$AM$7+SUM(AN301:AR301)+AT301/Zuschläge_IBN+AT301</f>
        <v>0</v>
      </c>
      <c r="AX301" s="685">
        <f>U301+AV301</f>
        <v>0</v>
      </c>
      <c r="AZ301" s="490">
        <f>IF(H301&gt;0,U301/(1+SicherheitAngebot)*(1+Sicherheit),0)</f>
        <v>0</v>
      </c>
      <c r="BB301" s="490">
        <f>IF(H301&gt;0,AV301/(1+SicherheitAngebot)*(1+Sicherheit),0)</f>
        <v>0</v>
      </c>
      <c r="BD301" s="490">
        <f>AZ301+BB301</f>
        <v>0</v>
      </c>
      <c r="BE301" s="105"/>
      <c r="BF301" s="105"/>
      <c r="BG301" s="105"/>
      <c r="BH301" s="105"/>
      <c r="BI301" s="105"/>
      <c r="BJ301" s="105"/>
    </row>
    <row r="302" spans="2:62" ht="20.100000000000001" hidden="1" customHeight="1" outlineLevel="1">
      <c r="B302" s="99"/>
      <c r="C302" s="908"/>
      <c r="D302" s="909"/>
      <c r="E302" s="909"/>
      <c r="F302" s="910"/>
      <c r="G302" s="890"/>
      <c r="H302" s="901"/>
      <c r="I302" s="152"/>
      <c r="J302" s="152"/>
      <c r="K302" s="152"/>
      <c r="L302" s="152"/>
      <c r="M302" s="152"/>
      <c r="N302" s="152"/>
      <c r="O302" s="152"/>
      <c r="P302" s="153"/>
      <c r="Q302" s="153"/>
      <c r="R302" s="156">
        <f t="shared" si="238"/>
        <v>0</v>
      </c>
      <c r="S302" s="156">
        <f t="shared" si="239"/>
        <v>0</v>
      </c>
      <c r="U302" s="157">
        <f>I302*$I$7+J302*$J$7+K302*$K$7+L302*$L$7+M302*$M$7+N302*$N$7+O302*$O$7+R302+S302</f>
        <v>0</v>
      </c>
      <c r="W302" s="152"/>
      <c r="X302" s="152"/>
      <c r="Y302" s="152"/>
      <c r="Z302" s="152"/>
      <c r="AA302" s="152"/>
      <c r="AB302" s="152"/>
      <c r="AC302" s="347"/>
      <c r="AD302" s="152"/>
      <c r="AE302" s="152"/>
      <c r="AF302" s="152"/>
      <c r="AG302" s="152"/>
      <c r="AH302" s="152"/>
      <c r="AI302" s="152"/>
      <c r="AJ302" s="347"/>
      <c r="AK302" s="152"/>
      <c r="AL302" s="152"/>
      <c r="AM302" s="295"/>
      <c r="AN302" s="228"/>
      <c r="AO302" s="228"/>
      <c r="AP302" s="228"/>
      <c r="AQ302" s="228"/>
      <c r="AR302" s="228"/>
      <c r="AS302" s="348"/>
      <c r="AT302" s="264">
        <f t="shared" si="228"/>
        <v>0</v>
      </c>
      <c r="AU302" s="259"/>
      <c r="AV302" s="265">
        <f t="shared" ref="AV302:AV316" si="242">AK302*$AK$7+AL302*$AL$7+AM302*$AM$7+SUM(AN302:AR302)*(1+Gewinn)*(1+SicherheitAngebot)+AT302/Zuschläge_IBN+AT302</f>
        <v>0</v>
      </c>
      <c r="AX302" s="265">
        <f>U302+AV302</f>
        <v>0</v>
      </c>
      <c r="AZ302" s="492">
        <f t="shared" ref="AZ302:AZ316" si="243">U302/(1+SicherheitAngebot)*(1+Sicherheit)</f>
        <v>0</v>
      </c>
      <c r="BB302" s="492">
        <f t="shared" ref="BB302:BB316" si="244">AV302/(1+SicherheitAngebot)*(1+Sicherheit)</f>
        <v>0</v>
      </c>
      <c r="BD302" s="265">
        <f>AZ302+BB302</f>
        <v>0</v>
      </c>
      <c r="BE302" s="105"/>
      <c r="BF302" s="105"/>
      <c r="BG302" s="105"/>
      <c r="BH302" s="105"/>
      <c r="BI302" s="105"/>
      <c r="BJ302" s="105"/>
    </row>
    <row r="303" spans="2:62" ht="20.100000000000001" hidden="1" customHeight="1" outlineLevel="1">
      <c r="B303" s="100"/>
      <c r="C303" s="908"/>
      <c r="D303" s="909"/>
      <c r="E303" s="909"/>
      <c r="F303" s="910"/>
      <c r="G303" s="890"/>
      <c r="H303" s="891"/>
      <c r="I303" s="152"/>
      <c r="J303" s="152"/>
      <c r="K303" s="152"/>
      <c r="L303" s="152"/>
      <c r="M303" s="152"/>
      <c r="N303" s="152"/>
      <c r="O303" s="152"/>
      <c r="P303" s="153"/>
      <c r="Q303" s="153"/>
      <c r="R303" s="156">
        <f t="shared" si="238"/>
        <v>0</v>
      </c>
      <c r="S303" s="156">
        <f t="shared" si="239"/>
        <v>0</v>
      </c>
      <c r="U303" s="157">
        <f t="shared" ref="U303:U316" si="245">I303*$I$7+J303*$J$7+K303*$K$7+L303*$L$7+M303*$M$7+N303*$N$7+O303*$O$7+R303+S303</f>
        <v>0</v>
      </c>
      <c r="W303" s="152"/>
      <c r="X303" s="152"/>
      <c r="Y303" s="152"/>
      <c r="Z303" s="152"/>
      <c r="AA303" s="152"/>
      <c r="AB303" s="152"/>
      <c r="AC303" s="347"/>
      <c r="AD303" s="152"/>
      <c r="AE303" s="152"/>
      <c r="AF303" s="152"/>
      <c r="AG303" s="152"/>
      <c r="AH303" s="152"/>
      <c r="AI303" s="152"/>
      <c r="AJ303" s="347"/>
      <c r="AK303" s="152"/>
      <c r="AL303" s="152"/>
      <c r="AM303" s="295"/>
      <c r="AN303" s="228"/>
      <c r="AO303" s="228"/>
      <c r="AP303" s="228"/>
      <c r="AQ303" s="228"/>
      <c r="AR303" s="228"/>
      <c r="AS303" s="348"/>
      <c r="AT303" s="264">
        <f t="shared" si="228"/>
        <v>0</v>
      </c>
      <c r="AU303" s="259"/>
      <c r="AV303" s="265">
        <f t="shared" si="242"/>
        <v>0</v>
      </c>
      <c r="AX303" s="265">
        <f t="shared" ref="AX303:AX316" si="246">U303+AV303</f>
        <v>0</v>
      </c>
      <c r="AZ303" s="492">
        <f t="shared" si="243"/>
        <v>0</v>
      </c>
      <c r="BB303" s="492">
        <f t="shared" si="244"/>
        <v>0</v>
      </c>
      <c r="BD303" s="265">
        <f t="shared" ref="BD303:BD316" si="247">AZ303+BB303</f>
        <v>0</v>
      </c>
      <c r="BE303" s="105"/>
      <c r="BF303" s="105"/>
      <c r="BG303" s="105"/>
      <c r="BH303" s="105"/>
      <c r="BI303" s="105"/>
      <c r="BJ303" s="105"/>
    </row>
    <row r="304" spans="2:62" ht="20.100000000000001" hidden="1" customHeight="1" outlineLevel="1">
      <c r="B304" s="100"/>
      <c r="C304" s="908"/>
      <c r="D304" s="909"/>
      <c r="E304" s="909"/>
      <c r="F304" s="910"/>
      <c r="G304" s="890"/>
      <c r="H304" s="891"/>
      <c r="I304" s="152"/>
      <c r="J304" s="152"/>
      <c r="K304" s="152"/>
      <c r="L304" s="152"/>
      <c r="M304" s="152"/>
      <c r="N304" s="152"/>
      <c r="O304" s="152"/>
      <c r="P304" s="153"/>
      <c r="Q304" s="153"/>
      <c r="R304" s="156">
        <f t="shared" si="238"/>
        <v>0</v>
      </c>
      <c r="S304" s="156">
        <f t="shared" si="239"/>
        <v>0</v>
      </c>
      <c r="U304" s="157">
        <f t="shared" si="245"/>
        <v>0</v>
      </c>
      <c r="W304" s="152"/>
      <c r="X304" s="152"/>
      <c r="Y304" s="152"/>
      <c r="Z304" s="152"/>
      <c r="AA304" s="152"/>
      <c r="AB304" s="152"/>
      <c r="AC304" s="347"/>
      <c r="AD304" s="152"/>
      <c r="AE304" s="152"/>
      <c r="AF304" s="152"/>
      <c r="AG304" s="152"/>
      <c r="AH304" s="152"/>
      <c r="AI304" s="152"/>
      <c r="AJ304" s="347"/>
      <c r="AK304" s="152"/>
      <c r="AL304" s="152"/>
      <c r="AM304" s="295"/>
      <c r="AN304" s="228"/>
      <c r="AO304" s="228"/>
      <c r="AP304" s="228"/>
      <c r="AQ304" s="228"/>
      <c r="AR304" s="228"/>
      <c r="AS304" s="348"/>
      <c r="AT304" s="264">
        <f t="shared" si="228"/>
        <v>0</v>
      </c>
      <c r="AU304" s="259"/>
      <c r="AV304" s="265">
        <f t="shared" si="242"/>
        <v>0</v>
      </c>
      <c r="AX304" s="265">
        <f t="shared" si="246"/>
        <v>0</v>
      </c>
      <c r="AZ304" s="492">
        <f t="shared" si="243"/>
        <v>0</v>
      </c>
      <c r="BB304" s="492">
        <f t="shared" si="244"/>
        <v>0</v>
      </c>
      <c r="BD304" s="265">
        <f t="shared" si="247"/>
        <v>0</v>
      </c>
      <c r="BE304" s="105"/>
      <c r="BF304" s="105"/>
      <c r="BG304" s="105"/>
      <c r="BH304" s="105"/>
      <c r="BI304" s="105"/>
      <c r="BJ304" s="105"/>
    </row>
    <row r="305" spans="2:62" ht="20.100000000000001" hidden="1" customHeight="1" outlineLevel="1">
      <c r="B305" s="100"/>
      <c r="C305" s="908"/>
      <c r="D305" s="909"/>
      <c r="E305" s="909"/>
      <c r="F305" s="910"/>
      <c r="G305" s="890"/>
      <c r="H305" s="891"/>
      <c r="I305" s="152"/>
      <c r="J305" s="152"/>
      <c r="K305" s="152"/>
      <c r="L305" s="152"/>
      <c r="M305" s="152"/>
      <c r="N305" s="152"/>
      <c r="O305" s="152"/>
      <c r="P305" s="153"/>
      <c r="Q305" s="153"/>
      <c r="R305" s="156">
        <f t="shared" si="238"/>
        <v>0</v>
      </c>
      <c r="S305" s="156">
        <f t="shared" si="239"/>
        <v>0</v>
      </c>
      <c r="U305" s="157">
        <f t="shared" si="245"/>
        <v>0</v>
      </c>
      <c r="W305" s="152"/>
      <c r="X305" s="152"/>
      <c r="Y305" s="152"/>
      <c r="Z305" s="152"/>
      <c r="AA305" s="152"/>
      <c r="AB305" s="152"/>
      <c r="AC305" s="347"/>
      <c r="AD305" s="152"/>
      <c r="AE305" s="152"/>
      <c r="AF305" s="152"/>
      <c r="AG305" s="152"/>
      <c r="AH305" s="152"/>
      <c r="AI305" s="152"/>
      <c r="AJ305" s="347"/>
      <c r="AK305" s="152"/>
      <c r="AL305" s="152"/>
      <c r="AM305" s="295"/>
      <c r="AN305" s="228"/>
      <c r="AO305" s="228"/>
      <c r="AP305" s="228"/>
      <c r="AQ305" s="228"/>
      <c r="AR305" s="228"/>
      <c r="AS305" s="348"/>
      <c r="AT305" s="264">
        <f t="shared" si="228"/>
        <v>0</v>
      </c>
      <c r="AU305" s="259"/>
      <c r="AV305" s="265">
        <f t="shared" si="242"/>
        <v>0</v>
      </c>
      <c r="AX305" s="265">
        <f t="shared" si="246"/>
        <v>0</v>
      </c>
      <c r="AZ305" s="492">
        <f t="shared" si="243"/>
        <v>0</v>
      </c>
      <c r="BB305" s="492">
        <f t="shared" si="244"/>
        <v>0</v>
      </c>
      <c r="BD305" s="265">
        <f t="shared" si="247"/>
        <v>0</v>
      </c>
      <c r="BE305" s="105"/>
      <c r="BF305" s="105"/>
      <c r="BG305" s="105"/>
      <c r="BH305" s="105"/>
      <c r="BI305" s="105"/>
      <c r="BJ305" s="105"/>
    </row>
    <row r="306" spans="2:62" ht="20.100000000000001" hidden="1" customHeight="1" outlineLevel="1">
      <c r="B306" s="100"/>
      <c r="C306" s="908"/>
      <c r="D306" s="909"/>
      <c r="E306" s="909"/>
      <c r="F306" s="910"/>
      <c r="G306" s="890"/>
      <c r="H306" s="891"/>
      <c r="I306" s="152"/>
      <c r="J306" s="152"/>
      <c r="K306" s="152"/>
      <c r="L306" s="152"/>
      <c r="M306" s="152"/>
      <c r="N306" s="152"/>
      <c r="O306" s="152"/>
      <c r="P306" s="153"/>
      <c r="Q306" s="153"/>
      <c r="R306" s="156">
        <f t="shared" si="238"/>
        <v>0</v>
      </c>
      <c r="S306" s="156">
        <f t="shared" si="239"/>
        <v>0</v>
      </c>
      <c r="U306" s="157">
        <f t="shared" si="245"/>
        <v>0</v>
      </c>
      <c r="W306" s="152"/>
      <c r="X306" s="152"/>
      <c r="Y306" s="152"/>
      <c r="Z306" s="152"/>
      <c r="AA306" s="152"/>
      <c r="AB306" s="152"/>
      <c r="AC306" s="347"/>
      <c r="AD306" s="152"/>
      <c r="AE306" s="152"/>
      <c r="AF306" s="152"/>
      <c r="AG306" s="152"/>
      <c r="AH306" s="152"/>
      <c r="AI306" s="152"/>
      <c r="AJ306" s="347"/>
      <c r="AK306" s="152"/>
      <c r="AL306" s="152"/>
      <c r="AM306" s="295"/>
      <c r="AN306" s="228"/>
      <c r="AO306" s="228"/>
      <c r="AP306" s="228"/>
      <c r="AQ306" s="228"/>
      <c r="AR306" s="228"/>
      <c r="AS306" s="348"/>
      <c r="AT306" s="264">
        <f t="shared" si="228"/>
        <v>0</v>
      </c>
      <c r="AU306" s="259"/>
      <c r="AV306" s="265">
        <f t="shared" si="242"/>
        <v>0</v>
      </c>
      <c r="AX306" s="265">
        <f t="shared" si="246"/>
        <v>0</v>
      </c>
      <c r="AZ306" s="492">
        <f t="shared" si="243"/>
        <v>0</v>
      </c>
      <c r="BB306" s="492">
        <f t="shared" si="244"/>
        <v>0</v>
      </c>
      <c r="BD306" s="265">
        <f t="shared" si="247"/>
        <v>0</v>
      </c>
      <c r="BE306" s="105"/>
      <c r="BF306" s="105"/>
      <c r="BG306" s="105"/>
      <c r="BH306" s="105"/>
      <c r="BI306" s="105"/>
      <c r="BJ306" s="105"/>
    </row>
    <row r="307" spans="2:62" ht="20.100000000000001" hidden="1" customHeight="1" outlineLevel="1">
      <c r="B307" s="100"/>
      <c r="C307" s="908"/>
      <c r="D307" s="909"/>
      <c r="E307" s="909"/>
      <c r="F307" s="910"/>
      <c r="G307" s="890"/>
      <c r="H307" s="891"/>
      <c r="I307" s="152"/>
      <c r="J307" s="152"/>
      <c r="K307" s="152"/>
      <c r="L307" s="152"/>
      <c r="M307" s="152"/>
      <c r="N307" s="152"/>
      <c r="O307" s="152"/>
      <c r="P307" s="153"/>
      <c r="Q307" s="153"/>
      <c r="R307" s="156">
        <f t="shared" si="238"/>
        <v>0</v>
      </c>
      <c r="S307" s="156">
        <f t="shared" si="239"/>
        <v>0</v>
      </c>
      <c r="U307" s="157">
        <f t="shared" si="245"/>
        <v>0</v>
      </c>
      <c r="W307" s="152"/>
      <c r="X307" s="152"/>
      <c r="Y307" s="152"/>
      <c r="Z307" s="152"/>
      <c r="AA307" s="152"/>
      <c r="AB307" s="152"/>
      <c r="AC307" s="347"/>
      <c r="AD307" s="152"/>
      <c r="AE307" s="152"/>
      <c r="AF307" s="152"/>
      <c r="AG307" s="152"/>
      <c r="AH307" s="152"/>
      <c r="AI307" s="152"/>
      <c r="AJ307" s="347"/>
      <c r="AK307" s="152"/>
      <c r="AL307" s="152"/>
      <c r="AM307" s="295"/>
      <c r="AN307" s="228"/>
      <c r="AO307" s="228"/>
      <c r="AP307" s="228"/>
      <c r="AQ307" s="228"/>
      <c r="AR307" s="228"/>
      <c r="AS307" s="348"/>
      <c r="AT307" s="264">
        <f t="shared" si="228"/>
        <v>0</v>
      </c>
      <c r="AU307" s="259"/>
      <c r="AV307" s="265">
        <f t="shared" si="242"/>
        <v>0</v>
      </c>
      <c r="AX307" s="265">
        <f t="shared" si="246"/>
        <v>0</v>
      </c>
      <c r="AZ307" s="492">
        <f t="shared" si="243"/>
        <v>0</v>
      </c>
      <c r="BB307" s="492">
        <f t="shared" si="244"/>
        <v>0</v>
      </c>
      <c r="BD307" s="265">
        <f t="shared" si="247"/>
        <v>0</v>
      </c>
      <c r="BE307" s="105"/>
      <c r="BF307" s="105"/>
      <c r="BG307" s="105"/>
      <c r="BH307" s="105"/>
      <c r="BI307" s="105"/>
      <c r="BJ307" s="105"/>
    </row>
    <row r="308" spans="2:62" ht="20.100000000000001" hidden="1" customHeight="1" outlineLevel="1">
      <c r="B308" s="100"/>
      <c r="C308" s="908"/>
      <c r="D308" s="909"/>
      <c r="E308" s="909"/>
      <c r="F308" s="910"/>
      <c r="G308" s="890"/>
      <c r="H308" s="891"/>
      <c r="I308" s="152"/>
      <c r="J308" s="152"/>
      <c r="K308" s="152"/>
      <c r="L308" s="152"/>
      <c r="M308" s="152"/>
      <c r="N308" s="152"/>
      <c r="O308" s="152"/>
      <c r="P308" s="153"/>
      <c r="Q308" s="153"/>
      <c r="R308" s="156">
        <f t="shared" si="238"/>
        <v>0</v>
      </c>
      <c r="S308" s="156">
        <f t="shared" si="239"/>
        <v>0</v>
      </c>
      <c r="U308" s="157">
        <f t="shared" si="245"/>
        <v>0</v>
      </c>
      <c r="W308" s="152"/>
      <c r="X308" s="152"/>
      <c r="Y308" s="152"/>
      <c r="Z308" s="152"/>
      <c r="AA308" s="152"/>
      <c r="AB308" s="152"/>
      <c r="AC308" s="347"/>
      <c r="AD308" s="152"/>
      <c r="AE308" s="152"/>
      <c r="AF308" s="152"/>
      <c r="AG308" s="152"/>
      <c r="AH308" s="152"/>
      <c r="AI308" s="152"/>
      <c r="AJ308" s="347"/>
      <c r="AK308" s="152"/>
      <c r="AL308" s="152"/>
      <c r="AM308" s="295"/>
      <c r="AN308" s="228"/>
      <c r="AO308" s="228"/>
      <c r="AP308" s="228"/>
      <c r="AQ308" s="228"/>
      <c r="AR308" s="228"/>
      <c r="AS308" s="348"/>
      <c r="AT308" s="264">
        <f t="shared" si="228"/>
        <v>0</v>
      </c>
      <c r="AU308" s="259"/>
      <c r="AV308" s="265">
        <f t="shared" si="242"/>
        <v>0</v>
      </c>
      <c r="AX308" s="265">
        <f t="shared" si="246"/>
        <v>0</v>
      </c>
      <c r="AZ308" s="492">
        <f t="shared" si="243"/>
        <v>0</v>
      </c>
      <c r="BB308" s="492">
        <f t="shared" si="244"/>
        <v>0</v>
      </c>
      <c r="BD308" s="265">
        <f t="shared" si="247"/>
        <v>0</v>
      </c>
      <c r="BE308" s="105"/>
      <c r="BF308" s="105"/>
      <c r="BG308" s="105"/>
      <c r="BH308" s="105"/>
      <c r="BI308" s="105"/>
      <c r="BJ308" s="105"/>
    </row>
    <row r="309" spans="2:62" ht="20.100000000000001" hidden="1" customHeight="1" outlineLevel="1">
      <c r="B309" s="100"/>
      <c r="C309" s="908"/>
      <c r="D309" s="909"/>
      <c r="E309" s="909"/>
      <c r="F309" s="910"/>
      <c r="G309" s="890"/>
      <c r="H309" s="891"/>
      <c r="I309" s="152"/>
      <c r="J309" s="152"/>
      <c r="K309" s="152"/>
      <c r="L309" s="152"/>
      <c r="M309" s="152"/>
      <c r="N309" s="152"/>
      <c r="O309" s="152"/>
      <c r="P309" s="153"/>
      <c r="Q309" s="153"/>
      <c r="R309" s="156">
        <f t="shared" si="238"/>
        <v>0</v>
      </c>
      <c r="S309" s="156">
        <f t="shared" si="239"/>
        <v>0</v>
      </c>
      <c r="U309" s="157">
        <f t="shared" si="245"/>
        <v>0</v>
      </c>
      <c r="W309" s="152"/>
      <c r="X309" s="152"/>
      <c r="Y309" s="152"/>
      <c r="Z309" s="152"/>
      <c r="AA309" s="152"/>
      <c r="AB309" s="152"/>
      <c r="AC309" s="347"/>
      <c r="AD309" s="152"/>
      <c r="AE309" s="152"/>
      <c r="AF309" s="152"/>
      <c r="AG309" s="152"/>
      <c r="AH309" s="152"/>
      <c r="AI309" s="152"/>
      <c r="AJ309" s="347"/>
      <c r="AK309" s="152"/>
      <c r="AL309" s="152"/>
      <c r="AM309" s="295"/>
      <c r="AN309" s="228"/>
      <c r="AO309" s="228"/>
      <c r="AP309" s="228"/>
      <c r="AQ309" s="228"/>
      <c r="AR309" s="228"/>
      <c r="AS309" s="348"/>
      <c r="AT309" s="264">
        <f t="shared" si="228"/>
        <v>0</v>
      </c>
      <c r="AU309" s="259"/>
      <c r="AV309" s="265">
        <f t="shared" si="242"/>
        <v>0</v>
      </c>
      <c r="AX309" s="265">
        <f t="shared" si="246"/>
        <v>0</v>
      </c>
      <c r="AZ309" s="492">
        <f t="shared" si="243"/>
        <v>0</v>
      </c>
      <c r="BB309" s="492">
        <f t="shared" si="244"/>
        <v>0</v>
      </c>
      <c r="BD309" s="265">
        <f t="shared" si="247"/>
        <v>0</v>
      </c>
      <c r="BE309" s="105"/>
      <c r="BF309" s="105"/>
      <c r="BG309" s="105"/>
      <c r="BH309" s="105"/>
      <c r="BI309" s="105"/>
      <c r="BJ309" s="105"/>
    </row>
    <row r="310" spans="2:62" ht="20.100000000000001" hidden="1" customHeight="1" outlineLevel="1">
      <c r="B310" s="100"/>
      <c r="C310" s="908"/>
      <c r="D310" s="909"/>
      <c r="E310" s="909"/>
      <c r="F310" s="910"/>
      <c r="G310" s="890"/>
      <c r="H310" s="891"/>
      <c r="I310" s="152"/>
      <c r="J310" s="152"/>
      <c r="K310" s="152"/>
      <c r="L310" s="152"/>
      <c r="M310" s="152"/>
      <c r="N310" s="152"/>
      <c r="O310" s="152"/>
      <c r="P310" s="153"/>
      <c r="Q310" s="153"/>
      <c r="R310" s="156">
        <f t="shared" si="238"/>
        <v>0</v>
      </c>
      <c r="S310" s="156">
        <f t="shared" si="239"/>
        <v>0</v>
      </c>
      <c r="U310" s="157">
        <f t="shared" si="245"/>
        <v>0</v>
      </c>
      <c r="W310" s="152"/>
      <c r="X310" s="152"/>
      <c r="Y310" s="152"/>
      <c r="Z310" s="152"/>
      <c r="AA310" s="152"/>
      <c r="AB310" s="152"/>
      <c r="AC310" s="347"/>
      <c r="AD310" s="152"/>
      <c r="AE310" s="152"/>
      <c r="AF310" s="152"/>
      <c r="AG310" s="152"/>
      <c r="AH310" s="152"/>
      <c r="AI310" s="152"/>
      <c r="AJ310" s="347"/>
      <c r="AK310" s="152"/>
      <c r="AL310" s="152"/>
      <c r="AM310" s="295"/>
      <c r="AN310" s="228"/>
      <c r="AO310" s="228"/>
      <c r="AP310" s="228"/>
      <c r="AQ310" s="228"/>
      <c r="AR310" s="228"/>
      <c r="AS310" s="348"/>
      <c r="AT310" s="264">
        <f t="shared" si="228"/>
        <v>0</v>
      </c>
      <c r="AU310" s="259"/>
      <c r="AV310" s="265">
        <f t="shared" si="242"/>
        <v>0</v>
      </c>
      <c r="AX310" s="265">
        <f t="shared" si="246"/>
        <v>0</v>
      </c>
      <c r="AZ310" s="492">
        <f t="shared" si="243"/>
        <v>0</v>
      </c>
      <c r="BB310" s="492">
        <f t="shared" si="244"/>
        <v>0</v>
      </c>
      <c r="BD310" s="265">
        <f t="shared" si="247"/>
        <v>0</v>
      </c>
      <c r="BE310" s="105"/>
      <c r="BF310" s="105"/>
      <c r="BG310" s="105"/>
      <c r="BH310" s="105"/>
      <c r="BI310" s="105"/>
      <c r="BJ310" s="105"/>
    </row>
    <row r="311" spans="2:62" ht="20.100000000000001" hidden="1" customHeight="1" outlineLevel="1">
      <c r="B311" s="100"/>
      <c r="C311" s="908"/>
      <c r="D311" s="909"/>
      <c r="E311" s="909"/>
      <c r="F311" s="910"/>
      <c r="G311" s="890"/>
      <c r="H311" s="891"/>
      <c r="I311" s="152"/>
      <c r="J311" s="152"/>
      <c r="K311" s="152"/>
      <c r="L311" s="152"/>
      <c r="M311" s="152"/>
      <c r="N311" s="152"/>
      <c r="O311" s="152"/>
      <c r="P311" s="153"/>
      <c r="Q311" s="153"/>
      <c r="R311" s="156">
        <f t="shared" si="238"/>
        <v>0</v>
      </c>
      <c r="S311" s="156">
        <f t="shared" si="239"/>
        <v>0</v>
      </c>
      <c r="U311" s="157">
        <f t="shared" si="245"/>
        <v>0</v>
      </c>
      <c r="W311" s="152"/>
      <c r="X311" s="152"/>
      <c r="Y311" s="152"/>
      <c r="Z311" s="152"/>
      <c r="AA311" s="152"/>
      <c r="AB311" s="152"/>
      <c r="AC311" s="347"/>
      <c r="AD311" s="152"/>
      <c r="AE311" s="152"/>
      <c r="AF311" s="152"/>
      <c r="AG311" s="152"/>
      <c r="AH311" s="152"/>
      <c r="AI311" s="152"/>
      <c r="AJ311" s="347"/>
      <c r="AK311" s="152"/>
      <c r="AL311" s="152"/>
      <c r="AM311" s="295"/>
      <c r="AN311" s="228"/>
      <c r="AO311" s="228"/>
      <c r="AP311" s="228"/>
      <c r="AQ311" s="228"/>
      <c r="AR311" s="228"/>
      <c r="AS311" s="348"/>
      <c r="AT311" s="264">
        <f t="shared" si="228"/>
        <v>0</v>
      </c>
      <c r="AU311" s="259"/>
      <c r="AV311" s="265">
        <f t="shared" si="242"/>
        <v>0</v>
      </c>
      <c r="AX311" s="265">
        <f t="shared" si="246"/>
        <v>0</v>
      </c>
      <c r="AZ311" s="492">
        <f t="shared" si="243"/>
        <v>0</v>
      </c>
      <c r="BB311" s="492">
        <f t="shared" si="244"/>
        <v>0</v>
      </c>
      <c r="BD311" s="265">
        <f t="shared" si="247"/>
        <v>0</v>
      </c>
      <c r="BE311" s="105"/>
      <c r="BF311" s="105"/>
      <c r="BG311" s="105"/>
      <c r="BH311" s="105"/>
      <c r="BI311" s="105"/>
      <c r="BJ311" s="105"/>
    </row>
    <row r="312" spans="2:62" ht="20.100000000000001" hidden="1" customHeight="1" outlineLevel="1">
      <c r="B312" s="100"/>
      <c r="C312" s="908"/>
      <c r="D312" s="909"/>
      <c r="E312" s="909"/>
      <c r="F312" s="910"/>
      <c r="G312" s="890"/>
      <c r="H312" s="891"/>
      <c r="I312" s="152"/>
      <c r="J312" s="152"/>
      <c r="K312" s="152"/>
      <c r="L312" s="152"/>
      <c r="M312" s="152"/>
      <c r="N312" s="152"/>
      <c r="O312" s="152"/>
      <c r="P312" s="153"/>
      <c r="Q312" s="153"/>
      <c r="R312" s="156">
        <f t="shared" si="238"/>
        <v>0</v>
      </c>
      <c r="S312" s="156">
        <f t="shared" si="239"/>
        <v>0</v>
      </c>
      <c r="U312" s="157">
        <f t="shared" si="245"/>
        <v>0</v>
      </c>
      <c r="W312" s="152"/>
      <c r="X312" s="152"/>
      <c r="Y312" s="152"/>
      <c r="Z312" s="152"/>
      <c r="AA312" s="152"/>
      <c r="AB312" s="152"/>
      <c r="AC312" s="347"/>
      <c r="AD312" s="152"/>
      <c r="AE312" s="152"/>
      <c r="AF312" s="152"/>
      <c r="AG312" s="152"/>
      <c r="AH312" s="152"/>
      <c r="AI312" s="152"/>
      <c r="AJ312" s="347"/>
      <c r="AK312" s="152"/>
      <c r="AL312" s="152"/>
      <c r="AM312" s="295"/>
      <c r="AN312" s="228"/>
      <c r="AO312" s="228"/>
      <c r="AP312" s="228"/>
      <c r="AQ312" s="228"/>
      <c r="AR312" s="228"/>
      <c r="AS312" s="348"/>
      <c r="AT312" s="264">
        <f t="shared" si="228"/>
        <v>0</v>
      </c>
      <c r="AU312" s="259"/>
      <c r="AV312" s="265">
        <f t="shared" si="242"/>
        <v>0</v>
      </c>
      <c r="AX312" s="265">
        <f t="shared" si="246"/>
        <v>0</v>
      </c>
      <c r="AZ312" s="492">
        <f t="shared" si="243"/>
        <v>0</v>
      </c>
      <c r="BB312" s="492">
        <f t="shared" si="244"/>
        <v>0</v>
      </c>
      <c r="BD312" s="265">
        <f t="shared" si="247"/>
        <v>0</v>
      </c>
      <c r="BE312" s="105"/>
      <c r="BF312" s="105"/>
      <c r="BG312" s="105"/>
      <c r="BH312" s="105"/>
      <c r="BI312" s="105"/>
      <c r="BJ312" s="105"/>
    </row>
    <row r="313" spans="2:62" ht="20.100000000000001" hidden="1" customHeight="1" outlineLevel="1">
      <c r="B313" s="100"/>
      <c r="C313" s="908"/>
      <c r="D313" s="909"/>
      <c r="E313" s="909"/>
      <c r="F313" s="910"/>
      <c r="G313" s="890"/>
      <c r="H313" s="891"/>
      <c r="I313" s="152"/>
      <c r="J313" s="152"/>
      <c r="K313" s="152"/>
      <c r="L313" s="152"/>
      <c r="M313" s="152"/>
      <c r="N313" s="152"/>
      <c r="O313" s="152"/>
      <c r="P313" s="153"/>
      <c r="Q313" s="153"/>
      <c r="R313" s="156">
        <f t="shared" si="238"/>
        <v>0</v>
      </c>
      <c r="S313" s="156">
        <f t="shared" si="239"/>
        <v>0</v>
      </c>
      <c r="U313" s="157">
        <f t="shared" si="245"/>
        <v>0</v>
      </c>
      <c r="W313" s="152"/>
      <c r="X313" s="152"/>
      <c r="Y313" s="152"/>
      <c r="Z313" s="152"/>
      <c r="AA313" s="152"/>
      <c r="AB313" s="152"/>
      <c r="AC313" s="347"/>
      <c r="AD313" s="152"/>
      <c r="AE313" s="152"/>
      <c r="AF313" s="152"/>
      <c r="AG313" s="152"/>
      <c r="AH313" s="152"/>
      <c r="AI313" s="152"/>
      <c r="AJ313" s="347"/>
      <c r="AK313" s="152"/>
      <c r="AL313" s="152"/>
      <c r="AM313" s="295"/>
      <c r="AN313" s="228"/>
      <c r="AO313" s="228"/>
      <c r="AP313" s="228"/>
      <c r="AQ313" s="228"/>
      <c r="AR313" s="228"/>
      <c r="AS313" s="348"/>
      <c r="AT313" s="264">
        <f t="shared" si="228"/>
        <v>0</v>
      </c>
      <c r="AU313" s="259"/>
      <c r="AV313" s="265">
        <f t="shared" si="242"/>
        <v>0</v>
      </c>
      <c r="AX313" s="265">
        <f t="shared" si="246"/>
        <v>0</v>
      </c>
      <c r="AZ313" s="492">
        <f t="shared" si="243"/>
        <v>0</v>
      </c>
      <c r="BB313" s="492">
        <f t="shared" si="244"/>
        <v>0</v>
      </c>
      <c r="BD313" s="265">
        <f t="shared" si="247"/>
        <v>0</v>
      </c>
      <c r="BE313" s="105"/>
      <c r="BF313" s="105"/>
      <c r="BG313" s="105"/>
      <c r="BH313" s="105"/>
      <c r="BI313" s="105"/>
      <c r="BJ313" s="105"/>
    </row>
    <row r="314" spans="2:62" ht="20.100000000000001" hidden="1" customHeight="1" outlineLevel="1">
      <c r="B314" s="100"/>
      <c r="C314" s="908"/>
      <c r="D314" s="909"/>
      <c r="E314" s="909"/>
      <c r="F314" s="910"/>
      <c r="G314" s="890"/>
      <c r="H314" s="891"/>
      <c r="I314" s="152"/>
      <c r="J314" s="152"/>
      <c r="K314" s="152"/>
      <c r="L314" s="152"/>
      <c r="M314" s="152"/>
      <c r="N314" s="152"/>
      <c r="O314" s="152"/>
      <c r="P314" s="153"/>
      <c r="Q314" s="153"/>
      <c r="R314" s="156">
        <f t="shared" si="238"/>
        <v>0</v>
      </c>
      <c r="S314" s="156">
        <f t="shared" si="239"/>
        <v>0</v>
      </c>
      <c r="U314" s="157">
        <f t="shared" si="245"/>
        <v>0</v>
      </c>
      <c r="W314" s="152"/>
      <c r="X314" s="152"/>
      <c r="Y314" s="152"/>
      <c r="Z314" s="152"/>
      <c r="AA314" s="152"/>
      <c r="AB314" s="152"/>
      <c r="AC314" s="347"/>
      <c r="AD314" s="152"/>
      <c r="AE314" s="152"/>
      <c r="AF314" s="152"/>
      <c r="AG314" s="152"/>
      <c r="AH314" s="152"/>
      <c r="AI314" s="152"/>
      <c r="AJ314" s="347"/>
      <c r="AK314" s="152"/>
      <c r="AL314" s="152"/>
      <c r="AM314" s="295"/>
      <c r="AN314" s="228"/>
      <c r="AO314" s="228"/>
      <c r="AP314" s="228"/>
      <c r="AQ314" s="228"/>
      <c r="AR314" s="228"/>
      <c r="AS314" s="348"/>
      <c r="AT314" s="264">
        <f t="shared" si="228"/>
        <v>0</v>
      </c>
      <c r="AU314" s="259"/>
      <c r="AV314" s="265">
        <f t="shared" si="242"/>
        <v>0</v>
      </c>
      <c r="AX314" s="265">
        <f t="shared" si="246"/>
        <v>0</v>
      </c>
      <c r="AZ314" s="492">
        <f t="shared" si="243"/>
        <v>0</v>
      </c>
      <c r="BB314" s="492">
        <f t="shared" si="244"/>
        <v>0</v>
      </c>
      <c r="BD314" s="265">
        <f t="shared" si="247"/>
        <v>0</v>
      </c>
      <c r="BE314" s="105"/>
      <c r="BF314" s="105"/>
      <c r="BG314" s="105"/>
      <c r="BH314" s="105"/>
      <c r="BI314" s="105"/>
      <c r="BJ314" s="105"/>
    </row>
    <row r="315" spans="2:62" ht="20.100000000000001" hidden="1" customHeight="1" outlineLevel="1">
      <c r="B315" s="100"/>
      <c r="C315" s="908"/>
      <c r="D315" s="909"/>
      <c r="E315" s="909"/>
      <c r="F315" s="910"/>
      <c r="G315" s="890"/>
      <c r="H315" s="891"/>
      <c r="I315" s="152"/>
      <c r="J315" s="152"/>
      <c r="K315" s="152"/>
      <c r="L315" s="152"/>
      <c r="M315" s="152"/>
      <c r="N315" s="152"/>
      <c r="O315" s="152"/>
      <c r="P315" s="153"/>
      <c r="Q315" s="153"/>
      <c r="R315" s="156">
        <f t="shared" si="238"/>
        <v>0</v>
      </c>
      <c r="S315" s="156">
        <f t="shared" si="239"/>
        <v>0</v>
      </c>
      <c r="U315" s="157">
        <f t="shared" si="245"/>
        <v>0</v>
      </c>
      <c r="W315" s="152"/>
      <c r="X315" s="152"/>
      <c r="Y315" s="152"/>
      <c r="Z315" s="152"/>
      <c r="AA315" s="152"/>
      <c r="AB315" s="152"/>
      <c r="AC315" s="347"/>
      <c r="AD315" s="152"/>
      <c r="AE315" s="152"/>
      <c r="AF315" s="152"/>
      <c r="AG315" s="152"/>
      <c r="AH315" s="152"/>
      <c r="AI315" s="152"/>
      <c r="AJ315" s="347"/>
      <c r="AK315" s="152"/>
      <c r="AL315" s="152"/>
      <c r="AM315" s="295"/>
      <c r="AN315" s="228"/>
      <c r="AO315" s="228"/>
      <c r="AP315" s="228"/>
      <c r="AQ315" s="228"/>
      <c r="AR315" s="228"/>
      <c r="AS315" s="348"/>
      <c r="AT315" s="264">
        <f t="shared" si="228"/>
        <v>0</v>
      </c>
      <c r="AU315" s="259"/>
      <c r="AV315" s="265">
        <f t="shared" si="242"/>
        <v>0</v>
      </c>
      <c r="AX315" s="265">
        <f t="shared" si="246"/>
        <v>0</v>
      </c>
      <c r="AZ315" s="492">
        <f t="shared" si="243"/>
        <v>0</v>
      </c>
      <c r="BB315" s="492">
        <f t="shared" si="244"/>
        <v>0</v>
      </c>
      <c r="BD315" s="265">
        <f t="shared" si="247"/>
        <v>0</v>
      </c>
      <c r="BE315" s="105"/>
      <c r="BF315" s="105"/>
      <c r="BG315" s="105"/>
      <c r="BH315" s="105"/>
      <c r="BI315" s="105"/>
      <c r="BJ315" s="105"/>
    </row>
    <row r="316" spans="2:62" ht="20.100000000000001" hidden="1" customHeight="1" outlineLevel="1">
      <c r="B316" s="100"/>
      <c r="C316" s="908"/>
      <c r="D316" s="909"/>
      <c r="E316" s="909"/>
      <c r="F316" s="910"/>
      <c r="G316" s="890"/>
      <c r="H316" s="891"/>
      <c r="I316" s="152"/>
      <c r="J316" s="152"/>
      <c r="K316" s="152"/>
      <c r="L316" s="152"/>
      <c r="M316" s="152"/>
      <c r="N316" s="152"/>
      <c r="O316" s="152"/>
      <c r="P316" s="153"/>
      <c r="Q316" s="153"/>
      <c r="R316" s="156">
        <f t="shared" si="238"/>
        <v>0</v>
      </c>
      <c r="S316" s="156">
        <f t="shared" si="239"/>
        <v>0</v>
      </c>
      <c r="U316" s="157">
        <f t="shared" si="245"/>
        <v>0</v>
      </c>
      <c r="W316" s="152"/>
      <c r="X316" s="152"/>
      <c r="Y316" s="152"/>
      <c r="Z316" s="152"/>
      <c r="AA316" s="152"/>
      <c r="AB316" s="152"/>
      <c r="AC316" s="347"/>
      <c r="AD316" s="152"/>
      <c r="AE316" s="152"/>
      <c r="AF316" s="152"/>
      <c r="AG316" s="152"/>
      <c r="AH316" s="152"/>
      <c r="AI316" s="152"/>
      <c r="AJ316" s="347"/>
      <c r="AK316" s="152"/>
      <c r="AL316" s="152"/>
      <c r="AM316" s="295"/>
      <c r="AN316" s="228"/>
      <c r="AO316" s="228"/>
      <c r="AP316" s="228"/>
      <c r="AQ316" s="228"/>
      <c r="AR316" s="228"/>
      <c r="AS316" s="348"/>
      <c r="AT316" s="264">
        <f t="shared" si="228"/>
        <v>0</v>
      </c>
      <c r="AU316" s="259"/>
      <c r="AV316" s="265">
        <f t="shared" si="242"/>
        <v>0</v>
      </c>
      <c r="AX316" s="265">
        <f t="shared" si="246"/>
        <v>0</v>
      </c>
      <c r="AZ316" s="492">
        <f t="shared" si="243"/>
        <v>0</v>
      </c>
      <c r="BB316" s="492">
        <f t="shared" si="244"/>
        <v>0</v>
      </c>
      <c r="BD316" s="265">
        <f t="shared" si="247"/>
        <v>0</v>
      </c>
      <c r="BE316" s="105"/>
      <c r="BF316" s="105"/>
      <c r="BG316" s="105"/>
      <c r="BH316" s="105"/>
      <c r="BI316" s="105"/>
      <c r="BJ316" s="105"/>
    </row>
    <row r="317" spans="2:62" ht="9.9499999999999993" hidden="1" customHeight="1" outlineLevel="1">
      <c r="B317" s="101"/>
      <c r="C317" s="208"/>
      <c r="D317" s="208"/>
      <c r="E317" s="208"/>
      <c r="F317" s="208"/>
      <c r="G317" s="237"/>
      <c r="H317" s="207"/>
      <c r="I317" s="257"/>
      <c r="J317" s="257"/>
      <c r="K317" s="257"/>
      <c r="L317" s="257"/>
      <c r="M317" s="257"/>
      <c r="N317" s="257"/>
      <c r="O317" s="257"/>
      <c r="P317" s="256"/>
      <c r="Q317" s="102"/>
      <c r="R317" s="102"/>
      <c r="S317" s="102"/>
      <c r="U317" s="98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Z317" s="493"/>
      <c r="BE317" s="105"/>
      <c r="BF317" s="105"/>
      <c r="BG317" s="105"/>
      <c r="BH317" s="105"/>
      <c r="BI317" s="105"/>
      <c r="BJ317" s="105"/>
    </row>
    <row r="318" spans="2:62" ht="20.100000000000001" customHeight="1" collapsed="1">
      <c r="B318" s="8">
        <f>B301+1</f>
        <v>19</v>
      </c>
      <c r="C318" s="916"/>
      <c r="D318" s="917"/>
      <c r="E318" s="917"/>
      <c r="F318" s="918"/>
      <c r="G318" s="429"/>
      <c r="H318" s="206">
        <v>1</v>
      </c>
      <c r="I318" s="642">
        <f t="shared" ref="I318" si="248">$H318*SUM(I319:I333)</f>
        <v>0</v>
      </c>
      <c r="J318" s="643">
        <f t="shared" ref="J318:O318" si="249">$H318*SUM(J319:J333)</f>
        <v>0</v>
      </c>
      <c r="K318" s="644">
        <f t="shared" si="249"/>
        <v>0</v>
      </c>
      <c r="L318" s="645">
        <f t="shared" si="249"/>
        <v>0</v>
      </c>
      <c r="M318" s="645">
        <f t="shared" si="249"/>
        <v>0</v>
      </c>
      <c r="N318" s="644">
        <f t="shared" si="249"/>
        <v>0</v>
      </c>
      <c r="O318" s="642">
        <f t="shared" si="249"/>
        <v>0</v>
      </c>
      <c r="P318" s="209">
        <f t="shared" ref="P318:Q318" si="250">$H318*SUM(P319:P333)</f>
        <v>0</v>
      </c>
      <c r="Q318" s="210">
        <f t="shared" si="250"/>
        <v>0</v>
      </c>
      <c r="R318" s="136">
        <f t="shared" ref="R318:R333" si="251">P318*(1+Gewinn)*(1+SicherheitAngebot)</f>
        <v>0</v>
      </c>
      <c r="S318" s="137">
        <f t="shared" ref="S318:S333" si="252">Q318*(1+MGKZ)*(1+Gewinn)*(1+SicherheitAngebot)</f>
        <v>0</v>
      </c>
      <c r="U318" s="10">
        <f>I318*$I$7+J318*$J$7+K318*$K$7+L318*$L$7+M318*$M$7+N318*$N$7+O318*$O$7+R318+S318</f>
        <v>0</v>
      </c>
      <c r="W318" s="646">
        <f t="shared" ref="W318:AB318" si="253">$H318*SUM(W319:W333)</f>
        <v>0</v>
      </c>
      <c r="X318" s="647">
        <f t="shared" si="253"/>
        <v>0</v>
      </c>
      <c r="Y318" s="648">
        <f t="shared" si="253"/>
        <v>0</v>
      </c>
      <c r="Z318" s="649">
        <f t="shared" si="253"/>
        <v>0</v>
      </c>
      <c r="AA318" s="648">
        <f t="shared" si="253"/>
        <v>0</v>
      </c>
      <c r="AB318" s="646">
        <f t="shared" si="253"/>
        <v>0</v>
      </c>
      <c r="AC318" s="258"/>
      <c r="AD318" s="646">
        <f t="shared" ref="AD318:AM318" si="254">$H318*SUM(AD319:AD333)</f>
        <v>0</v>
      </c>
      <c r="AE318" s="647">
        <f t="shared" si="254"/>
        <v>0</v>
      </c>
      <c r="AF318" s="648">
        <f t="shared" si="254"/>
        <v>0</v>
      </c>
      <c r="AG318" s="649">
        <f t="shared" si="254"/>
        <v>0</v>
      </c>
      <c r="AH318" s="648">
        <f t="shared" si="254"/>
        <v>0</v>
      </c>
      <c r="AI318" s="646">
        <f t="shared" si="254"/>
        <v>0</v>
      </c>
      <c r="AJ318" s="258"/>
      <c r="AK318" s="653">
        <f t="shared" si="254"/>
        <v>0</v>
      </c>
      <c r="AL318" s="653">
        <f t="shared" si="254"/>
        <v>0</v>
      </c>
      <c r="AM318" s="653">
        <f t="shared" si="254"/>
        <v>0</v>
      </c>
      <c r="AN318" s="227">
        <f>$H318*SUM(AN319:AN333)*(1+Gewinn)*(1+SicherheitAngebot)</f>
        <v>0</v>
      </c>
      <c r="AO318" s="227">
        <f>$H318*SUM(AO319:AO333)*(1+Gewinn)*(1+SicherheitAngebot)</f>
        <v>0</v>
      </c>
      <c r="AP318" s="227">
        <f>$H318*SUM(AP319:AP333)*(1+Gewinn)*(1+SicherheitAngebot)</f>
        <v>0</v>
      </c>
      <c r="AQ318" s="227">
        <f>$H318*SUM(AQ319:AQ333)*(1+Gewinn)*(1+SicherheitAngebot)</f>
        <v>0</v>
      </c>
      <c r="AR318" s="227">
        <f>$H318*SUM(AR319:AR333)*(1+Gewinn)*(1+SicherheitAngebot)</f>
        <v>0</v>
      </c>
      <c r="AS318" s="262"/>
      <c r="AT318" s="263">
        <f t="shared" si="228"/>
        <v>0</v>
      </c>
      <c r="AU318" s="259"/>
      <c r="AV318" s="491">
        <f>AK318*$AK$7+AL318*$AL$7+AM318*$AM$7+SUM(AN318:AR318)+AT318/Zuschläge_IBN+AT318</f>
        <v>0</v>
      </c>
      <c r="AX318" s="685">
        <f>U318+AV318</f>
        <v>0</v>
      </c>
      <c r="AZ318" s="490">
        <f>IF(H318&gt;0,U318/(1+SicherheitAngebot)*(1+Sicherheit),0)</f>
        <v>0</v>
      </c>
      <c r="BB318" s="490">
        <f>IF(H318&gt;0,AV318/(1+SicherheitAngebot)*(1+Sicherheit),0)</f>
        <v>0</v>
      </c>
      <c r="BD318" s="490">
        <f>AZ318+BB318</f>
        <v>0</v>
      </c>
      <c r="BE318" s="105"/>
      <c r="BF318" s="105"/>
      <c r="BG318" s="105"/>
      <c r="BH318" s="105"/>
      <c r="BI318" s="105"/>
      <c r="BJ318" s="105"/>
    </row>
    <row r="319" spans="2:62" ht="20.100000000000001" hidden="1" customHeight="1" outlineLevel="1">
      <c r="B319" s="99"/>
      <c r="C319" s="908"/>
      <c r="D319" s="909"/>
      <c r="E319" s="909"/>
      <c r="F319" s="910"/>
      <c r="G319" s="890"/>
      <c r="H319" s="901"/>
      <c r="I319" s="152"/>
      <c r="J319" s="152"/>
      <c r="K319" s="152"/>
      <c r="L319" s="152"/>
      <c r="M319" s="152"/>
      <c r="N319" s="152"/>
      <c r="O319" s="152"/>
      <c r="P319" s="153"/>
      <c r="Q319" s="153"/>
      <c r="R319" s="156">
        <f t="shared" si="251"/>
        <v>0</v>
      </c>
      <c r="S319" s="156">
        <f t="shared" si="252"/>
        <v>0</v>
      </c>
      <c r="U319" s="157">
        <f>I319*$I$7+J319*$J$7+K319*$K$7+L319*$L$7+M319*$M$7+N319*$N$7+O319*$O$7+R319+S319</f>
        <v>0</v>
      </c>
      <c r="W319" s="152"/>
      <c r="X319" s="152"/>
      <c r="Y319" s="152"/>
      <c r="Z319" s="152"/>
      <c r="AA319" s="152"/>
      <c r="AB319" s="152"/>
      <c r="AC319" s="347"/>
      <c r="AD319" s="152"/>
      <c r="AE319" s="152"/>
      <c r="AF319" s="152"/>
      <c r="AG319" s="152"/>
      <c r="AH319" s="152"/>
      <c r="AI319" s="152"/>
      <c r="AJ319" s="347"/>
      <c r="AK319" s="152"/>
      <c r="AL319" s="152"/>
      <c r="AM319" s="295"/>
      <c r="AN319" s="228"/>
      <c r="AO319" s="228"/>
      <c r="AP319" s="228"/>
      <c r="AQ319" s="228"/>
      <c r="AR319" s="228"/>
      <c r="AS319" s="348"/>
      <c r="AT319" s="264">
        <f t="shared" si="228"/>
        <v>0</v>
      </c>
      <c r="AU319" s="259"/>
      <c r="AV319" s="265">
        <f t="shared" ref="AV319:AV333" si="255">AK319*$AK$7+AL319*$AL$7+AM319*$AM$7+SUM(AN319:AR319)*(1+Gewinn)*(1+SicherheitAngebot)+AT319/Zuschläge_IBN+AT319</f>
        <v>0</v>
      </c>
      <c r="AX319" s="265">
        <f>U319+AV319</f>
        <v>0</v>
      </c>
      <c r="AZ319" s="492">
        <f t="shared" ref="AZ319:AZ333" si="256">U319/(1+SicherheitAngebot)*(1+Sicherheit)</f>
        <v>0</v>
      </c>
      <c r="BB319" s="492">
        <f t="shared" ref="BB319:BB333" si="257">AV319/(1+SicherheitAngebot)*(1+Sicherheit)</f>
        <v>0</v>
      </c>
      <c r="BD319" s="265">
        <f>AZ319+BB319</f>
        <v>0</v>
      </c>
      <c r="BE319" s="105"/>
      <c r="BF319" s="105"/>
      <c r="BG319" s="105"/>
      <c r="BH319" s="105"/>
      <c r="BI319" s="105"/>
      <c r="BJ319" s="105"/>
    </row>
    <row r="320" spans="2:62" ht="20.100000000000001" hidden="1" customHeight="1" outlineLevel="1">
      <c r="B320" s="100"/>
      <c r="C320" s="908"/>
      <c r="D320" s="909"/>
      <c r="E320" s="909"/>
      <c r="F320" s="910"/>
      <c r="G320" s="890"/>
      <c r="H320" s="891"/>
      <c r="I320" s="152"/>
      <c r="J320" s="152"/>
      <c r="K320" s="152"/>
      <c r="L320" s="152"/>
      <c r="M320" s="152"/>
      <c r="N320" s="152"/>
      <c r="O320" s="152"/>
      <c r="P320" s="153"/>
      <c r="Q320" s="153"/>
      <c r="R320" s="156">
        <f t="shared" si="251"/>
        <v>0</v>
      </c>
      <c r="S320" s="156">
        <f t="shared" si="252"/>
        <v>0</v>
      </c>
      <c r="U320" s="157">
        <f t="shared" ref="U320:U333" si="258">I320*$I$7+J320*$J$7+K320*$K$7+L320*$L$7+M320*$M$7+N320*$N$7+O320*$O$7+R320+S320</f>
        <v>0</v>
      </c>
      <c r="W320" s="152"/>
      <c r="X320" s="152"/>
      <c r="Y320" s="152"/>
      <c r="Z320" s="152"/>
      <c r="AA320" s="152"/>
      <c r="AB320" s="152"/>
      <c r="AC320" s="347"/>
      <c r="AD320" s="152"/>
      <c r="AE320" s="152"/>
      <c r="AF320" s="152"/>
      <c r="AG320" s="152"/>
      <c r="AH320" s="152"/>
      <c r="AI320" s="152"/>
      <c r="AJ320" s="347"/>
      <c r="AK320" s="152"/>
      <c r="AL320" s="152"/>
      <c r="AM320" s="295"/>
      <c r="AN320" s="228"/>
      <c r="AO320" s="228"/>
      <c r="AP320" s="228"/>
      <c r="AQ320" s="228"/>
      <c r="AR320" s="228"/>
      <c r="AS320" s="348"/>
      <c r="AT320" s="264">
        <f t="shared" si="228"/>
        <v>0</v>
      </c>
      <c r="AU320" s="259"/>
      <c r="AV320" s="265">
        <f t="shared" si="255"/>
        <v>0</v>
      </c>
      <c r="AX320" s="265">
        <f t="shared" ref="AX320:AX333" si="259">U320+AV320</f>
        <v>0</v>
      </c>
      <c r="AZ320" s="492">
        <f t="shared" si="256"/>
        <v>0</v>
      </c>
      <c r="BB320" s="492">
        <f t="shared" si="257"/>
        <v>0</v>
      </c>
      <c r="BD320" s="265">
        <f t="shared" ref="BD320:BD333" si="260">AZ320+BB320</f>
        <v>0</v>
      </c>
      <c r="BE320" s="105"/>
      <c r="BF320" s="105"/>
      <c r="BG320" s="105"/>
      <c r="BH320" s="105"/>
      <c r="BI320" s="105"/>
      <c r="BJ320" s="105"/>
    </row>
    <row r="321" spans="2:62" ht="20.100000000000001" hidden="1" customHeight="1" outlineLevel="1">
      <c r="B321" s="100"/>
      <c r="C321" s="908"/>
      <c r="D321" s="909"/>
      <c r="E321" s="909"/>
      <c r="F321" s="910"/>
      <c r="G321" s="890"/>
      <c r="H321" s="891"/>
      <c r="I321" s="152"/>
      <c r="J321" s="152"/>
      <c r="K321" s="152"/>
      <c r="L321" s="152"/>
      <c r="M321" s="152"/>
      <c r="N321" s="152"/>
      <c r="O321" s="152"/>
      <c r="P321" s="153"/>
      <c r="Q321" s="153"/>
      <c r="R321" s="156">
        <f t="shared" si="251"/>
        <v>0</v>
      </c>
      <c r="S321" s="156">
        <f t="shared" si="252"/>
        <v>0</v>
      </c>
      <c r="U321" s="157">
        <f t="shared" si="258"/>
        <v>0</v>
      </c>
      <c r="W321" s="152"/>
      <c r="X321" s="152"/>
      <c r="Y321" s="152"/>
      <c r="Z321" s="152"/>
      <c r="AA321" s="152"/>
      <c r="AB321" s="152"/>
      <c r="AC321" s="347"/>
      <c r="AD321" s="152"/>
      <c r="AE321" s="152"/>
      <c r="AF321" s="152"/>
      <c r="AG321" s="152"/>
      <c r="AH321" s="152"/>
      <c r="AI321" s="152"/>
      <c r="AJ321" s="347"/>
      <c r="AK321" s="152"/>
      <c r="AL321" s="152"/>
      <c r="AM321" s="295"/>
      <c r="AN321" s="228"/>
      <c r="AO321" s="228"/>
      <c r="AP321" s="228"/>
      <c r="AQ321" s="228"/>
      <c r="AR321" s="228"/>
      <c r="AS321" s="348"/>
      <c r="AT321" s="264">
        <f t="shared" si="228"/>
        <v>0</v>
      </c>
      <c r="AU321" s="259"/>
      <c r="AV321" s="265">
        <f t="shared" si="255"/>
        <v>0</v>
      </c>
      <c r="AX321" s="265">
        <f t="shared" si="259"/>
        <v>0</v>
      </c>
      <c r="AZ321" s="492">
        <f t="shared" si="256"/>
        <v>0</v>
      </c>
      <c r="BB321" s="492">
        <f t="shared" si="257"/>
        <v>0</v>
      </c>
      <c r="BD321" s="265">
        <f t="shared" si="260"/>
        <v>0</v>
      </c>
      <c r="BE321" s="105"/>
      <c r="BF321" s="105"/>
      <c r="BG321" s="105"/>
      <c r="BH321" s="105"/>
      <c r="BI321" s="105"/>
      <c r="BJ321" s="105"/>
    </row>
    <row r="322" spans="2:62" ht="20.100000000000001" hidden="1" customHeight="1" outlineLevel="1">
      <c r="B322" s="100"/>
      <c r="C322" s="908"/>
      <c r="D322" s="909"/>
      <c r="E322" s="909"/>
      <c r="F322" s="910"/>
      <c r="G322" s="890"/>
      <c r="H322" s="891"/>
      <c r="I322" s="152"/>
      <c r="J322" s="152"/>
      <c r="K322" s="152"/>
      <c r="L322" s="152"/>
      <c r="M322" s="152"/>
      <c r="N322" s="152"/>
      <c r="O322" s="152"/>
      <c r="P322" s="153"/>
      <c r="Q322" s="153"/>
      <c r="R322" s="156">
        <f t="shared" si="251"/>
        <v>0</v>
      </c>
      <c r="S322" s="156">
        <f t="shared" si="252"/>
        <v>0</v>
      </c>
      <c r="U322" s="157">
        <f t="shared" si="258"/>
        <v>0</v>
      </c>
      <c r="W322" s="152"/>
      <c r="X322" s="152"/>
      <c r="Y322" s="152"/>
      <c r="Z322" s="152"/>
      <c r="AA322" s="152"/>
      <c r="AB322" s="152"/>
      <c r="AC322" s="347"/>
      <c r="AD322" s="152"/>
      <c r="AE322" s="152"/>
      <c r="AF322" s="152"/>
      <c r="AG322" s="152"/>
      <c r="AH322" s="152"/>
      <c r="AI322" s="152"/>
      <c r="AJ322" s="347"/>
      <c r="AK322" s="152"/>
      <c r="AL322" s="152"/>
      <c r="AM322" s="295"/>
      <c r="AN322" s="228"/>
      <c r="AO322" s="228"/>
      <c r="AP322" s="228"/>
      <c r="AQ322" s="228"/>
      <c r="AR322" s="228"/>
      <c r="AS322" s="348"/>
      <c r="AT322" s="264">
        <f t="shared" si="228"/>
        <v>0</v>
      </c>
      <c r="AU322" s="259"/>
      <c r="AV322" s="265">
        <f t="shared" si="255"/>
        <v>0</v>
      </c>
      <c r="AX322" s="265">
        <f t="shared" si="259"/>
        <v>0</v>
      </c>
      <c r="AZ322" s="492">
        <f t="shared" si="256"/>
        <v>0</v>
      </c>
      <c r="BB322" s="492">
        <f t="shared" si="257"/>
        <v>0</v>
      </c>
      <c r="BD322" s="265">
        <f t="shared" si="260"/>
        <v>0</v>
      </c>
      <c r="BE322" s="105"/>
      <c r="BF322" s="105"/>
      <c r="BG322" s="105"/>
      <c r="BH322" s="105"/>
      <c r="BI322" s="105"/>
      <c r="BJ322" s="105"/>
    </row>
    <row r="323" spans="2:62" ht="20.100000000000001" hidden="1" customHeight="1" outlineLevel="1">
      <c r="B323" s="100"/>
      <c r="C323" s="908"/>
      <c r="D323" s="909"/>
      <c r="E323" s="909"/>
      <c r="F323" s="910"/>
      <c r="G323" s="890"/>
      <c r="H323" s="891"/>
      <c r="I323" s="152"/>
      <c r="J323" s="152"/>
      <c r="K323" s="152"/>
      <c r="L323" s="152"/>
      <c r="M323" s="152"/>
      <c r="N323" s="152"/>
      <c r="O323" s="152"/>
      <c r="P323" s="153"/>
      <c r="Q323" s="153"/>
      <c r="R323" s="156">
        <f t="shared" si="251"/>
        <v>0</v>
      </c>
      <c r="S323" s="156">
        <f t="shared" si="252"/>
        <v>0</v>
      </c>
      <c r="U323" s="157">
        <f t="shared" si="258"/>
        <v>0</v>
      </c>
      <c r="W323" s="152"/>
      <c r="X323" s="152"/>
      <c r="Y323" s="152"/>
      <c r="Z323" s="152"/>
      <c r="AA323" s="152"/>
      <c r="AB323" s="152"/>
      <c r="AC323" s="347"/>
      <c r="AD323" s="152"/>
      <c r="AE323" s="152"/>
      <c r="AF323" s="152"/>
      <c r="AG323" s="152"/>
      <c r="AH323" s="152"/>
      <c r="AI323" s="152"/>
      <c r="AJ323" s="347"/>
      <c r="AK323" s="152"/>
      <c r="AL323" s="152"/>
      <c r="AM323" s="295"/>
      <c r="AN323" s="228"/>
      <c r="AO323" s="228"/>
      <c r="AP323" s="228"/>
      <c r="AQ323" s="228"/>
      <c r="AR323" s="228"/>
      <c r="AS323" s="348"/>
      <c r="AT323" s="264">
        <f t="shared" si="228"/>
        <v>0</v>
      </c>
      <c r="AU323" s="259"/>
      <c r="AV323" s="265">
        <f t="shared" si="255"/>
        <v>0</v>
      </c>
      <c r="AX323" s="265">
        <f t="shared" si="259"/>
        <v>0</v>
      </c>
      <c r="AZ323" s="492">
        <f t="shared" si="256"/>
        <v>0</v>
      </c>
      <c r="BB323" s="492">
        <f t="shared" si="257"/>
        <v>0</v>
      </c>
      <c r="BD323" s="265">
        <f t="shared" si="260"/>
        <v>0</v>
      </c>
      <c r="BE323" s="105"/>
      <c r="BF323" s="105"/>
      <c r="BG323" s="105"/>
      <c r="BH323" s="105"/>
      <c r="BI323" s="105"/>
      <c r="BJ323" s="105"/>
    </row>
    <row r="324" spans="2:62" ht="20.100000000000001" hidden="1" customHeight="1" outlineLevel="1">
      <c r="B324" s="100"/>
      <c r="C324" s="908"/>
      <c r="D324" s="909"/>
      <c r="E324" s="909"/>
      <c r="F324" s="910"/>
      <c r="G324" s="890"/>
      <c r="H324" s="891"/>
      <c r="I324" s="152"/>
      <c r="J324" s="152"/>
      <c r="K324" s="152"/>
      <c r="L324" s="152"/>
      <c r="M324" s="152"/>
      <c r="N324" s="152"/>
      <c r="O324" s="152"/>
      <c r="P324" s="153"/>
      <c r="Q324" s="153"/>
      <c r="R324" s="156">
        <f t="shared" si="251"/>
        <v>0</v>
      </c>
      <c r="S324" s="156">
        <f t="shared" si="252"/>
        <v>0</v>
      </c>
      <c r="U324" s="157">
        <f t="shared" si="258"/>
        <v>0</v>
      </c>
      <c r="W324" s="152"/>
      <c r="X324" s="152"/>
      <c r="Y324" s="152"/>
      <c r="Z324" s="152"/>
      <c r="AA324" s="152"/>
      <c r="AB324" s="152"/>
      <c r="AC324" s="347"/>
      <c r="AD324" s="152"/>
      <c r="AE324" s="152"/>
      <c r="AF324" s="152"/>
      <c r="AG324" s="152"/>
      <c r="AH324" s="152"/>
      <c r="AI324" s="152"/>
      <c r="AJ324" s="347"/>
      <c r="AK324" s="152"/>
      <c r="AL324" s="152"/>
      <c r="AM324" s="295"/>
      <c r="AN324" s="228"/>
      <c r="AO324" s="228"/>
      <c r="AP324" s="228"/>
      <c r="AQ324" s="228"/>
      <c r="AR324" s="228"/>
      <c r="AS324" s="348"/>
      <c r="AT324" s="264">
        <f t="shared" si="228"/>
        <v>0</v>
      </c>
      <c r="AU324" s="259"/>
      <c r="AV324" s="265">
        <f t="shared" si="255"/>
        <v>0</v>
      </c>
      <c r="AX324" s="265">
        <f t="shared" si="259"/>
        <v>0</v>
      </c>
      <c r="AZ324" s="492">
        <f t="shared" si="256"/>
        <v>0</v>
      </c>
      <c r="BB324" s="492">
        <f t="shared" si="257"/>
        <v>0</v>
      </c>
      <c r="BD324" s="265">
        <f t="shared" si="260"/>
        <v>0</v>
      </c>
      <c r="BE324" s="105"/>
      <c r="BF324" s="105"/>
      <c r="BG324" s="105"/>
      <c r="BH324" s="105"/>
      <c r="BI324" s="105"/>
      <c r="BJ324" s="105"/>
    </row>
    <row r="325" spans="2:62" ht="20.100000000000001" hidden="1" customHeight="1" outlineLevel="1">
      <c r="B325" s="100"/>
      <c r="C325" s="908"/>
      <c r="D325" s="909"/>
      <c r="E325" s="909"/>
      <c r="F325" s="910"/>
      <c r="G325" s="890"/>
      <c r="H325" s="891"/>
      <c r="I325" s="152"/>
      <c r="J325" s="152"/>
      <c r="K325" s="152"/>
      <c r="L325" s="152"/>
      <c r="M325" s="152"/>
      <c r="N325" s="152"/>
      <c r="O325" s="152"/>
      <c r="P325" s="153"/>
      <c r="Q325" s="153"/>
      <c r="R325" s="156">
        <f t="shared" si="251"/>
        <v>0</v>
      </c>
      <c r="S325" s="156">
        <f t="shared" si="252"/>
        <v>0</v>
      </c>
      <c r="U325" s="157">
        <f t="shared" si="258"/>
        <v>0</v>
      </c>
      <c r="W325" s="152"/>
      <c r="X325" s="152"/>
      <c r="Y325" s="152"/>
      <c r="Z325" s="152"/>
      <c r="AA325" s="152"/>
      <c r="AB325" s="152"/>
      <c r="AC325" s="347"/>
      <c r="AD325" s="152"/>
      <c r="AE325" s="152"/>
      <c r="AF325" s="152"/>
      <c r="AG325" s="152"/>
      <c r="AH325" s="152"/>
      <c r="AI325" s="152"/>
      <c r="AJ325" s="347"/>
      <c r="AK325" s="152"/>
      <c r="AL325" s="152"/>
      <c r="AM325" s="295"/>
      <c r="AN325" s="228"/>
      <c r="AO325" s="228"/>
      <c r="AP325" s="228"/>
      <c r="AQ325" s="228"/>
      <c r="AR325" s="228"/>
      <c r="AS325" s="348"/>
      <c r="AT325" s="264">
        <f t="shared" si="228"/>
        <v>0</v>
      </c>
      <c r="AU325" s="259"/>
      <c r="AV325" s="265">
        <f t="shared" si="255"/>
        <v>0</v>
      </c>
      <c r="AX325" s="265">
        <f t="shared" si="259"/>
        <v>0</v>
      </c>
      <c r="AZ325" s="492">
        <f t="shared" si="256"/>
        <v>0</v>
      </c>
      <c r="BB325" s="492">
        <f t="shared" si="257"/>
        <v>0</v>
      </c>
      <c r="BD325" s="265">
        <f t="shared" si="260"/>
        <v>0</v>
      </c>
      <c r="BE325" s="105"/>
      <c r="BF325" s="105"/>
      <c r="BG325" s="105"/>
      <c r="BH325" s="105"/>
      <c r="BI325" s="105"/>
      <c r="BJ325" s="105"/>
    </row>
    <row r="326" spans="2:62" ht="20.100000000000001" hidden="1" customHeight="1" outlineLevel="1">
      <c r="B326" s="100"/>
      <c r="C326" s="908"/>
      <c r="D326" s="909"/>
      <c r="E326" s="909"/>
      <c r="F326" s="910"/>
      <c r="G326" s="890"/>
      <c r="H326" s="891"/>
      <c r="I326" s="152"/>
      <c r="J326" s="152"/>
      <c r="K326" s="152"/>
      <c r="L326" s="152"/>
      <c r="M326" s="152"/>
      <c r="N326" s="152"/>
      <c r="O326" s="152"/>
      <c r="P326" s="153"/>
      <c r="Q326" s="153"/>
      <c r="R326" s="156">
        <f t="shared" si="251"/>
        <v>0</v>
      </c>
      <c r="S326" s="156">
        <f t="shared" si="252"/>
        <v>0</v>
      </c>
      <c r="U326" s="157">
        <f t="shared" si="258"/>
        <v>0</v>
      </c>
      <c r="W326" s="152"/>
      <c r="X326" s="152"/>
      <c r="Y326" s="152"/>
      <c r="Z326" s="152"/>
      <c r="AA326" s="152"/>
      <c r="AB326" s="152"/>
      <c r="AC326" s="347"/>
      <c r="AD326" s="152"/>
      <c r="AE326" s="152"/>
      <c r="AF326" s="152"/>
      <c r="AG326" s="152"/>
      <c r="AH326" s="152"/>
      <c r="AI326" s="152"/>
      <c r="AJ326" s="347"/>
      <c r="AK326" s="152"/>
      <c r="AL326" s="152"/>
      <c r="AM326" s="295"/>
      <c r="AN326" s="228"/>
      <c r="AO326" s="228"/>
      <c r="AP326" s="228"/>
      <c r="AQ326" s="228"/>
      <c r="AR326" s="228"/>
      <c r="AS326" s="348"/>
      <c r="AT326" s="264">
        <f t="shared" si="228"/>
        <v>0</v>
      </c>
      <c r="AU326" s="259"/>
      <c r="AV326" s="265">
        <f t="shared" si="255"/>
        <v>0</v>
      </c>
      <c r="AX326" s="265">
        <f t="shared" si="259"/>
        <v>0</v>
      </c>
      <c r="AZ326" s="492">
        <f t="shared" si="256"/>
        <v>0</v>
      </c>
      <c r="BB326" s="492">
        <f t="shared" si="257"/>
        <v>0</v>
      </c>
      <c r="BD326" s="265">
        <f t="shared" si="260"/>
        <v>0</v>
      </c>
      <c r="BE326" s="105"/>
      <c r="BF326" s="105"/>
      <c r="BG326" s="105"/>
      <c r="BH326" s="105"/>
      <c r="BI326" s="105"/>
      <c r="BJ326" s="105"/>
    </row>
    <row r="327" spans="2:62" ht="20.100000000000001" hidden="1" customHeight="1" outlineLevel="1">
      <c r="B327" s="100"/>
      <c r="C327" s="908"/>
      <c r="D327" s="909"/>
      <c r="E327" s="909"/>
      <c r="F327" s="910"/>
      <c r="G327" s="890"/>
      <c r="H327" s="891"/>
      <c r="I327" s="152"/>
      <c r="J327" s="152"/>
      <c r="K327" s="152"/>
      <c r="L327" s="152"/>
      <c r="M327" s="152"/>
      <c r="N327" s="152"/>
      <c r="O327" s="152"/>
      <c r="P327" s="153"/>
      <c r="Q327" s="153"/>
      <c r="R327" s="156">
        <f t="shared" si="251"/>
        <v>0</v>
      </c>
      <c r="S327" s="156">
        <f t="shared" si="252"/>
        <v>0</v>
      </c>
      <c r="U327" s="157">
        <f t="shared" si="258"/>
        <v>0</v>
      </c>
      <c r="W327" s="152"/>
      <c r="X327" s="152"/>
      <c r="Y327" s="152"/>
      <c r="Z327" s="152"/>
      <c r="AA327" s="152"/>
      <c r="AB327" s="152"/>
      <c r="AC327" s="347"/>
      <c r="AD327" s="152"/>
      <c r="AE327" s="152"/>
      <c r="AF327" s="152"/>
      <c r="AG327" s="152"/>
      <c r="AH327" s="152"/>
      <c r="AI327" s="152"/>
      <c r="AJ327" s="347"/>
      <c r="AK327" s="152"/>
      <c r="AL327" s="152"/>
      <c r="AM327" s="295"/>
      <c r="AN327" s="228"/>
      <c r="AO327" s="228"/>
      <c r="AP327" s="228"/>
      <c r="AQ327" s="228"/>
      <c r="AR327" s="228"/>
      <c r="AS327" s="348"/>
      <c r="AT327" s="264">
        <f t="shared" si="228"/>
        <v>0</v>
      </c>
      <c r="AU327" s="259"/>
      <c r="AV327" s="265">
        <f t="shared" si="255"/>
        <v>0</v>
      </c>
      <c r="AX327" s="265">
        <f t="shared" si="259"/>
        <v>0</v>
      </c>
      <c r="AZ327" s="492">
        <f t="shared" si="256"/>
        <v>0</v>
      </c>
      <c r="BB327" s="492">
        <f t="shared" si="257"/>
        <v>0</v>
      </c>
      <c r="BD327" s="265">
        <f t="shared" si="260"/>
        <v>0</v>
      </c>
      <c r="BE327" s="105"/>
      <c r="BF327" s="105"/>
      <c r="BG327" s="105"/>
      <c r="BH327" s="105"/>
      <c r="BI327" s="105"/>
      <c r="BJ327" s="105"/>
    </row>
    <row r="328" spans="2:62" ht="20.100000000000001" hidden="1" customHeight="1" outlineLevel="1">
      <c r="B328" s="100"/>
      <c r="C328" s="908"/>
      <c r="D328" s="909"/>
      <c r="E328" s="909"/>
      <c r="F328" s="910"/>
      <c r="G328" s="890"/>
      <c r="H328" s="891"/>
      <c r="I328" s="152"/>
      <c r="J328" s="152"/>
      <c r="K328" s="152"/>
      <c r="L328" s="152"/>
      <c r="M328" s="152"/>
      <c r="N328" s="152"/>
      <c r="O328" s="152"/>
      <c r="P328" s="153"/>
      <c r="Q328" s="153"/>
      <c r="R328" s="156">
        <f t="shared" si="251"/>
        <v>0</v>
      </c>
      <c r="S328" s="156">
        <f t="shared" si="252"/>
        <v>0</v>
      </c>
      <c r="U328" s="157">
        <f t="shared" si="258"/>
        <v>0</v>
      </c>
      <c r="W328" s="152"/>
      <c r="X328" s="152"/>
      <c r="Y328" s="152"/>
      <c r="Z328" s="152"/>
      <c r="AA328" s="152"/>
      <c r="AB328" s="152"/>
      <c r="AC328" s="347"/>
      <c r="AD328" s="152"/>
      <c r="AE328" s="152"/>
      <c r="AF328" s="152"/>
      <c r="AG328" s="152"/>
      <c r="AH328" s="152"/>
      <c r="AI328" s="152"/>
      <c r="AJ328" s="347"/>
      <c r="AK328" s="152"/>
      <c r="AL328" s="152"/>
      <c r="AM328" s="295"/>
      <c r="AN328" s="228"/>
      <c r="AO328" s="228"/>
      <c r="AP328" s="228"/>
      <c r="AQ328" s="228"/>
      <c r="AR328" s="228"/>
      <c r="AS328" s="348"/>
      <c r="AT328" s="264">
        <f t="shared" si="228"/>
        <v>0</v>
      </c>
      <c r="AU328" s="259"/>
      <c r="AV328" s="265">
        <f t="shared" si="255"/>
        <v>0</v>
      </c>
      <c r="AX328" s="265">
        <f t="shared" si="259"/>
        <v>0</v>
      </c>
      <c r="AZ328" s="492">
        <f t="shared" si="256"/>
        <v>0</v>
      </c>
      <c r="BB328" s="492">
        <f t="shared" si="257"/>
        <v>0</v>
      </c>
      <c r="BD328" s="265">
        <f t="shared" si="260"/>
        <v>0</v>
      </c>
      <c r="BE328" s="105"/>
      <c r="BF328" s="105"/>
      <c r="BG328" s="105"/>
      <c r="BH328" s="105"/>
      <c r="BI328" s="105"/>
      <c r="BJ328" s="105"/>
    </row>
    <row r="329" spans="2:62" ht="20.100000000000001" hidden="1" customHeight="1" outlineLevel="1">
      <c r="B329" s="100"/>
      <c r="C329" s="908"/>
      <c r="D329" s="909"/>
      <c r="E329" s="909"/>
      <c r="F329" s="910"/>
      <c r="G329" s="890"/>
      <c r="H329" s="891"/>
      <c r="I329" s="152"/>
      <c r="J329" s="152"/>
      <c r="K329" s="152"/>
      <c r="L329" s="152"/>
      <c r="M329" s="152"/>
      <c r="N329" s="152"/>
      <c r="O329" s="152"/>
      <c r="P329" s="153"/>
      <c r="Q329" s="153"/>
      <c r="R329" s="156">
        <f t="shared" si="251"/>
        <v>0</v>
      </c>
      <c r="S329" s="156">
        <f t="shared" si="252"/>
        <v>0</v>
      </c>
      <c r="U329" s="157">
        <f t="shared" si="258"/>
        <v>0</v>
      </c>
      <c r="W329" s="152"/>
      <c r="X329" s="152"/>
      <c r="Y329" s="152"/>
      <c r="Z329" s="152"/>
      <c r="AA329" s="152"/>
      <c r="AB329" s="152"/>
      <c r="AC329" s="347"/>
      <c r="AD329" s="152"/>
      <c r="AE329" s="152"/>
      <c r="AF329" s="152"/>
      <c r="AG329" s="152"/>
      <c r="AH329" s="152"/>
      <c r="AI329" s="152"/>
      <c r="AJ329" s="347"/>
      <c r="AK329" s="152"/>
      <c r="AL329" s="152"/>
      <c r="AM329" s="295"/>
      <c r="AN329" s="228"/>
      <c r="AO329" s="228"/>
      <c r="AP329" s="228"/>
      <c r="AQ329" s="228"/>
      <c r="AR329" s="228"/>
      <c r="AS329" s="348"/>
      <c r="AT329" s="264">
        <f t="shared" si="228"/>
        <v>0</v>
      </c>
      <c r="AU329" s="259"/>
      <c r="AV329" s="265">
        <f t="shared" si="255"/>
        <v>0</v>
      </c>
      <c r="AX329" s="265">
        <f t="shared" si="259"/>
        <v>0</v>
      </c>
      <c r="AZ329" s="492">
        <f t="shared" si="256"/>
        <v>0</v>
      </c>
      <c r="BB329" s="492">
        <f t="shared" si="257"/>
        <v>0</v>
      </c>
      <c r="BD329" s="265">
        <f t="shared" si="260"/>
        <v>0</v>
      </c>
      <c r="BE329" s="105"/>
      <c r="BF329" s="105"/>
      <c r="BG329" s="105"/>
      <c r="BH329" s="105"/>
      <c r="BI329" s="105"/>
      <c r="BJ329" s="105"/>
    </row>
    <row r="330" spans="2:62" ht="20.100000000000001" hidden="1" customHeight="1" outlineLevel="1">
      <c r="B330" s="100"/>
      <c r="C330" s="908"/>
      <c r="D330" s="909"/>
      <c r="E330" s="909"/>
      <c r="F330" s="910"/>
      <c r="G330" s="890"/>
      <c r="H330" s="891"/>
      <c r="I330" s="152"/>
      <c r="J330" s="152"/>
      <c r="K330" s="152"/>
      <c r="L330" s="152"/>
      <c r="M330" s="152"/>
      <c r="N330" s="152"/>
      <c r="O330" s="152"/>
      <c r="P330" s="153"/>
      <c r="Q330" s="153"/>
      <c r="R330" s="156">
        <f t="shared" si="251"/>
        <v>0</v>
      </c>
      <c r="S330" s="156">
        <f t="shared" si="252"/>
        <v>0</v>
      </c>
      <c r="U330" s="157">
        <f t="shared" si="258"/>
        <v>0</v>
      </c>
      <c r="W330" s="152"/>
      <c r="X330" s="152"/>
      <c r="Y330" s="152"/>
      <c r="Z330" s="152"/>
      <c r="AA330" s="152"/>
      <c r="AB330" s="152"/>
      <c r="AC330" s="347"/>
      <c r="AD330" s="152"/>
      <c r="AE330" s="152"/>
      <c r="AF330" s="152"/>
      <c r="AG330" s="152"/>
      <c r="AH330" s="152"/>
      <c r="AI330" s="152"/>
      <c r="AJ330" s="347"/>
      <c r="AK330" s="152"/>
      <c r="AL330" s="152"/>
      <c r="AM330" s="295"/>
      <c r="AN330" s="228"/>
      <c r="AO330" s="228"/>
      <c r="AP330" s="228"/>
      <c r="AQ330" s="228"/>
      <c r="AR330" s="228"/>
      <c r="AS330" s="348"/>
      <c r="AT330" s="264">
        <f t="shared" si="228"/>
        <v>0</v>
      </c>
      <c r="AU330" s="259"/>
      <c r="AV330" s="265">
        <f t="shared" si="255"/>
        <v>0</v>
      </c>
      <c r="AX330" s="265">
        <f t="shared" si="259"/>
        <v>0</v>
      </c>
      <c r="AZ330" s="492">
        <f t="shared" si="256"/>
        <v>0</v>
      </c>
      <c r="BB330" s="492">
        <f t="shared" si="257"/>
        <v>0</v>
      </c>
      <c r="BD330" s="265">
        <f t="shared" si="260"/>
        <v>0</v>
      </c>
      <c r="BE330" s="105"/>
      <c r="BF330" s="105"/>
      <c r="BG330" s="105"/>
      <c r="BH330" s="105"/>
      <c r="BI330" s="105"/>
      <c r="BJ330" s="105"/>
    </row>
    <row r="331" spans="2:62" ht="20.100000000000001" hidden="1" customHeight="1" outlineLevel="1">
      <c r="B331" s="100"/>
      <c r="C331" s="908"/>
      <c r="D331" s="909"/>
      <c r="E331" s="909"/>
      <c r="F331" s="910"/>
      <c r="G331" s="890"/>
      <c r="H331" s="891"/>
      <c r="I331" s="152"/>
      <c r="J331" s="152"/>
      <c r="K331" s="152"/>
      <c r="L331" s="152"/>
      <c r="M331" s="152"/>
      <c r="N331" s="152"/>
      <c r="O331" s="152"/>
      <c r="P331" s="153"/>
      <c r="Q331" s="153"/>
      <c r="R331" s="156">
        <f t="shared" si="251"/>
        <v>0</v>
      </c>
      <c r="S331" s="156">
        <f t="shared" si="252"/>
        <v>0</v>
      </c>
      <c r="U331" s="157">
        <f t="shared" si="258"/>
        <v>0</v>
      </c>
      <c r="W331" s="152"/>
      <c r="X331" s="152"/>
      <c r="Y331" s="152"/>
      <c r="Z331" s="152"/>
      <c r="AA331" s="152"/>
      <c r="AB331" s="152"/>
      <c r="AC331" s="347"/>
      <c r="AD331" s="152"/>
      <c r="AE331" s="152"/>
      <c r="AF331" s="152"/>
      <c r="AG331" s="152"/>
      <c r="AH331" s="152"/>
      <c r="AI331" s="152"/>
      <c r="AJ331" s="347"/>
      <c r="AK331" s="152"/>
      <c r="AL331" s="152"/>
      <c r="AM331" s="295"/>
      <c r="AN331" s="228"/>
      <c r="AO331" s="228"/>
      <c r="AP331" s="228"/>
      <c r="AQ331" s="228"/>
      <c r="AR331" s="228"/>
      <c r="AS331" s="348"/>
      <c r="AT331" s="264">
        <f t="shared" si="228"/>
        <v>0</v>
      </c>
      <c r="AU331" s="259"/>
      <c r="AV331" s="265">
        <f t="shared" si="255"/>
        <v>0</v>
      </c>
      <c r="AX331" s="265">
        <f t="shared" si="259"/>
        <v>0</v>
      </c>
      <c r="AZ331" s="492">
        <f t="shared" si="256"/>
        <v>0</v>
      </c>
      <c r="BB331" s="492">
        <f t="shared" si="257"/>
        <v>0</v>
      </c>
      <c r="BD331" s="265">
        <f t="shared" si="260"/>
        <v>0</v>
      </c>
      <c r="BE331" s="105"/>
      <c r="BF331" s="105"/>
      <c r="BG331" s="105"/>
      <c r="BH331" s="105"/>
      <c r="BI331" s="105"/>
      <c r="BJ331" s="105"/>
    </row>
    <row r="332" spans="2:62" ht="20.100000000000001" hidden="1" customHeight="1" outlineLevel="1">
      <c r="B332" s="100"/>
      <c r="C332" s="908"/>
      <c r="D332" s="909"/>
      <c r="E332" s="909"/>
      <c r="F332" s="910"/>
      <c r="G332" s="890"/>
      <c r="H332" s="891"/>
      <c r="I332" s="152"/>
      <c r="J332" s="152"/>
      <c r="K332" s="152"/>
      <c r="L332" s="152"/>
      <c r="M332" s="152"/>
      <c r="N332" s="152"/>
      <c r="O332" s="152"/>
      <c r="P332" s="153"/>
      <c r="Q332" s="153"/>
      <c r="R332" s="156">
        <f t="shared" si="251"/>
        <v>0</v>
      </c>
      <c r="S332" s="156">
        <f t="shared" si="252"/>
        <v>0</v>
      </c>
      <c r="U332" s="157">
        <f t="shared" si="258"/>
        <v>0</v>
      </c>
      <c r="W332" s="152"/>
      <c r="X332" s="152"/>
      <c r="Y332" s="152"/>
      <c r="Z332" s="152"/>
      <c r="AA332" s="152"/>
      <c r="AB332" s="152"/>
      <c r="AC332" s="347"/>
      <c r="AD332" s="152"/>
      <c r="AE332" s="152"/>
      <c r="AF332" s="152"/>
      <c r="AG332" s="152"/>
      <c r="AH332" s="152"/>
      <c r="AI332" s="152"/>
      <c r="AJ332" s="347"/>
      <c r="AK332" s="152"/>
      <c r="AL332" s="152"/>
      <c r="AM332" s="295"/>
      <c r="AN332" s="228"/>
      <c r="AO332" s="228"/>
      <c r="AP332" s="228"/>
      <c r="AQ332" s="228"/>
      <c r="AR332" s="228"/>
      <c r="AS332" s="348"/>
      <c r="AT332" s="264">
        <f t="shared" si="228"/>
        <v>0</v>
      </c>
      <c r="AU332" s="259"/>
      <c r="AV332" s="265">
        <f t="shared" si="255"/>
        <v>0</v>
      </c>
      <c r="AX332" s="265">
        <f t="shared" si="259"/>
        <v>0</v>
      </c>
      <c r="AZ332" s="492">
        <f t="shared" si="256"/>
        <v>0</v>
      </c>
      <c r="BB332" s="492">
        <f t="shared" si="257"/>
        <v>0</v>
      </c>
      <c r="BD332" s="265">
        <f t="shared" si="260"/>
        <v>0</v>
      </c>
      <c r="BE332" s="105"/>
      <c r="BF332" s="105"/>
      <c r="BG332" s="105"/>
      <c r="BH332" s="105"/>
      <c r="BI332" s="105"/>
      <c r="BJ332" s="105"/>
    </row>
    <row r="333" spans="2:62" ht="20.100000000000001" hidden="1" customHeight="1" outlineLevel="1">
      <c r="B333" s="100"/>
      <c r="C333" s="908"/>
      <c r="D333" s="909"/>
      <c r="E333" s="909"/>
      <c r="F333" s="910"/>
      <c r="G333" s="890"/>
      <c r="H333" s="891"/>
      <c r="I333" s="152"/>
      <c r="J333" s="152"/>
      <c r="K333" s="152"/>
      <c r="L333" s="152"/>
      <c r="M333" s="152"/>
      <c r="N333" s="152"/>
      <c r="O333" s="152"/>
      <c r="P333" s="153"/>
      <c r="Q333" s="153"/>
      <c r="R333" s="156">
        <f t="shared" si="251"/>
        <v>0</v>
      </c>
      <c r="S333" s="156">
        <f t="shared" si="252"/>
        <v>0</v>
      </c>
      <c r="U333" s="157">
        <f t="shared" si="258"/>
        <v>0</v>
      </c>
      <c r="W333" s="152"/>
      <c r="X333" s="152"/>
      <c r="Y333" s="152"/>
      <c r="Z333" s="152"/>
      <c r="AA333" s="152"/>
      <c r="AB333" s="152"/>
      <c r="AC333" s="347"/>
      <c r="AD333" s="152"/>
      <c r="AE333" s="152"/>
      <c r="AF333" s="152"/>
      <c r="AG333" s="152"/>
      <c r="AH333" s="152"/>
      <c r="AI333" s="152"/>
      <c r="AJ333" s="347"/>
      <c r="AK333" s="152"/>
      <c r="AL333" s="152"/>
      <c r="AM333" s="295"/>
      <c r="AN333" s="228"/>
      <c r="AO333" s="228"/>
      <c r="AP333" s="228"/>
      <c r="AQ333" s="228"/>
      <c r="AR333" s="228"/>
      <c r="AS333" s="348"/>
      <c r="AT333" s="264">
        <f t="shared" si="228"/>
        <v>0</v>
      </c>
      <c r="AU333" s="259"/>
      <c r="AV333" s="265">
        <f t="shared" si="255"/>
        <v>0</v>
      </c>
      <c r="AX333" s="265">
        <f t="shared" si="259"/>
        <v>0</v>
      </c>
      <c r="AZ333" s="492">
        <f t="shared" si="256"/>
        <v>0</v>
      </c>
      <c r="BB333" s="492">
        <f t="shared" si="257"/>
        <v>0</v>
      </c>
      <c r="BD333" s="265">
        <f t="shared" si="260"/>
        <v>0</v>
      </c>
      <c r="BE333" s="105"/>
      <c r="BF333" s="105"/>
      <c r="BG333" s="105"/>
      <c r="BH333" s="105"/>
      <c r="BI333" s="105"/>
      <c r="BJ333" s="105"/>
    </row>
    <row r="334" spans="2:62" ht="9.9499999999999993" hidden="1" customHeight="1" outlineLevel="1">
      <c r="B334" s="101"/>
      <c r="C334" s="208"/>
      <c r="D334" s="208"/>
      <c r="E334" s="208"/>
      <c r="F334" s="208"/>
      <c r="G334" s="237"/>
      <c r="H334" s="207"/>
      <c r="I334" s="257"/>
      <c r="J334" s="257"/>
      <c r="K334" s="257"/>
      <c r="L334" s="257"/>
      <c r="M334" s="257"/>
      <c r="N334" s="257"/>
      <c r="O334" s="257"/>
      <c r="P334" s="256"/>
      <c r="Q334" s="102"/>
      <c r="R334" s="102"/>
      <c r="S334" s="102"/>
      <c r="U334" s="98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Z334" s="493"/>
      <c r="BE334" s="105"/>
      <c r="BF334" s="105"/>
      <c r="BG334" s="105"/>
      <c r="BH334" s="105"/>
      <c r="BI334" s="105"/>
      <c r="BJ334" s="105"/>
    </row>
    <row r="335" spans="2:62" ht="20.100000000000001" customHeight="1" collapsed="1">
      <c r="B335" s="8">
        <f>B318+1</f>
        <v>20</v>
      </c>
      <c r="C335" s="916"/>
      <c r="D335" s="917"/>
      <c r="E335" s="917"/>
      <c r="F335" s="918"/>
      <c r="G335" s="429"/>
      <c r="H335" s="206">
        <v>1</v>
      </c>
      <c r="I335" s="642">
        <f t="shared" ref="I335" si="261">$H335*SUM(I336:I350)</f>
        <v>0</v>
      </c>
      <c r="J335" s="643">
        <f t="shared" ref="J335:O335" si="262">$H335*SUM(J336:J350)</f>
        <v>0</v>
      </c>
      <c r="K335" s="644">
        <f t="shared" si="262"/>
        <v>0</v>
      </c>
      <c r="L335" s="645">
        <f t="shared" si="262"/>
        <v>0</v>
      </c>
      <c r="M335" s="645">
        <f t="shared" si="262"/>
        <v>0</v>
      </c>
      <c r="N335" s="644">
        <f t="shared" si="262"/>
        <v>0</v>
      </c>
      <c r="O335" s="642">
        <f t="shared" si="262"/>
        <v>0</v>
      </c>
      <c r="P335" s="209">
        <f t="shared" ref="P335:Q335" si="263">$H335*SUM(P336:P350)</f>
        <v>0</v>
      </c>
      <c r="Q335" s="210">
        <f t="shared" si="263"/>
        <v>0</v>
      </c>
      <c r="R335" s="136">
        <f t="shared" ref="R335:R350" si="264">P335*(1+Gewinn)*(1+SicherheitAngebot)</f>
        <v>0</v>
      </c>
      <c r="S335" s="137">
        <f t="shared" ref="S335:S350" si="265">Q335*(1+MGKZ)*(1+Gewinn)*(1+SicherheitAngebot)</f>
        <v>0</v>
      </c>
      <c r="U335" s="10">
        <f>I335*$I$7+J335*$J$7+K335*$K$7+L335*$L$7+M335*$M$7+N335*$N$7+O335*$O$7+R335+S335</f>
        <v>0</v>
      </c>
      <c r="W335" s="646">
        <f t="shared" ref="W335:AB335" si="266">$H335*SUM(W336:W350)</f>
        <v>0</v>
      </c>
      <c r="X335" s="647">
        <f t="shared" si="266"/>
        <v>0</v>
      </c>
      <c r="Y335" s="648">
        <f t="shared" si="266"/>
        <v>0</v>
      </c>
      <c r="Z335" s="649">
        <f t="shared" si="266"/>
        <v>0</v>
      </c>
      <c r="AA335" s="648">
        <f t="shared" si="266"/>
        <v>0</v>
      </c>
      <c r="AB335" s="646">
        <f t="shared" si="266"/>
        <v>0</v>
      </c>
      <c r="AC335" s="258"/>
      <c r="AD335" s="646">
        <f t="shared" ref="AD335:AM335" si="267">$H335*SUM(AD336:AD350)</f>
        <v>0</v>
      </c>
      <c r="AE335" s="647">
        <f t="shared" si="267"/>
        <v>0</v>
      </c>
      <c r="AF335" s="648">
        <f t="shared" si="267"/>
        <v>0</v>
      </c>
      <c r="AG335" s="649">
        <f t="shared" si="267"/>
        <v>0</v>
      </c>
      <c r="AH335" s="648">
        <f t="shared" si="267"/>
        <v>0</v>
      </c>
      <c r="AI335" s="646">
        <f t="shared" si="267"/>
        <v>0</v>
      </c>
      <c r="AJ335" s="258"/>
      <c r="AK335" s="653">
        <f t="shared" si="267"/>
        <v>0</v>
      </c>
      <c r="AL335" s="653">
        <f t="shared" si="267"/>
        <v>0</v>
      </c>
      <c r="AM335" s="653">
        <f t="shared" si="267"/>
        <v>0</v>
      </c>
      <c r="AN335" s="227">
        <f>$H335*SUM(AN336:AN350)*(1+Gewinn)*(1+SicherheitAngebot)</f>
        <v>0</v>
      </c>
      <c r="AO335" s="227">
        <f>$H335*SUM(AO336:AO350)*(1+Gewinn)*(1+SicherheitAngebot)</f>
        <v>0</v>
      </c>
      <c r="AP335" s="227">
        <f>$H335*SUM(AP336:AP350)*(1+Gewinn)*(1+SicherheitAngebot)</f>
        <v>0</v>
      </c>
      <c r="AQ335" s="227">
        <f>$H335*SUM(AQ336:AQ350)*(1+Gewinn)*(1+SicherheitAngebot)</f>
        <v>0</v>
      </c>
      <c r="AR335" s="227">
        <f>$H335*SUM(AR336:AR350)*(1+Gewinn)*(1+SicherheitAngebot)</f>
        <v>0</v>
      </c>
      <c r="AS335" s="262"/>
      <c r="AT335" s="263">
        <f t="shared" si="228"/>
        <v>0</v>
      </c>
      <c r="AU335" s="259"/>
      <c r="AV335" s="491">
        <f>AK335*$AK$7+AL335*$AL$7+AM335*$AM$7+SUM(AN335:AR335)+AT335/Zuschläge_IBN+AT335</f>
        <v>0</v>
      </c>
      <c r="AX335" s="685">
        <f>U335+AV335</f>
        <v>0</v>
      </c>
      <c r="AZ335" s="490">
        <f>IF(H335&gt;0,U335/(1+SicherheitAngebot)*(1+Sicherheit),0)</f>
        <v>0</v>
      </c>
      <c r="BB335" s="490">
        <f>IF(H335&gt;0,AV335/(1+SicherheitAngebot)*(1+Sicherheit),0)</f>
        <v>0</v>
      </c>
      <c r="BD335" s="490">
        <f>AZ335+BB335</f>
        <v>0</v>
      </c>
      <c r="BE335" s="105"/>
      <c r="BF335" s="105"/>
      <c r="BG335" s="105"/>
      <c r="BH335" s="105"/>
      <c r="BI335" s="105"/>
      <c r="BJ335" s="105"/>
    </row>
    <row r="336" spans="2:62" ht="20.100000000000001" hidden="1" customHeight="1" outlineLevel="1">
      <c r="B336" s="99"/>
      <c r="C336" s="908"/>
      <c r="D336" s="909"/>
      <c r="E336" s="909"/>
      <c r="F336" s="910"/>
      <c r="G336" s="890"/>
      <c r="H336" s="901"/>
      <c r="I336" s="152"/>
      <c r="J336" s="152"/>
      <c r="K336" s="152"/>
      <c r="L336" s="152"/>
      <c r="M336" s="152"/>
      <c r="N336" s="152"/>
      <c r="O336" s="152"/>
      <c r="P336" s="153"/>
      <c r="Q336" s="153"/>
      <c r="R336" s="156">
        <f t="shared" si="264"/>
        <v>0</v>
      </c>
      <c r="S336" s="156">
        <f t="shared" si="265"/>
        <v>0</v>
      </c>
      <c r="U336" s="157">
        <f>I336*$I$7+J336*$J$7+K336*$K$7+L336*$L$7+M336*$M$7+N336*$N$7+O336*$O$7+R336+S336</f>
        <v>0</v>
      </c>
      <c r="W336" s="152"/>
      <c r="X336" s="152"/>
      <c r="Y336" s="152"/>
      <c r="Z336" s="152"/>
      <c r="AA336" s="152"/>
      <c r="AB336" s="152"/>
      <c r="AC336" s="347"/>
      <c r="AD336" s="152"/>
      <c r="AE336" s="152"/>
      <c r="AF336" s="152"/>
      <c r="AG336" s="152"/>
      <c r="AH336" s="152"/>
      <c r="AI336" s="152"/>
      <c r="AJ336" s="347"/>
      <c r="AK336" s="152"/>
      <c r="AL336" s="152"/>
      <c r="AM336" s="295"/>
      <c r="AN336" s="228"/>
      <c r="AO336" s="228"/>
      <c r="AP336" s="228"/>
      <c r="AQ336" s="228"/>
      <c r="AR336" s="228"/>
      <c r="AS336" s="348"/>
      <c r="AT336" s="264">
        <f t="shared" si="228"/>
        <v>0</v>
      </c>
      <c r="AU336" s="259"/>
      <c r="AV336" s="265">
        <f t="shared" ref="AV336:AV350" si="268">AK336*$AK$7+AL336*$AL$7+AM336*$AM$7+SUM(AN336:AR336)*(1+Gewinn)*(1+SicherheitAngebot)+AT336/Zuschläge_IBN+AT336</f>
        <v>0</v>
      </c>
      <c r="AX336" s="265">
        <f>U336+AV336</f>
        <v>0</v>
      </c>
      <c r="AZ336" s="492">
        <f t="shared" ref="AZ336:AZ350" si="269">U336/(1+SicherheitAngebot)*(1+Sicherheit)</f>
        <v>0</v>
      </c>
      <c r="BB336" s="492">
        <f t="shared" ref="BB336:BB350" si="270">AV336/(1+SicherheitAngebot)*(1+Sicherheit)</f>
        <v>0</v>
      </c>
      <c r="BD336" s="265">
        <f>AZ336+BB336</f>
        <v>0</v>
      </c>
      <c r="BE336" s="105"/>
      <c r="BF336" s="105"/>
      <c r="BG336" s="105"/>
      <c r="BH336" s="105"/>
      <c r="BI336" s="105"/>
      <c r="BJ336" s="105"/>
    </row>
    <row r="337" spans="2:62" ht="20.100000000000001" hidden="1" customHeight="1" outlineLevel="1">
      <c r="B337" s="100"/>
      <c r="C337" s="908"/>
      <c r="D337" s="909"/>
      <c r="E337" s="909"/>
      <c r="F337" s="910"/>
      <c r="G337" s="890"/>
      <c r="H337" s="891"/>
      <c r="I337" s="152"/>
      <c r="J337" s="152"/>
      <c r="K337" s="152"/>
      <c r="L337" s="152"/>
      <c r="M337" s="152"/>
      <c r="N337" s="152"/>
      <c r="O337" s="152"/>
      <c r="P337" s="153"/>
      <c r="Q337" s="153"/>
      <c r="R337" s="156">
        <f t="shared" si="264"/>
        <v>0</v>
      </c>
      <c r="S337" s="156">
        <f t="shared" si="265"/>
        <v>0</v>
      </c>
      <c r="U337" s="157">
        <f t="shared" ref="U337:U350" si="271">I337*$I$7+J337*$J$7+K337*$K$7+L337*$L$7+M337*$M$7+N337*$N$7+O337*$O$7+R337+S337</f>
        <v>0</v>
      </c>
      <c r="W337" s="152"/>
      <c r="X337" s="152"/>
      <c r="Y337" s="152"/>
      <c r="Z337" s="152"/>
      <c r="AA337" s="152"/>
      <c r="AB337" s="152"/>
      <c r="AC337" s="347"/>
      <c r="AD337" s="152"/>
      <c r="AE337" s="152"/>
      <c r="AF337" s="152"/>
      <c r="AG337" s="152"/>
      <c r="AH337" s="152"/>
      <c r="AI337" s="152"/>
      <c r="AJ337" s="347"/>
      <c r="AK337" s="152"/>
      <c r="AL337" s="152"/>
      <c r="AM337" s="295"/>
      <c r="AN337" s="228"/>
      <c r="AO337" s="228"/>
      <c r="AP337" s="228"/>
      <c r="AQ337" s="228"/>
      <c r="AR337" s="228"/>
      <c r="AS337" s="348"/>
      <c r="AT337" s="264">
        <f t="shared" si="228"/>
        <v>0</v>
      </c>
      <c r="AU337" s="259"/>
      <c r="AV337" s="265">
        <f t="shared" si="268"/>
        <v>0</v>
      </c>
      <c r="AX337" s="265">
        <f t="shared" ref="AX337:AX350" si="272">U337+AV337</f>
        <v>0</v>
      </c>
      <c r="AZ337" s="492">
        <f t="shared" si="269"/>
        <v>0</v>
      </c>
      <c r="BB337" s="492">
        <f t="shared" si="270"/>
        <v>0</v>
      </c>
      <c r="BD337" s="265">
        <f t="shared" ref="BD337:BD350" si="273">AZ337+BB337</f>
        <v>0</v>
      </c>
      <c r="BE337" s="105"/>
      <c r="BF337" s="105"/>
      <c r="BG337" s="105"/>
      <c r="BH337" s="105"/>
      <c r="BI337" s="105"/>
      <c r="BJ337" s="105"/>
    </row>
    <row r="338" spans="2:62" ht="20.100000000000001" hidden="1" customHeight="1" outlineLevel="1">
      <c r="B338" s="100"/>
      <c r="C338" s="908"/>
      <c r="D338" s="909"/>
      <c r="E338" s="909"/>
      <c r="F338" s="910"/>
      <c r="G338" s="890"/>
      <c r="H338" s="891"/>
      <c r="I338" s="152"/>
      <c r="J338" s="152"/>
      <c r="K338" s="152"/>
      <c r="L338" s="152"/>
      <c r="M338" s="152"/>
      <c r="N338" s="152"/>
      <c r="O338" s="152"/>
      <c r="P338" s="153"/>
      <c r="Q338" s="153"/>
      <c r="R338" s="156">
        <f t="shared" si="264"/>
        <v>0</v>
      </c>
      <c r="S338" s="156">
        <f t="shared" si="265"/>
        <v>0</v>
      </c>
      <c r="U338" s="157">
        <f t="shared" si="271"/>
        <v>0</v>
      </c>
      <c r="W338" s="152"/>
      <c r="X338" s="152"/>
      <c r="Y338" s="152"/>
      <c r="Z338" s="152"/>
      <c r="AA338" s="152"/>
      <c r="AB338" s="152"/>
      <c r="AC338" s="347"/>
      <c r="AD338" s="152"/>
      <c r="AE338" s="152"/>
      <c r="AF338" s="152"/>
      <c r="AG338" s="152"/>
      <c r="AH338" s="152"/>
      <c r="AI338" s="152"/>
      <c r="AJ338" s="347"/>
      <c r="AK338" s="152"/>
      <c r="AL338" s="152"/>
      <c r="AM338" s="295"/>
      <c r="AN338" s="228"/>
      <c r="AO338" s="228"/>
      <c r="AP338" s="228"/>
      <c r="AQ338" s="228"/>
      <c r="AR338" s="228"/>
      <c r="AS338" s="348"/>
      <c r="AT338" s="264">
        <f t="shared" si="228"/>
        <v>0</v>
      </c>
      <c r="AU338" s="259"/>
      <c r="AV338" s="265">
        <f t="shared" si="268"/>
        <v>0</v>
      </c>
      <c r="AX338" s="265">
        <f t="shared" si="272"/>
        <v>0</v>
      </c>
      <c r="AZ338" s="492">
        <f t="shared" si="269"/>
        <v>0</v>
      </c>
      <c r="BB338" s="492">
        <f t="shared" si="270"/>
        <v>0</v>
      </c>
      <c r="BD338" s="265">
        <f t="shared" si="273"/>
        <v>0</v>
      </c>
      <c r="BE338" s="105"/>
      <c r="BF338" s="105"/>
      <c r="BG338" s="105"/>
      <c r="BH338" s="105"/>
      <c r="BI338" s="105"/>
      <c r="BJ338" s="105"/>
    </row>
    <row r="339" spans="2:62" ht="20.100000000000001" hidden="1" customHeight="1" outlineLevel="1">
      <c r="B339" s="100"/>
      <c r="C339" s="908"/>
      <c r="D339" s="909"/>
      <c r="E339" s="909"/>
      <c r="F339" s="910"/>
      <c r="G339" s="890"/>
      <c r="H339" s="891"/>
      <c r="I339" s="152"/>
      <c r="J339" s="152"/>
      <c r="K339" s="152"/>
      <c r="L339" s="152"/>
      <c r="M339" s="152"/>
      <c r="N339" s="152"/>
      <c r="O339" s="152"/>
      <c r="P339" s="153"/>
      <c r="Q339" s="153"/>
      <c r="R339" s="156">
        <f t="shared" si="264"/>
        <v>0</v>
      </c>
      <c r="S339" s="156">
        <f t="shared" si="265"/>
        <v>0</v>
      </c>
      <c r="U339" s="157">
        <f t="shared" si="271"/>
        <v>0</v>
      </c>
      <c r="W339" s="152"/>
      <c r="X339" s="152"/>
      <c r="Y339" s="152"/>
      <c r="Z339" s="152"/>
      <c r="AA339" s="152"/>
      <c r="AB339" s="152"/>
      <c r="AC339" s="347"/>
      <c r="AD339" s="152"/>
      <c r="AE339" s="152"/>
      <c r="AF339" s="152"/>
      <c r="AG339" s="152"/>
      <c r="AH339" s="152"/>
      <c r="AI339" s="152"/>
      <c r="AJ339" s="347"/>
      <c r="AK339" s="152"/>
      <c r="AL339" s="152"/>
      <c r="AM339" s="295"/>
      <c r="AN339" s="228"/>
      <c r="AO339" s="228"/>
      <c r="AP339" s="228"/>
      <c r="AQ339" s="228"/>
      <c r="AR339" s="228"/>
      <c r="AS339" s="348"/>
      <c r="AT339" s="264">
        <f t="shared" si="228"/>
        <v>0</v>
      </c>
      <c r="AU339" s="259"/>
      <c r="AV339" s="265">
        <f t="shared" si="268"/>
        <v>0</v>
      </c>
      <c r="AX339" s="265">
        <f t="shared" si="272"/>
        <v>0</v>
      </c>
      <c r="AZ339" s="492">
        <f t="shared" si="269"/>
        <v>0</v>
      </c>
      <c r="BB339" s="492">
        <f t="shared" si="270"/>
        <v>0</v>
      </c>
      <c r="BD339" s="265">
        <f t="shared" si="273"/>
        <v>0</v>
      </c>
      <c r="BE339" s="105"/>
      <c r="BF339" s="105"/>
      <c r="BG339" s="105"/>
      <c r="BH339" s="105"/>
      <c r="BI339" s="105"/>
      <c r="BJ339" s="105"/>
    </row>
    <row r="340" spans="2:62" ht="20.100000000000001" hidden="1" customHeight="1" outlineLevel="1">
      <c r="B340" s="100"/>
      <c r="C340" s="908"/>
      <c r="D340" s="909"/>
      <c r="E340" s="909"/>
      <c r="F340" s="910"/>
      <c r="G340" s="890"/>
      <c r="H340" s="891"/>
      <c r="I340" s="152"/>
      <c r="J340" s="152"/>
      <c r="K340" s="152"/>
      <c r="L340" s="152"/>
      <c r="M340" s="152"/>
      <c r="N340" s="152"/>
      <c r="O340" s="152"/>
      <c r="P340" s="153"/>
      <c r="Q340" s="153"/>
      <c r="R340" s="156">
        <f t="shared" si="264"/>
        <v>0</v>
      </c>
      <c r="S340" s="156">
        <f t="shared" si="265"/>
        <v>0</v>
      </c>
      <c r="U340" s="157">
        <f t="shared" si="271"/>
        <v>0</v>
      </c>
      <c r="W340" s="152"/>
      <c r="X340" s="152"/>
      <c r="Y340" s="152"/>
      <c r="Z340" s="152"/>
      <c r="AA340" s="152"/>
      <c r="AB340" s="152"/>
      <c r="AC340" s="347"/>
      <c r="AD340" s="152"/>
      <c r="AE340" s="152"/>
      <c r="AF340" s="152"/>
      <c r="AG340" s="152"/>
      <c r="AH340" s="152"/>
      <c r="AI340" s="152"/>
      <c r="AJ340" s="347"/>
      <c r="AK340" s="152"/>
      <c r="AL340" s="152"/>
      <c r="AM340" s="295"/>
      <c r="AN340" s="228"/>
      <c r="AO340" s="228"/>
      <c r="AP340" s="228"/>
      <c r="AQ340" s="228"/>
      <c r="AR340" s="228"/>
      <c r="AS340" s="348"/>
      <c r="AT340" s="264">
        <f t="shared" si="228"/>
        <v>0</v>
      </c>
      <c r="AU340" s="259"/>
      <c r="AV340" s="265">
        <f t="shared" si="268"/>
        <v>0</v>
      </c>
      <c r="AX340" s="265">
        <f t="shared" si="272"/>
        <v>0</v>
      </c>
      <c r="AZ340" s="492">
        <f t="shared" si="269"/>
        <v>0</v>
      </c>
      <c r="BB340" s="492">
        <f t="shared" si="270"/>
        <v>0</v>
      </c>
      <c r="BD340" s="265">
        <f t="shared" si="273"/>
        <v>0</v>
      </c>
      <c r="BE340" s="105"/>
      <c r="BF340" s="105"/>
      <c r="BG340" s="105"/>
      <c r="BH340" s="105"/>
      <c r="BI340" s="105"/>
      <c r="BJ340" s="105"/>
    </row>
    <row r="341" spans="2:62" ht="20.100000000000001" hidden="1" customHeight="1" outlineLevel="1">
      <c r="B341" s="100"/>
      <c r="C341" s="908"/>
      <c r="D341" s="909"/>
      <c r="E341" s="909"/>
      <c r="F341" s="910"/>
      <c r="G341" s="890"/>
      <c r="H341" s="891"/>
      <c r="I341" s="152"/>
      <c r="J341" s="152"/>
      <c r="K341" s="152"/>
      <c r="L341" s="152"/>
      <c r="M341" s="152"/>
      <c r="N341" s="152"/>
      <c r="O341" s="152"/>
      <c r="P341" s="153"/>
      <c r="Q341" s="153"/>
      <c r="R341" s="156">
        <f t="shared" si="264"/>
        <v>0</v>
      </c>
      <c r="S341" s="156">
        <f t="shared" si="265"/>
        <v>0</v>
      </c>
      <c r="U341" s="157">
        <f t="shared" si="271"/>
        <v>0</v>
      </c>
      <c r="W341" s="152"/>
      <c r="X341" s="152"/>
      <c r="Y341" s="152"/>
      <c r="Z341" s="152"/>
      <c r="AA341" s="152"/>
      <c r="AB341" s="152"/>
      <c r="AC341" s="347"/>
      <c r="AD341" s="152"/>
      <c r="AE341" s="152"/>
      <c r="AF341" s="152"/>
      <c r="AG341" s="152"/>
      <c r="AH341" s="152"/>
      <c r="AI341" s="152"/>
      <c r="AJ341" s="347"/>
      <c r="AK341" s="152"/>
      <c r="AL341" s="152"/>
      <c r="AM341" s="295"/>
      <c r="AN341" s="228"/>
      <c r="AO341" s="228"/>
      <c r="AP341" s="228"/>
      <c r="AQ341" s="228"/>
      <c r="AR341" s="228"/>
      <c r="AS341" s="348"/>
      <c r="AT341" s="264">
        <f t="shared" si="228"/>
        <v>0</v>
      </c>
      <c r="AU341" s="259"/>
      <c r="AV341" s="265">
        <f t="shared" si="268"/>
        <v>0</v>
      </c>
      <c r="AX341" s="265">
        <f t="shared" si="272"/>
        <v>0</v>
      </c>
      <c r="AZ341" s="492">
        <f t="shared" si="269"/>
        <v>0</v>
      </c>
      <c r="BB341" s="492">
        <f t="shared" si="270"/>
        <v>0</v>
      </c>
      <c r="BD341" s="265">
        <f t="shared" si="273"/>
        <v>0</v>
      </c>
      <c r="BE341" s="105"/>
      <c r="BF341" s="105"/>
      <c r="BG341" s="105"/>
      <c r="BH341" s="105"/>
      <c r="BI341" s="105"/>
      <c r="BJ341" s="105"/>
    </row>
    <row r="342" spans="2:62" ht="20.100000000000001" hidden="1" customHeight="1" outlineLevel="1">
      <c r="B342" s="100"/>
      <c r="C342" s="908"/>
      <c r="D342" s="909"/>
      <c r="E342" s="909"/>
      <c r="F342" s="910"/>
      <c r="G342" s="890"/>
      <c r="H342" s="891"/>
      <c r="I342" s="152"/>
      <c r="J342" s="152"/>
      <c r="K342" s="152"/>
      <c r="L342" s="152"/>
      <c r="M342" s="152"/>
      <c r="N342" s="152"/>
      <c r="O342" s="152"/>
      <c r="P342" s="153"/>
      <c r="Q342" s="153"/>
      <c r="R342" s="156">
        <f t="shared" si="264"/>
        <v>0</v>
      </c>
      <c r="S342" s="156">
        <f t="shared" si="265"/>
        <v>0</v>
      </c>
      <c r="U342" s="157">
        <f t="shared" si="271"/>
        <v>0</v>
      </c>
      <c r="W342" s="152"/>
      <c r="X342" s="152"/>
      <c r="Y342" s="152"/>
      <c r="Z342" s="152"/>
      <c r="AA342" s="152"/>
      <c r="AB342" s="152"/>
      <c r="AC342" s="347"/>
      <c r="AD342" s="152"/>
      <c r="AE342" s="152"/>
      <c r="AF342" s="152"/>
      <c r="AG342" s="152"/>
      <c r="AH342" s="152"/>
      <c r="AI342" s="152"/>
      <c r="AJ342" s="347"/>
      <c r="AK342" s="152"/>
      <c r="AL342" s="152"/>
      <c r="AM342" s="295"/>
      <c r="AN342" s="228"/>
      <c r="AO342" s="228"/>
      <c r="AP342" s="228"/>
      <c r="AQ342" s="228"/>
      <c r="AR342" s="228"/>
      <c r="AS342" s="348"/>
      <c r="AT342" s="264">
        <f t="shared" si="228"/>
        <v>0</v>
      </c>
      <c r="AU342" s="259"/>
      <c r="AV342" s="265">
        <f t="shared" si="268"/>
        <v>0</v>
      </c>
      <c r="AX342" s="265">
        <f t="shared" si="272"/>
        <v>0</v>
      </c>
      <c r="AZ342" s="492">
        <f t="shared" si="269"/>
        <v>0</v>
      </c>
      <c r="BB342" s="492">
        <f t="shared" si="270"/>
        <v>0</v>
      </c>
      <c r="BD342" s="265">
        <f t="shared" si="273"/>
        <v>0</v>
      </c>
      <c r="BE342" s="105"/>
      <c r="BF342" s="105"/>
      <c r="BG342" s="105"/>
      <c r="BH342" s="105"/>
      <c r="BI342" s="105"/>
      <c r="BJ342" s="105"/>
    </row>
    <row r="343" spans="2:62" ht="20.100000000000001" hidden="1" customHeight="1" outlineLevel="1">
      <c r="B343" s="100"/>
      <c r="C343" s="908"/>
      <c r="D343" s="909"/>
      <c r="E343" s="909"/>
      <c r="F343" s="910"/>
      <c r="G343" s="890"/>
      <c r="H343" s="891"/>
      <c r="I343" s="152"/>
      <c r="J343" s="152"/>
      <c r="K343" s="152"/>
      <c r="L343" s="152"/>
      <c r="M343" s="152"/>
      <c r="N343" s="152"/>
      <c r="O343" s="152"/>
      <c r="P343" s="153"/>
      <c r="Q343" s="153"/>
      <c r="R343" s="156">
        <f t="shared" si="264"/>
        <v>0</v>
      </c>
      <c r="S343" s="156">
        <f t="shared" si="265"/>
        <v>0</v>
      </c>
      <c r="U343" s="157">
        <f t="shared" si="271"/>
        <v>0</v>
      </c>
      <c r="W343" s="152"/>
      <c r="X343" s="152"/>
      <c r="Y343" s="152"/>
      <c r="Z343" s="152"/>
      <c r="AA343" s="152"/>
      <c r="AB343" s="152"/>
      <c r="AC343" s="347"/>
      <c r="AD343" s="152"/>
      <c r="AE343" s="152"/>
      <c r="AF343" s="152"/>
      <c r="AG343" s="152"/>
      <c r="AH343" s="152"/>
      <c r="AI343" s="152"/>
      <c r="AJ343" s="347"/>
      <c r="AK343" s="152"/>
      <c r="AL343" s="152"/>
      <c r="AM343" s="295"/>
      <c r="AN343" s="228"/>
      <c r="AO343" s="228"/>
      <c r="AP343" s="228"/>
      <c r="AQ343" s="228"/>
      <c r="AR343" s="228"/>
      <c r="AS343" s="348"/>
      <c r="AT343" s="264">
        <f t="shared" si="228"/>
        <v>0</v>
      </c>
      <c r="AU343" s="259"/>
      <c r="AV343" s="265">
        <f t="shared" si="268"/>
        <v>0</v>
      </c>
      <c r="AX343" s="265">
        <f t="shared" si="272"/>
        <v>0</v>
      </c>
      <c r="AZ343" s="492">
        <f t="shared" si="269"/>
        <v>0</v>
      </c>
      <c r="BB343" s="492">
        <f t="shared" si="270"/>
        <v>0</v>
      </c>
      <c r="BD343" s="265">
        <f t="shared" si="273"/>
        <v>0</v>
      </c>
      <c r="BE343" s="105"/>
      <c r="BF343" s="105"/>
      <c r="BG343" s="105"/>
      <c r="BH343" s="105"/>
      <c r="BI343" s="105"/>
      <c r="BJ343" s="105"/>
    </row>
    <row r="344" spans="2:62" ht="20.100000000000001" hidden="1" customHeight="1" outlineLevel="1">
      <c r="B344" s="100"/>
      <c r="C344" s="908"/>
      <c r="D344" s="909"/>
      <c r="E344" s="909"/>
      <c r="F344" s="910"/>
      <c r="G344" s="890"/>
      <c r="H344" s="891"/>
      <c r="I344" s="152"/>
      <c r="J344" s="152"/>
      <c r="K344" s="152"/>
      <c r="L344" s="152"/>
      <c r="M344" s="152"/>
      <c r="N344" s="152"/>
      <c r="O344" s="152"/>
      <c r="P344" s="153"/>
      <c r="Q344" s="153"/>
      <c r="R344" s="156">
        <f t="shared" si="264"/>
        <v>0</v>
      </c>
      <c r="S344" s="156">
        <f t="shared" si="265"/>
        <v>0</v>
      </c>
      <c r="U344" s="157">
        <f t="shared" si="271"/>
        <v>0</v>
      </c>
      <c r="W344" s="152"/>
      <c r="X344" s="152"/>
      <c r="Y344" s="152"/>
      <c r="Z344" s="152"/>
      <c r="AA344" s="152"/>
      <c r="AB344" s="152"/>
      <c r="AC344" s="347"/>
      <c r="AD344" s="152"/>
      <c r="AE344" s="152"/>
      <c r="AF344" s="152"/>
      <c r="AG344" s="152"/>
      <c r="AH344" s="152"/>
      <c r="AI344" s="152"/>
      <c r="AJ344" s="347"/>
      <c r="AK344" s="152"/>
      <c r="AL344" s="152"/>
      <c r="AM344" s="295"/>
      <c r="AN344" s="228"/>
      <c r="AO344" s="228"/>
      <c r="AP344" s="228"/>
      <c r="AQ344" s="228"/>
      <c r="AR344" s="228"/>
      <c r="AS344" s="348"/>
      <c r="AT344" s="264">
        <f t="shared" si="228"/>
        <v>0</v>
      </c>
      <c r="AU344" s="259"/>
      <c r="AV344" s="265">
        <f t="shared" si="268"/>
        <v>0</v>
      </c>
      <c r="AX344" s="265">
        <f t="shared" si="272"/>
        <v>0</v>
      </c>
      <c r="AZ344" s="492">
        <f t="shared" si="269"/>
        <v>0</v>
      </c>
      <c r="BB344" s="492">
        <f t="shared" si="270"/>
        <v>0</v>
      </c>
      <c r="BD344" s="265">
        <f t="shared" si="273"/>
        <v>0</v>
      </c>
      <c r="BE344" s="105"/>
      <c r="BF344" s="105"/>
      <c r="BG344" s="105"/>
      <c r="BH344" s="105"/>
      <c r="BI344" s="105"/>
      <c r="BJ344" s="105"/>
    </row>
    <row r="345" spans="2:62" ht="20.100000000000001" hidden="1" customHeight="1" outlineLevel="1">
      <c r="B345" s="100"/>
      <c r="C345" s="908"/>
      <c r="D345" s="909"/>
      <c r="E345" s="909"/>
      <c r="F345" s="910"/>
      <c r="G345" s="890"/>
      <c r="H345" s="891"/>
      <c r="I345" s="152"/>
      <c r="J345" s="152"/>
      <c r="K345" s="152"/>
      <c r="L345" s="152"/>
      <c r="M345" s="152"/>
      <c r="N345" s="152"/>
      <c r="O345" s="152"/>
      <c r="P345" s="153"/>
      <c r="Q345" s="153"/>
      <c r="R345" s="156">
        <f t="shared" si="264"/>
        <v>0</v>
      </c>
      <c r="S345" s="156">
        <f t="shared" si="265"/>
        <v>0</v>
      </c>
      <c r="U345" s="157">
        <f t="shared" si="271"/>
        <v>0</v>
      </c>
      <c r="W345" s="152"/>
      <c r="X345" s="152"/>
      <c r="Y345" s="152"/>
      <c r="Z345" s="152"/>
      <c r="AA345" s="152"/>
      <c r="AB345" s="152"/>
      <c r="AC345" s="347"/>
      <c r="AD345" s="152"/>
      <c r="AE345" s="152"/>
      <c r="AF345" s="152"/>
      <c r="AG345" s="152"/>
      <c r="AH345" s="152"/>
      <c r="AI345" s="152"/>
      <c r="AJ345" s="347"/>
      <c r="AK345" s="152"/>
      <c r="AL345" s="152"/>
      <c r="AM345" s="295"/>
      <c r="AN345" s="228"/>
      <c r="AO345" s="228"/>
      <c r="AP345" s="228"/>
      <c r="AQ345" s="228"/>
      <c r="AR345" s="228"/>
      <c r="AS345" s="348"/>
      <c r="AT345" s="264">
        <f t="shared" si="228"/>
        <v>0</v>
      </c>
      <c r="AU345" s="259"/>
      <c r="AV345" s="265">
        <f t="shared" si="268"/>
        <v>0</v>
      </c>
      <c r="AX345" s="265">
        <f t="shared" si="272"/>
        <v>0</v>
      </c>
      <c r="AZ345" s="492">
        <f t="shared" si="269"/>
        <v>0</v>
      </c>
      <c r="BB345" s="492">
        <f t="shared" si="270"/>
        <v>0</v>
      </c>
      <c r="BD345" s="265">
        <f t="shared" si="273"/>
        <v>0</v>
      </c>
      <c r="BE345" s="105"/>
      <c r="BF345" s="105"/>
      <c r="BG345" s="105"/>
      <c r="BH345" s="105"/>
      <c r="BI345" s="105"/>
      <c r="BJ345" s="105"/>
    </row>
    <row r="346" spans="2:62" ht="20.100000000000001" hidden="1" customHeight="1" outlineLevel="1">
      <c r="B346" s="100"/>
      <c r="C346" s="908"/>
      <c r="D346" s="909"/>
      <c r="E346" s="909"/>
      <c r="F346" s="910"/>
      <c r="G346" s="890"/>
      <c r="H346" s="891"/>
      <c r="I346" s="152"/>
      <c r="J346" s="152"/>
      <c r="K346" s="152"/>
      <c r="L346" s="152"/>
      <c r="M346" s="152"/>
      <c r="N346" s="152"/>
      <c r="O346" s="152"/>
      <c r="P346" s="153"/>
      <c r="Q346" s="153"/>
      <c r="R346" s="156">
        <f t="shared" si="264"/>
        <v>0</v>
      </c>
      <c r="S346" s="156">
        <f t="shared" si="265"/>
        <v>0</v>
      </c>
      <c r="U346" s="157">
        <f t="shared" si="271"/>
        <v>0</v>
      </c>
      <c r="W346" s="152"/>
      <c r="X346" s="152"/>
      <c r="Y346" s="152"/>
      <c r="Z346" s="152"/>
      <c r="AA346" s="152"/>
      <c r="AB346" s="152"/>
      <c r="AC346" s="347"/>
      <c r="AD346" s="152"/>
      <c r="AE346" s="152"/>
      <c r="AF346" s="152"/>
      <c r="AG346" s="152"/>
      <c r="AH346" s="152"/>
      <c r="AI346" s="152"/>
      <c r="AJ346" s="347"/>
      <c r="AK346" s="152"/>
      <c r="AL346" s="152"/>
      <c r="AM346" s="295"/>
      <c r="AN346" s="228"/>
      <c r="AO346" s="228"/>
      <c r="AP346" s="228"/>
      <c r="AQ346" s="228"/>
      <c r="AR346" s="228"/>
      <c r="AS346" s="348"/>
      <c r="AT346" s="264">
        <f t="shared" si="228"/>
        <v>0</v>
      </c>
      <c r="AU346" s="259"/>
      <c r="AV346" s="265">
        <f t="shared" si="268"/>
        <v>0</v>
      </c>
      <c r="AX346" s="265">
        <f t="shared" si="272"/>
        <v>0</v>
      </c>
      <c r="AZ346" s="492">
        <f t="shared" si="269"/>
        <v>0</v>
      </c>
      <c r="BB346" s="492">
        <f t="shared" si="270"/>
        <v>0</v>
      </c>
      <c r="BD346" s="265">
        <f t="shared" si="273"/>
        <v>0</v>
      </c>
      <c r="BE346" s="105"/>
      <c r="BF346" s="105"/>
      <c r="BG346" s="105"/>
      <c r="BH346" s="105"/>
      <c r="BI346" s="105"/>
      <c r="BJ346" s="105"/>
    </row>
    <row r="347" spans="2:62" ht="20.100000000000001" hidden="1" customHeight="1" outlineLevel="1">
      <c r="B347" s="100"/>
      <c r="C347" s="908"/>
      <c r="D347" s="909"/>
      <c r="E347" s="909"/>
      <c r="F347" s="910"/>
      <c r="G347" s="890"/>
      <c r="H347" s="891"/>
      <c r="I347" s="152"/>
      <c r="J347" s="152"/>
      <c r="K347" s="152"/>
      <c r="L347" s="152"/>
      <c r="M347" s="152"/>
      <c r="N347" s="152"/>
      <c r="O347" s="152"/>
      <c r="P347" s="153"/>
      <c r="Q347" s="153"/>
      <c r="R347" s="156">
        <f t="shared" si="264"/>
        <v>0</v>
      </c>
      <c r="S347" s="156">
        <f t="shared" si="265"/>
        <v>0</v>
      </c>
      <c r="U347" s="157">
        <f t="shared" si="271"/>
        <v>0</v>
      </c>
      <c r="W347" s="152"/>
      <c r="X347" s="152"/>
      <c r="Y347" s="152"/>
      <c r="Z347" s="152"/>
      <c r="AA347" s="152"/>
      <c r="AB347" s="152"/>
      <c r="AC347" s="347"/>
      <c r="AD347" s="152"/>
      <c r="AE347" s="152"/>
      <c r="AF347" s="152"/>
      <c r="AG347" s="152"/>
      <c r="AH347" s="152"/>
      <c r="AI347" s="152"/>
      <c r="AJ347" s="347"/>
      <c r="AK347" s="152"/>
      <c r="AL347" s="152"/>
      <c r="AM347" s="295"/>
      <c r="AN347" s="228"/>
      <c r="AO347" s="228"/>
      <c r="AP347" s="228"/>
      <c r="AQ347" s="228"/>
      <c r="AR347" s="228"/>
      <c r="AS347" s="348"/>
      <c r="AT347" s="264">
        <f t="shared" si="228"/>
        <v>0</v>
      </c>
      <c r="AU347" s="259"/>
      <c r="AV347" s="265">
        <f t="shared" si="268"/>
        <v>0</v>
      </c>
      <c r="AX347" s="265">
        <f t="shared" si="272"/>
        <v>0</v>
      </c>
      <c r="AZ347" s="492">
        <f t="shared" si="269"/>
        <v>0</v>
      </c>
      <c r="BB347" s="492">
        <f t="shared" si="270"/>
        <v>0</v>
      </c>
      <c r="BD347" s="265">
        <f t="shared" si="273"/>
        <v>0</v>
      </c>
      <c r="BE347" s="105"/>
      <c r="BF347" s="105"/>
      <c r="BG347" s="105"/>
      <c r="BH347" s="105"/>
      <c r="BI347" s="105"/>
      <c r="BJ347" s="105"/>
    </row>
    <row r="348" spans="2:62" ht="20.100000000000001" hidden="1" customHeight="1" outlineLevel="1">
      <c r="B348" s="100"/>
      <c r="C348" s="908"/>
      <c r="D348" s="909"/>
      <c r="E348" s="909"/>
      <c r="F348" s="910"/>
      <c r="G348" s="890"/>
      <c r="H348" s="891"/>
      <c r="I348" s="152"/>
      <c r="J348" s="152"/>
      <c r="K348" s="152"/>
      <c r="L348" s="152"/>
      <c r="M348" s="152"/>
      <c r="N348" s="152"/>
      <c r="O348" s="152"/>
      <c r="P348" s="153"/>
      <c r="Q348" s="153"/>
      <c r="R348" s="156">
        <f t="shared" si="264"/>
        <v>0</v>
      </c>
      <c r="S348" s="156">
        <f t="shared" si="265"/>
        <v>0</v>
      </c>
      <c r="U348" s="157">
        <f t="shared" si="271"/>
        <v>0</v>
      </c>
      <c r="W348" s="152"/>
      <c r="X348" s="152"/>
      <c r="Y348" s="152"/>
      <c r="Z348" s="152"/>
      <c r="AA348" s="152"/>
      <c r="AB348" s="152"/>
      <c r="AC348" s="347"/>
      <c r="AD348" s="152"/>
      <c r="AE348" s="152"/>
      <c r="AF348" s="152"/>
      <c r="AG348" s="152"/>
      <c r="AH348" s="152"/>
      <c r="AI348" s="152"/>
      <c r="AJ348" s="347"/>
      <c r="AK348" s="152"/>
      <c r="AL348" s="152"/>
      <c r="AM348" s="295"/>
      <c r="AN348" s="228"/>
      <c r="AO348" s="228"/>
      <c r="AP348" s="228"/>
      <c r="AQ348" s="228"/>
      <c r="AR348" s="228"/>
      <c r="AS348" s="348"/>
      <c r="AT348" s="264">
        <f t="shared" ref="AT348:AT350" si="274">((W348+AD348)*$W$7+(X348+AE348)*$X$7+(Y348+Z348+AF348+AG348)*$Z$7+(AA348+AH348)*$AA$7+(AB348+AI348)*$AB$7)*Zuschläge_IBN</f>
        <v>0</v>
      </c>
      <c r="AU348" s="259"/>
      <c r="AV348" s="265">
        <f t="shared" si="268"/>
        <v>0</v>
      </c>
      <c r="AX348" s="265">
        <f t="shared" si="272"/>
        <v>0</v>
      </c>
      <c r="AZ348" s="492">
        <f t="shared" si="269"/>
        <v>0</v>
      </c>
      <c r="BB348" s="492">
        <f t="shared" si="270"/>
        <v>0</v>
      </c>
      <c r="BD348" s="265">
        <f t="shared" si="273"/>
        <v>0</v>
      </c>
      <c r="BE348" s="105"/>
      <c r="BF348" s="105"/>
      <c r="BG348" s="105"/>
      <c r="BH348" s="105"/>
      <c r="BI348" s="105"/>
      <c r="BJ348" s="105"/>
    </row>
    <row r="349" spans="2:62" ht="20.100000000000001" hidden="1" customHeight="1" outlineLevel="1">
      <c r="B349" s="100"/>
      <c r="C349" s="908"/>
      <c r="D349" s="909"/>
      <c r="E349" s="909"/>
      <c r="F349" s="910"/>
      <c r="G349" s="890"/>
      <c r="H349" s="891"/>
      <c r="I349" s="152"/>
      <c r="J349" s="152"/>
      <c r="K349" s="152"/>
      <c r="L349" s="152"/>
      <c r="M349" s="152"/>
      <c r="N349" s="152"/>
      <c r="O349" s="152"/>
      <c r="P349" s="153"/>
      <c r="Q349" s="153"/>
      <c r="R349" s="156">
        <f t="shared" si="264"/>
        <v>0</v>
      </c>
      <c r="S349" s="156">
        <f t="shared" si="265"/>
        <v>0</v>
      </c>
      <c r="U349" s="157">
        <f t="shared" si="271"/>
        <v>0</v>
      </c>
      <c r="W349" s="152"/>
      <c r="X349" s="152"/>
      <c r="Y349" s="152"/>
      <c r="Z349" s="152"/>
      <c r="AA349" s="152"/>
      <c r="AB349" s="152"/>
      <c r="AC349" s="347"/>
      <c r="AD349" s="152"/>
      <c r="AE349" s="152"/>
      <c r="AF349" s="152"/>
      <c r="AG349" s="152"/>
      <c r="AH349" s="152"/>
      <c r="AI349" s="152"/>
      <c r="AJ349" s="347"/>
      <c r="AK349" s="152"/>
      <c r="AL349" s="152"/>
      <c r="AM349" s="295"/>
      <c r="AN349" s="228"/>
      <c r="AO349" s="228"/>
      <c r="AP349" s="228"/>
      <c r="AQ349" s="228"/>
      <c r="AR349" s="228"/>
      <c r="AS349" s="348"/>
      <c r="AT349" s="264">
        <f t="shared" si="274"/>
        <v>0</v>
      </c>
      <c r="AU349" s="259"/>
      <c r="AV349" s="265">
        <f t="shared" si="268"/>
        <v>0</v>
      </c>
      <c r="AX349" s="265">
        <f t="shared" si="272"/>
        <v>0</v>
      </c>
      <c r="AZ349" s="492">
        <f t="shared" si="269"/>
        <v>0</v>
      </c>
      <c r="BB349" s="492">
        <f t="shared" si="270"/>
        <v>0</v>
      </c>
      <c r="BD349" s="265">
        <f t="shared" si="273"/>
        <v>0</v>
      </c>
      <c r="BE349" s="105"/>
      <c r="BF349" s="105"/>
      <c r="BG349" s="105"/>
      <c r="BH349" s="105"/>
      <c r="BI349" s="105"/>
      <c r="BJ349" s="105"/>
    </row>
    <row r="350" spans="2:62" ht="20.100000000000001" hidden="1" customHeight="1" outlineLevel="1">
      <c r="B350" s="100"/>
      <c r="C350" s="908"/>
      <c r="D350" s="909"/>
      <c r="E350" s="909"/>
      <c r="F350" s="910"/>
      <c r="G350" s="890"/>
      <c r="H350" s="891"/>
      <c r="I350" s="152"/>
      <c r="J350" s="152"/>
      <c r="K350" s="152"/>
      <c r="L350" s="152"/>
      <c r="M350" s="152"/>
      <c r="N350" s="152"/>
      <c r="O350" s="152"/>
      <c r="P350" s="153"/>
      <c r="Q350" s="153"/>
      <c r="R350" s="156">
        <f t="shared" si="264"/>
        <v>0</v>
      </c>
      <c r="S350" s="156">
        <f t="shared" si="265"/>
        <v>0</v>
      </c>
      <c r="U350" s="157">
        <f t="shared" si="271"/>
        <v>0</v>
      </c>
      <c r="W350" s="152"/>
      <c r="X350" s="152"/>
      <c r="Y350" s="152"/>
      <c r="Z350" s="152"/>
      <c r="AA350" s="152"/>
      <c r="AB350" s="152"/>
      <c r="AC350" s="347"/>
      <c r="AD350" s="152"/>
      <c r="AE350" s="152"/>
      <c r="AF350" s="152"/>
      <c r="AG350" s="152"/>
      <c r="AH350" s="152"/>
      <c r="AI350" s="152"/>
      <c r="AJ350" s="347"/>
      <c r="AK350" s="152"/>
      <c r="AL350" s="152"/>
      <c r="AM350" s="295"/>
      <c r="AN350" s="228"/>
      <c r="AO350" s="228"/>
      <c r="AP350" s="228"/>
      <c r="AQ350" s="228"/>
      <c r="AR350" s="228"/>
      <c r="AS350" s="348"/>
      <c r="AT350" s="264">
        <f t="shared" si="274"/>
        <v>0</v>
      </c>
      <c r="AU350" s="259"/>
      <c r="AV350" s="265">
        <f t="shared" si="268"/>
        <v>0</v>
      </c>
      <c r="AX350" s="265">
        <f t="shared" si="272"/>
        <v>0</v>
      </c>
      <c r="AZ350" s="492">
        <f t="shared" si="269"/>
        <v>0</v>
      </c>
      <c r="BB350" s="492">
        <f t="shared" si="270"/>
        <v>0</v>
      </c>
      <c r="BD350" s="265">
        <f t="shared" si="273"/>
        <v>0</v>
      </c>
      <c r="BE350" s="105"/>
      <c r="BF350" s="105"/>
      <c r="BG350" s="105"/>
      <c r="BH350" s="105"/>
      <c r="BI350" s="105"/>
      <c r="BJ350" s="105"/>
    </row>
    <row r="351" spans="2:62" ht="9.9499999999999993" hidden="1" customHeight="1" outlineLevel="1">
      <c r="B351" s="101"/>
      <c r="C351" s="208"/>
      <c r="D351" s="208"/>
      <c r="E351" s="208"/>
      <c r="F351" s="208"/>
      <c r="G351" s="237"/>
      <c r="H351" s="207"/>
      <c r="I351" s="257"/>
      <c r="J351" s="257"/>
      <c r="K351" s="257"/>
      <c r="L351" s="257"/>
      <c r="M351" s="257"/>
      <c r="N351" s="257"/>
      <c r="O351" s="257"/>
      <c r="P351" s="256"/>
      <c r="Q351" s="102"/>
      <c r="R351" s="102"/>
      <c r="S351" s="102"/>
      <c r="U351" s="98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Z351" s="493"/>
      <c r="BE351" s="105"/>
      <c r="BF351" s="105"/>
      <c r="BG351" s="105"/>
      <c r="BH351" s="105"/>
      <c r="BI351" s="105"/>
      <c r="BJ351" s="105"/>
    </row>
    <row r="352" spans="2:62" ht="20.100000000000001" customHeight="1" collapsed="1">
      <c r="B352" s="8">
        <f>B335+1</f>
        <v>21</v>
      </c>
      <c r="C352" s="916"/>
      <c r="D352" s="917"/>
      <c r="E352" s="917"/>
      <c r="F352" s="918"/>
      <c r="G352" s="429"/>
      <c r="H352" s="206">
        <v>1</v>
      </c>
      <c r="I352" s="642">
        <f t="shared" ref="I352" si="275">$H352*SUM(I353:I367)</f>
        <v>0</v>
      </c>
      <c r="J352" s="643">
        <f t="shared" ref="J352:O352" si="276">$H352*SUM(J353:J367)</f>
        <v>0</v>
      </c>
      <c r="K352" s="644">
        <f t="shared" si="276"/>
        <v>0</v>
      </c>
      <c r="L352" s="645">
        <f t="shared" si="276"/>
        <v>0</v>
      </c>
      <c r="M352" s="645">
        <f t="shared" si="276"/>
        <v>0</v>
      </c>
      <c r="N352" s="644">
        <f t="shared" si="276"/>
        <v>0</v>
      </c>
      <c r="O352" s="642">
        <f t="shared" si="276"/>
        <v>0</v>
      </c>
      <c r="P352" s="209">
        <f t="shared" ref="P352:Q352" si="277">$H352*SUM(P353:P367)</f>
        <v>0</v>
      </c>
      <c r="Q352" s="210">
        <f t="shared" si="277"/>
        <v>0</v>
      </c>
      <c r="R352" s="136">
        <f t="shared" ref="R352:R367" si="278">P352*(1+Gewinn)*(1+SicherheitAngebot)</f>
        <v>0</v>
      </c>
      <c r="S352" s="137">
        <f t="shared" ref="S352:S367" si="279">Q352*(1+MGKZ)*(1+Gewinn)*(1+SicherheitAngebot)</f>
        <v>0</v>
      </c>
      <c r="U352" s="10">
        <f>I352*$I$7+J352*$J$7+K352*$K$7+L352*$L$7+M352*$M$7+N352*$N$7+O352*$O$7+R352+S352</f>
        <v>0</v>
      </c>
      <c r="W352" s="646">
        <f t="shared" ref="W352:AB352" si="280">$H352*SUM(W353:W367)</f>
        <v>0</v>
      </c>
      <c r="X352" s="647">
        <f t="shared" si="280"/>
        <v>0</v>
      </c>
      <c r="Y352" s="648">
        <f t="shared" si="280"/>
        <v>0</v>
      </c>
      <c r="Z352" s="649">
        <f t="shared" si="280"/>
        <v>0</v>
      </c>
      <c r="AA352" s="648">
        <f t="shared" si="280"/>
        <v>0</v>
      </c>
      <c r="AB352" s="646">
        <f t="shared" si="280"/>
        <v>0</v>
      </c>
      <c r="AC352" s="258"/>
      <c r="AD352" s="646">
        <f t="shared" ref="AD352:AM352" si="281">$H352*SUM(AD353:AD367)</f>
        <v>0</v>
      </c>
      <c r="AE352" s="647">
        <f t="shared" si="281"/>
        <v>0</v>
      </c>
      <c r="AF352" s="648">
        <f t="shared" si="281"/>
        <v>0</v>
      </c>
      <c r="AG352" s="649">
        <f t="shared" si="281"/>
        <v>0</v>
      </c>
      <c r="AH352" s="648">
        <f t="shared" si="281"/>
        <v>0</v>
      </c>
      <c r="AI352" s="646">
        <f t="shared" si="281"/>
        <v>0</v>
      </c>
      <c r="AJ352" s="258"/>
      <c r="AK352" s="653">
        <f t="shared" si="281"/>
        <v>0</v>
      </c>
      <c r="AL352" s="653">
        <f t="shared" si="281"/>
        <v>0</v>
      </c>
      <c r="AM352" s="653">
        <f t="shared" si="281"/>
        <v>0</v>
      </c>
      <c r="AN352" s="227">
        <f>$H352*SUM(AN353:AN367)*(1+Gewinn)*(1+SicherheitAngebot)</f>
        <v>0</v>
      </c>
      <c r="AO352" s="227">
        <f>$H352*SUM(AO353:AO367)*(1+Gewinn)*(1+SicherheitAngebot)</f>
        <v>0</v>
      </c>
      <c r="AP352" s="227">
        <f>$H352*SUM(AP353:AP367)*(1+Gewinn)*(1+SicherheitAngebot)</f>
        <v>0</v>
      </c>
      <c r="AQ352" s="227">
        <f>$H352*SUM(AQ353:AQ367)*(1+Gewinn)*(1+SicherheitAngebot)</f>
        <v>0</v>
      </c>
      <c r="AR352" s="227">
        <f>$H352*SUM(AR353:AR367)*(1+Gewinn)*(1+SicherheitAngebot)</f>
        <v>0</v>
      </c>
      <c r="AS352" s="262"/>
      <c r="AT352" s="263">
        <f t="shared" ref="AT352:AT384" si="282">((W352+AD352)*$W$7+(X352+AE352)*$X$7+(Y352+Z352+AF352+AG352)*$Z$7+(AA352+AH352)*$AA$7+(AB352+AI352)*$AB$7)*Zuschläge_IBN</f>
        <v>0</v>
      </c>
      <c r="AU352" s="259"/>
      <c r="AV352" s="491">
        <f>AK352*$AK$7+AL352*$AL$7+AM352*$AM$7+SUM(AN352:AR352)+AT352/Zuschläge_IBN+AT352</f>
        <v>0</v>
      </c>
      <c r="AX352" s="685">
        <f>U352+AV352</f>
        <v>0</v>
      </c>
      <c r="AZ352" s="490">
        <f>IF(H352&gt;0,U352/(1+SicherheitAngebot)*(1+Sicherheit),0)</f>
        <v>0</v>
      </c>
      <c r="BB352" s="490">
        <f>IF(H352&gt;0,AV352/(1+SicherheitAngebot)*(1+Sicherheit),0)</f>
        <v>0</v>
      </c>
      <c r="BD352" s="490">
        <f>AZ352+BB352</f>
        <v>0</v>
      </c>
      <c r="BE352" s="105"/>
      <c r="BF352" s="105"/>
      <c r="BG352" s="105"/>
      <c r="BH352" s="105"/>
      <c r="BI352" s="105"/>
      <c r="BJ352" s="105"/>
    </row>
    <row r="353" spans="2:62" ht="20.100000000000001" hidden="1" customHeight="1" outlineLevel="1">
      <c r="B353" s="99"/>
      <c r="C353" s="908"/>
      <c r="D353" s="909"/>
      <c r="E353" s="909"/>
      <c r="F353" s="910"/>
      <c r="G353" s="890"/>
      <c r="H353" s="901"/>
      <c r="I353" s="152"/>
      <c r="J353" s="152"/>
      <c r="K353" s="152"/>
      <c r="L353" s="152"/>
      <c r="M353" s="152"/>
      <c r="N353" s="152"/>
      <c r="O353" s="152"/>
      <c r="P353" s="153"/>
      <c r="Q353" s="153"/>
      <c r="R353" s="156">
        <f t="shared" si="278"/>
        <v>0</v>
      </c>
      <c r="S353" s="156">
        <f t="shared" si="279"/>
        <v>0</v>
      </c>
      <c r="U353" s="157">
        <f>I353*$I$7+J353*$J$7+K353*$K$7+L353*$L$7+M353*$M$7+N353*$N$7+O353*$O$7+R353+S353</f>
        <v>0</v>
      </c>
      <c r="W353" s="152"/>
      <c r="X353" s="152"/>
      <c r="Y353" s="152"/>
      <c r="Z353" s="152"/>
      <c r="AA353" s="152"/>
      <c r="AB353" s="152"/>
      <c r="AC353" s="347"/>
      <c r="AD353" s="152"/>
      <c r="AE353" s="152"/>
      <c r="AF353" s="152"/>
      <c r="AG353" s="152"/>
      <c r="AH353" s="152"/>
      <c r="AI353" s="152"/>
      <c r="AJ353" s="347"/>
      <c r="AK353" s="152"/>
      <c r="AL353" s="152"/>
      <c r="AM353" s="295"/>
      <c r="AN353" s="228"/>
      <c r="AO353" s="228"/>
      <c r="AP353" s="228"/>
      <c r="AQ353" s="228"/>
      <c r="AR353" s="228"/>
      <c r="AS353" s="348"/>
      <c r="AT353" s="264">
        <f t="shared" si="282"/>
        <v>0</v>
      </c>
      <c r="AU353" s="259"/>
      <c r="AV353" s="265">
        <f t="shared" ref="AV353:AV367" si="283">AK353*$AK$7+AL353*$AL$7+AM353*$AM$7+SUM(AN353:AR353)*(1+Gewinn)*(1+SicherheitAngebot)+AT353/Zuschläge_IBN+AT353</f>
        <v>0</v>
      </c>
      <c r="AX353" s="265">
        <f>U353+AV353</f>
        <v>0</v>
      </c>
      <c r="AZ353" s="492">
        <f t="shared" ref="AZ353:AZ367" si="284">U353/(1+SicherheitAngebot)*(1+Sicherheit)</f>
        <v>0</v>
      </c>
      <c r="BB353" s="492">
        <f t="shared" ref="BB353:BB367" si="285">AV353/(1+SicherheitAngebot)*(1+Sicherheit)</f>
        <v>0</v>
      </c>
      <c r="BD353" s="265">
        <f>AZ353+BB353</f>
        <v>0</v>
      </c>
      <c r="BE353" s="105"/>
      <c r="BF353" s="105"/>
      <c r="BG353" s="105"/>
      <c r="BH353" s="105"/>
      <c r="BI353" s="105"/>
      <c r="BJ353" s="105"/>
    </row>
    <row r="354" spans="2:62" ht="20.100000000000001" hidden="1" customHeight="1" outlineLevel="1">
      <c r="B354" s="100"/>
      <c r="C354" s="908"/>
      <c r="D354" s="909"/>
      <c r="E354" s="909"/>
      <c r="F354" s="910"/>
      <c r="G354" s="890"/>
      <c r="H354" s="891"/>
      <c r="I354" s="152"/>
      <c r="J354" s="152"/>
      <c r="K354" s="152"/>
      <c r="L354" s="152"/>
      <c r="M354" s="152"/>
      <c r="N354" s="152"/>
      <c r="O354" s="152"/>
      <c r="P354" s="153"/>
      <c r="Q354" s="153"/>
      <c r="R354" s="156">
        <f t="shared" si="278"/>
        <v>0</v>
      </c>
      <c r="S354" s="156">
        <f t="shared" si="279"/>
        <v>0</v>
      </c>
      <c r="U354" s="157">
        <f t="shared" ref="U354:U367" si="286">I354*$I$7+J354*$J$7+K354*$K$7+L354*$L$7+M354*$M$7+N354*$N$7+O354*$O$7+R354+S354</f>
        <v>0</v>
      </c>
      <c r="W354" s="152"/>
      <c r="X354" s="152"/>
      <c r="Y354" s="152"/>
      <c r="Z354" s="152"/>
      <c r="AA354" s="152"/>
      <c r="AB354" s="152"/>
      <c r="AC354" s="347"/>
      <c r="AD354" s="152"/>
      <c r="AE354" s="152"/>
      <c r="AF354" s="152"/>
      <c r="AG354" s="152"/>
      <c r="AH354" s="152"/>
      <c r="AI354" s="152"/>
      <c r="AJ354" s="347"/>
      <c r="AK354" s="152"/>
      <c r="AL354" s="152"/>
      <c r="AM354" s="295"/>
      <c r="AN354" s="228"/>
      <c r="AO354" s="228"/>
      <c r="AP354" s="228"/>
      <c r="AQ354" s="228"/>
      <c r="AR354" s="228"/>
      <c r="AS354" s="348"/>
      <c r="AT354" s="264">
        <f t="shared" si="282"/>
        <v>0</v>
      </c>
      <c r="AU354" s="259"/>
      <c r="AV354" s="265">
        <f t="shared" si="283"/>
        <v>0</v>
      </c>
      <c r="AX354" s="265">
        <f t="shared" ref="AX354:AX367" si="287">U354+AV354</f>
        <v>0</v>
      </c>
      <c r="AZ354" s="492">
        <f t="shared" si="284"/>
        <v>0</v>
      </c>
      <c r="BB354" s="492">
        <f t="shared" si="285"/>
        <v>0</v>
      </c>
      <c r="BD354" s="265">
        <f t="shared" ref="BD354:BD367" si="288">AZ354+BB354</f>
        <v>0</v>
      </c>
      <c r="BE354" s="105"/>
      <c r="BF354" s="105"/>
      <c r="BG354" s="105"/>
      <c r="BH354" s="105"/>
      <c r="BI354" s="105"/>
      <c r="BJ354" s="105"/>
    </row>
    <row r="355" spans="2:62" ht="20.100000000000001" hidden="1" customHeight="1" outlineLevel="1">
      <c r="B355" s="100"/>
      <c r="C355" s="908"/>
      <c r="D355" s="909"/>
      <c r="E355" s="909"/>
      <c r="F355" s="910"/>
      <c r="G355" s="890"/>
      <c r="H355" s="891"/>
      <c r="I355" s="152"/>
      <c r="J355" s="152"/>
      <c r="K355" s="152"/>
      <c r="L355" s="152"/>
      <c r="M355" s="152"/>
      <c r="N355" s="152"/>
      <c r="O355" s="152"/>
      <c r="P355" s="153"/>
      <c r="Q355" s="153"/>
      <c r="R355" s="156">
        <f t="shared" si="278"/>
        <v>0</v>
      </c>
      <c r="S355" s="156">
        <f t="shared" si="279"/>
        <v>0</v>
      </c>
      <c r="U355" s="157">
        <f t="shared" si="286"/>
        <v>0</v>
      </c>
      <c r="W355" s="152"/>
      <c r="X355" s="152"/>
      <c r="Y355" s="152"/>
      <c r="Z355" s="152"/>
      <c r="AA355" s="152"/>
      <c r="AB355" s="152"/>
      <c r="AC355" s="347"/>
      <c r="AD355" s="152"/>
      <c r="AE355" s="152"/>
      <c r="AF355" s="152"/>
      <c r="AG355" s="152"/>
      <c r="AH355" s="152"/>
      <c r="AI355" s="152"/>
      <c r="AJ355" s="347"/>
      <c r="AK355" s="152"/>
      <c r="AL355" s="152"/>
      <c r="AM355" s="295"/>
      <c r="AN355" s="228"/>
      <c r="AO355" s="228"/>
      <c r="AP355" s="228"/>
      <c r="AQ355" s="228"/>
      <c r="AR355" s="228"/>
      <c r="AS355" s="348"/>
      <c r="AT355" s="264">
        <f t="shared" si="282"/>
        <v>0</v>
      </c>
      <c r="AU355" s="259"/>
      <c r="AV355" s="265">
        <f t="shared" si="283"/>
        <v>0</v>
      </c>
      <c r="AX355" s="265">
        <f t="shared" si="287"/>
        <v>0</v>
      </c>
      <c r="AZ355" s="492">
        <f t="shared" si="284"/>
        <v>0</v>
      </c>
      <c r="BB355" s="492">
        <f t="shared" si="285"/>
        <v>0</v>
      </c>
      <c r="BD355" s="265">
        <f t="shared" si="288"/>
        <v>0</v>
      </c>
      <c r="BE355" s="105"/>
      <c r="BF355" s="105"/>
      <c r="BG355" s="105"/>
      <c r="BH355" s="105"/>
      <c r="BI355" s="105"/>
      <c r="BJ355" s="105"/>
    </row>
    <row r="356" spans="2:62" ht="20.100000000000001" hidden="1" customHeight="1" outlineLevel="1">
      <c r="B356" s="100"/>
      <c r="C356" s="908"/>
      <c r="D356" s="909"/>
      <c r="E356" s="909"/>
      <c r="F356" s="910"/>
      <c r="G356" s="890"/>
      <c r="H356" s="891"/>
      <c r="I356" s="152"/>
      <c r="J356" s="152"/>
      <c r="K356" s="152"/>
      <c r="L356" s="152"/>
      <c r="M356" s="152"/>
      <c r="N356" s="152"/>
      <c r="O356" s="152"/>
      <c r="P356" s="153"/>
      <c r="Q356" s="153"/>
      <c r="R356" s="156">
        <f t="shared" si="278"/>
        <v>0</v>
      </c>
      <c r="S356" s="156">
        <f t="shared" si="279"/>
        <v>0</v>
      </c>
      <c r="U356" s="157">
        <f t="shared" si="286"/>
        <v>0</v>
      </c>
      <c r="W356" s="152"/>
      <c r="X356" s="152"/>
      <c r="Y356" s="152"/>
      <c r="Z356" s="152"/>
      <c r="AA356" s="152"/>
      <c r="AB356" s="152"/>
      <c r="AC356" s="347"/>
      <c r="AD356" s="152"/>
      <c r="AE356" s="152"/>
      <c r="AF356" s="152"/>
      <c r="AG356" s="152"/>
      <c r="AH356" s="152"/>
      <c r="AI356" s="152"/>
      <c r="AJ356" s="347"/>
      <c r="AK356" s="152"/>
      <c r="AL356" s="152"/>
      <c r="AM356" s="295"/>
      <c r="AN356" s="228"/>
      <c r="AO356" s="228"/>
      <c r="AP356" s="228"/>
      <c r="AQ356" s="228"/>
      <c r="AR356" s="228"/>
      <c r="AS356" s="348"/>
      <c r="AT356" s="264">
        <f t="shared" si="282"/>
        <v>0</v>
      </c>
      <c r="AU356" s="259"/>
      <c r="AV356" s="265">
        <f t="shared" si="283"/>
        <v>0</v>
      </c>
      <c r="AX356" s="265">
        <f t="shared" si="287"/>
        <v>0</v>
      </c>
      <c r="AZ356" s="492">
        <f t="shared" si="284"/>
        <v>0</v>
      </c>
      <c r="BB356" s="492">
        <f t="shared" si="285"/>
        <v>0</v>
      </c>
      <c r="BD356" s="265">
        <f t="shared" si="288"/>
        <v>0</v>
      </c>
      <c r="BE356" s="105"/>
      <c r="BF356" s="105"/>
      <c r="BG356" s="105"/>
      <c r="BH356" s="105"/>
      <c r="BI356" s="105"/>
      <c r="BJ356" s="105"/>
    </row>
    <row r="357" spans="2:62" ht="20.100000000000001" hidden="1" customHeight="1" outlineLevel="1">
      <c r="B357" s="100"/>
      <c r="C357" s="908"/>
      <c r="D357" s="909"/>
      <c r="E357" s="909"/>
      <c r="F357" s="910"/>
      <c r="G357" s="890"/>
      <c r="H357" s="891"/>
      <c r="I357" s="152"/>
      <c r="J357" s="152"/>
      <c r="K357" s="152"/>
      <c r="L357" s="152"/>
      <c r="M357" s="152"/>
      <c r="N357" s="152"/>
      <c r="O357" s="152"/>
      <c r="P357" s="153"/>
      <c r="Q357" s="153"/>
      <c r="R357" s="156">
        <f t="shared" si="278"/>
        <v>0</v>
      </c>
      <c r="S357" s="156">
        <f t="shared" si="279"/>
        <v>0</v>
      </c>
      <c r="U357" s="157">
        <f t="shared" si="286"/>
        <v>0</v>
      </c>
      <c r="W357" s="152"/>
      <c r="X357" s="152"/>
      <c r="Y357" s="152"/>
      <c r="Z357" s="152"/>
      <c r="AA357" s="152"/>
      <c r="AB357" s="152"/>
      <c r="AC357" s="347"/>
      <c r="AD357" s="152"/>
      <c r="AE357" s="152"/>
      <c r="AF357" s="152"/>
      <c r="AG357" s="152"/>
      <c r="AH357" s="152"/>
      <c r="AI357" s="152"/>
      <c r="AJ357" s="347"/>
      <c r="AK357" s="152"/>
      <c r="AL357" s="152"/>
      <c r="AM357" s="295"/>
      <c r="AN357" s="228"/>
      <c r="AO357" s="228"/>
      <c r="AP357" s="228"/>
      <c r="AQ357" s="228"/>
      <c r="AR357" s="228"/>
      <c r="AS357" s="348"/>
      <c r="AT357" s="264">
        <f t="shared" si="282"/>
        <v>0</v>
      </c>
      <c r="AU357" s="259"/>
      <c r="AV357" s="265">
        <f t="shared" si="283"/>
        <v>0</v>
      </c>
      <c r="AX357" s="265">
        <f t="shared" si="287"/>
        <v>0</v>
      </c>
      <c r="AZ357" s="492">
        <f t="shared" si="284"/>
        <v>0</v>
      </c>
      <c r="BB357" s="492">
        <f t="shared" si="285"/>
        <v>0</v>
      </c>
      <c r="BD357" s="265">
        <f t="shared" si="288"/>
        <v>0</v>
      </c>
      <c r="BE357" s="105"/>
      <c r="BF357" s="105"/>
      <c r="BG357" s="105"/>
      <c r="BH357" s="105"/>
      <c r="BI357" s="105"/>
      <c r="BJ357" s="105"/>
    </row>
    <row r="358" spans="2:62" ht="20.100000000000001" hidden="1" customHeight="1" outlineLevel="1">
      <c r="B358" s="100"/>
      <c r="C358" s="908"/>
      <c r="D358" s="909"/>
      <c r="E358" s="909"/>
      <c r="F358" s="910"/>
      <c r="G358" s="890"/>
      <c r="H358" s="891"/>
      <c r="I358" s="152"/>
      <c r="J358" s="152"/>
      <c r="K358" s="152"/>
      <c r="L358" s="152"/>
      <c r="M358" s="152"/>
      <c r="N358" s="152"/>
      <c r="O358" s="152"/>
      <c r="P358" s="153"/>
      <c r="Q358" s="153"/>
      <c r="R358" s="156">
        <f t="shared" si="278"/>
        <v>0</v>
      </c>
      <c r="S358" s="156">
        <f t="shared" si="279"/>
        <v>0</v>
      </c>
      <c r="U358" s="157">
        <f t="shared" si="286"/>
        <v>0</v>
      </c>
      <c r="W358" s="152"/>
      <c r="X358" s="152"/>
      <c r="Y358" s="152"/>
      <c r="Z358" s="152"/>
      <c r="AA358" s="152"/>
      <c r="AB358" s="152"/>
      <c r="AC358" s="347"/>
      <c r="AD358" s="152"/>
      <c r="AE358" s="152"/>
      <c r="AF358" s="152"/>
      <c r="AG358" s="152"/>
      <c r="AH358" s="152"/>
      <c r="AI358" s="152"/>
      <c r="AJ358" s="347"/>
      <c r="AK358" s="152"/>
      <c r="AL358" s="152"/>
      <c r="AM358" s="295"/>
      <c r="AN358" s="228"/>
      <c r="AO358" s="228"/>
      <c r="AP358" s="228"/>
      <c r="AQ358" s="228"/>
      <c r="AR358" s="228"/>
      <c r="AS358" s="348"/>
      <c r="AT358" s="264">
        <f t="shared" si="282"/>
        <v>0</v>
      </c>
      <c r="AU358" s="259"/>
      <c r="AV358" s="265">
        <f t="shared" si="283"/>
        <v>0</v>
      </c>
      <c r="AX358" s="265">
        <f t="shared" si="287"/>
        <v>0</v>
      </c>
      <c r="AZ358" s="492">
        <f t="shared" si="284"/>
        <v>0</v>
      </c>
      <c r="BB358" s="492">
        <f t="shared" si="285"/>
        <v>0</v>
      </c>
      <c r="BD358" s="265">
        <f t="shared" si="288"/>
        <v>0</v>
      </c>
      <c r="BE358" s="105"/>
      <c r="BF358" s="105"/>
      <c r="BG358" s="105"/>
      <c r="BH358" s="105"/>
      <c r="BI358" s="105"/>
      <c r="BJ358" s="105"/>
    </row>
    <row r="359" spans="2:62" ht="20.100000000000001" hidden="1" customHeight="1" outlineLevel="1">
      <c r="B359" s="100"/>
      <c r="C359" s="908"/>
      <c r="D359" s="909"/>
      <c r="E359" s="909"/>
      <c r="F359" s="910"/>
      <c r="G359" s="890"/>
      <c r="H359" s="891"/>
      <c r="I359" s="152"/>
      <c r="J359" s="152"/>
      <c r="K359" s="152"/>
      <c r="L359" s="152"/>
      <c r="M359" s="152"/>
      <c r="N359" s="152"/>
      <c r="O359" s="152"/>
      <c r="P359" s="153"/>
      <c r="Q359" s="153"/>
      <c r="R359" s="156">
        <f t="shared" si="278"/>
        <v>0</v>
      </c>
      <c r="S359" s="156">
        <f t="shared" si="279"/>
        <v>0</v>
      </c>
      <c r="U359" s="157">
        <f t="shared" si="286"/>
        <v>0</v>
      </c>
      <c r="W359" s="152"/>
      <c r="X359" s="152"/>
      <c r="Y359" s="152"/>
      <c r="Z359" s="152"/>
      <c r="AA359" s="152"/>
      <c r="AB359" s="152"/>
      <c r="AC359" s="347"/>
      <c r="AD359" s="152"/>
      <c r="AE359" s="152"/>
      <c r="AF359" s="152"/>
      <c r="AG359" s="152"/>
      <c r="AH359" s="152"/>
      <c r="AI359" s="152"/>
      <c r="AJ359" s="347"/>
      <c r="AK359" s="152"/>
      <c r="AL359" s="152"/>
      <c r="AM359" s="295"/>
      <c r="AN359" s="228"/>
      <c r="AO359" s="228"/>
      <c r="AP359" s="228"/>
      <c r="AQ359" s="228"/>
      <c r="AR359" s="228"/>
      <c r="AS359" s="348"/>
      <c r="AT359" s="264">
        <f t="shared" si="282"/>
        <v>0</v>
      </c>
      <c r="AU359" s="259"/>
      <c r="AV359" s="265">
        <f t="shared" si="283"/>
        <v>0</v>
      </c>
      <c r="AX359" s="265">
        <f t="shared" si="287"/>
        <v>0</v>
      </c>
      <c r="AZ359" s="492">
        <f t="shared" si="284"/>
        <v>0</v>
      </c>
      <c r="BB359" s="492">
        <f t="shared" si="285"/>
        <v>0</v>
      </c>
      <c r="BD359" s="265">
        <f t="shared" si="288"/>
        <v>0</v>
      </c>
      <c r="BE359" s="105"/>
      <c r="BF359" s="105"/>
      <c r="BG359" s="105"/>
      <c r="BH359" s="105"/>
      <c r="BI359" s="105"/>
      <c r="BJ359" s="105"/>
    </row>
    <row r="360" spans="2:62" ht="20.100000000000001" hidden="1" customHeight="1" outlineLevel="1">
      <c r="B360" s="100"/>
      <c r="C360" s="908"/>
      <c r="D360" s="909"/>
      <c r="E360" s="909"/>
      <c r="F360" s="910"/>
      <c r="G360" s="890"/>
      <c r="H360" s="891"/>
      <c r="I360" s="152"/>
      <c r="J360" s="152"/>
      <c r="K360" s="152"/>
      <c r="L360" s="152"/>
      <c r="M360" s="152"/>
      <c r="N360" s="152"/>
      <c r="O360" s="152"/>
      <c r="P360" s="153"/>
      <c r="Q360" s="153"/>
      <c r="R360" s="156">
        <f t="shared" si="278"/>
        <v>0</v>
      </c>
      <c r="S360" s="156">
        <f t="shared" si="279"/>
        <v>0</v>
      </c>
      <c r="U360" s="157">
        <f t="shared" si="286"/>
        <v>0</v>
      </c>
      <c r="W360" s="152"/>
      <c r="X360" s="152"/>
      <c r="Y360" s="152"/>
      <c r="Z360" s="152"/>
      <c r="AA360" s="152"/>
      <c r="AB360" s="152"/>
      <c r="AC360" s="347"/>
      <c r="AD360" s="152"/>
      <c r="AE360" s="152"/>
      <c r="AF360" s="152"/>
      <c r="AG360" s="152"/>
      <c r="AH360" s="152"/>
      <c r="AI360" s="152"/>
      <c r="AJ360" s="347"/>
      <c r="AK360" s="152"/>
      <c r="AL360" s="152"/>
      <c r="AM360" s="295"/>
      <c r="AN360" s="228"/>
      <c r="AO360" s="228"/>
      <c r="AP360" s="228"/>
      <c r="AQ360" s="228"/>
      <c r="AR360" s="228"/>
      <c r="AS360" s="348"/>
      <c r="AT360" s="264">
        <f t="shared" si="282"/>
        <v>0</v>
      </c>
      <c r="AU360" s="259"/>
      <c r="AV360" s="265">
        <f t="shared" si="283"/>
        <v>0</v>
      </c>
      <c r="AX360" s="265">
        <f t="shared" si="287"/>
        <v>0</v>
      </c>
      <c r="AZ360" s="492">
        <f t="shared" si="284"/>
        <v>0</v>
      </c>
      <c r="BB360" s="492">
        <f t="shared" si="285"/>
        <v>0</v>
      </c>
      <c r="BD360" s="265">
        <f t="shared" si="288"/>
        <v>0</v>
      </c>
      <c r="BE360" s="105"/>
      <c r="BF360" s="105"/>
      <c r="BG360" s="105"/>
      <c r="BH360" s="105"/>
      <c r="BI360" s="105"/>
      <c r="BJ360" s="105"/>
    </row>
    <row r="361" spans="2:62" ht="20.100000000000001" hidden="1" customHeight="1" outlineLevel="1">
      <c r="B361" s="100"/>
      <c r="C361" s="908"/>
      <c r="D361" s="909"/>
      <c r="E361" s="909"/>
      <c r="F361" s="910"/>
      <c r="G361" s="890"/>
      <c r="H361" s="891"/>
      <c r="I361" s="152"/>
      <c r="J361" s="152"/>
      <c r="K361" s="152"/>
      <c r="L361" s="152"/>
      <c r="M361" s="152"/>
      <c r="N361" s="152"/>
      <c r="O361" s="152"/>
      <c r="P361" s="153"/>
      <c r="Q361" s="153"/>
      <c r="R361" s="156">
        <f t="shared" si="278"/>
        <v>0</v>
      </c>
      <c r="S361" s="156">
        <f t="shared" si="279"/>
        <v>0</v>
      </c>
      <c r="U361" s="157">
        <f t="shared" si="286"/>
        <v>0</v>
      </c>
      <c r="W361" s="152"/>
      <c r="X361" s="152"/>
      <c r="Y361" s="152"/>
      <c r="Z361" s="152"/>
      <c r="AA361" s="152"/>
      <c r="AB361" s="152"/>
      <c r="AC361" s="347"/>
      <c r="AD361" s="152"/>
      <c r="AE361" s="152"/>
      <c r="AF361" s="152"/>
      <c r="AG361" s="152"/>
      <c r="AH361" s="152"/>
      <c r="AI361" s="152"/>
      <c r="AJ361" s="347"/>
      <c r="AK361" s="152"/>
      <c r="AL361" s="152"/>
      <c r="AM361" s="295"/>
      <c r="AN361" s="228"/>
      <c r="AO361" s="228"/>
      <c r="AP361" s="228"/>
      <c r="AQ361" s="228"/>
      <c r="AR361" s="228"/>
      <c r="AS361" s="348"/>
      <c r="AT361" s="264">
        <f t="shared" si="282"/>
        <v>0</v>
      </c>
      <c r="AU361" s="259"/>
      <c r="AV361" s="265">
        <f t="shared" si="283"/>
        <v>0</v>
      </c>
      <c r="AX361" s="265">
        <f t="shared" si="287"/>
        <v>0</v>
      </c>
      <c r="AZ361" s="492">
        <f t="shared" si="284"/>
        <v>0</v>
      </c>
      <c r="BB361" s="492">
        <f t="shared" si="285"/>
        <v>0</v>
      </c>
      <c r="BD361" s="265">
        <f t="shared" si="288"/>
        <v>0</v>
      </c>
      <c r="BE361" s="105"/>
      <c r="BF361" s="105"/>
      <c r="BG361" s="105"/>
      <c r="BH361" s="105"/>
      <c r="BI361" s="105"/>
      <c r="BJ361" s="105"/>
    </row>
    <row r="362" spans="2:62" ht="20.100000000000001" hidden="1" customHeight="1" outlineLevel="1">
      <c r="B362" s="100"/>
      <c r="C362" s="908"/>
      <c r="D362" s="909"/>
      <c r="E362" s="909"/>
      <c r="F362" s="910"/>
      <c r="G362" s="890"/>
      <c r="H362" s="891"/>
      <c r="I362" s="152"/>
      <c r="J362" s="152"/>
      <c r="K362" s="152"/>
      <c r="L362" s="152"/>
      <c r="M362" s="152"/>
      <c r="N362" s="152"/>
      <c r="O362" s="152"/>
      <c r="P362" s="153"/>
      <c r="Q362" s="153"/>
      <c r="R362" s="156">
        <f t="shared" si="278"/>
        <v>0</v>
      </c>
      <c r="S362" s="156">
        <f t="shared" si="279"/>
        <v>0</v>
      </c>
      <c r="U362" s="157">
        <f t="shared" si="286"/>
        <v>0</v>
      </c>
      <c r="W362" s="152"/>
      <c r="X362" s="152"/>
      <c r="Y362" s="152"/>
      <c r="Z362" s="152"/>
      <c r="AA362" s="152"/>
      <c r="AB362" s="152"/>
      <c r="AC362" s="347"/>
      <c r="AD362" s="152"/>
      <c r="AE362" s="152"/>
      <c r="AF362" s="152"/>
      <c r="AG362" s="152"/>
      <c r="AH362" s="152"/>
      <c r="AI362" s="152"/>
      <c r="AJ362" s="347"/>
      <c r="AK362" s="152"/>
      <c r="AL362" s="152"/>
      <c r="AM362" s="295"/>
      <c r="AN362" s="228"/>
      <c r="AO362" s="228"/>
      <c r="AP362" s="228"/>
      <c r="AQ362" s="228"/>
      <c r="AR362" s="228"/>
      <c r="AS362" s="348"/>
      <c r="AT362" s="264">
        <f t="shared" si="282"/>
        <v>0</v>
      </c>
      <c r="AU362" s="259"/>
      <c r="AV362" s="265">
        <f t="shared" si="283"/>
        <v>0</v>
      </c>
      <c r="AX362" s="265">
        <f t="shared" si="287"/>
        <v>0</v>
      </c>
      <c r="AZ362" s="492">
        <f t="shared" si="284"/>
        <v>0</v>
      </c>
      <c r="BB362" s="492">
        <f t="shared" si="285"/>
        <v>0</v>
      </c>
      <c r="BD362" s="265">
        <f t="shared" si="288"/>
        <v>0</v>
      </c>
      <c r="BE362" s="105"/>
      <c r="BF362" s="105"/>
      <c r="BG362" s="105"/>
      <c r="BH362" s="105"/>
      <c r="BI362" s="105"/>
      <c r="BJ362" s="105"/>
    </row>
    <row r="363" spans="2:62" ht="20.100000000000001" hidden="1" customHeight="1" outlineLevel="1">
      <c r="B363" s="100"/>
      <c r="C363" s="908"/>
      <c r="D363" s="909"/>
      <c r="E363" s="909"/>
      <c r="F363" s="910"/>
      <c r="G363" s="890"/>
      <c r="H363" s="891"/>
      <c r="I363" s="152"/>
      <c r="J363" s="152"/>
      <c r="K363" s="152"/>
      <c r="L363" s="152"/>
      <c r="M363" s="152"/>
      <c r="N363" s="152"/>
      <c r="O363" s="152"/>
      <c r="P363" s="153"/>
      <c r="Q363" s="153"/>
      <c r="R363" s="156">
        <f t="shared" si="278"/>
        <v>0</v>
      </c>
      <c r="S363" s="156">
        <f t="shared" si="279"/>
        <v>0</v>
      </c>
      <c r="U363" s="157">
        <f t="shared" si="286"/>
        <v>0</v>
      </c>
      <c r="W363" s="152"/>
      <c r="X363" s="152"/>
      <c r="Y363" s="152"/>
      <c r="Z363" s="152"/>
      <c r="AA363" s="152"/>
      <c r="AB363" s="152"/>
      <c r="AC363" s="347"/>
      <c r="AD363" s="152"/>
      <c r="AE363" s="152"/>
      <c r="AF363" s="152"/>
      <c r="AG363" s="152"/>
      <c r="AH363" s="152"/>
      <c r="AI363" s="152"/>
      <c r="AJ363" s="347"/>
      <c r="AK363" s="152"/>
      <c r="AL363" s="152"/>
      <c r="AM363" s="295"/>
      <c r="AN363" s="228"/>
      <c r="AO363" s="228"/>
      <c r="AP363" s="228"/>
      <c r="AQ363" s="228"/>
      <c r="AR363" s="228"/>
      <c r="AS363" s="348"/>
      <c r="AT363" s="264">
        <f t="shared" si="282"/>
        <v>0</v>
      </c>
      <c r="AU363" s="259"/>
      <c r="AV363" s="265">
        <f t="shared" si="283"/>
        <v>0</v>
      </c>
      <c r="AX363" s="265">
        <f t="shared" si="287"/>
        <v>0</v>
      </c>
      <c r="AZ363" s="492">
        <f t="shared" si="284"/>
        <v>0</v>
      </c>
      <c r="BB363" s="492">
        <f t="shared" si="285"/>
        <v>0</v>
      </c>
      <c r="BD363" s="265">
        <f t="shared" si="288"/>
        <v>0</v>
      </c>
      <c r="BE363" s="105"/>
      <c r="BF363" s="105"/>
      <c r="BG363" s="105"/>
      <c r="BH363" s="105"/>
      <c r="BI363" s="105"/>
      <c r="BJ363" s="105"/>
    </row>
    <row r="364" spans="2:62" ht="20.100000000000001" hidden="1" customHeight="1" outlineLevel="1">
      <c r="B364" s="100"/>
      <c r="C364" s="908"/>
      <c r="D364" s="909"/>
      <c r="E364" s="909"/>
      <c r="F364" s="910"/>
      <c r="G364" s="890"/>
      <c r="H364" s="891"/>
      <c r="I364" s="152"/>
      <c r="J364" s="152"/>
      <c r="K364" s="152"/>
      <c r="L364" s="152"/>
      <c r="M364" s="152"/>
      <c r="N364" s="152"/>
      <c r="O364" s="152"/>
      <c r="P364" s="153"/>
      <c r="Q364" s="153"/>
      <c r="R364" s="156">
        <f t="shared" si="278"/>
        <v>0</v>
      </c>
      <c r="S364" s="156">
        <f t="shared" si="279"/>
        <v>0</v>
      </c>
      <c r="U364" s="157">
        <f t="shared" si="286"/>
        <v>0</v>
      </c>
      <c r="W364" s="152"/>
      <c r="X364" s="152"/>
      <c r="Y364" s="152"/>
      <c r="Z364" s="152"/>
      <c r="AA364" s="152"/>
      <c r="AB364" s="152"/>
      <c r="AC364" s="347"/>
      <c r="AD364" s="152"/>
      <c r="AE364" s="152"/>
      <c r="AF364" s="152"/>
      <c r="AG364" s="152"/>
      <c r="AH364" s="152"/>
      <c r="AI364" s="152"/>
      <c r="AJ364" s="347"/>
      <c r="AK364" s="152"/>
      <c r="AL364" s="152"/>
      <c r="AM364" s="295"/>
      <c r="AN364" s="228"/>
      <c r="AO364" s="228"/>
      <c r="AP364" s="228"/>
      <c r="AQ364" s="228"/>
      <c r="AR364" s="228"/>
      <c r="AS364" s="348"/>
      <c r="AT364" s="264">
        <f t="shared" si="282"/>
        <v>0</v>
      </c>
      <c r="AU364" s="259"/>
      <c r="AV364" s="265">
        <f t="shared" si="283"/>
        <v>0</v>
      </c>
      <c r="AX364" s="265">
        <f t="shared" si="287"/>
        <v>0</v>
      </c>
      <c r="AZ364" s="492">
        <f t="shared" si="284"/>
        <v>0</v>
      </c>
      <c r="BB364" s="492">
        <f t="shared" si="285"/>
        <v>0</v>
      </c>
      <c r="BD364" s="265">
        <f t="shared" si="288"/>
        <v>0</v>
      </c>
      <c r="BE364" s="105"/>
      <c r="BF364" s="105"/>
      <c r="BG364" s="105"/>
      <c r="BH364" s="105"/>
      <c r="BI364" s="105"/>
      <c r="BJ364" s="105"/>
    </row>
    <row r="365" spans="2:62" ht="20.100000000000001" hidden="1" customHeight="1" outlineLevel="1">
      <c r="B365" s="100"/>
      <c r="C365" s="908"/>
      <c r="D365" s="909"/>
      <c r="E365" s="909"/>
      <c r="F365" s="910"/>
      <c r="G365" s="890"/>
      <c r="H365" s="891"/>
      <c r="I365" s="152"/>
      <c r="J365" s="152"/>
      <c r="K365" s="152"/>
      <c r="L365" s="152"/>
      <c r="M365" s="152"/>
      <c r="N365" s="152"/>
      <c r="O365" s="152"/>
      <c r="P365" s="153"/>
      <c r="Q365" s="153"/>
      <c r="R365" s="156">
        <f t="shared" si="278"/>
        <v>0</v>
      </c>
      <c r="S365" s="156">
        <f t="shared" si="279"/>
        <v>0</v>
      </c>
      <c r="U365" s="157">
        <f t="shared" si="286"/>
        <v>0</v>
      </c>
      <c r="W365" s="152"/>
      <c r="X365" s="152"/>
      <c r="Y365" s="152"/>
      <c r="Z365" s="152"/>
      <c r="AA365" s="152"/>
      <c r="AB365" s="152"/>
      <c r="AC365" s="347"/>
      <c r="AD365" s="152"/>
      <c r="AE365" s="152"/>
      <c r="AF365" s="152"/>
      <c r="AG365" s="152"/>
      <c r="AH365" s="152"/>
      <c r="AI365" s="152"/>
      <c r="AJ365" s="347"/>
      <c r="AK365" s="152"/>
      <c r="AL365" s="152"/>
      <c r="AM365" s="295"/>
      <c r="AN365" s="228"/>
      <c r="AO365" s="228"/>
      <c r="AP365" s="228"/>
      <c r="AQ365" s="228"/>
      <c r="AR365" s="228"/>
      <c r="AS365" s="348"/>
      <c r="AT365" s="264">
        <f t="shared" si="282"/>
        <v>0</v>
      </c>
      <c r="AU365" s="259"/>
      <c r="AV365" s="265">
        <f t="shared" si="283"/>
        <v>0</v>
      </c>
      <c r="AX365" s="265">
        <f t="shared" si="287"/>
        <v>0</v>
      </c>
      <c r="AZ365" s="492">
        <f t="shared" si="284"/>
        <v>0</v>
      </c>
      <c r="BB365" s="492">
        <f t="shared" si="285"/>
        <v>0</v>
      </c>
      <c r="BD365" s="265">
        <f t="shared" si="288"/>
        <v>0</v>
      </c>
      <c r="BE365" s="105"/>
      <c r="BF365" s="105"/>
      <c r="BG365" s="105"/>
      <c r="BH365" s="105"/>
      <c r="BI365" s="105"/>
      <c r="BJ365" s="105"/>
    </row>
    <row r="366" spans="2:62" ht="20.100000000000001" hidden="1" customHeight="1" outlineLevel="1">
      <c r="B366" s="100"/>
      <c r="C366" s="908"/>
      <c r="D366" s="909"/>
      <c r="E366" s="909"/>
      <c r="F366" s="910"/>
      <c r="G366" s="890"/>
      <c r="H366" s="891"/>
      <c r="I366" s="152"/>
      <c r="J366" s="152"/>
      <c r="K366" s="152"/>
      <c r="L366" s="152"/>
      <c r="M366" s="152"/>
      <c r="N366" s="152"/>
      <c r="O366" s="152"/>
      <c r="P366" s="153"/>
      <c r="Q366" s="153"/>
      <c r="R366" s="156">
        <f t="shared" si="278"/>
        <v>0</v>
      </c>
      <c r="S366" s="156">
        <f t="shared" si="279"/>
        <v>0</v>
      </c>
      <c r="U366" s="157">
        <f t="shared" si="286"/>
        <v>0</v>
      </c>
      <c r="W366" s="152"/>
      <c r="X366" s="152"/>
      <c r="Y366" s="152"/>
      <c r="Z366" s="152"/>
      <c r="AA366" s="152"/>
      <c r="AB366" s="152"/>
      <c r="AC366" s="347"/>
      <c r="AD366" s="152"/>
      <c r="AE366" s="152"/>
      <c r="AF366" s="152"/>
      <c r="AG366" s="152"/>
      <c r="AH366" s="152"/>
      <c r="AI366" s="152"/>
      <c r="AJ366" s="347"/>
      <c r="AK366" s="152"/>
      <c r="AL366" s="152"/>
      <c r="AM366" s="295"/>
      <c r="AN366" s="228"/>
      <c r="AO366" s="228"/>
      <c r="AP366" s="228"/>
      <c r="AQ366" s="228"/>
      <c r="AR366" s="228"/>
      <c r="AS366" s="348"/>
      <c r="AT366" s="264">
        <f t="shared" si="282"/>
        <v>0</v>
      </c>
      <c r="AU366" s="259"/>
      <c r="AV366" s="265">
        <f t="shared" si="283"/>
        <v>0</v>
      </c>
      <c r="AX366" s="265">
        <f t="shared" si="287"/>
        <v>0</v>
      </c>
      <c r="AZ366" s="492">
        <f t="shared" si="284"/>
        <v>0</v>
      </c>
      <c r="BB366" s="492">
        <f t="shared" si="285"/>
        <v>0</v>
      </c>
      <c r="BD366" s="265">
        <f t="shared" si="288"/>
        <v>0</v>
      </c>
      <c r="BE366" s="105"/>
      <c r="BF366" s="105"/>
      <c r="BG366" s="105"/>
      <c r="BH366" s="105"/>
      <c r="BI366" s="105"/>
      <c r="BJ366" s="105"/>
    </row>
    <row r="367" spans="2:62" ht="20.100000000000001" hidden="1" customHeight="1" outlineLevel="1">
      <c r="B367" s="100"/>
      <c r="C367" s="908"/>
      <c r="D367" s="909"/>
      <c r="E367" s="909"/>
      <c r="F367" s="910"/>
      <c r="G367" s="890"/>
      <c r="H367" s="891"/>
      <c r="I367" s="152"/>
      <c r="J367" s="152"/>
      <c r="K367" s="152"/>
      <c r="L367" s="152"/>
      <c r="M367" s="152"/>
      <c r="N367" s="152"/>
      <c r="O367" s="152"/>
      <c r="P367" s="153"/>
      <c r="Q367" s="153"/>
      <c r="R367" s="156">
        <f t="shared" si="278"/>
        <v>0</v>
      </c>
      <c r="S367" s="156">
        <f t="shared" si="279"/>
        <v>0</v>
      </c>
      <c r="U367" s="157">
        <f t="shared" si="286"/>
        <v>0</v>
      </c>
      <c r="W367" s="152"/>
      <c r="X367" s="152"/>
      <c r="Y367" s="152"/>
      <c r="Z367" s="152"/>
      <c r="AA367" s="152"/>
      <c r="AB367" s="152"/>
      <c r="AC367" s="347"/>
      <c r="AD367" s="152"/>
      <c r="AE367" s="152"/>
      <c r="AF367" s="152"/>
      <c r="AG367" s="152"/>
      <c r="AH367" s="152"/>
      <c r="AI367" s="152"/>
      <c r="AJ367" s="347"/>
      <c r="AK367" s="152"/>
      <c r="AL367" s="152"/>
      <c r="AM367" s="295"/>
      <c r="AN367" s="228"/>
      <c r="AO367" s="228"/>
      <c r="AP367" s="228"/>
      <c r="AQ367" s="228"/>
      <c r="AR367" s="228"/>
      <c r="AS367" s="348"/>
      <c r="AT367" s="264">
        <f t="shared" si="282"/>
        <v>0</v>
      </c>
      <c r="AU367" s="259"/>
      <c r="AV367" s="265">
        <f t="shared" si="283"/>
        <v>0</v>
      </c>
      <c r="AX367" s="265">
        <f t="shared" si="287"/>
        <v>0</v>
      </c>
      <c r="AZ367" s="492">
        <f t="shared" si="284"/>
        <v>0</v>
      </c>
      <c r="BB367" s="492">
        <f t="shared" si="285"/>
        <v>0</v>
      </c>
      <c r="BD367" s="265">
        <f t="shared" si="288"/>
        <v>0</v>
      </c>
      <c r="BE367" s="105"/>
      <c r="BF367" s="105"/>
      <c r="BG367" s="105"/>
      <c r="BH367" s="105"/>
      <c r="BI367" s="105"/>
      <c r="BJ367" s="105"/>
    </row>
    <row r="368" spans="2:62" ht="9.9499999999999993" hidden="1" customHeight="1" outlineLevel="1">
      <c r="B368" s="101"/>
      <c r="C368" s="208"/>
      <c r="D368" s="208"/>
      <c r="E368" s="208"/>
      <c r="F368" s="208"/>
      <c r="G368" s="237"/>
      <c r="H368" s="207"/>
      <c r="I368" s="257"/>
      <c r="J368" s="257"/>
      <c r="K368" s="257"/>
      <c r="L368" s="257"/>
      <c r="M368" s="257"/>
      <c r="N368" s="257"/>
      <c r="O368" s="257"/>
      <c r="P368" s="256"/>
      <c r="Q368" s="102"/>
      <c r="R368" s="102"/>
      <c r="S368" s="102"/>
      <c r="U368" s="98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Z368" s="493"/>
      <c r="BE368" s="105"/>
      <c r="BF368" s="105"/>
      <c r="BG368" s="105"/>
      <c r="BH368" s="105"/>
      <c r="BI368" s="105"/>
      <c r="BJ368" s="105"/>
    </row>
    <row r="369" spans="2:62" ht="20.100000000000001" customHeight="1" collapsed="1">
      <c r="B369" s="8">
        <f>B352+1</f>
        <v>22</v>
      </c>
      <c r="C369" s="916"/>
      <c r="D369" s="917"/>
      <c r="E369" s="917"/>
      <c r="F369" s="918"/>
      <c r="G369" s="429"/>
      <c r="H369" s="206">
        <v>1</v>
      </c>
      <c r="I369" s="642">
        <f t="shared" ref="I369" si="289">$H369*SUM(I370:I384)</f>
        <v>0</v>
      </c>
      <c r="J369" s="643">
        <f t="shared" ref="J369:O369" si="290">$H369*SUM(J370:J384)</f>
        <v>0</v>
      </c>
      <c r="K369" s="644">
        <f t="shared" si="290"/>
        <v>0</v>
      </c>
      <c r="L369" s="645">
        <f t="shared" si="290"/>
        <v>0</v>
      </c>
      <c r="M369" s="645">
        <f t="shared" si="290"/>
        <v>0</v>
      </c>
      <c r="N369" s="644">
        <f t="shared" si="290"/>
        <v>0</v>
      </c>
      <c r="O369" s="642">
        <f t="shared" si="290"/>
        <v>0</v>
      </c>
      <c r="P369" s="209">
        <f t="shared" ref="P369:Q369" si="291">$H369*SUM(P370:P384)</f>
        <v>0</v>
      </c>
      <c r="Q369" s="210">
        <f t="shared" si="291"/>
        <v>0</v>
      </c>
      <c r="R369" s="136">
        <f t="shared" ref="R369:R384" si="292">P369*(1+Gewinn)*(1+SicherheitAngebot)</f>
        <v>0</v>
      </c>
      <c r="S369" s="137">
        <f t="shared" ref="S369:S384" si="293">Q369*(1+MGKZ)*(1+Gewinn)*(1+SicherheitAngebot)</f>
        <v>0</v>
      </c>
      <c r="U369" s="10">
        <f>I369*$I$7+J369*$J$7+K369*$K$7+L369*$L$7+M369*$M$7+N369*$N$7+O369*$O$7+R369+S369</f>
        <v>0</v>
      </c>
      <c r="W369" s="646">
        <f t="shared" ref="W369:AB369" si="294">$H369*SUM(W370:W384)</f>
        <v>0</v>
      </c>
      <c r="X369" s="647">
        <f t="shared" si="294"/>
        <v>0</v>
      </c>
      <c r="Y369" s="648">
        <f t="shared" si="294"/>
        <v>0</v>
      </c>
      <c r="Z369" s="649">
        <f t="shared" si="294"/>
        <v>0</v>
      </c>
      <c r="AA369" s="648">
        <f t="shared" si="294"/>
        <v>0</v>
      </c>
      <c r="AB369" s="646">
        <f t="shared" si="294"/>
        <v>0</v>
      </c>
      <c r="AC369" s="258"/>
      <c r="AD369" s="646">
        <f t="shared" ref="AD369:AM369" si="295">$H369*SUM(AD370:AD384)</f>
        <v>0</v>
      </c>
      <c r="AE369" s="647">
        <f t="shared" si="295"/>
        <v>0</v>
      </c>
      <c r="AF369" s="648">
        <f t="shared" si="295"/>
        <v>0</v>
      </c>
      <c r="AG369" s="649">
        <f t="shared" si="295"/>
        <v>0</v>
      </c>
      <c r="AH369" s="648">
        <f t="shared" si="295"/>
        <v>0</v>
      </c>
      <c r="AI369" s="646">
        <f t="shared" si="295"/>
        <v>0</v>
      </c>
      <c r="AJ369" s="258"/>
      <c r="AK369" s="653">
        <f t="shared" si="295"/>
        <v>0</v>
      </c>
      <c r="AL369" s="653">
        <f t="shared" si="295"/>
        <v>0</v>
      </c>
      <c r="AM369" s="653">
        <f t="shared" si="295"/>
        <v>0</v>
      </c>
      <c r="AN369" s="227">
        <f>$H369*SUM(AN370:AN384)*(1+Gewinn)*(1+SicherheitAngebot)</f>
        <v>0</v>
      </c>
      <c r="AO369" s="227">
        <f>$H369*SUM(AO370:AO384)*(1+Gewinn)*(1+SicherheitAngebot)</f>
        <v>0</v>
      </c>
      <c r="AP369" s="227">
        <f>$H369*SUM(AP370:AP384)*(1+Gewinn)*(1+SicherheitAngebot)</f>
        <v>0</v>
      </c>
      <c r="AQ369" s="227">
        <f>$H369*SUM(AQ370:AQ384)*(1+Gewinn)*(1+SicherheitAngebot)</f>
        <v>0</v>
      </c>
      <c r="AR369" s="227">
        <f>$H369*SUM(AR370:AR384)*(1+Gewinn)*(1+SicherheitAngebot)</f>
        <v>0</v>
      </c>
      <c r="AS369" s="262"/>
      <c r="AT369" s="263">
        <f t="shared" si="282"/>
        <v>0</v>
      </c>
      <c r="AU369" s="259"/>
      <c r="AV369" s="491">
        <f>AK369*$AK$7+AL369*$AL$7+AM369*$AM$7+SUM(AN369:AR369)+AT369/Zuschläge_IBN+AT369</f>
        <v>0</v>
      </c>
      <c r="AX369" s="685">
        <f>U369+AV369</f>
        <v>0</v>
      </c>
      <c r="AZ369" s="490">
        <f>IF(H369&gt;0,U369/(1+SicherheitAngebot)*(1+Sicherheit),0)</f>
        <v>0</v>
      </c>
      <c r="BB369" s="490">
        <f>IF(H369&gt;0,AV369/(1+SicherheitAngebot)*(1+Sicherheit),0)</f>
        <v>0</v>
      </c>
      <c r="BD369" s="490">
        <f>AZ369+BB369</f>
        <v>0</v>
      </c>
      <c r="BE369" s="105"/>
      <c r="BF369" s="105"/>
      <c r="BG369" s="105"/>
      <c r="BH369" s="105"/>
      <c r="BI369" s="105"/>
      <c r="BJ369" s="105"/>
    </row>
    <row r="370" spans="2:62" ht="20.100000000000001" hidden="1" customHeight="1" outlineLevel="1">
      <c r="B370" s="99"/>
      <c r="C370" s="908"/>
      <c r="D370" s="909"/>
      <c r="E370" s="909"/>
      <c r="F370" s="910"/>
      <c r="G370" s="890"/>
      <c r="H370" s="901"/>
      <c r="I370" s="152"/>
      <c r="J370" s="152"/>
      <c r="K370" s="152"/>
      <c r="L370" s="152"/>
      <c r="M370" s="152"/>
      <c r="N370" s="152"/>
      <c r="O370" s="152"/>
      <c r="P370" s="153"/>
      <c r="Q370" s="153"/>
      <c r="R370" s="156">
        <f t="shared" si="292"/>
        <v>0</v>
      </c>
      <c r="S370" s="156">
        <f t="shared" si="293"/>
        <v>0</v>
      </c>
      <c r="U370" s="157">
        <f>I370*$I$7+J370*$J$7+K370*$K$7+L370*$L$7+M370*$M$7+N370*$N$7+O370*$O$7+R370+S370</f>
        <v>0</v>
      </c>
      <c r="W370" s="152"/>
      <c r="X370" s="152"/>
      <c r="Y370" s="152"/>
      <c r="Z370" s="152"/>
      <c r="AA370" s="152"/>
      <c r="AB370" s="152"/>
      <c r="AC370" s="347"/>
      <c r="AD370" s="152"/>
      <c r="AE370" s="152"/>
      <c r="AF370" s="152"/>
      <c r="AG370" s="152"/>
      <c r="AH370" s="152"/>
      <c r="AI370" s="152"/>
      <c r="AJ370" s="347"/>
      <c r="AK370" s="152"/>
      <c r="AL370" s="152"/>
      <c r="AM370" s="295"/>
      <c r="AN370" s="228"/>
      <c r="AO370" s="228"/>
      <c r="AP370" s="228"/>
      <c r="AQ370" s="228"/>
      <c r="AR370" s="228"/>
      <c r="AS370" s="348"/>
      <c r="AT370" s="264">
        <f t="shared" si="282"/>
        <v>0</v>
      </c>
      <c r="AU370" s="259"/>
      <c r="AV370" s="265">
        <f t="shared" ref="AV370:AV384" si="296">AK370*$AK$7+AL370*$AL$7+AM370*$AM$7+SUM(AN370:AR370)*(1+Gewinn)*(1+SicherheitAngebot)+AT370/Zuschläge_IBN+AT370</f>
        <v>0</v>
      </c>
      <c r="AX370" s="265">
        <f>U370+AV370</f>
        <v>0</v>
      </c>
      <c r="AZ370" s="492">
        <f t="shared" ref="AZ370:AZ384" si="297">U370/(1+SicherheitAngebot)*(1+Sicherheit)</f>
        <v>0</v>
      </c>
      <c r="BB370" s="492">
        <f t="shared" ref="BB370:BB384" si="298">AV370/(1+SicherheitAngebot)*(1+Sicherheit)</f>
        <v>0</v>
      </c>
      <c r="BD370" s="265">
        <f>AZ370+BB370</f>
        <v>0</v>
      </c>
      <c r="BE370" s="105"/>
      <c r="BF370" s="105"/>
      <c r="BG370" s="105"/>
      <c r="BH370" s="105"/>
      <c r="BI370" s="105"/>
      <c r="BJ370" s="105"/>
    </row>
    <row r="371" spans="2:62" ht="20.100000000000001" hidden="1" customHeight="1" outlineLevel="1">
      <c r="B371" s="100"/>
      <c r="C371" s="908"/>
      <c r="D371" s="909"/>
      <c r="E371" s="909"/>
      <c r="F371" s="910"/>
      <c r="G371" s="890"/>
      <c r="H371" s="891"/>
      <c r="I371" s="152"/>
      <c r="J371" s="152"/>
      <c r="K371" s="152"/>
      <c r="L371" s="152"/>
      <c r="M371" s="152"/>
      <c r="N371" s="152"/>
      <c r="O371" s="152"/>
      <c r="P371" s="153"/>
      <c r="Q371" s="153"/>
      <c r="R371" s="156">
        <f t="shared" si="292"/>
        <v>0</v>
      </c>
      <c r="S371" s="156">
        <f t="shared" si="293"/>
        <v>0</v>
      </c>
      <c r="U371" s="157">
        <f t="shared" ref="U371:U384" si="299">I371*$I$7+J371*$J$7+K371*$K$7+L371*$L$7+M371*$M$7+N371*$N$7+O371*$O$7+R371+S371</f>
        <v>0</v>
      </c>
      <c r="W371" s="152"/>
      <c r="X371" s="152"/>
      <c r="Y371" s="152"/>
      <c r="Z371" s="152"/>
      <c r="AA371" s="152"/>
      <c r="AB371" s="152"/>
      <c r="AC371" s="347"/>
      <c r="AD371" s="152"/>
      <c r="AE371" s="152"/>
      <c r="AF371" s="152"/>
      <c r="AG371" s="152"/>
      <c r="AH371" s="152"/>
      <c r="AI371" s="152"/>
      <c r="AJ371" s="347"/>
      <c r="AK371" s="152"/>
      <c r="AL371" s="152"/>
      <c r="AM371" s="295"/>
      <c r="AN371" s="228"/>
      <c r="AO371" s="228"/>
      <c r="AP371" s="228"/>
      <c r="AQ371" s="228"/>
      <c r="AR371" s="228"/>
      <c r="AS371" s="348"/>
      <c r="AT371" s="264">
        <f t="shared" si="282"/>
        <v>0</v>
      </c>
      <c r="AU371" s="259"/>
      <c r="AV371" s="265">
        <f t="shared" si="296"/>
        <v>0</v>
      </c>
      <c r="AX371" s="265">
        <f t="shared" ref="AX371:AX384" si="300">U371+AV371</f>
        <v>0</v>
      </c>
      <c r="AZ371" s="492">
        <f t="shared" si="297"/>
        <v>0</v>
      </c>
      <c r="BB371" s="492">
        <f t="shared" si="298"/>
        <v>0</v>
      </c>
      <c r="BD371" s="265">
        <f t="shared" ref="BD371:BD384" si="301">AZ371+BB371</f>
        <v>0</v>
      </c>
      <c r="BE371" s="105"/>
      <c r="BF371" s="105"/>
      <c r="BG371" s="105"/>
      <c r="BH371" s="105"/>
      <c r="BI371" s="105"/>
      <c r="BJ371" s="105"/>
    </row>
    <row r="372" spans="2:62" ht="20.100000000000001" hidden="1" customHeight="1" outlineLevel="1">
      <c r="B372" s="100"/>
      <c r="C372" s="908"/>
      <c r="D372" s="909"/>
      <c r="E372" s="909"/>
      <c r="F372" s="910"/>
      <c r="G372" s="890"/>
      <c r="H372" s="891"/>
      <c r="I372" s="152"/>
      <c r="J372" s="152"/>
      <c r="K372" s="152"/>
      <c r="L372" s="152"/>
      <c r="M372" s="152"/>
      <c r="N372" s="152"/>
      <c r="O372" s="152"/>
      <c r="P372" s="153"/>
      <c r="Q372" s="153"/>
      <c r="R372" s="156">
        <f t="shared" si="292"/>
        <v>0</v>
      </c>
      <c r="S372" s="156">
        <f t="shared" si="293"/>
        <v>0</v>
      </c>
      <c r="U372" s="157">
        <f t="shared" si="299"/>
        <v>0</v>
      </c>
      <c r="W372" s="152"/>
      <c r="X372" s="152"/>
      <c r="Y372" s="152"/>
      <c r="Z372" s="152"/>
      <c r="AA372" s="152"/>
      <c r="AB372" s="152"/>
      <c r="AC372" s="347"/>
      <c r="AD372" s="152"/>
      <c r="AE372" s="152"/>
      <c r="AF372" s="152"/>
      <c r="AG372" s="152"/>
      <c r="AH372" s="152"/>
      <c r="AI372" s="152"/>
      <c r="AJ372" s="347"/>
      <c r="AK372" s="152"/>
      <c r="AL372" s="152"/>
      <c r="AM372" s="295"/>
      <c r="AN372" s="228"/>
      <c r="AO372" s="228"/>
      <c r="AP372" s="228"/>
      <c r="AQ372" s="228"/>
      <c r="AR372" s="228"/>
      <c r="AS372" s="348"/>
      <c r="AT372" s="264">
        <f t="shared" si="282"/>
        <v>0</v>
      </c>
      <c r="AU372" s="259"/>
      <c r="AV372" s="265">
        <f t="shared" si="296"/>
        <v>0</v>
      </c>
      <c r="AX372" s="265">
        <f t="shared" si="300"/>
        <v>0</v>
      </c>
      <c r="AZ372" s="492">
        <f t="shared" si="297"/>
        <v>0</v>
      </c>
      <c r="BB372" s="492">
        <f t="shared" si="298"/>
        <v>0</v>
      </c>
      <c r="BD372" s="265">
        <f t="shared" si="301"/>
        <v>0</v>
      </c>
      <c r="BE372" s="105"/>
      <c r="BF372" s="105"/>
      <c r="BG372" s="105"/>
      <c r="BH372" s="105"/>
      <c r="BI372" s="105"/>
      <c r="BJ372" s="105"/>
    </row>
    <row r="373" spans="2:62" ht="20.100000000000001" hidden="1" customHeight="1" outlineLevel="1">
      <c r="B373" s="100"/>
      <c r="C373" s="908"/>
      <c r="D373" s="909"/>
      <c r="E373" s="909"/>
      <c r="F373" s="910"/>
      <c r="G373" s="890"/>
      <c r="H373" s="891"/>
      <c r="I373" s="152"/>
      <c r="J373" s="152"/>
      <c r="K373" s="152"/>
      <c r="L373" s="152"/>
      <c r="M373" s="152"/>
      <c r="N373" s="152"/>
      <c r="O373" s="152"/>
      <c r="P373" s="153"/>
      <c r="Q373" s="153"/>
      <c r="R373" s="156">
        <f t="shared" si="292"/>
        <v>0</v>
      </c>
      <c r="S373" s="156">
        <f t="shared" si="293"/>
        <v>0</v>
      </c>
      <c r="U373" s="157">
        <f t="shared" si="299"/>
        <v>0</v>
      </c>
      <c r="W373" s="152"/>
      <c r="X373" s="152"/>
      <c r="Y373" s="152"/>
      <c r="Z373" s="152"/>
      <c r="AA373" s="152"/>
      <c r="AB373" s="152"/>
      <c r="AC373" s="347"/>
      <c r="AD373" s="152"/>
      <c r="AE373" s="152"/>
      <c r="AF373" s="152"/>
      <c r="AG373" s="152"/>
      <c r="AH373" s="152"/>
      <c r="AI373" s="152"/>
      <c r="AJ373" s="347"/>
      <c r="AK373" s="152"/>
      <c r="AL373" s="152"/>
      <c r="AM373" s="295"/>
      <c r="AN373" s="228"/>
      <c r="AO373" s="228"/>
      <c r="AP373" s="228"/>
      <c r="AQ373" s="228"/>
      <c r="AR373" s="228"/>
      <c r="AS373" s="348"/>
      <c r="AT373" s="264">
        <f t="shared" si="282"/>
        <v>0</v>
      </c>
      <c r="AU373" s="259"/>
      <c r="AV373" s="265">
        <f t="shared" si="296"/>
        <v>0</v>
      </c>
      <c r="AX373" s="265">
        <f t="shared" si="300"/>
        <v>0</v>
      </c>
      <c r="AZ373" s="492">
        <f t="shared" si="297"/>
        <v>0</v>
      </c>
      <c r="BB373" s="492">
        <f t="shared" si="298"/>
        <v>0</v>
      </c>
      <c r="BD373" s="265">
        <f t="shared" si="301"/>
        <v>0</v>
      </c>
      <c r="BE373" s="105"/>
      <c r="BF373" s="105"/>
      <c r="BG373" s="105"/>
      <c r="BH373" s="105"/>
      <c r="BI373" s="105"/>
      <c r="BJ373" s="105"/>
    </row>
    <row r="374" spans="2:62" ht="20.100000000000001" hidden="1" customHeight="1" outlineLevel="1">
      <c r="B374" s="100"/>
      <c r="C374" s="908"/>
      <c r="D374" s="909"/>
      <c r="E374" s="909"/>
      <c r="F374" s="910"/>
      <c r="G374" s="890"/>
      <c r="H374" s="891"/>
      <c r="I374" s="152"/>
      <c r="J374" s="152"/>
      <c r="K374" s="152"/>
      <c r="L374" s="152"/>
      <c r="M374" s="152"/>
      <c r="N374" s="152"/>
      <c r="O374" s="152"/>
      <c r="P374" s="153"/>
      <c r="Q374" s="153"/>
      <c r="R374" s="156">
        <f t="shared" si="292"/>
        <v>0</v>
      </c>
      <c r="S374" s="156">
        <f t="shared" si="293"/>
        <v>0</v>
      </c>
      <c r="U374" s="157">
        <f t="shared" si="299"/>
        <v>0</v>
      </c>
      <c r="W374" s="152"/>
      <c r="X374" s="152"/>
      <c r="Y374" s="152"/>
      <c r="Z374" s="152"/>
      <c r="AA374" s="152"/>
      <c r="AB374" s="152"/>
      <c r="AC374" s="347"/>
      <c r="AD374" s="152"/>
      <c r="AE374" s="152"/>
      <c r="AF374" s="152"/>
      <c r="AG374" s="152"/>
      <c r="AH374" s="152"/>
      <c r="AI374" s="152"/>
      <c r="AJ374" s="347"/>
      <c r="AK374" s="152"/>
      <c r="AL374" s="152"/>
      <c r="AM374" s="295"/>
      <c r="AN374" s="228"/>
      <c r="AO374" s="228"/>
      <c r="AP374" s="228"/>
      <c r="AQ374" s="228"/>
      <c r="AR374" s="228"/>
      <c r="AS374" s="348"/>
      <c r="AT374" s="264">
        <f t="shared" si="282"/>
        <v>0</v>
      </c>
      <c r="AU374" s="259"/>
      <c r="AV374" s="265">
        <f t="shared" si="296"/>
        <v>0</v>
      </c>
      <c r="AX374" s="265">
        <f t="shared" si="300"/>
        <v>0</v>
      </c>
      <c r="AZ374" s="492">
        <f t="shared" si="297"/>
        <v>0</v>
      </c>
      <c r="BB374" s="492">
        <f t="shared" si="298"/>
        <v>0</v>
      </c>
      <c r="BD374" s="265">
        <f t="shared" si="301"/>
        <v>0</v>
      </c>
      <c r="BE374" s="105"/>
      <c r="BF374" s="105"/>
      <c r="BG374" s="105"/>
      <c r="BH374" s="105"/>
      <c r="BI374" s="105"/>
      <c r="BJ374" s="105"/>
    </row>
    <row r="375" spans="2:62" ht="20.100000000000001" hidden="1" customHeight="1" outlineLevel="1">
      <c r="B375" s="100"/>
      <c r="C375" s="908"/>
      <c r="D375" s="909"/>
      <c r="E375" s="909"/>
      <c r="F375" s="910"/>
      <c r="G375" s="890"/>
      <c r="H375" s="891"/>
      <c r="I375" s="152"/>
      <c r="J375" s="152"/>
      <c r="K375" s="152"/>
      <c r="L375" s="152"/>
      <c r="M375" s="152"/>
      <c r="N375" s="152"/>
      <c r="O375" s="152"/>
      <c r="P375" s="153"/>
      <c r="Q375" s="153"/>
      <c r="R375" s="156">
        <f t="shared" si="292"/>
        <v>0</v>
      </c>
      <c r="S375" s="156">
        <f t="shared" si="293"/>
        <v>0</v>
      </c>
      <c r="U375" s="157">
        <f t="shared" si="299"/>
        <v>0</v>
      </c>
      <c r="W375" s="152"/>
      <c r="X375" s="152"/>
      <c r="Y375" s="152"/>
      <c r="Z375" s="152"/>
      <c r="AA375" s="152"/>
      <c r="AB375" s="152"/>
      <c r="AC375" s="347"/>
      <c r="AD375" s="152"/>
      <c r="AE375" s="152"/>
      <c r="AF375" s="152"/>
      <c r="AG375" s="152"/>
      <c r="AH375" s="152"/>
      <c r="AI375" s="152"/>
      <c r="AJ375" s="347"/>
      <c r="AK375" s="152"/>
      <c r="AL375" s="152"/>
      <c r="AM375" s="295"/>
      <c r="AN375" s="228"/>
      <c r="AO375" s="228"/>
      <c r="AP375" s="228"/>
      <c r="AQ375" s="228"/>
      <c r="AR375" s="228"/>
      <c r="AS375" s="348"/>
      <c r="AT375" s="264">
        <f t="shared" si="282"/>
        <v>0</v>
      </c>
      <c r="AU375" s="259"/>
      <c r="AV375" s="265">
        <f t="shared" si="296"/>
        <v>0</v>
      </c>
      <c r="AX375" s="265">
        <f t="shared" si="300"/>
        <v>0</v>
      </c>
      <c r="AZ375" s="492">
        <f t="shared" si="297"/>
        <v>0</v>
      </c>
      <c r="BB375" s="492">
        <f t="shared" si="298"/>
        <v>0</v>
      </c>
      <c r="BD375" s="265">
        <f t="shared" si="301"/>
        <v>0</v>
      </c>
      <c r="BE375" s="105"/>
      <c r="BF375" s="105"/>
      <c r="BG375" s="105"/>
      <c r="BH375" s="105"/>
      <c r="BI375" s="105"/>
      <c r="BJ375" s="105"/>
    </row>
    <row r="376" spans="2:62" ht="20.100000000000001" hidden="1" customHeight="1" outlineLevel="1">
      <c r="B376" s="100"/>
      <c r="C376" s="908"/>
      <c r="D376" s="909"/>
      <c r="E376" s="909"/>
      <c r="F376" s="910"/>
      <c r="G376" s="890"/>
      <c r="H376" s="891"/>
      <c r="I376" s="152"/>
      <c r="J376" s="152"/>
      <c r="K376" s="152"/>
      <c r="L376" s="152"/>
      <c r="M376" s="152"/>
      <c r="N376" s="152"/>
      <c r="O376" s="152"/>
      <c r="P376" s="153"/>
      <c r="Q376" s="153"/>
      <c r="R376" s="156">
        <f t="shared" si="292"/>
        <v>0</v>
      </c>
      <c r="S376" s="156">
        <f t="shared" si="293"/>
        <v>0</v>
      </c>
      <c r="U376" s="157">
        <f t="shared" si="299"/>
        <v>0</v>
      </c>
      <c r="W376" s="152"/>
      <c r="X376" s="152"/>
      <c r="Y376" s="152"/>
      <c r="Z376" s="152"/>
      <c r="AA376" s="152"/>
      <c r="AB376" s="152"/>
      <c r="AC376" s="347"/>
      <c r="AD376" s="152"/>
      <c r="AE376" s="152"/>
      <c r="AF376" s="152"/>
      <c r="AG376" s="152"/>
      <c r="AH376" s="152"/>
      <c r="AI376" s="152"/>
      <c r="AJ376" s="347"/>
      <c r="AK376" s="152"/>
      <c r="AL376" s="152"/>
      <c r="AM376" s="295"/>
      <c r="AN376" s="228"/>
      <c r="AO376" s="228"/>
      <c r="AP376" s="228"/>
      <c r="AQ376" s="228"/>
      <c r="AR376" s="228"/>
      <c r="AS376" s="348"/>
      <c r="AT376" s="264">
        <f t="shared" si="282"/>
        <v>0</v>
      </c>
      <c r="AU376" s="259"/>
      <c r="AV376" s="265">
        <f t="shared" si="296"/>
        <v>0</v>
      </c>
      <c r="AX376" s="265">
        <f t="shared" si="300"/>
        <v>0</v>
      </c>
      <c r="AZ376" s="492">
        <f t="shared" si="297"/>
        <v>0</v>
      </c>
      <c r="BB376" s="492">
        <f t="shared" si="298"/>
        <v>0</v>
      </c>
      <c r="BD376" s="265">
        <f t="shared" si="301"/>
        <v>0</v>
      </c>
      <c r="BE376" s="105"/>
      <c r="BF376" s="105"/>
      <c r="BG376" s="105"/>
      <c r="BH376" s="105"/>
      <c r="BI376" s="105"/>
      <c r="BJ376" s="105"/>
    </row>
    <row r="377" spans="2:62" ht="20.100000000000001" hidden="1" customHeight="1" outlineLevel="1">
      <c r="B377" s="100"/>
      <c r="C377" s="908"/>
      <c r="D377" s="909"/>
      <c r="E377" s="909"/>
      <c r="F377" s="910"/>
      <c r="G377" s="890"/>
      <c r="H377" s="891"/>
      <c r="I377" s="152"/>
      <c r="J377" s="152"/>
      <c r="K377" s="152"/>
      <c r="L377" s="152"/>
      <c r="M377" s="152"/>
      <c r="N377" s="152"/>
      <c r="O377" s="152"/>
      <c r="P377" s="153"/>
      <c r="Q377" s="153"/>
      <c r="R377" s="156">
        <f t="shared" si="292"/>
        <v>0</v>
      </c>
      <c r="S377" s="156">
        <f t="shared" si="293"/>
        <v>0</v>
      </c>
      <c r="U377" s="157">
        <f t="shared" si="299"/>
        <v>0</v>
      </c>
      <c r="W377" s="152"/>
      <c r="X377" s="152"/>
      <c r="Y377" s="152"/>
      <c r="Z377" s="152"/>
      <c r="AA377" s="152"/>
      <c r="AB377" s="152"/>
      <c r="AC377" s="347"/>
      <c r="AD377" s="152"/>
      <c r="AE377" s="152"/>
      <c r="AF377" s="152"/>
      <c r="AG377" s="152"/>
      <c r="AH377" s="152"/>
      <c r="AI377" s="152"/>
      <c r="AJ377" s="347"/>
      <c r="AK377" s="152"/>
      <c r="AL377" s="152"/>
      <c r="AM377" s="295"/>
      <c r="AN377" s="228"/>
      <c r="AO377" s="228"/>
      <c r="AP377" s="228"/>
      <c r="AQ377" s="228"/>
      <c r="AR377" s="228"/>
      <c r="AS377" s="348"/>
      <c r="AT377" s="264">
        <f t="shared" si="282"/>
        <v>0</v>
      </c>
      <c r="AU377" s="259"/>
      <c r="AV377" s="265">
        <f t="shared" si="296"/>
        <v>0</v>
      </c>
      <c r="AX377" s="265">
        <f t="shared" si="300"/>
        <v>0</v>
      </c>
      <c r="AZ377" s="492">
        <f t="shared" si="297"/>
        <v>0</v>
      </c>
      <c r="BB377" s="492">
        <f t="shared" si="298"/>
        <v>0</v>
      </c>
      <c r="BD377" s="265">
        <f t="shared" si="301"/>
        <v>0</v>
      </c>
      <c r="BE377" s="105"/>
      <c r="BF377" s="105"/>
      <c r="BG377" s="105"/>
      <c r="BH377" s="105"/>
      <c r="BI377" s="105"/>
      <c r="BJ377" s="105"/>
    </row>
    <row r="378" spans="2:62" ht="20.100000000000001" hidden="1" customHeight="1" outlineLevel="1">
      <c r="B378" s="100"/>
      <c r="C378" s="908"/>
      <c r="D378" s="909"/>
      <c r="E378" s="909"/>
      <c r="F378" s="910"/>
      <c r="G378" s="890"/>
      <c r="H378" s="891"/>
      <c r="I378" s="152"/>
      <c r="J378" s="152"/>
      <c r="K378" s="152"/>
      <c r="L378" s="152"/>
      <c r="M378" s="152"/>
      <c r="N378" s="152"/>
      <c r="O378" s="152"/>
      <c r="P378" s="153"/>
      <c r="Q378" s="153"/>
      <c r="R378" s="156">
        <f t="shared" si="292"/>
        <v>0</v>
      </c>
      <c r="S378" s="156">
        <f t="shared" si="293"/>
        <v>0</v>
      </c>
      <c r="U378" s="157">
        <f t="shared" si="299"/>
        <v>0</v>
      </c>
      <c r="W378" s="152"/>
      <c r="X378" s="152"/>
      <c r="Y378" s="152"/>
      <c r="Z378" s="152"/>
      <c r="AA378" s="152"/>
      <c r="AB378" s="152"/>
      <c r="AC378" s="347"/>
      <c r="AD378" s="152"/>
      <c r="AE378" s="152"/>
      <c r="AF378" s="152"/>
      <c r="AG378" s="152"/>
      <c r="AH378" s="152"/>
      <c r="AI378" s="152"/>
      <c r="AJ378" s="347"/>
      <c r="AK378" s="152"/>
      <c r="AL378" s="152"/>
      <c r="AM378" s="295"/>
      <c r="AN378" s="228"/>
      <c r="AO378" s="228"/>
      <c r="AP378" s="228"/>
      <c r="AQ378" s="228"/>
      <c r="AR378" s="228"/>
      <c r="AS378" s="348"/>
      <c r="AT378" s="264">
        <f t="shared" si="282"/>
        <v>0</v>
      </c>
      <c r="AU378" s="259"/>
      <c r="AV378" s="265">
        <f t="shared" si="296"/>
        <v>0</v>
      </c>
      <c r="AX378" s="265">
        <f t="shared" si="300"/>
        <v>0</v>
      </c>
      <c r="AZ378" s="492">
        <f t="shared" si="297"/>
        <v>0</v>
      </c>
      <c r="BB378" s="492">
        <f t="shared" si="298"/>
        <v>0</v>
      </c>
      <c r="BD378" s="265">
        <f t="shared" si="301"/>
        <v>0</v>
      </c>
      <c r="BE378" s="105"/>
      <c r="BF378" s="105"/>
      <c r="BG378" s="105"/>
      <c r="BH378" s="105"/>
      <c r="BI378" s="105"/>
      <c r="BJ378" s="105"/>
    </row>
    <row r="379" spans="2:62" ht="20.100000000000001" hidden="1" customHeight="1" outlineLevel="1">
      <c r="B379" s="100"/>
      <c r="C379" s="908"/>
      <c r="D379" s="909"/>
      <c r="E379" s="909"/>
      <c r="F379" s="910"/>
      <c r="G379" s="890"/>
      <c r="H379" s="891"/>
      <c r="I379" s="152"/>
      <c r="J379" s="152"/>
      <c r="K379" s="152"/>
      <c r="L379" s="152"/>
      <c r="M379" s="152"/>
      <c r="N379" s="152"/>
      <c r="O379" s="152"/>
      <c r="P379" s="153"/>
      <c r="Q379" s="153"/>
      <c r="R379" s="156">
        <f t="shared" si="292"/>
        <v>0</v>
      </c>
      <c r="S379" s="156">
        <f t="shared" si="293"/>
        <v>0</v>
      </c>
      <c r="U379" s="157">
        <f t="shared" si="299"/>
        <v>0</v>
      </c>
      <c r="W379" s="152"/>
      <c r="X379" s="152"/>
      <c r="Y379" s="152"/>
      <c r="Z379" s="152"/>
      <c r="AA379" s="152"/>
      <c r="AB379" s="152"/>
      <c r="AC379" s="347"/>
      <c r="AD379" s="152"/>
      <c r="AE379" s="152"/>
      <c r="AF379" s="152"/>
      <c r="AG379" s="152"/>
      <c r="AH379" s="152"/>
      <c r="AI379" s="152"/>
      <c r="AJ379" s="347"/>
      <c r="AK379" s="152"/>
      <c r="AL379" s="152"/>
      <c r="AM379" s="295"/>
      <c r="AN379" s="228"/>
      <c r="AO379" s="228"/>
      <c r="AP379" s="228"/>
      <c r="AQ379" s="228"/>
      <c r="AR379" s="228"/>
      <c r="AS379" s="348"/>
      <c r="AT379" s="264">
        <f t="shared" si="282"/>
        <v>0</v>
      </c>
      <c r="AU379" s="259"/>
      <c r="AV379" s="265">
        <f t="shared" si="296"/>
        <v>0</v>
      </c>
      <c r="AX379" s="265">
        <f t="shared" si="300"/>
        <v>0</v>
      </c>
      <c r="AZ379" s="492">
        <f t="shared" si="297"/>
        <v>0</v>
      </c>
      <c r="BB379" s="492">
        <f t="shared" si="298"/>
        <v>0</v>
      </c>
      <c r="BD379" s="265">
        <f t="shared" si="301"/>
        <v>0</v>
      </c>
      <c r="BE379" s="105"/>
      <c r="BF379" s="105"/>
      <c r="BG379" s="105"/>
      <c r="BH379" s="105"/>
      <c r="BI379" s="105"/>
      <c r="BJ379" s="105"/>
    </row>
    <row r="380" spans="2:62" ht="20.100000000000001" hidden="1" customHeight="1" outlineLevel="1">
      <c r="B380" s="100"/>
      <c r="C380" s="908"/>
      <c r="D380" s="909"/>
      <c r="E380" s="909"/>
      <c r="F380" s="910"/>
      <c r="G380" s="890"/>
      <c r="H380" s="891"/>
      <c r="I380" s="152"/>
      <c r="J380" s="152"/>
      <c r="K380" s="152"/>
      <c r="L380" s="152"/>
      <c r="M380" s="152"/>
      <c r="N380" s="152"/>
      <c r="O380" s="152"/>
      <c r="P380" s="153"/>
      <c r="Q380" s="153"/>
      <c r="R380" s="156">
        <f t="shared" si="292"/>
        <v>0</v>
      </c>
      <c r="S380" s="156">
        <f t="shared" si="293"/>
        <v>0</v>
      </c>
      <c r="U380" s="157">
        <f t="shared" si="299"/>
        <v>0</v>
      </c>
      <c r="W380" s="152"/>
      <c r="X380" s="152"/>
      <c r="Y380" s="152"/>
      <c r="Z380" s="152"/>
      <c r="AA380" s="152"/>
      <c r="AB380" s="152"/>
      <c r="AC380" s="347"/>
      <c r="AD380" s="152"/>
      <c r="AE380" s="152"/>
      <c r="AF380" s="152"/>
      <c r="AG380" s="152"/>
      <c r="AH380" s="152"/>
      <c r="AI380" s="152"/>
      <c r="AJ380" s="347"/>
      <c r="AK380" s="152"/>
      <c r="AL380" s="152"/>
      <c r="AM380" s="295"/>
      <c r="AN380" s="228"/>
      <c r="AO380" s="228"/>
      <c r="AP380" s="228"/>
      <c r="AQ380" s="228"/>
      <c r="AR380" s="228"/>
      <c r="AS380" s="348"/>
      <c r="AT380" s="264">
        <f t="shared" si="282"/>
        <v>0</v>
      </c>
      <c r="AU380" s="259"/>
      <c r="AV380" s="265">
        <f t="shared" si="296"/>
        <v>0</v>
      </c>
      <c r="AX380" s="265">
        <f t="shared" si="300"/>
        <v>0</v>
      </c>
      <c r="AZ380" s="492">
        <f t="shared" si="297"/>
        <v>0</v>
      </c>
      <c r="BB380" s="492">
        <f t="shared" si="298"/>
        <v>0</v>
      </c>
      <c r="BD380" s="265">
        <f t="shared" si="301"/>
        <v>0</v>
      </c>
      <c r="BE380" s="105"/>
      <c r="BF380" s="105"/>
      <c r="BG380" s="105"/>
      <c r="BH380" s="105"/>
      <c r="BI380" s="105"/>
      <c r="BJ380" s="105"/>
    </row>
    <row r="381" spans="2:62" ht="20.100000000000001" hidden="1" customHeight="1" outlineLevel="1">
      <c r="B381" s="100"/>
      <c r="C381" s="908"/>
      <c r="D381" s="909"/>
      <c r="E381" s="909"/>
      <c r="F381" s="910"/>
      <c r="G381" s="890"/>
      <c r="H381" s="891"/>
      <c r="I381" s="152"/>
      <c r="J381" s="152"/>
      <c r="K381" s="152"/>
      <c r="L381" s="152"/>
      <c r="M381" s="152"/>
      <c r="N381" s="152"/>
      <c r="O381" s="152"/>
      <c r="P381" s="153"/>
      <c r="Q381" s="153"/>
      <c r="R381" s="156">
        <f t="shared" si="292"/>
        <v>0</v>
      </c>
      <c r="S381" s="156">
        <f t="shared" si="293"/>
        <v>0</v>
      </c>
      <c r="U381" s="157">
        <f t="shared" si="299"/>
        <v>0</v>
      </c>
      <c r="W381" s="152"/>
      <c r="X381" s="152"/>
      <c r="Y381" s="152"/>
      <c r="Z381" s="152"/>
      <c r="AA381" s="152"/>
      <c r="AB381" s="152"/>
      <c r="AC381" s="347"/>
      <c r="AD381" s="152"/>
      <c r="AE381" s="152"/>
      <c r="AF381" s="152"/>
      <c r="AG381" s="152"/>
      <c r="AH381" s="152"/>
      <c r="AI381" s="152"/>
      <c r="AJ381" s="347"/>
      <c r="AK381" s="152"/>
      <c r="AL381" s="152"/>
      <c r="AM381" s="295"/>
      <c r="AN381" s="228"/>
      <c r="AO381" s="228"/>
      <c r="AP381" s="228"/>
      <c r="AQ381" s="228"/>
      <c r="AR381" s="228"/>
      <c r="AS381" s="348"/>
      <c r="AT381" s="264">
        <f t="shared" si="282"/>
        <v>0</v>
      </c>
      <c r="AU381" s="259"/>
      <c r="AV381" s="265">
        <f t="shared" si="296"/>
        <v>0</v>
      </c>
      <c r="AX381" s="265">
        <f t="shared" si="300"/>
        <v>0</v>
      </c>
      <c r="AZ381" s="492">
        <f t="shared" si="297"/>
        <v>0</v>
      </c>
      <c r="BB381" s="492">
        <f t="shared" si="298"/>
        <v>0</v>
      </c>
      <c r="BD381" s="265">
        <f t="shared" si="301"/>
        <v>0</v>
      </c>
      <c r="BE381" s="105"/>
      <c r="BF381" s="105"/>
      <c r="BG381" s="105"/>
      <c r="BH381" s="105"/>
      <c r="BI381" s="105"/>
      <c r="BJ381" s="105"/>
    </row>
    <row r="382" spans="2:62" ht="20.100000000000001" hidden="1" customHeight="1" outlineLevel="1">
      <c r="B382" s="100"/>
      <c r="C382" s="908"/>
      <c r="D382" s="909"/>
      <c r="E382" s="909"/>
      <c r="F382" s="910"/>
      <c r="G382" s="890"/>
      <c r="H382" s="891"/>
      <c r="I382" s="152"/>
      <c r="J382" s="152"/>
      <c r="K382" s="152"/>
      <c r="L382" s="152"/>
      <c r="M382" s="152"/>
      <c r="N382" s="152"/>
      <c r="O382" s="152"/>
      <c r="P382" s="153"/>
      <c r="Q382" s="153"/>
      <c r="R382" s="156">
        <f t="shared" si="292"/>
        <v>0</v>
      </c>
      <c r="S382" s="156">
        <f t="shared" si="293"/>
        <v>0</v>
      </c>
      <c r="U382" s="157">
        <f t="shared" si="299"/>
        <v>0</v>
      </c>
      <c r="W382" s="152"/>
      <c r="X382" s="152"/>
      <c r="Y382" s="152"/>
      <c r="Z382" s="152"/>
      <c r="AA382" s="152"/>
      <c r="AB382" s="152"/>
      <c r="AC382" s="347"/>
      <c r="AD382" s="152"/>
      <c r="AE382" s="152"/>
      <c r="AF382" s="152"/>
      <c r="AG382" s="152"/>
      <c r="AH382" s="152"/>
      <c r="AI382" s="152"/>
      <c r="AJ382" s="347"/>
      <c r="AK382" s="152"/>
      <c r="AL382" s="152"/>
      <c r="AM382" s="295"/>
      <c r="AN382" s="228"/>
      <c r="AO382" s="228"/>
      <c r="AP382" s="228"/>
      <c r="AQ382" s="228"/>
      <c r="AR382" s="228"/>
      <c r="AS382" s="348"/>
      <c r="AT382" s="264">
        <f t="shared" si="282"/>
        <v>0</v>
      </c>
      <c r="AU382" s="259"/>
      <c r="AV382" s="265">
        <f t="shared" si="296"/>
        <v>0</v>
      </c>
      <c r="AX382" s="265">
        <f t="shared" si="300"/>
        <v>0</v>
      </c>
      <c r="AZ382" s="492">
        <f t="shared" si="297"/>
        <v>0</v>
      </c>
      <c r="BB382" s="492">
        <f t="shared" si="298"/>
        <v>0</v>
      </c>
      <c r="BD382" s="265">
        <f t="shared" si="301"/>
        <v>0</v>
      </c>
      <c r="BE382" s="105"/>
      <c r="BF382" s="105"/>
      <c r="BG382" s="105"/>
      <c r="BH382" s="105"/>
      <c r="BI382" s="105"/>
      <c r="BJ382" s="105"/>
    </row>
    <row r="383" spans="2:62" ht="20.100000000000001" hidden="1" customHeight="1" outlineLevel="1">
      <c r="B383" s="100"/>
      <c r="C383" s="908"/>
      <c r="D383" s="909"/>
      <c r="E383" s="909"/>
      <c r="F383" s="910"/>
      <c r="G383" s="890"/>
      <c r="H383" s="891"/>
      <c r="I383" s="152"/>
      <c r="J383" s="152"/>
      <c r="K383" s="152"/>
      <c r="L383" s="152"/>
      <c r="M383" s="152"/>
      <c r="N383" s="152"/>
      <c r="O383" s="152"/>
      <c r="P383" s="153"/>
      <c r="Q383" s="153"/>
      <c r="R383" s="156">
        <f t="shared" si="292"/>
        <v>0</v>
      </c>
      <c r="S383" s="156">
        <f t="shared" si="293"/>
        <v>0</v>
      </c>
      <c r="U383" s="157">
        <f t="shared" si="299"/>
        <v>0</v>
      </c>
      <c r="W383" s="152"/>
      <c r="X383" s="152"/>
      <c r="Y383" s="152"/>
      <c r="Z383" s="152"/>
      <c r="AA383" s="152"/>
      <c r="AB383" s="152"/>
      <c r="AC383" s="347"/>
      <c r="AD383" s="152"/>
      <c r="AE383" s="152"/>
      <c r="AF383" s="152"/>
      <c r="AG383" s="152"/>
      <c r="AH383" s="152"/>
      <c r="AI383" s="152"/>
      <c r="AJ383" s="347"/>
      <c r="AK383" s="152"/>
      <c r="AL383" s="152"/>
      <c r="AM383" s="295"/>
      <c r="AN383" s="228"/>
      <c r="AO383" s="228"/>
      <c r="AP383" s="228"/>
      <c r="AQ383" s="228"/>
      <c r="AR383" s="228"/>
      <c r="AS383" s="348"/>
      <c r="AT383" s="264">
        <f t="shared" si="282"/>
        <v>0</v>
      </c>
      <c r="AU383" s="259"/>
      <c r="AV383" s="265">
        <f t="shared" si="296"/>
        <v>0</v>
      </c>
      <c r="AX383" s="265">
        <f t="shared" si="300"/>
        <v>0</v>
      </c>
      <c r="AZ383" s="492">
        <f t="shared" si="297"/>
        <v>0</v>
      </c>
      <c r="BB383" s="492">
        <f t="shared" si="298"/>
        <v>0</v>
      </c>
      <c r="BD383" s="265">
        <f t="shared" si="301"/>
        <v>0</v>
      </c>
      <c r="BE383" s="105"/>
      <c r="BF383" s="105"/>
      <c r="BG383" s="105"/>
      <c r="BH383" s="105"/>
      <c r="BI383" s="105"/>
      <c r="BJ383" s="105"/>
    </row>
    <row r="384" spans="2:62" ht="20.100000000000001" hidden="1" customHeight="1" outlineLevel="1">
      <c r="B384" s="100"/>
      <c r="C384" s="908"/>
      <c r="D384" s="909"/>
      <c r="E384" s="909"/>
      <c r="F384" s="910"/>
      <c r="G384" s="890"/>
      <c r="H384" s="891"/>
      <c r="I384" s="152"/>
      <c r="J384" s="152"/>
      <c r="K384" s="152"/>
      <c r="L384" s="152"/>
      <c r="M384" s="152"/>
      <c r="N384" s="152"/>
      <c r="O384" s="152"/>
      <c r="P384" s="153"/>
      <c r="Q384" s="153"/>
      <c r="R384" s="156">
        <f t="shared" si="292"/>
        <v>0</v>
      </c>
      <c r="S384" s="156">
        <f t="shared" si="293"/>
        <v>0</v>
      </c>
      <c r="U384" s="157">
        <f t="shared" si="299"/>
        <v>0</v>
      </c>
      <c r="W384" s="152"/>
      <c r="X384" s="152"/>
      <c r="Y384" s="152"/>
      <c r="Z384" s="152"/>
      <c r="AA384" s="152"/>
      <c r="AB384" s="152"/>
      <c r="AC384" s="347"/>
      <c r="AD384" s="152"/>
      <c r="AE384" s="152"/>
      <c r="AF384" s="152"/>
      <c r="AG384" s="152"/>
      <c r="AH384" s="152"/>
      <c r="AI384" s="152"/>
      <c r="AJ384" s="347"/>
      <c r="AK384" s="152"/>
      <c r="AL384" s="152"/>
      <c r="AM384" s="295"/>
      <c r="AN384" s="228"/>
      <c r="AO384" s="228"/>
      <c r="AP384" s="228"/>
      <c r="AQ384" s="228"/>
      <c r="AR384" s="228"/>
      <c r="AS384" s="348"/>
      <c r="AT384" s="264">
        <f t="shared" si="282"/>
        <v>0</v>
      </c>
      <c r="AU384" s="259"/>
      <c r="AV384" s="265">
        <f t="shared" si="296"/>
        <v>0</v>
      </c>
      <c r="AX384" s="265">
        <f t="shared" si="300"/>
        <v>0</v>
      </c>
      <c r="AZ384" s="492">
        <f t="shared" si="297"/>
        <v>0</v>
      </c>
      <c r="BB384" s="492">
        <f t="shared" si="298"/>
        <v>0</v>
      </c>
      <c r="BD384" s="265">
        <f t="shared" si="301"/>
        <v>0</v>
      </c>
      <c r="BE384" s="105"/>
      <c r="BF384" s="105"/>
      <c r="BG384" s="105"/>
      <c r="BH384" s="105"/>
      <c r="BI384" s="105"/>
      <c r="BJ384" s="105"/>
    </row>
    <row r="385" spans="2:62" ht="9.9499999999999993" hidden="1" customHeight="1" outlineLevel="1">
      <c r="B385" s="101"/>
      <c r="C385" s="208"/>
      <c r="D385" s="208"/>
      <c r="E385" s="208"/>
      <c r="F385" s="208"/>
      <c r="G385" s="237"/>
      <c r="H385" s="207"/>
      <c r="I385" s="257"/>
      <c r="J385" s="257"/>
      <c r="K385" s="257"/>
      <c r="L385" s="257"/>
      <c r="M385" s="257"/>
      <c r="N385" s="257"/>
      <c r="O385" s="257"/>
      <c r="P385" s="256"/>
      <c r="Q385" s="102"/>
      <c r="R385" s="102"/>
      <c r="S385" s="102"/>
      <c r="U385" s="98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Z385" s="493"/>
      <c r="BE385" s="105"/>
      <c r="BF385" s="105"/>
      <c r="BG385" s="105"/>
      <c r="BH385" s="105"/>
      <c r="BI385" s="105"/>
      <c r="BJ385" s="105"/>
    </row>
    <row r="386" spans="2:62" ht="20.100000000000001" customHeight="1" collapsed="1">
      <c r="B386" s="8">
        <f>B369+1</f>
        <v>23</v>
      </c>
      <c r="C386" s="916"/>
      <c r="D386" s="917"/>
      <c r="E386" s="917"/>
      <c r="F386" s="918"/>
      <c r="G386" s="429"/>
      <c r="H386" s="206">
        <v>1</v>
      </c>
      <c r="I386" s="642">
        <f t="shared" ref="I386" si="302">$H386*SUM(I387:I401)</f>
        <v>0</v>
      </c>
      <c r="J386" s="643">
        <f t="shared" ref="J386:O386" si="303">$H386*SUM(J387:J401)</f>
        <v>0</v>
      </c>
      <c r="K386" s="644">
        <f t="shared" si="303"/>
        <v>0</v>
      </c>
      <c r="L386" s="645">
        <f t="shared" si="303"/>
        <v>0</v>
      </c>
      <c r="M386" s="645">
        <f t="shared" si="303"/>
        <v>0</v>
      </c>
      <c r="N386" s="644">
        <f t="shared" si="303"/>
        <v>0</v>
      </c>
      <c r="O386" s="642">
        <f t="shared" si="303"/>
        <v>0</v>
      </c>
      <c r="P386" s="209">
        <f t="shared" ref="P386:Q386" si="304">$H386*SUM(P387:P401)</f>
        <v>0</v>
      </c>
      <c r="Q386" s="210">
        <f t="shared" si="304"/>
        <v>0</v>
      </c>
      <c r="R386" s="136">
        <f t="shared" ref="R386:R401" si="305">P386*(1+Gewinn)*(1+SicherheitAngebot)</f>
        <v>0</v>
      </c>
      <c r="S386" s="137">
        <f t="shared" ref="S386:S401" si="306">Q386*(1+MGKZ)*(1+Gewinn)*(1+SicherheitAngebot)</f>
        <v>0</v>
      </c>
      <c r="U386" s="10">
        <f>I386*$I$7+J386*$J$7+K386*$K$7+L386*$L$7+M386*$M$7+N386*$N$7+O386*$O$7+R386+S386</f>
        <v>0</v>
      </c>
      <c r="W386" s="646">
        <f t="shared" ref="W386:AB386" si="307">$H386*SUM(W387:W401)</f>
        <v>0</v>
      </c>
      <c r="X386" s="647">
        <f t="shared" si="307"/>
        <v>0</v>
      </c>
      <c r="Y386" s="648">
        <f t="shared" si="307"/>
        <v>0</v>
      </c>
      <c r="Z386" s="649">
        <f t="shared" si="307"/>
        <v>0</v>
      </c>
      <c r="AA386" s="648">
        <f t="shared" si="307"/>
        <v>0</v>
      </c>
      <c r="AB386" s="646">
        <f t="shared" si="307"/>
        <v>0</v>
      </c>
      <c r="AC386" s="258"/>
      <c r="AD386" s="646">
        <f t="shared" ref="AD386:AM386" si="308">$H386*SUM(AD387:AD401)</f>
        <v>0</v>
      </c>
      <c r="AE386" s="647">
        <f t="shared" si="308"/>
        <v>0</v>
      </c>
      <c r="AF386" s="648">
        <f t="shared" si="308"/>
        <v>0</v>
      </c>
      <c r="AG386" s="649">
        <f t="shared" si="308"/>
        <v>0</v>
      </c>
      <c r="AH386" s="648">
        <f t="shared" si="308"/>
        <v>0</v>
      </c>
      <c r="AI386" s="646">
        <f t="shared" si="308"/>
        <v>0</v>
      </c>
      <c r="AJ386" s="258"/>
      <c r="AK386" s="653">
        <f t="shared" si="308"/>
        <v>0</v>
      </c>
      <c r="AL386" s="653">
        <f t="shared" si="308"/>
        <v>0</v>
      </c>
      <c r="AM386" s="653">
        <f t="shared" si="308"/>
        <v>0</v>
      </c>
      <c r="AN386" s="227">
        <f>$H386*SUM(AN387:AN401)*(1+Gewinn)*(1+SicherheitAngebot)</f>
        <v>0</v>
      </c>
      <c r="AO386" s="227">
        <f>$H386*SUM(AO387:AO401)*(1+Gewinn)*(1+SicherheitAngebot)</f>
        <v>0</v>
      </c>
      <c r="AP386" s="227">
        <f>$H386*SUM(AP387:AP401)*(1+Gewinn)*(1+SicherheitAngebot)</f>
        <v>0</v>
      </c>
      <c r="AQ386" s="227">
        <f>$H386*SUM(AQ387:AQ401)*(1+Gewinn)*(1+SicherheitAngebot)</f>
        <v>0</v>
      </c>
      <c r="AR386" s="227">
        <f>$H386*SUM(AR387:AR401)*(1+Gewinn)*(1+SicherheitAngebot)</f>
        <v>0</v>
      </c>
      <c r="AS386" s="262"/>
      <c r="AT386" s="263">
        <f t="shared" ref="AT386:AT449" si="309">((W386+AD386)*$W$7+(X386+AE386)*$X$7+(Y386+Z386+AF386+AG386)*$Z$7+(AA386+AH386)*$AA$7+(AB386+AI386)*$AB$7)*Zuschläge_IBN</f>
        <v>0</v>
      </c>
      <c r="AU386" s="259"/>
      <c r="AV386" s="491">
        <f>AK386*$AK$7+AL386*$AL$7+AM386*$AM$7+SUM(AN386:AR386)+AT386/Zuschläge_IBN+AT386</f>
        <v>0</v>
      </c>
      <c r="AX386" s="685">
        <f>U386+AV386</f>
        <v>0</v>
      </c>
      <c r="AZ386" s="490">
        <f>IF(H386&gt;0,U386/(1+SicherheitAngebot)*(1+Sicherheit),0)</f>
        <v>0</v>
      </c>
      <c r="BB386" s="490">
        <f>IF(H386&gt;0,AV386/(1+SicherheitAngebot)*(1+Sicherheit),0)</f>
        <v>0</v>
      </c>
      <c r="BD386" s="490">
        <f>AZ386+BB386</f>
        <v>0</v>
      </c>
      <c r="BE386" s="105"/>
      <c r="BF386" s="105"/>
      <c r="BG386" s="105"/>
      <c r="BH386" s="105"/>
      <c r="BI386" s="105"/>
      <c r="BJ386" s="105"/>
    </row>
    <row r="387" spans="2:62" ht="20.100000000000001" hidden="1" customHeight="1" outlineLevel="1">
      <c r="B387" s="99"/>
      <c r="C387" s="908"/>
      <c r="D387" s="909"/>
      <c r="E387" s="909"/>
      <c r="F387" s="910"/>
      <c r="G387" s="890"/>
      <c r="H387" s="901"/>
      <c r="I387" s="152"/>
      <c r="J387" s="152"/>
      <c r="K387" s="152"/>
      <c r="L387" s="152"/>
      <c r="M387" s="152"/>
      <c r="N387" s="152"/>
      <c r="O387" s="152"/>
      <c r="P387" s="153"/>
      <c r="Q387" s="153"/>
      <c r="R387" s="156">
        <f t="shared" si="305"/>
        <v>0</v>
      </c>
      <c r="S387" s="156">
        <f t="shared" si="306"/>
        <v>0</v>
      </c>
      <c r="U387" s="157">
        <f>I387*$I$7+J387*$J$7+K387*$K$7+L387*$L$7+M387*$M$7+N387*$N$7+O387*$O$7+R387+S387</f>
        <v>0</v>
      </c>
      <c r="W387" s="152"/>
      <c r="X387" s="152"/>
      <c r="Y387" s="152"/>
      <c r="Z387" s="152"/>
      <c r="AA387" s="152"/>
      <c r="AB387" s="152"/>
      <c r="AC387" s="347"/>
      <c r="AD387" s="152"/>
      <c r="AE387" s="152"/>
      <c r="AF387" s="152"/>
      <c r="AG387" s="152"/>
      <c r="AH387" s="152"/>
      <c r="AI387" s="152"/>
      <c r="AJ387" s="347"/>
      <c r="AK387" s="152"/>
      <c r="AL387" s="152"/>
      <c r="AM387" s="295"/>
      <c r="AN387" s="228"/>
      <c r="AO387" s="228"/>
      <c r="AP387" s="228"/>
      <c r="AQ387" s="228"/>
      <c r="AR387" s="228"/>
      <c r="AS387" s="348"/>
      <c r="AT387" s="264">
        <f t="shared" si="309"/>
        <v>0</v>
      </c>
      <c r="AU387" s="259"/>
      <c r="AV387" s="265">
        <f t="shared" ref="AV387:AV401" si="310">AK387*$AK$7+AL387*$AL$7+AM387*$AM$7+SUM(AN387:AR387)*(1+Gewinn)*(1+SicherheitAngebot)+AT387/Zuschläge_IBN+AT387</f>
        <v>0</v>
      </c>
      <c r="AX387" s="265">
        <f>U387+AV387</f>
        <v>0</v>
      </c>
      <c r="AZ387" s="492">
        <f t="shared" ref="AZ387:AZ401" si="311">U387/(1+SicherheitAngebot)*(1+Sicherheit)</f>
        <v>0</v>
      </c>
      <c r="BB387" s="492">
        <f t="shared" ref="BB387:BB401" si="312">AV387/(1+SicherheitAngebot)*(1+Sicherheit)</f>
        <v>0</v>
      </c>
      <c r="BD387" s="265">
        <f>AZ387+BB387</f>
        <v>0</v>
      </c>
      <c r="BE387" s="105"/>
      <c r="BF387" s="105"/>
      <c r="BG387" s="105"/>
      <c r="BH387" s="105"/>
      <c r="BI387" s="105"/>
      <c r="BJ387" s="105"/>
    </row>
    <row r="388" spans="2:62" ht="20.100000000000001" hidden="1" customHeight="1" outlineLevel="1">
      <c r="B388" s="100"/>
      <c r="C388" s="908"/>
      <c r="D388" s="909"/>
      <c r="E388" s="909"/>
      <c r="F388" s="910"/>
      <c r="G388" s="890"/>
      <c r="H388" s="891"/>
      <c r="I388" s="152"/>
      <c r="J388" s="152"/>
      <c r="K388" s="152"/>
      <c r="L388" s="152"/>
      <c r="M388" s="152"/>
      <c r="N388" s="152"/>
      <c r="O388" s="152"/>
      <c r="P388" s="153"/>
      <c r="Q388" s="153"/>
      <c r="R388" s="156">
        <f t="shared" si="305"/>
        <v>0</v>
      </c>
      <c r="S388" s="156">
        <f t="shared" si="306"/>
        <v>0</v>
      </c>
      <c r="U388" s="157">
        <f t="shared" ref="U388:U401" si="313">I388*$I$7+J388*$J$7+K388*$K$7+L388*$L$7+M388*$M$7+N388*$N$7+O388*$O$7+R388+S388</f>
        <v>0</v>
      </c>
      <c r="W388" s="152"/>
      <c r="X388" s="152"/>
      <c r="Y388" s="152"/>
      <c r="Z388" s="152"/>
      <c r="AA388" s="152"/>
      <c r="AB388" s="152"/>
      <c r="AC388" s="347"/>
      <c r="AD388" s="152"/>
      <c r="AE388" s="152"/>
      <c r="AF388" s="152"/>
      <c r="AG388" s="152"/>
      <c r="AH388" s="152"/>
      <c r="AI388" s="152"/>
      <c r="AJ388" s="347"/>
      <c r="AK388" s="152"/>
      <c r="AL388" s="152"/>
      <c r="AM388" s="295"/>
      <c r="AN388" s="228"/>
      <c r="AO388" s="228"/>
      <c r="AP388" s="228"/>
      <c r="AQ388" s="228"/>
      <c r="AR388" s="228"/>
      <c r="AS388" s="348"/>
      <c r="AT388" s="264">
        <f t="shared" si="309"/>
        <v>0</v>
      </c>
      <c r="AU388" s="259"/>
      <c r="AV388" s="265">
        <f t="shared" si="310"/>
        <v>0</v>
      </c>
      <c r="AX388" s="265">
        <f t="shared" ref="AX388:AX401" si="314">U388+AV388</f>
        <v>0</v>
      </c>
      <c r="AZ388" s="492">
        <f t="shared" si="311"/>
        <v>0</v>
      </c>
      <c r="BB388" s="492">
        <f t="shared" si="312"/>
        <v>0</v>
      </c>
      <c r="BD388" s="265">
        <f t="shared" ref="BD388:BD401" si="315">AZ388+BB388</f>
        <v>0</v>
      </c>
      <c r="BE388" s="105"/>
      <c r="BF388" s="105"/>
      <c r="BG388" s="105"/>
      <c r="BH388" s="105"/>
      <c r="BI388" s="105"/>
      <c r="BJ388" s="105"/>
    </row>
    <row r="389" spans="2:62" ht="20.100000000000001" hidden="1" customHeight="1" outlineLevel="1">
      <c r="B389" s="100"/>
      <c r="C389" s="908"/>
      <c r="D389" s="909"/>
      <c r="E389" s="909"/>
      <c r="F389" s="910"/>
      <c r="G389" s="890"/>
      <c r="H389" s="891"/>
      <c r="I389" s="152"/>
      <c r="J389" s="152"/>
      <c r="K389" s="152"/>
      <c r="L389" s="152"/>
      <c r="M389" s="152"/>
      <c r="N389" s="152"/>
      <c r="O389" s="152"/>
      <c r="P389" s="153"/>
      <c r="Q389" s="153"/>
      <c r="R389" s="156">
        <f t="shared" si="305"/>
        <v>0</v>
      </c>
      <c r="S389" s="156">
        <f t="shared" si="306"/>
        <v>0</v>
      </c>
      <c r="U389" s="157">
        <f t="shared" si="313"/>
        <v>0</v>
      </c>
      <c r="W389" s="152"/>
      <c r="X389" s="152"/>
      <c r="Y389" s="152"/>
      <c r="Z389" s="152"/>
      <c r="AA389" s="152"/>
      <c r="AB389" s="152"/>
      <c r="AC389" s="347"/>
      <c r="AD389" s="152"/>
      <c r="AE389" s="152"/>
      <c r="AF389" s="152"/>
      <c r="AG389" s="152"/>
      <c r="AH389" s="152"/>
      <c r="AI389" s="152"/>
      <c r="AJ389" s="347"/>
      <c r="AK389" s="152"/>
      <c r="AL389" s="152"/>
      <c r="AM389" s="295"/>
      <c r="AN389" s="228"/>
      <c r="AO389" s="228"/>
      <c r="AP389" s="228"/>
      <c r="AQ389" s="228"/>
      <c r="AR389" s="228"/>
      <c r="AS389" s="348"/>
      <c r="AT389" s="264">
        <f t="shared" si="309"/>
        <v>0</v>
      </c>
      <c r="AU389" s="259"/>
      <c r="AV389" s="265">
        <f t="shared" si="310"/>
        <v>0</v>
      </c>
      <c r="AX389" s="265">
        <f t="shared" si="314"/>
        <v>0</v>
      </c>
      <c r="AZ389" s="492">
        <f t="shared" si="311"/>
        <v>0</v>
      </c>
      <c r="BB389" s="492">
        <f t="shared" si="312"/>
        <v>0</v>
      </c>
      <c r="BD389" s="265">
        <f t="shared" si="315"/>
        <v>0</v>
      </c>
      <c r="BE389" s="105"/>
      <c r="BF389" s="105"/>
      <c r="BG389" s="105"/>
      <c r="BH389" s="105"/>
      <c r="BI389" s="105"/>
      <c r="BJ389" s="105"/>
    </row>
    <row r="390" spans="2:62" ht="20.100000000000001" hidden="1" customHeight="1" outlineLevel="1">
      <c r="B390" s="100"/>
      <c r="C390" s="908"/>
      <c r="D390" s="909"/>
      <c r="E390" s="909"/>
      <c r="F390" s="910"/>
      <c r="G390" s="890"/>
      <c r="H390" s="891"/>
      <c r="I390" s="152"/>
      <c r="J390" s="152"/>
      <c r="K390" s="152"/>
      <c r="L390" s="152"/>
      <c r="M390" s="152"/>
      <c r="N390" s="152"/>
      <c r="O390" s="152"/>
      <c r="P390" s="153"/>
      <c r="Q390" s="153"/>
      <c r="R390" s="156">
        <f t="shared" si="305"/>
        <v>0</v>
      </c>
      <c r="S390" s="156">
        <f t="shared" si="306"/>
        <v>0</v>
      </c>
      <c r="U390" s="157">
        <f t="shared" si="313"/>
        <v>0</v>
      </c>
      <c r="W390" s="152"/>
      <c r="X390" s="152"/>
      <c r="Y390" s="152"/>
      <c r="Z390" s="152"/>
      <c r="AA390" s="152"/>
      <c r="AB390" s="152"/>
      <c r="AC390" s="347"/>
      <c r="AD390" s="152"/>
      <c r="AE390" s="152"/>
      <c r="AF390" s="152"/>
      <c r="AG390" s="152"/>
      <c r="AH390" s="152"/>
      <c r="AI390" s="152"/>
      <c r="AJ390" s="347"/>
      <c r="AK390" s="152"/>
      <c r="AL390" s="152"/>
      <c r="AM390" s="295"/>
      <c r="AN390" s="228"/>
      <c r="AO390" s="228"/>
      <c r="AP390" s="228"/>
      <c r="AQ390" s="228"/>
      <c r="AR390" s="228"/>
      <c r="AS390" s="348"/>
      <c r="AT390" s="264">
        <f t="shared" si="309"/>
        <v>0</v>
      </c>
      <c r="AU390" s="259"/>
      <c r="AV390" s="265">
        <f t="shared" si="310"/>
        <v>0</v>
      </c>
      <c r="AX390" s="265">
        <f t="shared" si="314"/>
        <v>0</v>
      </c>
      <c r="AZ390" s="492">
        <f t="shared" si="311"/>
        <v>0</v>
      </c>
      <c r="BB390" s="492">
        <f t="shared" si="312"/>
        <v>0</v>
      </c>
      <c r="BD390" s="265">
        <f t="shared" si="315"/>
        <v>0</v>
      </c>
      <c r="BE390" s="105"/>
      <c r="BF390" s="105"/>
      <c r="BG390" s="105"/>
      <c r="BH390" s="105"/>
      <c r="BI390" s="105"/>
      <c r="BJ390" s="105"/>
    </row>
    <row r="391" spans="2:62" ht="20.100000000000001" hidden="1" customHeight="1" outlineLevel="1">
      <c r="B391" s="100"/>
      <c r="C391" s="908"/>
      <c r="D391" s="909"/>
      <c r="E391" s="909"/>
      <c r="F391" s="910"/>
      <c r="G391" s="890"/>
      <c r="H391" s="891"/>
      <c r="I391" s="152"/>
      <c r="J391" s="152"/>
      <c r="K391" s="152"/>
      <c r="L391" s="152"/>
      <c r="M391" s="152"/>
      <c r="N391" s="152"/>
      <c r="O391" s="152"/>
      <c r="P391" s="153"/>
      <c r="Q391" s="153"/>
      <c r="R391" s="156">
        <f t="shared" si="305"/>
        <v>0</v>
      </c>
      <c r="S391" s="156">
        <f t="shared" si="306"/>
        <v>0</v>
      </c>
      <c r="U391" s="157">
        <f t="shared" si="313"/>
        <v>0</v>
      </c>
      <c r="W391" s="152"/>
      <c r="X391" s="152"/>
      <c r="Y391" s="152"/>
      <c r="Z391" s="152"/>
      <c r="AA391" s="152"/>
      <c r="AB391" s="152"/>
      <c r="AC391" s="347"/>
      <c r="AD391" s="152"/>
      <c r="AE391" s="152"/>
      <c r="AF391" s="152"/>
      <c r="AG391" s="152"/>
      <c r="AH391" s="152"/>
      <c r="AI391" s="152"/>
      <c r="AJ391" s="347"/>
      <c r="AK391" s="152"/>
      <c r="AL391" s="152"/>
      <c r="AM391" s="295"/>
      <c r="AN391" s="228"/>
      <c r="AO391" s="228"/>
      <c r="AP391" s="228"/>
      <c r="AQ391" s="228"/>
      <c r="AR391" s="228"/>
      <c r="AS391" s="348"/>
      <c r="AT391" s="264">
        <f t="shared" si="309"/>
        <v>0</v>
      </c>
      <c r="AU391" s="259"/>
      <c r="AV391" s="265">
        <f t="shared" si="310"/>
        <v>0</v>
      </c>
      <c r="AX391" s="265">
        <f t="shared" si="314"/>
        <v>0</v>
      </c>
      <c r="AZ391" s="492">
        <f t="shared" si="311"/>
        <v>0</v>
      </c>
      <c r="BB391" s="492">
        <f t="shared" si="312"/>
        <v>0</v>
      </c>
      <c r="BD391" s="265">
        <f t="shared" si="315"/>
        <v>0</v>
      </c>
      <c r="BE391" s="105"/>
      <c r="BF391" s="105"/>
      <c r="BG391" s="105"/>
      <c r="BH391" s="105"/>
      <c r="BI391" s="105"/>
      <c r="BJ391" s="105"/>
    </row>
    <row r="392" spans="2:62" ht="20.100000000000001" hidden="1" customHeight="1" outlineLevel="1">
      <c r="B392" s="100"/>
      <c r="C392" s="908"/>
      <c r="D392" s="909"/>
      <c r="E392" s="909"/>
      <c r="F392" s="910"/>
      <c r="G392" s="890"/>
      <c r="H392" s="891"/>
      <c r="I392" s="152"/>
      <c r="J392" s="152"/>
      <c r="K392" s="152"/>
      <c r="L392" s="152"/>
      <c r="M392" s="152"/>
      <c r="N392" s="152"/>
      <c r="O392" s="152"/>
      <c r="P392" s="153"/>
      <c r="Q392" s="153"/>
      <c r="R392" s="156">
        <f t="shared" si="305"/>
        <v>0</v>
      </c>
      <c r="S392" s="156">
        <f t="shared" si="306"/>
        <v>0</v>
      </c>
      <c r="U392" s="157">
        <f t="shared" si="313"/>
        <v>0</v>
      </c>
      <c r="W392" s="152"/>
      <c r="X392" s="152"/>
      <c r="Y392" s="152"/>
      <c r="Z392" s="152"/>
      <c r="AA392" s="152"/>
      <c r="AB392" s="152"/>
      <c r="AC392" s="347"/>
      <c r="AD392" s="152"/>
      <c r="AE392" s="152"/>
      <c r="AF392" s="152"/>
      <c r="AG392" s="152"/>
      <c r="AH392" s="152"/>
      <c r="AI392" s="152"/>
      <c r="AJ392" s="347"/>
      <c r="AK392" s="152"/>
      <c r="AL392" s="152"/>
      <c r="AM392" s="295"/>
      <c r="AN392" s="228"/>
      <c r="AO392" s="228"/>
      <c r="AP392" s="228"/>
      <c r="AQ392" s="228"/>
      <c r="AR392" s="228"/>
      <c r="AS392" s="348"/>
      <c r="AT392" s="264">
        <f t="shared" si="309"/>
        <v>0</v>
      </c>
      <c r="AU392" s="259"/>
      <c r="AV392" s="265">
        <f t="shared" si="310"/>
        <v>0</v>
      </c>
      <c r="AX392" s="265">
        <f t="shared" si="314"/>
        <v>0</v>
      </c>
      <c r="AZ392" s="492">
        <f t="shared" si="311"/>
        <v>0</v>
      </c>
      <c r="BB392" s="492">
        <f t="shared" si="312"/>
        <v>0</v>
      </c>
      <c r="BD392" s="265">
        <f t="shared" si="315"/>
        <v>0</v>
      </c>
      <c r="BE392" s="105"/>
      <c r="BF392" s="105"/>
      <c r="BG392" s="105"/>
      <c r="BH392" s="105"/>
      <c r="BI392" s="105"/>
      <c r="BJ392" s="105"/>
    </row>
    <row r="393" spans="2:62" ht="20.100000000000001" hidden="1" customHeight="1" outlineLevel="1">
      <c r="B393" s="100"/>
      <c r="C393" s="908"/>
      <c r="D393" s="909"/>
      <c r="E393" s="909"/>
      <c r="F393" s="910"/>
      <c r="G393" s="890"/>
      <c r="H393" s="891"/>
      <c r="I393" s="152"/>
      <c r="J393" s="152"/>
      <c r="K393" s="152"/>
      <c r="L393" s="152"/>
      <c r="M393" s="152"/>
      <c r="N393" s="152"/>
      <c r="O393" s="152"/>
      <c r="P393" s="153"/>
      <c r="Q393" s="153"/>
      <c r="R393" s="156">
        <f t="shared" si="305"/>
        <v>0</v>
      </c>
      <c r="S393" s="156">
        <f t="shared" si="306"/>
        <v>0</v>
      </c>
      <c r="U393" s="157">
        <f t="shared" si="313"/>
        <v>0</v>
      </c>
      <c r="W393" s="152"/>
      <c r="X393" s="152"/>
      <c r="Y393" s="152"/>
      <c r="Z393" s="152"/>
      <c r="AA393" s="152"/>
      <c r="AB393" s="152"/>
      <c r="AC393" s="347"/>
      <c r="AD393" s="152"/>
      <c r="AE393" s="152"/>
      <c r="AF393" s="152"/>
      <c r="AG393" s="152"/>
      <c r="AH393" s="152"/>
      <c r="AI393" s="152"/>
      <c r="AJ393" s="347"/>
      <c r="AK393" s="152"/>
      <c r="AL393" s="152"/>
      <c r="AM393" s="295"/>
      <c r="AN393" s="228"/>
      <c r="AO393" s="228"/>
      <c r="AP393" s="228"/>
      <c r="AQ393" s="228"/>
      <c r="AR393" s="228"/>
      <c r="AS393" s="348"/>
      <c r="AT393" s="264">
        <f t="shared" si="309"/>
        <v>0</v>
      </c>
      <c r="AU393" s="259"/>
      <c r="AV393" s="265">
        <f t="shared" si="310"/>
        <v>0</v>
      </c>
      <c r="AX393" s="265">
        <f t="shared" si="314"/>
        <v>0</v>
      </c>
      <c r="AZ393" s="492">
        <f t="shared" si="311"/>
        <v>0</v>
      </c>
      <c r="BB393" s="492">
        <f t="shared" si="312"/>
        <v>0</v>
      </c>
      <c r="BD393" s="265">
        <f t="shared" si="315"/>
        <v>0</v>
      </c>
      <c r="BE393" s="105"/>
      <c r="BF393" s="105"/>
      <c r="BG393" s="105"/>
      <c r="BH393" s="105"/>
      <c r="BI393" s="105"/>
      <c r="BJ393" s="105"/>
    </row>
    <row r="394" spans="2:62" ht="20.100000000000001" hidden="1" customHeight="1" outlineLevel="1">
      <c r="B394" s="100"/>
      <c r="C394" s="908"/>
      <c r="D394" s="909"/>
      <c r="E394" s="909"/>
      <c r="F394" s="910"/>
      <c r="G394" s="890"/>
      <c r="H394" s="891"/>
      <c r="I394" s="152"/>
      <c r="J394" s="152"/>
      <c r="K394" s="152"/>
      <c r="L394" s="152"/>
      <c r="M394" s="152"/>
      <c r="N394" s="152"/>
      <c r="O394" s="152"/>
      <c r="P394" s="153"/>
      <c r="Q394" s="153"/>
      <c r="R394" s="156">
        <f t="shared" si="305"/>
        <v>0</v>
      </c>
      <c r="S394" s="156">
        <f t="shared" si="306"/>
        <v>0</v>
      </c>
      <c r="U394" s="157">
        <f t="shared" si="313"/>
        <v>0</v>
      </c>
      <c r="W394" s="152"/>
      <c r="X394" s="152"/>
      <c r="Y394" s="152"/>
      <c r="Z394" s="152"/>
      <c r="AA394" s="152"/>
      <c r="AB394" s="152"/>
      <c r="AC394" s="347"/>
      <c r="AD394" s="152"/>
      <c r="AE394" s="152"/>
      <c r="AF394" s="152"/>
      <c r="AG394" s="152"/>
      <c r="AH394" s="152"/>
      <c r="AI394" s="152"/>
      <c r="AJ394" s="347"/>
      <c r="AK394" s="152"/>
      <c r="AL394" s="152"/>
      <c r="AM394" s="295"/>
      <c r="AN394" s="228"/>
      <c r="AO394" s="228"/>
      <c r="AP394" s="228"/>
      <c r="AQ394" s="228"/>
      <c r="AR394" s="228"/>
      <c r="AS394" s="348"/>
      <c r="AT394" s="264">
        <f t="shared" si="309"/>
        <v>0</v>
      </c>
      <c r="AU394" s="259"/>
      <c r="AV394" s="265">
        <f t="shared" si="310"/>
        <v>0</v>
      </c>
      <c r="AX394" s="265">
        <f t="shared" si="314"/>
        <v>0</v>
      </c>
      <c r="AZ394" s="492">
        <f t="shared" si="311"/>
        <v>0</v>
      </c>
      <c r="BB394" s="492">
        <f t="shared" si="312"/>
        <v>0</v>
      </c>
      <c r="BD394" s="265">
        <f t="shared" si="315"/>
        <v>0</v>
      </c>
      <c r="BE394" s="105"/>
      <c r="BF394" s="105"/>
      <c r="BG394" s="105"/>
      <c r="BH394" s="105"/>
      <c r="BI394" s="105"/>
      <c r="BJ394" s="105"/>
    </row>
    <row r="395" spans="2:62" ht="20.100000000000001" hidden="1" customHeight="1" outlineLevel="1">
      <c r="B395" s="100"/>
      <c r="C395" s="908"/>
      <c r="D395" s="909"/>
      <c r="E395" s="909"/>
      <c r="F395" s="910"/>
      <c r="G395" s="890"/>
      <c r="H395" s="891"/>
      <c r="I395" s="152"/>
      <c r="J395" s="152"/>
      <c r="K395" s="152"/>
      <c r="L395" s="152"/>
      <c r="M395" s="152"/>
      <c r="N395" s="152"/>
      <c r="O395" s="152"/>
      <c r="P395" s="153"/>
      <c r="Q395" s="153"/>
      <c r="R395" s="156">
        <f t="shared" si="305"/>
        <v>0</v>
      </c>
      <c r="S395" s="156">
        <f t="shared" si="306"/>
        <v>0</v>
      </c>
      <c r="U395" s="157">
        <f t="shared" si="313"/>
        <v>0</v>
      </c>
      <c r="W395" s="152"/>
      <c r="X395" s="152"/>
      <c r="Y395" s="152"/>
      <c r="Z395" s="152"/>
      <c r="AA395" s="152"/>
      <c r="AB395" s="152"/>
      <c r="AC395" s="347"/>
      <c r="AD395" s="152"/>
      <c r="AE395" s="152"/>
      <c r="AF395" s="152"/>
      <c r="AG395" s="152"/>
      <c r="AH395" s="152"/>
      <c r="AI395" s="152"/>
      <c r="AJ395" s="347"/>
      <c r="AK395" s="152"/>
      <c r="AL395" s="152"/>
      <c r="AM395" s="295"/>
      <c r="AN395" s="228"/>
      <c r="AO395" s="228"/>
      <c r="AP395" s="228"/>
      <c r="AQ395" s="228"/>
      <c r="AR395" s="228"/>
      <c r="AS395" s="348"/>
      <c r="AT395" s="264">
        <f t="shared" si="309"/>
        <v>0</v>
      </c>
      <c r="AU395" s="259"/>
      <c r="AV395" s="265">
        <f t="shared" si="310"/>
        <v>0</v>
      </c>
      <c r="AX395" s="265">
        <f t="shared" si="314"/>
        <v>0</v>
      </c>
      <c r="AZ395" s="492">
        <f t="shared" si="311"/>
        <v>0</v>
      </c>
      <c r="BB395" s="492">
        <f t="shared" si="312"/>
        <v>0</v>
      </c>
      <c r="BD395" s="265">
        <f t="shared" si="315"/>
        <v>0</v>
      </c>
      <c r="BE395" s="105"/>
      <c r="BF395" s="105"/>
      <c r="BG395" s="105"/>
      <c r="BH395" s="105"/>
      <c r="BI395" s="105"/>
      <c r="BJ395" s="105"/>
    </row>
    <row r="396" spans="2:62" ht="20.100000000000001" hidden="1" customHeight="1" outlineLevel="1">
      <c r="B396" s="100"/>
      <c r="C396" s="908"/>
      <c r="D396" s="909"/>
      <c r="E396" s="909"/>
      <c r="F396" s="910"/>
      <c r="G396" s="890"/>
      <c r="H396" s="891"/>
      <c r="I396" s="152"/>
      <c r="J396" s="152"/>
      <c r="K396" s="152"/>
      <c r="L396" s="152"/>
      <c r="M396" s="152"/>
      <c r="N396" s="152"/>
      <c r="O396" s="152"/>
      <c r="P396" s="153"/>
      <c r="Q396" s="153"/>
      <c r="R396" s="156">
        <f t="shared" si="305"/>
        <v>0</v>
      </c>
      <c r="S396" s="156">
        <f t="shared" si="306"/>
        <v>0</v>
      </c>
      <c r="U396" s="157">
        <f t="shared" si="313"/>
        <v>0</v>
      </c>
      <c r="W396" s="152"/>
      <c r="X396" s="152"/>
      <c r="Y396" s="152"/>
      <c r="Z396" s="152"/>
      <c r="AA396" s="152"/>
      <c r="AB396" s="152"/>
      <c r="AC396" s="347"/>
      <c r="AD396" s="152"/>
      <c r="AE396" s="152"/>
      <c r="AF396" s="152"/>
      <c r="AG396" s="152"/>
      <c r="AH396" s="152"/>
      <c r="AI396" s="152"/>
      <c r="AJ396" s="347"/>
      <c r="AK396" s="152"/>
      <c r="AL396" s="152"/>
      <c r="AM396" s="295"/>
      <c r="AN396" s="228"/>
      <c r="AO396" s="228"/>
      <c r="AP396" s="228"/>
      <c r="AQ396" s="228"/>
      <c r="AR396" s="228"/>
      <c r="AS396" s="348"/>
      <c r="AT396" s="264">
        <f t="shared" si="309"/>
        <v>0</v>
      </c>
      <c r="AU396" s="259"/>
      <c r="AV396" s="265">
        <f t="shared" si="310"/>
        <v>0</v>
      </c>
      <c r="AX396" s="265">
        <f t="shared" si="314"/>
        <v>0</v>
      </c>
      <c r="AZ396" s="492">
        <f t="shared" si="311"/>
        <v>0</v>
      </c>
      <c r="BB396" s="492">
        <f t="shared" si="312"/>
        <v>0</v>
      </c>
      <c r="BD396" s="265">
        <f t="shared" si="315"/>
        <v>0</v>
      </c>
      <c r="BE396" s="105"/>
      <c r="BF396" s="105"/>
      <c r="BG396" s="105"/>
      <c r="BH396" s="105"/>
      <c r="BI396" s="105"/>
      <c r="BJ396" s="105"/>
    </row>
    <row r="397" spans="2:62" ht="20.100000000000001" hidden="1" customHeight="1" outlineLevel="1">
      <c r="B397" s="100"/>
      <c r="C397" s="908"/>
      <c r="D397" s="909"/>
      <c r="E397" s="909"/>
      <c r="F397" s="910"/>
      <c r="G397" s="890"/>
      <c r="H397" s="891"/>
      <c r="I397" s="152"/>
      <c r="J397" s="152"/>
      <c r="K397" s="152"/>
      <c r="L397" s="152"/>
      <c r="M397" s="152"/>
      <c r="N397" s="152"/>
      <c r="O397" s="152"/>
      <c r="P397" s="153"/>
      <c r="Q397" s="153"/>
      <c r="R397" s="156">
        <f t="shared" si="305"/>
        <v>0</v>
      </c>
      <c r="S397" s="156">
        <f t="shared" si="306"/>
        <v>0</v>
      </c>
      <c r="U397" s="157">
        <f t="shared" si="313"/>
        <v>0</v>
      </c>
      <c r="W397" s="152"/>
      <c r="X397" s="152"/>
      <c r="Y397" s="152"/>
      <c r="Z397" s="152"/>
      <c r="AA397" s="152"/>
      <c r="AB397" s="152"/>
      <c r="AC397" s="347"/>
      <c r="AD397" s="152"/>
      <c r="AE397" s="152"/>
      <c r="AF397" s="152"/>
      <c r="AG397" s="152"/>
      <c r="AH397" s="152"/>
      <c r="AI397" s="152"/>
      <c r="AJ397" s="347"/>
      <c r="AK397" s="152"/>
      <c r="AL397" s="152"/>
      <c r="AM397" s="295"/>
      <c r="AN397" s="228"/>
      <c r="AO397" s="228"/>
      <c r="AP397" s="228"/>
      <c r="AQ397" s="228"/>
      <c r="AR397" s="228"/>
      <c r="AS397" s="348"/>
      <c r="AT397" s="264">
        <f t="shared" si="309"/>
        <v>0</v>
      </c>
      <c r="AU397" s="259"/>
      <c r="AV397" s="265">
        <f t="shared" si="310"/>
        <v>0</v>
      </c>
      <c r="AX397" s="265">
        <f t="shared" si="314"/>
        <v>0</v>
      </c>
      <c r="AZ397" s="492">
        <f t="shared" si="311"/>
        <v>0</v>
      </c>
      <c r="BB397" s="492">
        <f t="shared" si="312"/>
        <v>0</v>
      </c>
      <c r="BD397" s="265">
        <f t="shared" si="315"/>
        <v>0</v>
      </c>
      <c r="BE397" s="105"/>
      <c r="BF397" s="105"/>
      <c r="BG397" s="105"/>
      <c r="BH397" s="105"/>
      <c r="BI397" s="105"/>
      <c r="BJ397" s="105"/>
    </row>
    <row r="398" spans="2:62" ht="20.100000000000001" hidden="1" customHeight="1" outlineLevel="1">
      <c r="B398" s="100"/>
      <c r="C398" s="908"/>
      <c r="D398" s="909"/>
      <c r="E398" s="909"/>
      <c r="F398" s="910"/>
      <c r="G398" s="890"/>
      <c r="H398" s="891"/>
      <c r="I398" s="152"/>
      <c r="J398" s="152"/>
      <c r="K398" s="152"/>
      <c r="L398" s="152"/>
      <c r="M398" s="152"/>
      <c r="N398" s="152"/>
      <c r="O398" s="152"/>
      <c r="P398" s="153"/>
      <c r="Q398" s="153"/>
      <c r="R398" s="156">
        <f t="shared" si="305"/>
        <v>0</v>
      </c>
      <c r="S398" s="156">
        <f t="shared" si="306"/>
        <v>0</v>
      </c>
      <c r="U398" s="157">
        <f t="shared" si="313"/>
        <v>0</v>
      </c>
      <c r="W398" s="152"/>
      <c r="X398" s="152"/>
      <c r="Y398" s="152"/>
      <c r="Z398" s="152"/>
      <c r="AA398" s="152"/>
      <c r="AB398" s="152"/>
      <c r="AC398" s="347"/>
      <c r="AD398" s="152"/>
      <c r="AE398" s="152"/>
      <c r="AF398" s="152"/>
      <c r="AG398" s="152"/>
      <c r="AH398" s="152"/>
      <c r="AI398" s="152"/>
      <c r="AJ398" s="347"/>
      <c r="AK398" s="152"/>
      <c r="AL398" s="152"/>
      <c r="AM398" s="295"/>
      <c r="AN398" s="228"/>
      <c r="AO398" s="228"/>
      <c r="AP398" s="228"/>
      <c r="AQ398" s="228"/>
      <c r="AR398" s="228"/>
      <c r="AS398" s="348"/>
      <c r="AT398" s="264">
        <f t="shared" si="309"/>
        <v>0</v>
      </c>
      <c r="AU398" s="259"/>
      <c r="AV398" s="265">
        <f t="shared" si="310"/>
        <v>0</v>
      </c>
      <c r="AX398" s="265">
        <f t="shared" si="314"/>
        <v>0</v>
      </c>
      <c r="AZ398" s="492">
        <f t="shared" si="311"/>
        <v>0</v>
      </c>
      <c r="BB398" s="492">
        <f t="shared" si="312"/>
        <v>0</v>
      </c>
      <c r="BD398" s="265">
        <f t="shared" si="315"/>
        <v>0</v>
      </c>
      <c r="BE398" s="105"/>
      <c r="BF398" s="105"/>
      <c r="BG398" s="105"/>
      <c r="BH398" s="105"/>
      <c r="BI398" s="105"/>
      <c r="BJ398" s="105"/>
    </row>
    <row r="399" spans="2:62" ht="20.100000000000001" hidden="1" customHeight="1" outlineLevel="1">
      <c r="B399" s="100"/>
      <c r="C399" s="908"/>
      <c r="D399" s="909"/>
      <c r="E399" s="909"/>
      <c r="F399" s="910"/>
      <c r="G399" s="890"/>
      <c r="H399" s="891"/>
      <c r="I399" s="152"/>
      <c r="J399" s="152"/>
      <c r="K399" s="152"/>
      <c r="L399" s="152"/>
      <c r="M399" s="152"/>
      <c r="N399" s="152"/>
      <c r="O399" s="152"/>
      <c r="P399" s="153"/>
      <c r="Q399" s="153"/>
      <c r="R399" s="156">
        <f t="shared" si="305"/>
        <v>0</v>
      </c>
      <c r="S399" s="156">
        <f t="shared" si="306"/>
        <v>0</v>
      </c>
      <c r="U399" s="157">
        <f t="shared" si="313"/>
        <v>0</v>
      </c>
      <c r="W399" s="152"/>
      <c r="X399" s="152"/>
      <c r="Y399" s="152"/>
      <c r="Z399" s="152"/>
      <c r="AA399" s="152"/>
      <c r="AB399" s="152"/>
      <c r="AC399" s="347"/>
      <c r="AD399" s="152"/>
      <c r="AE399" s="152"/>
      <c r="AF399" s="152"/>
      <c r="AG399" s="152"/>
      <c r="AH399" s="152"/>
      <c r="AI399" s="152"/>
      <c r="AJ399" s="347"/>
      <c r="AK399" s="152"/>
      <c r="AL399" s="152"/>
      <c r="AM399" s="295"/>
      <c r="AN399" s="228"/>
      <c r="AO399" s="228"/>
      <c r="AP399" s="228"/>
      <c r="AQ399" s="228"/>
      <c r="AR399" s="228"/>
      <c r="AS399" s="348"/>
      <c r="AT399" s="264">
        <f t="shared" si="309"/>
        <v>0</v>
      </c>
      <c r="AU399" s="259"/>
      <c r="AV399" s="265">
        <f t="shared" si="310"/>
        <v>0</v>
      </c>
      <c r="AX399" s="265">
        <f t="shared" si="314"/>
        <v>0</v>
      </c>
      <c r="AZ399" s="492">
        <f t="shared" si="311"/>
        <v>0</v>
      </c>
      <c r="BB399" s="492">
        <f t="shared" si="312"/>
        <v>0</v>
      </c>
      <c r="BD399" s="265">
        <f t="shared" si="315"/>
        <v>0</v>
      </c>
      <c r="BE399" s="105"/>
      <c r="BF399" s="105"/>
      <c r="BG399" s="105"/>
      <c r="BH399" s="105"/>
      <c r="BI399" s="105"/>
      <c r="BJ399" s="105"/>
    </row>
    <row r="400" spans="2:62" ht="20.100000000000001" hidden="1" customHeight="1" outlineLevel="1">
      <c r="B400" s="100"/>
      <c r="C400" s="908"/>
      <c r="D400" s="909"/>
      <c r="E400" s="909"/>
      <c r="F400" s="910"/>
      <c r="G400" s="890"/>
      <c r="H400" s="891"/>
      <c r="I400" s="152"/>
      <c r="J400" s="152"/>
      <c r="K400" s="152"/>
      <c r="L400" s="152"/>
      <c r="M400" s="152"/>
      <c r="N400" s="152"/>
      <c r="O400" s="152"/>
      <c r="P400" s="153"/>
      <c r="Q400" s="153"/>
      <c r="R400" s="156">
        <f t="shared" si="305"/>
        <v>0</v>
      </c>
      <c r="S400" s="156">
        <f t="shared" si="306"/>
        <v>0</v>
      </c>
      <c r="U400" s="157">
        <f t="shared" si="313"/>
        <v>0</v>
      </c>
      <c r="W400" s="152"/>
      <c r="X400" s="152"/>
      <c r="Y400" s="152"/>
      <c r="Z400" s="152"/>
      <c r="AA400" s="152"/>
      <c r="AB400" s="152"/>
      <c r="AC400" s="347"/>
      <c r="AD400" s="152"/>
      <c r="AE400" s="152"/>
      <c r="AF400" s="152"/>
      <c r="AG400" s="152"/>
      <c r="AH400" s="152"/>
      <c r="AI400" s="152"/>
      <c r="AJ400" s="347"/>
      <c r="AK400" s="152"/>
      <c r="AL400" s="152"/>
      <c r="AM400" s="295"/>
      <c r="AN400" s="228"/>
      <c r="AO400" s="228"/>
      <c r="AP400" s="228"/>
      <c r="AQ400" s="228"/>
      <c r="AR400" s="228"/>
      <c r="AS400" s="348"/>
      <c r="AT400" s="264">
        <f t="shared" si="309"/>
        <v>0</v>
      </c>
      <c r="AU400" s="259"/>
      <c r="AV400" s="265">
        <f t="shared" si="310"/>
        <v>0</v>
      </c>
      <c r="AX400" s="265">
        <f t="shared" si="314"/>
        <v>0</v>
      </c>
      <c r="AZ400" s="492">
        <f t="shared" si="311"/>
        <v>0</v>
      </c>
      <c r="BB400" s="492">
        <f t="shared" si="312"/>
        <v>0</v>
      </c>
      <c r="BD400" s="265">
        <f t="shared" si="315"/>
        <v>0</v>
      </c>
      <c r="BE400" s="105"/>
      <c r="BF400" s="105"/>
      <c r="BG400" s="105"/>
      <c r="BH400" s="105"/>
      <c r="BI400" s="105"/>
      <c r="BJ400" s="105"/>
    </row>
    <row r="401" spans="2:62" ht="20.100000000000001" hidden="1" customHeight="1" outlineLevel="1">
      <c r="B401" s="100"/>
      <c r="C401" s="908"/>
      <c r="D401" s="909"/>
      <c r="E401" s="909"/>
      <c r="F401" s="910"/>
      <c r="G401" s="890"/>
      <c r="H401" s="891"/>
      <c r="I401" s="152"/>
      <c r="J401" s="152"/>
      <c r="K401" s="152"/>
      <c r="L401" s="152"/>
      <c r="M401" s="152"/>
      <c r="N401" s="152"/>
      <c r="O401" s="152"/>
      <c r="P401" s="153"/>
      <c r="Q401" s="153"/>
      <c r="R401" s="156">
        <f t="shared" si="305"/>
        <v>0</v>
      </c>
      <c r="S401" s="156">
        <f t="shared" si="306"/>
        <v>0</v>
      </c>
      <c r="U401" s="157">
        <f t="shared" si="313"/>
        <v>0</v>
      </c>
      <c r="W401" s="152"/>
      <c r="X401" s="152"/>
      <c r="Y401" s="152"/>
      <c r="Z401" s="152"/>
      <c r="AA401" s="152"/>
      <c r="AB401" s="152"/>
      <c r="AC401" s="347"/>
      <c r="AD401" s="152"/>
      <c r="AE401" s="152"/>
      <c r="AF401" s="152"/>
      <c r="AG401" s="152"/>
      <c r="AH401" s="152"/>
      <c r="AI401" s="152"/>
      <c r="AJ401" s="347"/>
      <c r="AK401" s="152"/>
      <c r="AL401" s="152"/>
      <c r="AM401" s="295"/>
      <c r="AN401" s="228"/>
      <c r="AO401" s="228"/>
      <c r="AP401" s="228"/>
      <c r="AQ401" s="228"/>
      <c r="AR401" s="228"/>
      <c r="AS401" s="348"/>
      <c r="AT401" s="264">
        <f t="shared" si="309"/>
        <v>0</v>
      </c>
      <c r="AU401" s="259"/>
      <c r="AV401" s="265">
        <f t="shared" si="310"/>
        <v>0</v>
      </c>
      <c r="AX401" s="265">
        <f t="shared" si="314"/>
        <v>0</v>
      </c>
      <c r="AZ401" s="492">
        <f t="shared" si="311"/>
        <v>0</v>
      </c>
      <c r="BB401" s="492">
        <f t="shared" si="312"/>
        <v>0</v>
      </c>
      <c r="BD401" s="265">
        <f t="shared" si="315"/>
        <v>0</v>
      </c>
      <c r="BE401" s="105"/>
      <c r="BF401" s="105"/>
      <c r="BG401" s="105"/>
      <c r="BH401" s="105"/>
      <c r="BI401" s="105"/>
      <c r="BJ401" s="105"/>
    </row>
    <row r="402" spans="2:62" ht="9.9499999999999993" hidden="1" customHeight="1" outlineLevel="1">
      <c r="B402" s="101"/>
      <c r="C402" s="208"/>
      <c r="D402" s="208"/>
      <c r="E402" s="208"/>
      <c r="F402" s="208"/>
      <c r="G402" s="237"/>
      <c r="H402" s="207"/>
      <c r="I402" s="257"/>
      <c r="J402" s="257"/>
      <c r="K402" s="257"/>
      <c r="L402" s="257"/>
      <c r="M402" s="257"/>
      <c r="N402" s="257"/>
      <c r="O402" s="257"/>
      <c r="P402" s="256"/>
      <c r="Q402" s="102"/>
      <c r="R402" s="102"/>
      <c r="S402" s="102"/>
      <c r="U402" s="98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Z402" s="493"/>
      <c r="BE402" s="105"/>
      <c r="BF402" s="105"/>
      <c r="BG402" s="105"/>
      <c r="BH402" s="105"/>
      <c r="BI402" s="105"/>
      <c r="BJ402" s="105"/>
    </row>
    <row r="403" spans="2:62" ht="20.100000000000001" customHeight="1" collapsed="1">
      <c r="B403" s="8">
        <f>B386+1</f>
        <v>24</v>
      </c>
      <c r="C403" s="916"/>
      <c r="D403" s="917"/>
      <c r="E403" s="917"/>
      <c r="F403" s="918"/>
      <c r="G403" s="429"/>
      <c r="H403" s="206">
        <v>1</v>
      </c>
      <c r="I403" s="642">
        <f t="shared" ref="I403" si="316">$H403*SUM(I404:I418)</f>
        <v>0</v>
      </c>
      <c r="J403" s="643">
        <f t="shared" ref="J403:O403" si="317">$H403*SUM(J404:J418)</f>
        <v>0</v>
      </c>
      <c r="K403" s="644">
        <f t="shared" si="317"/>
        <v>0</v>
      </c>
      <c r="L403" s="645">
        <f t="shared" si="317"/>
        <v>0</v>
      </c>
      <c r="M403" s="645">
        <f t="shared" si="317"/>
        <v>0</v>
      </c>
      <c r="N403" s="644">
        <f t="shared" si="317"/>
        <v>0</v>
      </c>
      <c r="O403" s="642">
        <f t="shared" si="317"/>
        <v>0</v>
      </c>
      <c r="P403" s="209">
        <f t="shared" ref="P403:Q403" si="318">$H403*SUM(P404:P418)</f>
        <v>0</v>
      </c>
      <c r="Q403" s="210">
        <f t="shared" si="318"/>
        <v>0</v>
      </c>
      <c r="R403" s="136">
        <f t="shared" ref="R403:R418" si="319">P403*(1+Gewinn)*(1+SicherheitAngebot)</f>
        <v>0</v>
      </c>
      <c r="S403" s="137">
        <f t="shared" ref="S403:S418" si="320">Q403*(1+MGKZ)*(1+Gewinn)*(1+SicherheitAngebot)</f>
        <v>0</v>
      </c>
      <c r="U403" s="10">
        <f>I403*$I$7+J403*$J$7+K403*$K$7+L403*$L$7+M403*$M$7+N403*$N$7+O403*$O$7+R403+S403</f>
        <v>0</v>
      </c>
      <c r="W403" s="646">
        <f t="shared" ref="W403:AB403" si="321">$H403*SUM(W404:W418)</f>
        <v>0</v>
      </c>
      <c r="X403" s="647">
        <f t="shared" si="321"/>
        <v>0</v>
      </c>
      <c r="Y403" s="648">
        <f t="shared" si="321"/>
        <v>0</v>
      </c>
      <c r="Z403" s="649">
        <f t="shared" si="321"/>
        <v>0</v>
      </c>
      <c r="AA403" s="648">
        <f t="shared" si="321"/>
        <v>0</v>
      </c>
      <c r="AB403" s="646">
        <f t="shared" si="321"/>
        <v>0</v>
      </c>
      <c r="AC403" s="258"/>
      <c r="AD403" s="646">
        <f t="shared" ref="AD403:AM403" si="322">$H403*SUM(AD404:AD418)</f>
        <v>0</v>
      </c>
      <c r="AE403" s="647">
        <f t="shared" si="322"/>
        <v>0</v>
      </c>
      <c r="AF403" s="648">
        <f t="shared" si="322"/>
        <v>0</v>
      </c>
      <c r="AG403" s="649">
        <f t="shared" si="322"/>
        <v>0</v>
      </c>
      <c r="AH403" s="648">
        <f t="shared" si="322"/>
        <v>0</v>
      </c>
      <c r="AI403" s="646">
        <f t="shared" si="322"/>
        <v>0</v>
      </c>
      <c r="AJ403" s="258"/>
      <c r="AK403" s="653">
        <f t="shared" si="322"/>
        <v>0</v>
      </c>
      <c r="AL403" s="653">
        <f t="shared" si="322"/>
        <v>0</v>
      </c>
      <c r="AM403" s="653">
        <f t="shared" si="322"/>
        <v>0</v>
      </c>
      <c r="AN403" s="227">
        <f>$H403*SUM(AN404:AN418)*(1+Gewinn)*(1+SicherheitAngebot)</f>
        <v>0</v>
      </c>
      <c r="AO403" s="227">
        <f>$H403*SUM(AO404:AO418)*(1+Gewinn)*(1+SicherheitAngebot)</f>
        <v>0</v>
      </c>
      <c r="AP403" s="227">
        <f>$H403*SUM(AP404:AP418)*(1+Gewinn)*(1+SicherheitAngebot)</f>
        <v>0</v>
      </c>
      <c r="AQ403" s="227">
        <f>$H403*SUM(AQ404:AQ418)*(1+Gewinn)*(1+SicherheitAngebot)</f>
        <v>0</v>
      </c>
      <c r="AR403" s="227">
        <f>$H403*SUM(AR404:AR418)*(1+Gewinn)*(1+SicherheitAngebot)</f>
        <v>0</v>
      </c>
      <c r="AS403" s="262"/>
      <c r="AT403" s="263">
        <f t="shared" si="309"/>
        <v>0</v>
      </c>
      <c r="AU403" s="259"/>
      <c r="AV403" s="491">
        <f>AK403*$AK$7+AL403*$AL$7+AM403*$AM$7+SUM(AN403:AR403)+AT403/Zuschläge_IBN+AT403</f>
        <v>0</v>
      </c>
      <c r="AX403" s="685">
        <f>U403+AV403</f>
        <v>0</v>
      </c>
      <c r="AZ403" s="490">
        <f>IF(H403&gt;0,U403/(1+SicherheitAngebot)*(1+Sicherheit),0)</f>
        <v>0</v>
      </c>
      <c r="BB403" s="490">
        <f>IF(H403&gt;0,AV403/(1+SicherheitAngebot)*(1+Sicherheit),0)</f>
        <v>0</v>
      </c>
      <c r="BD403" s="490">
        <f>AZ403+BB403</f>
        <v>0</v>
      </c>
      <c r="BE403" s="105"/>
      <c r="BF403" s="105"/>
      <c r="BG403" s="105"/>
      <c r="BH403" s="105"/>
      <c r="BI403" s="105"/>
      <c r="BJ403" s="105"/>
    </row>
    <row r="404" spans="2:62" ht="20.100000000000001" hidden="1" customHeight="1" outlineLevel="1">
      <c r="B404" s="99"/>
      <c r="C404" s="908"/>
      <c r="D404" s="909"/>
      <c r="E404" s="909"/>
      <c r="F404" s="910"/>
      <c r="G404" s="890"/>
      <c r="H404" s="901"/>
      <c r="I404" s="152"/>
      <c r="J404" s="152"/>
      <c r="K404" s="152"/>
      <c r="L404" s="152"/>
      <c r="M404" s="152"/>
      <c r="N404" s="152"/>
      <c r="O404" s="152"/>
      <c r="P404" s="153"/>
      <c r="Q404" s="153"/>
      <c r="R404" s="156">
        <f t="shared" si="319"/>
        <v>0</v>
      </c>
      <c r="S404" s="156">
        <f t="shared" si="320"/>
        <v>0</v>
      </c>
      <c r="U404" s="157">
        <f>I404*$I$7+J404*$J$7+K404*$K$7+L404*$L$7+M404*$M$7+N404*$N$7+O404*$O$7+R404+S404</f>
        <v>0</v>
      </c>
      <c r="W404" s="152"/>
      <c r="X404" s="152"/>
      <c r="Y404" s="152"/>
      <c r="Z404" s="152"/>
      <c r="AA404" s="152"/>
      <c r="AB404" s="152"/>
      <c r="AC404" s="347"/>
      <c r="AD404" s="152"/>
      <c r="AE404" s="152"/>
      <c r="AF404" s="152"/>
      <c r="AG404" s="152"/>
      <c r="AH404" s="152"/>
      <c r="AI404" s="152"/>
      <c r="AJ404" s="347"/>
      <c r="AK404" s="152"/>
      <c r="AL404" s="152"/>
      <c r="AM404" s="295"/>
      <c r="AN404" s="228"/>
      <c r="AO404" s="228"/>
      <c r="AP404" s="228"/>
      <c r="AQ404" s="228"/>
      <c r="AR404" s="228"/>
      <c r="AS404" s="348"/>
      <c r="AT404" s="264">
        <f t="shared" si="309"/>
        <v>0</v>
      </c>
      <c r="AU404" s="259"/>
      <c r="AV404" s="265">
        <f t="shared" ref="AV404:AV418" si="323">AK404*$AK$7+AL404*$AL$7+AM404*$AM$7+SUM(AN404:AR404)*(1+Gewinn)*(1+SicherheitAngebot)+AT404/Zuschläge_IBN+AT404</f>
        <v>0</v>
      </c>
      <c r="AX404" s="265">
        <f>U404+AV404</f>
        <v>0</v>
      </c>
      <c r="AZ404" s="492">
        <f t="shared" ref="AZ404:AZ418" si="324">U404/(1+SicherheitAngebot)*(1+Sicherheit)</f>
        <v>0</v>
      </c>
      <c r="BB404" s="492">
        <f t="shared" ref="BB404:BB418" si="325">AV404/(1+SicherheitAngebot)*(1+Sicherheit)</f>
        <v>0</v>
      </c>
      <c r="BD404" s="265">
        <f>AZ404+BB404</f>
        <v>0</v>
      </c>
      <c r="BE404" s="105"/>
      <c r="BF404" s="105"/>
      <c r="BG404" s="105"/>
      <c r="BH404" s="105"/>
      <c r="BI404" s="105"/>
      <c r="BJ404" s="105"/>
    </row>
    <row r="405" spans="2:62" ht="20.100000000000001" hidden="1" customHeight="1" outlineLevel="1">
      <c r="B405" s="100"/>
      <c r="C405" s="908"/>
      <c r="D405" s="909"/>
      <c r="E405" s="909"/>
      <c r="F405" s="910"/>
      <c r="G405" s="890"/>
      <c r="H405" s="891"/>
      <c r="I405" s="152"/>
      <c r="J405" s="152"/>
      <c r="K405" s="152"/>
      <c r="L405" s="152"/>
      <c r="M405" s="152"/>
      <c r="N405" s="152"/>
      <c r="O405" s="152"/>
      <c r="P405" s="153"/>
      <c r="Q405" s="153"/>
      <c r="R405" s="156">
        <f t="shared" si="319"/>
        <v>0</v>
      </c>
      <c r="S405" s="156">
        <f t="shared" si="320"/>
        <v>0</v>
      </c>
      <c r="U405" s="157">
        <f t="shared" ref="U405:U418" si="326">I405*$I$7+J405*$J$7+K405*$K$7+L405*$L$7+M405*$M$7+N405*$N$7+O405*$O$7+R405+S405</f>
        <v>0</v>
      </c>
      <c r="W405" s="152"/>
      <c r="X405" s="152"/>
      <c r="Y405" s="152"/>
      <c r="Z405" s="152"/>
      <c r="AA405" s="152"/>
      <c r="AB405" s="152"/>
      <c r="AC405" s="347"/>
      <c r="AD405" s="152"/>
      <c r="AE405" s="152"/>
      <c r="AF405" s="152"/>
      <c r="AG405" s="152"/>
      <c r="AH405" s="152"/>
      <c r="AI405" s="152"/>
      <c r="AJ405" s="347"/>
      <c r="AK405" s="152"/>
      <c r="AL405" s="152"/>
      <c r="AM405" s="295"/>
      <c r="AN405" s="228"/>
      <c r="AO405" s="228"/>
      <c r="AP405" s="228"/>
      <c r="AQ405" s="228"/>
      <c r="AR405" s="228"/>
      <c r="AS405" s="348"/>
      <c r="AT405" s="264">
        <f t="shared" si="309"/>
        <v>0</v>
      </c>
      <c r="AU405" s="259"/>
      <c r="AV405" s="265">
        <f t="shared" si="323"/>
        <v>0</v>
      </c>
      <c r="AX405" s="265">
        <f t="shared" ref="AX405:AX418" si="327">U405+AV405</f>
        <v>0</v>
      </c>
      <c r="AZ405" s="492">
        <f t="shared" si="324"/>
        <v>0</v>
      </c>
      <c r="BB405" s="492">
        <f t="shared" si="325"/>
        <v>0</v>
      </c>
      <c r="BD405" s="265">
        <f t="shared" ref="BD405:BD418" si="328">AZ405+BB405</f>
        <v>0</v>
      </c>
      <c r="BE405" s="105"/>
      <c r="BF405" s="105"/>
      <c r="BG405" s="105"/>
      <c r="BH405" s="105"/>
      <c r="BI405" s="105"/>
      <c r="BJ405" s="105"/>
    </row>
    <row r="406" spans="2:62" ht="20.100000000000001" hidden="1" customHeight="1" outlineLevel="1">
      <c r="B406" s="100"/>
      <c r="C406" s="908"/>
      <c r="D406" s="909"/>
      <c r="E406" s="909"/>
      <c r="F406" s="910"/>
      <c r="G406" s="890"/>
      <c r="H406" s="891"/>
      <c r="I406" s="152"/>
      <c r="J406" s="152"/>
      <c r="K406" s="152"/>
      <c r="L406" s="152"/>
      <c r="M406" s="152"/>
      <c r="N406" s="152"/>
      <c r="O406" s="152"/>
      <c r="P406" s="153"/>
      <c r="Q406" s="153"/>
      <c r="R406" s="156">
        <f t="shared" si="319"/>
        <v>0</v>
      </c>
      <c r="S406" s="156">
        <f t="shared" si="320"/>
        <v>0</v>
      </c>
      <c r="U406" s="157">
        <f t="shared" si="326"/>
        <v>0</v>
      </c>
      <c r="W406" s="152"/>
      <c r="X406" s="152"/>
      <c r="Y406" s="152"/>
      <c r="Z406" s="152"/>
      <c r="AA406" s="152"/>
      <c r="AB406" s="152"/>
      <c r="AC406" s="347"/>
      <c r="AD406" s="152"/>
      <c r="AE406" s="152"/>
      <c r="AF406" s="152"/>
      <c r="AG406" s="152"/>
      <c r="AH406" s="152"/>
      <c r="AI406" s="152"/>
      <c r="AJ406" s="347"/>
      <c r="AK406" s="152"/>
      <c r="AL406" s="152"/>
      <c r="AM406" s="295"/>
      <c r="AN406" s="228"/>
      <c r="AO406" s="228"/>
      <c r="AP406" s="228"/>
      <c r="AQ406" s="228"/>
      <c r="AR406" s="228"/>
      <c r="AS406" s="348"/>
      <c r="AT406" s="264">
        <f t="shared" si="309"/>
        <v>0</v>
      </c>
      <c r="AU406" s="259"/>
      <c r="AV406" s="265">
        <f t="shared" si="323"/>
        <v>0</v>
      </c>
      <c r="AX406" s="265">
        <f t="shared" si="327"/>
        <v>0</v>
      </c>
      <c r="AZ406" s="492">
        <f t="shared" si="324"/>
        <v>0</v>
      </c>
      <c r="BB406" s="492">
        <f t="shared" si="325"/>
        <v>0</v>
      </c>
      <c r="BD406" s="265">
        <f t="shared" si="328"/>
        <v>0</v>
      </c>
      <c r="BE406" s="105"/>
      <c r="BF406" s="105"/>
      <c r="BG406" s="105"/>
      <c r="BH406" s="105"/>
      <c r="BI406" s="105"/>
      <c r="BJ406" s="105"/>
    </row>
    <row r="407" spans="2:62" ht="20.100000000000001" hidden="1" customHeight="1" outlineLevel="1">
      <c r="B407" s="100"/>
      <c r="C407" s="908"/>
      <c r="D407" s="909"/>
      <c r="E407" s="909"/>
      <c r="F407" s="910"/>
      <c r="G407" s="890"/>
      <c r="H407" s="891"/>
      <c r="I407" s="152"/>
      <c r="J407" s="152"/>
      <c r="K407" s="152"/>
      <c r="L407" s="152"/>
      <c r="M407" s="152"/>
      <c r="N407" s="152"/>
      <c r="O407" s="152"/>
      <c r="P407" s="153"/>
      <c r="Q407" s="153"/>
      <c r="R407" s="156">
        <f t="shared" si="319"/>
        <v>0</v>
      </c>
      <c r="S407" s="156">
        <f t="shared" si="320"/>
        <v>0</v>
      </c>
      <c r="U407" s="157">
        <f t="shared" si="326"/>
        <v>0</v>
      </c>
      <c r="W407" s="152"/>
      <c r="X407" s="152"/>
      <c r="Y407" s="152"/>
      <c r="Z407" s="152"/>
      <c r="AA407" s="152"/>
      <c r="AB407" s="152"/>
      <c r="AC407" s="347"/>
      <c r="AD407" s="152"/>
      <c r="AE407" s="152"/>
      <c r="AF407" s="152"/>
      <c r="AG407" s="152"/>
      <c r="AH407" s="152"/>
      <c r="AI407" s="152"/>
      <c r="AJ407" s="347"/>
      <c r="AK407" s="152"/>
      <c r="AL407" s="152"/>
      <c r="AM407" s="295"/>
      <c r="AN407" s="228"/>
      <c r="AO407" s="228"/>
      <c r="AP407" s="228"/>
      <c r="AQ407" s="228"/>
      <c r="AR407" s="228"/>
      <c r="AS407" s="348"/>
      <c r="AT407" s="264">
        <f t="shared" si="309"/>
        <v>0</v>
      </c>
      <c r="AU407" s="259"/>
      <c r="AV407" s="265">
        <f t="shared" si="323"/>
        <v>0</v>
      </c>
      <c r="AX407" s="265">
        <f t="shared" si="327"/>
        <v>0</v>
      </c>
      <c r="AZ407" s="492">
        <f t="shared" si="324"/>
        <v>0</v>
      </c>
      <c r="BB407" s="492">
        <f t="shared" si="325"/>
        <v>0</v>
      </c>
      <c r="BD407" s="265">
        <f t="shared" si="328"/>
        <v>0</v>
      </c>
      <c r="BE407" s="105"/>
      <c r="BF407" s="105"/>
      <c r="BG407" s="105"/>
      <c r="BH407" s="105"/>
      <c r="BI407" s="105"/>
      <c r="BJ407" s="105"/>
    </row>
    <row r="408" spans="2:62" ht="20.100000000000001" hidden="1" customHeight="1" outlineLevel="1">
      <c r="B408" s="100"/>
      <c r="C408" s="908"/>
      <c r="D408" s="909"/>
      <c r="E408" s="909"/>
      <c r="F408" s="910"/>
      <c r="G408" s="890"/>
      <c r="H408" s="891"/>
      <c r="I408" s="152"/>
      <c r="J408" s="152"/>
      <c r="K408" s="152"/>
      <c r="L408" s="152"/>
      <c r="M408" s="152"/>
      <c r="N408" s="152"/>
      <c r="O408" s="152"/>
      <c r="P408" s="153"/>
      <c r="Q408" s="153"/>
      <c r="R408" s="156">
        <f t="shared" si="319"/>
        <v>0</v>
      </c>
      <c r="S408" s="156">
        <f t="shared" si="320"/>
        <v>0</v>
      </c>
      <c r="U408" s="157">
        <f t="shared" si="326"/>
        <v>0</v>
      </c>
      <c r="W408" s="152"/>
      <c r="X408" s="152"/>
      <c r="Y408" s="152"/>
      <c r="Z408" s="152"/>
      <c r="AA408" s="152"/>
      <c r="AB408" s="152"/>
      <c r="AC408" s="347"/>
      <c r="AD408" s="152"/>
      <c r="AE408" s="152"/>
      <c r="AF408" s="152"/>
      <c r="AG408" s="152"/>
      <c r="AH408" s="152"/>
      <c r="AI408" s="152"/>
      <c r="AJ408" s="347"/>
      <c r="AK408" s="152"/>
      <c r="AL408" s="152"/>
      <c r="AM408" s="295"/>
      <c r="AN408" s="228"/>
      <c r="AO408" s="228"/>
      <c r="AP408" s="228"/>
      <c r="AQ408" s="228"/>
      <c r="AR408" s="228"/>
      <c r="AS408" s="348"/>
      <c r="AT408" s="264">
        <f t="shared" si="309"/>
        <v>0</v>
      </c>
      <c r="AU408" s="259"/>
      <c r="AV408" s="265">
        <f t="shared" si="323"/>
        <v>0</v>
      </c>
      <c r="AX408" s="265">
        <f t="shared" si="327"/>
        <v>0</v>
      </c>
      <c r="AZ408" s="492">
        <f t="shared" si="324"/>
        <v>0</v>
      </c>
      <c r="BB408" s="492">
        <f t="shared" si="325"/>
        <v>0</v>
      </c>
      <c r="BD408" s="265">
        <f t="shared" si="328"/>
        <v>0</v>
      </c>
      <c r="BE408" s="105"/>
      <c r="BF408" s="105"/>
      <c r="BG408" s="105"/>
      <c r="BH408" s="105"/>
      <c r="BI408" s="105"/>
      <c r="BJ408" s="105"/>
    </row>
    <row r="409" spans="2:62" ht="20.100000000000001" hidden="1" customHeight="1" outlineLevel="1">
      <c r="B409" s="100"/>
      <c r="C409" s="908"/>
      <c r="D409" s="909"/>
      <c r="E409" s="909"/>
      <c r="F409" s="910"/>
      <c r="G409" s="890"/>
      <c r="H409" s="891"/>
      <c r="I409" s="152"/>
      <c r="J409" s="152"/>
      <c r="K409" s="152"/>
      <c r="L409" s="152"/>
      <c r="M409" s="152"/>
      <c r="N409" s="152"/>
      <c r="O409" s="152"/>
      <c r="P409" s="153"/>
      <c r="Q409" s="153"/>
      <c r="R409" s="156">
        <f t="shared" si="319"/>
        <v>0</v>
      </c>
      <c r="S409" s="156">
        <f t="shared" si="320"/>
        <v>0</v>
      </c>
      <c r="U409" s="157">
        <f t="shared" si="326"/>
        <v>0</v>
      </c>
      <c r="W409" s="152"/>
      <c r="X409" s="152"/>
      <c r="Y409" s="152"/>
      <c r="Z409" s="152"/>
      <c r="AA409" s="152"/>
      <c r="AB409" s="152"/>
      <c r="AC409" s="347"/>
      <c r="AD409" s="152"/>
      <c r="AE409" s="152"/>
      <c r="AF409" s="152"/>
      <c r="AG409" s="152"/>
      <c r="AH409" s="152"/>
      <c r="AI409" s="152"/>
      <c r="AJ409" s="347"/>
      <c r="AK409" s="152"/>
      <c r="AL409" s="152"/>
      <c r="AM409" s="295"/>
      <c r="AN409" s="228"/>
      <c r="AO409" s="228"/>
      <c r="AP409" s="228"/>
      <c r="AQ409" s="228"/>
      <c r="AR409" s="228"/>
      <c r="AS409" s="348"/>
      <c r="AT409" s="264">
        <f t="shared" si="309"/>
        <v>0</v>
      </c>
      <c r="AU409" s="259"/>
      <c r="AV409" s="265">
        <f t="shared" si="323"/>
        <v>0</v>
      </c>
      <c r="AX409" s="265">
        <f t="shared" si="327"/>
        <v>0</v>
      </c>
      <c r="AZ409" s="492">
        <f t="shared" si="324"/>
        <v>0</v>
      </c>
      <c r="BB409" s="492">
        <f t="shared" si="325"/>
        <v>0</v>
      </c>
      <c r="BD409" s="265">
        <f t="shared" si="328"/>
        <v>0</v>
      </c>
      <c r="BE409" s="105"/>
      <c r="BF409" s="105"/>
      <c r="BG409" s="105"/>
      <c r="BH409" s="105"/>
      <c r="BI409" s="105"/>
      <c r="BJ409" s="105"/>
    </row>
    <row r="410" spans="2:62" ht="20.100000000000001" hidden="1" customHeight="1" outlineLevel="1">
      <c r="B410" s="100"/>
      <c r="C410" s="908"/>
      <c r="D410" s="909"/>
      <c r="E410" s="909"/>
      <c r="F410" s="910"/>
      <c r="G410" s="890"/>
      <c r="H410" s="891"/>
      <c r="I410" s="152"/>
      <c r="J410" s="152"/>
      <c r="K410" s="152"/>
      <c r="L410" s="152"/>
      <c r="M410" s="152"/>
      <c r="N410" s="152"/>
      <c r="O410" s="152"/>
      <c r="P410" s="153"/>
      <c r="Q410" s="153"/>
      <c r="R410" s="156">
        <f t="shared" si="319"/>
        <v>0</v>
      </c>
      <c r="S410" s="156">
        <f t="shared" si="320"/>
        <v>0</v>
      </c>
      <c r="U410" s="157">
        <f t="shared" si="326"/>
        <v>0</v>
      </c>
      <c r="W410" s="152"/>
      <c r="X410" s="152"/>
      <c r="Y410" s="152"/>
      <c r="Z410" s="152"/>
      <c r="AA410" s="152"/>
      <c r="AB410" s="152"/>
      <c r="AC410" s="347"/>
      <c r="AD410" s="152"/>
      <c r="AE410" s="152"/>
      <c r="AF410" s="152"/>
      <c r="AG410" s="152"/>
      <c r="AH410" s="152"/>
      <c r="AI410" s="152"/>
      <c r="AJ410" s="347"/>
      <c r="AK410" s="152"/>
      <c r="AL410" s="152"/>
      <c r="AM410" s="295"/>
      <c r="AN410" s="228"/>
      <c r="AO410" s="228"/>
      <c r="AP410" s="228"/>
      <c r="AQ410" s="228"/>
      <c r="AR410" s="228"/>
      <c r="AS410" s="348"/>
      <c r="AT410" s="264">
        <f t="shared" si="309"/>
        <v>0</v>
      </c>
      <c r="AU410" s="259"/>
      <c r="AV410" s="265">
        <f t="shared" si="323"/>
        <v>0</v>
      </c>
      <c r="AX410" s="265">
        <f t="shared" si="327"/>
        <v>0</v>
      </c>
      <c r="AZ410" s="492">
        <f t="shared" si="324"/>
        <v>0</v>
      </c>
      <c r="BB410" s="492">
        <f t="shared" si="325"/>
        <v>0</v>
      </c>
      <c r="BD410" s="265">
        <f t="shared" si="328"/>
        <v>0</v>
      </c>
      <c r="BE410" s="105"/>
      <c r="BF410" s="105"/>
      <c r="BG410" s="105"/>
      <c r="BH410" s="105"/>
      <c r="BI410" s="105"/>
      <c r="BJ410" s="105"/>
    </row>
    <row r="411" spans="2:62" ht="20.100000000000001" hidden="1" customHeight="1" outlineLevel="1">
      <c r="B411" s="100"/>
      <c r="C411" s="908"/>
      <c r="D411" s="909"/>
      <c r="E411" s="909"/>
      <c r="F411" s="910"/>
      <c r="G411" s="890"/>
      <c r="H411" s="891"/>
      <c r="I411" s="152"/>
      <c r="J411" s="152"/>
      <c r="K411" s="152"/>
      <c r="L411" s="152"/>
      <c r="M411" s="152"/>
      <c r="N411" s="152"/>
      <c r="O411" s="152"/>
      <c r="P411" s="153"/>
      <c r="Q411" s="153"/>
      <c r="R411" s="156">
        <f t="shared" si="319"/>
        <v>0</v>
      </c>
      <c r="S411" s="156">
        <f t="shared" si="320"/>
        <v>0</v>
      </c>
      <c r="U411" s="157">
        <f t="shared" si="326"/>
        <v>0</v>
      </c>
      <c r="W411" s="152"/>
      <c r="X411" s="152"/>
      <c r="Y411" s="152"/>
      <c r="Z411" s="152"/>
      <c r="AA411" s="152"/>
      <c r="AB411" s="152"/>
      <c r="AC411" s="347"/>
      <c r="AD411" s="152"/>
      <c r="AE411" s="152"/>
      <c r="AF411" s="152"/>
      <c r="AG411" s="152"/>
      <c r="AH411" s="152"/>
      <c r="AI411" s="152"/>
      <c r="AJ411" s="347"/>
      <c r="AK411" s="152"/>
      <c r="AL411" s="152"/>
      <c r="AM411" s="295"/>
      <c r="AN411" s="228"/>
      <c r="AO411" s="228"/>
      <c r="AP411" s="228"/>
      <c r="AQ411" s="228"/>
      <c r="AR411" s="228"/>
      <c r="AS411" s="348"/>
      <c r="AT411" s="264">
        <f t="shared" si="309"/>
        <v>0</v>
      </c>
      <c r="AU411" s="259"/>
      <c r="AV411" s="265">
        <f t="shared" si="323"/>
        <v>0</v>
      </c>
      <c r="AX411" s="265">
        <f t="shared" si="327"/>
        <v>0</v>
      </c>
      <c r="AZ411" s="492">
        <f t="shared" si="324"/>
        <v>0</v>
      </c>
      <c r="BB411" s="492">
        <f t="shared" si="325"/>
        <v>0</v>
      </c>
      <c r="BD411" s="265">
        <f t="shared" si="328"/>
        <v>0</v>
      </c>
      <c r="BE411" s="105"/>
      <c r="BF411" s="105"/>
      <c r="BG411" s="105"/>
      <c r="BH411" s="105"/>
      <c r="BI411" s="105"/>
      <c r="BJ411" s="105"/>
    </row>
    <row r="412" spans="2:62" ht="20.100000000000001" hidden="1" customHeight="1" outlineLevel="1">
      <c r="B412" s="100"/>
      <c r="C412" s="908"/>
      <c r="D412" s="909"/>
      <c r="E412" s="909"/>
      <c r="F412" s="910"/>
      <c r="G412" s="890"/>
      <c r="H412" s="891"/>
      <c r="I412" s="152"/>
      <c r="J412" s="152"/>
      <c r="K412" s="152"/>
      <c r="L412" s="152"/>
      <c r="M412" s="152"/>
      <c r="N412" s="152"/>
      <c r="O412" s="152"/>
      <c r="P412" s="153"/>
      <c r="Q412" s="153"/>
      <c r="R412" s="156">
        <f t="shared" si="319"/>
        <v>0</v>
      </c>
      <c r="S412" s="156">
        <f t="shared" si="320"/>
        <v>0</v>
      </c>
      <c r="U412" s="157">
        <f t="shared" si="326"/>
        <v>0</v>
      </c>
      <c r="W412" s="152"/>
      <c r="X412" s="152"/>
      <c r="Y412" s="152"/>
      <c r="Z412" s="152"/>
      <c r="AA412" s="152"/>
      <c r="AB412" s="152"/>
      <c r="AC412" s="347"/>
      <c r="AD412" s="152"/>
      <c r="AE412" s="152"/>
      <c r="AF412" s="152"/>
      <c r="AG412" s="152"/>
      <c r="AH412" s="152"/>
      <c r="AI412" s="152"/>
      <c r="AJ412" s="347"/>
      <c r="AK412" s="152"/>
      <c r="AL412" s="152"/>
      <c r="AM412" s="295"/>
      <c r="AN412" s="228"/>
      <c r="AO412" s="228"/>
      <c r="AP412" s="228"/>
      <c r="AQ412" s="228"/>
      <c r="AR412" s="228"/>
      <c r="AS412" s="348"/>
      <c r="AT412" s="264">
        <f t="shared" si="309"/>
        <v>0</v>
      </c>
      <c r="AU412" s="259"/>
      <c r="AV412" s="265">
        <f t="shared" si="323"/>
        <v>0</v>
      </c>
      <c r="AX412" s="265">
        <f t="shared" si="327"/>
        <v>0</v>
      </c>
      <c r="AZ412" s="492">
        <f t="shared" si="324"/>
        <v>0</v>
      </c>
      <c r="BB412" s="492">
        <f t="shared" si="325"/>
        <v>0</v>
      </c>
      <c r="BD412" s="265">
        <f t="shared" si="328"/>
        <v>0</v>
      </c>
      <c r="BE412" s="105"/>
      <c r="BF412" s="105"/>
      <c r="BG412" s="105"/>
      <c r="BH412" s="105"/>
      <c r="BI412" s="105"/>
      <c r="BJ412" s="105"/>
    </row>
    <row r="413" spans="2:62" ht="20.100000000000001" hidden="1" customHeight="1" outlineLevel="1">
      <c r="B413" s="100"/>
      <c r="C413" s="908"/>
      <c r="D413" s="909"/>
      <c r="E413" s="909"/>
      <c r="F413" s="910"/>
      <c r="G413" s="890"/>
      <c r="H413" s="891"/>
      <c r="I413" s="152"/>
      <c r="J413" s="152"/>
      <c r="K413" s="152"/>
      <c r="L413" s="152"/>
      <c r="M413" s="152"/>
      <c r="N413" s="152"/>
      <c r="O413" s="152"/>
      <c r="P413" s="153"/>
      <c r="Q413" s="153"/>
      <c r="R413" s="156">
        <f t="shared" si="319"/>
        <v>0</v>
      </c>
      <c r="S413" s="156">
        <f t="shared" si="320"/>
        <v>0</v>
      </c>
      <c r="U413" s="157">
        <f t="shared" si="326"/>
        <v>0</v>
      </c>
      <c r="W413" s="152"/>
      <c r="X413" s="152"/>
      <c r="Y413" s="152"/>
      <c r="Z413" s="152"/>
      <c r="AA413" s="152"/>
      <c r="AB413" s="152"/>
      <c r="AC413" s="347"/>
      <c r="AD413" s="152"/>
      <c r="AE413" s="152"/>
      <c r="AF413" s="152"/>
      <c r="AG413" s="152"/>
      <c r="AH413" s="152"/>
      <c r="AI413" s="152"/>
      <c r="AJ413" s="347"/>
      <c r="AK413" s="152"/>
      <c r="AL413" s="152"/>
      <c r="AM413" s="295"/>
      <c r="AN413" s="228"/>
      <c r="AO413" s="228"/>
      <c r="AP413" s="228"/>
      <c r="AQ413" s="228"/>
      <c r="AR413" s="228"/>
      <c r="AS413" s="348"/>
      <c r="AT413" s="264">
        <f t="shared" si="309"/>
        <v>0</v>
      </c>
      <c r="AU413" s="259"/>
      <c r="AV413" s="265">
        <f t="shared" si="323"/>
        <v>0</v>
      </c>
      <c r="AX413" s="265">
        <f t="shared" si="327"/>
        <v>0</v>
      </c>
      <c r="AZ413" s="492">
        <f t="shared" si="324"/>
        <v>0</v>
      </c>
      <c r="BB413" s="492">
        <f t="shared" si="325"/>
        <v>0</v>
      </c>
      <c r="BD413" s="265">
        <f t="shared" si="328"/>
        <v>0</v>
      </c>
      <c r="BE413" s="105"/>
      <c r="BF413" s="105"/>
      <c r="BG413" s="105"/>
      <c r="BH413" s="105"/>
      <c r="BI413" s="105"/>
      <c r="BJ413" s="105"/>
    </row>
    <row r="414" spans="2:62" ht="20.100000000000001" hidden="1" customHeight="1" outlineLevel="1">
      <c r="B414" s="100"/>
      <c r="C414" s="908"/>
      <c r="D414" s="909"/>
      <c r="E414" s="909"/>
      <c r="F414" s="910"/>
      <c r="G414" s="890"/>
      <c r="H414" s="891"/>
      <c r="I414" s="152"/>
      <c r="J414" s="152"/>
      <c r="K414" s="152"/>
      <c r="L414" s="152"/>
      <c r="M414" s="152"/>
      <c r="N414" s="152"/>
      <c r="O414" s="152"/>
      <c r="P414" s="153"/>
      <c r="Q414" s="153"/>
      <c r="R414" s="156">
        <f t="shared" si="319"/>
        <v>0</v>
      </c>
      <c r="S414" s="156">
        <f t="shared" si="320"/>
        <v>0</v>
      </c>
      <c r="U414" s="157">
        <f t="shared" si="326"/>
        <v>0</v>
      </c>
      <c r="W414" s="152"/>
      <c r="X414" s="152"/>
      <c r="Y414" s="152"/>
      <c r="Z414" s="152"/>
      <c r="AA414" s="152"/>
      <c r="AB414" s="152"/>
      <c r="AC414" s="347"/>
      <c r="AD414" s="152"/>
      <c r="AE414" s="152"/>
      <c r="AF414" s="152"/>
      <c r="AG414" s="152"/>
      <c r="AH414" s="152"/>
      <c r="AI414" s="152"/>
      <c r="AJ414" s="347"/>
      <c r="AK414" s="152"/>
      <c r="AL414" s="152"/>
      <c r="AM414" s="295"/>
      <c r="AN414" s="228"/>
      <c r="AO414" s="228"/>
      <c r="AP414" s="228"/>
      <c r="AQ414" s="228"/>
      <c r="AR414" s="228"/>
      <c r="AS414" s="348"/>
      <c r="AT414" s="264">
        <f t="shared" si="309"/>
        <v>0</v>
      </c>
      <c r="AU414" s="259"/>
      <c r="AV414" s="265">
        <f t="shared" si="323"/>
        <v>0</v>
      </c>
      <c r="AX414" s="265">
        <f t="shared" si="327"/>
        <v>0</v>
      </c>
      <c r="AZ414" s="492">
        <f t="shared" si="324"/>
        <v>0</v>
      </c>
      <c r="BB414" s="492">
        <f t="shared" si="325"/>
        <v>0</v>
      </c>
      <c r="BD414" s="265">
        <f t="shared" si="328"/>
        <v>0</v>
      </c>
      <c r="BE414" s="105"/>
      <c r="BF414" s="105"/>
      <c r="BG414" s="105"/>
      <c r="BH414" s="105"/>
      <c r="BI414" s="105"/>
      <c r="BJ414" s="105"/>
    </row>
    <row r="415" spans="2:62" ht="20.100000000000001" hidden="1" customHeight="1" outlineLevel="1">
      <c r="B415" s="100"/>
      <c r="C415" s="908"/>
      <c r="D415" s="909"/>
      <c r="E415" s="909"/>
      <c r="F415" s="910"/>
      <c r="G415" s="890"/>
      <c r="H415" s="891"/>
      <c r="I415" s="152"/>
      <c r="J415" s="152"/>
      <c r="K415" s="152"/>
      <c r="L415" s="152"/>
      <c r="M415" s="152"/>
      <c r="N415" s="152"/>
      <c r="O415" s="152"/>
      <c r="P415" s="153"/>
      <c r="Q415" s="153"/>
      <c r="R415" s="156">
        <f t="shared" si="319"/>
        <v>0</v>
      </c>
      <c r="S415" s="156">
        <f t="shared" si="320"/>
        <v>0</v>
      </c>
      <c r="U415" s="157">
        <f t="shared" si="326"/>
        <v>0</v>
      </c>
      <c r="W415" s="152"/>
      <c r="X415" s="152"/>
      <c r="Y415" s="152"/>
      <c r="Z415" s="152"/>
      <c r="AA415" s="152"/>
      <c r="AB415" s="152"/>
      <c r="AC415" s="347"/>
      <c r="AD415" s="152"/>
      <c r="AE415" s="152"/>
      <c r="AF415" s="152"/>
      <c r="AG415" s="152"/>
      <c r="AH415" s="152"/>
      <c r="AI415" s="152"/>
      <c r="AJ415" s="347"/>
      <c r="AK415" s="152"/>
      <c r="AL415" s="152"/>
      <c r="AM415" s="295"/>
      <c r="AN415" s="228"/>
      <c r="AO415" s="228"/>
      <c r="AP415" s="228"/>
      <c r="AQ415" s="228"/>
      <c r="AR415" s="228"/>
      <c r="AS415" s="348"/>
      <c r="AT415" s="264">
        <f t="shared" si="309"/>
        <v>0</v>
      </c>
      <c r="AU415" s="259"/>
      <c r="AV415" s="265">
        <f t="shared" si="323"/>
        <v>0</v>
      </c>
      <c r="AX415" s="265">
        <f t="shared" si="327"/>
        <v>0</v>
      </c>
      <c r="AZ415" s="492">
        <f t="shared" si="324"/>
        <v>0</v>
      </c>
      <c r="BB415" s="492">
        <f t="shared" si="325"/>
        <v>0</v>
      </c>
      <c r="BD415" s="265">
        <f t="shared" si="328"/>
        <v>0</v>
      </c>
      <c r="BE415" s="105"/>
      <c r="BF415" s="105"/>
      <c r="BG415" s="105"/>
      <c r="BH415" s="105"/>
      <c r="BI415" s="105"/>
      <c r="BJ415" s="105"/>
    </row>
    <row r="416" spans="2:62" ht="20.100000000000001" hidden="1" customHeight="1" outlineLevel="1">
      <c r="B416" s="100"/>
      <c r="C416" s="908"/>
      <c r="D416" s="909"/>
      <c r="E416" s="909"/>
      <c r="F416" s="910"/>
      <c r="G416" s="890"/>
      <c r="H416" s="891"/>
      <c r="I416" s="152"/>
      <c r="J416" s="152"/>
      <c r="K416" s="152"/>
      <c r="L416" s="152"/>
      <c r="M416" s="152"/>
      <c r="N416" s="152"/>
      <c r="O416" s="152"/>
      <c r="P416" s="153"/>
      <c r="Q416" s="153"/>
      <c r="R416" s="156">
        <f t="shared" si="319"/>
        <v>0</v>
      </c>
      <c r="S416" s="156">
        <f t="shared" si="320"/>
        <v>0</v>
      </c>
      <c r="U416" s="157">
        <f t="shared" si="326"/>
        <v>0</v>
      </c>
      <c r="W416" s="152"/>
      <c r="X416" s="152"/>
      <c r="Y416" s="152"/>
      <c r="Z416" s="152"/>
      <c r="AA416" s="152"/>
      <c r="AB416" s="152"/>
      <c r="AC416" s="347"/>
      <c r="AD416" s="152"/>
      <c r="AE416" s="152"/>
      <c r="AF416" s="152"/>
      <c r="AG416" s="152"/>
      <c r="AH416" s="152"/>
      <c r="AI416" s="152"/>
      <c r="AJ416" s="347"/>
      <c r="AK416" s="152"/>
      <c r="AL416" s="152"/>
      <c r="AM416" s="295"/>
      <c r="AN416" s="228"/>
      <c r="AO416" s="228"/>
      <c r="AP416" s="228"/>
      <c r="AQ416" s="228"/>
      <c r="AR416" s="228"/>
      <c r="AS416" s="348"/>
      <c r="AT416" s="264">
        <f t="shared" si="309"/>
        <v>0</v>
      </c>
      <c r="AU416" s="259"/>
      <c r="AV416" s="265">
        <f t="shared" si="323"/>
        <v>0</v>
      </c>
      <c r="AX416" s="265">
        <f t="shared" si="327"/>
        <v>0</v>
      </c>
      <c r="AZ416" s="492">
        <f t="shared" si="324"/>
        <v>0</v>
      </c>
      <c r="BB416" s="492">
        <f t="shared" si="325"/>
        <v>0</v>
      </c>
      <c r="BD416" s="265">
        <f t="shared" si="328"/>
        <v>0</v>
      </c>
      <c r="BE416" s="105"/>
      <c r="BF416" s="105"/>
      <c r="BG416" s="105"/>
      <c r="BH416" s="105"/>
      <c r="BI416" s="105"/>
      <c r="BJ416" s="105"/>
    </row>
    <row r="417" spans="2:62" ht="20.100000000000001" hidden="1" customHeight="1" outlineLevel="1">
      <c r="B417" s="100"/>
      <c r="C417" s="908"/>
      <c r="D417" s="909"/>
      <c r="E417" s="909"/>
      <c r="F417" s="910"/>
      <c r="G417" s="890"/>
      <c r="H417" s="891"/>
      <c r="I417" s="152"/>
      <c r="J417" s="152"/>
      <c r="K417" s="152"/>
      <c r="L417" s="152"/>
      <c r="M417" s="152"/>
      <c r="N417" s="152"/>
      <c r="O417" s="152"/>
      <c r="P417" s="153"/>
      <c r="Q417" s="153"/>
      <c r="R417" s="156">
        <f t="shared" si="319"/>
        <v>0</v>
      </c>
      <c r="S417" s="156">
        <f t="shared" si="320"/>
        <v>0</v>
      </c>
      <c r="U417" s="157">
        <f t="shared" si="326"/>
        <v>0</v>
      </c>
      <c r="W417" s="152"/>
      <c r="X417" s="152"/>
      <c r="Y417" s="152"/>
      <c r="Z417" s="152"/>
      <c r="AA417" s="152"/>
      <c r="AB417" s="152"/>
      <c r="AC417" s="347"/>
      <c r="AD417" s="152"/>
      <c r="AE417" s="152"/>
      <c r="AF417" s="152"/>
      <c r="AG417" s="152"/>
      <c r="AH417" s="152"/>
      <c r="AI417" s="152"/>
      <c r="AJ417" s="347"/>
      <c r="AK417" s="152"/>
      <c r="AL417" s="152"/>
      <c r="AM417" s="295"/>
      <c r="AN417" s="228"/>
      <c r="AO417" s="228"/>
      <c r="AP417" s="228"/>
      <c r="AQ417" s="228"/>
      <c r="AR417" s="228"/>
      <c r="AS417" s="348"/>
      <c r="AT417" s="264">
        <f t="shared" si="309"/>
        <v>0</v>
      </c>
      <c r="AU417" s="259"/>
      <c r="AV417" s="265">
        <f t="shared" si="323"/>
        <v>0</v>
      </c>
      <c r="AX417" s="265">
        <f t="shared" si="327"/>
        <v>0</v>
      </c>
      <c r="AZ417" s="492">
        <f t="shared" si="324"/>
        <v>0</v>
      </c>
      <c r="BB417" s="492">
        <f t="shared" si="325"/>
        <v>0</v>
      </c>
      <c r="BD417" s="265">
        <f t="shared" si="328"/>
        <v>0</v>
      </c>
      <c r="BE417" s="105"/>
      <c r="BF417" s="105"/>
      <c r="BG417" s="105"/>
      <c r="BH417" s="105"/>
      <c r="BI417" s="105"/>
      <c r="BJ417" s="105"/>
    </row>
    <row r="418" spans="2:62" ht="20.100000000000001" hidden="1" customHeight="1" outlineLevel="1">
      <c r="B418" s="100"/>
      <c r="C418" s="908"/>
      <c r="D418" s="909"/>
      <c r="E418" s="909"/>
      <c r="F418" s="910"/>
      <c r="G418" s="890"/>
      <c r="H418" s="891"/>
      <c r="I418" s="152"/>
      <c r="J418" s="152"/>
      <c r="K418" s="152"/>
      <c r="L418" s="152"/>
      <c r="M418" s="152"/>
      <c r="N418" s="152"/>
      <c r="O418" s="152"/>
      <c r="P418" s="153"/>
      <c r="Q418" s="153"/>
      <c r="R418" s="156">
        <f t="shared" si="319"/>
        <v>0</v>
      </c>
      <c r="S418" s="156">
        <f t="shared" si="320"/>
        <v>0</v>
      </c>
      <c r="U418" s="157">
        <f t="shared" si="326"/>
        <v>0</v>
      </c>
      <c r="W418" s="152"/>
      <c r="X418" s="152"/>
      <c r="Y418" s="152"/>
      <c r="Z418" s="152"/>
      <c r="AA418" s="152"/>
      <c r="AB418" s="152"/>
      <c r="AC418" s="347"/>
      <c r="AD418" s="152"/>
      <c r="AE418" s="152"/>
      <c r="AF418" s="152"/>
      <c r="AG418" s="152"/>
      <c r="AH418" s="152"/>
      <c r="AI418" s="152"/>
      <c r="AJ418" s="347"/>
      <c r="AK418" s="152"/>
      <c r="AL418" s="152"/>
      <c r="AM418" s="295"/>
      <c r="AN418" s="228"/>
      <c r="AO418" s="228"/>
      <c r="AP418" s="228"/>
      <c r="AQ418" s="228"/>
      <c r="AR418" s="228"/>
      <c r="AS418" s="348"/>
      <c r="AT418" s="264">
        <f t="shared" si="309"/>
        <v>0</v>
      </c>
      <c r="AU418" s="259"/>
      <c r="AV418" s="265">
        <f t="shared" si="323"/>
        <v>0</v>
      </c>
      <c r="AX418" s="265">
        <f t="shared" si="327"/>
        <v>0</v>
      </c>
      <c r="AZ418" s="492">
        <f t="shared" si="324"/>
        <v>0</v>
      </c>
      <c r="BB418" s="492">
        <f t="shared" si="325"/>
        <v>0</v>
      </c>
      <c r="BD418" s="265">
        <f t="shared" si="328"/>
        <v>0</v>
      </c>
      <c r="BE418" s="105"/>
      <c r="BF418" s="105"/>
      <c r="BG418" s="105"/>
      <c r="BH418" s="105"/>
      <c r="BI418" s="105"/>
      <c r="BJ418" s="105"/>
    </row>
    <row r="419" spans="2:62" ht="9.9499999999999993" hidden="1" customHeight="1" outlineLevel="1">
      <c r="B419" s="101"/>
      <c r="C419" s="208"/>
      <c r="D419" s="208"/>
      <c r="E419" s="208"/>
      <c r="F419" s="208"/>
      <c r="G419" s="237"/>
      <c r="H419" s="207"/>
      <c r="I419" s="257"/>
      <c r="J419" s="257"/>
      <c r="K419" s="257"/>
      <c r="L419" s="257"/>
      <c r="M419" s="257"/>
      <c r="N419" s="257"/>
      <c r="O419" s="257"/>
      <c r="P419" s="256"/>
      <c r="Q419" s="102"/>
      <c r="R419" s="102"/>
      <c r="S419" s="102"/>
      <c r="U419" s="98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Z419" s="493"/>
      <c r="BE419" s="105"/>
      <c r="BF419" s="105"/>
      <c r="BG419" s="105"/>
      <c r="BH419" s="105"/>
      <c r="BI419" s="105"/>
      <c r="BJ419" s="105"/>
    </row>
    <row r="420" spans="2:62" ht="20.100000000000001" customHeight="1" collapsed="1">
      <c r="B420" s="8">
        <f>B403+1</f>
        <v>25</v>
      </c>
      <c r="C420" s="916"/>
      <c r="D420" s="917"/>
      <c r="E420" s="917"/>
      <c r="F420" s="918"/>
      <c r="G420" s="429"/>
      <c r="H420" s="206">
        <v>1</v>
      </c>
      <c r="I420" s="642">
        <f t="shared" ref="I420" si="329">$H420*SUM(I421:I435)</f>
        <v>0</v>
      </c>
      <c r="J420" s="643">
        <f t="shared" ref="J420:O420" si="330">$H420*SUM(J421:J435)</f>
        <v>0</v>
      </c>
      <c r="K420" s="644">
        <f t="shared" si="330"/>
        <v>0</v>
      </c>
      <c r="L420" s="645">
        <f t="shared" si="330"/>
        <v>0</v>
      </c>
      <c r="M420" s="645">
        <f t="shared" si="330"/>
        <v>0</v>
      </c>
      <c r="N420" s="644">
        <f t="shared" si="330"/>
        <v>0</v>
      </c>
      <c r="O420" s="642">
        <f t="shared" si="330"/>
        <v>0</v>
      </c>
      <c r="P420" s="209">
        <f t="shared" ref="P420:Q420" si="331">$H420*SUM(P421:P435)</f>
        <v>0</v>
      </c>
      <c r="Q420" s="210">
        <f t="shared" si="331"/>
        <v>0</v>
      </c>
      <c r="R420" s="136">
        <f t="shared" ref="R420:R435" si="332">P420*(1+Gewinn)*(1+SicherheitAngebot)</f>
        <v>0</v>
      </c>
      <c r="S420" s="137">
        <f t="shared" ref="S420:S435" si="333">Q420*(1+MGKZ)*(1+Gewinn)*(1+SicherheitAngebot)</f>
        <v>0</v>
      </c>
      <c r="U420" s="10">
        <f>I420*$I$7+J420*$J$7+K420*$K$7+L420*$L$7+M420*$M$7+N420*$N$7+O420*$O$7+R420+S420</f>
        <v>0</v>
      </c>
      <c r="W420" s="646">
        <f t="shared" ref="W420:AB420" si="334">$H420*SUM(W421:W435)</f>
        <v>0</v>
      </c>
      <c r="X420" s="647">
        <f t="shared" si="334"/>
        <v>0</v>
      </c>
      <c r="Y420" s="648">
        <f t="shared" si="334"/>
        <v>0</v>
      </c>
      <c r="Z420" s="649">
        <f t="shared" si="334"/>
        <v>0</v>
      </c>
      <c r="AA420" s="648">
        <f t="shared" si="334"/>
        <v>0</v>
      </c>
      <c r="AB420" s="646">
        <f t="shared" si="334"/>
        <v>0</v>
      </c>
      <c r="AC420" s="258"/>
      <c r="AD420" s="646">
        <f t="shared" ref="AD420:AM420" si="335">$H420*SUM(AD421:AD435)</f>
        <v>0</v>
      </c>
      <c r="AE420" s="647">
        <f t="shared" si="335"/>
        <v>0</v>
      </c>
      <c r="AF420" s="648">
        <f t="shared" si="335"/>
        <v>0</v>
      </c>
      <c r="AG420" s="649">
        <f t="shared" si="335"/>
        <v>0</v>
      </c>
      <c r="AH420" s="648">
        <f t="shared" si="335"/>
        <v>0</v>
      </c>
      <c r="AI420" s="646">
        <f t="shared" si="335"/>
        <v>0</v>
      </c>
      <c r="AJ420" s="258"/>
      <c r="AK420" s="653">
        <f t="shared" si="335"/>
        <v>0</v>
      </c>
      <c r="AL420" s="653">
        <f t="shared" si="335"/>
        <v>0</v>
      </c>
      <c r="AM420" s="653">
        <f t="shared" si="335"/>
        <v>0</v>
      </c>
      <c r="AN420" s="227">
        <f>$H420*SUM(AN421:AN435)*(1+Gewinn)*(1+SicherheitAngebot)</f>
        <v>0</v>
      </c>
      <c r="AO420" s="227">
        <f>$H420*SUM(AO421:AO435)*(1+Gewinn)*(1+SicherheitAngebot)</f>
        <v>0</v>
      </c>
      <c r="AP420" s="227">
        <f>$H420*SUM(AP421:AP435)*(1+Gewinn)*(1+SicherheitAngebot)</f>
        <v>0</v>
      </c>
      <c r="AQ420" s="227">
        <f>$H420*SUM(AQ421:AQ435)*(1+Gewinn)*(1+SicherheitAngebot)</f>
        <v>0</v>
      </c>
      <c r="AR420" s="227">
        <f>$H420*SUM(AR421:AR435)*(1+Gewinn)*(1+SicherheitAngebot)</f>
        <v>0</v>
      </c>
      <c r="AS420" s="262"/>
      <c r="AT420" s="263">
        <f t="shared" si="309"/>
        <v>0</v>
      </c>
      <c r="AU420" s="259"/>
      <c r="AV420" s="491">
        <f>AK420*$AK$7+AL420*$AL$7+AM420*$AM$7+SUM(AN420:AR420)+AT420/Zuschläge_IBN+AT420</f>
        <v>0</v>
      </c>
      <c r="AX420" s="685">
        <f>U420+AV420</f>
        <v>0</v>
      </c>
      <c r="AZ420" s="490">
        <f>IF(H420&gt;0,U420/(1+SicherheitAngebot)*(1+Sicherheit),0)</f>
        <v>0</v>
      </c>
      <c r="BB420" s="490">
        <f>IF(H420&gt;0,AV420/(1+SicherheitAngebot)*(1+Sicherheit),0)</f>
        <v>0</v>
      </c>
      <c r="BD420" s="490">
        <f>AZ420+BB420</f>
        <v>0</v>
      </c>
      <c r="BE420" s="105"/>
      <c r="BF420" s="105"/>
      <c r="BG420" s="105"/>
      <c r="BH420" s="105"/>
      <c r="BI420" s="105"/>
      <c r="BJ420" s="105"/>
    </row>
    <row r="421" spans="2:62" ht="20.100000000000001" hidden="1" customHeight="1" outlineLevel="1">
      <c r="B421" s="99"/>
      <c r="C421" s="908"/>
      <c r="D421" s="909"/>
      <c r="E421" s="909"/>
      <c r="F421" s="910"/>
      <c r="G421" s="890"/>
      <c r="H421" s="901"/>
      <c r="I421" s="152"/>
      <c r="J421" s="152"/>
      <c r="K421" s="152"/>
      <c r="L421" s="152"/>
      <c r="M421" s="152"/>
      <c r="N421" s="152"/>
      <c r="O421" s="152"/>
      <c r="P421" s="153"/>
      <c r="Q421" s="153"/>
      <c r="R421" s="156">
        <f t="shared" si="332"/>
        <v>0</v>
      </c>
      <c r="S421" s="156">
        <f t="shared" si="333"/>
        <v>0</v>
      </c>
      <c r="U421" s="157">
        <f>I421*$I$7+J421*$J$7+K421*$K$7+L421*$L$7+M421*$M$7+N421*$N$7+O421*$O$7+R421+S421</f>
        <v>0</v>
      </c>
      <c r="W421" s="152"/>
      <c r="X421" s="152"/>
      <c r="Y421" s="152"/>
      <c r="Z421" s="152"/>
      <c r="AA421" s="152"/>
      <c r="AB421" s="152"/>
      <c r="AC421" s="347"/>
      <c r="AD421" s="152"/>
      <c r="AE421" s="152"/>
      <c r="AF421" s="152"/>
      <c r="AG421" s="152"/>
      <c r="AH421" s="152"/>
      <c r="AI421" s="152"/>
      <c r="AJ421" s="347"/>
      <c r="AK421" s="152"/>
      <c r="AL421" s="152"/>
      <c r="AM421" s="295"/>
      <c r="AN421" s="228"/>
      <c r="AO421" s="228"/>
      <c r="AP421" s="228"/>
      <c r="AQ421" s="228"/>
      <c r="AR421" s="228"/>
      <c r="AS421" s="348"/>
      <c r="AT421" s="264">
        <f t="shared" si="309"/>
        <v>0</v>
      </c>
      <c r="AU421" s="259"/>
      <c r="AV421" s="265">
        <f t="shared" ref="AV421:AV435" si="336">AK421*$AK$7+AL421*$AL$7+AM421*$AM$7+SUM(AN421:AR421)*(1+Gewinn)*(1+SicherheitAngebot)+AT421/Zuschläge_IBN+AT421</f>
        <v>0</v>
      </c>
      <c r="AX421" s="265">
        <f>U421+AV421</f>
        <v>0</v>
      </c>
      <c r="AZ421" s="492">
        <f t="shared" ref="AZ421:AZ435" si="337">U421/(1+SicherheitAngebot)*(1+Sicherheit)</f>
        <v>0</v>
      </c>
      <c r="BB421" s="492">
        <f t="shared" ref="BB421:BB435" si="338">AV421/(1+SicherheitAngebot)*(1+Sicherheit)</f>
        <v>0</v>
      </c>
      <c r="BD421" s="265">
        <f>AZ421+BB421</f>
        <v>0</v>
      </c>
      <c r="BE421" s="105"/>
      <c r="BF421" s="105"/>
      <c r="BG421" s="105"/>
      <c r="BH421" s="105"/>
      <c r="BI421" s="105"/>
      <c r="BJ421" s="105"/>
    </row>
    <row r="422" spans="2:62" ht="20.100000000000001" hidden="1" customHeight="1" outlineLevel="1">
      <c r="B422" s="100"/>
      <c r="C422" s="908"/>
      <c r="D422" s="909"/>
      <c r="E422" s="909"/>
      <c r="F422" s="910"/>
      <c r="G422" s="890"/>
      <c r="H422" s="891"/>
      <c r="I422" s="152"/>
      <c r="J422" s="152"/>
      <c r="K422" s="152"/>
      <c r="L422" s="152"/>
      <c r="M422" s="152"/>
      <c r="N422" s="152"/>
      <c r="O422" s="152"/>
      <c r="P422" s="153"/>
      <c r="Q422" s="153"/>
      <c r="R422" s="156">
        <f t="shared" si="332"/>
        <v>0</v>
      </c>
      <c r="S422" s="156">
        <f t="shared" si="333"/>
        <v>0</v>
      </c>
      <c r="U422" s="157">
        <f t="shared" ref="U422:U435" si="339">I422*$I$7+J422*$J$7+K422*$K$7+L422*$L$7+M422*$M$7+N422*$N$7+O422*$O$7+R422+S422</f>
        <v>0</v>
      </c>
      <c r="W422" s="152"/>
      <c r="X422" s="152"/>
      <c r="Y422" s="152"/>
      <c r="Z422" s="152"/>
      <c r="AA422" s="152"/>
      <c r="AB422" s="152"/>
      <c r="AC422" s="347"/>
      <c r="AD422" s="152"/>
      <c r="AE422" s="152"/>
      <c r="AF422" s="152"/>
      <c r="AG422" s="152"/>
      <c r="AH422" s="152"/>
      <c r="AI422" s="152"/>
      <c r="AJ422" s="347"/>
      <c r="AK422" s="152"/>
      <c r="AL422" s="152"/>
      <c r="AM422" s="295"/>
      <c r="AN422" s="228"/>
      <c r="AO422" s="228"/>
      <c r="AP422" s="228"/>
      <c r="AQ422" s="228"/>
      <c r="AR422" s="228"/>
      <c r="AS422" s="348"/>
      <c r="AT422" s="264">
        <f t="shared" si="309"/>
        <v>0</v>
      </c>
      <c r="AU422" s="259"/>
      <c r="AV422" s="265">
        <f t="shared" si="336"/>
        <v>0</v>
      </c>
      <c r="AX422" s="265">
        <f t="shared" ref="AX422:AX435" si="340">U422+AV422</f>
        <v>0</v>
      </c>
      <c r="AZ422" s="492">
        <f t="shared" si="337"/>
        <v>0</v>
      </c>
      <c r="BB422" s="492">
        <f t="shared" si="338"/>
        <v>0</v>
      </c>
      <c r="BD422" s="265">
        <f t="shared" ref="BD422:BD435" si="341">AZ422+BB422</f>
        <v>0</v>
      </c>
      <c r="BE422" s="105"/>
      <c r="BF422" s="105"/>
      <c r="BG422" s="105"/>
      <c r="BH422" s="105"/>
      <c r="BI422" s="105"/>
      <c r="BJ422" s="105"/>
    </row>
    <row r="423" spans="2:62" ht="20.100000000000001" hidden="1" customHeight="1" outlineLevel="1">
      <c r="B423" s="100"/>
      <c r="C423" s="908"/>
      <c r="D423" s="909"/>
      <c r="E423" s="909"/>
      <c r="F423" s="910"/>
      <c r="G423" s="890"/>
      <c r="H423" s="891"/>
      <c r="I423" s="152"/>
      <c r="J423" s="152"/>
      <c r="K423" s="152"/>
      <c r="L423" s="152"/>
      <c r="M423" s="152"/>
      <c r="N423" s="152"/>
      <c r="O423" s="152"/>
      <c r="P423" s="153"/>
      <c r="Q423" s="153"/>
      <c r="R423" s="156">
        <f t="shared" si="332"/>
        <v>0</v>
      </c>
      <c r="S423" s="156">
        <f t="shared" si="333"/>
        <v>0</v>
      </c>
      <c r="U423" s="157">
        <f t="shared" si="339"/>
        <v>0</v>
      </c>
      <c r="W423" s="152"/>
      <c r="X423" s="152"/>
      <c r="Y423" s="152"/>
      <c r="Z423" s="152"/>
      <c r="AA423" s="152"/>
      <c r="AB423" s="152"/>
      <c r="AC423" s="347"/>
      <c r="AD423" s="152"/>
      <c r="AE423" s="152"/>
      <c r="AF423" s="152"/>
      <c r="AG423" s="152"/>
      <c r="AH423" s="152"/>
      <c r="AI423" s="152"/>
      <c r="AJ423" s="347"/>
      <c r="AK423" s="152"/>
      <c r="AL423" s="152"/>
      <c r="AM423" s="295"/>
      <c r="AN423" s="228"/>
      <c r="AO423" s="228"/>
      <c r="AP423" s="228"/>
      <c r="AQ423" s="228"/>
      <c r="AR423" s="228"/>
      <c r="AS423" s="348"/>
      <c r="AT423" s="264">
        <f t="shared" si="309"/>
        <v>0</v>
      </c>
      <c r="AU423" s="259"/>
      <c r="AV423" s="265">
        <f t="shared" si="336"/>
        <v>0</v>
      </c>
      <c r="AX423" s="265">
        <f t="shared" si="340"/>
        <v>0</v>
      </c>
      <c r="AZ423" s="492">
        <f t="shared" si="337"/>
        <v>0</v>
      </c>
      <c r="BB423" s="492">
        <f t="shared" si="338"/>
        <v>0</v>
      </c>
      <c r="BD423" s="265">
        <f t="shared" si="341"/>
        <v>0</v>
      </c>
      <c r="BE423" s="105"/>
      <c r="BF423" s="105"/>
      <c r="BG423" s="105"/>
      <c r="BH423" s="105"/>
      <c r="BI423" s="105"/>
      <c r="BJ423" s="105"/>
    </row>
    <row r="424" spans="2:62" ht="20.100000000000001" hidden="1" customHeight="1" outlineLevel="1">
      <c r="B424" s="100"/>
      <c r="C424" s="908"/>
      <c r="D424" s="909"/>
      <c r="E424" s="909"/>
      <c r="F424" s="910"/>
      <c r="G424" s="890"/>
      <c r="H424" s="891"/>
      <c r="I424" s="152"/>
      <c r="J424" s="152"/>
      <c r="K424" s="152"/>
      <c r="L424" s="152"/>
      <c r="M424" s="152"/>
      <c r="N424" s="152"/>
      <c r="O424" s="152"/>
      <c r="P424" s="153"/>
      <c r="Q424" s="153"/>
      <c r="R424" s="156">
        <f t="shared" si="332"/>
        <v>0</v>
      </c>
      <c r="S424" s="156">
        <f t="shared" si="333"/>
        <v>0</v>
      </c>
      <c r="U424" s="157">
        <f t="shared" si="339"/>
        <v>0</v>
      </c>
      <c r="W424" s="152"/>
      <c r="X424" s="152"/>
      <c r="Y424" s="152"/>
      <c r="Z424" s="152"/>
      <c r="AA424" s="152"/>
      <c r="AB424" s="152"/>
      <c r="AC424" s="347"/>
      <c r="AD424" s="152"/>
      <c r="AE424" s="152"/>
      <c r="AF424" s="152"/>
      <c r="AG424" s="152"/>
      <c r="AH424" s="152"/>
      <c r="AI424" s="152"/>
      <c r="AJ424" s="347"/>
      <c r="AK424" s="152"/>
      <c r="AL424" s="152"/>
      <c r="AM424" s="295"/>
      <c r="AN424" s="228"/>
      <c r="AO424" s="228"/>
      <c r="AP424" s="228"/>
      <c r="AQ424" s="228"/>
      <c r="AR424" s="228"/>
      <c r="AS424" s="348"/>
      <c r="AT424" s="264">
        <f t="shared" si="309"/>
        <v>0</v>
      </c>
      <c r="AU424" s="259"/>
      <c r="AV424" s="265">
        <f t="shared" si="336"/>
        <v>0</v>
      </c>
      <c r="AX424" s="265">
        <f t="shared" si="340"/>
        <v>0</v>
      </c>
      <c r="AZ424" s="492">
        <f t="shared" si="337"/>
        <v>0</v>
      </c>
      <c r="BB424" s="492">
        <f t="shared" si="338"/>
        <v>0</v>
      </c>
      <c r="BD424" s="265">
        <f t="shared" si="341"/>
        <v>0</v>
      </c>
      <c r="BE424" s="105"/>
      <c r="BF424" s="105"/>
      <c r="BG424" s="105"/>
      <c r="BH424" s="105"/>
      <c r="BI424" s="105"/>
      <c r="BJ424" s="105"/>
    </row>
    <row r="425" spans="2:62" ht="20.100000000000001" hidden="1" customHeight="1" outlineLevel="1">
      <c r="B425" s="100"/>
      <c r="C425" s="908"/>
      <c r="D425" s="909"/>
      <c r="E425" s="909"/>
      <c r="F425" s="910"/>
      <c r="G425" s="890"/>
      <c r="H425" s="891"/>
      <c r="I425" s="152"/>
      <c r="J425" s="152"/>
      <c r="K425" s="152"/>
      <c r="L425" s="152"/>
      <c r="M425" s="152"/>
      <c r="N425" s="152"/>
      <c r="O425" s="152"/>
      <c r="P425" s="153"/>
      <c r="Q425" s="153"/>
      <c r="R425" s="156">
        <f t="shared" si="332"/>
        <v>0</v>
      </c>
      <c r="S425" s="156">
        <f t="shared" si="333"/>
        <v>0</v>
      </c>
      <c r="U425" s="157">
        <f t="shared" si="339"/>
        <v>0</v>
      </c>
      <c r="W425" s="152"/>
      <c r="X425" s="152"/>
      <c r="Y425" s="152"/>
      <c r="Z425" s="152"/>
      <c r="AA425" s="152"/>
      <c r="AB425" s="152"/>
      <c r="AC425" s="347"/>
      <c r="AD425" s="152"/>
      <c r="AE425" s="152"/>
      <c r="AF425" s="152"/>
      <c r="AG425" s="152"/>
      <c r="AH425" s="152"/>
      <c r="AI425" s="152"/>
      <c r="AJ425" s="347"/>
      <c r="AK425" s="152"/>
      <c r="AL425" s="152"/>
      <c r="AM425" s="295"/>
      <c r="AN425" s="228"/>
      <c r="AO425" s="228"/>
      <c r="AP425" s="228"/>
      <c r="AQ425" s="228"/>
      <c r="AR425" s="228"/>
      <c r="AS425" s="348"/>
      <c r="AT425" s="264">
        <f t="shared" si="309"/>
        <v>0</v>
      </c>
      <c r="AU425" s="259"/>
      <c r="AV425" s="265">
        <f t="shared" si="336"/>
        <v>0</v>
      </c>
      <c r="AX425" s="265">
        <f t="shared" si="340"/>
        <v>0</v>
      </c>
      <c r="AZ425" s="492">
        <f t="shared" si="337"/>
        <v>0</v>
      </c>
      <c r="BB425" s="492">
        <f t="shared" si="338"/>
        <v>0</v>
      </c>
      <c r="BD425" s="265">
        <f t="shared" si="341"/>
        <v>0</v>
      </c>
      <c r="BE425" s="105"/>
      <c r="BF425" s="105"/>
      <c r="BG425" s="105"/>
      <c r="BH425" s="105"/>
      <c r="BI425" s="105"/>
      <c r="BJ425" s="105"/>
    </row>
    <row r="426" spans="2:62" ht="20.100000000000001" hidden="1" customHeight="1" outlineLevel="1">
      <c r="B426" s="100"/>
      <c r="C426" s="908"/>
      <c r="D426" s="909"/>
      <c r="E426" s="909"/>
      <c r="F426" s="910"/>
      <c r="G426" s="890"/>
      <c r="H426" s="891"/>
      <c r="I426" s="152"/>
      <c r="J426" s="152"/>
      <c r="K426" s="152"/>
      <c r="L426" s="152"/>
      <c r="M426" s="152"/>
      <c r="N426" s="152"/>
      <c r="O426" s="152"/>
      <c r="P426" s="153"/>
      <c r="Q426" s="153"/>
      <c r="R426" s="156">
        <f t="shared" si="332"/>
        <v>0</v>
      </c>
      <c r="S426" s="156">
        <f t="shared" si="333"/>
        <v>0</v>
      </c>
      <c r="U426" s="157">
        <f t="shared" si="339"/>
        <v>0</v>
      </c>
      <c r="W426" s="152"/>
      <c r="X426" s="152"/>
      <c r="Y426" s="152"/>
      <c r="Z426" s="152"/>
      <c r="AA426" s="152"/>
      <c r="AB426" s="152"/>
      <c r="AC426" s="347"/>
      <c r="AD426" s="152"/>
      <c r="AE426" s="152"/>
      <c r="AF426" s="152"/>
      <c r="AG426" s="152"/>
      <c r="AH426" s="152"/>
      <c r="AI426" s="152"/>
      <c r="AJ426" s="347"/>
      <c r="AK426" s="152"/>
      <c r="AL426" s="152"/>
      <c r="AM426" s="295"/>
      <c r="AN426" s="228"/>
      <c r="AO426" s="228"/>
      <c r="AP426" s="228"/>
      <c r="AQ426" s="228"/>
      <c r="AR426" s="228"/>
      <c r="AS426" s="348"/>
      <c r="AT426" s="264">
        <f t="shared" si="309"/>
        <v>0</v>
      </c>
      <c r="AU426" s="259"/>
      <c r="AV426" s="265">
        <f t="shared" si="336"/>
        <v>0</v>
      </c>
      <c r="AX426" s="265">
        <f t="shared" si="340"/>
        <v>0</v>
      </c>
      <c r="AZ426" s="492">
        <f t="shared" si="337"/>
        <v>0</v>
      </c>
      <c r="BB426" s="492">
        <f t="shared" si="338"/>
        <v>0</v>
      </c>
      <c r="BD426" s="265">
        <f t="shared" si="341"/>
        <v>0</v>
      </c>
      <c r="BE426" s="105"/>
      <c r="BF426" s="105"/>
      <c r="BG426" s="105"/>
      <c r="BH426" s="105"/>
      <c r="BI426" s="105"/>
      <c r="BJ426" s="105"/>
    </row>
    <row r="427" spans="2:62" ht="20.100000000000001" hidden="1" customHeight="1" outlineLevel="1">
      <c r="B427" s="100"/>
      <c r="C427" s="908"/>
      <c r="D427" s="909"/>
      <c r="E427" s="909"/>
      <c r="F427" s="910"/>
      <c r="G427" s="890"/>
      <c r="H427" s="891"/>
      <c r="I427" s="152"/>
      <c r="J427" s="152"/>
      <c r="K427" s="152"/>
      <c r="L427" s="152"/>
      <c r="M427" s="152"/>
      <c r="N427" s="152"/>
      <c r="O427" s="152"/>
      <c r="P427" s="153"/>
      <c r="Q427" s="153"/>
      <c r="R427" s="156">
        <f t="shared" si="332"/>
        <v>0</v>
      </c>
      <c r="S427" s="156">
        <f t="shared" si="333"/>
        <v>0</v>
      </c>
      <c r="U427" s="157">
        <f t="shared" si="339"/>
        <v>0</v>
      </c>
      <c r="W427" s="152"/>
      <c r="X427" s="152"/>
      <c r="Y427" s="152"/>
      <c r="Z427" s="152"/>
      <c r="AA427" s="152"/>
      <c r="AB427" s="152"/>
      <c r="AC427" s="347"/>
      <c r="AD427" s="152"/>
      <c r="AE427" s="152"/>
      <c r="AF427" s="152"/>
      <c r="AG427" s="152"/>
      <c r="AH427" s="152"/>
      <c r="AI427" s="152"/>
      <c r="AJ427" s="347"/>
      <c r="AK427" s="152"/>
      <c r="AL427" s="152"/>
      <c r="AM427" s="295"/>
      <c r="AN427" s="228"/>
      <c r="AO427" s="228"/>
      <c r="AP427" s="228"/>
      <c r="AQ427" s="228"/>
      <c r="AR427" s="228"/>
      <c r="AS427" s="348"/>
      <c r="AT427" s="264">
        <f t="shared" si="309"/>
        <v>0</v>
      </c>
      <c r="AU427" s="259"/>
      <c r="AV427" s="265">
        <f t="shared" si="336"/>
        <v>0</v>
      </c>
      <c r="AX427" s="265">
        <f t="shared" si="340"/>
        <v>0</v>
      </c>
      <c r="AZ427" s="492">
        <f t="shared" si="337"/>
        <v>0</v>
      </c>
      <c r="BB427" s="492">
        <f t="shared" si="338"/>
        <v>0</v>
      </c>
      <c r="BD427" s="265">
        <f t="shared" si="341"/>
        <v>0</v>
      </c>
      <c r="BE427" s="105"/>
      <c r="BF427" s="105"/>
      <c r="BG427" s="105"/>
      <c r="BH427" s="105"/>
      <c r="BI427" s="105"/>
      <c r="BJ427" s="105"/>
    </row>
    <row r="428" spans="2:62" ht="20.100000000000001" hidden="1" customHeight="1" outlineLevel="1">
      <c r="B428" s="100"/>
      <c r="C428" s="908"/>
      <c r="D428" s="909"/>
      <c r="E428" s="909"/>
      <c r="F428" s="910"/>
      <c r="G428" s="890"/>
      <c r="H428" s="891"/>
      <c r="I428" s="152"/>
      <c r="J428" s="152"/>
      <c r="K428" s="152"/>
      <c r="L428" s="152"/>
      <c r="M428" s="152"/>
      <c r="N428" s="152"/>
      <c r="O428" s="152"/>
      <c r="P428" s="153"/>
      <c r="Q428" s="153"/>
      <c r="R428" s="156">
        <f t="shared" si="332"/>
        <v>0</v>
      </c>
      <c r="S428" s="156">
        <f t="shared" si="333"/>
        <v>0</v>
      </c>
      <c r="U428" s="157">
        <f t="shared" si="339"/>
        <v>0</v>
      </c>
      <c r="W428" s="152"/>
      <c r="X428" s="152"/>
      <c r="Y428" s="152"/>
      <c r="Z428" s="152"/>
      <c r="AA428" s="152"/>
      <c r="AB428" s="152"/>
      <c r="AC428" s="347"/>
      <c r="AD428" s="152"/>
      <c r="AE428" s="152"/>
      <c r="AF428" s="152"/>
      <c r="AG428" s="152"/>
      <c r="AH428" s="152"/>
      <c r="AI428" s="152"/>
      <c r="AJ428" s="347"/>
      <c r="AK428" s="152"/>
      <c r="AL428" s="152"/>
      <c r="AM428" s="295"/>
      <c r="AN428" s="228"/>
      <c r="AO428" s="228"/>
      <c r="AP428" s="228"/>
      <c r="AQ428" s="228"/>
      <c r="AR428" s="228"/>
      <c r="AS428" s="348"/>
      <c r="AT428" s="264">
        <f t="shared" si="309"/>
        <v>0</v>
      </c>
      <c r="AU428" s="259"/>
      <c r="AV428" s="265">
        <f t="shared" si="336"/>
        <v>0</v>
      </c>
      <c r="AX428" s="265">
        <f t="shared" si="340"/>
        <v>0</v>
      </c>
      <c r="AZ428" s="492">
        <f t="shared" si="337"/>
        <v>0</v>
      </c>
      <c r="BB428" s="492">
        <f t="shared" si="338"/>
        <v>0</v>
      </c>
      <c r="BD428" s="265">
        <f t="shared" si="341"/>
        <v>0</v>
      </c>
      <c r="BE428" s="105"/>
      <c r="BF428" s="105"/>
      <c r="BG428" s="105"/>
      <c r="BH428" s="105"/>
      <c r="BI428" s="105"/>
      <c r="BJ428" s="105"/>
    </row>
    <row r="429" spans="2:62" ht="20.100000000000001" hidden="1" customHeight="1" outlineLevel="1">
      <c r="B429" s="100"/>
      <c r="C429" s="908"/>
      <c r="D429" s="909"/>
      <c r="E429" s="909"/>
      <c r="F429" s="910"/>
      <c r="G429" s="890"/>
      <c r="H429" s="891"/>
      <c r="I429" s="152"/>
      <c r="J429" s="152"/>
      <c r="K429" s="152"/>
      <c r="L429" s="152"/>
      <c r="M429" s="152"/>
      <c r="N429" s="152"/>
      <c r="O429" s="152"/>
      <c r="P429" s="153"/>
      <c r="Q429" s="153"/>
      <c r="R429" s="156">
        <f t="shared" si="332"/>
        <v>0</v>
      </c>
      <c r="S429" s="156">
        <f t="shared" si="333"/>
        <v>0</v>
      </c>
      <c r="U429" s="157">
        <f t="shared" si="339"/>
        <v>0</v>
      </c>
      <c r="W429" s="152"/>
      <c r="X429" s="152"/>
      <c r="Y429" s="152"/>
      <c r="Z429" s="152"/>
      <c r="AA429" s="152"/>
      <c r="AB429" s="152"/>
      <c r="AC429" s="347"/>
      <c r="AD429" s="152"/>
      <c r="AE429" s="152"/>
      <c r="AF429" s="152"/>
      <c r="AG429" s="152"/>
      <c r="AH429" s="152"/>
      <c r="AI429" s="152"/>
      <c r="AJ429" s="347"/>
      <c r="AK429" s="152"/>
      <c r="AL429" s="152"/>
      <c r="AM429" s="295"/>
      <c r="AN429" s="228"/>
      <c r="AO429" s="228"/>
      <c r="AP429" s="228"/>
      <c r="AQ429" s="228"/>
      <c r="AR429" s="228"/>
      <c r="AS429" s="348"/>
      <c r="AT429" s="264">
        <f t="shared" si="309"/>
        <v>0</v>
      </c>
      <c r="AU429" s="259"/>
      <c r="AV429" s="265">
        <f t="shared" si="336"/>
        <v>0</v>
      </c>
      <c r="AX429" s="265">
        <f t="shared" si="340"/>
        <v>0</v>
      </c>
      <c r="AZ429" s="492">
        <f t="shared" si="337"/>
        <v>0</v>
      </c>
      <c r="BB429" s="492">
        <f t="shared" si="338"/>
        <v>0</v>
      </c>
      <c r="BD429" s="265">
        <f t="shared" si="341"/>
        <v>0</v>
      </c>
      <c r="BE429" s="105"/>
      <c r="BF429" s="105"/>
      <c r="BG429" s="105"/>
      <c r="BH429" s="105"/>
      <c r="BI429" s="105"/>
      <c r="BJ429" s="105"/>
    </row>
    <row r="430" spans="2:62" ht="20.100000000000001" hidden="1" customHeight="1" outlineLevel="1">
      <c r="B430" s="100"/>
      <c r="C430" s="908"/>
      <c r="D430" s="909"/>
      <c r="E430" s="909"/>
      <c r="F430" s="910"/>
      <c r="G430" s="890"/>
      <c r="H430" s="891"/>
      <c r="I430" s="152"/>
      <c r="J430" s="152"/>
      <c r="K430" s="152"/>
      <c r="L430" s="152"/>
      <c r="M430" s="152"/>
      <c r="N430" s="152"/>
      <c r="O430" s="152"/>
      <c r="P430" s="153"/>
      <c r="Q430" s="153"/>
      <c r="R430" s="156">
        <f t="shared" si="332"/>
        <v>0</v>
      </c>
      <c r="S430" s="156">
        <f t="shared" si="333"/>
        <v>0</v>
      </c>
      <c r="U430" s="157">
        <f t="shared" si="339"/>
        <v>0</v>
      </c>
      <c r="W430" s="152"/>
      <c r="X430" s="152"/>
      <c r="Y430" s="152"/>
      <c r="Z430" s="152"/>
      <c r="AA430" s="152"/>
      <c r="AB430" s="152"/>
      <c r="AC430" s="347"/>
      <c r="AD430" s="152"/>
      <c r="AE430" s="152"/>
      <c r="AF430" s="152"/>
      <c r="AG430" s="152"/>
      <c r="AH430" s="152"/>
      <c r="AI430" s="152"/>
      <c r="AJ430" s="347"/>
      <c r="AK430" s="152"/>
      <c r="AL430" s="152"/>
      <c r="AM430" s="295"/>
      <c r="AN430" s="228"/>
      <c r="AO430" s="228"/>
      <c r="AP430" s="228"/>
      <c r="AQ430" s="228"/>
      <c r="AR430" s="228"/>
      <c r="AS430" s="348"/>
      <c r="AT430" s="264">
        <f t="shared" si="309"/>
        <v>0</v>
      </c>
      <c r="AU430" s="259"/>
      <c r="AV430" s="265">
        <f t="shared" si="336"/>
        <v>0</v>
      </c>
      <c r="AX430" s="265">
        <f t="shared" si="340"/>
        <v>0</v>
      </c>
      <c r="AZ430" s="492">
        <f t="shared" si="337"/>
        <v>0</v>
      </c>
      <c r="BB430" s="492">
        <f t="shared" si="338"/>
        <v>0</v>
      </c>
      <c r="BD430" s="265">
        <f t="shared" si="341"/>
        <v>0</v>
      </c>
      <c r="BE430" s="105"/>
      <c r="BF430" s="105"/>
      <c r="BG430" s="105"/>
      <c r="BH430" s="105"/>
      <c r="BI430" s="105"/>
      <c r="BJ430" s="105"/>
    </row>
    <row r="431" spans="2:62" ht="20.100000000000001" hidden="1" customHeight="1" outlineLevel="1">
      <c r="B431" s="100"/>
      <c r="C431" s="908"/>
      <c r="D431" s="909"/>
      <c r="E431" s="909"/>
      <c r="F431" s="910"/>
      <c r="G431" s="890"/>
      <c r="H431" s="891"/>
      <c r="I431" s="152"/>
      <c r="J431" s="152"/>
      <c r="K431" s="152"/>
      <c r="L431" s="152"/>
      <c r="M431" s="152"/>
      <c r="N431" s="152"/>
      <c r="O431" s="152"/>
      <c r="P431" s="153"/>
      <c r="Q431" s="153"/>
      <c r="R431" s="156">
        <f t="shared" si="332"/>
        <v>0</v>
      </c>
      <c r="S431" s="156">
        <f t="shared" si="333"/>
        <v>0</v>
      </c>
      <c r="U431" s="157">
        <f t="shared" si="339"/>
        <v>0</v>
      </c>
      <c r="W431" s="152"/>
      <c r="X431" s="152"/>
      <c r="Y431" s="152"/>
      <c r="Z431" s="152"/>
      <c r="AA431" s="152"/>
      <c r="AB431" s="152"/>
      <c r="AC431" s="347"/>
      <c r="AD431" s="152"/>
      <c r="AE431" s="152"/>
      <c r="AF431" s="152"/>
      <c r="AG431" s="152"/>
      <c r="AH431" s="152"/>
      <c r="AI431" s="152"/>
      <c r="AJ431" s="347"/>
      <c r="AK431" s="152"/>
      <c r="AL431" s="152"/>
      <c r="AM431" s="295"/>
      <c r="AN431" s="228"/>
      <c r="AO431" s="228"/>
      <c r="AP431" s="228"/>
      <c r="AQ431" s="228"/>
      <c r="AR431" s="228"/>
      <c r="AS431" s="348"/>
      <c r="AT431" s="264">
        <f t="shared" si="309"/>
        <v>0</v>
      </c>
      <c r="AU431" s="259"/>
      <c r="AV431" s="265">
        <f t="shared" si="336"/>
        <v>0</v>
      </c>
      <c r="AX431" s="265">
        <f t="shared" si="340"/>
        <v>0</v>
      </c>
      <c r="AZ431" s="492">
        <f t="shared" si="337"/>
        <v>0</v>
      </c>
      <c r="BB431" s="492">
        <f t="shared" si="338"/>
        <v>0</v>
      </c>
      <c r="BD431" s="265">
        <f t="shared" si="341"/>
        <v>0</v>
      </c>
      <c r="BE431" s="105"/>
      <c r="BF431" s="105"/>
      <c r="BG431" s="105"/>
      <c r="BH431" s="105"/>
      <c r="BI431" s="105"/>
      <c r="BJ431" s="105"/>
    </row>
    <row r="432" spans="2:62" ht="20.100000000000001" hidden="1" customHeight="1" outlineLevel="1">
      <c r="B432" s="100"/>
      <c r="C432" s="908"/>
      <c r="D432" s="909"/>
      <c r="E432" s="909"/>
      <c r="F432" s="910"/>
      <c r="G432" s="890"/>
      <c r="H432" s="891"/>
      <c r="I432" s="152"/>
      <c r="J432" s="152"/>
      <c r="K432" s="152"/>
      <c r="L432" s="152"/>
      <c r="M432" s="152"/>
      <c r="N432" s="152"/>
      <c r="O432" s="152"/>
      <c r="P432" s="153"/>
      <c r="Q432" s="153"/>
      <c r="R432" s="156">
        <f t="shared" si="332"/>
        <v>0</v>
      </c>
      <c r="S432" s="156">
        <f t="shared" si="333"/>
        <v>0</v>
      </c>
      <c r="U432" s="157">
        <f t="shared" si="339"/>
        <v>0</v>
      </c>
      <c r="W432" s="152"/>
      <c r="X432" s="152"/>
      <c r="Y432" s="152"/>
      <c r="Z432" s="152"/>
      <c r="AA432" s="152"/>
      <c r="AB432" s="152"/>
      <c r="AC432" s="347"/>
      <c r="AD432" s="152"/>
      <c r="AE432" s="152"/>
      <c r="AF432" s="152"/>
      <c r="AG432" s="152"/>
      <c r="AH432" s="152"/>
      <c r="AI432" s="152"/>
      <c r="AJ432" s="347"/>
      <c r="AK432" s="152"/>
      <c r="AL432" s="152"/>
      <c r="AM432" s="295"/>
      <c r="AN432" s="228"/>
      <c r="AO432" s="228"/>
      <c r="AP432" s="228"/>
      <c r="AQ432" s="228"/>
      <c r="AR432" s="228"/>
      <c r="AS432" s="348"/>
      <c r="AT432" s="264">
        <f t="shared" si="309"/>
        <v>0</v>
      </c>
      <c r="AU432" s="259"/>
      <c r="AV432" s="265">
        <f t="shared" si="336"/>
        <v>0</v>
      </c>
      <c r="AX432" s="265">
        <f t="shared" si="340"/>
        <v>0</v>
      </c>
      <c r="AZ432" s="492">
        <f t="shared" si="337"/>
        <v>0</v>
      </c>
      <c r="BB432" s="492">
        <f t="shared" si="338"/>
        <v>0</v>
      </c>
      <c r="BD432" s="265">
        <f t="shared" si="341"/>
        <v>0</v>
      </c>
      <c r="BE432" s="105"/>
      <c r="BF432" s="105"/>
      <c r="BG432" s="105"/>
      <c r="BH432" s="105"/>
      <c r="BI432" s="105"/>
      <c r="BJ432" s="105"/>
    </row>
    <row r="433" spans="2:62" ht="20.100000000000001" hidden="1" customHeight="1" outlineLevel="1">
      <c r="B433" s="100"/>
      <c r="C433" s="908"/>
      <c r="D433" s="909"/>
      <c r="E433" s="909"/>
      <c r="F433" s="910"/>
      <c r="G433" s="890"/>
      <c r="H433" s="891"/>
      <c r="I433" s="152"/>
      <c r="J433" s="152"/>
      <c r="K433" s="152"/>
      <c r="L433" s="152"/>
      <c r="M433" s="152"/>
      <c r="N433" s="152"/>
      <c r="O433" s="152"/>
      <c r="P433" s="153"/>
      <c r="Q433" s="153"/>
      <c r="R433" s="156">
        <f t="shared" si="332"/>
        <v>0</v>
      </c>
      <c r="S433" s="156">
        <f t="shared" si="333"/>
        <v>0</v>
      </c>
      <c r="U433" s="157">
        <f t="shared" si="339"/>
        <v>0</v>
      </c>
      <c r="W433" s="152"/>
      <c r="X433" s="152"/>
      <c r="Y433" s="152"/>
      <c r="Z433" s="152"/>
      <c r="AA433" s="152"/>
      <c r="AB433" s="152"/>
      <c r="AC433" s="347"/>
      <c r="AD433" s="152"/>
      <c r="AE433" s="152"/>
      <c r="AF433" s="152"/>
      <c r="AG433" s="152"/>
      <c r="AH433" s="152"/>
      <c r="AI433" s="152"/>
      <c r="AJ433" s="347"/>
      <c r="AK433" s="152"/>
      <c r="AL433" s="152"/>
      <c r="AM433" s="295"/>
      <c r="AN433" s="228"/>
      <c r="AO433" s="228"/>
      <c r="AP433" s="228"/>
      <c r="AQ433" s="228"/>
      <c r="AR433" s="228"/>
      <c r="AS433" s="348"/>
      <c r="AT433" s="264">
        <f t="shared" si="309"/>
        <v>0</v>
      </c>
      <c r="AU433" s="259"/>
      <c r="AV433" s="265">
        <f t="shared" si="336"/>
        <v>0</v>
      </c>
      <c r="AX433" s="265">
        <f t="shared" si="340"/>
        <v>0</v>
      </c>
      <c r="AZ433" s="492">
        <f t="shared" si="337"/>
        <v>0</v>
      </c>
      <c r="BB433" s="492">
        <f t="shared" si="338"/>
        <v>0</v>
      </c>
      <c r="BD433" s="265">
        <f t="shared" si="341"/>
        <v>0</v>
      </c>
      <c r="BE433" s="105"/>
      <c r="BF433" s="105"/>
      <c r="BG433" s="105"/>
      <c r="BH433" s="105"/>
      <c r="BI433" s="105"/>
      <c r="BJ433" s="105"/>
    </row>
    <row r="434" spans="2:62" ht="20.100000000000001" hidden="1" customHeight="1" outlineLevel="1">
      <c r="B434" s="100"/>
      <c r="C434" s="908"/>
      <c r="D434" s="909"/>
      <c r="E434" s="909"/>
      <c r="F434" s="910"/>
      <c r="G434" s="890"/>
      <c r="H434" s="891"/>
      <c r="I434" s="152"/>
      <c r="J434" s="152"/>
      <c r="K434" s="152"/>
      <c r="L434" s="152"/>
      <c r="M434" s="152"/>
      <c r="N434" s="152"/>
      <c r="O434" s="152"/>
      <c r="P434" s="153"/>
      <c r="Q434" s="153"/>
      <c r="R434" s="156">
        <f t="shared" si="332"/>
        <v>0</v>
      </c>
      <c r="S434" s="156">
        <f t="shared" si="333"/>
        <v>0</v>
      </c>
      <c r="U434" s="157">
        <f t="shared" si="339"/>
        <v>0</v>
      </c>
      <c r="W434" s="152"/>
      <c r="X434" s="152"/>
      <c r="Y434" s="152"/>
      <c r="Z434" s="152"/>
      <c r="AA434" s="152"/>
      <c r="AB434" s="152"/>
      <c r="AC434" s="347"/>
      <c r="AD434" s="152"/>
      <c r="AE434" s="152"/>
      <c r="AF434" s="152"/>
      <c r="AG434" s="152"/>
      <c r="AH434" s="152"/>
      <c r="AI434" s="152"/>
      <c r="AJ434" s="347"/>
      <c r="AK434" s="152"/>
      <c r="AL434" s="152"/>
      <c r="AM434" s="295"/>
      <c r="AN434" s="228"/>
      <c r="AO434" s="228"/>
      <c r="AP434" s="228"/>
      <c r="AQ434" s="228"/>
      <c r="AR434" s="228"/>
      <c r="AS434" s="348"/>
      <c r="AT434" s="264">
        <f t="shared" si="309"/>
        <v>0</v>
      </c>
      <c r="AU434" s="259"/>
      <c r="AV434" s="265">
        <f t="shared" si="336"/>
        <v>0</v>
      </c>
      <c r="AX434" s="265">
        <f t="shared" si="340"/>
        <v>0</v>
      </c>
      <c r="AZ434" s="492">
        <f t="shared" si="337"/>
        <v>0</v>
      </c>
      <c r="BB434" s="492">
        <f t="shared" si="338"/>
        <v>0</v>
      </c>
      <c r="BD434" s="265">
        <f t="shared" si="341"/>
        <v>0</v>
      </c>
      <c r="BE434" s="105"/>
      <c r="BF434" s="105"/>
      <c r="BG434" s="105"/>
      <c r="BH434" s="105"/>
      <c r="BI434" s="105"/>
      <c r="BJ434" s="105"/>
    </row>
    <row r="435" spans="2:62" ht="20.100000000000001" hidden="1" customHeight="1" outlineLevel="1">
      <c r="B435" s="100"/>
      <c r="C435" s="908"/>
      <c r="D435" s="909"/>
      <c r="E435" s="909"/>
      <c r="F435" s="910"/>
      <c r="G435" s="890"/>
      <c r="H435" s="891"/>
      <c r="I435" s="152"/>
      <c r="J435" s="152"/>
      <c r="K435" s="152"/>
      <c r="L435" s="152"/>
      <c r="M435" s="152"/>
      <c r="N435" s="152"/>
      <c r="O435" s="152"/>
      <c r="P435" s="153"/>
      <c r="Q435" s="153"/>
      <c r="R435" s="156">
        <f t="shared" si="332"/>
        <v>0</v>
      </c>
      <c r="S435" s="156">
        <f t="shared" si="333"/>
        <v>0</v>
      </c>
      <c r="U435" s="157">
        <f t="shared" si="339"/>
        <v>0</v>
      </c>
      <c r="W435" s="152"/>
      <c r="X435" s="152"/>
      <c r="Y435" s="152"/>
      <c r="Z435" s="152"/>
      <c r="AA435" s="152"/>
      <c r="AB435" s="152"/>
      <c r="AC435" s="347"/>
      <c r="AD435" s="152"/>
      <c r="AE435" s="152"/>
      <c r="AF435" s="152"/>
      <c r="AG435" s="152"/>
      <c r="AH435" s="152"/>
      <c r="AI435" s="152"/>
      <c r="AJ435" s="347"/>
      <c r="AK435" s="152"/>
      <c r="AL435" s="152"/>
      <c r="AM435" s="295"/>
      <c r="AN435" s="228"/>
      <c r="AO435" s="228"/>
      <c r="AP435" s="228"/>
      <c r="AQ435" s="228"/>
      <c r="AR435" s="228"/>
      <c r="AS435" s="348"/>
      <c r="AT435" s="264">
        <f t="shared" si="309"/>
        <v>0</v>
      </c>
      <c r="AU435" s="259"/>
      <c r="AV435" s="265">
        <f t="shared" si="336"/>
        <v>0</v>
      </c>
      <c r="AX435" s="265">
        <f t="shared" si="340"/>
        <v>0</v>
      </c>
      <c r="AZ435" s="492">
        <f t="shared" si="337"/>
        <v>0</v>
      </c>
      <c r="BB435" s="492">
        <f t="shared" si="338"/>
        <v>0</v>
      </c>
      <c r="BD435" s="265">
        <f t="shared" si="341"/>
        <v>0</v>
      </c>
      <c r="BE435" s="105"/>
      <c r="BF435" s="105"/>
      <c r="BG435" s="105"/>
      <c r="BH435" s="105"/>
      <c r="BI435" s="105"/>
      <c r="BJ435" s="105"/>
    </row>
    <row r="436" spans="2:62" ht="9.9499999999999993" hidden="1" customHeight="1" outlineLevel="1">
      <c r="B436" s="101"/>
      <c r="C436" s="208"/>
      <c r="D436" s="208"/>
      <c r="E436" s="208"/>
      <c r="F436" s="208"/>
      <c r="G436" s="237"/>
      <c r="H436" s="207"/>
      <c r="I436" s="257"/>
      <c r="J436" s="257"/>
      <c r="K436" s="257"/>
      <c r="L436" s="257"/>
      <c r="M436" s="257"/>
      <c r="N436" s="257"/>
      <c r="O436" s="257"/>
      <c r="P436" s="256"/>
      <c r="Q436" s="102"/>
      <c r="R436" s="102"/>
      <c r="S436" s="102"/>
      <c r="U436" s="98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Z436" s="493"/>
      <c r="BE436" s="105"/>
      <c r="BF436" s="105"/>
      <c r="BG436" s="105"/>
      <c r="BH436" s="105"/>
      <c r="BI436" s="105"/>
      <c r="BJ436" s="105"/>
    </row>
    <row r="437" spans="2:62" ht="20.100000000000001" customHeight="1" collapsed="1">
      <c r="B437" s="8">
        <f>B420+1</f>
        <v>26</v>
      </c>
      <c r="C437" s="916"/>
      <c r="D437" s="917"/>
      <c r="E437" s="917"/>
      <c r="F437" s="918"/>
      <c r="G437" s="429"/>
      <c r="H437" s="206">
        <v>1</v>
      </c>
      <c r="I437" s="642">
        <f t="shared" ref="I437" si="342">$H437*SUM(I438:I452)</f>
        <v>0</v>
      </c>
      <c r="J437" s="643">
        <f t="shared" ref="J437:O437" si="343">$H437*SUM(J438:J452)</f>
        <v>0</v>
      </c>
      <c r="K437" s="644">
        <f t="shared" si="343"/>
        <v>0</v>
      </c>
      <c r="L437" s="645">
        <f t="shared" si="343"/>
        <v>0</v>
      </c>
      <c r="M437" s="645">
        <f t="shared" si="343"/>
        <v>0</v>
      </c>
      <c r="N437" s="644">
        <f t="shared" si="343"/>
        <v>0</v>
      </c>
      <c r="O437" s="642">
        <f t="shared" si="343"/>
        <v>0</v>
      </c>
      <c r="P437" s="209">
        <f t="shared" ref="P437:Q437" si="344">$H437*SUM(P438:P452)</f>
        <v>0</v>
      </c>
      <c r="Q437" s="210">
        <f t="shared" si="344"/>
        <v>0</v>
      </c>
      <c r="R437" s="136">
        <f t="shared" ref="R437:R452" si="345">P437*(1+Gewinn)*(1+SicherheitAngebot)</f>
        <v>0</v>
      </c>
      <c r="S437" s="137">
        <f t="shared" ref="S437:S452" si="346">Q437*(1+MGKZ)*(1+Gewinn)*(1+SicherheitAngebot)</f>
        <v>0</v>
      </c>
      <c r="U437" s="10">
        <f>I437*$I$7+J437*$J$7+K437*$K$7+L437*$L$7+M437*$M$7+N437*$N$7+O437*$O$7+R437+S437</f>
        <v>0</v>
      </c>
      <c r="W437" s="646">
        <f t="shared" ref="W437:AB437" si="347">$H437*SUM(W438:W452)</f>
        <v>0</v>
      </c>
      <c r="X437" s="647">
        <f t="shared" si="347"/>
        <v>0</v>
      </c>
      <c r="Y437" s="648">
        <f t="shared" si="347"/>
        <v>0</v>
      </c>
      <c r="Z437" s="649">
        <f t="shared" si="347"/>
        <v>0</v>
      </c>
      <c r="AA437" s="648">
        <f t="shared" si="347"/>
        <v>0</v>
      </c>
      <c r="AB437" s="646">
        <f t="shared" si="347"/>
        <v>0</v>
      </c>
      <c r="AC437" s="258"/>
      <c r="AD437" s="646">
        <f t="shared" ref="AD437:AM437" si="348">$H437*SUM(AD438:AD452)</f>
        <v>0</v>
      </c>
      <c r="AE437" s="647">
        <f t="shared" si="348"/>
        <v>0</v>
      </c>
      <c r="AF437" s="648">
        <f t="shared" si="348"/>
        <v>0</v>
      </c>
      <c r="AG437" s="649">
        <f t="shared" si="348"/>
        <v>0</v>
      </c>
      <c r="AH437" s="648">
        <f t="shared" si="348"/>
        <v>0</v>
      </c>
      <c r="AI437" s="646">
        <f t="shared" si="348"/>
        <v>0</v>
      </c>
      <c r="AJ437" s="258"/>
      <c r="AK437" s="653">
        <f t="shared" si="348"/>
        <v>0</v>
      </c>
      <c r="AL437" s="653">
        <f t="shared" si="348"/>
        <v>0</v>
      </c>
      <c r="AM437" s="653">
        <f t="shared" si="348"/>
        <v>0</v>
      </c>
      <c r="AN437" s="227">
        <f>$H437*SUM(AN438:AN452)*(1+Gewinn)*(1+SicherheitAngebot)</f>
        <v>0</v>
      </c>
      <c r="AO437" s="227">
        <f>$H437*SUM(AO438:AO452)*(1+Gewinn)*(1+SicherheitAngebot)</f>
        <v>0</v>
      </c>
      <c r="AP437" s="227">
        <f>$H437*SUM(AP438:AP452)*(1+Gewinn)*(1+SicherheitAngebot)</f>
        <v>0</v>
      </c>
      <c r="AQ437" s="227">
        <f>$H437*SUM(AQ438:AQ452)*(1+Gewinn)*(1+SicherheitAngebot)</f>
        <v>0</v>
      </c>
      <c r="AR437" s="227">
        <f>$H437*SUM(AR438:AR452)*(1+Gewinn)*(1+SicherheitAngebot)</f>
        <v>0</v>
      </c>
      <c r="AS437" s="262"/>
      <c r="AT437" s="263">
        <f t="shared" si="309"/>
        <v>0</v>
      </c>
      <c r="AU437" s="259"/>
      <c r="AV437" s="491">
        <f>AK437*$AK$7+AL437*$AL$7+AM437*$AM$7+SUM(AN437:AR437)+AT437/Zuschläge_IBN+AT437</f>
        <v>0</v>
      </c>
      <c r="AX437" s="685">
        <f>U437+AV437</f>
        <v>0</v>
      </c>
      <c r="AZ437" s="490">
        <f>IF(H437&gt;0,U437/(1+SicherheitAngebot)*(1+Sicherheit),0)</f>
        <v>0</v>
      </c>
      <c r="BB437" s="490">
        <f>IF(H437&gt;0,AV437/(1+SicherheitAngebot)*(1+Sicherheit),0)</f>
        <v>0</v>
      </c>
      <c r="BD437" s="490">
        <f>AZ437+BB437</f>
        <v>0</v>
      </c>
      <c r="BE437" s="105"/>
      <c r="BF437" s="105"/>
      <c r="BG437" s="105"/>
      <c r="BH437" s="105"/>
      <c r="BI437" s="105"/>
      <c r="BJ437" s="105"/>
    </row>
    <row r="438" spans="2:62" ht="20.100000000000001" hidden="1" customHeight="1" outlineLevel="1">
      <c r="B438" s="99"/>
      <c r="C438" s="908"/>
      <c r="D438" s="909"/>
      <c r="E438" s="909"/>
      <c r="F438" s="910"/>
      <c r="G438" s="890"/>
      <c r="H438" s="901"/>
      <c r="I438" s="152"/>
      <c r="J438" s="152"/>
      <c r="K438" s="152"/>
      <c r="L438" s="152"/>
      <c r="M438" s="152"/>
      <c r="N438" s="152"/>
      <c r="O438" s="152"/>
      <c r="P438" s="153"/>
      <c r="Q438" s="153"/>
      <c r="R438" s="156">
        <f t="shared" si="345"/>
        <v>0</v>
      </c>
      <c r="S438" s="156">
        <f t="shared" si="346"/>
        <v>0</v>
      </c>
      <c r="U438" s="157">
        <f>I438*$I$7+J438*$J$7+K438*$K$7+L438*$L$7+M438*$M$7+N438*$N$7+O438*$O$7+R438+S438</f>
        <v>0</v>
      </c>
      <c r="W438" s="152"/>
      <c r="X438" s="152"/>
      <c r="Y438" s="152"/>
      <c r="Z438" s="152"/>
      <c r="AA438" s="152"/>
      <c r="AB438" s="152"/>
      <c r="AC438" s="347"/>
      <c r="AD438" s="152"/>
      <c r="AE438" s="152"/>
      <c r="AF438" s="152"/>
      <c r="AG438" s="152"/>
      <c r="AH438" s="152"/>
      <c r="AI438" s="152"/>
      <c r="AJ438" s="347"/>
      <c r="AK438" s="152"/>
      <c r="AL438" s="152"/>
      <c r="AM438" s="295"/>
      <c r="AN438" s="228"/>
      <c r="AO438" s="228"/>
      <c r="AP438" s="228"/>
      <c r="AQ438" s="228"/>
      <c r="AR438" s="228"/>
      <c r="AS438" s="348"/>
      <c r="AT438" s="264">
        <f t="shared" si="309"/>
        <v>0</v>
      </c>
      <c r="AU438" s="259"/>
      <c r="AV438" s="265">
        <f t="shared" ref="AV438:AV452" si="349">AK438*$AK$7+AL438*$AL$7+AM438*$AM$7+SUM(AN438:AR438)*(1+Gewinn)*(1+SicherheitAngebot)+AT438/Zuschläge_IBN+AT438</f>
        <v>0</v>
      </c>
      <c r="AX438" s="265">
        <f>U438+AV438</f>
        <v>0</v>
      </c>
      <c r="AZ438" s="492">
        <f t="shared" ref="AZ438:AZ452" si="350">U438/(1+SicherheitAngebot)*(1+Sicherheit)</f>
        <v>0</v>
      </c>
      <c r="BB438" s="492">
        <f t="shared" ref="BB438:BB452" si="351">AV438/(1+SicherheitAngebot)*(1+Sicherheit)</f>
        <v>0</v>
      </c>
      <c r="BD438" s="265">
        <f>AZ438+BB438</f>
        <v>0</v>
      </c>
      <c r="BE438" s="105"/>
      <c r="BF438" s="105"/>
      <c r="BG438" s="105"/>
      <c r="BH438" s="105"/>
      <c r="BI438" s="105"/>
      <c r="BJ438" s="105"/>
    </row>
    <row r="439" spans="2:62" ht="20.100000000000001" hidden="1" customHeight="1" outlineLevel="1">
      <c r="B439" s="100"/>
      <c r="C439" s="908"/>
      <c r="D439" s="909"/>
      <c r="E439" s="909"/>
      <c r="F439" s="910"/>
      <c r="G439" s="890"/>
      <c r="H439" s="891"/>
      <c r="I439" s="152"/>
      <c r="J439" s="152"/>
      <c r="K439" s="152"/>
      <c r="L439" s="152"/>
      <c r="M439" s="152"/>
      <c r="N439" s="152"/>
      <c r="O439" s="152"/>
      <c r="P439" s="153"/>
      <c r="Q439" s="153"/>
      <c r="R439" s="156">
        <f t="shared" si="345"/>
        <v>0</v>
      </c>
      <c r="S439" s="156">
        <f t="shared" si="346"/>
        <v>0</v>
      </c>
      <c r="U439" s="157">
        <f t="shared" ref="U439:U452" si="352">I439*$I$7+J439*$J$7+K439*$K$7+L439*$L$7+M439*$M$7+N439*$N$7+O439*$O$7+R439+S439</f>
        <v>0</v>
      </c>
      <c r="W439" s="152"/>
      <c r="X439" s="152"/>
      <c r="Y439" s="152"/>
      <c r="Z439" s="152"/>
      <c r="AA439" s="152"/>
      <c r="AB439" s="152"/>
      <c r="AC439" s="347"/>
      <c r="AD439" s="152"/>
      <c r="AE439" s="152"/>
      <c r="AF439" s="152"/>
      <c r="AG439" s="152"/>
      <c r="AH439" s="152"/>
      <c r="AI439" s="152"/>
      <c r="AJ439" s="347"/>
      <c r="AK439" s="152"/>
      <c r="AL439" s="152"/>
      <c r="AM439" s="295"/>
      <c r="AN439" s="228"/>
      <c r="AO439" s="228"/>
      <c r="AP439" s="228"/>
      <c r="AQ439" s="228"/>
      <c r="AR439" s="228"/>
      <c r="AS439" s="348"/>
      <c r="AT439" s="264">
        <f t="shared" si="309"/>
        <v>0</v>
      </c>
      <c r="AU439" s="259"/>
      <c r="AV439" s="265">
        <f t="shared" si="349"/>
        <v>0</v>
      </c>
      <c r="AX439" s="265">
        <f t="shared" ref="AX439:AX452" si="353">U439+AV439</f>
        <v>0</v>
      </c>
      <c r="AZ439" s="492">
        <f t="shared" si="350"/>
        <v>0</v>
      </c>
      <c r="BB439" s="492">
        <f t="shared" si="351"/>
        <v>0</v>
      </c>
      <c r="BD439" s="265">
        <f t="shared" ref="BD439:BD452" si="354">AZ439+BB439</f>
        <v>0</v>
      </c>
      <c r="BE439" s="105"/>
      <c r="BF439" s="105"/>
      <c r="BG439" s="105"/>
      <c r="BH439" s="105"/>
      <c r="BI439" s="105"/>
      <c r="BJ439" s="105"/>
    </row>
    <row r="440" spans="2:62" ht="20.100000000000001" hidden="1" customHeight="1" outlineLevel="1">
      <c r="B440" s="100"/>
      <c r="C440" s="908"/>
      <c r="D440" s="909"/>
      <c r="E440" s="909"/>
      <c r="F440" s="910"/>
      <c r="G440" s="890"/>
      <c r="H440" s="891"/>
      <c r="I440" s="152"/>
      <c r="J440" s="152"/>
      <c r="K440" s="152"/>
      <c r="L440" s="152"/>
      <c r="M440" s="152"/>
      <c r="N440" s="152"/>
      <c r="O440" s="152"/>
      <c r="P440" s="153"/>
      <c r="Q440" s="153"/>
      <c r="R440" s="156">
        <f t="shared" si="345"/>
        <v>0</v>
      </c>
      <c r="S440" s="156">
        <f t="shared" si="346"/>
        <v>0</v>
      </c>
      <c r="U440" s="157">
        <f t="shared" si="352"/>
        <v>0</v>
      </c>
      <c r="W440" s="152"/>
      <c r="X440" s="152"/>
      <c r="Y440" s="152"/>
      <c r="Z440" s="152"/>
      <c r="AA440" s="152"/>
      <c r="AB440" s="152"/>
      <c r="AC440" s="347"/>
      <c r="AD440" s="152"/>
      <c r="AE440" s="152"/>
      <c r="AF440" s="152"/>
      <c r="AG440" s="152"/>
      <c r="AH440" s="152"/>
      <c r="AI440" s="152"/>
      <c r="AJ440" s="347"/>
      <c r="AK440" s="152"/>
      <c r="AL440" s="152"/>
      <c r="AM440" s="295"/>
      <c r="AN440" s="228"/>
      <c r="AO440" s="228"/>
      <c r="AP440" s="228"/>
      <c r="AQ440" s="228"/>
      <c r="AR440" s="228"/>
      <c r="AS440" s="348"/>
      <c r="AT440" s="264">
        <f t="shared" si="309"/>
        <v>0</v>
      </c>
      <c r="AU440" s="259"/>
      <c r="AV440" s="265">
        <f t="shared" si="349"/>
        <v>0</v>
      </c>
      <c r="AX440" s="265">
        <f t="shared" si="353"/>
        <v>0</v>
      </c>
      <c r="AZ440" s="492">
        <f t="shared" si="350"/>
        <v>0</v>
      </c>
      <c r="BB440" s="492">
        <f t="shared" si="351"/>
        <v>0</v>
      </c>
      <c r="BD440" s="265">
        <f t="shared" si="354"/>
        <v>0</v>
      </c>
      <c r="BE440" s="105"/>
      <c r="BF440" s="105"/>
      <c r="BG440" s="105"/>
      <c r="BH440" s="105"/>
      <c r="BI440" s="105"/>
      <c r="BJ440" s="105"/>
    </row>
    <row r="441" spans="2:62" ht="20.100000000000001" hidden="1" customHeight="1" outlineLevel="1">
      <c r="B441" s="100"/>
      <c r="C441" s="908"/>
      <c r="D441" s="909"/>
      <c r="E441" s="909"/>
      <c r="F441" s="910"/>
      <c r="G441" s="890"/>
      <c r="H441" s="891"/>
      <c r="I441" s="152"/>
      <c r="J441" s="152"/>
      <c r="K441" s="152"/>
      <c r="L441" s="152"/>
      <c r="M441" s="152"/>
      <c r="N441" s="152"/>
      <c r="O441" s="152"/>
      <c r="P441" s="153"/>
      <c r="Q441" s="153"/>
      <c r="R441" s="156">
        <f t="shared" si="345"/>
        <v>0</v>
      </c>
      <c r="S441" s="156">
        <f t="shared" si="346"/>
        <v>0</v>
      </c>
      <c r="U441" s="157">
        <f t="shared" si="352"/>
        <v>0</v>
      </c>
      <c r="W441" s="152"/>
      <c r="X441" s="152"/>
      <c r="Y441" s="152"/>
      <c r="Z441" s="152"/>
      <c r="AA441" s="152"/>
      <c r="AB441" s="152"/>
      <c r="AC441" s="347"/>
      <c r="AD441" s="152"/>
      <c r="AE441" s="152"/>
      <c r="AF441" s="152"/>
      <c r="AG441" s="152"/>
      <c r="AH441" s="152"/>
      <c r="AI441" s="152"/>
      <c r="AJ441" s="347"/>
      <c r="AK441" s="152"/>
      <c r="AL441" s="152"/>
      <c r="AM441" s="295"/>
      <c r="AN441" s="228"/>
      <c r="AO441" s="228"/>
      <c r="AP441" s="228"/>
      <c r="AQ441" s="228"/>
      <c r="AR441" s="228"/>
      <c r="AS441" s="348"/>
      <c r="AT441" s="264">
        <f t="shared" si="309"/>
        <v>0</v>
      </c>
      <c r="AU441" s="259"/>
      <c r="AV441" s="265">
        <f t="shared" si="349"/>
        <v>0</v>
      </c>
      <c r="AX441" s="265">
        <f t="shared" si="353"/>
        <v>0</v>
      </c>
      <c r="AZ441" s="492">
        <f t="shared" si="350"/>
        <v>0</v>
      </c>
      <c r="BB441" s="492">
        <f t="shared" si="351"/>
        <v>0</v>
      </c>
      <c r="BD441" s="265">
        <f t="shared" si="354"/>
        <v>0</v>
      </c>
      <c r="BE441" s="105"/>
      <c r="BF441" s="105"/>
      <c r="BG441" s="105"/>
      <c r="BH441" s="105"/>
      <c r="BI441" s="105"/>
      <c r="BJ441" s="105"/>
    </row>
    <row r="442" spans="2:62" ht="20.100000000000001" hidden="1" customHeight="1" outlineLevel="1">
      <c r="B442" s="100"/>
      <c r="C442" s="908"/>
      <c r="D442" s="909"/>
      <c r="E442" s="909"/>
      <c r="F442" s="910"/>
      <c r="G442" s="890"/>
      <c r="H442" s="891"/>
      <c r="I442" s="152"/>
      <c r="J442" s="152"/>
      <c r="K442" s="152"/>
      <c r="L442" s="152"/>
      <c r="M442" s="152"/>
      <c r="N442" s="152"/>
      <c r="O442" s="152"/>
      <c r="P442" s="153"/>
      <c r="Q442" s="153"/>
      <c r="R442" s="156">
        <f t="shared" si="345"/>
        <v>0</v>
      </c>
      <c r="S442" s="156">
        <f t="shared" si="346"/>
        <v>0</v>
      </c>
      <c r="U442" s="157">
        <f t="shared" si="352"/>
        <v>0</v>
      </c>
      <c r="W442" s="152"/>
      <c r="X442" s="152"/>
      <c r="Y442" s="152"/>
      <c r="Z442" s="152"/>
      <c r="AA442" s="152"/>
      <c r="AB442" s="152"/>
      <c r="AC442" s="347"/>
      <c r="AD442" s="152"/>
      <c r="AE442" s="152"/>
      <c r="AF442" s="152"/>
      <c r="AG442" s="152"/>
      <c r="AH442" s="152"/>
      <c r="AI442" s="152"/>
      <c r="AJ442" s="347"/>
      <c r="AK442" s="152"/>
      <c r="AL442" s="152"/>
      <c r="AM442" s="295"/>
      <c r="AN442" s="228"/>
      <c r="AO442" s="228"/>
      <c r="AP442" s="228"/>
      <c r="AQ442" s="228"/>
      <c r="AR442" s="228"/>
      <c r="AS442" s="348"/>
      <c r="AT442" s="264">
        <f t="shared" si="309"/>
        <v>0</v>
      </c>
      <c r="AU442" s="259"/>
      <c r="AV442" s="265">
        <f t="shared" si="349"/>
        <v>0</v>
      </c>
      <c r="AX442" s="265">
        <f t="shared" si="353"/>
        <v>0</v>
      </c>
      <c r="AZ442" s="492">
        <f t="shared" si="350"/>
        <v>0</v>
      </c>
      <c r="BB442" s="492">
        <f t="shared" si="351"/>
        <v>0</v>
      </c>
      <c r="BD442" s="265">
        <f t="shared" si="354"/>
        <v>0</v>
      </c>
      <c r="BE442" s="105"/>
      <c r="BF442" s="105"/>
      <c r="BG442" s="105"/>
      <c r="BH442" s="105"/>
      <c r="BI442" s="105"/>
      <c r="BJ442" s="105"/>
    </row>
    <row r="443" spans="2:62" ht="20.100000000000001" hidden="1" customHeight="1" outlineLevel="1">
      <c r="B443" s="100"/>
      <c r="C443" s="908"/>
      <c r="D443" s="909"/>
      <c r="E443" s="909"/>
      <c r="F443" s="910"/>
      <c r="G443" s="890"/>
      <c r="H443" s="891"/>
      <c r="I443" s="152"/>
      <c r="J443" s="152"/>
      <c r="K443" s="152"/>
      <c r="L443" s="152"/>
      <c r="M443" s="152"/>
      <c r="N443" s="152"/>
      <c r="O443" s="152"/>
      <c r="P443" s="153"/>
      <c r="Q443" s="153"/>
      <c r="R443" s="156">
        <f t="shared" si="345"/>
        <v>0</v>
      </c>
      <c r="S443" s="156">
        <f t="shared" si="346"/>
        <v>0</v>
      </c>
      <c r="U443" s="157">
        <f t="shared" si="352"/>
        <v>0</v>
      </c>
      <c r="W443" s="152"/>
      <c r="X443" s="152"/>
      <c r="Y443" s="152"/>
      <c r="Z443" s="152"/>
      <c r="AA443" s="152"/>
      <c r="AB443" s="152"/>
      <c r="AC443" s="347"/>
      <c r="AD443" s="152"/>
      <c r="AE443" s="152"/>
      <c r="AF443" s="152"/>
      <c r="AG443" s="152"/>
      <c r="AH443" s="152"/>
      <c r="AI443" s="152"/>
      <c r="AJ443" s="347"/>
      <c r="AK443" s="152"/>
      <c r="AL443" s="152"/>
      <c r="AM443" s="295"/>
      <c r="AN443" s="228"/>
      <c r="AO443" s="228"/>
      <c r="AP443" s="228"/>
      <c r="AQ443" s="228"/>
      <c r="AR443" s="228"/>
      <c r="AS443" s="348"/>
      <c r="AT443" s="264">
        <f t="shared" si="309"/>
        <v>0</v>
      </c>
      <c r="AU443" s="259"/>
      <c r="AV443" s="265">
        <f t="shared" si="349"/>
        <v>0</v>
      </c>
      <c r="AX443" s="265">
        <f t="shared" si="353"/>
        <v>0</v>
      </c>
      <c r="AZ443" s="492">
        <f t="shared" si="350"/>
        <v>0</v>
      </c>
      <c r="BB443" s="492">
        <f t="shared" si="351"/>
        <v>0</v>
      </c>
      <c r="BD443" s="265">
        <f t="shared" si="354"/>
        <v>0</v>
      </c>
      <c r="BE443" s="105"/>
      <c r="BF443" s="105"/>
      <c r="BG443" s="105"/>
      <c r="BH443" s="105"/>
      <c r="BI443" s="105"/>
      <c r="BJ443" s="105"/>
    </row>
    <row r="444" spans="2:62" ht="20.100000000000001" hidden="1" customHeight="1" outlineLevel="1">
      <c r="B444" s="100"/>
      <c r="C444" s="908"/>
      <c r="D444" s="909"/>
      <c r="E444" s="909"/>
      <c r="F444" s="910"/>
      <c r="G444" s="890"/>
      <c r="H444" s="891"/>
      <c r="I444" s="152"/>
      <c r="J444" s="152"/>
      <c r="K444" s="152"/>
      <c r="L444" s="152"/>
      <c r="M444" s="152"/>
      <c r="N444" s="152"/>
      <c r="O444" s="152"/>
      <c r="P444" s="153"/>
      <c r="Q444" s="153"/>
      <c r="R444" s="156">
        <f t="shared" si="345"/>
        <v>0</v>
      </c>
      <c r="S444" s="156">
        <f t="shared" si="346"/>
        <v>0</v>
      </c>
      <c r="U444" s="157">
        <f t="shared" si="352"/>
        <v>0</v>
      </c>
      <c r="W444" s="152"/>
      <c r="X444" s="152"/>
      <c r="Y444" s="152"/>
      <c r="Z444" s="152"/>
      <c r="AA444" s="152"/>
      <c r="AB444" s="152"/>
      <c r="AC444" s="347"/>
      <c r="AD444" s="152"/>
      <c r="AE444" s="152"/>
      <c r="AF444" s="152"/>
      <c r="AG444" s="152"/>
      <c r="AH444" s="152"/>
      <c r="AI444" s="152"/>
      <c r="AJ444" s="347"/>
      <c r="AK444" s="152"/>
      <c r="AL444" s="152"/>
      <c r="AM444" s="295"/>
      <c r="AN444" s="228"/>
      <c r="AO444" s="228"/>
      <c r="AP444" s="228"/>
      <c r="AQ444" s="228"/>
      <c r="AR444" s="228"/>
      <c r="AS444" s="348"/>
      <c r="AT444" s="264">
        <f t="shared" si="309"/>
        <v>0</v>
      </c>
      <c r="AU444" s="259"/>
      <c r="AV444" s="265">
        <f t="shared" si="349"/>
        <v>0</v>
      </c>
      <c r="AX444" s="265">
        <f t="shared" si="353"/>
        <v>0</v>
      </c>
      <c r="AZ444" s="492">
        <f t="shared" si="350"/>
        <v>0</v>
      </c>
      <c r="BB444" s="492">
        <f t="shared" si="351"/>
        <v>0</v>
      </c>
      <c r="BD444" s="265">
        <f t="shared" si="354"/>
        <v>0</v>
      </c>
      <c r="BE444" s="105"/>
      <c r="BF444" s="105"/>
      <c r="BG444" s="105"/>
      <c r="BH444" s="105"/>
      <c r="BI444" s="105"/>
      <c r="BJ444" s="105"/>
    </row>
    <row r="445" spans="2:62" ht="20.100000000000001" hidden="1" customHeight="1" outlineLevel="1">
      <c r="B445" s="100"/>
      <c r="C445" s="908"/>
      <c r="D445" s="909"/>
      <c r="E445" s="909"/>
      <c r="F445" s="910"/>
      <c r="G445" s="890"/>
      <c r="H445" s="891"/>
      <c r="I445" s="152"/>
      <c r="J445" s="152"/>
      <c r="K445" s="152"/>
      <c r="L445" s="152"/>
      <c r="M445" s="152"/>
      <c r="N445" s="152"/>
      <c r="O445" s="152"/>
      <c r="P445" s="153"/>
      <c r="Q445" s="153"/>
      <c r="R445" s="156">
        <f t="shared" si="345"/>
        <v>0</v>
      </c>
      <c r="S445" s="156">
        <f t="shared" si="346"/>
        <v>0</v>
      </c>
      <c r="U445" s="157">
        <f t="shared" si="352"/>
        <v>0</v>
      </c>
      <c r="W445" s="152"/>
      <c r="X445" s="152"/>
      <c r="Y445" s="152"/>
      <c r="Z445" s="152"/>
      <c r="AA445" s="152"/>
      <c r="AB445" s="152"/>
      <c r="AC445" s="347"/>
      <c r="AD445" s="152"/>
      <c r="AE445" s="152"/>
      <c r="AF445" s="152"/>
      <c r="AG445" s="152"/>
      <c r="AH445" s="152"/>
      <c r="AI445" s="152"/>
      <c r="AJ445" s="347"/>
      <c r="AK445" s="152"/>
      <c r="AL445" s="152"/>
      <c r="AM445" s="295"/>
      <c r="AN445" s="228"/>
      <c r="AO445" s="228"/>
      <c r="AP445" s="228"/>
      <c r="AQ445" s="228"/>
      <c r="AR445" s="228"/>
      <c r="AS445" s="348"/>
      <c r="AT445" s="264">
        <f t="shared" si="309"/>
        <v>0</v>
      </c>
      <c r="AU445" s="259"/>
      <c r="AV445" s="265">
        <f t="shared" si="349"/>
        <v>0</v>
      </c>
      <c r="AX445" s="265">
        <f t="shared" si="353"/>
        <v>0</v>
      </c>
      <c r="AZ445" s="492">
        <f t="shared" si="350"/>
        <v>0</v>
      </c>
      <c r="BB445" s="492">
        <f t="shared" si="351"/>
        <v>0</v>
      </c>
      <c r="BD445" s="265">
        <f t="shared" si="354"/>
        <v>0</v>
      </c>
      <c r="BE445" s="105"/>
      <c r="BF445" s="105"/>
      <c r="BG445" s="105"/>
      <c r="BH445" s="105"/>
      <c r="BI445" s="105"/>
      <c r="BJ445" s="105"/>
    </row>
    <row r="446" spans="2:62" ht="20.100000000000001" hidden="1" customHeight="1" outlineLevel="1">
      <c r="B446" s="100"/>
      <c r="C446" s="908"/>
      <c r="D446" s="909"/>
      <c r="E446" s="909"/>
      <c r="F446" s="910"/>
      <c r="G446" s="890"/>
      <c r="H446" s="891"/>
      <c r="I446" s="152"/>
      <c r="J446" s="152"/>
      <c r="K446" s="152"/>
      <c r="L446" s="152"/>
      <c r="M446" s="152"/>
      <c r="N446" s="152"/>
      <c r="O446" s="152"/>
      <c r="P446" s="153"/>
      <c r="Q446" s="153"/>
      <c r="R446" s="156">
        <f t="shared" si="345"/>
        <v>0</v>
      </c>
      <c r="S446" s="156">
        <f t="shared" si="346"/>
        <v>0</v>
      </c>
      <c r="U446" s="157">
        <f t="shared" si="352"/>
        <v>0</v>
      </c>
      <c r="W446" s="152"/>
      <c r="X446" s="152"/>
      <c r="Y446" s="152"/>
      <c r="Z446" s="152"/>
      <c r="AA446" s="152"/>
      <c r="AB446" s="152"/>
      <c r="AC446" s="347"/>
      <c r="AD446" s="152"/>
      <c r="AE446" s="152"/>
      <c r="AF446" s="152"/>
      <c r="AG446" s="152"/>
      <c r="AH446" s="152"/>
      <c r="AI446" s="152"/>
      <c r="AJ446" s="347"/>
      <c r="AK446" s="152"/>
      <c r="AL446" s="152"/>
      <c r="AM446" s="295"/>
      <c r="AN446" s="228"/>
      <c r="AO446" s="228"/>
      <c r="AP446" s="228"/>
      <c r="AQ446" s="228"/>
      <c r="AR446" s="228"/>
      <c r="AS446" s="348"/>
      <c r="AT446" s="264">
        <f t="shared" si="309"/>
        <v>0</v>
      </c>
      <c r="AU446" s="259"/>
      <c r="AV446" s="265">
        <f t="shared" si="349"/>
        <v>0</v>
      </c>
      <c r="AX446" s="265">
        <f t="shared" si="353"/>
        <v>0</v>
      </c>
      <c r="AZ446" s="492">
        <f t="shared" si="350"/>
        <v>0</v>
      </c>
      <c r="BB446" s="492">
        <f t="shared" si="351"/>
        <v>0</v>
      </c>
      <c r="BD446" s="265">
        <f t="shared" si="354"/>
        <v>0</v>
      </c>
      <c r="BE446" s="105"/>
      <c r="BF446" s="105"/>
      <c r="BG446" s="105"/>
      <c r="BH446" s="105"/>
      <c r="BI446" s="105"/>
      <c r="BJ446" s="105"/>
    </row>
    <row r="447" spans="2:62" ht="20.100000000000001" hidden="1" customHeight="1" outlineLevel="1">
      <c r="B447" s="100"/>
      <c r="C447" s="908"/>
      <c r="D447" s="909"/>
      <c r="E447" s="909"/>
      <c r="F447" s="910"/>
      <c r="G447" s="890"/>
      <c r="H447" s="891"/>
      <c r="I447" s="152"/>
      <c r="J447" s="152"/>
      <c r="K447" s="152"/>
      <c r="L447" s="152"/>
      <c r="M447" s="152"/>
      <c r="N447" s="152"/>
      <c r="O447" s="152"/>
      <c r="P447" s="153"/>
      <c r="Q447" s="153"/>
      <c r="R447" s="156">
        <f t="shared" si="345"/>
        <v>0</v>
      </c>
      <c r="S447" s="156">
        <f t="shared" si="346"/>
        <v>0</v>
      </c>
      <c r="U447" s="157">
        <f t="shared" si="352"/>
        <v>0</v>
      </c>
      <c r="W447" s="152"/>
      <c r="X447" s="152"/>
      <c r="Y447" s="152"/>
      <c r="Z447" s="152"/>
      <c r="AA447" s="152"/>
      <c r="AB447" s="152"/>
      <c r="AC447" s="347"/>
      <c r="AD447" s="152"/>
      <c r="AE447" s="152"/>
      <c r="AF447" s="152"/>
      <c r="AG447" s="152"/>
      <c r="AH447" s="152"/>
      <c r="AI447" s="152"/>
      <c r="AJ447" s="347"/>
      <c r="AK447" s="152"/>
      <c r="AL447" s="152"/>
      <c r="AM447" s="295"/>
      <c r="AN447" s="228"/>
      <c r="AO447" s="228"/>
      <c r="AP447" s="228"/>
      <c r="AQ447" s="228"/>
      <c r="AR447" s="228"/>
      <c r="AS447" s="348"/>
      <c r="AT447" s="264">
        <f t="shared" si="309"/>
        <v>0</v>
      </c>
      <c r="AU447" s="259"/>
      <c r="AV447" s="265">
        <f t="shared" si="349"/>
        <v>0</v>
      </c>
      <c r="AX447" s="265">
        <f t="shared" si="353"/>
        <v>0</v>
      </c>
      <c r="AZ447" s="492">
        <f t="shared" si="350"/>
        <v>0</v>
      </c>
      <c r="BB447" s="492">
        <f t="shared" si="351"/>
        <v>0</v>
      </c>
      <c r="BD447" s="265">
        <f t="shared" si="354"/>
        <v>0</v>
      </c>
      <c r="BE447" s="105"/>
      <c r="BF447" s="105"/>
      <c r="BG447" s="105"/>
      <c r="BH447" s="105"/>
      <c r="BI447" s="105"/>
      <c r="BJ447" s="105"/>
    </row>
    <row r="448" spans="2:62" ht="20.100000000000001" hidden="1" customHeight="1" outlineLevel="1">
      <c r="B448" s="100"/>
      <c r="C448" s="908"/>
      <c r="D448" s="909"/>
      <c r="E448" s="909"/>
      <c r="F448" s="910"/>
      <c r="G448" s="890"/>
      <c r="H448" s="891"/>
      <c r="I448" s="152"/>
      <c r="J448" s="152"/>
      <c r="K448" s="152"/>
      <c r="L448" s="152"/>
      <c r="M448" s="152"/>
      <c r="N448" s="152"/>
      <c r="O448" s="152"/>
      <c r="P448" s="153"/>
      <c r="Q448" s="153"/>
      <c r="R448" s="156">
        <f t="shared" si="345"/>
        <v>0</v>
      </c>
      <c r="S448" s="156">
        <f t="shared" si="346"/>
        <v>0</v>
      </c>
      <c r="U448" s="157">
        <f t="shared" si="352"/>
        <v>0</v>
      </c>
      <c r="W448" s="152"/>
      <c r="X448" s="152"/>
      <c r="Y448" s="152"/>
      <c r="Z448" s="152"/>
      <c r="AA448" s="152"/>
      <c r="AB448" s="152"/>
      <c r="AC448" s="347"/>
      <c r="AD448" s="152"/>
      <c r="AE448" s="152"/>
      <c r="AF448" s="152"/>
      <c r="AG448" s="152"/>
      <c r="AH448" s="152"/>
      <c r="AI448" s="152"/>
      <c r="AJ448" s="347"/>
      <c r="AK448" s="152"/>
      <c r="AL448" s="152"/>
      <c r="AM448" s="295"/>
      <c r="AN448" s="228"/>
      <c r="AO448" s="228"/>
      <c r="AP448" s="228"/>
      <c r="AQ448" s="228"/>
      <c r="AR448" s="228"/>
      <c r="AS448" s="348"/>
      <c r="AT448" s="264">
        <f t="shared" si="309"/>
        <v>0</v>
      </c>
      <c r="AU448" s="259"/>
      <c r="AV448" s="265">
        <f t="shared" si="349"/>
        <v>0</v>
      </c>
      <c r="AX448" s="265">
        <f t="shared" si="353"/>
        <v>0</v>
      </c>
      <c r="AZ448" s="492">
        <f t="shared" si="350"/>
        <v>0</v>
      </c>
      <c r="BB448" s="492">
        <f t="shared" si="351"/>
        <v>0</v>
      </c>
      <c r="BD448" s="265">
        <f t="shared" si="354"/>
        <v>0</v>
      </c>
      <c r="BE448" s="105"/>
      <c r="BF448" s="105"/>
      <c r="BG448" s="105"/>
      <c r="BH448" s="105"/>
      <c r="BI448" s="105"/>
      <c r="BJ448" s="105"/>
    </row>
    <row r="449" spans="2:62" ht="20.100000000000001" hidden="1" customHeight="1" outlineLevel="1">
      <c r="B449" s="100"/>
      <c r="C449" s="908"/>
      <c r="D449" s="909"/>
      <c r="E449" s="909"/>
      <c r="F449" s="910"/>
      <c r="G449" s="890"/>
      <c r="H449" s="891"/>
      <c r="I449" s="152"/>
      <c r="J449" s="152"/>
      <c r="K449" s="152"/>
      <c r="L449" s="152"/>
      <c r="M449" s="152"/>
      <c r="N449" s="152"/>
      <c r="O449" s="152"/>
      <c r="P449" s="153"/>
      <c r="Q449" s="153"/>
      <c r="R449" s="156">
        <f t="shared" si="345"/>
        <v>0</v>
      </c>
      <c r="S449" s="156">
        <f t="shared" si="346"/>
        <v>0</v>
      </c>
      <c r="U449" s="157">
        <f t="shared" si="352"/>
        <v>0</v>
      </c>
      <c r="W449" s="152"/>
      <c r="X449" s="152"/>
      <c r="Y449" s="152"/>
      <c r="Z449" s="152"/>
      <c r="AA449" s="152"/>
      <c r="AB449" s="152"/>
      <c r="AC449" s="347"/>
      <c r="AD449" s="152"/>
      <c r="AE449" s="152"/>
      <c r="AF449" s="152"/>
      <c r="AG449" s="152"/>
      <c r="AH449" s="152"/>
      <c r="AI449" s="152"/>
      <c r="AJ449" s="347"/>
      <c r="AK449" s="152"/>
      <c r="AL449" s="152"/>
      <c r="AM449" s="295"/>
      <c r="AN449" s="228"/>
      <c r="AO449" s="228"/>
      <c r="AP449" s="228"/>
      <c r="AQ449" s="228"/>
      <c r="AR449" s="228"/>
      <c r="AS449" s="348"/>
      <c r="AT449" s="264">
        <f t="shared" si="309"/>
        <v>0</v>
      </c>
      <c r="AU449" s="259"/>
      <c r="AV449" s="265">
        <f t="shared" si="349"/>
        <v>0</v>
      </c>
      <c r="AX449" s="265">
        <f t="shared" si="353"/>
        <v>0</v>
      </c>
      <c r="AZ449" s="492">
        <f t="shared" si="350"/>
        <v>0</v>
      </c>
      <c r="BB449" s="492">
        <f t="shared" si="351"/>
        <v>0</v>
      </c>
      <c r="BD449" s="265">
        <f t="shared" si="354"/>
        <v>0</v>
      </c>
      <c r="BE449" s="105"/>
      <c r="BF449" s="105"/>
      <c r="BG449" s="105"/>
      <c r="BH449" s="105"/>
      <c r="BI449" s="105"/>
      <c r="BJ449" s="105"/>
    </row>
    <row r="450" spans="2:62" ht="20.100000000000001" hidden="1" customHeight="1" outlineLevel="1">
      <c r="B450" s="100"/>
      <c r="C450" s="908"/>
      <c r="D450" s="909"/>
      <c r="E450" s="909"/>
      <c r="F450" s="910"/>
      <c r="G450" s="890"/>
      <c r="H450" s="891"/>
      <c r="I450" s="152"/>
      <c r="J450" s="152"/>
      <c r="K450" s="152"/>
      <c r="L450" s="152"/>
      <c r="M450" s="152"/>
      <c r="N450" s="152"/>
      <c r="O450" s="152"/>
      <c r="P450" s="153"/>
      <c r="Q450" s="153"/>
      <c r="R450" s="156">
        <f t="shared" si="345"/>
        <v>0</v>
      </c>
      <c r="S450" s="156">
        <f t="shared" si="346"/>
        <v>0</v>
      </c>
      <c r="U450" s="157">
        <f t="shared" si="352"/>
        <v>0</v>
      </c>
      <c r="W450" s="152"/>
      <c r="X450" s="152"/>
      <c r="Y450" s="152"/>
      <c r="Z450" s="152"/>
      <c r="AA450" s="152"/>
      <c r="AB450" s="152"/>
      <c r="AC450" s="347"/>
      <c r="AD450" s="152"/>
      <c r="AE450" s="152"/>
      <c r="AF450" s="152"/>
      <c r="AG450" s="152"/>
      <c r="AH450" s="152"/>
      <c r="AI450" s="152"/>
      <c r="AJ450" s="347"/>
      <c r="AK450" s="152"/>
      <c r="AL450" s="152"/>
      <c r="AM450" s="295"/>
      <c r="AN450" s="228"/>
      <c r="AO450" s="228"/>
      <c r="AP450" s="228"/>
      <c r="AQ450" s="228"/>
      <c r="AR450" s="228"/>
      <c r="AS450" s="348"/>
      <c r="AT450" s="264">
        <f t="shared" ref="AT450:AT452" si="355">((W450+AD450)*$W$7+(X450+AE450)*$X$7+(Y450+Z450+AF450+AG450)*$Z$7+(AA450+AH450)*$AA$7+(AB450+AI450)*$AB$7)*Zuschläge_IBN</f>
        <v>0</v>
      </c>
      <c r="AU450" s="259"/>
      <c r="AV450" s="265">
        <f t="shared" si="349"/>
        <v>0</v>
      </c>
      <c r="AX450" s="265">
        <f t="shared" si="353"/>
        <v>0</v>
      </c>
      <c r="AZ450" s="492">
        <f t="shared" si="350"/>
        <v>0</v>
      </c>
      <c r="BB450" s="492">
        <f t="shared" si="351"/>
        <v>0</v>
      </c>
      <c r="BD450" s="265">
        <f t="shared" si="354"/>
        <v>0</v>
      </c>
      <c r="BE450" s="105"/>
      <c r="BF450" s="105"/>
      <c r="BG450" s="105"/>
      <c r="BH450" s="105"/>
      <c r="BI450" s="105"/>
      <c r="BJ450" s="105"/>
    </row>
    <row r="451" spans="2:62" ht="20.100000000000001" hidden="1" customHeight="1" outlineLevel="1">
      <c r="B451" s="100"/>
      <c r="C451" s="908"/>
      <c r="D451" s="909"/>
      <c r="E451" s="909"/>
      <c r="F451" s="910"/>
      <c r="G451" s="890"/>
      <c r="H451" s="891"/>
      <c r="I451" s="152"/>
      <c r="J451" s="152"/>
      <c r="K451" s="152"/>
      <c r="L451" s="152"/>
      <c r="M451" s="152"/>
      <c r="N451" s="152"/>
      <c r="O451" s="152"/>
      <c r="P451" s="153"/>
      <c r="Q451" s="153"/>
      <c r="R451" s="156">
        <f t="shared" si="345"/>
        <v>0</v>
      </c>
      <c r="S451" s="156">
        <f t="shared" si="346"/>
        <v>0</v>
      </c>
      <c r="U451" s="157">
        <f t="shared" si="352"/>
        <v>0</v>
      </c>
      <c r="W451" s="152"/>
      <c r="X451" s="152"/>
      <c r="Y451" s="152"/>
      <c r="Z451" s="152"/>
      <c r="AA451" s="152"/>
      <c r="AB451" s="152"/>
      <c r="AC451" s="347"/>
      <c r="AD451" s="152"/>
      <c r="AE451" s="152"/>
      <c r="AF451" s="152"/>
      <c r="AG451" s="152"/>
      <c r="AH451" s="152"/>
      <c r="AI451" s="152"/>
      <c r="AJ451" s="347"/>
      <c r="AK451" s="152"/>
      <c r="AL451" s="152"/>
      <c r="AM451" s="295"/>
      <c r="AN451" s="228"/>
      <c r="AO451" s="228"/>
      <c r="AP451" s="228"/>
      <c r="AQ451" s="228"/>
      <c r="AR451" s="228"/>
      <c r="AS451" s="348"/>
      <c r="AT451" s="264">
        <f t="shared" si="355"/>
        <v>0</v>
      </c>
      <c r="AU451" s="259"/>
      <c r="AV451" s="265">
        <f t="shared" si="349"/>
        <v>0</v>
      </c>
      <c r="AX451" s="265">
        <f t="shared" si="353"/>
        <v>0</v>
      </c>
      <c r="AZ451" s="492">
        <f t="shared" si="350"/>
        <v>0</v>
      </c>
      <c r="BB451" s="492">
        <f t="shared" si="351"/>
        <v>0</v>
      </c>
      <c r="BD451" s="265">
        <f t="shared" si="354"/>
        <v>0</v>
      </c>
      <c r="BE451" s="105"/>
      <c r="BF451" s="105"/>
      <c r="BG451" s="105"/>
      <c r="BH451" s="105"/>
      <c r="BI451" s="105"/>
      <c r="BJ451" s="105"/>
    </row>
    <row r="452" spans="2:62" ht="20.100000000000001" hidden="1" customHeight="1" outlineLevel="1">
      <c r="B452" s="100"/>
      <c r="C452" s="908"/>
      <c r="D452" s="909"/>
      <c r="E452" s="909"/>
      <c r="F452" s="910"/>
      <c r="G452" s="890"/>
      <c r="H452" s="891"/>
      <c r="I452" s="152"/>
      <c r="J452" s="152"/>
      <c r="K452" s="152"/>
      <c r="L452" s="152"/>
      <c r="M452" s="152"/>
      <c r="N452" s="152"/>
      <c r="O452" s="152"/>
      <c r="P452" s="153"/>
      <c r="Q452" s="153"/>
      <c r="R452" s="156">
        <f t="shared" si="345"/>
        <v>0</v>
      </c>
      <c r="S452" s="156">
        <f t="shared" si="346"/>
        <v>0</v>
      </c>
      <c r="U452" s="157">
        <f t="shared" si="352"/>
        <v>0</v>
      </c>
      <c r="W452" s="152"/>
      <c r="X452" s="152"/>
      <c r="Y452" s="152"/>
      <c r="Z452" s="152"/>
      <c r="AA452" s="152"/>
      <c r="AB452" s="152"/>
      <c r="AC452" s="347"/>
      <c r="AD452" s="152"/>
      <c r="AE452" s="152"/>
      <c r="AF452" s="152"/>
      <c r="AG452" s="152"/>
      <c r="AH452" s="152"/>
      <c r="AI452" s="152"/>
      <c r="AJ452" s="347"/>
      <c r="AK452" s="152"/>
      <c r="AL452" s="152"/>
      <c r="AM452" s="295"/>
      <c r="AN452" s="228"/>
      <c r="AO452" s="228"/>
      <c r="AP452" s="228"/>
      <c r="AQ452" s="228"/>
      <c r="AR452" s="228"/>
      <c r="AS452" s="348"/>
      <c r="AT452" s="264">
        <f t="shared" si="355"/>
        <v>0</v>
      </c>
      <c r="AU452" s="259"/>
      <c r="AV452" s="265">
        <f t="shared" si="349"/>
        <v>0</v>
      </c>
      <c r="AX452" s="265">
        <f t="shared" si="353"/>
        <v>0</v>
      </c>
      <c r="AZ452" s="492">
        <f t="shared" si="350"/>
        <v>0</v>
      </c>
      <c r="BB452" s="492">
        <f t="shared" si="351"/>
        <v>0</v>
      </c>
      <c r="BD452" s="265">
        <f t="shared" si="354"/>
        <v>0</v>
      </c>
      <c r="BE452" s="105"/>
      <c r="BF452" s="105"/>
      <c r="BG452" s="105"/>
      <c r="BH452" s="105"/>
      <c r="BI452" s="105"/>
      <c r="BJ452" s="105"/>
    </row>
    <row r="453" spans="2:62" ht="9.9499999999999993" hidden="1" customHeight="1" outlineLevel="1">
      <c r="B453" s="101"/>
      <c r="C453" s="208"/>
      <c r="D453" s="208"/>
      <c r="E453" s="208"/>
      <c r="F453" s="208"/>
      <c r="G453" s="237"/>
      <c r="H453" s="207"/>
      <c r="I453" s="257"/>
      <c r="J453" s="257"/>
      <c r="K453" s="257"/>
      <c r="L453" s="257"/>
      <c r="M453" s="257"/>
      <c r="N453" s="257"/>
      <c r="O453" s="257"/>
      <c r="P453" s="256"/>
      <c r="Q453" s="102"/>
      <c r="R453" s="102"/>
      <c r="S453" s="102"/>
      <c r="U453" s="98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Z453" s="493"/>
      <c r="BE453" s="105"/>
      <c r="BF453" s="105"/>
      <c r="BG453" s="105"/>
      <c r="BH453" s="105"/>
      <c r="BI453" s="105"/>
      <c r="BJ453" s="105"/>
    </row>
    <row r="454" spans="2:62" ht="20.100000000000001" customHeight="1" collapsed="1">
      <c r="B454" s="8">
        <f>B437+1</f>
        <v>27</v>
      </c>
      <c r="C454" s="916"/>
      <c r="D454" s="917"/>
      <c r="E454" s="917"/>
      <c r="F454" s="918"/>
      <c r="G454" s="429"/>
      <c r="H454" s="206">
        <v>1</v>
      </c>
      <c r="I454" s="642">
        <f t="shared" ref="I454" si="356">$H454*SUM(I455:I469)</f>
        <v>0</v>
      </c>
      <c r="J454" s="643">
        <f t="shared" ref="J454:O454" si="357">$H454*SUM(J455:J469)</f>
        <v>0</v>
      </c>
      <c r="K454" s="644">
        <f t="shared" si="357"/>
        <v>0</v>
      </c>
      <c r="L454" s="645">
        <f t="shared" si="357"/>
        <v>0</v>
      </c>
      <c r="M454" s="645">
        <f t="shared" si="357"/>
        <v>0</v>
      </c>
      <c r="N454" s="644">
        <f t="shared" si="357"/>
        <v>0</v>
      </c>
      <c r="O454" s="642">
        <f t="shared" si="357"/>
        <v>0</v>
      </c>
      <c r="P454" s="209">
        <f t="shared" ref="P454:Q454" si="358">$H454*SUM(P455:P469)</f>
        <v>0</v>
      </c>
      <c r="Q454" s="210">
        <f t="shared" si="358"/>
        <v>0</v>
      </c>
      <c r="R454" s="136">
        <f t="shared" ref="R454:R469" si="359">P454*(1+Gewinn)*(1+SicherheitAngebot)</f>
        <v>0</v>
      </c>
      <c r="S454" s="137">
        <f t="shared" ref="S454:S469" si="360">Q454*(1+MGKZ)*(1+Gewinn)*(1+SicherheitAngebot)</f>
        <v>0</v>
      </c>
      <c r="U454" s="10">
        <f>I454*$I$7+J454*$J$7+K454*$K$7+L454*$L$7+M454*$M$7+N454*$N$7+O454*$O$7+R454+S454</f>
        <v>0</v>
      </c>
      <c r="W454" s="646">
        <f t="shared" ref="W454:AB454" si="361">$H454*SUM(W455:W469)</f>
        <v>0</v>
      </c>
      <c r="X454" s="647">
        <f t="shared" si="361"/>
        <v>0</v>
      </c>
      <c r="Y454" s="648">
        <f t="shared" si="361"/>
        <v>0</v>
      </c>
      <c r="Z454" s="649">
        <f t="shared" si="361"/>
        <v>0</v>
      </c>
      <c r="AA454" s="648">
        <f t="shared" si="361"/>
        <v>0</v>
      </c>
      <c r="AB454" s="646">
        <f t="shared" si="361"/>
        <v>0</v>
      </c>
      <c r="AC454" s="258"/>
      <c r="AD454" s="646">
        <f t="shared" ref="AD454:AM454" si="362">$H454*SUM(AD455:AD469)</f>
        <v>0</v>
      </c>
      <c r="AE454" s="647">
        <f t="shared" si="362"/>
        <v>0</v>
      </c>
      <c r="AF454" s="648">
        <f t="shared" si="362"/>
        <v>0</v>
      </c>
      <c r="AG454" s="649">
        <f t="shared" si="362"/>
        <v>0</v>
      </c>
      <c r="AH454" s="648">
        <f t="shared" si="362"/>
        <v>0</v>
      </c>
      <c r="AI454" s="646">
        <f t="shared" si="362"/>
        <v>0</v>
      </c>
      <c r="AJ454" s="258"/>
      <c r="AK454" s="653">
        <f t="shared" si="362"/>
        <v>0</v>
      </c>
      <c r="AL454" s="653">
        <f t="shared" si="362"/>
        <v>0</v>
      </c>
      <c r="AM454" s="653">
        <f t="shared" si="362"/>
        <v>0</v>
      </c>
      <c r="AN454" s="227">
        <f>$H454*SUM(AN455:AN469)*(1+Gewinn)*(1+SicherheitAngebot)</f>
        <v>0</v>
      </c>
      <c r="AO454" s="227">
        <f>$H454*SUM(AO455:AO469)*(1+Gewinn)*(1+SicherheitAngebot)</f>
        <v>0</v>
      </c>
      <c r="AP454" s="227">
        <f>$H454*SUM(AP455:AP469)*(1+Gewinn)*(1+SicherheitAngebot)</f>
        <v>0</v>
      </c>
      <c r="AQ454" s="227">
        <f>$H454*SUM(AQ455:AQ469)*(1+Gewinn)*(1+SicherheitAngebot)</f>
        <v>0</v>
      </c>
      <c r="AR454" s="227">
        <f>$H454*SUM(AR455:AR469)*(1+Gewinn)*(1+SicherheitAngebot)</f>
        <v>0</v>
      </c>
      <c r="AS454" s="262"/>
      <c r="AT454" s="263">
        <f t="shared" ref="AT454:AT517" si="363">((W454+AD454)*$W$7+(X454+AE454)*$X$7+(Y454+Z454+AF454+AG454)*$Z$7+(AA454+AH454)*$AA$7+(AB454+AI454)*$AB$7)*Zuschläge_IBN</f>
        <v>0</v>
      </c>
      <c r="AU454" s="259"/>
      <c r="AV454" s="491">
        <f>AK454*$AK$7+AL454*$AL$7+AM454*$AM$7+SUM(AN454:AR454)+AT454/Zuschläge_IBN+AT454</f>
        <v>0</v>
      </c>
      <c r="AX454" s="685">
        <f>U454+AV454</f>
        <v>0</v>
      </c>
      <c r="AZ454" s="490">
        <f>IF(H454&gt;0,U454/(1+SicherheitAngebot)*(1+Sicherheit),0)</f>
        <v>0</v>
      </c>
      <c r="BB454" s="490">
        <f>IF(H454&gt;0,AV454/(1+SicherheitAngebot)*(1+Sicherheit),0)</f>
        <v>0</v>
      </c>
      <c r="BD454" s="490">
        <f>AZ454+BB454</f>
        <v>0</v>
      </c>
      <c r="BE454" s="105"/>
      <c r="BF454" s="105"/>
      <c r="BG454" s="105"/>
      <c r="BH454" s="105"/>
      <c r="BI454" s="105"/>
      <c r="BJ454" s="105"/>
    </row>
    <row r="455" spans="2:62" ht="20.100000000000001" hidden="1" customHeight="1" outlineLevel="1">
      <c r="B455" s="99"/>
      <c r="C455" s="908"/>
      <c r="D455" s="909"/>
      <c r="E455" s="909"/>
      <c r="F455" s="910"/>
      <c r="G455" s="890"/>
      <c r="H455" s="901"/>
      <c r="I455" s="152"/>
      <c r="J455" s="152"/>
      <c r="K455" s="152"/>
      <c r="L455" s="152"/>
      <c r="M455" s="152"/>
      <c r="N455" s="152"/>
      <c r="O455" s="152"/>
      <c r="P455" s="153"/>
      <c r="Q455" s="153"/>
      <c r="R455" s="156">
        <f t="shared" si="359"/>
        <v>0</v>
      </c>
      <c r="S455" s="156">
        <f t="shared" si="360"/>
        <v>0</v>
      </c>
      <c r="U455" s="157">
        <f>I455*$I$7+J455*$J$7+K455*$K$7+L455*$L$7+M455*$M$7+N455*$N$7+O455*$O$7+R455+S455</f>
        <v>0</v>
      </c>
      <c r="W455" s="152"/>
      <c r="X455" s="152"/>
      <c r="Y455" s="152"/>
      <c r="Z455" s="152"/>
      <c r="AA455" s="152"/>
      <c r="AB455" s="152"/>
      <c r="AC455" s="347"/>
      <c r="AD455" s="152"/>
      <c r="AE455" s="152"/>
      <c r="AF455" s="152"/>
      <c r="AG455" s="152"/>
      <c r="AH455" s="152"/>
      <c r="AI455" s="152"/>
      <c r="AJ455" s="347"/>
      <c r="AK455" s="152"/>
      <c r="AL455" s="152"/>
      <c r="AM455" s="295"/>
      <c r="AN455" s="228"/>
      <c r="AO455" s="228"/>
      <c r="AP455" s="228"/>
      <c r="AQ455" s="228"/>
      <c r="AR455" s="228"/>
      <c r="AS455" s="348"/>
      <c r="AT455" s="264">
        <f t="shared" si="363"/>
        <v>0</v>
      </c>
      <c r="AU455" s="259"/>
      <c r="AV455" s="265">
        <f t="shared" ref="AV455:AV469" si="364">AK455*$AK$7+AL455*$AL$7+AM455*$AM$7+SUM(AN455:AR455)*(1+Gewinn)*(1+SicherheitAngebot)+AT455/Zuschläge_IBN+AT455</f>
        <v>0</v>
      </c>
      <c r="AX455" s="265">
        <f>U455+AV455</f>
        <v>0</v>
      </c>
      <c r="AZ455" s="492">
        <f t="shared" ref="AZ455:AZ469" si="365">U455/(1+SicherheitAngebot)*(1+Sicherheit)</f>
        <v>0</v>
      </c>
      <c r="BB455" s="492">
        <f t="shared" ref="BB455:BB469" si="366">AV455/(1+SicherheitAngebot)*(1+Sicherheit)</f>
        <v>0</v>
      </c>
      <c r="BD455" s="265">
        <f>AZ455+BB455</f>
        <v>0</v>
      </c>
      <c r="BE455" s="105"/>
      <c r="BF455" s="105"/>
      <c r="BG455" s="105"/>
      <c r="BH455" s="105"/>
      <c r="BI455" s="105"/>
      <c r="BJ455" s="105"/>
    </row>
    <row r="456" spans="2:62" ht="20.100000000000001" hidden="1" customHeight="1" outlineLevel="1">
      <c r="B456" s="100"/>
      <c r="C456" s="908"/>
      <c r="D456" s="909"/>
      <c r="E456" s="909"/>
      <c r="F456" s="910"/>
      <c r="G456" s="890"/>
      <c r="H456" s="891"/>
      <c r="I456" s="152"/>
      <c r="J456" s="152"/>
      <c r="K456" s="152"/>
      <c r="L456" s="152"/>
      <c r="M456" s="152"/>
      <c r="N456" s="152"/>
      <c r="O456" s="152"/>
      <c r="P456" s="153"/>
      <c r="Q456" s="153"/>
      <c r="R456" s="156">
        <f t="shared" si="359"/>
        <v>0</v>
      </c>
      <c r="S456" s="156">
        <f t="shared" si="360"/>
        <v>0</v>
      </c>
      <c r="U456" s="157">
        <f t="shared" ref="U456:U469" si="367">I456*$I$7+J456*$J$7+K456*$K$7+L456*$L$7+M456*$M$7+N456*$N$7+O456*$O$7+R456+S456</f>
        <v>0</v>
      </c>
      <c r="W456" s="152"/>
      <c r="X456" s="152"/>
      <c r="Y456" s="152"/>
      <c r="Z456" s="152"/>
      <c r="AA456" s="152"/>
      <c r="AB456" s="152"/>
      <c r="AC456" s="347"/>
      <c r="AD456" s="152"/>
      <c r="AE456" s="152"/>
      <c r="AF456" s="152"/>
      <c r="AG456" s="152"/>
      <c r="AH456" s="152"/>
      <c r="AI456" s="152"/>
      <c r="AJ456" s="347"/>
      <c r="AK456" s="152"/>
      <c r="AL456" s="152"/>
      <c r="AM456" s="295"/>
      <c r="AN456" s="228"/>
      <c r="AO456" s="228"/>
      <c r="AP456" s="228"/>
      <c r="AQ456" s="228"/>
      <c r="AR456" s="228"/>
      <c r="AS456" s="348"/>
      <c r="AT456" s="264">
        <f t="shared" si="363"/>
        <v>0</v>
      </c>
      <c r="AU456" s="259"/>
      <c r="AV456" s="265">
        <f t="shared" si="364"/>
        <v>0</v>
      </c>
      <c r="AX456" s="265">
        <f t="shared" ref="AX456:AX469" si="368">U456+AV456</f>
        <v>0</v>
      </c>
      <c r="AZ456" s="492">
        <f t="shared" si="365"/>
        <v>0</v>
      </c>
      <c r="BB456" s="492">
        <f t="shared" si="366"/>
        <v>0</v>
      </c>
      <c r="BD456" s="265">
        <f t="shared" ref="BD456:BD469" si="369">AZ456+BB456</f>
        <v>0</v>
      </c>
      <c r="BE456" s="105"/>
      <c r="BF456" s="105"/>
      <c r="BG456" s="105"/>
      <c r="BH456" s="105"/>
      <c r="BI456" s="105"/>
      <c r="BJ456" s="105"/>
    </row>
    <row r="457" spans="2:62" ht="20.100000000000001" hidden="1" customHeight="1" outlineLevel="1">
      <c r="B457" s="100"/>
      <c r="C457" s="908"/>
      <c r="D457" s="909"/>
      <c r="E457" s="909"/>
      <c r="F457" s="910"/>
      <c r="G457" s="890"/>
      <c r="H457" s="891"/>
      <c r="I457" s="152"/>
      <c r="J457" s="152"/>
      <c r="K457" s="152"/>
      <c r="L457" s="152"/>
      <c r="M457" s="152"/>
      <c r="N457" s="152"/>
      <c r="O457" s="152"/>
      <c r="P457" s="153"/>
      <c r="Q457" s="153"/>
      <c r="R457" s="156">
        <f t="shared" si="359"/>
        <v>0</v>
      </c>
      <c r="S457" s="156">
        <f t="shared" si="360"/>
        <v>0</v>
      </c>
      <c r="U457" s="157">
        <f t="shared" si="367"/>
        <v>0</v>
      </c>
      <c r="W457" s="152"/>
      <c r="X457" s="152"/>
      <c r="Y457" s="152"/>
      <c r="Z457" s="152"/>
      <c r="AA457" s="152"/>
      <c r="AB457" s="152"/>
      <c r="AC457" s="347"/>
      <c r="AD457" s="152"/>
      <c r="AE457" s="152"/>
      <c r="AF457" s="152"/>
      <c r="AG457" s="152"/>
      <c r="AH457" s="152"/>
      <c r="AI457" s="152"/>
      <c r="AJ457" s="347"/>
      <c r="AK457" s="152"/>
      <c r="AL457" s="152"/>
      <c r="AM457" s="295"/>
      <c r="AN457" s="228"/>
      <c r="AO457" s="228"/>
      <c r="AP457" s="228"/>
      <c r="AQ457" s="228"/>
      <c r="AR457" s="228"/>
      <c r="AS457" s="348"/>
      <c r="AT457" s="264">
        <f t="shared" si="363"/>
        <v>0</v>
      </c>
      <c r="AU457" s="259"/>
      <c r="AV457" s="265">
        <f t="shared" si="364"/>
        <v>0</v>
      </c>
      <c r="AX457" s="265">
        <f t="shared" si="368"/>
        <v>0</v>
      </c>
      <c r="AZ457" s="492">
        <f t="shared" si="365"/>
        <v>0</v>
      </c>
      <c r="BB457" s="492">
        <f t="shared" si="366"/>
        <v>0</v>
      </c>
      <c r="BD457" s="265">
        <f t="shared" si="369"/>
        <v>0</v>
      </c>
      <c r="BE457" s="105"/>
      <c r="BF457" s="105"/>
      <c r="BG457" s="105"/>
      <c r="BH457" s="105"/>
      <c r="BI457" s="105"/>
      <c r="BJ457" s="105"/>
    </row>
    <row r="458" spans="2:62" ht="20.100000000000001" hidden="1" customHeight="1" outlineLevel="1">
      <c r="B458" s="100"/>
      <c r="C458" s="908"/>
      <c r="D458" s="909"/>
      <c r="E458" s="909"/>
      <c r="F458" s="910"/>
      <c r="G458" s="890"/>
      <c r="H458" s="891"/>
      <c r="I458" s="152"/>
      <c r="J458" s="152"/>
      <c r="K458" s="152"/>
      <c r="L458" s="152"/>
      <c r="M458" s="152"/>
      <c r="N458" s="152"/>
      <c r="O458" s="152"/>
      <c r="P458" s="153"/>
      <c r="Q458" s="153"/>
      <c r="R458" s="156">
        <f t="shared" si="359"/>
        <v>0</v>
      </c>
      <c r="S458" s="156">
        <f t="shared" si="360"/>
        <v>0</v>
      </c>
      <c r="U458" s="157">
        <f t="shared" si="367"/>
        <v>0</v>
      </c>
      <c r="W458" s="152"/>
      <c r="X458" s="152"/>
      <c r="Y458" s="152"/>
      <c r="Z458" s="152"/>
      <c r="AA458" s="152"/>
      <c r="AB458" s="152"/>
      <c r="AC458" s="347"/>
      <c r="AD458" s="152"/>
      <c r="AE458" s="152"/>
      <c r="AF458" s="152"/>
      <c r="AG458" s="152"/>
      <c r="AH458" s="152"/>
      <c r="AI458" s="152"/>
      <c r="AJ458" s="347"/>
      <c r="AK458" s="152"/>
      <c r="AL458" s="152"/>
      <c r="AM458" s="295"/>
      <c r="AN458" s="228"/>
      <c r="AO458" s="228"/>
      <c r="AP458" s="228"/>
      <c r="AQ458" s="228"/>
      <c r="AR458" s="228"/>
      <c r="AS458" s="348"/>
      <c r="AT458" s="264">
        <f t="shared" si="363"/>
        <v>0</v>
      </c>
      <c r="AU458" s="259"/>
      <c r="AV458" s="265">
        <f t="shared" si="364"/>
        <v>0</v>
      </c>
      <c r="AX458" s="265">
        <f t="shared" si="368"/>
        <v>0</v>
      </c>
      <c r="AZ458" s="492">
        <f t="shared" si="365"/>
        <v>0</v>
      </c>
      <c r="BB458" s="492">
        <f t="shared" si="366"/>
        <v>0</v>
      </c>
      <c r="BD458" s="265">
        <f t="shared" si="369"/>
        <v>0</v>
      </c>
      <c r="BE458" s="105"/>
      <c r="BF458" s="105"/>
      <c r="BG458" s="105"/>
      <c r="BH458" s="105"/>
      <c r="BI458" s="105"/>
      <c r="BJ458" s="105"/>
    </row>
    <row r="459" spans="2:62" ht="20.100000000000001" hidden="1" customHeight="1" outlineLevel="1">
      <c r="B459" s="100"/>
      <c r="C459" s="908"/>
      <c r="D459" s="909"/>
      <c r="E459" s="909"/>
      <c r="F459" s="910"/>
      <c r="G459" s="890"/>
      <c r="H459" s="891"/>
      <c r="I459" s="152"/>
      <c r="J459" s="152"/>
      <c r="K459" s="152"/>
      <c r="L459" s="152"/>
      <c r="M459" s="152"/>
      <c r="N459" s="152"/>
      <c r="O459" s="152"/>
      <c r="P459" s="153"/>
      <c r="Q459" s="153"/>
      <c r="R459" s="156">
        <f t="shared" si="359"/>
        <v>0</v>
      </c>
      <c r="S459" s="156">
        <f t="shared" si="360"/>
        <v>0</v>
      </c>
      <c r="U459" s="157">
        <f t="shared" si="367"/>
        <v>0</v>
      </c>
      <c r="W459" s="152"/>
      <c r="X459" s="152"/>
      <c r="Y459" s="152"/>
      <c r="Z459" s="152"/>
      <c r="AA459" s="152"/>
      <c r="AB459" s="152"/>
      <c r="AC459" s="347"/>
      <c r="AD459" s="152"/>
      <c r="AE459" s="152"/>
      <c r="AF459" s="152"/>
      <c r="AG459" s="152"/>
      <c r="AH459" s="152"/>
      <c r="AI459" s="152"/>
      <c r="AJ459" s="347"/>
      <c r="AK459" s="152"/>
      <c r="AL459" s="152"/>
      <c r="AM459" s="295"/>
      <c r="AN459" s="228"/>
      <c r="AO459" s="228"/>
      <c r="AP459" s="228"/>
      <c r="AQ459" s="228"/>
      <c r="AR459" s="228"/>
      <c r="AS459" s="348"/>
      <c r="AT459" s="264">
        <f t="shared" si="363"/>
        <v>0</v>
      </c>
      <c r="AU459" s="259"/>
      <c r="AV459" s="265">
        <f t="shared" si="364"/>
        <v>0</v>
      </c>
      <c r="AX459" s="265">
        <f t="shared" si="368"/>
        <v>0</v>
      </c>
      <c r="AZ459" s="492">
        <f t="shared" si="365"/>
        <v>0</v>
      </c>
      <c r="BB459" s="492">
        <f t="shared" si="366"/>
        <v>0</v>
      </c>
      <c r="BD459" s="265">
        <f t="shared" si="369"/>
        <v>0</v>
      </c>
      <c r="BE459" s="105"/>
      <c r="BF459" s="105"/>
      <c r="BG459" s="105"/>
      <c r="BH459" s="105"/>
      <c r="BI459" s="105"/>
      <c r="BJ459" s="105"/>
    </row>
    <row r="460" spans="2:62" ht="20.100000000000001" hidden="1" customHeight="1" outlineLevel="1">
      <c r="B460" s="100"/>
      <c r="C460" s="908"/>
      <c r="D460" s="909"/>
      <c r="E460" s="909"/>
      <c r="F460" s="910"/>
      <c r="G460" s="890"/>
      <c r="H460" s="891"/>
      <c r="I460" s="152"/>
      <c r="J460" s="152"/>
      <c r="K460" s="152"/>
      <c r="L460" s="152"/>
      <c r="M460" s="152"/>
      <c r="N460" s="152"/>
      <c r="O460" s="152"/>
      <c r="P460" s="153"/>
      <c r="Q460" s="153"/>
      <c r="R460" s="156">
        <f t="shared" si="359"/>
        <v>0</v>
      </c>
      <c r="S460" s="156">
        <f t="shared" si="360"/>
        <v>0</v>
      </c>
      <c r="U460" s="157">
        <f t="shared" si="367"/>
        <v>0</v>
      </c>
      <c r="W460" s="152"/>
      <c r="X460" s="152"/>
      <c r="Y460" s="152"/>
      <c r="Z460" s="152"/>
      <c r="AA460" s="152"/>
      <c r="AB460" s="152"/>
      <c r="AC460" s="347"/>
      <c r="AD460" s="152"/>
      <c r="AE460" s="152"/>
      <c r="AF460" s="152"/>
      <c r="AG460" s="152"/>
      <c r="AH460" s="152"/>
      <c r="AI460" s="152"/>
      <c r="AJ460" s="347"/>
      <c r="AK460" s="152"/>
      <c r="AL460" s="152"/>
      <c r="AM460" s="295"/>
      <c r="AN460" s="228"/>
      <c r="AO460" s="228"/>
      <c r="AP460" s="228"/>
      <c r="AQ460" s="228"/>
      <c r="AR460" s="228"/>
      <c r="AS460" s="348"/>
      <c r="AT460" s="264">
        <f t="shared" si="363"/>
        <v>0</v>
      </c>
      <c r="AU460" s="259"/>
      <c r="AV460" s="265">
        <f t="shared" si="364"/>
        <v>0</v>
      </c>
      <c r="AX460" s="265">
        <f t="shared" si="368"/>
        <v>0</v>
      </c>
      <c r="AZ460" s="492">
        <f t="shared" si="365"/>
        <v>0</v>
      </c>
      <c r="BB460" s="492">
        <f t="shared" si="366"/>
        <v>0</v>
      </c>
      <c r="BD460" s="265">
        <f t="shared" si="369"/>
        <v>0</v>
      </c>
      <c r="BE460" s="105"/>
      <c r="BF460" s="105"/>
      <c r="BG460" s="105"/>
      <c r="BH460" s="105"/>
      <c r="BI460" s="105"/>
      <c r="BJ460" s="105"/>
    </row>
    <row r="461" spans="2:62" ht="20.100000000000001" hidden="1" customHeight="1" outlineLevel="1">
      <c r="B461" s="100"/>
      <c r="C461" s="908"/>
      <c r="D461" s="909"/>
      <c r="E461" s="909"/>
      <c r="F461" s="910"/>
      <c r="G461" s="890"/>
      <c r="H461" s="891"/>
      <c r="I461" s="152"/>
      <c r="J461" s="152"/>
      <c r="K461" s="152"/>
      <c r="L461" s="152"/>
      <c r="M461" s="152"/>
      <c r="N461" s="152"/>
      <c r="O461" s="152"/>
      <c r="P461" s="153"/>
      <c r="Q461" s="153"/>
      <c r="R461" s="156">
        <f t="shared" si="359"/>
        <v>0</v>
      </c>
      <c r="S461" s="156">
        <f t="shared" si="360"/>
        <v>0</v>
      </c>
      <c r="U461" s="157">
        <f t="shared" si="367"/>
        <v>0</v>
      </c>
      <c r="W461" s="152"/>
      <c r="X461" s="152"/>
      <c r="Y461" s="152"/>
      <c r="Z461" s="152"/>
      <c r="AA461" s="152"/>
      <c r="AB461" s="152"/>
      <c r="AC461" s="347"/>
      <c r="AD461" s="152"/>
      <c r="AE461" s="152"/>
      <c r="AF461" s="152"/>
      <c r="AG461" s="152"/>
      <c r="AH461" s="152"/>
      <c r="AI461" s="152"/>
      <c r="AJ461" s="347"/>
      <c r="AK461" s="152"/>
      <c r="AL461" s="152"/>
      <c r="AM461" s="295"/>
      <c r="AN461" s="228"/>
      <c r="AO461" s="228"/>
      <c r="AP461" s="228"/>
      <c r="AQ461" s="228"/>
      <c r="AR461" s="228"/>
      <c r="AS461" s="348"/>
      <c r="AT461" s="264">
        <f t="shared" si="363"/>
        <v>0</v>
      </c>
      <c r="AU461" s="259"/>
      <c r="AV461" s="265">
        <f t="shared" si="364"/>
        <v>0</v>
      </c>
      <c r="AX461" s="265">
        <f t="shared" si="368"/>
        <v>0</v>
      </c>
      <c r="AZ461" s="492">
        <f t="shared" si="365"/>
        <v>0</v>
      </c>
      <c r="BB461" s="492">
        <f t="shared" si="366"/>
        <v>0</v>
      </c>
      <c r="BD461" s="265">
        <f t="shared" si="369"/>
        <v>0</v>
      </c>
      <c r="BE461" s="105"/>
      <c r="BF461" s="105"/>
      <c r="BG461" s="105"/>
      <c r="BH461" s="105"/>
      <c r="BI461" s="105"/>
      <c r="BJ461" s="105"/>
    </row>
    <row r="462" spans="2:62" ht="20.100000000000001" hidden="1" customHeight="1" outlineLevel="1">
      <c r="B462" s="100"/>
      <c r="C462" s="908"/>
      <c r="D462" s="909"/>
      <c r="E462" s="909"/>
      <c r="F462" s="910"/>
      <c r="G462" s="890"/>
      <c r="H462" s="891"/>
      <c r="I462" s="152"/>
      <c r="J462" s="152"/>
      <c r="K462" s="152"/>
      <c r="L462" s="152"/>
      <c r="M462" s="152"/>
      <c r="N462" s="152"/>
      <c r="O462" s="152"/>
      <c r="P462" s="153"/>
      <c r="Q462" s="153"/>
      <c r="R462" s="156">
        <f t="shared" si="359"/>
        <v>0</v>
      </c>
      <c r="S462" s="156">
        <f t="shared" si="360"/>
        <v>0</v>
      </c>
      <c r="U462" s="157">
        <f t="shared" si="367"/>
        <v>0</v>
      </c>
      <c r="W462" s="152"/>
      <c r="X462" s="152"/>
      <c r="Y462" s="152"/>
      <c r="Z462" s="152"/>
      <c r="AA462" s="152"/>
      <c r="AB462" s="152"/>
      <c r="AC462" s="347"/>
      <c r="AD462" s="152"/>
      <c r="AE462" s="152"/>
      <c r="AF462" s="152"/>
      <c r="AG462" s="152"/>
      <c r="AH462" s="152"/>
      <c r="AI462" s="152"/>
      <c r="AJ462" s="347"/>
      <c r="AK462" s="152"/>
      <c r="AL462" s="152"/>
      <c r="AM462" s="295"/>
      <c r="AN462" s="228"/>
      <c r="AO462" s="228"/>
      <c r="AP462" s="228"/>
      <c r="AQ462" s="228"/>
      <c r="AR462" s="228"/>
      <c r="AS462" s="348"/>
      <c r="AT462" s="264">
        <f t="shared" si="363"/>
        <v>0</v>
      </c>
      <c r="AU462" s="259"/>
      <c r="AV462" s="265">
        <f t="shared" si="364"/>
        <v>0</v>
      </c>
      <c r="AX462" s="265">
        <f t="shared" si="368"/>
        <v>0</v>
      </c>
      <c r="AZ462" s="492">
        <f t="shared" si="365"/>
        <v>0</v>
      </c>
      <c r="BB462" s="492">
        <f t="shared" si="366"/>
        <v>0</v>
      </c>
      <c r="BD462" s="265">
        <f t="shared" si="369"/>
        <v>0</v>
      </c>
      <c r="BE462" s="105"/>
      <c r="BF462" s="105"/>
      <c r="BG462" s="105"/>
      <c r="BH462" s="105"/>
      <c r="BI462" s="105"/>
      <c r="BJ462" s="105"/>
    </row>
    <row r="463" spans="2:62" ht="20.100000000000001" hidden="1" customHeight="1" outlineLevel="1">
      <c r="B463" s="100"/>
      <c r="C463" s="908"/>
      <c r="D463" s="909"/>
      <c r="E463" s="909"/>
      <c r="F463" s="910"/>
      <c r="G463" s="890"/>
      <c r="H463" s="891"/>
      <c r="I463" s="152"/>
      <c r="J463" s="152"/>
      <c r="K463" s="152"/>
      <c r="L463" s="152"/>
      <c r="M463" s="152"/>
      <c r="N463" s="152"/>
      <c r="O463" s="152"/>
      <c r="P463" s="153"/>
      <c r="Q463" s="153"/>
      <c r="R463" s="156">
        <f t="shared" si="359"/>
        <v>0</v>
      </c>
      <c r="S463" s="156">
        <f t="shared" si="360"/>
        <v>0</v>
      </c>
      <c r="U463" s="157">
        <f t="shared" si="367"/>
        <v>0</v>
      </c>
      <c r="W463" s="152"/>
      <c r="X463" s="152"/>
      <c r="Y463" s="152"/>
      <c r="Z463" s="152"/>
      <c r="AA463" s="152"/>
      <c r="AB463" s="152"/>
      <c r="AC463" s="347"/>
      <c r="AD463" s="152"/>
      <c r="AE463" s="152"/>
      <c r="AF463" s="152"/>
      <c r="AG463" s="152"/>
      <c r="AH463" s="152"/>
      <c r="AI463" s="152"/>
      <c r="AJ463" s="347"/>
      <c r="AK463" s="152"/>
      <c r="AL463" s="152"/>
      <c r="AM463" s="295"/>
      <c r="AN463" s="228"/>
      <c r="AO463" s="228"/>
      <c r="AP463" s="228"/>
      <c r="AQ463" s="228"/>
      <c r="AR463" s="228"/>
      <c r="AS463" s="348"/>
      <c r="AT463" s="264">
        <f t="shared" si="363"/>
        <v>0</v>
      </c>
      <c r="AU463" s="259"/>
      <c r="AV463" s="265">
        <f t="shared" si="364"/>
        <v>0</v>
      </c>
      <c r="AX463" s="265">
        <f t="shared" si="368"/>
        <v>0</v>
      </c>
      <c r="AZ463" s="492">
        <f t="shared" si="365"/>
        <v>0</v>
      </c>
      <c r="BB463" s="492">
        <f t="shared" si="366"/>
        <v>0</v>
      </c>
      <c r="BD463" s="265">
        <f t="shared" si="369"/>
        <v>0</v>
      </c>
      <c r="BE463" s="105"/>
      <c r="BF463" s="105"/>
      <c r="BG463" s="105"/>
      <c r="BH463" s="105"/>
      <c r="BI463" s="105"/>
      <c r="BJ463" s="105"/>
    </row>
    <row r="464" spans="2:62" ht="20.100000000000001" hidden="1" customHeight="1" outlineLevel="1">
      <c r="B464" s="100"/>
      <c r="C464" s="908"/>
      <c r="D464" s="909"/>
      <c r="E464" s="909"/>
      <c r="F464" s="910"/>
      <c r="G464" s="890"/>
      <c r="H464" s="891"/>
      <c r="I464" s="152"/>
      <c r="J464" s="152"/>
      <c r="K464" s="152"/>
      <c r="L464" s="152"/>
      <c r="M464" s="152"/>
      <c r="N464" s="152"/>
      <c r="O464" s="152"/>
      <c r="P464" s="153"/>
      <c r="Q464" s="153"/>
      <c r="R464" s="156">
        <f t="shared" si="359"/>
        <v>0</v>
      </c>
      <c r="S464" s="156">
        <f t="shared" si="360"/>
        <v>0</v>
      </c>
      <c r="U464" s="157">
        <f t="shared" si="367"/>
        <v>0</v>
      </c>
      <c r="W464" s="152"/>
      <c r="X464" s="152"/>
      <c r="Y464" s="152"/>
      <c r="Z464" s="152"/>
      <c r="AA464" s="152"/>
      <c r="AB464" s="152"/>
      <c r="AC464" s="347"/>
      <c r="AD464" s="152"/>
      <c r="AE464" s="152"/>
      <c r="AF464" s="152"/>
      <c r="AG464" s="152"/>
      <c r="AH464" s="152"/>
      <c r="AI464" s="152"/>
      <c r="AJ464" s="347"/>
      <c r="AK464" s="152"/>
      <c r="AL464" s="152"/>
      <c r="AM464" s="295"/>
      <c r="AN464" s="228"/>
      <c r="AO464" s="228"/>
      <c r="AP464" s="228"/>
      <c r="AQ464" s="228"/>
      <c r="AR464" s="228"/>
      <c r="AS464" s="348"/>
      <c r="AT464" s="264">
        <f t="shared" si="363"/>
        <v>0</v>
      </c>
      <c r="AU464" s="259"/>
      <c r="AV464" s="265">
        <f t="shared" si="364"/>
        <v>0</v>
      </c>
      <c r="AX464" s="265">
        <f t="shared" si="368"/>
        <v>0</v>
      </c>
      <c r="AZ464" s="492">
        <f t="shared" si="365"/>
        <v>0</v>
      </c>
      <c r="BB464" s="492">
        <f t="shared" si="366"/>
        <v>0</v>
      </c>
      <c r="BD464" s="265">
        <f t="shared" si="369"/>
        <v>0</v>
      </c>
      <c r="BE464" s="105"/>
      <c r="BF464" s="105"/>
      <c r="BG464" s="105"/>
      <c r="BH464" s="105"/>
      <c r="BI464" s="105"/>
      <c r="BJ464" s="105"/>
    </row>
    <row r="465" spans="2:62" ht="20.100000000000001" hidden="1" customHeight="1" outlineLevel="1">
      <c r="B465" s="100"/>
      <c r="C465" s="908"/>
      <c r="D465" s="909"/>
      <c r="E465" s="909"/>
      <c r="F465" s="910"/>
      <c r="G465" s="890"/>
      <c r="H465" s="891"/>
      <c r="I465" s="152"/>
      <c r="J465" s="152"/>
      <c r="K465" s="152"/>
      <c r="L465" s="152"/>
      <c r="M465" s="152"/>
      <c r="N465" s="152"/>
      <c r="O465" s="152"/>
      <c r="P465" s="153"/>
      <c r="Q465" s="153"/>
      <c r="R465" s="156">
        <f t="shared" si="359"/>
        <v>0</v>
      </c>
      <c r="S465" s="156">
        <f t="shared" si="360"/>
        <v>0</v>
      </c>
      <c r="U465" s="157">
        <f t="shared" si="367"/>
        <v>0</v>
      </c>
      <c r="W465" s="152"/>
      <c r="X465" s="152"/>
      <c r="Y465" s="152"/>
      <c r="Z465" s="152"/>
      <c r="AA465" s="152"/>
      <c r="AB465" s="152"/>
      <c r="AC465" s="347"/>
      <c r="AD465" s="152"/>
      <c r="AE465" s="152"/>
      <c r="AF465" s="152"/>
      <c r="AG465" s="152"/>
      <c r="AH465" s="152"/>
      <c r="AI465" s="152"/>
      <c r="AJ465" s="347"/>
      <c r="AK465" s="152"/>
      <c r="AL465" s="152"/>
      <c r="AM465" s="295"/>
      <c r="AN465" s="228"/>
      <c r="AO465" s="228"/>
      <c r="AP465" s="228"/>
      <c r="AQ465" s="228"/>
      <c r="AR465" s="228"/>
      <c r="AS465" s="348"/>
      <c r="AT465" s="264">
        <f t="shared" si="363"/>
        <v>0</v>
      </c>
      <c r="AU465" s="259"/>
      <c r="AV465" s="265">
        <f t="shared" si="364"/>
        <v>0</v>
      </c>
      <c r="AX465" s="265">
        <f t="shared" si="368"/>
        <v>0</v>
      </c>
      <c r="AZ465" s="492">
        <f t="shared" si="365"/>
        <v>0</v>
      </c>
      <c r="BB465" s="492">
        <f t="shared" si="366"/>
        <v>0</v>
      </c>
      <c r="BD465" s="265">
        <f t="shared" si="369"/>
        <v>0</v>
      </c>
      <c r="BE465" s="105"/>
      <c r="BF465" s="105"/>
      <c r="BG465" s="105"/>
      <c r="BH465" s="105"/>
      <c r="BI465" s="105"/>
      <c r="BJ465" s="105"/>
    </row>
    <row r="466" spans="2:62" ht="20.100000000000001" hidden="1" customHeight="1" outlineLevel="1">
      <c r="B466" s="100"/>
      <c r="C466" s="908"/>
      <c r="D466" s="909"/>
      <c r="E466" s="909"/>
      <c r="F466" s="910"/>
      <c r="G466" s="890"/>
      <c r="H466" s="891"/>
      <c r="I466" s="152"/>
      <c r="J466" s="152"/>
      <c r="K466" s="152"/>
      <c r="L466" s="152"/>
      <c r="M466" s="152"/>
      <c r="N466" s="152"/>
      <c r="O466" s="152"/>
      <c r="P466" s="153"/>
      <c r="Q466" s="153"/>
      <c r="R466" s="156">
        <f t="shared" si="359"/>
        <v>0</v>
      </c>
      <c r="S466" s="156">
        <f t="shared" si="360"/>
        <v>0</v>
      </c>
      <c r="U466" s="157">
        <f t="shared" si="367"/>
        <v>0</v>
      </c>
      <c r="W466" s="152"/>
      <c r="X466" s="152"/>
      <c r="Y466" s="152"/>
      <c r="Z466" s="152"/>
      <c r="AA466" s="152"/>
      <c r="AB466" s="152"/>
      <c r="AC466" s="347"/>
      <c r="AD466" s="152"/>
      <c r="AE466" s="152"/>
      <c r="AF466" s="152"/>
      <c r="AG466" s="152"/>
      <c r="AH466" s="152"/>
      <c r="AI466" s="152"/>
      <c r="AJ466" s="347"/>
      <c r="AK466" s="152"/>
      <c r="AL466" s="152"/>
      <c r="AM466" s="295"/>
      <c r="AN466" s="228"/>
      <c r="AO466" s="228"/>
      <c r="AP466" s="228"/>
      <c r="AQ466" s="228"/>
      <c r="AR466" s="228"/>
      <c r="AS466" s="348"/>
      <c r="AT466" s="264">
        <f t="shared" si="363"/>
        <v>0</v>
      </c>
      <c r="AU466" s="259"/>
      <c r="AV466" s="265">
        <f t="shared" si="364"/>
        <v>0</v>
      </c>
      <c r="AX466" s="265">
        <f t="shared" si="368"/>
        <v>0</v>
      </c>
      <c r="AZ466" s="492">
        <f t="shared" si="365"/>
        <v>0</v>
      </c>
      <c r="BB466" s="492">
        <f t="shared" si="366"/>
        <v>0</v>
      </c>
      <c r="BD466" s="265">
        <f t="shared" si="369"/>
        <v>0</v>
      </c>
      <c r="BE466" s="105"/>
      <c r="BF466" s="105"/>
      <c r="BG466" s="105"/>
      <c r="BH466" s="105"/>
      <c r="BI466" s="105"/>
      <c r="BJ466" s="105"/>
    </row>
    <row r="467" spans="2:62" ht="20.100000000000001" hidden="1" customHeight="1" outlineLevel="1">
      <c r="B467" s="100"/>
      <c r="C467" s="908"/>
      <c r="D467" s="909"/>
      <c r="E467" s="909"/>
      <c r="F467" s="910"/>
      <c r="G467" s="890"/>
      <c r="H467" s="891"/>
      <c r="I467" s="152"/>
      <c r="J467" s="152"/>
      <c r="K467" s="152"/>
      <c r="L467" s="152"/>
      <c r="M467" s="152"/>
      <c r="N467" s="152"/>
      <c r="O467" s="152"/>
      <c r="P467" s="153"/>
      <c r="Q467" s="153"/>
      <c r="R467" s="156">
        <f t="shared" si="359"/>
        <v>0</v>
      </c>
      <c r="S467" s="156">
        <f t="shared" si="360"/>
        <v>0</v>
      </c>
      <c r="U467" s="157">
        <f t="shared" si="367"/>
        <v>0</v>
      </c>
      <c r="W467" s="152"/>
      <c r="X467" s="152"/>
      <c r="Y467" s="152"/>
      <c r="Z467" s="152"/>
      <c r="AA467" s="152"/>
      <c r="AB467" s="152"/>
      <c r="AC467" s="347"/>
      <c r="AD467" s="152"/>
      <c r="AE467" s="152"/>
      <c r="AF467" s="152"/>
      <c r="AG467" s="152"/>
      <c r="AH467" s="152"/>
      <c r="AI467" s="152"/>
      <c r="AJ467" s="347"/>
      <c r="AK467" s="152"/>
      <c r="AL467" s="152"/>
      <c r="AM467" s="295"/>
      <c r="AN467" s="228"/>
      <c r="AO467" s="228"/>
      <c r="AP467" s="228"/>
      <c r="AQ467" s="228"/>
      <c r="AR467" s="228"/>
      <c r="AS467" s="348"/>
      <c r="AT467" s="264">
        <f t="shared" si="363"/>
        <v>0</v>
      </c>
      <c r="AU467" s="259"/>
      <c r="AV467" s="265">
        <f t="shared" si="364"/>
        <v>0</v>
      </c>
      <c r="AX467" s="265">
        <f t="shared" si="368"/>
        <v>0</v>
      </c>
      <c r="AZ467" s="492">
        <f t="shared" si="365"/>
        <v>0</v>
      </c>
      <c r="BB467" s="492">
        <f t="shared" si="366"/>
        <v>0</v>
      </c>
      <c r="BD467" s="265">
        <f t="shared" si="369"/>
        <v>0</v>
      </c>
      <c r="BE467" s="105"/>
      <c r="BF467" s="105"/>
      <c r="BG467" s="105"/>
      <c r="BH467" s="105"/>
      <c r="BI467" s="105"/>
      <c r="BJ467" s="105"/>
    </row>
    <row r="468" spans="2:62" ht="20.100000000000001" hidden="1" customHeight="1" outlineLevel="1">
      <c r="B468" s="100"/>
      <c r="C468" s="908"/>
      <c r="D468" s="909"/>
      <c r="E468" s="909"/>
      <c r="F468" s="910"/>
      <c r="G468" s="890"/>
      <c r="H468" s="891"/>
      <c r="I468" s="152"/>
      <c r="J468" s="152"/>
      <c r="K468" s="152"/>
      <c r="L468" s="152"/>
      <c r="M468" s="152"/>
      <c r="N468" s="152"/>
      <c r="O468" s="152"/>
      <c r="P468" s="153"/>
      <c r="Q468" s="153"/>
      <c r="R468" s="156">
        <f t="shared" si="359"/>
        <v>0</v>
      </c>
      <c r="S468" s="156">
        <f t="shared" si="360"/>
        <v>0</v>
      </c>
      <c r="U468" s="157">
        <f t="shared" si="367"/>
        <v>0</v>
      </c>
      <c r="W468" s="152"/>
      <c r="X468" s="152"/>
      <c r="Y468" s="152"/>
      <c r="Z468" s="152"/>
      <c r="AA468" s="152"/>
      <c r="AB468" s="152"/>
      <c r="AC468" s="347"/>
      <c r="AD468" s="152"/>
      <c r="AE468" s="152"/>
      <c r="AF468" s="152"/>
      <c r="AG468" s="152"/>
      <c r="AH468" s="152"/>
      <c r="AI468" s="152"/>
      <c r="AJ468" s="347"/>
      <c r="AK468" s="152"/>
      <c r="AL468" s="152"/>
      <c r="AM468" s="295"/>
      <c r="AN468" s="228"/>
      <c r="AO468" s="228"/>
      <c r="AP468" s="228"/>
      <c r="AQ468" s="228"/>
      <c r="AR468" s="228"/>
      <c r="AS468" s="348"/>
      <c r="AT468" s="264">
        <f t="shared" si="363"/>
        <v>0</v>
      </c>
      <c r="AU468" s="259"/>
      <c r="AV468" s="265">
        <f t="shared" si="364"/>
        <v>0</v>
      </c>
      <c r="AX468" s="265">
        <f t="shared" si="368"/>
        <v>0</v>
      </c>
      <c r="AZ468" s="492">
        <f t="shared" si="365"/>
        <v>0</v>
      </c>
      <c r="BB468" s="492">
        <f t="shared" si="366"/>
        <v>0</v>
      </c>
      <c r="BD468" s="265">
        <f t="shared" si="369"/>
        <v>0</v>
      </c>
      <c r="BE468" s="105"/>
      <c r="BF468" s="105"/>
      <c r="BG468" s="105"/>
      <c r="BH468" s="105"/>
      <c r="BI468" s="105"/>
      <c r="BJ468" s="105"/>
    </row>
    <row r="469" spans="2:62" ht="20.100000000000001" hidden="1" customHeight="1" outlineLevel="1">
      <c r="B469" s="100"/>
      <c r="C469" s="908"/>
      <c r="D469" s="909"/>
      <c r="E469" s="909"/>
      <c r="F469" s="910"/>
      <c r="G469" s="890"/>
      <c r="H469" s="891"/>
      <c r="I469" s="152"/>
      <c r="J469" s="152"/>
      <c r="K469" s="152"/>
      <c r="L469" s="152"/>
      <c r="M469" s="152"/>
      <c r="N469" s="152"/>
      <c r="O469" s="152"/>
      <c r="P469" s="153"/>
      <c r="Q469" s="153"/>
      <c r="R469" s="156">
        <f t="shared" si="359"/>
        <v>0</v>
      </c>
      <c r="S469" s="156">
        <f t="shared" si="360"/>
        <v>0</v>
      </c>
      <c r="U469" s="157">
        <f t="shared" si="367"/>
        <v>0</v>
      </c>
      <c r="W469" s="152"/>
      <c r="X469" s="152"/>
      <c r="Y469" s="152"/>
      <c r="Z469" s="152"/>
      <c r="AA469" s="152"/>
      <c r="AB469" s="152"/>
      <c r="AC469" s="347"/>
      <c r="AD469" s="152"/>
      <c r="AE469" s="152"/>
      <c r="AF469" s="152"/>
      <c r="AG469" s="152"/>
      <c r="AH469" s="152"/>
      <c r="AI469" s="152"/>
      <c r="AJ469" s="347"/>
      <c r="AK469" s="152"/>
      <c r="AL469" s="152"/>
      <c r="AM469" s="295"/>
      <c r="AN469" s="228"/>
      <c r="AO469" s="228"/>
      <c r="AP469" s="228"/>
      <c r="AQ469" s="228"/>
      <c r="AR469" s="228"/>
      <c r="AS469" s="348"/>
      <c r="AT469" s="264">
        <f t="shared" si="363"/>
        <v>0</v>
      </c>
      <c r="AU469" s="259"/>
      <c r="AV469" s="265">
        <f t="shared" si="364"/>
        <v>0</v>
      </c>
      <c r="AX469" s="265">
        <f t="shared" si="368"/>
        <v>0</v>
      </c>
      <c r="AZ469" s="492">
        <f t="shared" si="365"/>
        <v>0</v>
      </c>
      <c r="BB469" s="492">
        <f t="shared" si="366"/>
        <v>0</v>
      </c>
      <c r="BD469" s="265">
        <f t="shared" si="369"/>
        <v>0</v>
      </c>
      <c r="BE469" s="105"/>
      <c r="BF469" s="105"/>
      <c r="BG469" s="105"/>
      <c r="BH469" s="105"/>
      <c r="BI469" s="105"/>
      <c r="BJ469" s="105"/>
    </row>
    <row r="470" spans="2:62" ht="9.9499999999999993" hidden="1" customHeight="1" outlineLevel="1">
      <c r="B470" s="101"/>
      <c r="C470" s="208"/>
      <c r="D470" s="208"/>
      <c r="E470" s="208"/>
      <c r="F470" s="208"/>
      <c r="G470" s="237"/>
      <c r="H470" s="207"/>
      <c r="I470" s="257"/>
      <c r="J470" s="257"/>
      <c r="K470" s="257"/>
      <c r="L470" s="257"/>
      <c r="M470" s="257"/>
      <c r="N470" s="257"/>
      <c r="O470" s="257"/>
      <c r="P470" s="256"/>
      <c r="Q470" s="102"/>
      <c r="R470" s="102"/>
      <c r="S470" s="102"/>
      <c r="U470" s="98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Z470" s="493"/>
      <c r="BE470" s="105"/>
      <c r="BF470" s="105"/>
      <c r="BG470" s="105"/>
      <c r="BH470" s="105"/>
      <c r="BI470" s="105"/>
      <c r="BJ470" s="105"/>
    </row>
    <row r="471" spans="2:62" ht="20.100000000000001" customHeight="1" collapsed="1">
      <c r="B471" s="8">
        <f>B454+1</f>
        <v>28</v>
      </c>
      <c r="C471" s="916"/>
      <c r="D471" s="917"/>
      <c r="E471" s="917"/>
      <c r="F471" s="918"/>
      <c r="G471" s="429"/>
      <c r="H471" s="206">
        <v>1</v>
      </c>
      <c r="I471" s="642">
        <f t="shared" ref="I471" si="370">$H471*SUM(I472:I486)</f>
        <v>0</v>
      </c>
      <c r="J471" s="643">
        <f t="shared" ref="J471:O471" si="371">$H471*SUM(J472:J486)</f>
        <v>0</v>
      </c>
      <c r="K471" s="644">
        <f t="shared" si="371"/>
        <v>0</v>
      </c>
      <c r="L471" s="645">
        <f t="shared" si="371"/>
        <v>0</v>
      </c>
      <c r="M471" s="645">
        <f t="shared" si="371"/>
        <v>0</v>
      </c>
      <c r="N471" s="644">
        <f t="shared" si="371"/>
        <v>0</v>
      </c>
      <c r="O471" s="642">
        <f t="shared" si="371"/>
        <v>0</v>
      </c>
      <c r="P471" s="209">
        <f t="shared" ref="P471:Q471" si="372">$H471*SUM(P472:P486)</f>
        <v>0</v>
      </c>
      <c r="Q471" s="210">
        <f t="shared" si="372"/>
        <v>0</v>
      </c>
      <c r="R471" s="136">
        <f t="shared" ref="R471:R486" si="373">P471*(1+Gewinn)*(1+SicherheitAngebot)</f>
        <v>0</v>
      </c>
      <c r="S471" s="137">
        <f t="shared" ref="S471:S486" si="374">Q471*(1+MGKZ)*(1+Gewinn)*(1+SicherheitAngebot)</f>
        <v>0</v>
      </c>
      <c r="U471" s="10">
        <f>I471*$I$7+J471*$J$7+K471*$K$7+L471*$L$7+M471*$M$7+N471*$N$7+O471*$O$7+R471+S471</f>
        <v>0</v>
      </c>
      <c r="W471" s="646">
        <f t="shared" ref="W471:AB471" si="375">$H471*SUM(W472:W486)</f>
        <v>0</v>
      </c>
      <c r="X471" s="647">
        <f t="shared" si="375"/>
        <v>0</v>
      </c>
      <c r="Y471" s="648">
        <f t="shared" si="375"/>
        <v>0</v>
      </c>
      <c r="Z471" s="649">
        <f t="shared" si="375"/>
        <v>0</v>
      </c>
      <c r="AA471" s="648">
        <f t="shared" si="375"/>
        <v>0</v>
      </c>
      <c r="AB471" s="646">
        <f t="shared" si="375"/>
        <v>0</v>
      </c>
      <c r="AC471" s="258"/>
      <c r="AD471" s="646">
        <f t="shared" ref="AD471:AM471" si="376">$H471*SUM(AD472:AD486)</f>
        <v>0</v>
      </c>
      <c r="AE471" s="647">
        <f t="shared" si="376"/>
        <v>0</v>
      </c>
      <c r="AF471" s="648">
        <f t="shared" si="376"/>
        <v>0</v>
      </c>
      <c r="AG471" s="649">
        <f t="shared" si="376"/>
        <v>0</v>
      </c>
      <c r="AH471" s="648">
        <f t="shared" si="376"/>
        <v>0</v>
      </c>
      <c r="AI471" s="646">
        <f t="shared" si="376"/>
        <v>0</v>
      </c>
      <c r="AJ471" s="258"/>
      <c r="AK471" s="653">
        <f t="shared" si="376"/>
        <v>0</v>
      </c>
      <c r="AL471" s="653">
        <f t="shared" si="376"/>
        <v>0</v>
      </c>
      <c r="AM471" s="653">
        <f t="shared" si="376"/>
        <v>0</v>
      </c>
      <c r="AN471" s="227">
        <f>$H471*SUM(AN472:AN486)*(1+Gewinn)*(1+SicherheitAngebot)</f>
        <v>0</v>
      </c>
      <c r="AO471" s="227">
        <f>$H471*SUM(AO472:AO486)*(1+Gewinn)*(1+SicherheitAngebot)</f>
        <v>0</v>
      </c>
      <c r="AP471" s="227">
        <f>$H471*SUM(AP472:AP486)*(1+Gewinn)*(1+SicherheitAngebot)</f>
        <v>0</v>
      </c>
      <c r="AQ471" s="227">
        <f>$H471*SUM(AQ472:AQ486)*(1+Gewinn)*(1+SicherheitAngebot)</f>
        <v>0</v>
      </c>
      <c r="AR471" s="227">
        <f>$H471*SUM(AR472:AR486)*(1+Gewinn)*(1+SicherheitAngebot)</f>
        <v>0</v>
      </c>
      <c r="AS471" s="262"/>
      <c r="AT471" s="263">
        <f t="shared" si="363"/>
        <v>0</v>
      </c>
      <c r="AU471" s="259"/>
      <c r="AV471" s="491">
        <f>AK471*$AK$7+AL471*$AL$7+AM471*$AM$7+SUM(AN471:AR471)+AT471/Zuschläge_IBN+AT471</f>
        <v>0</v>
      </c>
      <c r="AX471" s="685">
        <f>U471+AV471</f>
        <v>0</v>
      </c>
      <c r="AZ471" s="490">
        <f>IF(H471&gt;0,U471/(1+SicherheitAngebot)*(1+Sicherheit),0)</f>
        <v>0</v>
      </c>
      <c r="BB471" s="490">
        <f>IF(H471&gt;0,AV471/(1+SicherheitAngebot)*(1+Sicherheit),0)</f>
        <v>0</v>
      </c>
      <c r="BD471" s="490">
        <f>AZ471+BB471</f>
        <v>0</v>
      </c>
      <c r="BE471" s="105"/>
      <c r="BF471" s="105"/>
      <c r="BG471" s="105"/>
      <c r="BH471" s="105"/>
      <c r="BI471" s="105"/>
      <c r="BJ471" s="105"/>
    </row>
    <row r="472" spans="2:62" ht="20.100000000000001" hidden="1" customHeight="1" outlineLevel="1">
      <c r="B472" s="99"/>
      <c r="C472" s="908"/>
      <c r="D472" s="909"/>
      <c r="E472" s="909"/>
      <c r="F472" s="910"/>
      <c r="G472" s="890"/>
      <c r="H472" s="901"/>
      <c r="I472" s="152"/>
      <c r="J472" s="152"/>
      <c r="K472" s="152"/>
      <c r="L472" s="152"/>
      <c r="M472" s="152"/>
      <c r="N472" s="152"/>
      <c r="O472" s="152"/>
      <c r="P472" s="153"/>
      <c r="Q472" s="153"/>
      <c r="R472" s="156">
        <f t="shared" si="373"/>
        <v>0</v>
      </c>
      <c r="S472" s="156">
        <f t="shared" si="374"/>
        <v>0</v>
      </c>
      <c r="U472" s="157">
        <f>I472*$I$7+J472*$J$7+K472*$K$7+L472*$L$7+M472*$M$7+N472*$N$7+O472*$O$7+R472+S472</f>
        <v>0</v>
      </c>
      <c r="W472" s="152"/>
      <c r="X472" s="152"/>
      <c r="Y472" s="152"/>
      <c r="Z472" s="152"/>
      <c r="AA472" s="152"/>
      <c r="AB472" s="152"/>
      <c r="AC472" s="347"/>
      <c r="AD472" s="152"/>
      <c r="AE472" s="152"/>
      <c r="AF472" s="152"/>
      <c r="AG472" s="152"/>
      <c r="AH472" s="152"/>
      <c r="AI472" s="152"/>
      <c r="AJ472" s="347"/>
      <c r="AK472" s="152"/>
      <c r="AL472" s="152"/>
      <c r="AM472" s="295"/>
      <c r="AN472" s="228"/>
      <c r="AO472" s="228"/>
      <c r="AP472" s="228"/>
      <c r="AQ472" s="228"/>
      <c r="AR472" s="228"/>
      <c r="AS472" s="348"/>
      <c r="AT472" s="264">
        <f t="shared" si="363"/>
        <v>0</v>
      </c>
      <c r="AU472" s="259"/>
      <c r="AV472" s="265">
        <f t="shared" ref="AV472:AV486" si="377">AK472*$AK$7+AL472*$AL$7+AM472*$AM$7+SUM(AN472:AR472)*(1+Gewinn)*(1+SicherheitAngebot)+AT472/Zuschläge_IBN+AT472</f>
        <v>0</v>
      </c>
      <c r="AX472" s="265">
        <f>U472+AV472</f>
        <v>0</v>
      </c>
      <c r="AZ472" s="492">
        <f t="shared" ref="AZ472:AZ486" si="378">U472/(1+SicherheitAngebot)*(1+Sicherheit)</f>
        <v>0</v>
      </c>
      <c r="BB472" s="492">
        <f t="shared" ref="BB472:BB486" si="379">AV472/(1+SicherheitAngebot)*(1+Sicherheit)</f>
        <v>0</v>
      </c>
      <c r="BD472" s="265">
        <f>AZ472+BB472</f>
        <v>0</v>
      </c>
      <c r="BE472" s="105"/>
      <c r="BF472" s="105"/>
      <c r="BG472" s="105"/>
      <c r="BH472" s="105"/>
      <c r="BI472" s="105"/>
      <c r="BJ472" s="105"/>
    </row>
    <row r="473" spans="2:62" ht="20.100000000000001" hidden="1" customHeight="1" outlineLevel="1">
      <c r="B473" s="100"/>
      <c r="C473" s="908"/>
      <c r="D473" s="909"/>
      <c r="E473" s="909"/>
      <c r="F473" s="910"/>
      <c r="G473" s="890"/>
      <c r="H473" s="891"/>
      <c r="I473" s="152"/>
      <c r="J473" s="152"/>
      <c r="K473" s="152"/>
      <c r="L473" s="152"/>
      <c r="M473" s="152"/>
      <c r="N473" s="152"/>
      <c r="O473" s="152"/>
      <c r="P473" s="153"/>
      <c r="Q473" s="153"/>
      <c r="R473" s="156">
        <f t="shared" si="373"/>
        <v>0</v>
      </c>
      <c r="S473" s="156">
        <f t="shared" si="374"/>
        <v>0</v>
      </c>
      <c r="U473" s="157">
        <f t="shared" ref="U473:U486" si="380">I473*$I$7+J473*$J$7+K473*$K$7+L473*$L$7+M473*$M$7+N473*$N$7+O473*$O$7+R473+S473</f>
        <v>0</v>
      </c>
      <c r="W473" s="152"/>
      <c r="X473" s="152"/>
      <c r="Y473" s="152"/>
      <c r="Z473" s="152"/>
      <c r="AA473" s="152"/>
      <c r="AB473" s="152"/>
      <c r="AC473" s="347"/>
      <c r="AD473" s="152"/>
      <c r="AE473" s="152"/>
      <c r="AF473" s="152"/>
      <c r="AG473" s="152"/>
      <c r="AH473" s="152"/>
      <c r="AI473" s="152"/>
      <c r="AJ473" s="347"/>
      <c r="AK473" s="152"/>
      <c r="AL473" s="152"/>
      <c r="AM473" s="295"/>
      <c r="AN473" s="228"/>
      <c r="AO473" s="228"/>
      <c r="AP473" s="228"/>
      <c r="AQ473" s="228"/>
      <c r="AR473" s="228"/>
      <c r="AS473" s="348"/>
      <c r="AT473" s="264">
        <f t="shared" si="363"/>
        <v>0</v>
      </c>
      <c r="AU473" s="259"/>
      <c r="AV473" s="265">
        <f t="shared" si="377"/>
        <v>0</v>
      </c>
      <c r="AX473" s="265">
        <f t="shared" ref="AX473:AX486" si="381">U473+AV473</f>
        <v>0</v>
      </c>
      <c r="AZ473" s="492">
        <f t="shared" si="378"/>
        <v>0</v>
      </c>
      <c r="BB473" s="492">
        <f t="shared" si="379"/>
        <v>0</v>
      </c>
      <c r="BD473" s="265">
        <f t="shared" ref="BD473:BD486" si="382">AZ473+BB473</f>
        <v>0</v>
      </c>
      <c r="BE473" s="105"/>
      <c r="BF473" s="105"/>
      <c r="BG473" s="105"/>
      <c r="BH473" s="105"/>
      <c r="BI473" s="105"/>
      <c r="BJ473" s="105"/>
    </row>
    <row r="474" spans="2:62" ht="20.100000000000001" hidden="1" customHeight="1" outlineLevel="1">
      <c r="B474" s="100"/>
      <c r="C474" s="908"/>
      <c r="D474" s="909"/>
      <c r="E474" s="909"/>
      <c r="F474" s="910"/>
      <c r="G474" s="890"/>
      <c r="H474" s="891"/>
      <c r="I474" s="152"/>
      <c r="J474" s="152"/>
      <c r="K474" s="152"/>
      <c r="L474" s="152"/>
      <c r="M474" s="152"/>
      <c r="N474" s="152"/>
      <c r="O474" s="152"/>
      <c r="P474" s="153"/>
      <c r="Q474" s="153"/>
      <c r="R474" s="156">
        <f t="shared" si="373"/>
        <v>0</v>
      </c>
      <c r="S474" s="156">
        <f t="shared" si="374"/>
        <v>0</v>
      </c>
      <c r="U474" s="157">
        <f t="shared" si="380"/>
        <v>0</v>
      </c>
      <c r="W474" s="152"/>
      <c r="X474" s="152"/>
      <c r="Y474" s="152"/>
      <c r="Z474" s="152"/>
      <c r="AA474" s="152"/>
      <c r="AB474" s="152"/>
      <c r="AC474" s="347"/>
      <c r="AD474" s="152"/>
      <c r="AE474" s="152"/>
      <c r="AF474" s="152"/>
      <c r="AG474" s="152"/>
      <c r="AH474" s="152"/>
      <c r="AI474" s="152"/>
      <c r="AJ474" s="347"/>
      <c r="AK474" s="152"/>
      <c r="AL474" s="152"/>
      <c r="AM474" s="295"/>
      <c r="AN474" s="228"/>
      <c r="AO474" s="228"/>
      <c r="AP474" s="228"/>
      <c r="AQ474" s="228"/>
      <c r="AR474" s="228"/>
      <c r="AS474" s="348"/>
      <c r="AT474" s="264">
        <f t="shared" si="363"/>
        <v>0</v>
      </c>
      <c r="AU474" s="259"/>
      <c r="AV474" s="265">
        <f t="shared" si="377"/>
        <v>0</v>
      </c>
      <c r="AX474" s="265">
        <f t="shared" si="381"/>
        <v>0</v>
      </c>
      <c r="AZ474" s="492">
        <f t="shared" si="378"/>
        <v>0</v>
      </c>
      <c r="BB474" s="492">
        <f t="shared" si="379"/>
        <v>0</v>
      </c>
      <c r="BD474" s="265">
        <f t="shared" si="382"/>
        <v>0</v>
      </c>
      <c r="BE474" s="105"/>
      <c r="BF474" s="105"/>
      <c r="BG474" s="105"/>
      <c r="BH474" s="105"/>
      <c r="BI474" s="105"/>
      <c r="BJ474" s="105"/>
    </row>
    <row r="475" spans="2:62" ht="20.100000000000001" hidden="1" customHeight="1" outlineLevel="1">
      <c r="B475" s="100"/>
      <c r="C475" s="908"/>
      <c r="D475" s="909"/>
      <c r="E475" s="909"/>
      <c r="F475" s="910"/>
      <c r="G475" s="890"/>
      <c r="H475" s="891"/>
      <c r="I475" s="152"/>
      <c r="J475" s="152"/>
      <c r="K475" s="152"/>
      <c r="L475" s="152"/>
      <c r="M475" s="152"/>
      <c r="N475" s="152"/>
      <c r="O475" s="152"/>
      <c r="P475" s="153"/>
      <c r="Q475" s="153"/>
      <c r="R475" s="156">
        <f t="shared" si="373"/>
        <v>0</v>
      </c>
      <c r="S475" s="156">
        <f t="shared" si="374"/>
        <v>0</v>
      </c>
      <c r="U475" s="157">
        <f t="shared" si="380"/>
        <v>0</v>
      </c>
      <c r="W475" s="152"/>
      <c r="X475" s="152"/>
      <c r="Y475" s="152"/>
      <c r="Z475" s="152"/>
      <c r="AA475" s="152"/>
      <c r="AB475" s="152"/>
      <c r="AC475" s="347"/>
      <c r="AD475" s="152"/>
      <c r="AE475" s="152"/>
      <c r="AF475" s="152"/>
      <c r="AG475" s="152"/>
      <c r="AH475" s="152"/>
      <c r="AI475" s="152"/>
      <c r="AJ475" s="347"/>
      <c r="AK475" s="152"/>
      <c r="AL475" s="152"/>
      <c r="AM475" s="295"/>
      <c r="AN475" s="228"/>
      <c r="AO475" s="228"/>
      <c r="AP475" s="228"/>
      <c r="AQ475" s="228"/>
      <c r="AR475" s="228"/>
      <c r="AS475" s="348"/>
      <c r="AT475" s="264">
        <f t="shared" si="363"/>
        <v>0</v>
      </c>
      <c r="AU475" s="259"/>
      <c r="AV475" s="265">
        <f t="shared" si="377"/>
        <v>0</v>
      </c>
      <c r="AX475" s="265">
        <f t="shared" si="381"/>
        <v>0</v>
      </c>
      <c r="AZ475" s="492">
        <f t="shared" si="378"/>
        <v>0</v>
      </c>
      <c r="BB475" s="492">
        <f t="shared" si="379"/>
        <v>0</v>
      </c>
      <c r="BD475" s="265">
        <f t="shared" si="382"/>
        <v>0</v>
      </c>
      <c r="BE475" s="105"/>
      <c r="BF475" s="105"/>
      <c r="BG475" s="105"/>
      <c r="BH475" s="105"/>
      <c r="BI475" s="105"/>
      <c r="BJ475" s="105"/>
    </row>
    <row r="476" spans="2:62" ht="20.100000000000001" hidden="1" customHeight="1" outlineLevel="1">
      <c r="B476" s="100"/>
      <c r="C476" s="908"/>
      <c r="D476" s="909"/>
      <c r="E476" s="909"/>
      <c r="F476" s="910"/>
      <c r="G476" s="890"/>
      <c r="H476" s="891"/>
      <c r="I476" s="152"/>
      <c r="J476" s="152"/>
      <c r="K476" s="152"/>
      <c r="L476" s="152"/>
      <c r="M476" s="152"/>
      <c r="N476" s="152"/>
      <c r="O476" s="152"/>
      <c r="P476" s="153"/>
      <c r="Q476" s="153"/>
      <c r="R476" s="156">
        <f t="shared" si="373"/>
        <v>0</v>
      </c>
      <c r="S476" s="156">
        <f t="shared" si="374"/>
        <v>0</v>
      </c>
      <c r="U476" s="157">
        <f t="shared" si="380"/>
        <v>0</v>
      </c>
      <c r="W476" s="152"/>
      <c r="X476" s="152"/>
      <c r="Y476" s="152"/>
      <c r="Z476" s="152"/>
      <c r="AA476" s="152"/>
      <c r="AB476" s="152"/>
      <c r="AC476" s="347"/>
      <c r="AD476" s="152"/>
      <c r="AE476" s="152"/>
      <c r="AF476" s="152"/>
      <c r="AG476" s="152"/>
      <c r="AH476" s="152"/>
      <c r="AI476" s="152"/>
      <c r="AJ476" s="347"/>
      <c r="AK476" s="152"/>
      <c r="AL476" s="152"/>
      <c r="AM476" s="295"/>
      <c r="AN476" s="228"/>
      <c r="AO476" s="228"/>
      <c r="AP476" s="228"/>
      <c r="AQ476" s="228"/>
      <c r="AR476" s="228"/>
      <c r="AS476" s="348"/>
      <c r="AT476" s="264">
        <f t="shared" si="363"/>
        <v>0</v>
      </c>
      <c r="AU476" s="259"/>
      <c r="AV476" s="265">
        <f t="shared" si="377"/>
        <v>0</v>
      </c>
      <c r="AX476" s="265">
        <f t="shared" si="381"/>
        <v>0</v>
      </c>
      <c r="AZ476" s="492">
        <f t="shared" si="378"/>
        <v>0</v>
      </c>
      <c r="BB476" s="492">
        <f t="shared" si="379"/>
        <v>0</v>
      </c>
      <c r="BD476" s="265">
        <f t="shared" si="382"/>
        <v>0</v>
      </c>
      <c r="BE476" s="105"/>
      <c r="BF476" s="105"/>
      <c r="BG476" s="105"/>
      <c r="BH476" s="105"/>
      <c r="BI476" s="105"/>
      <c r="BJ476" s="105"/>
    </row>
    <row r="477" spans="2:62" ht="20.100000000000001" hidden="1" customHeight="1" outlineLevel="1">
      <c r="B477" s="100"/>
      <c r="C477" s="908"/>
      <c r="D477" s="909"/>
      <c r="E477" s="909"/>
      <c r="F477" s="910"/>
      <c r="G477" s="890"/>
      <c r="H477" s="891"/>
      <c r="I477" s="152"/>
      <c r="J477" s="152"/>
      <c r="K477" s="152"/>
      <c r="L477" s="152"/>
      <c r="M477" s="152"/>
      <c r="N477" s="152"/>
      <c r="O477" s="152"/>
      <c r="P477" s="153"/>
      <c r="Q477" s="153"/>
      <c r="R477" s="156">
        <f t="shared" si="373"/>
        <v>0</v>
      </c>
      <c r="S477" s="156">
        <f t="shared" si="374"/>
        <v>0</v>
      </c>
      <c r="U477" s="157">
        <f t="shared" si="380"/>
        <v>0</v>
      </c>
      <c r="W477" s="152"/>
      <c r="X477" s="152"/>
      <c r="Y477" s="152"/>
      <c r="Z477" s="152"/>
      <c r="AA477" s="152"/>
      <c r="AB477" s="152"/>
      <c r="AC477" s="347"/>
      <c r="AD477" s="152"/>
      <c r="AE477" s="152"/>
      <c r="AF477" s="152"/>
      <c r="AG477" s="152"/>
      <c r="AH477" s="152"/>
      <c r="AI477" s="152"/>
      <c r="AJ477" s="347"/>
      <c r="AK477" s="152"/>
      <c r="AL477" s="152"/>
      <c r="AM477" s="295"/>
      <c r="AN477" s="228"/>
      <c r="AO477" s="228"/>
      <c r="AP477" s="228"/>
      <c r="AQ477" s="228"/>
      <c r="AR477" s="228"/>
      <c r="AS477" s="348"/>
      <c r="AT477" s="264">
        <f t="shared" si="363"/>
        <v>0</v>
      </c>
      <c r="AU477" s="259"/>
      <c r="AV477" s="265">
        <f t="shared" si="377"/>
        <v>0</v>
      </c>
      <c r="AX477" s="265">
        <f t="shared" si="381"/>
        <v>0</v>
      </c>
      <c r="AZ477" s="492">
        <f t="shared" si="378"/>
        <v>0</v>
      </c>
      <c r="BB477" s="492">
        <f t="shared" si="379"/>
        <v>0</v>
      </c>
      <c r="BD477" s="265">
        <f t="shared" si="382"/>
        <v>0</v>
      </c>
      <c r="BE477" s="105"/>
      <c r="BF477" s="105"/>
      <c r="BG477" s="105"/>
      <c r="BH477" s="105"/>
      <c r="BI477" s="105"/>
      <c r="BJ477" s="105"/>
    </row>
    <row r="478" spans="2:62" ht="20.100000000000001" hidden="1" customHeight="1" outlineLevel="1">
      <c r="B478" s="100"/>
      <c r="C478" s="908"/>
      <c r="D478" s="909"/>
      <c r="E478" s="909"/>
      <c r="F478" s="910"/>
      <c r="G478" s="890"/>
      <c r="H478" s="891"/>
      <c r="I478" s="152"/>
      <c r="J478" s="152"/>
      <c r="K478" s="152"/>
      <c r="L478" s="152"/>
      <c r="M478" s="152"/>
      <c r="N478" s="152"/>
      <c r="O478" s="152"/>
      <c r="P478" s="153"/>
      <c r="Q478" s="153"/>
      <c r="R478" s="156">
        <f t="shared" si="373"/>
        <v>0</v>
      </c>
      <c r="S478" s="156">
        <f t="shared" si="374"/>
        <v>0</v>
      </c>
      <c r="U478" s="157">
        <f t="shared" si="380"/>
        <v>0</v>
      </c>
      <c r="W478" s="152"/>
      <c r="X478" s="152"/>
      <c r="Y478" s="152"/>
      <c r="Z478" s="152"/>
      <c r="AA478" s="152"/>
      <c r="AB478" s="152"/>
      <c r="AC478" s="347"/>
      <c r="AD478" s="152"/>
      <c r="AE478" s="152"/>
      <c r="AF478" s="152"/>
      <c r="AG478" s="152"/>
      <c r="AH478" s="152"/>
      <c r="AI478" s="152"/>
      <c r="AJ478" s="347"/>
      <c r="AK478" s="152"/>
      <c r="AL478" s="152"/>
      <c r="AM478" s="295"/>
      <c r="AN478" s="228"/>
      <c r="AO478" s="228"/>
      <c r="AP478" s="228"/>
      <c r="AQ478" s="228"/>
      <c r="AR478" s="228"/>
      <c r="AS478" s="348"/>
      <c r="AT478" s="264">
        <f t="shared" si="363"/>
        <v>0</v>
      </c>
      <c r="AU478" s="259"/>
      <c r="AV478" s="265">
        <f t="shared" si="377"/>
        <v>0</v>
      </c>
      <c r="AX478" s="265">
        <f t="shared" si="381"/>
        <v>0</v>
      </c>
      <c r="AZ478" s="492">
        <f t="shared" si="378"/>
        <v>0</v>
      </c>
      <c r="BB478" s="492">
        <f t="shared" si="379"/>
        <v>0</v>
      </c>
      <c r="BD478" s="265">
        <f t="shared" si="382"/>
        <v>0</v>
      </c>
      <c r="BE478" s="105"/>
      <c r="BF478" s="105"/>
      <c r="BG478" s="105"/>
      <c r="BH478" s="105"/>
      <c r="BI478" s="105"/>
      <c r="BJ478" s="105"/>
    </row>
    <row r="479" spans="2:62" ht="20.100000000000001" hidden="1" customHeight="1" outlineLevel="1">
      <c r="B479" s="100"/>
      <c r="C479" s="908"/>
      <c r="D479" s="909"/>
      <c r="E479" s="909"/>
      <c r="F479" s="910"/>
      <c r="G479" s="890"/>
      <c r="H479" s="891"/>
      <c r="I479" s="152"/>
      <c r="J479" s="152"/>
      <c r="K479" s="152"/>
      <c r="L479" s="152"/>
      <c r="M479" s="152"/>
      <c r="N479" s="152"/>
      <c r="O479" s="152"/>
      <c r="P479" s="153"/>
      <c r="Q479" s="153"/>
      <c r="R479" s="156">
        <f t="shared" si="373"/>
        <v>0</v>
      </c>
      <c r="S479" s="156">
        <f t="shared" si="374"/>
        <v>0</v>
      </c>
      <c r="U479" s="157">
        <f t="shared" si="380"/>
        <v>0</v>
      </c>
      <c r="W479" s="152"/>
      <c r="X479" s="152"/>
      <c r="Y479" s="152"/>
      <c r="Z479" s="152"/>
      <c r="AA479" s="152"/>
      <c r="AB479" s="152"/>
      <c r="AC479" s="347"/>
      <c r="AD479" s="152"/>
      <c r="AE479" s="152"/>
      <c r="AF479" s="152"/>
      <c r="AG479" s="152"/>
      <c r="AH479" s="152"/>
      <c r="AI479" s="152"/>
      <c r="AJ479" s="347"/>
      <c r="AK479" s="152"/>
      <c r="AL479" s="152"/>
      <c r="AM479" s="295"/>
      <c r="AN479" s="228"/>
      <c r="AO479" s="228"/>
      <c r="AP479" s="228"/>
      <c r="AQ479" s="228"/>
      <c r="AR479" s="228"/>
      <c r="AS479" s="348"/>
      <c r="AT479" s="264">
        <f t="shared" si="363"/>
        <v>0</v>
      </c>
      <c r="AU479" s="259"/>
      <c r="AV479" s="265">
        <f t="shared" si="377"/>
        <v>0</v>
      </c>
      <c r="AX479" s="265">
        <f t="shared" si="381"/>
        <v>0</v>
      </c>
      <c r="AZ479" s="492">
        <f t="shared" si="378"/>
        <v>0</v>
      </c>
      <c r="BB479" s="492">
        <f t="shared" si="379"/>
        <v>0</v>
      </c>
      <c r="BD479" s="265">
        <f t="shared" si="382"/>
        <v>0</v>
      </c>
      <c r="BE479" s="105"/>
      <c r="BF479" s="105"/>
      <c r="BG479" s="105"/>
      <c r="BH479" s="105"/>
      <c r="BI479" s="105"/>
      <c r="BJ479" s="105"/>
    </row>
    <row r="480" spans="2:62" ht="20.100000000000001" hidden="1" customHeight="1" outlineLevel="1">
      <c r="B480" s="100"/>
      <c r="C480" s="908"/>
      <c r="D480" s="909"/>
      <c r="E480" s="909"/>
      <c r="F480" s="910"/>
      <c r="G480" s="890"/>
      <c r="H480" s="891"/>
      <c r="I480" s="152"/>
      <c r="J480" s="152"/>
      <c r="K480" s="152"/>
      <c r="L480" s="152"/>
      <c r="M480" s="152"/>
      <c r="N480" s="152"/>
      <c r="O480" s="152"/>
      <c r="P480" s="153"/>
      <c r="Q480" s="153"/>
      <c r="R480" s="156">
        <f t="shared" si="373"/>
        <v>0</v>
      </c>
      <c r="S480" s="156">
        <f t="shared" si="374"/>
        <v>0</v>
      </c>
      <c r="U480" s="157">
        <f t="shared" si="380"/>
        <v>0</v>
      </c>
      <c r="W480" s="152"/>
      <c r="X480" s="152"/>
      <c r="Y480" s="152"/>
      <c r="Z480" s="152"/>
      <c r="AA480" s="152"/>
      <c r="AB480" s="152"/>
      <c r="AC480" s="347"/>
      <c r="AD480" s="152"/>
      <c r="AE480" s="152"/>
      <c r="AF480" s="152"/>
      <c r="AG480" s="152"/>
      <c r="AH480" s="152"/>
      <c r="AI480" s="152"/>
      <c r="AJ480" s="347"/>
      <c r="AK480" s="152"/>
      <c r="AL480" s="152"/>
      <c r="AM480" s="295"/>
      <c r="AN480" s="228"/>
      <c r="AO480" s="228"/>
      <c r="AP480" s="228"/>
      <c r="AQ480" s="228"/>
      <c r="AR480" s="228"/>
      <c r="AS480" s="348"/>
      <c r="AT480" s="264">
        <f t="shared" si="363"/>
        <v>0</v>
      </c>
      <c r="AU480" s="259"/>
      <c r="AV480" s="265">
        <f t="shared" si="377"/>
        <v>0</v>
      </c>
      <c r="AX480" s="265">
        <f t="shared" si="381"/>
        <v>0</v>
      </c>
      <c r="AZ480" s="492">
        <f t="shared" si="378"/>
        <v>0</v>
      </c>
      <c r="BB480" s="492">
        <f t="shared" si="379"/>
        <v>0</v>
      </c>
      <c r="BD480" s="265">
        <f t="shared" si="382"/>
        <v>0</v>
      </c>
      <c r="BE480" s="105"/>
      <c r="BF480" s="105"/>
      <c r="BG480" s="105"/>
      <c r="BH480" s="105"/>
      <c r="BI480" s="105"/>
      <c r="BJ480" s="105"/>
    </row>
    <row r="481" spans="2:62" ht="20.100000000000001" hidden="1" customHeight="1" outlineLevel="1">
      <c r="B481" s="100"/>
      <c r="C481" s="908"/>
      <c r="D481" s="909"/>
      <c r="E481" s="909"/>
      <c r="F481" s="910"/>
      <c r="G481" s="890"/>
      <c r="H481" s="891"/>
      <c r="I481" s="152"/>
      <c r="J481" s="152"/>
      <c r="K481" s="152"/>
      <c r="L481" s="152"/>
      <c r="M481" s="152"/>
      <c r="N481" s="152"/>
      <c r="O481" s="152"/>
      <c r="P481" s="153"/>
      <c r="Q481" s="153"/>
      <c r="R481" s="156">
        <f t="shared" si="373"/>
        <v>0</v>
      </c>
      <c r="S481" s="156">
        <f t="shared" si="374"/>
        <v>0</v>
      </c>
      <c r="U481" s="157">
        <f t="shared" si="380"/>
        <v>0</v>
      </c>
      <c r="W481" s="152"/>
      <c r="X481" s="152"/>
      <c r="Y481" s="152"/>
      <c r="Z481" s="152"/>
      <c r="AA481" s="152"/>
      <c r="AB481" s="152"/>
      <c r="AC481" s="347"/>
      <c r="AD481" s="152"/>
      <c r="AE481" s="152"/>
      <c r="AF481" s="152"/>
      <c r="AG481" s="152"/>
      <c r="AH481" s="152"/>
      <c r="AI481" s="152"/>
      <c r="AJ481" s="347"/>
      <c r="AK481" s="152"/>
      <c r="AL481" s="152"/>
      <c r="AM481" s="295"/>
      <c r="AN481" s="228"/>
      <c r="AO481" s="228"/>
      <c r="AP481" s="228"/>
      <c r="AQ481" s="228"/>
      <c r="AR481" s="228"/>
      <c r="AS481" s="348"/>
      <c r="AT481" s="264">
        <f t="shared" si="363"/>
        <v>0</v>
      </c>
      <c r="AU481" s="259"/>
      <c r="AV481" s="265">
        <f t="shared" si="377"/>
        <v>0</v>
      </c>
      <c r="AX481" s="265">
        <f t="shared" si="381"/>
        <v>0</v>
      </c>
      <c r="AZ481" s="492">
        <f t="shared" si="378"/>
        <v>0</v>
      </c>
      <c r="BB481" s="492">
        <f t="shared" si="379"/>
        <v>0</v>
      </c>
      <c r="BD481" s="265">
        <f t="shared" si="382"/>
        <v>0</v>
      </c>
      <c r="BE481" s="105"/>
      <c r="BF481" s="105"/>
      <c r="BG481" s="105"/>
      <c r="BH481" s="105"/>
      <c r="BI481" s="105"/>
      <c r="BJ481" s="105"/>
    </row>
    <row r="482" spans="2:62" ht="20.100000000000001" hidden="1" customHeight="1" outlineLevel="1">
      <c r="B482" s="100"/>
      <c r="C482" s="908"/>
      <c r="D482" s="909"/>
      <c r="E482" s="909"/>
      <c r="F482" s="910"/>
      <c r="G482" s="890"/>
      <c r="H482" s="891"/>
      <c r="I482" s="152"/>
      <c r="J482" s="152"/>
      <c r="K482" s="152"/>
      <c r="L482" s="152"/>
      <c r="M482" s="152"/>
      <c r="N482" s="152"/>
      <c r="O482" s="152"/>
      <c r="P482" s="153"/>
      <c r="Q482" s="153"/>
      <c r="R482" s="156">
        <f t="shared" si="373"/>
        <v>0</v>
      </c>
      <c r="S482" s="156">
        <f t="shared" si="374"/>
        <v>0</v>
      </c>
      <c r="U482" s="157">
        <f t="shared" si="380"/>
        <v>0</v>
      </c>
      <c r="W482" s="152"/>
      <c r="X482" s="152"/>
      <c r="Y482" s="152"/>
      <c r="Z482" s="152"/>
      <c r="AA482" s="152"/>
      <c r="AB482" s="152"/>
      <c r="AC482" s="347"/>
      <c r="AD482" s="152"/>
      <c r="AE482" s="152"/>
      <c r="AF482" s="152"/>
      <c r="AG482" s="152"/>
      <c r="AH482" s="152"/>
      <c r="AI482" s="152"/>
      <c r="AJ482" s="347"/>
      <c r="AK482" s="152"/>
      <c r="AL482" s="152"/>
      <c r="AM482" s="295"/>
      <c r="AN482" s="228"/>
      <c r="AO482" s="228"/>
      <c r="AP482" s="228"/>
      <c r="AQ482" s="228"/>
      <c r="AR482" s="228"/>
      <c r="AS482" s="348"/>
      <c r="AT482" s="264">
        <f t="shared" si="363"/>
        <v>0</v>
      </c>
      <c r="AU482" s="259"/>
      <c r="AV482" s="265">
        <f t="shared" si="377"/>
        <v>0</v>
      </c>
      <c r="AX482" s="265">
        <f t="shared" si="381"/>
        <v>0</v>
      </c>
      <c r="AZ482" s="492">
        <f t="shared" si="378"/>
        <v>0</v>
      </c>
      <c r="BB482" s="492">
        <f t="shared" si="379"/>
        <v>0</v>
      </c>
      <c r="BD482" s="265">
        <f t="shared" si="382"/>
        <v>0</v>
      </c>
      <c r="BE482" s="105"/>
      <c r="BF482" s="105"/>
      <c r="BG482" s="105"/>
      <c r="BH482" s="105"/>
      <c r="BI482" s="105"/>
      <c r="BJ482" s="105"/>
    </row>
    <row r="483" spans="2:62" ht="20.100000000000001" hidden="1" customHeight="1" outlineLevel="1">
      <c r="B483" s="100"/>
      <c r="C483" s="908"/>
      <c r="D483" s="909"/>
      <c r="E483" s="909"/>
      <c r="F483" s="910"/>
      <c r="G483" s="890"/>
      <c r="H483" s="891"/>
      <c r="I483" s="152"/>
      <c r="J483" s="152"/>
      <c r="K483" s="152"/>
      <c r="L483" s="152"/>
      <c r="M483" s="152"/>
      <c r="N483" s="152"/>
      <c r="O483" s="152"/>
      <c r="P483" s="153"/>
      <c r="Q483" s="153"/>
      <c r="R483" s="156">
        <f t="shared" si="373"/>
        <v>0</v>
      </c>
      <c r="S483" s="156">
        <f t="shared" si="374"/>
        <v>0</v>
      </c>
      <c r="U483" s="157">
        <f t="shared" si="380"/>
        <v>0</v>
      </c>
      <c r="W483" s="152"/>
      <c r="X483" s="152"/>
      <c r="Y483" s="152"/>
      <c r="Z483" s="152"/>
      <c r="AA483" s="152"/>
      <c r="AB483" s="152"/>
      <c r="AC483" s="347"/>
      <c r="AD483" s="152"/>
      <c r="AE483" s="152"/>
      <c r="AF483" s="152"/>
      <c r="AG483" s="152"/>
      <c r="AH483" s="152"/>
      <c r="AI483" s="152"/>
      <c r="AJ483" s="347"/>
      <c r="AK483" s="152"/>
      <c r="AL483" s="152"/>
      <c r="AM483" s="295"/>
      <c r="AN483" s="228"/>
      <c r="AO483" s="228"/>
      <c r="AP483" s="228"/>
      <c r="AQ483" s="228"/>
      <c r="AR483" s="228"/>
      <c r="AS483" s="348"/>
      <c r="AT483" s="264">
        <f t="shared" si="363"/>
        <v>0</v>
      </c>
      <c r="AU483" s="259"/>
      <c r="AV483" s="265">
        <f t="shared" si="377"/>
        <v>0</v>
      </c>
      <c r="AX483" s="265">
        <f t="shared" si="381"/>
        <v>0</v>
      </c>
      <c r="AZ483" s="492">
        <f t="shared" si="378"/>
        <v>0</v>
      </c>
      <c r="BB483" s="492">
        <f t="shared" si="379"/>
        <v>0</v>
      </c>
      <c r="BD483" s="265">
        <f t="shared" si="382"/>
        <v>0</v>
      </c>
      <c r="BE483" s="105"/>
      <c r="BF483" s="105"/>
      <c r="BG483" s="105"/>
      <c r="BH483" s="105"/>
      <c r="BI483" s="105"/>
      <c r="BJ483" s="105"/>
    </row>
    <row r="484" spans="2:62" ht="20.100000000000001" hidden="1" customHeight="1" outlineLevel="1">
      <c r="B484" s="100"/>
      <c r="C484" s="908"/>
      <c r="D484" s="909"/>
      <c r="E484" s="909"/>
      <c r="F484" s="910"/>
      <c r="G484" s="890"/>
      <c r="H484" s="891"/>
      <c r="I484" s="152"/>
      <c r="J484" s="152"/>
      <c r="K484" s="152"/>
      <c r="L484" s="152"/>
      <c r="M484" s="152"/>
      <c r="N484" s="152"/>
      <c r="O484" s="152"/>
      <c r="P484" s="153"/>
      <c r="Q484" s="153"/>
      <c r="R484" s="156">
        <f t="shared" si="373"/>
        <v>0</v>
      </c>
      <c r="S484" s="156">
        <f t="shared" si="374"/>
        <v>0</v>
      </c>
      <c r="U484" s="157">
        <f t="shared" si="380"/>
        <v>0</v>
      </c>
      <c r="W484" s="152"/>
      <c r="X484" s="152"/>
      <c r="Y484" s="152"/>
      <c r="Z484" s="152"/>
      <c r="AA484" s="152"/>
      <c r="AB484" s="152"/>
      <c r="AC484" s="347"/>
      <c r="AD484" s="152"/>
      <c r="AE484" s="152"/>
      <c r="AF484" s="152"/>
      <c r="AG484" s="152"/>
      <c r="AH484" s="152"/>
      <c r="AI484" s="152"/>
      <c r="AJ484" s="347"/>
      <c r="AK484" s="152"/>
      <c r="AL484" s="152"/>
      <c r="AM484" s="295"/>
      <c r="AN484" s="228"/>
      <c r="AO484" s="228"/>
      <c r="AP484" s="228"/>
      <c r="AQ484" s="228"/>
      <c r="AR484" s="228"/>
      <c r="AS484" s="348"/>
      <c r="AT484" s="264">
        <f t="shared" si="363"/>
        <v>0</v>
      </c>
      <c r="AU484" s="259"/>
      <c r="AV484" s="265">
        <f t="shared" si="377"/>
        <v>0</v>
      </c>
      <c r="AX484" s="265">
        <f t="shared" si="381"/>
        <v>0</v>
      </c>
      <c r="AZ484" s="492">
        <f t="shared" si="378"/>
        <v>0</v>
      </c>
      <c r="BB484" s="492">
        <f t="shared" si="379"/>
        <v>0</v>
      </c>
      <c r="BD484" s="265">
        <f t="shared" si="382"/>
        <v>0</v>
      </c>
      <c r="BE484" s="105"/>
      <c r="BF484" s="105"/>
      <c r="BG484" s="105"/>
      <c r="BH484" s="105"/>
      <c r="BI484" s="105"/>
      <c r="BJ484" s="105"/>
    </row>
    <row r="485" spans="2:62" ht="20.100000000000001" hidden="1" customHeight="1" outlineLevel="1">
      <c r="B485" s="100"/>
      <c r="C485" s="908"/>
      <c r="D485" s="909"/>
      <c r="E485" s="909"/>
      <c r="F485" s="910"/>
      <c r="G485" s="890"/>
      <c r="H485" s="891"/>
      <c r="I485" s="152"/>
      <c r="J485" s="152"/>
      <c r="K485" s="152"/>
      <c r="L485" s="152"/>
      <c r="M485" s="152"/>
      <c r="N485" s="152"/>
      <c r="O485" s="152"/>
      <c r="P485" s="153"/>
      <c r="Q485" s="153"/>
      <c r="R485" s="156">
        <f t="shared" si="373"/>
        <v>0</v>
      </c>
      <c r="S485" s="156">
        <f t="shared" si="374"/>
        <v>0</v>
      </c>
      <c r="U485" s="157">
        <f t="shared" si="380"/>
        <v>0</v>
      </c>
      <c r="W485" s="152"/>
      <c r="X485" s="152"/>
      <c r="Y485" s="152"/>
      <c r="Z485" s="152"/>
      <c r="AA485" s="152"/>
      <c r="AB485" s="152"/>
      <c r="AC485" s="347"/>
      <c r="AD485" s="152"/>
      <c r="AE485" s="152"/>
      <c r="AF485" s="152"/>
      <c r="AG485" s="152"/>
      <c r="AH485" s="152"/>
      <c r="AI485" s="152"/>
      <c r="AJ485" s="347"/>
      <c r="AK485" s="152"/>
      <c r="AL485" s="152"/>
      <c r="AM485" s="295"/>
      <c r="AN485" s="228"/>
      <c r="AO485" s="228"/>
      <c r="AP485" s="228"/>
      <c r="AQ485" s="228"/>
      <c r="AR485" s="228"/>
      <c r="AS485" s="348"/>
      <c r="AT485" s="264">
        <f t="shared" si="363"/>
        <v>0</v>
      </c>
      <c r="AU485" s="259"/>
      <c r="AV485" s="265">
        <f t="shared" si="377"/>
        <v>0</v>
      </c>
      <c r="AX485" s="265">
        <f t="shared" si="381"/>
        <v>0</v>
      </c>
      <c r="AZ485" s="492">
        <f t="shared" si="378"/>
        <v>0</v>
      </c>
      <c r="BB485" s="492">
        <f t="shared" si="379"/>
        <v>0</v>
      </c>
      <c r="BD485" s="265">
        <f t="shared" si="382"/>
        <v>0</v>
      </c>
      <c r="BE485" s="105"/>
      <c r="BF485" s="105"/>
      <c r="BG485" s="105"/>
      <c r="BH485" s="105"/>
      <c r="BI485" s="105"/>
      <c r="BJ485" s="105"/>
    </row>
    <row r="486" spans="2:62" ht="20.100000000000001" hidden="1" customHeight="1" outlineLevel="1">
      <c r="B486" s="100"/>
      <c r="C486" s="908"/>
      <c r="D486" s="909"/>
      <c r="E486" s="909"/>
      <c r="F486" s="910"/>
      <c r="G486" s="890"/>
      <c r="H486" s="891"/>
      <c r="I486" s="152"/>
      <c r="J486" s="152"/>
      <c r="K486" s="152"/>
      <c r="L486" s="152"/>
      <c r="M486" s="152"/>
      <c r="N486" s="152"/>
      <c r="O486" s="152"/>
      <c r="P486" s="153"/>
      <c r="Q486" s="153"/>
      <c r="R486" s="156">
        <f t="shared" si="373"/>
        <v>0</v>
      </c>
      <c r="S486" s="156">
        <f t="shared" si="374"/>
        <v>0</v>
      </c>
      <c r="U486" s="157">
        <f t="shared" si="380"/>
        <v>0</v>
      </c>
      <c r="W486" s="152"/>
      <c r="X486" s="152"/>
      <c r="Y486" s="152"/>
      <c r="Z486" s="152"/>
      <c r="AA486" s="152"/>
      <c r="AB486" s="152"/>
      <c r="AC486" s="347"/>
      <c r="AD486" s="152"/>
      <c r="AE486" s="152"/>
      <c r="AF486" s="152"/>
      <c r="AG486" s="152"/>
      <c r="AH486" s="152"/>
      <c r="AI486" s="152"/>
      <c r="AJ486" s="347"/>
      <c r="AK486" s="152"/>
      <c r="AL486" s="152"/>
      <c r="AM486" s="295"/>
      <c r="AN486" s="228"/>
      <c r="AO486" s="228"/>
      <c r="AP486" s="228"/>
      <c r="AQ486" s="228"/>
      <c r="AR486" s="228"/>
      <c r="AS486" s="348"/>
      <c r="AT486" s="264">
        <f t="shared" si="363"/>
        <v>0</v>
      </c>
      <c r="AU486" s="259"/>
      <c r="AV486" s="265">
        <f t="shared" si="377"/>
        <v>0</v>
      </c>
      <c r="AX486" s="265">
        <f t="shared" si="381"/>
        <v>0</v>
      </c>
      <c r="AZ486" s="492">
        <f t="shared" si="378"/>
        <v>0</v>
      </c>
      <c r="BB486" s="492">
        <f t="shared" si="379"/>
        <v>0</v>
      </c>
      <c r="BD486" s="265">
        <f t="shared" si="382"/>
        <v>0</v>
      </c>
      <c r="BE486" s="105"/>
      <c r="BF486" s="105"/>
      <c r="BG486" s="105"/>
      <c r="BH486" s="105"/>
      <c r="BI486" s="105"/>
      <c r="BJ486" s="105"/>
    </row>
    <row r="487" spans="2:62" ht="9.9499999999999993" hidden="1" customHeight="1" outlineLevel="1">
      <c r="B487" s="101"/>
      <c r="C487" s="208"/>
      <c r="D487" s="208"/>
      <c r="E487" s="208"/>
      <c r="F487" s="208"/>
      <c r="G487" s="237"/>
      <c r="H487" s="207"/>
      <c r="I487" s="257"/>
      <c r="J487" s="257"/>
      <c r="K487" s="257"/>
      <c r="L487" s="257"/>
      <c r="M487" s="257"/>
      <c r="N487" s="257"/>
      <c r="O487" s="257"/>
      <c r="P487" s="256"/>
      <c r="Q487" s="102"/>
      <c r="R487" s="102"/>
      <c r="S487" s="102"/>
      <c r="U487" s="98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Z487" s="493"/>
      <c r="BE487" s="105"/>
      <c r="BF487" s="105"/>
      <c r="BG487" s="105"/>
      <c r="BH487" s="105"/>
      <c r="BI487" s="105"/>
      <c r="BJ487" s="105"/>
    </row>
    <row r="488" spans="2:62" ht="20.100000000000001" customHeight="1" collapsed="1">
      <c r="B488" s="8">
        <f>B471+1</f>
        <v>29</v>
      </c>
      <c r="C488" s="916"/>
      <c r="D488" s="917"/>
      <c r="E488" s="917"/>
      <c r="F488" s="918"/>
      <c r="G488" s="429"/>
      <c r="H488" s="206">
        <v>1</v>
      </c>
      <c r="I488" s="642">
        <f t="shared" ref="I488" si="383">$H488*SUM(I489:I503)</f>
        <v>0</v>
      </c>
      <c r="J488" s="643">
        <f t="shared" ref="J488:O488" si="384">$H488*SUM(J489:J503)</f>
        <v>0</v>
      </c>
      <c r="K488" s="644">
        <f t="shared" si="384"/>
        <v>0</v>
      </c>
      <c r="L488" s="645">
        <f t="shared" si="384"/>
        <v>0</v>
      </c>
      <c r="M488" s="645">
        <f t="shared" si="384"/>
        <v>0</v>
      </c>
      <c r="N488" s="644">
        <f t="shared" si="384"/>
        <v>0</v>
      </c>
      <c r="O488" s="642">
        <f t="shared" si="384"/>
        <v>0</v>
      </c>
      <c r="P488" s="209">
        <f t="shared" ref="P488:Q488" si="385">$H488*SUM(P489:P503)</f>
        <v>0</v>
      </c>
      <c r="Q488" s="210">
        <f t="shared" si="385"/>
        <v>0</v>
      </c>
      <c r="R488" s="136">
        <f t="shared" ref="R488:R503" si="386">P488*(1+Gewinn)*(1+SicherheitAngebot)</f>
        <v>0</v>
      </c>
      <c r="S488" s="137">
        <f t="shared" ref="S488:S503" si="387">Q488*(1+MGKZ)*(1+Gewinn)*(1+SicherheitAngebot)</f>
        <v>0</v>
      </c>
      <c r="U488" s="10">
        <f>I488*$I$7+J488*$J$7+K488*$K$7+L488*$L$7+M488*$M$7+N488*$N$7+O488*$O$7+R488+S488</f>
        <v>0</v>
      </c>
      <c r="W488" s="646">
        <f t="shared" ref="W488:AB488" si="388">$H488*SUM(W489:W503)</f>
        <v>0</v>
      </c>
      <c r="X488" s="647">
        <f t="shared" si="388"/>
        <v>0</v>
      </c>
      <c r="Y488" s="648">
        <f t="shared" si="388"/>
        <v>0</v>
      </c>
      <c r="Z488" s="649">
        <f t="shared" si="388"/>
        <v>0</v>
      </c>
      <c r="AA488" s="648">
        <f t="shared" si="388"/>
        <v>0</v>
      </c>
      <c r="AB488" s="646">
        <f t="shared" si="388"/>
        <v>0</v>
      </c>
      <c r="AC488" s="258"/>
      <c r="AD488" s="646">
        <f t="shared" ref="AD488:AM488" si="389">$H488*SUM(AD489:AD503)</f>
        <v>0</v>
      </c>
      <c r="AE488" s="647">
        <f t="shared" si="389"/>
        <v>0</v>
      </c>
      <c r="AF488" s="648">
        <f t="shared" si="389"/>
        <v>0</v>
      </c>
      <c r="AG488" s="649">
        <f t="shared" si="389"/>
        <v>0</v>
      </c>
      <c r="AH488" s="648">
        <f t="shared" si="389"/>
        <v>0</v>
      </c>
      <c r="AI488" s="646">
        <f t="shared" si="389"/>
        <v>0</v>
      </c>
      <c r="AJ488" s="258"/>
      <c r="AK488" s="653">
        <f t="shared" si="389"/>
        <v>0</v>
      </c>
      <c r="AL488" s="653">
        <f t="shared" si="389"/>
        <v>0</v>
      </c>
      <c r="AM488" s="653">
        <f t="shared" si="389"/>
        <v>0</v>
      </c>
      <c r="AN488" s="227">
        <f>$H488*SUM(AN489:AN503)*(1+Gewinn)*(1+SicherheitAngebot)</f>
        <v>0</v>
      </c>
      <c r="AO488" s="227">
        <f>$H488*SUM(AO489:AO503)*(1+Gewinn)*(1+SicherheitAngebot)</f>
        <v>0</v>
      </c>
      <c r="AP488" s="227">
        <f>$H488*SUM(AP489:AP503)*(1+Gewinn)*(1+SicherheitAngebot)</f>
        <v>0</v>
      </c>
      <c r="AQ488" s="227">
        <f>$H488*SUM(AQ489:AQ503)*(1+Gewinn)*(1+SicherheitAngebot)</f>
        <v>0</v>
      </c>
      <c r="AR488" s="227">
        <f>$H488*SUM(AR489:AR503)*(1+Gewinn)*(1+SicherheitAngebot)</f>
        <v>0</v>
      </c>
      <c r="AS488" s="262"/>
      <c r="AT488" s="263">
        <f t="shared" si="363"/>
        <v>0</v>
      </c>
      <c r="AU488" s="259"/>
      <c r="AV488" s="491">
        <f>AK488*$AK$7+AL488*$AL$7+AM488*$AM$7+SUM(AN488:AR488)+AT488/Zuschläge_IBN+AT488</f>
        <v>0</v>
      </c>
      <c r="AX488" s="685">
        <f>U488+AV488</f>
        <v>0</v>
      </c>
      <c r="AZ488" s="490">
        <f>IF(H488&gt;0,U488/(1+SicherheitAngebot)*(1+Sicherheit),0)</f>
        <v>0</v>
      </c>
      <c r="BB488" s="490">
        <f>IF(H488&gt;0,AV488/(1+SicherheitAngebot)*(1+Sicherheit),0)</f>
        <v>0</v>
      </c>
      <c r="BD488" s="490">
        <f>AZ488+BB488</f>
        <v>0</v>
      </c>
      <c r="BE488" s="105"/>
      <c r="BF488" s="105"/>
      <c r="BG488" s="105"/>
      <c r="BH488" s="105"/>
      <c r="BI488" s="105"/>
      <c r="BJ488" s="105"/>
    </row>
    <row r="489" spans="2:62" ht="20.100000000000001" hidden="1" customHeight="1" outlineLevel="1">
      <c r="B489" s="99"/>
      <c r="C489" s="908"/>
      <c r="D489" s="909"/>
      <c r="E489" s="909"/>
      <c r="F489" s="910"/>
      <c r="G489" s="890"/>
      <c r="H489" s="901"/>
      <c r="I489" s="152"/>
      <c r="J489" s="152"/>
      <c r="K489" s="152"/>
      <c r="L489" s="152"/>
      <c r="M489" s="152"/>
      <c r="N489" s="152"/>
      <c r="O489" s="152"/>
      <c r="P489" s="153"/>
      <c r="Q489" s="153"/>
      <c r="R489" s="156">
        <f t="shared" si="386"/>
        <v>0</v>
      </c>
      <c r="S489" s="156">
        <f t="shared" si="387"/>
        <v>0</v>
      </c>
      <c r="U489" s="157">
        <f>I489*$I$7+J489*$J$7+K489*$K$7+L489*$L$7+M489*$M$7+N489*$N$7+O489*$O$7+R489+S489</f>
        <v>0</v>
      </c>
      <c r="W489" s="152"/>
      <c r="X489" s="152"/>
      <c r="Y489" s="152"/>
      <c r="Z489" s="152"/>
      <c r="AA489" s="152"/>
      <c r="AB489" s="152"/>
      <c r="AC489" s="347"/>
      <c r="AD489" s="152"/>
      <c r="AE489" s="152"/>
      <c r="AF489" s="152"/>
      <c r="AG489" s="152"/>
      <c r="AH489" s="152"/>
      <c r="AI489" s="152"/>
      <c r="AJ489" s="347"/>
      <c r="AK489" s="152"/>
      <c r="AL489" s="152"/>
      <c r="AM489" s="295"/>
      <c r="AN489" s="228"/>
      <c r="AO489" s="228"/>
      <c r="AP489" s="228"/>
      <c r="AQ489" s="228"/>
      <c r="AR489" s="228"/>
      <c r="AS489" s="348"/>
      <c r="AT489" s="264">
        <f t="shared" si="363"/>
        <v>0</v>
      </c>
      <c r="AU489" s="259"/>
      <c r="AV489" s="265">
        <f t="shared" ref="AV489:AV503" si="390">AK489*$AK$7+AL489*$AL$7+AM489*$AM$7+SUM(AN489:AR489)*(1+Gewinn)*(1+SicherheitAngebot)+AT489/Zuschläge_IBN+AT489</f>
        <v>0</v>
      </c>
      <c r="AX489" s="265">
        <f>U489+AV489</f>
        <v>0</v>
      </c>
      <c r="AZ489" s="492">
        <f t="shared" ref="AZ489:AZ503" si="391">U489/(1+SicherheitAngebot)*(1+Sicherheit)</f>
        <v>0</v>
      </c>
      <c r="BB489" s="492">
        <f t="shared" ref="BB489:BB503" si="392">AV489/(1+SicherheitAngebot)*(1+Sicherheit)</f>
        <v>0</v>
      </c>
      <c r="BD489" s="265">
        <f>AZ489+BB489</f>
        <v>0</v>
      </c>
      <c r="BE489" s="105"/>
      <c r="BF489" s="105"/>
      <c r="BG489" s="105"/>
      <c r="BH489" s="105"/>
      <c r="BI489" s="105"/>
      <c r="BJ489" s="105"/>
    </row>
    <row r="490" spans="2:62" ht="20.100000000000001" hidden="1" customHeight="1" outlineLevel="1">
      <c r="B490" s="100"/>
      <c r="C490" s="908"/>
      <c r="D490" s="909"/>
      <c r="E490" s="909"/>
      <c r="F490" s="910"/>
      <c r="G490" s="890"/>
      <c r="H490" s="891"/>
      <c r="I490" s="152"/>
      <c r="J490" s="152"/>
      <c r="K490" s="152"/>
      <c r="L490" s="152"/>
      <c r="M490" s="152"/>
      <c r="N490" s="152"/>
      <c r="O490" s="152"/>
      <c r="P490" s="153"/>
      <c r="Q490" s="153"/>
      <c r="R490" s="156">
        <f t="shared" si="386"/>
        <v>0</v>
      </c>
      <c r="S490" s="156">
        <f t="shared" si="387"/>
        <v>0</v>
      </c>
      <c r="U490" s="157">
        <f t="shared" ref="U490:U503" si="393">I490*$I$7+J490*$J$7+K490*$K$7+L490*$L$7+M490*$M$7+N490*$N$7+O490*$O$7+R490+S490</f>
        <v>0</v>
      </c>
      <c r="W490" s="152"/>
      <c r="X490" s="152"/>
      <c r="Y490" s="152"/>
      <c r="Z490" s="152"/>
      <c r="AA490" s="152"/>
      <c r="AB490" s="152"/>
      <c r="AC490" s="347"/>
      <c r="AD490" s="152"/>
      <c r="AE490" s="152"/>
      <c r="AF490" s="152"/>
      <c r="AG490" s="152"/>
      <c r="AH490" s="152"/>
      <c r="AI490" s="152"/>
      <c r="AJ490" s="347"/>
      <c r="AK490" s="152"/>
      <c r="AL490" s="152"/>
      <c r="AM490" s="295"/>
      <c r="AN490" s="228"/>
      <c r="AO490" s="228"/>
      <c r="AP490" s="228"/>
      <c r="AQ490" s="228"/>
      <c r="AR490" s="228"/>
      <c r="AS490" s="348"/>
      <c r="AT490" s="264">
        <f t="shared" si="363"/>
        <v>0</v>
      </c>
      <c r="AU490" s="259"/>
      <c r="AV490" s="265">
        <f t="shared" si="390"/>
        <v>0</v>
      </c>
      <c r="AX490" s="265">
        <f t="shared" ref="AX490:AX503" si="394">U490+AV490</f>
        <v>0</v>
      </c>
      <c r="AZ490" s="492">
        <f t="shared" si="391"/>
        <v>0</v>
      </c>
      <c r="BB490" s="492">
        <f t="shared" si="392"/>
        <v>0</v>
      </c>
      <c r="BD490" s="265">
        <f t="shared" ref="BD490:BD503" si="395">AZ490+BB490</f>
        <v>0</v>
      </c>
      <c r="BE490" s="105"/>
      <c r="BF490" s="105"/>
      <c r="BG490" s="105"/>
      <c r="BH490" s="105"/>
      <c r="BI490" s="105"/>
      <c r="BJ490" s="105"/>
    </row>
    <row r="491" spans="2:62" ht="20.100000000000001" hidden="1" customHeight="1" outlineLevel="1">
      <c r="B491" s="100"/>
      <c r="C491" s="908"/>
      <c r="D491" s="909"/>
      <c r="E491" s="909"/>
      <c r="F491" s="910"/>
      <c r="G491" s="890"/>
      <c r="H491" s="891"/>
      <c r="I491" s="152"/>
      <c r="J491" s="152"/>
      <c r="K491" s="152"/>
      <c r="L491" s="152"/>
      <c r="M491" s="152"/>
      <c r="N491" s="152"/>
      <c r="O491" s="152"/>
      <c r="P491" s="153"/>
      <c r="Q491" s="153"/>
      <c r="R491" s="156">
        <f t="shared" si="386"/>
        <v>0</v>
      </c>
      <c r="S491" s="156">
        <f t="shared" si="387"/>
        <v>0</v>
      </c>
      <c r="U491" s="157">
        <f t="shared" si="393"/>
        <v>0</v>
      </c>
      <c r="W491" s="152"/>
      <c r="X491" s="152"/>
      <c r="Y491" s="152"/>
      <c r="Z491" s="152"/>
      <c r="AA491" s="152"/>
      <c r="AB491" s="152"/>
      <c r="AC491" s="347"/>
      <c r="AD491" s="152"/>
      <c r="AE491" s="152"/>
      <c r="AF491" s="152"/>
      <c r="AG491" s="152"/>
      <c r="AH491" s="152"/>
      <c r="AI491" s="152"/>
      <c r="AJ491" s="347"/>
      <c r="AK491" s="152"/>
      <c r="AL491" s="152"/>
      <c r="AM491" s="295"/>
      <c r="AN491" s="228"/>
      <c r="AO491" s="228"/>
      <c r="AP491" s="228"/>
      <c r="AQ491" s="228"/>
      <c r="AR491" s="228"/>
      <c r="AS491" s="348"/>
      <c r="AT491" s="264">
        <f t="shared" si="363"/>
        <v>0</v>
      </c>
      <c r="AU491" s="259"/>
      <c r="AV491" s="265">
        <f t="shared" si="390"/>
        <v>0</v>
      </c>
      <c r="AX491" s="265">
        <f t="shared" si="394"/>
        <v>0</v>
      </c>
      <c r="AZ491" s="492">
        <f t="shared" si="391"/>
        <v>0</v>
      </c>
      <c r="BB491" s="492">
        <f t="shared" si="392"/>
        <v>0</v>
      </c>
      <c r="BD491" s="265">
        <f t="shared" si="395"/>
        <v>0</v>
      </c>
      <c r="BE491" s="105"/>
      <c r="BF491" s="105"/>
      <c r="BG491" s="105"/>
      <c r="BH491" s="105"/>
      <c r="BI491" s="105"/>
      <c r="BJ491" s="105"/>
    </row>
    <row r="492" spans="2:62" ht="20.100000000000001" hidden="1" customHeight="1" outlineLevel="1">
      <c r="B492" s="100"/>
      <c r="C492" s="908"/>
      <c r="D492" s="909"/>
      <c r="E492" s="909"/>
      <c r="F492" s="910"/>
      <c r="G492" s="890"/>
      <c r="H492" s="891"/>
      <c r="I492" s="152"/>
      <c r="J492" s="152"/>
      <c r="K492" s="152"/>
      <c r="L492" s="152"/>
      <c r="M492" s="152"/>
      <c r="N492" s="152"/>
      <c r="O492" s="152"/>
      <c r="P492" s="153"/>
      <c r="Q492" s="153"/>
      <c r="R492" s="156">
        <f t="shared" si="386"/>
        <v>0</v>
      </c>
      <c r="S492" s="156">
        <f t="shared" si="387"/>
        <v>0</v>
      </c>
      <c r="U492" s="157">
        <f t="shared" si="393"/>
        <v>0</v>
      </c>
      <c r="W492" s="152"/>
      <c r="X492" s="152"/>
      <c r="Y492" s="152"/>
      <c r="Z492" s="152"/>
      <c r="AA492" s="152"/>
      <c r="AB492" s="152"/>
      <c r="AC492" s="347"/>
      <c r="AD492" s="152"/>
      <c r="AE492" s="152"/>
      <c r="AF492" s="152"/>
      <c r="AG492" s="152"/>
      <c r="AH492" s="152"/>
      <c r="AI492" s="152"/>
      <c r="AJ492" s="347"/>
      <c r="AK492" s="152"/>
      <c r="AL492" s="152"/>
      <c r="AM492" s="295"/>
      <c r="AN492" s="228"/>
      <c r="AO492" s="228"/>
      <c r="AP492" s="228"/>
      <c r="AQ492" s="228"/>
      <c r="AR492" s="228"/>
      <c r="AS492" s="348"/>
      <c r="AT492" s="264">
        <f t="shared" si="363"/>
        <v>0</v>
      </c>
      <c r="AU492" s="259"/>
      <c r="AV492" s="265">
        <f t="shared" si="390"/>
        <v>0</v>
      </c>
      <c r="AX492" s="265">
        <f t="shared" si="394"/>
        <v>0</v>
      </c>
      <c r="AZ492" s="492">
        <f t="shared" si="391"/>
        <v>0</v>
      </c>
      <c r="BB492" s="492">
        <f t="shared" si="392"/>
        <v>0</v>
      </c>
      <c r="BD492" s="265">
        <f t="shared" si="395"/>
        <v>0</v>
      </c>
      <c r="BE492" s="105"/>
      <c r="BF492" s="105"/>
      <c r="BG492" s="105"/>
      <c r="BH492" s="105"/>
      <c r="BI492" s="105"/>
      <c r="BJ492" s="105"/>
    </row>
    <row r="493" spans="2:62" ht="20.100000000000001" hidden="1" customHeight="1" outlineLevel="1">
      <c r="B493" s="100"/>
      <c r="C493" s="908"/>
      <c r="D493" s="909"/>
      <c r="E493" s="909"/>
      <c r="F493" s="910"/>
      <c r="G493" s="890"/>
      <c r="H493" s="891"/>
      <c r="I493" s="152"/>
      <c r="J493" s="152"/>
      <c r="K493" s="152"/>
      <c r="L493" s="152"/>
      <c r="M493" s="152"/>
      <c r="N493" s="152"/>
      <c r="O493" s="152"/>
      <c r="P493" s="153"/>
      <c r="Q493" s="153"/>
      <c r="R493" s="156">
        <f t="shared" si="386"/>
        <v>0</v>
      </c>
      <c r="S493" s="156">
        <f t="shared" si="387"/>
        <v>0</v>
      </c>
      <c r="U493" s="157">
        <f t="shared" si="393"/>
        <v>0</v>
      </c>
      <c r="W493" s="152"/>
      <c r="X493" s="152"/>
      <c r="Y493" s="152"/>
      <c r="Z493" s="152"/>
      <c r="AA493" s="152"/>
      <c r="AB493" s="152"/>
      <c r="AC493" s="347"/>
      <c r="AD493" s="152"/>
      <c r="AE493" s="152"/>
      <c r="AF493" s="152"/>
      <c r="AG493" s="152"/>
      <c r="AH493" s="152"/>
      <c r="AI493" s="152"/>
      <c r="AJ493" s="347"/>
      <c r="AK493" s="152"/>
      <c r="AL493" s="152"/>
      <c r="AM493" s="295"/>
      <c r="AN493" s="228"/>
      <c r="AO493" s="228"/>
      <c r="AP493" s="228"/>
      <c r="AQ493" s="228"/>
      <c r="AR493" s="228"/>
      <c r="AS493" s="348"/>
      <c r="AT493" s="264">
        <f t="shared" si="363"/>
        <v>0</v>
      </c>
      <c r="AU493" s="259"/>
      <c r="AV493" s="265">
        <f t="shared" si="390"/>
        <v>0</v>
      </c>
      <c r="AX493" s="265">
        <f t="shared" si="394"/>
        <v>0</v>
      </c>
      <c r="AZ493" s="492">
        <f t="shared" si="391"/>
        <v>0</v>
      </c>
      <c r="BB493" s="492">
        <f t="shared" si="392"/>
        <v>0</v>
      </c>
      <c r="BD493" s="265">
        <f t="shared" si="395"/>
        <v>0</v>
      </c>
      <c r="BE493" s="105"/>
      <c r="BF493" s="105"/>
      <c r="BG493" s="105"/>
      <c r="BH493" s="105"/>
      <c r="BI493" s="105"/>
      <c r="BJ493" s="105"/>
    </row>
    <row r="494" spans="2:62" ht="20.100000000000001" hidden="1" customHeight="1" outlineLevel="1">
      <c r="B494" s="100"/>
      <c r="C494" s="908"/>
      <c r="D494" s="909"/>
      <c r="E494" s="909"/>
      <c r="F494" s="910"/>
      <c r="G494" s="890"/>
      <c r="H494" s="891"/>
      <c r="I494" s="152"/>
      <c r="J494" s="152"/>
      <c r="K494" s="152"/>
      <c r="L494" s="152"/>
      <c r="M494" s="152"/>
      <c r="N494" s="152"/>
      <c r="O494" s="152"/>
      <c r="P494" s="153"/>
      <c r="Q494" s="153"/>
      <c r="R494" s="156">
        <f t="shared" si="386"/>
        <v>0</v>
      </c>
      <c r="S494" s="156">
        <f t="shared" si="387"/>
        <v>0</v>
      </c>
      <c r="U494" s="157">
        <f t="shared" si="393"/>
        <v>0</v>
      </c>
      <c r="W494" s="152"/>
      <c r="X494" s="152"/>
      <c r="Y494" s="152"/>
      <c r="Z494" s="152"/>
      <c r="AA494" s="152"/>
      <c r="AB494" s="152"/>
      <c r="AC494" s="347"/>
      <c r="AD494" s="152"/>
      <c r="AE494" s="152"/>
      <c r="AF494" s="152"/>
      <c r="AG494" s="152"/>
      <c r="AH494" s="152"/>
      <c r="AI494" s="152"/>
      <c r="AJ494" s="347"/>
      <c r="AK494" s="152"/>
      <c r="AL494" s="152"/>
      <c r="AM494" s="295"/>
      <c r="AN494" s="228"/>
      <c r="AO494" s="228"/>
      <c r="AP494" s="228"/>
      <c r="AQ494" s="228"/>
      <c r="AR494" s="228"/>
      <c r="AS494" s="348"/>
      <c r="AT494" s="264">
        <f t="shared" si="363"/>
        <v>0</v>
      </c>
      <c r="AU494" s="259"/>
      <c r="AV494" s="265">
        <f t="shared" si="390"/>
        <v>0</v>
      </c>
      <c r="AX494" s="265">
        <f t="shared" si="394"/>
        <v>0</v>
      </c>
      <c r="AZ494" s="492">
        <f t="shared" si="391"/>
        <v>0</v>
      </c>
      <c r="BB494" s="492">
        <f t="shared" si="392"/>
        <v>0</v>
      </c>
      <c r="BD494" s="265">
        <f t="shared" si="395"/>
        <v>0</v>
      </c>
      <c r="BE494" s="105"/>
      <c r="BF494" s="105"/>
      <c r="BG494" s="105"/>
      <c r="BH494" s="105"/>
      <c r="BI494" s="105"/>
      <c r="BJ494" s="105"/>
    </row>
    <row r="495" spans="2:62" ht="20.100000000000001" hidden="1" customHeight="1" outlineLevel="1">
      <c r="B495" s="100"/>
      <c r="C495" s="908"/>
      <c r="D495" s="909"/>
      <c r="E495" s="909"/>
      <c r="F495" s="910"/>
      <c r="G495" s="890"/>
      <c r="H495" s="891"/>
      <c r="I495" s="152"/>
      <c r="J495" s="152"/>
      <c r="K495" s="152"/>
      <c r="L495" s="152"/>
      <c r="M495" s="152"/>
      <c r="N495" s="152"/>
      <c r="O495" s="152"/>
      <c r="P495" s="153"/>
      <c r="Q495" s="153"/>
      <c r="R495" s="156">
        <f t="shared" si="386"/>
        <v>0</v>
      </c>
      <c r="S495" s="156">
        <f t="shared" si="387"/>
        <v>0</v>
      </c>
      <c r="U495" s="157">
        <f t="shared" si="393"/>
        <v>0</v>
      </c>
      <c r="W495" s="152"/>
      <c r="X495" s="152"/>
      <c r="Y495" s="152"/>
      <c r="Z495" s="152"/>
      <c r="AA495" s="152"/>
      <c r="AB495" s="152"/>
      <c r="AC495" s="347"/>
      <c r="AD495" s="152"/>
      <c r="AE495" s="152"/>
      <c r="AF495" s="152"/>
      <c r="AG495" s="152"/>
      <c r="AH495" s="152"/>
      <c r="AI495" s="152"/>
      <c r="AJ495" s="347"/>
      <c r="AK495" s="152"/>
      <c r="AL495" s="152"/>
      <c r="AM495" s="295"/>
      <c r="AN495" s="228"/>
      <c r="AO495" s="228"/>
      <c r="AP495" s="228"/>
      <c r="AQ495" s="228"/>
      <c r="AR495" s="228"/>
      <c r="AS495" s="348"/>
      <c r="AT495" s="264">
        <f t="shared" si="363"/>
        <v>0</v>
      </c>
      <c r="AU495" s="259"/>
      <c r="AV495" s="265">
        <f t="shared" si="390"/>
        <v>0</v>
      </c>
      <c r="AX495" s="265">
        <f t="shared" si="394"/>
        <v>0</v>
      </c>
      <c r="AZ495" s="492">
        <f t="shared" si="391"/>
        <v>0</v>
      </c>
      <c r="BB495" s="492">
        <f t="shared" si="392"/>
        <v>0</v>
      </c>
      <c r="BD495" s="265">
        <f t="shared" si="395"/>
        <v>0</v>
      </c>
      <c r="BE495" s="105"/>
      <c r="BF495" s="105"/>
      <c r="BG495" s="105"/>
      <c r="BH495" s="105"/>
      <c r="BI495" s="105"/>
      <c r="BJ495" s="105"/>
    </row>
    <row r="496" spans="2:62" ht="20.100000000000001" hidden="1" customHeight="1" outlineLevel="1">
      <c r="B496" s="100"/>
      <c r="C496" s="908"/>
      <c r="D496" s="909"/>
      <c r="E496" s="909"/>
      <c r="F496" s="910"/>
      <c r="G496" s="890"/>
      <c r="H496" s="891"/>
      <c r="I496" s="152"/>
      <c r="J496" s="152"/>
      <c r="K496" s="152"/>
      <c r="L496" s="152"/>
      <c r="M496" s="152"/>
      <c r="N496" s="152"/>
      <c r="O496" s="152"/>
      <c r="P496" s="153"/>
      <c r="Q496" s="153"/>
      <c r="R496" s="156">
        <f t="shared" si="386"/>
        <v>0</v>
      </c>
      <c r="S496" s="156">
        <f t="shared" si="387"/>
        <v>0</v>
      </c>
      <c r="U496" s="157">
        <f t="shared" si="393"/>
        <v>0</v>
      </c>
      <c r="W496" s="152"/>
      <c r="X496" s="152"/>
      <c r="Y496" s="152"/>
      <c r="Z496" s="152"/>
      <c r="AA496" s="152"/>
      <c r="AB496" s="152"/>
      <c r="AC496" s="347"/>
      <c r="AD496" s="152"/>
      <c r="AE496" s="152"/>
      <c r="AF496" s="152"/>
      <c r="AG496" s="152"/>
      <c r="AH496" s="152"/>
      <c r="AI496" s="152"/>
      <c r="AJ496" s="347"/>
      <c r="AK496" s="152"/>
      <c r="AL496" s="152"/>
      <c r="AM496" s="295"/>
      <c r="AN496" s="228"/>
      <c r="AO496" s="228"/>
      <c r="AP496" s="228"/>
      <c r="AQ496" s="228"/>
      <c r="AR496" s="228"/>
      <c r="AS496" s="348"/>
      <c r="AT496" s="264">
        <f t="shared" si="363"/>
        <v>0</v>
      </c>
      <c r="AU496" s="259"/>
      <c r="AV496" s="265">
        <f t="shared" si="390"/>
        <v>0</v>
      </c>
      <c r="AX496" s="265">
        <f t="shared" si="394"/>
        <v>0</v>
      </c>
      <c r="AZ496" s="492">
        <f t="shared" si="391"/>
        <v>0</v>
      </c>
      <c r="BB496" s="492">
        <f t="shared" si="392"/>
        <v>0</v>
      </c>
      <c r="BD496" s="265">
        <f t="shared" si="395"/>
        <v>0</v>
      </c>
      <c r="BE496" s="105"/>
      <c r="BF496" s="105"/>
      <c r="BG496" s="105"/>
      <c r="BH496" s="105"/>
      <c r="BI496" s="105"/>
      <c r="BJ496" s="105"/>
    </row>
    <row r="497" spans="2:62" ht="20.100000000000001" hidden="1" customHeight="1" outlineLevel="1">
      <c r="B497" s="100"/>
      <c r="C497" s="908"/>
      <c r="D497" s="909"/>
      <c r="E497" s="909"/>
      <c r="F497" s="910"/>
      <c r="G497" s="890"/>
      <c r="H497" s="891"/>
      <c r="I497" s="152"/>
      <c r="J497" s="152"/>
      <c r="K497" s="152"/>
      <c r="L497" s="152"/>
      <c r="M497" s="152"/>
      <c r="N497" s="152"/>
      <c r="O497" s="152"/>
      <c r="P497" s="153"/>
      <c r="Q497" s="153"/>
      <c r="R497" s="156">
        <f t="shared" si="386"/>
        <v>0</v>
      </c>
      <c r="S497" s="156">
        <f t="shared" si="387"/>
        <v>0</v>
      </c>
      <c r="U497" s="157">
        <f t="shared" si="393"/>
        <v>0</v>
      </c>
      <c r="W497" s="152"/>
      <c r="X497" s="152"/>
      <c r="Y497" s="152"/>
      <c r="Z497" s="152"/>
      <c r="AA497" s="152"/>
      <c r="AB497" s="152"/>
      <c r="AC497" s="347"/>
      <c r="AD497" s="152"/>
      <c r="AE497" s="152"/>
      <c r="AF497" s="152"/>
      <c r="AG497" s="152"/>
      <c r="AH497" s="152"/>
      <c r="AI497" s="152"/>
      <c r="AJ497" s="347"/>
      <c r="AK497" s="152"/>
      <c r="AL497" s="152"/>
      <c r="AM497" s="295"/>
      <c r="AN497" s="228"/>
      <c r="AO497" s="228"/>
      <c r="AP497" s="228"/>
      <c r="AQ497" s="228"/>
      <c r="AR497" s="228"/>
      <c r="AS497" s="348"/>
      <c r="AT497" s="264">
        <f t="shared" si="363"/>
        <v>0</v>
      </c>
      <c r="AU497" s="259"/>
      <c r="AV497" s="265">
        <f t="shared" si="390"/>
        <v>0</v>
      </c>
      <c r="AX497" s="265">
        <f t="shared" si="394"/>
        <v>0</v>
      </c>
      <c r="AZ497" s="492">
        <f t="shared" si="391"/>
        <v>0</v>
      </c>
      <c r="BB497" s="492">
        <f t="shared" si="392"/>
        <v>0</v>
      </c>
      <c r="BD497" s="265">
        <f t="shared" si="395"/>
        <v>0</v>
      </c>
      <c r="BE497" s="105"/>
      <c r="BF497" s="105"/>
      <c r="BG497" s="105"/>
      <c r="BH497" s="105"/>
      <c r="BI497" s="105"/>
      <c r="BJ497" s="105"/>
    </row>
    <row r="498" spans="2:62" ht="20.100000000000001" hidden="1" customHeight="1" outlineLevel="1">
      <c r="B498" s="100"/>
      <c r="C498" s="908"/>
      <c r="D498" s="909"/>
      <c r="E498" s="909"/>
      <c r="F498" s="910"/>
      <c r="G498" s="890"/>
      <c r="H498" s="891"/>
      <c r="I498" s="152"/>
      <c r="J498" s="152"/>
      <c r="K498" s="152"/>
      <c r="L498" s="152"/>
      <c r="M498" s="152"/>
      <c r="N498" s="152"/>
      <c r="O498" s="152"/>
      <c r="P498" s="153"/>
      <c r="Q498" s="153"/>
      <c r="R498" s="156">
        <f t="shared" si="386"/>
        <v>0</v>
      </c>
      <c r="S498" s="156">
        <f t="shared" si="387"/>
        <v>0</v>
      </c>
      <c r="U498" s="157">
        <f t="shared" si="393"/>
        <v>0</v>
      </c>
      <c r="W498" s="152"/>
      <c r="X498" s="152"/>
      <c r="Y498" s="152"/>
      <c r="Z498" s="152"/>
      <c r="AA498" s="152"/>
      <c r="AB498" s="152"/>
      <c r="AC498" s="347"/>
      <c r="AD498" s="152"/>
      <c r="AE498" s="152"/>
      <c r="AF498" s="152"/>
      <c r="AG498" s="152"/>
      <c r="AH498" s="152"/>
      <c r="AI498" s="152"/>
      <c r="AJ498" s="347"/>
      <c r="AK498" s="152"/>
      <c r="AL498" s="152"/>
      <c r="AM498" s="295"/>
      <c r="AN498" s="228"/>
      <c r="AO498" s="228"/>
      <c r="AP498" s="228"/>
      <c r="AQ498" s="228"/>
      <c r="AR498" s="228"/>
      <c r="AS498" s="348"/>
      <c r="AT498" s="264">
        <f t="shared" si="363"/>
        <v>0</v>
      </c>
      <c r="AU498" s="259"/>
      <c r="AV498" s="265">
        <f t="shared" si="390"/>
        <v>0</v>
      </c>
      <c r="AX498" s="265">
        <f t="shared" si="394"/>
        <v>0</v>
      </c>
      <c r="AZ498" s="492">
        <f t="shared" si="391"/>
        <v>0</v>
      </c>
      <c r="BB498" s="492">
        <f t="shared" si="392"/>
        <v>0</v>
      </c>
      <c r="BD498" s="265">
        <f t="shared" si="395"/>
        <v>0</v>
      </c>
      <c r="BE498" s="105"/>
      <c r="BF498" s="105"/>
      <c r="BG498" s="105"/>
      <c r="BH498" s="105"/>
      <c r="BI498" s="105"/>
      <c r="BJ498" s="105"/>
    </row>
    <row r="499" spans="2:62" ht="20.100000000000001" hidden="1" customHeight="1" outlineLevel="1">
      <c r="B499" s="100"/>
      <c r="C499" s="908"/>
      <c r="D499" s="909"/>
      <c r="E499" s="909"/>
      <c r="F499" s="910"/>
      <c r="G499" s="890"/>
      <c r="H499" s="891"/>
      <c r="I499" s="152"/>
      <c r="J499" s="152"/>
      <c r="K499" s="152"/>
      <c r="L499" s="152"/>
      <c r="M499" s="152"/>
      <c r="N499" s="152"/>
      <c r="O499" s="152"/>
      <c r="P499" s="153"/>
      <c r="Q499" s="153"/>
      <c r="R499" s="156">
        <f t="shared" si="386"/>
        <v>0</v>
      </c>
      <c r="S499" s="156">
        <f t="shared" si="387"/>
        <v>0</v>
      </c>
      <c r="U499" s="157">
        <f t="shared" si="393"/>
        <v>0</v>
      </c>
      <c r="W499" s="152"/>
      <c r="X499" s="152"/>
      <c r="Y499" s="152"/>
      <c r="Z499" s="152"/>
      <c r="AA499" s="152"/>
      <c r="AB499" s="152"/>
      <c r="AC499" s="347"/>
      <c r="AD499" s="152"/>
      <c r="AE499" s="152"/>
      <c r="AF499" s="152"/>
      <c r="AG499" s="152"/>
      <c r="AH499" s="152"/>
      <c r="AI499" s="152"/>
      <c r="AJ499" s="347"/>
      <c r="AK499" s="152"/>
      <c r="AL499" s="152"/>
      <c r="AM499" s="295"/>
      <c r="AN499" s="228"/>
      <c r="AO499" s="228"/>
      <c r="AP499" s="228"/>
      <c r="AQ499" s="228"/>
      <c r="AR499" s="228"/>
      <c r="AS499" s="348"/>
      <c r="AT499" s="264">
        <f t="shared" si="363"/>
        <v>0</v>
      </c>
      <c r="AU499" s="259"/>
      <c r="AV499" s="265">
        <f t="shared" si="390"/>
        <v>0</v>
      </c>
      <c r="AX499" s="265">
        <f t="shared" si="394"/>
        <v>0</v>
      </c>
      <c r="AZ499" s="492">
        <f t="shared" si="391"/>
        <v>0</v>
      </c>
      <c r="BB499" s="492">
        <f t="shared" si="392"/>
        <v>0</v>
      </c>
      <c r="BD499" s="265">
        <f t="shared" si="395"/>
        <v>0</v>
      </c>
      <c r="BE499" s="105"/>
      <c r="BF499" s="105"/>
      <c r="BG499" s="105"/>
      <c r="BH499" s="105"/>
      <c r="BI499" s="105"/>
      <c r="BJ499" s="105"/>
    </row>
    <row r="500" spans="2:62" ht="20.100000000000001" hidden="1" customHeight="1" outlineLevel="1">
      <c r="B500" s="100"/>
      <c r="C500" s="908"/>
      <c r="D500" s="909"/>
      <c r="E500" s="909"/>
      <c r="F500" s="910"/>
      <c r="G500" s="890"/>
      <c r="H500" s="891"/>
      <c r="I500" s="152"/>
      <c r="J500" s="152"/>
      <c r="K500" s="152"/>
      <c r="L500" s="152"/>
      <c r="M500" s="152"/>
      <c r="N500" s="152"/>
      <c r="O500" s="152"/>
      <c r="P500" s="153"/>
      <c r="Q500" s="153"/>
      <c r="R500" s="156">
        <f t="shared" si="386"/>
        <v>0</v>
      </c>
      <c r="S500" s="156">
        <f t="shared" si="387"/>
        <v>0</v>
      </c>
      <c r="U500" s="157">
        <f t="shared" si="393"/>
        <v>0</v>
      </c>
      <c r="W500" s="152"/>
      <c r="X500" s="152"/>
      <c r="Y500" s="152"/>
      <c r="Z500" s="152"/>
      <c r="AA500" s="152"/>
      <c r="AB500" s="152"/>
      <c r="AC500" s="347"/>
      <c r="AD500" s="152"/>
      <c r="AE500" s="152"/>
      <c r="AF500" s="152"/>
      <c r="AG500" s="152"/>
      <c r="AH500" s="152"/>
      <c r="AI500" s="152"/>
      <c r="AJ500" s="347"/>
      <c r="AK500" s="152"/>
      <c r="AL500" s="152"/>
      <c r="AM500" s="295"/>
      <c r="AN500" s="228"/>
      <c r="AO500" s="228"/>
      <c r="AP500" s="228"/>
      <c r="AQ500" s="228"/>
      <c r="AR500" s="228"/>
      <c r="AS500" s="348"/>
      <c r="AT500" s="264">
        <f t="shared" si="363"/>
        <v>0</v>
      </c>
      <c r="AU500" s="259"/>
      <c r="AV500" s="265">
        <f t="shared" si="390"/>
        <v>0</v>
      </c>
      <c r="AX500" s="265">
        <f t="shared" si="394"/>
        <v>0</v>
      </c>
      <c r="AZ500" s="492">
        <f t="shared" si="391"/>
        <v>0</v>
      </c>
      <c r="BB500" s="492">
        <f t="shared" si="392"/>
        <v>0</v>
      </c>
      <c r="BD500" s="265">
        <f t="shared" si="395"/>
        <v>0</v>
      </c>
      <c r="BE500" s="105"/>
      <c r="BF500" s="105"/>
      <c r="BG500" s="105"/>
      <c r="BH500" s="105"/>
      <c r="BI500" s="105"/>
      <c r="BJ500" s="105"/>
    </row>
    <row r="501" spans="2:62" ht="20.100000000000001" hidden="1" customHeight="1" outlineLevel="1">
      <c r="B501" s="100"/>
      <c r="C501" s="908"/>
      <c r="D501" s="909"/>
      <c r="E501" s="909"/>
      <c r="F501" s="910"/>
      <c r="G501" s="890"/>
      <c r="H501" s="891"/>
      <c r="I501" s="152"/>
      <c r="J501" s="152"/>
      <c r="K501" s="152"/>
      <c r="L501" s="152"/>
      <c r="M501" s="152"/>
      <c r="N501" s="152"/>
      <c r="O501" s="152"/>
      <c r="P501" s="153"/>
      <c r="Q501" s="153"/>
      <c r="R501" s="156">
        <f t="shared" si="386"/>
        <v>0</v>
      </c>
      <c r="S501" s="156">
        <f t="shared" si="387"/>
        <v>0</v>
      </c>
      <c r="U501" s="157">
        <f t="shared" si="393"/>
        <v>0</v>
      </c>
      <c r="W501" s="152"/>
      <c r="X501" s="152"/>
      <c r="Y501" s="152"/>
      <c r="Z501" s="152"/>
      <c r="AA501" s="152"/>
      <c r="AB501" s="152"/>
      <c r="AC501" s="347"/>
      <c r="AD501" s="152"/>
      <c r="AE501" s="152"/>
      <c r="AF501" s="152"/>
      <c r="AG501" s="152"/>
      <c r="AH501" s="152"/>
      <c r="AI501" s="152"/>
      <c r="AJ501" s="347"/>
      <c r="AK501" s="152"/>
      <c r="AL501" s="152"/>
      <c r="AM501" s="295"/>
      <c r="AN501" s="228"/>
      <c r="AO501" s="228"/>
      <c r="AP501" s="228"/>
      <c r="AQ501" s="228"/>
      <c r="AR501" s="228"/>
      <c r="AS501" s="348"/>
      <c r="AT501" s="264">
        <f t="shared" si="363"/>
        <v>0</v>
      </c>
      <c r="AU501" s="259"/>
      <c r="AV501" s="265">
        <f t="shared" si="390"/>
        <v>0</v>
      </c>
      <c r="AX501" s="265">
        <f t="shared" si="394"/>
        <v>0</v>
      </c>
      <c r="AZ501" s="492">
        <f t="shared" si="391"/>
        <v>0</v>
      </c>
      <c r="BB501" s="492">
        <f t="shared" si="392"/>
        <v>0</v>
      </c>
      <c r="BD501" s="265">
        <f t="shared" si="395"/>
        <v>0</v>
      </c>
      <c r="BE501" s="105"/>
      <c r="BF501" s="105"/>
      <c r="BG501" s="105"/>
      <c r="BH501" s="105"/>
      <c r="BI501" s="105"/>
      <c r="BJ501" s="105"/>
    </row>
    <row r="502" spans="2:62" ht="20.100000000000001" hidden="1" customHeight="1" outlineLevel="1">
      <c r="B502" s="100"/>
      <c r="C502" s="908"/>
      <c r="D502" s="909"/>
      <c r="E502" s="909"/>
      <c r="F502" s="910"/>
      <c r="G502" s="890"/>
      <c r="H502" s="891"/>
      <c r="I502" s="152"/>
      <c r="J502" s="152"/>
      <c r="K502" s="152"/>
      <c r="L502" s="152"/>
      <c r="M502" s="152"/>
      <c r="N502" s="152"/>
      <c r="O502" s="152"/>
      <c r="P502" s="153"/>
      <c r="Q502" s="153"/>
      <c r="R502" s="156">
        <f t="shared" si="386"/>
        <v>0</v>
      </c>
      <c r="S502" s="156">
        <f t="shared" si="387"/>
        <v>0</v>
      </c>
      <c r="U502" s="157">
        <f t="shared" si="393"/>
        <v>0</v>
      </c>
      <c r="W502" s="152"/>
      <c r="X502" s="152"/>
      <c r="Y502" s="152"/>
      <c r="Z502" s="152"/>
      <c r="AA502" s="152"/>
      <c r="AB502" s="152"/>
      <c r="AC502" s="347"/>
      <c r="AD502" s="152"/>
      <c r="AE502" s="152"/>
      <c r="AF502" s="152"/>
      <c r="AG502" s="152"/>
      <c r="AH502" s="152"/>
      <c r="AI502" s="152"/>
      <c r="AJ502" s="347"/>
      <c r="AK502" s="152"/>
      <c r="AL502" s="152"/>
      <c r="AM502" s="295"/>
      <c r="AN502" s="228"/>
      <c r="AO502" s="228"/>
      <c r="AP502" s="228"/>
      <c r="AQ502" s="228"/>
      <c r="AR502" s="228"/>
      <c r="AS502" s="348"/>
      <c r="AT502" s="264">
        <f t="shared" si="363"/>
        <v>0</v>
      </c>
      <c r="AU502" s="259"/>
      <c r="AV502" s="265">
        <f t="shared" si="390"/>
        <v>0</v>
      </c>
      <c r="AX502" s="265">
        <f t="shared" si="394"/>
        <v>0</v>
      </c>
      <c r="AZ502" s="492">
        <f t="shared" si="391"/>
        <v>0</v>
      </c>
      <c r="BB502" s="492">
        <f t="shared" si="392"/>
        <v>0</v>
      </c>
      <c r="BD502" s="265">
        <f t="shared" si="395"/>
        <v>0</v>
      </c>
      <c r="BE502" s="105"/>
      <c r="BF502" s="105"/>
      <c r="BG502" s="105"/>
      <c r="BH502" s="105"/>
      <c r="BI502" s="105"/>
      <c r="BJ502" s="105"/>
    </row>
    <row r="503" spans="2:62" ht="20.100000000000001" hidden="1" customHeight="1" outlineLevel="1">
      <c r="B503" s="100"/>
      <c r="C503" s="908"/>
      <c r="D503" s="909"/>
      <c r="E503" s="909"/>
      <c r="F503" s="910"/>
      <c r="G503" s="890"/>
      <c r="H503" s="891"/>
      <c r="I503" s="152"/>
      <c r="J503" s="152"/>
      <c r="K503" s="152"/>
      <c r="L503" s="152"/>
      <c r="M503" s="152"/>
      <c r="N503" s="152"/>
      <c r="O503" s="152"/>
      <c r="P503" s="153"/>
      <c r="Q503" s="153"/>
      <c r="R503" s="156">
        <f t="shared" si="386"/>
        <v>0</v>
      </c>
      <c r="S503" s="156">
        <f t="shared" si="387"/>
        <v>0</v>
      </c>
      <c r="U503" s="157">
        <f t="shared" si="393"/>
        <v>0</v>
      </c>
      <c r="W503" s="152"/>
      <c r="X503" s="152"/>
      <c r="Y503" s="152"/>
      <c r="Z503" s="152"/>
      <c r="AA503" s="152"/>
      <c r="AB503" s="152"/>
      <c r="AC503" s="347"/>
      <c r="AD503" s="152"/>
      <c r="AE503" s="152"/>
      <c r="AF503" s="152"/>
      <c r="AG503" s="152"/>
      <c r="AH503" s="152"/>
      <c r="AI503" s="152"/>
      <c r="AJ503" s="347"/>
      <c r="AK503" s="152"/>
      <c r="AL503" s="152"/>
      <c r="AM503" s="295"/>
      <c r="AN503" s="228"/>
      <c r="AO503" s="228"/>
      <c r="AP503" s="228"/>
      <c r="AQ503" s="228"/>
      <c r="AR503" s="228"/>
      <c r="AS503" s="348"/>
      <c r="AT503" s="264">
        <f t="shared" si="363"/>
        <v>0</v>
      </c>
      <c r="AU503" s="259"/>
      <c r="AV503" s="265">
        <f t="shared" si="390"/>
        <v>0</v>
      </c>
      <c r="AX503" s="265">
        <f t="shared" si="394"/>
        <v>0</v>
      </c>
      <c r="AZ503" s="492">
        <f t="shared" si="391"/>
        <v>0</v>
      </c>
      <c r="BB503" s="492">
        <f t="shared" si="392"/>
        <v>0</v>
      </c>
      <c r="BD503" s="265">
        <f t="shared" si="395"/>
        <v>0</v>
      </c>
      <c r="BE503" s="105"/>
      <c r="BF503" s="105"/>
      <c r="BG503" s="105"/>
      <c r="BH503" s="105"/>
      <c r="BI503" s="105"/>
      <c r="BJ503" s="105"/>
    </row>
    <row r="504" spans="2:62" ht="9.9499999999999993" hidden="1" customHeight="1" outlineLevel="1">
      <c r="B504" s="101"/>
      <c r="C504" s="208"/>
      <c r="D504" s="208"/>
      <c r="E504" s="208"/>
      <c r="F504" s="208"/>
      <c r="G504" s="237"/>
      <c r="H504" s="207"/>
      <c r="I504" s="257"/>
      <c r="J504" s="257"/>
      <c r="K504" s="257"/>
      <c r="L504" s="257"/>
      <c r="M504" s="257"/>
      <c r="N504" s="257"/>
      <c r="O504" s="257"/>
      <c r="P504" s="256"/>
      <c r="Q504" s="102"/>
      <c r="R504" s="102"/>
      <c r="S504" s="102"/>
      <c r="U504" s="98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Z504" s="493"/>
      <c r="BE504" s="105"/>
      <c r="BF504" s="105"/>
      <c r="BG504" s="105"/>
      <c r="BH504" s="105"/>
      <c r="BI504" s="105"/>
      <c r="BJ504" s="105"/>
    </row>
    <row r="505" spans="2:62" ht="20.100000000000001" customHeight="1" collapsed="1">
      <c r="B505" s="8">
        <f>B488+1</f>
        <v>30</v>
      </c>
      <c r="C505" s="916"/>
      <c r="D505" s="917"/>
      <c r="E505" s="917"/>
      <c r="F505" s="918"/>
      <c r="G505" s="429"/>
      <c r="H505" s="206">
        <v>1</v>
      </c>
      <c r="I505" s="642">
        <f t="shared" ref="I505" si="396">$H505*SUM(I506:I520)</f>
        <v>0</v>
      </c>
      <c r="J505" s="643">
        <f t="shared" ref="J505:O505" si="397">$H505*SUM(J506:J520)</f>
        <v>0</v>
      </c>
      <c r="K505" s="644">
        <f t="shared" si="397"/>
        <v>0</v>
      </c>
      <c r="L505" s="645">
        <f t="shared" si="397"/>
        <v>0</v>
      </c>
      <c r="M505" s="645">
        <f t="shared" si="397"/>
        <v>0</v>
      </c>
      <c r="N505" s="644">
        <f t="shared" si="397"/>
        <v>0</v>
      </c>
      <c r="O505" s="642">
        <f t="shared" si="397"/>
        <v>0</v>
      </c>
      <c r="P505" s="209">
        <f t="shared" ref="P505:Q505" si="398">$H505*SUM(P506:P520)</f>
        <v>0</v>
      </c>
      <c r="Q505" s="210">
        <f t="shared" si="398"/>
        <v>0</v>
      </c>
      <c r="R505" s="136">
        <f t="shared" ref="R505:R520" si="399">P505*(1+Gewinn)*(1+SicherheitAngebot)</f>
        <v>0</v>
      </c>
      <c r="S505" s="137">
        <f t="shared" ref="S505:S520" si="400">Q505*(1+MGKZ)*(1+Gewinn)*(1+SicherheitAngebot)</f>
        <v>0</v>
      </c>
      <c r="U505" s="10">
        <f>I505*$I$7+J505*$J$7+K505*$K$7+L505*$L$7+M505*$M$7+N505*$N$7+O505*$O$7+R505+S505</f>
        <v>0</v>
      </c>
      <c r="W505" s="646">
        <f t="shared" ref="W505:AB505" si="401">$H505*SUM(W506:W520)</f>
        <v>0</v>
      </c>
      <c r="X505" s="647">
        <f t="shared" si="401"/>
        <v>0</v>
      </c>
      <c r="Y505" s="648">
        <f t="shared" si="401"/>
        <v>0</v>
      </c>
      <c r="Z505" s="649">
        <f t="shared" si="401"/>
        <v>0</v>
      </c>
      <c r="AA505" s="648">
        <f t="shared" si="401"/>
        <v>0</v>
      </c>
      <c r="AB505" s="646">
        <f t="shared" si="401"/>
        <v>0</v>
      </c>
      <c r="AC505" s="258"/>
      <c r="AD505" s="646">
        <f t="shared" ref="AD505:AM505" si="402">$H505*SUM(AD506:AD520)</f>
        <v>0</v>
      </c>
      <c r="AE505" s="647">
        <f t="shared" si="402"/>
        <v>0</v>
      </c>
      <c r="AF505" s="648">
        <f t="shared" si="402"/>
        <v>0</v>
      </c>
      <c r="AG505" s="649">
        <f t="shared" si="402"/>
        <v>0</v>
      </c>
      <c r="AH505" s="648">
        <f t="shared" si="402"/>
        <v>0</v>
      </c>
      <c r="AI505" s="646">
        <f t="shared" si="402"/>
        <v>0</v>
      </c>
      <c r="AJ505" s="258"/>
      <c r="AK505" s="653">
        <f t="shared" si="402"/>
        <v>0</v>
      </c>
      <c r="AL505" s="653">
        <f t="shared" si="402"/>
        <v>0</v>
      </c>
      <c r="AM505" s="653">
        <f t="shared" si="402"/>
        <v>0</v>
      </c>
      <c r="AN505" s="227">
        <f>$H505*SUM(AN506:AN520)*(1+Gewinn)*(1+SicherheitAngebot)</f>
        <v>0</v>
      </c>
      <c r="AO505" s="227">
        <f>$H505*SUM(AO506:AO520)*(1+Gewinn)*(1+SicherheitAngebot)</f>
        <v>0</v>
      </c>
      <c r="AP505" s="227">
        <f>$H505*SUM(AP506:AP520)*(1+Gewinn)*(1+SicherheitAngebot)</f>
        <v>0</v>
      </c>
      <c r="AQ505" s="227">
        <f>$H505*SUM(AQ506:AQ520)*(1+Gewinn)*(1+SicherheitAngebot)</f>
        <v>0</v>
      </c>
      <c r="AR505" s="227">
        <f>$H505*SUM(AR506:AR520)*(1+Gewinn)*(1+SicherheitAngebot)</f>
        <v>0</v>
      </c>
      <c r="AS505" s="262"/>
      <c r="AT505" s="263">
        <f t="shared" si="363"/>
        <v>0</v>
      </c>
      <c r="AU505" s="259"/>
      <c r="AV505" s="491">
        <f>AK505*$AK$7+AL505*$AL$7+AM505*$AM$7+SUM(AN505:AR505)+AT505/Zuschläge_IBN+AT505</f>
        <v>0</v>
      </c>
      <c r="AX505" s="685">
        <f>U505+AV505</f>
        <v>0</v>
      </c>
      <c r="AZ505" s="490">
        <f>IF(H505&gt;0,U505/(1+SicherheitAngebot)*(1+Sicherheit),0)</f>
        <v>0</v>
      </c>
      <c r="BB505" s="490">
        <f>IF(H505&gt;0,AV505/(1+SicherheitAngebot)*(1+Sicherheit),0)</f>
        <v>0</v>
      </c>
      <c r="BD505" s="490">
        <f>AZ505+BB505</f>
        <v>0</v>
      </c>
      <c r="BE505" s="105"/>
      <c r="BF505" s="105"/>
      <c r="BG505" s="105"/>
      <c r="BH505" s="105"/>
      <c r="BI505" s="105"/>
      <c r="BJ505" s="105"/>
    </row>
    <row r="506" spans="2:62" ht="20.100000000000001" hidden="1" customHeight="1" outlineLevel="1">
      <c r="B506" s="99"/>
      <c r="C506" s="908"/>
      <c r="D506" s="909"/>
      <c r="E506" s="909"/>
      <c r="F506" s="910"/>
      <c r="G506" s="890"/>
      <c r="H506" s="901"/>
      <c r="I506" s="152"/>
      <c r="J506" s="152"/>
      <c r="K506" s="152"/>
      <c r="L506" s="152"/>
      <c r="M506" s="152"/>
      <c r="N506" s="152"/>
      <c r="O506" s="152"/>
      <c r="P506" s="153"/>
      <c r="Q506" s="153"/>
      <c r="R506" s="156">
        <f t="shared" si="399"/>
        <v>0</v>
      </c>
      <c r="S506" s="156">
        <f t="shared" si="400"/>
        <v>0</v>
      </c>
      <c r="U506" s="157">
        <f>I506*$I$7+J506*$J$7+K506*$K$7+L506*$L$7+M506*$M$7+N506*$N$7+O506*$O$7+R506+S506</f>
        <v>0</v>
      </c>
      <c r="W506" s="152"/>
      <c r="X506" s="152"/>
      <c r="Y506" s="152"/>
      <c r="Z506" s="152"/>
      <c r="AA506" s="152"/>
      <c r="AB506" s="152"/>
      <c r="AC506" s="347"/>
      <c r="AD506" s="152"/>
      <c r="AE506" s="152"/>
      <c r="AF506" s="152"/>
      <c r="AG506" s="152"/>
      <c r="AH506" s="152"/>
      <c r="AI506" s="152"/>
      <c r="AJ506" s="347"/>
      <c r="AK506" s="152"/>
      <c r="AL506" s="152"/>
      <c r="AM506" s="619"/>
      <c r="AN506" s="228"/>
      <c r="AO506" s="228"/>
      <c r="AP506" s="228"/>
      <c r="AQ506" s="228"/>
      <c r="AR506" s="228"/>
      <c r="AS506" s="348"/>
      <c r="AT506" s="264">
        <f t="shared" si="363"/>
        <v>0</v>
      </c>
      <c r="AU506" s="259"/>
      <c r="AV506" s="265">
        <f t="shared" ref="AV506:AV520" si="403">AK506*$AK$7+AL506*$AL$7+AM506*$AM$7+SUM(AN506:AR506)*(1+Gewinn)*(1+SicherheitAngebot)+AT506/Zuschläge_IBN+AT506</f>
        <v>0</v>
      </c>
      <c r="AX506" s="265">
        <f>U506+AV506</f>
        <v>0</v>
      </c>
      <c r="AZ506" s="492">
        <f t="shared" ref="AZ506:AZ520" si="404">U506/(1+SicherheitAngebot)*(1+Sicherheit)</f>
        <v>0</v>
      </c>
      <c r="BB506" s="492">
        <f t="shared" ref="BB506:BB520" si="405">AV506/(1+SicherheitAngebot)*(1+Sicherheit)</f>
        <v>0</v>
      </c>
      <c r="BD506" s="265">
        <f>AZ506+BB506</f>
        <v>0</v>
      </c>
      <c r="BE506" s="105"/>
      <c r="BF506" s="105"/>
      <c r="BG506" s="105"/>
      <c r="BH506" s="105"/>
      <c r="BI506" s="105"/>
      <c r="BJ506" s="105"/>
    </row>
    <row r="507" spans="2:62" ht="20.100000000000001" hidden="1" customHeight="1" outlineLevel="1">
      <c r="B507" s="100"/>
      <c r="C507" s="908"/>
      <c r="D507" s="909"/>
      <c r="E507" s="909"/>
      <c r="F507" s="910"/>
      <c r="G507" s="890"/>
      <c r="H507" s="891"/>
      <c r="I507" s="152"/>
      <c r="J507" s="152"/>
      <c r="K507" s="152"/>
      <c r="L507" s="152"/>
      <c r="M507" s="152"/>
      <c r="N507" s="152"/>
      <c r="O507" s="152"/>
      <c r="P507" s="153"/>
      <c r="Q507" s="153"/>
      <c r="R507" s="156">
        <f t="shared" si="399"/>
        <v>0</v>
      </c>
      <c r="S507" s="156">
        <f t="shared" si="400"/>
        <v>0</v>
      </c>
      <c r="U507" s="157">
        <f t="shared" ref="U507:U520" si="406">I507*$I$7+J507*$J$7+K507*$K$7+L507*$L$7+M507*$M$7+N507*$N$7+O507*$O$7+R507+S507</f>
        <v>0</v>
      </c>
      <c r="W507" s="152"/>
      <c r="X507" s="152"/>
      <c r="Y507" s="152"/>
      <c r="Z507" s="152"/>
      <c r="AA507" s="152"/>
      <c r="AB507" s="152"/>
      <c r="AC507" s="347"/>
      <c r="AD507" s="152"/>
      <c r="AE507" s="152"/>
      <c r="AF507" s="152"/>
      <c r="AG507" s="152"/>
      <c r="AH507" s="152"/>
      <c r="AI507" s="152"/>
      <c r="AJ507" s="347"/>
      <c r="AK507" s="152"/>
      <c r="AL507" s="152"/>
      <c r="AM507" s="295"/>
      <c r="AN507" s="228"/>
      <c r="AO507" s="228"/>
      <c r="AP507" s="228"/>
      <c r="AQ507" s="228"/>
      <c r="AR507" s="228"/>
      <c r="AS507" s="348"/>
      <c r="AT507" s="264">
        <f t="shared" si="363"/>
        <v>0</v>
      </c>
      <c r="AU507" s="259"/>
      <c r="AV507" s="265">
        <f t="shared" si="403"/>
        <v>0</v>
      </c>
      <c r="AX507" s="265">
        <f t="shared" ref="AX507:AX520" si="407">U507+AV507</f>
        <v>0</v>
      </c>
      <c r="AZ507" s="492">
        <f t="shared" si="404"/>
        <v>0</v>
      </c>
      <c r="BB507" s="492">
        <f t="shared" si="405"/>
        <v>0</v>
      </c>
      <c r="BD507" s="265">
        <f t="shared" ref="BD507:BD520" si="408">AZ507+BB507</f>
        <v>0</v>
      </c>
      <c r="BE507" s="105"/>
      <c r="BF507" s="105"/>
      <c r="BG507" s="105"/>
      <c r="BH507" s="105"/>
      <c r="BI507" s="105"/>
      <c r="BJ507" s="105"/>
    </row>
    <row r="508" spans="2:62" ht="20.100000000000001" hidden="1" customHeight="1" outlineLevel="1">
      <c r="B508" s="100"/>
      <c r="C508" s="908"/>
      <c r="D508" s="909"/>
      <c r="E508" s="909"/>
      <c r="F508" s="910"/>
      <c r="G508" s="890"/>
      <c r="H508" s="891"/>
      <c r="I508" s="152"/>
      <c r="J508" s="152"/>
      <c r="K508" s="152"/>
      <c r="L508" s="152"/>
      <c r="M508" s="152"/>
      <c r="N508" s="152"/>
      <c r="O508" s="152"/>
      <c r="P508" s="153"/>
      <c r="Q508" s="153"/>
      <c r="R508" s="156">
        <f t="shared" si="399"/>
        <v>0</v>
      </c>
      <c r="S508" s="156">
        <f t="shared" si="400"/>
        <v>0</v>
      </c>
      <c r="U508" s="157">
        <f t="shared" si="406"/>
        <v>0</v>
      </c>
      <c r="W508" s="152"/>
      <c r="X508" s="152"/>
      <c r="Y508" s="152"/>
      <c r="Z508" s="152"/>
      <c r="AA508" s="152"/>
      <c r="AB508" s="152"/>
      <c r="AC508" s="347"/>
      <c r="AD508" s="152"/>
      <c r="AE508" s="152"/>
      <c r="AF508" s="152"/>
      <c r="AG508" s="152"/>
      <c r="AH508" s="152"/>
      <c r="AI508" s="152"/>
      <c r="AJ508" s="347"/>
      <c r="AK508" s="152"/>
      <c r="AL508" s="152"/>
      <c r="AM508" s="295"/>
      <c r="AN508" s="228"/>
      <c r="AO508" s="228"/>
      <c r="AP508" s="228"/>
      <c r="AQ508" s="228"/>
      <c r="AR508" s="228"/>
      <c r="AS508" s="348"/>
      <c r="AT508" s="264">
        <f t="shared" si="363"/>
        <v>0</v>
      </c>
      <c r="AU508" s="259"/>
      <c r="AV508" s="265">
        <f t="shared" si="403"/>
        <v>0</v>
      </c>
      <c r="AX508" s="265">
        <f t="shared" si="407"/>
        <v>0</v>
      </c>
      <c r="AZ508" s="492">
        <f t="shared" si="404"/>
        <v>0</v>
      </c>
      <c r="BB508" s="492">
        <f t="shared" si="405"/>
        <v>0</v>
      </c>
      <c r="BD508" s="265">
        <f t="shared" si="408"/>
        <v>0</v>
      </c>
      <c r="BE508" s="105"/>
      <c r="BF508" s="105"/>
      <c r="BG508" s="105"/>
      <c r="BH508" s="105"/>
      <c r="BI508" s="105"/>
      <c r="BJ508" s="105"/>
    </row>
    <row r="509" spans="2:62" ht="20.100000000000001" hidden="1" customHeight="1" outlineLevel="1">
      <c r="B509" s="100"/>
      <c r="C509" s="908"/>
      <c r="D509" s="909"/>
      <c r="E509" s="909"/>
      <c r="F509" s="910"/>
      <c r="G509" s="890"/>
      <c r="H509" s="891"/>
      <c r="I509" s="152"/>
      <c r="J509" s="152"/>
      <c r="K509" s="152"/>
      <c r="L509" s="152"/>
      <c r="M509" s="152"/>
      <c r="N509" s="152"/>
      <c r="O509" s="152"/>
      <c r="P509" s="153"/>
      <c r="Q509" s="153"/>
      <c r="R509" s="156">
        <f t="shared" si="399"/>
        <v>0</v>
      </c>
      <c r="S509" s="156">
        <f t="shared" si="400"/>
        <v>0</v>
      </c>
      <c r="U509" s="157">
        <f t="shared" si="406"/>
        <v>0</v>
      </c>
      <c r="W509" s="152"/>
      <c r="X509" s="152"/>
      <c r="Y509" s="152"/>
      <c r="Z509" s="152"/>
      <c r="AA509" s="152"/>
      <c r="AB509" s="152"/>
      <c r="AC509" s="347"/>
      <c r="AD509" s="152"/>
      <c r="AE509" s="152"/>
      <c r="AF509" s="152"/>
      <c r="AG509" s="152"/>
      <c r="AH509" s="152"/>
      <c r="AI509" s="152"/>
      <c r="AJ509" s="347"/>
      <c r="AK509" s="152"/>
      <c r="AL509" s="152"/>
      <c r="AM509" s="295"/>
      <c r="AN509" s="228"/>
      <c r="AO509" s="228"/>
      <c r="AP509" s="228"/>
      <c r="AQ509" s="228"/>
      <c r="AR509" s="228"/>
      <c r="AS509" s="348"/>
      <c r="AT509" s="264">
        <f t="shared" si="363"/>
        <v>0</v>
      </c>
      <c r="AU509" s="259"/>
      <c r="AV509" s="265">
        <f t="shared" si="403"/>
        <v>0</v>
      </c>
      <c r="AX509" s="265">
        <f t="shared" si="407"/>
        <v>0</v>
      </c>
      <c r="AZ509" s="492">
        <f t="shared" si="404"/>
        <v>0</v>
      </c>
      <c r="BB509" s="492">
        <f t="shared" si="405"/>
        <v>0</v>
      </c>
      <c r="BD509" s="265">
        <f t="shared" si="408"/>
        <v>0</v>
      </c>
      <c r="BE509" s="105"/>
      <c r="BF509" s="105"/>
      <c r="BG509" s="105"/>
      <c r="BH509" s="105"/>
      <c r="BI509" s="105"/>
      <c r="BJ509" s="105"/>
    </row>
    <row r="510" spans="2:62" ht="20.100000000000001" hidden="1" customHeight="1" outlineLevel="1">
      <c r="B510" s="100"/>
      <c r="C510" s="908"/>
      <c r="D510" s="909"/>
      <c r="E510" s="909"/>
      <c r="F510" s="910"/>
      <c r="G510" s="890"/>
      <c r="H510" s="891"/>
      <c r="I510" s="152"/>
      <c r="J510" s="152"/>
      <c r="K510" s="152"/>
      <c r="L510" s="152"/>
      <c r="M510" s="152"/>
      <c r="N510" s="152"/>
      <c r="O510" s="152"/>
      <c r="P510" s="153"/>
      <c r="Q510" s="153"/>
      <c r="R510" s="156">
        <f t="shared" si="399"/>
        <v>0</v>
      </c>
      <c r="S510" s="156">
        <f t="shared" si="400"/>
        <v>0</v>
      </c>
      <c r="U510" s="157">
        <f t="shared" si="406"/>
        <v>0</v>
      </c>
      <c r="W510" s="152"/>
      <c r="X510" s="152"/>
      <c r="Y510" s="152"/>
      <c r="Z510" s="152"/>
      <c r="AA510" s="152"/>
      <c r="AB510" s="152"/>
      <c r="AC510" s="347"/>
      <c r="AD510" s="152"/>
      <c r="AE510" s="152"/>
      <c r="AF510" s="152"/>
      <c r="AG510" s="152"/>
      <c r="AH510" s="152"/>
      <c r="AI510" s="152"/>
      <c r="AJ510" s="347"/>
      <c r="AK510" s="152"/>
      <c r="AL510" s="152"/>
      <c r="AM510" s="295"/>
      <c r="AN510" s="228"/>
      <c r="AO510" s="228"/>
      <c r="AP510" s="228"/>
      <c r="AQ510" s="228"/>
      <c r="AR510" s="228"/>
      <c r="AS510" s="348"/>
      <c r="AT510" s="264">
        <f t="shared" si="363"/>
        <v>0</v>
      </c>
      <c r="AU510" s="259"/>
      <c r="AV510" s="265">
        <f t="shared" si="403"/>
        <v>0</v>
      </c>
      <c r="AX510" s="265">
        <f t="shared" si="407"/>
        <v>0</v>
      </c>
      <c r="AZ510" s="492">
        <f t="shared" si="404"/>
        <v>0</v>
      </c>
      <c r="BB510" s="492">
        <f t="shared" si="405"/>
        <v>0</v>
      </c>
      <c r="BD510" s="265">
        <f t="shared" si="408"/>
        <v>0</v>
      </c>
      <c r="BE510" s="105"/>
      <c r="BF510" s="105"/>
      <c r="BG510" s="105"/>
      <c r="BH510" s="105"/>
      <c r="BI510" s="105"/>
      <c r="BJ510" s="105"/>
    </row>
    <row r="511" spans="2:62" ht="20.100000000000001" hidden="1" customHeight="1" outlineLevel="1">
      <c r="B511" s="100"/>
      <c r="C511" s="908"/>
      <c r="D511" s="909"/>
      <c r="E511" s="909"/>
      <c r="F511" s="910"/>
      <c r="G511" s="890"/>
      <c r="H511" s="891"/>
      <c r="I511" s="152"/>
      <c r="J511" s="152"/>
      <c r="K511" s="152"/>
      <c r="L511" s="152"/>
      <c r="M511" s="152"/>
      <c r="N511" s="152"/>
      <c r="O511" s="152"/>
      <c r="P511" s="153"/>
      <c r="Q511" s="153"/>
      <c r="R511" s="156">
        <f t="shared" si="399"/>
        <v>0</v>
      </c>
      <c r="S511" s="156">
        <f t="shared" si="400"/>
        <v>0</v>
      </c>
      <c r="U511" s="157">
        <f t="shared" si="406"/>
        <v>0</v>
      </c>
      <c r="W511" s="152"/>
      <c r="X511" s="152"/>
      <c r="Y511" s="152"/>
      <c r="Z511" s="152"/>
      <c r="AA511" s="152"/>
      <c r="AB511" s="152"/>
      <c r="AC511" s="347"/>
      <c r="AD511" s="152"/>
      <c r="AE511" s="152"/>
      <c r="AF511" s="152"/>
      <c r="AG511" s="152"/>
      <c r="AH511" s="152"/>
      <c r="AI511" s="152"/>
      <c r="AJ511" s="347"/>
      <c r="AK511" s="152"/>
      <c r="AL511" s="152"/>
      <c r="AM511" s="295"/>
      <c r="AN511" s="228"/>
      <c r="AO511" s="228"/>
      <c r="AP511" s="228"/>
      <c r="AQ511" s="228"/>
      <c r="AR511" s="228"/>
      <c r="AS511" s="348"/>
      <c r="AT511" s="264">
        <f t="shared" si="363"/>
        <v>0</v>
      </c>
      <c r="AU511" s="259"/>
      <c r="AV511" s="265">
        <f t="shared" si="403"/>
        <v>0</v>
      </c>
      <c r="AX511" s="265">
        <f t="shared" si="407"/>
        <v>0</v>
      </c>
      <c r="AZ511" s="492">
        <f t="shared" si="404"/>
        <v>0</v>
      </c>
      <c r="BB511" s="492">
        <f t="shared" si="405"/>
        <v>0</v>
      </c>
      <c r="BD511" s="265">
        <f t="shared" si="408"/>
        <v>0</v>
      </c>
      <c r="BE511" s="105"/>
      <c r="BF511" s="105"/>
      <c r="BG511" s="105"/>
      <c r="BH511" s="105"/>
      <c r="BI511" s="105"/>
      <c r="BJ511" s="105"/>
    </row>
    <row r="512" spans="2:62" ht="20.100000000000001" hidden="1" customHeight="1" outlineLevel="1">
      <c r="B512" s="100"/>
      <c r="C512" s="908"/>
      <c r="D512" s="909"/>
      <c r="E512" s="909"/>
      <c r="F512" s="910"/>
      <c r="G512" s="890"/>
      <c r="H512" s="891"/>
      <c r="I512" s="152"/>
      <c r="J512" s="152"/>
      <c r="K512" s="152"/>
      <c r="L512" s="152"/>
      <c r="M512" s="152"/>
      <c r="N512" s="152"/>
      <c r="O512" s="152"/>
      <c r="P512" s="153"/>
      <c r="Q512" s="153"/>
      <c r="R512" s="156">
        <f t="shared" si="399"/>
        <v>0</v>
      </c>
      <c r="S512" s="156">
        <f t="shared" si="400"/>
        <v>0</v>
      </c>
      <c r="U512" s="157">
        <f t="shared" si="406"/>
        <v>0</v>
      </c>
      <c r="W512" s="152"/>
      <c r="X512" s="152"/>
      <c r="Y512" s="152"/>
      <c r="Z512" s="152"/>
      <c r="AA512" s="152"/>
      <c r="AB512" s="152"/>
      <c r="AC512" s="347"/>
      <c r="AD512" s="152"/>
      <c r="AE512" s="152"/>
      <c r="AF512" s="152"/>
      <c r="AG512" s="152"/>
      <c r="AH512" s="152"/>
      <c r="AI512" s="152"/>
      <c r="AJ512" s="347"/>
      <c r="AK512" s="152"/>
      <c r="AL512" s="152"/>
      <c r="AM512" s="295"/>
      <c r="AN512" s="228"/>
      <c r="AO512" s="228"/>
      <c r="AP512" s="228"/>
      <c r="AQ512" s="228"/>
      <c r="AR512" s="228"/>
      <c r="AS512" s="348"/>
      <c r="AT512" s="264">
        <f t="shared" si="363"/>
        <v>0</v>
      </c>
      <c r="AU512" s="259"/>
      <c r="AV512" s="265">
        <f t="shared" si="403"/>
        <v>0</v>
      </c>
      <c r="AX512" s="265">
        <f t="shared" si="407"/>
        <v>0</v>
      </c>
      <c r="AZ512" s="492">
        <f t="shared" si="404"/>
        <v>0</v>
      </c>
      <c r="BB512" s="492">
        <f t="shared" si="405"/>
        <v>0</v>
      </c>
      <c r="BD512" s="265">
        <f t="shared" si="408"/>
        <v>0</v>
      </c>
      <c r="BE512" s="105"/>
      <c r="BF512" s="105"/>
      <c r="BG512" s="105"/>
      <c r="BH512" s="105"/>
      <c r="BI512" s="105"/>
      <c r="BJ512" s="105"/>
    </row>
    <row r="513" spans="2:62" ht="20.100000000000001" hidden="1" customHeight="1" outlineLevel="1">
      <c r="B513" s="100"/>
      <c r="C513" s="908"/>
      <c r="D513" s="909"/>
      <c r="E513" s="909"/>
      <c r="F513" s="910"/>
      <c r="G513" s="890"/>
      <c r="H513" s="891"/>
      <c r="I513" s="152"/>
      <c r="J513" s="152"/>
      <c r="K513" s="152"/>
      <c r="L513" s="152"/>
      <c r="M513" s="152"/>
      <c r="N513" s="152"/>
      <c r="O513" s="152"/>
      <c r="P513" s="153"/>
      <c r="Q513" s="153"/>
      <c r="R513" s="156">
        <f t="shared" si="399"/>
        <v>0</v>
      </c>
      <c r="S513" s="156">
        <f t="shared" si="400"/>
        <v>0</v>
      </c>
      <c r="U513" s="157">
        <f t="shared" si="406"/>
        <v>0</v>
      </c>
      <c r="W513" s="152"/>
      <c r="X513" s="152"/>
      <c r="Y513" s="152"/>
      <c r="Z513" s="152"/>
      <c r="AA513" s="152"/>
      <c r="AB513" s="152"/>
      <c r="AC513" s="347"/>
      <c r="AD513" s="152"/>
      <c r="AE513" s="152"/>
      <c r="AF513" s="152"/>
      <c r="AG513" s="152"/>
      <c r="AH513" s="152"/>
      <c r="AI513" s="152"/>
      <c r="AJ513" s="347"/>
      <c r="AK513" s="152"/>
      <c r="AL513" s="152"/>
      <c r="AM513" s="295"/>
      <c r="AN513" s="228"/>
      <c r="AO513" s="228"/>
      <c r="AP513" s="228"/>
      <c r="AQ513" s="228"/>
      <c r="AR513" s="228"/>
      <c r="AS513" s="348"/>
      <c r="AT513" s="264">
        <f t="shared" si="363"/>
        <v>0</v>
      </c>
      <c r="AU513" s="259"/>
      <c r="AV513" s="265">
        <f t="shared" si="403"/>
        <v>0</v>
      </c>
      <c r="AX513" s="265">
        <f t="shared" si="407"/>
        <v>0</v>
      </c>
      <c r="AZ513" s="492">
        <f t="shared" si="404"/>
        <v>0</v>
      </c>
      <c r="BB513" s="492">
        <f t="shared" si="405"/>
        <v>0</v>
      </c>
      <c r="BD513" s="265">
        <f t="shared" si="408"/>
        <v>0</v>
      </c>
      <c r="BE513" s="105"/>
      <c r="BF513" s="105"/>
      <c r="BG513" s="105"/>
      <c r="BH513" s="105"/>
      <c r="BI513" s="105"/>
      <c r="BJ513" s="105"/>
    </row>
    <row r="514" spans="2:62" ht="20.100000000000001" hidden="1" customHeight="1" outlineLevel="1">
      <c r="B514" s="100"/>
      <c r="C514" s="908"/>
      <c r="D514" s="909"/>
      <c r="E514" s="909"/>
      <c r="F514" s="910"/>
      <c r="G514" s="890"/>
      <c r="H514" s="891"/>
      <c r="I514" s="152"/>
      <c r="J514" s="152"/>
      <c r="K514" s="152"/>
      <c r="L514" s="152"/>
      <c r="M514" s="152"/>
      <c r="N514" s="152"/>
      <c r="O514" s="152"/>
      <c r="P514" s="153"/>
      <c r="Q514" s="153"/>
      <c r="R514" s="156">
        <f t="shared" si="399"/>
        <v>0</v>
      </c>
      <c r="S514" s="156">
        <f t="shared" si="400"/>
        <v>0</v>
      </c>
      <c r="U514" s="157">
        <f t="shared" si="406"/>
        <v>0</v>
      </c>
      <c r="W514" s="152"/>
      <c r="X514" s="152"/>
      <c r="Y514" s="152"/>
      <c r="Z514" s="152"/>
      <c r="AA514" s="152"/>
      <c r="AB514" s="152"/>
      <c r="AC514" s="347"/>
      <c r="AD514" s="152"/>
      <c r="AE514" s="152"/>
      <c r="AF514" s="152"/>
      <c r="AG514" s="152"/>
      <c r="AH514" s="152"/>
      <c r="AI514" s="152"/>
      <c r="AJ514" s="347"/>
      <c r="AK514" s="152"/>
      <c r="AL514" s="152"/>
      <c r="AM514" s="295"/>
      <c r="AN514" s="228"/>
      <c r="AO514" s="228"/>
      <c r="AP514" s="228"/>
      <c r="AQ514" s="228"/>
      <c r="AR514" s="228"/>
      <c r="AS514" s="348"/>
      <c r="AT514" s="264">
        <f t="shared" si="363"/>
        <v>0</v>
      </c>
      <c r="AU514" s="259"/>
      <c r="AV514" s="265">
        <f t="shared" si="403"/>
        <v>0</v>
      </c>
      <c r="AX514" s="265">
        <f t="shared" si="407"/>
        <v>0</v>
      </c>
      <c r="AZ514" s="492">
        <f t="shared" si="404"/>
        <v>0</v>
      </c>
      <c r="BB514" s="492">
        <f t="shared" si="405"/>
        <v>0</v>
      </c>
      <c r="BD514" s="265">
        <f t="shared" si="408"/>
        <v>0</v>
      </c>
      <c r="BE514" s="105"/>
      <c r="BF514" s="105"/>
      <c r="BG514" s="105"/>
      <c r="BH514" s="105"/>
      <c r="BI514" s="105"/>
      <c r="BJ514" s="105"/>
    </row>
    <row r="515" spans="2:62" ht="20.100000000000001" hidden="1" customHeight="1" outlineLevel="1">
      <c r="B515" s="100"/>
      <c r="C515" s="908"/>
      <c r="D515" s="909"/>
      <c r="E515" s="909"/>
      <c r="F515" s="910"/>
      <c r="G515" s="890"/>
      <c r="H515" s="891"/>
      <c r="I515" s="152"/>
      <c r="J515" s="152"/>
      <c r="K515" s="152"/>
      <c r="L515" s="152"/>
      <c r="M515" s="152"/>
      <c r="N515" s="152"/>
      <c r="O515" s="152"/>
      <c r="P515" s="153"/>
      <c r="Q515" s="153"/>
      <c r="R515" s="156">
        <f t="shared" si="399"/>
        <v>0</v>
      </c>
      <c r="S515" s="156">
        <f t="shared" si="400"/>
        <v>0</v>
      </c>
      <c r="U515" s="157">
        <f t="shared" si="406"/>
        <v>0</v>
      </c>
      <c r="W515" s="152"/>
      <c r="X515" s="152"/>
      <c r="Y515" s="152"/>
      <c r="Z515" s="152"/>
      <c r="AA515" s="152"/>
      <c r="AB515" s="152"/>
      <c r="AC515" s="347"/>
      <c r="AD515" s="152"/>
      <c r="AE515" s="152"/>
      <c r="AF515" s="152"/>
      <c r="AG515" s="152"/>
      <c r="AH515" s="152"/>
      <c r="AI515" s="152"/>
      <c r="AJ515" s="347"/>
      <c r="AK515" s="152"/>
      <c r="AL515" s="152"/>
      <c r="AM515" s="295"/>
      <c r="AN515" s="228"/>
      <c r="AO515" s="228"/>
      <c r="AP515" s="228"/>
      <c r="AQ515" s="228"/>
      <c r="AR515" s="228"/>
      <c r="AS515" s="348"/>
      <c r="AT515" s="264">
        <f t="shared" si="363"/>
        <v>0</v>
      </c>
      <c r="AU515" s="259"/>
      <c r="AV515" s="265">
        <f t="shared" si="403"/>
        <v>0</v>
      </c>
      <c r="AX515" s="265">
        <f t="shared" si="407"/>
        <v>0</v>
      </c>
      <c r="AZ515" s="492">
        <f t="shared" si="404"/>
        <v>0</v>
      </c>
      <c r="BB515" s="492">
        <f t="shared" si="405"/>
        <v>0</v>
      </c>
      <c r="BD515" s="265">
        <f t="shared" si="408"/>
        <v>0</v>
      </c>
      <c r="BE515" s="105"/>
      <c r="BF515" s="105"/>
      <c r="BG515" s="105"/>
      <c r="BH515" s="105"/>
      <c r="BI515" s="105"/>
      <c r="BJ515" s="105"/>
    </row>
    <row r="516" spans="2:62" ht="20.100000000000001" hidden="1" customHeight="1" outlineLevel="1">
      <c r="B516" s="100"/>
      <c r="C516" s="908"/>
      <c r="D516" s="909"/>
      <c r="E516" s="909"/>
      <c r="F516" s="910"/>
      <c r="G516" s="890"/>
      <c r="H516" s="891"/>
      <c r="I516" s="152"/>
      <c r="J516" s="152"/>
      <c r="K516" s="152"/>
      <c r="L516" s="152"/>
      <c r="M516" s="152"/>
      <c r="N516" s="152"/>
      <c r="O516" s="152"/>
      <c r="P516" s="153"/>
      <c r="Q516" s="153"/>
      <c r="R516" s="156">
        <f t="shared" si="399"/>
        <v>0</v>
      </c>
      <c r="S516" s="156">
        <f t="shared" si="400"/>
        <v>0</v>
      </c>
      <c r="U516" s="157">
        <f t="shared" si="406"/>
        <v>0</v>
      </c>
      <c r="W516" s="152"/>
      <c r="X516" s="152"/>
      <c r="Y516" s="152"/>
      <c r="Z516" s="152"/>
      <c r="AA516" s="152"/>
      <c r="AB516" s="152"/>
      <c r="AC516" s="347"/>
      <c r="AD516" s="152"/>
      <c r="AE516" s="152"/>
      <c r="AF516" s="152"/>
      <c r="AG516" s="152"/>
      <c r="AH516" s="152"/>
      <c r="AI516" s="152"/>
      <c r="AJ516" s="347"/>
      <c r="AK516" s="152"/>
      <c r="AL516" s="152"/>
      <c r="AM516" s="295"/>
      <c r="AN516" s="228"/>
      <c r="AO516" s="228"/>
      <c r="AP516" s="228"/>
      <c r="AQ516" s="228"/>
      <c r="AR516" s="228"/>
      <c r="AS516" s="348"/>
      <c r="AT516" s="264">
        <f t="shared" si="363"/>
        <v>0</v>
      </c>
      <c r="AU516" s="259"/>
      <c r="AV516" s="265">
        <f t="shared" si="403"/>
        <v>0</v>
      </c>
      <c r="AX516" s="265">
        <f t="shared" si="407"/>
        <v>0</v>
      </c>
      <c r="AZ516" s="492">
        <f t="shared" si="404"/>
        <v>0</v>
      </c>
      <c r="BB516" s="492">
        <f t="shared" si="405"/>
        <v>0</v>
      </c>
      <c r="BD516" s="265">
        <f t="shared" si="408"/>
        <v>0</v>
      </c>
      <c r="BE516" s="105"/>
      <c r="BF516" s="105"/>
      <c r="BG516" s="105"/>
      <c r="BH516" s="105"/>
      <c r="BI516" s="105"/>
      <c r="BJ516" s="105"/>
    </row>
    <row r="517" spans="2:62" ht="20.100000000000001" hidden="1" customHeight="1" outlineLevel="1">
      <c r="B517" s="100"/>
      <c r="C517" s="908"/>
      <c r="D517" s="909"/>
      <c r="E517" s="909"/>
      <c r="F517" s="910"/>
      <c r="G517" s="890"/>
      <c r="H517" s="891"/>
      <c r="I517" s="152"/>
      <c r="J517" s="152"/>
      <c r="K517" s="152"/>
      <c r="L517" s="152"/>
      <c r="M517" s="152"/>
      <c r="N517" s="152"/>
      <c r="O517" s="152"/>
      <c r="P517" s="153"/>
      <c r="Q517" s="153"/>
      <c r="R517" s="156">
        <f t="shared" si="399"/>
        <v>0</v>
      </c>
      <c r="S517" s="156">
        <f t="shared" si="400"/>
        <v>0</v>
      </c>
      <c r="U517" s="157">
        <f t="shared" si="406"/>
        <v>0</v>
      </c>
      <c r="W517" s="152"/>
      <c r="X517" s="152"/>
      <c r="Y517" s="152"/>
      <c r="Z517" s="152"/>
      <c r="AA517" s="152"/>
      <c r="AB517" s="152"/>
      <c r="AC517" s="347"/>
      <c r="AD517" s="152"/>
      <c r="AE517" s="152"/>
      <c r="AF517" s="152"/>
      <c r="AG517" s="152"/>
      <c r="AH517" s="152"/>
      <c r="AI517" s="152"/>
      <c r="AJ517" s="347"/>
      <c r="AK517" s="152"/>
      <c r="AL517" s="152"/>
      <c r="AM517" s="295"/>
      <c r="AN517" s="228"/>
      <c r="AO517" s="228"/>
      <c r="AP517" s="228"/>
      <c r="AQ517" s="228"/>
      <c r="AR517" s="228"/>
      <c r="AS517" s="348"/>
      <c r="AT517" s="264">
        <f t="shared" si="363"/>
        <v>0</v>
      </c>
      <c r="AU517" s="259"/>
      <c r="AV517" s="265">
        <f t="shared" si="403"/>
        <v>0</v>
      </c>
      <c r="AX517" s="265">
        <f t="shared" si="407"/>
        <v>0</v>
      </c>
      <c r="AZ517" s="492">
        <f t="shared" si="404"/>
        <v>0</v>
      </c>
      <c r="BB517" s="492">
        <f t="shared" si="405"/>
        <v>0</v>
      </c>
      <c r="BD517" s="265">
        <f t="shared" si="408"/>
        <v>0</v>
      </c>
      <c r="BE517" s="105"/>
      <c r="BF517" s="105"/>
      <c r="BG517" s="105"/>
      <c r="BH517" s="105"/>
      <c r="BI517" s="105"/>
      <c r="BJ517" s="105"/>
    </row>
    <row r="518" spans="2:62" ht="20.100000000000001" hidden="1" customHeight="1" outlineLevel="1">
      <c r="B518" s="100"/>
      <c r="C518" s="908"/>
      <c r="D518" s="909"/>
      <c r="E518" s="909"/>
      <c r="F518" s="910"/>
      <c r="G518" s="890"/>
      <c r="H518" s="891"/>
      <c r="I518" s="152"/>
      <c r="J518" s="152"/>
      <c r="K518" s="152"/>
      <c r="L518" s="152"/>
      <c r="M518" s="152"/>
      <c r="N518" s="152"/>
      <c r="O518" s="152"/>
      <c r="P518" s="153"/>
      <c r="Q518" s="153"/>
      <c r="R518" s="156">
        <f t="shared" si="399"/>
        <v>0</v>
      </c>
      <c r="S518" s="156">
        <f t="shared" si="400"/>
        <v>0</v>
      </c>
      <c r="U518" s="157">
        <f t="shared" si="406"/>
        <v>0</v>
      </c>
      <c r="W518" s="152"/>
      <c r="X518" s="152"/>
      <c r="Y518" s="152"/>
      <c r="Z518" s="152"/>
      <c r="AA518" s="152"/>
      <c r="AB518" s="152"/>
      <c r="AC518" s="347"/>
      <c r="AD518" s="152"/>
      <c r="AE518" s="152"/>
      <c r="AF518" s="152"/>
      <c r="AG518" s="152"/>
      <c r="AH518" s="152"/>
      <c r="AI518" s="152"/>
      <c r="AJ518" s="347"/>
      <c r="AK518" s="152"/>
      <c r="AL518" s="152"/>
      <c r="AM518" s="295"/>
      <c r="AN518" s="228"/>
      <c r="AO518" s="228"/>
      <c r="AP518" s="228"/>
      <c r="AQ518" s="228"/>
      <c r="AR518" s="228"/>
      <c r="AS518" s="348"/>
      <c r="AT518" s="264">
        <f t="shared" ref="AT518:AT520" si="409">((W518+AD518)*$W$7+(X518+AE518)*$X$7+(Y518+Z518+AF518+AG518)*$Z$7+(AA518+AH518)*$AA$7+(AB518+AI518)*$AB$7)*Zuschläge_IBN</f>
        <v>0</v>
      </c>
      <c r="AU518" s="259"/>
      <c r="AV518" s="265">
        <f t="shared" si="403"/>
        <v>0</v>
      </c>
      <c r="AX518" s="265">
        <f t="shared" si="407"/>
        <v>0</v>
      </c>
      <c r="AZ518" s="492">
        <f t="shared" si="404"/>
        <v>0</v>
      </c>
      <c r="BB518" s="492">
        <f t="shared" si="405"/>
        <v>0</v>
      </c>
      <c r="BD518" s="265">
        <f t="shared" si="408"/>
        <v>0</v>
      </c>
      <c r="BE518" s="105"/>
      <c r="BF518" s="105"/>
      <c r="BG518" s="105"/>
      <c r="BH518" s="105"/>
      <c r="BI518" s="105"/>
      <c r="BJ518" s="105"/>
    </row>
    <row r="519" spans="2:62" ht="20.100000000000001" hidden="1" customHeight="1" outlineLevel="1">
      <c r="B519" s="100"/>
      <c r="C519" s="908"/>
      <c r="D519" s="909"/>
      <c r="E519" s="909"/>
      <c r="F519" s="910"/>
      <c r="G519" s="890"/>
      <c r="H519" s="891"/>
      <c r="I519" s="152"/>
      <c r="J519" s="152"/>
      <c r="K519" s="152"/>
      <c r="L519" s="152"/>
      <c r="M519" s="152"/>
      <c r="N519" s="152"/>
      <c r="O519" s="152"/>
      <c r="P519" s="153"/>
      <c r="Q519" s="153"/>
      <c r="R519" s="156">
        <f t="shared" si="399"/>
        <v>0</v>
      </c>
      <c r="S519" s="156">
        <f t="shared" si="400"/>
        <v>0</v>
      </c>
      <c r="U519" s="157">
        <f t="shared" si="406"/>
        <v>0</v>
      </c>
      <c r="W519" s="152"/>
      <c r="X519" s="152"/>
      <c r="Y519" s="152"/>
      <c r="Z519" s="152"/>
      <c r="AA519" s="152"/>
      <c r="AB519" s="152"/>
      <c r="AC519" s="347"/>
      <c r="AD519" s="152"/>
      <c r="AE519" s="152"/>
      <c r="AF519" s="152"/>
      <c r="AG519" s="152"/>
      <c r="AH519" s="152"/>
      <c r="AI519" s="152"/>
      <c r="AJ519" s="347"/>
      <c r="AK519" s="152"/>
      <c r="AL519" s="152"/>
      <c r="AM519" s="295"/>
      <c r="AN519" s="228"/>
      <c r="AO519" s="228"/>
      <c r="AP519" s="228"/>
      <c r="AQ519" s="228"/>
      <c r="AR519" s="228"/>
      <c r="AS519" s="348"/>
      <c r="AT519" s="264">
        <f t="shared" si="409"/>
        <v>0</v>
      </c>
      <c r="AU519" s="259"/>
      <c r="AV519" s="265">
        <f t="shared" si="403"/>
        <v>0</v>
      </c>
      <c r="AX519" s="265">
        <f t="shared" si="407"/>
        <v>0</v>
      </c>
      <c r="AZ519" s="492">
        <f t="shared" si="404"/>
        <v>0</v>
      </c>
      <c r="BB519" s="492">
        <f t="shared" si="405"/>
        <v>0</v>
      </c>
      <c r="BD519" s="265">
        <f t="shared" si="408"/>
        <v>0</v>
      </c>
      <c r="BE519" s="105"/>
      <c r="BF519" s="105"/>
      <c r="BG519" s="105"/>
      <c r="BH519" s="105"/>
      <c r="BI519" s="105"/>
      <c r="BJ519" s="105"/>
    </row>
    <row r="520" spans="2:62" ht="20.100000000000001" hidden="1" customHeight="1" outlineLevel="1">
      <c r="B520" s="100"/>
      <c r="C520" s="908"/>
      <c r="D520" s="909"/>
      <c r="E520" s="909"/>
      <c r="F520" s="910"/>
      <c r="G520" s="890"/>
      <c r="H520" s="891"/>
      <c r="I520" s="152"/>
      <c r="J520" s="152"/>
      <c r="K520" s="152"/>
      <c r="L520" s="152"/>
      <c r="M520" s="152"/>
      <c r="N520" s="152"/>
      <c r="O520" s="152"/>
      <c r="P520" s="153"/>
      <c r="Q520" s="153"/>
      <c r="R520" s="156">
        <f t="shared" si="399"/>
        <v>0</v>
      </c>
      <c r="S520" s="156">
        <f t="shared" si="400"/>
        <v>0</v>
      </c>
      <c r="U520" s="157">
        <f t="shared" si="406"/>
        <v>0</v>
      </c>
      <c r="W520" s="152"/>
      <c r="X520" s="152"/>
      <c r="Y520" s="152"/>
      <c r="Z520" s="152"/>
      <c r="AA520" s="152"/>
      <c r="AB520" s="152"/>
      <c r="AC520" s="347"/>
      <c r="AD520" s="152"/>
      <c r="AE520" s="152"/>
      <c r="AF520" s="152"/>
      <c r="AG520" s="152"/>
      <c r="AH520" s="152"/>
      <c r="AI520" s="152"/>
      <c r="AJ520" s="347"/>
      <c r="AK520" s="152"/>
      <c r="AL520" s="152"/>
      <c r="AM520" s="295"/>
      <c r="AN520" s="228"/>
      <c r="AO520" s="228"/>
      <c r="AP520" s="228"/>
      <c r="AQ520" s="228"/>
      <c r="AR520" s="228"/>
      <c r="AS520" s="348"/>
      <c r="AT520" s="264">
        <f t="shared" si="409"/>
        <v>0</v>
      </c>
      <c r="AU520" s="259"/>
      <c r="AV520" s="265">
        <f t="shared" si="403"/>
        <v>0</v>
      </c>
      <c r="AX520" s="265">
        <f t="shared" si="407"/>
        <v>0</v>
      </c>
      <c r="AZ520" s="492">
        <f t="shared" si="404"/>
        <v>0</v>
      </c>
      <c r="BB520" s="492">
        <f t="shared" si="405"/>
        <v>0</v>
      </c>
      <c r="BD520" s="265">
        <f t="shared" si="408"/>
        <v>0</v>
      </c>
      <c r="BE520" s="105"/>
      <c r="BF520" s="105"/>
      <c r="BG520" s="105"/>
      <c r="BH520" s="105"/>
      <c r="BI520" s="105"/>
      <c r="BJ520" s="105"/>
    </row>
    <row r="521" spans="2:62" ht="9.9499999999999993" hidden="1" customHeight="1" outlineLevel="1">
      <c r="B521" s="101"/>
      <c r="C521" s="208"/>
      <c r="D521" s="208"/>
      <c r="E521" s="208"/>
      <c r="F521" s="208"/>
      <c r="G521" s="237"/>
      <c r="H521" s="207"/>
      <c r="I521" s="257"/>
      <c r="J521" s="257"/>
      <c r="K521" s="257"/>
      <c r="L521" s="257"/>
      <c r="M521" s="257"/>
      <c r="N521" s="257"/>
      <c r="O521" s="257"/>
      <c r="P521" s="256"/>
      <c r="Q521" s="102"/>
      <c r="R521" s="102"/>
      <c r="S521" s="102"/>
      <c r="U521" s="98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Z521" s="493"/>
      <c r="BE521" s="105"/>
      <c r="BF521" s="105"/>
      <c r="BG521" s="105"/>
      <c r="BH521" s="105"/>
      <c r="BI521" s="105"/>
      <c r="BJ521" s="105"/>
    </row>
    <row r="522" spans="2:62" ht="3" customHeight="1" collapsed="1" thickBot="1">
      <c r="B522" s="133"/>
      <c r="C522" s="931"/>
      <c r="D522" s="932"/>
      <c r="E522" s="933"/>
      <c r="F522" s="934"/>
      <c r="G522" s="236"/>
      <c r="H522" s="128"/>
      <c r="I522" s="129"/>
      <c r="J522" s="129"/>
      <c r="K522" s="129"/>
      <c r="L522" s="129"/>
      <c r="M522" s="129"/>
      <c r="N522" s="129"/>
      <c r="O522" s="129"/>
      <c r="P522" s="129"/>
      <c r="Q522" s="130"/>
      <c r="R522" s="131"/>
      <c r="S522" s="131"/>
      <c r="U522" s="132"/>
      <c r="W522" s="278"/>
      <c r="X522" s="936"/>
      <c r="Y522" s="932"/>
      <c r="Z522" s="934"/>
      <c r="AA522" s="279"/>
      <c r="AB522" s="128"/>
      <c r="AC522" s="282"/>
      <c r="AD522" s="280"/>
      <c r="AE522" s="280"/>
      <c r="AF522" s="280"/>
      <c r="AG522" s="280"/>
      <c r="AH522" s="280"/>
      <c r="AI522" s="280"/>
      <c r="AJ522" s="283"/>
      <c r="AK522" s="281"/>
      <c r="AL522" s="281"/>
      <c r="AM522" s="280"/>
      <c r="AN522" s="280"/>
      <c r="AO522" s="280"/>
      <c r="AP522" s="280"/>
      <c r="AQ522" s="280"/>
      <c r="AR522" s="280"/>
      <c r="AS522" s="283"/>
      <c r="AT522" s="281"/>
      <c r="AU522" s="284"/>
      <c r="AV522" s="494"/>
      <c r="AX522" s="494"/>
      <c r="AZ522" s="495"/>
      <c r="BB522" s="494"/>
      <c r="BD522" s="494"/>
      <c r="BE522" s="105"/>
      <c r="BF522" s="105"/>
      <c r="BG522" s="105"/>
      <c r="BH522" s="105"/>
      <c r="BI522" s="105"/>
      <c r="BJ522" s="105"/>
    </row>
    <row r="523" spans="2:62" s="105" customFormat="1" ht="13.5" customHeight="1">
      <c r="F523" s="351"/>
      <c r="G523" s="351"/>
      <c r="H523" s="496"/>
      <c r="I523" s="117"/>
      <c r="J523" s="117"/>
      <c r="K523" s="117"/>
      <c r="L523" s="117"/>
      <c r="M523" s="117"/>
      <c r="N523" s="117"/>
      <c r="O523" s="117"/>
      <c r="P523" s="117"/>
      <c r="S523" s="117"/>
      <c r="U523" s="352"/>
      <c r="AZ523" s="352"/>
    </row>
    <row r="524" spans="2:62" s="105" customFormat="1"/>
    <row r="525" spans="2:62" s="105" customFormat="1"/>
    <row r="526" spans="2:62" s="105" customFormat="1"/>
    <row r="527" spans="2:62" s="105" customFormat="1"/>
    <row r="528" spans="2:62" s="105" customFormat="1"/>
    <row r="529" s="105" customFormat="1"/>
    <row r="530" s="105" customFormat="1"/>
    <row r="531" s="105" customFormat="1"/>
    <row r="532" s="105" customFormat="1"/>
    <row r="533" s="105" customFormat="1"/>
    <row r="534" s="105" customFormat="1"/>
    <row r="535" s="105" customFormat="1"/>
    <row r="536" s="105" customFormat="1"/>
    <row r="537" s="105" customFormat="1"/>
    <row r="538" s="105" customFormat="1"/>
    <row r="539" s="105" customFormat="1"/>
    <row r="540" s="105" customFormat="1"/>
    <row r="541" s="105" customFormat="1"/>
    <row r="542" s="105" customFormat="1"/>
    <row r="543" s="105" customFormat="1"/>
    <row r="544" s="105" customFormat="1"/>
    <row r="545" s="105" customFormat="1"/>
    <row r="546" s="105" customFormat="1"/>
    <row r="547" s="105" customFormat="1"/>
    <row r="548" s="105" customFormat="1"/>
    <row r="549" s="105" customFormat="1"/>
    <row r="550" s="105" customFormat="1"/>
    <row r="551" s="105" customFormat="1"/>
    <row r="552" s="105" customFormat="1"/>
    <row r="553" s="105" customFormat="1"/>
    <row r="554" s="105" customFormat="1"/>
    <row r="555" s="105" customFormat="1"/>
    <row r="556" s="105" customFormat="1"/>
    <row r="557" s="105" customFormat="1"/>
    <row r="558" s="105" customFormat="1"/>
    <row r="559" s="105" customFormat="1"/>
    <row r="560" s="105" customFormat="1"/>
    <row r="561" s="105" customFormat="1"/>
    <row r="562" s="105" customFormat="1"/>
    <row r="563" s="105" customFormat="1"/>
    <row r="564" s="105" customFormat="1"/>
    <row r="565" s="105" customFormat="1"/>
    <row r="566" s="105" customFormat="1"/>
    <row r="567" s="105" customFormat="1"/>
    <row r="568" s="105" customFormat="1"/>
    <row r="569" s="105" customFormat="1"/>
    <row r="570" s="105" customFormat="1"/>
    <row r="571" s="105" customFormat="1"/>
    <row r="572" s="105" customFormat="1"/>
    <row r="573" s="105" customFormat="1"/>
    <row r="574" s="105" customFormat="1"/>
    <row r="575" s="105" customFormat="1"/>
    <row r="576" s="105" customFormat="1"/>
    <row r="577" s="105" customFormat="1"/>
    <row r="578" s="105" customFormat="1"/>
    <row r="579" s="105" customFormat="1"/>
    <row r="580" s="105" customFormat="1"/>
    <row r="581" s="105" customFormat="1"/>
    <row r="582" s="105" customFormat="1"/>
    <row r="583" s="105" customFormat="1"/>
    <row r="584" s="105" customFormat="1"/>
    <row r="585" s="105" customFormat="1"/>
    <row r="586" s="105" customFormat="1"/>
    <row r="587" s="105" customFormat="1"/>
    <row r="588" s="105" customFormat="1"/>
    <row r="589" s="105" customFormat="1"/>
    <row r="590" s="105" customFormat="1"/>
    <row r="591" s="105" customFormat="1"/>
    <row r="592" s="105" customFormat="1"/>
    <row r="593" s="105" customFormat="1"/>
    <row r="594" s="105" customFormat="1"/>
    <row r="595" s="105" customFormat="1"/>
    <row r="596" s="105" customFormat="1"/>
    <row r="597" s="105" customFormat="1"/>
    <row r="598" s="105" customFormat="1"/>
    <row r="599" s="105" customFormat="1"/>
    <row r="600" s="105" customFormat="1"/>
    <row r="601" s="105" customFormat="1"/>
    <row r="602" s="105" customFormat="1"/>
    <row r="603" s="105" customFormat="1"/>
    <row r="604" s="105" customFormat="1"/>
    <row r="605" s="105" customFormat="1"/>
    <row r="606" s="105" customFormat="1"/>
    <row r="607" s="105" customFormat="1"/>
    <row r="608" s="105" customFormat="1"/>
    <row r="609" s="105" customFormat="1"/>
    <row r="610" s="105" customFormat="1"/>
    <row r="611" s="105" customFormat="1"/>
    <row r="612" s="105" customFormat="1"/>
    <row r="613" s="105" customFormat="1"/>
    <row r="614" s="105" customFormat="1"/>
    <row r="615" s="105" customFormat="1"/>
    <row r="616" s="105" customFormat="1"/>
    <row r="617" s="105" customFormat="1"/>
    <row r="618" s="105" customFormat="1"/>
    <row r="619" s="105" customFormat="1"/>
    <row r="620" s="105" customFormat="1"/>
    <row r="621" s="105" customFormat="1"/>
    <row r="622" s="105" customFormat="1"/>
    <row r="623" s="105" customFormat="1"/>
    <row r="624" s="105" customFormat="1"/>
    <row r="625" s="105" customFormat="1"/>
    <row r="626" s="105" customFormat="1"/>
    <row r="627" s="105" customFormat="1"/>
    <row r="628" s="105" customFormat="1"/>
    <row r="629" s="105" customFormat="1"/>
    <row r="630" s="105" customFormat="1"/>
    <row r="631" s="105" customFormat="1"/>
    <row r="632" s="105" customFormat="1"/>
    <row r="633" s="105" customFormat="1"/>
    <row r="634" s="105" customFormat="1"/>
    <row r="635" s="105" customFormat="1"/>
    <row r="636" s="105" customFormat="1"/>
    <row r="637" s="105" customFormat="1"/>
    <row r="638" s="105" customFormat="1"/>
    <row r="639" s="105" customFormat="1"/>
    <row r="640" s="105" customFormat="1"/>
    <row r="641" s="105" customFormat="1"/>
    <row r="642" s="105" customFormat="1"/>
    <row r="643" s="105" customFormat="1"/>
    <row r="644" s="105" customFormat="1"/>
    <row r="645" s="105" customFormat="1"/>
    <row r="646" s="105" customFormat="1"/>
    <row r="647" s="105" customFormat="1"/>
    <row r="648" s="105" customFormat="1"/>
    <row r="649" s="105" customFormat="1"/>
    <row r="650" s="105" customFormat="1"/>
    <row r="651" s="105" customFormat="1"/>
    <row r="652" s="105" customFormat="1"/>
    <row r="653" s="105" customFormat="1"/>
    <row r="654" s="105" customFormat="1"/>
    <row r="655" s="105" customFormat="1"/>
    <row r="656" s="105" customFormat="1"/>
    <row r="657" s="105" customFormat="1"/>
    <row r="658" s="105" customFormat="1"/>
    <row r="659" s="105" customFormat="1"/>
    <row r="660" s="105" customFormat="1"/>
    <row r="661" s="105" customFormat="1"/>
    <row r="662" s="105" customFormat="1"/>
    <row r="663" s="105" customFormat="1"/>
    <row r="664" s="105" customFormat="1"/>
    <row r="665" s="105" customFormat="1"/>
    <row r="666" s="105" customFormat="1"/>
    <row r="667" s="105" customFormat="1"/>
    <row r="668" s="105" customFormat="1"/>
    <row r="669" s="105" customFormat="1"/>
    <row r="670" s="105" customFormat="1"/>
    <row r="671" s="105" customFormat="1"/>
    <row r="672" s="105" customFormat="1"/>
    <row r="673" s="105" customFormat="1"/>
    <row r="674" s="105" customFormat="1"/>
    <row r="675" s="105" customFormat="1"/>
    <row r="676" s="105" customFormat="1"/>
    <row r="677" s="105" customFormat="1"/>
    <row r="678" s="105" customFormat="1"/>
    <row r="679" s="105" customFormat="1"/>
    <row r="680" s="105" customFormat="1"/>
    <row r="681" s="105" customFormat="1"/>
    <row r="682" s="105" customFormat="1"/>
    <row r="683" s="105" customFormat="1"/>
    <row r="684" s="105" customFormat="1"/>
    <row r="685" s="105" customFormat="1"/>
    <row r="686" s="105" customFormat="1"/>
    <row r="687" s="105" customFormat="1"/>
    <row r="688" s="105" customFormat="1"/>
    <row r="689" s="105" customFormat="1"/>
    <row r="690" s="105" customFormat="1"/>
    <row r="691" s="105" customFormat="1"/>
    <row r="692" s="105" customFormat="1"/>
    <row r="693" s="105" customFormat="1"/>
    <row r="694" s="105" customFormat="1"/>
    <row r="695" s="105" customFormat="1"/>
    <row r="696" s="105" customFormat="1"/>
    <row r="697" s="105" customFormat="1"/>
    <row r="698" s="105" customFormat="1"/>
    <row r="699" s="105" customFormat="1"/>
    <row r="700" s="105" customFormat="1"/>
    <row r="701" s="105" customFormat="1"/>
    <row r="702" s="105" customFormat="1"/>
    <row r="703" s="105" customFormat="1"/>
    <row r="704" s="105" customFormat="1"/>
    <row r="705" s="105" customFormat="1"/>
    <row r="706" s="105" customFormat="1"/>
    <row r="707" s="105" customFormat="1"/>
    <row r="708" s="105" customFormat="1"/>
    <row r="709" s="105" customFormat="1"/>
    <row r="710" s="105" customFormat="1"/>
    <row r="711" s="105" customFormat="1"/>
    <row r="712" s="105" customFormat="1"/>
    <row r="713" s="105" customFormat="1"/>
    <row r="714" s="105" customFormat="1"/>
    <row r="715" s="105" customFormat="1"/>
    <row r="716" s="105" customFormat="1"/>
    <row r="717" s="105" customFormat="1"/>
    <row r="718" s="105" customFormat="1"/>
    <row r="719" s="105" customFormat="1"/>
    <row r="720" s="105" customFormat="1"/>
    <row r="721" s="105" customFormat="1"/>
    <row r="722" s="105" customFormat="1"/>
    <row r="723" s="105" customFormat="1"/>
    <row r="724" s="105" customFormat="1"/>
    <row r="725" s="105" customFormat="1"/>
    <row r="726" s="105" customFormat="1"/>
    <row r="727" s="105" customFormat="1"/>
    <row r="728" s="105" customFormat="1"/>
    <row r="729" s="105" customFormat="1"/>
    <row r="730" s="105" customFormat="1"/>
    <row r="731" s="105" customFormat="1"/>
    <row r="732" s="105" customFormat="1"/>
    <row r="733" s="105" customFormat="1"/>
    <row r="734" s="105" customFormat="1"/>
    <row r="735" s="105" customFormat="1"/>
    <row r="736" s="105" customFormat="1"/>
    <row r="737" s="105" customFormat="1"/>
    <row r="738" s="105" customFormat="1"/>
    <row r="739" s="105" customFormat="1"/>
    <row r="740" s="105" customFormat="1"/>
    <row r="741" s="105" customFormat="1"/>
    <row r="742" s="105" customFormat="1"/>
    <row r="743" s="105" customFormat="1"/>
    <row r="744" s="105" customFormat="1"/>
    <row r="745" s="105" customFormat="1"/>
    <row r="746" s="105" customFormat="1"/>
    <row r="747" s="105" customFormat="1"/>
    <row r="748" s="105" customFormat="1"/>
    <row r="749" s="105" customFormat="1"/>
    <row r="750" s="105" customFormat="1"/>
    <row r="751" s="105" customFormat="1"/>
    <row r="752" s="105" customFormat="1"/>
    <row r="753" s="105" customFormat="1"/>
    <row r="754" s="105" customFormat="1"/>
    <row r="755" s="105" customFormat="1"/>
    <row r="756" s="105" customFormat="1"/>
    <row r="757" s="105" customFormat="1"/>
    <row r="758" s="105" customFormat="1"/>
    <row r="759" s="105" customFormat="1"/>
    <row r="760" s="105" customFormat="1"/>
    <row r="761" s="105" customFormat="1"/>
    <row r="762" s="105" customFormat="1"/>
    <row r="763" s="105" customFormat="1"/>
    <row r="764" s="105" customFormat="1"/>
    <row r="765" s="105" customFormat="1"/>
    <row r="766" s="105" customFormat="1"/>
    <row r="767" s="105" customFormat="1"/>
    <row r="768" s="105" customFormat="1"/>
    <row r="769" s="105" customFormat="1"/>
    <row r="770" s="105" customFormat="1"/>
    <row r="771" s="105" customFormat="1"/>
    <row r="772" s="105" customFormat="1"/>
    <row r="773" s="105" customFormat="1"/>
    <row r="774" s="105" customFormat="1"/>
    <row r="775" s="105" customFormat="1"/>
    <row r="776" s="105" customFormat="1"/>
    <row r="777" s="105" customFormat="1"/>
    <row r="778" s="105" customFormat="1"/>
    <row r="779" s="105" customFormat="1"/>
    <row r="780" s="105" customFormat="1"/>
    <row r="781" s="105" customFormat="1"/>
    <row r="782" s="105" customFormat="1"/>
    <row r="783" s="105" customFormat="1"/>
    <row r="784" s="105" customFormat="1"/>
    <row r="785" s="105" customFormat="1"/>
    <row r="786" s="105" customFormat="1"/>
    <row r="787" s="105" customFormat="1"/>
    <row r="788" s="105" customFormat="1"/>
    <row r="789" s="105" customFormat="1"/>
    <row r="790" s="105" customFormat="1"/>
    <row r="791" s="105" customFormat="1"/>
    <row r="792" s="105" customFormat="1"/>
    <row r="793" s="105" customFormat="1"/>
    <row r="794" s="105" customFormat="1"/>
    <row r="795" s="105" customFormat="1"/>
    <row r="796" s="105" customFormat="1"/>
    <row r="797" s="105" customFormat="1"/>
    <row r="798" s="105" customFormat="1"/>
    <row r="799" s="105" customFormat="1"/>
    <row r="800" s="105" customFormat="1"/>
    <row r="801" s="105" customFormat="1"/>
    <row r="802" s="105" customFormat="1"/>
    <row r="803" s="105" customFormat="1"/>
    <row r="804" s="105" customFormat="1"/>
    <row r="805" s="105" customFormat="1"/>
    <row r="806" s="105" customFormat="1"/>
    <row r="807" s="105" customFormat="1"/>
    <row r="808" s="105" customFormat="1"/>
    <row r="809" s="105" customFormat="1"/>
    <row r="810" s="105" customFormat="1"/>
    <row r="811" s="105" customFormat="1"/>
    <row r="812" s="105" customFormat="1"/>
    <row r="813" s="105" customFormat="1"/>
    <row r="814" s="105" customFormat="1"/>
    <row r="815" s="105" customFormat="1"/>
    <row r="816" s="105" customFormat="1"/>
    <row r="817" s="105" customFormat="1"/>
    <row r="818" s="105" customFormat="1"/>
    <row r="819" s="105" customFormat="1"/>
    <row r="820" s="105" customFormat="1"/>
    <row r="821" s="105" customFormat="1"/>
    <row r="822" s="105" customFormat="1"/>
    <row r="823" s="105" customFormat="1"/>
    <row r="824" s="105" customFormat="1"/>
    <row r="825" s="105" customFormat="1"/>
    <row r="826" s="105" customFormat="1"/>
    <row r="827" s="105" customFormat="1"/>
    <row r="828" s="105" customFormat="1"/>
    <row r="829" s="105" customFormat="1"/>
    <row r="830" s="105" customFormat="1"/>
    <row r="831" s="105" customFormat="1"/>
    <row r="832" s="105" customFormat="1"/>
    <row r="833" s="105" customFormat="1"/>
    <row r="834" s="105" customFormat="1"/>
    <row r="835" s="105" customFormat="1"/>
    <row r="836" s="105" customFormat="1"/>
    <row r="837" s="105" customFormat="1"/>
    <row r="838" s="105" customFormat="1"/>
    <row r="839" s="105" customFormat="1"/>
    <row r="840" s="105" customFormat="1"/>
    <row r="841" s="105" customFormat="1"/>
    <row r="842" s="105" customFormat="1"/>
    <row r="843" s="105" customFormat="1"/>
    <row r="844" s="105" customFormat="1"/>
    <row r="845" s="105" customFormat="1"/>
    <row r="846" s="105" customFormat="1"/>
    <row r="847" s="105" customFormat="1"/>
    <row r="848" s="105" customFormat="1"/>
    <row r="849" s="105" customFormat="1"/>
    <row r="850" s="105" customFormat="1"/>
    <row r="851" s="105" customFormat="1"/>
    <row r="852" s="105" customFormat="1"/>
    <row r="853" s="105" customFormat="1"/>
    <row r="854" s="105" customFormat="1"/>
    <row r="855" s="105" customFormat="1"/>
    <row r="856" s="105" customFormat="1"/>
    <row r="857" s="105" customFormat="1"/>
    <row r="858" s="105" customFormat="1"/>
    <row r="859" s="105" customFormat="1"/>
    <row r="860" s="105" customFormat="1"/>
    <row r="861" s="105" customFormat="1"/>
    <row r="862" s="105" customFormat="1"/>
    <row r="863" s="105" customFormat="1"/>
    <row r="864" s="105" customFormat="1"/>
    <row r="865" s="105" customFormat="1"/>
    <row r="866" s="105" customFormat="1"/>
    <row r="867" s="105" customFormat="1"/>
    <row r="868" s="105" customFormat="1"/>
    <row r="869" s="105" customFormat="1"/>
    <row r="870" s="105" customFormat="1"/>
    <row r="871" s="105" customFormat="1"/>
    <row r="872" s="105" customFormat="1"/>
    <row r="873" s="105" customFormat="1"/>
    <row r="874" s="105" customFormat="1"/>
    <row r="875" s="105" customFormat="1"/>
    <row r="876" s="105" customFormat="1"/>
    <row r="877" s="105" customFormat="1"/>
    <row r="878" s="105" customFormat="1"/>
    <row r="879" s="105" customFormat="1"/>
    <row r="880" s="105" customFormat="1"/>
    <row r="881" s="105" customFormat="1"/>
    <row r="882" s="105" customFormat="1"/>
    <row r="883" s="105" customFormat="1"/>
    <row r="884" s="105" customFormat="1"/>
    <row r="885" s="105" customFormat="1"/>
    <row r="886" s="105" customFormat="1"/>
    <row r="887" s="105" customFormat="1"/>
    <row r="888" s="105" customFormat="1"/>
    <row r="889" s="105" customFormat="1"/>
    <row r="890" s="105" customFormat="1"/>
    <row r="891" s="105" customFormat="1"/>
    <row r="892" s="105" customFormat="1"/>
    <row r="893" s="105" customFormat="1"/>
    <row r="894" s="105" customFormat="1"/>
    <row r="895" s="105" customFormat="1"/>
    <row r="896" s="105" customFormat="1"/>
    <row r="897" s="105" customFormat="1"/>
    <row r="898" s="105" customFormat="1"/>
    <row r="899" s="105" customFormat="1"/>
    <row r="900" s="105" customFormat="1"/>
    <row r="901" s="105" customFormat="1"/>
    <row r="902" s="105" customFormat="1"/>
    <row r="903" s="105" customFormat="1"/>
    <row r="904" s="105" customFormat="1"/>
    <row r="905" s="105" customFormat="1"/>
    <row r="906" s="105" customFormat="1"/>
    <row r="907" s="105" customFormat="1"/>
    <row r="908" s="105" customFormat="1"/>
    <row r="909" s="105" customFormat="1"/>
    <row r="910" s="105" customFormat="1"/>
    <row r="911" s="105" customFormat="1"/>
    <row r="912" s="105" customFormat="1"/>
    <row r="913" s="105" customFormat="1"/>
    <row r="914" s="105" customFormat="1"/>
    <row r="915" s="105" customFormat="1"/>
    <row r="916" s="105" customFormat="1"/>
    <row r="917" s="105" customFormat="1"/>
    <row r="918" s="105" customFormat="1"/>
    <row r="919" s="105" customFormat="1"/>
    <row r="920" s="105" customFormat="1"/>
    <row r="921" s="105" customFormat="1"/>
    <row r="922" s="105" customFormat="1"/>
    <row r="923" s="105" customFormat="1"/>
    <row r="924" s="105" customFormat="1"/>
    <row r="925" s="105" customFormat="1"/>
    <row r="926" s="105" customFormat="1"/>
    <row r="927" s="105" customFormat="1"/>
    <row r="928" s="105" customFormat="1"/>
    <row r="929" s="105" customFormat="1"/>
    <row r="930" s="105" customFormat="1"/>
    <row r="931" s="105" customFormat="1"/>
    <row r="932" s="105" customFormat="1"/>
    <row r="933" s="105" customFormat="1"/>
    <row r="934" s="105" customFormat="1"/>
    <row r="935" s="105" customFormat="1"/>
    <row r="936" s="105" customFormat="1"/>
    <row r="937" s="105" customFormat="1"/>
    <row r="938" s="105" customFormat="1"/>
    <row r="939" s="105" customFormat="1"/>
    <row r="940" s="105" customFormat="1"/>
    <row r="941" s="105" customFormat="1"/>
    <row r="942" s="105" customFormat="1"/>
    <row r="943" s="105" customFormat="1"/>
    <row r="944" s="105" customFormat="1"/>
    <row r="945" s="105" customFormat="1"/>
    <row r="946" s="105" customFormat="1"/>
    <row r="947" s="105" customFormat="1"/>
    <row r="948" s="105" customFormat="1"/>
    <row r="949" s="105" customFormat="1"/>
    <row r="950" s="105" customFormat="1"/>
    <row r="951" s="105" customFormat="1"/>
    <row r="952" s="105" customFormat="1"/>
    <row r="953" s="105" customFormat="1"/>
    <row r="954" s="105" customFormat="1"/>
    <row r="955" s="105" customFormat="1"/>
    <row r="956" s="105" customFormat="1"/>
    <row r="957" s="105" customFormat="1"/>
    <row r="958" s="105" customFormat="1"/>
    <row r="959" s="105" customFormat="1"/>
    <row r="960" s="105" customFormat="1"/>
    <row r="961" s="105" customFormat="1"/>
    <row r="962" s="105" customFormat="1"/>
    <row r="963" s="105" customFormat="1"/>
    <row r="964" s="105" customFormat="1"/>
    <row r="965" s="105" customFormat="1"/>
    <row r="966" s="105" customFormat="1"/>
    <row r="967" s="105" customFormat="1"/>
    <row r="968" s="105" customFormat="1"/>
    <row r="969" s="105" customFormat="1"/>
    <row r="970" s="105" customFormat="1"/>
    <row r="971" s="105" customFormat="1"/>
    <row r="972" s="105" customFormat="1"/>
    <row r="973" s="105" customFormat="1"/>
    <row r="974" s="105" customFormat="1"/>
    <row r="975" s="105" customFormat="1"/>
    <row r="976" s="105" customFormat="1"/>
    <row r="977" s="105" customFormat="1"/>
    <row r="978" s="105" customFormat="1"/>
    <row r="979" s="105" customFormat="1"/>
    <row r="980" s="105" customFormat="1"/>
    <row r="981" s="105" customFormat="1"/>
    <row r="982" s="105" customFormat="1"/>
    <row r="983" s="105" customFormat="1"/>
    <row r="984" s="105" customFormat="1"/>
    <row r="985" s="105" customFormat="1"/>
    <row r="986" s="105" customFormat="1"/>
    <row r="987" s="105" customFormat="1"/>
    <row r="988" s="105" customFormat="1"/>
    <row r="989" s="105" customFormat="1"/>
    <row r="990" s="105" customFormat="1"/>
    <row r="991" s="105" customFormat="1"/>
    <row r="992" s="105" customFormat="1"/>
    <row r="993" s="105" customFormat="1"/>
    <row r="994" s="105" customFormat="1"/>
    <row r="995" s="105" customFormat="1"/>
    <row r="996" s="105" customFormat="1"/>
    <row r="997" s="105" customFormat="1"/>
    <row r="998" s="105" customFormat="1"/>
    <row r="999" s="105" customFormat="1"/>
    <row r="1000" s="105" customFormat="1"/>
  </sheetData>
  <sheetProtection algorithmName="SHA-512" hashValue="PimR5WdmsYOAEY8CU3bo7yQcGekzyVChJGsu6d7c+imSdnufC+0s+qjBixxpOdpLDxUO62qPx4sI/8Da9bXvyw==" saltValue="qMxs+NoGwqRw29+Mf8TkTA==" spinCount="100000" sheet="1" formatCells="0" formatColumns="0" formatRows="0"/>
  <mergeCells count="944">
    <mergeCell ref="C345:F345"/>
    <mergeCell ref="G345:H345"/>
    <mergeCell ref="C346:F346"/>
    <mergeCell ref="C357:F357"/>
    <mergeCell ref="G357:H357"/>
    <mergeCell ref="C358:F358"/>
    <mergeCell ref="G358:H358"/>
    <mergeCell ref="C359:F359"/>
    <mergeCell ref="G359:H359"/>
    <mergeCell ref="G346:H346"/>
    <mergeCell ref="C347:F347"/>
    <mergeCell ref="G347:H347"/>
    <mergeCell ref="C348:F348"/>
    <mergeCell ref="G348:H348"/>
    <mergeCell ref="C349:F349"/>
    <mergeCell ref="G349:H349"/>
    <mergeCell ref="C350:F350"/>
    <mergeCell ref="G350:H350"/>
    <mergeCell ref="C352:F352"/>
    <mergeCell ref="C353:F353"/>
    <mergeCell ref="G353:H353"/>
    <mergeCell ref="C354:F354"/>
    <mergeCell ref="G354:H354"/>
    <mergeCell ref="C355:F355"/>
    <mergeCell ref="C340:F340"/>
    <mergeCell ref="G340:H340"/>
    <mergeCell ref="C341:F341"/>
    <mergeCell ref="G341:H341"/>
    <mergeCell ref="C342:F342"/>
    <mergeCell ref="G342:H342"/>
    <mergeCell ref="C343:F343"/>
    <mergeCell ref="G343:H343"/>
    <mergeCell ref="C344:F344"/>
    <mergeCell ref="G344:H344"/>
    <mergeCell ref="C335:F335"/>
    <mergeCell ref="C336:F336"/>
    <mergeCell ref="G336:H336"/>
    <mergeCell ref="C337:F337"/>
    <mergeCell ref="G337:H337"/>
    <mergeCell ref="C338:F338"/>
    <mergeCell ref="G338:H338"/>
    <mergeCell ref="C339:F339"/>
    <mergeCell ref="G339:H339"/>
    <mergeCell ref="C329:F329"/>
    <mergeCell ref="G329:H329"/>
    <mergeCell ref="C330:F330"/>
    <mergeCell ref="G330:H330"/>
    <mergeCell ref="C331:F331"/>
    <mergeCell ref="G331:H331"/>
    <mergeCell ref="C332:F332"/>
    <mergeCell ref="G332:H332"/>
    <mergeCell ref="C333:F333"/>
    <mergeCell ref="G333:H333"/>
    <mergeCell ref="C324:F324"/>
    <mergeCell ref="G324:H324"/>
    <mergeCell ref="C325:F325"/>
    <mergeCell ref="G325:H325"/>
    <mergeCell ref="C326:F326"/>
    <mergeCell ref="G326:H326"/>
    <mergeCell ref="C327:F327"/>
    <mergeCell ref="G327:H327"/>
    <mergeCell ref="C328:F328"/>
    <mergeCell ref="G328:H328"/>
    <mergeCell ref="C319:F319"/>
    <mergeCell ref="G319:H319"/>
    <mergeCell ref="C320:F320"/>
    <mergeCell ref="G320:H320"/>
    <mergeCell ref="C321:F321"/>
    <mergeCell ref="G321:H321"/>
    <mergeCell ref="C322:F322"/>
    <mergeCell ref="G322:H322"/>
    <mergeCell ref="C323:F323"/>
    <mergeCell ref="G323:H323"/>
    <mergeCell ref="C308:F308"/>
    <mergeCell ref="G308:H308"/>
    <mergeCell ref="C309:F309"/>
    <mergeCell ref="G309:H309"/>
    <mergeCell ref="C310:F310"/>
    <mergeCell ref="G310:H310"/>
    <mergeCell ref="C316:F316"/>
    <mergeCell ref="G316:H316"/>
    <mergeCell ref="C318:F318"/>
    <mergeCell ref="C311:F311"/>
    <mergeCell ref="G311:H311"/>
    <mergeCell ref="C312:F312"/>
    <mergeCell ref="G312:H312"/>
    <mergeCell ref="C313:F313"/>
    <mergeCell ref="G313:H313"/>
    <mergeCell ref="C314:F314"/>
    <mergeCell ref="G314:H314"/>
    <mergeCell ref="C315:F315"/>
    <mergeCell ref="G315:H315"/>
    <mergeCell ref="C303:F303"/>
    <mergeCell ref="G303:H303"/>
    <mergeCell ref="C304:F304"/>
    <mergeCell ref="G304:H304"/>
    <mergeCell ref="C305:F305"/>
    <mergeCell ref="G305:H305"/>
    <mergeCell ref="C306:F306"/>
    <mergeCell ref="G306:H306"/>
    <mergeCell ref="C307:F307"/>
    <mergeCell ref="G307:H307"/>
    <mergeCell ref="C297:F297"/>
    <mergeCell ref="G297:H297"/>
    <mergeCell ref="C298:F298"/>
    <mergeCell ref="G298:H298"/>
    <mergeCell ref="C299:F299"/>
    <mergeCell ref="G299:H299"/>
    <mergeCell ref="C301:F301"/>
    <mergeCell ref="C302:F302"/>
    <mergeCell ref="G302:H302"/>
    <mergeCell ref="C292:F292"/>
    <mergeCell ref="G292:H292"/>
    <mergeCell ref="C293:F293"/>
    <mergeCell ref="G293:H293"/>
    <mergeCell ref="C294:F294"/>
    <mergeCell ref="G294:H294"/>
    <mergeCell ref="C295:F295"/>
    <mergeCell ref="G295:H295"/>
    <mergeCell ref="C296:F296"/>
    <mergeCell ref="G296:H296"/>
    <mergeCell ref="C287:F287"/>
    <mergeCell ref="G287:H287"/>
    <mergeCell ref="C288:F288"/>
    <mergeCell ref="G288:H288"/>
    <mergeCell ref="C289:F289"/>
    <mergeCell ref="G289:H289"/>
    <mergeCell ref="C290:F290"/>
    <mergeCell ref="G290:H290"/>
    <mergeCell ref="C291:F291"/>
    <mergeCell ref="G291:H291"/>
    <mergeCell ref="C275:F275"/>
    <mergeCell ref="C286:F286"/>
    <mergeCell ref="G286:H286"/>
    <mergeCell ref="C277:F277"/>
    <mergeCell ref="G277:H277"/>
    <mergeCell ref="C278:F278"/>
    <mergeCell ref="G278:H278"/>
    <mergeCell ref="C279:F279"/>
    <mergeCell ref="G279:H279"/>
    <mergeCell ref="C280:F280"/>
    <mergeCell ref="G280:H280"/>
    <mergeCell ref="C281:F281"/>
    <mergeCell ref="G281:H281"/>
    <mergeCell ref="C282:F282"/>
    <mergeCell ref="G282:H282"/>
    <mergeCell ref="C284:F284"/>
    <mergeCell ref="C285:F285"/>
    <mergeCell ref="G285:H285"/>
    <mergeCell ref="G275:H275"/>
    <mergeCell ref="C276:F276"/>
    <mergeCell ref="G276:H276"/>
    <mergeCell ref="C270:F270"/>
    <mergeCell ref="G270:H270"/>
    <mergeCell ref="C271:F271"/>
    <mergeCell ref="G271:H271"/>
    <mergeCell ref="C272:F272"/>
    <mergeCell ref="G272:H272"/>
    <mergeCell ref="C273:F273"/>
    <mergeCell ref="G273:H273"/>
    <mergeCell ref="C274:F274"/>
    <mergeCell ref="G274:H274"/>
    <mergeCell ref="C256:F256"/>
    <mergeCell ref="G256:H256"/>
    <mergeCell ref="C257:F257"/>
    <mergeCell ref="G257:H257"/>
    <mergeCell ref="C253:F253"/>
    <mergeCell ref="G253:H253"/>
    <mergeCell ref="C254:F254"/>
    <mergeCell ref="G254:H254"/>
    <mergeCell ref="C255:F255"/>
    <mergeCell ref="G255:H255"/>
    <mergeCell ref="C245:F245"/>
    <mergeCell ref="G245:H245"/>
    <mergeCell ref="C246:F246"/>
    <mergeCell ref="G246:H246"/>
    <mergeCell ref="C247:F247"/>
    <mergeCell ref="G247:H247"/>
    <mergeCell ref="C248:F248"/>
    <mergeCell ref="G248:H248"/>
    <mergeCell ref="C250:F250"/>
    <mergeCell ref="C240:F240"/>
    <mergeCell ref="G240:H240"/>
    <mergeCell ref="C241:F241"/>
    <mergeCell ref="G241:H241"/>
    <mergeCell ref="C242:F242"/>
    <mergeCell ref="G242:H242"/>
    <mergeCell ref="C243:F243"/>
    <mergeCell ref="G243:H243"/>
    <mergeCell ref="C244:F244"/>
    <mergeCell ref="G244:H244"/>
    <mergeCell ref="C235:F235"/>
    <mergeCell ref="G235:H235"/>
    <mergeCell ref="C236:F236"/>
    <mergeCell ref="G236:H236"/>
    <mergeCell ref="C237:F237"/>
    <mergeCell ref="G237:H237"/>
    <mergeCell ref="C238:F238"/>
    <mergeCell ref="G238:H238"/>
    <mergeCell ref="C239:F239"/>
    <mergeCell ref="G239:H239"/>
    <mergeCell ref="G228:H228"/>
    <mergeCell ref="C229:F229"/>
    <mergeCell ref="G229:H229"/>
    <mergeCell ref="C230:F230"/>
    <mergeCell ref="G230:H230"/>
    <mergeCell ref="C231:F231"/>
    <mergeCell ref="G231:H231"/>
    <mergeCell ref="C233:F233"/>
    <mergeCell ref="C234:F234"/>
    <mergeCell ref="G234:H234"/>
    <mergeCell ref="C203:F203"/>
    <mergeCell ref="G203:H203"/>
    <mergeCell ref="C204:F204"/>
    <mergeCell ref="C214:F214"/>
    <mergeCell ref="G214:H214"/>
    <mergeCell ref="C216:F216"/>
    <mergeCell ref="C217:F217"/>
    <mergeCell ref="G217:H217"/>
    <mergeCell ref="C218:F218"/>
    <mergeCell ref="G218:H218"/>
    <mergeCell ref="G204:H204"/>
    <mergeCell ref="C205:F205"/>
    <mergeCell ref="G205:H205"/>
    <mergeCell ref="C206:F206"/>
    <mergeCell ref="G206:H206"/>
    <mergeCell ref="C207:F207"/>
    <mergeCell ref="G207:H207"/>
    <mergeCell ref="C208:F208"/>
    <mergeCell ref="G208:H208"/>
    <mergeCell ref="C209:F209"/>
    <mergeCell ref="G209:H209"/>
    <mergeCell ref="C210:F210"/>
    <mergeCell ref="G210:H210"/>
    <mergeCell ref="C211:F211"/>
    <mergeCell ref="C197:F197"/>
    <mergeCell ref="G197:H197"/>
    <mergeCell ref="C199:F199"/>
    <mergeCell ref="C200:F200"/>
    <mergeCell ref="G200:H200"/>
    <mergeCell ref="C201:F201"/>
    <mergeCell ref="G201:H201"/>
    <mergeCell ref="C202:F202"/>
    <mergeCell ref="G202:H202"/>
    <mergeCell ref="C187:F187"/>
    <mergeCell ref="G187:H187"/>
    <mergeCell ref="C188:F188"/>
    <mergeCell ref="G188:H188"/>
    <mergeCell ref="C189:F189"/>
    <mergeCell ref="G189:H189"/>
    <mergeCell ref="C190:F190"/>
    <mergeCell ref="G190:H190"/>
    <mergeCell ref="C196:F196"/>
    <mergeCell ref="G196:H196"/>
    <mergeCell ref="C191:F191"/>
    <mergeCell ref="G191:H191"/>
    <mergeCell ref="C192:F192"/>
    <mergeCell ref="G192:H192"/>
    <mergeCell ref="C193:F193"/>
    <mergeCell ref="G193:H193"/>
    <mergeCell ref="C194:F194"/>
    <mergeCell ref="G194:H194"/>
    <mergeCell ref="C195:F195"/>
    <mergeCell ref="G195:H195"/>
    <mergeCell ref="C182:F182"/>
    <mergeCell ref="C183:F183"/>
    <mergeCell ref="G183:H183"/>
    <mergeCell ref="C184:F184"/>
    <mergeCell ref="G184:H184"/>
    <mergeCell ref="C185:F185"/>
    <mergeCell ref="G185:H185"/>
    <mergeCell ref="C186:F186"/>
    <mergeCell ref="G186:H186"/>
    <mergeCell ref="C176:F176"/>
    <mergeCell ref="G176:H176"/>
    <mergeCell ref="C177:F177"/>
    <mergeCell ref="G177:H177"/>
    <mergeCell ref="C178:F178"/>
    <mergeCell ref="G178:H178"/>
    <mergeCell ref="C179:F179"/>
    <mergeCell ref="G179:H179"/>
    <mergeCell ref="C180:F180"/>
    <mergeCell ref="G180:H180"/>
    <mergeCell ref="C171:F171"/>
    <mergeCell ref="G171:H171"/>
    <mergeCell ref="C172:F172"/>
    <mergeCell ref="G172:H172"/>
    <mergeCell ref="C173:F173"/>
    <mergeCell ref="G173:H173"/>
    <mergeCell ref="C174:F174"/>
    <mergeCell ref="G174:H174"/>
    <mergeCell ref="C175:F175"/>
    <mergeCell ref="G175:H175"/>
    <mergeCell ref="C166:F166"/>
    <mergeCell ref="G166:H166"/>
    <mergeCell ref="C167:F167"/>
    <mergeCell ref="G167:H167"/>
    <mergeCell ref="C168:F168"/>
    <mergeCell ref="G168:H168"/>
    <mergeCell ref="C169:F169"/>
    <mergeCell ref="G169:H169"/>
    <mergeCell ref="C170:F170"/>
    <mergeCell ref="G170:H170"/>
    <mergeCell ref="C160:F160"/>
    <mergeCell ref="G160:H160"/>
    <mergeCell ref="C161:F161"/>
    <mergeCell ref="G161:H161"/>
    <mergeCell ref="C162:F162"/>
    <mergeCell ref="G162:H162"/>
    <mergeCell ref="C163:F163"/>
    <mergeCell ref="G163:H163"/>
    <mergeCell ref="C165:F165"/>
    <mergeCell ref="C155:F155"/>
    <mergeCell ref="G155:H155"/>
    <mergeCell ref="C156:F156"/>
    <mergeCell ref="G156:H156"/>
    <mergeCell ref="C157:F157"/>
    <mergeCell ref="G157:H157"/>
    <mergeCell ref="C158:F158"/>
    <mergeCell ref="G158:H158"/>
    <mergeCell ref="C159:F159"/>
    <mergeCell ref="G159:H159"/>
    <mergeCell ref="C150:F150"/>
    <mergeCell ref="G150:H150"/>
    <mergeCell ref="C151:F151"/>
    <mergeCell ref="G151:H151"/>
    <mergeCell ref="C152:F152"/>
    <mergeCell ref="G152:H152"/>
    <mergeCell ref="C153:F153"/>
    <mergeCell ref="G153:H153"/>
    <mergeCell ref="C154:F154"/>
    <mergeCell ref="G154:H154"/>
    <mergeCell ref="C144:F144"/>
    <mergeCell ref="G144:H144"/>
    <mergeCell ref="C145:F145"/>
    <mergeCell ref="G145:H145"/>
    <mergeCell ref="C146:F146"/>
    <mergeCell ref="G146:H146"/>
    <mergeCell ref="C148:F148"/>
    <mergeCell ref="C149:F149"/>
    <mergeCell ref="G149:H149"/>
    <mergeCell ref="C139:F139"/>
    <mergeCell ref="G139:H139"/>
    <mergeCell ref="C140:F140"/>
    <mergeCell ref="G140:H140"/>
    <mergeCell ref="C141:F141"/>
    <mergeCell ref="G141:H141"/>
    <mergeCell ref="C142:F142"/>
    <mergeCell ref="G142:H142"/>
    <mergeCell ref="C143:F143"/>
    <mergeCell ref="G143:H143"/>
    <mergeCell ref="C127:F127"/>
    <mergeCell ref="G127:H127"/>
    <mergeCell ref="C128:F128"/>
    <mergeCell ref="G128:H128"/>
    <mergeCell ref="C129:F129"/>
    <mergeCell ref="G129:H129"/>
    <mergeCell ref="C137:F137"/>
    <mergeCell ref="G137:H137"/>
    <mergeCell ref="C138:F138"/>
    <mergeCell ref="G138:H138"/>
    <mergeCell ref="C136:F136"/>
    <mergeCell ref="G136:H136"/>
    <mergeCell ref="C131:F131"/>
    <mergeCell ref="C132:F132"/>
    <mergeCell ref="G132:H132"/>
    <mergeCell ref="C133:F133"/>
    <mergeCell ref="G133:H133"/>
    <mergeCell ref="C134:F134"/>
    <mergeCell ref="G134:H134"/>
    <mergeCell ref="C135:F135"/>
    <mergeCell ref="G135:H135"/>
    <mergeCell ref="C122:F122"/>
    <mergeCell ref="G122:H122"/>
    <mergeCell ref="C123:F123"/>
    <mergeCell ref="G123:H123"/>
    <mergeCell ref="C124:F124"/>
    <mergeCell ref="G124:H124"/>
    <mergeCell ref="C125:F125"/>
    <mergeCell ref="G125:H125"/>
    <mergeCell ref="C126:F126"/>
    <mergeCell ref="G126:H126"/>
    <mergeCell ref="C117:F117"/>
    <mergeCell ref="G117:H117"/>
    <mergeCell ref="C118:F118"/>
    <mergeCell ref="G118:H118"/>
    <mergeCell ref="C119:F119"/>
    <mergeCell ref="G119:H119"/>
    <mergeCell ref="C120:F120"/>
    <mergeCell ref="G120:H120"/>
    <mergeCell ref="C121:F121"/>
    <mergeCell ref="G121:H121"/>
    <mergeCell ref="C111:F111"/>
    <mergeCell ref="G111:H111"/>
    <mergeCell ref="C112:F112"/>
    <mergeCell ref="G112:H112"/>
    <mergeCell ref="C114:F114"/>
    <mergeCell ref="C115:F115"/>
    <mergeCell ref="G115:H115"/>
    <mergeCell ref="C116:F116"/>
    <mergeCell ref="G116:H116"/>
    <mergeCell ref="C106:F106"/>
    <mergeCell ref="G106:H106"/>
    <mergeCell ref="C107:F107"/>
    <mergeCell ref="G107:H107"/>
    <mergeCell ref="C108:F108"/>
    <mergeCell ref="G108:H108"/>
    <mergeCell ref="C109:F109"/>
    <mergeCell ref="G109:H109"/>
    <mergeCell ref="C110:F110"/>
    <mergeCell ref="G110:H110"/>
    <mergeCell ref="C101:F101"/>
    <mergeCell ref="G101:H101"/>
    <mergeCell ref="C102:F102"/>
    <mergeCell ref="G102:H102"/>
    <mergeCell ref="C103:F103"/>
    <mergeCell ref="G103:H103"/>
    <mergeCell ref="C104:F104"/>
    <mergeCell ref="G104:H104"/>
    <mergeCell ref="C105:F105"/>
    <mergeCell ref="G105:H105"/>
    <mergeCell ref="C95:F95"/>
    <mergeCell ref="G95:H95"/>
    <mergeCell ref="C97:F97"/>
    <mergeCell ref="C98:F98"/>
    <mergeCell ref="G98:H98"/>
    <mergeCell ref="C99:F99"/>
    <mergeCell ref="G99:H99"/>
    <mergeCell ref="C100:F100"/>
    <mergeCell ref="G100:H100"/>
    <mergeCell ref="C90:F90"/>
    <mergeCell ref="G90:H90"/>
    <mergeCell ref="C91:F91"/>
    <mergeCell ref="G91:H91"/>
    <mergeCell ref="C92:F92"/>
    <mergeCell ref="G92:H92"/>
    <mergeCell ref="C93:F93"/>
    <mergeCell ref="G93:H93"/>
    <mergeCell ref="C94:F94"/>
    <mergeCell ref="G94:H94"/>
    <mergeCell ref="G85:H85"/>
    <mergeCell ref="C86:F86"/>
    <mergeCell ref="G86:H86"/>
    <mergeCell ref="C87:F87"/>
    <mergeCell ref="G87:H87"/>
    <mergeCell ref="C88:F88"/>
    <mergeCell ref="G88:H88"/>
    <mergeCell ref="C89:F89"/>
    <mergeCell ref="G89:H89"/>
    <mergeCell ref="C56:F56"/>
    <mergeCell ref="G56:H56"/>
    <mergeCell ref="C57:F57"/>
    <mergeCell ref="C68:F68"/>
    <mergeCell ref="G68:H68"/>
    <mergeCell ref="C63:F63"/>
    <mergeCell ref="C64:F64"/>
    <mergeCell ref="G64:H64"/>
    <mergeCell ref="C65:F65"/>
    <mergeCell ref="G57:H57"/>
    <mergeCell ref="C58:F58"/>
    <mergeCell ref="G58:H58"/>
    <mergeCell ref="C59:F59"/>
    <mergeCell ref="G59:H59"/>
    <mergeCell ref="C60:F60"/>
    <mergeCell ref="G60:H60"/>
    <mergeCell ref="C61:F61"/>
    <mergeCell ref="G61:H61"/>
    <mergeCell ref="G65:H65"/>
    <mergeCell ref="C66:F66"/>
    <mergeCell ref="G66:H66"/>
    <mergeCell ref="C67:F67"/>
    <mergeCell ref="G67:H67"/>
    <mergeCell ref="C51:F51"/>
    <mergeCell ref="G51:H51"/>
    <mergeCell ref="C52:F52"/>
    <mergeCell ref="G52:H52"/>
    <mergeCell ref="C53:F53"/>
    <mergeCell ref="G53:H53"/>
    <mergeCell ref="C54:F54"/>
    <mergeCell ref="G54:H54"/>
    <mergeCell ref="C55:F55"/>
    <mergeCell ref="G55:H55"/>
    <mergeCell ref="C46:F46"/>
    <mergeCell ref="C47:F47"/>
    <mergeCell ref="G47:H47"/>
    <mergeCell ref="C48:F48"/>
    <mergeCell ref="G48:H48"/>
    <mergeCell ref="C49:F49"/>
    <mergeCell ref="G49:H49"/>
    <mergeCell ref="C50:F50"/>
    <mergeCell ref="G50:H50"/>
    <mergeCell ref="C40:F40"/>
    <mergeCell ref="G40:H40"/>
    <mergeCell ref="C41:F41"/>
    <mergeCell ref="G41:H41"/>
    <mergeCell ref="C42:F42"/>
    <mergeCell ref="G42:H42"/>
    <mergeCell ref="C43:F43"/>
    <mergeCell ref="G43:H43"/>
    <mergeCell ref="C44:F44"/>
    <mergeCell ref="G44:H44"/>
    <mergeCell ref="C35:F35"/>
    <mergeCell ref="G35:H35"/>
    <mergeCell ref="C36:F36"/>
    <mergeCell ref="G36:H36"/>
    <mergeCell ref="C37:F37"/>
    <mergeCell ref="G37:H37"/>
    <mergeCell ref="C38:F38"/>
    <mergeCell ref="G38:H38"/>
    <mergeCell ref="C39:F39"/>
    <mergeCell ref="G39:H39"/>
    <mergeCell ref="C10:F10"/>
    <mergeCell ref="C12:F12"/>
    <mergeCell ref="C13:F13"/>
    <mergeCell ref="G13:H13"/>
    <mergeCell ref="C2:F2"/>
    <mergeCell ref="B3:D3"/>
    <mergeCell ref="C14:F14"/>
    <mergeCell ref="G14:H14"/>
    <mergeCell ref="C15:F15"/>
    <mergeCell ref="G15:H15"/>
    <mergeCell ref="C83:F83"/>
    <mergeCell ref="G83:H83"/>
    <mergeCell ref="C84:F84"/>
    <mergeCell ref="G84:H84"/>
    <mergeCell ref="C85:F85"/>
    <mergeCell ref="C16:F16"/>
    <mergeCell ref="G16:H16"/>
    <mergeCell ref="C17:F17"/>
    <mergeCell ref="G17:H17"/>
    <mergeCell ref="C18:F18"/>
    <mergeCell ref="G18:H18"/>
    <mergeCell ref="C19:F19"/>
    <mergeCell ref="G19:H19"/>
    <mergeCell ref="C20:F20"/>
    <mergeCell ref="G20:H20"/>
    <mergeCell ref="G30:H30"/>
    <mergeCell ref="C31:F31"/>
    <mergeCell ref="G31:H31"/>
    <mergeCell ref="C32:F32"/>
    <mergeCell ref="G32:H32"/>
    <mergeCell ref="C33:F33"/>
    <mergeCell ref="G33:H33"/>
    <mergeCell ref="C34:F34"/>
    <mergeCell ref="G34:H34"/>
    <mergeCell ref="C71:F71"/>
    <mergeCell ref="G71:H71"/>
    <mergeCell ref="C72:F72"/>
    <mergeCell ref="G72:H72"/>
    <mergeCell ref="C80:F80"/>
    <mergeCell ref="C81:F81"/>
    <mergeCell ref="G81:H81"/>
    <mergeCell ref="C82:F82"/>
    <mergeCell ref="C76:F76"/>
    <mergeCell ref="G76:H76"/>
    <mergeCell ref="C77:F77"/>
    <mergeCell ref="G77:H77"/>
    <mergeCell ref="C78:F78"/>
    <mergeCell ref="G78:H78"/>
    <mergeCell ref="G75:H75"/>
    <mergeCell ref="C73:F73"/>
    <mergeCell ref="G73:H73"/>
    <mergeCell ref="C74:F74"/>
    <mergeCell ref="G74:H74"/>
    <mergeCell ref="C75:F75"/>
    <mergeCell ref="G82:H82"/>
    <mergeCell ref="G211:H211"/>
    <mergeCell ref="C212:F212"/>
    <mergeCell ref="G212:H212"/>
    <mergeCell ref="C213:F213"/>
    <mergeCell ref="C21:F21"/>
    <mergeCell ref="G21:H21"/>
    <mergeCell ref="C22:F22"/>
    <mergeCell ref="G22:H22"/>
    <mergeCell ref="C23:F23"/>
    <mergeCell ref="G23:H23"/>
    <mergeCell ref="C24:F24"/>
    <mergeCell ref="G24:H24"/>
    <mergeCell ref="C25:F25"/>
    <mergeCell ref="G25:H25"/>
    <mergeCell ref="C26:F26"/>
    <mergeCell ref="G26:H26"/>
    <mergeCell ref="C27:F27"/>
    <mergeCell ref="G27:H27"/>
    <mergeCell ref="C29:F29"/>
    <mergeCell ref="C30:F30"/>
    <mergeCell ref="C69:F69"/>
    <mergeCell ref="G69:H69"/>
    <mergeCell ref="C70:F70"/>
    <mergeCell ref="G70:H70"/>
    <mergeCell ref="AZ3:BD3"/>
    <mergeCell ref="B4:H4"/>
    <mergeCell ref="AZ4:BD4"/>
    <mergeCell ref="B5:C5"/>
    <mergeCell ref="I5:O5"/>
    <mergeCell ref="W5:AB5"/>
    <mergeCell ref="AD5:AI5"/>
    <mergeCell ref="AK5:AR5"/>
    <mergeCell ref="P6:Q6"/>
    <mergeCell ref="G213:H213"/>
    <mergeCell ref="C251:F251"/>
    <mergeCell ref="G251:H251"/>
    <mergeCell ref="C252:F252"/>
    <mergeCell ref="G252:H252"/>
    <mergeCell ref="C219:F219"/>
    <mergeCell ref="G219:H219"/>
    <mergeCell ref="C220:F220"/>
    <mergeCell ref="G220:H220"/>
    <mergeCell ref="C221:F221"/>
    <mergeCell ref="G221:H221"/>
    <mergeCell ref="C222:F222"/>
    <mergeCell ref="G222:H222"/>
    <mergeCell ref="C223:F223"/>
    <mergeCell ref="G223:H223"/>
    <mergeCell ref="C224:F224"/>
    <mergeCell ref="G224:H224"/>
    <mergeCell ref="C225:F225"/>
    <mergeCell ref="G225:H225"/>
    <mergeCell ref="C226:F226"/>
    <mergeCell ref="G226:H226"/>
    <mergeCell ref="C227:F227"/>
    <mergeCell ref="G227:H227"/>
    <mergeCell ref="C228:F228"/>
    <mergeCell ref="C258:F258"/>
    <mergeCell ref="G258:H258"/>
    <mergeCell ref="C259:F259"/>
    <mergeCell ref="G259:H259"/>
    <mergeCell ref="C260:F260"/>
    <mergeCell ref="G260:H260"/>
    <mergeCell ref="C261:F261"/>
    <mergeCell ref="G261:H261"/>
    <mergeCell ref="C262:F262"/>
    <mergeCell ref="G262:H262"/>
    <mergeCell ref="C263:F263"/>
    <mergeCell ref="G263:H263"/>
    <mergeCell ref="C264:F264"/>
    <mergeCell ref="G264:H264"/>
    <mergeCell ref="C265:F265"/>
    <mergeCell ref="G265:H265"/>
    <mergeCell ref="C267:F267"/>
    <mergeCell ref="C268:F268"/>
    <mergeCell ref="G268:H268"/>
    <mergeCell ref="C269:F269"/>
    <mergeCell ref="G269:H269"/>
    <mergeCell ref="G355:H355"/>
    <mergeCell ref="C356:F356"/>
    <mergeCell ref="G356:H356"/>
    <mergeCell ref="C373:F373"/>
    <mergeCell ref="G373:H373"/>
    <mergeCell ref="C372:F372"/>
    <mergeCell ref="G372:H372"/>
    <mergeCell ref="C370:F370"/>
    <mergeCell ref="G370:H370"/>
    <mergeCell ref="C371:F371"/>
    <mergeCell ref="G371:H371"/>
    <mergeCell ref="C360:F360"/>
    <mergeCell ref="G360:H360"/>
    <mergeCell ref="C361:F361"/>
    <mergeCell ref="G361:H361"/>
    <mergeCell ref="C366:F366"/>
    <mergeCell ref="G366:H366"/>
    <mergeCell ref="C367:F367"/>
    <mergeCell ref="G367:H367"/>
    <mergeCell ref="C369:F369"/>
    <mergeCell ref="C362:F362"/>
    <mergeCell ref="G362:H362"/>
    <mergeCell ref="C363:F363"/>
    <mergeCell ref="G363:H363"/>
    <mergeCell ref="C374:F374"/>
    <mergeCell ref="G374:H374"/>
    <mergeCell ref="C375:F375"/>
    <mergeCell ref="G375:H375"/>
    <mergeCell ref="C376:F376"/>
    <mergeCell ref="G376:H376"/>
    <mergeCell ref="C377:F377"/>
    <mergeCell ref="G377:H377"/>
    <mergeCell ref="C364:F364"/>
    <mergeCell ref="G364:H364"/>
    <mergeCell ref="C365:F365"/>
    <mergeCell ref="G365:H365"/>
    <mergeCell ref="C378:F378"/>
    <mergeCell ref="G378:H378"/>
    <mergeCell ref="C379:F379"/>
    <mergeCell ref="G379:H379"/>
    <mergeCell ref="C380:F380"/>
    <mergeCell ref="G380:H380"/>
    <mergeCell ref="C381:F381"/>
    <mergeCell ref="G381:H381"/>
    <mergeCell ref="C382:F382"/>
    <mergeCell ref="G382:H382"/>
    <mergeCell ref="C383:F383"/>
    <mergeCell ref="G383:H383"/>
    <mergeCell ref="C384:F384"/>
    <mergeCell ref="G384:H384"/>
    <mergeCell ref="C386:F386"/>
    <mergeCell ref="C387:F387"/>
    <mergeCell ref="G387:H387"/>
    <mergeCell ref="C388:F388"/>
    <mergeCell ref="G388:H388"/>
    <mergeCell ref="C389:F389"/>
    <mergeCell ref="G389:H389"/>
    <mergeCell ref="C390:F390"/>
    <mergeCell ref="G390:H390"/>
    <mergeCell ref="C391:F391"/>
    <mergeCell ref="G391:H391"/>
    <mergeCell ref="C392:F392"/>
    <mergeCell ref="G392:H392"/>
    <mergeCell ref="C393:F393"/>
    <mergeCell ref="G393:H393"/>
    <mergeCell ref="C394:F394"/>
    <mergeCell ref="G394:H394"/>
    <mergeCell ref="C395:F395"/>
    <mergeCell ref="G395:H395"/>
    <mergeCell ref="C396:F396"/>
    <mergeCell ref="G396:H396"/>
    <mergeCell ref="C397:F397"/>
    <mergeCell ref="G397:H397"/>
    <mergeCell ref="C398:F398"/>
    <mergeCell ref="G398:H398"/>
    <mergeCell ref="C399:F399"/>
    <mergeCell ref="G399:H399"/>
    <mergeCell ref="C400:F400"/>
    <mergeCell ref="G400:H400"/>
    <mergeCell ref="C401:F401"/>
    <mergeCell ref="G401:H401"/>
    <mergeCell ref="C403:F403"/>
    <mergeCell ref="C404:F404"/>
    <mergeCell ref="G404:H404"/>
    <mergeCell ref="C405:F405"/>
    <mergeCell ref="G405:H405"/>
    <mergeCell ref="C406:F406"/>
    <mergeCell ref="G406:H406"/>
    <mergeCell ref="C407:F407"/>
    <mergeCell ref="G407:H407"/>
    <mergeCell ref="C408:F408"/>
    <mergeCell ref="G408:H408"/>
    <mergeCell ref="C409:F409"/>
    <mergeCell ref="G409:H409"/>
    <mergeCell ref="C410:F410"/>
    <mergeCell ref="G410:H410"/>
    <mergeCell ref="C411:F411"/>
    <mergeCell ref="G411:H411"/>
    <mergeCell ref="C412:F412"/>
    <mergeCell ref="G412:H412"/>
    <mergeCell ref="C413:F413"/>
    <mergeCell ref="G413:H413"/>
    <mergeCell ref="C414:F414"/>
    <mergeCell ref="G414:H414"/>
    <mergeCell ref="C415:F415"/>
    <mergeCell ref="G415:H415"/>
    <mergeCell ref="C416:F416"/>
    <mergeCell ref="G416:H416"/>
    <mergeCell ref="C417:F417"/>
    <mergeCell ref="G417:H417"/>
    <mergeCell ref="C418:F418"/>
    <mergeCell ref="G418:H418"/>
    <mergeCell ref="C420:F420"/>
    <mergeCell ref="C421:F421"/>
    <mergeCell ref="G421:H421"/>
    <mergeCell ref="C422:F422"/>
    <mergeCell ref="G422:H422"/>
    <mergeCell ref="C423:F423"/>
    <mergeCell ref="G423:H423"/>
    <mergeCell ref="C424:F424"/>
    <mergeCell ref="G424:H424"/>
    <mergeCell ref="C425:F425"/>
    <mergeCell ref="G425:H425"/>
    <mergeCell ref="C426:F426"/>
    <mergeCell ref="G426:H426"/>
    <mergeCell ref="C427:F427"/>
    <mergeCell ref="G427:H427"/>
    <mergeCell ref="C428:F428"/>
    <mergeCell ref="G428:H428"/>
    <mergeCell ref="C429:F429"/>
    <mergeCell ref="G429:H429"/>
    <mergeCell ref="C430:F430"/>
    <mergeCell ref="G430:H430"/>
    <mergeCell ref="C431:F431"/>
    <mergeCell ref="G431:H431"/>
    <mergeCell ref="C432:F432"/>
    <mergeCell ref="G432:H432"/>
    <mergeCell ref="C433:F433"/>
    <mergeCell ref="G433:H433"/>
    <mergeCell ref="C434:F434"/>
    <mergeCell ref="G434:H434"/>
    <mergeCell ref="C435:F435"/>
    <mergeCell ref="G435:H435"/>
    <mergeCell ref="C437:F437"/>
    <mergeCell ref="C438:F438"/>
    <mergeCell ref="G438:H438"/>
    <mergeCell ref="C439:F439"/>
    <mergeCell ref="G439:H439"/>
    <mergeCell ref="C440:F440"/>
    <mergeCell ref="G440:H440"/>
    <mergeCell ref="C441:F441"/>
    <mergeCell ref="G441:H441"/>
    <mergeCell ref="C442:F442"/>
    <mergeCell ref="G442:H442"/>
    <mergeCell ref="C443:F443"/>
    <mergeCell ref="G443:H443"/>
    <mergeCell ref="C444:F444"/>
    <mergeCell ref="G444:H444"/>
    <mergeCell ref="C445:F445"/>
    <mergeCell ref="G445:H445"/>
    <mergeCell ref="C446:F446"/>
    <mergeCell ref="G446:H446"/>
    <mergeCell ref="C447:F447"/>
    <mergeCell ref="G447:H447"/>
    <mergeCell ref="C448:F448"/>
    <mergeCell ref="G448:H448"/>
    <mergeCell ref="C449:F449"/>
    <mergeCell ref="G449:H449"/>
    <mergeCell ref="C450:F450"/>
    <mergeCell ref="G450:H450"/>
    <mergeCell ref="C451:F451"/>
    <mergeCell ref="G451:H451"/>
    <mergeCell ref="C452:F452"/>
    <mergeCell ref="G452:H452"/>
    <mergeCell ref="C454:F454"/>
    <mergeCell ref="C455:F455"/>
    <mergeCell ref="G455:H455"/>
    <mergeCell ref="C456:F456"/>
    <mergeCell ref="G456:H456"/>
    <mergeCell ref="C457:F457"/>
    <mergeCell ref="G457:H457"/>
    <mergeCell ref="C458:F458"/>
    <mergeCell ref="G458:H458"/>
    <mergeCell ref="C459:F459"/>
    <mergeCell ref="G459:H459"/>
    <mergeCell ref="C460:F460"/>
    <mergeCell ref="G460:H460"/>
    <mergeCell ref="C461:F461"/>
    <mergeCell ref="G461:H461"/>
    <mergeCell ref="C462:F462"/>
    <mergeCell ref="G462:H462"/>
    <mergeCell ref="C463:F463"/>
    <mergeCell ref="G463:H463"/>
    <mergeCell ref="C464:F464"/>
    <mergeCell ref="G464:H464"/>
    <mergeCell ref="C465:F465"/>
    <mergeCell ref="G465:H465"/>
    <mergeCell ref="C466:F466"/>
    <mergeCell ref="G466:H466"/>
    <mergeCell ref="C467:F467"/>
    <mergeCell ref="G467:H467"/>
    <mergeCell ref="C468:F468"/>
    <mergeCell ref="G468:H468"/>
    <mergeCell ref="C469:F469"/>
    <mergeCell ref="G469:H469"/>
    <mergeCell ref="C471:F471"/>
    <mergeCell ref="C472:F472"/>
    <mergeCell ref="G472:H472"/>
    <mergeCell ref="C473:F473"/>
    <mergeCell ref="G473:H473"/>
    <mergeCell ref="C474:F474"/>
    <mergeCell ref="G474:H474"/>
    <mergeCell ref="C475:F475"/>
    <mergeCell ref="G475:H475"/>
    <mergeCell ref="C476:F476"/>
    <mergeCell ref="G476:H476"/>
    <mergeCell ref="C477:F477"/>
    <mergeCell ref="G477:H477"/>
    <mergeCell ref="C478:F478"/>
    <mergeCell ref="G478:H478"/>
    <mergeCell ref="C479:F479"/>
    <mergeCell ref="G479:H479"/>
    <mergeCell ref="C480:F480"/>
    <mergeCell ref="G480:H480"/>
    <mergeCell ref="C481:F481"/>
    <mergeCell ref="G481:H481"/>
    <mergeCell ref="C482:F482"/>
    <mergeCell ref="G482:H482"/>
    <mergeCell ref="C483:F483"/>
    <mergeCell ref="G483:H483"/>
    <mergeCell ref="C484:F484"/>
    <mergeCell ref="G484:H484"/>
    <mergeCell ref="C485:F485"/>
    <mergeCell ref="G485:H485"/>
    <mergeCell ref="C486:F486"/>
    <mergeCell ref="G486:H486"/>
    <mergeCell ref="C488:F488"/>
    <mergeCell ref="C489:F489"/>
    <mergeCell ref="G489:H489"/>
    <mergeCell ref="C490:F490"/>
    <mergeCell ref="G490:H490"/>
    <mergeCell ref="C491:F491"/>
    <mergeCell ref="G491:H491"/>
    <mergeCell ref="C492:F492"/>
    <mergeCell ref="G492:H492"/>
    <mergeCell ref="C493:F493"/>
    <mergeCell ref="G493:H493"/>
    <mergeCell ref="C494:F494"/>
    <mergeCell ref="G494:H494"/>
    <mergeCell ref="C495:F495"/>
    <mergeCell ref="G495:H495"/>
    <mergeCell ref="C496:F496"/>
    <mergeCell ref="G496:H496"/>
    <mergeCell ref="C497:F497"/>
    <mergeCell ref="G497:H497"/>
    <mergeCell ref="C498:F498"/>
    <mergeCell ref="G498:H498"/>
    <mergeCell ref="C499:F499"/>
    <mergeCell ref="G499:H499"/>
    <mergeCell ref="C500:F500"/>
    <mergeCell ref="G500:H500"/>
    <mergeCell ref="C501:F501"/>
    <mergeCell ref="G501:H501"/>
    <mergeCell ref="C502:F502"/>
    <mergeCell ref="G502:H502"/>
    <mergeCell ref="C503:F503"/>
    <mergeCell ref="G503:H503"/>
    <mergeCell ref="C505:F505"/>
    <mergeCell ref="C506:F506"/>
    <mergeCell ref="G506:H506"/>
    <mergeCell ref="C507:F507"/>
    <mergeCell ref="G507:H507"/>
    <mergeCell ref="C508:F508"/>
    <mergeCell ref="G508:H508"/>
    <mergeCell ref="C509:F509"/>
    <mergeCell ref="G509:H509"/>
    <mergeCell ref="C510:F510"/>
    <mergeCell ref="G510:H510"/>
    <mergeCell ref="C511:F511"/>
    <mergeCell ref="G511:H511"/>
    <mergeCell ref="C512:F512"/>
    <mergeCell ref="G512:H512"/>
    <mergeCell ref="C513:F513"/>
    <mergeCell ref="G513:H513"/>
    <mergeCell ref="C514:F514"/>
    <mergeCell ref="G514:H514"/>
    <mergeCell ref="C515:F515"/>
    <mergeCell ref="G515:H515"/>
    <mergeCell ref="C522:F522"/>
    <mergeCell ref="X522:Z522"/>
    <mergeCell ref="C516:F516"/>
    <mergeCell ref="G516:H516"/>
    <mergeCell ref="C517:F517"/>
    <mergeCell ref="G517:H517"/>
    <mergeCell ref="C518:F518"/>
    <mergeCell ref="G518:H518"/>
    <mergeCell ref="C519:F519"/>
    <mergeCell ref="G519:H519"/>
    <mergeCell ref="C520:F520"/>
    <mergeCell ref="G520:H520"/>
  </mergeCells>
  <pageMargins left="0.46" right="0.43307086614173229" top="0.48" bottom="0.38" header="0.27" footer="0.31496062992125984"/>
  <pageSetup paperSize="9" scale="73" orientation="landscape" r:id="rId1"/>
  <headerFooter>
    <oddFooter xml:space="preserve">&amp;R&amp;P 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79E8E-8642-4D82-8480-1994C1351846}">
  <sheetPr codeName="Tabelle39">
    <tabColor theme="3" tint="0.59999389629810485"/>
    <outlinePr summaryBelow="0" summaryRight="0"/>
    <pageSetUpPr fitToPage="1"/>
  </sheetPr>
  <dimension ref="A1:BJ1000"/>
  <sheetViews>
    <sheetView showGridLines="0" zoomScaleNormal="100" workbookViewId="0">
      <pane xSplit="2" ySplit="11" topLeftCell="C12" activePane="bottomRight" state="frozen"/>
      <selection activeCell="C228" sqref="C228:E228"/>
      <selection pane="topRight" activeCell="C228" sqref="C228:E228"/>
      <selection pane="bottomLeft" activeCell="C228" sqref="C228:E228"/>
      <selection pane="bottomRight" activeCell="O31" sqref="O31"/>
    </sheetView>
  </sheetViews>
  <sheetFormatPr baseColWidth="10" defaultColWidth="11.42578125" defaultRowHeight="11.25" outlineLevelRow="1" outlineLevelCol="1"/>
  <cols>
    <col min="1" max="1" width="0.7109375" style="1" customWidth="1"/>
    <col min="2" max="2" width="4.7109375" style="1" customWidth="1"/>
    <col min="3" max="4" width="18.7109375" style="1" customWidth="1"/>
    <col min="5" max="5" width="20.7109375" style="1" customWidth="1"/>
    <col min="6" max="6" width="2.28515625" style="1" customWidth="1" collapsed="1"/>
    <col min="7" max="7" width="32.85546875" style="1" hidden="1" customWidth="1" outlineLevel="1"/>
    <col min="8" max="8" width="5.7109375" style="1" customWidth="1"/>
    <col min="9" max="15" width="6.28515625" style="1" customWidth="1" outlineLevel="1"/>
    <col min="16" max="19" width="11.7109375" style="1" customWidth="1" outlineLevel="1"/>
    <col min="20" max="20" width="2" style="259" customWidth="1"/>
    <col min="21" max="21" width="16.7109375" style="1" customWidth="1"/>
    <col min="22" max="22" width="2.28515625" style="259" customWidth="1" collapsed="1"/>
    <col min="23" max="28" width="6.28515625" style="1" hidden="1" customWidth="1" outlineLevel="1"/>
    <col min="29" max="29" width="1.7109375" style="1" hidden="1" customWidth="1" outlineLevel="1"/>
    <col min="30" max="35" width="6.28515625" style="1" hidden="1" customWidth="1" outlineLevel="1"/>
    <col min="36" max="36" width="1.7109375" style="1" hidden="1" customWidth="1" outlineLevel="1"/>
    <col min="37" max="38" width="6.7109375" style="1" hidden="1" customWidth="1" outlineLevel="1"/>
    <col min="39" max="40" width="9.28515625" style="1" hidden="1" customWidth="1" outlineLevel="1"/>
    <col min="41" max="42" width="7.7109375" style="1" hidden="1" customWidth="1" outlineLevel="1"/>
    <col min="43" max="43" width="8.7109375" style="1" hidden="1" customWidth="1" outlineLevel="1"/>
    <col min="44" max="44" width="8.28515625" style="1" hidden="1" customWidth="1" outlineLevel="1"/>
    <col min="45" max="45" width="1.7109375" style="1" hidden="1" customWidth="1" outlineLevel="1"/>
    <col min="46" max="46" width="10.7109375" style="1" hidden="1" customWidth="1" outlineLevel="1"/>
    <col min="47" max="47" width="1.7109375" style="1" hidden="1" customWidth="1" outlineLevel="1"/>
    <col min="48" max="48" width="14.7109375" style="259" customWidth="1"/>
    <col min="49" max="49" width="1.7109375" style="259" customWidth="1"/>
    <col min="50" max="50" width="14.7109375" style="259" customWidth="1"/>
    <col min="51" max="51" width="2.28515625" style="259" customWidth="1" collapsed="1"/>
    <col min="52" max="52" width="16.7109375" style="259" hidden="1" customWidth="1" outlineLevel="1"/>
    <col min="53" max="53" width="1.7109375" style="259" hidden="1" customWidth="1" outlineLevel="1"/>
    <col min="54" max="54" width="14.7109375" style="259" hidden="1" customWidth="1" outlineLevel="1"/>
    <col min="55" max="55" width="1.7109375" style="259" hidden="1" customWidth="1" outlineLevel="1"/>
    <col min="56" max="56" width="14.7109375" style="259" hidden="1" customWidth="1" outlineLevel="1"/>
    <col min="57" max="57" width="1.7109375" style="1" customWidth="1"/>
    <col min="58" max="16384" width="11.42578125" style="1"/>
  </cols>
  <sheetData>
    <row r="1" spans="1:62" ht="8.25" customHeight="1" thickBot="1"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BE1" s="105"/>
      <c r="BF1" s="105"/>
      <c r="BG1" s="105"/>
      <c r="BH1" s="105"/>
      <c r="BI1" s="105"/>
      <c r="BJ1" s="105"/>
    </row>
    <row r="2" spans="1:62" s="2" customFormat="1" ht="20.100000000000001" customHeight="1" thickBot="1">
      <c r="B2" s="296" t="s">
        <v>115</v>
      </c>
      <c r="C2" s="893" t="str">
        <f>Übersicht!C21</f>
        <v>Changeover Part for 1 Type</v>
      </c>
      <c r="D2" s="894"/>
      <c r="E2" s="894"/>
      <c r="F2" s="894"/>
      <c r="G2" s="699" t="s">
        <v>213</v>
      </c>
      <c r="H2" s="484">
        <f>Übersicht!F21</f>
        <v>0</v>
      </c>
      <c r="I2" s="299"/>
      <c r="J2" s="299"/>
      <c r="K2" s="299"/>
      <c r="L2" s="299"/>
      <c r="M2" s="299"/>
      <c r="N2" s="299"/>
      <c r="O2" s="299"/>
      <c r="P2" s="300"/>
      <c r="Q2" s="300"/>
      <c r="R2" s="700"/>
      <c r="S2" s="301"/>
      <c r="T2" s="286"/>
      <c r="U2" s="683">
        <f>U8*$H2</f>
        <v>0</v>
      </c>
      <c r="V2" s="687" t="s">
        <v>230</v>
      </c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488">
        <f>AV8*$H2</f>
        <v>0</v>
      </c>
      <c r="AW2" s="686" t="s">
        <v>231</v>
      </c>
      <c r="AX2" s="682">
        <f>AX8*$H2</f>
        <v>0</v>
      </c>
      <c r="AY2" s="302"/>
      <c r="AZ2" s="489">
        <f>AZ8*$H2</f>
        <v>0</v>
      </c>
      <c r="BA2" s="686" t="s">
        <v>230</v>
      </c>
      <c r="BB2" s="489">
        <f>BB8*$H2</f>
        <v>0</v>
      </c>
      <c r="BC2" s="686" t="s">
        <v>231</v>
      </c>
      <c r="BD2" s="489">
        <f>BD8*$H2</f>
        <v>0</v>
      </c>
      <c r="BE2" s="126"/>
      <c r="BF2" s="126"/>
      <c r="BG2" s="126"/>
      <c r="BH2" s="126"/>
      <c r="BI2" s="126"/>
      <c r="BJ2" s="126"/>
    </row>
    <row r="3" spans="1:62" s="2" customFormat="1" ht="19.899999999999999" customHeight="1">
      <c r="B3" s="906" t="str">
        <f>Kunde</f>
        <v>Dräxlmeier Satu Mare</v>
      </c>
      <c r="C3" s="906"/>
      <c r="D3" s="906"/>
      <c r="E3" s="697" t="str">
        <f>Übersicht!E3</f>
        <v>Hr. Eglseder</v>
      </c>
      <c r="F3" s="297"/>
      <c r="G3" s="698" t="str">
        <f>Revision</f>
        <v>MS-F_Rev.:8 / 06.03.25 / S. Schnurrenberger</v>
      </c>
      <c r="H3" s="298"/>
      <c r="I3" s="299"/>
      <c r="J3" s="299"/>
      <c r="K3" s="299"/>
      <c r="L3" s="299"/>
      <c r="M3" s="299"/>
      <c r="N3" s="299"/>
      <c r="O3" s="299"/>
      <c r="P3" s="300"/>
      <c r="Q3" s="300"/>
      <c r="R3" s="700"/>
      <c r="S3" s="301"/>
      <c r="T3" s="286"/>
      <c r="U3" s="303"/>
      <c r="V3" s="286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03"/>
      <c r="AX3" s="303"/>
      <c r="AY3" s="302"/>
      <c r="AZ3" s="892" t="s">
        <v>219</v>
      </c>
      <c r="BA3" s="892"/>
      <c r="BB3" s="892"/>
      <c r="BC3" s="892"/>
      <c r="BD3" s="892"/>
      <c r="BE3" s="126"/>
      <c r="BF3" s="126"/>
      <c r="BG3" s="126"/>
      <c r="BH3" s="126"/>
      <c r="BI3" s="126"/>
      <c r="BJ3" s="126"/>
    </row>
    <row r="4" spans="1:62" s="2" customFormat="1" ht="19.899999999999999" customHeight="1">
      <c r="B4" s="907" t="str">
        <f>Anlage</f>
        <v>Automatic Production Line for Wire Processing</v>
      </c>
      <c r="C4" s="907"/>
      <c r="D4" s="907"/>
      <c r="E4" s="907"/>
      <c r="F4" s="907"/>
      <c r="G4" s="907"/>
      <c r="H4" s="907"/>
      <c r="I4" s="299"/>
      <c r="J4" s="299"/>
      <c r="K4" s="299"/>
      <c r="L4" s="299"/>
      <c r="M4" s="299"/>
      <c r="N4" s="299"/>
      <c r="O4" s="299"/>
      <c r="P4" s="300"/>
      <c r="Q4" s="300"/>
      <c r="R4" s="700"/>
      <c r="S4" s="301"/>
      <c r="T4" s="287"/>
      <c r="U4" s="680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680"/>
      <c r="AW4" s="680"/>
      <c r="AX4" s="680"/>
      <c r="AY4" s="303"/>
      <c r="AZ4" s="764">
        <f>Projektnachlass</f>
        <v>0.11114474652260775</v>
      </c>
      <c r="BA4" s="764"/>
      <c r="BB4" s="764"/>
      <c r="BC4" s="764"/>
      <c r="BD4" s="764"/>
      <c r="BE4" s="126"/>
      <c r="BF4" s="126"/>
      <c r="BG4" s="126"/>
      <c r="BH4" s="126"/>
      <c r="BI4" s="126"/>
      <c r="BJ4" s="126"/>
    </row>
    <row r="5" spans="1:62" ht="19.899999999999999" customHeight="1" collapsed="1" thickBot="1">
      <c r="B5" s="882" t="str">
        <f>Angebotsnummer</f>
        <v>A07616000A</v>
      </c>
      <c r="C5" s="882"/>
      <c r="D5" s="696">
        <f>Datum</f>
        <v>45825</v>
      </c>
      <c r="E5" s="615" t="str">
        <f>Bearbeiter</f>
        <v>Schötz/Radlbeck</v>
      </c>
      <c r="F5" s="615"/>
      <c r="G5" s="305"/>
      <c r="H5" s="306"/>
      <c r="I5" s="763" t="s">
        <v>226</v>
      </c>
      <c r="J5" s="763"/>
      <c r="K5" s="763"/>
      <c r="L5" s="763"/>
      <c r="M5" s="763"/>
      <c r="N5" s="763"/>
      <c r="O5" s="763"/>
      <c r="P5" s="259"/>
      <c r="Q5" s="307"/>
      <c r="R5" s="307"/>
      <c r="S5" s="259"/>
      <c r="T5" s="288"/>
      <c r="U5" s="288"/>
      <c r="V5" s="288"/>
      <c r="W5" s="762" t="s">
        <v>225</v>
      </c>
      <c r="X5" s="762"/>
      <c r="Y5" s="762"/>
      <c r="Z5" s="762"/>
      <c r="AA5" s="762"/>
      <c r="AB5" s="762"/>
      <c r="AC5" s="288"/>
      <c r="AD5" s="762" t="s">
        <v>178</v>
      </c>
      <c r="AE5" s="762"/>
      <c r="AF5" s="762"/>
      <c r="AG5" s="762"/>
      <c r="AH5" s="762"/>
      <c r="AI5" s="762"/>
      <c r="AJ5" s="288"/>
      <c r="AK5" s="762" t="s">
        <v>182</v>
      </c>
      <c r="AL5" s="762"/>
      <c r="AM5" s="762"/>
      <c r="AN5" s="762"/>
      <c r="AO5" s="762"/>
      <c r="AP5" s="762"/>
      <c r="AQ5" s="762"/>
      <c r="AR5" s="762"/>
      <c r="AS5" s="288"/>
      <c r="AT5" s="288"/>
      <c r="AU5" s="288"/>
      <c r="AV5" s="288"/>
      <c r="AX5" s="288"/>
      <c r="AZ5" s="288"/>
      <c r="BB5" s="288"/>
      <c r="BD5" s="288"/>
      <c r="BE5" s="105"/>
      <c r="BF5" s="105"/>
      <c r="BG5" s="105"/>
      <c r="BH5" s="105"/>
      <c r="BI5" s="105"/>
      <c r="BJ5" s="105"/>
    </row>
    <row r="6" spans="1:62" ht="65.45" hidden="1" customHeight="1" outlineLevel="1">
      <c r="B6" s="315"/>
      <c r="C6" s="343" t="s">
        <v>180</v>
      </c>
      <c r="D6" s="219"/>
      <c r="E6" s="219"/>
      <c r="F6" s="308"/>
      <c r="G6" s="224"/>
      <c r="H6" s="309"/>
      <c r="I6" s="320">
        <f t="shared" ref="I6:O6" si="0">I8*I7</f>
        <v>0</v>
      </c>
      <c r="J6" s="316">
        <f t="shared" si="0"/>
        <v>2000</v>
      </c>
      <c r="K6" s="317">
        <f t="shared" si="0"/>
        <v>0</v>
      </c>
      <c r="L6" s="318">
        <f t="shared" si="0"/>
        <v>0</v>
      </c>
      <c r="M6" s="318">
        <f t="shared" si="0"/>
        <v>0</v>
      </c>
      <c r="N6" s="319">
        <f t="shared" si="0"/>
        <v>0</v>
      </c>
      <c r="O6" s="320">
        <f t="shared" si="0"/>
        <v>1640</v>
      </c>
      <c r="P6" s="898" t="s">
        <v>179</v>
      </c>
      <c r="Q6" s="898"/>
      <c r="R6" s="316">
        <f>SUM(R12,R29,R46,R63,R80,R97,R114,R131,R148,R165,R182,R199,R216,R233,R250,R267,R284,R301,R318,R335,R352,R369,R386,R403,R420,R437,R454,R471,R488,R505)</f>
        <v>3200</v>
      </c>
      <c r="S6" s="321">
        <f>SUM(S12,S29,S46,S63,S80,S97,S114,S131,S148,S165,S182,S199,S216,S233,S250,S267,S284,S301,S318,S335,S352,S369,S386,S403,S420,S437,S454,S471,S488,S505)</f>
        <v>56188.000000000007</v>
      </c>
      <c r="U6" s="259"/>
      <c r="W6" s="320">
        <f t="shared" ref="W6:AB6" si="1">W8*W7</f>
        <v>0</v>
      </c>
      <c r="X6" s="316">
        <f t="shared" si="1"/>
        <v>0</v>
      </c>
      <c r="Y6" s="318">
        <f t="shared" si="1"/>
        <v>0</v>
      </c>
      <c r="Z6" s="318">
        <f t="shared" si="1"/>
        <v>0</v>
      </c>
      <c r="AA6" s="319">
        <f t="shared" si="1"/>
        <v>0</v>
      </c>
      <c r="AB6" s="320">
        <f t="shared" si="1"/>
        <v>0</v>
      </c>
      <c r="AC6" s="259"/>
      <c r="AD6" s="320">
        <f t="shared" ref="AD6:AM6" si="2">AD8*AD7</f>
        <v>0</v>
      </c>
      <c r="AE6" s="316">
        <f t="shared" si="2"/>
        <v>0</v>
      </c>
      <c r="AF6" s="318">
        <f t="shared" si="2"/>
        <v>0</v>
      </c>
      <c r="AG6" s="318">
        <f t="shared" si="2"/>
        <v>0</v>
      </c>
      <c r="AH6" s="319">
        <f t="shared" si="2"/>
        <v>0</v>
      </c>
      <c r="AI6" s="320">
        <f t="shared" si="2"/>
        <v>0</v>
      </c>
      <c r="AJ6" s="259"/>
      <c r="AK6" s="322">
        <f t="shared" si="2"/>
        <v>0</v>
      </c>
      <c r="AL6" s="322">
        <f t="shared" si="2"/>
        <v>0</v>
      </c>
      <c r="AM6" s="323">
        <f t="shared" si="2"/>
        <v>0</v>
      </c>
      <c r="AN6" s="321">
        <f>SUM(AN12,AN29,AN46,AN63,AN80,AN97,AN114,AN131,AN148,AN165,AN182,AN199,AN216,AN233,AN250,AN267,AN284,AN301,AN318,AN335,AN352,AN369,AN386,AN403,AN420,AN437,AN454,AN471,AN488,AN505)</f>
        <v>0</v>
      </c>
      <c r="AO6" s="321">
        <f>SUM(AO12,AO29,AO46,AO63,AO80,AO97,AO114,AO131,AO148,AO165,AO182,AO199,AO216,AO233,AO250,AO267,AO284,AO301,AO318,AO335,AO352,AO369,AO386,AO403,AO420,AO437,AO454,AO471,AO488,AO505)</f>
        <v>0</v>
      </c>
      <c r="AP6" s="321">
        <f>SUM(AP12,AP29,AP46,AP63,AP80,AP97,AP114,AP131,AP148,AP165,AP182,AP199,AP216,AP233,AP250,AP267,AP284,AP301,AP318,AP335,AP352,AP369,AP386,AP403,AP420,AP437,AP454,AP471,AP488,AP505)</f>
        <v>0</v>
      </c>
      <c r="AQ6" s="321">
        <f>SUM(AQ12,AQ29,AQ46,AQ63,AQ80,AQ97,AQ114,AQ131,AQ148,AQ165,AQ182,AQ199,AQ216,AQ233,AQ250,AQ267,AQ284,AQ301,AQ318,AQ335,AQ352,AQ369,AQ386,AQ403,AQ420,AQ437,AQ454,AQ471,AQ488,AQ505)</f>
        <v>0</v>
      </c>
      <c r="AR6" s="321">
        <f>SUM(AR12,AR29,AR46,AR63,AR80,AR97,AR114,AR131,AR148,AR165,AR182,AR199,AR216,AR233,AR250,AR267,AR284,AR301,AR318,AR335,AR352,AR369,AR386,AR403,AR420,AR437,AR454,AR471,AR488,AR505)</f>
        <v>0</v>
      </c>
      <c r="AS6" s="259"/>
      <c r="AT6" s="324">
        <f>SUM(AT12,AT29,AT46,AT63,AT80,AT97,AT114,AT131,AT148,AT165,AT182,AT199,AT216,AT233,AT250,AT267,AT284,AT301,AT318,AT335,AT352,AT369,AT386,AT403,AT420,AT437,AT454,AT471,AT488,AT505)</f>
        <v>0</v>
      </c>
      <c r="AU6" s="259"/>
      <c r="BE6" s="105"/>
      <c r="BF6" s="105"/>
      <c r="BG6" s="105"/>
      <c r="BH6" s="105"/>
      <c r="BI6" s="105"/>
      <c r="BJ6" s="105"/>
    </row>
    <row r="7" spans="1:62" ht="19.5" hidden="1" customHeight="1" outlineLevel="1" thickBot="1">
      <c r="B7" s="315"/>
      <c r="C7" s="310"/>
      <c r="D7" s="219"/>
      <c r="E7" s="219"/>
      <c r="F7" s="308"/>
      <c r="G7" s="224"/>
      <c r="H7" s="311"/>
      <c r="I7" s="329">
        <f>Pl*(1+Gewinn)*(1+SicherheitAngebot)</f>
        <v>110</v>
      </c>
      <c r="J7" s="325">
        <f>MKo*(1+Gewinn)*(1+SicherheitAngebot)</f>
        <v>100</v>
      </c>
      <c r="K7" s="326">
        <f>EKo*(1+Gewinn)*(1+SicherheitAngebot)</f>
        <v>92</v>
      </c>
      <c r="L7" s="327">
        <f>Sw*(1+Gewinn)*(1+SicherheitAngebot)</f>
        <v>105</v>
      </c>
      <c r="M7" s="327">
        <f>Inb*(1+Gewinn)*(1+SicherheitAngebot)</f>
        <v>105</v>
      </c>
      <c r="N7" s="328">
        <f>El*(1+Gewinn)*(1+SicherheitAngebot)</f>
        <v>82</v>
      </c>
      <c r="O7" s="329">
        <f>Mo*(1+Gewinn)*(1+SicherheitAngebot)</f>
        <v>82</v>
      </c>
      <c r="P7" s="517" t="s">
        <v>4</v>
      </c>
      <c r="Q7" s="516">
        <f>Gewinn</f>
        <v>0</v>
      </c>
      <c r="R7" s="325">
        <f>TF*(1+Gewinn)*(1+SicherheitAngebot)</f>
        <v>85</v>
      </c>
      <c r="S7" s="330" t="s">
        <v>0</v>
      </c>
      <c r="U7" s="680" t="s">
        <v>198</v>
      </c>
      <c r="W7" s="329">
        <f>Pl*(1+Gewinn)*(1+SicherheitAngebot)</f>
        <v>110</v>
      </c>
      <c r="X7" s="325">
        <f>MKo*(1+Gewinn)*(1+SicherheitAngebot)</f>
        <v>100</v>
      </c>
      <c r="Y7" s="327">
        <f>Inb*(1+Gewinn)*(1+SicherheitAngebot)</f>
        <v>105</v>
      </c>
      <c r="Z7" s="327">
        <f>Inb*(1+Gewinn)*(1+SicherheitAngebot)</f>
        <v>105</v>
      </c>
      <c r="AA7" s="328">
        <f>El*(1+Gewinn)*(1+SicherheitAngebot)</f>
        <v>82</v>
      </c>
      <c r="AB7" s="329">
        <f>Mo*(1+Gewinn)*(1+SicherheitAngebot)</f>
        <v>82</v>
      </c>
      <c r="AC7" s="259"/>
      <c r="AD7" s="329">
        <f>Pl*(1+Gewinn)*(1+SicherheitAngebot)</f>
        <v>110</v>
      </c>
      <c r="AE7" s="325">
        <f>MKo*(1+Gewinn)*(1+SicherheitAngebot)</f>
        <v>100</v>
      </c>
      <c r="AF7" s="327">
        <f>Inb*(1+Gewinn)*(1+SicherheitAngebot)</f>
        <v>105</v>
      </c>
      <c r="AG7" s="327">
        <f>Inb*(1+Gewinn)*(1+SicherheitAngebot)</f>
        <v>105</v>
      </c>
      <c r="AH7" s="328">
        <f>El*(1+Gewinn)*(1+SicherheitAngebot)</f>
        <v>82</v>
      </c>
      <c r="AI7" s="329">
        <f>Mo*(1+Gewinn)*(1+SicherheitAngebot)</f>
        <v>82</v>
      </c>
      <c r="AJ7" s="259"/>
      <c r="AK7" s="331">
        <f>Auslöse*(1+Gewinn)*(1+SicherheitAngebot)</f>
        <v>52</v>
      </c>
      <c r="AL7" s="331">
        <f>Hotel*(1+Gewinn)*(1+SicherheitAngebot)</f>
        <v>100</v>
      </c>
      <c r="AM7" s="332">
        <f>KM_Pauschale*(1+Gewinn)*(1+SicherheitAngebot)</f>
        <v>0.6</v>
      </c>
      <c r="AN7" s="333" t="s">
        <v>21</v>
      </c>
      <c r="AO7" s="333" t="s">
        <v>17</v>
      </c>
      <c r="AP7" s="333" t="s">
        <v>18</v>
      </c>
      <c r="AQ7" s="333" t="s">
        <v>197</v>
      </c>
      <c r="AR7" s="333" t="s">
        <v>20</v>
      </c>
      <c r="AS7" s="259"/>
      <c r="AT7" s="334">
        <f>Zuschläge_IBN</f>
        <v>0.25</v>
      </c>
      <c r="AU7" s="259"/>
      <c r="AV7" s="680" t="s">
        <v>198</v>
      </c>
      <c r="AX7" s="680" t="s">
        <v>198</v>
      </c>
      <c r="AZ7" s="680" t="s">
        <v>198</v>
      </c>
      <c r="BB7" s="680" t="s">
        <v>198</v>
      </c>
      <c r="BD7" s="680" t="s">
        <v>198</v>
      </c>
      <c r="BE7" s="105"/>
      <c r="BF7" s="105"/>
      <c r="BG7" s="105"/>
      <c r="BH7" s="105"/>
      <c r="BI7" s="105"/>
      <c r="BJ7" s="105"/>
    </row>
    <row r="8" spans="1:62" ht="19.5" hidden="1" customHeight="1" outlineLevel="1" thickBot="1">
      <c r="B8" s="315"/>
      <c r="C8" s="310"/>
      <c r="D8" s="219"/>
      <c r="E8" s="219"/>
      <c r="F8" s="308"/>
      <c r="G8" s="224"/>
      <c r="H8" s="311"/>
      <c r="I8" s="650">
        <f t="shared" ref="I8:O8" si="3">SUM(I12,I29,I46,I63,I80,I97,I114,I131,I148,I165,I182,I199,I216,I233,I250,I267,I284,I301,I318,I335,I352,I369,I386,I403,I420,I437,I454,I471,I488,I505)</f>
        <v>0</v>
      </c>
      <c r="J8" s="335">
        <f t="shared" si="3"/>
        <v>20</v>
      </c>
      <c r="K8" s="510">
        <f t="shared" si="3"/>
        <v>0</v>
      </c>
      <c r="L8" s="511">
        <f t="shared" si="3"/>
        <v>0</v>
      </c>
      <c r="M8" s="511">
        <f t="shared" si="3"/>
        <v>0</v>
      </c>
      <c r="N8" s="651">
        <f t="shared" si="3"/>
        <v>0</v>
      </c>
      <c r="O8" s="650">
        <f t="shared" si="3"/>
        <v>20</v>
      </c>
      <c r="P8" s="517" t="s">
        <v>6</v>
      </c>
      <c r="Q8" s="516">
        <f>SicherheitAngebot</f>
        <v>0</v>
      </c>
      <c r="R8" s="652">
        <f>R6/R7</f>
        <v>37.647058823529413</v>
      </c>
      <c r="S8" s="515">
        <f>MGKZ</f>
        <v>0.1</v>
      </c>
      <c r="U8" s="683">
        <f>SUM(U12,U29,U46,U63,U80,U97,U114,U131,U148,U165,U182,U199,U216,U233,U250,U267,U284,U301,U318,U335,U352,U369,U386,U403,U420,U437,U454,U471,U488,U505)</f>
        <v>63028.000000000007</v>
      </c>
      <c r="V8" s="687" t="s">
        <v>230</v>
      </c>
      <c r="W8" s="650">
        <f t="shared" ref="W8:AB8" si="4">SUM(W12,W29,W46,W63,W80,W97,W114,W131,W148,W165,W182,W199,W216,W233,W250,W267,W284,W301,W318,W335,W352,W369,W386,W403,W420,W437,W454,W471,W488,W505)</f>
        <v>0</v>
      </c>
      <c r="X8" s="335">
        <f t="shared" si="4"/>
        <v>0</v>
      </c>
      <c r="Y8" s="651">
        <f t="shared" si="4"/>
        <v>0</v>
      </c>
      <c r="Z8" s="511">
        <f t="shared" si="4"/>
        <v>0</v>
      </c>
      <c r="AA8" s="651">
        <f t="shared" si="4"/>
        <v>0</v>
      </c>
      <c r="AB8" s="650">
        <f t="shared" si="4"/>
        <v>0</v>
      </c>
      <c r="AC8" s="259"/>
      <c r="AD8" s="650">
        <f t="shared" ref="AD8:AM8" si="5">SUM(AD12,AD29,AD46,AD63,AD80,AD97,AD114,AD131,AD148,AD165,AD182,AD199,AD216,AD233,AD250,AD267,AD284,AD301,AD318,AD335,AD352,AD369,AD386,AD403,AD420,AD437,AD454,AD471,AD488,AD505)</f>
        <v>0</v>
      </c>
      <c r="AE8" s="335">
        <f t="shared" si="5"/>
        <v>0</v>
      </c>
      <c r="AF8" s="651">
        <f t="shared" si="5"/>
        <v>0</v>
      </c>
      <c r="AG8" s="511">
        <f t="shared" si="5"/>
        <v>0</v>
      </c>
      <c r="AH8" s="651">
        <f t="shared" si="5"/>
        <v>0</v>
      </c>
      <c r="AI8" s="650">
        <f t="shared" si="5"/>
        <v>0</v>
      </c>
      <c r="AJ8" s="259"/>
      <c r="AK8" s="654">
        <f t="shared" si="5"/>
        <v>0</v>
      </c>
      <c r="AL8" s="654">
        <f t="shared" si="5"/>
        <v>0</v>
      </c>
      <c r="AM8" s="655">
        <f t="shared" si="5"/>
        <v>0</v>
      </c>
      <c r="AN8" s="336"/>
      <c r="AO8" s="336"/>
      <c r="AP8" s="336"/>
      <c r="AQ8" s="336"/>
      <c r="AR8" s="336"/>
      <c r="AS8" s="259"/>
      <c r="AT8" s="337"/>
      <c r="AU8" s="259"/>
      <c r="AV8" s="488">
        <f>SUM(AV12,AV29,AV46,AV63,AV80,AV97,AV114,AV131,AV148,AV165,AV182,AV199,AV216,AV233,AV250,AV267,AV284,AV301,AV318,AV335,AV352,AV369,AV386,AV403,AV420,AV437,AV454,AV471,AV488,AV505)</f>
        <v>0</v>
      </c>
      <c r="AW8" s="686" t="s">
        <v>231</v>
      </c>
      <c r="AX8" s="682">
        <f>SUM(AX12,AX29,AX46,AX63,AX80,AX97,AX114,AX131,AX148,AX165,AX182,AX199,AX216,AX233,AX250,AX267,AX284,AX301,AX318,AX335,AX352,AX369,AX386,AX403,AX420,AX437,AX454,AX471,AX488,AX505)</f>
        <v>63028.000000000007</v>
      </c>
      <c r="AZ8" s="489">
        <f>SUM(AZ12,AZ29,AZ46,AZ63,AZ80,AZ97,AZ114,AZ131,AZ148,AZ165,AZ182,AZ199,AZ216,AZ233,AZ250,AZ267,AZ284,AZ301,AZ318,AZ335,AZ352,AZ369,AZ386,AZ403,AZ420,AZ437,AZ454,AZ471,AZ488,AZ505)</f>
        <v>56022.768916173089</v>
      </c>
      <c r="BA8" s="686" t="s">
        <v>230</v>
      </c>
      <c r="BB8" s="489">
        <f>SUM(BB12,BB29,BB46,BB63,BB80,BB97,BB114,BB131,BB148,BB165,BB182,BB199,BB216,BB233,BB250,BB267,BB284,BB301,BB318,BB335,BB352,BB369,BB386,BB403,BB420,BB437,BB454,BB471,BB488,BB505)</f>
        <v>0</v>
      </c>
      <c r="BC8" s="686" t="s">
        <v>231</v>
      </c>
      <c r="BD8" s="489">
        <f>SUM(BD12,BD29,BD46,BD63,BD80,BD97,BD114,BD131,BD148,BD165,BD182,BD199,BD216,BD233,BD250,BD267,BD284,BD301,BD318,BD335,BD352,BD369,BD386,BD403,BD420,BD437,BD454,BD471,BD488,BD505)</f>
        <v>56022.768916173089</v>
      </c>
      <c r="BE8" s="105"/>
      <c r="BF8" s="105"/>
      <c r="BG8" s="105"/>
      <c r="BH8" s="105"/>
      <c r="BI8" s="105"/>
      <c r="BJ8" s="105"/>
    </row>
    <row r="9" spans="1:62" ht="4.9000000000000004" hidden="1" customHeight="1" outlineLevel="1" thickBot="1">
      <c r="A9" s="5"/>
      <c r="B9" s="7"/>
      <c r="C9" s="312"/>
      <c r="D9" s="312"/>
      <c r="E9" s="312"/>
      <c r="F9" s="313"/>
      <c r="G9" s="313"/>
      <c r="H9" s="314"/>
      <c r="I9" s="339"/>
      <c r="J9" s="338"/>
      <c r="K9" s="338"/>
      <c r="L9" s="338"/>
      <c r="M9" s="338"/>
      <c r="N9" s="338"/>
      <c r="O9" s="339"/>
      <c r="P9" s="340"/>
      <c r="Q9" s="340"/>
      <c r="R9" s="340"/>
      <c r="S9" s="341"/>
      <c r="U9" s="259"/>
      <c r="W9" s="303"/>
      <c r="X9" s="303"/>
      <c r="Y9" s="303"/>
      <c r="Z9" s="303"/>
      <c r="AA9" s="303"/>
      <c r="AB9" s="303"/>
      <c r="AC9" s="259"/>
      <c r="AD9" s="303"/>
      <c r="AE9" s="303"/>
      <c r="AF9" s="303"/>
      <c r="AG9" s="303"/>
      <c r="AH9" s="303"/>
      <c r="AI9" s="303"/>
      <c r="AJ9" s="259"/>
      <c r="AK9" s="259"/>
      <c r="AL9" s="259"/>
      <c r="AM9" s="259"/>
      <c r="AN9" s="342"/>
      <c r="AO9" s="259"/>
      <c r="AP9" s="259"/>
      <c r="AQ9" s="259"/>
      <c r="AR9" s="259"/>
      <c r="AS9" s="259"/>
      <c r="AT9" s="259"/>
      <c r="AU9" s="259"/>
      <c r="BE9" s="105"/>
      <c r="BF9" s="105"/>
      <c r="BG9" s="105"/>
      <c r="BH9" s="105"/>
      <c r="BI9" s="105"/>
      <c r="BJ9" s="105"/>
    </row>
    <row r="10" spans="1:62" ht="20.100000000000001" customHeight="1" collapsed="1" thickBot="1">
      <c r="B10" s="9" t="s">
        <v>7</v>
      </c>
      <c r="C10" s="884" t="s">
        <v>11</v>
      </c>
      <c r="D10" s="885"/>
      <c r="E10" s="885"/>
      <c r="F10" s="886"/>
      <c r="G10" s="204" t="s">
        <v>2</v>
      </c>
      <c r="H10" s="205" t="s">
        <v>12</v>
      </c>
      <c r="I10" s="556" t="s">
        <v>29</v>
      </c>
      <c r="J10" s="557" t="s">
        <v>104</v>
      </c>
      <c r="K10" s="558" t="s">
        <v>105</v>
      </c>
      <c r="L10" s="559" t="s">
        <v>150</v>
      </c>
      <c r="M10" s="559" t="s">
        <v>106</v>
      </c>
      <c r="N10" s="558" t="s">
        <v>103</v>
      </c>
      <c r="O10" s="556" t="s">
        <v>107</v>
      </c>
      <c r="P10" s="557" t="s">
        <v>157</v>
      </c>
      <c r="Q10" s="560" t="s">
        <v>156</v>
      </c>
      <c r="R10" s="561" t="s">
        <v>102</v>
      </c>
      <c r="S10" s="562" t="s">
        <v>131</v>
      </c>
      <c r="T10" s="266"/>
      <c r="U10" s="518" t="s">
        <v>5</v>
      </c>
      <c r="V10" s="266"/>
      <c r="W10" s="267" t="s">
        <v>29</v>
      </c>
      <c r="X10" s="268" t="s">
        <v>217</v>
      </c>
      <c r="Y10" s="269" t="s">
        <v>105</v>
      </c>
      <c r="Z10" s="270" t="s">
        <v>106</v>
      </c>
      <c r="AA10" s="269" t="s">
        <v>103</v>
      </c>
      <c r="AB10" s="267" t="s">
        <v>107</v>
      </c>
      <c r="AC10" s="259"/>
      <c r="AD10" s="267" t="s">
        <v>29</v>
      </c>
      <c r="AE10" s="268" t="s">
        <v>217</v>
      </c>
      <c r="AF10" s="269" t="s">
        <v>105</v>
      </c>
      <c r="AG10" s="270" t="s">
        <v>106</v>
      </c>
      <c r="AH10" s="269" t="s">
        <v>103</v>
      </c>
      <c r="AI10" s="267" t="s">
        <v>107</v>
      </c>
      <c r="AJ10" s="259"/>
      <c r="AK10" s="271" t="s">
        <v>15</v>
      </c>
      <c r="AL10" s="271" t="s">
        <v>181</v>
      </c>
      <c r="AM10" s="271" t="s">
        <v>189</v>
      </c>
      <c r="AN10" s="271" t="s">
        <v>188</v>
      </c>
      <c r="AO10" s="271" t="s">
        <v>17</v>
      </c>
      <c r="AP10" s="271" t="s">
        <v>18</v>
      </c>
      <c r="AQ10" s="271" t="s">
        <v>190</v>
      </c>
      <c r="AR10" s="271" t="s">
        <v>20</v>
      </c>
      <c r="AS10" s="259"/>
      <c r="AT10" s="260" t="s">
        <v>183</v>
      </c>
      <c r="AU10" s="259"/>
      <c r="AV10" s="485" t="s">
        <v>240</v>
      </c>
      <c r="AX10" s="684" t="s">
        <v>241</v>
      </c>
      <c r="AZ10" s="531" t="s">
        <v>243</v>
      </c>
      <c r="BB10" s="531" t="s">
        <v>244</v>
      </c>
      <c r="BD10" s="531" t="s">
        <v>242</v>
      </c>
      <c r="BE10" s="105"/>
      <c r="BF10" s="105"/>
      <c r="BG10" s="105"/>
      <c r="BH10" s="105"/>
      <c r="BI10" s="105"/>
      <c r="BJ10" s="105"/>
    </row>
    <row r="11" spans="1:62" ht="3" customHeight="1">
      <c r="B11" s="272"/>
      <c r="C11" s="273"/>
      <c r="D11" s="274"/>
      <c r="E11" s="274"/>
      <c r="F11" s="275"/>
      <c r="G11" s="273"/>
      <c r="H11" s="276"/>
      <c r="I11" s="261"/>
      <c r="J11" s="261"/>
      <c r="K11" s="261"/>
      <c r="L11" s="261"/>
      <c r="M11" s="261"/>
      <c r="N11" s="261"/>
      <c r="O11" s="261"/>
      <c r="P11" s="261"/>
      <c r="Q11" s="273"/>
      <c r="R11" s="277"/>
      <c r="S11" s="261"/>
      <c r="U11" s="261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61"/>
      <c r="AX11" s="261"/>
      <c r="AZ11" s="261"/>
      <c r="BB11" s="261"/>
      <c r="BD11" s="261"/>
      <c r="BE11" s="105"/>
      <c r="BF11" s="105"/>
      <c r="BG11" s="105"/>
      <c r="BH11" s="105"/>
      <c r="BI11" s="105"/>
      <c r="BJ11" s="105"/>
    </row>
    <row r="12" spans="1:62" ht="20.100000000000001" customHeight="1">
      <c r="B12" s="179">
        <v>1</v>
      </c>
      <c r="C12" s="916" t="s">
        <v>298</v>
      </c>
      <c r="D12" s="917"/>
      <c r="E12" s="917"/>
      <c r="F12" s="918"/>
      <c r="G12" s="429"/>
      <c r="H12" s="206">
        <v>2</v>
      </c>
      <c r="I12" s="642">
        <f t="shared" ref="I12" si="6">$H12*SUM(I13:I27)</f>
        <v>0</v>
      </c>
      <c r="J12" s="643">
        <f t="shared" ref="J12:Q12" si="7">$H12*SUM(J13:J27)</f>
        <v>12</v>
      </c>
      <c r="K12" s="644">
        <f t="shared" si="7"/>
        <v>0</v>
      </c>
      <c r="L12" s="645">
        <f t="shared" si="7"/>
        <v>0</v>
      </c>
      <c r="M12" s="645">
        <f t="shared" si="7"/>
        <v>0</v>
      </c>
      <c r="N12" s="644">
        <f t="shared" si="7"/>
        <v>0</v>
      </c>
      <c r="O12" s="642">
        <f t="shared" si="7"/>
        <v>12</v>
      </c>
      <c r="P12" s="209">
        <f t="shared" si="7"/>
        <v>0</v>
      </c>
      <c r="Q12" s="210">
        <f t="shared" si="7"/>
        <v>51000</v>
      </c>
      <c r="R12" s="136">
        <f t="shared" ref="R12:R27" si="8">P12*(1+Gewinn)*(1+SicherheitAngebot)</f>
        <v>0</v>
      </c>
      <c r="S12" s="137">
        <f t="shared" ref="S12:S27" si="9">Q12*(1+MGKZ)*(1+Gewinn)*(1+SicherheitAngebot)</f>
        <v>56100.000000000007</v>
      </c>
      <c r="U12" s="10">
        <f>I12*$I$7+J12*$J$7+K12*$K$7+L12*$L$7+M12*$M$7+N12*$N$7+O12*$O$7+R12+S12</f>
        <v>58284.000000000007</v>
      </c>
      <c r="W12" s="646">
        <f t="shared" ref="W12:AB12" si="10">$H12*SUM(W13:W27)</f>
        <v>0</v>
      </c>
      <c r="X12" s="647">
        <f t="shared" si="10"/>
        <v>0</v>
      </c>
      <c r="Y12" s="648">
        <f t="shared" si="10"/>
        <v>0</v>
      </c>
      <c r="Z12" s="649">
        <f t="shared" si="10"/>
        <v>0</v>
      </c>
      <c r="AA12" s="648">
        <f t="shared" si="10"/>
        <v>0</v>
      </c>
      <c r="AB12" s="646">
        <f t="shared" si="10"/>
        <v>0</v>
      </c>
      <c r="AC12" s="258"/>
      <c r="AD12" s="646">
        <f t="shared" ref="AD12:AM12" si="11">$H12*SUM(AD13:AD27)</f>
        <v>0</v>
      </c>
      <c r="AE12" s="647">
        <f t="shared" si="11"/>
        <v>0</v>
      </c>
      <c r="AF12" s="648">
        <f t="shared" si="11"/>
        <v>0</v>
      </c>
      <c r="AG12" s="649">
        <f t="shared" si="11"/>
        <v>0</v>
      </c>
      <c r="AH12" s="648">
        <f t="shared" si="11"/>
        <v>0</v>
      </c>
      <c r="AI12" s="646">
        <f t="shared" si="11"/>
        <v>0</v>
      </c>
      <c r="AJ12" s="258"/>
      <c r="AK12" s="653">
        <f t="shared" si="11"/>
        <v>0</v>
      </c>
      <c r="AL12" s="653">
        <f t="shared" si="11"/>
        <v>0</v>
      </c>
      <c r="AM12" s="653">
        <f t="shared" si="11"/>
        <v>0</v>
      </c>
      <c r="AN12" s="227">
        <f>$H12*SUM(AN13:AN27)*(1+Gewinn)*(1+SicherheitAngebot)</f>
        <v>0</v>
      </c>
      <c r="AO12" s="227">
        <f>$H12*SUM(AO13:AO27)*(1+Gewinn)*(1+SicherheitAngebot)</f>
        <v>0</v>
      </c>
      <c r="AP12" s="227">
        <f>$H12*SUM(AP13:AP27)*(1+Gewinn)*(1+SicherheitAngebot)</f>
        <v>0</v>
      </c>
      <c r="AQ12" s="227">
        <f>$H12*SUM(AQ13:AQ27)*(1+Gewinn)*(1+SicherheitAngebot)</f>
        <v>0</v>
      </c>
      <c r="AR12" s="227">
        <f>$H12*SUM(AR13:AR27)*(1+Gewinn)*(1+SicherheitAngebot)</f>
        <v>0</v>
      </c>
      <c r="AS12" s="262"/>
      <c r="AT12" s="263">
        <f t="shared" ref="AT12:AT44" si="12">((W12+AD12)*$W$7+(X12+AE12)*$X$7+(Y12+Z12+AF12+AG12)*$Z$7+(AA12+AH12)*$AA$7+(AB12+AI12)*$AB$7)*Zuschläge_IBN</f>
        <v>0</v>
      </c>
      <c r="AU12" s="259"/>
      <c r="AV12" s="491">
        <f>AK12*$AK$7+AL12*$AL$7+AM12*$AM$7+SUM(AN12:AR12)+AT12/Zuschläge_IBN+AT12</f>
        <v>0</v>
      </c>
      <c r="AX12" s="685">
        <f>U12+AV12</f>
        <v>58284.000000000007</v>
      </c>
      <c r="AZ12" s="490">
        <f>IF(H12&gt;0,U12/(1+SicherheitAngebot)*(1+Sicherheit),0)</f>
        <v>51806.039593676338</v>
      </c>
      <c r="BB12" s="490">
        <f>IF(H12&gt;0,AV12/(1+SicherheitAngebot)*(1+Sicherheit),0)</f>
        <v>0</v>
      </c>
      <c r="BD12" s="490">
        <f>AZ12+BB12</f>
        <v>51806.039593676338</v>
      </c>
      <c r="BE12" s="105"/>
      <c r="BF12" s="105"/>
      <c r="BG12" s="105"/>
      <c r="BH12" s="105"/>
      <c r="BI12" s="105"/>
      <c r="BJ12" s="105"/>
    </row>
    <row r="13" spans="1:62" ht="18" customHeight="1" outlineLevel="1">
      <c r="B13" s="99"/>
      <c r="C13" s="938" t="s">
        <v>368</v>
      </c>
      <c r="D13" s="939"/>
      <c r="E13" s="939"/>
      <c r="F13" s="940"/>
      <c r="G13" s="941"/>
      <c r="H13" s="942"/>
      <c r="I13" s="741"/>
      <c r="J13" s="741">
        <v>2</v>
      </c>
      <c r="K13" s="741"/>
      <c r="L13" s="741"/>
      <c r="M13" s="741"/>
      <c r="N13" s="741"/>
      <c r="O13" s="741">
        <v>2</v>
      </c>
      <c r="P13" s="742"/>
      <c r="Q13" s="742">
        <v>8500</v>
      </c>
      <c r="R13" s="156">
        <f t="shared" si="8"/>
        <v>0</v>
      </c>
      <c r="S13" s="156">
        <f t="shared" si="9"/>
        <v>9350</v>
      </c>
      <c r="U13" s="157">
        <f>I13*$I$7+J13*$J$7+K13*$K$7+L13*$L$7+M13*$M$7+N13*$N$7+O13*$O$7+R13+S13</f>
        <v>9714</v>
      </c>
      <c r="W13" s="152"/>
      <c r="X13" s="152"/>
      <c r="Y13" s="152"/>
      <c r="Z13" s="152"/>
      <c r="AA13" s="152"/>
      <c r="AB13" s="152"/>
      <c r="AC13" s="347"/>
      <c r="AD13" s="152"/>
      <c r="AE13" s="152"/>
      <c r="AF13" s="152"/>
      <c r="AG13" s="152"/>
      <c r="AH13" s="152"/>
      <c r="AI13" s="152"/>
      <c r="AJ13" s="347"/>
      <c r="AK13" s="152"/>
      <c r="AL13" s="152"/>
      <c r="AM13" s="619"/>
      <c r="AN13" s="228"/>
      <c r="AO13" s="228"/>
      <c r="AP13" s="228"/>
      <c r="AQ13" s="228"/>
      <c r="AR13" s="228"/>
      <c r="AS13" s="348"/>
      <c r="AT13" s="264">
        <f t="shared" si="12"/>
        <v>0</v>
      </c>
      <c r="AU13" s="259"/>
      <c r="AV13" s="265">
        <f t="shared" ref="AV13:AV27" si="13">AK13*$AK$7+AL13*$AL$7+AM13*$AM$7+SUM(AN13:AR13)*(1+Gewinn)*(1+SicherheitAngebot)+AT13/Zuschläge_IBN+AT13</f>
        <v>0</v>
      </c>
      <c r="AX13" s="265">
        <f>U13+AV13</f>
        <v>9714</v>
      </c>
      <c r="AZ13" s="492">
        <f t="shared" ref="AZ13:AZ27" si="14">U13/(1+SicherheitAngebot)*(1+Sicherheit)</f>
        <v>8634.3399322793884</v>
      </c>
      <c r="BB13" s="492">
        <f t="shared" ref="BB13:BB27" si="15">AV13/(1+SicherheitAngebot)*(1+Sicherheit)</f>
        <v>0</v>
      </c>
      <c r="BD13" s="265">
        <f>AZ13+BB13</f>
        <v>8634.3399322793884</v>
      </c>
      <c r="BE13" s="105"/>
      <c r="BF13" s="105"/>
      <c r="BG13" s="105"/>
      <c r="BH13" s="105"/>
      <c r="BI13" s="105"/>
      <c r="BJ13" s="105"/>
    </row>
    <row r="14" spans="1:62" ht="18" customHeight="1" outlineLevel="1">
      <c r="B14" s="100"/>
      <c r="C14" s="938" t="s">
        <v>369</v>
      </c>
      <c r="D14" s="939"/>
      <c r="E14" s="939"/>
      <c r="F14" s="940"/>
      <c r="G14" s="941"/>
      <c r="H14" s="940"/>
      <c r="I14" s="741"/>
      <c r="J14" s="741">
        <v>2</v>
      </c>
      <c r="K14" s="741"/>
      <c r="L14" s="741"/>
      <c r="M14" s="741"/>
      <c r="N14" s="741"/>
      <c r="O14" s="741">
        <v>2</v>
      </c>
      <c r="P14" s="742"/>
      <c r="Q14" s="742">
        <v>8500</v>
      </c>
      <c r="R14" s="156">
        <f t="shared" si="8"/>
        <v>0</v>
      </c>
      <c r="S14" s="156">
        <f t="shared" si="9"/>
        <v>9350</v>
      </c>
      <c r="U14" s="157">
        <f t="shared" ref="U14:U27" si="16">I14*$I$7+J14*$J$7+K14*$K$7+L14*$L$7+M14*$M$7+N14*$N$7+O14*$O$7+R14+S14</f>
        <v>9714</v>
      </c>
      <c r="W14" s="152"/>
      <c r="X14" s="152"/>
      <c r="Y14" s="152"/>
      <c r="Z14" s="152"/>
      <c r="AA14" s="152"/>
      <c r="AB14" s="152"/>
      <c r="AC14" s="347"/>
      <c r="AD14" s="152"/>
      <c r="AE14" s="152"/>
      <c r="AF14" s="152"/>
      <c r="AG14" s="152"/>
      <c r="AH14" s="152"/>
      <c r="AI14" s="152"/>
      <c r="AJ14" s="347"/>
      <c r="AK14" s="152"/>
      <c r="AL14" s="152"/>
      <c r="AM14" s="619"/>
      <c r="AN14" s="228"/>
      <c r="AO14" s="228"/>
      <c r="AP14" s="228"/>
      <c r="AQ14" s="228"/>
      <c r="AR14" s="228"/>
      <c r="AS14" s="348"/>
      <c r="AT14" s="264">
        <f t="shared" si="12"/>
        <v>0</v>
      </c>
      <c r="AU14" s="259"/>
      <c r="AV14" s="265">
        <f t="shared" si="13"/>
        <v>0</v>
      </c>
      <c r="AX14" s="265">
        <f t="shared" ref="AX14:AX27" si="17">U14+AV14</f>
        <v>9714</v>
      </c>
      <c r="AZ14" s="492">
        <f t="shared" si="14"/>
        <v>8634.3399322793884</v>
      </c>
      <c r="BB14" s="492">
        <f t="shared" si="15"/>
        <v>0</v>
      </c>
      <c r="BD14" s="265">
        <f t="shared" ref="BD14:BD27" si="18">AZ14+BB14</f>
        <v>8634.3399322793884</v>
      </c>
      <c r="BE14" s="105"/>
      <c r="BF14" s="105"/>
      <c r="BG14" s="105"/>
      <c r="BH14" s="105"/>
      <c r="BI14" s="105"/>
      <c r="BJ14" s="105"/>
    </row>
    <row r="15" spans="1:62" ht="18" customHeight="1" outlineLevel="1">
      <c r="B15" s="100"/>
      <c r="C15" s="938" t="s">
        <v>370</v>
      </c>
      <c r="D15" s="939"/>
      <c r="E15" s="939"/>
      <c r="F15" s="940"/>
      <c r="G15" s="941"/>
      <c r="H15" s="940"/>
      <c r="I15" s="741"/>
      <c r="J15" s="741">
        <v>2</v>
      </c>
      <c r="K15" s="741"/>
      <c r="L15" s="741"/>
      <c r="M15" s="741"/>
      <c r="N15" s="741"/>
      <c r="O15" s="741">
        <v>2</v>
      </c>
      <c r="P15" s="742"/>
      <c r="Q15" s="742">
        <v>8500</v>
      </c>
      <c r="R15" s="156">
        <f t="shared" si="8"/>
        <v>0</v>
      </c>
      <c r="S15" s="156">
        <f t="shared" si="9"/>
        <v>9350</v>
      </c>
      <c r="U15" s="157">
        <f t="shared" si="16"/>
        <v>9714</v>
      </c>
      <c r="W15" s="152"/>
      <c r="X15" s="152"/>
      <c r="Y15" s="152"/>
      <c r="Z15" s="152"/>
      <c r="AA15" s="152"/>
      <c r="AB15" s="152"/>
      <c r="AC15" s="347"/>
      <c r="AD15" s="152"/>
      <c r="AE15" s="152"/>
      <c r="AF15" s="152"/>
      <c r="AG15" s="152"/>
      <c r="AH15" s="152"/>
      <c r="AI15" s="152"/>
      <c r="AJ15" s="347"/>
      <c r="AK15" s="152"/>
      <c r="AL15" s="152"/>
      <c r="AM15" s="619"/>
      <c r="AN15" s="228"/>
      <c r="AO15" s="228"/>
      <c r="AP15" s="228"/>
      <c r="AQ15" s="228"/>
      <c r="AR15" s="228"/>
      <c r="AS15" s="348"/>
      <c r="AT15" s="264">
        <f t="shared" si="12"/>
        <v>0</v>
      </c>
      <c r="AU15" s="259"/>
      <c r="AV15" s="265">
        <f t="shared" si="13"/>
        <v>0</v>
      </c>
      <c r="AX15" s="265">
        <f t="shared" si="17"/>
        <v>9714</v>
      </c>
      <c r="AZ15" s="492">
        <f t="shared" si="14"/>
        <v>8634.3399322793884</v>
      </c>
      <c r="BB15" s="492">
        <f t="shared" si="15"/>
        <v>0</v>
      </c>
      <c r="BD15" s="265">
        <f t="shared" si="18"/>
        <v>8634.3399322793884</v>
      </c>
      <c r="BE15" s="105"/>
      <c r="BF15" s="105"/>
      <c r="BG15" s="105"/>
      <c r="BH15" s="105"/>
      <c r="BI15" s="105"/>
      <c r="BJ15" s="105"/>
    </row>
    <row r="16" spans="1:62" ht="18" customHeight="1" outlineLevel="1">
      <c r="B16" s="100"/>
      <c r="C16" s="908"/>
      <c r="D16" s="909"/>
      <c r="E16" s="909"/>
      <c r="F16" s="910"/>
      <c r="G16" s="890"/>
      <c r="H16" s="891"/>
      <c r="I16" s="152"/>
      <c r="J16" s="152"/>
      <c r="K16" s="152"/>
      <c r="L16" s="152"/>
      <c r="M16" s="152"/>
      <c r="N16" s="152"/>
      <c r="O16" s="152"/>
      <c r="P16" s="153"/>
      <c r="Q16" s="153"/>
      <c r="R16" s="156">
        <f t="shared" si="8"/>
        <v>0</v>
      </c>
      <c r="S16" s="156">
        <f t="shared" si="9"/>
        <v>0</v>
      </c>
      <c r="U16" s="157">
        <f t="shared" si="16"/>
        <v>0</v>
      </c>
      <c r="W16" s="152"/>
      <c r="X16" s="152"/>
      <c r="Y16" s="152"/>
      <c r="Z16" s="152"/>
      <c r="AA16" s="152"/>
      <c r="AB16" s="152"/>
      <c r="AC16" s="347"/>
      <c r="AD16" s="152"/>
      <c r="AE16" s="152"/>
      <c r="AF16" s="152"/>
      <c r="AG16" s="152"/>
      <c r="AH16" s="152"/>
      <c r="AI16" s="152"/>
      <c r="AJ16" s="347"/>
      <c r="AK16" s="152"/>
      <c r="AL16" s="152"/>
      <c r="AM16" s="619"/>
      <c r="AN16" s="228"/>
      <c r="AO16" s="228"/>
      <c r="AP16" s="228"/>
      <c r="AQ16" s="228"/>
      <c r="AR16" s="228"/>
      <c r="AS16" s="348"/>
      <c r="AT16" s="264">
        <f t="shared" si="12"/>
        <v>0</v>
      </c>
      <c r="AU16" s="259"/>
      <c r="AV16" s="265">
        <f t="shared" si="13"/>
        <v>0</v>
      </c>
      <c r="AX16" s="265">
        <f t="shared" si="17"/>
        <v>0</v>
      </c>
      <c r="AZ16" s="492">
        <f t="shared" si="14"/>
        <v>0</v>
      </c>
      <c r="BB16" s="492">
        <f t="shared" si="15"/>
        <v>0</v>
      </c>
      <c r="BD16" s="265">
        <f t="shared" si="18"/>
        <v>0</v>
      </c>
      <c r="BE16" s="105"/>
      <c r="BF16" s="105"/>
      <c r="BG16" s="105"/>
      <c r="BH16" s="105"/>
      <c r="BI16" s="105"/>
      <c r="BJ16" s="105"/>
    </row>
    <row r="17" spans="2:62" ht="18" customHeight="1" outlineLevel="1">
      <c r="B17" s="100"/>
      <c r="C17" s="908"/>
      <c r="D17" s="909"/>
      <c r="E17" s="909"/>
      <c r="F17" s="910"/>
      <c r="G17" s="890"/>
      <c r="H17" s="891"/>
      <c r="I17" s="152"/>
      <c r="J17" s="152"/>
      <c r="K17" s="152"/>
      <c r="L17" s="152"/>
      <c r="M17" s="152"/>
      <c r="N17" s="152"/>
      <c r="O17" s="152"/>
      <c r="P17" s="153"/>
      <c r="Q17" s="153"/>
      <c r="R17" s="156">
        <f t="shared" si="8"/>
        <v>0</v>
      </c>
      <c r="S17" s="156">
        <f t="shared" si="9"/>
        <v>0</v>
      </c>
      <c r="U17" s="157">
        <f t="shared" si="16"/>
        <v>0</v>
      </c>
      <c r="W17" s="152"/>
      <c r="X17" s="152"/>
      <c r="Y17" s="152"/>
      <c r="Z17" s="152"/>
      <c r="AA17" s="152"/>
      <c r="AB17" s="152"/>
      <c r="AC17" s="347"/>
      <c r="AD17" s="152"/>
      <c r="AE17" s="152"/>
      <c r="AF17" s="152"/>
      <c r="AG17" s="152"/>
      <c r="AH17" s="152"/>
      <c r="AI17" s="152"/>
      <c r="AJ17" s="347"/>
      <c r="AK17" s="152"/>
      <c r="AL17" s="152"/>
      <c r="AM17" s="619"/>
      <c r="AN17" s="228"/>
      <c r="AO17" s="228"/>
      <c r="AP17" s="228"/>
      <c r="AQ17" s="228"/>
      <c r="AR17" s="228"/>
      <c r="AS17" s="348"/>
      <c r="AT17" s="264">
        <f t="shared" si="12"/>
        <v>0</v>
      </c>
      <c r="AU17" s="259"/>
      <c r="AV17" s="265">
        <f t="shared" si="13"/>
        <v>0</v>
      </c>
      <c r="AX17" s="265">
        <f t="shared" si="17"/>
        <v>0</v>
      </c>
      <c r="AZ17" s="492">
        <f t="shared" si="14"/>
        <v>0</v>
      </c>
      <c r="BB17" s="492">
        <f t="shared" si="15"/>
        <v>0</v>
      </c>
      <c r="BD17" s="265">
        <f t="shared" si="18"/>
        <v>0</v>
      </c>
      <c r="BE17" s="105"/>
      <c r="BF17" s="105"/>
      <c r="BG17" s="105"/>
      <c r="BH17" s="105"/>
      <c r="BI17" s="105"/>
      <c r="BJ17" s="105"/>
    </row>
    <row r="18" spans="2:62" ht="18" customHeight="1" outlineLevel="1">
      <c r="B18" s="100"/>
      <c r="C18" s="908"/>
      <c r="D18" s="909"/>
      <c r="E18" s="909"/>
      <c r="F18" s="910"/>
      <c r="G18" s="890"/>
      <c r="H18" s="891"/>
      <c r="I18" s="152"/>
      <c r="J18" s="152"/>
      <c r="K18" s="152"/>
      <c r="L18" s="152"/>
      <c r="M18" s="152"/>
      <c r="N18" s="152"/>
      <c r="O18" s="152"/>
      <c r="P18" s="153"/>
      <c r="Q18" s="153"/>
      <c r="R18" s="156">
        <f t="shared" si="8"/>
        <v>0</v>
      </c>
      <c r="S18" s="156">
        <f t="shared" si="9"/>
        <v>0</v>
      </c>
      <c r="U18" s="157">
        <f t="shared" si="16"/>
        <v>0</v>
      </c>
      <c r="W18" s="152"/>
      <c r="X18" s="152"/>
      <c r="Y18" s="152"/>
      <c r="Z18" s="152"/>
      <c r="AA18" s="152"/>
      <c r="AB18" s="152"/>
      <c r="AC18" s="347"/>
      <c r="AD18" s="152"/>
      <c r="AE18" s="152"/>
      <c r="AF18" s="152"/>
      <c r="AG18" s="152"/>
      <c r="AH18" s="152"/>
      <c r="AI18" s="152"/>
      <c r="AJ18" s="347"/>
      <c r="AK18" s="152"/>
      <c r="AL18" s="152"/>
      <c r="AM18" s="619"/>
      <c r="AN18" s="228"/>
      <c r="AO18" s="228"/>
      <c r="AP18" s="228"/>
      <c r="AQ18" s="228"/>
      <c r="AR18" s="228"/>
      <c r="AS18" s="348"/>
      <c r="AT18" s="264">
        <f t="shared" si="12"/>
        <v>0</v>
      </c>
      <c r="AU18" s="259"/>
      <c r="AV18" s="265">
        <f t="shared" si="13"/>
        <v>0</v>
      </c>
      <c r="AX18" s="265">
        <f t="shared" si="17"/>
        <v>0</v>
      </c>
      <c r="AZ18" s="492">
        <f t="shared" si="14"/>
        <v>0</v>
      </c>
      <c r="BB18" s="492">
        <f t="shared" si="15"/>
        <v>0</v>
      </c>
      <c r="BD18" s="265">
        <f t="shared" si="18"/>
        <v>0</v>
      </c>
      <c r="BE18" s="105"/>
      <c r="BF18" s="105"/>
      <c r="BG18" s="105"/>
      <c r="BH18" s="105"/>
      <c r="BI18" s="105"/>
      <c r="BJ18" s="105"/>
    </row>
    <row r="19" spans="2:62" ht="18" customHeight="1" outlineLevel="1">
      <c r="B19" s="100"/>
      <c r="C19" s="908"/>
      <c r="D19" s="909"/>
      <c r="E19" s="909"/>
      <c r="F19" s="910"/>
      <c r="G19" s="890"/>
      <c r="H19" s="891"/>
      <c r="I19" s="152"/>
      <c r="J19" s="152"/>
      <c r="K19" s="152"/>
      <c r="L19" s="152"/>
      <c r="M19" s="152"/>
      <c r="N19" s="152"/>
      <c r="O19" s="152"/>
      <c r="P19" s="153"/>
      <c r="Q19" s="153"/>
      <c r="R19" s="156">
        <f t="shared" si="8"/>
        <v>0</v>
      </c>
      <c r="S19" s="156">
        <f t="shared" si="9"/>
        <v>0</v>
      </c>
      <c r="U19" s="157">
        <f t="shared" si="16"/>
        <v>0</v>
      </c>
      <c r="W19" s="152"/>
      <c r="X19" s="152"/>
      <c r="Y19" s="152"/>
      <c r="Z19" s="152"/>
      <c r="AA19" s="152"/>
      <c r="AB19" s="152"/>
      <c r="AC19" s="347"/>
      <c r="AD19" s="152"/>
      <c r="AE19" s="152"/>
      <c r="AF19" s="152"/>
      <c r="AG19" s="152"/>
      <c r="AH19" s="152"/>
      <c r="AI19" s="152"/>
      <c r="AJ19" s="347"/>
      <c r="AK19" s="152"/>
      <c r="AL19" s="152"/>
      <c r="AM19" s="619"/>
      <c r="AN19" s="228"/>
      <c r="AO19" s="228"/>
      <c r="AP19" s="228"/>
      <c r="AQ19" s="228"/>
      <c r="AR19" s="228"/>
      <c r="AS19" s="348"/>
      <c r="AT19" s="264">
        <f t="shared" si="12"/>
        <v>0</v>
      </c>
      <c r="AU19" s="259"/>
      <c r="AV19" s="265">
        <f t="shared" si="13"/>
        <v>0</v>
      </c>
      <c r="AX19" s="265">
        <f t="shared" si="17"/>
        <v>0</v>
      </c>
      <c r="AZ19" s="492">
        <f t="shared" si="14"/>
        <v>0</v>
      </c>
      <c r="BB19" s="492">
        <f t="shared" si="15"/>
        <v>0</v>
      </c>
      <c r="BD19" s="265">
        <f t="shared" si="18"/>
        <v>0</v>
      </c>
      <c r="BE19" s="105"/>
      <c r="BF19" s="105"/>
      <c r="BG19" s="105"/>
      <c r="BH19" s="105"/>
      <c r="BI19" s="105"/>
      <c r="BJ19" s="105"/>
    </row>
    <row r="20" spans="2:62" ht="18" customHeight="1" outlineLevel="1">
      <c r="B20" s="100"/>
      <c r="C20" s="908"/>
      <c r="D20" s="909"/>
      <c r="E20" s="909"/>
      <c r="F20" s="910"/>
      <c r="G20" s="890"/>
      <c r="H20" s="891"/>
      <c r="I20" s="152"/>
      <c r="J20" s="152"/>
      <c r="K20" s="152"/>
      <c r="L20" s="152"/>
      <c r="M20" s="152"/>
      <c r="N20" s="152"/>
      <c r="O20" s="152"/>
      <c r="P20" s="153"/>
      <c r="Q20" s="153"/>
      <c r="R20" s="156">
        <f t="shared" si="8"/>
        <v>0</v>
      </c>
      <c r="S20" s="156">
        <f t="shared" si="9"/>
        <v>0</v>
      </c>
      <c r="U20" s="157">
        <f t="shared" si="16"/>
        <v>0</v>
      </c>
      <c r="W20" s="152"/>
      <c r="X20" s="152"/>
      <c r="Y20" s="152"/>
      <c r="Z20" s="152"/>
      <c r="AA20" s="152"/>
      <c r="AB20" s="152"/>
      <c r="AC20" s="347"/>
      <c r="AD20" s="152"/>
      <c r="AE20" s="152"/>
      <c r="AF20" s="152"/>
      <c r="AG20" s="152"/>
      <c r="AH20" s="152"/>
      <c r="AI20" s="152"/>
      <c r="AJ20" s="347"/>
      <c r="AK20" s="152"/>
      <c r="AL20" s="152"/>
      <c r="AM20" s="619"/>
      <c r="AN20" s="228"/>
      <c r="AO20" s="228"/>
      <c r="AP20" s="228"/>
      <c r="AQ20" s="228"/>
      <c r="AR20" s="228"/>
      <c r="AS20" s="348"/>
      <c r="AT20" s="264">
        <f t="shared" si="12"/>
        <v>0</v>
      </c>
      <c r="AU20" s="259"/>
      <c r="AV20" s="265">
        <f t="shared" si="13"/>
        <v>0</v>
      </c>
      <c r="AX20" s="265">
        <f t="shared" si="17"/>
        <v>0</v>
      </c>
      <c r="AZ20" s="492">
        <f t="shared" si="14"/>
        <v>0</v>
      </c>
      <c r="BB20" s="492">
        <f t="shared" si="15"/>
        <v>0</v>
      </c>
      <c r="BD20" s="265">
        <f t="shared" si="18"/>
        <v>0</v>
      </c>
      <c r="BE20" s="105"/>
      <c r="BF20" s="105"/>
      <c r="BG20" s="105"/>
      <c r="BH20" s="105"/>
      <c r="BI20" s="105"/>
      <c r="BJ20" s="105"/>
    </row>
    <row r="21" spans="2:62" ht="18" customHeight="1" outlineLevel="1">
      <c r="B21" s="100"/>
      <c r="C21" s="908"/>
      <c r="D21" s="909"/>
      <c r="E21" s="909"/>
      <c r="F21" s="910"/>
      <c r="G21" s="890"/>
      <c r="H21" s="891"/>
      <c r="I21" s="152"/>
      <c r="J21" s="152"/>
      <c r="K21" s="152"/>
      <c r="L21" s="152"/>
      <c r="M21" s="152"/>
      <c r="N21" s="152"/>
      <c r="O21" s="152"/>
      <c r="P21" s="153"/>
      <c r="Q21" s="153"/>
      <c r="R21" s="156">
        <f t="shared" si="8"/>
        <v>0</v>
      </c>
      <c r="S21" s="156">
        <f t="shared" si="9"/>
        <v>0</v>
      </c>
      <c r="U21" s="157">
        <f t="shared" si="16"/>
        <v>0</v>
      </c>
      <c r="W21" s="152"/>
      <c r="X21" s="152"/>
      <c r="Y21" s="152"/>
      <c r="Z21" s="152"/>
      <c r="AA21" s="152"/>
      <c r="AB21" s="152"/>
      <c r="AC21" s="347"/>
      <c r="AD21" s="152"/>
      <c r="AE21" s="152"/>
      <c r="AF21" s="152"/>
      <c r="AG21" s="152"/>
      <c r="AH21" s="152"/>
      <c r="AI21" s="152"/>
      <c r="AJ21" s="347"/>
      <c r="AK21" s="152"/>
      <c r="AL21" s="152"/>
      <c r="AM21" s="619"/>
      <c r="AN21" s="228"/>
      <c r="AO21" s="228"/>
      <c r="AP21" s="228"/>
      <c r="AQ21" s="228"/>
      <c r="AR21" s="228"/>
      <c r="AS21" s="348"/>
      <c r="AT21" s="264">
        <f t="shared" si="12"/>
        <v>0</v>
      </c>
      <c r="AU21" s="259"/>
      <c r="AV21" s="265">
        <f t="shared" si="13"/>
        <v>0</v>
      </c>
      <c r="AX21" s="265">
        <f t="shared" si="17"/>
        <v>0</v>
      </c>
      <c r="AZ21" s="492">
        <f t="shared" si="14"/>
        <v>0</v>
      </c>
      <c r="BB21" s="492">
        <f t="shared" si="15"/>
        <v>0</v>
      </c>
      <c r="BD21" s="265">
        <f t="shared" si="18"/>
        <v>0</v>
      </c>
      <c r="BE21" s="105"/>
      <c r="BF21" s="105"/>
      <c r="BG21" s="105"/>
      <c r="BH21" s="105"/>
      <c r="BI21" s="105"/>
      <c r="BJ21" s="105"/>
    </row>
    <row r="22" spans="2:62" ht="18" customHeight="1" outlineLevel="1">
      <c r="B22" s="100"/>
      <c r="C22" s="908"/>
      <c r="D22" s="909"/>
      <c r="E22" s="909"/>
      <c r="F22" s="910"/>
      <c r="G22" s="890"/>
      <c r="H22" s="891"/>
      <c r="I22" s="152"/>
      <c r="J22" s="152"/>
      <c r="K22" s="152"/>
      <c r="L22" s="152"/>
      <c r="M22" s="152"/>
      <c r="N22" s="152"/>
      <c r="O22" s="152"/>
      <c r="P22" s="153"/>
      <c r="Q22" s="153"/>
      <c r="R22" s="156">
        <f t="shared" si="8"/>
        <v>0</v>
      </c>
      <c r="S22" s="156">
        <f t="shared" si="9"/>
        <v>0</v>
      </c>
      <c r="U22" s="157">
        <f t="shared" si="16"/>
        <v>0</v>
      </c>
      <c r="W22" s="152"/>
      <c r="X22" s="152"/>
      <c r="Y22" s="152"/>
      <c r="Z22" s="152"/>
      <c r="AA22" s="152"/>
      <c r="AB22" s="152"/>
      <c r="AC22" s="347"/>
      <c r="AD22" s="152"/>
      <c r="AE22" s="152"/>
      <c r="AF22" s="152"/>
      <c r="AG22" s="152"/>
      <c r="AH22" s="152"/>
      <c r="AI22" s="152"/>
      <c r="AJ22" s="347"/>
      <c r="AK22" s="152"/>
      <c r="AL22" s="152"/>
      <c r="AM22" s="619"/>
      <c r="AN22" s="228"/>
      <c r="AO22" s="228"/>
      <c r="AP22" s="228"/>
      <c r="AQ22" s="228"/>
      <c r="AR22" s="228"/>
      <c r="AS22" s="348"/>
      <c r="AT22" s="264">
        <f t="shared" si="12"/>
        <v>0</v>
      </c>
      <c r="AU22" s="259"/>
      <c r="AV22" s="265">
        <f t="shared" si="13"/>
        <v>0</v>
      </c>
      <c r="AX22" s="265">
        <f t="shared" si="17"/>
        <v>0</v>
      </c>
      <c r="AZ22" s="492">
        <f t="shared" si="14"/>
        <v>0</v>
      </c>
      <c r="BB22" s="492">
        <f t="shared" si="15"/>
        <v>0</v>
      </c>
      <c r="BD22" s="265">
        <f t="shared" si="18"/>
        <v>0</v>
      </c>
      <c r="BE22" s="105"/>
      <c r="BF22" s="105"/>
      <c r="BG22" s="105"/>
      <c r="BH22" s="105"/>
      <c r="BI22" s="105"/>
      <c r="BJ22" s="105"/>
    </row>
    <row r="23" spans="2:62" ht="18" customHeight="1" outlineLevel="1">
      <c r="B23" s="100"/>
      <c r="C23" s="908"/>
      <c r="D23" s="909"/>
      <c r="E23" s="909"/>
      <c r="F23" s="910"/>
      <c r="G23" s="890"/>
      <c r="H23" s="891"/>
      <c r="I23" s="152"/>
      <c r="J23" s="152"/>
      <c r="K23" s="152"/>
      <c r="L23" s="152"/>
      <c r="M23" s="152"/>
      <c r="N23" s="152"/>
      <c r="O23" s="152"/>
      <c r="P23" s="153"/>
      <c r="Q23" s="153"/>
      <c r="R23" s="156">
        <f t="shared" si="8"/>
        <v>0</v>
      </c>
      <c r="S23" s="156">
        <f t="shared" si="9"/>
        <v>0</v>
      </c>
      <c r="U23" s="157">
        <f t="shared" si="16"/>
        <v>0</v>
      </c>
      <c r="W23" s="152"/>
      <c r="X23" s="152"/>
      <c r="Y23" s="152"/>
      <c r="Z23" s="152"/>
      <c r="AA23" s="152"/>
      <c r="AB23" s="152"/>
      <c r="AC23" s="347"/>
      <c r="AD23" s="152"/>
      <c r="AE23" s="152"/>
      <c r="AF23" s="152"/>
      <c r="AG23" s="152"/>
      <c r="AH23" s="152"/>
      <c r="AI23" s="152"/>
      <c r="AJ23" s="347"/>
      <c r="AK23" s="152"/>
      <c r="AL23" s="152"/>
      <c r="AM23" s="619"/>
      <c r="AN23" s="228"/>
      <c r="AO23" s="228"/>
      <c r="AP23" s="228"/>
      <c r="AQ23" s="228"/>
      <c r="AR23" s="228"/>
      <c r="AS23" s="348"/>
      <c r="AT23" s="264">
        <f t="shared" si="12"/>
        <v>0</v>
      </c>
      <c r="AU23" s="259"/>
      <c r="AV23" s="265">
        <f t="shared" si="13"/>
        <v>0</v>
      </c>
      <c r="AX23" s="265">
        <f t="shared" si="17"/>
        <v>0</v>
      </c>
      <c r="AZ23" s="492">
        <f t="shared" si="14"/>
        <v>0</v>
      </c>
      <c r="BB23" s="492">
        <f t="shared" si="15"/>
        <v>0</v>
      </c>
      <c r="BD23" s="265">
        <f t="shared" si="18"/>
        <v>0</v>
      </c>
      <c r="BE23" s="105"/>
      <c r="BF23" s="105"/>
      <c r="BG23" s="105"/>
      <c r="BH23" s="105"/>
      <c r="BI23" s="105"/>
      <c r="BJ23" s="105"/>
    </row>
    <row r="24" spans="2:62" ht="18" customHeight="1" outlineLevel="1">
      <c r="B24" s="100"/>
      <c r="C24" s="908"/>
      <c r="D24" s="909"/>
      <c r="E24" s="909"/>
      <c r="F24" s="910"/>
      <c r="G24" s="890"/>
      <c r="H24" s="891"/>
      <c r="I24" s="152"/>
      <c r="J24" s="152"/>
      <c r="K24" s="152"/>
      <c r="L24" s="152"/>
      <c r="M24" s="152"/>
      <c r="N24" s="152"/>
      <c r="O24" s="152"/>
      <c r="P24" s="153"/>
      <c r="Q24" s="153"/>
      <c r="R24" s="156">
        <f t="shared" si="8"/>
        <v>0</v>
      </c>
      <c r="S24" s="156">
        <f t="shared" si="9"/>
        <v>0</v>
      </c>
      <c r="U24" s="157">
        <f t="shared" si="16"/>
        <v>0</v>
      </c>
      <c r="W24" s="152"/>
      <c r="X24" s="152"/>
      <c r="Y24" s="152"/>
      <c r="Z24" s="152"/>
      <c r="AA24" s="152"/>
      <c r="AB24" s="152"/>
      <c r="AC24" s="347"/>
      <c r="AD24" s="152"/>
      <c r="AE24" s="152"/>
      <c r="AF24" s="152"/>
      <c r="AG24" s="152"/>
      <c r="AH24" s="152"/>
      <c r="AI24" s="152"/>
      <c r="AJ24" s="347"/>
      <c r="AK24" s="152"/>
      <c r="AL24" s="152"/>
      <c r="AM24" s="619"/>
      <c r="AN24" s="228"/>
      <c r="AO24" s="228"/>
      <c r="AP24" s="228"/>
      <c r="AQ24" s="228"/>
      <c r="AR24" s="228"/>
      <c r="AS24" s="348"/>
      <c r="AT24" s="264">
        <f t="shared" si="12"/>
        <v>0</v>
      </c>
      <c r="AU24" s="259"/>
      <c r="AV24" s="265">
        <f t="shared" si="13"/>
        <v>0</v>
      </c>
      <c r="AX24" s="265">
        <f t="shared" si="17"/>
        <v>0</v>
      </c>
      <c r="AZ24" s="492">
        <f t="shared" si="14"/>
        <v>0</v>
      </c>
      <c r="BB24" s="492">
        <f t="shared" si="15"/>
        <v>0</v>
      </c>
      <c r="BD24" s="265">
        <f t="shared" si="18"/>
        <v>0</v>
      </c>
      <c r="BE24" s="105"/>
      <c r="BF24" s="105"/>
      <c r="BG24" s="105"/>
      <c r="BH24" s="105"/>
      <c r="BI24" s="105"/>
      <c r="BJ24" s="105"/>
    </row>
    <row r="25" spans="2:62" ht="18" customHeight="1" outlineLevel="1">
      <c r="B25" s="100"/>
      <c r="C25" s="908"/>
      <c r="D25" s="909"/>
      <c r="E25" s="909"/>
      <c r="F25" s="910"/>
      <c r="G25" s="890"/>
      <c r="H25" s="891"/>
      <c r="I25" s="152"/>
      <c r="J25" s="152"/>
      <c r="K25" s="152"/>
      <c r="L25" s="152"/>
      <c r="M25" s="152"/>
      <c r="N25" s="152"/>
      <c r="O25" s="152"/>
      <c r="P25" s="153"/>
      <c r="Q25" s="153"/>
      <c r="R25" s="156">
        <f t="shared" si="8"/>
        <v>0</v>
      </c>
      <c r="S25" s="156">
        <f t="shared" si="9"/>
        <v>0</v>
      </c>
      <c r="U25" s="157">
        <f t="shared" si="16"/>
        <v>0</v>
      </c>
      <c r="W25" s="152"/>
      <c r="X25" s="152"/>
      <c r="Y25" s="152"/>
      <c r="Z25" s="152"/>
      <c r="AA25" s="152"/>
      <c r="AB25" s="152"/>
      <c r="AC25" s="347"/>
      <c r="AD25" s="152"/>
      <c r="AE25" s="152"/>
      <c r="AF25" s="152"/>
      <c r="AG25" s="152"/>
      <c r="AH25" s="152"/>
      <c r="AI25" s="152"/>
      <c r="AJ25" s="347"/>
      <c r="AK25" s="152"/>
      <c r="AL25" s="152"/>
      <c r="AM25" s="619"/>
      <c r="AN25" s="228"/>
      <c r="AO25" s="228"/>
      <c r="AP25" s="228"/>
      <c r="AQ25" s="228"/>
      <c r="AR25" s="228"/>
      <c r="AS25" s="348"/>
      <c r="AT25" s="264">
        <f t="shared" si="12"/>
        <v>0</v>
      </c>
      <c r="AU25" s="259"/>
      <c r="AV25" s="265">
        <f t="shared" si="13"/>
        <v>0</v>
      </c>
      <c r="AX25" s="265">
        <f t="shared" si="17"/>
        <v>0</v>
      </c>
      <c r="AZ25" s="492">
        <f t="shared" si="14"/>
        <v>0</v>
      </c>
      <c r="BB25" s="492">
        <f t="shared" si="15"/>
        <v>0</v>
      </c>
      <c r="BD25" s="265">
        <f t="shared" si="18"/>
        <v>0</v>
      </c>
      <c r="BE25" s="105"/>
      <c r="BF25" s="105"/>
      <c r="BG25" s="105"/>
      <c r="BH25" s="105"/>
      <c r="BI25" s="105"/>
      <c r="BJ25" s="105"/>
    </row>
    <row r="26" spans="2:62" ht="18" customHeight="1" outlineLevel="1">
      <c r="B26" s="100"/>
      <c r="C26" s="908"/>
      <c r="D26" s="909"/>
      <c r="E26" s="909"/>
      <c r="F26" s="910"/>
      <c r="G26" s="890"/>
      <c r="H26" s="891"/>
      <c r="I26" s="152"/>
      <c r="J26" s="152"/>
      <c r="K26" s="152"/>
      <c r="L26" s="152"/>
      <c r="M26" s="152"/>
      <c r="N26" s="152"/>
      <c r="O26" s="152"/>
      <c r="P26" s="153"/>
      <c r="Q26" s="153"/>
      <c r="R26" s="156">
        <f t="shared" si="8"/>
        <v>0</v>
      </c>
      <c r="S26" s="156">
        <f t="shared" si="9"/>
        <v>0</v>
      </c>
      <c r="U26" s="157">
        <f t="shared" si="16"/>
        <v>0</v>
      </c>
      <c r="W26" s="152"/>
      <c r="X26" s="152"/>
      <c r="Y26" s="152"/>
      <c r="Z26" s="152"/>
      <c r="AA26" s="152"/>
      <c r="AB26" s="152"/>
      <c r="AC26" s="347"/>
      <c r="AD26" s="152"/>
      <c r="AE26" s="152"/>
      <c r="AF26" s="152"/>
      <c r="AG26" s="152"/>
      <c r="AH26" s="152"/>
      <c r="AI26" s="152"/>
      <c r="AJ26" s="347"/>
      <c r="AK26" s="152"/>
      <c r="AL26" s="152"/>
      <c r="AM26" s="619"/>
      <c r="AN26" s="228"/>
      <c r="AO26" s="228"/>
      <c r="AP26" s="228"/>
      <c r="AQ26" s="228"/>
      <c r="AR26" s="228"/>
      <c r="AS26" s="348"/>
      <c r="AT26" s="264">
        <f t="shared" si="12"/>
        <v>0</v>
      </c>
      <c r="AU26" s="259"/>
      <c r="AV26" s="265">
        <f t="shared" si="13"/>
        <v>0</v>
      </c>
      <c r="AX26" s="265">
        <f t="shared" si="17"/>
        <v>0</v>
      </c>
      <c r="AZ26" s="492">
        <f t="shared" si="14"/>
        <v>0</v>
      </c>
      <c r="BB26" s="492">
        <f t="shared" si="15"/>
        <v>0</v>
      </c>
      <c r="BD26" s="265">
        <f t="shared" si="18"/>
        <v>0</v>
      </c>
      <c r="BE26" s="105"/>
      <c r="BF26" s="105"/>
      <c r="BG26" s="105"/>
      <c r="BH26" s="105"/>
      <c r="BI26" s="105"/>
      <c r="BJ26" s="105"/>
    </row>
    <row r="27" spans="2:62" ht="18" customHeight="1" outlineLevel="1">
      <c r="B27" s="100"/>
      <c r="C27" s="908"/>
      <c r="D27" s="909"/>
      <c r="E27" s="909"/>
      <c r="F27" s="910"/>
      <c r="G27" s="890"/>
      <c r="H27" s="891"/>
      <c r="I27" s="152"/>
      <c r="J27" s="152"/>
      <c r="K27" s="152"/>
      <c r="L27" s="152"/>
      <c r="M27" s="152"/>
      <c r="N27" s="152"/>
      <c r="O27" s="152"/>
      <c r="P27" s="153"/>
      <c r="Q27" s="153"/>
      <c r="R27" s="156">
        <f t="shared" si="8"/>
        <v>0</v>
      </c>
      <c r="S27" s="156">
        <f t="shared" si="9"/>
        <v>0</v>
      </c>
      <c r="U27" s="157">
        <f t="shared" si="16"/>
        <v>0</v>
      </c>
      <c r="W27" s="152"/>
      <c r="X27" s="152"/>
      <c r="Y27" s="152"/>
      <c r="Z27" s="152"/>
      <c r="AA27" s="152"/>
      <c r="AB27" s="152"/>
      <c r="AC27" s="347"/>
      <c r="AD27" s="152"/>
      <c r="AE27" s="152"/>
      <c r="AF27" s="152"/>
      <c r="AG27" s="152"/>
      <c r="AH27" s="152"/>
      <c r="AI27" s="152"/>
      <c r="AJ27" s="347"/>
      <c r="AK27" s="152"/>
      <c r="AL27" s="152"/>
      <c r="AM27" s="619"/>
      <c r="AN27" s="228"/>
      <c r="AO27" s="228"/>
      <c r="AP27" s="228"/>
      <c r="AQ27" s="228"/>
      <c r="AR27" s="228"/>
      <c r="AS27" s="348"/>
      <c r="AT27" s="264">
        <f t="shared" si="12"/>
        <v>0</v>
      </c>
      <c r="AU27" s="259"/>
      <c r="AV27" s="265">
        <f t="shared" si="13"/>
        <v>0</v>
      </c>
      <c r="AX27" s="265">
        <f t="shared" si="17"/>
        <v>0</v>
      </c>
      <c r="AZ27" s="492">
        <f t="shared" si="14"/>
        <v>0</v>
      </c>
      <c r="BB27" s="492">
        <f t="shared" si="15"/>
        <v>0</v>
      </c>
      <c r="BD27" s="265">
        <f t="shared" si="18"/>
        <v>0</v>
      </c>
      <c r="BE27" s="105"/>
      <c r="BF27" s="105"/>
      <c r="BG27" s="105"/>
      <c r="BH27" s="105"/>
      <c r="BI27" s="105"/>
      <c r="BJ27" s="105"/>
    </row>
    <row r="28" spans="2:62" ht="9.9499999999999993" customHeight="1" outlineLevel="1">
      <c r="B28" s="101"/>
      <c r="C28" s="208"/>
      <c r="D28" s="208"/>
      <c r="E28" s="208"/>
      <c r="F28" s="208"/>
      <c r="G28" s="237"/>
      <c r="H28" s="207"/>
      <c r="I28" s="257"/>
      <c r="J28" s="257"/>
      <c r="K28" s="257"/>
      <c r="L28" s="257"/>
      <c r="M28" s="257"/>
      <c r="N28" s="257"/>
      <c r="O28" s="257"/>
      <c r="P28" s="256"/>
      <c r="Q28" s="102"/>
      <c r="R28" s="102"/>
      <c r="S28" s="102"/>
      <c r="U28" s="9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Z28" s="493"/>
      <c r="BE28" s="105"/>
      <c r="BF28" s="105"/>
      <c r="BG28" s="105"/>
      <c r="BH28" s="105"/>
      <c r="BI28" s="105"/>
      <c r="BJ28" s="105"/>
    </row>
    <row r="29" spans="2:62" ht="20.100000000000001" customHeight="1">
      <c r="B29" s="179">
        <f>B12+1</f>
        <v>2</v>
      </c>
      <c r="C29" s="916" t="s">
        <v>299</v>
      </c>
      <c r="D29" s="917"/>
      <c r="E29" s="917"/>
      <c r="F29" s="918"/>
      <c r="G29" s="429"/>
      <c r="H29" s="206">
        <v>2</v>
      </c>
      <c r="I29" s="642">
        <f t="shared" ref="I29" si="19">$H29*SUM(I30:I44)</f>
        <v>0</v>
      </c>
      <c r="J29" s="643">
        <f t="shared" ref="J29:O29" si="20">$H29*SUM(J30:J44)</f>
        <v>8</v>
      </c>
      <c r="K29" s="644">
        <f t="shared" si="20"/>
        <v>0</v>
      </c>
      <c r="L29" s="645">
        <f t="shared" si="20"/>
        <v>0</v>
      </c>
      <c r="M29" s="645">
        <f t="shared" si="20"/>
        <v>0</v>
      </c>
      <c r="N29" s="644">
        <f t="shared" si="20"/>
        <v>0</v>
      </c>
      <c r="O29" s="642">
        <f t="shared" si="20"/>
        <v>8</v>
      </c>
      <c r="P29" s="209">
        <f t="shared" ref="P29:Q29" si="21">$H29*SUM(P30:P44)</f>
        <v>3200</v>
      </c>
      <c r="Q29" s="210">
        <f t="shared" si="21"/>
        <v>80</v>
      </c>
      <c r="R29" s="136">
        <f t="shared" ref="R29:R44" si="22">P29*(1+Gewinn)*(1+SicherheitAngebot)</f>
        <v>3200</v>
      </c>
      <c r="S29" s="137">
        <f t="shared" ref="S29:S44" si="23">Q29*(1+MGKZ)*(1+Gewinn)*(1+SicherheitAngebot)</f>
        <v>88</v>
      </c>
      <c r="U29" s="10">
        <f>I29*$I$7+J29*$J$7+K29*$K$7+L29*$L$7+M29*$M$7+N29*$N$7+O29*$O$7+R29+S29</f>
        <v>4744</v>
      </c>
      <c r="W29" s="646">
        <f t="shared" ref="W29:AB29" si="24">$H29*SUM(W30:W44)</f>
        <v>0</v>
      </c>
      <c r="X29" s="647">
        <f t="shared" si="24"/>
        <v>0</v>
      </c>
      <c r="Y29" s="648">
        <f t="shared" si="24"/>
        <v>0</v>
      </c>
      <c r="Z29" s="649">
        <f t="shared" si="24"/>
        <v>0</v>
      </c>
      <c r="AA29" s="648">
        <f t="shared" si="24"/>
        <v>0</v>
      </c>
      <c r="AB29" s="646">
        <f t="shared" si="24"/>
        <v>0</v>
      </c>
      <c r="AC29" s="258"/>
      <c r="AD29" s="646">
        <f t="shared" ref="AD29:AM29" si="25">$H29*SUM(AD30:AD44)</f>
        <v>0</v>
      </c>
      <c r="AE29" s="647">
        <f t="shared" si="25"/>
        <v>0</v>
      </c>
      <c r="AF29" s="648">
        <f t="shared" si="25"/>
        <v>0</v>
      </c>
      <c r="AG29" s="649">
        <f t="shared" si="25"/>
        <v>0</v>
      </c>
      <c r="AH29" s="648">
        <f t="shared" si="25"/>
        <v>0</v>
      </c>
      <c r="AI29" s="646">
        <f t="shared" si="25"/>
        <v>0</v>
      </c>
      <c r="AJ29" s="258"/>
      <c r="AK29" s="653">
        <f t="shared" si="25"/>
        <v>0</v>
      </c>
      <c r="AL29" s="653">
        <f t="shared" si="25"/>
        <v>0</v>
      </c>
      <c r="AM29" s="653">
        <f t="shared" si="25"/>
        <v>0</v>
      </c>
      <c r="AN29" s="227">
        <f>$H29*SUM(AN30:AN44)*(1+Gewinn)*(1+SicherheitAngebot)</f>
        <v>0</v>
      </c>
      <c r="AO29" s="227">
        <f>$H29*SUM(AO30:AO44)*(1+Gewinn)*(1+SicherheitAngebot)</f>
        <v>0</v>
      </c>
      <c r="AP29" s="227">
        <f>$H29*SUM(AP30:AP44)*(1+Gewinn)*(1+SicherheitAngebot)</f>
        <v>0</v>
      </c>
      <c r="AQ29" s="227">
        <f>$H29*SUM(AQ30:AQ44)*(1+Gewinn)*(1+SicherheitAngebot)</f>
        <v>0</v>
      </c>
      <c r="AR29" s="227">
        <f>$H29*SUM(AR30:AR44)*(1+Gewinn)*(1+SicherheitAngebot)</f>
        <v>0</v>
      </c>
      <c r="AS29" s="262"/>
      <c r="AT29" s="263">
        <f t="shared" si="12"/>
        <v>0</v>
      </c>
      <c r="AU29" s="259"/>
      <c r="AV29" s="491">
        <f>AK29*$AK$7+AL29*$AL$7+AM29*$AM$7+SUM(AN29:AR29)+AT29/Zuschläge_IBN+AT29</f>
        <v>0</v>
      </c>
      <c r="AX29" s="685">
        <f>U29+AV29</f>
        <v>4744</v>
      </c>
      <c r="AZ29" s="490">
        <f>IF(H29&gt;0,U29/(1+SicherheitAngebot)*(1+Sicherheit),0)</f>
        <v>4216.7293224967489</v>
      </c>
      <c r="BB29" s="490">
        <f>IF(H29&gt;0,AV29/(1+SicherheitAngebot)*(1+Sicherheit),0)</f>
        <v>0</v>
      </c>
      <c r="BD29" s="490">
        <f>AZ29+BB29</f>
        <v>4216.7293224967489</v>
      </c>
      <c r="BE29" s="105"/>
      <c r="BF29" s="105"/>
      <c r="BG29" s="105"/>
      <c r="BH29" s="105"/>
      <c r="BI29" s="105"/>
      <c r="BJ29" s="105"/>
    </row>
    <row r="30" spans="2:62" ht="18" customHeight="1" outlineLevel="1">
      <c r="B30" s="99"/>
      <c r="C30" s="908" t="s">
        <v>301</v>
      </c>
      <c r="D30" s="909"/>
      <c r="E30" s="909"/>
      <c r="F30" s="910"/>
      <c r="G30" s="890"/>
      <c r="H30" s="901"/>
      <c r="I30" s="152"/>
      <c r="J30" s="152">
        <v>2</v>
      </c>
      <c r="K30" s="152"/>
      <c r="L30" s="152"/>
      <c r="M30" s="152"/>
      <c r="N30" s="152"/>
      <c r="O30" s="152">
        <v>2</v>
      </c>
      <c r="P30" s="153">
        <v>800</v>
      </c>
      <c r="Q30" s="153">
        <v>20</v>
      </c>
      <c r="R30" s="156">
        <f t="shared" si="22"/>
        <v>800</v>
      </c>
      <c r="S30" s="156">
        <f t="shared" si="23"/>
        <v>22</v>
      </c>
      <c r="U30" s="157">
        <f>I30*$I$7+J30*$J$7+K30*$K$7+L30*$L$7+M30*$M$7+N30*$N$7+O30*$O$7+R30+S30</f>
        <v>1186</v>
      </c>
      <c r="W30" s="152"/>
      <c r="X30" s="152"/>
      <c r="Y30" s="152"/>
      <c r="Z30" s="152"/>
      <c r="AA30" s="152"/>
      <c r="AB30" s="152"/>
      <c r="AC30" s="347"/>
      <c r="AD30" s="152"/>
      <c r="AE30" s="152"/>
      <c r="AF30" s="152"/>
      <c r="AG30" s="152"/>
      <c r="AH30" s="152"/>
      <c r="AI30" s="152"/>
      <c r="AJ30" s="347"/>
      <c r="AK30" s="152"/>
      <c r="AL30" s="152"/>
      <c r="AM30" s="295"/>
      <c r="AN30" s="228"/>
      <c r="AO30" s="228"/>
      <c r="AP30" s="228"/>
      <c r="AQ30" s="228"/>
      <c r="AR30" s="228"/>
      <c r="AS30" s="348"/>
      <c r="AT30" s="264">
        <f t="shared" si="12"/>
        <v>0</v>
      </c>
      <c r="AU30" s="259"/>
      <c r="AV30" s="265">
        <f t="shared" ref="AV30:AV44" si="26">AK30*$AK$7+AL30*$AL$7+AM30*$AM$7+SUM(AN30:AR30)*(1+Gewinn)*(1+SicherheitAngebot)+AT30/Zuschläge_IBN+AT30</f>
        <v>0</v>
      </c>
      <c r="AX30" s="265">
        <f>U30+AV30</f>
        <v>1186</v>
      </c>
      <c r="AZ30" s="492">
        <f t="shared" ref="AZ30:AZ44" si="27">U30/(1+SicherheitAngebot)*(1+Sicherheit)</f>
        <v>1054.1823306241872</v>
      </c>
      <c r="BB30" s="492">
        <f t="shared" ref="BB30:BB44" si="28">AV30/(1+SicherheitAngebot)*(1+Sicherheit)</f>
        <v>0</v>
      </c>
      <c r="BD30" s="265">
        <f>AZ30+BB30</f>
        <v>1054.1823306241872</v>
      </c>
      <c r="BE30" s="105"/>
      <c r="BF30" s="105"/>
      <c r="BG30" s="105"/>
      <c r="BH30" s="105"/>
      <c r="BI30" s="105"/>
      <c r="BJ30" s="105"/>
    </row>
    <row r="31" spans="2:62" ht="18" customHeight="1" outlineLevel="1">
      <c r="B31" s="100"/>
      <c r="C31" s="908" t="s">
        <v>301</v>
      </c>
      <c r="D31" s="909"/>
      <c r="E31" s="909"/>
      <c r="F31" s="910"/>
      <c r="G31" s="890"/>
      <c r="H31" s="891"/>
      <c r="I31" s="152"/>
      <c r="J31" s="152">
        <v>2</v>
      </c>
      <c r="K31" s="152"/>
      <c r="L31" s="152"/>
      <c r="M31" s="152"/>
      <c r="N31" s="152"/>
      <c r="O31" s="152">
        <v>2</v>
      </c>
      <c r="P31" s="153">
        <v>800</v>
      </c>
      <c r="Q31" s="153">
        <v>20</v>
      </c>
      <c r="R31" s="156">
        <f t="shared" si="22"/>
        <v>800</v>
      </c>
      <c r="S31" s="156">
        <f t="shared" si="23"/>
        <v>22</v>
      </c>
      <c r="U31" s="157">
        <f t="shared" ref="U31:U44" si="29">I31*$I$7+J31*$J$7+K31*$K$7+L31*$L$7+M31*$M$7+N31*$N$7+O31*$O$7+R31+S31</f>
        <v>1186</v>
      </c>
      <c r="W31" s="152"/>
      <c r="X31" s="152"/>
      <c r="Y31" s="152"/>
      <c r="Z31" s="152"/>
      <c r="AA31" s="152"/>
      <c r="AB31" s="152"/>
      <c r="AC31" s="347"/>
      <c r="AD31" s="152"/>
      <c r="AE31" s="152"/>
      <c r="AF31" s="152"/>
      <c r="AG31" s="152"/>
      <c r="AH31" s="152"/>
      <c r="AI31" s="152"/>
      <c r="AJ31" s="347"/>
      <c r="AK31" s="152"/>
      <c r="AL31" s="152"/>
      <c r="AM31" s="295"/>
      <c r="AN31" s="228"/>
      <c r="AO31" s="228"/>
      <c r="AP31" s="228"/>
      <c r="AQ31" s="228"/>
      <c r="AR31" s="228"/>
      <c r="AS31" s="348"/>
      <c r="AT31" s="264">
        <f t="shared" si="12"/>
        <v>0</v>
      </c>
      <c r="AU31" s="259"/>
      <c r="AV31" s="265">
        <f t="shared" si="26"/>
        <v>0</v>
      </c>
      <c r="AX31" s="265">
        <f t="shared" ref="AX31:AX44" si="30">U31+AV31</f>
        <v>1186</v>
      </c>
      <c r="AZ31" s="492">
        <f t="shared" si="27"/>
        <v>1054.1823306241872</v>
      </c>
      <c r="BB31" s="492">
        <f t="shared" si="28"/>
        <v>0</v>
      </c>
      <c r="BD31" s="265">
        <f t="shared" ref="BD31:BD44" si="31">AZ31+BB31</f>
        <v>1054.1823306241872</v>
      </c>
      <c r="BE31" s="105"/>
      <c r="BF31" s="105"/>
      <c r="BG31" s="105"/>
      <c r="BH31" s="105"/>
      <c r="BI31" s="105"/>
      <c r="BJ31" s="105"/>
    </row>
    <row r="32" spans="2:62" ht="18" customHeight="1" outlineLevel="1">
      <c r="B32" s="100"/>
      <c r="C32" s="908"/>
      <c r="D32" s="909"/>
      <c r="E32" s="909"/>
      <c r="F32" s="910"/>
      <c r="G32" s="890"/>
      <c r="H32" s="891"/>
      <c r="I32" s="152"/>
      <c r="J32" s="152"/>
      <c r="K32" s="152"/>
      <c r="L32" s="152"/>
      <c r="M32" s="152"/>
      <c r="N32" s="152"/>
      <c r="O32" s="152"/>
      <c r="P32" s="153"/>
      <c r="Q32" s="153"/>
      <c r="R32" s="156">
        <f t="shared" si="22"/>
        <v>0</v>
      </c>
      <c r="S32" s="156">
        <f t="shared" si="23"/>
        <v>0</v>
      </c>
      <c r="U32" s="157">
        <f t="shared" si="29"/>
        <v>0</v>
      </c>
      <c r="W32" s="152"/>
      <c r="X32" s="152"/>
      <c r="Y32" s="152"/>
      <c r="Z32" s="152"/>
      <c r="AA32" s="152"/>
      <c r="AB32" s="152"/>
      <c r="AC32" s="347"/>
      <c r="AD32" s="152"/>
      <c r="AE32" s="152"/>
      <c r="AF32" s="152"/>
      <c r="AG32" s="152"/>
      <c r="AH32" s="152"/>
      <c r="AI32" s="152"/>
      <c r="AJ32" s="347"/>
      <c r="AK32" s="152"/>
      <c r="AL32" s="152"/>
      <c r="AM32" s="295"/>
      <c r="AN32" s="228"/>
      <c r="AO32" s="228"/>
      <c r="AP32" s="228"/>
      <c r="AQ32" s="228"/>
      <c r="AR32" s="228"/>
      <c r="AS32" s="348"/>
      <c r="AT32" s="264">
        <f t="shared" si="12"/>
        <v>0</v>
      </c>
      <c r="AU32" s="259"/>
      <c r="AV32" s="265">
        <f t="shared" si="26"/>
        <v>0</v>
      </c>
      <c r="AX32" s="265">
        <f t="shared" si="30"/>
        <v>0</v>
      </c>
      <c r="AZ32" s="492">
        <f t="shared" si="27"/>
        <v>0</v>
      </c>
      <c r="BB32" s="492">
        <f t="shared" si="28"/>
        <v>0</v>
      </c>
      <c r="BD32" s="265">
        <f t="shared" si="31"/>
        <v>0</v>
      </c>
      <c r="BE32" s="105"/>
      <c r="BF32" s="105"/>
      <c r="BG32" s="105"/>
      <c r="BH32" s="105"/>
      <c r="BI32" s="105"/>
      <c r="BJ32" s="105"/>
    </row>
    <row r="33" spans="2:62" ht="18" customHeight="1" outlineLevel="1">
      <c r="B33" s="100"/>
      <c r="C33" s="908"/>
      <c r="D33" s="909"/>
      <c r="E33" s="909"/>
      <c r="F33" s="910"/>
      <c r="G33" s="890"/>
      <c r="H33" s="891"/>
      <c r="I33" s="152"/>
      <c r="J33" s="152"/>
      <c r="K33" s="152"/>
      <c r="L33" s="152"/>
      <c r="M33" s="152"/>
      <c r="N33" s="152"/>
      <c r="O33" s="152"/>
      <c r="P33" s="153"/>
      <c r="Q33" s="153"/>
      <c r="R33" s="156">
        <f t="shared" si="22"/>
        <v>0</v>
      </c>
      <c r="S33" s="156">
        <f t="shared" si="23"/>
        <v>0</v>
      </c>
      <c r="U33" s="157">
        <f t="shared" si="29"/>
        <v>0</v>
      </c>
      <c r="W33" s="152"/>
      <c r="X33" s="152"/>
      <c r="Y33" s="152"/>
      <c r="Z33" s="152"/>
      <c r="AA33" s="152"/>
      <c r="AB33" s="152"/>
      <c r="AC33" s="347"/>
      <c r="AD33" s="152"/>
      <c r="AE33" s="152"/>
      <c r="AF33" s="152"/>
      <c r="AG33" s="152"/>
      <c r="AH33" s="152"/>
      <c r="AI33" s="152"/>
      <c r="AJ33" s="347"/>
      <c r="AK33" s="152"/>
      <c r="AL33" s="152"/>
      <c r="AM33" s="295"/>
      <c r="AN33" s="228"/>
      <c r="AO33" s="228"/>
      <c r="AP33" s="228"/>
      <c r="AQ33" s="228"/>
      <c r="AR33" s="228"/>
      <c r="AS33" s="348"/>
      <c r="AT33" s="264">
        <f t="shared" si="12"/>
        <v>0</v>
      </c>
      <c r="AU33" s="259"/>
      <c r="AV33" s="265">
        <f t="shared" si="26"/>
        <v>0</v>
      </c>
      <c r="AX33" s="265">
        <f t="shared" si="30"/>
        <v>0</v>
      </c>
      <c r="AZ33" s="492">
        <f t="shared" si="27"/>
        <v>0</v>
      </c>
      <c r="BB33" s="492">
        <f t="shared" si="28"/>
        <v>0</v>
      </c>
      <c r="BD33" s="265">
        <f t="shared" si="31"/>
        <v>0</v>
      </c>
      <c r="BE33" s="105"/>
      <c r="BF33" s="105"/>
      <c r="BG33" s="105"/>
      <c r="BH33" s="105"/>
      <c r="BI33" s="105"/>
      <c r="BJ33" s="105"/>
    </row>
    <row r="34" spans="2:62" ht="18" customHeight="1" outlineLevel="1">
      <c r="B34" s="100"/>
      <c r="C34" s="908"/>
      <c r="D34" s="909"/>
      <c r="E34" s="909"/>
      <c r="F34" s="910"/>
      <c r="G34" s="890"/>
      <c r="H34" s="891"/>
      <c r="I34" s="152"/>
      <c r="J34" s="152"/>
      <c r="K34" s="152"/>
      <c r="L34" s="152"/>
      <c r="M34" s="152"/>
      <c r="N34" s="152"/>
      <c r="O34" s="152"/>
      <c r="P34" s="153"/>
      <c r="Q34" s="153"/>
      <c r="R34" s="156">
        <f t="shared" si="22"/>
        <v>0</v>
      </c>
      <c r="S34" s="156">
        <f t="shared" si="23"/>
        <v>0</v>
      </c>
      <c r="U34" s="157">
        <f t="shared" si="29"/>
        <v>0</v>
      </c>
      <c r="W34" s="152"/>
      <c r="X34" s="152"/>
      <c r="Y34" s="152"/>
      <c r="Z34" s="152"/>
      <c r="AA34" s="152"/>
      <c r="AB34" s="152"/>
      <c r="AC34" s="347"/>
      <c r="AD34" s="152"/>
      <c r="AE34" s="152"/>
      <c r="AF34" s="152"/>
      <c r="AG34" s="152"/>
      <c r="AH34" s="152"/>
      <c r="AI34" s="152"/>
      <c r="AJ34" s="347"/>
      <c r="AK34" s="152"/>
      <c r="AL34" s="152"/>
      <c r="AM34" s="295"/>
      <c r="AN34" s="228"/>
      <c r="AO34" s="228"/>
      <c r="AP34" s="228"/>
      <c r="AQ34" s="228"/>
      <c r="AR34" s="228"/>
      <c r="AS34" s="348"/>
      <c r="AT34" s="264">
        <f t="shared" si="12"/>
        <v>0</v>
      </c>
      <c r="AU34" s="259"/>
      <c r="AV34" s="265">
        <f t="shared" si="26"/>
        <v>0</v>
      </c>
      <c r="AX34" s="265">
        <f t="shared" si="30"/>
        <v>0</v>
      </c>
      <c r="AZ34" s="492">
        <f t="shared" si="27"/>
        <v>0</v>
      </c>
      <c r="BB34" s="492">
        <f t="shared" si="28"/>
        <v>0</v>
      </c>
      <c r="BD34" s="265">
        <f t="shared" si="31"/>
        <v>0</v>
      </c>
      <c r="BE34" s="105"/>
      <c r="BF34" s="105"/>
      <c r="BG34" s="105"/>
      <c r="BH34" s="105"/>
      <c r="BI34" s="105"/>
      <c r="BJ34" s="105"/>
    </row>
    <row r="35" spans="2:62" ht="18" customHeight="1" outlineLevel="1">
      <c r="B35" s="100"/>
      <c r="C35" s="908"/>
      <c r="D35" s="909"/>
      <c r="E35" s="909"/>
      <c r="F35" s="910"/>
      <c r="G35" s="890"/>
      <c r="H35" s="891"/>
      <c r="I35" s="152"/>
      <c r="J35" s="152"/>
      <c r="K35" s="152"/>
      <c r="L35" s="152"/>
      <c r="M35" s="152"/>
      <c r="N35" s="152"/>
      <c r="O35" s="152"/>
      <c r="P35" s="153"/>
      <c r="Q35" s="153"/>
      <c r="R35" s="156">
        <f t="shared" si="22"/>
        <v>0</v>
      </c>
      <c r="S35" s="156">
        <f t="shared" si="23"/>
        <v>0</v>
      </c>
      <c r="U35" s="157">
        <f t="shared" si="29"/>
        <v>0</v>
      </c>
      <c r="W35" s="152"/>
      <c r="X35" s="152"/>
      <c r="Y35" s="152"/>
      <c r="Z35" s="152"/>
      <c r="AA35" s="152"/>
      <c r="AB35" s="152"/>
      <c r="AC35" s="347"/>
      <c r="AD35" s="152"/>
      <c r="AE35" s="152"/>
      <c r="AF35" s="152"/>
      <c r="AG35" s="152"/>
      <c r="AH35" s="152"/>
      <c r="AI35" s="152"/>
      <c r="AJ35" s="347"/>
      <c r="AK35" s="152"/>
      <c r="AL35" s="152"/>
      <c r="AM35" s="295"/>
      <c r="AN35" s="228"/>
      <c r="AO35" s="228"/>
      <c r="AP35" s="228"/>
      <c r="AQ35" s="228"/>
      <c r="AR35" s="228"/>
      <c r="AS35" s="348"/>
      <c r="AT35" s="264">
        <f t="shared" si="12"/>
        <v>0</v>
      </c>
      <c r="AU35" s="259"/>
      <c r="AV35" s="265">
        <f t="shared" si="26"/>
        <v>0</v>
      </c>
      <c r="AX35" s="265">
        <f t="shared" si="30"/>
        <v>0</v>
      </c>
      <c r="AZ35" s="492">
        <f t="shared" si="27"/>
        <v>0</v>
      </c>
      <c r="BB35" s="492">
        <f t="shared" si="28"/>
        <v>0</v>
      </c>
      <c r="BD35" s="265">
        <f t="shared" si="31"/>
        <v>0</v>
      </c>
      <c r="BE35" s="105"/>
      <c r="BF35" s="105"/>
      <c r="BG35" s="105"/>
      <c r="BH35" s="105"/>
      <c r="BI35" s="105"/>
      <c r="BJ35" s="105"/>
    </row>
    <row r="36" spans="2:62" ht="18" customHeight="1" outlineLevel="1">
      <c r="B36" s="100"/>
      <c r="C36" s="908"/>
      <c r="D36" s="909"/>
      <c r="E36" s="909"/>
      <c r="F36" s="910"/>
      <c r="G36" s="890"/>
      <c r="H36" s="891"/>
      <c r="I36" s="152"/>
      <c r="J36" s="152"/>
      <c r="K36" s="152"/>
      <c r="L36" s="152"/>
      <c r="M36" s="152"/>
      <c r="N36" s="152"/>
      <c r="O36" s="152"/>
      <c r="P36" s="153"/>
      <c r="Q36" s="153"/>
      <c r="R36" s="156">
        <f t="shared" si="22"/>
        <v>0</v>
      </c>
      <c r="S36" s="156">
        <f t="shared" si="23"/>
        <v>0</v>
      </c>
      <c r="U36" s="157">
        <f t="shared" si="29"/>
        <v>0</v>
      </c>
      <c r="W36" s="152"/>
      <c r="X36" s="152"/>
      <c r="Y36" s="152"/>
      <c r="Z36" s="152"/>
      <c r="AA36" s="152"/>
      <c r="AB36" s="152"/>
      <c r="AC36" s="347"/>
      <c r="AD36" s="152"/>
      <c r="AE36" s="152"/>
      <c r="AF36" s="152"/>
      <c r="AG36" s="152"/>
      <c r="AH36" s="152"/>
      <c r="AI36" s="152"/>
      <c r="AJ36" s="347"/>
      <c r="AK36" s="152"/>
      <c r="AL36" s="152"/>
      <c r="AM36" s="295"/>
      <c r="AN36" s="228"/>
      <c r="AO36" s="228"/>
      <c r="AP36" s="228"/>
      <c r="AQ36" s="228"/>
      <c r="AR36" s="228"/>
      <c r="AS36" s="348"/>
      <c r="AT36" s="264">
        <f t="shared" si="12"/>
        <v>0</v>
      </c>
      <c r="AU36" s="259"/>
      <c r="AV36" s="265">
        <f t="shared" si="26"/>
        <v>0</v>
      </c>
      <c r="AX36" s="265">
        <f t="shared" si="30"/>
        <v>0</v>
      </c>
      <c r="AZ36" s="492">
        <f t="shared" si="27"/>
        <v>0</v>
      </c>
      <c r="BB36" s="492">
        <f t="shared" si="28"/>
        <v>0</v>
      </c>
      <c r="BD36" s="265">
        <f t="shared" si="31"/>
        <v>0</v>
      </c>
      <c r="BE36" s="105"/>
      <c r="BF36" s="105"/>
      <c r="BG36" s="105"/>
      <c r="BH36" s="105"/>
      <c r="BI36" s="105"/>
      <c r="BJ36" s="105"/>
    </row>
    <row r="37" spans="2:62" ht="18" customHeight="1" outlineLevel="1">
      <c r="B37" s="100"/>
      <c r="C37" s="908"/>
      <c r="D37" s="909"/>
      <c r="E37" s="909"/>
      <c r="F37" s="910"/>
      <c r="G37" s="890"/>
      <c r="H37" s="891"/>
      <c r="I37" s="152"/>
      <c r="J37" s="152"/>
      <c r="K37" s="152"/>
      <c r="L37" s="152"/>
      <c r="M37" s="152"/>
      <c r="N37" s="152"/>
      <c r="O37" s="152"/>
      <c r="P37" s="153"/>
      <c r="Q37" s="153"/>
      <c r="R37" s="156">
        <f t="shared" si="22"/>
        <v>0</v>
      </c>
      <c r="S37" s="156">
        <f t="shared" si="23"/>
        <v>0</v>
      </c>
      <c r="U37" s="157">
        <f t="shared" si="29"/>
        <v>0</v>
      </c>
      <c r="W37" s="152"/>
      <c r="X37" s="152"/>
      <c r="Y37" s="152"/>
      <c r="Z37" s="152"/>
      <c r="AA37" s="152"/>
      <c r="AB37" s="152"/>
      <c r="AC37" s="347"/>
      <c r="AD37" s="152"/>
      <c r="AE37" s="152"/>
      <c r="AF37" s="152"/>
      <c r="AG37" s="152"/>
      <c r="AH37" s="152"/>
      <c r="AI37" s="152"/>
      <c r="AJ37" s="347"/>
      <c r="AK37" s="152"/>
      <c r="AL37" s="152"/>
      <c r="AM37" s="295"/>
      <c r="AN37" s="228"/>
      <c r="AO37" s="228"/>
      <c r="AP37" s="228"/>
      <c r="AQ37" s="228"/>
      <c r="AR37" s="228"/>
      <c r="AS37" s="348"/>
      <c r="AT37" s="264">
        <f t="shared" si="12"/>
        <v>0</v>
      </c>
      <c r="AU37" s="259"/>
      <c r="AV37" s="265">
        <f t="shared" si="26"/>
        <v>0</v>
      </c>
      <c r="AX37" s="265">
        <f t="shared" si="30"/>
        <v>0</v>
      </c>
      <c r="AZ37" s="492">
        <f t="shared" si="27"/>
        <v>0</v>
      </c>
      <c r="BB37" s="492">
        <f t="shared" si="28"/>
        <v>0</v>
      </c>
      <c r="BD37" s="265">
        <f t="shared" si="31"/>
        <v>0</v>
      </c>
      <c r="BE37" s="105"/>
      <c r="BF37" s="105"/>
      <c r="BG37" s="105"/>
      <c r="BH37" s="105"/>
      <c r="BI37" s="105"/>
      <c r="BJ37" s="105"/>
    </row>
    <row r="38" spans="2:62" ht="18" customHeight="1" outlineLevel="1">
      <c r="B38" s="100"/>
      <c r="C38" s="908"/>
      <c r="D38" s="909"/>
      <c r="E38" s="909"/>
      <c r="F38" s="910"/>
      <c r="G38" s="890"/>
      <c r="H38" s="891"/>
      <c r="I38" s="152"/>
      <c r="J38" s="152"/>
      <c r="K38" s="152"/>
      <c r="L38" s="152"/>
      <c r="M38" s="152"/>
      <c r="N38" s="152"/>
      <c r="O38" s="152"/>
      <c r="P38" s="153"/>
      <c r="Q38" s="153"/>
      <c r="R38" s="156">
        <f t="shared" si="22"/>
        <v>0</v>
      </c>
      <c r="S38" s="156">
        <f t="shared" si="23"/>
        <v>0</v>
      </c>
      <c r="U38" s="157">
        <f t="shared" si="29"/>
        <v>0</v>
      </c>
      <c r="W38" s="152"/>
      <c r="X38" s="152"/>
      <c r="Y38" s="152"/>
      <c r="Z38" s="152"/>
      <c r="AA38" s="152"/>
      <c r="AB38" s="152"/>
      <c r="AC38" s="347"/>
      <c r="AD38" s="152"/>
      <c r="AE38" s="152"/>
      <c r="AF38" s="152"/>
      <c r="AG38" s="152"/>
      <c r="AH38" s="152"/>
      <c r="AI38" s="152"/>
      <c r="AJ38" s="347"/>
      <c r="AK38" s="152"/>
      <c r="AL38" s="152"/>
      <c r="AM38" s="295"/>
      <c r="AN38" s="228"/>
      <c r="AO38" s="228"/>
      <c r="AP38" s="228"/>
      <c r="AQ38" s="228"/>
      <c r="AR38" s="228"/>
      <c r="AS38" s="348"/>
      <c r="AT38" s="264">
        <f t="shared" si="12"/>
        <v>0</v>
      </c>
      <c r="AU38" s="259"/>
      <c r="AV38" s="265">
        <f t="shared" si="26"/>
        <v>0</v>
      </c>
      <c r="AX38" s="265">
        <f t="shared" si="30"/>
        <v>0</v>
      </c>
      <c r="AZ38" s="492">
        <f t="shared" si="27"/>
        <v>0</v>
      </c>
      <c r="BB38" s="492">
        <f t="shared" si="28"/>
        <v>0</v>
      </c>
      <c r="BD38" s="265">
        <f t="shared" si="31"/>
        <v>0</v>
      </c>
      <c r="BE38" s="105"/>
      <c r="BF38" s="105"/>
      <c r="BG38" s="105"/>
      <c r="BH38" s="105"/>
      <c r="BI38" s="105"/>
      <c r="BJ38" s="105"/>
    </row>
    <row r="39" spans="2:62" ht="18" customHeight="1" outlineLevel="1">
      <c r="B39" s="100"/>
      <c r="C39" s="908"/>
      <c r="D39" s="909"/>
      <c r="E39" s="909"/>
      <c r="F39" s="910"/>
      <c r="G39" s="890"/>
      <c r="H39" s="891"/>
      <c r="I39" s="152"/>
      <c r="J39" s="152"/>
      <c r="K39" s="152"/>
      <c r="L39" s="152"/>
      <c r="M39" s="152"/>
      <c r="N39" s="152"/>
      <c r="O39" s="152"/>
      <c r="P39" s="153"/>
      <c r="Q39" s="153"/>
      <c r="R39" s="156">
        <f t="shared" si="22"/>
        <v>0</v>
      </c>
      <c r="S39" s="156">
        <f t="shared" si="23"/>
        <v>0</v>
      </c>
      <c r="U39" s="157">
        <f t="shared" si="29"/>
        <v>0</v>
      </c>
      <c r="W39" s="152"/>
      <c r="X39" s="152"/>
      <c r="Y39" s="152"/>
      <c r="Z39" s="152"/>
      <c r="AA39" s="152"/>
      <c r="AB39" s="152"/>
      <c r="AC39" s="347"/>
      <c r="AD39" s="152"/>
      <c r="AE39" s="152"/>
      <c r="AF39" s="152"/>
      <c r="AG39" s="152"/>
      <c r="AH39" s="152"/>
      <c r="AI39" s="152"/>
      <c r="AJ39" s="347"/>
      <c r="AK39" s="152"/>
      <c r="AL39" s="152"/>
      <c r="AM39" s="295"/>
      <c r="AN39" s="228"/>
      <c r="AO39" s="228"/>
      <c r="AP39" s="228"/>
      <c r="AQ39" s="228"/>
      <c r="AR39" s="228"/>
      <c r="AS39" s="348"/>
      <c r="AT39" s="264">
        <f t="shared" si="12"/>
        <v>0</v>
      </c>
      <c r="AU39" s="259"/>
      <c r="AV39" s="265">
        <f t="shared" si="26"/>
        <v>0</v>
      </c>
      <c r="AX39" s="265">
        <f t="shared" si="30"/>
        <v>0</v>
      </c>
      <c r="AZ39" s="492">
        <f t="shared" si="27"/>
        <v>0</v>
      </c>
      <c r="BB39" s="492">
        <f t="shared" si="28"/>
        <v>0</v>
      </c>
      <c r="BD39" s="265">
        <f t="shared" si="31"/>
        <v>0</v>
      </c>
      <c r="BE39" s="105"/>
      <c r="BF39" s="105"/>
      <c r="BG39" s="105"/>
      <c r="BH39" s="105"/>
      <c r="BI39" s="105"/>
      <c r="BJ39" s="105"/>
    </row>
    <row r="40" spans="2:62" ht="18" customHeight="1" outlineLevel="1">
      <c r="B40" s="100"/>
      <c r="C40" s="908"/>
      <c r="D40" s="909"/>
      <c r="E40" s="909"/>
      <c r="F40" s="910"/>
      <c r="G40" s="890"/>
      <c r="H40" s="891"/>
      <c r="I40" s="152"/>
      <c r="J40" s="152"/>
      <c r="K40" s="152"/>
      <c r="L40" s="152"/>
      <c r="M40" s="152"/>
      <c r="N40" s="152"/>
      <c r="O40" s="152"/>
      <c r="P40" s="153"/>
      <c r="Q40" s="153"/>
      <c r="R40" s="156">
        <f t="shared" si="22"/>
        <v>0</v>
      </c>
      <c r="S40" s="156">
        <f t="shared" si="23"/>
        <v>0</v>
      </c>
      <c r="U40" s="157">
        <f t="shared" si="29"/>
        <v>0</v>
      </c>
      <c r="W40" s="152"/>
      <c r="X40" s="152"/>
      <c r="Y40" s="152"/>
      <c r="Z40" s="152"/>
      <c r="AA40" s="152"/>
      <c r="AB40" s="152"/>
      <c r="AC40" s="347"/>
      <c r="AD40" s="152"/>
      <c r="AE40" s="152"/>
      <c r="AF40" s="152"/>
      <c r="AG40" s="152"/>
      <c r="AH40" s="152"/>
      <c r="AI40" s="152"/>
      <c r="AJ40" s="347"/>
      <c r="AK40" s="152"/>
      <c r="AL40" s="152"/>
      <c r="AM40" s="295"/>
      <c r="AN40" s="228"/>
      <c r="AO40" s="228"/>
      <c r="AP40" s="228"/>
      <c r="AQ40" s="228"/>
      <c r="AR40" s="228"/>
      <c r="AS40" s="348"/>
      <c r="AT40" s="264">
        <f t="shared" si="12"/>
        <v>0</v>
      </c>
      <c r="AU40" s="259"/>
      <c r="AV40" s="265">
        <f t="shared" si="26"/>
        <v>0</v>
      </c>
      <c r="AX40" s="265">
        <f t="shared" si="30"/>
        <v>0</v>
      </c>
      <c r="AZ40" s="492">
        <f t="shared" si="27"/>
        <v>0</v>
      </c>
      <c r="BB40" s="492">
        <f t="shared" si="28"/>
        <v>0</v>
      </c>
      <c r="BD40" s="265">
        <f t="shared" si="31"/>
        <v>0</v>
      </c>
      <c r="BE40" s="105"/>
      <c r="BF40" s="105"/>
      <c r="BG40" s="105"/>
      <c r="BH40" s="105"/>
      <c r="BI40" s="105"/>
      <c r="BJ40" s="105"/>
    </row>
    <row r="41" spans="2:62" ht="18" customHeight="1" outlineLevel="1">
      <c r="B41" s="100"/>
      <c r="C41" s="908"/>
      <c r="D41" s="909"/>
      <c r="E41" s="909"/>
      <c r="F41" s="910"/>
      <c r="G41" s="890"/>
      <c r="H41" s="891"/>
      <c r="I41" s="152"/>
      <c r="J41" s="152"/>
      <c r="K41" s="152"/>
      <c r="L41" s="152"/>
      <c r="M41" s="152"/>
      <c r="N41" s="152"/>
      <c r="O41" s="152"/>
      <c r="P41" s="153"/>
      <c r="Q41" s="153"/>
      <c r="R41" s="156">
        <f t="shared" si="22"/>
        <v>0</v>
      </c>
      <c r="S41" s="156">
        <f t="shared" si="23"/>
        <v>0</v>
      </c>
      <c r="U41" s="157">
        <f t="shared" si="29"/>
        <v>0</v>
      </c>
      <c r="W41" s="152"/>
      <c r="X41" s="152"/>
      <c r="Y41" s="152"/>
      <c r="Z41" s="152"/>
      <c r="AA41" s="152"/>
      <c r="AB41" s="152"/>
      <c r="AC41" s="347"/>
      <c r="AD41" s="152"/>
      <c r="AE41" s="152"/>
      <c r="AF41" s="152"/>
      <c r="AG41" s="152"/>
      <c r="AH41" s="152"/>
      <c r="AI41" s="152"/>
      <c r="AJ41" s="347"/>
      <c r="AK41" s="152"/>
      <c r="AL41" s="152"/>
      <c r="AM41" s="295"/>
      <c r="AN41" s="228"/>
      <c r="AO41" s="228"/>
      <c r="AP41" s="228"/>
      <c r="AQ41" s="228"/>
      <c r="AR41" s="228"/>
      <c r="AS41" s="348"/>
      <c r="AT41" s="264">
        <f t="shared" si="12"/>
        <v>0</v>
      </c>
      <c r="AU41" s="259"/>
      <c r="AV41" s="265">
        <f t="shared" si="26"/>
        <v>0</v>
      </c>
      <c r="AX41" s="265">
        <f t="shared" si="30"/>
        <v>0</v>
      </c>
      <c r="AZ41" s="492">
        <f t="shared" si="27"/>
        <v>0</v>
      </c>
      <c r="BB41" s="492">
        <f t="shared" si="28"/>
        <v>0</v>
      </c>
      <c r="BD41" s="265">
        <f t="shared" si="31"/>
        <v>0</v>
      </c>
      <c r="BE41" s="105"/>
      <c r="BF41" s="105"/>
      <c r="BG41" s="105"/>
      <c r="BH41" s="105"/>
      <c r="BI41" s="105"/>
      <c r="BJ41" s="105"/>
    </row>
    <row r="42" spans="2:62" ht="18" customHeight="1" outlineLevel="1">
      <c r="B42" s="100"/>
      <c r="C42" s="908"/>
      <c r="D42" s="909"/>
      <c r="E42" s="909"/>
      <c r="F42" s="910"/>
      <c r="G42" s="890"/>
      <c r="H42" s="891"/>
      <c r="I42" s="152"/>
      <c r="J42" s="152"/>
      <c r="K42" s="152"/>
      <c r="L42" s="152"/>
      <c r="M42" s="152"/>
      <c r="N42" s="152"/>
      <c r="O42" s="152"/>
      <c r="P42" s="153"/>
      <c r="Q42" s="153"/>
      <c r="R42" s="156">
        <f t="shared" si="22"/>
        <v>0</v>
      </c>
      <c r="S42" s="156">
        <f t="shared" si="23"/>
        <v>0</v>
      </c>
      <c r="U42" s="157">
        <f t="shared" si="29"/>
        <v>0</v>
      </c>
      <c r="W42" s="152"/>
      <c r="X42" s="152"/>
      <c r="Y42" s="152"/>
      <c r="Z42" s="152"/>
      <c r="AA42" s="152"/>
      <c r="AB42" s="152"/>
      <c r="AC42" s="347"/>
      <c r="AD42" s="152"/>
      <c r="AE42" s="152"/>
      <c r="AF42" s="152"/>
      <c r="AG42" s="152"/>
      <c r="AH42" s="152"/>
      <c r="AI42" s="152"/>
      <c r="AJ42" s="347"/>
      <c r="AK42" s="152"/>
      <c r="AL42" s="152"/>
      <c r="AM42" s="295"/>
      <c r="AN42" s="228"/>
      <c r="AO42" s="228"/>
      <c r="AP42" s="228"/>
      <c r="AQ42" s="228"/>
      <c r="AR42" s="228"/>
      <c r="AS42" s="348"/>
      <c r="AT42" s="264">
        <f t="shared" si="12"/>
        <v>0</v>
      </c>
      <c r="AU42" s="259"/>
      <c r="AV42" s="265">
        <f t="shared" si="26"/>
        <v>0</v>
      </c>
      <c r="AX42" s="265">
        <f t="shared" si="30"/>
        <v>0</v>
      </c>
      <c r="AZ42" s="492">
        <f t="shared" si="27"/>
        <v>0</v>
      </c>
      <c r="BB42" s="492">
        <f t="shared" si="28"/>
        <v>0</v>
      </c>
      <c r="BD42" s="265">
        <f t="shared" si="31"/>
        <v>0</v>
      </c>
      <c r="BE42" s="105"/>
      <c r="BF42" s="105"/>
      <c r="BG42" s="105"/>
      <c r="BH42" s="105"/>
      <c r="BI42" s="105"/>
      <c r="BJ42" s="105"/>
    </row>
    <row r="43" spans="2:62" ht="18" customHeight="1" outlineLevel="1">
      <c r="B43" s="100"/>
      <c r="C43" s="908"/>
      <c r="D43" s="909"/>
      <c r="E43" s="909"/>
      <c r="F43" s="910"/>
      <c r="G43" s="890"/>
      <c r="H43" s="891"/>
      <c r="I43" s="152"/>
      <c r="J43" s="152"/>
      <c r="K43" s="152"/>
      <c r="L43" s="152"/>
      <c r="M43" s="152"/>
      <c r="N43" s="152"/>
      <c r="O43" s="152"/>
      <c r="P43" s="153"/>
      <c r="Q43" s="153"/>
      <c r="R43" s="156">
        <f t="shared" si="22"/>
        <v>0</v>
      </c>
      <c r="S43" s="156">
        <f t="shared" si="23"/>
        <v>0</v>
      </c>
      <c r="U43" s="157">
        <f t="shared" si="29"/>
        <v>0</v>
      </c>
      <c r="W43" s="152"/>
      <c r="X43" s="152"/>
      <c r="Y43" s="152"/>
      <c r="Z43" s="152"/>
      <c r="AA43" s="152"/>
      <c r="AB43" s="152"/>
      <c r="AC43" s="347"/>
      <c r="AD43" s="152"/>
      <c r="AE43" s="152"/>
      <c r="AF43" s="152"/>
      <c r="AG43" s="152"/>
      <c r="AH43" s="152"/>
      <c r="AI43" s="152"/>
      <c r="AJ43" s="347"/>
      <c r="AK43" s="152"/>
      <c r="AL43" s="152"/>
      <c r="AM43" s="295"/>
      <c r="AN43" s="228"/>
      <c r="AO43" s="228"/>
      <c r="AP43" s="228"/>
      <c r="AQ43" s="228"/>
      <c r="AR43" s="228"/>
      <c r="AS43" s="348"/>
      <c r="AT43" s="264">
        <f t="shared" si="12"/>
        <v>0</v>
      </c>
      <c r="AU43" s="259"/>
      <c r="AV43" s="265">
        <f t="shared" si="26"/>
        <v>0</v>
      </c>
      <c r="AX43" s="265">
        <f t="shared" si="30"/>
        <v>0</v>
      </c>
      <c r="AZ43" s="492">
        <f t="shared" si="27"/>
        <v>0</v>
      </c>
      <c r="BB43" s="492">
        <f t="shared" si="28"/>
        <v>0</v>
      </c>
      <c r="BD43" s="265">
        <f t="shared" si="31"/>
        <v>0</v>
      </c>
      <c r="BE43" s="105"/>
      <c r="BF43" s="105"/>
      <c r="BG43" s="105"/>
      <c r="BH43" s="105"/>
      <c r="BI43" s="105"/>
      <c r="BJ43" s="105"/>
    </row>
    <row r="44" spans="2:62" ht="18" customHeight="1" outlineLevel="1">
      <c r="B44" s="100"/>
      <c r="C44" s="908"/>
      <c r="D44" s="909"/>
      <c r="E44" s="909"/>
      <c r="F44" s="910"/>
      <c r="G44" s="890"/>
      <c r="H44" s="891"/>
      <c r="I44" s="152"/>
      <c r="J44" s="152"/>
      <c r="K44" s="152"/>
      <c r="L44" s="152"/>
      <c r="M44" s="152"/>
      <c r="N44" s="152"/>
      <c r="O44" s="152"/>
      <c r="P44" s="153"/>
      <c r="Q44" s="153"/>
      <c r="R44" s="156">
        <f t="shared" si="22"/>
        <v>0</v>
      </c>
      <c r="S44" s="156">
        <f t="shared" si="23"/>
        <v>0</v>
      </c>
      <c r="U44" s="157">
        <f t="shared" si="29"/>
        <v>0</v>
      </c>
      <c r="W44" s="152"/>
      <c r="X44" s="152"/>
      <c r="Y44" s="152"/>
      <c r="Z44" s="152"/>
      <c r="AA44" s="152"/>
      <c r="AB44" s="152"/>
      <c r="AC44" s="347"/>
      <c r="AD44" s="152"/>
      <c r="AE44" s="152"/>
      <c r="AF44" s="152"/>
      <c r="AG44" s="152"/>
      <c r="AH44" s="152"/>
      <c r="AI44" s="152"/>
      <c r="AJ44" s="347"/>
      <c r="AK44" s="152"/>
      <c r="AL44" s="152"/>
      <c r="AM44" s="295"/>
      <c r="AN44" s="228"/>
      <c r="AO44" s="228"/>
      <c r="AP44" s="228"/>
      <c r="AQ44" s="228"/>
      <c r="AR44" s="228"/>
      <c r="AS44" s="348"/>
      <c r="AT44" s="264">
        <f t="shared" si="12"/>
        <v>0</v>
      </c>
      <c r="AU44" s="259"/>
      <c r="AV44" s="265">
        <f t="shared" si="26"/>
        <v>0</v>
      </c>
      <c r="AX44" s="265">
        <f t="shared" si="30"/>
        <v>0</v>
      </c>
      <c r="AZ44" s="492">
        <f t="shared" si="27"/>
        <v>0</v>
      </c>
      <c r="BB44" s="492">
        <f t="shared" si="28"/>
        <v>0</v>
      </c>
      <c r="BD44" s="265">
        <f t="shared" si="31"/>
        <v>0</v>
      </c>
      <c r="BE44" s="105"/>
      <c r="BF44" s="105"/>
      <c r="BG44" s="105"/>
      <c r="BH44" s="105"/>
      <c r="BI44" s="105"/>
      <c r="BJ44" s="105"/>
    </row>
    <row r="45" spans="2:62" ht="9.9499999999999993" customHeight="1" outlineLevel="1">
      <c r="B45" s="101"/>
      <c r="C45" s="208"/>
      <c r="D45" s="208"/>
      <c r="E45" s="208"/>
      <c r="F45" s="208"/>
      <c r="G45" s="237"/>
      <c r="H45" s="207"/>
      <c r="I45" s="257"/>
      <c r="J45" s="257"/>
      <c r="K45" s="257"/>
      <c r="L45" s="257"/>
      <c r="M45" s="257"/>
      <c r="N45" s="257"/>
      <c r="O45" s="257"/>
      <c r="P45" s="256"/>
      <c r="Q45" s="102"/>
      <c r="R45" s="102"/>
      <c r="S45" s="102"/>
      <c r="U45" s="98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Z45" s="493"/>
      <c r="BE45" s="105"/>
      <c r="BF45" s="105"/>
      <c r="BG45" s="105"/>
      <c r="BH45" s="105"/>
      <c r="BI45" s="105"/>
      <c r="BJ45" s="105"/>
    </row>
    <row r="46" spans="2:62" ht="20.100000000000001" customHeight="1" collapsed="1">
      <c r="B46" s="179">
        <f>B29+1</f>
        <v>3</v>
      </c>
      <c r="C46" s="916"/>
      <c r="D46" s="917"/>
      <c r="E46" s="917"/>
      <c r="F46" s="918"/>
      <c r="G46" s="429"/>
      <c r="H46" s="206">
        <v>1</v>
      </c>
      <c r="I46" s="642">
        <f t="shared" ref="I46" si="32">$H46*SUM(I47:I61)</f>
        <v>0</v>
      </c>
      <c r="J46" s="643">
        <f t="shared" ref="J46:O46" si="33">$H46*SUM(J47:J61)</f>
        <v>0</v>
      </c>
      <c r="K46" s="644">
        <f t="shared" si="33"/>
        <v>0</v>
      </c>
      <c r="L46" s="645">
        <f t="shared" si="33"/>
        <v>0</v>
      </c>
      <c r="M46" s="645">
        <f t="shared" si="33"/>
        <v>0</v>
      </c>
      <c r="N46" s="644">
        <f t="shared" si="33"/>
        <v>0</v>
      </c>
      <c r="O46" s="642">
        <f t="shared" si="33"/>
        <v>0</v>
      </c>
      <c r="P46" s="209">
        <f t="shared" ref="P46:Q46" si="34">$H46*SUM(P47:P61)</f>
        <v>0</v>
      </c>
      <c r="Q46" s="210">
        <f t="shared" si="34"/>
        <v>0</v>
      </c>
      <c r="R46" s="136">
        <f t="shared" ref="R46:R61" si="35">P46*(1+Gewinn)*(1+SicherheitAngebot)</f>
        <v>0</v>
      </c>
      <c r="S46" s="137">
        <f t="shared" ref="S46:S61" si="36">Q46*(1+MGKZ)*(1+Gewinn)*(1+SicherheitAngebot)</f>
        <v>0</v>
      </c>
      <c r="U46" s="10">
        <f>I46*$I$7+J46*$J$7+K46*$K$7+L46*$L$7+M46*$M$7+N46*$N$7+O46*$O$7+R46+S46</f>
        <v>0</v>
      </c>
      <c r="W46" s="646">
        <f t="shared" ref="W46:AB46" si="37">$H46*SUM(W47:W61)</f>
        <v>0</v>
      </c>
      <c r="X46" s="647">
        <f t="shared" si="37"/>
        <v>0</v>
      </c>
      <c r="Y46" s="648">
        <f t="shared" si="37"/>
        <v>0</v>
      </c>
      <c r="Z46" s="649">
        <f t="shared" si="37"/>
        <v>0</v>
      </c>
      <c r="AA46" s="648">
        <f t="shared" si="37"/>
        <v>0</v>
      </c>
      <c r="AB46" s="646">
        <f t="shared" si="37"/>
        <v>0</v>
      </c>
      <c r="AC46" s="258"/>
      <c r="AD46" s="646">
        <f t="shared" ref="AD46:AM46" si="38">$H46*SUM(AD47:AD61)</f>
        <v>0</v>
      </c>
      <c r="AE46" s="647">
        <f t="shared" si="38"/>
        <v>0</v>
      </c>
      <c r="AF46" s="648">
        <f t="shared" si="38"/>
        <v>0</v>
      </c>
      <c r="AG46" s="649">
        <f t="shared" si="38"/>
        <v>0</v>
      </c>
      <c r="AH46" s="648">
        <f t="shared" si="38"/>
        <v>0</v>
      </c>
      <c r="AI46" s="646">
        <f t="shared" si="38"/>
        <v>0</v>
      </c>
      <c r="AJ46" s="258"/>
      <c r="AK46" s="653">
        <f t="shared" si="38"/>
        <v>0</v>
      </c>
      <c r="AL46" s="653">
        <f t="shared" si="38"/>
        <v>0</v>
      </c>
      <c r="AM46" s="653">
        <f t="shared" si="38"/>
        <v>0</v>
      </c>
      <c r="AN46" s="227">
        <f>$H46*SUM(AN47:AN61)*(1+Gewinn)*(1+SicherheitAngebot)</f>
        <v>0</v>
      </c>
      <c r="AO46" s="227">
        <f>$H46*SUM(AO47:AO61)*(1+Gewinn)*(1+SicherheitAngebot)</f>
        <v>0</v>
      </c>
      <c r="AP46" s="227">
        <f>$H46*SUM(AP47:AP61)*(1+Gewinn)*(1+SicherheitAngebot)</f>
        <v>0</v>
      </c>
      <c r="AQ46" s="227">
        <f>$H46*SUM(AQ47:AQ61)*(1+Gewinn)*(1+SicherheitAngebot)</f>
        <v>0</v>
      </c>
      <c r="AR46" s="227">
        <f>$H46*SUM(AR47:AR61)*(1+Gewinn)*(1+SicherheitAngebot)</f>
        <v>0</v>
      </c>
      <c r="AS46" s="262"/>
      <c r="AT46" s="263">
        <f t="shared" ref="AT46:AT109" si="39">((W46+AD46)*$W$7+(X46+AE46)*$X$7+(Y46+Z46+AF46+AG46)*$Z$7+(AA46+AH46)*$AA$7+(AB46+AI46)*$AB$7)*Zuschläge_IBN</f>
        <v>0</v>
      </c>
      <c r="AU46" s="259"/>
      <c r="AV46" s="491">
        <f>AK46*$AK$7+AL46*$AL$7+AM46*$AM$7+SUM(AN46:AR46)+AT46/Zuschläge_IBN+AT46</f>
        <v>0</v>
      </c>
      <c r="AX46" s="685">
        <f>U46+AV46</f>
        <v>0</v>
      </c>
      <c r="AZ46" s="490">
        <f>IF(H46&gt;0,U46/(1+SicherheitAngebot)*(1+Sicherheit),0)</f>
        <v>0</v>
      </c>
      <c r="BB46" s="490">
        <f>IF(H46&gt;0,AV46/(1+SicherheitAngebot)*(1+Sicherheit),0)</f>
        <v>0</v>
      </c>
      <c r="BD46" s="490">
        <f>AZ46+BB46</f>
        <v>0</v>
      </c>
      <c r="BE46" s="105"/>
      <c r="BF46" s="105"/>
      <c r="BG46" s="105"/>
      <c r="BH46" s="105"/>
      <c r="BI46" s="105"/>
      <c r="BJ46" s="105"/>
    </row>
    <row r="47" spans="2:62" ht="20.100000000000001" hidden="1" customHeight="1" outlineLevel="1">
      <c r="B47" s="211"/>
      <c r="C47" s="908"/>
      <c r="D47" s="909"/>
      <c r="E47" s="909"/>
      <c r="F47" s="910"/>
      <c r="G47" s="890"/>
      <c r="H47" s="901"/>
      <c r="I47" s="152"/>
      <c r="J47" s="152"/>
      <c r="K47" s="152"/>
      <c r="L47" s="152"/>
      <c r="M47" s="152"/>
      <c r="N47" s="152"/>
      <c r="O47" s="152"/>
      <c r="P47" s="153"/>
      <c r="Q47" s="153"/>
      <c r="R47" s="156">
        <f t="shared" si="35"/>
        <v>0</v>
      </c>
      <c r="S47" s="156">
        <f t="shared" si="36"/>
        <v>0</v>
      </c>
      <c r="U47" s="157">
        <f>I47*$I$7+J47*$J$7+K47*$K$7+L47*$L$7+M47*$M$7+N47*$N$7+O47*$O$7+R47+S47</f>
        <v>0</v>
      </c>
      <c r="W47" s="152"/>
      <c r="X47" s="152"/>
      <c r="Y47" s="152"/>
      <c r="Z47" s="152"/>
      <c r="AA47" s="152"/>
      <c r="AB47" s="152"/>
      <c r="AC47" s="347"/>
      <c r="AD47" s="152"/>
      <c r="AE47" s="152"/>
      <c r="AF47" s="152"/>
      <c r="AG47" s="152"/>
      <c r="AH47" s="152"/>
      <c r="AI47" s="152"/>
      <c r="AJ47" s="347"/>
      <c r="AK47" s="152"/>
      <c r="AL47" s="152"/>
      <c r="AM47" s="295"/>
      <c r="AN47" s="228"/>
      <c r="AO47" s="228"/>
      <c r="AP47" s="228"/>
      <c r="AQ47" s="228"/>
      <c r="AR47" s="228"/>
      <c r="AS47" s="348"/>
      <c r="AT47" s="264">
        <f t="shared" si="39"/>
        <v>0</v>
      </c>
      <c r="AU47" s="259"/>
      <c r="AV47" s="265">
        <f t="shared" ref="AV47:AV61" si="40">AK47*$AK$7+AL47*$AL$7+AM47*$AM$7+SUM(AN47:AR47)*(1+Gewinn)*(1+SicherheitAngebot)+AT47/Zuschläge_IBN+AT47</f>
        <v>0</v>
      </c>
      <c r="AX47" s="265">
        <f>U47+AV47</f>
        <v>0</v>
      </c>
      <c r="AZ47" s="492">
        <f t="shared" ref="AZ47:AZ61" si="41">U47/(1+SicherheitAngebot)*(1+Sicherheit)</f>
        <v>0</v>
      </c>
      <c r="BB47" s="492">
        <f t="shared" ref="BB47:BB61" si="42">AV47/(1+SicherheitAngebot)*(1+Sicherheit)</f>
        <v>0</v>
      </c>
      <c r="BD47" s="265">
        <f>AZ47+BB47</f>
        <v>0</v>
      </c>
      <c r="BE47" s="105"/>
      <c r="BF47" s="105"/>
      <c r="BG47" s="105"/>
      <c r="BH47" s="105"/>
      <c r="BI47" s="105"/>
      <c r="BJ47" s="105"/>
    </row>
    <row r="48" spans="2:62" ht="20.100000000000001" hidden="1" customHeight="1" outlineLevel="1">
      <c r="B48" s="212"/>
      <c r="C48" s="908"/>
      <c r="D48" s="909"/>
      <c r="E48" s="909"/>
      <c r="F48" s="910"/>
      <c r="G48" s="890"/>
      <c r="H48" s="891"/>
      <c r="I48" s="152"/>
      <c r="J48" s="152"/>
      <c r="K48" s="152"/>
      <c r="L48" s="152"/>
      <c r="M48" s="152"/>
      <c r="N48" s="152"/>
      <c r="O48" s="152"/>
      <c r="P48" s="153"/>
      <c r="Q48" s="153"/>
      <c r="R48" s="156">
        <f t="shared" si="35"/>
        <v>0</v>
      </c>
      <c r="S48" s="156">
        <f t="shared" si="36"/>
        <v>0</v>
      </c>
      <c r="U48" s="157">
        <f t="shared" ref="U48:U61" si="43">I48*$I$7+J48*$J$7+K48*$K$7+L48*$L$7+M48*$M$7+N48*$N$7+O48*$O$7+R48+S48</f>
        <v>0</v>
      </c>
      <c r="W48" s="152"/>
      <c r="X48" s="152"/>
      <c r="Y48" s="152"/>
      <c r="Z48" s="152"/>
      <c r="AA48" s="152"/>
      <c r="AB48" s="152"/>
      <c r="AC48" s="347"/>
      <c r="AD48" s="152"/>
      <c r="AE48" s="152"/>
      <c r="AF48" s="152"/>
      <c r="AG48" s="152"/>
      <c r="AH48" s="152"/>
      <c r="AI48" s="152"/>
      <c r="AJ48" s="347"/>
      <c r="AK48" s="152"/>
      <c r="AL48" s="152"/>
      <c r="AM48" s="295"/>
      <c r="AN48" s="228"/>
      <c r="AO48" s="228"/>
      <c r="AP48" s="228"/>
      <c r="AQ48" s="228"/>
      <c r="AR48" s="228"/>
      <c r="AS48" s="348"/>
      <c r="AT48" s="264">
        <f t="shared" si="39"/>
        <v>0</v>
      </c>
      <c r="AU48" s="259"/>
      <c r="AV48" s="265">
        <f t="shared" si="40"/>
        <v>0</v>
      </c>
      <c r="AX48" s="265">
        <f t="shared" ref="AX48:AX61" si="44">U48+AV48</f>
        <v>0</v>
      </c>
      <c r="AZ48" s="492">
        <f t="shared" si="41"/>
        <v>0</v>
      </c>
      <c r="BB48" s="492">
        <f t="shared" si="42"/>
        <v>0</v>
      </c>
      <c r="BD48" s="265">
        <f t="shared" ref="BD48:BD61" si="45">AZ48+BB48</f>
        <v>0</v>
      </c>
      <c r="BE48" s="105"/>
      <c r="BF48" s="105"/>
      <c r="BG48" s="105"/>
      <c r="BH48" s="105"/>
      <c r="BI48" s="105"/>
      <c r="BJ48" s="105"/>
    </row>
    <row r="49" spans="2:62" ht="20.100000000000001" hidden="1" customHeight="1" outlineLevel="1">
      <c r="B49" s="212"/>
      <c r="C49" s="908"/>
      <c r="D49" s="909"/>
      <c r="E49" s="909"/>
      <c r="F49" s="910"/>
      <c r="G49" s="890"/>
      <c r="H49" s="891"/>
      <c r="I49" s="152"/>
      <c r="J49" s="152"/>
      <c r="K49" s="152"/>
      <c r="L49" s="152"/>
      <c r="M49" s="152"/>
      <c r="N49" s="152"/>
      <c r="O49" s="152"/>
      <c r="P49" s="153"/>
      <c r="Q49" s="153"/>
      <c r="R49" s="156">
        <f t="shared" si="35"/>
        <v>0</v>
      </c>
      <c r="S49" s="156">
        <f t="shared" si="36"/>
        <v>0</v>
      </c>
      <c r="U49" s="157">
        <f t="shared" si="43"/>
        <v>0</v>
      </c>
      <c r="W49" s="152"/>
      <c r="X49" s="152"/>
      <c r="Y49" s="152"/>
      <c r="Z49" s="152"/>
      <c r="AA49" s="152"/>
      <c r="AB49" s="152"/>
      <c r="AC49" s="347"/>
      <c r="AD49" s="152"/>
      <c r="AE49" s="152"/>
      <c r="AF49" s="152"/>
      <c r="AG49" s="152"/>
      <c r="AH49" s="152"/>
      <c r="AI49" s="152"/>
      <c r="AJ49" s="347"/>
      <c r="AK49" s="152"/>
      <c r="AL49" s="152"/>
      <c r="AM49" s="295"/>
      <c r="AN49" s="228"/>
      <c r="AO49" s="228"/>
      <c r="AP49" s="228"/>
      <c r="AQ49" s="228"/>
      <c r="AR49" s="228"/>
      <c r="AS49" s="348"/>
      <c r="AT49" s="264">
        <f t="shared" si="39"/>
        <v>0</v>
      </c>
      <c r="AU49" s="259"/>
      <c r="AV49" s="265">
        <f t="shared" si="40"/>
        <v>0</v>
      </c>
      <c r="AX49" s="265">
        <f t="shared" si="44"/>
        <v>0</v>
      </c>
      <c r="AZ49" s="492">
        <f t="shared" si="41"/>
        <v>0</v>
      </c>
      <c r="BB49" s="492">
        <f t="shared" si="42"/>
        <v>0</v>
      </c>
      <c r="BD49" s="265">
        <f t="shared" si="45"/>
        <v>0</v>
      </c>
      <c r="BE49" s="105"/>
      <c r="BF49" s="105"/>
      <c r="BG49" s="105"/>
      <c r="BH49" s="105"/>
      <c r="BI49" s="105"/>
      <c r="BJ49" s="105"/>
    </row>
    <row r="50" spans="2:62" ht="20.100000000000001" hidden="1" customHeight="1" outlineLevel="1">
      <c r="B50" s="212"/>
      <c r="C50" s="908"/>
      <c r="D50" s="909"/>
      <c r="E50" s="909"/>
      <c r="F50" s="910"/>
      <c r="G50" s="890"/>
      <c r="H50" s="891"/>
      <c r="I50" s="152"/>
      <c r="J50" s="152"/>
      <c r="K50" s="152"/>
      <c r="L50" s="152"/>
      <c r="M50" s="152"/>
      <c r="N50" s="152"/>
      <c r="O50" s="152"/>
      <c r="P50" s="153"/>
      <c r="Q50" s="153"/>
      <c r="R50" s="156">
        <f t="shared" si="35"/>
        <v>0</v>
      </c>
      <c r="S50" s="156">
        <f t="shared" si="36"/>
        <v>0</v>
      </c>
      <c r="U50" s="157">
        <f t="shared" si="43"/>
        <v>0</v>
      </c>
      <c r="W50" s="152"/>
      <c r="X50" s="152"/>
      <c r="Y50" s="152"/>
      <c r="Z50" s="152"/>
      <c r="AA50" s="152"/>
      <c r="AB50" s="152"/>
      <c r="AC50" s="347"/>
      <c r="AD50" s="152"/>
      <c r="AE50" s="152"/>
      <c r="AF50" s="152"/>
      <c r="AG50" s="152"/>
      <c r="AH50" s="152"/>
      <c r="AI50" s="152"/>
      <c r="AJ50" s="347"/>
      <c r="AK50" s="152"/>
      <c r="AL50" s="152"/>
      <c r="AM50" s="295"/>
      <c r="AN50" s="228"/>
      <c r="AO50" s="228"/>
      <c r="AP50" s="228"/>
      <c r="AQ50" s="228"/>
      <c r="AR50" s="228"/>
      <c r="AS50" s="348"/>
      <c r="AT50" s="264">
        <f t="shared" si="39"/>
        <v>0</v>
      </c>
      <c r="AU50" s="259"/>
      <c r="AV50" s="265">
        <f t="shared" si="40"/>
        <v>0</v>
      </c>
      <c r="AX50" s="265">
        <f t="shared" si="44"/>
        <v>0</v>
      </c>
      <c r="AZ50" s="492">
        <f t="shared" si="41"/>
        <v>0</v>
      </c>
      <c r="BB50" s="492">
        <f t="shared" si="42"/>
        <v>0</v>
      </c>
      <c r="BD50" s="265">
        <f t="shared" si="45"/>
        <v>0</v>
      </c>
      <c r="BE50" s="105"/>
      <c r="BF50" s="105"/>
      <c r="BG50" s="105"/>
      <c r="BH50" s="105"/>
      <c r="BI50" s="105"/>
      <c r="BJ50" s="105"/>
    </row>
    <row r="51" spans="2:62" ht="20.100000000000001" hidden="1" customHeight="1" outlineLevel="1">
      <c r="B51" s="212"/>
      <c r="C51" s="908"/>
      <c r="D51" s="909"/>
      <c r="E51" s="909"/>
      <c r="F51" s="910"/>
      <c r="G51" s="890"/>
      <c r="H51" s="891"/>
      <c r="I51" s="152"/>
      <c r="J51" s="152"/>
      <c r="K51" s="152"/>
      <c r="L51" s="152"/>
      <c r="M51" s="152"/>
      <c r="N51" s="152"/>
      <c r="O51" s="152"/>
      <c r="P51" s="153"/>
      <c r="Q51" s="153"/>
      <c r="R51" s="156">
        <f t="shared" si="35"/>
        <v>0</v>
      </c>
      <c r="S51" s="156">
        <f t="shared" si="36"/>
        <v>0</v>
      </c>
      <c r="U51" s="157">
        <f t="shared" si="43"/>
        <v>0</v>
      </c>
      <c r="W51" s="152"/>
      <c r="X51" s="152"/>
      <c r="Y51" s="152"/>
      <c r="Z51" s="152"/>
      <c r="AA51" s="152"/>
      <c r="AB51" s="152"/>
      <c r="AC51" s="347"/>
      <c r="AD51" s="152"/>
      <c r="AE51" s="152"/>
      <c r="AF51" s="152"/>
      <c r="AG51" s="152"/>
      <c r="AH51" s="152"/>
      <c r="AI51" s="152"/>
      <c r="AJ51" s="347"/>
      <c r="AK51" s="152"/>
      <c r="AL51" s="152"/>
      <c r="AM51" s="295"/>
      <c r="AN51" s="228"/>
      <c r="AO51" s="228"/>
      <c r="AP51" s="228"/>
      <c r="AQ51" s="228"/>
      <c r="AR51" s="228"/>
      <c r="AS51" s="348"/>
      <c r="AT51" s="264">
        <f t="shared" si="39"/>
        <v>0</v>
      </c>
      <c r="AU51" s="259"/>
      <c r="AV51" s="265">
        <f t="shared" si="40"/>
        <v>0</v>
      </c>
      <c r="AX51" s="265">
        <f t="shared" si="44"/>
        <v>0</v>
      </c>
      <c r="AZ51" s="492">
        <f t="shared" si="41"/>
        <v>0</v>
      </c>
      <c r="BB51" s="492">
        <f t="shared" si="42"/>
        <v>0</v>
      </c>
      <c r="BD51" s="265">
        <f t="shared" si="45"/>
        <v>0</v>
      </c>
      <c r="BE51" s="105"/>
      <c r="BF51" s="105"/>
      <c r="BG51" s="105"/>
      <c r="BH51" s="105"/>
      <c r="BI51" s="105"/>
      <c r="BJ51" s="105"/>
    </row>
    <row r="52" spans="2:62" ht="20.100000000000001" hidden="1" customHeight="1" outlineLevel="1">
      <c r="B52" s="212"/>
      <c r="C52" s="908"/>
      <c r="D52" s="909"/>
      <c r="E52" s="909"/>
      <c r="F52" s="910"/>
      <c r="G52" s="890"/>
      <c r="H52" s="891"/>
      <c r="I52" s="152"/>
      <c r="J52" s="152"/>
      <c r="K52" s="152"/>
      <c r="L52" s="152"/>
      <c r="M52" s="152"/>
      <c r="N52" s="152"/>
      <c r="O52" s="152"/>
      <c r="P52" s="153"/>
      <c r="Q52" s="153"/>
      <c r="R52" s="156">
        <f t="shared" si="35"/>
        <v>0</v>
      </c>
      <c r="S52" s="156">
        <f t="shared" si="36"/>
        <v>0</v>
      </c>
      <c r="U52" s="157">
        <f t="shared" si="43"/>
        <v>0</v>
      </c>
      <c r="W52" s="152"/>
      <c r="X52" s="152"/>
      <c r="Y52" s="152"/>
      <c r="Z52" s="152"/>
      <c r="AA52" s="152"/>
      <c r="AB52" s="152"/>
      <c r="AC52" s="347"/>
      <c r="AD52" s="152"/>
      <c r="AE52" s="152"/>
      <c r="AF52" s="152"/>
      <c r="AG52" s="152"/>
      <c r="AH52" s="152"/>
      <c r="AI52" s="152"/>
      <c r="AJ52" s="347"/>
      <c r="AK52" s="152"/>
      <c r="AL52" s="152"/>
      <c r="AM52" s="295"/>
      <c r="AN52" s="228"/>
      <c r="AO52" s="228"/>
      <c r="AP52" s="228"/>
      <c r="AQ52" s="228"/>
      <c r="AR52" s="228"/>
      <c r="AS52" s="348"/>
      <c r="AT52" s="264">
        <f t="shared" si="39"/>
        <v>0</v>
      </c>
      <c r="AU52" s="259"/>
      <c r="AV52" s="265">
        <f t="shared" si="40"/>
        <v>0</v>
      </c>
      <c r="AX52" s="265">
        <f t="shared" si="44"/>
        <v>0</v>
      </c>
      <c r="AZ52" s="492">
        <f t="shared" si="41"/>
        <v>0</v>
      </c>
      <c r="BB52" s="492">
        <f t="shared" si="42"/>
        <v>0</v>
      </c>
      <c r="BD52" s="265">
        <f t="shared" si="45"/>
        <v>0</v>
      </c>
      <c r="BE52" s="105"/>
      <c r="BF52" s="105"/>
      <c r="BG52" s="105"/>
      <c r="BH52" s="105"/>
      <c r="BI52" s="105"/>
      <c r="BJ52" s="105"/>
    </row>
    <row r="53" spans="2:62" ht="20.100000000000001" hidden="1" customHeight="1" outlineLevel="1">
      <c r="B53" s="212"/>
      <c r="C53" s="908"/>
      <c r="D53" s="909"/>
      <c r="E53" s="909"/>
      <c r="F53" s="910"/>
      <c r="G53" s="890"/>
      <c r="H53" s="891"/>
      <c r="I53" s="152"/>
      <c r="J53" s="152"/>
      <c r="K53" s="152"/>
      <c r="L53" s="152"/>
      <c r="M53" s="152"/>
      <c r="N53" s="152"/>
      <c r="O53" s="152"/>
      <c r="P53" s="153"/>
      <c r="Q53" s="153"/>
      <c r="R53" s="156">
        <f t="shared" si="35"/>
        <v>0</v>
      </c>
      <c r="S53" s="156">
        <f t="shared" si="36"/>
        <v>0</v>
      </c>
      <c r="U53" s="157">
        <f t="shared" si="43"/>
        <v>0</v>
      </c>
      <c r="W53" s="152"/>
      <c r="X53" s="152"/>
      <c r="Y53" s="152"/>
      <c r="Z53" s="152"/>
      <c r="AA53" s="152"/>
      <c r="AB53" s="152"/>
      <c r="AC53" s="347"/>
      <c r="AD53" s="152"/>
      <c r="AE53" s="152"/>
      <c r="AF53" s="152"/>
      <c r="AG53" s="152"/>
      <c r="AH53" s="152"/>
      <c r="AI53" s="152"/>
      <c r="AJ53" s="347"/>
      <c r="AK53" s="152"/>
      <c r="AL53" s="152"/>
      <c r="AM53" s="295"/>
      <c r="AN53" s="228"/>
      <c r="AO53" s="228"/>
      <c r="AP53" s="228"/>
      <c r="AQ53" s="228"/>
      <c r="AR53" s="228"/>
      <c r="AS53" s="348"/>
      <c r="AT53" s="264">
        <f t="shared" si="39"/>
        <v>0</v>
      </c>
      <c r="AU53" s="259"/>
      <c r="AV53" s="265">
        <f t="shared" si="40"/>
        <v>0</v>
      </c>
      <c r="AX53" s="265">
        <f t="shared" si="44"/>
        <v>0</v>
      </c>
      <c r="AZ53" s="492">
        <f t="shared" si="41"/>
        <v>0</v>
      </c>
      <c r="BB53" s="492">
        <f t="shared" si="42"/>
        <v>0</v>
      </c>
      <c r="BD53" s="265">
        <f t="shared" si="45"/>
        <v>0</v>
      </c>
      <c r="BE53" s="105"/>
      <c r="BF53" s="105"/>
      <c r="BG53" s="105"/>
      <c r="BH53" s="105"/>
      <c r="BI53" s="105"/>
      <c r="BJ53" s="105"/>
    </row>
    <row r="54" spans="2:62" ht="20.100000000000001" hidden="1" customHeight="1" outlineLevel="1">
      <c r="B54" s="212"/>
      <c r="C54" s="908"/>
      <c r="D54" s="909"/>
      <c r="E54" s="909"/>
      <c r="F54" s="910"/>
      <c r="G54" s="890"/>
      <c r="H54" s="891"/>
      <c r="I54" s="152"/>
      <c r="J54" s="152"/>
      <c r="K54" s="152"/>
      <c r="L54" s="152"/>
      <c r="M54" s="152"/>
      <c r="N54" s="152"/>
      <c r="O54" s="152"/>
      <c r="P54" s="153"/>
      <c r="Q54" s="153"/>
      <c r="R54" s="156">
        <f t="shared" si="35"/>
        <v>0</v>
      </c>
      <c r="S54" s="156">
        <f t="shared" si="36"/>
        <v>0</v>
      </c>
      <c r="U54" s="157">
        <f t="shared" si="43"/>
        <v>0</v>
      </c>
      <c r="W54" s="152"/>
      <c r="X54" s="152"/>
      <c r="Y54" s="152"/>
      <c r="Z54" s="152"/>
      <c r="AA54" s="152"/>
      <c r="AB54" s="152"/>
      <c r="AC54" s="347"/>
      <c r="AD54" s="152"/>
      <c r="AE54" s="152"/>
      <c r="AF54" s="152"/>
      <c r="AG54" s="152"/>
      <c r="AH54" s="152"/>
      <c r="AI54" s="152"/>
      <c r="AJ54" s="347"/>
      <c r="AK54" s="152"/>
      <c r="AL54" s="152"/>
      <c r="AM54" s="295"/>
      <c r="AN54" s="228"/>
      <c r="AO54" s="228"/>
      <c r="AP54" s="228"/>
      <c r="AQ54" s="228"/>
      <c r="AR54" s="228"/>
      <c r="AS54" s="348"/>
      <c r="AT54" s="264">
        <f t="shared" si="39"/>
        <v>0</v>
      </c>
      <c r="AU54" s="259"/>
      <c r="AV54" s="265">
        <f t="shared" si="40"/>
        <v>0</v>
      </c>
      <c r="AX54" s="265">
        <f t="shared" si="44"/>
        <v>0</v>
      </c>
      <c r="AZ54" s="492">
        <f t="shared" si="41"/>
        <v>0</v>
      </c>
      <c r="BB54" s="492">
        <f t="shared" si="42"/>
        <v>0</v>
      </c>
      <c r="BD54" s="265">
        <f t="shared" si="45"/>
        <v>0</v>
      </c>
      <c r="BE54" s="105"/>
      <c r="BF54" s="105"/>
      <c r="BG54" s="105"/>
      <c r="BH54" s="105"/>
      <c r="BI54" s="105"/>
      <c r="BJ54" s="105"/>
    </row>
    <row r="55" spans="2:62" ht="20.100000000000001" hidden="1" customHeight="1" outlineLevel="1">
      <c r="B55" s="212"/>
      <c r="C55" s="908"/>
      <c r="D55" s="909"/>
      <c r="E55" s="909"/>
      <c r="F55" s="910"/>
      <c r="G55" s="890"/>
      <c r="H55" s="891"/>
      <c r="I55" s="152"/>
      <c r="J55" s="152"/>
      <c r="K55" s="152"/>
      <c r="L55" s="152"/>
      <c r="M55" s="152"/>
      <c r="N55" s="152"/>
      <c r="O55" s="152"/>
      <c r="P55" s="153"/>
      <c r="Q55" s="153"/>
      <c r="R55" s="156">
        <f t="shared" si="35"/>
        <v>0</v>
      </c>
      <c r="S55" s="156">
        <f t="shared" si="36"/>
        <v>0</v>
      </c>
      <c r="U55" s="157">
        <f t="shared" si="43"/>
        <v>0</v>
      </c>
      <c r="W55" s="152"/>
      <c r="X55" s="152"/>
      <c r="Y55" s="152"/>
      <c r="Z55" s="152"/>
      <c r="AA55" s="152"/>
      <c r="AB55" s="152"/>
      <c r="AC55" s="347"/>
      <c r="AD55" s="152"/>
      <c r="AE55" s="152"/>
      <c r="AF55" s="152"/>
      <c r="AG55" s="152"/>
      <c r="AH55" s="152"/>
      <c r="AI55" s="152"/>
      <c r="AJ55" s="347"/>
      <c r="AK55" s="152"/>
      <c r="AL55" s="152"/>
      <c r="AM55" s="295"/>
      <c r="AN55" s="228"/>
      <c r="AO55" s="228"/>
      <c r="AP55" s="228"/>
      <c r="AQ55" s="228"/>
      <c r="AR55" s="228"/>
      <c r="AS55" s="348"/>
      <c r="AT55" s="264">
        <f t="shared" si="39"/>
        <v>0</v>
      </c>
      <c r="AU55" s="259"/>
      <c r="AV55" s="265">
        <f t="shared" si="40"/>
        <v>0</v>
      </c>
      <c r="AX55" s="265">
        <f t="shared" si="44"/>
        <v>0</v>
      </c>
      <c r="AZ55" s="492">
        <f t="shared" si="41"/>
        <v>0</v>
      </c>
      <c r="BB55" s="492">
        <f t="shared" si="42"/>
        <v>0</v>
      </c>
      <c r="BD55" s="265">
        <f t="shared" si="45"/>
        <v>0</v>
      </c>
      <c r="BE55" s="105"/>
      <c r="BF55" s="105"/>
      <c r="BG55" s="105"/>
      <c r="BH55" s="105"/>
      <c r="BI55" s="105"/>
      <c r="BJ55" s="105"/>
    </row>
    <row r="56" spans="2:62" ht="20.100000000000001" hidden="1" customHeight="1" outlineLevel="1">
      <c r="B56" s="212"/>
      <c r="C56" s="908"/>
      <c r="D56" s="909"/>
      <c r="E56" s="909"/>
      <c r="F56" s="910"/>
      <c r="G56" s="890"/>
      <c r="H56" s="891"/>
      <c r="I56" s="152"/>
      <c r="J56" s="152"/>
      <c r="K56" s="152"/>
      <c r="L56" s="152"/>
      <c r="M56" s="152"/>
      <c r="N56" s="152"/>
      <c r="O56" s="152"/>
      <c r="P56" s="153"/>
      <c r="Q56" s="153"/>
      <c r="R56" s="156">
        <f t="shared" si="35"/>
        <v>0</v>
      </c>
      <c r="S56" s="156">
        <f t="shared" si="36"/>
        <v>0</v>
      </c>
      <c r="U56" s="157">
        <f t="shared" si="43"/>
        <v>0</v>
      </c>
      <c r="W56" s="152"/>
      <c r="X56" s="152"/>
      <c r="Y56" s="152"/>
      <c r="Z56" s="152"/>
      <c r="AA56" s="152"/>
      <c r="AB56" s="152"/>
      <c r="AC56" s="347"/>
      <c r="AD56" s="152"/>
      <c r="AE56" s="152"/>
      <c r="AF56" s="152"/>
      <c r="AG56" s="152"/>
      <c r="AH56" s="152"/>
      <c r="AI56" s="152"/>
      <c r="AJ56" s="347"/>
      <c r="AK56" s="152"/>
      <c r="AL56" s="152"/>
      <c r="AM56" s="295"/>
      <c r="AN56" s="228"/>
      <c r="AO56" s="228"/>
      <c r="AP56" s="228"/>
      <c r="AQ56" s="228"/>
      <c r="AR56" s="228"/>
      <c r="AS56" s="348"/>
      <c r="AT56" s="264">
        <f t="shared" si="39"/>
        <v>0</v>
      </c>
      <c r="AU56" s="259"/>
      <c r="AV56" s="265">
        <f t="shared" si="40"/>
        <v>0</v>
      </c>
      <c r="AX56" s="265">
        <f t="shared" si="44"/>
        <v>0</v>
      </c>
      <c r="AZ56" s="492">
        <f t="shared" si="41"/>
        <v>0</v>
      </c>
      <c r="BB56" s="492">
        <f t="shared" si="42"/>
        <v>0</v>
      </c>
      <c r="BD56" s="265">
        <f t="shared" si="45"/>
        <v>0</v>
      </c>
      <c r="BE56" s="105"/>
      <c r="BF56" s="105"/>
      <c r="BG56" s="105"/>
      <c r="BH56" s="105"/>
      <c r="BI56" s="105"/>
      <c r="BJ56" s="105"/>
    </row>
    <row r="57" spans="2:62" ht="20.100000000000001" hidden="1" customHeight="1" outlineLevel="1">
      <c r="B57" s="212"/>
      <c r="C57" s="908"/>
      <c r="D57" s="909"/>
      <c r="E57" s="909"/>
      <c r="F57" s="910"/>
      <c r="G57" s="890"/>
      <c r="H57" s="891"/>
      <c r="I57" s="152"/>
      <c r="J57" s="152"/>
      <c r="K57" s="152"/>
      <c r="L57" s="152"/>
      <c r="M57" s="152"/>
      <c r="N57" s="152"/>
      <c r="O57" s="152"/>
      <c r="P57" s="153"/>
      <c r="Q57" s="153"/>
      <c r="R57" s="156">
        <f t="shared" si="35"/>
        <v>0</v>
      </c>
      <c r="S57" s="156">
        <f t="shared" si="36"/>
        <v>0</v>
      </c>
      <c r="U57" s="157">
        <f t="shared" si="43"/>
        <v>0</v>
      </c>
      <c r="W57" s="152"/>
      <c r="X57" s="152"/>
      <c r="Y57" s="152"/>
      <c r="Z57" s="152"/>
      <c r="AA57" s="152"/>
      <c r="AB57" s="152"/>
      <c r="AC57" s="347"/>
      <c r="AD57" s="152"/>
      <c r="AE57" s="152"/>
      <c r="AF57" s="152"/>
      <c r="AG57" s="152"/>
      <c r="AH57" s="152"/>
      <c r="AI57" s="152"/>
      <c r="AJ57" s="347"/>
      <c r="AK57" s="152"/>
      <c r="AL57" s="152"/>
      <c r="AM57" s="295"/>
      <c r="AN57" s="228"/>
      <c r="AO57" s="228"/>
      <c r="AP57" s="228"/>
      <c r="AQ57" s="228"/>
      <c r="AR57" s="228"/>
      <c r="AS57" s="348"/>
      <c r="AT57" s="264">
        <f t="shared" si="39"/>
        <v>0</v>
      </c>
      <c r="AU57" s="259"/>
      <c r="AV57" s="265">
        <f t="shared" si="40"/>
        <v>0</v>
      </c>
      <c r="AX57" s="265">
        <f t="shared" si="44"/>
        <v>0</v>
      </c>
      <c r="AZ57" s="492">
        <f t="shared" si="41"/>
        <v>0</v>
      </c>
      <c r="BB57" s="492">
        <f t="shared" si="42"/>
        <v>0</v>
      </c>
      <c r="BD57" s="265">
        <f t="shared" si="45"/>
        <v>0</v>
      </c>
      <c r="BE57" s="105"/>
      <c r="BF57" s="105"/>
      <c r="BG57" s="105"/>
      <c r="BH57" s="105"/>
      <c r="BI57" s="105"/>
      <c r="BJ57" s="105"/>
    </row>
    <row r="58" spans="2:62" ht="20.100000000000001" hidden="1" customHeight="1" outlineLevel="1">
      <c r="B58" s="212"/>
      <c r="C58" s="908"/>
      <c r="D58" s="909"/>
      <c r="E58" s="909"/>
      <c r="F58" s="910"/>
      <c r="G58" s="890"/>
      <c r="H58" s="891"/>
      <c r="I58" s="152"/>
      <c r="J58" s="152"/>
      <c r="K58" s="152"/>
      <c r="L58" s="152"/>
      <c r="M58" s="152"/>
      <c r="N58" s="152"/>
      <c r="O58" s="152"/>
      <c r="P58" s="153"/>
      <c r="Q58" s="153"/>
      <c r="R58" s="156">
        <f t="shared" si="35"/>
        <v>0</v>
      </c>
      <c r="S58" s="156">
        <f t="shared" si="36"/>
        <v>0</v>
      </c>
      <c r="U58" s="157">
        <f t="shared" si="43"/>
        <v>0</v>
      </c>
      <c r="W58" s="152"/>
      <c r="X58" s="152"/>
      <c r="Y58" s="152"/>
      <c r="Z58" s="152"/>
      <c r="AA58" s="152"/>
      <c r="AB58" s="152"/>
      <c r="AC58" s="347"/>
      <c r="AD58" s="152"/>
      <c r="AE58" s="152"/>
      <c r="AF58" s="152"/>
      <c r="AG58" s="152"/>
      <c r="AH58" s="152"/>
      <c r="AI58" s="152"/>
      <c r="AJ58" s="347"/>
      <c r="AK58" s="152"/>
      <c r="AL58" s="152"/>
      <c r="AM58" s="295"/>
      <c r="AN58" s="228"/>
      <c r="AO58" s="228"/>
      <c r="AP58" s="228"/>
      <c r="AQ58" s="228"/>
      <c r="AR58" s="228"/>
      <c r="AS58" s="348"/>
      <c r="AT58" s="264">
        <f t="shared" si="39"/>
        <v>0</v>
      </c>
      <c r="AU58" s="259"/>
      <c r="AV58" s="265">
        <f t="shared" si="40"/>
        <v>0</v>
      </c>
      <c r="AX58" s="265">
        <f t="shared" si="44"/>
        <v>0</v>
      </c>
      <c r="AZ58" s="492">
        <f t="shared" si="41"/>
        <v>0</v>
      </c>
      <c r="BB58" s="492">
        <f t="shared" si="42"/>
        <v>0</v>
      </c>
      <c r="BD58" s="265">
        <f t="shared" si="45"/>
        <v>0</v>
      </c>
      <c r="BE58" s="105"/>
      <c r="BF58" s="105"/>
      <c r="BG58" s="105"/>
      <c r="BH58" s="105"/>
      <c r="BI58" s="105"/>
      <c r="BJ58" s="105"/>
    </row>
    <row r="59" spans="2:62" ht="20.100000000000001" hidden="1" customHeight="1" outlineLevel="1">
      <c r="B59" s="212"/>
      <c r="C59" s="908"/>
      <c r="D59" s="909"/>
      <c r="E59" s="909"/>
      <c r="F59" s="910"/>
      <c r="G59" s="890"/>
      <c r="H59" s="891"/>
      <c r="I59" s="152"/>
      <c r="J59" s="152"/>
      <c r="K59" s="152"/>
      <c r="L59" s="152"/>
      <c r="M59" s="152"/>
      <c r="N59" s="152"/>
      <c r="O59" s="152"/>
      <c r="P59" s="153"/>
      <c r="Q59" s="153"/>
      <c r="R59" s="156">
        <f t="shared" si="35"/>
        <v>0</v>
      </c>
      <c r="S59" s="156">
        <f t="shared" si="36"/>
        <v>0</v>
      </c>
      <c r="U59" s="157">
        <f t="shared" si="43"/>
        <v>0</v>
      </c>
      <c r="W59" s="152"/>
      <c r="X59" s="152"/>
      <c r="Y59" s="152"/>
      <c r="Z59" s="152"/>
      <c r="AA59" s="152"/>
      <c r="AB59" s="152"/>
      <c r="AC59" s="347"/>
      <c r="AD59" s="152"/>
      <c r="AE59" s="152"/>
      <c r="AF59" s="152"/>
      <c r="AG59" s="152"/>
      <c r="AH59" s="152"/>
      <c r="AI59" s="152"/>
      <c r="AJ59" s="347"/>
      <c r="AK59" s="152"/>
      <c r="AL59" s="152"/>
      <c r="AM59" s="295"/>
      <c r="AN59" s="228"/>
      <c r="AO59" s="228"/>
      <c r="AP59" s="228"/>
      <c r="AQ59" s="228"/>
      <c r="AR59" s="228"/>
      <c r="AS59" s="348"/>
      <c r="AT59" s="264">
        <f t="shared" si="39"/>
        <v>0</v>
      </c>
      <c r="AU59" s="259"/>
      <c r="AV59" s="265">
        <f t="shared" si="40"/>
        <v>0</v>
      </c>
      <c r="AX59" s="265">
        <f t="shared" si="44"/>
        <v>0</v>
      </c>
      <c r="AZ59" s="492">
        <f t="shared" si="41"/>
        <v>0</v>
      </c>
      <c r="BB59" s="492">
        <f t="shared" si="42"/>
        <v>0</v>
      </c>
      <c r="BD59" s="265">
        <f t="shared" si="45"/>
        <v>0</v>
      </c>
      <c r="BE59" s="105"/>
      <c r="BF59" s="105"/>
      <c r="BG59" s="105"/>
      <c r="BH59" s="105"/>
      <c r="BI59" s="105"/>
      <c r="BJ59" s="105"/>
    </row>
    <row r="60" spans="2:62" ht="20.100000000000001" hidden="1" customHeight="1" outlineLevel="1">
      <c r="B60" s="212"/>
      <c r="C60" s="908"/>
      <c r="D60" s="909"/>
      <c r="E60" s="909"/>
      <c r="F60" s="910"/>
      <c r="G60" s="890"/>
      <c r="H60" s="891"/>
      <c r="I60" s="152"/>
      <c r="J60" s="152"/>
      <c r="K60" s="152"/>
      <c r="L60" s="152"/>
      <c r="M60" s="152"/>
      <c r="N60" s="152"/>
      <c r="O60" s="152"/>
      <c r="P60" s="153"/>
      <c r="Q60" s="153"/>
      <c r="R60" s="156">
        <f t="shared" si="35"/>
        <v>0</v>
      </c>
      <c r="S60" s="156">
        <f t="shared" si="36"/>
        <v>0</v>
      </c>
      <c r="U60" s="157">
        <f t="shared" si="43"/>
        <v>0</v>
      </c>
      <c r="W60" s="152"/>
      <c r="X60" s="152"/>
      <c r="Y60" s="152"/>
      <c r="Z60" s="152"/>
      <c r="AA60" s="152"/>
      <c r="AB60" s="152"/>
      <c r="AC60" s="347"/>
      <c r="AD60" s="152"/>
      <c r="AE60" s="152"/>
      <c r="AF60" s="152"/>
      <c r="AG60" s="152"/>
      <c r="AH60" s="152"/>
      <c r="AI60" s="152"/>
      <c r="AJ60" s="347"/>
      <c r="AK60" s="152"/>
      <c r="AL60" s="152"/>
      <c r="AM60" s="295"/>
      <c r="AN60" s="228"/>
      <c r="AO60" s="228"/>
      <c r="AP60" s="228"/>
      <c r="AQ60" s="228"/>
      <c r="AR60" s="228"/>
      <c r="AS60" s="348"/>
      <c r="AT60" s="264">
        <f t="shared" si="39"/>
        <v>0</v>
      </c>
      <c r="AU60" s="259"/>
      <c r="AV60" s="265">
        <f t="shared" si="40"/>
        <v>0</v>
      </c>
      <c r="AX60" s="265">
        <f t="shared" si="44"/>
        <v>0</v>
      </c>
      <c r="AZ60" s="492">
        <f t="shared" si="41"/>
        <v>0</v>
      </c>
      <c r="BB60" s="492">
        <f t="shared" si="42"/>
        <v>0</v>
      </c>
      <c r="BD60" s="265">
        <f t="shared" si="45"/>
        <v>0</v>
      </c>
      <c r="BE60" s="105"/>
      <c r="BF60" s="105"/>
      <c r="BG60" s="105"/>
      <c r="BH60" s="105"/>
      <c r="BI60" s="105"/>
      <c r="BJ60" s="105"/>
    </row>
    <row r="61" spans="2:62" ht="20.100000000000001" hidden="1" customHeight="1" outlineLevel="1">
      <c r="B61" s="212"/>
      <c r="C61" s="908"/>
      <c r="D61" s="909"/>
      <c r="E61" s="909"/>
      <c r="F61" s="910"/>
      <c r="G61" s="890"/>
      <c r="H61" s="891"/>
      <c r="I61" s="152"/>
      <c r="J61" s="152"/>
      <c r="K61" s="152"/>
      <c r="L61" s="152"/>
      <c r="M61" s="152"/>
      <c r="N61" s="152"/>
      <c r="O61" s="152"/>
      <c r="P61" s="153"/>
      <c r="Q61" s="153"/>
      <c r="R61" s="156">
        <f t="shared" si="35"/>
        <v>0</v>
      </c>
      <c r="S61" s="156">
        <f t="shared" si="36"/>
        <v>0</v>
      </c>
      <c r="U61" s="157">
        <f t="shared" si="43"/>
        <v>0</v>
      </c>
      <c r="W61" s="152"/>
      <c r="X61" s="152"/>
      <c r="Y61" s="152"/>
      <c r="Z61" s="152"/>
      <c r="AA61" s="152"/>
      <c r="AB61" s="152"/>
      <c r="AC61" s="347"/>
      <c r="AD61" s="152"/>
      <c r="AE61" s="152"/>
      <c r="AF61" s="152"/>
      <c r="AG61" s="152"/>
      <c r="AH61" s="152"/>
      <c r="AI61" s="152"/>
      <c r="AJ61" s="347"/>
      <c r="AK61" s="152"/>
      <c r="AL61" s="152"/>
      <c r="AM61" s="295"/>
      <c r="AN61" s="228"/>
      <c r="AO61" s="228"/>
      <c r="AP61" s="228"/>
      <c r="AQ61" s="228"/>
      <c r="AR61" s="228"/>
      <c r="AS61" s="348"/>
      <c r="AT61" s="264">
        <f t="shared" si="39"/>
        <v>0</v>
      </c>
      <c r="AU61" s="259"/>
      <c r="AV61" s="265">
        <f t="shared" si="40"/>
        <v>0</v>
      </c>
      <c r="AX61" s="265">
        <f t="shared" si="44"/>
        <v>0</v>
      </c>
      <c r="AZ61" s="492">
        <f t="shared" si="41"/>
        <v>0</v>
      </c>
      <c r="BB61" s="492">
        <f t="shared" si="42"/>
        <v>0</v>
      </c>
      <c r="BD61" s="265">
        <f t="shared" si="45"/>
        <v>0</v>
      </c>
      <c r="BE61" s="105"/>
      <c r="BF61" s="105"/>
      <c r="BG61" s="105"/>
      <c r="BH61" s="105"/>
      <c r="BI61" s="105"/>
      <c r="BJ61" s="105"/>
    </row>
    <row r="62" spans="2:62" ht="9.9499999999999993" hidden="1" customHeight="1" outlineLevel="1">
      <c r="B62" s="101"/>
      <c r="C62" s="208"/>
      <c r="D62" s="208"/>
      <c r="E62" s="208"/>
      <c r="F62" s="208"/>
      <c r="G62" s="237"/>
      <c r="H62" s="207"/>
      <c r="I62" s="257"/>
      <c r="J62" s="257"/>
      <c r="K62" s="257"/>
      <c r="L62" s="257"/>
      <c r="M62" s="257"/>
      <c r="N62" s="257"/>
      <c r="O62" s="257"/>
      <c r="P62" s="256"/>
      <c r="Q62" s="102"/>
      <c r="R62" s="102"/>
      <c r="S62" s="102"/>
      <c r="U62" s="98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Z62" s="493"/>
      <c r="BE62" s="105"/>
      <c r="BF62" s="105"/>
      <c r="BG62" s="105"/>
      <c r="BH62" s="105"/>
      <c r="BI62" s="105"/>
      <c r="BJ62" s="105"/>
    </row>
    <row r="63" spans="2:62" ht="20.100000000000001" customHeight="1" collapsed="1">
      <c r="B63" s="179">
        <f>B46+1</f>
        <v>4</v>
      </c>
      <c r="C63" s="916"/>
      <c r="D63" s="917"/>
      <c r="E63" s="917"/>
      <c r="F63" s="918"/>
      <c r="G63" s="429"/>
      <c r="H63" s="206">
        <v>1</v>
      </c>
      <c r="I63" s="642">
        <f t="shared" ref="I63" si="46">$H63*SUM(I64:I78)</f>
        <v>0</v>
      </c>
      <c r="J63" s="643">
        <f t="shared" ref="J63:O63" si="47">$H63*SUM(J64:J78)</f>
        <v>0</v>
      </c>
      <c r="K63" s="644">
        <f t="shared" si="47"/>
        <v>0</v>
      </c>
      <c r="L63" s="645">
        <f t="shared" si="47"/>
        <v>0</v>
      </c>
      <c r="M63" s="645">
        <f t="shared" si="47"/>
        <v>0</v>
      </c>
      <c r="N63" s="644">
        <f t="shared" si="47"/>
        <v>0</v>
      </c>
      <c r="O63" s="642">
        <f t="shared" si="47"/>
        <v>0</v>
      </c>
      <c r="P63" s="209">
        <f t="shared" ref="P63:Q63" si="48">$H63*SUM(P64:P78)</f>
        <v>0</v>
      </c>
      <c r="Q63" s="210">
        <f t="shared" si="48"/>
        <v>0</v>
      </c>
      <c r="R63" s="136">
        <f t="shared" ref="R63:R78" si="49">P63*(1+Gewinn)*(1+SicherheitAngebot)</f>
        <v>0</v>
      </c>
      <c r="S63" s="137">
        <f t="shared" ref="S63:S78" si="50">Q63*(1+MGKZ)*(1+Gewinn)*(1+SicherheitAngebot)</f>
        <v>0</v>
      </c>
      <c r="U63" s="10">
        <f>I63*$I$7+J63*$J$7+K63*$K$7+L63*$L$7+M63*$M$7+N63*$N$7+O63*$O$7+R63+S63</f>
        <v>0</v>
      </c>
      <c r="W63" s="646">
        <f t="shared" ref="W63:AB63" si="51">$H63*SUM(W64:W78)</f>
        <v>0</v>
      </c>
      <c r="X63" s="647">
        <f t="shared" si="51"/>
        <v>0</v>
      </c>
      <c r="Y63" s="648">
        <f t="shared" si="51"/>
        <v>0</v>
      </c>
      <c r="Z63" s="649">
        <f t="shared" si="51"/>
        <v>0</v>
      </c>
      <c r="AA63" s="648">
        <f t="shared" si="51"/>
        <v>0</v>
      </c>
      <c r="AB63" s="646">
        <f t="shared" si="51"/>
        <v>0</v>
      </c>
      <c r="AC63" s="258"/>
      <c r="AD63" s="646">
        <f t="shared" ref="AD63:AM63" si="52">$H63*SUM(AD64:AD78)</f>
        <v>0</v>
      </c>
      <c r="AE63" s="647">
        <f t="shared" si="52"/>
        <v>0</v>
      </c>
      <c r="AF63" s="648">
        <f t="shared" si="52"/>
        <v>0</v>
      </c>
      <c r="AG63" s="649">
        <f t="shared" si="52"/>
        <v>0</v>
      </c>
      <c r="AH63" s="648">
        <f t="shared" si="52"/>
        <v>0</v>
      </c>
      <c r="AI63" s="646">
        <f t="shared" si="52"/>
        <v>0</v>
      </c>
      <c r="AJ63" s="258"/>
      <c r="AK63" s="653">
        <f t="shared" si="52"/>
        <v>0</v>
      </c>
      <c r="AL63" s="653">
        <f t="shared" si="52"/>
        <v>0</v>
      </c>
      <c r="AM63" s="653">
        <f t="shared" si="52"/>
        <v>0</v>
      </c>
      <c r="AN63" s="227">
        <f>$H63*SUM(AN64:AN78)*(1+Gewinn)*(1+SicherheitAngebot)</f>
        <v>0</v>
      </c>
      <c r="AO63" s="227">
        <f>$H63*SUM(AO64:AO78)*(1+Gewinn)*(1+SicherheitAngebot)</f>
        <v>0</v>
      </c>
      <c r="AP63" s="227">
        <f>$H63*SUM(AP64:AP78)*(1+Gewinn)*(1+SicherheitAngebot)</f>
        <v>0</v>
      </c>
      <c r="AQ63" s="227">
        <f>$H63*SUM(AQ64:AQ78)*(1+Gewinn)*(1+SicherheitAngebot)</f>
        <v>0</v>
      </c>
      <c r="AR63" s="227">
        <f>$H63*SUM(AR64:AR78)*(1+Gewinn)*(1+SicherheitAngebot)</f>
        <v>0</v>
      </c>
      <c r="AS63" s="262"/>
      <c r="AT63" s="263">
        <f t="shared" si="39"/>
        <v>0</v>
      </c>
      <c r="AU63" s="259"/>
      <c r="AV63" s="491">
        <f>AK63*$AK$7+AL63*$AL$7+AM63*$AM$7+SUM(AN63:AR63)+AT63/Zuschläge_IBN+AT63</f>
        <v>0</v>
      </c>
      <c r="AX63" s="685">
        <f>U63+AV63</f>
        <v>0</v>
      </c>
      <c r="AZ63" s="490">
        <f>IF(H63&gt;0,U63/(1+SicherheitAngebot)*(1+Sicherheit),0)</f>
        <v>0</v>
      </c>
      <c r="BB63" s="490">
        <f>IF(H63&gt;0,AV63/(1+SicherheitAngebot)*(1+Sicherheit),0)</f>
        <v>0</v>
      </c>
      <c r="BD63" s="490">
        <f>AZ63+BB63</f>
        <v>0</v>
      </c>
      <c r="BE63" s="105"/>
      <c r="BF63" s="105"/>
      <c r="BG63" s="105"/>
      <c r="BH63" s="105"/>
      <c r="BI63" s="105"/>
      <c r="BJ63" s="105"/>
    </row>
    <row r="64" spans="2:62" ht="20.100000000000001" hidden="1" customHeight="1" outlineLevel="1">
      <c r="B64" s="211"/>
      <c r="C64" s="908"/>
      <c r="D64" s="909"/>
      <c r="E64" s="909"/>
      <c r="F64" s="910"/>
      <c r="G64" s="890"/>
      <c r="H64" s="901"/>
      <c r="I64" s="152"/>
      <c r="J64" s="152"/>
      <c r="K64" s="152"/>
      <c r="L64" s="152"/>
      <c r="M64" s="152"/>
      <c r="N64" s="152"/>
      <c r="O64" s="152"/>
      <c r="P64" s="153"/>
      <c r="Q64" s="153"/>
      <c r="R64" s="156">
        <f t="shared" si="49"/>
        <v>0</v>
      </c>
      <c r="S64" s="156">
        <f t="shared" si="50"/>
        <v>0</v>
      </c>
      <c r="U64" s="157">
        <f>I64*$I$7+J64*$J$7+K64*$K$7+L64*$L$7+M64*$M$7+N64*$N$7+O64*$O$7+R64+S64</f>
        <v>0</v>
      </c>
      <c r="W64" s="152"/>
      <c r="X64" s="152"/>
      <c r="Y64" s="152"/>
      <c r="Z64" s="152"/>
      <c r="AA64" s="152"/>
      <c r="AB64" s="152"/>
      <c r="AC64" s="347"/>
      <c r="AD64" s="152"/>
      <c r="AE64" s="152"/>
      <c r="AF64" s="152"/>
      <c r="AG64" s="152"/>
      <c r="AH64" s="152"/>
      <c r="AI64" s="152"/>
      <c r="AJ64" s="347"/>
      <c r="AK64" s="152"/>
      <c r="AL64" s="152"/>
      <c r="AM64" s="295"/>
      <c r="AN64" s="228"/>
      <c r="AO64" s="228"/>
      <c r="AP64" s="228"/>
      <c r="AQ64" s="228"/>
      <c r="AR64" s="228"/>
      <c r="AS64" s="348"/>
      <c r="AT64" s="264">
        <f t="shared" si="39"/>
        <v>0</v>
      </c>
      <c r="AU64" s="259"/>
      <c r="AV64" s="265">
        <f t="shared" ref="AV64:AV78" si="53">AK64*$AK$7+AL64*$AL$7+AM64*$AM$7+SUM(AN64:AR64)*(1+Gewinn)*(1+SicherheitAngebot)+AT64/Zuschläge_IBN+AT64</f>
        <v>0</v>
      </c>
      <c r="AX64" s="265">
        <f>U64+AV64</f>
        <v>0</v>
      </c>
      <c r="AZ64" s="492">
        <f t="shared" ref="AZ64:AZ78" si="54">U64/(1+SicherheitAngebot)*(1+Sicherheit)</f>
        <v>0</v>
      </c>
      <c r="BB64" s="492">
        <f t="shared" ref="BB64:BB78" si="55">AV64/(1+SicherheitAngebot)*(1+Sicherheit)</f>
        <v>0</v>
      </c>
      <c r="BD64" s="265">
        <f>AZ64+BB64</f>
        <v>0</v>
      </c>
      <c r="BE64" s="105"/>
      <c r="BF64" s="105"/>
      <c r="BG64" s="105"/>
      <c r="BH64" s="105"/>
      <c r="BI64" s="105"/>
      <c r="BJ64" s="105"/>
    </row>
    <row r="65" spans="2:62" ht="20.100000000000001" hidden="1" customHeight="1" outlineLevel="1">
      <c r="B65" s="212"/>
      <c r="C65" s="908"/>
      <c r="D65" s="909"/>
      <c r="E65" s="909"/>
      <c r="F65" s="910"/>
      <c r="G65" s="890"/>
      <c r="H65" s="891"/>
      <c r="I65" s="152"/>
      <c r="J65" s="152"/>
      <c r="K65" s="152"/>
      <c r="L65" s="152"/>
      <c r="M65" s="152"/>
      <c r="N65" s="152"/>
      <c r="O65" s="152"/>
      <c r="P65" s="153"/>
      <c r="Q65" s="153"/>
      <c r="R65" s="156">
        <f t="shared" si="49"/>
        <v>0</v>
      </c>
      <c r="S65" s="156">
        <f t="shared" si="50"/>
        <v>0</v>
      </c>
      <c r="U65" s="157">
        <f t="shared" ref="U65:U78" si="56">I65*$I$7+J65*$J$7+K65*$K$7+L65*$L$7+M65*$M$7+N65*$N$7+O65*$O$7+R65+S65</f>
        <v>0</v>
      </c>
      <c r="W65" s="152"/>
      <c r="X65" s="152"/>
      <c r="Y65" s="152"/>
      <c r="Z65" s="152"/>
      <c r="AA65" s="152"/>
      <c r="AB65" s="152"/>
      <c r="AC65" s="347"/>
      <c r="AD65" s="152"/>
      <c r="AE65" s="152"/>
      <c r="AF65" s="152"/>
      <c r="AG65" s="152"/>
      <c r="AH65" s="152"/>
      <c r="AI65" s="152"/>
      <c r="AJ65" s="347"/>
      <c r="AK65" s="152"/>
      <c r="AL65" s="152"/>
      <c r="AM65" s="295"/>
      <c r="AN65" s="228"/>
      <c r="AO65" s="228"/>
      <c r="AP65" s="228"/>
      <c r="AQ65" s="228"/>
      <c r="AR65" s="228"/>
      <c r="AS65" s="348"/>
      <c r="AT65" s="264">
        <f t="shared" si="39"/>
        <v>0</v>
      </c>
      <c r="AU65" s="259"/>
      <c r="AV65" s="265">
        <f t="shared" si="53"/>
        <v>0</v>
      </c>
      <c r="AX65" s="265">
        <f t="shared" ref="AX65:AX78" si="57">U65+AV65</f>
        <v>0</v>
      </c>
      <c r="AZ65" s="492">
        <f t="shared" si="54"/>
        <v>0</v>
      </c>
      <c r="BB65" s="492">
        <f t="shared" si="55"/>
        <v>0</v>
      </c>
      <c r="BD65" s="265">
        <f t="shared" ref="BD65:BD78" si="58">AZ65+BB65</f>
        <v>0</v>
      </c>
      <c r="BE65" s="105"/>
      <c r="BF65" s="105"/>
      <c r="BG65" s="105"/>
      <c r="BH65" s="105"/>
      <c r="BI65" s="105"/>
      <c r="BJ65" s="105"/>
    </row>
    <row r="66" spans="2:62" ht="20.100000000000001" hidden="1" customHeight="1" outlineLevel="1">
      <c r="B66" s="212"/>
      <c r="C66" s="908"/>
      <c r="D66" s="909"/>
      <c r="E66" s="909"/>
      <c r="F66" s="910"/>
      <c r="G66" s="890"/>
      <c r="H66" s="891"/>
      <c r="I66" s="152"/>
      <c r="J66" s="152"/>
      <c r="K66" s="152"/>
      <c r="L66" s="152"/>
      <c r="M66" s="152"/>
      <c r="N66" s="152"/>
      <c r="O66" s="152"/>
      <c r="P66" s="153"/>
      <c r="Q66" s="153"/>
      <c r="R66" s="156">
        <f t="shared" si="49"/>
        <v>0</v>
      </c>
      <c r="S66" s="156">
        <f t="shared" si="50"/>
        <v>0</v>
      </c>
      <c r="U66" s="157">
        <f t="shared" si="56"/>
        <v>0</v>
      </c>
      <c r="W66" s="152"/>
      <c r="X66" s="152"/>
      <c r="Y66" s="152"/>
      <c r="Z66" s="152"/>
      <c r="AA66" s="152"/>
      <c r="AB66" s="152"/>
      <c r="AC66" s="347"/>
      <c r="AD66" s="152"/>
      <c r="AE66" s="152"/>
      <c r="AF66" s="152"/>
      <c r="AG66" s="152"/>
      <c r="AH66" s="152"/>
      <c r="AI66" s="152"/>
      <c r="AJ66" s="347"/>
      <c r="AK66" s="152"/>
      <c r="AL66" s="152"/>
      <c r="AM66" s="295"/>
      <c r="AN66" s="228"/>
      <c r="AO66" s="228"/>
      <c r="AP66" s="228"/>
      <c r="AQ66" s="228"/>
      <c r="AR66" s="228"/>
      <c r="AS66" s="348"/>
      <c r="AT66" s="264">
        <f t="shared" si="39"/>
        <v>0</v>
      </c>
      <c r="AU66" s="259"/>
      <c r="AV66" s="265">
        <f t="shared" si="53"/>
        <v>0</v>
      </c>
      <c r="AX66" s="265">
        <f t="shared" si="57"/>
        <v>0</v>
      </c>
      <c r="AZ66" s="492">
        <f t="shared" si="54"/>
        <v>0</v>
      </c>
      <c r="BB66" s="492">
        <f t="shared" si="55"/>
        <v>0</v>
      </c>
      <c r="BD66" s="265">
        <f t="shared" si="58"/>
        <v>0</v>
      </c>
      <c r="BE66" s="105"/>
      <c r="BF66" s="105"/>
      <c r="BG66" s="105"/>
      <c r="BH66" s="105"/>
      <c r="BI66" s="105"/>
      <c r="BJ66" s="105"/>
    </row>
    <row r="67" spans="2:62" ht="20.100000000000001" hidden="1" customHeight="1" outlineLevel="1">
      <c r="B67" s="212"/>
      <c r="C67" s="908"/>
      <c r="D67" s="909"/>
      <c r="E67" s="909"/>
      <c r="F67" s="910"/>
      <c r="G67" s="890"/>
      <c r="H67" s="891"/>
      <c r="I67" s="152"/>
      <c r="J67" s="152"/>
      <c r="K67" s="152"/>
      <c r="L67" s="152"/>
      <c r="M67" s="152"/>
      <c r="N67" s="152"/>
      <c r="O67" s="152"/>
      <c r="P67" s="153"/>
      <c r="Q67" s="153"/>
      <c r="R67" s="156">
        <f t="shared" si="49"/>
        <v>0</v>
      </c>
      <c r="S67" s="156">
        <f t="shared" si="50"/>
        <v>0</v>
      </c>
      <c r="U67" s="157">
        <f t="shared" si="56"/>
        <v>0</v>
      </c>
      <c r="W67" s="152"/>
      <c r="X67" s="152"/>
      <c r="Y67" s="152"/>
      <c r="Z67" s="152"/>
      <c r="AA67" s="152"/>
      <c r="AB67" s="152"/>
      <c r="AC67" s="347"/>
      <c r="AD67" s="152"/>
      <c r="AE67" s="152"/>
      <c r="AF67" s="152"/>
      <c r="AG67" s="152"/>
      <c r="AH67" s="152"/>
      <c r="AI67" s="152"/>
      <c r="AJ67" s="347"/>
      <c r="AK67" s="152"/>
      <c r="AL67" s="152"/>
      <c r="AM67" s="295"/>
      <c r="AN67" s="228"/>
      <c r="AO67" s="228"/>
      <c r="AP67" s="228"/>
      <c r="AQ67" s="228"/>
      <c r="AR67" s="228"/>
      <c r="AS67" s="348"/>
      <c r="AT67" s="264">
        <f t="shared" si="39"/>
        <v>0</v>
      </c>
      <c r="AU67" s="259"/>
      <c r="AV67" s="265">
        <f t="shared" si="53"/>
        <v>0</v>
      </c>
      <c r="AX67" s="265">
        <f t="shared" si="57"/>
        <v>0</v>
      </c>
      <c r="AZ67" s="492">
        <f t="shared" si="54"/>
        <v>0</v>
      </c>
      <c r="BB67" s="492">
        <f t="shared" si="55"/>
        <v>0</v>
      </c>
      <c r="BD67" s="265">
        <f t="shared" si="58"/>
        <v>0</v>
      </c>
      <c r="BE67" s="105"/>
      <c r="BF67" s="105"/>
      <c r="BG67" s="105"/>
      <c r="BH67" s="105"/>
      <c r="BI67" s="105"/>
      <c r="BJ67" s="105"/>
    </row>
    <row r="68" spans="2:62" ht="20.100000000000001" hidden="1" customHeight="1" outlineLevel="1">
      <c r="B68" s="212"/>
      <c r="C68" s="908"/>
      <c r="D68" s="909"/>
      <c r="E68" s="909"/>
      <c r="F68" s="910"/>
      <c r="G68" s="890"/>
      <c r="H68" s="891"/>
      <c r="I68" s="152"/>
      <c r="J68" s="152"/>
      <c r="K68" s="152"/>
      <c r="L68" s="152"/>
      <c r="M68" s="152"/>
      <c r="N68" s="152"/>
      <c r="O68" s="152"/>
      <c r="P68" s="153"/>
      <c r="Q68" s="153"/>
      <c r="R68" s="156">
        <f t="shared" si="49"/>
        <v>0</v>
      </c>
      <c r="S68" s="156">
        <f t="shared" si="50"/>
        <v>0</v>
      </c>
      <c r="U68" s="157">
        <f t="shared" si="56"/>
        <v>0</v>
      </c>
      <c r="W68" s="152"/>
      <c r="X68" s="152"/>
      <c r="Y68" s="152"/>
      <c r="Z68" s="152"/>
      <c r="AA68" s="152"/>
      <c r="AB68" s="152"/>
      <c r="AC68" s="347"/>
      <c r="AD68" s="152"/>
      <c r="AE68" s="152"/>
      <c r="AF68" s="152"/>
      <c r="AG68" s="152"/>
      <c r="AH68" s="152"/>
      <c r="AI68" s="152"/>
      <c r="AJ68" s="347"/>
      <c r="AK68" s="152"/>
      <c r="AL68" s="152"/>
      <c r="AM68" s="295"/>
      <c r="AN68" s="228"/>
      <c r="AO68" s="228"/>
      <c r="AP68" s="228"/>
      <c r="AQ68" s="228"/>
      <c r="AR68" s="228"/>
      <c r="AS68" s="348"/>
      <c r="AT68" s="264">
        <f t="shared" si="39"/>
        <v>0</v>
      </c>
      <c r="AU68" s="259"/>
      <c r="AV68" s="265">
        <f t="shared" si="53"/>
        <v>0</v>
      </c>
      <c r="AX68" s="265">
        <f t="shared" si="57"/>
        <v>0</v>
      </c>
      <c r="AZ68" s="492">
        <f t="shared" si="54"/>
        <v>0</v>
      </c>
      <c r="BB68" s="492">
        <f t="shared" si="55"/>
        <v>0</v>
      </c>
      <c r="BD68" s="265">
        <f t="shared" si="58"/>
        <v>0</v>
      </c>
      <c r="BE68" s="105"/>
      <c r="BF68" s="105"/>
      <c r="BG68" s="105"/>
      <c r="BH68" s="105"/>
      <c r="BI68" s="105"/>
      <c r="BJ68" s="105"/>
    </row>
    <row r="69" spans="2:62" ht="20.100000000000001" hidden="1" customHeight="1" outlineLevel="1">
      <c r="B69" s="212"/>
      <c r="C69" s="908"/>
      <c r="D69" s="909"/>
      <c r="E69" s="909"/>
      <c r="F69" s="910"/>
      <c r="G69" s="890"/>
      <c r="H69" s="891"/>
      <c r="I69" s="152"/>
      <c r="J69" s="152"/>
      <c r="K69" s="152"/>
      <c r="L69" s="152"/>
      <c r="M69" s="152"/>
      <c r="N69" s="152"/>
      <c r="O69" s="152"/>
      <c r="P69" s="153"/>
      <c r="Q69" s="153"/>
      <c r="R69" s="156">
        <f t="shared" si="49"/>
        <v>0</v>
      </c>
      <c r="S69" s="156">
        <f t="shared" si="50"/>
        <v>0</v>
      </c>
      <c r="U69" s="157">
        <f t="shared" si="56"/>
        <v>0</v>
      </c>
      <c r="W69" s="152"/>
      <c r="X69" s="152"/>
      <c r="Y69" s="152"/>
      <c r="Z69" s="152"/>
      <c r="AA69" s="152"/>
      <c r="AB69" s="152"/>
      <c r="AC69" s="347"/>
      <c r="AD69" s="152"/>
      <c r="AE69" s="152"/>
      <c r="AF69" s="152"/>
      <c r="AG69" s="152"/>
      <c r="AH69" s="152"/>
      <c r="AI69" s="152"/>
      <c r="AJ69" s="347"/>
      <c r="AK69" s="152"/>
      <c r="AL69" s="152"/>
      <c r="AM69" s="295"/>
      <c r="AN69" s="228"/>
      <c r="AO69" s="228"/>
      <c r="AP69" s="228"/>
      <c r="AQ69" s="228"/>
      <c r="AR69" s="228"/>
      <c r="AS69" s="348"/>
      <c r="AT69" s="264">
        <f t="shared" si="39"/>
        <v>0</v>
      </c>
      <c r="AU69" s="259"/>
      <c r="AV69" s="265">
        <f t="shared" si="53"/>
        <v>0</v>
      </c>
      <c r="AX69" s="265">
        <f t="shared" si="57"/>
        <v>0</v>
      </c>
      <c r="AZ69" s="492">
        <f t="shared" si="54"/>
        <v>0</v>
      </c>
      <c r="BB69" s="492">
        <f t="shared" si="55"/>
        <v>0</v>
      </c>
      <c r="BD69" s="265">
        <f t="shared" si="58"/>
        <v>0</v>
      </c>
      <c r="BE69" s="105"/>
      <c r="BF69" s="105"/>
      <c r="BG69" s="105"/>
      <c r="BH69" s="105"/>
      <c r="BI69" s="105"/>
      <c r="BJ69" s="105"/>
    </row>
    <row r="70" spans="2:62" ht="20.100000000000001" hidden="1" customHeight="1" outlineLevel="1">
      <c r="B70" s="212"/>
      <c r="C70" s="908"/>
      <c r="D70" s="909"/>
      <c r="E70" s="909"/>
      <c r="F70" s="910"/>
      <c r="G70" s="890"/>
      <c r="H70" s="891"/>
      <c r="I70" s="152"/>
      <c r="J70" s="152"/>
      <c r="K70" s="152"/>
      <c r="L70" s="152"/>
      <c r="M70" s="152"/>
      <c r="N70" s="152"/>
      <c r="O70" s="152"/>
      <c r="P70" s="153"/>
      <c r="Q70" s="153"/>
      <c r="R70" s="156">
        <f t="shared" si="49"/>
        <v>0</v>
      </c>
      <c r="S70" s="156">
        <f t="shared" si="50"/>
        <v>0</v>
      </c>
      <c r="U70" s="157">
        <f t="shared" si="56"/>
        <v>0</v>
      </c>
      <c r="W70" s="152"/>
      <c r="X70" s="152"/>
      <c r="Y70" s="152"/>
      <c r="Z70" s="152"/>
      <c r="AA70" s="152"/>
      <c r="AB70" s="152"/>
      <c r="AC70" s="347"/>
      <c r="AD70" s="152"/>
      <c r="AE70" s="152"/>
      <c r="AF70" s="152"/>
      <c r="AG70" s="152"/>
      <c r="AH70" s="152"/>
      <c r="AI70" s="152"/>
      <c r="AJ70" s="347"/>
      <c r="AK70" s="152"/>
      <c r="AL70" s="152"/>
      <c r="AM70" s="295"/>
      <c r="AN70" s="228"/>
      <c r="AO70" s="228"/>
      <c r="AP70" s="228"/>
      <c r="AQ70" s="228"/>
      <c r="AR70" s="228"/>
      <c r="AS70" s="348"/>
      <c r="AT70" s="264">
        <f t="shared" si="39"/>
        <v>0</v>
      </c>
      <c r="AU70" s="259"/>
      <c r="AV70" s="265">
        <f t="shared" si="53"/>
        <v>0</v>
      </c>
      <c r="AX70" s="265">
        <f t="shared" si="57"/>
        <v>0</v>
      </c>
      <c r="AZ70" s="492">
        <f t="shared" si="54"/>
        <v>0</v>
      </c>
      <c r="BB70" s="492">
        <f t="shared" si="55"/>
        <v>0</v>
      </c>
      <c r="BD70" s="265">
        <f t="shared" si="58"/>
        <v>0</v>
      </c>
      <c r="BE70" s="105"/>
      <c r="BF70" s="105"/>
      <c r="BG70" s="105"/>
      <c r="BH70" s="105"/>
      <c r="BI70" s="105"/>
      <c r="BJ70" s="105"/>
    </row>
    <row r="71" spans="2:62" ht="20.100000000000001" hidden="1" customHeight="1" outlineLevel="1">
      <c r="B71" s="212"/>
      <c r="C71" s="908"/>
      <c r="D71" s="909"/>
      <c r="E71" s="909"/>
      <c r="F71" s="910"/>
      <c r="G71" s="890"/>
      <c r="H71" s="891"/>
      <c r="I71" s="152"/>
      <c r="J71" s="152"/>
      <c r="K71" s="152"/>
      <c r="L71" s="152"/>
      <c r="M71" s="152"/>
      <c r="N71" s="152"/>
      <c r="O71" s="152"/>
      <c r="P71" s="153"/>
      <c r="Q71" s="153"/>
      <c r="R71" s="156">
        <f t="shared" si="49"/>
        <v>0</v>
      </c>
      <c r="S71" s="156">
        <f t="shared" si="50"/>
        <v>0</v>
      </c>
      <c r="U71" s="157">
        <f t="shared" si="56"/>
        <v>0</v>
      </c>
      <c r="W71" s="152"/>
      <c r="X71" s="152"/>
      <c r="Y71" s="152"/>
      <c r="Z71" s="152"/>
      <c r="AA71" s="152"/>
      <c r="AB71" s="152"/>
      <c r="AC71" s="347"/>
      <c r="AD71" s="152"/>
      <c r="AE71" s="152"/>
      <c r="AF71" s="152"/>
      <c r="AG71" s="152"/>
      <c r="AH71" s="152"/>
      <c r="AI71" s="152"/>
      <c r="AJ71" s="347"/>
      <c r="AK71" s="152"/>
      <c r="AL71" s="152"/>
      <c r="AM71" s="295"/>
      <c r="AN71" s="228"/>
      <c r="AO71" s="228"/>
      <c r="AP71" s="228"/>
      <c r="AQ71" s="228"/>
      <c r="AR71" s="228"/>
      <c r="AS71" s="348"/>
      <c r="AT71" s="264">
        <f t="shared" si="39"/>
        <v>0</v>
      </c>
      <c r="AU71" s="259"/>
      <c r="AV71" s="265">
        <f t="shared" si="53"/>
        <v>0</v>
      </c>
      <c r="AX71" s="265">
        <f t="shared" si="57"/>
        <v>0</v>
      </c>
      <c r="AZ71" s="492">
        <f t="shared" si="54"/>
        <v>0</v>
      </c>
      <c r="BB71" s="492">
        <f t="shared" si="55"/>
        <v>0</v>
      </c>
      <c r="BD71" s="265">
        <f t="shared" si="58"/>
        <v>0</v>
      </c>
      <c r="BE71" s="105"/>
      <c r="BF71" s="105"/>
      <c r="BG71" s="105"/>
      <c r="BH71" s="105"/>
      <c r="BI71" s="105"/>
      <c r="BJ71" s="105"/>
    </row>
    <row r="72" spans="2:62" ht="20.100000000000001" hidden="1" customHeight="1" outlineLevel="1">
      <c r="B72" s="212"/>
      <c r="C72" s="908"/>
      <c r="D72" s="909"/>
      <c r="E72" s="909"/>
      <c r="F72" s="910"/>
      <c r="G72" s="890"/>
      <c r="H72" s="891"/>
      <c r="I72" s="152"/>
      <c r="J72" s="152"/>
      <c r="K72" s="152"/>
      <c r="L72" s="152"/>
      <c r="M72" s="152"/>
      <c r="N72" s="152"/>
      <c r="O72" s="152"/>
      <c r="P72" s="153"/>
      <c r="Q72" s="153"/>
      <c r="R72" s="156">
        <f t="shared" si="49"/>
        <v>0</v>
      </c>
      <c r="S72" s="156">
        <f t="shared" si="50"/>
        <v>0</v>
      </c>
      <c r="U72" s="157">
        <f t="shared" si="56"/>
        <v>0</v>
      </c>
      <c r="W72" s="152"/>
      <c r="X72" s="152"/>
      <c r="Y72" s="152"/>
      <c r="Z72" s="152"/>
      <c r="AA72" s="152"/>
      <c r="AB72" s="152"/>
      <c r="AC72" s="347"/>
      <c r="AD72" s="152"/>
      <c r="AE72" s="152"/>
      <c r="AF72" s="152"/>
      <c r="AG72" s="152"/>
      <c r="AH72" s="152"/>
      <c r="AI72" s="152"/>
      <c r="AJ72" s="347"/>
      <c r="AK72" s="152"/>
      <c r="AL72" s="152"/>
      <c r="AM72" s="295"/>
      <c r="AN72" s="228"/>
      <c r="AO72" s="228"/>
      <c r="AP72" s="228"/>
      <c r="AQ72" s="228"/>
      <c r="AR72" s="228"/>
      <c r="AS72" s="348"/>
      <c r="AT72" s="264">
        <f t="shared" si="39"/>
        <v>0</v>
      </c>
      <c r="AU72" s="259"/>
      <c r="AV72" s="265">
        <f t="shared" si="53"/>
        <v>0</v>
      </c>
      <c r="AX72" s="265">
        <f t="shared" si="57"/>
        <v>0</v>
      </c>
      <c r="AZ72" s="492">
        <f t="shared" si="54"/>
        <v>0</v>
      </c>
      <c r="BB72" s="492">
        <f t="shared" si="55"/>
        <v>0</v>
      </c>
      <c r="BD72" s="265">
        <f t="shared" si="58"/>
        <v>0</v>
      </c>
      <c r="BE72" s="105"/>
      <c r="BF72" s="105"/>
      <c r="BG72" s="105"/>
      <c r="BH72" s="105"/>
      <c r="BI72" s="105"/>
      <c r="BJ72" s="105"/>
    </row>
    <row r="73" spans="2:62" ht="20.100000000000001" hidden="1" customHeight="1" outlineLevel="1">
      <c r="B73" s="212"/>
      <c r="C73" s="908"/>
      <c r="D73" s="909"/>
      <c r="E73" s="909"/>
      <c r="F73" s="910"/>
      <c r="G73" s="890"/>
      <c r="H73" s="891"/>
      <c r="I73" s="152"/>
      <c r="J73" s="152"/>
      <c r="K73" s="152"/>
      <c r="L73" s="152"/>
      <c r="M73" s="152"/>
      <c r="N73" s="152"/>
      <c r="O73" s="152"/>
      <c r="P73" s="153"/>
      <c r="Q73" s="153"/>
      <c r="R73" s="156">
        <f t="shared" si="49"/>
        <v>0</v>
      </c>
      <c r="S73" s="156">
        <f t="shared" si="50"/>
        <v>0</v>
      </c>
      <c r="U73" s="157">
        <f t="shared" si="56"/>
        <v>0</v>
      </c>
      <c r="W73" s="152"/>
      <c r="X73" s="152"/>
      <c r="Y73" s="152"/>
      <c r="Z73" s="152"/>
      <c r="AA73" s="152"/>
      <c r="AB73" s="152"/>
      <c r="AC73" s="347"/>
      <c r="AD73" s="152"/>
      <c r="AE73" s="152"/>
      <c r="AF73" s="152"/>
      <c r="AG73" s="152"/>
      <c r="AH73" s="152"/>
      <c r="AI73" s="152"/>
      <c r="AJ73" s="347"/>
      <c r="AK73" s="152"/>
      <c r="AL73" s="152"/>
      <c r="AM73" s="295"/>
      <c r="AN73" s="228"/>
      <c r="AO73" s="228"/>
      <c r="AP73" s="228"/>
      <c r="AQ73" s="228"/>
      <c r="AR73" s="228"/>
      <c r="AS73" s="348"/>
      <c r="AT73" s="264">
        <f t="shared" si="39"/>
        <v>0</v>
      </c>
      <c r="AU73" s="259"/>
      <c r="AV73" s="265">
        <f t="shared" si="53"/>
        <v>0</v>
      </c>
      <c r="AX73" s="265">
        <f t="shared" si="57"/>
        <v>0</v>
      </c>
      <c r="AZ73" s="492">
        <f t="shared" si="54"/>
        <v>0</v>
      </c>
      <c r="BB73" s="492">
        <f t="shared" si="55"/>
        <v>0</v>
      </c>
      <c r="BD73" s="265">
        <f t="shared" si="58"/>
        <v>0</v>
      </c>
      <c r="BE73" s="105"/>
      <c r="BF73" s="105"/>
      <c r="BG73" s="105"/>
      <c r="BH73" s="105"/>
      <c r="BI73" s="105"/>
      <c r="BJ73" s="105"/>
    </row>
    <row r="74" spans="2:62" ht="20.100000000000001" hidden="1" customHeight="1" outlineLevel="1">
      <c r="B74" s="212"/>
      <c r="C74" s="908"/>
      <c r="D74" s="909"/>
      <c r="E74" s="909"/>
      <c r="F74" s="910"/>
      <c r="G74" s="890"/>
      <c r="H74" s="891"/>
      <c r="I74" s="152"/>
      <c r="J74" s="152"/>
      <c r="K74" s="152"/>
      <c r="L74" s="152"/>
      <c r="M74" s="152"/>
      <c r="N74" s="152"/>
      <c r="O74" s="152"/>
      <c r="P74" s="153"/>
      <c r="Q74" s="153"/>
      <c r="R74" s="156">
        <f t="shared" si="49"/>
        <v>0</v>
      </c>
      <c r="S74" s="156">
        <f t="shared" si="50"/>
        <v>0</v>
      </c>
      <c r="U74" s="157">
        <f t="shared" si="56"/>
        <v>0</v>
      </c>
      <c r="W74" s="152"/>
      <c r="X74" s="152"/>
      <c r="Y74" s="152"/>
      <c r="Z74" s="152"/>
      <c r="AA74" s="152"/>
      <c r="AB74" s="152"/>
      <c r="AC74" s="347"/>
      <c r="AD74" s="152"/>
      <c r="AE74" s="152"/>
      <c r="AF74" s="152"/>
      <c r="AG74" s="152"/>
      <c r="AH74" s="152"/>
      <c r="AI74" s="152"/>
      <c r="AJ74" s="347"/>
      <c r="AK74" s="152"/>
      <c r="AL74" s="152"/>
      <c r="AM74" s="295"/>
      <c r="AN74" s="228"/>
      <c r="AO74" s="228"/>
      <c r="AP74" s="228"/>
      <c r="AQ74" s="228"/>
      <c r="AR74" s="228"/>
      <c r="AS74" s="348"/>
      <c r="AT74" s="264">
        <f t="shared" si="39"/>
        <v>0</v>
      </c>
      <c r="AU74" s="259"/>
      <c r="AV74" s="265">
        <f t="shared" si="53"/>
        <v>0</v>
      </c>
      <c r="AX74" s="265">
        <f t="shared" si="57"/>
        <v>0</v>
      </c>
      <c r="AZ74" s="492">
        <f t="shared" si="54"/>
        <v>0</v>
      </c>
      <c r="BB74" s="492">
        <f t="shared" si="55"/>
        <v>0</v>
      </c>
      <c r="BD74" s="265">
        <f t="shared" si="58"/>
        <v>0</v>
      </c>
      <c r="BE74" s="105"/>
      <c r="BF74" s="105"/>
      <c r="BG74" s="105"/>
      <c r="BH74" s="105"/>
      <c r="BI74" s="105"/>
      <c r="BJ74" s="105"/>
    </row>
    <row r="75" spans="2:62" ht="20.100000000000001" hidden="1" customHeight="1" outlineLevel="1">
      <c r="B75" s="212"/>
      <c r="C75" s="908"/>
      <c r="D75" s="909"/>
      <c r="E75" s="909"/>
      <c r="F75" s="910"/>
      <c r="G75" s="890"/>
      <c r="H75" s="891"/>
      <c r="I75" s="152"/>
      <c r="J75" s="152"/>
      <c r="K75" s="152"/>
      <c r="L75" s="152"/>
      <c r="M75" s="152"/>
      <c r="N75" s="152"/>
      <c r="O75" s="152"/>
      <c r="P75" s="153"/>
      <c r="Q75" s="153"/>
      <c r="R75" s="156">
        <f t="shared" si="49"/>
        <v>0</v>
      </c>
      <c r="S75" s="156">
        <f t="shared" si="50"/>
        <v>0</v>
      </c>
      <c r="U75" s="157">
        <f t="shared" si="56"/>
        <v>0</v>
      </c>
      <c r="W75" s="152"/>
      <c r="X75" s="152"/>
      <c r="Y75" s="152"/>
      <c r="Z75" s="152"/>
      <c r="AA75" s="152"/>
      <c r="AB75" s="152"/>
      <c r="AC75" s="347"/>
      <c r="AD75" s="152"/>
      <c r="AE75" s="152"/>
      <c r="AF75" s="152"/>
      <c r="AG75" s="152"/>
      <c r="AH75" s="152"/>
      <c r="AI75" s="152"/>
      <c r="AJ75" s="347"/>
      <c r="AK75" s="152"/>
      <c r="AL75" s="152"/>
      <c r="AM75" s="295"/>
      <c r="AN75" s="228"/>
      <c r="AO75" s="228"/>
      <c r="AP75" s="228"/>
      <c r="AQ75" s="228"/>
      <c r="AR75" s="228"/>
      <c r="AS75" s="348"/>
      <c r="AT75" s="264">
        <f t="shared" si="39"/>
        <v>0</v>
      </c>
      <c r="AU75" s="259"/>
      <c r="AV75" s="265">
        <f t="shared" si="53"/>
        <v>0</v>
      </c>
      <c r="AX75" s="265">
        <f t="shared" si="57"/>
        <v>0</v>
      </c>
      <c r="AZ75" s="492">
        <f t="shared" si="54"/>
        <v>0</v>
      </c>
      <c r="BB75" s="492">
        <f t="shared" si="55"/>
        <v>0</v>
      </c>
      <c r="BD75" s="265">
        <f t="shared" si="58"/>
        <v>0</v>
      </c>
      <c r="BE75" s="105"/>
      <c r="BF75" s="105"/>
      <c r="BG75" s="105"/>
      <c r="BH75" s="105"/>
      <c r="BI75" s="105"/>
      <c r="BJ75" s="105"/>
    </row>
    <row r="76" spans="2:62" ht="20.100000000000001" hidden="1" customHeight="1" outlineLevel="1">
      <c r="B76" s="212"/>
      <c r="C76" s="908"/>
      <c r="D76" s="909"/>
      <c r="E76" s="909"/>
      <c r="F76" s="910"/>
      <c r="G76" s="890"/>
      <c r="H76" s="891"/>
      <c r="I76" s="152"/>
      <c r="J76" s="152"/>
      <c r="K76" s="152"/>
      <c r="L76" s="152"/>
      <c r="M76" s="152"/>
      <c r="N76" s="152"/>
      <c r="O76" s="152"/>
      <c r="P76" s="153"/>
      <c r="Q76" s="153"/>
      <c r="R76" s="156">
        <f t="shared" si="49"/>
        <v>0</v>
      </c>
      <c r="S76" s="156">
        <f t="shared" si="50"/>
        <v>0</v>
      </c>
      <c r="U76" s="157">
        <f t="shared" si="56"/>
        <v>0</v>
      </c>
      <c r="W76" s="152"/>
      <c r="X76" s="152"/>
      <c r="Y76" s="152"/>
      <c r="Z76" s="152"/>
      <c r="AA76" s="152"/>
      <c r="AB76" s="152"/>
      <c r="AC76" s="347"/>
      <c r="AD76" s="152"/>
      <c r="AE76" s="152"/>
      <c r="AF76" s="152"/>
      <c r="AG76" s="152"/>
      <c r="AH76" s="152"/>
      <c r="AI76" s="152"/>
      <c r="AJ76" s="347"/>
      <c r="AK76" s="152"/>
      <c r="AL76" s="152"/>
      <c r="AM76" s="295"/>
      <c r="AN76" s="228"/>
      <c r="AO76" s="228"/>
      <c r="AP76" s="228"/>
      <c r="AQ76" s="228"/>
      <c r="AR76" s="228"/>
      <c r="AS76" s="348"/>
      <c r="AT76" s="264">
        <f t="shared" si="39"/>
        <v>0</v>
      </c>
      <c r="AU76" s="259"/>
      <c r="AV76" s="265">
        <f t="shared" si="53"/>
        <v>0</v>
      </c>
      <c r="AX76" s="265">
        <f t="shared" si="57"/>
        <v>0</v>
      </c>
      <c r="AZ76" s="492">
        <f t="shared" si="54"/>
        <v>0</v>
      </c>
      <c r="BB76" s="492">
        <f t="shared" si="55"/>
        <v>0</v>
      </c>
      <c r="BD76" s="265">
        <f t="shared" si="58"/>
        <v>0</v>
      </c>
      <c r="BE76" s="105"/>
      <c r="BF76" s="105"/>
      <c r="BG76" s="105"/>
      <c r="BH76" s="105"/>
      <c r="BI76" s="105"/>
      <c r="BJ76" s="105"/>
    </row>
    <row r="77" spans="2:62" ht="20.100000000000001" hidden="1" customHeight="1" outlineLevel="1">
      <c r="B77" s="212"/>
      <c r="C77" s="908"/>
      <c r="D77" s="909"/>
      <c r="E77" s="909"/>
      <c r="F77" s="910"/>
      <c r="G77" s="890"/>
      <c r="H77" s="891"/>
      <c r="I77" s="152"/>
      <c r="J77" s="152"/>
      <c r="K77" s="152"/>
      <c r="L77" s="152"/>
      <c r="M77" s="152"/>
      <c r="N77" s="152"/>
      <c r="O77" s="152"/>
      <c r="P77" s="153"/>
      <c r="Q77" s="153"/>
      <c r="R77" s="156">
        <f t="shared" si="49"/>
        <v>0</v>
      </c>
      <c r="S77" s="156">
        <f t="shared" si="50"/>
        <v>0</v>
      </c>
      <c r="U77" s="157">
        <f t="shared" si="56"/>
        <v>0</v>
      </c>
      <c r="W77" s="152"/>
      <c r="X77" s="152"/>
      <c r="Y77" s="152"/>
      <c r="Z77" s="152"/>
      <c r="AA77" s="152"/>
      <c r="AB77" s="152"/>
      <c r="AC77" s="347"/>
      <c r="AD77" s="152"/>
      <c r="AE77" s="152"/>
      <c r="AF77" s="152"/>
      <c r="AG77" s="152"/>
      <c r="AH77" s="152"/>
      <c r="AI77" s="152"/>
      <c r="AJ77" s="347"/>
      <c r="AK77" s="152"/>
      <c r="AL77" s="152"/>
      <c r="AM77" s="295"/>
      <c r="AN77" s="228"/>
      <c r="AO77" s="228"/>
      <c r="AP77" s="228"/>
      <c r="AQ77" s="228"/>
      <c r="AR77" s="228"/>
      <c r="AS77" s="348"/>
      <c r="AT77" s="264">
        <f t="shared" si="39"/>
        <v>0</v>
      </c>
      <c r="AU77" s="259"/>
      <c r="AV77" s="265">
        <f t="shared" si="53"/>
        <v>0</v>
      </c>
      <c r="AX77" s="265">
        <f t="shared" si="57"/>
        <v>0</v>
      </c>
      <c r="AZ77" s="492">
        <f t="shared" si="54"/>
        <v>0</v>
      </c>
      <c r="BB77" s="492">
        <f t="shared" si="55"/>
        <v>0</v>
      </c>
      <c r="BD77" s="265">
        <f t="shared" si="58"/>
        <v>0</v>
      </c>
      <c r="BE77" s="105"/>
      <c r="BF77" s="105"/>
      <c r="BG77" s="105"/>
      <c r="BH77" s="105"/>
      <c r="BI77" s="105"/>
      <c r="BJ77" s="105"/>
    </row>
    <row r="78" spans="2:62" ht="20.100000000000001" hidden="1" customHeight="1" outlineLevel="1">
      <c r="B78" s="212"/>
      <c r="C78" s="908"/>
      <c r="D78" s="909"/>
      <c r="E78" s="909"/>
      <c r="F78" s="910"/>
      <c r="G78" s="890"/>
      <c r="H78" s="891"/>
      <c r="I78" s="152"/>
      <c r="J78" s="152"/>
      <c r="K78" s="152"/>
      <c r="L78" s="152"/>
      <c r="M78" s="152"/>
      <c r="N78" s="152"/>
      <c r="O78" s="152"/>
      <c r="P78" s="153"/>
      <c r="Q78" s="153"/>
      <c r="R78" s="156">
        <f t="shared" si="49"/>
        <v>0</v>
      </c>
      <c r="S78" s="156">
        <f t="shared" si="50"/>
        <v>0</v>
      </c>
      <c r="U78" s="157">
        <f t="shared" si="56"/>
        <v>0</v>
      </c>
      <c r="W78" s="152"/>
      <c r="X78" s="152"/>
      <c r="Y78" s="152"/>
      <c r="Z78" s="152"/>
      <c r="AA78" s="152"/>
      <c r="AB78" s="152"/>
      <c r="AC78" s="347"/>
      <c r="AD78" s="152"/>
      <c r="AE78" s="152"/>
      <c r="AF78" s="152"/>
      <c r="AG78" s="152"/>
      <c r="AH78" s="152"/>
      <c r="AI78" s="152"/>
      <c r="AJ78" s="347"/>
      <c r="AK78" s="152"/>
      <c r="AL78" s="152"/>
      <c r="AM78" s="295"/>
      <c r="AN78" s="228"/>
      <c r="AO78" s="228"/>
      <c r="AP78" s="228"/>
      <c r="AQ78" s="228"/>
      <c r="AR78" s="228"/>
      <c r="AS78" s="348"/>
      <c r="AT78" s="264">
        <f t="shared" si="39"/>
        <v>0</v>
      </c>
      <c r="AU78" s="259"/>
      <c r="AV78" s="265">
        <f t="shared" si="53"/>
        <v>0</v>
      </c>
      <c r="AX78" s="265">
        <f t="shared" si="57"/>
        <v>0</v>
      </c>
      <c r="AZ78" s="492">
        <f t="shared" si="54"/>
        <v>0</v>
      </c>
      <c r="BB78" s="492">
        <f t="shared" si="55"/>
        <v>0</v>
      </c>
      <c r="BD78" s="265">
        <f t="shared" si="58"/>
        <v>0</v>
      </c>
      <c r="BE78" s="105"/>
      <c r="BF78" s="105"/>
      <c r="BG78" s="105"/>
      <c r="BH78" s="105"/>
      <c r="BI78" s="105"/>
      <c r="BJ78" s="105"/>
    </row>
    <row r="79" spans="2:62" ht="9.9499999999999993" hidden="1" customHeight="1" outlineLevel="1">
      <c r="B79" s="101"/>
      <c r="C79" s="208"/>
      <c r="D79" s="208"/>
      <c r="E79" s="208"/>
      <c r="F79" s="208"/>
      <c r="G79" s="237"/>
      <c r="H79" s="207"/>
      <c r="I79" s="257"/>
      <c r="J79" s="257"/>
      <c r="K79" s="257"/>
      <c r="L79" s="257"/>
      <c r="M79" s="257"/>
      <c r="N79" s="257"/>
      <c r="O79" s="257"/>
      <c r="P79" s="256"/>
      <c r="Q79" s="102"/>
      <c r="R79" s="102"/>
      <c r="S79" s="102"/>
      <c r="U79" s="98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Z79" s="493"/>
      <c r="BE79" s="105"/>
      <c r="BF79" s="105"/>
      <c r="BG79" s="105"/>
      <c r="BH79" s="105"/>
      <c r="BI79" s="105"/>
      <c r="BJ79" s="105"/>
    </row>
    <row r="80" spans="2:62" ht="20.100000000000001" customHeight="1" collapsed="1">
      <c r="B80" s="179">
        <f>B63+1</f>
        <v>5</v>
      </c>
      <c r="C80" s="916"/>
      <c r="D80" s="917"/>
      <c r="E80" s="917"/>
      <c r="F80" s="918"/>
      <c r="G80" s="429"/>
      <c r="H80" s="206">
        <v>1</v>
      </c>
      <c r="I80" s="642">
        <f t="shared" ref="I80" si="59">$H80*SUM(I81:I95)</f>
        <v>0</v>
      </c>
      <c r="J80" s="643">
        <f t="shared" ref="J80:O80" si="60">$H80*SUM(J81:J95)</f>
        <v>0</v>
      </c>
      <c r="K80" s="644">
        <f t="shared" si="60"/>
        <v>0</v>
      </c>
      <c r="L80" s="645">
        <f t="shared" si="60"/>
        <v>0</v>
      </c>
      <c r="M80" s="645">
        <f t="shared" si="60"/>
        <v>0</v>
      </c>
      <c r="N80" s="644">
        <f t="shared" si="60"/>
        <v>0</v>
      </c>
      <c r="O80" s="642">
        <f t="shared" si="60"/>
        <v>0</v>
      </c>
      <c r="P80" s="209">
        <f t="shared" ref="P80:Q80" si="61">$H80*SUM(P81:P95)</f>
        <v>0</v>
      </c>
      <c r="Q80" s="210">
        <f t="shared" si="61"/>
        <v>0</v>
      </c>
      <c r="R80" s="136">
        <f t="shared" ref="R80:R95" si="62">P80*(1+Gewinn)*(1+SicherheitAngebot)</f>
        <v>0</v>
      </c>
      <c r="S80" s="137">
        <f t="shared" ref="S80:S95" si="63">Q80*(1+MGKZ)*(1+Gewinn)*(1+SicherheitAngebot)</f>
        <v>0</v>
      </c>
      <c r="U80" s="10">
        <f>I80*$I$7+J80*$J$7+K80*$K$7+L80*$L$7+M80*$M$7+N80*$N$7+O80*$O$7+R80+S80</f>
        <v>0</v>
      </c>
      <c r="W80" s="646">
        <f t="shared" ref="W80:AB80" si="64">$H80*SUM(W81:W95)</f>
        <v>0</v>
      </c>
      <c r="X80" s="647">
        <f t="shared" si="64"/>
        <v>0</v>
      </c>
      <c r="Y80" s="648">
        <f t="shared" si="64"/>
        <v>0</v>
      </c>
      <c r="Z80" s="649">
        <f t="shared" si="64"/>
        <v>0</v>
      </c>
      <c r="AA80" s="648">
        <f t="shared" si="64"/>
        <v>0</v>
      </c>
      <c r="AB80" s="646">
        <f t="shared" si="64"/>
        <v>0</v>
      </c>
      <c r="AC80" s="258"/>
      <c r="AD80" s="646">
        <f t="shared" ref="AD80:AM80" si="65">$H80*SUM(AD81:AD95)</f>
        <v>0</v>
      </c>
      <c r="AE80" s="647">
        <f t="shared" si="65"/>
        <v>0</v>
      </c>
      <c r="AF80" s="648">
        <f t="shared" si="65"/>
        <v>0</v>
      </c>
      <c r="AG80" s="649">
        <f t="shared" si="65"/>
        <v>0</v>
      </c>
      <c r="AH80" s="648">
        <f t="shared" si="65"/>
        <v>0</v>
      </c>
      <c r="AI80" s="646">
        <f t="shared" si="65"/>
        <v>0</v>
      </c>
      <c r="AJ80" s="258"/>
      <c r="AK80" s="653">
        <f t="shared" si="65"/>
        <v>0</v>
      </c>
      <c r="AL80" s="653">
        <f t="shared" si="65"/>
        <v>0</v>
      </c>
      <c r="AM80" s="653">
        <f t="shared" si="65"/>
        <v>0</v>
      </c>
      <c r="AN80" s="227">
        <f>$H80*SUM(AN81:AN95)*(1+Gewinn)*(1+SicherheitAngebot)</f>
        <v>0</v>
      </c>
      <c r="AO80" s="227">
        <f>$H80*SUM(AO81:AO95)*(1+Gewinn)*(1+SicherheitAngebot)</f>
        <v>0</v>
      </c>
      <c r="AP80" s="227">
        <f>$H80*SUM(AP81:AP95)*(1+Gewinn)*(1+SicherheitAngebot)</f>
        <v>0</v>
      </c>
      <c r="AQ80" s="227">
        <f>$H80*SUM(AQ81:AQ95)*(1+Gewinn)*(1+SicherheitAngebot)</f>
        <v>0</v>
      </c>
      <c r="AR80" s="227">
        <f>$H80*SUM(AR81:AR95)*(1+Gewinn)*(1+SicherheitAngebot)</f>
        <v>0</v>
      </c>
      <c r="AS80" s="262"/>
      <c r="AT80" s="263">
        <f t="shared" si="39"/>
        <v>0</v>
      </c>
      <c r="AU80" s="259"/>
      <c r="AV80" s="491">
        <f>AK80*$AK$7+AL80*$AL$7+AM80*$AM$7+SUM(AN80:AR80)+AT80/Zuschläge_IBN+AT80</f>
        <v>0</v>
      </c>
      <c r="AX80" s="685">
        <f>U80+AV80</f>
        <v>0</v>
      </c>
      <c r="AZ80" s="490">
        <f>IF(H80&gt;0,U80/(1+SicherheitAngebot)*(1+Sicherheit),0)</f>
        <v>0</v>
      </c>
      <c r="BB80" s="490">
        <f>IF(H80&gt;0,AV80/(1+SicherheitAngebot)*(1+Sicherheit),0)</f>
        <v>0</v>
      </c>
      <c r="BD80" s="490">
        <f>AZ80+BB80</f>
        <v>0</v>
      </c>
      <c r="BE80" s="105"/>
      <c r="BF80" s="105"/>
      <c r="BG80" s="105"/>
      <c r="BH80" s="105"/>
      <c r="BI80" s="105"/>
      <c r="BJ80" s="105"/>
    </row>
    <row r="81" spans="2:62" ht="20.100000000000001" hidden="1" customHeight="1" outlineLevel="1">
      <c r="B81" s="99"/>
      <c r="C81" s="908"/>
      <c r="D81" s="909"/>
      <c r="E81" s="909"/>
      <c r="F81" s="910"/>
      <c r="G81" s="890"/>
      <c r="H81" s="901"/>
      <c r="I81" s="152"/>
      <c r="J81" s="152"/>
      <c r="K81" s="152"/>
      <c r="L81" s="152"/>
      <c r="M81" s="152"/>
      <c r="N81" s="152"/>
      <c r="O81" s="152"/>
      <c r="P81" s="153"/>
      <c r="Q81" s="153"/>
      <c r="R81" s="156">
        <f t="shared" si="62"/>
        <v>0</v>
      </c>
      <c r="S81" s="156">
        <f t="shared" si="63"/>
        <v>0</v>
      </c>
      <c r="U81" s="157">
        <f>I81*$I$7+J81*$J$7+K81*$K$7+L81*$L$7+M81*$M$7+N81*$N$7+O81*$O$7+R81+S81</f>
        <v>0</v>
      </c>
      <c r="W81" s="152"/>
      <c r="X81" s="152"/>
      <c r="Y81" s="152"/>
      <c r="Z81" s="152"/>
      <c r="AA81" s="152"/>
      <c r="AB81" s="152"/>
      <c r="AC81" s="347"/>
      <c r="AD81" s="152"/>
      <c r="AE81" s="152"/>
      <c r="AF81" s="152"/>
      <c r="AG81" s="152"/>
      <c r="AH81" s="152"/>
      <c r="AI81" s="152"/>
      <c r="AJ81" s="347"/>
      <c r="AK81" s="152"/>
      <c r="AL81" s="152"/>
      <c r="AM81" s="295"/>
      <c r="AN81" s="228"/>
      <c r="AO81" s="228"/>
      <c r="AP81" s="228"/>
      <c r="AQ81" s="228"/>
      <c r="AR81" s="228"/>
      <c r="AS81" s="348"/>
      <c r="AT81" s="264">
        <f t="shared" si="39"/>
        <v>0</v>
      </c>
      <c r="AU81" s="259"/>
      <c r="AV81" s="265">
        <f t="shared" ref="AV81:AV95" si="66">AK81*$AK$7+AL81*$AL$7+AM81*$AM$7+SUM(AN81:AR81)*(1+Gewinn)*(1+SicherheitAngebot)+AT81/Zuschläge_IBN+AT81</f>
        <v>0</v>
      </c>
      <c r="AX81" s="265">
        <f>U81+AV81</f>
        <v>0</v>
      </c>
      <c r="AZ81" s="492">
        <f t="shared" ref="AZ81:AZ95" si="67">U81/(1+SicherheitAngebot)*(1+Sicherheit)</f>
        <v>0</v>
      </c>
      <c r="BB81" s="492">
        <f t="shared" ref="BB81:BB95" si="68">AV81/(1+SicherheitAngebot)*(1+Sicherheit)</f>
        <v>0</v>
      </c>
      <c r="BD81" s="265">
        <f>AZ81+BB81</f>
        <v>0</v>
      </c>
      <c r="BE81" s="105"/>
      <c r="BF81" s="105"/>
      <c r="BG81" s="105"/>
      <c r="BH81" s="105"/>
      <c r="BI81" s="105"/>
      <c r="BJ81" s="105"/>
    </row>
    <row r="82" spans="2:62" ht="20.100000000000001" hidden="1" customHeight="1" outlineLevel="1">
      <c r="B82" s="100"/>
      <c r="C82" s="908"/>
      <c r="D82" s="909"/>
      <c r="E82" s="909"/>
      <c r="F82" s="910"/>
      <c r="G82" s="890"/>
      <c r="H82" s="891"/>
      <c r="I82" s="152"/>
      <c r="J82" s="152"/>
      <c r="K82" s="152"/>
      <c r="L82" s="152"/>
      <c r="M82" s="152"/>
      <c r="N82" s="152"/>
      <c r="O82" s="152"/>
      <c r="P82" s="153"/>
      <c r="Q82" s="153"/>
      <c r="R82" s="156">
        <f t="shared" si="62"/>
        <v>0</v>
      </c>
      <c r="S82" s="156">
        <f t="shared" si="63"/>
        <v>0</v>
      </c>
      <c r="U82" s="157">
        <f t="shared" ref="U82:U95" si="69">I82*$I$7+J82*$J$7+K82*$K$7+L82*$L$7+M82*$M$7+N82*$N$7+O82*$O$7+R82+S82</f>
        <v>0</v>
      </c>
      <c r="W82" s="152"/>
      <c r="X82" s="152"/>
      <c r="Y82" s="152"/>
      <c r="Z82" s="152"/>
      <c r="AA82" s="152"/>
      <c r="AB82" s="152"/>
      <c r="AC82" s="347"/>
      <c r="AD82" s="152"/>
      <c r="AE82" s="152"/>
      <c r="AF82" s="152"/>
      <c r="AG82" s="152"/>
      <c r="AH82" s="152"/>
      <c r="AI82" s="152"/>
      <c r="AJ82" s="347"/>
      <c r="AK82" s="152"/>
      <c r="AL82" s="152"/>
      <c r="AM82" s="295"/>
      <c r="AN82" s="228"/>
      <c r="AO82" s="228"/>
      <c r="AP82" s="228"/>
      <c r="AQ82" s="228"/>
      <c r="AR82" s="228"/>
      <c r="AS82" s="348"/>
      <c r="AT82" s="264">
        <f t="shared" si="39"/>
        <v>0</v>
      </c>
      <c r="AU82" s="259"/>
      <c r="AV82" s="265">
        <f t="shared" si="66"/>
        <v>0</v>
      </c>
      <c r="AX82" s="265">
        <f t="shared" ref="AX82:AX95" si="70">U82+AV82</f>
        <v>0</v>
      </c>
      <c r="AZ82" s="492">
        <f t="shared" si="67"/>
        <v>0</v>
      </c>
      <c r="BB82" s="492">
        <f t="shared" si="68"/>
        <v>0</v>
      </c>
      <c r="BD82" s="265">
        <f t="shared" ref="BD82:BD95" si="71">AZ82+BB82</f>
        <v>0</v>
      </c>
      <c r="BE82" s="105"/>
      <c r="BF82" s="105"/>
      <c r="BG82" s="105"/>
      <c r="BH82" s="105"/>
      <c r="BI82" s="105"/>
      <c r="BJ82" s="105"/>
    </row>
    <row r="83" spans="2:62" ht="20.100000000000001" hidden="1" customHeight="1" outlineLevel="1">
      <c r="B83" s="100"/>
      <c r="C83" s="908"/>
      <c r="D83" s="909"/>
      <c r="E83" s="909"/>
      <c r="F83" s="910"/>
      <c r="G83" s="890"/>
      <c r="H83" s="891"/>
      <c r="I83" s="152"/>
      <c r="J83" s="152"/>
      <c r="K83" s="152"/>
      <c r="L83" s="152"/>
      <c r="M83" s="152"/>
      <c r="N83" s="152"/>
      <c r="O83" s="152"/>
      <c r="P83" s="153"/>
      <c r="Q83" s="153"/>
      <c r="R83" s="156">
        <f t="shared" si="62"/>
        <v>0</v>
      </c>
      <c r="S83" s="156">
        <f t="shared" si="63"/>
        <v>0</v>
      </c>
      <c r="U83" s="157">
        <f t="shared" si="69"/>
        <v>0</v>
      </c>
      <c r="W83" s="152"/>
      <c r="X83" s="152"/>
      <c r="Y83" s="152"/>
      <c r="Z83" s="152"/>
      <c r="AA83" s="152"/>
      <c r="AB83" s="152"/>
      <c r="AC83" s="347"/>
      <c r="AD83" s="152"/>
      <c r="AE83" s="152"/>
      <c r="AF83" s="152"/>
      <c r="AG83" s="152"/>
      <c r="AH83" s="152"/>
      <c r="AI83" s="152"/>
      <c r="AJ83" s="347"/>
      <c r="AK83" s="152"/>
      <c r="AL83" s="152"/>
      <c r="AM83" s="295"/>
      <c r="AN83" s="228"/>
      <c r="AO83" s="228"/>
      <c r="AP83" s="228"/>
      <c r="AQ83" s="228"/>
      <c r="AR83" s="228"/>
      <c r="AS83" s="348"/>
      <c r="AT83" s="264">
        <f t="shared" si="39"/>
        <v>0</v>
      </c>
      <c r="AU83" s="259"/>
      <c r="AV83" s="265">
        <f t="shared" si="66"/>
        <v>0</v>
      </c>
      <c r="AX83" s="265">
        <f t="shared" si="70"/>
        <v>0</v>
      </c>
      <c r="AZ83" s="492">
        <f t="shared" si="67"/>
        <v>0</v>
      </c>
      <c r="BB83" s="492">
        <f t="shared" si="68"/>
        <v>0</v>
      </c>
      <c r="BD83" s="265">
        <f t="shared" si="71"/>
        <v>0</v>
      </c>
      <c r="BE83" s="105"/>
      <c r="BF83" s="105"/>
      <c r="BG83" s="105"/>
      <c r="BH83" s="105"/>
      <c r="BI83" s="105"/>
      <c r="BJ83" s="105"/>
    </row>
    <row r="84" spans="2:62" ht="20.100000000000001" hidden="1" customHeight="1" outlineLevel="1">
      <c r="B84" s="100"/>
      <c r="C84" s="908"/>
      <c r="D84" s="909"/>
      <c r="E84" s="909"/>
      <c r="F84" s="910"/>
      <c r="G84" s="890"/>
      <c r="H84" s="891"/>
      <c r="I84" s="152"/>
      <c r="J84" s="152"/>
      <c r="K84" s="152"/>
      <c r="L84" s="152"/>
      <c r="M84" s="152"/>
      <c r="N84" s="152"/>
      <c r="O84" s="152"/>
      <c r="P84" s="153"/>
      <c r="Q84" s="153"/>
      <c r="R84" s="156">
        <f t="shared" si="62"/>
        <v>0</v>
      </c>
      <c r="S84" s="156">
        <f t="shared" si="63"/>
        <v>0</v>
      </c>
      <c r="U84" s="157">
        <f t="shared" si="69"/>
        <v>0</v>
      </c>
      <c r="W84" s="152"/>
      <c r="X84" s="152"/>
      <c r="Y84" s="152"/>
      <c r="Z84" s="152"/>
      <c r="AA84" s="152"/>
      <c r="AB84" s="152"/>
      <c r="AC84" s="347"/>
      <c r="AD84" s="152"/>
      <c r="AE84" s="152"/>
      <c r="AF84" s="152"/>
      <c r="AG84" s="152"/>
      <c r="AH84" s="152"/>
      <c r="AI84" s="152"/>
      <c r="AJ84" s="347"/>
      <c r="AK84" s="152"/>
      <c r="AL84" s="152"/>
      <c r="AM84" s="295"/>
      <c r="AN84" s="228"/>
      <c r="AO84" s="228"/>
      <c r="AP84" s="228"/>
      <c r="AQ84" s="228"/>
      <c r="AR84" s="228"/>
      <c r="AS84" s="348"/>
      <c r="AT84" s="264">
        <f t="shared" si="39"/>
        <v>0</v>
      </c>
      <c r="AU84" s="259"/>
      <c r="AV84" s="265">
        <f t="shared" si="66"/>
        <v>0</v>
      </c>
      <c r="AX84" s="265">
        <f t="shared" si="70"/>
        <v>0</v>
      </c>
      <c r="AZ84" s="492">
        <f t="shared" si="67"/>
        <v>0</v>
      </c>
      <c r="BB84" s="492">
        <f t="shared" si="68"/>
        <v>0</v>
      </c>
      <c r="BD84" s="265">
        <f t="shared" si="71"/>
        <v>0</v>
      </c>
      <c r="BE84" s="105"/>
      <c r="BF84" s="105"/>
      <c r="BG84" s="105"/>
      <c r="BH84" s="105"/>
      <c r="BI84" s="105"/>
      <c r="BJ84" s="105"/>
    </row>
    <row r="85" spans="2:62" ht="20.100000000000001" hidden="1" customHeight="1" outlineLevel="1">
      <c r="B85" s="100"/>
      <c r="C85" s="908"/>
      <c r="D85" s="909"/>
      <c r="E85" s="909"/>
      <c r="F85" s="910"/>
      <c r="G85" s="890"/>
      <c r="H85" s="891"/>
      <c r="I85" s="152"/>
      <c r="J85" s="152"/>
      <c r="K85" s="152"/>
      <c r="L85" s="152"/>
      <c r="M85" s="152"/>
      <c r="N85" s="152"/>
      <c r="O85" s="152"/>
      <c r="P85" s="153"/>
      <c r="Q85" s="153"/>
      <c r="R85" s="156">
        <f t="shared" si="62"/>
        <v>0</v>
      </c>
      <c r="S85" s="156">
        <f t="shared" si="63"/>
        <v>0</v>
      </c>
      <c r="U85" s="157">
        <f t="shared" si="69"/>
        <v>0</v>
      </c>
      <c r="W85" s="152"/>
      <c r="X85" s="152"/>
      <c r="Y85" s="152"/>
      <c r="Z85" s="152"/>
      <c r="AA85" s="152"/>
      <c r="AB85" s="152"/>
      <c r="AC85" s="347"/>
      <c r="AD85" s="152"/>
      <c r="AE85" s="152"/>
      <c r="AF85" s="152"/>
      <c r="AG85" s="152"/>
      <c r="AH85" s="152"/>
      <c r="AI85" s="152"/>
      <c r="AJ85" s="347"/>
      <c r="AK85" s="152"/>
      <c r="AL85" s="152"/>
      <c r="AM85" s="295"/>
      <c r="AN85" s="228"/>
      <c r="AO85" s="228"/>
      <c r="AP85" s="228"/>
      <c r="AQ85" s="228"/>
      <c r="AR85" s="228"/>
      <c r="AS85" s="348"/>
      <c r="AT85" s="264">
        <f t="shared" si="39"/>
        <v>0</v>
      </c>
      <c r="AU85" s="259"/>
      <c r="AV85" s="265">
        <f t="shared" si="66"/>
        <v>0</v>
      </c>
      <c r="AX85" s="265">
        <f t="shared" si="70"/>
        <v>0</v>
      </c>
      <c r="AZ85" s="492">
        <f t="shared" si="67"/>
        <v>0</v>
      </c>
      <c r="BB85" s="492">
        <f t="shared" si="68"/>
        <v>0</v>
      </c>
      <c r="BD85" s="265">
        <f t="shared" si="71"/>
        <v>0</v>
      </c>
      <c r="BE85" s="105"/>
      <c r="BF85" s="105"/>
      <c r="BG85" s="105"/>
      <c r="BH85" s="105"/>
      <c r="BI85" s="105"/>
      <c r="BJ85" s="105"/>
    </row>
    <row r="86" spans="2:62" ht="20.100000000000001" hidden="1" customHeight="1" outlineLevel="1">
      <c r="B86" s="100"/>
      <c r="C86" s="908"/>
      <c r="D86" s="909"/>
      <c r="E86" s="909"/>
      <c r="F86" s="910"/>
      <c r="G86" s="890"/>
      <c r="H86" s="891"/>
      <c r="I86" s="152"/>
      <c r="J86" s="152"/>
      <c r="K86" s="152"/>
      <c r="L86" s="152"/>
      <c r="M86" s="152"/>
      <c r="N86" s="152"/>
      <c r="O86" s="152"/>
      <c r="P86" s="153"/>
      <c r="Q86" s="153"/>
      <c r="R86" s="156">
        <f t="shared" si="62"/>
        <v>0</v>
      </c>
      <c r="S86" s="156">
        <f t="shared" si="63"/>
        <v>0</v>
      </c>
      <c r="U86" s="157">
        <f t="shared" si="69"/>
        <v>0</v>
      </c>
      <c r="W86" s="152"/>
      <c r="X86" s="152"/>
      <c r="Y86" s="152"/>
      <c r="Z86" s="152"/>
      <c r="AA86" s="152"/>
      <c r="AB86" s="152"/>
      <c r="AC86" s="347"/>
      <c r="AD86" s="152"/>
      <c r="AE86" s="152"/>
      <c r="AF86" s="152"/>
      <c r="AG86" s="152"/>
      <c r="AH86" s="152"/>
      <c r="AI86" s="152"/>
      <c r="AJ86" s="347"/>
      <c r="AK86" s="152"/>
      <c r="AL86" s="152"/>
      <c r="AM86" s="295"/>
      <c r="AN86" s="228"/>
      <c r="AO86" s="228"/>
      <c r="AP86" s="228"/>
      <c r="AQ86" s="228"/>
      <c r="AR86" s="228"/>
      <c r="AS86" s="348"/>
      <c r="AT86" s="264">
        <f t="shared" si="39"/>
        <v>0</v>
      </c>
      <c r="AU86" s="259"/>
      <c r="AV86" s="265">
        <f t="shared" si="66"/>
        <v>0</v>
      </c>
      <c r="AX86" s="265">
        <f t="shared" si="70"/>
        <v>0</v>
      </c>
      <c r="AZ86" s="492">
        <f t="shared" si="67"/>
        <v>0</v>
      </c>
      <c r="BB86" s="492">
        <f t="shared" si="68"/>
        <v>0</v>
      </c>
      <c r="BD86" s="265">
        <f t="shared" si="71"/>
        <v>0</v>
      </c>
      <c r="BE86" s="105"/>
      <c r="BF86" s="105"/>
      <c r="BG86" s="105"/>
      <c r="BH86" s="105"/>
      <c r="BI86" s="105"/>
      <c r="BJ86" s="105"/>
    </row>
    <row r="87" spans="2:62" ht="20.100000000000001" hidden="1" customHeight="1" outlineLevel="1">
      <c r="B87" s="100"/>
      <c r="C87" s="908"/>
      <c r="D87" s="909"/>
      <c r="E87" s="909"/>
      <c r="F87" s="910"/>
      <c r="G87" s="890"/>
      <c r="H87" s="891"/>
      <c r="I87" s="152"/>
      <c r="J87" s="152"/>
      <c r="K87" s="152"/>
      <c r="L87" s="152"/>
      <c r="M87" s="152"/>
      <c r="N87" s="152"/>
      <c r="O87" s="152"/>
      <c r="P87" s="153"/>
      <c r="Q87" s="153"/>
      <c r="R87" s="156">
        <f t="shared" si="62"/>
        <v>0</v>
      </c>
      <c r="S87" s="156">
        <f t="shared" si="63"/>
        <v>0</v>
      </c>
      <c r="U87" s="157">
        <f t="shared" si="69"/>
        <v>0</v>
      </c>
      <c r="W87" s="152"/>
      <c r="X87" s="152"/>
      <c r="Y87" s="152"/>
      <c r="Z87" s="152"/>
      <c r="AA87" s="152"/>
      <c r="AB87" s="152"/>
      <c r="AC87" s="347"/>
      <c r="AD87" s="152"/>
      <c r="AE87" s="152"/>
      <c r="AF87" s="152"/>
      <c r="AG87" s="152"/>
      <c r="AH87" s="152"/>
      <c r="AI87" s="152"/>
      <c r="AJ87" s="347"/>
      <c r="AK87" s="152"/>
      <c r="AL87" s="152"/>
      <c r="AM87" s="295"/>
      <c r="AN87" s="228"/>
      <c r="AO87" s="228"/>
      <c r="AP87" s="228"/>
      <c r="AQ87" s="228"/>
      <c r="AR87" s="228"/>
      <c r="AS87" s="348"/>
      <c r="AT87" s="264">
        <f t="shared" si="39"/>
        <v>0</v>
      </c>
      <c r="AU87" s="259"/>
      <c r="AV87" s="265">
        <f t="shared" si="66"/>
        <v>0</v>
      </c>
      <c r="AX87" s="265">
        <f t="shared" si="70"/>
        <v>0</v>
      </c>
      <c r="AZ87" s="492">
        <f t="shared" si="67"/>
        <v>0</v>
      </c>
      <c r="BB87" s="492">
        <f t="shared" si="68"/>
        <v>0</v>
      </c>
      <c r="BD87" s="265">
        <f t="shared" si="71"/>
        <v>0</v>
      </c>
      <c r="BE87" s="105"/>
      <c r="BF87" s="105"/>
      <c r="BG87" s="105"/>
      <c r="BH87" s="105"/>
      <c r="BI87" s="105"/>
      <c r="BJ87" s="105"/>
    </row>
    <row r="88" spans="2:62" ht="20.100000000000001" hidden="1" customHeight="1" outlineLevel="1">
      <c r="B88" s="100"/>
      <c r="C88" s="908"/>
      <c r="D88" s="909"/>
      <c r="E88" s="909"/>
      <c r="F88" s="910"/>
      <c r="G88" s="890"/>
      <c r="H88" s="891"/>
      <c r="I88" s="152"/>
      <c r="J88" s="152"/>
      <c r="K88" s="152"/>
      <c r="L88" s="152"/>
      <c r="M88" s="152"/>
      <c r="N88" s="152"/>
      <c r="O88" s="152"/>
      <c r="P88" s="153"/>
      <c r="Q88" s="153"/>
      <c r="R88" s="156">
        <f t="shared" si="62"/>
        <v>0</v>
      </c>
      <c r="S88" s="156">
        <f t="shared" si="63"/>
        <v>0</v>
      </c>
      <c r="U88" s="157">
        <f t="shared" si="69"/>
        <v>0</v>
      </c>
      <c r="W88" s="152"/>
      <c r="X88" s="152"/>
      <c r="Y88" s="152"/>
      <c r="Z88" s="152"/>
      <c r="AA88" s="152"/>
      <c r="AB88" s="152"/>
      <c r="AC88" s="347"/>
      <c r="AD88" s="152"/>
      <c r="AE88" s="152"/>
      <c r="AF88" s="152"/>
      <c r="AG88" s="152"/>
      <c r="AH88" s="152"/>
      <c r="AI88" s="152"/>
      <c r="AJ88" s="347"/>
      <c r="AK88" s="152"/>
      <c r="AL88" s="152"/>
      <c r="AM88" s="295"/>
      <c r="AN88" s="228"/>
      <c r="AO88" s="228"/>
      <c r="AP88" s="228"/>
      <c r="AQ88" s="228"/>
      <c r="AR88" s="228"/>
      <c r="AS88" s="348"/>
      <c r="AT88" s="264">
        <f t="shared" si="39"/>
        <v>0</v>
      </c>
      <c r="AU88" s="259"/>
      <c r="AV88" s="265">
        <f t="shared" si="66"/>
        <v>0</v>
      </c>
      <c r="AX88" s="265">
        <f t="shared" si="70"/>
        <v>0</v>
      </c>
      <c r="AZ88" s="492">
        <f t="shared" si="67"/>
        <v>0</v>
      </c>
      <c r="BB88" s="492">
        <f t="shared" si="68"/>
        <v>0</v>
      </c>
      <c r="BD88" s="265">
        <f t="shared" si="71"/>
        <v>0</v>
      </c>
      <c r="BE88" s="105"/>
      <c r="BF88" s="105"/>
      <c r="BG88" s="105"/>
      <c r="BH88" s="105"/>
      <c r="BI88" s="105"/>
      <c r="BJ88" s="105"/>
    </row>
    <row r="89" spans="2:62" ht="20.100000000000001" hidden="1" customHeight="1" outlineLevel="1">
      <c r="B89" s="100"/>
      <c r="C89" s="908"/>
      <c r="D89" s="909"/>
      <c r="E89" s="909"/>
      <c r="F89" s="910"/>
      <c r="G89" s="890"/>
      <c r="H89" s="891"/>
      <c r="I89" s="152"/>
      <c r="J89" s="152"/>
      <c r="K89" s="152"/>
      <c r="L89" s="152"/>
      <c r="M89" s="152"/>
      <c r="N89" s="152"/>
      <c r="O89" s="152"/>
      <c r="P89" s="153"/>
      <c r="Q89" s="153"/>
      <c r="R89" s="156">
        <f t="shared" si="62"/>
        <v>0</v>
      </c>
      <c r="S89" s="156">
        <f t="shared" si="63"/>
        <v>0</v>
      </c>
      <c r="U89" s="157">
        <f t="shared" si="69"/>
        <v>0</v>
      </c>
      <c r="W89" s="152"/>
      <c r="X89" s="152"/>
      <c r="Y89" s="152"/>
      <c r="Z89" s="152"/>
      <c r="AA89" s="152"/>
      <c r="AB89" s="152"/>
      <c r="AC89" s="347"/>
      <c r="AD89" s="152"/>
      <c r="AE89" s="152"/>
      <c r="AF89" s="152"/>
      <c r="AG89" s="152"/>
      <c r="AH89" s="152"/>
      <c r="AI89" s="152"/>
      <c r="AJ89" s="347"/>
      <c r="AK89" s="152"/>
      <c r="AL89" s="152"/>
      <c r="AM89" s="295"/>
      <c r="AN89" s="228"/>
      <c r="AO89" s="228"/>
      <c r="AP89" s="228"/>
      <c r="AQ89" s="228"/>
      <c r="AR89" s="228"/>
      <c r="AS89" s="348"/>
      <c r="AT89" s="264">
        <f t="shared" si="39"/>
        <v>0</v>
      </c>
      <c r="AU89" s="259"/>
      <c r="AV89" s="265">
        <f t="shared" si="66"/>
        <v>0</v>
      </c>
      <c r="AX89" s="265">
        <f t="shared" si="70"/>
        <v>0</v>
      </c>
      <c r="AZ89" s="492">
        <f t="shared" si="67"/>
        <v>0</v>
      </c>
      <c r="BB89" s="492">
        <f t="shared" si="68"/>
        <v>0</v>
      </c>
      <c r="BD89" s="265">
        <f t="shared" si="71"/>
        <v>0</v>
      </c>
      <c r="BE89" s="105"/>
      <c r="BF89" s="105"/>
      <c r="BG89" s="105"/>
      <c r="BH89" s="105"/>
      <c r="BI89" s="105"/>
      <c r="BJ89" s="105"/>
    </row>
    <row r="90" spans="2:62" ht="20.100000000000001" hidden="1" customHeight="1" outlineLevel="1">
      <c r="B90" s="100"/>
      <c r="C90" s="908"/>
      <c r="D90" s="909"/>
      <c r="E90" s="909"/>
      <c r="F90" s="910"/>
      <c r="G90" s="890"/>
      <c r="H90" s="891"/>
      <c r="I90" s="152"/>
      <c r="J90" s="152"/>
      <c r="K90" s="152"/>
      <c r="L90" s="152"/>
      <c r="M90" s="152"/>
      <c r="N90" s="152"/>
      <c r="O90" s="152"/>
      <c r="P90" s="153"/>
      <c r="Q90" s="153"/>
      <c r="R90" s="156">
        <f t="shared" si="62"/>
        <v>0</v>
      </c>
      <c r="S90" s="156">
        <f t="shared" si="63"/>
        <v>0</v>
      </c>
      <c r="U90" s="157">
        <f t="shared" si="69"/>
        <v>0</v>
      </c>
      <c r="W90" s="152"/>
      <c r="X90" s="152"/>
      <c r="Y90" s="152"/>
      <c r="Z90" s="152"/>
      <c r="AA90" s="152"/>
      <c r="AB90" s="152"/>
      <c r="AC90" s="347"/>
      <c r="AD90" s="152"/>
      <c r="AE90" s="152"/>
      <c r="AF90" s="152"/>
      <c r="AG90" s="152"/>
      <c r="AH90" s="152"/>
      <c r="AI90" s="152"/>
      <c r="AJ90" s="347"/>
      <c r="AK90" s="152"/>
      <c r="AL90" s="152"/>
      <c r="AM90" s="295"/>
      <c r="AN90" s="228"/>
      <c r="AO90" s="228"/>
      <c r="AP90" s="228"/>
      <c r="AQ90" s="228"/>
      <c r="AR90" s="228"/>
      <c r="AS90" s="348"/>
      <c r="AT90" s="264">
        <f t="shared" si="39"/>
        <v>0</v>
      </c>
      <c r="AU90" s="259"/>
      <c r="AV90" s="265">
        <f t="shared" si="66"/>
        <v>0</v>
      </c>
      <c r="AX90" s="265">
        <f t="shared" si="70"/>
        <v>0</v>
      </c>
      <c r="AZ90" s="492">
        <f t="shared" si="67"/>
        <v>0</v>
      </c>
      <c r="BB90" s="492">
        <f t="shared" si="68"/>
        <v>0</v>
      </c>
      <c r="BD90" s="265">
        <f t="shared" si="71"/>
        <v>0</v>
      </c>
      <c r="BE90" s="105"/>
      <c r="BF90" s="105"/>
      <c r="BG90" s="105"/>
      <c r="BH90" s="105"/>
      <c r="BI90" s="105"/>
      <c r="BJ90" s="105"/>
    </row>
    <row r="91" spans="2:62" ht="20.100000000000001" hidden="1" customHeight="1" outlineLevel="1">
      <c r="B91" s="100"/>
      <c r="C91" s="908"/>
      <c r="D91" s="909"/>
      <c r="E91" s="909"/>
      <c r="F91" s="910"/>
      <c r="G91" s="890"/>
      <c r="H91" s="891"/>
      <c r="I91" s="152"/>
      <c r="J91" s="152"/>
      <c r="K91" s="152"/>
      <c r="L91" s="152"/>
      <c r="M91" s="152"/>
      <c r="N91" s="152"/>
      <c r="O91" s="152"/>
      <c r="P91" s="153"/>
      <c r="Q91" s="153"/>
      <c r="R91" s="156">
        <f t="shared" si="62"/>
        <v>0</v>
      </c>
      <c r="S91" s="156">
        <f t="shared" si="63"/>
        <v>0</v>
      </c>
      <c r="U91" s="157">
        <f t="shared" si="69"/>
        <v>0</v>
      </c>
      <c r="W91" s="152"/>
      <c r="X91" s="152"/>
      <c r="Y91" s="152"/>
      <c r="Z91" s="152"/>
      <c r="AA91" s="152"/>
      <c r="AB91" s="152"/>
      <c r="AC91" s="347"/>
      <c r="AD91" s="152"/>
      <c r="AE91" s="152"/>
      <c r="AF91" s="152"/>
      <c r="AG91" s="152"/>
      <c r="AH91" s="152"/>
      <c r="AI91" s="152"/>
      <c r="AJ91" s="347"/>
      <c r="AK91" s="152"/>
      <c r="AL91" s="152"/>
      <c r="AM91" s="295"/>
      <c r="AN91" s="228"/>
      <c r="AO91" s="228"/>
      <c r="AP91" s="228"/>
      <c r="AQ91" s="228"/>
      <c r="AR91" s="228"/>
      <c r="AS91" s="348"/>
      <c r="AT91" s="264">
        <f t="shared" si="39"/>
        <v>0</v>
      </c>
      <c r="AU91" s="259"/>
      <c r="AV91" s="265">
        <f t="shared" si="66"/>
        <v>0</v>
      </c>
      <c r="AX91" s="265">
        <f t="shared" si="70"/>
        <v>0</v>
      </c>
      <c r="AZ91" s="492">
        <f t="shared" si="67"/>
        <v>0</v>
      </c>
      <c r="BB91" s="492">
        <f t="shared" si="68"/>
        <v>0</v>
      </c>
      <c r="BD91" s="265">
        <f t="shared" si="71"/>
        <v>0</v>
      </c>
      <c r="BE91" s="105"/>
      <c r="BF91" s="105"/>
      <c r="BG91" s="105"/>
      <c r="BH91" s="105"/>
      <c r="BI91" s="105"/>
      <c r="BJ91" s="105"/>
    </row>
    <row r="92" spans="2:62" ht="20.100000000000001" hidden="1" customHeight="1" outlineLevel="1">
      <c r="B92" s="100"/>
      <c r="C92" s="908"/>
      <c r="D92" s="909"/>
      <c r="E92" s="909"/>
      <c r="F92" s="910"/>
      <c r="G92" s="890"/>
      <c r="H92" s="891"/>
      <c r="I92" s="152"/>
      <c r="J92" s="152"/>
      <c r="K92" s="152"/>
      <c r="L92" s="152"/>
      <c r="M92" s="152"/>
      <c r="N92" s="152"/>
      <c r="O92" s="152"/>
      <c r="P92" s="153"/>
      <c r="Q92" s="153"/>
      <c r="R92" s="156">
        <f t="shared" si="62"/>
        <v>0</v>
      </c>
      <c r="S92" s="156">
        <f t="shared" si="63"/>
        <v>0</v>
      </c>
      <c r="U92" s="157">
        <f t="shared" si="69"/>
        <v>0</v>
      </c>
      <c r="W92" s="152"/>
      <c r="X92" s="152"/>
      <c r="Y92" s="152"/>
      <c r="Z92" s="152"/>
      <c r="AA92" s="152"/>
      <c r="AB92" s="152"/>
      <c r="AC92" s="347"/>
      <c r="AD92" s="152"/>
      <c r="AE92" s="152"/>
      <c r="AF92" s="152"/>
      <c r="AG92" s="152"/>
      <c r="AH92" s="152"/>
      <c r="AI92" s="152"/>
      <c r="AJ92" s="347"/>
      <c r="AK92" s="152"/>
      <c r="AL92" s="152"/>
      <c r="AM92" s="295"/>
      <c r="AN92" s="228"/>
      <c r="AO92" s="228"/>
      <c r="AP92" s="228"/>
      <c r="AQ92" s="228"/>
      <c r="AR92" s="228"/>
      <c r="AS92" s="348"/>
      <c r="AT92" s="264">
        <f t="shared" si="39"/>
        <v>0</v>
      </c>
      <c r="AU92" s="259"/>
      <c r="AV92" s="265">
        <f t="shared" si="66"/>
        <v>0</v>
      </c>
      <c r="AX92" s="265">
        <f t="shared" si="70"/>
        <v>0</v>
      </c>
      <c r="AZ92" s="492">
        <f t="shared" si="67"/>
        <v>0</v>
      </c>
      <c r="BB92" s="492">
        <f t="shared" si="68"/>
        <v>0</v>
      </c>
      <c r="BD92" s="265">
        <f t="shared" si="71"/>
        <v>0</v>
      </c>
      <c r="BE92" s="105"/>
      <c r="BF92" s="105"/>
      <c r="BG92" s="105"/>
      <c r="BH92" s="105"/>
      <c r="BI92" s="105"/>
      <c r="BJ92" s="105"/>
    </row>
    <row r="93" spans="2:62" ht="20.100000000000001" hidden="1" customHeight="1" outlineLevel="1">
      <c r="B93" s="100"/>
      <c r="C93" s="908"/>
      <c r="D93" s="909"/>
      <c r="E93" s="909"/>
      <c r="F93" s="910"/>
      <c r="G93" s="890"/>
      <c r="H93" s="891"/>
      <c r="I93" s="152"/>
      <c r="J93" s="152"/>
      <c r="K93" s="152"/>
      <c r="L93" s="152"/>
      <c r="M93" s="152"/>
      <c r="N93" s="152"/>
      <c r="O93" s="152"/>
      <c r="P93" s="153"/>
      <c r="Q93" s="153"/>
      <c r="R93" s="156">
        <f t="shared" si="62"/>
        <v>0</v>
      </c>
      <c r="S93" s="156">
        <f t="shared" si="63"/>
        <v>0</v>
      </c>
      <c r="U93" s="157">
        <f t="shared" si="69"/>
        <v>0</v>
      </c>
      <c r="W93" s="152"/>
      <c r="X93" s="152"/>
      <c r="Y93" s="152"/>
      <c r="Z93" s="152"/>
      <c r="AA93" s="152"/>
      <c r="AB93" s="152"/>
      <c r="AC93" s="347"/>
      <c r="AD93" s="152"/>
      <c r="AE93" s="152"/>
      <c r="AF93" s="152"/>
      <c r="AG93" s="152"/>
      <c r="AH93" s="152"/>
      <c r="AI93" s="152"/>
      <c r="AJ93" s="347"/>
      <c r="AK93" s="152"/>
      <c r="AL93" s="152"/>
      <c r="AM93" s="295"/>
      <c r="AN93" s="228"/>
      <c r="AO93" s="228"/>
      <c r="AP93" s="228"/>
      <c r="AQ93" s="228"/>
      <c r="AR93" s="228"/>
      <c r="AS93" s="348"/>
      <c r="AT93" s="264">
        <f t="shared" si="39"/>
        <v>0</v>
      </c>
      <c r="AU93" s="259"/>
      <c r="AV93" s="265">
        <f t="shared" si="66"/>
        <v>0</v>
      </c>
      <c r="AX93" s="265">
        <f t="shared" si="70"/>
        <v>0</v>
      </c>
      <c r="AZ93" s="492">
        <f t="shared" si="67"/>
        <v>0</v>
      </c>
      <c r="BB93" s="492">
        <f t="shared" si="68"/>
        <v>0</v>
      </c>
      <c r="BD93" s="265">
        <f t="shared" si="71"/>
        <v>0</v>
      </c>
      <c r="BE93" s="105"/>
      <c r="BF93" s="105"/>
      <c r="BG93" s="105"/>
      <c r="BH93" s="105"/>
      <c r="BI93" s="105"/>
      <c r="BJ93" s="105"/>
    </row>
    <row r="94" spans="2:62" ht="20.100000000000001" hidden="1" customHeight="1" outlineLevel="1">
      <c r="B94" s="100"/>
      <c r="C94" s="908"/>
      <c r="D94" s="909"/>
      <c r="E94" s="909"/>
      <c r="F94" s="910"/>
      <c r="G94" s="890"/>
      <c r="H94" s="891"/>
      <c r="I94" s="152"/>
      <c r="J94" s="152"/>
      <c r="K94" s="152"/>
      <c r="L94" s="152"/>
      <c r="M94" s="152"/>
      <c r="N94" s="152"/>
      <c r="O94" s="152"/>
      <c r="P94" s="153"/>
      <c r="Q94" s="153"/>
      <c r="R94" s="156">
        <f t="shared" si="62"/>
        <v>0</v>
      </c>
      <c r="S94" s="156">
        <f t="shared" si="63"/>
        <v>0</v>
      </c>
      <c r="U94" s="157">
        <f t="shared" si="69"/>
        <v>0</v>
      </c>
      <c r="W94" s="152"/>
      <c r="X94" s="152"/>
      <c r="Y94" s="152"/>
      <c r="Z94" s="152"/>
      <c r="AA94" s="152"/>
      <c r="AB94" s="152"/>
      <c r="AC94" s="347"/>
      <c r="AD94" s="152"/>
      <c r="AE94" s="152"/>
      <c r="AF94" s="152"/>
      <c r="AG94" s="152"/>
      <c r="AH94" s="152"/>
      <c r="AI94" s="152"/>
      <c r="AJ94" s="347"/>
      <c r="AK94" s="152"/>
      <c r="AL94" s="152"/>
      <c r="AM94" s="295"/>
      <c r="AN94" s="228"/>
      <c r="AO94" s="228"/>
      <c r="AP94" s="228"/>
      <c r="AQ94" s="228"/>
      <c r="AR94" s="228"/>
      <c r="AS94" s="348"/>
      <c r="AT94" s="264">
        <f t="shared" si="39"/>
        <v>0</v>
      </c>
      <c r="AU94" s="259"/>
      <c r="AV94" s="265">
        <f t="shared" si="66"/>
        <v>0</v>
      </c>
      <c r="AX94" s="265">
        <f t="shared" si="70"/>
        <v>0</v>
      </c>
      <c r="AZ94" s="492">
        <f t="shared" si="67"/>
        <v>0</v>
      </c>
      <c r="BB94" s="492">
        <f t="shared" si="68"/>
        <v>0</v>
      </c>
      <c r="BD94" s="265">
        <f t="shared" si="71"/>
        <v>0</v>
      </c>
      <c r="BE94" s="105"/>
      <c r="BF94" s="105"/>
      <c r="BG94" s="105"/>
      <c r="BH94" s="105"/>
      <c r="BI94" s="105"/>
      <c r="BJ94" s="105"/>
    </row>
    <row r="95" spans="2:62" ht="20.100000000000001" hidden="1" customHeight="1" outlineLevel="1">
      <c r="B95" s="100"/>
      <c r="C95" s="908"/>
      <c r="D95" s="909"/>
      <c r="E95" s="909"/>
      <c r="F95" s="910"/>
      <c r="G95" s="890"/>
      <c r="H95" s="891"/>
      <c r="I95" s="152"/>
      <c r="J95" s="152"/>
      <c r="K95" s="152"/>
      <c r="L95" s="152"/>
      <c r="M95" s="152"/>
      <c r="N95" s="152"/>
      <c r="O95" s="152"/>
      <c r="P95" s="153"/>
      <c r="Q95" s="153"/>
      <c r="R95" s="156">
        <f t="shared" si="62"/>
        <v>0</v>
      </c>
      <c r="S95" s="156">
        <f t="shared" si="63"/>
        <v>0</v>
      </c>
      <c r="U95" s="157">
        <f t="shared" si="69"/>
        <v>0</v>
      </c>
      <c r="W95" s="152"/>
      <c r="X95" s="152"/>
      <c r="Y95" s="152"/>
      <c r="Z95" s="152"/>
      <c r="AA95" s="152"/>
      <c r="AB95" s="152"/>
      <c r="AC95" s="347"/>
      <c r="AD95" s="152"/>
      <c r="AE95" s="152"/>
      <c r="AF95" s="152"/>
      <c r="AG95" s="152"/>
      <c r="AH95" s="152"/>
      <c r="AI95" s="152"/>
      <c r="AJ95" s="347"/>
      <c r="AK95" s="152"/>
      <c r="AL95" s="152"/>
      <c r="AM95" s="295"/>
      <c r="AN95" s="228"/>
      <c r="AO95" s="228"/>
      <c r="AP95" s="228"/>
      <c r="AQ95" s="228"/>
      <c r="AR95" s="228"/>
      <c r="AS95" s="348"/>
      <c r="AT95" s="264">
        <f t="shared" si="39"/>
        <v>0</v>
      </c>
      <c r="AU95" s="259"/>
      <c r="AV95" s="265">
        <f t="shared" si="66"/>
        <v>0</v>
      </c>
      <c r="AX95" s="265">
        <f t="shared" si="70"/>
        <v>0</v>
      </c>
      <c r="AZ95" s="492">
        <f t="shared" si="67"/>
        <v>0</v>
      </c>
      <c r="BB95" s="492">
        <f t="shared" si="68"/>
        <v>0</v>
      </c>
      <c r="BD95" s="265">
        <f t="shared" si="71"/>
        <v>0</v>
      </c>
      <c r="BE95" s="105"/>
      <c r="BF95" s="105"/>
      <c r="BG95" s="105"/>
      <c r="BH95" s="105"/>
      <c r="BI95" s="105"/>
      <c r="BJ95" s="105"/>
    </row>
    <row r="96" spans="2:62" ht="9.9499999999999993" hidden="1" customHeight="1" outlineLevel="1">
      <c r="B96" s="101"/>
      <c r="C96" s="208"/>
      <c r="D96" s="208"/>
      <c r="E96" s="208"/>
      <c r="F96" s="208"/>
      <c r="G96" s="237"/>
      <c r="H96" s="207"/>
      <c r="I96" s="257"/>
      <c r="J96" s="257"/>
      <c r="K96" s="257"/>
      <c r="L96" s="257"/>
      <c r="M96" s="257"/>
      <c r="N96" s="257"/>
      <c r="O96" s="257"/>
      <c r="P96" s="256"/>
      <c r="Q96" s="102"/>
      <c r="R96" s="102"/>
      <c r="S96" s="102"/>
      <c r="U96" s="98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Z96" s="493"/>
      <c r="BE96" s="105"/>
      <c r="BF96" s="105"/>
      <c r="BG96" s="105"/>
      <c r="BH96" s="105"/>
      <c r="BI96" s="105"/>
      <c r="BJ96" s="105"/>
    </row>
    <row r="97" spans="2:62" ht="20.100000000000001" customHeight="1" collapsed="1">
      <c r="B97" s="151">
        <f>B80+1</f>
        <v>6</v>
      </c>
      <c r="C97" s="916"/>
      <c r="D97" s="917"/>
      <c r="E97" s="917"/>
      <c r="F97" s="918"/>
      <c r="G97" s="429"/>
      <c r="H97" s="206">
        <v>1</v>
      </c>
      <c r="I97" s="642">
        <f t="shared" ref="I97" si="72">$H97*SUM(I98:I112)</f>
        <v>0</v>
      </c>
      <c r="J97" s="643">
        <f t="shared" ref="J97:O97" si="73">$H97*SUM(J98:J112)</f>
        <v>0</v>
      </c>
      <c r="K97" s="644">
        <f t="shared" si="73"/>
        <v>0</v>
      </c>
      <c r="L97" s="645">
        <f t="shared" si="73"/>
        <v>0</v>
      </c>
      <c r="M97" s="645">
        <f t="shared" si="73"/>
        <v>0</v>
      </c>
      <c r="N97" s="644">
        <f t="shared" si="73"/>
        <v>0</v>
      </c>
      <c r="O97" s="642">
        <f t="shared" si="73"/>
        <v>0</v>
      </c>
      <c r="P97" s="209">
        <f t="shared" ref="P97:Q97" si="74">$H97*SUM(P98:P112)</f>
        <v>0</v>
      </c>
      <c r="Q97" s="210">
        <f t="shared" si="74"/>
        <v>0</v>
      </c>
      <c r="R97" s="136">
        <f t="shared" ref="R97:R112" si="75">P97*(1+Gewinn)*(1+SicherheitAngebot)</f>
        <v>0</v>
      </c>
      <c r="S97" s="137">
        <f t="shared" ref="S97:S112" si="76">Q97*(1+MGKZ)*(1+Gewinn)*(1+SicherheitAngebot)</f>
        <v>0</v>
      </c>
      <c r="U97" s="10">
        <f>I97*$I$7+J97*$J$7+K97*$K$7+L97*$L$7+M97*$M$7+N97*$N$7+O97*$O$7+R97+S97</f>
        <v>0</v>
      </c>
      <c r="W97" s="646">
        <f t="shared" ref="W97:AB97" si="77">$H97*SUM(W98:W112)</f>
        <v>0</v>
      </c>
      <c r="X97" s="647">
        <f t="shared" si="77"/>
        <v>0</v>
      </c>
      <c r="Y97" s="648">
        <f t="shared" si="77"/>
        <v>0</v>
      </c>
      <c r="Z97" s="649">
        <f t="shared" si="77"/>
        <v>0</v>
      </c>
      <c r="AA97" s="648">
        <f t="shared" si="77"/>
        <v>0</v>
      </c>
      <c r="AB97" s="646">
        <f t="shared" si="77"/>
        <v>0</v>
      </c>
      <c r="AC97" s="258"/>
      <c r="AD97" s="646">
        <f t="shared" ref="AD97:AM97" si="78">$H97*SUM(AD98:AD112)</f>
        <v>0</v>
      </c>
      <c r="AE97" s="647">
        <f t="shared" si="78"/>
        <v>0</v>
      </c>
      <c r="AF97" s="648">
        <f t="shared" si="78"/>
        <v>0</v>
      </c>
      <c r="AG97" s="649">
        <f t="shared" si="78"/>
        <v>0</v>
      </c>
      <c r="AH97" s="648">
        <f t="shared" si="78"/>
        <v>0</v>
      </c>
      <c r="AI97" s="646">
        <f t="shared" si="78"/>
        <v>0</v>
      </c>
      <c r="AJ97" s="258"/>
      <c r="AK97" s="653">
        <f t="shared" si="78"/>
        <v>0</v>
      </c>
      <c r="AL97" s="653">
        <f t="shared" si="78"/>
        <v>0</v>
      </c>
      <c r="AM97" s="653">
        <f t="shared" si="78"/>
        <v>0</v>
      </c>
      <c r="AN97" s="227">
        <f>$H97*SUM(AN98:AN112)*(1+Gewinn)*(1+SicherheitAngebot)</f>
        <v>0</v>
      </c>
      <c r="AO97" s="227">
        <f>$H97*SUM(AO98:AO112)*(1+Gewinn)*(1+SicherheitAngebot)</f>
        <v>0</v>
      </c>
      <c r="AP97" s="227">
        <f>$H97*SUM(AP98:AP112)*(1+Gewinn)*(1+SicherheitAngebot)</f>
        <v>0</v>
      </c>
      <c r="AQ97" s="227">
        <f>$H97*SUM(AQ98:AQ112)*(1+Gewinn)*(1+SicherheitAngebot)</f>
        <v>0</v>
      </c>
      <c r="AR97" s="227">
        <f>$H97*SUM(AR98:AR112)*(1+Gewinn)*(1+SicherheitAngebot)</f>
        <v>0</v>
      </c>
      <c r="AS97" s="262"/>
      <c r="AT97" s="263">
        <f t="shared" si="39"/>
        <v>0</v>
      </c>
      <c r="AU97" s="259"/>
      <c r="AV97" s="491">
        <f>AK97*$AK$7+AL97*$AL$7+AM97*$AM$7+SUM(AN97:AR97)+AT97/Zuschläge_IBN+AT97</f>
        <v>0</v>
      </c>
      <c r="AX97" s="685">
        <f>U97+AV97</f>
        <v>0</v>
      </c>
      <c r="AZ97" s="490">
        <f>IF(H97&gt;0,U97/(1+SicherheitAngebot)*(1+Sicherheit),0)</f>
        <v>0</v>
      </c>
      <c r="BB97" s="490">
        <f>IF(H97&gt;0,AV97/(1+SicherheitAngebot)*(1+Sicherheit),0)</f>
        <v>0</v>
      </c>
      <c r="BD97" s="490">
        <f>AZ97+BB97</f>
        <v>0</v>
      </c>
      <c r="BE97" s="105"/>
      <c r="BF97" s="105"/>
      <c r="BG97" s="105"/>
      <c r="BH97" s="105"/>
      <c r="BI97" s="105"/>
      <c r="BJ97" s="105"/>
    </row>
    <row r="98" spans="2:62" ht="20.100000000000001" hidden="1" customHeight="1" outlineLevel="1">
      <c r="B98" s="99"/>
      <c r="C98" s="908"/>
      <c r="D98" s="909"/>
      <c r="E98" s="909"/>
      <c r="F98" s="910"/>
      <c r="G98" s="890"/>
      <c r="H98" s="901"/>
      <c r="I98" s="152"/>
      <c r="J98" s="152"/>
      <c r="K98" s="152"/>
      <c r="L98" s="152"/>
      <c r="M98" s="152"/>
      <c r="N98" s="152"/>
      <c r="O98" s="152"/>
      <c r="P98" s="153"/>
      <c r="Q98" s="153"/>
      <c r="R98" s="156">
        <f t="shared" si="75"/>
        <v>0</v>
      </c>
      <c r="S98" s="156">
        <f t="shared" si="76"/>
        <v>0</v>
      </c>
      <c r="U98" s="157">
        <f>I98*$I$7+J98*$J$7+K98*$K$7+L98*$L$7+M98*$M$7+N98*$N$7+O98*$O$7+R98+S98</f>
        <v>0</v>
      </c>
      <c r="W98" s="152"/>
      <c r="X98" s="152"/>
      <c r="Y98" s="152"/>
      <c r="Z98" s="152"/>
      <c r="AA98" s="152"/>
      <c r="AB98" s="152"/>
      <c r="AC98" s="347"/>
      <c r="AD98" s="152"/>
      <c r="AE98" s="152"/>
      <c r="AF98" s="152"/>
      <c r="AG98" s="152"/>
      <c r="AH98" s="152"/>
      <c r="AI98" s="152"/>
      <c r="AJ98" s="347"/>
      <c r="AK98" s="152"/>
      <c r="AL98" s="152"/>
      <c r="AM98" s="619"/>
      <c r="AN98" s="228"/>
      <c r="AO98" s="228"/>
      <c r="AP98" s="228"/>
      <c r="AQ98" s="228"/>
      <c r="AR98" s="228"/>
      <c r="AS98" s="348"/>
      <c r="AT98" s="264">
        <f t="shared" si="39"/>
        <v>0</v>
      </c>
      <c r="AU98" s="259"/>
      <c r="AV98" s="265">
        <f t="shared" ref="AV98:AV112" si="79">AK98*$AK$7+AL98*$AL$7+AM98*$AM$7+SUM(AN98:AR98)*(1+Gewinn)*(1+SicherheitAngebot)+AT98/Zuschläge_IBN+AT98</f>
        <v>0</v>
      </c>
      <c r="AX98" s="265">
        <f>U98+AV98</f>
        <v>0</v>
      </c>
      <c r="AZ98" s="492">
        <f t="shared" ref="AZ98:AZ112" si="80">U98/(1+SicherheitAngebot)*(1+Sicherheit)</f>
        <v>0</v>
      </c>
      <c r="BB98" s="492">
        <f t="shared" ref="BB98:BB112" si="81">AV98/(1+SicherheitAngebot)*(1+Sicherheit)</f>
        <v>0</v>
      </c>
      <c r="BD98" s="265">
        <f>AZ98+BB98</f>
        <v>0</v>
      </c>
      <c r="BE98" s="105"/>
      <c r="BF98" s="105"/>
      <c r="BG98" s="105"/>
      <c r="BH98" s="105"/>
      <c r="BI98" s="105"/>
      <c r="BJ98" s="105"/>
    </row>
    <row r="99" spans="2:62" ht="20.100000000000001" hidden="1" customHeight="1" outlineLevel="1">
      <c r="B99" s="100"/>
      <c r="C99" s="908"/>
      <c r="D99" s="909"/>
      <c r="E99" s="909"/>
      <c r="F99" s="910"/>
      <c r="G99" s="890"/>
      <c r="H99" s="891"/>
      <c r="I99" s="152"/>
      <c r="J99" s="152"/>
      <c r="K99" s="152"/>
      <c r="L99" s="152"/>
      <c r="M99" s="152"/>
      <c r="N99" s="152"/>
      <c r="O99" s="152"/>
      <c r="P99" s="153"/>
      <c r="Q99" s="153"/>
      <c r="R99" s="156">
        <f t="shared" si="75"/>
        <v>0</v>
      </c>
      <c r="S99" s="156">
        <f t="shared" si="76"/>
        <v>0</v>
      </c>
      <c r="U99" s="157">
        <f t="shared" ref="U99:U112" si="82">I99*$I$7+J99*$J$7+K99*$K$7+L99*$L$7+M99*$M$7+N99*$N$7+O99*$O$7+R99+S99</f>
        <v>0</v>
      </c>
      <c r="W99" s="152"/>
      <c r="X99" s="152"/>
      <c r="Y99" s="152"/>
      <c r="Z99" s="152"/>
      <c r="AA99" s="152"/>
      <c r="AB99" s="152"/>
      <c r="AC99" s="347"/>
      <c r="AD99" s="152"/>
      <c r="AE99" s="152"/>
      <c r="AF99" s="152"/>
      <c r="AG99" s="152"/>
      <c r="AH99" s="152"/>
      <c r="AI99" s="152"/>
      <c r="AJ99" s="347"/>
      <c r="AK99" s="152"/>
      <c r="AL99" s="152"/>
      <c r="AM99" s="295"/>
      <c r="AN99" s="228"/>
      <c r="AO99" s="228"/>
      <c r="AP99" s="228"/>
      <c r="AQ99" s="228"/>
      <c r="AR99" s="228"/>
      <c r="AS99" s="348"/>
      <c r="AT99" s="264">
        <f t="shared" si="39"/>
        <v>0</v>
      </c>
      <c r="AU99" s="259"/>
      <c r="AV99" s="265">
        <f t="shared" si="79"/>
        <v>0</v>
      </c>
      <c r="AX99" s="265">
        <f t="shared" ref="AX99:AX112" si="83">U99+AV99</f>
        <v>0</v>
      </c>
      <c r="AZ99" s="492">
        <f t="shared" si="80"/>
        <v>0</v>
      </c>
      <c r="BB99" s="492">
        <f t="shared" si="81"/>
        <v>0</v>
      </c>
      <c r="BD99" s="265">
        <f t="shared" ref="BD99:BD112" si="84">AZ99+BB99</f>
        <v>0</v>
      </c>
      <c r="BE99" s="105"/>
      <c r="BF99" s="105"/>
      <c r="BG99" s="105"/>
      <c r="BH99" s="105"/>
      <c r="BI99" s="105"/>
      <c r="BJ99" s="105"/>
    </row>
    <row r="100" spans="2:62" ht="20.100000000000001" hidden="1" customHeight="1" outlineLevel="1">
      <c r="B100" s="100"/>
      <c r="C100" s="908"/>
      <c r="D100" s="909"/>
      <c r="E100" s="909"/>
      <c r="F100" s="910"/>
      <c r="G100" s="890"/>
      <c r="H100" s="891"/>
      <c r="I100" s="152"/>
      <c r="J100" s="152"/>
      <c r="K100" s="152"/>
      <c r="L100" s="152"/>
      <c r="M100" s="152"/>
      <c r="N100" s="152"/>
      <c r="O100" s="152"/>
      <c r="P100" s="153"/>
      <c r="Q100" s="153"/>
      <c r="R100" s="156">
        <f t="shared" si="75"/>
        <v>0</v>
      </c>
      <c r="S100" s="156">
        <f t="shared" si="76"/>
        <v>0</v>
      </c>
      <c r="U100" s="157">
        <f t="shared" si="82"/>
        <v>0</v>
      </c>
      <c r="W100" s="152"/>
      <c r="X100" s="152"/>
      <c r="Y100" s="152"/>
      <c r="Z100" s="152"/>
      <c r="AA100" s="152"/>
      <c r="AB100" s="152"/>
      <c r="AC100" s="347"/>
      <c r="AD100" s="152"/>
      <c r="AE100" s="152"/>
      <c r="AF100" s="152"/>
      <c r="AG100" s="152"/>
      <c r="AH100" s="152"/>
      <c r="AI100" s="152"/>
      <c r="AJ100" s="347"/>
      <c r="AK100" s="152"/>
      <c r="AL100" s="152"/>
      <c r="AM100" s="295"/>
      <c r="AN100" s="228"/>
      <c r="AO100" s="228"/>
      <c r="AP100" s="228"/>
      <c r="AQ100" s="228"/>
      <c r="AR100" s="228"/>
      <c r="AS100" s="348"/>
      <c r="AT100" s="264">
        <f t="shared" si="39"/>
        <v>0</v>
      </c>
      <c r="AU100" s="259"/>
      <c r="AV100" s="265">
        <f t="shared" si="79"/>
        <v>0</v>
      </c>
      <c r="AX100" s="265">
        <f t="shared" si="83"/>
        <v>0</v>
      </c>
      <c r="AZ100" s="492">
        <f t="shared" si="80"/>
        <v>0</v>
      </c>
      <c r="BB100" s="492">
        <f t="shared" si="81"/>
        <v>0</v>
      </c>
      <c r="BD100" s="265">
        <f t="shared" si="84"/>
        <v>0</v>
      </c>
      <c r="BE100" s="105"/>
      <c r="BF100" s="105"/>
      <c r="BG100" s="105"/>
      <c r="BH100" s="105"/>
      <c r="BI100" s="105"/>
      <c r="BJ100" s="105"/>
    </row>
    <row r="101" spans="2:62" ht="20.100000000000001" hidden="1" customHeight="1" outlineLevel="1">
      <c r="B101" s="100"/>
      <c r="C101" s="908"/>
      <c r="D101" s="909"/>
      <c r="E101" s="909"/>
      <c r="F101" s="910"/>
      <c r="G101" s="890"/>
      <c r="H101" s="891"/>
      <c r="I101" s="152"/>
      <c r="J101" s="152"/>
      <c r="K101" s="152"/>
      <c r="L101" s="152"/>
      <c r="M101" s="152"/>
      <c r="N101" s="152"/>
      <c r="O101" s="152"/>
      <c r="P101" s="153"/>
      <c r="Q101" s="153"/>
      <c r="R101" s="156">
        <f t="shared" si="75"/>
        <v>0</v>
      </c>
      <c r="S101" s="156">
        <f t="shared" si="76"/>
        <v>0</v>
      </c>
      <c r="U101" s="157">
        <f t="shared" si="82"/>
        <v>0</v>
      </c>
      <c r="W101" s="152"/>
      <c r="X101" s="152"/>
      <c r="Y101" s="152"/>
      <c r="Z101" s="152"/>
      <c r="AA101" s="152"/>
      <c r="AB101" s="152"/>
      <c r="AC101" s="347"/>
      <c r="AD101" s="152"/>
      <c r="AE101" s="152"/>
      <c r="AF101" s="152"/>
      <c r="AG101" s="152"/>
      <c r="AH101" s="152"/>
      <c r="AI101" s="152"/>
      <c r="AJ101" s="347"/>
      <c r="AK101" s="152"/>
      <c r="AL101" s="152"/>
      <c r="AM101" s="295"/>
      <c r="AN101" s="228"/>
      <c r="AO101" s="228"/>
      <c r="AP101" s="228"/>
      <c r="AQ101" s="228"/>
      <c r="AR101" s="228"/>
      <c r="AS101" s="348"/>
      <c r="AT101" s="264">
        <f t="shared" si="39"/>
        <v>0</v>
      </c>
      <c r="AU101" s="259"/>
      <c r="AV101" s="265">
        <f t="shared" si="79"/>
        <v>0</v>
      </c>
      <c r="AX101" s="265">
        <f t="shared" si="83"/>
        <v>0</v>
      </c>
      <c r="AZ101" s="492">
        <f t="shared" si="80"/>
        <v>0</v>
      </c>
      <c r="BB101" s="492">
        <f t="shared" si="81"/>
        <v>0</v>
      </c>
      <c r="BD101" s="265">
        <f t="shared" si="84"/>
        <v>0</v>
      </c>
      <c r="BE101" s="105"/>
      <c r="BF101" s="105"/>
      <c r="BG101" s="105"/>
      <c r="BH101" s="105"/>
      <c r="BI101" s="105"/>
      <c r="BJ101" s="105"/>
    </row>
    <row r="102" spans="2:62" ht="20.100000000000001" hidden="1" customHeight="1" outlineLevel="1">
      <c r="B102" s="100"/>
      <c r="C102" s="908"/>
      <c r="D102" s="909"/>
      <c r="E102" s="909"/>
      <c r="F102" s="910"/>
      <c r="G102" s="890"/>
      <c r="H102" s="891"/>
      <c r="I102" s="152"/>
      <c r="J102" s="152"/>
      <c r="K102" s="152"/>
      <c r="L102" s="152"/>
      <c r="M102" s="152"/>
      <c r="N102" s="152"/>
      <c r="O102" s="152"/>
      <c r="P102" s="153"/>
      <c r="Q102" s="153"/>
      <c r="R102" s="156">
        <f t="shared" si="75"/>
        <v>0</v>
      </c>
      <c r="S102" s="156">
        <f t="shared" si="76"/>
        <v>0</v>
      </c>
      <c r="U102" s="157">
        <f t="shared" si="82"/>
        <v>0</v>
      </c>
      <c r="W102" s="152"/>
      <c r="X102" s="152"/>
      <c r="Y102" s="152"/>
      <c r="Z102" s="152"/>
      <c r="AA102" s="152"/>
      <c r="AB102" s="152"/>
      <c r="AC102" s="347"/>
      <c r="AD102" s="152"/>
      <c r="AE102" s="152"/>
      <c r="AF102" s="152"/>
      <c r="AG102" s="152"/>
      <c r="AH102" s="152"/>
      <c r="AI102" s="152"/>
      <c r="AJ102" s="347"/>
      <c r="AK102" s="152"/>
      <c r="AL102" s="152"/>
      <c r="AM102" s="295"/>
      <c r="AN102" s="228"/>
      <c r="AO102" s="228"/>
      <c r="AP102" s="228"/>
      <c r="AQ102" s="228"/>
      <c r="AR102" s="228"/>
      <c r="AS102" s="348"/>
      <c r="AT102" s="264">
        <f t="shared" si="39"/>
        <v>0</v>
      </c>
      <c r="AU102" s="259"/>
      <c r="AV102" s="265">
        <f t="shared" si="79"/>
        <v>0</v>
      </c>
      <c r="AX102" s="265">
        <f t="shared" si="83"/>
        <v>0</v>
      </c>
      <c r="AZ102" s="492">
        <f t="shared" si="80"/>
        <v>0</v>
      </c>
      <c r="BB102" s="492">
        <f t="shared" si="81"/>
        <v>0</v>
      </c>
      <c r="BD102" s="265">
        <f t="shared" si="84"/>
        <v>0</v>
      </c>
      <c r="BE102" s="105"/>
      <c r="BF102" s="105"/>
      <c r="BG102" s="105"/>
      <c r="BH102" s="105"/>
      <c r="BI102" s="105"/>
      <c r="BJ102" s="105"/>
    </row>
    <row r="103" spans="2:62" ht="20.100000000000001" hidden="1" customHeight="1" outlineLevel="1">
      <c r="B103" s="100"/>
      <c r="C103" s="908"/>
      <c r="D103" s="909"/>
      <c r="E103" s="909"/>
      <c r="F103" s="910"/>
      <c r="G103" s="890"/>
      <c r="H103" s="891"/>
      <c r="I103" s="152"/>
      <c r="J103" s="152"/>
      <c r="K103" s="152"/>
      <c r="L103" s="152"/>
      <c r="M103" s="152"/>
      <c r="N103" s="152"/>
      <c r="O103" s="152"/>
      <c r="P103" s="153"/>
      <c r="Q103" s="153"/>
      <c r="R103" s="156">
        <f t="shared" si="75"/>
        <v>0</v>
      </c>
      <c r="S103" s="156">
        <f t="shared" si="76"/>
        <v>0</v>
      </c>
      <c r="U103" s="157">
        <f t="shared" si="82"/>
        <v>0</v>
      </c>
      <c r="W103" s="152"/>
      <c r="X103" s="152"/>
      <c r="Y103" s="152"/>
      <c r="Z103" s="152"/>
      <c r="AA103" s="152"/>
      <c r="AB103" s="152"/>
      <c r="AC103" s="347"/>
      <c r="AD103" s="152"/>
      <c r="AE103" s="152"/>
      <c r="AF103" s="152"/>
      <c r="AG103" s="152"/>
      <c r="AH103" s="152"/>
      <c r="AI103" s="152"/>
      <c r="AJ103" s="347"/>
      <c r="AK103" s="152"/>
      <c r="AL103" s="152"/>
      <c r="AM103" s="295"/>
      <c r="AN103" s="228"/>
      <c r="AO103" s="228"/>
      <c r="AP103" s="228"/>
      <c r="AQ103" s="228"/>
      <c r="AR103" s="228"/>
      <c r="AS103" s="348"/>
      <c r="AT103" s="264">
        <f t="shared" si="39"/>
        <v>0</v>
      </c>
      <c r="AU103" s="259"/>
      <c r="AV103" s="265">
        <f t="shared" si="79"/>
        <v>0</v>
      </c>
      <c r="AX103" s="265">
        <f t="shared" si="83"/>
        <v>0</v>
      </c>
      <c r="AZ103" s="492">
        <f t="shared" si="80"/>
        <v>0</v>
      </c>
      <c r="BB103" s="492">
        <f t="shared" si="81"/>
        <v>0</v>
      </c>
      <c r="BD103" s="265">
        <f t="shared" si="84"/>
        <v>0</v>
      </c>
      <c r="BE103" s="105"/>
      <c r="BF103" s="105"/>
      <c r="BG103" s="105"/>
      <c r="BH103" s="105"/>
      <c r="BI103" s="105"/>
      <c r="BJ103" s="105"/>
    </row>
    <row r="104" spans="2:62" ht="20.100000000000001" hidden="1" customHeight="1" outlineLevel="1">
      <c r="B104" s="100"/>
      <c r="C104" s="908"/>
      <c r="D104" s="909"/>
      <c r="E104" s="909"/>
      <c r="F104" s="910"/>
      <c r="G104" s="890"/>
      <c r="H104" s="891"/>
      <c r="I104" s="152"/>
      <c r="J104" s="152"/>
      <c r="K104" s="152"/>
      <c r="L104" s="152"/>
      <c r="M104" s="152"/>
      <c r="N104" s="152"/>
      <c r="O104" s="152"/>
      <c r="P104" s="153"/>
      <c r="Q104" s="153"/>
      <c r="R104" s="156">
        <f t="shared" si="75"/>
        <v>0</v>
      </c>
      <c r="S104" s="156">
        <f t="shared" si="76"/>
        <v>0</v>
      </c>
      <c r="U104" s="157">
        <f t="shared" si="82"/>
        <v>0</v>
      </c>
      <c r="W104" s="152"/>
      <c r="X104" s="152"/>
      <c r="Y104" s="152"/>
      <c r="Z104" s="152"/>
      <c r="AA104" s="152"/>
      <c r="AB104" s="152"/>
      <c r="AC104" s="347"/>
      <c r="AD104" s="152"/>
      <c r="AE104" s="152"/>
      <c r="AF104" s="152"/>
      <c r="AG104" s="152"/>
      <c r="AH104" s="152"/>
      <c r="AI104" s="152"/>
      <c r="AJ104" s="347"/>
      <c r="AK104" s="152"/>
      <c r="AL104" s="152"/>
      <c r="AM104" s="295"/>
      <c r="AN104" s="228"/>
      <c r="AO104" s="228"/>
      <c r="AP104" s="228"/>
      <c r="AQ104" s="228"/>
      <c r="AR104" s="228"/>
      <c r="AS104" s="348"/>
      <c r="AT104" s="264">
        <f t="shared" si="39"/>
        <v>0</v>
      </c>
      <c r="AU104" s="259"/>
      <c r="AV104" s="265">
        <f t="shared" si="79"/>
        <v>0</v>
      </c>
      <c r="AX104" s="265">
        <f t="shared" si="83"/>
        <v>0</v>
      </c>
      <c r="AZ104" s="492">
        <f t="shared" si="80"/>
        <v>0</v>
      </c>
      <c r="BB104" s="492">
        <f t="shared" si="81"/>
        <v>0</v>
      </c>
      <c r="BD104" s="265">
        <f t="shared" si="84"/>
        <v>0</v>
      </c>
      <c r="BE104" s="105"/>
      <c r="BF104" s="105"/>
      <c r="BG104" s="105"/>
      <c r="BH104" s="105"/>
      <c r="BI104" s="105"/>
      <c r="BJ104" s="105"/>
    </row>
    <row r="105" spans="2:62" ht="20.100000000000001" hidden="1" customHeight="1" outlineLevel="1">
      <c r="B105" s="100"/>
      <c r="C105" s="908"/>
      <c r="D105" s="909"/>
      <c r="E105" s="909"/>
      <c r="F105" s="910"/>
      <c r="G105" s="890"/>
      <c r="H105" s="891"/>
      <c r="I105" s="152"/>
      <c r="J105" s="152"/>
      <c r="K105" s="152"/>
      <c r="L105" s="152"/>
      <c r="M105" s="152"/>
      <c r="N105" s="152"/>
      <c r="O105" s="152"/>
      <c r="P105" s="153"/>
      <c r="Q105" s="153"/>
      <c r="R105" s="156">
        <f t="shared" si="75"/>
        <v>0</v>
      </c>
      <c r="S105" s="156">
        <f t="shared" si="76"/>
        <v>0</v>
      </c>
      <c r="U105" s="157">
        <f t="shared" si="82"/>
        <v>0</v>
      </c>
      <c r="W105" s="152"/>
      <c r="X105" s="152"/>
      <c r="Y105" s="152"/>
      <c r="Z105" s="152"/>
      <c r="AA105" s="152"/>
      <c r="AB105" s="152"/>
      <c r="AC105" s="347"/>
      <c r="AD105" s="152"/>
      <c r="AE105" s="152"/>
      <c r="AF105" s="152"/>
      <c r="AG105" s="152"/>
      <c r="AH105" s="152"/>
      <c r="AI105" s="152"/>
      <c r="AJ105" s="347"/>
      <c r="AK105" s="152"/>
      <c r="AL105" s="152"/>
      <c r="AM105" s="295"/>
      <c r="AN105" s="228"/>
      <c r="AO105" s="228"/>
      <c r="AP105" s="228"/>
      <c r="AQ105" s="228"/>
      <c r="AR105" s="228"/>
      <c r="AS105" s="348"/>
      <c r="AT105" s="264">
        <f t="shared" si="39"/>
        <v>0</v>
      </c>
      <c r="AU105" s="259"/>
      <c r="AV105" s="265">
        <f t="shared" si="79"/>
        <v>0</v>
      </c>
      <c r="AX105" s="265">
        <f t="shared" si="83"/>
        <v>0</v>
      </c>
      <c r="AZ105" s="492">
        <f t="shared" si="80"/>
        <v>0</v>
      </c>
      <c r="BB105" s="492">
        <f t="shared" si="81"/>
        <v>0</v>
      </c>
      <c r="BD105" s="265">
        <f t="shared" si="84"/>
        <v>0</v>
      </c>
      <c r="BE105" s="105"/>
      <c r="BF105" s="105"/>
      <c r="BG105" s="105"/>
      <c r="BH105" s="105"/>
      <c r="BI105" s="105"/>
      <c r="BJ105" s="105"/>
    </row>
    <row r="106" spans="2:62" ht="20.100000000000001" hidden="1" customHeight="1" outlineLevel="1">
      <c r="B106" s="100"/>
      <c r="C106" s="908"/>
      <c r="D106" s="909"/>
      <c r="E106" s="909"/>
      <c r="F106" s="910"/>
      <c r="G106" s="890"/>
      <c r="H106" s="891"/>
      <c r="I106" s="152"/>
      <c r="J106" s="152"/>
      <c r="K106" s="152"/>
      <c r="L106" s="152"/>
      <c r="M106" s="152"/>
      <c r="N106" s="152"/>
      <c r="O106" s="152"/>
      <c r="P106" s="153"/>
      <c r="Q106" s="153"/>
      <c r="R106" s="156">
        <f t="shared" si="75"/>
        <v>0</v>
      </c>
      <c r="S106" s="156">
        <f t="shared" si="76"/>
        <v>0</v>
      </c>
      <c r="U106" s="157">
        <f t="shared" si="82"/>
        <v>0</v>
      </c>
      <c r="W106" s="152"/>
      <c r="X106" s="152"/>
      <c r="Y106" s="152"/>
      <c r="Z106" s="152"/>
      <c r="AA106" s="152"/>
      <c r="AB106" s="152"/>
      <c r="AC106" s="347"/>
      <c r="AD106" s="152"/>
      <c r="AE106" s="152"/>
      <c r="AF106" s="152"/>
      <c r="AG106" s="152"/>
      <c r="AH106" s="152"/>
      <c r="AI106" s="152"/>
      <c r="AJ106" s="347"/>
      <c r="AK106" s="152"/>
      <c r="AL106" s="152"/>
      <c r="AM106" s="295"/>
      <c r="AN106" s="228"/>
      <c r="AO106" s="228"/>
      <c r="AP106" s="228"/>
      <c r="AQ106" s="228"/>
      <c r="AR106" s="228"/>
      <c r="AS106" s="348"/>
      <c r="AT106" s="264">
        <f t="shared" si="39"/>
        <v>0</v>
      </c>
      <c r="AU106" s="259"/>
      <c r="AV106" s="265">
        <f t="shared" si="79"/>
        <v>0</v>
      </c>
      <c r="AX106" s="265">
        <f t="shared" si="83"/>
        <v>0</v>
      </c>
      <c r="AZ106" s="492">
        <f t="shared" si="80"/>
        <v>0</v>
      </c>
      <c r="BB106" s="492">
        <f t="shared" si="81"/>
        <v>0</v>
      </c>
      <c r="BD106" s="265">
        <f t="shared" si="84"/>
        <v>0</v>
      </c>
      <c r="BE106" s="105"/>
      <c r="BF106" s="105"/>
      <c r="BG106" s="105"/>
      <c r="BH106" s="105"/>
      <c r="BI106" s="105"/>
      <c r="BJ106" s="105"/>
    </row>
    <row r="107" spans="2:62" ht="20.100000000000001" hidden="1" customHeight="1" outlineLevel="1">
      <c r="B107" s="100"/>
      <c r="C107" s="908"/>
      <c r="D107" s="909"/>
      <c r="E107" s="909"/>
      <c r="F107" s="910"/>
      <c r="G107" s="890"/>
      <c r="H107" s="891"/>
      <c r="I107" s="152"/>
      <c r="J107" s="152"/>
      <c r="K107" s="152"/>
      <c r="L107" s="152"/>
      <c r="M107" s="152"/>
      <c r="N107" s="152"/>
      <c r="O107" s="152"/>
      <c r="P107" s="153"/>
      <c r="Q107" s="153"/>
      <c r="R107" s="156">
        <f t="shared" si="75"/>
        <v>0</v>
      </c>
      <c r="S107" s="156">
        <f t="shared" si="76"/>
        <v>0</v>
      </c>
      <c r="U107" s="157">
        <f t="shared" si="82"/>
        <v>0</v>
      </c>
      <c r="W107" s="152"/>
      <c r="X107" s="152"/>
      <c r="Y107" s="152"/>
      <c r="Z107" s="152"/>
      <c r="AA107" s="152"/>
      <c r="AB107" s="152"/>
      <c r="AC107" s="347"/>
      <c r="AD107" s="152"/>
      <c r="AE107" s="152"/>
      <c r="AF107" s="152"/>
      <c r="AG107" s="152"/>
      <c r="AH107" s="152"/>
      <c r="AI107" s="152"/>
      <c r="AJ107" s="347"/>
      <c r="AK107" s="152"/>
      <c r="AL107" s="152"/>
      <c r="AM107" s="295"/>
      <c r="AN107" s="228"/>
      <c r="AO107" s="228"/>
      <c r="AP107" s="228"/>
      <c r="AQ107" s="228"/>
      <c r="AR107" s="228"/>
      <c r="AS107" s="348"/>
      <c r="AT107" s="264">
        <f t="shared" si="39"/>
        <v>0</v>
      </c>
      <c r="AU107" s="259"/>
      <c r="AV107" s="265">
        <f t="shared" si="79"/>
        <v>0</v>
      </c>
      <c r="AX107" s="265">
        <f t="shared" si="83"/>
        <v>0</v>
      </c>
      <c r="AZ107" s="492">
        <f t="shared" si="80"/>
        <v>0</v>
      </c>
      <c r="BB107" s="492">
        <f t="shared" si="81"/>
        <v>0</v>
      </c>
      <c r="BD107" s="265">
        <f t="shared" si="84"/>
        <v>0</v>
      </c>
      <c r="BE107" s="105"/>
      <c r="BF107" s="105"/>
      <c r="BG107" s="105"/>
      <c r="BH107" s="105"/>
      <c r="BI107" s="105"/>
      <c r="BJ107" s="105"/>
    </row>
    <row r="108" spans="2:62" ht="20.100000000000001" hidden="1" customHeight="1" outlineLevel="1">
      <c r="B108" s="100"/>
      <c r="C108" s="908"/>
      <c r="D108" s="909"/>
      <c r="E108" s="909"/>
      <c r="F108" s="910"/>
      <c r="G108" s="890"/>
      <c r="H108" s="891"/>
      <c r="I108" s="152"/>
      <c r="J108" s="152"/>
      <c r="K108" s="152"/>
      <c r="L108" s="152"/>
      <c r="M108" s="152"/>
      <c r="N108" s="152"/>
      <c r="O108" s="152"/>
      <c r="P108" s="153"/>
      <c r="Q108" s="153"/>
      <c r="R108" s="156">
        <f t="shared" si="75"/>
        <v>0</v>
      </c>
      <c r="S108" s="156">
        <f t="shared" si="76"/>
        <v>0</v>
      </c>
      <c r="U108" s="157">
        <f t="shared" si="82"/>
        <v>0</v>
      </c>
      <c r="W108" s="152"/>
      <c r="X108" s="152"/>
      <c r="Y108" s="152"/>
      <c r="Z108" s="152"/>
      <c r="AA108" s="152"/>
      <c r="AB108" s="152"/>
      <c r="AC108" s="347"/>
      <c r="AD108" s="152"/>
      <c r="AE108" s="152"/>
      <c r="AF108" s="152"/>
      <c r="AG108" s="152"/>
      <c r="AH108" s="152"/>
      <c r="AI108" s="152"/>
      <c r="AJ108" s="347"/>
      <c r="AK108" s="152"/>
      <c r="AL108" s="152"/>
      <c r="AM108" s="295"/>
      <c r="AN108" s="228"/>
      <c r="AO108" s="228"/>
      <c r="AP108" s="228"/>
      <c r="AQ108" s="228"/>
      <c r="AR108" s="228"/>
      <c r="AS108" s="348"/>
      <c r="AT108" s="264">
        <f t="shared" si="39"/>
        <v>0</v>
      </c>
      <c r="AU108" s="259"/>
      <c r="AV108" s="265">
        <f t="shared" si="79"/>
        <v>0</v>
      </c>
      <c r="AX108" s="265">
        <f t="shared" si="83"/>
        <v>0</v>
      </c>
      <c r="AZ108" s="492">
        <f t="shared" si="80"/>
        <v>0</v>
      </c>
      <c r="BB108" s="492">
        <f t="shared" si="81"/>
        <v>0</v>
      </c>
      <c r="BD108" s="265">
        <f t="shared" si="84"/>
        <v>0</v>
      </c>
      <c r="BE108" s="105"/>
      <c r="BF108" s="105"/>
      <c r="BG108" s="105"/>
      <c r="BH108" s="105"/>
      <c r="BI108" s="105"/>
      <c r="BJ108" s="105"/>
    </row>
    <row r="109" spans="2:62" ht="20.100000000000001" hidden="1" customHeight="1" outlineLevel="1">
      <c r="B109" s="100"/>
      <c r="C109" s="908"/>
      <c r="D109" s="909"/>
      <c r="E109" s="909"/>
      <c r="F109" s="910"/>
      <c r="G109" s="890"/>
      <c r="H109" s="891"/>
      <c r="I109" s="152"/>
      <c r="J109" s="152"/>
      <c r="K109" s="152"/>
      <c r="L109" s="152"/>
      <c r="M109" s="152"/>
      <c r="N109" s="152"/>
      <c r="O109" s="152"/>
      <c r="P109" s="153"/>
      <c r="Q109" s="153"/>
      <c r="R109" s="156">
        <f t="shared" si="75"/>
        <v>0</v>
      </c>
      <c r="S109" s="156">
        <f t="shared" si="76"/>
        <v>0</v>
      </c>
      <c r="U109" s="157">
        <f t="shared" si="82"/>
        <v>0</v>
      </c>
      <c r="W109" s="152"/>
      <c r="X109" s="152"/>
      <c r="Y109" s="152"/>
      <c r="Z109" s="152"/>
      <c r="AA109" s="152"/>
      <c r="AB109" s="152"/>
      <c r="AC109" s="347"/>
      <c r="AD109" s="152"/>
      <c r="AE109" s="152"/>
      <c r="AF109" s="152"/>
      <c r="AG109" s="152"/>
      <c r="AH109" s="152"/>
      <c r="AI109" s="152"/>
      <c r="AJ109" s="347"/>
      <c r="AK109" s="152"/>
      <c r="AL109" s="152"/>
      <c r="AM109" s="295"/>
      <c r="AN109" s="228"/>
      <c r="AO109" s="228"/>
      <c r="AP109" s="228"/>
      <c r="AQ109" s="228"/>
      <c r="AR109" s="228"/>
      <c r="AS109" s="348"/>
      <c r="AT109" s="264">
        <f t="shared" si="39"/>
        <v>0</v>
      </c>
      <c r="AU109" s="259"/>
      <c r="AV109" s="265">
        <f t="shared" si="79"/>
        <v>0</v>
      </c>
      <c r="AX109" s="265">
        <f t="shared" si="83"/>
        <v>0</v>
      </c>
      <c r="AZ109" s="492">
        <f t="shared" si="80"/>
        <v>0</v>
      </c>
      <c r="BB109" s="492">
        <f t="shared" si="81"/>
        <v>0</v>
      </c>
      <c r="BD109" s="265">
        <f t="shared" si="84"/>
        <v>0</v>
      </c>
      <c r="BE109" s="105"/>
      <c r="BF109" s="105"/>
      <c r="BG109" s="105"/>
      <c r="BH109" s="105"/>
      <c r="BI109" s="105"/>
      <c r="BJ109" s="105"/>
    </row>
    <row r="110" spans="2:62" ht="20.100000000000001" hidden="1" customHeight="1" outlineLevel="1">
      <c r="B110" s="100"/>
      <c r="C110" s="908"/>
      <c r="D110" s="909"/>
      <c r="E110" s="909"/>
      <c r="F110" s="910"/>
      <c r="G110" s="890"/>
      <c r="H110" s="891"/>
      <c r="I110" s="152"/>
      <c r="J110" s="152"/>
      <c r="K110" s="152"/>
      <c r="L110" s="152"/>
      <c r="M110" s="152"/>
      <c r="N110" s="152"/>
      <c r="O110" s="152"/>
      <c r="P110" s="153"/>
      <c r="Q110" s="153"/>
      <c r="R110" s="156">
        <f t="shared" si="75"/>
        <v>0</v>
      </c>
      <c r="S110" s="156">
        <f t="shared" si="76"/>
        <v>0</v>
      </c>
      <c r="U110" s="157">
        <f t="shared" si="82"/>
        <v>0</v>
      </c>
      <c r="W110" s="152"/>
      <c r="X110" s="152"/>
      <c r="Y110" s="152"/>
      <c r="Z110" s="152"/>
      <c r="AA110" s="152"/>
      <c r="AB110" s="152"/>
      <c r="AC110" s="347"/>
      <c r="AD110" s="152"/>
      <c r="AE110" s="152"/>
      <c r="AF110" s="152"/>
      <c r="AG110" s="152"/>
      <c r="AH110" s="152"/>
      <c r="AI110" s="152"/>
      <c r="AJ110" s="347"/>
      <c r="AK110" s="152"/>
      <c r="AL110" s="152"/>
      <c r="AM110" s="295"/>
      <c r="AN110" s="228"/>
      <c r="AO110" s="228"/>
      <c r="AP110" s="228"/>
      <c r="AQ110" s="228"/>
      <c r="AR110" s="228"/>
      <c r="AS110" s="348"/>
      <c r="AT110" s="264">
        <f t="shared" ref="AT110:AT112" si="85">((W110+AD110)*$W$7+(X110+AE110)*$X$7+(Y110+Z110+AF110+AG110)*$Z$7+(AA110+AH110)*$AA$7+(AB110+AI110)*$AB$7)*Zuschläge_IBN</f>
        <v>0</v>
      </c>
      <c r="AU110" s="259"/>
      <c r="AV110" s="265">
        <f t="shared" si="79"/>
        <v>0</v>
      </c>
      <c r="AX110" s="265">
        <f t="shared" si="83"/>
        <v>0</v>
      </c>
      <c r="AZ110" s="492">
        <f t="shared" si="80"/>
        <v>0</v>
      </c>
      <c r="BB110" s="492">
        <f t="shared" si="81"/>
        <v>0</v>
      </c>
      <c r="BD110" s="265">
        <f t="shared" si="84"/>
        <v>0</v>
      </c>
      <c r="BE110" s="105"/>
      <c r="BF110" s="105"/>
      <c r="BG110" s="105"/>
      <c r="BH110" s="105"/>
      <c r="BI110" s="105"/>
      <c r="BJ110" s="105"/>
    </row>
    <row r="111" spans="2:62" ht="20.100000000000001" hidden="1" customHeight="1" outlineLevel="1">
      <c r="B111" s="100"/>
      <c r="C111" s="908"/>
      <c r="D111" s="909"/>
      <c r="E111" s="909"/>
      <c r="F111" s="910"/>
      <c r="G111" s="890"/>
      <c r="H111" s="891"/>
      <c r="I111" s="152"/>
      <c r="J111" s="152"/>
      <c r="K111" s="152"/>
      <c r="L111" s="152"/>
      <c r="M111" s="152"/>
      <c r="N111" s="152"/>
      <c r="O111" s="152"/>
      <c r="P111" s="153"/>
      <c r="Q111" s="153"/>
      <c r="R111" s="156">
        <f t="shared" si="75"/>
        <v>0</v>
      </c>
      <c r="S111" s="156">
        <f t="shared" si="76"/>
        <v>0</v>
      </c>
      <c r="U111" s="157">
        <f t="shared" si="82"/>
        <v>0</v>
      </c>
      <c r="W111" s="152"/>
      <c r="X111" s="152"/>
      <c r="Y111" s="152"/>
      <c r="Z111" s="152"/>
      <c r="AA111" s="152"/>
      <c r="AB111" s="152"/>
      <c r="AC111" s="347"/>
      <c r="AD111" s="152"/>
      <c r="AE111" s="152"/>
      <c r="AF111" s="152"/>
      <c r="AG111" s="152"/>
      <c r="AH111" s="152"/>
      <c r="AI111" s="152"/>
      <c r="AJ111" s="347"/>
      <c r="AK111" s="152"/>
      <c r="AL111" s="152"/>
      <c r="AM111" s="295"/>
      <c r="AN111" s="228"/>
      <c r="AO111" s="228"/>
      <c r="AP111" s="228"/>
      <c r="AQ111" s="228"/>
      <c r="AR111" s="228"/>
      <c r="AS111" s="348"/>
      <c r="AT111" s="264">
        <f t="shared" si="85"/>
        <v>0</v>
      </c>
      <c r="AU111" s="259"/>
      <c r="AV111" s="265">
        <f t="shared" si="79"/>
        <v>0</v>
      </c>
      <c r="AX111" s="265">
        <f t="shared" si="83"/>
        <v>0</v>
      </c>
      <c r="AZ111" s="492">
        <f t="shared" si="80"/>
        <v>0</v>
      </c>
      <c r="BB111" s="492">
        <f t="shared" si="81"/>
        <v>0</v>
      </c>
      <c r="BD111" s="265">
        <f t="shared" si="84"/>
        <v>0</v>
      </c>
      <c r="BE111" s="105"/>
      <c r="BF111" s="105"/>
      <c r="BG111" s="105"/>
      <c r="BH111" s="105"/>
      <c r="BI111" s="105"/>
      <c r="BJ111" s="105"/>
    </row>
    <row r="112" spans="2:62" ht="20.100000000000001" hidden="1" customHeight="1" outlineLevel="1">
      <c r="B112" s="100"/>
      <c r="C112" s="908"/>
      <c r="D112" s="909"/>
      <c r="E112" s="909"/>
      <c r="F112" s="910"/>
      <c r="G112" s="890"/>
      <c r="H112" s="891"/>
      <c r="I112" s="152"/>
      <c r="J112" s="152"/>
      <c r="K112" s="152"/>
      <c r="L112" s="152"/>
      <c r="M112" s="152"/>
      <c r="N112" s="152"/>
      <c r="O112" s="152"/>
      <c r="P112" s="153"/>
      <c r="Q112" s="153"/>
      <c r="R112" s="156">
        <f t="shared" si="75"/>
        <v>0</v>
      </c>
      <c r="S112" s="156">
        <f t="shared" si="76"/>
        <v>0</v>
      </c>
      <c r="U112" s="157">
        <f t="shared" si="82"/>
        <v>0</v>
      </c>
      <c r="W112" s="152"/>
      <c r="X112" s="152"/>
      <c r="Y112" s="152"/>
      <c r="Z112" s="152"/>
      <c r="AA112" s="152"/>
      <c r="AB112" s="152"/>
      <c r="AC112" s="347"/>
      <c r="AD112" s="152"/>
      <c r="AE112" s="152"/>
      <c r="AF112" s="152"/>
      <c r="AG112" s="152"/>
      <c r="AH112" s="152"/>
      <c r="AI112" s="152"/>
      <c r="AJ112" s="347"/>
      <c r="AK112" s="152"/>
      <c r="AL112" s="152"/>
      <c r="AM112" s="295"/>
      <c r="AN112" s="228"/>
      <c r="AO112" s="228"/>
      <c r="AP112" s="228"/>
      <c r="AQ112" s="228"/>
      <c r="AR112" s="228"/>
      <c r="AS112" s="348"/>
      <c r="AT112" s="264">
        <f t="shared" si="85"/>
        <v>0</v>
      </c>
      <c r="AU112" s="259"/>
      <c r="AV112" s="265">
        <f t="shared" si="79"/>
        <v>0</v>
      </c>
      <c r="AX112" s="265">
        <f t="shared" si="83"/>
        <v>0</v>
      </c>
      <c r="AZ112" s="492">
        <f t="shared" si="80"/>
        <v>0</v>
      </c>
      <c r="BB112" s="492">
        <f t="shared" si="81"/>
        <v>0</v>
      </c>
      <c r="BD112" s="265">
        <f t="shared" si="84"/>
        <v>0</v>
      </c>
      <c r="BE112" s="105"/>
      <c r="BF112" s="105"/>
      <c r="BG112" s="105"/>
      <c r="BH112" s="105"/>
      <c r="BI112" s="105"/>
      <c r="BJ112" s="105"/>
    </row>
    <row r="113" spans="2:62" ht="9.9499999999999993" hidden="1" customHeight="1" outlineLevel="1">
      <c r="B113" s="101"/>
      <c r="C113" s="208"/>
      <c r="D113" s="208"/>
      <c r="E113" s="208"/>
      <c r="F113" s="208"/>
      <c r="G113" s="237"/>
      <c r="H113" s="207"/>
      <c r="I113" s="257"/>
      <c r="J113" s="257"/>
      <c r="K113" s="257"/>
      <c r="L113" s="257"/>
      <c r="M113" s="257"/>
      <c r="N113" s="257"/>
      <c r="O113" s="257"/>
      <c r="P113" s="256"/>
      <c r="Q113" s="102"/>
      <c r="R113" s="102"/>
      <c r="S113" s="102"/>
      <c r="U113" s="98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Z113" s="493"/>
      <c r="BE113" s="105"/>
      <c r="BF113" s="105"/>
      <c r="BG113" s="105"/>
      <c r="BH113" s="105"/>
      <c r="BI113" s="105"/>
      <c r="BJ113" s="105"/>
    </row>
    <row r="114" spans="2:62" ht="20.100000000000001" customHeight="1" collapsed="1">
      <c r="B114" s="151">
        <f>B97+1</f>
        <v>7</v>
      </c>
      <c r="C114" s="916"/>
      <c r="D114" s="917"/>
      <c r="E114" s="917"/>
      <c r="F114" s="918"/>
      <c r="G114" s="429"/>
      <c r="H114" s="206">
        <v>1</v>
      </c>
      <c r="I114" s="642">
        <f t="shared" ref="I114" si="86">$H114*SUM(I115:I129)</f>
        <v>0</v>
      </c>
      <c r="J114" s="643">
        <f t="shared" ref="J114:O114" si="87">$H114*SUM(J115:J129)</f>
        <v>0</v>
      </c>
      <c r="K114" s="644">
        <f t="shared" si="87"/>
        <v>0</v>
      </c>
      <c r="L114" s="645">
        <f t="shared" si="87"/>
        <v>0</v>
      </c>
      <c r="M114" s="645">
        <f t="shared" si="87"/>
        <v>0</v>
      </c>
      <c r="N114" s="644">
        <f t="shared" si="87"/>
        <v>0</v>
      </c>
      <c r="O114" s="642">
        <f t="shared" si="87"/>
        <v>0</v>
      </c>
      <c r="P114" s="209">
        <f t="shared" ref="P114:Q114" si="88">$H114*SUM(P115:P129)</f>
        <v>0</v>
      </c>
      <c r="Q114" s="210">
        <f t="shared" si="88"/>
        <v>0</v>
      </c>
      <c r="R114" s="136">
        <f t="shared" ref="R114:R129" si="89">P114*(1+Gewinn)*(1+SicherheitAngebot)</f>
        <v>0</v>
      </c>
      <c r="S114" s="137">
        <f t="shared" ref="S114:S129" si="90">Q114*(1+MGKZ)*(1+Gewinn)*(1+SicherheitAngebot)</f>
        <v>0</v>
      </c>
      <c r="U114" s="10">
        <f>I114*$I$7+J114*$J$7+K114*$K$7+L114*$L$7+M114*$M$7+N114*$N$7+O114*$O$7+R114+S114</f>
        <v>0</v>
      </c>
      <c r="W114" s="646">
        <f t="shared" ref="W114:AB114" si="91">$H114*SUM(W115:W129)</f>
        <v>0</v>
      </c>
      <c r="X114" s="647">
        <f t="shared" si="91"/>
        <v>0</v>
      </c>
      <c r="Y114" s="648">
        <f t="shared" si="91"/>
        <v>0</v>
      </c>
      <c r="Z114" s="649">
        <f t="shared" si="91"/>
        <v>0</v>
      </c>
      <c r="AA114" s="648">
        <f t="shared" si="91"/>
        <v>0</v>
      </c>
      <c r="AB114" s="646">
        <f t="shared" si="91"/>
        <v>0</v>
      </c>
      <c r="AC114" s="258"/>
      <c r="AD114" s="646">
        <f t="shared" ref="AD114:AM114" si="92">$H114*SUM(AD115:AD129)</f>
        <v>0</v>
      </c>
      <c r="AE114" s="647">
        <f t="shared" si="92"/>
        <v>0</v>
      </c>
      <c r="AF114" s="648">
        <f t="shared" si="92"/>
        <v>0</v>
      </c>
      <c r="AG114" s="649">
        <f t="shared" si="92"/>
        <v>0</v>
      </c>
      <c r="AH114" s="648">
        <f t="shared" si="92"/>
        <v>0</v>
      </c>
      <c r="AI114" s="646">
        <f t="shared" si="92"/>
        <v>0</v>
      </c>
      <c r="AJ114" s="258"/>
      <c r="AK114" s="653">
        <f t="shared" si="92"/>
        <v>0</v>
      </c>
      <c r="AL114" s="653">
        <f t="shared" si="92"/>
        <v>0</v>
      </c>
      <c r="AM114" s="653">
        <f t="shared" si="92"/>
        <v>0</v>
      </c>
      <c r="AN114" s="227">
        <f>$H114*SUM(AN115:AN129)*(1+Gewinn)*(1+SicherheitAngebot)</f>
        <v>0</v>
      </c>
      <c r="AO114" s="227">
        <f>$H114*SUM(AO115:AO129)*(1+Gewinn)*(1+SicherheitAngebot)</f>
        <v>0</v>
      </c>
      <c r="AP114" s="227">
        <f>$H114*SUM(AP115:AP129)*(1+Gewinn)*(1+SicherheitAngebot)</f>
        <v>0</v>
      </c>
      <c r="AQ114" s="227">
        <f>$H114*SUM(AQ115:AQ129)*(1+Gewinn)*(1+SicherheitAngebot)</f>
        <v>0</v>
      </c>
      <c r="AR114" s="227">
        <f>$H114*SUM(AR115:AR129)*(1+Gewinn)*(1+SicherheitAngebot)</f>
        <v>0</v>
      </c>
      <c r="AS114" s="262"/>
      <c r="AT114" s="263">
        <f t="shared" ref="AT114:AT177" si="93">((W114+AD114)*$W$7+(X114+AE114)*$X$7+(Y114+Z114+AF114+AG114)*$Z$7+(AA114+AH114)*$AA$7+(AB114+AI114)*$AB$7)*Zuschläge_IBN</f>
        <v>0</v>
      </c>
      <c r="AU114" s="259"/>
      <c r="AV114" s="491">
        <f>AK114*$AK$7+AL114*$AL$7+AM114*$AM$7+SUM(AN114:AR114)+AT114/Zuschläge_IBN+AT114</f>
        <v>0</v>
      </c>
      <c r="AX114" s="685">
        <f>U114+AV114</f>
        <v>0</v>
      </c>
      <c r="AZ114" s="490">
        <f>IF(H114&gt;0,U114/(1+SicherheitAngebot)*(1+Sicherheit),0)</f>
        <v>0</v>
      </c>
      <c r="BB114" s="490">
        <f>IF(H114&gt;0,AV114/(1+SicherheitAngebot)*(1+Sicherheit),0)</f>
        <v>0</v>
      </c>
      <c r="BD114" s="490">
        <f>AZ114+BB114</f>
        <v>0</v>
      </c>
      <c r="BE114" s="105"/>
      <c r="BF114" s="105"/>
      <c r="BG114" s="105"/>
      <c r="BH114" s="105"/>
      <c r="BI114" s="105"/>
      <c r="BJ114" s="105"/>
    </row>
    <row r="115" spans="2:62" ht="20.100000000000001" hidden="1" customHeight="1" outlineLevel="1">
      <c r="B115" s="99"/>
      <c r="C115" s="908"/>
      <c r="D115" s="909"/>
      <c r="E115" s="909"/>
      <c r="F115" s="910"/>
      <c r="G115" s="890"/>
      <c r="H115" s="901"/>
      <c r="I115" s="152"/>
      <c r="J115" s="152"/>
      <c r="K115" s="152"/>
      <c r="L115" s="152"/>
      <c r="M115" s="152"/>
      <c r="N115" s="152"/>
      <c r="O115" s="152"/>
      <c r="P115" s="153"/>
      <c r="Q115" s="153"/>
      <c r="R115" s="156">
        <f t="shared" si="89"/>
        <v>0</v>
      </c>
      <c r="S115" s="156">
        <f t="shared" si="90"/>
        <v>0</v>
      </c>
      <c r="U115" s="157">
        <f>I115*$I$7+J115*$J$7+K115*$K$7+L115*$L$7+M115*$M$7+N115*$N$7+O115*$O$7+R115+S115</f>
        <v>0</v>
      </c>
      <c r="W115" s="152"/>
      <c r="X115" s="152"/>
      <c r="Y115" s="152"/>
      <c r="Z115" s="152"/>
      <c r="AA115" s="152"/>
      <c r="AB115" s="152"/>
      <c r="AC115" s="347"/>
      <c r="AD115" s="152"/>
      <c r="AE115" s="152"/>
      <c r="AF115" s="152"/>
      <c r="AG115" s="152"/>
      <c r="AH115" s="152"/>
      <c r="AI115" s="152"/>
      <c r="AJ115" s="347"/>
      <c r="AK115" s="152"/>
      <c r="AL115" s="152"/>
      <c r="AM115" s="295"/>
      <c r="AN115" s="228"/>
      <c r="AO115" s="228"/>
      <c r="AP115" s="228"/>
      <c r="AQ115" s="228"/>
      <c r="AR115" s="228"/>
      <c r="AS115" s="348"/>
      <c r="AT115" s="264">
        <f t="shared" si="93"/>
        <v>0</v>
      </c>
      <c r="AU115" s="259"/>
      <c r="AV115" s="265">
        <f t="shared" ref="AV115:AV129" si="94">AK115*$AK$7+AL115*$AL$7+AM115*$AM$7+SUM(AN115:AR115)*(1+Gewinn)*(1+SicherheitAngebot)+AT115/Zuschläge_IBN+AT115</f>
        <v>0</v>
      </c>
      <c r="AX115" s="265">
        <f>U115+AV115</f>
        <v>0</v>
      </c>
      <c r="AZ115" s="492">
        <f t="shared" ref="AZ115:AZ129" si="95">U115/(1+SicherheitAngebot)*(1+Sicherheit)</f>
        <v>0</v>
      </c>
      <c r="BB115" s="492">
        <f t="shared" ref="BB115:BB129" si="96">AV115/(1+SicherheitAngebot)*(1+Sicherheit)</f>
        <v>0</v>
      </c>
      <c r="BD115" s="265">
        <f>AZ115+BB115</f>
        <v>0</v>
      </c>
      <c r="BE115" s="105"/>
      <c r="BF115" s="105"/>
      <c r="BG115" s="105"/>
      <c r="BH115" s="105"/>
      <c r="BI115" s="105"/>
      <c r="BJ115" s="105"/>
    </row>
    <row r="116" spans="2:62" ht="20.100000000000001" hidden="1" customHeight="1" outlineLevel="1">
      <c r="B116" s="100"/>
      <c r="C116" s="908"/>
      <c r="D116" s="909"/>
      <c r="E116" s="909"/>
      <c r="F116" s="910"/>
      <c r="G116" s="890"/>
      <c r="H116" s="891"/>
      <c r="I116" s="152"/>
      <c r="J116" s="152"/>
      <c r="K116" s="152"/>
      <c r="L116" s="152"/>
      <c r="M116" s="152"/>
      <c r="N116" s="152"/>
      <c r="O116" s="152"/>
      <c r="P116" s="153"/>
      <c r="Q116" s="153"/>
      <c r="R116" s="156">
        <f t="shared" si="89"/>
        <v>0</v>
      </c>
      <c r="S116" s="156">
        <f t="shared" si="90"/>
        <v>0</v>
      </c>
      <c r="U116" s="157">
        <f t="shared" ref="U116:U129" si="97">I116*$I$7+J116*$J$7+K116*$K$7+L116*$L$7+M116*$M$7+N116*$N$7+O116*$O$7+R116+S116</f>
        <v>0</v>
      </c>
      <c r="W116" s="152"/>
      <c r="X116" s="152"/>
      <c r="Y116" s="152"/>
      <c r="Z116" s="152"/>
      <c r="AA116" s="152"/>
      <c r="AB116" s="152"/>
      <c r="AC116" s="347"/>
      <c r="AD116" s="152"/>
      <c r="AE116" s="152"/>
      <c r="AF116" s="152"/>
      <c r="AG116" s="152"/>
      <c r="AH116" s="152"/>
      <c r="AI116" s="152"/>
      <c r="AJ116" s="347"/>
      <c r="AK116" s="152"/>
      <c r="AL116" s="152"/>
      <c r="AM116" s="295"/>
      <c r="AN116" s="228"/>
      <c r="AO116" s="228"/>
      <c r="AP116" s="228"/>
      <c r="AQ116" s="228"/>
      <c r="AR116" s="228"/>
      <c r="AS116" s="348"/>
      <c r="AT116" s="264">
        <f t="shared" si="93"/>
        <v>0</v>
      </c>
      <c r="AU116" s="259"/>
      <c r="AV116" s="265">
        <f t="shared" si="94"/>
        <v>0</v>
      </c>
      <c r="AX116" s="265">
        <f t="shared" ref="AX116:AX129" si="98">U116+AV116</f>
        <v>0</v>
      </c>
      <c r="AZ116" s="492">
        <f t="shared" si="95"/>
        <v>0</v>
      </c>
      <c r="BB116" s="492">
        <f t="shared" si="96"/>
        <v>0</v>
      </c>
      <c r="BD116" s="265">
        <f t="shared" ref="BD116:BD129" si="99">AZ116+BB116</f>
        <v>0</v>
      </c>
      <c r="BE116" s="105"/>
      <c r="BF116" s="105"/>
      <c r="BG116" s="105"/>
      <c r="BH116" s="105"/>
      <c r="BI116" s="105"/>
      <c r="BJ116" s="105"/>
    </row>
    <row r="117" spans="2:62" ht="20.100000000000001" hidden="1" customHeight="1" outlineLevel="1">
      <c r="B117" s="100"/>
      <c r="C117" s="908"/>
      <c r="D117" s="909"/>
      <c r="E117" s="909"/>
      <c r="F117" s="910"/>
      <c r="G117" s="890"/>
      <c r="H117" s="891"/>
      <c r="I117" s="152"/>
      <c r="J117" s="152"/>
      <c r="K117" s="152"/>
      <c r="L117" s="152"/>
      <c r="M117" s="152"/>
      <c r="N117" s="152"/>
      <c r="O117" s="152"/>
      <c r="P117" s="153"/>
      <c r="Q117" s="153"/>
      <c r="R117" s="156">
        <f t="shared" si="89"/>
        <v>0</v>
      </c>
      <c r="S117" s="156">
        <f t="shared" si="90"/>
        <v>0</v>
      </c>
      <c r="U117" s="157">
        <f t="shared" si="97"/>
        <v>0</v>
      </c>
      <c r="W117" s="152"/>
      <c r="X117" s="152"/>
      <c r="Y117" s="152"/>
      <c r="Z117" s="152"/>
      <c r="AA117" s="152"/>
      <c r="AB117" s="152"/>
      <c r="AC117" s="347"/>
      <c r="AD117" s="152"/>
      <c r="AE117" s="152"/>
      <c r="AF117" s="152"/>
      <c r="AG117" s="152"/>
      <c r="AH117" s="152"/>
      <c r="AI117" s="152"/>
      <c r="AJ117" s="347"/>
      <c r="AK117" s="152"/>
      <c r="AL117" s="152"/>
      <c r="AM117" s="295"/>
      <c r="AN117" s="228"/>
      <c r="AO117" s="228"/>
      <c r="AP117" s="228"/>
      <c r="AQ117" s="228"/>
      <c r="AR117" s="228"/>
      <c r="AS117" s="348"/>
      <c r="AT117" s="264">
        <f t="shared" si="93"/>
        <v>0</v>
      </c>
      <c r="AU117" s="259"/>
      <c r="AV117" s="265">
        <f t="shared" si="94"/>
        <v>0</v>
      </c>
      <c r="AX117" s="265">
        <f t="shared" si="98"/>
        <v>0</v>
      </c>
      <c r="AZ117" s="492">
        <f t="shared" si="95"/>
        <v>0</v>
      </c>
      <c r="BB117" s="492">
        <f t="shared" si="96"/>
        <v>0</v>
      </c>
      <c r="BD117" s="265">
        <f t="shared" si="99"/>
        <v>0</v>
      </c>
      <c r="BE117" s="105"/>
      <c r="BF117" s="105"/>
      <c r="BG117" s="105"/>
      <c r="BH117" s="105"/>
      <c r="BI117" s="105"/>
      <c r="BJ117" s="105"/>
    </row>
    <row r="118" spans="2:62" ht="20.100000000000001" hidden="1" customHeight="1" outlineLevel="1">
      <c r="B118" s="100"/>
      <c r="C118" s="908"/>
      <c r="D118" s="909"/>
      <c r="E118" s="909"/>
      <c r="F118" s="910"/>
      <c r="G118" s="890"/>
      <c r="H118" s="891"/>
      <c r="I118" s="152"/>
      <c r="J118" s="152"/>
      <c r="K118" s="152"/>
      <c r="L118" s="152"/>
      <c r="M118" s="152"/>
      <c r="N118" s="152"/>
      <c r="O118" s="152"/>
      <c r="P118" s="153"/>
      <c r="Q118" s="153"/>
      <c r="R118" s="156">
        <f t="shared" si="89"/>
        <v>0</v>
      </c>
      <c r="S118" s="156">
        <f t="shared" si="90"/>
        <v>0</v>
      </c>
      <c r="U118" s="157">
        <f t="shared" si="97"/>
        <v>0</v>
      </c>
      <c r="W118" s="152"/>
      <c r="X118" s="152"/>
      <c r="Y118" s="152"/>
      <c r="Z118" s="152"/>
      <c r="AA118" s="152"/>
      <c r="AB118" s="152"/>
      <c r="AC118" s="347"/>
      <c r="AD118" s="152"/>
      <c r="AE118" s="152"/>
      <c r="AF118" s="152"/>
      <c r="AG118" s="152"/>
      <c r="AH118" s="152"/>
      <c r="AI118" s="152"/>
      <c r="AJ118" s="347"/>
      <c r="AK118" s="152"/>
      <c r="AL118" s="152"/>
      <c r="AM118" s="295"/>
      <c r="AN118" s="228"/>
      <c r="AO118" s="228"/>
      <c r="AP118" s="228"/>
      <c r="AQ118" s="228"/>
      <c r="AR118" s="228"/>
      <c r="AS118" s="348"/>
      <c r="AT118" s="264">
        <f t="shared" si="93"/>
        <v>0</v>
      </c>
      <c r="AU118" s="259"/>
      <c r="AV118" s="265">
        <f t="shared" si="94"/>
        <v>0</v>
      </c>
      <c r="AX118" s="265">
        <f t="shared" si="98"/>
        <v>0</v>
      </c>
      <c r="AZ118" s="492">
        <f t="shared" si="95"/>
        <v>0</v>
      </c>
      <c r="BB118" s="492">
        <f t="shared" si="96"/>
        <v>0</v>
      </c>
      <c r="BD118" s="265">
        <f t="shared" si="99"/>
        <v>0</v>
      </c>
      <c r="BE118" s="105"/>
      <c r="BF118" s="105"/>
      <c r="BG118" s="105"/>
      <c r="BH118" s="105"/>
      <c r="BI118" s="105"/>
      <c r="BJ118" s="105"/>
    </row>
    <row r="119" spans="2:62" ht="20.100000000000001" hidden="1" customHeight="1" outlineLevel="1">
      <c r="B119" s="100"/>
      <c r="C119" s="908"/>
      <c r="D119" s="909"/>
      <c r="E119" s="909"/>
      <c r="F119" s="910"/>
      <c r="G119" s="890"/>
      <c r="H119" s="891"/>
      <c r="I119" s="152"/>
      <c r="J119" s="152"/>
      <c r="K119" s="152"/>
      <c r="L119" s="152"/>
      <c r="M119" s="152"/>
      <c r="N119" s="152"/>
      <c r="O119" s="152"/>
      <c r="P119" s="153"/>
      <c r="Q119" s="153"/>
      <c r="R119" s="156">
        <f t="shared" si="89"/>
        <v>0</v>
      </c>
      <c r="S119" s="156">
        <f t="shared" si="90"/>
        <v>0</v>
      </c>
      <c r="U119" s="157">
        <f t="shared" si="97"/>
        <v>0</v>
      </c>
      <c r="W119" s="152"/>
      <c r="X119" s="152"/>
      <c r="Y119" s="152"/>
      <c r="Z119" s="152"/>
      <c r="AA119" s="152"/>
      <c r="AB119" s="152"/>
      <c r="AC119" s="347"/>
      <c r="AD119" s="152"/>
      <c r="AE119" s="152"/>
      <c r="AF119" s="152"/>
      <c r="AG119" s="152"/>
      <c r="AH119" s="152"/>
      <c r="AI119" s="152"/>
      <c r="AJ119" s="347"/>
      <c r="AK119" s="152"/>
      <c r="AL119" s="152"/>
      <c r="AM119" s="295"/>
      <c r="AN119" s="228"/>
      <c r="AO119" s="228"/>
      <c r="AP119" s="228"/>
      <c r="AQ119" s="228"/>
      <c r="AR119" s="228"/>
      <c r="AS119" s="348"/>
      <c r="AT119" s="264">
        <f t="shared" si="93"/>
        <v>0</v>
      </c>
      <c r="AU119" s="259"/>
      <c r="AV119" s="265">
        <f t="shared" si="94"/>
        <v>0</v>
      </c>
      <c r="AX119" s="265">
        <f t="shared" si="98"/>
        <v>0</v>
      </c>
      <c r="AZ119" s="492">
        <f t="shared" si="95"/>
        <v>0</v>
      </c>
      <c r="BB119" s="492">
        <f t="shared" si="96"/>
        <v>0</v>
      </c>
      <c r="BD119" s="265">
        <f t="shared" si="99"/>
        <v>0</v>
      </c>
      <c r="BE119" s="105"/>
      <c r="BF119" s="105"/>
      <c r="BG119" s="105"/>
      <c r="BH119" s="105"/>
      <c r="BI119" s="105"/>
      <c r="BJ119" s="105"/>
    </row>
    <row r="120" spans="2:62" ht="20.100000000000001" hidden="1" customHeight="1" outlineLevel="1">
      <c r="B120" s="100"/>
      <c r="C120" s="908"/>
      <c r="D120" s="909"/>
      <c r="E120" s="909"/>
      <c r="F120" s="910"/>
      <c r="G120" s="890"/>
      <c r="H120" s="891"/>
      <c r="I120" s="152"/>
      <c r="J120" s="152"/>
      <c r="K120" s="152"/>
      <c r="L120" s="152"/>
      <c r="M120" s="152"/>
      <c r="N120" s="152"/>
      <c r="O120" s="152"/>
      <c r="P120" s="153"/>
      <c r="Q120" s="153"/>
      <c r="R120" s="156">
        <f t="shared" si="89"/>
        <v>0</v>
      </c>
      <c r="S120" s="156">
        <f t="shared" si="90"/>
        <v>0</v>
      </c>
      <c r="U120" s="157">
        <f t="shared" si="97"/>
        <v>0</v>
      </c>
      <c r="W120" s="152"/>
      <c r="X120" s="152"/>
      <c r="Y120" s="152"/>
      <c r="Z120" s="152"/>
      <c r="AA120" s="152"/>
      <c r="AB120" s="152"/>
      <c r="AC120" s="347"/>
      <c r="AD120" s="152"/>
      <c r="AE120" s="152"/>
      <c r="AF120" s="152"/>
      <c r="AG120" s="152"/>
      <c r="AH120" s="152"/>
      <c r="AI120" s="152"/>
      <c r="AJ120" s="347"/>
      <c r="AK120" s="152"/>
      <c r="AL120" s="152"/>
      <c r="AM120" s="295"/>
      <c r="AN120" s="228"/>
      <c r="AO120" s="228"/>
      <c r="AP120" s="228"/>
      <c r="AQ120" s="228"/>
      <c r="AR120" s="228"/>
      <c r="AS120" s="348"/>
      <c r="AT120" s="264">
        <f t="shared" si="93"/>
        <v>0</v>
      </c>
      <c r="AU120" s="259"/>
      <c r="AV120" s="265">
        <f t="shared" si="94"/>
        <v>0</v>
      </c>
      <c r="AX120" s="265">
        <f t="shared" si="98"/>
        <v>0</v>
      </c>
      <c r="AZ120" s="492">
        <f t="shared" si="95"/>
        <v>0</v>
      </c>
      <c r="BB120" s="492">
        <f t="shared" si="96"/>
        <v>0</v>
      </c>
      <c r="BD120" s="265">
        <f t="shared" si="99"/>
        <v>0</v>
      </c>
      <c r="BE120" s="105"/>
      <c r="BF120" s="105"/>
      <c r="BG120" s="105"/>
      <c r="BH120" s="105"/>
      <c r="BI120" s="105"/>
      <c r="BJ120" s="105"/>
    </row>
    <row r="121" spans="2:62" ht="20.100000000000001" hidden="1" customHeight="1" outlineLevel="1">
      <c r="B121" s="100"/>
      <c r="C121" s="908"/>
      <c r="D121" s="909"/>
      <c r="E121" s="909"/>
      <c r="F121" s="910"/>
      <c r="G121" s="890"/>
      <c r="H121" s="891"/>
      <c r="I121" s="152"/>
      <c r="J121" s="152"/>
      <c r="K121" s="152"/>
      <c r="L121" s="152"/>
      <c r="M121" s="152"/>
      <c r="N121" s="152"/>
      <c r="O121" s="152"/>
      <c r="P121" s="153"/>
      <c r="Q121" s="153"/>
      <c r="R121" s="156">
        <f t="shared" si="89"/>
        <v>0</v>
      </c>
      <c r="S121" s="156">
        <f t="shared" si="90"/>
        <v>0</v>
      </c>
      <c r="U121" s="157">
        <f t="shared" si="97"/>
        <v>0</v>
      </c>
      <c r="W121" s="152"/>
      <c r="X121" s="152"/>
      <c r="Y121" s="152"/>
      <c r="Z121" s="152"/>
      <c r="AA121" s="152"/>
      <c r="AB121" s="152"/>
      <c r="AC121" s="347"/>
      <c r="AD121" s="152"/>
      <c r="AE121" s="152"/>
      <c r="AF121" s="152"/>
      <c r="AG121" s="152"/>
      <c r="AH121" s="152"/>
      <c r="AI121" s="152"/>
      <c r="AJ121" s="347"/>
      <c r="AK121" s="152"/>
      <c r="AL121" s="152"/>
      <c r="AM121" s="295"/>
      <c r="AN121" s="228"/>
      <c r="AO121" s="228"/>
      <c r="AP121" s="228"/>
      <c r="AQ121" s="228"/>
      <c r="AR121" s="228"/>
      <c r="AS121" s="348"/>
      <c r="AT121" s="264">
        <f t="shared" si="93"/>
        <v>0</v>
      </c>
      <c r="AU121" s="259"/>
      <c r="AV121" s="265">
        <f t="shared" si="94"/>
        <v>0</v>
      </c>
      <c r="AX121" s="265">
        <f t="shared" si="98"/>
        <v>0</v>
      </c>
      <c r="AZ121" s="492">
        <f t="shared" si="95"/>
        <v>0</v>
      </c>
      <c r="BB121" s="492">
        <f t="shared" si="96"/>
        <v>0</v>
      </c>
      <c r="BD121" s="265">
        <f t="shared" si="99"/>
        <v>0</v>
      </c>
      <c r="BE121" s="105"/>
      <c r="BF121" s="105"/>
      <c r="BG121" s="105"/>
      <c r="BH121" s="105"/>
      <c r="BI121" s="105"/>
      <c r="BJ121" s="105"/>
    </row>
    <row r="122" spans="2:62" ht="20.100000000000001" hidden="1" customHeight="1" outlineLevel="1">
      <c r="B122" s="100"/>
      <c r="C122" s="908"/>
      <c r="D122" s="909"/>
      <c r="E122" s="909"/>
      <c r="F122" s="910"/>
      <c r="G122" s="890"/>
      <c r="H122" s="891"/>
      <c r="I122" s="152"/>
      <c r="J122" s="152"/>
      <c r="K122" s="152"/>
      <c r="L122" s="152"/>
      <c r="M122" s="152"/>
      <c r="N122" s="152"/>
      <c r="O122" s="152"/>
      <c r="P122" s="153"/>
      <c r="Q122" s="153"/>
      <c r="R122" s="156">
        <f t="shared" si="89"/>
        <v>0</v>
      </c>
      <c r="S122" s="156">
        <f t="shared" si="90"/>
        <v>0</v>
      </c>
      <c r="U122" s="157">
        <f t="shared" si="97"/>
        <v>0</v>
      </c>
      <c r="W122" s="152"/>
      <c r="X122" s="152"/>
      <c r="Y122" s="152"/>
      <c r="Z122" s="152"/>
      <c r="AA122" s="152"/>
      <c r="AB122" s="152"/>
      <c r="AC122" s="347"/>
      <c r="AD122" s="152"/>
      <c r="AE122" s="152"/>
      <c r="AF122" s="152"/>
      <c r="AG122" s="152"/>
      <c r="AH122" s="152"/>
      <c r="AI122" s="152"/>
      <c r="AJ122" s="347"/>
      <c r="AK122" s="152"/>
      <c r="AL122" s="152"/>
      <c r="AM122" s="295"/>
      <c r="AN122" s="228"/>
      <c r="AO122" s="228"/>
      <c r="AP122" s="228"/>
      <c r="AQ122" s="228"/>
      <c r="AR122" s="228"/>
      <c r="AS122" s="348"/>
      <c r="AT122" s="264">
        <f t="shared" si="93"/>
        <v>0</v>
      </c>
      <c r="AU122" s="259"/>
      <c r="AV122" s="265">
        <f t="shared" si="94"/>
        <v>0</v>
      </c>
      <c r="AX122" s="265">
        <f t="shared" si="98"/>
        <v>0</v>
      </c>
      <c r="AZ122" s="492">
        <f t="shared" si="95"/>
        <v>0</v>
      </c>
      <c r="BB122" s="492">
        <f t="shared" si="96"/>
        <v>0</v>
      </c>
      <c r="BD122" s="265">
        <f t="shared" si="99"/>
        <v>0</v>
      </c>
      <c r="BE122" s="105"/>
      <c r="BF122" s="105"/>
      <c r="BG122" s="105"/>
      <c r="BH122" s="105"/>
      <c r="BI122" s="105"/>
      <c r="BJ122" s="105"/>
    </row>
    <row r="123" spans="2:62" ht="20.100000000000001" hidden="1" customHeight="1" outlineLevel="1">
      <c r="B123" s="100"/>
      <c r="C123" s="908"/>
      <c r="D123" s="909"/>
      <c r="E123" s="909"/>
      <c r="F123" s="910"/>
      <c r="G123" s="890"/>
      <c r="H123" s="891"/>
      <c r="I123" s="152"/>
      <c r="J123" s="152"/>
      <c r="K123" s="152"/>
      <c r="L123" s="152"/>
      <c r="M123" s="152"/>
      <c r="N123" s="152"/>
      <c r="O123" s="152"/>
      <c r="P123" s="153"/>
      <c r="Q123" s="153"/>
      <c r="R123" s="156">
        <f t="shared" si="89"/>
        <v>0</v>
      </c>
      <c r="S123" s="156">
        <f t="shared" si="90"/>
        <v>0</v>
      </c>
      <c r="U123" s="157">
        <f t="shared" si="97"/>
        <v>0</v>
      </c>
      <c r="W123" s="152"/>
      <c r="X123" s="152"/>
      <c r="Y123" s="152"/>
      <c r="Z123" s="152"/>
      <c r="AA123" s="152"/>
      <c r="AB123" s="152"/>
      <c r="AC123" s="347"/>
      <c r="AD123" s="152"/>
      <c r="AE123" s="152"/>
      <c r="AF123" s="152"/>
      <c r="AG123" s="152"/>
      <c r="AH123" s="152"/>
      <c r="AI123" s="152"/>
      <c r="AJ123" s="347"/>
      <c r="AK123" s="152"/>
      <c r="AL123" s="152"/>
      <c r="AM123" s="295"/>
      <c r="AN123" s="228"/>
      <c r="AO123" s="228"/>
      <c r="AP123" s="228"/>
      <c r="AQ123" s="228"/>
      <c r="AR123" s="228"/>
      <c r="AS123" s="348"/>
      <c r="AT123" s="264">
        <f t="shared" si="93"/>
        <v>0</v>
      </c>
      <c r="AU123" s="259"/>
      <c r="AV123" s="265">
        <f t="shared" si="94"/>
        <v>0</v>
      </c>
      <c r="AX123" s="265">
        <f t="shared" si="98"/>
        <v>0</v>
      </c>
      <c r="AZ123" s="492">
        <f t="shared" si="95"/>
        <v>0</v>
      </c>
      <c r="BB123" s="492">
        <f t="shared" si="96"/>
        <v>0</v>
      </c>
      <c r="BD123" s="265">
        <f t="shared" si="99"/>
        <v>0</v>
      </c>
      <c r="BE123" s="105"/>
      <c r="BF123" s="105"/>
      <c r="BG123" s="105"/>
      <c r="BH123" s="105"/>
      <c r="BI123" s="105"/>
      <c r="BJ123" s="105"/>
    </row>
    <row r="124" spans="2:62" ht="20.100000000000001" hidden="1" customHeight="1" outlineLevel="1">
      <c r="B124" s="100"/>
      <c r="C124" s="908"/>
      <c r="D124" s="909"/>
      <c r="E124" s="909"/>
      <c r="F124" s="910"/>
      <c r="G124" s="890"/>
      <c r="H124" s="891"/>
      <c r="I124" s="152"/>
      <c r="J124" s="152"/>
      <c r="K124" s="152"/>
      <c r="L124" s="152"/>
      <c r="M124" s="152"/>
      <c r="N124" s="152"/>
      <c r="O124" s="152"/>
      <c r="P124" s="153"/>
      <c r="Q124" s="153"/>
      <c r="R124" s="156">
        <f t="shared" si="89"/>
        <v>0</v>
      </c>
      <c r="S124" s="156">
        <f t="shared" si="90"/>
        <v>0</v>
      </c>
      <c r="U124" s="157">
        <f t="shared" si="97"/>
        <v>0</v>
      </c>
      <c r="W124" s="152"/>
      <c r="X124" s="152"/>
      <c r="Y124" s="152"/>
      <c r="Z124" s="152"/>
      <c r="AA124" s="152"/>
      <c r="AB124" s="152"/>
      <c r="AC124" s="347"/>
      <c r="AD124" s="152"/>
      <c r="AE124" s="152"/>
      <c r="AF124" s="152"/>
      <c r="AG124" s="152"/>
      <c r="AH124" s="152"/>
      <c r="AI124" s="152"/>
      <c r="AJ124" s="347"/>
      <c r="AK124" s="152"/>
      <c r="AL124" s="152"/>
      <c r="AM124" s="295"/>
      <c r="AN124" s="228"/>
      <c r="AO124" s="228"/>
      <c r="AP124" s="228"/>
      <c r="AQ124" s="228"/>
      <c r="AR124" s="228"/>
      <c r="AS124" s="348"/>
      <c r="AT124" s="264">
        <f t="shared" si="93"/>
        <v>0</v>
      </c>
      <c r="AU124" s="259"/>
      <c r="AV124" s="265">
        <f t="shared" si="94"/>
        <v>0</v>
      </c>
      <c r="AX124" s="265">
        <f t="shared" si="98"/>
        <v>0</v>
      </c>
      <c r="AZ124" s="492">
        <f t="shared" si="95"/>
        <v>0</v>
      </c>
      <c r="BB124" s="492">
        <f t="shared" si="96"/>
        <v>0</v>
      </c>
      <c r="BD124" s="265">
        <f t="shared" si="99"/>
        <v>0</v>
      </c>
      <c r="BE124" s="105"/>
      <c r="BF124" s="105"/>
      <c r="BG124" s="105"/>
      <c r="BH124" s="105"/>
      <c r="BI124" s="105"/>
      <c r="BJ124" s="105"/>
    </row>
    <row r="125" spans="2:62" ht="20.100000000000001" hidden="1" customHeight="1" outlineLevel="1">
      <c r="B125" s="100"/>
      <c r="C125" s="908"/>
      <c r="D125" s="909"/>
      <c r="E125" s="909"/>
      <c r="F125" s="910"/>
      <c r="G125" s="890"/>
      <c r="H125" s="891"/>
      <c r="I125" s="152"/>
      <c r="J125" s="152"/>
      <c r="K125" s="152"/>
      <c r="L125" s="152"/>
      <c r="M125" s="152"/>
      <c r="N125" s="152"/>
      <c r="O125" s="152"/>
      <c r="P125" s="153"/>
      <c r="Q125" s="153"/>
      <c r="R125" s="156">
        <f t="shared" si="89"/>
        <v>0</v>
      </c>
      <c r="S125" s="156">
        <f t="shared" si="90"/>
        <v>0</v>
      </c>
      <c r="U125" s="157">
        <f t="shared" si="97"/>
        <v>0</v>
      </c>
      <c r="W125" s="152"/>
      <c r="X125" s="152"/>
      <c r="Y125" s="152"/>
      <c r="Z125" s="152"/>
      <c r="AA125" s="152"/>
      <c r="AB125" s="152"/>
      <c r="AC125" s="347"/>
      <c r="AD125" s="152"/>
      <c r="AE125" s="152"/>
      <c r="AF125" s="152"/>
      <c r="AG125" s="152"/>
      <c r="AH125" s="152"/>
      <c r="AI125" s="152"/>
      <c r="AJ125" s="347"/>
      <c r="AK125" s="152"/>
      <c r="AL125" s="152"/>
      <c r="AM125" s="295"/>
      <c r="AN125" s="228"/>
      <c r="AO125" s="228"/>
      <c r="AP125" s="228"/>
      <c r="AQ125" s="228"/>
      <c r="AR125" s="228"/>
      <c r="AS125" s="348"/>
      <c r="AT125" s="264">
        <f t="shared" si="93"/>
        <v>0</v>
      </c>
      <c r="AU125" s="259"/>
      <c r="AV125" s="265">
        <f t="shared" si="94"/>
        <v>0</v>
      </c>
      <c r="AX125" s="265">
        <f t="shared" si="98"/>
        <v>0</v>
      </c>
      <c r="AZ125" s="492">
        <f t="shared" si="95"/>
        <v>0</v>
      </c>
      <c r="BB125" s="492">
        <f t="shared" si="96"/>
        <v>0</v>
      </c>
      <c r="BD125" s="265">
        <f t="shared" si="99"/>
        <v>0</v>
      </c>
      <c r="BE125" s="105"/>
      <c r="BF125" s="105"/>
      <c r="BG125" s="105"/>
      <c r="BH125" s="105"/>
      <c r="BI125" s="105"/>
      <c r="BJ125" s="105"/>
    </row>
    <row r="126" spans="2:62" ht="20.100000000000001" hidden="1" customHeight="1" outlineLevel="1">
      <c r="B126" s="100"/>
      <c r="C126" s="908"/>
      <c r="D126" s="909"/>
      <c r="E126" s="909"/>
      <c r="F126" s="910"/>
      <c r="G126" s="890"/>
      <c r="H126" s="891"/>
      <c r="I126" s="152"/>
      <c r="J126" s="152"/>
      <c r="K126" s="152"/>
      <c r="L126" s="152"/>
      <c r="M126" s="152"/>
      <c r="N126" s="152"/>
      <c r="O126" s="152"/>
      <c r="P126" s="153"/>
      <c r="Q126" s="153"/>
      <c r="R126" s="156">
        <f t="shared" si="89"/>
        <v>0</v>
      </c>
      <c r="S126" s="156">
        <f t="shared" si="90"/>
        <v>0</v>
      </c>
      <c r="U126" s="157">
        <f t="shared" si="97"/>
        <v>0</v>
      </c>
      <c r="W126" s="152"/>
      <c r="X126" s="152"/>
      <c r="Y126" s="152"/>
      <c r="Z126" s="152"/>
      <c r="AA126" s="152"/>
      <c r="AB126" s="152"/>
      <c r="AC126" s="347"/>
      <c r="AD126" s="152"/>
      <c r="AE126" s="152"/>
      <c r="AF126" s="152"/>
      <c r="AG126" s="152"/>
      <c r="AH126" s="152"/>
      <c r="AI126" s="152"/>
      <c r="AJ126" s="347"/>
      <c r="AK126" s="152"/>
      <c r="AL126" s="152"/>
      <c r="AM126" s="295"/>
      <c r="AN126" s="228"/>
      <c r="AO126" s="228"/>
      <c r="AP126" s="228"/>
      <c r="AQ126" s="228"/>
      <c r="AR126" s="228"/>
      <c r="AS126" s="348"/>
      <c r="AT126" s="264">
        <f t="shared" si="93"/>
        <v>0</v>
      </c>
      <c r="AU126" s="259"/>
      <c r="AV126" s="265">
        <f t="shared" si="94"/>
        <v>0</v>
      </c>
      <c r="AX126" s="265">
        <f t="shared" si="98"/>
        <v>0</v>
      </c>
      <c r="AZ126" s="492">
        <f t="shared" si="95"/>
        <v>0</v>
      </c>
      <c r="BB126" s="492">
        <f t="shared" si="96"/>
        <v>0</v>
      </c>
      <c r="BD126" s="265">
        <f t="shared" si="99"/>
        <v>0</v>
      </c>
      <c r="BE126" s="105"/>
      <c r="BF126" s="105"/>
      <c r="BG126" s="105"/>
      <c r="BH126" s="105"/>
      <c r="BI126" s="105"/>
      <c r="BJ126" s="105"/>
    </row>
    <row r="127" spans="2:62" ht="20.100000000000001" hidden="1" customHeight="1" outlineLevel="1">
      <c r="B127" s="100"/>
      <c r="C127" s="908"/>
      <c r="D127" s="909"/>
      <c r="E127" s="909"/>
      <c r="F127" s="910"/>
      <c r="G127" s="890"/>
      <c r="H127" s="891"/>
      <c r="I127" s="152"/>
      <c r="J127" s="152"/>
      <c r="K127" s="152"/>
      <c r="L127" s="152"/>
      <c r="M127" s="152"/>
      <c r="N127" s="152"/>
      <c r="O127" s="152"/>
      <c r="P127" s="153"/>
      <c r="Q127" s="153"/>
      <c r="R127" s="156">
        <f t="shared" si="89"/>
        <v>0</v>
      </c>
      <c r="S127" s="156">
        <f t="shared" si="90"/>
        <v>0</v>
      </c>
      <c r="U127" s="157">
        <f t="shared" si="97"/>
        <v>0</v>
      </c>
      <c r="W127" s="152"/>
      <c r="X127" s="152"/>
      <c r="Y127" s="152"/>
      <c r="Z127" s="152"/>
      <c r="AA127" s="152"/>
      <c r="AB127" s="152"/>
      <c r="AC127" s="347"/>
      <c r="AD127" s="152"/>
      <c r="AE127" s="152"/>
      <c r="AF127" s="152"/>
      <c r="AG127" s="152"/>
      <c r="AH127" s="152"/>
      <c r="AI127" s="152"/>
      <c r="AJ127" s="347"/>
      <c r="AK127" s="152"/>
      <c r="AL127" s="152"/>
      <c r="AM127" s="295"/>
      <c r="AN127" s="228"/>
      <c r="AO127" s="228"/>
      <c r="AP127" s="228"/>
      <c r="AQ127" s="228"/>
      <c r="AR127" s="228"/>
      <c r="AS127" s="348"/>
      <c r="AT127" s="264">
        <f t="shared" si="93"/>
        <v>0</v>
      </c>
      <c r="AU127" s="259"/>
      <c r="AV127" s="265">
        <f t="shared" si="94"/>
        <v>0</v>
      </c>
      <c r="AX127" s="265">
        <f t="shared" si="98"/>
        <v>0</v>
      </c>
      <c r="AZ127" s="492">
        <f t="shared" si="95"/>
        <v>0</v>
      </c>
      <c r="BB127" s="492">
        <f t="shared" si="96"/>
        <v>0</v>
      </c>
      <c r="BD127" s="265">
        <f t="shared" si="99"/>
        <v>0</v>
      </c>
      <c r="BE127" s="105"/>
      <c r="BF127" s="105"/>
      <c r="BG127" s="105"/>
      <c r="BH127" s="105"/>
      <c r="BI127" s="105"/>
      <c r="BJ127" s="105"/>
    </row>
    <row r="128" spans="2:62" ht="20.100000000000001" hidden="1" customHeight="1" outlineLevel="1">
      <c r="B128" s="100"/>
      <c r="C128" s="908"/>
      <c r="D128" s="909"/>
      <c r="E128" s="909"/>
      <c r="F128" s="910"/>
      <c r="G128" s="890"/>
      <c r="H128" s="891"/>
      <c r="I128" s="152"/>
      <c r="J128" s="152"/>
      <c r="K128" s="152"/>
      <c r="L128" s="152"/>
      <c r="M128" s="152"/>
      <c r="N128" s="152"/>
      <c r="O128" s="152"/>
      <c r="P128" s="153"/>
      <c r="Q128" s="153"/>
      <c r="R128" s="156">
        <f t="shared" si="89"/>
        <v>0</v>
      </c>
      <c r="S128" s="156">
        <f t="shared" si="90"/>
        <v>0</v>
      </c>
      <c r="U128" s="157">
        <f t="shared" si="97"/>
        <v>0</v>
      </c>
      <c r="W128" s="152"/>
      <c r="X128" s="152"/>
      <c r="Y128" s="152"/>
      <c r="Z128" s="152"/>
      <c r="AA128" s="152"/>
      <c r="AB128" s="152"/>
      <c r="AC128" s="347"/>
      <c r="AD128" s="152"/>
      <c r="AE128" s="152"/>
      <c r="AF128" s="152"/>
      <c r="AG128" s="152"/>
      <c r="AH128" s="152"/>
      <c r="AI128" s="152"/>
      <c r="AJ128" s="347"/>
      <c r="AK128" s="152"/>
      <c r="AL128" s="152"/>
      <c r="AM128" s="295"/>
      <c r="AN128" s="228"/>
      <c r="AO128" s="228"/>
      <c r="AP128" s="228"/>
      <c r="AQ128" s="228"/>
      <c r="AR128" s="228"/>
      <c r="AS128" s="348"/>
      <c r="AT128" s="264">
        <f t="shared" si="93"/>
        <v>0</v>
      </c>
      <c r="AU128" s="259"/>
      <c r="AV128" s="265">
        <f t="shared" si="94"/>
        <v>0</v>
      </c>
      <c r="AX128" s="265">
        <f t="shared" si="98"/>
        <v>0</v>
      </c>
      <c r="AZ128" s="492">
        <f t="shared" si="95"/>
        <v>0</v>
      </c>
      <c r="BB128" s="492">
        <f t="shared" si="96"/>
        <v>0</v>
      </c>
      <c r="BD128" s="265">
        <f t="shared" si="99"/>
        <v>0</v>
      </c>
      <c r="BE128" s="105"/>
      <c r="BF128" s="105"/>
      <c r="BG128" s="105"/>
      <c r="BH128" s="105"/>
      <c r="BI128" s="105"/>
      <c r="BJ128" s="105"/>
    </row>
    <row r="129" spans="2:62" ht="20.100000000000001" hidden="1" customHeight="1" outlineLevel="1">
      <c r="B129" s="100"/>
      <c r="C129" s="908"/>
      <c r="D129" s="909"/>
      <c r="E129" s="909"/>
      <c r="F129" s="910"/>
      <c r="G129" s="890"/>
      <c r="H129" s="891"/>
      <c r="I129" s="152"/>
      <c r="J129" s="152"/>
      <c r="K129" s="152"/>
      <c r="L129" s="152"/>
      <c r="M129" s="152"/>
      <c r="N129" s="152"/>
      <c r="O129" s="152"/>
      <c r="P129" s="153"/>
      <c r="Q129" s="153"/>
      <c r="R129" s="156">
        <f t="shared" si="89"/>
        <v>0</v>
      </c>
      <c r="S129" s="156">
        <f t="shared" si="90"/>
        <v>0</v>
      </c>
      <c r="U129" s="157">
        <f t="shared" si="97"/>
        <v>0</v>
      </c>
      <c r="W129" s="152"/>
      <c r="X129" s="152"/>
      <c r="Y129" s="152"/>
      <c r="Z129" s="152"/>
      <c r="AA129" s="152"/>
      <c r="AB129" s="152"/>
      <c r="AC129" s="347"/>
      <c r="AD129" s="152"/>
      <c r="AE129" s="152"/>
      <c r="AF129" s="152"/>
      <c r="AG129" s="152"/>
      <c r="AH129" s="152"/>
      <c r="AI129" s="152"/>
      <c r="AJ129" s="347"/>
      <c r="AK129" s="152"/>
      <c r="AL129" s="152"/>
      <c r="AM129" s="295"/>
      <c r="AN129" s="228"/>
      <c r="AO129" s="228"/>
      <c r="AP129" s="228"/>
      <c r="AQ129" s="228"/>
      <c r="AR129" s="228"/>
      <c r="AS129" s="348"/>
      <c r="AT129" s="264">
        <f t="shared" si="93"/>
        <v>0</v>
      </c>
      <c r="AU129" s="259"/>
      <c r="AV129" s="265">
        <f t="shared" si="94"/>
        <v>0</v>
      </c>
      <c r="AX129" s="265">
        <f t="shared" si="98"/>
        <v>0</v>
      </c>
      <c r="AZ129" s="492">
        <f t="shared" si="95"/>
        <v>0</v>
      </c>
      <c r="BB129" s="492">
        <f t="shared" si="96"/>
        <v>0</v>
      </c>
      <c r="BD129" s="265">
        <f t="shared" si="99"/>
        <v>0</v>
      </c>
      <c r="BE129" s="105"/>
      <c r="BF129" s="105"/>
      <c r="BG129" s="105"/>
      <c r="BH129" s="105"/>
      <c r="BI129" s="105"/>
      <c r="BJ129" s="105"/>
    </row>
    <row r="130" spans="2:62" ht="9.9499999999999993" hidden="1" customHeight="1" outlineLevel="1">
      <c r="B130" s="101"/>
      <c r="C130" s="208"/>
      <c r="D130" s="208"/>
      <c r="E130" s="208"/>
      <c r="F130" s="208"/>
      <c r="G130" s="237"/>
      <c r="H130" s="207"/>
      <c r="I130" s="257"/>
      <c r="J130" s="257"/>
      <c r="K130" s="257"/>
      <c r="L130" s="257"/>
      <c r="M130" s="257"/>
      <c r="N130" s="257"/>
      <c r="O130" s="257"/>
      <c r="P130" s="256"/>
      <c r="Q130" s="102"/>
      <c r="R130" s="102"/>
      <c r="S130" s="102"/>
      <c r="U130" s="98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Z130" s="493"/>
      <c r="BE130" s="105"/>
      <c r="BF130" s="105"/>
      <c r="BG130" s="105"/>
      <c r="BH130" s="105"/>
      <c r="BI130" s="105"/>
      <c r="BJ130" s="105"/>
    </row>
    <row r="131" spans="2:62" ht="20.100000000000001" customHeight="1" collapsed="1">
      <c r="B131" s="151">
        <f>B114+1</f>
        <v>8</v>
      </c>
      <c r="C131" s="916"/>
      <c r="D131" s="917"/>
      <c r="E131" s="917"/>
      <c r="F131" s="918"/>
      <c r="G131" s="429"/>
      <c r="H131" s="206">
        <v>1</v>
      </c>
      <c r="I131" s="642">
        <f t="shared" ref="I131" si="100">$H131*SUM(I132:I146)</f>
        <v>0</v>
      </c>
      <c r="J131" s="643">
        <f t="shared" ref="J131:O131" si="101">$H131*SUM(J132:J146)</f>
        <v>0</v>
      </c>
      <c r="K131" s="644">
        <f t="shared" si="101"/>
        <v>0</v>
      </c>
      <c r="L131" s="645">
        <f t="shared" si="101"/>
        <v>0</v>
      </c>
      <c r="M131" s="645">
        <f t="shared" si="101"/>
        <v>0</v>
      </c>
      <c r="N131" s="644">
        <f t="shared" si="101"/>
        <v>0</v>
      </c>
      <c r="O131" s="642">
        <f t="shared" si="101"/>
        <v>0</v>
      </c>
      <c r="P131" s="209">
        <f t="shared" ref="P131:Q131" si="102">$H131*SUM(P132:P146)</f>
        <v>0</v>
      </c>
      <c r="Q131" s="210">
        <f t="shared" si="102"/>
        <v>0</v>
      </c>
      <c r="R131" s="136">
        <f t="shared" ref="R131:R146" si="103">P131*(1+Gewinn)*(1+SicherheitAngebot)</f>
        <v>0</v>
      </c>
      <c r="S131" s="137">
        <f t="shared" ref="S131:S146" si="104">Q131*(1+MGKZ)*(1+Gewinn)*(1+SicherheitAngebot)</f>
        <v>0</v>
      </c>
      <c r="U131" s="10">
        <f>I131*$I$7+J131*$J$7+K131*$K$7+L131*$L$7+M131*$M$7+N131*$N$7+O131*$O$7+R131+S131</f>
        <v>0</v>
      </c>
      <c r="W131" s="646">
        <f t="shared" ref="W131:AB131" si="105">$H131*SUM(W132:W146)</f>
        <v>0</v>
      </c>
      <c r="X131" s="647">
        <f t="shared" si="105"/>
        <v>0</v>
      </c>
      <c r="Y131" s="648">
        <f t="shared" si="105"/>
        <v>0</v>
      </c>
      <c r="Z131" s="649">
        <f t="shared" si="105"/>
        <v>0</v>
      </c>
      <c r="AA131" s="648">
        <f t="shared" si="105"/>
        <v>0</v>
      </c>
      <c r="AB131" s="646">
        <f t="shared" si="105"/>
        <v>0</v>
      </c>
      <c r="AC131" s="258"/>
      <c r="AD131" s="646">
        <f t="shared" ref="AD131:AM131" si="106">$H131*SUM(AD132:AD146)</f>
        <v>0</v>
      </c>
      <c r="AE131" s="647">
        <f t="shared" si="106"/>
        <v>0</v>
      </c>
      <c r="AF131" s="648">
        <f t="shared" si="106"/>
        <v>0</v>
      </c>
      <c r="AG131" s="649">
        <f t="shared" si="106"/>
        <v>0</v>
      </c>
      <c r="AH131" s="648">
        <f t="shared" si="106"/>
        <v>0</v>
      </c>
      <c r="AI131" s="646">
        <f t="shared" si="106"/>
        <v>0</v>
      </c>
      <c r="AJ131" s="258"/>
      <c r="AK131" s="653">
        <f t="shared" si="106"/>
        <v>0</v>
      </c>
      <c r="AL131" s="653">
        <f t="shared" si="106"/>
        <v>0</v>
      </c>
      <c r="AM131" s="653">
        <f t="shared" si="106"/>
        <v>0</v>
      </c>
      <c r="AN131" s="227">
        <f>$H131*SUM(AN132:AN146)*(1+Gewinn)*(1+SicherheitAngebot)</f>
        <v>0</v>
      </c>
      <c r="AO131" s="227">
        <f>$H131*SUM(AO132:AO146)*(1+Gewinn)*(1+SicherheitAngebot)</f>
        <v>0</v>
      </c>
      <c r="AP131" s="227">
        <f>$H131*SUM(AP132:AP146)*(1+Gewinn)*(1+SicherheitAngebot)</f>
        <v>0</v>
      </c>
      <c r="AQ131" s="227">
        <f>$H131*SUM(AQ132:AQ146)*(1+Gewinn)*(1+SicherheitAngebot)</f>
        <v>0</v>
      </c>
      <c r="AR131" s="227">
        <f>$H131*SUM(AR132:AR146)*(1+Gewinn)*(1+SicherheitAngebot)</f>
        <v>0</v>
      </c>
      <c r="AS131" s="262"/>
      <c r="AT131" s="263">
        <f t="shared" si="93"/>
        <v>0</v>
      </c>
      <c r="AU131" s="259"/>
      <c r="AV131" s="491">
        <f>AK131*$AK$7+AL131*$AL$7+AM131*$AM$7+SUM(AN131:AR131)+AT131/Zuschläge_IBN+AT131</f>
        <v>0</v>
      </c>
      <c r="AX131" s="685">
        <f>U131+AV131</f>
        <v>0</v>
      </c>
      <c r="AZ131" s="490">
        <f>IF(H131&gt;0,U131/(1+SicherheitAngebot)*(1+Sicherheit),0)</f>
        <v>0</v>
      </c>
      <c r="BB131" s="490">
        <f>IF(H131&gt;0,AV131/(1+SicherheitAngebot)*(1+Sicherheit),0)</f>
        <v>0</v>
      </c>
      <c r="BD131" s="490">
        <f>AZ131+BB131</f>
        <v>0</v>
      </c>
      <c r="BE131" s="105"/>
      <c r="BF131" s="105"/>
      <c r="BG131" s="105"/>
      <c r="BH131" s="105"/>
      <c r="BI131" s="105"/>
      <c r="BJ131" s="105"/>
    </row>
    <row r="132" spans="2:62" ht="20.100000000000001" hidden="1" customHeight="1" outlineLevel="1">
      <c r="B132" s="99"/>
      <c r="C132" s="908"/>
      <c r="D132" s="909"/>
      <c r="E132" s="909"/>
      <c r="F132" s="910"/>
      <c r="G132" s="890"/>
      <c r="H132" s="901"/>
      <c r="I132" s="152"/>
      <c r="J132" s="152"/>
      <c r="K132" s="152"/>
      <c r="L132" s="152"/>
      <c r="M132" s="152"/>
      <c r="N132" s="152"/>
      <c r="O132" s="152"/>
      <c r="P132" s="153"/>
      <c r="Q132" s="153"/>
      <c r="R132" s="156">
        <f t="shared" si="103"/>
        <v>0</v>
      </c>
      <c r="S132" s="156">
        <f t="shared" si="104"/>
        <v>0</v>
      </c>
      <c r="U132" s="157">
        <f>I132*$I$7+J132*$J$7+K132*$K$7+L132*$L$7+M132*$M$7+N132*$N$7+O132*$O$7+R132+S132</f>
        <v>0</v>
      </c>
      <c r="W132" s="152"/>
      <c r="X132" s="152"/>
      <c r="Y132" s="152"/>
      <c r="Z132" s="152"/>
      <c r="AA132" s="152"/>
      <c r="AB132" s="152"/>
      <c r="AC132" s="347"/>
      <c r="AD132" s="152"/>
      <c r="AE132" s="152"/>
      <c r="AF132" s="152"/>
      <c r="AG132" s="152"/>
      <c r="AH132" s="152"/>
      <c r="AI132" s="152"/>
      <c r="AJ132" s="347"/>
      <c r="AK132" s="152"/>
      <c r="AL132" s="152"/>
      <c r="AM132" s="295"/>
      <c r="AN132" s="228"/>
      <c r="AO132" s="228"/>
      <c r="AP132" s="228"/>
      <c r="AQ132" s="228"/>
      <c r="AR132" s="228"/>
      <c r="AS132" s="348"/>
      <c r="AT132" s="264">
        <f t="shared" si="93"/>
        <v>0</v>
      </c>
      <c r="AU132" s="259"/>
      <c r="AV132" s="265">
        <f t="shared" ref="AV132:AV146" si="107">AK132*$AK$7+AL132*$AL$7+AM132*$AM$7+SUM(AN132:AR132)*(1+Gewinn)*(1+SicherheitAngebot)+AT132/Zuschläge_IBN+AT132</f>
        <v>0</v>
      </c>
      <c r="AX132" s="265">
        <f>U132+AV132</f>
        <v>0</v>
      </c>
      <c r="AZ132" s="492">
        <f t="shared" ref="AZ132:AZ146" si="108">U132/(1+SicherheitAngebot)*(1+Sicherheit)</f>
        <v>0</v>
      </c>
      <c r="BB132" s="492">
        <f t="shared" ref="BB132:BB146" si="109">AV132/(1+SicherheitAngebot)*(1+Sicherheit)</f>
        <v>0</v>
      </c>
      <c r="BD132" s="265">
        <f>AZ132+BB132</f>
        <v>0</v>
      </c>
      <c r="BE132" s="105"/>
      <c r="BF132" s="105"/>
      <c r="BG132" s="105"/>
      <c r="BH132" s="105"/>
      <c r="BI132" s="105"/>
      <c r="BJ132" s="105"/>
    </row>
    <row r="133" spans="2:62" ht="20.100000000000001" hidden="1" customHeight="1" outlineLevel="1">
      <c r="B133" s="100"/>
      <c r="C133" s="908"/>
      <c r="D133" s="909"/>
      <c r="E133" s="909"/>
      <c r="F133" s="910"/>
      <c r="G133" s="890"/>
      <c r="H133" s="891"/>
      <c r="I133" s="152"/>
      <c r="J133" s="152"/>
      <c r="K133" s="152"/>
      <c r="L133" s="152"/>
      <c r="M133" s="152"/>
      <c r="N133" s="152"/>
      <c r="O133" s="152"/>
      <c r="P133" s="153"/>
      <c r="Q133" s="153"/>
      <c r="R133" s="156">
        <f t="shared" si="103"/>
        <v>0</v>
      </c>
      <c r="S133" s="156">
        <f t="shared" si="104"/>
        <v>0</v>
      </c>
      <c r="U133" s="157">
        <f t="shared" ref="U133:U146" si="110">I133*$I$7+J133*$J$7+K133*$K$7+L133*$L$7+M133*$M$7+N133*$N$7+O133*$O$7+R133+S133</f>
        <v>0</v>
      </c>
      <c r="W133" s="152"/>
      <c r="X133" s="152"/>
      <c r="Y133" s="152"/>
      <c r="Z133" s="152"/>
      <c r="AA133" s="152"/>
      <c r="AB133" s="152"/>
      <c r="AC133" s="347"/>
      <c r="AD133" s="152"/>
      <c r="AE133" s="152"/>
      <c r="AF133" s="152"/>
      <c r="AG133" s="152"/>
      <c r="AH133" s="152"/>
      <c r="AI133" s="152"/>
      <c r="AJ133" s="347"/>
      <c r="AK133" s="152"/>
      <c r="AL133" s="152"/>
      <c r="AM133" s="295"/>
      <c r="AN133" s="228"/>
      <c r="AO133" s="228"/>
      <c r="AP133" s="228"/>
      <c r="AQ133" s="228"/>
      <c r="AR133" s="228"/>
      <c r="AS133" s="348"/>
      <c r="AT133" s="264">
        <f t="shared" si="93"/>
        <v>0</v>
      </c>
      <c r="AU133" s="259"/>
      <c r="AV133" s="265">
        <f t="shared" si="107"/>
        <v>0</v>
      </c>
      <c r="AX133" s="265">
        <f t="shared" ref="AX133:AX146" si="111">U133+AV133</f>
        <v>0</v>
      </c>
      <c r="AZ133" s="492">
        <f t="shared" si="108"/>
        <v>0</v>
      </c>
      <c r="BB133" s="492">
        <f t="shared" si="109"/>
        <v>0</v>
      </c>
      <c r="BD133" s="265">
        <f t="shared" ref="BD133:BD146" si="112">AZ133+BB133</f>
        <v>0</v>
      </c>
      <c r="BE133" s="105"/>
      <c r="BF133" s="105"/>
      <c r="BG133" s="105"/>
      <c r="BH133" s="105"/>
      <c r="BI133" s="105"/>
      <c r="BJ133" s="105"/>
    </row>
    <row r="134" spans="2:62" ht="20.100000000000001" hidden="1" customHeight="1" outlineLevel="1">
      <c r="B134" s="100"/>
      <c r="C134" s="908"/>
      <c r="D134" s="909"/>
      <c r="E134" s="909"/>
      <c r="F134" s="910"/>
      <c r="G134" s="890"/>
      <c r="H134" s="891"/>
      <c r="I134" s="152"/>
      <c r="J134" s="152"/>
      <c r="K134" s="152"/>
      <c r="L134" s="152"/>
      <c r="M134" s="152"/>
      <c r="N134" s="152"/>
      <c r="O134" s="152"/>
      <c r="P134" s="153"/>
      <c r="Q134" s="153"/>
      <c r="R134" s="156">
        <f t="shared" si="103"/>
        <v>0</v>
      </c>
      <c r="S134" s="156">
        <f t="shared" si="104"/>
        <v>0</v>
      </c>
      <c r="U134" s="157">
        <f t="shared" si="110"/>
        <v>0</v>
      </c>
      <c r="W134" s="152"/>
      <c r="X134" s="152"/>
      <c r="Y134" s="152"/>
      <c r="Z134" s="152"/>
      <c r="AA134" s="152"/>
      <c r="AB134" s="152"/>
      <c r="AC134" s="347"/>
      <c r="AD134" s="152"/>
      <c r="AE134" s="152"/>
      <c r="AF134" s="152"/>
      <c r="AG134" s="152"/>
      <c r="AH134" s="152"/>
      <c r="AI134" s="152"/>
      <c r="AJ134" s="347"/>
      <c r="AK134" s="152"/>
      <c r="AL134" s="152"/>
      <c r="AM134" s="295"/>
      <c r="AN134" s="228"/>
      <c r="AO134" s="228"/>
      <c r="AP134" s="228"/>
      <c r="AQ134" s="228"/>
      <c r="AR134" s="228"/>
      <c r="AS134" s="348"/>
      <c r="AT134" s="264">
        <f t="shared" si="93"/>
        <v>0</v>
      </c>
      <c r="AU134" s="259"/>
      <c r="AV134" s="265">
        <f t="shared" si="107"/>
        <v>0</v>
      </c>
      <c r="AX134" s="265">
        <f t="shared" si="111"/>
        <v>0</v>
      </c>
      <c r="AZ134" s="492">
        <f t="shared" si="108"/>
        <v>0</v>
      </c>
      <c r="BB134" s="492">
        <f t="shared" si="109"/>
        <v>0</v>
      </c>
      <c r="BD134" s="265">
        <f t="shared" si="112"/>
        <v>0</v>
      </c>
      <c r="BE134" s="105"/>
      <c r="BF134" s="105"/>
      <c r="BG134" s="105"/>
      <c r="BH134" s="105"/>
      <c r="BI134" s="105"/>
      <c r="BJ134" s="105"/>
    </row>
    <row r="135" spans="2:62" ht="20.100000000000001" hidden="1" customHeight="1" outlineLevel="1">
      <c r="B135" s="100"/>
      <c r="C135" s="908"/>
      <c r="D135" s="909"/>
      <c r="E135" s="909"/>
      <c r="F135" s="910"/>
      <c r="G135" s="890"/>
      <c r="H135" s="891"/>
      <c r="I135" s="152"/>
      <c r="J135" s="152"/>
      <c r="K135" s="152"/>
      <c r="L135" s="152"/>
      <c r="M135" s="152"/>
      <c r="N135" s="152"/>
      <c r="O135" s="152"/>
      <c r="P135" s="153"/>
      <c r="Q135" s="153"/>
      <c r="R135" s="156">
        <f t="shared" si="103"/>
        <v>0</v>
      </c>
      <c r="S135" s="156">
        <f t="shared" si="104"/>
        <v>0</v>
      </c>
      <c r="U135" s="157">
        <f t="shared" si="110"/>
        <v>0</v>
      </c>
      <c r="W135" s="152"/>
      <c r="X135" s="152"/>
      <c r="Y135" s="152"/>
      <c r="Z135" s="152"/>
      <c r="AA135" s="152"/>
      <c r="AB135" s="152"/>
      <c r="AC135" s="347"/>
      <c r="AD135" s="152"/>
      <c r="AE135" s="152"/>
      <c r="AF135" s="152"/>
      <c r="AG135" s="152"/>
      <c r="AH135" s="152"/>
      <c r="AI135" s="152"/>
      <c r="AJ135" s="347"/>
      <c r="AK135" s="152"/>
      <c r="AL135" s="152"/>
      <c r="AM135" s="295"/>
      <c r="AN135" s="228"/>
      <c r="AO135" s="228"/>
      <c r="AP135" s="228"/>
      <c r="AQ135" s="228"/>
      <c r="AR135" s="228"/>
      <c r="AS135" s="348"/>
      <c r="AT135" s="264">
        <f t="shared" si="93"/>
        <v>0</v>
      </c>
      <c r="AU135" s="259"/>
      <c r="AV135" s="265">
        <f t="shared" si="107"/>
        <v>0</v>
      </c>
      <c r="AX135" s="265">
        <f t="shared" si="111"/>
        <v>0</v>
      </c>
      <c r="AZ135" s="492">
        <f t="shared" si="108"/>
        <v>0</v>
      </c>
      <c r="BB135" s="492">
        <f t="shared" si="109"/>
        <v>0</v>
      </c>
      <c r="BD135" s="265">
        <f t="shared" si="112"/>
        <v>0</v>
      </c>
      <c r="BE135" s="105"/>
      <c r="BF135" s="105"/>
      <c r="BG135" s="105"/>
      <c r="BH135" s="105"/>
      <c r="BI135" s="105"/>
      <c r="BJ135" s="105"/>
    </row>
    <row r="136" spans="2:62" ht="20.100000000000001" hidden="1" customHeight="1" outlineLevel="1">
      <c r="B136" s="100"/>
      <c r="C136" s="908"/>
      <c r="D136" s="909"/>
      <c r="E136" s="909"/>
      <c r="F136" s="910"/>
      <c r="G136" s="890"/>
      <c r="H136" s="891"/>
      <c r="I136" s="152"/>
      <c r="J136" s="152"/>
      <c r="K136" s="152"/>
      <c r="L136" s="152"/>
      <c r="M136" s="152"/>
      <c r="N136" s="152"/>
      <c r="O136" s="152"/>
      <c r="P136" s="153"/>
      <c r="Q136" s="153"/>
      <c r="R136" s="156">
        <f t="shared" si="103"/>
        <v>0</v>
      </c>
      <c r="S136" s="156">
        <f t="shared" si="104"/>
        <v>0</v>
      </c>
      <c r="U136" s="157">
        <f t="shared" si="110"/>
        <v>0</v>
      </c>
      <c r="W136" s="152"/>
      <c r="X136" s="152"/>
      <c r="Y136" s="152"/>
      <c r="Z136" s="152"/>
      <c r="AA136" s="152"/>
      <c r="AB136" s="152"/>
      <c r="AC136" s="347"/>
      <c r="AD136" s="152"/>
      <c r="AE136" s="152"/>
      <c r="AF136" s="152"/>
      <c r="AG136" s="152"/>
      <c r="AH136" s="152"/>
      <c r="AI136" s="152"/>
      <c r="AJ136" s="347"/>
      <c r="AK136" s="152"/>
      <c r="AL136" s="152"/>
      <c r="AM136" s="295"/>
      <c r="AN136" s="228"/>
      <c r="AO136" s="228"/>
      <c r="AP136" s="228"/>
      <c r="AQ136" s="228"/>
      <c r="AR136" s="228"/>
      <c r="AS136" s="348"/>
      <c r="AT136" s="264">
        <f t="shared" si="93"/>
        <v>0</v>
      </c>
      <c r="AU136" s="259"/>
      <c r="AV136" s="265">
        <f t="shared" si="107"/>
        <v>0</v>
      </c>
      <c r="AX136" s="265">
        <f t="shared" si="111"/>
        <v>0</v>
      </c>
      <c r="AZ136" s="492">
        <f t="shared" si="108"/>
        <v>0</v>
      </c>
      <c r="BB136" s="492">
        <f t="shared" si="109"/>
        <v>0</v>
      </c>
      <c r="BD136" s="265">
        <f t="shared" si="112"/>
        <v>0</v>
      </c>
      <c r="BE136" s="105"/>
      <c r="BF136" s="105"/>
      <c r="BG136" s="105"/>
      <c r="BH136" s="105"/>
      <c r="BI136" s="105"/>
      <c r="BJ136" s="105"/>
    </row>
    <row r="137" spans="2:62" ht="20.100000000000001" hidden="1" customHeight="1" outlineLevel="1">
      <c r="B137" s="100"/>
      <c r="C137" s="908"/>
      <c r="D137" s="909"/>
      <c r="E137" s="909"/>
      <c r="F137" s="910"/>
      <c r="G137" s="890"/>
      <c r="H137" s="891"/>
      <c r="I137" s="152"/>
      <c r="J137" s="152"/>
      <c r="K137" s="152"/>
      <c r="L137" s="152"/>
      <c r="M137" s="152"/>
      <c r="N137" s="152"/>
      <c r="O137" s="152"/>
      <c r="P137" s="153"/>
      <c r="Q137" s="153"/>
      <c r="R137" s="156">
        <f t="shared" si="103"/>
        <v>0</v>
      </c>
      <c r="S137" s="156">
        <f t="shared" si="104"/>
        <v>0</v>
      </c>
      <c r="U137" s="157">
        <f t="shared" si="110"/>
        <v>0</v>
      </c>
      <c r="W137" s="152"/>
      <c r="X137" s="152"/>
      <c r="Y137" s="152"/>
      <c r="Z137" s="152"/>
      <c r="AA137" s="152"/>
      <c r="AB137" s="152"/>
      <c r="AC137" s="347"/>
      <c r="AD137" s="152"/>
      <c r="AE137" s="152"/>
      <c r="AF137" s="152"/>
      <c r="AG137" s="152"/>
      <c r="AH137" s="152"/>
      <c r="AI137" s="152"/>
      <c r="AJ137" s="347"/>
      <c r="AK137" s="152"/>
      <c r="AL137" s="152"/>
      <c r="AM137" s="295"/>
      <c r="AN137" s="228"/>
      <c r="AO137" s="228"/>
      <c r="AP137" s="228"/>
      <c r="AQ137" s="228"/>
      <c r="AR137" s="228"/>
      <c r="AS137" s="348"/>
      <c r="AT137" s="264">
        <f t="shared" si="93"/>
        <v>0</v>
      </c>
      <c r="AU137" s="259"/>
      <c r="AV137" s="265">
        <f t="shared" si="107"/>
        <v>0</v>
      </c>
      <c r="AX137" s="265">
        <f t="shared" si="111"/>
        <v>0</v>
      </c>
      <c r="AZ137" s="492">
        <f t="shared" si="108"/>
        <v>0</v>
      </c>
      <c r="BB137" s="492">
        <f t="shared" si="109"/>
        <v>0</v>
      </c>
      <c r="BD137" s="265">
        <f t="shared" si="112"/>
        <v>0</v>
      </c>
      <c r="BE137" s="105"/>
      <c r="BF137" s="105"/>
      <c r="BG137" s="105"/>
      <c r="BH137" s="105"/>
      <c r="BI137" s="105"/>
      <c r="BJ137" s="105"/>
    </row>
    <row r="138" spans="2:62" ht="20.100000000000001" hidden="1" customHeight="1" outlineLevel="1">
      <c r="B138" s="100"/>
      <c r="C138" s="908"/>
      <c r="D138" s="909"/>
      <c r="E138" s="909"/>
      <c r="F138" s="910"/>
      <c r="G138" s="890"/>
      <c r="H138" s="891"/>
      <c r="I138" s="152"/>
      <c r="J138" s="152"/>
      <c r="K138" s="152"/>
      <c r="L138" s="152"/>
      <c r="M138" s="152"/>
      <c r="N138" s="152"/>
      <c r="O138" s="152"/>
      <c r="P138" s="153"/>
      <c r="Q138" s="153"/>
      <c r="R138" s="156">
        <f t="shared" si="103"/>
        <v>0</v>
      </c>
      <c r="S138" s="156">
        <f t="shared" si="104"/>
        <v>0</v>
      </c>
      <c r="U138" s="157">
        <f t="shared" si="110"/>
        <v>0</v>
      </c>
      <c r="W138" s="152"/>
      <c r="X138" s="152"/>
      <c r="Y138" s="152"/>
      <c r="Z138" s="152"/>
      <c r="AA138" s="152"/>
      <c r="AB138" s="152"/>
      <c r="AC138" s="347"/>
      <c r="AD138" s="152"/>
      <c r="AE138" s="152"/>
      <c r="AF138" s="152"/>
      <c r="AG138" s="152"/>
      <c r="AH138" s="152"/>
      <c r="AI138" s="152"/>
      <c r="AJ138" s="347"/>
      <c r="AK138" s="152"/>
      <c r="AL138" s="152"/>
      <c r="AM138" s="295"/>
      <c r="AN138" s="228"/>
      <c r="AO138" s="228"/>
      <c r="AP138" s="228"/>
      <c r="AQ138" s="228"/>
      <c r="AR138" s="228"/>
      <c r="AS138" s="348"/>
      <c r="AT138" s="264">
        <f t="shared" si="93"/>
        <v>0</v>
      </c>
      <c r="AU138" s="259"/>
      <c r="AV138" s="265">
        <f t="shared" si="107"/>
        <v>0</v>
      </c>
      <c r="AX138" s="265">
        <f t="shared" si="111"/>
        <v>0</v>
      </c>
      <c r="AZ138" s="492">
        <f t="shared" si="108"/>
        <v>0</v>
      </c>
      <c r="BB138" s="492">
        <f t="shared" si="109"/>
        <v>0</v>
      </c>
      <c r="BD138" s="265">
        <f t="shared" si="112"/>
        <v>0</v>
      </c>
      <c r="BE138" s="105"/>
      <c r="BF138" s="105"/>
      <c r="BG138" s="105"/>
      <c r="BH138" s="105"/>
      <c r="BI138" s="105"/>
      <c r="BJ138" s="105"/>
    </row>
    <row r="139" spans="2:62" ht="20.100000000000001" hidden="1" customHeight="1" outlineLevel="1">
      <c r="B139" s="100"/>
      <c r="C139" s="908"/>
      <c r="D139" s="909"/>
      <c r="E139" s="909"/>
      <c r="F139" s="910"/>
      <c r="G139" s="890"/>
      <c r="H139" s="891"/>
      <c r="I139" s="152"/>
      <c r="J139" s="152"/>
      <c r="K139" s="152"/>
      <c r="L139" s="152"/>
      <c r="M139" s="152"/>
      <c r="N139" s="152"/>
      <c r="O139" s="152"/>
      <c r="P139" s="153"/>
      <c r="Q139" s="153"/>
      <c r="R139" s="156">
        <f t="shared" si="103"/>
        <v>0</v>
      </c>
      <c r="S139" s="156">
        <f t="shared" si="104"/>
        <v>0</v>
      </c>
      <c r="U139" s="157">
        <f t="shared" si="110"/>
        <v>0</v>
      </c>
      <c r="W139" s="152"/>
      <c r="X139" s="152"/>
      <c r="Y139" s="152"/>
      <c r="Z139" s="152"/>
      <c r="AA139" s="152"/>
      <c r="AB139" s="152"/>
      <c r="AC139" s="347"/>
      <c r="AD139" s="152"/>
      <c r="AE139" s="152"/>
      <c r="AF139" s="152"/>
      <c r="AG139" s="152"/>
      <c r="AH139" s="152"/>
      <c r="AI139" s="152"/>
      <c r="AJ139" s="347"/>
      <c r="AK139" s="152"/>
      <c r="AL139" s="152"/>
      <c r="AM139" s="295"/>
      <c r="AN139" s="228"/>
      <c r="AO139" s="228"/>
      <c r="AP139" s="228"/>
      <c r="AQ139" s="228"/>
      <c r="AR139" s="228"/>
      <c r="AS139" s="348"/>
      <c r="AT139" s="264">
        <f t="shared" si="93"/>
        <v>0</v>
      </c>
      <c r="AU139" s="259"/>
      <c r="AV139" s="265">
        <f t="shared" si="107"/>
        <v>0</v>
      </c>
      <c r="AX139" s="265">
        <f t="shared" si="111"/>
        <v>0</v>
      </c>
      <c r="AZ139" s="492">
        <f t="shared" si="108"/>
        <v>0</v>
      </c>
      <c r="BB139" s="492">
        <f t="shared" si="109"/>
        <v>0</v>
      </c>
      <c r="BD139" s="265">
        <f t="shared" si="112"/>
        <v>0</v>
      </c>
      <c r="BE139" s="105"/>
      <c r="BF139" s="105"/>
      <c r="BG139" s="105"/>
      <c r="BH139" s="105"/>
      <c r="BI139" s="105"/>
      <c r="BJ139" s="105"/>
    </row>
    <row r="140" spans="2:62" ht="20.100000000000001" hidden="1" customHeight="1" outlineLevel="1">
      <c r="B140" s="100"/>
      <c r="C140" s="908"/>
      <c r="D140" s="909"/>
      <c r="E140" s="909"/>
      <c r="F140" s="910"/>
      <c r="G140" s="890"/>
      <c r="H140" s="891"/>
      <c r="I140" s="152"/>
      <c r="J140" s="152"/>
      <c r="K140" s="152"/>
      <c r="L140" s="152"/>
      <c r="M140" s="152"/>
      <c r="N140" s="152"/>
      <c r="O140" s="152"/>
      <c r="P140" s="153"/>
      <c r="Q140" s="153"/>
      <c r="R140" s="156">
        <f t="shared" si="103"/>
        <v>0</v>
      </c>
      <c r="S140" s="156">
        <f t="shared" si="104"/>
        <v>0</v>
      </c>
      <c r="U140" s="157">
        <f t="shared" si="110"/>
        <v>0</v>
      </c>
      <c r="W140" s="152"/>
      <c r="X140" s="152"/>
      <c r="Y140" s="152"/>
      <c r="Z140" s="152"/>
      <c r="AA140" s="152"/>
      <c r="AB140" s="152"/>
      <c r="AC140" s="347"/>
      <c r="AD140" s="152"/>
      <c r="AE140" s="152"/>
      <c r="AF140" s="152"/>
      <c r="AG140" s="152"/>
      <c r="AH140" s="152"/>
      <c r="AI140" s="152"/>
      <c r="AJ140" s="347"/>
      <c r="AK140" s="152"/>
      <c r="AL140" s="152"/>
      <c r="AM140" s="295"/>
      <c r="AN140" s="228"/>
      <c r="AO140" s="228"/>
      <c r="AP140" s="228"/>
      <c r="AQ140" s="228"/>
      <c r="AR140" s="228"/>
      <c r="AS140" s="348"/>
      <c r="AT140" s="264">
        <f t="shared" si="93"/>
        <v>0</v>
      </c>
      <c r="AU140" s="259"/>
      <c r="AV140" s="265">
        <f t="shared" si="107"/>
        <v>0</v>
      </c>
      <c r="AX140" s="265">
        <f t="shared" si="111"/>
        <v>0</v>
      </c>
      <c r="AZ140" s="492">
        <f t="shared" si="108"/>
        <v>0</v>
      </c>
      <c r="BB140" s="492">
        <f t="shared" si="109"/>
        <v>0</v>
      </c>
      <c r="BD140" s="265">
        <f t="shared" si="112"/>
        <v>0</v>
      </c>
      <c r="BE140" s="105"/>
      <c r="BF140" s="105"/>
      <c r="BG140" s="105"/>
      <c r="BH140" s="105"/>
      <c r="BI140" s="105"/>
      <c r="BJ140" s="105"/>
    </row>
    <row r="141" spans="2:62" ht="20.100000000000001" hidden="1" customHeight="1" outlineLevel="1">
      <c r="B141" s="100"/>
      <c r="C141" s="908"/>
      <c r="D141" s="909"/>
      <c r="E141" s="909"/>
      <c r="F141" s="910"/>
      <c r="G141" s="890"/>
      <c r="H141" s="891"/>
      <c r="I141" s="152"/>
      <c r="J141" s="152"/>
      <c r="K141" s="152"/>
      <c r="L141" s="152"/>
      <c r="M141" s="152"/>
      <c r="N141" s="152"/>
      <c r="O141" s="152"/>
      <c r="P141" s="153"/>
      <c r="Q141" s="153"/>
      <c r="R141" s="156">
        <f t="shared" si="103"/>
        <v>0</v>
      </c>
      <c r="S141" s="156">
        <f t="shared" si="104"/>
        <v>0</v>
      </c>
      <c r="U141" s="157">
        <f t="shared" si="110"/>
        <v>0</v>
      </c>
      <c r="W141" s="152"/>
      <c r="X141" s="152"/>
      <c r="Y141" s="152"/>
      <c r="Z141" s="152"/>
      <c r="AA141" s="152"/>
      <c r="AB141" s="152"/>
      <c r="AC141" s="347"/>
      <c r="AD141" s="152"/>
      <c r="AE141" s="152"/>
      <c r="AF141" s="152"/>
      <c r="AG141" s="152"/>
      <c r="AH141" s="152"/>
      <c r="AI141" s="152"/>
      <c r="AJ141" s="347"/>
      <c r="AK141" s="152"/>
      <c r="AL141" s="152"/>
      <c r="AM141" s="295"/>
      <c r="AN141" s="228"/>
      <c r="AO141" s="228"/>
      <c r="AP141" s="228"/>
      <c r="AQ141" s="228"/>
      <c r="AR141" s="228"/>
      <c r="AS141" s="348"/>
      <c r="AT141" s="264">
        <f t="shared" si="93"/>
        <v>0</v>
      </c>
      <c r="AU141" s="259"/>
      <c r="AV141" s="265">
        <f t="shared" si="107"/>
        <v>0</v>
      </c>
      <c r="AX141" s="265">
        <f t="shared" si="111"/>
        <v>0</v>
      </c>
      <c r="AZ141" s="492">
        <f t="shared" si="108"/>
        <v>0</v>
      </c>
      <c r="BB141" s="492">
        <f t="shared" si="109"/>
        <v>0</v>
      </c>
      <c r="BD141" s="265">
        <f t="shared" si="112"/>
        <v>0</v>
      </c>
      <c r="BE141" s="105"/>
      <c r="BF141" s="105"/>
      <c r="BG141" s="105"/>
      <c r="BH141" s="105"/>
      <c r="BI141" s="105"/>
      <c r="BJ141" s="105"/>
    </row>
    <row r="142" spans="2:62" ht="20.100000000000001" hidden="1" customHeight="1" outlineLevel="1">
      <c r="B142" s="100"/>
      <c r="C142" s="908"/>
      <c r="D142" s="909"/>
      <c r="E142" s="909"/>
      <c r="F142" s="910"/>
      <c r="G142" s="890"/>
      <c r="H142" s="891"/>
      <c r="I142" s="152"/>
      <c r="J142" s="152"/>
      <c r="K142" s="152"/>
      <c r="L142" s="152"/>
      <c r="M142" s="152"/>
      <c r="N142" s="152"/>
      <c r="O142" s="152"/>
      <c r="P142" s="153"/>
      <c r="Q142" s="153"/>
      <c r="R142" s="156">
        <f t="shared" si="103"/>
        <v>0</v>
      </c>
      <c r="S142" s="156">
        <f t="shared" si="104"/>
        <v>0</v>
      </c>
      <c r="U142" s="157">
        <f t="shared" si="110"/>
        <v>0</v>
      </c>
      <c r="W142" s="152"/>
      <c r="X142" s="152"/>
      <c r="Y142" s="152"/>
      <c r="Z142" s="152"/>
      <c r="AA142" s="152"/>
      <c r="AB142" s="152"/>
      <c r="AC142" s="347"/>
      <c r="AD142" s="152"/>
      <c r="AE142" s="152"/>
      <c r="AF142" s="152"/>
      <c r="AG142" s="152"/>
      <c r="AH142" s="152"/>
      <c r="AI142" s="152"/>
      <c r="AJ142" s="347"/>
      <c r="AK142" s="152"/>
      <c r="AL142" s="152"/>
      <c r="AM142" s="295"/>
      <c r="AN142" s="228"/>
      <c r="AO142" s="228"/>
      <c r="AP142" s="228"/>
      <c r="AQ142" s="228"/>
      <c r="AR142" s="228"/>
      <c r="AS142" s="348"/>
      <c r="AT142" s="264">
        <f t="shared" si="93"/>
        <v>0</v>
      </c>
      <c r="AU142" s="259"/>
      <c r="AV142" s="265">
        <f t="shared" si="107"/>
        <v>0</v>
      </c>
      <c r="AX142" s="265">
        <f t="shared" si="111"/>
        <v>0</v>
      </c>
      <c r="AZ142" s="492">
        <f t="shared" si="108"/>
        <v>0</v>
      </c>
      <c r="BB142" s="492">
        <f t="shared" si="109"/>
        <v>0</v>
      </c>
      <c r="BD142" s="265">
        <f t="shared" si="112"/>
        <v>0</v>
      </c>
      <c r="BE142" s="105"/>
      <c r="BF142" s="105"/>
      <c r="BG142" s="105"/>
      <c r="BH142" s="105"/>
      <c r="BI142" s="105"/>
      <c r="BJ142" s="105"/>
    </row>
    <row r="143" spans="2:62" ht="20.100000000000001" hidden="1" customHeight="1" outlineLevel="1">
      <c r="B143" s="100"/>
      <c r="C143" s="908"/>
      <c r="D143" s="909"/>
      <c r="E143" s="909"/>
      <c r="F143" s="910"/>
      <c r="G143" s="890"/>
      <c r="H143" s="891"/>
      <c r="I143" s="152"/>
      <c r="J143" s="152"/>
      <c r="K143" s="152"/>
      <c r="L143" s="152"/>
      <c r="M143" s="152"/>
      <c r="N143" s="152"/>
      <c r="O143" s="152"/>
      <c r="P143" s="153"/>
      <c r="Q143" s="153"/>
      <c r="R143" s="156">
        <f t="shared" si="103"/>
        <v>0</v>
      </c>
      <c r="S143" s="156">
        <f t="shared" si="104"/>
        <v>0</v>
      </c>
      <c r="U143" s="157">
        <f t="shared" si="110"/>
        <v>0</v>
      </c>
      <c r="W143" s="152"/>
      <c r="X143" s="152"/>
      <c r="Y143" s="152"/>
      <c r="Z143" s="152"/>
      <c r="AA143" s="152"/>
      <c r="AB143" s="152"/>
      <c r="AC143" s="347"/>
      <c r="AD143" s="152"/>
      <c r="AE143" s="152"/>
      <c r="AF143" s="152"/>
      <c r="AG143" s="152"/>
      <c r="AH143" s="152"/>
      <c r="AI143" s="152"/>
      <c r="AJ143" s="347"/>
      <c r="AK143" s="152"/>
      <c r="AL143" s="152"/>
      <c r="AM143" s="295"/>
      <c r="AN143" s="228"/>
      <c r="AO143" s="228"/>
      <c r="AP143" s="228"/>
      <c r="AQ143" s="228"/>
      <c r="AR143" s="228"/>
      <c r="AS143" s="348"/>
      <c r="AT143" s="264">
        <f t="shared" si="93"/>
        <v>0</v>
      </c>
      <c r="AU143" s="259"/>
      <c r="AV143" s="265">
        <f t="shared" si="107"/>
        <v>0</v>
      </c>
      <c r="AX143" s="265">
        <f t="shared" si="111"/>
        <v>0</v>
      </c>
      <c r="AZ143" s="492">
        <f t="shared" si="108"/>
        <v>0</v>
      </c>
      <c r="BB143" s="492">
        <f t="shared" si="109"/>
        <v>0</v>
      </c>
      <c r="BD143" s="265">
        <f t="shared" si="112"/>
        <v>0</v>
      </c>
      <c r="BE143" s="105"/>
      <c r="BF143" s="105"/>
      <c r="BG143" s="105"/>
      <c r="BH143" s="105"/>
      <c r="BI143" s="105"/>
      <c r="BJ143" s="105"/>
    </row>
    <row r="144" spans="2:62" ht="20.100000000000001" hidden="1" customHeight="1" outlineLevel="1">
      <c r="B144" s="100"/>
      <c r="C144" s="908"/>
      <c r="D144" s="909"/>
      <c r="E144" s="909"/>
      <c r="F144" s="910"/>
      <c r="G144" s="890"/>
      <c r="H144" s="891"/>
      <c r="I144" s="152"/>
      <c r="J144" s="152"/>
      <c r="K144" s="152"/>
      <c r="L144" s="152"/>
      <c r="M144" s="152"/>
      <c r="N144" s="152"/>
      <c r="O144" s="152"/>
      <c r="P144" s="153"/>
      <c r="Q144" s="153"/>
      <c r="R144" s="156">
        <f t="shared" si="103"/>
        <v>0</v>
      </c>
      <c r="S144" s="156">
        <f t="shared" si="104"/>
        <v>0</v>
      </c>
      <c r="U144" s="157">
        <f t="shared" si="110"/>
        <v>0</v>
      </c>
      <c r="W144" s="152"/>
      <c r="X144" s="152"/>
      <c r="Y144" s="152"/>
      <c r="Z144" s="152"/>
      <c r="AA144" s="152"/>
      <c r="AB144" s="152"/>
      <c r="AC144" s="347"/>
      <c r="AD144" s="152"/>
      <c r="AE144" s="152"/>
      <c r="AF144" s="152"/>
      <c r="AG144" s="152"/>
      <c r="AH144" s="152"/>
      <c r="AI144" s="152"/>
      <c r="AJ144" s="347"/>
      <c r="AK144" s="152"/>
      <c r="AL144" s="152"/>
      <c r="AM144" s="295"/>
      <c r="AN144" s="228"/>
      <c r="AO144" s="228"/>
      <c r="AP144" s="228"/>
      <c r="AQ144" s="228"/>
      <c r="AR144" s="228"/>
      <c r="AS144" s="348"/>
      <c r="AT144" s="264">
        <f t="shared" si="93"/>
        <v>0</v>
      </c>
      <c r="AU144" s="259"/>
      <c r="AV144" s="265">
        <f t="shared" si="107"/>
        <v>0</v>
      </c>
      <c r="AX144" s="265">
        <f t="shared" si="111"/>
        <v>0</v>
      </c>
      <c r="AZ144" s="492">
        <f t="shared" si="108"/>
        <v>0</v>
      </c>
      <c r="BB144" s="492">
        <f t="shared" si="109"/>
        <v>0</v>
      </c>
      <c r="BD144" s="265">
        <f t="shared" si="112"/>
        <v>0</v>
      </c>
      <c r="BE144" s="105"/>
      <c r="BF144" s="105"/>
      <c r="BG144" s="105"/>
      <c r="BH144" s="105"/>
      <c r="BI144" s="105"/>
      <c r="BJ144" s="105"/>
    </row>
    <row r="145" spans="2:62" ht="20.100000000000001" hidden="1" customHeight="1" outlineLevel="1">
      <c r="B145" s="100"/>
      <c r="C145" s="908"/>
      <c r="D145" s="909"/>
      <c r="E145" s="909"/>
      <c r="F145" s="910"/>
      <c r="G145" s="890"/>
      <c r="H145" s="891"/>
      <c r="I145" s="152"/>
      <c r="J145" s="152"/>
      <c r="K145" s="152"/>
      <c r="L145" s="152"/>
      <c r="M145" s="152"/>
      <c r="N145" s="152"/>
      <c r="O145" s="152"/>
      <c r="P145" s="153"/>
      <c r="Q145" s="153"/>
      <c r="R145" s="156">
        <f t="shared" si="103"/>
        <v>0</v>
      </c>
      <c r="S145" s="156">
        <f t="shared" si="104"/>
        <v>0</v>
      </c>
      <c r="U145" s="157">
        <f t="shared" si="110"/>
        <v>0</v>
      </c>
      <c r="W145" s="152"/>
      <c r="X145" s="152"/>
      <c r="Y145" s="152"/>
      <c r="Z145" s="152"/>
      <c r="AA145" s="152"/>
      <c r="AB145" s="152"/>
      <c r="AC145" s="347"/>
      <c r="AD145" s="152"/>
      <c r="AE145" s="152"/>
      <c r="AF145" s="152"/>
      <c r="AG145" s="152"/>
      <c r="AH145" s="152"/>
      <c r="AI145" s="152"/>
      <c r="AJ145" s="347"/>
      <c r="AK145" s="152"/>
      <c r="AL145" s="152"/>
      <c r="AM145" s="295"/>
      <c r="AN145" s="228"/>
      <c r="AO145" s="228"/>
      <c r="AP145" s="228"/>
      <c r="AQ145" s="228"/>
      <c r="AR145" s="228"/>
      <c r="AS145" s="348"/>
      <c r="AT145" s="264">
        <f t="shared" si="93"/>
        <v>0</v>
      </c>
      <c r="AU145" s="259"/>
      <c r="AV145" s="265">
        <f t="shared" si="107"/>
        <v>0</v>
      </c>
      <c r="AX145" s="265">
        <f t="shared" si="111"/>
        <v>0</v>
      </c>
      <c r="AZ145" s="492">
        <f t="shared" si="108"/>
        <v>0</v>
      </c>
      <c r="BB145" s="492">
        <f t="shared" si="109"/>
        <v>0</v>
      </c>
      <c r="BD145" s="265">
        <f t="shared" si="112"/>
        <v>0</v>
      </c>
      <c r="BE145" s="105"/>
      <c r="BF145" s="105"/>
      <c r="BG145" s="105"/>
      <c r="BH145" s="105"/>
      <c r="BI145" s="105"/>
      <c r="BJ145" s="105"/>
    </row>
    <row r="146" spans="2:62" ht="20.100000000000001" hidden="1" customHeight="1" outlineLevel="1">
      <c r="B146" s="100"/>
      <c r="C146" s="908"/>
      <c r="D146" s="909"/>
      <c r="E146" s="909"/>
      <c r="F146" s="910"/>
      <c r="G146" s="890"/>
      <c r="H146" s="891"/>
      <c r="I146" s="152"/>
      <c r="J146" s="152"/>
      <c r="K146" s="152"/>
      <c r="L146" s="152"/>
      <c r="M146" s="152"/>
      <c r="N146" s="152"/>
      <c r="O146" s="152"/>
      <c r="P146" s="153"/>
      <c r="Q146" s="153"/>
      <c r="R146" s="156">
        <f t="shared" si="103"/>
        <v>0</v>
      </c>
      <c r="S146" s="156">
        <f t="shared" si="104"/>
        <v>0</v>
      </c>
      <c r="U146" s="157">
        <f t="shared" si="110"/>
        <v>0</v>
      </c>
      <c r="W146" s="152"/>
      <c r="X146" s="152"/>
      <c r="Y146" s="152"/>
      <c r="Z146" s="152"/>
      <c r="AA146" s="152"/>
      <c r="AB146" s="152"/>
      <c r="AC146" s="347"/>
      <c r="AD146" s="152"/>
      <c r="AE146" s="152"/>
      <c r="AF146" s="152"/>
      <c r="AG146" s="152"/>
      <c r="AH146" s="152"/>
      <c r="AI146" s="152"/>
      <c r="AJ146" s="347"/>
      <c r="AK146" s="152"/>
      <c r="AL146" s="152"/>
      <c r="AM146" s="295"/>
      <c r="AN146" s="228"/>
      <c r="AO146" s="228"/>
      <c r="AP146" s="228"/>
      <c r="AQ146" s="228"/>
      <c r="AR146" s="228"/>
      <c r="AS146" s="348"/>
      <c r="AT146" s="264">
        <f t="shared" si="93"/>
        <v>0</v>
      </c>
      <c r="AU146" s="259"/>
      <c r="AV146" s="265">
        <f t="shared" si="107"/>
        <v>0</v>
      </c>
      <c r="AX146" s="265">
        <f t="shared" si="111"/>
        <v>0</v>
      </c>
      <c r="AZ146" s="492">
        <f t="shared" si="108"/>
        <v>0</v>
      </c>
      <c r="BB146" s="492">
        <f t="shared" si="109"/>
        <v>0</v>
      </c>
      <c r="BD146" s="265">
        <f t="shared" si="112"/>
        <v>0</v>
      </c>
      <c r="BE146" s="105"/>
      <c r="BF146" s="105"/>
      <c r="BG146" s="105"/>
      <c r="BH146" s="105"/>
      <c r="BI146" s="105"/>
      <c r="BJ146" s="105"/>
    </row>
    <row r="147" spans="2:62" ht="9.9499999999999993" hidden="1" customHeight="1" outlineLevel="1">
      <c r="B147" s="101"/>
      <c r="C147" s="208"/>
      <c r="D147" s="208"/>
      <c r="E147" s="208"/>
      <c r="F147" s="208"/>
      <c r="G147" s="237"/>
      <c r="H147" s="207"/>
      <c r="I147" s="257"/>
      <c r="J147" s="257"/>
      <c r="K147" s="257"/>
      <c r="L147" s="257"/>
      <c r="M147" s="257"/>
      <c r="N147" s="257"/>
      <c r="O147" s="257"/>
      <c r="P147" s="256"/>
      <c r="Q147" s="102"/>
      <c r="R147" s="102"/>
      <c r="S147" s="102"/>
      <c r="U147" s="98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Z147" s="493"/>
      <c r="BE147" s="105"/>
      <c r="BF147" s="105"/>
      <c r="BG147" s="105"/>
      <c r="BH147" s="105"/>
      <c r="BI147" s="105"/>
      <c r="BJ147" s="105"/>
    </row>
    <row r="148" spans="2:62" ht="20.100000000000001" customHeight="1" collapsed="1">
      <c r="B148" s="151">
        <f>B131+1</f>
        <v>9</v>
      </c>
      <c r="C148" s="916"/>
      <c r="D148" s="917"/>
      <c r="E148" s="917"/>
      <c r="F148" s="918"/>
      <c r="G148" s="429"/>
      <c r="H148" s="206">
        <v>1</v>
      </c>
      <c r="I148" s="642">
        <f t="shared" ref="I148" si="113">$H148*SUM(I149:I163)</f>
        <v>0</v>
      </c>
      <c r="J148" s="643">
        <f t="shared" ref="J148:O148" si="114">$H148*SUM(J149:J163)</f>
        <v>0</v>
      </c>
      <c r="K148" s="644">
        <f t="shared" si="114"/>
        <v>0</v>
      </c>
      <c r="L148" s="645">
        <f t="shared" si="114"/>
        <v>0</v>
      </c>
      <c r="M148" s="645">
        <f t="shared" si="114"/>
        <v>0</v>
      </c>
      <c r="N148" s="644">
        <f t="shared" si="114"/>
        <v>0</v>
      </c>
      <c r="O148" s="642">
        <f t="shared" si="114"/>
        <v>0</v>
      </c>
      <c r="P148" s="209">
        <f t="shared" ref="P148:Q148" si="115">$H148*SUM(P149:P163)</f>
        <v>0</v>
      </c>
      <c r="Q148" s="210">
        <f t="shared" si="115"/>
        <v>0</v>
      </c>
      <c r="R148" s="136">
        <f t="shared" ref="R148:R163" si="116">P148*(1+Gewinn)*(1+SicherheitAngebot)</f>
        <v>0</v>
      </c>
      <c r="S148" s="137">
        <f t="shared" ref="S148:S163" si="117">Q148*(1+MGKZ)*(1+Gewinn)*(1+SicherheitAngebot)</f>
        <v>0</v>
      </c>
      <c r="U148" s="10">
        <f>I148*$I$7+J148*$J$7+K148*$K$7+L148*$L$7+M148*$M$7+N148*$N$7+O148*$O$7+R148+S148</f>
        <v>0</v>
      </c>
      <c r="W148" s="646">
        <f t="shared" ref="W148:AB148" si="118">$H148*SUM(W149:W163)</f>
        <v>0</v>
      </c>
      <c r="X148" s="647">
        <f t="shared" si="118"/>
        <v>0</v>
      </c>
      <c r="Y148" s="648">
        <f t="shared" si="118"/>
        <v>0</v>
      </c>
      <c r="Z148" s="649">
        <f t="shared" si="118"/>
        <v>0</v>
      </c>
      <c r="AA148" s="648">
        <f t="shared" si="118"/>
        <v>0</v>
      </c>
      <c r="AB148" s="646">
        <f t="shared" si="118"/>
        <v>0</v>
      </c>
      <c r="AC148" s="258"/>
      <c r="AD148" s="646">
        <f t="shared" ref="AD148:AM148" si="119">$H148*SUM(AD149:AD163)</f>
        <v>0</v>
      </c>
      <c r="AE148" s="647">
        <f t="shared" si="119"/>
        <v>0</v>
      </c>
      <c r="AF148" s="648">
        <f t="shared" si="119"/>
        <v>0</v>
      </c>
      <c r="AG148" s="649">
        <f t="shared" si="119"/>
        <v>0</v>
      </c>
      <c r="AH148" s="648">
        <f t="shared" si="119"/>
        <v>0</v>
      </c>
      <c r="AI148" s="646">
        <f t="shared" si="119"/>
        <v>0</v>
      </c>
      <c r="AJ148" s="258"/>
      <c r="AK148" s="653">
        <f t="shared" si="119"/>
        <v>0</v>
      </c>
      <c r="AL148" s="653">
        <f t="shared" si="119"/>
        <v>0</v>
      </c>
      <c r="AM148" s="653">
        <f t="shared" si="119"/>
        <v>0</v>
      </c>
      <c r="AN148" s="227">
        <f>$H148*SUM(AN149:AN163)*(1+Gewinn)*(1+SicherheitAngebot)</f>
        <v>0</v>
      </c>
      <c r="AO148" s="227">
        <f>$H148*SUM(AO149:AO163)*(1+Gewinn)*(1+SicherheitAngebot)</f>
        <v>0</v>
      </c>
      <c r="AP148" s="227">
        <f>$H148*SUM(AP149:AP163)*(1+Gewinn)*(1+SicherheitAngebot)</f>
        <v>0</v>
      </c>
      <c r="AQ148" s="227">
        <f>$H148*SUM(AQ149:AQ163)*(1+Gewinn)*(1+SicherheitAngebot)</f>
        <v>0</v>
      </c>
      <c r="AR148" s="227">
        <f>$H148*SUM(AR149:AR163)*(1+Gewinn)*(1+SicherheitAngebot)</f>
        <v>0</v>
      </c>
      <c r="AS148" s="262"/>
      <c r="AT148" s="263">
        <f t="shared" si="93"/>
        <v>0</v>
      </c>
      <c r="AU148" s="259"/>
      <c r="AV148" s="491">
        <f>AK148*$AK$7+AL148*$AL$7+AM148*$AM$7+SUM(AN148:AR148)+AT148/Zuschläge_IBN+AT148</f>
        <v>0</v>
      </c>
      <c r="AX148" s="685">
        <f>U148+AV148</f>
        <v>0</v>
      </c>
      <c r="AZ148" s="490">
        <f>IF(H148&gt;0,U148/(1+SicherheitAngebot)*(1+Sicherheit),0)</f>
        <v>0</v>
      </c>
      <c r="BB148" s="490">
        <f>IF(H148&gt;0,AV148/(1+SicherheitAngebot)*(1+Sicherheit),0)</f>
        <v>0</v>
      </c>
      <c r="BD148" s="490">
        <f>AZ148+BB148</f>
        <v>0</v>
      </c>
      <c r="BE148" s="105"/>
      <c r="BF148" s="105"/>
      <c r="BG148" s="105"/>
      <c r="BH148" s="105"/>
      <c r="BI148" s="105"/>
      <c r="BJ148" s="105"/>
    </row>
    <row r="149" spans="2:62" ht="20.100000000000001" hidden="1" customHeight="1" outlineLevel="1">
      <c r="B149" s="99"/>
      <c r="C149" s="908"/>
      <c r="D149" s="909"/>
      <c r="E149" s="909"/>
      <c r="F149" s="910"/>
      <c r="G149" s="890"/>
      <c r="H149" s="901"/>
      <c r="I149" s="152"/>
      <c r="J149" s="152"/>
      <c r="K149" s="152"/>
      <c r="L149" s="152"/>
      <c r="M149" s="152"/>
      <c r="N149" s="152"/>
      <c r="O149" s="152"/>
      <c r="P149" s="153"/>
      <c r="Q149" s="153"/>
      <c r="R149" s="156">
        <f t="shared" si="116"/>
        <v>0</v>
      </c>
      <c r="S149" s="156">
        <f t="shared" si="117"/>
        <v>0</v>
      </c>
      <c r="U149" s="157">
        <f>I149*$I$7+J149*$J$7+K149*$K$7+L149*$L$7+M149*$M$7+N149*$N$7+O149*$O$7+R149+S149</f>
        <v>0</v>
      </c>
      <c r="W149" s="152"/>
      <c r="X149" s="152"/>
      <c r="Y149" s="152"/>
      <c r="Z149" s="152"/>
      <c r="AA149" s="152"/>
      <c r="AB149" s="152"/>
      <c r="AC149" s="347"/>
      <c r="AD149" s="152"/>
      <c r="AE149" s="152"/>
      <c r="AF149" s="152"/>
      <c r="AG149" s="152"/>
      <c r="AH149" s="152"/>
      <c r="AI149" s="152"/>
      <c r="AJ149" s="347"/>
      <c r="AK149" s="152"/>
      <c r="AL149" s="152"/>
      <c r="AM149" s="295"/>
      <c r="AN149" s="228"/>
      <c r="AO149" s="228"/>
      <c r="AP149" s="228"/>
      <c r="AQ149" s="228"/>
      <c r="AR149" s="228"/>
      <c r="AS149" s="348"/>
      <c r="AT149" s="264">
        <f t="shared" si="93"/>
        <v>0</v>
      </c>
      <c r="AU149" s="259"/>
      <c r="AV149" s="265">
        <f t="shared" ref="AV149:AV163" si="120">AK149*$AK$7+AL149*$AL$7+AM149*$AM$7+SUM(AN149:AR149)*(1+Gewinn)*(1+SicherheitAngebot)+AT149/Zuschläge_IBN+AT149</f>
        <v>0</v>
      </c>
      <c r="AX149" s="265">
        <f>U149+AV149</f>
        <v>0</v>
      </c>
      <c r="AZ149" s="492">
        <f t="shared" ref="AZ149:AZ163" si="121">U149/(1+SicherheitAngebot)*(1+Sicherheit)</f>
        <v>0</v>
      </c>
      <c r="BB149" s="492">
        <f t="shared" ref="BB149:BB163" si="122">AV149/(1+SicherheitAngebot)*(1+Sicherheit)</f>
        <v>0</v>
      </c>
      <c r="BD149" s="265">
        <f>AZ149+BB149</f>
        <v>0</v>
      </c>
      <c r="BE149" s="105"/>
      <c r="BF149" s="105"/>
      <c r="BG149" s="105"/>
      <c r="BH149" s="105"/>
      <c r="BI149" s="105"/>
      <c r="BJ149" s="105"/>
    </row>
    <row r="150" spans="2:62" ht="20.100000000000001" hidden="1" customHeight="1" outlineLevel="1">
      <c r="B150" s="421"/>
      <c r="C150" s="908"/>
      <c r="D150" s="909"/>
      <c r="E150" s="909"/>
      <c r="F150" s="910"/>
      <c r="G150" s="890"/>
      <c r="H150" s="891"/>
      <c r="I150" s="152"/>
      <c r="J150" s="152"/>
      <c r="K150" s="152"/>
      <c r="L150" s="152"/>
      <c r="M150" s="152"/>
      <c r="N150" s="152"/>
      <c r="O150" s="152"/>
      <c r="P150" s="153"/>
      <c r="Q150" s="153"/>
      <c r="R150" s="156">
        <f t="shared" si="116"/>
        <v>0</v>
      </c>
      <c r="S150" s="156">
        <f t="shared" si="117"/>
        <v>0</v>
      </c>
      <c r="U150" s="157">
        <f t="shared" ref="U150:U163" si="123">I150*$I$7+J150*$J$7+K150*$K$7+L150*$L$7+M150*$M$7+N150*$N$7+O150*$O$7+R150+S150</f>
        <v>0</v>
      </c>
      <c r="W150" s="152"/>
      <c r="X150" s="152"/>
      <c r="Y150" s="152"/>
      <c r="Z150" s="152"/>
      <c r="AA150" s="152"/>
      <c r="AB150" s="152"/>
      <c r="AC150" s="347"/>
      <c r="AD150" s="152"/>
      <c r="AE150" s="152"/>
      <c r="AF150" s="152"/>
      <c r="AG150" s="152"/>
      <c r="AH150" s="152"/>
      <c r="AI150" s="152"/>
      <c r="AJ150" s="347"/>
      <c r="AK150" s="152"/>
      <c r="AL150" s="152"/>
      <c r="AM150" s="295"/>
      <c r="AN150" s="228"/>
      <c r="AO150" s="228"/>
      <c r="AP150" s="228"/>
      <c r="AQ150" s="228"/>
      <c r="AR150" s="228"/>
      <c r="AS150" s="348"/>
      <c r="AT150" s="264">
        <f t="shared" si="93"/>
        <v>0</v>
      </c>
      <c r="AU150" s="259"/>
      <c r="AV150" s="265">
        <f t="shared" si="120"/>
        <v>0</v>
      </c>
      <c r="AX150" s="265">
        <f t="shared" ref="AX150:AX163" si="124">U150+AV150</f>
        <v>0</v>
      </c>
      <c r="AZ150" s="492">
        <f t="shared" si="121"/>
        <v>0</v>
      </c>
      <c r="BB150" s="492">
        <f t="shared" si="122"/>
        <v>0</v>
      </c>
      <c r="BD150" s="265">
        <f t="shared" ref="BD150:BD163" si="125">AZ150+BB150</f>
        <v>0</v>
      </c>
      <c r="BE150" s="105"/>
      <c r="BF150" s="105"/>
      <c r="BG150" s="105"/>
      <c r="BH150" s="105"/>
      <c r="BI150" s="105"/>
      <c r="BJ150" s="105"/>
    </row>
    <row r="151" spans="2:62" ht="20.100000000000001" hidden="1" customHeight="1" outlineLevel="1">
      <c r="B151" s="421"/>
      <c r="C151" s="908"/>
      <c r="D151" s="909"/>
      <c r="E151" s="909"/>
      <c r="F151" s="910"/>
      <c r="G151" s="890"/>
      <c r="H151" s="891"/>
      <c r="I151" s="152"/>
      <c r="J151" s="152"/>
      <c r="K151" s="152"/>
      <c r="L151" s="152"/>
      <c r="M151" s="152"/>
      <c r="N151" s="152"/>
      <c r="O151" s="152"/>
      <c r="P151" s="153"/>
      <c r="Q151" s="153"/>
      <c r="R151" s="156">
        <f t="shared" si="116"/>
        <v>0</v>
      </c>
      <c r="S151" s="156">
        <f t="shared" si="117"/>
        <v>0</v>
      </c>
      <c r="U151" s="157">
        <f t="shared" si="123"/>
        <v>0</v>
      </c>
      <c r="W151" s="152"/>
      <c r="X151" s="152"/>
      <c r="Y151" s="152"/>
      <c r="Z151" s="152"/>
      <c r="AA151" s="152"/>
      <c r="AB151" s="152"/>
      <c r="AC151" s="347"/>
      <c r="AD151" s="152"/>
      <c r="AE151" s="152"/>
      <c r="AF151" s="152"/>
      <c r="AG151" s="152"/>
      <c r="AH151" s="152"/>
      <c r="AI151" s="152"/>
      <c r="AJ151" s="347"/>
      <c r="AK151" s="152"/>
      <c r="AL151" s="152"/>
      <c r="AM151" s="295"/>
      <c r="AN151" s="228"/>
      <c r="AO151" s="228"/>
      <c r="AP151" s="228"/>
      <c r="AQ151" s="228"/>
      <c r="AR151" s="228"/>
      <c r="AS151" s="348"/>
      <c r="AT151" s="264">
        <f t="shared" si="93"/>
        <v>0</v>
      </c>
      <c r="AU151" s="259"/>
      <c r="AV151" s="265">
        <f t="shared" si="120"/>
        <v>0</v>
      </c>
      <c r="AX151" s="265">
        <f t="shared" si="124"/>
        <v>0</v>
      </c>
      <c r="AZ151" s="492">
        <f t="shared" si="121"/>
        <v>0</v>
      </c>
      <c r="BB151" s="492">
        <f t="shared" si="122"/>
        <v>0</v>
      </c>
      <c r="BD151" s="265">
        <f t="shared" si="125"/>
        <v>0</v>
      </c>
      <c r="BE151" s="105"/>
      <c r="BF151" s="105"/>
      <c r="BG151" s="105"/>
      <c r="BH151" s="105"/>
      <c r="BI151" s="105"/>
      <c r="BJ151" s="105"/>
    </row>
    <row r="152" spans="2:62" ht="20.100000000000001" hidden="1" customHeight="1" outlineLevel="1">
      <c r="B152" s="421"/>
      <c r="C152" s="908"/>
      <c r="D152" s="909"/>
      <c r="E152" s="909"/>
      <c r="F152" s="910"/>
      <c r="G152" s="890"/>
      <c r="H152" s="891"/>
      <c r="I152" s="152"/>
      <c r="J152" s="152"/>
      <c r="K152" s="152"/>
      <c r="L152" s="152"/>
      <c r="M152" s="152"/>
      <c r="N152" s="152"/>
      <c r="O152" s="152"/>
      <c r="P152" s="153"/>
      <c r="Q152" s="153"/>
      <c r="R152" s="156">
        <f t="shared" si="116"/>
        <v>0</v>
      </c>
      <c r="S152" s="156">
        <f t="shared" si="117"/>
        <v>0</v>
      </c>
      <c r="U152" s="157">
        <f t="shared" si="123"/>
        <v>0</v>
      </c>
      <c r="W152" s="152"/>
      <c r="X152" s="152"/>
      <c r="Y152" s="152"/>
      <c r="Z152" s="152"/>
      <c r="AA152" s="152"/>
      <c r="AB152" s="152"/>
      <c r="AC152" s="347"/>
      <c r="AD152" s="152"/>
      <c r="AE152" s="152"/>
      <c r="AF152" s="152"/>
      <c r="AG152" s="152"/>
      <c r="AH152" s="152"/>
      <c r="AI152" s="152"/>
      <c r="AJ152" s="347"/>
      <c r="AK152" s="152"/>
      <c r="AL152" s="152"/>
      <c r="AM152" s="295"/>
      <c r="AN152" s="228"/>
      <c r="AO152" s="228"/>
      <c r="AP152" s="228"/>
      <c r="AQ152" s="228"/>
      <c r="AR152" s="228"/>
      <c r="AS152" s="348"/>
      <c r="AT152" s="264">
        <f t="shared" si="93"/>
        <v>0</v>
      </c>
      <c r="AU152" s="259"/>
      <c r="AV152" s="265">
        <f t="shared" si="120"/>
        <v>0</v>
      </c>
      <c r="AX152" s="265">
        <f t="shared" si="124"/>
        <v>0</v>
      </c>
      <c r="AZ152" s="492">
        <f t="shared" si="121"/>
        <v>0</v>
      </c>
      <c r="BB152" s="492">
        <f t="shared" si="122"/>
        <v>0</v>
      </c>
      <c r="BD152" s="265">
        <f t="shared" si="125"/>
        <v>0</v>
      </c>
      <c r="BE152" s="105"/>
      <c r="BF152" s="105"/>
      <c r="BG152" s="105"/>
      <c r="BH152" s="105"/>
      <c r="BI152" s="105"/>
      <c r="BJ152" s="105"/>
    </row>
    <row r="153" spans="2:62" ht="20.100000000000001" hidden="1" customHeight="1" outlineLevel="1">
      <c r="B153" s="421"/>
      <c r="C153" s="908"/>
      <c r="D153" s="909"/>
      <c r="E153" s="909"/>
      <c r="F153" s="910"/>
      <c r="G153" s="890"/>
      <c r="H153" s="891"/>
      <c r="I153" s="152"/>
      <c r="J153" s="152"/>
      <c r="K153" s="152"/>
      <c r="L153" s="152"/>
      <c r="M153" s="152"/>
      <c r="N153" s="152"/>
      <c r="O153" s="152"/>
      <c r="P153" s="153"/>
      <c r="Q153" s="153"/>
      <c r="R153" s="156">
        <f t="shared" si="116"/>
        <v>0</v>
      </c>
      <c r="S153" s="156">
        <f t="shared" si="117"/>
        <v>0</v>
      </c>
      <c r="U153" s="157">
        <f t="shared" si="123"/>
        <v>0</v>
      </c>
      <c r="W153" s="152"/>
      <c r="X153" s="152"/>
      <c r="Y153" s="152"/>
      <c r="Z153" s="152"/>
      <c r="AA153" s="152"/>
      <c r="AB153" s="152"/>
      <c r="AC153" s="347"/>
      <c r="AD153" s="152"/>
      <c r="AE153" s="152"/>
      <c r="AF153" s="152"/>
      <c r="AG153" s="152"/>
      <c r="AH153" s="152"/>
      <c r="AI153" s="152"/>
      <c r="AJ153" s="347"/>
      <c r="AK153" s="152"/>
      <c r="AL153" s="152"/>
      <c r="AM153" s="295"/>
      <c r="AN153" s="228"/>
      <c r="AO153" s="228"/>
      <c r="AP153" s="228"/>
      <c r="AQ153" s="228"/>
      <c r="AR153" s="228"/>
      <c r="AS153" s="348"/>
      <c r="AT153" s="264">
        <f t="shared" si="93"/>
        <v>0</v>
      </c>
      <c r="AU153" s="259"/>
      <c r="AV153" s="265">
        <f t="shared" si="120"/>
        <v>0</v>
      </c>
      <c r="AX153" s="265">
        <f t="shared" si="124"/>
        <v>0</v>
      </c>
      <c r="AZ153" s="492">
        <f t="shared" si="121"/>
        <v>0</v>
      </c>
      <c r="BB153" s="492">
        <f t="shared" si="122"/>
        <v>0</v>
      </c>
      <c r="BD153" s="265">
        <f t="shared" si="125"/>
        <v>0</v>
      </c>
      <c r="BE153" s="105"/>
      <c r="BF153" s="105"/>
      <c r="BG153" s="105"/>
      <c r="BH153" s="105"/>
      <c r="BI153" s="105"/>
      <c r="BJ153" s="105"/>
    </row>
    <row r="154" spans="2:62" ht="20.100000000000001" hidden="1" customHeight="1" outlineLevel="1">
      <c r="B154" s="421"/>
      <c r="C154" s="908"/>
      <c r="D154" s="909"/>
      <c r="E154" s="909"/>
      <c r="F154" s="910"/>
      <c r="G154" s="890"/>
      <c r="H154" s="891"/>
      <c r="I154" s="152"/>
      <c r="J154" s="152"/>
      <c r="K154" s="152"/>
      <c r="L154" s="152"/>
      <c r="M154" s="152"/>
      <c r="N154" s="152"/>
      <c r="O154" s="152"/>
      <c r="P154" s="153"/>
      <c r="Q154" s="153"/>
      <c r="R154" s="156">
        <f t="shared" si="116"/>
        <v>0</v>
      </c>
      <c r="S154" s="156">
        <f t="shared" si="117"/>
        <v>0</v>
      </c>
      <c r="U154" s="157">
        <f t="shared" si="123"/>
        <v>0</v>
      </c>
      <c r="W154" s="152"/>
      <c r="X154" s="152"/>
      <c r="Y154" s="152"/>
      <c r="Z154" s="152"/>
      <c r="AA154" s="152"/>
      <c r="AB154" s="152"/>
      <c r="AC154" s="347"/>
      <c r="AD154" s="152"/>
      <c r="AE154" s="152"/>
      <c r="AF154" s="152"/>
      <c r="AG154" s="152"/>
      <c r="AH154" s="152"/>
      <c r="AI154" s="152"/>
      <c r="AJ154" s="347"/>
      <c r="AK154" s="152"/>
      <c r="AL154" s="152"/>
      <c r="AM154" s="295"/>
      <c r="AN154" s="228"/>
      <c r="AO154" s="228"/>
      <c r="AP154" s="228"/>
      <c r="AQ154" s="228"/>
      <c r="AR154" s="228"/>
      <c r="AS154" s="348"/>
      <c r="AT154" s="264">
        <f t="shared" si="93"/>
        <v>0</v>
      </c>
      <c r="AU154" s="259"/>
      <c r="AV154" s="265">
        <f t="shared" si="120"/>
        <v>0</v>
      </c>
      <c r="AX154" s="265">
        <f t="shared" si="124"/>
        <v>0</v>
      </c>
      <c r="AZ154" s="492">
        <f t="shared" si="121"/>
        <v>0</v>
      </c>
      <c r="BB154" s="492">
        <f t="shared" si="122"/>
        <v>0</v>
      </c>
      <c r="BD154" s="265">
        <f t="shared" si="125"/>
        <v>0</v>
      </c>
      <c r="BE154" s="105"/>
      <c r="BF154" s="105"/>
      <c r="BG154" s="105"/>
      <c r="BH154" s="105"/>
      <c r="BI154" s="105"/>
      <c r="BJ154" s="105"/>
    </row>
    <row r="155" spans="2:62" ht="20.100000000000001" hidden="1" customHeight="1" outlineLevel="1">
      <c r="B155" s="100"/>
      <c r="C155" s="908"/>
      <c r="D155" s="909"/>
      <c r="E155" s="909"/>
      <c r="F155" s="910"/>
      <c r="G155" s="890"/>
      <c r="H155" s="891"/>
      <c r="I155" s="152"/>
      <c r="J155" s="152"/>
      <c r="K155" s="152"/>
      <c r="L155" s="152"/>
      <c r="M155" s="152"/>
      <c r="N155" s="152"/>
      <c r="O155" s="152"/>
      <c r="P155" s="153"/>
      <c r="Q155" s="153"/>
      <c r="R155" s="156">
        <f t="shared" si="116"/>
        <v>0</v>
      </c>
      <c r="S155" s="156">
        <f t="shared" si="117"/>
        <v>0</v>
      </c>
      <c r="U155" s="157">
        <f t="shared" si="123"/>
        <v>0</v>
      </c>
      <c r="W155" s="152"/>
      <c r="X155" s="152"/>
      <c r="Y155" s="152"/>
      <c r="Z155" s="152"/>
      <c r="AA155" s="152"/>
      <c r="AB155" s="152"/>
      <c r="AC155" s="347"/>
      <c r="AD155" s="152"/>
      <c r="AE155" s="152"/>
      <c r="AF155" s="152"/>
      <c r="AG155" s="152"/>
      <c r="AH155" s="152"/>
      <c r="AI155" s="152"/>
      <c r="AJ155" s="347"/>
      <c r="AK155" s="152"/>
      <c r="AL155" s="152"/>
      <c r="AM155" s="295"/>
      <c r="AN155" s="228"/>
      <c r="AO155" s="228"/>
      <c r="AP155" s="228"/>
      <c r="AQ155" s="228"/>
      <c r="AR155" s="228"/>
      <c r="AS155" s="348"/>
      <c r="AT155" s="264">
        <f t="shared" si="93"/>
        <v>0</v>
      </c>
      <c r="AU155" s="259"/>
      <c r="AV155" s="265">
        <f t="shared" si="120"/>
        <v>0</v>
      </c>
      <c r="AX155" s="265">
        <f t="shared" si="124"/>
        <v>0</v>
      </c>
      <c r="AZ155" s="492">
        <f t="shared" si="121"/>
        <v>0</v>
      </c>
      <c r="BB155" s="492">
        <f t="shared" si="122"/>
        <v>0</v>
      </c>
      <c r="BD155" s="265">
        <f t="shared" si="125"/>
        <v>0</v>
      </c>
      <c r="BE155" s="105"/>
      <c r="BF155" s="105"/>
      <c r="BG155" s="105"/>
      <c r="BH155" s="105"/>
      <c r="BI155" s="105"/>
      <c r="BJ155" s="105"/>
    </row>
    <row r="156" spans="2:62" ht="20.100000000000001" hidden="1" customHeight="1" outlineLevel="1">
      <c r="B156" s="100"/>
      <c r="C156" s="908"/>
      <c r="D156" s="909"/>
      <c r="E156" s="909"/>
      <c r="F156" s="910"/>
      <c r="G156" s="890"/>
      <c r="H156" s="891"/>
      <c r="I156" s="152"/>
      <c r="J156" s="152"/>
      <c r="K156" s="152"/>
      <c r="L156" s="152"/>
      <c r="M156" s="152"/>
      <c r="N156" s="152"/>
      <c r="O156" s="152"/>
      <c r="P156" s="153"/>
      <c r="Q156" s="153"/>
      <c r="R156" s="156">
        <f t="shared" si="116"/>
        <v>0</v>
      </c>
      <c r="S156" s="156">
        <f t="shared" si="117"/>
        <v>0</v>
      </c>
      <c r="U156" s="157">
        <f t="shared" si="123"/>
        <v>0</v>
      </c>
      <c r="W156" s="152"/>
      <c r="X156" s="152"/>
      <c r="Y156" s="152"/>
      <c r="Z156" s="152"/>
      <c r="AA156" s="152"/>
      <c r="AB156" s="152"/>
      <c r="AC156" s="347"/>
      <c r="AD156" s="152"/>
      <c r="AE156" s="152"/>
      <c r="AF156" s="152"/>
      <c r="AG156" s="152"/>
      <c r="AH156" s="152"/>
      <c r="AI156" s="152"/>
      <c r="AJ156" s="347"/>
      <c r="AK156" s="152"/>
      <c r="AL156" s="152"/>
      <c r="AM156" s="295"/>
      <c r="AN156" s="228"/>
      <c r="AO156" s="228"/>
      <c r="AP156" s="228"/>
      <c r="AQ156" s="228"/>
      <c r="AR156" s="228"/>
      <c r="AS156" s="348"/>
      <c r="AT156" s="264">
        <f t="shared" si="93"/>
        <v>0</v>
      </c>
      <c r="AU156" s="259"/>
      <c r="AV156" s="265">
        <f t="shared" si="120"/>
        <v>0</v>
      </c>
      <c r="AX156" s="265">
        <f t="shared" si="124"/>
        <v>0</v>
      </c>
      <c r="AZ156" s="492">
        <f t="shared" si="121"/>
        <v>0</v>
      </c>
      <c r="BB156" s="492">
        <f t="shared" si="122"/>
        <v>0</v>
      </c>
      <c r="BD156" s="265">
        <f t="shared" si="125"/>
        <v>0</v>
      </c>
      <c r="BE156" s="105"/>
      <c r="BF156" s="105"/>
      <c r="BG156" s="105"/>
      <c r="BH156" s="105"/>
      <c r="BI156" s="105"/>
      <c r="BJ156" s="105"/>
    </row>
    <row r="157" spans="2:62" ht="20.100000000000001" hidden="1" customHeight="1" outlineLevel="1">
      <c r="B157" s="100"/>
      <c r="C157" s="908"/>
      <c r="D157" s="909"/>
      <c r="E157" s="909"/>
      <c r="F157" s="910"/>
      <c r="G157" s="890"/>
      <c r="H157" s="891"/>
      <c r="I157" s="152"/>
      <c r="J157" s="152"/>
      <c r="K157" s="152"/>
      <c r="L157" s="152"/>
      <c r="M157" s="152"/>
      <c r="N157" s="152"/>
      <c r="O157" s="152"/>
      <c r="P157" s="153"/>
      <c r="Q157" s="153"/>
      <c r="R157" s="156">
        <f t="shared" si="116"/>
        <v>0</v>
      </c>
      <c r="S157" s="156">
        <f t="shared" si="117"/>
        <v>0</v>
      </c>
      <c r="U157" s="157">
        <f t="shared" si="123"/>
        <v>0</v>
      </c>
      <c r="W157" s="152"/>
      <c r="X157" s="152"/>
      <c r="Y157" s="152"/>
      <c r="Z157" s="152"/>
      <c r="AA157" s="152"/>
      <c r="AB157" s="152"/>
      <c r="AC157" s="347"/>
      <c r="AD157" s="152"/>
      <c r="AE157" s="152"/>
      <c r="AF157" s="152"/>
      <c r="AG157" s="152"/>
      <c r="AH157" s="152"/>
      <c r="AI157" s="152"/>
      <c r="AJ157" s="347"/>
      <c r="AK157" s="152"/>
      <c r="AL157" s="152"/>
      <c r="AM157" s="295"/>
      <c r="AN157" s="228"/>
      <c r="AO157" s="228"/>
      <c r="AP157" s="228"/>
      <c r="AQ157" s="228"/>
      <c r="AR157" s="228"/>
      <c r="AS157" s="348"/>
      <c r="AT157" s="264">
        <f t="shared" si="93"/>
        <v>0</v>
      </c>
      <c r="AU157" s="259"/>
      <c r="AV157" s="265">
        <f t="shared" si="120"/>
        <v>0</v>
      </c>
      <c r="AX157" s="265">
        <f t="shared" si="124"/>
        <v>0</v>
      </c>
      <c r="AZ157" s="492">
        <f t="shared" si="121"/>
        <v>0</v>
      </c>
      <c r="BB157" s="492">
        <f t="shared" si="122"/>
        <v>0</v>
      </c>
      <c r="BD157" s="265">
        <f t="shared" si="125"/>
        <v>0</v>
      </c>
      <c r="BE157" s="105"/>
      <c r="BF157" s="105"/>
      <c r="BG157" s="105"/>
      <c r="BH157" s="105"/>
      <c r="BI157" s="105"/>
      <c r="BJ157" s="105"/>
    </row>
    <row r="158" spans="2:62" ht="20.100000000000001" hidden="1" customHeight="1" outlineLevel="1">
      <c r="B158" s="100"/>
      <c r="C158" s="908"/>
      <c r="D158" s="909"/>
      <c r="E158" s="909"/>
      <c r="F158" s="910"/>
      <c r="G158" s="890"/>
      <c r="H158" s="891"/>
      <c r="I158" s="152"/>
      <c r="J158" s="152"/>
      <c r="K158" s="152"/>
      <c r="L158" s="152"/>
      <c r="M158" s="152"/>
      <c r="N158" s="152"/>
      <c r="O158" s="152"/>
      <c r="P158" s="153"/>
      <c r="Q158" s="153"/>
      <c r="R158" s="156">
        <f t="shared" si="116"/>
        <v>0</v>
      </c>
      <c r="S158" s="156">
        <f t="shared" si="117"/>
        <v>0</v>
      </c>
      <c r="U158" s="157">
        <f t="shared" si="123"/>
        <v>0</v>
      </c>
      <c r="W158" s="152"/>
      <c r="X158" s="152"/>
      <c r="Y158" s="152"/>
      <c r="Z158" s="152"/>
      <c r="AA158" s="152"/>
      <c r="AB158" s="152"/>
      <c r="AC158" s="347"/>
      <c r="AD158" s="152"/>
      <c r="AE158" s="152"/>
      <c r="AF158" s="152"/>
      <c r="AG158" s="152"/>
      <c r="AH158" s="152"/>
      <c r="AI158" s="152"/>
      <c r="AJ158" s="347"/>
      <c r="AK158" s="152"/>
      <c r="AL158" s="152"/>
      <c r="AM158" s="295"/>
      <c r="AN158" s="228"/>
      <c r="AO158" s="228"/>
      <c r="AP158" s="228"/>
      <c r="AQ158" s="228"/>
      <c r="AR158" s="228"/>
      <c r="AS158" s="348"/>
      <c r="AT158" s="264">
        <f t="shared" si="93"/>
        <v>0</v>
      </c>
      <c r="AU158" s="259"/>
      <c r="AV158" s="265">
        <f t="shared" si="120"/>
        <v>0</v>
      </c>
      <c r="AX158" s="265">
        <f t="shared" si="124"/>
        <v>0</v>
      </c>
      <c r="AZ158" s="492">
        <f t="shared" si="121"/>
        <v>0</v>
      </c>
      <c r="BB158" s="492">
        <f t="shared" si="122"/>
        <v>0</v>
      </c>
      <c r="BD158" s="265">
        <f t="shared" si="125"/>
        <v>0</v>
      </c>
      <c r="BE158" s="105"/>
      <c r="BF158" s="105"/>
      <c r="BG158" s="105"/>
      <c r="BH158" s="105"/>
      <c r="BI158" s="105"/>
      <c r="BJ158" s="105"/>
    </row>
    <row r="159" spans="2:62" ht="20.100000000000001" hidden="1" customHeight="1" outlineLevel="1">
      <c r="B159" s="100"/>
      <c r="C159" s="908"/>
      <c r="D159" s="909"/>
      <c r="E159" s="909"/>
      <c r="F159" s="910"/>
      <c r="G159" s="890"/>
      <c r="H159" s="891"/>
      <c r="I159" s="152"/>
      <c r="J159" s="152"/>
      <c r="K159" s="152"/>
      <c r="L159" s="152"/>
      <c r="M159" s="152"/>
      <c r="N159" s="152"/>
      <c r="O159" s="152"/>
      <c r="P159" s="153"/>
      <c r="Q159" s="153"/>
      <c r="R159" s="156">
        <f t="shared" si="116"/>
        <v>0</v>
      </c>
      <c r="S159" s="156">
        <f t="shared" si="117"/>
        <v>0</v>
      </c>
      <c r="U159" s="157">
        <f t="shared" si="123"/>
        <v>0</v>
      </c>
      <c r="W159" s="152"/>
      <c r="X159" s="152"/>
      <c r="Y159" s="152"/>
      <c r="Z159" s="152"/>
      <c r="AA159" s="152"/>
      <c r="AB159" s="152"/>
      <c r="AC159" s="347"/>
      <c r="AD159" s="152"/>
      <c r="AE159" s="152"/>
      <c r="AF159" s="152"/>
      <c r="AG159" s="152"/>
      <c r="AH159" s="152"/>
      <c r="AI159" s="152"/>
      <c r="AJ159" s="347"/>
      <c r="AK159" s="152"/>
      <c r="AL159" s="152"/>
      <c r="AM159" s="295"/>
      <c r="AN159" s="228"/>
      <c r="AO159" s="228"/>
      <c r="AP159" s="228"/>
      <c r="AQ159" s="228"/>
      <c r="AR159" s="228"/>
      <c r="AS159" s="348"/>
      <c r="AT159" s="264">
        <f t="shared" si="93"/>
        <v>0</v>
      </c>
      <c r="AU159" s="259"/>
      <c r="AV159" s="265">
        <f t="shared" si="120"/>
        <v>0</v>
      </c>
      <c r="AX159" s="265">
        <f t="shared" si="124"/>
        <v>0</v>
      </c>
      <c r="AZ159" s="492">
        <f t="shared" si="121"/>
        <v>0</v>
      </c>
      <c r="BB159" s="492">
        <f t="shared" si="122"/>
        <v>0</v>
      </c>
      <c r="BD159" s="265">
        <f t="shared" si="125"/>
        <v>0</v>
      </c>
      <c r="BE159" s="105"/>
      <c r="BF159" s="105"/>
      <c r="BG159" s="105"/>
      <c r="BH159" s="105"/>
      <c r="BI159" s="105"/>
      <c r="BJ159" s="105"/>
    </row>
    <row r="160" spans="2:62" ht="20.100000000000001" hidden="1" customHeight="1" outlineLevel="1">
      <c r="B160" s="100"/>
      <c r="C160" s="908"/>
      <c r="D160" s="909"/>
      <c r="E160" s="909"/>
      <c r="F160" s="910"/>
      <c r="G160" s="890"/>
      <c r="H160" s="891"/>
      <c r="I160" s="152"/>
      <c r="J160" s="152"/>
      <c r="K160" s="152"/>
      <c r="L160" s="152"/>
      <c r="M160" s="152"/>
      <c r="N160" s="152"/>
      <c r="O160" s="152"/>
      <c r="P160" s="153"/>
      <c r="Q160" s="153"/>
      <c r="R160" s="156">
        <f t="shared" si="116"/>
        <v>0</v>
      </c>
      <c r="S160" s="156">
        <f t="shared" si="117"/>
        <v>0</v>
      </c>
      <c r="U160" s="157">
        <f t="shared" si="123"/>
        <v>0</v>
      </c>
      <c r="W160" s="152"/>
      <c r="X160" s="152"/>
      <c r="Y160" s="152"/>
      <c r="Z160" s="152"/>
      <c r="AA160" s="152"/>
      <c r="AB160" s="152"/>
      <c r="AC160" s="347"/>
      <c r="AD160" s="152"/>
      <c r="AE160" s="152"/>
      <c r="AF160" s="152"/>
      <c r="AG160" s="152"/>
      <c r="AH160" s="152"/>
      <c r="AI160" s="152"/>
      <c r="AJ160" s="347"/>
      <c r="AK160" s="152"/>
      <c r="AL160" s="152"/>
      <c r="AM160" s="295"/>
      <c r="AN160" s="228"/>
      <c r="AO160" s="228"/>
      <c r="AP160" s="228"/>
      <c r="AQ160" s="228"/>
      <c r="AR160" s="228"/>
      <c r="AS160" s="348"/>
      <c r="AT160" s="264">
        <f t="shared" si="93"/>
        <v>0</v>
      </c>
      <c r="AU160" s="259"/>
      <c r="AV160" s="265">
        <f t="shared" si="120"/>
        <v>0</v>
      </c>
      <c r="AX160" s="265">
        <f t="shared" si="124"/>
        <v>0</v>
      </c>
      <c r="AZ160" s="492">
        <f t="shared" si="121"/>
        <v>0</v>
      </c>
      <c r="BB160" s="492">
        <f t="shared" si="122"/>
        <v>0</v>
      </c>
      <c r="BD160" s="265">
        <f t="shared" si="125"/>
        <v>0</v>
      </c>
      <c r="BE160" s="105"/>
      <c r="BF160" s="105"/>
      <c r="BG160" s="105"/>
      <c r="BH160" s="105"/>
      <c r="BI160" s="105"/>
      <c r="BJ160" s="105"/>
    </row>
    <row r="161" spans="1:62" ht="20.100000000000001" hidden="1" customHeight="1" outlineLevel="1">
      <c r="B161" s="100"/>
      <c r="C161" s="908"/>
      <c r="D161" s="909"/>
      <c r="E161" s="909"/>
      <c r="F161" s="910"/>
      <c r="G161" s="890"/>
      <c r="H161" s="891"/>
      <c r="I161" s="152"/>
      <c r="J161" s="152"/>
      <c r="K161" s="152"/>
      <c r="L161" s="152"/>
      <c r="M161" s="152"/>
      <c r="N161" s="152"/>
      <c r="O161" s="152"/>
      <c r="P161" s="153"/>
      <c r="Q161" s="153"/>
      <c r="R161" s="156">
        <f t="shared" si="116"/>
        <v>0</v>
      </c>
      <c r="S161" s="156">
        <f t="shared" si="117"/>
        <v>0</v>
      </c>
      <c r="U161" s="157">
        <f t="shared" si="123"/>
        <v>0</v>
      </c>
      <c r="W161" s="152"/>
      <c r="X161" s="152"/>
      <c r="Y161" s="152"/>
      <c r="Z161" s="152"/>
      <c r="AA161" s="152"/>
      <c r="AB161" s="152"/>
      <c r="AC161" s="347"/>
      <c r="AD161" s="152"/>
      <c r="AE161" s="152"/>
      <c r="AF161" s="152"/>
      <c r="AG161" s="152"/>
      <c r="AH161" s="152"/>
      <c r="AI161" s="152"/>
      <c r="AJ161" s="347"/>
      <c r="AK161" s="152"/>
      <c r="AL161" s="152"/>
      <c r="AM161" s="295"/>
      <c r="AN161" s="228"/>
      <c r="AO161" s="228"/>
      <c r="AP161" s="228"/>
      <c r="AQ161" s="228"/>
      <c r="AR161" s="228"/>
      <c r="AS161" s="348"/>
      <c r="AT161" s="264">
        <f t="shared" si="93"/>
        <v>0</v>
      </c>
      <c r="AU161" s="259"/>
      <c r="AV161" s="265">
        <f t="shared" si="120"/>
        <v>0</v>
      </c>
      <c r="AX161" s="265">
        <f t="shared" si="124"/>
        <v>0</v>
      </c>
      <c r="AZ161" s="492">
        <f t="shared" si="121"/>
        <v>0</v>
      </c>
      <c r="BB161" s="492">
        <f t="shared" si="122"/>
        <v>0</v>
      </c>
      <c r="BD161" s="265">
        <f t="shared" si="125"/>
        <v>0</v>
      </c>
      <c r="BE161" s="105"/>
      <c r="BF161" s="105"/>
      <c r="BG161" s="105"/>
      <c r="BH161" s="105"/>
      <c r="BI161" s="105"/>
      <c r="BJ161" s="105"/>
    </row>
    <row r="162" spans="1:62" ht="20.100000000000001" hidden="1" customHeight="1" outlineLevel="1">
      <c r="B162" s="100"/>
      <c r="C162" s="908"/>
      <c r="D162" s="909"/>
      <c r="E162" s="909"/>
      <c r="F162" s="910"/>
      <c r="G162" s="890"/>
      <c r="H162" s="891"/>
      <c r="I162" s="152"/>
      <c r="J162" s="152"/>
      <c r="K162" s="152"/>
      <c r="L162" s="152"/>
      <c r="M162" s="152"/>
      <c r="N162" s="152"/>
      <c r="O162" s="152"/>
      <c r="P162" s="153"/>
      <c r="Q162" s="153"/>
      <c r="R162" s="156">
        <f t="shared" si="116"/>
        <v>0</v>
      </c>
      <c r="S162" s="156">
        <f t="shared" si="117"/>
        <v>0</v>
      </c>
      <c r="U162" s="157">
        <f t="shared" si="123"/>
        <v>0</v>
      </c>
      <c r="W162" s="152"/>
      <c r="X162" s="152"/>
      <c r="Y162" s="152"/>
      <c r="Z162" s="152"/>
      <c r="AA162" s="152"/>
      <c r="AB162" s="152"/>
      <c r="AC162" s="347"/>
      <c r="AD162" s="152"/>
      <c r="AE162" s="152"/>
      <c r="AF162" s="152"/>
      <c r="AG162" s="152"/>
      <c r="AH162" s="152"/>
      <c r="AI162" s="152"/>
      <c r="AJ162" s="347"/>
      <c r="AK162" s="152"/>
      <c r="AL162" s="152"/>
      <c r="AM162" s="295"/>
      <c r="AN162" s="228"/>
      <c r="AO162" s="228"/>
      <c r="AP162" s="228"/>
      <c r="AQ162" s="228"/>
      <c r="AR162" s="228"/>
      <c r="AS162" s="348"/>
      <c r="AT162" s="264">
        <f t="shared" si="93"/>
        <v>0</v>
      </c>
      <c r="AU162" s="259"/>
      <c r="AV162" s="265">
        <f t="shared" si="120"/>
        <v>0</v>
      </c>
      <c r="AX162" s="265">
        <f t="shared" si="124"/>
        <v>0</v>
      </c>
      <c r="AZ162" s="492">
        <f t="shared" si="121"/>
        <v>0</v>
      </c>
      <c r="BB162" s="492">
        <f t="shared" si="122"/>
        <v>0</v>
      </c>
      <c r="BD162" s="265">
        <f t="shared" si="125"/>
        <v>0</v>
      </c>
      <c r="BE162" s="105"/>
      <c r="BF162" s="105"/>
      <c r="BG162" s="105"/>
      <c r="BH162" s="105"/>
      <c r="BI162" s="105"/>
      <c r="BJ162" s="105"/>
    </row>
    <row r="163" spans="1:62" ht="20.100000000000001" hidden="1" customHeight="1" outlineLevel="1">
      <c r="B163" s="100"/>
      <c r="C163" s="908"/>
      <c r="D163" s="909"/>
      <c r="E163" s="909"/>
      <c r="F163" s="910"/>
      <c r="G163" s="890"/>
      <c r="H163" s="891"/>
      <c r="I163" s="152"/>
      <c r="J163" s="152"/>
      <c r="K163" s="152"/>
      <c r="L163" s="152"/>
      <c r="M163" s="152"/>
      <c r="N163" s="152"/>
      <c r="O163" s="152"/>
      <c r="P163" s="153"/>
      <c r="Q163" s="153"/>
      <c r="R163" s="156">
        <f t="shared" si="116"/>
        <v>0</v>
      </c>
      <c r="S163" s="156">
        <f t="shared" si="117"/>
        <v>0</v>
      </c>
      <c r="U163" s="157">
        <f t="shared" si="123"/>
        <v>0</v>
      </c>
      <c r="W163" s="152"/>
      <c r="X163" s="152"/>
      <c r="Y163" s="152"/>
      <c r="Z163" s="152"/>
      <c r="AA163" s="152"/>
      <c r="AB163" s="152"/>
      <c r="AC163" s="347"/>
      <c r="AD163" s="152"/>
      <c r="AE163" s="152"/>
      <c r="AF163" s="152"/>
      <c r="AG163" s="152"/>
      <c r="AH163" s="152"/>
      <c r="AI163" s="152"/>
      <c r="AJ163" s="347"/>
      <c r="AK163" s="152"/>
      <c r="AL163" s="152"/>
      <c r="AM163" s="295"/>
      <c r="AN163" s="228"/>
      <c r="AO163" s="228"/>
      <c r="AP163" s="228"/>
      <c r="AQ163" s="228"/>
      <c r="AR163" s="228"/>
      <c r="AS163" s="348"/>
      <c r="AT163" s="264">
        <f t="shared" si="93"/>
        <v>0</v>
      </c>
      <c r="AU163" s="259"/>
      <c r="AV163" s="265">
        <f t="shared" si="120"/>
        <v>0</v>
      </c>
      <c r="AX163" s="265">
        <f t="shared" si="124"/>
        <v>0</v>
      </c>
      <c r="AZ163" s="492">
        <f t="shared" si="121"/>
        <v>0</v>
      </c>
      <c r="BB163" s="492">
        <f t="shared" si="122"/>
        <v>0</v>
      </c>
      <c r="BD163" s="265">
        <f t="shared" si="125"/>
        <v>0</v>
      </c>
      <c r="BE163" s="105"/>
      <c r="BF163" s="105"/>
      <c r="BG163" s="105"/>
      <c r="BH163" s="105"/>
      <c r="BI163" s="105"/>
      <c r="BJ163" s="105"/>
    </row>
    <row r="164" spans="1:62" ht="9.9499999999999993" hidden="1" customHeight="1" outlineLevel="1">
      <c r="B164" s="101"/>
      <c r="C164" s="208"/>
      <c r="D164" s="208"/>
      <c r="E164" s="208"/>
      <c r="F164" s="208"/>
      <c r="G164" s="237"/>
      <c r="H164" s="207"/>
      <c r="I164" s="257"/>
      <c r="J164" s="257"/>
      <c r="K164" s="257"/>
      <c r="L164" s="257"/>
      <c r="M164" s="257"/>
      <c r="N164" s="257"/>
      <c r="O164" s="257"/>
      <c r="P164" s="256"/>
      <c r="Q164" s="102"/>
      <c r="R164" s="102"/>
      <c r="S164" s="102"/>
      <c r="U164" s="98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Z164" s="493"/>
      <c r="BE164" s="105"/>
      <c r="BF164" s="105"/>
      <c r="BG164" s="105"/>
      <c r="BH164" s="105"/>
      <c r="BI164" s="105"/>
      <c r="BJ164" s="105"/>
    </row>
    <row r="165" spans="1:62" ht="20.100000000000001" customHeight="1" collapsed="1">
      <c r="B165" s="151">
        <f>B148+1</f>
        <v>10</v>
      </c>
      <c r="C165" s="916"/>
      <c r="D165" s="917"/>
      <c r="E165" s="917"/>
      <c r="F165" s="918"/>
      <c r="G165" s="429"/>
      <c r="H165" s="206">
        <v>1</v>
      </c>
      <c r="I165" s="642">
        <f t="shared" ref="I165" si="126">$H165*SUM(I166:I180)</f>
        <v>0</v>
      </c>
      <c r="J165" s="643">
        <f t="shared" ref="J165:O165" si="127">$H165*SUM(J166:J180)</f>
        <v>0</v>
      </c>
      <c r="K165" s="644">
        <f t="shared" si="127"/>
        <v>0</v>
      </c>
      <c r="L165" s="645">
        <f t="shared" si="127"/>
        <v>0</v>
      </c>
      <c r="M165" s="645">
        <f t="shared" si="127"/>
        <v>0</v>
      </c>
      <c r="N165" s="644">
        <f t="shared" si="127"/>
        <v>0</v>
      </c>
      <c r="O165" s="642">
        <f t="shared" si="127"/>
        <v>0</v>
      </c>
      <c r="P165" s="209">
        <f t="shared" ref="P165:Q165" si="128">$H165*SUM(P166:P180)</f>
        <v>0</v>
      </c>
      <c r="Q165" s="210">
        <f t="shared" si="128"/>
        <v>0</v>
      </c>
      <c r="R165" s="136">
        <f t="shared" ref="R165:R180" si="129">P165*(1+Gewinn)*(1+SicherheitAngebot)</f>
        <v>0</v>
      </c>
      <c r="S165" s="137">
        <f t="shared" ref="S165:S180" si="130">Q165*(1+MGKZ)*(1+Gewinn)*(1+SicherheitAngebot)</f>
        <v>0</v>
      </c>
      <c r="U165" s="10">
        <f>I165*$I$7+J165*$J$7+K165*$K$7+L165*$L$7+M165*$M$7+N165*$N$7+O165*$O$7+R165+S165</f>
        <v>0</v>
      </c>
      <c r="W165" s="646">
        <f t="shared" ref="W165:AB165" si="131">$H165*SUM(W166:W180)</f>
        <v>0</v>
      </c>
      <c r="X165" s="647">
        <f t="shared" si="131"/>
        <v>0</v>
      </c>
      <c r="Y165" s="648">
        <f t="shared" si="131"/>
        <v>0</v>
      </c>
      <c r="Z165" s="649">
        <f t="shared" si="131"/>
        <v>0</v>
      </c>
      <c r="AA165" s="648">
        <f t="shared" si="131"/>
        <v>0</v>
      </c>
      <c r="AB165" s="646">
        <f t="shared" si="131"/>
        <v>0</v>
      </c>
      <c r="AC165" s="258"/>
      <c r="AD165" s="646">
        <f t="shared" ref="AD165:AM165" si="132">$H165*SUM(AD166:AD180)</f>
        <v>0</v>
      </c>
      <c r="AE165" s="647">
        <f t="shared" si="132"/>
        <v>0</v>
      </c>
      <c r="AF165" s="648">
        <f t="shared" si="132"/>
        <v>0</v>
      </c>
      <c r="AG165" s="649">
        <f t="shared" si="132"/>
        <v>0</v>
      </c>
      <c r="AH165" s="648">
        <f t="shared" si="132"/>
        <v>0</v>
      </c>
      <c r="AI165" s="646">
        <f t="shared" si="132"/>
        <v>0</v>
      </c>
      <c r="AJ165" s="258"/>
      <c r="AK165" s="653">
        <f t="shared" si="132"/>
        <v>0</v>
      </c>
      <c r="AL165" s="653">
        <f t="shared" si="132"/>
        <v>0</v>
      </c>
      <c r="AM165" s="653">
        <f t="shared" si="132"/>
        <v>0</v>
      </c>
      <c r="AN165" s="227">
        <f>$H165*SUM(AN166:AN180)*(1+Gewinn)*(1+SicherheitAngebot)</f>
        <v>0</v>
      </c>
      <c r="AO165" s="227">
        <f>$H165*SUM(AO166:AO180)*(1+Gewinn)*(1+SicherheitAngebot)</f>
        <v>0</v>
      </c>
      <c r="AP165" s="227">
        <f>$H165*SUM(AP166:AP180)*(1+Gewinn)*(1+SicherheitAngebot)</f>
        <v>0</v>
      </c>
      <c r="AQ165" s="227">
        <f>$H165*SUM(AQ166:AQ180)*(1+Gewinn)*(1+SicherheitAngebot)</f>
        <v>0</v>
      </c>
      <c r="AR165" s="227">
        <f>$H165*SUM(AR166:AR180)*(1+Gewinn)*(1+SicherheitAngebot)</f>
        <v>0</v>
      </c>
      <c r="AS165" s="262"/>
      <c r="AT165" s="263">
        <f t="shared" si="93"/>
        <v>0</v>
      </c>
      <c r="AU165" s="259"/>
      <c r="AV165" s="491">
        <f>AK165*$AK$7+AL165*$AL$7+AM165*$AM$7+SUM(AN165:AR165)+AT165/Zuschläge_IBN+AT165</f>
        <v>0</v>
      </c>
      <c r="AX165" s="685">
        <f>U165+AV165</f>
        <v>0</v>
      </c>
      <c r="AZ165" s="490">
        <f>IF(H165&gt;0,U165/(1+SicherheitAngebot)*(1+Sicherheit),0)</f>
        <v>0</v>
      </c>
      <c r="BB165" s="490">
        <f>IF(H165&gt;0,AV165/(1+SicherheitAngebot)*(1+Sicherheit),0)</f>
        <v>0</v>
      </c>
      <c r="BD165" s="490">
        <f>AZ165+BB165</f>
        <v>0</v>
      </c>
      <c r="BE165" s="105"/>
      <c r="BF165" s="105"/>
      <c r="BG165" s="105"/>
      <c r="BH165" s="105"/>
      <c r="BI165" s="105"/>
      <c r="BJ165" s="105"/>
    </row>
    <row r="166" spans="1:62" ht="20.100000000000001" hidden="1" customHeight="1" outlineLevel="1">
      <c r="A166" s="5"/>
      <c r="B166" s="99"/>
      <c r="C166" s="908"/>
      <c r="D166" s="909"/>
      <c r="E166" s="909"/>
      <c r="F166" s="910"/>
      <c r="G166" s="890"/>
      <c r="H166" s="901"/>
      <c r="I166" s="152"/>
      <c r="J166" s="152"/>
      <c r="K166" s="152"/>
      <c r="L166" s="152"/>
      <c r="M166" s="152"/>
      <c r="N166" s="152"/>
      <c r="O166" s="152"/>
      <c r="P166" s="153"/>
      <c r="Q166" s="153"/>
      <c r="R166" s="156">
        <f t="shared" si="129"/>
        <v>0</v>
      </c>
      <c r="S166" s="156">
        <f t="shared" si="130"/>
        <v>0</v>
      </c>
      <c r="U166" s="157">
        <f>I166*$I$7+J166*$J$7+K166*$K$7+L166*$L$7+M166*$M$7+N166*$N$7+O166*$O$7+R166+S166</f>
        <v>0</v>
      </c>
      <c r="W166" s="152"/>
      <c r="X166" s="152"/>
      <c r="Y166" s="152"/>
      <c r="Z166" s="152"/>
      <c r="AA166" s="152"/>
      <c r="AB166" s="152"/>
      <c r="AC166" s="347"/>
      <c r="AD166" s="152"/>
      <c r="AE166" s="152"/>
      <c r="AF166" s="152"/>
      <c r="AG166" s="152"/>
      <c r="AH166" s="152"/>
      <c r="AI166" s="152"/>
      <c r="AJ166" s="347"/>
      <c r="AK166" s="152"/>
      <c r="AL166" s="152"/>
      <c r="AM166" s="295"/>
      <c r="AN166" s="228"/>
      <c r="AO166" s="228"/>
      <c r="AP166" s="228"/>
      <c r="AQ166" s="228"/>
      <c r="AR166" s="228"/>
      <c r="AS166" s="348"/>
      <c r="AT166" s="264">
        <f t="shared" si="93"/>
        <v>0</v>
      </c>
      <c r="AU166" s="259"/>
      <c r="AV166" s="265">
        <f t="shared" ref="AV166:AV180" si="133">AK166*$AK$7+AL166*$AL$7+AM166*$AM$7+SUM(AN166:AR166)*(1+Gewinn)*(1+SicherheitAngebot)+AT166/Zuschläge_IBN+AT166</f>
        <v>0</v>
      </c>
      <c r="AX166" s="265">
        <f>U166+AV166</f>
        <v>0</v>
      </c>
      <c r="AZ166" s="492">
        <f t="shared" ref="AZ166:AZ180" si="134">U166/(1+SicherheitAngebot)*(1+Sicherheit)</f>
        <v>0</v>
      </c>
      <c r="BB166" s="492">
        <f t="shared" ref="BB166:BB180" si="135">AV166/(1+SicherheitAngebot)*(1+Sicherheit)</f>
        <v>0</v>
      </c>
      <c r="BD166" s="265">
        <f>AZ166+BB166</f>
        <v>0</v>
      </c>
      <c r="BE166" s="105"/>
      <c r="BF166" s="105"/>
      <c r="BG166" s="105"/>
      <c r="BH166" s="105"/>
      <c r="BI166" s="105"/>
      <c r="BJ166" s="105"/>
    </row>
    <row r="167" spans="1:62" ht="20.100000000000001" hidden="1" customHeight="1" outlineLevel="1">
      <c r="A167" s="5"/>
      <c r="B167" s="421"/>
      <c r="C167" s="908"/>
      <c r="D167" s="909"/>
      <c r="E167" s="909"/>
      <c r="F167" s="910"/>
      <c r="G167" s="890"/>
      <c r="H167" s="891"/>
      <c r="I167" s="152"/>
      <c r="J167" s="152"/>
      <c r="K167" s="152"/>
      <c r="L167" s="152"/>
      <c r="M167" s="152"/>
      <c r="N167" s="152"/>
      <c r="O167" s="152"/>
      <c r="P167" s="153"/>
      <c r="Q167" s="153"/>
      <c r="R167" s="156">
        <f t="shared" si="129"/>
        <v>0</v>
      </c>
      <c r="S167" s="156">
        <f t="shared" si="130"/>
        <v>0</v>
      </c>
      <c r="U167" s="157">
        <f t="shared" ref="U167:U180" si="136">I167*$I$7+J167*$J$7+K167*$K$7+L167*$L$7+M167*$M$7+N167*$N$7+O167*$O$7+R167+S167</f>
        <v>0</v>
      </c>
      <c r="W167" s="152"/>
      <c r="X167" s="152"/>
      <c r="Y167" s="152"/>
      <c r="Z167" s="152"/>
      <c r="AA167" s="152"/>
      <c r="AB167" s="152"/>
      <c r="AC167" s="347"/>
      <c r="AD167" s="152"/>
      <c r="AE167" s="152"/>
      <c r="AF167" s="152"/>
      <c r="AG167" s="152"/>
      <c r="AH167" s="152"/>
      <c r="AI167" s="152"/>
      <c r="AJ167" s="347"/>
      <c r="AK167" s="152"/>
      <c r="AL167" s="152"/>
      <c r="AM167" s="295"/>
      <c r="AN167" s="228"/>
      <c r="AO167" s="228"/>
      <c r="AP167" s="228"/>
      <c r="AQ167" s="228"/>
      <c r="AR167" s="228"/>
      <c r="AS167" s="348"/>
      <c r="AT167" s="264">
        <f t="shared" si="93"/>
        <v>0</v>
      </c>
      <c r="AU167" s="259"/>
      <c r="AV167" s="265">
        <f t="shared" si="133"/>
        <v>0</v>
      </c>
      <c r="AX167" s="265">
        <f t="shared" ref="AX167:AX180" si="137">U167+AV167</f>
        <v>0</v>
      </c>
      <c r="AZ167" s="492">
        <f t="shared" si="134"/>
        <v>0</v>
      </c>
      <c r="BB167" s="492">
        <f t="shared" si="135"/>
        <v>0</v>
      </c>
      <c r="BD167" s="265">
        <f t="shared" ref="BD167:BD180" si="138">AZ167+BB167</f>
        <v>0</v>
      </c>
      <c r="BE167" s="105"/>
      <c r="BF167" s="105"/>
      <c r="BG167" s="105"/>
      <c r="BH167" s="105"/>
      <c r="BI167" s="105"/>
      <c r="BJ167" s="105"/>
    </row>
    <row r="168" spans="1:62" ht="20.100000000000001" hidden="1" customHeight="1" outlineLevel="1">
      <c r="A168" s="5"/>
      <c r="B168" s="421"/>
      <c r="C168" s="908"/>
      <c r="D168" s="909"/>
      <c r="E168" s="909"/>
      <c r="F168" s="910"/>
      <c r="G168" s="890"/>
      <c r="H168" s="891"/>
      <c r="I168" s="152"/>
      <c r="J168" s="152"/>
      <c r="K168" s="152"/>
      <c r="L168" s="152"/>
      <c r="M168" s="152"/>
      <c r="N168" s="152"/>
      <c r="O168" s="152"/>
      <c r="P168" s="153"/>
      <c r="Q168" s="153"/>
      <c r="R168" s="156">
        <f t="shared" si="129"/>
        <v>0</v>
      </c>
      <c r="S168" s="156">
        <f t="shared" si="130"/>
        <v>0</v>
      </c>
      <c r="U168" s="157">
        <f t="shared" si="136"/>
        <v>0</v>
      </c>
      <c r="W168" s="152"/>
      <c r="X168" s="152"/>
      <c r="Y168" s="152"/>
      <c r="Z168" s="152"/>
      <c r="AA168" s="152"/>
      <c r="AB168" s="152"/>
      <c r="AC168" s="347"/>
      <c r="AD168" s="152"/>
      <c r="AE168" s="152"/>
      <c r="AF168" s="152"/>
      <c r="AG168" s="152"/>
      <c r="AH168" s="152"/>
      <c r="AI168" s="152"/>
      <c r="AJ168" s="347"/>
      <c r="AK168" s="152"/>
      <c r="AL168" s="152"/>
      <c r="AM168" s="295"/>
      <c r="AN168" s="228"/>
      <c r="AO168" s="228"/>
      <c r="AP168" s="228"/>
      <c r="AQ168" s="228"/>
      <c r="AR168" s="228"/>
      <c r="AS168" s="348"/>
      <c r="AT168" s="264">
        <f t="shared" si="93"/>
        <v>0</v>
      </c>
      <c r="AU168" s="259"/>
      <c r="AV168" s="265">
        <f t="shared" si="133"/>
        <v>0</v>
      </c>
      <c r="AX168" s="265">
        <f t="shared" si="137"/>
        <v>0</v>
      </c>
      <c r="AZ168" s="492">
        <f t="shared" si="134"/>
        <v>0</v>
      </c>
      <c r="BB168" s="492">
        <f t="shared" si="135"/>
        <v>0</v>
      </c>
      <c r="BD168" s="265">
        <f t="shared" si="138"/>
        <v>0</v>
      </c>
      <c r="BE168" s="105"/>
      <c r="BF168" s="105"/>
      <c r="BG168" s="105"/>
      <c r="BH168" s="105"/>
      <c r="BI168" s="105"/>
      <c r="BJ168" s="105"/>
    </row>
    <row r="169" spans="1:62" ht="20.100000000000001" hidden="1" customHeight="1" outlineLevel="1">
      <c r="A169" s="5"/>
      <c r="B169" s="421"/>
      <c r="C169" s="908"/>
      <c r="D169" s="909"/>
      <c r="E169" s="909"/>
      <c r="F169" s="910"/>
      <c r="G169" s="890"/>
      <c r="H169" s="891"/>
      <c r="I169" s="152"/>
      <c r="J169" s="152"/>
      <c r="K169" s="152"/>
      <c r="L169" s="152"/>
      <c r="M169" s="152"/>
      <c r="N169" s="152"/>
      <c r="O169" s="152"/>
      <c r="P169" s="153"/>
      <c r="Q169" s="153"/>
      <c r="R169" s="156">
        <f t="shared" si="129"/>
        <v>0</v>
      </c>
      <c r="S169" s="156">
        <f t="shared" si="130"/>
        <v>0</v>
      </c>
      <c r="U169" s="157">
        <f t="shared" si="136"/>
        <v>0</v>
      </c>
      <c r="W169" s="152"/>
      <c r="X169" s="152"/>
      <c r="Y169" s="152"/>
      <c r="Z169" s="152"/>
      <c r="AA169" s="152"/>
      <c r="AB169" s="152"/>
      <c r="AC169" s="347"/>
      <c r="AD169" s="152"/>
      <c r="AE169" s="152"/>
      <c r="AF169" s="152"/>
      <c r="AG169" s="152"/>
      <c r="AH169" s="152"/>
      <c r="AI169" s="152"/>
      <c r="AJ169" s="347"/>
      <c r="AK169" s="152"/>
      <c r="AL169" s="152"/>
      <c r="AM169" s="295"/>
      <c r="AN169" s="228"/>
      <c r="AO169" s="228"/>
      <c r="AP169" s="228"/>
      <c r="AQ169" s="228"/>
      <c r="AR169" s="228"/>
      <c r="AS169" s="348"/>
      <c r="AT169" s="264">
        <f t="shared" si="93"/>
        <v>0</v>
      </c>
      <c r="AU169" s="259"/>
      <c r="AV169" s="265">
        <f t="shared" si="133"/>
        <v>0</v>
      </c>
      <c r="AX169" s="265">
        <f t="shared" si="137"/>
        <v>0</v>
      </c>
      <c r="AZ169" s="492">
        <f t="shared" si="134"/>
        <v>0</v>
      </c>
      <c r="BB169" s="492">
        <f t="shared" si="135"/>
        <v>0</v>
      </c>
      <c r="BD169" s="265">
        <f t="shared" si="138"/>
        <v>0</v>
      </c>
      <c r="BE169" s="105"/>
      <c r="BF169" s="105"/>
      <c r="BG169" s="105"/>
      <c r="BH169" s="105"/>
      <c r="BI169" s="105"/>
      <c r="BJ169" s="105"/>
    </row>
    <row r="170" spans="1:62" ht="20.100000000000001" hidden="1" customHeight="1" outlineLevel="1">
      <c r="A170" s="5"/>
      <c r="B170" s="421"/>
      <c r="C170" s="908"/>
      <c r="D170" s="909"/>
      <c r="E170" s="909"/>
      <c r="F170" s="910"/>
      <c r="G170" s="890"/>
      <c r="H170" s="891"/>
      <c r="I170" s="152"/>
      <c r="J170" s="152"/>
      <c r="K170" s="152"/>
      <c r="L170" s="152"/>
      <c r="M170" s="152"/>
      <c r="N170" s="152"/>
      <c r="O170" s="152"/>
      <c r="P170" s="153"/>
      <c r="Q170" s="153"/>
      <c r="R170" s="156">
        <f t="shared" si="129"/>
        <v>0</v>
      </c>
      <c r="S170" s="156">
        <f t="shared" si="130"/>
        <v>0</v>
      </c>
      <c r="U170" s="157">
        <f t="shared" si="136"/>
        <v>0</v>
      </c>
      <c r="W170" s="152"/>
      <c r="X170" s="152"/>
      <c r="Y170" s="152"/>
      <c r="Z170" s="152"/>
      <c r="AA170" s="152"/>
      <c r="AB170" s="152"/>
      <c r="AC170" s="347"/>
      <c r="AD170" s="152"/>
      <c r="AE170" s="152"/>
      <c r="AF170" s="152"/>
      <c r="AG170" s="152"/>
      <c r="AH170" s="152"/>
      <c r="AI170" s="152"/>
      <c r="AJ170" s="347"/>
      <c r="AK170" s="152"/>
      <c r="AL170" s="152"/>
      <c r="AM170" s="295"/>
      <c r="AN170" s="228"/>
      <c r="AO170" s="228"/>
      <c r="AP170" s="228"/>
      <c r="AQ170" s="228"/>
      <c r="AR170" s="228"/>
      <c r="AS170" s="348"/>
      <c r="AT170" s="264">
        <f t="shared" si="93"/>
        <v>0</v>
      </c>
      <c r="AU170" s="259"/>
      <c r="AV170" s="265">
        <f t="shared" si="133"/>
        <v>0</v>
      </c>
      <c r="AX170" s="265">
        <f t="shared" si="137"/>
        <v>0</v>
      </c>
      <c r="AZ170" s="492">
        <f t="shared" si="134"/>
        <v>0</v>
      </c>
      <c r="BB170" s="492">
        <f t="shared" si="135"/>
        <v>0</v>
      </c>
      <c r="BD170" s="265">
        <f t="shared" si="138"/>
        <v>0</v>
      </c>
      <c r="BE170" s="105"/>
      <c r="BF170" s="105"/>
      <c r="BG170" s="105"/>
      <c r="BH170" s="105"/>
      <c r="BI170" s="105"/>
      <c r="BJ170" s="105"/>
    </row>
    <row r="171" spans="1:62" ht="20.100000000000001" hidden="1" customHeight="1" outlineLevel="1">
      <c r="A171" s="5"/>
      <c r="B171" s="421"/>
      <c r="C171" s="908"/>
      <c r="D171" s="909"/>
      <c r="E171" s="909"/>
      <c r="F171" s="910"/>
      <c r="G171" s="890"/>
      <c r="H171" s="891"/>
      <c r="I171" s="152"/>
      <c r="J171" s="152"/>
      <c r="K171" s="152"/>
      <c r="L171" s="152"/>
      <c r="M171" s="152"/>
      <c r="N171" s="152"/>
      <c r="O171" s="152"/>
      <c r="P171" s="153"/>
      <c r="Q171" s="153"/>
      <c r="R171" s="156">
        <f t="shared" si="129"/>
        <v>0</v>
      </c>
      <c r="S171" s="156">
        <f t="shared" si="130"/>
        <v>0</v>
      </c>
      <c r="U171" s="157">
        <f t="shared" si="136"/>
        <v>0</v>
      </c>
      <c r="W171" s="152"/>
      <c r="X171" s="152"/>
      <c r="Y171" s="152"/>
      <c r="Z171" s="152"/>
      <c r="AA171" s="152"/>
      <c r="AB171" s="152"/>
      <c r="AC171" s="347"/>
      <c r="AD171" s="152"/>
      <c r="AE171" s="152"/>
      <c r="AF171" s="152"/>
      <c r="AG171" s="152"/>
      <c r="AH171" s="152"/>
      <c r="AI171" s="152"/>
      <c r="AJ171" s="347"/>
      <c r="AK171" s="152"/>
      <c r="AL171" s="152"/>
      <c r="AM171" s="295"/>
      <c r="AN171" s="228"/>
      <c r="AO171" s="228"/>
      <c r="AP171" s="228"/>
      <c r="AQ171" s="228"/>
      <c r="AR171" s="228"/>
      <c r="AS171" s="348"/>
      <c r="AT171" s="264">
        <f t="shared" si="93"/>
        <v>0</v>
      </c>
      <c r="AU171" s="259"/>
      <c r="AV171" s="265">
        <f t="shared" si="133"/>
        <v>0</v>
      </c>
      <c r="AX171" s="265">
        <f t="shared" si="137"/>
        <v>0</v>
      </c>
      <c r="AZ171" s="492">
        <f t="shared" si="134"/>
        <v>0</v>
      </c>
      <c r="BB171" s="492">
        <f t="shared" si="135"/>
        <v>0</v>
      </c>
      <c r="BD171" s="265">
        <f t="shared" si="138"/>
        <v>0</v>
      </c>
      <c r="BE171" s="105"/>
      <c r="BF171" s="105"/>
      <c r="BG171" s="105"/>
      <c r="BH171" s="105"/>
      <c r="BI171" s="105"/>
      <c r="BJ171" s="105"/>
    </row>
    <row r="172" spans="1:62" ht="20.100000000000001" hidden="1" customHeight="1" outlineLevel="1">
      <c r="A172" s="5"/>
      <c r="B172" s="100"/>
      <c r="C172" s="908"/>
      <c r="D172" s="909"/>
      <c r="E172" s="909"/>
      <c r="F172" s="910"/>
      <c r="G172" s="890"/>
      <c r="H172" s="891"/>
      <c r="I172" s="152"/>
      <c r="J172" s="152"/>
      <c r="K172" s="152"/>
      <c r="L172" s="152"/>
      <c r="M172" s="152"/>
      <c r="N172" s="152"/>
      <c r="O172" s="152"/>
      <c r="P172" s="153"/>
      <c r="Q172" s="153"/>
      <c r="R172" s="156">
        <f t="shared" si="129"/>
        <v>0</v>
      </c>
      <c r="S172" s="156">
        <f t="shared" si="130"/>
        <v>0</v>
      </c>
      <c r="U172" s="157">
        <f t="shared" si="136"/>
        <v>0</v>
      </c>
      <c r="W172" s="152"/>
      <c r="X172" s="152"/>
      <c r="Y172" s="152"/>
      <c r="Z172" s="152"/>
      <c r="AA172" s="152"/>
      <c r="AB172" s="152"/>
      <c r="AC172" s="347"/>
      <c r="AD172" s="152"/>
      <c r="AE172" s="152"/>
      <c r="AF172" s="152"/>
      <c r="AG172" s="152"/>
      <c r="AH172" s="152"/>
      <c r="AI172" s="152"/>
      <c r="AJ172" s="347"/>
      <c r="AK172" s="152"/>
      <c r="AL172" s="152"/>
      <c r="AM172" s="295"/>
      <c r="AN172" s="228"/>
      <c r="AO172" s="228"/>
      <c r="AP172" s="228"/>
      <c r="AQ172" s="228"/>
      <c r="AR172" s="228"/>
      <c r="AS172" s="348"/>
      <c r="AT172" s="264">
        <f t="shared" si="93"/>
        <v>0</v>
      </c>
      <c r="AU172" s="259"/>
      <c r="AV172" s="265">
        <f t="shared" si="133"/>
        <v>0</v>
      </c>
      <c r="AX172" s="265">
        <f t="shared" si="137"/>
        <v>0</v>
      </c>
      <c r="AZ172" s="492">
        <f t="shared" si="134"/>
        <v>0</v>
      </c>
      <c r="BB172" s="492">
        <f t="shared" si="135"/>
        <v>0</v>
      </c>
      <c r="BD172" s="265">
        <f t="shared" si="138"/>
        <v>0</v>
      </c>
      <c r="BE172" s="105"/>
      <c r="BF172" s="105"/>
      <c r="BG172" s="105"/>
      <c r="BH172" s="105"/>
      <c r="BI172" s="105"/>
      <c r="BJ172" s="105"/>
    </row>
    <row r="173" spans="1:62" ht="20.100000000000001" hidden="1" customHeight="1" outlineLevel="1">
      <c r="A173" s="5"/>
      <c r="B173" s="100"/>
      <c r="C173" s="908"/>
      <c r="D173" s="909"/>
      <c r="E173" s="909"/>
      <c r="F173" s="910"/>
      <c r="G173" s="890"/>
      <c r="H173" s="891"/>
      <c r="I173" s="152"/>
      <c r="J173" s="152"/>
      <c r="K173" s="152"/>
      <c r="L173" s="152"/>
      <c r="M173" s="152"/>
      <c r="N173" s="152"/>
      <c r="O173" s="152"/>
      <c r="P173" s="153"/>
      <c r="Q173" s="153"/>
      <c r="R173" s="156">
        <f t="shared" si="129"/>
        <v>0</v>
      </c>
      <c r="S173" s="156">
        <f t="shared" si="130"/>
        <v>0</v>
      </c>
      <c r="U173" s="157">
        <f t="shared" si="136"/>
        <v>0</v>
      </c>
      <c r="W173" s="152"/>
      <c r="X173" s="152"/>
      <c r="Y173" s="152"/>
      <c r="Z173" s="152"/>
      <c r="AA173" s="152"/>
      <c r="AB173" s="152"/>
      <c r="AC173" s="347"/>
      <c r="AD173" s="152"/>
      <c r="AE173" s="152"/>
      <c r="AF173" s="152"/>
      <c r="AG173" s="152"/>
      <c r="AH173" s="152"/>
      <c r="AI173" s="152"/>
      <c r="AJ173" s="347"/>
      <c r="AK173" s="152"/>
      <c r="AL173" s="152"/>
      <c r="AM173" s="295"/>
      <c r="AN173" s="228"/>
      <c r="AO173" s="228"/>
      <c r="AP173" s="228"/>
      <c r="AQ173" s="228"/>
      <c r="AR173" s="228"/>
      <c r="AS173" s="348"/>
      <c r="AT173" s="264">
        <f t="shared" si="93"/>
        <v>0</v>
      </c>
      <c r="AU173" s="259"/>
      <c r="AV173" s="265">
        <f t="shared" si="133"/>
        <v>0</v>
      </c>
      <c r="AX173" s="265">
        <f t="shared" si="137"/>
        <v>0</v>
      </c>
      <c r="AZ173" s="492">
        <f t="shared" si="134"/>
        <v>0</v>
      </c>
      <c r="BB173" s="492">
        <f t="shared" si="135"/>
        <v>0</v>
      </c>
      <c r="BD173" s="265">
        <f t="shared" si="138"/>
        <v>0</v>
      </c>
      <c r="BE173" s="105"/>
      <c r="BF173" s="105"/>
      <c r="BG173" s="105"/>
      <c r="BH173" s="105"/>
      <c r="BI173" s="105"/>
      <c r="BJ173" s="105"/>
    </row>
    <row r="174" spans="1:62" ht="20.100000000000001" hidden="1" customHeight="1" outlineLevel="1">
      <c r="A174" s="5"/>
      <c r="B174" s="100"/>
      <c r="C174" s="908"/>
      <c r="D174" s="909"/>
      <c r="E174" s="909"/>
      <c r="F174" s="910"/>
      <c r="G174" s="890"/>
      <c r="H174" s="891"/>
      <c r="I174" s="152"/>
      <c r="J174" s="152"/>
      <c r="K174" s="152"/>
      <c r="L174" s="152"/>
      <c r="M174" s="152"/>
      <c r="N174" s="152"/>
      <c r="O174" s="152"/>
      <c r="P174" s="153"/>
      <c r="Q174" s="153"/>
      <c r="R174" s="156">
        <f t="shared" si="129"/>
        <v>0</v>
      </c>
      <c r="S174" s="156">
        <f t="shared" si="130"/>
        <v>0</v>
      </c>
      <c r="U174" s="157">
        <f t="shared" si="136"/>
        <v>0</v>
      </c>
      <c r="W174" s="152"/>
      <c r="X174" s="152"/>
      <c r="Y174" s="152"/>
      <c r="Z174" s="152"/>
      <c r="AA174" s="152"/>
      <c r="AB174" s="152"/>
      <c r="AC174" s="347"/>
      <c r="AD174" s="152"/>
      <c r="AE174" s="152"/>
      <c r="AF174" s="152"/>
      <c r="AG174" s="152"/>
      <c r="AH174" s="152"/>
      <c r="AI174" s="152"/>
      <c r="AJ174" s="347"/>
      <c r="AK174" s="152"/>
      <c r="AL174" s="152"/>
      <c r="AM174" s="295"/>
      <c r="AN174" s="228"/>
      <c r="AO174" s="228"/>
      <c r="AP174" s="228"/>
      <c r="AQ174" s="228"/>
      <c r="AR174" s="228"/>
      <c r="AS174" s="348"/>
      <c r="AT174" s="264">
        <f t="shared" si="93"/>
        <v>0</v>
      </c>
      <c r="AU174" s="259"/>
      <c r="AV174" s="265">
        <f t="shared" si="133"/>
        <v>0</v>
      </c>
      <c r="AX174" s="265">
        <f t="shared" si="137"/>
        <v>0</v>
      </c>
      <c r="AZ174" s="492">
        <f t="shared" si="134"/>
        <v>0</v>
      </c>
      <c r="BB174" s="492">
        <f t="shared" si="135"/>
        <v>0</v>
      </c>
      <c r="BD174" s="265">
        <f t="shared" si="138"/>
        <v>0</v>
      </c>
      <c r="BE174" s="105"/>
      <c r="BF174" s="105"/>
      <c r="BG174" s="105"/>
      <c r="BH174" s="105"/>
      <c r="BI174" s="105"/>
      <c r="BJ174" s="105"/>
    </row>
    <row r="175" spans="1:62" ht="20.100000000000001" hidden="1" customHeight="1" outlineLevel="1">
      <c r="A175" s="5"/>
      <c r="B175" s="100"/>
      <c r="C175" s="908"/>
      <c r="D175" s="909"/>
      <c r="E175" s="909"/>
      <c r="F175" s="910"/>
      <c r="G175" s="890"/>
      <c r="H175" s="891"/>
      <c r="I175" s="152"/>
      <c r="J175" s="152"/>
      <c r="K175" s="152"/>
      <c r="L175" s="152"/>
      <c r="M175" s="152"/>
      <c r="N175" s="152"/>
      <c r="O175" s="152"/>
      <c r="P175" s="153"/>
      <c r="Q175" s="153"/>
      <c r="R175" s="156">
        <f t="shared" si="129"/>
        <v>0</v>
      </c>
      <c r="S175" s="156">
        <f t="shared" si="130"/>
        <v>0</v>
      </c>
      <c r="U175" s="157">
        <f t="shared" si="136"/>
        <v>0</v>
      </c>
      <c r="W175" s="152"/>
      <c r="X175" s="152"/>
      <c r="Y175" s="152"/>
      <c r="Z175" s="152"/>
      <c r="AA175" s="152"/>
      <c r="AB175" s="152"/>
      <c r="AC175" s="347"/>
      <c r="AD175" s="152"/>
      <c r="AE175" s="152"/>
      <c r="AF175" s="152"/>
      <c r="AG175" s="152"/>
      <c r="AH175" s="152"/>
      <c r="AI175" s="152"/>
      <c r="AJ175" s="347"/>
      <c r="AK175" s="152"/>
      <c r="AL175" s="152"/>
      <c r="AM175" s="295"/>
      <c r="AN175" s="228"/>
      <c r="AO175" s="228"/>
      <c r="AP175" s="228"/>
      <c r="AQ175" s="228"/>
      <c r="AR175" s="228"/>
      <c r="AS175" s="348"/>
      <c r="AT175" s="264">
        <f t="shared" si="93"/>
        <v>0</v>
      </c>
      <c r="AU175" s="259"/>
      <c r="AV175" s="265">
        <f t="shared" si="133"/>
        <v>0</v>
      </c>
      <c r="AX175" s="265">
        <f t="shared" si="137"/>
        <v>0</v>
      </c>
      <c r="AZ175" s="492">
        <f t="shared" si="134"/>
        <v>0</v>
      </c>
      <c r="BB175" s="492">
        <f t="shared" si="135"/>
        <v>0</v>
      </c>
      <c r="BD175" s="265">
        <f t="shared" si="138"/>
        <v>0</v>
      </c>
      <c r="BE175" s="105"/>
      <c r="BF175" s="105"/>
      <c r="BG175" s="105"/>
      <c r="BH175" s="105"/>
      <c r="BI175" s="105"/>
      <c r="BJ175" s="105"/>
    </row>
    <row r="176" spans="1:62" ht="20.100000000000001" hidden="1" customHeight="1" outlineLevel="1">
      <c r="A176" s="5"/>
      <c r="B176" s="100"/>
      <c r="C176" s="908"/>
      <c r="D176" s="909"/>
      <c r="E176" s="909"/>
      <c r="F176" s="910"/>
      <c r="G176" s="890"/>
      <c r="H176" s="891"/>
      <c r="I176" s="152"/>
      <c r="J176" s="152"/>
      <c r="K176" s="152"/>
      <c r="L176" s="152"/>
      <c r="M176" s="152"/>
      <c r="N176" s="152"/>
      <c r="O176" s="152"/>
      <c r="P176" s="153"/>
      <c r="Q176" s="153"/>
      <c r="R176" s="156">
        <f t="shared" si="129"/>
        <v>0</v>
      </c>
      <c r="S176" s="156">
        <f t="shared" si="130"/>
        <v>0</v>
      </c>
      <c r="U176" s="157">
        <f t="shared" si="136"/>
        <v>0</v>
      </c>
      <c r="W176" s="152"/>
      <c r="X176" s="152"/>
      <c r="Y176" s="152"/>
      <c r="Z176" s="152"/>
      <c r="AA176" s="152"/>
      <c r="AB176" s="152"/>
      <c r="AC176" s="347"/>
      <c r="AD176" s="152"/>
      <c r="AE176" s="152"/>
      <c r="AF176" s="152"/>
      <c r="AG176" s="152"/>
      <c r="AH176" s="152"/>
      <c r="AI176" s="152"/>
      <c r="AJ176" s="347"/>
      <c r="AK176" s="152"/>
      <c r="AL176" s="152"/>
      <c r="AM176" s="295"/>
      <c r="AN176" s="228"/>
      <c r="AO176" s="228"/>
      <c r="AP176" s="228"/>
      <c r="AQ176" s="228"/>
      <c r="AR176" s="228"/>
      <c r="AS176" s="348"/>
      <c r="AT176" s="264">
        <f t="shared" si="93"/>
        <v>0</v>
      </c>
      <c r="AU176" s="259"/>
      <c r="AV176" s="265">
        <f t="shared" si="133"/>
        <v>0</v>
      </c>
      <c r="AX176" s="265">
        <f t="shared" si="137"/>
        <v>0</v>
      </c>
      <c r="AZ176" s="492">
        <f t="shared" si="134"/>
        <v>0</v>
      </c>
      <c r="BB176" s="492">
        <f t="shared" si="135"/>
        <v>0</v>
      </c>
      <c r="BD176" s="265">
        <f t="shared" si="138"/>
        <v>0</v>
      </c>
      <c r="BE176" s="105"/>
      <c r="BF176" s="105"/>
      <c r="BG176" s="105"/>
      <c r="BH176" s="105"/>
      <c r="BI176" s="105"/>
      <c r="BJ176" s="105"/>
    </row>
    <row r="177" spans="1:62" ht="20.100000000000001" hidden="1" customHeight="1" outlineLevel="1">
      <c r="A177" s="5"/>
      <c r="B177" s="100"/>
      <c r="C177" s="908"/>
      <c r="D177" s="909"/>
      <c r="E177" s="909"/>
      <c r="F177" s="910"/>
      <c r="G177" s="890"/>
      <c r="H177" s="891"/>
      <c r="I177" s="152"/>
      <c r="J177" s="152"/>
      <c r="K177" s="152"/>
      <c r="L177" s="152"/>
      <c r="M177" s="152"/>
      <c r="N177" s="152"/>
      <c r="O177" s="152"/>
      <c r="P177" s="153"/>
      <c r="Q177" s="153"/>
      <c r="R177" s="156">
        <f t="shared" si="129"/>
        <v>0</v>
      </c>
      <c r="S177" s="156">
        <f t="shared" si="130"/>
        <v>0</v>
      </c>
      <c r="U177" s="157">
        <f t="shared" si="136"/>
        <v>0</v>
      </c>
      <c r="W177" s="152"/>
      <c r="X177" s="152"/>
      <c r="Y177" s="152"/>
      <c r="Z177" s="152"/>
      <c r="AA177" s="152"/>
      <c r="AB177" s="152"/>
      <c r="AC177" s="347"/>
      <c r="AD177" s="152"/>
      <c r="AE177" s="152"/>
      <c r="AF177" s="152"/>
      <c r="AG177" s="152"/>
      <c r="AH177" s="152"/>
      <c r="AI177" s="152"/>
      <c r="AJ177" s="347"/>
      <c r="AK177" s="152"/>
      <c r="AL177" s="152"/>
      <c r="AM177" s="295"/>
      <c r="AN177" s="228"/>
      <c r="AO177" s="228"/>
      <c r="AP177" s="228"/>
      <c r="AQ177" s="228"/>
      <c r="AR177" s="228"/>
      <c r="AS177" s="348"/>
      <c r="AT177" s="264">
        <f t="shared" si="93"/>
        <v>0</v>
      </c>
      <c r="AU177" s="259"/>
      <c r="AV177" s="265">
        <f t="shared" si="133"/>
        <v>0</v>
      </c>
      <c r="AX177" s="265">
        <f t="shared" si="137"/>
        <v>0</v>
      </c>
      <c r="AZ177" s="492">
        <f t="shared" si="134"/>
        <v>0</v>
      </c>
      <c r="BB177" s="492">
        <f t="shared" si="135"/>
        <v>0</v>
      </c>
      <c r="BD177" s="265">
        <f t="shared" si="138"/>
        <v>0</v>
      </c>
      <c r="BE177" s="105"/>
      <c r="BF177" s="105"/>
      <c r="BG177" s="105"/>
      <c r="BH177" s="105"/>
      <c r="BI177" s="105"/>
      <c r="BJ177" s="105"/>
    </row>
    <row r="178" spans="1:62" ht="20.100000000000001" hidden="1" customHeight="1" outlineLevel="1">
      <c r="A178" s="5"/>
      <c r="B178" s="100"/>
      <c r="C178" s="908"/>
      <c r="D178" s="909"/>
      <c r="E178" s="909"/>
      <c r="F178" s="910"/>
      <c r="G178" s="890"/>
      <c r="H178" s="891"/>
      <c r="I178" s="152"/>
      <c r="J178" s="152"/>
      <c r="K178" s="152"/>
      <c r="L178" s="152"/>
      <c r="M178" s="152"/>
      <c r="N178" s="152"/>
      <c r="O178" s="152"/>
      <c r="P178" s="153"/>
      <c r="Q178" s="153"/>
      <c r="R178" s="156">
        <f t="shared" si="129"/>
        <v>0</v>
      </c>
      <c r="S178" s="156">
        <f t="shared" si="130"/>
        <v>0</v>
      </c>
      <c r="U178" s="157">
        <f t="shared" si="136"/>
        <v>0</v>
      </c>
      <c r="W178" s="152"/>
      <c r="X178" s="152"/>
      <c r="Y178" s="152"/>
      <c r="Z178" s="152"/>
      <c r="AA178" s="152"/>
      <c r="AB178" s="152"/>
      <c r="AC178" s="347"/>
      <c r="AD178" s="152"/>
      <c r="AE178" s="152"/>
      <c r="AF178" s="152"/>
      <c r="AG178" s="152"/>
      <c r="AH178" s="152"/>
      <c r="AI178" s="152"/>
      <c r="AJ178" s="347"/>
      <c r="AK178" s="152"/>
      <c r="AL178" s="152"/>
      <c r="AM178" s="295"/>
      <c r="AN178" s="228"/>
      <c r="AO178" s="228"/>
      <c r="AP178" s="228"/>
      <c r="AQ178" s="228"/>
      <c r="AR178" s="228"/>
      <c r="AS178" s="348"/>
      <c r="AT178" s="264">
        <f t="shared" ref="AT178:AT180" si="139">((W178+AD178)*$W$7+(X178+AE178)*$X$7+(Y178+Z178+AF178+AG178)*$Z$7+(AA178+AH178)*$AA$7+(AB178+AI178)*$AB$7)*Zuschläge_IBN</f>
        <v>0</v>
      </c>
      <c r="AU178" s="259"/>
      <c r="AV178" s="265">
        <f t="shared" si="133"/>
        <v>0</v>
      </c>
      <c r="AX178" s="265">
        <f t="shared" si="137"/>
        <v>0</v>
      </c>
      <c r="AZ178" s="492">
        <f t="shared" si="134"/>
        <v>0</v>
      </c>
      <c r="BB178" s="492">
        <f t="shared" si="135"/>
        <v>0</v>
      </c>
      <c r="BD178" s="265">
        <f t="shared" si="138"/>
        <v>0</v>
      </c>
      <c r="BE178" s="105"/>
      <c r="BF178" s="105"/>
      <c r="BG178" s="105"/>
      <c r="BH178" s="105"/>
      <c r="BI178" s="105"/>
      <c r="BJ178" s="105"/>
    </row>
    <row r="179" spans="1:62" ht="20.100000000000001" hidden="1" customHeight="1" outlineLevel="1">
      <c r="A179" s="5"/>
      <c r="B179" s="100"/>
      <c r="C179" s="908"/>
      <c r="D179" s="909"/>
      <c r="E179" s="909"/>
      <c r="F179" s="910"/>
      <c r="G179" s="890"/>
      <c r="H179" s="891"/>
      <c r="I179" s="152"/>
      <c r="J179" s="152"/>
      <c r="K179" s="152"/>
      <c r="L179" s="152"/>
      <c r="M179" s="152"/>
      <c r="N179" s="152"/>
      <c r="O179" s="152"/>
      <c r="P179" s="153"/>
      <c r="Q179" s="153"/>
      <c r="R179" s="156">
        <f t="shared" si="129"/>
        <v>0</v>
      </c>
      <c r="S179" s="156">
        <f t="shared" si="130"/>
        <v>0</v>
      </c>
      <c r="U179" s="157">
        <f t="shared" si="136"/>
        <v>0</v>
      </c>
      <c r="W179" s="152"/>
      <c r="X179" s="152"/>
      <c r="Y179" s="152"/>
      <c r="Z179" s="152"/>
      <c r="AA179" s="152"/>
      <c r="AB179" s="152"/>
      <c r="AC179" s="347"/>
      <c r="AD179" s="152"/>
      <c r="AE179" s="152"/>
      <c r="AF179" s="152"/>
      <c r="AG179" s="152"/>
      <c r="AH179" s="152"/>
      <c r="AI179" s="152"/>
      <c r="AJ179" s="347"/>
      <c r="AK179" s="152"/>
      <c r="AL179" s="152"/>
      <c r="AM179" s="295"/>
      <c r="AN179" s="228"/>
      <c r="AO179" s="228"/>
      <c r="AP179" s="228"/>
      <c r="AQ179" s="228"/>
      <c r="AR179" s="228"/>
      <c r="AS179" s="348"/>
      <c r="AT179" s="264">
        <f t="shared" si="139"/>
        <v>0</v>
      </c>
      <c r="AU179" s="259"/>
      <c r="AV179" s="265">
        <f t="shared" si="133"/>
        <v>0</v>
      </c>
      <c r="AX179" s="265">
        <f t="shared" si="137"/>
        <v>0</v>
      </c>
      <c r="AZ179" s="492">
        <f t="shared" si="134"/>
        <v>0</v>
      </c>
      <c r="BB179" s="492">
        <f t="shared" si="135"/>
        <v>0</v>
      </c>
      <c r="BD179" s="265">
        <f t="shared" si="138"/>
        <v>0</v>
      </c>
      <c r="BE179" s="105"/>
      <c r="BF179" s="105"/>
      <c r="BG179" s="105"/>
      <c r="BH179" s="105"/>
      <c r="BI179" s="105"/>
      <c r="BJ179" s="105"/>
    </row>
    <row r="180" spans="1:62" ht="20.100000000000001" hidden="1" customHeight="1" outlineLevel="1">
      <c r="A180" s="5"/>
      <c r="B180" s="100"/>
      <c r="C180" s="908"/>
      <c r="D180" s="909"/>
      <c r="E180" s="909"/>
      <c r="F180" s="910"/>
      <c r="G180" s="890"/>
      <c r="H180" s="891"/>
      <c r="I180" s="152"/>
      <c r="J180" s="152"/>
      <c r="K180" s="152"/>
      <c r="L180" s="152"/>
      <c r="M180" s="152"/>
      <c r="N180" s="152"/>
      <c r="O180" s="152"/>
      <c r="P180" s="153"/>
      <c r="Q180" s="153"/>
      <c r="R180" s="156">
        <f t="shared" si="129"/>
        <v>0</v>
      </c>
      <c r="S180" s="156">
        <f t="shared" si="130"/>
        <v>0</v>
      </c>
      <c r="U180" s="157">
        <f t="shared" si="136"/>
        <v>0</v>
      </c>
      <c r="W180" s="152"/>
      <c r="X180" s="152"/>
      <c r="Y180" s="152"/>
      <c r="Z180" s="152"/>
      <c r="AA180" s="152"/>
      <c r="AB180" s="152"/>
      <c r="AC180" s="347"/>
      <c r="AD180" s="152"/>
      <c r="AE180" s="152"/>
      <c r="AF180" s="152"/>
      <c r="AG180" s="152"/>
      <c r="AH180" s="152"/>
      <c r="AI180" s="152"/>
      <c r="AJ180" s="347"/>
      <c r="AK180" s="152"/>
      <c r="AL180" s="152"/>
      <c r="AM180" s="295"/>
      <c r="AN180" s="228"/>
      <c r="AO180" s="228"/>
      <c r="AP180" s="228"/>
      <c r="AQ180" s="228"/>
      <c r="AR180" s="228"/>
      <c r="AS180" s="348"/>
      <c r="AT180" s="264">
        <f t="shared" si="139"/>
        <v>0</v>
      </c>
      <c r="AU180" s="259"/>
      <c r="AV180" s="265">
        <f t="shared" si="133"/>
        <v>0</v>
      </c>
      <c r="AX180" s="265">
        <f t="shared" si="137"/>
        <v>0</v>
      </c>
      <c r="AZ180" s="492">
        <f t="shared" si="134"/>
        <v>0</v>
      </c>
      <c r="BB180" s="492">
        <f t="shared" si="135"/>
        <v>0</v>
      </c>
      <c r="BD180" s="265">
        <f t="shared" si="138"/>
        <v>0</v>
      </c>
      <c r="BE180" s="105"/>
      <c r="BF180" s="105"/>
      <c r="BG180" s="105"/>
      <c r="BH180" s="105"/>
      <c r="BI180" s="105"/>
      <c r="BJ180" s="105"/>
    </row>
    <row r="181" spans="1:62" ht="9.9499999999999993" hidden="1" customHeight="1" outlineLevel="1">
      <c r="B181" s="101"/>
      <c r="C181" s="208"/>
      <c r="D181" s="208"/>
      <c r="E181" s="208"/>
      <c r="F181" s="208"/>
      <c r="G181" s="237"/>
      <c r="H181" s="207"/>
      <c r="I181" s="257"/>
      <c r="J181" s="257"/>
      <c r="K181" s="257"/>
      <c r="L181" s="257"/>
      <c r="M181" s="257"/>
      <c r="N181" s="257"/>
      <c r="O181" s="257"/>
      <c r="P181" s="256"/>
      <c r="Q181" s="102"/>
      <c r="R181" s="102"/>
      <c r="S181" s="102"/>
      <c r="U181" s="98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Z181" s="493"/>
      <c r="BE181" s="105"/>
      <c r="BF181" s="105"/>
      <c r="BG181" s="105"/>
      <c r="BH181" s="105"/>
      <c r="BI181" s="105"/>
      <c r="BJ181" s="105"/>
    </row>
    <row r="182" spans="1:62" ht="20.100000000000001" customHeight="1" collapsed="1">
      <c r="B182" s="151">
        <f>B165+1</f>
        <v>11</v>
      </c>
      <c r="C182" s="916"/>
      <c r="D182" s="917"/>
      <c r="E182" s="917"/>
      <c r="F182" s="918"/>
      <c r="G182" s="429"/>
      <c r="H182" s="206">
        <v>1</v>
      </c>
      <c r="I182" s="642">
        <f t="shared" ref="I182" si="140">$H182*SUM(I183:I197)</f>
        <v>0</v>
      </c>
      <c r="J182" s="643">
        <f t="shared" ref="J182:O182" si="141">$H182*SUM(J183:J197)</f>
        <v>0</v>
      </c>
      <c r="K182" s="644">
        <f t="shared" si="141"/>
        <v>0</v>
      </c>
      <c r="L182" s="645">
        <f t="shared" si="141"/>
        <v>0</v>
      </c>
      <c r="M182" s="645">
        <f t="shared" si="141"/>
        <v>0</v>
      </c>
      <c r="N182" s="644">
        <f t="shared" si="141"/>
        <v>0</v>
      </c>
      <c r="O182" s="642">
        <f t="shared" si="141"/>
        <v>0</v>
      </c>
      <c r="P182" s="209">
        <f t="shared" ref="P182:Q182" si="142">$H182*SUM(P183:P197)</f>
        <v>0</v>
      </c>
      <c r="Q182" s="210">
        <f t="shared" si="142"/>
        <v>0</v>
      </c>
      <c r="R182" s="136">
        <f t="shared" ref="R182:R197" si="143">P182*(1+Gewinn)*(1+SicherheitAngebot)</f>
        <v>0</v>
      </c>
      <c r="S182" s="137">
        <f t="shared" ref="S182:S197" si="144">Q182*(1+MGKZ)*(1+Gewinn)*(1+SicherheitAngebot)</f>
        <v>0</v>
      </c>
      <c r="U182" s="10">
        <f>I182*$I$7+J182*$J$7+K182*$K$7+L182*$L$7+M182*$M$7+N182*$N$7+O182*$O$7+R182+S182</f>
        <v>0</v>
      </c>
      <c r="W182" s="646">
        <f t="shared" ref="W182:AB182" si="145">$H182*SUM(W183:W197)</f>
        <v>0</v>
      </c>
      <c r="X182" s="647">
        <f t="shared" si="145"/>
        <v>0</v>
      </c>
      <c r="Y182" s="648">
        <f t="shared" si="145"/>
        <v>0</v>
      </c>
      <c r="Z182" s="649">
        <f t="shared" si="145"/>
        <v>0</v>
      </c>
      <c r="AA182" s="648">
        <f t="shared" si="145"/>
        <v>0</v>
      </c>
      <c r="AB182" s="646">
        <f t="shared" si="145"/>
        <v>0</v>
      </c>
      <c r="AC182" s="258"/>
      <c r="AD182" s="646">
        <f t="shared" ref="AD182:AM182" si="146">$H182*SUM(AD183:AD197)</f>
        <v>0</v>
      </c>
      <c r="AE182" s="647">
        <f t="shared" si="146"/>
        <v>0</v>
      </c>
      <c r="AF182" s="648">
        <f t="shared" si="146"/>
        <v>0</v>
      </c>
      <c r="AG182" s="649">
        <f t="shared" si="146"/>
        <v>0</v>
      </c>
      <c r="AH182" s="648">
        <f t="shared" si="146"/>
        <v>0</v>
      </c>
      <c r="AI182" s="646">
        <f t="shared" si="146"/>
        <v>0</v>
      </c>
      <c r="AJ182" s="258"/>
      <c r="AK182" s="653">
        <f t="shared" si="146"/>
        <v>0</v>
      </c>
      <c r="AL182" s="653">
        <f t="shared" si="146"/>
        <v>0</v>
      </c>
      <c r="AM182" s="653">
        <f t="shared" si="146"/>
        <v>0</v>
      </c>
      <c r="AN182" s="227">
        <f>$H182*SUM(AN183:AN197)*(1+Gewinn)*(1+SicherheitAngebot)</f>
        <v>0</v>
      </c>
      <c r="AO182" s="227">
        <f>$H182*SUM(AO183:AO197)*(1+Gewinn)*(1+SicherheitAngebot)</f>
        <v>0</v>
      </c>
      <c r="AP182" s="227">
        <f>$H182*SUM(AP183:AP197)*(1+Gewinn)*(1+SicherheitAngebot)</f>
        <v>0</v>
      </c>
      <c r="AQ182" s="227">
        <f>$H182*SUM(AQ183:AQ197)*(1+Gewinn)*(1+SicherheitAngebot)</f>
        <v>0</v>
      </c>
      <c r="AR182" s="227">
        <f>$H182*SUM(AR183:AR197)*(1+Gewinn)*(1+SicherheitAngebot)</f>
        <v>0</v>
      </c>
      <c r="AS182" s="262"/>
      <c r="AT182" s="263">
        <f t="shared" ref="AT182:AT214" si="147">((W182+AD182)*$W$7+(X182+AE182)*$X$7+(Y182+Z182+AF182+AG182)*$Z$7+(AA182+AH182)*$AA$7+(AB182+AI182)*$AB$7)*Zuschläge_IBN</f>
        <v>0</v>
      </c>
      <c r="AU182" s="259"/>
      <c r="AV182" s="491">
        <f>AK182*$AK$7+AL182*$AL$7+AM182*$AM$7+SUM(AN182:AR182)+AT182/Zuschläge_IBN+AT182</f>
        <v>0</v>
      </c>
      <c r="AX182" s="685">
        <f>U182+AV182</f>
        <v>0</v>
      </c>
      <c r="AZ182" s="490">
        <f>IF(H182&gt;0,U182/(1+SicherheitAngebot)*(1+Sicherheit),0)</f>
        <v>0</v>
      </c>
      <c r="BB182" s="490">
        <f>IF(H182&gt;0,AV182/(1+SicherheitAngebot)*(1+Sicherheit),0)</f>
        <v>0</v>
      </c>
      <c r="BD182" s="490">
        <f>AZ182+BB182</f>
        <v>0</v>
      </c>
      <c r="BE182" s="105"/>
      <c r="BF182" s="105"/>
      <c r="BG182" s="105"/>
      <c r="BH182" s="105"/>
      <c r="BI182" s="105"/>
      <c r="BJ182" s="105"/>
    </row>
    <row r="183" spans="1:62" ht="20.100000000000001" hidden="1" customHeight="1" outlineLevel="1">
      <c r="B183" s="99"/>
      <c r="C183" s="908"/>
      <c r="D183" s="909"/>
      <c r="E183" s="909"/>
      <c r="F183" s="910"/>
      <c r="G183" s="890"/>
      <c r="H183" s="901"/>
      <c r="I183" s="152"/>
      <c r="J183" s="152"/>
      <c r="K183" s="152"/>
      <c r="L183" s="152"/>
      <c r="M183" s="152"/>
      <c r="N183" s="152"/>
      <c r="O183" s="152"/>
      <c r="P183" s="153"/>
      <c r="Q183" s="153"/>
      <c r="R183" s="156">
        <f t="shared" si="143"/>
        <v>0</v>
      </c>
      <c r="S183" s="156">
        <f t="shared" si="144"/>
        <v>0</v>
      </c>
      <c r="U183" s="157">
        <f>I183*$I$7+J183*$J$7+K183*$K$7+L183*$L$7+M183*$M$7+N183*$N$7+O183*$O$7+R183+S183</f>
        <v>0</v>
      </c>
      <c r="W183" s="152"/>
      <c r="X183" s="152"/>
      <c r="Y183" s="152"/>
      <c r="Z183" s="152"/>
      <c r="AA183" s="152"/>
      <c r="AB183" s="152"/>
      <c r="AC183" s="347"/>
      <c r="AD183" s="152"/>
      <c r="AE183" s="152"/>
      <c r="AF183" s="152"/>
      <c r="AG183" s="152"/>
      <c r="AH183" s="152"/>
      <c r="AI183" s="152"/>
      <c r="AJ183" s="347"/>
      <c r="AK183" s="152"/>
      <c r="AL183" s="152"/>
      <c r="AM183" s="295"/>
      <c r="AN183" s="228"/>
      <c r="AO183" s="228"/>
      <c r="AP183" s="228"/>
      <c r="AQ183" s="228"/>
      <c r="AR183" s="228"/>
      <c r="AS183" s="348"/>
      <c r="AT183" s="264">
        <f t="shared" si="147"/>
        <v>0</v>
      </c>
      <c r="AU183" s="259"/>
      <c r="AV183" s="265">
        <f t="shared" ref="AV183:AV197" si="148">AK183*$AK$7+AL183*$AL$7+AM183*$AM$7+SUM(AN183:AR183)*(1+Gewinn)*(1+SicherheitAngebot)+AT183/Zuschläge_IBN+AT183</f>
        <v>0</v>
      </c>
      <c r="AX183" s="265">
        <f>U183+AV183</f>
        <v>0</v>
      </c>
      <c r="AZ183" s="492">
        <f t="shared" ref="AZ183:AZ197" si="149">U183/(1+SicherheitAngebot)*(1+Sicherheit)</f>
        <v>0</v>
      </c>
      <c r="BB183" s="492">
        <f t="shared" ref="BB183:BB197" si="150">AV183/(1+SicherheitAngebot)*(1+Sicherheit)</f>
        <v>0</v>
      </c>
      <c r="BD183" s="265">
        <f>AZ183+BB183</f>
        <v>0</v>
      </c>
      <c r="BE183" s="105"/>
      <c r="BF183" s="105"/>
      <c r="BG183" s="105"/>
      <c r="BH183" s="105"/>
      <c r="BI183" s="105"/>
      <c r="BJ183" s="105"/>
    </row>
    <row r="184" spans="1:62" ht="20.100000000000001" hidden="1" customHeight="1" outlineLevel="1">
      <c r="B184" s="100"/>
      <c r="C184" s="908"/>
      <c r="D184" s="909"/>
      <c r="E184" s="909"/>
      <c r="F184" s="910"/>
      <c r="G184" s="890"/>
      <c r="H184" s="891"/>
      <c r="I184" s="152"/>
      <c r="J184" s="152"/>
      <c r="K184" s="152"/>
      <c r="L184" s="152"/>
      <c r="M184" s="152"/>
      <c r="N184" s="152"/>
      <c r="O184" s="152"/>
      <c r="P184" s="153"/>
      <c r="Q184" s="153"/>
      <c r="R184" s="156">
        <f t="shared" si="143"/>
        <v>0</v>
      </c>
      <c r="S184" s="156">
        <f t="shared" si="144"/>
        <v>0</v>
      </c>
      <c r="U184" s="157">
        <f t="shared" ref="U184:U197" si="151">I184*$I$7+J184*$J$7+K184*$K$7+L184*$L$7+M184*$M$7+N184*$N$7+O184*$O$7+R184+S184</f>
        <v>0</v>
      </c>
      <c r="W184" s="152"/>
      <c r="X184" s="152"/>
      <c r="Y184" s="152"/>
      <c r="Z184" s="152"/>
      <c r="AA184" s="152"/>
      <c r="AB184" s="152"/>
      <c r="AC184" s="347"/>
      <c r="AD184" s="152"/>
      <c r="AE184" s="152"/>
      <c r="AF184" s="152"/>
      <c r="AG184" s="152"/>
      <c r="AH184" s="152"/>
      <c r="AI184" s="152"/>
      <c r="AJ184" s="347"/>
      <c r="AK184" s="152"/>
      <c r="AL184" s="152"/>
      <c r="AM184" s="295"/>
      <c r="AN184" s="228"/>
      <c r="AO184" s="228"/>
      <c r="AP184" s="228"/>
      <c r="AQ184" s="228"/>
      <c r="AR184" s="228"/>
      <c r="AS184" s="348"/>
      <c r="AT184" s="264">
        <f t="shared" si="147"/>
        <v>0</v>
      </c>
      <c r="AU184" s="259"/>
      <c r="AV184" s="265">
        <f t="shared" si="148"/>
        <v>0</v>
      </c>
      <c r="AX184" s="265">
        <f t="shared" ref="AX184:AX197" si="152">U184+AV184</f>
        <v>0</v>
      </c>
      <c r="AZ184" s="492">
        <f t="shared" si="149"/>
        <v>0</v>
      </c>
      <c r="BB184" s="492">
        <f t="shared" si="150"/>
        <v>0</v>
      </c>
      <c r="BD184" s="265">
        <f t="shared" ref="BD184:BD197" si="153">AZ184+BB184</f>
        <v>0</v>
      </c>
      <c r="BE184" s="105"/>
      <c r="BF184" s="105"/>
      <c r="BG184" s="105"/>
      <c r="BH184" s="105"/>
      <c r="BI184" s="105"/>
      <c r="BJ184" s="105"/>
    </row>
    <row r="185" spans="1:62" ht="20.100000000000001" hidden="1" customHeight="1" outlineLevel="1">
      <c r="B185" s="100"/>
      <c r="C185" s="908"/>
      <c r="D185" s="909"/>
      <c r="E185" s="909"/>
      <c r="F185" s="910"/>
      <c r="G185" s="890"/>
      <c r="H185" s="891"/>
      <c r="I185" s="152"/>
      <c r="J185" s="152"/>
      <c r="K185" s="152"/>
      <c r="L185" s="152"/>
      <c r="M185" s="152"/>
      <c r="N185" s="152"/>
      <c r="O185" s="152"/>
      <c r="P185" s="153"/>
      <c r="Q185" s="153"/>
      <c r="R185" s="156">
        <f t="shared" si="143"/>
        <v>0</v>
      </c>
      <c r="S185" s="156">
        <f t="shared" si="144"/>
        <v>0</v>
      </c>
      <c r="U185" s="157">
        <f t="shared" si="151"/>
        <v>0</v>
      </c>
      <c r="W185" s="152"/>
      <c r="X185" s="152"/>
      <c r="Y185" s="152"/>
      <c r="Z185" s="152"/>
      <c r="AA185" s="152"/>
      <c r="AB185" s="152"/>
      <c r="AC185" s="347"/>
      <c r="AD185" s="152"/>
      <c r="AE185" s="152"/>
      <c r="AF185" s="152"/>
      <c r="AG185" s="152"/>
      <c r="AH185" s="152"/>
      <c r="AI185" s="152"/>
      <c r="AJ185" s="347"/>
      <c r="AK185" s="152"/>
      <c r="AL185" s="152"/>
      <c r="AM185" s="295"/>
      <c r="AN185" s="228"/>
      <c r="AO185" s="228"/>
      <c r="AP185" s="228"/>
      <c r="AQ185" s="228"/>
      <c r="AR185" s="228"/>
      <c r="AS185" s="348"/>
      <c r="AT185" s="264">
        <f t="shared" si="147"/>
        <v>0</v>
      </c>
      <c r="AU185" s="259"/>
      <c r="AV185" s="265">
        <f t="shared" si="148"/>
        <v>0</v>
      </c>
      <c r="AX185" s="265">
        <f t="shared" si="152"/>
        <v>0</v>
      </c>
      <c r="AZ185" s="492">
        <f t="shared" si="149"/>
        <v>0</v>
      </c>
      <c r="BB185" s="492">
        <f t="shared" si="150"/>
        <v>0</v>
      </c>
      <c r="BD185" s="265">
        <f t="shared" si="153"/>
        <v>0</v>
      </c>
      <c r="BE185" s="105"/>
      <c r="BF185" s="105"/>
      <c r="BG185" s="105"/>
      <c r="BH185" s="105"/>
      <c r="BI185" s="105"/>
      <c r="BJ185" s="105"/>
    </row>
    <row r="186" spans="1:62" ht="20.100000000000001" hidden="1" customHeight="1" outlineLevel="1">
      <c r="B186" s="100"/>
      <c r="C186" s="908"/>
      <c r="D186" s="909"/>
      <c r="E186" s="909"/>
      <c r="F186" s="910"/>
      <c r="G186" s="890"/>
      <c r="H186" s="891"/>
      <c r="I186" s="152"/>
      <c r="J186" s="152"/>
      <c r="K186" s="152"/>
      <c r="L186" s="152"/>
      <c r="M186" s="152"/>
      <c r="N186" s="152"/>
      <c r="O186" s="152"/>
      <c r="P186" s="153"/>
      <c r="Q186" s="153"/>
      <c r="R186" s="156">
        <f t="shared" si="143"/>
        <v>0</v>
      </c>
      <c r="S186" s="156">
        <f t="shared" si="144"/>
        <v>0</v>
      </c>
      <c r="U186" s="157">
        <f t="shared" si="151"/>
        <v>0</v>
      </c>
      <c r="W186" s="152"/>
      <c r="X186" s="152"/>
      <c r="Y186" s="152"/>
      <c r="Z186" s="152"/>
      <c r="AA186" s="152"/>
      <c r="AB186" s="152"/>
      <c r="AC186" s="347"/>
      <c r="AD186" s="152"/>
      <c r="AE186" s="152"/>
      <c r="AF186" s="152"/>
      <c r="AG186" s="152"/>
      <c r="AH186" s="152"/>
      <c r="AI186" s="152"/>
      <c r="AJ186" s="347"/>
      <c r="AK186" s="152"/>
      <c r="AL186" s="152"/>
      <c r="AM186" s="295"/>
      <c r="AN186" s="228"/>
      <c r="AO186" s="228"/>
      <c r="AP186" s="228"/>
      <c r="AQ186" s="228"/>
      <c r="AR186" s="228"/>
      <c r="AS186" s="348"/>
      <c r="AT186" s="264">
        <f t="shared" si="147"/>
        <v>0</v>
      </c>
      <c r="AU186" s="259"/>
      <c r="AV186" s="265">
        <f t="shared" si="148"/>
        <v>0</v>
      </c>
      <c r="AX186" s="265">
        <f t="shared" si="152"/>
        <v>0</v>
      </c>
      <c r="AZ186" s="492">
        <f t="shared" si="149"/>
        <v>0</v>
      </c>
      <c r="BB186" s="492">
        <f t="shared" si="150"/>
        <v>0</v>
      </c>
      <c r="BD186" s="265">
        <f t="shared" si="153"/>
        <v>0</v>
      </c>
      <c r="BE186" s="105"/>
      <c r="BF186" s="105"/>
      <c r="BG186" s="105"/>
      <c r="BH186" s="105"/>
      <c r="BI186" s="105"/>
      <c r="BJ186" s="105"/>
    </row>
    <row r="187" spans="1:62" ht="20.100000000000001" hidden="1" customHeight="1" outlineLevel="1">
      <c r="B187" s="100"/>
      <c r="C187" s="908"/>
      <c r="D187" s="909"/>
      <c r="E187" s="909"/>
      <c r="F187" s="910"/>
      <c r="G187" s="890"/>
      <c r="H187" s="891"/>
      <c r="I187" s="152"/>
      <c r="J187" s="152"/>
      <c r="K187" s="152"/>
      <c r="L187" s="152"/>
      <c r="M187" s="152"/>
      <c r="N187" s="152"/>
      <c r="O187" s="152"/>
      <c r="P187" s="153"/>
      <c r="Q187" s="153"/>
      <c r="R187" s="156">
        <f t="shared" si="143"/>
        <v>0</v>
      </c>
      <c r="S187" s="156">
        <f t="shared" si="144"/>
        <v>0</v>
      </c>
      <c r="U187" s="157">
        <f t="shared" si="151"/>
        <v>0</v>
      </c>
      <c r="W187" s="152"/>
      <c r="X187" s="152"/>
      <c r="Y187" s="152"/>
      <c r="Z187" s="152"/>
      <c r="AA187" s="152"/>
      <c r="AB187" s="152"/>
      <c r="AC187" s="347"/>
      <c r="AD187" s="152"/>
      <c r="AE187" s="152"/>
      <c r="AF187" s="152"/>
      <c r="AG187" s="152"/>
      <c r="AH187" s="152"/>
      <c r="AI187" s="152"/>
      <c r="AJ187" s="347"/>
      <c r="AK187" s="152"/>
      <c r="AL187" s="152"/>
      <c r="AM187" s="295"/>
      <c r="AN187" s="228"/>
      <c r="AO187" s="228"/>
      <c r="AP187" s="228"/>
      <c r="AQ187" s="228"/>
      <c r="AR187" s="228"/>
      <c r="AS187" s="348"/>
      <c r="AT187" s="264">
        <f t="shared" si="147"/>
        <v>0</v>
      </c>
      <c r="AU187" s="259"/>
      <c r="AV187" s="265">
        <f t="shared" si="148"/>
        <v>0</v>
      </c>
      <c r="AX187" s="265">
        <f t="shared" si="152"/>
        <v>0</v>
      </c>
      <c r="AZ187" s="492">
        <f t="shared" si="149"/>
        <v>0</v>
      </c>
      <c r="BB187" s="492">
        <f t="shared" si="150"/>
        <v>0</v>
      </c>
      <c r="BD187" s="265">
        <f t="shared" si="153"/>
        <v>0</v>
      </c>
      <c r="BE187" s="105"/>
      <c r="BF187" s="105"/>
      <c r="BG187" s="105"/>
      <c r="BH187" s="105"/>
      <c r="BI187" s="105"/>
      <c r="BJ187" s="105"/>
    </row>
    <row r="188" spans="1:62" ht="20.100000000000001" hidden="1" customHeight="1" outlineLevel="1">
      <c r="B188" s="100"/>
      <c r="C188" s="908"/>
      <c r="D188" s="909"/>
      <c r="E188" s="909"/>
      <c r="F188" s="910"/>
      <c r="G188" s="890"/>
      <c r="H188" s="891"/>
      <c r="I188" s="152"/>
      <c r="J188" s="152"/>
      <c r="K188" s="152"/>
      <c r="L188" s="152"/>
      <c r="M188" s="152"/>
      <c r="N188" s="152"/>
      <c r="O188" s="152"/>
      <c r="P188" s="153"/>
      <c r="Q188" s="153"/>
      <c r="R188" s="156">
        <f t="shared" si="143"/>
        <v>0</v>
      </c>
      <c r="S188" s="156">
        <f t="shared" si="144"/>
        <v>0</v>
      </c>
      <c r="U188" s="157">
        <f t="shared" si="151"/>
        <v>0</v>
      </c>
      <c r="W188" s="152"/>
      <c r="X188" s="152"/>
      <c r="Y188" s="152"/>
      <c r="Z188" s="152"/>
      <c r="AA188" s="152"/>
      <c r="AB188" s="152"/>
      <c r="AC188" s="347"/>
      <c r="AD188" s="152"/>
      <c r="AE188" s="152"/>
      <c r="AF188" s="152"/>
      <c r="AG188" s="152"/>
      <c r="AH188" s="152"/>
      <c r="AI188" s="152"/>
      <c r="AJ188" s="347"/>
      <c r="AK188" s="152"/>
      <c r="AL188" s="152"/>
      <c r="AM188" s="295"/>
      <c r="AN188" s="228"/>
      <c r="AO188" s="228"/>
      <c r="AP188" s="228"/>
      <c r="AQ188" s="228"/>
      <c r="AR188" s="228"/>
      <c r="AS188" s="348"/>
      <c r="AT188" s="264">
        <f t="shared" si="147"/>
        <v>0</v>
      </c>
      <c r="AU188" s="259"/>
      <c r="AV188" s="265">
        <f t="shared" si="148"/>
        <v>0</v>
      </c>
      <c r="AX188" s="265">
        <f t="shared" si="152"/>
        <v>0</v>
      </c>
      <c r="AZ188" s="492">
        <f t="shared" si="149"/>
        <v>0</v>
      </c>
      <c r="BB188" s="492">
        <f t="shared" si="150"/>
        <v>0</v>
      </c>
      <c r="BD188" s="265">
        <f t="shared" si="153"/>
        <v>0</v>
      </c>
      <c r="BE188" s="105"/>
      <c r="BF188" s="105"/>
      <c r="BG188" s="105"/>
      <c r="BH188" s="105"/>
      <c r="BI188" s="105"/>
      <c r="BJ188" s="105"/>
    </row>
    <row r="189" spans="1:62" ht="20.100000000000001" hidden="1" customHeight="1" outlineLevel="1">
      <c r="B189" s="100"/>
      <c r="C189" s="908"/>
      <c r="D189" s="909"/>
      <c r="E189" s="909"/>
      <c r="F189" s="910"/>
      <c r="G189" s="890"/>
      <c r="H189" s="891"/>
      <c r="I189" s="152"/>
      <c r="J189" s="152"/>
      <c r="K189" s="152"/>
      <c r="L189" s="152"/>
      <c r="M189" s="152"/>
      <c r="N189" s="152"/>
      <c r="O189" s="152"/>
      <c r="P189" s="153"/>
      <c r="Q189" s="153"/>
      <c r="R189" s="156">
        <f t="shared" si="143"/>
        <v>0</v>
      </c>
      <c r="S189" s="156">
        <f t="shared" si="144"/>
        <v>0</v>
      </c>
      <c r="U189" s="157">
        <f t="shared" si="151"/>
        <v>0</v>
      </c>
      <c r="W189" s="152"/>
      <c r="X189" s="152"/>
      <c r="Y189" s="152"/>
      <c r="Z189" s="152"/>
      <c r="AA189" s="152"/>
      <c r="AB189" s="152"/>
      <c r="AC189" s="347"/>
      <c r="AD189" s="152"/>
      <c r="AE189" s="152"/>
      <c r="AF189" s="152"/>
      <c r="AG189" s="152"/>
      <c r="AH189" s="152"/>
      <c r="AI189" s="152"/>
      <c r="AJ189" s="347"/>
      <c r="AK189" s="152"/>
      <c r="AL189" s="152"/>
      <c r="AM189" s="295"/>
      <c r="AN189" s="228"/>
      <c r="AO189" s="228"/>
      <c r="AP189" s="228"/>
      <c r="AQ189" s="228"/>
      <c r="AR189" s="228"/>
      <c r="AS189" s="348"/>
      <c r="AT189" s="264">
        <f t="shared" si="147"/>
        <v>0</v>
      </c>
      <c r="AU189" s="259"/>
      <c r="AV189" s="265">
        <f t="shared" si="148"/>
        <v>0</v>
      </c>
      <c r="AX189" s="265">
        <f t="shared" si="152"/>
        <v>0</v>
      </c>
      <c r="AZ189" s="492">
        <f t="shared" si="149"/>
        <v>0</v>
      </c>
      <c r="BB189" s="492">
        <f t="shared" si="150"/>
        <v>0</v>
      </c>
      <c r="BD189" s="265">
        <f t="shared" si="153"/>
        <v>0</v>
      </c>
      <c r="BE189" s="105"/>
      <c r="BF189" s="105"/>
      <c r="BG189" s="105"/>
      <c r="BH189" s="105"/>
      <c r="BI189" s="105"/>
      <c r="BJ189" s="105"/>
    </row>
    <row r="190" spans="1:62" ht="20.100000000000001" hidden="1" customHeight="1" outlineLevel="1">
      <c r="B190" s="100"/>
      <c r="C190" s="908"/>
      <c r="D190" s="909"/>
      <c r="E190" s="909"/>
      <c r="F190" s="910"/>
      <c r="G190" s="890"/>
      <c r="H190" s="891"/>
      <c r="I190" s="152"/>
      <c r="J190" s="152"/>
      <c r="K190" s="152"/>
      <c r="L190" s="152"/>
      <c r="M190" s="152"/>
      <c r="N190" s="152"/>
      <c r="O190" s="152"/>
      <c r="P190" s="153"/>
      <c r="Q190" s="153"/>
      <c r="R190" s="156">
        <f t="shared" si="143"/>
        <v>0</v>
      </c>
      <c r="S190" s="156">
        <f t="shared" si="144"/>
        <v>0</v>
      </c>
      <c r="U190" s="157">
        <f t="shared" si="151"/>
        <v>0</v>
      </c>
      <c r="W190" s="152"/>
      <c r="X190" s="152"/>
      <c r="Y190" s="152"/>
      <c r="Z190" s="152"/>
      <c r="AA190" s="152"/>
      <c r="AB190" s="152"/>
      <c r="AC190" s="347"/>
      <c r="AD190" s="152"/>
      <c r="AE190" s="152"/>
      <c r="AF190" s="152"/>
      <c r="AG190" s="152"/>
      <c r="AH190" s="152"/>
      <c r="AI190" s="152"/>
      <c r="AJ190" s="347"/>
      <c r="AK190" s="152"/>
      <c r="AL190" s="152"/>
      <c r="AM190" s="295"/>
      <c r="AN190" s="228"/>
      <c r="AO190" s="228"/>
      <c r="AP190" s="228"/>
      <c r="AQ190" s="228"/>
      <c r="AR190" s="228"/>
      <c r="AS190" s="348"/>
      <c r="AT190" s="264">
        <f t="shared" si="147"/>
        <v>0</v>
      </c>
      <c r="AU190" s="259"/>
      <c r="AV190" s="265">
        <f t="shared" si="148"/>
        <v>0</v>
      </c>
      <c r="AX190" s="265">
        <f t="shared" si="152"/>
        <v>0</v>
      </c>
      <c r="AZ190" s="492">
        <f t="shared" si="149"/>
        <v>0</v>
      </c>
      <c r="BB190" s="492">
        <f t="shared" si="150"/>
        <v>0</v>
      </c>
      <c r="BD190" s="265">
        <f t="shared" si="153"/>
        <v>0</v>
      </c>
      <c r="BE190" s="105"/>
      <c r="BF190" s="105"/>
      <c r="BG190" s="105"/>
      <c r="BH190" s="105"/>
      <c r="BI190" s="105"/>
      <c r="BJ190" s="105"/>
    </row>
    <row r="191" spans="1:62" ht="20.100000000000001" hidden="1" customHeight="1" outlineLevel="1">
      <c r="B191" s="100"/>
      <c r="C191" s="908"/>
      <c r="D191" s="909"/>
      <c r="E191" s="909"/>
      <c r="F191" s="910"/>
      <c r="G191" s="890"/>
      <c r="H191" s="891"/>
      <c r="I191" s="152"/>
      <c r="J191" s="152"/>
      <c r="K191" s="152"/>
      <c r="L191" s="152"/>
      <c r="M191" s="152"/>
      <c r="N191" s="152"/>
      <c r="O191" s="152"/>
      <c r="P191" s="153"/>
      <c r="Q191" s="153"/>
      <c r="R191" s="156">
        <f t="shared" si="143"/>
        <v>0</v>
      </c>
      <c r="S191" s="156">
        <f t="shared" si="144"/>
        <v>0</v>
      </c>
      <c r="U191" s="157">
        <f t="shared" si="151"/>
        <v>0</v>
      </c>
      <c r="W191" s="152"/>
      <c r="X191" s="152"/>
      <c r="Y191" s="152"/>
      <c r="Z191" s="152"/>
      <c r="AA191" s="152"/>
      <c r="AB191" s="152"/>
      <c r="AC191" s="347"/>
      <c r="AD191" s="152"/>
      <c r="AE191" s="152"/>
      <c r="AF191" s="152"/>
      <c r="AG191" s="152"/>
      <c r="AH191" s="152"/>
      <c r="AI191" s="152"/>
      <c r="AJ191" s="347"/>
      <c r="AK191" s="152"/>
      <c r="AL191" s="152"/>
      <c r="AM191" s="295"/>
      <c r="AN191" s="228"/>
      <c r="AO191" s="228"/>
      <c r="AP191" s="228"/>
      <c r="AQ191" s="228"/>
      <c r="AR191" s="228"/>
      <c r="AS191" s="348"/>
      <c r="AT191" s="264">
        <f t="shared" si="147"/>
        <v>0</v>
      </c>
      <c r="AU191" s="259"/>
      <c r="AV191" s="265">
        <f t="shared" si="148"/>
        <v>0</v>
      </c>
      <c r="AX191" s="265">
        <f t="shared" si="152"/>
        <v>0</v>
      </c>
      <c r="AZ191" s="492">
        <f t="shared" si="149"/>
        <v>0</v>
      </c>
      <c r="BB191" s="492">
        <f t="shared" si="150"/>
        <v>0</v>
      </c>
      <c r="BD191" s="265">
        <f t="shared" si="153"/>
        <v>0</v>
      </c>
      <c r="BE191" s="105"/>
      <c r="BF191" s="105"/>
      <c r="BG191" s="105"/>
      <c r="BH191" s="105"/>
      <c r="BI191" s="105"/>
      <c r="BJ191" s="105"/>
    </row>
    <row r="192" spans="1:62" ht="20.100000000000001" hidden="1" customHeight="1" outlineLevel="1">
      <c r="B192" s="100"/>
      <c r="C192" s="908"/>
      <c r="D192" s="909"/>
      <c r="E192" s="909"/>
      <c r="F192" s="910"/>
      <c r="G192" s="890"/>
      <c r="H192" s="891"/>
      <c r="I192" s="152"/>
      <c r="J192" s="152"/>
      <c r="K192" s="152"/>
      <c r="L192" s="152"/>
      <c r="M192" s="152"/>
      <c r="N192" s="152"/>
      <c r="O192" s="152"/>
      <c r="P192" s="153"/>
      <c r="Q192" s="153"/>
      <c r="R192" s="156">
        <f t="shared" si="143"/>
        <v>0</v>
      </c>
      <c r="S192" s="156">
        <f t="shared" si="144"/>
        <v>0</v>
      </c>
      <c r="U192" s="157">
        <f t="shared" si="151"/>
        <v>0</v>
      </c>
      <c r="W192" s="152"/>
      <c r="X192" s="152"/>
      <c r="Y192" s="152"/>
      <c r="Z192" s="152"/>
      <c r="AA192" s="152"/>
      <c r="AB192" s="152"/>
      <c r="AC192" s="347"/>
      <c r="AD192" s="152"/>
      <c r="AE192" s="152"/>
      <c r="AF192" s="152"/>
      <c r="AG192" s="152"/>
      <c r="AH192" s="152"/>
      <c r="AI192" s="152"/>
      <c r="AJ192" s="347"/>
      <c r="AK192" s="152"/>
      <c r="AL192" s="152"/>
      <c r="AM192" s="295"/>
      <c r="AN192" s="228"/>
      <c r="AO192" s="228"/>
      <c r="AP192" s="228"/>
      <c r="AQ192" s="228"/>
      <c r="AR192" s="228"/>
      <c r="AS192" s="348"/>
      <c r="AT192" s="264">
        <f t="shared" si="147"/>
        <v>0</v>
      </c>
      <c r="AU192" s="259"/>
      <c r="AV192" s="265">
        <f t="shared" si="148"/>
        <v>0</v>
      </c>
      <c r="AX192" s="265">
        <f t="shared" si="152"/>
        <v>0</v>
      </c>
      <c r="AZ192" s="492">
        <f t="shared" si="149"/>
        <v>0</v>
      </c>
      <c r="BB192" s="492">
        <f t="shared" si="150"/>
        <v>0</v>
      </c>
      <c r="BD192" s="265">
        <f t="shared" si="153"/>
        <v>0</v>
      </c>
      <c r="BE192" s="105"/>
      <c r="BF192" s="105"/>
      <c r="BG192" s="105"/>
      <c r="BH192" s="105"/>
      <c r="BI192" s="105"/>
      <c r="BJ192" s="105"/>
    </row>
    <row r="193" spans="2:62" ht="20.100000000000001" hidden="1" customHeight="1" outlineLevel="1">
      <c r="B193" s="100"/>
      <c r="C193" s="908"/>
      <c r="D193" s="909"/>
      <c r="E193" s="909"/>
      <c r="F193" s="910"/>
      <c r="G193" s="890"/>
      <c r="H193" s="891"/>
      <c r="I193" s="152"/>
      <c r="J193" s="152"/>
      <c r="K193" s="152"/>
      <c r="L193" s="152"/>
      <c r="M193" s="152"/>
      <c r="N193" s="152"/>
      <c r="O193" s="152"/>
      <c r="P193" s="153"/>
      <c r="Q193" s="153"/>
      <c r="R193" s="156">
        <f t="shared" si="143"/>
        <v>0</v>
      </c>
      <c r="S193" s="156">
        <f t="shared" si="144"/>
        <v>0</v>
      </c>
      <c r="U193" s="157">
        <f t="shared" si="151"/>
        <v>0</v>
      </c>
      <c r="W193" s="152"/>
      <c r="X193" s="152"/>
      <c r="Y193" s="152"/>
      <c r="Z193" s="152"/>
      <c r="AA193" s="152"/>
      <c r="AB193" s="152"/>
      <c r="AC193" s="347"/>
      <c r="AD193" s="152"/>
      <c r="AE193" s="152"/>
      <c r="AF193" s="152"/>
      <c r="AG193" s="152"/>
      <c r="AH193" s="152"/>
      <c r="AI193" s="152"/>
      <c r="AJ193" s="347"/>
      <c r="AK193" s="152"/>
      <c r="AL193" s="152"/>
      <c r="AM193" s="295"/>
      <c r="AN193" s="228"/>
      <c r="AO193" s="228"/>
      <c r="AP193" s="228"/>
      <c r="AQ193" s="228"/>
      <c r="AR193" s="228"/>
      <c r="AS193" s="348"/>
      <c r="AT193" s="264">
        <f t="shared" si="147"/>
        <v>0</v>
      </c>
      <c r="AU193" s="259"/>
      <c r="AV193" s="265">
        <f t="shared" si="148"/>
        <v>0</v>
      </c>
      <c r="AX193" s="265">
        <f t="shared" si="152"/>
        <v>0</v>
      </c>
      <c r="AZ193" s="492">
        <f t="shared" si="149"/>
        <v>0</v>
      </c>
      <c r="BB193" s="492">
        <f t="shared" si="150"/>
        <v>0</v>
      </c>
      <c r="BD193" s="265">
        <f t="shared" si="153"/>
        <v>0</v>
      </c>
      <c r="BE193" s="105"/>
      <c r="BF193" s="105"/>
      <c r="BG193" s="105"/>
      <c r="BH193" s="105"/>
      <c r="BI193" s="105"/>
      <c r="BJ193" s="105"/>
    </row>
    <row r="194" spans="2:62" ht="20.100000000000001" hidden="1" customHeight="1" outlineLevel="1">
      <c r="B194" s="100"/>
      <c r="C194" s="908"/>
      <c r="D194" s="909"/>
      <c r="E194" s="909"/>
      <c r="F194" s="910"/>
      <c r="G194" s="890"/>
      <c r="H194" s="891"/>
      <c r="I194" s="152"/>
      <c r="J194" s="152"/>
      <c r="K194" s="152"/>
      <c r="L194" s="152"/>
      <c r="M194" s="152"/>
      <c r="N194" s="152"/>
      <c r="O194" s="152"/>
      <c r="P194" s="153"/>
      <c r="Q194" s="153"/>
      <c r="R194" s="156">
        <f t="shared" si="143"/>
        <v>0</v>
      </c>
      <c r="S194" s="156">
        <f t="shared" si="144"/>
        <v>0</v>
      </c>
      <c r="U194" s="157">
        <f t="shared" si="151"/>
        <v>0</v>
      </c>
      <c r="W194" s="152"/>
      <c r="X194" s="152"/>
      <c r="Y194" s="152"/>
      <c r="Z194" s="152"/>
      <c r="AA194" s="152"/>
      <c r="AB194" s="152"/>
      <c r="AC194" s="347"/>
      <c r="AD194" s="152"/>
      <c r="AE194" s="152"/>
      <c r="AF194" s="152"/>
      <c r="AG194" s="152"/>
      <c r="AH194" s="152"/>
      <c r="AI194" s="152"/>
      <c r="AJ194" s="347"/>
      <c r="AK194" s="152"/>
      <c r="AL194" s="152"/>
      <c r="AM194" s="295"/>
      <c r="AN194" s="228"/>
      <c r="AO194" s="228"/>
      <c r="AP194" s="228"/>
      <c r="AQ194" s="228"/>
      <c r="AR194" s="228"/>
      <c r="AS194" s="348"/>
      <c r="AT194" s="264">
        <f t="shared" si="147"/>
        <v>0</v>
      </c>
      <c r="AU194" s="259"/>
      <c r="AV194" s="265">
        <f t="shared" si="148"/>
        <v>0</v>
      </c>
      <c r="AX194" s="265">
        <f t="shared" si="152"/>
        <v>0</v>
      </c>
      <c r="AZ194" s="492">
        <f t="shared" si="149"/>
        <v>0</v>
      </c>
      <c r="BB194" s="492">
        <f t="shared" si="150"/>
        <v>0</v>
      </c>
      <c r="BD194" s="265">
        <f t="shared" si="153"/>
        <v>0</v>
      </c>
      <c r="BE194" s="105"/>
      <c r="BF194" s="105"/>
      <c r="BG194" s="105"/>
      <c r="BH194" s="105"/>
      <c r="BI194" s="105"/>
      <c r="BJ194" s="105"/>
    </row>
    <row r="195" spans="2:62" ht="20.100000000000001" hidden="1" customHeight="1" outlineLevel="1">
      <c r="B195" s="100"/>
      <c r="C195" s="908"/>
      <c r="D195" s="909"/>
      <c r="E195" s="909"/>
      <c r="F195" s="910"/>
      <c r="G195" s="890"/>
      <c r="H195" s="891"/>
      <c r="I195" s="152"/>
      <c r="J195" s="152"/>
      <c r="K195" s="152"/>
      <c r="L195" s="152"/>
      <c r="M195" s="152"/>
      <c r="N195" s="152"/>
      <c r="O195" s="152"/>
      <c r="P195" s="153"/>
      <c r="Q195" s="153"/>
      <c r="R195" s="156">
        <f t="shared" si="143"/>
        <v>0</v>
      </c>
      <c r="S195" s="156">
        <f t="shared" si="144"/>
        <v>0</v>
      </c>
      <c r="U195" s="157">
        <f t="shared" si="151"/>
        <v>0</v>
      </c>
      <c r="W195" s="152"/>
      <c r="X195" s="152"/>
      <c r="Y195" s="152"/>
      <c r="Z195" s="152"/>
      <c r="AA195" s="152"/>
      <c r="AB195" s="152"/>
      <c r="AC195" s="347"/>
      <c r="AD195" s="152"/>
      <c r="AE195" s="152"/>
      <c r="AF195" s="152"/>
      <c r="AG195" s="152"/>
      <c r="AH195" s="152"/>
      <c r="AI195" s="152"/>
      <c r="AJ195" s="347"/>
      <c r="AK195" s="152"/>
      <c r="AL195" s="152"/>
      <c r="AM195" s="295"/>
      <c r="AN195" s="228"/>
      <c r="AO195" s="228"/>
      <c r="AP195" s="228"/>
      <c r="AQ195" s="228"/>
      <c r="AR195" s="228"/>
      <c r="AS195" s="348"/>
      <c r="AT195" s="264">
        <f t="shared" si="147"/>
        <v>0</v>
      </c>
      <c r="AU195" s="259"/>
      <c r="AV195" s="265">
        <f t="shared" si="148"/>
        <v>0</v>
      </c>
      <c r="AX195" s="265">
        <f t="shared" si="152"/>
        <v>0</v>
      </c>
      <c r="AZ195" s="492">
        <f t="shared" si="149"/>
        <v>0</v>
      </c>
      <c r="BB195" s="492">
        <f t="shared" si="150"/>
        <v>0</v>
      </c>
      <c r="BD195" s="265">
        <f t="shared" si="153"/>
        <v>0</v>
      </c>
      <c r="BE195" s="105"/>
      <c r="BF195" s="105"/>
      <c r="BG195" s="105"/>
      <c r="BH195" s="105"/>
      <c r="BI195" s="105"/>
      <c r="BJ195" s="105"/>
    </row>
    <row r="196" spans="2:62" ht="20.100000000000001" hidden="1" customHeight="1" outlineLevel="1">
      <c r="B196" s="100"/>
      <c r="C196" s="908"/>
      <c r="D196" s="909"/>
      <c r="E196" s="909"/>
      <c r="F196" s="910"/>
      <c r="G196" s="890"/>
      <c r="H196" s="891"/>
      <c r="I196" s="152"/>
      <c r="J196" s="152"/>
      <c r="K196" s="152"/>
      <c r="L196" s="152"/>
      <c r="M196" s="152"/>
      <c r="N196" s="152"/>
      <c r="O196" s="152"/>
      <c r="P196" s="153"/>
      <c r="Q196" s="153"/>
      <c r="R196" s="156">
        <f t="shared" si="143"/>
        <v>0</v>
      </c>
      <c r="S196" s="156">
        <f t="shared" si="144"/>
        <v>0</v>
      </c>
      <c r="U196" s="157">
        <f t="shared" si="151"/>
        <v>0</v>
      </c>
      <c r="W196" s="152"/>
      <c r="X196" s="152"/>
      <c r="Y196" s="152"/>
      <c r="Z196" s="152"/>
      <c r="AA196" s="152"/>
      <c r="AB196" s="152"/>
      <c r="AC196" s="347"/>
      <c r="AD196" s="152"/>
      <c r="AE196" s="152"/>
      <c r="AF196" s="152"/>
      <c r="AG196" s="152"/>
      <c r="AH196" s="152"/>
      <c r="AI196" s="152"/>
      <c r="AJ196" s="347"/>
      <c r="AK196" s="152"/>
      <c r="AL196" s="152"/>
      <c r="AM196" s="295"/>
      <c r="AN196" s="228"/>
      <c r="AO196" s="228"/>
      <c r="AP196" s="228"/>
      <c r="AQ196" s="228"/>
      <c r="AR196" s="228"/>
      <c r="AS196" s="348"/>
      <c r="AT196" s="264">
        <f t="shared" si="147"/>
        <v>0</v>
      </c>
      <c r="AU196" s="259"/>
      <c r="AV196" s="265">
        <f t="shared" si="148"/>
        <v>0</v>
      </c>
      <c r="AX196" s="265">
        <f t="shared" si="152"/>
        <v>0</v>
      </c>
      <c r="AZ196" s="492">
        <f t="shared" si="149"/>
        <v>0</v>
      </c>
      <c r="BB196" s="492">
        <f t="shared" si="150"/>
        <v>0</v>
      </c>
      <c r="BD196" s="265">
        <f t="shared" si="153"/>
        <v>0</v>
      </c>
      <c r="BE196" s="105"/>
      <c r="BF196" s="105"/>
      <c r="BG196" s="105"/>
      <c r="BH196" s="105"/>
      <c r="BI196" s="105"/>
      <c r="BJ196" s="105"/>
    </row>
    <row r="197" spans="2:62" ht="20.100000000000001" hidden="1" customHeight="1" outlineLevel="1">
      <c r="B197" s="100"/>
      <c r="C197" s="908"/>
      <c r="D197" s="909"/>
      <c r="E197" s="909"/>
      <c r="F197" s="910"/>
      <c r="G197" s="890"/>
      <c r="H197" s="891"/>
      <c r="I197" s="152"/>
      <c r="J197" s="152"/>
      <c r="K197" s="152"/>
      <c r="L197" s="152"/>
      <c r="M197" s="152"/>
      <c r="N197" s="152"/>
      <c r="O197" s="152"/>
      <c r="P197" s="153"/>
      <c r="Q197" s="153"/>
      <c r="R197" s="156">
        <f t="shared" si="143"/>
        <v>0</v>
      </c>
      <c r="S197" s="156">
        <f t="shared" si="144"/>
        <v>0</v>
      </c>
      <c r="U197" s="157">
        <f t="shared" si="151"/>
        <v>0</v>
      </c>
      <c r="W197" s="152"/>
      <c r="X197" s="152"/>
      <c r="Y197" s="152"/>
      <c r="Z197" s="152"/>
      <c r="AA197" s="152"/>
      <c r="AB197" s="152"/>
      <c r="AC197" s="347"/>
      <c r="AD197" s="152"/>
      <c r="AE197" s="152"/>
      <c r="AF197" s="152"/>
      <c r="AG197" s="152"/>
      <c r="AH197" s="152"/>
      <c r="AI197" s="152"/>
      <c r="AJ197" s="347"/>
      <c r="AK197" s="152"/>
      <c r="AL197" s="152"/>
      <c r="AM197" s="295"/>
      <c r="AN197" s="228"/>
      <c r="AO197" s="228"/>
      <c r="AP197" s="228"/>
      <c r="AQ197" s="228"/>
      <c r="AR197" s="228"/>
      <c r="AS197" s="348"/>
      <c r="AT197" s="264">
        <f t="shared" si="147"/>
        <v>0</v>
      </c>
      <c r="AU197" s="259"/>
      <c r="AV197" s="265">
        <f t="shared" si="148"/>
        <v>0</v>
      </c>
      <c r="AX197" s="265">
        <f t="shared" si="152"/>
        <v>0</v>
      </c>
      <c r="AZ197" s="492">
        <f t="shared" si="149"/>
        <v>0</v>
      </c>
      <c r="BB197" s="492">
        <f t="shared" si="150"/>
        <v>0</v>
      </c>
      <c r="BD197" s="265">
        <f t="shared" si="153"/>
        <v>0</v>
      </c>
      <c r="BE197" s="105"/>
      <c r="BF197" s="105"/>
      <c r="BG197" s="105"/>
      <c r="BH197" s="105"/>
      <c r="BI197" s="105"/>
      <c r="BJ197" s="105"/>
    </row>
    <row r="198" spans="2:62" ht="9.9499999999999993" hidden="1" customHeight="1" outlineLevel="1">
      <c r="B198" s="101"/>
      <c r="C198" s="208"/>
      <c r="D198" s="208"/>
      <c r="E198" s="208"/>
      <c r="F198" s="208"/>
      <c r="G198" s="237"/>
      <c r="H198" s="207"/>
      <c r="I198" s="257"/>
      <c r="J198" s="257"/>
      <c r="K198" s="257"/>
      <c r="L198" s="257"/>
      <c r="M198" s="257"/>
      <c r="N198" s="257"/>
      <c r="O198" s="257"/>
      <c r="P198" s="256"/>
      <c r="Q198" s="102"/>
      <c r="R198" s="102"/>
      <c r="S198" s="102"/>
      <c r="U198" s="98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Z198" s="493"/>
      <c r="BE198" s="105"/>
      <c r="BF198" s="105"/>
      <c r="BG198" s="105"/>
      <c r="BH198" s="105"/>
      <c r="BI198" s="105"/>
      <c r="BJ198" s="105"/>
    </row>
    <row r="199" spans="2:62" ht="20.100000000000001" customHeight="1" collapsed="1">
      <c r="B199" s="151">
        <f>B182+1</f>
        <v>12</v>
      </c>
      <c r="C199" s="916"/>
      <c r="D199" s="917"/>
      <c r="E199" s="917"/>
      <c r="F199" s="918"/>
      <c r="G199" s="429"/>
      <c r="H199" s="206">
        <v>1</v>
      </c>
      <c r="I199" s="642">
        <f t="shared" ref="I199" si="154">$H199*SUM(I200:I214)</f>
        <v>0</v>
      </c>
      <c r="J199" s="643">
        <f t="shared" ref="J199:O199" si="155">$H199*SUM(J200:J214)</f>
        <v>0</v>
      </c>
      <c r="K199" s="644">
        <f t="shared" si="155"/>
        <v>0</v>
      </c>
      <c r="L199" s="645">
        <f t="shared" si="155"/>
        <v>0</v>
      </c>
      <c r="M199" s="645">
        <f t="shared" si="155"/>
        <v>0</v>
      </c>
      <c r="N199" s="644">
        <f t="shared" si="155"/>
        <v>0</v>
      </c>
      <c r="O199" s="642">
        <f t="shared" si="155"/>
        <v>0</v>
      </c>
      <c r="P199" s="209">
        <f t="shared" ref="P199:Q199" si="156">$H199*SUM(P200:P214)</f>
        <v>0</v>
      </c>
      <c r="Q199" s="210">
        <f t="shared" si="156"/>
        <v>0</v>
      </c>
      <c r="R199" s="136">
        <f t="shared" ref="R199:R214" si="157">P199*(1+Gewinn)*(1+SicherheitAngebot)</f>
        <v>0</v>
      </c>
      <c r="S199" s="137">
        <f t="shared" ref="S199:S214" si="158">Q199*(1+MGKZ)*(1+Gewinn)*(1+SicherheitAngebot)</f>
        <v>0</v>
      </c>
      <c r="U199" s="10">
        <f>I199*$I$7+J199*$J$7+K199*$K$7+L199*$L$7+M199*$M$7+N199*$N$7+O199*$O$7+R199+S199</f>
        <v>0</v>
      </c>
      <c r="W199" s="646">
        <f t="shared" ref="W199:AB199" si="159">$H199*SUM(W200:W214)</f>
        <v>0</v>
      </c>
      <c r="X199" s="647">
        <f t="shared" si="159"/>
        <v>0</v>
      </c>
      <c r="Y199" s="648">
        <f t="shared" si="159"/>
        <v>0</v>
      </c>
      <c r="Z199" s="649">
        <f t="shared" si="159"/>
        <v>0</v>
      </c>
      <c r="AA199" s="648">
        <f t="shared" si="159"/>
        <v>0</v>
      </c>
      <c r="AB199" s="646">
        <f t="shared" si="159"/>
        <v>0</v>
      </c>
      <c r="AC199" s="258"/>
      <c r="AD199" s="646">
        <f t="shared" ref="AD199:AM199" si="160">$H199*SUM(AD200:AD214)</f>
        <v>0</v>
      </c>
      <c r="AE199" s="647">
        <f t="shared" si="160"/>
        <v>0</v>
      </c>
      <c r="AF199" s="648">
        <f t="shared" si="160"/>
        <v>0</v>
      </c>
      <c r="AG199" s="649">
        <f t="shared" si="160"/>
        <v>0</v>
      </c>
      <c r="AH199" s="648">
        <f t="shared" si="160"/>
        <v>0</v>
      </c>
      <c r="AI199" s="646">
        <f t="shared" si="160"/>
        <v>0</v>
      </c>
      <c r="AJ199" s="258"/>
      <c r="AK199" s="653">
        <f t="shared" si="160"/>
        <v>0</v>
      </c>
      <c r="AL199" s="653">
        <f t="shared" si="160"/>
        <v>0</v>
      </c>
      <c r="AM199" s="653">
        <f t="shared" si="160"/>
        <v>0</v>
      </c>
      <c r="AN199" s="227">
        <f>$H199*SUM(AN200:AN214)*(1+Gewinn)*(1+SicherheitAngebot)</f>
        <v>0</v>
      </c>
      <c r="AO199" s="227">
        <f>$H199*SUM(AO200:AO214)*(1+Gewinn)*(1+SicherheitAngebot)</f>
        <v>0</v>
      </c>
      <c r="AP199" s="227">
        <f>$H199*SUM(AP200:AP214)*(1+Gewinn)*(1+SicherheitAngebot)</f>
        <v>0</v>
      </c>
      <c r="AQ199" s="227">
        <f>$H199*SUM(AQ200:AQ214)*(1+Gewinn)*(1+SicherheitAngebot)</f>
        <v>0</v>
      </c>
      <c r="AR199" s="227">
        <f>$H199*SUM(AR200:AR214)*(1+Gewinn)*(1+SicherheitAngebot)</f>
        <v>0</v>
      </c>
      <c r="AS199" s="262"/>
      <c r="AT199" s="263">
        <f t="shared" si="147"/>
        <v>0</v>
      </c>
      <c r="AU199" s="259"/>
      <c r="AV199" s="491">
        <f>AK199*$AK$7+AL199*$AL$7+AM199*$AM$7+SUM(AN199:AR199)+AT199/Zuschläge_IBN+AT199</f>
        <v>0</v>
      </c>
      <c r="AX199" s="685">
        <f>U199+AV199</f>
        <v>0</v>
      </c>
      <c r="AZ199" s="490">
        <f>IF(H199&gt;0,U199/(1+SicherheitAngebot)*(1+Sicherheit),0)</f>
        <v>0</v>
      </c>
      <c r="BB199" s="490">
        <f>IF(H199&gt;0,AV199/(1+SicherheitAngebot)*(1+Sicherheit),0)</f>
        <v>0</v>
      </c>
      <c r="BD199" s="490">
        <f>AZ199+BB199</f>
        <v>0</v>
      </c>
      <c r="BE199" s="105"/>
      <c r="BF199" s="105"/>
      <c r="BG199" s="105"/>
      <c r="BH199" s="105"/>
      <c r="BI199" s="105"/>
      <c r="BJ199" s="105"/>
    </row>
    <row r="200" spans="2:62" ht="20.100000000000001" hidden="1" customHeight="1" outlineLevel="1">
      <c r="B200" s="99"/>
      <c r="C200" s="908"/>
      <c r="D200" s="909"/>
      <c r="E200" s="909"/>
      <c r="F200" s="910"/>
      <c r="G200" s="890"/>
      <c r="H200" s="901"/>
      <c r="I200" s="152"/>
      <c r="J200" s="152"/>
      <c r="K200" s="152"/>
      <c r="L200" s="152"/>
      <c r="M200" s="152"/>
      <c r="N200" s="152"/>
      <c r="O200" s="152"/>
      <c r="P200" s="153"/>
      <c r="Q200" s="153"/>
      <c r="R200" s="156">
        <f t="shared" si="157"/>
        <v>0</v>
      </c>
      <c r="S200" s="156">
        <f t="shared" si="158"/>
        <v>0</v>
      </c>
      <c r="U200" s="157">
        <f>I200*$I$7+J200*$J$7+K200*$K$7+L200*$L$7+M200*$M$7+N200*$N$7+O200*$O$7+R200+S200</f>
        <v>0</v>
      </c>
      <c r="W200" s="152"/>
      <c r="X200" s="152"/>
      <c r="Y200" s="152"/>
      <c r="Z200" s="152"/>
      <c r="AA200" s="152"/>
      <c r="AB200" s="152"/>
      <c r="AC200" s="347"/>
      <c r="AD200" s="152"/>
      <c r="AE200" s="152"/>
      <c r="AF200" s="152"/>
      <c r="AG200" s="152"/>
      <c r="AH200" s="152"/>
      <c r="AI200" s="152"/>
      <c r="AJ200" s="347"/>
      <c r="AK200" s="152"/>
      <c r="AL200" s="152"/>
      <c r="AM200" s="295"/>
      <c r="AN200" s="228"/>
      <c r="AO200" s="228"/>
      <c r="AP200" s="228"/>
      <c r="AQ200" s="228"/>
      <c r="AR200" s="228"/>
      <c r="AS200" s="348"/>
      <c r="AT200" s="264">
        <f t="shared" si="147"/>
        <v>0</v>
      </c>
      <c r="AU200" s="259"/>
      <c r="AV200" s="265">
        <f t="shared" ref="AV200:AV214" si="161">AK200*$AK$7+AL200*$AL$7+AM200*$AM$7+SUM(AN200:AR200)*(1+Gewinn)*(1+SicherheitAngebot)+AT200/Zuschläge_IBN+AT200</f>
        <v>0</v>
      </c>
      <c r="AX200" s="265">
        <f>U200+AV200</f>
        <v>0</v>
      </c>
      <c r="AZ200" s="492">
        <f t="shared" ref="AZ200:AZ214" si="162">U200/(1+SicherheitAngebot)*(1+Sicherheit)</f>
        <v>0</v>
      </c>
      <c r="BB200" s="492">
        <f t="shared" ref="BB200:BB214" si="163">AV200/(1+SicherheitAngebot)*(1+Sicherheit)</f>
        <v>0</v>
      </c>
      <c r="BD200" s="265">
        <f>AZ200+BB200</f>
        <v>0</v>
      </c>
      <c r="BE200" s="105"/>
      <c r="BF200" s="105"/>
      <c r="BG200" s="105"/>
      <c r="BH200" s="105"/>
      <c r="BI200" s="105"/>
      <c r="BJ200" s="105"/>
    </row>
    <row r="201" spans="2:62" ht="20.100000000000001" hidden="1" customHeight="1" outlineLevel="1">
      <c r="B201" s="100"/>
      <c r="C201" s="908"/>
      <c r="D201" s="909"/>
      <c r="E201" s="909"/>
      <c r="F201" s="910"/>
      <c r="G201" s="890"/>
      <c r="H201" s="891"/>
      <c r="I201" s="152"/>
      <c r="J201" s="152"/>
      <c r="K201" s="152"/>
      <c r="L201" s="152"/>
      <c r="M201" s="152"/>
      <c r="N201" s="152"/>
      <c r="O201" s="152"/>
      <c r="P201" s="153"/>
      <c r="Q201" s="153"/>
      <c r="R201" s="156">
        <f t="shared" si="157"/>
        <v>0</v>
      </c>
      <c r="S201" s="156">
        <f t="shared" si="158"/>
        <v>0</v>
      </c>
      <c r="U201" s="157">
        <f t="shared" ref="U201:U214" si="164">I201*$I$7+J201*$J$7+K201*$K$7+L201*$L$7+M201*$M$7+N201*$N$7+O201*$O$7+R201+S201</f>
        <v>0</v>
      </c>
      <c r="W201" s="152"/>
      <c r="X201" s="152"/>
      <c r="Y201" s="152"/>
      <c r="Z201" s="152"/>
      <c r="AA201" s="152"/>
      <c r="AB201" s="152"/>
      <c r="AC201" s="347"/>
      <c r="AD201" s="152"/>
      <c r="AE201" s="152"/>
      <c r="AF201" s="152"/>
      <c r="AG201" s="152"/>
      <c r="AH201" s="152"/>
      <c r="AI201" s="152"/>
      <c r="AJ201" s="347"/>
      <c r="AK201" s="152"/>
      <c r="AL201" s="152"/>
      <c r="AM201" s="295"/>
      <c r="AN201" s="228"/>
      <c r="AO201" s="228"/>
      <c r="AP201" s="228"/>
      <c r="AQ201" s="228"/>
      <c r="AR201" s="228"/>
      <c r="AS201" s="348"/>
      <c r="AT201" s="264">
        <f t="shared" si="147"/>
        <v>0</v>
      </c>
      <c r="AU201" s="259"/>
      <c r="AV201" s="265">
        <f t="shared" si="161"/>
        <v>0</v>
      </c>
      <c r="AX201" s="265">
        <f t="shared" ref="AX201:AX214" si="165">U201+AV201</f>
        <v>0</v>
      </c>
      <c r="AZ201" s="492">
        <f t="shared" si="162"/>
        <v>0</v>
      </c>
      <c r="BB201" s="492">
        <f t="shared" si="163"/>
        <v>0</v>
      </c>
      <c r="BD201" s="265">
        <f t="shared" ref="BD201:BD214" si="166">AZ201+BB201</f>
        <v>0</v>
      </c>
      <c r="BE201" s="105"/>
      <c r="BF201" s="105"/>
      <c r="BG201" s="105"/>
      <c r="BH201" s="105"/>
      <c r="BI201" s="105"/>
      <c r="BJ201" s="105"/>
    </row>
    <row r="202" spans="2:62" ht="20.100000000000001" hidden="1" customHeight="1" outlineLevel="1">
      <c r="B202" s="100"/>
      <c r="C202" s="908"/>
      <c r="D202" s="909"/>
      <c r="E202" s="909"/>
      <c r="F202" s="910"/>
      <c r="G202" s="890"/>
      <c r="H202" s="891"/>
      <c r="I202" s="152"/>
      <c r="J202" s="152"/>
      <c r="K202" s="152"/>
      <c r="L202" s="152"/>
      <c r="M202" s="152"/>
      <c r="N202" s="152"/>
      <c r="O202" s="152"/>
      <c r="P202" s="153"/>
      <c r="Q202" s="153"/>
      <c r="R202" s="156">
        <f t="shared" si="157"/>
        <v>0</v>
      </c>
      <c r="S202" s="156">
        <f t="shared" si="158"/>
        <v>0</v>
      </c>
      <c r="U202" s="157">
        <f t="shared" si="164"/>
        <v>0</v>
      </c>
      <c r="W202" s="152"/>
      <c r="X202" s="152"/>
      <c r="Y202" s="152"/>
      <c r="Z202" s="152"/>
      <c r="AA202" s="152"/>
      <c r="AB202" s="152"/>
      <c r="AC202" s="347"/>
      <c r="AD202" s="152"/>
      <c r="AE202" s="152"/>
      <c r="AF202" s="152"/>
      <c r="AG202" s="152"/>
      <c r="AH202" s="152"/>
      <c r="AI202" s="152"/>
      <c r="AJ202" s="347"/>
      <c r="AK202" s="152"/>
      <c r="AL202" s="152"/>
      <c r="AM202" s="295"/>
      <c r="AN202" s="228"/>
      <c r="AO202" s="228"/>
      <c r="AP202" s="228"/>
      <c r="AQ202" s="228"/>
      <c r="AR202" s="228"/>
      <c r="AS202" s="348"/>
      <c r="AT202" s="264">
        <f t="shared" si="147"/>
        <v>0</v>
      </c>
      <c r="AU202" s="259"/>
      <c r="AV202" s="265">
        <f t="shared" si="161"/>
        <v>0</v>
      </c>
      <c r="AX202" s="265">
        <f t="shared" si="165"/>
        <v>0</v>
      </c>
      <c r="AZ202" s="492">
        <f t="shared" si="162"/>
        <v>0</v>
      </c>
      <c r="BB202" s="492">
        <f t="shared" si="163"/>
        <v>0</v>
      </c>
      <c r="BD202" s="265">
        <f t="shared" si="166"/>
        <v>0</v>
      </c>
      <c r="BE202" s="105"/>
      <c r="BF202" s="105"/>
      <c r="BG202" s="105"/>
      <c r="BH202" s="105"/>
      <c r="BI202" s="105"/>
      <c r="BJ202" s="105"/>
    </row>
    <row r="203" spans="2:62" ht="20.100000000000001" hidden="1" customHeight="1" outlineLevel="1">
      <c r="B203" s="100"/>
      <c r="C203" s="908"/>
      <c r="D203" s="909"/>
      <c r="E203" s="909"/>
      <c r="F203" s="910"/>
      <c r="G203" s="890"/>
      <c r="H203" s="891"/>
      <c r="I203" s="152"/>
      <c r="J203" s="152"/>
      <c r="K203" s="152"/>
      <c r="L203" s="152"/>
      <c r="M203" s="152"/>
      <c r="N203" s="152"/>
      <c r="O203" s="152"/>
      <c r="P203" s="153"/>
      <c r="Q203" s="153"/>
      <c r="R203" s="156">
        <f t="shared" si="157"/>
        <v>0</v>
      </c>
      <c r="S203" s="156">
        <f t="shared" si="158"/>
        <v>0</v>
      </c>
      <c r="U203" s="157">
        <f t="shared" si="164"/>
        <v>0</v>
      </c>
      <c r="W203" s="152"/>
      <c r="X203" s="152"/>
      <c r="Y203" s="152"/>
      <c r="Z203" s="152"/>
      <c r="AA203" s="152"/>
      <c r="AB203" s="152"/>
      <c r="AC203" s="347"/>
      <c r="AD203" s="152"/>
      <c r="AE203" s="152"/>
      <c r="AF203" s="152"/>
      <c r="AG203" s="152"/>
      <c r="AH203" s="152"/>
      <c r="AI203" s="152"/>
      <c r="AJ203" s="347"/>
      <c r="AK203" s="152"/>
      <c r="AL203" s="152"/>
      <c r="AM203" s="295"/>
      <c r="AN203" s="228"/>
      <c r="AO203" s="228"/>
      <c r="AP203" s="228"/>
      <c r="AQ203" s="228"/>
      <c r="AR203" s="228"/>
      <c r="AS203" s="348"/>
      <c r="AT203" s="264">
        <f t="shared" si="147"/>
        <v>0</v>
      </c>
      <c r="AU203" s="259"/>
      <c r="AV203" s="265">
        <f t="shared" si="161"/>
        <v>0</v>
      </c>
      <c r="AX203" s="265">
        <f t="shared" si="165"/>
        <v>0</v>
      </c>
      <c r="AZ203" s="492">
        <f t="shared" si="162"/>
        <v>0</v>
      </c>
      <c r="BB203" s="492">
        <f t="shared" si="163"/>
        <v>0</v>
      </c>
      <c r="BD203" s="265">
        <f t="shared" si="166"/>
        <v>0</v>
      </c>
      <c r="BE203" s="105"/>
      <c r="BF203" s="105"/>
      <c r="BG203" s="105"/>
      <c r="BH203" s="105"/>
      <c r="BI203" s="105"/>
      <c r="BJ203" s="105"/>
    </row>
    <row r="204" spans="2:62" ht="20.100000000000001" hidden="1" customHeight="1" outlineLevel="1">
      <c r="B204" s="100"/>
      <c r="C204" s="908"/>
      <c r="D204" s="909"/>
      <c r="E204" s="909"/>
      <c r="F204" s="910"/>
      <c r="G204" s="890"/>
      <c r="H204" s="891"/>
      <c r="I204" s="152"/>
      <c r="J204" s="152"/>
      <c r="K204" s="152"/>
      <c r="L204" s="152"/>
      <c r="M204" s="152"/>
      <c r="N204" s="152"/>
      <c r="O204" s="152"/>
      <c r="P204" s="153"/>
      <c r="Q204" s="153"/>
      <c r="R204" s="156">
        <f t="shared" si="157"/>
        <v>0</v>
      </c>
      <c r="S204" s="156">
        <f t="shared" si="158"/>
        <v>0</v>
      </c>
      <c r="U204" s="157">
        <f t="shared" si="164"/>
        <v>0</v>
      </c>
      <c r="W204" s="152"/>
      <c r="X204" s="152"/>
      <c r="Y204" s="152"/>
      <c r="Z204" s="152"/>
      <c r="AA204" s="152"/>
      <c r="AB204" s="152"/>
      <c r="AC204" s="347"/>
      <c r="AD204" s="152"/>
      <c r="AE204" s="152"/>
      <c r="AF204" s="152"/>
      <c r="AG204" s="152"/>
      <c r="AH204" s="152"/>
      <c r="AI204" s="152"/>
      <c r="AJ204" s="347"/>
      <c r="AK204" s="152"/>
      <c r="AL204" s="152"/>
      <c r="AM204" s="295"/>
      <c r="AN204" s="228"/>
      <c r="AO204" s="228"/>
      <c r="AP204" s="228"/>
      <c r="AQ204" s="228"/>
      <c r="AR204" s="228"/>
      <c r="AS204" s="348"/>
      <c r="AT204" s="264">
        <f t="shared" si="147"/>
        <v>0</v>
      </c>
      <c r="AU204" s="259"/>
      <c r="AV204" s="265">
        <f t="shared" si="161"/>
        <v>0</v>
      </c>
      <c r="AX204" s="265">
        <f t="shared" si="165"/>
        <v>0</v>
      </c>
      <c r="AZ204" s="492">
        <f t="shared" si="162"/>
        <v>0</v>
      </c>
      <c r="BB204" s="492">
        <f t="shared" si="163"/>
        <v>0</v>
      </c>
      <c r="BD204" s="265">
        <f t="shared" si="166"/>
        <v>0</v>
      </c>
      <c r="BE204" s="105"/>
      <c r="BF204" s="105"/>
      <c r="BG204" s="105"/>
      <c r="BH204" s="105"/>
      <c r="BI204" s="105"/>
      <c r="BJ204" s="105"/>
    </row>
    <row r="205" spans="2:62" ht="20.100000000000001" hidden="1" customHeight="1" outlineLevel="1">
      <c r="B205" s="100"/>
      <c r="C205" s="908"/>
      <c r="D205" s="909"/>
      <c r="E205" s="909"/>
      <c r="F205" s="910"/>
      <c r="G205" s="890"/>
      <c r="H205" s="891"/>
      <c r="I205" s="152"/>
      <c r="J205" s="152"/>
      <c r="K205" s="152"/>
      <c r="L205" s="152"/>
      <c r="M205" s="152"/>
      <c r="N205" s="152"/>
      <c r="O205" s="152"/>
      <c r="P205" s="153"/>
      <c r="Q205" s="153"/>
      <c r="R205" s="156">
        <f t="shared" si="157"/>
        <v>0</v>
      </c>
      <c r="S205" s="156">
        <f t="shared" si="158"/>
        <v>0</v>
      </c>
      <c r="U205" s="157">
        <f t="shared" si="164"/>
        <v>0</v>
      </c>
      <c r="W205" s="152"/>
      <c r="X205" s="152"/>
      <c r="Y205" s="152"/>
      <c r="Z205" s="152"/>
      <c r="AA205" s="152"/>
      <c r="AB205" s="152"/>
      <c r="AC205" s="347"/>
      <c r="AD205" s="152"/>
      <c r="AE205" s="152"/>
      <c r="AF205" s="152"/>
      <c r="AG205" s="152"/>
      <c r="AH205" s="152"/>
      <c r="AI205" s="152"/>
      <c r="AJ205" s="347"/>
      <c r="AK205" s="152"/>
      <c r="AL205" s="152"/>
      <c r="AM205" s="295"/>
      <c r="AN205" s="228"/>
      <c r="AO205" s="228"/>
      <c r="AP205" s="228"/>
      <c r="AQ205" s="228"/>
      <c r="AR205" s="228"/>
      <c r="AS205" s="348"/>
      <c r="AT205" s="264">
        <f t="shared" si="147"/>
        <v>0</v>
      </c>
      <c r="AU205" s="259"/>
      <c r="AV205" s="265">
        <f t="shared" si="161"/>
        <v>0</v>
      </c>
      <c r="AX205" s="265">
        <f t="shared" si="165"/>
        <v>0</v>
      </c>
      <c r="AZ205" s="492">
        <f t="shared" si="162"/>
        <v>0</v>
      </c>
      <c r="BB205" s="492">
        <f t="shared" si="163"/>
        <v>0</v>
      </c>
      <c r="BD205" s="265">
        <f t="shared" si="166"/>
        <v>0</v>
      </c>
      <c r="BE205" s="105"/>
      <c r="BF205" s="105"/>
      <c r="BG205" s="105"/>
      <c r="BH205" s="105"/>
      <c r="BI205" s="105"/>
      <c r="BJ205" s="105"/>
    </row>
    <row r="206" spans="2:62" ht="20.100000000000001" hidden="1" customHeight="1" outlineLevel="1">
      <c r="B206" s="100"/>
      <c r="C206" s="908"/>
      <c r="D206" s="909"/>
      <c r="E206" s="909"/>
      <c r="F206" s="910"/>
      <c r="G206" s="890"/>
      <c r="H206" s="891"/>
      <c r="I206" s="152"/>
      <c r="J206" s="152"/>
      <c r="K206" s="152"/>
      <c r="L206" s="152"/>
      <c r="M206" s="152"/>
      <c r="N206" s="152"/>
      <c r="O206" s="152"/>
      <c r="P206" s="153"/>
      <c r="Q206" s="153"/>
      <c r="R206" s="156">
        <f t="shared" si="157"/>
        <v>0</v>
      </c>
      <c r="S206" s="156">
        <f t="shared" si="158"/>
        <v>0</v>
      </c>
      <c r="U206" s="157">
        <f t="shared" si="164"/>
        <v>0</v>
      </c>
      <c r="W206" s="152"/>
      <c r="X206" s="152"/>
      <c r="Y206" s="152"/>
      <c r="Z206" s="152"/>
      <c r="AA206" s="152"/>
      <c r="AB206" s="152"/>
      <c r="AC206" s="347"/>
      <c r="AD206" s="152"/>
      <c r="AE206" s="152"/>
      <c r="AF206" s="152"/>
      <c r="AG206" s="152"/>
      <c r="AH206" s="152"/>
      <c r="AI206" s="152"/>
      <c r="AJ206" s="347"/>
      <c r="AK206" s="152"/>
      <c r="AL206" s="152"/>
      <c r="AM206" s="295"/>
      <c r="AN206" s="228"/>
      <c r="AO206" s="228"/>
      <c r="AP206" s="228"/>
      <c r="AQ206" s="228"/>
      <c r="AR206" s="228"/>
      <c r="AS206" s="348"/>
      <c r="AT206" s="264">
        <f t="shared" si="147"/>
        <v>0</v>
      </c>
      <c r="AU206" s="259"/>
      <c r="AV206" s="265">
        <f t="shared" si="161"/>
        <v>0</v>
      </c>
      <c r="AX206" s="265">
        <f t="shared" si="165"/>
        <v>0</v>
      </c>
      <c r="AZ206" s="492">
        <f t="shared" si="162"/>
        <v>0</v>
      </c>
      <c r="BB206" s="492">
        <f t="shared" si="163"/>
        <v>0</v>
      </c>
      <c r="BD206" s="265">
        <f t="shared" si="166"/>
        <v>0</v>
      </c>
      <c r="BE206" s="105"/>
      <c r="BF206" s="105"/>
      <c r="BG206" s="105"/>
      <c r="BH206" s="105"/>
      <c r="BI206" s="105"/>
      <c r="BJ206" s="105"/>
    </row>
    <row r="207" spans="2:62" ht="20.100000000000001" hidden="1" customHeight="1" outlineLevel="1">
      <c r="B207" s="100"/>
      <c r="C207" s="908"/>
      <c r="D207" s="909"/>
      <c r="E207" s="909"/>
      <c r="F207" s="910"/>
      <c r="G207" s="890"/>
      <c r="H207" s="891"/>
      <c r="I207" s="152"/>
      <c r="J207" s="152"/>
      <c r="K207" s="152"/>
      <c r="L207" s="152"/>
      <c r="M207" s="152"/>
      <c r="N207" s="152"/>
      <c r="O207" s="152"/>
      <c r="P207" s="153"/>
      <c r="Q207" s="153"/>
      <c r="R207" s="156">
        <f t="shared" si="157"/>
        <v>0</v>
      </c>
      <c r="S207" s="156">
        <f t="shared" si="158"/>
        <v>0</v>
      </c>
      <c r="U207" s="157">
        <f t="shared" si="164"/>
        <v>0</v>
      </c>
      <c r="W207" s="152"/>
      <c r="X207" s="152"/>
      <c r="Y207" s="152"/>
      <c r="Z207" s="152"/>
      <c r="AA207" s="152"/>
      <c r="AB207" s="152"/>
      <c r="AC207" s="347"/>
      <c r="AD207" s="152"/>
      <c r="AE207" s="152"/>
      <c r="AF207" s="152"/>
      <c r="AG207" s="152"/>
      <c r="AH207" s="152"/>
      <c r="AI207" s="152"/>
      <c r="AJ207" s="347"/>
      <c r="AK207" s="152"/>
      <c r="AL207" s="152"/>
      <c r="AM207" s="295"/>
      <c r="AN207" s="228"/>
      <c r="AO207" s="228"/>
      <c r="AP207" s="228"/>
      <c r="AQ207" s="228"/>
      <c r="AR207" s="228"/>
      <c r="AS207" s="348"/>
      <c r="AT207" s="264">
        <f t="shared" si="147"/>
        <v>0</v>
      </c>
      <c r="AU207" s="259"/>
      <c r="AV207" s="265">
        <f t="shared" si="161"/>
        <v>0</v>
      </c>
      <c r="AX207" s="265">
        <f t="shared" si="165"/>
        <v>0</v>
      </c>
      <c r="AZ207" s="492">
        <f t="shared" si="162"/>
        <v>0</v>
      </c>
      <c r="BB207" s="492">
        <f t="shared" si="163"/>
        <v>0</v>
      </c>
      <c r="BD207" s="265">
        <f t="shared" si="166"/>
        <v>0</v>
      </c>
      <c r="BE207" s="105"/>
      <c r="BF207" s="105"/>
      <c r="BG207" s="105"/>
      <c r="BH207" s="105"/>
      <c r="BI207" s="105"/>
      <c r="BJ207" s="105"/>
    </row>
    <row r="208" spans="2:62" ht="20.100000000000001" hidden="1" customHeight="1" outlineLevel="1">
      <c r="B208" s="100"/>
      <c r="C208" s="908"/>
      <c r="D208" s="909"/>
      <c r="E208" s="909"/>
      <c r="F208" s="910"/>
      <c r="G208" s="890"/>
      <c r="H208" s="891"/>
      <c r="I208" s="152"/>
      <c r="J208" s="152"/>
      <c r="K208" s="152"/>
      <c r="L208" s="152"/>
      <c r="M208" s="152"/>
      <c r="N208" s="152"/>
      <c r="O208" s="152"/>
      <c r="P208" s="153"/>
      <c r="Q208" s="153"/>
      <c r="R208" s="156">
        <f t="shared" si="157"/>
        <v>0</v>
      </c>
      <c r="S208" s="156">
        <f t="shared" si="158"/>
        <v>0</v>
      </c>
      <c r="U208" s="157">
        <f t="shared" si="164"/>
        <v>0</v>
      </c>
      <c r="W208" s="152"/>
      <c r="X208" s="152"/>
      <c r="Y208" s="152"/>
      <c r="Z208" s="152"/>
      <c r="AA208" s="152"/>
      <c r="AB208" s="152"/>
      <c r="AC208" s="347"/>
      <c r="AD208" s="152"/>
      <c r="AE208" s="152"/>
      <c r="AF208" s="152"/>
      <c r="AG208" s="152"/>
      <c r="AH208" s="152"/>
      <c r="AI208" s="152"/>
      <c r="AJ208" s="347"/>
      <c r="AK208" s="152"/>
      <c r="AL208" s="152"/>
      <c r="AM208" s="295"/>
      <c r="AN208" s="228"/>
      <c r="AO208" s="228"/>
      <c r="AP208" s="228"/>
      <c r="AQ208" s="228"/>
      <c r="AR208" s="228"/>
      <c r="AS208" s="348"/>
      <c r="AT208" s="264">
        <f t="shared" si="147"/>
        <v>0</v>
      </c>
      <c r="AU208" s="259"/>
      <c r="AV208" s="265">
        <f t="shared" si="161"/>
        <v>0</v>
      </c>
      <c r="AX208" s="265">
        <f t="shared" si="165"/>
        <v>0</v>
      </c>
      <c r="AZ208" s="492">
        <f t="shared" si="162"/>
        <v>0</v>
      </c>
      <c r="BB208" s="492">
        <f t="shared" si="163"/>
        <v>0</v>
      </c>
      <c r="BD208" s="265">
        <f t="shared" si="166"/>
        <v>0</v>
      </c>
      <c r="BE208" s="105"/>
      <c r="BF208" s="105"/>
      <c r="BG208" s="105"/>
      <c r="BH208" s="105"/>
      <c r="BI208" s="105"/>
      <c r="BJ208" s="105"/>
    </row>
    <row r="209" spans="2:62" ht="20.100000000000001" hidden="1" customHeight="1" outlineLevel="1">
      <c r="B209" s="100"/>
      <c r="C209" s="908"/>
      <c r="D209" s="909"/>
      <c r="E209" s="909"/>
      <c r="F209" s="910"/>
      <c r="G209" s="890"/>
      <c r="H209" s="891"/>
      <c r="I209" s="152"/>
      <c r="J209" s="152"/>
      <c r="K209" s="152"/>
      <c r="L209" s="152"/>
      <c r="M209" s="152"/>
      <c r="N209" s="152"/>
      <c r="O209" s="152"/>
      <c r="P209" s="153"/>
      <c r="Q209" s="153"/>
      <c r="R209" s="156">
        <f t="shared" si="157"/>
        <v>0</v>
      </c>
      <c r="S209" s="156">
        <f t="shared" si="158"/>
        <v>0</v>
      </c>
      <c r="U209" s="157">
        <f t="shared" si="164"/>
        <v>0</v>
      </c>
      <c r="W209" s="152"/>
      <c r="X209" s="152"/>
      <c r="Y209" s="152"/>
      <c r="Z209" s="152"/>
      <c r="AA209" s="152"/>
      <c r="AB209" s="152"/>
      <c r="AC209" s="347"/>
      <c r="AD209" s="152"/>
      <c r="AE209" s="152"/>
      <c r="AF209" s="152"/>
      <c r="AG209" s="152"/>
      <c r="AH209" s="152"/>
      <c r="AI209" s="152"/>
      <c r="AJ209" s="347"/>
      <c r="AK209" s="152"/>
      <c r="AL209" s="152"/>
      <c r="AM209" s="295"/>
      <c r="AN209" s="228"/>
      <c r="AO209" s="228"/>
      <c r="AP209" s="228"/>
      <c r="AQ209" s="228"/>
      <c r="AR209" s="228"/>
      <c r="AS209" s="348"/>
      <c r="AT209" s="264">
        <f t="shared" si="147"/>
        <v>0</v>
      </c>
      <c r="AU209" s="259"/>
      <c r="AV209" s="265">
        <f t="shared" si="161"/>
        <v>0</v>
      </c>
      <c r="AX209" s="265">
        <f t="shared" si="165"/>
        <v>0</v>
      </c>
      <c r="AZ209" s="492">
        <f t="shared" si="162"/>
        <v>0</v>
      </c>
      <c r="BB209" s="492">
        <f t="shared" si="163"/>
        <v>0</v>
      </c>
      <c r="BD209" s="265">
        <f t="shared" si="166"/>
        <v>0</v>
      </c>
      <c r="BE209" s="105"/>
      <c r="BF209" s="105"/>
      <c r="BG209" s="105"/>
      <c r="BH209" s="105"/>
      <c r="BI209" s="105"/>
      <c r="BJ209" s="105"/>
    </row>
    <row r="210" spans="2:62" ht="20.100000000000001" hidden="1" customHeight="1" outlineLevel="1">
      <c r="B210" s="100"/>
      <c r="C210" s="908"/>
      <c r="D210" s="909"/>
      <c r="E210" s="909"/>
      <c r="F210" s="910"/>
      <c r="G210" s="890"/>
      <c r="H210" s="891"/>
      <c r="I210" s="152"/>
      <c r="J210" s="152"/>
      <c r="K210" s="152"/>
      <c r="L210" s="152"/>
      <c r="M210" s="152"/>
      <c r="N210" s="152"/>
      <c r="O210" s="152"/>
      <c r="P210" s="153"/>
      <c r="Q210" s="153"/>
      <c r="R210" s="156">
        <f t="shared" si="157"/>
        <v>0</v>
      </c>
      <c r="S210" s="156">
        <f t="shared" si="158"/>
        <v>0</v>
      </c>
      <c r="U210" s="157">
        <f t="shared" si="164"/>
        <v>0</v>
      </c>
      <c r="W210" s="152"/>
      <c r="X210" s="152"/>
      <c r="Y210" s="152"/>
      <c r="Z210" s="152"/>
      <c r="AA210" s="152"/>
      <c r="AB210" s="152"/>
      <c r="AC210" s="347"/>
      <c r="AD210" s="152"/>
      <c r="AE210" s="152"/>
      <c r="AF210" s="152"/>
      <c r="AG210" s="152"/>
      <c r="AH210" s="152"/>
      <c r="AI210" s="152"/>
      <c r="AJ210" s="347"/>
      <c r="AK210" s="152"/>
      <c r="AL210" s="152"/>
      <c r="AM210" s="295"/>
      <c r="AN210" s="228"/>
      <c r="AO210" s="228"/>
      <c r="AP210" s="228"/>
      <c r="AQ210" s="228"/>
      <c r="AR210" s="228"/>
      <c r="AS210" s="348"/>
      <c r="AT210" s="264">
        <f t="shared" si="147"/>
        <v>0</v>
      </c>
      <c r="AU210" s="259"/>
      <c r="AV210" s="265">
        <f t="shared" si="161"/>
        <v>0</v>
      </c>
      <c r="AX210" s="265">
        <f t="shared" si="165"/>
        <v>0</v>
      </c>
      <c r="AZ210" s="492">
        <f t="shared" si="162"/>
        <v>0</v>
      </c>
      <c r="BB210" s="492">
        <f t="shared" si="163"/>
        <v>0</v>
      </c>
      <c r="BD210" s="265">
        <f t="shared" si="166"/>
        <v>0</v>
      </c>
      <c r="BE210" s="105"/>
      <c r="BF210" s="105"/>
      <c r="BG210" s="105"/>
      <c r="BH210" s="105"/>
      <c r="BI210" s="105"/>
      <c r="BJ210" s="105"/>
    </row>
    <row r="211" spans="2:62" ht="20.100000000000001" hidden="1" customHeight="1" outlineLevel="1">
      <c r="B211" s="100"/>
      <c r="C211" s="908"/>
      <c r="D211" s="909"/>
      <c r="E211" s="909"/>
      <c r="F211" s="910"/>
      <c r="G211" s="890"/>
      <c r="H211" s="891"/>
      <c r="I211" s="152"/>
      <c r="J211" s="152"/>
      <c r="K211" s="152"/>
      <c r="L211" s="152"/>
      <c r="M211" s="152"/>
      <c r="N211" s="152"/>
      <c r="O211" s="152"/>
      <c r="P211" s="153"/>
      <c r="Q211" s="153"/>
      <c r="R211" s="156">
        <f t="shared" si="157"/>
        <v>0</v>
      </c>
      <c r="S211" s="156">
        <f t="shared" si="158"/>
        <v>0</v>
      </c>
      <c r="U211" s="157">
        <f t="shared" si="164"/>
        <v>0</v>
      </c>
      <c r="W211" s="152"/>
      <c r="X211" s="152"/>
      <c r="Y211" s="152"/>
      <c r="Z211" s="152"/>
      <c r="AA211" s="152"/>
      <c r="AB211" s="152"/>
      <c r="AC211" s="347"/>
      <c r="AD211" s="152"/>
      <c r="AE211" s="152"/>
      <c r="AF211" s="152"/>
      <c r="AG211" s="152"/>
      <c r="AH211" s="152"/>
      <c r="AI211" s="152"/>
      <c r="AJ211" s="347"/>
      <c r="AK211" s="152"/>
      <c r="AL211" s="152"/>
      <c r="AM211" s="295"/>
      <c r="AN211" s="228"/>
      <c r="AO211" s="228"/>
      <c r="AP211" s="228"/>
      <c r="AQ211" s="228"/>
      <c r="AR211" s="228"/>
      <c r="AS211" s="348"/>
      <c r="AT211" s="264">
        <f t="shared" si="147"/>
        <v>0</v>
      </c>
      <c r="AU211" s="259"/>
      <c r="AV211" s="265">
        <f t="shared" si="161"/>
        <v>0</v>
      </c>
      <c r="AX211" s="265">
        <f t="shared" si="165"/>
        <v>0</v>
      </c>
      <c r="AZ211" s="492">
        <f t="shared" si="162"/>
        <v>0</v>
      </c>
      <c r="BB211" s="492">
        <f t="shared" si="163"/>
        <v>0</v>
      </c>
      <c r="BD211" s="265">
        <f t="shared" si="166"/>
        <v>0</v>
      </c>
      <c r="BE211" s="105"/>
      <c r="BF211" s="105"/>
      <c r="BG211" s="105"/>
      <c r="BH211" s="105"/>
      <c r="BI211" s="105"/>
      <c r="BJ211" s="105"/>
    </row>
    <row r="212" spans="2:62" ht="20.100000000000001" hidden="1" customHeight="1" outlineLevel="1">
      <c r="B212" s="100"/>
      <c r="C212" s="908"/>
      <c r="D212" s="909"/>
      <c r="E212" s="909"/>
      <c r="F212" s="910"/>
      <c r="G212" s="890"/>
      <c r="H212" s="891"/>
      <c r="I212" s="152"/>
      <c r="J212" s="152"/>
      <c r="K212" s="152"/>
      <c r="L212" s="152"/>
      <c r="M212" s="152"/>
      <c r="N212" s="152"/>
      <c r="O212" s="152"/>
      <c r="P212" s="153"/>
      <c r="Q212" s="153"/>
      <c r="R212" s="156">
        <f t="shared" si="157"/>
        <v>0</v>
      </c>
      <c r="S212" s="156">
        <f t="shared" si="158"/>
        <v>0</v>
      </c>
      <c r="U212" s="157">
        <f t="shared" si="164"/>
        <v>0</v>
      </c>
      <c r="W212" s="152"/>
      <c r="X212" s="152"/>
      <c r="Y212" s="152"/>
      <c r="Z212" s="152"/>
      <c r="AA212" s="152"/>
      <c r="AB212" s="152"/>
      <c r="AC212" s="347"/>
      <c r="AD212" s="152"/>
      <c r="AE212" s="152"/>
      <c r="AF212" s="152"/>
      <c r="AG212" s="152"/>
      <c r="AH212" s="152"/>
      <c r="AI212" s="152"/>
      <c r="AJ212" s="347"/>
      <c r="AK212" s="152"/>
      <c r="AL212" s="152"/>
      <c r="AM212" s="295"/>
      <c r="AN212" s="228"/>
      <c r="AO212" s="228"/>
      <c r="AP212" s="228"/>
      <c r="AQ212" s="228"/>
      <c r="AR212" s="228"/>
      <c r="AS212" s="348"/>
      <c r="AT212" s="264">
        <f t="shared" si="147"/>
        <v>0</v>
      </c>
      <c r="AU212" s="259"/>
      <c r="AV212" s="265">
        <f t="shared" si="161"/>
        <v>0</v>
      </c>
      <c r="AX212" s="265">
        <f t="shared" si="165"/>
        <v>0</v>
      </c>
      <c r="AZ212" s="492">
        <f t="shared" si="162"/>
        <v>0</v>
      </c>
      <c r="BB212" s="492">
        <f t="shared" si="163"/>
        <v>0</v>
      </c>
      <c r="BD212" s="265">
        <f t="shared" si="166"/>
        <v>0</v>
      </c>
      <c r="BE212" s="105"/>
      <c r="BF212" s="105"/>
      <c r="BG212" s="105"/>
      <c r="BH212" s="105"/>
      <c r="BI212" s="105"/>
      <c r="BJ212" s="105"/>
    </row>
    <row r="213" spans="2:62" ht="20.100000000000001" hidden="1" customHeight="1" outlineLevel="1">
      <c r="B213" s="100"/>
      <c r="C213" s="908"/>
      <c r="D213" s="909"/>
      <c r="E213" s="909"/>
      <c r="F213" s="910"/>
      <c r="G213" s="890"/>
      <c r="H213" s="891"/>
      <c r="I213" s="152"/>
      <c r="J213" s="152"/>
      <c r="K213" s="152"/>
      <c r="L213" s="152"/>
      <c r="M213" s="152"/>
      <c r="N213" s="152"/>
      <c r="O213" s="152"/>
      <c r="P213" s="153"/>
      <c r="Q213" s="153"/>
      <c r="R213" s="156">
        <f t="shared" si="157"/>
        <v>0</v>
      </c>
      <c r="S213" s="156">
        <f t="shared" si="158"/>
        <v>0</v>
      </c>
      <c r="U213" s="157">
        <f t="shared" si="164"/>
        <v>0</v>
      </c>
      <c r="W213" s="152"/>
      <c r="X213" s="152"/>
      <c r="Y213" s="152"/>
      <c r="Z213" s="152"/>
      <c r="AA213" s="152"/>
      <c r="AB213" s="152"/>
      <c r="AC213" s="347"/>
      <c r="AD213" s="152"/>
      <c r="AE213" s="152"/>
      <c r="AF213" s="152"/>
      <c r="AG213" s="152"/>
      <c r="AH213" s="152"/>
      <c r="AI213" s="152"/>
      <c r="AJ213" s="347"/>
      <c r="AK213" s="152"/>
      <c r="AL213" s="152"/>
      <c r="AM213" s="295"/>
      <c r="AN213" s="228"/>
      <c r="AO213" s="228"/>
      <c r="AP213" s="228"/>
      <c r="AQ213" s="228"/>
      <c r="AR213" s="228"/>
      <c r="AS213" s="348"/>
      <c r="AT213" s="264">
        <f t="shared" si="147"/>
        <v>0</v>
      </c>
      <c r="AU213" s="259"/>
      <c r="AV213" s="265">
        <f t="shared" si="161"/>
        <v>0</v>
      </c>
      <c r="AX213" s="265">
        <f t="shared" si="165"/>
        <v>0</v>
      </c>
      <c r="AZ213" s="492">
        <f t="shared" si="162"/>
        <v>0</v>
      </c>
      <c r="BB213" s="492">
        <f t="shared" si="163"/>
        <v>0</v>
      </c>
      <c r="BD213" s="265">
        <f t="shared" si="166"/>
        <v>0</v>
      </c>
      <c r="BE213" s="105"/>
      <c r="BF213" s="105"/>
      <c r="BG213" s="105"/>
      <c r="BH213" s="105"/>
      <c r="BI213" s="105"/>
      <c r="BJ213" s="105"/>
    </row>
    <row r="214" spans="2:62" ht="20.100000000000001" hidden="1" customHeight="1" outlineLevel="1">
      <c r="B214" s="100"/>
      <c r="C214" s="908"/>
      <c r="D214" s="909"/>
      <c r="E214" s="909"/>
      <c r="F214" s="910"/>
      <c r="G214" s="890"/>
      <c r="H214" s="891"/>
      <c r="I214" s="152"/>
      <c r="J214" s="152"/>
      <c r="K214" s="152"/>
      <c r="L214" s="152"/>
      <c r="M214" s="152"/>
      <c r="N214" s="152"/>
      <c r="O214" s="152"/>
      <c r="P214" s="153"/>
      <c r="Q214" s="153"/>
      <c r="R214" s="156">
        <f t="shared" si="157"/>
        <v>0</v>
      </c>
      <c r="S214" s="156">
        <f t="shared" si="158"/>
        <v>0</v>
      </c>
      <c r="U214" s="157">
        <f t="shared" si="164"/>
        <v>0</v>
      </c>
      <c r="W214" s="152"/>
      <c r="X214" s="152"/>
      <c r="Y214" s="152"/>
      <c r="Z214" s="152"/>
      <c r="AA214" s="152"/>
      <c r="AB214" s="152"/>
      <c r="AC214" s="347"/>
      <c r="AD214" s="152"/>
      <c r="AE214" s="152"/>
      <c r="AF214" s="152"/>
      <c r="AG214" s="152"/>
      <c r="AH214" s="152"/>
      <c r="AI214" s="152"/>
      <c r="AJ214" s="347"/>
      <c r="AK214" s="152"/>
      <c r="AL214" s="152"/>
      <c r="AM214" s="295"/>
      <c r="AN214" s="228"/>
      <c r="AO214" s="228"/>
      <c r="AP214" s="228"/>
      <c r="AQ214" s="228"/>
      <c r="AR214" s="228"/>
      <c r="AS214" s="348"/>
      <c r="AT214" s="264">
        <f t="shared" si="147"/>
        <v>0</v>
      </c>
      <c r="AU214" s="259"/>
      <c r="AV214" s="265">
        <f t="shared" si="161"/>
        <v>0</v>
      </c>
      <c r="AX214" s="265">
        <f t="shared" si="165"/>
        <v>0</v>
      </c>
      <c r="AZ214" s="492">
        <f t="shared" si="162"/>
        <v>0</v>
      </c>
      <c r="BB214" s="492">
        <f t="shared" si="163"/>
        <v>0</v>
      </c>
      <c r="BD214" s="265">
        <f t="shared" si="166"/>
        <v>0</v>
      </c>
      <c r="BE214" s="105"/>
      <c r="BF214" s="105"/>
      <c r="BG214" s="105"/>
      <c r="BH214" s="105"/>
      <c r="BI214" s="105"/>
      <c r="BJ214" s="105"/>
    </row>
    <row r="215" spans="2:62" ht="9.9499999999999993" hidden="1" customHeight="1" outlineLevel="1">
      <c r="B215" s="101"/>
      <c r="C215" s="208"/>
      <c r="D215" s="208"/>
      <c r="E215" s="208"/>
      <c r="F215" s="208"/>
      <c r="G215" s="237"/>
      <c r="H215" s="207"/>
      <c r="I215" s="257"/>
      <c r="J215" s="257"/>
      <c r="K215" s="257"/>
      <c r="L215" s="257"/>
      <c r="M215" s="257"/>
      <c r="N215" s="257"/>
      <c r="O215" s="257"/>
      <c r="P215" s="256"/>
      <c r="Q215" s="102"/>
      <c r="R215" s="102"/>
      <c r="S215" s="102"/>
      <c r="U215" s="98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Z215" s="493"/>
      <c r="BE215" s="105"/>
      <c r="BF215" s="105"/>
      <c r="BG215" s="105"/>
      <c r="BH215" s="105"/>
      <c r="BI215" s="105"/>
      <c r="BJ215" s="105"/>
    </row>
    <row r="216" spans="2:62" ht="20.100000000000001" customHeight="1" collapsed="1">
      <c r="B216" s="151">
        <f>B199+1</f>
        <v>13</v>
      </c>
      <c r="C216" s="916"/>
      <c r="D216" s="917"/>
      <c r="E216" s="917"/>
      <c r="F216" s="918"/>
      <c r="G216" s="429"/>
      <c r="H216" s="206">
        <v>1</v>
      </c>
      <c r="I216" s="642">
        <f t="shared" ref="I216" si="167">$H216*SUM(I217:I231)</f>
        <v>0</v>
      </c>
      <c r="J216" s="643">
        <f t="shared" ref="J216:O216" si="168">$H216*SUM(J217:J231)</f>
        <v>0</v>
      </c>
      <c r="K216" s="644">
        <f t="shared" si="168"/>
        <v>0</v>
      </c>
      <c r="L216" s="645">
        <f t="shared" si="168"/>
        <v>0</v>
      </c>
      <c r="M216" s="645">
        <f t="shared" si="168"/>
        <v>0</v>
      </c>
      <c r="N216" s="644">
        <f t="shared" si="168"/>
        <v>0</v>
      </c>
      <c r="O216" s="642">
        <f t="shared" si="168"/>
        <v>0</v>
      </c>
      <c r="P216" s="209">
        <f t="shared" ref="P216:Q216" si="169">$H216*SUM(P217:P231)</f>
        <v>0</v>
      </c>
      <c r="Q216" s="210">
        <f t="shared" si="169"/>
        <v>0</v>
      </c>
      <c r="R216" s="136">
        <f t="shared" ref="R216:R231" si="170">P216*(1+Gewinn)*(1+SicherheitAngebot)</f>
        <v>0</v>
      </c>
      <c r="S216" s="137">
        <f t="shared" ref="S216:S231" si="171">Q216*(1+MGKZ)*(1+Gewinn)*(1+SicherheitAngebot)</f>
        <v>0</v>
      </c>
      <c r="U216" s="10">
        <f>I216*$I$7+J216*$J$7+K216*$K$7+L216*$L$7+M216*$M$7+N216*$N$7+O216*$O$7+R216+S216</f>
        <v>0</v>
      </c>
      <c r="W216" s="646">
        <f t="shared" ref="W216:AB216" si="172">$H216*SUM(W217:W231)</f>
        <v>0</v>
      </c>
      <c r="X216" s="647">
        <f t="shared" si="172"/>
        <v>0</v>
      </c>
      <c r="Y216" s="648">
        <f t="shared" si="172"/>
        <v>0</v>
      </c>
      <c r="Z216" s="649">
        <f t="shared" si="172"/>
        <v>0</v>
      </c>
      <c r="AA216" s="648">
        <f t="shared" si="172"/>
        <v>0</v>
      </c>
      <c r="AB216" s="646">
        <f t="shared" si="172"/>
        <v>0</v>
      </c>
      <c r="AC216" s="258"/>
      <c r="AD216" s="646">
        <f t="shared" ref="AD216:AM216" si="173">$H216*SUM(AD217:AD231)</f>
        <v>0</v>
      </c>
      <c r="AE216" s="647">
        <f t="shared" si="173"/>
        <v>0</v>
      </c>
      <c r="AF216" s="648">
        <f t="shared" si="173"/>
        <v>0</v>
      </c>
      <c r="AG216" s="649">
        <f t="shared" si="173"/>
        <v>0</v>
      </c>
      <c r="AH216" s="648">
        <f t="shared" si="173"/>
        <v>0</v>
      </c>
      <c r="AI216" s="646">
        <f t="shared" si="173"/>
        <v>0</v>
      </c>
      <c r="AJ216" s="258"/>
      <c r="AK216" s="653">
        <f t="shared" si="173"/>
        <v>0</v>
      </c>
      <c r="AL216" s="653">
        <f t="shared" si="173"/>
        <v>0</v>
      </c>
      <c r="AM216" s="653">
        <f t="shared" si="173"/>
        <v>0</v>
      </c>
      <c r="AN216" s="227">
        <f>$H216*SUM(AN217:AN231)*(1+Gewinn)*(1+SicherheitAngebot)</f>
        <v>0</v>
      </c>
      <c r="AO216" s="227">
        <f>$H216*SUM(AO217:AO231)*(1+Gewinn)*(1+SicherheitAngebot)</f>
        <v>0</v>
      </c>
      <c r="AP216" s="227">
        <f>$H216*SUM(AP217:AP231)*(1+Gewinn)*(1+SicherheitAngebot)</f>
        <v>0</v>
      </c>
      <c r="AQ216" s="227">
        <f>$H216*SUM(AQ217:AQ231)*(1+Gewinn)*(1+SicherheitAngebot)</f>
        <v>0</v>
      </c>
      <c r="AR216" s="227">
        <f>$H216*SUM(AR217:AR231)*(1+Gewinn)*(1+SicherheitAngebot)</f>
        <v>0</v>
      </c>
      <c r="AS216" s="262"/>
      <c r="AT216" s="263">
        <f t="shared" ref="AT216:AT279" si="174">((W216+AD216)*$W$7+(X216+AE216)*$X$7+(Y216+Z216+AF216+AG216)*$Z$7+(AA216+AH216)*$AA$7+(AB216+AI216)*$AB$7)*Zuschläge_IBN</f>
        <v>0</v>
      </c>
      <c r="AU216" s="259"/>
      <c r="AV216" s="491">
        <f>AK216*$AK$7+AL216*$AL$7+AM216*$AM$7+SUM(AN216:AR216)+AT216/Zuschläge_IBN+AT216</f>
        <v>0</v>
      </c>
      <c r="AX216" s="685">
        <f>U216+AV216</f>
        <v>0</v>
      </c>
      <c r="AZ216" s="490">
        <f>IF(H216&gt;0,U216/(1+SicherheitAngebot)*(1+Sicherheit),0)</f>
        <v>0</v>
      </c>
      <c r="BB216" s="490">
        <f>IF(H216&gt;0,AV216/(1+SicherheitAngebot)*(1+Sicherheit),0)</f>
        <v>0</v>
      </c>
      <c r="BD216" s="490">
        <f>AZ216+BB216</f>
        <v>0</v>
      </c>
      <c r="BE216" s="105"/>
      <c r="BF216" s="105"/>
      <c r="BG216" s="105"/>
      <c r="BH216" s="105"/>
      <c r="BI216" s="105"/>
      <c r="BJ216" s="105"/>
    </row>
    <row r="217" spans="2:62" ht="20.100000000000001" hidden="1" customHeight="1" outlineLevel="1">
      <c r="B217" s="99"/>
      <c r="C217" s="908"/>
      <c r="D217" s="909"/>
      <c r="E217" s="909"/>
      <c r="F217" s="910"/>
      <c r="G217" s="890"/>
      <c r="H217" s="901"/>
      <c r="I217" s="152"/>
      <c r="J217" s="152"/>
      <c r="K217" s="152"/>
      <c r="L217" s="152"/>
      <c r="M217" s="152"/>
      <c r="N217" s="152"/>
      <c r="O217" s="152"/>
      <c r="P217" s="153"/>
      <c r="Q217" s="153"/>
      <c r="R217" s="156">
        <f t="shared" si="170"/>
        <v>0</v>
      </c>
      <c r="S217" s="156">
        <f t="shared" si="171"/>
        <v>0</v>
      </c>
      <c r="U217" s="157">
        <f>I217*$I$7+J217*$J$7+K217*$K$7+L217*$L$7+M217*$M$7+N217*$N$7+O217*$O$7+R217+S217</f>
        <v>0</v>
      </c>
      <c r="W217" s="152"/>
      <c r="X217" s="152"/>
      <c r="Y217" s="152"/>
      <c r="Z217" s="152"/>
      <c r="AA217" s="152"/>
      <c r="AB217" s="152"/>
      <c r="AC217" s="347"/>
      <c r="AD217" s="152"/>
      <c r="AE217" s="152"/>
      <c r="AF217" s="152"/>
      <c r="AG217" s="152"/>
      <c r="AH217" s="152"/>
      <c r="AI217" s="152"/>
      <c r="AJ217" s="347"/>
      <c r="AK217" s="152"/>
      <c r="AL217" s="152"/>
      <c r="AM217" s="295"/>
      <c r="AN217" s="228"/>
      <c r="AO217" s="228"/>
      <c r="AP217" s="228"/>
      <c r="AQ217" s="228"/>
      <c r="AR217" s="228"/>
      <c r="AS217" s="348"/>
      <c r="AT217" s="264">
        <f t="shared" si="174"/>
        <v>0</v>
      </c>
      <c r="AU217" s="259"/>
      <c r="AV217" s="265">
        <f t="shared" ref="AV217:AV231" si="175">AK217*$AK$7+AL217*$AL$7+AM217*$AM$7+SUM(AN217:AR217)*(1+Gewinn)*(1+SicherheitAngebot)+AT217/Zuschläge_IBN+AT217</f>
        <v>0</v>
      </c>
      <c r="AX217" s="265">
        <f>U217+AV217</f>
        <v>0</v>
      </c>
      <c r="AZ217" s="492">
        <f t="shared" ref="AZ217:AZ231" si="176">U217/(1+SicherheitAngebot)*(1+Sicherheit)</f>
        <v>0</v>
      </c>
      <c r="BB217" s="492">
        <f t="shared" ref="BB217:BB231" si="177">AV217/(1+SicherheitAngebot)*(1+Sicherheit)</f>
        <v>0</v>
      </c>
      <c r="BD217" s="265">
        <f>AZ217+BB217</f>
        <v>0</v>
      </c>
      <c r="BE217" s="105"/>
      <c r="BF217" s="105"/>
      <c r="BG217" s="105"/>
      <c r="BH217" s="105"/>
      <c r="BI217" s="105"/>
      <c r="BJ217" s="105"/>
    </row>
    <row r="218" spans="2:62" ht="20.100000000000001" hidden="1" customHeight="1" outlineLevel="1">
      <c r="B218" s="100"/>
      <c r="C218" s="908"/>
      <c r="D218" s="909"/>
      <c r="E218" s="909"/>
      <c r="F218" s="910"/>
      <c r="G218" s="890"/>
      <c r="H218" s="891"/>
      <c r="I218" s="152"/>
      <c r="J218" s="152"/>
      <c r="K218" s="152"/>
      <c r="L218" s="152"/>
      <c r="M218" s="152"/>
      <c r="N218" s="152"/>
      <c r="O218" s="152"/>
      <c r="P218" s="153"/>
      <c r="Q218" s="153"/>
      <c r="R218" s="156">
        <f t="shared" si="170"/>
        <v>0</v>
      </c>
      <c r="S218" s="156">
        <f t="shared" si="171"/>
        <v>0</v>
      </c>
      <c r="U218" s="157">
        <f t="shared" ref="U218:U231" si="178">I218*$I$7+J218*$J$7+K218*$K$7+L218*$L$7+M218*$M$7+N218*$N$7+O218*$O$7+R218+S218</f>
        <v>0</v>
      </c>
      <c r="W218" s="152"/>
      <c r="X218" s="152"/>
      <c r="Y218" s="152"/>
      <c r="Z218" s="152"/>
      <c r="AA218" s="152"/>
      <c r="AB218" s="152"/>
      <c r="AC218" s="347"/>
      <c r="AD218" s="152"/>
      <c r="AE218" s="152"/>
      <c r="AF218" s="152"/>
      <c r="AG218" s="152"/>
      <c r="AH218" s="152"/>
      <c r="AI218" s="152"/>
      <c r="AJ218" s="347"/>
      <c r="AK218" s="152"/>
      <c r="AL218" s="152"/>
      <c r="AM218" s="295"/>
      <c r="AN218" s="228"/>
      <c r="AO218" s="228"/>
      <c r="AP218" s="228"/>
      <c r="AQ218" s="228"/>
      <c r="AR218" s="228"/>
      <c r="AS218" s="348"/>
      <c r="AT218" s="264">
        <f t="shared" si="174"/>
        <v>0</v>
      </c>
      <c r="AU218" s="259"/>
      <c r="AV218" s="265">
        <f t="shared" si="175"/>
        <v>0</v>
      </c>
      <c r="AX218" s="265">
        <f t="shared" ref="AX218:AX231" si="179">U218+AV218</f>
        <v>0</v>
      </c>
      <c r="AZ218" s="492">
        <f t="shared" si="176"/>
        <v>0</v>
      </c>
      <c r="BB218" s="492">
        <f t="shared" si="177"/>
        <v>0</v>
      </c>
      <c r="BD218" s="265">
        <f t="shared" ref="BD218:BD231" si="180">AZ218+BB218</f>
        <v>0</v>
      </c>
      <c r="BE218" s="105"/>
      <c r="BF218" s="105"/>
      <c r="BG218" s="105"/>
      <c r="BH218" s="105"/>
      <c r="BI218" s="105"/>
      <c r="BJ218" s="105"/>
    </row>
    <row r="219" spans="2:62" ht="20.100000000000001" hidden="1" customHeight="1" outlineLevel="1">
      <c r="B219" s="100"/>
      <c r="C219" s="908"/>
      <c r="D219" s="909"/>
      <c r="E219" s="909"/>
      <c r="F219" s="910"/>
      <c r="G219" s="890"/>
      <c r="H219" s="891"/>
      <c r="I219" s="152"/>
      <c r="J219" s="152"/>
      <c r="K219" s="152"/>
      <c r="L219" s="152"/>
      <c r="M219" s="152"/>
      <c r="N219" s="152"/>
      <c r="O219" s="152"/>
      <c r="P219" s="153"/>
      <c r="Q219" s="153"/>
      <c r="R219" s="156">
        <f t="shared" si="170"/>
        <v>0</v>
      </c>
      <c r="S219" s="156">
        <f t="shared" si="171"/>
        <v>0</v>
      </c>
      <c r="U219" s="157">
        <f t="shared" si="178"/>
        <v>0</v>
      </c>
      <c r="W219" s="152"/>
      <c r="X219" s="152"/>
      <c r="Y219" s="152"/>
      <c r="Z219" s="152"/>
      <c r="AA219" s="152"/>
      <c r="AB219" s="152"/>
      <c r="AC219" s="347"/>
      <c r="AD219" s="152"/>
      <c r="AE219" s="152"/>
      <c r="AF219" s="152"/>
      <c r="AG219" s="152"/>
      <c r="AH219" s="152"/>
      <c r="AI219" s="152"/>
      <c r="AJ219" s="347"/>
      <c r="AK219" s="152"/>
      <c r="AL219" s="152"/>
      <c r="AM219" s="295"/>
      <c r="AN219" s="228"/>
      <c r="AO219" s="228"/>
      <c r="AP219" s="228"/>
      <c r="AQ219" s="228"/>
      <c r="AR219" s="228"/>
      <c r="AS219" s="348"/>
      <c r="AT219" s="264">
        <f t="shared" si="174"/>
        <v>0</v>
      </c>
      <c r="AU219" s="259"/>
      <c r="AV219" s="265">
        <f t="shared" si="175"/>
        <v>0</v>
      </c>
      <c r="AX219" s="265">
        <f t="shared" si="179"/>
        <v>0</v>
      </c>
      <c r="AZ219" s="492">
        <f t="shared" si="176"/>
        <v>0</v>
      </c>
      <c r="BB219" s="492">
        <f t="shared" si="177"/>
        <v>0</v>
      </c>
      <c r="BD219" s="265">
        <f t="shared" si="180"/>
        <v>0</v>
      </c>
      <c r="BE219" s="105"/>
      <c r="BF219" s="105"/>
      <c r="BG219" s="105"/>
      <c r="BH219" s="105"/>
      <c r="BI219" s="105"/>
      <c r="BJ219" s="105"/>
    </row>
    <row r="220" spans="2:62" ht="20.100000000000001" hidden="1" customHeight="1" outlineLevel="1">
      <c r="B220" s="100"/>
      <c r="C220" s="908"/>
      <c r="D220" s="909"/>
      <c r="E220" s="909"/>
      <c r="F220" s="910"/>
      <c r="G220" s="890"/>
      <c r="H220" s="891"/>
      <c r="I220" s="152"/>
      <c r="J220" s="152"/>
      <c r="K220" s="152"/>
      <c r="L220" s="152"/>
      <c r="M220" s="152"/>
      <c r="N220" s="152"/>
      <c r="O220" s="152"/>
      <c r="P220" s="153"/>
      <c r="Q220" s="153"/>
      <c r="R220" s="156">
        <f t="shared" si="170"/>
        <v>0</v>
      </c>
      <c r="S220" s="156">
        <f t="shared" si="171"/>
        <v>0</v>
      </c>
      <c r="U220" s="157">
        <f t="shared" si="178"/>
        <v>0</v>
      </c>
      <c r="W220" s="152"/>
      <c r="X220" s="152"/>
      <c r="Y220" s="152"/>
      <c r="Z220" s="152"/>
      <c r="AA220" s="152"/>
      <c r="AB220" s="152"/>
      <c r="AC220" s="347"/>
      <c r="AD220" s="152"/>
      <c r="AE220" s="152"/>
      <c r="AF220" s="152"/>
      <c r="AG220" s="152"/>
      <c r="AH220" s="152"/>
      <c r="AI220" s="152"/>
      <c r="AJ220" s="347"/>
      <c r="AK220" s="152"/>
      <c r="AL220" s="152"/>
      <c r="AM220" s="295"/>
      <c r="AN220" s="228"/>
      <c r="AO220" s="228"/>
      <c r="AP220" s="228"/>
      <c r="AQ220" s="228"/>
      <c r="AR220" s="228"/>
      <c r="AS220" s="348"/>
      <c r="AT220" s="264">
        <f t="shared" si="174"/>
        <v>0</v>
      </c>
      <c r="AU220" s="259"/>
      <c r="AV220" s="265">
        <f t="shared" si="175"/>
        <v>0</v>
      </c>
      <c r="AX220" s="265">
        <f t="shared" si="179"/>
        <v>0</v>
      </c>
      <c r="AZ220" s="492">
        <f t="shared" si="176"/>
        <v>0</v>
      </c>
      <c r="BB220" s="492">
        <f t="shared" si="177"/>
        <v>0</v>
      </c>
      <c r="BD220" s="265">
        <f t="shared" si="180"/>
        <v>0</v>
      </c>
      <c r="BE220" s="105"/>
      <c r="BF220" s="105"/>
      <c r="BG220" s="105"/>
      <c r="BH220" s="105"/>
      <c r="BI220" s="105"/>
      <c r="BJ220" s="105"/>
    </row>
    <row r="221" spans="2:62" ht="20.100000000000001" hidden="1" customHeight="1" outlineLevel="1">
      <c r="B221" s="100"/>
      <c r="C221" s="908"/>
      <c r="D221" s="909"/>
      <c r="E221" s="909"/>
      <c r="F221" s="910"/>
      <c r="G221" s="890"/>
      <c r="H221" s="891"/>
      <c r="I221" s="152"/>
      <c r="J221" s="152"/>
      <c r="K221" s="152"/>
      <c r="L221" s="152"/>
      <c r="M221" s="152"/>
      <c r="N221" s="152"/>
      <c r="O221" s="152"/>
      <c r="P221" s="153"/>
      <c r="Q221" s="153"/>
      <c r="R221" s="156">
        <f t="shared" si="170"/>
        <v>0</v>
      </c>
      <c r="S221" s="156">
        <f t="shared" si="171"/>
        <v>0</v>
      </c>
      <c r="U221" s="157">
        <f t="shared" si="178"/>
        <v>0</v>
      </c>
      <c r="W221" s="152"/>
      <c r="X221" s="152"/>
      <c r="Y221" s="152"/>
      <c r="Z221" s="152"/>
      <c r="AA221" s="152"/>
      <c r="AB221" s="152"/>
      <c r="AC221" s="347"/>
      <c r="AD221" s="152"/>
      <c r="AE221" s="152"/>
      <c r="AF221" s="152"/>
      <c r="AG221" s="152"/>
      <c r="AH221" s="152"/>
      <c r="AI221" s="152"/>
      <c r="AJ221" s="347"/>
      <c r="AK221" s="152"/>
      <c r="AL221" s="152"/>
      <c r="AM221" s="295"/>
      <c r="AN221" s="228"/>
      <c r="AO221" s="228"/>
      <c r="AP221" s="228"/>
      <c r="AQ221" s="228"/>
      <c r="AR221" s="228"/>
      <c r="AS221" s="348"/>
      <c r="AT221" s="264">
        <f t="shared" si="174"/>
        <v>0</v>
      </c>
      <c r="AU221" s="259"/>
      <c r="AV221" s="265">
        <f t="shared" si="175"/>
        <v>0</v>
      </c>
      <c r="AX221" s="265">
        <f t="shared" si="179"/>
        <v>0</v>
      </c>
      <c r="AZ221" s="492">
        <f t="shared" si="176"/>
        <v>0</v>
      </c>
      <c r="BB221" s="492">
        <f t="shared" si="177"/>
        <v>0</v>
      </c>
      <c r="BD221" s="265">
        <f t="shared" si="180"/>
        <v>0</v>
      </c>
      <c r="BE221" s="105"/>
      <c r="BF221" s="105"/>
      <c r="BG221" s="105"/>
      <c r="BH221" s="105"/>
      <c r="BI221" s="105"/>
      <c r="BJ221" s="105"/>
    </row>
    <row r="222" spans="2:62" ht="20.100000000000001" hidden="1" customHeight="1" outlineLevel="1">
      <c r="B222" s="100"/>
      <c r="C222" s="908"/>
      <c r="D222" s="909"/>
      <c r="E222" s="909"/>
      <c r="F222" s="910"/>
      <c r="G222" s="890"/>
      <c r="H222" s="891"/>
      <c r="I222" s="152"/>
      <c r="J222" s="152"/>
      <c r="K222" s="152"/>
      <c r="L222" s="152"/>
      <c r="M222" s="152"/>
      <c r="N222" s="152"/>
      <c r="O222" s="152"/>
      <c r="P222" s="153"/>
      <c r="Q222" s="153"/>
      <c r="R222" s="156">
        <f t="shared" si="170"/>
        <v>0</v>
      </c>
      <c r="S222" s="156">
        <f t="shared" si="171"/>
        <v>0</v>
      </c>
      <c r="U222" s="157">
        <f t="shared" si="178"/>
        <v>0</v>
      </c>
      <c r="W222" s="152"/>
      <c r="X222" s="152"/>
      <c r="Y222" s="152"/>
      <c r="Z222" s="152"/>
      <c r="AA222" s="152"/>
      <c r="AB222" s="152"/>
      <c r="AC222" s="347"/>
      <c r="AD222" s="152"/>
      <c r="AE222" s="152"/>
      <c r="AF222" s="152"/>
      <c r="AG222" s="152"/>
      <c r="AH222" s="152"/>
      <c r="AI222" s="152"/>
      <c r="AJ222" s="347"/>
      <c r="AK222" s="152"/>
      <c r="AL222" s="152"/>
      <c r="AM222" s="295"/>
      <c r="AN222" s="228"/>
      <c r="AO222" s="228"/>
      <c r="AP222" s="228"/>
      <c r="AQ222" s="228"/>
      <c r="AR222" s="228"/>
      <c r="AS222" s="348"/>
      <c r="AT222" s="264">
        <f t="shared" si="174"/>
        <v>0</v>
      </c>
      <c r="AU222" s="259"/>
      <c r="AV222" s="265">
        <f t="shared" si="175"/>
        <v>0</v>
      </c>
      <c r="AX222" s="265">
        <f t="shared" si="179"/>
        <v>0</v>
      </c>
      <c r="AZ222" s="492">
        <f t="shared" si="176"/>
        <v>0</v>
      </c>
      <c r="BB222" s="492">
        <f t="shared" si="177"/>
        <v>0</v>
      </c>
      <c r="BD222" s="265">
        <f t="shared" si="180"/>
        <v>0</v>
      </c>
      <c r="BE222" s="105"/>
      <c r="BF222" s="105"/>
      <c r="BG222" s="105"/>
      <c r="BH222" s="105"/>
      <c r="BI222" s="105"/>
      <c r="BJ222" s="105"/>
    </row>
    <row r="223" spans="2:62" ht="20.100000000000001" hidden="1" customHeight="1" outlineLevel="1">
      <c r="B223" s="100"/>
      <c r="C223" s="908"/>
      <c r="D223" s="909"/>
      <c r="E223" s="909"/>
      <c r="F223" s="910"/>
      <c r="G223" s="890"/>
      <c r="H223" s="891"/>
      <c r="I223" s="152"/>
      <c r="J223" s="152"/>
      <c r="K223" s="152"/>
      <c r="L223" s="152"/>
      <c r="M223" s="152"/>
      <c r="N223" s="152"/>
      <c r="O223" s="152"/>
      <c r="P223" s="153"/>
      <c r="Q223" s="153"/>
      <c r="R223" s="156">
        <f t="shared" si="170"/>
        <v>0</v>
      </c>
      <c r="S223" s="156">
        <f t="shared" si="171"/>
        <v>0</v>
      </c>
      <c r="U223" s="157">
        <f t="shared" si="178"/>
        <v>0</v>
      </c>
      <c r="W223" s="152"/>
      <c r="X223" s="152"/>
      <c r="Y223" s="152"/>
      <c r="Z223" s="152"/>
      <c r="AA223" s="152"/>
      <c r="AB223" s="152"/>
      <c r="AC223" s="347"/>
      <c r="AD223" s="152"/>
      <c r="AE223" s="152"/>
      <c r="AF223" s="152"/>
      <c r="AG223" s="152"/>
      <c r="AH223" s="152"/>
      <c r="AI223" s="152"/>
      <c r="AJ223" s="347"/>
      <c r="AK223" s="152"/>
      <c r="AL223" s="152"/>
      <c r="AM223" s="295"/>
      <c r="AN223" s="228"/>
      <c r="AO223" s="228"/>
      <c r="AP223" s="228"/>
      <c r="AQ223" s="228"/>
      <c r="AR223" s="228"/>
      <c r="AS223" s="348"/>
      <c r="AT223" s="264">
        <f t="shared" si="174"/>
        <v>0</v>
      </c>
      <c r="AU223" s="259"/>
      <c r="AV223" s="265">
        <f t="shared" si="175"/>
        <v>0</v>
      </c>
      <c r="AX223" s="265">
        <f t="shared" si="179"/>
        <v>0</v>
      </c>
      <c r="AZ223" s="492">
        <f t="shared" si="176"/>
        <v>0</v>
      </c>
      <c r="BB223" s="492">
        <f t="shared" si="177"/>
        <v>0</v>
      </c>
      <c r="BD223" s="265">
        <f t="shared" si="180"/>
        <v>0</v>
      </c>
      <c r="BE223" s="105"/>
      <c r="BF223" s="105"/>
      <c r="BG223" s="105"/>
      <c r="BH223" s="105"/>
      <c r="BI223" s="105"/>
      <c r="BJ223" s="105"/>
    </row>
    <row r="224" spans="2:62" ht="20.100000000000001" hidden="1" customHeight="1" outlineLevel="1">
      <c r="B224" s="100"/>
      <c r="C224" s="908"/>
      <c r="D224" s="909"/>
      <c r="E224" s="909"/>
      <c r="F224" s="910"/>
      <c r="G224" s="890"/>
      <c r="H224" s="891"/>
      <c r="I224" s="152"/>
      <c r="J224" s="152"/>
      <c r="K224" s="152"/>
      <c r="L224" s="152"/>
      <c r="M224" s="152"/>
      <c r="N224" s="152"/>
      <c r="O224" s="152"/>
      <c r="P224" s="153"/>
      <c r="Q224" s="153"/>
      <c r="R224" s="156">
        <f t="shared" si="170"/>
        <v>0</v>
      </c>
      <c r="S224" s="156">
        <f t="shared" si="171"/>
        <v>0</v>
      </c>
      <c r="U224" s="157">
        <f t="shared" si="178"/>
        <v>0</v>
      </c>
      <c r="W224" s="152"/>
      <c r="X224" s="152"/>
      <c r="Y224" s="152"/>
      <c r="Z224" s="152"/>
      <c r="AA224" s="152"/>
      <c r="AB224" s="152"/>
      <c r="AC224" s="347"/>
      <c r="AD224" s="152"/>
      <c r="AE224" s="152"/>
      <c r="AF224" s="152"/>
      <c r="AG224" s="152"/>
      <c r="AH224" s="152"/>
      <c r="AI224" s="152"/>
      <c r="AJ224" s="347"/>
      <c r="AK224" s="152"/>
      <c r="AL224" s="152"/>
      <c r="AM224" s="295"/>
      <c r="AN224" s="228"/>
      <c r="AO224" s="228"/>
      <c r="AP224" s="228"/>
      <c r="AQ224" s="228"/>
      <c r="AR224" s="228"/>
      <c r="AS224" s="348"/>
      <c r="AT224" s="264">
        <f t="shared" si="174"/>
        <v>0</v>
      </c>
      <c r="AU224" s="259"/>
      <c r="AV224" s="265">
        <f t="shared" si="175"/>
        <v>0</v>
      </c>
      <c r="AX224" s="265">
        <f t="shared" si="179"/>
        <v>0</v>
      </c>
      <c r="AZ224" s="492">
        <f t="shared" si="176"/>
        <v>0</v>
      </c>
      <c r="BB224" s="492">
        <f t="shared" si="177"/>
        <v>0</v>
      </c>
      <c r="BD224" s="265">
        <f t="shared" si="180"/>
        <v>0</v>
      </c>
      <c r="BE224" s="105"/>
      <c r="BF224" s="105"/>
      <c r="BG224" s="105"/>
      <c r="BH224" s="105"/>
      <c r="BI224" s="105"/>
      <c r="BJ224" s="105"/>
    </row>
    <row r="225" spans="2:62" ht="20.100000000000001" hidden="1" customHeight="1" outlineLevel="1">
      <c r="B225" s="100"/>
      <c r="C225" s="908"/>
      <c r="D225" s="909"/>
      <c r="E225" s="909"/>
      <c r="F225" s="910"/>
      <c r="G225" s="890"/>
      <c r="H225" s="891"/>
      <c r="I225" s="152"/>
      <c r="J225" s="152"/>
      <c r="K225" s="152"/>
      <c r="L225" s="152"/>
      <c r="M225" s="152"/>
      <c r="N225" s="152"/>
      <c r="O225" s="152"/>
      <c r="P225" s="153"/>
      <c r="Q225" s="153"/>
      <c r="R225" s="156">
        <f t="shared" si="170"/>
        <v>0</v>
      </c>
      <c r="S225" s="156">
        <f t="shared" si="171"/>
        <v>0</v>
      </c>
      <c r="U225" s="157">
        <f t="shared" si="178"/>
        <v>0</v>
      </c>
      <c r="W225" s="152"/>
      <c r="X225" s="152"/>
      <c r="Y225" s="152"/>
      <c r="Z225" s="152"/>
      <c r="AA225" s="152"/>
      <c r="AB225" s="152"/>
      <c r="AC225" s="347"/>
      <c r="AD225" s="152"/>
      <c r="AE225" s="152"/>
      <c r="AF225" s="152"/>
      <c r="AG225" s="152"/>
      <c r="AH225" s="152"/>
      <c r="AI225" s="152"/>
      <c r="AJ225" s="347"/>
      <c r="AK225" s="152"/>
      <c r="AL225" s="152"/>
      <c r="AM225" s="295"/>
      <c r="AN225" s="228"/>
      <c r="AO225" s="228"/>
      <c r="AP225" s="228"/>
      <c r="AQ225" s="228"/>
      <c r="AR225" s="228"/>
      <c r="AS225" s="348"/>
      <c r="AT225" s="264">
        <f t="shared" si="174"/>
        <v>0</v>
      </c>
      <c r="AU225" s="259"/>
      <c r="AV225" s="265">
        <f t="shared" si="175"/>
        <v>0</v>
      </c>
      <c r="AX225" s="265">
        <f t="shared" si="179"/>
        <v>0</v>
      </c>
      <c r="AZ225" s="492">
        <f t="shared" si="176"/>
        <v>0</v>
      </c>
      <c r="BB225" s="492">
        <f t="shared" si="177"/>
        <v>0</v>
      </c>
      <c r="BD225" s="265">
        <f t="shared" si="180"/>
        <v>0</v>
      </c>
      <c r="BE225" s="105"/>
      <c r="BF225" s="105"/>
      <c r="BG225" s="105"/>
      <c r="BH225" s="105"/>
      <c r="BI225" s="105"/>
      <c r="BJ225" s="105"/>
    </row>
    <row r="226" spans="2:62" ht="20.100000000000001" hidden="1" customHeight="1" outlineLevel="1">
      <c r="B226" s="100"/>
      <c r="C226" s="908"/>
      <c r="D226" s="909"/>
      <c r="E226" s="909"/>
      <c r="F226" s="910"/>
      <c r="G226" s="890"/>
      <c r="H226" s="891"/>
      <c r="I226" s="152"/>
      <c r="J226" s="152"/>
      <c r="K226" s="152"/>
      <c r="L226" s="152"/>
      <c r="M226" s="152"/>
      <c r="N226" s="152"/>
      <c r="O226" s="152"/>
      <c r="P226" s="153"/>
      <c r="Q226" s="153"/>
      <c r="R226" s="156">
        <f t="shared" si="170"/>
        <v>0</v>
      </c>
      <c r="S226" s="156">
        <f t="shared" si="171"/>
        <v>0</v>
      </c>
      <c r="U226" s="157">
        <f t="shared" si="178"/>
        <v>0</v>
      </c>
      <c r="W226" s="152"/>
      <c r="X226" s="152"/>
      <c r="Y226" s="152"/>
      <c r="Z226" s="152"/>
      <c r="AA226" s="152"/>
      <c r="AB226" s="152"/>
      <c r="AC226" s="347"/>
      <c r="AD226" s="152"/>
      <c r="AE226" s="152"/>
      <c r="AF226" s="152"/>
      <c r="AG226" s="152"/>
      <c r="AH226" s="152"/>
      <c r="AI226" s="152"/>
      <c r="AJ226" s="347"/>
      <c r="AK226" s="152"/>
      <c r="AL226" s="152"/>
      <c r="AM226" s="295"/>
      <c r="AN226" s="228"/>
      <c r="AO226" s="228"/>
      <c r="AP226" s="228"/>
      <c r="AQ226" s="228"/>
      <c r="AR226" s="228"/>
      <c r="AS226" s="348"/>
      <c r="AT226" s="264">
        <f t="shared" si="174"/>
        <v>0</v>
      </c>
      <c r="AU226" s="259"/>
      <c r="AV226" s="265">
        <f t="shared" si="175"/>
        <v>0</v>
      </c>
      <c r="AX226" s="265">
        <f t="shared" si="179"/>
        <v>0</v>
      </c>
      <c r="AZ226" s="492">
        <f t="shared" si="176"/>
        <v>0</v>
      </c>
      <c r="BB226" s="492">
        <f t="shared" si="177"/>
        <v>0</v>
      </c>
      <c r="BD226" s="265">
        <f t="shared" si="180"/>
        <v>0</v>
      </c>
      <c r="BE226" s="105"/>
      <c r="BF226" s="105"/>
      <c r="BG226" s="105"/>
      <c r="BH226" s="105"/>
      <c r="BI226" s="105"/>
      <c r="BJ226" s="105"/>
    </row>
    <row r="227" spans="2:62" ht="20.100000000000001" hidden="1" customHeight="1" outlineLevel="1">
      <c r="B227" s="100"/>
      <c r="C227" s="908"/>
      <c r="D227" s="909"/>
      <c r="E227" s="909"/>
      <c r="F227" s="910"/>
      <c r="G227" s="890"/>
      <c r="H227" s="891"/>
      <c r="I227" s="152"/>
      <c r="J227" s="152"/>
      <c r="K227" s="152"/>
      <c r="L227" s="152"/>
      <c r="M227" s="152"/>
      <c r="N227" s="152"/>
      <c r="O227" s="152"/>
      <c r="P227" s="153"/>
      <c r="Q227" s="153"/>
      <c r="R227" s="156">
        <f t="shared" si="170"/>
        <v>0</v>
      </c>
      <c r="S227" s="156">
        <f t="shared" si="171"/>
        <v>0</v>
      </c>
      <c r="U227" s="157">
        <f t="shared" si="178"/>
        <v>0</v>
      </c>
      <c r="W227" s="152"/>
      <c r="X227" s="152"/>
      <c r="Y227" s="152"/>
      <c r="Z227" s="152"/>
      <c r="AA227" s="152"/>
      <c r="AB227" s="152"/>
      <c r="AC227" s="347"/>
      <c r="AD227" s="152"/>
      <c r="AE227" s="152"/>
      <c r="AF227" s="152"/>
      <c r="AG227" s="152"/>
      <c r="AH227" s="152"/>
      <c r="AI227" s="152"/>
      <c r="AJ227" s="347"/>
      <c r="AK227" s="152"/>
      <c r="AL227" s="152"/>
      <c r="AM227" s="295"/>
      <c r="AN227" s="228"/>
      <c r="AO227" s="228"/>
      <c r="AP227" s="228"/>
      <c r="AQ227" s="228"/>
      <c r="AR227" s="228"/>
      <c r="AS227" s="348"/>
      <c r="AT227" s="264">
        <f t="shared" si="174"/>
        <v>0</v>
      </c>
      <c r="AU227" s="259"/>
      <c r="AV227" s="265">
        <f t="shared" si="175"/>
        <v>0</v>
      </c>
      <c r="AX227" s="265">
        <f t="shared" si="179"/>
        <v>0</v>
      </c>
      <c r="AZ227" s="492">
        <f t="shared" si="176"/>
        <v>0</v>
      </c>
      <c r="BB227" s="492">
        <f t="shared" si="177"/>
        <v>0</v>
      </c>
      <c r="BD227" s="265">
        <f t="shared" si="180"/>
        <v>0</v>
      </c>
      <c r="BE227" s="105"/>
      <c r="BF227" s="105"/>
      <c r="BG227" s="105"/>
      <c r="BH227" s="105"/>
      <c r="BI227" s="105"/>
      <c r="BJ227" s="105"/>
    </row>
    <row r="228" spans="2:62" ht="20.100000000000001" hidden="1" customHeight="1" outlineLevel="1">
      <c r="B228" s="100"/>
      <c r="C228" s="908"/>
      <c r="D228" s="909"/>
      <c r="E228" s="909"/>
      <c r="F228" s="910"/>
      <c r="G228" s="890"/>
      <c r="H228" s="891"/>
      <c r="I228" s="152"/>
      <c r="J228" s="152"/>
      <c r="K228" s="152"/>
      <c r="L228" s="152"/>
      <c r="M228" s="152"/>
      <c r="N228" s="152"/>
      <c r="O228" s="152"/>
      <c r="P228" s="153"/>
      <c r="Q228" s="153"/>
      <c r="R228" s="156">
        <f t="shared" si="170"/>
        <v>0</v>
      </c>
      <c r="S228" s="156">
        <f t="shared" si="171"/>
        <v>0</v>
      </c>
      <c r="U228" s="157">
        <f t="shared" si="178"/>
        <v>0</v>
      </c>
      <c r="W228" s="152"/>
      <c r="X228" s="152"/>
      <c r="Y228" s="152"/>
      <c r="Z228" s="152"/>
      <c r="AA228" s="152"/>
      <c r="AB228" s="152"/>
      <c r="AC228" s="347"/>
      <c r="AD228" s="152"/>
      <c r="AE228" s="152"/>
      <c r="AF228" s="152"/>
      <c r="AG228" s="152"/>
      <c r="AH228" s="152"/>
      <c r="AI228" s="152"/>
      <c r="AJ228" s="347"/>
      <c r="AK228" s="152"/>
      <c r="AL228" s="152"/>
      <c r="AM228" s="295"/>
      <c r="AN228" s="228"/>
      <c r="AO228" s="228"/>
      <c r="AP228" s="228"/>
      <c r="AQ228" s="228"/>
      <c r="AR228" s="228"/>
      <c r="AS228" s="348"/>
      <c r="AT228" s="264">
        <f t="shared" si="174"/>
        <v>0</v>
      </c>
      <c r="AU228" s="259"/>
      <c r="AV228" s="265">
        <f t="shared" si="175"/>
        <v>0</v>
      </c>
      <c r="AX228" s="265">
        <f t="shared" si="179"/>
        <v>0</v>
      </c>
      <c r="AZ228" s="492">
        <f t="shared" si="176"/>
        <v>0</v>
      </c>
      <c r="BB228" s="492">
        <f t="shared" si="177"/>
        <v>0</v>
      </c>
      <c r="BD228" s="265">
        <f t="shared" si="180"/>
        <v>0</v>
      </c>
      <c r="BE228" s="105"/>
      <c r="BF228" s="105"/>
      <c r="BG228" s="105"/>
      <c r="BH228" s="105"/>
      <c r="BI228" s="105"/>
      <c r="BJ228" s="105"/>
    </row>
    <row r="229" spans="2:62" ht="20.100000000000001" hidden="1" customHeight="1" outlineLevel="1">
      <c r="B229" s="100"/>
      <c r="C229" s="908"/>
      <c r="D229" s="909"/>
      <c r="E229" s="909"/>
      <c r="F229" s="910"/>
      <c r="G229" s="890"/>
      <c r="H229" s="891"/>
      <c r="I229" s="152"/>
      <c r="J229" s="152"/>
      <c r="K229" s="152"/>
      <c r="L229" s="152"/>
      <c r="M229" s="152"/>
      <c r="N229" s="152"/>
      <c r="O229" s="152"/>
      <c r="P229" s="153"/>
      <c r="Q229" s="153"/>
      <c r="R229" s="156">
        <f t="shared" si="170"/>
        <v>0</v>
      </c>
      <c r="S229" s="156">
        <f t="shared" si="171"/>
        <v>0</v>
      </c>
      <c r="U229" s="157">
        <f t="shared" si="178"/>
        <v>0</v>
      </c>
      <c r="W229" s="152"/>
      <c r="X229" s="152"/>
      <c r="Y229" s="152"/>
      <c r="Z229" s="152"/>
      <c r="AA229" s="152"/>
      <c r="AB229" s="152"/>
      <c r="AC229" s="347"/>
      <c r="AD229" s="152"/>
      <c r="AE229" s="152"/>
      <c r="AF229" s="152"/>
      <c r="AG229" s="152"/>
      <c r="AH229" s="152"/>
      <c r="AI229" s="152"/>
      <c r="AJ229" s="347"/>
      <c r="AK229" s="152"/>
      <c r="AL229" s="152"/>
      <c r="AM229" s="295"/>
      <c r="AN229" s="228"/>
      <c r="AO229" s="228"/>
      <c r="AP229" s="228"/>
      <c r="AQ229" s="228"/>
      <c r="AR229" s="228"/>
      <c r="AS229" s="348"/>
      <c r="AT229" s="264">
        <f t="shared" si="174"/>
        <v>0</v>
      </c>
      <c r="AU229" s="259"/>
      <c r="AV229" s="265">
        <f t="shared" si="175"/>
        <v>0</v>
      </c>
      <c r="AX229" s="265">
        <f t="shared" si="179"/>
        <v>0</v>
      </c>
      <c r="AZ229" s="492">
        <f t="shared" si="176"/>
        <v>0</v>
      </c>
      <c r="BB229" s="492">
        <f t="shared" si="177"/>
        <v>0</v>
      </c>
      <c r="BD229" s="265">
        <f t="shared" si="180"/>
        <v>0</v>
      </c>
      <c r="BE229" s="105"/>
      <c r="BF229" s="105"/>
      <c r="BG229" s="105"/>
      <c r="BH229" s="105"/>
      <c r="BI229" s="105"/>
      <c r="BJ229" s="105"/>
    </row>
    <row r="230" spans="2:62" ht="20.100000000000001" hidden="1" customHeight="1" outlineLevel="1">
      <c r="B230" s="100"/>
      <c r="C230" s="908"/>
      <c r="D230" s="909"/>
      <c r="E230" s="909"/>
      <c r="F230" s="910"/>
      <c r="G230" s="890"/>
      <c r="H230" s="891"/>
      <c r="I230" s="152"/>
      <c r="J230" s="152"/>
      <c r="K230" s="152"/>
      <c r="L230" s="152"/>
      <c r="M230" s="152"/>
      <c r="N230" s="152"/>
      <c r="O230" s="152"/>
      <c r="P230" s="153"/>
      <c r="Q230" s="153"/>
      <c r="R230" s="156">
        <f t="shared" si="170"/>
        <v>0</v>
      </c>
      <c r="S230" s="156">
        <f t="shared" si="171"/>
        <v>0</v>
      </c>
      <c r="U230" s="157">
        <f t="shared" si="178"/>
        <v>0</v>
      </c>
      <c r="W230" s="152"/>
      <c r="X230" s="152"/>
      <c r="Y230" s="152"/>
      <c r="Z230" s="152"/>
      <c r="AA230" s="152"/>
      <c r="AB230" s="152"/>
      <c r="AC230" s="347"/>
      <c r="AD230" s="152"/>
      <c r="AE230" s="152"/>
      <c r="AF230" s="152"/>
      <c r="AG230" s="152"/>
      <c r="AH230" s="152"/>
      <c r="AI230" s="152"/>
      <c r="AJ230" s="347"/>
      <c r="AK230" s="152"/>
      <c r="AL230" s="152"/>
      <c r="AM230" s="295"/>
      <c r="AN230" s="228"/>
      <c r="AO230" s="228"/>
      <c r="AP230" s="228"/>
      <c r="AQ230" s="228"/>
      <c r="AR230" s="228"/>
      <c r="AS230" s="348"/>
      <c r="AT230" s="264">
        <f t="shared" si="174"/>
        <v>0</v>
      </c>
      <c r="AU230" s="259"/>
      <c r="AV230" s="265">
        <f t="shared" si="175"/>
        <v>0</v>
      </c>
      <c r="AX230" s="265">
        <f t="shared" si="179"/>
        <v>0</v>
      </c>
      <c r="AZ230" s="492">
        <f t="shared" si="176"/>
        <v>0</v>
      </c>
      <c r="BB230" s="492">
        <f t="shared" si="177"/>
        <v>0</v>
      </c>
      <c r="BD230" s="265">
        <f t="shared" si="180"/>
        <v>0</v>
      </c>
      <c r="BE230" s="105"/>
      <c r="BF230" s="105"/>
      <c r="BG230" s="105"/>
      <c r="BH230" s="105"/>
      <c r="BI230" s="105"/>
      <c r="BJ230" s="105"/>
    </row>
    <row r="231" spans="2:62" ht="20.100000000000001" hidden="1" customHeight="1" outlineLevel="1">
      <c r="B231" s="100"/>
      <c r="C231" s="908"/>
      <c r="D231" s="909"/>
      <c r="E231" s="909"/>
      <c r="F231" s="910"/>
      <c r="G231" s="890"/>
      <c r="H231" s="891"/>
      <c r="I231" s="152"/>
      <c r="J231" s="152"/>
      <c r="K231" s="152"/>
      <c r="L231" s="152"/>
      <c r="M231" s="152"/>
      <c r="N231" s="152"/>
      <c r="O231" s="152"/>
      <c r="P231" s="153"/>
      <c r="Q231" s="153"/>
      <c r="R231" s="156">
        <f t="shared" si="170"/>
        <v>0</v>
      </c>
      <c r="S231" s="156">
        <f t="shared" si="171"/>
        <v>0</v>
      </c>
      <c r="U231" s="157">
        <f t="shared" si="178"/>
        <v>0</v>
      </c>
      <c r="W231" s="152"/>
      <c r="X231" s="152"/>
      <c r="Y231" s="152"/>
      <c r="Z231" s="152"/>
      <c r="AA231" s="152"/>
      <c r="AB231" s="152"/>
      <c r="AC231" s="347"/>
      <c r="AD231" s="152"/>
      <c r="AE231" s="152"/>
      <c r="AF231" s="152"/>
      <c r="AG231" s="152"/>
      <c r="AH231" s="152"/>
      <c r="AI231" s="152"/>
      <c r="AJ231" s="347"/>
      <c r="AK231" s="152"/>
      <c r="AL231" s="152"/>
      <c r="AM231" s="295"/>
      <c r="AN231" s="228"/>
      <c r="AO231" s="228"/>
      <c r="AP231" s="228"/>
      <c r="AQ231" s="228"/>
      <c r="AR231" s="228"/>
      <c r="AS231" s="348"/>
      <c r="AT231" s="264">
        <f t="shared" si="174"/>
        <v>0</v>
      </c>
      <c r="AU231" s="259"/>
      <c r="AV231" s="265">
        <f t="shared" si="175"/>
        <v>0</v>
      </c>
      <c r="AX231" s="265">
        <f t="shared" si="179"/>
        <v>0</v>
      </c>
      <c r="AZ231" s="492">
        <f t="shared" si="176"/>
        <v>0</v>
      </c>
      <c r="BB231" s="492">
        <f t="shared" si="177"/>
        <v>0</v>
      </c>
      <c r="BD231" s="265">
        <f t="shared" si="180"/>
        <v>0</v>
      </c>
      <c r="BE231" s="105"/>
      <c r="BF231" s="105"/>
      <c r="BG231" s="105"/>
      <c r="BH231" s="105"/>
      <c r="BI231" s="105"/>
      <c r="BJ231" s="105"/>
    </row>
    <row r="232" spans="2:62" ht="9.9499999999999993" hidden="1" customHeight="1" outlineLevel="1">
      <c r="B232" s="101"/>
      <c r="C232" s="208"/>
      <c r="D232" s="208"/>
      <c r="E232" s="208"/>
      <c r="F232" s="208"/>
      <c r="G232" s="237"/>
      <c r="H232" s="207"/>
      <c r="I232" s="257"/>
      <c r="J232" s="257"/>
      <c r="K232" s="257"/>
      <c r="L232" s="257"/>
      <c r="M232" s="257"/>
      <c r="N232" s="257"/>
      <c r="O232" s="257"/>
      <c r="P232" s="256"/>
      <c r="Q232" s="102"/>
      <c r="R232" s="102"/>
      <c r="S232" s="102"/>
      <c r="U232" s="98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Z232" s="493"/>
      <c r="BE232" s="105"/>
      <c r="BF232" s="105"/>
      <c r="BG232" s="105"/>
      <c r="BH232" s="105"/>
      <c r="BI232" s="105"/>
      <c r="BJ232" s="105"/>
    </row>
    <row r="233" spans="2:62" ht="20.100000000000001" customHeight="1" collapsed="1">
      <c r="B233" s="8">
        <f>B216+1</f>
        <v>14</v>
      </c>
      <c r="C233" s="916"/>
      <c r="D233" s="917"/>
      <c r="E233" s="917"/>
      <c r="F233" s="918"/>
      <c r="G233" s="429"/>
      <c r="H233" s="206">
        <v>1</v>
      </c>
      <c r="I233" s="642">
        <f t="shared" ref="I233" si="181">$H233*SUM(I234:I248)</f>
        <v>0</v>
      </c>
      <c r="J233" s="643">
        <f t="shared" ref="J233:O233" si="182">$H233*SUM(J234:J248)</f>
        <v>0</v>
      </c>
      <c r="K233" s="644">
        <f t="shared" si="182"/>
        <v>0</v>
      </c>
      <c r="L233" s="645">
        <f t="shared" si="182"/>
        <v>0</v>
      </c>
      <c r="M233" s="645">
        <f t="shared" si="182"/>
        <v>0</v>
      </c>
      <c r="N233" s="644">
        <f t="shared" si="182"/>
        <v>0</v>
      </c>
      <c r="O233" s="642">
        <f t="shared" si="182"/>
        <v>0</v>
      </c>
      <c r="P233" s="209">
        <f t="shared" ref="P233:Q233" si="183">$H233*SUM(P234:P248)</f>
        <v>0</v>
      </c>
      <c r="Q233" s="210">
        <f t="shared" si="183"/>
        <v>0</v>
      </c>
      <c r="R233" s="136">
        <f t="shared" ref="R233:R248" si="184">P233*(1+Gewinn)*(1+SicherheitAngebot)</f>
        <v>0</v>
      </c>
      <c r="S233" s="137">
        <f t="shared" ref="S233:S248" si="185">Q233*(1+MGKZ)*(1+Gewinn)*(1+SicherheitAngebot)</f>
        <v>0</v>
      </c>
      <c r="U233" s="10">
        <f>I233*$I$7+J233*$J$7+K233*$K$7+L233*$L$7+M233*$M$7+N233*$N$7+O233*$O$7+R233+S233</f>
        <v>0</v>
      </c>
      <c r="W233" s="646">
        <f t="shared" ref="W233:AB233" si="186">$H233*SUM(W234:W248)</f>
        <v>0</v>
      </c>
      <c r="X233" s="647">
        <f t="shared" si="186"/>
        <v>0</v>
      </c>
      <c r="Y233" s="648">
        <f t="shared" si="186"/>
        <v>0</v>
      </c>
      <c r="Z233" s="649">
        <f t="shared" si="186"/>
        <v>0</v>
      </c>
      <c r="AA233" s="648">
        <f t="shared" si="186"/>
        <v>0</v>
      </c>
      <c r="AB233" s="646">
        <f t="shared" si="186"/>
        <v>0</v>
      </c>
      <c r="AC233" s="258"/>
      <c r="AD233" s="646">
        <f t="shared" ref="AD233:AM233" si="187">$H233*SUM(AD234:AD248)</f>
        <v>0</v>
      </c>
      <c r="AE233" s="647">
        <f t="shared" si="187"/>
        <v>0</v>
      </c>
      <c r="AF233" s="648">
        <f t="shared" si="187"/>
        <v>0</v>
      </c>
      <c r="AG233" s="649">
        <f t="shared" si="187"/>
        <v>0</v>
      </c>
      <c r="AH233" s="648">
        <f t="shared" si="187"/>
        <v>0</v>
      </c>
      <c r="AI233" s="646">
        <f t="shared" si="187"/>
        <v>0</v>
      </c>
      <c r="AJ233" s="258"/>
      <c r="AK233" s="653">
        <f t="shared" si="187"/>
        <v>0</v>
      </c>
      <c r="AL233" s="653">
        <f t="shared" si="187"/>
        <v>0</v>
      </c>
      <c r="AM233" s="653">
        <f t="shared" si="187"/>
        <v>0</v>
      </c>
      <c r="AN233" s="227">
        <f>$H233*SUM(AN234:AN248)*(1+Gewinn)*(1+SicherheitAngebot)</f>
        <v>0</v>
      </c>
      <c r="AO233" s="227">
        <f>$H233*SUM(AO234:AO248)*(1+Gewinn)*(1+SicherheitAngebot)</f>
        <v>0</v>
      </c>
      <c r="AP233" s="227">
        <f>$H233*SUM(AP234:AP248)*(1+Gewinn)*(1+SicherheitAngebot)</f>
        <v>0</v>
      </c>
      <c r="AQ233" s="227">
        <f>$H233*SUM(AQ234:AQ248)*(1+Gewinn)*(1+SicherheitAngebot)</f>
        <v>0</v>
      </c>
      <c r="AR233" s="227">
        <f>$H233*SUM(AR234:AR248)*(1+Gewinn)*(1+SicherheitAngebot)</f>
        <v>0</v>
      </c>
      <c r="AS233" s="262"/>
      <c r="AT233" s="263">
        <f t="shared" si="174"/>
        <v>0</v>
      </c>
      <c r="AU233" s="259"/>
      <c r="AV233" s="491">
        <f>AK233*$AK$7+AL233*$AL$7+AM233*$AM$7+SUM(AN233:AR233)+AT233/Zuschläge_IBN+AT233</f>
        <v>0</v>
      </c>
      <c r="AX233" s="685">
        <f>U233+AV233</f>
        <v>0</v>
      </c>
      <c r="AZ233" s="490">
        <f>IF(H233&gt;0,U233/(1+SicherheitAngebot)*(1+Sicherheit),0)</f>
        <v>0</v>
      </c>
      <c r="BB233" s="490">
        <f>IF(H233&gt;0,AV233/(1+SicherheitAngebot)*(1+Sicherheit),0)</f>
        <v>0</v>
      </c>
      <c r="BD233" s="490">
        <f>AZ233+BB233</f>
        <v>0</v>
      </c>
      <c r="BE233" s="105"/>
      <c r="BF233" s="105"/>
      <c r="BG233" s="105"/>
      <c r="BH233" s="105"/>
      <c r="BI233" s="105"/>
      <c r="BJ233" s="105"/>
    </row>
    <row r="234" spans="2:62" ht="20.100000000000001" hidden="1" customHeight="1" outlineLevel="1">
      <c r="B234" s="99"/>
      <c r="C234" s="908"/>
      <c r="D234" s="909"/>
      <c r="E234" s="909"/>
      <c r="F234" s="910"/>
      <c r="G234" s="890"/>
      <c r="H234" s="901"/>
      <c r="I234" s="152"/>
      <c r="J234" s="152"/>
      <c r="K234" s="152"/>
      <c r="L234" s="152"/>
      <c r="M234" s="152"/>
      <c r="N234" s="152"/>
      <c r="O234" s="152"/>
      <c r="P234" s="153"/>
      <c r="Q234" s="153"/>
      <c r="R234" s="156">
        <f t="shared" si="184"/>
        <v>0</v>
      </c>
      <c r="S234" s="156">
        <f t="shared" si="185"/>
        <v>0</v>
      </c>
      <c r="U234" s="157">
        <f>I234*$I$7+J234*$J$7+K234*$K$7+L234*$L$7+M234*$M$7+N234*$N$7+O234*$O$7+R234+S234</f>
        <v>0</v>
      </c>
      <c r="W234" s="152"/>
      <c r="X234" s="152"/>
      <c r="Y234" s="152"/>
      <c r="Z234" s="152"/>
      <c r="AA234" s="152"/>
      <c r="AB234" s="152"/>
      <c r="AC234" s="347"/>
      <c r="AD234" s="152"/>
      <c r="AE234" s="152"/>
      <c r="AF234" s="152"/>
      <c r="AG234" s="152"/>
      <c r="AH234" s="152"/>
      <c r="AI234" s="152"/>
      <c r="AJ234" s="347"/>
      <c r="AK234" s="152"/>
      <c r="AL234" s="152"/>
      <c r="AM234" s="295"/>
      <c r="AN234" s="228"/>
      <c r="AO234" s="228"/>
      <c r="AP234" s="228"/>
      <c r="AQ234" s="228"/>
      <c r="AR234" s="228"/>
      <c r="AS234" s="348"/>
      <c r="AT234" s="264">
        <f t="shared" si="174"/>
        <v>0</v>
      </c>
      <c r="AU234" s="259"/>
      <c r="AV234" s="265">
        <f t="shared" ref="AV234:AV248" si="188">AK234*$AK$7+AL234*$AL$7+AM234*$AM$7+SUM(AN234:AR234)*(1+Gewinn)*(1+SicherheitAngebot)+AT234/Zuschläge_IBN+AT234</f>
        <v>0</v>
      </c>
      <c r="AX234" s="265">
        <f>U234+AV234</f>
        <v>0</v>
      </c>
      <c r="AZ234" s="492">
        <f t="shared" ref="AZ234:AZ248" si="189">U234/(1+SicherheitAngebot)*(1+Sicherheit)</f>
        <v>0</v>
      </c>
      <c r="BB234" s="492">
        <f t="shared" ref="BB234:BB248" si="190">AV234/(1+SicherheitAngebot)*(1+Sicherheit)</f>
        <v>0</v>
      </c>
      <c r="BD234" s="265">
        <f>AZ234+BB234</f>
        <v>0</v>
      </c>
      <c r="BE234" s="105"/>
      <c r="BF234" s="105"/>
      <c r="BG234" s="105"/>
      <c r="BH234" s="105"/>
      <c r="BI234" s="105"/>
      <c r="BJ234" s="105"/>
    </row>
    <row r="235" spans="2:62" ht="20.100000000000001" hidden="1" customHeight="1" outlineLevel="1">
      <c r="B235" s="100"/>
      <c r="C235" s="908"/>
      <c r="D235" s="909"/>
      <c r="E235" s="909"/>
      <c r="F235" s="910"/>
      <c r="G235" s="890"/>
      <c r="H235" s="891"/>
      <c r="I235" s="152"/>
      <c r="J235" s="152"/>
      <c r="K235" s="152"/>
      <c r="L235" s="152"/>
      <c r="M235" s="152"/>
      <c r="N235" s="152"/>
      <c r="O235" s="152"/>
      <c r="P235" s="153"/>
      <c r="Q235" s="153"/>
      <c r="R235" s="156">
        <f t="shared" si="184"/>
        <v>0</v>
      </c>
      <c r="S235" s="156">
        <f t="shared" si="185"/>
        <v>0</v>
      </c>
      <c r="U235" s="157">
        <f t="shared" ref="U235:U248" si="191">I235*$I$7+J235*$J$7+K235*$K$7+L235*$L$7+M235*$M$7+N235*$N$7+O235*$O$7+R235+S235</f>
        <v>0</v>
      </c>
      <c r="W235" s="152"/>
      <c r="X235" s="152"/>
      <c r="Y235" s="152"/>
      <c r="Z235" s="152"/>
      <c r="AA235" s="152"/>
      <c r="AB235" s="152"/>
      <c r="AC235" s="347"/>
      <c r="AD235" s="152"/>
      <c r="AE235" s="152"/>
      <c r="AF235" s="152"/>
      <c r="AG235" s="152"/>
      <c r="AH235" s="152"/>
      <c r="AI235" s="152"/>
      <c r="AJ235" s="347"/>
      <c r="AK235" s="152"/>
      <c r="AL235" s="152"/>
      <c r="AM235" s="295"/>
      <c r="AN235" s="228"/>
      <c r="AO235" s="228"/>
      <c r="AP235" s="228"/>
      <c r="AQ235" s="228"/>
      <c r="AR235" s="228"/>
      <c r="AS235" s="348"/>
      <c r="AT235" s="264">
        <f t="shared" si="174"/>
        <v>0</v>
      </c>
      <c r="AU235" s="259"/>
      <c r="AV235" s="265">
        <f t="shared" si="188"/>
        <v>0</v>
      </c>
      <c r="AX235" s="265">
        <f t="shared" ref="AX235:AX248" si="192">U235+AV235</f>
        <v>0</v>
      </c>
      <c r="AZ235" s="492">
        <f t="shared" si="189"/>
        <v>0</v>
      </c>
      <c r="BB235" s="492">
        <f t="shared" si="190"/>
        <v>0</v>
      </c>
      <c r="BD235" s="265">
        <f t="shared" ref="BD235:BD248" si="193">AZ235+BB235</f>
        <v>0</v>
      </c>
      <c r="BE235" s="105"/>
      <c r="BF235" s="105"/>
      <c r="BG235" s="105"/>
      <c r="BH235" s="105"/>
      <c r="BI235" s="105"/>
      <c r="BJ235" s="105"/>
    </row>
    <row r="236" spans="2:62" ht="20.100000000000001" hidden="1" customHeight="1" outlineLevel="1">
      <c r="B236" s="100"/>
      <c r="C236" s="908"/>
      <c r="D236" s="909"/>
      <c r="E236" s="909"/>
      <c r="F236" s="910"/>
      <c r="G236" s="890"/>
      <c r="H236" s="891"/>
      <c r="I236" s="152"/>
      <c r="J236" s="152"/>
      <c r="K236" s="152"/>
      <c r="L236" s="152"/>
      <c r="M236" s="152"/>
      <c r="N236" s="152"/>
      <c r="O236" s="152"/>
      <c r="P236" s="153"/>
      <c r="Q236" s="153"/>
      <c r="R236" s="156">
        <f t="shared" si="184"/>
        <v>0</v>
      </c>
      <c r="S236" s="156">
        <f t="shared" si="185"/>
        <v>0</v>
      </c>
      <c r="U236" s="157">
        <f t="shared" si="191"/>
        <v>0</v>
      </c>
      <c r="W236" s="152"/>
      <c r="X236" s="152"/>
      <c r="Y236" s="152"/>
      <c r="Z236" s="152"/>
      <c r="AA236" s="152"/>
      <c r="AB236" s="152"/>
      <c r="AC236" s="347"/>
      <c r="AD236" s="152"/>
      <c r="AE236" s="152"/>
      <c r="AF236" s="152"/>
      <c r="AG236" s="152"/>
      <c r="AH236" s="152"/>
      <c r="AI236" s="152"/>
      <c r="AJ236" s="347"/>
      <c r="AK236" s="152"/>
      <c r="AL236" s="152"/>
      <c r="AM236" s="295"/>
      <c r="AN236" s="228"/>
      <c r="AO236" s="228"/>
      <c r="AP236" s="228"/>
      <c r="AQ236" s="228"/>
      <c r="AR236" s="228"/>
      <c r="AS236" s="348"/>
      <c r="AT236" s="264">
        <f t="shared" si="174"/>
        <v>0</v>
      </c>
      <c r="AU236" s="259"/>
      <c r="AV236" s="265">
        <f t="shared" si="188"/>
        <v>0</v>
      </c>
      <c r="AX236" s="265">
        <f t="shared" si="192"/>
        <v>0</v>
      </c>
      <c r="AZ236" s="492">
        <f t="shared" si="189"/>
        <v>0</v>
      </c>
      <c r="BB236" s="492">
        <f t="shared" si="190"/>
        <v>0</v>
      </c>
      <c r="BD236" s="265">
        <f t="shared" si="193"/>
        <v>0</v>
      </c>
      <c r="BE236" s="105"/>
      <c r="BF236" s="105"/>
      <c r="BG236" s="105"/>
      <c r="BH236" s="105"/>
      <c r="BI236" s="105"/>
      <c r="BJ236" s="105"/>
    </row>
    <row r="237" spans="2:62" ht="20.100000000000001" hidden="1" customHeight="1" outlineLevel="1">
      <c r="B237" s="100"/>
      <c r="C237" s="908"/>
      <c r="D237" s="909"/>
      <c r="E237" s="909"/>
      <c r="F237" s="910"/>
      <c r="G237" s="890"/>
      <c r="H237" s="891"/>
      <c r="I237" s="152"/>
      <c r="J237" s="152"/>
      <c r="K237" s="152"/>
      <c r="L237" s="152"/>
      <c r="M237" s="152"/>
      <c r="N237" s="152"/>
      <c r="O237" s="152"/>
      <c r="P237" s="153"/>
      <c r="Q237" s="153"/>
      <c r="R237" s="156">
        <f t="shared" si="184"/>
        <v>0</v>
      </c>
      <c r="S237" s="156">
        <f t="shared" si="185"/>
        <v>0</v>
      </c>
      <c r="U237" s="157">
        <f t="shared" si="191"/>
        <v>0</v>
      </c>
      <c r="W237" s="152"/>
      <c r="X237" s="152"/>
      <c r="Y237" s="152"/>
      <c r="Z237" s="152"/>
      <c r="AA237" s="152"/>
      <c r="AB237" s="152"/>
      <c r="AC237" s="347"/>
      <c r="AD237" s="152"/>
      <c r="AE237" s="152"/>
      <c r="AF237" s="152"/>
      <c r="AG237" s="152"/>
      <c r="AH237" s="152"/>
      <c r="AI237" s="152"/>
      <c r="AJ237" s="347"/>
      <c r="AK237" s="152"/>
      <c r="AL237" s="152"/>
      <c r="AM237" s="295"/>
      <c r="AN237" s="228"/>
      <c r="AO237" s="228"/>
      <c r="AP237" s="228"/>
      <c r="AQ237" s="228"/>
      <c r="AR237" s="228"/>
      <c r="AS237" s="348"/>
      <c r="AT237" s="264">
        <f t="shared" si="174"/>
        <v>0</v>
      </c>
      <c r="AU237" s="259"/>
      <c r="AV237" s="265">
        <f t="shared" si="188"/>
        <v>0</v>
      </c>
      <c r="AX237" s="265">
        <f t="shared" si="192"/>
        <v>0</v>
      </c>
      <c r="AZ237" s="492">
        <f t="shared" si="189"/>
        <v>0</v>
      </c>
      <c r="BB237" s="492">
        <f t="shared" si="190"/>
        <v>0</v>
      </c>
      <c r="BD237" s="265">
        <f t="shared" si="193"/>
        <v>0</v>
      </c>
      <c r="BE237" s="105"/>
      <c r="BF237" s="105"/>
      <c r="BG237" s="105"/>
      <c r="BH237" s="105"/>
      <c r="BI237" s="105"/>
      <c r="BJ237" s="105"/>
    </row>
    <row r="238" spans="2:62" ht="20.100000000000001" hidden="1" customHeight="1" outlineLevel="1">
      <c r="B238" s="100"/>
      <c r="C238" s="908"/>
      <c r="D238" s="909"/>
      <c r="E238" s="909"/>
      <c r="F238" s="910"/>
      <c r="G238" s="890"/>
      <c r="H238" s="891"/>
      <c r="I238" s="152"/>
      <c r="J238" s="152"/>
      <c r="K238" s="152"/>
      <c r="L238" s="152"/>
      <c r="M238" s="152"/>
      <c r="N238" s="152"/>
      <c r="O238" s="152"/>
      <c r="P238" s="153"/>
      <c r="Q238" s="153"/>
      <c r="R238" s="156">
        <f t="shared" si="184"/>
        <v>0</v>
      </c>
      <c r="S238" s="156">
        <f t="shared" si="185"/>
        <v>0</v>
      </c>
      <c r="U238" s="157">
        <f t="shared" si="191"/>
        <v>0</v>
      </c>
      <c r="W238" s="152"/>
      <c r="X238" s="152"/>
      <c r="Y238" s="152"/>
      <c r="Z238" s="152"/>
      <c r="AA238" s="152"/>
      <c r="AB238" s="152"/>
      <c r="AC238" s="347"/>
      <c r="AD238" s="152"/>
      <c r="AE238" s="152"/>
      <c r="AF238" s="152"/>
      <c r="AG238" s="152"/>
      <c r="AH238" s="152"/>
      <c r="AI238" s="152"/>
      <c r="AJ238" s="347"/>
      <c r="AK238" s="152"/>
      <c r="AL238" s="152"/>
      <c r="AM238" s="295"/>
      <c r="AN238" s="228"/>
      <c r="AO238" s="228"/>
      <c r="AP238" s="228"/>
      <c r="AQ238" s="228"/>
      <c r="AR238" s="228"/>
      <c r="AS238" s="348"/>
      <c r="AT238" s="264">
        <f t="shared" si="174"/>
        <v>0</v>
      </c>
      <c r="AU238" s="259"/>
      <c r="AV238" s="265">
        <f t="shared" si="188"/>
        <v>0</v>
      </c>
      <c r="AX238" s="265">
        <f t="shared" si="192"/>
        <v>0</v>
      </c>
      <c r="AZ238" s="492">
        <f t="shared" si="189"/>
        <v>0</v>
      </c>
      <c r="BB238" s="492">
        <f t="shared" si="190"/>
        <v>0</v>
      </c>
      <c r="BD238" s="265">
        <f t="shared" si="193"/>
        <v>0</v>
      </c>
      <c r="BE238" s="105"/>
      <c r="BF238" s="105"/>
      <c r="BG238" s="105"/>
      <c r="BH238" s="105"/>
      <c r="BI238" s="105"/>
      <c r="BJ238" s="105"/>
    </row>
    <row r="239" spans="2:62" ht="20.100000000000001" hidden="1" customHeight="1" outlineLevel="1">
      <c r="B239" s="100"/>
      <c r="C239" s="908"/>
      <c r="D239" s="909"/>
      <c r="E239" s="909"/>
      <c r="F239" s="910"/>
      <c r="G239" s="890"/>
      <c r="H239" s="891"/>
      <c r="I239" s="152"/>
      <c r="J239" s="152"/>
      <c r="K239" s="152"/>
      <c r="L239" s="152"/>
      <c r="M239" s="152"/>
      <c r="N239" s="152"/>
      <c r="O239" s="152"/>
      <c r="P239" s="153"/>
      <c r="Q239" s="153"/>
      <c r="R239" s="156">
        <f t="shared" si="184"/>
        <v>0</v>
      </c>
      <c r="S239" s="156">
        <f t="shared" si="185"/>
        <v>0</v>
      </c>
      <c r="U239" s="157">
        <f t="shared" si="191"/>
        <v>0</v>
      </c>
      <c r="W239" s="152"/>
      <c r="X239" s="152"/>
      <c r="Y239" s="152"/>
      <c r="Z239" s="152"/>
      <c r="AA239" s="152"/>
      <c r="AB239" s="152"/>
      <c r="AC239" s="347"/>
      <c r="AD239" s="152"/>
      <c r="AE239" s="152"/>
      <c r="AF239" s="152"/>
      <c r="AG239" s="152"/>
      <c r="AH239" s="152"/>
      <c r="AI239" s="152"/>
      <c r="AJ239" s="347"/>
      <c r="AK239" s="152"/>
      <c r="AL239" s="152"/>
      <c r="AM239" s="295"/>
      <c r="AN239" s="228"/>
      <c r="AO239" s="228"/>
      <c r="AP239" s="228"/>
      <c r="AQ239" s="228"/>
      <c r="AR239" s="228"/>
      <c r="AS239" s="348"/>
      <c r="AT239" s="264">
        <f t="shared" si="174"/>
        <v>0</v>
      </c>
      <c r="AU239" s="259"/>
      <c r="AV239" s="265">
        <f t="shared" si="188"/>
        <v>0</v>
      </c>
      <c r="AX239" s="265">
        <f t="shared" si="192"/>
        <v>0</v>
      </c>
      <c r="AZ239" s="492">
        <f t="shared" si="189"/>
        <v>0</v>
      </c>
      <c r="BB239" s="492">
        <f t="shared" si="190"/>
        <v>0</v>
      </c>
      <c r="BD239" s="265">
        <f t="shared" si="193"/>
        <v>0</v>
      </c>
      <c r="BE239" s="105"/>
      <c r="BF239" s="105"/>
      <c r="BG239" s="105"/>
      <c r="BH239" s="105"/>
      <c r="BI239" s="105"/>
      <c r="BJ239" s="105"/>
    </row>
    <row r="240" spans="2:62" ht="20.100000000000001" hidden="1" customHeight="1" outlineLevel="1">
      <c r="B240" s="100"/>
      <c r="C240" s="908"/>
      <c r="D240" s="909"/>
      <c r="E240" s="909"/>
      <c r="F240" s="910"/>
      <c r="G240" s="890"/>
      <c r="H240" s="891"/>
      <c r="I240" s="152"/>
      <c r="J240" s="152"/>
      <c r="K240" s="152"/>
      <c r="L240" s="152"/>
      <c r="M240" s="152"/>
      <c r="N240" s="152"/>
      <c r="O240" s="152"/>
      <c r="P240" s="153"/>
      <c r="Q240" s="153"/>
      <c r="R240" s="156">
        <f t="shared" si="184"/>
        <v>0</v>
      </c>
      <c r="S240" s="156">
        <f t="shared" si="185"/>
        <v>0</v>
      </c>
      <c r="U240" s="157">
        <f t="shared" si="191"/>
        <v>0</v>
      </c>
      <c r="W240" s="152"/>
      <c r="X240" s="152"/>
      <c r="Y240" s="152"/>
      <c r="Z240" s="152"/>
      <c r="AA240" s="152"/>
      <c r="AB240" s="152"/>
      <c r="AC240" s="347"/>
      <c r="AD240" s="152"/>
      <c r="AE240" s="152"/>
      <c r="AF240" s="152"/>
      <c r="AG240" s="152"/>
      <c r="AH240" s="152"/>
      <c r="AI240" s="152"/>
      <c r="AJ240" s="347"/>
      <c r="AK240" s="152"/>
      <c r="AL240" s="152"/>
      <c r="AM240" s="295"/>
      <c r="AN240" s="228"/>
      <c r="AO240" s="228"/>
      <c r="AP240" s="228"/>
      <c r="AQ240" s="228"/>
      <c r="AR240" s="228"/>
      <c r="AS240" s="348"/>
      <c r="AT240" s="264">
        <f t="shared" si="174"/>
        <v>0</v>
      </c>
      <c r="AU240" s="259"/>
      <c r="AV240" s="265">
        <f t="shared" si="188"/>
        <v>0</v>
      </c>
      <c r="AX240" s="265">
        <f t="shared" si="192"/>
        <v>0</v>
      </c>
      <c r="AZ240" s="492">
        <f t="shared" si="189"/>
        <v>0</v>
      </c>
      <c r="BB240" s="492">
        <f t="shared" si="190"/>
        <v>0</v>
      </c>
      <c r="BD240" s="265">
        <f t="shared" si="193"/>
        <v>0</v>
      </c>
      <c r="BE240" s="105"/>
      <c r="BF240" s="105"/>
      <c r="BG240" s="105"/>
      <c r="BH240" s="105"/>
      <c r="BI240" s="105"/>
      <c r="BJ240" s="105"/>
    </row>
    <row r="241" spans="2:62" ht="20.100000000000001" hidden="1" customHeight="1" outlineLevel="1">
      <c r="B241" s="100"/>
      <c r="C241" s="908"/>
      <c r="D241" s="909"/>
      <c r="E241" s="909"/>
      <c r="F241" s="910"/>
      <c r="G241" s="890"/>
      <c r="H241" s="891"/>
      <c r="I241" s="152"/>
      <c r="J241" s="152"/>
      <c r="K241" s="152"/>
      <c r="L241" s="152"/>
      <c r="M241" s="152"/>
      <c r="N241" s="152"/>
      <c r="O241" s="152"/>
      <c r="P241" s="153"/>
      <c r="Q241" s="153"/>
      <c r="R241" s="156">
        <f t="shared" si="184"/>
        <v>0</v>
      </c>
      <c r="S241" s="156">
        <f t="shared" si="185"/>
        <v>0</v>
      </c>
      <c r="U241" s="157">
        <f t="shared" si="191"/>
        <v>0</v>
      </c>
      <c r="W241" s="152"/>
      <c r="X241" s="152"/>
      <c r="Y241" s="152"/>
      <c r="Z241" s="152"/>
      <c r="AA241" s="152"/>
      <c r="AB241" s="152"/>
      <c r="AC241" s="347"/>
      <c r="AD241" s="152"/>
      <c r="AE241" s="152"/>
      <c r="AF241" s="152"/>
      <c r="AG241" s="152"/>
      <c r="AH241" s="152"/>
      <c r="AI241" s="152"/>
      <c r="AJ241" s="347"/>
      <c r="AK241" s="152"/>
      <c r="AL241" s="152"/>
      <c r="AM241" s="295"/>
      <c r="AN241" s="228"/>
      <c r="AO241" s="228"/>
      <c r="AP241" s="228"/>
      <c r="AQ241" s="228"/>
      <c r="AR241" s="228"/>
      <c r="AS241" s="348"/>
      <c r="AT241" s="264">
        <f t="shared" si="174"/>
        <v>0</v>
      </c>
      <c r="AU241" s="259"/>
      <c r="AV241" s="265">
        <f t="shared" si="188"/>
        <v>0</v>
      </c>
      <c r="AX241" s="265">
        <f t="shared" si="192"/>
        <v>0</v>
      </c>
      <c r="AZ241" s="492">
        <f t="shared" si="189"/>
        <v>0</v>
      </c>
      <c r="BB241" s="492">
        <f t="shared" si="190"/>
        <v>0</v>
      </c>
      <c r="BD241" s="265">
        <f t="shared" si="193"/>
        <v>0</v>
      </c>
      <c r="BE241" s="105"/>
      <c r="BF241" s="105"/>
      <c r="BG241" s="105"/>
      <c r="BH241" s="105"/>
      <c r="BI241" s="105"/>
      <c r="BJ241" s="105"/>
    </row>
    <row r="242" spans="2:62" ht="20.100000000000001" hidden="1" customHeight="1" outlineLevel="1">
      <c r="B242" s="100"/>
      <c r="C242" s="908"/>
      <c r="D242" s="909"/>
      <c r="E242" s="909"/>
      <c r="F242" s="910"/>
      <c r="G242" s="890"/>
      <c r="H242" s="891"/>
      <c r="I242" s="152"/>
      <c r="J242" s="152"/>
      <c r="K242" s="152"/>
      <c r="L242" s="152"/>
      <c r="M242" s="152"/>
      <c r="N242" s="152"/>
      <c r="O242" s="152"/>
      <c r="P242" s="153"/>
      <c r="Q242" s="153"/>
      <c r="R242" s="156">
        <f t="shared" si="184"/>
        <v>0</v>
      </c>
      <c r="S242" s="156">
        <f t="shared" si="185"/>
        <v>0</v>
      </c>
      <c r="U242" s="157">
        <f t="shared" si="191"/>
        <v>0</v>
      </c>
      <c r="W242" s="152"/>
      <c r="X242" s="152"/>
      <c r="Y242" s="152"/>
      <c r="Z242" s="152"/>
      <c r="AA242" s="152"/>
      <c r="AB242" s="152"/>
      <c r="AC242" s="347"/>
      <c r="AD242" s="152"/>
      <c r="AE242" s="152"/>
      <c r="AF242" s="152"/>
      <c r="AG242" s="152"/>
      <c r="AH242" s="152"/>
      <c r="AI242" s="152"/>
      <c r="AJ242" s="347"/>
      <c r="AK242" s="152"/>
      <c r="AL242" s="152"/>
      <c r="AM242" s="295"/>
      <c r="AN242" s="228"/>
      <c r="AO242" s="228"/>
      <c r="AP242" s="228"/>
      <c r="AQ242" s="228"/>
      <c r="AR242" s="228"/>
      <c r="AS242" s="348"/>
      <c r="AT242" s="264">
        <f t="shared" si="174"/>
        <v>0</v>
      </c>
      <c r="AU242" s="259"/>
      <c r="AV242" s="265">
        <f t="shared" si="188"/>
        <v>0</v>
      </c>
      <c r="AX242" s="265">
        <f t="shared" si="192"/>
        <v>0</v>
      </c>
      <c r="AZ242" s="492">
        <f t="shared" si="189"/>
        <v>0</v>
      </c>
      <c r="BB242" s="492">
        <f t="shared" si="190"/>
        <v>0</v>
      </c>
      <c r="BD242" s="265">
        <f t="shared" si="193"/>
        <v>0</v>
      </c>
      <c r="BE242" s="105"/>
      <c r="BF242" s="105"/>
      <c r="BG242" s="105"/>
      <c r="BH242" s="105"/>
      <c r="BI242" s="105"/>
      <c r="BJ242" s="105"/>
    </row>
    <row r="243" spans="2:62" ht="20.100000000000001" hidden="1" customHeight="1" outlineLevel="1">
      <c r="B243" s="100"/>
      <c r="C243" s="908"/>
      <c r="D243" s="909"/>
      <c r="E243" s="909"/>
      <c r="F243" s="910"/>
      <c r="G243" s="890"/>
      <c r="H243" s="891"/>
      <c r="I243" s="152"/>
      <c r="J243" s="152"/>
      <c r="K243" s="152"/>
      <c r="L243" s="152"/>
      <c r="M243" s="152"/>
      <c r="N243" s="152"/>
      <c r="O243" s="152"/>
      <c r="P243" s="153"/>
      <c r="Q243" s="153"/>
      <c r="R243" s="156">
        <f t="shared" si="184"/>
        <v>0</v>
      </c>
      <c r="S243" s="156">
        <f t="shared" si="185"/>
        <v>0</v>
      </c>
      <c r="U243" s="157">
        <f t="shared" si="191"/>
        <v>0</v>
      </c>
      <c r="W243" s="152"/>
      <c r="X243" s="152"/>
      <c r="Y243" s="152"/>
      <c r="Z243" s="152"/>
      <c r="AA243" s="152"/>
      <c r="AB243" s="152"/>
      <c r="AC243" s="347"/>
      <c r="AD243" s="152"/>
      <c r="AE243" s="152"/>
      <c r="AF243" s="152"/>
      <c r="AG243" s="152"/>
      <c r="AH243" s="152"/>
      <c r="AI243" s="152"/>
      <c r="AJ243" s="347"/>
      <c r="AK243" s="152"/>
      <c r="AL243" s="152"/>
      <c r="AM243" s="295"/>
      <c r="AN243" s="228"/>
      <c r="AO243" s="228"/>
      <c r="AP243" s="228"/>
      <c r="AQ243" s="228"/>
      <c r="AR243" s="228"/>
      <c r="AS243" s="348"/>
      <c r="AT243" s="264">
        <f t="shared" si="174"/>
        <v>0</v>
      </c>
      <c r="AU243" s="259"/>
      <c r="AV243" s="265">
        <f t="shared" si="188"/>
        <v>0</v>
      </c>
      <c r="AX243" s="265">
        <f t="shared" si="192"/>
        <v>0</v>
      </c>
      <c r="AZ243" s="492">
        <f t="shared" si="189"/>
        <v>0</v>
      </c>
      <c r="BB243" s="492">
        <f t="shared" si="190"/>
        <v>0</v>
      </c>
      <c r="BD243" s="265">
        <f t="shared" si="193"/>
        <v>0</v>
      </c>
      <c r="BE243" s="105"/>
      <c r="BF243" s="105"/>
      <c r="BG243" s="105"/>
      <c r="BH243" s="105"/>
      <c r="BI243" s="105"/>
      <c r="BJ243" s="105"/>
    </row>
    <row r="244" spans="2:62" ht="20.100000000000001" hidden="1" customHeight="1" outlineLevel="1">
      <c r="B244" s="100"/>
      <c r="C244" s="908"/>
      <c r="D244" s="909"/>
      <c r="E244" s="909"/>
      <c r="F244" s="910"/>
      <c r="G244" s="890"/>
      <c r="H244" s="891"/>
      <c r="I244" s="152"/>
      <c r="J244" s="152"/>
      <c r="K244" s="152"/>
      <c r="L244" s="152"/>
      <c r="M244" s="152"/>
      <c r="N244" s="152"/>
      <c r="O244" s="152"/>
      <c r="P244" s="153"/>
      <c r="Q244" s="153"/>
      <c r="R244" s="156">
        <f t="shared" si="184"/>
        <v>0</v>
      </c>
      <c r="S244" s="156">
        <f t="shared" si="185"/>
        <v>0</v>
      </c>
      <c r="U244" s="157">
        <f t="shared" si="191"/>
        <v>0</v>
      </c>
      <c r="W244" s="152"/>
      <c r="X244" s="152"/>
      <c r="Y244" s="152"/>
      <c r="Z244" s="152"/>
      <c r="AA244" s="152"/>
      <c r="AB244" s="152"/>
      <c r="AC244" s="347"/>
      <c r="AD244" s="152"/>
      <c r="AE244" s="152"/>
      <c r="AF244" s="152"/>
      <c r="AG244" s="152"/>
      <c r="AH244" s="152"/>
      <c r="AI244" s="152"/>
      <c r="AJ244" s="347"/>
      <c r="AK244" s="152"/>
      <c r="AL244" s="152"/>
      <c r="AM244" s="295"/>
      <c r="AN244" s="228"/>
      <c r="AO244" s="228"/>
      <c r="AP244" s="228"/>
      <c r="AQ244" s="228"/>
      <c r="AR244" s="228"/>
      <c r="AS244" s="348"/>
      <c r="AT244" s="264">
        <f t="shared" si="174"/>
        <v>0</v>
      </c>
      <c r="AU244" s="259"/>
      <c r="AV244" s="265">
        <f t="shared" si="188"/>
        <v>0</v>
      </c>
      <c r="AX244" s="265">
        <f t="shared" si="192"/>
        <v>0</v>
      </c>
      <c r="AZ244" s="492">
        <f t="shared" si="189"/>
        <v>0</v>
      </c>
      <c r="BB244" s="492">
        <f t="shared" si="190"/>
        <v>0</v>
      </c>
      <c r="BD244" s="265">
        <f t="shared" si="193"/>
        <v>0</v>
      </c>
      <c r="BE244" s="105"/>
      <c r="BF244" s="105"/>
      <c r="BG244" s="105"/>
      <c r="BH244" s="105"/>
      <c r="BI244" s="105"/>
      <c r="BJ244" s="105"/>
    </row>
    <row r="245" spans="2:62" ht="20.100000000000001" hidden="1" customHeight="1" outlineLevel="1">
      <c r="B245" s="100"/>
      <c r="C245" s="908"/>
      <c r="D245" s="909"/>
      <c r="E245" s="909"/>
      <c r="F245" s="910"/>
      <c r="G245" s="890"/>
      <c r="H245" s="891"/>
      <c r="I245" s="152"/>
      <c r="J245" s="152"/>
      <c r="K245" s="152"/>
      <c r="L245" s="152"/>
      <c r="M245" s="152"/>
      <c r="N245" s="152"/>
      <c r="O245" s="152"/>
      <c r="P245" s="153"/>
      <c r="Q245" s="153"/>
      <c r="R245" s="156">
        <f t="shared" si="184"/>
        <v>0</v>
      </c>
      <c r="S245" s="156">
        <f t="shared" si="185"/>
        <v>0</v>
      </c>
      <c r="U245" s="157">
        <f t="shared" si="191"/>
        <v>0</v>
      </c>
      <c r="W245" s="152"/>
      <c r="X245" s="152"/>
      <c r="Y245" s="152"/>
      <c r="Z245" s="152"/>
      <c r="AA245" s="152"/>
      <c r="AB245" s="152"/>
      <c r="AC245" s="347"/>
      <c r="AD245" s="152"/>
      <c r="AE245" s="152"/>
      <c r="AF245" s="152"/>
      <c r="AG245" s="152"/>
      <c r="AH245" s="152"/>
      <c r="AI245" s="152"/>
      <c r="AJ245" s="347"/>
      <c r="AK245" s="152"/>
      <c r="AL245" s="152"/>
      <c r="AM245" s="295"/>
      <c r="AN245" s="228"/>
      <c r="AO245" s="228"/>
      <c r="AP245" s="228"/>
      <c r="AQ245" s="228"/>
      <c r="AR245" s="228"/>
      <c r="AS245" s="348"/>
      <c r="AT245" s="264">
        <f t="shared" si="174"/>
        <v>0</v>
      </c>
      <c r="AU245" s="259"/>
      <c r="AV245" s="265">
        <f t="shared" si="188"/>
        <v>0</v>
      </c>
      <c r="AX245" s="265">
        <f t="shared" si="192"/>
        <v>0</v>
      </c>
      <c r="AZ245" s="492">
        <f t="shared" si="189"/>
        <v>0</v>
      </c>
      <c r="BB245" s="492">
        <f t="shared" si="190"/>
        <v>0</v>
      </c>
      <c r="BD245" s="265">
        <f t="shared" si="193"/>
        <v>0</v>
      </c>
      <c r="BE245" s="105"/>
      <c r="BF245" s="105"/>
      <c r="BG245" s="105"/>
      <c r="BH245" s="105"/>
      <c r="BI245" s="105"/>
      <c r="BJ245" s="105"/>
    </row>
    <row r="246" spans="2:62" ht="20.100000000000001" hidden="1" customHeight="1" outlineLevel="1">
      <c r="B246" s="100"/>
      <c r="C246" s="908"/>
      <c r="D246" s="909"/>
      <c r="E246" s="909"/>
      <c r="F246" s="910"/>
      <c r="G246" s="890"/>
      <c r="H246" s="891"/>
      <c r="I246" s="152"/>
      <c r="J246" s="152"/>
      <c r="K246" s="152"/>
      <c r="L246" s="152"/>
      <c r="M246" s="152"/>
      <c r="N246" s="152"/>
      <c r="O246" s="152"/>
      <c r="P246" s="153"/>
      <c r="Q246" s="153"/>
      <c r="R246" s="156">
        <f t="shared" si="184"/>
        <v>0</v>
      </c>
      <c r="S246" s="156">
        <f t="shared" si="185"/>
        <v>0</v>
      </c>
      <c r="U246" s="157">
        <f t="shared" si="191"/>
        <v>0</v>
      </c>
      <c r="W246" s="152"/>
      <c r="X246" s="152"/>
      <c r="Y246" s="152"/>
      <c r="Z246" s="152"/>
      <c r="AA246" s="152"/>
      <c r="AB246" s="152"/>
      <c r="AC246" s="347"/>
      <c r="AD246" s="152"/>
      <c r="AE246" s="152"/>
      <c r="AF246" s="152"/>
      <c r="AG246" s="152"/>
      <c r="AH246" s="152"/>
      <c r="AI246" s="152"/>
      <c r="AJ246" s="347"/>
      <c r="AK246" s="152"/>
      <c r="AL246" s="152"/>
      <c r="AM246" s="295"/>
      <c r="AN246" s="228"/>
      <c r="AO246" s="228"/>
      <c r="AP246" s="228"/>
      <c r="AQ246" s="228"/>
      <c r="AR246" s="228"/>
      <c r="AS246" s="348"/>
      <c r="AT246" s="264">
        <f t="shared" si="174"/>
        <v>0</v>
      </c>
      <c r="AU246" s="259"/>
      <c r="AV246" s="265">
        <f t="shared" si="188"/>
        <v>0</v>
      </c>
      <c r="AX246" s="265">
        <f t="shared" si="192"/>
        <v>0</v>
      </c>
      <c r="AZ246" s="492">
        <f t="shared" si="189"/>
        <v>0</v>
      </c>
      <c r="BB246" s="492">
        <f t="shared" si="190"/>
        <v>0</v>
      </c>
      <c r="BD246" s="265">
        <f t="shared" si="193"/>
        <v>0</v>
      </c>
      <c r="BE246" s="105"/>
      <c r="BF246" s="105"/>
      <c r="BG246" s="105"/>
      <c r="BH246" s="105"/>
      <c r="BI246" s="105"/>
      <c r="BJ246" s="105"/>
    </row>
    <row r="247" spans="2:62" ht="20.100000000000001" hidden="1" customHeight="1" outlineLevel="1">
      <c r="B247" s="100"/>
      <c r="C247" s="908"/>
      <c r="D247" s="909"/>
      <c r="E247" s="909"/>
      <c r="F247" s="910"/>
      <c r="G247" s="890"/>
      <c r="H247" s="891"/>
      <c r="I247" s="152"/>
      <c r="J247" s="152"/>
      <c r="K247" s="152"/>
      <c r="L247" s="152"/>
      <c r="M247" s="152"/>
      <c r="N247" s="152"/>
      <c r="O247" s="152"/>
      <c r="P247" s="153"/>
      <c r="Q247" s="153"/>
      <c r="R247" s="156">
        <f t="shared" si="184"/>
        <v>0</v>
      </c>
      <c r="S247" s="156">
        <f t="shared" si="185"/>
        <v>0</v>
      </c>
      <c r="U247" s="157">
        <f t="shared" si="191"/>
        <v>0</v>
      </c>
      <c r="W247" s="152"/>
      <c r="X247" s="152"/>
      <c r="Y247" s="152"/>
      <c r="Z247" s="152"/>
      <c r="AA247" s="152"/>
      <c r="AB247" s="152"/>
      <c r="AC247" s="347"/>
      <c r="AD247" s="152"/>
      <c r="AE247" s="152"/>
      <c r="AF247" s="152"/>
      <c r="AG247" s="152"/>
      <c r="AH247" s="152"/>
      <c r="AI247" s="152"/>
      <c r="AJ247" s="347"/>
      <c r="AK247" s="152"/>
      <c r="AL247" s="152"/>
      <c r="AM247" s="295"/>
      <c r="AN247" s="228"/>
      <c r="AO247" s="228"/>
      <c r="AP247" s="228"/>
      <c r="AQ247" s="228"/>
      <c r="AR247" s="228"/>
      <c r="AS247" s="348"/>
      <c r="AT247" s="264">
        <f t="shared" si="174"/>
        <v>0</v>
      </c>
      <c r="AU247" s="259"/>
      <c r="AV247" s="265">
        <f t="shared" si="188"/>
        <v>0</v>
      </c>
      <c r="AX247" s="265">
        <f t="shared" si="192"/>
        <v>0</v>
      </c>
      <c r="AZ247" s="492">
        <f t="shared" si="189"/>
        <v>0</v>
      </c>
      <c r="BB247" s="492">
        <f t="shared" si="190"/>
        <v>0</v>
      </c>
      <c r="BD247" s="265">
        <f t="shared" si="193"/>
        <v>0</v>
      </c>
      <c r="BE247" s="105"/>
      <c r="BF247" s="105"/>
      <c r="BG247" s="105"/>
      <c r="BH247" s="105"/>
      <c r="BI247" s="105"/>
      <c r="BJ247" s="105"/>
    </row>
    <row r="248" spans="2:62" ht="20.100000000000001" hidden="1" customHeight="1" outlineLevel="1">
      <c r="B248" s="100"/>
      <c r="C248" s="908"/>
      <c r="D248" s="909"/>
      <c r="E248" s="909"/>
      <c r="F248" s="910"/>
      <c r="G248" s="890"/>
      <c r="H248" s="891"/>
      <c r="I248" s="152"/>
      <c r="J248" s="152"/>
      <c r="K248" s="152"/>
      <c r="L248" s="152"/>
      <c r="M248" s="152"/>
      <c r="N248" s="152"/>
      <c r="O248" s="152"/>
      <c r="P248" s="153"/>
      <c r="Q248" s="153"/>
      <c r="R248" s="156">
        <f t="shared" si="184"/>
        <v>0</v>
      </c>
      <c r="S248" s="156">
        <f t="shared" si="185"/>
        <v>0</v>
      </c>
      <c r="U248" s="157">
        <f t="shared" si="191"/>
        <v>0</v>
      </c>
      <c r="W248" s="152"/>
      <c r="X248" s="152"/>
      <c r="Y248" s="152"/>
      <c r="Z248" s="152"/>
      <c r="AA248" s="152"/>
      <c r="AB248" s="152"/>
      <c r="AC248" s="347"/>
      <c r="AD248" s="152"/>
      <c r="AE248" s="152"/>
      <c r="AF248" s="152"/>
      <c r="AG248" s="152"/>
      <c r="AH248" s="152"/>
      <c r="AI248" s="152"/>
      <c r="AJ248" s="347"/>
      <c r="AK248" s="152"/>
      <c r="AL248" s="152"/>
      <c r="AM248" s="295"/>
      <c r="AN248" s="228"/>
      <c r="AO248" s="228"/>
      <c r="AP248" s="228"/>
      <c r="AQ248" s="228"/>
      <c r="AR248" s="228"/>
      <c r="AS248" s="348"/>
      <c r="AT248" s="264">
        <f t="shared" si="174"/>
        <v>0</v>
      </c>
      <c r="AU248" s="259"/>
      <c r="AV248" s="265">
        <f t="shared" si="188"/>
        <v>0</v>
      </c>
      <c r="AX248" s="265">
        <f t="shared" si="192"/>
        <v>0</v>
      </c>
      <c r="AZ248" s="492">
        <f t="shared" si="189"/>
        <v>0</v>
      </c>
      <c r="BB248" s="492">
        <f t="shared" si="190"/>
        <v>0</v>
      </c>
      <c r="BD248" s="265">
        <f t="shared" si="193"/>
        <v>0</v>
      </c>
      <c r="BE248" s="105"/>
      <c r="BF248" s="105"/>
      <c r="BG248" s="105"/>
      <c r="BH248" s="105"/>
      <c r="BI248" s="105"/>
      <c r="BJ248" s="105"/>
    </row>
    <row r="249" spans="2:62" ht="9.9499999999999993" hidden="1" customHeight="1" outlineLevel="1">
      <c r="B249" s="101"/>
      <c r="C249" s="208"/>
      <c r="D249" s="208"/>
      <c r="E249" s="208"/>
      <c r="F249" s="208"/>
      <c r="G249" s="237"/>
      <c r="H249" s="207"/>
      <c r="I249" s="257"/>
      <c r="J249" s="257"/>
      <c r="K249" s="257"/>
      <c r="L249" s="257"/>
      <c r="M249" s="257"/>
      <c r="N249" s="257"/>
      <c r="O249" s="257"/>
      <c r="P249" s="256"/>
      <c r="Q249" s="102"/>
      <c r="R249" s="102"/>
      <c r="S249" s="102"/>
      <c r="U249" s="98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Z249" s="493"/>
      <c r="BE249" s="105"/>
      <c r="BF249" s="105"/>
      <c r="BG249" s="105"/>
      <c r="BH249" s="105"/>
      <c r="BI249" s="105"/>
      <c r="BJ249" s="105"/>
    </row>
    <row r="250" spans="2:62" ht="20.100000000000001" customHeight="1" collapsed="1">
      <c r="B250" s="8">
        <f>B233+1</f>
        <v>15</v>
      </c>
      <c r="C250" s="916"/>
      <c r="D250" s="917"/>
      <c r="E250" s="917"/>
      <c r="F250" s="918"/>
      <c r="G250" s="429"/>
      <c r="H250" s="206">
        <v>1</v>
      </c>
      <c r="I250" s="642">
        <f t="shared" ref="I250" si="194">$H250*SUM(I251:I265)</f>
        <v>0</v>
      </c>
      <c r="J250" s="643">
        <f t="shared" ref="J250:O250" si="195">$H250*SUM(J251:J265)</f>
        <v>0</v>
      </c>
      <c r="K250" s="644">
        <f t="shared" si="195"/>
        <v>0</v>
      </c>
      <c r="L250" s="645">
        <f t="shared" si="195"/>
        <v>0</v>
      </c>
      <c r="M250" s="645">
        <f t="shared" si="195"/>
        <v>0</v>
      </c>
      <c r="N250" s="644">
        <f t="shared" si="195"/>
        <v>0</v>
      </c>
      <c r="O250" s="642">
        <f t="shared" si="195"/>
        <v>0</v>
      </c>
      <c r="P250" s="209">
        <f t="shared" ref="P250:Q250" si="196">$H250*SUM(P251:P265)</f>
        <v>0</v>
      </c>
      <c r="Q250" s="210">
        <f t="shared" si="196"/>
        <v>0</v>
      </c>
      <c r="R250" s="136">
        <f t="shared" ref="R250:R265" si="197">P250*(1+Gewinn)*(1+SicherheitAngebot)</f>
        <v>0</v>
      </c>
      <c r="S250" s="137">
        <f t="shared" ref="S250:S265" si="198">Q250*(1+MGKZ)*(1+Gewinn)*(1+SicherheitAngebot)</f>
        <v>0</v>
      </c>
      <c r="U250" s="10">
        <f>I250*$I$7+J250*$J$7+K250*$K$7+L250*$L$7+M250*$M$7+N250*$N$7+O250*$O$7+R250+S250</f>
        <v>0</v>
      </c>
      <c r="W250" s="646">
        <f t="shared" ref="W250:AB250" si="199">$H250*SUM(W251:W265)</f>
        <v>0</v>
      </c>
      <c r="X250" s="647">
        <f t="shared" si="199"/>
        <v>0</v>
      </c>
      <c r="Y250" s="648">
        <f t="shared" si="199"/>
        <v>0</v>
      </c>
      <c r="Z250" s="649">
        <f t="shared" si="199"/>
        <v>0</v>
      </c>
      <c r="AA250" s="648">
        <f t="shared" si="199"/>
        <v>0</v>
      </c>
      <c r="AB250" s="646">
        <f t="shared" si="199"/>
        <v>0</v>
      </c>
      <c r="AC250" s="258"/>
      <c r="AD250" s="646">
        <f t="shared" ref="AD250:AM250" si="200">$H250*SUM(AD251:AD265)</f>
        <v>0</v>
      </c>
      <c r="AE250" s="647">
        <f t="shared" si="200"/>
        <v>0</v>
      </c>
      <c r="AF250" s="648">
        <f t="shared" si="200"/>
        <v>0</v>
      </c>
      <c r="AG250" s="649">
        <f t="shared" si="200"/>
        <v>0</v>
      </c>
      <c r="AH250" s="648">
        <f t="shared" si="200"/>
        <v>0</v>
      </c>
      <c r="AI250" s="646">
        <f t="shared" si="200"/>
        <v>0</v>
      </c>
      <c r="AJ250" s="258"/>
      <c r="AK250" s="653">
        <f t="shared" si="200"/>
        <v>0</v>
      </c>
      <c r="AL250" s="653">
        <f t="shared" si="200"/>
        <v>0</v>
      </c>
      <c r="AM250" s="653">
        <f t="shared" si="200"/>
        <v>0</v>
      </c>
      <c r="AN250" s="227">
        <f>$H250*SUM(AN251:AN265)*(1+Gewinn)*(1+SicherheitAngebot)</f>
        <v>0</v>
      </c>
      <c r="AO250" s="227">
        <f>$H250*SUM(AO251:AO265)*(1+Gewinn)*(1+SicherheitAngebot)</f>
        <v>0</v>
      </c>
      <c r="AP250" s="227">
        <f>$H250*SUM(AP251:AP265)*(1+Gewinn)*(1+SicherheitAngebot)</f>
        <v>0</v>
      </c>
      <c r="AQ250" s="227">
        <f>$H250*SUM(AQ251:AQ265)*(1+Gewinn)*(1+SicherheitAngebot)</f>
        <v>0</v>
      </c>
      <c r="AR250" s="227">
        <f>$H250*SUM(AR251:AR265)*(1+Gewinn)*(1+SicherheitAngebot)</f>
        <v>0</v>
      </c>
      <c r="AS250" s="262"/>
      <c r="AT250" s="263">
        <f t="shared" si="174"/>
        <v>0</v>
      </c>
      <c r="AU250" s="259"/>
      <c r="AV250" s="491">
        <f>AK250*$AK$7+AL250*$AL$7+AM250*$AM$7+SUM(AN250:AR250)+AT250/Zuschläge_IBN+AT250</f>
        <v>0</v>
      </c>
      <c r="AX250" s="685">
        <f>U250+AV250</f>
        <v>0</v>
      </c>
      <c r="AZ250" s="490">
        <f>IF(H250&gt;0,U250/(1+SicherheitAngebot)*(1+Sicherheit),0)</f>
        <v>0</v>
      </c>
      <c r="BB250" s="490">
        <f>IF(H250&gt;0,AV250/(1+SicherheitAngebot)*(1+Sicherheit),0)</f>
        <v>0</v>
      </c>
      <c r="BD250" s="490">
        <f>AZ250+BB250</f>
        <v>0</v>
      </c>
      <c r="BE250" s="105"/>
      <c r="BF250" s="105"/>
      <c r="BG250" s="105"/>
      <c r="BH250" s="105"/>
      <c r="BI250" s="105"/>
      <c r="BJ250" s="105"/>
    </row>
    <row r="251" spans="2:62" ht="20.100000000000001" hidden="1" customHeight="1" outlineLevel="1">
      <c r="B251" s="99"/>
      <c r="C251" s="908"/>
      <c r="D251" s="909"/>
      <c r="E251" s="909"/>
      <c r="F251" s="910"/>
      <c r="G251" s="890"/>
      <c r="H251" s="901"/>
      <c r="I251" s="152"/>
      <c r="J251" s="152"/>
      <c r="K251" s="152"/>
      <c r="L251" s="152"/>
      <c r="M251" s="152"/>
      <c r="N251" s="152"/>
      <c r="O251" s="152"/>
      <c r="P251" s="153"/>
      <c r="Q251" s="153"/>
      <c r="R251" s="156">
        <f t="shared" si="197"/>
        <v>0</v>
      </c>
      <c r="S251" s="156">
        <f t="shared" si="198"/>
        <v>0</v>
      </c>
      <c r="U251" s="157">
        <f>I251*$I$7+J251*$J$7+K251*$K$7+L251*$L$7+M251*$M$7+N251*$N$7+O251*$O$7+R251+S251</f>
        <v>0</v>
      </c>
      <c r="W251" s="152"/>
      <c r="X251" s="152"/>
      <c r="Y251" s="152"/>
      <c r="Z251" s="152"/>
      <c r="AA251" s="152"/>
      <c r="AB251" s="152"/>
      <c r="AC251" s="347"/>
      <c r="AD251" s="152"/>
      <c r="AE251" s="152"/>
      <c r="AF251" s="152"/>
      <c r="AG251" s="152"/>
      <c r="AH251" s="152"/>
      <c r="AI251" s="152"/>
      <c r="AJ251" s="347"/>
      <c r="AK251" s="152"/>
      <c r="AL251" s="152"/>
      <c r="AM251" s="295"/>
      <c r="AN251" s="228"/>
      <c r="AO251" s="228"/>
      <c r="AP251" s="228"/>
      <c r="AQ251" s="228"/>
      <c r="AR251" s="228"/>
      <c r="AS251" s="348"/>
      <c r="AT251" s="264">
        <f t="shared" si="174"/>
        <v>0</v>
      </c>
      <c r="AU251" s="259"/>
      <c r="AV251" s="265">
        <f t="shared" ref="AV251:AV265" si="201">AK251*$AK$7+AL251*$AL$7+AM251*$AM$7+SUM(AN251:AR251)*(1+Gewinn)*(1+SicherheitAngebot)+AT251/Zuschläge_IBN+AT251</f>
        <v>0</v>
      </c>
      <c r="AX251" s="265">
        <f>U251+AV251</f>
        <v>0</v>
      </c>
      <c r="AZ251" s="492">
        <f t="shared" ref="AZ251:AZ265" si="202">U251/(1+SicherheitAngebot)*(1+Sicherheit)</f>
        <v>0</v>
      </c>
      <c r="BB251" s="492">
        <f t="shared" ref="BB251:BB265" si="203">AV251/(1+SicherheitAngebot)*(1+Sicherheit)</f>
        <v>0</v>
      </c>
      <c r="BD251" s="265">
        <f>AZ251+BB251</f>
        <v>0</v>
      </c>
      <c r="BE251" s="105"/>
      <c r="BF251" s="105"/>
      <c r="BG251" s="105"/>
      <c r="BH251" s="105"/>
      <c r="BI251" s="105"/>
      <c r="BJ251" s="105"/>
    </row>
    <row r="252" spans="2:62" ht="20.100000000000001" hidden="1" customHeight="1" outlineLevel="1">
      <c r="B252" s="100"/>
      <c r="C252" s="908"/>
      <c r="D252" s="909"/>
      <c r="E252" s="909"/>
      <c r="F252" s="910"/>
      <c r="G252" s="890"/>
      <c r="H252" s="891"/>
      <c r="I252" s="152"/>
      <c r="J252" s="152"/>
      <c r="K252" s="152"/>
      <c r="L252" s="152"/>
      <c r="M252" s="152"/>
      <c r="N252" s="152"/>
      <c r="O252" s="152"/>
      <c r="P252" s="153"/>
      <c r="Q252" s="153"/>
      <c r="R252" s="156">
        <f t="shared" si="197"/>
        <v>0</v>
      </c>
      <c r="S252" s="156">
        <f t="shared" si="198"/>
        <v>0</v>
      </c>
      <c r="U252" s="157">
        <f t="shared" ref="U252:U265" si="204">I252*$I$7+J252*$J$7+K252*$K$7+L252*$L$7+M252*$M$7+N252*$N$7+O252*$O$7+R252+S252</f>
        <v>0</v>
      </c>
      <c r="W252" s="152"/>
      <c r="X252" s="152"/>
      <c r="Y252" s="152"/>
      <c r="Z252" s="152"/>
      <c r="AA252" s="152"/>
      <c r="AB252" s="152"/>
      <c r="AC252" s="347"/>
      <c r="AD252" s="152"/>
      <c r="AE252" s="152"/>
      <c r="AF252" s="152"/>
      <c r="AG252" s="152"/>
      <c r="AH252" s="152"/>
      <c r="AI252" s="152"/>
      <c r="AJ252" s="347"/>
      <c r="AK252" s="152"/>
      <c r="AL252" s="152"/>
      <c r="AM252" s="295"/>
      <c r="AN252" s="228"/>
      <c r="AO252" s="228"/>
      <c r="AP252" s="228"/>
      <c r="AQ252" s="228"/>
      <c r="AR252" s="228"/>
      <c r="AS252" s="348"/>
      <c r="AT252" s="264">
        <f t="shared" si="174"/>
        <v>0</v>
      </c>
      <c r="AU252" s="259"/>
      <c r="AV252" s="265">
        <f t="shared" si="201"/>
        <v>0</v>
      </c>
      <c r="AX252" s="265">
        <f t="shared" ref="AX252:AX265" si="205">U252+AV252</f>
        <v>0</v>
      </c>
      <c r="AZ252" s="492">
        <f t="shared" si="202"/>
        <v>0</v>
      </c>
      <c r="BB252" s="492">
        <f t="shared" si="203"/>
        <v>0</v>
      </c>
      <c r="BD252" s="265">
        <f t="shared" ref="BD252:BD265" si="206">AZ252+BB252</f>
        <v>0</v>
      </c>
      <c r="BE252" s="105"/>
      <c r="BF252" s="105"/>
      <c r="BG252" s="105"/>
      <c r="BH252" s="105"/>
      <c r="BI252" s="105"/>
      <c r="BJ252" s="105"/>
    </row>
    <row r="253" spans="2:62" ht="20.100000000000001" hidden="1" customHeight="1" outlineLevel="1">
      <c r="B253" s="100"/>
      <c r="C253" s="908"/>
      <c r="D253" s="909"/>
      <c r="E253" s="909"/>
      <c r="F253" s="910"/>
      <c r="G253" s="890"/>
      <c r="H253" s="891"/>
      <c r="I253" s="152"/>
      <c r="J253" s="152"/>
      <c r="K253" s="152"/>
      <c r="L253" s="152"/>
      <c r="M253" s="152"/>
      <c r="N253" s="152"/>
      <c r="O253" s="152"/>
      <c r="P253" s="153"/>
      <c r="Q253" s="153"/>
      <c r="R253" s="156">
        <f t="shared" si="197"/>
        <v>0</v>
      </c>
      <c r="S253" s="156">
        <f t="shared" si="198"/>
        <v>0</v>
      </c>
      <c r="U253" s="157">
        <f t="shared" si="204"/>
        <v>0</v>
      </c>
      <c r="W253" s="152"/>
      <c r="X253" s="152"/>
      <c r="Y253" s="152"/>
      <c r="Z253" s="152"/>
      <c r="AA253" s="152"/>
      <c r="AB253" s="152"/>
      <c r="AC253" s="347"/>
      <c r="AD253" s="152"/>
      <c r="AE253" s="152"/>
      <c r="AF253" s="152"/>
      <c r="AG253" s="152"/>
      <c r="AH253" s="152"/>
      <c r="AI253" s="152"/>
      <c r="AJ253" s="347"/>
      <c r="AK253" s="152"/>
      <c r="AL253" s="152"/>
      <c r="AM253" s="295"/>
      <c r="AN253" s="228"/>
      <c r="AO253" s="228"/>
      <c r="AP253" s="228"/>
      <c r="AQ253" s="228"/>
      <c r="AR253" s="228"/>
      <c r="AS253" s="348"/>
      <c r="AT253" s="264">
        <f t="shared" si="174"/>
        <v>0</v>
      </c>
      <c r="AU253" s="259"/>
      <c r="AV253" s="265">
        <f t="shared" si="201"/>
        <v>0</v>
      </c>
      <c r="AX253" s="265">
        <f t="shared" si="205"/>
        <v>0</v>
      </c>
      <c r="AZ253" s="492">
        <f t="shared" si="202"/>
        <v>0</v>
      </c>
      <c r="BB253" s="492">
        <f t="shared" si="203"/>
        <v>0</v>
      </c>
      <c r="BD253" s="265">
        <f t="shared" si="206"/>
        <v>0</v>
      </c>
      <c r="BE253" s="105"/>
      <c r="BF253" s="105"/>
      <c r="BG253" s="105"/>
      <c r="BH253" s="105"/>
      <c r="BI253" s="105"/>
      <c r="BJ253" s="105"/>
    </row>
    <row r="254" spans="2:62" ht="20.100000000000001" hidden="1" customHeight="1" outlineLevel="1">
      <c r="B254" s="100"/>
      <c r="C254" s="908"/>
      <c r="D254" s="909"/>
      <c r="E254" s="909"/>
      <c r="F254" s="910"/>
      <c r="G254" s="890"/>
      <c r="H254" s="891"/>
      <c r="I254" s="152"/>
      <c r="J254" s="152"/>
      <c r="K254" s="152"/>
      <c r="L254" s="152"/>
      <c r="M254" s="152"/>
      <c r="N254" s="152"/>
      <c r="O254" s="152"/>
      <c r="P254" s="153"/>
      <c r="Q254" s="153"/>
      <c r="R254" s="156">
        <f t="shared" si="197"/>
        <v>0</v>
      </c>
      <c r="S254" s="156">
        <f t="shared" si="198"/>
        <v>0</v>
      </c>
      <c r="U254" s="157">
        <f t="shared" si="204"/>
        <v>0</v>
      </c>
      <c r="W254" s="152"/>
      <c r="X254" s="152"/>
      <c r="Y254" s="152"/>
      <c r="Z254" s="152"/>
      <c r="AA254" s="152"/>
      <c r="AB254" s="152"/>
      <c r="AC254" s="347"/>
      <c r="AD254" s="152"/>
      <c r="AE254" s="152"/>
      <c r="AF254" s="152"/>
      <c r="AG254" s="152"/>
      <c r="AH254" s="152"/>
      <c r="AI254" s="152"/>
      <c r="AJ254" s="347"/>
      <c r="AK254" s="152"/>
      <c r="AL254" s="152"/>
      <c r="AM254" s="295"/>
      <c r="AN254" s="228"/>
      <c r="AO254" s="228"/>
      <c r="AP254" s="228"/>
      <c r="AQ254" s="228"/>
      <c r="AR254" s="228"/>
      <c r="AS254" s="348"/>
      <c r="AT254" s="264">
        <f t="shared" si="174"/>
        <v>0</v>
      </c>
      <c r="AU254" s="259"/>
      <c r="AV254" s="265">
        <f t="shared" si="201"/>
        <v>0</v>
      </c>
      <c r="AX254" s="265">
        <f t="shared" si="205"/>
        <v>0</v>
      </c>
      <c r="AZ254" s="492">
        <f t="shared" si="202"/>
        <v>0</v>
      </c>
      <c r="BB254" s="492">
        <f t="shared" si="203"/>
        <v>0</v>
      </c>
      <c r="BD254" s="265">
        <f t="shared" si="206"/>
        <v>0</v>
      </c>
      <c r="BE254" s="105"/>
      <c r="BF254" s="105"/>
      <c r="BG254" s="105"/>
      <c r="BH254" s="105"/>
      <c r="BI254" s="105"/>
      <c r="BJ254" s="105"/>
    </row>
    <row r="255" spans="2:62" ht="20.100000000000001" hidden="1" customHeight="1" outlineLevel="1">
      <c r="B255" s="100"/>
      <c r="C255" s="908"/>
      <c r="D255" s="909"/>
      <c r="E255" s="909"/>
      <c r="F255" s="910"/>
      <c r="G255" s="890"/>
      <c r="H255" s="891"/>
      <c r="I255" s="152"/>
      <c r="J255" s="152"/>
      <c r="K255" s="152"/>
      <c r="L255" s="152"/>
      <c r="M255" s="152"/>
      <c r="N255" s="152"/>
      <c r="O255" s="152"/>
      <c r="P255" s="153"/>
      <c r="Q255" s="153"/>
      <c r="R255" s="156">
        <f t="shared" si="197"/>
        <v>0</v>
      </c>
      <c r="S255" s="156">
        <f t="shared" si="198"/>
        <v>0</v>
      </c>
      <c r="U255" s="157">
        <f t="shared" si="204"/>
        <v>0</v>
      </c>
      <c r="W255" s="152"/>
      <c r="X255" s="152"/>
      <c r="Y255" s="152"/>
      <c r="Z255" s="152"/>
      <c r="AA255" s="152"/>
      <c r="AB255" s="152"/>
      <c r="AC255" s="347"/>
      <c r="AD255" s="152"/>
      <c r="AE255" s="152"/>
      <c r="AF255" s="152"/>
      <c r="AG255" s="152"/>
      <c r="AH255" s="152"/>
      <c r="AI255" s="152"/>
      <c r="AJ255" s="347"/>
      <c r="AK255" s="152"/>
      <c r="AL255" s="152"/>
      <c r="AM255" s="295"/>
      <c r="AN255" s="228"/>
      <c r="AO255" s="228"/>
      <c r="AP255" s="228"/>
      <c r="AQ255" s="228"/>
      <c r="AR255" s="228"/>
      <c r="AS255" s="348"/>
      <c r="AT255" s="264">
        <f t="shared" si="174"/>
        <v>0</v>
      </c>
      <c r="AU255" s="259"/>
      <c r="AV255" s="265">
        <f t="shared" si="201"/>
        <v>0</v>
      </c>
      <c r="AX255" s="265">
        <f t="shared" si="205"/>
        <v>0</v>
      </c>
      <c r="AZ255" s="492">
        <f t="shared" si="202"/>
        <v>0</v>
      </c>
      <c r="BB255" s="492">
        <f t="shared" si="203"/>
        <v>0</v>
      </c>
      <c r="BD255" s="265">
        <f t="shared" si="206"/>
        <v>0</v>
      </c>
      <c r="BE255" s="105"/>
      <c r="BF255" s="105"/>
      <c r="BG255" s="105"/>
      <c r="BH255" s="105"/>
      <c r="BI255" s="105"/>
      <c r="BJ255" s="105"/>
    </row>
    <row r="256" spans="2:62" ht="20.100000000000001" hidden="1" customHeight="1" outlineLevel="1">
      <c r="B256" s="100"/>
      <c r="C256" s="908"/>
      <c r="D256" s="909"/>
      <c r="E256" s="909"/>
      <c r="F256" s="910"/>
      <c r="G256" s="890"/>
      <c r="H256" s="891"/>
      <c r="I256" s="152"/>
      <c r="J256" s="152"/>
      <c r="K256" s="152"/>
      <c r="L256" s="152"/>
      <c r="M256" s="152"/>
      <c r="N256" s="152"/>
      <c r="O256" s="152"/>
      <c r="P256" s="153"/>
      <c r="Q256" s="153"/>
      <c r="R256" s="156">
        <f t="shared" si="197"/>
        <v>0</v>
      </c>
      <c r="S256" s="156">
        <f t="shared" si="198"/>
        <v>0</v>
      </c>
      <c r="U256" s="157">
        <f t="shared" si="204"/>
        <v>0</v>
      </c>
      <c r="W256" s="152"/>
      <c r="X256" s="152"/>
      <c r="Y256" s="152"/>
      <c r="Z256" s="152"/>
      <c r="AA256" s="152"/>
      <c r="AB256" s="152"/>
      <c r="AC256" s="347"/>
      <c r="AD256" s="152"/>
      <c r="AE256" s="152"/>
      <c r="AF256" s="152"/>
      <c r="AG256" s="152"/>
      <c r="AH256" s="152"/>
      <c r="AI256" s="152"/>
      <c r="AJ256" s="347"/>
      <c r="AK256" s="152"/>
      <c r="AL256" s="152"/>
      <c r="AM256" s="295"/>
      <c r="AN256" s="228"/>
      <c r="AO256" s="228"/>
      <c r="AP256" s="228"/>
      <c r="AQ256" s="228"/>
      <c r="AR256" s="228"/>
      <c r="AS256" s="348"/>
      <c r="AT256" s="264">
        <f t="shared" si="174"/>
        <v>0</v>
      </c>
      <c r="AU256" s="259"/>
      <c r="AV256" s="265">
        <f t="shared" si="201"/>
        <v>0</v>
      </c>
      <c r="AX256" s="265">
        <f t="shared" si="205"/>
        <v>0</v>
      </c>
      <c r="AZ256" s="492">
        <f t="shared" si="202"/>
        <v>0</v>
      </c>
      <c r="BB256" s="492">
        <f t="shared" si="203"/>
        <v>0</v>
      </c>
      <c r="BD256" s="265">
        <f t="shared" si="206"/>
        <v>0</v>
      </c>
      <c r="BE256" s="105"/>
      <c r="BF256" s="105"/>
      <c r="BG256" s="105"/>
      <c r="BH256" s="105"/>
      <c r="BI256" s="105"/>
      <c r="BJ256" s="105"/>
    </row>
    <row r="257" spans="2:62" ht="20.100000000000001" hidden="1" customHeight="1" outlineLevel="1">
      <c r="B257" s="100"/>
      <c r="C257" s="908"/>
      <c r="D257" s="909"/>
      <c r="E257" s="909"/>
      <c r="F257" s="910"/>
      <c r="G257" s="890"/>
      <c r="H257" s="891"/>
      <c r="I257" s="152"/>
      <c r="J257" s="152"/>
      <c r="K257" s="152"/>
      <c r="L257" s="152"/>
      <c r="M257" s="152"/>
      <c r="N257" s="152"/>
      <c r="O257" s="152"/>
      <c r="P257" s="153"/>
      <c r="Q257" s="153"/>
      <c r="R257" s="156">
        <f t="shared" si="197"/>
        <v>0</v>
      </c>
      <c r="S257" s="156">
        <f t="shared" si="198"/>
        <v>0</v>
      </c>
      <c r="U257" s="157">
        <f t="shared" si="204"/>
        <v>0</v>
      </c>
      <c r="W257" s="152"/>
      <c r="X257" s="152"/>
      <c r="Y257" s="152"/>
      <c r="Z257" s="152"/>
      <c r="AA257" s="152"/>
      <c r="AB257" s="152"/>
      <c r="AC257" s="347"/>
      <c r="AD257" s="152"/>
      <c r="AE257" s="152"/>
      <c r="AF257" s="152"/>
      <c r="AG257" s="152"/>
      <c r="AH257" s="152"/>
      <c r="AI257" s="152"/>
      <c r="AJ257" s="347"/>
      <c r="AK257" s="152"/>
      <c r="AL257" s="152"/>
      <c r="AM257" s="295"/>
      <c r="AN257" s="228"/>
      <c r="AO257" s="228"/>
      <c r="AP257" s="228"/>
      <c r="AQ257" s="228"/>
      <c r="AR257" s="228"/>
      <c r="AS257" s="348"/>
      <c r="AT257" s="264">
        <f t="shared" si="174"/>
        <v>0</v>
      </c>
      <c r="AU257" s="259"/>
      <c r="AV257" s="265">
        <f t="shared" si="201"/>
        <v>0</v>
      </c>
      <c r="AX257" s="265">
        <f t="shared" si="205"/>
        <v>0</v>
      </c>
      <c r="AZ257" s="492">
        <f t="shared" si="202"/>
        <v>0</v>
      </c>
      <c r="BB257" s="492">
        <f t="shared" si="203"/>
        <v>0</v>
      </c>
      <c r="BD257" s="265">
        <f t="shared" si="206"/>
        <v>0</v>
      </c>
      <c r="BE257" s="105"/>
      <c r="BF257" s="105"/>
      <c r="BG257" s="105"/>
      <c r="BH257" s="105"/>
      <c r="BI257" s="105"/>
      <c r="BJ257" s="105"/>
    </row>
    <row r="258" spans="2:62" ht="20.100000000000001" hidden="1" customHeight="1" outlineLevel="1">
      <c r="B258" s="100"/>
      <c r="C258" s="908"/>
      <c r="D258" s="909"/>
      <c r="E258" s="909"/>
      <c r="F258" s="910"/>
      <c r="G258" s="890"/>
      <c r="H258" s="891"/>
      <c r="I258" s="152"/>
      <c r="J258" s="152"/>
      <c r="K258" s="152"/>
      <c r="L258" s="152"/>
      <c r="M258" s="152"/>
      <c r="N258" s="152"/>
      <c r="O258" s="152"/>
      <c r="P258" s="153"/>
      <c r="Q258" s="153"/>
      <c r="R258" s="156">
        <f t="shared" si="197"/>
        <v>0</v>
      </c>
      <c r="S258" s="156">
        <f t="shared" si="198"/>
        <v>0</v>
      </c>
      <c r="U258" s="157">
        <f t="shared" si="204"/>
        <v>0</v>
      </c>
      <c r="W258" s="152"/>
      <c r="X258" s="152"/>
      <c r="Y258" s="152"/>
      <c r="Z258" s="152"/>
      <c r="AA258" s="152"/>
      <c r="AB258" s="152"/>
      <c r="AC258" s="347"/>
      <c r="AD258" s="152"/>
      <c r="AE258" s="152"/>
      <c r="AF258" s="152"/>
      <c r="AG258" s="152"/>
      <c r="AH258" s="152"/>
      <c r="AI258" s="152"/>
      <c r="AJ258" s="347"/>
      <c r="AK258" s="152"/>
      <c r="AL258" s="152"/>
      <c r="AM258" s="295"/>
      <c r="AN258" s="228"/>
      <c r="AO258" s="228"/>
      <c r="AP258" s="228"/>
      <c r="AQ258" s="228"/>
      <c r="AR258" s="228"/>
      <c r="AS258" s="348"/>
      <c r="AT258" s="264">
        <f t="shared" si="174"/>
        <v>0</v>
      </c>
      <c r="AU258" s="259"/>
      <c r="AV258" s="265">
        <f t="shared" si="201"/>
        <v>0</v>
      </c>
      <c r="AX258" s="265">
        <f t="shared" si="205"/>
        <v>0</v>
      </c>
      <c r="AZ258" s="492">
        <f t="shared" si="202"/>
        <v>0</v>
      </c>
      <c r="BB258" s="492">
        <f t="shared" si="203"/>
        <v>0</v>
      </c>
      <c r="BD258" s="265">
        <f t="shared" si="206"/>
        <v>0</v>
      </c>
      <c r="BE258" s="105"/>
      <c r="BF258" s="105"/>
      <c r="BG258" s="105"/>
      <c r="BH258" s="105"/>
      <c r="BI258" s="105"/>
      <c r="BJ258" s="105"/>
    </row>
    <row r="259" spans="2:62" ht="20.100000000000001" hidden="1" customHeight="1" outlineLevel="1">
      <c r="B259" s="100"/>
      <c r="C259" s="908"/>
      <c r="D259" s="909"/>
      <c r="E259" s="909"/>
      <c r="F259" s="910"/>
      <c r="G259" s="890"/>
      <c r="H259" s="891"/>
      <c r="I259" s="152"/>
      <c r="J259" s="152"/>
      <c r="K259" s="152"/>
      <c r="L259" s="152"/>
      <c r="M259" s="152"/>
      <c r="N259" s="152"/>
      <c r="O259" s="152"/>
      <c r="P259" s="153"/>
      <c r="Q259" s="153"/>
      <c r="R259" s="156">
        <f t="shared" si="197"/>
        <v>0</v>
      </c>
      <c r="S259" s="156">
        <f t="shared" si="198"/>
        <v>0</v>
      </c>
      <c r="U259" s="157">
        <f t="shared" si="204"/>
        <v>0</v>
      </c>
      <c r="W259" s="152"/>
      <c r="X259" s="152"/>
      <c r="Y259" s="152"/>
      <c r="Z259" s="152"/>
      <c r="AA259" s="152"/>
      <c r="AB259" s="152"/>
      <c r="AC259" s="347"/>
      <c r="AD259" s="152"/>
      <c r="AE259" s="152"/>
      <c r="AF259" s="152"/>
      <c r="AG259" s="152"/>
      <c r="AH259" s="152"/>
      <c r="AI259" s="152"/>
      <c r="AJ259" s="347"/>
      <c r="AK259" s="152"/>
      <c r="AL259" s="152"/>
      <c r="AM259" s="295"/>
      <c r="AN259" s="228"/>
      <c r="AO259" s="228"/>
      <c r="AP259" s="228"/>
      <c r="AQ259" s="228"/>
      <c r="AR259" s="228"/>
      <c r="AS259" s="348"/>
      <c r="AT259" s="264">
        <f t="shared" si="174"/>
        <v>0</v>
      </c>
      <c r="AU259" s="259"/>
      <c r="AV259" s="265">
        <f t="shared" si="201"/>
        <v>0</v>
      </c>
      <c r="AX259" s="265">
        <f t="shared" si="205"/>
        <v>0</v>
      </c>
      <c r="AZ259" s="492">
        <f t="shared" si="202"/>
        <v>0</v>
      </c>
      <c r="BB259" s="492">
        <f t="shared" si="203"/>
        <v>0</v>
      </c>
      <c r="BD259" s="265">
        <f t="shared" si="206"/>
        <v>0</v>
      </c>
      <c r="BE259" s="105"/>
      <c r="BF259" s="105"/>
      <c r="BG259" s="105"/>
      <c r="BH259" s="105"/>
      <c r="BI259" s="105"/>
      <c r="BJ259" s="105"/>
    </row>
    <row r="260" spans="2:62" ht="20.100000000000001" hidden="1" customHeight="1" outlineLevel="1">
      <c r="B260" s="100"/>
      <c r="C260" s="908"/>
      <c r="D260" s="909"/>
      <c r="E260" s="909"/>
      <c r="F260" s="910"/>
      <c r="G260" s="890"/>
      <c r="H260" s="891"/>
      <c r="I260" s="152"/>
      <c r="J260" s="152"/>
      <c r="K260" s="152"/>
      <c r="L260" s="152"/>
      <c r="M260" s="152"/>
      <c r="N260" s="152"/>
      <c r="O260" s="152"/>
      <c r="P260" s="153"/>
      <c r="Q260" s="153"/>
      <c r="R260" s="156">
        <f t="shared" si="197"/>
        <v>0</v>
      </c>
      <c r="S260" s="156">
        <f t="shared" si="198"/>
        <v>0</v>
      </c>
      <c r="U260" s="157">
        <f t="shared" si="204"/>
        <v>0</v>
      </c>
      <c r="W260" s="152"/>
      <c r="X260" s="152"/>
      <c r="Y260" s="152"/>
      <c r="Z260" s="152"/>
      <c r="AA260" s="152"/>
      <c r="AB260" s="152"/>
      <c r="AC260" s="347"/>
      <c r="AD260" s="152"/>
      <c r="AE260" s="152"/>
      <c r="AF260" s="152"/>
      <c r="AG260" s="152"/>
      <c r="AH260" s="152"/>
      <c r="AI260" s="152"/>
      <c r="AJ260" s="347"/>
      <c r="AK260" s="152"/>
      <c r="AL260" s="152"/>
      <c r="AM260" s="295"/>
      <c r="AN260" s="228"/>
      <c r="AO260" s="228"/>
      <c r="AP260" s="228"/>
      <c r="AQ260" s="228"/>
      <c r="AR260" s="228"/>
      <c r="AS260" s="348"/>
      <c r="AT260" s="264">
        <f t="shared" si="174"/>
        <v>0</v>
      </c>
      <c r="AU260" s="259"/>
      <c r="AV260" s="265">
        <f t="shared" si="201"/>
        <v>0</v>
      </c>
      <c r="AX260" s="265">
        <f t="shared" si="205"/>
        <v>0</v>
      </c>
      <c r="AZ260" s="492">
        <f t="shared" si="202"/>
        <v>0</v>
      </c>
      <c r="BB260" s="492">
        <f t="shared" si="203"/>
        <v>0</v>
      </c>
      <c r="BD260" s="265">
        <f t="shared" si="206"/>
        <v>0</v>
      </c>
      <c r="BE260" s="105"/>
      <c r="BF260" s="105"/>
      <c r="BG260" s="105"/>
      <c r="BH260" s="105"/>
      <c r="BI260" s="105"/>
      <c r="BJ260" s="105"/>
    </row>
    <row r="261" spans="2:62" ht="20.100000000000001" hidden="1" customHeight="1" outlineLevel="1">
      <c r="B261" s="100"/>
      <c r="C261" s="908"/>
      <c r="D261" s="909"/>
      <c r="E261" s="909"/>
      <c r="F261" s="910"/>
      <c r="G261" s="890"/>
      <c r="H261" s="891"/>
      <c r="I261" s="152"/>
      <c r="J261" s="152"/>
      <c r="K261" s="152"/>
      <c r="L261" s="152"/>
      <c r="M261" s="152"/>
      <c r="N261" s="152"/>
      <c r="O261" s="152"/>
      <c r="P261" s="153"/>
      <c r="Q261" s="153"/>
      <c r="R261" s="156">
        <f t="shared" si="197"/>
        <v>0</v>
      </c>
      <c r="S261" s="156">
        <f t="shared" si="198"/>
        <v>0</v>
      </c>
      <c r="U261" s="157">
        <f t="shared" si="204"/>
        <v>0</v>
      </c>
      <c r="W261" s="152"/>
      <c r="X261" s="152"/>
      <c r="Y261" s="152"/>
      <c r="Z261" s="152"/>
      <c r="AA261" s="152"/>
      <c r="AB261" s="152"/>
      <c r="AC261" s="347"/>
      <c r="AD261" s="152"/>
      <c r="AE261" s="152"/>
      <c r="AF261" s="152"/>
      <c r="AG261" s="152"/>
      <c r="AH261" s="152"/>
      <c r="AI261" s="152"/>
      <c r="AJ261" s="347"/>
      <c r="AK261" s="152"/>
      <c r="AL261" s="152"/>
      <c r="AM261" s="295"/>
      <c r="AN261" s="228"/>
      <c r="AO261" s="228"/>
      <c r="AP261" s="228"/>
      <c r="AQ261" s="228"/>
      <c r="AR261" s="228"/>
      <c r="AS261" s="348"/>
      <c r="AT261" s="264">
        <f t="shared" si="174"/>
        <v>0</v>
      </c>
      <c r="AU261" s="259"/>
      <c r="AV261" s="265">
        <f t="shared" si="201"/>
        <v>0</v>
      </c>
      <c r="AX261" s="265">
        <f t="shared" si="205"/>
        <v>0</v>
      </c>
      <c r="AZ261" s="492">
        <f t="shared" si="202"/>
        <v>0</v>
      </c>
      <c r="BB261" s="492">
        <f t="shared" si="203"/>
        <v>0</v>
      </c>
      <c r="BD261" s="265">
        <f t="shared" si="206"/>
        <v>0</v>
      </c>
      <c r="BE261" s="105"/>
      <c r="BF261" s="105"/>
      <c r="BG261" s="105"/>
      <c r="BH261" s="105"/>
      <c r="BI261" s="105"/>
      <c r="BJ261" s="105"/>
    </row>
    <row r="262" spans="2:62" ht="20.100000000000001" hidden="1" customHeight="1" outlineLevel="1">
      <c r="B262" s="100"/>
      <c r="C262" s="908"/>
      <c r="D262" s="909"/>
      <c r="E262" s="909"/>
      <c r="F262" s="910"/>
      <c r="G262" s="890"/>
      <c r="H262" s="891"/>
      <c r="I262" s="152"/>
      <c r="J262" s="152"/>
      <c r="K262" s="152"/>
      <c r="L262" s="152"/>
      <c r="M262" s="152"/>
      <c r="N262" s="152"/>
      <c r="O262" s="152"/>
      <c r="P262" s="153"/>
      <c r="Q262" s="153"/>
      <c r="R262" s="156">
        <f t="shared" si="197"/>
        <v>0</v>
      </c>
      <c r="S262" s="156">
        <f t="shared" si="198"/>
        <v>0</v>
      </c>
      <c r="U262" s="157">
        <f t="shared" si="204"/>
        <v>0</v>
      </c>
      <c r="W262" s="152"/>
      <c r="X262" s="152"/>
      <c r="Y262" s="152"/>
      <c r="Z262" s="152"/>
      <c r="AA262" s="152"/>
      <c r="AB262" s="152"/>
      <c r="AC262" s="347"/>
      <c r="AD262" s="152"/>
      <c r="AE262" s="152"/>
      <c r="AF262" s="152"/>
      <c r="AG262" s="152"/>
      <c r="AH262" s="152"/>
      <c r="AI262" s="152"/>
      <c r="AJ262" s="347"/>
      <c r="AK262" s="152"/>
      <c r="AL262" s="152"/>
      <c r="AM262" s="295"/>
      <c r="AN262" s="228"/>
      <c r="AO262" s="228"/>
      <c r="AP262" s="228"/>
      <c r="AQ262" s="228"/>
      <c r="AR262" s="228"/>
      <c r="AS262" s="348"/>
      <c r="AT262" s="264">
        <f t="shared" si="174"/>
        <v>0</v>
      </c>
      <c r="AU262" s="259"/>
      <c r="AV262" s="265">
        <f t="shared" si="201"/>
        <v>0</v>
      </c>
      <c r="AX262" s="265">
        <f t="shared" si="205"/>
        <v>0</v>
      </c>
      <c r="AZ262" s="492">
        <f t="shared" si="202"/>
        <v>0</v>
      </c>
      <c r="BB262" s="492">
        <f t="shared" si="203"/>
        <v>0</v>
      </c>
      <c r="BD262" s="265">
        <f t="shared" si="206"/>
        <v>0</v>
      </c>
      <c r="BE262" s="105"/>
      <c r="BF262" s="105"/>
      <c r="BG262" s="105"/>
      <c r="BH262" s="105"/>
      <c r="BI262" s="105"/>
      <c r="BJ262" s="105"/>
    </row>
    <row r="263" spans="2:62" ht="20.100000000000001" hidden="1" customHeight="1" outlineLevel="1">
      <c r="B263" s="100"/>
      <c r="C263" s="908"/>
      <c r="D263" s="909"/>
      <c r="E263" s="909"/>
      <c r="F263" s="910"/>
      <c r="G263" s="890"/>
      <c r="H263" s="891"/>
      <c r="I263" s="152"/>
      <c r="J263" s="152"/>
      <c r="K263" s="152"/>
      <c r="L263" s="152"/>
      <c r="M263" s="152"/>
      <c r="N263" s="152"/>
      <c r="O263" s="152"/>
      <c r="P263" s="153"/>
      <c r="Q263" s="153"/>
      <c r="R263" s="156">
        <f t="shared" si="197"/>
        <v>0</v>
      </c>
      <c r="S263" s="156">
        <f t="shared" si="198"/>
        <v>0</v>
      </c>
      <c r="U263" s="157">
        <f t="shared" si="204"/>
        <v>0</v>
      </c>
      <c r="W263" s="152"/>
      <c r="X263" s="152"/>
      <c r="Y263" s="152"/>
      <c r="Z263" s="152"/>
      <c r="AA263" s="152"/>
      <c r="AB263" s="152"/>
      <c r="AC263" s="347"/>
      <c r="AD263" s="152"/>
      <c r="AE263" s="152"/>
      <c r="AF263" s="152"/>
      <c r="AG263" s="152"/>
      <c r="AH263" s="152"/>
      <c r="AI263" s="152"/>
      <c r="AJ263" s="347"/>
      <c r="AK263" s="152"/>
      <c r="AL263" s="152"/>
      <c r="AM263" s="295"/>
      <c r="AN263" s="228"/>
      <c r="AO263" s="228"/>
      <c r="AP263" s="228"/>
      <c r="AQ263" s="228"/>
      <c r="AR263" s="228"/>
      <c r="AS263" s="348"/>
      <c r="AT263" s="264">
        <f t="shared" si="174"/>
        <v>0</v>
      </c>
      <c r="AU263" s="259"/>
      <c r="AV263" s="265">
        <f t="shared" si="201"/>
        <v>0</v>
      </c>
      <c r="AX263" s="265">
        <f t="shared" si="205"/>
        <v>0</v>
      </c>
      <c r="AZ263" s="492">
        <f t="shared" si="202"/>
        <v>0</v>
      </c>
      <c r="BB263" s="492">
        <f t="shared" si="203"/>
        <v>0</v>
      </c>
      <c r="BD263" s="265">
        <f t="shared" si="206"/>
        <v>0</v>
      </c>
      <c r="BE263" s="105"/>
      <c r="BF263" s="105"/>
      <c r="BG263" s="105"/>
      <c r="BH263" s="105"/>
      <c r="BI263" s="105"/>
      <c r="BJ263" s="105"/>
    </row>
    <row r="264" spans="2:62" ht="20.100000000000001" hidden="1" customHeight="1" outlineLevel="1">
      <c r="B264" s="100"/>
      <c r="C264" s="908"/>
      <c r="D264" s="909"/>
      <c r="E264" s="909"/>
      <c r="F264" s="910"/>
      <c r="G264" s="890"/>
      <c r="H264" s="891"/>
      <c r="I264" s="152"/>
      <c r="J264" s="152"/>
      <c r="K264" s="152"/>
      <c r="L264" s="152"/>
      <c r="M264" s="152"/>
      <c r="N264" s="152"/>
      <c r="O264" s="152"/>
      <c r="P264" s="153"/>
      <c r="Q264" s="153"/>
      <c r="R264" s="156">
        <f t="shared" si="197"/>
        <v>0</v>
      </c>
      <c r="S264" s="156">
        <f t="shared" si="198"/>
        <v>0</v>
      </c>
      <c r="U264" s="157">
        <f t="shared" si="204"/>
        <v>0</v>
      </c>
      <c r="W264" s="152"/>
      <c r="X264" s="152"/>
      <c r="Y264" s="152"/>
      <c r="Z264" s="152"/>
      <c r="AA264" s="152"/>
      <c r="AB264" s="152"/>
      <c r="AC264" s="347"/>
      <c r="AD264" s="152"/>
      <c r="AE264" s="152"/>
      <c r="AF264" s="152"/>
      <c r="AG264" s="152"/>
      <c r="AH264" s="152"/>
      <c r="AI264" s="152"/>
      <c r="AJ264" s="347"/>
      <c r="AK264" s="152"/>
      <c r="AL264" s="152"/>
      <c r="AM264" s="295"/>
      <c r="AN264" s="228"/>
      <c r="AO264" s="228"/>
      <c r="AP264" s="228"/>
      <c r="AQ264" s="228"/>
      <c r="AR264" s="228"/>
      <c r="AS264" s="348"/>
      <c r="AT264" s="264">
        <f t="shared" si="174"/>
        <v>0</v>
      </c>
      <c r="AU264" s="259"/>
      <c r="AV264" s="265">
        <f t="shared" si="201"/>
        <v>0</v>
      </c>
      <c r="AX264" s="265">
        <f t="shared" si="205"/>
        <v>0</v>
      </c>
      <c r="AZ264" s="492">
        <f t="shared" si="202"/>
        <v>0</v>
      </c>
      <c r="BB264" s="492">
        <f t="shared" si="203"/>
        <v>0</v>
      </c>
      <c r="BD264" s="265">
        <f t="shared" si="206"/>
        <v>0</v>
      </c>
      <c r="BE264" s="105"/>
      <c r="BF264" s="105"/>
      <c r="BG264" s="105"/>
      <c r="BH264" s="105"/>
      <c r="BI264" s="105"/>
      <c r="BJ264" s="105"/>
    </row>
    <row r="265" spans="2:62" ht="20.100000000000001" hidden="1" customHeight="1" outlineLevel="1">
      <c r="B265" s="100"/>
      <c r="C265" s="908"/>
      <c r="D265" s="909"/>
      <c r="E265" s="909"/>
      <c r="F265" s="910"/>
      <c r="G265" s="890"/>
      <c r="H265" s="891"/>
      <c r="I265" s="152"/>
      <c r="J265" s="152"/>
      <c r="K265" s="152"/>
      <c r="L265" s="152"/>
      <c r="M265" s="152"/>
      <c r="N265" s="152"/>
      <c r="O265" s="152"/>
      <c r="P265" s="153"/>
      <c r="Q265" s="153"/>
      <c r="R265" s="156">
        <f t="shared" si="197"/>
        <v>0</v>
      </c>
      <c r="S265" s="156">
        <f t="shared" si="198"/>
        <v>0</v>
      </c>
      <c r="U265" s="157">
        <f t="shared" si="204"/>
        <v>0</v>
      </c>
      <c r="W265" s="152"/>
      <c r="X265" s="152"/>
      <c r="Y265" s="152"/>
      <c r="Z265" s="152"/>
      <c r="AA265" s="152"/>
      <c r="AB265" s="152"/>
      <c r="AC265" s="347"/>
      <c r="AD265" s="152"/>
      <c r="AE265" s="152"/>
      <c r="AF265" s="152"/>
      <c r="AG265" s="152"/>
      <c r="AH265" s="152"/>
      <c r="AI265" s="152"/>
      <c r="AJ265" s="347"/>
      <c r="AK265" s="152"/>
      <c r="AL265" s="152"/>
      <c r="AM265" s="295"/>
      <c r="AN265" s="228"/>
      <c r="AO265" s="228"/>
      <c r="AP265" s="228"/>
      <c r="AQ265" s="228"/>
      <c r="AR265" s="228"/>
      <c r="AS265" s="348"/>
      <c r="AT265" s="264">
        <f t="shared" si="174"/>
        <v>0</v>
      </c>
      <c r="AU265" s="259"/>
      <c r="AV265" s="265">
        <f t="shared" si="201"/>
        <v>0</v>
      </c>
      <c r="AX265" s="265">
        <f t="shared" si="205"/>
        <v>0</v>
      </c>
      <c r="AZ265" s="492">
        <f t="shared" si="202"/>
        <v>0</v>
      </c>
      <c r="BB265" s="492">
        <f t="shared" si="203"/>
        <v>0</v>
      </c>
      <c r="BD265" s="265">
        <f t="shared" si="206"/>
        <v>0</v>
      </c>
      <c r="BE265" s="105"/>
      <c r="BF265" s="105"/>
      <c r="BG265" s="105"/>
      <c r="BH265" s="105"/>
      <c r="BI265" s="105"/>
      <c r="BJ265" s="105"/>
    </row>
    <row r="266" spans="2:62" ht="9.9499999999999993" hidden="1" customHeight="1" outlineLevel="1">
      <c r="B266" s="101"/>
      <c r="C266" s="208"/>
      <c r="D266" s="208"/>
      <c r="E266" s="208"/>
      <c r="F266" s="208"/>
      <c r="G266" s="237"/>
      <c r="H266" s="207"/>
      <c r="I266" s="257"/>
      <c r="J266" s="257"/>
      <c r="K266" s="257"/>
      <c r="L266" s="257"/>
      <c r="M266" s="257"/>
      <c r="N266" s="257"/>
      <c r="O266" s="257"/>
      <c r="P266" s="256"/>
      <c r="Q266" s="102"/>
      <c r="R266" s="102"/>
      <c r="S266" s="102"/>
      <c r="U266" s="98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Z266" s="493"/>
      <c r="BE266" s="105"/>
      <c r="BF266" s="105"/>
      <c r="BG266" s="105"/>
      <c r="BH266" s="105"/>
      <c r="BI266" s="105"/>
      <c r="BJ266" s="105"/>
    </row>
    <row r="267" spans="2:62" ht="20.100000000000001" customHeight="1" collapsed="1">
      <c r="B267" s="8">
        <f>B250+1</f>
        <v>16</v>
      </c>
      <c r="C267" s="916"/>
      <c r="D267" s="917"/>
      <c r="E267" s="917"/>
      <c r="F267" s="918"/>
      <c r="G267" s="429"/>
      <c r="H267" s="206">
        <v>1</v>
      </c>
      <c r="I267" s="642">
        <f t="shared" ref="I267" si="207">$H267*SUM(I268:I282)</f>
        <v>0</v>
      </c>
      <c r="J267" s="643">
        <f t="shared" ref="J267:O267" si="208">$H267*SUM(J268:J282)</f>
        <v>0</v>
      </c>
      <c r="K267" s="644">
        <f t="shared" si="208"/>
        <v>0</v>
      </c>
      <c r="L267" s="645">
        <f t="shared" si="208"/>
        <v>0</v>
      </c>
      <c r="M267" s="645">
        <f t="shared" si="208"/>
        <v>0</v>
      </c>
      <c r="N267" s="644">
        <f t="shared" si="208"/>
        <v>0</v>
      </c>
      <c r="O267" s="642">
        <f t="shared" si="208"/>
        <v>0</v>
      </c>
      <c r="P267" s="209">
        <f t="shared" ref="P267:Q267" si="209">$H267*SUM(P268:P282)</f>
        <v>0</v>
      </c>
      <c r="Q267" s="210">
        <f t="shared" si="209"/>
        <v>0</v>
      </c>
      <c r="R267" s="136">
        <f t="shared" ref="R267:R282" si="210">P267*(1+Gewinn)*(1+SicherheitAngebot)</f>
        <v>0</v>
      </c>
      <c r="S267" s="137">
        <f t="shared" ref="S267:S282" si="211">Q267*(1+MGKZ)*(1+Gewinn)*(1+SicherheitAngebot)</f>
        <v>0</v>
      </c>
      <c r="U267" s="10">
        <f>I267*$I$7+J267*$J$7+K267*$K$7+L267*$L$7+M267*$M$7+N267*$N$7+O267*$O$7+R267+S267</f>
        <v>0</v>
      </c>
      <c r="W267" s="646">
        <f t="shared" ref="W267:AB267" si="212">$H267*SUM(W268:W282)</f>
        <v>0</v>
      </c>
      <c r="X267" s="647">
        <f t="shared" si="212"/>
        <v>0</v>
      </c>
      <c r="Y267" s="648">
        <f t="shared" si="212"/>
        <v>0</v>
      </c>
      <c r="Z267" s="649">
        <f t="shared" si="212"/>
        <v>0</v>
      </c>
      <c r="AA267" s="648">
        <f t="shared" si="212"/>
        <v>0</v>
      </c>
      <c r="AB267" s="646">
        <f t="shared" si="212"/>
        <v>0</v>
      </c>
      <c r="AC267" s="258"/>
      <c r="AD267" s="646">
        <f t="shared" ref="AD267:AM267" si="213">$H267*SUM(AD268:AD282)</f>
        <v>0</v>
      </c>
      <c r="AE267" s="647">
        <f t="shared" si="213"/>
        <v>0</v>
      </c>
      <c r="AF267" s="648">
        <f t="shared" si="213"/>
        <v>0</v>
      </c>
      <c r="AG267" s="649">
        <f t="shared" si="213"/>
        <v>0</v>
      </c>
      <c r="AH267" s="648">
        <f t="shared" si="213"/>
        <v>0</v>
      </c>
      <c r="AI267" s="646">
        <f t="shared" si="213"/>
        <v>0</v>
      </c>
      <c r="AJ267" s="258"/>
      <c r="AK267" s="653">
        <f t="shared" si="213"/>
        <v>0</v>
      </c>
      <c r="AL267" s="653">
        <f t="shared" si="213"/>
        <v>0</v>
      </c>
      <c r="AM267" s="653">
        <f t="shared" si="213"/>
        <v>0</v>
      </c>
      <c r="AN267" s="227">
        <f>$H267*SUM(AN268:AN282)*(1+Gewinn)*(1+SicherheitAngebot)</f>
        <v>0</v>
      </c>
      <c r="AO267" s="227">
        <f>$H267*SUM(AO268:AO282)*(1+Gewinn)*(1+SicherheitAngebot)</f>
        <v>0</v>
      </c>
      <c r="AP267" s="227">
        <f>$H267*SUM(AP268:AP282)*(1+Gewinn)*(1+SicherheitAngebot)</f>
        <v>0</v>
      </c>
      <c r="AQ267" s="227">
        <f>$H267*SUM(AQ268:AQ282)*(1+Gewinn)*(1+SicherheitAngebot)</f>
        <v>0</v>
      </c>
      <c r="AR267" s="227">
        <f>$H267*SUM(AR268:AR282)*(1+Gewinn)*(1+SicherheitAngebot)</f>
        <v>0</v>
      </c>
      <c r="AS267" s="262"/>
      <c r="AT267" s="263">
        <f t="shared" si="174"/>
        <v>0</v>
      </c>
      <c r="AU267" s="259"/>
      <c r="AV267" s="491">
        <f>AK267*$AK$7+AL267*$AL$7+AM267*$AM$7+SUM(AN267:AR267)+AT267/Zuschläge_IBN+AT267</f>
        <v>0</v>
      </c>
      <c r="AX267" s="685">
        <f>U267+AV267</f>
        <v>0</v>
      </c>
      <c r="AZ267" s="490">
        <f>IF(H267&gt;0,U267/(1+SicherheitAngebot)*(1+Sicherheit),0)</f>
        <v>0</v>
      </c>
      <c r="BB267" s="490">
        <f>IF(H267&gt;0,AV267/(1+SicherheitAngebot)*(1+Sicherheit),0)</f>
        <v>0</v>
      </c>
      <c r="BD267" s="490">
        <f>AZ267+BB267</f>
        <v>0</v>
      </c>
      <c r="BE267" s="105"/>
      <c r="BF267" s="105"/>
      <c r="BG267" s="105"/>
      <c r="BH267" s="105"/>
      <c r="BI267" s="105"/>
      <c r="BJ267" s="105"/>
    </row>
    <row r="268" spans="2:62" ht="20.100000000000001" hidden="1" customHeight="1" outlineLevel="1">
      <c r="B268" s="99"/>
      <c r="C268" s="908"/>
      <c r="D268" s="909"/>
      <c r="E268" s="909"/>
      <c r="F268" s="910"/>
      <c r="G268" s="890"/>
      <c r="H268" s="901"/>
      <c r="I268" s="152"/>
      <c r="J268" s="152"/>
      <c r="K268" s="152"/>
      <c r="L268" s="152"/>
      <c r="M268" s="152"/>
      <c r="N268" s="152"/>
      <c r="O268" s="152"/>
      <c r="P268" s="153"/>
      <c r="Q268" s="153"/>
      <c r="R268" s="156">
        <f t="shared" si="210"/>
        <v>0</v>
      </c>
      <c r="S268" s="156">
        <f t="shared" si="211"/>
        <v>0</v>
      </c>
      <c r="U268" s="157">
        <f>I268*$I$7+J268*$J$7+K268*$K$7+L268*$L$7+M268*$M$7+N268*$N$7+O268*$O$7+R268+S268</f>
        <v>0</v>
      </c>
      <c r="W268" s="152"/>
      <c r="X268" s="152"/>
      <c r="Y268" s="152"/>
      <c r="Z268" s="152"/>
      <c r="AA268" s="152"/>
      <c r="AB268" s="152"/>
      <c r="AC268" s="347"/>
      <c r="AD268" s="152"/>
      <c r="AE268" s="152"/>
      <c r="AF268" s="152"/>
      <c r="AG268" s="152"/>
      <c r="AH268" s="152"/>
      <c r="AI268" s="152"/>
      <c r="AJ268" s="347"/>
      <c r="AK268" s="152"/>
      <c r="AL268" s="152"/>
      <c r="AM268" s="295"/>
      <c r="AN268" s="228"/>
      <c r="AO268" s="228"/>
      <c r="AP268" s="228"/>
      <c r="AQ268" s="228"/>
      <c r="AR268" s="228"/>
      <c r="AS268" s="348"/>
      <c r="AT268" s="264">
        <f t="shared" si="174"/>
        <v>0</v>
      </c>
      <c r="AU268" s="259"/>
      <c r="AV268" s="265">
        <f t="shared" ref="AV268:AV282" si="214">AK268*$AK$7+AL268*$AL$7+AM268*$AM$7+SUM(AN268:AR268)*(1+Gewinn)*(1+SicherheitAngebot)+AT268/Zuschläge_IBN+AT268</f>
        <v>0</v>
      </c>
      <c r="AX268" s="265">
        <f>U268+AV268</f>
        <v>0</v>
      </c>
      <c r="AZ268" s="492">
        <f t="shared" ref="AZ268:AZ282" si="215">U268/(1+SicherheitAngebot)*(1+Sicherheit)</f>
        <v>0</v>
      </c>
      <c r="BB268" s="492">
        <f t="shared" ref="BB268:BB282" si="216">AV268/(1+SicherheitAngebot)*(1+Sicherheit)</f>
        <v>0</v>
      </c>
      <c r="BD268" s="265">
        <f>AZ268+BB268</f>
        <v>0</v>
      </c>
      <c r="BE268" s="105"/>
      <c r="BF268" s="105"/>
      <c r="BG268" s="105"/>
      <c r="BH268" s="105"/>
      <c r="BI268" s="105"/>
      <c r="BJ268" s="105"/>
    </row>
    <row r="269" spans="2:62" ht="20.100000000000001" hidden="1" customHeight="1" outlineLevel="1">
      <c r="B269" s="100"/>
      <c r="C269" s="908"/>
      <c r="D269" s="909"/>
      <c r="E269" s="909"/>
      <c r="F269" s="910"/>
      <c r="G269" s="890"/>
      <c r="H269" s="891"/>
      <c r="I269" s="152"/>
      <c r="J269" s="152"/>
      <c r="K269" s="152"/>
      <c r="L269" s="152"/>
      <c r="M269" s="152"/>
      <c r="N269" s="152"/>
      <c r="O269" s="152"/>
      <c r="P269" s="153"/>
      <c r="Q269" s="153"/>
      <c r="R269" s="156">
        <f t="shared" si="210"/>
        <v>0</v>
      </c>
      <c r="S269" s="156">
        <f t="shared" si="211"/>
        <v>0</v>
      </c>
      <c r="U269" s="157">
        <f t="shared" ref="U269:U282" si="217">I269*$I$7+J269*$J$7+K269*$K$7+L269*$L$7+M269*$M$7+N269*$N$7+O269*$O$7+R269+S269</f>
        <v>0</v>
      </c>
      <c r="W269" s="152"/>
      <c r="X269" s="152"/>
      <c r="Y269" s="152"/>
      <c r="Z269" s="152"/>
      <c r="AA269" s="152"/>
      <c r="AB269" s="152"/>
      <c r="AC269" s="347"/>
      <c r="AD269" s="152"/>
      <c r="AE269" s="152"/>
      <c r="AF269" s="152"/>
      <c r="AG269" s="152"/>
      <c r="AH269" s="152"/>
      <c r="AI269" s="152"/>
      <c r="AJ269" s="347"/>
      <c r="AK269" s="152"/>
      <c r="AL269" s="152"/>
      <c r="AM269" s="295"/>
      <c r="AN269" s="228"/>
      <c r="AO269" s="228"/>
      <c r="AP269" s="228"/>
      <c r="AQ269" s="228"/>
      <c r="AR269" s="228"/>
      <c r="AS269" s="348"/>
      <c r="AT269" s="264">
        <f t="shared" si="174"/>
        <v>0</v>
      </c>
      <c r="AU269" s="259"/>
      <c r="AV269" s="265">
        <f t="shared" si="214"/>
        <v>0</v>
      </c>
      <c r="AX269" s="265">
        <f t="shared" ref="AX269:AX282" si="218">U269+AV269</f>
        <v>0</v>
      </c>
      <c r="AZ269" s="492">
        <f t="shared" si="215"/>
        <v>0</v>
      </c>
      <c r="BB269" s="492">
        <f t="shared" si="216"/>
        <v>0</v>
      </c>
      <c r="BD269" s="265">
        <f t="shared" ref="BD269:BD282" si="219">AZ269+BB269</f>
        <v>0</v>
      </c>
      <c r="BE269" s="105"/>
      <c r="BF269" s="105"/>
      <c r="BG269" s="105"/>
      <c r="BH269" s="105"/>
      <c r="BI269" s="105"/>
      <c r="BJ269" s="105"/>
    </row>
    <row r="270" spans="2:62" ht="20.100000000000001" hidden="1" customHeight="1" outlineLevel="1">
      <c r="B270" s="100"/>
      <c r="C270" s="908"/>
      <c r="D270" s="909"/>
      <c r="E270" s="909"/>
      <c r="F270" s="910"/>
      <c r="G270" s="890"/>
      <c r="H270" s="891"/>
      <c r="I270" s="152"/>
      <c r="J270" s="152"/>
      <c r="K270" s="152"/>
      <c r="L270" s="152"/>
      <c r="M270" s="152"/>
      <c r="N270" s="152"/>
      <c r="O270" s="152"/>
      <c r="P270" s="153"/>
      <c r="Q270" s="153"/>
      <c r="R270" s="156">
        <f t="shared" si="210"/>
        <v>0</v>
      </c>
      <c r="S270" s="156">
        <f t="shared" si="211"/>
        <v>0</v>
      </c>
      <c r="U270" s="157">
        <f t="shared" si="217"/>
        <v>0</v>
      </c>
      <c r="W270" s="152"/>
      <c r="X270" s="152"/>
      <c r="Y270" s="152"/>
      <c r="Z270" s="152"/>
      <c r="AA270" s="152"/>
      <c r="AB270" s="152"/>
      <c r="AC270" s="347"/>
      <c r="AD270" s="152"/>
      <c r="AE270" s="152"/>
      <c r="AF270" s="152"/>
      <c r="AG270" s="152"/>
      <c r="AH270" s="152"/>
      <c r="AI270" s="152"/>
      <c r="AJ270" s="347"/>
      <c r="AK270" s="152"/>
      <c r="AL270" s="152"/>
      <c r="AM270" s="295"/>
      <c r="AN270" s="228"/>
      <c r="AO270" s="228"/>
      <c r="AP270" s="228"/>
      <c r="AQ270" s="228"/>
      <c r="AR270" s="228"/>
      <c r="AS270" s="348"/>
      <c r="AT270" s="264">
        <f t="shared" si="174"/>
        <v>0</v>
      </c>
      <c r="AU270" s="259"/>
      <c r="AV270" s="265">
        <f t="shared" si="214"/>
        <v>0</v>
      </c>
      <c r="AX270" s="265">
        <f t="shared" si="218"/>
        <v>0</v>
      </c>
      <c r="AZ270" s="492">
        <f t="shared" si="215"/>
        <v>0</v>
      </c>
      <c r="BB270" s="492">
        <f t="shared" si="216"/>
        <v>0</v>
      </c>
      <c r="BD270" s="265">
        <f t="shared" si="219"/>
        <v>0</v>
      </c>
      <c r="BE270" s="105"/>
      <c r="BF270" s="105"/>
      <c r="BG270" s="105"/>
      <c r="BH270" s="105"/>
      <c r="BI270" s="105"/>
      <c r="BJ270" s="105"/>
    </row>
    <row r="271" spans="2:62" ht="20.100000000000001" hidden="1" customHeight="1" outlineLevel="1">
      <c r="B271" s="100"/>
      <c r="C271" s="908"/>
      <c r="D271" s="909"/>
      <c r="E271" s="909"/>
      <c r="F271" s="910"/>
      <c r="G271" s="890"/>
      <c r="H271" s="891"/>
      <c r="I271" s="152"/>
      <c r="J271" s="152"/>
      <c r="K271" s="152"/>
      <c r="L271" s="152"/>
      <c r="M271" s="152"/>
      <c r="N271" s="152"/>
      <c r="O271" s="152"/>
      <c r="P271" s="153"/>
      <c r="Q271" s="153"/>
      <c r="R271" s="156">
        <f t="shared" si="210"/>
        <v>0</v>
      </c>
      <c r="S271" s="156">
        <f t="shared" si="211"/>
        <v>0</v>
      </c>
      <c r="U271" s="157">
        <f t="shared" si="217"/>
        <v>0</v>
      </c>
      <c r="W271" s="152"/>
      <c r="X271" s="152"/>
      <c r="Y271" s="152"/>
      <c r="Z271" s="152"/>
      <c r="AA271" s="152"/>
      <c r="AB271" s="152"/>
      <c r="AC271" s="347"/>
      <c r="AD271" s="152"/>
      <c r="AE271" s="152"/>
      <c r="AF271" s="152"/>
      <c r="AG271" s="152"/>
      <c r="AH271" s="152"/>
      <c r="AI271" s="152"/>
      <c r="AJ271" s="347"/>
      <c r="AK271" s="152"/>
      <c r="AL271" s="152"/>
      <c r="AM271" s="295"/>
      <c r="AN271" s="228"/>
      <c r="AO271" s="228"/>
      <c r="AP271" s="228"/>
      <c r="AQ271" s="228"/>
      <c r="AR271" s="228"/>
      <c r="AS271" s="348"/>
      <c r="AT271" s="264">
        <f t="shared" si="174"/>
        <v>0</v>
      </c>
      <c r="AU271" s="259"/>
      <c r="AV271" s="265">
        <f t="shared" si="214"/>
        <v>0</v>
      </c>
      <c r="AX271" s="265">
        <f t="shared" si="218"/>
        <v>0</v>
      </c>
      <c r="AZ271" s="492">
        <f t="shared" si="215"/>
        <v>0</v>
      </c>
      <c r="BB271" s="492">
        <f t="shared" si="216"/>
        <v>0</v>
      </c>
      <c r="BD271" s="265">
        <f t="shared" si="219"/>
        <v>0</v>
      </c>
      <c r="BE271" s="105"/>
      <c r="BF271" s="105"/>
      <c r="BG271" s="105"/>
      <c r="BH271" s="105"/>
      <c r="BI271" s="105"/>
      <c r="BJ271" s="105"/>
    </row>
    <row r="272" spans="2:62" ht="20.100000000000001" hidden="1" customHeight="1" outlineLevel="1">
      <c r="B272" s="100"/>
      <c r="C272" s="908"/>
      <c r="D272" s="909"/>
      <c r="E272" s="909"/>
      <c r="F272" s="910"/>
      <c r="G272" s="890"/>
      <c r="H272" s="891"/>
      <c r="I272" s="152"/>
      <c r="J272" s="152"/>
      <c r="K272" s="152"/>
      <c r="L272" s="152"/>
      <c r="M272" s="152"/>
      <c r="N272" s="152"/>
      <c r="O272" s="152"/>
      <c r="P272" s="153"/>
      <c r="Q272" s="153"/>
      <c r="R272" s="156">
        <f t="shared" si="210"/>
        <v>0</v>
      </c>
      <c r="S272" s="156">
        <f t="shared" si="211"/>
        <v>0</v>
      </c>
      <c r="U272" s="157">
        <f t="shared" si="217"/>
        <v>0</v>
      </c>
      <c r="W272" s="152"/>
      <c r="X272" s="152"/>
      <c r="Y272" s="152"/>
      <c r="Z272" s="152"/>
      <c r="AA272" s="152"/>
      <c r="AB272" s="152"/>
      <c r="AC272" s="347"/>
      <c r="AD272" s="152"/>
      <c r="AE272" s="152"/>
      <c r="AF272" s="152"/>
      <c r="AG272" s="152"/>
      <c r="AH272" s="152"/>
      <c r="AI272" s="152"/>
      <c r="AJ272" s="347"/>
      <c r="AK272" s="152"/>
      <c r="AL272" s="152"/>
      <c r="AM272" s="295"/>
      <c r="AN272" s="228"/>
      <c r="AO272" s="228"/>
      <c r="AP272" s="228"/>
      <c r="AQ272" s="228"/>
      <c r="AR272" s="228"/>
      <c r="AS272" s="348"/>
      <c r="AT272" s="264">
        <f t="shared" si="174"/>
        <v>0</v>
      </c>
      <c r="AU272" s="259"/>
      <c r="AV272" s="265">
        <f t="shared" si="214"/>
        <v>0</v>
      </c>
      <c r="AX272" s="265">
        <f t="shared" si="218"/>
        <v>0</v>
      </c>
      <c r="AZ272" s="492">
        <f t="shared" si="215"/>
        <v>0</v>
      </c>
      <c r="BB272" s="492">
        <f t="shared" si="216"/>
        <v>0</v>
      </c>
      <c r="BD272" s="265">
        <f t="shared" si="219"/>
        <v>0</v>
      </c>
      <c r="BE272" s="105"/>
      <c r="BF272" s="105"/>
      <c r="BG272" s="105"/>
      <c r="BH272" s="105"/>
      <c r="BI272" s="105"/>
      <c r="BJ272" s="105"/>
    </row>
    <row r="273" spans="2:62" ht="20.100000000000001" hidden="1" customHeight="1" outlineLevel="1">
      <c r="B273" s="100"/>
      <c r="C273" s="908"/>
      <c r="D273" s="909"/>
      <c r="E273" s="909"/>
      <c r="F273" s="910"/>
      <c r="G273" s="890"/>
      <c r="H273" s="891"/>
      <c r="I273" s="152"/>
      <c r="J273" s="152"/>
      <c r="K273" s="152"/>
      <c r="L273" s="152"/>
      <c r="M273" s="152"/>
      <c r="N273" s="152"/>
      <c r="O273" s="152"/>
      <c r="P273" s="153"/>
      <c r="Q273" s="153"/>
      <c r="R273" s="156">
        <f t="shared" si="210"/>
        <v>0</v>
      </c>
      <c r="S273" s="156">
        <f t="shared" si="211"/>
        <v>0</v>
      </c>
      <c r="U273" s="157">
        <f t="shared" si="217"/>
        <v>0</v>
      </c>
      <c r="W273" s="152"/>
      <c r="X273" s="152"/>
      <c r="Y273" s="152"/>
      <c r="Z273" s="152"/>
      <c r="AA273" s="152"/>
      <c r="AB273" s="152"/>
      <c r="AC273" s="347"/>
      <c r="AD273" s="152"/>
      <c r="AE273" s="152"/>
      <c r="AF273" s="152"/>
      <c r="AG273" s="152"/>
      <c r="AH273" s="152"/>
      <c r="AI273" s="152"/>
      <c r="AJ273" s="347"/>
      <c r="AK273" s="152"/>
      <c r="AL273" s="152"/>
      <c r="AM273" s="295"/>
      <c r="AN273" s="228"/>
      <c r="AO273" s="228"/>
      <c r="AP273" s="228"/>
      <c r="AQ273" s="228"/>
      <c r="AR273" s="228"/>
      <c r="AS273" s="348"/>
      <c r="AT273" s="264">
        <f t="shared" si="174"/>
        <v>0</v>
      </c>
      <c r="AU273" s="259"/>
      <c r="AV273" s="265">
        <f t="shared" si="214"/>
        <v>0</v>
      </c>
      <c r="AX273" s="265">
        <f t="shared" si="218"/>
        <v>0</v>
      </c>
      <c r="AZ273" s="492">
        <f t="shared" si="215"/>
        <v>0</v>
      </c>
      <c r="BB273" s="492">
        <f t="shared" si="216"/>
        <v>0</v>
      </c>
      <c r="BD273" s="265">
        <f t="shared" si="219"/>
        <v>0</v>
      </c>
      <c r="BE273" s="105"/>
      <c r="BF273" s="105"/>
      <c r="BG273" s="105"/>
      <c r="BH273" s="105"/>
      <c r="BI273" s="105"/>
      <c r="BJ273" s="105"/>
    </row>
    <row r="274" spans="2:62" ht="20.100000000000001" hidden="1" customHeight="1" outlineLevel="1">
      <c r="B274" s="100"/>
      <c r="C274" s="908"/>
      <c r="D274" s="909"/>
      <c r="E274" s="909"/>
      <c r="F274" s="910"/>
      <c r="G274" s="890"/>
      <c r="H274" s="891"/>
      <c r="I274" s="152"/>
      <c r="J274" s="152"/>
      <c r="K274" s="152"/>
      <c r="L274" s="152"/>
      <c r="M274" s="152"/>
      <c r="N274" s="152"/>
      <c r="O274" s="152"/>
      <c r="P274" s="153"/>
      <c r="Q274" s="153"/>
      <c r="R274" s="156">
        <f t="shared" si="210"/>
        <v>0</v>
      </c>
      <c r="S274" s="156">
        <f t="shared" si="211"/>
        <v>0</v>
      </c>
      <c r="U274" s="157">
        <f t="shared" si="217"/>
        <v>0</v>
      </c>
      <c r="W274" s="152"/>
      <c r="X274" s="152"/>
      <c r="Y274" s="152"/>
      <c r="Z274" s="152"/>
      <c r="AA274" s="152"/>
      <c r="AB274" s="152"/>
      <c r="AC274" s="347"/>
      <c r="AD274" s="152"/>
      <c r="AE274" s="152"/>
      <c r="AF274" s="152"/>
      <c r="AG274" s="152"/>
      <c r="AH274" s="152"/>
      <c r="AI274" s="152"/>
      <c r="AJ274" s="347"/>
      <c r="AK274" s="152"/>
      <c r="AL274" s="152"/>
      <c r="AM274" s="295"/>
      <c r="AN274" s="228"/>
      <c r="AO274" s="228"/>
      <c r="AP274" s="228"/>
      <c r="AQ274" s="228"/>
      <c r="AR274" s="228"/>
      <c r="AS274" s="348"/>
      <c r="AT274" s="264">
        <f t="shared" si="174"/>
        <v>0</v>
      </c>
      <c r="AU274" s="259"/>
      <c r="AV274" s="265">
        <f t="shared" si="214"/>
        <v>0</v>
      </c>
      <c r="AX274" s="265">
        <f t="shared" si="218"/>
        <v>0</v>
      </c>
      <c r="AZ274" s="492">
        <f t="shared" si="215"/>
        <v>0</v>
      </c>
      <c r="BB274" s="492">
        <f t="shared" si="216"/>
        <v>0</v>
      </c>
      <c r="BD274" s="265">
        <f t="shared" si="219"/>
        <v>0</v>
      </c>
      <c r="BE274" s="105"/>
      <c r="BF274" s="105"/>
      <c r="BG274" s="105"/>
      <c r="BH274" s="105"/>
      <c r="BI274" s="105"/>
      <c r="BJ274" s="105"/>
    </row>
    <row r="275" spans="2:62" ht="20.100000000000001" hidden="1" customHeight="1" outlineLevel="1">
      <c r="B275" s="100"/>
      <c r="C275" s="908"/>
      <c r="D275" s="909"/>
      <c r="E275" s="909"/>
      <c r="F275" s="910"/>
      <c r="G275" s="890"/>
      <c r="H275" s="891"/>
      <c r="I275" s="152"/>
      <c r="J275" s="152"/>
      <c r="K275" s="152"/>
      <c r="L275" s="152"/>
      <c r="M275" s="152"/>
      <c r="N275" s="152"/>
      <c r="O275" s="152"/>
      <c r="P275" s="153"/>
      <c r="Q275" s="153"/>
      <c r="R275" s="156">
        <f t="shared" si="210"/>
        <v>0</v>
      </c>
      <c r="S275" s="156">
        <f t="shared" si="211"/>
        <v>0</v>
      </c>
      <c r="U275" s="157">
        <f t="shared" si="217"/>
        <v>0</v>
      </c>
      <c r="W275" s="152"/>
      <c r="X275" s="152"/>
      <c r="Y275" s="152"/>
      <c r="Z275" s="152"/>
      <c r="AA275" s="152"/>
      <c r="AB275" s="152"/>
      <c r="AC275" s="347"/>
      <c r="AD275" s="152"/>
      <c r="AE275" s="152"/>
      <c r="AF275" s="152"/>
      <c r="AG275" s="152"/>
      <c r="AH275" s="152"/>
      <c r="AI275" s="152"/>
      <c r="AJ275" s="347"/>
      <c r="AK275" s="152"/>
      <c r="AL275" s="152"/>
      <c r="AM275" s="295"/>
      <c r="AN275" s="228"/>
      <c r="AO275" s="228"/>
      <c r="AP275" s="228"/>
      <c r="AQ275" s="228"/>
      <c r="AR275" s="228"/>
      <c r="AS275" s="348"/>
      <c r="AT275" s="264">
        <f t="shared" si="174"/>
        <v>0</v>
      </c>
      <c r="AU275" s="259"/>
      <c r="AV275" s="265">
        <f t="shared" si="214"/>
        <v>0</v>
      </c>
      <c r="AX275" s="265">
        <f t="shared" si="218"/>
        <v>0</v>
      </c>
      <c r="AZ275" s="492">
        <f t="shared" si="215"/>
        <v>0</v>
      </c>
      <c r="BB275" s="492">
        <f t="shared" si="216"/>
        <v>0</v>
      </c>
      <c r="BD275" s="265">
        <f t="shared" si="219"/>
        <v>0</v>
      </c>
      <c r="BE275" s="105"/>
      <c r="BF275" s="105"/>
      <c r="BG275" s="105"/>
      <c r="BH275" s="105"/>
      <c r="BI275" s="105"/>
      <c r="BJ275" s="105"/>
    </row>
    <row r="276" spans="2:62" ht="20.100000000000001" hidden="1" customHeight="1" outlineLevel="1">
      <c r="B276" s="100"/>
      <c r="C276" s="908"/>
      <c r="D276" s="909"/>
      <c r="E276" s="909"/>
      <c r="F276" s="910"/>
      <c r="G276" s="890"/>
      <c r="H276" s="891"/>
      <c r="I276" s="152"/>
      <c r="J276" s="152"/>
      <c r="K276" s="152"/>
      <c r="L276" s="152"/>
      <c r="M276" s="152"/>
      <c r="N276" s="152"/>
      <c r="O276" s="152"/>
      <c r="P276" s="153"/>
      <c r="Q276" s="153"/>
      <c r="R276" s="156">
        <f t="shared" si="210"/>
        <v>0</v>
      </c>
      <c r="S276" s="156">
        <f t="shared" si="211"/>
        <v>0</v>
      </c>
      <c r="U276" s="157">
        <f t="shared" si="217"/>
        <v>0</v>
      </c>
      <c r="W276" s="152"/>
      <c r="X276" s="152"/>
      <c r="Y276" s="152"/>
      <c r="Z276" s="152"/>
      <c r="AA276" s="152"/>
      <c r="AB276" s="152"/>
      <c r="AC276" s="347"/>
      <c r="AD276" s="152"/>
      <c r="AE276" s="152"/>
      <c r="AF276" s="152"/>
      <c r="AG276" s="152"/>
      <c r="AH276" s="152"/>
      <c r="AI276" s="152"/>
      <c r="AJ276" s="347"/>
      <c r="AK276" s="152"/>
      <c r="AL276" s="152"/>
      <c r="AM276" s="295"/>
      <c r="AN276" s="228"/>
      <c r="AO276" s="228"/>
      <c r="AP276" s="228"/>
      <c r="AQ276" s="228"/>
      <c r="AR276" s="228"/>
      <c r="AS276" s="348"/>
      <c r="AT276" s="264">
        <f t="shared" si="174"/>
        <v>0</v>
      </c>
      <c r="AU276" s="259"/>
      <c r="AV276" s="265">
        <f t="shared" si="214"/>
        <v>0</v>
      </c>
      <c r="AX276" s="265">
        <f t="shared" si="218"/>
        <v>0</v>
      </c>
      <c r="AZ276" s="492">
        <f t="shared" si="215"/>
        <v>0</v>
      </c>
      <c r="BB276" s="492">
        <f t="shared" si="216"/>
        <v>0</v>
      </c>
      <c r="BD276" s="265">
        <f t="shared" si="219"/>
        <v>0</v>
      </c>
      <c r="BE276" s="105"/>
      <c r="BF276" s="105"/>
      <c r="BG276" s="105"/>
      <c r="BH276" s="105"/>
      <c r="BI276" s="105"/>
      <c r="BJ276" s="105"/>
    </row>
    <row r="277" spans="2:62" ht="20.100000000000001" hidden="1" customHeight="1" outlineLevel="1">
      <c r="B277" s="100"/>
      <c r="C277" s="908"/>
      <c r="D277" s="909"/>
      <c r="E277" s="909"/>
      <c r="F277" s="910"/>
      <c r="G277" s="890"/>
      <c r="H277" s="891"/>
      <c r="I277" s="152"/>
      <c r="J277" s="152"/>
      <c r="K277" s="152"/>
      <c r="L277" s="152"/>
      <c r="M277" s="152"/>
      <c r="N277" s="152"/>
      <c r="O277" s="152"/>
      <c r="P277" s="153"/>
      <c r="Q277" s="153"/>
      <c r="R277" s="156">
        <f t="shared" si="210"/>
        <v>0</v>
      </c>
      <c r="S277" s="156">
        <f t="shared" si="211"/>
        <v>0</v>
      </c>
      <c r="U277" s="157">
        <f t="shared" si="217"/>
        <v>0</v>
      </c>
      <c r="W277" s="152"/>
      <c r="X277" s="152"/>
      <c r="Y277" s="152"/>
      <c r="Z277" s="152"/>
      <c r="AA277" s="152"/>
      <c r="AB277" s="152"/>
      <c r="AC277" s="347"/>
      <c r="AD277" s="152"/>
      <c r="AE277" s="152"/>
      <c r="AF277" s="152"/>
      <c r="AG277" s="152"/>
      <c r="AH277" s="152"/>
      <c r="AI277" s="152"/>
      <c r="AJ277" s="347"/>
      <c r="AK277" s="152"/>
      <c r="AL277" s="152"/>
      <c r="AM277" s="295"/>
      <c r="AN277" s="228"/>
      <c r="AO277" s="228"/>
      <c r="AP277" s="228"/>
      <c r="AQ277" s="228"/>
      <c r="AR277" s="228"/>
      <c r="AS277" s="348"/>
      <c r="AT277" s="264">
        <f t="shared" si="174"/>
        <v>0</v>
      </c>
      <c r="AU277" s="259"/>
      <c r="AV277" s="265">
        <f t="shared" si="214"/>
        <v>0</v>
      </c>
      <c r="AX277" s="265">
        <f t="shared" si="218"/>
        <v>0</v>
      </c>
      <c r="AZ277" s="492">
        <f t="shared" si="215"/>
        <v>0</v>
      </c>
      <c r="BB277" s="492">
        <f t="shared" si="216"/>
        <v>0</v>
      </c>
      <c r="BD277" s="265">
        <f t="shared" si="219"/>
        <v>0</v>
      </c>
      <c r="BE277" s="105"/>
      <c r="BF277" s="105"/>
      <c r="BG277" s="105"/>
      <c r="BH277" s="105"/>
      <c r="BI277" s="105"/>
      <c r="BJ277" s="105"/>
    </row>
    <row r="278" spans="2:62" ht="20.100000000000001" hidden="1" customHeight="1" outlineLevel="1">
      <c r="B278" s="100"/>
      <c r="C278" s="908"/>
      <c r="D278" s="909"/>
      <c r="E278" s="909"/>
      <c r="F278" s="910"/>
      <c r="G278" s="890"/>
      <c r="H278" s="891"/>
      <c r="I278" s="152"/>
      <c r="J278" s="152"/>
      <c r="K278" s="152"/>
      <c r="L278" s="152"/>
      <c r="M278" s="152"/>
      <c r="N278" s="152"/>
      <c r="O278" s="152"/>
      <c r="P278" s="153"/>
      <c r="Q278" s="153"/>
      <c r="R278" s="156">
        <f t="shared" si="210"/>
        <v>0</v>
      </c>
      <c r="S278" s="156">
        <f t="shared" si="211"/>
        <v>0</v>
      </c>
      <c r="U278" s="157">
        <f t="shared" si="217"/>
        <v>0</v>
      </c>
      <c r="W278" s="152"/>
      <c r="X278" s="152"/>
      <c r="Y278" s="152"/>
      <c r="Z278" s="152"/>
      <c r="AA278" s="152"/>
      <c r="AB278" s="152"/>
      <c r="AC278" s="347"/>
      <c r="AD278" s="152"/>
      <c r="AE278" s="152"/>
      <c r="AF278" s="152"/>
      <c r="AG278" s="152"/>
      <c r="AH278" s="152"/>
      <c r="AI278" s="152"/>
      <c r="AJ278" s="347"/>
      <c r="AK278" s="152"/>
      <c r="AL278" s="152"/>
      <c r="AM278" s="295"/>
      <c r="AN278" s="228"/>
      <c r="AO278" s="228"/>
      <c r="AP278" s="228"/>
      <c r="AQ278" s="228"/>
      <c r="AR278" s="228"/>
      <c r="AS278" s="348"/>
      <c r="AT278" s="264">
        <f t="shared" si="174"/>
        <v>0</v>
      </c>
      <c r="AU278" s="259"/>
      <c r="AV278" s="265">
        <f t="shared" si="214"/>
        <v>0</v>
      </c>
      <c r="AX278" s="265">
        <f t="shared" si="218"/>
        <v>0</v>
      </c>
      <c r="AZ278" s="492">
        <f t="shared" si="215"/>
        <v>0</v>
      </c>
      <c r="BB278" s="492">
        <f t="shared" si="216"/>
        <v>0</v>
      </c>
      <c r="BD278" s="265">
        <f t="shared" si="219"/>
        <v>0</v>
      </c>
      <c r="BE278" s="105"/>
      <c r="BF278" s="105"/>
      <c r="BG278" s="105"/>
      <c r="BH278" s="105"/>
      <c r="BI278" s="105"/>
      <c r="BJ278" s="105"/>
    </row>
    <row r="279" spans="2:62" ht="20.100000000000001" hidden="1" customHeight="1" outlineLevel="1">
      <c r="B279" s="100"/>
      <c r="C279" s="908"/>
      <c r="D279" s="909"/>
      <c r="E279" s="909"/>
      <c r="F279" s="910"/>
      <c r="G279" s="890"/>
      <c r="H279" s="891"/>
      <c r="I279" s="152"/>
      <c r="J279" s="152"/>
      <c r="K279" s="152"/>
      <c r="L279" s="152"/>
      <c r="M279" s="152"/>
      <c r="N279" s="152"/>
      <c r="O279" s="152"/>
      <c r="P279" s="153"/>
      <c r="Q279" s="153"/>
      <c r="R279" s="156">
        <f t="shared" si="210"/>
        <v>0</v>
      </c>
      <c r="S279" s="156">
        <f t="shared" si="211"/>
        <v>0</v>
      </c>
      <c r="U279" s="157">
        <f t="shared" si="217"/>
        <v>0</v>
      </c>
      <c r="W279" s="152"/>
      <c r="X279" s="152"/>
      <c r="Y279" s="152"/>
      <c r="Z279" s="152"/>
      <c r="AA279" s="152"/>
      <c r="AB279" s="152"/>
      <c r="AC279" s="347"/>
      <c r="AD279" s="152"/>
      <c r="AE279" s="152"/>
      <c r="AF279" s="152"/>
      <c r="AG279" s="152"/>
      <c r="AH279" s="152"/>
      <c r="AI279" s="152"/>
      <c r="AJ279" s="347"/>
      <c r="AK279" s="152"/>
      <c r="AL279" s="152"/>
      <c r="AM279" s="295"/>
      <c r="AN279" s="228"/>
      <c r="AO279" s="228"/>
      <c r="AP279" s="228"/>
      <c r="AQ279" s="228"/>
      <c r="AR279" s="228"/>
      <c r="AS279" s="348"/>
      <c r="AT279" s="264">
        <f t="shared" si="174"/>
        <v>0</v>
      </c>
      <c r="AU279" s="259"/>
      <c r="AV279" s="265">
        <f t="shared" si="214"/>
        <v>0</v>
      </c>
      <c r="AX279" s="265">
        <f t="shared" si="218"/>
        <v>0</v>
      </c>
      <c r="AZ279" s="492">
        <f t="shared" si="215"/>
        <v>0</v>
      </c>
      <c r="BB279" s="492">
        <f t="shared" si="216"/>
        <v>0</v>
      </c>
      <c r="BD279" s="265">
        <f t="shared" si="219"/>
        <v>0</v>
      </c>
      <c r="BE279" s="105"/>
      <c r="BF279" s="105"/>
      <c r="BG279" s="105"/>
      <c r="BH279" s="105"/>
      <c r="BI279" s="105"/>
      <c r="BJ279" s="105"/>
    </row>
    <row r="280" spans="2:62" ht="20.100000000000001" hidden="1" customHeight="1" outlineLevel="1">
      <c r="B280" s="100"/>
      <c r="C280" s="908"/>
      <c r="D280" s="909"/>
      <c r="E280" s="909"/>
      <c r="F280" s="910"/>
      <c r="G280" s="890"/>
      <c r="H280" s="891"/>
      <c r="I280" s="152"/>
      <c r="J280" s="152"/>
      <c r="K280" s="152"/>
      <c r="L280" s="152"/>
      <c r="M280" s="152"/>
      <c r="N280" s="152"/>
      <c r="O280" s="152"/>
      <c r="P280" s="153"/>
      <c r="Q280" s="153"/>
      <c r="R280" s="156">
        <f t="shared" si="210"/>
        <v>0</v>
      </c>
      <c r="S280" s="156">
        <f t="shared" si="211"/>
        <v>0</v>
      </c>
      <c r="U280" s="157">
        <f t="shared" si="217"/>
        <v>0</v>
      </c>
      <c r="W280" s="152"/>
      <c r="X280" s="152"/>
      <c r="Y280" s="152"/>
      <c r="Z280" s="152"/>
      <c r="AA280" s="152"/>
      <c r="AB280" s="152"/>
      <c r="AC280" s="347"/>
      <c r="AD280" s="152"/>
      <c r="AE280" s="152"/>
      <c r="AF280" s="152"/>
      <c r="AG280" s="152"/>
      <c r="AH280" s="152"/>
      <c r="AI280" s="152"/>
      <c r="AJ280" s="347"/>
      <c r="AK280" s="152"/>
      <c r="AL280" s="152"/>
      <c r="AM280" s="295"/>
      <c r="AN280" s="228"/>
      <c r="AO280" s="228"/>
      <c r="AP280" s="228"/>
      <c r="AQ280" s="228"/>
      <c r="AR280" s="228"/>
      <c r="AS280" s="348"/>
      <c r="AT280" s="264">
        <f t="shared" ref="AT280:AT282" si="220">((W280+AD280)*$W$7+(X280+AE280)*$X$7+(Y280+Z280+AF280+AG280)*$Z$7+(AA280+AH280)*$AA$7+(AB280+AI280)*$AB$7)*Zuschläge_IBN</f>
        <v>0</v>
      </c>
      <c r="AU280" s="259"/>
      <c r="AV280" s="265">
        <f t="shared" si="214"/>
        <v>0</v>
      </c>
      <c r="AX280" s="265">
        <f t="shared" si="218"/>
        <v>0</v>
      </c>
      <c r="AZ280" s="492">
        <f t="shared" si="215"/>
        <v>0</v>
      </c>
      <c r="BB280" s="492">
        <f t="shared" si="216"/>
        <v>0</v>
      </c>
      <c r="BD280" s="265">
        <f t="shared" si="219"/>
        <v>0</v>
      </c>
      <c r="BE280" s="105"/>
      <c r="BF280" s="105"/>
      <c r="BG280" s="105"/>
      <c r="BH280" s="105"/>
      <c r="BI280" s="105"/>
      <c r="BJ280" s="105"/>
    </row>
    <row r="281" spans="2:62" ht="20.100000000000001" hidden="1" customHeight="1" outlineLevel="1">
      <c r="B281" s="100"/>
      <c r="C281" s="908"/>
      <c r="D281" s="909"/>
      <c r="E281" s="909"/>
      <c r="F281" s="910"/>
      <c r="G281" s="890"/>
      <c r="H281" s="891"/>
      <c r="I281" s="152"/>
      <c r="J281" s="152"/>
      <c r="K281" s="152"/>
      <c r="L281" s="152"/>
      <c r="M281" s="152"/>
      <c r="N281" s="152"/>
      <c r="O281" s="152"/>
      <c r="P281" s="153"/>
      <c r="Q281" s="153"/>
      <c r="R281" s="156">
        <f t="shared" si="210"/>
        <v>0</v>
      </c>
      <c r="S281" s="156">
        <f t="shared" si="211"/>
        <v>0</v>
      </c>
      <c r="U281" s="157">
        <f t="shared" si="217"/>
        <v>0</v>
      </c>
      <c r="W281" s="152"/>
      <c r="X281" s="152"/>
      <c r="Y281" s="152"/>
      <c r="Z281" s="152"/>
      <c r="AA281" s="152"/>
      <c r="AB281" s="152"/>
      <c r="AC281" s="347"/>
      <c r="AD281" s="152"/>
      <c r="AE281" s="152"/>
      <c r="AF281" s="152"/>
      <c r="AG281" s="152"/>
      <c r="AH281" s="152"/>
      <c r="AI281" s="152"/>
      <c r="AJ281" s="347"/>
      <c r="AK281" s="152"/>
      <c r="AL281" s="152"/>
      <c r="AM281" s="295"/>
      <c r="AN281" s="228"/>
      <c r="AO281" s="228"/>
      <c r="AP281" s="228"/>
      <c r="AQ281" s="228"/>
      <c r="AR281" s="228"/>
      <c r="AS281" s="348"/>
      <c r="AT281" s="264">
        <f t="shared" si="220"/>
        <v>0</v>
      </c>
      <c r="AU281" s="259"/>
      <c r="AV281" s="265">
        <f t="shared" si="214"/>
        <v>0</v>
      </c>
      <c r="AX281" s="265">
        <f t="shared" si="218"/>
        <v>0</v>
      </c>
      <c r="AZ281" s="492">
        <f t="shared" si="215"/>
        <v>0</v>
      </c>
      <c r="BB281" s="492">
        <f t="shared" si="216"/>
        <v>0</v>
      </c>
      <c r="BD281" s="265">
        <f t="shared" si="219"/>
        <v>0</v>
      </c>
      <c r="BE281" s="105"/>
      <c r="BF281" s="105"/>
      <c r="BG281" s="105"/>
      <c r="BH281" s="105"/>
      <c r="BI281" s="105"/>
      <c r="BJ281" s="105"/>
    </row>
    <row r="282" spans="2:62" ht="20.100000000000001" hidden="1" customHeight="1" outlineLevel="1">
      <c r="B282" s="100"/>
      <c r="C282" s="908"/>
      <c r="D282" s="909"/>
      <c r="E282" s="909"/>
      <c r="F282" s="910"/>
      <c r="G282" s="890"/>
      <c r="H282" s="891"/>
      <c r="I282" s="152"/>
      <c r="J282" s="152"/>
      <c r="K282" s="152"/>
      <c r="L282" s="152"/>
      <c r="M282" s="152"/>
      <c r="N282" s="152"/>
      <c r="O282" s="152"/>
      <c r="P282" s="153"/>
      <c r="Q282" s="153"/>
      <c r="R282" s="156">
        <f t="shared" si="210"/>
        <v>0</v>
      </c>
      <c r="S282" s="156">
        <f t="shared" si="211"/>
        <v>0</v>
      </c>
      <c r="U282" s="157">
        <f t="shared" si="217"/>
        <v>0</v>
      </c>
      <c r="W282" s="152"/>
      <c r="X282" s="152"/>
      <c r="Y282" s="152"/>
      <c r="Z282" s="152"/>
      <c r="AA282" s="152"/>
      <c r="AB282" s="152"/>
      <c r="AC282" s="347"/>
      <c r="AD282" s="152"/>
      <c r="AE282" s="152"/>
      <c r="AF282" s="152"/>
      <c r="AG282" s="152"/>
      <c r="AH282" s="152"/>
      <c r="AI282" s="152"/>
      <c r="AJ282" s="347"/>
      <c r="AK282" s="152"/>
      <c r="AL282" s="152"/>
      <c r="AM282" s="295"/>
      <c r="AN282" s="228"/>
      <c r="AO282" s="228"/>
      <c r="AP282" s="228"/>
      <c r="AQ282" s="228"/>
      <c r="AR282" s="228"/>
      <c r="AS282" s="348"/>
      <c r="AT282" s="264">
        <f t="shared" si="220"/>
        <v>0</v>
      </c>
      <c r="AU282" s="259"/>
      <c r="AV282" s="265">
        <f t="shared" si="214"/>
        <v>0</v>
      </c>
      <c r="AX282" s="265">
        <f t="shared" si="218"/>
        <v>0</v>
      </c>
      <c r="AZ282" s="492">
        <f t="shared" si="215"/>
        <v>0</v>
      </c>
      <c r="BB282" s="492">
        <f t="shared" si="216"/>
        <v>0</v>
      </c>
      <c r="BD282" s="265">
        <f t="shared" si="219"/>
        <v>0</v>
      </c>
      <c r="BE282" s="105"/>
      <c r="BF282" s="105"/>
      <c r="BG282" s="105"/>
      <c r="BH282" s="105"/>
      <c r="BI282" s="105"/>
      <c r="BJ282" s="105"/>
    </row>
    <row r="283" spans="2:62" ht="9.9499999999999993" hidden="1" customHeight="1" outlineLevel="1">
      <c r="B283" s="101"/>
      <c r="C283" s="208"/>
      <c r="D283" s="208"/>
      <c r="E283" s="208"/>
      <c r="F283" s="208"/>
      <c r="G283" s="237"/>
      <c r="H283" s="207"/>
      <c r="I283" s="257"/>
      <c r="J283" s="257"/>
      <c r="K283" s="257"/>
      <c r="L283" s="257"/>
      <c r="M283" s="257"/>
      <c r="N283" s="257"/>
      <c r="O283" s="257"/>
      <c r="P283" s="256"/>
      <c r="Q283" s="102"/>
      <c r="R283" s="102"/>
      <c r="S283" s="102"/>
      <c r="U283" s="98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Z283" s="493"/>
      <c r="BE283" s="105"/>
      <c r="BF283" s="105"/>
      <c r="BG283" s="105"/>
      <c r="BH283" s="105"/>
      <c r="BI283" s="105"/>
      <c r="BJ283" s="105"/>
    </row>
    <row r="284" spans="2:62" ht="20.100000000000001" customHeight="1" collapsed="1">
      <c r="B284" s="8">
        <f>B267+1</f>
        <v>17</v>
      </c>
      <c r="C284" s="916"/>
      <c r="D284" s="917"/>
      <c r="E284" s="917"/>
      <c r="F284" s="918"/>
      <c r="G284" s="429"/>
      <c r="H284" s="206">
        <v>1</v>
      </c>
      <c r="I284" s="642">
        <f t="shared" ref="I284" si="221">$H284*SUM(I285:I299)</f>
        <v>0</v>
      </c>
      <c r="J284" s="643">
        <f t="shared" ref="J284:O284" si="222">$H284*SUM(J285:J299)</f>
        <v>0</v>
      </c>
      <c r="K284" s="644">
        <f t="shared" si="222"/>
        <v>0</v>
      </c>
      <c r="L284" s="645">
        <f t="shared" si="222"/>
        <v>0</v>
      </c>
      <c r="M284" s="645">
        <f t="shared" si="222"/>
        <v>0</v>
      </c>
      <c r="N284" s="644">
        <f t="shared" si="222"/>
        <v>0</v>
      </c>
      <c r="O284" s="642">
        <f t="shared" si="222"/>
        <v>0</v>
      </c>
      <c r="P284" s="209">
        <f t="shared" ref="P284:Q284" si="223">$H284*SUM(P285:P299)</f>
        <v>0</v>
      </c>
      <c r="Q284" s="210">
        <f t="shared" si="223"/>
        <v>0</v>
      </c>
      <c r="R284" s="136">
        <f t="shared" ref="R284:R299" si="224">P284*(1+Gewinn)*(1+SicherheitAngebot)</f>
        <v>0</v>
      </c>
      <c r="S284" s="137">
        <f t="shared" ref="S284:S299" si="225">Q284*(1+MGKZ)*(1+Gewinn)*(1+SicherheitAngebot)</f>
        <v>0</v>
      </c>
      <c r="U284" s="10">
        <f>I284*$I$7+J284*$J$7+K284*$K$7+L284*$L$7+M284*$M$7+N284*$N$7+O284*$O$7+R284+S284</f>
        <v>0</v>
      </c>
      <c r="W284" s="646">
        <f t="shared" ref="W284:AB284" si="226">$H284*SUM(W285:W299)</f>
        <v>0</v>
      </c>
      <c r="X284" s="647">
        <f t="shared" si="226"/>
        <v>0</v>
      </c>
      <c r="Y284" s="648">
        <f t="shared" si="226"/>
        <v>0</v>
      </c>
      <c r="Z284" s="649">
        <f t="shared" si="226"/>
        <v>0</v>
      </c>
      <c r="AA284" s="648">
        <f t="shared" si="226"/>
        <v>0</v>
      </c>
      <c r="AB284" s="646">
        <f t="shared" si="226"/>
        <v>0</v>
      </c>
      <c r="AC284" s="258"/>
      <c r="AD284" s="646">
        <f t="shared" ref="AD284:AM284" si="227">$H284*SUM(AD285:AD299)</f>
        <v>0</v>
      </c>
      <c r="AE284" s="647">
        <f t="shared" si="227"/>
        <v>0</v>
      </c>
      <c r="AF284" s="648">
        <f t="shared" si="227"/>
        <v>0</v>
      </c>
      <c r="AG284" s="649">
        <f t="shared" si="227"/>
        <v>0</v>
      </c>
      <c r="AH284" s="648">
        <f t="shared" si="227"/>
        <v>0</v>
      </c>
      <c r="AI284" s="646">
        <f t="shared" si="227"/>
        <v>0</v>
      </c>
      <c r="AJ284" s="258"/>
      <c r="AK284" s="653">
        <f t="shared" si="227"/>
        <v>0</v>
      </c>
      <c r="AL284" s="653">
        <f t="shared" si="227"/>
        <v>0</v>
      </c>
      <c r="AM284" s="653">
        <f t="shared" si="227"/>
        <v>0</v>
      </c>
      <c r="AN284" s="227">
        <f>$H284*SUM(AN285:AN299)*(1+Gewinn)*(1+SicherheitAngebot)</f>
        <v>0</v>
      </c>
      <c r="AO284" s="227">
        <f>$H284*SUM(AO285:AO299)*(1+Gewinn)*(1+SicherheitAngebot)</f>
        <v>0</v>
      </c>
      <c r="AP284" s="227">
        <f>$H284*SUM(AP285:AP299)*(1+Gewinn)*(1+SicherheitAngebot)</f>
        <v>0</v>
      </c>
      <c r="AQ284" s="227">
        <f>$H284*SUM(AQ285:AQ299)*(1+Gewinn)*(1+SicherheitAngebot)</f>
        <v>0</v>
      </c>
      <c r="AR284" s="227">
        <f>$H284*SUM(AR285:AR299)*(1+Gewinn)*(1+SicherheitAngebot)</f>
        <v>0</v>
      </c>
      <c r="AS284" s="262"/>
      <c r="AT284" s="263">
        <f t="shared" ref="AT284:AT347" si="228">((W284+AD284)*$W$7+(X284+AE284)*$X$7+(Y284+Z284+AF284+AG284)*$Z$7+(AA284+AH284)*$AA$7+(AB284+AI284)*$AB$7)*Zuschläge_IBN</f>
        <v>0</v>
      </c>
      <c r="AU284" s="259"/>
      <c r="AV284" s="491">
        <f>AK284*$AK$7+AL284*$AL$7+AM284*$AM$7+SUM(AN284:AR284)+AT284/Zuschläge_IBN+AT284</f>
        <v>0</v>
      </c>
      <c r="AX284" s="685">
        <f>U284+AV284</f>
        <v>0</v>
      </c>
      <c r="AZ284" s="490">
        <f>IF(H284&gt;0,U284/(1+SicherheitAngebot)*(1+Sicherheit),0)</f>
        <v>0</v>
      </c>
      <c r="BB284" s="490">
        <f>IF(H284&gt;0,AV284/(1+SicherheitAngebot)*(1+Sicherheit),0)</f>
        <v>0</v>
      </c>
      <c r="BD284" s="490">
        <f>AZ284+BB284</f>
        <v>0</v>
      </c>
      <c r="BE284" s="105"/>
      <c r="BF284" s="105"/>
      <c r="BG284" s="105"/>
      <c r="BH284" s="105"/>
      <c r="BI284" s="105"/>
      <c r="BJ284" s="105"/>
    </row>
    <row r="285" spans="2:62" ht="20.100000000000001" hidden="1" customHeight="1" outlineLevel="1">
      <c r="B285" s="99"/>
      <c r="C285" s="908"/>
      <c r="D285" s="909"/>
      <c r="E285" s="909"/>
      <c r="F285" s="910"/>
      <c r="G285" s="890"/>
      <c r="H285" s="901"/>
      <c r="I285" s="152"/>
      <c r="J285" s="152"/>
      <c r="K285" s="152"/>
      <c r="L285" s="152"/>
      <c r="M285" s="152"/>
      <c r="N285" s="152"/>
      <c r="O285" s="152"/>
      <c r="P285" s="153"/>
      <c r="Q285" s="153"/>
      <c r="R285" s="156">
        <f t="shared" si="224"/>
        <v>0</v>
      </c>
      <c r="S285" s="156">
        <f t="shared" si="225"/>
        <v>0</v>
      </c>
      <c r="U285" s="157">
        <f>I285*$I$7+J285*$J$7+K285*$K$7+L285*$L$7+M285*$M$7+N285*$N$7+O285*$O$7+R285+S285</f>
        <v>0</v>
      </c>
      <c r="W285" s="152"/>
      <c r="X285" s="152"/>
      <c r="Y285" s="152"/>
      <c r="Z285" s="152"/>
      <c r="AA285" s="152"/>
      <c r="AB285" s="152"/>
      <c r="AC285" s="347"/>
      <c r="AD285" s="152"/>
      <c r="AE285" s="152"/>
      <c r="AF285" s="152"/>
      <c r="AG285" s="152"/>
      <c r="AH285" s="152"/>
      <c r="AI285" s="152"/>
      <c r="AJ285" s="347"/>
      <c r="AK285" s="152"/>
      <c r="AL285" s="152"/>
      <c r="AM285" s="295"/>
      <c r="AN285" s="228"/>
      <c r="AO285" s="228"/>
      <c r="AP285" s="228"/>
      <c r="AQ285" s="228"/>
      <c r="AR285" s="228"/>
      <c r="AS285" s="348"/>
      <c r="AT285" s="264">
        <f t="shared" si="228"/>
        <v>0</v>
      </c>
      <c r="AU285" s="259"/>
      <c r="AV285" s="265">
        <f t="shared" ref="AV285:AV299" si="229">AK285*$AK$7+AL285*$AL$7+AM285*$AM$7+SUM(AN285:AR285)*(1+Gewinn)*(1+SicherheitAngebot)+AT285/Zuschläge_IBN+AT285</f>
        <v>0</v>
      </c>
      <c r="AX285" s="265">
        <f>U285+AV285</f>
        <v>0</v>
      </c>
      <c r="AZ285" s="492">
        <f t="shared" ref="AZ285:AZ299" si="230">U285/(1+SicherheitAngebot)*(1+Sicherheit)</f>
        <v>0</v>
      </c>
      <c r="BB285" s="492">
        <f t="shared" ref="BB285:BB299" si="231">AV285/(1+SicherheitAngebot)*(1+Sicherheit)</f>
        <v>0</v>
      </c>
      <c r="BD285" s="265">
        <f>AZ285+BB285</f>
        <v>0</v>
      </c>
      <c r="BE285" s="105"/>
      <c r="BF285" s="105"/>
      <c r="BG285" s="105"/>
      <c r="BH285" s="105"/>
      <c r="BI285" s="105"/>
      <c r="BJ285" s="105"/>
    </row>
    <row r="286" spans="2:62" ht="20.100000000000001" hidden="1" customHeight="1" outlineLevel="1">
      <c r="B286" s="100"/>
      <c r="C286" s="908"/>
      <c r="D286" s="909"/>
      <c r="E286" s="909"/>
      <c r="F286" s="910"/>
      <c r="G286" s="890"/>
      <c r="H286" s="891"/>
      <c r="I286" s="152"/>
      <c r="J286" s="152"/>
      <c r="K286" s="152"/>
      <c r="L286" s="152"/>
      <c r="M286" s="152"/>
      <c r="N286" s="152"/>
      <c r="O286" s="152"/>
      <c r="P286" s="153"/>
      <c r="Q286" s="153"/>
      <c r="R286" s="156">
        <f t="shared" si="224"/>
        <v>0</v>
      </c>
      <c r="S286" s="156">
        <f t="shared" si="225"/>
        <v>0</v>
      </c>
      <c r="U286" s="157">
        <f t="shared" ref="U286:U299" si="232">I286*$I$7+J286*$J$7+K286*$K$7+L286*$L$7+M286*$M$7+N286*$N$7+O286*$O$7+R286+S286</f>
        <v>0</v>
      </c>
      <c r="W286" s="152"/>
      <c r="X286" s="152"/>
      <c r="Y286" s="152"/>
      <c r="Z286" s="152"/>
      <c r="AA286" s="152"/>
      <c r="AB286" s="152"/>
      <c r="AC286" s="347"/>
      <c r="AD286" s="152"/>
      <c r="AE286" s="152"/>
      <c r="AF286" s="152"/>
      <c r="AG286" s="152"/>
      <c r="AH286" s="152"/>
      <c r="AI286" s="152"/>
      <c r="AJ286" s="347"/>
      <c r="AK286" s="152"/>
      <c r="AL286" s="152"/>
      <c r="AM286" s="295"/>
      <c r="AN286" s="228"/>
      <c r="AO286" s="228"/>
      <c r="AP286" s="228"/>
      <c r="AQ286" s="228"/>
      <c r="AR286" s="228"/>
      <c r="AS286" s="348"/>
      <c r="AT286" s="264">
        <f t="shared" si="228"/>
        <v>0</v>
      </c>
      <c r="AU286" s="259"/>
      <c r="AV286" s="265">
        <f t="shared" si="229"/>
        <v>0</v>
      </c>
      <c r="AX286" s="265">
        <f t="shared" ref="AX286:AX299" si="233">U286+AV286</f>
        <v>0</v>
      </c>
      <c r="AZ286" s="492">
        <f t="shared" si="230"/>
        <v>0</v>
      </c>
      <c r="BB286" s="492">
        <f t="shared" si="231"/>
        <v>0</v>
      </c>
      <c r="BD286" s="265">
        <f t="shared" ref="BD286:BD299" si="234">AZ286+BB286</f>
        <v>0</v>
      </c>
      <c r="BE286" s="105"/>
      <c r="BF286" s="105"/>
      <c r="BG286" s="105"/>
      <c r="BH286" s="105"/>
      <c r="BI286" s="105"/>
      <c r="BJ286" s="105"/>
    </row>
    <row r="287" spans="2:62" ht="20.100000000000001" hidden="1" customHeight="1" outlineLevel="1">
      <c r="B287" s="100"/>
      <c r="C287" s="908"/>
      <c r="D287" s="909"/>
      <c r="E287" s="909"/>
      <c r="F287" s="910"/>
      <c r="G287" s="890"/>
      <c r="H287" s="891"/>
      <c r="I287" s="152"/>
      <c r="J287" s="152"/>
      <c r="K287" s="152"/>
      <c r="L287" s="152"/>
      <c r="M287" s="152"/>
      <c r="N287" s="152"/>
      <c r="O287" s="152"/>
      <c r="P287" s="153"/>
      <c r="Q287" s="153"/>
      <c r="R287" s="156">
        <f t="shared" si="224"/>
        <v>0</v>
      </c>
      <c r="S287" s="156">
        <f t="shared" si="225"/>
        <v>0</v>
      </c>
      <c r="U287" s="157">
        <f t="shared" si="232"/>
        <v>0</v>
      </c>
      <c r="W287" s="152"/>
      <c r="X287" s="152"/>
      <c r="Y287" s="152"/>
      <c r="Z287" s="152"/>
      <c r="AA287" s="152"/>
      <c r="AB287" s="152"/>
      <c r="AC287" s="347"/>
      <c r="AD287" s="152"/>
      <c r="AE287" s="152"/>
      <c r="AF287" s="152"/>
      <c r="AG287" s="152"/>
      <c r="AH287" s="152"/>
      <c r="AI287" s="152"/>
      <c r="AJ287" s="347"/>
      <c r="AK287" s="152"/>
      <c r="AL287" s="152"/>
      <c r="AM287" s="295"/>
      <c r="AN287" s="228"/>
      <c r="AO287" s="228"/>
      <c r="AP287" s="228"/>
      <c r="AQ287" s="228"/>
      <c r="AR287" s="228"/>
      <c r="AS287" s="348"/>
      <c r="AT287" s="264">
        <f t="shared" si="228"/>
        <v>0</v>
      </c>
      <c r="AU287" s="259"/>
      <c r="AV287" s="265">
        <f t="shared" si="229"/>
        <v>0</v>
      </c>
      <c r="AX287" s="265">
        <f t="shared" si="233"/>
        <v>0</v>
      </c>
      <c r="AZ287" s="492">
        <f t="shared" si="230"/>
        <v>0</v>
      </c>
      <c r="BB287" s="492">
        <f t="shared" si="231"/>
        <v>0</v>
      </c>
      <c r="BD287" s="265">
        <f t="shared" si="234"/>
        <v>0</v>
      </c>
      <c r="BE287" s="105"/>
      <c r="BF287" s="105"/>
      <c r="BG287" s="105"/>
      <c r="BH287" s="105"/>
      <c r="BI287" s="105"/>
      <c r="BJ287" s="105"/>
    </row>
    <row r="288" spans="2:62" ht="20.100000000000001" hidden="1" customHeight="1" outlineLevel="1">
      <c r="B288" s="100"/>
      <c r="C288" s="908"/>
      <c r="D288" s="909"/>
      <c r="E288" s="909"/>
      <c r="F288" s="910"/>
      <c r="G288" s="890"/>
      <c r="H288" s="891"/>
      <c r="I288" s="152"/>
      <c r="J288" s="152"/>
      <c r="K288" s="152"/>
      <c r="L288" s="152"/>
      <c r="M288" s="152"/>
      <c r="N288" s="152"/>
      <c r="O288" s="152"/>
      <c r="P288" s="153"/>
      <c r="Q288" s="153"/>
      <c r="R288" s="156">
        <f t="shared" si="224"/>
        <v>0</v>
      </c>
      <c r="S288" s="156">
        <f t="shared" si="225"/>
        <v>0</v>
      </c>
      <c r="U288" s="157">
        <f t="shared" si="232"/>
        <v>0</v>
      </c>
      <c r="W288" s="152"/>
      <c r="X288" s="152"/>
      <c r="Y288" s="152"/>
      <c r="Z288" s="152"/>
      <c r="AA288" s="152"/>
      <c r="AB288" s="152"/>
      <c r="AC288" s="347"/>
      <c r="AD288" s="152"/>
      <c r="AE288" s="152"/>
      <c r="AF288" s="152"/>
      <c r="AG288" s="152"/>
      <c r="AH288" s="152"/>
      <c r="AI288" s="152"/>
      <c r="AJ288" s="347"/>
      <c r="AK288" s="152"/>
      <c r="AL288" s="152"/>
      <c r="AM288" s="295"/>
      <c r="AN288" s="228"/>
      <c r="AO288" s="228"/>
      <c r="AP288" s="228"/>
      <c r="AQ288" s="228"/>
      <c r="AR288" s="228"/>
      <c r="AS288" s="348"/>
      <c r="AT288" s="264">
        <f t="shared" si="228"/>
        <v>0</v>
      </c>
      <c r="AU288" s="259"/>
      <c r="AV288" s="265">
        <f t="shared" si="229"/>
        <v>0</v>
      </c>
      <c r="AX288" s="265">
        <f t="shared" si="233"/>
        <v>0</v>
      </c>
      <c r="AZ288" s="492">
        <f t="shared" si="230"/>
        <v>0</v>
      </c>
      <c r="BB288" s="492">
        <f t="shared" si="231"/>
        <v>0</v>
      </c>
      <c r="BD288" s="265">
        <f t="shared" si="234"/>
        <v>0</v>
      </c>
      <c r="BE288" s="105"/>
      <c r="BF288" s="105"/>
      <c r="BG288" s="105"/>
      <c r="BH288" s="105"/>
      <c r="BI288" s="105"/>
      <c r="BJ288" s="105"/>
    </row>
    <row r="289" spans="2:62" ht="20.100000000000001" hidden="1" customHeight="1" outlineLevel="1">
      <c r="B289" s="100"/>
      <c r="C289" s="908"/>
      <c r="D289" s="909"/>
      <c r="E289" s="909"/>
      <c r="F289" s="910"/>
      <c r="G289" s="890"/>
      <c r="H289" s="891"/>
      <c r="I289" s="152"/>
      <c r="J289" s="152"/>
      <c r="K289" s="152"/>
      <c r="L289" s="152"/>
      <c r="M289" s="152"/>
      <c r="N289" s="152"/>
      <c r="O289" s="152"/>
      <c r="P289" s="153"/>
      <c r="Q289" s="153"/>
      <c r="R289" s="156">
        <f t="shared" si="224"/>
        <v>0</v>
      </c>
      <c r="S289" s="156">
        <f t="shared" si="225"/>
        <v>0</v>
      </c>
      <c r="U289" s="157">
        <f t="shared" si="232"/>
        <v>0</v>
      </c>
      <c r="W289" s="152"/>
      <c r="X289" s="152"/>
      <c r="Y289" s="152"/>
      <c r="Z289" s="152"/>
      <c r="AA289" s="152"/>
      <c r="AB289" s="152"/>
      <c r="AC289" s="347"/>
      <c r="AD289" s="152"/>
      <c r="AE289" s="152"/>
      <c r="AF289" s="152"/>
      <c r="AG289" s="152"/>
      <c r="AH289" s="152"/>
      <c r="AI289" s="152"/>
      <c r="AJ289" s="347"/>
      <c r="AK289" s="152"/>
      <c r="AL289" s="152"/>
      <c r="AM289" s="295"/>
      <c r="AN289" s="228"/>
      <c r="AO289" s="228"/>
      <c r="AP289" s="228"/>
      <c r="AQ289" s="228"/>
      <c r="AR289" s="228"/>
      <c r="AS289" s="348"/>
      <c r="AT289" s="264">
        <f t="shared" si="228"/>
        <v>0</v>
      </c>
      <c r="AU289" s="259"/>
      <c r="AV289" s="265">
        <f t="shared" si="229"/>
        <v>0</v>
      </c>
      <c r="AX289" s="265">
        <f t="shared" si="233"/>
        <v>0</v>
      </c>
      <c r="AZ289" s="492">
        <f t="shared" si="230"/>
        <v>0</v>
      </c>
      <c r="BB289" s="492">
        <f t="shared" si="231"/>
        <v>0</v>
      </c>
      <c r="BD289" s="265">
        <f t="shared" si="234"/>
        <v>0</v>
      </c>
      <c r="BE289" s="105"/>
      <c r="BF289" s="105"/>
      <c r="BG289" s="105"/>
      <c r="BH289" s="105"/>
      <c r="BI289" s="105"/>
      <c r="BJ289" s="105"/>
    </row>
    <row r="290" spans="2:62" ht="20.100000000000001" hidden="1" customHeight="1" outlineLevel="1">
      <c r="B290" s="100"/>
      <c r="C290" s="908"/>
      <c r="D290" s="909"/>
      <c r="E290" s="909"/>
      <c r="F290" s="910"/>
      <c r="G290" s="890"/>
      <c r="H290" s="891"/>
      <c r="I290" s="152"/>
      <c r="J290" s="152"/>
      <c r="K290" s="152"/>
      <c r="L290" s="152"/>
      <c r="M290" s="152"/>
      <c r="N290" s="152"/>
      <c r="O290" s="152"/>
      <c r="P290" s="153"/>
      <c r="Q290" s="153"/>
      <c r="R290" s="156">
        <f t="shared" si="224"/>
        <v>0</v>
      </c>
      <c r="S290" s="156">
        <f t="shared" si="225"/>
        <v>0</v>
      </c>
      <c r="U290" s="157">
        <f t="shared" si="232"/>
        <v>0</v>
      </c>
      <c r="W290" s="152"/>
      <c r="X290" s="152"/>
      <c r="Y290" s="152"/>
      <c r="Z290" s="152"/>
      <c r="AA290" s="152"/>
      <c r="AB290" s="152"/>
      <c r="AC290" s="347"/>
      <c r="AD290" s="152"/>
      <c r="AE290" s="152"/>
      <c r="AF290" s="152"/>
      <c r="AG290" s="152"/>
      <c r="AH290" s="152"/>
      <c r="AI290" s="152"/>
      <c r="AJ290" s="347"/>
      <c r="AK290" s="152"/>
      <c r="AL290" s="152"/>
      <c r="AM290" s="295"/>
      <c r="AN290" s="228"/>
      <c r="AO290" s="228"/>
      <c r="AP290" s="228"/>
      <c r="AQ290" s="228"/>
      <c r="AR290" s="228"/>
      <c r="AS290" s="348"/>
      <c r="AT290" s="264">
        <f t="shared" si="228"/>
        <v>0</v>
      </c>
      <c r="AU290" s="259"/>
      <c r="AV290" s="265">
        <f t="shared" si="229"/>
        <v>0</v>
      </c>
      <c r="AX290" s="265">
        <f t="shared" si="233"/>
        <v>0</v>
      </c>
      <c r="AZ290" s="492">
        <f t="shared" si="230"/>
        <v>0</v>
      </c>
      <c r="BB290" s="492">
        <f t="shared" si="231"/>
        <v>0</v>
      </c>
      <c r="BD290" s="265">
        <f t="shared" si="234"/>
        <v>0</v>
      </c>
      <c r="BE290" s="105"/>
      <c r="BF290" s="105"/>
      <c r="BG290" s="105"/>
      <c r="BH290" s="105"/>
      <c r="BI290" s="105"/>
      <c r="BJ290" s="105"/>
    </row>
    <row r="291" spans="2:62" ht="20.100000000000001" hidden="1" customHeight="1" outlineLevel="1">
      <c r="B291" s="100"/>
      <c r="C291" s="908"/>
      <c r="D291" s="909"/>
      <c r="E291" s="909"/>
      <c r="F291" s="910"/>
      <c r="G291" s="890"/>
      <c r="H291" s="891"/>
      <c r="I291" s="152"/>
      <c r="J291" s="152"/>
      <c r="K291" s="152"/>
      <c r="L291" s="152"/>
      <c r="M291" s="152"/>
      <c r="N291" s="152"/>
      <c r="O291" s="152"/>
      <c r="P291" s="153"/>
      <c r="Q291" s="153"/>
      <c r="R291" s="156">
        <f t="shared" si="224"/>
        <v>0</v>
      </c>
      <c r="S291" s="156">
        <f t="shared" si="225"/>
        <v>0</v>
      </c>
      <c r="U291" s="157">
        <f t="shared" si="232"/>
        <v>0</v>
      </c>
      <c r="W291" s="152"/>
      <c r="X291" s="152"/>
      <c r="Y291" s="152"/>
      <c r="Z291" s="152"/>
      <c r="AA291" s="152"/>
      <c r="AB291" s="152"/>
      <c r="AC291" s="347"/>
      <c r="AD291" s="152"/>
      <c r="AE291" s="152"/>
      <c r="AF291" s="152"/>
      <c r="AG291" s="152"/>
      <c r="AH291" s="152"/>
      <c r="AI291" s="152"/>
      <c r="AJ291" s="347"/>
      <c r="AK291" s="152"/>
      <c r="AL291" s="152"/>
      <c r="AM291" s="295"/>
      <c r="AN291" s="228"/>
      <c r="AO291" s="228"/>
      <c r="AP291" s="228"/>
      <c r="AQ291" s="228"/>
      <c r="AR291" s="228"/>
      <c r="AS291" s="348"/>
      <c r="AT291" s="264">
        <f t="shared" si="228"/>
        <v>0</v>
      </c>
      <c r="AU291" s="259"/>
      <c r="AV291" s="265">
        <f t="shared" si="229"/>
        <v>0</v>
      </c>
      <c r="AX291" s="265">
        <f t="shared" si="233"/>
        <v>0</v>
      </c>
      <c r="AZ291" s="492">
        <f t="shared" si="230"/>
        <v>0</v>
      </c>
      <c r="BB291" s="492">
        <f t="shared" si="231"/>
        <v>0</v>
      </c>
      <c r="BD291" s="265">
        <f t="shared" si="234"/>
        <v>0</v>
      </c>
      <c r="BE291" s="105"/>
      <c r="BF291" s="105"/>
      <c r="BG291" s="105"/>
      <c r="BH291" s="105"/>
      <c r="BI291" s="105"/>
      <c r="BJ291" s="105"/>
    </row>
    <row r="292" spans="2:62" ht="20.100000000000001" hidden="1" customHeight="1" outlineLevel="1">
      <c r="B292" s="100"/>
      <c r="C292" s="908"/>
      <c r="D292" s="909"/>
      <c r="E292" s="909"/>
      <c r="F292" s="910"/>
      <c r="G292" s="890"/>
      <c r="H292" s="891"/>
      <c r="I292" s="152"/>
      <c r="J292" s="152"/>
      <c r="K292" s="152"/>
      <c r="L292" s="152"/>
      <c r="M292" s="152"/>
      <c r="N292" s="152"/>
      <c r="O292" s="152"/>
      <c r="P292" s="153"/>
      <c r="Q292" s="153"/>
      <c r="R292" s="156">
        <f t="shared" si="224"/>
        <v>0</v>
      </c>
      <c r="S292" s="156">
        <f t="shared" si="225"/>
        <v>0</v>
      </c>
      <c r="U292" s="157">
        <f t="shared" si="232"/>
        <v>0</v>
      </c>
      <c r="W292" s="152"/>
      <c r="X292" s="152"/>
      <c r="Y292" s="152"/>
      <c r="Z292" s="152"/>
      <c r="AA292" s="152"/>
      <c r="AB292" s="152"/>
      <c r="AC292" s="347"/>
      <c r="AD292" s="152"/>
      <c r="AE292" s="152"/>
      <c r="AF292" s="152"/>
      <c r="AG292" s="152"/>
      <c r="AH292" s="152"/>
      <c r="AI292" s="152"/>
      <c r="AJ292" s="347"/>
      <c r="AK292" s="152"/>
      <c r="AL292" s="152"/>
      <c r="AM292" s="295"/>
      <c r="AN292" s="228"/>
      <c r="AO292" s="228"/>
      <c r="AP292" s="228"/>
      <c r="AQ292" s="228"/>
      <c r="AR292" s="228"/>
      <c r="AS292" s="348"/>
      <c r="AT292" s="264">
        <f t="shared" si="228"/>
        <v>0</v>
      </c>
      <c r="AU292" s="259"/>
      <c r="AV292" s="265">
        <f t="shared" si="229"/>
        <v>0</v>
      </c>
      <c r="AX292" s="265">
        <f t="shared" si="233"/>
        <v>0</v>
      </c>
      <c r="AZ292" s="492">
        <f t="shared" si="230"/>
        <v>0</v>
      </c>
      <c r="BB292" s="492">
        <f t="shared" si="231"/>
        <v>0</v>
      </c>
      <c r="BD292" s="265">
        <f t="shared" si="234"/>
        <v>0</v>
      </c>
      <c r="BE292" s="105"/>
      <c r="BF292" s="105"/>
      <c r="BG292" s="105"/>
      <c r="BH292" s="105"/>
      <c r="BI292" s="105"/>
      <c r="BJ292" s="105"/>
    </row>
    <row r="293" spans="2:62" ht="20.100000000000001" hidden="1" customHeight="1" outlineLevel="1">
      <c r="B293" s="100"/>
      <c r="C293" s="908"/>
      <c r="D293" s="909"/>
      <c r="E293" s="909"/>
      <c r="F293" s="910"/>
      <c r="G293" s="890"/>
      <c r="H293" s="891"/>
      <c r="I293" s="152"/>
      <c r="J293" s="152"/>
      <c r="K293" s="152"/>
      <c r="L293" s="152"/>
      <c r="M293" s="152"/>
      <c r="N293" s="152"/>
      <c r="O293" s="152"/>
      <c r="P293" s="153"/>
      <c r="Q293" s="153"/>
      <c r="R293" s="156">
        <f t="shared" si="224"/>
        <v>0</v>
      </c>
      <c r="S293" s="156">
        <f t="shared" si="225"/>
        <v>0</v>
      </c>
      <c r="U293" s="157">
        <f t="shared" si="232"/>
        <v>0</v>
      </c>
      <c r="W293" s="152"/>
      <c r="X293" s="152"/>
      <c r="Y293" s="152"/>
      <c r="Z293" s="152"/>
      <c r="AA293" s="152"/>
      <c r="AB293" s="152"/>
      <c r="AC293" s="347"/>
      <c r="AD293" s="152"/>
      <c r="AE293" s="152"/>
      <c r="AF293" s="152"/>
      <c r="AG293" s="152"/>
      <c r="AH293" s="152"/>
      <c r="AI293" s="152"/>
      <c r="AJ293" s="347"/>
      <c r="AK293" s="152"/>
      <c r="AL293" s="152"/>
      <c r="AM293" s="295"/>
      <c r="AN293" s="228"/>
      <c r="AO293" s="228"/>
      <c r="AP293" s="228"/>
      <c r="AQ293" s="228"/>
      <c r="AR293" s="228"/>
      <c r="AS293" s="348"/>
      <c r="AT293" s="264">
        <f t="shared" si="228"/>
        <v>0</v>
      </c>
      <c r="AU293" s="259"/>
      <c r="AV293" s="265">
        <f t="shared" si="229"/>
        <v>0</v>
      </c>
      <c r="AX293" s="265">
        <f t="shared" si="233"/>
        <v>0</v>
      </c>
      <c r="AZ293" s="492">
        <f t="shared" si="230"/>
        <v>0</v>
      </c>
      <c r="BB293" s="492">
        <f t="shared" si="231"/>
        <v>0</v>
      </c>
      <c r="BD293" s="265">
        <f t="shared" si="234"/>
        <v>0</v>
      </c>
      <c r="BE293" s="105"/>
      <c r="BF293" s="105"/>
      <c r="BG293" s="105"/>
      <c r="BH293" s="105"/>
      <c r="BI293" s="105"/>
      <c r="BJ293" s="105"/>
    </row>
    <row r="294" spans="2:62" ht="20.100000000000001" hidden="1" customHeight="1" outlineLevel="1">
      <c r="B294" s="100"/>
      <c r="C294" s="908"/>
      <c r="D294" s="909"/>
      <c r="E294" s="909"/>
      <c r="F294" s="910"/>
      <c r="G294" s="890"/>
      <c r="H294" s="891"/>
      <c r="I294" s="152"/>
      <c r="J294" s="152"/>
      <c r="K294" s="152"/>
      <c r="L294" s="152"/>
      <c r="M294" s="152"/>
      <c r="N294" s="152"/>
      <c r="O294" s="152"/>
      <c r="P294" s="153"/>
      <c r="Q294" s="153"/>
      <c r="R294" s="156">
        <f t="shared" si="224"/>
        <v>0</v>
      </c>
      <c r="S294" s="156">
        <f t="shared" si="225"/>
        <v>0</v>
      </c>
      <c r="U294" s="157">
        <f t="shared" si="232"/>
        <v>0</v>
      </c>
      <c r="W294" s="152"/>
      <c r="X294" s="152"/>
      <c r="Y294" s="152"/>
      <c r="Z294" s="152"/>
      <c r="AA294" s="152"/>
      <c r="AB294" s="152"/>
      <c r="AC294" s="347"/>
      <c r="AD294" s="152"/>
      <c r="AE294" s="152"/>
      <c r="AF294" s="152"/>
      <c r="AG294" s="152"/>
      <c r="AH294" s="152"/>
      <c r="AI294" s="152"/>
      <c r="AJ294" s="347"/>
      <c r="AK294" s="152"/>
      <c r="AL294" s="152"/>
      <c r="AM294" s="295"/>
      <c r="AN294" s="228"/>
      <c r="AO294" s="228"/>
      <c r="AP294" s="228"/>
      <c r="AQ294" s="228"/>
      <c r="AR294" s="228"/>
      <c r="AS294" s="348"/>
      <c r="AT294" s="264">
        <f t="shared" si="228"/>
        <v>0</v>
      </c>
      <c r="AU294" s="259"/>
      <c r="AV294" s="265">
        <f t="shared" si="229"/>
        <v>0</v>
      </c>
      <c r="AX294" s="265">
        <f t="shared" si="233"/>
        <v>0</v>
      </c>
      <c r="AZ294" s="492">
        <f t="shared" si="230"/>
        <v>0</v>
      </c>
      <c r="BB294" s="492">
        <f t="shared" si="231"/>
        <v>0</v>
      </c>
      <c r="BD294" s="265">
        <f t="shared" si="234"/>
        <v>0</v>
      </c>
      <c r="BE294" s="105"/>
      <c r="BF294" s="105"/>
      <c r="BG294" s="105"/>
      <c r="BH294" s="105"/>
      <c r="BI294" s="105"/>
      <c r="BJ294" s="105"/>
    </row>
    <row r="295" spans="2:62" ht="20.100000000000001" hidden="1" customHeight="1" outlineLevel="1">
      <c r="B295" s="100"/>
      <c r="C295" s="908"/>
      <c r="D295" s="909"/>
      <c r="E295" s="909"/>
      <c r="F295" s="910"/>
      <c r="G295" s="890"/>
      <c r="H295" s="891"/>
      <c r="I295" s="152"/>
      <c r="J295" s="152"/>
      <c r="K295" s="152"/>
      <c r="L295" s="152"/>
      <c r="M295" s="152"/>
      <c r="N295" s="152"/>
      <c r="O295" s="152"/>
      <c r="P295" s="153"/>
      <c r="Q295" s="153"/>
      <c r="R295" s="156">
        <f t="shared" si="224"/>
        <v>0</v>
      </c>
      <c r="S295" s="156">
        <f t="shared" si="225"/>
        <v>0</v>
      </c>
      <c r="U295" s="157">
        <f t="shared" si="232"/>
        <v>0</v>
      </c>
      <c r="W295" s="152"/>
      <c r="X295" s="152"/>
      <c r="Y295" s="152"/>
      <c r="Z295" s="152"/>
      <c r="AA295" s="152"/>
      <c r="AB295" s="152"/>
      <c r="AC295" s="347"/>
      <c r="AD295" s="152"/>
      <c r="AE295" s="152"/>
      <c r="AF295" s="152"/>
      <c r="AG295" s="152"/>
      <c r="AH295" s="152"/>
      <c r="AI295" s="152"/>
      <c r="AJ295" s="347"/>
      <c r="AK295" s="152"/>
      <c r="AL295" s="152"/>
      <c r="AM295" s="295"/>
      <c r="AN295" s="228"/>
      <c r="AO295" s="228"/>
      <c r="AP295" s="228"/>
      <c r="AQ295" s="228"/>
      <c r="AR295" s="228"/>
      <c r="AS295" s="348"/>
      <c r="AT295" s="264">
        <f t="shared" si="228"/>
        <v>0</v>
      </c>
      <c r="AU295" s="259"/>
      <c r="AV295" s="265">
        <f t="shared" si="229"/>
        <v>0</v>
      </c>
      <c r="AX295" s="265">
        <f t="shared" si="233"/>
        <v>0</v>
      </c>
      <c r="AZ295" s="492">
        <f t="shared" si="230"/>
        <v>0</v>
      </c>
      <c r="BB295" s="492">
        <f t="shared" si="231"/>
        <v>0</v>
      </c>
      <c r="BD295" s="265">
        <f t="shared" si="234"/>
        <v>0</v>
      </c>
      <c r="BE295" s="105"/>
      <c r="BF295" s="105"/>
      <c r="BG295" s="105"/>
      <c r="BH295" s="105"/>
      <c r="BI295" s="105"/>
      <c r="BJ295" s="105"/>
    </row>
    <row r="296" spans="2:62" ht="20.100000000000001" hidden="1" customHeight="1" outlineLevel="1">
      <c r="B296" s="100"/>
      <c r="C296" s="908"/>
      <c r="D296" s="909"/>
      <c r="E296" s="909"/>
      <c r="F296" s="910"/>
      <c r="G296" s="890"/>
      <c r="H296" s="891"/>
      <c r="I296" s="152"/>
      <c r="J296" s="152"/>
      <c r="K296" s="152"/>
      <c r="L296" s="152"/>
      <c r="M296" s="152"/>
      <c r="N296" s="152"/>
      <c r="O296" s="152"/>
      <c r="P296" s="153"/>
      <c r="Q296" s="153"/>
      <c r="R296" s="156">
        <f t="shared" si="224"/>
        <v>0</v>
      </c>
      <c r="S296" s="156">
        <f t="shared" si="225"/>
        <v>0</v>
      </c>
      <c r="U296" s="157">
        <f t="shared" si="232"/>
        <v>0</v>
      </c>
      <c r="W296" s="152"/>
      <c r="X296" s="152"/>
      <c r="Y296" s="152"/>
      <c r="Z296" s="152"/>
      <c r="AA296" s="152"/>
      <c r="AB296" s="152"/>
      <c r="AC296" s="347"/>
      <c r="AD296" s="152"/>
      <c r="AE296" s="152"/>
      <c r="AF296" s="152"/>
      <c r="AG296" s="152"/>
      <c r="AH296" s="152"/>
      <c r="AI296" s="152"/>
      <c r="AJ296" s="347"/>
      <c r="AK296" s="152"/>
      <c r="AL296" s="152"/>
      <c r="AM296" s="295"/>
      <c r="AN296" s="228"/>
      <c r="AO296" s="228"/>
      <c r="AP296" s="228"/>
      <c r="AQ296" s="228"/>
      <c r="AR296" s="228"/>
      <c r="AS296" s="348"/>
      <c r="AT296" s="264">
        <f t="shared" si="228"/>
        <v>0</v>
      </c>
      <c r="AU296" s="259"/>
      <c r="AV296" s="265">
        <f t="shared" si="229"/>
        <v>0</v>
      </c>
      <c r="AX296" s="265">
        <f t="shared" si="233"/>
        <v>0</v>
      </c>
      <c r="AZ296" s="492">
        <f t="shared" si="230"/>
        <v>0</v>
      </c>
      <c r="BB296" s="492">
        <f t="shared" si="231"/>
        <v>0</v>
      </c>
      <c r="BD296" s="265">
        <f t="shared" si="234"/>
        <v>0</v>
      </c>
      <c r="BE296" s="105"/>
      <c r="BF296" s="105"/>
      <c r="BG296" s="105"/>
      <c r="BH296" s="105"/>
      <c r="BI296" s="105"/>
      <c r="BJ296" s="105"/>
    </row>
    <row r="297" spans="2:62" ht="20.100000000000001" hidden="1" customHeight="1" outlineLevel="1">
      <c r="B297" s="100"/>
      <c r="C297" s="908"/>
      <c r="D297" s="909"/>
      <c r="E297" s="909"/>
      <c r="F297" s="910"/>
      <c r="G297" s="890"/>
      <c r="H297" s="891"/>
      <c r="I297" s="152"/>
      <c r="J297" s="152"/>
      <c r="K297" s="152"/>
      <c r="L297" s="152"/>
      <c r="M297" s="152"/>
      <c r="N297" s="152"/>
      <c r="O297" s="152"/>
      <c r="P297" s="153"/>
      <c r="Q297" s="153"/>
      <c r="R297" s="156">
        <f t="shared" si="224"/>
        <v>0</v>
      </c>
      <c r="S297" s="156">
        <f t="shared" si="225"/>
        <v>0</v>
      </c>
      <c r="U297" s="157">
        <f t="shared" si="232"/>
        <v>0</v>
      </c>
      <c r="W297" s="152"/>
      <c r="X297" s="152"/>
      <c r="Y297" s="152"/>
      <c r="Z297" s="152"/>
      <c r="AA297" s="152"/>
      <c r="AB297" s="152"/>
      <c r="AC297" s="347"/>
      <c r="AD297" s="152"/>
      <c r="AE297" s="152"/>
      <c r="AF297" s="152"/>
      <c r="AG297" s="152"/>
      <c r="AH297" s="152"/>
      <c r="AI297" s="152"/>
      <c r="AJ297" s="347"/>
      <c r="AK297" s="152"/>
      <c r="AL297" s="152"/>
      <c r="AM297" s="295"/>
      <c r="AN297" s="228"/>
      <c r="AO297" s="228"/>
      <c r="AP297" s="228"/>
      <c r="AQ297" s="228"/>
      <c r="AR297" s="228"/>
      <c r="AS297" s="348"/>
      <c r="AT297" s="264">
        <f t="shared" si="228"/>
        <v>0</v>
      </c>
      <c r="AU297" s="259"/>
      <c r="AV297" s="265">
        <f t="shared" si="229"/>
        <v>0</v>
      </c>
      <c r="AX297" s="265">
        <f t="shared" si="233"/>
        <v>0</v>
      </c>
      <c r="AZ297" s="492">
        <f t="shared" si="230"/>
        <v>0</v>
      </c>
      <c r="BB297" s="492">
        <f t="shared" si="231"/>
        <v>0</v>
      </c>
      <c r="BD297" s="265">
        <f t="shared" si="234"/>
        <v>0</v>
      </c>
      <c r="BE297" s="105"/>
      <c r="BF297" s="105"/>
      <c r="BG297" s="105"/>
      <c r="BH297" s="105"/>
      <c r="BI297" s="105"/>
      <c r="BJ297" s="105"/>
    </row>
    <row r="298" spans="2:62" ht="20.100000000000001" hidden="1" customHeight="1" outlineLevel="1">
      <c r="B298" s="100"/>
      <c r="C298" s="908"/>
      <c r="D298" s="909"/>
      <c r="E298" s="909"/>
      <c r="F298" s="910"/>
      <c r="G298" s="890"/>
      <c r="H298" s="891"/>
      <c r="I298" s="152"/>
      <c r="J298" s="152"/>
      <c r="K298" s="152"/>
      <c r="L298" s="152"/>
      <c r="M298" s="152"/>
      <c r="N298" s="152"/>
      <c r="O298" s="152"/>
      <c r="P298" s="153"/>
      <c r="Q298" s="153"/>
      <c r="R298" s="156">
        <f t="shared" si="224"/>
        <v>0</v>
      </c>
      <c r="S298" s="156">
        <f t="shared" si="225"/>
        <v>0</v>
      </c>
      <c r="U298" s="157">
        <f t="shared" si="232"/>
        <v>0</v>
      </c>
      <c r="W298" s="152"/>
      <c r="X298" s="152"/>
      <c r="Y298" s="152"/>
      <c r="Z298" s="152"/>
      <c r="AA298" s="152"/>
      <c r="AB298" s="152"/>
      <c r="AC298" s="347"/>
      <c r="AD298" s="152"/>
      <c r="AE298" s="152"/>
      <c r="AF298" s="152"/>
      <c r="AG298" s="152"/>
      <c r="AH298" s="152"/>
      <c r="AI298" s="152"/>
      <c r="AJ298" s="347"/>
      <c r="AK298" s="152"/>
      <c r="AL298" s="152"/>
      <c r="AM298" s="295"/>
      <c r="AN298" s="228"/>
      <c r="AO298" s="228"/>
      <c r="AP298" s="228"/>
      <c r="AQ298" s="228"/>
      <c r="AR298" s="228"/>
      <c r="AS298" s="348"/>
      <c r="AT298" s="264">
        <f t="shared" si="228"/>
        <v>0</v>
      </c>
      <c r="AU298" s="259"/>
      <c r="AV298" s="265">
        <f t="shared" si="229"/>
        <v>0</v>
      </c>
      <c r="AX298" s="265">
        <f t="shared" si="233"/>
        <v>0</v>
      </c>
      <c r="AZ298" s="492">
        <f t="shared" si="230"/>
        <v>0</v>
      </c>
      <c r="BB298" s="492">
        <f t="shared" si="231"/>
        <v>0</v>
      </c>
      <c r="BD298" s="265">
        <f t="shared" si="234"/>
        <v>0</v>
      </c>
      <c r="BE298" s="105"/>
      <c r="BF298" s="105"/>
      <c r="BG298" s="105"/>
      <c r="BH298" s="105"/>
      <c r="BI298" s="105"/>
      <c r="BJ298" s="105"/>
    </row>
    <row r="299" spans="2:62" ht="20.100000000000001" hidden="1" customHeight="1" outlineLevel="1">
      <c r="B299" s="100"/>
      <c r="C299" s="908"/>
      <c r="D299" s="909"/>
      <c r="E299" s="909"/>
      <c r="F299" s="910"/>
      <c r="G299" s="890"/>
      <c r="H299" s="891"/>
      <c r="I299" s="152"/>
      <c r="J299" s="152"/>
      <c r="K299" s="152"/>
      <c r="L299" s="152"/>
      <c r="M299" s="152"/>
      <c r="N299" s="152"/>
      <c r="O299" s="152"/>
      <c r="P299" s="153"/>
      <c r="Q299" s="153"/>
      <c r="R299" s="156">
        <f t="shared" si="224"/>
        <v>0</v>
      </c>
      <c r="S299" s="156">
        <f t="shared" si="225"/>
        <v>0</v>
      </c>
      <c r="U299" s="157">
        <f t="shared" si="232"/>
        <v>0</v>
      </c>
      <c r="W299" s="152"/>
      <c r="X299" s="152"/>
      <c r="Y299" s="152"/>
      <c r="Z299" s="152"/>
      <c r="AA299" s="152"/>
      <c r="AB299" s="152"/>
      <c r="AC299" s="347"/>
      <c r="AD299" s="152"/>
      <c r="AE299" s="152"/>
      <c r="AF299" s="152"/>
      <c r="AG299" s="152"/>
      <c r="AH299" s="152"/>
      <c r="AI299" s="152"/>
      <c r="AJ299" s="347"/>
      <c r="AK299" s="152"/>
      <c r="AL299" s="152"/>
      <c r="AM299" s="295"/>
      <c r="AN299" s="228"/>
      <c r="AO299" s="228"/>
      <c r="AP299" s="228"/>
      <c r="AQ299" s="228"/>
      <c r="AR299" s="228"/>
      <c r="AS299" s="348"/>
      <c r="AT299" s="264">
        <f t="shared" si="228"/>
        <v>0</v>
      </c>
      <c r="AU299" s="259"/>
      <c r="AV299" s="265">
        <f t="shared" si="229"/>
        <v>0</v>
      </c>
      <c r="AX299" s="265">
        <f t="shared" si="233"/>
        <v>0</v>
      </c>
      <c r="AZ299" s="492">
        <f t="shared" si="230"/>
        <v>0</v>
      </c>
      <c r="BB299" s="492">
        <f t="shared" si="231"/>
        <v>0</v>
      </c>
      <c r="BD299" s="265">
        <f t="shared" si="234"/>
        <v>0</v>
      </c>
      <c r="BE299" s="105"/>
      <c r="BF299" s="105"/>
      <c r="BG299" s="105"/>
      <c r="BH299" s="105"/>
      <c r="BI299" s="105"/>
      <c r="BJ299" s="105"/>
    </row>
    <row r="300" spans="2:62" ht="9.9499999999999993" hidden="1" customHeight="1" outlineLevel="1">
      <c r="B300" s="101"/>
      <c r="C300" s="208"/>
      <c r="D300" s="208"/>
      <c r="E300" s="208"/>
      <c r="F300" s="208"/>
      <c r="G300" s="237"/>
      <c r="H300" s="207"/>
      <c r="I300" s="257"/>
      <c r="J300" s="257"/>
      <c r="K300" s="257"/>
      <c r="L300" s="257"/>
      <c r="M300" s="257"/>
      <c r="N300" s="257"/>
      <c r="O300" s="257"/>
      <c r="P300" s="256"/>
      <c r="Q300" s="102"/>
      <c r="R300" s="102"/>
      <c r="S300" s="102"/>
      <c r="U300" s="98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Z300" s="493"/>
      <c r="BE300" s="105"/>
      <c r="BF300" s="105"/>
      <c r="BG300" s="105"/>
      <c r="BH300" s="105"/>
      <c r="BI300" s="105"/>
      <c r="BJ300" s="105"/>
    </row>
    <row r="301" spans="2:62" ht="20.100000000000001" customHeight="1" collapsed="1">
      <c r="B301" s="8">
        <f>B284+1</f>
        <v>18</v>
      </c>
      <c r="C301" s="916"/>
      <c r="D301" s="917"/>
      <c r="E301" s="917"/>
      <c r="F301" s="918"/>
      <c r="G301" s="429"/>
      <c r="H301" s="206">
        <v>1</v>
      </c>
      <c r="I301" s="642">
        <f t="shared" ref="I301" si="235">$H301*SUM(I302:I316)</f>
        <v>0</v>
      </c>
      <c r="J301" s="643">
        <f t="shared" ref="J301:O301" si="236">$H301*SUM(J302:J316)</f>
        <v>0</v>
      </c>
      <c r="K301" s="644">
        <f t="shared" si="236"/>
        <v>0</v>
      </c>
      <c r="L301" s="645">
        <f t="shared" si="236"/>
        <v>0</v>
      </c>
      <c r="M301" s="645">
        <f t="shared" si="236"/>
        <v>0</v>
      </c>
      <c r="N301" s="644">
        <f t="shared" si="236"/>
        <v>0</v>
      </c>
      <c r="O301" s="642">
        <f t="shared" si="236"/>
        <v>0</v>
      </c>
      <c r="P301" s="209">
        <f t="shared" ref="P301:Q301" si="237">$H301*SUM(P302:P316)</f>
        <v>0</v>
      </c>
      <c r="Q301" s="210">
        <f t="shared" si="237"/>
        <v>0</v>
      </c>
      <c r="R301" s="136">
        <f t="shared" ref="R301:R316" si="238">P301*(1+Gewinn)*(1+SicherheitAngebot)</f>
        <v>0</v>
      </c>
      <c r="S301" s="137">
        <f t="shared" ref="S301:S316" si="239">Q301*(1+MGKZ)*(1+Gewinn)*(1+SicherheitAngebot)</f>
        <v>0</v>
      </c>
      <c r="U301" s="10">
        <f>I301*$I$7+J301*$J$7+K301*$K$7+L301*$L$7+M301*$M$7+N301*$N$7+O301*$O$7+R301+S301</f>
        <v>0</v>
      </c>
      <c r="W301" s="646">
        <f t="shared" ref="W301:AB301" si="240">$H301*SUM(W302:W316)</f>
        <v>0</v>
      </c>
      <c r="X301" s="647">
        <f t="shared" si="240"/>
        <v>0</v>
      </c>
      <c r="Y301" s="648">
        <f t="shared" si="240"/>
        <v>0</v>
      </c>
      <c r="Z301" s="649">
        <f t="shared" si="240"/>
        <v>0</v>
      </c>
      <c r="AA301" s="648">
        <f t="shared" si="240"/>
        <v>0</v>
      </c>
      <c r="AB301" s="646">
        <f t="shared" si="240"/>
        <v>0</v>
      </c>
      <c r="AC301" s="258"/>
      <c r="AD301" s="646">
        <f t="shared" ref="AD301:AM301" si="241">$H301*SUM(AD302:AD316)</f>
        <v>0</v>
      </c>
      <c r="AE301" s="647">
        <f t="shared" si="241"/>
        <v>0</v>
      </c>
      <c r="AF301" s="648">
        <f t="shared" si="241"/>
        <v>0</v>
      </c>
      <c r="AG301" s="649">
        <f t="shared" si="241"/>
        <v>0</v>
      </c>
      <c r="AH301" s="648">
        <f t="shared" si="241"/>
        <v>0</v>
      </c>
      <c r="AI301" s="646">
        <f t="shared" si="241"/>
        <v>0</v>
      </c>
      <c r="AJ301" s="258"/>
      <c r="AK301" s="653">
        <f t="shared" si="241"/>
        <v>0</v>
      </c>
      <c r="AL301" s="653">
        <f t="shared" si="241"/>
        <v>0</v>
      </c>
      <c r="AM301" s="653">
        <f t="shared" si="241"/>
        <v>0</v>
      </c>
      <c r="AN301" s="227">
        <f>$H301*SUM(AN302:AN316)*(1+Gewinn)*(1+SicherheitAngebot)</f>
        <v>0</v>
      </c>
      <c r="AO301" s="227">
        <f>$H301*SUM(AO302:AO316)*(1+Gewinn)*(1+SicherheitAngebot)</f>
        <v>0</v>
      </c>
      <c r="AP301" s="227">
        <f>$H301*SUM(AP302:AP316)*(1+Gewinn)*(1+SicherheitAngebot)</f>
        <v>0</v>
      </c>
      <c r="AQ301" s="227">
        <f>$H301*SUM(AQ302:AQ316)*(1+Gewinn)*(1+SicherheitAngebot)</f>
        <v>0</v>
      </c>
      <c r="AR301" s="227">
        <f>$H301*SUM(AR302:AR316)*(1+Gewinn)*(1+SicherheitAngebot)</f>
        <v>0</v>
      </c>
      <c r="AS301" s="262"/>
      <c r="AT301" s="263">
        <f t="shared" si="228"/>
        <v>0</v>
      </c>
      <c r="AU301" s="259"/>
      <c r="AV301" s="491">
        <f>AK301*$AK$7+AL301*$AL$7+AM301*$AM$7+SUM(AN301:AR301)+AT301/Zuschläge_IBN+AT301</f>
        <v>0</v>
      </c>
      <c r="AX301" s="685">
        <f>U301+AV301</f>
        <v>0</v>
      </c>
      <c r="AZ301" s="490">
        <f>IF(H301&gt;0,U301/(1+SicherheitAngebot)*(1+Sicherheit),0)</f>
        <v>0</v>
      </c>
      <c r="BB301" s="490">
        <f>IF(H301&gt;0,AV301/(1+SicherheitAngebot)*(1+Sicherheit),0)</f>
        <v>0</v>
      </c>
      <c r="BD301" s="490">
        <f>AZ301+BB301</f>
        <v>0</v>
      </c>
      <c r="BE301" s="105"/>
      <c r="BF301" s="105"/>
      <c r="BG301" s="105"/>
      <c r="BH301" s="105"/>
      <c r="BI301" s="105"/>
      <c r="BJ301" s="105"/>
    </row>
    <row r="302" spans="2:62" ht="20.100000000000001" hidden="1" customHeight="1" outlineLevel="1">
      <c r="B302" s="99"/>
      <c r="C302" s="908"/>
      <c r="D302" s="909"/>
      <c r="E302" s="909"/>
      <c r="F302" s="910"/>
      <c r="G302" s="890"/>
      <c r="H302" s="901"/>
      <c r="I302" s="152"/>
      <c r="J302" s="152"/>
      <c r="K302" s="152"/>
      <c r="L302" s="152"/>
      <c r="M302" s="152"/>
      <c r="N302" s="152"/>
      <c r="O302" s="152"/>
      <c r="P302" s="153"/>
      <c r="Q302" s="153"/>
      <c r="R302" s="156">
        <f t="shared" si="238"/>
        <v>0</v>
      </c>
      <c r="S302" s="156">
        <f t="shared" si="239"/>
        <v>0</v>
      </c>
      <c r="U302" s="157">
        <f>I302*$I$7+J302*$J$7+K302*$K$7+L302*$L$7+M302*$M$7+N302*$N$7+O302*$O$7+R302+S302</f>
        <v>0</v>
      </c>
      <c r="W302" s="152"/>
      <c r="X302" s="152"/>
      <c r="Y302" s="152"/>
      <c r="Z302" s="152"/>
      <c r="AA302" s="152"/>
      <c r="AB302" s="152"/>
      <c r="AC302" s="347"/>
      <c r="AD302" s="152"/>
      <c r="AE302" s="152"/>
      <c r="AF302" s="152"/>
      <c r="AG302" s="152"/>
      <c r="AH302" s="152"/>
      <c r="AI302" s="152"/>
      <c r="AJ302" s="347"/>
      <c r="AK302" s="152"/>
      <c r="AL302" s="152"/>
      <c r="AM302" s="295"/>
      <c r="AN302" s="228"/>
      <c r="AO302" s="228"/>
      <c r="AP302" s="228"/>
      <c r="AQ302" s="228"/>
      <c r="AR302" s="228"/>
      <c r="AS302" s="348"/>
      <c r="AT302" s="264">
        <f t="shared" si="228"/>
        <v>0</v>
      </c>
      <c r="AU302" s="259"/>
      <c r="AV302" s="265">
        <f t="shared" ref="AV302:AV316" si="242">AK302*$AK$7+AL302*$AL$7+AM302*$AM$7+SUM(AN302:AR302)*(1+Gewinn)*(1+SicherheitAngebot)+AT302/Zuschläge_IBN+AT302</f>
        <v>0</v>
      </c>
      <c r="AX302" s="265">
        <f>U302+AV302</f>
        <v>0</v>
      </c>
      <c r="AZ302" s="492">
        <f t="shared" ref="AZ302:AZ316" si="243">U302/(1+SicherheitAngebot)*(1+Sicherheit)</f>
        <v>0</v>
      </c>
      <c r="BB302" s="492">
        <f t="shared" ref="BB302:BB316" si="244">AV302/(1+SicherheitAngebot)*(1+Sicherheit)</f>
        <v>0</v>
      </c>
      <c r="BD302" s="265">
        <f>AZ302+BB302</f>
        <v>0</v>
      </c>
      <c r="BE302" s="105"/>
      <c r="BF302" s="105"/>
      <c r="BG302" s="105"/>
      <c r="BH302" s="105"/>
      <c r="BI302" s="105"/>
      <c r="BJ302" s="105"/>
    </row>
    <row r="303" spans="2:62" ht="20.100000000000001" hidden="1" customHeight="1" outlineLevel="1">
      <c r="B303" s="100"/>
      <c r="C303" s="908"/>
      <c r="D303" s="909"/>
      <c r="E303" s="909"/>
      <c r="F303" s="910"/>
      <c r="G303" s="890"/>
      <c r="H303" s="891"/>
      <c r="I303" s="152"/>
      <c r="J303" s="152"/>
      <c r="K303" s="152"/>
      <c r="L303" s="152"/>
      <c r="M303" s="152"/>
      <c r="N303" s="152"/>
      <c r="O303" s="152"/>
      <c r="P303" s="153"/>
      <c r="Q303" s="153"/>
      <c r="R303" s="156">
        <f t="shared" si="238"/>
        <v>0</v>
      </c>
      <c r="S303" s="156">
        <f t="shared" si="239"/>
        <v>0</v>
      </c>
      <c r="U303" s="157">
        <f t="shared" ref="U303:U316" si="245">I303*$I$7+J303*$J$7+K303*$K$7+L303*$L$7+M303*$M$7+N303*$N$7+O303*$O$7+R303+S303</f>
        <v>0</v>
      </c>
      <c r="W303" s="152"/>
      <c r="X303" s="152"/>
      <c r="Y303" s="152"/>
      <c r="Z303" s="152"/>
      <c r="AA303" s="152"/>
      <c r="AB303" s="152"/>
      <c r="AC303" s="347"/>
      <c r="AD303" s="152"/>
      <c r="AE303" s="152"/>
      <c r="AF303" s="152"/>
      <c r="AG303" s="152"/>
      <c r="AH303" s="152"/>
      <c r="AI303" s="152"/>
      <c r="AJ303" s="347"/>
      <c r="AK303" s="152"/>
      <c r="AL303" s="152"/>
      <c r="AM303" s="295"/>
      <c r="AN303" s="228"/>
      <c r="AO303" s="228"/>
      <c r="AP303" s="228"/>
      <c r="AQ303" s="228"/>
      <c r="AR303" s="228"/>
      <c r="AS303" s="348"/>
      <c r="AT303" s="264">
        <f t="shared" si="228"/>
        <v>0</v>
      </c>
      <c r="AU303" s="259"/>
      <c r="AV303" s="265">
        <f t="shared" si="242"/>
        <v>0</v>
      </c>
      <c r="AX303" s="265">
        <f t="shared" ref="AX303:AX316" si="246">U303+AV303</f>
        <v>0</v>
      </c>
      <c r="AZ303" s="492">
        <f t="shared" si="243"/>
        <v>0</v>
      </c>
      <c r="BB303" s="492">
        <f t="shared" si="244"/>
        <v>0</v>
      </c>
      <c r="BD303" s="265">
        <f t="shared" ref="BD303:BD316" si="247">AZ303+BB303</f>
        <v>0</v>
      </c>
      <c r="BE303" s="105"/>
      <c r="BF303" s="105"/>
      <c r="BG303" s="105"/>
      <c r="BH303" s="105"/>
      <c r="BI303" s="105"/>
      <c r="BJ303" s="105"/>
    </row>
    <row r="304" spans="2:62" ht="20.100000000000001" hidden="1" customHeight="1" outlineLevel="1">
      <c r="B304" s="100"/>
      <c r="C304" s="908"/>
      <c r="D304" s="909"/>
      <c r="E304" s="909"/>
      <c r="F304" s="910"/>
      <c r="G304" s="890"/>
      <c r="H304" s="891"/>
      <c r="I304" s="152"/>
      <c r="J304" s="152"/>
      <c r="K304" s="152"/>
      <c r="L304" s="152"/>
      <c r="M304" s="152"/>
      <c r="N304" s="152"/>
      <c r="O304" s="152"/>
      <c r="P304" s="153"/>
      <c r="Q304" s="153"/>
      <c r="R304" s="156">
        <f t="shared" si="238"/>
        <v>0</v>
      </c>
      <c r="S304" s="156">
        <f t="shared" si="239"/>
        <v>0</v>
      </c>
      <c r="U304" s="157">
        <f t="shared" si="245"/>
        <v>0</v>
      </c>
      <c r="W304" s="152"/>
      <c r="X304" s="152"/>
      <c r="Y304" s="152"/>
      <c r="Z304" s="152"/>
      <c r="AA304" s="152"/>
      <c r="AB304" s="152"/>
      <c r="AC304" s="347"/>
      <c r="AD304" s="152"/>
      <c r="AE304" s="152"/>
      <c r="AF304" s="152"/>
      <c r="AG304" s="152"/>
      <c r="AH304" s="152"/>
      <c r="AI304" s="152"/>
      <c r="AJ304" s="347"/>
      <c r="AK304" s="152"/>
      <c r="AL304" s="152"/>
      <c r="AM304" s="295"/>
      <c r="AN304" s="228"/>
      <c r="AO304" s="228"/>
      <c r="AP304" s="228"/>
      <c r="AQ304" s="228"/>
      <c r="AR304" s="228"/>
      <c r="AS304" s="348"/>
      <c r="AT304" s="264">
        <f t="shared" si="228"/>
        <v>0</v>
      </c>
      <c r="AU304" s="259"/>
      <c r="AV304" s="265">
        <f t="shared" si="242"/>
        <v>0</v>
      </c>
      <c r="AX304" s="265">
        <f t="shared" si="246"/>
        <v>0</v>
      </c>
      <c r="AZ304" s="492">
        <f t="shared" si="243"/>
        <v>0</v>
      </c>
      <c r="BB304" s="492">
        <f t="shared" si="244"/>
        <v>0</v>
      </c>
      <c r="BD304" s="265">
        <f t="shared" si="247"/>
        <v>0</v>
      </c>
      <c r="BE304" s="105"/>
      <c r="BF304" s="105"/>
      <c r="BG304" s="105"/>
      <c r="BH304" s="105"/>
      <c r="BI304" s="105"/>
      <c r="BJ304" s="105"/>
    </row>
    <row r="305" spans="2:62" ht="20.100000000000001" hidden="1" customHeight="1" outlineLevel="1">
      <c r="B305" s="100"/>
      <c r="C305" s="908"/>
      <c r="D305" s="909"/>
      <c r="E305" s="909"/>
      <c r="F305" s="910"/>
      <c r="G305" s="890"/>
      <c r="H305" s="891"/>
      <c r="I305" s="152"/>
      <c r="J305" s="152"/>
      <c r="K305" s="152"/>
      <c r="L305" s="152"/>
      <c r="M305" s="152"/>
      <c r="N305" s="152"/>
      <c r="O305" s="152"/>
      <c r="P305" s="153"/>
      <c r="Q305" s="153"/>
      <c r="R305" s="156">
        <f t="shared" si="238"/>
        <v>0</v>
      </c>
      <c r="S305" s="156">
        <f t="shared" si="239"/>
        <v>0</v>
      </c>
      <c r="U305" s="157">
        <f t="shared" si="245"/>
        <v>0</v>
      </c>
      <c r="W305" s="152"/>
      <c r="X305" s="152"/>
      <c r="Y305" s="152"/>
      <c r="Z305" s="152"/>
      <c r="AA305" s="152"/>
      <c r="AB305" s="152"/>
      <c r="AC305" s="347"/>
      <c r="AD305" s="152"/>
      <c r="AE305" s="152"/>
      <c r="AF305" s="152"/>
      <c r="AG305" s="152"/>
      <c r="AH305" s="152"/>
      <c r="AI305" s="152"/>
      <c r="AJ305" s="347"/>
      <c r="AK305" s="152"/>
      <c r="AL305" s="152"/>
      <c r="AM305" s="295"/>
      <c r="AN305" s="228"/>
      <c r="AO305" s="228"/>
      <c r="AP305" s="228"/>
      <c r="AQ305" s="228"/>
      <c r="AR305" s="228"/>
      <c r="AS305" s="348"/>
      <c r="AT305" s="264">
        <f t="shared" si="228"/>
        <v>0</v>
      </c>
      <c r="AU305" s="259"/>
      <c r="AV305" s="265">
        <f t="shared" si="242"/>
        <v>0</v>
      </c>
      <c r="AX305" s="265">
        <f t="shared" si="246"/>
        <v>0</v>
      </c>
      <c r="AZ305" s="492">
        <f t="shared" si="243"/>
        <v>0</v>
      </c>
      <c r="BB305" s="492">
        <f t="shared" si="244"/>
        <v>0</v>
      </c>
      <c r="BD305" s="265">
        <f t="shared" si="247"/>
        <v>0</v>
      </c>
      <c r="BE305" s="105"/>
      <c r="BF305" s="105"/>
      <c r="BG305" s="105"/>
      <c r="BH305" s="105"/>
      <c r="BI305" s="105"/>
      <c r="BJ305" s="105"/>
    </row>
    <row r="306" spans="2:62" ht="20.100000000000001" hidden="1" customHeight="1" outlineLevel="1">
      <c r="B306" s="100"/>
      <c r="C306" s="908"/>
      <c r="D306" s="909"/>
      <c r="E306" s="909"/>
      <c r="F306" s="910"/>
      <c r="G306" s="890"/>
      <c r="H306" s="891"/>
      <c r="I306" s="152"/>
      <c r="J306" s="152"/>
      <c r="K306" s="152"/>
      <c r="L306" s="152"/>
      <c r="M306" s="152"/>
      <c r="N306" s="152"/>
      <c r="O306" s="152"/>
      <c r="P306" s="153"/>
      <c r="Q306" s="153"/>
      <c r="R306" s="156">
        <f t="shared" si="238"/>
        <v>0</v>
      </c>
      <c r="S306" s="156">
        <f t="shared" si="239"/>
        <v>0</v>
      </c>
      <c r="U306" s="157">
        <f t="shared" si="245"/>
        <v>0</v>
      </c>
      <c r="W306" s="152"/>
      <c r="X306" s="152"/>
      <c r="Y306" s="152"/>
      <c r="Z306" s="152"/>
      <c r="AA306" s="152"/>
      <c r="AB306" s="152"/>
      <c r="AC306" s="347"/>
      <c r="AD306" s="152"/>
      <c r="AE306" s="152"/>
      <c r="AF306" s="152"/>
      <c r="AG306" s="152"/>
      <c r="AH306" s="152"/>
      <c r="AI306" s="152"/>
      <c r="AJ306" s="347"/>
      <c r="AK306" s="152"/>
      <c r="AL306" s="152"/>
      <c r="AM306" s="295"/>
      <c r="AN306" s="228"/>
      <c r="AO306" s="228"/>
      <c r="AP306" s="228"/>
      <c r="AQ306" s="228"/>
      <c r="AR306" s="228"/>
      <c r="AS306" s="348"/>
      <c r="AT306" s="264">
        <f t="shared" si="228"/>
        <v>0</v>
      </c>
      <c r="AU306" s="259"/>
      <c r="AV306" s="265">
        <f t="shared" si="242"/>
        <v>0</v>
      </c>
      <c r="AX306" s="265">
        <f t="shared" si="246"/>
        <v>0</v>
      </c>
      <c r="AZ306" s="492">
        <f t="shared" si="243"/>
        <v>0</v>
      </c>
      <c r="BB306" s="492">
        <f t="shared" si="244"/>
        <v>0</v>
      </c>
      <c r="BD306" s="265">
        <f t="shared" si="247"/>
        <v>0</v>
      </c>
      <c r="BE306" s="105"/>
      <c r="BF306" s="105"/>
      <c r="BG306" s="105"/>
      <c r="BH306" s="105"/>
      <c r="BI306" s="105"/>
      <c r="BJ306" s="105"/>
    </row>
    <row r="307" spans="2:62" ht="20.100000000000001" hidden="1" customHeight="1" outlineLevel="1">
      <c r="B307" s="100"/>
      <c r="C307" s="908"/>
      <c r="D307" s="909"/>
      <c r="E307" s="909"/>
      <c r="F307" s="910"/>
      <c r="G307" s="890"/>
      <c r="H307" s="891"/>
      <c r="I307" s="152"/>
      <c r="J307" s="152"/>
      <c r="K307" s="152"/>
      <c r="L307" s="152"/>
      <c r="M307" s="152"/>
      <c r="N307" s="152"/>
      <c r="O307" s="152"/>
      <c r="P307" s="153"/>
      <c r="Q307" s="153"/>
      <c r="R307" s="156">
        <f t="shared" si="238"/>
        <v>0</v>
      </c>
      <c r="S307" s="156">
        <f t="shared" si="239"/>
        <v>0</v>
      </c>
      <c r="U307" s="157">
        <f t="shared" si="245"/>
        <v>0</v>
      </c>
      <c r="W307" s="152"/>
      <c r="X307" s="152"/>
      <c r="Y307" s="152"/>
      <c r="Z307" s="152"/>
      <c r="AA307" s="152"/>
      <c r="AB307" s="152"/>
      <c r="AC307" s="347"/>
      <c r="AD307" s="152"/>
      <c r="AE307" s="152"/>
      <c r="AF307" s="152"/>
      <c r="AG307" s="152"/>
      <c r="AH307" s="152"/>
      <c r="AI307" s="152"/>
      <c r="AJ307" s="347"/>
      <c r="AK307" s="152"/>
      <c r="AL307" s="152"/>
      <c r="AM307" s="295"/>
      <c r="AN307" s="228"/>
      <c r="AO307" s="228"/>
      <c r="AP307" s="228"/>
      <c r="AQ307" s="228"/>
      <c r="AR307" s="228"/>
      <c r="AS307" s="348"/>
      <c r="AT307" s="264">
        <f t="shared" si="228"/>
        <v>0</v>
      </c>
      <c r="AU307" s="259"/>
      <c r="AV307" s="265">
        <f t="shared" si="242"/>
        <v>0</v>
      </c>
      <c r="AX307" s="265">
        <f t="shared" si="246"/>
        <v>0</v>
      </c>
      <c r="AZ307" s="492">
        <f t="shared" si="243"/>
        <v>0</v>
      </c>
      <c r="BB307" s="492">
        <f t="shared" si="244"/>
        <v>0</v>
      </c>
      <c r="BD307" s="265">
        <f t="shared" si="247"/>
        <v>0</v>
      </c>
      <c r="BE307" s="105"/>
      <c r="BF307" s="105"/>
      <c r="BG307" s="105"/>
      <c r="BH307" s="105"/>
      <c r="BI307" s="105"/>
      <c r="BJ307" s="105"/>
    </row>
    <row r="308" spans="2:62" ht="20.100000000000001" hidden="1" customHeight="1" outlineLevel="1">
      <c r="B308" s="100"/>
      <c r="C308" s="908"/>
      <c r="D308" s="909"/>
      <c r="E308" s="909"/>
      <c r="F308" s="910"/>
      <c r="G308" s="890"/>
      <c r="H308" s="891"/>
      <c r="I308" s="152"/>
      <c r="J308" s="152"/>
      <c r="K308" s="152"/>
      <c r="L308" s="152"/>
      <c r="M308" s="152"/>
      <c r="N308" s="152"/>
      <c r="O308" s="152"/>
      <c r="P308" s="153"/>
      <c r="Q308" s="153"/>
      <c r="R308" s="156">
        <f t="shared" si="238"/>
        <v>0</v>
      </c>
      <c r="S308" s="156">
        <f t="shared" si="239"/>
        <v>0</v>
      </c>
      <c r="U308" s="157">
        <f t="shared" si="245"/>
        <v>0</v>
      </c>
      <c r="W308" s="152"/>
      <c r="X308" s="152"/>
      <c r="Y308" s="152"/>
      <c r="Z308" s="152"/>
      <c r="AA308" s="152"/>
      <c r="AB308" s="152"/>
      <c r="AC308" s="347"/>
      <c r="AD308" s="152"/>
      <c r="AE308" s="152"/>
      <c r="AF308" s="152"/>
      <c r="AG308" s="152"/>
      <c r="AH308" s="152"/>
      <c r="AI308" s="152"/>
      <c r="AJ308" s="347"/>
      <c r="AK308" s="152"/>
      <c r="AL308" s="152"/>
      <c r="AM308" s="295"/>
      <c r="AN308" s="228"/>
      <c r="AO308" s="228"/>
      <c r="AP308" s="228"/>
      <c r="AQ308" s="228"/>
      <c r="AR308" s="228"/>
      <c r="AS308" s="348"/>
      <c r="AT308" s="264">
        <f t="shared" si="228"/>
        <v>0</v>
      </c>
      <c r="AU308" s="259"/>
      <c r="AV308" s="265">
        <f t="shared" si="242"/>
        <v>0</v>
      </c>
      <c r="AX308" s="265">
        <f t="shared" si="246"/>
        <v>0</v>
      </c>
      <c r="AZ308" s="492">
        <f t="shared" si="243"/>
        <v>0</v>
      </c>
      <c r="BB308" s="492">
        <f t="shared" si="244"/>
        <v>0</v>
      </c>
      <c r="BD308" s="265">
        <f t="shared" si="247"/>
        <v>0</v>
      </c>
      <c r="BE308" s="105"/>
      <c r="BF308" s="105"/>
      <c r="BG308" s="105"/>
      <c r="BH308" s="105"/>
      <c r="BI308" s="105"/>
      <c r="BJ308" s="105"/>
    </row>
    <row r="309" spans="2:62" ht="20.100000000000001" hidden="1" customHeight="1" outlineLevel="1">
      <c r="B309" s="100"/>
      <c r="C309" s="908"/>
      <c r="D309" s="909"/>
      <c r="E309" s="909"/>
      <c r="F309" s="910"/>
      <c r="G309" s="890"/>
      <c r="H309" s="891"/>
      <c r="I309" s="152"/>
      <c r="J309" s="152"/>
      <c r="K309" s="152"/>
      <c r="L309" s="152"/>
      <c r="M309" s="152"/>
      <c r="N309" s="152"/>
      <c r="O309" s="152"/>
      <c r="P309" s="153"/>
      <c r="Q309" s="153"/>
      <c r="R309" s="156">
        <f t="shared" si="238"/>
        <v>0</v>
      </c>
      <c r="S309" s="156">
        <f t="shared" si="239"/>
        <v>0</v>
      </c>
      <c r="U309" s="157">
        <f t="shared" si="245"/>
        <v>0</v>
      </c>
      <c r="W309" s="152"/>
      <c r="X309" s="152"/>
      <c r="Y309" s="152"/>
      <c r="Z309" s="152"/>
      <c r="AA309" s="152"/>
      <c r="AB309" s="152"/>
      <c r="AC309" s="347"/>
      <c r="AD309" s="152"/>
      <c r="AE309" s="152"/>
      <c r="AF309" s="152"/>
      <c r="AG309" s="152"/>
      <c r="AH309" s="152"/>
      <c r="AI309" s="152"/>
      <c r="AJ309" s="347"/>
      <c r="AK309" s="152"/>
      <c r="AL309" s="152"/>
      <c r="AM309" s="295"/>
      <c r="AN309" s="228"/>
      <c r="AO309" s="228"/>
      <c r="AP309" s="228"/>
      <c r="AQ309" s="228"/>
      <c r="AR309" s="228"/>
      <c r="AS309" s="348"/>
      <c r="AT309" s="264">
        <f t="shared" si="228"/>
        <v>0</v>
      </c>
      <c r="AU309" s="259"/>
      <c r="AV309" s="265">
        <f t="shared" si="242"/>
        <v>0</v>
      </c>
      <c r="AX309" s="265">
        <f t="shared" si="246"/>
        <v>0</v>
      </c>
      <c r="AZ309" s="492">
        <f t="shared" si="243"/>
        <v>0</v>
      </c>
      <c r="BB309" s="492">
        <f t="shared" si="244"/>
        <v>0</v>
      </c>
      <c r="BD309" s="265">
        <f t="shared" si="247"/>
        <v>0</v>
      </c>
      <c r="BE309" s="105"/>
      <c r="BF309" s="105"/>
      <c r="BG309" s="105"/>
      <c r="BH309" s="105"/>
      <c r="BI309" s="105"/>
      <c r="BJ309" s="105"/>
    </row>
    <row r="310" spans="2:62" ht="20.100000000000001" hidden="1" customHeight="1" outlineLevel="1">
      <c r="B310" s="100"/>
      <c r="C310" s="908"/>
      <c r="D310" s="909"/>
      <c r="E310" s="909"/>
      <c r="F310" s="910"/>
      <c r="G310" s="890"/>
      <c r="H310" s="891"/>
      <c r="I310" s="152"/>
      <c r="J310" s="152"/>
      <c r="K310" s="152"/>
      <c r="L310" s="152"/>
      <c r="M310" s="152"/>
      <c r="N310" s="152"/>
      <c r="O310" s="152"/>
      <c r="P310" s="153"/>
      <c r="Q310" s="153"/>
      <c r="R310" s="156">
        <f t="shared" si="238"/>
        <v>0</v>
      </c>
      <c r="S310" s="156">
        <f t="shared" si="239"/>
        <v>0</v>
      </c>
      <c r="U310" s="157">
        <f t="shared" si="245"/>
        <v>0</v>
      </c>
      <c r="W310" s="152"/>
      <c r="X310" s="152"/>
      <c r="Y310" s="152"/>
      <c r="Z310" s="152"/>
      <c r="AA310" s="152"/>
      <c r="AB310" s="152"/>
      <c r="AC310" s="347"/>
      <c r="AD310" s="152"/>
      <c r="AE310" s="152"/>
      <c r="AF310" s="152"/>
      <c r="AG310" s="152"/>
      <c r="AH310" s="152"/>
      <c r="AI310" s="152"/>
      <c r="AJ310" s="347"/>
      <c r="AK310" s="152"/>
      <c r="AL310" s="152"/>
      <c r="AM310" s="295"/>
      <c r="AN310" s="228"/>
      <c r="AO310" s="228"/>
      <c r="AP310" s="228"/>
      <c r="AQ310" s="228"/>
      <c r="AR310" s="228"/>
      <c r="AS310" s="348"/>
      <c r="AT310" s="264">
        <f t="shared" si="228"/>
        <v>0</v>
      </c>
      <c r="AU310" s="259"/>
      <c r="AV310" s="265">
        <f t="shared" si="242"/>
        <v>0</v>
      </c>
      <c r="AX310" s="265">
        <f t="shared" si="246"/>
        <v>0</v>
      </c>
      <c r="AZ310" s="492">
        <f t="shared" si="243"/>
        <v>0</v>
      </c>
      <c r="BB310" s="492">
        <f t="shared" si="244"/>
        <v>0</v>
      </c>
      <c r="BD310" s="265">
        <f t="shared" si="247"/>
        <v>0</v>
      </c>
      <c r="BE310" s="105"/>
      <c r="BF310" s="105"/>
      <c r="BG310" s="105"/>
      <c r="BH310" s="105"/>
      <c r="BI310" s="105"/>
      <c r="BJ310" s="105"/>
    </row>
    <row r="311" spans="2:62" ht="20.100000000000001" hidden="1" customHeight="1" outlineLevel="1">
      <c r="B311" s="100"/>
      <c r="C311" s="908"/>
      <c r="D311" s="909"/>
      <c r="E311" s="909"/>
      <c r="F311" s="910"/>
      <c r="G311" s="890"/>
      <c r="H311" s="891"/>
      <c r="I311" s="152"/>
      <c r="J311" s="152"/>
      <c r="K311" s="152"/>
      <c r="L311" s="152"/>
      <c r="M311" s="152"/>
      <c r="N311" s="152"/>
      <c r="O311" s="152"/>
      <c r="P311" s="153"/>
      <c r="Q311" s="153"/>
      <c r="R311" s="156">
        <f t="shared" si="238"/>
        <v>0</v>
      </c>
      <c r="S311" s="156">
        <f t="shared" si="239"/>
        <v>0</v>
      </c>
      <c r="U311" s="157">
        <f t="shared" si="245"/>
        <v>0</v>
      </c>
      <c r="W311" s="152"/>
      <c r="X311" s="152"/>
      <c r="Y311" s="152"/>
      <c r="Z311" s="152"/>
      <c r="AA311" s="152"/>
      <c r="AB311" s="152"/>
      <c r="AC311" s="347"/>
      <c r="AD311" s="152"/>
      <c r="AE311" s="152"/>
      <c r="AF311" s="152"/>
      <c r="AG311" s="152"/>
      <c r="AH311" s="152"/>
      <c r="AI311" s="152"/>
      <c r="AJ311" s="347"/>
      <c r="AK311" s="152"/>
      <c r="AL311" s="152"/>
      <c r="AM311" s="295"/>
      <c r="AN311" s="228"/>
      <c r="AO311" s="228"/>
      <c r="AP311" s="228"/>
      <c r="AQ311" s="228"/>
      <c r="AR311" s="228"/>
      <c r="AS311" s="348"/>
      <c r="AT311" s="264">
        <f t="shared" si="228"/>
        <v>0</v>
      </c>
      <c r="AU311" s="259"/>
      <c r="AV311" s="265">
        <f t="shared" si="242"/>
        <v>0</v>
      </c>
      <c r="AX311" s="265">
        <f t="shared" si="246"/>
        <v>0</v>
      </c>
      <c r="AZ311" s="492">
        <f t="shared" si="243"/>
        <v>0</v>
      </c>
      <c r="BB311" s="492">
        <f t="shared" si="244"/>
        <v>0</v>
      </c>
      <c r="BD311" s="265">
        <f t="shared" si="247"/>
        <v>0</v>
      </c>
      <c r="BE311" s="105"/>
      <c r="BF311" s="105"/>
      <c r="BG311" s="105"/>
      <c r="BH311" s="105"/>
      <c r="BI311" s="105"/>
      <c r="BJ311" s="105"/>
    </row>
    <row r="312" spans="2:62" ht="20.100000000000001" hidden="1" customHeight="1" outlineLevel="1">
      <c r="B312" s="100"/>
      <c r="C312" s="908"/>
      <c r="D312" s="909"/>
      <c r="E312" s="909"/>
      <c r="F312" s="910"/>
      <c r="G312" s="890"/>
      <c r="H312" s="891"/>
      <c r="I312" s="152"/>
      <c r="J312" s="152"/>
      <c r="K312" s="152"/>
      <c r="L312" s="152"/>
      <c r="M312" s="152"/>
      <c r="N312" s="152"/>
      <c r="O312" s="152"/>
      <c r="P312" s="153"/>
      <c r="Q312" s="153"/>
      <c r="R312" s="156">
        <f t="shared" si="238"/>
        <v>0</v>
      </c>
      <c r="S312" s="156">
        <f t="shared" si="239"/>
        <v>0</v>
      </c>
      <c r="U312" s="157">
        <f t="shared" si="245"/>
        <v>0</v>
      </c>
      <c r="W312" s="152"/>
      <c r="X312" s="152"/>
      <c r="Y312" s="152"/>
      <c r="Z312" s="152"/>
      <c r="AA312" s="152"/>
      <c r="AB312" s="152"/>
      <c r="AC312" s="347"/>
      <c r="AD312" s="152"/>
      <c r="AE312" s="152"/>
      <c r="AF312" s="152"/>
      <c r="AG312" s="152"/>
      <c r="AH312" s="152"/>
      <c r="AI312" s="152"/>
      <c r="AJ312" s="347"/>
      <c r="AK312" s="152"/>
      <c r="AL312" s="152"/>
      <c r="AM312" s="295"/>
      <c r="AN312" s="228"/>
      <c r="AO312" s="228"/>
      <c r="AP312" s="228"/>
      <c r="AQ312" s="228"/>
      <c r="AR312" s="228"/>
      <c r="AS312" s="348"/>
      <c r="AT312" s="264">
        <f t="shared" si="228"/>
        <v>0</v>
      </c>
      <c r="AU312" s="259"/>
      <c r="AV312" s="265">
        <f t="shared" si="242"/>
        <v>0</v>
      </c>
      <c r="AX312" s="265">
        <f t="shared" si="246"/>
        <v>0</v>
      </c>
      <c r="AZ312" s="492">
        <f t="shared" si="243"/>
        <v>0</v>
      </c>
      <c r="BB312" s="492">
        <f t="shared" si="244"/>
        <v>0</v>
      </c>
      <c r="BD312" s="265">
        <f t="shared" si="247"/>
        <v>0</v>
      </c>
      <c r="BE312" s="105"/>
      <c r="BF312" s="105"/>
      <c r="BG312" s="105"/>
      <c r="BH312" s="105"/>
      <c r="BI312" s="105"/>
      <c r="BJ312" s="105"/>
    </row>
    <row r="313" spans="2:62" ht="20.100000000000001" hidden="1" customHeight="1" outlineLevel="1">
      <c r="B313" s="100"/>
      <c r="C313" s="908"/>
      <c r="D313" s="909"/>
      <c r="E313" s="909"/>
      <c r="F313" s="910"/>
      <c r="G313" s="890"/>
      <c r="H313" s="891"/>
      <c r="I313" s="152"/>
      <c r="J313" s="152"/>
      <c r="K313" s="152"/>
      <c r="L313" s="152"/>
      <c r="M313" s="152"/>
      <c r="N313" s="152"/>
      <c r="O313" s="152"/>
      <c r="P313" s="153"/>
      <c r="Q313" s="153"/>
      <c r="R313" s="156">
        <f t="shared" si="238"/>
        <v>0</v>
      </c>
      <c r="S313" s="156">
        <f t="shared" si="239"/>
        <v>0</v>
      </c>
      <c r="U313" s="157">
        <f t="shared" si="245"/>
        <v>0</v>
      </c>
      <c r="W313" s="152"/>
      <c r="X313" s="152"/>
      <c r="Y313" s="152"/>
      <c r="Z313" s="152"/>
      <c r="AA313" s="152"/>
      <c r="AB313" s="152"/>
      <c r="AC313" s="347"/>
      <c r="AD313" s="152"/>
      <c r="AE313" s="152"/>
      <c r="AF313" s="152"/>
      <c r="AG313" s="152"/>
      <c r="AH313" s="152"/>
      <c r="AI313" s="152"/>
      <c r="AJ313" s="347"/>
      <c r="AK313" s="152"/>
      <c r="AL313" s="152"/>
      <c r="AM313" s="295"/>
      <c r="AN313" s="228"/>
      <c r="AO313" s="228"/>
      <c r="AP313" s="228"/>
      <c r="AQ313" s="228"/>
      <c r="AR313" s="228"/>
      <c r="AS313" s="348"/>
      <c r="AT313" s="264">
        <f t="shared" si="228"/>
        <v>0</v>
      </c>
      <c r="AU313" s="259"/>
      <c r="AV313" s="265">
        <f t="shared" si="242"/>
        <v>0</v>
      </c>
      <c r="AX313" s="265">
        <f t="shared" si="246"/>
        <v>0</v>
      </c>
      <c r="AZ313" s="492">
        <f t="shared" si="243"/>
        <v>0</v>
      </c>
      <c r="BB313" s="492">
        <f t="shared" si="244"/>
        <v>0</v>
      </c>
      <c r="BD313" s="265">
        <f t="shared" si="247"/>
        <v>0</v>
      </c>
      <c r="BE313" s="105"/>
      <c r="BF313" s="105"/>
      <c r="BG313" s="105"/>
      <c r="BH313" s="105"/>
      <c r="BI313" s="105"/>
      <c r="BJ313" s="105"/>
    </row>
    <row r="314" spans="2:62" ht="20.100000000000001" hidden="1" customHeight="1" outlineLevel="1">
      <c r="B314" s="100"/>
      <c r="C314" s="908"/>
      <c r="D314" s="909"/>
      <c r="E314" s="909"/>
      <c r="F314" s="910"/>
      <c r="G314" s="890"/>
      <c r="H314" s="891"/>
      <c r="I314" s="152"/>
      <c r="J314" s="152"/>
      <c r="K314" s="152"/>
      <c r="L314" s="152"/>
      <c r="M314" s="152"/>
      <c r="N314" s="152"/>
      <c r="O314" s="152"/>
      <c r="P314" s="153"/>
      <c r="Q314" s="153"/>
      <c r="R314" s="156">
        <f t="shared" si="238"/>
        <v>0</v>
      </c>
      <c r="S314" s="156">
        <f t="shared" si="239"/>
        <v>0</v>
      </c>
      <c r="U314" s="157">
        <f t="shared" si="245"/>
        <v>0</v>
      </c>
      <c r="W314" s="152"/>
      <c r="X314" s="152"/>
      <c r="Y314" s="152"/>
      <c r="Z314" s="152"/>
      <c r="AA314" s="152"/>
      <c r="AB314" s="152"/>
      <c r="AC314" s="347"/>
      <c r="AD314" s="152"/>
      <c r="AE314" s="152"/>
      <c r="AF314" s="152"/>
      <c r="AG314" s="152"/>
      <c r="AH314" s="152"/>
      <c r="AI314" s="152"/>
      <c r="AJ314" s="347"/>
      <c r="AK314" s="152"/>
      <c r="AL314" s="152"/>
      <c r="AM314" s="295"/>
      <c r="AN314" s="228"/>
      <c r="AO314" s="228"/>
      <c r="AP314" s="228"/>
      <c r="AQ314" s="228"/>
      <c r="AR314" s="228"/>
      <c r="AS314" s="348"/>
      <c r="AT314" s="264">
        <f t="shared" si="228"/>
        <v>0</v>
      </c>
      <c r="AU314" s="259"/>
      <c r="AV314" s="265">
        <f t="shared" si="242"/>
        <v>0</v>
      </c>
      <c r="AX314" s="265">
        <f t="shared" si="246"/>
        <v>0</v>
      </c>
      <c r="AZ314" s="492">
        <f t="shared" si="243"/>
        <v>0</v>
      </c>
      <c r="BB314" s="492">
        <f t="shared" si="244"/>
        <v>0</v>
      </c>
      <c r="BD314" s="265">
        <f t="shared" si="247"/>
        <v>0</v>
      </c>
      <c r="BE314" s="105"/>
      <c r="BF314" s="105"/>
      <c r="BG314" s="105"/>
      <c r="BH314" s="105"/>
      <c r="BI314" s="105"/>
      <c r="BJ314" s="105"/>
    </row>
    <row r="315" spans="2:62" ht="20.100000000000001" hidden="1" customHeight="1" outlineLevel="1">
      <c r="B315" s="100"/>
      <c r="C315" s="908"/>
      <c r="D315" s="909"/>
      <c r="E315" s="909"/>
      <c r="F315" s="910"/>
      <c r="G315" s="890"/>
      <c r="H315" s="891"/>
      <c r="I315" s="152"/>
      <c r="J315" s="152"/>
      <c r="K315" s="152"/>
      <c r="L315" s="152"/>
      <c r="M315" s="152"/>
      <c r="N315" s="152"/>
      <c r="O315" s="152"/>
      <c r="P315" s="153"/>
      <c r="Q315" s="153"/>
      <c r="R315" s="156">
        <f t="shared" si="238"/>
        <v>0</v>
      </c>
      <c r="S315" s="156">
        <f t="shared" si="239"/>
        <v>0</v>
      </c>
      <c r="U315" s="157">
        <f t="shared" si="245"/>
        <v>0</v>
      </c>
      <c r="W315" s="152"/>
      <c r="X315" s="152"/>
      <c r="Y315" s="152"/>
      <c r="Z315" s="152"/>
      <c r="AA315" s="152"/>
      <c r="AB315" s="152"/>
      <c r="AC315" s="347"/>
      <c r="AD315" s="152"/>
      <c r="AE315" s="152"/>
      <c r="AF315" s="152"/>
      <c r="AG315" s="152"/>
      <c r="AH315" s="152"/>
      <c r="AI315" s="152"/>
      <c r="AJ315" s="347"/>
      <c r="AK315" s="152"/>
      <c r="AL315" s="152"/>
      <c r="AM315" s="295"/>
      <c r="AN315" s="228"/>
      <c r="AO315" s="228"/>
      <c r="AP315" s="228"/>
      <c r="AQ315" s="228"/>
      <c r="AR315" s="228"/>
      <c r="AS315" s="348"/>
      <c r="AT315" s="264">
        <f t="shared" si="228"/>
        <v>0</v>
      </c>
      <c r="AU315" s="259"/>
      <c r="AV315" s="265">
        <f t="shared" si="242"/>
        <v>0</v>
      </c>
      <c r="AX315" s="265">
        <f t="shared" si="246"/>
        <v>0</v>
      </c>
      <c r="AZ315" s="492">
        <f t="shared" si="243"/>
        <v>0</v>
      </c>
      <c r="BB315" s="492">
        <f t="shared" si="244"/>
        <v>0</v>
      </c>
      <c r="BD315" s="265">
        <f t="shared" si="247"/>
        <v>0</v>
      </c>
      <c r="BE315" s="105"/>
      <c r="BF315" s="105"/>
      <c r="BG315" s="105"/>
      <c r="BH315" s="105"/>
      <c r="BI315" s="105"/>
      <c r="BJ315" s="105"/>
    </row>
    <row r="316" spans="2:62" ht="20.100000000000001" hidden="1" customHeight="1" outlineLevel="1">
      <c r="B316" s="100"/>
      <c r="C316" s="908"/>
      <c r="D316" s="909"/>
      <c r="E316" s="909"/>
      <c r="F316" s="910"/>
      <c r="G316" s="890"/>
      <c r="H316" s="891"/>
      <c r="I316" s="152"/>
      <c r="J316" s="152"/>
      <c r="K316" s="152"/>
      <c r="L316" s="152"/>
      <c r="M316" s="152"/>
      <c r="N316" s="152"/>
      <c r="O316" s="152"/>
      <c r="P316" s="153"/>
      <c r="Q316" s="153"/>
      <c r="R316" s="156">
        <f t="shared" si="238"/>
        <v>0</v>
      </c>
      <c r="S316" s="156">
        <f t="shared" si="239"/>
        <v>0</v>
      </c>
      <c r="U316" s="157">
        <f t="shared" si="245"/>
        <v>0</v>
      </c>
      <c r="W316" s="152"/>
      <c r="X316" s="152"/>
      <c r="Y316" s="152"/>
      <c r="Z316" s="152"/>
      <c r="AA316" s="152"/>
      <c r="AB316" s="152"/>
      <c r="AC316" s="347"/>
      <c r="AD316" s="152"/>
      <c r="AE316" s="152"/>
      <c r="AF316" s="152"/>
      <c r="AG316" s="152"/>
      <c r="AH316" s="152"/>
      <c r="AI316" s="152"/>
      <c r="AJ316" s="347"/>
      <c r="AK316" s="152"/>
      <c r="AL316" s="152"/>
      <c r="AM316" s="295"/>
      <c r="AN316" s="228"/>
      <c r="AO316" s="228"/>
      <c r="AP316" s="228"/>
      <c r="AQ316" s="228"/>
      <c r="AR316" s="228"/>
      <c r="AS316" s="348"/>
      <c r="AT316" s="264">
        <f t="shared" si="228"/>
        <v>0</v>
      </c>
      <c r="AU316" s="259"/>
      <c r="AV316" s="265">
        <f t="shared" si="242"/>
        <v>0</v>
      </c>
      <c r="AX316" s="265">
        <f t="shared" si="246"/>
        <v>0</v>
      </c>
      <c r="AZ316" s="492">
        <f t="shared" si="243"/>
        <v>0</v>
      </c>
      <c r="BB316" s="492">
        <f t="shared" si="244"/>
        <v>0</v>
      </c>
      <c r="BD316" s="265">
        <f t="shared" si="247"/>
        <v>0</v>
      </c>
      <c r="BE316" s="105"/>
      <c r="BF316" s="105"/>
      <c r="BG316" s="105"/>
      <c r="BH316" s="105"/>
      <c r="BI316" s="105"/>
      <c r="BJ316" s="105"/>
    </row>
    <row r="317" spans="2:62" ht="9.9499999999999993" hidden="1" customHeight="1" outlineLevel="1">
      <c r="B317" s="101"/>
      <c r="C317" s="208"/>
      <c r="D317" s="208"/>
      <c r="E317" s="208"/>
      <c r="F317" s="208"/>
      <c r="G317" s="237"/>
      <c r="H317" s="207"/>
      <c r="I317" s="257"/>
      <c r="J317" s="257"/>
      <c r="K317" s="257"/>
      <c r="L317" s="257"/>
      <c r="M317" s="257"/>
      <c r="N317" s="257"/>
      <c r="O317" s="257"/>
      <c r="P317" s="256"/>
      <c r="Q317" s="102"/>
      <c r="R317" s="102"/>
      <c r="S317" s="102"/>
      <c r="U317" s="98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Z317" s="493"/>
      <c r="BE317" s="105"/>
      <c r="BF317" s="105"/>
      <c r="BG317" s="105"/>
      <c r="BH317" s="105"/>
      <c r="BI317" s="105"/>
      <c r="BJ317" s="105"/>
    </row>
    <row r="318" spans="2:62" ht="20.100000000000001" customHeight="1" collapsed="1">
      <c r="B318" s="8">
        <f>B301+1</f>
        <v>19</v>
      </c>
      <c r="C318" s="916"/>
      <c r="D318" s="917"/>
      <c r="E318" s="917"/>
      <c r="F318" s="918"/>
      <c r="G318" s="429"/>
      <c r="H318" s="206">
        <v>1</v>
      </c>
      <c r="I318" s="642">
        <f t="shared" ref="I318" si="248">$H318*SUM(I319:I333)</f>
        <v>0</v>
      </c>
      <c r="J318" s="643">
        <f t="shared" ref="J318:O318" si="249">$H318*SUM(J319:J333)</f>
        <v>0</v>
      </c>
      <c r="K318" s="644">
        <f t="shared" si="249"/>
        <v>0</v>
      </c>
      <c r="L318" s="645">
        <f t="shared" si="249"/>
        <v>0</v>
      </c>
      <c r="M318" s="645">
        <f t="shared" si="249"/>
        <v>0</v>
      </c>
      <c r="N318" s="644">
        <f t="shared" si="249"/>
        <v>0</v>
      </c>
      <c r="O318" s="642">
        <f t="shared" si="249"/>
        <v>0</v>
      </c>
      <c r="P318" s="209">
        <f t="shared" ref="P318:Q318" si="250">$H318*SUM(P319:P333)</f>
        <v>0</v>
      </c>
      <c r="Q318" s="210">
        <f t="shared" si="250"/>
        <v>0</v>
      </c>
      <c r="R318" s="136">
        <f t="shared" ref="R318:R333" si="251">P318*(1+Gewinn)*(1+SicherheitAngebot)</f>
        <v>0</v>
      </c>
      <c r="S318" s="137">
        <f t="shared" ref="S318:S333" si="252">Q318*(1+MGKZ)*(1+Gewinn)*(1+SicherheitAngebot)</f>
        <v>0</v>
      </c>
      <c r="U318" s="10">
        <f>I318*$I$7+J318*$J$7+K318*$K$7+L318*$L$7+M318*$M$7+N318*$N$7+O318*$O$7+R318+S318</f>
        <v>0</v>
      </c>
      <c r="W318" s="646">
        <f t="shared" ref="W318:AB318" si="253">$H318*SUM(W319:W333)</f>
        <v>0</v>
      </c>
      <c r="X318" s="647">
        <f t="shared" si="253"/>
        <v>0</v>
      </c>
      <c r="Y318" s="648">
        <f t="shared" si="253"/>
        <v>0</v>
      </c>
      <c r="Z318" s="649">
        <f t="shared" si="253"/>
        <v>0</v>
      </c>
      <c r="AA318" s="648">
        <f t="shared" si="253"/>
        <v>0</v>
      </c>
      <c r="AB318" s="646">
        <f t="shared" si="253"/>
        <v>0</v>
      </c>
      <c r="AC318" s="258"/>
      <c r="AD318" s="646">
        <f t="shared" ref="AD318:AM318" si="254">$H318*SUM(AD319:AD333)</f>
        <v>0</v>
      </c>
      <c r="AE318" s="647">
        <f t="shared" si="254"/>
        <v>0</v>
      </c>
      <c r="AF318" s="648">
        <f t="shared" si="254"/>
        <v>0</v>
      </c>
      <c r="AG318" s="649">
        <f t="shared" si="254"/>
        <v>0</v>
      </c>
      <c r="AH318" s="648">
        <f t="shared" si="254"/>
        <v>0</v>
      </c>
      <c r="AI318" s="646">
        <f t="shared" si="254"/>
        <v>0</v>
      </c>
      <c r="AJ318" s="258"/>
      <c r="AK318" s="653">
        <f t="shared" si="254"/>
        <v>0</v>
      </c>
      <c r="AL318" s="653">
        <f t="shared" si="254"/>
        <v>0</v>
      </c>
      <c r="AM318" s="653">
        <f t="shared" si="254"/>
        <v>0</v>
      </c>
      <c r="AN318" s="227">
        <f>$H318*SUM(AN319:AN333)*(1+Gewinn)*(1+SicherheitAngebot)</f>
        <v>0</v>
      </c>
      <c r="AO318" s="227">
        <f>$H318*SUM(AO319:AO333)*(1+Gewinn)*(1+SicherheitAngebot)</f>
        <v>0</v>
      </c>
      <c r="AP318" s="227">
        <f>$H318*SUM(AP319:AP333)*(1+Gewinn)*(1+SicherheitAngebot)</f>
        <v>0</v>
      </c>
      <c r="AQ318" s="227">
        <f>$H318*SUM(AQ319:AQ333)*(1+Gewinn)*(1+SicherheitAngebot)</f>
        <v>0</v>
      </c>
      <c r="AR318" s="227">
        <f>$H318*SUM(AR319:AR333)*(1+Gewinn)*(1+SicherheitAngebot)</f>
        <v>0</v>
      </c>
      <c r="AS318" s="262"/>
      <c r="AT318" s="263">
        <f t="shared" si="228"/>
        <v>0</v>
      </c>
      <c r="AU318" s="259"/>
      <c r="AV318" s="491">
        <f>AK318*$AK$7+AL318*$AL$7+AM318*$AM$7+SUM(AN318:AR318)+AT318/Zuschläge_IBN+AT318</f>
        <v>0</v>
      </c>
      <c r="AX318" s="685">
        <f>U318+AV318</f>
        <v>0</v>
      </c>
      <c r="AZ318" s="490">
        <f>IF(H318&gt;0,U318/(1+SicherheitAngebot)*(1+Sicherheit),0)</f>
        <v>0</v>
      </c>
      <c r="BB318" s="490">
        <f>IF(H318&gt;0,AV318/(1+SicherheitAngebot)*(1+Sicherheit),0)</f>
        <v>0</v>
      </c>
      <c r="BD318" s="490">
        <f>AZ318+BB318</f>
        <v>0</v>
      </c>
      <c r="BE318" s="105"/>
      <c r="BF318" s="105"/>
      <c r="BG318" s="105"/>
      <c r="BH318" s="105"/>
      <c r="BI318" s="105"/>
      <c r="BJ318" s="105"/>
    </row>
    <row r="319" spans="2:62" ht="20.100000000000001" hidden="1" customHeight="1" outlineLevel="1">
      <c r="B319" s="99"/>
      <c r="C319" s="908"/>
      <c r="D319" s="909"/>
      <c r="E319" s="909"/>
      <c r="F319" s="910"/>
      <c r="G319" s="890"/>
      <c r="H319" s="901"/>
      <c r="I319" s="152"/>
      <c r="J319" s="152"/>
      <c r="K319" s="152"/>
      <c r="L319" s="152"/>
      <c r="M319" s="152"/>
      <c r="N319" s="152"/>
      <c r="O319" s="152"/>
      <c r="P319" s="153"/>
      <c r="Q319" s="153"/>
      <c r="R319" s="156">
        <f t="shared" si="251"/>
        <v>0</v>
      </c>
      <c r="S319" s="156">
        <f t="shared" si="252"/>
        <v>0</v>
      </c>
      <c r="U319" s="157">
        <f>I319*$I$7+J319*$J$7+K319*$K$7+L319*$L$7+M319*$M$7+N319*$N$7+O319*$O$7+R319+S319</f>
        <v>0</v>
      </c>
      <c r="W319" s="152"/>
      <c r="X319" s="152"/>
      <c r="Y319" s="152"/>
      <c r="Z319" s="152"/>
      <c r="AA319" s="152"/>
      <c r="AB319" s="152"/>
      <c r="AC319" s="347"/>
      <c r="AD319" s="152"/>
      <c r="AE319" s="152"/>
      <c r="AF319" s="152"/>
      <c r="AG319" s="152"/>
      <c r="AH319" s="152"/>
      <c r="AI319" s="152"/>
      <c r="AJ319" s="347"/>
      <c r="AK319" s="152"/>
      <c r="AL319" s="152"/>
      <c r="AM319" s="295"/>
      <c r="AN319" s="228"/>
      <c r="AO319" s="228"/>
      <c r="AP319" s="228"/>
      <c r="AQ319" s="228"/>
      <c r="AR319" s="228"/>
      <c r="AS319" s="348"/>
      <c r="AT319" s="264">
        <f t="shared" si="228"/>
        <v>0</v>
      </c>
      <c r="AU319" s="259"/>
      <c r="AV319" s="265">
        <f t="shared" ref="AV319:AV333" si="255">AK319*$AK$7+AL319*$AL$7+AM319*$AM$7+SUM(AN319:AR319)*(1+Gewinn)*(1+SicherheitAngebot)+AT319/Zuschläge_IBN+AT319</f>
        <v>0</v>
      </c>
      <c r="AX319" s="265">
        <f>U319+AV319</f>
        <v>0</v>
      </c>
      <c r="AZ319" s="492">
        <f t="shared" ref="AZ319:AZ333" si="256">U319/(1+SicherheitAngebot)*(1+Sicherheit)</f>
        <v>0</v>
      </c>
      <c r="BB319" s="492">
        <f t="shared" ref="BB319:BB333" si="257">AV319/(1+SicherheitAngebot)*(1+Sicherheit)</f>
        <v>0</v>
      </c>
      <c r="BD319" s="265">
        <f>AZ319+BB319</f>
        <v>0</v>
      </c>
      <c r="BE319" s="105"/>
      <c r="BF319" s="105"/>
      <c r="BG319" s="105"/>
      <c r="BH319" s="105"/>
      <c r="BI319" s="105"/>
      <c r="BJ319" s="105"/>
    </row>
    <row r="320" spans="2:62" ht="20.100000000000001" hidden="1" customHeight="1" outlineLevel="1">
      <c r="B320" s="100"/>
      <c r="C320" s="908"/>
      <c r="D320" s="909"/>
      <c r="E320" s="909"/>
      <c r="F320" s="910"/>
      <c r="G320" s="890"/>
      <c r="H320" s="891"/>
      <c r="I320" s="152"/>
      <c r="J320" s="152"/>
      <c r="K320" s="152"/>
      <c r="L320" s="152"/>
      <c r="M320" s="152"/>
      <c r="N320" s="152"/>
      <c r="O320" s="152"/>
      <c r="P320" s="153"/>
      <c r="Q320" s="153"/>
      <c r="R320" s="156">
        <f t="shared" si="251"/>
        <v>0</v>
      </c>
      <c r="S320" s="156">
        <f t="shared" si="252"/>
        <v>0</v>
      </c>
      <c r="U320" s="157">
        <f t="shared" ref="U320:U333" si="258">I320*$I$7+J320*$J$7+K320*$K$7+L320*$L$7+M320*$M$7+N320*$N$7+O320*$O$7+R320+S320</f>
        <v>0</v>
      </c>
      <c r="W320" s="152"/>
      <c r="X320" s="152"/>
      <c r="Y320" s="152"/>
      <c r="Z320" s="152"/>
      <c r="AA320" s="152"/>
      <c r="AB320" s="152"/>
      <c r="AC320" s="347"/>
      <c r="AD320" s="152"/>
      <c r="AE320" s="152"/>
      <c r="AF320" s="152"/>
      <c r="AG320" s="152"/>
      <c r="AH320" s="152"/>
      <c r="AI320" s="152"/>
      <c r="AJ320" s="347"/>
      <c r="AK320" s="152"/>
      <c r="AL320" s="152"/>
      <c r="AM320" s="295"/>
      <c r="AN320" s="228"/>
      <c r="AO320" s="228"/>
      <c r="AP320" s="228"/>
      <c r="AQ320" s="228"/>
      <c r="AR320" s="228"/>
      <c r="AS320" s="348"/>
      <c r="AT320" s="264">
        <f t="shared" si="228"/>
        <v>0</v>
      </c>
      <c r="AU320" s="259"/>
      <c r="AV320" s="265">
        <f t="shared" si="255"/>
        <v>0</v>
      </c>
      <c r="AX320" s="265">
        <f t="shared" ref="AX320:AX333" si="259">U320+AV320</f>
        <v>0</v>
      </c>
      <c r="AZ320" s="492">
        <f t="shared" si="256"/>
        <v>0</v>
      </c>
      <c r="BB320" s="492">
        <f t="shared" si="257"/>
        <v>0</v>
      </c>
      <c r="BD320" s="265">
        <f t="shared" ref="BD320:BD333" si="260">AZ320+BB320</f>
        <v>0</v>
      </c>
      <c r="BE320" s="105"/>
      <c r="BF320" s="105"/>
      <c r="BG320" s="105"/>
      <c r="BH320" s="105"/>
      <c r="BI320" s="105"/>
      <c r="BJ320" s="105"/>
    </row>
    <row r="321" spans="2:62" ht="20.100000000000001" hidden="1" customHeight="1" outlineLevel="1">
      <c r="B321" s="100"/>
      <c r="C321" s="908"/>
      <c r="D321" s="909"/>
      <c r="E321" s="909"/>
      <c r="F321" s="910"/>
      <c r="G321" s="890"/>
      <c r="H321" s="891"/>
      <c r="I321" s="152"/>
      <c r="J321" s="152"/>
      <c r="K321" s="152"/>
      <c r="L321" s="152"/>
      <c r="M321" s="152"/>
      <c r="N321" s="152"/>
      <c r="O321" s="152"/>
      <c r="P321" s="153"/>
      <c r="Q321" s="153"/>
      <c r="R321" s="156">
        <f t="shared" si="251"/>
        <v>0</v>
      </c>
      <c r="S321" s="156">
        <f t="shared" si="252"/>
        <v>0</v>
      </c>
      <c r="U321" s="157">
        <f t="shared" si="258"/>
        <v>0</v>
      </c>
      <c r="W321" s="152"/>
      <c r="X321" s="152"/>
      <c r="Y321" s="152"/>
      <c r="Z321" s="152"/>
      <c r="AA321" s="152"/>
      <c r="AB321" s="152"/>
      <c r="AC321" s="347"/>
      <c r="AD321" s="152"/>
      <c r="AE321" s="152"/>
      <c r="AF321" s="152"/>
      <c r="AG321" s="152"/>
      <c r="AH321" s="152"/>
      <c r="AI321" s="152"/>
      <c r="AJ321" s="347"/>
      <c r="AK321" s="152"/>
      <c r="AL321" s="152"/>
      <c r="AM321" s="295"/>
      <c r="AN321" s="228"/>
      <c r="AO321" s="228"/>
      <c r="AP321" s="228"/>
      <c r="AQ321" s="228"/>
      <c r="AR321" s="228"/>
      <c r="AS321" s="348"/>
      <c r="AT321" s="264">
        <f t="shared" si="228"/>
        <v>0</v>
      </c>
      <c r="AU321" s="259"/>
      <c r="AV321" s="265">
        <f t="shared" si="255"/>
        <v>0</v>
      </c>
      <c r="AX321" s="265">
        <f t="shared" si="259"/>
        <v>0</v>
      </c>
      <c r="AZ321" s="492">
        <f t="shared" si="256"/>
        <v>0</v>
      </c>
      <c r="BB321" s="492">
        <f t="shared" si="257"/>
        <v>0</v>
      </c>
      <c r="BD321" s="265">
        <f t="shared" si="260"/>
        <v>0</v>
      </c>
      <c r="BE321" s="105"/>
      <c r="BF321" s="105"/>
      <c r="BG321" s="105"/>
      <c r="BH321" s="105"/>
      <c r="BI321" s="105"/>
      <c r="BJ321" s="105"/>
    </row>
    <row r="322" spans="2:62" ht="20.100000000000001" hidden="1" customHeight="1" outlineLevel="1">
      <c r="B322" s="100"/>
      <c r="C322" s="908"/>
      <c r="D322" s="909"/>
      <c r="E322" s="909"/>
      <c r="F322" s="910"/>
      <c r="G322" s="890"/>
      <c r="H322" s="891"/>
      <c r="I322" s="152"/>
      <c r="J322" s="152"/>
      <c r="K322" s="152"/>
      <c r="L322" s="152"/>
      <c r="M322" s="152"/>
      <c r="N322" s="152"/>
      <c r="O322" s="152"/>
      <c r="P322" s="153"/>
      <c r="Q322" s="153"/>
      <c r="R322" s="156">
        <f t="shared" si="251"/>
        <v>0</v>
      </c>
      <c r="S322" s="156">
        <f t="shared" si="252"/>
        <v>0</v>
      </c>
      <c r="U322" s="157">
        <f t="shared" si="258"/>
        <v>0</v>
      </c>
      <c r="W322" s="152"/>
      <c r="X322" s="152"/>
      <c r="Y322" s="152"/>
      <c r="Z322" s="152"/>
      <c r="AA322" s="152"/>
      <c r="AB322" s="152"/>
      <c r="AC322" s="347"/>
      <c r="AD322" s="152"/>
      <c r="AE322" s="152"/>
      <c r="AF322" s="152"/>
      <c r="AG322" s="152"/>
      <c r="AH322" s="152"/>
      <c r="AI322" s="152"/>
      <c r="AJ322" s="347"/>
      <c r="AK322" s="152"/>
      <c r="AL322" s="152"/>
      <c r="AM322" s="295"/>
      <c r="AN322" s="228"/>
      <c r="AO322" s="228"/>
      <c r="AP322" s="228"/>
      <c r="AQ322" s="228"/>
      <c r="AR322" s="228"/>
      <c r="AS322" s="348"/>
      <c r="AT322" s="264">
        <f t="shared" si="228"/>
        <v>0</v>
      </c>
      <c r="AU322" s="259"/>
      <c r="AV322" s="265">
        <f t="shared" si="255"/>
        <v>0</v>
      </c>
      <c r="AX322" s="265">
        <f t="shared" si="259"/>
        <v>0</v>
      </c>
      <c r="AZ322" s="492">
        <f t="shared" si="256"/>
        <v>0</v>
      </c>
      <c r="BB322" s="492">
        <f t="shared" si="257"/>
        <v>0</v>
      </c>
      <c r="BD322" s="265">
        <f t="shared" si="260"/>
        <v>0</v>
      </c>
      <c r="BE322" s="105"/>
      <c r="BF322" s="105"/>
      <c r="BG322" s="105"/>
      <c r="BH322" s="105"/>
      <c r="BI322" s="105"/>
      <c r="BJ322" s="105"/>
    </row>
    <row r="323" spans="2:62" ht="20.100000000000001" hidden="1" customHeight="1" outlineLevel="1">
      <c r="B323" s="100"/>
      <c r="C323" s="908"/>
      <c r="D323" s="909"/>
      <c r="E323" s="909"/>
      <c r="F323" s="910"/>
      <c r="G323" s="890"/>
      <c r="H323" s="891"/>
      <c r="I323" s="152"/>
      <c r="J323" s="152"/>
      <c r="K323" s="152"/>
      <c r="L323" s="152"/>
      <c r="M323" s="152"/>
      <c r="N323" s="152"/>
      <c r="O323" s="152"/>
      <c r="P323" s="153"/>
      <c r="Q323" s="153"/>
      <c r="R323" s="156">
        <f t="shared" si="251"/>
        <v>0</v>
      </c>
      <c r="S323" s="156">
        <f t="shared" si="252"/>
        <v>0</v>
      </c>
      <c r="U323" s="157">
        <f t="shared" si="258"/>
        <v>0</v>
      </c>
      <c r="W323" s="152"/>
      <c r="X323" s="152"/>
      <c r="Y323" s="152"/>
      <c r="Z323" s="152"/>
      <c r="AA323" s="152"/>
      <c r="AB323" s="152"/>
      <c r="AC323" s="347"/>
      <c r="AD323" s="152"/>
      <c r="AE323" s="152"/>
      <c r="AF323" s="152"/>
      <c r="AG323" s="152"/>
      <c r="AH323" s="152"/>
      <c r="AI323" s="152"/>
      <c r="AJ323" s="347"/>
      <c r="AK323" s="152"/>
      <c r="AL323" s="152"/>
      <c r="AM323" s="295"/>
      <c r="AN323" s="228"/>
      <c r="AO323" s="228"/>
      <c r="AP323" s="228"/>
      <c r="AQ323" s="228"/>
      <c r="AR323" s="228"/>
      <c r="AS323" s="348"/>
      <c r="AT323" s="264">
        <f t="shared" si="228"/>
        <v>0</v>
      </c>
      <c r="AU323" s="259"/>
      <c r="AV323" s="265">
        <f t="shared" si="255"/>
        <v>0</v>
      </c>
      <c r="AX323" s="265">
        <f t="shared" si="259"/>
        <v>0</v>
      </c>
      <c r="AZ323" s="492">
        <f t="shared" si="256"/>
        <v>0</v>
      </c>
      <c r="BB323" s="492">
        <f t="shared" si="257"/>
        <v>0</v>
      </c>
      <c r="BD323" s="265">
        <f t="shared" si="260"/>
        <v>0</v>
      </c>
      <c r="BE323" s="105"/>
      <c r="BF323" s="105"/>
      <c r="BG323" s="105"/>
      <c r="BH323" s="105"/>
      <c r="BI323" s="105"/>
      <c r="BJ323" s="105"/>
    </row>
    <row r="324" spans="2:62" ht="20.100000000000001" hidden="1" customHeight="1" outlineLevel="1">
      <c r="B324" s="100"/>
      <c r="C324" s="908"/>
      <c r="D324" s="909"/>
      <c r="E324" s="909"/>
      <c r="F324" s="910"/>
      <c r="G324" s="890"/>
      <c r="H324" s="891"/>
      <c r="I324" s="152"/>
      <c r="J324" s="152"/>
      <c r="K324" s="152"/>
      <c r="L324" s="152"/>
      <c r="M324" s="152"/>
      <c r="N324" s="152"/>
      <c r="O324" s="152"/>
      <c r="P324" s="153"/>
      <c r="Q324" s="153"/>
      <c r="R324" s="156">
        <f t="shared" si="251"/>
        <v>0</v>
      </c>
      <c r="S324" s="156">
        <f t="shared" si="252"/>
        <v>0</v>
      </c>
      <c r="U324" s="157">
        <f t="shared" si="258"/>
        <v>0</v>
      </c>
      <c r="W324" s="152"/>
      <c r="X324" s="152"/>
      <c r="Y324" s="152"/>
      <c r="Z324" s="152"/>
      <c r="AA324" s="152"/>
      <c r="AB324" s="152"/>
      <c r="AC324" s="347"/>
      <c r="AD324" s="152"/>
      <c r="AE324" s="152"/>
      <c r="AF324" s="152"/>
      <c r="AG324" s="152"/>
      <c r="AH324" s="152"/>
      <c r="AI324" s="152"/>
      <c r="AJ324" s="347"/>
      <c r="AK324" s="152"/>
      <c r="AL324" s="152"/>
      <c r="AM324" s="295"/>
      <c r="AN324" s="228"/>
      <c r="AO324" s="228"/>
      <c r="AP324" s="228"/>
      <c r="AQ324" s="228"/>
      <c r="AR324" s="228"/>
      <c r="AS324" s="348"/>
      <c r="AT324" s="264">
        <f t="shared" si="228"/>
        <v>0</v>
      </c>
      <c r="AU324" s="259"/>
      <c r="AV324" s="265">
        <f t="shared" si="255"/>
        <v>0</v>
      </c>
      <c r="AX324" s="265">
        <f t="shared" si="259"/>
        <v>0</v>
      </c>
      <c r="AZ324" s="492">
        <f t="shared" si="256"/>
        <v>0</v>
      </c>
      <c r="BB324" s="492">
        <f t="shared" si="257"/>
        <v>0</v>
      </c>
      <c r="BD324" s="265">
        <f t="shared" si="260"/>
        <v>0</v>
      </c>
      <c r="BE324" s="105"/>
      <c r="BF324" s="105"/>
      <c r="BG324" s="105"/>
      <c r="BH324" s="105"/>
      <c r="BI324" s="105"/>
      <c r="BJ324" s="105"/>
    </row>
    <row r="325" spans="2:62" ht="20.100000000000001" hidden="1" customHeight="1" outlineLevel="1">
      <c r="B325" s="100"/>
      <c r="C325" s="908"/>
      <c r="D325" s="909"/>
      <c r="E325" s="909"/>
      <c r="F325" s="910"/>
      <c r="G325" s="890"/>
      <c r="H325" s="891"/>
      <c r="I325" s="152"/>
      <c r="J325" s="152"/>
      <c r="K325" s="152"/>
      <c r="L325" s="152"/>
      <c r="M325" s="152"/>
      <c r="N325" s="152"/>
      <c r="O325" s="152"/>
      <c r="P325" s="153"/>
      <c r="Q325" s="153"/>
      <c r="R325" s="156">
        <f t="shared" si="251"/>
        <v>0</v>
      </c>
      <c r="S325" s="156">
        <f t="shared" si="252"/>
        <v>0</v>
      </c>
      <c r="U325" s="157">
        <f t="shared" si="258"/>
        <v>0</v>
      </c>
      <c r="W325" s="152"/>
      <c r="X325" s="152"/>
      <c r="Y325" s="152"/>
      <c r="Z325" s="152"/>
      <c r="AA325" s="152"/>
      <c r="AB325" s="152"/>
      <c r="AC325" s="347"/>
      <c r="AD325" s="152"/>
      <c r="AE325" s="152"/>
      <c r="AF325" s="152"/>
      <c r="AG325" s="152"/>
      <c r="AH325" s="152"/>
      <c r="AI325" s="152"/>
      <c r="AJ325" s="347"/>
      <c r="AK325" s="152"/>
      <c r="AL325" s="152"/>
      <c r="AM325" s="295"/>
      <c r="AN325" s="228"/>
      <c r="AO325" s="228"/>
      <c r="AP325" s="228"/>
      <c r="AQ325" s="228"/>
      <c r="AR325" s="228"/>
      <c r="AS325" s="348"/>
      <c r="AT325" s="264">
        <f t="shared" si="228"/>
        <v>0</v>
      </c>
      <c r="AU325" s="259"/>
      <c r="AV325" s="265">
        <f t="shared" si="255"/>
        <v>0</v>
      </c>
      <c r="AX325" s="265">
        <f t="shared" si="259"/>
        <v>0</v>
      </c>
      <c r="AZ325" s="492">
        <f t="shared" si="256"/>
        <v>0</v>
      </c>
      <c r="BB325" s="492">
        <f t="shared" si="257"/>
        <v>0</v>
      </c>
      <c r="BD325" s="265">
        <f t="shared" si="260"/>
        <v>0</v>
      </c>
      <c r="BE325" s="105"/>
      <c r="BF325" s="105"/>
      <c r="BG325" s="105"/>
      <c r="BH325" s="105"/>
      <c r="BI325" s="105"/>
      <c r="BJ325" s="105"/>
    </row>
    <row r="326" spans="2:62" ht="20.100000000000001" hidden="1" customHeight="1" outlineLevel="1">
      <c r="B326" s="100"/>
      <c r="C326" s="908"/>
      <c r="D326" s="909"/>
      <c r="E326" s="909"/>
      <c r="F326" s="910"/>
      <c r="G326" s="890"/>
      <c r="H326" s="891"/>
      <c r="I326" s="152"/>
      <c r="J326" s="152"/>
      <c r="K326" s="152"/>
      <c r="L326" s="152"/>
      <c r="M326" s="152"/>
      <c r="N326" s="152"/>
      <c r="O326" s="152"/>
      <c r="P326" s="153"/>
      <c r="Q326" s="153"/>
      <c r="R326" s="156">
        <f t="shared" si="251"/>
        <v>0</v>
      </c>
      <c r="S326" s="156">
        <f t="shared" si="252"/>
        <v>0</v>
      </c>
      <c r="U326" s="157">
        <f t="shared" si="258"/>
        <v>0</v>
      </c>
      <c r="W326" s="152"/>
      <c r="X326" s="152"/>
      <c r="Y326" s="152"/>
      <c r="Z326" s="152"/>
      <c r="AA326" s="152"/>
      <c r="AB326" s="152"/>
      <c r="AC326" s="347"/>
      <c r="AD326" s="152"/>
      <c r="AE326" s="152"/>
      <c r="AF326" s="152"/>
      <c r="AG326" s="152"/>
      <c r="AH326" s="152"/>
      <c r="AI326" s="152"/>
      <c r="AJ326" s="347"/>
      <c r="AK326" s="152"/>
      <c r="AL326" s="152"/>
      <c r="AM326" s="295"/>
      <c r="AN326" s="228"/>
      <c r="AO326" s="228"/>
      <c r="AP326" s="228"/>
      <c r="AQ326" s="228"/>
      <c r="AR326" s="228"/>
      <c r="AS326" s="348"/>
      <c r="AT326" s="264">
        <f t="shared" si="228"/>
        <v>0</v>
      </c>
      <c r="AU326" s="259"/>
      <c r="AV326" s="265">
        <f t="shared" si="255"/>
        <v>0</v>
      </c>
      <c r="AX326" s="265">
        <f t="shared" si="259"/>
        <v>0</v>
      </c>
      <c r="AZ326" s="492">
        <f t="shared" si="256"/>
        <v>0</v>
      </c>
      <c r="BB326" s="492">
        <f t="shared" si="257"/>
        <v>0</v>
      </c>
      <c r="BD326" s="265">
        <f t="shared" si="260"/>
        <v>0</v>
      </c>
      <c r="BE326" s="105"/>
      <c r="BF326" s="105"/>
      <c r="BG326" s="105"/>
      <c r="BH326" s="105"/>
      <c r="BI326" s="105"/>
      <c r="BJ326" s="105"/>
    </row>
    <row r="327" spans="2:62" ht="20.100000000000001" hidden="1" customHeight="1" outlineLevel="1">
      <c r="B327" s="100"/>
      <c r="C327" s="908"/>
      <c r="D327" s="909"/>
      <c r="E327" s="909"/>
      <c r="F327" s="910"/>
      <c r="G327" s="890"/>
      <c r="H327" s="891"/>
      <c r="I327" s="152"/>
      <c r="J327" s="152"/>
      <c r="K327" s="152"/>
      <c r="L327" s="152"/>
      <c r="M327" s="152"/>
      <c r="N327" s="152"/>
      <c r="O327" s="152"/>
      <c r="P327" s="153"/>
      <c r="Q327" s="153"/>
      <c r="R327" s="156">
        <f t="shared" si="251"/>
        <v>0</v>
      </c>
      <c r="S327" s="156">
        <f t="shared" si="252"/>
        <v>0</v>
      </c>
      <c r="U327" s="157">
        <f t="shared" si="258"/>
        <v>0</v>
      </c>
      <c r="W327" s="152"/>
      <c r="X327" s="152"/>
      <c r="Y327" s="152"/>
      <c r="Z327" s="152"/>
      <c r="AA327" s="152"/>
      <c r="AB327" s="152"/>
      <c r="AC327" s="347"/>
      <c r="AD327" s="152"/>
      <c r="AE327" s="152"/>
      <c r="AF327" s="152"/>
      <c r="AG327" s="152"/>
      <c r="AH327" s="152"/>
      <c r="AI327" s="152"/>
      <c r="AJ327" s="347"/>
      <c r="AK327" s="152"/>
      <c r="AL327" s="152"/>
      <c r="AM327" s="295"/>
      <c r="AN327" s="228"/>
      <c r="AO327" s="228"/>
      <c r="AP327" s="228"/>
      <c r="AQ327" s="228"/>
      <c r="AR327" s="228"/>
      <c r="AS327" s="348"/>
      <c r="AT327" s="264">
        <f t="shared" si="228"/>
        <v>0</v>
      </c>
      <c r="AU327" s="259"/>
      <c r="AV327" s="265">
        <f t="shared" si="255"/>
        <v>0</v>
      </c>
      <c r="AX327" s="265">
        <f t="shared" si="259"/>
        <v>0</v>
      </c>
      <c r="AZ327" s="492">
        <f t="shared" si="256"/>
        <v>0</v>
      </c>
      <c r="BB327" s="492">
        <f t="shared" si="257"/>
        <v>0</v>
      </c>
      <c r="BD327" s="265">
        <f t="shared" si="260"/>
        <v>0</v>
      </c>
      <c r="BE327" s="105"/>
      <c r="BF327" s="105"/>
      <c r="BG327" s="105"/>
      <c r="BH327" s="105"/>
      <c r="BI327" s="105"/>
      <c r="BJ327" s="105"/>
    </row>
    <row r="328" spans="2:62" ht="20.100000000000001" hidden="1" customHeight="1" outlineLevel="1">
      <c r="B328" s="100"/>
      <c r="C328" s="908"/>
      <c r="D328" s="909"/>
      <c r="E328" s="909"/>
      <c r="F328" s="910"/>
      <c r="G328" s="890"/>
      <c r="H328" s="891"/>
      <c r="I328" s="152"/>
      <c r="J328" s="152"/>
      <c r="K328" s="152"/>
      <c r="L328" s="152"/>
      <c r="M328" s="152"/>
      <c r="N328" s="152"/>
      <c r="O328" s="152"/>
      <c r="P328" s="153"/>
      <c r="Q328" s="153"/>
      <c r="R328" s="156">
        <f t="shared" si="251"/>
        <v>0</v>
      </c>
      <c r="S328" s="156">
        <f t="shared" si="252"/>
        <v>0</v>
      </c>
      <c r="U328" s="157">
        <f t="shared" si="258"/>
        <v>0</v>
      </c>
      <c r="W328" s="152"/>
      <c r="X328" s="152"/>
      <c r="Y328" s="152"/>
      <c r="Z328" s="152"/>
      <c r="AA328" s="152"/>
      <c r="AB328" s="152"/>
      <c r="AC328" s="347"/>
      <c r="AD328" s="152"/>
      <c r="AE328" s="152"/>
      <c r="AF328" s="152"/>
      <c r="AG328" s="152"/>
      <c r="AH328" s="152"/>
      <c r="AI328" s="152"/>
      <c r="AJ328" s="347"/>
      <c r="AK328" s="152"/>
      <c r="AL328" s="152"/>
      <c r="AM328" s="295"/>
      <c r="AN328" s="228"/>
      <c r="AO328" s="228"/>
      <c r="AP328" s="228"/>
      <c r="AQ328" s="228"/>
      <c r="AR328" s="228"/>
      <c r="AS328" s="348"/>
      <c r="AT328" s="264">
        <f t="shared" si="228"/>
        <v>0</v>
      </c>
      <c r="AU328" s="259"/>
      <c r="AV328" s="265">
        <f t="shared" si="255"/>
        <v>0</v>
      </c>
      <c r="AX328" s="265">
        <f t="shared" si="259"/>
        <v>0</v>
      </c>
      <c r="AZ328" s="492">
        <f t="shared" si="256"/>
        <v>0</v>
      </c>
      <c r="BB328" s="492">
        <f t="shared" si="257"/>
        <v>0</v>
      </c>
      <c r="BD328" s="265">
        <f t="shared" si="260"/>
        <v>0</v>
      </c>
      <c r="BE328" s="105"/>
      <c r="BF328" s="105"/>
      <c r="BG328" s="105"/>
      <c r="BH328" s="105"/>
      <c r="BI328" s="105"/>
      <c r="BJ328" s="105"/>
    </row>
    <row r="329" spans="2:62" ht="20.100000000000001" hidden="1" customHeight="1" outlineLevel="1">
      <c r="B329" s="100"/>
      <c r="C329" s="908"/>
      <c r="D329" s="909"/>
      <c r="E329" s="909"/>
      <c r="F329" s="910"/>
      <c r="G329" s="890"/>
      <c r="H329" s="891"/>
      <c r="I329" s="152"/>
      <c r="J329" s="152"/>
      <c r="K329" s="152"/>
      <c r="L329" s="152"/>
      <c r="M329" s="152"/>
      <c r="N329" s="152"/>
      <c r="O329" s="152"/>
      <c r="P329" s="153"/>
      <c r="Q329" s="153"/>
      <c r="R329" s="156">
        <f t="shared" si="251"/>
        <v>0</v>
      </c>
      <c r="S329" s="156">
        <f t="shared" si="252"/>
        <v>0</v>
      </c>
      <c r="U329" s="157">
        <f t="shared" si="258"/>
        <v>0</v>
      </c>
      <c r="W329" s="152"/>
      <c r="X329" s="152"/>
      <c r="Y329" s="152"/>
      <c r="Z329" s="152"/>
      <c r="AA329" s="152"/>
      <c r="AB329" s="152"/>
      <c r="AC329" s="347"/>
      <c r="AD329" s="152"/>
      <c r="AE329" s="152"/>
      <c r="AF329" s="152"/>
      <c r="AG329" s="152"/>
      <c r="AH329" s="152"/>
      <c r="AI329" s="152"/>
      <c r="AJ329" s="347"/>
      <c r="AK329" s="152"/>
      <c r="AL329" s="152"/>
      <c r="AM329" s="295"/>
      <c r="AN329" s="228"/>
      <c r="AO329" s="228"/>
      <c r="AP329" s="228"/>
      <c r="AQ329" s="228"/>
      <c r="AR329" s="228"/>
      <c r="AS329" s="348"/>
      <c r="AT329" s="264">
        <f t="shared" si="228"/>
        <v>0</v>
      </c>
      <c r="AU329" s="259"/>
      <c r="AV329" s="265">
        <f t="shared" si="255"/>
        <v>0</v>
      </c>
      <c r="AX329" s="265">
        <f t="shared" si="259"/>
        <v>0</v>
      </c>
      <c r="AZ329" s="492">
        <f t="shared" si="256"/>
        <v>0</v>
      </c>
      <c r="BB329" s="492">
        <f t="shared" si="257"/>
        <v>0</v>
      </c>
      <c r="BD329" s="265">
        <f t="shared" si="260"/>
        <v>0</v>
      </c>
      <c r="BE329" s="105"/>
      <c r="BF329" s="105"/>
      <c r="BG329" s="105"/>
      <c r="BH329" s="105"/>
      <c r="BI329" s="105"/>
      <c r="BJ329" s="105"/>
    </row>
    <row r="330" spans="2:62" ht="20.100000000000001" hidden="1" customHeight="1" outlineLevel="1">
      <c r="B330" s="100"/>
      <c r="C330" s="908"/>
      <c r="D330" s="909"/>
      <c r="E330" s="909"/>
      <c r="F330" s="910"/>
      <c r="G330" s="890"/>
      <c r="H330" s="891"/>
      <c r="I330" s="152"/>
      <c r="J330" s="152"/>
      <c r="K330" s="152"/>
      <c r="L330" s="152"/>
      <c r="M330" s="152"/>
      <c r="N330" s="152"/>
      <c r="O330" s="152"/>
      <c r="P330" s="153"/>
      <c r="Q330" s="153"/>
      <c r="R330" s="156">
        <f t="shared" si="251"/>
        <v>0</v>
      </c>
      <c r="S330" s="156">
        <f t="shared" si="252"/>
        <v>0</v>
      </c>
      <c r="U330" s="157">
        <f t="shared" si="258"/>
        <v>0</v>
      </c>
      <c r="W330" s="152"/>
      <c r="X330" s="152"/>
      <c r="Y330" s="152"/>
      <c r="Z330" s="152"/>
      <c r="AA330" s="152"/>
      <c r="AB330" s="152"/>
      <c r="AC330" s="347"/>
      <c r="AD330" s="152"/>
      <c r="AE330" s="152"/>
      <c r="AF330" s="152"/>
      <c r="AG330" s="152"/>
      <c r="AH330" s="152"/>
      <c r="AI330" s="152"/>
      <c r="AJ330" s="347"/>
      <c r="AK330" s="152"/>
      <c r="AL330" s="152"/>
      <c r="AM330" s="295"/>
      <c r="AN330" s="228"/>
      <c r="AO330" s="228"/>
      <c r="AP330" s="228"/>
      <c r="AQ330" s="228"/>
      <c r="AR330" s="228"/>
      <c r="AS330" s="348"/>
      <c r="AT330" s="264">
        <f t="shared" si="228"/>
        <v>0</v>
      </c>
      <c r="AU330" s="259"/>
      <c r="AV330" s="265">
        <f t="shared" si="255"/>
        <v>0</v>
      </c>
      <c r="AX330" s="265">
        <f t="shared" si="259"/>
        <v>0</v>
      </c>
      <c r="AZ330" s="492">
        <f t="shared" si="256"/>
        <v>0</v>
      </c>
      <c r="BB330" s="492">
        <f t="shared" si="257"/>
        <v>0</v>
      </c>
      <c r="BD330" s="265">
        <f t="shared" si="260"/>
        <v>0</v>
      </c>
      <c r="BE330" s="105"/>
      <c r="BF330" s="105"/>
      <c r="BG330" s="105"/>
      <c r="BH330" s="105"/>
      <c r="BI330" s="105"/>
      <c r="BJ330" s="105"/>
    </row>
    <row r="331" spans="2:62" ht="20.100000000000001" hidden="1" customHeight="1" outlineLevel="1">
      <c r="B331" s="100"/>
      <c r="C331" s="908"/>
      <c r="D331" s="909"/>
      <c r="E331" s="909"/>
      <c r="F331" s="910"/>
      <c r="G331" s="890"/>
      <c r="H331" s="891"/>
      <c r="I331" s="152"/>
      <c r="J331" s="152"/>
      <c r="K331" s="152"/>
      <c r="L331" s="152"/>
      <c r="M331" s="152"/>
      <c r="N331" s="152"/>
      <c r="O331" s="152"/>
      <c r="P331" s="153"/>
      <c r="Q331" s="153"/>
      <c r="R331" s="156">
        <f t="shared" si="251"/>
        <v>0</v>
      </c>
      <c r="S331" s="156">
        <f t="shared" si="252"/>
        <v>0</v>
      </c>
      <c r="U331" s="157">
        <f t="shared" si="258"/>
        <v>0</v>
      </c>
      <c r="W331" s="152"/>
      <c r="X331" s="152"/>
      <c r="Y331" s="152"/>
      <c r="Z331" s="152"/>
      <c r="AA331" s="152"/>
      <c r="AB331" s="152"/>
      <c r="AC331" s="347"/>
      <c r="AD331" s="152"/>
      <c r="AE331" s="152"/>
      <c r="AF331" s="152"/>
      <c r="AG331" s="152"/>
      <c r="AH331" s="152"/>
      <c r="AI331" s="152"/>
      <c r="AJ331" s="347"/>
      <c r="AK331" s="152"/>
      <c r="AL331" s="152"/>
      <c r="AM331" s="295"/>
      <c r="AN331" s="228"/>
      <c r="AO331" s="228"/>
      <c r="AP331" s="228"/>
      <c r="AQ331" s="228"/>
      <c r="AR331" s="228"/>
      <c r="AS331" s="348"/>
      <c r="AT331" s="264">
        <f t="shared" si="228"/>
        <v>0</v>
      </c>
      <c r="AU331" s="259"/>
      <c r="AV331" s="265">
        <f t="shared" si="255"/>
        <v>0</v>
      </c>
      <c r="AX331" s="265">
        <f t="shared" si="259"/>
        <v>0</v>
      </c>
      <c r="AZ331" s="492">
        <f t="shared" si="256"/>
        <v>0</v>
      </c>
      <c r="BB331" s="492">
        <f t="shared" si="257"/>
        <v>0</v>
      </c>
      <c r="BD331" s="265">
        <f t="shared" si="260"/>
        <v>0</v>
      </c>
      <c r="BE331" s="105"/>
      <c r="BF331" s="105"/>
      <c r="BG331" s="105"/>
      <c r="BH331" s="105"/>
      <c r="BI331" s="105"/>
      <c r="BJ331" s="105"/>
    </row>
    <row r="332" spans="2:62" ht="20.100000000000001" hidden="1" customHeight="1" outlineLevel="1">
      <c r="B332" s="100"/>
      <c r="C332" s="908"/>
      <c r="D332" s="909"/>
      <c r="E332" s="909"/>
      <c r="F332" s="910"/>
      <c r="G332" s="890"/>
      <c r="H332" s="891"/>
      <c r="I332" s="152"/>
      <c r="J332" s="152"/>
      <c r="K332" s="152"/>
      <c r="L332" s="152"/>
      <c r="M332" s="152"/>
      <c r="N332" s="152"/>
      <c r="O332" s="152"/>
      <c r="P332" s="153"/>
      <c r="Q332" s="153"/>
      <c r="R332" s="156">
        <f t="shared" si="251"/>
        <v>0</v>
      </c>
      <c r="S332" s="156">
        <f t="shared" si="252"/>
        <v>0</v>
      </c>
      <c r="U332" s="157">
        <f t="shared" si="258"/>
        <v>0</v>
      </c>
      <c r="W332" s="152"/>
      <c r="X332" s="152"/>
      <c r="Y332" s="152"/>
      <c r="Z332" s="152"/>
      <c r="AA332" s="152"/>
      <c r="AB332" s="152"/>
      <c r="AC332" s="347"/>
      <c r="AD332" s="152"/>
      <c r="AE332" s="152"/>
      <c r="AF332" s="152"/>
      <c r="AG332" s="152"/>
      <c r="AH332" s="152"/>
      <c r="AI332" s="152"/>
      <c r="AJ332" s="347"/>
      <c r="AK332" s="152"/>
      <c r="AL332" s="152"/>
      <c r="AM332" s="295"/>
      <c r="AN332" s="228"/>
      <c r="AO332" s="228"/>
      <c r="AP332" s="228"/>
      <c r="AQ332" s="228"/>
      <c r="AR332" s="228"/>
      <c r="AS332" s="348"/>
      <c r="AT332" s="264">
        <f t="shared" si="228"/>
        <v>0</v>
      </c>
      <c r="AU332" s="259"/>
      <c r="AV332" s="265">
        <f t="shared" si="255"/>
        <v>0</v>
      </c>
      <c r="AX332" s="265">
        <f t="shared" si="259"/>
        <v>0</v>
      </c>
      <c r="AZ332" s="492">
        <f t="shared" si="256"/>
        <v>0</v>
      </c>
      <c r="BB332" s="492">
        <f t="shared" si="257"/>
        <v>0</v>
      </c>
      <c r="BD332" s="265">
        <f t="shared" si="260"/>
        <v>0</v>
      </c>
      <c r="BE332" s="105"/>
      <c r="BF332" s="105"/>
      <c r="BG332" s="105"/>
      <c r="BH332" s="105"/>
      <c r="BI332" s="105"/>
      <c r="BJ332" s="105"/>
    </row>
    <row r="333" spans="2:62" ht="20.100000000000001" hidden="1" customHeight="1" outlineLevel="1">
      <c r="B333" s="100"/>
      <c r="C333" s="908"/>
      <c r="D333" s="909"/>
      <c r="E333" s="909"/>
      <c r="F333" s="910"/>
      <c r="G333" s="890"/>
      <c r="H333" s="891"/>
      <c r="I333" s="152"/>
      <c r="J333" s="152"/>
      <c r="K333" s="152"/>
      <c r="L333" s="152"/>
      <c r="M333" s="152"/>
      <c r="N333" s="152"/>
      <c r="O333" s="152"/>
      <c r="P333" s="153"/>
      <c r="Q333" s="153"/>
      <c r="R333" s="156">
        <f t="shared" si="251"/>
        <v>0</v>
      </c>
      <c r="S333" s="156">
        <f t="shared" si="252"/>
        <v>0</v>
      </c>
      <c r="U333" s="157">
        <f t="shared" si="258"/>
        <v>0</v>
      </c>
      <c r="W333" s="152"/>
      <c r="X333" s="152"/>
      <c r="Y333" s="152"/>
      <c r="Z333" s="152"/>
      <c r="AA333" s="152"/>
      <c r="AB333" s="152"/>
      <c r="AC333" s="347"/>
      <c r="AD333" s="152"/>
      <c r="AE333" s="152"/>
      <c r="AF333" s="152"/>
      <c r="AG333" s="152"/>
      <c r="AH333" s="152"/>
      <c r="AI333" s="152"/>
      <c r="AJ333" s="347"/>
      <c r="AK333" s="152"/>
      <c r="AL333" s="152"/>
      <c r="AM333" s="295"/>
      <c r="AN333" s="228"/>
      <c r="AO333" s="228"/>
      <c r="AP333" s="228"/>
      <c r="AQ333" s="228"/>
      <c r="AR333" s="228"/>
      <c r="AS333" s="348"/>
      <c r="AT333" s="264">
        <f t="shared" si="228"/>
        <v>0</v>
      </c>
      <c r="AU333" s="259"/>
      <c r="AV333" s="265">
        <f t="shared" si="255"/>
        <v>0</v>
      </c>
      <c r="AX333" s="265">
        <f t="shared" si="259"/>
        <v>0</v>
      </c>
      <c r="AZ333" s="492">
        <f t="shared" si="256"/>
        <v>0</v>
      </c>
      <c r="BB333" s="492">
        <f t="shared" si="257"/>
        <v>0</v>
      </c>
      <c r="BD333" s="265">
        <f t="shared" si="260"/>
        <v>0</v>
      </c>
      <c r="BE333" s="105"/>
      <c r="BF333" s="105"/>
      <c r="BG333" s="105"/>
      <c r="BH333" s="105"/>
      <c r="BI333" s="105"/>
      <c r="BJ333" s="105"/>
    </row>
    <row r="334" spans="2:62" ht="9.9499999999999993" hidden="1" customHeight="1" outlineLevel="1">
      <c r="B334" s="101"/>
      <c r="C334" s="208"/>
      <c r="D334" s="208"/>
      <c r="E334" s="208"/>
      <c r="F334" s="208"/>
      <c r="G334" s="237"/>
      <c r="H334" s="207"/>
      <c r="I334" s="257"/>
      <c r="J334" s="257"/>
      <c r="K334" s="257"/>
      <c r="L334" s="257"/>
      <c r="M334" s="257"/>
      <c r="N334" s="257"/>
      <c r="O334" s="257"/>
      <c r="P334" s="256"/>
      <c r="Q334" s="102"/>
      <c r="R334" s="102"/>
      <c r="S334" s="102"/>
      <c r="U334" s="98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Z334" s="493"/>
      <c r="BE334" s="105"/>
      <c r="BF334" s="105"/>
      <c r="BG334" s="105"/>
      <c r="BH334" s="105"/>
      <c r="BI334" s="105"/>
      <c r="BJ334" s="105"/>
    </row>
    <row r="335" spans="2:62" ht="20.100000000000001" customHeight="1" collapsed="1">
      <c r="B335" s="8">
        <f>B318+1</f>
        <v>20</v>
      </c>
      <c r="C335" s="916"/>
      <c r="D335" s="917"/>
      <c r="E335" s="917"/>
      <c r="F335" s="918"/>
      <c r="G335" s="429"/>
      <c r="H335" s="206">
        <v>1</v>
      </c>
      <c r="I335" s="642">
        <f t="shared" ref="I335" si="261">$H335*SUM(I336:I350)</f>
        <v>0</v>
      </c>
      <c r="J335" s="643">
        <f t="shared" ref="J335:O335" si="262">$H335*SUM(J336:J350)</f>
        <v>0</v>
      </c>
      <c r="K335" s="644">
        <f t="shared" si="262"/>
        <v>0</v>
      </c>
      <c r="L335" s="645">
        <f t="shared" si="262"/>
        <v>0</v>
      </c>
      <c r="M335" s="645">
        <f t="shared" si="262"/>
        <v>0</v>
      </c>
      <c r="N335" s="644">
        <f t="shared" si="262"/>
        <v>0</v>
      </c>
      <c r="O335" s="642">
        <f t="shared" si="262"/>
        <v>0</v>
      </c>
      <c r="P335" s="209">
        <f t="shared" ref="P335:Q335" si="263">$H335*SUM(P336:P350)</f>
        <v>0</v>
      </c>
      <c r="Q335" s="210">
        <f t="shared" si="263"/>
        <v>0</v>
      </c>
      <c r="R335" s="136">
        <f t="shared" ref="R335:R350" si="264">P335*(1+Gewinn)*(1+SicherheitAngebot)</f>
        <v>0</v>
      </c>
      <c r="S335" s="137">
        <f t="shared" ref="S335:S350" si="265">Q335*(1+MGKZ)*(1+Gewinn)*(1+SicherheitAngebot)</f>
        <v>0</v>
      </c>
      <c r="U335" s="10">
        <f>I335*$I$7+J335*$J$7+K335*$K$7+L335*$L$7+M335*$M$7+N335*$N$7+O335*$O$7+R335+S335</f>
        <v>0</v>
      </c>
      <c r="W335" s="646">
        <f t="shared" ref="W335:AB335" si="266">$H335*SUM(W336:W350)</f>
        <v>0</v>
      </c>
      <c r="X335" s="647">
        <f t="shared" si="266"/>
        <v>0</v>
      </c>
      <c r="Y335" s="648">
        <f t="shared" si="266"/>
        <v>0</v>
      </c>
      <c r="Z335" s="649">
        <f t="shared" si="266"/>
        <v>0</v>
      </c>
      <c r="AA335" s="648">
        <f t="shared" si="266"/>
        <v>0</v>
      </c>
      <c r="AB335" s="646">
        <f t="shared" si="266"/>
        <v>0</v>
      </c>
      <c r="AC335" s="258"/>
      <c r="AD335" s="646">
        <f t="shared" ref="AD335:AM335" si="267">$H335*SUM(AD336:AD350)</f>
        <v>0</v>
      </c>
      <c r="AE335" s="647">
        <f t="shared" si="267"/>
        <v>0</v>
      </c>
      <c r="AF335" s="648">
        <f t="shared" si="267"/>
        <v>0</v>
      </c>
      <c r="AG335" s="649">
        <f t="shared" si="267"/>
        <v>0</v>
      </c>
      <c r="AH335" s="648">
        <f t="shared" si="267"/>
        <v>0</v>
      </c>
      <c r="AI335" s="646">
        <f t="shared" si="267"/>
        <v>0</v>
      </c>
      <c r="AJ335" s="258"/>
      <c r="AK335" s="653">
        <f t="shared" si="267"/>
        <v>0</v>
      </c>
      <c r="AL335" s="653">
        <f t="shared" si="267"/>
        <v>0</v>
      </c>
      <c r="AM335" s="653">
        <f t="shared" si="267"/>
        <v>0</v>
      </c>
      <c r="AN335" s="227">
        <f>$H335*SUM(AN336:AN350)*(1+Gewinn)*(1+SicherheitAngebot)</f>
        <v>0</v>
      </c>
      <c r="AO335" s="227">
        <f>$H335*SUM(AO336:AO350)*(1+Gewinn)*(1+SicherheitAngebot)</f>
        <v>0</v>
      </c>
      <c r="AP335" s="227">
        <f>$H335*SUM(AP336:AP350)*(1+Gewinn)*(1+SicherheitAngebot)</f>
        <v>0</v>
      </c>
      <c r="AQ335" s="227">
        <f>$H335*SUM(AQ336:AQ350)*(1+Gewinn)*(1+SicherheitAngebot)</f>
        <v>0</v>
      </c>
      <c r="AR335" s="227">
        <f>$H335*SUM(AR336:AR350)*(1+Gewinn)*(1+SicherheitAngebot)</f>
        <v>0</v>
      </c>
      <c r="AS335" s="262"/>
      <c r="AT335" s="263">
        <f t="shared" si="228"/>
        <v>0</v>
      </c>
      <c r="AU335" s="259"/>
      <c r="AV335" s="491">
        <f>AK335*$AK$7+AL335*$AL$7+AM335*$AM$7+SUM(AN335:AR335)+AT335/Zuschläge_IBN+AT335</f>
        <v>0</v>
      </c>
      <c r="AX335" s="685">
        <f>U335+AV335</f>
        <v>0</v>
      </c>
      <c r="AZ335" s="490">
        <f>IF(H335&gt;0,U335/(1+SicherheitAngebot)*(1+Sicherheit),0)</f>
        <v>0</v>
      </c>
      <c r="BB335" s="490">
        <f>IF(H335&gt;0,AV335/(1+SicherheitAngebot)*(1+Sicherheit),0)</f>
        <v>0</v>
      </c>
      <c r="BD335" s="490">
        <f>AZ335+BB335</f>
        <v>0</v>
      </c>
      <c r="BE335" s="105"/>
      <c r="BF335" s="105"/>
      <c r="BG335" s="105"/>
      <c r="BH335" s="105"/>
      <c r="BI335" s="105"/>
      <c r="BJ335" s="105"/>
    </row>
    <row r="336" spans="2:62" ht="20.100000000000001" hidden="1" customHeight="1" outlineLevel="1">
      <c r="B336" s="99"/>
      <c r="C336" s="908"/>
      <c r="D336" s="909"/>
      <c r="E336" s="909"/>
      <c r="F336" s="910"/>
      <c r="G336" s="890"/>
      <c r="H336" s="901"/>
      <c r="I336" s="152"/>
      <c r="J336" s="152"/>
      <c r="K336" s="152"/>
      <c r="L336" s="152"/>
      <c r="M336" s="152"/>
      <c r="N336" s="152"/>
      <c r="O336" s="152"/>
      <c r="P336" s="153"/>
      <c r="Q336" s="153"/>
      <c r="R336" s="156">
        <f t="shared" si="264"/>
        <v>0</v>
      </c>
      <c r="S336" s="156">
        <f t="shared" si="265"/>
        <v>0</v>
      </c>
      <c r="U336" s="157">
        <f>I336*$I$7+J336*$J$7+K336*$K$7+L336*$L$7+M336*$M$7+N336*$N$7+O336*$O$7+R336+S336</f>
        <v>0</v>
      </c>
      <c r="W336" s="152"/>
      <c r="X336" s="152"/>
      <c r="Y336" s="152"/>
      <c r="Z336" s="152"/>
      <c r="AA336" s="152"/>
      <c r="AB336" s="152"/>
      <c r="AC336" s="347"/>
      <c r="AD336" s="152"/>
      <c r="AE336" s="152"/>
      <c r="AF336" s="152"/>
      <c r="AG336" s="152"/>
      <c r="AH336" s="152"/>
      <c r="AI336" s="152"/>
      <c r="AJ336" s="347"/>
      <c r="AK336" s="152"/>
      <c r="AL336" s="152"/>
      <c r="AM336" s="295"/>
      <c r="AN336" s="228"/>
      <c r="AO336" s="228"/>
      <c r="AP336" s="228"/>
      <c r="AQ336" s="228"/>
      <c r="AR336" s="228"/>
      <c r="AS336" s="348"/>
      <c r="AT336" s="264">
        <f t="shared" si="228"/>
        <v>0</v>
      </c>
      <c r="AU336" s="259"/>
      <c r="AV336" s="265">
        <f t="shared" ref="AV336:AV350" si="268">AK336*$AK$7+AL336*$AL$7+AM336*$AM$7+SUM(AN336:AR336)*(1+Gewinn)*(1+SicherheitAngebot)+AT336/Zuschläge_IBN+AT336</f>
        <v>0</v>
      </c>
      <c r="AX336" s="265">
        <f>U336+AV336</f>
        <v>0</v>
      </c>
      <c r="AZ336" s="492">
        <f t="shared" ref="AZ336:AZ350" si="269">U336/(1+SicherheitAngebot)*(1+Sicherheit)</f>
        <v>0</v>
      </c>
      <c r="BB336" s="492">
        <f t="shared" ref="BB336:BB350" si="270">AV336/(1+SicherheitAngebot)*(1+Sicherheit)</f>
        <v>0</v>
      </c>
      <c r="BD336" s="265">
        <f>AZ336+BB336</f>
        <v>0</v>
      </c>
      <c r="BE336" s="105"/>
      <c r="BF336" s="105"/>
      <c r="BG336" s="105"/>
      <c r="BH336" s="105"/>
      <c r="BI336" s="105"/>
      <c r="BJ336" s="105"/>
    </row>
    <row r="337" spans="2:62" ht="20.100000000000001" hidden="1" customHeight="1" outlineLevel="1">
      <c r="B337" s="100"/>
      <c r="C337" s="908"/>
      <c r="D337" s="909"/>
      <c r="E337" s="909"/>
      <c r="F337" s="910"/>
      <c r="G337" s="890"/>
      <c r="H337" s="891"/>
      <c r="I337" s="152"/>
      <c r="J337" s="152"/>
      <c r="K337" s="152"/>
      <c r="L337" s="152"/>
      <c r="M337" s="152"/>
      <c r="N337" s="152"/>
      <c r="O337" s="152"/>
      <c r="P337" s="153"/>
      <c r="Q337" s="153"/>
      <c r="R337" s="156">
        <f t="shared" si="264"/>
        <v>0</v>
      </c>
      <c r="S337" s="156">
        <f t="shared" si="265"/>
        <v>0</v>
      </c>
      <c r="U337" s="157">
        <f t="shared" ref="U337:U350" si="271">I337*$I$7+J337*$J$7+K337*$K$7+L337*$L$7+M337*$M$7+N337*$N$7+O337*$O$7+R337+S337</f>
        <v>0</v>
      </c>
      <c r="W337" s="152"/>
      <c r="X337" s="152"/>
      <c r="Y337" s="152"/>
      <c r="Z337" s="152"/>
      <c r="AA337" s="152"/>
      <c r="AB337" s="152"/>
      <c r="AC337" s="347"/>
      <c r="AD337" s="152"/>
      <c r="AE337" s="152"/>
      <c r="AF337" s="152"/>
      <c r="AG337" s="152"/>
      <c r="AH337" s="152"/>
      <c r="AI337" s="152"/>
      <c r="AJ337" s="347"/>
      <c r="AK337" s="152"/>
      <c r="AL337" s="152"/>
      <c r="AM337" s="295"/>
      <c r="AN337" s="228"/>
      <c r="AO337" s="228"/>
      <c r="AP337" s="228"/>
      <c r="AQ337" s="228"/>
      <c r="AR337" s="228"/>
      <c r="AS337" s="348"/>
      <c r="AT337" s="264">
        <f t="shared" si="228"/>
        <v>0</v>
      </c>
      <c r="AU337" s="259"/>
      <c r="AV337" s="265">
        <f t="shared" si="268"/>
        <v>0</v>
      </c>
      <c r="AX337" s="265">
        <f t="shared" ref="AX337:AX350" si="272">U337+AV337</f>
        <v>0</v>
      </c>
      <c r="AZ337" s="492">
        <f t="shared" si="269"/>
        <v>0</v>
      </c>
      <c r="BB337" s="492">
        <f t="shared" si="270"/>
        <v>0</v>
      </c>
      <c r="BD337" s="265">
        <f t="shared" ref="BD337:BD350" si="273">AZ337+BB337</f>
        <v>0</v>
      </c>
      <c r="BE337" s="105"/>
      <c r="BF337" s="105"/>
      <c r="BG337" s="105"/>
      <c r="BH337" s="105"/>
      <c r="BI337" s="105"/>
      <c r="BJ337" s="105"/>
    </row>
    <row r="338" spans="2:62" ht="20.100000000000001" hidden="1" customHeight="1" outlineLevel="1">
      <c r="B338" s="100"/>
      <c r="C338" s="908"/>
      <c r="D338" s="909"/>
      <c r="E338" s="909"/>
      <c r="F338" s="910"/>
      <c r="G338" s="890"/>
      <c r="H338" s="891"/>
      <c r="I338" s="152"/>
      <c r="J338" s="152"/>
      <c r="K338" s="152"/>
      <c r="L338" s="152"/>
      <c r="M338" s="152"/>
      <c r="N338" s="152"/>
      <c r="O338" s="152"/>
      <c r="P338" s="153"/>
      <c r="Q338" s="153"/>
      <c r="R338" s="156">
        <f t="shared" si="264"/>
        <v>0</v>
      </c>
      <c r="S338" s="156">
        <f t="shared" si="265"/>
        <v>0</v>
      </c>
      <c r="U338" s="157">
        <f t="shared" si="271"/>
        <v>0</v>
      </c>
      <c r="W338" s="152"/>
      <c r="X338" s="152"/>
      <c r="Y338" s="152"/>
      <c r="Z338" s="152"/>
      <c r="AA338" s="152"/>
      <c r="AB338" s="152"/>
      <c r="AC338" s="347"/>
      <c r="AD338" s="152"/>
      <c r="AE338" s="152"/>
      <c r="AF338" s="152"/>
      <c r="AG338" s="152"/>
      <c r="AH338" s="152"/>
      <c r="AI338" s="152"/>
      <c r="AJ338" s="347"/>
      <c r="AK338" s="152"/>
      <c r="AL338" s="152"/>
      <c r="AM338" s="295"/>
      <c r="AN338" s="228"/>
      <c r="AO338" s="228"/>
      <c r="AP338" s="228"/>
      <c r="AQ338" s="228"/>
      <c r="AR338" s="228"/>
      <c r="AS338" s="348"/>
      <c r="AT338" s="264">
        <f t="shared" si="228"/>
        <v>0</v>
      </c>
      <c r="AU338" s="259"/>
      <c r="AV338" s="265">
        <f t="shared" si="268"/>
        <v>0</v>
      </c>
      <c r="AX338" s="265">
        <f t="shared" si="272"/>
        <v>0</v>
      </c>
      <c r="AZ338" s="492">
        <f t="shared" si="269"/>
        <v>0</v>
      </c>
      <c r="BB338" s="492">
        <f t="shared" si="270"/>
        <v>0</v>
      </c>
      <c r="BD338" s="265">
        <f t="shared" si="273"/>
        <v>0</v>
      </c>
      <c r="BE338" s="105"/>
      <c r="BF338" s="105"/>
      <c r="BG338" s="105"/>
      <c r="BH338" s="105"/>
      <c r="BI338" s="105"/>
      <c r="BJ338" s="105"/>
    </row>
    <row r="339" spans="2:62" ht="20.100000000000001" hidden="1" customHeight="1" outlineLevel="1">
      <c r="B339" s="100"/>
      <c r="C339" s="908"/>
      <c r="D339" s="909"/>
      <c r="E339" s="909"/>
      <c r="F339" s="910"/>
      <c r="G339" s="890"/>
      <c r="H339" s="891"/>
      <c r="I339" s="152"/>
      <c r="J339" s="152"/>
      <c r="K339" s="152"/>
      <c r="L339" s="152"/>
      <c r="M339" s="152"/>
      <c r="N339" s="152"/>
      <c r="O339" s="152"/>
      <c r="P339" s="153"/>
      <c r="Q339" s="153"/>
      <c r="R339" s="156">
        <f t="shared" si="264"/>
        <v>0</v>
      </c>
      <c r="S339" s="156">
        <f t="shared" si="265"/>
        <v>0</v>
      </c>
      <c r="U339" s="157">
        <f t="shared" si="271"/>
        <v>0</v>
      </c>
      <c r="W339" s="152"/>
      <c r="X339" s="152"/>
      <c r="Y339" s="152"/>
      <c r="Z339" s="152"/>
      <c r="AA339" s="152"/>
      <c r="AB339" s="152"/>
      <c r="AC339" s="347"/>
      <c r="AD339" s="152"/>
      <c r="AE339" s="152"/>
      <c r="AF339" s="152"/>
      <c r="AG339" s="152"/>
      <c r="AH339" s="152"/>
      <c r="AI339" s="152"/>
      <c r="AJ339" s="347"/>
      <c r="AK339" s="152"/>
      <c r="AL339" s="152"/>
      <c r="AM339" s="295"/>
      <c r="AN339" s="228"/>
      <c r="AO339" s="228"/>
      <c r="AP339" s="228"/>
      <c r="AQ339" s="228"/>
      <c r="AR339" s="228"/>
      <c r="AS339" s="348"/>
      <c r="AT339" s="264">
        <f t="shared" si="228"/>
        <v>0</v>
      </c>
      <c r="AU339" s="259"/>
      <c r="AV339" s="265">
        <f t="shared" si="268"/>
        <v>0</v>
      </c>
      <c r="AX339" s="265">
        <f t="shared" si="272"/>
        <v>0</v>
      </c>
      <c r="AZ339" s="492">
        <f t="shared" si="269"/>
        <v>0</v>
      </c>
      <c r="BB339" s="492">
        <f t="shared" si="270"/>
        <v>0</v>
      </c>
      <c r="BD339" s="265">
        <f t="shared" si="273"/>
        <v>0</v>
      </c>
      <c r="BE339" s="105"/>
      <c r="BF339" s="105"/>
      <c r="BG339" s="105"/>
      <c r="BH339" s="105"/>
      <c r="BI339" s="105"/>
      <c r="BJ339" s="105"/>
    </row>
    <row r="340" spans="2:62" ht="20.100000000000001" hidden="1" customHeight="1" outlineLevel="1">
      <c r="B340" s="100"/>
      <c r="C340" s="908"/>
      <c r="D340" s="909"/>
      <c r="E340" s="909"/>
      <c r="F340" s="910"/>
      <c r="G340" s="890"/>
      <c r="H340" s="891"/>
      <c r="I340" s="152"/>
      <c r="J340" s="152"/>
      <c r="K340" s="152"/>
      <c r="L340" s="152"/>
      <c r="M340" s="152"/>
      <c r="N340" s="152"/>
      <c r="O340" s="152"/>
      <c r="P340" s="153"/>
      <c r="Q340" s="153"/>
      <c r="R340" s="156">
        <f t="shared" si="264"/>
        <v>0</v>
      </c>
      <c r="S340" s="156">
        <f t="shared" si="265"/>
        <v>0</v>
      </c>
      <c r="U340" s="157">
        <f t="shared" si="271"/>
        <v>0</v>
      </c>
      <c r="W340" s="152"/>
      <c r="X340" s="152"/>
      <c r="Y340" s="152"/>
      <c r="Z340" s="152"/>
      <c r="AA340" s="152"/>
      <c r="AB340" s="152"/>
      <c r="AC340" s="347"/>
      <c r="AD340" s="152"/>
      <c r="AE340" s="152"/>
      <c r="AF340" s="152"/>
      <c r="AG340" s="152"/>
      <c r="AH340" s="152"/>
      <c r="AI340" s="152"/>
      <c r="AJ340" s="347"/>
      <c r="AK340" s="152"/>
      <c r="AL340" s="152"/>
      <c r="AM340" s="295"/>
      <c r="AN340" s="228"/>
      <c r="AO340" s="228"/>
      <c r="AP340" s="228"/>
      <c r="AQ340" s="228"/>
      <c r="AR340" s="228"/>
      <c r="AS340" s="348"/>
      <c r="AT340" s="264">
        <f t="shared" si="228"/>
        <v>0</v>
      </c>
      <c r="AU340" s="259"/>
      <c r="AV340" s="265">
        <f t="shared" si="268"/>
        <v>0</v>
      </c>
      <c r="AX340" s="265">
        <f t="shared" si="272"/>
        <v>0</v>
      </c>
      <c r="AZ340" s="492">
        <f t="shared" si="269"/>
        <v>0</v>
      </c>
      <c r="BB340" s="492">
        <f t="shared" si="270"/>
        <v>0</v>
      </c>
      <c r="BD340" s="265">
        <f t="shared" si="273"/>
        <v>0</v>
      </c>
      <c r="BE340" s="105"/>
      <c r="BF340" s="105"/>
      <c r="BG340" s="105"/>
      <c r="BH340" s="105"/>
      <c r="BI340" s="105"/>
      <c r="BJ340" s="105"/>
    </row>
    <row r="341" spans="2:62" ht="20.100000000000001" hidden="1" customHeight="1" outlineLevel="1">
      <c r="B341" s="100"/>
      <c r="C341" s="908"/>
      <c r="D341" s="909"/>
      <c r="E341" s="909"/>
      <c r="F341" s="910"/>
      <c r="G341" s="890"/>
      <c r="H341" s="891"/>
      <c r="I341" s="152"/>
      <c r="J341" s="152"/>
      <c r="K341" s="152"/>
      <c r="L341" s="152"/>
      <c r="M341" s="152"/>
      <c r="N341" s="152"/>
      <c r="O341" s="152"/>
      <c r="P341" s="153"/>
      <c r="Q341" s="153"/>
      <c r="R341" s="156">
        <f t="shared" si="264"/>
        <v>0</v>
      </c>
      <c r="S341" s="156">
        <f t="shared" si="265"/>
        <v>0</v>
      </c>
      <c r="U341" s="157">
        <f t="shared" si="271"/>
        <v>0</v>
      </c>
      <c r="W341" s="152"/>
      <c r="X341" s="152"/>
      <c r="Y341" s="152"/>
      <c r="Z341" s="152"/>
      <c r="AA341" s="152"/>
      <c r="AB341" s="152"/>
      <c r="AC341" s="347"/>
      <c r="AD341" s="152"/>
      <c r="AE341" s="152"/>
      <c r="AF341" s="152"/>
      <c r="AG341" s="152"/>
      <c r="AH341" s="152"/>
      <c r="AI341" s="152"/>
      <c r="AJ341" s="347"/>
      <c r="AK341" s="152"/>
      <c r="AL341" s="152"/>
      <c r="AM341" s="295"/>
      <c r="AN341" s="228"/>
      <c r="AO341" s="228"/>
      <c r="AP341" s="228"/>
      <c r="AQ341" s="228"/>
      <c r="AR341" s="228"/>
      <c r="AS341" s="348"/>
      <c r="AT341" s="264">
        <f t="shared" si="228"/>
        <v>0</v>
      </c>
      <c r="AU341" s="259"/>
      <c r="AV341" s="265">
        <f t="shared" si="268"/>
        <v>0</v>
      </c>
      <c r="AX341" s="265">
        <f t="shared" si="272"/>
        <v>0</v>
      </c>
      <c r="AZ341" s="492">
        <f t="shared" si="269"/>
        <v>0</v>
      </c>
      <c r="BB341" s="492">
        <f t="shared" si="270"/>
        <v>0</v>
      </c>
      <c r="BD341" s="265">
        <f t="shared" si="273"/>
        <v>0</v>
      </c>
      <c r="BE341" s="105"/>
      <c r="BF341" s="105"/>
      <c r="BG341" s="105"/>
      <c r="BH341" s="105"/>
      <c r="BI341" s="105"/>
      <c r="BJ341" s="105"/>
    </row>
    <row r="342" spans="2:62" ht="20.100000000000001" hidden="1" customHeight="1" outlineLevel="1">
      <c r="B342" s="100"/>
      <c r="C342" s="908"/>
      <c r="D342" s="909"/>
      <c r="E342" s="909"/>
      <c r="F342" s="910"/>
      <c r="G342" s="890"/>
      <c r="H342" s="891"/>
      <c r="I342" s="152"/>
      <c r="J342" s="152"/>
      <c r="K342" s="152"/>
      <c r="L342" s="152"/>
      <c r="M342" s="152"/>
      <c r="N342" s="152"/>
      <c r="O342" s="152"/>
      <c r="P342" s="153"/>
      <c r="Q342" s="153"/>
      <c r="R342" s="156">
        <f t="shared" si="264"/>
        <v>0</v>
      </c>
      <c r="S342" s="156">
        <f t="shared" si="265"/>
        <v>0</v>
      </c>
      <c r="U342" s="157">
        <f t="shared" si="271"/>
        <v>0</v>
      </c>
      <c r="W342" s="152"/>
      <c r="X342" s="152"/>
      <c r="Y342" s="152"/>
      <c r="Z342" s="152"/>
      <c r="AA342" s="152"/>
      <c r="AB342" s="152"/>
      <c r="AC342" s="347"/>
      <c r="AD342" s="152"/>
      <c r="AE342" s="152"/>
      <c r="AF342" s="152"/>
      <c r="AG342" s="152"/>
      <c r="AH342" s="152"/>
      <c r="AI342" s="152"/>
      <c r="AJ342" s="347"/>
      <c r="AK342" s="152"/>
      <c r="AL342" s="152"/>
      <c r="AM342" s="295"/>
      <c r="AN342" s="228"/>
      <c r="AO342" s="228"/>
      <c r="AP342" s="228"/>
      <c r="AQ342" s="228"/>
      <c r="AR342" s="228"/>
      <c r="AS342" s="348"/>
      <c r="AT342" s="264">
        <f t="shared" si="228"/>
        <v>0</v>
      </c>
      <c r="AU342" s="259"/>
      <c r="AV342" s="265">
        <f t="shared" si="268"/>
        <v>0</v>
      </c>
      <c r="AX342" s="265">
        <f t="shared" si="272"/>
        <v>0</v>
      </c>
      <c r="AZ342" s="492">
        <f t="shared" si="269"/>
        <v>0</v>
      </c>
      <c r="BB342" s="492">
        <f t="shared" si="270"/>
        <v>0</v>
      </c>
      <c r="BD342" s="265">
        <f t="shared" si="273"/>
        <v>0</v>
      </c>
      <c r="BE342" s="105"/>
      <c r="BF342" s="105"/>
      <c r="BG342" s="105"/>
      <c r="BH342" s="105"/>
      <c r="BI342" s="105"/>
      <c r="BJ342" s="105"/>
    </row>
    <row r="343" spans="2:62" ht="20.100000000000001" hidden="1" customHeight="1" outlineLevel="1">
      <c r="B343" s="100"/>
      <c r="C343" s="908"/>
      <c r="D343" s="909"/>
      <c r="E343" s="909"/>
      <c r="F343" s="910"/>
      <c r="G343" s="890"/>
      <c r="H343" s="891"/>
      <c r="I343" s="152"/>
      <c r="J343" s="152"/>
      <c r="K343" s="152"/>
      <c r="L343" s="152"/>
      <c r="M343" s="152"/>
      <c r="N343" s="152"/>
      <c r="O343" s="152"/>
      <c r="P343" s="153"/>
      <c r="Q343" s="153"/>
      <c r="R343" s="156">
        <f t="shared" si="264"/>
        <v>0</v>
      </c>
      <c r="S343" s="156">
        <f t="shared" si="265"/>
        <v>0</v>
      </c>
      <c r="U343" s="157">
        <f t="shared" si="271"/>
        <v>0</v>
      </c>
      <c r="W343" s="152"/>
      <c r="X343" s="152"/>
      <c r="Y343" s="152"/>
      <c r="Z343" s="152"/>
      <c r="AA343" s="152"/>
      <c r="AB343" s="152"/>
      <c r="AC343" s="347"/>
      <c r="AD343" s="152"/>
      <c r="AE343" s="152"/>
      <c r="AF343" s="152"/>
      <c r="AG343" s="152"/>
      <c r="AH343" s="152"/>
      <c r="AI343" s="152"/>
      <c r="AJ343" s="347"/>
      <c r="AK343" s="152"/>
      <c r="AL343" s="152"/>
      <c r="AM343" s="295"/>
      <c r="AN343" s="228"/>
      <c r="AO343" s="228"/>
      <c r="AP343" s="228"/>
      <c r="AQ343" s="228"/>
      <c r="AR343" s="228"/>
      <c r="AS343" s="348"/>
      <c r="AT343" s="264">
        <f t="shared" si="228"/>
        <v>0</v>
      </c>
      <c r="AU343" s="259"/>
      <c r="AV343" s="265">
        <f t="shared" si="268"/>
        <v>0</v>
      </c>
      <c r="AX343" s="265">
        <f t="shared" si="272"/>
        <v>0</v>
      </c>
      <c r="AZ343" s="492">
        <f t="shared" si="269"/>
        <v>0</v>
      </c>
      <c r="BB343" s="492">
        <f t="shared" si="270"/>
        <v>0</v>
      </c>
      <c r="BD343" s="265">
        <f t="shared" si="273"/>
        <v>0</v>
      </c>
      <c r="BE343" s="105"/>
      <c r="BF343" s="105"/>
      <c r="BG343" s="105"/>
      <c r="BH343" s="105"/>
      <c r="BI343" s="105"/>
      <c r="BJ343" s="105"/>
    </row>
    <row r="344" spans="2:62" ht="20.100000000000001" hidden="1" customHeight="1" outlineLevel="1">
      <c r="B344" s="100"/>
      <c r="C344" s="908"/>
      <c r="D344" s="909"/>
      <c r="E344" s="909"/>
      <c r="F344" s="910"/>
      <c r="G344" s="890"/>
      <c r="H344" s="891"/>
      <c r="I344" s="152"/>
      <c r="J344" s="152"/>
      <c r="K344" s="152"/>
      <c r="L344" s="152"/>
      <c r="M344" s="152"/>
      <c r="N344" s="152"/>
      <c r="O344" s="152"/>
      <c r="P344" s="153"/>
      <c r="Q344" s="153"/>
      <c r="R344" s="156">
        <f t="shared" si="264"/>
        <v>0</v>
      </c>
      <c r="S344" s="156">
        <f t="shared" si="265"/>
        <v>0</v>
      </c>
      <c r="U344" s="157">
        <f t="shared" si="271"/>
        <v>0</v>
      </c>
      <c r="W344" s="152"/>
      <c r="X344" s="152"/>
      <c r="Y344" s="152"/>
      <c r="Z344" s="152"/>
      <c r="AA344" s="152"/>
      <c r="AB344" s="152"/>
      <c r="AC344" s="347"/>
      <c r="AD344" s="152"/>
      <c r="AE344" s="152"/>
      <c r="AF344" s="152"/>
      <c r="AG344" s="152"/>
      <c r="AH344" s="152"/>
      <c r="AI344" s="152"/>
      <c r="AJ344" s="347"/>
      <c r="AK344" s="152"/>
      <c r="AL344" s="152"/>
      <c r="AM344" s="295"/>
      <c r="AN344" s="228"/>
      <c r="AO344" s="228"/>
      <c r="AP344" s="228"/>
      <c r="AQ344" s="228"/>
      <c r="AR344" s="228"/>
      <c r="AS344" s="348"/>
      <c r="AT344" s="264">
        <f t="shared" si="228"/>
        <v>0</v>
      </c>
      <c r="AU344" s="259"/>
      <c r="AV344" s="265">
        <f t="shared" si="268"/>
        <v>0</v>
      </c>
      <c r="AX344" s="265">
        <f t="shared" si="272"/>
        <v>0</v>
      </c>
      <c r="AZ344" s="492">
        <f t="shared" si="269"/>
        <v>0</v>
      </c>
      <c r="BB344" s="492">
        <f t="shared" si="270"/>
        <v>0</v>
      </c>
      <c r="BD344" s="265">
        <f t="shared" si="273"/>
        <v>0</v>
      </c>
      <c r="BE344" s="105"/>
      <c r="BF344" s="105"/>
      <c r="BG344" s="105"/>
      <c r="BH344" s="105"/>
      <c r="BI344" s="105"/>
      <c r="BJ344" s="105"/>
    </row>
    <row r="345" spans="2:62" ht="20.100000000000001" hidden="1" customHeight="1" outlineLevel="1">
      <c r="B345" s="100"/>
      <c r="C345" s="908"/>
      <c r="D345" s="909"/>
      <c r="E345" s="909"/>
      <c r="F345" s="910"/>
      <c r="G345" s="890"/>
      <c r="H345" s="891"/>
      <c r="I345" s="152"/>
      <c r="J345" s="152"/>
      <c r="K345" s="152"/>
      <c r="L345" s="152"/>
      <c r="M345" s="152"/>
      <c r="N345" s="152"/>
      <c r="O345" s="152"/>
      <c r="P345" s="153"/>
      <c r="Q345" s="153"/>
      <c r="R345" s="156">
        <f t="shared" si="264"/>
        <v>0</v>
      </c>
      <c r="S345" s="156">
        <f t="shared" si="265"/>
        <v>0</v>
      </c>
      <c r="U345" s="157">
        <f t="shared" si="271"/>
        <v>0</v>
      </c>
      <c r="W345" s="152"/>
      <c r="X345" s="152"/>
      <c r="Y345" s="152"/>
      <c r="Z345" s="152"/>
      <c r="AA345" s="152"/>
      <c r="AB345" s="152"/>
      <c r="AC345" s="347"/>
      <c r="AD345" s="152"/>
      <c r="AE345" s="152"/>
      <c r="AF345" s="152"/>
      <c r="AG345" s="152"/>
      <c r="AH345" s="152"/>
      <c r="AI345" s="152"/>
      <c r="AJ345" s="347"/>
      <c r="AK345" s="152"/>
      <c r="AL345" s="152"/>
      <c r="AM345" s="295"/>
      <c r="AN345" s="228"/>
      <c r="AO345" s="228"/>
      <c r="AP345" s="228"/>
      <c r="AQ345" s="228"/>
      <c r="AR345" s="228"/>
      <c r="AS345" s="348"/>
      <c r="AT345" s="264">
        <f t="shared" si="228"/>
        <v>0</v>
      </c>
      <c r="AU345" s="259"/>
      <c r="AV345" s="265">
        <f t="shared" si="268"/>
        <v>0</v>
      </c>
      <c r="AX345" s="265">
        <f t="shared" si="272"/>
        <v>0</v>
      </c>
      <c r="AZ345" s="492">
        <f t="shared" si="269"/>
        <v>0</v>
      </c>
      <c r="BB345" s="492">
        <f t="shared" si="270"/>
        <v>0</v>
      </c>
      <c r="BD345" s="265">
        <f t="shared" si="273"/>
        <v>0</v>
      </c>
      <c r="BE345" s="105"/>
      <c r="BF345" s="105"/>
      <c r="BG345" s="105"/>
      <c r="BH345" s="105"/>
      <c r="BI345" s="105"/>
      <c r="BJ345" s="105"/>
    </row>
    <row r="346" spans="2:62" ht="20.100000000000001" hidden="1" customHeight="1" outlineLevel="1">
      <c r="B346" s="100"/>
      <c r="C346" s="908"/>
      <c r="D346" s="909"/>
      <c r="E346" s="909"/>
      <c r="F346" s="910"/>
      <c r="G346" s="890"/>
      <c r="H346" s="891"/>
      <c r="I346" s="152"/>
      <c r="J346" s="152"/>
      <c r="K346" s="152"/>
      <c r="L346" s="152"/>
      <c r="M346" s="152"/>
      <c r="N346" s="152"/>
      <c r="O346" s="152"/>
      <c r="P346" s="153"/>
      <c r="Q346" s="153"/>
      <c r="R346" s="156">
        <f t="shared" si="264"/>
        <v>0</v>
      </c>
      <c r="S346" s="156">
        <f t="shared" si="265"/>
        <v>0</v>
      </c>
      <c r="U346" s="157">
        <f t="shared" si="271"/>
        <v>0</v>
      </c>
      <c r="W346" s="152"/>
      <c r="X346" s="152"/>
      <c r="Y346" s="152"/>
      <c r="Z346" s="152"/>
      <c r="AA346" s="152"/>
      <c r="AB346" s="152"/>
      <c r="AC346" s="347"/>
      <c r="AD346" s="152"/>
      <c r="AE346" s="152"/>
      <c r="AF346" s="152"/>
      <c r="AG346" s="152"/>
      <c r="AH346" s="152"/>
      <c r="AI346" s="152"/>
      <c r="AJ346" s="347"/>
      <c r="AK346" s="152"/>
      <c r="AL346" s="152"/>
      <c r="AM346" s="295"/>
      <c r="AN346" s="228"/>
      <c r="AO346" s="228"/>
      <c r="AP346" s="228"/>
      <c r="AQ346" s="228"/>
      <c r="AR346" s="228"/>
      <c r="AS346" s="348"/>
      <c r="AT346" s="264">
        <f t="shared" si="228"/>
        <v>0</v>
      </c>
      <c r="AU346" s="259"/>
      <c r="AV346" s="265">
        <f t="shared" si="268"/>
        <v>0</v>
      </c>
      <c r="AX346" s="265">
        <f t="shared" si="272"/>
        <v>0</v>
      </c>
      <c r="AZ346" s="492">
        <f t="shared" si="269"/>
        <v>0</v>
      </c>
      <c r="BB346" s="492">
        <f t="shared" si="270"/>
        <v>0</v>
      </c>
      <c r="BD346" s="265">
        <f t="shared" si="273"/>
        <v>0</v>
      </c>
      <c r="BE346" s="105"/>
      <c r="BF346" s="105"/>
      <c r="BG346" s="105"/>
      <c r="BH346" s="105"/>
      <c r="BI346" s="105"/>
      <c r="BJ346" s="105"/>
    </row>
    <row r="347" spans="2:62" ht="20.100000000000001" hidden="1" customHeight="1" outlineLevel="1">
      <c r="B347" s="100"/>
      <c r="C347" s="908"/>
      <c r="D347" s="909"/>
      <c r="E347" s="909"/>
      <c r="F347" s="910"/>
      <c r="G347" s="890"/>
      <c r="H347" s="891"/>
      <c r="I347" s="152"/>
      <c r="J347" s="152"/>
      <c r="K347" s="152"/>
      <c r="L347" s="152"/>
      <c r="M347" s="152"/>
      <c r="N347" s="152"/>
      <c r="O347" s="152"/>
      <c r="P347" s="153"/>
      <c r="Q347" s="153"/>
      <c r="R347" s="156">
        <f t="shared" si="264"/>
        <v>0</v>
      </c>
      <c r="S347" s="156">
        <f t="shared" si="265"/>
        <v>0</v>
      </c>
      <c r="U347" s="157">
        <f t="shared" si="271"/>
        <v>0</v>
      </c>
      <c r="W347" s="152"/>
      <c r="X347" s="152"/>
      <c r="Y347" s="152"/>
      <c r="Z347" s="152"/>
      <c r="AA347" s="152"/>
      <c r="AB347" s="152"/>
      <c r="AC347" s="347"/>
      <c r="AD347" s="152"/>
      <c r="AE347" s="152"/>
      <c r="AF347" s="152"/>
      <c r="AG347" s="152"/>
      <c r="AH347" s="152"/>
      <c r="AI347" s="152"/>
      <c r="AJ347" s="347"/>
      <c r="AK347" s="152"/>
      <c r="AL347" s="152"/>
      <c r="AM347" s="295"/>
      <c r="AN347" s="228"/>
      <c r="AO347" s="228"/>
      <c r="AP347" s="228"/>
      <c r="AQ347" s="228"/>
      <c r="AR347" s="228"/>
      <c r="AS347" s="348"/>
      <c r="AT347" s="264">
        <f t="shared" si="228"/>
        <v>0</v>
      </c>
      <c r="AU347" s="259"/>
      <c r="AV347" s="265">
        <f t="shared" si="268"/>
        <v>0</v>
      </c>
      <c r="AX347" s="265">
        <f t="shared" si="272"/>
        <v>0</v>
      </c>
      <c r="AZ347" s="492">
        <f t="shared" si="269"/>
        <v>0</v>
      </c>
      <c r="BB347" s="492">
        <f t="shared" si="270"/>
        <v>0</v>
      </c>
      <c r="BD347" s="265">
        <f t="shared" si="273"/>
        <v>0</v>
      </c>
      <c r="BE347" s="105"/>
      <c r="BF347" s="105"/>
      <c r="BG347" s="105"/>
      <c r="BH347" s="105"/>
      <c r="BI347" s="105"/>
      <c r="BJ347" s="105"/>
    </row>
    <row r="348" spans="2:62" ht="20.100000000000001" hidden="1" customHeight="1" outlineLevel="1">
      <c r="B348" s="100"/>
      <c r="C348" s="908"/>
      <c r="D348" s="909"/>
      <c r="E348" s="909"/>
      <c r="F348" s="910"/>
      <c r="G348" s="890"/>
      <c r="H348" s="891"/>
      <c r="I348" s="152"/>
      <c r="J348" s="152"/>
      <c r="K348" s="152"/>
      <c r="L348" s="152"/>
      <c r="M348" s="152"/>
      <c r="N348" s="152"/>
      <c r="O348" s="152"/>
      <c r="P348" s="153"/>
      <c r="Q348" s="153"/>
      <c r="R348" s="156">
        <f t="shared" si="264"/>
        <v>0</v>
      </c>
      <c r="S348" s="156">
        <f t="shared" si="265"/>
        <v>0</v>
      </c>
      <c r="U348" s="157">
        <f t="shared" si="271"/>
        <v>0</v>
      </c>
      <c r="W348" s="152"/>
      <c r="X348" s="152"/>
      <c r="Y348" s="152"/>
      <c r="Z348" s="152"/>
      <c r="AA348" s="152"/>
      <c r="AB348" s="152"/>
      <c r="AC348" s="347"/>
      <c r="AD348" s="152"/>
      <c r="AE348" s="152"/>
      <c r="AF348" s="152"/>
      <c r="AG348" s="152"/>
      <c r="AH348" s="152"/>
      <c r="AI348" s="152"/>
      <c r="AJ348" s="347"/>
      <c r="AK348" s="152"/>
      <c r="AL348" s="152"/>
      <c r="AM348" s="295"/>
      <c r="AN348" s="228"/>
      <c r="AO348" s="228"/>
      <c r="AP348" s="228"/>
      <c r="AQ348" s="228"/>
      <c r="AR348" s="228"/>
      <c r="AS348" s="348"/>
      <c r="AT348" s="264">
        <f t="shared" ref="AT348:AT350" si="274">((W348+AD348)*$W$7+(X348+AE348)*$X$7+(Y348+Z348+AF348+AG348)*$Z$7+(AA348+AH348)*$AA$7+(AB348+AI348)*$AB$7)*Zuschläge_IBN</f>
        <v>0</v>
      </c>
      <c r="AU348" s="259"/>
      <c r="AV348" s="265">
        <f t="shared" si="268"/>
        <v>0</v>
      </c>
      <c r="AX348" s="265">
        <f t="shared" si="272"/>
        <v>0</v>
      </c>
      <c r="AZ348" s="492">
        <f t="shared" si="269"/>
        <v>0</v>
      </c>
      <c r="BB348" s="492">
        <f t="shared" si="270"/>
        <v>0</v>
      </c>
      <c r="BD348" s="265">
        <f t="shared" si="273"/>
        <v>0</v>
      </c>
      <c r="BE348" s="105"/>
      <c r="BF348" s="105"/>
      <c r="BG348" s="105"/>
      <c r="BH348" s="105"/>
      <c r="BI348" s="105"/>
      <c r="BJ348" s="105"/>
    </row>
    <row r="349" spans="2:62" ht="20.100000000000001" hidden="1" customHeight="1" outlineLevel="1">
      <c r="B349" s="100"/>
      <c r="C349" s="908"/>
      <c r="D349" s="909"/>
      <c r="E349" s="909"/>
      <c r="F349" s="910"/>
      <c r="G349" s="890"/>
      <c r="H349" s="891"/>
      <c r="I349" s="152"/>
      <c r="J349" s="152"/>
      <c r="K349" s="152"/>
      <c r="L349" s="152"/>
      <c r="M349" s="152"/>
      <c r="N349" s="152"/>
      <c r="O349" s="152"/>
      <c r="P349" s="153"/>
      <c r="Q349" s="153"/>
      <c r="R349" s="156">
        <f t="shared" si="264"/>
        <v>0</v>
      </c>
      <c r="S349" s="156">
        <f t="shared" si="265"/>
        <v>0</v>
      </c>
      <c r="U349" s="157">
        <f t="shared" si="271"/>
        <v>0</v>
      </c>
      <c r="W349" s="152"/>
      <c r="X349" s="152"/>
      <c r="Y349" s="152"/>
      <c r="Z349" s="152"/>
      <c r="AA349" s="152"/>
      <c r="AB349" s="152"/>
      <c r="AC349" s="347"/>
      <c r="AD349" s="152"/>
      <c r="AE349" s="152"/>
      <c r="AF349" s="152"/>
      <c r="AG349" s="152"/>
      <c r="AH349" s="152"/>
      <c r="AI349" s="152"/>
      <c r="AJ349" s="347"/>
      <c r="AK349" s="152"/>
      <c r="AL349" s="152"/>
      <c r="AM349" s="295"/>
      <c r="AN349" s="228"/>
      <c r="AO349" s="228"/>
      <c r="AP349" s="228"/>
      <c r="AQ349" s="228"/>
      <c r="AR349" s="228"/>
      <c r="AS349" s="348"/>
      <c r="AT349" s="264">
        <f t="shared" si="274"/>
        <v>0</v>
      </c>
      <c r="AU349" s="259"/>
      <c r="AV349" s="265">
        <f t="shared" si="268"/>
        <v>0</v>
      </c>
      <c r="AX349" s="265">
        <f t="shared" si="272"/>
        <v>0</v>
      </c>
      <c r="AZ349" s="492">
        <f t="shared" si="269"/>
        <v>0</v>
      </c>
      <c r="BB349" s="492">
        <f t="shared" si="270"/>
        <v>0</v>
      </c>
      <c r="BD349" s="265">
        <f t="shared" si="273"/>
        <v>0</v>
      </c>
      <c r="BE349" s="105"/>
      <c r="BF349" s="105"/>
      <c r="BG349" s="105"/>
      <c r="BH349" s="105"/>
      <c r="BI349" s="105"/>
      <c r="BJ349" s="105"/>
    </row>
    <row r="350" spans="2:62" ht="20.100000000000001" hidden="1" customHeight="1" outlineLevel="1">
      <c r="B350" s="100"/>
      <c r="C350" s="908"/>
      <c r="D350" s="909"/>
      <c r="E350" s="909"/>
      <c r="F350" s="910"/>
      <c r="G350" s="890"/>
      <c r="H350" s="891"/>
      <c r="I350" s="152"/>
      <c r="J350" s="152"/>
      <c r="K350" s="152"/>
      <c r="L350" s="152"/>
      <c r="M350" s="152"/>
      <c r="N350" s="152"/>
      <c r="O350" s="152"/>
      <c r="P350" s="153"/>
      <c r="Q350" s="153"/>
      <c r="R350" s="156">
        <f t="shared" si="264"/>
        <v>0</v>
      </c>
      <c r="S350" s="156">
        <f t="shared" si="265"/>
        <v>0</v>
      </c>
      <c r="U350" s="157">
        <f t="shared" si="271"/>
        <v>0</v>
      </c>
      <c r="W350" s="152"/>
      <c r="X350" s="152"/>
      <c r="Y350" s="152"/>
      <c r="Z350" s="152"/>
      <c r="AA350" s="152"/>
      <c r="AB350" s="152"/>
      <c r="AC350" s="347"/>
      <c r="AD350" s="152"/>
      <c r="AE350" s="152"/>
      <c r="AF350" s="152"/>
      <c r="AG350" s="152"/>
      <c r="AH350" s="152"/>
      <c r="AI350" s="152"/>
      <c r="AJ350" s="347"/>
      <c r="AK350" s="152"/>
      <c r="AL350" s="152"/>
      <c r="AM350" s="295"/>
      <c r="AN350" s="228"/>
      <c r="AO350" s="228"/>
      <c r="AP350" s="228"/>
      <c r="AQ350" s="228"/>
      <c r="AR350" s="228"/>
      <c r="AS350" s="348"/>
      <c r="AT350" s="264">
        <f t="shared" si="274"/>
        <v>0</v>
      </c>
      <c r="AU350" s="259"/>
      <c r="AV350" s="265">
        <f t="shared" si="268"/>
        <v>0</v>
      </c>
      <c r="AX350" s="265">
        <f t="shared" si="272"/>
        <v>0</v>
      </c>
      <c r="AZ350" s="492">
        <f t="shared" si="269"/>
        <v>0</v>
      </c>
      <c r="BB350" s="492">
        <f t="shared" si="270"/>
        <v>0</v>
      </c>
      <c r="BD350" s="265">
        <f t="shared" si="273"/>
        <v>0</v>
      </c>
      <c r="BE350" s="105"/>
      <c r="BF350" s="105"/>
      <c r="BG350" s="105"/>
      <c r="BH350" s="105"/>
      <c r="BI350" s="105"/>
      <c r="BJ350" s="105"/>
    </row>
    <row r="351" spans="2:62" ht="9.9499999999999993" hidden="1" customHeight="1" outlineLevel="1">
      <c r="B351" s="101"/>
      <c r="C351" s="208"/>
      <c r="D351" s="208"/>
      <c r="E351" s="208"/>
      <c r="F351" s="208"/>
      <c r="G351" s="237"/>
      <c r="H351" s="207"/>
      <c r="I351" s="257"/>
      <c r="J351" s="257"/>
      <c r="K351" s="257"/>
      <c r="L351" s="257"/>
      <c r="M351" s="257"/>
      <c r="N351" s="257"/>
      <c r="O351" s="257"/>
      <c r="P351" s="256"/>
      <c r="Q351" s="102"/>
      <c r="R351" s="102"/>
      <c r="S351" s="102"/>
      <c r="U351" s="98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Z351" s="493"/>
      <c r="BE351" s="105"/>
      <c r="BF351" s="105"/>
      <c r="BG351" s="105"/>
      <c r="BH351" s="105"/>
      <c r="BI351" s="105"/>
      <c r="BJ351" s="105"/>
    </row>
    <row r="352" spans="2:62" ht="20.100000000000001" customHeight="1" collapsed="1">
      <c r="B352" s="8">
        <f>B335+1</f>
        <v>21</v>
      </c>
      <c r="C352" s="916"/>
      <c r="D352" s="917"/>
      <c r="E352" s="917"/>
      <c r="F352" s="918"/>
      <c r="G352" s="429"/>
      <c r="H352" s="206">
        <v>1</v>
      </c>
      <c r="I352" s="642">
        <f t="shared" ref="I352" si="275">$H352*SUM(I353:I367)</f>
        <v>0</v>
      </c>
      <c r="J352" s="643">
        <f t="shared" ref="J352:O352" si="276">$H352*SUM(J353:J367)</f>
        <v>0</v>
      </c>
      <c r="K352" s="644">
        <f t="shared" si="276"/>
        <v>0</v>
      </c>
      <c r="L352" s="645">
        <f t="shared" si="276"/>
        <v>0</v>
      </c>
      <c r="M352" s="645">
        <f t="shared" si="276"/>
        <v>0</v>
      </c>
      <c r="N352" s="644">
        <f t="shared" si="276"/>
        <v>0</v>
      </c>
      <c r="O352" s="642">
        <f t="shared" si="276"/>
        <v>0</v>
      </c>
      <c r="P352" s="209">
        <f t="shared" ref="P352:Q352" si="277">$H352*SUM(P353:P367)</f>
        <v>0</v>
      </c>
      <c r="Q352" s="210">
        <f t="shared" si="277"/>
        <v>0</v>
      </c>
      <c r="R352" s="136">
        <f t="shared" ref="R352:R367" si="278">P352*(1+Gewinn)*(1+SicherheitAngebot)</f>
        <v>0</v>
      </c>
      <c r="S352" s="137">
        <f t="shared" ref="S352:S367" si="279">Q352*(1+MGKZ)*(1+Gewinn)*(1+SicherheitAngebot)</f>
        <v>0</v>
      </c>
      <c r="U352" s="10">
        <f>I352*$I$7+J352*$J$7+K352*$K$7+L352*$L$7+M352*$M$7+N352*$N$7+O352*$O$7+R352+S352</f>
        <v>0</v>
      </c>
      <c r="W352" s="646">
        <f t="shared" ref="W352:AB352" si="280">$H352*SUM(W353:W367)</f>
        <v>0</v>
      </c>
      <c r="X352" s="647">
        <f t="shared" si="280"/>
        <v>0</v>
      </c>
      <c r="Y352" s="648">
        <f t="shared" si="280"/>
        <v>0</v>
      </c>
      <c r="Z352" s="649">
        <f t="shared" si="280"/>
        <v>0</v>
      </c>
      <c r="AA352" s="648">
        <f t="shared" si="280"/>
        <v>0</v>
      </c>
      <c r="AB352" s="646">
        <f t="shared" si="280"/>
        <v>0</v>
      </c>
      <c r="AC352" s="258"/>
      <c r="AD352" s="646">
        <f t="shared" ref="AD352:AM352" si="281">$H352*SUM(AD353:AD367)</f>
        <v>0</v>
      </c>
      <c r="AE352" s="647">
        <f t="shared" si="281"/>
        <v>0</v>
      </c>
      <c r="AF352" s="648">
        <f t="shared" si="281"/>
        <v>0</v>
      </c>
      <c r="AG352" s="649">
        <f t="shared" si="281"/>
        <v>0</v>
      </c>
      <c r="AH352" s="648">
        <f t="shared" si="281"/>
        <v>0</v>
      </c>
      <c r="AI352" s="646">
        <f t="shared" si="281"/>
        <v>0</v>
      </c>
      <c r="AJ352" s="258"/>
      <c r="AK352" s="653">
        <f t="shared" si="281"/>
        <v>0</v>
      </c>
      <c r="AL352" s="653">
        <f t="shared" si="281"/>
        <v>0</v>
      </c>
      <c r="AM352" s="653">
        <f t="shared" si="281"/>
        <v>0</v>
      </c>
      <c r="AN352" s="227">
        <f>$H352*SUM(AN353:AN367)*(1+Gewinn)*(1+SicherheitAngebot)</f>
        <v>0</v>
      </c>
      <c r="AO352" s="227">
        <f>$H352*SUM(AO353:AO367)*(1+Gewinn)*(1+SicherheitAngebot)</f>
        <v>0</v>
      </c>
      <c r="AP352" s="227">
        <f>$H352*SUM(AP353:AP367)*(1+Gewinn)*(1+SicherheitAngebot)</f>
        <v>0</v>
      </c>
      <c r="AQ352" s="227">
        <f>$H352*SUM(AQ353:AQ367)*(1+Gewinn)*(1+SicherheitAngebot)</f>
        <v>0</v>
      </c>
      <c r="AR352" s="227">
        <f>$H352*SUM(AR353:AR367)*(1+Gewinn)*(1+SicherheitAngebot)</f>
        <v>0</v>
      </c>
      <c r="AS352" s="262"/>
      <c r="AT352" s="263">
        <f t="shared" ref="AT352:AT384" si="282">((W352+AD352)*$W$7+(X352+AE352)*$X$7+(Y352+Z352+AF352+AG352)*$Z$7+(AA352+AH352)*$AA$7+(AB352+AI352)*$AB$7)*Zuschläge_IBN</f>
        <v>0</v>
      </c>
      <c r="AU352" s="259"/>
      <c r="AV352" s="491">
        <f>AK352*$AK$7+AL352*$AL$7+AM352*$AM$7+SUM(AN352:AR352)+AT352/Zuschläge_IBN+AT352</f>
        <v>0</v>
      </c>
      <c r="AX352" s="685">
        <f>U352+AV352</f>
        <v>0</v>
      </c>
      <c r="AZ352" s="490">
        <f>IF(H352&gt;0,U352/(1+SicherheitAngebot)*(1+Sicherheit),0)</f>
        <v>0</v>
      </c>
      <c r="BB352" s="490">
        <f>IF(H352&gt;0,AV352/(1+SicherheitAngebot)*(1+Sicherheit),0)</f>
        <v>0</v>
      </c>
      <c r="BD352" s="490">
        <f>AZ352+BB352</f>
        <v>0</v>
      </c>
      <c r="BE352" s="105"/>
      <c r="BF352" s="105"/>
      <c r="BG352" s="105"/>
      <c r="BH352" s="105"/>
      <c r="BI352" s="105"/>
      <c r="BJ352" s="105"/>
    </row>
    <row r="353" spans="2:62" ht="20.100000000000001" hidden="1" customHeight="1" outlineLevel="1">
      <c r="B353" s="99"/>
      <c r="C353" s="908"/>
      <c r="D353" s="909"/>
      <c r="E353" s="909"/>
      <c r="F353" s="910"/>
      <c r="G353" s="890"/>
      <c r="H353" s="901"/>
      <c r="I353" s="152"/>
      <c r="J353" s="152"/>
      <c r="K353" s="152"/>
      <c r="L353" s="152"/>
      <c r="M353" s="152"/>
      <c r="N353" s="152"/>
      <c r="O353" s="152"/>
      <c r="P353" s="153"/>
      <c r="Q353" s="153"/>
      <c r="R353" s="156">
        <f t="shared" si="278"/>
        <v>0</v>
      </c>
      <c r="S353" s="156">
        <f t="shared" si="279"/>
        <v>0</v>
      </c>
      <c r="U353" s="157">
        <f>I353*$I$7+J353*$J$7+K353*$K$7+L353*$L$7+M353*$M$7+N353*$N$7+O353*$O$7+R353+S353</f>
        <v>0</v>
      </c>
      <c r="W353" s="152"/>
      <c r="X353" s="152"/>
      <c r="Y353" s="152"/>
      <c r="Z353" s="152"/>
      <c r="AA353" s="152"/>
      <c r="AB353" s="152"/>
      <c r="AC353" s="347"/>
      <c r="AD353" s="152"/>
      <c r="AE353" s="152"/>
      <c r="AF353" s="152"/>
      <c r="AG353" s="152"/>
      <c r="AH353" s="152"/>
      <c r="AI353" s="152"/>
      <c r="AJ353" s="347"/>
      <c r="AK353" s="152"/>
      <c r="AL353" s="152"/>
      <c r="AM353" s="295"/>
      <c r="AN353" s="228"/>
      <c r="AO353" s="228"/>
      <c r="AP353" s="228"/>
      <c r="AQ353" s="228"/>
      <c r="AR353" s="228"/>
      <c r="AS353" s="348"/>
      <c r="AT353" s="264">
        <f t="shared" si="282"/>
        <v>0</v>
      </c>
      <c r="AU353" s="259"/>
      <c r="AV353" s="265">
        <f t="shared" ref="AV353:AV367" si="283">AK353*$AK$7+AL353*$AL$7+AM353*$AM$7+SUM(AN353:AR353)*(1+Gewinn)*(1+SicherheitAngebot)+AT353/Zuschläge_IBN+AT353</f>
        <v>0</v>
      </c>
      <c r="AX353" s="265">
        <f>U353+AV353</f>
        <v>0</v>
      </c>
      <c r="AZ353" s="492">
        <f t="shared" ref="AZ353:AZ367" si="284">U353/(1+SicherheitAngebot)*(1+Sicherheit)</f>
        <v>0</v>
      </c>
      <c r="BB353" s="492">
        <f t="shared" ref="BB353:BB367" si="285">AV353/(1+SicherheitAngebot)*(1+Sicherheit)</f>
        <v>0</v>
      </c>
      <c r="BD353" s="265">
        <f>AZ353+BB353</f>
        <v>0</v>
      </c>
      <c r="BE353" s="105"/>
      <c r="BF353" s="105"/>
      <c r="BG353" s="105"/>
      <c r="BH353" s="105"/>
      <c r="BI353" s="105"/>
      <c r="BJ353" s="105"/>
    </row>
    <row r="354" spans="2:62" ht="20.100000000000001" hidden="1" customHeight="1" outlineLevel="1">
      <c r="B354" s="100"/>
      <c r="C354" s="908"/>
      <c r="D354" s="909"/>
      <c r="E354" s="909"/>
      <c r="F354" s="910"/>
      <c r="G354" s="890"/>
      <c r="H354" s="891"/>
      <c r="I354" s="152"/>
      <c r="J354" s="152"/>
      <c r="K354" s="152"/>
      <c r="L354" s="152"/>
      <c r="M354" s="152"/>
      <c r="N354" s="152"/>
      <c r="O354" s="152"/>
      <c r="P354" s="153"/>
      <c r="Q354" s="153"/>
      <c r="R354" s="156">
        <f t="shared" si="278"/>
        <v>0</v>
      </c>
      <c r="S354" s="156">
        <f t="shared" si="279"/>
        <v>0</v>
      </c>
      <c r="U354" s="157">
        <f t="shared" ref="U354:U367" si="286">I354*$I$7+J354*$J$7+K354*$K$7+L354*$L$7+M354*$M$7+N354*$N$7+O354*$O$7+R354+S354</f>
        <v>0</v>
      </c>
      <c r="W354" s="152"/>
      <c r="X354" s="152"/>
      <c r="Y354" s="152"/>
      <c r="Z354" s="152"/>
      <c r="AA354" s="152"/>
      <c r="AB354" s="152"/>
      <c r="AC354" s="347"/>
      <c r="AD354" s="152"/>
      <c r="AE354" s="152"/>
      <c r="AF354" s="152"/>
      <c r="AG354" s="152"/>
      <c r="AH354" s="152"/>
      <c r="AI354" s="152"/>
      <c r="AJ354" s="347"/>
      <c r="AK354" s="152"/>
      <c r="AL354" s="152"/>
      <c r="AM354" s="295"/>
      <c r="AN354" s="228"/>
      <c r="AO354" s="228"/>
      <c r="AP354" s="228"/>
      <c r="AQ354" s="228"/>
      <c r="AR354" s="228"/>
      <c r="AS354" s="348"/>
      <c r="AT354" s="264">
        <f t="shared" si="282"/>
        <v>0</v>
      </c>
      <c r="AU354" s="259"/>
      <c r="AV354" s="265">
        <f t="shared" si="283"/>
        <v>0</v>
      </c>
      <c r="AX354" s="265">
        <f t="shared" ref="AX354:AX367" si="287">U354+AV354</f>
        <v>0</v>
      </c>
      <c r="AZ354" s="492">
        <f t="shared" si="284"/>
        <v>0</v>
      </c>
      <c r="BB354" s="492">
        <f t="shared" si="285"/>
        <v>0</v>
      </c>
      <c r="BD354" s="265">
        <f t="shared" ref="BD354:BD367" si="288">AZ354+BB354</f>
        <v>0</v>
      </c>
      <c r="BE354" s="105"/>
      <c r="BF354" s="105"/>
      <c r="BG354" s="105"/>
      <c r="BH354" s="105"/>
      <c r="BI354" s="105"/>
      <c r="BJ354" s="105"/>
    </row>
    <row r="355" spans="2:62" ht="20.100000000000001" hidden="1" customHeight="1" outlineLevel="1">
      <c r="B355" s="100"/>
      <c r="C355" s="908"/>
      <c r="D355" s="909"/>
      <c r="E355" s="909"/>
      <c r="F355" s="910"/>
      <c r="G355" s="890"/>
      <c r="H355" s="891"/>
      <c r="I355" s="152"/>
      <c r="J355" s="152"/>
      <c r="K355" s="152"/>
      <c r="L355" s="152"/>
      <c r="M355" s="152"/>
      <c r="N355" s="152"/>
      <c r="O355" s="152"/>
      <c r="P355" s="153"/>
      <c r="Q355" s="153"/>
      <c r="R355" s="156">
        <f t="shared" si="278"/>
        <v>0</v>
      </c>
      <c r="S355" s="156">
        <f t="shared" si="279"/>
        <v>0</v>
      </c>
      <c r="U355" s="157">
        <f t="shared" si="286"/>
        <v>0</v>
      </c>
      <c r="W355" s="152"/>
      <c r="X355" s="152"/>
      <c r="Y355" s="152"/>
      <c r="Z355" s="152"/>
      <c r="AA355" s="152"/>
      <c r="AB355" s="152"/>
      <c r="AC355" s="347"/>
      <c r="AD355" s="152"/>
      <c r="AE355" s="152"/>
      <c r="AF355" s="152"/>
      <c r="AG355" s="152"/>
      <c r="AH355" s="152"/>
      <c r="AI355" s="152"/>
      <c r="AJ355" s="347"/>
      <c r="AK355" s="152"/>
      <c r="AL355" s="152"/>
      <c r="AM355" s="295"/>
      <c r="AN355" s="228"/>
      <c r="AO355" s="228"/>
      <c r="AP355" s="228"/>
      <c r="AQ355" s="228"/>
      <c r="AR355" s="228"/>
      <c r="AS355" s="348"/>
      <c r="AT355" s="264">
        <f t="shared" si="282"/>
        <v>0</v>
      </c>
      <c r="AU355" s="259"/>
      <c r="AV355" s="265">
        <f t="shared" si="283"/>
        <v>0</v>
      </c>
      <c r="AX355" s="265">
        <f t="shared" si="287"/>
        <v>0</v>
      </c>
      <c r="AZ355" s="492">
        <f t="shared" si="284"/>
        <v>0</v>
      </c>
      <c r="BB355" s="492">
        <f t="shared" si="285"/>
        <v>0</v>
      </c>
      <c r="BD355" s="265">
        <f t="shared" si="288"/>
        <v>0</v>
      </c>
      <c r="BE355" s="105"/>
      <c r="BF355" s="105"/>
      <c r="BG355" s="105"/>
      <c r="BH355" s="105"/>
      <c r="BI355" s="105"/>
      <c r="BJ355" s="105"/>
    </row>
    <row r="356" spans="2:62" ht="20.100000000000001" hidden="1" customHeight="1" outlineLevel="1">
      <c r="B356" s="100"/>
      <c r="C356" s="908"/>
      <c r="D356" s="909"/>
      <c r="E356" s="909"/>
      <c r="F356" s="910"/>
      <c r="G356" s="890"/>
      <c r="H356" s="891"/>
      <c r="I356" s="152"/>
      <c r="J356" s="152"/>
      <c r="K356" s="152"/>
      <c r="L356" s="152"/>
      <c r="M356" s="152"/>
      <c r="N356" s="152"/>
      <c r="O356" s="152"/>
      <c r="P356" s="153"/>
      <c r="Q356" s="153"/>
      <c r="R356" s="156">
        <f t="shared" si="278"/>
        <v>0</v>
      </c>
      <c r="S356" s="156">
        <f t="shared" si="279"/>
        <v>0</v>
      </c>
      <c r="U356" s="157">
        <f t="shared" si="286"/>
        <v>0</v>
      </c>
      <c r="W356" s="152"/>
      <c r="X356" s="152"/>
      <c r="Y356" s="152"/>
      <c r="Z356" s="152"/>
      <c r="AA356" s="152"/>
      <c r="AB356" s="152"/>
      <c r="AC356" s="347"/>
      <c r="AD356" s="152"/>
      <c r="AE356" s="152"/>
      <c r="AF356" s="152"/>
      <c r="AG356" s="152"/>
      <c r="AH356" s="152"/>
      <c r="AI356" s="152"/>
      <c r="AJ356" s="347"/>
      <c r="AK356" s="152"/>
      <c r="AL356" s="152"/>
      <c r="AM356" s="295"/>
      <c r="AN356" s="228"/>
      <c r="AO356" s="228"/>
      <c r="AP356" s="228"/>
      <c r="AQ356" s="228"/>
      <c r="AR356" s="228"/>
      <c r="AS356" s="348"/>
      <c r="AT356" s="264">
        <f t="shared" si="282"/>
        <v>0</v>
      </c>
      <c r="AU356" s="259"/>
      <c r="AV356" s="265">
        <f t="shared" si="283"/>
        <v>0</v>
      </c>
      <c r="AX356" s="265">
        <f t="shared" si="287"/>
        <v>0</v>
      </c>
      <c r="AZ356" s="492">
        <f t="shared" si="284"/>
        <v>0</v>
      </c>
      <c r="BB356" s="492">
        <f t="shared" si="285"/>
        <v>0</v>
      </c>
      <c r="BD356" s="265">
        <f t="shared" si="288"/>
        <v>0</v>
      </c>
      <c r="BE356" s="105"/>
      <c r="BF356" s="105"/>
      <c r="BG356" s="105"/>
      <c r="BH356" s="105"/>
      <c r="BI356" s="105"/>
      <c r="BJ356" s="105"/>
    </row>
    <row r="357" spans="2:62" ht="20.100000000000001" hidden="1" customHeight="1" outlineLevel="1">
      <c r="B357" s="100"/>
      <c r="C357" s="908"/>
      <c r="D357" s="909"/>
      <c r="E357" s="909"/>
      <c r="F357" s="910"/>
      <c r="G357" s="890"/>
      <c r="H357" s="891"/>
      <c r="I357" s="152"/>
      <c r="J357" s="152"/>
      <c r="K357" s="152"/>
      <c r="L357" s="152"/>
      <c r="M357" s="152"/>
      <c r="N357" s="152"/>
      <c r="O357" s="152"/>
      <c r="P357" s="153"/>
      <c r="Q357" s="153"/>
      <c r="R357" s="156">
        <f t="shared" si="278"/>
        <v>0</v>
      </c>
      <c r="S357" s="156">
        <f t="shared" si="279"/>
        <v>0</v>
      </c>
      <c r="U357" s="157">
        <f t="shared" si="286"/>
        <v>0</v>
      </c>
      <c r="W357" s="152"/>
      <c r="X357" s="152"/>
      <c r="Y357" s="152"/>
      <c r="Z357" s="152"/>
      <c r="AA357" s="152"/>
      <c r="AB357" s="152"/>
      <c r="AC357" s="347"/>
      <c r="AD357" s="152"/>
      <c r="AE357" s="152"/>
      <c r="AF357" s="152"/>
      <c r="AG357" s="152"/>
      <c r="AH357" s="152"/>
      <c r="AI357" s="152"/>
      <c r="AJ357" s="347"/>
      <c r="AK357" s="152"/>
      <c r="AL357" s="152"/>
      <c r="AM357" s="295"/>
      <c r="AN357" s="228"/>
      <c r="AO357" s="228"/>
      <c r="AP357" s="228"/>
      <c r="AQ357" s="228"/>
      <c r="AR357" s="228"/>
      <c r="AS357" s="348"/>
      <c r="AT357" s="264">
        <f t="shared" si="282"/>
        <v>0</v>
      </c>
      <c r="AU357" s="259"/>
      <c r="AV357" s="265">
        <f t="shared" si="283"/>
        <v>0</v>
      </c>
      <c r="AX357" s="265">
        <f t="shared" si="287"/>
        <v>0</v>
      </c>
      <c r="AZ357" s="492">
        <f t="shared" si="284"/>
        <v>0</v>
      </c>
      <c r="BB357" s="492">
        <f t="shared" si="285"/>
        <v>0</v>
      </c>
      <c r="BD357" s="265">
        <f t="shared" si="288"/>
        <v>0</v>
      </c>
      <c r="BE357" s="105"/>
      <c r="BF357" s="105"/>
      <c r="BG357" s="105"/>
      <c r="BH357" s="105"/>
      <c r="BI357" s="105"/>
      <c r="BJ357" s="105"/>
    </row>
    <row r="358" spans="2:62" ht="20.100000000000001" hidden="1" customHeight="1" outlineLevel="1">
      <c r="B358" s="100"/>
      <c r="C358" s="908"/>
      <c r="D358" s="909"/>
      <c r="E358" s="909"/>
      <c r="F358" s="910"/>
      <c r="G358" s="890"/>
      <c r="H358" s="891"/>
      <c r="I358" s="152"/>
      <c r="J358" s="152"/>
      <c r="K358" s="152"/>
      <c r="L358" s="152"/>
      <c r="M358" s="152"/>
      <c r="N358" s="152"/>
      <c r="O358" s="152"/>
      <c r="P358" s="153"/>
      <c r="Q358" s="153"/>
      <c r="R358" s="156">
        <f t="shared" si="278"/>
        <v>0</v>
      </c>
      <c r="S358" s="156">
        <f t="shared" si="279"/>
        <v>0</v>
      </c>
      <c r="U358" s="157">
        <f t="shared" si="286"/>
        <v>0</v>
      </c>
      <c r="W358" s="152"/>
      <c r="X358" s="152"/>
      <c r="Y358" s="152"/>
      <c r="Z358" s="152"/>
      <c r="AA358" s="152"/>
      <c r="AB358" s="152"/>
      <c r="AC358" s="347"/>
      <c r="AD358" s="152"/>
      <c r="AE358" s="152"/>
      <c r="AF358" s="152"/>
      <c r="AG358" s="152"/>
      <c r="AH358" s="152"/>
      <c r="AI358" s="152"/>
      <c r="AJ358" s="347"/>
      <c r="AK358" s="152"/>
      <c r="AL358" s="152"/>
      <c r="AM358" s="295"/>
      <c r="AN358" s="228"/>
      <c r="AO358" s="228"/>
      <c r="AP358" s="228"/>
      <c r="AQ358" s="228"/>
      <c r="AR358" s="228"/>
      <c r="AS358" s="348"/>
      <c r="AT358" s="264">
        <f t="shared" si="282"/>
        <v>0</v>
      </c>
      <c r="AU358" s="259"/>
      <c r="AV358" s="265">
        <f t="shared" si="283"/>
        <v>0</v>
      </c>
      <c r="AX358" s="265">
        <f t="shared" si="287"/>
        <v>0</v>
      </c>
      <c r="AZ358" s="492">
        <f t="shared" si="284"/>
        <v>0</v>
      </c>
      <c r="BB358" s="492">
        <f t="shared" si="285"/>
        <v>0</v>
      </c>
      <c r="BD358" s="265">
        <f t="shared" si="288"/>
        <v>0</v>
      </c>
      <c r="BE358" s="105"/>
      <c r="BF358" s="105"/>
      <c r="BG358" s="105"/>
      <c r="BH358" s="105"/>
      <c r="BI358" s="105"/>
      <c r="BJ358" s="105"/>
    </row>
    <row r="359" spans="2:62" ht="20.100000000000001" hidden="1" customHeight="1" outlineLevel="1">
      <c r="B359" s="100"/>
      <c r="C359" s="908"/>
      <c r="D359" s="909"/>
      <c r="E359" s="909"/>
      <c r="F359" s="910"/>
      <c r="G359" s="890"/>
      <c r="H359" s="891"/>
      <c r="I359" s="152"/>
      <c r="J359" s="152"/>
      <c r="K359" s="152"/>
      <c r="L359" s="152"/>
      <c r="M359" s="152"/>
      <c r="N359" s="152"/>
      <c r="O359" s="152"/>
      <c r="P359" s="153"/>
      <c r="Q359" s="153"/>
      <c r="R359" s="156">
        <f t="shared" si="278"/>
        <v>0</v>
      </c>
      <c r="S359" s="156">
        <f t="shared" si="279"/>
        <v>0</v>
      </c>
      <c r="U359" s="157">
        <f t="shared" si="286"/>
        <v>0</v>
      </c>
      <c r="W359" s="152"/>
      <c r="X359" s="152"/>
      <c r="Y359" s="152"/>
      <c r="Z359" s="152"/>
      <c r="AA359" s="152"/>
      <c r="AB359" s="152"/>
      <c r="AC359" s="347"/>
      <c r="AD359" s="152"/>
      <c r="AE359" s="152"/>
      <c r="AF359" s="152"/>
      <c r="AG359" s="152"/>
      <c r="AH359" s="152"/>
      <c r="AI359" s="152"/>
      <c r="AJ359" s="347"/>
      <c r="AK359" s="152"/>
      <c r="AL359" s="152"/>
      <c r="AM359" s="295"/>
      <c r="AN359" s="228"/>
      <c r="AO359" s="228"/>
      <c r="AP359" s="228"/>
      <c r="AQ359" s="228"/>
      <c r="AR359" s="228"/>
      <c r="AS359" s="348"/>
      <c r="AT359" s="264">
        <f t="shared" si="282"/>
        <v>0</v>
      </c>
      <c r="AU359" s="259"/>
      <c r="AV359" s="265">
        <f t="shared" si="283"/>
        <v>0</v>
      </c>
      <c r="AX359" s="265">
        <f t="shared" si="287"/>
        <v>0</v>
      </c>
      <c r="AZ359" s="492">
        <f t="shared" si="284"/>
        <v>0</v>
      </c>
      <c r="BB359" s="492">
        <f t="shared" si="285"/>
        <v>0</v>
      </c>
      <c r="BD359" s="265">
        <f t="shared" si="288"/>
        <v>0</v>
      </c>
      <c r="BE359" s="105"/>
      <c r="BF359" s="105"/>
      <c r="BG359" s="105"/>
      <c r="BH359" s="105"/>
      <c r="BI359" s="105"/>
      <c r="BJ359" s="105"/>
    </row>
    <row r="360" spans="2:62" ht="20.100000000000001" hidden="1" customHeight="1" outlineLevel="1">
      <c r="B360" s="100"/>
      <c r="C360" s="908"/>
      <c r="D360" s="909"/>
      <c r="E360" s="909"/>
      <c r="F360" s="910"/>
      <c r="G360" s="890"/>
      <c r="H360" s="891"/>
      <c r="I360" s="152"/>
      <c r="J360" s="152"/>
      <c r="K360" s="152"/>
      <c r="L360" s="152"/>
      <c r="M360" s="152"/>
      <c r="N360" s="152"/>
      <c r="O360" s="152"/>
      <c r="P360" s="153"/>
      <c r="Q360" s="153"/>
      <c r="R360" s="156">
        <f t="shared" si="278"/>
        <v>0</v>
      </c>
      <c r="S360" s="156">
        <f t="shared" si="279"/>
        <v>0</v>
      </c>
      <c r="U360" s="157">
        <f t="shared" si="286"/>
        <v>0</v>
      </c>
      <c r="W360" s="152"/>
      <c r="X360" s="152"/>
      <c r="Y360" s="152"/>
      <c r="Z360" s="152"/>
      <c r="AA360" s="152"/>
      <c r="AB360" s="152"/>
      <c r="AC360" s="347"/>
      <c r="AD360" s="152"/>
      <c r="AE360" s="152"/>
      <c r="AF360" s="152"/>
      <c r="AG360" s="152"/>
      <c r="AH360" s="152"/>
      <c r="AI360" s="152"/>
      <c r="AJ360" s="347"/>
      <c r="AK360" s="152"/>
      <c r="AL360" s="152"/>
      <c r="AM360" s="295"/>
      <c r="AN360" s="228"/>
      <c r="AO360" s="228"/>
      <c r="AP360" s="228"/>
      <c r="AQ360" s="228"/>
      <c r="AR360" s="228"/>
      <c r="AS360" s="348"/>
      <c r="AT360" s="264">
        <f t="shared" si="282"/>
        <v>0</v>
      </c>
      <c r="AU360" s="259"/>
      <c r="AV360" s="265">
        <f t="shared" si="283"/>
        <v>0</v>
      </c>
      <c r="AX360" s="265">
        <f t="shared" si="287"/>
        <v>0</v>
      </c>
      <c r="AZ360" s="492">
        <f t="shared" si="284"/>
        <v>0</v>
      </c>
      <c r="BB360" s="492">
        <f t="shared" si="285"/>
        <v>0</v>
      </c>
      <c r="BD360" s="265">
        <f t="shared" si="288"/>
        <v>0</v>
      </c>
      <c r="BE360" s="105"/>
      <c r="BF360" s="105"/>
      <c r="BG360" s="105"/>
      <c r="BH360" s="105"/>
      <c r="BI360" s="105"/>
      <c r="BJ360" s="105"/>
    </row>
    <row r="361" spans="2:62" ht="20.100000000000001" hidden="1" customHeight="1" outlineLevel="1">
      <c r="B361" s="100"/>
      <c r="C361" s="908"/>
      <c r="D361" s="909"/>
      <c r="E361" s="909"/>
      <c r="F361" s="910"/>
      <c r="G361" s="890"/>
      <c r="H361" s="891"/>
      <c r="I361" s="152"/>
      <c r="J361" s="152"/>
      <c r="K361" s="152"/>
      <c r="L361" s="152"/>
      <c r="M361" s="152"/>
      <c r="N361" s="152"/>
      <c r="O361" s="152"/>
      <c r="P361" s="153"/>
      <c r="Q361" s="153"/>
      <c r="R361" s="156">
        <f t="shared" si="278"/>
        <v>0</v>
      </c>
      <c r="S361" s="156">
        <f t="shared" si="279"/>
        <v>0</v>
      </c>
      <c r="U361" s="157">
        <f t="shared" si="286"/>
        <v>0</v>
      </c>
      <c r="W361" s="152"/>
      <c r="X361" s="152"/>
      <c r="Y361" s="152"/>
      <c r="Z361" s="152"/>
      <c r="AA361" s="152"/>
      <c r="AB361" s="152"/>
      <c r="AC361" s="347"/>
      <c r="AD361" s="152"/>
      <c r="AE361" s="152"/>
      <c r="AF361" s="152"/>
      <c r="AG361" s="152"/>
      <c r="AH361" s="152"/>
      <c r="AI361" s="152"/>
      <c r="AJ361" s="347"/>
      <c r="AK361" s="152"/>
      <c r="AL361" s="152"/>
      <c r="AM361" s="295"/>
      <c r="AN361" s="228"/>
      <c r="AO361" s="228"/>
      <c r="AP361" s="228"/>
      <c r="AQ361" s="228"/>
      <c r="AR361" s="228"/>
      <c r="AS361" s="348"/>
      <c r="AT361" s="264">
        <f t="shared" si="282"/>
        <v>0</v>
      </c>
      <c r="AU361" s="259"/>
      <c r="AV361" s="265">
        <f t="shared" si="283"/>
        <v>0</v>
      </c>
      <c r="AX361" s="265">
        <f t="shared" si="287"/>
        <v>0</v>
      </c>
      <c r="AZ361" s="492">
        <f t="shared" si="284"/>
        <v>0</v>
      </c>
      <c r="BB361" s="492">
        <f t="shared" si="285"/>
        <v>0</v>
      </c>
      <c r="BD361" s="265">
        <f t="shared" si="288"/>
        <v>0</v>
      </c>
      <c r="BE361" s="105"/>
      <c r="BF361" s="105"/>
      <c r="BG361" s="105"/>
      <c r="BH361" s="105"/>
      <c r="BI361" s="105"/>
      <c r="BJ361" s="105"/>
    </row>
    <row r="362" spans="2:62" ht="20.100000000000001" hidden="1" customHeight="1" outlineLevel="1">
      <c r="B362" s="100"/>
      <c r="C362" s="908"/>
      <c r="D362" s="909"/>
      <c r="E362" s="909"/>
      <c r="F362" s="910"/>
      <c r="G362" s="890"/>
      <c r="H362" s="891"/>
      <c r="I362" s="152"/>
      <c r="J362" s="152"/>
      <c r="K362" s="152"/>
      <c r="L362" s="152"/>
      <c r="M362" s="152"/>
      <c r="N362" s="152"/>
      <c r="O362" s="152"/>
      <c r="P362" s="153"/>
      <c r="Q362" s="153"/>
      <c r="R362" s="156">
        <f t="shared" si="278"/>
        <v>0</v>
      </c>
      <c r="S362" s="156">
        <f t="shared" si="279"/>
        <v>0</v>
      </c>
      <c r="U362" s="157">
        <f t="shared" si="286"/>
        <v>0</v>
      </c>
      <c r="W362" s="152"/>
      <c r="X362" s="152"/>
      <c r="Y362" s="152"/>
      <c r="Z362" s="152"/>
      <c r="AA362" s="152"/>
      <c r="AB362" s="152"/>
      <c r="AC362" s="347"/>
      <c r="AD362" s="152"/>
      <c r="AE362" s="152"/>
      <c r="AF362" s="152"/>
      <c r="AG362" s="152"/>
      <c r="AH362" s="152"/>
      <c r="AI362" s="152"/>
      <c r="AJ362" s="347"/>
      <c r="AK362" s="152"/>
      <c r="AL362" s="152"/>
      <c r="AM362" s="295"/>
      <c r="AN362" s="228"/>
      <c r="AO362" s="228"/>
      <c r="AP362" s="228"/>
      <c r="AQ362" s="228"/>
      <c r="AR362" s="228"/>
      <c r="AS362" s="348"/>
      <c r="AT362" s="264">
        <f t="shared" si="282"/>
        <v>0</v>
      </c>
      <c r="AU362" s="259"/>
      <c r="AV362" s="265">
        <f t="shared" si="283"/>
        <v>0</v>
      </c>
      <c r="AX362" s="265">
        <f t="shared" si="287"/>
        <v>0</v>
      </c>
      <c r="AZ362" s="492">
        <f t="shared" si="284"/>
        <v>0</v>
      </c>
      <c r="BB362" s="492">
        <f t="shared" si="285"/>
        <v>0</v>
      </c>
      <c r="BD362" s="265">
        <f t="shared" si="288"/>
        <v>0</v>
      </c>
      <c r="BE362" s="105"/>
      <c r="BF362" s="105"/>
      <c r="BG362" s="105"/>
      <c r="BH362" s="105"/>
      <c r="BI362" s="105"/>
      <c r="BJ362" s="105"/>
    </row>
    <row r="363" spans="2:62" ht="20.100000000000001" hidden="1" customHeight="1" outlineLevel="1">
      <c r="B363" s="100"/>
      <c r="C363" s="908"/>
      <c r="D363" s="909"/>
      <c r="E363" s="909"/>
      <c r="F363" s="910"/>
      <c r="G363" s="890"/>
      <c r="H363" s="891"/>
      <c r="I363" s="152"/>
      <c r="J363" s="152"/>
      <c r="K363" s="152"/>
      <c r="L363" s="152"/>
      <c r="M363" s="152"/>
      <c r="N363" s="152"/>
      <c r="O363" s="152"/>
      <c r="P363" s="153"/>
      <c r="Q363" s="153"/>
      <c r="R363" s="156">
        <f t="shared" si="278"/>
        <v>0</v>
      </c>
      <c r="S363" s="156">
        <f t="shared" si="279"/>
        <v>0</v>
      </c>
      <c r="U363" s="157">
        <f t="shared" si="286"/>
        <v>0</v>
      </c>
      <c r="W363" s="152"/>
      <c r="X363" s="152"/>
      <c r="Y363" s="152"/>
      <c r="Z363" s="152"/>
      <c r="AA363" s="152"/>
      <c r="AB363" s="152"/>
      <c r="AC363" s="347"/>
      <c r="AD363" s="152"/>
      <c r="AE363" s="152"/>
      <c r="AF363" s="152"/>
      <c r="AG363" s="152"/>
      <c r="AH363" s="152"/>
      <c r="AI363" s="152"/>
      <c r="AJ363" s="347"/>
      <c r="AK363" s="152"/>
      <c r="AL363" s="152"/>
      <c r="AM363" s="295"/>
      <c r="AN363" s="228"/>
      <c r="AO363" s="228"/>
      <c r="AP363" s="228"/>
      <c r="AQ363" s="228"/>
      <c r="AR363" s="228"/>
      <c r="AS363" s="348"/>
      <c r="AT363" s="264">
        <f t="shared" si="282"/>
        <v>0</v>
      </c>
      <c r="AU363" s="259"/>
      <c r="AV363" s="265">
        <f t="shared" si="283"/>
        <v>0</v>
      </c>
      <c r="AX363" s="265">
        <f t="shared" si="287"/>
        <v>0</v>
      </c>
      <c r="AZ363" s="492">
        <f t="shared" si="284"/>
        <v>0</v>
      </c>
      <c r="BB363" s="492">
        <f t="shared" si="285"/>
        <v>0</v>
      </c>
      <c r="BD363" s="265">
        <f t="shared" si="288"/>
        <v>0</v>
      </c>
      <c r="BE363" s="105"/>
      <c r="BF363" s="105"/>
      <c r="BG363" s="105"/>
      <c r="BH363" s="105"/>
      <c r="BI363" s="105"/>
      <c r="BJ363" s="105"/>
    </row>
    <row r="364" spans="2:62" ht="20.100000000000001" hidden="1" customHeight="1" outlineLevel="1">
      <c r="B364" s="100"/>
      <c r="C364" s="908"/>
      <c r="D364" s="909"/>
      <c r="E364" s="909"/>
      <c r="F364" s="910"/>
      <c r="G364" s="890"/>
      <c r="H364" s="891"/>
      <c r="I364" s="152"/>
      <c r="J364" s="152"/>
      <c r="K364" s="152"/>
      <c r="L364" s="152"/>
      <c r="M364" s="152"/>
      <c r="N364" s="152"/>
      <c r="O364" s="152"/>
      <c r="P364" s="153"/>
      <c r="Q364" s="153"/>
      <c r="R364" s="156">
        <f t="shared" si="278"/>
        <v>0</v>
      </c>
      <c r="S364" s="156">
        <f t="shared" si="279"/>
        <v>0</v>
      </c>
      <c r="U364" s="157">
        <f t="shared" si="286"/>
        <v>0</v>
      </c>
      <c r="W364" s="152"/>
      <c r="X364" s="152"/>
      <c r="Y364" s="152"/>
      <c r="Z364" s="152"/>
      <c r="AA364" s="152"/>
      <c r="AB364" s="152"/>
      <c r="AC364" s="347"/>
      <c r="AD364" s="152"/>
      <c r="AE364" s="152"/>
      <c r="AF364" s="152"/>
      <c r="AG364" s="152"/>
      <c r="AH364" s="152"/>
      <c r="AI364" s="152"/>
      <c r="AJ364" s="347"/>
      <c r="AK364" s="152"/>
      <c r="AL364" s="152"/>
      <c r="AM364" s="295"/>
      <c r="AN364" s="228"/>
      <c r="AO364" s="228"/>
      <c r="AP364" s="228"/>
      <c r="AQ364" s="228"/>
      <c r="AR364" s="228"/>
      <c r="AS364" s="348"/>
      <c r="AT364" s="264">
        <f t="shared" si="282"/>
        <v>0</v>
      </c>
      <c r="AU364" s="259"/>
      <c r="AV364" s="265">
        <f t="shared" si="283"/>
        <v>0</v>
      </c>
      <c r="AX364" s="265">
        <f t="shared" si="287"/>
        <v>0</v>
      </c>
      <c r="AZ364" s="492">
        <f t="shared" si="284"/>
        <v>0</v>
      </c>
      <c r="BB364" s="492">
        <f t="shared" si="285"/>
        <v>0</v>
      </c>
      <c r="BD364" s="265">
        <f t="shared" si="288"/>
        <v>0</v>
      </c>
      <c r="BE364" s="105"/>
      <c r="BF364" s="105"/>
      <c r="BG364" s="105"/>
      <c r="BH364" s="105"/>
      <c r="BI364" s="105"/>
      <c r="BJ364" s="105"/>
    </row>
    <row r="365" spans="2:62" ht="20.100000000000001" hidden="1" customHeight="1" outlineLevel="1">
      <c r="B365" s="100"/>
      <c r="C365" s="908"/>
      <c r="D365" s="909"/>
      <c r="E365" s="909"/>
      <c r="F365" s="910"/>
      <c r="G365" s="890"/>
      <c r="H365" s="891"/>
      <c r="I365" s="152"/>
      <c r="J365" s="152"/>
      <c r="K365" s="152"/>
      <c r="L365" s="152"/>
      <c r="M365" s="152"/>
      <c r="N365" s="152"/>
      <c r="O365" s="152"/>
      <c r="P365" s="153"/>
      <c r="Q365" s="153"/>
      <c r="R365" s="156">
        <f t="shared" si="278"/>
        <v>0</v>
      </c>
      <c r="S365" s="156">
        <f t="shared" si="279"/>
        <v>0</v>
      </c>
      <c r="U365" s="157">
        <f t="shared" si="286"/>
        <v>0</v>
      </c>
      <c r="W365" s="152"/>
      <c r="X365" s="152"/>
      <c r="Y365" s="152"/>
      <c r="Z365" s="152"/>
      <c r="AA365" s="152"/>
      <c r="AB365" s="152"/>
      <c r="AC365" s="347"/>
      <c r="AD365" s="152"/>
      <c r="AE365" s="152"/>
      <c r="AF365" s="152"/>
      <c r="AG365" s="152"/>
      <c r="AH365" s="152"/>
      <c r="AI365" s="152"/>
      <c r="AJ365" s="347"/>
      <c r="AK365" s="152"/>
      <c r="AL365" s="152"/>
      <c r="AM365" s="295"/>
      <c r="AN365" s="228"/>
      <c r="AO365" s="228"/>
      <c r="AP365" s="228"/>
      <c r="AQ365" s="228"/>
      <c r="AR365" s="228"/>
      <c r="AS365" s="348"/>
      <c r="AT365" s="264">
        <f t="shared" si="282"/>
        <v>0</v>
      </c>
      <c r="AU365" s="259"/>
      <c r="AV365" s="265">
        <f t="shared" si="283"/>
        <v>0</v>
      </c>
      <c r="AX365" s="265">
        <f t="shared" si="287"/>
        <v>0</v>
      </c>
      <c r="AZ365" s="492">
        <f t="shared" si="284"/>
        <v>0</v>
      </c>
      <c r="BB365" s="492">
        <f t="shared" si="285"/>
        <v>0</v>
      </c>
      <c r="BD365" s="265">
        <f t="shared" si="288"/>
        <v>0</v>
      </c>
      <c r="BE365" s="105"/>
      <c r="BF365" s="105"/>
      <c r="BG365" s="105"/>
      <c r="BH365" s="105"/>
      <c r="BI365" s="105"/>
      <c r="BJ365" s="105"/>
    </row>
    <row r="366" spans="2:62" ht="20.100000000000001" hidden="1" customHeight="1" outlineLevel="1">
      <c r="B366" s="100"/>
      <c r="C366" s="908"/>
      <c r="D366" s="909"/>
      <c r="E366" s="909"/>
      <c r="F366" s="910"/>
      <c r="G366" s="890"/>
      <c r="H366" s="891"/>
      <c r="I366" s="152"/>
      <c r="J366" s="152"/>
      <c r="K366" s="152"/>
      <c r="L366" s="152"/>
      <c r="M366" s="152"/>
      <c r="N366" s="152"/>
      <c r="O366" s="152"/>
      <c r="P366" s="153"/>
      <c r="Q366" s="153"/>
      <c r="R366" s="156">
        <f t="shared" si="278"/>
        <v>0</v>
      </c>
      <c r="S366" s="156">
        <f t="shared" si="279"/>
        <v>0</v>
      </c>
      <c r="U366" s="157">
        <f t="shared" si="286"/>
        <v>0</v>
      </c>
      <c r="W366" s="152"/>
      <c r="X366" s="152"/>
      <c r="Y366" s="152"/>
      <c r="Z366" s="152"/>
      <c r="AA366" s="152"/>
      <c r="AB366" s="152"/>
      <c r="AC366" s="347"/>
      <c r="AD366" s="152"/>
      <c r="AE366" s="152"/>
      <c r="AF366" s="152"/>
      <c r="AG366" s="152"/>
      <c r="AH366" s="152"/>
      <c r="AI366" s="152"/>
      <c r="AJ366" s="347"/>
      <c r="AK366" s="152"/>
      <c r="AL366" s="152"/>
      <c r="AM366" s="295"/>
      <c r="AN366" s="228"/>
      <c r="AO366" s="228"/>
      <c r="AP366" s="228"/>
      <c r="AQ366" s="228"/>
      <c r="AR366" s="228"/>
      <c r="AS366" s="348"/>
      <c r="AT366" s="264">
        <f t="shared" si="282"/>
        <v>0</v>
      </c>
      <c r="AU366" s="259"/>
      <c r="AV366" s="265">
        <f t="shared" si="283"/>
        <v>0</v>
      </c>
      <c r="AX366" s="265">
        <f t="shared" si="287"/>
        <v>0</v>
      </c>
      <c r="AZ366" s="492">
        <f t="shared" si="284"/>
        <v>0</v>
      </c>
      <c r="BB366" s="492">
        <f t="shared" si="285"/>
        <v>0</v>
      </c>
      <c r="BD366" s="265">
        <f t="shared" si="288"/>
        <v>0</v>
      </c>
      <c r="BE366" s="105"/>
      <c r="BF366" s="105"/>
      <c r="BG366" s="105"/>
      <c r="BH366" s="105"/>
      <c r="BI366" s="105"/>
      <c r="BJ366" s="105"/>
    </row>
    <row r="367" spans="2:62" ht="20.100000000000001" hidden="1" customHeight="1" outlineLevel="1">
      <c r="B367" s="100"/>
      <c r="C367" s="908"/>
      <c r="D367" s="909"/>
      <c r="E367" s="909"/>
      <c r="F367" s="910"/>
      <c r="G367" s="890"/>
      <c r="H367" s="891"/>
      <c r="I367" s="152"/>
      <c r="J367" s="152"/>
      <c r="K367" s="152"/>
      <c r="L367" s="152"/>
      <c r="M367" s="152"/>
      <c r="N367" s="152"/>
      <c r="O367" s="152"/>
      <c r="P367" s="153"/>
      <c r="Q367" s="153"/>
      <c r="R367" s="156">
        <f t="shared" si="278"/>
        <v>0</v>
      </c>
      <c r="S367" s="156">
        <f t="shared" si="279"/>
        <v>0</v>
      </c>
      <c r="U367" s="157">
        <f t="shared" si="286"/>
        <v>0</v>
      </c>
      <c r="W367" s="152"/>
      <c r="X367" s="152"/>
      <c r="Y367" s="152"/>
      <c r="Z367" s="152"/>
      <c r="AA367" s="152"/>
      <c r="AB367" s="152"/>
      <c r="AC367" s="347"/>
      <c r="AD367" s="152"/>
      <c r="AE367" s="152"/>
      <c r="AF367" s="152"/>
      <c r="AG367" s="152"/>
      <c r="AH367" s="152"/>
      <c r="AI367" s="152"/>
      <c r="AJ367" s="347"/>
      <c r="AK367" s="152"/>
      <c r="AL367" s="152"/>
      <c r="AM367" s="295"/>
      <c r="AN367" s="228"/>
      <c r="AO367" s="228"/>
      <c r="AP367" s="228"/>
      <c r="AQ367" s="228"/>
      <c r="AR367" s="228"/>
      <c r="AS367" s="348"/>
      <c r="AT367" s="264">
        <f t="shared" si="282"/>
        <v>0</v>
      </c>
      <c r="AU367" s="259"/>
      <c r="AV367" s="265">
        <f t="shared" si="283"/>
        <v>0</v>
      </c>
      <c r="AX367" s="265">
        <f t="shared" si="287"/>
        <v>0</v>
      </c>
      <c r="AZ367" s="492">
        <f t="shared" si="284"/>
        <v>0</v>
      </c>
      <c r="BB367" s="492">
        <f t="shared" si="285"/>
        <v>0</v>
      </c>
      <c r="BD367" s="265">
        <f t="shared" si="288"/>
        <v>0</v>
      </c>
      <c r="BE367" s="105"/>
      <c r="BF367" s="105"/>
      <c r="BG367" s="105"/>
      <c r="BH367" s="105"/>
      <c r="BI367" s="105"/>
      <c r="BJ367" s="105"/>
    </row>
    <row r="368" spans="2:62" ht="9.9499999999999993" hidden="1" customHeight="1" outlineLevel="1">
      <c r="B368" s="101"/>
      <c r="C368" s="208"/>
      <c r="D368" s="208"/>
      <c r="E368" s="208"/>
      <c r="F368" s="208"/>
      <c r="G368" s="237"/>
      <c r="H368" s="207"/>
      <c r="I368" s="257"/>
      <c r="J368" s="257"/>
      <c r="K368" s="257"/>
      <c r="L368" s="257"/>
      <c r="M368" s="257"/>
      <c r="N368" s="257"/>
      <c r="O368" s="257"/>
      <c r="P368" s="256"/>
      <c r="Q368" s="102"/>
      <c r="R368" s="102"/>
      <c r="S368" s="102"/>
      <c r="U368" s="98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Z368" s="493"/>
      <c r="BE368" s="105"/>
      <c r="BF368" s="105"/>
      <c r="BG368" s="105"/>
      <c r="BH368" s="105"/>
      <c r="BI368" s="105"/>
      <c r="BJ368" s="105"/>
    </row>
    <row r="369" spans="2:62" ht="20.100000000000001" customHeight="1" collapsed="1">
      <c r="B369" s="8">
        <f>B352+1</f>
        <v>22</v>
      </c>
      <c r="C369" s="916"/>
      <c r="D369" s="917"/>
      <c r="E369" s="917"/>
      <c r="F369" s="918"/>
      <c r="G369" s="429"/>
      <c r="H369" s="206">
        <v>1</v>
      </c>
      <c r="I369" s="642">
        <f t="shared" ref="I369" si="289">$H369*SUM(I370:I384)</f>
        <v>0</v>
      </c>
      <c r="J369" s="643">
        <f t="shared" ref="J369:O369" si="290">$H369*SUM(J370:J384)</f>
        <v>0</v>
      </c>
      <c r="K369" s="644">
        <f t="shared" si="290"/>
        <v>0</v>
      </c>
      <c r="L369" s="645">
        <f t="shared" si="290"/>
        <v>0</v>
      </c>
      <c r="M369" s="645">
        <f t="shared" si="290"/>
        <v>0</v>
      </c>
      <c r="N369" s="644">
        <f t="shared" si="290"/>
        <v>0</v>
      </c>
      <c r="O369" s="642">
        <f t="shared" si="290"/>
        <v>0</v>
      </c>
      <c r="P369" s="209">
        <f t="shared" ref="P369:Q369" si="291">$H369*SUM(P370:P384)</f>
        <v>0</v>
      </c>
      <c r="Q369" s="210">
        <f t="shared" si="291"/>
        <v>0</v>
      </c>
      <c r="R369" s="136">
        <f t="shared" ref="R369:R384" si="292">P369*(1+Gewinn)*(1+SicherheitAngebot)</f>
        <v>0</v>
      </c>
      <c r="S369" s="137">
        <f t="shared" ref="S369:S384" si="293">Q369*(1+MGKZ)*(1+Gewinn)*(1+SicherheitAngebot)</f>
        <v>0</v>
      </c>
      <c r="U369" s="10">
        <f>I369*$I$7+J369*$J$7+K369*$K$7+L369*$L$7+M369*$M$7+N369*$N$7+O369*$O$7+R369+S369</f>
        <v>0</v>
      </c>
      <c r="W369" s="646">
        <f t="shared" ref="W369:AB369" si="294">$H369*SUM(W370:W384)</f>
        <v>0</v>
      </c>
      <c r="X369" s="647">
        <f t="shared" si="294"/>
        <v>0</v>
      </c>
      <c r="Y369" s="648">
        <f t="shared" si="294"/>
        <v>0</v>
      </c>
      <c r="Z369" s="649">
        <f t="shared" si="294"/>
        <v>0</v>
      </c>
      <c r="AA369" s="648">
        <f t="shared" si="294"/>
        <v>0</v>
      </c>
      <c r="AB369" s="646">
        <f t="shared" si="294"/>
        <v>0</v>
      </c>
      <c r="AC369" s="258"/>
      <c r="AD369" s="646">
        <f t="shared" ref="AD369:AM369" si="295">$H369*SUM(AD370:AD384)</f>
        <v>0</v>
      </c>
      <c r="AE369" s="647">
        <f t="shared" si="295"/>
        <v>0</v>
      </c>
      <c r="AF369" s="648">
        <f t="shared" si="295"/>
        <v>0</v>
      </c>
      <c r="AG369" s="649">
        <f t="shared" si="295"/>
        <v>0</v>
      </c>
      <c r="AH369" s="648">
        <f t="shared" si="295"/>
        <v>0</v>
      </c>
      <c r="AI369" s="646">
        <f t="shared" si="295"/>
        <v>0</v>
      </c>
      <c r="AJ369" s="258"/>
      <c r="AK369" s="653">
        <f t="shared" si="295"/>
        <v>0</v>
      </c>
      <c r="AL369" s="653">
        <f t="shared" si="295"/>
        <v>0</v>
      </c>
      <c r="AM369" s="653">
        <f t="shared" si="295"/>
        <v>0</v>
      </c>
      <c r="AN369" s="227">
        <f>$H369*SUM(AN370:AN384)*(1+Gewinn)*(1+SicherheitAngebot)</f>
        <v>0</v>
      </c>
      <c r="AO369" s="227">
        <f>$H369*SUM(AO370:AO384)*(1+Gewinn)*(1+SicherheitAngebot)</f>
        <v>0</v>
      </c>
      <c r="AP369" s="227">
        <f>$H369*SUM(AP370:AP384)*(1+Gewinn)*(1+SicherheitAngebot)</f>
        <v>0</v>
      </c>
      <c r="AQ369" s="227">
        <f>$H369*SUM(AQ370:AQ384)*(1+Gewinn)*(1+SicherheitAngebot)</f>
        <v>0</v>
      </c>
      <c r="AR369" s="227">
        <f>$H369*SUM(AR370:AR384)*(1+Gewinn)*(1+SicherheitAngebot)</f>
        <v>0</v>
      </c>
      <c r="AS369" s="262"/>
      <c r="AT369" s="263">
        <f t="shared" si="282"/>
        <v>0</v>
      </c>
      <c r="AU369" s="259"/>
      <c r="AV369" s="491">
        <f>AK369*$AK$7+AL369*$AL$7+AM369*$AM$7+SUM(AN369:AR369)+AT369/Zuschläge_IBN+AT369</f>
        <v>0</v>
      </c>
      <c r="AX369" s="685">
        <f>U369+AV369</f>
        <v>0</v>
      </c>
      <c r="AZ369" s="490">
        <f>IF(H369&gt;0,U369/(1+SicherheitAngebot)*(1+Sicherheit),0)</f>
        <v>0</v>
      </c>
      <c r="BB369" s="490">
        <f>IF(H369&gt;0,AV369/(1+SicherheitAngebot)*(1+Sicherheit),0)</f>
        <v>0</v>
      </c>
      <c r="BD369" s="490">
        <f>AZ369+BB369</f>
        <v>0</v>
      </c>
      <c r="BE369" s="105"/>
      <c r="BF369" s="105"/>
      <c r="BG369" s="105"/>
      <c r="BH369" s="105"/>
      <c r="BI369" s="105"/>
      <c r="BJ369" s="105"/>
    </row>
    <row r="370" spans="2:62" ht="20.100000000000001" hidden="1" customHeight="1" outlineLevel="1">
      <c r="B370" s="99"/>
      <c r="C370" s="908"/>
      <c r="D370" s="909"/>
      <c r="E370" s="909"/>
      <c r="F370" s="910"/>
      <c r="G370" s="890"/>
      <c r="H370" s="901"/>
      <c r="I370" s="152"/>
      <c r="J370" s="152"/>
      <c r="K370" s="152"/>
      <c r="L370" s="152"/>
      <c r="M370" s="152"/>
      <c r="N370" s="152"/>
      <c r="O370" s="152"/>
      <c r="P370" s="153"/>
      <c r="Q370" s="153"/>
      <c r="R370" s="156">
        <f t="shared" si="292"/>
        <v>0</v>
      </c>
      <c r="S370" s="156">
        <f t="shared" si="293"/>
        <v>0</v>
      </c>
      <c r="U370" s="157">
        <f>I370*$I$7+J370*$J$7+K370*$K$7+L370*$L$7+M370*$M$7+N370*$N$7+O370*$O$7+R370+S370</f>
        <v>0</v>
      </c>
      <c r="W370" s="152"/>
      <c r="X370" s="152"/>
      <c r="Y370" s="152"/>
      <c r="Z370" s="152"/>
      <c r="AA370" s="152"/>
      <c r="AB370" s="152"/>
      <c r="AC370" s="347"/>
      <c r="AD370" s="152"/>
      <c r="AE370" s="152"/>
      <c r="AF370" s="152"/>
      <c r="AG370" s="152"/>
      <c r="AH370" s="152"/>
      <c r="AI370" s="152"/>
      <c r="AJ370" s="347"/>
      <c r="AK370" s="152"/>
      <c r="AL370" s="152"/>
      <c r="AM370" s="295"/>
      <c r="AN370" s="228"/>
      <c r="AO370" s="228"/>
      <c r="AP370" s="228"/>
      <c r="AQ370" s="228"/>
      <c r="AR370" s="228"/>
      <c r="AS370" s="348"/>
      <c r="AT370" s="264">
        <f t="shared" si="282"/>
        <v>0</v>
      </c>
      <c r="AU370" s="259"/>
      <c r="AV370" s="265">
        <f t="shared" ref="AV370:AV384" si="296">AK370*$AK$7+AL370*$AL$7+AM370*$AM$7+SUM(AN370:AR370)*(1+Gewinn)*(1+SicherheitAngebot)+AT370/Zuschläge_IBN+AT370</f>
        <v>0</v>
      </c>
      <c r="AX370" s="265">
        <f>U370+AV370</f>
        <v>0</v>
      </c>
      <c r="AZ370" s="492">
        <f t="shared" ref="AZ370:AZ384" si="297">U370/(1+SicherheitAngebot)*(1+Sicherheit)</f>
        <v>0</v>
      </c>
      <c r="BB370" s="492">
        <f t="shared" ref="BB370:BB384" si="298">AV370/(1+SicherheitAngebot)*(1+Sicherheit)</f>
        <v>0</v>
      </c>
      <c r="BD370" s="265">
        <f>AZ370+BB370</f>
        <v>0</v>
      </c>
      <c r="BE370" s="105"/>
      <c r="BF370" s="105"/>
      <c r="BG370" s="105"/>
      <c r="BH370" s="105"/>
      <c r="BI370" s="105"/>
      <c r="BJ370" s="105"/>
    </row>
    <row r="371" spans="2:62" ht="20.100000000000001" hidden="1" customHeight="1" outlineLevel="1">
      <c r="B371" s="100"/>
      <c r="C371" s="908"/>
      <c r="D371" s="909"/>
      <c r="E371" s="909"/>
      <c r="F371" s="910"/>
      <c r="G371" s="890"/>
      <c r="H371" s="891"/>
      <c r="I371" s="152"/>
      <c r="J371" s="152"/>
      <c r="K371" s="152"/>
      <c r="L371" s="152"/>
      <c r="M371" s="152"/>
      <c r="N371" s="152"/>
      <c r="O371" s="152"/>
      <c r="P371" s="153"/>
      <c r="Q371" s="153"/>
      <c r="R371" s="156">
        <f t="shared" si="292"/>
        <v>0</v>
      </c>
      <c r="S371" s="156">
        <f t="shared" si="293"/>
        <v>0</v>
      </c>
      <c r="U371" s="157">
        <f t="shared" ref="U371:U384" si="299">I371*$I$7+J371*$J$7+K371*$K$7+L371*$L$7+M371*$M$7+N371*$N$7+O371*$O$7+R371+S371</f>
        <v>0</v>
      </c>
      <c r="W371" s="152"/>
      <c r="X371" s="152"/>
      <c r="Y371" s="152"/>
      <c r="Z371" s="152"/>
      <c r="AA371" s="152"/>
      <c r="AB371" s="152"/>
      <c r="AC371" s="347"/>
      <c r="AD371" s="152"/>
      <c r="AE371" s="152"/>
      <c r="AF371" s="152"/>
      <c r="AG371" s="152"/>
      <c r="AH371" s="152"/>
      <c r="AI371" s="152"/>
      <c r="AJ371" s="347"/>
      <c r="AK371" s="152"/>
      <c r="AL371" s="152"/>
      <c r="AM371" s="295"/>
      <c r="AN371" s="228"/>
      <c r="AO371" s="228"/>
      <c r="AP371" s="228"/>
      <c r="AQ371" s="228"/>
      <c r="AR371" s="228"/>
      <c r="AS371" s="348"/>
      <c r="AT371" s="264">
        <f t="shared" si="282"/>
        <v>0</v>
      </c>
      <c r="AU371" s="259"/>
      <c r="AV371" s="265">
        <f t="shared" si="296"/>
        <v>0</v>
      </c>
      <c r="AX371" s="265">
        <f t="shared" ref="AX371:AX384" si="300">U371+AV371</f>
        <v>0</v>
      </c>
      <c r="AZ371" s="492">
        <f t="shared" si="297"/>
        <v>0</v>
      </c>
      <c r="BB371" s="492">
        <f t="shared" si="298"/>
        <v>0</v>
      </c>
      <c r="BD371" s="265">
        <f t="shared" ref="BD371:BD384" si="301">AZ371+BB371</f>
        <v>0</v>
      </c>
      <c r="BE371" s="105"/>
      <c r="BF371" s="105"/>
      <c r="BG371" s="105"/>
      <c r="BH371" s="105"/>
      <c r="BI371" s="105"/>
      <c r="BJ371" s="105"/>
    </row>
    <row r="372" spans="2:62" ht="20.100000000000001" hidden="1" customHeight="1" outlineLevel="1">
      <c r="B372" s="100"/>
      <c r="C372" s="908"/>
      <c r="D372" s="909"/>
      <c r="E372" s="909"/>
      <c r="F372" s="910"/>
      <c r="G372" s="890"/>
      <c r="H372" s="891"/>
      <c r="I372" s="152"/>
      <c r="J372" s="152"/>
      <c r="K372" s="152"/>
      <c r="L372" s="152"/>
      <c r="M372" s="152"/>
      <c r="N372" s="152"/>
      <c r="O372" s="152"/>
      <c r="P372" s="153"/>
      <c r="Q372" s="153"/>
      <c r="R372" s="156">
        <f t="shared" si="292"/>
        <v>0</v>
      </c>
      <c r="S372" s="156">
        <f t="shared" si="293"/>
        <v>0</v>
      </c>
      <c r="U372" s="157">
        <f t="shared" si="299"/>
        <v>0</v>
      </c>
      <c r="W372" s="152"/>
      <c r="X372" s="152"/>
      <c r="Y372" s="152"/>
      <c r="Z372" s="152"/>
      <c r="AA372" s="152"/>
      <c r="AB372" s="152"/>
      <c r="AC372" s="347"/>
      <c r="AD372" s="152"/>
      <c r="AE372" s="152"/>
      <c r="AF372" s="152"/>
      <c r="AG372" s="152"/>
      <c r="AH372" s="152"/>
      <c r="AI372" s="152"/>
      <c r="AJ372" s="347"/>
      <c r="AK372" s="152"/>
      <c r="AL372" s="152"/>
      <c r="AM372" s="295"/>
      <c r="AN372" s="228"/>
      <c r="AO372" s="228"/>
      <c r="AP372" s="228"/>
      <c r="AQ372" s="228"/>
      <c r="AR372" s="228"/>
      <c r="AS372" s="348"/>
      <c r="AT372" s="264">
        <f t="shared" si="282"/>
        <v>0</v>
      </c>
      <c r="AU372" s="259"/>
      <c r="AV372" s="265">
        <f t="shared" si="296"/>
        <v>0</v>
      </c>
      <c r="AX372" s="265">
        <f t="shared" si="300"/>
        <v>0</v>
      </c>
      <c r="AZ372" s="492">
        <f t="shared" si="297"/>
        <v>0</v>
      </c>
      <c r="BB372" s="492">
        <f t="shared" si="298"/>
        <v>0</v>
      </c>
      <c r="BD372" s="265">
        <f t="shared" si="301"/>
        <v>0</v>
      </c>
      <c r="BE372" s="105"/>
      <c r="BF372" s="105"/>
      <c r="BG372" s="105"/>
      <c r="BH372" s="105"/>
      <c r="BI372" s="105"/>
      <c r="BJ372" s="105"/>
    </row>
    <row r="373" spans="2:62" ht="20.100000000000001" hidden="1" customHeight="1" outlineLevel="1">
      <c r="B373" s="100"/>
      <c r="C373" s="908"/>
      <c r="D373" s="909"/>
      <c r="E373" s="909"/>
      <c r="F373" s="910"/>
      <c r="G373" s="890"/>
      <c r="H373" s="891"/>
      <c r="I373" s="152"/>
      <c r="J373" s="152"/>
      <c r="K373" s="152"/>
      <c r="L373" s="152"/>
      <c r="M373" s="152"/>
      <c r="N373" s="152"/>
      <c r="O373" s="152"/>
      <c r="P373" s="153"/>
      <c r="Q373" s="153"/>
      <c r="R373" s="156">
        <f t="shared" si="292"/>
        <v>0</v>
      </c>
      <c r="S373" s="156">
        <f t="shared" si="293"/>
        <v>0</v>
      </c>
      <c r="U373" s="157">
        <f t="shared" si="299"/>
        <v>0</v>
      </c>
      <c r="W373" s="152"/>
      <c r="X373" s="152"/>
      <c r="Y373" s="152"/>
      <c r="Z373" s="152"/>
      <c r="AA373" s="152"/>
      <c r="AB373" s="152"/>
      <c r="AC373" s="347"/>
      <c r="AD373" s="152"/>
      <c r="AE373" s="152"/>
      <c r="AF373" s="152"/>
      <c r="AG373" s="152"/>
      <c r="AH373" s="152"/>
      <c r="AI373" s="152"/>
      <c r="AJ373" s="347"/>
      <c r="AK373" s="152"/>
      <c r="AL373" s="152"/>
      <c r="AM373" s="295"/>
      <c r="AN373" s="228"/>
      <c r="AO373" s="228"/>
      <c r="AP373" s="228"/>
      <c r="AQ373" s="228"/>
      <c r="AR373" s="228"/>
      <c r="AS373" s="348"/>
      <c r="AT373" s="264">
        <f t="shared" si="282"/>
        <v>0</v>
      </c>
      <c r="AU373" s="259"/>
      <c r="AV373" s="265">
        <f t="shared" si="296"/>
        <v>0</v>
      </c>
      <c r="AX373" s="265">
        <f t="shared" si="300"/>
        <v>0</v>
      </c>
      <c r="AZ373" s="492">
        <f t="shared" si="297"/>
        <v>0</v>
      </c>
      <c r="BB373" s="492">
        <f t="shared" si="298"/>
        <v>0</v>
      </c>
      <c r="BD373" s="265">
        <f t="shared" si="301"/>
        <v>0</v>
      </c>
      <c r="BE373" s="105"/>
      <c r="BF373" s="105"/>
      <c r="BG373" s="105"/>
      <c r="BH373" s="105"/>
      <c r="BI373" s="105"/>
      <c r="BJ373" s="105"/>
    </row>
    <row r="374" spans="2:62" ht="20.100000000000001" hidden="1" customHeight="1" outlineLevel="1">
      <c r="B374" s="100"/>
      <c r="C374" s="908"/>
      <c r="D374" s="909"/>
      <c r="E374" s="909"/>
      <c r="F374" s="910"/>
      <c r="G374" s="890"/>
      <c r="H374" s="891"/>
      <c r="I374" s="152"/>
      <c r="J374" s="152"/>
      <c r="K374" s="152"/>
      <c r="L374" s="152"/>
      <c r="M374" s="152"/>
      <c r="N374" s="152"/>
      <c r="O374" s="152"/>
      <c r="P374" s="153"/>
      <c r="Q374" s="153"/>
      <c r="R374" s="156">
        <f t="shared" si="292"/>
        <v>0</v>
      </c>
      <c r="S374" s="156">
        <f t="shared" si="293"/>
        <v>0</v>
      </c>
      <c r="U374" s="157">
        <f t="shared" si="299"/>
        <v>0</v>
      </c>
      <c r="W374" s="152"/>
      <c r="X374" s="152"/>
      <c r="Y374" s="152"/>
      <c r="Z374" s="152"/>
      <c r="AA374" s="152"/>
      <c r="AB374" s="152"/>
      <c r="AC374" s="347"/>
      <c r="AD374" s="152"/>
      <c r="AE374" s="152"/>
      <c r="AF374" s="152"/>
      <c r="AG374" s="152"/>
      <c r="AH374" s="152"/>
      <c r="AI374" s="152"/>
      <c r="AJ374" s="347"/>
      <c r="AK374" s="152"/>
      <c r="AL374" s="152"/>
      <c r="AM374" s="295"/>
      <c r="AN374" s="228"/>
      <c r="AO374" s="228"/>
      <c r="AP374" s="228"/>
      <c r="AQ374" s="228"/>
      <c r="AR374" s="228"/>
      <c r="AS374" s="348"/>
      <c r="AT374" s="264">
        <f t="shared" si="282"/>
        <v>0</v>
      </c>
      <c r="AU374" s="259"/>
      <c r="AV374" s="265">
        <f t="shared" si="296"/>
        <v>0</v>
      </c>
      <c r="AX374" s="265">
        <f t="shared" si="300"/>
        <v>0</v>
      </c>
      <c r="AZ374" s="492">
        <f t="shared" si="297"/>
        <v>0</v>
      </c>
      <c r="BB374" s="492">
        <f t="shared" si="298"/>
        <v>0</v>
      </c>
      <c r="BD374" s="265">
        <f t="shared" si="301"/>
        <v>0</v>
      </c>
      <c r="BE374" s="105"/>
      <c r="BF374" s="105"/>
      <c r="BG374" s="105"/>
      <c r="BH374" s="105"/>
      <c r="BI374" s="105"/>
      <c r="BJ374" s="105"/>
    </row>
    <row r="375" spans="2:62" ht="20.100000000000001" hidden="1" customHeight="1" outlineLevel="1">
      <c r="B375" s="100"/>
      <c r="C375" s="908"/>
      <c r="D375" s="909"/>
      <c r="E375" s="909"/>
      <c r="F375" s="910"/>
      <c r="G375" s="890"/>
      <c r="H375" s="891"/>
      <c r="I375" s="152"/>
      <c r="J375" s="152"/>
      <c r="K375" s="152"/>
      <c r="L375" s="152"/>
      <c r="M375" s="152"/>
      <c r="N375" s="152"/>
      <c r="O375" s="152"/>
      <c r="P375" s="153"/>
      <c r="Q375" s="153"/>
      <c r="R375" s="156">
        <f t="shared" si="292"/>
        <v>0</v>
      </c>
      <c r="S375" s="156">
        <f t="shared" si="293"/>
        <v>0</v>
      </c>
      <c r="U375" s="157">
        <f t="shared" si="299"/>
        <v>0</v>
      </c>
      <c r="W375" s="152"/>
      <c r="X375" s="152"/>
      <c r="Y375" s="152"/>
      <c r="Z375" s="152"/>
      <c r="AA375" s="152"/>
      <c r="AB375" s="152"/>
      <c r="AC375" s="347"/>
      <c r="AD375" s="152"/>
      <c r="AE375" s="152"/>
      <c r="AF375" s="152"/>
      <c r="AG375" s="152"/>
      <c r="AH375" s="152"/>
      <c r="AI375" s="152"/>
      <c r="AJ375" s="347"/>
      <c r="AK375" s="152"/>
      <c r="AL375" s="152"/>
      <c r="AM375" s="295"/>
      <c r="AN375" s="228"/>
      <c r="AO375" s="228"/>
      <c r="AP375" s="228"/>
      <c r="AQ375" s="228"/>
      <c r="AR375" s="228"/>
      <c r="AS375" s="348"/>
      <c r="AT375" s="264">
        <f t="shared" si="282"/>
        <v>0</v>
      </c>
      <c r="AU375" s="259"/>
      <c r="AV375" s="265">
        <f t="shared" si="296"/>
        <v>0</v>
      </c>
      <c r="AX375" s="265">
        <f t="shared" si="300"/>
        <v>0</v>
      </c>
      <c r="AZ375" s="492">
        <f t="shared" si="297"/>
        <v>0</v>
      </c>
      <c r="BB375" s="492">
        <f t="shared" si="298"/>
        <v>0</v>
      </c>
      <c r="BD375" s="265">
        <f t="shared" si="301"/>
        <v>0</v>
      </c>
      <c r="BE375" s="105"/>
      <c r="BF375" s="105"/>
      <c r="BG375" s="105"/>
      <c r="BH375" s="105"/>
      <c r="BI375" s="105"/>
      <c r="BJ375" s="105"/>
    </row>
    <row r="376" spans="2:62" ht="20.100000000000001" hidden="1" customHeight="1" outlineLevel="1">
      <c r="B376" s="100"/>
      <c r="C376" s="908"/>
      <c r="D376" s="909"/>
      <c r="E376" s="909"/>
      <c r="F376" s="910"/>
      <c r="G376" s="890"/>
      <c r="H376" s="891"/>
      <c r="I376" s="152"/>
      <c r="J376" s="152"/>
      <c r="K376" s="152"/>
      <c r="L376" s="152"/>
      <c r="M376" s="152"/>
      <c r="N376" s="152"/>
      <c r="O376" s="152"/>
      <c r="P376" s="153"/>
      <c r="Q376" s="153"/>
      <c r="R376" s="156">
        <f t="shared" si="292"/>
        <v>0</v>
      </c>
      <c r="S376" s="156">
        <f t="shared" si="293"/>
        <v>0</v>
      </c>
      <c r="U376" s="157">
        <f t="shared" si="299"/>
        <v>0</v>
      </c>
      <c r="W376" s="152"/>
      <c r="X376" s="152"/>
      <c r="Y376" s="152"/>
      <c r="Z376" s="152"/>
      <c r="AA376" s="152"/>
      <c r="AB376" s="152"/>
      <c r="AC376" s="347"/>
      <c r="AD376" s="152"/>
      <c r="AE376" s="152"/>
      <c r="AF376" s="152"/>
      <c r="AG376" s="152"/>
      <c r="AH376" s="152"/>
      <c r="AI376" s="152"/>
      <c r="AJ376" s="347"/>
      <c r="AK376" s="152"/>
      <c r="AL376" s="152"/>
      <c r="AM376" s="295"/>
      <c r="AN376" s="228"/>
      <c r="AO376" s="228"/>
      <c r="AP376" s="228"/>
      <c r="AQ376" s="228"/>
      <c r="AR376" s="228"/>
      <c r="AS376" s="348"/>
      <c r="AT376" s="264">
        <f t="shared" si="282"/>
        <v>0</v>
      </c>
      <c r="AU376" s="259"/>
      <c r="AV376" s="265">
        <f t="shared" si="296"/>
        <v>0</v>
      </c>
      <c r="AX376" s="265">
        <f t="shared" si="300"/>
        <v>0</v>
      </c>
      <c r="AZ376" s="492">
        <f t="shared" si="297"/>
        <v>0</v>
      </c>
      <c r="BB376" s="492">
        <f t="shared" si="298"/>
        <v>0</v>
      </c>
      <c r="BD376" s="265">
        <f t="shared" si="301"/>
        <v>0</v>
      </c>
      <c r="BE376" s="105"/>
      <c r="BF376" s="105"/>
      <c r="BG376" s="105"/>
      <c r="BH376" s="105"/>
      <c r="BI376" s="105"/>
      <c r="BJ376" s="105"/>
    </row>
    <row r="377" spans="2:62" ht="20.100000000000001" hidden="1" customHeight="1" outlineLevel="1">
      <c r="B377" s="100"/>
      <c r="C377" s="908"/>
      <c r="D377" s="909"/>
      <c r="E377" s="909"/>
      <c r="F377" s="910"/>
      <c r="G377" s="890"/>
      <c r="H377" s="891"/>
      <c r="I377" s="152"/>
      <c r="J377" s="152"/>
      <c r="K377" s="152"/>
      <c r="L377" s="152"/>
      <c r="M377" s="152"/>
      <c r="N377" s="152"/>
      <c r="O377" s="152"/>
      <c r="P377" s="153"/>
      <c r="Q377" s="153"/>
      <c r="R377" s="156">
        <f t="shared" si="292"/>
        <v>0</v>
      </c>
      <c r="S377" s="156">
        <f t="shared" si="293"/>
        <v>0</v>
      </c>
      <c r="U377" s="157">
        <f t="shared" si="299"/>
        <v>0</v>
      </c>
      <c r="W377" s="152"/>
      <c r="X377" s="152"/>
      <c r="Y377" s="152"/>
      <c r="Z377" s="152"/>
      <c r="AA377" s="152"/>
      <c r="AB377" s="152"/>
      <c r="AC377" s="347"/>
      <c r="AD377" s="152"/>
      <c r="AE377" s="152"/>
      <c r="AF377" s="152"/>
      <c r="AG377" s="152"/>
      <c r="AH377" s="152"/>
      <c r="AI377" s="152"/>
      <c r="AJ377" s="347"/>
      <c r="AK377" s="152"/>
      <c r="AL377" s="152"/>
      <c r="AM377" s="295"/>
      <c r="AN377" s="228"/>
      <c r="AO377" s="228"/>
      <c r="AP377" s="228"/>
      <c r="AQ377" s="228"/>
      <c r="AR377" s="228"/>
      <c r="AS377" s="348"/>
      <c r="AT377" s="264">
        <f t="shared" si="282"/>
        <v>0</v>
      </c>
      <c r="AU377" s="259"/>
      <c r="AV377" s="265">
        <f t="shared" si="296"/>
        <v>0</v>
      </c>
      <c r="AX377" s="265">
        <f t="shared" si="300"/>
        <v>0</v>
      </c>
      <c r="AZ377" s="492">
        <f t="shared" si="297"/>
        <v>0</v>
      </c>
      <c r="BB377" s="492">
        <f t="shared" si="298"/>
        <v>0</v>
      </c>
      <c r="BD377" s="265">
        <f t="shared" si="301"/>
        <v>0</v>
      </c>
      <c r="BE377" s="105"/>
      <c r="BF377" s="105"/>
      <c r="BG377" s="105"/>
      <c r="BH377" s="105"/>
      <c r="BI377" s="105"/>
      <c r="BJ377" s="105"/>
    </row>
    <row r="378" spans="2:62" ht="20.100000000000001" hidden="1" customHeight="1" outlineLevel="1">
      <c r="B378" s="100"/>
      <c r="C378" s="908"/>
      <c r="D378" s="909"/>
      <c r="E378" s="909"/>
      <c r="F378" s="910"/>
      <c r="G378" s="890"/>
      <c r="H378" s="891"/>
      <c r="I378" s="152"/>
      <c r="J378" s="152"/>
      <c r="K378" s="152"/>
      <c r="L378" s="152"/>
      <c r="M378" s="152"/>
      <c r="N378" s="152"/>
      <c r="O378" s="152"/>
      <c r="P378" s="153"/>
      <c r="Q378" s="153"/>
      <c r="R378" s="156">
        <f t="shared" si="292"/>
        <v>0</v>
      </c>
      <c r="S378" s="156">
        <f t="shared" si="293"/>
        <v>0</v>
      </c>
      <c r="U378" s="157">
        <f t="shared" si="299"/>
        <v>0</v>
      </c>
      <c r="W378" s="152"/>
      <c r="X378" s="152"/>
      <c r="Y378" s="152"/>
      <c r="Z378" s="152"/>
      <c r="AA378" s="152"/>
      <c r="AB378" s="152"/>
      <c r="AC378" s="347"/>
      <c r="AD378" s="152"/>
      <c r="AE378" s="152"/>
      <c r="AF378" s="152"/>
      <c r="AG378" s="152"/>
      <c r="AH378" s="152"/>
      <c r="AI378" s="152"/>
      <c r="AJ378" s="347"/>
      <c r="AK378" s="152"/>
      <c r="AL378" s="152"/>
      <c r="AM378" s="295"/>
      <c r="AN378" s="228"/>
      <c r="AO378" s="228"/>
      <c r="AP378" s="228"/>
      <c r="AQ378" s="228"/>
      <c r="AR378" s="228"/>
      <c r="AS378" s="348"/>
      <c r="AT378" s="264">
        <f t="shared" si="282"/>
        <v>0</v>
      </c>
      <c r="AU378" s="259"/>
      <c r="AV378" s="265">
        <f t="shared" si="296"/>
        <v>0</v>
      </c>
      <c r="AX378" s="265">
        <f t="shared" si="300"/>
        <v>0</v>
      </c>
      <c r="AZ378" s="492">
        <f t="shared" si="297"/>
        <v>0</v>
      </c>
      <c r="BB378" s="492">
        <f t="shared" si="298"/>
        <v>0</v>
      </c>
      <c r="BD378" s="265">
        <f t="shared" si="301"/>
        <v>0</v>
      </c>
      <c r="BE378" s="105"/>
      <c r="BF378" s="105"/>
      <c r="BG378" s="105"/>
      <c r="BH378" s="105"/>
      <c r="BI378" s="105"/>
      <c r="BJ378" s="105"/>
    </row>
    <row r="379" spans="2:62" ht="20.100000000000001" hidden="1" customHeight="1" outlineLevel="1">
      <c r="B379" s="100"/>
      <c r="C379" s="908"/>
      <c r="D379" s="909"/>
      <c r="E379" s="909"/>
      <c r="F379" s="910"/>
      <c r="G379" s="890"/>
      <c r="H379" s="891"/>
      <c r="I379" s="152"/>
      <c r="J379" s="152"/>
      <c r="K379" s="152"/>
      <c r="L379" s="152"/>
      <c r="M379" s="152"/>
      <c r="N379" s="152"/>
      <c r="O379" s="152"/>
      <c r="P379" s="153"/>
      <c r="Q379" s="153"/>
      <c r="R379" s="156">
        <f t="shared" si="292"/>
        <v>0</v>
      </c>
      <c r="S379" s="156">
        <f t="shared" si="293"/>
        <v>0</v>
      </c>
      <c r="U379" s="157">
        <f t="shared" si="299"/>
        <v>0</v>
      </c>
      <c r="W379" s="152"/>
      <c r="X379" s="152"/>
      <c r="Y379" s="152"/>
      <c r="Z379" s="152"/>
      <c r="AA379" s="152"/>
      <c r="AB379" s="152"/>
      <c r="AC379" s="347"/>
      <c r="AD379" s="152"/>
      <c r="AE379" s="152"/>
      <c r="AF379" s="152"/>
      <c r="AG379" s="152"/>
      <c r="AH379" s="152"/>
      <c r="AI379" s="152"/>
      <c r="AJ379" s="347"/>
      <c r="AK379" s="152"/>
      <c r="AL379" s="152"/>
      <c r="AM379" s="295"/>
      <c r="AN379" s="228"/>
      <c r="AO379" s="228"/>
      <c r="AP379" s="228"/>
      <c r="AQ379" s="228"/>
      <c r="AR379" s="228"/>
      <c r="AS379" s="348"/>
      <c r="AT379" s="264">
        <f t="shared" si="282"/>
        <v>0</v>
      </c>
      <c r="AU379" s="259"/>
      <c r="AV379" s="265">
        <f t="shared" si="296"/>
        <v>0</v>
      </c>
      <c r="AX379" s="265">
        <f t="shared" si="300"/>
        <v>0</v>
      </c>
      <c r="AZ379" s="492">
        <f t="shared" si="297"/>
        <v>0</v>
      </c>
      <c r="BB379" s="492">
        <f t="shared" si="298"/>
        <v>0</v>
      </c>
      <c r="BD379" s="265">
        <f t="shared" si="301"/>
        <v>0</v>
      </c>
      <c r="BE379" s="105"/>
      <c r="BF379" s="105"/>
      <c r="BG379" s="105"/>
      <c r="BH379" s="105"/>
      <c r="BI379" s="105"/>
      <c r="BJ379" s="105"/>
    </row>
    <row r="380" spans="2:62" ht="20.100000000000001" hidden="1" customHeight="1" outlineLevel="1">
      <c r="B380" s="100"/>
      <c r="C380" s="908"/>
      <c r="D380" s="909"/>
      <c r="E380" s="909"/>
      <c r="F380" s="910"/>
      <c r="G380" s="890"/>
      <c r="H380" s="891"/>
      <c r="I380" s="152"/>
      <c r="J380" s="152"/>
      <c r="K380" s="152"/>
      <c r="L380" s="152"/>
      <c r="M380" s="152"/>
      <c r="N380" s="152"/>
      <c r="O380" s="152"/>
      <c r="P380" s="153"/>
      <c r="Q380" s="153"/>
      <c r="R380" s="156">
        <f t="shared" si="292"/>
        <v>0</v>
      </c>
      <c r="S380" s="156">
        <f t="shared" si="293"/>
        <v>0</v>
      </c>
      <c r="U380" s="157">
        <f t="shared" si="299"/>
        <v>0</v>
      </c>
      <c r="W380" s="152"/>
      <c r="X380" s="152"/>
      <c r="Y380" s="152"/>
      <c r="Z380" s="152"/>
      <c r="AA380" s="152"/>
      <c r="AB380" s="152"/>
      <c r="AC380" s="347"/>
      <c r="AD380" s="152"/>
      <c r="AE380" s="152"/>
      <c r="AF380" s="152"/>
      <c r="AG380" s="152"/>
      <c r="AH380" s="152"/>
      <c r="AI380" s="152"/>
      <c r="AJ380" s="347"/>
      <c r="AK380" s="152"/>
      <c r="AL380" s="152"/>
      <c r="AM380" s="295"/>
      <c r="AN380" s="228"/>
      <c r="AO380" s="228"/>
      <c r="AP380" s="228"/>
      <c r="AQ380" s="228"/>
      <c r="AR380" s="228"/>
      <c r="AS380" s="348"/>
      <c r="AT380" s="264">
        <f t="shared" si="282"/>
        <v>0</v>
      </c>
      <c r="AU380" s="259"/>
      <c r="AV380" s="265">
        <f t="shared" si="296"/>
        <v>0</v>
      </c>
      <c r="AX380" s="265">
        <f t="shared" si="300"/>
        <v>0</v>
      </c>
      <c r="AZ380" s="492">
        <f t="shared" si="297"/>
        <v>0</v>
      </c>
      <c r="BB380" s="492">
        <f t="shared" si="298"/>
        <v>0</v>
      </c>
      <c r="BD380" s="265">
        <f t="shared" si="301"/>
        <v>0</v>
      </c>
      <c r="BE380" s="105"/>
      <c r="BF380" s="105"/>
      <c r="BG380" s="105"/>
      <c r="BH380" s="105"/>
      <c r="BI380" s="105"/>
      <c r="BJ380" s="105"/>
    </row>
    <row r="381" spans="2:62" ht="20.100000000000001" hidden="1" customHeight="1" outlineLevel="1">
      <c r="B381" s="100"/>
      <c r="C381" s="908"/>
      <c r="D381" s="909"/>
      <c r="E381" s="909"/>
      <c r="F381" s="910"/>
      <c r="G381" s="890"/>
      <c r="H381" s="891"/>
      <c r="I381" s="152"/>
      <c r="J381" s="152"/>
      <c r="K381" s="152"/>
      <c r="L381" s="152"/>
      <c r="M381" s="152"/>
      <c r="N381" s="152"/>
      <c r="O381" s="152"/>
      <c r="P381" s="153"/>
      <c r="Q381" s="153"/>
      <c r="R381" s="156">
        <f t="shared" si="292"/>
        <v>0</v>
      </c>
      <c r="S381" s="156">
        <f t="shared" si="293"/>
        <v>0</v>
      </c>
      <c r="U381" s="157">
        <f t="shared" si="299"/>
        <v>0</v>
      </c>
      <c r="W381" s="152"/>
      <c r="X381" s="152"/>
      <c r="Y381" s="152"/>
      <c r="Z381" s="152"/>
      <c r="AA381" s="152"/>
      <c r="AB381" s="152"/>
      <c r="AC381" s="347"/>
      <c r="AD381" s="152"/>
      <c r="AE381" s="152"/>
      <c r="AF381" s="152"/>
      <c r="AG381" s="152"/>
      <c r="AH381" s="152"/>
      <c r="AI381" s="152"/>
      <c r="AJ381" s="347"/>
      <c r="AK381" s="152"/>
      <c r="AL381" s="152"/>
      <c r="AM381" s="295"/>
      <c r="AN381" s="228"/>
      <c r="AO381" s="228"/>
      <c r="AP381" s="228"/>
      <c r="AQ381" s="228"/>
      <c r="AR381" s="228"/>
      <c r="AS381" s="348"/>
      <c r="AT381" s="264">
        <f t="shared" si="282"/>
        <v>0</v>
      </c>
      <c r="AU381" s="259"/>
      <c r="AV381" s="265">
        <f t="shared" si="296"/>
        <v>0</v>
      </c>
      <c r="AX381" s="265">
        <f t="shared" si="300"/>
        <v>0</v>
      </c>
      <c r="AZ381" s="492">
        <f t="shared" si="297"/>
        <v>0</v>
      </c>
      <c r="BB381" s="492">
        <f t="shared" si="298"/>
        <v>0</v>
      </c>
      <c r="BD381" s="265">
        <f t="shared" si="301"/>
        <v>0</v>
      </c>
      <c r="BE381" s="105"/>
      <c r="BF381" s="105"/>
      <c r="BG381" s="105"/>
      <c r="BH381" s="105"/>
      <c r="BI381" s="105"/>
      <c r="BJ381" s="105"/>
    </row>
    <row r="382" spans="2:62" ht="20.100000000000001" hidden="1" customHeight="1" outlineLevel="1">
      <c r="B382" s="100"/>
      <c r="C382" s="908"/>
      <c r="D382" s="909"/>
      <c r="E382" s="909"/>
      <c r="F382" s="910"/>
      <c r="G382" s="890"/>
      <c r="H382" s="891"/>
      <c r="I382" s="152"/>
      <c r="J382" s="152"/>
      <c r="K382" s="152"/>
      <c r="L382" s="152"/>
      <c r="M382" s="152"/>
      <c r="N382" s="152"/>
      <c r="O382" s="152"/>
      <c r="P382" s="153"/>
      <c r="Q382" s="153"/>
      <c r="R382" s="156">
        <f t="shared" si="292"/>
        <v>0</v>
      </c>
      <c r="S382" s="156">
        <f t="shared" si="293"/>
        <v>0</v>
      </c>
      <c r="U382" s="157">
        <f t="shared" si="299"/>
        <v>0</v>
      </c>
      <c r="W382" s="152"/>
      <c r="X382" s="152"/>
      <c r="Y382" s="152"/>
      <c r="Z382" s="152"/>
      <c r="AA382" s="152"/>
      <c r="AB382" s="152"/>
      <c r="AC382" s="347"/>
      <c r="AD382" s="152"/>
      <c r="AE382" s="152"/>
      <c r="AF382" s="152"/>
      <c r="AG382" s="152"/>
      <c r="AH382" s="152"/>
      <c r="AI382" s="152"/>
      <c r="AJ382" s="347"/>
      <c r="AK382" s="152"/>
      <c r="AL382" s="152"/>
      <c r="AM382" s="295"/>
      <c r="AN382" s="228"/>
      <c r="AO382" s="228"/>
      <c r="AP382" s="228"/>
      <c r="AQ382" s="228"/>
      <c r="AR382" s="228"/>
      <c r="AS382" s="348"/>
      <c r="AT382" s="264">
        <f t="shared" si="282"/>
        <v>0</v>
      </c>
      <c r="AU382" s="259"/>
      <c r="AV382" s="265">
        <f t="shared" si="296"/>
        <v>0</v>
      </c>
      <c r="AX382" s="265">
        <f t="shared" si="300"/>
        <v>0</v>
      </c>
      <c r="AZ382" s="492">
        <f t="shared" si="297"/>
        <v>0</v>
      </c>
      <c r="BB382" s="492">
        <f t="shared" si="298"/>
        <v>0</v>
      </c>
      <c r="BD382" s="265">
        <f t="shared" si="301"/>
        <v>0</v>
      </c>
      <c r="BE382" s="105"/>
      <c r="BF382" s="105"/>
      <c r="BG382" s="105"/>
      <c r="BH382" s="105"/>
      <c r="BI382" s="105"/>
      <c r="BJ382" s="105"/>
    </row>
    <row r="383" spans="2:62" ht="20.100000000000001" hidden="1" customHeight="1" outlineLevel="1">
      <c r="B383" s="100"/>
      <c r="C383" s="908"/>
      <c r="D383" s="909"/>
      <c r="E383" s="909"/>
      <c r="F383" s="910"/>
      <c r="G383" s="890"/>
      <c r="H383" s="891"/>
      <c r="I383" s="152"/>
      <c r="J383" s="152"/>
      <c r="K383" s="152"/>
      <c r="L383" s="152"/>
      <c r="M383" s="152"/>
      <c r="N383" s="152"/>
      <c r="O383" s="152"/>
      <c r="P383" s="153"/>
      <c r="Q383" s="153"/>
      <c r="R383" s="156">
        <f t="shared" si="292"/>
        <v>0</v>
      </c>
      <c r="S383" s="156">
        <f t="shared" si="293"/>
        <v>0</v>
      </c>
      <c r="U383" s="157">
        <f t="shared" si="299"/>
        <v>0</v>
      </c>
      <c r="W383" s="152"/>
      <c r="X383" s="152"/>
      <c r="Y383" s="152"/>
      <c r="Z383" s="152"/>
      <c r="AA383" s="152"/>
      <c r="AB383" s="152"/>
      <c r="AC383" s="347"/>
      <c r="AD383" s="152"/>
      <c r="AE383" s="152"/>
      <c r="AF383" s="152"/>
      <c r="AG383" s="152"/>
      <c r="AH383" s="152"/>
      <c r="AI383" s="152"/>
      <c r="AJ383" s="347"/>
      <c r="AK383" s="152"/>
      <c r="AL383" s="152"/>
      <c r="AM383" s="295"/>
      <c r="AN383" s="228"/>
      <c r="AO383" s="228"/>
      <c r="AP383" s="228"/>
      <c r="AQ383" s="228"/>
      <c r="AR383" s="228"/>
      <c r="AS383" s="348"/>
      <c r="AT383" s="264">
        <f t="shared" si="282"/>
        <v>0</v>
      </c>
      <c r="AU383" s="259"/>
      <c r="AV383" s="265">
        <f t="shared" si="296"/>
        <v>0</v>
      </c>
      <c r="AX383" s="265">
        <f t="shared" si="300"/>
        <v>0</v>
      </c>
      <c r="AZ383" s="492">
        <f t="shared" si="297"/>
        <v>0</v>
      </c>
      <c r="BB383" s="492">
        <f t="shared" si="298"/>
        <v>0</v>
      </c>
      <c r="BD383" s="265">
        <f t="shared" si="301"/>
        <v>0</v>
      </c>
      <c r="BE383" s="105"/>
      <c r="BF383" s="105"/>
      <c r="BG383" s="105"/>
      <c r="BH383" s="105"/>
      <c r="BI383" s="105"/>
      <c r="BJ383" s="105"/>
    </row>
    <row r="384" spans="2:62" ht="20.100000000000001" hidden="1" customHeight="1" outlineLevel="1">
      <c r="B384" s="100"/>
      <c r="C384" s="908"/>
      <c r="D384" s="909"/>
      <c r="E384" s="909"/>
      <c r="F384" s="910"/>
      <c r="G384" s="890"/>
      <c r="H384" s="891"/>
      <c r="I384" s="152"/>
      <c r="J384" s="152"/>
      <c r="K384" s="152"/>
      <c r="L384" s="152"/>
      <c r="M384" s="152"/>
      <c r="N384" s="152"/>
      <c r="O384" s="152"/>
      <c r="P384" s="153"/>
      <c r="Q384" s="153"/>
      <c r="R384" s="156">
        <f t="shared" si="292"/>
        <v>0</v>
      </c>
      <c r="S384" s="156">
        <f t="shared" si="293"/>
        <v>0</v>
      </c>
      <c r="U384" s="157">
        <f t="shared" si="299"/>
        <v>0</v>
      </c>
      <c r="W384" s="152"/>
      <c r="X384" s="152"/>
      <c r="Y384" s="152"/>
      <c r="Z384" s="152"/>
      <c r="AA384" s="152"/>
      <c r="AB384" s="152"/>
      <c r="AC384" s="347"/>
      <c r="AD384" s="152"/>
      <c r="AE384" s="152"/>
      <c r="AF384" s="152"/>
      <c r="AG384" s="152"/>
      <c r="AH384" s="152"/>
      <c r="AI384" s="152"/>
      <c r="AJ384" s="347"/>
      <c r="AK384" s="152"/>
      <c r="AL384" s="152"/>
      <c r="AM384" s="295"/>
      <c r="AN384" s="228"/>
      <c r="AO384" s="228"/>
      <c r="AP384" s="228"/>
      <c r="AQ384" s="228"/>
      <c r="AR384" s="228"/>
      <c r="AS384" s="348"/>
      <c r="AT384" s="264">
        <f t="shared" si="282"/>
        <v>0</v>
      </c>
      <c r="AU384" s="259"/>
      <c r="AV384" s="265">
        <f t="shared" si="296"/>
        <v>0</v>
      </c>
      <c r="AX384" s="265">
        <f t="shared" si="300"/>
        <v>0</v>
      </c>
      <c r="AZ384" s="492">
        <f t="shared" si="297"/>
        <v>0</v>
      </c>
      <c r="BB384" s="492">
        <f t="shared" si="298"/>
        <v>0</v>
      </c>
      <c r="BD384" s="265">
        <f t="shared" si="301"/>
        <v>0</v>
      </c>
      <c r="BE384" s="105"/>
      <c r="BF384" s="105"/>
      <c r="BG384" s="105"/>
      <c r="BH384" s="105"/>
      <c r="BI384" s="105"/>
      <c r="BJ384" s="105"/>
    </row>
    <row r="385" spans="2:62" ht="9.9499999999999993" hidden="1" customHeight="1" outlineLevel="1">
      <c r="B385" s="101"/>
      <c r="C385" s="208"/>
      <c r="D385" s="208"/>
      <c r="E385" s="208"/>
      <c r="F385" s="208"/>
      <c r="G385" s="237"/>
      <c r="H385" s="207"/>
      <c r="I385" s="257"/>
      <c r="J385" s="257"/>
      <c r="K385" s="257"/>
      <c r="L385" s="257"/>
      <c r="M385" s="257"/>
      <c r="N385" s="257"/>
      <c r="O385" s="257"/>
      <c r="P385" s="256"/>
      <c r="Q385" s="102"/>
      <c r="R385" s="102"/>
      <c r="S385" s="102"/>
      <c r="U385" s="98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Z385" s="493"/>
      <c r="BE385" s="105"/>
      <c r="BF385" s="105"/>
      <c r="BG385" s="105"/>
      <c r="BH385" s="105"/>
      <c r="BI385" s="105"/>
      <c r="BJ385" s="105"/>
    </row>
    <row r="386" spans="2:62" ht="20.100000000000001" customHeight="1" collapsed="1">
      <c r="B386" s="8">
        <f>B369+1</f>
        <v>23</v>
      </c>
      <c r="C386" s="916"/>
      <c r="D386" s="917"/>
      <c r="E386" s="917"/>
      <c r="F386" s="918"/>
      <c r="G386" s="429"/>
      <c r="H386" s="206">
        <v>1</v>
      </c>
      <c r="I386" s="642">
        <f t="shared" ref="I386" si="302">$H386*SUM(I387:I401)</f>
        <v>0</v>
      </c>
      <c r="J386" s="643">
        <f t="shared" ref="J386:O386" si="303">$H386*SUM(J387:J401)</f>
        <v>0</v>
      </c>
      <c r="K386" s="644">
        <f t="shared" si="303"/>
        <v>0</v>
      </c>
      <c r="L386" s="645">
        <f t="shared" si="303"/>
        <v>0</v>
      </c>
      <c r="M386" s="645">
        <f t="shared" si="303"/>
        <v>0</v>
      </c>
      <c r="N386" s="644">
        <f t="shared" si="303"/>
        <v>0</v>
      </c>
      <c r="O386" s="642">
        <f t="shared" si="303"/>
        <v>0</v>
      </c>
      <c r="P386" s="209">
        <f t="shared" ref="P386:Q386" si="304">$H386*SUM(P387:P401)</f>
        <v>0</v>
      </c>
      <c r="Q386" s="210">
        <f t="shared" si="304"/>
        <v>0</v>
      </c>
      <c r="R386" s="136">
        <f t="shared" ref="R386:R401" si="305">P386*(1+Gewinn)*(1+SicherheitAngebot)</f>
        <v>0</v>
      </c>
      <c r="S386" s="137">
        <f t="shared" ref="S386:S401" si="306">Q386*(1+MGKZ)*(1+Gewinn)*(1+SicherheitAngebot)</f>
        <v>0</v>
      </c>
      <c r="U386" s="10">
        <f>I386*$I$7+J386*$J$7+K386*$K$7+L386*$L$7+M386*$M$7+N386*$N$7+O386*$O$7+R386+S386</f>
        <v>0</v>
      </c>
      <c r="W386" s="646">
        <f t="shared" ref="W386:AB386" si="307">$H386*SUM(W387:W401)</f>
        <v>0</v>
      </c>
      <c r="X386" s="647">
        <f t="shared" si="307"/>
        <v>0</v>
      </c>
      <c r="Y386" s="648">
        <f t="shared" si="307"/>
        <v>0</v>
      </c>
      <c r="Z386" s="649">
        <f t="shared" si="307"/>
        <v>0</v>
      </c>
      <c r="AA386" s="648">
        <f t="shared" si="307"/>
        <v>0</v>
      </c>
      <c r="AB386" s="646">
        <f t="shared" si="307"/>
        <v>0</v>
      </c>
      <c r="AC386" s="258"/>
      <c r="AD386" s="646">
        <f t="shared" ref="AD386:AM386" si="308">$H386*SUM(AD387:AD401)</f>
        <v>0</v>
      </c>
      <c r="AE386" s="647">
        <f t="shared" si="308"/>
        <v>0</v>
      </c>
      <c r="AF386" s="648">
        <f t="shared" si="308"/>
        <v>0</v>
      </c>
      <c r="AG386" s="649">
        <f t="shared" si="308"/>
        <v>0</v>
      </c>
      <c r="AH386" s="648">
        <f t="shared" si="308"/>
        <v>0</v>
      </c>
      <c r="AI386" s="646">
        <f t="shared" si="308"/>
        <v>0</v>
      </c>
      <c r="AJ386" s="258"/>
      <c r="AK386" s="653">
        <f t="shared" si="308"/>
        <v>0</v>
      </c>
      <c r="AL386" s="653">
        <f t="shared" si="308"/>
        <v>0</v>
      </c>
      <c r="AM386" s="653">
        <f t="shared" si="308"/>
        <v>0</v>
      </c>
      <c r="AN386" s="227">
        <f>$H386*SUM(AN387:AN401)*(1+Gewinn)*(1+SicherheitAngebot)</f>
        <v>0</v>
      </c>
      <c r="AO386" s="227">
        <f>$H386*SUM(AO387:AO401)*(1+Gewinn)*(1+SicherheitAngebot)</f>
        <v>0</v>
      </c>
      <c r="AP386" s="227">
        <f>$H386*SUM(AP387:AP401)*(1+Gewinn)*(1+SicherheitAngebot)</f>
        <v>0</v>
      </c>
      <c r="AQ386" s="227">
        <f>$H386*SUM(AQ387:AQ401)*(1+Gewinn)*(1+SicherheitAngebot)</f>
        <v>0</v>
      </c>
      <c r="AR386" s="227">
        <f>$H386*SUM(AR387:AR401)*(1+Gewinn)*(1+SicherheitAngebot)</f>
        <v>0</v>
      </c>
      <c r="AS386" s="262"/>
      <c r="AT386" s="263">
        <f t="shared" ref="AT386:AT449" si="309">((W386+AD386)*$W$7+(X386+AE386)*$X$7+(Y386+Z386+AF386+AG386)*$Z$7+(AA386+AH386)*$AA$7+(AB386+AI386)*$AB$7)*Zuschläge_IBN</f>
        <v>0</v>
      </c>
      <c r="AU386" s="259"/>
      <c r="AV386" s="491">
        <f>AK386*$AK$7+AL386*$AL$7+AM386*$AM$7+SUM(AN386:AR386)+AT386/Zuschläge_IBN+AT386</f>
        <v>0</v>
      </c>
      <c r="AX386" s="685">
        <f>U386+AV386</f>
        <v>0</v>
      </c>
      <c r="AZ386" s="490">
        <f>IF(H386&gt;0,U386/(1+SicherheitAngebot)*(1+Sicherheit),0)</f>
        <v>0</v>
      </c>
      <c r="BB386" s="490">
        <f>IF(H386&gt;0,AV386/(1+SicherheitAngebot)*(1+Sicherheit),0)</f>
        <v>0</v>
      </c>
      <c r="BD386" s="490">
        <f>AZ386+BB386</f>
        <v>0</v>
      </c>
      <c r="BE386" s="105"/>
      <c r="BF386" s="105"/>
      <c r="BG386" s="105"/>
      <c r="BH386" s="105"/>
      <c r="BI386" s="105"/>
      <c r="BJ386" s="105"/>
    </row>
    <row r="387" spans="2:62" ht="20.100000000000001" hidden="1" customHeight="1" outlineLevel="1">
      <c r="B387" s="99"/>
      <c r="C387" s="908"/>
      <c r="D387" s="909"/>
      <c r="E387" s="909"/>
      <c r="F387" s="910"/>
      <c r="G387" s="890"/>
      <c r="H387" s="901"/>
      <c r="I387" s="152"/>
      <c r="J387" s="152"/>
      <c r="K387" s="152"/>
      <c r="L387" s="152"/>
      <c r="M387" s="152"/>
      <c r="N387" s="152"/>
      <c r="O387" s="152"/>
      <c r="P387" s="153"/>
      <c r="Q387" s="153"/>
      <c r="R387" s="156">
        <f t="shared" si="305"/>
        <v>0</v>
      </c>
      <c r="S387" s="156">
        <f t="shared" si="306"/>
        <v>0</v>
      </c>
      <c r="U387" s="157">
        <f>I387*$I$7+J387*$J$7+K387*$K$7+L387*$L$7+M387*$M$7+N387*$N$7+O387*$O$7+R387+S387</f>
        <v>0</v>
      </c>
      <c r="W387" s="152"/>
      <c r="X387" s="152"/>
      <c r="Y387" s="152"/>
      <c r="Z387" s="152"/>
      <c r="AA387" s="152"/>
      <c r="AB387" s="152"/>
      <c r="AC387" s="347"/>
      <c r="AD387" s="152"/>
      <c r="AE387" s="152"/>
      <c r="AF387" s="152"/>
      <c r="AG387" s="152"/>
      <c r="AH387" s="152"/>
      <c r="AI387" s="152"/>
      <c r="AJ387" s="347"/>
      <c r="AK387" s="152"/>
      <c r="AL387" s="152"/>
      <c r="AM387" s="295"/>
      <c r="AN387" s="228"/>
      <c r="AO387" s="228"/>
      <c r="AP387" s="228"/>
      <c r="AQ387" s="228"/>
      <c r="AR387" s="228"/>
      <c r="AS387" s="348"/>
      <c r="AT387" s="264">
        <f t="shared" si="309"/>
        <v>0</v>
      </c>
      <c r="AU387" s="259"/>
      <c r="AV387" s="265">
        <f t="shared" ref="AV387:AV401" si="310">AK387*$AK$7+AL387*$AL$7+AM387*$AM$7+SUM(AN387:AR387)*(1+Gewinn)*(1+SicherheitAngebot)+AT387/Zuschläge_IBN+AT387</f>
        <v>0</v>
      </c>
      <c r="AX387" s="265">
        <f>U387+AV387</f>
        <v>0</v>
      </c>
      <c r="AZ387" s="492">
        <f t="shared" ref="AZ387:AZ401" si="311">U387/(1+SicherheitAngebot)*(1+Sicherheit)</f>
        <v>0</v>
      </c>
      <c r="BB387" s="492">
        <f t="shared" ref="BB387:BB401" si="312">AV387/(1+SicherheitAngebot)*(1+Sicherheit)</f>
        <v>0</v>
      </c>
      <c r="BD387" s="265">
        <f>AZ387+BB387</f>
        <v>0</v>
      </c>
      <c r="BE387" s="105"/>
      <c r="BF387" s="105"/>
      <c r="BG387" s="105"/>
      <c r="BH387" s="105"/>
      <c r="BI387" s="105"/>
      <c r="BJ387" s="105"/>
    </row>
    <row r="388" spans="2:62" ht="20.100000000000001" hidden="1" customHeight="1" outlineLevel="1">
      <c r="B388" s="100"/>
      <c r="C388" s="908"/>
      <c r="D388" s="909"/>
      <c r="E388" s="909"/>
      <c r="F388" s="910"/>
      <c r="G388" s="890"/>
      <c r="H388" s="891"/>
      <c r="I388" s="152"/>
      <c r="J388" s="152"/>
      <c r="K388" s="152"/>
      <c r="L388" s="152"/>
      <c r="M388" s="152"/>
      <c r="N388" s="152"/>
      <c r="O388" s="152"/>
      <c r="P388" s="153"/>
      <c r="Q388" s="153"/>
      <c r="R388" s="156">
        <f t="shared" si="305"/>
        <v>0</v>
      </c>
      <c r="S388" s="156">
        <f t="shared" si="306"/>
        <v>0</v>
      </c>
      <c r="U388" s="157">
        <f t="shared" ref="U388:U401" si="313">I388*$I$7+J388*$J$7+K388*$K$7+L388*$L$7+M388*$M$7+N388*$N$7+O388*$O$7+R388+S388</f>
        <v>0</v>
      </c>
      <c r="W388" s="152"/>
      <c r="X388" s="152"/>
      <c r="Y388" s="152"/>
      <c r="Z388" s="152"/>
      <c r="AA388" s="152"/>
      <c r="AB388" s="152"/>
      <c r="AC388" s="347"/>
      <c r="AD388" s="152"/>
      <c r="AE388" s="152"/>
      <c r="AF388" s="152"/>
      <c r="AG388" s="152"/>
      <c r="AH388" s="152"/>
      <c r="AI388" s="152"/>
      <c r="AJ388" s="347"/>
      <c r="AK388" s="152"/>
      <c r="AL388" s="152"/>
      <c r="AM388" s="295"/>
      <c r="AN388" s="228"/>
      <c r="AO388" s="228"/>
      <c r="AP388" s="228"/>
      <c r="AQ388" s="228"/>
      <c r="AR388" s="228"/>
      <c r="AS388" s="348"/>
      <c r="AT388" s="264">
        <f t="shared" si="309"/>
        <v>0</v>
      </c>
      <c r="AU388" s="259"/>
      <c r="AV388" s="265">
        <f t="shared" si="310"/>
        <v>0</v>
      </c>
      <c r="AX388" s="265">
        <f t="shared" ref="AX388:AX401" si="314">U388+AV388</f>
        <v>0</v>
      </c>
      <c r="AZ388" s="492">
        <f t="shared" si="311"/>
        <v>0</v>
      </c>
      <c r="BB388" s="492">
        <f t="shared" si="312"/>
        <v>0</v>
      </c>
      <c r="BD388" s="265">
        <f t="shared" ref="BD388:BD401" si="315">AZ388+BB388</f>
        <v>0</v>
      </c>
      <c r="BE388" s="105"/>
      <c r="BF388" s="105"/>
      <c r="BG388" s="105"/>
      <c r="BH388" s="105"/>
      <c r="BI388" s="105"/>
      <c r="BJ388" s="105"/>
    </row>
    <row r="389" spans="2:62" ht="20.100000000000001" hidden="1" customHeight="1" outlineLevel="1">
      <c r="B389" s="100"/>
      <c r="C389" s="908"/>
      <c r="D389" s="909"/>
      <c r="E389" s="909"/>
      <c r="F389" s="910"/>
      <c r="G389" s="890"/>
      <c r="H389" s="891"/>
      <c r="I389" s="152"/>
      <c r="J389" s="152"/>
      <c r="K389" s="152"/>
      <c r="L389" s="152"/>
      <c r="M389" s="152"/>
      <c r="N389" s="152"/>
      <c r="O389" s="152"/>
      <c r="P389" s="153"/>
      <c r="Q389" s="153"/>
      <c r="R389" s="156">
        <f t="shared" si="305"/>
        <v>0</v>
      </c>
      <c r="S389" s="156">
        <f t="shared" si="306"/>
        <v>0</v>
      </c>
      <c r="U389" s="157">
        <f t="shared" si="313"/>
        <v>0</v>
      </c>
      <c r="W389" s="152"/>
      <c r="X389" s="152"/>
      <c r="Y389" s="152"/>
      <c r="Z389" s="152"/>
      <c r="AA389" s="152"/>
      <c r="AB389" s="152"/>
      <c r="AC389" s="347"/>
      <c r="AD389" s="152"/>
      <c r="AE389" s="152"/>
      <c r="AF389" s="152"/>
      <c r="AG389" s="152"/>
      <c r="AH389" s="152"/>
      <c r="AI389" s="152"/>
      <c r="AJ389" s="347"/>
      <c r="AK389" s="152"/>
      <c r="AL389" s="152"/>
      <c r="AM389" s="295"/>
      <c r="AN389" s="228"/>
      <c r="AO389" s="228"/>
      <c r="AP389" s="228"/>
      <c r="AQ389" s="228"/>
      <c r="AR389" s="228"/>
      <c r="AS389" s="348"/>
      <c r="AT389" s="264">
        <f t="shared" si="309"/>
        <v>0</v>
      </c>
      <c r="AU389" s="259"/>
      <c r="AV389" s="265">
        <f t="shared" si="310"/>
        <v>0</v>
      </c>
      <c r="AX389" s="265">
        <f t="shared" si="314"/>
        <v>0</v>
      </c>
      <c r="AZ389" s="492">
        <f t="shared" si="311"/>
        <v>0</v>
      </c>
      <c r="BB389" s="492">
        <f t="shared" si="312"/>
        <v>0</v>
      </c>
      <c r="BD389" s="265">
        <f t="shared" si="315"/>
        <v>0</v>
      </c>
      <c r="BE389" s="105"/>
      <c r="BF389" s="105"/>
      <c r="BG389" s="105"/>
      <c r="BH389" s="105"/>
      <c r="BI389" s="105"/>
      <c r="BJ389" s="105"/>
    </row>
    <row r="390" spans="2:62" ht="20.100000000000001" hidden="1" customHeight="1" outlineLevel="1">
      <c r="B390" s="100"/>
      <c r="C390" s="908"/>
      <c r="D390" s="909"/>
      <c r="E390" s="909"/>
      <c r="F390" s="910"/>
      <c r="G390" s="890"/>
      <c r="H390" s="891"/>
      <c r="I390" s="152"/>
      <c r="J390" s="152"/>
      <c r="K390" s="152"/>
      <c r="L390" s="152"/>
      <c r="M390" s="152"/>
      <c r="N390" s="152"/>
      <c r="O390" s="152"/>
      <c r="P390" s="153"/>
      <c r="Q390" s="153"/>
      <c r="R390" s="156">
        <f t="shared" si="305"/>
        <v>0</v>
      </c>
      <c r="S390" s="156">
        <f t="shared" si="306"/>
        <v>0</v>
      </c>
      <c r="U390" s="157">
        <f t="shared" si="313"/>
        <v>0</v>
      </c>
      <c r="W390" s="152"/>
      <c r="X390" s="152"/>
      <c r="Y390" s="152"/>
      <c r="Z390" s="152"/>
      <c r="AA390" s="152"/>
      <c r="AB390" s="152"/>
      <c r="AC390" s="347"/>
      <c r="AD390" s="152"/>
      <c r="AE390" s="152"/>
      <c r="AF390" s="152"/>
      <c r="AG390" s="152"/>
      <c r="AH390" s="152"/>
      <c r="AI390" s="152"/>
      <c r="AJ390" s="347"/>
      <c r="AK390" s="152"/>
      <c r="AL390" s="152"/>
      <c r="AM390" s="295"/>
      <c r="AN390" s="228"/>
      <c r="AO390" s="228"/>
      <c r="AP390" s="228"/>
      <c r="AQ390" s="228"/>
      <c r="AR390" s="228"/>
      <c r="AS390" s="348"/>
      <c r="AT390" s="264">
        <f t="shared" si="309"/>
        <v>0</v>
      </c>
      <c r="AU390" s="259"/>
      <c r="AV390" s="265">
        <f t="shared" si="310"/>
        <v>0</v>
      </c>
      <c r="AX390" s="265">
        <f t="shared" si="314"/>
        <v>0</v>
      </c>
      <c r="AZ390" s="492">
        <f t="shared" si="311"/>
        <v>0</v>
      </c>
      <c r="BB390" s="492">
        <f t="shared" si="312"/>
        <v>0</v>
      </c>
      <c r="BD390" s="265">
        <f t="shared" si="315"/>
        <v>0</v>
      </c>
      <c r="BE390" s="105"/>
      <c r="BF390" s="105"/>
      <c r="BG390" s="105"/>
      <c r="BH390" s="105"/>
      <c r="BI390" s="105"/>
      <c r="BJ390" s="105"/>
    </row>
    <row r="391" spans="2:62" ht="20.100000000000001" hidden="1" customHeight="1" outlineLevel="1">
      <c r="B391" s="100"/>
      <c r="C391" s="908"/>
      <c r="D391" s="909"/>
      <c r="E391" s="909"/>
      <c r="F391" s="910"/>
      <c r="G391" s="890"/>
      <c r="H391" s="891"/>
      <c r="I391" s="152"/>
      <c r="J391" s="152"/>
      <c r="K391" s="152"/>
      <c r="L391" s="152"/>
      <c r="M391" s="152"/>
      <c r="N391" s="152"/>
      <c r="O391" s="152"/>
      <c r="P391" s="153"/>
      <c r="Q391" s="153"/>
      <c r="R391" s="156">
        <f t="shared" si="305"/>
        <v>0</v>
      </c>
      <c r="S391" s="156">
        <f t="shared" si="306"/>
        <v>0</v>
      </c>
      <c r="U391" s="157">
        <f t="shared" si="313"/>
        <v>0</v>
      </c>
      <c r="W391" s="152"/>
      <c r="X391" s="152"/>
      <c r="Y391" s="152"/>
      <c r="Z391" s="152"/>
      <c r="AA391" s="152"/>
      <c r="AB391" s="152"/>
      <c r="AC391" s="347"/>
      <c r="AD391" s="152"/>
      <c r="AE391" s="152"/>
      <c r="AF391" s="152"/>
      <c r="AG391" s="152"/>
      <c r="AH391" s="152"/>
      <c r="AI391" s="152"/>
      <c r="AJ391" s="347"/>
      <c r="AK391" s="152"/>
      <c r="AL391" s="152"/>
      <c r="AM391" s="295"/>
      <c r="AN391" s="228"/>
      <c r="AO391" s="228"/>
      <c r="AP391" s="228"/>
      <c r="AQ391" s="228"/>
      <c r="AR391" s="228"/>
      <c r="AS391" s="348"/>
      <c r="AT391" s="264">
        <f t="shared" si="309"/>
        <v>0</v>
      </c>
      <c r="AU391" s="259"/>
      <c r="AV391" s="265">
        <f t="shared" si="310"/>
        <v>0</v>
      </c>
      <c r="AX391" s="265">
        <f t="shared" si="314"/>
        <v>0</v>
      </c>
      <c r="AZ391" s="492">
        <f t="shared" si="311"/>
        <v>0</v>
      </c>
      <c r="BB391" s="492">
        <f t="shared" si="312"/>
        <v>0</v>
      </c>
      <c r="BD391" s="265">
        <f t="shared" si="315"/>
        <v>0</v>
      </c>
      <c r="BE391" s="105"/>
      <c r="BF391" s="105"/>
      <c r="BG391" s="105"/>
      <c r="BH391" s="105"/>
      <c r="BI391" s="105"/>
      <c r="BJ391" s="105"/>
    </row>
    <row r="392" spans="2:62" ht="20.100000000000001" hidden="1" customHeight="1" outlineLevel="1">
      <c r="B392" s="100"/>
      <c r="C392" s="908"/>
      <c r="D392" s="909"/>
      <c r="E392" s="909"/>
      <c r="F392" s="910"/>
      <c r="G392" s="890"/>
      <c r="H392" s="891"/>
      <c r="I392" s="152"/>
      <c r="J392" s="152"/>
      <c r="K392" s="152"/>
      <c r="L392" s="152"/>
      <c r="M392" s="152"/>
      <c r="N392" s="152"/>
      <c r="O392" s="152"/>
      <c r="P392" s="153"/>
      <c r="Q392" s="153"/>
      <c r="R392" s="156">
        <f t="shared" si="305"/>
        <v>0</v>
      </c>
      <c r="S392" s="156">
        <f t="shared" si="306"/>
        <v>0</v>
      </c>
      <c r="U392" s="157">
        <f t="shared" si="313"/>
        <v>0</v>
      </c>
      <c r="W392" s="152"/>
      <c r="X392" s="152"/>
      <c r="Y392" s="152"/>
      <c r="Z392" s="152"/>
      <c r="AA392" s="152"/>
      <c r="AB392" s="152"/>
      <c r="AC392" s="347"/>
      <c r="AD392" s="152"/>
      <c r="AE392" s="152"/>
      <c r="AF392" s="152"/>
      <c r="AG392" s="152"/>
      <c r="AH392" s="152"/>
      <c r="AI392" s="152"/>
      <c r="AJ392" s="347"/>
      <c r="AK392" s="152"/>
      <c r="AL392" s="152"/>
      <c r="AM392" s="295"/>
      <c r="AN392" s="228"/>
      <c r="AO392" s="228"/>
      <c r="AP392" s="228"/>
      <c r="AQ392" s="228"/>
      <c r="AR392" s="228"/>
      <c r="AS392" s="348"/>
      <c r="AT392" s="264">
        <f t="shared" si="309"/>
        <v>0</v>
      </c>
      <c r="AU392" s="259"/>
      <c r="AV392" s="265">
        <f t="shared" si="310"/>
        <v>0</v>
      </c>
      <c r="AX392" s="265">
        <f t="shared" si="314"/>
        <v>0</v>
      </c>
      <c r="AZ392" s="492">
        <f t="shared" si="311"/>
        <v>0</v>
      </c>
      <c r="BB392" s="492">
        <f t="shared" si="312"/>
        <v>0</v>
      </c>
      <c r="BD392" s="265">
        <f t="shared" si="315"/>
        <v>0</v>
      </c>
      <c r="BE392" s="105"/>
      <c r="BF392" s="105"/>
      <c r="BG392" s="105"/>
      <c r="BH392" s="105"/>
      <c r="BI392" s="105"/>
      <c r="BJ392" s="105"/>
    </row>
    <row r="393" spans="2:62" ht="20.100000000000001" hidden="1" customHeight="1" outlineLevel="1">
      <c r="B393" s="100"/>
      <c r="C393" s="908"/>
      <c r="D393" s="909"/>
      <c r="E393" s="909"/>
      <c r="F393" s="910"/>
      <c r="G393" s="890"/>
      <c r="H393" s="891"/>
      <c r="I393" s="152"/>
      <c r="J393" s="152"/>
      <c r="K393" s="152"/>
      <c r="L393" s="152"/>
      <c r="M393" s="152"/>
      <c r="N393" s="152"/>
      <c r="O393" s="152"/>
      <c r="P393" s="153"/>
      <c r="Q393" s="153"/>
      <c r="R393" s="156">
        <f t="shared" si="305"/>
        <v>0</v>
      </c>
      <c r="S393" s="156">
        <f t="shared" si="306"/>
        <v>0</v>
      </c>
      <c r="U393" s="157">
        <f t="shared" si="313"/>
        <v>0</v>
      </c>
      <c r="W393" s="152"/>
      <c r="X393" s="152"/>
      <c r="Y393" s="152"/>
      <c r="Z393" s="152"/>
      <c r="AA393" s="152"/>
      <c r="AB393" s="152"/>
      <c r="AC393" s="347"/>
      <c r="AD393" s="152"/>
      <c r="AE393" s="152"/>
      <c r="AF393" s="152"/>
      <c r="AG393" s="152"/>
      <c r="AH393" s="152"/>
      <c r="AI393" s="152"/>
      <c r="AJ393" s="347"/>
      <c r="AK393" s="152"/>
      <c r="AL393" s="152"/>
      <c r="AM393" s="295"/>
      <c r="AN393" s="228"/>
      <c r="AO393" s="228"/>
      <c r="AP393" s="228"/>
      <c r="AQ393" s="228"/>
      <c r="AR393" s="228"/>
      <c r="AS393" s="348"/>
      <c r="AT393" s="264">
        <f t="shared" si="309"/>
        <v>0</v>
      </c>
      <c r="AU393" s="259"/>
      <c r="AV393" s="265">
        <f t="shared" si="310"/>
        <v>0</v>
      </c>
      <c r="AX393" s="265">
        <f t="shared" si="314"/>
        <v>0</v>
      </c>
      <c r="AZ393" s="492">
        <f t="shared" si="311"/>
        <v>0</v>
      </c>
      <c r="BB393" s="492">
        <f t="shared" si="312"/>
        <v>0</v>
      </c>
      <c r="BD393" s="265">
        <f t="shared" si="315"/>
        <v>0</v>
      </c>
      <c r="BE393" s="105"/>
      <c r="BF393" s="105"/>
      <c r="BG393" s="105"/>
      <c r="BH393" s="105"/>
      <c r="BI393" s="105"/>
      <c r="BJ393" s="105"/>
    </row>
    <row r="394" spans="2:62" ht="20.100000000000001" hidden="1" customHeight="1" outlineLevel="1">
      <c r="B394" s="100"/>
      <c r="C394" s="908"/>
      <c r="D394" s="909"/>
      <c r="E394" s="909"/>
      <c r="F394" s="910"/>
      <c r="G394" s="890"/>
      <c r="H394" s="891"/>
      <c r="I394" s="152"/>
      <c r="J394" s="152"/>
      <c r="K394" s="152"/>
      <c r="L394" s="152"/>
      <c r="M394" s="152"/>
      <c r="N394" s="152"/>
      <c r="O394" s="152"/>
      <c r="P394" s="153"/>
      <c r="Q394" s="153"/>
      <c r="R394" s="156">
        <f t="shared" si="305"/>
        <v>0</v>
      </c>
      <c r="S394" s="156">
        <f t="shared" si="306"/>
        <v>0</v>
      </c>
      <c r="U394" s="157">
        <f t="shared" si="313"/>
        <v>0</v>
      </c>
      <c r="W394" s="152"/>
      <c r="X394" s="152"/>
      <c r="Y394" s="152"/>
      <c r="Z394" s="152"/>
      <c r="AA394" s="152"/>
      <c r="AB394" s="152"/>
      <c r="AC394" s="347"/>
      <c r="AD394" s="152"/>
      <c r="AE394" s="152"/>
      <c r="AF394" s="152"/>
      <c r="AG394" s="152"/>
      <c r="AH394" s="152"/>
      <c r="AI394" s="152"/>
      <c r="AJ394" s="347"/>
      <c r="AK394" s="152"/>
      <c r="AL394" s="152"/>
      <c r="AM394" s="295"/>
      <c r="AN394" s="228"/>
      <c r="AO394" s="228"/>
      <c r="AP394" s="228"/>
      <c r="AQ394" s="228"/>
      <c r="AR394" s="228"/>
      <c r="AS394" s="348"/>
      <c r="AT394" s="264">
        <f t="shared" si="309"/>
        <v>0</v>
      </c>
      <c r="AU394" s="259"/>
      <c r="AV394" s="265">
        <f t="shared" si="310"/>
        <v>0</v>
      </c>
      <c r="AX394" s="265">
        <f t="shared" si="314"/>
        <v>0</v>
      </c>
      <c r="AZ394" s="492">
        <f t="shared" si="311"/>
        <v>0</v>
      </c>
      <c r="BB394" s="492">
        <f t="shared" si="312"/>
        <v>0</v>
      </c>
      <c r="BD394" s="265">
        <f t="shared" si="315"/>
        <v>0</v>
      </c>
      <c r="BE394" s="105"/>
      <c r="BF394" s="105"/>
      <c r="BG394" s="105"/>
      <c r="BH394" s="105"/>
      <c r="BI394" s="105"/>
      <c r="BJ394" s="105"/>
    </row>
    <row r="395" spans="2:62" ht="20.100000000000001" hidden="1" customHeight="1" outlineLevel="1">
      <c r="B395" s="100"/>
      <c r="C395" s="908"/>
      <c r="D395" s="909"/>
      <c r="E395" s="909"/>
      <c r="F395" s="910"/>
      <c r="G395" s="890"/>
      <c r="H395" s="891"/>
      <c r="I395" s="152"/>
      <c r="J395" s="152"/>
      <c r="K395" s="152"/>
      <c r="L395" s="152"/>
      <c r="M395" s="152"/>
      <c r="N395" s="152"/>
      <c r="O395" s="152"/>
      <c r="P395" s="153"/>
      <c r="Q395" s="153"/>
      <c r="R395" s="156">
        <f t="shared" si="305"/>
        <v>0</v>
      </c>
      <c r="S395" s="156">
        <f t="shared" si="306"/>
        <v>0</v>
      </c>
      <c r="U395" s="157">
        <f t="shared" si="313"/>
        <v>0</v>
      </c>
      <c r="W395" s="152"/>
      <c r="X395" s="152"/>
      <c r="Y395" s="152"/>
      <c r="Z395" s="152"/>
      <c r="AA395" s="152"/>
      <c r="AB395" s="152"/>
      <c r="AC395" s="347"/>
      <c r="AD395" s="152"/>
      <c r="AE395" s="152"/>
      <c r="AF395" s="152"/>
      <c r="AG395" s="152"/>
      <c r="AH395" s="152"/>
      <c r="AI395" s="152"/>
      <c r="AJ395" s="347"/>
      <c r="AK395" s="152"/>
      <c r="AL395" s="152"/>
      <c r="AM395" s="295"/>
      <c r="AN395" s="228"/>
      <c r="AO395" s="228"/>
      <c r="AP395" s="228"/>
      <c r="AQ395" s="228"/>
      <c r="AR395" s="228"/>
      <c r="AS395" s="348"/>
      <c r="AT395" s="264">
        <f t="shared" si="309"/>
        <v>0</v>
      </c>
      <c r="AU395" s="259"/>
      <c r="AV395" s="265">
        <f t="shared" si="310"/>
        <v>0</v>
      </c>
      <c r="AX395" s="265">
        <f t="shared" si="314"/>
        <v>0</v>
      </c>
      <c r="AZ395" s="492">
        <f t="shared" si="311"/>
        <v>0</v>
      </c>
      <c r="BB395" s="492">
        <f t="shared" si="312"/>
        <v>0</v>
      </c>
      <c r="BD395" s="265">
        <f t="shared" si="315"/>
        <v>0</v>
      </c>
      <c r="BE395" s="105"/>
      <c r="BF395" s="105"/>
      <c r="BG395" s="105"/>
      <c r="BH395" s="105"/>
      <c r="BI395" s="105"/>
      <c r="BJ395" s="105"/>
    </row>
    <row r="396" spans="2:62" ht="20.100000000000001" hidden="1" customHeight="1" outlineLevel="1">
      <c r="B396" s="100"/>
      <c r="C396" s="908"/>
      <c r="D396" s="909"/>
      <c r="E396" s="909"/>
      <c r="F396" s="910"/>
      <c r="G396" s="890"/>
      <c r="H396" s="891"/>
      <c r="I396" s="152"/>
      <c r="J396" s="152"/>
      <c r="K396" s="152"/>
      <c r="L396" s="152"/>
      <c r="M396" s="152"/>
      <c r="N396" s="152"/>
      <c r="O396" s="152"/>
      <c r="P396" s="153"/>
      <c r="Q396" s="153"/>
      <c r="R396" s="156">
        <f t="shared" si="305"/>
        <v>0</v>
      </c>
      <c r="S396" s="156">
        <f t="shared" si="306"/>
        <v>0</v>
      </c>
      <c r="U396" s="157">
        <f t="shared" si="313"/>
        <v>0</v>
      </c>
      <c r="W396" s="152"/>
      <c r="X396" s="152"/>
      <c r="Y396" s="152"/>
      <c r="Z396" s="152"/>
      <c r="AA396" s="152"/>
      <c r="AB396" s="152"/>
      <c r="AC396" s="347"/>
      <c r="AD396" s="152"/>
      <c r="AE396" s="152"/>
      <c r="AF396" s="152"/>
      <c r="AG396" s="152"/>
      <c r="AH396" s="152"/>
      <c r="AI396" s="152"/>
      <c r="AJ396" s="347"/>
      <c r="AK396" s="152"/>
      <c r="AL396" s="152"/>
      <c r="AM396" s="295"/>
      <c r="AN396" s="228"/>
      <c r="AO396" s="228"/>
      <c r="AP396" s="228"/>
      <c r="AQ396" s="228"/>
      <c r="AR396" s="228"/>
      <c r="AS396" s="348"/>
      <c r="AT396" s="264">
        <f t="shared" si="309"/>
        <v>0</v>
      </c>
      <c r="AU396" s="259"/>
      <c r="AV396" s="265">
        <f t="shared" si="310"/>
        <v>0</v>
      </c>
      <c r="AX396" s="265">
        <f t="shared" si="314"/>
        <v>0</v>
      </c>
      <c r="AZ396" s="492">
        <f t="shared" si="311"/>
        <v>0</v>
      </c>
      <c r="BB396" s="492">
        <f t="shared" si="312"/>
        <v>0</v>
      </c>
      <c r="BD396" s="265">
        <f t="shared" si="315"/>
        <v>0</v>
      </c>
      <c r="BE396" s="105"/>
      <c r="BF396" s="105"/>
      <c r="BG396" s="105"/>
      <c r="BH396" s="105"/>
      <c r="BI396" s="105"/>
      <c r="BJ396" s="105"/>
    </row>
    <row r="397" spans="2:62" ht="20.100000000000001" hidden="1" customHeight="1" outlineLevel="1">
      <c r="B397" s="100"/>
      <c r="C397" s="908"/>
      <c r="D397" s="909"/>
      <c r="E397" s="909"/>
      <c r="F397" s="910"/>
      <c r="G397" s="890"/>
      <c r="H397" s="891"/>
      <c r="I397" s="152"/>
      <c r="J397" s="152"/>
      <c r="K397" s="152"/>
      <c r="L397" s="152"/>
      <c r="M397" s="152"/>
      <c r="N397" s="152"/>
      <c r="O397" s="152"/>
      <c r="P397" s="153"/>
      <c r="Q397" s="153"/>
      <c r="R397" s="156">
        <f t="shared" si="305"/>
        <v>0</v>
      </c>
      <c r="S397" s="156">
        <f t="shared" si="306"/>
        <v>0</v>
      </c>
      <c r="U397" s="157">
        <f t="shared" si="313"/>
        <v>0</v>
      </c>
      <c r="W397" s="152"/>
      <c r="X397" s="152"/>
      <c r="Y397" s="152"/>
      <c r="Z397" s="152"/>
      <c r="AA397" s="152"/>
      <c r="AB397" s="152"/>
      <c r="AC397" s="347"/>
      <c r="AD397" s="152"/>
      <c r="AE397" s="152"/>
      <c r="AF397" s="152"/>
      <c r="AG397" s="152"/>
      <c r="AH397" s="152"/>
      <c r="AI397" s="152"/>
      <c r="AJ397" s="347"/>
      <c r="AK397" s="152"/>
      <c r="AL397" s="152"/>
      <c r="AM397" s="295"/>
      <c r="AN397" s="228"/>
      <c r="AO397" s="228"/>
      <c r="AP397" s="228"/>
      <c r="AQ397" s="228"/>
      <c r="AR397" s="228"/>
      <c r="AS397" s="348"/>
      <c r="AT397" s="264">
        <f t="shared" si="309"/>
        <v>0</v>
      </c>
      <c r="AU397" s="259"/>
      <c r="AV397" s="265">
        <f t="shared" si="310"/>
        <v>0</v>
      </c>
      <c r="AX397" s="265">
        <f t="shared" si="314"/>
        <v>0</v>
      </c>
      <c r="AZ397" s="492">
        <f t="shared" si="311"/>
        <v>0</v>
      </c>
      <c r="BB397" s="492">
        <f t="shared" si="312"/>
        <v>0</v>
      </c>
      <c r="BD397" s="265">
        <f t="shared" si="315"/>
        <v>0</v>
      </c>
      <c r="BE397" s="105"/>
      <c r="BF397" s="105"/>
      <c r="BG397" s="105"/>
      <c r="BH397" s="105"/>
      <c r="BI397" s="105"/>
      <c r="BJ397" s="105"/>
    </row>
    <row r="398" spans="2:62" ht="20.100000000000001" hidden="1" customHeight="1" outlineLevel="1">
      <c r="B398" s="100"/>
      <c r="C398" s="908"/>
      <c r="D398" s="909"/>
      <c r="E398" s="909"/>
      <c r="F398" s="910"/>
      <c r="G398" s="890"/>
      <c r="H398" s="891"/>
      <c r="I398" s="152"/>
      <c r="J398" s="152"/>
      <c r="K398" s="152"/>
      <c r="L398" s="152"/>
      <c r="M398" s="152"/>
      <c r="N398" s="152"/>
      <c r="O398" s="152"/>
      <c r="P398" s="153"/>
      <c r="Q398" s="153"/>
      <c r="R398" s="156">
        <f t="shared" si="305"/>
        <v>0</v>
      </c>
      <c r="S398" s="156">
        <f t="shared" si="306"/>
        <v>0</v>
      </c>
      <c r="U398" s="157">
        <f t="shared" si="313"/>
        <v>0</v>
      </c>
      <c r="W398" s="152"/>
      <c r="X398" s="152"/>
      <c r="Y398" s="152"/>
      <c r="Z398" s="152"/>
      <c r="AA398" s="152"/>
      <c r="AB398" s="152"/>
      <c r="AC398" s="347"/>
      <c r="AD398" s="152"/>
      <c r="AE398" s="152"/>
      <c r="AF398" s="152"/>
      <c r="AG398" s="152"/>
      <c r="AH398" s="152"/>
      <c r="AI398" s="152"/>
      <c r="AJ398" s="347"/>
      <c r="AK398" s="152"/>
      <c r="AL398" s="152"/>
      <c r="AM398" s="295"/>
      <c r="AN398" s="228"/>
      <c r="AO398" s="228"/>
      <c r="AP398" s="228"/>
      <c r="AQ398" s="228"/>
      <c r="AR398" s="228"/>
      <c r="AS398" s="348"/>
      <c r="AT398" s="264">
        <f t="shared" si="309"/>
        <v>0</v>
      </c>
      <c r="AU398" s="259"/>
      <c r="AV398" s="265">
        <f t="shared" si="310"/>
        <v>0</v>
      </c>
      <c r="AX398" s="265">
        <f t="shared" si="314"/>
        <v>0</v>
      </c>
      <c r="AZ398" s="492">
        <f t="shared" si="311"/>
        <v>0</v>
      </c>
      <c r="BB398" s="492">
        <f t="shared" si="312"/>
        <v>0</v>
      </c>
      <c r="BD398" s="265">
        <f t="shared" si="315"/>
        <v>0</v>
      </c>
      <c r="BE398" s="105"/>
      <c r="BF398" s="105"/>
      <c r="BG398" s="105"/>
      <c r="BH398" s="105"/>
      <c r="BI398" s="105"/>
      <c r="BJ398" s="105"/>
    </row>
    <row r="399" spans="2:62" ht="20.100000000000001" hidden="1" customHeight="1" outlineLevel="1">
      <c r="B399" s="100"/>
      <c r="C399" s="908"/>
      <c r="D399" s="909"/>
      <c r="E399" s="909"/>
      <c r="F399" s="910"/>
      <c r="G399" s="890"/>
      <c r="H399" s="891"/>
      <c r="I399" s="152"/>
      <c r="J399" s="152"/>
      <c r="K399" s="152"/>
      <c r="L399" s="152"/>
      <c r="M399" s="152"/>
      <c r="N399" s="152"/>
      <c r="O399" s="152"/>
      <c r="P399" s="153"/>
      <c r="Q399" s="153"/>
      <c r="R399" s="156">
        <f t="shared" si="305"/>
        <v>0</v>
      </c>
      <c r="S399" s="156">
        <f t="shared" si="306"/>
        <v>0</v>
      </c>
      <c r="U399" s="157">
        <f t="shared" si="313"/>
        <v>0</v>
      </c>
      <c r="W399" s="152"/>
      <c r="X399" s="152"/>
      <c r="Y399" s="152"/>
      <c r="Z399" s="152"/>
      <c r="AA399" s="152"/>
      <c r="AB399" s="152"/>
      <c r="AC399" s="347"/>
      <c r="AD399" s="152"/>
      <c r="AE399" s="152"/>
      <c r="AF399" s="152"/>
      <c r="AG399" s="152"/>
      <c r="AH399" s="152"/>
      <c r="AI399" s="152"/>
      <c r="AJ399" s="347"/>
      <c r="AK399" s="152"/>
      <c r="AL399" s="152"/>
      <c r="AM399" s="295"/>
      <c r="AN399" s="228"/>
      <c r="AO399" s="228"/>
      <c r="AP399" s="228"/>
      <c r="AQ399" s="228"/>
      <c r="AR399" s="228"/>
      <c r="AS399" s="348"/>
      <c r="AT399" s="264">
        <f t="shared" si="309"/>
        <v>0</v>
      </c>
      <c r="AU399" s="259"/>
      <c r="AV399" s="265">
        <f t="shared" si="310"/>
        <v>0</v>
      </c>
      <c r="AX399" s="265">
        <f t="shared" si="314"/>
        <v>0</v>
      </c>
      <c r="AZ399" s="492">
        <f t="shared" si="311"/>
        <v>0</v>
      </c>
      <c r="BB399" s="492">
        <f t="shared" si="312"/>
        <v>0</v>
      </c>
      <c r="BD399" s="265">
        <f t="shared" si="315"/>
        <v>0</v>
      </c>
      <c r="BE399" s="105"/>
      <c r="BF399" s="105"/>
      <c r="BG399" s="105"/>
      <c r="BH399" s="105"/>
      <c r="BI399" s="105"/>
      <c r="BJ399" s="105"/>
    </row>
    <row r="400" spans="2:62" ht="20.100000000000001" hidden="1" customHeight="1" outlineLevel="1">
      <c r="B400" s="100"/>
      <c r="C400" s="908"/>
      <c r="D400" s="909"/>
      <c r="E400" s="909"/>
      <c r="F400" s="910"/>
      <c r="G400" s="890"/>
      <c r="H400" s="891"/>
      <c r="I400" s="152"/>
      <c r="J400" s="152"/>
      <c r="K400" s="152"/>
      <c r="L400" s="152"/>
      <c r="M400" s="152"/>
      <c r="N400" s="152"/>
      <c r="O400" s="152"/>
      <c r="P400" s="153"/>
      <c r="Q400" s="153"/>
      <c r="R400" s="156">
        <f t="shared" si="305"/>
        <v>0</v>
      </c>
      <c r="S400" s="156">
        <f t="shared" si="306"/>
        <v>0</v>
      </c>
      <c r="U400" s="157">
        <f t="shared" si="313"/>
        <v>0</v>
      </c>
      <c r="W400" s="152"/>
      <c r="X400" s="152"/>
      <c r="Y400" s="152"/>
      <c r="Z400" s="152"/>
      <c r="AA400" s="152"/>
      <c r="AB400" s="152"/>
      <c r="AC400" s="347"/>
      <c r="AD400" s="152"/>
      <c r="AE400" s="152"/>
      <c r="AF400" s="152"/>
      <c r="AG400" s="152"/>
      <c r="AH400" s="152"/>
      <c r="AI400" s="152"/>
      <c r="AJ400" s="347"/>
      <c r="AK400" s="152"/>
      <c r="AL400" s="152"/>
      <c r="AM400" s="295"/>
      <c r="AN400" s="228"/>
      <c r="AO400" s="228"/>
      <c r="AP400" s="228"/>
      <c r="AQ400" s="228"/>
      <c r="AR400" s="228"/>
      <c r="AS400" s="348"/>
      <c r="AT400" s="264">
        <f t="shared" si="309"/>
        <v>0</v>
      </c>
      <c r="AU400" s="259"/>
      <c r="AV400" s="265">
        <f t="shared" si="310"/>
        <v>0</v>
      </c>
      <c r="AX400" s="265">
        <f t="shared" si="314"/>
        <v>0</v>
      </c>
      <c r="AZ400" s="492">
        <f t="shared" si="311"/>
        <v>0</v>
      </c>
      <c r="BB400" s="492">
        <f t="shared" si="312"/>
        <v>0</v>
      </c>
      <c r="BD400" s="265">
        <f t="shared" si="315"/>
        <v>0</v>
      </c>
      <c r="BE400" s="105"/>
      <c r="BF400" s="105"/>
      <c r="BG400" s="105"/>
      <c r="BH400" s="105"/>
      <c r="BI400" s="105"/>
      <c r="BJ400" s="105"/>
    </row>
    <row r="401" spans="2:62" ht="20.100000000000001" hidden="1" customHeight="1" outlineLevel="1">
      <c r="B401" s="100"/>
      <c r="C401" s="908"/>
      <c r="D401" s="909"/>
      <c r="E401" s="909"/>
      <c r="F401" s="910"/>
      <c r="G401" s="890"/>
      <c r="H401" s="891"/>
      <c r="I401" s="152"/>
      <c r="J401" s="152"/>
      <c r="K401" s="152"/>
      <c r="L401" s="152"/>
      <c r="M401" s="152"/>
      <c r="N401" s="152"/>
      <c r="O401" s="152"/>
      <c r="P401" s="153"/>
      <c r="Q401" s="153"/>
      <c r="R401" s="156">
        <f t="shared" si="305"/>
        <v>0</v>
      </c>
      <c r="S401" s="156">
        <f t="shared" si="306"/>
        <v>0</v>
      </c>
      <c r="U401" s="157">
        <f t="shared" si="313"/>
        <v>0</v>
      </c>
      <c r="W401" s="152"/>
      <c r="X401" s="152"/>
      <c r="Y401" s="152"/>
      <c r="Z401" s="152"/>
      <c r="AA401" s="152"/>
      <c r="AB401" s="152"/>
      <c r="AC401" s="347"/>
      <c r="AD401" s="152"/>
      <c r="AE401" s="152"/>
      <c r="AF401" s="152"/>
      <c r="AG401" s="152"/>
      <c r="AH401" s="152"/>
      <c r="AI401" s="152"/>
      <c r="AJ401" s="347"/>
      <c r="AK401" s="152"/>
      <c r="AL401" s="152"/>
      <c r="AM401" s="295"/>
      <c r="AN401" s="228"/>
      <c r="AO401" s="228"/>
      <c r="AP401" s="228"/>
      <c r="AQ401" s="228"/>
      <c r="AR401" s="228"/>
      <c r="AS401" s="348"/>
      <c r="AT401" s="264">
        <f t="shared" si="309"/>
        <v>0</v>
      </c>
      <c r="AU401" s="259"/>
      <c r="AV401" s="265">
        <f t="shared" si="310"/>
        <v>0</v>
      </c>
      <c r="AX401" s="265">
        <f t="shared" si="314"/>
        <v>0</v>
      </c>
      <c r="AZ401" s="492">
        <f t="shared" si="311"/>
        <v>0</v>
      </c>
      <c r="BB401" s="492">
        <f t="shared" si="312"/>
        <v>0</v>
      </c>
      <c r="BD401" s="265">
        <f t="shared" si="315"/>
        <v>0</v>
      </c>
      <c r="BE401" s="105"/>
      <c r="BF401" s="105"/>
      <c r="BG401" s="105"/>
      <c r="BH401" s="105"/>
      <c r="BI401" s="105"/>
      <c r="BJ401" s="105"/>
    </row>
    <row r="402" spans="2:62" ht="9.9499999999999993" hidden="1" customHeight="1" outlineLevel="1">
      <c r="B402" s="101"/>
      <c r="C402" s="208"/>
      <c r="D402" s="208"/>
      <c r="E402" s="208"/>
      <c r="F402" s="208"/>
      <c r="G402" s="237"/>
      <c r="H402" s="207"/>
      <c r="I402" s="257"/>
      <c r="J402" s="257"/>
      <c r="K402" s="257"/>
      <c r="L402" s="257"/>
      <c r="M402" s="257"/>
      <c r="N402" s="257"/>
      <c r="O402" s="257"/>
      <c r="P402" s="256"/>
      <c r="Q402" s="102"/>
      <c r="R402" s="102"/>
      <c r="S402" s="102"/>
      <c r="U402" s="98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Z402" s="493"/>
      <c r="BE402" s="105"/>
      <c r="BF402" s="105"/>
      <c r="BG402" s="105"/>
      <c r="BH402" s="105"/>
      <c r="BI402" s="105"/>
      <c r="BJ402" s="105"/>
    </row>
    <row r="403" spans="2:62" ht="20.100000000000001" customHeight="1" collapsed="1">
      <c r="B403" s="8">
        <f>B386+1</f>
        <v>24</v>
      </c>
      <c r="C403" s="916"/>
      <c r="D403" s="917"/>
      <c r="E403" s="917"/>
      <c r="F403" s="918"/>
      <c r="G403" s="429"/>
      <c r="H403" s="206">
        <v>1</v>
      </c>
      <c r="I403" s="642">
        <f t="shared" ref="I403" si="316">$H403*SUM(I404:I418)</f>
        <v>0</v>
      </c>
      <c r="J403" s="643">
        <f t="shared" ref="J403:O403" si="317">$H403*SUM(J404:J418)</f>
        <v>0</v>
      </c>
      <c r="K403" s="644">
        <f t="shared" si="317"/>
        <v>0</v>
      </c>
      <c r="L403" s="645">
        <f t="shared" si="317"/>
        <v>0</v>
      </c>
      <c r="M403" s="645">
        <f t="shared" si="317"/>
        <v>0</v>
      </c>
      <c r="N403" s="644">
        <f t="shared" si="317"/>
        <v>0</v>
      </c>
      <c r="O403" s="642">
        <f t="shared" si="317"/>
        <v>0</v>
      </c>
      <c r="P403" s="209">
        <f t="shared" ref="P403:Q403" si="318">$H403*SUM(P404:P418)</f>
        <v>0</v>
      </c>
      <c r="Q403" s="210">
        <f t="shared" si="318"/>
        <v>0</v>
      </c>
      <c r="R403" s="136">
        <f t="shared" ref="R403:R418" si="319">P403*(1+Gewinn)*(1+SicherheitAngebot)</f>
        <v>0</v>
      </c>
      <c r="S403" s="137">
        <f t="shared" ref="S403:S418" si="320">Q403*(1+MGKZ)*(1+Gewinn)*(1+SicherheitAngebot)</f>
        <v>0</v>
      </c>
      <c r="U403" s="10">
        <f>I403*$I$7+J403*$J$7+K403*$K$7+L403*$L$7+M403*$M$7+N403*$N$7+O403*$O$7+R403+S403</f>
        <v>0</v>
      </c>
      <c r="W403" s="646">
        <f t="shared" ref="W403:AB403" si="321">$H403*SUM(W404:W418)</f>
        <v>0</v>
      </c>
      <c r="X403" s="647">
        <f t="shared" si="321"/>
        <v>0</v>
      </c>
      <c r="Y403" s="648">
        <f t="shared" si="321"/>
        <v>0</v>
      </c>
      <c r="Z403" s="649">
        <f t="shared" si="321"/>
        <v>0</v>
      </c>
      <c r="AA403" s="648">
        <f t="shared" si="321"/>
        <v>0</v>
      </c>
      <c r="AB403" s="646">
        <f t="shared" si="321"/>
        <v>0</v>
      </c>
      <c r="AC403" s="258"/>
      <c r="AD403" s="646">
        <f t="shared" ref="AD403:AM403" si="322">$H403*SUM(AD404:AD418)</f>
        <v>0</v>
      </c>
      <c r="AE403" s="647">
        <f t="shared" si="322"/>
        <v>0</v>
      </c>
      <c r="AF403" s="648">
        <f t="shared" si="322"/>
        <v>0</v>
      </c>
      <c r="AG403" s="649">
        <f t="shared" si="322"/>
        <v>0</v>
      </c>
      <c r="AH403" s="648">
        <f t="shared" si="322"/>
        <v>0</v>
      </c>
      <c r="AI403" s="646">
        <f t="shared" si="322"/>
        <v>0</v>
      </c>
      <c r="AJ403" s="258"/>
      <c r="AK403" s="653">
        <f t="shared" si="322"/>
        <v>0</v>
      </c>
      <c r="AL403" s="653">
        <f t="shared" si="322"/>
        <v>0</v>
      </c>
      <c r="AM403" s="653">
        <f t="shared" si="322"/>
        <v>0</v>
      </c>
      <c r="AN403" s="227">
        <f>$H403*SUM(AN404:AN418)*(1+Gewinn)*(1+SicherheitAngebot)</f>
        <v>0</v>
      </c>
      <c r="AO403" s="227">
        <f>$H403*SUM(AO404:AO418)*(1+Gewinn)*(1+SicherheitAngebot)</f>
        <v>0</v>
      </c>
      <c r="AP403" s="227">
        <f>$H403*SUM(AP404:AP418)*(1+Gewinn)*(1+SicherheitAngebot)</f>
        <v>0</v>
      </c>
      <c r="AQ403" s="227">
        <f>$H403*SUM(AQ404:AQ418)*(1+Gewinn)*(1+SicherheitAngebot)</f>
        <v>0</v>
      </c>
      <c r="AR403" s="227">
        <f>$H403*SUM(AR404:AR418)*(1+Gewinn)*(1+SicherheitAngebot)</f>
        <v>0</v>
      </c>
      <c r="AS403" s="262"/>
      <c r="AT403" s="263">
        <f t="shared" si="309"/>
        <v>0</v>
      </c>
      <c r="AU403" s="259"/>
      <c r="AV403" s="491">
        <f>AK403*$AK$7+AL403*$AL$7+AM403*$AM$7+SUM(AN403:AR403)+AT403/Zuschläge_IBN+AT403</f>
        <v>0</v>
      </c>
      <c r="AX403" s="685">
        <f>U403+AV403</f>
        <v>0</v>
      </c>
      <c r="AZ403" s="490">
        <f>IF(H403&gt;0,U403/(1+SicherheitAngebot)*(1+Sicherheit),0)</f>
        <v>0</v>
      </c>
      <c r="BB403" s="490">
        <f>IF(H403&gt;0,AV403/(1+SicherheitAngebot)*(1+Sicherheit),0)</f>
        <v>0</v>
      </c>
      <c r="BD403" s="490">
        <f>AZ403+BB403</f>
        <v>0</v>
      </c>
      <c r="BE403" s="105"/>
      <c r="BF403" s="105"/>
      <c r="BG403" s="105"/>
      <c r="BH403" s="105"/>
      <c r="BI403" s="105"/>
      <c r="BJ403" s="105"/>
    </row>
    <row r="404" spans="2:62" ht="20.100000000000001" hidden="1" customHeight="1" outlineLevel="1">
      <c r="B404" s="99"/>
      <c r="C404" s="908"/>
      <c r="D404" s="909"/>
      <c r="E404" s="909"/>
      <c r="F404" s="910"/>
      <c r="G404" s="890"/>
      <c r="H404" s="901"/>
      <c r="I404" s="152"/>
      <c r="J404" s="152"/>
      <c r="K404" s="152"/>
      <c r="L404" s="152"/>
      <c r="M404" s="152"/>
      <c r="N404" s="152"/>
      <c r="O404" s="152"/>
      <c r="P404" s="153"/>
      <c r="Q404" s="153"/>
      <c r="R404" s="156">
        <f t="shared" si="319"/>
        <v>0</v>
      </c>
      <c r="S404" s="156">
        <f t="shared" si="320"/>
        <v>0</v>
      </c>
      <c r="U404" s="157">
        <f>I404*$I$7+J404*$J$7+K404*$K$7+L404*$L$7+M404*$M$7+N404*$N$7+O404*$O$7+R404+S404</f>
        <v>0</v>
      </c>
      <c r="W404" s="152"/>
      <c r="X404" s="152"/>
      <c r="Y404" s="152"/>
      <c r="Z404" s="152"/>
      <c r="AA404" s="152"/>
      <c r="AB404" s="152"/>
      <c r="AC404" s="347"/>
      <c r="AD404" s="152"/>
      <c r="AE404" s="152"/>
      <c r="AF404" s="152"/>
      <c r="AG404" s="152"/>
      <c r="AH404" s="152"/>
      <c r="AI404" s="152"/>
      <c r="AJ404" s="347"/>
      <c r="AK404" s="152"/>
      <c r="AL404" s="152"/>
      <c r="AM404" s="295"/>
      <c r="AN404" s="228"/>
      <c r="AO404" s="228"/>
      <c r="AP404" s="228"/>
      <c r="AQ404" s="228"/>
      <c r="AR404" s="228"/>
      <c r="AS404" s="348"/>
      <c r="AT404" s="264">
        <f t="shared" si="309"/>
        <v>0</v>
      </c>
      <c r="AU404" s="259"/>
      <c r="AV404" s="265">
        <f t="shared" ref="AV404:AV418" si="323">AK404*$AK$7+AL404*$AL$7+AM404*$AM$7+SUM(AN404:AR404)*(1+Gewinn)*(1+SicherheitAngebot)+AT404/Zuschläge_IBN+AT404</f>
        <v>0</v>
      </c>
      <c r="AX404" s="265">
        <f>U404+AV404</f>
        <v>0</v>
      </c>
      <c r="AZ404" s="492">
        <f t="shared" ref="AZ404:AZ418" si="324">U404/(1+SicherheitAngebot)*(1+Sicherheit)</f>
        <v>0</v>
      </c>
      <c r="BB404" s="492">
        <f t="shared" ref="BB404:BB418" si="325">AV404/(1+SicherheitAngebot)*(1+Sicherheit)</f>
        <v>0</v>
      </c>
      <c r="BD404" s="265">
        <f>AZ404+BB404</f>
        <v>0</v>
      </c>
      <c r="BE404" s="105"/>
      <c r="BF404" s="105"/>
      <c r="BG404" s="105"/>
      <c r="BH404" s="105"/>
      <c r="BI404" s="105"/>
      <c r="BJ404" s="105"/>
    </row>
    <row r="405" spans="2:62" ht="20.100000000000001" hidden="1" customHeight="1" outlineLevel="1">
      <c r="B405" s="100"/>
      <c r="C405" s="908"/>
      <c r="D405" s="909"/>
      <c r="E405" s="909"/>
      <c r="F405" s="910"/>
      <c r="G405" s="890"/>
      <c r="H405" s="891"/>
      <c r="I405" s="152"/>
      <c r="J405" s="152"/>
      <c r="K405" s="152"/>
      <c r="L405" s="152"/>
      <c r="M405" s="152"/>
      <c r="N405" s="152"/>
      <c r="O405" s="152"/>
      <c r="P405" s="153"/>
      <c r="Q405" s="153"/>
      <c r="R405" s="156">
        <f t="shared" si="319"/>
        <v>0</v>
      </c>
      <c r="S405" s="156">
        <f t="shared" si="320"/>
        <v>0</v>
      </c>
      <c r="U405" s="157">
        <f t="shared" ref="U405:U418" si="326">I405*$I$7+J405*$J$7+K405*$K$7+L405*$L$7+M405*$M$7+N405*$N$7+O405*$O$7+R405+S405</f>
        <v>0</v>
      </c>
      <c r="W405" s="152"/>
      <c r="X405" s="152"/>
      <c r="Y405" s="152"/>
      <c r="Z405" s="152"/>
      <c r="AA405" s="152"/>
      <c r="AB405" s="152"/>
      <c r="AC405" s="347"/>
      <c r="AD405" s="152"/>
      <c r="AE405" s="152"/>
      <c r="AF405" s="152"/>
      <c r="AG405" s="152"/>
      <c r="AH405" s="152"/>
      <c r="AI405" s="152"/>
      <c r="AJ405" s="347"/>
      <c r="AK405" s="152"/>
      <c r="AL405" s="152"/>
      <c r="AM405" s="295"/>
      <c r="AN405" s="228"/>
      <c r="AO405" s="228"/>
      <c r="AP405" s="228"/>
      <c r="AQ405" s="228"/>
      <c r="AR405" s="228"/>
      <c r="AS405" s="348"/>
      <c r="AT405" s="264">
        <f t="shared" si="309"/>
        <v>0</v>
      </c>
      <c r="AU405" s="259"/>
      <c r="AV405" s="265">
        <f t="shared" si="323"/>
        <v>0</v>
      </c>
      <c r="AX405" s="265">
        <f t="shared" ref="AX405:AX418" si="327">U405+AV405</f>
        <v>0</v>
      </c>
      <c r="AZ405" s="492">
        <f t="shared" si="324"/>
        <v>0</v>
      </c>
      <c r="BB405" s="492">
        <f t="shared" si="325"/>
        <v>0</v>
      </c>
      <c r="BD405" s="265">
        <f t="shared" ref="BD405:BD418" si="328">AZ405+BB405</f>
        <v>0</v>
      </c>
      <c r="BE405" s="105"/>
      <c r="BF405" s="105"/>
      <c r="BG405" s="105"/>
      <c r="BH405" s="105"/>
      <c r="BI405" s="105"/>
      <c r="BJ405" s="105"/>
    </row>
    <row r="406" spans="2:62" ht="20.100000000000001" hidden="1" customHeight="1" outlineLevel="1">
      <c r="B406" s="100"/>
      <c r="C406" s="908"/>
      <c r="D406" s="909"/>
      <c r="E406" s="909"/>
      <c r="F406" s="910"/>
      <c r="G406" s="890"/>
      <c r="H406" s="891"/>
      <c r="I406" s="152"/>
      <c r="J406" s="152"/>
      <c r="K406" s="152"/>
      <c r="L406" s="152"/>
      <c r="M406" s="152"/>
      <c r="N406" s="152"/>
      <c r="O406" s="152"/>
      <c r="P406" s="153"/>
      <c r="Q406" s="153"/>
      <c r="R406" s="156">
        <f t="shared" si="319"/>
        <v>0</v>
      </c>
      <c r="S406" s="156">
        <f t="shared" si="320"/>
        <v>0</v>
      </c>
      <c r="U406" s="157">
        <f t="shared" si="326"/>
        <v>0</v>
      </c>
      <c r="W406" s="152"/>
      <c r="X406" s="152"/>
      <c r="Y406" s="152"/>
      <c r="Z406" s="152"/>
      <c r="AA406" s="152"/>
      <c r="AB406" s="152"/>
      <c r="AC406" s="347"/>
      <c r="AD406" s="152"/>
      <c r="AE406" s="152"/>
      <c r="AF406" s="152"/>
      <c r="AG406" s="152"/>
      <c r="AH406" s="152"/>
      <c r="AI406" s="152"/>
      <c r="AJ406" s="347"/>
      <c r="AK406" s="152"/>
      <c r="AL406" s="152"/>
      <c r="AM406" s="295"/>
      <c r="AN406" s="228"/>
      <c r="AO406" s="228"/>
      <c r="AP406" s="228"/>
      <c r="AQ406" s="228"/>
      <c r="AR406" s="228"/>
      <c r="AS406" s="348"/>
      <c r="AT406" s="264">
        <f t="shared" si="309"/>
        <v>0</v>
      </c>
      <c r="AU406" s="259"/>
      <c r="AV406" s="265">
        <f t="shared" si="323"/>
        <v>0</v>
      </c>
      <c r="AX406" s="265">
        <f t="shared" si="327"/>
        <v>0</v>
      </c>
      <c r="AZ406" s="492">
        <f t="shared" si="324"/>
        <v>0</v>
      </c>
      <c r="BB406" s="492">
        <f t="shared" si="325"/>
        <v>0</v>
      </c>
      <c r="BD406" s="265">
        <f t="shared" si="328"/>
        <v>0</v>
      </c>
      <c r="BE406" s="105"/>
      <c r="BF406" s="105"/>
      <c r="BG406" s="105"/>
      <c r="BH406" s="105"/>
      <c r="BI406" s="105"/>
      <c r="BJ406" s="105"/>
    </row>
    <row r="407" spans="2:62" ht="20.100000000000001" hidden="1" customHeight="1" outlineLevel="1">
      <c r="B407" s="100"/>
      <c r="C407" s="908"/>
      <c r="D407" s="909"/>
      <c r="E407" s="909"/>
      <c r="F407" s="910"/>
      <c r="G407" s="890"/>
      <c r="H407" s="891"/>
      <c r="I407" s="152"/>
      <c r="J407" s="152"/>
      <c r="K407" s="152"/>
      <c r="L407" s="152"/>
      <c r="M407" s="152"/>
      <c r="N407" s="152"/>
      <c r="O407" s="152"/>
      <c r="P407" s="153"/>
      <c r="Q407" s="153"/>
      <c r="R407" s="156">
        <f t="shared" si="319"/>
        <v>0</v>
      </c>
      <c r="S407" s="156">
        <f t="shared" si="320"/>
        <v>0</v>
      </c>
      <c r="U407" s="157">
        <f t="shared" si="326"/>
        <v>0</v>
      </c>
      <c r="W407" s="152"/>
      <c r="X407" s="152"/>
      <c r="Y407" s="152"/>
      <c r="Z407" s="152"/>
      <c r="AA407" s="152"/>
      <c r="AB407" s="152"/>
      <c r="AC407" s="347"/>
      <c r="AD407" s="152"/>
      <c r="AE407" s="152"/>
      <c r="AF407" s="152"/>
      <c r="AG407" s="152"/>
      <c r="AH407" s="152"/>
      <c r="AI407" s="152"/>
      <c r="AJ407" s="347"/>
      <c r="AK407" s="152"/>
      <c r="AL407" s="152"/>
      <c r="AM407" s="295"/>
      <c r="AN407" s="228"/>
      <c r="AO407" s="228"/>
      <c r="AP407" s="228"/>
      <c r="AQ407" s="228"/>
      <c r="AR407" s="228"/>
      <c r="AS407" s="348"/>
      <c r="AT407" s="264">
        <f t="shared" si="309"/>
        <v>0</v>
      </c>
      <c r="AU407" s="259"/>
      <c r="AV407" s="265">
        <f t="shared" si="323"/>
        <v>0</v>
      </c>
      <c r="AX407" s="265">
        <f t="shared" si="327"/>
        <v>0</v>
      </c>
      <c r="AZ407" s="492">
        <f t="shared" si="324"/>
        <v>0</v>
      </c>
      <c r="BB407" s="492">
        <f t="shared" si="325"/>
        <v>0</v>
      </c>
      <c r="BD407" s="265">
        <f t="shared" si="328"/>
        <v>0</v>
      </c>
      <c r="BE407" s="105"/>
      <c r="BF407" s="105"/>
      <c r="BG407" s="105"/>
      <c r="BH407" s="105"/>
      <c r="BI407" s="105"/>
      <c r="BJ407" s="105"/>
    </row>
    <row r="408" spans="2:62" ht="20.100000000000001" hidden="1" customHeight="1" outlineLevel="1">
      <c r="B408" s="100"/>
      <c r="C408" s="908"/>
      <c r="D408" s="909"/>
      <c r="E408" s="909"/>
      <c r="F408" s="910"/>
      <c r="G408" s="890"/>
      <c r="H408" s="891"/>
      <c r="I408" s="152"/>
      <c r="J408" s="152"/>
      <c r="K408" s="152"/>
      <c r="L408" s="152"/>
      <c r="M408" s="152"/>
      <c r="N408" s="152"/>
      <c r="O408" s="152"/>
      <c r="P408" s="153"/>
      <c r="Q408" s="153"/>
      <c r="R408" s="156">
        <f t="shared" si="319"/>
        <v>0</v>
      </c>
      <c r="S408" s="156">
        <f t="shared" si="320"/>
        <v>0</v>
      </c>
      <c r="U408" s="157">
        <f t="shared" si="326"/>
        <v>0</v>
      </c>
      <c r="W408" s="152"/>
      <c r="X408" s="152"/>
      <c r="Y408" s="152"/>
      <c r="Z408" s="152"/>
      <c r="AA408" s="152"/>
      <c r="AB408" s="152"/>
      <c r="AC408" s="347"/>
      <c r="AD408" s="152"/>
      <c r="AE408" s="152"/>
      <c r="AF408" s="152"/>
      <c r="AG408" s="152"/>
      <c r="AH408" s="152"/>
      <c r="AI408" s="152"/>
      <c r="AJ408" s="347"/>
      <c r="AK408" s="152"/>
      <c r="AL408" s="152"/>
      <c r="AM408" s="295"/>
      <c r="AN408" s="228"/>
      <c r="AO408" s="228"/>
      <c r="AP408" s="228"/>
      <c r="AQ408" s="228"/>
      <c r="AR408" s="228"/>
      <c r="AS408" s="348"/>
      <c r="AT408" s="264">
        <f t="shared" si="309"/>
        <v>0</v>
      </c>
      <c r="AU408" s="259"/>
      <c r="AV408" s="265">
        <f t="shared" si="323"/>
        <v>0</v>
      </c>
      <c r="AX408" s="265">
        <f t="shared" si="327"/>
        <v>0</v>
      </c>
      <c r="AZ408" s="492">
        <f t="shared" si="324"/>
        <v>0</v>
      </c>
      <c r="BB408" s="492">
        <f t="shared" si="325"/>
        <v>0</v>
      </c>
      <c r="BD408" s="265">
        <f t="shared" si="328"/>
        <v>0</v>
      </c>
      <c r="BE408" s="105"/>
      <c r="BF408" s="105"/>
      <c r="BG408" s="105"/>
      <c r="BH408" s="105"/>
      <c r="BI408" s="105"/>
      <c r="BJ408" s="105"/>
    </row>
    <row r="409" spans="2:62" ht="20.100000000000001" hidden="1" customHeight="1" outlineLevel="1">
      <c r="B409" s="100"/>
      <c r="C409" s="908"/>
      <c r="D409" s="909"/>
      <c r="E409" s="909"/>
      <c r="F409" s="910"/>
      <c r="G409" s="890"/>
      <c r="H409" s="891"/>
      <c r="I409" s="152"/>
      <c r="J409" s="152"/>
      <c r="K409" s="152"/>
      <c r="L409" s="152"/>
      <c r="M409" s="152"/>
      <c r="N409" s="152"/>
      <c r="O409" s="152"/>
      <c r="P409" s="153"/>
      <c r="Q409" s="153"/>
      <c r="R409" s="156">
        <f t="shared" si="319"/>
        <v>0</v>
      </c>
      <c r="S409" s="156">
        <f t="shared" si="320"/>
        <v>0</v>
      </c>
      <c r="U409" s="157">
        <f t="shared" si="326"/>
        <v>0</v>
      </c>
      <c r="W409" s="152"/>
      <c r="X409" s="152"/>
      <c r="Y409" s="152"/>
      <c r="Z409" s="152"/>
      <c r="AA409" s="152"/>
      <c r="AB409" s="152"/>
      <c r="AC409" s="347"/>
      <c r="AD409" s="152"/>
      <c r="AE409" s="152"/>
      <c r="AF409" s="152"/>
      <c r="AG409" s="152"/>
      <c r="AH409" s="152"/>
      <c r="AI409" s="152"/>
      <c r="AJ409" s="347"/>
      <c r="AK409" s="152"/>
      <c r="AL409" s="152"/>
      <c r="AM409" s="295"/>
      <c r="AN409" s="228"/>
      <c r="AO409" s="228"/>
      <c r="AP409" s="228"/>
      <c r="AQ409" s="228"/>
      <c r="AR409" s="228"/>
      <c r="AS409" s="348"/>
      <c r="AT409" s="264">
        <f t="shared" si="309"/>
        <v>0</v>
      </c>
      <c r="AU409" s="259"/>
      <c r="AV409" s="265">
        <f t="shared" si="323"/>
        <v>0</v>
      </c>
      <c r="AX409" s="265">
        <f t="shared" si="327"/>
        <v>0</v>
      </c>
      <c r="AZ409" s="492">
        <f t="shared" si="324"/>
        <v>0</v>
      </c>
      <c r="BB409" s="492">
        <f t="shared" si="325"/>
        <v>0</v>
      </c>
      <c r="BD409" s="265">
        <f t="shared" si="328"/>
        <v>0</v>
      </c>
      <c r="BE409" s="105"/>
      <c r="BF409" s="105"/>
      <c r="BG409" s="105"/>
      <c r="BH409" s="105"/>
      <c r="BI409" s="105"/>
      <c r="BJ409" s="105"/>
    </row>
    <row r="410" spans="2:62" ht="20.100000000000001" hidden="1" customHeight="1" outlineLevel="1">
      <c r="B410" s="100"/>
      <c r="C410" s="908"/>
      <c r="D410" s="909"/>
      <c r="E410" s="909"/>
      <c r="F410" s="910"/>
      <c r="G410" s="890"/>
      <c r="H410" s="891"/>
      <c r="I410" s="152"/>
      <c r="J410" s="152"/>
      <c r="K410" s="152"/>
      <c r="L410" s="152"/>
      <c r="M410" s="152"/>
      <c r="N410" s="152"/>
      <c r="O410" s="152"/>
      <c r="P410" s="153"/>
      <c r="Q410" s="153"/>
      <c r="R410" s="156">
        <f t="shared" si="319"/>
        <v>0</v>
      </c>
      <c r="S410" s="156">
        <f t="shared" si="320"/>
        <v>0</v>
      </c>
      <c r="U410" s="157">
        <f t="shared" si="326"/>
        <v>0</v>
      </c>
      <c r="W410" s="152"/>
      <c r="X410" s="152"/>
      <c r="Y410" s="152"/>
      <c r="Z410" s="152"/>
      <c r="AA410" s="152"/>
      <c r="AB410" s="152"/>
      <c r="AC410" s="347"/>
      <c r="AD410" s="152"/>
      <c r="AE410" s="152"/>
      <c r="AF410" s="152"/>
      <c r="AG410" s="152"/>
      <c r="AH410" s="152"/>
      <c r="AI410" s="152"/>
      <c r="AJ410" s="347"/>
      <c r="AK410" s="152"/>
      <c r="AL410" s="152"/>
      <c r="AM410" s="295"/>
      <c r="AN410" s="228"/>
      <c r="AO410" s="228"/>
      <c r="AP410" s="228"/>
      <c r="AQ410" s="228"/>
      <c r="AR410" s="228"/>
      <c r="AS410" s="348"/>
      <c r="AT410" s="264">
        <f t="shared" si="309"/>
        <v>0</v>
      </c>
      <c r="AU410" s="259"/>
      <c r="AV410" s="265">
        <f t="shared" si="323"/>
        <v>0</v>
      </c>
      <c r="AX410" s="265">
        <f t="shared" si="327"/>
        <v>0</v>
      </c>
      <c r="AZ410" s="492">
        <f t="shared" si="324"/>
        <v>0</v>
      </c>
      <c r="BB410" s="492">
        <f t="shared" si="325"/>
        <v>0</v>
      </c>
      <c r="BD410" s="265">
        <f t="shared" si="328"/>
        <v>0</v>
      </c>
      <c r="BE410" s="105"/>
      <c r="BF410" s="105"/>
      <c r="BG410" s="105"/>
      <c r="BH410" s="105"/>
      <c r="BI410" s="105"/>
      <c r="BJ410" s="105"/>
    </row>
    <row r="411" spans="2:62" ht="20.100000000000001" hidden="1" customHeight="1" outlineLevel="1">
      <c r="B411" s="100"/>
      <c r="C411" s="908"/>
      <c r="D411" s="909"/>
      <c r="E411" s="909"/>
      <c r="F411" s="910"/>
      <c r="G411" s="890"/>
      <c r="H411" s="891"/>
      <c r="I411" s="152"/>
      <c r="J411" s="152"/>
      <c r="K411" s="152"/>
      <c r="L411" s="152"/>
      <c r="M411" s="152"/>
      <c r="N411" s="152"/>
      <c r="O411" s="152"/>
      <c r="P411" s="153"/>
      <c r="Q411" s="153"/>
      <c r="R411" s="156">
        <f t="shared" si="319"/>
        <v>0</v>
      </c>
      <c r="S411" s="156">
        <f t="shared" si="320"/>
        <v>0</v>
      </c>
      <c r="U411" s="157">
        <f t="shared" si="326"/>
        <v>0</v>
      </c>
      <c r="W411" s="152"/>
      <c r="X411" s="152"/>
      <c r="Y411" s="152"/>
      <c r="Z411" s="152"/>
      <c r="AA411" s="152"/>
      <c r="AB411" s="152"/>
      <c r="AC411" s="347"/>
      <c r="AD411" s="152"/>
      <c r="AE411" s="152"/>
      <c r="AF411" s="152"/>
      <c r="AG411" s="152"/>
      <c r="AH411" s="152"/>
      <c r="AI411" s="152"/>
      <c r="AJ411" s="347"/>
      <c r="AK411" s="152"/>
      <c r="AL411" s="152"/>
      <c r="AM411" s="295"/>
      <c r="AN411" s="228"/>
      <c r="AO411" s="228"/>
      <c r="AP411" s="228"/>
      <c r="AQ411" s="228"/>
      <c r="AR411" s="228"/>
      <c r="AS411" s="348"/>
      <c r="AT411" s="264">
        <f t="shared" si="309"/>
        <v>0</v>
      </c>
      <c r="AU411" s="259"/>
      <c r="AV411" s="265">
        <f t="shared" si="323"/>
        <v>0</v>
      </c>
      <c r="AX411" s="265">
        <f t="shared" si="327"/>
        <v>0</v>
      </c>
      <c r="AZ411" s="492">
        <f t="shared" si="324"/>
        <v>0</v>
      </c>
      <c r="BB411" s="492">
        <f t="shared" si="325"/>
        <v>0</v>
      </c>
      <c r="BD411" s="265">
        <f t="shared" si="328"/>
        <v>0</v>
      </c>
      <c r="BE411" s="105"/>
      <c r="BF411" s="105"/>
      <c r="BG411" s="105"/>
      <c r="BH411" s="105"/>
      <c r="BI411" s="105"/>
      <c r="BJ411" s="105"/>
    </row>
    <row r="412" spans="2:62" ht="20.100000000000001" hidden="1" customHeight="1" outlineLevel="1">
      <c r="B412" s="100"/>
      <c r="C412" s="908"/>
      <c r="D412" s="909"/>
      <c r="E412" s="909"/>
      <c r="F412" s="910"/>
      <c r="G412" s="890"/>
      <c r="H412" s="891"/>
      <c r="I412" s="152"/>
      <c r="J412" s="152"/>
      <c r="K412" s="152"/>
      <c r="L412" s="152"/>
      <c r="M412" s="152"/>
      <c r="N412" s="152"/>
      <c r="O412" s="152"/>
      <c r="P412" s="153"/>
      <c r="Q412" s="153"/>
      <c r="R412" s="156">
        <f t="shared" si="319"/>
        <v>0</v>
      </c>
      <c r="S412" s="156">
        <f t="shared" si="320"/>
        <v>0</v>
      </c>
      <c r="U412" s="157">
        <f t="shared" si="326"/>
        <v>0</v>
      </c>
      <c r="W412" s="152"/>
      <c r="X412" s="152"/>
      <c r="Y412" s="152"/>
      <c r="Z412" s="152"/>
      <c r="AA412" s="152"/>
      <c r="AB412" s="152"/>
      <c r="AC412" s="347"/>
      <c r="AD412" s="152"/>
      <c r="AE412" s="152"/>
      <c r="AF412" s="152"/>
      <c r="AG412" s="152"/>
      <c r="AH412" s="152"/>
      <c r="AI412" s="152"/>
      <c r="AJ412" s="347"/>
      <c r="AK412" s="152"/>
      <c r="AL412" s="152"/>
      <c r="AM412" s="295"/>
      <c r="AN412" s="228"/>
      <c r="AO412" s="228"/>
      <c r="AP412" s="228"/>
      <c r="AQ412" s="228"/>
      <c r="AR412" s="228"/>
      <c r="AS412" s="348"/>
      <c r="AT412" s="264">
        <f t="shared" si="309"/>
        <v>0</v>
      </c>
      <c r="AU412" s="259"/>
      <c r="AV412" s="265">
        <f t="shared" si="323"/>
        <v>0</v>
      </c>
      <c r="AX412" s="265">
        <f t="shared" si="327"/>
        <v>0</v>
      </c>
      <c r="AZ412" s="492">
        <f t="shared" si="324"/>
        <v>0</v>
      </c>
      <c r="BB412" s="492">
        <f t="shared" si="325"/>
        <v>0</v>
      </c>
      <c r="BD412" s="265">
        <f t="shared" si="328"/>
        <v>0</v>
      </c>
      <c r="BE412" s="105"/>
      <c r="BF412" s="105"/>
      <c r="BG412" s="105"/>
      <c r="BH412" s="105"/>
      <c r="BI412" s="105"/>
      <c r="BJ412" s="105"/>
    </row>
    <row r="413" spans="2:62" ht="20.100000000000001" hidden="1" customHeight="1" outlineLevel="1">
      <c r="B413" s="100"/>
      <c r="C413" s="908"/>
      <c r="D413" s="909"/>
      <c r="E413" s="909"/>
      <c r="F413" s="910"/>
      <c r="G413" s="890"/>
      <c r="H413" s="891"/>
      <c r="I413" s="152"/>
      <c r="J413" s="152"/>
      <c r="K413" s="152"/>
      <c r="L413" s="152"/>
      <c r="M413" s="152"/>
      <c r="N413" s="152"/>
      <c r="O413" s="152"/>
      <c r="P413" s="153"/>
      <c r="Q413" s="153"/>
      <c r="R413" s="156">
        <f t="shared" si="319"/>
        <v>0</v>
      </c>
      <c r="S413" s="156">
        <f t="shared" si="320"/>
        <v>0</v>
      </c>
      <c r="U413" s="157">
        <f t="shared" si="326"/>
        <v>0</v>
      </c>
      <c r="W413" s="152"/>
      <c r="X413" s="152"/>
      <c r="Y413" s="152"/>
      <c r="Z413" s="152"/>
      <c r="AA413" s="152"/>
      <c r="AB413" s="152"/>
      <c r="AC413" s="347"/>
      <c r="AD413" s="152"/>
      <c r="AE413" s="152"/>
      <c r="AF413" s="152"/>
      <c r="AG413" s="152"/>
      <c r="AH413" s="152"/>
      <c r="AI413" s="152"/>
      <c r="AJ413" s="347"/>
      <c r="AK413" s="152"/>
      <c r="AL413" s="152"/>
      <c r="AM413" s="295"/>
      <c r="AN413" s="228"/>
      <c r="AO413" s="228"/>
      <c r="AP413" s="228"/>
      <c r="AQ413" s="228"/>
      <c r="AR413" s="228"/>
      <c r="AS413" s="348"/>
      <c r="AT413" s="264">
        <f t="shared" si="309"/>
        <v>0</v>
      </c>
      <c r="AU413" s="259"/>
      <c r="AV413" s="265">
        <f t="shared" si="323"/>
        <v>0</v>
      </c>
      <c r="AX413" s="265">
        <f t="shared" si="327"/>
        <v>0</v>
      </c>
      <c r="AZ413" s="492">
        <f t="shared" si="324"/>
        <v>0</v>
      </c>
      <c r="BB413" s="492">
        <f t="shared" si="325"/>
        <v>0</v>
      </c>
      <c r="BD413" s="265">
        <f t="shared" si="328"/>
        <v>0</v>
      </c>
      <c r="BE413" s="105"/>
      <c r="BF413" s="105"/>
      <c r="BG413" s="105"/>
      <c r="BH413" s="105"/>
      <c r="BI413" s="105"/>
      <c r="BJ413" s="105"/>
    </row>
    <row r="414" spans="2:62" ht="20.100000000000001" hidden="1" customHeight="1" outlineLevel="1">
      <c r="B414" s="100"/>
      <c r="C414" s="908"/>
      <c r="D414" s="909"/>
      <c r="E414" s="909"/>
      <c r="F414" s="910"/>
      <c r="G414" s="890"/>
      <c r="H414" s="891"/>
      <c r="I414" s="152"/>
      <c r="J414" s="152"/>
      <c r="K414" s="152"/>
      <c r="L414" s="152"/>
      <c r="M414" s="152"/>
      <c r="N414" s="152"/>
      <c r="O414" s="152"/>
      <c r="P414" s="153"/>
      <c r="Q414" s="153"/>
      <c r="R414" s="156">
        <f t="shared" si="319"/>
        <v>0</v>
      </c>
      <c r="S414" s="156">
        <f t="shared" si="320"/>
        <v>0</v>
      </c>
      <c r="U414" s="157">
        <f t="shared" si="326"/>
        <v>0</v>
      </c>
      <c r="W414" s="152"/>
      <c r="X414" s="152"/>
      <c r="Y414" s="152"/>
      <c r="Z414" s="152"/>
      <c r="AA414" s="152"/>
      <c r="AB414" s="152"/>
      <c r="AC414" s="347"/>
      <c r="AD414" s="152"/>
      <c r="AE414" s="152"/>
      <c r="AF414" s="152"/>
      <c r="AG414" s="152"/>
      <c r="AH414" s="152"/>
      <c r="AI414" s="152"/>
      <c r="AJ414" s="347"/>
      <c r="AK414" s="152"/>
      <c r="AL414" s="152"/>
      <c r="AM414" s="295"/>
      <c r="AN414" s="228"/>
      <c r="AO414" s="228"/>
      <c r="AP414" s="228"/>
      <c r="AQ414" s="228"/>
      <c r="AR414" s="228"/>
      <c r="AS414" s="348"/>
      <c r="AT414" s="264">
        <f t="shared" si="309"/>
        <v>0</v>
      </c>
      <c r="AU414" s="259"/>
      <c r="AV414" s="265">
        <f t="shared" si="323"/>
        <v>0</v>
      </c>
      <c r="AX414" s="265">
        <f t="shared" si="327"/>
        <v>0</v>
      </c>
      <c r="AZ414" s="492">
        <f t="shared" si="324"/>
        <v>0</v>
      </c>
      <c r="BB414" s="492">
        <f t="shared" si="325"/>
        <v>0</v>
      </c>
      <c r="BD414" s="265">
        <f t="shared" si="328"/>
        <v>0</v>
      </c>
      <c r="BE414" s="105"/>
      <c r="BF414" s="105"/>
      <c r="BG414" s="105"/>
      <c r="BH414" s="105"/>
      <c r="BI414" s="105"/>
      <c r="BJ414" s="105"/>
    </row>
    <row r="415" spans="2:62" ht="20.100000000000001" hidden="1" customHeight="1" outlineLevel="1">
      <c r="B415" s="100"/>
      <c r="C415" s="908"/>
      <c r="D415" s="909"/>
      <c r="E415" s="909"/>
      <c r="F415" s="910"/>
      <c r="G415" s="890"/>
      <c r="H415" s="891"/>
      <c r="I415" s="152"/>
      <c r="J415" s="152"/>
      <c r="K415" s="152"/>
      <c r="L415" s="152"/>
      <c r="M415" s="152"/>
      <c r="N415" s="152"/>
      <c r="O415" s="152"/>
      <c r="P415" s="153"/>
      <c r="Q415" s="153"/>
      <c r="R415" s="156">
        <f t="shared" si="319"/>
        <v>0</v>
      </c>
      <c r="S415" s="156">
        <f t="shared" si="320"/>
        <v>0</v>
      </c>
      <c r="U415" s="157">
        <f t="shared" si="326"/>
        <v>0</v>
      </c>
      <c r="W415" s="152"/>
      <c r="X415" s="152"/>
      <c r="Y415" s="152"/>
      <c r="Z415" s="152"/>
      <c r="AA415" s="152"/>
      <c r="AB415" s="152"/>
      <c r="AC415" s="347"/>
      <c r="AD415" s="152"/>
      <c r="AE415" s="152"/>
      <c r="AF415" s="152"/>
      <c r="AG415" s="152"/>
      <c r="AH415" s="152"/>
      <c r="AI415" s="152"/>
      <c r="AJ415" s="347"/>
      <c r="AK415" s="152"/>
      <c r="AL415" s="152"/>
      <c r="AM415" s="295"/>
      <c r="AN415" s="228"/>
      <c r="AO415" s="228"/>
      <c r="AP415" s="228"/>
      <c r="AQ415" s="228"/>
      <c r="AR415" s="228"/>
      <c r="AS415" s="348"/>
      <c r="AT415" s="264">
        <f t="shared" si="309"/>
        <v>0</v>
      </c>
      <c r="AU415" s="259"/>
      <c r="AV415" s="265">
        <f t="shared" si="323"/>
        <v>0</v>
      </c>
      <c r="AX415" s="265">
        <f t="shared" si="327"/>
        <v>0</v>
      </c>
      <c r="AZ415" s="492">
        <f t="shared" si="324"/>
        <v>0</v>
      </c>
      <c r="BB415" s="492">
        <f t="shared" si="325"/>
        <v>0</v>
      </c>
      <c r="BD415" s="265">
        <f t="shared" si="328"/>
        <v>0</v>
      </c>
      <c r="BE415" s="105"/>
      <c r="BF415" s="105"/>
      <c r="BG415" s="105"/>
      <c r="BH415" s="105"/>
      <c r="BI415" s="105"/>
      <c r="BJ415" s="105"/>
    </row>
    <row r="416" spans="2:62" ht="20.100000000000001" hidden="1" customHeight="1" outlineLevel="1">
      <c r="B416" s="100"/>
      <c r="C416" s="908"/>
      <c r="D416" s="909"/>
      <c r="E416" s="909"/>
      <c r="F416" s="910"/>
      <c r="G416" s="890"/>
      <c r="H416" s="891"/>
      <c r="I416" s="152"/>
      <c r="J416" s="152"/>
      <c r="K416" s="152"/>
      <c r="L416" s="152"/>
      <c r="M416" s="152"/>
      <c r="N416" s="152"/>
      <c r="O416" s="152"/>
      <c r="P416" s="153"/>
      <c r="Q416" s="153"/>
      <c r="R416" s="156">
        <f t="shared" si="319"/>
        <v>0</v>
      </c>
      <c r="S416" s="156">
        <f t="shared" si="320"/>
        <v>0</v>
      </c>
      <c r="U416" s="157">
        <f t="shared" si="326"/>
        <v>0</v>
      </c>
      <c r="W416" s="152"/>
      <c r="X416" s="152"/>
      <c r="Y416" s="152"/>
      <c r="Z416" s="152"/>
      <c r="AA416" s="152"/>
      <c r="AB416" s="152"/>
      <c r="AC416" s="347"/>
      <c r="AD416" s="152"/>
      <c r="AE416" s="152"/>
      <c r="AF416" s="152"/>
      <c r="AG416" s="152"/>
      <c r="AH416" s="152"/>
      <c r="AI416" s="152"/>
      <c r="AJ416" s="347"/>
      <c r="AK416" s="152"/>
      <c r="AL416" s="152"/>
      <c r="AM416" s="295"/>
      <c r="AN416" s="228"/>
      <c r="AO416" s="228"/>
      <c r="AP416" s="228"/>
      <c r="AQ416" s="228"/>
      <c r="AR416" s="228"/>
      <c r="AS416" s="348"/>
      <c r="AT416" s="264">
        <f t="shared" si="309"/>
        <v>0</v>
      </c>
      <c r="AU416" s="259"/>
      <c r="AV416" s="265">
        <f t="shared" si="323"/>
        <v>0</v>
      </c>
      <c r="AX416" s="265">
        <f t="shared" si="327"/>
        <v>0</v>
      </c>
      <c r="AZ416" s="492">
        <f t="shared" si="324"/>
        <v>0</v>
      </c>
      <c r="BB416" s="492">
        <f t="shared" si="325"/>
        <v>0</v>
      </c>
      <c r="BD416" s="265">
        <f t="shared" si="328"/>
        <v>0</v>
      </c>
      <c r="BE416" s="105"/>
      <c r="BF416" s="105"/>
      <c r="BG416" s="105"/>
      <c r="BH416" s="105"/>
      <c r="BI416" s="105"/>
      <c r="BJ416" s="105"/>
    </row>
    <row r="417" spans="2:62" ht="20.100000000000001" hidden="1" customHeight="1" outlineLevel="1">
      <c r="B417" s="100"/>
      <c r="C417" s="908"/>
      <c r="D417" s="909"/>
      <c r="E417" s="909"/>
      <c r="F417" s="910"/>
      <c r="G417" s="890"/>
      <c r="H417" s="891"/>
      <c r="I417" s="152"/>
      <c r="J417" s="152"/>
      <c r="K417" s="152"/>
      <c r="L417" s="152"/>
      <c r="M417" s="152"/>
      <c r="N417" s="152"/>
      <c r="O417" s="152"/>
      <c r="P417" s="153"/>
      <c r="Q417" s="153"/>
      <c r="R417" s="156">
        <f t="shared" si="319"/>
        <v>0</v>
      </c>
      <c r="S417" s="156">
        <f t="shared" si="320"/>
        <v>0</v>
      </c>
      <c r="U417" s="157">
        <f t="shared" si="326"/>
        <v>0</v>
      </c>
      <c r="W417" s="152"/>
      <c r="X417" s="152"/>
      <c r="Y417" s="152"/>
      <c r="Z417" s="152"/>
      <c r="AA417" s="152"/>
      <c r="AB417" s="152"/>
      <c r="AC417" s="347"/>
      <c r="AD417" s="152"/>
      <c r="AE417" s="152"/>
      <c r="AF417" s="152"/>
      <c r="AG417" s="152"/>
      <c r="AH417" s="152"/>
      <c r="AI417" s="152"/>
      <c r="AJ417" s="347"/>
      <c r="AK417" s="152"/>
      <c r="AL417" s="152"/>
      <c r="AM417" s="295"/>
      <c r="AN417" s="228"/>
      <c r="AO417" s="228"/>
      <c r="AP417" s="228"/>
      <c r="AQ417" s="228"/>
      <c r="AR417" s="228"/>
      <c r="AS417" s="348"/>
      <c r="AT417" s="264">
        <f t="shared" si="309"/>
        <v>0</v>
      </c>
      <c r="AU417" s="259"/>
      <c r="AV417" s="265">
        <f t="shared" si="323"/>
        <v>0</v>
      </c>
      <c r="AX417" s="265">
        <f t="shared" si="327"/>
        <v>0</v>
      </c>
      <c r="AZ417" s="492">
        <f t="shared" si="324"/>
        <v>0</v>
      </c>
      <c r="BB417" s="492">
        <f t="shared" si="325"/>
        <v>0</v>
      </c>
      <c r="BD417" s="265">
        <f t="shared" si="328"/>
        <v>0</v>
      </c>
      <c r="BE417" s="105"/>
      <c r="BF417" s="105"/>
      <c r="BG417" s="105"/>
      <c r="BH417" s="105"/>
      <c r="BI417" s="105"/>
      <c r="BJ417" s="105"/>
    </row>
    <row r="418" spans="2:62" ht="20.100000000000001" hidden="1" customHeight="1" outlineLevel="1">
      <c r="B418" s="100"/>
      <c r="C418" s="908"/>
      <c r="D418" s="909"/>
      <c r="E418" s="909"/>
      <c r="F418" s="910"/>
      <c r="G418" s="890"/>
      <c r="H418" s="891"/>
      <c r="I418" s="152"/>
      <c r="J418" s="152"/>
      <c r="K418" s="152"/>
      <c r="L418" s="152"/>
      <c r="M418" s="152"/>
      <c r="N418" s="152"/>
      <c r="O418" s="152"/>
      <c r="P418" s="153"/>
      <c r="Q418" s="153"/>
      <c r="R418" s="156">
        <f t="shared" si="319"/>
        <v>0</v>
      </c>
      <c r="S418" s="156">
        <f t="shared" si="320"/>
        <v>0</v>
      </c>
      <c r="U418" s="157">
        <f t="shared" si="326"/>
        <v>0</v>
      </c>
      <c r="W418" s="152"/>
      <c r="X418" s="152"/>
      <c r="Y418" s="152"/>
      <c r="Z418" s="152"/>
      <c r="AA418" s="152"/>
      <c r="AB418" s="152"/>
      <c r="AC418" s="347"/>
      <c r="AD418" s="152"/>
      <c r="AE418" s="152"/>
      <c r="AF418" s="152"/>
      <c r="AG418" s="152"/>
      <c r="AH418" s="152"/>
      <c r="AI418" s="152"/>
      <c r="AJ418" s="347"/>
      <c r="AK418" s="152"/>
      <c r="AL418" s="152"/>
      <c r="AM418" s="295"/>
      <c r="AN418" s="228"/>
      <c r="AO418" s="228"/>
      <c r="AP418" s="228"/>
      <c r="AQ418" s="228"/>
      <c r="AR418" s="228"/>
      <c r="AS418" s="348"/>
      <c r="AT418" s="264">
        <f t="shared" si="309"/>
        <v>0</v>
      </c>
      <c r="AU418" s="259"/>
      <c r="AV418" s="265">
        <f t="shared" si="323"/>
        <v>0</v>
      </c>
      <c r="AX418" s="265">
        <f t="shared" si="327"/>
        <v>0</v>
      </c>
      <c r="AZ418" s="492">
        <f t="shared" si="324"/>
        <v>0</v>
      </c>
      <c r="BB418" s="492">
        <f t="shared" si="325"/>
        <v>0</v>
      </c>
      <c r="BD418" s="265">
        <f t="shared" si="328"/>
        <v>0</v>
      </c>
      <c r="BE418" s="105"/>
      <c r="BF418" s="105"/>
      <c r="BG418" s="105"/>
      <c r="BH418" s="105"/>
      <c r="BI418" s="105"/>
      <c r="BJ418" s="105"/>
    </row>
    <row r="419" spans="2:62" ht="9.9499999999999993" hidden="1" customHeight="1" outlineLevel="1">
      <c r="B419" s="101"/>
      <c r="C419" s="208"/>
      <c r="D419" s="208"/>
      <c r="E419" s="208"/>
      <c r="F419" s="208"/>
      <c r="G419" s="237"/>
      <c r="H419" s="207"/>
      <c r="I419" s="257"/>
      <c r="J419" s="257"/>
      <c r="K419" s="257"/>
      <c r="L419" s="257"/>
      <c r="M419" s="257"/>
      <c r="N419" s="257"/>
      <c r="O419" s="257"/>
      <c r="P419" s="256"/>
      <c r="Q419" s="102"/>
      <c r="R419" s="102"/>
      <c r="S419" s="102"/>
      <c r="U419" s="98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Z419" s="493"/>
      <c r="BE419" s="105"/>
      <c r="BF419" s="105"/>
      <c r="BG419" s="105"/>
      <c r="BH419" s="105"/>
      <c r="BI419" s="105"/>
      <c r="BJ419" s="105"/>
    </row>
    <row r="420" spans="2:62" ht="20.100000000000001" customHeight="1" collapsed="1">
      <c r="B420" s="8">
        <f>B403+1</f>
        <v>25</v>
      </c>
      <c r="C420" s="916"/>
      <c r="D420" s="917"/>
      <c r="E420" s="917"/>
      <c r="F420" s="918"/>
      <c r="G420" s="429"/>
      <c r="H420" s="206">
        <v>1</v>
      </c>
      <c r="I420" s="642">
        <f t="shared" ref="I420" si="329">$H420*SUM(I421:I435)</f>
        <v>0</v>
      </c>
      <c r="J420" s="643">
        <f t="shared" ref="J420:O420" si="330">$H420*SUM(J421:J435)</f>
        <v>0</v>
      </c>
      <c r="K420" s="644">
        <f t="shared" si="330"/>
        <v>0</v>
      </c>
      <c r="L420" s="645">
        <f t="shared" si="330"/>
        <v>0</v>
      </c>
      <c r="M420" s="645">
        <f t="shared" si="330"/>
        <v>0</v>
      </c>
      <c r="N420" s="644">
        <f t="shared" si="330"/>
        <v>0</v>
      </c>
      <c r="O420" s="642">
        <f t="shared" si="330"/>
        <v>0</v>
      </c>
      <c r="P420" s="209">
        <f t="shared" ref="P420:Q420" si="331">$H420*SUM(P421:P435)</f>
        <v>0</v>
      </c>
      <c r="Q420" s="210">
        <f t="shared" si="331"/>
        <v>0</v>
      </c>
      <c r="R420" s="136">
        <f t="shared" ref="R420:R435" si="332">P420*(1+Gewinn)*(1+SicherheitAngebot)</f>
        <v>0</v>
      </c>
      <c r="S420" s="137">
        <f t="shared" ref="S420:S435" si="333">Q420*(1+MGKZ)*(1+Gewinn)*(1+SicherheitAngebot)</f>
        <v>0</v>
      </c>
      <c r="U420" s="10">
        <f>I420*$I$7+J420*$J$7+K420*$K$7+L420*$L$7+M420*$M$7+N420*$N$7+O420*$O$7+R420+S420</f>
        <v>0</v>
      </c>
      <c r="W420" s="646">
        <f t="shared" ref="W420:AB420" si="334">$H420*SUM(W421:W435)</f>
        <v>0</v>
      </c>
      <c r="X420" s="647">
        <f t="shared" si="334"/>
        <v>0</v>
      </c>
      <c r="Y420" s="648">
        <f t="shared" si="334"/>
        <v>0</v>
      </c>
      <c r="Z420" s="649">
        <f t="shared" si="334"/>
        <v>0</v>
      </c>
      <c r="AA420" s="648">
        <f t="shared" si="334"/>
        <v>0</v>
      </c>
      <c r="AB420" s="646">
        <f t="shared" si="334"/>
        <v>0</v>
      </c>
      <c r="AC420" s="258"/>
      <c r="AD420" s="646">
        <f t="shared" ref="AD420:AM420" si="335">$H420*SUM(AD421:AD435)</f>
        <v>0</v>
      </c>
      <c r="AE420" s="647">
        <f t="shared" si="335"/>
        <v>0</v>
      </c>
      <c r="AF420" s="648">
        <f t="shared" si="335"/>
        <v>0</v>
      </c>
      <c r="AG420" s="649">
        <f t="shared" si="335"/>
        <v>0</v>
      </c>
      <c r="AH420" s="648">
        <f t="shared" si="335"/>
        <v>0</v>
      </c>
      <c r="AI420" s="646">
        <f t="shared" si="335"/>
        <v>0</v>
      </c>
      <c r="AJ420" s="258"/>
      <c r="AK420" s="653">
        <f t="shared" si="335"/>
        <v>0</v>
      </c>
      <c r="AL420" s="653">
        <f t="shared" si="335"/>
        <v>0</v>
      </c>
      <c r="AM420" s="653">
        <f t="shared" si="335"/>
        <v>0</v>
      </c>
      <c r="AN420" s="227">
        <f>$H420*SUM(AN421:AN435)*(1+Gewinn)*(1+SicherheitAngebot)</f>
        <v>0</v>
      </c>
      <c r="AO420" s="227">
        <f>$H420*SUM(AO421:AO435)*(1+Gewinn)*(1+SicherheitAngebot)</f>
        <v>0</v>
      </c>
      <c r="AP420" s="227">
        <f>$H420*SUM(AP421:AP435)*(1+Gewinn)*(1+SicherheitAngebot)</f>
        <v>0</v>
      </c>
      <c r="AQ420" s="227">
        <f>$H420*SUM(AQ421:AQ435)*(1+Gewinn)*(1+SicherheitAngebot)</f>
        <v>0</v>
      </c>
      <c r="AR420" s="227">
        <f>$H420*SUM(AR421:AR435)*(1+Gewinn)*(1+SicherheitAngebot)</f>
        <v>0</v>
      </c>
      <c r="AS420" s="262"/>
      <c r="AT420" s="263">
        <f t="shared" si="309"/>
        <v>0</v>
      </c>
      <c r="AU420" s="259"/>
      <c r="AV420" s="491">
        <f>AK420*$AK$7+AL420*$AL$7+AM420*$AM$7+SUM(AN420:AR420)+AT420/Zuschläge_IBN+AT420</f>
        <v>0</v>
      </c>
      <c r="AX420" s="685">
        <f>U420+AV420</f>
        <v>0</v>
      </c>
      <c r="AZ420" s="490">
        <f>IF(H420&gt;0,U420/(1+SicherheitAngebot)*(1+Sicherheit),0)</f>
        <v>0</v>
      </c>
      <c r="BB420" s="490">
        <f>IF(H420&gt;0,AV420/(1+SicherheitAngebot)*(1+Sicherheit),0)</f>
        <v>0</v>
      </c>
      <c r="BD420" s="490">
        <f>AZ420+BB420</f>
        <v>0</v>
      </c>
      <c r="BE420" s="105"/>
      <c r="BF420" s="105"/>
      <c r="BG420" s="105"/>
      <c r="BH420" s="105"/>
      <c r="BI420" s="105"/>
      <c r="BJ420" s="105"/>
    </row>
    <row r="421" spans="2:62" ht="20.100000000000001" hidden="1" customHeight="1" outlineLevel="1">
      <c r="B421" s="99"/>
      <c r="C421" s="908"/>
      <c r="D421" s="909"/>
      <c r="E421" s="909"/>
      <c r="F421" s="910"/>
      <c r="G421" s="890"/>
      <c r="H421" s="901"/>
      <c r="I421" s="152"/>
      <c r="J421" s="152"/>
      <c r="K421" s="152"/>
      <c r="L421" s="152"/>
      <c r="M421" s="152"/>
      <c r="N421" s="152"/>
      <c r="O421" s="152"/>
      <c r="P421" s="153"/>
      <c r="Q421" s="153"/>
      <c r="R421" s="156">
        <f t="shared" si="332"/>
        <v>0</v>
      </c>
      <c r="S421" s="156">
        <f t="shared" si="333"/>
        <v>0</v>
      </c>
      <c r="U421" s="157">
        <f>I421*$I$7+J421*$J$7+K421*$K$7+L421*$L$7+M421*$M$7+N421*$N$7+O421*$O$7+R421+S421</f>
        <v>0</v>
      </c>
      <c r="W421" s="152"/>
      <c r="X421" s="152"/>
      <c r="Y421" s="152"/>
      <c r="Z421" s="152"/>
      <c r="AA421" s="152"/>
      <c r="AB421" s="152"/>
      <c r="AC421" s="347"/>
      <c r="AD421" s="152"/>
      <c r="AE421" s="152"/>
      <c r="AF421" s="152"/>
      <c r="AG421" s="152"/>
      <c r="AH421" s="152"/>
      <c r="AI421" s="152"/>
      <c r="AJ421" s="347"/>
      <c r="AK421" s="152"/>
      <c r="AL421" s="152"/>
      <c r="AM421" s="295"/>
      <c r="AN421" s="228"/>
      <c r="AO421" s="228"/>
      <c r="AP421" s="228"/>
      <c r="AQ421" s="228"/>
      <c r="AR421" s="228"/>
      <c r="AS421" s="348"/>
      <c r="AT421" s="264">
        <f t="shared" si="309"/>
        <v>0</v>
      </c>
      <c r="AU421" s="259"/>
      <c r="AV421" s="265">
        <f t="shared" ref="AV421:AV435" si="336">AK421*$AK$7+AL421*$AL$7+AM421*$AM$7+SUM(AN421:AR421)*(1+Gewinn)*(1+SicherheitAngebot)+AT421/Zuschläge_IBN+AT421</f>
        <v>0</v>
      </c>
      <c r="AX421" s="265">
        <f>U421+AV421</f>
        <v>0</v>
      </c>
      <c r="AZ421" s="492">
        <f t="shared" ref="AZ421:AZ435" si="337">U421/(1+SicherheitAngebot)*(1+Sicherheit)</f>
        <v>0</v>
      </c>
      <c r="BB421" s="492">
        <f t="shared" ref="BB421:BB435" si="338">AV421/(1+SicherheitAngebot)*(1+Sicherheit)</f>
        <v>0</v>
      </c>
      <c r="BD421" s="265">
        <f>AZ421+BB421</f>
        <v>0</v>
      </c>
      <c r="BE421" s="105"/>
      <c r="BF421" s="105"/>
      <c r="BG421" s="105"/>
      <c r="BH421" s="105"/>
      <c r="BI421" s="105"/>
      <c r="BJ421" s="105"/>
    </row>
    <row r="422" spans="2:62" ht="20.100000000000001" hidden="1" customHeight="1" outlineLevel="1">
      <c r="B422" s="100"/>
      <c r="C422" s="908"/>
      <c r="D422" s="909"/>
      <c r="E422" s="909"/>
      <c r="F422" s="910"/>
      <c r="G422" s="890"/>
      <c r="H422" s="891"/>
      <c r="I422" s="152"/>
      <c r="J422" s="152"/>
      <c r="K422" s="152"/>
      <c r="L422" s="152"/>
      <c r="M422" s="152"/>
      <c r="N422" s="152"/>
      <c r="O422" s="152"/>
      <c r="P422" s="153"/>
      <c r="Q422" s="153"/>
      <c r="R422" s="156">
        <f t="shared" si="332"/>
        <v>0</v>
      </c>
      <c r="S422" s="156">
        <f t="shared" si="333"/>
        <v>0</v>
      </c>
      <c r="U422" s="157">
        <f t="shared" ref="U422:U435" si="339">I422*$I$7+J422*$J$7+K422*$K$7+L422*$L$7+M422*$M$7+N422*$N$7+O422*$O$7+R422+S422</f>
        <v>0</v>
      </c>
      <c r="W422" s="152"/>
      <c r="X422" s="152"/>
      <c r="Y422" s="152"/>
      <c r="Z422" s="152"/>
      <c r="AA422" s="152"/>
      <c r="AB422" s="152"/>
      <c r="AC422" s="347"/>
      <c r="AD422" s="152"/>
      <c r="AE422" s="152"/>
      <c r="AF422" s="152"/>
      <c r="AG422" s="152"/>
      <c r="AH422" s="152"/>
      <c r="AI422" s="152"/>
      <c r="AJ422" s="347"/>
      <c r="AK422" s="152"/>
      <c r="AL422" s="152"/>
      <c r="AM422" s="295"/>
      <c r="AN422" s="228"/>
      <c r="AO422" s="228"/>
      <c r="AP422" s="228"/>
      <c r="AQ422" s="228"/>
      <c r="AR422" s="228"/>
      <c r="AS422" s="348"/>
      <c r="AT422" s="264">
        <f t="shared" si="309"/>
        <v>0</v>
      </c>
      <c r="AU422" s="259"/>
      <c r="AV422" s="265">
        <f t="shared" si="336"/>
        <v>0</v>
      </c>
      <c r="AX422" s="265">
        <f t="shared" ref="AX422:AX435" si="340">U422+AV422</f>
        <v>0</v>
      </c>
      <c r="AZ422" s="492">
        <f t="shared" si="337"/>
        <v>0</v>
      </c>
      <c r="BB422" s="492">
        <f t="shared" si="338"/>
        <v>0</v>
      </c>
      <c r="BD422" s="265">
        <f t="shared" ref="BD422:BD435" si="341">AZ422+BB422</f>
        <v>0</v>
      </c>
      <c r="BE422" s="105"/>
      <c r="BF422" s="105"/>
      <c r="BG422" s="105"/>
      <c r="BH422" s="105"/>
      <c r="BI422" s="105"/>
      <c r="BJ422" s="105"/>
    </row>
    <row r="423" spans="2:62" ht="20.100000000000001" hidden="1" customHeight="1" outlineLevel="1">
      <c r="B423" s="100"/>
      <c r="C423" s="908"/>
      <c r="D423" s="909"/>
      <c r="E423" s="909"/>
      <c r="F423" s="910"/>
      <c r="G423" s="890"/>
      <c r="H423" s="891"/>
      <c r="I423" s="152"/>
      <c r="J423" s="152"/>
      <c r="K423" s="152"/>
      <c r="L423" s="152"/>
      <c r="M423" s="152"/>
      <c r="N423" s="152"/>
      <c r="O423" s="152"/>
      <c r="P423" s="153"/>
      <c r="Q423" s="153"/>
      <c r="R423" s="156">
        <f t="shared" si="332"/>
        <v>0</v>
      </c>
      <c r="S423" s="156">
        <f t="shared" si="333"/>
        <v>0</v>
      </c>
      <c r="U423" s="157">
        <f t="shared" si="339"/>
        <v>0</v>
      </c>
      <c r="W423" s="152"/>
      <c r="X423" s="152"/>
      <c r="Y423" s="152"/>
      <c r="Z423" s="152"/>
      <c r="AA423" s="152"/>
      <c r="AB423" s="152"/>
      <c r="AC423" s="347"/>
      <c r="AD423" s="152"/>
      <c r="AE423" s="152"/>
      <c r="AF423" s="152"/>
      <c r="AG423" s="152"/>
      <c r="AH423" s="152"/>
      <c r="AI423" s="152"/>
      <c r="AJ423" s="347"/>
      <c r="AK423" s="152"/>
      <c r="AL423" s="152"/>
      <c r="AM423" s="295"/>
      <c r="AN423" s="228"/>
      <c r="AO423" s="228"/>
      <c r="AP423" s="228"/>
      <c r="AQ423" s="228"/>
      <c r="AR423" s="228"/>
      <c r="AS423" s="348"/>
      <c r="AT423" s="264">
        <f t="shared" si="309"/>
        <v>0</v>
      </c>
      <c r="AU423" s="259"/>
      <c r="AV423" s="265">
        <f t="shared" si="336"/>
        <v>0</v>
      </c>
      <c r="AX423" s="265">
        <f t="shared" si="340"/>
        <v>0</v>
      </c>
      <c r="AZ423" s="492">
        <f t="shared" si="337"/>
        <v>0</v>
      </c>
      <c r="BB423" s="492">
        <f t="shared" si="338"/>
        <v>0</v>
      </c>
      <c r="BD423" s="265">
        <f t="shared" si="341"/>
        <v>0</v>
      </c>
      <c r="BE423" s="105"/>
      <c r="BF423" s="105"/>
      <c r="BG423" s="105"/>
      <c r="BH423" s="105"/>
      <c r="BI423" s="105"/>
      <c r="BJ423" s="105"/>
    </row>
    <row r="424" spans="2:62" ht="20.100000000000001" hidden="1" customHeight="1" outlineLevel="1">
      <c r="B424" s="100"/>
      <c r="C424" s="908"/>
      <c r="D424" s="909"/>
      <c r="E424" s="909"/>
      <c r="F424" s="910"/>
      <c r="G424" s="890"/>
      <c r="H424" s="891"/>
      <c r="I424" s="152"/>
      <c r="J424" s="152"/>
      <c r="K424" s="152"/>
      <c r="L424" s="152"/>
      <c r="M424" s="152"/>
      <c r="N424" s="152"/>
      <c r="O424" s="152"/>
      <c r="P424" s="153"/>
      <c r="Q424" s="153"/>
      <c r="R424" s="156">
        <f t="shared" si="332"/>
        <v>0</v>
      </c>
      <c r="S424" s="156">
        <f t="shared" si="333"/>
        <v>0</v>
      </c>
      <c r="U424" s="157">
        <f t="shared" si="339"/>
        <v>0</v>
      </c>
      <c r="W424" s="152"/>
      <c r="X424" s="152"/>
      <c r="Y424" s="152"/>
      <c r="Z424" s="152"/>
      <c r="AA424" s="152"/>
      <c r="AB424" s="152"/>
      <c r="AC424" s="347"/>
      <c r="AD424" s="152"/>
      <c r="AE424" s="152"/>
      <c r="AF424" s="152"/>
      <c r="AG424" s="152"/>
      <c r="AH424" s="152"/>
      <c r="AI424" s="152"/>
      <c r="AJ424" s="347"/>
      <c r="AK424" s="152"/>
      <c r="AL424" s="152"/>
      <c r="AM424" s="295"/>
      <c r="AN424" s="228"/>
      <c r="AO424" s="228"/>
      <c r="AP424" s="228"/>
      <c r="AQ424" s="228"/>
      <c r="AR424" s="228"/>
      <c r="AS424" s="348"/>
      <c r="AT424" s="264">
        <f t="shared" si="309"/>
        <v>0</v>
      </c>
      <c r="AU424" s="259"/>
      <c r="AV424" s="265">
        <f t="shared" si="336"/>
        <v>0</v>
      </c>
      <c r="AX424" s="265">
        <f t="shared" si="340"/>
        <v>0</v>
      </c>
      <c r="AZ424" s="492">
        <f t="shared" si="337"/>
        <v>0</v>
      </c>
      <c r="BB424" s="492">
        <f t="shared" si="338"/>
        <v>0</v>
      </c>
      <c r="BD424" s="265">
        <f t="shared" si="341"/>
        <v>0</v>
      </c>
      <c r="BE424" s="105"/>
      <c r="BF424" s="105"/>
      <c r="BG424" s="105"/>
      <c r="BH424" s="105"/>
      <c r="BI424" s="105"/>
      <c r="BJ424" s="105"/>
    </row>
    <row r="425" spans="2:62" ht="20.100000000000001" hidden="1" customHeight="1" outlineLevel="1">
      <c r="B425" s="100"/>
      <c r="C425" s="908"/>
      <c r="D425" s="909"/>
      <c r="E425" s="909"/>
      <c r="F425" s="910"/>
      <c r="G425" s="890"/>
      <c r="H425" s="891"/>
      <c r="I425" s="152"/>
      <c r="J425" s="152"/>
      <c r="K425" s="152"/>
      <c r="L425" s="152"/>
      <c r="M425" s="152"/>
      <c r="N425" s="152"/>
      <c r="O425" s="152"/>
      <c r="P425" s="153"/>
      <c r="Q425" s="153"/>
      <c r="R425" s="156">
        <f t="shared" si="332"/>
        <v>0</v>
      </c>
      <c r="S425" s="156">
        <f t="shared" si="333"/>
        <v>0</v>
      </c>
      <c r="U425" s="157">
        <f t="shared" si="339"/>
        <v>0</v>
      </c>
      <c r="W425" s="152"/>
      <c r="X425" s="152"/>
      <c r="Y425" s="152"/>
      <c r="Z425" s="152"/>
      <c r="AA425" s="152"/>
      <c r="AB425" s="152"/>
      <c r="AC425" s="347"/>
      <c r="AD425" s="152"/>
      <c r="AE425" s="152"/>
      <c r="AF425" s="152"/>
      <c r="AG425" s="152"/>
      <c r="AH425" s="152"/>
      <c r="AI425" s="152"/>
      <c r="AJ425" s="347"/>
      <c r="AK425" s="152"/>
      <c r="AL425" s="152"/>
      <c r="AM425" s="295"/>
      <c r="AN425" s="228"/>
      <c r="AO425" s="228"/>
      <c r="AP425" s="228"/>
      <c r="AQ425" s="228"/>
      <c r="AR425" s="228"/>
      <c r="AS425" s="348"/>
      <c r="AT425" s="264">
        <f t="shared" si="309"/>
        <v>0</v>
      </c>
      <c r="AU425" s="259"/>
      <c r="AV425" s="265">
        <f t="shared" si="336"/>
        <v>0</v>
      </c>
      <c r="AX425" s="265">
        <f t="shared" si="340"/>
        <v>0</v>
      </c>
      <c r="AZ425" s="492">
        <f t="shared" si="337"/>
        <v>0</v>
      </c>
      <c r="BB425" s="492">
        <f t="shared" si="338"/>
        <v>0</v>
      </c>
      <c r="BD425" s="265">
        <f t="shared" si="341"/>
        <v>0</v>
      </c>
      <c r="BE425" s="105"/>
      <c r="BF425" s="105"/>
      <c r="BG425" s="105"/>
      <c r="BH425" s="105"/>
      <c r="BI425" s="105"/>
      <c r="BJ425" s="105"/>
    </row>
    <row r="426" spans="2:62" ht="20.100000000000001" hidden="1" customHeight="1" outlineLevel="1">
      <c r="B426" s="100"/>
      <c r="C426" s="908"/>
      <c r="D426" s="909"/>
      <c r="E426" s="909"/>
      <c r="F426" s="910"/>
      <c r="G426" s="890"/>
      <c r="H426" s="891"/>
      <c r="I426" s="152"/>
      <c r="J426" s="152"/>
      <c r="K426" s="152"/>
      <c r="L426" s="152"/>
      <c r="M426" s="152"/>
      <c r="N426" s="152"/>
      <c r="O426" s="152"/>
      <c r="P426" s="153"/>
      <c r="Q426" s="153"/>
      <c r="R426" s="156">
        <f t="shared" si="332"/>
        <v>0</v>
      </c>
      <c r="S426" s="156">
        <f t="shared" si="333"/>
        <v>0</v>
      </c>
      <c r="U426" s="157">
        <f t="shared" si="339"/>
        <v>0</v>
      </c>
      <c r="W426" s="152"/>
      <c r="X426" s="152"/>
      <c r="Y426" s="152"/>
      <c r="Z426" s="152"/>
      <c r="AA426" s="152"/>
      <c r="AB426" s="152"/>
      <c r="AC426" s="347"/>
      <c r="AD426" s="152"/>
      <c r="AE426" s="152"/>
      <c r="AF426" s="152"/>
      <c r="AG426" s="152"/>
      <c r="AH426" s="152"/>
      <c r="AI426" s="152"/>
      <c r="AJ426" s="347"/>
      <c r="AK426" s="152"/>
      <c r="AL426" s="152"/>
      <c r="AM426" s="295"/>
      <c r="AN426" s="228"/>
      <c r="AO426" s="228"/>
      <c r="AP426" s="228"/>
      <c r="AQ426" s="228"/>
      <c r="AR426" s="228"/>
      <c r="AS426" s="348"/>
      <c r="AT426" s="264">
        <f t="shared" si="309"/>
        <v>0</v>
      </c>
      <c r="AU426" s="259"/>
      <c r="AV426" s="265">
        <f t="shared" si="336"/>
        <v>0</v>
      </c>
      <c r="AX426" s="265">
        <f t="shared" si="340"/>
        <v>0</v>
      </c>
      <c r="AZ426" s="492">
        <f t="shared" si="337"/>
        <v>0</v>
      </c>
      <c r="BB426" s="492">
        <f t="shared" si="338"/>
        <v>0</v>
      </c>
      <c r="BD426" s="265">
        <f t="shared" si="341"/>
        <v>0</v>
      </c>
      <c r="BE426" s="105"/>
      <c r="BF426" s="105"/>
      <c r="BG426" s="105"/>
      <c r="BH426" s="105"/>
      <c r="BI426" s="105"/>
      <c r="BJ426" s="105"/>
    </row>
    <row r="427" spans="2:62" ht="20.100000000000001" hidden="1" customHeight="1" outlineLevel="1">
      <c r="B427" s="100"/>
      <c r="C427" s="908"/>
      <c r="D427" s="909"/>
      <c r="E427" s="909"/>
      <c r="F427" s="910"/>
      <c r="G427" s="890"/>
      <c r="H427" s="891"/>
      <c r="I427" s="152"/>
      <c r="J427" s="152"/>
      <c r="K427" s="152"/>
      <c r="L427" s="152"/>
      <c r="M427" s="152"/>
      <c r="N427" s="152"/>
      <c r="O427" s="152"/>
      <c r="P427" s="153"/>
      <c r="Q427" s="153"/>
      <c r="R427" s="156">
        <f t="shared" si="332"/>
        <v>0</v>
      </c>
      <c r="S427" s="156">
        <f t="shared" si="333"/>
        <v>0</v>
      </c>
      <c r="U427" s="157">
        <f t="shared" si="339"/>
        <v>0</v>
      </c>
      <c r="W427" s="152"/>
      <c r="X427" s="152"/>
      <c r="Y427" s="152"/>
      <c r="Z427" s="152"/>
      <c r="AA427" s="152"/>
      <c r="AB427" s="152"/>
      <c r="AC427" s="347"/>
      <c r="AD427" s="152"/>
      <c r="AE427" s="152"/>
      <c r="AF427" s="152"/>
      <c r="AG427" s="152"/>
      <c r="AH427" s="152"/>
      <c r="AI427" s="152"/>
      <c r="AJ427" s="347"/>
      <c r="AK427" s="152"/>
      <c r="AL427" s="152"/>
      <c r="AM427" s="295"/>
      <c r="AN427" s="228"/>
      <c r="AO427" s="228"/>
      <c r="AP427" s="228"/>
      <c r="AQ427" s="228"/>
      <c r="AR427" s="228"/>
      <c r="AS427" s="348"/>
      <c r="AT427" s="264">
        <f t="shared" si="309"/>
        <v>0</v>
      </c>
      <c r="AU427" s="259"/>
      <c r="AV427" s="265">
        <f t="shared" si="336"/>
        <v>0</v>
      </c>
      <c r="AX427" s="265">
        <f t="shared" si="340"/>
        <v>0</v>
      </c>
      <c r="AZ427" s="492">
        <f t="shared" si="337"/>
        <v>0</v>
      </c>
      <c r="BB427" s="492">
        <f t="shared" si="338"/>
        <v>0</v>
      </c>
      <c r="BD427" s="265">
        <f t="shared" si="341"/>
        <v>0</v>
      </c>
      <c r="BE427" s="105"/>
      <c r="BF427" s="105"/>
      <c r="BG427" s="105"/>
      <c r="BH427" s="105"/>
      <c r="BI427" s="105"/>
      <c r="BJ427" s="105"/>
    </row>
    <row r="428" spans="2:62" ht="20.100000000000001" hidden="1" customHeight="1" outlineLevel="1">
      <c r="B428" s="100"/>
      <c r="C428" s="908"/>
      <c r="D428" s="909"/>
      <c r="E428" s="909"/>
      <c r="F428" s="910"/>
      <c r="G428" s="890"/>
      <c r="H428" s="891"/>
      <c r="I428" s="152"/>
      <c r="J428" s="152"/>
      <c r="K428" s="152"/>
      <c r="L428" s="152"/>
      <c r="M428" s="152"/>
      <c r="N428" s="152"/>
      <c r="O428" s="152"/>
      <c r="P428" s="153"/>
      <c r="Q428" s="153"/>
      <c r="R428" s="156">
        <f t="shared" si="332"/>
        <v>0</v>
      </c>
      <c r="S428" s="156">
        <f t="shared" si="333"/>
        <v>0</v>
      </c>
      <c r="U428" s="157">
        <f t="shared" si="339"/>
        <v>0</v>
      </c>
      <c r="W428" s="152"/>
      <c r="X428" s="152"/>
      <c r="Y428" s="152"/>
      <c r="Z428" s="152"/>
      <c r="AA428" s="152"/>
      <c r="AB428" s="152"/>
      <c r="AC428" s="347"/>
      <c r="AD428" s="152"/>
      <c r="AE428" s="152"/>
      <c r="AF428" s="152"/>
      <c r="AG428" s="152"/>
      <c r="AH428" s="152"/>
      <c r="AI428" s="152"/>
      <c r="AJ428" s="347"/>
      <c r="AK428" s="152"/>
      <c r="AL428" s="152"/>
      <c r="AM428" s="295"/>
      <c r="AN428" s="228"/>
      <c r="AO428" s="228"/>
      <c r="AP428" s="228"/>
      <c r="AQ428" s="228"/>
      <c r="AR428" s="228"/>
      <c r="AS428" s="348"/>
      <c r="AT428" s="264">
        <f t="shared" si="309"/>
        <v>0</v>
      </c>
      <c r="AU428" s="259"/>
      <c r="AV428" s="265">
        <f t="shared" si="336"/>
        <v>0</v>
      </c>
      <c r="AX428" s="265">
        <f t="shared" si="340"/>
        <v>0</v>
      </c>
      <c r="AZ428" s="492">
        <f t="shared" si="337"/>
        <v>0</v>
      </c>
      <c r="BB428" s="492">
        <f t="shared" si="338"/>
        <v>0</v>
      </c>
      <c r="BD428" s="265">
        <f t="shared" si="341"/>
        <v>0</v>
      </c>
      <c r="BE428" s="105"/>
      <c r="BF428" s="105"/>
      <c r="BG428" s="105"/>
      <c r="BH428" s="105"/>
      <c r="BI428" s="105"/>
      <c r="BJ428" s="105"/>
    </row>
    <row r="429" spans="2:62" ht="20.100000000000001" hidden="1" customHeight="1" outlineLevel="1">
      <c r="B429" s="100"/>
      <c r="C429" s="908"/>
      <c r="D429" s="909"/>
      <c r="E429" s="909"/>
      <c r="F429" s="910"/>
      <c r="G429" s="890"/>
      <c r="H429" s="891"/>
      <c r="I429" s="152"/>
      <c r="J429" s="152"/>
      <c r="K429" s="152"/>
      <c r="L429" s="152"/>
      <c r="M429" s="152"/>
      <c r="N429" s="152"/>
      <c r="O429" s="152"/>
      <c r="P429" s="153"/>
      <c r="Q429" s="153"/>
      <c r="R429" s="156">
        <f t="shared" si="332"/>
        <v>0</v>
      </c>
      <c r="S429" s="156">
        <f t="shared" si="333"/>
        <v>0</v>
      </c>
      <c r="U429" s="157">
        <f t="shared" si="339"/>
        <v>0</v>
      </c>
      <c r="W429" s="152"/>
      <c r="X429" s="152"/>
      <c r="Y429" s="152"/>
      <c r="Z429" s="152"/>
      <c r="AA429" s="152"/>
      <c r="AB429" s="152"/>
      <c r="AC429" s="347"/>
      <c r="AD429" s="152"/>
      <c r="AE429" s="152"/>
      <c r="AF429" s="152"/>
      <c r="AG429" s="152"/>
      <c r="AH429" s="152"/>
      <c r="AI429" s="152"/>
      <c r="AJ429" s="347"/>
      <c r="AK429" s="152"/>
      <c r="AL429" s="152"/>
      <c r="AM429" s="295"/>
      <c r="AN429" s="228"/>
      <c r="AO429" s="228"/>
      <c r="AP429" s="228"/>
      <c r="AQ429" s="228"/>
      <c r="AR429" s="228"/>
      <c r="AS429" s="348"/>
      <c r="AT429" s="264">
        <f t="shared" si="309"/>
        <v>0</v>
      </c>
      <c r="AU429" s="259"/>
      <c r="AV429" s="265">
        <f t="shared" si="336"/>
        <v>0</v>
      </c>
      <c r="AX429" s="265">
        <f t="shared" si="340"/>
        <v>0</v>
      </c>
      <c r="AZ429" s="492">
        <f t="shared" si="337"/>
        <v>0</v>
      </c>
      <c r="BB429" s="492">
        <f t="shared" si="338"/>
        <v>0</v>
      </c>
      <c r="BD429" s="265">
        <f t="shared" si="341"/>
        <v>0</v>
      </c>
      <c r="BE429" s="105"/>
      <c r="BF429" s="105"/>
      <c r="BG429" s="105"/>
      <c r="BH429" s="105"/>
      <c r="BI429" s="105"/>
      <c r="BJ429" s="105"/>
    </row>
    <row r="430" spans="2:62" ht="20.100000000000001" hidden="1" customHeight="1" outlineLevel="1">
      <c r="B430" s="100"/>
      <c r="C430" s="908"/>
      <c r="D430" s="909"/>
      <c r="E430" s="909"/>
      <c r="F430" s="910"/>
      <c r="G430" s="890"/>
      <c r="H430" s="891"/>
      <c r="I430" s="152"/>
      <c r="J430" s="152"/>
      <c r="K430" s="152"/>
      <c r="L430" s="152"/>
      <c r="M430" s="152"/>
      <c r="N430" s="152"/>
      <c r="O430" s="152"/>
      <c r="P430" s="153"/>
      <c r="Q430" s="153"/>
      <c r="R430" s="156">
        <f t="shared" si="332"/>
        <v>0</v>
      </c>
      <c r="S430" s="156">
        <f t="shared" si="333"/>
        <v>0</v>
      </c>
      <c r="U430" s="157">
        <f t="shared" si="339"/>
        <v>0</v>
      </c>
      <c r="W430" s="152"/>
      <c r="X430" s="152"/>
      <c r="Y430" s="152"/>
      <c r="Z430" s="152"/>
      <c r="AA430" s="152"/>
      <c r="AB430" s="152"/>
      <c r="AC430" s="347"/>
      <c r="AD430" s="152"/>
      <c r="AE430" s="152"/>
      <c r="AF430" s="152"/>
      <c r="AG430" s="152"/>
      <c r="AH430" s="152"/>
      <c r="AI430" s="152"/>
      <c r="AJ430" s="347"/>
      <c r="AK430" s="152"/>
      <c r="AL430" s="152"/>
      <c r="AM430" s="295"/>
      <c r="AN430" s="228"/>
      <c r="AO430" s="228"/>
      <c r="AP430" s="228"/>
      <c r="AQ430" s="228"/>
      <c r="AR430" s="228"/>
      <c r="AS430" s="348"/>
      <c r="AT430" s="264">
        <f t="shared" si="309"/>
        <v>0</v>
      </c>
      <c r="AU430" s="259"/>
      <c r="AV430" s="265">
        <f t="shared" si="336"/>
        <v>0</v>
      </c>
      <c r="AX430" s="265">
        <f t="shared" si="340"/>
        <v>0</v>
      </c>
      <c r="AZ430" s="492">
        <f t="shared" si="337"/>
        <v>0</v>
      </c>
      <c r="BB430" s="492">
        <f t="shared" si="338"/>
        <v>0</v>
      </c>
      <c r="BD430" s="265">
        <f t="shared" si="341"/>
        <v>0</v>
      </c>
      <c r="BE430" s="105"/>
      <c r="BF430" s="105"/>
      <c r="BG430" s="105"/>
      <c r="BH430" s="105"/>
      <c r="BI430" s="105"/>
      <c r="BJ430" s="105"/>
    </row>
    <row r="431" spans="2:62" ht="20.100000000000001" hidden="1" customHeight="1" outlineLevel="1">
      <c r="B431" s="100"/>
      <c r="C431" s="908"/>
      <c r="D431" s="909"/>
      <c r="E431" s="909"/>
      <c r="F431" s="910"/>
      <c r="G431" s="890"/>
      <c r="H431" s="891"/>
      <c r="I431" s="152"/>
      <c r="J431" s="152"/>
      <c r="K431" s="152"/>
      <c r="L431" s="152"/>
      <c r="M431" s="152"/>
      <c r="N431" s="152"/>
      <c r="O431" s="152"/>
      <c r="P431" s="153"/>
      <c r="Q431" s="153"/>
      <c r="R431" s="156">
        <f t="shared" si="332"/>
        <v>0</v>
      </c>
      <c r="S431" s="156">
        <f t="shared" si="333"/>
        <v>0</v>
      </c>
      <c r="U431" s="157">
        <f t="shared" si="339"/>
        <v>0</v>
      </c>
      <c r="W431" s="152"/>
      <c r="X431" s="152"/>
      <c r="Y431" s="152"/>
      <c r="Z431" s="152"/>
      <c r="AA431" s="152"/>
      <c r="AB431" s="152"/>
      <c r="AC431" s="347"/>
      <c r="AD431" s="152"/>
      <c r="AE431" s="152"/>
      <c r="AF431" s="152"/>
      <c r="AG431" s="152"/>
      <c r="AH431" s="152"/>
      <c r="AI431" s="152"/>
      <c r="AJ431" s="347"/>
      <c r="AK431" s="152"/>
      <c r="AL431" s="152"/>
      <c r="AM431" s="295"/>
      <c r="AN431" s="228"/>
      <c r="AO431" s="228"/>
      <c r="AP431" s="228"/>
      <c r="AQ431" s="228"/>
      <c r="AR431" s="228"/>
      <c r="AS431" s="348"/>
      <c r="AT431" s="264">
        <f t="shared" si="309"/>
        <v>0</v>
      </c>
      <c r="AU431" s="259"/>
      <c r="AV431" s="265">
        <f t="shared" si="336"/>
        <v>0</v>
      </c>
      <c r="AX431" s="265">
        <f t="shared" si="340"/>
        <v>0</v>
      </c>
      <c r="AZ431" s="492">
        <f t="shared" si="337"/>
        <v>0</v>
      </c>
      <c r="BB431" s="492">
        <f t="shared" si="338"/>
        <v>0</v>
      </c>
      <c r="BD431" s="265">
        <f t="shared" si="341"/>
        <v>0</v>
      </c>
      <c r="BE431" s="105"/>
      <c r="BF431" s="105"/>
      <c r="BG431" s="105"/>
      <c r="BH431" s="105"/>
      <c r="BI431" s="105"/>
      <c r="BJ431" s="105"/>
    </row>
    <row r="432" spans="2:62" ht="20.100000000000001" hidden="1" customHeight="1" outlineLevel="1">
      <c r="B432" s="100"/>
      <c r="C432" s="908"/>
      <c r="D432" s="909"/>
      <c r="E432" s="909"/>
      <c r="F432" s="910"/>
      <c r="G432" s="890"/>
      <c r="H432" s="891"/>
      <c r="I432" s="152"/>
      <c r="J432" s="152"/>
      <c r="K432" s="152"/>
      <c r="L432" s="152"/>
      <c r="M432" s="152"/>
      <c r="N432" s="152"/>
      <c r="O432" s="152"/>
      <c r="P432" s="153"/>
      <c r="Q432" s="153"/>
      <c r="R432" s="156">
        <f t="shared" si="332"/>
        <v>0</v>
      </c>
      <c r="S432" s="156">
        <f t="shared" si="333"/>
        <v>0</v>
      </c>
      <c r="U432" s="157">
        <f t="shared" si="339"/>
        <v>0</v>
      </c>
      <c r="W432" s="152"/>
      <c r="X432" s="152"/>
      <c r="Y432" s="152"/>
      <c r="Z432" s="152"/>
      <c r="AA432" s="152"/>
      <c r="AB432" s="152"/>
      <c r="AC432" s="347"/>
      <c r="AD432" s="152"/>
      <c r="AE432" s="152"/>
      <c r="AF432" s="152"/>
      <c r="AG432" s="152"/>
      <c r="AH432" s="152"/>
      <c r="AI432" s="152"/>
      <c r="AJ432" s="347"/>
      <c r="AK432" s="152"/>
      <c r="AL432" s="152"/>
      <c r="AM432" s="295"/>
      <c r="AN432" s="228"/>
      <c r="AO432" s="228"/>
      <c r="AP432" s="228"/>
      <c r="AQ432" s="228"/>
      <c r="AR432" s="228"/>
      <c r="AS432" s="348"/>
      <c r="AT432" s="264">
        <f t="shared" si="309"/>
        <v>0</v>
      </c>
      <c r="AU432" s="259"/>
      <c r="AV432" s="265">
        <f t="shared" si="336"/>
        <v>0</v>
      </c>
      <c r="AX432" s="265">
        <f t="shared" si="340"/>
        <v>0</v>
      </c>
      <c r="AZ432" s="492">
        <f t="shared" si="337"/>
        <v>0</v>
      </c>
      <c r="BB432" s="492">
        <f t="shared" si="338"/>
        <v>0</v>
      </c>
      <c r="BD432" s="265">
        <f t="shared" si="341"/>
        <v>0</v>
      </c>
      <c r="BE432" s="105"/>
      <c r="BF432" s="105"/>
      <c r="BG432" s="105"/>
      <c r="BH432" s="105"/>
      <c r="BI432" s="105"/>
      <c r="BJ432" s="105"/>
    </row>
    <row r="433" spans="2:62" ht="20.100000000000001" hidden="1" customHeight="1" outlineLevel="1">
      <c r="B433" s="100"/>
      <c r="C433" s="908"/>
      <c r="D433" s="909"/>
      <c r="E433" s="909"/>
      <c r="F433" s="910"/>
      <c r="G433" s="890"/>
      <c r="H433" s="891"/>
      <c r="I433" s="152"/>
      <c r="J433" s="152"/>
      <c r="K433" s="152"/>
      <c r="L433" s="152"/>
      <c r="M433" s="152"/>
      <c r="N433" s="152"/>
      <c r="O433" s="152"/>
      <c r="P433" s="153"/>
      <c r="Q433" s="153"/>
      <c r="R433" s="156">
        <f t="shared" si="332"/>
        <v>0</v>
      </c>
      <c r="S433" s="156">
        <f t="shared" si="333"/>
        <v>0</v>
      </c>
      <c r="U433" s="157">
        <f t="shared" si="339"/>
        <v>0</v>
      </c>
      <c r="W433" s="152"/>
      <c r="X433" s="152"/>
      <c r="Y433" s="152"/>
      <c r="Z433" s="152"/>
      <c r="AA433" s="152"/>
      <c r="AB433" s="152"/>
      <c r="AC433" s="347"/>
      <c r="AD433" s="152"/>
      <c r="AE433" s="152"/>
      <c r="AF433" s="152"/>
      <c r="AG433" s="152"/>
      <c r="AH433" s="152"/>
      <c r="AI433" s="152"/>
      <c r="AJ433" s="347"/>
      <c r="AK433" s="152"/>
      <c r="AL433" s="152"/>
      <c r="AM433" s="295"/>
      <c r="AN433" s="228"/>
      <c r="AO433" s="228"/>
      <c r="AP433" s="228"/>
      <c r="AQ433" s="228"/>
      <c r="AR433" s="228"/>
      <c r="AS433" s="348"/>
      <c r="AT433" s="264">
        <f t="shared" si="309"/>
        <v>0</v>
      </c>
      <c r="AU433" s="259"/>
      <c r="AV433" s="265">
        <f t="shared" si="336"/>
        <v>0</v>
      </c>
      <c r="AX433" s="265">
        <f t="shared" si="340"/>
        <v>0</v>
      </c>
      <c r="AZ433" s="492">
        <f t="shared" si="337"/>
        <v>0</v>
      </c>
      <c r="BB433" s="492">
        <f t="shared" si="338"/>
        <v>0</v>
      </c>
      <c r="BD433" s="265">
        <f t="shared" si="341"/>
        <v>0</v>
      </c>
      <c r="BE433" s="105"/>
      <c r="BF433" s="105"/>
      <c r="BG433" s="105"/>
      <c r="BH433" s="105"/>
      <c r="BI433" s="105"/>
      <c r="BJ433" s="105"/>
    </row>
    <row r="434" spans="2:62" ht="20.100000000000001" hidden="1" customHeight="1" outlineLevel="1">
      <c r="B434" s="100"/>
      <c r="C434" s="908"/>
      <c r="D434" s="909"/>
      <c r="E434" s="909"/>
      <c r="F434" s="910"/>
      <c r="G434" s="890"/>
      <c r="H434" s="891"/>
      <c r="I434" s="152"/>
      <c r="J434" s="152"/>
      <c r="K434" s="152"/>
      <c r="L434" s="152"/>
      <c r="M434" s="152"/>
      <c r="N434" s="152"/>
      <c r="O434" s="152"/>
      <c r="P434" s="153"/>
      <c r="Q434" s="153"/>
      <c r="R434" s="156">
        <f t="shared" si="332"/>
        <v>0</v>
      </c>
      <c r="S434" s="156">
        <f t="shared" si="333"/>
        <v>0</v>
      </c>
      <c r="U434" s="157">
        <f t="shared" si="339"/>
        <v>0</v>
      </c>
      <c r="W434" s="152"/>
      <c r="X434" s="152"/>
      <c r="Y434" s="152"/>
      <c r="Z434" s="152"/>
      <c r="AA434" s="152"/>
      <c r="AB434" s="152"/>
      <c r="AC434" s="347"/>
      <c r="AD434" s="152"/>
      <c r="AE434" s="152"/>
      <c r="AF434" s="152"/>
      <c r="AG434" s="152"/>
      <c r="AH434" s="152"/>
      <c r="AI434" s="152"/>
      <c r="AJ434" s="347"/>
      <c r="AK434" s="152"/>
      <c r="AL434" s="152"/>
      <c r="AM434" s="295"/>
      <c r="AN434" s="228"/>
      <c r="AO434" s="228"/>
      <c r="AP434" s="228"/>
      <c r="AQ434" s="228"/>
      <c r="AR434" s="228"/>
      <c r="AS434" s="348"/>
      <c r="AT434" s="264">
        <f t="shared" si="309"/>
        <v>0</v>
      </c>
      <c r="AU434" s="259"/>
      <c r="AV434" s="265">
        <f t="shared" si="336"/>
        <v>0</v>
      </c>
      <c r="AX434" s="265">
        <f t="shared" si="340"/>
        <v>0</v>
      </c>
      <c r="AZ434" s="492">
        <f t="shared" si="337"/>
        <v>0</v>
      </c>
      <c r="BB434" s="492">
        <f t="shared" si="338"/>
        <v>0</v>
      </c>
      <c r="BD434" s="265">
        <f t="shared" si="341"/>
        <v>0</v>
      </c>
      <c r="BE434" s="105"/>
      <c r="BF434" s="105"/>
      <c r="BG434" s="105"/>
      <c r="BH434" s="105"/>
      <c r="BI434" s="105"/>
      <c r="BJ434" s="105"/>
    </row>
    <row r="435" spans="2:62" ht="20.100000000000001" hidden="1" customHeight="1" outlineLevel="1">
      <c r="B435" s="100"/>
      <c r="C435" s="908"/>
      <c r="D435" s="909"/>
      <c r="E435" s="909"/>
      <c r="F435" s="910"/>
      <c r="G435" s="890"/>
      <c r="H435" s="891"/>
      <c r="I435" s="152"/>
      <c r="J435" s="152"/>
      <c r="K435" s="152"/>
      <c r="L435" s="152"/>
      <c r="M435" s="152"/>
      <c r="N435" s="152"/>
      <c r="O435" s="152"/>
      <c r="P435" s="153"/>
      <c r="Q435" s="153"/>
      <c r="R435" s="156">
        <f t="shared" si="332"/>
        <v>0</v>
      </c>
      <c r="S435" s="156">
        <f t="shared" si="333"/>
        <v>0</v>
      </c>
      <c r="U435" s="157">
        <f t="shared" si="339"/>
        <v>0</v>
      </c>
      <c r="W435" s="152"/>
      <c r="X435" s="152"/>
      <c r="Y435" s="152"/>
      <c r="Z435" s="152"/>
      <c r="AA435" s="152"/>
      <c r="AB435" s="152"/>
      <c r="AC435" s="347"/>
      <c r="AD435" s="152"/>
      <c r="AE435" s="152"/>
      <c r="AF435" s="152"/>
      <c r="AG435" s="152"/>
      <c r="AH435" s="152"/>
      <c r="AI435" s="152"/>
      <c r="AJ435" s="347"/>
      <c r="AK435" s="152"/>
      <c r="AL435" s="152"/>
      <c r="AM435" s="295"/>
      <c r="AN435" s="228"/>
      <c r="AO435" s="228"/>
      <c r="AP435" s="228"/>
      <c r="AQ435" s="228"/>
      <c r="AR435" s="228"/>
      <c r="AS435" s="348"/>
      <c r="AT435" s="264">
        <f t="shared" si="309"/>
        <v>0</v>
      </c>
      <c r="AU435" s="259"/>
      <c r="AV435" s="265">
        <f t="shared" si="336"/>
        <v>0</v>
      </c>
      <c r="AX435" s="265">
        <f t="shared" si="340"/>
        <v>0</v>
      </c>
      <c r="AZ435" s="492">
        <f t="shared" si="337"/>
        <v>0</v>
      </c>
      <c r="BB435" s="492">
        <f t="shared" si="338"/>
        <v>0</v>
      </c>
      <c r="BD435" s="265">
        <f t="shared" si="341"/>
        <v>0</v>
      </c>
      <c r="BE435" s="105"/>
      <c r="BF435" s="105"/>
      <c r="BG435" s="105"/>
      <c r="BH435" s="105"/>
      <c r="BI435" s="105"/>
      <c r="BJ435" s="105"/>
    </row>
    <row r="436" spans="2:62" ht="9.9499999999999993" hidden="1" customHeight="1" outlineLevel="1">
      <c r="B436" s="101"/>
      <c r="C436" s="208"/>
      <c r="D436" s="208"/>
      <c r="E436" s="208"/>
      <c r="F436" s="208"/>
      <c r="G436" s="237"/>
      <c r="H436" s="207"/>
      <c r="I436" s="257"/>
      <c r="J436" s="257"/>
      <c r="K436" s="257"/>
      <c r="L436" s="257"/>
      <c r="M436" s="257"/>
      <c r="N436" s="257"/>
      <c r="O436" s="257"/>
      <c r="P436" s="256"/>
      <c r="Q436" s="102"/>
      <c r="R436" s="102"/>
      <c r="S436" s="102"/>
      <c r="U436" s="98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Z436" s="493"/>
      <c r="BE436" s="105"/>
      <c r="BF436" s="105"/>
      <c r="BG436" s="105"/>
      <c r="BH436" s="105"/>
      <c r="BI436" s="105"/>
      <c r="BJ436" s="105"/>
    </row>
    <row r="437" spans="2:62" ht="20.100000000000001" customHeight="1" collapsed="1">
      <c r="B437" s="8">
        <f>B420+1</f>
        <v>26</v>
      </c>
      <c r="C437" s="916"/>
      <c r="D437" s="917"/>
      <c r="E437" s="917"/>
      <c r="F437" s="918"/>
      <c r="G437" s="429"/>
      <c r="H437" s="206">
        <v>1</v>
      </c>
      <c r="I437" s="642">
        <f t="shared" ref="I437" si="342">$H437*SUM(I438:I452)</f>
        <v>0</v>
      </c>
      <c r="J437" s="643">
        <f t="shared" ref="J437:O437" si="343">$H437*SUM(J438:J452)</f>
        <v>0</v>
      </c>
      <c r="K437" s="644">
        <f t="shared" si="343"/>
        <v>0</v>
      </c>
      <c r="L437" s="645">
        <f t="shared" si="343"/>
        <v>0</v>
      </c>
      <c r="M437" s="645">
        <f t="shared" si="343"/>
        <v>0</v>
      </c>
      <c r="N437" s="644">
        <f t="shared" si="343"/>
        <v>0</v>
      </c>
      <c r="O437" s="642">
        <f t="shared" si="343"/>
        <v>0</v>
      </c>
      <c r="P437" s="209">
        <f t="shared" ref="P437:Q437" si="344">$H437*SUM(P438:P452)</f>
        <v>0</v>
      </c>
      <c r="Q437" s="210">
        <f t="shared" si="344"/>
        <v>0</v>
      </c>
      <c r="R437" s="136">
        <f t="shared" ref="R437:R452" si="345">P437*(1+Gewinn)*(1+SicherheitAngebot)</f>
        <v>0</v>
      </c>
      <c r="S437" s="137">
        <f t="shared" ref="S437:S452" si="346">Q437*(1+MGKZ)*(1+Gewinn)*(1+SicherheitAngebot)</f>
        <v>0</v>
      </c>
      <c r="U437" s="10">
        <f>I437*$I$7+J437*$J$7+K437*$K$7+L437*$L$7+M437*$M$7+N437*$N$7+O437*$O$7+R437+S437</f>
        <v>0</v>
      </c>
      <c r="W437" s="646">
        <f t="shared" ref="W437:AB437" si="347">$H437*SUM(W438:W452)</f>
        <v>0</v>
      </c>
      <c r="X437" s="647">
        <f t="shared" si="347"/>
        <v>0</v>
      </c>
      <c r="Y437" s="648">
        <f t="shared" si="347"/>
        <v>0</v>
      </c>
      <c r="Z437" s="649">
        <f t="shared" si="347"/>
        <v>0</v>
      </c>
      <c r="AA437" s="648">
        <f t="shared" si="347"/>
        <v>0</v>
      </c>
      <c r="AB437" s="646">
        <f t="shared" si="347"/>
        <v>0</v>
      </c>
      <c r="AC437" s="258"/>
      <c r="AD437" s="646">
        <f t="shared" ref="AD437:AM437" si="348">$H437*SUM(AD438:AD452)</f>
        <v>0</v>
      </c>
      <c r="AE437" s="647">
        <f t="shared" si="348"/>
        <v>0</v>
      </c>
      <c r="AF437" s="648">
        <f t="shared" si="348"/>
        <v>0</v>
      </c>
      <c r="AG437" s="649">
        <f t="shared" si="348"/>
        <v>0</v>
      </c>
      <c r="AH437" s="648">
        <f t="shared" si="348"/>
        <v>0</v>
      </c>
      <c r="AI437" s="646">
        <f t="shared" si="348"/>
        <v>0</v>
      </c>
      <c r="AJ437" s="258"/>
      <c r="AK437" s="653">
        <f t="shared" si="348"/>
        <v>0</v>
      </c>
      <c r="AL437" s="653">
        <f t="shared" si="348"/>
        <v>0</v>
      </c>
      <c r="AM437" s="653">
        <f t="shared" si="348"/>
        <v>0</v>
      </c>
      <c r="AN437" s="227">
        <f>$H437*SUM(AN438:AN452)*(1+Gewinn)*(1+SicherheitAngebot)</f>
        <v>0</v>
      </c>
      <c r="AO437" s="227">
        <f>$H437*SUM(AO438:AO452)*(1+Gewinn)*(1+SicherheitAngebot)</f>
        <v>0</v>
      </c>
      <c r="AP437" s="227">
        <f>$H437*SUM(AP438:AP452)*(1+Gewinn)*(1+SicherheitAngebot)</f>
        <v>0</v>
      </c>
      <c r="AQ437" s="227">
        <f>$H437*SUM(AQ438:AQ452)*(1+Gewinn)*(1+SicherheitAngebot)</f>
        <v>0</v>
      </c>
      <c r="AR437" s="227">
        <f>$H437*SUM(AR438:AR452)*(1+Gewinn)*(1+SicherheitAngebot)</f>
        <v>0</v>
      </c>
      <c r="AS437" s="262"/>
      <c r="AT437" s="263">
        <f t="shared" si="309"/>
        <v>0</v>
      </c>
      <c r="AU437" s="259"/>
      <c r="AV437" s="491">
        <f>AK437*$AK$7+AL437*$AL$7+AM437*$AM$7+SUM(AN437:AR437)+AT437/Zuschläge_IBN+AT437</f>
        <v>0</v>
      </c>
      <c r="AX437" s="685">
        <f>U437+AV437</f>
        <v>0</v>
      </c>
      <c r="AZ437" s="490">
        <f>IF(H437&gt;0,U437/(1+SicherheitAngebot)*(1+Sicherheit),0)</f>
        <v>0</v>
      </c>
      <c r="BB437" s="490">
        <f>IF(H437&gt;0,AV437/(1+SicherheitAngebot)*(1+Sicherheit),0)</f>
        <v>0</v>
      </c>
      <c r="BD437" s="490">
        <f>AZ437+BB437</f>
        <v>0</v>
      </c>
      <c r="BE437" s="105"/>
      <c r="BF437" s="105"/>
      <c r="BG437" s="105"/>
      <c r="BH437" s="105"/>
      <c r="BI437" s="105"/>
      <c r="BJ437" s="105"/>
    </row>
    <row r="438" spans="2:62" ht="20.100000000000001" hidden="1" customHeight="1" outlineLevel="1">
      <c r="B438" s="99"/>
      <c r="C438" s="908"/>
      <c r="D438" s="909"/>
      <c r="E438" s="909"/>
      <c r="F438" s="910"/>
      <c r="G438" s="890"/>
      <c r="H438" s="901"/>
      <c r="I438" s="152"/>
      <c r="J438" s="152"/>
      <c r="K438" s="152"/>
      <c r="L438" s="152"/>
      <c r="M438" s="152"/>
      <c r="N438" s="152"/>
      <c r="O438" s="152"/>
      <c r="P438" s="153"/>
      <c r="Q438" s="153"/>
      <c r="R438" s="156">
        <f t="shared" si="345"/>
        <v>0</v>
      </c>
      <c r="S438" s="156">
        <f t="shared" si="346"/>
        <v>0</v>
      </c>
      <c r="U438" s="157">
        <f>I438*$I$7+J438*$J$7+K438*$K$7+L438*$L$7+M438*$M$7+N438*$N$7+O438*$O$7+R438+S438</f>
        <v>0</v>
      </c>
      <c r="W438" s="152"/>
      <c r="X438" s="152"/>
      <c r="Y438" s="152"/>
      <c r="Z438" s="152"/>
      <c r="AA438" s="152"/>
      <c r="AB438" s="152"/>
      <c r="AC438" s="347"/>
      <c r="AD438" s="152"/>
      <c r="AE438" s="152"/>
      <c r="AF438" s="152"/>
      <c r="AG438" s="152"/>
      <c r="AH438" s="152"/>
      <c r="AI438" s="152"/>
      <c r="AJ438" s="347"/>
      <c r="AK438" s="152"/>
      <c r="AL438" s="152"/>
      <c r="AM438" s="295"/>
      <c r="AN438" s="228"/>
      <c r="AO438" s="228"/>
      <c r="AP438" s="228"/>
      <c r="AQ438" s="228"/>
      <c r="AR438" s="228"/>
      <c r="AS438" s="348"/>
      <c r="AT438" s="264">
        <f t="shared" si="309"/>
        <v>0</v>
      </c>
      <c r="AU438" s="259"/>
      <c r="AV438" s="265">
        <f t="shared" ref="AV438:AV452" si="349">AK438*$AK$7+AL438*$AL$7+AM438*$AM$7+SUM(AN438:AR438)*(1+Gewinn)*(1+SicherheitAngebot)+AT438/Zuschläge_IBN+AT438</f>
        <v>0</v>
      </c>
      <c r="AX438" s="265">
        <f>U438+AV438</f>
        <v>0</v>
      </c>
      <c r="AZ438" s="492">
        <f t="shared" ref="AZ438:AZ452" si="350">U438/(1+SicherheitAngebot)*(1+Sicherheit)</f>
        <v>0</v>
      </c>
      <c r="BB438" s="492">
        <f t="shared" ref="BB438:BB452" si="351">AV438/(1+SicherheitAngebot)*(1+Sicherheit)</f>
        <v>0</v>
      </c>
      <c r="BD438" s="265">
        <f>AZ438+BB438</f>
        <v>0</v>
      </c>
      <c r="BE438" s="105"/>
      <c r="BF438" s="105"/>
      <c r="BG438" s="105"/>
      <c r="BH438" s="105"/>
      <c r="BI438" s="105"/>
      <c r="BJ438" s="105"/>
    </row>
    <row r="439" spans="2:62" ht="20.100000000000001" hidden="1" customHeight="1" outlineLevel="1">
      <c r="B439" s="100"/>
      <c r="C439" s="908"/>
      <c r="D439" s="909"/>
      <c r="E439" s="909"/>
      <c r="F439" s="910"/>
      <c r="G439" s="890"/>
      <c r="H439" s="891"/>
      <c r="I439" s="152"/>
      <c r="J439" s="152"/>
      <c r="K439" s="152"/>
      <c r="L439" s="152"/>
      <c r="M439" s="152"/>
      <c r="N439" s="152"/>
      <c r="O439" s="152"/>
      <c r="P439" s="153"/>
      <c r="Q439" s="153"/>
      <c r="R439" s="156">
        <f t="shared" si="345"/>
        <v>0</v>
      </c>
      <c r="S439" s="156">
        <f t="shared" si="346"/>
        <v>0</v>
      </c>
      <c r="U439" s="157">
        <f t="shared" ref="U439:U452" si="352">I439*$I$7+J439*$J$7+K439*$K$7+L439*$L$7+M439*$M$7+N439*$N$7+O439*$O$7+R439+S439</f>
        <v>0</v>
      </c>
      <c r="W439" s="152"/>
      <c r="X439" s="152"/>
      <c r="Y439" s="152"/>
      <c r="Z439" s="152"/>
      <c r="AA439" s="152"/>
      <c r="AB439" s="152"/>
      <c r="AC439" s="347"/>
      <c r="AD439" s="152"/>
      <c r="AE439" s="152"/>
      <c r="AF439" s="152"/>
      <c r="AG439" s="152"/>
      <c r="AH439" s="152"/>
      <c r="AI439" s="152"/>
      <c r="AJ439" s="347"/>
      <c r="AK439" s="152"/>
      <c r="AL439" s="152"/>
      <c r="AM439" s="295"/>
      <c r="AN439" s="228"/>
      <c r="AO439" s="228"/>
      <c r="AP439" s="228"/>
      <c r="AQ439" s="228"/>
      <c r="AR439" s="228"/>
      <c r="AS439" s="348"/>
      <c r="AT439" s="264">
        <f t="shared" si="309"/>
        <v>0</v>
      </c>
      <c r="AU439" s="259"/>
      <c r="AV439" s="265">
        <f t="shared" si="349"/>
        <v>0</v>
      </c>
      <c r="AX439" s="265">
        <f t="shared" ref="AX439:AX452" si="353">U439+AV439</f>
        <v>0</v>
      </c>
      <c r="AZ439" s="492">
        <f t="shared" si="350"/>
        <v>0</v>
      </c>
      <c r="BB439" s="492">
        <f t="shared" si="351"/>
        <v>0</v>
      </c>
      <c r="BD439" s="265">
        <f t="shared" ref="BD439:BD452" si="354">AZ439+BB439</f>
        <v>0</v>
      </c>
      <c r="BE439" s="105"/>
      <c r="BF439" s="105"/>
      <c r="BG439" s="105"/>
      <c r="BH439" s="105"/>
      <c r="BI439" s="105"/>
      <c r="BJ439" s="105"/>
    </row>
    <row r="440" spans="2:62" ht="20.100000000000001" hidden="1" customHeight="1" outlineLevel="1">
      <c r="B440" s="100"/>
      <c r="C440" s="908"/>
      <c r="D440" s="909"/>
      <c r="E440" s="909"/>
      <c r="F440" s="910"/>
      <c r="G440" s="890"/>
      <c r="H440" s="891"/>
      <c r="I440" s="152"/>
      <c r="J440" s="152"/>
      <c r="K440" s="152"/>
      <c r="L440" s="152"/>
      <c r="M440" s="152"/>
      <c r="N440" s="152"/>
      <c r="O440" s="152"/>
      <c r="P440" s="153"/>
      <c r="Q440" s="153"/>
      <c r="R440" s="156">
        <f t="shared" si="345"/>
        <v>0</v>
      </c>
      <c r="S440" s="156">
        <f t="shared" si="346"/>
        <v>0</v>
      </c>
      <c r="U440" s="157">
        <f t="shared" si="352"/>
        <v>0</v>
      </c>
      <c r="W440" s="152"/>
      <c r="X440" s="152"/>
      <c r="Y440" s="152"/>
      <c r="Z440" s="152"/>
      <c r="AA440" s="152"/>
      <c r="AB440" s="152"/>
      <c r="AC440" s="347"/>
      <c r="AD440" s="152"/>
      <c r="AE440" s="152"/>
      <c r="AF440" s="152"/>
      <c r="AG440" s="152"/>
      <c r="AH440" s="152"/>
      <c r="AI440" s="152"/>
      <c r="AJ440" s="347"/>
      <c r="AK440" s="152"/>
      <c r="AL440" s="152"/>
      <c r="AM440" s="295"/>
      <c r="AN440" s="228"/>
      <c r="AO440" s="228"/>
      <c r="AP440" s="228"/>
      <c r="AQ440" s="228"/>
      <c r="AR440" s="228"/>
      <c r="AS440" s="348"/>
      <c r="AT440" s="264">
        <f t="shared" si="309"/>
        <v>0</v>
      </c>
      <c r="AU440" s="259"/>
      <c r="AV440" s="265">
        <f t="shared" si="349"/>
        <v>0</v>
      </c>
      <c r="AX440" s="265">
        <f t="shared" si="353"/>
        <v>0</v>
      </c>
      <c r="AZ440" s="492">
        <f t="shared" si="350"/>
        <v>0</v>
      </c>
      <c r="BB440" s="492">
        <f t="shared" si="351"/>
        <v>0</v>
      </c>
      <c r="BD440" s="265">
        <f t="shared" si="354"/>
        <v>0</v>
      </c>
      <c r="BE440" s="105"/>
      <c r="BF440" s="105"/>
      <c r="BG440" s="105"/>
      <c r="BH440" s="105"/>
      <c r="BI440" s="105"/>
      <c r="BJ440" s="105"/>
    </row>
    <row r="441" spans="2:62" ht="20.100000000000001" hidden="1" customHeight="1" outlineLevel="1">
      <c r="B441" s="100"/>
      <c r="C441" s="908"/>
      <c r="D441" s="909"/>
      <c r="E441" s="909"/>
      <c r="F441" s="910"/>
      <c r="G441" s="890"/>
      <c r="H441" s="891"/>
      <c r="I441" s="152"/>
      <c r="J441" s="152"/>
      <c r="K441" s="152"/>
      <c r="L441" s="152"/>
      <c r="M441" s="152"/>
      <c r="N441" s="152"/>
      <c r="O441" s="152"/>
      <c r="P441" s="153"/>
      <c r="Q441" s="153"/>
      <c r="R441" s="156">
        <f t="shared" si="345"/>
        <v>0</v>
      </c>
      <c r="S441" s="156">
        <f t="shared" si="346"/>
        <v>0</v>
      </c>
      <c r="U441" s="157">
        <f t="shared" si="352"/>
        <v>0</v>
      </c>
      <c r="W441" s="152"/>
      <c r="X441" s="152"/>
      <c r="Y441" s="152"/>
      <c r="Z441" s="152"/>
      <c r="AA441" s="152"/>
      <c r="AB441" s="152"/>
      <c r="AC441" s="347"/>
      <c r="AD441" s="152"/>
      <c r="AE441" s="152"/>
      <c r="AF441" s="152"/>
      <c r="AG441" s="152"/>
      <c r="AH441" s="152"/>
      <c r="AI441" s="152"/>
      <c r="AJ441" s="347"/>
      <c r="AK441" s="152"/>
      <c r="AL441" s="152"/>
      <c r="AM441" s="295"/>
      <c r="AN441" s="228"/>
      <c r="AO441" s="228"/>
      <c r="AP441" s="228"/>
      <c r="AQ441" s="228"/>
      <c r="AR441" s="228"/>
      <c r="AS441" s="348"/>
      <c r="AT441" s="264">
        <f t="shared" si="309"/>
        <v>0</v>
      </c>
      <c r="AU441" s="259"/>
      <c r="AV441" s="265">
        <f t="shared" si="349"/>
        <v>0</v>
      </c>
      <c r="AX441" s="265">
        <f t="shared" si="353"/>
        <v>0</v>
      </c>
      <c r="AZ441" s="492">
        <f t="shared" si="350"/>
        <v>0</v>
      </c>
      <c r="BB441" s="492">
        <f t="shared" si="351"/>
        <v>0</v>
      </c>
      <c r="BD441" s="265">
        <f t="shared" si="354"/>
        <v>0</v>
      </c>
      <c r="BE441" s="105"/>
      <c r="BF441" s="105"/>
      <c r="BG441" s="105"/>
      <c r="BH441" s="105"/>
      <c r="BI441" s="105"/>
      <c r="BJ441" s="105"/>
    </row>
    <row r="442" spans="2:62" ht="20.100000000000001" hidden="1" customHeight="1" outlineLevel="1">
      <c r="B442" s="100"/>
      <c r="C442" s="908"/>
      <c r="D442" s="909"/>
      <c r="E442" s="909"/>
      <c r="F442" s="910"/>
      <c r="G442" s="890"/>
      <c r="H442" s="891"/>
      <c r="I442" s="152"/>
      <c r="J442" s="152"/>
      <c r="K442" s="152"/>
      <c r="L442" s="152"/>
      <c r="M442" s="152"/>
      <c r="N442" s="152"/>
      <c r="O442" s="152"/>
      <c r="P442" s="153"/>
      <c r="Q442" s="153"/>
      <c r="R442" s="156">
        <f t="shared" si="345"/>
        <v>0</v>
      </c>
      <c r="S442" s="156">
        <f t="shared" si="346"/>
        <v>0</v>
      </c>
      <c r="U442" s="157">
        <f t="shared" si="352"/>
        <v>0</v>
      </c>
      <c r="W442" s="152"/>
      <c r="X442" s="152"/>
      <c r="Y442" s="152"/>
      <c r="Z442" s="152"/>
      <c r="AA442" s="152"/>
      <c r="AB442" s="152"/>
      <c r="AC442" s="347"/>
      <c r="AD442" s="152"/>
      <c r="AE442" s="152"/>
      <c r="AF442" s="152"/>
      <c r="AG442" s="152"/>
      <c r="AH442" s="152"/>
      <c r="AI442" s="152"/>
      <c r="AJ442" s="347"/>
      <c r="AK442" s="152"/>
      <c r="AL442" s="152"/>
      <c r="AM442" s="295"/>
      <c r="AN442" s="228"/>
      <c r="AO442" s="228"/>
      <c r="AP442" s="228"/>
      <c r="AQ442" s="228"/>
      <c r="AR442" s="228"/>
      <c r="AS442" s="348"/>
      <c r="AT442" s="264">
        <f t="shared" si="309"/>
        <v>0</v>
      </c>
      <c r="AU442" s="259"/>
      <c r="AV442" s="265">
        <f t="shared" si="349"/>
        <v>0</v>
      </c>
      <c r="AX442" s="265">
        <f t="shared" si="353"/>
        <v>0</v>
      </c>
      <c r="AZ442" s="492">
        <f t="shared" si="350"/>
        <v>0</v>
      </c>
      <c r="BB442" s="492">
        <f t="shared" si="351"/>
        <v>0</v>
      </c>
      <c r="BD442" s="265">
        <f t="shared" si="354"/>
        <v>0</v>
      </c>
      <c r="BE442" s="105"/>
      <c r="BF442" s="105"/>
      <c r="BG442" s="105"/>
      <c r="BH442" s="105"/>
      <c r="BI442" s="105"/>
      <c r="BJ442" s="105"/>
    </row>
    <row r="443" spans="2:62" ht="20.100000000000001" hidden="1" customHeight="1" outlineLevel="1">
      <c r="B443" s="100"/>
      <c r="C443" s="908"/>
      <c r="D443" s="909"/>
      <c r="E443" s="909"/>
      <c r="F443" s="910"/>
      <c r="G443" s="890"/>
      <c r="H443" s="891"/>
      <c r="I443" s="152"/>
      <c r="J443" s="152"/>
      <c r="K443" s="152"/>
      <c r="L443" s="152"/>
      <c r="M443" s="152"/>
      <c r="N443" s="152"/>
      <c r="O443" s="152"/>
      <c r="P443" s="153"/>
      <c r="Q443" s="153"/>
      <c r="R443" s="156">
        <f t="shared" si="345"/>
        <v>0</v>
      </c>
      <c r="S443" s="156">
        <f t="shared" si="346"/>
        <v>0</v>
      </c>
      <c r="U443" s="157">
        <f t="shared" si="352"/>
        <v>0</v>
      </c>
      <c r="W443" s="152"/>
      <c r="X443" s="152"/>
      <c r="Y443" s="152"/>
      <c r="Z443" s="152"/>
      <c r="AA443" s="152"/>
      <c r="AB443" s="152"/>
      <c r="AC443" s="347"/>
      <c r="AD443" s="152"/>
      <c r="AE443" s="152"/>
      <c r="AF443" s="152"/>
      <c r="AG443" s="152"/>
      <c r="AH443" s="152"/>
      <c r="AI443" s="152"/>
      <c r="AJ443" s="347"/>
      <c r="AK443" s="152"/>
      <c r="AL443" s="152"/>
      <c r="AM443" s="295"/>
      <c r="AN443" s="228"/>
      <c r="AO443" s="228"/>
      <c r="AP443" s="228"/>
      <c r="AQ443" s="228"/>
      <c r="AR443" s="228"/>
      <c r="AS443" s="348"/>
      <c r="AT443" s="264">
        <f t="shared" si="309"/>
        <v>0</v>
      </c>
      <c r="AU443" s="259"/>
      <c r="AV443" s="265">
        <f t="shared" si="349"/>
        <v>0</v>
      </c>
      <c r="AX443" s="265">
        <f t="shared" si="353"/>
        <v>0</v>
      </c>
      <c r="AZ443" s="492">
        <f t="shared" si="350"/>
        <v>0</v>
      </c>
      <c r="BB443" s="492">
        <f t="shared" si="351"/>
        <v>0</v>
      </c>
      <c r="BD443" s="265">
        <f t="shared" si="354"/>
        <v>0</v>
      </c>
      <c r="BE443" s="105"/>
      <c r="BF443" s="105"/>
      <c r="BG443" s="105"/>
      <c r="BH443" s="105"/>
      <c r="BI443" s="105"/>
      <c r="BJ443" s="105"/>
    </row>
    <row r="444" spans="2:62" ht="20.100000000000001" hidden="1" customHeight="1" outlineLevel="1">
      <c r="B444" s="100"/>
      <c r="C444" s="908"/>
      <c r="D444" s="909"/>
      <c r="E444" s="909"/>
      <c r="F444" s="910"/>
      <c r="G444" s="890"/>
      <c r="H444" s="891"/>
      <c r="I444" s="152"/>
      <c r="J444" s="152"/>
      <c r="K444" s="152"/>
      <c r="L444" s="152"/>
      <c r="M444" s="152"/>
      <c r="N444" s="152"/>
      <c r="O444" s="152"/>
      <c r="P444" s="153"/>
      <c r="Q444" s="153"/>
      <c r="R444" s="156">
        <f t="shared" si="345"/>
        <v>0</v>
      </c>
      <c r="S444" s="156">
        <f t="shared" si="346"/>
        <v>0</v>
      </c>
      <c r="U444" s="157">
        <f t="shared" si="352"/>
        <v>0</v>
      </c>
      <c r="W444" s="152"/>
      <c r="X444" s="152"/>
      <c r="Y444" s="152"/>
      <c r="Z444" s="152"/>
      <c r="AA444" s="152"/>
      <c r="AB444" s="152"/>
      <c r="AC444" s="347"/>
      <c r="AD444" s="152"/>
      <c r="AE444" s="152"/>
      <c r="AF444" s="152"/>
      <c r="AG444" s="152"/>
      <c r="AH444" s="152"/>
      <c r="AI444" s="152"/>
      <c r="AJ444" s="347"/>
      <c r="AK444" s="152"/>
      <c r="AL444" s="152"/>
      <c r="AM444" s="295"/>
      <c r="AN444" s="228"/>
      <c r="AO444" s="228"/>
      <c r="AP444" s="228"/>
      <c r="AQ444" s="228"/>
      <c r="AR444" s="228"/>
      <c r="AS444" s="348"/>
      <c r="AT444" s="264">
        <f t="shared" si="309"/>
        <v>0</v>
      </c>
      <c r="AU444" s="259"/>
      <c r="AV444" s="265">
        <f t="shared" si="349"/>
        <v>0</v>
      </c>
      <c r="AX444" s="265">
        <f t="shared" si="353"/>
        <v>0</v>
      </c>
      <c r="AZ444" s="492">
        <f t="shared" si="350"/>
        <v>0</v>
      </c>
      <c r="BB444" s="492">
        <f t="shared" si="351"/>
        <v>0</v>
      </c>
      <c r="BD444" s="265">
        <f t="shared" si="354"/>
        <v>0</v>
      </c>
      <c r="BE444" s="105"/>
      <c r="BF444" s="105"/>
      <c r="BG444" s="105"/>
      <c r="BH444" s="105"/>
      <c r="BI444" s="105"/>
      <c r="BJ444" s="105"/>
    </row>
    <row r="445" spans="2:62" ht="20.100000000000001" hidden="1" customHeight="1" outlineLevel="1">
      <c r="B445" s="100"/>
      <c r="C445" s="908"/>
      <c r="D445" s="909"/>
      <c r="E445" s="909"/>
      <c r="F445" s="910"/>
      <c r="G445" s="890"/>
      <c r="H445" s="891"/>
      <c r="I445" s="152"/>
      <c r="J445" s="152"/>
      <c r="K445" s="152"/>
      <c r="L445" s="152"/>
      <c r="M445" s="152"/>
      <c r="N445" s="152"/>
      <c r="O445" s="152"/>
      <c r="P445" s="153"/>
      <c r="Q445" s="153"/>
      <c r="R445" s="156">
        <f t="shared" si="345"/>
        <v>0</v>
      </c>
      <c r="S445" s="156">
        <f t="shared" si="346"/>
        <v>0</v>
      </c>
      <c r="U445" s="157">
        <f t="shared" si="352"/>
        <v>0</v>
      </c>
      <c r="W445" s="152"/>
      <c r="X445" s="152"/>
      <c r="Y445" s="152"/>
      <c r="Z445" s="152"/>
      <c r="AA445" s="152"/>
      <c r="AB445" s="152"/>
      <c r="AC445" s="347"/>
      <c r="AD445" s="152"/>
      <c r="AE445" s="152"/>
      <c r="AF445" s="152"/>
      <c r="AG445" s="152"/>
      <c r="AH445" s="152"/>
      <c r="AI445" s="152"/>
      <c r="AJ445" s="347"/>
      <c r="AK445" s="152"/>
      <c r="AL445" s="152"/>
      <c r="AM445" s="295"/>
      <c r="AN445" s="228"/>
      <c r="AO445" s="228"/>
      <c r="AP445" s="228"/>
      <c r="AQ445" s="228"/>
      <c r="AR445" s="228"/>
      <c r="AS445" s="348"/>
      <c r="AT445" s="264">
        <f t="shared" si="309"/>
        <v>0</v>
      </c>
      <c r="AU445" s="259"/>
      <c r="AV445" s="265">
        <f t="shared" si="349"/>
        <v>0</v>
      </c>
      <c r="AX445" s="265">
        <f t="shared" si="353"/>
        <v>0</v>
      </c>
      <c r="AZ445" s="492">
        <f t="shared" si="350"/>
        <v>0</v>
      </c>
      <c r="BB445" s="492">
        <f t="shared" si="351"/>
        <v>0</v>
      </c>
      <c r="BD445" s="265">
        <f t="shared" si="354"/>
        <v>0</v>
      </c>
      <c r="BE445" s="105"/>
      <c r="BF445" s="105"/>
      <c r="BG445" s="105"/>
      <c r="BH445" s="105"/>
      <c r="BI445" s="105"/>
      <c r="BJ445" s="105"/>
    </row>
    <row r="446" spans="2:62" ht="20.100000000000001" hidden="1" customHeight="1" outlineLevel="1">
      <c r="B446" s="100"/>
      <c r="C446" s="908"/>
      <c r="D446" s="909"/>
      <c r="E446" s="909"/>
      <c r="F446" s="910"/>
      <c r="G446" s="890"/>
      <c r="H446" s="891"/>
      <c r="I446" s="152"/>
      <c r="J446" s="152"/>
      <c r="K446" s="152"/>
      <c r="L446" s="152"/>
      <c r="M446" s="152"/>
      <c r="N446" s="152"/>
      <c r="O446" s="152"/>
      <c r="P446" s="153"/>
      <c r="Q446" s="153"/>
      <c r="R446" s="156">
        <f t="shared" si="345"/>
        <v>0</v>
      </c>
      <c r="S446" s="156">
        <f t="shared" si="346"/>
        <v>0</v>
      </c>
      <c r="U446" s="157">
        <f t="shared" si="352"/>
        <v>0</v>
      </c>
      <c r="W446" s="152"/>
      <c r="X446" s="152"/>
      <c r="Y446" s="152"/>
      <c r="Z446" s="152"/>
      <c r="AA446" s="152"/>
      <c r="AB446" s="152"/>
      <c r="AC446" s="347"/>
      <c r="AD446" s="152"/>
      <c r="AE446" s="152"/>
      <c r="AF446" s="152"/>
      <c r="AG446" s="152"/>
      <c r="AH446" s="152"/>
      <c r="AI446" s="152"/>
      <c r="AJ446" s="347"/>
      <c r="AK446" s="152"/>
      <c r="AL446" s="152"/>
      <c r="AM446" s="295"/>
      <c r="AN446" s="228"/>
      <c r="AO446" s="228"/>
      <c r="AP446" s="228"/>
      <c r="AQ446" s="228"/>
      <c r="AR446" s="228"/>
      <c r="AS446" s="348"/>
      <c r="AT446" s="264">
        <f t="shared" si="309"/>
        <v>0</v>
      </c>
      <c r="AU446" s="259"/>
      <c r="AV446" s="265">
        <f t="shared" si="349"/>
        <v>0</v>
      </c>
      <c r="AX446" s="265">
        <f t="shared" si="353"/>
        <v>0</v>
      </c>
      <c r="AZ446" s="492">
        <f t="shared" si="350"/>
        <v>0</v>
      </c>
      <c r="BB446" s="492">
        <f t="shared" si="351"/>
        <v>0</v>
      </c>
      <c r="BD446" s="265">
        <f t="shared" si="354"/>
        <v>0</v>
      </c>
      <c r="BE446" s="105"/>
      <c r="BF446" s="105"/>
      <c r="BG446" s="105"/>
      <c r="BH446" s="105"/>
      <c r="BI446" s="105"/>
      <c r="BJ446" s="105"/>
    </row>
    <row r="447" spans="2:62" ht="20.100000000000001" hidden="1" customHeight="1" outlineLevel="1">
      <c r="B447" s="100"/>
      <c r="C447" s="908"/>
      <c r="D447" s="909"/>
      <c r="E447" s="909"/>
      <c r="F447" s="910"/>
      <c r="G447" s="890"/>
      <c r="H447" s="891"/>
      <c r="I447" s="152"/>
      <c r="J447" s="152"/>
      <c r="K447" s="152"/>
      <c r="L447" s="152"/>
      <c r="M447" s="152"/>
      <c r="N447" s="152"/>
      <c r="O447" s="152"/>
      <c r="P447" s="153"/>
      <c r="Q447" s="153"/>
      <c r="R447" s="156">
        <f t="shared" si="345"/>
        <v>0</v>
      </c>
      <c r="S447" s="156">
        <f t="shared" si="346"/>
        <v>0</v>
      </c>
      <c r="U447" s="157">
        <f t="shared" si="352"/>
        <v>0</v>
      </c>
      <c r="W447" s="152"/>
      <c r="X447" s="152"/>
      <c r="Y447" s="152"/>
      <c r="Z447" s="152"/>
      <c r="AA447" s="152"/>
      <c r="AB447" s="152"/>
      <c r="AC447" s="347"/>
      <c r="AD447" s="152"/>
      <c r="AE447" s="152"/>
      <c r="AF447" s="152"/>
      <c r="AG447" s="152"/>
      <c r="AH447" s="152"/>
      <c r="AI447" s="152"/>
      <c r="AJ447" s="347"/>
      <c r="AK447" s="152"/>
      <c r="AL447" s="152"/>
      <c r="AM447" s="295"/>
      <c r="AN447" s="228"/>
      <c r="AO447" s="228"/>
      <c r="AP447" s="228"/>
      <c r="AQ447" s="228"/>
      <c r="AR447" s="228"/>
      <c r="AS447" s="348"/>
      <c r="AT447" s="264">
        <f t="shared" si="309"/>
        <v>0</v>
      </c>
      <c r="AU447" s="259"/>
      <c r="AV447" s="265">
        <f t="shared" si="349"/>
        <v>0</v>
      </c>
      <c r="AX447" s="265">
        <f t="shared" si="353"/>
        <v>0</v>
      </c>
      <c r="AZ447" s="492">
        <f t="shared" si="350"/>
        <v>0</v>
      </c>
      <c r="BB447" s="492">
        <f t="shared" si="351"/>
        <v>0</v>
      </c>
      <c r="BD447" s="265">
        <f t="shared" si="354"/>
        <v>0</v>
      </c>
      <c r="BE447" s="105"/>
      <c r="BF447" s="105"/>
      <c r="BG447" s="105"/>
      <c r="BH447" s="105"/>
      <c r="BI447" s="105"/>
      <c r="BJ447" s="105"/>
    </row>
    <row r="448" spans="2:62" ht="20.100000000000001" hidden="1" customHeight="1" outlineLevel="1">
      <c r="B448" s="100"/>
      <c r="C448" s="908"/>
      <c r="D448" s="909"/>
      <c r="E448" s="909"/>
      <c r="F448" s="910"/>
      <c r="G448" s="890"/>
      <c r="H448" s="891"/>
      <c r="I448" s="152"/>
      <c r="J448" s="152"/>
      <c r="K448" s="152"/>
      <c r="L448" s="152"/>
      <c r="M448" s="152"/>
      <c r="N448" s="152"/>
      <c r="O448" s="152"/>
      <c r="P448" s="153"/>
      <c r="Q448" s="153"/>
      <c r="R448" s="156">
        <f t="shared" si="345"/>
        <v>0</v>
      </c>
      <c r="S448" s="156">
        <f t="shared" si="346"/>
        <v>0</v>
      </c>
      <c r="U448" s="157">
        <f t="shared" si="352"/>
        <v>0</v>
      </c>
      <c r="W448" s="152"/>
      <c r="X448" s="152"/>
      <c r="Y448" s="152"/>
      <c r="Z448" s="152"/>
      <c r="AA448" s="152"/>
      <c r="AB448" s="152"/>
      <c r="AC448" s="347"/>
      <c r="AD448" s="152"/>
      <c r="AE448" s="152"/>
      <c r="AF448" s="152"/>
      <c r="AG448" s="152"/>
      <c r="AH448" s="152"/>
      <c r="AI448" s="152"/>
      <c r="AJ448" s="347"/>
      <c r="AK448" s="152"/>
      <c r="AL448" s="152"/>
      <c r="AM448" s="295"/>
      <c r="AN448" s="228"/>
      <c r="AO448" s="228"/>
      <c r="AP448" s="228"/>
      <c r="AQ448" s="228"/>
      <c r="AR448" s="228"/>
      <c r="AS448" s="348"/>
      <c r="AT448" s="264">
        <f t="shared" si="309"/>
        <v>0</v>
      </c>
      <c r="AU448" s="259"/>
      <c r="AV448" s="265">
        <f t="shared" si="349"/>
        <v>0</v>
      </c>
      <c r="AX448" s="265">
        <f t="shared" si="353"/>
        <v>0</v>
      </c>
      <c r="AZ448" s="492">
        <f t="shared" si="350"/>
        <v>0</v>
      </c>
      <c r="BB448" s="492">
        <f t="shared" si="351"/>
        <v>0</v>
      </c>
      <c r="BD448" s="265">
        <f t="shared" si="354"/>
        <v>0</v>
      </c>
      <c r="BE448" s="105"/>
      <c r="BF448" s="105"/>
      <c r="BG448" s="105"/>
      <c r="BH448" s="105"/>
      <c r="BI448" s="105"/>
      <c r="BJ448" s="105"/>
    </row>
    <row r="449" spans="2:62" ht="20.100000000000001" hidden="1" customHeight="1" outlineLevel="1">
      <c r="B449" s="100"/>
      <c r="C449" s="908"/>
      <c r="D449" s="909"/>
      <c r="E449" s="909"/>
      <c r="F449" s="910"/>
      <c r="G449" s="890"/>
      <c r="H449" s="891"/>
      <c r="I449" s="152"/>
      <c r="J449" s="152"/>
      <c r="K449" s="152"/>
      <c r="L449" s="152"/>
      <c r="M449" s="152"/>
      <c r="N449" s="152"/>
      <c r="O449" s="152"/>
      <c r="P449" s="153"/>
      <c r="Q449" s="153"/>
      <c r="R449" s="156">
        <f t="shared" si="345"/>
        <v>0</v>
      </c>
      <c r="S449" s="156">
        <f t="shared" si="346"/>
        <v>0</v>
      </c>
      <c r="U449" s="157">
        <f t="shared" si="352"/>
        <v>0</v>
      </c>
      <c r="W449" s="152"/>
      <c r="X449" s="152"/>
      <c r="Y449" s="152"/>
      <c r="Z449" s="152"/>
      <c r="AA449" s="152"/>
      <c r="AB449" s="152"/>
      <c r="AC449" s="347"/>
      <c r="AD449" s="152"/>
      <c r="AE449" s="152"/>
      <c r="AF449" s="152"/>
      <c r="AG449" s="152"/>
      <c r="AH449" s="152"/>
      <c r="AI449" s="152"/>
      <c r="AJ449" s="347"/>
      <c r="AK449" s="152"/>
      <c r="AL449" s="152"/>
      <c r="AM449" s="295"/>
      <c r="AN449" s="228"/>
      <c r="AO449" s="228"/>
      <c r="AP449" s="228"/>
      <c r="AQ449" s="228"/>
      <c r="AR449" s="228"/>
      <c r="AS449" s="348"/>
      <c r="AT449" s="264">
        <f t="shared" si="309"/>
        <v>0</v>
      </c>
      <c r="AU449" s="259"/>
      <c r="AV449" s="265">
        <f t="shared" si="349"/>
        <v>0</v>
      </c>
      <c r="AX449" s="265">
        <f t="shared" si="353"/>
        <v>0</v>
      </c>
      <c r="AZ449" s="492">
        <f t="shared" si="350"/>
        <v>0</v>
      </c>
      <c r="BB449" s="492">
        <f t="shared" si="351"/>
        <v>0</v>
      </c>
      <c r="BD449" s="265">
        <f t="shared" si="354"/>
        <v>0</v>
      </c>
      <c r="BE449" s="105"/>
      <c r="BF449" s="105"/>
      <c r="BG449" s="105"/>
      <c r="BH449" s="105"/>
      <c r="BI449" s="105"/>
      <c r="BJ449" s="105"/>
    </row>
    <row r="450" spans="2:62" ht="20.100000000000001" hidden="1" customHeight="1" outlineLevel="1">
      <c r="B450" s="100"/>
      <c r="C450" s="908"/>
      <c r="D450" s="909"/>
      <c r="E450" s="909"/>
      <c r="F450" s="910"/>
      <c r="G450" s="890"/>
      <c r="H450" s="891"/>
      <c r="I450" s="152"/>
      <c r="J450" s="152"/>
      <c r="K450" s="152"/>
      <c r="L450" s="152"/>
      <c r="M450" s="152"/>
      <c r="N450" s="152"/>
      <c r="O450" s="152"/>
      <c r="P450" s="153"/>
      <c r="Q450" s="153"/>
      <c r="R450" s="156">
        <f t="shared" si="345"/>
        <v>0</v>
      </c>
      <c r="S450" s="156">
        <f t="shared" si="346"/>
        <v>0</v>
      </c>
      <c r="U450" s="157">
        <f t="shared" si="352"/>
        <v>0</v>
      </c>
      <c r="W450" s="152"/>
      <c r="X450" s="152"/>
      <c r="Y450" s="152"/>
      <c r="Z450" s="152"/>
      <c r="AA450" s="152"/>
      <c r="AB450" s="152"/>
      <c r="AC450" s="347"/>
      <c r="AD450" s="152"/>
      <c r="AE450" s="152"/>
      <c r="AF450" s="152"/>
      <c r="AG450" s="152"/>
      <c r="AH450" s="152"/>
      <c r="AI450" s="152"/>
      <c r="AJ450" s="347"/>
      <c r="AK450" s="152"/>
      <c r="AL450" s="152"/>
      <c r="AM450" s="295"/>
      <c r="AN450" s="228"/>
      <c r="AO450" s="228"/>
      <c r="AP450" s="228"/>
      <c r="AQ450" s="228"/>
      <c r="AR450" s="228"/>
      <c r="AS450" s="348"/>
      <c r="AT450" s="264">
        <f t="shared" ref="AT450:AT452" si="355">((W450+AD450)*$W$7+(X450+AE450)*$X$7+(Y450+Z450+AF450+AG450)*$Z$7+(AA450+AH450)*$AA$7+(AB450+AI450)*$AB$7)*Zuschläge_IBN</f>
        <v>0</v>
      </c>
      <c r="AU450" s="259"/>
      <c r="AV450" s="265">
        <f t="shared" si="349"/>
        <v>0</v>
      </c>
      <c r="AX450" s="265">
        <f t="shared" si="353"/>
        <v>0</v>
      </c>
      <c r="AZ450" s="492">
        <f t="shared" si="350"/>
        <v>0</v>
      </c>
      <c r="BB450" s="492">
        <f t="shared" si="351"/>
        <v>0</v>
      </c>
      <c r="BD450" s="265">
        <f t="shared" si="354"/>
        <v>0</v>
      </c>
      <c r="BE450" s="105"/>
      <c r="BF450" s="105"/>
      <c r="BG450" s="105"/>
      <c r="BH450" s="105"/>
      <c r="BI450" s="105"/>
      <c r="BJ450" s="105"/>
    </row>
    <row r="451" spans="2:62" ht="20.100000000000001" hidden="1" customHeight="1" outlineLevel="1">
      <c r="B451" s="100"/>
      <c r="C451" s="908"/>
      <c r="D451" s="909"/>
      <c r="E451" s="909"/>
      <c r="F451" s="910"/>
      <c r="G451" s="890"/>
      <c r="H451" s="891"/>
      <c r="I451" s="152"/>
      <c r="J451" s="152"/>
      <c r="K451" s="152"/>
      <c r="L451" s="152"/>
      <c r="M451" s="152"/>
      <c r="N451" s="152"/>
      <c r="O451" s="152"/>
      <c r="P451" s="153"/>
      <c r="Q451" s="153"/>
      <c r="R451" s="156">
        <f t="shared" si="345"/>
        <v>0</v>
      </c>
      <c r="S451" s="156">
        <f t="shared" si="346"/>
        <v>0</v>
      </c>
      <c r="U451" s="157">
        <f t="shared" si="352"/>
        <v>0</v>
      </c>
      <c r="W451" s="152"/>
      <c r="X451" s="152"/>
      <c r="Y451" s="152"/>
      <c r="Z451" s="152"/>
      <c r="AA451" s="152"/>
      <c r="AB451" s="152"/>
      <c r="AC451" s="347"/>
      <c r="AD451" s="152"/>
      <c r="AE451" s="152"/>
      <c r="AF451" s="152"/>
      <c r="AG451" s="152"/>
      <c r="AH451" s="152"/>
      <c r="AI451" s="152"/>
      <c r="AJ451" s="347"/>
      <c r="AK451" s="152"/>
      <c r="AL451" s="152"/>
      <c r="AM451" s="295"/>
      <c r="AN451" s="228"/>
      <c r="AO451" s="228"/>
      <c r="AP451" s="228"/>
      <c r="AQ451" s="228"/>
      <c r="AR451" s="228"/>
      <c r="AS451" s="348"/>
      <c r="AT451" s="264">
        <f t="shared" si="355"/>
        <v>0</v>
      </c>
      <c r="AU451" s="259"/>
      <c r="AV451" s="265">
        <f t="shared" si="349"/>
        <v>0</v>
      </c>
      <c r="AX451" s="265">
        <f t="shared" si="353"/>
        <v>0</v>
      </c>
      <c r="AZ451" s="492">
        <f t="shared" si="350"/>
        <v>0</v>
      </c>
      <c r="BB451" s="492">
        <f t="shared" si="351"/>
        <v>0</v>
      </c>
      <c r="BD451" s="265">
        <f t="shared" si="354"/>
        <v>0</v>
      </c>
      <c r="BE451" s="105"/>
      <c r="BF451" s="105"/>
      <c r="BG451" s="105"/>
      <c r="BH451" s="105"/>
      <c r="BI451" s="105"/>
      <c r="BJ451" s="105"/>
    </row>
    <row r="452" spans="2:62" ht="20.100000000000001" hidden="1" customHeight="1" outlineLevel="1">
      <c r="B452" s="100"/>
      <c r="C452" s="908"/>
      <c r="D452" s="909"/>
      <c r="E452" s="909"/>
      <c r="F452" s="910"/>
      <c r="G452" s="890"/>
      <c r="H452" s="891"/>
      <c r="I452" s="152"/>
      <c r="J452" s="152"/>
      <c r="K452" s="152"/>
      <c r="L452" s="152"/>
      <c r="M452" s="152"/>
      <c r="N452" s="152"/>
      <c r="O452" s="152"/>
      <c r="P452" s="153"/>
      <c r="Q452" s="153"/>
      <c r="R452" s="156">
        <f t="shared" si="345"/>
        <v>0</v>
      </c>
      <c r="S452" s="156">
        <f t="shared" si="346"/>
        <v>0</v>
      </c>
      <c r="U452" s="157">
        <f t="shared" si="352"/>
        <v>0</v>
      </c>
      <c r="W452" s="152"/>
      <c r="X452" s="152"/>
      <c r="Y452" s="152"/>
      <c r="Z452" s="152"/>
      <c r="AA452" s="152"/>
      <c r="AB452" s="152"/>
      <c r="AC452" s="347"/>
      <c r="AD452" s="152"/>
      <c r="AE452" s="152"/>
      <c r="AF452" s="152"/>
      <c r="AG452" s="152"/>
      <c r="AH452" s="152"/>
      <c r="AI452" s="152"/>
      <c r="AJ452" s="347"/>
      <c r="AK452" s="152"/>
      <c r="AL452" s="152"/>
      <c r="AM452" s="295"/>
      <c r="AN452" s="228"/>
      <c r="AO452" s="228"/>
      <c r="AP452" s="228"/>
      <c r="AQ452" s="228"/>
      <c r="AR452" s="228"/>
      <c r="AS452" s="348"/>
      <c r="AT452" s="264">
        <f t="shared" si="355"/>
        <v>0</v>
      </c>
      <c r="AU452" s="259"/>
      <c r="AV452" s="265">
        <f t="shared" si="349"/>
        <v>0</v>
      </c>
      <c r="AX452" s="265">
        <f t="shared" si="353"/>
        <v>0</v>
      </c>
      <c r="AZ452" s="492">
        <f t="shared" si="350"/>
        <v>0</v>
      </c>
      <c r="BB452" s="492">
        <f t="shared" si="351"/>
        <v>0</v>
      </c>
      <c r="BD452" s="265">
        <f t="shared" si="354"/>
        <v>0</v>
      </c>
      <c r="BE452" s="105"/>
      <c r="BF452" s="105"/>
      <c r="BG452" s="105"/>
      <c r="BH452" s="105"/>
      <c r="BI452" s="105"/>
      <c r="BJ452" s="105"/>
    </row>
    <row r="453" spans="2:62" ht="9.9499999999999993" hidden="1" customHeight="1" outlineLevel="1">
      <c r="B453" s="101"/>
      <c r="C453" s="208"/>
      <c r="D453" s="208"/>
      <c r="E453" s="208"/>
      <c r="F453" s="208"/>
      <c r="G453" s="237"/>
      <c r="H453" s="207"/>
      <c r="I453" s="257"/>
      <c r="J453" s="257"/>
      <c r="K453" s="257"/>
      <c r="L453" s="257"/>
      <c r="M453" s="257"/>
      <c r="N453" s="257"/>
      <c r="O453" s="257"/>
      <c r="P453" s="256"/>
      <c r="Q453" s="102"/>
      <c r="R453" s="102"/>
      <c r="S453" s="102"/>
      <c r="U453" s="98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Z453" s="493"/>
      <c r="BE453" s="105"/>
      <c r="BF453" s="105"/>
      <c r="BG453" s="105"/>
      <c r="BH453" s="105"/>
      <c r="BI453" s="105"/>
      <c r="BJ453" s="105"/>
    </row>
    <row r="454" spans="2:62" ht="20.100000000000001" customHeight="1" collapsed="1">
      <c r="B454" s="8">
        <f>B437+1</f>
        <v>27</v>
      </c>
      <c r="C454" s="916"/>
      <c r="D454" s="917"/>
      <c r="E454" s="917"/>
      <c r="F454" s="918"/>
      <c r="G454" s="429"/>
      <c r="H454" s="206">
        <v>1</v>
      </c>
      <c r="I454" s="642">
        <f t="shared" ref="I454" si="356">$H454*SUM(I455:I469)</f>
        <v>0</v>
      </c>
      <c r="J454" s="643">
        <f t="shared" ref="J454:O454" si="357">$H454*SUM(J455:J469)</f>
        <v>0</v>
      </c>
      <c r="K454" s="644">
        <f t="shared" si="357"/>
        <v>0</v>
      </c>
      <c r="L454" s="645">
        <f t="shared" si="357"/>
        <v>0</v>
      </c>
      <c r="M454" s="645">
        <f t="shared" si="357"/>
        <v>0</v>
      </c>
      <c r="N454" s="644">
        <f t="shared" si="357"/>
        <v>0</v>
      </c>
      <c r="O454" s="642">
        <f t="shared" si="357"/>
        <v>0</v>
      </c>
      <c r="P454" s="209">
        <f t="shared" ref="P454:Q454" si="358">$H454*SUM(P455:P469)</f>
        <v>0</v>
      </c>
      <c r="Q454" s="210">
        <f t="shared" si="358"/>
        <v>0</v>
      </c>
      <c r="R454" s="136">
        <f t="shared" ref="R454:R469" si="359">P454*(1+Gewinn)*(1+SicherheitAngebot)</f>
        <v>0</v>
      </c>
      <c r="S454" s="137">
        <f t="shared" ref="S454:S469" si="360">Q454*(1+MGKZ)*(1+Gewinn)*(1+SicherheitAngebot)</f>
        <v>0</v>
      </c>
      <c r="U454" s="10">
        <f>I454*$I$7+J454*$J$7+K454*$K$7+L454*$L$7+M454*$M$7+N454*$N$7+O454*$O$7+R454+S454</f>
        <v>0</v>
      </c>
      <c r="W454" s="646">
        <f t="shared" ref="W454:AB454" si="361">$H454*SUM(W455:W469)</f>
        <v>0</v>
      </c>
      <c r="X454" s="647">
        <f t="shared" si="361"/>
        <v>0</v>
      </c>
      <c r="Y454" s="648">
        <f t="shared" si="361"/>
        <v>0</v>
      </c>
      <c r="Z454" s="649">
        <f t="shared" si="361"/>
        <v>0</v>
      </c>
      <c r="AA454" s="648">
        <f t="shared" si="361"/>
        <v>0</v>
      </c>
      <c r="AB454" s="646">
        <f t="shared" si="361"/>
        <v>0</v>
      </c>
      <c r="AC454" s="258"/>
      <c r="AD454" s="646">
        <f t="shared" ref="AD454:AM454" si="362">$H454*SUM(AD455:AD469)</f>
        <v>0</v>
      </c>
      <c r="AE454" s="647">
        <f t="shared" si="362"/>
        <v>0</v>
      </c>
      <c r="AF454" s="648">
        <f t="shared" si="362"/>
        <v>0</v>
      </c>
      <c r="AG454" s="649">
        <f t="shared" si="362"/>
        <v>0</v>
      </c>
      <c r="AH454" s="648">
        <f t="shared" si="362"/>
        <v>0</v>
      </c>
      <c r="AI454" s="646">
        <f t="shared" si="362"/>
        <v>0</v>
      </c>
      <c r="AJ454" s="258"/>
      <c r="AK454" s="653">
        <f t="shared" si="362"/>
        <v>0</v>
      </c>
      <c r="AL454" s="653">
        <f t="shared" si="362"/>
        <v>0</v>
      </c>
      <c r="AM454" s="653">
        <f t="shared" si="362"/>
        <v>0</v>
      </c>
      <c r="AN454" s="227">
        <f>$H454*SUM(AN455:AN469)*(1+Gewinn)*(1+SicherheitAngebot)</f>
        <v>0</v>
      </c>
      <c r="AO454" s="227">
        <f>$H454*SUM(AO455:AO469)*(1+Gewinn)*(1+SicherheitAngebot)</f>
        <v>0</v>
      </c>
      <c r="AP454" s="227">
        <f>$H454*SUM(AP455:AP469)*(1+Gewinn)*(1+SicherheitAngebot)</f>
        <v>0</v>
      </c>
      <c r="AQ454" s="227">
        <f>$H454*SUM(AQ455:AQ469)*(1+Gewinn)*(1+SicherheitAngebot)</f>
        <v>0</v>
      </c>
      <c r="AR454" s="227">
        <f>$H454*SUM(AR455:AR469)*(1+Gewinn)*(1+SicherheitAngebot)</f>
        <v>0</v>
      </c>
      <c r="AS454" s="262"/>
      <c r="AT454" s="263">
        <f t="shared" ref="AT454:AT517" si="363">((W454+AD454)*$W$7+(X454+AE454)*$X$7+(Y454+Z454+AF454+AG454)*$Z$7+(AA454+AH454)*$AA$7+(AB454+AI454)*$AB$7)*Zuschläge_IBN</f>
        <v>0</v>
      </c>
      <c r="AU454" s="259"/>
      <c r="AV454" s="491">
        <f>AK454*$AK$7+AL454*$AL$7+AM454*$AM$7+SUM(AN454:AR454)+AT454/Zuschläge_IBN+AT454</f>
        <v>0</v>
      </c>
      <c r="AX454" s="685">
        <f>U454+AV454</f>
        <v>0</v>
      </c>
      <c r="AZ454" s="490">
        <f>IF(H454&gt;0,U454/(1+SicherheitAngebot)*(1+Sicherheit),0)</f>
        <v>0</v>
      </c>
      <c r="BB454" s="490">
        <f>IF(H454&gt;0,AV454/(1+SicherheitAngebot)*(1+Sicherheit),0)</f>
        <v>0</v>
      </c>
      <c r="BD454" s="490">
        <f>AZ454+BB454</f>
        <v>0</v>
      </c>
      <c r="BE454" s="105"/>
      <c r="BF454" s="105"/>
      <c r="BG454" s="105"/>
      <c r="BH454" s="105"/>
      <c r="BI454" s="105"/>
      <c r="BJ454" s="105"/>
    </row>
    <row r="455" spans="2:62" ht="20.100000000000001" hidden="1" customHeight="1" outlineLevel="1">
      <c r="B455" s="99"/>
      <c r="C455" s="908"/>
      <c r="D455" s="909"/>
      <c r="E455" s="909"/>
      <c r="F455" s="910"/>
      <c r="G455" s="890"/>
      <c r="H455" s="901"/>
      <c r="I455" s="152"/>
      <c r="J455" s="152"/>
      <c r="K455" s="152"/>
      <c r="L455" s="152"/>
      <c r="M455" s="152"/>
      <c r="N455" s="152"/>
      <c r="O455" s="152"/>
      <c r="P455" s="153"/>
      <c r="Q455" s="153"/>
      <c r="R455" s="156">
        <f t="shared" si="359"/>
        <v>0</v>
      </c>
      <c r="S455" s="156">
        <f t="shared" si="360"/>
        <v>0</v>
      </c>
      <c r="U455" s="157">
        <f>I455*$I$7+J455*$J$7+K455*$K$7+L455*$L$7+M455*$M$7+N455*$N$7+O455*$O$7+R455+S455</f>
        <v>0</v>
      </c>
      <c r="W455" s="152"/>
      <c r="X455" s="152"/>
      <c r="Y455" s="152"/>
      <c r="Z455" s="152"/>
      <c r="AA455" s="152"/>
      <c r="AB455" s="152"/>
      <c r="AC455" s="347"/>
      <c r="AD455" s="152"/>
      <c r="AE455" s="152"/>
      <c r="AF455" s="152"/>
      <c r="AG455" s="152"/>
      <c r="AH455" s="152"/>
      <c r="AI455" s="152"/>
      <c r="AJ455" s="347"/>
      <c r="AK455" s="152"/>
      <c r="AL455" s="152"/>
      <c r="AM455" s="295"/>
      <c r="AN455" s="228"/>
      <c r="AO455" s="228"/>
      <c r="AP455" s="228"/>
      <c r="AQ455" s="228"/>
      <c r="AR455" s="228"/>
      <c r="AS455" s="348"/>
      <c r="AT455" s="264">
        <f t="shared" si="363"/>
        <v>0</v>
      </c>
      <c r="AU455" s="259"/>
      <c r="AV455" s="265">
        <f t="shared" ref="AV455:AV469" si="364">AK455*$AK$7+AL455*$AL$7+AM455*$AM$7+SUM(AN455:AR455)*(1+Gewinn)*(1+SicherheitAngebot)+AT455/Zuschläge_IBN+AT455</f>
        <v>0</v>
      </c>
      <c r="AX455" s="265">
        <f>U455+AV455</f>
        <v>0</v>
      </c>
      <c r="AZ455" s="492">
        <f t="shared" ref="AZ455:AZ469" si="365">U455/(1+SicherheitAngebot)*(1+Sicherheit)</f>
        <v>0</v>
      </c>
      <c r="BB455" s="492">
        <f t="shared" ref="BB455:BB469" si="366">AV455/(1+SicherheitAngebot)*(1+Sicherheit)</f>
        <v>0</v>
      </c>
      <c r="BD455" s="265">
        <f>AZ455+BB455</f>
        <v>0</v>
      </c>
      <c r="BE455" s="105"/>
      <c r="BF455" s="105"/>
      <c r="BG455" s="105"/>
      <c r="BH455" s="105"/>
      <c r="BI455" s="105"/>
      <c r="BJ455" s="105"/>
    </row>
    <row r="456" spans="2:62" ht="20.100000000000001" hidden="1" customHeight="1" outlineLevel="1">
      <c r="B456" s="100"/>
      <c r="C456" s="908"/>
      <c r="D456" s="909"/>
      <c r="E456" s="909"/>
      <c r="F456" s="910"/>
      <c r="G456" s="890"/>
      <c r="H456" s="891"/>
      <c r="I456" s="152"/>
      <c r="J456" s="152"/>
      <c r="K456" s="152"/>
      <c r="L456" s="152"/>
      <c r="M456" s="152"/>
      <c r="N456" s="152"/>
      <c r="O456" s="152"/>
      <c r="P456" s="153"/>
      <c r="Q456" s="153"/>
      <c r="R456" s="156">
        <f t="shared" si="359"/>
        <v>0</v>
      </c>
      <c r="S456" s="156">
        <f t="shared" si="360"/>
        <v>0</v>
      </c>
      <c r="U456" s="157">
        <f t="shared" ref="U456:U469" si="367">I456*$I$7+J456*$J$7+K456*$K$7+L456*$L$7+M456*$M$7+N456*$N$7+O456*$O$7+R456+S456</f>
        <v>0</v>
      </c>
      <c r="W456" s="152"/>
      <c r="X456" s="152"/>
      <c r="Y456" s="152"/>
      <c r="Z456" s="152"/>
      <c r="AA456" s="152"/>
      <c r="AB456" s="152"/>
      <c r="AC456" s="347"/>
      <c r="AD456" s="152"/>
      <c r="AE456" s="152"/>
      <c r="AF456" s="152"/>
      <c r="AG456" s="152"/>
      <c r="AH456" s="152"/>
      <c r="AI456" s="152"/>
      <c r="AJ456" s="347"/>
      <c r="AK456" s="152"/>
      <c r="AL456" s="152"/>
      <c r="AM456" s="295"/>
      <c r="AN456" s="228"/>
      <c r="AO456" s="228"/>
      <c r="AP456" s="228"/>
      <c r="AQ456" s="228"/>
      <c r="AR456" s="228"/>
      <c r="AS456" s="348"/>
      <c r="AT456" s="264">
        <f t="shared" si="363"/>
        <v>0</v>
      </c>
      <c r="AU456" s="259"/>
      <c r="AV456" s="265">
        <f t="shared" si="364"/>
        <v>0</v>
      </c>
      <c r="AX456" s="265">
        <f t="shared" ref="AX456:AX469" si="368">U456+AV456</f>
        <v>0</v>
      </c>
      <c r="AZ456" s="492">
        <f t="shared" si="365"/>
        <v>0</v>
      </c>
      <c r="BB456" s="492">
        <f t="shared" si="366"/>
        <v>0</v>
      </c>
      <c r="BD456" s="265">
        <f t="shared" ref="BD456:BD469" si="369">AZ456+BB456</f>
        <v>0</v>
      </c>
      <c r="BE456" s="105"/>
      <c r="BF456" s="105"/>
      <c r="BG456" s="105"/>
      <c r="BH456" s="105"/>
      <c r="BI456" s="105"/>
      <c r="BJ456" s="105"/>
    </row>
    <row r="457" spans="2:62" ht="20.100000000000001" hidden="1" customHeight="1" outlineLevel="1">
      <c r="B457" s="100"/>
      <c r="C457" s="908"/>
      <c r="D457" s="909"/>
      <c r="E457" s="909"/>
      <c r="F457" s="910"/>
      <c r="G457" s="890"/>
      <c r="H457" s="891"/>
      <c r="I457" s="152"/>
      <c r="J457" s="152"/>
      <c r="K457" s="152"/>
      <c r="L457" s="152"/>
      <c r="M457" s="152"/>
      <c r="N457" s="152"/>
      <c r="O457" s="152"/>
      <c r="P457" s="153"/>
      <c r="Q457" s="153"/>
      <c r="R457" s="156">
        <f t="shared" si="359"/>
        <v>0</v>
      </c>
      <c r="S457" s="156">
        <f t="shared" si="360"/>
        <v>0</v>
      </c>
      <c r="U457" s="157">
        <f t="shared" si="367"/>
        <v>0</v>
      </c>
      <c r="W457" s="152"/>
      <c r="X457" s="152"/>
      <c r="Y457" s="152"/>
      <c r="Z457" s="152"/>
      <c r="AA457" s="152"/>
      <c r="AB457" s="152"/>
      <c r="AC457" s="347"/>
      <c r="AD457" s="152"/>
      <c r="AE457" s="152"/>
      <c r="AF457" s="152"/>
      <c r="AG457" s="152"/>
      <c r="AH457" s="152"/>
      <c r="AI457" s="152"/>
      <c r="AJ457" s="347"/>
      <c r="AK457" s="152"/>
      <c r="AL457" s="152"/>
      <c r="AM457" s="295"/>
      <c r="AN457" s="228"/>
      <c r="AO457" s="228"/>
      <c r="AP457" s="228"/>
      <c r="AQ457" s="228"/>
      <c r="AR457" s="228"/>
      <c r="AS457" s="348"/>
      <c r="AT457" s="264">
        <f t="shared" si="363"/>
        <v>0</v>
      </c>
      <c r="AU457" s="259"/>
      <c r="AV457" s="265">
        <f t="shared" si="364"/>
        <v>0</v>
      </c>
      <c r="AX457" s="265">
        <f t="shared" si="368"/>
        <v>0</v>
      </c>
      <c r="AZ457" s="492">
        <f t="shared" si="365"/>
        <v>0</v>
      </c>
      <c r="BB457" s="492">
        <f t="shared" si="366"/>
        <v>0</v>
      </c>
      <c r="BD457" s="265">
        <f t="shared" si="369"/>
        <v>0</v>
      </c>
      <c r="BE457" s="105"/>
      <c r="BF457" s="105"/>
      <c r="BG457" s="105"/>
      <c r="BH457" s="105"/>
      <c r="BI457" s="105"/>
      <c r="BJ457" s="105"/>
    </row>
    <row r="458" spans="2:62" ht="20.100000000000001" hidden="1" customHeight="1" outlineLevel="1">
      <c r="B458" s="100"/>
      <c r="C458" s="908"/>
      <c r="D458" s="909"/>
      <c r="E458" s="909"/>
      <c r="F458" s="910"/>
      <c r="G458" s="890"/>
      <c r="H458" s="891"/>
      <c r="I458" s="152"/>
      <c r="J458" s="152"/>
      <c r="K458" s="152"/>
      <c r="L458" s="152"/>
      <c r="M458" s="152"/>
      <c r="N458" s="152"/>
      <c r="O458" s="152"/>
      <c r="P458" s="153"/>
      <c r="Q458" s="153"/>
      <c r="R458" s="156">
        <f t="shared" si="359"/>
        <v>0</v>
      </c>
      <c r="S458" s="156">
        <f t="shared" si="360"/>
        <v>0</v>
      </c>
      <c r="U458" s="157">
        <f t="shared" si="367"/>
        <v>0</v>
      </c>
      <c r="W458" s="152"/>
      <c r="X458" s="152"/>
      <c r="Y458" s="152"/>
      <c r="Z458" s="152"/>
      <c r="AA458" s="152"/>
      <c r="AB458" s="152"/>
      <c r="AC458" s="347"/>
      <c r="AD458" s="152"/>
      <c r="AE458" s="152"/>
      <c r="AF458" s="152"/>
      <c r="AG458" s="152"/>
      <c r="AH458" s="152"/>
      <c r="AI458" s="152"/>
      <c r="AJ458" s="347"/>
      <c r="AK458" s="152"/>
      <c r="AL458" s="152"/>
      <c r="AM458" s="295"/>
      <c r="AN458" s="228"/>
      <c r="AO458" s="228"/>
      <c r="AP458" s="228"/>
      <c r="AQ458" s="228"/>
      <c r="AR458" s="228"/>
      <c r="AS458" s="348"/>
      <c r="AT458" s="264">
        <f t="shared" si="363"/>
        <v>0</v>
      </c>
      <c r="AU458" s="259"/>
      <c r="AV458" s="265">
        <f t="shared" si="364"/>
        <v>0</v>
      </c>
      <c r="AX458" s="265">
        <f t="shared" si="368"/>
        <v>0</v>
      </c>
      <c r="AZ458" s="492">
        <f t="shared" si="365"/>
        <v>0</v>
      </c>
      <c r="BB458" s="492">
        <f t="shared" si="366"/>
        <v>0</v>
      </c>
      <c r="BD458" s="265">
        <f t="shared" si="369"/>
        <v>0</v>
      </c>
      <c r="BE458" s="105"/>
      <c r="BF458" s="105"/>
      <c r="BG458" s="105"/>
      <c r="BH458" s="105"/>
      <c r="BI458" s="105"/>
      <c r="BJ458" s="105"/>
    </row>
    <row r="459" spans="2:62" ht="20.100000000000001" hidden="1" customHeight="1" outlineLevel="1">
      <c r="B459" s="100"/>
      <c r="C459" s="908"/>
      <c r="D459" s="909"/>
      <c r="E459" s="909"/>
      <c r="F459" s="910"/>
      <c r="G459" s="890"/>
      <c r="H459" s="891"/>
      <c r="I459" s="152"/>
      <c r="J459" s="152"/>
      <c r="K459" s="152"/>
      <c r="L459" s="152"/>
      <c r="M459" s="152"/>
      <c r="N459" s="152"/>
      <c r="O459" s="152"/>
      <c r="P459" s="153"/>
      <c r="Q459" s="153"/>
      <c r="R459" s="156">
        <f t="shared" si="359"/>
        <v>0</v>
      </c>
      <c r="S459" s="156">
        <f t="shared" si="360"/>
        <v>0</v>
      </c>
      <c r="U459" s="157">
        <f t="shared" si="367"/>
        <v>0</v>
      </c>
      <c r="W459" s="152"/>
      <c r="X459" s="152"/>
      <c r="Y459" s="152"/>
      <c r="Z459" s="152"/>
      <c r="AA459" s="152"/>
      <c r="AB459" s="152"/>
      <c r="AC459" s="347"/>
      <c r="AD459" s="152"/>
      <c r="AE459" s="152"/>
      <c r="AF459" s="152"/>
      <c r="AG459" s="152"/>
      <c r="AH459" s="152"/>
      <c r="AI459" s="152"/>
      <c r="AJ459" s="347"/>
      <c r="AK459" s="152"/>
      <c r="AL459" s="152"/>
      <c r="AM459" s="295"/>
      <c r="AN459" s="228"/>
      <c r="AO459" s="228"/>
      <c r="AP459" s="228"/>
      <c r="AQ459" s="228"/>
      <c r="AR459" s="228"/>
      <c r="AS459" s="348"/>
      <c r="AT459" s="264">
        <f t="shared" si="363"/>
        <v>0</v>
      </c>
      <c r="AU459" s="259"/>
      <c r="AV459" s="265">
        <f t="shared" si="364"/>
        <v>0</v>
      </c>
      <c r="AX459" s="265">
        <f t="shared" si="368"/>
        <v>0</v>
      </c>
      <c r="AZ459" s="492">
        <f t="shared" si="365"/>
        <v>0</v>
      </c>
      <c r="BB459" s="492">
        <f t="shared" si="366"/>
        <v>0</v>
      </c>
      <c r="BD459" s="265">
        <f t="shared" si="369"/>
        <v>0</v>
      </c>
      <c r="BE459" s="105"/>
      <c r="BF459" s="105"/>
      <c r="BG459" s="105"/>
      <c r="BH459" s="105"/>
      <c r="BI459" s="105"/>
      <c r="BJ459" s="105"/>
    </row>
    <row r="460" spans="2:62" ht="20.100000000000001" hidden="1" customHeight="1" outlineLevel="1">
      <c r="B460" s="100"/>
      <c r="C460" s="908"/>
      <c r="D460" s="909"/>
      <c r="E460" s="909"/>
      <c r="F460" s="910"/>
      <c r="G460" s="890"/>
      <c r="H460" s="891"/>
      <c r="I460" s="152"/>
      <c r="J460" s="152"/>
      <c r="K460" s="152"/>
      <c r="L460" s="152"/>
      <c r="M460" s="152"/>
      <c r="N460" s="152"/>
      <c r="O460" s="152"/>
      <c r="P460" s="153"/>
      <c r="Q460" s="153"/>
      <c r="R460" s="156">
        <f t="shared" si="359"/>
        <v>0</v>
      </c>
      <c r="S460" s="156">
        <f t="shared" si="360"/>
        <v>0</v>
      </c>
      <c r="U460" s="157">
        <f t="shared" si="367"/>
        <v>0</v>
      </c>
      <c r="W460" s="152"/>
      <c r="X460" s="152"/>
      <c r="Y460" s="152"/>
      <c r="Z460" s="152"/>
      <c r="AA460" s="152"/>
      <c r="AB460" s="152"/>
      <c r="AC460" s="347"/>
      <c r="AD460" s="152"/>
      <c r="AE460" s="152"/>
      <c r="AF460" s="152"/>
      <c r="AG460" s="152"/>
      <c r="AH460" s="152"/>
      <c r="AI460" s="152"/>
      <c r="AJ460" s="347"/>
      <c r="AK460" s="152"/>
      <c r="AL460" s="152"/>
      <c r="AM460" s="295"/>
      <c r="AN460" s="228"/>
      <c r="AO460" s="228"/>
      <c r="AP460" s="228"/>
      <c r="AQ460" s="228"/>
      <c r="AR460" s="228"/>
      <c r="AS460" s="348"/>
      <c r="AT460" s="264">
        <f t="shared" si="363"/>
        <v>0</v>
      </c>
      <c r="AU460" s="259"/>
      <c r="AV460" s="265">
        <f t="shared" si="364"/>
        <v>0</v>
      </c>
      <c r="AX460" s="265">
        <f t="shared" si="368"/>
        <v>0</v>
      </c>
      <c r="AZ460" s="492">
        <f t="shared" si="365"/>
        <v>0</v>
      </c>
      <c r="BB460" s="492">
        <f t="shared" si="366"/>
        <v>0</v>
      </c>
      <c r="BD460" s="265">
        <f t="shared" si="369"/>
        <v>0</v>
      </c>
      <c r="BE460" s="105"/>
      <c r="BF460" s="105"/>
      <c r="BG460" s="105"/>
      <c r="BH460" s="105"/>
      <c r="BI460" s="105"/>
      <c r="BJ460" s="105"/>
    </row>
    <row r="461" spans="2:62" ht="20.100000000000001" hidden="1" customHeight="1" outlineLevel="1">
      <c r="B461" s="100"/>
      <c r="C461" s="908"/>
      <c r="D461" s="909"/>
      <c r="E461" s="909"/>
      <c r="F461" s="910"/>
      <c r="G461" s="890"/>
      <c r="H461" s="891"/>
      <c r="I461" s="152"/>
      <c r="J461" s="152"/>
      <c r="K461" s="152"/>
      <c r="L461" s="152"/>
      <c r="M461" s="152"/>
      <c r="N461" s="152"/>
      <c r="O461" s="152"/>
      <c r="P461" s="153"/>
      <c r="Q461" s="153"/>
      <c r="R461" s="156">
        <f t="shared" si="359"/>
        <v>0</v>
      </c>
      <c r="S461" s="156">
        <f t="shared" si="360"/>
        <v>0</v>
      </c>
      <c r="U461" s="157">
        <f t="shared" si="367"/>
        <v>0</v>
      </c>
      <c r="W461" s="152"/>
      <c r="X461" s="152"/>
      <c r="Y461" s="152"/>
      <c r="Z461" s="152"/>
      <c r="AA461" s="152"/>
      <c r="AB461" s="152"/>
      <c r="AC461" s="347"/>
      <c r="AD461" s="152"/>
      <c r="AE461" s="152"/>
      <c r="AF461" s="152"/>
      <c r="AG461" s="152"/>
      <c r="AH461" s="152"/>
      <c r="AI461" s="152"/>
      <c r="AJ461" s="347"/>
      <c r="AK461" s="152"/>
      <c r="AL461" s="152"/>
      <c r="AM461" s="295"/>
      <c r="AN461" s="228"/>
      <c r="AO461" s="228"/>
      <c r="AP461" s="228"/>
      <c r="AQ461" s="228"/>
      <c r="AR461" s="228"/>
      <c r="AS461" s="348"/>
      <c r="AT461" s="264">
        <f t="shared" si="363"/>
        <v>0</v>
      </c>
      <c r="AU461" s="259"/>
      <c r="AV461" s="265">
        <f t="shared" si="364"/>
        <v>0</v>
      </c>
      <c r="AX461" s="265">
        <f t="shared" si="368"/>
        <v>0</v>
      </c>
      <c r="AZ461" s="492">
        <f t="shared" si="365"/>
        <v>0</v>
      </c>
      <c r="BB461" s="492">
        <f t="shared" si="366"/>
        <v>0</v>
      </c>
      <c r="BD461" s="265">
        <f t="shared" si="369"/>
        <v>0</v>
      </c>
      <c r="BE461" s="105"/>
      <c r="BF461" s="105"/>
      <c r="BG461" s="105"/>
      <c r="BH461" s="105"/>
      <c r="BI461" s="105"/>
      <c r="BJ461" s="105"/>
    </row>
    <row r="462" spans="2:62" ht="20.100000000000001" hidden="1" customHeight="1" outlineLevel="1">
      <c r="B462" s="100"/>
      <c r="C462" s="908"/>
      <c r="D462" s="909"/>
      <c r="E462" s="909"/>
      <c r="F462" s="910"/>
      <c r="G462" s="890"/>
      <c r="H462" s="891"/>
      <c r="I462" s="152"/>
      <c r="J462" s="152"/>
      <c r="K462" s="152"/>
      <c r="L462" s="152"/>
      <c r="M462" s="152"/>
      <c r="N462" s="152"/>
      <c r="O462" s="152"/>
      <c r="P462" s="153"/>
      <c r="Q462" s="153"/>
      <c r="R462" s="156">
        <f t="shared" si="359"/>
        <v>0</v>
      </c>
      <c r="S462" s="156">
        <f t="shared" si="360"/>
        <v>0</v>
      </c>
      <c r="U462" s="157">
        <f t="shared" si="367"/>
        <v>0</v>
      </c>
      <c r="W462" s="152"/>
      <c r="X462" s="152"/>
      <c r="Y462" s="152"/>
      <c r="Z462" s="152"/>
      <c r="AA462" s="152"/>
      <c r="AB462" s="152"/>
      <c r="AC462" s="347"/>
      <c r="AD462" s="152"/>
      <c r="AE462" s="152"/>
      <c r="AF462" s="152"/>
      <c r="AG462" s="152"/>
      <c r="AH462" s="152"/>
      <c r="AI462" s="152"/>
      <c r="AJ462" s="347"/>
      <c r="AK462" s="152"/>
      <c r="AL462" s="152"/>
      <c r="AM462" s="295"/>
      <c r="AN462" s="228"/>
      <c r="AO462" s="228"/>
      <c r="AP462" s="228"/>
      <c r="AQ462" s="228"/>
      <c r="AR462" s="228"/>
      <c r="AS462" s="348"/>
      <c r="AT462" s="264">
        <f t="shared" si="363"/>
        <v>0</v>
      </c>
      <c r="AU462" s="259"/>
      <c r="AV462" s="265">
        <f t="shared" si="364"/>
        <v>0</v>
      </c>
      <c r="AX462" s="265">
        <f t="shared" si="368"/>
        <v>0</v>
      </c>
      <c r="AZ462" s="492">
        <f t="shared" si="365"/>
        <v>0</v>
      </c>
      <c r="BB462" s="492">
        <f t="shared" si="366"/>
        <v>0</v>
      </c>
      <c r="BD462" s="265">
        <f t="shared" si="369"/>
        <v>0</v>
      </c>
      <c r="BE462" s="105"/>
      <c r="BF462" s="105"/>
      <c r="BG462" s="105"/>
      <c r="BH462" s="105"/>
      <c r="BI462" s="105"/>
      <c r="BJ462" s="105"/>
    </row>
    <row r="463" spans="2:62" ht="20.100000000000001" hidden="1" customHeight="1" outlineLevel="1">
      <c r="B463" s="100"/>
      <c r="C463" s="908"/>
      <c r="D463" s="909"/>
      <c r="E463" s="909"/>
      <c r="F463" s="910"/>
      <c r="G463" s="890"/>
      <c r="H463" s="891"/>
      <c r="I463" s="152"/>
      <c r="J463" s="152"/>
      <c r="K463" s="152"/>
      <c r="L463" s="152"/>
      <c r="M463" s="152"/>
      <c r="N463" s="152"/>
      <c r="O463" s="152"/>
      <c r="P463" s="153"/>
      <c r="Q463" s="153"/>
      <c r="R463" s="156">
        <f t="shared" si="359"/>
        <v>0</v>
      </c>
      <c r="S463" s="156">
        <f t="shared" si="360"/>
        <v>0</v>
      </c>
      <c r="U463" s="157">
        <f t="shared" si="367"/>
        <v>0</v>
      </c>
      <c r="W463" s="152"/>
      <c r="X463" s="152"/>
      <c r="Y463" s="152"/>
      <c r="Z463" s="152"/>
      <c r="AA463" s="152"/>
      <c r="AB463" s="152"/>
      <c r="AC463" s="347"/>
      <c r="AD463" s="152"/>
      <c r="AE463" s="152"/>
      <c r="AF463" s="152"/>
      <c r="AG463" s="152"/>
      <c r="AH463" s="152"/>
      <c r="AI463" s="152"/>
      <c r="AJ463" s="347"/>
      <c r="AK463" s="152"/>
      <c r="AL463" s="152"/>
      <c r="AM463" s="295"/>
      <c r="AN463" s="228"/>
      <c r="AO463" s="228"/>
      <c r="AP463" s="228"/>
      <c r="AQ463" s="228"/>
      <c r="AR463" s="228"/>
      <c r="AS463" s="348"/>
      <c r="AT463" s="264">
        <f t="shared" si="363"/>
        <v>0</v>
      </c>
      <c r="AU463" s="259"/>
      <c r="AV463" s="265">
        <f t="shared" si="364"/>
        <v>0</v>
      </c>
      <c r="AX463" s="265">
        <f t="shared" si="368"/>
        <v>0</v>
      </c>
      <c r="AZ463" s="492">
        <f t="shared" si="365"/>
        <v>0</v>
      </c>
      <c r="BB463" s="492">
        <f t="shared" si="366"/>
        <v>0</v>
      </c>
      <c r="BD463" s="265">
        <f t="shared" si="369"/>
        <v>0</v>
      </c>
      <c r="BE463" s="105"/>
      <c r="BF463" s="105"/>
      <c r="BG463" s="105"/>
      <c r="BH463" s="105"/>
      <c r="BI463" s="105"/>
      <c r="BJ463" s="105"/>
    </row>
    <row r="464" spans="2:62" ht="20.100000000000001" hidden="1" customHeight="1" outlineLevel="1">
      <c r="B464" s="100"/>
      <c r="C464" s="908"/>
      <c r="D464" s="909"/>
      <c r="E464" s="909"/>
      <c r="F464" s="910"/>
      <c r="G464" s="890"/>
      <c r="H464" s="891"/>
      <c r="I464" s="152"/>
      <c r="J464" s="152"/>
      <c r="K464" s="152"/>
      <c r="L464" s="152"/>
      <c r="M464" s="152"/>
      <c r="N464" s="152"/>
      <c r="O464" s="152"/>
      <c r="P464" s="153"/>
      <c r="Q464" s="153"/>
      <c r="R464" s="156">
        <f t="shared" si="359"/>
        <v>0</v>
      </c>
      <c r="S464" s="156">
        <f t="shared" si="360"/>
        <v>0</v>
      </c>
      <c r="U464" s="157">
        <f t="shared" si="367"/>
        <v>0</v>
      </c>
      <c r="W464" s="152"/>
      <c r="X464" s="152"/>
      <c r="Y464" s="152"/>
      <c r="Z464" s="152"/>
      <c r="AA464" s="152"/>
      <c r="AB464" s="152"/>
      <c r="AC464" s="347"/>
      <c r="AD464" s="152"/>
      <c r="AE464" s="152"/>
      <c r="AF464" s="152"/>
      <c r="AG464" s="152"/>
      <c r="AH464" s="152"/>
      <c r="AI464" s="152"/>
      <c r="AJ464" s="347"/>
      <c r="AK464" s="152"/>
      <c r="AL464" s="152"/>
      <c r="AM464" s="295"/>
      <c r="AN464" s="228"/>
      <c r="AO464" s="228"/>
      <c r="AP464" s="228"/>
      <c r="AQ464" s="228"/>
      <c r="AR464" s="228"/>
      <c r="AS464" s="348"/>
      <c r="AT464" s="264">
        <f t="shared" si="363"/>
        <v>0</v>
      </c>
      <c r="AU464" s="259"/>
      <c r="AV464" s="265">
        <f t="shared" si="364"/>
        <v>0</v>
      </c>
      <c r="AX464" s="265">
        <f t="shared" si="368"/>
        <v>0</v>
      </c>
      <c r="AZ464" s="492">
        <f t="shared" si="365"/>
        <v>0</v>
      </c>
      <c r="BB464" s="492">
        <f t="shared" si="366"/>
        <v>0</v>
      </c>
      <c r="BD464" s="265">
        <f t="shared" si="369"/>
        <v>0</v>
      </c>
      <c r="BE464" s="105"/>
      <c r="BF464" s="105"/>
      <c r="BG464" s="105"/>
      <c r="BH464" s="105"/>
      <c r="BI464" s="105"/>
      <c r="BJ464" s="105"/>
    </row>
    <row r="465" spans="2:62" ht="20.100000000000001" hidden="1" customHeight="1" outlineLevel="1">
      <c r="B465" s="100"/>
      <c r="C465" s="908"/>
      <c r="D465" s="909"/>
      <c r="E465" s="909"/>
      <c r="F465" s="910"/>
      <c r="G465" s="890"/>
      <c r="H465" s="891"/>
      <c r="I465" s="152"/>
      <c r="J465" s="152"/>
      <c r="K465" s="152"/>
      <c r="L465" s="152"/>
      <c r="M465" s="152"/>
      <c r="N465" s="152"/>
      <c r="O465" s="152"/>
      <c r="P465" s="153"/>
      <c r="Q465" s="153"/>
      <c r="R465" s="156">
        <f t="shared" si="359"/>
        <v>0</v>
      </c>
      <c r="S465" s="156">
        <f t="shared" si="360"/>
        <v>0</v>
      </c>
      <c r="U465" s="157">
        <f t="shared" si="367"/>
        <v>0</v>
      </c>
      <c r="W465" s="152"/>
      <c r="X465" s="152"/>
      <c r="Y465" s="152"/>
      <c r="Z465" s="152"/>
      <c r="AA465" s="152"/>
      <c r="AB465" s="152"/>
      <c r="AC465" s="347"/>
      <c r="AD465" s="152"/>
      <c r="AE465" s="152"/>
      <c r="AF465" s="152"/>
      <c r="AG465" s="152"/>
      <c r="AH465" s="152"/>
      <c r="AI465" s="152"/>
      <c r="AJ465" s="347"/>
      <c r="AK465" s="152"/>
      <c r="AL465" s="152"/>
      <c r="AM465" s="295"/>
      <c r="AN465" s="228"/>
      <c r="AO465" s="228"/>
      <c r="AP465" s="228"/>
      <c r="AQ465" s="228"/>
      <c r="AR465" s="228"/>
      <c r="AS465" s="348"/>
      <c r="AT465" s="264">
        <f t="shared" si="363"/>
        <v>0</v>
      </c>
      <c r="AU465" s="259"/>
      <c r="AV465" s="265">
        <f t="shared" si="364"/>
        <v>0</v>
      </c>
      <c r="AX465" s="265">
        <f t="shared" si="368"/>
        <v>0</v>
      </c>
      <c r="AZ465" s="492">
        <f t="shared" si="365"/>
        <v>0</v>
      </c>
      <c r="BB465" s="492">
        <f t="shared" si="366"/>
        <v>0</v>
      </c>
      <c r="BD465" s="265">
        <f t="shared" si="369"/>
        <v>0</v>
      </c>
      <c r="BE465" s="105"/>
      <c r="BF465" s="105"/>
      <c r="BG465" s="105"/>
      <c r="BH465" s="105"/>
      <c r="BI465" s="105"/>
      <c r="BJ465" s="105"/>
    </row>
    <row r="466" spans="2:62" ht="20.100000000000001" hidden="1" customHeight="1" outlineLevel="1">
      <c r="B466" s="100"/>
      <c r="C466" s="908"/>
      <c r="D466" s="909"/>
      <c r="E466" s="909"/>
      <c r="F466" s="910"/>
      <c r="G466" s="890"/>
      <c r="H466" s="891"/>
      <c r="I466" s="152"/>
      <c r="J466" s="152"/>
      <c r="K466" s="152"/>
      <c r="L466" s="152"/>
      <c r="M466" s="152"/>
      <c r="N466" s="152"/>
      <c r="O466" s="152"/>
      <c r="P466" s="153"/>
      <c r="Q466" s="153"/>
      <c r="R466" s="156">
        <f t="shared" si="359"/>
        <v>0</v>
      </c>
      <c r="S466" s="156">
        <f t="shared" si="360"/>
        <v>0</v>
      </c>
      <c r="U466" s="157">
        <f t="shared" si="367"/>
        <v>0</v>
      </c>
      <c r="W466" s="152"/>
      <c r="X466" s="152"/>
      <c r="Y466" s="152"/>
      <c r="Z466" s="152"/>
      <c r="AA466" s="152"/>
      <c r="AB466" s="152"/>
      <c r="AC466" s="347"/>
      <c r="AD466" s="152"/>
      <c r="AE466" s="152"/>
      <c r="AF466" s="152"/>
      <c r="AG466" s="152"/>
      <c r="AH466" s="152"/>
      <c r="AI466" s="152"/>
      <c r="AJ466" s="347"/>
      <c r="AK466" s="152"/>
      <c r="AL466" s="152"/>
      <c r="AM466" s="295"/>
      <c r="AN466" s="228"/>
      <c r="AO466" s="228"/>
      <c r="AP466" s="228"/>
      <c r="AQ466" s="228"/>
      <c r="AR466" s="228"/>
      <c r="AS466" s="348"/>
      <c r="AT466" s="264">
        <f t="shared" si="363"/>
        <v>0</v>
      </c>
      <c r="AU466" s="259"/>
      <c r="AV466" s="265">
        <f t="shared" si="364"/>
        <v>0</v>
      </c>
      <c r="AX466" s="265">
        <f t="shared" si="368"/>
        <v>0</v>
      </c>
      <c r="AZ466" s="492">
        <f t="shared" si="365"/>
        <v>0</v>
      </c>
      <c r="BB466" s="492">
        <f t="shared" si="366"/>
        <v>0</v>
      </c>
      <c r="BD466" s="265">
        <f t="shared" si="369"/>
        <v>0</v>
      </c>
      <c r="BE466" s="105"/>
      <c r="BF466" s="105"/>
      <c r="BG466" s="105"/>
      <c r="BH466" s="105"/>
      <c r="BI466" s="105"/>
      <c r="BJ466" s="105"/>
    </row>
    <row r="467" spans="2:62" ht="20.100000000000001" hidden="1" customHeight="1" outlineLevel="1">
      <c r="B467" s="100"/>
      <c r="C467" s="908"/>
      <c r="D467" s="909"/>
      <c r="E467" s="909"/>
      <c r="F467" s="910"/>
      <c r="G467" s="890"/>
      <c r="H467" s="891"/>
      <c r="I467" s="152"/>
      <c r="J467" s="152"/>
      <c r="K467" s="152"/>
      <c r="L467" s="152"/>
      <c r="M467" s="152"/>
      <c r="N467" s="152"/>
      <c r="O467" s="152"/>
      <c r="P467" s="153"/>
      <c r="Q467" s="153"/>
      <c r="R467" s="156">
        <f t="shared" si="359"/>
        <v>0</v>
      </c>
      <c r="S467" s="156">
        <f t="shared" si="360"/>
        <v>0</v>
      </c>
      <c r="U467" s="157">
        <f t="shared" si="367"/>
        <v>0</v>
      </c>
      <c r="W467" s="152"/>
      <c r="X467" s="152"/>
      <c r="Y467" s="152"/>
      <c r="Z467" s="152"/>
      <c r="AA467" s="152"/>
      <c r="AB467" s="152"/>
      <c r="AC467" s="347"/>
      <c r="AD467" s="152"/>
      <c r="AE467" s="152"/>
      <c r="AF467" s="152"/>
      <c r="AG467" s="152"/>
      <c r="AH467" s="152"/>
      <c r="AI467" s="152"/>
      <c r="AJ467" s="347"/>
      <c r="AK467" s="152"/>
      <c r="AL467" s="152"/>
      <c r="AM467" s="295"/>
      <c r="AN467" s="228"/>
      <c r="AO467" s="228"/>
      <c r="AP467" s="228"/>
      <c r="AQ467" s="228"/>
      <c r="AR467" s="228"/>
      <c r="AS467" s="348"/>
      <c r="AT467" s="264">
        <f t="shared" si="363"/>
        <v>0</v>
      </c>
      <c r="AU467" s="259"/>
      <c r="AV467" s="265">
        <f t="shared" si="364"/>
        <v>0</v>
      </c>
      <c r="AX467" s="265">
        <f t="shared" si="368"/>
        <v>0</v>
      </c>
      <c r="AZ467" s="492">
        <f t="shared" si="365"/>
        <v>0</v>
      </c>
      <c r="BB467" s="492">
        <f t="shared" si="366"/>
        <v>0</v>
      </c>
      <c r="BD467" s="265">
        <f t="shared" si="369"/>
        <v>0</v>
      </c>
      <c r="BE467" s="105"/>
      <c r="BF467" s="105"/>
      <c r="BG467" s="105"/>
      <c r="BH467" s="105"/>
      <c r="BI467" s="105"/>
      <c r="BJ467" s="105"/>
    </row>
    <row r="468" spans="2:62" ht="20.100000000000001" hidden="1" customHeight="1" outlineLevel="1">
      <c r="B468" s="100"/>
      <c r="C468" s="908"/>
      <c r="D468" s="909"/>
      <c r="E468" s="909"/>
      <c r="F468" s="910"/>
      <c r="G468" s="890"/>
      <c r="H468" s="891"/>
      <c r="I468" s="152"/>
      <c r="J468" s="152"/>
      <c r="K468" s="152"/>
      <c r="L468" s="152"/>
      <c r="M468" s="152"/>
      <c r="N468" s="152"/>
      <c r="O468" s="152"/>
      <c r="P468" s="153"/>
      <c r="Q468" s="153"/>
      <c r="R468" s="156">
        <f t="shared" si="359"/>
        <v>0</v>
      </c>
      <c r="S468" s="156">
        <f t="shared" si="360"/>
        <v>0</v>
      </c>
      <c r="U468" s="157">
        <f t="shared" si="367"/>
        <v>0</v>
      </c>
      <c r="W468" s="152"/>
      <c r="X468" s="152"/>
      <c r="Y468" s="152"/>
      <c r="Z468" s="152"/>
      <c r="AA468" s="152"/>
      <c r="AB468" s="152"/>
      <c r="AC468" s="347"/>
      <c r="AD468" s="152"/>
      <c r="AE468" s="152"/>
      <c r="AF468" s="152"/>
      <c r="AG468" s="152"/>
      <c r="AH468" s="152"/>
      <c r="AI468" s="152"/>
      <c r="AJ468" s="347"/>
      <c r="AK468" s="152"/>
      <c r="AL468" s="152"/>
      <c r="AM468" s="295"/>
      <c r="AN468" s="228"/>
      <c r="AO468" s="228"/>
      <c r="AP468" s="228"/>
      <c r="AQ468" s="228"/>
      <c r="AR468" s="228"/>
      <c r="AS468" s="348"/>
      <c r="AT468" s="264">
        <f t="shared" si="363"/>
        <v>0</v>
      </c>
      <c r="AU468" s="259"/>
      <c r="AV468" s="265">
        <f t="shared" si="364"/>
        <v>0</v>
      </c>
      <c r="AX468" s="265">
        <f t="shared" si="368"/>
        <v>0</v>
      </c>
      <c r="AZ468" s="492">
        <f t="shared" si="365"/>
        <v>0</v>
      </c>
      <c r="BB468" s="492">
        <f t="shared" si="366"/>
        <v>0</v>
      </c>
      <c r="BD468" s="265">
        <f t="shared" si="369"/>
        <v>0</v>
      </c>
      <c r="BE468" s="105"/>
      <c r="BF468" s="105"/>
      <c r="BG468" s="105"/>
      <c r="BH468" s="105"/>
      <c r="BI468" s="105"/>
      <c r="BJ468" s="105"/>
    </row>
    <row r="469" spans="2:62" ht="20.100000000000001" hidden="1" customHeight="1" outlineLevel="1">
      <c r="B469" s="100"/>
      <c r="C469" s="908"/>
      <c r="D469" s="909"/>
      <c r="E469" s="909"/>
      <c r="F469" s="910"/>
      <c r="G469" s="890"/>
      <c r="H469" s="891"/>
      <c r="I469" s="152"/>
      <c r="J469" s="152"/>
      <c r="K469" s="152"/>
      <c r="L469" s="152"/>
      <c r="M469" s="152"/>
      <c r="N469" s="152"/>
      <c r="O469" s="152"/>
      <c r="P469" s="153"/>
      <c r="Q469" s="153"/>
      <c r="R469" s="156">
        <f t="shared" si="359"/>
        <v>0</v>
      </c>
      <c r="S469" s="156">
        <f t="shared" si="360"/>
        <v>0</v>
      </c>
      <c r="U469" s="157">
        <f t="shared" si="367"/>
        <v>0</v>
      </c>
      <c r="W469" s="152"/>
      <c r="X469" s="152"/>
      <c r="Y469" s="152"/>
      <c r="Z469" s="152"/>
      <c r="AA469" s="152"/>
      <c r="AB469" s="152"/>
      <c r="AC469" s="347"/>
      <c r="AD469" s="152"/>
      <c r="AE469" s="152"/>
      <c r="AF469" s="152"/>
      <c r="AG469" s="152"/>
      <c r="AH469" s="152"/>
      <c r="AI469" s="152"/>
      <c r="AJ469" s="347"/>
      <c r="AK469" s="152"/>
      <c r="AL469" s="152"/>
      <c r="AM469" s="295"/>
      <c r="AN469" s="228"/>
      <c r="AO469" s="228"/>
      <c r="AP469" s="228"/>
      <c r="AQ469" s="228"/>
      <c r="AR469" s="228"/>
      <c r="AS469" s="348"/>
      <c r="AT469" s="264">
        <f t="shared" si="363"/>
        <v>0</v>
      </c>
      <c r="AU469" s="259"/>
      <c r="AV469" s="265">
        <f t="shared" si="364"/>
        <v>0</v>
      </c>
      <c r="AX469" s="265">
        <f t="shared" si="368"/>
        <v>0</v>
      </c>
      <c r="AZ469" s="492">
        <f t="shared" si="365"/>
        <v>0</v>
      </c>
      <c r="BB469" s="492">
        <f t="shared" si="366"/>
        <v>0</v>
      </c>
      <c r="BD469" s="265">
        <f t="shared" si="369"/>
        <v>0</v>
      </c>
      <c r="BE469" s="105"/>
      <c r="BF469" s="105"/>
      <c r="BG469" s="105"/>
      <c r="BH469" s="105"/>
      <c r="BI469" s="105"/>
      <c r="BJ469" s="105"/>
    </row>
    <row r="470" spans="2:62" ht="9.9499999999999993" hidden="1" customHeight="1" outlineLevel="1">
      <c r="B470" s="101"/>
      <c r="C470" s="208"/>
      <c r="D470" s="208"/>
      <c r="E470" s="208"/>
      <c r="F470" s="208"/>
      <c r="G470" s="237"/>
      <c r="H470" s="207"/>
      <c r="I470" s="257"/>
      <c r="J470" s="257"/>
      <c r="K470" s="257"/>
      <c r="L470" s="257"/>
      <c r="M470" s="257"/>
      <c r="N470" s="257"/>
      <c r="O470" s="257"/>
      <c r="P470" s="256"/>
      <c r="Q470" s="102"/>
      <c r="R470" s="102"/>
      <c r="S470" s="102"/>
      <c r="U470" s="98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Z470" s="493"/>
      <c r="BE470" s="105"/>
      <c r="BF470" s="105"/>
      <c r="BG470" s="105"/>
      <c r="BH470" s="105"/>
      <c r="BI470" s="105"/>
      <c r="BJ470" s="105"/>
    </row>
    <row r="471" spans="2:62" ht="20.100000000000001" customHeight="1" collapsed="1">
      <c r="B471" s="8">
        <f>B454+1</f>
        <v>28</v>
      </c>
      <c r="C471" s="916"/>
      <c r="D471" s="917"/>
      <c r="E471" s="917"/>
      <c r="F471" s="918"/>
      <c r="G471" s="429"/>
      <c r="H471" s="206">
        <v>1</v>
      </c>
      <c r="I471" s="642">
        <f t="shared" ref="I471" si="370">$H471*SUM(I472:I486)</f>
        <v>0</v>
      </c>
      <c r="J471" s="643">
        <f t="shared" ref="J471:O471" si="371">$H471*SUM(J472:J486)</f>
        <v>0</v>
      </c>
      <c r="K471" s="644">
        <f t="shared" si="371"/>
        <v>0</v>
      </c>
      <c r="L471" s="645">
        <f t="shared" si="371"/>
        <v>0</v>
      </c>
      <c r="M471" s="645">
        <f t="shared" si="371"/>
        <v>0</v>
      </c>
      <c r="N471" s="644">
        <f t="shared" si="371"/>
        <v>0</v>
      </c>
      <c r="O471" s="642">
        <f t="shared" si="371"/>
        <v>0</v>
      </c>
      <c r="P471" s="209">
        <f t="shared" ref="P471:Q471" si="372">$H471*SUM(P472:P486)</f>
        <v>0</v>
      </c>
      <c r="Q471" s="210">
        <f t="shared" si="372"/>
        <v>0</v>
      </c>
      <c r="R471" s="136">
        <f t="shared" ref="R471:R486" si="373">P471*(1+Gewinn)*(1+SicherheitAngebot)</f>
        <v>0</v>
      </c>
      <c r="S471" s="137">
        <f t="shared" ref="S471:S486" si="374">Q471*(1+MGKZ)*(1+Gewinn)*(1+SicherheitAngebot)</f>
        <v>0</v>
      </c>
      <c r="U471" s="10">
        <f>I471*$I$7+J471*$J$7+K471*$K$7+L471*$L$7+M471*$M$7+N471*$N$7+O471*$O$7+R471+S471</f>
        <v>0</v>
      </c>
      <c r="W471" s="646">
        <f t="shared" ref="W471:AB471" si="375">$H471*SUM(W472:W486)</f>
        <v>0</v>
      </c>
      <c r="X471" s="647">
        <f t="shared" si="375"/>
        <v>0</v>
      </c>
      <c r="Y471" s="648">
        <f t="shared" si="375"/>
        <v>0</v>
      </c>
      <c r="Z471" s="649">
        <f t="shared" si="375"/>
        <v>0</v>
      </c>
      <c r="AA471" s="648">
        <f t="shared" si="375"/>
        <v>0</v>
      </c>
      <c r="AB471" s="646">
        <f t="shared" si="375"/>
        <v>0</v>
      </c>
      <c r="AC471" s="258"/>
      <c r="AD471" s="646">
        <f t="shared" ref="AD471:AM471" si="376">$H471*SUM(AD472:AD486)</f>
        <v>0</v>
      </c>
      <c r="AE471" s="647">
        <f t="shared" si="376"/>
        <v>0</v>
      </c>
      <c r="AF471" s="648">
        <f t="shared" si="376"/>
        <v>0</v>
      </c>
      <c r="AG471" s="649">
        <f t="shared" si="376"/>
        <v>0</v>
      </c>
      <c r="AH471" s="648">
        <f t="shared" si="376"/>
        <v>0</v>
      </c>
      <c r="AI471" s="646">
        <f t="shared" si="376"/>
        <v>0</v>
      </c>
      <c r="AJ471" s="258"/>
      <c r="AK471" s="653">
        <f t="shared" si="376"/>
        <v>0</v>
      </c>
      <c r="AL471" s="653">
        <f t="shared" si="376"/>
        <v>0</v>
      </c>
      <c r="AM471" s="653">
        <f t="shared" si="376"/>
        <v>0</v>
      </c>
      <c r="AN471" s="227">
        <f>$H471*SUM(AN472:AN486)*(1+Gewinn)*(1+SicherheitAngebot)</f>
        <v>0</v>
      </c>
      <c r="AO471" s="227">
        <f>$H471*SUM(AO472:AO486)*(1+Gewinn)*(1+SicherheitAngebot)</f>
        <v>0</v>
      </c>
      <c r="AP471" s="227">
        <f>$H471*SUM(AP472:AP486)*(1+Gewinn)*(1+SicherheitAngebot)</f>
        <v>0</v>
      </c>
      <c r="AQ471" s="227">
        <f>$H471*SUM(AQ472:AQ486)*(1+Gewinn)*(1+SicherheitAngebot)</f>
        <v>0</v>
      </c>
      <c r="AR471" s="227">
        <f>$H471*SUM(AR472:AR486)*(1+Gewinn)*(1+SicherheitAngebot)</f>
        <v>0</v>
      </c>
      <c r="AS471" s="262"/>
      <c r="AT471" s="263">
        <f t="shared" si="363"/>
        <v>0</v>
      </c>
      <c r="AU471" s="259"/>
      <c r="AV471" s="491">
        <f>AK471*$AK$7+AL471*$AL$7+AM471*$AM$7+SUM(AN471:AR471)+AT471/Zuschläge_IBN+AT471</f>
        <v>0</v>
      </c>
      <c r="AX471" s="685">
        <f>U471+AV471</f>
        <v>0</v>
      </c>
      <c r="AZ471" s="490">
        <f>IF(H471&gt;0,U471/(1+SicherheitAngebot)*(1+Sicherheit),0)</f>
        <v>0</v>
      </c>
      <c r="BB471" s="490">
        <f>IF(H471&gt;0,AV471/(1+SicherheitAngebot)*(1+Sicherheit),0)</f>
        <v>0</v>
      </c>
      <c r="BD471" s="490">
        <f>AZ471+BB471</f>
        <v>0</v>
      </c>
      <c r="BE471" s="105"/>
      <c r="BF471" s="105"/>
      <c r="BG471" s="105"/>
      <c r="BH471" s="105"/>
      <c r="BI471" s="105"/>
      <c r="BJ471" s="105"/>
    </row>
    <row r="472" spans="2:62" ht="20.100000000000001" hidden="1" customHeight="1" outlineLevel="1">
      <c r="B472" s="99"/>
      <c r="C472" s="908"/>
      <c r="D472" s="909"/>
      <c r="E472" s="909"/>
      <c r="F472" s="910"/>
      <c r="G472" s="890"/>
      <c r="H472" s="901"/>
      <c r="I472" s="152"/>
      <c r="J472" s="152"/>
      <c r="K472" s="152"/>
      <c r="L472" s="152"/>
      <c r="M472" s="152"/>
      <c r="N472" s="152"/>
      <c r="O472" s="152"/>
      <c r="P472" s="153"/>
      <c r="Q472" s="153"/>
      <c r="R472" s="156">
        <f t="shared" si="373"/>
        <v>0</v>
      </c>
      <c r="S472" s="156">
        <f t="shared" si="374"/>
        <v>0</v>
      </c>
      <c r="U472" s="157">
        <f>I472*$I$7+J472*$J$7+K472*$K$7+L472*$L$7+M472*$M$7+N472*$N$7+O472*$O$7+R472+S472</f>
        <v>0</v>
      </c>
      <c r="W472" s="152"/>
      <c r="X472" s="152"/>
      <c r="Y472" s="152"/>
      <c r="Z472" s="152"/>
      <c r="AA472" s="152"/>
      <c r="AB472" s="152"/>
      <c r="AC472" s="347"/>
      <c r="AD472" s="152"/>
      <c r="AE472" s="152"/>
      <c r="AF472" s="152"/>
      <c r="AG472" s="152"/>
      <c r="AH472" s="152"/>
      <c r="AI472" s="152"/>
      <c r="AJ472" s="347"/>
      <c r="AK472" s="152"/>
      <c r="AL472" s="152"/>
      <c r="AM472" s="295"/>
      <c r="AN472" s="228"/>
      <c r="AO472" s="228"/>
      <c r="AP472" s="228"/>
      <c r="AQ472" s="228"/>
      <c r="AR472" s="228"/>
      <c r="AS472" s="348"/>
      <c r="AT472" s="264">
        <f t="shared" si="363"/>
        <v>0</v>
      </c>
      <c r="AU472" s="259"/>
      <c r="AV472" s="265">
        <f t="shared" ref="AV472:AV486" si="377">AK472*$AK$7+AL472*$AL$7+AM472*$AM$7+SUM(AN472:AR472)*(1+Gewinn)*(1+SicherheitAngebot)+AT472/Zuschläge_IBN+AT472</f>
        <v>0</v>
      </c>
      <c r="AX472" s="265">
        <f>U472+AV472</f>
        <v>0</v>
      </c>
      <c r="AZ472" s="492">
        <f t="shared" ref="AZ472:AZ486" si="378">U472/(1+SicherheitAngebot)*(1+Sicherheit)</f>
        <v>0</v>
      </c>
      <c r="BB472" s="492">
        <f t="shared" ref="BB472:BB486" si="379">AV472/(1+SicherheitAngebot)*(1+Sicherheit)</f>
        <v>0</v>
      </c>
      <c r="BD472" s="265">
        <f>AZ472+BB472</f>
        <v>0</v>
      </c>
      <c r="BE472" s="105"/>
      <c r="BF472" s="105"/>
      <c r="BG472" s="105"/>
      <c r="BH472" s="105"/>
      <c r="BI472" s="105"/>
      <c r="BJ472" s="105"/>
    </row>
    <row r="473" spans="2:62" ht="20.100000000000001" hidden="1" customHeight="1" outlineLevel="1">
      <c r="B473" s="100"/>
      <c r="C473" s="908"/>
      <c r="D473" s="909"/>
      <c r="E473" s="909"/>
      <c r="F473" s="910"/>
      <c r="G473" s="890"/>
      <c r="H473" s="891"/>
      <c r="I473" s="152"/>
      <c r="J473" s="152"/>
      <c r="K473" s="152"/>
      <c r="L473" s="152"/>
      <c r="M473" s="152"/>
      <c r="N473" s="152"/>
      <c r="O473" s="152"/>
      <c r="P473" s="153"/>
      <c r="Q473" s="153"/>
      <c r="R473" s="156">
        <f t="shared" si="373"/>
        <v>0</v>
      </c>
      <c r="S473" s="156">
        <f t="shared" si="374"/>
        <v>0</v>
      </c>
      <c r="U473" s="157">
        <f t="shared" ref="U473:U486" si="380">I473*$I$7+J473*$J$7+K473*$K$7+L473*$L$7+M473*$M$7+N473*$N$7+O473*$O$7+R473+S473</f>
        <v>0</v>
      </c>
      <c r="W473" s="152"/>
      <c r="X473" s="152"/>
      <c r="Y473" s="152"/>
      <c r="Z473" s="152"/>
      <c r="AA473" s="152"/>
      <c r="AB473" s="152"/>
      <c r="AC473" s="347"/>
      <c r="AD473" s="152"/>
      <c r="AE473" s="152"/>
      <c r="AF473" s="152"/>
      <c r="AG473" s="152"/>
      <c r="AH473" s="152"/>
      <c r="AI473" s="152"/>
      <c r="AJ473" s="347"/>
      <c r="AK473" s="152"/>
      <c r="AL473" s="152"/>
      <c r="AM473" s="295"/>
      <c r="AN473" s="228"/>
      <c r="AO473" s="228"/>
      <c r="AP473" s="228"/>
      <c r="AQ473" s="228"/>
      <c r="AR473" s="228"/>
      <c r="AS473" s="348"/>
      <c r="AT473" s="264">
        <f t="shared" si="363"/>
        <v>0</v>
      </c>
      <c r="AU473" s="259"/>
      <c r="AV473" s="265">
        <f t="shared" si="377"/>
        <v>0</v>
      </c>
      <c r="AX473" s="265">
        <f t="shared" ref="AX473:AX486" si="381">U473+AV473</f>
        <v>0</v>
      </c>
      <c r="AZ473" s="492">
        <f t="shared" si="378"/>
        <v>0</v>
      </c>
      <c r="BB473" s="492">
        <f t="shared" si="379"/>
        <v>0</v>
      </c>
      <c r="BD473" s="265">
        <f t="shared" ref="BD473:BD486" si="382">AZ473+BB473</f>
        <v>0</v>
      </c>
      <c r="BE473" s="105"/>
      <c r="BF473" s="105"/>
      <c r="BG473" s="105"/>
      <c r="BH473" s="105"/>
      <c r="BI473" s="105"/>
      <c r="BJ473" s="105"/>
    </row>
    <row r="474" spans="2:62" ht="20.100000000000001" hidden="1" customHeight="1" outlineLevel="1">
      <c r="B474" s="100"/>
      <c r="C474" s="908"/>
      <c r="D474" s="909"/>
      <c r="E474" s="909"/>
      <c r="F474" s="910"/>
      <c r="G474" s="890"/>
      <c r="H474" s="891"/>
      <c r="I474" s="152"/>
      <c r="J474" s="152"/>
      <c r="K474" s="152"/>
      <c r="L474" s="152"/>
      <c r="M474" s="152"/>
      <c r="N474" s="152"/>
      <c r="O474" s="152"/>
      <c r="P474" s="153"/>
      <c r="Q474" s="153"/>
      <c r="R474" s="156">
        <f t="shared" si="373"/>
        <v>0</v>
      </c>
      <c r="S474" s="156">
        <f t="shared" si="374"/>
        <v>0</v>
      </c>
      <c r="U474" s="157">
        <f t="shared" si="380"/>
        <v>0</v>
      </c>
      <c r="W474" s="152"/>
      <c r="X474" s="152"/>
      <c r="Y474" s="152"/>
      <c r="Z474" s="152"/>
      <c r="AA474" s="152"/>
      <c r="AB474" s="152"/>
      <c r="AC474" s="347"/>
      <c r="AD474" s="152"/>
      <c r="AE474" s="152"/>
      <c r="AF474" s="152"/>
      <c r="AG474" s="152"/>
      <c r="AH474" s="152"/>
      <c r="AI474" s="152"/>
      <c r="AJ474" s="347"/>
      <c r="AK474" s="152"/>
      <c r="AL474" s="152"/>
      <c r="AM474" s="295"/>
      <c r="AN474" s="228"/>
      <c r="AO474" s="228"/>
      <c r="AP474" s="228"/>
      <c r="AQ474" s="228"/>
      <c r="AR474" s="228"/>
      <c r="AS474" s="348"/>
      <c r="AT474" s="264">
        <f t="shared" si="363"/>
        <v>0</v>
      </c>
      <c r="AU474" s="259"/>
      <c r="AV474" s="265">
        <f t="shared" si="377"/>
        <v>0</v>
      </c>
      <c r="AX474" s="265">
        <f t="shared" si="381"/>
        <v>0</v>
      </c>
      <c r="AZ474" s="492">
        <f t="shared" si="378"/>
        <v>0</v>
      </c>
      <c r="BB474" s="492">
        <f t="shared" si="379"/>
        <v>0</v>
      </c>
      <c r="BD474" s="265">
        <f t="shared" si="382"/>
        <v>0</v>
      </c>
      <c r="BE474" s="105"/>
      <c r="BF474" s="105"/>
      <c r="BG474" s="105"/>
      <c r="BH474" s="105"/>
      <c r="BI474" s="105"/>
      <c r="BJ474" s="105"/>
    </row>
    <row r="475" spans="2:62" ht="20.100000000000001" hidden="1" customHeight="1" outlineLevel="1">
      <c r="B475" s="100"/>
      <c r="C475" s="908"/>
      <c r="D475" s="909"/>
      <c r="E475" s="909"/>
      <c r="F475" s="910"/>
      <c r="G475" s="890"/>
      <c r="H475" s="891"/>
      <c r="I475" s="152"/>
      <c r="J475" s="152"/>
      <c r="K475" s="152"/>
      <c r="L475" s="152"/>
      <c r="M475" s="152"/>
      <c r="N475" s="152"/>
      <c r="O475" s="152"/>
      <c r="P475" s="153"/>
      <c r="Q475" s="153"/>
      <c r="R475" s="156">
        <f t="shared" si="373"/>
        <v>0</v>
      </c>
      <c r="S475" s="156">
        <f t="shared" si="374"/>
        <v>0</v>
      </c>
      <c r="U475" s="157">
        <f t="shared" si="380"/>
        <v>0</v>
      </c>
      <c r="W475" s="152"/>
      <c r="X475" s="152"/>
      <c r="Y475" s="152"/>
      <c r="Z475" s="152"/>
      <c r="AA475" s="152"/>
      <c r="AB475" s="152"/>
      <c r="AC475" s="347"/>
      <c r="AD475" s="152"/>
      <c r="AE475" s="152"/>
      <c r="AF475" s="152"/>
      <c r="AG475" s="152"/>
      <c r="AH475" s="152"/>
      <c r="AI475" s="152"/>
      <c r="AJ475" s="347"/>
      <c r="AK475" s="152"/>
      <c r="AL475" s="152"/>
      <c r="AM475" s="295"/>
      <c r="AN475" s="228"/>
      <c r="AO475" s="228"/>
      <c r="AP475" s="228"/>
      <c r="AQ475" s="228"/>
      <c r="AR475" s="228"/>
      <c r="AS475" s="348"/>
      <c r="AT475" s="264">
        <f t="shared" si="363"/>
        <v>0</v>
      </c>
      <c r="AU475" s="259"/>
      <c r="AV475" s="265">
        <f t="shared" si="377"/>
        <v>0</v>
      </c>
      <c r="AX475" s="265">
        <f t="shared" si="381"/>
        <v>0</v>
      </c>
      <c r="AZ475" s="492">
        <f t="shared" si="378"/>
        <v>0</v>
      </c>
      <c r="BB475" s="492">
        <f t="shared" si="379"/>
        <v>0</v>
      </c>
      <c r="BD475" s="265">
        <f t="shared" si="382"/>
        <v>0</v>
      </c>
      <c r="BE475" s="105"/>
      <c r="BF475" s="105"/>
      <c r="BG475" s="105"/>
      <c r="BH475" s="105"/>
      <c r="BI475" s="105"/>
      <c r="BJ475" s="105"/>
    </row>
    <row r="476" spans="2:62" ht="20.100000000000001" hidden="1" customHeight="1" outlineLevel="1">
      <c r="B476" s="100"/>
      <c r="C476" s="908"/>
      <c r="D476" s="909"/>
      <c r="E476" s="909"/>
      <c r="F476" s="910"/>
      <c r="G476" s="890"/>
      <c r="H476" s="891"/>
      <c r="I476" s="152"/>
      <c r="J476" s="152"/>
      <c r="K476" s="152"/>
      <c r="L476" s="152"/>
      <c r="M476" s="152"/>
      <c r="N476" s="152"/>
      <c r="O476" s="152"/>
      <c r="P476" s="153"/>
      <c r="Q476" s="153"/>
      <c r="R476" s="156">
        <f t="shared" si="373"/>
        <v>0</v>
      </c>
      <c r="S476" s="156">
        <f t="shared" si="374"/>
        <v>0</v>
      </c>
      <c r="U476" s="157">
        <f t="shared" si="380"/>
        <v>0</v>
      </c>
      <c r="W476" s="152"/>
      <c r="X476" s="152"/>
      <c r="Y476" s="152"/>
      <c r="Z476" s="152"/>
      <c r="AA476" s="152"/>
      <c r="AB476" s="152"/>
      <c r="AC476" s="347"/>
      <c r="AD476" s="152"/>
      <c r="AE476" s="152"/>
      <c r="AF476" s="152"/>
      <c r="AG476" s="152"/>
      <c r="AH476" s="152"/>
      <c r="AI476" s="152"/>
      <c r="AJ476" s="347"/>
      <c r="AK476" s="152"/>
      <c r="AL476" s="152"/>
      <c r="AM476" s="295"/>
      <c r="AN476" s="228"/>
      <c r="AO476" s="228"/>
      <c r="AP476" s="228"/>
      <c r="AQ476" s="228"/>
      <c r="AR476" s="228"/>
      <c r="AS476" s="348"/>
      <c r="AT476" s="264">
        <f t="shared" si="363"/>
        <v>0</v>
      </c>
      <c r="AU476" s="259"/>
      <c r="AV476" s="265">
        <f t="shared" si="377"/>
        <v>0</v>
      </c>
      <c r="AX476" s="265">
        <f t="shared" si="381"/>
        <v>0</v>
      </c>
      <c r="AZ476" s="492">
        <f t="shared" si="378"/>
        <v>0</v>
      </c>
      <c r="BB476" s="492">
        <f t="shared" si="379"/>
        <v>0</v>
      </c>
      <c r="BD476" s="265">
        <f t="shared" si="382"/>
        <v>0</v>
      </c>
      <c r="BE476" s="105"/>
      <c r="BF476" s="105"/>
      <c r="BG476" s="105"/>
      <c r="BH476" s="105"/>
      <c r="BI476" s="105"/>
      <c r="BJ476" s="105"/>
    </row>
    <row r="477" spans="2:62" ht="20.100000000000001" hidden="1" customHeight="1" outlineLevel="1">
      <c r="B477" s="100"/>
      <c r="C477" s="908"/>
      <c r="D477" s="909"/>
      <c r="E477" s="909"/>
      <c r="F477" s="910"/>
      <c r="G477" s="890"/>
      <c r="H477" s="891"/>
      <c r="I477" s="152"/>
      <c r="J477" s="152"/>
      <c r="K477" s="152"/>
      <c r="L477" s="152"/>
      <c r="M477" s="152"/>
      <c r="N477" s="152"/>
      <c r="O477" s="152"/>
      <c r="P477" s="153"/>
      <c r="Q477" s="153"/>
      <c r="R477" s="156">
        <f t="shared" si="373"/>
        <v>0</v>
      </c>
      <c r="S477" s="156">
        <f t="shared" si="374"/>
        <v>0</v>
      </c>
      <c r="U477" s="157">
        <f t="shared" si="380"/>
        <v>0</v>
      </c>
      <c r="W477" s="152"/>
      <c r="X477" s="152"/>
      <c r="Y477" s="152"/>
      <c r="Z477" s="152"/>
      <c r="AA477" s="152"/>
      <c r="AB477" s="152"/>
      <c r="AC477" s="347"/>
      <c r="AD477" s="152"/>
      <c r="AE477" s="152"/>
      <c r="AF477" s="152"/>
      <c r="AG477" s="152"/>
      <c r="AH477" s="152"/>
      <c r="AI477" s="152"/>
      <c r="AJ477" s="347"/>
      <c r="AK477" s="152"/>
      <c r="AL477" s="152"/>
      <c r="AM477" s="295"/>
      <c r="AN477" s="228"/>
      <c r="AO477" s="228"/>
      <c r="AP477" s="228"/>
      <c r="AQ477" s="228"/>
      <c r="AR477" s="228"/>
      <c r="AS477" s="348"/>
      <c r="AT477" s="264">
        <f t="shared" si="363"/>
        <v>0</v>
      </c>
      <c r="AU477" s="259"/>
      <c r="AV477" s="265">
        <f t="shared" si="377"/>
        <v>0</v>
      </c>
      <c r="AX477" s="265">
        <f t="shared" si="381"/>
        <v>0</v>
      </c>
      <c r="AZ477" s="492">
        <f t="shared" si="378"/>
        <v>0</v>
      </c>
      <c r="BB477" s="492">
        <f t="shared" si="379"/>
        <v>0</v>
      </c>
      <c r="BD477" s="265">
        <f t="shared" si="382"/>
        <v>0</v>
      </c>
      <c r="BE477" s="105"/>
      <c r="BF477" s="105"/>
      <c r="BG477" s="105"/>
      <c r="BH477" s="105"/>
      <c r="BI477" s="105"/>
      <c r="BJ477" s="105"/>
    </row>
    <row r="478" spans="2:62" ht="20.100000000000001" hidden="1" customHeight="1" outlineLevel="1">
      <c r="B478" s="100"/>
      <c r="C478" s="908"/>
      <c r="D478" s="909"/>
      <c r="E478" s="909"/>
      <c r="F478" s="910"/>
      <c r="G478" s="890"/>
      <c r="H478" s="891"/>
      <c r="I478" s="152"/>
      <c r="J478" s="152"/>
      <c r="K478" s="152"/>
      <c r="L478" s="152"/>
      <c r="M478" s="152"/>
      <c r="N478" s="152"/>
      <c r="O478" s="152"/>
      <c r="P478" s="153"/>
      <c r="Q478" s="153"/>
      <c r="R478" s="156">
        <f t="shared" si="373"/>
        <v>0</v>
      </c>
      <c r="S478" s="156">
        <f t="shared" si="374"/>
        <v>0</v>
      </c>
      <c r="U478" s="157">
        <f t="shared" si="380"/>
        <v>0</v>
      </c>
      <c r="W478" s="152"/>
      <c r="X478" s="152"/>
      <c r="Y478" s="152"/>
      <c r="Z478" s="152"/>
      <c r="AA478" s="152"/>
      <c r="AB478" s="152"/>
      <c r="AC478" s="347"/>
      <c r="AD478" s="152"/>
      <c r="AE478" s="152"/>
      <c r="AF478" s="152"/>
      <c r="AG478" s="152"/>
      <c r="AH478" s="152"/>
      <c r="AI478" s="152"/>
      <c r="AJ478" s="347"/>
      <c r="AK478" s="152"/>
      <c r="AL478" s="152"/>
      <c r="AM478" s="295"/>
      <c r="AN478" s="228"/>
      <c r="AO478" s="228"/>
      <c r="AP478" s="228"/>
      <c r="AQ478" s="228"/>
      <c r="AR478" s="228"/>
      <c r="AS478" s="348"/>
      <c r="AT478" s="264">
        <f t="shared" si="363"/>
        <v>0</v>
      </c>
      <c r="AU478" s="259"/>
      <c r="AV478" s="265">
        <f t="shared" si="377"/>
        <v>0</v>
      </c>
      <c r="AX478" s="265">
        <f t="shared" si="381"/>
        <v>0</v>
      </c>
      <c r="AZ478" s="492">
        <f t="shared" si="378"/>
        <v>0</v>
      </c>
      <c r="BB478" s="492">
        <f t="shared" si="379"/>
        <v>0</v>
      </c>
      <c r="BD478" s="265">
        <f t="shared" si="382"/>
        <v>0</v>
      </c>
      <c r="BE478" s="105"/>
      <c r="BF478" s="105"/>
      <c r="BG478" s="105"/>
      <c r="BH478" s="105"/>
      <c r="BI478" s="105"/>
      <c r="BJ478" s="105"/>
    </row>
    <row r="479" spans="2:62" ht="20.100000000000001" hidden="1" customHeight="1" outlineLevel="1">
      <c r="B479" s="100"/>
      <c r="C479" s="908"/>
      <c r="D479" s="909"/>
      <c r="E479" s="909"/>
      <c r="F479" s="910"/>
      <c r="G479" s="890"/>
      <c r="H479" s="891"/>
      <c r="I479" s="152"/>
      <c r="J479" s="152"/>
      <c r="K479" s="152"/>
      <c r="L479" s="152"/>
      <c r="M479" s="152"/>
      <c r="N479" s="152"/>
      <c r="O479" s="152"/>
      <c r="P479" s="153"/>
      <c r="Q479" s="153"/>
      <c r="R479" s="156">
        <f t="shared" si="373"/>
        <v>0</v>
      </c>
      <c r="S479" s="156">
        <f t="shared" si="374"/>
        <v>0</v>
      </c>
      <c r="U479" s="157">
        <f t="shared" si="380"/>
        <v>0</v>
      </c>
      <c r="W479" s="152"/>
      <c r="X479" s="152"/>
      <c r="Y479" s="152"/>
      <c r="Z479" s="152"/>
      <c r="AA479" s="152"/>
      <c r="AB479" s="152"/>
      <c r="AC479" s="347"/>
      <c r="AD479" s="152"/>
      <c r="AE479" s="152"/>
      <c r="AF479" s="152"/>
      <c r="AG479" s="152"/>
      <c r="AH479" s="152"/>
      <c r="AI479" s="152"/>
      <c r="AJ479" s="347"/>
      <c r="AK479" s="152"/>
      <c r="AL479" s="152"/>
      <c r="AM479" s="295"/>
      <c r="AN479" s="228"/>
      <c r="AO479" s="228"/>
      <c r="AP479" s="228"/>
      <c r="AQ479" s="228"/>
      <c r="AR479" s="228"/>
      <c r="AS479" s="348"/>
      <c r="AT479" s="264">
        <f t="shared" si="363"/>
        <v>0</v>
      </c>
      <c r="AU479" s="259"/>
      <c r="AV479" s="265">
        <f t="shared" si="377"/>
        <v>0</v>
      </c>
      <c r="AX479" s="265">
        <f t="shared" si="381"/>
        <v>0</v>
      </c>
      <c r="AZ479" s="492">
        <f t="shared" si="378"/>
        <v>0</v>
      </c>
      <c r="BB479" s="492">
        <f t="shared" si="379"/>
        <v>0</v>
      </c>
      <c r="BD479" s="265">
        <f t="shared" si="382"/>
        <v>0</v>
      </c>
      <c r="BE479" s="105"/>
      <c r="BF479" s="105"/>
      <c r="BG479" s="105"/>
      <c r="BH479" s="105"/>
      <c r="BI479" s="105"/>
      <c r="BJ479" s="105"/>
    </row>
    <row r="480" spans="2:62" ht="20.100000000000001" hidden="1" customHeight="1" outlineLevel="1">
      <c r="B480" s="100"/>
      <c r="C480" s="908"/>
      <c r="D480" s="909"/>
      <c r="E480" s="909"/>
      <c r="F480" s="910"/>
      <c r="G480" s="890"/>
      <c r="H480" s="891"/>
      <c r="I480" s="152"/>
      <c r="J480" s="152"/>
      <c r="K480" s="152"/>
      <c r="L480" s="152"/>
      <c r="M480" s="152"/>
      <c r="N480" s="152"/>
      <c r="O480" s="152"/>
      <c r="P480" s="153"/>
      <c r="Q480" s="153"/>
      <c r="R480" s="156">
        <f t="shared" si="373"/>
        <v>0</v>
      </c>
      <c r="S480" s="156">
        <f t="shared" si="374"/>
        <v>0</v>
      </c>
      <c r="U480" s="157">
        <f t="shared" si="380"/>
        <v>0</v>
      </c>
      <c r="W480" s="152"/>
      <c r="X480" s="152"/>
      <c r="Y480" s="152"/>
      <c r="Z480" s="152"/>
      <c r="AA480" s="152"/>
      <c r="AB480" s="152"/>
      <c r="AC480" s="347"/>
      <c r="AD480" s="152"/>
      <c r="AE480" s="152"/>
      <c r="AF480" s="152"/>
      <c r="AG480" s="152"/>
      <c r="AH480" s="152"/>
      <c r="AI480" s="152"/>
      <c r="AJ480" s="347"/>
      <c r="AK480" s="152"/>
      <c r="AL480" s="152"/>
      <c r="AM480" s="295"/>
      <c r="AN480" s="228"/>
      <c r="AO480" s="228"/>
      <c r="AP480" s="228"/>
      <c r="AQ480" s="228"/>
      <c r="AR480" s="228"/>
      <c r="AS480" s="348"/>
      <c r="AT480" s="264">
        <f t="shared" si="363"/>
        <v>0</v>
      </c>
      <c r="AU480" s="259"/>
      <c r="AV480" s="265">
        <f t="shared" si="377"/>
        <v>0</v>
      </c>
      <c r="AX480" s="265">
        <f t="shared" si="381"/>
        <v>0</v>
      </c>
      <c r="AZ480" s="492">
        <f t="shared" si="378"/>
        <v>0</v>
      </c>
      <c r="BB480" s="492">
        <f t="shared" si="379"/>
        <v>0</v>
      </c>
      <c r="BD480" s="265">
        <f t="shared" si="382"/>
        <v>0</v>
      </c>
      <c r="BE480" s="105"/>
      <c r="BF480" s="105"/>
      <c r="BG480" s="105"/>
      <c r="BH480" s="105"/>
      <c r="BI480" s="105"/>
      <c r="BJ480" s="105"/>
    </row>
    <row r="481" spans="2:62" ht="20.100000000000001" hidden="1" customHeight="1" outlineLevel="1">
      <c r="B481" s="100"/>
      <c r="C481" s="908"/>
      <c r="D481" s="909"/>
      <c r="E481" s="909"/>
      <c r="F481" s="910"/>
      <c r="G481" s="890"/>
      <c r="H481" s="891"/>
      <c r="I481" s="152"/>
      <c r="J481" s="152"/>
      <c r="K481" s="152"/>
      <c r="L481" s="152"/>
      <c r="M481" s="152"/>
      <c r="N481" s="152"/>
      <c r="O481" s="152"/>
      <c r="P481" s="153"/>
      <c r="Q481" s="153"/>
      <c r="R481" s="156">
        <f t="shared" si="373"/>
        <v>0</v>
      </c>
      <c r="S481" s="156">
        <f t="shared" si="374"/>
        <v>0</v>
      </c>
      <c r="U481" s="157">
        <f t="shared" si="380"/>
        <v>0</v>
      </c>
      <c r="W481" s="152"/>
      <c r="X481" s="152"/>
      <c r="Y481" s="152"/>
      <c r="Z481" s="152"/>
      <c r="AA481" s="152"/>
      <c r="AB481" s="152"/>
      <c r="AC481" s="347"/>
      <c r="AD481" s="152"/>
      <c r="AE481" s="152"/>
      <c r="AF481" s="152"/>
      <c r="AG481" s="152"/>
      <c r="AH481" s="152"/>
      <c r="AI481" s="152"/>
      <c r="AJ481" s="347"/>
      <c r="AK481" s="152"/>
      <c r="AL481" s="152"/>
      <c r="AM481" s="295"/>
      <c r="AN481" s="228"/>
      <c r="AO481" s="228"/>
      <c r="AP481" s="228"/>
      <c r="AQ481" s="228"/>
      <c r="AR481" s="228"/>
      <c r="AS481" s="348"/>
      <c r="AT481" s="264">
        <f t="shared" si="363"/>
        <v>0</v>
      </c>
      <c r="AU481" s="259"/>
      <c r="AV481" s="265">
        <f t="shared" si="377"/>
        <v>0</v>
      </c>
      <c r="AX481" s="265">
        <f t="shared" si="381"/>
        <v>0</v>
      </c>
      <c r="AZ481" s="492">
        <f t="shared" si="378"/>
        <v>0</v>
      </c>
      <c r="BB481" s="492">
        <f t="shared" si="379"/>
        <v>0</v>
      </c>
      <c r="BD481" s="265">
        <f t="shared" si="382"/>
        <v>0</v>
      </c>
      <c r="BE481" s="105"/>
      <c r="BF481" s="105"/>
      <c r="BG481" s="105"/>
      <c r="BH481" s="105"/>
      <c r="BI481" s="105"/>
      <c r="BJ481" s="105"/>
    </row>
    <row r="482" spans="2:62" ht="20.100000000000001" hidden="1" customHeight="1" outlineLevel="1">
      <c r="B482" s="100"/>
      <c r="C482" s="908"/>
      <c r="D482" s="909"/>
      <c r="E482" s="909"/>
      <c r="F482" s="910"/>
      <c r="G482" s="890"/>
      <c r="H482" s="891"/>
      <c r="I482" s="152"/>
      <c r="J482" s="152"/>
      <c r="K482" s="152"/>
      <c r="L482" s="152"/>
      <c r="M482" s="152"/>
      <c r="N482" s="152"/>
      <c r="O482" s="152"/>
      <c r="P482" s="153"/>
      <c r="Q482" s="153"/>
      <c r="R482" s="156">
        <f t="shared" si="373"/>
        <v>0</v>
      </c>
      <c r="S482" s="156">
        <f t="shared" si="374"/>
        <v>0</v>
      </c>
      <c r="U482" s="157">
        <f t="shared" si="380"/>
        <v>0</v>
      </c>
      <c r="W482" s="152"/>
      <c r="X482" s="152"/>
      <c r="Y482" s="152"/>
      <c r="Z482" s="152"/>
      <c r="AA482" s="152"/>
      <c r="AB482" s="152"/>
      <c r="AC482" s="347"/>
      <c r="AD482" s="152"/>
      <c r="AE482" s="152"/>
      <c r="AF482" s="152"/>
      <c r="AG482" s="152"/>
      <c r="AH482" s="152"/>
      <c r="AI482" s="152"/>
      <c r="AJ482" s="347"/>
      <c r="AK482" s="152"/>
      <c r="AL482" s="152"/>
      <c r="AM482" s="295"/>
      <c r="AN482" s="228"/>
      <c r="AO482" s="228"/>
      <c r="AP482" s="228"/>
      <c r="AQ482" s="228"/>
      <c r="AR482" s="228"/>
      <c r="AS482" s="348"/>
      <c r="AT482" s="264">
        <f t="shared" si="363"/>
        <v>0</v>
      </c>
      <c r="AU482" s="259"/>
      <c r="AV482" s="265">
        <f t="shared" si="377"/>
        <v>0</v>
      </c>
      <c r="AX482" s="265">
        <f t="shared" si="381"/>
        <v>0</v>
      </c>
      <c r="AZ482" s="492">
        <f t="shared" si="378"/>
        <v>0</v>
      </c>
      <c r="BB482" s="492">
        <f t="shared" si="379"/>
        <v>0</v>
      </c>
      <c r="BD482" s="265">
        <f t="shared" si="382"/>
        <v>0</v>
      </c>
      <c r="BE482" s="105"/>
      <c r="BF482" s="105"/>
      <c r="BG482" s="105"/>
      <c r="BH482" s="105"/>
      <c r="BI482" s="105"/>
      <c r="BJ482" s="105"/>
    </row>
    <row r="483" spans="2:62" ht="20.100000000000001" hidden="1" customHeight="1" outlineLevel="1">
      <c r="B483" s="100"/>
      <c r="C483" s="908"/>
      <c r="D483" s="909"/>
      <c r="E483" s="909"/>
      <c r="F483" s="910"/>
      <c r="G483" s="890"/>
      <c r="H483" s="891"/>
      <c r="I483" s="152"/>
      <c r="J483" s="152"/>
      <c r="K483" s="152"/>
      <c r="L483" s="152"/>
      <c r="M483" s="152"/>
      <c r="N483" s="152"/>
      <c r="O483" s="152"/>
      <c r="P483" s="153"/>
      <c r="Q483" s="153"/>
      <c r="R483" s="156">
        <f t="shared" si="373"/>
        <v>0</v>
      </c>
      <c r="S483" s="156">
        <f t="shared" si="374"/>
        <v>0</v>
      </c>
      <c r="U483" s="157">
        <f t="shared" si="380"/>
        <v>0</v>
      </c>
      <c r="W483" s="152"/>
      <c r="X483" s="152"/>
      <c r="Y483" s="152"/>
      <c r="Z483" s="152"/>
      <c r="AA483" s="152"/>
      <c r="AB483" s="152"/>
      <c r="AC483" s="347"/>
      <c r="AD483" s="152"/>
      <c r="AE483" s="152"/>
      <c r="AF483" s="152"/>
      <c r="AG483" s="152"/>
      <c r="AH483" s="152"/>
      <c r="AI483" s="152"/>
      <c r="AJ483" s="347"/>
      <c r="AK483" s="152"/>
      <c r="AL483" s="152"/>
      <c r="AM483" s="295"/>
      <c r="AN483" s="228"/>
      <c r="AO483" s="228"/>
      <c r="AP483" s="228"/>
      <c r="AQ483" s="228"/>
      <c r="AR483" s="228"/>
      <c r="AS483" s="348"/>
      <c r="AT483" s="264">
        <f t="shared" si="363"/>
        <v>0</v>
      </c>
      <c r="AU483" s="259"/>
      <c r="AV483" s="265">
        <f t="shared" si="377"/>
        <v>0</v>
      </c>
      <c r="AX483" s="265">
        <f t="shared" si="381"/>
        <v>0</v>
      </c>
      <c r="AZ483" s="492">
        <f t="shared" si="378"/>
        <v>0</v>
      </c>
      <c r="BB483" s="492">
        <f t="shared" si="379"/>
        <v>0</v>
      </c>
      <c r="BD483" s="265">
        <f t="shared" si="382"/>
        <v>0</v>
      </c>
      <c r="BE483" s="105"/>
      <c r="BF483" s="105"/>
      <c r="BG483" s="105"/>
      <c r="BH483" s="105"/>
      <c r="BI483" s="105"/>
      <c r="BJ483" s="105"/>
    </row>
    <row r="484" spans="2:62" ht="20.100000000000001" hidden="1" customHeight="1" outlineLevel="1">
      <c r="B484" s="100"/>
      <c r="C484" s="908"/>
      <c r="D484" s="909"/>
      <c r="E484" s="909"/>
      <c r="F484" s="910"/>
      <c r="G484" s="890"/>
      <c r="H484" s="891"/>
      <c r="I484" s="152"/>
      <c r="J484" s="152"/>
      <c r="K484" s="152"/>
      <c r="L484" s="152"/>
      <c r="M484" s="152"/>
      <c r="N484" s="152"/>
      <c r="O484" s="152"/>
      <c r="P484" s="153"/>
      <c r="Q484" s="153"/>
      <c r="R484" s="156">
        <f t="shared" si="373"/>
        <v>0</v>
      </c>
      <c r="S484" s="156">
        <f t="shared" si="374"/>
        <v>0</v>
      </c>
      <c r="U484" s="157">
        <f t="shared" si="380"/>
        <v>0</v>
      </c>
      <c r="W484" s="152"/>
      <c r="X484" s="152"/>
      <c r="Y484" s="152"/>
      <c r="Z484" s="152"/>
      <c r="AA484" s="152"/>
      <c r="AB484" s="152"/>
      <c r="AC484" s="347"/>
      <c r="AD484" s="152"/>
      <c r="AE484" s="152"/>
      <c r="AF484" s="152"/>
      <c r="AG484" s="152"/>
      <c r="AH484" s="152"/>
      <c r="AI484" s="152"/>
      <c r="AJ484" s="347"/>
      <c r="AK484" s="152"/>
      <c r="AL484" s="152"/>
      <c r="AM484" s="295"/>
      <c r="AN484" s="228"/>
      <c r="AO484" s="228"/>
      <c r="AP484" s="228"/>
      <c r="AQ484" s="228"/>
      <c r="AR484" s="228"/>
      <c r="AS484" s="348"/>
      <c r="AT484" s="264">
        <f t="shared" si="363"/>
        <v>0</v>
      </c>
      <c r="AU484" s="259"/>
      <c r="AV484" s="265">
        <f t="shared" si="377"/>
        <v>0</v>
      </c>
      <c r="AX484" s="265">
        <f t="shared" si="381"/>
        <v>0</v>
      </c>
      <c r="AZ484" s="492">
        <f t="shared" si="378"/>
        <v>0</v>
      </c>
      <c r="BB484" s="492">
        <f t="shared" si="379"/>
        <v>0</v>
      </c>
      <c r="BD484" s="265">
        <f t="shared" si="382"/>
        <v>0</v>
      </c>
      <c r="BE484" s="105"/>
      <c r="BF484" s="105"/>
      <c r="BG484" s="105"/>
      <c r="BH484" s="105"/>
      <c r="BI484" s="105"/>
      <c r="BJ484" s="105"/>
    </row>
    <row r="485" spans="2:62" ht="20.100000000000001" hidden="1" customHeight="1" outlineLevel="1">
      <c r="B485" s="100"/>
      <c r="C485" s="908"/>
      <c r="D485" s="909"/>
      <c r="E485" s="909"/>
      <c r="F485" s="910"/>
      <c r="G485" s="890"/>
      <c r="H485" s="891"/>
      <c r="I485" s="152"/>
      <c r="J485" s="152"/>
      <c r="K485" s="152"/>
      <c r="L485" s="152"/>
      <c r="M485" s="152"/>
      <c r="N485" s="152"/>
      <c r="O485" s="152"/>
      <c r="P485" s="153"/>
      <c r="Q485" s="153"/>
      <c r="R485" s="156">
        <f t="shared" si="373"/>
        <v>0</v>
      </c>
      <c r="S485" s="156">
        <f t="shared" si="374"/>
        <v>0</v>
      </c>
      <c r="U485" s="157">
        <f t="shared" si="380"/>
        <v>0</v>
      </c>
      <c r="W485" s="152"/>
      <c r="X485" s="152"/>
      <c r="Y485" s="152"/>
      <c r="Z485" s="152"/>
      <c r="AA485" s="152"/>
      <c r="AB485" s="152"/>
      <c r="AC485" s="347"/>
      <c r="AD485" s="152"/>
      <c r="AE485" s="152"/>
      <c r="AF485" s="152"/>
      <c r="AG485" s="152"/>
      <c r="AH485" s="152"/>
      <c r="AI485" s="152"/>
      <c r="AJ485" s="347"/>
      <c r="AK485" s="152"/>
      <c r="AL485" s="152"/>
      <c r="AM485" s="295"/>
      <c r="AN485" s="228"/>
      <c r="AO485" s="228"/>
      <c r="AP485" s="228"/>
      <c r="AQ485" s="228"/>
      <c r="AR485" s="228"/>
      <c r="AS485" s="348"/>
      <c r="AT485" s="264">
        <f t="shared" si="363"/>
        <v>0</v>
      </c>
      <c r="AU485" s="259"/>
      <c r="AV485" s="265">
        <f t="shared" si="377"/>
        <v>0</v>
      </c>
      <c r="AX485" s="265">
        <f t="shared" si="381"/>
        <v>0</v>
      </c>
      <c r="AZ485" s="492">
        <f t="shared" si="378"/>
        <v>0</v>
      </c>
      <c r="BB485" s="492">
        <f t="shared" si="379"/>
        <v>0</v>
      </c>
      <c r="BD485" s="265">
        <f t="shared" si="382"/>
        <v>0</v>
      </c>
      <c r="BE485" s="105"/>
      <c r="BF485" s="105"/>
      <c r="BG485" s="105"/>
      <c r="BH485" s="105"/>
      <c r="BI485" s="105"/>
      <c r="BJ485" s="105"/>
    </row>
    <row r="486" spans="2:62" ht="20.100000000000001" hidden="1" customHeight="1" outlineLevel="1">
      <c r="B486" s="100"/>
      <c r="C486" s="908"/>
      <c r="D486" s="909"/>
      <c r="E486" s="909"/>
      <c r="F486" s="910"/>
      <c r="G486" s="890"/>
      <c r="H486" s="891"/>
      <c r="I486" s="152"/>
      <c r="J486" s="152"/>
      <c r="K486" s="152"/>
      <c r="L486" s="152"/>
      <c r="M486" s="152"/>
      <c r="N486" s="152"/>
      <c r="O486" s="152"/>
      <c r="P486" s="153"/>
      <c r="Q486" s="153"/>
      <c r="R486" s="156">
        <f t="shared" si="373"/>
        <v>0</v>
      </c>
      <c r="S486" s="156">
        <f t="shared" si="374"/>
        <v>0</v>
      </c>
      <c r="U486" s="157">
        <f t="shared" si="380"/>
        <v>0</v>
      </c>
      <c r="W486" s="152"/>
      <c r="X486" s="152"/>
      <c r="Y486" s="152"/>
      <c r="Z486" s="152"/>
      <c r="AA486" s="152"/>
      <c r="AB486" s="152"/>
      <c r="AC486" s="347"/>
      <c r="AD486" s="152"/>
      <c r="AE486" s="152"/>
      <c r="AF486" s="152"/>
      <c r="AG486" s="152"/>
      <c r="AH486" s="152"/>
      <c r="AI486" s="152"/>
      <c r="AJ486" s="347"/>
      <c r="AK486" s="152"/>
      <c r="AL486" s="152"/>
      <c r="AM486" s="295"/>
      <c r="AN486" s="228"/>
      <c r="AO486" s="228"/>
      <c r="AP486" s="228"/>
      <c r="AQ486" s="228"/>
      <c r="AR486" s="228"/>
      <c r="AS486" s="348"/>
      <c r="AT486" s="264">
        <f t="shared" si="363"/>
        <v>0</v>
      </c>
      <c r="AU486" s="259"/>
      <c r="AV486" s="265">
        <f t="shared" si="377"/>
        <v>0</v>
      </c>
      <c r="AX486" s="265">
        <f t="shared" si="381"/>
        <v>0</v>
      </c>
      <c r="AZ486" s="492">
        <f t="shared" si="378"/>
        <v>0</v>
      </c>
      <c r="BB486" s="492">
        <f t="shared" si="379"/>
        <v>0</v>
      </c>
      <c r="BD486" s="265">
        <f t="shared" si="382"/>
        <v>0</v>
      </c>
      <c r="BE486" s="105"/>
      <c r="BF486" s="105"/>
      <c r="BG486" s="105"/>
      <c r="BH486" s="105"/>
      <c r="BI486" s="105"/>
      <c r="BJ486" s="105"/>
    </row>
    <row r="487" spans="2:62" ht="9.9499999999999993" hidden="1" customHeight="1" outlineLevel="1">
      <c r="B487" s="101"/>
      <c r="C487" s="208"/>
      <c r="D487" s="208"/>
      <c r="E487" s="208"/>
      <c r="F487" s="208"/>
      <c r="G487" s="237"/>
      <c r="H487" s="207"/>
      <c r="I487" s="257"/>
      <c r="J487" s="257"/>
      <c r="K487" s="257"/>
      <c r="L487" s="257"/>
      <c r="M487" s="257"/>
      <c r="N487" s="257"/>
      <c r="O487" s="257"/>
      <c r="P487" s="256"/>
      <c r="Q487" s="102"/>
      <c r="R487" s="102"/>
      <c r="S487" s="102"/>
      <c r="U487" s="98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Z487" s="493"/>
      <c r="BE487" s="105"/>
      <c r="BF487" s="105"/>
      <c r="BG487" s="105"/>
      <c r="BH487" s="105"/>
      <c r="BI487" s="105"/>
      <c r="BJ487" s="105"/>
    </row>
    <row r="488" spans="2:62" ht="20.100000000000001" customHeight="1" collapsed="1">
      <c r="B488" s="8">
        <f>B471+1</f>
        <v>29</v>
      </c>
      <c r="C488" s="916"/>
      <c r="D488" s="917"/>
      <c r="E488" s="917"/>
      <c r="F488" s="918"/>
      <c r="G488" s="429"/>
      <c r="H488" s="206">
        <v>1</v>
      </c>
      <c r="I488" s="642">
        <f t="shared" ref="I488" si="383">$H488*SUM(I489:I503)</f>
        <v>0</v>
      </c>
      <c r="J488" s="643">
        <f t="shared" ref="J488:O488" si="384">$H488*SUM(J489:J503)</f>
        <v>0</v>
      </c>
      <c r="K488" s="644">
        <f t="shared" si="384"/>
        <v>0</v>
      </c>
      <c r="L488" s="645">
        <f t="shared" si="384"/>
        <v>0</v>
      </c>
      <c r="M488" s="645">
        <f t="shared" si="384"/>
        <v>0</v>
      </c>
      <c r="N488" s="644">
        <f t="shared" si="384"/>
        <v>0</v>
      </c>
      <c r="O488" s="642">
        <f t="shared" si="384"/>
        <v>0</v>
      </c>
      <c r="P488" s="209">
        <f t="shared" ref="P488:Q488" si="385">$H488*SUM(P489:P503)</f>
        <v>0</v>
      </c>
      <c r="Q488" s="210">
        <f t="shared" si="385"/>
        <v>0</v>
      </c>
      <c r="R488" s="136">
        <f t="shared" ref="R488:R503" si="386">P488*(1+Gewinn)*(1+SicherheitAngebot)</f>
        <v>0</v>
      </c>
      <c r="S488" s="137">
        <f t="shared" ref="S488:S503" si="387">Q488*(1+MGKZ)*(1+Gewinn)*(1+SicherheitAngebot)</f>
        <v>0</v>
      </c>
      <c r="U488" s="10">
        <f>I488*$I$7+J488*$J$7+K488*$K$7+L488*$L$7+M488*$M$7+N488*$N$7+O488*$O$7+R488+S488</f>
        <v>0</v>
      </c>
      <c r="W488" s="646">
        <f t="shared" ref="W488:AB488" si="388">$H488*SUM(W489:W503)</f>
        <v>0</v>
      </c>
      <c r="X488" s="647">
        <f t="shared" si="388"/>
        <v>0</v>
      </c>
      <c r="Y488" s="648">
        <f t="shared" si="388"/>
        <v>0</v>
      </c>
      <c r="Z488" s="649">
        <f t="shared" si="388"/>
        <v>0</v>
      </c>
      <c r="AA488" s="648">
        <f t="shared" si="388"/>
        <v>0</v>
      </c>
      <c r="AB488" s="646">
        <f t="shared" si="388"/>
        <v>0</v>
      </c>
      <c r="AC488" s="258"/>
      <c r="AD488" s="646">
        <f t="shared" ref="AD488:AM488" si="389">$H488*SUM(AD489:AD503)</f>
        <v>0</v>
      </c>
      <c r="AE488" s="647">
        <f t="shared" si="389"/>
        <v>0</v>
      </c>
      <c r="AF488" s="648">
        <f t="shared" si="389"/>
        <v>0</v>
      </c>
      <c r="AG488" s="649">
        <f t="shared" si="389"/>
        <v>0</v>
      </c>
      <c r="AH488" s="648">
        <f t="shared" si="389"/>
        <v>0</v>
      </c>
      <c r="AI488" s="646">
        <f t="shared" si="389"/>
        <v>0</v>
      </c>
      <c r="AJ488" s="258"/>
      <c r="AK488" s="653">
        <f t="shared" si="389"/>
        <v>0</v>
      </c>
      <c r="AL488" s="653">
        <f t="shared" si="389"/>
        <v>0</v>
      </c>
      <c r="AM488" s="653">
        <f t="shared" si="389"/>
        <v>0</v>
      </c>
      <c r="AN488" s="227">
        <f>$H488*SUM(AN489:AN503)*(1+Gewinn)*(1+SicherheitAngebot)</f>
        <v>0</v>
      </c>
      <c r="AO488" s="227">
        <f>$H488*SUM(AO489:AO503)*(1+Gewinn)*(1+SicherheitAngebot)</f>
        <v>0</v>
      </c>
      <c r="AP488" s="227">
        <f>$H488*SUM(AP489:AP503)*(1+Gewinn)*(1+SicherheitAngebot)</f>
        <v>0</v>
      </c>
      <c r="AQ488" s="227">
        <f>$H488*SUM(AQ489:AQ503)*(1+Gewinn)*(1+SicherheitAngebot)</f>
        <v>0</v>
      </c>
      <c r="AR488" s="227">
        <f>$H488*SUM(AR489:AR503)*(1+Gewinn)*(1+SicherheitAngebot)</f>
        <v>0</v>
      </c>
      <c r="AS488" s="262"/>
      <c r="AT488" s="263">
        <f t="shared" si="363"/>
        <v>0</v>
      </c>
      <c r="AU488" s="259"/>
      <c r="AV488" s="491">
        <f>AK488*$AK$7+AL488*$AL$7+AM488*$AM$7+SUM(AN488:AR488)+AT488/Zuschläge_IBN+AT488</f>
        <v>0</v>
      </c>
      <c r="AX488" s="685">
        <f>U488+AV488</f>
        <v>0</v>
      </c>
      <c r="AZ488" s="490">
        <f>IF(H488&gt;0,U488/(1+SicherheitAngebot)*(1+Sicherheit),0)</f>
        <v>0</v>
      </c>
      <c r="BB488" s="490">
        <f>IF(H488&gt;0,AV488/(1+SicherheitAngebot)*(1+Sicherheit),0)</f>
        <v>0</v>
      </c>
      <c r="BD488" s="490">
        <f>AZ488+BB488</f>
        <v>0</v>
      </c>
      <c r="BE488" s="105"/>
      <c r="BF488" s="105"/>
      <c r="BG488" s="105"/>
      <c r="BH488" s="105"/>
      <c r="BI488" s="105"/>
      <c r="BJ488" s="105"/>
    </row>
    <row r="489" spans="2:62" ht="20.100000000000001" hidden="1" customHeight="1" outlineLevel="1">
      <c r="B489" s="99"/>
      <c r="C489" s="908"/>
      <c r="D489" s="909"/>
      <c r="E489" s="909"/>
      <c r="F489" s="910"/>
      <c r="G489" s="890"/>
      <c r="H489" s="901"/>
      <c r="I489" s="152"/>
      <c r="J489" s="152"/>
      <c r="K489" s="152"/>
      <c r="L489" s="152"/>
      <c r="M489" s="152"/>
      <c r="N489" s="152"/>
      <c r="O489" s="152"/>
      <c r="P489" s="153"/>
      <c r="Q489" s="153"/>
      <c r="R489" s="156">
        <f t="shared" si="386"/>
        <v>0</v>
      </c>
      <c r="S489" s="156">
        <f t="shared" si="387"/>
        <v>0</v>
      </c>
      <c r="U489" s="157">
        <f>I489*$I$7+J489*$J$7+K489*$K$7+L489*$L$7+M489*$M$7+N489*$N$7+O489*$O$7+R489+S489</f>
        <v>0</v>
      </c>
      <c r="W489" s="152"/>
      <c r="X489" s="152"/>
      <c r="Y489" s="152"/>
      <c r="Z489" s="152"/>
      <c r="AA489" s="152"/>
      <c r="AB489" s="152"/>
      <c r="AC489" s="347"/>
      <c r="AD489" s="152"/>
      <c r="AE489" s="152"/>
      <c r="AF489" s="152"/>
      <c r="AG489" s="152"/>
      <c r="AH489" s="152"/>
      <c r="AI489" s="152"/>
      <c r="AJ489" s="347"/>
      <c r="AK489" s="152"/>
      <c r="AL489" s="152"/>
      <c r="AM489" s="295"/>
      <c r="AN489" s="228"/>
      <c r="AO489" s="228"/>
      <c r="AP489" s="228"/>
      <c r="AQ489" s="228"/>
      <c r="AR489" s="228"/>
      <c r="AS489" s="348"/>
      <c r="AT489" s="264">
        <f t="shared" si="363"/>
        <v>0</v>
      </c>
      <c r="AU489" s="259"/>
      <c r="AV489" s="265">
        <f t="shared" ref="AV489:AV503" si="390">AK489*$AK$7+AL489*$AL$7+AM489*$AM$7+SUM(AN489:AR489)*(1+Gewinn)*(1+SicherheitAngebot)+AT489/Zuschläge_IBN+AT489</f>
        <v>0</v>
      </c>
      <c r="AX489" s="265">
        <f>U489+AV489</f>
        <v>0</v>
      </c>
      <c r="AZ489" s="492">
        <f t="shared" ref="AZ489:AZ503" si="391">U489/(1+SicherheitAngebot)*(1+Sicherheit)</f>
        <v>0</v>
      </c>
      <c r="BB489" s="492">
        <f t="shared" ref="BB489:BB503" si="392">AV489/(1+SicherheitAngebot)*(1+Sicherheit)</f>
        <v>0</v>
      </c>
      <c r="BD489" s="265">
        <f>AZ489+BB489</f>
        <v>0</v>
      </c>
      <c r="BE489" s="105"/>
      <c r="BF489" s="105"/>
      <c r="BG489" s="105"/>
      <c r="BH489" s="105"/>
      <c r="BI489" s="105"/>
      <c r="BJ489" s="105"/>
    </row>
    <row r="490" spans="2:62" ht="20.100000000000001" hidden="1" customHeight="1" outlineLevel="1">
      <c r="B490" s="100"/>
      <c r="C490" s="908"/>
      <c r="D490" s="909"/>
      <c r="E490" s="909"/>
      <c r="F490" s="910"/>
      <c r="G490" s="890"/>
      <c r="H490" s="891"/>
      <c r="I490" s="152"/>
      <c r="J490" s="152"/>
      <c r="K490" s="152"/>
      <c r="L490" s="152"/>
      <c r="M490" s="152"/>
      <c r="N490" s="152"/>
      <c r="O490" s="152"/>
      <c r="P490" s="153"/>
      <c r="Q490" s="153"/>
      <c r="R490" s="156">
        <f t="shared" si="386"/>
        <v>0</v>
      </c>
      <c r="S490" s="156">
        <f t="shared" si="387"/>
        <v>0</v>
      </c>
      <c r="U490" s="157">
        <f t="shared" ref="U490:U503" si="393">I490*$I$7+J490*$J$7+K490*$K$7+L490*$L$7+M490*$M$7+N490*$N$7+O490*$O$7+R490+S490</f>
        <v>0</v>
      </c>
      <c r="W490" s="152"/>
      <c r="X490" s="152"/>
      <c r="Y490" s="152"/>
      <c r="Z490" s="152"/>
      <c r="AA490" s="152"/>
      <c r="AB490" s="152"/>
      <c r="AC490" s="347"/>
      <c r="AD490" s="152"/>
      <c r="AE490" s="152"/>
      <c r="AF490" s="152"/>
      <c r="AG490" s="152"/>
      <c r="AH490" s="152"/>
      <c r="AI490" s="152"/>
      <c r="AJ490" s="347"/>
      <c r="AK490" s="152"/>
      <c r="AL490" s="152"/>
      <c r="AM490" s="295"/>
      <c r="AN490" s="228"/>
      <c r="AO490" s="228"/>
      <c r="AP490" s="228"/>
      <c r="AQ490" s="228"/>
      <c r="AR490" s="228"/>
      <c r="AS490" s="348"/>
      <c r="AT490" s="264">
        <f t="shared" si="363"/>
        <v>0</v>
      </c>
      <c r="AU490" s="259"/>
      <c r="AV490" s="265">
        <f t="shared" si="390"/>
        <v>0</v>
      </c>
      <c r="AX490" s="265">
        <f t="shared" ref="AX490:AX503" si="394">U490+AV490</f>
        <v>0</v>
      </c>
      <c r="AZ490" s="492">
        <f t="shared" si="391"/>
        <v>0</v>
      </c>
      <c r="BB490" s="492">
        <f t="shared" si="392"/>
        <v>0</v>
      </c>
      <c r="BD490" s="265">
        <f t="shared" ref="BD490:BD503" si="395">AZ490+BB490</f>
        <v>0</v>
      </c>
      <c r="BE490" s="105"/>
      <c r="BF490" s="105"/>
      <c r="BG490" s="105"/>
      <c r="BH490" s="105"/>
      <c r="BI490" s="105"/>
      <c r="BJ490" s="105"/>
    </row>
    <row r="491" spans="2:62" ht="20.100000000000001" hidden="1" customHeight="1" outlineLevel="1">
      <c r="B491" s="100"/>
      <c r="C491" s="908"/>
      <c r="D491" s="909"/>
      <c r="E491" s="909"/>
      <c r="F491" s="910"/>
      <c r="G491" s="890"/>
      <c r="H491" s="891"/>
      <c r="I491" s="152"/>
      <c r="J491" s="152"/>
      <c r="K491" s="152"/>
      <c r="L491" s="152"/>
      <c r="M491" s="152"/>
      <c r="N491" s="152"/>
      <c r="O491" s="152"/>
      <c r="P491" s="153"/>
      <c r="Q491" s="153"/>
      <c r="R491" s="156">
        <f t="shared" si="386"/>
        <v>0</v>
      </c>
      <c r="S491" s="156">
        <f t="shared" si="387"/>
        <v>0</v>
      </c>
      <c r="U491" s="157">
        <f t="shared" si="393"/>
        <v>0</v>
      </c>
      <c r="W491" s="152"/>
      <c r="X491" s="152"/>
      <c r="Y491" s="152"/>
      <c r="Z491" s="152"/>
      <c r="AA491" s="152"/>
      <c r="AB491" s="152"/>
      <c r="AC491" s="347"/>
      <c r="AD491" s="152"/>
      <c r="AE491" s="152"/>
      <c r="AF491" s="152"/>
      <c r="AG491" s="152"/>
      <c r="AH491" s="152"/>
      <c r="AI491" s="152"/>
      <c r="AJ491" s="347"/>
      <c r="AK491" s="152"/>
      <c r="AL491" s="152"/>
      <c r="AM491" s="295"/>
      <c r="AN491" s="228"/>
      <c r="AO491" s="228"/>
      <c r="AP491" s="228"/>
      <c r="AQ491" s="228"/>
      <c r="AR491" s="228"/>
      <c r="AS491" s="348"/>
      <c r="AT491" s="264">
        <f t="shared" si="363"/>
        <v>0</v>
      </c>
      <c r="AU491" s="259"/>
      <c r="AV491" s="265">
        <f t="shared" si="390"/>
        <v>0</v>
      </c>
      <c r="AX491" s="265">
        <f t="shared" si="394"/>
        <v>0</v>
      </c>
      <c r="AZ491" s="492">
        <f t="shared" si="391"/>
        <v>0</v>
      </c>
      <c r="BB491" s="492">
        <f t="shared" si="392"/>
        <v>0</v>
      </c>
      <c r="BD491" s="265">
        <f t="shared" si="395"/>
        <v>0</v>
      </c>
      <c r="BE491" s="105"/>
      <c r="BF491" s="105"/>
      <c r="BG491" s="105"/>
      <c r="BH491" s="105"/>
      <c r="BI491" s="105"/>
      <c r="BJ491" s="105"/>
    </row>
    <row r="492" spans="2:62" ht="20.100000000000001" hidden="1" customHeight="1" outlineLevel="1">
      <c r="B492" s="100"/>
      <c r="C492" s="908"/>
      <c r="D492" s="909"/>
      <c r="E492" s="909"/>
      <c r="F492" s="910"/>
      <c r="G492" s="890"/>
      <c r="H492" s="891"/>
      <c r="I492" s="152"/>
      <c r="J492" s="152"/>
      <c r="K492" s="152"/>
      <c r="L492" s="152"/>
      <c r="M492" s="152"/>
      <c r="N492" s="152"/>
      <c r="O492" s="152"/>
      <c r="P492" s="153"/>
      <c r="Q492" s="153"/>
      <c r="R492" s="156">
        <f t="shared" si="386"/>
        <v>0</v>
      </c>
      <c r="S492" s="156">
        <f t="shared" si="387"/>
        <v>0</v>
      </c>
      <c r="U492" s="157">
        <f t="shared" si="393"/>
        <v>0</v>
      </c>
      <c r="W492" s="152"/>
      <c r="X492" s="152"/>
      <c r="Y492" s="152"/>
      <c r="Z492" s="152"/>
      <c r="AA492" s="152"/>
      <c r="AB492" s="152"/>
      <c r="AC492" s="347"/>
      <c r="AD492" s="152"/>
      <c r="AE492" s="152"/>
      <c r="AF492" s="152"/>
      <c r="AG492" s="152"/>
      <c r="AH492" s="152"/>
      <c r="AI492" s="152"/>
      <c r="AJ492" s="347"/>
      <c r="AK492" s="152"/>
      <c r="AL492" s="152"/>
      <c r="AM492" s="295"/>
      <c r="AN492" s="228"/>
      <c r="AO492" s="228"/>
      <c r="AP492" s="228"/>
      <c r="AQ492" s="228"/>
      <c r="AR492" s="228"/>
      <c r="AS492" s="348"/>
      <c r="AT492" s="264">
        <f t="shared" si="363"/>
        <v>0</v>
      </c>
      <c r="AU492" s="259"/>
      <c r="AV492" s="265">
        <f t="shared" si="390"/>
        <v>0</v>
      </c>
      <c r="AX492" s="265">
        <f t="shared" si="394"/>
        <v>0</v>
      </c>
      <c r="AZ492" s="492">
        <f t="shared" si="391"/>
        <v>0</v>
      </c>
      <c r="BB492" s="492">
        <f t="shared" si="392"/>
        <v>0</v>
      </c>
      <c r="BD492" s="265">
        <f t="shared" si="395"/>
        <v>0</v>
      </c>
      <c r="BE492" s="105"/>
      <c r="BF492" s="105"/>
      <c r="BG492" s="105"/>
      <c r="BH492" s="105"/>
      <c r="BI492" s="105"/>
      <c r="BJ492" s="105"/>
    </row>
    <row r="493" spans="2:62" ht="20.100000000000001" hidden="1" customHeight="1" outlineLevel="1">
      <c r="B493" s="100"/>
      <c r="C493" s="908"/>
      <c r="D493" s="909"/>
      <c r="E493" s="909"/>
      <c r="F493" s="910"/>
      <c r="G493" s="890"/>
      <c r="H493" s="891"/>
      <c r="I493" s="152"/>
      <c r="J493" s="152"/>
      <c r="K493" s="152"/>
      <c r="L493" s="152"/>
      <c r="M493" s="152"/>
      <c r="N493" s="152"/>
      <c r="O493" s="152"/>
      <c r="P493" s="153"/>
      <c r="Q493" s="153"/>
      <c r="R493" s="156">
        <f t="shared" si="386"/>
        <v>0</v>
      </c>
      <c r="S493" s="156">
        <f t="shared" si="387"/>
        <v>0</v>
      </c>
      <c r="U493" s="157">
        <f t="shared" si="393"/>
        <v>0</v>
      </c>
      <c r="W493" s="152"/>
      <c r="X493" s="152"/>
      <c r="Y493" s="152"/>
      <c r="Z493" s="152"/>
      <c r="AA493" s="152"/>
      <c r="AB493" s="152"/>
      <c r="AC493" s="347"/>
      <c r="AD493" s="152"/>
      <c r="AE493" s="152"/>
      <c r="AF493" s="152"/>
      <c r="AG493" s="152"/>
      <c r="AH493" s="152"/>
      <c r="AI493" s="152"/>
      <c r="AJ493" s="347"/>
      <c r="AK493" s="152"/>
      <c r="AL493" s="152"/>
      <c r="AM493" s="295"/>
      <c r="AN493" s="228"/>
      <c r="AO493" s="228"/>
      <c r="AP493" s="228"/>
      <c r="AQ493" s="228"/>
      <c r="AR493" s="228"/>
      <c r="AS493" s="348"/>
      <c r="AT493" s="264">
        <f t="shared" si="363"/>
        <v>0</v>
      </c>
      <c r="AU493" s="259"/>
      <c r="AV493" s="265">
        <f t="shared" si="390"/>
        <v>0</v>
      </c>
      <c r="AX493" s="265">
        <f t="shared" si="394"/>
        <v>0</v>
      </c>
      <c r="AZ493" s="492">
        <f t="shared" si="391"/>
        <v>0</v>
      </c>
      <c r="BB493" s="492">
        <f t="shared" si="392"/>
        <v>0</v>
      </c>
      <c r="BD493" s="265">
        <f t="shared" si="395"/>
        <v>0</v>
      </c>
      <c r="BE493" s="105"/>
      <c r="BF493" s="105"/>
      <c r="BG493" s="105"/>
      <c r="BH493" s="105"/>
      <c r="BI493" s="105"/>
      <c r="BJ493" s="105"/>
    </row>
    <row r="494" spans="2:62" ht="20.100000000000001" hidden="1" customHeight="1" outlineLevel="1">
      <c r="B494" s="100"/>
      <c r="C494" s="908"/>
      <c r="D494" s="909"/>
      <c r="E494" s="909"/>
      <c r="F494" s="910"/>
      <c r="G494" s="890"/>
      <c r="H494" s="891"/>
      <c r="I494" s="152"/>
      <c r="J494" s="152"/>
      <c r="K494" s="152"/>
      <c r="L494" s="152"/>
      <c r="M494" s="152"/>
      <c r="N494" s="152"/>
      <c r="O494" s="152"/>
      <c r="P494" s="153"/>
      <c r="Q494" s="153"/>
      <c r="R494" s="156">
        <f t="shared" si="386"/>
        <v>0</v>
      </c>
      <c r="S494" s="156">
        <f t="shared" si="387"/>
        <v>0</v>
      </c>
      <c r="U494" s="157">
        <f t="shared" si="393"/>
        <v>0</v>
      </c>
      <c r="W494" s="152"/>
      <c r="X494" s="152"/>
      <c r="Y494" s="152"/>
      <c r="Z494" s="152"/>
      <c r="AA494" s="152"/>
      <c r="AB494" s="152"/>
      <c r="AC494" s="347"/>
      <c r="AD494" s="152"/>
      <c r="AE494" s="152"/>
      <c r="AF494" s="152"/>
      <c r="AG494" s="152"/>
      <c r="AH494" s="152"/>
      <c r="AI494" s="152"/>
      <c r="AJ494" s="347"/>
      <c r="AK494" s="152"/>
      <c r="AL494" s="152"/>
      <c r="AM494" s="295"/>
      <c r="AN494" s="228"/>
      <c r="AO494" s="228"/>
      <c r="AP494" s="228"/>
      <c r="AQ494" s="228"/>
      <c r="AR494" s="228"/>
      <c r="AS494" s="348"/>
      <c r="AT494" s="264">
        <f t="shared" si="363"/>
        <v>0</v>
      </c>
      <c r="AU494" s="259"/>
      <c r="AV494" s="265">
        <f t="shared" si="390"/>
        <v>0</v>
      </c>
      <c r="AX494" s="265">
        <f t="shared" si="394"/>
        <v>0</v>
      </c>
      <c r="AZ494" s="492">
        <f t="shared" si="391"/>
        <v>0</v>
      </c>
      <c r="BB494" s="492">
        <f t="shared" si="392"/>
        <v>0</v>
      </c>
      <c r="BD494" s="265">
        <f t="shared" si="395"/>
        <v>0</v>
      </c>
      <c r="BE494" s="105"/>
      <c r="BF494" s="105"/>
      <c r="BG494" s="105"/>
      <c r="BH494" s="105"/>
      <c r="BI494" s="105"/>
      <c r="BJ494" s="105"/>
    </row>
    <row r="495" spans="2:62" ht="20.100000000000001" hidden="1" customHeight="1" outlineLevel="1">
      <c r="B495" s="100"/>
      <c r="C495" s="908"/>
      <c r="D495" s="909"/>
      <c r="E495" s="909"/>
      <c r="F495" s="910"/>
      <c r="G495" s="890"/>
      <c r="H495" s="891"/>
      <c r="I495" s="152"/>
      <c r="J495" s="152"/>
      <c r="K495" s="152"/>
      <c r="L495" s="152"/>
      <c r="M495" s="152"/>
      <c r="N495" s="152"/>
      <c r="O495" s="152"/>
      <c r="P495" s="153"/>
      <c r="Q495" s="153"/>
      <c r="R495" s="156">
        <f t="shared" si="386"/>
        <v>0</v>
      </c>
      <c r="S495" s="156">
        <f t="shared" si="387"/>
        <v>0</v>
      </c>
      <c r="U495" s="157">
        <f t="shared" si="393"/>
        <v>0</v>
      </c>
      <c r="W495" s="152"/>
      <c r="X495" s="152"/>
      <c r="Y495" s="152"/>
      <c r="Z495" s="152"/>
      <c r="AA495" s="152"/>
      <c r="AB495" s="152"/>
      <c r="AC495" s="347"/>
      <c r="AD495" s="152"/>
      <c r="AE495" s="152"/>
      <c r="AF495" s="152"/>
      <c r="AG495" s="152"/>
      <c r="AH495" s="152"/>
      <c r="AI495" s="152"/>
      <c r="AJ495" s="347"/>
      <c r="AK495" s="152"/>
      <c r="AL495" s="152"/>
      <c r="AM495" s="295"/>
      <c r="AN495" s="228"/>
      <c r="AO495" s="228"/>
      <c r="AP495" s="228"/>
      <c r="AQ495" s="228"/>
      <c r="AR495" s="228"/>
      <c r="AS495" s="348"/>
      <c r="AT495" s="264">
        <f t="shared" si="363"/>
        <v>0</v>
      </c>
      <c r="AU495" s="259"/>
      <c r="AV495" s="265">
        <f t="shared" si="390"/>
        <v>0</v>
      </c>
      <c r="AX495" s="265">
        <f t="shared" si="394"/>
        <v>0</v>
      </c>
      <c r="AZ495" s="492">
        <f t="shared" si="391"/>
        <v>0</v>
      </c>
      <c r="BB495" s="492">
        <f t="shared" si="392"/>
        <v>0</v>
      </c>
      <c r="BD495" s="265">
        <f t="shared" si="395"/>
        <v>0</v>
      </c>
      <c r="BE495" s="105"/>
      <c r="BF495" s="105"/>
      <c r="BG495" s="105"/>
      <c r="BH495" s="105"/>
      <c r="BI495" s="105"/>
      <c r="BJ495" s="105"/>
    </row>
    <row r="496" spans="2:62" ht="20.100000000000001" hidden="1" customHeight="1" outlineLevel="1">
      <c r="B496" s="100"/>
      <c r="C496" s="908"/>
      <c r="D496" s="909"/>
      <c r="E496" s="909"/>
      <c r="F496" s="910"/>
      <c r="G496" s="890"/>
      <c r="H496" s="891"/>
      <c r="I496" s="152"/>
      <c r="J496" s="152"/>
      <c r="K496" s="152"/>
      <c r="L496" s="152"/>
      <c r="M496" s="152"/>
      <c r="N496" s="152"/>
      <c r="O496" s="152"/>
      <c r="P496" s="153"/>
      <c r="Q496" s="153"/>
      <c r="R496" s="156">
        <f t="shared" si="386"/>
        <v>0</v>
      </c>
      <c r="S496" s="156">
        <f t="shared" si="387"/>
        <v>0</v>
      </c>
      <c r="U496" s="157">
        <f t="shared" si="393"/>
        <v>0</v>
      </c>
      <c r="W496" s="152"/>
      <c r="X496" s="152"/>
      <c r="Y496" s="152"/>
      <c r="Z496" s="152"/>
      <c r="AA496" s="152"/>
      <c r="AB496" s="152"/>
      <c r="AC496" s="347"/>
      <c r="AD496" s="152"/>
      <c r="AE496" s="152"/>
      <c r="AF496" s="152"/>
      <c r="AG496" s="152"/>
      <c r="AH496" s="152"/>
      <c r="AI496" s="152"/>
      <c r="AJ496" s="347"/>
      <c r="AK496" s="152"/>
      <c r="AL496" s="152"/>
      <c r="AM496" s="295"/>
      <c r="AN496" s="228"/>
      <c r="AO496" s="228"/>
      <c r="AP496" s="228"/>
      <c r="AQ496" s="228"/>
      <c r="AR496" s="228"/>
      <c r="AS496" s="348"/>
      <c r="AT496" s="264">
        <f t="shared" si="363"/>
        <v>0</v>
      </c>
      <c r="AU496" s="259"/>
      <c r="AV496" s="265">
        <f t="shared" si="390"/>
        <v>0</v>
      </c>
      <c r="AX496" s="265">
        <f t="shared" si="394"/>
        <v>0</v>
      </c>
      <c r="AZ496" s="492">
        <f t="shared" si="391"/>
        <v>0</v>
      </c>
      <c r="BB496" s="492">
        <f t="shared" si="392"/>
        <v>0</v>
      </c>
      <c r="BD496" s="265">
        <f t="shared" si="395"/>
        <v>0</v>
      </c>
      <c r="BE496" s="105"/>
      <c r="BF496" s="105"/>
      <c r="BG496" s="105"/>
      <c r="BH496" s="105"/>
      <c r="BI496" s="105"/>
      <c r="BJ496" s="105"/>
    </row>
    <row r="497" spans="2:62" ht="20.100000000000001" hidden="1" customHeight="1" outlineLevel="1">
      <c r="B497" s="100"/>
      <c r="C497" s="908"/>
      <c r="D497" s="909"/>
      <c r="E497" s="909"/>
      <c r="F497" s="910"/>
      <c r="G497" s="890"/>
      <c r="H497" s="891"/>
      <c r="I497" s="152"/>
      <c r="J497" s="152"/>
      <c r="K497" s="152"/>
      <c r="L497" s="152"/>
      <c r="M497" s="152"/>
      <c r="N497" s="152"/>
      <c r="O497" s="152"/>
      <c r="P497" s="153"/>
      <c r="Q497" s="153"/>
      <c r="R497" s="156">
        <f t="shared" si="386"/>
        <v>0</v>
      </c>
      <c r="S497" s="156">
        <f t="shared" si="387"/>
        <v>0</v>
      </c>
      <c r="U497" s="157">
        <f t="shared" si="393"/>
        <v>0</v>
      </c>
      <c r="W497" s="152"/>
      <c r="X497" s="152"/>
      <c r="Y497" s="152"/>
      <c r="Z497" s="152"/>
      <c r="AA497" s="152"/>
      <c r="AB497" s="152"/>
      <c r="AC497" s="347"/>
      <c r="AD497" s="152"/>
      <c r="AE497" s="152"/>
      <c r="AF497" s="152"/>
      <c r="AG497" s="152"/>
      <c r="AH497" s="152"/>
      <c r="AI497" s="152"/>
      <c r="AJ497" s="347"/>
      <c r="AK497" s="152"/>
      <c r="AL497" s="152"/>
      <c r="AM497" s="295"/>
      <c r="AN497" s="228"/>
      <c r="AO497" s="228"/>
      <c r="AP497" s="228"/>
      <c r="AQ497" s="228"/>
      <c r="AR497" s="228"/>
      <c r="AS497" s="348"/>
      <c r="AT497" s="264">
        <f t="shared" si="363"/>
        <v>0</v>
      </c>
      <c r="AU497" s="259"/>
      <c r="AV497" s="265">
        <f t="shared" si="390"/>
        <v>0</v>
      </c>
      <c r="AX497" s="265">
        <f t="shared" si="394"/>
        <v>0</v>
      </c>
      <c r="AZ497" s="492">
        <f t="shared" si="391"/>
        <v>0</v>
      </c>
      <c r="BB497" s="492">
        <f t="shared" si="392"/>
        <v>0</v>
      </c>
      <c r="BD497" s="265">
        <f t="shared" si="395"/>
        <v>0</v>
      </c>
      <c r="BE497" s="105"/>
      <c r="BF497" s="105"/>
      <c r="BG497" s="105"/>
      <c r="BH497" s="105"/>
      <c r="BI497" s="105"/>
      <c r="BJ497" s="105"/>
    </row>
    <row r="498" spans="2:62" ht="20.100000000000001" hidden="1" customHeight="1" outlineLevel="1">
      <c r="B498" s="100"/>
      <c r="C498" s="908"/>
      <c r="D498" s="909"/>
      <c r="E498" s="909"/>
      <c r="F498" s="910"/>
      <c r="G498" s="890"/>
      <c r="H498" s="891"/>
      <c r="I498" s="152"/>
      <c r="J498" s="152"/>
      <c r="K498" s="152"/>
      <c r="L498" s="152"/>
      <c r="M498" s="152"/>
      <c r="N498" s="152"/>
      <c r="O498" s="152"/>
      <c r="P498" s="153"/>
      <c r="Q498" s="153"/>
      <c r="R498" s="156">
        <f t="shared" si="386"/>
        <v>0</v>
      </c>
      <c r="S498" s="156">
        <f t="shared" si="387"/>
        <v>0</v>
      </c>
      <c r="U498" s="157">
        <f t="shared" si="393"/>
        <v>0</v>
      </c>
      <c r="W498" s="152"/>
      <c r="X498" s="152"/>
      <c r="Y498" s="152"/>
      <c r="Z498" s="152"/>
      <c r="AA498" s="152"/>
      <c r="AB498" s="152"/>
      <c r="AC498" s="347"/>
      <c r="AD498" s="152"/>
      <c r="AE498" s="152"/>
      <c r="AF498" s="152"/>
      <c r="AG498" s="152"/>
      <c r="AH498" s="152"/>
      <c r="AI498" s="152"/>
      <c r="AJ498" s="347"/>
      <c r="AK498" s="152"/>
      <c r="AL498" s="152"/>
      <c r="AM498" s="295"/>
      <c r="AN498" s="228"/>
      <c r="AO498" s="228"/>
      <c r="AP498" s="228"/>
      <c r="AQ498" s="228"/>
      <c r="AR498" s="228"/>
      <c r="AS498" s="348"/>
      <c r="AT498" s="264">
        <f t="shared" si="363"/>
        <v>0</v>
      </c>
      <c r="AU498" s="259"/>
      <c r="AV498" s="265">
        <f t="shared" si="390"/>
        <v>0</v>
      </c>
      <c r="AX498" s="265">
        <f t="shared" si="394"/>
        <v>0</v>
      </c>
      <c r="AZ498" s="492">
        <f t="shared" si="391"/>
        <v>0</v>
      </c>
      <c r="BB498" s="492">
        <f t="shared" si="392"/>
        <v>0</v>
      </c>
      <c r="BD498" s="265">
        <f t="shared" si="395"/>
        <v>0</v>
      </c>
      <c r="BE498" s="105"/>
      <c r="BF498" s="105"/>
      <c r="BG498" s="105"/>
      <c r="BH498" s="105"/>
      <c r="BI498" s="105"/>
      <c r="BJ498" s="105"/>
    </row>
    <row r="499" spans="2:62" ht="20.100000000000001" hidden="1" customHeight="1" outlineLevel="1">
      <c r="B499" s="100"/>
      <c r="C499" s="908"/>
      <c r="D499" s="909"/>
      <c r="E499" s="909"/>
      <c r="F499" s="910"/>
      <c r="G499" s="890"/>
      <c r="H499" s="891"/>
      <c r="I499" s="152"/>
      <c r="J499" s="152"/>
      <c r="K499" s="152"/>
      <c r="L499" s="152"/>
      <c r="M499" s="152"/>
      <c r="N499" s="152"/>
      <c r="O499" s="152"/>
      <c r="P499" s="153"/>
      <c r="Q499" s="153"/>
      <c r="R499" s="156">
        <f t="shared" si="386"/>
        <v>0</v>
      </c>
      <c r="S499" s="156">
        <f t="shared" si="387"/>
        <v>0</v>
      </c>
      <c r="U499" s="157">
        <f t="shared" si="393"/>
        <v>0</v>
      </c>
      <c r="W499" s="152"/>
      <c r="X499" s="152"/>
      <c r="Y499" s="152"/>
      <c r="Z499" s="152"/>
      <c r="AA499" s="152"/>
      <c r="AB499" s="152"/>
      <c r="AC499" s="347"/>
      <c r="AD499" s="152"/>
      <c r="AE499" s="152"/>
      <c r="AF499" s="152"/>
      <c r="AG499" s="152"/>
      <c r="AH499" s="152"/>
      <c r="AI499" s="152"/>
      <c r="AJ499" s="347"/>
      <c r="AK499" s="152"/>
      <c r="AL499" s="152"/>
      <c r="AM499" s="295"/>
      <c r="AN499" s="228"/>
      <c r="AO499" s="228"/>
      <c r="AP499" s="228"/>
      <c r="AQ499" s="228"/>
      <c r="AR499" s="228"/>
      <c r="AS499" s="348"/>
      <c r="AT499" s="264">
        <f t="shared" si="363"/>
        <v>0</v>
      </c>
      <c r="AU499" s="259"/>
      <c r="AV499" s="265">
        <f t="shared" si="390"/>
        <v>0</v>
      </c>
      <c r="AX499" s="265">
        <f t="shared" si="394"/>
        <v>0</v>
      </c>
      <c r="AZ499" s="492">
        <f t="shared" si="391"/>
        <v>0</v>
      </c>
      <c r="BB499" s="492">
        <f t="shared" si="392"/>
        <v>0</v>
      </c>
      <c r="BD499" s="265">
        <f t="shared" si="395"/>
        <v>0</v>
      </c>
      <c r="BE499" s="105"/>
      <c r="BF499" s="105"/>
      <c r="BG499" s="105"/>
      <c r="BH499" s="105"/>
      <c r="BI499" s="105"/>
      <c r="BJ499" s="105"/>
    </row>
    <row r="500" spans="2:62" ht="20.100000000000001" hidden="1" customHeight="1" outlineLevel="1">
      <c r="B500" s="100"/>
      <c r="C500" s="908"/>
      <c r="D500" s="909"/>
      <c r="E500" s="909"/>
      <c r="F500" s="910"/>
      <c r="G500" s="890"/>
      <c r="H500" s="891"/>
      <c r="I500" s="152"/>
      <c r="J500" s="152"/>
      <c r="K500" s="152"/>
      <c r="L500" s="152"/>
      <c r="M500" s="152"/>
      <c r="N500" s="152"/>
      <c r="O500" s="152"/>
      <c r="P500" s="153"/>
      <c r="Q500" s="153"/>
      <c r="R500" s="156">
        <f t="shared" si="386"/>
        <v>0</v>
      </c>
      <c r="S500" s="156">
        <f t="shared" si="387"/>
        <v>0</v>
      </c>
      <c r="U500" s="157">
        <f t="shared" si="393"/>
        <v>0</v>
      </c>
      <c r="W500" s="152"/>
      <c r="X500" s="152"/>
      <c r="Y500" s="152"/>
      <c r="Z500" s="152"/>
      <c r="AA500" s="152"/>
      <c r="AB500" s="152"/>
      <c r="AC500" s="347"/>
      <c r="AD500" s="152"/>
      <c r="AE500" s="152"/>
      <c r="AF500" s="152"/>
      <c r="AG500" s="152"/>
      <c r="AH500" s="152"/>
      <c r="AI500" s="152"/>
      <c r="AJ500" s="347"/>
      <c r="AK500" s="152"/>
      <c r="AL500" s="152"/>
      <c r="AM500" s="295"/>
      <c r="AN500" s="228"/>
      <c r="AO500" s="228"/>
      <c r="AP500" s="228"/>
      <c r="AQ500" s="228"/>
      <c r="AR500" s="228"/>
      <c r="AS500" s="348"/>
      <c r="AT500" s="264">
        <f t="shared" si="363"/>
        <v>0</v>
      </c>
      <c r="AU500" s="259"/>
      <c r="AV500" s="265">
        <f t="shared" si="390"/>
        <v>0</v>
      </c>
      <c r="AX500" s="265">
        <f t="shared" si="394"/>
        <v>0</v>
      </c>
      <c r="AZ500" s="492">
        <f t="shared" si="391"/>
        <v>0</v>
      </c>
      <c r="BB500" s="492">
        <f t="shared" si="392"/>
        <v>0</v>
      </c>
      <c r="BD500" s="265">
        <f t="shared" si="395"/>
        <v>0</v>
      </c>
      <c r="BE500" s="105"/>
      <c r="BF500" s="105"/>
      <c r="BG500" s="105"/>
      <c r="BH500" s="105"/>
      <c r="BI500" s="105"/>
      <c r="BJ500" s="105"/>
    </row>
    <row r="501" spans="2:62" ht="20.100000000000001" hidden="1" customHeight="1" outlineLevel="1">
      <c r="B501" s="100"/>
      <c r="C501" s="908"/>
      <c r="D501" s="909"/>
      <c r="E501" s="909"/>
      <c r="F501" s="910"/>
      <c r="G501" s="890"/>
      <c r="H501" s="891"/>
      <c r="I501" s="152"/>
      <c r="J501" s="152"/>
      <c r="K501" s="152"/>
      <c r="L501" s="152"/>
      <c r="M501" s="152"/>
      <c r="N501" s="152"/>
      <c r="O501" s="152"/>
      <c r="P501" s="153"/>
      <c r="Q501" s="153"/>
      <c r="R501" s="156">
        <f t="shared" si="386"/>
        <v>0</v>
      </c>
      <c r="S501" s="156">
        <f t="shared" si="387"/>
        <v>0</v>
      </c>
      <c r="U501" s="157">
        <f t="shared" si="393"/>
        <v>0</v>
      </c>
      <c r="W501" s="152"/>
      <c r="X501" s="152"/>
      <c r="Y501" s="152"/>
      <c r="Z501" s="152"/>
      <c r="AA501" s="152"/>
      <c r="AB501" s="152"/>
      <c r="AC501" s="347"/>
      <c r="AD501" s="152"/>
      <c r="AE501" s="152"/>
      <c r="AF501" s="152"/>
      <c r="AG501" s="152"/>
      <c r="AH501" s="152"/>
      <c r="AI501" s="152"/>
      <c r="AJ501" s="347"/>
      <c r="AK501" s="152"/>
      <c r="AL501" s="152"/>
      <c r="AM501" s="295"/>
      <c r="AN501" s="228"/>
      <c r="AO501" s="228"/>
      <c r="AP501" s="228"/>
      <c r="AQ501" s="228"/>
      <c r="AR501" s="228"/>
      <c r="AS501" s="348"/>
      <c r="AT501" s="264">
        <f t="shared" si="363"/>
        <v>0</v>
      </c>
      <c r="AU501" s="259"/>
      <c r="AV501" s="265">
        <f t="shared" si="390"/>
        <v>0</v>
      </c>
      <c r="AX501" s="265">
        <f t="shared" si="394"/>
        <v>0</v>
      </c>
      <c r="AZ501" s="492">
        <f t="shared" si="391"/>
        <v>0</v>
      </c>
      <c r="BB501" s="492">
        <f t="shared" si="392"/>
        <v>0</v>
      </c>
      <c r="BD501" s="265">
        <f t="shared" si="395"/>
        <v>0</v>
      </c>
      <c r="BE501" s="105"/>
      <c r="BF501" s="105"/>
      <c r="BG501" s="105"/>
      <c r="BH501" s="105"/>
      <c r="BI501" s="105"/>
      <c r="BJ501" s="105"/>
    </row>
    <row r="502" spans="2:62" ht="20.100000000000001" hidden="1" customHeight="1" outlineLevel="1">
      <c r="B502" s="100"/>
      <c r="C502" s="908"/>
      <c r="D502" s="909"/>
      <c r="E502" s="909"/>
      <c r="F502" s="910"/>
      <c r="G502" s="890"/>
      <c r="H502" s="891"/>
      <c r="I502" s="152"/>
      <c r="J502" s="152"/>
      <c r="K502" s="152"/>
      <c r="L502" s="152"/>
      <c r="M502" s="152"/>
      <c r="N502" s="152"/>
      <c r="O502" s="152"/>
      <c r="P502" s="153"/>
      <c r="Q502" s="153"/>
      <c r="R502" s="156">
        <f t="shared" si="386"/>
        <v>0</v>
      </c>
      <c r="S502" s="156">
        <f t="shared" si="387"/>
        <v>0</v>
      </c>
      <c r="U502" s="157">
        <f t="shared" si="393"/>
        <v>0</v>
      </c>
      <c r="W502" s="152"/>
      <c r="X502" s="152"/>
      <c r="Y502" s="152"/>
      <c r="Z502" s="152"/>
      <c r="AA502" s="152"/>
      <c r="AB502" s="152"/>
      <c r="AC502" s="347"/>
      <c r="AD502" s="152"/>
      <c r="AE502" s="152"/>
      <c r="AF502" s="152"/>
      <c r="AG502" s="152"/>
      <c r="AH502" s="152"/>
      <c r="AI502" s="152"/>
      <c r="AJ502" s="347"/>
      <c r="AK502" s="152"/>
      <c r="AL502" s="152"/>
      <c r="AM502" s="295"/>
      <c r="AN502" s="228"/>
      <c r="AO502" s="228"/>
      <c r="AP502" s="228"/>
      <c r="AQ502" s="228"/>
      <c r="AR502" s="228"/>
      <c r="AS502" s="348"/>
      <c r="AT502" s="264">
        <f t="shared" si="363"/>
        <v>0</v>
      </c>
      <c r="AU502" s="259"/>
      <c r="AV502" s="265">
        <f t="shared" si="390"/>
        <v>0</v>
      </c>
      <c r="AX502" s="265">
        <f t="shared" si="394"/>
        <v>0</v>
      </c>
      <c r="AZ502" s="492">
        <f t="shared" si="391"/>
        <v>0</v>
      </c>
      <c r="BB502" s="492">
        <f t="shared" si="392"/>
        <v>0</v>
      </c>
      <c r="BD502" s="265">
        <f t="shared" si="395"/>
        <v>0</v>
      </c>
      <c r="BE502" s="105"/>
      <c r="BF502" s="105"/>
      <c r="BG502" s="105"/>
      <c r="BH502" s="105"/>
      <c r="BI502" s="105"/>
      <c r="BJ502" s="105"/>
    </row>
    <row r="503" spans="2:62" ht="20.100000000000001" hidden="1" customHeight="1" outlineLevel="1">
      <c r="B503" s="100"/>
      <c r="C503" s="908"/>
      <c r="D503" s="909"/>
      <c r="E503" s="909"/>
      <c r="F503" s="910"/>
      <c r="G503" s="890"/>
      <c r="H503" s="891"/>
      <c r="I503" s="152"/>
      <c r="J503" s="152"/>
      <c r="K503" s="152"/>
      <c r="L503" s="152"/>
      <c r="M503" s="152"/>
      <c r="N503" s="152"/>
      <c r="O503" s="152"/>
      <c r="P503" s="153"/>
      <c r="Q503" s="153"/>
      <c r="R503" s="156">
        <f t="shared" si="386"/>
        <v>0</v>
      </c>
      <c r="S503" s="156">
        <f t="shared" si="387"/>
        <v>0</v>
      </c>
      <c r="U503" s="157">
        <f t="shared" si="393"/>
        <v>0</v>
      </c>
      <c r="W503" s="152"/>
      <c r="X503" s="152"/>
      <c r="Y503" s="152"/>
      <c r="Z503" s="152"/>
      <c r="AA503" s="152"/>
      <c r="AB503" s="152"/>
      <c r="AC503" s="347"/>
      <c r="AD503" s="152"/>
      <c r="AE503" s="152"/>
      <c r="AF503" s="152"/>
      <c r="AG503" s="152"/>
      <c r="AH503" s="152"/>
      <c r="AI503" s="152"/>
      <c r="AJ503" s="347"/>
      <c r="AK503" s="152"/>
      <c r="AL503" s="152"/>
      <c r="AM503" s="295"/>
      <c r="AN503" s="228"/>
      <c r="AO503" s="228"/>
      <c r="AP503" s="228"/>
      <c r="AQ503" s="228"/>
      <c r="AR503" s="228"/>
      <c r="AS503" s="348"/>
      <c r="AT503" s="264">
        <f t="shared" si="363"/>
        <v>0</v>
      </c>
      <c r="AU503" s="259"/>
      <c r="AV503" s="265">
        <f t="shared" si="390"/>
        <v>0</v>
      </c>
      <c r="AX503" s="265">
        <f t="shared" si="394"/>
        <v>0</v>
      </c>
      <c r="AZ503" s="492">
        <f t="shared" si="391"/>
        <v>0</v>
      </c>
      <c r="BB503" s="492">
        <f t="shared" si="392"/>
        <v>0</v>
      </c>
      <c r="BD503" s="265">
        <f t="shared" si="395"/>
        <v>0</v>
      </c>
      <c r="BE503" s="105"/>
      <c r="BF503" s="105"/>
      <c r="BG503" s="105"/>
      <c r="BH503" s="105"/>
      <c r="BI503" s="105"/>
      <c r="BJ503" s="105"/>
    </row>
    <row r="504" spans="2:62" ht="9.9499999999999993" hidden="1" customHeight="1" outlineLevel="1">
      <c r="B504" s="101"/>
      <c r="C504" s="208"/>
      <c r="D504" s="208"/>
      <c r="E504" s="208"/>
      <c r="F504" s="208"/>
      <c r="G504" s="237"/>
      <c r="H504" s="207"/>
      <c r="I504" s="257"/>
      <c r="J504" s="257"/>
      <c r="K504" s="257"/>
      <c r="L504" s="257"/>
      <c r="M504" s="257"/>
      <c r="N504" s="257"/>
      <c r="O504" s="257"/>
      <c r="P504" s="256"/>
      <c r="Q504" s="102"/>
      <c r="R504" s="102"/>
      <c r="S504" s="102"/>
      <c r="U504" s="98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Z504" s="493"/>
      <c r="BE504" s="105"/>
      <c r="BF504" s="105"/>
      <c r="BG504" s="105"/>
      <c r="BH504" s="105"/>
      <c r="BI504" s="105"/>
      <c r="BJ504" s="105"/>
    </row>
    <row r="505" spans="2:62" ht="20.100000000000001" customHeight="1" collapsed="1">
      <c r="B505" s="8">
        <f>B488+1</f>
        <v>30</v>
      </c>
      <c r="C505" s="916"/>
      <c r="D505" s="917"/>
      <c r="E505" s="917"/>
      <c r="F505" s="918"/>
      <c r="G505" s="429"/>
      <c r="H505" s="206">
        <v>1</v>
      </c>
      <c r="I505" s="642">
        <f t="shared" ref="I505" si="396">$H505*SUM(I506:I520)</f>
        <v>0</v>
      </c>
      <c r="J505" s="643">
        <f t="shared" ref="J505:O505" si="397">$H505*SUM(J506:J520)</f>
        <v>0</v>
      </c>
      <c r="K505" s="644">
        <f t="shared" si="397"/>
        <v>0</v>
      </c>
      <c r="L505" s="645">
        <f t="shared" si="397"/>
        <v>0</v>
      </c>
      <c r="M505" s="645">
        <f t="shared" si="397"/>
        <v>0</v>
      </c>
      <c r="N505" s="644">
        <f t="shared" si="397"/>
        <v>0</v>
      </c>
      <c r="O505" s="642">
        <f t="shared" si="397"/>
        <v>0</v>
      </c>
      <c r="P505" s="209">
        <f t="shared" ref="P505:Q505" si="398">$H505*SUM(P506:P520)</f>
        <v>0</v>
      </c>
      <c r="Q505" s="210">
        <f t="shared" si="398"/>
        <v>0</v>
      </c>
      <c r="R505" s="136">
        <f t="shared" ref="R505:R520" si="399">P505*(1+Gewinn)*(1+SicherheitAngebot)</f>
        <v>0</v>
      </c>
      <c r="S505" s="137">
        <f t="shared" ref="S505:S520" si="400">Q505*(1+MGKZ)*(1+Gewinn)*(1+SicherheitAngebot)</f>
        <v>0</v>
      </c>
      <c r="U505" s="10">
        <f>I505*$I$7+J505*$J$7+K505*$K$7+L505*$L$7+M505*$M$7+N505*$N$7+O505*$O$7+R505+S505</f>
        <v>0</v>
      </c>
      <c r="W505" s="646">
        <f t="shared" ref="W505:AB505" si="401">$H505*SUM(W506:W520)</f>
        <v>0</v>
      </c>
      <c r="X505" s="647">
        <f t="shared" si="401"/>
        <v>0</v>
      </c>
      <c r="Y505" s="648">
        <f t="shared" si="401"/>
        <v>0</v>
      </c>
      <c r="Z505" s="649">
        <f t="shared" si="401"/>
        <v>0</v>
      </c>
      <c r="AA505" s="648">
        <f t="shared" si="401"/>
        <v>0</v>
      </c>
      <c r="AB505" s="646">
        <f t="shared" si="401"/>
        <v>0</v>
      </c>
      <c r="AC505" s="258"/>
      <c r="AD505" s="646">
        <f t="shared" ref="AD505:AM505" si="402">$H505*SUM(AD506:AD520)</f>
        <v>0</v>
      </c>
      <c r="AE505" s="647">
        <f t="shared" si="402"/>
        <v>0</v>
      </c>
      <c r="AF505" s="648">
        <f t="shared" si="402"/>
        <v>0</v>
      </c>
      <c r="AG505" s="649">
        <f t="shared" si="402"/>
        <v>0</v>
      </c>
      <c r="AH505" s="648">
        <f t="shared" si="402"/>
        <v>0</v>
      </c>
      <c r="AI505" s="646">
        <f t="shared" si="402"/>
        <v>0</v>
      </c>
      <c r="AJ505" s="258"/>
      <c r="AK505" s="653">
        <f t="shared" si="402"/>
        <v>0</v>
      </c>
      <c r="AL505" s="653">
        <f t="shared" si="402"/>
        <v>0</v>
      </c>
      <c r="AM505" s="653">
        <f t="shared" si="402"/>
        <v>0</v>
      </c>
      <c r="AN505" s="227">
        <f>$H505*SUM(AN506:AN520)*(1+Gewinn)*(1+SicherheitAngebot)</f>
        <v>0</v>
      </c>
      <c r="AO505" s="227">
        <f>$H505*SUM(AO506:AO520)*(1+Gewinn)*(1+SicherheitAngebot)</f>
        <v>0</v>
      </c>
      <c r="AP505" s="227">
        <f>$H505*SUM(AP506:AP520)*(1+Gewinn)*(1+SicherheitAngebot)</f>
        <v>0</v>
      </c>
      <c r="AQ505" s="227">
        <f>$H505*SUM(AQ506:AQ520)*(1+Gewinn)*(1+SicherheitAngebot)</f>
        <v>0</v>
      </c>
      <c r="AR505" s="227">
        <f>$H505*SUM(AR506:AR520)*(1+Gewinn)*(1+SicherheitAngebot)</f>
        <v>0</v>
      </c>
      <c r="AS505" s="262"/>
      <c r="AT505" s="263">
        <f t="shared" si="363"/>
        <v>0</v>
      </c>
      <c r="AU505" s="259"/>
      <c r="AV505" s="491">
        <f>AK505*$AK$7+AL505*$AL$7+AM505*$AM$7+SUM(AN505:AR505)+AT505/Zuschläge_IBN+AT505</f>
        <v>0</v>
      </c>
      <c r="AX505" s="685">
        <f>U505+AV505</f>
        <v>0</v>
      </c>
      <c r="AZ505" s="490">
        <f>IF(H505&gt;0,U505/(1+SicherheitAngebot)*(1+Sicherheit),0)</f>
        <v>0</v>
      </c>
      <c r="BB505" s="490">
        <f>IF(H505&gt;0,AV505/(1+SicherheitAngebot)*(1+Sicherheit),0)</f>
        <v>0</v>
      </c>
      <c r="BD505" s="490">
        <f>AZ505+BB505</f>
        <v>0</v>
      </c>
      <c r="BE505" s="105"/>
      <c r="BF505" s="105"/>
      <c r="BG505" s="105"/>
      <c r="BH505" s="105"/>
      <c r="BI505" s="105"/>
      <c r="BJ505" s="105"/>
    </row>
    <row r="506" spans="2:62" ht="20.100000000000001" hidden="1" customHeight="1" outlineLevel="1">
      <c r="B506" s="99"/>
      <c r="C506" s="908"/>
      <c r="D506" s="909"/>
      <c r="E506" s="909"/>
      <c r="F506" s="910"/>
      <c r="G506" s="890"/>
      <c r="H506" s="901"/>
      <c r="I506" s="152"/>
      <c r="J506" s="152"/>
      <c r="K506" s="152"/>
      <c r="L506" s="152"/>
      <c r="M506" s="152"/>
      <c r="N506" s="152"/>
      <c r="O506" s="152"/>
      <c r="P506" s="153"/>
      <c r="Q506" s="153"/>
      <c r="R506" s="156">
        <f t="shared" si="399"/>
        <v>0</v>
      </c>
      <c r="S506" s="156">
        <f t="shared" si="400"/>
        <v>0</v>
      </c>
      <c r="U506" s="157">
        <f>I506*$I$7+J506*$J$7+K506*$K$7+L506*$L$7+M506*$M$7+N506*$N$7+O506*$O$7+R506+S506</f>
        <v>0</v>
      </c>
      <c r="W506" s="152"/>
      <c r="X506" s="152"/>
      <c r="Y506" s="152"/>
      <c r="Z506" s="152"/>
      <c r="AA506" s="152"/>
      <c r="AB506" s="152"/>
      <c r="AC506" s="347"/>
      <c r="AD506" s="152"/>
      <c r="AE506" s="152"/>
      <c r="AF506" s="152"/>
      <c r="AG506" s="152"/>
      <c r="AH506" s="152"/>
      <c r="AI506" s="152"/>
      <c r="AJ506" s="347"/>
      <c r="AK506" s="152"/>
      <c r="AL506" s="152"/>
      <c r="AM506" s="619"/>
      <c r="AN506" s="228"/>
      <c r="AO506" s="228"/>
      <c r="AP506" s="228"/>
      <c r="AQ506" s="228"/>
      <c r="AR506" s="228"/>
      <c r="AS506" s="348"/>
      <c r="AT506" s="264">
        <f t="shared" si="363"/>
        <v>0</v>
      </c>
      <c r="AU506" s="259"/>
      <c r="AV506" s="265">
        <f t="shared" ref="AV506:AV520" si="403">AK506*$AK$7+AL506*$AL$7+AM506*$AM$7+SUM(AN506:AR506)*(1+Gewinn)*(1+SicherheitAngebot)+AT506/Zuschläge_IBN+AT506</f>
        <v>0</v>
      </c>
      <c r="AX506" s="265">
        <f>U506+AV506</f>
        <v>0</v>
      </c>
      <c r="AZ506" s="492">
        <f t="shared" ref="AZ506:AZ520" si="404">U506/(1+SicherheitAngebot)*(1+Sicherheit)</f>
        <v>0</v>
      </c>
      <c r="BB506" s="492">
        <f t="shared" ref="BB506:BB520" si="405">AV506/(1+SicherheitAngebot)*(1+Sicherheit)</f>
        <v>0</v>
      </c>
      <c r="BD506" s="265">
        <f>AZ506+BB506</f>
        <v>0</v>
      </c>
      <c r="BE506" s="105"/>
      <c r="BF506" s="105"/>
      <c r="BG506" s="105"/>
      <c r="BH506" s="105"/>
      <c r="BI506" s="105"/>
      <c r="BJ506" s="105"/>
    </row>
    <row r="507" spans="2:62" ht="20.100000000000001" hidden="1" customHeight="1" outlineLevel="1">
      <c r="B507" s="100"/>
      <c r="C507" s="908"/>
      <c r="D507" s="909"/>
      <c r="E507" s="909"/>
      <c r="F507" s="910"/>
      <c r="G507" s="890"/>
      <c r="H507" s="891"/>
      <c r="I507" s="152"/>
      <c r="J507" s="152"/>
      <c r="K507" s="152"/>
      <c r="L507" s="152"/>
      <c r="M507" s="152"/>
      <c r="N507" s="152"/>
      <c r="O507" s="152"/>
      <c r="P507" s="153"/>
      <c r="Q507" s="153"/>
      <c r="R507" s="156">
        <f t="shared" si="399"/>
        <v>0</v>
      </c>
      <c r="S507" s="156">
        <f t="shared" si="400"/>
        <v>0</v>
      </c>
      <c r="U507" s="157">
        <f t="shared" ref="U507:U520" si="406">I507*$I$7+J507*$J$7+K507*$K$7+L507*$L$7+M507*$M$7+N507*$N$7+O507*$O$7+R507+S507</f>
        <v>0</v>
      </c>
      <c r="W507" s="152"/>
      <c r="X507" s="152"/>
      <c r="Y507" s="152"/>
      <c r="Z507" s="152"/>
      <c r="AA507" s="152"/>
      <c r="AB507" s="152"/>
      <c r="AC507" s="347"/>
      <c r="AD507" s="152"/>
      <c r="AE507" s="152"/>
      <c r="AF507" s="152"/>
      <c r="AG507" s="152"/>
      <c r="AH507" s="152"/>
      <c r="AI507" s="152"/>
      <c r="AJ507" s="347"/>
      <c r="AK507" s="152"/>
      <c r="AL507" s="152"/>
      <c r="AM507" s="295"/>
      <c r="AN507" s="228"/>
      <c r="AO507" s="228"/>
      <c r="AP507" s="228"/>
      <c r="AQ507" s="228"/>
      <c r="AR507" s="228"/>
      <c r="AS507" s="348"/>
      <c r="AT507" s="264">
        <f t="shared" si="363"/>
        <v>0</v>
      </c>
      <c r="AU507" s="259"/>
      <c r="AV507" s="265">
        <f t="shared" si="403"/>
        <v>0</v>
      </c>
      <c r="AX507" s="265">
        <f t="shared" ref="AX507:AX520" si="407">U507+AV507</f>
        <v>0</v>
      </c>
      <c r="AZ507" s="492">
        <f t="shared" si="404"/>
        <v>0</v>
      </c>
      <c r="BB507" s="492">
        <f t="shared" si="405"/>
        <v>0</v>
      </c>
      <c r="BD507" s="265">
        <f t="shared" ref="BD507:BD520" si="408">AZ507+BB507</f>
        <v>0</v>
      </c>
      <c r="BE507" s="105"/>
      <c r="BF507" s="105"/>
      <c r="BG507" s="105"/>
      <c r="BH507" s="105"/>
      <c r="BI507" s="105"/>
      <c r="BJ507" s="105"/>
    </row>
    <row r="508" spans="2:62" ht="20.100000000000001" hidden="1" customHeight="1" outlineLevel="1">
      <c r="B508" s="100"/>
      <c r="C508" s="908"/>
      <c r="D508" s="909"/>
      <c r="E508" s="909"/>
      <c r="F508" s="910"/>
      <c r="G508" s="890"/>
      <c r="H508" s="891"/>
      <c r="I508" s="152"/>
      <c r="J508" s="152"/>
      <c r="K508" s="152"/>
      <c r="L508" s="152"/>
      <c r="M508" s="152"/>
      <c r="N508" s="152"/>
      <c r="O508" s="152"/>
      <c r="P508" s="153"/>
      <c r="Q508" s="153"/>
      <c r="R508" s="156">
        <f t="shared" si="399"/>
        <v>0</v>
      </c>
      <c r="S508" s="156">
        <f t="shared" si="400"/>
        <v>0</v>
      </c>
      <c r="U508" s="157">
        <f t="shared" si="406"/>
        <v>0</v>
      </c>
      <c r="W508" s="152"/>
      <c r="X508" s="152"/>
      <c r="Y508" s="152"/>
      <c r="Z508" s="152"/>
      <c r="AA508" s="152"/>
      <c r="AB508" s="152"/>
      <c r="AC508" s="347"/>
      <c r="AD508" s="152"/>
      <c r="AE508" s="152"/>
      <c r="AF508" s="152"/>
      <c r="AG508" s="152"/>
      <c r="AH508" s="152"/>
      <c r="AI508" s="152"/>
      <c r="AJ508" s="347"/>
      <c r="AK508" s="152"/>
      <c r="AL508" s="152"/>
      <c r="AM508" s="295"/>
      <c r="AN508" s="228"/>
      <c r="AO508" s="228"/>
      <c r="AP508" s="228"/>
      <c r="AQ508" s="228"/>
      <c r="AR508" s="228"/>
      <c r="AS508" s="348"/>
      <c r="AT508" s="264">
        <f t="shared" si="363"/>
        <v>0</v>
      </c>
      <c r="AU508" s="259"/>
      <c r="AV508" s="265">
        <f t="shared" si="403"/>
        <v>0</v>
      </c>
      <c r="AX508" s="265">
        <f t="shared" si="407"/>
        <v>0</v>
      </c>
      <c r="AZ508" s="492">
        <f t="shared" si="404"/>
        <v>0</v>
      </c>
      <c r="BB508" s="492">
        <f t="shared" si="405"/>
        <v>0</v>
      </c>
      <c r="BD508" s="265">
        <f t="shared" si="408"/>
        <v>0</v>
      </c>
      <c r="BE508" s="105"/>
      <c r="BF508" s="105"/>
      <c r="BG508" s="105"/>
      <c r="BH508" s="105"/>
      <c r="BI508" s="105"/>
      <c r="BJ508" s="105"/>
    </row>
    <row r="509" spans="2:62" ht="20.100000000000001" hidden="1" customHeight="1" outlineLevel="1">
      <c r="B509" s="100"/>
      <c r="C509" s="908"/>
      <c r="D509" s="909"/>
      <c r="E509" s="909"/>
      <c r="F509" s="910"/>
      <c r="G509" s="890"/>
      <c r="H509" s="891"/>
      <c r="I509" s="152"/>
      <c r="J509" s="152"/>
      <c r="K509" s="152"/>
      <c r="L509" s="152"/>
      <c r="M509" s="152"/>
      <c r="N509" s="152"/>
      <c r="O509" s="152"/>
      <c r="P509" s="153"/>
      <c r="Q509" s="153"/>
      <c r="R509" s="156">
        <f t="shared" si="399"/>
        <v>0</v>
      </c>
      <c r="S509" s="156">
        <f t="shared" si="400"/>
        <v>0</v>
      </c>
      <c r="U509" s="157">
        <f t="shared" si="406"/>
        <v>0</v>
      </c>
      <c r="W509" s="152"/>
      <c r="X509" s="152"/>
      <c r="Y509" s="152"/>
      <c r="Z509" s="152"/>
      <c r="AA509" s="152"/>
      <c r="AB509" s="152"/>
      <c r="AC509" s="347"/>
      <c r="AD509" s="152"/>
      <c r="AE509" s="152"/>
      <c r="AF509" s="152"/>
      <c r="AG509" s="152"/>
      <c r="AH509" s="152"/>
      <c r="AI509" s="152"/>
      <c r="AJ509" s="347"/>
      <c r="AK509" s="152"/>
      <c r="AL509" s="152"/>
      <c r="AM509" s="295"/>
      <c r="AN509" s="228"/>
      <c r="AO509" s="228"/>
      <c r="AP509" s="228"/>
      <c r="AQ509" s="228"/>
      <c r="AR509" s="228"/>
      <c r="AS509" s="348"/>
      <c r="AT509" s="264">
        <f t="shared" si="363"/>
        <v>0</v>
      </c>
      <c r="AU509" s="259"/>
      <c r="AV509" s="265">
        <f t="shared" si="403"/>
        <v>0</v>
      </c>
      <c r="AX509" s="265">
        <f t="shared" si="407"/>
        <v>0</v>
      </c>
      <c r="AZ509" s="492">
        <f t="shared" si="404"/>
        <v>0</v>
      </c>
      <c r="BB509" s="492">
        <f t="shared" si="405"/>
        <v>0</v>
      </c>
      <c r="BD509" s="265">
        <f t="shared" si="408"/>
        <v>0</v>
      </c>
      <c r="BE509" s="105"/>
      <c r="BF509" s="105"/>
      <c r="BG509" s="105"/>
      <c r="BH509" s="105"/>
      <c r="BI509" s="105"/>
      <c r="BJ509" s="105"/>
    </row>
    <row r="510" spans="2:62" ht="20.100000000000001" hidden="1" customHeight="1" outlineLevel="1">
      <c r="B510" s="100"/>
      <c r="C510" s="908"/>
      <c r="D510" s="909"/>
      <c r="E510" s="909"/>
      <c r="F510" s="910"/>
      <c r="G510" s="890"/>
      <c r="H510" s="891"/>
      <c r="I510" s="152"/>
      <c r="J510" s="152"/>
      <c r="K510" s="152"/>
      <c r="L510" s="152"/>
      <c r="M510" s="152"/>
      <c r="N510" s="152"/>
      <c r="O510" s="152"/>
      <c r="P510" s="153"/>
      <c r="Q510" s="153"/>
      <c r="R510" s="156">
        <f t="shared" si="399"/>
        <v>0</v>
      </c>
      <c r="S510" s="156">
        <f t="shared" si="400"/>
        <v>0</v>
      </c>
      <c r="U510" s="157">
        <f t="shared" si="406"/>
        <v>0</v>
      </c>
      <c r="W510" s="152"/>
      <c r="X510" s="152"/>
      <c r="Y510" s="152"/>
      <c r="Z510" s="152"/>
      <c r="AA510" s="152"/>
      <c r="AB510" s="152"/>
      <c r="AC510" s="347"/>
      <c r="AD510" s="152"/>
      <c r="AE510" s="152"/>
      <c r="AF510" s="152"/>
      <c r="AG510" s="152"/>
      <c r="AH510" s="152"/>
      <c r="AI510" s="152"/>
      <c r="AJ510" s="347"/>
      <c r="AK510" s="152"/>
      <c r="AL510" s="152"/>
      <c r="AM510" s="295"/>
      <c r="AN510" s="228"/>
      <c r="AO510" s="228"/>
      <c r="AP510" s="228"/>
      <c r="AQ510" s="228"/>
      <c r="AR510" s="228"/>
      <c r="AS510" s="348"/>
      <c r="AT510" s="264">
        <f t="shared" si="363"/>
        <v>0</v>
      </c>
      <c r="AU510" s="259"/>
      <c r="AV510" s="265">
        <f t="shared" si="403"/>
        <v>0</v>
      </c>
      <c r="AX510" s="265">
        <f t="shared" si="407"/>
        <v>0</v>
      </c>
      <c r="AZ510" s="492">
        <f t="shared" si="404"/>
        <v>0</v>
      </c>
      <c r="BB510" s="492">
        <f t="shared" si="405"/>
        <v>0</v>
      </c>
      <c r="BD510" s="265">
        <f t="shared" si="408"/>
        <v>0</v>
      </c>
      <c r="BE510" s="105"/>
      <c r="BF510" s="105"/>
      <c r="BG510" s="105"/>
      <c r="BH510" s="105"/>
      <c r="BI510" s="105"/>
      <c r="BJ510" s="105"/>
    </row>
    <row r="511" spans="2:62" ht="20.100000000000001" hidden="1" customHeight="1" outlineLevel="1">
      <c r="B511" s="100"/>
      <c r="C511" s="908"/>
      <c r="D511" s="909"/>
      <c r="E511" s="909"/>
      <c r="F511" s="910"/>
      <c r="G511" s="890"/>
      <c r="H511" s="891"/>
      <c r="I511" s="152"/>
      <c r="J511" s="152"/>
      <c r="K511" s="152"/>
      <c r="L511" s="152"/>
      <c r="M511" s="152"/>
      <c r="N511" s="152"/>
      <c r="O511" s="152"/>
      <c r="P511" s="153"/>
      <c r="Q511" s="153"/>
      <c r="R511" s="156">
        <f t="shared" si="399"/>
        <v>0</v>
      </c>
      <c r="S511" s="156">
        <f t="shared" si="400"/>
        <v>0</v>
      </c>
      <c r="U511" s="157">
        <f t="shared" si="406"/>
        <v>0</v>
      </c>
      <c r="W511" s="152"/>
      <c r="X511" s="152"/>
      <c r="Y511" s="152"/>
      <c r="Z511" s="152"/>
      <c r="AA511" s="152"/>
      <c r="AB511" s="152"/>
      <c r="AC511" s="347"/>
      <c r="AD511" s="152"/>
      <c r="AE511" s="152"/>
      <c r="AF511" s="152"/>
      <c r="AG511" s="152"/>
      <c r="AH511" s="152"/>
      <c r="AI511" s="152"/>
      <c r="AJ511" s="347"/>
      <c r="AK511" s="152"/>
      <c r="AL511" s="152"/>
      <c r="AM511" s="295"/>
      <c r="AN511" s="228"/>
      <c r="AO511" s="228"/>
      <c r="AP511" s="228"/>
      <c r="AQ511" s="228"/>
      <c r="AR511" s="228"/>
      <c r="AS511" s="348"/>
      <c r="AT511" s="264">
        <f t="shared" si="363"/>
        <v>0</v>
      </c>
      <c r="AU511" s="259"/>
      <c r="AV511" s="265">
        <f t="shared" si="403"/>
        <v>0</v>
      </c>
      <c r="AX511" s="265">
        <f t="shared" si="407"/>
        <v>0</v>
      </c>
      <c r="AZ511" s="492">
        <f t="shared" si="404"/>
        <v>0</v>
      </c>
      <c r="BB511" s="492">
        <f t="shared" si="405"/>
        <v>0</v>
      </c>
      <c r="BD511" s="265">
        <f t="shared" si="408"/>
        <v>0</v>
      </c>
      <c r="BE511" s="105"/>
      <c r="BF511" s="105"/>
      <c r="BG511" s="105"/>
      <c r="BH511" s="105"/>
      <c r="BI511" s="105"/>
      <c r="BJ511" s="105"/>
    </row>
    <row r="512" spans="2:62" ht="20.100000000000001" hidden="1" customHeight="1" outlineLevel="1">
      <c r="B512" s="100"/>
      <c r="C512" s="908"/>
      <c r="D512" s="909"/>
      <c r="E512" s="909"/>
      <c r="F512" s="910"/>
      <c r="G512" s="890"/>
      <c r="H512" s="891"/>
      <c r="I512" s="152"/>
      <c r="J512" s="152"/>
      <c r="K512" s="152"/>
      <c r="L512" s="152"/>
      <c r="M512" s="152"/>
      <c r="N512" s="152"/>
      <c r="O512" s="152"/>
      <c r="P512" s="153"/>
      <c r="Q512" s="153"/>
      <c r="R512" s="156">
        <f t="shared" si="399"/>
        <v>0</v>
      </c>
      <c r="S512" s="156">
        <f t="shared" si="400"/>
        <v>0</v>
      </c>
      <c r="U512" s="157">
        <f t="shared" si="406"/>
        <v>0</v>
      </c>
      <c r="W512" s="152"/>
      <c r="X512" s="152"/>
      <c r="Y512" s="152"/>
      <c r="Z512" s="152"/>
      <c r="AA512" s="152"/>
      <c r="AB512" s="152"/>
      <c r="AC512" s="347"/>
      <c r="AD512" s="152"/>
      <c r="AE512" s="152"/>
      <c r="AF512" s="152"/>
      <c r="AG512" s="152"/>
      <c r="AH512" s="152"/>
      <c r="AI512" s="152"/>
      <c r="AJ512" s="347"/>
      <c r="AK512" s="152"/>
      <c r="AL512" s="152"/>
      <c r="AM512" s="295"/>
      <c r="AN512" s="228"/>
      <c r="AO512" s="228"/>
      <c r="AP512" s="228"/>
      <c r="AQ512" s="228"/>
      <c r="AR512" s="228"/>
      <c r="AS512" s="348"/>
      <c r="AT512" s="264">
        <f t="shared" si="363"/>
        <v>0</v>
      </c>
      <c r="AU512" s="259"/>
      <c r="AV512" s="265">
        <f t="shared" si="403"/>
        <v>0</v>
      </c>
      <c r="AX512" s="265">
        <f t="shared" si="407"/>
        <v>0</v>
      </c>
      <c r="AZ512" s="492">
        <f t="shared" si="404"/>
        <v>0</v>
      </c>
      <c r="BB512" s="492">
        <f t="shared" si="405"/>
        <v>0</v>
      </c>
      <c r="BD512" s="265">
        <f t="shared" si="408"/>
        <v>0</v>
      </c>
      <c r="BE512" s="105"/>
      <c r="BF512" s="105"/>
      <c r="BG512" s="105"/>
      <c r="BH512" s="105"/>
      <c r="BI512" s="105"/>
      <c r="BJ512" s="105"/>
    </row>
    <row r="513" spans="2:62" ht="20.100000000000001" hidden="1" customHeight="1" outlineLevel="1">
      <c r="B513" s="100"/>
      <c r="C513" s="908"/>
      <c r="D513" s="909"/>
      <c r="E513" s="909"/>
      <c r="F513" s="910"/>
      <c r="G513" s="890"/>
      <c r="H513" s="891"/>
      <c r="I513" s="152"/>
      <c r="J513" s="152"/>
      <c r="K513" s="152"/>
      <c r="L513" s="152"/>
      <c r="M513" s="152"/>
      <c r="N513" s="152"/>
      <c r="O513" s="152"/>
      <c r="P513" s="153"/>
      <c r="Q513" s="153"/>
      <c r="R513" s="156">
        <f t="shared" si="399"/>
        <v>0</v>
      </c>
      <c r="S513" s="156">
        <f t="shared" si="400"/>
        <v>0</v>
      </c>
      <c r="U513" s="157">
        <f t="shared" si="406"/>
        <v>0</v>
      </c>
      <c r="W513" s="152"/>
      <c r="X513" s="152"/>
      <c r="Y513" s="152"/>
      <c r="Z513" s="152"/>
      <c r="AA513" s="152"/>
      <c r="AB513" s="152"/>
      <c r="AC513" s="347"/>
      <c r="AD513" s="152"/>
      <c r="AE513" s="152"/>
      <c r="AF513" s="152"/>
      <c r="AG513" s="152"/>
      <c r="AH513" s="152"/>
      <c r="AI513" s="152"/>
      <c r="AJ513" s="347"/>
      <c r="AK513" s="152"/>
      <c r="AL513" s="152"/>
      <c r="AM513" s="295"/>
      <c r="AN513" s="228"/>
      <c r="AO513" s="228"/>
      <c r="AP513" s="228"/>
      <c r="AQ513" s="228"/>
      <c r="AR513" s="228"/>
      <c r="AS513" s="348"/>
      <c r="AT513" s="264">
        <f t="shared" si="363"/>
        <v>0</v>
      </c>
      <c r="AU513" s="259"/>
      <c r="AV513" s="265">
        <f t="shared" si="403"/>
        <v>0</v>
      </c>
      <c r="AX513" s="265">
        <f t="shared" si="407"/>
        <v>0</v>
      </c>
      <c r="AZ513" s="492">
        <f t="shared" si="404"/>
        <v>0</v>
      </c>
      <c r="BB513" s="492">
        <f t="shared" si="405"/>
        <v>0</v>
      </c>
      <c r="BD513" s="265">
        <f t="shared" si="408"/>
        <v>0</v>
      </c>
      <c r="BE513" s="105"/>
      <c r="BF513" s="105"/>
      <c r="BG513" s="105"/>
      <c r="BH513" s="105"/>
      <c r="BI513" s="105"/>
      <c r="BJ513" s="105"/>
    </row>
    <row r="514" spans="2:62" ht="20.100000000000001" hidden="1" customHeight="1" outlineLevel="1">
      <c r="B514" s="100"/>
      <c r="C514" s="908"/>
      <c r="D514" s="909"/>
      <c r="E514" s="909"/>
      <c r="F514" s="910"/>
      <c r="G514" s="890"/>
      <c r="H514" s="891"/>
      <c r="I514" s="152"/>
      <c r="J514" s="152"/>
      <c r="K514" s="152"/>
      <c r="L514" s="152"/>
      <c r="M514" s="152"/>
      <c r="N514" s="152"/>
      <c r="O514" s="152"/>
      <c r="P514" s="153"/>
      <c r="Q514" s="153"/>
      <c r="R514" s="156">
        <f t="shared" si="399"/>
        <v>0</v>
      </c>
      <c r="S514" s="156">
        <f t="shared" si="400"/>
        <v>0</v>
      </c>
      <c r="U514" s="157">
        <f t="shared" si="406"/>
        <v>0</v>
      </c>
      <c r="W514" s="152"/>
      <c r="X514" s="152"/>
      <c r="Y514" s="152"/>
      <c r="Z514" s="152"/>
      <c r="AA514" s="152"/>
      <c r="AB514" s="152"/>
      <c r="AC514" s="347"/>
      <c r="AD514" s="152"/>
      <c r="AE514" s="152"/>
      <c r="AF514" s="152"/>
      <c r="AG514" s="152"/>
      <c r="AH514" s="152"/>
      <c r="AI514" s="152"/>
      <c r="AJ514" s="347"/>
      <c r="AK514" s="152"/>
      <c r="AL514" s="152"/>
      <c r="AM514" s="295"/>
      <c r="AN514" s="228"/>
      <c r="AO514" s="228"/>
      <c r="AP514" s="228"/>
      <c r="AQ514" s="228"/>
      <c r="AR514" s="228"/>
      <c r="AS514" s="348"/>
      <c r="AT514" s="264">
        <f t="shared" si="363"/>
        <v>0</v>
      </c>
      <c r="AU514" s="259"/>
      <c r="AV514" s="265">
        <f t="shared" si="403"/>
        <v>0</v>
      </c>
      <c r="AX514" s="265">
        <f t="shared" si="407"/>
        <v>0</v>
      </c>
      <c r="AZ514" s="492">
        <f t="shared" si="404"/>
        <v>0</v>
      </c>
      <c r="BB514" s="492">
        <f t="shared" si="405"/>
        <v>0</v>
      </c>
      <c r="BD514" s="265">
        <f t="shared" si="408"/>
        <v>0</v>
      </c>
      <c r="BE514" s="105"/>
      <c r="BF514" s="105"/>
      <c r="BG514" s="105"/>
      <c r="BH514" s="105"/>
      <c r="BI514" s="105"/>
      <c r="BJ514" s="105"/>
    </row>
    <row r="515" spans="2:62" ht="20.100000000000001" hidden="1" customHeight="1" outlineLevel="1">
      <c r="B515" s="100"/>
      <c r="C515" s="908"/>
      <c r="D515" s="909"/>
      <c r="E515" s="909"/>
      <c r="F515" s="910"/>
      <c r="G515" s="890"/>
      <c r="H515" s="891"/>
      <c r="I515" s="152"/>
      <c r="J515" s="152"/>
      <c r="K515" s="152"/>
      <c r="L515" s="152"/>
      <c r="M515" s="152"/>
      <c r="N515" s="152"/>
      <c r="O515" s="152"/>
      <c r="P515" s="153"/>
      <c r="Q515" s="153"/>
      <c r="R515" s="156">
        <f t="shared" si="399"/>
        <v>0</v>
      </c>
      <c r="S515" s="156">
        <f t="shared" si="400"/>
        <v>0</v>
      </c>
      <c r="U515" s="157">
        <f t="shared" si="406"/>
        <v>0</v>
      </c>
      <c r="W515" s="152"/>
      <c r="X515" s="152"/>
      <c r="Y515" s="152"/>
      <c r="Z515" s="152"/>
      <c r="AA515" s="152"/>
      <c r="AB515" s="152"/>
      <c r="AC515" s="347"/>
      <c r="AD515" s="152"/>
      <c r="AE515" s="152"/>
      <c r="AF515" s="152"/>
      <c r="AG515" s="152"/>
      <c r="AH515" s="152"/>
      <c r="AI515" s="152"/>
      <c r="AJ515" s="347"/>
      <c r="AK515" s="152"/>
      <c r="AL515" s="152"/>
      <c r="AM515" s="295"/>
      <c r="AN515" s="228"/>
      <c r="AO515" s="228"/>
      <c r="AP515" s="228"/>
      <c r="AQ515" s="228"/>
      <c r="AR515" s="228"/>
      <c r="AS515" s="348"/>
      <c r="AT515" s="264">
        <f t="shared" si="363"/>
        <v>0</v>
      </c>
      <c r="AU515" s="259"/>
      <c r="AV515" s="265">
        <f t="shared" si="403"/>
        <v>0</v>
      </c>
      <c r="AX515" s="265">
        <f t="shared" si="407"/>
        <v>0</v>
      </c>
      <c r="AZ515" s="492">
        <f t="shared" si="404"/>
        <v>0</v>
      </c>
      <c r="BB515" s="492">
        <f t="shared" si="405"/>
        <v>0</v>
      </c>
      <c r="BD515" s="265">
        <f t="shared" si="408"/>
        <v>0</v>
      </c>
      <c r="BE515" s="105"/>
      <c r="BF515" s="105"/>
      <c r="BG515" s="105"/>
      <c r="BH515" s="105"/>
      <c r="BI515" s="105"/>
      <c r="BJ515" s="105"/>
    </row>
    <row r="516" spans="2:62" ht="20.100000000000001" hidden="1" customHeight="1" outlineLevel="1">
      <c r="B516" s="100"/>
      <c r="C516" s="908"/>
      <c r="D516" s="909"/>
      <c r="E516" s="909"/>
      <c r="F516" s="910"/>
      <c r="G516" s="890"/>
      <c r="H516" s="891"/>
      <c r="I516" s="152"/>
      <c r="J516" s="152"/>
      <c r="K516" s="152"/>
      <c r="L516" s="152"/>
      <c r="M516" s="152"/>
      <c r="N516" s="152"/>
      <c r="O516" s="152"/>
      <c r="P516" s="153"/>
      <c r="Q516" s="153"/>
      <c r="R516" s="156">
        <f t="shared" si="399"/>
        <v>0</v>
      </c>
      <c r="S516" s="156">
        <f t="shared" si="400"/>
        <v>0</v>
      </c>
      <c r="U516" s="157">
        <f t="shared" si="406"/>
        <v>0</v>
      </c>
      <c r="W516" s="152"/>
      <c r="X516" s="152"/>
      <c r="Y516" s="152"/>
      <c r="Z516" s="152"/>
      <c r="AA516" s="152"/>
      <c r="AB516" s="152"/>
      <c r="AC516" s="347"/>
      <c r="AD516" s="152"/>
      <c r="AE516" s="152"/>
      <c r="AF516" s="152"/>
      <c r="AG516" s="152"/>
      <c r="AH516" s="152"/>
      <c r="AI516" s="152"/>
      <c r="AJ516" s="347"/>
      <c r="AK516" s="152"/>
      <c r="AL516" s="152"/>
      <c r="AM516" s="295"/>
      <c r="AN516" s="228"/>
      <c r="AO516" s="228"/>
      <c r="AP516" s="228"/>
      <c r="AQ516" s="228"/>
      <c r="AR516" s="228"/>
      <c r="AS516" s="348"/>
      <c r="AT516" s="264">
        <f t="shared" si="363"/>
        <v>0</v>
      </c>
      <c r="AU516" s="259"/>
      <c r="AV516" s="265">
        <f t="shared" si="403"/>
        <v>0</v>
      </c>
      <c r="AX516" s="265">
        <f t="shared" si="407"/>
        <v>0</v>
      </c>
      <c r="AZ516" s="492">
        <f t="shared" si="404"/>
        <v>0</v>
      </c>
      <c r="BB516" s="492">
        <f t="shared" si="405"/>
        <v>0</v>
      </c>
      <c r="BD516" s="265">
        <f t="shared" si="408"/>
        <v>0</v>
      </c>
      <c r="BE516" s="105"/>
      <c r="BF516" s="105"/>
      <c r="BG516" s="105"/>
      <c r="BH516" s="105"/>
      <c r="BI516" s="105"/>
      <c r="BJ516" s="105"/>
    </row>
    <row r="517" spans="2:62" ht="20.100000000000001" hidden="1" customHeight="1" outlineLevel="1">
      <c r="B517" s="100"/>
      <c r="C517" s="908"/>
      <c r="D517" s="909"/>
      <c r="E517" s="909"/>
      <c r="F517" s="910"/>
      <c r="G517" s="890"/>
      <c r="H517" s="891"/>
      <c r="I517" s="152"/>
      <c r="J517" s="152"/>
      <c r="K517" s="152"/>
      <c r="L517" s="152"/>
      <c r="M517" s="152"/>
      <c r="N517" s="152"/>
      <c r="O517" s="152"/>
      <c r="P517" s="153"/>
      <c r="Q517" s="153"/>
      <c r="R517" s="156">
        <f t="shared" si="399"/>
        <v>0</v>
      </c>
      <c r="S517" s="156">
        <f t="shared" si="400"/>
        <v>0</v>
      </c>
      <c r="U517" s="157">
        <f t="shared" si="406"/>
        <v>0</v>
      </c>
      <c r="W517" s="152"/>
      <c r="X517" s="152"/>
      <c r="Y517" s="152"/>
      <c r="Z517" s="152"/>
      <c r="AA517" s="152"/>
      <c r="AB517" s="152"/>
      <c r="AC517" s="347"/>
      <c r="AD517" s="152"/>
      <c r="AE517" s="152"/>
      <c r="AF517" s="152"/>
      <c r="AG517" s="152"/>
      <c r="AH517" s="152"/>
      <c r="AI517" s="152"/>
      <c r="AJ517" s="347"/>
      <c r="AK517" s="152"/>
      <c r="AL517" s="152"/>
      <c r="AM517" s="295"/>
      <c r="AN517" s="228"/>
      <c r="AO517" s="228"/>
      <c r="AP517" s="228"/>
      <c r="AQ517" s="228"/>
      <c r="AR517" s="228"/>
      <c r="AS517" s="348"/>
      <c r="AT517" s="264">
        <f t="shared" si="363"/>
        <v>0</v>
      </c>
      <c r="AU517" s="259"/>
      <c r="AV517" s="265">
        <f t="shared" si="403"/>
        <v>0</v>
      </c>
      <c r="AX517" s="265">
        <f t="shared" si="407"/>
        <v>0</v>
      </c>
      <c r="AZ517" s="492">
        <f t="shared" si="404"/>
        <v>0</v>
      </c>
      <c r="BB517" s="492">
        <f t="shared" si="405"/>
        <v>0</v>
      </c>
      <c r="BD517" s="265">
        <f t="shared" si="408"/>
        <v>0</v>
      </c>
      <c r="BE517" s="105"/>
      <c r="BF517" s="105"/>
      <c r="BG517" s="105"/>
      <c r="BH517" s="105"/>
      <c r="BI517" s="105"/>
      <c r="BJ517" s="105"/>
    </row>
    <row r="518" spans="2:62" ht="20.100000000000001" hidden="1" customHeight="1" outlineLevel="1">
      <c r="B518" s="100"/>
      <c r="C518" s="908"/>
      <c r="D518" s="909"/>
      <c r="E518" s="909"/>
      <c r="F518" s="910"/>
      <c r="G518" s="890"/>
      <c r="H518" s="891"/>
      <c r="I518" s="152"/>
      <c r="J518" s="152"/>
      <c r="K518" s="152"/>
      <c r="L518" s="152"/>
      <c r="M518" s="152"/>
      <c r="N518" s="152"/>
      <c r="O518" s="152"/>
      <c r="P518" s="153"/>
      <c r="Q518" s="153"/>
      <c r="R518" s="156">
        <f t="shared" si="399"/>
        <v>0</v>
      </c>
      <c r="S518" s="156">
        <f t="shared" si="400"/>
        <v>0</v>
      </c>
      <c r="U518" s="157">
        <f t="shared" si="406"/>
        <v>0</v>
      </c>
      <c r="W518" s="152"/>
      <c r="X518" s="152"/>
      <c r="Y518" s="152"/>
      <c r="Z518" s="152"/>
      <c r="AA518" s="152"/>
      <c r="AB518" s="152"/>
      <c r="AC518" s="347"/>
      <c r="AD518" s="152"/>
      <c r="AE518" s="152"/>
      <c r="AF518" s="152"/>
      <c r="AG518" s="152"/>
      <c r="AH518" s="152"/>
      <c r="AI518" s="152"/>
      <c r="AJ518" s="347"/>
      <c r="AK518" s="152"/>
      <c r="AL518" s="152"/>
      <c r="AM518" s="295"/>
      <c r="AN518" s="228"/>
      <c r="AO518" s="228"/>
      <c r="AP518" s="228"/>
      <c r="AQ518" s="228"/>
      <c r="AR518" s="228"/>
      <c r="AS518" s="348"/>
      <c r="AT518" s="264">
        <f t="shared" ref="AT518:AT520" si="409">((W518+AD518)*$W$7+(X518+AE518)*$X$7+(Y518+Z518+AF518+AG518)*$Z$7+(AA518+AH518)*$AA$7+(AB518+AI518)*$AB$7)*Zuschläge_IBN</f>
        <v>0</v>
      </c>
      <c r="AU518" s="259"/>
      <c r="AV518" s="265">
        <f t="shared" si="403"/>
        <v>0</v>
      </c>
      <c r="AX518" s="265">
        <f t="shared" si="407"/>
        <v>0</v>
      </c>
      <c r="AZ518" s="492">
        <f t="shared" si="404"/>
        <v>0</v>
      </c>
      <c r="BB518" s="492">
        <f t="shared" si="405"/>
        <v>0</v>
      </c>
      <c r="BD518" s="265">
        <f t="shared" si="408"/>
        <v>0</v>
      </c>
      <c r="BE518" s="105"/>
      <c r="BF518" s="105"/>
      <c r="BG518" s="105"/>
      <c r="BH518" s="105"/>
      <c r="BI518" s="105"/>
      <c r="BJ518" s="105"/>
    </row>
    <row r="519" spans="2:62" ht="20.100000000000001" hidden="1" customHeight="1" outlineLevel="1">
      <c r="B519" s="100"/>
      <c r="C519" s="908"/>
      <c r="D519" s="909"/>
      <c r="E519" s="909"/>
      <c r="F519" s="910"/>
      <c r="G519" s="890"/>
      <c r="H519" s="891"/>
      <c r="I519" s="152"/>
      <c r="J519" s="152"/>
      <c r="K519" s="152"/>
      <c r="L519" s="152"/>
      <c r="M519" s="152"/>
      <c r="N519" s="152"/>
      <c r="O519" s="152"/>
      <c r="P519" s="153"/>
      <c r="Q519" s="153"/>
      <c r="R519" s="156">
        <f t="shared" si="399"/>
        <v>0</v>
      </c>
      <c r="S519" s="156">
        <f t="shared" si="400"/>
        <v>0</v>
      </c>
      <c r="U519" s="157">
        <f t="shared" si="406"/>
        <v>0</v>
      </c>
      <c r="W519" s="152"/>
      <c r="X519" s="152"/>
      <c r="Y519" s="152"/>
      <c r="Z519" s="152"/>
      <c r="AA519" s="152"/>
      <c r="AB519" s="152"/>
      <c r="AC519" s="347"/>
      <c r="AD519" s="152"/>
      <c r="AE519" s="152"/>
      <c r="AF519" s="152"/>
      <c r="AG519" s="152"/>
      <c r="AH519" s="152"/>
      <c r="AI519" s="152"/>
      <c r="AJ519" s="347"/>
      <c r="AK519" s="152"/>
      <c r="AL519" s="152"/>
      <c r="AM519" s="295"/>
      <c r="AN519" s="228"/>
      <c r="AO519" s="228"/>
      <c r="AP519" s="228"/>
      <c r="AQ519" s="228"/>
      <c r="AR519" s="228"/>
      <c r="AS519" s="348"/>
      <c r="AT519" s="264">
        <f t="shared" si="409"/>
        <v>0</v>
      </c>
      <c r="AU519" s="259"/>
      <c r="AV519" s="265">
        <f t="shared" si="403"/>
        <v>0</v>
      </c>
      <c r="AX519" s="265">
        <f t="shared" si="407"/>
        <v>0</v>
      </c>
      <c r="AZ519" s="492">
        <f t="shared" si="404"/>
        <v>0</v>
      </c>
      <c r="BB519" s="492">
        <f t="shared" si="405"/>
        <v>0</v>
      </c>
      <c r="BD519" s="265">
        <f t="shared" si="408"/>
        <v>0</v>
      </c>
      <c r="BE519" s="105"/>
      <c r="BF519" s="105"/>
      <c r="BG519" s="105"/>
      <c r="BH519" s="105"/>
      <c r="BI519" s="105"/>
      <c r="BJ519" s="105"/>
    </row>
    <row r="520" spans="2:62" ht="20.100000000000001" hidden="1" customHeight="1" outlineLevel="1">
      <c r="B520" s="100"/>
      <c r="C520" s="908"/>
      <c r="D520" s="909"/>
      <c r="E520" s="909"/>
      <c r="F520" s="910"/>
      <c r="G520" s="890"/>
      <c r="H520" s="891"/>
      <c r="I520" s="152"/>
      <c r="J520" s="152"/>
      <c r="K520" s="152"/>
      <c r="L520" s="152"/>
      <c r="M520" s="152"/>
      <c r="N520" s="152"/>
      <c r="O520" s="152"/>
      <c r="P520" s="153"/>
      <c r="Q520" s="153"/>
      <c r="R520" s="156">
        <f t="shared" si="399"/>
        <v>0</v>
      </c>
      <c r="S520" s="156">
        <f t="shared" si="400"/>
        <v>0</v>
      </c>
      <c r="U520" s="157">
        <f t="shared" si="406"/>
        <v>0</v>
      </c>
      <c r="W520" s="152"/>
      <c r="X520" s="152"/>
      <c r="Y520" s="152"/>
      <c r="Z520" s="152"/>
      <c r="AA520" s="152"/>
      <c r="AB520" s="152"/>
      <c r="AC520" s="347"/>
      <c r="AD520" s="152"/>
      <c r="AE520" s="152"/>
      <c r="AF520" s="152"/>
      <c r="AG520" s="152"/>
      <c r="AH520" s="152"/>
      <c r="AI520" s="152"/>
      <c r="AJ520" s="347"/>
      <c r="AK520" s="152"/>
      <c r="AL520" s="152"/>
      <c r="AM520" s="295"/>
      <c r="AN520" s="228"/>
      <c r="AO520" s="228"/>
      <c r="AP520" s="228"/>
      <c r="AQ520" s="228"/>
      <c r="AR520" s="228"/>
      <c r="AS520" s="348"/>
      <c r="AT520" s="264">
        <f t="shared" si="409"/>
        <v>0</v>
      </c>
      <c r="AU520" s="259"/>
      <c r="AV520" s="265">
        <f t="shared" si="403"/>
        <v>0</v>
      </c>
      <c r="AX520" s="265">
        <f t="shared" si="407"/>
        <v>0</v>
      </c>
      <c r="AZ520" s="492">
        <f t="shared" si="404"/>
        <v>0</v>
      </c>
      <c r="BB520" s="492">
        <f t="shared" si="405"/>
        <v>0</v>
      </c>
      <c r="BD520" s="265">
        <f t="shared" si="408"/>
        <v>0</v>
      </c>
      <c r="BE520" s="105"/>
      <c r="BF520" s="105"/>
      <c r="BG520" s="105"/>
      <c r="BH520" s="105"/>
      <c r="BI520" s="105"/>
      <c r="BJ520" s="105"/>
    </row>
    <row r="521" spans="2:62" ht="9.9499999999999993" hidden="1" customHeight="1" outlineLevel="1">
      <c r="B521" s="101"/>
      <c r="C521" s="208"/>
      <c r="D521" s="208"/>
      <c r="E521" s="208"/>
      <c r="F521" s="208"/>
      <c r="G521" s="237"/>
      <c r="H521" s="207"/>
      <c r="I521" s="257"/>
      <c r="J521" s="257"/>
      <c r="K521" s="257"/>
      <c r="L521" s="257"/>
      <c r="M521" s="257"/>
      <c r="N521" s="257"/>
      <c r="O521" s="257"/>
      <c r="P521" s="256"/>
      <c r="Q521" s="102"/>
      <c r="R521" s="102"/>
      <c r="S521" s="102"/>
      <c r="U521" s="98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Z521" s="493"/>
      <c r="BE521" s="105"/>
      <c r="BF521" s="105"/>
      <c r="BG521" s="105"/>
      <c r="BH521" s="105"/>
      <c r="BI521" s="105"/>
      <c r="BJ521" s="105"/>
    </row>
    <row r="522" spans="2:62" ht="3" customHeight="1" collapsed="1" thickBot="1">
      <c r="B522" s="133"/>
      <c r="C522" s="931"/>
      <c r="D522" s="932"/>
      <c r="E522" s="933"/>
      <c r="F522" s="934"/>
      <c r="G522" s="236"/>
      <c r="H522" s="128"/>
      <c r="I522" s="129"/>
      <c r="J522" s="129"/>
      <c r="K522" s="129"/>
      <c r="L522" s="129"/>
      <c r="M522" s="129"/>
      <c r="N522" s="129"/>
      <c r="O522" s="129"/>
      <c r="P522" s="129"/>
      <c r="Q522" s="130"/>
      <c r="R522" s="131"/>
      <c r="S522" s="131"/>
      <c r="U522" s="132"/>
      <c r="W522" s="278"/>
      <c r="X522" s="936"/>
      <c r="Y522" s="932"/>
      <c r="Z522" s="934"/>
      <c r="AA522" s="279"/>
      <c r="AB522" s="128"/>
      <c r="AC522" s="282"/>
      <c r="AD522" s="280"/>
      <c r="AE522" s="280"/>
      <c r="AF522" s="280"/>
      <c r="AG522" s="280"/>
      <c r="AH522" s="280"/>
      <c r="AI522" s="280"/>
      <c r="AJ522" s="283"/>
      <c r="AK522" s="281"/>
      <c r="AL522" s="281"/>
      <c r="AM522" s="280"/>
      <c r="AN522" s="280"/>
      <c r="AO522" s="280"/>
      <c r="AP522" s="280"/>
      <c r="AQ522" s="280"/>
      <c r="AR522" s="280"/>
      <c r="AS522" s="283"/>
      <c r="AT522" s="281"/>
      <c r="AU522" s="284"/>
      <c r="AV522" s="494"/>
      <c r="AX522" s="494"/>
      <c r="AZ522" s="495"/>
      <c r="BB522" s="494"/>
      <c r="BD522" s="494"/>
      <c r="BE522" s="105"/>
      <c r="BF522" s="105"/>
      <c r="BG522" s="105"/>
      <c r="BH522" s="105"/>
      <c r="BI522" s="105"/>
      <c r="BJ522" s="105"/>
    </row>
    <row r="523" spans="2:62" s="105" customFormat="1" ht="13.5" customHeight="1">
      <c r="F523" s="351"/>
      <c r="G523" s="351"/>
      <c r="H523" s="496"/>
      <c r="I523" s="117"/>
      <c r="J523" s="117"/>
      <c r="K523" s="117"/>
      <c r="L523" s="117"/>
      <c r="M523" s="117"/>
      <c r="N523" s="117"/>
      <c r="O523" s="117"/>
      <c r="P523" s="117"/>
      <c r="S523" s="117"/>
      <c r="U523" s="352"/>
      <c r="AZ523" s="352"/>
    </row>
    <row r="524" spans="2:62" s="105" customFormat="1"/>
    <row r="525" spans="2:62" s="105" customFormat="1"/>
    <row r="526" spans="2:62" s="105" customFormat="1"/>
    <row r="527" spans="2:62" s="105" customFormat="1"/>
    <row r="528" spans="2:62" s="105" customFormat="1"/>
    <row r="529" s="105" customFormat="1"/>
    <row r="530" s="105" customFormat="1"/>
    <row r="531" s="105" customFormat="1"/>
    <row r="532" s="105" customFormat="1"/>
    <row r="533" s="105" customFormat="1"/>
    <row r="534" s="105" customFormat="1"/>
    <row r="535" s="105" customFormat="1"/>
    <row r="536" s="105" customFormat="1"/>
    <row r="537" s="105" customFormat="1"/>
    <row r="538" s="105" customFormat="1"/>
    <row r="539" s="105" customFormat="1"/>
    <row r="540" s="105" customFormat="1"/>
    <row r="541" s="105" customFormat="1"/>
    <row r="542" s="105" customFormat="1"/>
    <row r="543" s="105" customFormat="1"/>
    <row r="544" s="105" customFormat="1"/>
    <row r="545" s="105" customFormat="1"/>
    <row r="546" s="105" customFormat="1"/>
    <row r="547" s="105" customFormat="1"/>
    <row r="548" s="105" customFormat="1"/>
    <row r="549" s="105" customFormat="1"/>
    <row r="550" s="105" customFormat="1"/>
    <row r="551" s="105" customFormat="1"/>
    <row r="552" s="105" customFormat="1"/>
    <row r="553" s="105" customFormat="1"/>
    <row r="554" s="105" customFormat="1"/>
    <row r="555" s="105" customFormat="1"/>
    <row r="556" s="105" customFormat="1"/>
    <row r="557" s="105" customFormat="1"/>
    <row r="558" s="105" customFormat="1"/>
    <row r="559" s="105" customFormat="1"/>
    <row r="560" s="105" customFormat="1"/>
    <row r="561" s="105" customFormat="1"/>
    <row r="562" s="105" customFormat="1"/>
    <row r="563" s="105" customFormat="1"/>
    <row r="564" s="105" customFormat="1"/>
    <row r="565" s="105" customFormat="1"/>
    <row r="566" s="105" customFormat="1"/>
    <row r="567" s="105" customFormat="1"/>
    <row r="568" s="105" customFormat="1"/>
    <row r="569" s="105" customFormat="1"/>
    <row r="570" s="105" customFormat="1"/>
    <row r="571" s="105" customFormat="1"/>
    <row r="572" s="105" customFormat="1"/>
    <row r="573" s="105" customFormat="1"/>
    <row r="574" s="105" customFormat="1"/>
    <row r="575" s="105" customFormat="1"/>
    <row r="576" s="105" customFormat="1"/>
    <row r="577" s="105" customFormat="1"/>
    <row r="578" s="105" customFormat="1"/>
    <row r="579" s="105" customFormat="1"/>
    <row r="580" s="105" customFormat="1"/>
    <row r="581" s="105" customFormat="1"/>
    <row r="582" s="105" customFormat="1"/>
    <row r="583" s="105" customFormat="1"/>
    <row r="584" s="105" customFormat="1"/>
    <row r="585" s="105" customFormat="1"/>
    <row r="586" s="105" customFormat="1"/>
    <row r="587" s="105" customFormat="1"/>
    <row r="588" s="105" customFormat="1"/>
    <row r="589" s="105" customFormat="1"/>
    <row r="590" s="105" customFormat="1"/>
    <row r="591" s="105" customFormat="1"/>
    <row r="592" s="105" customFormat="1"/>
    <row r="593" s="105" customFormat="1"/>
    <row r="594" s="105" customFormat="1"/>
    <row r="595" s="105" customFormat="1"/>
    <row r="596" s="105" customFormat="1"/>
    <row r="597" s="105" customFormat="1"/>
    <row r="598" s="105" customFormat="1"/>
    <row r="599" s="105" customFormat="1"/>
    <row r="600" s="105" customFormat="1"/>
    <row r="601" s="105" customFormat="1"/>
    <row r="602" s="105" customFormat="1"/>
    <row r="603" s="105" customFormat="1"/>
    <row r="604" s="105" customFormat="1"/>
    <row r="605" s="105" customFormat="1"/>
    <row r="606" s="105" customFormat="1"/>
    <row r="607" s="105" customFormat="1"/>
    <row r="608" s="105" customFormat="1"/>
    <row r="609" s="105" customFormat="1"/>
    <row r="610" s="105" customFormat="1"/>
    <row r="611" s="105" customFormat="1"/>
    <row r="612" s="105" customFormat="1"/>
    <row r="613" s="105" customFormat="1"/>
    <row r="614" s="105" customFormat="1"/>
    <row r="615" s="105" customFormat="1"/>
    <row r="616" s="105" customFormat="1"/>
    <row r="617" s="105" customFormat="1"/>
    <row r="618" s="105" customFormat="1"/>
    <row r="619" s="105" customFormat="1"/>
    <row r="620" s="105" customFormat="1"/>
    <row r="621" s="105" customFormat="1"/>
    <row r="622" s="105" customFormat="1"/>
    <row r="623" s="105" customFormat="1"/>
    <row r="624" s="105" customFormat="1"/>
    <row r="625" s="105" customFormat="1"/>
    <row r="626" s="105" customFormat="1"/>
    <row r="627" s="105" customFormat="1"/>
    <row r="628" s="105" customFormat="1"/>
    <row r="629" s="105" customFormat="1"/>
    <row r="630" s="105" customFormat="1"/>
    <row r="631" s="105" customFormat="1"/>
    <row r="632" s="105" customFormat="1"/>
    <row r="633" s="105" customFormat="1"/>
    <row r="634" s="105" customFormat="1"/>
    <row r="635" s="105" customFormat="1"/>
    <row r="636" s="105" customFormat="1"/>
    <row r="637" s="105" customFormat="1"/>
    <row r="638" s="105" customFormat="1"/>
    <row r="639" s="105" customFormat="1"/>
    <row r="640" s="105" customFormat="1"/>
    <row r="641" s="105" customFormat="1"/>
    <row r="642" s="105" customFormat="1"/>
    <row r="643" s="105" customFormat="1"/>
    <row r="644" s="105" customFormat="1"/>
    <row r="645" s="105" customFormat="1"/>
    <row r="646" s="105" customFormat="1"/>
    <row r="647" s="105" customFormat="1"/>
    <row r="648" s="105" customFormat="1"/>
    <row r="649" s="105" customFormat="1"/>
    <row r="650" s="105" customFormat="1"/>
    <row r="651" s="105" customFormat="1"/>
    <row r="652" s="105" customFormat="1"/>
    <row r="653" s="105" customFormat="1"/>
    <row r="654" s="105" customFormat="1"/>
    <row r="655" s="105" customFormat="1"/>
    <row r="656" s="105" customFormat="1"/>
    <row r="657" s="105" customFormat="1"/>
    <row r="658" s="105" customFormat="1"/>
    <row r="659" s="105" customFormat="1"/>
    <row r="660" s="105" customFormat="1"/>
    <row r="661" s="105" customFormat="1"/>
    <row r="662" s="105" customFormat="1"/>
    <row r="663" s="105" customFormat="1"/>
    <row r="664" s="105" customFormat="1"/>
    <row r="665" s="105" customFormat="1"/>
    <row r="666" s="105" customFormat="1"/>
    <row r="667" s="105" customFormat="1"/>
    <row r="668" s="105" customFormat="1"/>
    <row r="669" s="105" customFormat="1"/>
    <row r="670" s="105" customFormat="1"/>
    <row r="671" s="105" customFormat="1"/>
    <row r="672" s="105" customFormat="1"/>
    <row r="673" s="105" customFormat="1"/>
    <row r="674" s="105" customFormat="1"/>
    <row r="675" s="105" customFormat="1"/>
    <row r="676" s="105" customFormat="1"/>
    <row r="677" s="105" customFormat="1"/>
    <row r="678" s="105" customFormat="1"/>
    <row r="679" s="105" customFormat="1"/>
    <row r="680" s="105" customFormat="1"/>
    <row r="681" s="105" customFormat="1"/>
    <row r="682" s="105" customFormat="1"/>
    <row r="683" s="105" customFormat="1"/>
    <row r="684" s="105" customFormat="1"/>
    <row r="685" s="105" customFormat="1"/>
    <row r="686" s="105" customFormat="1"/>
    <row r="687" s="105" customFormat="1"/>
    <row r="688" s="105" customFormat="1"/>
    <row r="689" s="105" customFormat="1"/>
    <row r="690" s="105" customFormat="1"/>
    <row r="691" s="105" customFormat="1"/>
    <row r="692" s="105" customFormat="1"/>
    <row r="693" s="105" customFormat="1"/>
    <row r="694" s="105" customFormat="1"/>
    <row r="695" s="105" customFormat="1"/>
    <row r="696" s="105" customFormat="1"/>
    <row r="697" s="105" customFormat="1"/>
    <row r="698" s="105" customFormat="1"/>
    <row r="699" s="105" customFormat="1"/>
    <row r="700" s="105" customFormat="1"/>
    <row r="701" s="105" customFormat="1"/>
    <row r="702" s="105" customFormat="1"/>
    <row r="703" s="105" customFormat="1"/>
    <row r="704" s="105" customFormat="1"/>
    <row r="705" s="105" customFormat="1"/>
    <row r="706" s="105" customFormat="1"/>
    <row r="707" s="105" customFormat="1"/>
    <row r="708" s="105" customFormat="1"/>
    <row r="709" s="105" customFormat="1"/>
    <row r="710" s="105" customFormat="1"/>
    <row r="711" s="105" customFormat="1"/>
    <row r="712" s="105" customFormat="1"/>
    <row r="713" s="105" customFormat="1"/>
    <row r="714" s="105" customFormat="1"/>
    <row r="715" s="105" customFormat="1"/>
    <row r="716" s="105" customFormat="1"/>
    <row r="717" s="105" customFormat="1"/>
    <row r="718" s="105" customFormat="1"/>
    <row r="719" s="105" customFormat="1"/>
    <row r="720" s="105" customFormat="1"/>
    <row r="721" s="105" customFormat="1"/>
    <row r="722" s="105" customFormat="1"/>
    <row r="723" s="105" customFormat="1"/>
    <row r="724" s="105" customFormat="1"/>
    <row r="725" s="105" customFormat="1"/>
    <row r="726" s="105" customFormat="1"/>
    <row r="727" s="105" customFormat="1"/>
    <row r="728" s="105" customFormat="1"/>
    <row r="729" s="105" customFormat="1"/>
    <row r="730" s="105" customFormat="1"/>
    <row r="731" s="105" customFormat="1"/>
    <row r="732" s="105" customFormat="1"/>
    <row r="733" s="105" customFormat="1"/>
    <row r="734" s="105" customFormat="1"/>
    <row r="735" s="105" customFormat="1"/>
    <row r="736" s="105" customFormat="1"/>
    <row r="737" s="105" customFormat="1"/>
    <row r="738" s="105" customFormat="1"/>
    <row r="739" s="105" customFormat="1"/>
    <row r="740" s="105" customFormat="1"/>
    <row r="741" s="105" customFormat="1"/>
    <row r="742" s="105" customFormat="1"/>
    <row r="743" s="105" customFormat="1"/>
    <row r="744" s="105" customFormat="1"/>
    <row r="745" s="105" customFormat="1"/>
    <row r="746" s="105" customFormat="1"/>
    <row r="747" s="105" customFormat="1"/>
    <row r="748" s="105" customFormat="1"/>
    <row r="749" s="105" customFormat="1"/>
    <row r="750" s="105" customFormat="1"/>
    <row r="751" s="105" customFormat="1"/>
    <row r="752" s="105" customFormat="1"/>
    <row r="753" s="105" customFormat="1"/>
    <row r="754" s="105" customFormat="1"/>
    <row r="755" s="105" customFormat="1"/>
    <row r="756" s="105" customFormat="1"/>
    <row r="757" s="105" customFormat="1"/>
    <row r="758" s="105" customFormat="1"/>
    <row r="759" s="105" customFormat="1"/>
    <row r="760" s="105" customFormat="1"/>
    <row r="761" s="105" customFormat="1"/>
    <row r="762" s="105" customFormat="1"/>
    <row r="763" s="105" customFormat="1"/>
    <row r="764" s="105" customFormat="1"/>
    <row r="765" s="105" customFormat="1"/>
    <row r="766" s="105" customFormat="1"/>
    <row r="767" s="105" customFormat="1"/>
    <row r="768" s="105" customFormat="1"/>
    <row r="769" s="105" customFormat="1"/>
    <row r="770" s="105" customFormat="1"/>
    <row r="771" s="105" customFormat="1"/>
    <row r="772" s="105" customFormat="1"/>
    <row r="773" s="105" customFormat="1"/>
    <row r="774" s="105" customFormat="1"/>
    <row r="775" s="105" customFormat="1"/>
    <row r="776" s="105" customFormat="1"/>
    <row r="777" s="105" customFormat="1"/>
    <row r="778" s="105" customFormat="1"/>
    <row r="779" s="105" customFormat="1"/>
    <row r="780" s="105" customFormat="1"/>
    <row r="781" s="105" customFormat="1"/>
    <row r="782" s="105" customFormat="1"/>
    <row r="783" s="105" customFormat="1"/>
    <row r="784" s="105" customFormat="1"/>
    <row r="785" s="105" customFormat="1"/>
    <row r="786" s="105" customFormat="1"/>
    <row r="787" s="105" customFormat="1"/>
    <row r="788" s="105" customFormat="1"/>
    <row r="789" s="105" customFormat="1"/>
    <row r="790" s="105" customFormat="1"/>
    <row r="791" s="105" customFormat="1"/>
    <row r="792" s="105" customFormat="1"/>
    <row r="793" s="105" customFormat="1"/>
    <row r="794" s="105" customFormat="1"/>
    <row r="795" s="105" customFormat="1"/>
    <row r="796" s="105" customFormat="1"/>
    <row r="797" s="105" customFormat="1"/>
    <row r="798" s="105" customFormat="1"/>
    <row r="799" s="105" customFormat="1"/>
    <row r="800" s="105" customFormat="1"/>
    <row r="801" s="105" customFormat="1"/>
    <row r="802" s="105" customFormat="1"/>
    <row r="803" s="105" customFormat="1"/>
    <row r="804" s="105" customFormat="1"/>
    <row r="805" s="105" customFormat="1"/>
    <row r="806" s="105" customFormat="1"/>
    <row r="807" s="105" customFormat="1"/>
    <row r="808" s="105" customFormat="1"/>
    <row r="809" s="105" customFormat="1"/>
    <row r="810" s="105" customFormat="1"/>
    <row r="811" s="105" customFormat="1"/>
    <row r="812" s="105" customFormat="1"/>
    <row r="813" s="105" customFormat="1"/>
    <row r="814" s="105" customFormat="1"/>
    <row r="815" s="105" customFormat="1"/>
    <row r="816" s="105" customFormat="1"/>
    <row r="817" s="105" customFormat="1"/>
    <row r="818" s="105" customFormat="1"/>
    <row r="819" s="105" customFormat="1"/>
    <row r="820" s="105" customFormat="1"/>
    <row r="821" s="105" customFormat="1"/>
    <row r="822" s="105" customFormat="1"/>
    <row r="823" s="105" customFormat="1"/>
    <row r="824" s="105" customFormat="1"/>
    <row r="825" s="105" customFormat="1"/>
    <row r="826" s="105" customFormat="1"/>
    <row r="827" s="105" customFormat="1"/>
    <row r="828" s="105" customFormat="1"/>
    <row r="829" s="105" customFormat="1"/>
    <row r="830" s="105" customFormat="1"/>
    <row r="831" s="105" customFormat="1"/>
    <row r="832" s="105" customFormat="1"/>
    <row r="833" s="105" customFormat="1"/>
    <row r="834" s="105" customFormat="1"/>
    <row r="835" s="105" customFormat="1"/>
    <row r="836" s="105" customFormat="1"/>
    <row r="837" s="105" customFormat="1"/>
    <row r="838" s="105" customFormat="1"/>
    <row r="839" s="105" customFormat="1"/>
    <row r="840" s="105" customFormat="1"/>
    <row r="841" s="105" customFormat="1"/>
    <row r="842" s="105" customFormat="1"/>
    <row r="843" s="105" customFormat="1"/>
    <row r="844" s="105" customFormat="1"/>
    <row r="845" s="105" customFormat="1"/>
    <row r="846" s="105" customFormat="1"/>
    <row r="847" s="105" customFormat="1"/>
    <row r="848" s="105" customFormat="1"/>
    <row r="849" s="105" customFormat="1"/>
    <row r="850" s="105" customFormat="1"/>
    <row r="851" s="105" customFormat="1"/>
    <row r="852" s="105" customFormat="1"/>
    <row r="853" s="105" customFormat="1"/>
    <row r="854" s="105" customFormat="1"/>
    <row r="855" s="105" customFormat="1"/>
    <row r="856" s="105" customFormat="1"/>
    <row r="857" s="105" customFormat="1"/>
    <row r="858" s="105" customFormat="1"/>
    <row r="859" s="105" customFormat="1"/>
    <row r="860" s="105" customFormat="1"/>
    <row r="861" s="105" customFormat="1"/>
    <row r="862" s="105" customFormat="1"/>
    <row r="863" s="105" customFormat="1"/>
    <row r="864" s="105" customFormat="1"/>
    <row r="865" s="105" customFormat="1"/>
    <row r="866" s="105" customFormat="1"/>
    <row r="867" s="105" customFormat="1"/>
    <row r="868" s="105" customFormat="1"/>
    <row r="869" s="105" customFormat="1"/>
    <row r="870" s="105" customFormat="1"/>
    <row r="871" s="105" customFormat="1"/>
    <row r="872" s="105" customFormat="1"/>
    <row r="873" s="105" customFormat="1"/>
    <row r="874" s="105" customFormat="1"/>
    <row r="875" s="105" customFormat="1"/>
    <row r="876" s="105" customFormat="1"/>
    <row r="877" s="105" customFormat="1"/>
    <row r="878" s="105" customFormat="1"/>
    <row r="879" s="105" customFormat="1"/>
    <row r="880" s="105" customFormat="1"/>
    <row r="881" s="105" customFormat="1"/>
    <row r="882" s="105" customFormat="1"/>
    <row r="883" s="105" customFormat="1"/>
    <row r="884" s="105" customFormat="1"/>
    <row r="885" s="105" customFormat="1"/>
    <row r="886" s="105" customFormat="1"/>
    <row r="887" s="105" customFormat="1"/>
    <row r="888" s="105" customFormat="1"/>
    <row r="889" s="105" customFormat="1"/>
    <row r="890" s="105" customFormat="1"/>
    <row r="891" s="105" customFormat="1"/>
    <row r="892" s="105" customFormat="1"/>
    <row r="893" s="105" customFormat="1"/>
    <row r="894" s="105" customFormat="1"/>
    <row r="895" s="105" customFormat="1"/>
    <row r="896" s="105" customFormat="1"/>
    <row r="897" s="105" customFormat="1"/>
    <row r="898" s="105" customFormat="1"/>
    <row r="899" s="105" customFormat="1"/>
    <row r="900" s="105" customFormat="1"/>
    <row r="901" s="105" customFormat="1"/>
    <row r="902" s="105" customFormat="1"/>
    <row r="903" s="105" customFormat="1"/>
    <row r="904" s="105" customFormat="1"/>
    <row r="905" s="105" customFormat="1"/>
    <row r="906" s="105" customFormat="1"/>
    <row r="907" s="105" customFormat="1"/>
    <row r="908" s="105" customFormat="1"/>
    <row r="909" s="105" customFormat="1"/>
    <row r="910" s="105" customFormat="1"/>
    <row r="911" s="105" customFormat="1"/>
    <row r="912" s="105" customFormat="1"/>
    <row r="913" s="105" customFormat="1"/>
    <row r="914" s="105" customFormat="1"/>
    <row r="915" s="105" customFormat="1"/>
    <row r="916" s="105" customFormat="1"/>
    <row r="917" s="105" customFormat="1"/>
    <row r="918" s="105" customFormat="1"/>
    <row r="919" s="105" customFormat="1"/>
    <row r="920" s="105" customFormat="1"/>
    <row r="921" s="105" customFormat="1"/>
    <row r="922" s="105" customFormat="1"/>
    <row r="923" s="105" customFormat="1"/>
    <row r="924" s="105" customFormat="1"/>
    <row r="925" s="105" customFormat="1"/>
    <row r="926" s="105" customFormat="1"/>
    <row r="927" s="105" customFormat="1"/>
    <row r="928" s="105" customFormat="1"/>
    <row r="929" s="105" customFormat="1"/>
    <row r="930" s="105" customFormat="1"/>
    <row r="931" s="105" customFormat="1"/>
    <row r="932" s="105" customFormat="1"/>
    <row r="933" s="105" customFormat="1"/>
    <row r="934" s="105" customFormat="1"/>
    <row r="935" s="105" customFormat="1"/>
    <row r="936" s="105" customFormat="1"/>
    <row r="937" s="105" customFormat="1"/>
    <row r="938" s="105" customFormat="1"/>
    <row r="939" s="105" customFormat="1"/>
    <row r="940" s="105" customFormat="1"/>
    <row r="941" s="105" customFormat="1"/>
    <row r="942" s="105" customFormat="1"/>
    <row r="943" s="105" customFormat="1"/>
    <row r="944" s="105" customFormat="1"/>
    <row r="945" s="105" customFormat="1"/>
    <row r="946" s="105" customFormat="1"/>
    <row r="947" s="105" customFormat="1"/>
    <row r="948" s="105" customFormat="1"/>
    <row r="949" s="105" customFormat="1"/>
    <row r="950" s="105" customFormat="1"/>
    <row r="951" s="105" customFormat="1"/>
    <row r="952" s="105" customFormat="1"/>
    <row r="953" s="105" customFormat="1"/>
    <row r="954" s="105" customFormat="1"/>
    <row r="955" s="105" customFormat="1"/>
    <row r="956" s="105" customFormat="1"/>
    <row r="957" s="105" customFormat="1"/>
    <row r="958" s="105" customFormat="1"/>
    <row r="959" s="105" customFormat="1"/>
    <row r="960" s="105" customFormat="1"/>
    <row r="961" s="105" customFormat="1"/>
    <row r="962" s="105" customFormat="1"/>
    <row r="963" s="105" customFormat="1"/>
    <row r="964" s="105" customFormat="1"/>
    <row r="965" s="105" customFormat="1"/>
    <row r="966" s="105" customFormat="1"/>
    <row r="967" s="105" customFormat="1"/>
    <row r="968" s="105" customFormat="1"/>
    <row r="969" s="105" customFormat="1"/>
    <row r="970" s="105" customFormat="1"/>
    <row r="971" s="105" customFormat="1"/>
    <row r="972" s="105" customFormat="1"/>
    <row r="973" s="105" customFormat="1"/>
    <row r="974" s="105" customFormat="1"/>
    <row r="975" s="105" customFormat="1"/>
    <row r="976" s="105" customFormat="1"/>
    <row r="977" s="105" customFormat="1"/>
    <row r="978" s="105" customFormat="1"/>
    <row r="979" s="105" customFormat="1"/>
    <row r="980" s="105" customFormat="1"/>
    <row r="981" s="105" customFormat="1"/>
    <row r="982" s="105" customFormat="1"/>
    <row r="983" s="105" customFormat="1"/>
    <row r="984" s="105" customFormat="1"/>
    <row r="985" s="105" customFormat="1"/>
    <row r="986" s="105" customFormat="1"/>
    <row r="987" s="105" customFormat="1"/>
    <row r="988" s="105" customFormat="1"/>
    <row r="989" s="105" customFormat="1"/>
    <row r="990" s="105" customFormat="1"/>
    <row r="991" s="105" customFormat="1"/>
    <row r="992" s="105" customFormat="1"/>
    <row r="993" s="105" customFormat="1"/>
    <row r="994" s="105" customFormat="1"/>
    <row r="995" s="105" customFormat="1"/>
    <row r="996" s="105" customFormat="1"/>
    <row r="997" s="105" customFormat="1"/>
    <row r="998" s="105" customFormat="1"/>
    <row r="999" s="105" customFormat="1"/>
    <row r="1000" s="105" customFormat="1"/>
  </sheetData>
  <sheetProtection algorithmName="SHA-512" hashValue="9YTbq7WHmEyt8JLu5cfOPKtnbI+f+lT0QrUG0DXaRLZNjO8M7zE3I6h4A6Eidt0bLmKhA3QpMzQsQmIJzfu70Q==" saltValue="iSOtTuugiTULrCqI/ailJw==" spinCount="100000" sheet="1" formatCells="0" formatColumns="0" formatRows="0"/>
  <mergeCells count="944">
    <mergeCell ref="C345:F345"/>
    <mergeCell ref="G345:H345"/>
    <mergeCell ref="C346:F346"/>
    <mergeCell ref="C357:F357"/>
    <mergeCell ref="G357:H357"/>
    <mergeCell ref="C358:F358"/>
    <mergeCell ref="G358:H358"/>
    <mergeCell ref="C359:F359"/>
    <mergeCell ref="G359:H359"/>
    <mergeCell ref="G346:H346"/>
    <mergeCell ref="C347:F347"/>
    <mergeCell ref="G347:H347"/>
    <mergeCell ref="C348:F348"/>
    <mergeCell ref="G348:H348"/>
    <mergeCell ref="C349:F349"/>
    <mergeCell ref="G349:H349"/>
    <mergeCell ref="C350:F350"/>
    <mergeCell ref="G350:H350"/>
    <mergeCell ref="C352:F352"/>
    <mergeCell ref="C353:F353"/>
    <mergeCell ref="G353:H353"/>
    <mergeCell ref="C354:F354"/>
    <mergeCell ref="G354:H354"/>
    <mergeCell ref="C355:F355"/>
    <mergeCell ref="C340:F340"/>
    <mergeCell ref="G340:H340"/>
    <mergeCell ref="C341:F341"/>
    <mergeCell ref="G341:H341"/>
    <mergeCell ref="C342:F342"/>
    <mergeCell ref="G342:H342"/>
    <mergeCell ref="C343:F343"/>
    <mergeCell ref="G343:H343"/>
    <mergeCell ref="C344:F344"/>
    <mergeCell ref="G344:H344"/>
    <mergeCell ref="C335:F335"/>
    <mergeCell ref="C336:F336"/>
    <mergeCell ref="G336:H336"/>
    <mergeCell ref="C337:F337"/>
    <mergeCell ref="G337:H337"/>
    <mergeCell ref="C338:F338"/>
    <mergeCell ref="G338:H338"/>
    <mergeCell ref="C339:F339"/>
    <mergeCell ref="G339:H339"/>
    <mergeCell ref="C329:F329"/>
    <mergeCell ref="G329:H329"/>
    <mergeCell ref="C330:F330"/>
    <mergeCell ref="G330:H330"/>
    <mergeCell ref="C331:F331"/>
    <mergeCell ref="G331:H331"/>
    <mergeCell ref="C332:F332"/>
    <mergeCell ref="G332:H332"/>
    <mergeCell ref="C333:F333"/>
    <mergeCell ref="G333:H333"/>
    <mergeCell ref="C324:F324"/>
    <mergeCell ref="G324:H324"/>
    <mergeCell ref="C325:F325"/>
    <mergeCell ref="G325:H325"/>
    <mergeCell ref="C326:F326"/>
    <mergeCell ref="G326:H326"/>
    <mergeCell ref="C327:F327"/>
    <mergeCell ref="G327:H327"/>
    <mergeCell ref="C328:F328"/>
    <mergeCell ref="G328:H328"/>
    <mergeCell ref="C319:F319"/>
    <mergeCell ref="G319:H319"/>
    <mergeCell ref="C320:F320"/>
    <mergeCell ref="G320:H320"/>
    <mergeCell ref="C321:F321"/>
    <mergeCell ref="G321:H321"/>
    <mergeCell ref="C322:F322"/>
    <mergeCell ref="G322:H322"/>
    <mergeCell ref="C323:F323"/>
    <mergeCell ref="G323:H323"/>
    <mergeCell ref="C308:F308"/>
    <mergeCell ref="G308:H308"/>
    <mergeCell ref="C309:F309"/>
    <mergeCell ref="G309:H309"/>
    <mergeCell ref="C310:F310"/>
    <mergeCell ref="G310:H310"/>
    <mergeCell ref="C316:F316"/>
    <mergeCell ref="G316:H316"/>
    <mergeCell ref="C318:F318"/>
    <mergeCell ref="C311:F311"/>
    <mergeCell ref="G311:H311"/>
    <mergeCell ref="C312:F312"/>
    <mergeCell ref="G312:H312"/>
    <mergeCell ref="C313:F313"/>
    <mergeCell ref="G313:H313"/>
    <mergeCell ref="C314:F314"/>
    <mergeCell ref="G314:H314"/>
    <mergeCell ref="C315:F315"/>
    <mergeCell ref="G315:H315"/>
    <mergeCell ref="C303:F303"/>
    <mergeCell ref="G303:H303"/>
    <mergeCell ref="C304:F304"/>
    <mergeCell ref="G304:H304"/>
    <mergeCell ref="C305:F305"/>
    <mergeCell ref="G305:H305"/>
    <mergeCell ref="C306:F306"/>
    <mergeCell ref="G306:H306"/>
    <mergeCell ref="C307:F307"/>
    <mergeCell ref="G307:H307"/>
    <mergeCell ref="C297:F297"/>
    <mergeCell ref="G297:H297"/>
    <mergeCell ref="C298:F298"/>
    <mergeCell ref="G298:H298"/>
    <mergeCell ref="C299:F299"/>
    <mergeCell ref="G299:H299"/>
    <mergeCell ref="C301:F301"/>
    <mergeCell ref="C302:F302"/>
    <mergeCell ref="G302:H302"/>
    <mergeCell ref="C292:F292"/>
    <mergeCell ref="G292:H292"/>
    <mergeCell ref="C293:F293"/>
    <mergeCell ref="G293:H293"/>
    <mergeCell ref="C294:F294"/>
    <mergeCell ref="G294:H294"/>
    <mergeCell ref="C295:F295"/>
    <mergeCell ref="G295:H295"/>
    <mergeCell ref="C296:F296"/>
    <mergeCell ref="G296:H296"/>
    <mergeCell ref="C287:F287"/>
    <mergeCell ref="G287:H287"/>
    <mergeCell ref="C288:F288"/>
    <mergeCell ref="G288:H288"/>
    <mergeCell ref="C289:F289"/>
    <mergeCell ref="G289:H289"/>
    <mergeCell ref="C290:F290"/>
    <mergeCell ref="G290:H290"/>
    <mergeCell ref="C291:F291"/>
    <mergeCell ref="G291:H291"/>
    <mergeCell ref="C275:F275"/>
    <mergeCell ref="C286:F286"/>
    <mergeCell ref="G286:H286"/>
    <mergeCell ref="C277:F277"/>
    <mergeCell ref="G277:H277"/>
    <mergeCell ref="C278:F278"/>
    <mergeCell ref="G278:H278"/>
    <mergeCell ref="C279:F279"/>
    <mergeCell ref="G279:H279"/>
    <mergeCell ref="C280:F280"/>
    <mergeCell ref="G280:H280"/>
    <mergeCell ref="C281:F281"/>
    <mergeCell ref="G281:H281"/>
    <mergeCell ref="C282:F282"/>
    <mergeCell ref="G282:H282"/>
    <mergeCell ref="C284:F284"/>
    <mergeCell ref="C285:F285"/>
    <mergeCell ref="G285:H285"/>
    <mergeCell ref="G275:H275"/>
    <mergeCell ref="C276:F276"/>
    <mergeCell ref="G276:H276"/>
    <mergeCell ref="C270:F270"/>
    <mergeCell ref="G270:H270"/>
    <mergeCell ref="C271:F271"/>
    <mergeCell ref="G271:H271"/>
    <mergeCell ref="C272:F272"/>
    <mergeCell ref="G272:H272"/>
    <mergeCell ref="C273:F273"/>
    <mergeCell ref="G273:H273"/>
    <mergeCell ref="C274:F274"/>
    <mergeCell ref="G274:H274"/>
    <mergeCell ref="C256:F256"/>
    <mergeCell ref="G256:H256"/>
    <mergeCell ref="C257:F257"/>
    <mergeCell ref="G257:H257"/>
    <mergeCell ref="C253:F253"/>
    <mergeCell ref="G253:H253"/>
    <mergeCell ref="C254:F254"/>
    <mergeCell ref="G254:H254"/>
    <mergeCell ref="C255:F255"/>
    <mergeCell ref="G255:H255"/>
    <mergeCell ref="C245:F245"/>
    <mergeCell ref="G245:H245"/>
    <mergeCell ref="C246:F246"/>
    <mergeCell ref="G246:H246"/>
    <mergeCell ref="C247:F247"/>
    <mergeCell ref="G247:H247"/>
    <mergeCell ref="C248:F248"/>
    <mergeCell ref="G248:H248"/>
    <mergeCell ref="C250:F250"/>
    <mergeCell ref="C240:F240"/>
    <mergeCell ref="G240:H240"/>
    <mergeCell ref="C241:F241"/>
    <mergeCell ref="G241:H241"/>
    <mergeCell ref="C242:F242"/>
    <mergeCell ref="G242:H242"/>
    <mergeCell ref="C243:F243"/>
    <mergeCell ref="G243:H243"/>
    <mergeCell ref="C244:F244"/>
    <mergeCell ref="G244:H244"/>
    <mergeCell ref="C235:F235"/>
    <mergeCell ref="G235:H235"/>
    <mergeCell ref="C236:F236"/>
    <mergeCell ref="G236:H236"/>
    <mergeCell ref="C237:F237"/>
    <mergeCell ref="G237:H237"/>
    <mergeCell ref="C238:F238"/>
    <mergeCell ref="G238:H238"/>
    <mergeCell ref="C239:F239"/>
    <mergeCell ref="G239:H239"/>
    <mergeCell ref="G228:H228"/>
    <mergeCell ref="C229:F229"/>
    <mergeCell ref="G229:H229"/>
    <mergeCell ref="C230:F230"/>
    <mergeCell ref="G230:H230"/>
    <mergeCell ref="C231:F231"/>
    <mergeCell ref="G231:H231"/>
    <mergeCell ref="C233:F233"/>
    <mergeCell ref="C234:F234"/>
    <mergeCell ref="G234:H234"/>
    <mergeCell ref="C203:F203"/>
    <mergeCell ref="G203:H203"/>
    <mergeCell ref="C204:F204"/>
    <mergeCell ref="C214:F214"/>
    <mergeCell ref="G214:H214"/>
    <mergeCell ref="C216:F216"/>
    <mergeCell ref="C217:F217"/>
    <mergeCell ref="G217:H217"/>
    <mergeCell ref="C218:F218"/>
    <mergeCell ref="G218:H218"/>
    <mergeCell ref="G204:H204"/>
    <mergeCell ref="C205:F205"/>
    <mergeCell ref="G205:H205"/>
    <mergeCell ref="C206:F206"/>
    <mergeCell ref="G206:H206"/>
    <mergeCell ref="C207:F207"/>
    <mergeCell ref="G207:H207"/>
    <mergeCell ref="C208:F208"/>
    <mergeCell ref="G208:H208"/>
    <mergeCell ref="C209:F209"/>
    <mergeCell ref="G209:H209"/>
    <mergeCell ref="C210:F210"/>
    <mergeCell ref="G210:H210"/>
    <mergeCell ref="C211:F211"/>
    <mergeCell ref="C197:F197"/>
    <mergeCell ref="G197:H197"/>
    <mergeCell ref="C199:F199"/>
    <mergeCell ref="C200:F200"/>
    <mergeCell ref="G200:H200"/>
    <mergeCell ref="C201:F201"/>
    <mergeCell ref="G201:H201"/>
    <mergeCell ref="C202:F202"/>
    <mergeCell ref="G202:H202"/>
    <mergeCell ref="C187:F187"/>
    <mergeCell ref="G187:H187"/>
    <mergeCell ref="C188:F188"/>
    <mergeCell ref="G188:H188"/>
    <mergeCell ref="C189:F189"/>
    <mergeCell ref="G189:H189"/>
    <mergeCell ref="C190:F190"/>
    <mergeCell ref="G190:H190"/>
    <mergeCell ref="C196:F196"/>
    <mergeCell ref="G196:H196"/>
    <mergeCell ref="C191:F191"/>
    <mergeCell ref="G191:H191"/>
    <mergeCell ref="C192:F192"/>
    <mergeCell ref="G192:H192"/>
    <mergeCell ref="C193:F193"/>
    <mergeCell ref="G193:H193"/>
    <mergeCell ref="C194:F194"/>
    <mergeCell ref="G194:H194"/>
    <mergeCell ref="C195:F195"/>
    <mergeCell ref="G195:H195"/>
    <mergeCell ref="C182:F182"/>
    <mergeCell ref="C183:F183"/>
    <mergeCell ref="G183:H183"/>
    <mergeCell ref="C184:F184"/>
    <mergeCell ref="G184:H184"/>
    <mergeCell ref="C185:F185"/>
    <mergeCell ref="G185:H185"/>
    <mergeCell ref="C186:F186"/>
    <mergeCell ref="G186:H186"/>
    <mergeCell ref="C176:F176"/>
    <mergeCell ref="G176:H176"/>
    <mergeCell ref="C177:F177"/>
    <mergeCell ref="G177:H177"/>
    <mergeCell ref="C178:F178"/>
    <mergeCell ref="G178:H178"/>
    <mergeCell ref="C179:F179"/>
    <mergeCell ref="G179:H179"/>
    <mergeCell ref="C180:F180"/>
    <mergeCell ref="G180:H180"/>
    <mergeCell ref="C171:F171"/>
    <mergeCell ref="G171:H171"/>
    <mergeCell ref="C172:F172"/>
    <mergeCell ref="G172:H172"/>
    <mergeCell ref="C173:F173"/>
    <mergeCell ref="G173:H173"/>
    <mergeCell ref="C174:F174"/>
    <mergeCell ref="G174:H174"/>
    <mergeCell ref="C175:F175"/>
    <mergeCell ref="G175:H175"/>
    <mergeCell ref="C166:F166"/>
    <mergeCell ref="G166:H166"/>
    <mergeCell ref="C167:F167"/>
    <mergeCell ref="G167:H167"/>
    <mergeCell ref="C168:F168"/>
    <mergeCell ref="G168:H168"/>
    <mergeCell ref="C169:F169"/>
    <mergeCell ref="G169:H169"/>
    <mergeCell ref="C170:F170"/>
    <mergeCell ref="G170:H170"/>
    <mergeCell ref="C160:F160"/>
    <mergeCell ref="G160:H160"/>
    <mergeCell ref="C161:F161"/>
    <mergeCell ref="G161:H161"/>
    <mergeCell ref="C162:F162"/>
    <mergeCell ref="G162:H162"/>
    <mergeCell ref="C163:F163"/>
    <mergeCell ref="G163:H163"/>
    <mergeCell ref="C165:F165"/>
    <mergeCell ref="C155:F155"/>
    <mergeCell ref="G155:H155"/>
    <mergeCell ref="C156:F156"/>
    <mergeCell ref="G156:H156"/>
    <mergeCell ref="C157:F157"/>
    <mergeCell ref="G157:H157"/>
    <mergeCell ref="C158:F158"/>
    <mergeCell ref="G158:H158"/>
    <mergeCell ref="C159:F159"/>
    <mergeCell ref="G159:H159"/>
    <mergeCell ref="C150:F150"/>
    <mergeCell ref="G150:H150"/>
    <mergeCell ref="C151:F151"/>
    <mergeCell ref="G151:H151"/>
    <mergeCell ref="C152:F152"/>
    <mergeCell ref="G152:H152"/>
    <mergeCell ref="C153:F153"/>
    <mergeCell ref="G153:H153"/>
    <mergeCell ref="C154:F154"/>
    <mergeCell ref="G154:H154"/>
    <mergeCell ref="C144:F144"/>
    <mergeCell ref="G144:H144"/>
    <mergeCell ref="C145:F145"/>
    <mergeCell ref="G145:H145"/>
    <mergeCell ref="C146:F146"/>
    <mergeCell ref="G146:H146"/>
    <mergeCell ref="C148:F148"/>
    <mergeCell ref="C149:F149"/>
    <mergeCell ref="G149:H149"/>
    <mergeCell ref="C139:F139"/>
    <mergeCell ref="G139:H139"/>
    <mergeCell ref="C140:F140"/>
    <mergeCell ref="G140:H140"/>
    <mergeCell ref="C141:F141"/>
    <mergeCell ref="G141:H141"/>
    <mergeCell ref="C142:F142"/>
    <mergeCell ref="G142:H142"/>
    <mergeCell ref="C143:F143"/>
    <mergeCell ref="G143:H143"/>
    <mergeCell ref="C127:F127"/>
    <mergeCell ref="G127:H127"/>
    <mergeCell ref="C128:F128"/>
    <mergeCell ref="G128:H128"/>
    <mergeCell ref="C129:F129"/>
    <mergeCell ref="G129:H129"/>
    <mergeCell ref="C137:F137"/>
    <mergeCell ref="G137:H137"/>
    <mergeCell ref="C138:F138"/>
    <mergeCell ref="G138:H138"/>
    <mergeCell ref="C136:F136"/>
    <mergeCell ref="G136:H136"/>
    <mergeCell ref="C131:F131"/>
    <mergeCell ref="C132:F132"/>
    <mergeCell ref="G132:H132"/>
    <mergeCell ref="C133:F133"/>
    <mergeCell ref="G133:H133"/>
    <mergeCell ref="C134:F134"/>
    <mergeCell ref="G134:H134"/>
    <mergeCell ref="C135:F135"/>
    <mergeCell ref="G135:H135"/>
    <mergeCell ref="C122:F122"/>
    <mergeCell ref="G122:H122"/>
    <mergeCell ref="C123:F123"/>
    <mergeCell ref="G123:H123"/>
    <mergeCell ref="C124:F124"/>
    <mergeCell ref="G124:H124"/>
    <mergeCell ref="C125:F125"/>
    <mergeCell ref="G125:H125"/>
    <mergeCell ref="C126:F126"/>
    <mergeCell ref="G126:H126"/>
    <mergeCell ref="C117:F117"/>
    <mergeCell ref="G117:H117"/>
    <mergeCell ref="C118:F118"/>
    <mergeCell ref="G118:H118"/>
    <mergeCell ref="C119:F119"/>
    <mergeCell ref="G119:H119"/>
    <mergeCell ref="C120:F120"/>
    <mergeCell ref="G120:H120"/>
    <mergeCell ref="C121:F121"/>
    <mergeCell ref="G121:H121"/>
    <mergeCell ref="C111:F111"/>
    <mergeCell ref="G111:H111"/>
    <mergeCell ref="C112:F112"/>
    <mergeCell ref="G112:H112"/>
    <mergeCell ref="C114:F114"/>
    <mergeCell ref="C115:F115"/>
    <mergeCell ref="G115:H115"/>
    <mergeCell ref="C116:F116"/>
    <mergeCell ref="G116:H116"/>
    <mergeCell ref="C106:F106"/>
    <mergeCell ref="G106:H106"/>
    <mergeCell ref="C107:F107"/>
    <mergeCell ref="G107:H107"/>
    <mergeCell ref="C108:F108"/>
    <mergeCell ref="G108:H108"/>
    <mergeCell ref="C109:F109"/>
    <mergeCell ref="G109:H109"/>
    <mergeCell ref="C110:F110"/>
    <mergeCell ref="G110:H110"/>
    <mergeCell ref="C101:F101"/>
    <mergeCell ref="G101:H101"/>
    <mergeCell ref="C102:F102"/>
    <mergeCell ref="G102:H102"/>
    <mergeCell ref="C103:F103"/>
    <mergeCell ref="G103:H103"/>
    <mergeCell ref="C104:F104"/>
    <mergeCell ref="G104:H104"/>
    <mergeCell ref="C105:F105"/>
    <mergeCell ref="G105:H105"/>
    <mergeCell ref="C95:F95"/>
    <mergeCell ref="G95:H95"/>
    <mergeCell ref="C97:F97"/>
    <mergeCell ref="C98:F98"/>
    <mergeCell ref="G98:H98"/>
    <mergeCell ref="C99:F99"/>
    <mergeCell ref="G99:H99"/>
    <mergeCell ref="C100:F100"/>
    <mergeCell ref="G100:H100"/>
    <mergeCell ref="C90:F90"/>
    <mergeCell ref="G90:H90"/>
    <mergeCell ref="C91:F91"/>
    <mergeCell ref="G91:H91"/>
    <mergeCell ref="C92:F92"/>
    <mergeCell ref="G92:H92"/>
    <mergeCell ref="C93:F93"/>
    <mergeCell ref="G93:H93"/>
    <mergeCell ref="C94:F94"/>
    <mergeCell ref="G94:H94"/>
    <mergeCell ref="G85:H85"/>
    <mergeCell ref="C86:F86"/>
    <mergeCell ref="G86:H86"/>
    <mergeCell ref="C87:F87"/>
    <mergeCell ref="G87:H87"/>
    <mergeCell ref="C88:F88"/>
    <mergeCell ref="G88:H88"/>
    <mergeCell ref="C89:F89"/>
    <mergeCell ref="G89:H89"/>
    <mergeCell ref="C56:F56"/>
    <mergeCell ref="G56:H56"/>
    <mergeCell ref="C57:F57"/>
    <mergeCell ref="C68:F68"/>
    <mergeCell ref="G68:H68"/>
    <mergeCell ref="C63:F63"/>
    <mergeCell ref="C64:F64"/>
    <mergeCell ref="G64:H64"/>
    <mergeCell ref="C65:F65"/>
    <mergeCell ref="G57:H57"/>
    <mergeCell ref="C58:F58"/>
    <mergeCell ref="G58:H58"/>
    <mergeCell ref="C59:F59"/>
    <mergeCell ref="G59:H59"/>
    <mergeCell ref="C60:F60"/>
    <mergeCell ref="G60:H60"/>
    <mergeCell ref="C61:F61"/>
    <mergeCell ref="G61:H61"/>
    <mergeCell ref="G65:H65"/>
    <mergeCell ref="C66:F66"/>
    <mergeCell ref="G66:H66"/>
    <mergeCell ref="C67:F67"/>
    <mergeCell ref="G67:H67"/>
    <mergeCell ref="C51:F51"/>
    <mergeCell ref="G51:H51"/>
    <mergeCell ref="C52:F52"/>
    <mergeCell ref="G52:H52"/>
    <mergeCell ref="C53:F53"/>
    <mergeCell ref="G53:H53"/>
    <mergeCell ref="C54:F54"/>
    <mergeCell ref="G54:H54"/>
    <mergeCell ref="C55:F55"/>
    <mergeCell ref="G55:H55"/>
    <mergeCell ref="C46:F46"/>
    <mergeCell ref="C47:F47"/>
    <mergeCell ref="G47:H47"/>
    <mergeCell ref="C48:F48"/>
    <mergeCell ref="G48:H48"/>
    <mergeCell ref="C49:F49"/>
    <mergeCell ref="G49:H49"/>
    <mergeCell ref="C50:F50"/>
    <mergeCell ref="G50:H50"/>
    <mergeCell ref="C40:F40"/>
    <mergeCell ref="G40:H40"/>
    <mergeCell ref="C41:F41"/>
    <mergeCell ref="G41:H41"/>
    <mergeCell ref="C42:F42"/>
    <mergeCell ref="G42:H42"/>
    <mergeCell ref="C43:F43"/>
    <mergeCell ref="G43:H43"/>
    <mergeCell ref="C44:F44"/>
    <mergeCell ref="G44:H44"/>
    <mergeCell ref="C35:F35"/>
    <mergeCell ref="G35:H35"/>
    <mergeCell ref="C36:F36"/>
    <mergeCell ref="G36:H36"/>
    <mergeCell ref="C37:F37"/>
    <mergeCell ref="G37:H37"/>
    <mergeCell ref="C38:F38"/>
    <mergeCell ref="G38:H38"/>
    <mergeCell ref="C39:F39"/>
    <mergeCell ref="G39:H39"/>
    <mergeCell ref="C10:F10"/>
    <mergeCell ref="C12:F12"/>
    <mergeCell ref="C13:F13"/>
    <mergeCell ref="G13:H13"/>
    <mergeCell ref="C2:F2"/>
    <mergeCell ref="B3:D3"/>
    <mergeCell ref="C14:F14"/>
    <mergeCell ref="G14:H14"/>
    <mergeCell ref="C15:F15"/>
    <mergeCell ref="G15:H15"/>
    <mergeCell ref="C83:F83"/>
    <mergeCell ref="G83:H83"/>
    <mergeCell ref="C84:F84"/>
    <mergeCell ref="G84:H84"/>
    <mergeCell ref="C85:F85"/>
    <mergeCell ref="C16:F16"/>
    <mergeCell ref="G16:H16"/>
    <mergeCell ref="C17:F17"/>
    <mergeCell ref="G17:H17"/>
    <mergeCell ref="C18:F18"/>
    <mergeCell ref="G18:H18"/>
    <mergeCell ref="C19:F19"/>
    <mergeCell ref="G19:H19"/>
    <mergeCell ref="C20:F20"/>
    <mergeCell ref="G20:H20"/>
    <mergeCell ref="G30:H30"/>
    <mergeCell ref="C31:F31"/>
    <mergeCell ref="G31:H31"/>
    <mergeCell ref="C32:F32"/>
    <mergeCell ref="G32:H32"/>
    <mergeCell ref="C33:F33"/>
    <mergeCell ref="G33:H33"/>
    <mergeCell ref="C34:F34"/>
    <mergeCell ref="G34:H34"/>
    <mergeCell ref="C71:F71"/>
    <mergeCell ref="G71:H71"/>
    <mergeCell ref="C72:F72"/>
    <mergeCell ref="G72:H72"/>
    <mergeCell ref="C80:F80"/>
    <mergeCell ref="C81:F81"/>
    <mergeCell ref="G81:H81"/>
    <mergeCell ref="C82:F82"/>
    <mergeCell ref="C76:F76"/>
    <mergeCell ref="G76:H76"/>
    <mergeCell ref="C77:F77"/>
    <mergeCell ref="G77:H77"/>
    <mergeCell ref="C78:F78"/>
    <mergeCell ref="G78:H78"/>
    <mergeCell ref="G75:H75"/>
    <mergeCell ref="C73:F73"/>
    <mergeCell ref="G73:H73"/>
    <mergeCell ref="C74:F74"/>
    <mergeCell ref="G74:H74"/>
    <mergeCell ref="C75:F75"/>
    <mergeCell ref="G82:H82"/>
    <mergeCell ref="G211:H211"/>
    <mergeCell ref="C212:F212"/>
    <mergeCell ref="G212:H212"/>
    <mergeCell ref="C213:F213"/>
    <mergeCell ref="C21:F21"/>
    <mergeCell ref="G21:H21"/>
    <mergeCell ref="C22:F22"/>
    <mergeCell ref="G22:H22"/>
    <mergeCell ref="C23:F23"/>
    <mergeCell ref="G23:H23"/>
    <mergeCell ref="C24:F24"/>
    <mergeCell ref="G24:H24"/>
    <mergeCell ref="C25:F25"/>
    <mergeCell ref="G25:H25"/>
    <mergeCell ref="C26:F26"/>
    <mergeCell ref="G26:H26"/>
    <mergeCell ref="C27:F27"/>
    <mergeCell ref="G27:H27"/>
    <mergeCell ref="C29:F29"/>
    <mergeCell ref="C30:F30"/>
    <mergeCell ref="C69:F69"/>
    <mergeCell ref="G69:H69"/>
    <mergeCell ref="C70:F70"/>
    <mergeCell ref="G70:H70"/>
    <mergeCell ref="AZ3:BD3"/>
    <mergeCell ref="B4:H4"/>
    <mergeCell ref="AZ4:BD4"/>
    <mergeCell ref="B5:C5"/>
    <mergeCell ref="I5:O5"/>
    <mergeCell ref="W5:AB5"/>
    <mergeCell ref="AD5:AI5"/>
    <mergeCell ref="AK5:AR5"/>
    <mergeCell ref="P6:Q6"/>
    <mergeCell ref="G213:H213"/>
    <mergeCell ref="C251:F251"/>
    <mergeCell ref="G251:H251"/>
    <mergeCell ref="C252:F252"/>
    <mergeCell ref="G252:H252"/>
    <mergeCell ref="C219:F219"/>
    <mergeCell ref="G219:H219"/>
    <mergeCell ref="C220:F220"/>
    <mergeCell ref="G220:H220"/>
    <mergeCell ref="C221:F221"/>
    <mergeCell ref="G221:H221"/>
    <mergeCell ref="C222:F222"/>
    <mergeCell ref="G222:H222"/>
    <mergeCell ref="C223:F223"/>
    <mergeCell ref="G223:H223"/>
    <mergeCell ref="C224:F224"/>
    <mergeCell ref="G224:H224"/>
    <mergeCell ref="C225:F225"/>
    <mergeCell ref="G225:H225"/>
    <mergeCell ref="C226:F226"/>
    <mergeCell ref="G226:H226"/>
    <mergeCell ref="C227:F227"/>
    <mergeCell ref="G227:H227"/>
    <mergeCell ref="C228:F228"/>
    <mergeCell ref="C258:F258"/>
    <mergeCell ref="G258:H258"/>
    <mergeCell ref="C259:F259"/>
    <mergeCell ref="G259:H259"/>
    <mergeCell ref="C260:F260"/>
    <mergeCell ref="G260:H260"/>
    <mergeCell ref="C261:F261"/>
    <mergeCell ref="G261:H261"/>
    <mergeCell ref="C262:F262"/>
    <mergeCell ref="G262:H262"/>
    <mergeCell ref="C263:F263"/>
    <mergeCell ref="G263:H263"/>
    <mergeCell ref="C264:F264"/>
    <mergeCell ref="G264:H264"/>
    <mergeCell ref="C265:F265"/>
    <mergeCell ref="G265:H265"/>
    <mergeCell ref="C267:F267"/>
    <mergeCell ref="C268:F268"/>
    <mergeCell ref="G268:H268"/>
    <mergeCell ref="C269:F269"/>
    <mergeCell ref="G269:H269"/>
    <mergeCell ref="G355:H355"/>
    <mergeCell ref="C356:F356"/>
    <mergeCell ref="G356:H356"/>
    <mergeCell ref="C373:F373"/>
    <mergeCell ref="G373:H373"/>
    <mergeCell ref="C372:F372"/>
    <mergeCell ref="G372:H372"/>
    <mergeCell ref="C370:F370"/>
    <mergeCell ref="G370:H370"/>
    <mergeCell ref="C371:F371"/>
    <mergeCell ref="G371:H371"/>
    <mergeCell ref="C360:F360"/>
    <mergeCell ref="G360:H360"/>
    <mergeCell ref="C361:F361"/>
    <mergeCell ref="G361:H361"/>
    <mergeCell ref="C366:F366"/>
    <mergeCell ref="G366:H366"/>
    <mergeCell ref="C367:F367"/>
    <mergeCell ref="G367:H367"/>
    <mergeCell ref="C369:F369"/>
    <mergeCell ref="C362:F362"/>
    <mergeCell ref="G362:H362"/>
    <mergeCell ref="C363:F363"/>
    <mergeCell ref="G363:H363"/>
    <mergeCell ref="C374:F374"/>
    <mergeCell ref="G374:H374"/>
    <mergeCell ref="C375:F375"/>
    <mergeCell ref="G375:H375"/>
    <mergeCell ref="C376:F376"/>
    <mergeCell ref="G376:H376"/>
    <mergeCell ref="C377:F377"/>
    <mergeCell ref="G377:H377"/>
    <mergeCell ref="C364:F364"/>
    <mergeCell ref="G364:H364"/>
    <mergeCell ref="C365:F365"/>
    <mergeCell ref="G365:H365"/>
    <mergeCell ref="C378:F378"/>
    <mergeCell ref="G378:H378"/>
    <mergeCell ref="C379:F379"/>
    <mergeCell ref="G379:H379"/>
    <mergeCell ref="C380:F380"/>
    <mergeCell ref="G380:H380"/>
    <mergeCell ref="C381:F381"/>
    <mergeCell ref="G381:H381"/>
    <mergeCell ref="C382:F382"/>
    <mergeCell ref="G382:H382"/>
    <mergeCell ref="C383:F383"/>
    <mergeCell ref="G383:H383"/>
    <mergeCell ref="C384:F384"/>
    <mergeCell ref="G384:H384"/>
    <mergeCell ref="C386:F386"/>
    <mergeCell ref="C387:F387"/>
    <mergeCell ref="G387:H387"/>
    <mergeCell ref="C388:F388"/>
    <mergeCell ref="G388:H388"/>
    <mergeCell ref="C389:F389"/>
    <mergeCell ref="G389:H389"/>
    <mergeCell ref="C390:F390"/>
    <mergeCell ref="G390:H390"/>
    <mergeCell ref="C391:F391"/>
    <mergeCell ref="G391:H391"/>
    <mergeCell ref="C392:F392"/>
    <mergeCell ref="G392:H392"/>
    <mergeCell ref="C393:F393"/>
    <mergeCell ref="G393:H393"/>
    <mergeCell ref="C394:F394"/>
    <mergeCell ref="G394:H394"/>
    <mergeCell ref="C395:F395"/>
    <mergeCell ref="G395:H395"/>
    <mergeCell ref="C396:F396"/>
    <mergeCell ref="G396:H396"/>
    <mergeCell ref="C397:F397"/>
    <mergeCell ref="G397:H397"/>
    <mergeCell ref="C398:F398"/>
    <mergeCell ref="G398:H398"/>
    <mergeCell ref="C399:F399"/>
    <mergeCell ref="G399:H399"/>
    <mergeCell ref="C400:F400"/>
    <mergeCell ref="G400:H400"/>
    <mergeCell ref="C401:F401"/>
    <mergeCell ref="G401:H401"/>
    <mergeCell ref="C403:F403"/>
    <mergeCell ref="C404:F404"/>
    <mergeCell ref="G404:H404"/>
    <mergeCell ref="C405:F405"/>
    <mergeCell ref="G405:H405"/>
    <mergeCell ref="C406:F406"/>
    <mergeCell ref="G406:H406"/>
    <mergeCell ref="C407:F407"/>
    <mergeCell ref="G407:H407"/>
    <mergeCell ref="C408:F408"/>
    <mergeCell ref="G408:H408"/>
    <mergeCell ref="C409:F409"/>
    <mergeCell ref="G409:H409"/>
    <mergeCell ref="C410:F410"/>
    <mergeCell ref="G410:H410"/>
    <mergeCell ref="C411:F411"/>
    <mergeCell ref="G411:H411"/>
    <mergeCell ref="C412:F412"/>
    <mergeCell ref="G412:H412"/>
    <mergeCell ref="C413:F413"/>
    <mergeCell ref="G413:H413"/>
    <mergeCell ref="C414:F414"/>
    <mergeCell ref="G414:H414"/>
    <mergeCell ref="C415:F415"/>
    <mergeCell ref="G415:H415"/>
    <mergeCell ref="C416:F416"/>
    <mergeCell ref="G416:H416"/>
    <mergeCell ref="C417:F417"/>
    <mergeCell ref="G417:H417"/>
    <mergeCell ref="C418:F418"/>
    <mergeCell ref="G418:H418"/>
    <mergeCell ref="C420:F420"/>
    <mergeCell ref="C421:F421"/>
    <mergeCell ref="G421:H421"/>
    <mergeCell ref="C422:F422"/>
    <mergeCell ref="G422:H422"/>
    <mergeCell ref="C423:F423"/>
    <mergeCell ref="G423:H423"/>
    <mergeCell ref="C424:F424"/>
    <mergeCell ref="G424:H424"/>
    <mergeCell ref="C425:F425"/>
    <mergeCell ref="G425:H425"/>
    <mergeCell ref="C426:F426"/>
    <mergeCell ref="G426:H426"/>
    <mergeCell ref="C427:F427"/>
    <mergeCell ref="G427:H427"/>
    <mergeCell ref="C428:F428"/>
    <mergeCell ref="G428:H428"/>
    <mergeCell ref="C429:F429"/>
    <mergeCell ref="G429:H429"/>
    <mergeCell ref="C430:F430"/>
    <mergeCell ref="G430:H430"/>
    <mergeCell ref="C431:F431"/>
    <mergeCell ref="G431:H431"/>
    <mergeCell ref="C432:F432"/>
    <mergeCell ref="G432:H432"/>
    <mergeCell ref="C433:F433"/>
    <mergeCell ref="G433:H433"/>
    <mergeCell ref="C434:F434"/>
    <mergeCell ref="G434:H434"/>
    <mergeCell ref="C435:F435"/>
    <mergeCell ref="G435:H435"/>
    <mergeCell ref="C437:F437"/>
    <mergeCell ref="C438:F438"/>
    <mergeCell ref="G438:H438"/>
    <mergeCell ref="C439:F439"/>
    <mergeCell ref="G439:H439"/>
    <mergeCell ref="C440:F440"/>
    <mergeCell ref="G440:H440"/>
    <mergeCell ref="C441:F441"/>
    <mergeCell ref="G441:H441"/>
    <mergeCell ref="C442:F442"/>
    <mergeCell ref="G442:H442"/>
    <mergeCell ref="C443:F443"/>
    <mergeCell ref="G443:H443"/>
    <mergeCell ref="C444:F444"/>
    <mergeCell ref="G444:H444"/>
    <mergeCell ref="C445:F445"/>
    <mergeCell ref="G445:H445"/>
    <mergeCell ref="C446:F446"/>
    <mergeCell ref="G446:H446"/>
    <mergeCell ref="C447:F447"/>
    <mergeCell ref="G447:H447"/>
    <mergeCell ref="C448:F448"/>
    <mergeCell ref="G448:H448"/>
    <mergeCell ref="C449:F449"/>
    <mergeCell ref="G449:H449"/>
    <mergeCell ref="C450:F450"/>
    <mergeCell ref="G450:H450"/>
    <mergeCell ref="C451:F451"/>
    <mergeCell ref="G451:H451"/>
    <mergeCell ref="C452:F452"/>
    <mergeCell ref="G452:H452"/>
    <mergeCell ref="C454:F454"/>
    <mergeCell ref="C455:F455"/>
    <mergeCell ref="G455:H455"/>
    <mergeCell ref="C456:F456"/>
    <mergeCell ref="G456:H456"/>
    <mergeCell ref="C457:F457"/>
    <mergeCell ref="G457:H457"/>
    <mergeCell ref="C458:F458"/>
    <mergeCell ref="G458:H458"/>
    <mergeCell ref="C459:F459"/>
    <mergeCell ref="G459:H459"/>
    <mergeCell ref="C460:F460"/>
    <mergeCell ref="G460:H460"/>
    <mergeCell ref="C461:F461"/>
    <mergeCell ref="G461:H461"/>
    <mergeCell ref="C462:F462"/>
    <mergeCell ref="G462:H462"/>
    <mergeCell ref="C463:F463"/>
    <mergeCell ref="G463:H463"/>
    <mergeCell ref="C464:F464"/>
    <mergeCell ref="G464:H464"/>
    <mergeCell ref="C465:F465"/>
    <mergeCell ref="G465:H465"/>
    <mergeCell ref="C466:F466"/>
    <mergeCell ref="G466:H466"/>
    <mergeCell ref="C467:F467"/>
    <mergeCell ref="G467:H467"/>
    <mergeCell ref="C468:F468"/>
    <mergeCell ref="G468:H468"/>
    <mergeCell ref="C469:F469"/>
    <mergeCell ref="G469:H469"/>
    <mergeCell ref="C471:F471"/>
    <mergeCell ref="C472:F472"/>
    <mergeCell ref="G472:H472"/>
    <mergeCell ref="C473:F473"/>
    <mergeCell ref="G473:H473"/>
    <mergeCell ref="C474:F474"/>
    <mergeCell ref="G474:H474"/>
    <mergeCell ref="C475:F475"/>
    <mergeCell ref="G475:H475"/>
    <mergeCell ref="C476:F476"/>
    <mergeCell ref="G476:H476"/>
    <mergeCell ref="C477:F477"/>
    <mergeCell ref="G477:H477"/>
    <mergeCell ref="C478:F478"/>
    <mergeCell ref="G478:H478"/>
    <mergeCell ref="C479:F479"/>
    <mergeCell ref="G479:H479"/>
    <mergeCell ref="C480:F480"/>
    <mergeCell ref="G480:H480"/>
    <mergeCell ref="C481:F481"/>
    <mergeCell ref="G481:H481"/>
    <mergeCell ref="C482:F482"/>
    <mergeCell ref="G482:H482"/>
    <mergeCell ref="C483:F483"/>
    <mergeCell ref="G483:H483"/>
    <mergeCell ref="C484:F484"/>
    <mergeCell ref="G484:H484"/>
    <mergeCell ref="C485:F485"/>
    <mergeCell ref="G485:H485"/>
    <mergeCell ref="C486:F486"/>
    <mergeCell ref="G486:H486"/>
    <mergeCell ref="C488:F488"/>
    <mergeCell ref="C489:F489"/>
    <mergeCell ref="G489:H489"/>
    <mergeCell ref="C490:F490"/>
    <mergeCell ref="G490:H490"/>
    <mergeCell ref="C491:F491"/>
    <mergeCell ref="G491:H491"/>
    <mergeCell ref="C492:F492"/>
    <mergeCell ref="G492:H492"/>
    <mergeCell ref="C493:F493"/>
    <mergeCell ref="G493:H493"/>
    <mergeCell ref="C494:F494"/>
    <mergeCell ref="G494:H494"/>
    <mergeCell ref="C495:F495"/>
    <mergeCell ref="G495:H495"/>
    <mergeCell ref="C496:F496"/>
    <mergeCell ref="G496:H496"/>
    <mergeCell ref="C497:F497"/>
    <mergeCell ref="G497:H497"/>
    <mergeCell ref="C498:F498"/>
    <mergeCell ref="G498:H498"/>
    <mergeCell ref="C499:F499"/>
    <mergeCell ref="G499:H499"/>
    <mergeCell ref="C500:F500"/>
    <mergeCell ref="G500:H500"/>
    <mergeCell ref="C501:F501"/>
    <mergeCell ref="G501:H501"/>
    <mergeCell ref="C502:F502"/>
    <mergeCell ref="G502:H502"/>
    <mergeCell ref="C503:F503"/>
    <mergeCell ref="G503:H503"/>
    <mergeCell ref="C505:F505"/>
    <mergeCell ref="C506:F506"/>
    <mergeCell ref="G506:H506"/>
    <mergeCell ref="C507:F507"/>
    <mergeCell ref="G507:H507"/>
    <mergeCell ref="C508:F508"/>
    <mergeCell ref="G508:H508"/>
    <mergeCell ref="C509:F509"/>
    <mergeCell ref="G509:H509"/>
    <mergeCell ref="C510:F510"/>
    <mergeCell ref="G510:H510"/>
    <mergeCell ref="C511:F511"/>
    <mergeCell ref="G511:H511"/>
    <mergeCell ref="C512:F512"/>
    <mergeCell ref="G512:H512"/>
    <mergeCell ref="C513:F513"/>
    <mergeCell ref="G513:H513"/>
    <mergeCell ref="C514:F514"/>
    <mergeCell ref="G514:H514"/>
    <mergeCell ref="C515:F515"/>
    <mergeCell ref="G515:H515"/>
    <mergeCell ref="C522:F522"/>
    <mergeCell ref="X522:Z522"/>
    <mergeCell ref="C516:F516"/>
    <mergeCell ref="G516:H516"/>
    <mergeCell ref="C517:F517"/>
    <mergeCell ref="G517:H517"/>
    <mergeCell ref="C518:F518"/>
    <mergeCell ref="G518:H518"/>
    <mergeCell ref="C519:F519"/>
    <mergeCell ref="G519:H519"/>
    <mergeCell ref="C520:F520"/>
    <mergeCell ref="G520:H520"/>
  </mergeCells>
  <pageMargins left="0.46" right="0.43307086614173229" top="0.48" bottom="0.38" header="0.27" footer="0.31496062992125984"/>
  <pageSetup paperSize="9" scale="73" orientation="landscape" r:id="rId1"/>
  <headerFooter>
    <oddFooter xml:space="preserve">&amp;R&amp;P 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FAD4F-97F6-4006-AA3D-B5A796072E0F}">
  <sheetPr codeName="Tabelle9">
    <tabColor theme="3" tint="0.59999389629810485"/>
    <outlinePr summaryBelow="0" summaryRight="0"/>
    <pageSetUpPr fitToPage="1"/>
  </sheetPr>
  <dimension ref="A1:BJ1000"/>
  <sheetViews>
    <sheetView showGridLines="0" zoomScaleNormal="100" workbookViewId="0">
      <pane xSplit="2" ySplit="11" topLeftCell="C12" activePane="bottomRight" state="frozen"/>
      <selection activeCell="C228" sqref="C228:E228"/>
      <selection pane="topRight" activeCell="C228" sqref="C228:E228"/>
      <selection pane="bottomLeft" activeCell="C228" sqref="C228:E228"/>
      <selection pane="bottomRight" activeCell="C12" sqref="C12:F12"/>
    </sheetView>
  </sheetViews>
  <sheetFormatPr baseColWidth="10" defaultColWidth="11.42578125" defaultRowHeight="11.25" outlineLevelRow="1" outlineLevelCol="1"/>
  <cols>
    <col min="1" max="1" width="0.7109375" style="1" customWidth="1"/>
    <col min="2" max="2" width="4.7109375" style="1" customWidth="1"/>
    <col min="3" max="4" width="18.7109375" style="1" customWidth="1"/>
    <col min="5" max="5" width="20.7109375" style="1" customWidth="1"/>
    <col min="6" max="6" width="2.28515625" style="1" customWidth="1" collapsed="1"/>
    <col min="7" max="7" width="32.85546875" style="1" hidden="1" customWidth="1" outlineLevel="1"/>
    <col min="8" max="8" width="5.7109375" style="1" customWidth="1" collapsed="1"/>
    <col min="9" max="15" width="6.28515625" style="1" hidden="1" customWidth="1" outlineLevel="1"/>
    <col min="16" max="19" width="11.7109375" style="1" hidden="1" customWidth="1" outlineLevel="1"/>
    <col min="20" max="20" width="2" style="259" customWidth="1"/>
    <col min="21" max="21" width="16.7109375" style="1" customWidth="1"/>
    <col min="22" max="22" width="2.28515625" style="259" customWidth="1" collapsed="1"/>
    <col min="23" max="28" width="6.28515625" style="1" hidden="1" customWidth="1" outlineLevel="1"/>
    <col min="29" max="29" width="1.7109375" style="1" hidden="1" customWidth="1" outlineLevel="1"/>
    <col min="30" max="35" width="6.28515625" style="1" hidden="1" customWidth="1" outlineLevel="1"/>
    <col min="36" max="36" width="1.7109375" style="1" hidden="1" customWidth="1" outlineLevel="1"/>
    <col min="37" max="38" width="6.7109375" style="1" hidden="1" customWidth="1" outlineLevel="1"/>
    <col min="39" max="40" width="9.28515625" style="1" hidden="1" customWidth="1" outlineLevel="1"/>
    <col min="41" max="42" width="7.7109375" style="1" hidden="1" customWidth="1" outlineLevel="1"/>
    <col min="43" max="43" width="8.7109375" style="1" hidden="1" customWidth="1" outlineLevel="1"/>
    <col min="44" max="44" width="8.28515625" style="1" hidden="1" customWidth="1" outlineLevel="1"/>
    <col min="45" max="45" width="1.7109375" style="1" hidden="1" customWidth="1" outlineLevel="1"/>
    <col min="46" max="46" width="10.7109375" style="1" hidden="1" customWidth="1" outlineLevel="1"/>
    <col min="47" max="47" width="1.7109375" style="1" hidden="1" customWidth="1" outlineLevel="1"/>
    <col min="48" max="48" width="14.7109375" style="259" customWidth="1"/>
    <col min="49" max="49" width="1.7109375" style="259" customWidth="1"/>
    <col min="50" max="50" width="14.7109375" style="259" customWidth="1"/>
    <col min="51" max="51" width="2.28515625" style="259" customWidth="1" collapsed="1"/>
    <col min="52" max="52" width="16.7109375" style="259" hidden="1" customWidth="1" outlineLevel="1"/>
    <col min="53" max="53" width="1.7109375" style="259" hidden="1" customWidth="1" outlineLevel="1"/>
    <col min="54" max="54" width="14.7109375" style="259" hidden="1" customWidth="1" outlineLevel="1"/>
    <col min="55" max="55" width="1.7109375" style="259" hidden="1" customWidth="1" outlineLevel="1"/>
    <col min="56" max="56" width="14.7109375" style="259" hidden="1" customWidth="1" outlineLevel="1"/>
    <col min="57" max="57" width="1.7109375" style="1" customWidth="1"/>
    <col min="58" max="16384" width="11.42578125" style="1"/>
  </cols>
  <sheetData>
    <row r="1" spans="1:62" ht="8.25" customHeight="1" thickBot="1"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BE1" s="105"/>
      <c r="BF1" s="105"/>
      <c r="BG1" s="105"/>
      <c r="BH1" s="105"/>
      <c r="BI1" s="105"/>
      <c r="BJ1" s="105"/>
    </row>
    <row r="2" spans="1:62" s="2" customFormat="1" ht="20.100000000000001" customHeight="1" thickBot="1">
      <c r="B2" s="296" t="s">
        <v>116</v>
      </c>
      <c r="C2" s="893" t="str">
        <f>Übersicht!C22</f>
        <v>Modul 11 leer</v>
      </c>
      <c r="D2" s="894"/>
      <c r="E2" s="894"/>
      <c r="F2" s="894"/>
      <c r="G2" s="699" t="s">
        <v>213</v>
      </c>
      <c r="H2" s="484">
        <f>Übersicht!F22</f>
        <v>1</v>
      </c>
      <c r="I2" s="299"/>
      <c r="J2" s="299"/>
      <c r="K2" s="299"/>
      <c r="L2" s="299"/>
      <c r="M2" s="299"/>
      <c r="N2" s="299"/>
      <c r="O2" s="299"/>
      <c r="P2" s="300"/>
      <c r="Q2" s="300"/>
      <c r="R2" s="700"/>
      <c r="S2" s="301"/>
      <c r="T2" s="286"/>
      <c r="U2" s="683">
        <f>U8*$H2</f>
        <v>0</v>
      </c>
      <c r="V2" s="687" t="s">
        <v>230</v>
      </c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488">
        <f>AV8*$H2</f>
        <v>0</v>
      </c>
      <c r="AW2" s="686" t="s">
        <v>231</v>
      </c>
      <c r="AX2" s="682">
        <f>AX8*$H2</f>
        <v>0</v>
      </c>
      <c r="AY2" s="302"/>
      <c r="AZ2" s="489">
        <f>AZ8*$H2</f>
        <v>0</v>
      </c>
      <c r="BA2" s="686" t="s">
        <v>230</v>
      </c>
      <c r="BB2" s="489">
        <f>BB8*$H2</f>
        <v>0</v>
      </c>
      <c r="BC2" s="686" t="s">
        <v>231</v>
      </c>
      <c r="BD2" s="489">
        <f>BD8*$H2</f>
        <v>0</v>
      </c>
      <c r="BE2" s="126"/>
      <c r="BF2" s="126"/>
      <c r="BG2" s="126"/>
      <c r="BH2" s="126"/>
      <c r="BI2" s="126"/>
      <c r="BJ2" s="126"/>
    </row>
    <row r="3" spans="1:62" s="2" customFormat="1" ht="19.899999999999999" customHeight="1">
      <c r="B3" s="906" t="str">
        <f>Kunde</f>
        <v>Dräxlmeier Satu Mare</v>
      </c>
      <c r="C3" s="906"/>
      <c r="D3" s="906"/>
      <c r="E3" s="697" t="str">
        <f>Übersicht!E3</f>
        <v>Hr. Eglseder</v>
      </c>
      <c r="F3" s="297"/>
      <c r="G3" s="698" t="str">
        <f>Revision</f>
        <v>MS-F_Rev.:8 / 06.03.25 / S. Schnurrenberger</v>
      </c>
      <c r="H3" s="298"/>
      <c r="I3" s="299"/>
      <c r="J3" s="299"/>
      <c r="K3" s="299"/>
      <c r="L3" s="299"/>
      <c r="M3" s="299"/>
      <c r="N3" s="299"/>
      <c r="O3" s="299"/>
      <c r="P3" s="300"/>
      <c r="Q3" s="300"/>
      <c r="R3" s="700"/>
      <c r="S3" s="301"/>
      <c r="T3" s="286"/>
      <c r="U3" s="303"/>
      <c r="V3" s="286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03"/>
      <c r="AX3" s="303"/>
      <c r="AY3" s="302"/>
      <c r="AZ3" s="892" t="s">
        <v>219</v>
      </c>
      <c r="BA3" s="892"/>
      <c r="BB3" s="892"/>
      <c r="BC3" s="892"/>
      <c r="BD3" s="892"/>
      <c r="BE3" s="126"/>
      <c r="BF3" s="126"/>
      <c r="BG3" s="126"/>
      <c r="BH3" s="126"/>
      <c r="BI3" s="126"/>
      <c r="BJ3" s="126"/>
    </row>
    <row r="4" spans="1:62" s="2" customFormat="1" ht="19.899999999999999" customHeight="1">
      <c r="B4" s="907" t="str">
        <f>Anlage</f>
        <v>Automatic Production Line for Wire Processing</v>
      </c>
      <c r="C4" s="907"/>
      <c r="D4" s="907"/>
      <c r="E4" s="907"/>
      <c r="F4" s="907"/>
      <c r="G4" s="907"/>
      <c r="H4" s="907"/>
      <c r="I4" s="299"/>
      <c r="J4" s="299"/>
      <c r="K4" s="299"/>
      <c r="L4" s="299"/>
      <c r="M4" s="299"/>
      <c r="N4" s="299"/>
      <c r="O4" s="299"/>
      <c r="P4" s="300"/>
      <c r="Q4" s="300"/>
      <c r="R4" s="700"/>
      <c r="S4" s="301"/>
      <c r="T4" s="287"/>
      <c r="U4" s="680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680"/>
      <c r="AW4" s="680"/>
      <c r="AX4" s="680"/>
      <c r="AY4" s="303"/>
      <c r="AZ4" s="764">
        <f>Projektnachlass</f>
        <v>0.11114474652260775</v>
      </c>
      <c r="BA4" s="764"/>
      <c r="BB4" s="764"/>
      <c r="BC4" s="764"/>
      <c r="BD4" s="764"/>
      <c r="BE4" s="126"/>
      <c r="BF4" s="126"/>
      <c r="BG4" s="126"/>
      <c r="BH4" s="126"/>
      <c r="BI4" s="126"/>
      <c r="BJ4" s="126"/>
    </row>
    <row r="5" spans="1:62" ht="19.899999999999999" customHeight="1" collapsed="1" thickBot="1">
      <c r="B5" s="882" t="str">
        <f>Angebotsnummer</f>
        <v>A07616000A</v>
      </c>
      <c r="C5" s="882"/>
      <c r="D5" s="696">
        <f>Datum</f>
        <v>45825</v>
      </c>
      <c r="E5" s="615" t="str">
        <f>Bearbeiter</f>
        <v>Schötz/Radlbeck</v>
      </c>
      <c r="F5" s="615"/>
      <c r="G5" s="305"/>
      <c r="H5" s="306"/>
      <c r="I5" s="763" t="s">
        <v>226</v>
      </c>
      <c r="J5" s="763"/>
      <c r="K5" s="763"/>
      <c r="L5" s="763"/>
      <c r="M5" s="763"/>
      <c r="N5" s="763"/>
      <c r="O5" s="763"/>
      <c r="P5" s="259"/>
      <c r="Q5" s="307"/>
      <c r="R5" s="307"/>
      <c r="S5" s="259"/>
      <c r="T5" s="288"/>
      <c r="U5" s="288"/>
      <c r="V5" s="288"/>
      <c r="W5" s="762" t="s">
        <v>225</v>
      </c>
      <c r="X5" s="762"/>
      <c r="Y5" s="762"/>
      <c r="Z5" s="762"/>
      <c r="AA5" s="762"/>
      <c r="AB5" s="762"/>
      <c r="AC5" s="288"/>
      <c r="AD5" s="762" t="s">
        <v>178</v>
      </c>
      <c r="AE5" s="762"/>
      <c r="AF5" s="762"/>
      <c r="AG5" s="762"/>
      <c r="AH5" s="762"/>
      <c r="AI5" s="762"/>
      <c r="AJ5" s="288"/>
      <c r="AK5" s="762" t="s">
        <v>182</v>
      </c>
      <c r="AL5" s="762"/>
      <c r="AM5" s="762"/>
      <c r="AN5" s="762"/>
      <c r="AO5" s="762"/>
      <c r="AP5" s="762"/>
      <c r="AQ5" s="762"/>
      <c r="AR5" s="762"/>
      <c r="AS5" s="288"/>
      <c r="AT5" s="288"/>
      <c r="AU5" s="288"/>
      <c r="AV5" s="288"/>
      <c r="AX5" s="288"/>
      <c r="AZ5" s="288"/>
      <c r="BB5" s="288"/>
      <c r="BD5" s="288"/>
      <c r="BE5" s="105"/>
      <c r="BF5" s="105"/>
      <c r="BG5" s="105"/>
      <c r="BH5" s="105"/>
      <c r="BI5" s="105"/>
      <c r="BJ5" s="105"/>
    </row>
    <row r="6" spans="1:62" ht="65.45" hidden="1" customHeight="1" outlineLevel="1">
      <c r="B6" s="315"/>
      <c r="C6" s="343" t="s">
        <v>180</v>
      </c>
      <c r="D6" s="219"/>
      <c r="E6" s="219"/>
      <c r="F6" s="308"/>
      <c r="G6" s="224"/>
      <c r="H6" s="309"/>
      <c r="I6" s="320">
        <f t="shared" ref="I6:O6" si="0">I8*I7</f>
        <v>0</v>
      </c>
      <c r="J6" s="316">
        <f t="shared" si="0"/>
        <v>0</v>
      </c>
      <c r="K6" s="317">
        <f t="shared" si="0"/>
        <v>0</v>
      </c>
      <c r="L6" s="318">
        <f t="shared" si="0"/>
        <v>0</v>
      </c>
      <c r="M6" s="318">
        <f t="shared" si="0"/>
        <v>0</v>
      </c>
      <c r="N6" s="319">
        <f t="shared" si="0"/>
        <v>0</v>
      </c>
      <c r="O6" s="320">
        <f t="shared" si="0"/>
        <v>0</v>
      </c>
      <c r="P6" s="898" t="s">
        <v>179</v>
      </c>
      <c r="Q6" s="898"/>
      <c r="R6" s="316">
        <f>SUM(R12,R29,R46,R63,R80,R97,R114,R131,R148,R165,R182,R199,R216,R233,R250,R267,R284,R301,R318,R335,R352,R369,R386,R403,R420,R437,R454,R471,R488,R505)</f>
        <v>0</v>
      </c>
      <c r="S6" s="321">
        <f>SUM(S12,S29,S46,S63,S80,S97,S114,S131,S148,S165,S182,S199,S216,S233,S250,S267,S284,S301,S318,S335,S352,S369,S386,S403,S420,S437,S454,S471,S488,S505)</f>
        <v>0</v>
      </c>
      <c r="U6" s="259"/>
      <c r="W6" s="320">
        <f t="shared" ref="W6:AB6" si="1">W8*W7</f>
        <v>0</v>
      </c>
      <c r="X6" s="316">
        <f t="shared" si="1"/>
        <v>0</v>
      </c>
      <c r="Y6" s="318">
        <f t="shared" si="1"/>
        <v>0</v>
      </c>
      <c r="Z6" s="318">
        <f t="shared" si="1"/>
        <v>0</v>
      </c>
      <c r="AA6" s="319">
        <f t="shared" si="1"/>
        <v>0</v>
      </c>
      <c r="AB6" s="320">
        <f t="shared" si="1"/>
        <v>0</v>
      </c>
      <c r="AC6" s="259"/>
      <c r="AD6" s="320">
        <f t="shared" ref="AD6:AM6" si="2">AD8*AD7</f>
        <v>0</v>
      </c>
      <c r="AE6" s="316">
        <f t="shared" si="2"/>
        <v>0</v>
      </c>
      <c r="AF6" s="318">
        <f t="shared" si="2"/>
        <v>0</v>
      </c>
      <c r="AG6" s="318">
        <f t="shared" si="2"/>
        <v>0</v>
      </c>
      <c r="AH6" s="319">
        <f t="shared" si="2"/>
        <v>0</v>
      </c>
      <c r="AI6" s="320">
        <f t="shared" si="2"/>
        <v>0</v>
      </c>
      <c r="AJ6" s="259"/>
      <c r="AK6" s="322">
        <f t="shared" si="2"/>
        <v>0</v>
      </c>
      <c r="AL6" s="322">
        <f t="shared" si="2"/>
        <v>0</v>
      </c>
      <c r="AM6" s="323">
        <f t="shared" si="2"/>
        <v>0</v>
      </c>
      <c r="AN6" s="321">
        <f>SUM(AN12,AN29,AN46,AN63,AN80,AN97,AN114,AN131,AN148,AN165,AN182,AN199,AN216,AN233,AN250,AN267,AN284,AN301,AN318,AN335,AN352,AN369,AN386,AN403,AN420,AN437,AN454,AN471,AN488,AN505)</f>
        <v>0</v>
      </c>
      <c r="AO6" s="321">
        <f>SUM(AO12,AO29,AO46,AO63,AO80,AO97,AO114,AO131,AO148,AO165,AO182,AO199,AO216,AO233,AO250,AO267,AO284,AO301,AO318,AO335,AO352,AO369,AO386,AO403,AO420,AO437,AO454,AO471,AO488,AO505)</f>
        <v>0</v>
      </c>
      <c r="AP6" s="321">
        <f>SUM(AP12,AP29,AP46,AP63,AP80,AP97,AP114,AP131,AP148,AP165,AP182,AP199,AP216,AP233,AP250,AP267,AP284,AP301,AP318,AP335,AP352,AP369,AP386,AP403,AP420,AP437,AP454,AP471,AP488,AP505)</f>
        <v>0</v>
      </c>
      <c r="AQ6" s="321">
        <f>SUM(AQ12,AQ29,AQ46,AQ63,AQ80,AQ97,AQ114,AQ131,AQ148,AQ165,AQ182,AQ199,AQ216,AQ233,AQ250,AQ267,AQ284,AQ301,AQ318,AQ335,AQ352,AQ369,AQ386,AQ403,AQ420,AQ437,AQ454,AQ471,AQ488,AQ505)</f>
        <v>0</v>
      </c>
      <c r="AR6" s="321">
        <f>SUM(AR12,AR29,AR46,AR63,AR80,AR97,AR114,AR131,AR148,AR165,AR182,AR199,AR216,AR233,AR250,AR267,AR284,AR301,AR318,AR335,AR352,AR369,AR386,AR403,AR420,AR437,AR454,AR471,AR488,AR505)</f>
        <v>0</v>
      </c>
      <c r="AS6" s="259"/>
      <c r="AT6" s="324">
        <f>SUM(AT12,AT29,AT46,AT63,AT80,AT97,AT114,AT131,AT148,AT165,AT182,AT199,AT216,AT233,AT250,AT267,AT284,AT301,AT318,AT335,AT352,AT369,AT386,AT403,AT420,AT437,AT454,AT471,AT488,AT505)</f>
        <v>0</v>
      </c>
      <c r="AU6" s="259"/>
      <c r="BE6" s="105"/>
      <c r="BF6" s="105"/>
      <c r="BG6" s="105"/>
      <c r="BH6" s="105"/>
      <c r="BI6" s="105"/>
      <c r="BJ6" s="105"/>
    </row>
    <row r="7" spans="1:62" ht="19.5" hidden="1" customHeight="1" outlineLevel="1" thickBot="1">
      <c r="B7" s="315"/>
      <c r="C7" s="310"/>
      <c r="D7" s="219"/>
      <c r="E7" s="219"/>
      <c r="F7" s="308"/>
      <c r="G7" s="224"/>
      <c r="H7" s="311"/>
      <c r="I7" s="329">
        <f>Pl*(1+Gewinn)*(1+SicherheitAngebot)</f>
        <v>110</v>
      </c>
      <c r="J7" s="325">
        <f>MKo*(1+Gewinn)*(1+SicherheitAngebot)</f>
        <v>100</v>
      </c>
      <c r="K7" s="326">
        <f>EKo*(1+Gewinn)*(1+SicherheitAngebot)</f>
        <v>92</v>
      </c>
      <c r="L7" s="327">
        <f>Sw*(1+Gewinn)*(1+SicherheitAngebot)</f>
        <v>105</v>
      </c>
      <c r="M7" s="327">
        <f>Inb*(1+Gewinn)*(1+SicherheitAngebot)</f>
        <v>105</v>
      </c>
      <c r="N7" s="328">
        <f>El*(1+Gewinn)*(1+SicherheitAngebot)</f>
        <v>82</v>
      </c>
      <c r="O7" s="329">
        <f>Mo*(1+Gewinn)*(1+SicherheitAngebot)</f>
        <v>82</v>
      </c>
      <c r="P7" s="517" t="s">
        <v>4</v>
      </c>
      <c r="Q7" s="516">
        <f>Gewinn</f>
        <v>0</v>
      </c>
      <c r="R7" s="325">
        <f>TF*(1+Gewinn)*(1+SicherheitAngebot)</f>
        <v>85</v>
      </c>
      <c r="S7" s="330" t="s">
        <v>0</v>
      </c>
      <c r="U7" s="680" t="s">
        <v>198</v>
      </c>
      <c r="W7" s="329">
        <f>Pl*(1+Gewinn)*(1+SicherheitAngebot)</f>
        <v>110</v>
      </c>
      <c r="X7" s="325">
        <f>MKo*(1+Gewinn)*(1+SicherheitAngebot)</f>
        <v>100</v>
      </c>
      <c r="Y7" s="327">
        <f>Inb*(1+Gewinn)*(1+SicherheitAngebot)</f>
        <v>105</v>
      </c>
      <c r="Z7" s="327">
        <f>Inb*(1+Gewinn)*(1+SicherheitAngebot)</f>
        <v>105</v>
      </c>
      <c r="AA7" s="328">
        <f>El*(1+Gewinn)*(1+SicherheitAngebot)</f>
        <v>82</v>
      </c>
      <c r="AB7" s="329">
        <f>Mo*(1+Gewinn)*(1+SicherheitAngebot)</f>
        <v>82</v>
      </c>
      <c r="AC7" s="259"/>
      <c r="AD7" s="329">
        <f>Pl*(1+Gewinn)*(1+SicherheitAngebot)</f>
        <v>110</v>
      </c>
      <c r="AE7" s="325">
        <f>MKo*(1+Gewinn)*(1+SicherheitAngebot)</f>
        <v>100</v>
      </c>
      <c r="AF7" s="327">
        <f>Inb*(1+Gewinn)*(1+SicherheitAngebot)</f>
        <v>105</v>
      </c>
      <c r="AG7" s="327">
        <f>Inb*(1+Gewinn)*(1+SicherheitAngebot)</f>
        <v>105</v>
      </c>
      <c r="AH7" s="328">
        <f>El*(1+Gewinn)*(1+SicherheitAngebot)</f>
        <v>82</v>
      </c>
      <c r="AI7" s="329">
        <f>Mo*(1+Gewinn)*(1+SicherheitAngebot)</f>
        <v>82</v>
      </c>
      <c r="AJ7" s="259"/>
      <c r="AK7" s="331">
        <f>Auslöse*(1+Gewinn)*(1+SicherheitAngebot)</f>
        <v>52</v>
      </c>
      <c r="AL7" s="331">
        <f>Hotel*(1+Gewinn)*(1+SicherheitAngebot)</f>
        <v>100</v>
      </c>
      <c r="AM7" s="332">
        <f>KM_Pauschale*(1+Gewinn)*(1+SicherheitAngebot)</f>
        <v>0.6</v>
      </c>
      <c r="AN7" s="333" t="s">
        <v>21</v>
      </c>
      <c r="AO7" s="333" t="s">
        <v>17</v>
      </c>
      <c r="AP7" s="333" t="s">
        <v>18</v>
      </c>
      <c r="AQ7" s="333" t="s">
        <v>197</v>
      </c>
      <c r="AR7" s="333" t="s">
        <v>20</v>
      </c>
      <c r="AS7" s="259"/>
      <c r="AT7" s="334">
        <f>Zuschläge_IBN</f>
        <v>0.25</v>
      </c>
      <c r="AU7" s="259"/>
      <c r="AV7" s="680" t="s">
        <v>198</v>
      </c>
      <c r="AX7" s="680" t="s">
        <v>198</v>
      </c>
      <c r="AZ7" s="680" t="s">
        <v>198</v>
      </c>
      <c r="BB7" s="680" t="s">
        <v>198</v>
      </c>
      <c r="BD7" s="680" t="s">
        <v>198</v>
      </c>
      <c r="BE7" s="105"/>
      <c r="BF7" s="105"/>
      <c r="BG7" s="105"/>
      <c r="BH7" s="105"/>
      <c r="BI7" s="105"/>
      <c r="BJ7" s="105"/>
    </row>
    <row r="8" spans="1:62" ht="19.5" hidden="1" customHeight="1" outlineLevel="1" thickBot="1">
      <c r="B8" s="315"/>
      <c r="C8" s="310"/>
      <c r="D8" s="219"/>
      <c r="E8" s="219"/>
      <c r="F8" s="308"/>
      <c r="G8" s="224"/>
      <c r="H8" s="311"/>
      <c r="I8" s="650">
        <f t="shared" ref="I8:O8" si="3">SUM(I12,I29,I46,I63,I80,I97,I114,I131,I148,I165,I182,I199,I216,I233,I250,I267,I284,I301,I318,I335,I352,I369,I386,I403,I420,I437,I454,I471,I488,I505)</f>
        <v>0</v>
      </c>
      <c r="J8" s="335">
        <f t="shared" si="3"/>
        <v>0</v>
      </c>
      <c r="K8" s="510">
        <f t="shared" si="3"/>
        <v>0</v>
      </c>
      <c r="L8" s="511">
        <f t="shared" si="3"/>
        <v>0</v>
      </c>
      <c r="M8" s="511">
        <f t="shared" si="3"/>
        <v>0</v>
      </c>
      <c r="N8" s="651">
        <f t="shared" si="3"/>
        <v>0</v>
      </c>
      <c r="O8" s="650">
        <f t="shared" si="3"/>
        <v>0</v>
      </c>
      <c r="P8" s="517" t="s">
        <v>6</v>
      </c>
      <c r="Q8" s="516">
        <f>SicherheitAngebot</f>
        <v>0</v>
      </c>
      <c r="R8" s="652">
        <f>R6/R7</f>
        <v>0</v>
      </c>
      <c r="S8" s="515">
        <f>MGKZ</f>
        <v>0.1</v>
      </c>
      <c r="U8" s="683">
        <f>SUM(U12,U29,U46,U63,U80,U97,U114,U131,U148,U165,U182,U199,U216,U233,U250,U267,U284,U301,U318,U335,U352,U369,U386,U403,U420,U437,U454,U471,U488,U505)</f>
        <v>0</v>
      </c>
      <c r="V8" s="687" t="s">
        <v>230</v>
      </c>
      <c r="W8" s="650">
        <f t="shared" ref="W8:AB8" si="4">SUM(W12,W29,W46,W63,W80,W97,W114,W131,W148,W165,W182,W199,W216,W233,W250,W267,W284,W301,W318,W335,W352,W369,W386,W403,W420,W437,W454,W471,W488,W505)</f>
        <v>0</v>
      </c>
      <c r="X8" s="335">
        <f t="shared" si="4"/>
        <v>0</v>
      </c>
      <c r="Y8" s="651">
        <f t="shared" si="4"/>
        <v>0</v>
      </c>
      <c r="Z8" s="511">
        <f t="shared" si="4"/>
        <v>0</v>
      </c>
      <c r="AA8" s="651">
        <f t="shared" si="4"/>
        <v>0</v>
      </c>
      <c r="AB8" s="650">
        <f t="shared" si="4"/>
        <v>0</v>
      </c>
      <c r="AC8" s="259"/>
      <c r="AD8" s="650">
        <f t="shared" ref="AD8:AM8" si="5">SUM(AD12,AD29,AD46,AD63,AD80,AD97,AD114,AD131,AD148,AD165,AD182,AD199,AD216,AD233,AD250,AD267,AD284,AD301,AD318,AD335,AD352,AD369,AD386,AD403,AD420,AD437,AD454,AD471,AD488,AD505)</f>
        <v>0</v>
      </c>
      <c r="AE8" s="335">
        <f t="shared" si="5"/>
        <v>0</v>
      </c>
      <c r="AF8" s="651">
        <f t="shared" si="5"/>
        <v>0</v>
      </c>
      <c r="AG8" s="511">
        <f t="shared" si="5"/>
        <v>0</v>
      </c>
      <c r="AH8" s="651">
        <f t="shared" si="5"/>
        <v>0</v>
      </c>
      <c r="AI8" s="650">
        <f t="shared" si="5"/>
        <v>0</v>
      </c>
      <c r="AJ8" s="259"/>
      <c r="AK8" s="654">
        <f t="shared" si="5"/>
        <v>0</v>
      </c>
      <c r="AL8" s="654">
        <f t="shared" si="5"/>
        <v>0</v>
      </c>
      <c r="AM8" s="655">
        <f t="shared" si="5"/>
        <v>0</v>
      </c>
      <c r="AN8" s="336"/>
      <c r="AO8" s="336"/>
      <c r="AP8" s="336"/>
      <c r="AQ8" s="336"/>
      <c r="AR8" s="336"/>
      <c r="AS8" s="259"/>
      <c r="AT8" s="337"/>
      <c r="AU8" s="259"/>
      <c r="AV8" s="488">
        <f>SUM(AV12,AV29,AV46,AV63,AV80,AV97,AV114,AV131,AV148,AV165,AV182,AV199,AV216,AV233,AV250,AV267,AV284,AV301,AV318,AV335,AV352,AV369,AV386,AV403,AV420,AV437,AV454,AV471,AV488,AV505)</f>
        <v>0</v>
      </c>
      <c r="AW8" s="686" t="s">
        <v>231</v>
      </c>
      <c r="AX8" s="682">
        <f>SUM(AX12,AX29,AX46,AX63,AX80,AX97,AX114,AX131,AX148,AX165,AX182,AX199,AX216,AX233,AX250,AX267,AX284,AX301,AX318,AX335,AX352,AX369,AX386,AX403,AX420,AX437,AX454,AX471,AX488,AX505)</f>
        <v>0</v>
      </c>
      <c r="AZ8" s="489">
        <f>SUM(AZ12,AZ29,AZ46,AZ63,AZ80,AZ97,AZ114,AZ131,AZ148,AZ165,AZ182,AZ199,AZ216,AZ233,AZ250,AZ267,AZ284,AZ301,AZ318,AZ335,AZ352,AZ369,AZ386,AZ403,AZ420,AZ437,AZ454,AZ471,AZ488,AZ505)</f>
        <v>0</v>
      </c>
      <c r="BA8" s="686" t="s">
        <v>230</v>
      </c>
      <c r="BB8" s="489">
        <f>SUM(BB12,BB29,BB46,BB63,BB80,BB97,BB114,BB131,BB148,BB165,BB182,BB199,BB216,BB233,BB250,BB267,BB284,BB301,BB318,BB335,BB352,BB369,BB386,BB403,BB420,BB437,BB454,BB471,BB488,BB505)</f>
        <v>0</v>
      </c>
      <c r="BC8" s="686" t="s">
        <v>231</v>
      </c>
      <c r="BD8" s="489">
        <f>SUM(BD12,BD29,BD46,BD63,BD80,BD97,BD114,BD131,BD148,BD165,BD182,BD199,BD216,BD233,BD250,BD267,BD284,BD301,BD318,BD335,BD352,BD369,BD386,BD403,BD420,BD437,BD454,BD471,BD488,BD505)</f>
        <v>0</v>
      </c>
      <c r="BE8" s="105"/>
      <c r="BF8" s="105"/>
      <c r="BG8" s="105"/>
      <c r="BH8" s="105"/>
      <c r="BI8" s="105"/>
      <c r="BJ8" s="105"/>
    </row>
    <row r="9" spans="1:62" ht="4.9000000000000004" hidden="1" customHeight="1" outlineLevel="1" thickBot="1">
      <c r="A9" s="5"/>
      <c r="B9" s="7"/>
      <c r="C9" s="312"/>
      <c r="D9" s="312"/>
      <c r="E9" s="312"/>
      <c r="F9" s="313"/>
      <c r="G9" s="313"/>
      <c r="H9" s="314"/>
      <c r="I9" s="339"/>
      <c r="J9" s="338"/>
      <c r="K9" s="338"/>
      <c r="L9" s="338"/>
      <c r="M9" s="338"/>
      <c r="N9" s="338"/>
      <c r="O9" s="339"/>
      <c r="P9" s="340"/>
      <c r="Q9" s="340"/>
      <c r="R9" s="340"/>
      <c r="S9" s="341"/>
      <c r="U9" s="259"/>
      <c r="W9" s="303"/>
      <c r="X9" s="303"/>
      <c r="Y9" s="303"/>
      <c r="Z9" s="303"/>
      <c r="AA9" s="303"/>
      <c r="AB9" s="303"/>
      <c r="AC9" s="259"/>
      <c r="AD9" s="303"/>
      <c r="AE9" s="303"/>
      <c r="AF9" s="303"/>
      <c r="AG9" s="303"/>
      <c r="AH9" s="303"/>
      <c r="AI9" s="303"/>
      <c r="AJ9" s="259"/>
      <c r="AK9" s="259"/>
      <c r="AL9" s="259"/>
      <c r="AM9" s="259"/>
      <c r="AN9" s="342"/>
      <c r="AO9" s="259"/>
      <c r="AP9" s="259"/>
      <c r="AQ9" s="259"/>
      <c r="AR9" s="259"/>
      <c r="AS9" s="259"/>
      <c r="AT9" s="259"/>
      <c r="AU9" s="259"/>
      <c r="BE9" s="105"/>
      <c r="BF9" s="105"/>
      <c r="BG9" s="105"/>
      <c r="BH9" s="105"/>
      <c r="BI9" s="105"/>
      <c r="BJ9" s="105"/>
    </row>
    <row r="10" spans="1:62" ht="20.100000000000001" customHeight="1" collapsed="1" thickBot="1">
      <c r="B10" s="9" t="s">
        <v>7</v>
      </c>
      <c r="C10" s="884" t="s">
        <v>11</v>
      </c>
      <c r="D10" s="885"/>
      <c r="E10" s="885"/>
      <c r="F10" s="886"/>
      <c r="G10" s="204" t="s">
        <v>2</v>
      </c>
      <c r="H10" s="205" t="s">
        <v>12</v>
      </c>
      <c r="I10" s="556" t="s">
        <v>29</v>
      </c>
      <c r="J10" s="557" t="s">
        <v>104</v>
      </c>
      <c r="K10" s="558" t="s">
        <v>105</v>
      </c>
      <c r="L10" s="559" t="s">
        <v>150</v>
      </c>
      <c r="M10" s="559" t="s">
        <v>106</v>
      </c>
      <c r="N10" s="558" t="s">
        <v>103</v>
      </c>
      <c r="O10" s="556" t="s">
        <v>107</v>
      </c>
      <c r="P10" s="557" t="s">
        <v>157</v>
      </c>
      <c r="Q10" s="560" t="s">
        <v>156</v>
      </c>
      <c r="R10" s="561" t="s">
        <v>102</v>
      </c>
      <c r="S10" s="562" t="s">
        <v>131</v>
      </c>
      <c r="T10" s="266"/>
      <c r="U10" s="518" t="s">
        <v>5</v>
      </c>
      <c r="V10" s="266"/>
      <c r="W10" s="267" t="s">
        <v>29</v>
      </c>
      <c r="X10" s="268" t="s">
        <v>217</v>
      </c>
      <c r="Y10" s="269" t="s">
        <v>105</v>
      </c>
      <c r="Z10" s="270" t="s">
        <v>106</v>
      </c>
      <c r="AA10" s="269" t="s">
        <v>103</v>
      </c>
      <c r="AB10" s="267" t="s">
        <v>107</v>
      </c>
      <c r="AC10" s="259"/>
      <c r="AD10" s="267" t="s">
        <v>29</v>
      </c>
      <c r="AE10" s="268" t="s">
        <v>217</v>
      </c>
      <c r="AF10" s="269" t="s">
        <v>105</v>
      </c>
      <c r="AG10" s="270" t="s">
        <v>106</v>
      </c>
      <c r="AH10" s="269" t="s">
        <v>103</v>
      </c>
      <c r="AI10" s="267" t="s">
        <v>107</v>
      </c>
      <c r="AJ10" s="259"/>
      <c r="AK10" s="271" t="s">
        <v>15</v>
      </c>
      <c r="AL10" s="271" t="s">
        <v>181</v>
      </c>
      <c r="AM10" s="271" t="s">
        <v>189</v>
      </c>
      <c r="AN10" s="271" t="s">
        <v>188</v>
      </c>
      <c r="AO10" s="271" t="s">
        <v>17</v>
      </c>
      <c r="AP10" s="271" t="s">
        <v>18</v>
      </c>
      <c r="AQ10" s="271" t="s">
        <v>190</v>
      </c>
      <c r="AR10" s="271" t="s">
        <v>20</v>
      </c>
      <c r="AS10" s="259"/>
      <c r="AT10" s="260" t="s">
        <v>183</v>
      </c>
      <c r="AU10" s="259"/>
      <c r="AV10" s="485" t="s">
        <v>240</v>
      </c>
      <c r="AX10" s="684" t="s">
        <v>241</v>
      </c>
      <c r="AZ10" s="531" t="s">
        <v>243</v>
      </c>
      <c r="BB10" s="531" t="s">
        <v>244</v>
      </c>
      <c r="BD10" s="531" t="s">
        <v>242</v>
      </c>
      <c r="BE10" s="105"/>
      <c r="BF10" s="105"/>
      <c r="BG10" s="105"/>
      <c r="BH10" s="105"/>
      <c r="BI10" s="105"/>
      <c r="BJ10" s="105"/>
    </row>
    <row r="11" spans="1:62" ht="3" customHeight="1">
      <c r="B11" s="272"/>
      <c r="C11" s="273"/>
      <c r="D11" s="274"/>
      <c r="E11" s="274"/>
      <c r="F11" s="275"/>
      <c r="G11" s="273"/>
      <c r="H11" s="276"/>
      <c r="I11" s="261"/>
      <c r="J11" s="261"/>
      <c r="K11" s="261"/>
      <c r="L11" s="261"/>
      <c r="M11" s="261"/>
      <c r="N11" s="261"/>
      <c r="O11" s="261"/>
      <c r="P11" s="261"/>
      <c r="Q11" s="273"/>
      <c r="R11" s="277"/>
      <c r="S11" s="261"/>
      <c r="U11" s="261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61"/>
      <c r="AX11" s="261"/>
      <c r="AZ11" s="261"/>
      <c r="BB11" s="261"/>
      <c r="BD11" s="261"/>
      <c r="BE11" s="105"/>
      <c r="BF11" s="105"/>
      <c r="BG11" s="105"/>
      <c r="BH11" s="105"/>
      <c r="BI11" s="105"/>
      <c r="BJ11" s="105"/>
    </row>
    <row r="12" spans="1:62" ht="20.100000000000001" customHeight="1" collapsed="1">
      <c r="B12" s="179">
        <v>1</v>
      </c>
      <c r="C12" s="916"/>
      <c r="D12" s="917"/>
      <c r="E12" s="917"/>
      <c r="F12" s="918"/>
      <c r="G12" s="429"/>
      <c r="H12" s="206">
        <v>1</v>
      </c>
      <c r="I12" s="642">
        <f t="shared" ref="I12" si="6">$H12*SUM(I13:I27)</f>
        <v>0</v>
      </c>
      <c r="J12" s="643">
        <f t="shared" ref="J12:Q12" si="7">$H12*SUM(J13:J27)</f>
        <v>0</v>
      </c>
      <c r="K12" s="644">
        <f t="shared" si="7"/>
        <v>0</v>
      </c>
      <c r="L12" s="645">
        <f t="shared" si="7"/>
        <v>0</v>
      </c>
      <c r="M12" s="645">
        <f t="shared" si="7"/>
        <v>0</v>
      </c>
      <c r="N12" s="644">
        <f t="shared" si="7"/>
        <v>0</v>
      </c>
      <c r="O12" s="642">
        <f t="shared" si="7"/>
        <v>0</v>
      </c>
      <c r="P12" s="209">
        <f t="shared" si="7"/>
        <v>0</v>
      </c>
      <c r="Q12" s="210">
        <f t="shared" si="7"/>
        <v>0</v>
      </c>
      <c r="R12" s="136">
        <f t="shared" ref="R12:R27" si="8">P12*(1+Gewinn)*(1+SicherheitAngebot)</f>
        <v>0</v>
      </c>
      <c r="S12" s="137">
        <f t="shared" ref="S12:S27" si="9">Q12*(1+MGKZ)*(1+Gewinn)*(1+SicherheitAngebot)</f>
        <v>0</v>
      </c>
      <c r="U12" s="10">
        <f>I12*$I$7+J12*$J$7+K12*$K$7+L12*$L$7+M12*$M$7+N12*$N$7+O12*$O$7+R12+S12</f>
        <v>0</v>
      </c>
      <c r="W12" s="646">
        <f t="shared" ref="W12:AB12" si="10">$H12*SUM(W13:W27)</f>
        <v>0</v>
      </c>
      <c r="X12" s="647">
        <f t="shared" si="10"/>
        <v>0</v>
      </c>
      <c r="Y12" s="648">
        <f t="shared" si="10"/>
        <v>0</v>
      </c>
      <c r="Z12" s="649">
        <f t="shared" si="10"/>
        <v>0</v>
      </c>
      <c r="AA12" s="648">
        <f t="shared" si="10"/>
        <v>0</v>
      </c>
      <c r="AB12" s="646">
        <f t="shared" si="10"/>
        <v>0</v>
      </c>
      <c r="AC12" s="258"/>
      <c r="AD12" s="646">
        <f t="shared" ref="AD12:AM12" si="11">$H12*SUM(AD13:AD27)</f>
        <v>0</v>
      </c>
      <c r="AE12" s="647">
        <f t="shared" si="11"/>
        <v>0</v>
      </c>
      <c r="AF12" s="648">
        <f t="shared" si="11"/>
        <v>0</v>
      </c>
      <c r="AG12" s="649">
        <f t="shared" si="11"/>
        <v>0</v>
      </c>
      <c r="AH12" s="648">
        <f t="shared" si="11"/>
        <v>0</v>
      </c>
      <c r="AI12" s="646">
        <f t="shared" si="11"/>
        <v>0</v>
      </c>
      <c r="AJ12" s="258"/>
      <c r="AK12" s="653">
        <f t="shared" si="11"/>
        <v>0</v>
      </c>
      <c r="AL12" s="653">
        <f t="shared" si="11"/>
        <v>0</v>
      </c>
      <c r="AM12" s="653">
        <f t="shared" si="11"/>
        <v>0</v>
      </c>
      <c r="AN12" s="227">
        <f>$H12*SUM(AN13:AN27)*(1+Gewinn)*(1+SicherheitAngebot)</f>
        <v>0</v>
      </c>
      <c r="AO12" s="227">
        <f>$H12*SUM(AO13:AO27)*(1+Gewinn)*(1+SicherheitAngebot)</f>
        <v>0</v>
      </c>
      <c r="AP12" s="227">
        <f>$H12*SUM(AP13:AP27)*(1+Gewinn)*(1+SicherheitAngebot)</f>
        <v>0</v>
      </c>
      <c r="AQ12" s="227">
        <f>$H12*SUM(AQ13:AQ27)*(1+Gewinn)*(1+SicherheitAngebot)</f>
        <v>0</v>
      </c>
      <c r="AR12" s="227">
        <f>$H12*SUM(AR13:AR27)*(1+Gewinn)*(1+SicherheitAngebot)</f>
        <v>0</v>
      </c>
      <c r="AS12" s="262"/>
      <c r="AT12" s="263">
        <f t="shared" ref="AT12:AT44" si="12">((W12+AD12)*$W$7+(X12+AE12)*$X$7+(Y12+Z12+AF12+AG12)*$Z$7+(AA12+AH12)*$AA$7+(AB12+AI12)*$AB$7)*Zuschläge_IBN</f>
        <v>0</v>
      </c>
      <c r="AU12" s="259"/>
      <c r="AV12" s="491">
        <f>AK12*$AK$7+AL12*$AL$7+AM12*$AM$7+SUM(AN12:AR12)+AT12/Zuschläge_IBN+AT12</f>
        <v>0</v>
      </c>
      <c r="AX12" s="685">
        <f>U12+AV12</f>
        <v>0</v>
      </c>
      <c r="AZ12" s="490">
        <f>IF(H12&gt;0,U12/(1+SicherheitAngebot)*(1+Sicherheit),0)</f>
        <v>0</v>
      </c>
      <c r="BB12" s="490">
        <f>IF(H12&gt;0,AV12/(1+SicherheitAngebot)*(1+Sicherheit),0)</f>
        <v>0</v>
      </c>
      <c r="BD12" s="490">
        <f>AZ12+BB12</f>
        <v>0</v>
      </c>
      <c r="BE12" s="105"/>
      <c r="BF12" s="105"/>
      <c r="BG12" s="105"/>
      <c r="BH12" s="105"/>
      <c r="BI12" s="105"/>
      <c r="BJ12" s="105"/>
    </row>
    <row r="13" spans="1:62" ht="18" hidden="1" customHeight="1" outlineLevel="1">
      <c r="B13" s="99"/>
      <c r="C13" s="908"/>
      <c r="D13" s="909"/>
      <c r="E13" s="909"/>
      <c r="F13" s="910"/>
      <c r="G13" s="890"/>
      <c r="H13" s="901"/>
      <c r="I13" s="152"/>
      <c r="J13" s="152"/>
      <c r="K13" s="152"/>
      <c r="L13" s="152"/>
      <c r="M13" s="152"/>
      <c r="N13" s="152"/>
      <c r="O13" s="152"/>
      <c r="P13" s="153"/>
      <c r="Q13" s="153"/>
      <c r="R13" s="156">
        <f t="shared" si="8"/>
        <v>0</v>
      </c>
      <c r="S13" s="156">
        <f t="shared" si="9"/>
        <v>0</v>
      </c>
      <c r="U13" s="157">
        <f>I13*$I$7+J13*$J$7+K13*$K$7+L13*$L$7+M13*$M$7+N13*$N$7+O13*$O$7+R13+S13</f>
        <v>0</v>
      </c>
      <c r="W13" s="152"/>
      <c r="X13" s="152"/>
      <c r="Y13" s="152"/>
      <c r="Z13" s="152"/>
      <c r="AA13" s="152"/>
      <c r="AB13" s="152"/>
      <c r="AC13" s="347"/>
      <c r="AD13" s="152"/>
      <c r="AE13" s="152"/>
      <c r="AF13" s="152"/>
      <c r="AG13" s="152"/>
      <c r="AH13" s="152"/>
      <c r="AI13" s="152"/>
      <c r="AJ13" s="347"/>
      <c r="AK13" s="152"/>
      <c r="AL13" s="152"/>
      <c r="AM13" s="619"/>
      <c r="AN13" s="228"/>
      <c r="AO13" s="228"/>
      <c r="AP13" s="228"/>
      <c r="AQ13" s="228"/>
      <c r="AR13" s="228"/>
      <c r="AS13" s="348"/>
      <c r="AT13" s="264">
        <f t="shared" si="12"/>
        <v>0</v>
      </c>
      <c r="AU13" s="259"/>
      <c r="AV13" s="265">
        <f t="shared" ref="AV13:AV27" si="13">AK13*$AK$7+AL13*$AL$7+AM13*$AM$7+SUM(AN13:AR13)*(1+Gewinn)*(1+SicherheitAngebot)+AT13/Zuschläge_IBN+AT13</f>
        <v>0</v>
      </c>
      <c r="AX13" s="265">
        <f>U13+AV13</f>
        <v>0</v>
      </c>
      <c r="AZ13" s="492">
        <f t="shared" ref="AZ13:AZ27" si="14">U13/(1+SicherheitAngebot)*(1+Sicherheit)</f>
        <v>0</v>
      </c>
      <c r="BB13" s="492">
        <f t="shared" ref="BB13:BB27" si="15">AV13/(1+SicherheitAngebot)*(1+Sicherheit)</f>
        <v>0</v>
      </c>
      <c r="BD13" s="265">
        <f>AZ13+BB13</f>
        <v>0</v>
      </c>
      <c r="BE13" s="105"/>
      <c r="BF13" s="105"/>
      <c r="BG13" s="105"/>
      <c r="BH13" s="105"/>
      <c r="BI13" s="105"/>
      <c r="BJ13" s="105"/>
    </row>
    <row r="14" spans="1:62" ht="18" hidden="1" customHeight="1" outlineLevel="1">
      <c r="B14" s="100"/>
      <c r="C14" s="908"/>
      <c r="D14" s="909"/>
      <c r="E14" s="909"/>
      <c r="F14" s="910"/>
      <c r="G14" s="890"/>
      <c r="H14" s="891"/>
      <c r="I14" s="152"/>
      <c r="J14" s="152"/>
      <c r="K14" s="152"/>
      <c r="L14" s="152"/>
      <c r="M14" s="152"/>
      <c r="N14" s="152"/>
      <c r="O14" s="152"/>
      <c r="P14" s="153"/>
      <c r="Q14" s="153"/>
      <c r="R14" s="156">
        <f t="shared" si="8"/>
        <v>0</v>
      </c>
      <c r="S14" s="156">
        <f t="shared" si="9"/>
        <v>0</v>
      </c>
      <c r="U14" s="157">
        <f t="shared" ref="U14:U27" si="16">I14*$I$7+J14*$J$7+K14*$K$7+L14*$L$7+M14*$M$7+N14*$N$7+O14*$O$7+R14+S14</f>
        <v>0</v>
      </c>
      <c r="W14" s="152"/>
      <c r="X14" s="152"/>
      <c r="Y14" s="152"/>
      <c r="Z14" s="152"/>
      <c r="AA14" s="152"/>
      <c r="AB14" s="152"/>
      <c r="AC14" s="347"/>
      <c r="AD14" s="152"/>
      <c r="AE14" s="152"/>
      <c r="AF14" s="152"/>
      <c r="AG14" s="152"/>
      <c r="AH14" s="152"/>
      <c r="AI14" s="152"/>
      <c r="AJ14" s="347"/>
      <c r="AK14" s="152"/>
      <c r="AL14" s="152"/>
      <c r="AM14" s="619"/>
      <c r="AN14" s="228"/>
      <c r="AO14" s="228"/>
      <c r="AP14" s="228"/>
      <c r="AQ14" s="228"/>
      <c r="AR14" s="228"/>
      <c r="AS14" s="348"/>
      <c r="AT14" s="264">
        <f t="shared" si="12"/>
        <v>0</v>
      </c>
      <c r="AU14" s="259"/>
      <c r="AV14" s="265">
        <f t="shared" si="13"/>
        <v>0</v>
      </c>
      <c r="AX14" s="265">
        <f t="shared" ref="AX14:AX27" si="17">U14+AV14</f>
        <v>0</v>
      </c>
      <c r="AZ14" s="492">
        <f t="shared" si="14"/>
        <v>0</v>
      </c>
      <c r="BB14" s="492">
        <f t="shared" si="15"/>
        <v>0</v>
      </c>
      <c r="BD14" s="265">
        <f t="shared" ref="BD14:BD27" si="18">AZ14+BB14</f>
        <v>0</v>
      </c>
      <c r="BE14" s="105"/>
      <c r="BF14" s="105"/>
      <c r="BG14" s="105"/>
      <c r="BH14" s="105"/>
      <c r="BI14" s="105"/>
      <c r="BJ14" s="105"/>
    </row>
    <row r="15" spans="1:62" ht="18" hidden="1" customHeight="1" outlineLevel="1">
      <c r="B15" s="100"/>
      <c r="C15" s="908"/>
      <c r="D15" s="909"/>
      <c r="E15" s="909"/>
      <c r="F15" s="910"/>
      <c r="G15" s="890"/>
      <c r="H15" s="891"/>
      <c r="I15" s="152"/>
      <c r="J15" s="152"/>
      <c r="K15" s="152"/>
      <c r="L15" s="152"/>
      <c r="M15" s="152"/>
      <c r="N15" s="152"/>
      <c r="O15" s="152"/>
      <c r="P15" s="153"/>
      <c r="Q15" s="153"/>
      <c r="R15" s="156">
        <f t="shared" si="8"/>
        <v>0</v>
      </c>
      <c r="S15" s="156">
        <f t="shared" si="9"/>
        <v>0</v>
      </c>
      <c r="U15" s="157">
        <f t="shared" si="16"/>
        <v>0</v>
      </c>
      <c r="W15" s="152"/>
      <c r="X15" s="152"/>
      <c r="Y15" s="152"/>
      <c r="Z15" s="152"/>
      <c r="AA15" s="152"/>
      <c r="AB15" s="152"/>
      <c r="AC15" s="347"/>
      <c r="AD15" s="152"/>
      <c r="AE15" s="152"/>
      <c r="AF15" s="152"/>
      <c r="AG15" s="152"/>
      <c r="AH15" s="152"/>
      <c r="AI15" s="152"/>
      <c r="AJ15" s="347"/>
      <c r="AK15" s="152"/>
      <c r="AL15" s="152"/>
      <c r="AM15" s="619"/>
      <c r="AN15" s="228"/>
      <c r="AO15" s="228"/>
      <c r="AP15" s="228"/>
      <c r="AQ15" s="228"/>
      <c r="AR15" s="228"/>
      <c r="AS15" s="348"/>
      <c r="AT15" s="264">
        <f t="shared" si="12"/>
        <v>0</v>
      </c>
      <c r="AU15" s="259"/>
      <c r="AV15" s="265">
        <f t="shared" si="13"/>
        <v>0</v>
      </c>
      <c r="AX15" s="265">
        <f t="shared" si="17"/>
        <v>0</v>
      </c>
      <c r="AZ15" s="492">
        <f t="shared" si="14"/>
        <v>0</v>
      </c>
      <c r="BB15" s="492">
        <f t="shared" si="15"/>
        <v>0</v>
      </c>
      <c r="BD15" s="265">
        <f t="shared" si="18"/>
        <v>0</v>
      </c>
      <c r="BE15" s="105"/>
      <c r="BF15" s="105"/>
      <c r="BG15" s="105"/>
      <c r="BH15" s="105"/>
      <c r="BI15" s="105"/>
      <c r="BJ15" s="105"/>
    </row>
    <row r="16" spans="1:62" ht="18" hidden="1" customHeight="1" outlineLevel="1">
      <c r="B16" s="100"/>
      <c r="C16" s="908"/>
      <c r="D16" s="909"/>
      <c r="E16" s="909"/>
      <c r="F16" s="910"/>
      <c r="G16" s="890"/>
      <c r="H16" s="891"/>
      <c r="I16" s="152"/>
      <c r="J16" s="152"/>
      <c r="K16" s="152"/>
      <c r="L16" s="152"/>
      <c r="M16" s="152"/>
      <c r="N16" s="152"/>
      <c r="O16" s="152"/>
      <c r="P16" s="153"/>
      <c r="Q16" s="153"/>
      <c r="R16" s="156">
        <f t="shared" si="8"/>
        <v>0</v>
      </c>
      <c r="S16" s="156">
        <f t="shared" si="9"/>
        <v>0</v>
      </c>
      <c r="U16" s="157">
        <f t="shared" si="16"/>
        <v>0</v>
      </c>
      <c r="W16" s="152"/>
      <c r="X16" s="152"/>
      <c r="Y16" s="152"/>
      <c r="Z16" s="152"/>
      <c r="AA16" s="152"/>
      <c r="AB16" s="152"/>
      <c r="AC16" s="347"/>
      <c r="AD16" s="152"/>
      <c r="AE16" s="152"/>
      <c r="AF16" s="152"/>
      <c r="AG16" s="152"/>
      <c r="AH16" s="152"/>
      <c r="AI16" s="152"/>
      <c r="AJ16" s="347"/>
      <c r="AK16" s="152"/>
      <c r="AL16" s="152"/>
      <c r="AM16" s="619"/>
      <c r="AN16" s="228"/>
      <c r="AO16" s="228"/>
      <c r="AP16" s="228"/>
      <c r="AQ16" s="228"/>
      <c r="AR16" s="228"/>
      <c r="AS16" s="348"/>
      <c r="AT16" s="264">
        <f t="shared" si="12"/>
        <v>0</v>
      </c>
      <c r="AU16" s="259"/>
      <c r="AV16" s="265">
        <f t="shared" si="13"/>
        <v>0</v>
      </c>
      <c r="AX16" s="265">
        <f t="shared" si="17"/>
        <v>0</v>
      </c>
      <c r="AZ16" s="492">
        <f t="shared" si="14"/>
        <v>0</v>
      </c>
      <c r="BB16" s="492">
        <f t="shared" si="15"/>
        <v>0</v>
      </c>
      <c r="BD16" s="265">
        <f t="shared" si="18"/>
        <v>0</v>
      </c>
      <c r="BE16" s="105"/>
      <c r="BF16" s="105"/>
      <c r="BG16" s="105"/>
      <c r="BH16" s="105"/>
      <c r="BI16" s="105"/>
      <c r="BJ16" s="105"/>
    </row>
    <row r="17" spans="2:62" ht="18" hidden="1" customHeight="1" outlineLevel="1">
      <c r="B17" s="100"/>
      <c r="C17" s="908"/>
      <c r="D17" s="909"/>
      <c r="E17" s="909"/>
      <c r="F17" s="910"/>
      <c r="G17" s="890"/>
      <c r="H17" s="891"/>
      <c r="I17" s="152"/>
      <c r="J17" s="152"/>
      <c r="K17" s="152"/>
      <c r="L17" s="152"/>
      <c r="M17" s="152"/>
      <c r="N17" s="152"/>
      <c r="O17" s="152"/>
      <c r="P17" s="153"/>
      <c r="Q17" s="153"/>
      <c r="R17" s="156">
        <f t="shared" si="8"/>
        <v>0</v>
      </c>
      <c r="S17" s="156">
        <f t="shared" si="9"/>
        <v>0</v>
      </c>
      <c r="U17" s="157">
        <f t="shared" si="16"/>
        <v>0</v>
      </c>
      <c r="W17" s="152"/>
      <c r="X17" s="152"/>
      <c r="Y17" s="152"/>
      <c r="Z17" s="152"/>
      <c r="AA17" s="152"/>
      <c r="AB17" s="152"/>
      <c r="AC17" s="347"/>
      <c r="AD17" s="152"/>
      <c r="AE17" s="152"/>
      <c r="AF17" s="152"/>
      <c r="AG17" s="152"/>
      <c r="AH17" s="152"/>
      <c r="AI17" s="152"/>
      <c r="AJ17" s="347"/>
      <c r="AK17" s="152"/>
      <c r="AL17" s="152"/>
      <c r="AM17" s="619"/>
      <c r="AN17" s="228"/>
      <c r="AO17" s="228"/>
      <c r="AP17" s="228"/>
      <c r="AQ17" s="228"/>
      <c r="AR17" s="228"/>
      <c r="AS17" s="348"/>
      <c r="AT17" s="264">
        <f t="shared" si="12"/>
        <v>0</v>
      </c>
      <c r="AU17" s="259"/>
      <c r="AV17" s="265">
        <f t="shared" si="13"/>
        <v>0</v>
      </c>
      <c r="AX17" s="265">
        <f t="shared" si="17"/>
        <v>0</v>
      </c>
      <c r="AZ17" s="492">
        <f t="shared" si="14"/>
        <v>0</v>
      </c>
      <c r="BB17" s="492">
        <f t="shared" si="15"/>
        <v>0</v>
      </c>
      <c r="BD17" s="265">
        <f t="shared" si="18"/>
        <v>0</v>
      </c>
      <c r="BE17" s="105"/>
      <c r="BF17" s="105"/>
      <c r="BG17" s="105"/>
      <c r="BH17" s="105"/>
      <c r="BI17" s="105"/>
      <c r="BJ17" s="105"/>
    </row>
    <row r="18" spans="2:62" ht="18" hidden="1" customHeight="1" outlineLevel="1">
      <c r="B18" s="100"/>
      <c r="C18" s="908"/>
      <c r="D18" s="909"/>
      <c r="E18" s="909"/>
      <c r="F18" s="910"/>
      <c r="G18" s="890"/>
      <c r="H18" s="891"/>
      <c r="I18" s="152"/>
      <c r="J18" s="152"/>
      <c r="K18" s="152"/>
      <c r="L18" s="152"/>
      <c r="M18" s="152"/>
      <c r="N18" s="152"/>
      <c r="O18" s="152"/>
      <c r="P18" s="153"/>
      <c r="Q18" s="153"/>
      <c r="R18" s="156">
        <f t="shared" si="8"/>
        <v>0</v>
      </c>
      <c r="S18" s="156">
        <f t="shared" si="9"/>
        <v>0</v>
      </c>
      <c r="U18" s="157">
        <f t="shared" si="16"/>
        <v>0</v>
      </c>
      <c r="W18" s="152"/>
      <c r="X18" s="152"/>
      <c r="Y18" s="152"/>
      <c r="Z18" s="152"/>
      <c r="AA18" s="152"/>
      <c r="AB18" s="152"/>
      <c r="AC18" s="347"/>
      <c r="AD18" s="152"/>
      <c r="AE18" s="152"/>
      <c r="AF18" s="152"/>
      <c r="AG18" s="152"/>
      <c r="AH18" s="152"/>
      <c r="AI18" s="152"/>
      <c r="AJ18" s="347"/>
      <c r="AK18" s="152"/>
      <c r="AL18" s="152"/>
      <c r="AM18" s="619"/>
      <c r="AN18" s="228"/>
      <c r="AO18" s="228"/>
      <c r="AP18" s="228"/>
      <c r="AQ18" s="228"/>
      <c r="AR18" s="228"/>
      <c r="AS18" s="348"/>
      <c r="AT18" s="264">
        <f t="shared" si="12"/>
        <v>0</v>
      </c>
      <c r="AU18" s="259"/>
      <c r="AV18" s="265">
        <f t="shared" si="13"/>
        <v>0</v>
      </c>
      <c r="AX18" s="265">
        <f t="shared" si="17"/>
        <v>0</v>
      </c>
      <c r="AZ18" s="492">
        <f t="shared" si="14"/>
        <v>0</v>
      </c>
      <c r="BB18" s="492">
        <f t="shared" si="15"/>
        <v>0</v>
      </c>
      <c r="BD18" s="265">
        <f t="shared" si="18"/>
        <v>0</v>
      </c>
      <c r="BE18" s="105"/>
      <c r="BF18" s="105"/>
      <c r="BG18" s="105"/>
      <c r="BH18" s="105"/>
      <c r="BI18" s="105"/>
      <c r="BJ18" s="105"/>
    </row>
    <row r="19" spans="2:62" ht="18" hidden="1" customHeight="1" outlineLevel="1">
      <c r="B19" s="100"/>
      <c r="C19" s="908"/>
      <c r="D19" s="909"/>
      <c r="E19" s="909"/>
      <c r="F19" s="910"/>
      <c r="G19" s="890"/>
      <c r="H19" s="891"/>
      <c r="I19" s="152"/>
      <c r="J19" s="152"/>
      <c r="K19" s="152"/>
      <c r="L19" s="152"/>
      <c r="M19" s="152"/>
      <c r="N19" s="152"/>
      <c r="O19" s="152"/>
      <c r="P19" s="153"/>
      <c r="Q19" s="153"/>
      <c r="R19" s="156">
        <f t="shared" si="8"/>
        <v>0</v>
      </c>
      <c r="S19" s="156">
        <f t="shared" si="9"/>
        <v>0</v>
      </c>
      <c r="U19" s="157">
        <f t="shared" si="16"/>
        <v>0</v>
      </c>
      <c r="W19" s="152"/>
      <c r="X19" s="152"/>
      <c r="Y19" s="152"/>
      <c r="Z19" s="152"/>
      <c r="AA19" s="152"/>
      <c r="AB19" s="152"/>
      <c r="AC19" s="347"/>
      <c r="AD19" s="152"/>
      <c r="AE19" s="152"/>
      <c r="AF19" s="152"/>
      <c r="AG19" s="152"/>
      <c r="AH19" s="152"/>
      <c r="AI19" s="152"/>
      <c r="AJ19" s="347"/>
      <c r="AK19" s="152"/>
      <c r="AL19" s="152"/>
      <c r="AM19" s="619"/>
      <c r="AN19" s="228"/>
      <c r="AO19" s="228"/>
      <c r="AP19" s="228"/>
      <c r="AQ19" s="228"/>
      <c r="AR19" s="228"/>
      <c r="AS19" s="348"/>
      <c r="AT19" s="264">
        <f t="shared" si="12"/>
        <v>0</v>
      </c>
      <c r="AU19" s="259"/>
      <c r="AV19" s="265">
        <f t="shared" si="13"/>
        <v>0</v>
      </c>
      <c r="AX19" s="265">
        <f t="shared" si="17"/>
        <v>0</v>
      </c>
      <c r="AZ19" s="492">
        <f t="shared" si="14"/>
        <v>0</v>
      </c>
      <c r="BB19" s="492">
        <f t="shared" si="15"/>
        <v>0</v>
      </c>
      <c r="BD19" s="265">
        <f t="shared" si="18"/>
        <v>0</v>
      </c>
      <c r="BE19" s="105"/>
      <c r="BF19" s="105"/>
      <c r="BG19" s="105"/>
      <c r="BH19" s="105"/>
      <c r="BI19" s="105"/>
      <c r="BJ19" s="105"/>
    </row>
    <row r="20" spans="2:62" ht="18" hidden="1" customHeight="1" outlineLevel="1">
      <c r="B20" s="100"/>
      <c r="C20" s="908"/>
      <c r="D20" s="909"/>
      <c r="E20" s="909"/>
      <c r="F20" s="910"/>
      <c r="G20" s="890"/>
      <c r="H20" s="891"/>
      <c r="I20" s="152"/>
      <c r="J20" s="152"/>
      <c r="K20" s="152"/>
      <c r="L20" s="152"/>
      <c r="M20" s="152"/>
      <c r="N20" s="152"/>
      <c r="O20" s="152"/>
      <c r="P20" s="153"/>
      <c r="Q20" s="153"/>
      <c r="R20" s="156">
        <f t="shared" si="8"/>
        <v>0</v>
      </c>
      <c r="S20" s="156">
        <f t="shared" si="9"/>
        <v>0</v>
      </c>
      <c r="U20" s="157">
        <f t="shared" si="16"/>
        <v>0</v>
      </c>
      <c r="W20" s="152"/>
      <c r="X20" s="152"/>
      <c r="Y20" s="152"/>
      <c r="Z20" s="152"/>
      <c r="AA20" s="152"/>
      <c r="AB20" s="152"/>
      <c r="AC20" s="347"/>
      <c r="AD20" s="152"/>
      <c r="AE20" s="152"/>
      <c r="AF20" s="152"/>
      <c r="AG20" s="152"/>
      <c r="AH20" s="152"/>
      <c r="AI20" s="152"/>
      <c r="AJ20" s="347"/>
      <c r="AK20" s="152"/>
      <c r="AL20" s="152"/>
      <c r="AM20" s="619"/>
      <c r="AN20" s="228"/>
      <c r="AO20" s="228"/>
      <c r="AP20" s="228"/>
      <c r="AQ20" s="228"/>
      <c r="AR20" s="228"/>
      <c r="AS20" s="348"/>
      <c r="AT20" s="264">
        <f t="shared" si="12"/>
        <v>0</v>
      </c>
      <c r="AU20" s="259"/>
      <c r="AV20" s="265">
        <f t="shared" si="13"/>
        <v>0</v>
      </c>
      <c r="AX20" s="265">
        <f t="shared" si="17"/>
        <v>0</v>
      </c>
      <c r="AZ20" s="492">
        <f t="shared" si="14"/>
        <v>0</v>
      </c>
      <c r="BB20" s="492">
        <f t="shared" si="15"/>
        <v>0</v>
      </c>
      <c r="BD20" s="265">
        <f t="shared" si="18"/>
        <v>0</v>
      </c>
      <c r="BE20" s="105"/>
      <c r="BF20" s="105"/>
      <c r="BG20" s="105"/>
      <c r="BH20" s="105"/>
      <c r="BI20" s="105"/>
      <c r="BJ20" s="105"/>
    </row>
    <row r="21" spans="2:62" ht="18" hidden="1" customHeight="1" outlineLevel="1">
      <c r="B21" s="100"/>
      <c r="C21" s="908"/>
      <c r="D21" s="909"/>
      <c r="E21" s="909"/>
      <c r="F21" s="910"/>
      <c r="G21" s="890"/>
      <c r="H21" s="891"/>
      <c r="I21" s="152"/>
      <c r="J21" s="152"/>
      <c r="K21" s="152"/>
      <c r="L21" s="152"/>
      <c r="M21" s="152"/>
      <c r="N21" s="152"/>
      <c r="O21" s="152"/>
      <c r="P21" s="153"/>
      <c r="Q21" s="153"/>
      <c r="R21" s="156">
        <f t="shared" si="8"/>
        <v>0</v>
      </c>
      <c r="S21" s="156">
        <f t="shared" si="9"/>
        <v>0</v>
      </c>
      <c r="U21" s="157">
        <f t="shared" si="16"/>
        <v>0</v>
      </c>
      <c r="W21" s="152"/>
      <c r="X21" s="152"/>
      <c r="Y21" s="152"/>
      <c r="Z21" s="152"/>
      <c r="AA21" s="152"/>
      <c r="AB21" s="152"/>
      <c r="AC21" s="347"/>
      <c r="AD21" s="152"/>
      <c r="AE21" s="152"/>
      <c r="AF21" s="152"/>
      <c r="AG21" s="152"/>
      <c r="AH21" s="152"/>
      <c r="AI21" s="152"/>
      <c r="AJ21" s="347"/>
      <c r="AK21" s="152"/>
      <c r="AL21" s="152"/>
      <c r="AM21" s="619"/>
      <c r="AN21" s="228"/>
      <c r="AO21" s="228"/>
      <c r="AP21" s="228"/>
      <c r="AQ21" s="228"/>
      <c r="AR21" s="228"/>
      <c r="AS21" s="348"/>
      <c r="AT21" s="264">
        <f t="shared" si="12"/>
        <v>0</v>
      </c>
      <c r="AU21" s="259"/>
      <c r="AV21" s="265">
        <f t="shared" si="13"/>
        <v>0</v>
      </c>
      <c r="AX21" s="265">
        <f t="shared" si="17"/>
        <v>0</v>
      </c>
      <c r="AZ21" s="492">
        <f t="shared" si="14"/>
        <v>0</v>
      </c>
      <c r="BB21" s="492">
        <f t="shared" si="15"/>
        <v>0</v>
      </c>
      <c r="BD21" s="265">
        <f t="shared" si="18"/>
        <v>0</v>
      </c>
      <c r="BE21" s="105"/>
      <c r="BF21" s="105"/>
      <c r="BG21" s="105"/>
      <c r="BH21" s="105"/>
      <c r="BI21" s="105"/>
      <c r="BJ21" s="105"/>
    </row>
    <row r="22" spans="2:62" ht="18" hidden="1" customHeight="1" outlineLevel="1">
      <c r="B22" s="100"/>
      <c r="C22" s="908"/>
      <c r="D22" s="909"/>
      <c r="E22" s="909"/>
      <c r="F22" s="910"/>
      <c r="G22" s="890"/>
      <c r="H22" s="891"/>
      <c r="I22" s="152"/>
      <c r="J22" s="152"/>
      <c r="K22" s="152"/>
      <c r="L22" s="152"/>
      <c r="M22" s="152"/>
      <c r="N22" s="152"/>
      <c r="O22" s="152"/>
      <c r="P22" s="153"/>
      <c r="Q22" s="153"/>
      <c r="R22" s="156">
        <f t="shared" si="8"/>
        <v>0</v>
      </c>
      <c r="S22" s="156">
        <f t="shared" si="9"/>
        <v>0</v>
      </c>
      <c r="U22" s="157">
        <f t="shared" si="16"/>
        <v>0</v>
      </c>
      <c r="W22" s="152"/>
      <c r="X22" s="152"/>
      <c r="Y22" s="152"/>
      <c r="Z22" s="152"/>
      <c r="AA22" s="152"/>
      <c r="AB22" s="152"/>
      <c r="AC22" s="347"/>
      <c r="AD22" s="152"/>
      <c r="AE22" s="152"/>
      <c r="AF22" s="152"/>
      <c r="AG22" s="152"/>
      <c r="AH22" s="152"/>
      <c r="AI22" s="152"/>
      <c r="AJ22" s="347"/>
      <c r="AK22" s="152"/>
      <c r="AL22" s="152"/>
      <c r="AM22" s="619"/>
      <c r="AN22" s="228"/>
      <c r="AO22" s="228"/>
      <c r="AP22" s="228"/>
      <c r="AQ22" s="228"/>
      <c r="AR22" s="228"/>
      <c r="AS22" s="348"/>
      <c r="AT22" s="264">
        <f t="shared" si="12"/>
        <v>0</v>
      </c>
      <c r="AU22" s="259"/>
      <c r="AV22" s="265">
        <f t="shared" si="13"/>
        <v>0</v>
      </c>
      <c r="AX22" s="265">
        <f t="shared" si="17"/>
        <v>0</v>
      </c>
      <c r="AZ22" s="492">
        <f t="shared" si="14"/>
        <v>0</v>
      </c>
      <c r="BB22" s="492">
        <f t="shared" si="15"/>
        <v>0</v>
      </c>
      <c r="BD22" s="265">
        <f t="shared" si="18"/>
        <v>0</v>
      </c>
      <c r="BE22" s="105"/>
      <c r="BF22" s="105"/>
      <c r="BG22" s="105"/>
      <c r="BH22" s="105"/>
      <c r="BI22" s="105"/>
      <c r="BJ22" s="105"/>
    </row>
    <row r="23" spans="2:62" ht="18" hidden="1" customHeight="1" outlineLevel="1">
      <c r="B23" s="100"/>
      <c r="C23" s="908"/>
      <c r="D23" s="909"/>
      <c r="E23" s="909"/>
      <c r="F23" s="910"/>
      <c r="G23" s="890"/>
      <c r="H23" s="891"/>
      <c r="I23" s="152"/>
      <c r="J23" s="152"/>
      <c r="K23" s="152"/>
      <c r="L23" s="152"/>
      <c r="M23" s="152"/>
      <c r="N23" s="152"/>
      <c r="O23" s="152"/>
      <c r="P23" s="153"/>
      <c r="Q23" s="153"/>
      <c r="R23" s="156">
        <f t="shared" si="8"/>
        <v>0</v>
      </c>
      <c r="S23" s="156">
        <f t="shared" si="9"/>
        <v>0</v>
      </c>
      <c r="U23" s="157">
        <f t="shared" si="16"/>
        <v>0</v>
      </c>
      <c r="W23" s="152"/>
      <c r="X23" s="152"/>
      <c r="Y23" s="152"/>
      <c r="Z23" s="152"/>
      <c r="AA23" s="152"/>
      <c r="AB23" s="152"/>
      <c r="AC23" s="347"/>
      <c r="AD23" s="152"/>
      <c r="AE23" s="152"/>
      <c r="AF23" s="152"/>
      <c r="AG23" s="152"/>
      <c r="AH23" s="152"/>
      <c r="AI23" s="152"/>
      <c r="AJ23" s="347"/>
      <c r="AK23" s="152"/>
      <c r="AL23" s="152"/>
      <c r="AM23" s="619"/>
      <c r="AN23" s="228"/>
      <c r="AO23" s="228"/>
      <c r="AP23" s="228"/>
      <c r="AQ23" s="228"/>
      <c r="AR23" s="228"/>
      <c r="AS23" s="348"/>
      <c r="AT23" s="264">
        <f t="shared" si="12"/>
        <v>0</v>
      </c>
      <c r="AU23" s="259"/>
      <c r="AV23" s="265">
        <f t="shared" si="13"/>
        <v>0</v>
      </c>
      <c r="AX23" s="265">
        <f t="shared" si="17"/>
        <v>0</v>
      </c>
      <c r="AZ23" s="492">
        <f t="shared" si="14"/>
        <v>0</v>
      </c>
      <c r="BB23" s="492">
        <f t="shared" si="15"/>
        <v>0</v>
      </c>
      <c r="BD23" s="265">
        <f t="shared" si="18"/>
        <v>0</v>
      </c>
      <c r="BE23" s="105"/>
      <c r="BF23" s="105"/>
      <c r="BG23" s="105"/>
      <c r="BH23" s="105"/>
      <c r="BI23" s="105"/>
      <c r="BJ23" s="105"/>
    </row>
    <row r="24" spans="2:62" ht="18" hidden="1" customHeight="1" outlineLevel="1">
      <c r="B24" s="100"/>
      <c r="C24" s="908"/>
      <c r="D24" s="909"/>
      <c r="E24" s="909"/>
      <c r="F24" s="910"/>
      <c r="G24" s="890"/>
      <c r="H24" s="891"/>
      <c r="I24" s="152"/>
      <c r="J24" s="152"/>
      <c r="K24" s="152"/>
      <c r="L24" s="152"/>
      <c r="M24" s="152"/>
      <c r="N24" s="152"/>
      <c r="O24" s="152"/>
      <c r="P24" s="153"/>
      <c r="Q24" s="153"/>
      <c r="R24" s="156">
        <f t="shared" si="8"/>
        <v>0</v>
      </c>
      <c r="S24" s="156">
        <f t="shared" si="9"/>
        <v>0</v>
      </c>
      <c r="U24" s="157">
        <f t="shared" si="16"/>
        <v>0</v>
      </c>
      <c r="W24" s="152"/>
      <c r="X24" s="152"/>
      <c r="Y24" s="152"/>
      <c r="Z24" s="152"/>
      <c r="AA24" s="152"/>
      <c r="AB24" s="152"/>
      <c r="AC24" s="347"/>
      <c r="AD24" s="152"/>
      <c r="AE24" s="152"/>
      <c r="AF24" s="152"/>
      <c r="AG24" s="152"/>
      <c r="AH24" s="152"/>
      <c r="AI24" s="152"/>
      <c r="AJ24" s="347"/>
      <c r="AK24" s="152"/>
      <c r="AL24" s="152"/>
      <c r="AM24" s="619"/>
      <c r="AN24" s="228"/>
      <c r="AO24" s="228"/>
      <c r="AP24" s="228"/>
      <c r="AQ24" s="228"/>
      <c r="AR24" s="228"/>
      <c r="AS24" s="348"/>
      <c r="AT24" s="264">
        <f t="shared" si="12"/>
        <v>0</v>
      </c>
      <c r="AU24" s="259"/>
      <c r="AV24" s="265">
        <f t="shared" si="13"/>
        <v>0</v>
      </c>
      <c r="AX24" s="265">
        <f t="shared" si="17"/>
        <v>0</v>
      </c>
      <c r="AZ24" s="492">
        <f t="shared" si="14"/>
        <v>0</v>
      </c>
      <c r="BB24" s="492">
        <f t="shared" si="15"/>
        <v>0</v>
      </c>
      <c r="BD24" s="265">
        <f t="shared" si="18"/>
        <v>0</v>
      </c>
      <c r="BE24" s="105"/>
      <c r="BF24" s="105"/>
      <c r="BG24" s="105"/>
      <c r="BH24" s="105"/>
      <c r="BI24" s="105"/>
      <c r="BJ24" s="105"/>
    </row>
    <row r="25" spans="2:62" ht="18" hidden="1" customHeight="1" outlineLevel="1">
      <c r="B25" s="100"/>
      <c r="C25" s="908"/>
      <c r="D25" s="909"/>
      <c r="E25" s="909"/>
      <c r="F25" s="910"/>
      <c r="G25" s="890"/>
      <c r="H25" s="891"/>
      <c r="I25" s="152"/>
      <c r="J25" s="152"/>
      <c r="K25" s="152"/>
      <c r="L25" s="152"/>
      <c r="M25" s="152"/>
      <c r="N25" s="152"/>
      <c r="O25" s="152"/>
      <c r="P25" s="153"/>
      <c r="Q25" s="153"/>
      <c r="R25" s="156">
        <f t="shared" si="8"/>
        <v>0</v>
      </c>
      <c r="S25" s="156">
        <f t="shared" si="9"/>
        <v>0</v>
      </c>
      <c r="U25" s="157">
        <f t="shared" si="16"/>
        <v>0</v>
      </c>
      <c r="W25" s="152"/>
      <c r="X25" s="152"/>
      <c r="Y25" s="152"/>
      <c r="Z25" s="152"/>
      <c r="AA25" s="152"/>
      <c r="AB25" s="152"/>
      <c r="AC25" s="347"/>
      <c r="AD25" s="152"/>
      <c r="AE25" s="152"/>
      <c r="AF25" s="152"/>
      <c r="AG25" s="152"/>
      <c r="AH25" s="152"/>
      <c r="AI25" s="152"/>
      <c r="AJ25" s="347"/>
      <c r="AK25" s="152"/>
      <c r="AL25" s="152"/>
      <c r="AM25" s="619"/>
      <c r="AN25" s="228"/>
      <c r="AO25" s="228"/>
      <c r="AP25" s="228"/>
      <c r="AQ25" s="228"/>
      <c r="AR25" s="228"/>
      <c r="AS25" s="348"/>
      <c r="AT25" s="264">
        <f t="shared" si="12"/>
        <v>0</v>
      </c>
      <c r="AU25" s="259"/>
      <c r="AV25" s="265">
        <f t="shared" si="13"/>
        <v>0</v>
      </c>
      <c r="AX25" s="265">
        <f t="shared" si="17"/>
        <v>0</v>
      </c>
      <c r="AZ25" s="492">
        <f t="shared" si="14"/>
        <v>0</v>
      </c>
      <c r="BB25" s="492">
        <f t="shared" si="15"/>
        <v>0</v>
      </c>
      <c r="BD25" s="265">
        <f t="shared" si="18"/>
        <v>0</v>
      </c>
      <c r="BE25" s="105"/>
      <c r="BF25" s="105"/>
      <c r="BG25" s="105"/>
      <c r="BH25" s="105"/>
      <c r="BI25" s="105"/>
      <c r="BJ25" s="105"/>
    </row>
    <row r="26" spans="2:62" ht="18" hidden="1" customHeight="1" outlineLevel="1">
      <c r="B26" s="100"/>
      <c r="C26" s="908"/>
      <c r="D26" s="909"/>
      <c r="E26" s="909"/>
      <c r="F26" s="910"/>
      <c r="G26" s="890"/>
      <c r="H26" s="891"/>
      <c r="I26" s="152"/>
      <c r="J26" s="152"/>
      <c r="K26" s="152"/>
      <c r="L26" s="152"/>
      <c r="M26" s="152"/>
      <c r="N26" s="152"/>
      <c r="O26" s="152"/>
      <c r="P26" s="153"/>
      <c r="Q26" s="153"/>
      <c r="R26" s="156">
        <f t="shared" si="8"/>
        <v>0</v>
      </c>
      <c r="S26" s="156">
        <f t="shared" si="9"/>
        <v>0</v>
      </c>
      <c r="U26" s="157">
        <f t="shared" si="16"/>
        <v>0</v>
      </c>
      <c r="W26" s="152"/>
      <c r="X26" s="152"/>
      <c r="Y26" s="152"/>
      <c r="Z26" s="152"/>
      <c r="AA26" s="152"/>
      <c r="AB26" s="152"/>
      <c r="AC26" s="347"/>
      <c r="AD26" s="152"/>
      <c r="AE26" s="152"/>
      <c r="AF26" s="152"/>
      <c r="AG26" s="152"/>
      <c r="AH26" s="152"/>
      <c r="AI26" s="152"/>
      <c r="AJ26" s="347"/>
      <c r="AK26" s="152"/>
      <c r="AL26" s="152"/>
      <c r="AM26" s="619"/>
      <c r="AN26" s="228"/>
      <c r="AO26" s="228"/>
      <c r="AP26" s="228"/>
      <c r="AQ26" s="228"/>
      <c r="AR26" s="228"/>
      <c r="AS26" s="348"/>
      <c r="AT26" s="264">
        <f t="shared" si="12"/>
        <v>0</v>
      </c>
      <c r="AU26" s="259"/>
      <c r="AV26" s="265">
        <f t="shared" si="13"/>
        <v>0</v>
      </c>
      <c r="AX26" s="265">
        <f t="shared" si="17"/>
        <v>0</v>
      </c>
      <c r="AZ26" s="492">
        <f t="shared" si="14"/>
        <v>0</v>
      </c>
      <c r="BB26" s="492">
        <f t="shared" si="15"/>
        <v>0</v>
      </c>
      <c r="BD26" s="265">
        <f t="shared" si="18"/>
        <v>0</v>
      </c>
      <c r="BE26" s="105"/>
      <c r="BF26" s="105"/>
      <c r="BG26" s="105"/>
      <c r="BH26" s="105"/>
      <c r="BI26" s="105"/>
      <c r="BJ26" s="105"/>
    </row>
    <row r="27" spans="2:62" ht="18" hidden="1" customHeight="1" outlineLevel="1">
      <c r="B27" s="100"/>
      <c r="C27" s="908"/>
      <c r="D27" s="909"/>
      <c r="E27" s="909"/>
      <c r="F27" s="910"/>
      <c r="G27" s="890"/>
      <c r="H27" s="891"/>
      <c r="I27" s="152"/>
      <c r="J27" s="152"/>
      <c r="K27" s="152"/>
      <c r="L27" s="152"/>
      <c r="M27" s="152"/>
      <c r="N27" s="152"/>
      <c r="O27" s="152"/>
      <c r="P27" s="153"/>
      <c r="Q27" s="153"/>
      <c r="R27" s="156">
        <f t="shared" si="8"/>
        <v>0</v>
      </c>
      <c r="S27" s="156">
        <f t="shared" si="9"/>
        <v>0</v>
      </c>
      <c r="U27" s="157">
        <f t="shared" si="16"/>
        <v>0</v>
      </c>
      <c r="W27" s="152"/>
      <c r="X27" s="152"/>
      <c r="Y27" s="152"/>
      <c r="Z27" s="152"/>
      <c r="AA27" s="152"/>
      <c r="AB27" s="152"/>
      <c r="AC27" s="347"/>
      <c r="AD27" s="152"/>
      <c r="AE27" s="152"/>
      <c r="AF27" s="152"/>
      <c r="AG27" s="152"/>
      <c r="AH27" s="152"/>
      <c r="AI27" s="152"/>
      <c r="AJ27" s="347"/>
      <c r="AK27" s="152"/>
      <c r="AL27" s="152"/>
      <c r="AM27" s="619"/>
      <c r="AN27" s="228"/>
      <c r="AO27" s="228"/>
      <c r="AP27" s="228"/>
      <c r="AQ27" s="228"/>
      <c r="AR27" s="228"/>
      <c r="AS27" s="348"/>
      <c r="AT27" s="264">
        <f t="shared" si="12"/>
        <v>0</v>
      </c>
      <c r="AU27" s="259"/>
      <c r="AV27" s="265">
        <f t="shared" si="13"/>
        <v>0</v>
      </c>
      <c r="AX27" s="265">
        <f t="shared" si="17"/>
        <v>0</v>
      </c>
      <c r="AZ27" s="492">
        <f t="shared" si="14"/>
        <v>0</v>
      </c>
      <c r="BB27" s="492">
        <f t="shared" si="15"/>
        <v>0</v>
      </c>
      <c r="BD27" s="265">
        <f t="shared" si="18"/>
        <v>0</v>
      </c>
      <c r="BE27" s="105"/>
      <c r="BF27" s="105"/>
      <c r="BG27" s="105"/>
      <c r="BH27" s="105"/>
      <c r="BI27" s="105"/>
      <c r="BJ27" s="105"/>
    </row>
    <row r="28" spans="2:62" ht="9.9499999999999993" hidden="1" customHeight="1" outlineLevel="1">
      <c r="B28" s="101"/>
      <c r="C28" s="208"/>
      <c r="D28" s="208"/>
      <c r="E28" s="208"/>
      <c r="F28" s="208"/>
      <c r="G28" s="237"/>
      <c r="H28" s="207"/>
      <c r="I28" s="257"/>
      <c r="J28" s="257"/>
      <c r="K28" s="257"/>
      <c r="L28" s="257"/>
      <c r="M28" s="257"/>
      <c r="N28" s="257"/>
      <c r="O28" s="257"/>
      <c r="P28" s="256"/>
      <c r="Q28" s="102"/>
      <c r="R28" s="102"/>
      <c r="S28" s="102"/>
      <c r="U28" s="9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Z28" s="493"/>
      <c r="BE28" s="105"/>
      <c r="BF28" s="105"/>
      <c r="BG28" s="105"/>
      <c r="BH28" s="105"/>
      <c r="BI28" s="105"/>
      <c r="BJ28" s="105"/>
    </row>
    <row r="29" spans="2:62" ht="20.100000000000001" customHeight="1" collapsed="1">
      <c r="B29" s="179">
        <f>B12+1</f>
        <v>2</v>
      </c>
      <c r="C29" s="916"/>
      <c r="D29" s="917"/>
      <c r="E29" s="917"/>
      <c r="F29" s="918"/>
      <c r="G29" s="429"/>
      <c r="H29" s="206">
        <v>1</v>
      </c>
      <c r="I29" s="642">
        <f t="shared" ref="I29" si="19">$H29*SUM(I30:I44)</f>
        <v>0</v>
      </c>
      <c r="J29" s="643">
        <f t="shared" ref="J29:O29" si="20">$H29*SUM(J30:J44)</f>
        <v>0</v>
      </c>
      <c r="K29" s="644">
        <f t="shared" si="20"/>
        <v>0</v>
      </c>
      <c r="L29" s="645">
        <f t="shared" si="20"/>
        <v>0</v>
      </c>
      <c r="M29" s="645">
        <f t="shared" si="20"/>
        <v>0</v>
      </c>
      <c r="N29" s="644">
        <f t="shared" si="20"/>
        <v>0</v>
      </c>
      <c r="O29" s="642">
        <f t="shared" si="20"/>
        <v>0</v>
      </c>
      <c r="P29" s="209">
        <f t="shared" ref="P29:Q29" si="21">$H29*SUM(P30:P44)</f>
        <v>0</v>
      </c>
      <c r="Q29" s="210">
        <f t="shared" si="21"/>
        <v>0</v>
      </c>
      <c r="R29" s="136">
        <f t="shared" ref="R29:R44" si="22">P29*(1+Gewinn)*(1+SicherheitAngebot)</f>
        <v>0</v>
      </c>
      <c r="S29" s="137">
        <f t="shared" ref="S29:S44" si="23">Q29*(1+MGKZ)*(1+Gewinn)*(1+SicherheitAngebot)</f>
        <v>0</v>
      </c>
      <c r="U29" s="10">
        <f>I29*$I$7+J29*$J$7+K29*$K$7+L29*$L$7+M29*$M$7+N29*$N$7+O29*$O$7+R29+S29</f>
        <v>0</v>
      </c>
      <c r="W29" s="646">
        <f t="shared" ref="W29:AB29" si="24">$H29*SUM(W30:W44)</f>
        <v>0</v>
      </c>
      <c r="X29" s="647">
        <f t="shared" si="24"/>
        <v>0</v>
      </c>
      <c r="Y29" s="648">
        <f t="shared" si="24"/>
        <v>0</v>
      </c>
      <c r="Z29" s="649">
        <f t="shared" si="24"/>
        <v>0</v>
      </c>
      <c r="AA29" s="648">
        <f t="shared" si="24"/>
        <v>0</v>
      </c>
      <c r="AB29" s="646">
        <f t="shared" si="24"/>
        <v>0</v>
      </c>
      <c r="AC29" s="258"/>
      <c r="AD29" s="646">
        <f t="shared" ref="AD29:AM29" si="25">$H29*SUM(AD30:AD44)</f>
        <v>0</v>
      </c>
      <c r="AE29" s="647">
        <f t="shared" si="25"/>
        <v>0</v>
      </c>
      <c r="AF29" s="648">
        <f t="shared" si="25"/>
        <v>0</v>
      </c>
      <c r="AG29" s="649">
        <f t="shared" si="25"/>
        <v>0</v>
      </c>
      <c r="AH29" s="648">
        <f t="shared" si="25"/>
        <v>0</v>
      </c>
      <c r="AI29" s="646">
        <f t="shared" si="25"/>
        <v>0</v>
      </c>
      <c r="AJ29" s="258"/>
      <c r="AK29" s="653">
        <f t="shared" si="25"/>
        <v>0</v>
      </c>
      <c r="AL29" s="653">
        <f t="shared" si="25"/>
        <v>0</v>
      </c>
      <c r="AM29" s="653">
        <f t="shared" si="25"/>
        <v>0</v>
      </c>
      <c r="AN29" s="227">
        <f>$H29*SUM(AN30:AN44)*(1+Gewinn)*(1+SicherheitAngebot)</f>
        <v>0</v>
      </c>
      <c r="AO29" s="227">
        <f>$H29*SUM(AO30:AO44)*(1+Gewinn)*(1+SicherheitAngebot)</f>
        <v>0</v>
      </c>
      <c r="AP29" s="227">
        <f>$H29*SUM(AP30:AP44)*(1+Gewinn)*(1+SicherheitAngebot)</f>
        <v>0</v>
      </c>
      <c r="AQ29" s="227">
        <f>$H29*SUM(AQ30:AQ44)*(1+Gewinn)*(1+SicherheitAngebot)</f>
        <v>0</v>
      </c>
      <c r="AR29" s="227">
        <f>$H29*SUM(AR30:AR44)*(1+Gewinn)*(1+SicherheitAngebot)</f>
        <v>0</v>
      </c>
      <c r="AS29" s="262"/>
      <c r="AT29" s="263">
        <f t="shared" si="12"/>
        <v>0</v>
      </c>
      <c r="AU29" s="259"/>
      <c r="AV29" s="491">
        <f>AK29*$AK$7+AL29*$AL$7+AM29*$AM$7+SUM(AN29:AR29)+AT29/Zuschläge_IBN+AT29</f>
        <v>0</v>
      </c>
      <c r="AX29" s="685">
        <f>U29+AV29</f>
        <v>0</v>
      </c>
      <c r="AZ29" s="490">
        <f>IF(H29&gt;0,U29/(1+SicherheitAngebot)*(1+Sicherheit),0)</f>
        <v>0</v>
      </c>
      <c r="BB29" s="490">
        <f>IF(H29&gt;0,AV29/(1+SicherheitAngebot)*(1+Sicherheit),0)</f>
        <v>0</v>
      </c>
      <c r="BD29" s="490">
        <f>AZ29+BB29</f>
        <v>0</v>
      </c>
      <c r="BE29" s="105"/>
      <c r="BF29" s="105"/>
      <c r="BG29" s="105"/>
      <c r="BH29" s="105"/>
      <c r="BI29" s="105"/>
      <c r="BJ29" s="105"/>
    </row>
    <row r="30" spans="2:62" ht="18" hidden="1" customHeight="1" outlineLevel="1">
      <c r="B30" s="99"/>
      <c r="C30" s="908"/>
      <c r="D30" s="909"/>
      <c r="E30" s="909"/>
      <c r="F30" s="910"/>
      <c r="G30" s="890"/>
      <c r="H30" s="901"/>
      <c r="I30" s="152"/>
      <c r="J30" s="152"/>
      <c r="K30" s="152"/>
      <c r="L30" s="152"/>
      <c r="M30" s="152"/>
      <c r="N30" s="152"/>
      <c r="O30" s="152"/>
      <c r="P30" s="153"/>
      <c r="Q30" s="153"/>
      <c r="R30" s="156">
        <f t="shared" si="22"/>
        <v>0</v>
      </c>
      <c r="S30" s="156">
        <f t="shared" si="23"/>
        <v>0</v>
      </c>
      <c r="U30" s="157">
        <f>I30*$I$7+J30*$J$7+K30*$K$7+L30*$L$7+M30*$M$7+N30*$N$7+O30*$O$7+R30+S30</f>
        <v>0</v>
      </c>
      <c r="W30" s="152"/>
      <c r="X30" s="152"/>
      <c r="Y30" s="152"/>
      <c r="Z30" s="152"/>
      <c r="AA30" s="152"/>
      <c r="AB30" s="152"/>
      <c r="AC30" s="347"/>
      <c r="AD30" s="152"/>
      <c r="AE30" s="152"/>
      <c r="AF30" s="152"/>
      <c r="AG30" s="152"/>
      <c r="AH30" s="152"/>
      <c r="AI30" s="152"/>
      <c r="AJ30" s="347"/>
      <c r="AK30" s="152"/>
      <c r="AL30" s="152"/>
      <c r="AM30" s="295"/>
      <c r="AN30" s="228"/>
      <c r="AO30" s="228"/>
      <c r="AP30" s="228"/>
      <c r="AQ30" s="228"/>
      <c r="AR30" s="228"/>
      <c r="AS30" s="348"/>
      <c r="AT30" s="264">
        <f t="shared" si="12"/>
        <v>0</v>
      </c>
      <c r="AU30" s="259"/>
      <c r="AV30" s="265">
        <f t="shared" ref="AV30:AV44" si="26">AK30*$AK$7+AL30*$AL$7+AM30*$AM$7+SUM(AN30:AR30)*(1+Gewinn)*(1+SicherheitAngebot)+AT30/Zuschläge_IBN+AT30</f>
        <v>0</v>
      </c>
      <c r="AX30" s="265">
        <f>U30+AV30</f>
        <v>0</v>
      </c>
      <c r="AZ30" s="492">
        <f t="shared" ref="AZ30:AZ44" si="27">U30/(1+SicherheitAngebot)*(1+Sicherheit)</f>
        <v>0</v>
      </c>
      <c r="BB30" s="492">
        <f t="shared" ref="BB30:BB44" si="28">AV30/(1+SicherheitAngebot)*(1+Sicherheit)</f>
        <v>0</v>
      </c>
      <c r="BD30" s="265">
        <f>AZ30+BB30</f>
        <v>0</v>
      </c>
      <c r="BE30" s="105"/>
      <c r="BF30" s="105"/>
      <c r="BG30" s="105"/>
      <c r="BH30" s="105"/>
      <c r="BI30" s="105"/>
      <c r="BJ30" s="105"/>
    </row>
    <row r="31" spans="2:62" ht="18" hidden="1" customHeight="1" outlineLevel="1">
      <c r="B31" s="100"/>
      <c r="C31" s="908"/>
      <c r="D31" s="909"/>
      <c r="E31" s="909"/>
      <c r="F31" s="910"/>
      <c r="G31" s="890"/>
      <c r="H31" s="891"/>
      <c r="I31" s="152"/>
      <c r="J31" s="152"/>
      <c r="K31" s="152"/>
      <c r="L31" s="152"/>
      <c r="M31" s="152"/>
      <c r="N31" s="152"/>
      <c r="O31" s="152"/>
      <c r="P31" s="153"/>
      <c r="Q31" s="153"/>
      <c r="R31" s="156">
        <f t="shared" si="22"/>
        <v>0</v>
      </c>
      <c r="S31" s="156">
        <f t="shared" si="23"/>
        <v>0</v>
      </c>
      <c r="U31" s="157">
        <f t="shared" ref="U31:U44" si="29">I31*$I$7+J31*$J$7+K31*$K$7+L31*$L$7+M31*$M$7+N31*$N$7+O31*$O$7+R31+S31</f>
        <v>0</v>
      </c>
      <c r="W31" s="152"/>
      <c r="X31" s="152"/>
      <c r="Y31" s="152"/>
      <c r="Z31" s="152"/>
      <c r="AA31" s="152"/>
      <c r="AB31" s="152"/>
      <c r="AC31" s="347"/>
      <c r="AD31" s="152"/>
      <c r="AE31" s="152"/>
      <c r="AF31" s="152"/>
      <c r="AG31" s="152"/>
      <c r="AH31" s="152"/>
      <c r="AI31" s="152"/>
      <c r="AJ31" s="347"/>
      <c r="AK31" s="152"/>
      <c r="AL31" s="152"/>
      <c r="AM31" s="295"/>
      <c r="AN31" s="228"/>
      <c r="AO31" s="228"/>
      <c r="AP31" s="228"/>
      <c r="AQ31" s="228"/>
      <c r="AR31" s="228"/>
      <c r="AS31" s="348"/>
      <c r="AT31" s="264">
        <f t="shared" si="12"/>
        <v>0</v>
      </c>
      <c r="AU31" s="259"/>
      <c r="AV31" s="265">
        <f t="shared" si="26"/>
        <v>0</v>
      </c>
      <c r="AX31" s="265">
        <f t="shared" ref="AX31:AX44" si="30">U31+AV31</f>
        <v>0</v>
      </c>
      <c r="AZ31" s="492">
        <f t="shared" si="27"/>
        <v>0</v>
      </c>
      <c r="BB31" s="492">
        <f t="shared" si="28"/>
        <v>0</v>
      </c>
      <c r="BD31" s="265">
        <f t="shared" ref="BD31:BD44" si="31">AZ31+BB31</f>
        <v>0</v>
      </c>
      <c r="BE31" s="105"/>
      <c r="BF31" s="105"/>
      <c r="BG31" s="105"/>
      <c r="BH31" s="105"/>
      <c r="BI31" s="105"/>
      <c r="BJ31" s="105"/>
    </row>
    <row r="32" spans="2:62" ht="18" hidden="1" customHeight="1" outlineLevel="1">
      <c r="B32" s="100"/>
      <c r="C32" s="908"/>
      <c r="D32" s="909"/>
      <c r="E32" s="909"/>
      <c r="F32" s="910"/>
      <c r="G32" s="890"/>
      <c r="H32" s="891"/>
      <c r="I32" s="152"/>
      <c r="J32" s="152"/>
      <c r="K32" s="152"/>
      <c r="L32" s="152"/>
      <c r="M32" s="152"/>
      <c r="N32" s="152"/>
      <c r="O32" s="152"/>
      <c r="P32" s="153"/>
      <c r="Q32" s="153"/>
      <c r="R32" s="156">
        <f t="shared" si="22"/>
        <v>0</v>
      </c>
      <c r="S32" s="156">
        <f t="shared" si="23"/>
        <v>0</v>
      </c>
      <c r="U32" s="157">
        <f t="shared" si="29"/>
        <v>0</v>
      </c>
      <c r="W32" s="152"/>
      <c r="X32" s="152"/>
      <c r="Y32" s="152"/>
      <c r="Z32" s="152"/>
      <c r="AA32" s="152"/>
      <c r="AB32" s="152"/>
      <c r="AC32" s="347"/>
      <c r="AD32" s="152"/>
      <c r="AE32" s="152"/>
      <c r="AF32" s="152"/>
      <c r="AG32" s="152"/>
      <c r="AH32" s="152"/>
      <c r="AI32" s="152"/>
      <c r="AJ32" s="347"/>
      <c r="AK32" s="152"/>
      <c r="AL32" s="152"/>
      <c r="AM32" s="295"/>
      <c r="AN32" s="228"/>
      <c r="AO32" s="228"/>
      <c r="AP32" s="228"/>
      <c r="AQ32" s="228"/>
      <c r="AR32" s="228"/>
      <c r="AS32" s="348"/>
      <c r="AT32" s="264">
        <f t="shared" si="12"/>
        <v>0</v>
      </c>
      <c r="AU32" s="259"/>
      <c r="AV32" s="265">
        <f t="shared" si="26"/>
        <v>0</v>
      </c>
      <c r="AX32" s="265">
        <f t="shared" si="30"/>
        <v>0</v>
      </c>
      <c r="AZ32" s="492">
        <f t="shared" si="27"/>
        <v>0</v>
      </c>
      <c r="BB32" s="492">
        <f t="shared" si="28"/>
        <v>0</v>
      </c>
      <c r="BD32" s="265">
        <f t="shared" si="31"/>
        <v>0</v>
      </c>
      <c r="BE32" s="105"/>
      <c r="BF32" s="105"/>
      <c r="BG32" s="105"/>
      <c r="BH32" s="105"/>
      <c r="BI32" s="105"/>
      <c r="BJ32" s="105"/>
    </row>
    <row r="33" spans="2:62" ht="18" hidden="1" customHeight="1" outlineLevel="1">
      <c r="B33" s="100"/>
      <c r="C33" s="908"/>
      <c r="D33" s="909"/>
      <c r="E33" s="909"/>
      <c r="F33" s="910"/>
      <c r="G33" s="890"/>
      <c r="H33" s="891"/>
      <c r="I33" s="152"/>
      <c r="J33" s="152"/>
      <c r="K33" s="152"/>
      <c r="L33" s="152"/>
      <c r="M33" s="152"/>
      <c r="N33" s="152"/>
      <c r="O33" s="152"/>
      <c r="P33" s="153"/>
      <c r="Q33" s="153"/>
      <c r="R33" s="156">
        <f t="shared" si="22"/>
        <v>0</v>
      </c>
      <c r="S33" s="156">
        <f t="shared" si="23"/>
        <v>0</v>
      </c>
      <c r="U33" s="157">
        <f t="shared" si="29"/>
        <v>0</v>
      </c>
      <c r="W33" s="152"/>
      <c r="X33" s="152"/>
      <c r="Y33" s="152"/>
      <c r="Z33" s="152"/>
      <c r="AA33" s="152"/>
      <c r="AB33" s="152"/>
      <c r="AC33" s="347"/>
      <c r="AD33" s="152"/>
      <c r="AE33" s="152"/>
      <c r="AF33" s="152"/>
      <c r="AG33" s="152"/>
      <c r="AH33" s="152"/>
      <c r="AI33" s="152"/>
      <c r="AJ33" s="347"/>
      <c r="AK33" s="152"/>
      <c r="AL33" s="152"/>
      <c r="AM33" s="295"/>
      <c r="AN33" s="228"/>
      <c r="AO33" s="228"/>
      <c r="AP33" s="228"/>
      <c r="AQ33" s="228"/>
      <c r="AR33" s="228"/>
      <c r="AS33" s="348"/>
      <c r="AT33" s="264">
        <f t="shared" si="12"/>
        <v>0</v>
      </c>
      <c r="AU33" s="259"/>
      <c r="AV33" s="265">
        <f t="shared" si="26"/>
        <v>0</v>
      </c>
      <c r="AX33" s="265">
        <f t="shared" si="30"/>
        <v>0</v>
      </c>
      <c r="AZ33" s="492">
        <f t="shared" si="27"/>
        <v>0</v>
      </c>
      <c r="BB33" s="492">
        <f t="shared" si="28"/>
        <v>0</v>
      </c>
      <c r="BD33" s="265">
        <f t="shared" si="31"/>
        <v>0</v>
      </c>
      <c r="BE33" s="105"/>
      <c r="BF33" s="105"/>
      <c r="BG33" s="105"/>
      <c r="BH33" s="105"/>
      <c r="BI33" s="105"/>
      <c r="BJ33" s="105"/>
    </row>
    <row r="34" spans="2:62" ht="18" hidden="1" customHeight="1" outlineLevel="1">
      <c r="B34" s="100"/>
      <c r="C34" s="908"/>
      <c r="D34" s="909"/>
      <c r="E34" s="909"/>
      <c r="F34" s="910"/>
      <c r="G34" s="890"/>
      <c r="H34" s="891"/>
      <c r="I34" s="152"/>
      <c r="J34" s="152"/>
      <c r="K34" s="152"/>
      <c r="L34" s="152"/>
      <c r="M34" s="152"/>
      <c r="N34" s="152"/>
      <c r="O34" s="152"/>
      <c r="P34" s="153"/>
      <c r="Q34" s="153"/>
      <c r="R34" s="156">
        <f t="shared" si="22"/>
        <v>0</v>
      </c>
      <c r="S34" s="156">
        <f t="shared" si="23"/>
        <v>0</v>
      </c>
      <c r="U34" s="157">
        <f t="shared" si="29"/>
        <v>0</v>
      </c>
      <c r="W34" s="152"/>
      <c r="X34" s="152"/>
      <c r="Y34" s="152"/>
      <c r="Z34" s="152"/>
      <c r="AA34" s="152"/>
      <c r="AB34" s="152"/>
      <c r="AC34" s="347"/>
      <c r="AD34" s="152"/>
      <c r="AE34" s="152"/>
      <c r="AF34" s="152"/>
      <c r="AG34" s="152"/>
      <c r="AH34" s="152"/>
      <c r="AI34" s="152"/>
      <c r="AJ34" s="347"/>
      <c r="AK34" s="152"/>
      <c r="AL34" s="152"/>
      <c r="AM34" s="295"/>
      <c r="AN34" s="228"/>
      <c r="AO34" s="228"/>
      <c r="AP34" s="228"/>
      <c r="AQ34" s="228"/>
      <c r="AR34" s="228"/>
      <c r="AS34" s="348"/>
      <c r="AT34" s="264">
        <f t="shared" si="12"/>
        <v>0</v>
      </c>
      <c r="AU34" s="259"/>
      <c r="AV34" s="265">
        <f t="shared" si="26"/>
        <v>0</v>
      </c>
      <c r="AX34" s="265">
        <f t="shared" si="30"/>
        <v>0</v>
      </c>
      <c r="AZ34" s="492">
        <f t="shared" si="27"/>
        <v>0</v>
      </c>
      <c r="BB34" s="492">
        <f t="shared" si="28"/>
        <v>0</v>
      </c>
      <c r="BD34" s="265">
        <f t="shared" si="31"/>
        <v>0</v>
      </c>
      <c r="BE34" s="105"/>
      <c r="BF34" s="105"/>
      <c r="BG34" s="105"/>
      <c r="BH34" s="105"/>
      <c r="BI34" s="105"/>
      <c r="BJ34" s="105"/>
    </row>
    <row r="35" spans="2:62" ht="18" hidden="1" customHeight="1" outlineLevel="1">
      <c r="B35" s="100"/>
      <c r="C35" s="908"/>
      <c r="D35" s="909"/>
      <c r="E35" s="909"/>
      <c r="F35" s="910"/>
      <c r="G35" s="890"/>
      <c r="H35" s="891"/>
      <c r="I35" s="152"/>
      <c r="J35" s="152"/>
      <c r="K35" s="152"/>
      <c r="L35" s="152"/>
      <c r="M35" s="152"/>
      <c r="N35" s="152"/>
      <c r="O35" s="152"/>
      <c r="P35" s="153"/>
      <c r="Q35" s="153"/>
      <c r="R35" s="156">
        <f t="shared" si="22"/>
        <v>0</v>
      </c>
      <c r="S35" s="156">
        <f t="shared" si="23"/>
        <v>0</v>
      </c>
      <c r="U35" s="157">
        <f t="shared" si="29"/>
        <v>0</v>
      </c>
      <c r="W35" s="152"/>
      <c r="X35" s="152"/>
      <c r="Y35" s="152"/>
      <c r="Z35" s="152"/>
      <c r="AA35" s="152"/>
      <c r="AB35" s="152"/>
      <c r="AC35" s="347"/>
      <c r="AD35" s="152"/>
      <c r="AE35" s="152"/>
      <c r="AF35" s="152"/>
      <c r="AG35" s="152"/>
      <c r="AH35" s="152"/>
      <c r="AI35" s="152"/>
      <c r="AJ35" s="347"/>
      <c r="AK35" s="152"/>
      <c r="AL35" s="152"/>
      <c r="AM35" s="295"/>
      <c r="AN35" s="228"/>
      <c r="AO35" s="228"/>
      <c r="AP35" s="228"/>
      <c r="AQ35" s="228"/>
      <c r="AR35" s="228"/>
      <c r="AS35" s="348"/>
      <c r="AT35" s="264">
        <f t="shared" si="12"/>
        <v>0</v>
      </c>
      <c r="AU35" s="259"/>
      <c r="AV35" s="265">
        <f t="shared" si="26"/>
        <v>0</v>
      </c>
      <c r="AX35" s="265">
        <f t="shared" si="30"/>
        <v>0</v>
      </c>
      <c r="AZ35" s="492">
        <f t="shared" si="27"/>
        <v>0</v>
      </c>
      <c r="BB35" s="492">
        <f t="shared" si="28"/>
        <v>0</v>
      </c>
      <c r="BD35" s="265">
        <f t="shared" si="31"/>
        <v>0</v>
      </c>
      <c r="BE35" s="105"/>
      <c r="BF35" s="105"/>
      <c r="BG35" s="105"/>
      <c r="BH35" s="105"/>
      <c r="BI35" s="105"/>
      <c r="BJ35" s="105"/>
    </row>
    <row r="36" spans="2:62" ht="18" hidden="1" customHeight="1" outlineLevel="1">
      <c r="B36" s="100"/>
      <c r="C36" s="908"/>
      <c r="D36" s="909"/>
      <c r="E36" s="909"/>
      <c r="F36" s="910"/>
      <c r="G36" s="890"/>
      <c r="H36" s="891"/>
      <c r="I36" s="152"/>
      <c r="J36" s="152"/>
      <c r="K36" s="152"/>
      <c r="L36" s="152"/>
      <c r="M36" s="152"/>
      <c r="N36" s="152"/>
      <c r="O36" s="152"/>
      <c r="P36" s="153"/>
      <c r="Q36" s="153"/>
      <c r="R36" s="156">
        <f t="shared" si="22"/>
        <v>0</v>
      </c>
      <c r="S36" s="156">
        <f t="shared" si="23"/>
        <v>0</v>
      </c>
      <c r="U36" s="157">
        <f t="shared" si="29"/>
        <v>0</v>
      </c>
      <c r="W36" s="152"/>
      <c r="X36" s="152"/>
      <c r="Y36" s="152"/>
      <c r="Z36" s="152"/>
      <c r="AA36" s="152"/>
      <c r="AB36" s="152"/>
      <c r="AC36" s="347"/>
      <c r="AD36" s="152"/>
      <c r="AE36" s="152"/>
      <c r="AF36" s="152"/>
      <c r="AG36" s="152"/>
      <c r="AH36" s="152"/>
      <c r="AI36" s="152"/>
      <c r="AJ36" s="347"/>
      <c r="AK36" s="152"/>
      <c r="AL36" s="152"/>
      <c r="AM36" s="295"/>
      <c r="AN36" s="228"/>
      <c r="AO36" s="228"/>
      <c r="AP36" s="228"/>
      <c r="AQ36" s="228"/>
      <c r="AR36" s="228"/>
      <c r="AS36" s="348"/>
      <c r="AT36" s="264">
        <f t="shared" si="12"/>
        <v>0</v>
      </c>
      <c r="AU36" s="259"/>
      <c r="AV36" s="265">
        <f t="shared" si="26"/>
        <v>0</v>
      </c>
      <c r="AX36" s="265">
        <f t="shared" si="30"/>
        <v>0</v>
      </c>
      <c r="AZ36" s="492">
        <f t="shared" si="27"/>
        <v>0</v>
      </c>
      <c r="BB36" s="492">
        <f t="shared" si="28"/>
        <v>0</v>
      </c>
      <c r="BD36" s="265">
        <f t="shared" si="31"/>
        <v>0</v>
      </c>
      <c r="BE36" s="105"/>
      <c r="BF36" s="105"/>
      <c r="BG36" s="105"/>
      <c r="BH36" s="105"/>
      <c r="BI36" s="105"/>
      <c r="BJ36" s="105"/>
    </row>
    <row r="37" spans="2:62" ht="18" hidden="1" customHeight="1" outlineLevel="1">
      <c r="B37" s="100"/>
      <c r="C37" s="908"/>
      <c r="D37" s="909"/>
      <c r="E37" s="909"/>
      <c r="F37" s="910"/>
      <c r="G37" s="890"/>
      <c r="H37" s="891"/>
      <c r="I37" s="152"/>
      <c r="J37" s="152"/>
      <c r="K37" s="152"/>
      <c r="L37" s="152"/>
      <c r="M37" s="152"/>
      <c r="N37" s="152"/>
      <c r="O37" s="152"/>
      <c r="P37" s="153"/>
      <c r="Q37" s="153"/>
      <c r="R37" s="156">
        <f t="shared" si="22"/>
        <v>0</v>
      </c>
      <c r="S37" s="156">
        <f t="shared" si="23"/>
        <v>0</v>
      </c>
      <c r="U37" s="157">
        <f t="shared" si="29"/>
        <v>0</v>
      </c>
      <c r="W37" s="152"/>
      <c r="X37" s="152"/>
      <c r="Y37" s="152"/>
      <c r="Z37" s="152"/>
      <c r="AA37" s="152"/>
      <c r="AB37" s="152"/>
      <c r="AC37" s="347"/>
      <c r="AD37" s="152"/>
      <c r="AE37" s="152"/>
      <c r="AF37" s="152"/>
      <c r="AG37" s="152"/>
      <c r="AH37" s="152"/>
      <c r="AI37" s="152"/>
      <c r="AJ37" s="347"/>
      <c r="AK37" s="152"/>
      <c r="AL37" s="152"/>
      <c r="AM37" s="295"/>
      <c r="AN37" s="228"/>
      <c r="AO37" s="228"/>
      <c r="AP37" s="228"/>
      <c r="AQ37" s="228"/>
      <c r="AR37" s="228"/>
      <c r="AS37" s="348"/>
      <c r="AT37" s="264">
        <f t="shared" si="12"/>
        <v>0</v>
      </c>
      <c r="AU37" s="259"/>
      <c r="AV37" s="265">
        <f t="shared" si="26"/>
        <v>0</v>
      </c>
      <c r="AX37" s="265">
        <f t="shared" si="30"/>
        <v>0</v>
      </c>
      <c r="AZ37" s="492">
        <f t="shared" si="27"/>
        <v>0</v>
      </c>
      <c r="BB37" s="492">
        <f t="shared" si="28"/>
        <v>0</v>
      </c>
      <c r="BD37" s="265">
        <f t="shared" si="31"/>
        <v>0</v>
      </c>
      <c r="BE37" s="105"/>
      <c r="BF37" s="105"/>
      <c r="BG37" s="105"/>
      <c r="BH37" s="105"/>
      <c r="BI37" s="105"/>
      <c r="BJ37" s="105"/>
    </row>
    <row r="38" spans="2:62" ht="18" hidden="1" customHeight="1" outlineLevel="1">
      <c r="B38" s="100"/>
      <c r="C38" s="908"/>
      <c r="D38" s="909"/>
      <c r="E38" s="909"/>
      <c r="F38" s="910"/>
      <c r="G38" s="890"/>
      <c r="H38" s="891"/>
      <c r="I38" s="152"/>
      <c r="J38" s="152"/>
      <c r="K38" s="152"/>
      <c r="L38" s="152"/>
      <c r="M38" s="152"/>
      <c r="N38" s="152"/>
      <c r="O38" s="152"/>
      <c r="P38" s="153"/>
      <c r="Q38" s="153"/>
      <c r="R38" s="156">
        <f t="shared" si="22"/>
        <v>0</v>
      </c>
      <c r="S38" s="156">
        <f t="shared" si="23"/>
        <v>0</v>
      </c>
      <c r="U38" s="157">
        <f t="shared" si="29"/>
        <v>0</v>
      </c>
      <c r="W38" s="152"/>
      <c r="X38" s="152"/>
      <c r="Y38" s="152"/>
      <c r="Z38" s="152"/>
      <c r="AA38" s="152"/>
      <c r="AB38" s="152"/>
      <c r="AC38" s="347"/>
      <c r="AD38" s="152"/>
      <c r="AE38" s="152"/>
      <c r="AF38" s="152"/>
      <c r="AG38" s="152"/>
      <c r="AH38" s="152"/>
      <c r="AI38" s="152"/>
      <c r="AJ38" s="347"/>
      <c r="AK38" s="152"/>
      <c r="AL38" s="152"/>
      <c r="AM38" s="295"/>
      <c r="AN38" s="228"/>
      <c r="AO38" s="228"/>
      <c r="AP38" s="228"/>
      <c r="AQ38" s="228"/>
      <c r="AR38" s="228"/>
      <c r="AS38" s="348"/>
      <c r="AT38" s="264">
        <f t="shared" si="12"/>
        <v>0</v>
      </c>
      <c r="AU38" s="259"/>
      <c r="AV38" s="265">
        <f t="shared" si="26"/>
        <v>0</v>
      </c>
      <c r="AX38" s="265">
        <f t="shared" si="30"/>
        <v>0</v>
      </c>
      <c r="AZ38" s="492">
        <f t="shared" si="27"/>
        <v>0</v>
      </c>
      <c r="BB38" s="492">
        <f t="shared" si="28"/>
        <v>0</v>
      </c>
      <c r="BD38" s="265">
        <f t="shared" si="31"/>
        <v>0</v>
      </c>
      <c r="BE38" s="105"/>
      <c r="BF38" s="105"/>
      <c r="BG38" s="105"/>
      <c r="BH38" s="105"/>
      <c r="BI38" s="105"/>
      <c r="BJ38" s="105"/>
    </row>
    <row r="39" spans="2:62" ht="18" hidden="1" customHeight="1" outlineLevel="1">
      <c r="B39" s="100"/>
      <c r="C39" s="908"/>
      <c r="D39" s="909"/>
      <c r="E39" s="909"/>
      <c r="F39" s="910"/>
      <c r="G39" s="890"/>
      <c r="H39" s="891"/>
      <c r="I39" s="152"/>
      <c r="J39" s="152"/>
      <c r="K39" s="152"/>
      <c r="L39" s="152"/>
      <c r="M39" s="152"/>
      <c r="N39" s="152"/>
      <c r="O39" s="152"/>
      <c r="P39" s="153"/>
      <c r="Q39" s="153"/>
      <c r="R39" s="156">
        <f t="shared" si="22"/>
        <v>0</v>
      </c>
      <c r="S39" s="156">
        <f t="shared" si="23"/>
        <v>0</v>
      </c>
      <c r="U39" s="157">
        <f t="shared" si="29"/>
        <v>0</v>
      </c>
      <c r="W39" s="152"/>
      <c r="X39" s="152"/>
      <c r="Y39" s="152"/>
      <c r="Z39" s="152"/>
      <c r="AA39" s="152"/>
      <c r="AB39" s="152"/>
      <c r="AC39" s="347"/>
      <c r="AD39" s="152"/>
      <c r="AE39" s="152"/>
      <c r="AF39" s="152"/>
      <c r="AG39" s="152"/>
      <c r="AH39" s="152"/>
      <c r="AI39" s="152"/>
      <c r="AJ39" s="347"/>
      <c r="AK39" s="152"/>
      <c r="AL39" s="152"/>
      <c r="AM39" s="295"/>
      <c r="AN39" s="228"/>
      <c r="AO39" s="228"/>
      <c r="AP39" s="228"/>
      <c r="AQ39" s="228"/>
      <c r="AR39" s="228"/>
      <c r="AS39" s="348"/>
      <c r="AT39" s="264">
        <f t="shared" si="12"/>
        <v>0</v>
      </c>
      <c r="AU39" s="259"/>
      <c r="AV39" s="265">
        <f t="shared" si="26"/>
        <v>0</v>
      </c>
      <c r="AX39" s="265">
        <f t="shared" si="30"/>
        <v>0</v>
      </c>
      <c r="AZ39" s="492">
        <f t="shared" si="27"/>
        <v>0</v>
      </c>
      <c r="BB39" s="492">
        <f t="shared" si="28"/>
        <v>0</v>
      </c>
      <c r="BD39" s="265">
        <f t="shared" si="31"/>
        <v>0</v>
      </c>
      <c r="BE39" s="105"/>
      <c r="BF39" s="105"/>
      <c r="BG39" s="105"/>
      <c r="BH39" s="105"/>
      <c r="BI39" s="105"/>
      <c r="BJ39" s="105"/>
    </row>
    <row r="40" spans="2:62" ht="18" hidden="1" customHeight="1" outlineLevel="1">
      <c r="B40" s="100"/>
      <c r="C40" s="908"/>
      <c r="D40" s="909"/>
      <c r="E40" s="909"/>
      <c r="F40" s="910"/>
      <c r="G40" s="890"/>
      <c r="H40" s="891"/>
      <c r="I40" s="152"/>
      <c r="J40" s="152"/>
      <c r="K40" s="152"/>
      <c r="L40" s="152"/>
      <c r="M40" s="152"/>
      <c r="N40" s="152"/>
      <c r="O40" s="152"/>
      <c r="P40" s="153"/>
      <c r="Q40" s="153"/>
      <c r="R40" s="156">
        <f t="shared" si="22"/>
        <v>0</v>
      </c>
      <c r="S40" s="156">
        <f t="shared" si="23"/>
        <v>0</v>
      </c>
      <c r="U40" s="157">
        <f t="shared" si="29"/>
        <v>0</v>
      </c>
      <c r="W40" s="152"/>
      <c r="X40" s="152"/>
      <c r="Y40" s="152"/>
      <c r="Z40" s="152"/>
      <c r="AA40" s="152"/>
      <c r="AB40" s="152"/>
      <c r="AC40" s="347"/>
      <c r="AD40" s="152"/>
      <c r="AE40" s="152"/>
      <c r="AF40" s="152"/>
      <c r="AG40" s="152"/>
      <c r="AH40" s="152"/>
      <c r="AI40" s="152"/>
      <c r="AJ40" s="347"/>
      <c r="AK40" s="152"/>
      <c r="AL40" s="152"/>
      <c r="AM40" s="295"/>
      <c r="AN40" s="228"/>
      <c r="AO40" s="228"/>
      <c r="AP40" s="228"/>
      <c r="AQ40" s="228"/>
      <c r="AR40" s="228"/>
      <c r="AS40" s="348"/>
      <c r="AT40" s="264">
        <f t="shared" si="12"/>
        <v>0</v>
      </c>
      <c r="AU40" s="259"/>
      <c r="AV40" s="265">
        <f t="shared" si="26"/>
        <v>0</v>
      </c>
      <c r="AX40" s="265">
        <f t="shared" si="30"/>
        <v>0</v>
      </c>
      <c r="AZ40" s="492">
        <f t="shared" si="27"/>
        <v>0</v>
      </c>
      <c r="BB40" s="492">
        <f t="shared" si="28"/>
        <v>0</v>
      </c>
      <c r="BD40" s="265">
        <f t="shared" si="31"/>
        <v>0</v>
      </c>
      <c r="BE40" s="105"/>
      <c r="BF40" s="105"/>
      <c r="BG40" s="105"/>
      <c r="BH40" s="105"/>
      <c r="BI40" s="105"/>
      <c r="BJ40" s="105"/>
    </row>
    <row r="41" spans="2:62" ht="18" hidden="1" customHeight="1" outlineLevel="1">
      <c r="B41" s="100"/>
      <c r="C41" s="908"/>
      <c r="D41" s="909"/>
      <c r="E41" s="909"/>
      <c r="F41" s="910"/>
      <c r="G41" s="890"/>
      <c r="H41" s="891"/>
      <c r="I41" s="152"/>
      <c r="J41" s="152"/>
      <c r="K41" s="152"/>
      <c r="L41" s="152"/>
      <c r="M41" s="152"/>
      <c r="N41" s="152"/>
      <c r="O41" s="152"/>
      <c r="P41" s="153"/>
      <c r="Q41" s="153"/>
      <c r="R41" s="156">
        <f t="shared" si="22"/>
        <v>0</v>
      </c>
      <c r="S41" s="156">
        <f t="shared" si="23"/>
        <v>0</v>
      </c>
      <c r="U41" s="157">
        <f t="shared" si="29"/>
        <v>0</v>
      </c>
      <c r="W41" s="152"/>
      <c r="X41" s="152"/>
      <c r="Y41" s="152"/>
      <c r="Z41" s="152"/>
      <c r="AA41" s="152"/>
      <c r="AB41" s="152"/>
      <c r="AC41" s="347"/>
      <c r="AD41" s="152"/>
      <c r="AE41" s="152"/>
      <c r="AF41" s="152"/>
      <c r="AG41" s="152"/>
      <c r="AH41" s="152"/>
      <c r="AI41" s="152"/>
      <c r="AJ41" s="347"/>
      <c r="AK41" s="152"/>
      <c r="AL41" s="152"/>
      <c r="AM41" s="295"/>
      <c r="AN41" s="228"/>
      <c r="AO41" s="228"/>
      <c r="AP41" s="228"/>
      <c r="AQ41" s="228"/>
      <c r="AR41" s="228"/>
      <c r="AS41" s="348"/>
      <c r="AT41" s="264">
        <f t="shared" si="12"/>
        <v>0</v>
      </c>
      <c r="AU41" s="259"/>
      <c r="AV41" s="265">
        <f t="shared" si="26"/>
        <v>0</v>
      </c>
      <c r="AX41" s="265">
        <f t="shared" si="30"/>
        <v>0</v>
      </c>
      <c r="AZ41" s="492">
        <f t="shared" si="27"/>
        <v>0</v>
      </c>
      <c r="BB41" s="492">
        <f t="shared" si="28"/>
        <v>0</v>
      </c>
      <c r="BD41" s="265">
        <f t="shared" si="31"/>
        <v>0</v>
      </c>
      <c r="BE41" s="105"/>
      <c r="BF41" s="105"/>
      <c r="BG41" s="105"/>
      <c r="BH41" s="105"/>
      <c r="BI41" s="105"/>
      <c r="BJ41" s="105"/>
    </row>
    <row r="42" spans="2:62" ht="18" hidden="1" customHeight="1" outlineLevel="1">
      <c r="B42" s="100"/>
      <c r="C42" s="908"/>
      <c r="D42" s="909"/>
      <c r="E42" s="909"/>
      <c r="F42" s="910"/>
      <c r="G42" s="890"/>
      <c r="H42" s="891"/>
      <c r="I42" s="152"/>
      <c r="J42" s="152"/>
      <c r="K42" s="152"/>
      <c r="L42" s="152"/>
      <c r="M42" s="152"/>
      <c r="N42" s="152"/>
      <c r="O42" s="152"/>
      <c r="P42" s="153"/>
      <c r="Q42" s="153"/>
      <c r="R42" s="156">
        <f t="shared" si="22"/>
        <v>0</v>
      </c>
      <c r="S42" s="156">
        <f t="shared" si="23"/>
        <v>0</v>
      </c>
      <c r="U42" s="157">
        <f t="shared" si="29"/>
        <v>0</v>
      </c>
      <c r="W42" s="152"/>
      <c r="X42" s="152"/>
      <c r="Y42" s="152"/>
      <c r="Z42" s="152"/>
      <c r="AA42" s="152"/>
      <c r="AB42" s="152"/>
      <c r="AC42" s="347"/>
      <c r="AD42" s="152"/>
      <c r="AE42" s="152"/>
      <c r="AF42" s="152"/>
      <c r="AG42" s="152"/>
      <c r="AH42" s="152"/>
      <c r="AI42" s="152"/>
      <c r="AJ42" s="347"/>
      <c r="AK42" s="152"/>
      <c r="AL42" s="152"/>
      <c r="AM42" s="295"/>
      <c r="AN42" s="228"/>
      <c r="AO42" s="228"/>
      <c r="AP42" s="228"/>
      <c r="AQ42" s="228"/>
      <c r="AR42" s="228"/>
      <c r="AS42" s="348"/>
      <c r="AT42" s="264">
        <f t="shared" si="12"/>
        <v>0</v>
      </c>
      <c r="AU42" s="259"/>
      <c r="AV42" s="265">
        <f t="shared" si="26"/>
        <v>0</v>
      </c>
      <c r="AX42" s="265">
        <f t="shared" si="30"/>
        <v>0</v>
      </c>
      <c r="AZ42" s="492">
        <f t="shared" si="27"/>
        <v>0</v>
      </c>
      <c r="BB42" s="492">
        <f t="shared" si="28"/>
        <v>0</v>
      </c>
      <c r="BD42" s="265">
        <f t="shared" si="31"/>
        <v>0</v>
      </c>
      <c r="BE42" s="105"/>
      <c r="BF42" s="105"/>
      <c r="BG42" s="105"/>
      <c r="BH42" s="105"/>
      <c r="BI42" s="105"/>
      <c r="BJ42" s="105"/>
    </row>
    <row r="43" spans="2:62" ht="18" hidden="1" customHeight="1" outlineLevel="1">
      <c r="B43" s="100"/>
      <c r="C43" s="908"/>
      <c r="D43" s="909"/>
      <c r="E43" s="909"/>
      <c r="F43" s="910"/>
      <c r="G43" s="890"/>
      <c r="H43" s="891"/>
      <c r="I43" s="152"/>
      <c r="J43" s="152"/>
      <c r="K43" s="152"/>
      <c r="L43" s="152"/>
      <c r="M43" s="152"/>
      <c r="N43" s="152"/>
      <c r="O43" s="152"/>
      <c r="P43" s="153"/>
      <c r="Q43" s="153"/>
      <c r="R43" s="156">
        <f t="shared" si="22"/>
        <v>0</v>
      </c>
      <c r="S43" s="156">
        <f t="shared" si="23"/>
        <v>0</v>
      </c>
      <c r="U43" s="157">
        <f t="shared" si="29"/>
        <v>0</v>
      </c>
      <c r="W43" s="152"/>
      <c r="X43" s="152"/>
      <c r="Y43" s="152"/>
      <c r="Z43" s="152"/>
      <c r="AA43" s="152"/>
      <c r="AB43" s="152"/>
      <c r="AC43" s="347"/>
      <c r="AD43" s="152"/>
      <c r="AE43" s="152"/>
      <c r="AF43" s="152"/>
      <c r="AG43" s="152"/>
      <c r="AH43" s="152"/>
      <c r="AI43" s="152"/>
      <c r="AJ43" s="347"/>
      <c r="AK43" s="152"/>
      <c r="AL43" s="152"/>
      <c r="AM43" s="295"/>
      <c r="AN43" s="228"/>
      <c r="AO43" s="228"/>
      <c r="AP43" s="228"/>
      <c r="AQ43" s="228"/>
      <c r="AR43" s="228"/>
      <c r="AS43" s="348"/>
      <c r="AT43" s="264">
        <f t="shared" si="12"/>
        <v>0</v>
      </c>
      <c r="AU43" s="259"/>
      <c r="AV43" s="265">
        <f t="shared" si="26"/>
        <v>0</v>
      </c>
      <c r="AX43" s="265">
        <f t="shared" si="30"/>
        <v>0</v>
      </c>
      <c r="AZ43" s="492">
        <f t="shared" si="27"/>
        <v>0</v>
      </c>
      <c r="BB43" s="492">
        <f t="shared" si="28"/>
        <v>0</v>
      </c>
      <c r="BD43" s="265">
        <f t="shared" si="31"/>
        <v>0</v>
      </c>
      <c r="BE43" s="105"/>
      <c r="BF43" s="105"/>
      <c r="BG43" s="105"/>
      <c r="BH43" s="105"/>
      <c r="BI43" s="105"/>
      <c r="BJ43" s="105"/>
    </row>
    <row r="44" spans="2:62" ht="18" hidden="1" customHeight="1" outlineLevel="1">
      <c r="B44" s="100"/>
      <c r="C44" s="908"/>
      <c r="D44" s="909"/>
      <c r="E44" s="909"/>
      <c r="F44" s="910"/>
      <c r="G44" s="890"/>
      <c r="H44" s="891"/>
      <c r="I44" s="152"/>
      <c r="J44" s="152"/>
      <c r="K44" s="152"/>
      <c r="L44" s="152"/>
      <c r="M44" s="152"/>
      <c r="N44" s="152"/>
      <c r="O44" s="152"/>
      <c r="P44" s="153"/>
      <c r="Q44" s="153"/>
      <c r="R44" s="156">
        <f t="shared" si="22"/>
        <v>0</v>
      </c>
      <c r="S44" s="156">
        <f t="shared" si="23"/>
        <v>0</v>
      </c>
      <c r="U44" s="157">
        <f t="shared" si="29"/>
        <v>0</v>
      </c>
      <c r="W44" s="152"/>
      <c r="X44" s="152"/>
      <c r="Y44" s="152"/>
      <c r="Z44" s="152"/>
      <c r="AA44" s="152"/>
      <c r="AB44" s="152"/>
      <c r="AC44" s="347"/>
      <c r="AD44" s="152"/>
      <c r="AE44" s="152"/>
      <c r="AF44" s="152"/>
      <c r="AG44" s="152"/>
      <c r="AH44" s="152"/>
      <c r="AI44" s="152"/>
      <c r="AJ44" s="347"/>
      <c r="AK44" s="152"/>
      <c r="AL44" s="152"/>
      <c r="AM44" s="295"/>
      <c r="AN44" s="228"/>
      <c r="AO44" s="228"/>
      <c r="AP44" s="228"/>
      <c r="AQ44" s="228"/>
      <c r="AR44" s="228"/>
      <c r="AS44" s="348"/>
      <c r="AT44" s="264">
        <f t="shared" si="12"/>
        <v>0</v>
      </c>
      <c r="AU44" s="259"/>
      <c r="AV44" s="265">
        <f t="shared" si="26"/>
        <v>0</v>
      </c>
      <c r="AX44" s="265">
        <f t="shared" si="30"/>
        <v>0</v>
      </c>
      <c r="AZ44" s="492">
        <f t="shared" si="27"/>
        <v>0</v>
      </c>
      <c r="BB44" s="492">
        <f t="shared" si="28"/>
        <v>0</v>
      </c>
      <c r="BD44" s="265">
        <f t="shared" si="31"/>
        <v>0</v>
      </c>
      <c r="BE44" s="105"/>
      <c r="BF44" s="105"/>
      <c r="BG44" s="105"/>
      <c r="BH44" s="105"/>
      <c r="BI44" s="105"/>
      <c r="BJ44" s="105"/>
    </row>
    <row r="45" spans="2:62" ht="9.9499999999999993" hidden="1" customHeight="1" outlineLevel="1">
      <c r="B45" s="101"/>
      <c r="C45" s="208"/>
      <c r="D45" s="208"/>
      <c r="E45" s="208"/>
      <c r="F45" s="208"/>
      <c r="G45" s="237"/>
      <c r="H45" s="207"/>
      <c r="I45" s="257"/>
      <c r="J45" s="257"/>
      <c r="K45" s="257"/>
      <c r="L45" s="257"/>
      <c r="M45" s="257"/>
      <c r="N45" s="257"/>
      <c r="O45" s="257"/>
      <c r="P45" s="256"/>
      <c r="Q45" s="102"/>
      <c r="R45" s="102"/>
      <c r="S45" s="102"/>
      <c r="U45" s="98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Z45" s="493"/>
      <c r="BE45" s="105"/>
      <c r="BF45" s="105"/>
      <c r="BG45" s="105"/>
      <c r="BH45" s="105"/>
      <c r="BI45" s="105"/>
      <c r="BJ45" s="105"/>
    </row>
    <row r="46" spans="2:62" ht="20.100000000000001" customHeight="1" collapsed="1">
      <c r="B46" s="179">
        <f>B29+1</f>
        <v>3</v>
      </c>
      <c r="C46" s="916"/>
      <c r="D46" s="917"/>
      <c r="E46" s="917"/>
      <c r="F46" s="918"/>
      <c r="G46" s="429"/>
      <c r="H46" s="206">
        <v>1</v>
      </c>
      <c r="I46" s="642">
        <f t="shared" ref="I46" si="32">$H46*SUM(I47:I61)</f>
        <v>0</v>
      </c>
      <c r="J46" s="643">
        <f t="shared" ref="J46:O46" si="33">$H46*SUM(J47:J61)</f>
        <v>0</v>
      </c>
      <c r="K46" s="644">
        <f t="shared" si="33"/>
        <v>0</v>
      </c>
      <c r="L46" s="645">
        <f t="shared" si="33"/>
        <v>0</v>
      </c>
      <c r="M46" s="645">
        <f t="shared" si="33"/>
        <v>0</v>
      </c>
      <c r="N46" s="644">
        <f t="shared" si="33"/>
        <v>0</v>
      </c>
      <c r="O46" s="642">
        <f t="shared" si="33"/>
        <v>0</v>
      </c>
      <c r="P46" s="209">
        <f t="shared" ref="P46:Q46" si="34">$H46*SUM(P47:P61)</f>
        <v>0</v>
      </c>
      <c r="Q46" s="210">
        <f t="shared" si="34"/>
        <v>0</v>
      </c>
      <c r="R46" s="136">
        <f t="shared" ref="R46:R61" si="35">P46*(1+Gewinn)*(1+SicherheitAngebot)</f>
        <v>0</v>
      </c>
      <c r="S46" s="137">
        <f t="shared" ref="S46:S61" si="36">Q46*(1+MGKZ)*(1+Gewinn)*(1+SicherheitAngebot)</f>
        <v>0</v>
      </c>
      <c r="U46" s="10">
        <f>I46*$I$7+J46*$J$7+K46*$K$7+L46*$L$7+M46*$M$7+N46*$N$7+O46*$O$7+R46+S46</f>
        <v>0</v>
      </c>
      <c r="W46" s="646">
        <f t="shared" ref="W46:AB46" si="37">$H46*SUM(W47:W61)</f>
        <v>0</v>
      </c>
      <c r="X46" s="647">
        <f t="shared" si="37"/>
        <v>0</v>
      </c>
      <c r="Y46" s="648">
        <f t="shared" si="37"/>
        <v>0</v>
      </c>
      <c r="Z46" s="649">
        <f t="shared" si="37"/>
        <v>0</v>
      </c>
      <c r="AA46" s="648">
        <f t="shared" si="37"/>
        <v>0</v>
      </c>
      <c r="AB46" s="646">
        <f t="shared" si="37"/>
        <v>0</v>
      </c>
      <c r="AC46" s="258"/>
      <c r="AD46" s="646">
        <f t="shared" ref="AD46:AM46" si="38">$H46*SUM(AD47:AD61)</f>
        <v>0</v>
      </c>
      <c r="AE46" s="647">
        <f t="shared" si="38"/>
        <v>0</v>
      </c>
      <c r="AF46" s="648">
        <f t="shared" si="38"/>
        <v>0</v>
      </c>
      <c r="AG46" s="649">
        <f t="shared" si="38"/>
        <v>0</v>
      </c>
      <c r="AH46" s="648">
        <f t="shared" si="38"/>
        <v>0</v>
      </c>
      <c r="AI46" s="646">
        <f t="shared" si="38"/>
        <v>0</v>
      </c>
      <c r="AJ46" s="258"/>
      <c r="AK46" s="653">
        <f t="shared" si="38"/>
        <v>0</v>
      </c>
      <c r="AL46" s="653">
        <f t="shared" si="38"/>
        <v>0</v>
      </c>
      <c r="AM46" s="653">
        <f t="shared" si="38"/>
        <v>0</v>
      </c>
      <c r="AN46" s="227">
        <f>$H46*SUM(AN47:AN61)*(1+Gewinn)*(1+SicherheitAngebot)</f>
        <v>0</v>
      </c>
      <c r="AO46" s="227">
        <f>$H46*SUM(AO47:AO61)*(1+Gewinn)*(1+SicherheitAngebot)</f>
        <v>0</v>
      </c>
      <c r="AP46" s="227">
        <f>$H46*SUM(AP47:AP61)*(1+Gewinn)*(1+SicherheitAngebot)</f>
        <v>0</v>
      </c>
      <c r="AQ46" s="227">
        <f>$H46*SUM(AQ47:AQ61)*(1+Gewinn)*(1+SicherheitAngebot)</f>
        <v>0</v>
      </c>
      <c r="AR46" s="227">
        <f>$H46*SUM(AR47:AR61)*(1+Gewinn)*(1+SicherheitAngebot)</f>
        <v>0</v>
      </c>
      <c r="AS46" s="262"/>
      <c r="AT46" s="263">
        <f t="shared" ref="AT46:AT109" si="39">((W46+AD46)*$W$7+(X46+AE46)*$X$7+(Y46+Z46+AF46+AG46)*$Z$7+(AA46+AH46)*$AA$7+(AB46+AI46)*$AB$7)*Zuschläge_IBN</f>
        <v>0</v>
      </c>
      <c r="AU46" s="259"/>
      <c r="AV46" s="491">
        <f>AK46*$AK$7+AL46*$AL$7+AM46*$AM$7+SUM(AN46:AR46)+AT46/Zuschläge_IBN+AT46</f>
        <v>0</v>
      </c>
      <c r="AX46" s="685">
        <f>U46+AV46</f>
        <v>0</v>
      </c>
      <c r="AZ46" s="490">
        <f>IF(H46&gt;0,U46/(1+SicherheitAngebot)*(1+Sicherheit),0)</f>
        <v>0</v>
      </c>
      <c r="BB46" s="490">
        <f>IF(H46&gt;0,AV46/(1+SicherheitAngebot)*(1+Sicherheit),0)</f>
        <v>0</v>
      </c>
      <c r="BD46" s="490">
        <f>AZ46+BB46</f>
        <v>0</v>
      </c>
      <c r="BE46" s="105"/>
      <c r="BF46" s="105"/>
      <c r="BG46" s="105"/>
      <c r="BH46" s="105"/>
      <c r="BI46" s="105"/>
      <c r="BJ46" s="105"/>
    </row>
    <row r="47" spans="2:62" ht="20.100000000000001" hidden="1" customHeight="1" outlineLevel="1">
      <c r="B47" s="211"/>
      <c r="C47" s="908"/>
      <c r="D47" s="909"/>
      <c r="E47" s="909"/>
      <c r="F47" s="910"/>
      <c r="G47" s="890"/>
      <c r="H47" s="901"/>
      <c r="I47" s="152"/>
      <c r="J47" s="152"/>
      <c r="K47" s="152"/>
      <c r="L47" s="152"/>
      <c r="M47" s="152"/>
      <c r="N47" s="152"/>
      <c r="O47" s="152"/>
      <c r="P47" s="153"/>
      <c r="Q47" s="153"/>
      <c r="R47" s="156">
        <f t="shared" si="35"/>
        <v>0</v>
      </c>
      <c r="S47" s="156">
        <f t="shared" si="36"/>
        <v>0</v>
      </c>
      <c r="U47" s="157">
        <f>I47*$I$7+J47*$J$7+K47*$K$7+L47*$L$7+M47*$M$7+N47*$N$7+O47*$O$7+R47+S47</f>
        <v>0</v>
      </c>
      <c r="W47" s="152"/>
      <c r="X47" s="152"/>
      <c r="Y47" s="152"/>
      <c r="Z47" s="152"/>
      <c r="AA47" s="152"/>
      <c r="AB47" s="152"/>
      <c r="AC47" s="347"/>
      <c r="AD47" s="152"/>
      <c r="AE47" s="152"/>
      <c r="AF47" s="152"/>
      <c r="AG47" s="152"/>
      <c r="AH47" s="152"/>
      <c r="AI47" s="152"/>
      <c r="AJ47" s="347"/>
      <c r="AK47" s="152"/>
      <c r="AL47" s="152"/>
      <c r="AM47" s="295"/>
      <c r="AN47" s="228"/>
      <c r="AO47" s="228"/>
      <c r="AP47" s="228"/>
      <c r="AQ47" s="228"/>
      <c r="AR47" s="228"/>
      <c r="AS47" s="348"/>
      <c r="AT47" s="264">
        <f t="shared" si="39"/>
        <v>0</v>
      </c>
      <c r="AU47" s="259"/>
      <c r="AV47" s="265">
        <f t="shared" ref="AV47:AV61" si="40">AK47*$AK$7+AL47*$AL$7+AM47*$AM$7+SUM(AN47:AR47)*(1+Gewinn)*(1+SicherheitAngebot)+AT47/Zuschläge_IBN+AT47</f>
        <v>0</v>
      </c>
      <c r="AX47" s="265">
        <f>U47+AV47</f>
        <v>0</v>
      </c>
      <c r="AZ47" s="492">
        <f t="shared" ref="AZ47:AZ61" si="41">U47/(1+SicherheitAngebot)*(1+Sicherheit)</f>
        <v>0</v>
      </c>
      <c r="BB47" s="492">
        <f t="shared" ref="BB47:BB61" si="42">AV47/(1+SicherheitAngebot)*(1+Sicherheit)</f>
        <v>0</v>
      </c>
      <c r="BD47" s="265">
        <f>AZ47+BB47</f>
        <v>0</v>
      </c>
      <c r="BE47" s="105"/>
      <c r="BF47" s="105"/>
      <c r="BG47" s="105"/>
      <c r="BH47" s="105"/>
      <c r="BI47" s="105"/>
      <c r="BJ47" s="105"/>
    </row>
    <row r="48" spans="2:62" ht="20.100000000000001" hidden="1" customHeight="1" outlineLevel="1">
      <c r="B48" s="212"/>
      <c r="C48" s="908"/>
      <c r="D48" s="909"/>
      <c r="E48" s="909"/>
      <c r="F48" s="910"/>
      <c r="G48" s="890"/>
      <c r="H48" s="891"/>
      <c r="I48" s="152"/>
      <c r="J48" s="152"/>
      <c r="K48" s="152"/>
      <c r="L48" s="152"/>
      <c r="M48" s="152"/>
      <c r="N48" s="152"/>
      <c r="O48" s="152"/>
      <c r="P48" s="153"/>
      <c r="Q48" s="153"/>
      <c r="R48" s="156">
        <f t="shared" si="35"/>
        <v>0</v>
      </c>
      <c r="S48" s="156">
        <f t="shared" si="36"/>
        <v>0</v>
      </c>
      <c r="U48" s="157">
        <f t="shared" ref="U48:U61" si="43">I48*$I$7+J48*$J$7+K48*$K$7+L48*$L$7+M48*$M$7+N48*$N$7+O48*$O$7+R48+S48</f>
        <v>0</v>
      </c>
      <c r="W48" s="152"/>
      <c r="X48" s="152"/>
      <c r="Y48" s="152"/>
      <c r="Z48" s="152"/>
      <c r="AA48" s="152"/>
      <c r="AB48" s="152"/>
      <c r="AC48" s="347"/>
      <c r="AD48" s="152"/>
      <c r="AE48" s="152"/>
      <c r="AF48" s="152"/>
      <c r="AG48" s="152"/>
      <c r="AH48" s="152"/>
      <c r="AI48" s="152"/>
      <c r="AJ48" s="347"/>
      <c r="AK48" s="152"/>
      <c r="AL48" s="152"/>
      <c r="AM48" s="295"/>
      <c r="AN48" s="228"/>
      <c r="AO48" s="228"/>
      <c r="AP48" s="228"/>
      <c r="AQ48" s="228"/>
      <c r="AR48" s="228"/>
      <c r="AS48" s="348"/>
      <c r="AT48" s="264">
        <f t="shared" si="39"/>
        <v>0</v>
      </c>
      <c r="AU48" s="259"/>
      <c r="AV48" s="265">
        <f t="shared" si="40"/>
        <v>0</v>
      </c>
      <c r="AX48" s="265">
        <f t="shared" ref="AX48:AX61" si="44">U48+AV48</f>
        <v>0</v>
      </c>
      <c r="AZ48" s="492">
        <f t="shared" si="41"/>
        <v>0</v>
      </c>
      <c r="BB48" s="492">
        <f t="shared" si="42"/>
        <v>0</v>
      </c>
      <c r="BD48" s="265">
        <f t="shared" ref="BD48:BD61" si="45">AZ48+BB48</f>
        <v>0</v>
      </c>
      <c r="BE48" s="105"/>
      <c r="BF48" s="105"/>
      <c r="BG48" s="105"/>
      <c r="BH48" s="105"/>
      <c r="BI48" s="105"/>
      <c r="BJ48" s="105"/>
    </row>
    <row r="49" spans="2:62" ht="20.100000000000001" hidden="1" customHeight="1" outlineLevel="1">
      <c r="B49" s="212"/>
      <c r="C49" s="908"/>
      <c r="D49" s="909"/>
      <c r="E49" s="909"/>
      <c r="F49" s="910"/>
      <c r="G49" s="890"/>
      <c r="H49" s="891"/>
      <c r="I49" s="152"/>
      <c r="J49" s="152"/>
      <c r="K49" s="152"/>
      <c r="L49" s="152"/>
      <c r="M49" s="152"/>
      <c r="N49" s="152"/>
      <c r="O49" s="152"/>
      <c r="P49" s="153"/>
      <c r="Q49" s="153"/>
      <c r="R49" s="156">
        <f t="shared" si="35"/>
        <v>0</v>
      </c>
      <c r="S49" s="156">
        <f t="shared" si="36"/>
        <v>0</v>
      </c>
      <c r="U49" s="157">
        <f t="shared" si="43"/>
        <v>0</v>
      </c>
      <c r="W49" s="152"/>
      <c r="X49" s="152"/>
      <c r="Y49" s="152"/>
      <c r="Z49" s="152"/>
      <c r="AA49" s="152"/>
      <c r="AB49" s="152"/>
      <c r="AC49" s="347"/>
      <c r="AD49" s="152"/>
      <c r="AE49" s="152"/>
      <c r="AF49" s="152"/>
      <c r="AG49" s="152"/>
      <c r="AH49" s="152"/>
      <c r="AI49" s="152"/>
      <c r="AJ49" s="347"/>
      <c r="AK49" s="152"/>
      <c r="AL49" s="152"/>
      <c r="AM49" s="295"/>
      <c r="AN49" s="228"/>
      <c r="AO49" s="228"/>
      <c r="AP49" s="228"/>
      <c r="AQ49" s="228"/>
      <c r="AR49" s="228"/>
      <c r="AS49" s="348"/>
      <c r="AT49" s="264">
        <f t="shared" si="39"/>
        <v>0</v>
      </c>
      <c r="AU49" s="259"/>
      <c r="AV49" s="265">
        <f t="shared" si="40"/>
        <v>0</v>
      </c>
      <c r="AX49" s="265">
        <f t="shared" si="44"/>
        <v>0</v>
      </c>
      <c r="AZ49" s="492">
        <f t="shared" si="41"/>
        <v>0</v>
      </c>
      <c r="BB49" s="492">
        <f t="shared" si="42"/>
        <v>0</v>
      </c>
      <c r="BD49" s="265">
        <f t="shared" si="45"/>
        <v>0</v>
      </c>
      <c r="BE49" s="105"/>
      <c r="BF49" s="105"/>
      <c r="BG49" s="105"/>
      <c r="BH49" s="105"/>
      <c r="BI49" s="105"/>
      <c r="BJ49" s="105"/>
    </row>
    <row r="50" spans="2:62" ht="20.100000000000001" hidden="1" customHeight="1" outlineLevel="1">
      <c r="B50" s="212"/>
      <c r="C50" s="908"/>
      <c r="D50" s="909"/>
      <c r="E50" s="909"/>
      <c r="F50" s="910"/>
      <c r="G50" s="890"/>
      <c r="H50" s="891"/>
      <c r="I50" s="152"/>
      <c r="J50" s="152"/>
      <c r="K50" s="152"/>
      <c r="L50" s="152"/>
      <c r="M50" s="152"/>
      <c r="N50" s="152"/>
      <c r="O50" s="152"/>
      <c r="P50" s="153"/>
      <c r="Q50" s="153"/>
      <c r="R50" s="156">
        <f t="shared" si="35"/>
        <v>0</v>
      </c>
      <c r="S50" s="156">
        <f t="shared" si="36"/>
        <v>0</v>
      </c>
      <c r="U50" s="157">
        <f t="shared" si="43"/>
        <v>0</v>
      </c>
      <c r="W50" s="152"/>
      <c r="X50" s="152"/>
      <c r="Y50" s="152"/>
      <c r="Z50" s="152"/>
      <c r="AA50" s="152"/>
      <c r="AB50" s="152"/>
      <c r="AC50" s="347"/>
      <c r="AD50" s="152"/>
      <c r="AE50" s="152"/>
      <c r="AF50" s="152"/>
      <c r="AG50" s="152"/>
      <c r="AH50" s="152"/>
      <c r="AI50" s="152"/>
      <c r="AJ50" s="347"/>
      <c r="AK50" s="152"/>
      <c r="AL50" s="152"/>
      <c r="AM50" s="295"/>
      <c r="AN50" s="228"/>
      <c r="AO50" s="228"/>
      <c r="AP50" s="228"/>
      <c r="AQ50" s="228"/>
      <c r="AR50" s="228"/>
      <c r="AS50" s="348"/>
      <c r="AT50" s="264">
        <f t="shared" si="39"/>
        <v>0</v>
      </c>
      <c r="AU50" s="259"/>
      <c r="AV50" s="265">
        <f t="shared" si="40"/>
        <v>0</v>
      </c>
      <c r="AX50" s="265">
        <f t="shared" si="44"/>
        <v>0</v>
      </c>
      <c r="AZ50" s="492">
        <f t="shared" si="41"/>
        <v>0</v>
      </c>
      <c r="BB50" s="492">
        <f t="shared" si="42"/>
        <v>0</v>
      </c>
      <c r="BD50" s="265">
        <f t="shared" si="45"/>
        <v>0</v>
      </c>
      <c r="BE50" s="105"/>
      <c r="BF50" s="105"/>
      <c r="BG50" s="105"/>
      <c r="BH50" s="105"/>
      <c r="BI50" s="105"/>
      <c r="BJ50" s="105"/>
    </row>
    <row r="51" spans="2:62" ht="20.100000000000001" hidden="1" customHeight="1" outlineLevel="1">
      <c r="B51" s="212"/>
      <c r="C51" s="908"/>
      <c r="D51" s="909"/>
      <c r="E51" s="909"/>
      <c r="F51" s="910"/>
      <c r="G51" s="890"/>
      <c r="H51" s="891"/>
      <c r="I51" s="152"/>
      <c r="J51" s="152"/>
      <c r="K51" s="152"/>
      <c r="L51" s="152"/>
      <c r="M51" s="152"/>
      <c r="N51" s="152"/>
      <c r="O51" s="152"/>
      <c r="P51" s="153"/>
      <c r="Q51" s="153"/>
      <c r="R51" s="156">
        <f t="shared" si="35"/>
        <v>0</v>
      </c>
      <c r="S51" s="156">
        <f t="shared" si="36"/>
        <v>0</v>
      </c>
      <c r="U51" s="157">
        <f t="shared" si="43"/>
        <v>0</v>
      </c>
      <c r="W51" s="152"/>
      <c r="X51" s="152"/>
      <c r="Y51" s="152"/>
      <c r="Z51" s="152"/>
      <c r="AA51" s="152"/>
      <c r="AB51" s="152"/>
      <c r="AC51" s="347"/>
      <c r="AD51" s="152"/>
      <c r="AE51" s="152"/>
      <c r="AF51" s="152"/>
      <c r="AG51" s="152"/>
      <c r="AH51" s="152"/>
      <c r="AI51" s="152"/>
      <c r="AJ51" s="347"/>
      <c r="AK51" s="152"/>
      <c r="AL51" s="152"/>
      <c r="AM51" s="295"/>
      <c r="AN51" s="228"/>
      <c r="AO51" s="228"/>
      <c r="AP51" s="228"/>
      <c r="AQ51" s="228"/>
      <c r="AR51" s="228"/>
      <c r="AS51" s="348"/>
      <c r="AT51" s="264">
        <f t="shared" si="39"/>
        <v>0</v>
      </c>
      <c r="AU51" s="259"/>
      <c r="AV51" s="265">
        <f t="shared" si="40"/>
        <v>0</v>
      </c>
      <c r="AX51" s="265">
        <f t="shared" si="44"/>
        <v>0</v>
      </c>
      <c r="AZ51" s="492">
        <f t="shared" si="41"/>
        <v>0</v>
      </c>
      <c r="BB51" s="492">
        <f t="shared" si="42"/>
        <v>0</v>
      </c>
      <c r="BD51" s="265">
        <f t="shared" si="45"/>
        <v>0</v>
      </c>
      <c r="BE51" s="105"/>
      <c r="BF51" s="105"/>
      <c r="BG51" s="105"/>
      <c r="BH51" s="105"/>
      <c r="BI51" s="105"/>
      <c r="BJ51" s="105"/>
    </row>
    <row r="52" spans="2:62" ht="20.100000000000001" hidden="1" customHeight="1" outlineLevel="1">
      <c r="B52" s="212"/>
      <c r="C52" s="908"/>
      <c r="D52" s="909"/>
      <c r="E52" s="909"/>
      <c r="F52" s="910"/>
      <c r="G52" s="890"/>
      <c r="H52" s="891"/>
      <c r="I52" s="152"/>
      <c r="J52" s="152"/>
      <c r="K52" s="152"/>
      <c r="L52" s="152"/>
      <c r="M52" s="152"/>
      <c r="N52" s="152"/>
      <c r="O52" s="152"/>
      <c r="P52" s="153"/>
      <c r="Q52" s="153"/>
      <c r="R52" s="156">
        <f t="shared" si="35"/>
        <v>0</v>
      </c>
      <c r="S52" s="156">
        <f t="shared" si="36"/>
        <v>0</v>
      </c>
      <c r="U52" s="157">
        <f t="shared" si="43"/>
        <v>0</v>
      </c>
      <c r="W52" s="152"/>
      <c r="X52" s="152"/>
      <c r="Y52" s="152"/>
      <c r="Z52" s="152"/>
      <c r="AA52" s="152"/>
      <c r="AB52" s="152"/>
      <c r="AC52" s="347"/>
      <c r="AD52" s="152"/>
      <c r="AE52" s="152"/>
      <c r="AF52" s="152"/>
      <c r="AG52" s="152"/>
      <c r="AH52" s="152"/>
      <c r="AI52" s="152"/>
      <c r="AJ52" s="347"/>
      <c r="AK52" s="152"/>
      <c r="AL52" s="152"/>
      <c r="AM52" s="295"/>
      <c r="AN52" s="228"/>
      <c r="AO52" s="228"/>
      <c r="AP52" s="228"/>
      <c r="AQ52" s="228"/>
      <c r="AR52" s="228"/>
      <c r="AS52" s="348"/>
      <c r="AT52" s="264">
        <f t="shared" si="39"/>
        <v>0</v>
      </c>
      <c r="AU52" s="259"/>
      <c r="AV52" s="265">
        <f t="shared" si="40"/>
        <v>0</v>
      </c>
      <c r="AX52" s="265">
        <f t="shared" si="44"/>
        <v>0</v>
      </c>
      <c r="AZ52" s="492">
        <f t="shared" si="41"/>
        <v>0</v>
      </c>
      <c r="BB52" s="492">
        <f t="shared" si="42"/>
        <v>0</v>
      </c>
      <c r="BD52" s="265">
        <f t="shared" si="45"/>
        <v>0</v>
      </c>
      <c r="BE52" s="105"/>
      <c r="BF52" s="105"/>
      <c r="BG52" s="105"/>
      <c r="BH52" s="105"/>
      <c r="BI52" s="105"/>
      <c r="BJ52" s="105"/>
    </row>
    <row r="53" spans="2:62" ht="20.100000000000001" hidden="1" customHeight="1" outlineLevel="1">
      <c r="B53" s="212"/>
      <c r="C53" s="908"/>
      <c r="D53" s="909"/>
      <c r="E53" s="909"/>
      <c r="F53" s="910"/>
      <c r="G53" s="890"/>
      <c r="H53" s="891"/>
      <c r="I53" s="152"/>
      <c r="J53" s="152"/>
      <c r="K53" s="152"/>
      <c r="L53" s="152"/>
      <c r="M53" s="152"/>
      <c r="N53" s="152"/>
      <c r="O53" s="152"/>
      <c r="P53" s="153"/>
      <c r="Q53" s="153"/>
      <c r="R53" s="156">
        <f t="shared" si="35"/>
        <v>0</v>
      </c>
      <c r="S53" s="156">
        <f t="shared" si="36"/>
        <v>0</v>
      </c>
      <c r="U53" s="157">
        <f t="shared" si="43"/>
        <v>0</v>
      </c>
      <c r="W53" s="152"/>
      <c r="X53" s="152"/>
      <c r="Y53" s="152"/>
      <c r="Z53" s="152"/>
      <c r="AA53" s="152"/>
      <c r="AB53" s="152"/>
      <c r="AC53" s="347"/>
      <c r="AD53" s="152"/>
      <c r="AE53" s="152"/>
      <c r="AF53" s="152"/>
      <c r="AG53" s="152"/>
      <c r="AH53" s="152"/>
      <c r="AI53" s="152"/>
      <c r="AJ53" s="347"/>
      <c r="AK53" s="152"/>
      <c r="AL53" s="152"/>
      <c r="AM53" s="295"/>
      <c r="AN53" s="228"/>
      <c r="AO53" s="228"/>
      <c r="AP53" s="228"/>
      <c r="AQ53" s="228"/>
      <c r="AR53" s="228"/>
      <c r="AS53" s="348"/>
      <c r="AT53" s="264">
        <f t="shared" si="39"/>
        <v>0</v>
      </c>
      <c r="AU53" s="259"/>
      <c r="AV53" s="265">
        <f t="shared" si="40"/>
        <v>0</v>
      </c>
      <c r="AX53" s="265">
        <f t="shared" si="44"/>
        <v>0</v>
      </c>
      <c r="AZ53" s="492">
        <f t="shared" si="41"/>
        <v>0</v>
      </c>
      <c r="BB53" s="492">
        <f t="shared" si="42"/>
        <v>0</v>
      </c>
      <c r="BD53" s="265">
        <f t="shared" si="45"/>
        <v>0</v>
      </c>
      <c r="BE53" s="105"/>
      <c r="BF53" s="105"/>
      <c r="BG53" s="105"/>
      <c r="BH53" s="105"/>
      <c r="BI53" s="105"/>
      <c r="BJ53" s="105"/>
    </row>
    <row r="54" spans="2:62" ht="20.100000000000001" hidden="1" customHeight="1" outlineLevel="1">
      <c r="B54" s="212"/>
      <c r="C54" s="908"/>
      <c r="D54" s="909"/>
      <c r="E54" s="909"/>
      <c r="F54" s="910"/>
      <c r="G54" s="890"/>
      <c r="H54" s="891"/>
      <c r="I54" s="152"/>
      <c r="J54" s="152"/>
      <c r="K54" s="152"/>
      <c r="L54" s="152"/>
      <c r="M54" s="152"/>
      <c r="N54" s="152"/>
      <c r="O54" s="152"/>
      <c r="P54" s="153"/>
      <c r="Q54" s="153"/>
      <c r="R54" s="156">
        <f t="shared" si="35"/>
        <v>0</v>
      </c>
      <c r="S54" s="156">
        <f t="shared" si="36"/>
        <v>0</v>
      </c>
      <c r="U54" s="157">
        <f t="shared" si="43"/>
        <v>0</v>
      </c>
      <c r="W54" s="152"/>
      <c r="X54" s="152"/>
      <c r="Y54" s="152"/>
      <c r="Z54" s="152"/>
      <c r="AA54" s="152"/>
      <c r="AB54" s="152"/>
      <c r="AC54" s="347"/>
      <c r="AD54" s="152"/>
      <c r="AE54" s="152"/>
      <c r="AF54" s="152"/>
      <c r="AG54" s="152"/>
      <c r="AH54" s="152"/>
      <c r="AI54" s="152"/>
      <c r="AJ54" s="347"/>
      <c r="AK54" s="152"/>
      <c r="AL54" s="152"/>
      <c r="AM54" s="295"/>
      <c r="AN54" s="228"/>
      <c r="AO54" s="228"/>
      <c r="AP54" s="228"/>
      <c r="AQ54" s="228"/>
      <c r="AR54" s="228"/>
      <c r="AS54" s="348"/>
      <c r="AT54" s="264">
        <f t="shared" si="39"/>
        <v>0</v>
      </c>
      <c r="AU54" s="259"/>
      <c r="AV54" s="265">
        <f t="shared" si="40"/>
        <v>0</v>
      </c>
      <c r="AX54" s="265">
        <f t="shared" si="44"/>
        <v>0</v>
      </c>
      <c r="AZ54" s="492">
        <f t="shared" si="41"/>
        <v>0</v>
      </c>
      <c r="BB54" s="492">
        <f t="shared" si="42"/>
        <v>0</v>
      </c>
      <c r="BD54" s="265">
        <f t="shared" si="45"/>
        <v>0</v>
      </c>
      <c r="BE54" s="105"/>
      <c r="BF54" s="105"/>
      <c r="BG54" s="105"/>
      <c r="BH54" s="105"/>
      <c r="BI54" s="105"/>
      <c r="BJ54" s="105"/>
    </row>
    <row r="55" spans="2:62" ht="20.100000000000001" hidden="1" customHeight="1" outlineLevel="1">
      <c r="B55" s="212"/>
      <c r="C55" s="908"/>
      <c r="D55" s="909"/>
      <c r="E55" s="909"/>
      <c r="F55" s="910"/>
      <c r="G55" s="890"/>
      <c r="H55" s="891"/>
      <c r="I55" s="152"/>
      <c r="J55" s="152"/>
      <c r="K55" s="152"/>
      <c r="L55" s="152"/>
      <c r="M55" s="152"/>
      <c r="N55" s="152"/>
      <c r="O55" s="152"/>
      <c r="P55" s="153"/>
      <c r="Q55" s="153"/>
      <c r="R55" s="156">
        <f t="shared" si="35"/>
        <v>0</v>
      </c>
      <c r="S55" s="156">
        <f t="shared" si="36"/>
        <v>0</v>
      </c>
      <c r="U55" s="157">
        <f t="shared" si="43"/>
        <v>0</v>
      </c>
      <c r="W55" s="152"/>
      <c r="X55" s="152"/>
      <c r="Y55" s="152"/>
      <c r="Z55" s="152"/>
      <c r="AA55" s="152"/>
      <c r="AB55" s="152"/>
      <c r="AC55" s="347"/>
      <c r="AD55" s="152"/>
      <c r="AE55" s="152"/>
      <c r="AF55" s="152"/>
      <c r="AG55" s="152"/>
      <c r="AH55" s="152"/>
      <c r="AI55" s="152"/>
      <c r="AJ55" s="347"/>
      <c r="AK55" s="152"/>
      <c r="AL55" s="152"/>
      <c r="AM55" s="295"/>
      <c r="AN55" s="228"/>
      <c r="AO55" s="228"/>
      <c r="AP55" s="228"/>
      <c r="AQ55" s="228"/>
      <c r="AR55" s="228"/>
      <c r="AS55" s="348"/>
      <c r="AT55" s="264">
        <f t="shared" si="39"/>
        <v>0</v>
      </c>
      <c r="AU55" s="259"/>
      <c r="AV55" s="265">
        <f t="shared" si="40"/>
        <v>0</v>
      </c>
      <c r="AX55" s="265">
        <f t="shared" si="44"/>
        <v>0</v>
      </c>
      <c r="AZ55" s="492">
        <f t="shared" si="41"/>
        <v>0</v>
      </c>
      <c r="BB55" s="492">
        <f t="shared" si="42"/>
        <v>0</v>
      </c>
      <c r="BD55" s="265">
        <f t="shared" si="45"/>
        <v>0</v>
      </c>
      <c r="BE55" s="105"/>
      <c r="BF55" s="105"/>
      <c r="BG55" s="105"/>
      <c r="BH55" s="105"/>
      <c r="BI55" s="105"/>
      <c r="BJ55" s="105"/>
    </row>
    <row r="56" spans="2:62" ht="20.100000000000001" hidden="1" customHeight="1" outlineLevel="1">
      <c r="B56" s="212"/>
      <c r="C56" s="908"/>
      <c r="D56" s="909"/>
      <c r="E56" s="909"/>
      <c r="F56" s="910"/>
      <c r="G56" s="890"/>
      <c r="H56" s="891"/>
      <c r="I56" s="152"/>
      <c r="J56" s="152"/>
      <c r="K56" s="152"/>
      <c r="L56" s="152"/>
      <c r="M56" s="152"/>
      <c r="N56" s="152"/>
      <c r="O56" s="152"/>
      <c r="P56" s="153"/>
      <c r="Q56" s="153"/>
      <c r="R56" s="156">
        <f t="shared" si="35"/>
        <v>0</v>
      </c>
      <c r="S56" s="156">
        <f t="shared" si="36"/>
        <v>0</v>
      </c>
      <c r="U56" s="157">
        <f t="shared" si="43"/>
        <v>0</v>
      </c>
      <c r="W56" s="152"/>
      <c r="X56" s="152"/>
      <c r="Y56" s="152"/>
      <c r="Z56" s="152"/>
      <c r="AA56" s="152"/>
      <c r="AB56" s="152"/>
      <c r="AC56" s="347"/>
      <c r="AD56" s="152"/>
      <c r="AE56" s="152"/>
      <c r="AF56" s="152"/>
      <c r="AG56" s="152"/>
      <c r="AH56" s="152"/>
      <c r="AI56" s="152"/>
      <c r="AJ56" s="347"/>
      <c r="AK56" s="152"/>
      <c r="AL56" s="152"/>
      <c r="AM56" s="295"/>
      <c r="AN56" s="228"/>
      <c r="AO56" s="228"/>
      <c r="AP56" s="228"/>
      <c r="AQ56" s="228"/>
      <c r="AR56" s="228"/>
      <c r="AS56" s="348"/>
      <c r="AT56" s="264">
        <f t="shared" si="39"/>
        <v>0</v>
      </c>
      <c r="AU56" s="259"/>
      <c r="AV56" s="265">
        <f t="shared" si="40"/>
        <v>0</v>
      </c>
      <c r="AX56" s="265">
        <f t="shared" si="44"/>
        <v>0</v>
      </c>
      <c r="AZ56" s="492">
        <f t="shared" si="41"/>
        <v>0</v>
      </c>
      <c r="BB56" s="492">
        <f t="shared" si="42"/>
        <v>0</v>
      </c>
      <c r="BD56" s="265">
        <f t="shared" si="45"/>
        <v>0</v>
      </c>
      <c r="BE56" s="105"/>
      <c r="BF56" s="105"/>
      <c r="BG56" s="105"/>
      <c r="BH56" s="105"/>
      <c r="BI56" s="105"/>
      <c r="BJ56" s="105"/>
    </row>
    <row r="57" spans="2:62" ht="20.100000000000001" hidden="1" customHeight="1" outlineLevel="1">
      <c r="B57" s="212"/>
      <c r="C57" s="908"/>
      <c r="D57" s="909"/>
      <c r="E57" s="909"/>
      <c r="F57" s="910"/>
      <c r="G57" s="890"/>
      <c r="H57" s="891"/>
      <c r="I57" s="152"/>
      <c r="J57" s="152"/>
      <c r="K57" s="152"/>
      <c r="L57" s="152"/>
      <c r="M57" s="152"/>
      <c r="N57" s="152"/>
      <c r="O57" s="152"/>
      <c r="P57" s="153"/>
      <c r="Q57" s="153"/>
      <c r="R57" s="156">
        <f t="shared" si="35"/>
        <v>0</v>
      </c>
      <c r="S57" s="156">
        <f t="shared" si="36"/>
        <v>0</v>
      </c>
      <c r="U57" s="157">
        <f t="shared" si="43"/>
        <v>0</v>
      </c>
      <c r="W57" s="152"/>
      <c r="X57" s="152"/>
      <c r="Y57" s="152"/>
      <c r="Z57" s="152"/>
      <c r="AA57" s="152"/>
      <c r="AB57" s="152"/>
      <c r="AC57" s="347"/>
      <c r="AD57" s="152"/>
      <c r="AE57" s="152"/>
      <c r="AF57" s="152"/>
      <c r="AG57" s="152"/>
      <c r="AH57" s="152"/>
      <c r="AI57" s="152"/>
      <c r="AJ57" s="347"/>
      <c r="AK57" s="152"/>
      <c r="AL57" s="152"/>
      <c r="AM57" s="295"/>
      <c r="AN57" s="228"/>
      <c r="AO57" s="228"/>
      <c r="AP57" s="228"/>
      <c r="AQ57" s="228"/>
      <c r="AR57" s="228"/>
      <c r="AS57" s="348"/>
      <c r="AT57" s="264">
        <f t="shared" si="39"/>
        <v>0</v>
      </c>
      <c r="AU57" s="259"/>
      <c r="AV57" s="265">
        <f t="shared" si="40"/>
        <v>0</v>
      </c>
      <c r="AX57" s="265">
        <f t="shared" si="44"/>
        <v>0</v>
      </c>
      <c r="AZ57" s="492">
        <f t="shared" si="41"/>
        <v>0</v>
      </c>
      <c r="BB57" s="492">
        <f t="shared" si="42"/>
        <v>0</v>
      </c>
      <c r="BD57" s="265">
        <f t="shared" si="45"/>
        <v>0</v>
      </c>
      <c r="BE57" s="105"/>
      <c r="BF57" s="105"/>
      <c r="BG57" s="105"/>
      <c r="BH57" s="105"/>
      <c r="BI57" s="105"/>
      <c r="BJ57" s="105"/>
    </row>
    <row r="58" spans="2:62" ht="20.100000000000001" hidden="1" customHeight="1" outlineLevel="1">
      <c r="B58" s="212"/>
      <c r="C58" s="908"/>
      <c r="D58" s="909"/>
      <c r="E58" s="909"/>
      <c r="F58" s="910"/>
      <c r="G58" s="890"/>
      <c r="H58" s="891"/>
      <c r="I58" s="152"/>
      <c r="J58" s="152"/>
      <c r="K58" s="152"/>
      <c r="L58" s="152"/>
      <c r="M58" s="152"/>
      <c r="N58" s="152"/>
      <c r="O58" s="152"/>
      <c r="P58" s="153"/>
      <c r="Q58" s="153"/>
      <c r="R58" s="156">
        <f t="shared" si="35"/>
        <v>0</v>
      </c>
      <c r="S58" s="156">
        <f t="shared" si="36"/>
        <v>0</v>
      </c>
      <c r="U58" s="157">
        <f t="shared" si="43"/>
        <v>0</v>
      </c>
      <c r="W58" s="152"/>
      <c r="X58" s="152"/>
      <c r="Y58" s="152"/>
      <c r="Z58" s="152"/>
      <c r="AA58" s="152"/>
      <c r="AB58" s="152"/>
      <c r="AC58" s="347"/>
      <c r="AD58" s="152"/>
      <c r="AE58" s="152"/>
      <c r="AF58" s="152"/>
      <c r="AG58" s="152"/>
      <c r="AH58" s="152"/>
      <c r="AI58" s="152"/>
      <c r="AJ58" s="347"/>
      <c r="AK58" s="152"/>
      <c r="AL58" s="152"/>
      <c r="AM58" s="295"/>
      <c r="AN58" s="228"/>
      <c r="AO58" s="228"/>
      <c r="AP58" s="228"/>
      <c r="AQ58" s="228"/>
      <c r="AR58" s="228"/>
      <c r="AS58" s="348"/>
      <c r="AT58" s="264">
        <f t="shared" si="39"/>
        <v>0</v>
      </c>
      <c r="AU58" s="259"/>
      <c r="AV58" s="265">
        <f t="shared" si="40"/>
        <v>0</v>
      </c>
      <c r="AX58" s="265">
        <f t="shared" si="44"/>
        <v>0</v>
      </c>
      <c r="AZ58" s="492">
        <f t="shared" si="41"/>
        <v>0</v>
      </c>
      <c r="BB58" s="492">
        <f t="shared" si="42"/>
        <v>0</v>
      </c>
      <c r="BD58" s="265">
        <f t="shared" si="45"/>
        <v>0</v>
      </c>
      <c r="BE58" s="105"/>
      <c r="BF58" s="105"/>
      <c r="BG58" s="105"/>
      <c r="BH58" s="105"/>
      <c r="BI58" s="105"/>
      <c r="BJ58" s="105"/>
    </row>
    <row r="59" spans="2:62" ht="20.100000000000001" hidden="1" customHeight="1" outlineLevel="1">
      <c r="B59" s="212"/>
      <c r="C59" s="908"/>
      <c r="D59" s="909"/>
      <c r="E59" s="909"/>
      <c r="F59" s="910"/>
      <c r="G59" s="890"/>
      <c r="H59" s="891"/>
      <c r="I59" s="152"/>
      <c r="J59" s="152"/>
      <c r="K59" s="152"/>
      <c r="L59" s="152"/>
      <c r="M59" s="152"/>
      <c r="N59" s="152"/>
      <c r="O59" s="152"/>
      <c r="P59" s="153"/>
      <c r="Q59" s="153"/>
      <c r="R59" s="156">
        <f t="shared" si="35"/>
        <v>0</v>
      </c>
      <c r="S59" s="156">
        <f t="shared" si="36"/>
        <v>0</v>
      </c>
      <c r="U59" s="157">
        <f t="shared" si="43"/>
        <v>0</v>
      </c>
      <c r="W59" s="152"/>
      <c r="X59" s="152"/>
      <c r="Y59" s="152"/>
      <c r="Z59" s="152"/>
      <c r="AA59" s="152"/>
      <c r="AB59" s="152"/>
      <c r="AC59" s="347"/>
      <c r="AD59" s="152"/>
      <c r="AE59" s="152"/>
      <c r="AF59" s="152"/>
      <c r="AG59" s="152"/>
      <c r="AH59" s="152"/>
      <c r="AI59" s="152"/>
      <c r="AJ59" s="347"/>
      <c r="AK59" s="152"/>
      <c r="AL59" s="152"/>
      <c r="AM59" s="295"/>
      <c r="AN59" s="228"/>
      <c r="AO59" s="228"/>
      <c r="AP59" s="228"/>
      <c r="AQ59" s="228"/>
      <c r="AR59" s="228"/>
      <c r="AS59" s="348"/>
      <c r="AT59" s="264">
        <f t="shared" si="39"/>
        <v>0</v>
      </c>
      <c r="AU59" s="259"/>
      <c r="AV59" s="265">
        <f t="shared" si="40"/>
        <v>0</v>
      </c>
      <c r="AX59" s="265">
        <f t="shared" si="44"/>
        <v>0</v>
      </c>
      <c r="AZ59" s="492">
        <f t="shared" si="41"/>
        <v>0</v>
      </c>
      <c r="BB59" s="492">
        <f t="shared" si="42"/>
        <v>0</v>
      </c>
      <c r="BD59" s="265">
        <f t="shared" si="45"/>
        <v>0</v>
      </c>
      <c r="BE59" s="105"/>
      <c r="BF59" s="105"/>
      <c r="BG59" s="105"/>
      <c r="BH59" s="105"/>
      <c r="BI59" s="105"/>
      <c r="BJ59" s="105"/>
    </row>
    <row r="60" spans="2:62" ht="20.100000000000001" hidden="1" customHeight="1" outlineLevel="1">
      <c r="B60" s="212"/>
      <c r="C60" s="908"/>
      <c r="D60" s="909"/>
      <c r="E60" s="909"/>
      <c r="F60" s="910"/>
      <c r="G60" s="890"/>
      <c r="H60" s="891"/>
      <c r="I60" s="152"/>
      <c r="J60" s="152"/>
      <c r="K60" s="152"/>
      <c r="L60" s="152"/>
      <c r="M60" s="152"/>
      <c r="N60" s="152"/>
      <c r="O60" s="152"/>
      <c r="P60" s="153"/>
      <c r="Q60" s="153"/>
      <c r="R60" s="156">
        <f t="shared" si="35"/>
        <v>0</v>
      </c>
      <c r="S60" s="156">
        <f t="shared" si="36"/>
        <v>0</v>
      </c>
      <c r="U60" s="157">
        <f t="shared" si="43"/>
        <v>0</v>
      </c>
      <c r="W60" s="152"/>
      <c r="X60" s="152"/>
      <c r="Y60" s="152"/>
      <c r="Z60" s="152"/>
      <c r="AA60" s="152"/>
      <c r="AB60" s="152"/>
      <c r="AC60" s="347"/>
      <c r="AD60" s="152"/>
      <c r="AE60" s="152"/>
      <c r="AF60" s="152"/>
      <c r="AG60" s="152"/>
      <c r="AH60" s="152"/>
      <c r="AI60" s="152"/>
      <c r="AJ60" s="347"/>
      <c r="AK60" s="152"/>
      <c r="AL60" s="152"/>
      <c r="AM60" s="295"/>
      <c r="AN60" s="228"/>
      <c r="AO60" s="228"/>
      <c r="AP60" s="228"/>
      <c r="AQ60" s="228"/>
      <c r="AR60" s="228"/>
      <c r="AS60" s="348"/>
      <c r="AT60" s="264">
        <f t="shared" si="39"/>
        <v>0</v>
      </c>
      <c r="AU60" s="259"/>
      <c r="AV60" s="265">
        <f t="shared" si="40"/>
        <v>0</v>
      </c>
      <c r="AX60" s="265">
        <f t="shared" si="44"/>
        <v>0</v>
      </c>
      <c r="AZ60" s="492">
        <f t="shared" si="41"/>
        <v>0</v>
      </c>
      <c r="BB60" s="492">
        <f t="shared" si="42"/>
        <v>0</v>
      </c>
      <c r="BD60" s="265">
        <f t="shared" si="45"/>
        <v>0</v>
      </c>
      <c r="BE60" s="105"/>
      <c r="BF60" s="105"/>
      <c r="BG60" s="105"/>
      <c r="BH60" s="105"/>
      <c r="BI60" s="105"/>
      <c r="BJ60" s="105"/>
    </row>
    <row r="61" spans="2:62" ht="20.100000000000001" hidden="1" customHeight="1" outlineLevel="1">
      <c r="B61" s="212"/>
      <c r="C61" s="908"/>
      <c r="D61" s="909"/>
      <c r="E61" s="909"/>
      <c r="F61" s="910"/>
      <c r="G61" s="890"/>
      <c r="H61" s="891"/>
      <c r="I61" s="152"/>
      <c r="J61" s="152"/>
      <c r="K61" s="152"/>
      <c r="L61" s="152"/>
      <c r="M61" s="152"/>
      <c r="N61" s="152"/>
      <c r="O61" s="152"/>
      <c r="P61" s="153"/>
      <c r="Q61" s="153"/>
      <c r="R61" s="156">
        <f t="shared" si="35"/>
        <v>0</v>
      </c>
      <c r="S61" s="156">
        <f t="shared" si="36"/>
        <v>0</v>
      </c>
      <c r="U61" s="157">
        <f t="shared" si="43"/>
        <v>0</v>
      </c>
      <c r="W61" s="152"/>
      <c r="X61" s="152"/>
      <c r="Y61" s="152"/>
      <c r="Z61" s="152"/>
      <c r="AA61" s="152"/>
      <c r="AB61" s="152"/>
      <c r="AC61" s="347"/>
      <c r="AD61" s="152"/>
      <c r="AE61" s="152"/>
      <c r="AF61" s="152"/>
      <c r="AG61" s="152"/>
      <c r="AH61" s="152"/>
      <c r="AI61" s="152"/>
      <c r="AJ61" s="347"/>
      <c r="AK61" s="152"/>
      <c r="AL61" s="152"/>
      <c r="AM61" s="295"/>
      <c r="AN61" s="228"/>
      <c r="AO61" s="228"/>
      <c r="AP61" s="228"/>
      <c r="AQ61" s="228"/>
      <c r="AR61" s="228"/>
      <c r="AS61" s="348"/>
      <c r="AT61" s="264">
        <f t="shared" si="39"/>
        <v>0</v>
      </c>
      <c r="AU61" s="259"/>
      <c r="AV61" s="265">
        <f t="shared" si="40"/>
        <v>0</v>
      </c>
      <c r="AX61" s="265">
        <f t="shared" si="44"/>
        <v>0</v>
      </c>
      <c r="AZ61" s="492">
        <f t="shared" si="41"/>
        <v>0</v>
      </c>
      <c r="BB61" s="492">
        <f t="shared" si="42"/>
        <v>0</v>
      </c>
      <c r="BD61" s="265">
        <f t="shared" si="45"/>
        <v>0</v>
      </c>
      <c r="BE61" s="105"/>
      <c r="BF61" s="105"/>
      <c r="BG61" s="105"/>
      <c r="BH61" s="105"/>
      <c r="BI61" s="105"/>
      <c r="BJ61" s="105"/>
    </row>
    <row r="62" spans="2:62" ht="9.9499999999999993" hidden="1" customHeight="1" outlineLevel="1">
      <c r="B62" s="101"/>
      <c r="C62" s="208"/>
      <c r="D62" s="208"/>
      <c r="E62" s="208"/>
      <c r="F62" s="208"/>
      <c r="G62" s="237"/>
      <c r="H62" s="207"/>
      <c r="I62" s="257"/>
      <c r="J62" s="257"/>
      <c r="K62" s="257"/>
      <c r="L62" s="257"/>
      <c r="M62" s="257"/>
      <c r="N62" s="257"/>
      <c r="O62" s="257"/>
      <c r="P62" s="256"/>
      <c r="Q62" s="102"/>
      <c r="R62" s="102"/>
      <c r="S62" s="102"/>
      <c r="U62" s="98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Z62" s="493"/>
      <c r="BE62" s="105"/>
      <c r="BF62" s="105"/>
      <c r="BG62" s="105"/>
      <c r="BH62" s="105"/>
      <c r="BI62" s="105"/>
      <c r="BJ62" s="105"/>
    </row>
    <row r="63" spans="2:62" ht="20.100000000000001" customHeight="1" collapsed="1">
      <c r="B63" s="179">
        <f>B46+1</f>
        <v>4</v>
      </c>
      <c r="C63" s="916"/>
      <c r="D63" s="917"/>
      <c r="E63" s="917"/>
      <c r="F63" s="918"/>
      <c r="G63" s="429"/>
      <c r="H63" s="206">
        <v>1</v>
      </c>
      <c r="I63" s="642">
        <f t="shared" ref="I63" si="46">$H63*SUM(I64:I78)</f>
        <v>0</v>
      </c>
      <c r="J63" s="643">
        <f t="shared" ref="J63:O63" si="47">$H63*SUM(J64:J78)</f>
        <v>0</v>
      </c>
      <c r="K63" s="644">
        <f t="shared" si="47"/>
        <v>0</v>
      </c>
      <c r="L63" s="645">
        <f t="shared" si="47"/>
        <v>0</v>
      </c>
      <c r="M63" s="645">
        <f t="shared" si="47"/>
        <v>0</v>
      </c>
      <c r="N63" s="644">
        <f t="shared" si="47"/>
        <v>0</v>
      </c>
      <c r="O63" s="642">
        <f t="shared" si="47"/>
        <v>0</v>
      </c>
      <c r="P63" s="209">
        <f t="shared" ref="P63:Q63" si="48">$H63*SUM(P64:P78)</f>
        <v>0</v>
      </c>
      <c r="Q63" s="210">
        <f t="shared" si="48"/>
        <v>0</v>
      </c>
      <c r="R63" s="136">
        <f t="shared" ref="R63:R78" si="49">P63*(1+Gewinn)*(1+SicherheitAngebot)</f>
        <v>0</v>
      </c>
      <c r="S63" s="137">
        <f t="shared" ref="S63:S78" si="50">Q63*(1+MGKZ)*(1+Gewinn)*(1+SicherheitAngebot)</f>
        <v>0</v>
      </c>
      <c r="U63" s="10">
        <f>I63*$I$7+J63*$J$7+K63*$K$7+L63*$L$7+M63*$M$7+N63*$N$7+O63*$O$7+R63+S63</f>
        <v>0</v>
      </c>
      <c r="W63" s="646">
        <f t="shared" ref="W63:AB63" si="51">$H63*SUM(W64:W78)</f>
        <v>0</v>
      </c>
      <c r="X63" s="647">
        <f t="shared" si="51"/>
        <v>0</v>
      </c>
      <c r="Y63" s="648">
        <f t="shared" si="51"/>
        <v>0</v>
      </c>
      <c r="Z63" s="649">
        <f t="shared" si="51"/>
        <v>0</v>
      </c>
      <c r="AA63" s="648">
        <f t="shared" si="51"/>
        <v>0</v>
      </c>
      <c r="AB63" s="646">
        <f t="shared" si="51"/>
        <v>0</v>
      </c>
      <c r="AC63" s="258"/>
      <c r="AD63" s="646">
        <f t="shared" ref="AD63:AM63" si="52">$H63*SUM(AD64:AD78)</f>
        <v>0</v>
      </c>
      <c r="AE63" s="647">
        <f t="shared" si="52"/>
        <v>0</v>
      </c>
      <c r="AF63" s="648">
        <f t="shared" si="52"/>
        <v>0</v>
      </c>
      <c r="AG63" s="649">
        <f t="shared" si="52"/>
        <v>0</v>
      </c>
      <c r="AH63" s="648">
        <f t="shared" si="52"/>
        <v>0</v>
      </c>
      <c r="AI63" s="646">
        <f t="shared" si="52"/>
        <v>0</v>
      </c>
      <c r="AJ63" s="258"/>
      <c r="AK63" s="653">
        <f t="shared" si="52"/>
        <v>0</v>
      </c>
      <c r="AL63" s="653">
        <f t="shared" si="52"/>
        <v>0</v>
      </c>
      <c r="AM63" s="653">
        <f t="shared" si="52"/>
        <v>0</v>
      </c>
      <c r="AN63" s="227">
        <f>$H63*SUM(AN64:AN78)*(1+Gewinn)*(1+SicherheitAngebot)</f>
        <v>0</v>
      </c>
      <c r="AO63" s="227">
        <f>$H63*SUM(AO64:AO78)*(1+Gewinn)*(1+SicherheitAngebot)</f>
        <v>0</v>
      </c>
      <c r="AP63" s="227">
        <f>$H63*SUM(AP64:AP78)*(1+Gewinn)*(1+SicherheitAngebot)</f>
        <v>0</v>
      </c>
      <c r="AQ63" s="227">
        <f>$H63*SUM(AQ64:AQ78)*(1+Gewinn)*(1+SicherheitAngebot)</f>
        <v>0</v>
      </c>
      <c r="AR63" s="227">
        <f>$H63*SUM(AR64:AR78)*(1+Gewinn)*(1+SicherheitAngebot)</f>
        <v>0</v>
      </c>
      <c r="AS63" s="262"/>
      <c r="AT63" s="263">
        <f t="shared" si="39"/>
        <v>0</v>
      </c>
      <c r="AU63" s="259"/>
      <c r="AV63" s="491">
        <f>AK63*$AK$7+AL63*$AL$7+AM63*$AM$7+SUM(AN63:AR63)+AT63/Zuschläge_IBN+AT63</f>
        <v>0</v>
      </c>
      <c r="AX63" s="685">
        <f>U63+AV63</f>
        <v>0</v>
      </c>
      <c r="AZ63" s="490">
        <f>IF(H63&gt;0,U63/(1+SicherheitAngebot)*(1+Sicherheit),0)</f>
        <v>0</v>
      </c>
      <c r="BB63" s="490">
        <f>IF(H63&gt;0,AV63/(1+SicherheitAngebot)*(1+Sicherheit),0)</f>
        <v>0</v>
      </c>
      <c r="BD63" s="490">
        <f>AZ63+BB63</f>
        <v>0</v>
      </c>
      <c r="BE63" s="105"/>
      <c r="BF63" s="105"/>
      <c r="BG63" s="105"/>
      <c r="BH63" s="105"/>
      <c r="BI63" s="105"/>
      <c r="BJ63" s="105"/>
    </row>
    <row r="64" spans="2:62" ht="20.100000000000001" hidden="1" customHeight="1" outlineLevel="1">
      <c r="B64" s="211"/>
      <c r="C64" s="908"/>
      <c r="D64" s="909"/>
      <c r="E64" s="909"/>
      <c r="F64" s="910"/>
      <c r="G64" s="890"/>
      <c r="H64" s="901"/>
      <c r="I64" s="152"/>
      <c r="J64" s="152"/>
      <c r="K64" s="152"/>
      <c r="L64" s="152"/>
      <c r="M64" s="152"/>
      <c r="N64" s="152"/>
      <c r="O64" s="152"/>
      <c r="P64" s="153"/>
      <c r="Q64" s="153"/>
      <c r="R64" s="156">
        <f t="shared" si="49"/>
        <v>0</v>
      </c>
      <c r="S64" s="156">
        <f t="shared" si="50"/>
        <v>0</v>
      </c>
      <c r="U64" s="157">
        <f>I64*$I$7+J64*$J$7+K64*$K$7+L64*$L$7+M64*$M$7+N64*$N$7+O64*$O$7+R64+S64</f>
        <v>0</v>
      </c>
      <c r="W64" s="152"/>
      <c r="X64" s="152"/>
      <c r="Y64" s="152"/>
      <c r="Z64" s="152"/>
      <c r="AA64" s="152"/>
      <c r="AB64" s="152"/>
      <c r="AC64" s="347"/>
      <c r="AD64" s="152"/>
      <c r="AE64" s="152"/>
      <c r="AF64" s="152"/>
      <c r="AG64" s="152"/>
      <c r="AH64" s="152"/>
      <c r="AI64" s="152"/>
      <c r="AJ64" s="347"/>
      <c r="AK64" s="152"/>
      <c r="AL64" s="152"/>
      <c r="AM64" s="295"/>
      <c r="AN64" s="228"/>
      <c r="AO64" s="228"/>
      <c r="AP64" s="228"/>
      <c r="AQ64" s="228"/>
      <c r="AR64" s="228"/>
      <c r="AS64" s="348"/>
      <c r="AT64" s="264">
        <f t="shared" si="39"/>
        <v>0</v>
      </c>
      <c r="AU64" s="259"/>
      <c r="AV64" s="265">
        <f t="shared" ref="AV64:AV78" si="53">AK64*$AK$7+AL64*$AL$7+AM64*$AM$7+SUM(AN64:AR64)*(1+Gewinn)*(1+SicherheitAngebot)+AT64/Zuschläge_IBN+AT64</f>
        <v>0</v>
      </c>
      <c r="AX64" s="265">
        <f>U64+AV64</f>
        <v>0</v>
      </c>
      <c r="AZ64" s="492">
        <f t="shared" ref="AZ64:AZ78" si="54">U64/(1+SicherheitAngebot)*(1+Sicherheit)</f>
        <v>0</v>
      </c>
      <c r="BB64" s="492">
        <f t="shared" ref="BB64:BB78" si="55">AV64/(1+SicherheitAngebot)*(1+Sicherheit)</f>
        <v>0</v>
      </c>
      <c r="BD64" s="265">
        <f>AZ64+BB64</f>
        <v>0</v>
      </c>
      <c r="BE64" s="105"/>
      <c r="BF64" s="105"/>
      <c r="BG64" s="105"/>
      <c r="BH64" s="105"/>
      <c r="BI64" s="105"/>
      <c r="BJ64" s="105"/>
    </row>
    <row r="65" spans="2:62" ht="20.100000000000001" hidden="1" customHeight="1" outlineLevel="1">
      <c r="B65" s="212"/>
      <c r="C65" s="908"/>
      <c r="D65" s="909"/>
      <c r="E65" s="909"/>
      <c r="F65" s="910"/>
      <c r="G65" s="890"/>
      <c r="H65" s="891"/>
      <c r="I65" s="152"/>
      <c r="J65" s="152"/>
      <c r="K65" s="152"/>
      <c r="L65" s="152"/>
      <c r="M65" s="152"/>
      <c r="N65" s="152"/>
      <c r="O65" s="152"/>
      <c r="P65" s="153"/>
      <c r="Q65" s="153"/>
      <c r="R65" s="156">
        <f t="shared" si="49"/>
        <v>0</v>
      </c>
      <c r="S65" s="156">
        <f t="shared" si="50"/>
        <v>0</v>
      </c>
      <c r="U65" s="157">
        <f t="shared" ref="U65:U78" si="56">I65*$I$7+J65*$J$7+K65*$K$7+L65*$L$7+M65*$M$7+N65*$N$7+O65*$O$7+R65+S65</f>
        <v>0</v>
      </c>
      <c r="W65" s="152"/>
      <c r="X65" s="152"/>
      <c r="Y65" s="152"/>
      <c r="Z65" s="152"/>
      <c r="AA65" s="152"/>
      <c r="AB65" s="152"/>
      <c r="AC65" s="347"/>
      <c r="AD65" s="152"/>
      <c r="AE65" s="152"/>
      <c r="AF65" s="152"/>
      <c r="AG65" s="152"/>
      <c r="AH65" s="152"/>
      <c r="AI65" s="152"/>
      <c r="AJ65" s="347"/>
      <c r="AK65" s="152"/>
      <c r="AL65" s="152"/>
      <c r="AM65" s="295"/>
      <c r="AN65" s="228"/>
      <c r="AO65" s="228"/>
      <c r="AP65" s="228"/>
      <c r="AQ65" s="228"/>
      <c r="AR65" s="228"/>
      <c r="AS65" s="348"/>
      <c r="AT65" s="264">
        <f t="shared" si="39"/>
        <v>0</v>
      </c>
      <c r="AU65" s="259"/>
      <c r="AV65" s="265">
        <f t="shared" si="53"/>
        <v>0</v>
      </c>
      <c r="AX65" s="265">
        <f t="shared" ref="AX65:AX78" si="57">U65+AV65</f>
        <v>0</v>
      </c>
      <c r="AZ65" s="492">
        <f t="shared" si="54"/>
        <v>0</v>
      </c>
      <c r="BB65" s="492">
        <f t="shared" si="55"/>
        <v>0</v>
      </c>
      <c r="BD65" s="265">
        <f t="shared" ref="BD65:BD78" si="58">AZ65+BB65</f>
        <v>0</v>
      </c>
      <c r="BE65" s="105"/>
      <c r="BF65" s="105"/>
      <c r="BG65" s="105"/>
      <c r="BH65" s="105"/>
      <c r="BI65" s="105"/>
      <c r="BJ65" s="105"/>
    </row>
    <row r="66" spans="2:62" ht="20.100000000000001" hidden="1" customHeight="1" outlineLevel="1">
      <c r="B66" s="212"/>
      <c r="C66" s="908"/>
      <c r="D66" s="909"/>
      <c r="E66" s="909"/>
      <c r="F66" s="910"/>
      <c r="G66" s="890"/>
      <c r="H66" s="891"/>
      <c r="I66" s="152"/>
      <c r="J66" s="152"/>
      <c r="K66" s="152"/>
      <c r="L66" s="152"/>
      <c r="M66" s="152"/>
      <c r="N66" s="152"/>
      <c r="O66" s="152"/>
      <c r="P66" s="153"/>
      <c r="Q66" s="153"/>
      <c r="R66" s="156">
        <f t="shared" si="49"/>
        <v>0</v>
      </c>
      <c r="S66" s="156">
        <f t="shared" si="50"/>
        <v>0</v>
      </c>
      <c r="U66" s="157">
        <f t="shared" si="56"/>
        <v>0</v>
      </c>
      <c r="W66" s="152"/>
      <c r="X66" s="152"/>
      <c r="Y66" s="152"/>
      <c r="Z66" s="152"/>
      <c r="AA66" s="152"/>
      <c r="AB66" s="152"/>
      <c r="AC66" s="347"/>
      <c r="AD66" s="152"/>
      <c r="AE66" s="152"/>
      <c r="AF66" s="152"/>
      <c r="AG66" s="152"/>
      <c r="AH66" s="152"/>
      <c r="AI66" s="152"/>
      <c r="AJ66" s="347"/>
      <c r="AK66" s="152"/>
      <c r="AL66" s="152"/>
      <c r="AM66" s="295"/>
      <c r="AN66" s="228"/>
      <c r="AO66" s="228"/>
      <c r="AP66" s="228"/>
      <c r="AQ66" s="228"/>
      <c r="AR66" s="228"/>
      <c r="AS66" s="348"/>
      <c r="AT66" s="264">
        <f t="shared" si="39"/>
        <v>0</v>
      </c>
      <c r="AU66" s="259"/>
      <c r="AV66" s="265">
        <f t="shared" si="53"/>
        <v>0</v>
      </c>
      <c r="AX66" s="265">
        <f t="shared" si="57"/>
        <v>0</v>
      </c>
      <c r="AZ66" s="492">
        <f t="shared" si="54"/>
        <v>0</v>
      </c>
      <c r="BB66" s="492">
        <f t="shared" si="55"/>
        <v>0</v>
      </c>
      <c r="BD66" s="265">
        <f t="shared" si="58"/>
        <v>0</v>
      </c>
      <c r="BE66" s="105"/>
      <c r="BF66" s="105"/>
      <c r="BG66" s="105"/>
      <c r="BH66" s="105"/>
      <c r="BI66" s="105"/>
      <c r="BJ66" s="105"/>
    </row>
    <row r="67" spans="2:62" ht="20.100000000000001" hidden="1" customHeight="1" outlineLevel="1">
      <c r="B67" s="212"/>
      <c r="C67" s="908"/>
      <c r="D67" s="909"/>
      <c r="E67" s="909"/>
      <c r="F67" s="910"/>
      <c r="G67" s="890"/>
      <c r="H67" s="891"/>
      <c r="I67" s="152"/>
      <c r="J67" s="152"/>
      <c r="K67" s="152"/>
      <c r="L67" s="152"/>
      <c r="M67" s="152"/>
      <c r="N67" s="152"/>
      <c r="O67" s="152"/>
      <c r="P67" s="153"/>
      <c r="Q67" s="153"/>
      <c r="R67" s="156">
        <f t="shared" si="49"/>
        <v>0</v>
      </c>
      <c r="S67" s="156">
        <f t="shared" si="50"/>
        <v>0</v>
      </c>
      <c r="U67" s="157">
        <f t="shared" si="56"/>
        <v>0</v>
      </c>
      <c r="W67" s="152"/>
      <c r="X67" s="152"/>
      <c r="Y67" s="152"/>
      <c r="Z67" s="152"/>
      <c r="AA67" s="152"/>
      <c r="AB67" s="152"/>
      <c r="AC67" s="347"/>
      <c r="AD67" s="152"/>
      <c r="AE67" s="152"/>
      <c r="AF67" s="152"/>
      <c r="AG67" s="152"/>
      <c r="AH67" s="152"/>
      <c r="AI67" s="152"/>
      <c r="AJ67" s="347"/>
      <c r="AK67" s="152"/>
      <c r="AL67" s="152"/>
      <c r="AM67" s="295"/>
      <c r="AN67" s="228"/>
      <c r="AO67" s="228"/>
      <c r="AP67" s="228"/>
      <c r="AQ67" s="228"/>
      <c r="AR67" s="228"/>
      <c r="AS67" s="348"/>
      <c r="AT67" s="264">
        <f t="shared" si="39"/>
        <v>0</v>
      </c>
      <c r="AU67" s="259"/>
      <c r="AV67" s="265">
        <f t="shared" si="53"/>
        <v>0</v>
      </c>
      <c r="AX67" s="265">
        <f t="shared" si="57"/>
        <v>0</v>
      </c>
      <c r="AZ67" s="492">
        <f t="shared" si="54"/>
        <v>0</v>
      </c>
      <c r="BB67" s="492">
        <f t="shared" si="55"/>
        <v>0</v>
      </c>
      <c r="BD67" s="265">
        <f t="shared" si="58"/>
        <v>0</v>
      </c>
      <c r="BE67" s="105"/>
      <c r="BF67" s="105"/>
      <c r="BG67" s="105"/>
      <c r="BH67" s="105"/>
      <c r="BI67" s="105"/>
      <c r="BJ67" s="105"/>
    </row>
    <row r="68" spans="2:62" ht="20.100000000000001" hidden="1" customHeight="1" outlineLevel="1">
      <c r="B68" s="212"/>
      <c r="C68" s="908"/>
      <c r="D68" s="909"/>
      <c r="E68" s="909"/>
      <c r="F68" s="910"/>
      <c r="G68" s="890"/>
      <c r="H68" s="891"/>
      <c r="I68" s="152"/>
      <c r="J68" s="152"/>
      <c r="K68" s="152"/>
      <c r="L68" s="152"/>
      <c r="M68" s="152"/>
      <c r="N68" s="152"/>
      <c r="O68" s="152"/>
      <c r="P68" s="153"/>
      <c r="Q68" s="153"/>
      <c r="R68" s="156">
        <f t="shared" si="49"/>
        <v>0</v>
      </c>
      <c r="S68" s="156">
        <f t="shared" si="50"/>
        <v>0</v>
      </c>
      <c r="U68" s="157">
        <f t="shared" si="56"/>
        <v>0</v>
      </c>
      <c r="W68" s="152"/>
      <c r="X68" s="152"/>
      <c r="Y68" s="152"/>
      <c r="Z68" s="152"/>
      <c r="AA68" s="152"/>
      <c r="AB68" s="152"/>
      <c r="AC68" s="347"/>
      <c r="AD68" s="152"/>
      <c r="AE68" s="152"/>
      <c r="AF68" s="152"/>
      <c r="AG68" s="152"/>
      <c r="AH68" s="152"/>
      <c r="AI68" s="152"/>
      <c r="AJ68" s="347"/>
      <c r="AK68" s="152"/>
      <c r="AL68" s="152"/>
      <c r="AM68" s="295"/>
      <c r="AN68" s="228"/>
      <c r="AO68" s="228"/>
      <c r="AP68" s="228"/>
      <c r="AQ68" s="228"/>
      <c r="AR68" s="228"/>
      <c r="AS68" s="348"/>
      <c r="AT68" s="264">
        <f t="shared" si="39"/>
        <v>0</v>
      </c>
      <c r="AU68" s="259"/>
      <c r="AV68" s="265">
        <f t="shared" si="53"/>
        <v>0</v>
      </c>
      <c r="AX68" s="265">
        <f t="shared" si="57"/>
        <v>0</v>
      </c>
      <c r="AZ68" s="492">
        <f t="shared" si="54"/>
        <v>0</v>
      </c>
      <c r="BB68" s="492">
        <f t="shared" si="55"/>
        <v>0</v>
      </c>
      <c r="BD68" s="265">
        <f t="shared" si="58"/>
        <v>0</v>
      </c>
      <c r="BE68" s="105"/>
      <c r="BF68" s="105"/>
      <c r="BG68" s="105"/>
      <c r="BH68" s="105"/>
      <c r="BI68" s="105"/>
      <c r="BJ68" s="105"/>
    </row>
    <row r="69" spans="2:62" ht="20.100000000000001" hidden="1" customHeight="1" outlineLevel="1">
      <c r="B69" s="212"/>
      <c r="C69" s="908"/>
      <c r="D69" s="909"/>
      <c r="E69" s="909"/>
      <c r="F69" s="910"/>
      <c r="G69" s="890"/>
      <c r="H69" s="891"/>
      <c r="I69" s="152"/>
      <c r="J69" s="152"/>
      <c r="K69" s="152"/>
      <c r="L69" s="152"/>
      <c r="M69" s="152"/>
      <c r="N69" s="152"/>
      <c r="O69" s="152"/>
      <c r="P69" s="153"/>
      <c r="Q69" s="153"/>
      <c r="R69" s="156">
        <f t="shared" si="49"/>
        <v>0</v>
      </c>
      <c r="S69" s="156">
        <f t="shared" si="50"/>
        <v>0</v>
      </c>
      <c r="U69" s="157">
        <f t="shared" si="56"/>
        <v>0</v>
      </c>
      <c r="W69" s="152"/>
      <c r="X69" s="152"/>
      <c r="Y69" s="152"/>
      <c r="Z69" s="152"/>
      <c r="AA69" s="152"/>
      <c r="AB69" s="152"/>
      <c r="AC69" s="347"/>
      <c r="AD69" s="152"/>
      <c r="AE69" s="152"/>
      <c r="AF69" s="152"/>
      <c r="AG69" s="152"/>
      <c r="AH69" s="152"/>
      <c r="AI69" s="152"/>
      <c r="AJ69" s="347"/>
      <c r="AK69" s="152"/>
      <c r="AL69" s="152"/>
      <c r="AM69" s="295"/>
      <c r="AN69" s="228"/>
      <c r="AO69" s="228"/>
      <c r="AP69" s="228"/>
      <c r="AQ69" s="228"/>
      <c r="AR69" s="228"/>
      <c r="AS69" s="348"/>
      <c r="AT69" s="264">
        <f t="shared" si="39"/>
        <v>0</v>
      </c>
      <c r="AU69" s="259"/>
      <c r="AV69" s="265">
        <f t="shared" si="53"/>
        <v>0</v>
      </c>
      <c r="AX69" s="265">
        <f t="shared" si="57"/>
        <v>0</v>
      </c>
      <c r="AZ69" s="492">
        <f t="shared" si="54"/>
        <v>0</v>
      </c>
      <c r="BB69" s="492">
        <f t="shared" si="55"/>
        <v>0</v>
      </c>
      <c r="BD69" s="265">
        <f t="shared" si="58"/>
        <v>0</v>
      </c>
      <c r="BE69" s="105"/>
      <c r="BF69" s="105"/>
      <c r="BG69" s="105"/>
      <c r="BH69" s="105"/>
      <c r="BI69" s="105"/>
      <c r="BJ69" s="105"/>
    </row>
    <row r="70" spans="2:62" ht="20.100000000000001" hidden="1" customHeight="1" outlineLevel="1">
      <c r="B70" s="212"/>
      <c r="C70" s="908"/>
      <c r="D70" s="909"/>
      <c r="E70" s="909"/>
      <c r="F70" s="910"/>
      <c r="G70" s="890"/>
      <c r="H70" s="891"/>
      <c r="I70" s="152"/>
      <c r="J70" s="152"/>
      <c r="K70" s="152"/>
      <c r="L70" s="152"/>
      <c r="M70" s="152"/>
      <c r="N70" s="152"/>
      <c r="O70" s="152"/>
      <c r="P70" s="153"/>
      <c r="Q70" s="153"/>
      <c r="R70" s="156">
        <f t="shared" si="49"/>
        <v>0</v>
      </c>
      <c r="S70" s="156">
        <f t="shared" si="50"/>
        <v>0</v>
      </c>
      <c r="U70" s="157">
        <f t="shared" si="56"/>
        <v>0</v>
      </c>
      <c r="W70" s="152"/>
      <c r="X70" s="152"/>
      <c r="Y70" s="152"/>
      <c r="Z70" s="152"/>
      <c r="AA70" s="152"/>
      <c r="AB70" s="152"/>
      <c r="AC70" s="347"/>
      <c r="AD70" s="152"/>
      <c r="AE70" s="152"/>
      <c r="AF70" s="152"/>
      <c r="AG70" s="152"/>
      <c r="AH70" s="152"/>
      <c r="AI70" s="152"/>
      <c r="AJ70" s="347"/>
      <c r="AK70" s="152"/>
      <c r="AL70" s="152"/>
      <c r="AM70" s="295"/>
      <c r="AN70" s="228"/>
      <c r="AO70" s="228"/>
      <c r="AP70" s="228"/>
      <c r="AQ70" s="228"/>
      <c r="AR70" s="228"/>
      <c r="AS70" s="348"/>
      <c r="AT70" s="264">
        <f t="shared" si="39"/>
        <v>0</v>
      </c>
      <c r="AU70" s="259"/>
      <c r="AV70" s="265">
        <f t="shared" si="53"/>
        <v>0</v>
      </c>
      <c r="AX70" s="265">
        <f t="shared" si="57"/>
        <v>0</v>
      </c>
      <c r="AZ70" s="492">
        <f t="shared" si="54"/>
        <v>0</v>
      </c>
      <c r="BB70" s="492">
        <f t="shared" si="55"/>
        <v>0</v>
      </c>
      <c r="BD70" s="265">
        <f t="shared" si="58"/>
        <v>0</v>
      </c>
      <c r="BE70" s="105"/>
      <c r="BF70" s="105"/>
      <c r="BG70" s="105"/>
      <c r="BH70" s="105"/>
      <c r="BI70" s="105"/>
      <c r="BJ70" s="105"/>
    </row>
    <row r="71" spans="2:62" ht="20.100000000000001" hidden="1" customHeight="1" outlineLevel="1">
      <c r="B71" s="212"/>
      <c r="C71" s="908"/>
      <c r="D71" s="909"/>
      <c r="E71" s="909"/>
      <c r="F71" s="910"/>
      <c r="G71" s="890"/>
      <c r="H71" s="891"/>
      <c r="I71" s="152"/>
      <c r="J71" s="152"/>
      <c r="K71" s="152"/>
      <c r="L71" s="152"/>
      <c r="M71" s="152"/>
      <c r="N71" s="152"/>
      <c r="O71" s="152"/>
      <c r="P71" s="153"/>
      <c r="Q71" s="153"/>
      <c r="R71" s="156">
        <f t="shared" si="49"/>
        <v>0</v>
      </c>
      <c r="S71" s="156">
        <f t="shared" si="50"/>
        <v>0</v>
      </c>
      <c r="U71" s="157">
        <f t="shared" si="56"/>
        <v>0</v>
      </c>
      <c r="W71" s="152"/>
      <c r="X71" s="152"/>
      <c r="Y71" s="152"/>
      <c r="Z71" s="152"/>
      <c r="AA71" s="152"/>
      <c r="AB71" s="152"/>
      <c r="AC71" s="347"/>
      <c r="AD71" s="152"/>
      <c r="AE71" s="152"/>
      <c r="AF71" s="152"/>
      <c r="AG71" s="152"/>
      <c r="AH71" s="152"/>
      <c r="AI71" s="152"/>
      <c r="AJ71" s="347"/>
      <c r="AK71" s="152"/>
      <c r="AL71" s="152"/>
      <c r="AM71" s="295"/>
      <c r="AN71" s="228"/>
      <c r="AO71" s="228"/>
      <c r="AP71" s="228"/>
      <c r="AQ71" s="228"/>
      <c r="AR71" s="228"/>
      <c r="AS71" s="348"/>
      <c r="AT71" s="264">
        <f t="shared" si="39"/>
        <v>0</v>
      </c>
      <c r="AU71" s="259"/>
      <c r="AV71" s="265">
        <f t="shared" si="53"/>
        <v>0</v>
      </c>
      <c r="AX71" s="265">
        <f t="shared" si="57"/>
        <v>0</v>
      </c>
      <c r="AZ71" s="492">
        <f t="shared" si="54"/>
        <v>0</v>
      </c>
      <c r="BB71" s="492">
        <f t="shared" si="55"/>
        <v>0</v>
      </c>
      <c r="BD71" s="265">
        <f t="shared" si="58"/>
        <v>0</v>
      </c>
      <c r="BE71" s="105"/>
      <c r="BF71" s="105"/>
      <c r="BG71" s="105"/>
      <c r="BH71" s="105"/>
      <c r="BI71" s="105"/>
      <c r="BJ71" s="105"/>
    </row>
    <row r="72" spans="2:62" ht="20.100000000000001" hidden="1" customHeight="1" outlineLevel="1">
      <c r="B72" s="212"/>
      <c r="C72" s="908"/>
      <c r="D72" s="909"/>
      <c r="E72" s="909"/>
      <c r="F72" s="910"/>
      <c r="G72" s="890"/>
      <c r="H72" s="891"/>
      <c r="I72" s="152"/>
      <c r="J72" s="152"/>
      <c r="K72" s="152"/>
      <c r="L72" s="152"/>
      <c r="M72" s="152"/>
      <c r="N72" s="152"/>
      <c r="O72" s="152"/>
      <c r="P72" s="153"/>
      <c r="Q72" s="153"/>
      <c r="R72" s="156">
        <f t="shared" si="49"/>
        <v>0</v>
      </c>
      <c r="S72" s="156">
        <f t="shared" si="50"/>
        <v>0</v>
      </c>
      <c r="U72" s="157">
        <f t="shared" si="56"/>
        <v>0</v>
      </c>
      <c r="W72" s="152"/>
      <c r="X72" s="152"/>
      <c r="Y72" s="152"/>
      <c r="Z72" s="152"/>
      <c r="AA72" s="152"/>
      <c r="AB72" s="152"/>
      <c r="AC72" s="347"/>
      <c r="AD72" s="152"/>
      <c r="AE72" s="152"/>
      <c r="AF72" s="152"/>
      <c r="AG72" s="152"/>
      <c r="AH72" s="152"/>
      <c r="AI72" s="152"/>
      <c r="AJ72" s="347"/>
      <c r="AK72" s="152"/>
      <c r="AL72" s="152"/>
      <c r="AM72" s="295"/>
      <c r="AN72" s="228"/>
      <c r="AO72" s="228"/>
      <c r="AP72" s="228"/>
      <c r="AQ72" s="228"/>
      <c r="AR72" s="228"/>
      <c r="AS72" s="348"/>
      <c r="AT72" s="264">
        <f t="shared" si="39"/>
        <v>0</v>
      </c>
      <c r="AU72" s="259"/>
      <c r="AV72" s="265">
        <f t="shared" si="53"/>
        <v>0</v>
      </c>
      <c r="AX72" s="265">
        <f t="shared" si="57"/>
        <v>0</v>
      </c>
      <c r="AZ72" s="492">
        <f t="shared" si="54"/>
        <v>0</v>
      </c>
      <c r="BB72" s="492">
        <f t="shared" si="55"/>
        <v>0</v>
      </c>
      <c r="BD72" s="265">
        <f t="shared" si="58"/>
        <v>0</v>
      </c>
      <c r="BE72" s="105"/>
      <c r="BF72" s="105"/>
      <c r="BG72" s="105"/>
      <c r="BH72" s="105"/>
      <c r="BI72" s="105"/>
      <c r="BJ72" s="105"/>
    </row>
    <row r="73" spans="2:62" ht="20.100000000000001" hidden="1" customHeight="1" outlineLevel="1">
      <c r="B73" s="212"/>
      <c r="C73" s="908"/>
      <c r="D73" s="909"/>
      <c r="E73" s="909"/>
      <c r="F73" s="910"/>
      <c r="G73" s="890"/>
      <c r="H73" s="891"/>
      <c r="I73" s="152"/>
      <c r="J73" s="152"/>
      <c r="K73" s="152"/>
      <c r="L73" s="152"/>
      <c r="M73" s="152"/>
      <c r="N73" s="152"/>
      <c r="O73" s="152"/>
      <c r="P73" s="153"/>
      <c r="Q73" s="153"/>
      <c r="R73" s="156">
        <f t="shared" si="49"/>
        <v>0</v>
      </c>
      <c r="S73" s="156">
        <f t="shared" si="50"/>
        <v>0</v>
      </c>
      <c r="U73" s="157">
        <f t="shared" si="56"/>
        <v>0</v>
      </c>
      <c r="W73" s="152"/>
      <c r="X73" s="152"/>
      <c r="Y73" s="152"/>
      <c r="Z73" s="152"/>
      <c r="AA73" s="152"/>
      <c r="AB73" s="152"/>
      <c r="AC73" s="347"/>
      <c r="AD73" s="152"/>
      <c r="AE73" s="152"/>
      <c r="AF73" s="152"/>
      <c r="AG73" s="152"/>
      <c r="AH73" s="152"/>
      <c r="AI73" s="152"/>
      <c r="AJ73" s="347"/>
      <c r="AK73" s="152"/>
      <c r="AL73" s="152"/>
      <c r="AM73" s="295"/>
      <c r="AN73" s="228"/>
      <c r="AO73" s="228"/>
      <c r="AP73" s="228"/>
      <c r="AQ73" s="228"/>
      <c r="AR73" s="228"/>
      <c r="AS73" s="348"/>
      <c r="AT73" s="264">
        <f t="shared" si="39"/>
        <v>0</v>
      </c>
      <c r="AU73" s="259"/>
      <c r="AV73" s="265">
        <f t="shared" si="53"/>
        <v>0</v>
      </c>
      <c r="AX73" s="265">
        <f t="shared" si="57"/>
        <v>0</v>
      </c>
      <c r="AZ73" s="492">
        <f t="shared" si="54"/>
        <v>0</v>
      </c>
      <c r="BB73" s="492">
        <f t="shared" si="55"/>
        <v>0</v>
      </c>
      <c r="BD73" s="265">
        <f t="shared" si="58"/>
        <v>0</v>
      </c>
      <c r="BE73" s="105"/>
      <c r="BF73" s="105"/>
      <c r="BG73" s="105"/>
      <c r="BH73" s="105"/>
      <c r="BI73" s="105"/>
      <c r="BJ73" s="105"/>
    </row>
    <row r="74" spans="2:62" ht="20.100000000000001" hidden="1" customHeight="1" outlineLevel="1">
      <c r="B74" s="212"/>
      <c r="C74" s="908"/>
      <c r="D74" s="909"/>
      <c r="E74" s="909"/>
      <c r="F74" s="910"/>
      <c r="G74" s="890"/>
      <c r="H74" s="891"/>
      <c r="I74" s="152"/>
      <c r="J74" s="152"/>
      <c r="K74" s="152"/>
      <c r="L74" s="152"/>
      <c r="M74" s="152"/>
      <c r="N74" s="152"/>
      <c r="O74" s="152"/>
      <c r="P74" s="153"/>
      <c r="Q74" s="153"/>
      <c r="R74" s="156">
        <f t="shared" si="49"/>
        <v>0</v>
      </c>
      <c r="S74" s="156">
        <f t="shared" si="50"/>
        <v>0</v>
      </c>
      <c r="U74" s="157">
        <f t="shared" si="56"/>
        <v>0</v>
      </c>
      <c r="W74" s="152"/>
      <c r="X74" s="152"/>
      <c r="Y74" s="152"/>
      <c r="Z74" s="152"/>
      <c r="AA74" s="152"/>
      <c r="AB74" s="152"/>
      <c r="AC74" s="347"/>
      <c r="AD74" s="152"/>
      <c r="AE74" s="152"/>
      <c r="AF74" s="152"/>
      <c r="AG74" s="152"/>
      <c r="AH74" s="152"/>
      <c r="AI74" s="152"/>
      <c r="AJ74" s="347"/>
      <c r="AK74" s="152"/>
      <c r="AL74" s="152"/>
      <c r="AM74" s="295"/>
      <c r="AN74" s="228"/>
      <c r="AO74" s="228"/>
      <c r="AP74" s="228"/>
      <c r="AQ74" s="228"/>
      <c r="AR74" s="228"/>
      <c r="AS74" s="348"/>
      <c r="AT74" s="264">
        <f t="shared" si="39"/>
        <v>0</v>
      </c>
      <c r="AU74" s="259"/>
      <c r="AV74" s="265">
        <f t="shared" si="53"/>
        <v>0</v>
      </c>
      <c r="AX74" s="265">
        <f t="shared" si="57"/>
        <v>0</v>
      </c>
      <c r="AZ74" s="492">
        <f t="shared" si="54"/>
        <v>0</v>
      </c>
      <c r="BB74" s="492">
        <f t="shared" si="55"/>
        <v>0</v>
      </c>
      <c r="BD74" s="265">
        <f t="shared" si="58"/>
        <v>0</v>
      </c>
      <c r="BE74" s="105"/>
      <c r="BF74" s="105"/>
      <c r="BG74" s="105"/>
      <c r="BH74" s="105"/>
      <c r="BI74" s="105"/>
      <c r="BJ74" s="105"/>
    </row>
    <row r="75" spans="2:62" ht="20.100000000000001" hidden="1" customHeight="1" outlineLevel="1">
      <c r="B75" s="212"/>
      <c r="C75" s="908"/>
      <c r="D75" s="909"/>
      <c r="E75" s="909"/>
      <c r="F75" s="910"/>
      <c r="G75" s="890"/>
      <c r="H75" s="891"/>
      <c r="I75" s="152"/>
      <c r="J75" s="152"/>
      <c r="K75" s="152"/>
      <c r="L75" s="152"/>
      <c r="M75" s="152"/>
      <c r="N75" s="152"/>
      <c r="O75" s="152"/>
      <c r="P75" s="153"/>
      <c r="Q75" s="153"/>
      <c r="R75" s="156">
        <f t="shared" si="49"/>
        <v>0</v>
      </c>
      <c r="S75" s="156">
        <f t="shared" si="50"/>
        <v>0</v>
      </c>
      <c r="U75" s="157">
        <f t="shared" si="56"/>
        <v>0</v>
      </c>
      <c r="W75" s="152"/>
      <c r="X75" s="152"/>
      <c r="Y75" s="152"/>
      <c r="Z75" s="152"/>
      <c r="AA75" s="152"/>
      <c r="AB75" s="152"/>
      <c r="AC75" s="347"/>
      <c r="AD75" s="152"/>
      <c r="AE75" s="152"/>
      <c r="AF75" s="152"/>
      <c r="AG75" s="152"/>
      <c r="AH75" s="152"/>
      <c r="AI75" s="152"/>
      <c r="AJ75" s="347"/>
      <c r="AK75" s="152"/>
      <c r="AL75" s="152"/>
      <c r="AM75" s="295"/>
      <c r="AN75" s="228"/>
      <c r="AO75" s="228"/>
      <c r="AP75" s="228"/>
      <c r="AQ75" s="228"/>
      <c r="AR75" s="228"/>
      <c r="AS75" s="348"/>
      <c r="AT75" s="264">
        <f t="shared" si="39"/>
        <v>0</v>
      </c>
      <c r="AU75" s="259"/>
      <c r="AV75" s="265">
        <f t="shared" si="53"/>
        <v>0</v>
      </c>
      <c r="AX75" s="265">
        <f t="shared" si="57"/>
        <v>0</v>
      </c>
      <c r="AZ75" s="492">
        <f t="shared" si="54"/>
        <v>0</v>
      </c>
      <c r="BB75" s="492">
        <f t="shared" si="55"/>
        <v>0</v>
      </c>
      <c r="BD75" s="265">
        <f t="shared" si="58"/>
        <v>0</v>
      </c>
      <c r="BE75" s="105"/>
      <c r="BF75" s="105"/>
      <c r="BG75" s="105"/>
      <c r="BH75" s="105"/>
      <c r="BI75" s="105"/>
      <c r="BJ75" s="105"/>
    </row>
    <row r="76" spans="2:62" ht="20.100000000000001" hidden="1" customHeight="1" outlineLevel="1">
      <c r="B76" s="212"/>
      <c r="C76" s="908"/>
      <c r="D76" s="909"/>
      <c r="E76" s="909"/>
      <c r="F76" s="910"/>
      <c r="G76" s="890"/>
      <c r="H76" s="891"/>
      <c r="I76" s="152"/>
      <c r="J76" s="152"/>
      <c r="K76" s="152"/>
      <c r="L76" s="152"/>
      <c r="M76" s="152"/>
      <c r="N76" s="152"/>
      <c r="O76" s="152"/>
      <c r="P76" s="153"/>
      <c r="Q76" s="153"/>
      <c r="R76" s="156">
        <f t="shared" si="49"/>
        <v>0</v>
      </c>
      <c r="S76" s="156">
        <f t="shared" si="50"/>
        <v>0</v>
      </c>
      <c r="U76" s="157">
        <f t="shared" si="56"/>
        <v>0</v>
      </c>
      <c r="W76" s="152"/>
      <c r="X76" s="152"/>
      <c r="Y76" s="152"/>
      <c r="Z76" s="152"/>
      <c r="AA76" s="152"/>
      <c r="AB76" s="152"/>
      <c r="AC76" s="347"/>
      <c r="AD76" s="152"/>
      <c r="AE76" s="152"/>
      <c r="AF76" s="152"/>
      <c r="AG76" s="152"/>
      <c r="AH76" s="152"/>
      <c r="AI76" s="152"/>
      <c r="AJ76" s="347"/>
      <c r="AK76" s="152"/>
      <c r="AL76" s="152"/>
      <c r="AM76" s="295"/>
      <c r="AN76" s="228"/>
      <c r="AO76" s="228"/>
      <c r="AP76" s="228"/>
      <c r="AQ76" s="228"/>
      <c r="AR76" s="228"/>
      <c r="AS76" s="348"/>
      <c r="AT76" s="264">
        <f t="shared" si="39"/>
        <v>0</v>
      </c>
      <c r="AU76" s="259"/>
      <c r="AV76" s="265">
        <f t="shared" si="53"/>
        <v>0</v>
      </c>
      <c r="AX76" s="265">
        <f t="shared" si="57"/>
        <v>0</v>
      </c>
      <c r="AZ76" s="492">
        <f t="shared" si="54"/>
        <v>0</v>
      </c>
      <c r="BB76" s="492">
        <f t="shared" si="55"/>
        <v>0</v>
      </c>
      <c r="BD76" s="265">
        <f t="shared" si="58"/>
        <v>0</v>
      </c>
      <c r="BE76" s="105"/>
      <c r="BF76" s="105"/>
      <c r="BG76" s="105"/>
      <c r="BH76" s="105"/>
      <c r="BI76" s="105"/>
      <c r="BJ76" s="105"/>
    </row>
    <row r="77" spans="2:62" ht="20.100000000000001" hidden="1" customHeight="1" outlineLevel="1">
      <c r="B77" s="212"/>
      <c r="C77" s="908"/>
      <c r="D77" s="909"/>
      <c r="E77" s="909"/>
      <c r="F77" s="910"/>
      <c r="G77" s="890"/>
      <c r="H77" s="891"/>
      <c r="I77" s="152"/>
      <c r="J77" s="152"/>
      <c r="K77" s="152"/>
      <c r="L77" s="152"/>
      <c r="M77" s="152"/>
      <c r="N77" s="152"/>
      <c r="O77" s="152"/>
      <c r="P77" s="153"/>
      <c r="Q77" s="153"/>
      <c r="R77" s="156">
        <f t="shared" si="49"/>
        <v>0</v>
      </c>
      <c r="S77" s="156">
        <f t="shared" si="50"/>
        <v>0</v>
      </c>
      <c r="U77" s="157">
        <f t="shared" si="56"/>
        <v>0</v>
      </c>
      <c r="W77" s="152"/>
      <c r="X77" s="152"/>
      <c r="Y77" s="152"/>
      <c r="Z77" s="152"/>
      <c r="AA77" s="152"/>
      <c r="AB77" s="152"/>
      <c r="AC77" s="347"/>
      <c r="AD77" s="152"/>
      <c r="AE77" s="152"/>
      <c r="AF77" s="152"/>
      <c r="AG77" s="152"/>
      <c r="AH77" s="152"/>
      <c r="AI77" s="152"/>
      <c r="AJ77" s="347"/>
      <c r="AK77" s="152"/>
      <c r="AL77" s="152"/>
      <c r="AM77" s="295"/>
      <c r="AN77" s="228"/>
      <c r="AO77" s="228"/>
      <c r="AP77" s="228"/>
      <c r="AQ77" s="228"/>
      <c r="AR77" s="228"/>
      <c r="AS77" s="348"/>
      <c r="AT77" s="264">
        <f t="shared" si="39"/>
        <v>0</v>
      </c>
      <c r="AU77" s="259"/>
      <c r="AV77" s="265">
        <f t="shared" si="53"/>
        <v>0</v>
      </c>
      <c r="AX77" s="265">
        <f t="shared" si="57"/>
        <v>0</v>
      </c>
      <c r="AZ77" s="492">
        <f t="shared" si="54"/>
        <v>0</v>
      </c>
      <c r="BB77" s="492">
        <f t="shared" si="55"/>
        <v>0</v>
      </c>
      <c r="BD77" s="265">
        <f t="shared" si="58"/>
        <v>0</v>
      </c>
      <c r="BE77" s="105"/>
      <c r="BF77" s="105"/>
      <c r="BG77" s="105"/>
      <c r="BH77" s="105"/>
      <c r="BI77" s="105"/>
      <c r="BJ77" s="105"/>
    </row>
    <row r="78" spans="2:62" ht="20.100000000000001" hidden="1" customHeight="1" outlineLevel="1">
      <c r="B78" s="212"/>
      <c r="C78" s="908"/>
      <c r="D78" s="909"/>
      <c r="E78" s="909"/>
      <c r="F78" s="910"/>
      <c r="G78" s="890"/>
      <c r="H78" s="891"/>
      <c r="I78" s="152"/>
      <c r="J78" s="152"/>
      <c r="K78" s="152"/>
      <c r="L78" s="152"/>
      <c r="M78" s="152"/>
      <c r="N78" s="152"/>
      <c r="O78" s="152"/>
      <c r="P78" s="153"/>
      <c r="Q78" s="153"/>
      <c r="R78" s="156">
        <f t="shared" si="49"/>
        <v>0</v>
      </c>
      <c r="S78" s="156">
        <f t="shared" si="50"/>
        <v>0</v>
      </c>
      <c r="U78" s="157">
        <f t="shared" si="56"/>
        <v>0</v>
      </c>
      <c r="W78" s="152"/>
      <c r="X78" s="152"/>
      <c r="Y78" s="152"/>
      <c r="Z78" s="152"/>
      <c r="AA78" s="152"/>
      <c r="AB78" s="152"/>
      <c r="AC78" s="347"/>
      <c r="AD78" s="152"/>
      <c r="AE78" s="152"/>
      <c r="AF78" s="152"/>
      <c r="AG78" s="152"/>
      <c r="AH78" s="152"/>
      <c r="AI78" s="152"/>
      <c r="AJ78" s="347"/>
      <c r="AK78" s="152"/>
      <c r="AL78" s="152"/>
      <c r="AM78" s="295"/>
      <c r="AN78" s="228"/>
      <c r="AO78" s="228"/>
      <c r="AP78" s="228"/>
      <c r="AQ78" s="228"/>
      <c r="AR78" s="228"/>
      <c r="AS78" s="348"/>
      <c r="AT78" s="264">
        <f t="shared" si="39"/>
        <v>0</v>
      </c>
      <c r="AU78" s="259"/>
      <c r="AV78" s="265">
        <f t="shared" si="53"/>
        <v>0</v>
      </c>
      <c r="AX78" s="265">
        <f t="shared" si="57"/>
        <v>0</v>
      </c>
      <c r="AZ78" s="492">
        <f t="shared" si="54"/>
        <v>0</v>
      </c>
      <c r="BB78" s="492">
        <f t="shared" si="55"/>
        <v>0</v>
      </c>
      <c r="BD78" s="265">
        <f t="shared" si="58"/>
        <v>0</v>
      </c>
      <c r="BE78" s="105"/>
      <c r="BF78" s="105"/>
      <c r="BG78" s="105"/>
      <c r="BH78" s="105"/>
      <c r="BI78" s="105"/>
      <c r="BJ78" s="105"/>
    </row>
    <row r="79" spans="2:62" ht="9.9499999999999993" hidden="1" customHeight="1" outlineLevel="1">
      <c r="B79" s="101"/>
      <c r="C79" s="208"/>
      <c r="D79" s="208"/>
      <c r="E79" s="208"/>
      <c r="F79" s="208"/>
      <c r="G79" s="237"/>
      <c r="H79" s="207"/>
      <c r="I79" s="257"/>
      <c r="J79" s="257"/>
      <c r="K79" s="257"/>
      <c r="L79" s="257"/>
      <c r="M79" s="257"/>
      <c r="N79" s="257"/>
      <c r="O79" s="257"/>
      <c r="P79" s="256"/>
      <c r="Q79" s="102"/>
      <c r="R79" s="102"/>
      <c r="S79" s="102"/>
      <c r="U79" s="98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Z79" s="493"/>
      <c r="BE79" s="105"/>
      <c r="BF79" s="105"/>
      <c r="BG79" s="105"/>
      <c r="BH79" s="105"/>
      <c r="BI79" s="105"/>
      <c r="BJ79" s="105"/>
    </row>
    <row r="80" spans="2:62" ht="20.100000000000001" customHeight="1" collapsed="1">
      <c r="B80" s="179">
        <f>B63+1</f>
        <v>5</v>
      </c>
      <c r="C80" s="916"/>
      <c r="D80" s="917"/>
      <c r="E80" s="917"/>
      <c r="F80" s="918"/>
      <c r="G80" s="429"/>
      <c r="H80" s="206">
        <v>1</v>
      </c>
      <c r="I80" s="642">
        <f t="shared" ref="I80" si="59">$H80*SUM(I81:I95)</f>
        <v>0</v>
      </c>
      <c r="J80" s="643">
        <f t="shared" ref="J80:O80" si="60">$H80*SUM(J81:J95)</f>
        <v>0</v>
      </c>
      <c r="K80" s="644">
        <f t="shared" si="60"/>
        <v>0</v>
      </c>
      <c r="L80" s="645">
        <f t="shared" si="60"/>
        <v>0</v>
      </c>
      <c r="M80" s="645">
        <f t="shared" si="60"/>
        <v>0</v>
      </c>
      <c r="N80" s="644">
        <f t="shared" si="60"/>
        <v>0</v>
      </c>
      <c r="O80" s="642">
        <f t="shared" si="60"/>
        <v>0</v>
      </c>
      <c r="P80" s="209">
        <f t="shared" ref="P80:Q80" si="61">$H80*SUM(P81:P95)</f>
        <v>0</v>
      </c>
      <c r="Q80" s="210">
        <f t="shared" si="61"/>
        <v>0</v>
      </c>
      <c r="R80" s="136">
        <f t="shared" ref="R80:R95" si="62">P80*(1+Gewinn)*(1+SicherheitAngebot)</f>
        <v>0</v>
      </c>
      <c r="S80" s="137">
        <f t="shared" ref="S80:S95" si="63">Q80*(1+MGKZ)*(1+Gewinn)*(1+SicherheitAngebot)</f>
        <v>0</v>
      </c>
      <c r="U80" s="10">
        <f>I80*$I$7+J80*$J$7+K80*$K$7+L80*$L$7+M80*$M$7+N80*$N$7+O80*$O$7+R80+S80</f>
        <v>0</v>
      </c>
      <c r="W80" s="646">
        <f t="shared" ref="W80:AB80" si="64">$H80*SUM(W81:W95)</f>
        <v>0</v>
      </c>
      <c r="X80" s="647">
        <f t="shared" si="64"/>
        <v>0</v>
      </c>
      <c r="Y80" s="648">
        <f t="shared" si="64"/>
        <v>0</v>
      </c>
      <c r="Z80" s="649">
        <f t="shared" si="64"/>
        <v>0</v>
      </c>
      <c r="AA80" s="648">
        <f t="shared" si="64"/>
        <v>0</v>
      </c>
      <c r="AB80" s="646">
        <f t="shared" si="64"/>
        <v>0</v>
      </c>
      <c r="AC80" s="258"/>
      <c r="AD80" s="646">
        <f t="shared" ref="AD80:AM80" si="65">$H80*SUM(AD81:AD95)</f>
        <v>0</v>
      </c>
      <c r="AE80" s="647">
        <f t="shared" si="65"/>
        <v>0</v>
      </c>
      <c r="AF80" s="648">
        <f t="shared" si="65"/>
        <v>0</v>
      </c>
      <c r="AG80" s="649">
        <f t="shared" si="65"/>
        <v>0</v>
      </c>
      <c r="AH80" s="648">
        <f t="shared" si="65"/>
        <v>0</v>
      </c>
      <c r="AI80" s="646">
        <f t="shared" si="65"/>
        <v>0</v>
      </c>
      <c r="AJ80" s="258"/>
      <c r="AK80" s="653">
        <f t="shared" si="65"/>
        <v>0</v>
      </c>
      <c r="AL80" s="653">
        <f t="shared" si="65"/>
        <v>0</v>
      </c>
      <c r="AM80" s="653">
        <f t="shared" si="65"/>
        <v>0</v>
      </c>
      <c r="AN80" s="227">
        <f>$H80*SUM(AN81:AN95)*(1+Gewinn)*(1+SicherheitAngebot)</f>
        <v>0</v>
      </c>
      <c r="AO80" s="227">
        <f>$H80*SUM(AO81:AO95)*(1+Gewinn)*(1+SicherheitAngebot)</f>
        <v>0</v>
      </c>
      <c r="AP80" s="227">
        <f>$H80*SUM(AP81:AP95)*(1+Gewinn)*(1+SicherheitAngebot)</f>
        <v>0</v>
      </c>
      <c r="AQ80" s="227">
        <f>$H80*SUM(AQ81:AQ95)*(1+Gewinn)*(1+SicherheitAngebot)</f>
        <v>0</v>
      </c>
      <c r="AR80" s="227">
        <f>$H80*SUM(AR81:AR95)*(1+Gewinn)*(1+SicherheitAngebot)</f>
        <v>0</v>
      </c>
      <c r="AS80" s="262"/>
      <c r="AT80" s="263">
        <f t="shared" si="39"/>
        <v>0</v>
      </c>
      <c r="AU80" s="259"/>
      <c r="AV80" s="491">
        <f>AK80*$AK$7+AL80*$AL$7+AM80*$AM$7+SUM(AN80:AR80)+AT80/Zuschläge_IBN+AT80</f>
        <v>0</v>
      </c>
      <c r="AX80" s="685">
        <f>U80+AV80</f>
        <v>0</v>
      </c>
      <c r="AZ80" s="490">
        <f>IF(H80&gt;0,U80/(1+SicherheitAngebot)*(1+Sicherheit),0)</f>
        <v>0</v>
      </c>
      <c r="BB80" s="490">
        <f>IF(H80&gt;0,AV80/(1+SicherheitAngebot)*(1+Sicherheit),0)</f>
        <v>0</v>
      </c>
      <c r="BD80" s="490">
        <f>AZ80+BB80</f>
        <v>0</v>
      </c>
      <c r="BE80" s="105"/>
      <c r="BF80" s="105"/>
      <c r="BG80" s="105"/>
      <c r="BH80" s="105"/>
      <c r="BI80" s="105"/>
      <c r="BJ80" s="105"/>
    </row>
    <row r="81" spans="2:62" ht="20.100000000000001" hidden="1" customHeight="1" outlineLevel="1">
      <c r="B81" s="99"/>
      <c r="C81" s="908"/>
      <c r="D81" s="909"/>
      <c r="E81" s="909"/>
      <c r="F81" s="910"/>
      <c r="G81" s="890"/>
      <c r="H81" s="901"/>
      <c r="I81" s="152"/>
      <c r="J81" s="152"/>
      <c r="K81" s="152"/>
      <c r="L81" s="152"/>
      <c r="M81" s="152"/>
      <c r="N81" s="152"/>
      <c r="O81" s="152"/>
      <c r="P81" s="153"/>
      <c r="Q81" s="153"/>
      <c r="R81" s="156">
        <f t="shared" si="62"/>
        <v>0</v>
      </c>
      <c r="S81" s="156">
        <f t="shared" si="63"/>
        <v>0</v>
      </c>
      <c r="U81" s="157">
        <f>I81*$I$7+J81*$J$7+K81*$K$7+L81*$L$7+M81*$M$7+N81*$N$7+O81*$O$7+R81+S81</f>
        <v>0</v>
      </c>
      <c r="W81" s="152"/>
      <c r="X81" s="152"/>
      <c r="Y81" s="152"/>
      <c r="Z81" s="152"/>
      <c r="AA81" s="152"/>
      <c r="AB81" s="152"/>
      <c r="AC81" s="347"/>
      <c r="AD81" s="152"/>
      <c r="AE81" s="152"/>
      <c r="AF81" s="152"/>
      <c r="AG81" s="152"/>
      <c r="AH81" s="152"/>
      <c r="AI81" s="152"/>
      <c r="AJ81" s="347"/>
      <c r="AK81" s="152"/>
      <c r="AL81" s="152"/>
      <c r="AM81" s="295"/>
      <c r="AN81" s="228"/>
      <c r="AO81" s="228"/>
      <c r="AP81" s="228"/>
      <c r="AQ81" s="228"/>
      <c r="AR81" s="228"/>
      <c r="AS81" s="348"/>
      <c r="AT81" s="264">
        <f t="shared" si="39"/>
        <v>0</v>
      </c>
      <c r="AU81" s="259"/>
      <c r="AV81" s="265">
        <f t="shared" ref="AV81:AV95" si="66">AK81*$AK$7+AL81*$AL$7+AM81*$AM$7+SUM(AN81:AR81)*(1+Gewinn)*(1+SicherheitAngebot)+AT81/Zuschläge_IBN+AT81</f>
        <v>0</v>
      </c>
      <c r="AX81" s="265">
        <f>U81+AV81</f>
        <v>0</v>
      </c>
      <c r="AZ81" s="492">
        <f t="shared" ref="AZ81:AZ95" si="67">U81/(1+SicherheitAngebot)*(1+Sicherheit)</f>
        <v>0</v>
      </c>
      <c r="BB81" s="492">
        <f t="shared" ref="BB81:BB95" si="68">AV81/(1+SicherheitAngebot)*(1+Sicherheit)</f>
        <v>0</v>
      </c>
      <c r="BD81" s="265">
        <f>AZ81+BB81</f>
        <v>0</v>
      </c>
      <c r="BE81" s="105"/>
      <c r="BF81" s="105"/>
      <c r="BG81" s="105"/>
      <c r="BH81" s="105"/>
      <c r="BI81" s="105"/>
      <c r="BJ81" s="105"/>
    </row>
    <row r="82" spans="2:62" ht="20.100000000000001" hidden="1" customHeight="1" outlineLevel="1">
      <c r="B82" s="100"/>
      <c r="C82" s="908"/>
      <c r="D82" s="909"/>
      <c r="E82" s="909"/>
      <c r="F82" s="910"/>
      <c r="G82" s="890"/>
      <c r="H82" s="891"/>
      <c r="I82" s="152"/>
      <c r="J82" s="152"/>
      <c r="K82" s="152"/>
      <c r="L82" s="152"/>
      <c r="M82" s="152"/>
      <c r="N82" s="152"/>
      <c r="O82" s="152"/>
      <c r="P82" s="153"/>
      <c r="Q82" s="153"/>
      <c r="R82" s="156">
        <f t="shared" si="62"/>
        <v>0</v>
      </c>
      <c r="S82" s="156">
        <f t="shared" si="63"/>
        <v>0</v>
      </c>
      <c r="U82" s="157">
        <f t="shared" ref="U82:U95" si="69">I82*$I$7+J82*$J$7+K82*$K$7+L82*$L$7+M82*$M$7+N82*$N$7+O82*$O$7+R82+S82</f>
        <v>0</v>
      </c>
      <c r="W82" s="152"/>
      <c r="X82" s="152"/>
      <c r="Y82" s="152"/>
      <c r="Z82" s="152"/>
      <c r="AA82" s="152"/>
      <c r="AB82" s="152"/>
      <c r="AC82" s="347"/>
      <c r="AD82" s="152"/>
      <c r="AE82" s="152"/>
      <c r="AF82" s="152"/>
      <c r="AG82" s="152"/>
      <c r="AH82" s="152"/>
      <c r="AI82" s="152"/>
      <c r="AJ82" s="347"/>
      <c r="AK82" s="152"/>
      <c r="AL82" s="152"/>
      <c r="AM82" s="295"/>
      <c r="AN82" s="228"/>
      <c r="AO82" s="228"/>
      <c r="AP82" s="228"/>
      <c r="AQ82" s="228"/>
      <c r="AR82" s="228"/>
      <c r="AS82" s="348"/>
      <c r="AT82" s="264">
        <f t="shared" si="39"/>
        <v>0</v>
      </c>
      <c r="AU82" s="259"/>
      <c r="AV82" s="265">
        <f t="shared" si="66"/>
        <v>0</v>
      </c>
      <c r="AX82" s="265">
        <f t="shared" ref="AX82:AX95" si="70">U82+AV82</f>
        <v>0</v>
      </c>
      <c r="AZ82" s="492">
        <f t="shared" si="67"/>
        <v>0</v>
      </c>
      <c r="BB82" s="492">
        <f t="shared" si="68"/>
        <v>0</v>
      </c>
      <c r="BD82" s="265">
        <f t="shared" ref="BD82:BD95" si="71">AZ82+BB82</f>
        <v>0</v>
      </c>
      <c r="BE82" s="105"/>
      <c r="BF82" s="105"/>
      <c r="BG82" s="105"/>
      <c r="BH82" s="105"/>
      <c r="BI82" s="105"/>
      <c r="BJ82" s="105"/>
    </row>
    <row r="83" spans="2:62" ht="20.100000000000001" hidden="1" customHeight="1" outlineLevel="1">
      <c r="B83" s="100"/>
      <c r="C83" s="908"/>
      <c r="D83" s="909"/>
      <c r="E83" s="909"/>
      <c r="F83" s="910"/>
      <c r="G83" s="890"/>
      <c r="H83" s="891"/>
      <c r="I83" s="152"/>
      <c r="J83" s="152"/>
      <c r="K83" s="152"/>
      <c r="L83" s="152"/>
      <c r="M83" s="152"/>
      <c r="N83" s="152"/>
      <c r="O83" s="152"/>
      <c r="P83" s="153"/>
      <c r="Q83" s="153"/>
      <c r="R83" s="156">
        <f t="shared" si="62"/>
        <v>0</v>
      </c>
      <c r="S83" s="156">
        <f t="shared" si="63"/>
        <v>0</v>
      </c>
      <c r="U83" s="157">
        <f t="shared" si="69"/>
        <v>0</v>
      </c>
      <c r="W83" s="152"/>
      <c r="X83" s="152"/>
      <c r="Y83" s="152"/>
      <c r="Z83" s="152"/>
      <c r="AA83" s="152"/>
      <c r="AB83" s="152"/>
      <c r="AC83" s="347"/>
      <c r="AD83" s="152"/>
      <c r="AE83" s="152"/>
      <c r="AF83" s="152"/>
      <c r="AG83" s="152"/>
      <c r="AH83" s="152"/>
      <c r="AI83" s="152"/>
      <c r="AJ83" s="347"/>
      <c r="AK83" s="152"/>
      <c r="AL83" s="152"/>
      <c r="AM83" s="295"/>
      <c r="AN83" s="228"/>
      <c r="AO83" s="228"/>
      <c r="AP83" s="228"/>
      <c r="AQ83" s="228"/>
      <c r="AR83" s="228"/>
      <c r="AS83" s="348"/>
      <c r="AT83" s="264">
        <f t="shared" si="39"/>
        <v>0</v>
      </c>
      <c r="AU83" s="259"/>
      <c r="AV83" s="265">
        <f t="shared" si="66"/>
        <v>0</v>
      </c>
      <c r="AX83" s="265">
        <f t="shared" si="70"/>
        <v>0</v>
      </c>
      <c r="AZ83" s="492">
        <f t="shared" si="67"/>
        <v>0</v>
      </c>
      <c r="BB83" s="492">
        <f t="shared" si="68"/>
        <v>0</v>
      </c>
      <c r="BD83" s="265">
        <f t="shared" si="71"/>
        <v>0</v>
      </c>
      <c r="BE83" s="105"/>
      <c r="BF83" s="105"/>
      <c r="BG83" s="105"/>
      <c r="BH83" s="105"/>
      <c r="BI83" s="105"/>
      <c r="BJ83" s="105"/>
    </row>
    <row r="84" spans="2:62" ht="20.100000000000001" hidden="1" customHeight="1" outlineLevel="1">
      <c r="B84" s="100"/>
      <c r="C84" s="908"/>
      <c r="D84" s="909"/>
      <c r="E84" s="909"/>
      <c r="F84" s="910"/>
      <c r="G84" s="890"/>
      <c r="H84" s="891"/>
      <c r="I84" s="152"/>
      <c r="J84" s="152"/>
      <c r="K84" s="152"/>
      <c r="L84" s="152"/>
      <c r="M84" s="152"/>
      <c r="N84" s="152"/>
      <c r="O84" s="152"/>
      <c r="P84" s="153"/>
      <c r="Q84" s="153"/>
      <c r="R84" s="156">
        <f t="shared" si="62"/>
        <v>0</v>
      </c>
      <c r="S84" s="156">
        <f t="shared" si="63"/>
        <v>0</v>
      </c>
      <c r="U84" s="157">
        <f t="shared" si="69"/>
        <v>0</v>
      </c>
      <c r="W84" s="152"/>
      <c r="X84" s="152"/>
      <c r="Y84" s="152"/>
      <c r="Z84" s="152"/>
      <c r="AA84" s="152"/>
      <c r="AB84" s="152"/>
      <c r="AC84" s="347"/>
      <c r="AD84" s="152"/>
      <c r="AE84" s="152"/>
      <c r="AF84" s="152"/>
      <c r="AG84" s="152"/>
      <c r="AH84" s="152"/>
      <c r="AI84" s="152"/>
      <c r="AJ84" s="347"/>
      <c r="AK84" s="152"/>
      <c r="AL84" s="152"/>
      <c r="AM84" s="295"/>
      <c r="AN84" s="228"/>
      <c r="AO84" s="228"/>
      <c r="AP84" s="228"/>
      <c r="AQ84" s="228"/>
      <c r="AR84" s="228"/>
      <c r="AS84" s="348"/>
      <c r="AT84" s="264">
        <f t="shared" si="39"/>
        <v>0</v>
      </c>
      <c r="AU84" s="259"/>
      <c r="AV84" s="265">
        <f t="shared" si="66"/>
        <v>0</v>
      </c>
      <c r="AX84" s="265">
        <f t="shared" si="70"/>
        <v>0</v>
      </c>
      <c r="AZ84" s="492">
        <f t="shared" si="67"/>
        <v>0</v>
      </c>
      <c r="BB84" s="492">
        <f t="shared" si="68"/>
        <v>0</v>
      </c>
      <c r="BD84" s="265">
        <f t="shared" si="71"/>
        <v>0</v>
      </c>
      <c r="BE84" s="105"/>
      <c r="BF84" s="105"/>
      <c r="BG84" s="105"/>
      <c r="BH84" s="105"/>
      <c r="BI84" s="105"/>
      <c r="BJ84" s="105"/>
    </row>
    <row r="85" spans="2:62" ht="20.100000000000001" hidden="1" customHeight="1" outlineLevel="1">
      <c r="B85" s="100"/>
      <c r="C85" s="908"/>
      <c r="D85" s="909"/>
      <c r="E85" s="909"/>
      <c r="F85" s="910"/>
      <c r="G85" s="890"/>
      <c r="H85" s="891"/>
      <c r="I85" s="152"/>
      <c r="J85" s="152"/>
      <c r="K85" s="152"/>
      <c r="L85" s="152"/>
      <c r="M85" s="152"/>
      <c r="N85" s="152"/>
      <c r="O85" s="152"/>
      <c r="P85" s="153"/>
      <c r="Q85" s="153"/>
      <c r="R85" s="156">
        <f t="shared" si="62"/>
        <v>0</v>
      </c>
      <c r="S85" s="156">
        <f t="shared" si="63"/>
        <v>0</v>
      </c>
      <c r="U85" s="157">
        <f t="shared" si="69"/>
        <v>0</v>
      </c>
      <c r="W85" s="152"/>
      <c r="X85" s="152"/>
      <c r="Y85" s="152"/>
      <c r="Z85" s="152"/>
      <c r="AA85" s="152"/>
      <c r="AB85" s="152"/>
      <c r="AC85" s="347"/>
      <c r="AD85" s="152"/>
      <c r="AE85" s="152"/>
      <c r="AF85" s="152"/>
      <c r="AG85" s="152"/>
      <c r="AH85" s="152"/>
      <c r="AI85" s="152"/>
      <c r="AJ85" s="347"/>
      <c r="AK85" s="152"/>
      <c r="AL85" s="152"/>
      <c r="AM85" s="295"/>
      <c r="AN85" s="228"/>
      <c r="AO85" s="228"/>
      <c r="AP85" s="228"/>
      <c r="AQ85" s="228"/>
      <c r="AR85" s="228"/>
      <c r="AS85" s="348"/>
      <c r="AT85" s="264">
        <f t="shared" si="39"/>
        <v>0</v>
      </c>
      <c r="AU85" s="259"/>
      <c r="AV85" s="265">
        <f t="shared" si="66"/>
        <v>0</v>
      </c>
      <c r="AX85" s="265">
        <f t="shared" si="70"/>
        <v>0</v>
      </c>
      <c r="AZ85" s="492">
        <f t="shared" si="67"/>
        <v>0</v>
      </c>
      <c r="BB85" s="492">
        <f t="shared" si="68"/>
        <v>0</v>
      </c>
      <c r="BD85" s="265">
        <f t="shared" si="71"/>
        <v>0</v>
      </c>
      <c r="BE85" s="105"/>
      <c r="BF85" s="105"/>
      <c r="BG85" s="105"/>
      <c r="BH85" s="105"/>
      <c r="BI85" s="105"/>
      <c r="BJ85" s="105"/>
    </row>
    <row r="86" spans="2:62" ht="20.100000000000001" hidden="1" customHeight="1" outlineLevel="1">
      <c r="B86" s="100"/>
      <c r="C86" s="908"/>
      <c r="D86" s="909"/>
      <c r="E86" s="909"/>
      <c r="F86" s="910"/>
      <c r="G86" s="890"/>
      <c r="H86" s="891"/>
      <c r="I86" s="152"/>
      <c r="J86" s="152"/>
      <c r="K86" s="152"/>
      <c r="L86" s="152"/>
      <c r="M86" s="152"/>
      <c r="N86" s="152"/>
      <c r="O86" s="152"/>
      <c r="P86" s="153"/>
      <c r="Q86" s="153"/>
      <c r="R86" s="156">
        <f t="shared" si="62"/>
        <v>0</v>
      </c>
      <c r="S86" s="156">
        <f t="shared" si="63"/>
        <v>0</v>
      </c>
      <c r="U86" s="157">
        <f t="shared" si="69"/>
        <v>0</v>
      </c>
      <c r="W86" s="152"/>
      <c r="X86" s="152"/>
      <c r="Y86" s="152"/>
      <c r="Z86" s="152"/>
      <c r="AA86" s="152"/>
      <c r="AB86" s="152"/>
      <c r="AC86" s="347"/>
      <c r="AD86" s="152"/>
      <c r="AE86" s="152"/>
      <c r="AF86" s="152"/>
      <c r="AG86" s="152"/>
      <c r="AH86" s="152"/>
      <c r="AI86" s="152"/>
      <c r="AJ86" s="347"/>
      <c r="AK86" s="152"/>
      <c r="AL86" s="152"/>
      <c r="AM86" s="295"/>
      <c r="AN86" s="228"/>
      <c r="AO86" s="228"/>
      <c r="AP86" s="228"/>
      <c r="AQ86" s="228"/>
      <c r="AR86" s="228"/>
      <c r="AS86" s="348"/>
      <c r="AT86" s="264">
        <f t="shared" si="39"/>
        <v>0</v>
      </c>
      <c r="AU86" s="259"/>
      <c r="AV86" s="265">
        <f t="shared" si="66"/>
        <v>0</v>
      </c>
      <c r="AX86" s="265">
        <f t="shared" si="70"/>
        <v>0</v>
      </c>
      <c r="AZ86" s="492">
        <f t="shared" si="67"/>
        <v>0</v>
      </c>
      <c r="BB86" s="492">
        <f t="shared" si="68"/>
        <v>0</v>
      </c>
      <c r="BD86" s="265">
        <f t="shared" si="71"/>
        <v>0</v>
      </c>
      <c r="BE86" s="105"/>
      <c r="BF86" s="105"/>
      <c r="BG86" s="105"/>
      <c r="BH86" s="105"/>
      <c r="BI86" s="105"/>
      <c r="BJ86" s="105"/>
    </row>
    <row r="87" spans="2:62" ht="20.100000000000001" hidden="1" customHeight="1" outlineLevel="1">
      <c r="B87" s="100"/>
      <c r="C87" s="908"/>
      <c r="D87" s="909"/>
      <c r="E87" s="909"/>
      <c r="F87" s="910"/>
      <c r="G87" s="890"/>
      <c r="H87" s="891"/>
      <c r="I87" s="152"/>
      <c r="J87" s="152"/>
      <c r="K87" s="152"/>
      <c r="L87" s="152"/>
      <c r="M87" s="152"/>
      <c r="N87" s="152"/>
      <c r="O87" s="152"/>
      <c r="P87" s="153"/>
      <c r="Q87" s="153"/>
      <c r="R87" s="156">
        <f t="shared" si="62"/>
        <v>0</v>
      </c>
      <c r="S87" s="156">
        <f t="shared" si="63"/>
        <v>0</v>
      </c>
      <c r="U87" s="157">
        <f t="shared" si="69"/>
        <v>0</v>
      </c>
      <c r="W87" s="152"/>
      <c r="X87" s="152"/>
      <c r="Y87" s="152"/>
      <c r="Z87" s="152"/>
      <c r="AA87" s="152"/>
      <c r="AB87" s="152"/>
      <c r="AC87" s="347"/>
      <c r="AD87" s="152"/>
      <c r="AE87" s="152"/>
      <c r="AF87" s="152"/>
      <c r="AG87" s="152"/>
      <c r="AH87" s="152"/>
      <c r="AI87" s="152"/>
      <c r="AJ87" s="347"/>
      <c r="AK87" s="152"/>
      <c r="AL87" s="152"/>
      <c r="AM87" s="295"/>
      <c r="AN87" s="228"/>
      <c r="AO87" s="228"/>
      <c r="AP87" s="228"/>
      <c r="AQ87" s="228"/>
      <c r="AR87" s="228"/>
      <c r="AS87" s="348"/>
      <c r="AT87" s="264">
        <f t="shared" si="39"/>
        <v>0</v>
      </c>
      <c r="AU87" s="259"/>
      <c r="AV87" s="265">
        <f t="shared" si="66"/>
        <v>0</v>
      </c>
      <c r="AX87" s="265">
        <f t="shared" si="70"/>
        <v>0</v>
      </c>
      <c r="AZ87" s="492">
        <f t="shared" si="67"/>
        <v>0</v>
      </c>
      <c r="BB87" s="492">
        <f t="shared" si="68"/>
        <v>0</v>
      </c>
      <c r="BD87" s="265">
        <f t="shared" si="71"/>
        <v>0</v>
      </c>
      <c r="BE87" s="105"/>
      <c r="BF87" s="105"/>
      <c r="BG87" s="105"/>
      <c r="BH87" s="105"/>
      <c r="BI87" s="105"/>
      <c r="BJ87" s="105"/>
    </row>
    <row r="88" spans="2:62" ht="20.100000000000001" hidden="1" customHeight="1" outlineLevel="1">
      <c r="B88" s="100"/>
      <c r="C88" s="908"/>
      <c r="D88" s="909"/>
      <c r="E88" s="909"/>
      <c r="F88" s="910"/>
      <c r="G88" s="890"/>
      <c r="H88" s="891"/>
      <c r="I88" s="152"/>
      <c r="J88" s="152"/>
      <c r="K88" s="152"/>
      <c r="L88" s="152"/>
      <c r="M88" s="152"/>
      <c r="N88" s="152"/>
      <c r="O88" s="152"/>
      <c r="P88" s="153"/>
      <c r="Q88" s="153"/>
      <c r="R88" s="156">
        <f t="shared" si="62"/>
        <v>0</v>
      </c>
      <c r="S88" s="156">
        <f t="shared" si="63"/>
        <v>0</v>
      </c>
      <c r="U88" s="157">
        <f t="shared" si="69"/>
        <v>0</v>
      </c>
      <c r="W88" s="152"/>
      <c r="X88" s="152"/>
      <c r="Y88" s="152"/>
      <c r="Z88" s="152"/>
      <c r="AA88" s="152"/>
      <c r="AB88" s="152"/>
      <c r="AC88" s="347"/>
      <c r="AD88" s="152"/>
      <c r="AE88" s="152"/>
      <c r="AF88" s="152"/>
      <c r="AG88" s="152"/>
      <c r="AH88" s="152"/>
      <c r="AI88" s="152"/>
      <c r="AJ88" s="347"/>
      <c r="AK88" s="152"/>
      <c r="AL88" s="152"/>
      <c r="AM88" s="295"/>
      <c r="AN88" s="228"/>
      <c r="AO88" s="228"/>
      <c r="AP88" s="228"/>
      <c r="AQ88" s="228"/>
      <c r="AR88" s="228"/>
      <c r="AS88" s="348"/>
      <c r="AT88" s="264">
        <f t="shared" si="39"/>
        <v>0</v>
      </c>
      <c r="AU88" s="259"/>
      <c r="AV88" s="265">
        <f t="shared" si="66"/>
        <v>0</v>
      </c>
      <c r="AX88" s="265">
        <f t="shared" si="70"/>
        <v>0</v>
      </c>
      <c r="AZ88" s="492">
        <f t="shared" si="67"/>
        <v>0</v>
      </c>
      <c r="BB88" s="492">
        <f t="shared" si="68"/>
        <v>0</v>
      </c>
      <c r="BD88" s="265">
        <f t="shared" si="71"/>
        <v>0</v>
      </c>
      <c r="BE88" s="105"/>
      <c r="BF88" s="105"/>
      <c r="BG88" s="105"/>
      <c r="BH88" s="105"/>
      <c r="BI88" s="105"/>
      <c r="BJ88" s="105"/>
    </row>
    <row r="89" spans="2:62" ht="20.100000000000001" hidden="1" customHeight="1" outlineLevel="1">
      <c r="B89" s="100"/>
      <c r="C89" s="908"/>
      <c r="D89" s="909"/>
      <c r="E89" s="909"/>
      <c r="F89" s="910"/>
      <c r="G89" s="890"/>
      <c r="H89" s="891"/>
      <c r="I89" s="152"/>
      <c r="J89" s="152"/>
      <c r="K89" s="152"/>
      <c r="L89" s="152"/>
      <c r="M89" s="152"/>
      <c r="N89" s="152"/>
      <c r="O89" s="152"/>
      <c r="P89" s="153"/>
      <c r="Q89" s="153"/>
      <c r="R89" s="156">
        <f t="shared" si="62"/>
        <v>0</v>
      </c>
      <c r="S89" s="156">
        <f t="shared" si="63"/>
        <v>0</v>
      </c>
      <c r="U89" s="157">
        <f t="shared" si="69"/>
        <v>0</v>
      </c>
      <c r="W89" s="152"/>
      <c r="X89" s="152"/>
      <c r="Y89" s="152"/>
      <c r="Z89" s="152"/>
      <c r="AA89" s="152"/>
      <c r="AB89" s="152"/>
      <c r="AC89" s="347"/>
      <c r="AD89" s="152"/>
      <c r="AE89" s="152"/>
      <c r="AF89" s="152"/>
      <c r="AG89" s="152"/>
      <c r="AH89" s="152"/>
      <c r="AI89" s="152"/>
      <c r="AJ89" s="347"/>
      <c r="AK89" s="152"/>
      <c r="AL89" s="152"/>
      <c r="AM89" s="295"/>
      <c r="AN89" s="228"/>
      <c r="AO89" s="228"/>
      <c r="AP89" s="228"/>
      <c r="AQ89" s="228"/>
      <c r="AR89" s="228"/>
      <c r="AS89" s="348"/>
      <c r="AT89" s="264">
        <f t="shared" si="39"/>
        <v>0</v>
      </c>
      <c r="AU89" s="259"/>
      <c r="AV89" s="265">
        <f t="shared" si="66"/>
        <v>0</v>
      </c>
      <c r="AX89" s="265">
        <f t="shared" si="70"/>
        <v>0</v>
      </c>
      <c r="AZ89" s="492">
        <f t="shared" si="67"/>
        <v>0</v>
      </c>
      <c r="BB89" s="492">
        <f t="shared" si="68"/>
        <v>0</v>
      </c>
      <c r="BD89" s="265">
        <f t="shared" si="71"/>
        <v>0</v>
      </c>
      <c r="BE89" s="105"/>
      <c r="BF89" s="105"/>
      <c r="BG89" s="105"/>
      <c r="BH89" s="105"/>
      <c r="BI89" s="105"/>
      <c r="BJ89" s="105"/>
    </row>
    <row r="90" spans="2:62" ht="20.100000000000001" hidden="1" customHeight="1" outlineLevel="1">
      <c r="B90" s="100"/>
      <c r="C90" s="908"/>
      <c r="D90" s="909"/>
      <c r="E90" s="909"/>
      <c r="F90" s="910"/>
      <c r="G90" s="890"/>
      <c r="H90" s="891"/>
      <c r="I90" s="152"/>
      <c r="J90" s="152"/>
      <c r="K90" s="152"/>
      <c r="L90" s="152"/>
      <c r="M90" s="152"/>
      <c r="N90" s="152"/>
      <c r="O90" s="152"/>
      <c r="P90" s="153"/>
      <c r="Q90" s="153"/>
      <c r="R90" s="156">
        <f t="shared" si="62"/>
        <v>0</v>
      </c>
      <c r="S90" s="156">
        <f t="shared" si="63"/>
        <v>0</v>
      </c>
      <c r="U90" s="157">
        <f t="shared" si="69"/>
        <v>0</v>
      </c>
      <c r="W90" s="152"/>
      <c r="X90" s="152"/>
      <c r="Y90" s="152"/>
      <c r="Z90" s="152"/>
      <c r="AA90" s="152"/>
      <c r="AB90" s="152"/>
      <c r="AC90" s="347"/>
      <c r="AD90" s="152"/>
      <c r="AE90" s="152"/>
      <c r="AF90" s="152"/>
      <c r="AG90" s="152"/>
      <c r="AH90" s="152"/>
      <c r="AI90" s="152"/>
      <c r="AJ90" s="347"/>
      <c r="AK90" s="152"/>
      <c r="AL90" s="152"/>
      <c r="AM90" s="295"/>
      <c r="AN90" s="228"/>
      <c r="AO90" s="228"/>
      <c r="AP90" s="228"/>
      <c r="AQ90" s="228"/>
      <c r="AR90" s="228"/>
      <c r="AS90" s="348"/>
      <c r="AT90" s="264">
        <f t="shared" si="39"/>
        <v>0</v>
      </c>
      <c r="AU90" s="259"/>
      <c r="AV90" s="265">
        <f t="shared" si="66"/>
        <v>0</v>
      </c>
      <c r="AX90" s="265">
        <f t="shared" si="70"/>
        <v>0</v>
      </c>
      <c r="AZ90" s="492">
        <f t="shared" si="67"/>
        <v>0</v>
      </c>
      <c r="BB90" s="492">
        <f t="shared" si="68"/>
        <v>0</v>
      </c>
      <c r="BD90" s="265">
        <f t="shared" si="71"/>
        <v>0</v>
      </c>
      <c r="BE90" s="105"/>
      <c r="BF90" s="105"/>
      <c r="BG90" s="105"/>
      <c r="BH90" s="105"/>
      <c r="BI90" s="105"/>
      <c r="BJ90" s="105"/>
    </row>
    <row r="91" spans="2:62" ht="20.100000000000001" hidden="1" customHeight="1" outlineLevel="1">
      <c r="B91" s="100"/>
      <c r="C91" s="908"/>
      <c r="D91" s="909"/>
      <c r="E91" s="909"/>
      <c r="F91" s="910"/>
      <c r="G91" s="890"/>
      <c r="H91" s="891"/>
      <c r="I91" s="152"/>
      <c r="J91" s="152"/>
      <c r="K91" s="152"/>
      <c r="L91" s="152"/>
      <c r="M91" s="152"/>
      <c r="N91" s="152"/>
      <c r="O91" s="152"/>
      <c r="P91" s="153"/>
      <c r="Q91" s="153"/>
      <c r="R91" s="156">
        <f t="shared" si="62"/>
        <v>0</v>
      </c>
      <c r="S91" s="156">
        <f t="shared" si="63"/>
        <v>0</v>
      </c>
      <c r="U91" s="157">
        <f t="shared" si="69"/>
        <v>0</v>
      </c>
      <c r="W91" s="152"/>
      <c r="X91" s="152"/>
      <c r="Y91" s="152"/>
      <c r="Z91" s="152"/>
      <c r="AA91" s="152"/>
      <c r="AB91" s="152"/>
      <c r="AC91" s="347"/>
      <c r="AD91" s="152"/>
      <c r="AE91" s="152"/>
      <c r="AF91" s="152"/>
      <c r="AG91" s="152"/>
      <c r="AH91" s="152"/>
      <c r="AI91" s="152"/>
      <c r="AJ91" s="347"/>
      <c r="AK91" s="152"/>
      <c r="AL91" s="152"/>
      <c r="AM91" s="295"/>
      <c r="AN91" s="228"/>
      <c r="AO91" s="228"/>
      <c r="AP91" s="228"/>
      <c r="AQ91" s="228"/>
      <c r="AR91" s="228"/>
      <c r="AS91" s="348"/>
      <c r="AT91" s="264">
        <f t="shared" si="39"/>
        <v>0</v>
      </c>
      <c r="AU91" s="259"/>
      <c r="AV91" s="265">
        <f t="shared" si="66"/>
        <v>0</v>
      </c>
      <c r="AX91" s="265">
        <f t="shared" si="70"/>
        <v>0</v>
      </c>
      <c r="AZ91" s="492">
        <f t="shared" si="67"/>
        <v>0</v>
      </c>
      <c r="BB91" s="492">
        <f t="shared" si="68"/>
        <v>0</v>
      </c>
      <c r="BD91" s="265">
        <f t="shared" si="71"/>
        <v>0</v>
      </c>
      <c r="BE91" s="105"/>
      <c r="BF91" s="105"/>
      <c r="BG91" s="105"/>
      <c r="BH91" s="105"/>
      <c r="BI91" s="105"/>
      <c r="BJ91" s="105"/>
    </row>
    <row r="92" spans="2:62" ht="20.100000000000001" hidden="1" customHeight="1" outlineLevel="1">
      <c r="B92" s="100"/>
      <c r="C92" s="908"/>
      <c r="D92" s="909"/>
      <c r="E92" s="909"/>
      <c r="F92" s="910"/>
      <c r="G92" s="890"/>
      <c r="H92" s="891"/>
      <c r="I92" s="152"/>
      <c r="J92" s="152"/>
      <c r="K92" s="152"/>
      <c r="L92" s="152"/>
      <c r="M92" s="152"/>
      <c r="N92" s="152"/>
      <c r="O92" s="152"/>
      <c r="P92" s="153"/>
      <c r="Q92" s="153"/>
      <c r="R92" s="156">
        <f t="shared" si="62"/>
        <v>0</v>
      </c>
      <c r="S92" s="156">
        <f t="shared" si="63"/>
        <v>0</v>
      </c>
      <c r="U92" s="157">
        <f t="shared" si="69"/>
        <v>0</v>
      </c>
      <c r="W92" s="152"/>
      <c r="X92" s="152"/>
      <c r="Y92" s="152"/>
      <c r="Z92" s="152"/>
      <c r="AA92" s="152"/>
      <c r="AB92" s="152"/>
      <c r="AC92" s="347"/>
      <c r="AD92" s="152"/>
      <c r="AE92" s="152"/>
      <c r="AF92" s="152"/>
      <c r="AG92" s="152"/>
      <c r="AH92" s="152"/>
      <c r="AI92" s="152"/>
      <c r="AJ92" s="347"/>
      <c r="AK92" s="152"/>
      <c r="AL92" s="152"/>
      <c r="AM92" s="295"/>
      <c r="AN92" s="228"/>
      <c r="AO92" s="228"/>
      <c r="AP92" s="228"/>
      <c r="AQ92" s="228"/>
      <c r="AR92" s="228"/>
      <c r="AS92" s="348"/>
      <c r="AT92" s="264">
        <f t="shared" si="39"/>
        <v>0</v>
      </c>
      <c r="AU92" s="259"/>
      <c r="AV92" s="265">
        <f t="shared" si="66"/>
        <v>0</v>
      </c>
      <c r="AX92" s="265">
        <f t="shared" si="70"/>
        <v>0</v>
      </c>
      <c r="AZ92" s="492">
        <f t="shared" si="67"/>
        <v>0</v>
      </c>
      <c r="BB92" s="492">
        <f t="shared" si="68"/>
        <v>0</v>
      </c>
      <c r="BD92" s="265">
        <f t="shared" si="71"/>
        <v>0</v>
      </c>
      <c r="BE92" s="105"/>
      <c r="BF92" s="105"/>
      <c r="BG92" s="105"/>
      <c r="BH92" s="105"/>
      <c r="BI92" s="105"/>
      <c r="BJ92" s="105"/>
    </row>
    <row r="93" spans="2:62" ht="20.100000000000001" hidden="1" customHeight="1" outlineLevel="1">
      <c r="B93" s="100"/>
      <c r="C93" s="908"/>
      <c r="D93" s="909"/>
      <c r="E93" s="909"/>
      <c r="F93" s="910"/>
      <c r="G93" s="890"/>
      <c r="H93" s="891"/>
      <c r="I93" s="152"/>
      <c r="J93" s="152"/>
      <c r="K93" s="152"/>
      <c r="L93" s="152"/>
      <c r="M93" s="152"/>
      <c r="N93" s="152"/>
      <c r="O93" s="152"/>
      <c r="P93" s="153"/>
      <c r="Q93" s="153"/>
      <c r="R93" s="156">
        <f t="shared" si="62"/>
        <v>0</v>
      </c>
      <c r="S93" s="156">
        <f t="shared" si="63"/>
        <v>0</v>
      </c>
      <c r="U93" s="157">
        <f t="shared" si="69"/>
        <v>0</v>
      </c>
      <c r="W93" s="152"/>
      <c r="X93" s="152"/>
      <c r="Y93" s="152"/>
      <c r="Z93" s="152"/>
      <c r="AA93" s="152"/>
      <c r="AB93" s="152"/>
      <c r="AC93" s="347"/>
      <c r="AD93" s="152"/>
      <c r="AE93" s="152"/>
      <c r="AF93" s="152"/>
      <c r="AG93" s="152"/>
      <c r="AH93" s="152"/>
      <c r="AI93" s="152"/>
      <c r="AJ93" s="347"/>
      <c r="AK93" s="152"/>
      <c r="AL93" s="152"/>
      <c r="AM93" s="295"/>
      <c r="AN93" s="228"/>
      <c r="AO93" s="228"/>
      <c r="AP93" s="228"/>
      <c r="AQ93" s="228"/>
      <c r="AR93" s="228"/>
      <c r="AS93" s="348"/>
      <c r="AT93" s="264">
        <f t="shared" si="39"/>
        <v>0</v>
      </c>
      <c r="AU93" s="259"/>
      <c r="AV93" s="265">
        <f t="shared" si="66"/>
        <v>0</v>
      </c>
      <c r="AX93" s="265">
        <f t="shared" si="70"/>
        <v>0</v>
      </c>
      <c r="AZ93" s="492">
        <f t="shared" si="67"/>
        <v>0</v>
      </c>
      <c r="BB93" s="492">
        <f t="shared" si="68"/>
        <v>0</v>
      </c>
      <c r="BD93" s="265">
        <f t="shared" si="71"/>
        <v>0</v>
      </c>
      <c r="BE93" s="105"/>
      <c r="BF93" s="105"/>
      <c r="BG93" s="105"/>
      <c r="BH93" s="105"/>
      <c r="BI93" s="105"/>
      <c r="BJ93" s="105"/>
    </row>
    <row r="94" spans="2:62" ht="20.100000000000001" hidden="1" customHeight="1" outlineLevel="1">
      <c r="B94" s="100"/>
      <c r="C94" s="908"/>
      <c r="D94" s="909"/>
      <c r="E94" s="909"/>
      <c r="F94" s="910"/>
      <c r="G94" s="890"/>
      <c r="H94" s="891"/>
      <c r="I94" s="152"/>
      <c r="J94" s="152"/>
      <c r="K94" s="152"/>
      <c r="L94" s="152"/>
      <c r="M94" s="152"/>
      <c r="N94" s="152"/>
      <c r="O94" s="152"/>
      <c r="P94" s="153"/>
      <c r="Q94" s="153"/>
      <c r="R94" s="156">
        <f t="shared" si="62"/>
        <v>0</v>
      </c>
      <c r="S94" s="156">
        <f t="shared" si="63"/>
        <v>0</v>
      </c>
      <c r="U94" s="157">
        <f t="shared" si="69"/>
        <v>0</v>
      </c>
      <c r="W94" s="152"/>
      <c r="X94" s="152"/>
      <c r="Y94" s="152"/>
      <c r="Z94" s="152"/>
      <c r="AA94" s="152"/>
      <c r="AB94" s="152"/>
      <c r="AC94" s="347"/>
      <c r="AD94" s="152"/>
      <c r="AE94" s="152"/>
      <c r="AF94" s="152"/>
      <c r="AG94" s="152"/>
      <c r="AH94" s="152"/>
      <c r="AI94" s="152"/>
      <c r="AJ94" s="347"/>
      <c r="AK94" s="152"/>
      <c r="AL94" s="152"/>
      <c r="AM94" s="295"/>
      <c r="AN94" s="228"/>
      <c r="AO94" s="228"/>
      <c r="AP94" s="228"/>
      <c r="AQ94" s="228"/>
      <c r="AR94" s="228"/>
      <c r="AS94" s="348"/>
      <c r="AT94" s="264">
        <f t="shared" si="39"/>
        <v>0</v>
      </c>
      <c r="AU94" s="259"/>
      <c r="AV94" s="265">
        <f t="shared" si="66"/>
        <v>0</v>
      </c>
      <c r="AX94" s="265">
        <f t="shared" si="70"/>
        <v>0</v>
      </c>
      <c r="AZ94" s="492">
        <f t="shared" si="67"/>
        <v>0</v>
      </c>
      <c r="BB94" s="492">
        <f t="shared" si="68"/>
        <v>0</v>
      </c>
      <c r="BD94" s="265">
        <f t="shared" si="71"/>
        <v>0</v>
      </c>
      <c r="BE94" s="105"/>
      <c r="BF94" s="105"/>
      <c r="BG94" s="105"/>
      <c r="BH94" s="105"/>
      <c r="BI94" s="105"/>
      <c r="BJ94" s="105"/>
    </row>
    <row r="95" spans="2:62" ht="20.100000000000001" hidden="1" customHeight="1" outlineLevel="1">
      <c r="B95" s="100"/>
      <c r="C95" s="908"/>
      <c r="D95" s="909"/>
      <c r="E95" s="909"/>
      <c r="F95" s="910"/>
      <c r="G95" s="890"/>
      <c r="H95" s="891"/>
      <c r="I95" s="152"/>
      <c r="J95" s="152"/>
      <c r="K95" s="152"/>
      <c r="L95" s="152"/>
      <c r="M95" s="152"/>
      <c r="N95" s="152"/>
      <c r="O95" s="152"/>
      <c r="P95" s="153"/>
      <c r="Q95" s="153"/>
      <c r="R95" s="156">
        <f t="shared" si="62"/>
        <v>0</v>
      </c>
      <c r="S95" s="156">
        <f t="shared" si="63"/>
        <v>0</v>
      </c>
      <c r="U95" s="157">
        <f t="shared" si="69"/>
        <v>0</v>
      </c>
      <c r="W95" s="152"/>
      <c r="X95" s="152"/>
      <c r="Y95" s="152"/>
      <c r="Z95" s="152"/>
      <c r="AA95" s="152"/>
      <c r="AB95" s="152"/>
      <c r="AC95" s="347"/>
      <c r="AD95" s="152"/>
      <c r="AE95" s="152"/>
      <c r="AF95" s="152"/>
      <c r="AG95" s="152"/>
      <c r="AH95" s="152"/>
      <c r="AI95" s="152"/>
      <c r="AJ95" s="347"/>
      <c r="AK95" s="152"/>
      <c r="AL95" s="152"/>
      <c r="AM95" s="295"/>
      <c r="AN95" s="228"/>
      <c r="AO95" s="228"/>
      <c r="AP95" s="228"/>
      <c r="AQ95" s="228"/>
      <c r="AR95" s="228"/>
      <c r="AS95" s="348"/>
      <c r="AT95" s="264">
        <f t="shared" si="39"/>
        <v>0</v>
      </c>
      <c r="AU95" s="259"/>
      <c r="AV95" s="265">
        <f t="shared" si="66"/>
        <v>0</v>
      </c>
      <c r="AX95" s="265">
        <f t="shared" si="70"/>
        <v>0</v>
      </c>
      <c r="AZ95" s="492">
        <f t="shared" si="67"/>
        <v>0</v>
      </c>
      <c r="BB95" s="492">
        <f t="shared" si="68"/>
        <v>0</v>
      </c>
      <c r="BD95" s="265">
        <f t="shared" si="71"/>
        <v>0</v>
      </c>
      <c r="BE95" s="105"/>
      <c r="BF95" s="105"/>
      <c r="BG95" s="105"/>
      <c r="BH95" s="105"/>
      <c r="BI95" s="105"/>
      <c r="BJ95" s="105"/>
    </row>
    <row r="96" spans="2:62" ht="9.9499999999999993" hidden="1" customHeight="1" outlineLevel="1">
      <c r="B96" s="101"/>
      <c r="C96" s="208"/>
      <c r="D96" s="208"/>
      <c r="E96" s="208"/>
      <c r="F96" s="208"/>
      <c r="G96" s="237"/>
      <c r="H96" s="207"/>
      <c r="I96" s="257"/>
      <c r="J96" s="257"/>
      <c r="K96" s="257"/>
      <c r="L96" s="257"/>
      <c r="M96" s="257"/>
      <c r="N96" s="257"/>
      <c r="O96" s="257"/>
      <c r="P96" s="256"/>
      <c r="Q96" s="102"/>
      <c r="R96" s="102"/>
      <c r="S96" s="102"/>
      <c r="U96" s="98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Z96" s="493"/>
      <c r="BE96" s="105"/>
      <c r="BF96" s="105"/>
      <c r="BG96" s="105"/>
      <c r="BH96" s="105"/>
      <c r="BI96" s="105"/>
      <c r="BJ96" s="105"/>
    </row>
    <row r="97" spans="2:62" ht="20.100000000000001" customHeight="1" collapsed="1">
      <c r="B97" s="151">
        <f>B80+1</f>
        <v>6</v>
      </c>
      <c r="C97" s="916"/>
      <c r="D97" s="917"/>
      <c r="E97" s="917"/>
      <c r="F97" s="918"/>
      <c r="G97" s="429"/>
      <c r="H97" s="206">
        <v>1</v>
      </c>
      <c r="I97" s="642">
        <f t="shared" ref="I97" si="72">$H97*SUM(I98:I112)</f>
        <v>0</v>
      </c>
      <c r="J97" s="643">
        <f t="shared" ref="J97:O97" si="73">$H97*SUM(J98:J112)</f>
        <v>0</v>
      </c>
      <c r="K97" s="644">
        <f t="shared" si="73"/>
        <v>0</v>
      </c>
      <c r="L97" s="645">
        <f t="shared" si="73"/>
        <v>0</v>
      </c>
      <c r="M97" s="645">
        <f t="shared" si="73"/>
        <v>0</v>
      </c>
      <c r="N97" s="644">
        <f t="shared" si="73"/>
        <v>0</v>
      </c>
      <c r="O97" s="642">
        <f t="shared" si="73"/>
        <v>0</v>
      </c>
      <c r="P97" s="209">
        <f t="shared" ref="P97:Q97" si="74">$H97*SUM(P98:P112)</f>
        <v>0</v>
      </c>
      <c r="Q97" s="210">
        <f t="shared" si="74"/>
        <v>0</v>
      </c>
      <c r="R97" s="136">
        <f t="shared" ref="R97:R112" si="75">P97*(1+Gewinn)*(1+SicherheitAngebot)</f>
        <v>0</v>
      </c>
      <c r="S97" s="137">
        <f t="shared" ref="S97:S112" si="76">Q97*(1+MGKZ)*(1+Gewinn)*(1+SicherheitAngebot)</f>
        <v>0</v>
      </c>
      <c r="U97" s="10">
        <f>I97*$I$7+J97*$J$7+K97*$K$7+L97*$L$7+M97*$M$7+N97*$N$7+O97*$O$7+R97+S97</f>
        <v>0</v>
      </c>
      <c r="W97" s="646">
        <f t="shared" ref="W97:AB97" si="77">$H97*SUM(W98:W112)</f>
        <v>0</v>
      </c>
      <c r="X97" s="647">
        <f t="shared" si="77"/>
        <v>0</v>
      </c>
      <c r="Y97" s="648">
        <f t="shared" si="77"/>
        <v>0</v>
      </c>
      <c r="Z97" s="649">
        <f t="shared" si="77"/>
        <v>0</v>
      </c>
      <c r="AA97" s="648">
        <f t="shared" si="77"/>
        <v>0</v>
      </c>
      <c r="AB97" s="646">
        <f t="shared" si="77"/>
        <v>0</v>
      </c>
      <c r="AC97" s="258"/>
      <c r="AD97" s="646">
        <f t="shared" ref="AD97:AM97" si="78">$H97*SUM(AD98:AD112)</f>
        <v>0</v>
      </c>
      <c r="AE97" s="647">
        <f t="shared" si="78"/>
        <v>0</v>
      </c>
      <c r="AF97" s="648">
        <f t="shared" si="78"/>
        <v>0</v>
      </c>
      <c r="AG97" s="649">
        <f t="shared" si="78"/>
        <v>0</v>
      </c>
      <c r="AH97" s="648">
        <f t="shared" si="78"/>
        <v>0</v>
      </c>
      <c r="AI97" s="646">
        <f t="shared" si="78"/>
        <v>0</v>
      </c>
      <c r="AJ97" s="258"/>
      <c r="AK97" s="653">
        <f t="shared" si="78"/>
        <v>0</v>
      </c>
      <c r="AL97" s="653">
        <f t="shared" si="78"/>
        <v>0</v>
      </c>
      <c r="AM97" s="653">
        <f t="shared" si="78"/>
        <v>0</v>
      </c>
      <c r="AN97" s="227">
        <f>$H97*SUM(AN98:AN112)*(1+Gewinn)*(1+SicherheitAngebot)</f>
        <v>0</v>
      </c>
      <c r="AO97" s="227">
        <f>$H97*SUM(AO98:AO112)*(1+Gewinn)*(1+SicherheitAngebot)</f>
        <v>0</v>
      </c>
      <c r="AP97" s="227">
        <f>$H97*SUM(AP98:AP112)*(1+Gewinn)*(1+SicherheitAngebot)</f>
        <v>0</v>
      </c>
      <c r="AQ97" s="227">
        <f>$H97*SUM(AQ98:AQ112)*(1+Gewinn)*(1+SicherheitAngebot)</f>
        <v>0</v>
      </c>
      <c r="AR97" s="227">
        <f>$H97*SUM(AR98:AR112)*(1+Gewinn)*(1+SicherheitAngebot)</f>
        <v>0</v>
      </c>
      <c r="AS97" s="262"/>
      <c r="AT97" s="263">
        <f t="shared" si="39"/>
        <v>0</v>
      </c>
      <c r="AU97" s="259"/>
      <c r="AV97" s="491">
        <f>AK97*$AK$7+AL97*$AL$7+AM97*$AM$7+SUM(AN97:AR97)+AT97/Zuschläge_IBN+AT97</f>
        <v>0</v>
      </c>
      <c r="AX97" s="685">
        <f>U97+AV97</f>
        <v>0</v>
      </c>
      <c r="AZ97" s="490">
        <f>IF(H97&gt;0,U97/(1+SicherheitAngebot)*(1+Sicherheit),0)</f>
        <v>0</v>
      </c>
      <c r="BB97" s="490">
        <f>IF(H97&gt;0,AV97/(1+SicherheitAngebot)*(1+Sicherheit),0)</f>
        <v>0</v>
      </c>
      <c r="BD97" s="490">
        <f>AZ97+BB97</f>
        <v>0</v>
      </c>
      <c r="BE97" s="105"/>
      <c r="BF97" s="105"/>
      <c r="BG97" s="105"/>
      <c r="BH97" s="105"/>
      <c r="BI97" s="105"/>
      <c r="BJ97" s="105"/>
    </row>
    <row r="98" spans="2:62" ht="20.100000000000001" hidden="1" customHeight="1" outlineLevel="1">
      <c r="B98" s="99"/>
      <c r="C98" s="908"/>
      <c r="D98" s="909"/>
      <c r="E98" s="909"/>
      <c r="F98" s="910"/>
      <c r="G98" s="890"/>
      <c r="H98" s="901"/>
      <c r="I98" s="152"/>
      <c r="J98" s="152"/>
      <c r="K98" s="152"/>
      <c r="L98" s="152"/>
      <c r="M98" s="152"/>
      <c r="N98" s="152"/>
      <c r="O98" s="152"/>
      <c r="P98" s="153"/>
      <c r="Q98" s="153"/>
      <c r="R98" s="156">
        <f t="shared" si="75"/>
        <v>0</v>
      </c>
      <c r="S98" s="156">
        <f t="shared" si="76"/>
        <v>0</v>
      </c>
      <c r="U98" s="157">
        <f>I98*$I$7+J98*$J$7+K98*$K$7+L98*$L$7+M98*$M$7+N98*$N$7+O98*$O$7+R98+S98</f>
        <v>0</v>
      </c>
      <c r="W98" s="152"/>
      <c r="X98" s="152"/>
      <c r="Y98" s="152"/>
      <c r="Z98" s="152"/>
      <c r="AA98" s="152"/>
      <c r="AB98" s="152"/>
      <c r="AC98" s="347"/>
      <c r="AD98" s="152"/>
      <c r="AE98" s="152"/>
      <c r="AF98" s="152"/>
      <c r="AG98" s="152"/>
      <c r="AH98" s="152"/>
      <c r="AI98" s="152"/>
      <c r="AJ98" s="347"/>
      <c r="AK98" s="152"/>
      <c r="AL98" s="152"/>
      <c r="AM98" s="619"/>
      <c r="AN98" s="228"/>
      <c r="AO98" s="228"/>
      <c r="AP98" s="228"/>
      <c r="AQ98" s="228"/>
      <c r="AR98" s="228"/>
      <c r="AS98" s="348"/>
      <c r="AT98" s="264">
        <f t="shared" si="39"/>
        <v>0</v>
      </c>
      <c r="AU98" s="259"/>
      <c r="AV98" s="265">
        <f t="shared" ref="AV98:AV112" si="79">AK98*$AK$7+AL98*$AL$7+AM98*$AM$7+SUM(AN98:AR98)*(1+Gewinn)*(1+SicherheitAngebot)+AT98/Zuschläge_IBN+AT98</f>
        <v>0</v>
      </c>
      <c r="AX98" s="265">
        <f>U98+AV98</f>
        <v>0</v>
      </c>
      <c r="AZ98" s="492">
        <f t="shared" ref="AZ98:AZ112" si="80">U98/(1+SicherheitAngebot)*(1+Sicherheit)</f>
        <v>0</v>
      </c>
      <c r="BB98" s="492">
        <f t="shared" ref="BB98:BB112" si="81">AV98/(1+SicherheitAngebot)*(1+Sicherheit)</f>
        <v>0</v>
      </c>
      <c r="BD98" s="265">
        <f>AZ98+BB98</f>
        <v>0</v>
      </c>
      <c r="BE98" s="105"/>
      <c r="BF98" s="105"/>
      <c r="BG98" s="105"/>
      <c r="BH98" s="105"/>
      <c r="BI98" s="105"/>
      <c r="BJ98" s="105"/>
    </row>
    <row r="99" spans="2:62" ht="20.100000000000001" hidden="1" customHeight="1" outlineLevel="1">
      <c r="B99" s="100"/>
      <c r="C99" s="908"/>
      <c r="D99" s="909"/>
      <c r="E99" s="909"/>
      <c r="F99" s="910"/>
      <c r="G99" s="890"/>
      <c r="H99" s="891"/>
      <c r="I99" s="152"/>
      <c r="J99" s="152"/>
      <c r="K99" s="152"/>
      <c r="L99" s="152"/>
      <c r="M99" s="152"/>
      <c r="N99" s="152"/>
      <c r="O99" s="152"/>
      <c r="P99" s="153"/>
      <c r="Q99" s="153"/>
      <c r="R99" s="156">
        <f t="shared" si="75"/>
        <v>0</v>
      </c>
      <c r="S99" s="156">
        <f t="shared" si="76"/>
        <v>0</v>
      </c>
      <c r="U99" s="157">
        <f t="shared" ref="U99:U112" si="82">I99*$I$7+J99*$J$7+K99*$K$7+L99*$L$7+M99*$M$7+N99*$N$7+O99*$O$7+R99+S99</f>
        <v>0</v>
      </c>
      <c r="W99" s="152"/>
      <c r="X99" s="152"/>
      <c r="Y99" s="152"/>
      <c r="Z99" s="152"/>
      <c r="AA99" s="152"/>
      <c r="AB99" s="152"/>
      <c r="AC99" s="347"/>
      <c r="AD99" s="152"/>
      <c r="AE99" s="152"/>
      <c r="AF99" s="152"/>
      <c r="AG99" s="152"/>
      <c r="AH99" s="152"/>
      <c r="AI99" s="152"/>
      <c r="AJ99" s="347"/>
      <c r="AK99" s="152"/>
      <c r="AL99" s="152"/>
      <c r="AM99" s="295"/>
      <c r="AN99" s="228"/>
      <c r="AO99" s="228"/>
      <c r="AP99" s="228"/>
      <c r="AQ99" s="228"/>
      <c r="AR99" s="228"/>
      <c r="AS99" s="348"/>
      <c r="AT99" s="264">
        <f t="shared" si="39"/>
        <v>0</v>
      </c>
      <c r="AU99" s="259"/>
      <c r="AV99" s="265">
        <f t="shared" si="79"/>
        <v>0</v>
      </c>
      <c r="AX99" s="265">
        <f t="shared" ref="AX99:AX112" si="83">U99+AV99</f>
        <v>0</v>
      </c>
      <c r="AZ99" s="492">
        <f t="shared" si="80"/>
        <v>0</v>
      </c>
      <c r="BB99" s="492">
        <f t="shared" si="81"/>
        <v>0</v>
      </c>
      <c r="BD99" s="265">
        <f t="shared" ref="BD99:BD112" si="84">AZ99+BB99</f>
        <v>0</v>
      </c>
      <c r="BE99" s="105"/>
      <c r="BF99" s="105"/>
      <c r="BG99" s="105"/>
      <c r="BH99" s="105"/>
      <c r="BI99" s="105"/>
      <c r="BJ99" s="105"/>
    </row>
    <row r="100" spans="2:62" ht="20.100000000000001" hidden="1" customHeight="1" outlineLevel="1">
      <c r="B100" s="100"/>
      <c r="C100" s="908"/>
      <c r="D100" s="909"/>
      <c r="E100" s="909"/>
      <c r="F100" s="910"/>
      <c r="G100" s="890"/>
      <c r="H100" s="891"/>
      <c r="I100" s="152"/>
      <c r="J100" s="152"/>
      <c r="K100" s="152"/>
      <c r="L100" s="152"/>
      <c r="M100" s="152"/>
      <c r="N100" s="152"/>
      <c r="O100" s="152"/>
      <c r="P100" s="153"/>
      <c r="Q100" s="153"/>
      <c r="R100" s="156">
        <f t="shared" si="75"/>
        <v>0</v>
      </c>
      <c r="S100" s="156">
        <f t="shared" si="76"/>
        <v>0</v>
      </c>
      <c r="U100" s="157">
        <f t="shared" si="82"/>
        <v>0</v>
      </c>
      <c r="W100" s="152"/>
      <c r="X100" s="152"/>
      <c r="Y100" s="152"/>
      <c r="Z100" s="152"/>
      <c r="AA100" s="152"/>
      <c r="AB100" s="152"/>
      <c r="AC100" s="347"/>
      <c r="AD100" s="152"/>
      <c r="AE100" s="152"/>
      <c r="AF100" s="152"/>
      <c r="AG100" s="152"/>
      <c r="AH100" s="152"/>
      <c r="AI100" s="152"/>
      <c r="AJ100" s="347"/>
      <c r="AK100" s="152"/>
      <c r="AL100" s="152"/>
      <c r="AM100" s="295"/>
      <c r="AN100" s="228"/>
      <c r="AO100" s="228"/>
      <c r="AP100" s="228"/>
      <c r="AQ100" s="228"/>
      <c r="AR100" s="228"/>
      <c r="AS100" s="348"/>
      <c r="AT100" s="264">
        <f t="shared" si="39"/>
        <v>0</v>
      </c>
      <c r="AU100" s="259"/>
      <c r="AV100" s="265">
        <f t="shared" si="79"/>
        <v>0</v>
      </c>
      <c r="AX100" s="265">
        <f t="shared" si="83"/>
        <v>0</v>
      </c>
      <c r="AZ100" s="492">
        <f t="shared" si="80"/>
        <v>0</v>
      </c>
      <c r="BB100" s="492">
        <f t="shared" si="81"/>
        <v>0</v>
      </c>
      <c r="BD100" s="265">
        <f t="shared" si="84"/>
        <v>0</v>
      </c>
      <c r="BE100" s="105"/>
      <c r="BF100" s="105"/>
      <c r="BG100" s="105"/>
      <c r="BH100" s="105"/>
      <c r="BI100" s="105"/>
      <c r="BJ100" s="105"/>
    </row>
    <row r="101" spans="2:62" ht="20.100000000000001" hidden="1" customHeight="1" outlineLevel="1">
      <c r="B101" s="100"/>
      <c r="C101" s="908"/>
      <c r="D101" s="909"/>
      <c r="E101" s="909"/>
      <c r="F101" s="910"/>
      <c r="G101" s="890"/>
      <c r="H101" s="891"/>
      <c r="I101" s="152"/>
      <c r="J101" s="152"/>
      <c r="K101" s="152"/>
      <c r="L101" s="152"/>
      <c r="M101" s="152"/>
      <c r="N101" s="152"/>
      <c r="O101" s="152"/>
      <c r="P101" s="153"/>
      <c r="Q101" s="153"/>
      <c r="R101" s="156">
        <f t="shared" si="75"/>
        <v>0</v>
      </c>
      <c r="S101" s="156">
        <f t="shared" si="76"/>
        <v>0</v>
      </c>
      <c r="U101" s="157">
        <f t="shared" si="82"/>
        <v>0</v>
      </c>
      <c r="W101" s="152"/>
      <c r="X101" s="152"/>
      <c r="Y101" s="152"/>
      <c r="Z101" s="152"/>
      <c r="AA101" s="152"/>
      <c r="AB101" s="152"/>
      <c r="AC101" s="347"/>
      <c r="AD101" s="152"/>
      <c r="AE101" s="152"/>
      <c r="AF101" s="152"/>
      <c r="AG101" s="152"/>
      <c r="AH101" s="152"/>
      <c r="AI101" s="152"/>
      <c r="AJ101" s="347"/>
      <c r="AK101" s="152"/>
      <c r="AL101" s="152"/>
      <c r="AM101" s="295"/>
      <c r="AN101" s="228"/>
      <c r="AO101" s="228"/>
      <c r="AP101" s="228"/>
      <c r="AQ101" s="228"/>
      <c r="AR101" s="228"/>
      <c r="AS101" s="348"/>
      <c r="AT101" s="264">
        <f t="shared" si="39"/>
        <v>0</v>
      </c>
      <c r="AU101" s="259"/>
      <c r="AV101" s="265">
        <f t="shared" si="79"/>
        <v>0</v>
      </c>
      <c r="AX101" s="265">
        <f t="shared" si="83"/>
        <v>0</v>
      </c>
      <c r="AZ101" s="492">
        <f t="shared" si="80"/>
        <v>0</v>
      </c>
      <c r="BB101" s="492">
        <f t="shared" si="81"/>
        <v>0</v>
      </c>
      <c r="BD101" s="265">
        <f t="shared" si="84"/>
        <v>0</v>
      </c>
      <c r="BE101" s="105"/>
      <c r="BF101" s="105"/>
      <c r="BG101" s="105"/>
      <c r="BH101" s="105"/>
      <c r="BI101" s="105"/>
      <c r="BJ101" s="105"/>
    </row>
    <row r="102" spans="2:62" ht="20.100000000000001" hidden="1" customHeight="1" outlineLevel="1">
      <c r="B102" s="100"/>
      <c r="C102" s="908"/>
      <c r="D102" s="909"/>
      <c r="E102" s="909"/>
      <c r="F102" s="910"/>
      <c r="G102" s="890"/>
      <c r="H102" s="891"/>
      <c r="I102" s="152"/>
      <c r="J102" s="152"/>
      <c r="K102" s="152"/>
      <c r="L102" s="152"/>
      <c r="M102" s="152"/>
      <c r="N102" s="152"/>
      <c r="O102" s="152"/>
      <c r="P102" s="153"/>
      <c r="Q102" s="153"/>
      <c r="R102" s="156">
        <f t="shared" si="75"/>
        <v>0</v>
      </c>
      <c r="S102" s="156">
        <f t="shared" si="76"/>
        <v>0</v>
      </c>
      <c r="U102" s="157">
        <f t="shared" si="82"/>
        <v>0</v>
      </c>
      <c r="W102" s="152"/>
      <c r="X102" s="152"/>
      <c r="Y102" s="152"/>
      <c r="Z102" s="152"/>
      <c r="AA102" s="152"/>
      <c r="AB102" s="152"/>
      <c r="AC102" s="347"/>
      <c r="AD102" s="152"/>
      <c r="AE102" s="152"/>
      <c r="AF102" s="152"/>
      <c r="AG102" s="152"/>
      <c r="AH102" s="152"/>
      <c r="AI102" s="152"/>
      <c r="AJ102" s="347"/>
      <c r="AK102" s="152"/>
      <c r="AL102" s="152"/>
      <c r="AM102" s="295"/>
      <c r="AN102" s="228"/>
      <c r="AO102" s="228"/>
      <c r="AP102" s="228"/>
      <c r="AQ102" s="228"/>
      <c r="AR102" s="228"/>
      <c r="AS102" s="348"/>
      <c r="AT102" s="264">
        <f t="shared" si="39"/>
        <v>0</v>
      </c>
      <c r="AU102" s="259"/>
      <c r="AV102" s="265">
        <f t="shared" si="79"/>
        <v>0</v>
      </c>
      <c r="AX102" s="265">
        <f t="shared" si="83"/>
        <v>0</v>
      </c>
      <c r="AZ102" s="492">
        <f t="shared" si="80"/>
        <v>0</v>
      </c>
      <c r="BB102" s="492">
        <f t="shared" si="81"/>
        <v>0</v>
      </c>
      <c r="BD102" s="265">
        <f t="shared" si="84"/>
        <v>0</v>
      </c>
      <c r="BE102" s="105"/>
      <c r="BF102" s="105"/>
      <c r="BG102" s="105"/>
      <c r="BH102" s="105"/>
      <c r="BI102" s="105"/>
      <c r="BJ102" s="105"/>
    </row>
    <row r="103" spans="2:62" ht="20.100000000000001" hidden="1" customHeight="1" outlineLevel="1">
      <c r="B103" s="100"/>
      <c r="C103" s="908"/>
      <c r="D103" s="909"/>
      <c r="E103" s="909"/>
      <c r="F103" s="910"/>
      <c r="G103" s="890"/>
      <c r="H103" s="891"/>
      <c r="I103" s="152"/>
      <c r="J103" s="152"/>
      <c r="K103" s="152"/>
      <c r="L103" s="152"/>
      <c r="M103" s="152"/>
      <c r="N103" s="152"/>
      <c r="O103" s="152"/>
      <c r="P103" s="153"/>
      <c r="Q103" s="153"/>
      <c r="R103" s="156">
        <f t="shared" si="75"/>
        <v>0</v>
      </c>
      <c r="S103" s="156">
        <f t="shared" si="76"/>
        <v>0</v>
      </c>
      <c r="U103" s="157">
        <f t="shared" si="82"/>
        <v>0</v>
      </c>
      <c r="W103" s="152"/>
      <c r="X103" s="152"/>
      <c r="Y103" s="152"/>
      <c r="Z103" s="152"/>
      <c r="AA103" s="152"/>
      <c r="AB103" s="152"/>
      <c r="AC103" s="347"/>
      <c r="AD103" s="152"/>
      <c r="AE103" s="152"/>
      <c r="AF103" s="152"/>
      <c r="AG103" s="152"/>
      <c r="AH103" s="152"/>
      <c r="AI103" s="152"/>
      <c r="AJ103" s="347"/>
      <c r="AK103" s="152"/>
      <c r="AL103" s="152"/>
      <c r="AM103" s="295"/>
      <c r="AN103" s="228"/>
      <c r="AO103" s="228"/>
      <c r="AP103" s="228"/>
      <c r="AQ103" s="228"/>
      <c r="AR103" s="228"/>
      <c r="AS103" s="348"/>
      <c r="AT103" s="264">
        <f t="shared" si="39"/>
        <v>0</v>
      </c>
      <c r="AU103" s="259"/>
      <c r="AV103" s="265">
        <f t="shared" si="79"/>
        <v>0</v>
      </c>
      <c r="AX103" s="265">
        <f t="shared" si="83"/>
        <v>0</v>
      </c>
      <c r="AZ103" s="492">
        <f t="shared" si="80"/>
        <v>0</v>
      </c>
      <c r="BB103" s="492">
        <f t="shared" si="81"/>
        <v>0</v>
      </c>
      <c r="BD103" s="265">
        <f t="shared" si="84"/>
        <v>0</v>
      </c>
      <c r="BE103" s="105"/>
      <c r="BF103" s="105"/>
      <c r="BG103" s="105"/>
      <c r="BH103" s="105"/>
      <c r="BI103" s="105"/>
      <c r="BJ103" s="105"/>
    </row>
    <row r="104" spans="2:62" ht="20.100000000000001" hidden="1" customHeight="1" outlineLevel="1">
      <c r="B104" s="100"/>
      <c r="C104" s="908"/>
      <c r="D104" s="909"/>
      <c r="E104" s="909"/>
      <c r="F104" s="910"/>
      <c r="G104" s="890"/>
      <c r="H104" s="891"/>
      <c r="I104" s="152"/>
      <c r="J104" s="152"/>
      <c r="K104" s="152"/>
      <c r="L104" s="152"/>
      <c r="M104" s="152"/>
      <c r="N104" s="152"/>
      <c r="O104" s="152"/>
      <c r="P104" s="153"/>
      <c r="Q104" s="153"/>
      <c r="R104" s="156">
        <f t="shared" si="75"/>
        <v>0</v>
      </c>
      <c r="S104" s="156">
        <f t="shared" si="76"/>
        <v>0</v>
      </c>
      <c r="U104" s="157">
        <f t="shared" si="82"/>
        <v>0</v>
      </c>
      <c r="W104" s="152"/>
      <c r="X104" s="152"/>
      <c r="Y104" s="152"/>
      <c r="Z104" s="152"/>
      <c r="AA104" s="152"/>
      <c r="AB104" s="152"/>
      <c r="AC104" s="347"/>
      <c r="AD104" s="152"/>
      <c r="AE104" s="152"/>
      <c r="AF104" s="152"/>
      <c r="AG104" s="152"/>
      <c r="AH104" s="152"/>
      <c r="AI104" s="152"/>
      <c r="AJ104" s="347"/>
      <c r="AK104" s="152"/>
      <c r="AL104" s="152"/>
      <c r="AM104" s="295"/>
      <c r="AN104" s="228"/>
      <c r="AO104" s="228"/>
      <c r="AP104" s="228"/>
      <c r="AQ104" s="228"/>
      <c r="AR104" s="228"/>
      <c r="AS104" s="348"/>
      <c r="AT104" s="264">
        <f t="shared" si="39"/>
        <v>0</v>
      </c>
      <c r="AU104" s="259"/>
      <c r="AV104" s="265">
        <f t="shared" si="79"/>
        <v>0</v>
      </c>
      <c r="AX104" s="265">
        <f t="shared" si="83"/>
        <v>0</v>
      </c>
      <c r="AZ104" s="492">
        <f t="shared" si="80"/>
        <v>0</v>
      </c>
      <c r="BB104" s="492">
        <f t="shared" si="81"/>
        <v>0</v>
      </c>
      <c r="BD104" s="265">
        <f t="shared" si="84"/>
        <v>0</v>
      </c>
      <c r="BE104" s="105"/>
      <c r="BF104" s="105"/>
      <c r="BG104" s="105"/>
      <c r="BH104" s="105"/>
      <c r="BI104" s="105"/>
      <c r="BJ104" s="105"/>
    </row>
    <row r="105" spans="2:62" ht="20.100000000000001" hidden="1" customHeight="1" outlineLevel="1">
      <c r="B105" s="100"/>
      <c r="C105" s="908"/>
      <c r="D105" s="909"/>
      <c r="E105" s="909"/>
      <c r="F105" s="910"/>
      <c r="G105" s="890"/>
      <c r="H105" s="891"/>
      <c r="I105" s="152"/>
      <c r="J105" s="152"/>
      <c r="K105" s="152"/>
      <c r="L105" s="152"/>
      <c r="M105" s="152"/>
      <c r="N105" s="152"/>
      <c r="O105" s="152"/>
      <c r="P105" s="153"/>
      <c r="Q105" s="153"/>
      <c r="R105" s="156">
        <f t="shared" si="75"/>
        <v>0</v>
      </c>
      <c r="S105" s="156">
        <f t="shared" si="76"/>
        <v>0</v>
      </c>
      <c r="U105" s="157">
        <f t="shared" si="82"/>
        <v>0</v>
      </c>
      <c r="W105" s="152"/>
      <c r="X105" s="152"/>
      <c r="Y105" s="152"/>
      <c r="Z105" s="152"/>
      <c r="AA105" s="152"/>
      <c r="AB105" s="152"/>
      <c r="AC105" s="347"/>
      <c r="AD105" s="152"/>
      <c r="AE105" s="152"/>
      <c r="AF105" s="152"/>
      <c r="AG105" s="152"/>
      <c r="AH105" s="152"/>
      <c r="AI105" s="152"/>
      <c r="AJ105" s="347"/>
      <c r="AK105" s="152"/>
      <c r="AL105" s="152"/>
      <c r="AM105" s="295"/>
      <c r="AN105" s="228"/>
      <c r="AO105" s="228"/>
      <c r="AP105" s="228"/>
      <c r="AQ105" s="228"/>
      <c r="AR105" s="228"/>
      <c r="AS105" s="348"/>
      <c r="AT105" s="264">
        <f t="shared" si="39"/>
        <v>0</v>
      </c>
      <c r="AU105" s="259"/>
      <c r="AV105" s="265">
        <f t="shared" si="79"/>
        <v>0</v>
      </c>
      <c r="AX105" s="265">
        <f t="shared" si="83"/>
        <v>0</v>
      </c>
      <c r="AZ105" s="492">
        <f t="shared" si="80"/>
        <v>0</v>
      </c>
      <c r="BB105" s="492">
        <f t="shared" si="81"/>
        <v>0</v>
      </c>
      <c r="BD105" s="265">
        <f t="shared" si="84"/>
        <v>0</v>
      </c>
      <c r="BE105" s="105"/>
      <c r="BF105" s="105"/>
      <c r="BG105" s="105"/>
      <c r="BH105" s="105"/>
      <c r="BI105" s="105"/>
      <c r="BJ105" s="105"/>
    </row>
    <row r="106" spans="2:62" ht="20.100000000000001" hidden="1" customHeight="1" outlineLevel="1">
      <c r="B106" s="100"/>
      <c r="C106" s="908"/>
      <c r="D106" s="909"/>
      <c r="E106" s="909"/>
      <c r="F106" s="910"/>
      <c r="G106" s="890"/>
      <c r="H106" s="891"/>
      <c r="I106" s="152"/>
      <c r="J106" s="152"/>
      <c r="K106" s="152"/>
      <c r="L106" s="152"/>
      <c r="M106" s="152"/>
      <c r="N106" s="152"/>
      <c r="O106" s="152"/>
      <c r="P106" s="153"/>
      <c r="Q106" s="153"/>
      <c r="R106" s="156">
        <f t="shared" si="75"/>
        <v>0</v>
      </c>
      <c r="S106" s="156">
        <f t="shared" si="76"/>
        <v>0</v>
      </c>
      <c r="U106" s="157">
        <f t="shared" si="82"/>
        <v>0</v>
      </c>
      <c r="W106" s="152"/>
      <c r="X106" s="152"/>
      <c r="Y106" s="152"/>
      <c r="Z106" s="152"/>
      <c r="AA106" s="152"/>
      <c r="AB106" s="152"/>
      <c r="AC106" s="347"/>
      <c r="AD106" s="152"/>
      <c r="AE106" s="152"/>
      <c r="AF106" s="152"/>
      <c r="AG106" s="152"/>
      <c r="AH106" s="152"/>
      <c r="AI106" s="152"/>
      <c r="AJ106" s="347"/>
      <c r="AK106" s="152"/>
      <c r="AL106" s="152"/>
      <c r="AM106" s="295"/>
      <c r="AN106" s="228"/>
      <c r="AO106" s="228"/>
      <c r="AP106" s="228"/>
      <c r="AQ106" s="228"/>
      <c r="AR106" s="228"/>
      <c r="AS106" s="348"/>
      <c r="AT106" s="264">
        <f t="shared" si="39"/>
        <v>0</v>
      </c>
      <c r="AU106" s="259"/>
      <c r="AV106" s="265">
        <f t="shared" si="79"/>
        <v>0</v>
      </c>
      <c r="AX106" s="265">
        <f t="shared" si="83"/>
        <v>0</v>
      </c>
      <c r="AZ106" s="492">
        <f t="shared" si="80"/>
        <v>0</v>
      </c>
      <c r="BB106" s="492">
        <f t="shared" si="81"/>
        <v>0</v>
      </c>
      <c r="BD106" s="265">
        <f t="shared" si="84"/>
        <v>0</v>
      </c>
      <c r="BE106" s="105"/>
      <c r="BF106" s="105"/>
      <c r="BG106" s="105"/>
      <c r="BH106" s="105"/>
      <c r="BI106" s="105"/>
      <c r="BJ106" s="105"/>
    </row>
    <row r="107" spans="2:62" ht="20.100000000000001" hidden="1" customHeight="1" outlineLevel="1">
      <c r="B107" s="100"/>
      <c r="C107" s="908"/>
      <c r="D107" s="909"/>
      <c r="E107" s="909"/>
      <c r="F107" s="910"/>
      <c r="G107" s="890"/>
      <c r="H107" s="891"/>
      <c r="I107" s="152"/>
      <c r="J107" s="152"/>
      <c r="K107" s="152"/>
      <c r="L107" s="152"/>
      <c r="M107" s="152"/>
      <c r="N107" s="152"/>
      <c r="O107" s="152"/>
      <c r="P107" s="153"/>
      <c r="Q107" s="153"/>
      <c r="R107" s="156">
        <f t="shared" si="75"/>
        <v>0</v>
      </c>
      <c r="S107" s="156">
        <f t="shared" si="76"/>
        <v>0</v>
      </c>
      <c r="U107" s="157">
        <f t="shared" si="82"/>
        <v>0</v>
      </c>
      <c r="W107" s="152"/>
      <c r="X107" s="152"/>
      <c r="Y107" s="152"/>
      <c r="Z107" s="152"/>
      <c r="AA107" s="152"/>
      <c r="AB107" s="152"/>
      <c r="AC107" s="347"/>
      <c r="AD107" s="152"/>
      <c r="AE107" s="152"/>
      <c r="AF107" s="152"/>
      <c r="AG107" s="152"/>
      <c r="AH107" s="152"/>
      <c r="AI107" s="152"/>
      <c r="AJ107" s="347"/>
      <c r="AK107" s="152"/>
      <c r="AL107" s="152"/>
      <c r="AM107" s="295"/>
      <c r="AN107" s="228"/>
      <c r="AO107" s="228"/>
      <c r="AP107" s="228"/>
      <c r="AQ107" s="228"/>
      <c r="AR107" s="228"/>
      <c r="AS107" s="348"/>
      <c r="AT107" s="264">
        <f t="shared" si="39"/>
        <v>0</v>
      </c>
      <c r="AU107" s="259"/>
      <c r="AV107" s="265">
        <f t="shared" si="79"/>
        <v>0</v>
      </c>
      <c r="AX107" s="265">
        <f t="shared" si="83"/>
        <v>0</v>
      </c>
      <c r="AZ107" s="492">
        <f t="shared" si="80"/>
        <v>0</v>
      </c>
      <c r="BB107" s="492">
        <f t="shared" si="81"/>
        <v>0</v>
      </c>
      <c r="BD107" s="265">
        <f t="shared" si="84"/>
        <v>0</v>
      </c>
      <c r="BE107" s="105"/>
      <c r="BF107" s="105"/>
      <c r="BG107" s="105"/>
      <c r="BH107" s="105"/>
      <c r="BI107" s="105"/>
      <c r="BJ107" s="105"/>
    </row>
    <row r="108" spans="2:62" ht="20.100000000000001" hidden="1" customHeight="1" outlineLevel="1">
      <c r="B108" s="100"/>
      <c r="C108" s="908"/>
      <c r="D108" s="909"/>
      <c r="E108" s="909"/>
      <c r="F108" s="910"/>
      <c r="G108" s="890"/>
      <c r="H108" s="891"/>
      <c r="I108" s="152"/>
      <c r="J108" s="152"/>
      <c r="K108" s="152"/>
      <c r="L108" s="152"/>
      <c r="M108" s="152"/>
      <c r="N108" s="152"/>
      <c r="O108" s="152"/>
      <c r="P108" s="153"/>
      <c r="Q108" s="153"/>
      <c r="R108" s="156">
        <f t="shared" si="75"/>
        <v>0</v>
      </c>
      <c r="S108" s="156">
        <f t="shared" si="76"/>
        <v>0</v>
      </c>
      <c r="U108" s="157">
        <f t="shared" si="82"/>
        <v>0</v>
      </c>
      <c r="W108" s="152"/>
      <c r="X108" s="152"/>
      <c r="Y108" s="152"/>
      <c r="Z108" s="152"/>
      <c r="AA108" s="152"/>
      <c r="AB108" s="152"/>
      <c r="AC108" s="347"/>
      <c r="AD108" s="152"/>
      <c r="AE108" s="152"/>
      <c r="AF108" s="152"/>
      <c r="AG108" s="152"/>
      <c r="AH108" s="152"/>
      <c r="AI108" s="152"/>
      <c r="AJ108" s="347"/>
      <c r="AK108" s="152"/>
      <c r="AL108" s="152"/>
      <c r="AM108" s="295"/>
      <c r="AN108" s="228"/>
      <c r="AO108" s="228"/>
      <c r="AP108" s="228"/>
      <c r="AQ108" s="228"/>
      <c r="AR108" s="228"/>
      <c r="AS108" s="348"/>
      <c r="AT108" s="264">
        <f t="shared" si="39"/>
        <v>0</v>
      </c>
      <c r="AU108" s="259"/>
      <c r="AV108" s="265">
        <f t="shared" si="79"/>
        <v>0</v>
      </c>
      <c r="AX108" s="265">
        <f t="shared" si="83"/>
        <v>0</v>
      </c>
      <c r="AZ108" s="492">
        <f t="shared" si="80"/>
        <v>0</v>
      </c>
      <c r="BB108" s="492">
        <f t="shared" si="81"/>
        <v>0</v>
      </c>
      <c r="BD108" s="265">
        <f t="shared" si="84"/>
        <v>0</v>
      </c>
      <c r="BE108" s="105"/>
      <c r="BF108" s="105"/>
      <c r="BG108" s="105"/>
      <c r="BH108" s="105"/>
      <c r="BI108" s="105"/>
      <c r="BJ108" s="105"/>
    </row>
    <row r="109" spans="2:62" ht="20.100000000000001" hidden="1" customHeight="1" outlineLevel="1">
      <c r="B109" s="100"/>
      <c r="C109" s="908"/>
      <c r="D109" s="909"/>
      <c r="E109" s="909"/>
      <c r="F109" s="910"/>
      <c r="G109" s="890"/>
      <c r="H109" s="891"/>
      <c r="I109" s="152"/>
      <c r="J109" s="152"/>
      <c r="K109" s="152"/>
      <c r="L109" s="152"/>
      <c r="M109" s="152"/>
      <c r="N109" s="152"/>
      <c r="O109" s="152"/>
      <c r="P109" s="153"/>
      <c r="Q109" s="153"/>
      <c r="R109" s="156">
        <f t="shared" si="75"/>
        <v>0</v>
      </c>
      <c r="S109" s="156">
        <f t="shared" si="76"/>
        <v>0</v>
      </c>
      <c r="U109" s="157">
        <f t="shared" si="82"/>
        <v>0</v>
      </c>
      <c r="W109" s="152"/>
      <c r="X109" s="152"/>
      <c r="Y109" s="152"/>
      <c r="Z109" s="152"/>
      <c r="AA109" s="152"/>
      <c r="AB109" s="152"/>
      <c r="AC109" s="347"/>
      <c r="AD109" s="152"/>
      <c r="AE109" s="152"/>
      <c r="AF109" s="152"/>
      <c r="AG109" s="152"/>
      <c r="AH109" s="152"/>
      <c r="AI109" s="152"/>
      <c r="AJ109" s="347"/>
      <c r="AK109" s="152"/>
      <c r="AL109" s="152"/>
      <c r="AM109" s="295"/>
      <c r="AN109" s="228"/>
      <c r="AO109" s="228"/>
      <c r="AP109" s="228"/>
      <c r="AQ109" s="228"/>
      <c r="AR109" s="228"/>
      <c r="AS109" s="348"/>
      <c r="AT109" s="264">
        <f t="shared" si="39"/>
        <v>0</v>
      </c>
      <c r="AU109" s="259"/>
      <c r="AV109" s="265">
        <f t="shared" si="79"/>
        <v>0</v>
      </c>
      <c r="AX109" s="265">
        <f t="shared" si="83"/>
        <v>0</v>
      </c>
      <c r="AZ109" s="492">
        <f t="shared" si="80"/>
        <v>0</v>
      </c>
      <c r="BB109" s="492">
        <f t="shared" si="81"/>
        <v>0</v>
      </c>
      <c r="BD109" s="265">
        <f t="shared" si="84"/>
        <v>0</v>
      </c>
      <c r="BE109" s="105"/>
      <c r="BF109" s="105"/>
      <c r="BG109" s="105"/>
      <c r="BH109" s="105"/>
      <c r="BI109" s="105"/>
      <c r="BJ109" s="105"/>
    </row>
    <row r="110" spans="2:62" ht="20.100000000000001" hidden="1" customHeight="1" outlineLevel="1">
      <c r="B110" s="100"/>
      <c r="C110" s="908"/>
      <c r="D110" s="909"/>
      <c r="E110" s="909"/>
      <c r="F110" s="910"/>
      <c r="G110" s="890"/>
      <c r="H110" s="891"/>
      <c r="I110" s="152"/>
      <c r="J110" s="152"/>
      <c r="K110" s="152"/>
      <c r="L110" s="152"/>
      <c r="M110" s="152"/>
      <c r="N110" s="152"/>
      <c r="O110" s="152"/>
      <c r="P110" s="153"/>
      <c r="Q110" s="153"/>
      <c r="R110" s="156">
        <f t="shared" si="75"/>
        <v>0</v>
      </c>
      <c r="S110" s="156">
        <f t="shared" si="76"/>
        <v>0</v>
      </c>
      <c r="U110" s="157">
        <f t="shared" si="82"/>
        <v>0</v>
      </c>
      <c r="W110" s="152"/>
      <c r="X110" s="152"/>
      <c r="Y110" s="152"/>
      <c r="Z110" s="152"/>
      <c r="AA110" s="152"/>
      <c r="AB110" s="152"/>
      <c r="AC110" s="347"/>
      <c r="AD110" s="152"/>
      <c r="AE110" s="152"/>
      <c r="AF110" s="152"/>
      <c r="AG110" s="152"/>
      <c r="AH110" s="152"/>
      <c r="AI110" s="152"/>
      <c r="AJ110" s="347"/>
      <c r="AK110" s="152"/>
      <c r="AL110" s="152"/>
      <c r="AM110" s="295"/>
      <c r="AN110" s="228"/>
      <c r="AO110" s="228"/>
      <c r="AP110" s="228"/>
      <c r="AQ110" s="228"/>
      <c r="AR110" s="228"/>
      <c r="AS110" s="348"/>
      <c r="AT110" s="264">
        <f t="shared" ref="AT110:AT112" si="85">((W110+AD110)*$W$7+(X110+AE110)*$X$7+(Y110+Z110+AF110+AG110)*$Z$7+(AA110+AH110)*$AA$7+(AB110+AI110)*$AB$7)*Zuschläge_IBN</f>
        <v>0</v>
      </c>
      <c r="AU110" s="259"/>
      <c r="AV110" s="265">
        <f t="shared" si="79"/>
        <v>0</v>
      </c>
      <c r="AX110" s="265">
        <f t="shared" si="83"/>
        <v>0</v>
      </c>
      <c r="AZ110" s="492">
        <f t="shared" si="80"/>
        <v>0</v>
      </c>
      <c r="BB110" s="492">
        <f t="shared" si="81"/>
        <v>0</v>
      </c>
      <c r="BD110" s="265">
        <f t="shared" si="84"/>
        <v>0</v>
      </c>
      <c r="BE110" s="105"/>
      <c r="BF110" s="105"/>
      <c r="BG110" s="105"/>
      <c r="BH110" s="105"/>
      <c r="BI110" s="105"/>
      <c r="BJ110" s="105"/>
    </row>
    <row r="111" spans="2:62" ht="20.100000000000001" hidden="1" customHeight="1" outlineLevel="1">
      <c r="B111" s="100"/>
      <c r="C111" s="908"/>
      <c r="D111" s="909"/>
      <c r="E111" s="909"/>
      <c r="F111" s="910"/>
      <c r="G111" s="890"/>
      <c r="H111" s="891"/>
      <c r="I111" s="152"/>
      <c r="J111" s="152"/>
      <c r="K111" s="152"/>
      <c r="L111" s="152"/>
      <c r="M111" s="152"/>
      <c r="N111" s="152"/>
      <c r="O111" s="152"/>
      <c r="P111" s="153"/>
      <c r="Q111" s="153"/>
      <c r="R111" s="156">
        <f t="shared" si="75"/>
        <v>0</v>
      </c>
      <c r="S111" s="156">
        <f t="shared" si="76"/>
        <v>0</v>
      </c>
      <c r="U111" s="157">
        <f t="shared" si="82"/>
        <v>0</v>
      </c>
      <c r="W111" s="152"/>
      <c r="X111" s="152"/>
      <c r="Y111" s="152"/>
      <c r="Z111" s="152"/>
      <c r="AA111" s="152"/>
      <c r="AB111" s="152"/>
      <c r="AC111" s="347"/>
      <c r="AD111" s="152"/>
      <c r="AE111" s="152"/>
      <c r="AF111" s="152"/>
      <c r="AG111" s="152"/>
      <c r="AH111" s="152"/>
      <c r="AI111" s="152"/>
      <c r="AJ111" s="347"/>
      <c r="AK111" s="152"/>
      <c r="AL111" s="152"/>
      <c r="AM111" s="295"/>
      <c r="AN111" s="228"/>
      <c r="AO111" s="228"/>
      <c r="AP111" s="228"/>
      <c r="AQ111" s="228"/>
      <c r="AR111" s="228"/>
      <c r="AS111" s="348"/>
      <c r="AT111" s="264">
        <f t="shared" si="85"/>
        <v>0</v>
      </c>
      <c r="AU111" s="259"/>
      <c r="AV111" s="265">
        <f t="shared" si="79"/>
        <v>0</v>
      </c>
      <c r="AX111" s="265">
        <f t="shared" si="83"/>
        <v>0</v>
      </c>
      <c r="AZ111" s="492">
        <f t="shared" si="80"/>
        <v>0</v>
      </c>
      <c r="BB111" s="492">
        <f t="shared" si="81"/>
        <v>0</v>
      </c>
      <c r="BD111" s="265">
        <f t="shared" si="84"/>
        <v>0</v>
      </c>
      <c r="BE111" s="105"/>
      <c r="BF111" s="105"/>
      <c r="BG111" s="105"/>
      <c r="BH111" s="105"/>
      <c r="BI111" s="105"/>
      <c r="BJ111" s="105"/>
    </row>
    <row r="112" spans="2:62" ht="20.100000000000001" hidden="1" customHeight="1" outlineLevel="1">
      <c r="B112" s="100"/>
      <c r="C112" s="908"/>
      <c r="D112" s="909"/>
      <c r="E112" s="909"/>
      <c r="F112" s="910"/>
      <c r="G112" s="890"/>
      <c r="H112" s="891"/>
      <c r="I112" s="152"/>
      <c r="J112" s="152"/>
      <c r="K112" s="152"/>
      <c r="L112" s="152"/>
      <c r="M112" s="152"/>
      <c r="N112" s="152"/>
      <c r="O112" s="152"/>
      <c r="P112" s="153"/>
      <c r="Q112" s="153"/>
      <c r="R112" s="156">
        <f t="shared" si="75"/>
        <v>0</v>
      </c>
      <c r="S112" s="156">
        <f t="shared" si="76"/>
        <v>0</v>
      </c>
      <c r="U112" s="157">
        <f t="shared" si="82"/>
        <v>0</v>
      </c>
      <c r="W112" s="152"/>
      <c r="X112" s="152"/>
      <c r="Y112" s="152"/>
      <c r="Z112" s="152"/>
      <c r="AA112" s="152"/>
      <c r="AB112" s="152"/>
      <c r="AC112" s="347"/>
      <c r="AD112" s="152"/>
      <c r="AE112" s="152"/>
      <c r="AF112" s="152"/>
      <c r="AG112" s="152"/>
      <c r="AH112" s="152"/>
      <c r="AI112" s="152"/>
      <c r="AJ112" s="347"/>
      <c r="AK112" s="152"/>
      <c r="AL112" s="152"/>
      <c r="AM112" s="295"/>
      <c r="AN112" s="228"/>
      <c r="AO112" s="228"/>
      <c r="AP112" s="228"/>
      <c r="AQ112" s="228"/>
      <c r="AR112" s="228"/>
      <c r="AS112" s="348"/>
      <c r="AT112" s="264">
        <f t="shared" si="85"/>
        <v>0</v>
      </c>
      <c r="AU112" s="259"/>
      <c r="AV112" s="265">
        <f t="shared" si="79"/>
        <v>0</v>
      </c>
      <c r="AX112" s="265">
        <f t="shared" si="83"/>
        <v>0</v>
      </c>
      <c r="AZ112" s="492">
        <f t="shared" si="80"/>
        <v>0</v>
      </c>
      <c r="BB112" s="492">
        <f t="shared" si="81"/>
        <v>0</v>
      </c>
      <c r="BD112" s="265">
        <f t="shared" si="84"/>
        <v>0</v>
      </c>
      <c r="BE112" s="105"/>
      <c r="BF112" s="105"/>
      <c r="BG112" s="105"/>
      <c r="BH112" s="105"/>
      <c r="BI112" s="105"/>
      <c r="BJ112" s="105"/>
    </row>
    <row r="113" spans="2:62" ht="9.9499999999999993" hidden="1" customHeight="1" outlineLevel="1">
      <c r="B113" s="101"/>
      <c r="C113" s="208"/>
      <c r="D113" s="208"/>
      <c r="E113" s="208"/>
      <c r="F113" s="208"/>
      <c r="G113" s="237"/>
      <c r="H113" s="207"/>
      <c r="I113" s="257"/>
      <c r="J113" s="257"/>
      <c r="K113" s="257"/>
      <c r="L113" s="257"/>
      <c r="M113" s="257"/>
      <c r="N113" s="257"/>
      <c r="O113" s="257"/>
      <c r="P113" s="256"/>
      <c r="Q113" s="102"/>
      <c r="R113" s="102"/>
      <c r="S113" s="102"/>
      <c r="U113" s="98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Z113" s="493"/>
      <c r="BE113" s="105"/>
      <c r="BF113" s="105"/>
      <c r="BG113" s="105"/>
      <c r="BH113" s="105"/>
      <c r="BI113" s="105"/>
      <c r="BJ113" s="105"/>
    </row>
    <row r="114" spans="2:62" ht="20.100000000000001" customHeight="1" collapsed="1">
      <c r="B114" s="151">
        <f>B97+1</f>
        <v>7</v>
      </c>
      <c r="C114" s="916"/>
      <c r="D114" s="917"/>
      <c r="E114" s="917"/>
      <c r="F114" s="918"/>
      <c r="G114" s="429"/>
      <c r="H114" s="206">
        <v>1</v>
      </c>
      <c r="I114" s="642">
        <f t="shared" ref="I114" si="86">$H114*SUM(I115:I129)</f>
        <v>0</v>
      </c>
      <c r="J114" s="643">
        <f t="shared" ref="J114:O114" si="87">$H114*SUM(J115:J129)</f>
        <v>0</v>
      </c>
      <c r="K114" s="644">
        <f t="shared" si="87"/>
        <v>0</v>
      </c>
      <c r="L114" s="645">
        <f t="shared" si="87"/>
        <v>0</v>
      </c>
      <c r="M114" s="645">
        <f t="shared" si="87"/>
        <v>0</v>
      </c>
      <c r="N114" s="644">
        <f t="shared" si="87"/>
        <v>0</v>
      </c>
      <c r="O114" s="642">
        <f t="shared" si="87"/>
        <v>0</v>
      </c>
      <c r="P114" s="209">
        <f t="shared" ref="P114:Q114" si="88">$H114*SUM(P115:P129)</f>
        <v>0</v>
      </c>
      <c r="Q114" s="210">
        <f t="shared" si="88"/>
        <v>0</v>
      </c>
      <c r="R114" s="136">
        <f t="shared" ref="R114:R129" si="89">P114*(1+Gewinn)*(1+SicherheitAngebot)</f>
        <v>0</v>
      </c>
      <c r="S114" s="137">
        <f t="shared" ref="S114:S129" si="90">Q114*(1+MGKZ)*(1+Gewinn)*(1+SicherheitAngebot)</f>
        <v>0</v>
      </c>
      <c r="U114" s="10">
        <f>I114*$I$7+J114*$J$7+K114*$K$7+L114*$L$7+M114*$M$7+N114*$N$7+O114*$O$7+R114+S114</f>
        <v>0</v>
      </c>
      <c r="W114" s="646">
        <f t="shared" ref="W114:AB114" si="91">$H114*SUM(W115:W129)</f>
        <v>0</v>
      </c>
      <c r="X114" s="647">
        <f t="shared" si="91"/>
        <v>0</v>
      </c>
      <c r="Y114" s="648">
        <f t="shared" si="91"/>
        <v>0</v>
      </c>
      <c r="Z114" s="649">
        <f t="shared" si="91"/>
        <v>0</v>
      </c>
      <c r="AA114" s="648">
        <f t="shared" si="91"/>
        <v>0</v>
      </c>
      <c r="AB114" s="646">
        <f t="shared" si="91"/>
        <v>0</v>
      </c>
      <c r="AC114" s="258"/>
      <c r="AD114" s="646">
        <f t="shared" ref="AD114:AM114" si="92">$H114*SUM(AD115:AD129)</f>
        <v>0</v>
      </c>
      <c r="AE114" s="647">
        <f t="shared" si="92"/>
        <v>0</v>
      </c>
      <c r="AF114" s="648">
        <f t="shared" si="92"/>
        <v>0</v>
      </c>
      <c r="AG114" s="649">
        <f t="shared" si="92"/>
        <v>0</v>
      </c>
      <c r="AH114" s="648">
        <f t="shared" si="92"/>
        <v>0</v>
      </c>
      <c r="AI114" s="646">
        <f t="shared" si="92"/>
        <v>0</v>
      </c>
      <c r="AJ114" s="258"/>
      <c r="AK114" s="653">
        <f t="shared" si="92"/>
        <v>0</v>
      </c>
      <c r="AL114" s="653">
        <f t="shared" si="92"/>
        <v>0</v>
      </c>
      <c r="AM114" s="653">
        <f t="shared" si="92"/>
        <v>0</v>
      </c>
      <c r="AN114" s="227">
        <f>$H114*SUM(AN115:AN129)*(1+Gewinn)*(1+SicherheitAngebot)</f>
        <v>0</v>
      </c>
      <c r="AO114" s="227">
        <f>$H114*SUM(AO115:AO129)*(1+Gewinn)*(1+SicherheitAngebot)</f>
        <v>0</v>
      </c>
      <c r="AP114" s="227">
        <f>$H114*SUM(AP115:AP129)*(1+Gewinn)*(1+SicherheitAngebot)</f>
        <v>0</v>
      </c>
      <c r="AQ114" s="227">
        <f>$H114*SUM(AQ115:AQ129)*(1+Gewinn)*(1+SicherheitAngebot)</f>
        <v>0</v>
      </c>
      <c r="AR114" s="227">
        <f>$H114*SUM(AR115:AR129)*(1+Gewinn)*(1+SicherheitAngebot)</f>
        <v>0</v>
      </c>
      <c r="AS114" s="262"/>
      <c r="AT114" s="263">
        <f t="shared" ref="AT114:AT177" si="93">((W114+AD114)*$W$7+(X114+AE114)*$X$7+(Y114+Z114+AF114+AG114)*$Z$7+(AA114+AH114)*$AA$7+(AB114+AI114)*$AB$7)*Zuschläge_IBN</f>
        <v>0</v>
      </c>
      <c r="AU114" s="259"/>
      <c r="AV114" s="491">
        <f>AK114*$AK$7+AL114*$AL$7+AM114*$AM$7+SUM(AN114:AR114)+AT114/Zuschläge_IBN+AT114</f>
        <v>0</v>
      </c>
      <c r="AX114" s="685">
        <f>U114+AV114</f>
        <v>0</v>
      </c>
      <c r="AZ114" s="490">
        <f>IF(H114&gt;0,U114/(1+SicherheitAngebot)*(1+Sicherheit),0)</f>
        <v>0</v>
      </c>
      <c r="BB114" s="490">
        <f>IF(H114&gt;0,AV114/(1+SicherheitAngebot)*(1+Sicherheit),0)</f>
        <v>0</v>
      </c>
      <c r="BD114" s="490">
        <f>AZ114+BB114</f>
        <v>0</v>
      </c>
      <c r="BE114" s="105"/>
      <c r="BF114" s="105"/>
      <c r="BG114" s="105"/>
      <c r="BH114" s="105"/>
      <c r="BI114" s="105"/>
      <c r="BJ114" s="105"/>
    </row>
    <row r="115" spans="2:62" ht="20.100000000000001" hidden="1" customHeight="1" outlineLevel="1">
      <c r="B115" s="99"/>
      <c r="C115" s="908"/>
      <c r="D115" s="909"/>
      <c r="E115" s="909"/>
      <c r="F115" s="910"/>
      <c r="G115" s="890"/>
      <c r="H115" s="901"/>
      <c r="I115" s="152"/>
      <c r="J115" s="152"/>
      <c r="K115" s="152"/>
      <c r="L115" s="152"/>
      <c r="M115" s="152"/>
      <c r="N115" s="152"/>
      <c r="O115" s="152"/>
      <c r="P115" s="153"/>
      <c r="Q115" s="153"/>
      <c r="R115" s="156">
        <f t="shared" si="89"/>
        <v>0</v>
      </c>
      <c r="S115" s="156">
        <f t="shared" si="90"/>
        <v>0</v>
      </c>
      <c r="U115" s="157">
        <f>I115*$I$7+J115*$J$7+K115*$K$7+L115*$L$7+M115*$M$7+N115*$N$7+O115*$O$7+R115+S115</f>
        <v>0</v>
      </c>
      <c r="W115" s="152"/>
      <c r="X115" s="152"/>
      <c r="Y115" s="152"/>
      <c r="Z115" s="152"/>
      <c r="AA115" s="152"/>
      <c r="AB115" s="152"/>
      <c r="AC115" s="347"/>
      <c r="AD115" s="152"/>
      <c r="AE115" s="152"/>
      <c r="AF115" s="152"/>
      <c r="AG115" s="152"/>
      <c r="AH115" s="152"/>
      <c r="AI115" s="152"/>
      <c r="AJ115" s="347"/>
      <c r="AK115" s="152"/>
      <c r="AL115" s="152"/>
      <c r="AM115" s="295"/>
      <c r="AN115" s="228"/>
      <c r="AO115" s="228"/>
      <c r="AP115" s="228"/>
      <c r="AQ115" s="228"/>
      <c r="AR115" s="228"/>
      <c r="AS115" s="348"/>
      <c r="AT115" s="264">
        <f t="shared" si="93"/>
        <v>0</v>
      </c>
      <c r="AU115" s="259"/>
      <c r="AV115" s="265">
        <f t="shared" ref="AV115:AV129" si="94">AK115*$AK$7+AL115*$AL$7+AM115*$AM$7+SUM(AN115:AR115)*(1+Gewinn)*(1+SicherheitAngebot)+AT115/Zuschläge_IBN+AT115</f>
        <v>0</v>
      </c>
      <c r="AX115" s="265">
        <f>U115+AV115</f>
        <v>0</v>
      </c>
      <c r="AZ115" s="492">
        <f t="shared" ref="AZ115:AZ129" si="95">U115/(1+SicherheitAngebot)*(1+Sicherheit)</f>
        <v>0</v>
      </c>
      <c r="BB115" s="492">
        <f t="shared" ref="BB115:BB129" si="96">AV115/(1+SicherheitAngebot)*(1+Sicherheit)</f>
        <v>0</v>
      </c>
      <c r="BD115" s="265">
        <f>AZ115+BB115</f>
        <v>0</v>
      </c>
      <c r="BE115" s="105"/>
      <c r="BF115" s="105"/>
      <c r="BG115" s="105"/>
      <c r="BH115" s="105"/>
      <c r="BI115" s="105"/>
      <c r="BJ115" s="105"/>
    </row>
    <row r="116" spans="2:62" ht="20.100000000000001" hidden="1" customHeight="1" outlineLevel="1">
      <c r="B116" s="100"/>
      <c r="C116" s="908"/>
      <c r="D116" s="909"/>
      <c r="E116" s="909"/>
      <c r="F116" s="910"/>
      <c r="G116" s="890"/>
      <c r="H116" s="891"/>
      <c r="I116" s="152"/>
      <c r="J116" s="152"/>
      <c r="K116" s="152"/>
      <c r="L116" s="152"/>
      <c r="M116" s="152"/>
      <c r="N116" s="152"/>
      <c r="O116" s="152"/>
      <c r="P116" s="153"/>
      <c r="Q116" s="153"/>
      <c r="R116" s="156">
        <f t="shared" si="89"/>
        <v>0</v>
      </c>
      <c r="S116" s="156">
        <f t="shared" si="90"/>
        <v>0</v>
      </c>
      <c r="U116" s="157">
        <f t="shared" ref="U116:U129" si="97">I116*$I$7+J116*$J$7+K116*$K$7+L116*$L$7+M116*$M$7+N116*$N$7+O116*$O$7+R116+S116</f>
        <v>0</v>
      </c>
      <c r="W116" s="152"/>
      <c r="X116" s="152"/>
      <c r="Y116" s="152"/>
      <c r="Z116" s="152"/>
      <c r="AA116" s="152"/>
      <c r="AB116" s="152"/>
      <c r="AC116" s="347"/>
      <c r="AD116" s="152"/>
      <c r="AE116" s="152"/>
      <c r="AF116" s="152"/>
      <c r="AG116" s="152"/>
      <c r="AH116" s="152"/>
      <c r="AI116" s="152"/>
      <c r="AJ116" s="347"/>
      <c r="AK116" s="152"/>
      <c r="AL116" s="152"/>
      <c r="AM116" s="295"/>
      <c r="AN116" s="228"/>
      <c r="AO116" s="228"/>
      <c r="AP116" s="228"/>
      <c r="AQ116" s="228"/>
      <c r="AR116" s="228"/>
      <c r="AS116" s="348"/>
      <c r="AT116" s="264">
        <f t="shared" si="93"/>
        <v>0</v>
      </c>
      <c r="AU116" s="259"/>
      <c r="AV116" s="265">
        <f t="shared" si="94"/>
        <v>0</v>
      </c>
      <c r="AX116" s="265">
        <f t="shared" ref="AX116:AX129" si="98">U116+AV116</f>
        <v>0</v>
      </c>
      <c r="AZ116" s="492">
        <f t="shared" si="95"/>
        <v>0</v>
      </c>
      <c r="BB116" s="492">
        <f t="shared" si="96"/>
        <v>0</v>
      </c>
      <c r="BD116" s="265">
        <f t="shared" ref="BD116:BD129" si="99">AZ116+BB116</f>
        <v>0</v>
      </c>
      <c r="BE116" s="105"/>
      <c r="BF116" s="105"/>
      <c r="BG116" s="105"/>
      <c r="BH116" s="105"/>
      <c r="BI116" s="105"/>
      <c r="BJ116" s="105"/>
    </row>
    <row r="117" spans="2:62" ht="20.100000000000001" hidden="1" customHeight="1" outlineLevel="1">
      <c r="B117" s="100"/>
      <c r="C117" s="908"/>
      <c r="D117" s="909"/>
      <c r="E117" s="909"/>
      <c r="F117" s="910"/>
      <c r="G117" s="890"/>
      <c r="H117" s="891"/>
      <c r="I117" s="152"/>
      <c r="J117" s="152"/>
      <c r="K117" s="152"/>
      <c r="L117" s="152"/>
      <c r="M117" s="152"/>
      <c r="N117" s="152"/>
      <c r="O117" s="152"/>
      <c r="P117" s="153"/>
      <c r="Q117" s="153"/>
      <c r="R117" s="156">
        <f t="shared" si="89"/>
        <v>0</v>
      </c>
      <c r="S117" s="156">
        <f t="shared" si="90"/>
        <v>0</v>
      </c>
      <c r="U117" s="157">
        <f t="shared" si="97"/>
        <v>0</v>
      </c>
      <c r="W117" s="152"/>
      <c r="X117" s="152"/>
      <c r="Y117" s="152"/>
      <c r="Z117" s="152"/>
      <c r="AA117" s="152"/>
      <c r="AB117" s="152"/>
      <c r="AC117" s="347"/>
      <c r="AD117" s="152"/>
      <c r="AE117" s="152"/>
      <c r="AF117" s="152"/>
      <c r="AG117" s="152"/>
      <c r="AH117" s="152"/>
      <c r="AI117" s="152"/>
      <c r="AJ117" s="347"/>
      <c r="AK117" s="152"/>
      <c r="AL117" s="152"/>
      <c r="AM117" s="295"/>
      <c r="AN117" s="228"/>
      <c r="AO117" s="228"/>
      <c r="AP117" s="228"/>
      <c r="AQ117" s="228"/>
      <c r="AR117" s="228"/>
      <c r="AS117" s="348"/>
      <c r="AT117" s="264">
        <f t="shared" si="93"/>
        <v>0</v>
      </c>
      <c r="AU117" s="259"/>
      <c r="AV117" s="265">
        <f t="shared" si="94"/>
        <v>0</v>
      </c>
      <c r="AX117" s="265">
        <f t="shared" si="98"/>
        <v>0</v>
      </c>
      <c r="AZ117" s="492">
        <f t="shared" si="95"/>
        <v>0</v>
      </c>
      <c r="BB117" s="492">
        <f t="shared" si="96"/>
        <v>0</v>
      </c>
      <c r="BD117" s="265">
        <f t="shared" si="99"/>
        <v>0</v>
      </c>
      <c r="BE117" s="105"/>
      <c r="BF117" s="105"/>
      <c r="BG117" s="105"/>
      <c r="BH117" s="105"/>
      <c r="BI117" s="105"/>
      <c r="BJ117" s="105"/>
    </row>
    <row r="118" spans="2:62" ht="20.100000000000001" hidden="1" customHeight="1" outlineLevel="1">
      <c r="B118" s="100"/>
      <c r="C118" s="908"/>
      <c r="D118" s="909"/>
      <c r="E118" s="909"/>
      <c r="F118" s="910"/>
      <c r="G118" s="890"/>
      <c r="H118" s="891"/>
      <c r="I118" s="152"/>
      <c r="J118" s="152"/>
      <c r="K118" s="152"/>
      <c r="L118" s="152"/>
      <c r="M118" s="152"/>
      <c r="N118" s="152"/>
      <c r="O118" s="152"/>
      <c r="P118" s="153"/>
      <c r="Q118" s="153"/>
      <c r="R118" s="156">
        <f t="shared" si="89"/>
        <v>0</v>
      </c>
      <c r="S118" s="156">
        <f t="shared" si="90"/>
        <v>0</v>
      </c>
      <c r="U118" s="157">
        <f t="shared" si="97"/>
        <v>0</v>
      </c>
      <c r="W118" s="152"/>
      <c r="X118" s="152"/>
      <c r="Y118" s="152"/>
      <c r="Z118" s="152"/>
      <c r="AA118" s="152"/>
      <c r="AB118" s="152"/>
      <c r="AC118" s="347"/>
      <c r="AD118" s="152"/>
      <c r="AE118" s="152"/>
      <c r="AF118" s="152"/>
      <c r="AG118" s="152"/>
      <c r="AH118" s="152"/>
      <c r="AI118" s="152"/>
      <c r="AJ118" s="347"/>
      <c r="AK118" s="152"/>
      <c r="AL118" s="152"/>
      <c r="AM118" s="295"/>
      <c r="AN118" s="228"/>
      <c r="AO118" s="228"/>
      <c r="AP118" s="228"/>
      <c r="AQ118" s="228"/>
      <c r="AR118" s="228"/>
      <c r="AS118" s="348"/>
      <c r="AT118" s="264">
        <f t="shared" si="93"/>
        <v>0</v>
      </c>
      <c r="AU118" s="259"/>
      <c r="AV118" s="265">
        <f t="shared" si="94"/>
        <v>0</v>
      </c>
      <c r="AX118" s="265">
        <f t="shared" si="98"/>
        <v>0</v>
      </c>
      <c r="AZ118" s="492">
        <f t="shared" si="95"/>
        <v>0</v>
      </c>
      <c r="BB118" s="492">
        <f t="shared" si="96"/>
        <v>0</v>
      </c>
      <c r="BD118" s="265">
        <f t="shared" si="99"/>
        <v>0</v>
      </c>
      <c r="BE118" s="105"/>
      <c r="BF118" s="105"/>
      <c r="BG118" s="105"/>
      <c r="BH118" s="105"/>
      <c r="BI118" s="105"/>
      <c r="BJ118" s="105"/>
    </row>
    <row r="119" spans="2:62" ht="20.100000000000001" hidden="1" customHeight="1" outlineLevel="1">
      <c r="B119" s="100"/>
      <c r="C119" s="908"/>
      <c r="D119" s="909"/>
      <c r="E119" s="909"/>
      <c r="F119" s="910"/>
      <c r="G119" s="890"/>
      <c r="H119" s="891"/>
      <c r="I119" s="152"/>
      <c r="J119" s="152"/>
      <c r="K119" s="152"/>
      <c r="L119" s="152"/>
      <c r="M119" s="152"/>
      <c r="N119" s="152"/>
      <c r="O119" s="152"/>
      <c r="P119" s="153"/>
      <c r="Q119" s="153"/>
      <c r="R119" s="156">
        <f t="shared" si="89"/>
        <v>0</v>
      </c>
      <c r="S119" s="156">
        <f t="shared" si="90"/>
        <v>0</v>
      </c>
      <c r="U119" s="157">
        <f t="shared" si="97"/>
        <v>0</v>
      </c>
      <c r="W119" s="152"/>
      <c r="X119" s="152"/>
      <c r="Y119" s="152"/>
      <c r="Z119" s="152"/>
      <c r="AA119" s="152"/>
      <c r="AB119" s="152"/>
      <c r="AC119" s="347"/>
      <c r="AD119" s="152"/>
      <c r="AE119" s="152"/>
      <c r="AF119" s="152"/>
      <c r="AG119" s="152"/>
      <c r="AH119" s="152"/>
      <c r="AI119" s="152"/>
      <c r="AJ119" s="347"/>
      <c r="AK119" s="152"/>
      <c r="AL119" s="152"/>
      <c r="AM119" s="295"/>
      <c r="AN119" s="228"/>
      <c r="AO119" s="228"/>
      <c r="AP119" s="228"/>
      <c r="AQ119" s="228"/>
      <c r="AR119" s="228"/>
      <c r="AS119" s="348"/>
      <c r="AT119" s="264">
        <f t="shared" si="93"/>
        <v>0</v>
      </c>
      <c r="AU119" s="259"/>
      <c r="AV119" s="265">
        <f t="shared" si="94"/>
        <v>0</v>
      </c>
      <c r="AX119" s="265">
        <f t="shared" si="98"/>
        <v>0</v>
      </c>
      <c r="AZ119" s="492">
        <f t="shared" si="95"/>
        <v>0</v>
      </c>
      <c r="BB119" s="492">
        <f t="shared" si="96"/>
        <v>0</v>
      </c>
      <c r="BD119" s="265">
        <f t="shared" si="99"/>
        <v>0</v>
      </c>
      <c r="BE119" s="105"/>
      <c r="BF119" s="105"/>
      <c r="BG119" s="105"/>
      <c r="BH119" s="105"/>
      <c r="BI119" s="105"/>
      <c r="BJ119" s="105"/>
    </row>
    <row r="120" spans="2:62" ht="20.100000000000001" hidden="1" customHeight="1" outlineLevel="1">
      <c r="B120" s="100"/>
      <c r="C120" s="908"/>
      <c r="D120" s="909"/>
      <c r="E120" s="909"/>
      <c r="F120" s="910"/>
      <c r="G120" s="890"/>
      <c r="H120" s="891"/>
      <c r="I120" s="152"/>
      <c r="J120" s="152"/>
      <c r="K120" s="152"/>
      <c r="L120" s="152"/>
      <c r="M120" s="152"/>
      <c r="N120" s="152"/>
      <c r="O120" s="152"/>
      <c r="P120" s="153"/>
      <c r="Q120" s="153"/>
      <c r="R120" s="156">
        <f t="shared" si="89"/>
        <v>0</v>
      </c>
      <c r="S120" s="156">
        <f t="shared" si="90"/>
        <v>0</v>
      </c>
      <c r="U120" s="157">
        <f t="shared" si="97"/>
        <v>0</v>
      </c>
      <c r="W120" s="152"/>
      <c r="X120" s="152"/>
      <c r="Y120" s="152"/>
      <c r="Z120" s="152"/>
      <c r="AA120" s="152"/>
      <c r="AB120" s="152"/>
      <c r="AC120" s="347"/>
      <c r="AD120" s="152"/>
      <c r="AE120" s="152"/>
      <c r="AF120" s="152"/>
      <c r="AG120" s="152"/>
      <c r="AH120" s="152"/>
      <c r="AI120" s="152"/>
      <c r="AJ120" s="347"/>
      <c r="AK120" s="152"/>
      <c r="AL120" s="152"/>
      <c r="AM120" s="295"/>
      <c r="AN120" s="228"/>
      <c r="AO120" s="228"/>
      <c r="AP120" s="228"/>
      <c r="AQ120" s="228"/>
      <c r="AR120" s="228"/>
      <c r="AS120" s="348"/>
      <c r="AT120" s="264">
        <f t="shared" si="93"/>
        <v>0</v>
      </c>
      <c r="AU120" s="259"/>
      <c r="AV120" s="265">
        <f t="shared" si="94"/>
        <v>0</v>
      </c>
      <c r="AX120" s="265">
        <f t="shared" si="98"/>
        <v>0</v>
      </c>
      <c r="AZ120" s="492">
        <f t="shared" si="95"/>
        <v>0</v>
      </c>
      <c r="BB120" s="492">
        <f t="shared" si="96"/>
        <v>0</v>
      </c>
      <c r="BD120" s="265">
        <f t="shared" si="99"/>
        <v>0</v>
      </c>
      <c r="BE120" s="105"/>
      <c r="BF120" s="105"/>
      <c r="BG120" s="105"/>
      <c r="BH120" s="105"/>
      <c r="BI120" s="105"/>
      <c r="BJ120" s="105"/>
    </row>
    <row r="121" spans="2:62" ht="20.100000000000001" hidden="1" customHeight="1" outlineLevel="1">
      <c r="B121" s="100"/>
      <c r="C121" s="908"/>
      <c r="D121" s="909"/>
      <c r="E121" s="909"/>
      <c r="F121" s="910"/>
      <c r="G121" s="890"/>
      <c r="H121" s="891"/>
      <c r="I121" s="152"/>
      <c r="J121" s="152"/>
      <c r="K121" s="152"/>
      <c r="L121" s="152"/>
      <c r="M121" s="152"/>
      <c r="N121" s="152"/>
      <c r="O121" s="152"/>
      <c r="P121" s="153"/>
      <c r="Q121" s="153"/>
      <c r="R121" s="156">
        <f t="shared" si="89"/>
        <v>0</v>
      </c>
      <c r="S121" s="156">
        <f t="shared" si="90"/>
        <v>0</v>
      </c>
      <c r="U121" s="157">
        <f t="shared" si="97"/>
        <v>0</v>
      </c>
      <c r="W121" s="152"/>
      <c r="X121" s="152"/>
      <c r="Y121" s="152"/>
      <c r="Z121" s="152"/>
      <c r="AA121" s="152"/>
      <c r="AB121" s="152"/>
      <c r="AC121" s="347"/>
      <c r="AD121" s="152"/>
      <c r="AE121" s="152"/>
      <c r="AF121" s="152"/>
      <c r="AG121" s="152"/>
      <c r="AH121" s="152"/>
      <c r="AI121" s="152"/>
      <c r="AJ121" s="347"/>
      <c r="AK121" s="152"/>
      <c r="AL121" s="152"/>
      <c r="AM121" s="295"/>
      <c r="AN121" s="228"/>
      <c r="AO121" s="228"/>
      <c r="AP121" s="228"/>
      <c r="AQ121" s="228"/>
      <c r="AR121" s="228"/>
      <c r="AS121" s="348"/>
      <c r="AT121" s="264">
        <f t="shared" si="93"/>
        <v>0</v>
      </c>
      <c r="AU121" s="259"/>
      <c r="AV121" s="265">
        <f t="shared" si="94"/>
        <v>0</v>
      </c>
      <c r="AX121" s="265">
        <f t="shared" si="98"/>
        <v>0</v>
      </c>
      <c r="AZ121" s="492">
        <f t="shared" si="95"/>
        <v>0</v>
      </c>
      <c r="BB121" s="492">
        <f t="shared" si="96"/>
        <v>0</v>
      </c>
      <c r="BD121" s="265">
        <f t="shared" si="99"/>
        <v>0</v>
      </c>
      <c r="BE121" s="105"/>
      <c r="BF121" s="105"/>
      <c r="BG121" s="105"/>
      <c r="BH121" s="105"/>
      <c r="BI121" s="105"/>
      <c r="BJ121" s="105"/>
    </row>
    <row r="122" spans="2:62" ht="20.100000000000001" hidden="1" customHeight="1" outlineLevel="1">
      <c r="B122" s="100"/>
      <c r="C122" s="908"/>
      <c r="D122" s="909"/>
      <c r="E122" s="909"/>
      <c r="F122" s="910"/>
      <c r="G122" s="890"/>
      <c r="H122" s="891"/>
      <c r="I122" s="152"/>
      <c r="J122" s="152"/>
      <c r="K122" s="152"/>
      <c r="L122" s="152"/>
      <c r="M122" s="152"/>
      <c r="N122" s="152"/>
      <c r="O122" s="152"/>
      <c r="P122" s="153"/>
      <c r="Q122" s="153"/>
      <c r="R122" s="156">
        <f t="shared" si="89"/>
        <v>0</v>
      </c>
      <c r="S122" s="156">
        <f t="shared" si="90"/>
        <v>0</v>
      </c>
      <c r="U122" s="157">
        <f t="shared" si="97"/>
        <v>0</v>
      </c>
      <c r="W122" s="152"/>
      <c r="X122" s="152"/>
      <c r="Y122" s="152"/>
      <c r="Z122" s="152"/>
      <c r="AA122" s="152"/>
      <c r="AB122" s="152"/>
      <c r="AC122" s="347"/>
      <c r="AD122" s="152"/>
      <c r="AE122" s="152"/>
      <c r="AF122" s="152"/>
      <c r="AG122" s="152"/>
      <c r="AH122" s="152"/>
      <c r="AI122" s="152"/>
      <c r="AJ122" s="347"/>
      <c r="AK122" s="152"/>
      <c r="AL122" s="152"/>
      <c r="AM122" s="295"/>
      <c r="AN122" s="228"/>
      <c r="AO122" s="228"/>
      <c r="AP122" s="228"/>
      <c r="AQ122" s="228"/>
      <c r="AR122" s="228"/>
      <c r="AS122" s="348"/>
      <c r="AT122" s="264">
        <f t="shared" si="93"/>
        <v>0</v>
      </c>
      <c r="AU122" s="259"/>
      <c r="AV122" s="265">
        <f t="shared" si="94"/>
        <v>0</v>
      </c>
      <c r="AX122" s="265">
        <f t="shared" si="98"/>
        <v>0</v>
      </c>
      <c r="AZ122" s="492">
        <f t="shared" si="95"/>
        <v>0</v>
      </c>
      <c r="BB122" s="492">
        <f t="shared" si="96"/>
        <v>0</v>
      </c>
      <c r="BD122" s="265">
        <f t="shared" si="99"/>
        <v>0</v>
      </c>
      <c r="BE122" s="105"/>
      <c r="BF122" s="105"/>
      <c r="BG122" s="105"/>
      <c r="BH122" s="105"/>
      <c r="BI122" s="105"/>
      <c r="BJ122" s="105"/>
    </row>
    <row r="123" spans="2:62" ht="20.100000000000001" hidden="1" customHeight="1" outlineLevel="1">
      <c r="B123" s="100"/>
      <c r="C123" s="908"/>
      <c r="D123" s="909"/>
      <c r="E123" s="909"/>
      <c r="F123" s="910"/>
      <c r="G123" s="890"/>
      <c r="H123" s="891"/>
      <c r="I123" s="152"/>
      <c r="J123" s="152"/>
      <c r="K123" s="152"/>
      <c r="L123" s="152"/>
      <c r="M123" s="152"/>
      <c r="N123" s="152"/>
      <c r="O123" s="152"/>
      <c r="P123" s="153"/>
      <c r="Q123" s="153"/>
      <c r="R123" s="156">
        <f t="shared" si="89"/>
        <v>0</v>
      </c>
      <c r="S123" s="156">
        <f t="shared" si="90"/>
        <v>0</v>
      </c>
      <c r="U123" s="157">
        <f t="shared" si="97"/>
        <v>0</v>
      </c>
      <c r="W123" s="152"/>
      <c r="X123" s="152"/>
      <c r="Y123" s="152"/>
      <c r="Z123" s="152"/>
      <c r="AA123" s="152"/>
      <c r="AB123" s="152"/>
      <c r="AC123" s="347"/>
      <c r="AD123" s="152"/>
      <c r="AE123" s="152"/>
      <c r="AF123" s="152"/>
      <c r="AG123" s="152"/>
      <c r="AH123" s="152"/>
      <c r="AI123" s="152"/>
      <c r="AJ123" s="347"/>
      <c r="AK123" s="152"/>
      <c r="AL123" s="152"/>
      <c r="AM123" s="295"/>
      <c r="AN123" s="228"/>
      <c r="AO123" s="228"/>
      <c r="AP123" s="228"/>
      <c r="AQ123" s="228"/>
      <c r="AR123" s="228"/>
      <c r="AS123" s="348"/>
      <c r="AT123" s="264">
        <f t="shared" si="93"/>
        <v>0</v>
      </c>
      <c r="AU123" s="259"/>
      <c r="AV123" s="265">
        <f t="shared" si="94"/>
        <v>0</v>
      </c>
      <c r="AX123" s="265">
        <f t="shared" si="98"/>
        <v>0</v>
      </c>
      <c r="AZ123" s="492">
        <f t="shared" si="95"/>
        <v>0</v>
      </c>
      <c r="BB123" s="492">
        <f t="shared" si="96"/>
        <v>0</v>
      </c>
      <c r="BD123" s="265">
        <f t="shared" si="99"/>
        <v>0</v>
      </c>
      <c r="BE123" s="105"/>
      <c r="BF123" s="105"/>
      <c r="BG123" s="105"/>
      <c r="BH123" s="105"/>
      <c r="BI123" s="105"/>
      <c r="BJ123" s="105"/>
    </row>
    <row r="124" spans="2:62" ht="20.100000000000001" hidden="1" customHeight="1" outlineLevel="1">
      <c r="B124" s="100"/>
      <c r="C124" s="908"/>
      <c r="D124" s="909"/>
      <c r="E124" s="909"/>
      <c r="F124" s="910"/>
      <c r="G124" s="890"/>
      <c r="H124" s="891"/>
      <c r="I124" s="152"/>
      <c r="J124" s="152"/>
      <c r="K124" s="152"/>
      <c r="L124" s="152"/>
      <c r="M124" s="152"/>
      <c r="N124" s="152"/>
      <c r="O124" s="152"/>
      <c r="P124" s="153"/>
      <c r="Q124" s="153"/>
      <c r="R124" s="156">
        <f t="shared" si="89"/>
        <v>0</v>
      </c>
      <c r="S124" s="156">
        <f t="shared" si="90"/>
        <v>0</v>
      </c>
      <c r="U124" s="157">
        <f t="shared" si="97"/>
        <v>0</v>
      </c>
      <c r="W124" s="152"/>
      <c r="X124" s="152"/>
      <c r="Y124" s="152"/>
      <c r="Z124" s="152"/>
      <c r="AA124" s="152"/>
      <c r="AB124" s="152"/>
      <c r="AC124" s="347"/>
      <c r="AD124" s="152"/>
      <c r="AE124" s="152"/>
      <c r="AF124" s="152"/>
      <c r="AG124" s="152"/>
      <c r="AH124" s="152"/>
      <c r="AI124" s="152"/>
      <c r="AJ124" s="347"/>
      <c r="AK124" s="152"/>
      <c r="AL124" s="152"/>
      <c r="AM124" s="295"/>
      <c r="AN124" s="228"/>
      <c r="AO124" s="228"/>
      <c r="AP124" s="228"/>
      <c r="AQ124" s="228"/>
      <c r="AR124" s="228"/>
      <c r="AS124" s="348"/>
      <c r="AT124" s="264">
        <f t="shared" si="93"/>
        <v>0</v>
      </c>
      <c r="AU124" s="259"/>
      <c r="AV124" s="265">
        <f t="shared" si="94"/>
        <v>0</v>
      </c>
      <c r="AX124" s="265">
        <f t="shared" si="98"/>
        <v>0</v>
      </c>
      <c r="AZ124" s="492">
        <f t="shared" si="95"/>
        <v>0</v>
      </c>
      <c r="BB124" s="492">
        <f t="shared" si="96"/>
        <v>0</v>
      </c>
      <c r="BD124" s="265">
        <f t="shared" si="99"/>
        <v>0</v>
      </c>
      <c r="BE124" s="105"/>
      <c r="BF124" s="105"/>
      <c r="BG124" s="105"/>
      <c r="BH124" s="105"/>
      <c r="BI124" s="105"/>
      <c r="BJ124" s="105"/>
    </row>
    <row r="125" spans="2:62" ht="20.100000000000001" hidden="1" customHeight="1" outlineLevel="1">
      <c r="B125" s="100"/>
      <c r="C125" s="908"/>
      <c r="D125" s="909"/>
      <c r="E125" s="909"/>
      <c r="F125" s="910"/>
      <c r="G125" s="890"/>
      <c r="H125" s="891"/>
      <c r="I125" s="152"/>
      <c r="J125" s="152"/>
      <c r="K125" s="152"/>
      <c r="L125" s="152"/>
      <c r="M125" s="152"/>
      <c r="N125" s="152"/>
      <c r="O125" s="152"/>
      <c r="P125" s="153"/>
      <c r="Q125" s="153"/>
      <c r="R125" s="156">
        <f t="shared" si="89"/>
        <v>0</v>
      </c>
      <c r="S125" s="156">
        <f t="shared" si="90"/>
        <v>0</v>
      </c>
      <c r="U125" s="157">
        <f t="shared" si="97"/>
        <v>0</v>
      </c>
      <c r="W125" s="152"/>
      <c r="X125" s="152"/>
      <c r="Y125" s="152"/>
      <c r="Z125" s="152"/>
      <c r="AA125" s="152"/>
      <c r="AB125" s="152"/>
      <c r="AC125" s="347"/>
      <c r="AD125" s="152"/>
      <c r="AE125" s="152"/>
      <c r="AF125" s="152"/>
      <c r="AG125" s="152"/>
      <c r="AH125" s="152"/>
      <c r="AI125" s="152"/>
      <c r="AJ125" s="347"/>
      <c r="AK125" s="152"/>
      <c r="AL125" s="152"/>
      <c r="AM125" s="295"/>
      <c r="AN125" s="228"/>
      <c r="AO125" s="228"/>
      <c r="AP125" s="228"/>
      <c r="AQ125" s="228"/>
      <c r="AR125" s="228"/>
      <c r="AS125" s="348"/>
      <c r="AT125" s="264">
        <f t="shared" si="93"/>
        <v>0</v>
      </c>
      <c r="AU125" s="259"/>
      <c r="AV125" s="265">
        <f t="shared" si="94"/>
        <v>0</v>
      </c>
      <c r="AX125" s="265">
        <f t="shared" si="98"/>
        <v>0</v>
      </c>
      <c r="AZ125" s="492">
        <f t="shared" si="95"/>
        <v>0</v>
      </c>
      <c r="BB125" s="492">
        <f t="shared" si="96"/>
        <v>0</v>
      </c>
      <c r="BD125" s="265">
        <f t="shared" si="99"/>
        <v>0</v>
      </c>
      <c r="BE125" s="105"/>
      <c r="BF125" s="105"/>
      <c r="BG125" s="105"/>
      <c r="BH125" s="105"/>
      <c r="BI125" s="105"/>
      <c r="BJ125" s="105"/>
    </row>
    <row r="126" spans="2:62" ht="20.100000000000001" hidden="1" customHeight="1" outlineLevel="1">
      <c r="B126" s="100"/>
      <c r="C126" s="908"/>
      <c r="D126" s="909"/>
      <c r="E126" s="909"/>
      <c r="F126" s="910"/>
      <c r="G126" s="890"/>
      <c r="H126" s="891"/>
      <c r="I126" s="152"/>
      <c r="J126" s="152"/>
      <c r="K126" s="152"/>
      <c r="L126" s="152"/>
      <c r="M126" s="152"/>
      <c r="N126" s="152"/>
      <c r="O126" s="152"/>
      <c r="P126" s="153"/>
      <c r="Q126" s="153"/>
      <c r="R126" s="156">
        <f t="shared" si="89"/>
        <v>0</v>
      </c>
      <c r="S126" s="156">
        <f t="shared" si="90"/>
        <v>0</v>
      </c>
      <c r="U126" s="157">
        <f t="shared" si="97"/>
        <v>0</v>
      </c>
      <c r="W126" s="152"/>
      <c r="X126" s="152"/>
      <c r="Y126" s="152"/>
      <c r="Z126" s="152"/>
      <c r="AA126" s="152"/>
      <c r="AB126" s="152"/>
      <c r="AC126" s="347"/>
      <c r="AD126" s="152"/>
      <c r="AE126" s="152"/>
      <c r="AF126" s="152"/>
      <c r="AG126" s="152"/>
      <c r="AH126" s="152"/>
      <c r="AI126" s="152"/>
      <c r="AJ126" s="347"/>
      <c r="AK126" s="152"/>
      <c r="AL126" s="152"/>
      <c r="AM126" s="295"/>
      <c r="AN126" s="228"/>
      <c r="AO126" s="228"/>
      <c r="AP126" s="228"/>
      <c r="AQ126" s="228"/>
      <c r="AR126" s="228"/>
      <c r="AS126" s="348"/>
      <c r="AT126" s="264">
        <f t="shared" si="93"/>
        <v>0</v>
      </c>
      <c r="AU126" s="259"/>
      <c r="AV126" s="265">
        <f t="shared" si="94"/>
        <v>0</v>
      </c>
      <c r="AX126" s="265">
        <f t="shared" si="98"/>
        <v>0</v>
      </c>
      <c r="AZ126" s="492">
        <f t="shared" si="95"/>
        <v>0</v>
      </c>
      <c r="BB126" s="492">
        <f t="shared" si="96"/>
        <v>0</v>
      </c>
      <c r="BD126" s="265">
        <f t="shared" si="99"/>
        <v>0</v>
      </c>
      <c r="BE126" s="105"/>
      <c r="BF126" s="105"/>
      <c r="BG126" s="105"/>
      <c r="BH126" s="105"/>
      <c r="BI126" s="105"/>
      <c r="BJ126" s="105"/>
    </row>
    <row r="127" spans="2:62" ht="20.100000000000001" hidden="1" customHeight="1" outlineLevel="1">
      <c r="B127" s="100"/>
      <c r="C127" s="908"/>
      <c r="D127" s="909"/>
      <c r="E127" s="909"/>
      <c r="F127" s="910"/>
      <c r="G127" s="890"/>
      <c r="H127" s="891"/>
      <c r="I127" s="152"/>
      <c r="J127" s="152"/>
      <c r="K127" s="152"/>
      <c r="L127" s="152"/>
      <c r="M127" s="152"/>
      <c r="N127" s="152"/>
      <c r="O127" s="152"/>
      <c r="P127" s="153"/>
      <c r="Q127" s="153"/>
      <c r="R127" s="156">
        <f t="shared" si="89"/>
        <v>0</v>
      </c>
      <c r="S127" s="156">
        <f t="shared" si="90"/>
        <v>0</v>
      </c>
      <c r="U127" s="157">
        <f t="shared" si="97"/>
        <v>0</v>
      </c>
      <c r="W127" s="152"/>
      <c r="X127" s="152"/>
      <c r="Y127" s="152"/>
      <c r="Z127" s="152"/>
      <c r="AA127" s="152"/>
      <c r="AB127" s="152"/>
      <c r="AC127" s="347"/>
      <c r="AD127" s="152"/>
      <c r="AE127" s="152"/>
      <c r="AF127" s="152"/>
      <c r="AG127" s="152"/>
      <c r="AH127" s="152"/>
      <c r="AI127" s="152"/>
      <c r="AJ127" s="347"/>
      <c r="AK127" s="152"/>
      <c r="AL127" s="152"/>
      <c r="AM127" s="295"/>
      <c r="AN127" s="228"/>
      <c r="AO127" s="228"/>
      <c r="AP127" s="228"/>
      <c r="AQ127" s="228"/>
      <c r="AR127" s="228"/>
      <c r="AS127" s="348"/>
      <c r="AT127" s="264">
        <f t="shared" si="93"/>
        <v>0</v>
      </c>
      <c r="AU127" s="259"/>
      <c r="AV127" s="265">
        <f t="shared" si="94"/>
        <v>0</v>
      </c>
      <c r="AX127" s="265">
        <f t="shared" si="98"/>
        <v>0</v>
      </c>
      <c r="AZ127" s="492">
        <f t="shared" si="95"/>
        <v>0</v>
      </c>
      <c r="BB127" s="492">
        <f t="shared" si="96"/>
        <v>0</v>
      </c>
      <c r="BD127" s="265">
        <f t="shared" si="99"/>
        <v>0</v>
      </c>
      <c r="BE127" s="105"/>
      <c r="BF127" s="105"/>
      <c r="BG127" s="105"/>
      <c r="BH127" s="105"/>
      <c r="BI127" s="105"/>
      <c r="BJ127" s="105"/>
    </row>
    <row r="128" spans="2:62" ht="20.100000000000001" hidden="1" customHeight="1" outlineLevel="1">
      <c r="B128" s="100"/>
      <c r="C128" s="908"/>
      <c r="D128" s="909"/>
      <c r="E128" s="909"/>
      <c r="F128" s="910"/>
      <c r="G128" s="890"/>
      <c r="H128" s="891"/>
      <c r="I128" s="152"/>
      <c r="J128" s="152"/>
      <c r="K128" s="152"/>
      <c r="L128" s="152"/>
      <c r="M128" s="152"/>
      <c r="N128" s="152"/>
      <c r="O128" s="152"/>
      <c r="P128" s="153"/>
      <c r="Q128" s="153"/>
      <c r="R128" s="156">
        <f t="shared" si="89"/>
        <v>0</v>
      </c>
      <c r="S128" s="156">
        <f t="shared" si="90"/>
        <v>0</v>
      </c>
      <c r="U128" s="157">
        <f t="shared" si="97"/>
        <v>0</v>
      </c>
      <c r="W128" s="152"/>
      <c r="X128" s="152"/>
      <c r="Y128" s="152"/>
      <c r="Z128" s="152"/>
      <c r="AA128" s="152"/>
      <c r="AB128" s="152"/>
      <c r="AC128" s="347"/>
      <c r="AD128" s="152"/>
      <c r="AE128" s="152"/>
      <c r="AF128" s="152"/>
      <c r="AG128" s="152"/>
      <c r="AH128" s="152"/>
      <c r="AI128" s="152"/>
      <c r="AJ128" s="347"/>
      <c r="AK128" s="152"/>
      <c r="AL128" s="152"/>
      <c r="AM128" s="295"/>
      <c r="AN128" s="228"/>
      <c r="AO128" s="228"/>
      <c r="AP128" s="228"/>
      <c r="AQ128" s="228"/>
      <c r="AR128" s="228"/>
      <c r="AS128" s="348"/>
      <c r="AT128" s="264">
        <f t="shared" si="93"/>
        <v>0</v>
      </c>
      <c r="AU128" s="259"/>
      <c r="AV128" s="265">
        <f t="shared" si="94"/>
        <v>0</v>
      </c>
      <c r="AX128" s="265">
        <f t="shared" si="98"/>
        <v>0</v>
      </c>
      <c r="AZ128" s="492">
        <f t="shared" si="95"/>
        <v>0</v>
      </c>
      <c r="BB128" s="492">
        <f t="shared" si="96"/>
        <v>0</v>
      </c>
      <c r="BD128" s="265">
        <f t="shared" si="99"/>
        <v>0</v>
      </c>
      <c r="BE128" s="105"/>
      <c r="BF128" s="105"/>
      <c r="BG128" s="105"/>
      <c r="BH128" s="105"/>
      <c r="BI128" s="105"/>
      <c r="BJ128" s="105"/>
    </row>
    <row r="129" spans="2:62" ht="20.100000000000001" hidden="1" customHeight="1" outlineLevel="1">
      <c r="B129" s="100"/>
      <c r="C129" s="908"/>
      <c r="D129" s="909"/>
      <c r="E129" s="909"/>
      <c r="F129" s="910"/>
      <c r="G129" s="890"/>
      <c r="H129" s="891"/>
      <c r="I129" s="152"/>
      <c r="J129" s="152"/>
      <c r="K129" s="152"/>
      <c r="L129" s="152"/>
      <c r="M129" s="152"/>
      <c r="N129" s="152"/>
      <c r="O129" s="152"/>
      <c r="P129" s="153"/>
      <c r="Q129" s="153"/>
      <c r="R129" s="156">
        <f t="shared" si="89"/>
        <v>0</v>
      </c>
      <c r="S129" s="156">
        <f t="shared" si="90"/>
        <v>0</v>
      </c>
      <c r="U129" s="157">
        <f t="shared" si="97"/>
        <v>0</v>
      </c>
      <c r="W129" s="152"/>
      <c r="X129" s="152"/>
      <c r="Y129" s="152"/>
      <c r="Z129" s="152"/>
      <c r="AA129" s="152"/>
      <c r="AB129" s="152"/>
      <c r="AC129" s="347"/>
      <c r="AD129" s="152"/>
      <c r="AE129" s="152"/>
      <c r="AF129" s="152"/>
      <c r="AG129" s="152"/>
      <c r="AH129" s="152"/>
      <c r="AI129" s="152"/>
      <c r="AJ129" s="347"/>
      <c r="AK129" s="152"/>
      <c r="AL129" s="152"/>
      <c r="AM129" s="295"/>
      <c r="AN129" s="228"/>
      <c r="AO129" s="228"/>
      <c r="AP129" s="228"/>
      <c r="AQ129" s="228"/>
      <c r="AR129" s="228"/>
      <c r="AS129" s="348"/>
      <c r="AT129" s="264">
        <f t="shared" si="93"/>
        <v>0</v>
      </c>
      <c r="AU129" s="259"/>
      <c r="AV129" s="265">
        <f t="shared" si="94"/>
        <v>0</v>
      </c>
      <c r="AX129" s="265">
        <f t="shared" si="98"/>
        <v>0</v>
      </c>
      <c r="AZ129" s="492">
        <f t="shared" si="95"/>
        <v>0</v>
      </c>
      <c r="BB129" s="492">
        <f t="shared" si="96"/>
        <v>0</v>
      </c>
      <c r="BD129" s="265">
        <f t="shared" si="99"/>
        <v>0</v>
      </c>
      <c r="BE129" s="105"/>
      <c r="BF129" s="105"/>
      <c r="BG129" s="105"/>
      <c r="BH129" s="105"/>
      <c r="BI129" s="105"/>
      <c r="BJ129" s="105"/>
    </row>
    <row r="130" spans="2:62" ht="9.9499999999999993" hidden="1" customHeight="1" outlineLevel="1">
      <c r="B130" s="101"/>
      <c r="C130" s="208"/>
      <c r="D130" s="208"/>
      <c r="E130" s="208"/>
      <c r="F130" s="208"/>
      <c r="G130" s="237"/>
      <c r="H130" s="207"/>
      <c r="I130" s="257"/>
      <c r="J130" s="257"/>
      <c r="K130" s="257"/>
      <c r="L130" s="257"/>
      <c r="M130" s="257"/>
      <c r="N130" s="257"/>
      <c r="O130" s="257"/>
      <c r="P130" s="256"/>
      <c r="Q130" s="102"/>
      <c r="R130" s="102"/>
      <c r="S130" s="102"/>
      <c r="U130" s="98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Z130" s="493"/>
      <c r="BE130" s="105"/>
      <c r="BF130" s="105"/>
      <c r="BG130" s="105"/>
      <c r="BH130" s="105"/>
      <c r="BI130" s="105"/>
      <c r="BJ130" s="105"/>
    </row>
    <row r="131" spans="2:62" ht="20.100000000000001" customHeight="1" collapsed="1">
      <c r="B131" s="151">
        <f>B114+1</f>
        <v>8</v>
      </c>
      <c r="C131" s="916"/>
      <c r="D131" s="917"/>
      <c r="E131" s="917"/>
      <c r="F131" s="918"/>
      <c r="G131" s="429"/>
      <c r="H131" s="206">
        <v>1</v>
      </c>
      <c r="I131" s="642">
        <f t="shared" ref="I131" si="100">$H131*SUM(I132:I146)</f>
        <v>0</v>
      </c>
      <c r="J131" s="643">
        <f t="shared" ref="J131:O131" si="101">$H131*SUM(J132:J146)</f>
        <v>0</v>
      </c>
      <c r="K131" s="644">
        <f t="shared" si="101"/>
        <v>0</v>
      </c>
      <c r="L131" s="645">
        <f t="shared" si="101"/>
        <v>0</v>
      </c>
      <c r="M131" s="645">
        <f t="shared" si="101"/>
        <v>0</v>
      </c>
      <c r="N131" s="644">
        <f t="shared" si="101"/>
        <v>0</v>
      </c>
      <c r="O131" s="642">
        <f t="shared" si="101"/>
        <v>0</v>
      </c>
      <c r="P131" s="209">
        <f t="shared" ref="P131:Q131" si="102">$H131*SUM(P132:P146)</f>
        <v>0</v>
      </c>
      <c r="Q131" s="210">
        <f t="shared" si="102"/>
        <v>0</v>
      </c>
      <c r="R131" s="136">
        <f t="shared" ref="R131:R146" si="103">P131*(1+Gewinn)*(1+SicherheitAngebot)</f>
        <v>0</v>
      </c>
      <c r="S131" s="137">
        <f t="shared" ref="S131:S146" si="104">Q131*(1+MGKZ)*(1+Gewinn)*(1+SicherheitAngebot)</f>
        <v>0</v>
      </c>
      <c r="U131" s="10">
        <f>I131*$I$7+J131*$J$7+K131*$K$7+L131*$L$7+M131*$M$7+N131*$N$7+O131*$O$7+R131+S131</f>
        <v>0</v>
      </c>
      <c r="W131" s="646">
        <f t="shared" ref="W131:AB131" si="105">$H131*SUM(W132:W146)</f>
        <v>0</v>
      </c>
      <c r="X131" s="647">
        <f t="shared" si="105"/>
        <v>0</v>
      </c>
      <c r="Y131" s="648">
        <f t="shared" si="105"/>
        <v>0</v>
      </c>
      <c r="Z131" s="649">
        <f t="shared" si="105"/>
        <v>0</v>
      </c>
      <c r="AA131" s="648">
        <f t="shared" si="105"/>
        <v>0</v>
      </c>
      <c r="AB131" s="646">
        <f t="shared" si="105"/>
        <v>0</v>
      </c>
      <c r="AC131" s="258"/>
      <c r="AD131" s="646">
        <f t="shared" ref="AD131:AM131" si="106">$H131*SUM(AD132:AD146)</f>
        <v>0</v>
      </c>
      <c r="AE131" s="647">
        <f t="shared" si="106"/>
        <v>0</v>
      </c>
      <c r="AF131" s="648">
        <f t="shared" si="106"/>
        <v>0</v>
      </c>
      <c r="AG131" s="649">
        <f t="shared" si="106"/>
        <v>0</v>
      </c>
      <c r="AH131" s="648">
        <f t="shared" si="106"/>
        <v>0</v>
      </c>
      <c r="AI131" s="646">
        <f t="shared" si="106"/>
        <v>0</v>
      </c>
      <c r="AJ131" s="258"/>
      <c r="AK131" s="653">
        <f t="shared" si="106"/>
        <v>0</v>
      </c>
      <c r="AL131" s="653">
        <f t="shared" si="106"/>
        <v>0</v>
      </c>
      <c r="AM131" s="653">
        <f t="shared" si="106"/>
        <v>0</v>
      </c>
      <c r="AN131" s="227">
        <f>$H131*SUM(AN132:AN146)*(1+Gewinn)*(1+SicherheitAngebot)</f>
        <v>0</v>
      </c>
      <c r="AO131" s="227">
        <f>$H131*SUM(AO132:AO146)*(1+Gewinn)*(1+SicherheitAngebot)</f>
        <v>0</v>
      </c>
      <c r="AP131" s="227">
        <f>$H131*SUM(AP132:AP146)*(1+Gewinn)*(1+SicherheitAngebot)</f>
        <v>0</v>
      </c>
      <c r="AQ131" s="227">
        <f>$H131*SUM(AQ132:AQ146)*(1+Gewinn)*(1+SicherheitAngebot)</f>
        <v>0</v>
      </c>
      <c r="AR131" s="227">
        <f>$H131*SUM(AR132:AR146)*(1+Gewinn)*(1+SicherheitAngebot)</f>
        <v>0</v>
      </c>
      <c r="AS131" s="262"/>
      <c r="AT131" s="263">
        <f t="shared" si="93"/>
        <v>0</v>
      </c>
      <c r="AU131" s="259"/>
      <c r="AV131" s="491">
        <f>AK131*$AK$7+AL131*$AL$7+AM131*$AM$7+SUM(AN131:AR131)+AT131/Zuschläge_IBN+AT131</f>
        <v>0</v>
      </c>
      <c r="AX131" s="685">
        <f>U131+AV131</f>
        <v>0</v>
      </c>
      <c r="AZ131" s="490">
        <f>IF(H131&gt;0,U131/(1+SicherheitAngebot)*(1+Sicherheit),0)</f>
        <v>0</v>
      </c>
      <c r="BB131" s="490">
        <f>IF(H131&gt;0,AV131/(1+SicherheitAngebot)*(1+Sicherheit),0)</f>
        <v>0</v>
      </c>
      <c r="BD131" s="490">
        <f>AZ131+BB131</f>
        <v>0</v>
      </c>
      <c r="BE131" s="105"/>
      <c r="BF131" s="105"/>
      <c r="BG131" s="105"/>
      <c r="BH131" s="105"/>
      <c r="BI131" s="105"/>
      <c r="BJ131" s="105"/>
    </row>
    <row r="132" spans="2:62" ht="20.100000000000001" hidden="1" customHeight="1" outlineLevel="1">
      <c r="B132" s="99"/>
      <c r="C132" s="908"/>
      <c r="D132" s="909"/>
      <c r="E132" s="909"/>
      <c r="F132" s="910"/>
      <c r="G132" s="890"/>
      <c r="H132" s="901"/>
      <c r="I132" s="152"/>
      <c r="J132" s="152"/>
      <c r="K132" s="152"/>
      <c r="L132" s="152"/>
      <c r="M132" s="152"/>
      <c r="N132" s="152"/>
      <c r="O132" s="152"/>
      <c r="P132" s="153"/>
      <c r="Q132" s="153"/>
      <c r="R132" s="156">
        <f t="shared" si="103"/>
        <v>0</v>
      </c>
      <c r="S132" s="156">
        <f t="shared" si="104"/>
        <v>0</v>
      </c>
      <c r="U132" s="157">
        <f>I132*$I$7+J132*$J$7+K132*$K$7+L132*$L$7+M132*$M$7+N132*$N$7+O132*$O$7+R132+S132</f>
        <v>0</v>
      </c>
      <c r="W132" s="152"/>
      <c r="X132" s="152"/>
      <c r="Y132" s="152"/>
      <c r="Z132" s="152"/>
      <c r="AA132" s="152"/>
      <c r="AB132" s="152"/>
      <c r="AC132" s="347"/>
      <c r="AD132" s="152"/>
      <c r="AE132" s="152"/>
      <c r="AF132" s="152"/>
      <c r="AG132" s="152"/>
      <c r="AH132" s="152"/>
      <c r="AI132" s="152"/>
      <c r="AJ132" s="347"/>
      <c r="AK132" s="152"/>
      <c r="AL132" s="152"/>
      <c r="AM132" s="295"/>
      <c r="AN132" s="228"/>
      <c r="AO132" s="228"/>
      <c r="AP132" s="228"/>
      <c r="AQ132" s="228"/>
      <c r="AR132" s="228"/>
      <c r="AS132" s="348"/>
      <c r="AT132" s="264">
        <f t="shared" si="93"/>
        <v>0</v>
      </c>
      <c r="AU132" s="259"/>
      <c r="AV132" s="265">
        <f t="shared" ref="AV132:AV146" si="107">AK132*$AK$7+AL132*$AL$7+AM132*$AM$7+SUM(AN132:AR132)*(1+Gewinn)*(1+SicherheitAngebot)+AT132/Zuschläge_IBN+AT132</f>
        <v>0</v>
      </c>
      <c r="AX132" s="265">
        <f>U132+AV132</f>
        <v>0</v>
      </c>
      <c r="AZ132" s="492">
        <f t="shared" ref="AZ132:AZ146" si="108">U132/(1+SicherheitAngebot)*(1+Sicherheit)</f>
        <v>0</v>
      </c>
      <c r="BB132" s="492">
        <f t="shared" ref="BB132:BB146" si="109">AV132/(1+SicherheitAngebot)*(1+Sicherheit)</f>
        <v>0</v>
      </c>
      <c r="BD132" s="265">
        <f>AZ132+BB132</f>
        <v>0</v>
      </c>
      <c r="BE132" s="105"/>
      <c r="BF132" s="105"/>
      <c r="BG132" s="105"/>
      <c r="BH132" s="105"/>
      <c r="BI132" s="105"/>
      <c r="BJ132" s="105"/>
    </row>
    <row r="133" spans="2:62" ht="20.100000000000001" hidden="1" customHeight="1" outlineLevel="1">
      <c r="B133" s="100"/>
      <c r="C133" s="908"/>
      <c r="D133" s="909"/>
      <c r="E133" s="909"/>
      <c r="F133" s="910"/>
      <c r="G133" s="890"/>
      <c r="H133" s="891"/>
      <c r="I133" s="152"/>
      <c r="J133" s="152"/>
      <c r="K133" s="152"/>
      <c r="L133" s="152"/>
      <c r="M133" s="152"/>
      <c r="N133" s="152"/>
      <c r="O133" s="152"/>
      <c r="P133" s="153"/>
      <c r="Q133" s="153"/>
      <c r="R133" s="156">
        <f t="shared" si="103"/>
        <v>0</v>
      </c>
      <c r="S133" s="156">
        <f t="shared" si="104"/>
        <v>0</v>
      </c>
      <c r="U133" s="157">
        <f t="shared" ref="U133:U146" si="110">I133*$I$7+J133*$J$7+K133*$K$7+L133*$L$7+M133*$M$7+N133*$N$7+O133*$O$7+R133+S133</f>
        <v>0</v>
      </c>
      <c r="W133" s="152"/>
      <c r="X133" s="152"/>
      <c r="Y133" s="152"/>
      <c r="Z133" s="152"/>
      <c r="AA133" s="152"/>
      <c r="AB133" s="152"/>
      <c r="AC133" s="347"/>
      <c r="AD133" s="152"/>
      <c r="AE133" s="152"/>
      <c r="AF133" s="152"/>
      <c r="AG133" s="152"/>
      <c r="AH133" s="152"/>
      <c r="AI133" s="152"/>
      <c r="AJ133" s="347"/>
      <c r="AK133" s="152"/>
      <c r="AL133" s="152"/>
      <c r="AM133" s="295"/>
      <c r="AN133" s="228"/>
      <c r="AO133" s="228"/>
      <c r="AP133" s="228"/>
      <c r="AQ133" s="228"/>
      <c r="AR133" s="228"/>
      <c r="AS133" s="348"/>
      <c r="AT133" s="264">
        <f t="shared" si="93"/>
        <v>0</v>
      </c>
      <c r="AU133" s="259"/>
      <c r="AV133" s="265">
        <f t="shared" si="107"/>
        <v>0</v>
      </c>
      <c r="AX133" s="265">
        <f t="shared" ref="AX133:AX146" si="111">U133+AV133</f>
        <v>0</v>
      </c>
      <c r="AZ133" s="492">
        <f t="shared" si="108"/>
        <v>0</v>
      </c>
      <c r="BB133" s="492">
        <f t="shared" si="109"/>
        <v>0</v>
      </c>
      <c r="BD133" s="265">
        <f t="shared" ref="BD133:BD146" si="112">AZ133+BB133</f>
        <v>0</v>
      </c>
      <c r="BE133" s="105"/>
      <c r="BF133" s="105"/>
      <c r="BG133" s="105"/>
      <c r="BH133" s="105"/>
      <c r="BI133" s="105"/>
      <c r="BJ133" s="105"/>
    </row>
    <row r="134" spans="2:62" ht="20.100000000000001" hidden="1" customHeight="1" outlineLevel="1">
      <c r="B134" s="100"/>
      <c r="C134" s="908"/>
      <c r="D134" s="909"/>
      <c r="E134" s="909"/>
      <c r="F134" s="910"/>
      <c r="G134" s="890"/>
      <c r="H134" s="891"/>
      <c r="I134" s="152"/>
      <c r="J134" s="152"/>
      <c r="K134" s="152"/>
      <c r="L134" s="152"/>
      <c r="M134" s="152"/>
      <c r="N134" s="152"/>
      <c r="O134" s="152"/>
      <c r="P134" s="153"/>
      <c r="Q134" s="153"/>
      <c r="R134" s="156">
        <f t="shared" si="103"/>
        <v>0</v>
      </c>
      <c r="S134" s="156">
        <f t="shared" si="104"/>
        <v>0</v>
      </c>
      <c r="U134" s="157">
        <f t="shared" si="110"/>
        <v>0</v>
      </c>
      <c r="W134" s="152"/>
      <c r="X134" s="152"/>
      <c r="Y134" s="152"/>
      <c r="Z134" s="152"/>
      <c r="AA134" s="152"/>
      <c r="AB134" s="152"/>
      <c r="AC134" s="347"/>
      <c r="AD134" s="152"/>
      <c r="AE134" s="152"/>
      <c r="AF134" s="152"/>
      <c r="AG134" s="152"/>
      <c r="AH134" s="152"/>
      <c r="AI134" s="152"/>
      <c r="AJ134" s="347"/>
      <c r="AK134" s="152"/>
      <c r="AL134" s="152"/>
      <c r="AM134" s="295"/>
      <c r="AN134" s="228"/>
      <c r="AO134" s="228"/>
      <c r="AP134" s="228"/>
      <c r="AQ134" s="228"/>
      <c r="AR134" s="228"/>
      <c r="AS134" s="348"/>
      <c r="AT134" s="264">
        <f t="shared" si="93"/>
        <v>0</v>
      </c>
      <c r="AU134" s="259"/>
      <c r="AV134" s="265">
        <f t="shared" si="107"/>
        <v>0</v>
      </c>
      <c r="AX134" s="265">
        <f t="shared" si="111"/>
        <v>0</v>
      </c>
      <c r="AZ134" s="492">
        <f t="shared" si="108"/>
        <v>0</v>
      </c>
      <c r="BB134" s="492">
        <f t="shared" si="109"/>
        <v>0</v>
      </c>
      <c r="BD134" s="265">
        <f t="shared" si="112"/>
        <v>0</v>
      </c>
      <c r="BE134" s="105"/>
      <c r="BF134" s="105"/>
      <c r="BG134" s="105"/>
      <c r="BH134" s="105"/>
      <c r="BI134" s="105"/>
      <c r="BJ134" s="105"/>
    </row>
    <row r="135" spans="2:62" ht="20.100000000000001" hidden="1" customHeight="1" outlineLevel="1">
      <c r="B135" s="100"/>
      <c r="C135" s="908"/>
      <c r="D135" s="909"/>
      <c r="E135" s="909"/>
      <c r="F135" s="910"/>
      <c r="G135" s="890"/>
      <c r="H135" s="891"/>
      <c r="I135" s="152"/>
      <c r="J135" s="152"/>
      <c r="K135" s="152"/>
      <c r="L135" s="152"/>
      <c r="M135" s="152"/>
      <c r="N135" s="152"/>
      <c r="O135" s="152"/>
      <c r="P135" s="153"/>
      <c r="Q135" s="153"/>
      <c r="R135" s="156">
        <f t="shared" si="103"/>
        <v>0</v>
      </c>
      <c r="S135" s="156">
        <f t="shared" si="104"/>
        <v>0</v>
      </c>
      <c r="U135" s="157">
        <f t="shared" si="110"/>
        <v>0</v>
      </c>
      <c r="W135" s="152"/>
      <c r="X135" s="152"/>
      <c r="Y135" s="152"/>
      <c r="Z135" s="152"/>
      <c r="AA135" s="152"/>
      <c r="AB135" s="152"/>
      <c r="AC135" s="347"/>
      <c r="AD135" s="152"/>
      <c r="AE135" s="152"/>
      <c r="AF135" s="152"/>
      <c r="AG135" s="152"/>
      <c r="AH135" s="152"/>
      <c r="AI135" s="152"/>
      <c r="AJ135" s="347"/>
      <c r="AK135" s="152"/>
      <c r="AL135" s="152"/>
      <c r="AM135" s="295"/>
      <c r="AN135" s="228"/>
      <c r="AO135" s="228"/>
      <c r="AP135" s="228"/>
      <c r="AQ135" s="228"/>
      <c r="AR135" s="228"/>
      <c r="AS135" s="348"/>
      <c r="AT135" s="264">
        <f t="shared" si="93"/>
        <v>0</v>
      </c>
      <c r="AU135" s="259"/>
      <c r="AV135" s="265">
        <f t="shared" si="107"/>
        <v>0</v>
      </c>
      <c r="AX135" s="265">
        <f t="shared" si="111"/>
        <v>0</v>
      </c>
      <c r="AZ135" s="492">
        <f t="shared" si="108"/>
        <v>0</v>
      </c>
      <c r="BB135" s="492">
        <f t="shared" si="109"/>
        <v>0</v>
      </c>
      <c r="BD135" s="265">
        <f t="shared" si="112"/>
        <v>0</v>
      </c>
      <c r="BE135" s="105"/>
      <c r="BF135" s="105"/>
      <c r="BG135" s="105"/>
      <c r="BH135" s="105"/>
      <c r="BI135" s="105"/>
      <c r="BJ135" s="105"/>
    </row>
    <row r="136" spans="2:62" ht="20.100000000000001" hidden="1" customHeight="1" outlineLevel="1">
      <c r="B136" s="100"/>
      <c r="C136" s="908"/>
      <c r="D136" s="909"/>
      <c r="E136" s="909"/>
      <c r="F136" s="910"/>
      <c r="G136" s="890"/>
      <c r="H136" s="891"/>
      <c r="I136" s="152"/>
      <c r="J136" s="152"/>
      <c r="K136" s="152"/>
      <c r="L136" s="152"/>
      <c r="M136" s="152"/>
      <c r="N136" s="152"/>
      <c r="O136" s="152"/>
      <c r="P136" s="153"/>
      <c r="Q136" s="153"/>
      <c r="R136" s="156">
        <f t="shared" si="103"/>
        <v>0</v>
      </c>
      <c r="S136" s="156">
        <f t="shared" si="104"/>
        <v>0</v>
      </c>
      <c r="U136" s="157">
        <f t="shared" si="110"/>
        <v>0</v>
      </c>
      <c r="W136" s="152"/>
      <c r="X136" s="152"/>
      <c r="Y136" s="152"/>
      <c r="Z136" s="152"/>
      <c r="AA136" s="152"/>
      <c r="AB136" s="152"/>
      <c r="AC136" s="347"/>
      <c r="AD136" s="152"/>
      <c r="AE136" s="152"/>
      <c r="AF136" s="152"/>
      <c r="AG136" s="152"/>
      <c r="AH136" s="152"/>
      <c r="AI136" s="152"/>
      <c r="AJ136" s="347"/>
      <c r="AK136" s="152"/>
      <c r="AL136" s="152"/>
      <c r="AM136" s="295"/>
      <c r="AN136" s="228"/>
      <c r="AO136" s="228"/>
      <c r="AP136" s="228"/>
      <c r="AQ136" s="228"/>
      <c r="AR136" s="228"/>
      <c r="AS136" s="348"/>
      <c r="AT136" s="264">
        <f t="shared" si="93"/>
        <v>0</v>
      </c>
      <c r="AU136" s="259"/>
      <c r="AV136" s="265">
        <f t="shared" si="107"/>
        <v>0</v>
      </c>
      <c r="AX136" s="265">
        <f t="shared" si="111"/>
        <v>0</v>
      </c>
      <c r="AZ136" s="492">
        <f t="shared" si="108"/>
        <v>0</v>
      </c>
      <c r="BB136" s="492">
        <f t="shared" si="109"/>
        <v>0</v>
      </c>
      <c r="BD136" s="265">
        <f t="shared" si="112"/>
        <v>0</v>
      </c>
      <c r="BE136" s="105"/>
      <c r="BF136" s="105"/>
      <c r="BG136" s="105"/>
      <c r="BH136" s="105"/>
      <c r="BI136" s="105"/>
      <c r="BJ136" s="105"/>
    </row>
    <row r="137" spans="2:62" ht="20.100000000000001" hidden="1" customHeight="1" outlineLevel="1">
      <c r="B137" s="100"/>
      <c r="C137" s="908"/>
      <c r="D137" s="909"/>
      <c r="E137" s="909"/>
      <c r="F137" s="910"/>
      <c r="G137" s="890"/>
      <c r="H137" s="891"/>
      <c r="I137" s="152"/>
      <c r="J137" s="152"/>
      <c r="K137" s="152"/>
      <c r="L137" s="152"/>
      <c r="M137" s="152"/>
      <c r="N137" s="152"/>
      <c r="O137" s="152"/>
      <c r="P137" s="153"/>
      <c r="Q137" s="153"/>
      <c r="R137" s="156">
        <f t="shared" si="103"/>
        <v>0</v>
      </c>
      <c r="S137" s="156">
        <f t="shared" si="104"/>
        <v>0</v>
      </c>
      <c r="U137" s="157">
        <f t="shared" si="110"/>
        <v>0</v>
      </c>
      <c r="W137" s="152"/>
      <c r="X137" s="152"/>
      <c r="Y137" s="152"/>
      <c r="Z137" s="152"/>
      <c r="AA137" s="152"/>
      <c r="AB137" s="152"/>
      <c r="AC137" s="347"/>
      <c r="AD137" s="152"/>
      <c r="AE137" s="152"/>
      <c r="AF137" s="152"/>
      <c r="AG137" s="152"/>
      <c r="AH137" s="152"/>
      <c r="AI137" s="152"/>
      <c r="AJ137" s="347"/>
      <c r="AK137" s="152"/>
      <c r="AL137" s="152"/>
      <c r="AM137" s="295"/>
      <c r="AN137" s="228"/>
      <c r="AO137" s="228"/>
      <c r="AP137" s="228"/>
      <c r="AQ137" s="228"/>
      <c r="AR137" s="228"/>
      <c r="AS137" s="348"/>
      <c r="AT137" s="264">
        <f t="shared" si="93"/>
        <v>0</v>
      </c>
      <c r="AU137" s="259"/>
      <c r="AV137" s="265">
        <f t="shared" si="107"/>
        <v>0</v>
      </c>
      <c r="AX137" s="265">
        <f t="shared" si="111"/>
        <v>0</v>
      </c>
      <c r="AZ137" s="492">
        <f t="shared" si="108"/>
        <v>0</v>
      </c>
      <c r="BB137" s="492">
        <f t="shared" si="109"/>
        <v>0</v>
      </c>
      <c r="BD137" s="265">
        <f t="shared" si="112"/>
        <v>0</v>
      </c>
      <c r="BE137" s="105"/>
      <c r="BF137" s="105"/>
      <c r="BG137" s="105"/>
      <c r="BH137" s="105"/>
      <c r="BI137" s="105"/>
      <c r="BJ137" s="105"/>
    </row>
    <row r="138" spans="2:62" ht="20.100000000000001" hidden="1" customHeight="1" outlineLevel="1">
      <c r="B138" s="100"/>
      <c r="C138" s="908"/>
      <c r="D138" s="909"/>
      <c r="E138" s="909"/>
      <c r="F138" s="910"/>
      <c r="G138" s="890"/>
      <c r="H138" s="891"/>
      <c r="I138" s="152"/>
      <c r="J138" s="152"/>
      <c r="K138" s="152"/>
      <c r="L138" s="152"/>
      <c r="M138" s="152"/>
      <c r="N138" s="152"/>
      <c r="O138" s="152"/>
      <c r="P138" s="153"/>
      <c r="Q138" s="153"/>
      <c r="R138" s="156">
        <f t="shared" si="103"/>
        <v>0</v>
      </c>
      <c r="S138" s="156">
        <f t="shared" si="104"/>
        <v>0</v>
      </c>
      <c r="U138" s="157">
        <f t="shared" si="110"/>
        <v>0</v>
      </c>
      <c r="W138" s="152"/>
      <c r="X138" s="152"/>
      <c r="Y138" s="152"/>
      <c r="Z138" s="152"/>
      <c r="AA138" s="152"/>
      <c r="AB138" s="152"/>
      <c r="AC138" s="347"/>
      <c r="AD138" s="152"/>
      <c r="AE138" s="152"/>
      <c r="AF138" s="152"/>
      <c r="AG138" s="152"/>
      <c r="AH138" s="152"/>
      <c r="AI138" s="152"/>
      <c r="AJ138" s="347"/>
      <c r="AK138" s="152"/>
      <c r="AL138" s="152"/>
      <c r="AM138" s="295"/>
      <c r="AN138" s="228"/>
      <c r="AO138" s="228"/>
      <c r="AP138" s="228"/>
      <c r="AQ138" s="228"/>
      <c r="AR138" s="228"/>
      <c r="AS138" s="348"/>
      <c r="AT138" s="264">
        <f t="shared" si="93"/>
        <v>0</v>
      </c>
      <c r="AU138" s="259"/>
      <c r="AV138" s="265">
        <f t="shared" si="107"/>
        <v>0</v>
      </c>
      <c r="AX138" s="265">
        <f t="shared" si="111"/>
        <v>0</v>
      </c>
      <c r="AZ138" s="492">
        <f t="shared" si="108"/>
        <v>0</v>
      </c>
      <c r="BB138" s="492">
        <f t="shared" si="109"/>
        <v>0</v>
      </c>
      <c r="BD138" s="265">
        <f t="shared" si="112"/>
        <v>0</v>
      </c>
      <c r="BE138" s="105"/>
      <c r="BF138" s="105"/>
      <c r="BG138" s="105"/>
      <c r="BH138" s="105"/>
      <c r="BI138" s="105"/>
      <c r="BJ138" s="105"/>
    </row>
    <row r="139" spans="2:62" ht="20.100000000000001" hidden="1" customHeight="1" outlineLevel="1">
      <c r="B139" s="100"/>
      <c r="C139" s="908"/>
      <c r="D139" s="909"/>
      <c r="E139" s="909"/>
      <c r="F139" s="910"/>
      <c r="G139" s="890"/>
      <c r="H139" s="891"/>
      <c r="I139" s="152"/>
      <c r="J139" s="152"/>
      <c r="K139" s="152"/>
      <c r="L139" s="152"/>
      <c r="M139" s="152"/>
      <c r="N139" s="152"/>
      <c r="O139" s="152"/>
      <c r="P139" s="153"/>
      <c r="Q139" s="153"/>
      <c r="R139" s="156">
        <f t="shared" si="103"/>
        <v>0</v>
      </c>
      <c r="S139" s="156">
        <f t="shared" si="104"/>
        <v>0</v>
      </c>
      <c r="U139" s="157">
        <f t="shared" si="110"/>
        <v>0</v>
      </c>
      <c r="W139" s="152"/>
      <c r="X139" s="152"/>
      <c r="Y139" s="152"/>
      <c r="Z139" s="152"/>
      <c r="AA139" s="152"/>
      <c r="AB139" s="152"/>
      <c r="AC139" s="347"/>
      <c r="AD139" s="152"/>
      <c r="AE139" s="152"/>
      <c r="AF139" s="152"/>
      <c r="AG139" s="152"/>
      <c r="AH139" s="152"/>
      <c r="AI139" s="152"/>
      <c r="AJ139" s="347"/>
      <c r="AK139" s="152"/>
      <c r="AL139" s="152"/>
      <c r="AM139" s="295"/>
      <c r="AN139" s="228"/>
      <c r="AO139" s="228"/>
      <c r="AP139" s="228"/>
      <c r="AQ139" s="228"/>
      <c r="AR139" s="228"/>
      <c r="AS139" s="348"/>
      <c r="AT139" s="264">
        <f t="shared" si="93"/>
        <v>0</v>
      </c>
      <c r="AU139" s="259"/>
      <c r="AV139" s="265">
        <f t="shared" si="107"/>
        <v>0</v>
      </c>
      <c r="AX139" s="265">
        <f t="shared" si="111"/>
        <v>0</v>
      </c>
      <c r="AZ139" s="492">
        <f t="shared" si="108"/>
        <v>0</v>
      </c>
      <c r="BB139" s="492">
        <f t="shared" si="109"/>
        <v>0</v>
      </c>
      <c r="BD139" s="265">
        <f t="shared" si="112"/>
        <v>0</v>
      </c>
      <c r="BE139" s="105"/>
      <c r="BF139" s="105"/>
      <c r="BG139" s="105"/>
      <c r="BH139" s="105"/>
      <c r="BI139" s="105"/>
      <c r="BJ139" s="105"/>
    </row>
    <row r="140" spans="2:62" ht="20.100000000000001" hidden="1" customHeight="1" outlineLevel="1">
      <c r="B140" s="100"/>
      <c r="C140" s="908"/>
      <c r="D140" s="909"/>
      <c r="E140" s="909"/>
      <c r="F140" s="910"/>
      <c r="G140" s="890"/>
      <c r="H140" s="891"/>
      <c r="I140" s="152"/>
      <c r="J140" s="152"/>
      <c r="K140" s="152"/>
      <c r="L140" s="152"/>
      <c r="M140" s="152"/>
      <c r="N140" s="152"/>
      <c r="O140" s="152"/>
      <c r="P140" s="153"/>
      <c r="Q140" s="153"/>
      <c r="R140" s="156">
        <f t="shared" si="103"/>
        <v>0</v>
      </c>
      <c r="S140" s="156">
        <f t="shared" si="104"/>
        <v>0</v>
      </c>
      <c r="U140" s="157">
        <f t="shared" si="110"/>
        <v>0</v>
      </c>
      <c r="W140" s="152"/>
      <c r="X140" s="152"/>
      <c r="Y140" s="152"/>
      <c r="Z140" s="152"/>
      <c r="AA140" s="152"/>
      <c r="AB140" s="152"/>
      <c r="AC140" s="347"/>
      <c r="AD140" s="152"/>
      <c r="AE140" s="152"/>
      <c r="AF140" s="152"/>
      <c r="AG140" s="152"/>
      <c r="AH140" s="152"/>
      <c r="AI140" s="152"/>
      <c r="AJ140" s="347"/>
      <c r="AK140" s="152"/>
      <c r="AL140" s="152"/>
      <c r="AM140" s="295"/>
      <c r="AN140" s="228"/>
      <c r="AO140" s="228"/>
      <c r="AP140" s="228"/>
      <c r="AQ140" s="228"/>
      <c r="AR140" s="228"/>
      <c r="AS140" s="348"/>
      <c r="AT140" s="264">
        <f t="shared" si="93"/>
        <v>0</v>
      </c>
      <c r="AU140" s="259"/>
      <c r="AV140" s="265">
        <f t="shared" si="107"/>
        <v>0</v>
      </c>
      <c r="AX140" s="265">
        <f t="shared" si="111"/>
        <v>0</v>
      </c>
      <c r="AZ140" s="492">
        <f t="shared" si="108"/>
        <v>0</v>
      </c>
      <c r="BB140" s="492">
        <f t="shared" si="109"/>
        <v>0</v>
      </c>
      <c r="BD140" s="265">
        <f t="shared" si="112"/>
        <v>0</v>
      </c>
      <c r="BE140" s="105"/>
      <c r="BF140" s="105"/>
      <c r="BG140" s="105"/>
      <c r="BH140" s="105"/>
      <c r="BI140" s="105"/>
      <c r="BJ140" s="105"/>
    </row>
    <row r="141" spans="2:62" ht="20.100000000000001" hidden="1" customHeight="1" outlineLevel="1">
      <c r="B141" s="100"/>
      <c r="C141" s="908"/>
      <c r="D141" s="909"/>
      <c r="E141" s="909"/>
      <c r="F141" s="910"/>
      <c r="G141" s="890"/>
      <c r="H141" s="891"/>
      <c r="I141" s="152"/>
      <c r="J141" s="152"/>
      <c r="K141" s="152"/>
      <c r="L141" s="152"/>
      <c r="M141" s="152"/>
      <c r="N141" s="152"/>
      <c r="O141" s="152"/>
      <c r="P141" s="153"/>
      <c r="Q141" s="153"/>
      <c r="R141" s="156">
        <f t="shared" si="103"/>
        <v>0</v>
      </c>
      <c r="S141" s="156">
        <f t="shared" si="104"/>
        <v>0</v>
      </c>
      <c r="U141" s="157">
        <f t="shared" si="110"/>
        <v>0</v>
      </c>
      <c r="W141" s="152"/>
      <c r="X141" s="152"/>
      <c r="Y141" s="152"/>
      <c r="Z141" s="152"/>
      <c r="AA141" s="152"/>
      <c r="AB141" s="152"/>
      <c r="AC141" s="347"/>
      <c r="AD141" s="152"/>
      <c r="AE141" s="152"/>
      <c r="AF141" s="152"/>
      <c r="AG141" s="152"/>
      <c r="AH141" s="152"/>
      <c r="AI141" s="152"/>
      <c r="AJ141" s="347"/>
      <c r="AK141" s="152"/>
      <c r="AL141" s="152"/>
      <c r="AM141" s="295"/>
      <c r="AN141" s="228"/>
      <c r="AO141" s="228"/>
      <c r="AP141" s="228"/>
      <c r="AQ141" s="228"/>
      <c r="AR141" s="228"/>
      <c r="AS141" s="348"/>
      <c r="AT141" s="264">
        <f t="shared" si="93"/>
        <v>0</v>
      </c>
      <c r="AU141" s="259"/>
      <c r="AV141" s="265">
        <f t="shared" si="107"/>
        <v>0</v>
      </c>
      <c r="AX141" s="265">
        <f t="shared" si="111"/>
        <v>0</v>
      </c>
      <c r="AZ141" s="492">
        <f t="shared" si="108"/>
        <v>0</v>
      </c>
      <c r="BB141" s="492">
        <f t="shared" si="109"/>
        <v>0</v>
      </c>
      <c r="BD141" s="265">
        <f t="shared" si="112"/>
        <v>0</v>
      </c>
      <c r="BE141" s="105"/>
      <c r="BF141" s="105"/>
      <c r="BG141" s="105"/>
      <c r="BH141" s="105"/>
      <c r="BI141" s="105"/>
      <c r="BJ141" s="105"/>
    </row>
    <row r="142" spans="2:62" ht="20.100000000000001" hidden="1" customHeight="1" outlineLevel="1">
      <c r="B142" s="100"/>
      <c r="C142" s="908"/>
      <c r="D142" s="909"/>
      <c r="E142" s="909"/>
      <c r="F142" s="910"/>
      <c r="G142" s="890"/>
      <c r="H142" s="891"/>
      <c r="I142" s="152"/>
      <c r="J142" s="152"/>
      <c r="K142" s="152"/>
      <c r="L142" s="152"/>
      <c r="M142" s="152"/>
      <c r="N142" s="152"/>
      <c r="O142" s="152"/>
      <c r="P142" s="153"/>
      <c r="Q142" s="153"/>
      <c r="R142" s="156">
        <f t="shared" si="103"/>
        <v>0</v>
      </c>
      <c r="S142" s="156">
        <f t="shared" si="104"/>
        <v>0</v>
      </c>
      <c r="U142" s="157">
        <f t="shared" si="110"/>
        <v>0</v>
      </c>
      <c r="W142" s="152"/>
      <c r="X142" s="152"/>
      <c r="Y142" s="152"/>
      <c r="Z142" s="152"/>
      <c r="AA142" s="152"/>
      <c r="AB142" s="152"/>
      <c r="AC142" s="347"/>
      <c r="AD142" s="152"/>
      <c r="AE142" s="152"/>
      <c r="AF142" s="152"/>
      <c r="AG142" s="152"/>
      <c r="AH142" s="152"/>
      <c r="AI142" s="152"/>
      <c r="AJ142" s="347"/>
      <c r="AK142" s="152"/>
      <c r="AL142" s="152"/>
      <c r="AM142" s="295"/>
      <c r="AN142" s="228"/>
      <c r="AO142" s="228"/>
      <c r="AP142" s="228"/>
      <c r="AQ142" s="228"/>
      <c r="AR142" s="228"/>
      <c r="AS142" s="348"/>
      <c r="AT142" s="264">
        <f t="shared" si="93"/>
        <v>0</v>
      </c>
      <c r="AU142" s="259"/>
      <c r="AV142" s="265">
        <f t="shared" si="107"/>
        <v>0</v>
      </c>
      <c r="AX142" s="265">
        <f t="shared" si="111"/>
        <v>0</v>
      </c>
      <c r="AZ142" s="492">
        <f t="shared" si="108"/>
        <v>0</v>
      </c>
      <c r="BB142" s="492">
        <f t="shared" si="109"/>
        <v>0</v>
      </c>
      <c r="BD142" s="265">
        <f t="shared" si="112"/>
        <v>0</v>
      </c>
      <c r="BE142" s="105"/>
      <c r="BF142" s="105"/>
      <c r="BG142" s="105"/>
      <c r="BH142" s="105"/>
      <c r="BI142" s="105"/>
      <c r="BJ142" s="105"/>
    </row>
    <row r="143" spans="2:62" ht="20.100000000000001" hidden="1" customHeight="1" outlineLevel="1">
      <c r="B143" s="100"/>
      <c r="C143" s="908"/>
      <c r="D143" s="909"/>
      <c r="E143" s="909"/>
      <c r="F143" s="910"/>
      <c r="G143" s="890"/>
      <c r="H143" s="891"/>
      <c r="I143" s="152"/>
      <c r="J143" s="152"/>
      <c r="K143" s="152"/>
      <c r="L143" s="152"/>
      <c r="M143" s="152"/>
      <c r="N143" s="152"/>
      <c r="O143" s="152"/>
      <c r="P143" s="153"/>
      <c r="Q143" s="153"/>
      <c r="R143" s="156">
        <f t="shared" si="103"/>
        <v>0</v>
      </c>
      <c r="S143" s="156">
        <f t="shared" si="104"/>
        <v>0</v>
      </c>
      <c r="U143" s="157">
        <f t="shared" si="110"/>
        <v>0</v>
      </c>
      <c r="W143" s="152"/>
      <c r="X143" s="152"/>
      <c r="Y143" s="152"/>
      <c r="Z143" s="152"/>
      <c r="AA143" s="152"/>
      <c r="AB143" s="152"/>
      <c r="AC143" s="347"/>
      <c r="AD143" s="152"/>
      <c r="AE143" s="152"/>
      <c r="AF143" s="152"/>
      <c r="AG143" s="152"/>
      <c r="AH143" s="152"/>
      <c r="AI143" s="152"/>
      <c r="AJ143" s="347"/>
      <c r="AK143" s="152"/>
      <c r="AL143" s="152"/>
      <c r="AM143" s="295"/>
      <c r="AN143" s="228"/>
      <c r="AO143" s="228"/>
      <c r="AP143" s="228"/>
      <c r="AQ143" s="228"/>
      <c r="AR143" s="228"/>
      <c r="AS143" s="348"/>
      <c r="AT143" s="264">
        <f t="shared" si="93"/>
        <v>0</v>
      </c>
      <c r="AU143" s="259"/>
      <c r="AV143" s="265">
        <f t="shared" si="107"/>
        <v>0</v>
      </c>
      <c r="AX143" s="265">
        <f t="shared" si="111"/>
        <v>0</v>
      </c>
      <c r="AZ143" s="492">
        <f t="shared" si="108"/>
        <v>0</v>
      </c>
      <c r="BB143" s="492">
        <f t="shared" si="109"/>
        <v>0</v>
      </c>
      <c r="BD143" s="265">
        <f t="shared" si="112"/>
        <v>0</v>
      </c>
      <c r="BE143" s="105"/>
      <c r="BF143" s="105"/>
      <c r="BG143" s="105"/>
      <c r="BH143" s="105"/>
      <c r="BI143" s="105"/>
      <c r="BJ143" s="105"/>
    </row>
    <row r="144" spans="2:62" ht="20.100000000000001" hidden="1" customHeight="1" outlineLevel="1">
      <c r="B144" s="100"/>
      <c r="C144" s="908"/>
      <c r="D144" s="909"/>
      <c r="E144" s="909"/>
      <c r="F144" s="910"/>
      <c r="G144" s="890"/>
      <c r="H144" s="891"/>
      <c r="I144" s="152"/>
      <c r="J144" s="152"/>
      <c r="K144" s="152"/>
      <c r="L144" s="152"/>
      <c r="M144" s="152"/>
      <c r="N144" s="152"/>
      <c r="O144" s="152"/>
      <c r="P144" s="153"/>
      <c r="Q144" s="153"/>
      <c r="R144" s="156">
        <f t="shared" si="103"/>
        <v>0</v>
      </c>
      <c r="S144" s="156">
        <f t="shared" si="104"/>
        <v>0</v>
      </c>
      <c r="U144" s="157">
        <f t="shared" si="110"/>
        <v>0</v>
      </c>
      <c r="W144" s="152"/>
      <c r="X144" s="152"/>
      <c r="Y144" s="152"/>
      <c r="Z144" s="152"/>
      <c r="AA144" s="152"/>
      <c r="AB144" s="152"/>
      <c r="AC144" s="347"/>
      <c r="AD144" s="152"/>
      <c r="AE144" s="152"/>
      <c r="AF144" s="152"/>
      <c r="AG144" s="152"/>
      <c r="AH144" s="152"/>
      <c r="AI144" s="152"/>
      <c r="AJ144" s="347"/>
      <c r="AK144" s="152"/>
      <c r="AL144" s="152"/>
      <c r="AM144" s="295"/>
      <c r="AN144" s="228"/>
      <c r="AO144" s="228"/>
      <c r="AP144" s="228"/>
      <c r="AQ144" s="228"/>
      <c r="AR144" s="228"/>
      <c r="AS144" s="348"/>
      <c r="AT144" s="264">
        <f t="shared" si="93"/>
        <v>0</v>
      </c>
      <c r="AU144" s="259"/>
      <c r="AV144" s="265">
        <f t="shared" si="107"/>
        <v>0</v>
      </c>
      <c r="AX144" s="265">
        <f t="shared" si="111"/>
        <v>0</v>
      </c>
      <c r="AZ144" s="492">
        <f t="shared" si="108"/>
        <v>0</v>
      </c>
      <c r="BB144" s="492">
        <f t="shared" si="109"/>
        <v>0</v>
      </c>
      <c r="BD144" s="265">
        <f t="shared" si="112"/>
        <v>0</v>
      </c>
      <c r="BE144" s="105"/>
      <c r="BF144" s="105"/>
      <c r="BG144" s="105"/>
      <c r="BH144" s="105"/>
      <c r="BI144" s="105"/>
      <c r="BJ144" s="105"/>
    </row>
    <row r="145" spans="2:62" ht="20.100000000000001" hidden="1" customHeight="1" outlineLevel="1">
      <c r="B145" s="100"/>
      <c r="C145" s="908"/>
      <c r="D145" s="909"/>
      <c r="E145" s="909"/>
      <c r="F145" s="910"/>
      <c r="G145" s="890"/>
      <c r="H145" s="891"/>
      <c r="I145" s="152"/>
      <c r="J145" s="152"/>
      <c r="K145" s="152"/>
      <c r="L145" s="152"/>
      <c r="M145" s="152"/>
      <c r="N145" s="152"/>
      <c r="O145" s="152"/>
      <c r="P145" s="153"/>
      <c r="Q145" s="153"/>
      <c r="R145" s="156">
        <f t="shared" si="103"/>
        <v>0</v>
      </c>
      <c r="S145" s="156">
        <f t="shared" si="104"/>
        <v>0</v>
      </c>
      <c r="U145" s="157">
        <f t="shared" si="110"/>
        <v>0</v>
      </c>
      <c r="W145" s="152"/>
      <c r="X145" s="152"/>
      <c r="Y145" s="152"/>
      <c r="Z145" s="152"/>
      <c r="AA145" s="152"/>
      <c r="AB145" s="152"/>
      <c r="AC145" s="347"/>
      <c r="AD145" s="152"/>
      <c r="AE145" s="152"/>
      <c r="AF145" s="152"/>
      <c r="AG145" s="152"/>
      <c r="AH145" s="152"/>
      <c r="AI145" s="152"/>
      <c r="AJ145" s="347"/>
      <c r="AK145" s="152"/>
      <c r="AL145" s="152"/>
      <c r="AM145" s="295"/>
      <c r="AN145" s="228"/>
      <c r="AO145" s="228"/>
      <c r="AP145" s="228"/>
      <c r="AQ145" s="228"/>
      <c r="AR145" s="228"/>
      <c r="AS145" s="348"/>
      <c r="AT145" s="264">
        <f t="shared" si="93"/>
        <v>0</v>
      </c>
      <c r="AU145" s="259"/>
      <c r="AV145" s="265">
        <f t="shared" si="107"/>
        <v>0</v>
      </c>
      <c r="AX145" s="265">
        <f t="shared" si="111"/>
        <v>0</v>
      </c>
      <c r="AZ145" s="492">
        <f t="shared" si="108"/>
        <v>0</v>
      </c>
      <c r="BB145" s="492">
        <f t="shared" si="109"/>
        <v>0</v>
      </c>
      <c r="BD145" s="265">
        <f t="shared" si="112"/>
        <v>0</v>
      </c>
      <c r="BE145" s="105"/>
      <c r="BF145" s="105"/>
      <c r="BG145" s="105"/>
      <c r="BH145" s="105"/>
      <c r="BI145" s="105"/>
      <c r="BJ145" s="105"/>
    </row>
    <row r="146" spans="2:62" ht="20.100000000000001" hidden="1" customHeight="1" outlineLevel="1">
      <c r="B146" s="100"/>
      <c r="C146" s="908"/>
      <c r="D146" s="909"/>
      <c r="E146" s="909"/>
      <c r="F146" s="910"/>
      <c r="G146" s="890"/>
      <c r="H146" s="891"/>
      <c r="I146" s="152"/>
      <c r="J146" s="152"/>
      <c r="K146" s="152"/>
      <c r="L146" s="152"/>
      <c r="M146" s="152"/>
      <c r="N146" s="152"/>
      <c r="O146" s="152"/>
      <c r="P146" s="153"/>
      <c r="Q146" s="153"/>
      <c r="R146" s="156">
        <f t="shared" si="103"/>
        <v>0</v>
      </c>
      <c r="S146" s="156">
        <f t="shared" si="104"/>
        <v>0</v>
      </c>
      <c r="U146" s="157">
        <f t="shared" si="110"/>
        <v>0</v>
      </c>
      <c r="W146" s="152"/>
      <c r="X146" s="152"/>
      <c r="Y146" s="152"/>
      <c r="Z146" s="152"/>
      <c r="AA146" s="152"/>
      <c r="AB146" s="152"/>
      <c r="AC146" s="347"/>
      <c r="AD146" s="152"/>
      <c r="AE146" s="152"/>
      <c r="AF146" s="152"/>
      <c r="AG146" s="152"/>
      <c r="AH146" s="152"/>
      <c r="AI146" s="152"/>
      <c r="AJ146" s="347"/>
      <c r="AK146" s="152"/>
      <c r="AL146" s="152"/>
      <c r="AM146" s="295"/>
      <c r="AN146" s="228"/>
      <c r="AO146" s="228"/>
      <c r="AP146" s="228"/>
      <c r="AQ146" s="228"/>
      <c r="AR146" s="228"/>
      <c r="AS146" s="348"/>
      <c r="AT146" s="264">
        <f t="shared" si="93"/>
        <v>0</v>
      </c>
      <c r="AU146" s="259"/>
      <c r="AV146" s="265">
        <f t="shared" si="107"/>
        <v>0</v>
      </c>
      <c r="AX146" s="265">
        <f t="shared" si="111"/>
        <v>0</v>
      </c>
      <c r="AZ146" s="492">
        <f t="shared" si="108"/>
        <v>0</v>
      </c>
      <c r="BB146" s="492">
        <f t="shared" si="109"/>
        <v>0</v>
      </c>
      <c r="BD146" s="265">
        <f t="shared" si="112"/>
        <v>0</v>
      </c>
      <c r="BE146" s="105"/>
      <c r="BF146" s="105"/>
      <c r="BG146" s="105"/>
      <c r="BH146" s="105"/>
      <c r="BI146" s="105"/>
      <c r="BJ146" s="105"/>
    </row>
    <row r="147" spans="2:62" ht="9.9499999999999993" hidden="1" customHeight="1" outlineLevel="1">
      <c r="B147" s="101"/>
      <c r="C147" s="208"/>
      <c r="D147" s="208"/>
      <c r="E147" s="208"/>
      <c r="F147" s="208"/>
      <c r="G147" s="237"/>
      <c r="H147" s="207"/>
      <c r="I147" s="257"/>
      <c r="J147" s="257"/>
      <c r="K147" s="257"/>
      <c r="L147" s="257"/>
      <c r="M147" s="257"/>
      <c r="N147" s="257"/>
      <c r="O147" s="257"/>
      <c r="P147" s="256"/>
      <c r="Q147" s="102"/>
      <c r="R147" s="102"/>
      <c r="S147" s="102"/>
      <c r="U147" s="98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Z147" s="493"/>
      <c r="BE147" s="105"/>
      <c r="BF147" s="105"/>
      <c r="BG147" s="105"/>
      <c r="BH147" s="105"/>
      <c r="BI147" s="105"/>
      <c r="BJ147" s="105"/>
    </row>
    <row r="148" spans="2:62" ht="20.100000000000001" customHeight="1" collapsed="1">
      <c r="B148" s="151">
        <f>B131+1</f>
        <v>9</v>
      </c>
      <c r="C148" s="916"/>
      <c r="D148" s="917"/>
      <c r="E148" s="917"/>
      <c r="F148" s="918"/>
      <c r="G148" s="429"/>
      <c r="H148" s="206">
        <v>1</v>
      </c>
      <c r="I148" s="642">
        <f t="shared" ref="I148" si="113">$H148*SUM(I149:I163)</f>
        <v>0</v>
      </c>
      <c r="J148" s="643">
        <f t="shared" ref="J148:O148" si="114">$H148*SUM(J149:J163)</f>
        <v>0</v>
      </c>
      <c r="K148" s="644">
        <f t="shared" si="114"/>
        <v>0</v>
      </c>
      <c r="L148" s="645">
        <f t="shared" si="114"/>
        <v>0</v>
      </c>
      <c r="M148" s="645">
        <f t="shared" si="114"/>
        <v>0</v>
      </c>
      <c r="N148" s="644">
        <f t="shared" si="114"/>
        <v>0</v>
      </c>
      <c r="O148" s="642">
        <f t="shared" si="114"/>
        <v>0</v>
      </c>
      <c r="P148" s="209">
        <f t="shared" ref="P148:Q148" si="115">$H148*SUM(P149:P163)</f>
        <v>0</v>
      </c>
      <c r="Q148" s="210">
        <f t="shared" si="115"/>
        <v>0</v>
      </c>
      <c r="R148" s="136">
        <f t="shared" ref="R148:R163" si="116">P148*(1+Gewinn)*(1+SicherheitAngebot)</f>
        <v>0</v>
      </c>
      <c r="S148" s="137">
        <f t="shared" ref="S148:S163" si="117">Q148*(1+MGKZ)*(1+Gewinn)*(1+SicherheitAngebot)</f>
        <v>0</v>
      </c>
      <c r="U148" s="10">
        <f>I148*$I$7+J148*$J$7+K148*$K$7+L148*$L$7+M148*$M$7+N148*$N$7+O148*$O$7+R148+S148</f>
        <v>0</v>
      </c>
      <c r="W148" s="646">
        <f t="shared" ref="W148:AB148" si="118">$H148*SUM(W149:W163)</f>
        <v>0</v>
      </c>
      <c r="X148" s="647">
        <f t="shared" si="118"/>
        <v>0</v>
      </c>
      <c r="Y148" s="648">
        <f t="shared" si="118"/>
        <v>0</v>
      </c>
      <c r="Z148" s="649">
        <f t="shared" si="118"/>
        <v>0</v>
      </c>
      <c r="AA148" s="648">
        <f t="shared" si="118"/>
        <v>0</v>
      </c>
      <c r="AB148" s="646">
        <f t="shared" si="118"/>
        <v>0</v>
      </c>
      <c r="AC148" s="258"/>
      <c r="AD148" s="646">
        <f t="shared" ref="AD148:AM148" si="119">$H148*SUM(AD149:AD163)</f>
        <v>0</v>
      </c>
      <c r="AE148" s="647">
        <f t="shared" si="119"/>
        <v>0</v>
      </c>
      <c r="AF148" s="648">
        <f t="shared" si="119"/>
        <v>0</v>
      </c>
      <c r="AG148" s="649">
        <f t="shared" si="119"/>
        <v>0</v>
      </c>
      <c r="AH148" s="648">
        <f t="shared" si="119"/>
        <v>0</v>
      </c>
      <c r="AI148" s="646">
        <f t="shared" si="119"/>
        <v>0</v>
      </c>
      <c r="AJ148" s="258"/>
      <c r="AK148" s="653">
        <f t="shared" si="119"/>
        <v>0</v>
      </c>
      <c r="AL148" s="653">
        <f t="shared" si="119"/>
        <v>0</v>
      </c>
      <c r="AM148" s="653">
        <f t="shared" si="119"/>
        <v>0</v>
      </c>
      <c r="AN148" s="227">
        <f>$H148*SUM(AN149:AN163)*(1+Gewinn)*(1+SicherheitAngebot)</f>
        <v>0</v>
      </c>
      <c r="AO148" s="227">
        <f>$H148*SUM(AO149:AO163)*(1+Gewinn)*(1+SicherheitAngebot)</f>
        <v>0</v>
      </c>
      <c r="AP148" s="227">
        <f>$H148*SUM(AP149:AP163)*(1+Gewinn)*(1+SicherheitAngebot)</f>
        <v>0</v>
      </c>
      <c r="AQ148" s="227">
        <f>$H148*SUM(AQ149:AQ163)*(1+Gewinn)*(1+SicherheitAngebot)</f>
        <v>0</v>
      </c>
      <c r="AR148" s="227">
        <f>$H148*SUM(AR149:AR163)*(1+Gewinn)*(1+SicherheitAngebot)</f>
        <v>0</v>
      </c>
      <c r="AS148" s="262"/>
      <c r="AT148" s="263">
        <f t="shared" si="93"/>
        <v>0</v>
      </c>
      <c r="AU148" s="259"/>
      <c r="AV148" s="491">
        <f>AK148*$AK$7+AL148*$AL$7+AM148*$AM$7+SUM(AN148:AR148)+AT148/Zuschläge_IBN+AT148</f>
        <v>0</v>
      </c>
      <c r="AX148" s="685">
        <f>U148+AV148</f>
        <v>0</v>
      </c>
      <c r="AZ148" s="490">
        <f>IF(H148&gt;0,U148/(1+SicherheitAngebot)*(1+Sicherheit),0)</f>
        <v>0</v>
      </c>
      <c r="BB148" s="490">
        <f>IF(H148&gt;0,AV148/(1+SicherheitAngebot)*(1+Sicherheit),0)</f>
        <v>0</v>
      </c>
      <c r="BD148" s="490">
        <f>AZ148+BB148</f>
        <v>0</v>
      </c>
      <c r="BE148" s="105"/>
      <c r="BF148" s="105"/>
      <c r="BG148" s="105"/>
      <c r="BH148" s="105"/>
      <c r="BI148" s="105"/>
      <c r="BJ148" s="105"/>
    </row>
    <row r="149" spans="2:62" ht="20.100000000000001" hidden="1" customHeight="1" outlineLevel="1">
      <c r="B149" s="99"/>
      <c r="C149" s="908"/>
      <c r="D149" s="909"/>
      <c r="E149" s="909"/>
      <c r="F149" s="910"/>
      <c r="G149" s="890"/>
      <c r="H149" s="901"/>
      <c r="I149" s="152"/>
      <c r="J149" s="152"/>
      <c r="K149" s="152"/>
      <c r="L149" s="152"/>
      <c r="M149" s="152"/>
      <c r="N149" s="152"/>
      <c r="O149" s="152"/>
      <c r="P149" s="153"/>
      <c r="Q149" s="153"/>
      <c r="R149" s="156">
        <f t="shared" si="116"/>
        <v>0</v>
      </c>
      <c r="S149" s="156">
        <f t="shared" si="117"/>
        <v>0</v>
      </c>
      <c r="U149" s="157">
        <f>I149*$I$7+J149*$J$7+K149*$K$7+L149*$L$7+M149*$M$7+N149*$N$7+O149*$O$7+R149+S149</f>
        <v>0</v>
      </c>
      <c r="W149" s="152"/>
      <c r="X149" s="152"/>
      <c r="Y149" s="152"/>
      <c r="Z149" s="152"/>
      <c r="AA149" s="152"/>
      <c r="AB149" s="152"/>
      <c r="AC149" s="347"/>
      <c r="AD149" s="152"/>
      <c r="AE149" s="152"/>
      <c r="AF149" s="152"/>
      <c r="AG149" s="152"/>
      <c r="AH149" s="152"/>
      <c r="AI149" s="152"/>
      <c r="AJ149" s="347"/>
      <c r="AK149" s="152"/>
      <c r="AL149" s="152"/>
      <c r="AM149" s="295"/>
      <c r="AN149" s="228"/>
      <c r="AO149" s="228"/>
      <c r="AP149" s="228"/>
      <c r="AQ149" s="228"/>
      <c r="AR149" s="228"/>
      <c r="AS149" s="348"/>
      <c r="AT149" s="264">
        <f t="shared" si="93"/>
        <v>0</v>
      </c>
      <c r="AU149" s="259"/>
      <c r="AV149" s="265">
        <f t="shared" ref="AV149:AV163" si="120">AK149*$AK$7+AL149*$AL$7+AM149*$AM$7+SUM(AN149:AR149)*(1+Gewinn)*(1+SicherheitAngebot)+AT149/Zuschläge_IBN+AT149</f>
        <v>0</v>
      </c>
      <c r="AX149" s="265">
        <f>U149+AV149</f>
        <v>0</v>
      </c>
      <c r="AZ149" s="492">
        <f t="shared" ref="AZ149:AZ163" si="121">U149/(1+SicherheitAngebot)*(1+Sicherheit)</f>
        <v>0</v>
      </c>
      <c r="BB149" s="492">
        <f t="shared" ref="BB149:BB163" si="122">AV149/(1+SicherheitAngebot)*(1+Sicherheit)</f>
        <v>0</v>
      </c>
      <c r="BD149" s="265">
        <f>AZ149+BB149</f>
        <v>0</v>
      </c>
      <c r="BE149" s="105"/>
      <c r="BF149" s="105"/>
      <c r="BG149" s="105"/>
      <c r="BH149" s="105"/>
      <c r="BI149" s="105"/>
      <c r="BJ149" s="105"/>
    </row>
    <row r="150" spans="2:62" ht="20.100000000000001" hidden="1" customHeight="1" outlineLevel="1">
      <c r="B150" s="421"/>
      <c r="C150" s="908"/>
      <c r="D150" s="909"/>
      <c r="E150" s="909"/>
      <c r="F150" s="910"/>
      <c r="G150" s="890"/>
      <c r="H150" s="891"/>
      <c r="I150" s="152"/>
      <c r="J150" s="152"/>
      <c r="K150" s="152"/>
      <c r="L150" s="152"/>
      <c r="M150" s="152"/>
      <c r="N150" s="152"/>
      <c r="O150" s="152"/>
      <c r="P150" s="153"/>
      <c r="Q150" s="153"/>
      <c r="R150" s="156">
        <f t="shared" si="116"/>
        <v>0</v>
      </c>
      <c r="S150" s="156">
        <f t="shared" si="117"/>
        <v>0</v>
      </c>
      <c r="U150" s="157">
        <f t="shared" ref="U150:U163" si="123">I150*$I$7+J150*$J$7+K150*$K$7+L150*$L$7+M150*$M$7+N150*$N$7+O150*$O$7+R150+S150</f>
        <v>0</v>
      </c>
      <c r="W150" s="152"/>
      <c r="X150" s="152"/>
      <c r="Y150" s="152"/>
      <c r="Z150" s="152"/>
      <c r="AA150" s="152"/>
      <c r="AB150" s="152"/>
      <c r="AC150" s="347"/>
      <c r="AD150" s="152"/>
      <c r="AE150" s="152"/>
      <c r="AF150" s="152"/>
      <c r="AG150" s="152"/>
      <c r="AH150" s="152"/>
      <c r="AI150" s="152"/>
      <c r="AJ150" s="347"/>
      <c r="AK150" s="152"/>
      <c r="AL150" s="152"/>
      <c r="AM150" s="295"/>
      <c r="AN150" s="228"/>
      <c r="AO150" s="228"/>
      <c r="AP150" s="228"/>
      <c r="AQ150" s="228"/>
      <c r="AR150" s="228"/>
      <c r="AS150" s="348"/>
      <c r="AT150" s="264">
        <f t="shared" si="93"/>
        <v>0</v>
      </c>
      <c r="AU150" s="259"/>
      <c r="AV150" s="265">
        <f t="shared" si="120"/>
        <v>0</v>
      </c>
      <c r="AX150" s="265">
        <f t="shared" ref="AX150:AX163" si="124">U150+AV150</f>
        <v>0</v>
      </c>
      <c r="AZ150" s="492">
        <f t="shared" si="121"/>
        <v>0</v>
      </c>
      <c r="BB150" s="492">
        <f t="shared" si="122"/>
        <v>0</v>
      </c>
      <c r="BD150" s="265">
        <f t="shared" ref="BD150:BD163" si="125">AZ150+BB150</f>
        <v>0</v>
      </c>
      <c r="BE150" s="105"/>
      <c r="BF150" s="105"/>
      <c r="BG150" s="105"/>
      <c r="BH150" s="105"/>
      <c r="BI150" s="105"/>
      <c r="BJ150" s="105"/>
    </row>
    <row r="151" spans="2:62" ht="20.100000000000001" hidden="1" customHeight="1" outlineLevel="1">
      <c r="B151" s="421"/>
      <c r="C151" s="908"/>
      <c r="D151" s="909"/>
      <c r="E151" s="909"/>
      <c r="F151" s="910"/>
      <c r="G151" s="890"/>
      <c r="H151" s="891"/>
      <c r="I151" s="152"/>
      <c r="J151" s="152"/>
      <c r="K151" s="152"/>
      <c r="L151" s="152"/>
      <c r="M151" s="152"/>
      <c r="N151" s="152"/>
      <c r="O151" s="152"/>
      <c r="P151" s="153"/>
      <c r="Q151" s="153"/>
      <c r="R151" s="156">
        <f t="shared" si="116"/>
        <v>0</v>
      </c>
      <c r="S151" s="156">
        <f t="shared" si="117"/>
        <v>0</v>
      </c>
      <c r="U151" s="157">
        <f t="shared" si="123"/>
        <v>0</v>
      </c>
      <c r="W151" s="152"/>
      <c r="X151" s="152"/>
      <c r="Y151" s="152"/>
      <c r="Z151" s="152"/>
      <c r="AA151" s="152"/>
      <c r="AB151" s="152"/>
      <c r="AC151" s="347"/>
      <c r="AD151" s="152"/>
      <c r="AE151" s="152"/>
      <c r="AF151" s="152"/>
      <c r="AG151" s="152"/>
      <c r="AH151" s="152"/>
      <c r="AI151" s="152"/>
      <c r="AJ151" s="347"/>
      <c r="AK151" s="152"/>
      <c r="AL151" s="152"/>
      <c r="AM151" s="295"/>
      <c r="AN151" s="228"/>
      <c r="AO151" s="228"/>
      <c r="AP151" s="228"/>
      <c r="AQ151" s="228"/>
      <c r="AR151" s="228"/>
      <c r="AS151" s="348"/>
      <c r="AT151" s="264">
        <f t="shared" si="93"/>
        <v>0</v>
      </c>
      <c r="AU151" s="259"/>
      <c r="AV151" s="265">
        <f t="shared" si="120"/>
        <v>0</v>
      </c>
      <c r="AX151" s="265">
        <f t="shared" si="124"/>
        <v>0</v>
      </c>
      <c r="AZ151" s="492">
        <f t="shared" si="121"/>
        <v>0</v>
      </c>
      <c r="BB151" s="492">
        <f t="shared" si="122"/>
        <v>0</v>
      </c>
      <c r="BD151" s="265">
        <f t="shared" si="125"/>
        <v>0</v>
      </c>
      <c r="BE151" s="105"/>
      <c r="BF151" s="105"/>
      <c r="BG151" s="105"/>
      <c r="BH151" s="105"/>
      <c r="BI151" s="105"/>
      <c r="BJ151" s="105"/>
    </row>
    <row r="152" spans="2:62" ht="20.100000000000001" hidden="1" customHeight="1" outlineLevel="1">
      <c r="B152" s="421"/>
      <c r="C152" s="908"/>
      <c r="D152" s="909"/>
      <c r="E152" s="909"/>
      <c r="F152" s="910"/>
      <c r="G152" s="890"/>
      <c r="H152" s="891"/>
      <c r="I152" s="152"/>
      <c r="J152" s="152"/>
      <c r="K152" s="152"/>
      <c r="L152" s="152"/>
      <c r="M152" s="152"/>
      <c r="N152" s="152"/>
      <c r="O152" s="152"/>
      <c r="P152" s="153"/>
      <c r="Q152" s="153"/>
      <c r="R152" s="156">
        <f t="shared" si="116"/>
        <v>0</v>
      </c>
      <c r="S152" s="156">
        <f t="shared" si="117"/>
        <v>0</v>
      </c>
      <c r="U152" s="157">
        <f t="shared" si="123"/>
        <v>0</v>
      </c>
      <c r="W152" s="152"/>
      <c r="X152" s="152"/>
      <c r="Y152" s="152"/>
      <c r="Z152" s="152"/>
      <c r="AA152" s="152"/>
      <c r="AB152" s="152"/>
      <c r="AC152" s="347"/>
      <c r="AD152" s="152"/>
      <c r="AE152" s="152"/>
      <c r="AF152" s="152"/>
      <c r="AG152" s="152"/>
      <c r="AH152" s="152"/>
      <c r="AI152" s="152"/>
      <c r="AJ152" s="347"/>
      <c r="AK152" s="152"/>
      <c r="AL152" s="152"/>
      <c r="AM152" s="295"/>
      <c r="AN152" s="228"/>
      <c r="AO152" s="228"/>
      <c r="AP152" s="228"/>
      <c r="AQ152" s="228"/>
      <c r="AR152" s="228"/>
      <c r="AS152" s="348"/>
      <c r="AT152" s="264">
        <f t="shared" si="93"/>
        <v>0</v>
      </c>
      <c r="AU152" s="259"/>
      <c r="AV152" s="265">
        <f t="shared" si="120"/>
        <v>0</v>
      </c>
      <c r="AX152" s="265">
        <f t="shared" si="124"/>
        <v>0</v>
      </c>
      <c r="AZ152" s="492">
        <f t="shared" si="121"/>
        <v>0</v>
      </c>
      <c r="BB152" s="492">
        <f t="shared" si="122"/>
        <v>0</v>
      </c>
      <c r="BD152" s="265">
        <f t="shared" si="125"/>
        <v>0</v>
      </c>
      <c r="BE152" s="105"/>
      <c r="BF152" s="105"/>
      <c r="BG152" s="105"/>
      <c r="BH152" s="105"/>
      <c r="BI152" s="105"/>
      <c r="BJ152" s="105"/>
    </row>
    <row r="153" spans="2:62" ht="20.100000000000001" hidden="1" customHeight="1" outlineLevel="1">
      <c r="B153" s="421"/>
      <c r="C153" s="908"/>
      <c r="D153" s="909"/>
      <c r="E153" s="909"/>
      <c r="F153" s="910"/>
      <c r="G153" s="890"/>
      <c r="H153" s="891"/>
      <c r="I153" s="152"/>
      <c r="J153" s="152"/>
      <c r="K153" s="152"/>
      <c r="L153" s="152"/>
      <c r="M153" s="152"/>
      <c r="N153" s="152"/>
      <c r="O153" s="152"/>
      <c r="P153" s="153"/>
      <c r="Q153" s="153"/>
      <c r="R153" s="156">
        <f t="shared" si="116"/>
        <v>0</v>
      </c>
      <c r="S153" s="156">
        <f t="shared" si="117"/>
        <v>0</v>
      </c>
      <c r="U153" s="157">
        <f t="shared" si="123"/>
        <v>0</v>
      </c>
      <c r="W153" s="152"/>
      <c r="X153" s="152"/>
      <c r="Y153" s="152"/>
      <c r="Z153" s="152"/>
      <c r="AA153" s="152"/>
      <c r="AB153" s="152"/>
      <c r="AC153" s="347"/>
      <c r="AD153" s="152"/>
      <c r="AE153" s="152"/>
      <c r="AF153" s="152"/>
      <c r="AG153" s="152"/>
      <c r="AH153" s="152"/>
      <c r="AI153" s="152"/>
      <c r="AJ153" s="347"/>
      <c r="AK153" s="152"/>
      <c r="AL153" s="152"/>
      <c r="AM153" s="295"/>
      <c r="AN153" s="228"/>
      <c r="AO153" s="228"/>
      <c r="AP153" s="228"/>
      <c r="AQ153" s="228"/>
      <c r="AR153" s="228"/>
      <c r="AS153" s="348"/>
      <c r="AT153" s="264">
        <f t="shared" si="93"/>
        <v>0</v>
      </c>
      <c r="AU153" s="259"/>
      <c r="AV153" s="265">
        <f t="shared" si="120"/>
        <v>0</v>
      </c>
      <c r="AX153" s="265">
        <f t="shared" si="124"/>
        <v>0</v>
      </c>
      <c r="AZ153" s="492">
        <f t="shared" si="121"/>
        <v>0</v>
      </c>
      <c r="BB153" s="492">
        <f t="shared" si="122"/>
        <v>0</v>
      </c>
      <c r="BD153" s="265">
        <f t="shared" si="125"/>
        <v>0</v>
      </c>
      <c r="BE153" s="105"/>
      <c r="BF153" s="105"/>
      <c r="BG153" s="105"/>
      <c r="BH153" s="105"/>
      <c r="BI153" s="105"/>
      <c r="BJ153" s="105"/>
    </row>
    <row r="154" spans="2:62" ht="20.100000000000001" hidden="1" customHeight="1" outlineLevel="1">
      <c r="B154" s="421"/>
      <c r="C154" s="908"/>
      <c r="D154" s="909"/>
      <c r="E154" s="909"/>
      <c r="F154" s="910"/>
      <c r="G154" s="890"/>
      <c r="H154" s="891"/>
      <c r="I154" s="152"/>
      <c r="J154" s="152"/>
      <c r="K154" s="152"/>
      <c r="L154" s="152"/>
      <c r="M154" s="152"/>
      <c r="N154" s="152"/>
      <c r="O154" s="152"/>
      <c r="P154" s="153"/>
      <c r="Q154" s="153"/>
      <c r="R154" s="156">
        <f t="shared" si="116"/>
        <v>0</v>
      </c>
      <c r="S154" s="156">
        <f t="shared" si="117"/>
        <v>0</v>
      </c>
      <c r="U154" s="157">
        <f t="shared" si="123"/>
        <v>0</v>
      </c>
      <c r="W154" s="152"/>
      <c r="X154" s="152"/>
      <c r="Y154" s="152"/>
      <c r="Z154" s="152"/>
      <c r="AA154" s="152"/>
      <c r="AB154" s="152"/>
      <c r="AC154" s="347"/>
      <c r="AD154" s="152"/>
      <c r="AE154" s="152"/>
      <c r="AF154" s="152"/>
      <c r="AG154" s="152"/>
      <c r="AH154" s="152"/>
      <c r="AI154" s="152"/>
      <c r="AJ154" s="347"/>
      <c r="AK154" s="152"/>
      <c r="AL154" s="152"/>
      <c r="AM154" s="295"/>
      <c r="AN154" s="228"/>
      <c r="AO154" s="228"/>
      <c r="AP154" s="228"/>
      <c r="AQ154" s="228"/>
      <c r="AR154" s="228"/>
      <c r="AS154" s="348"/>
      <c r="AT154" s="264">
        <f t="shared" si="93"/>
        <v>0</v>
      </c>
      <c r="AU154" s="259"/>
      <c r="AV154" s="265">
        <f t="shared" si="120"/>
        <v>0</v>
      </c>
      <c r="AX154" s="265">
        <f t="shared" si="124"/>
        <v>0</v>
      </c>
      <c r="AZ154" s="492">
        <f t="shared" si="121"/>
        <v>0</v>
      </c>
      <c r="BB154" s="492">
        <f t="shared" si="122"/>
        <v>0</v>
      </c>
      <c r="BD154" s="265">
        <f t="shared" si="125"/>
        <v>0</v>
      </c>
      <c r="BE154" s="105"/>
      <c r="BF154" s="105"/>
      <c r="BG154" s="105"/>
      <c r="BH154" s="105"/>
      <c r="BI154" s="105"/>
      <c r="BJ154" s="105"/>
    </row>
    <row r="155" spans="2:62" ht="20.100000000000001" hidden="1" customHeight="1" outlineLevel="1">
      <c r="B155" s="100"/>
      <c r="C155" s="908"/>
      <c r="D155" s="909"/>
      <c r="E155" s="909"/>
      <c r="F155" s="910"/>
      <c r="G155" s="890"/>
      <c r="H155" s="891"/>
      <c r="I155" s="152"/>
      <c r="J155" s="152"/>
      <c r="K155" s="152"/>
      <c r="L155" s="152"/>
      <c r="M155" s="152"/>
      <c r="N155" s="152"/>
      <c r="O155" s="152"/>
      <c r="P155" s="153"/>
      <c r="Q155" s="153"/>
      <c r="R155" s="156">
        <f t="shared" si="116"/>
        <v>0</v>
      </c>
      <c r="S155" s="156">
        <f t="shared" si="117"/>
        <v>0</v>
      </c>
      <c r="U155" s="157">
        <f t="shared" si="123"/>
        <v>0</v>
      </c>
      <c r="W155" s="152"/>
      <c r="X155" s="152"/>
      <c r="Y155" s="152"/>
      <c r="Z155" s="152"/>
      <c r="AA155" s="152"/>
      <c r="AB155" s="152"/>
      <c r="AC155" s="347"/>
      <c r="AD155" s="152"/>
      <c r="AE155" s="152"/>
      <c r="AF155" s="152"/>
      <c r="AG155" s="152"/>
      <c r="AH155" s="152"/>
      <c r="AI155" s="152"/>
      <c r="AJ155" s="347"/>
      <c r="AK155" s="152"/>
      <c r="AL155" s="152"/>
      <c r="AM155" s="295"/>
      <c r="AN155" s="228"/>
      <c r="AO155" s="228"/>
      <c r="AP155" s="228"/>
      <c r="AQ155" s="228"/>
      <c r="AR155" s="228"/>
      <c r="AS155" s="348"/>
      <c r="AT155" s="264">
        <f t="shared" si="93"/>
        <v>0</v>
      </c>
      <c r="AU155" s="259"/>
      <c r="AV155" s="265">
        <f t="shared" si="120"/>
        <v>0</v>
      </c>
      <c r="AX155" s="265">
        <f t="shared" si="124"/>
        <v>0</v>
      </c>
      <c r="AZ155" s="492">
        <f t="shared" si="121"/>
        <v>0</v>
      </c>
      <c r="BB155" s="492">
        <f t="shared" si="122"/>
        <v>0</v>
      </c>
      <c r="BD155" s="265">
        <f t="shared" si="125"/>
        <v>0</v>
      </c>
      <c r="BE155" s="105"/>
      <c r="BF155" s="105"/>
      <c r="BG155" s="105"/>
      <c r="BH155" s="105"/>
      <c r="BI155" s="105"/>
      <c r="BJ155" s="105"/>
    </row>
    <row r="156" spans="2:62" ht="20.100000000000001" hidden="1" customHeight="1" outlineLevel="1">
      <c r="B156" s="100"/>
      <c r="C156" s="908"/>
      <c r="D156" s="909"/>
      <c r="E156" s="909"/>
      <c r="F156" s="910"/>
      <c r="G156" s="890"/>
      <c r="H156" s="891"/>
      <c r="I156" s="152"/>
      <c r="J156" s="152"/>
      <c r="K156" s="152"/>
      <c r="L156" s="152"/>
      <c r="M156" s="152"/>
      <c r="N156" s="152"/>
      <c r="O156" s="152"/>
      <c r="P156" s="153"/>
      <c r="Q156" s="153"/>
      <c r="R156" s="156">
        <f t="shared" si="116"/>
        <v>0</v>
      </c>
      <c r="S156" s="156">
        <f t="shared" si="117"/>
        <v>0</v>
      </c>
      <c r="U156" s="157">
        <f t="shared" si="123"/>
        <v>0</v>
      </c>
      <c r="W156" s="152"/>
      <c r="X156" s="152"/>
      <c r="Y156" s="152"/>
      <c r="Z156" s="152"/>
      <c r="AA156" s="152"/>
      <c r="AB156" s="152"/>
      <c r="AC156" s="347"/>
      <c r="AD156" s="152"/>
      <c r="AE156" s="152"/>
      <c r="AF156" s="152"/>
      <c r="AG156" s="152"/>
      <c r="AH156" s="152"/>
      <c r="AI156" s="152"/>
      <c r="AJ156" s="347"/>
      <c r="AK156" s="152"/>
      <c r="AL156" s="152"/>
      <c r="AM156" s="295"/>
      <c r="AN156" s="228"/>
      <c r="AO156" s="228"/>
      <c r="AP156" s="228"/>
      <c r="AQ156" s="228"/>
      <c r="AR156" s="228"/>
      <c r="AS156" s="348"/>
      <c r="AT156" s="264">
        <f t="shared" si="93"/>
        <v>0</v>
      </c>
      <c r="AU156" s="259"/>
      <c r="AV156" s="265">
        <f t="shared" si="120"/>
        <v>0</v>
      </c>
      <c r="AX156" s="265">
        <f t="shared" si="124"/>
        <v>0</v>
      </c>
      <c r="AZ156" s="492">
        <f t="shared" si="121"/>
        <v>0</v>
      </c>
      <c r="BB156" s="492">
        <f t="shared" si="122"/>
        <v>0</v>
      </c>
      <c r="BD156" s="265">
        <f t="shared" si="125"/>
        <v>0</v>
      </c>
      <c r="BE156" s="105"/>
      <c r="BF156" s="105"/>
      <c r="BG156" s="105"/>
      <c r="BH156" s="105"/>
      <c r="BI156" s="105"/>
      <c r="BJ156" s="105"/>
    </row>
    <row r="157" spans="2:62" ht="20.100000000000001" hidden="1" customHeight="1" outlineLevel="1">
      <c r="B157" s="100"/>
      <c r="C157" s="908"/>
      <c r="D157" s="909"/>
      <c r="E157" s="909"/>
      <c r="F157" s="910"/>
      <c r="G157" s="890"/>
      <c r="H157" s="891"/>
      <c r="I157" s="152"/>
      <c r="J157" s="152"/>
      <c r="K157" s="152"/>
      <c r="L157" s="152"/>
      <c r="M157" s="152"/>
      <c r="N157" s="152"/>
      <c r="O157" s="152"/>
      <c r="P157" s="153"/>
      <c r="Q157" s="153"/>
      <c r="R157" s="156">
        <f t="shared" si="116"/>
        <v>0</v>
      </c>
      <c r="S157" s="156">
        <f t="shared" si="117"/>
        <v>0</v>
      </c>
      <c r="U157" s="157">
        <f t="shared" si="123"/>
        <v>0</v>
      </c>
      <c r="W157" s="152"/>
      <c r="X157" s="152"/>
      <c r="Y157" s="152"/>
      <c r="Z157" s="152"/>
      <c r="AA157" s="152"/>
      <c r="AB157" s="152"/>
      <c r="AC157" s="347"/>
      <c r="AD157" s="152"/>
      <c r="AE157" s="152"/>
      <c r="AF157" s="152"/>
      <c r="AG157" s="152"/>
      <c r="AH157" s="152"/>
      <c r="AI157" s="152"/>
      <c r="AJ157" s="347"/>
      <c r="AK157" s="152"/>
      <c r="AL157" s="152"/>
      <c r="AM157" s="295"/>
      <c r="AN157" s="228"/>
      <c r="AO157" s="228"/>
      <c r="AP157" s="228"/>
      <c r="AQ157" s="228"/>
      <c r="AR157" s="228"/>
      <c r="AS157" s="348"/>
      <c r="AT157" s="264">
        <f t="shared" si="93"/>
        <v>0</v>
      </c>
      <c r="AU157" s="259"/>
      <c r="AV157" s="265">
        <f t="shared" si="120"/>
        <v>0</v>
      </c>
      <c r="AX157" s="265">
        <f t="shared" si="124"/>
        <v>0</v>
      </c>
      <c r="AZ157" s="492">
        <f t="shared" si="121"/>
        <v>0</v>
      </c>
      <c r="BB157" s="492">
        <f t="shared" si="122"/>
        <v>0</v>
      </c>
      <c r="BD157" s="265">
        <f t="shared" si="125"/>
        <v>0</v>
      </c>
      <c r="BE157" s="105"/>
      <c r="BF157" s="105"/>
      <c r="BG157" s="105"/>
      <c r="BH157" s="105"/>
      <c r="BI157" s="105"/>
      <c r="BJ157" s="105"/>
    </row>
    <row r="158" spans="2:62" ht="20.100000000000001" hidden="1" customHeight="1" outlineLevel="1">
      <c r="B158" s="100"/>
      <c r="C158" s="908"/>
      <c r="D158" s="909"/>
      <c r="E158" s="909"/>
      <c r="F158" s="910"/>
      <c r="G158" s="890"/>
      <c r="H158" s="891"/>
      <c r="I158" s="152"/>
      <c r="J158" s="152"/>
      <c r="K158" s="152"/>
      <c r="L158" s="152"/>
      <c r="M158" s="152"/>
      <c r="N158" s="152"/>
      <c r="O158" s="152"/>
      <c r="P158" s="153"/>
      <c r="Q158" s="153"/>
      <c r="R158" s="156">
        <f t="shared" si="116"/>
        <v>0</v>
      </c>
      <c r="S158" s="156">
        <f t="shared" si="117"/>
        <v>0</v>
      </c>
      <c r="U158" s="157">
        <f t="shared" si="123"/>
        <v>0</v>
      </c>
      <c r="W158" s="152"/>
      <c r="X158" s="152"/>
      <c r="Y158" s="152"/>
      <c r="Z158" s="152"/>
      <c r="AA158" s="152"/>
      <c r="AB158" s="152"/>
      <c r="AC158" s="347"/>
      <c r="AD158" s="152"/>
      <c r="AE158" s="152"/>
      <c r="AF158" s="152"/>
      <c r="AG158" s="152"/>
      <c r="AH158" s="152"/>
      <c r="AI158" s="152"/>
      <c r="AJ158" s="347"/>
      <c r="AK158" s="152"/>
      <c r="AL158" s="152"/>
      <c r="AM158" s="295"/>
      <c r="AN158" s="228"/>
      <c r="AO158" s="228"/>
      <c r="AP158" s="228"/>
      <c r="AQ158" s="228"/>
      <c r="AR158" s="228"/>
      <c r="AS158" s="348"/>
      <c r="AT158" s="264">
        <f t="shared" si="93"/>
        <v>0</v>
      </c>
      <c r="AU158" s="259"/>
      <c r="AV158" s="265">
        <f t="shared" si="120"/>
        <v>0</v>
      </c>
      <c r="AX158" s="265">
        <f t="shared" si="124"/>
        <v>0</v>
      </c>
      <c r="AZ158" s="492">
        <f t="shared" si="121"/>
        <v>0</v>
      </c>
      <c r="BB158" s="492">
        <f t="shared" si="122"/>
        <v>0</v>
      </c>
      <c r="BD158" s="265">
        <f t="shared" si="125"/>
        <v>0</v>
      </c>
      <c r="BE158" s="105"/>
      <c r="BF158" s="105"/>
      <c r="BG158" s="105"/>
      <c r="BH158" s="105"/>
      <c r="BI158" s="105"/>
      <c r="BJ158" s="105"/>
    </row>
    <row r="159" spans="2:62" ht="20.100000000000001" hidden="1" customHeight="1" outlineLevel="1">
      <c r="B159" s="100"/>
      <c r="C159" s="908"/>
      <c r="D159" s="909"/>
      <c r="E159" s="909"/>
      <c r="F159" s="910"/>
      <c r="G159" s="890"/>
      <c r="H159" s="891"/>
      <c r="I159" s="152"/>
      <c r="J159" s="152"/>
      <c r="K159" s="152"/>
      <c r="L159" s="152"/>
      <c r="M159" s="152"/>
      <c r="N159" s="152"/>
      <c r="O159" s="152"/>
      <c r="P159" s="153"/>
      <c r="Q159" s="153"/>
      <c r="R159" s="156">
        <f t="shared" si="116"/>
        <v>0</v>
      </c>
      <c r="S159" s="156">
        <f t="shared" si="117"/>
        <v>0</v>
      </c>
      <c r="U159" s="157">
        <f t="shared" si="123"/>
        <v>0</v>
      </c>
      <c r="W159" s="152"/>
      <c r="X159" s="152"/>
      <c r="Y159" s="152"/>
      <c r="Z159" s="152"/>
      <c r="AA159" s="152"/>
      <c r="AB159" s="152"/>
      <c r="AC159" s="347"/>
      <c r="AD159" s="152"/>
      <c r="AE159" s="152"/>
      <c r="AF159" s="152"/>
      <c r="AG159" s="152"/>
      <c r="AH159" s="152"/>
      <c r="AI159" s="152"/>
      <c r="AJ159" s="347"/>
      <c r="AK159" s="152"/>
      <c r="AL159" s="152"/>
      <c r="AM159" s="295"/>
      <c r="AN159" s="228"/>
      <c r="AO159" s="228"/>
      <c r="AP159" s="228"/>
      <c r="AQ159" s="228"/>
      <c r="AR159" s="228"/>
      <c r="AS159" s="348"/>
      <c r="AT159" s="264">
        <f t="shared" si="93"/>
        <v>0</v>
      </c>
      <c r="AU159" s="259"/>
      <c r="AV159" s="265">
        <f t="shared" si="120"/>
        <v>0</v>
      </c>
      <c r="AX159" s="265">
        <f t="shared" si="124"/>
        <v>0</v>
      </c>
      <c r="AZ159" s="492">
        <f t="shared" si="121"/>
        <v>0</v>
      </c>
      <c r="BB159" s="492">
        <f t="shared" si="122"/>
        <v>0</v>
      </c>
      <c r="BD159" s="265">
        <f t="shared" si="125"/>
        <v>0</v>
      </c>
      <c r="BE159" s="105"/>
      <c r="BF159" s="105"/>
      <c r="BG159" s="105"/>
      <c r="BH159" s="105"/>
      <c r="BI159" s="105"/>
      <c r="BJ159" s="105"/>
    </row>
    <row r="160" spans="2:62" ht="20.100000000000001" hidden="1" customHeight="1" outlineLevel="1">
      <c r="B160" s="100"/>
      <c r="C160" s="908"/>
      <c r="D160" s="909"/>
      <c r="E160" s="909"/>
      <c r="F160" s="910"/>
      <c r="G160" s="890"/>
      <c r="H160" s="891"/>
      <c r="I160" s="152"/>
      <c r="J160" s="152"/>
      <c r="K160" s="152"/>
      <c r="L160" s="152"/>
      <c r="M160" s="152"/>
      <c r="N160" s="152"/>
      <c r="O160" s="152"/>
      <c r="P160" s="153"/>
      <c r="Q160" s="153"/>
      <c r="R160" s="156">
        <f t="shared" si="116"/>
        <v>0</v>
      </c>
      <c r="S160" s="156">
        <f t="shared" si="117"/>
        <v>0</v>
      </c>
      <c r="U160" s="157">
        <f t="shared" si="123"/>
        <v>0</v>
      </c>
      <c r="W160" s="152"/>
      <c r="X160" s="152"/>
      <c r="Y160" s="152"/>
      <c r="Z160" s="152"/>
      <c r="AA160" s="152"/>
      <c r="AB160" s="152"/>
      <c r="AC160" s="347"/>
      <c r="AD160" s="152"/>
      <c r="AE160" s="152"/>
      <c r="AF160" s="152"/>
      <c r="AG160" s="152"/>
      <c r="AH160" s="152"/>
      <c r="AI160" s="152"/>
      <c r="AJ160" s="347"/>
      <c r="AK160" s="152"/>
      <c r="AL160" s="152"/>
      <c r="AM160" s="295"/>
      <c r="AN160" s="228"/>
      <c r="AO160" s="228"/>
      <c r="AP160" s="228"/>
      <c r="AQ160" s="228"/>
      <c r="AR160" s="228"/>
      <c r="AS160" s="348"/>
      <c r="AT160" s="264">
        <f t="shared" si="93"/>
        <v>0</v>
      </c>
      <c r="AU160" s="259"/>
      <c r="AV160" s="265">
        <f t="shared" si="120"/>
        <v>0</v>
      </c>
      <c r="AX160" s="265">
        <f t="shared" si="124"/>
        <v>0</v>
      </c>
      <c r="AZ160" s="492">
        <f t="shared" si="121"/>
        <v>0</v>
      </c>
      <c r="BB160" s="492">
        <f t="shared" si="122"/>
        <v>0</v>
      </c>
      <c r="BD160" s="265">
        <f t="shared" si="125"/>
        <v>0</v>
      </c>
      <c r="BE160" s="105"/>
      <c r="BF160" s="105"/>
      <c r="BG160" s="105"/>
      <c r="BH160" s="105"/>
      <c r="BI160" s="105"/>
      <c r="BJ160" s="105"/>
    </row>
    <row r="161" spans="1:62" ht="20.100000000000001" hidden="1" customHeight="1" outlineLevel="1">
      <c r="B161" s="100"/>
      <c r="C161" s="908"/>
      <c r="D161" s="909"/>
      <c r="E161" s="909"/>
      <c r="F161" s="910"/>
      <c r="G161" s="890"/>
      <c r="H161" s="891"/>
      <c r="I161" s="152"/>
      <c r="J161" s="152"/>
      <c r="K161" s="152"/>
      <c r="L161" s="152"/>
      <c r="M161" s="152"/>
      <c r="N161" s="152"/>
      <c r="O161" s="152"/>
      <c r="P161" s="153"/>
      <c r="Q161" s="153"/>
      <c r="R161" s="156">
        <f t="shared" si="116"/>
        <v>0</v>
      </c>
      <c r="S161" s="156">
        <f t="shared" si="117"/>
        <v>0</v>
      </c>
      <c r="U161" s="157">
        <f t="shared" si="123"/>
        <v>0</v>
      </c>
      <c r="W161" s="152"/>
      <c r="X161" s="152"/>
      <c r="Y161" s="152"/>
      <c r="Z161" s="152"/>
      <c r="AA161" s="152"/>
      <c r="AB161" s="152"/>
      <c r="AC161" s="347"/>
      <c r="AD161" s="152"/>
      <c r="AE161" s="152"/>
      <c r="AF161" s="152"/>
      <c r="AG161" s="152"/>
      <c r="AH161" s="152"/>
      <c r="AI161" s="152"/>
      <c r="AJ161" s="347"/>
      <c r="AK161" s="152"/>
      <c r="AL161" s="152"/>
      <c r="AM161" s="295"/>
      <c r="AN161" s="228"/>
      <c r="AO161" s="228"/>
      <c r="AP161" s="228"/>
      <c r="AQ161" s="228"/>
      <c r="AR161" s="228"/>
      <c r="AS161" s="348"/>
      <c r="AT161" s="264">
        <f t="shared" si="93"/>
        <v>0</v>
      </c>
      <c r="AU161" s="259"/>
      <c r="AV161" s="265">
        <f t="shared" si="120"/>
        <v>0</v>
      </c>
      <c r="AX161" s="265">
        <f t="shared" si="124"/>
        <v>0</v>
      </c>
      <c r="AZ161" s="492">
        <f t="shared" si="121"/>
        <v>0</v>
      </c>
      <c r="BB161" s="492">
        <f t="shared" si="122"/>
        <v>0</v>
      </c>
      <c r="BD161" s="265">
        <f t="shared" si="125"/>
        <v>0</v>
      </c>
      <c r="BE161" s="105"/>
      <c r="BF161" s="105"/>
      <c r="BG161" s="105"/>
      <c r="BH161" s="105"/>
      <c r="BI161" s="105"/>
      <c r="BJ161" s="105"/>
    </row>
    <row r="162" spans="1:62" ht="20.100000000000001" hidden="1" customHeight="1" outlineLevel="1">
      <c r="B162" s="100"/>
      <c r="C162" s="908"/>
      <c r="D162" s="909"/>
      <c r="E162" s="909"/>
      <c r="F162" s="910"/>
      <c r="G162" s="890"/>
      <c r="H162" s="891"/>
      <c r="I162" s="152"/>
      <c r="J162" s="152"/>
      <c r="K162" s="152"/>
      <c r="L162" s="152"/>
      <c r="M162" s="152"/>
      <c r="N162" s="152"/>
      <c r="O162" s="152"/>
      <c r="P162" s="153"/>
      <c r="Q162" s="153"/>
      <c r="R162" s="156">
        <f t="shared" si="116"/>
        <v>0</v>
      </c>
      <c r="S162" s="156">
        <f t="shared" si="117"/>
        <v>0</v>
      </c>
      <c r="U162" s="157">
        <f t="shared" si="123"/>
        <v>0</v>
      </c>
      <c r="W162" s="152"/>
      <c r="X162" s="152"/>
      <c r="Y162" s="152"/>
      <c r="Z162" s="152"/>
      <c r="AA162" s="152"/>
      <c r="AB162" s="152"/>
      <c r="AC162" s="347"/>
      <c r="AD162" s="152"/>
      <c r="AE162" s="152"/>
      <c r="AF162" s="152"/>
      <c r="AG162" s="152"/>
      <c r="AH162" s="152"/>
      <c r="AI162" s="152"/>
      <c r="AJ162" s="347"/>
      <c r="AK162" s="152"/>
      <c r="AL162" s="152"/>
      <c r="AM162" s="295"/>
      <c r="AN162" s="228"/>
      <c r="AO162" s="228"/>
      <c r="AP162" s="228"/>
      <c r="AQ162" s="228"/>
      <c r="AR162" s="228"/>
      <c r="AS162" s="348"/>
      <c r="AT162" s="264">
        <f t="shared" si="93"/>
        <v>0</v>
      </c>
      <c r="AU162" s="259"/>
      <c r="AV162" s="265">
        <f t="shared" si="120"/>
        <v>0</v>
      </c>
      <c r="AX162" s="265">
        <f t="shared" si="124"/>
        <v>0</v>
      </c>
      <c r="AZ162" s="492">
        <f t="shared" si="121"/>
        <v>0</v>
      </c>
      <c r="BB162" s="492">
        <f t="shared" si="122"/>
        <v>0</v>
      </c>
      <c r="BD162" s="265">
        <f t="shared" si="125"/>
        <v>0</v>
      </c>
      <c r="BE162" s="105"/>
      <c r="BF162" s="105"/>
      <c r="BG162" s="105"/>
      <c r="BH162" s="105"/>
      <c r="BI162" s="105"/>
      <c r="BJ162" s="105"/>
    </row>
    <row r="163" spans="1:62" ht="20.100000000000001" hidden="1" customHeight="1" outlineLevel="1">
      <c r="B163" s="100"/>
      <c r="C163" s="908"/>
      <c r="D163" s="909"/>
      <c r="E163" s="909"/>
      <c r="F163" s="910"/>
      <c r="G163" s="890"/>
      <c r="H163" s="891"/>
      <c r="I163" s="152"/>
      <c r="J163" s="152"/>
      <c r="K163" s="152"/>
      <c r="L163" s="152"/>
      <c r="M163" s="152"/>
      <c r="N163" s="152"/>
      <c r="O163" s="152"/>
      <c r="P163" s="153"/>
      <c r="Q163" s="153"/>
      <c r="R163" s="156">
        <f t="shared" si="116"/>
        <v>0</v>
      </c>
      <c r="S163" s="156">
        <f t="shared" si="117"/>
        <v>0</v>
      </c>
      <c r="U163" s="157">
        <f t="shared" si="123"/>
        <v>0</v>
      </c>
      <c r="W163" s="152"/>
      <c r="X163" s="152"/>
      <c r="Y163" s="152"/>
      <c r="Z163" s="152"/>
      <c r="AA163" s="152"/>
      <c r="AB163" s="152"/>
      <c r="AC163" s="347"/>
      <c r="AD163" s="152"/>
      <c r="AE163" s="152"/>
      <c r="AF163" s="152"/>
      <c r="AG163" s="152"/>
      <c r="AH163" s="152"/>
      <c r="AI163" s="152"/>
      <c r="AJ163" s="347"/>
      <c r="AK163" s="152"/>
      <c r="AL163" s="152"/>
      <c r="AM163" s="295"/>
      <c r="AN163" s="228"/>
      <c r="AO163" s="228"/>
      <c r="AP163" s="228"/>
      <c r="AQ163" s="228"/>
      <c r="AR163" s="228"/>
      <c r="AS163" s="348"/>
      <c r="AT163" s="264">
        <f t="shared" si="93"/>
        <v>0</v>
      </c>
      <c r="AU163" s="259"/>
      <c r="AV163" s="265">
        <f t="shared" si="120"/>
        <v>0</v>
      </c>
      <c r="AX163" s="265">
        <f t="shared" si="124"/>
        <v>0</v>
      </c>
      <c r="AZ163" s="492">
        <f t="shared" si="121"/>
        <v>0</v>
      </c>
      <c r="BB163" s="492">
        <f t="shared" si="122"/>
        <v>0</v>
      </c>
      <c r="BD163" s="265">
        <f t="shared" si="125"/>
        <v>0</v>
      </c>
      <c r="BE163" s="105"/>
      <c r="BF163" s="105"/>
      <c r="BG163" s="105"/>
      <c r="BH163" s="105"/>
      <c r="BI163" s="105"/>
      <c r="BJ163" s="105"/>
    </row>
    <row r="164" spans="1:62" ht="9.9499999999999993" hidden="1" customHeight="1" outlineLevel="1">
      <c r="B164" s="101"/>
      <c r="C164" s="208"/>
      <c r="D164" s="208"/>
      <c r="E164" s="208"/>
      <c r="F164" s="208"/>
      <c r="G164" s="237"/>
      <c r="H164" s="207"/>
      <c r="I164" s="257"/>
      <c r="J164" s="257"/>
      <c r="K164" s="257"/>
      <c r="L164" s="257"/>
      <c r="M164" s="257"/>
      <c r="N164" s="257"/>
      <c r="O164" s="257"/>
      <c r="P164" s="256"/>
      <c r="Q164" s="102"/>
      <c r="R164" s="102"/>
      <c r="S164" s="102"/>
      <c r="U164" s="98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Z164" s="493"/>
      <c r="BE164" s="105"/>
      <c r="BF164" s="105"/>
      <c r="BG164" s="105"/>
      <c r="BH164" s="105"/>
      <c r="BI164" s="105"/>
      <c r="BJ164" s="105"/>
    </row>
    <row r="165" spans="1:62" ht="20.100000000000001" customHeight="1" collapsed="1">
      <c r="B165" s="151">
        <f>B148+1</f>
        <v>10</v>
      </c>
      <c r="C165" s="916"/>
      <c r="D165" s="917"/>
      <c r="E165" s="917"/>
      <c r="F165" s="918"/>
      <c r="G165" s="429"/>
      <c r="H165" s="206">
        <v>1</v>
      </c>
      <c r="I165" s="642">
        <f t="shared" ref="I165" si="126">$H165*SUM(I166:I180)</f>
        <v>0</v>
      </c>
      <c r="J165" s="643">
        <f t="shared" ref="J165:O165" si="127">$H165*SUM(J166:J180)</f>
        <v>0</v>
      </c>
      <c r="K165" s="644">
        <f t="shared" si="127"/>
        <v>0</v>
      </c>
      <c r="L165" s="645">
        <f t="shared" si="127"/>
        <v>0</v>
      </c>
      <c r="M165" s="645">
        <f t="shared" si="127"/>
        <v>0</v>
      </c>
      <c r="N165" s="644">
        <f t="shared" si="127"/>
        <v>0</v>
      </c>
      <c r="O165" s="642">
        <f t="shared" si="127"/>
        <v>0</v>
      </c>
      <c r="P165" s="209">
        <f t="shared" ref="P165:Q165" si="128">$H165*SUM(P166:P180)</f>
        <v>0</v>
      </c>
      <c r="Q165" s="210">
        <f t="shared" si="128"/>
        <v>0</v>
      </c>
      <c r="R165" s="136">
        <f t="shared" ref="R165:R180" si="129">P165*(1+Gewinn)*(1+SicherheitAngebot)</f>
        <v>0</v>
      </c>
      <c r="S165" s="137">
        <f t="shared" ref="S165:S180" si="130">Q165*(1+MGKZ)*(1+Gewinn)*(1+SicherheitAngebot)</f>
        <v>0</v>
      </c>
      <c r="U165" s="10">
        <f>I165*$I$7+J165*$J$7+K165*$K$7+L165*$L$7+M165*$M$7+N165*$N$7+O165*$O$7+R165+S165</f>
        <v>0</v>
      </c>
      <c r="W165" s="646">
        <f t="shared" ref="W165:AB165" si="131">$H165*SUM(W166:W180)</f>
        <v>0</v>
      </c>
      <c r="X165" s="647">
        <f t="shared" si="131"/>
        <v>0</v>
      </c>
      <c r="Y165" s="648">
        <f t="shared" si="131"/>
        <v>0</v>
      </c>
      <c r="Z165" s="649">
        <f t="shared" si="131"/>
        <v>0</v>
      </c>
      <c r="AA165" s="648">
        <f t="shared" si="131"/>
        <v>0</v>
      </c>
      <c r="AB165" s="646">
        <f t="shared" si="131"/>
        <v>0</v>
      </c>
      <c r="AC165" s="258"/>
      <c r="AD165" s="646">
        <f t="shared" ref="AD165:AM165" si="132">$H165*SUM(AD166:AD180)</f>
        <v>0</v>
      </c>
      <c r="AE165" s="647">
        <f t="shared" si="132"/>
        <v>0</v>
      </c>
      <c r="AF165" s="648">
        <f t="shared" si="132"/>
        <v>0</v>
      </c>
      <c r="AG165" s="649">
        <f t="shared" si="132"/>
        <v>0</v>
      </c>
      <c r="AH165" s="648">
        <f t="shared" si="132"/>
        <v>0</v>
      </c>
      <c r="AI165" s="646">
        <f t="shared" si="132"/>
        <v>0</v>
      </c>
      <c r="AJ165" s="258"/>
      <c r="AK165" s="653">
        <f t="shared" si="132"/>
        <v>0</v>
      </c>
      <c r="AL165" s="653">
        <f t="shared" si="132"/>
        <v>0</v>
      </c>
      <c r="AM165" s="653">
        <f t="shared" si="132"/>
        <v>0</v>
      </c>
      <c r="AN165" s="227">
        <f>$H165*SUM(AN166:AN180)*(1+Gewinn)*(1+SicherheitAngebot)</f>
        <v>0</v>
      </c>
      <c r="AO165" s="227">
        <f>$H165*SUM(AO166:AO180)*(1+Gewinn)*(1+SicherheitAngebot)</f>
        <v>0</v>
      </c>
      <c r="AP165" s="227">
        <f>$H165*SUM(AP166:AP180)*(1+Gewinn)*(1+SicherheitAngebot)</f>
        <v>0</v>
      </c>
      <c r="AQ165" s="227">
        <f>$H165*SUM(AQ166:AQ180)*(1+Gewinn)*(1+SicherheitAngebot)</f>
        <v>0</v>
      </c>
      <c r="AR165" s="227">
        <f>$H165*SUM(AR166:AR180)*(1+Gewinn)*(1+SicherheitAngebot)</f>
        <v>0</v>
      </c>
      <c r="AS165" s="262"/>
      <c r="AT165" s="263">
        <f t="shared" si="93"/>
        <v>0</v>
      </c>
      <c r="AU165" s="259"/>
      <c r="AV165" s="491">
        <f>AK165*$AK$7+AL165*$AL$7+AM165*$AM$7+SUM(AN165:AR165)+AT165/Zuschläge_IBN+AT165</f>
        <v>0</v>
      </c>
      <c r="AX165" s="685">
        <f>U165+AV165</f>
        <v>0</v>
      </c>
      <c r="AZ165" s="490">
        <f>IF(H165&gt;0,U165/(1+SicherheitAngebot)*(1+Sicherheit),0)</f>
        <v>0</v>
      </c>
      <c r="BB165" s="490">
        <f>IF(H165&gt;0,AV165/(1+SicherheitAngebot)*(1+Sicherheit),0)</f>
        <v>0</v>
      </c>
      <c r="BD165" s="490">
        <f>AZ165+BB165</f>
        <v>0</v>
      </c>
      <c r="BE165" s="105"/>
      <c r="BF165" s="105"/>
      <c r="BG165" s="105"/>
      <c r="BH165" s="105"/>
      <c r="BI165" s="105"/>
      <c r="BJ165" s="105"/>
    </row>
    <row r="166" spans="1:62" ht="20.100000000000001" hidden="1" customHeight="1" outlineLevel="1">
      <c r="A166" s="5"/>
      <c r="B166" s="99"/>
      <c r="C166" s="908"/>
      <c r="D166" s="909"/>
      <c r="E166" s="909"/>
      <c r="F166" s="910"/>
      <c r="G166" s="890"/>
      <c r="H166" s="901"/>
      <c r="I166" s="152"/>
      <c r="J166" s="152"/>
      <c r="K166" s="152"/>
      <c r="L166" s="152"/>
      <c r="M166" s="152"/>
      <c r="N166" s="152"/>
      <c r="O166" s="152"/>
      <c r="P166" s="153"/>
      <c r="Q166" s="153"/>
      <c r="R166" s="156">
        <f t="shared" si="129"/>
        <v>0</v>
      </c>
      <c r="S166" s="156">
        <f t="shared" si="130"/>
        <v>0</v>
      </c>
      <c r="U166" s="157">
        <f>I166*$I$7+J166*$J$7+K166*$K$7+L166*$L$7+M166*$M$7+N166*$N$7+O166*$O$7+R166+S166</f>
        <v>0</v>
      </c>
      <c r="W166" s="152"/>
      <c r="X166" s="152"/>
      <c r="Y166" s="152"/>
      <c r="Z166" s="152"/>
      <c r="AA166" s="152"/>
      <c r="AB166" s="152"/>
      <c r="AC166" s="347"/>
      <c r="AD166" s="152"/>
      <c r="AE166" s="152"/>
      <c r="AF166" s="152"/>
      <c r="AG166" s="152"/>
      <c r="AH166" s="152"/>
      <c r="AI166" s="152"/>
      <c r="AJ166" s="347"/>
      <c r="AK166" s="152"/>
      <c r="AL166" s="152"/>
      <c r="AM166" s="295"/>
      <c r="AN166" s="228"/>
      <c r="AO166" s="228"/>
      <c r="AP166" s="228"/>
      <c r="AQ166" s="228"/>
      <c r="AR166" s="228"/>
      <c r="AS166" s="348"/>
      <c r="AT166" s="264">
        <f t="shared" si="93"/>
        <v>0</v>
      </c>
      <c r="AU166" s="259"/>
      <c r="AV166" s="265">
        <f t="shared" ref="AV166:AV180" si="133">AK166*$AK$7+AL166*$AL$7+AM166*$AM$7+SUM(AN166:AR166)*(1+Gewinn)*(1+SicherheitAngebot)+AT166/Zuschläge_IBN+AT166</f>
        <v>0</v>
      </c>
      <c r="AX166" s="265">
        <f>U166+AV166</f>
        <v>0</v>
      </c>
      <c r="AZ166" s="492">
        <f t="shared" ref="AZ166:AZ180" si="134">U166/(1+SicherheitAngebot)*(1+Sicherheit)</f>
        <v>0</v>
      </c>
      <c r="BB166" s="492">
        <f t="shared" ref="BB166:BB180" si="135">AV166/(1+SicherheitAngebot)*(1+Sicherheit)</f>
        <v>0</v>
      </c>
      <c r="BD166" s="265">
        <f>AZ166+BB166</f>
        <v>0</v>
      </c>
      <c r="BE166" s="105"/>
      <c r="BF166" s="105"/>
      <c r="BG166" s="105"/>
      <c r="BH166" s="105"/>
      <c r="BI166" s="105"/>
      <c r="BJ166" s="105"/>
    </row>
    <row r="167" spans="1:62" ht="20.100000000000001" hidden="1" customHeight="1" outlineLevel="1">
      <c r="A167" s="5"/>
      <c r="B167" s="421"/>
      <c r="C167" s="908"/>
      <c r="D167" s="909"/>
      <c r="E167" s="909"/>
      <c r="F167" s="910"/>
      <c r="G167" s="890"/>
      <c r="H167" s="891"/>
      <c r="I167" s="152"/>
      <c r="J167" s="152"/>
      <c r="K167" s="152"/>
      <c r="L167" s="152"/>
      <c r="M167" s="152"/>
      <c r="N167" s="152"/>
      <c r="O167" s="152"/>
      <c r="P167" s="153"/>
      <c r="Q167" s="153"/>
      <c r="R167" s="156">
        <f t="shared" si="129"/>
        <v>0</v>
      </c>
      <c r="S167" s="156">
        <f t="shared" si="130"/>
        <v>0</v>
      </c>
      <c r="U167" s="157">
        <f t="shared" ref="U167:U180" si="136">I167*$I$7+J167*$J$7+K167*$K$7+L167*$L$7+M167*$M$7+N167*$N$7+O167*$O$7+R167+S167</f>
        <v>0</v>
      </c>
      <c r="W167" s="152"/>
      <c r="X167" s="152"/>
      <c r="Y167" s="152"/>
      <c r="Z167" s="152"/>
      <c r="AA167" s="152"/>
      <c r="AB167" s="152"/>
      <c r="AC167" s="347"/>
      <c r="AD167" s="152"/>
      <c r="AE167" s="152"/>
      <c r="AF167" s="152"/>
      <c r="AG167" s="152"/>
      <c r="AH167" s="152"/>
      <c r="AI167" s="152"/>
      <c r="AJ167" s="347"/>
      <c r="AK167" s="152"/>
      <c r="AL167" s="152"/>
      <c r="AM167" s="295"/>
      <c r="AN167" s="228"/>
      <c r="AO167" s="228"/>
      <c r="AP167" s="228"/>
      <c r="AQ167" s="228"/>
      <c r="AR167" s="228"/>
      <c r="AS167" s="348"/>
      <c r="AT167" s="264">
        <f t="shared" si="93"/>
        <v>0</v>
      </c>
      <c r="AU167" s="259"/>
      <c r="AV167" s="265">
        <f t="shared" si="133"/>
        <v>0</v>
      </c>
      <c r="AX167" s="265">
        <f t="shared" ref="AX167:AX180" si="137">U167+AV167</f>
        <v>0</v>
      </c>
      <c r="AZ167" s="492">
        <f t="shared" si="134"/>
        <v>0</v>
      </c>
      <c r="BB167" s="492">
        <f t="shared" si="135"/>
        <v>0</v>
      </c>
      <c r="BD167" s="265">
        <f t="shared" ref="BD167:BD180" si="138">AZ167+BB167</f>
        <v>0</v>
      </c>
      <c r="BE167" s="105"/>
      <c r="BF167" s="105"/>
      <c r="BG167" s="105"/>
      <c r="BH167" s="105"/>
      <c r="BI167" s="105"/>
      <c r="BJ167" s="105"/>
    </row>
    <row r="168" spans="1:62" ht="20.100000000000001" hidden="1" customHeight="1" outlineLevel="1">
      <c r="A168" s="5"/>
      <c r="B168" s="421"/>
      <c r="C168" s="908"/>
      <c r="D168" s="909"/>
      <c r="E168" s="909"/>
      <c r="F168" s="910"/>
      <c r="G168" s="890"/>
      <c r="H168" s="891"/>
      <c r="I168" s="152"/>
      <c r="J168" s="152"/>
      <c r="K168" s="152"/>
      <c r="L168" s="152"/>
      <c r="M168" s="152"/>
      <c r="N168" s="152"/>
      <c r="O168" s="152"/>
      <c r="P168" s="153"/>
      <c r="Q168" s="153"/>
      <c r="R168" s="156">
        <f t="shared" si="129"/>
        <v>0</v>
      </c>
      <c r="S168" s="156">
        <f t="shared" si="130"/>
        <v>0</v>
      </c>
      <c r="U168" s="157">
        <f t="shared" si="136"/>
        <v>0</v>
      </c>
      <c r="W168" s="152"/>
      <c r="X168" s="152"/>
      <c r="Y168" s="152"/>
      <c r="Z168" s="152"/>
      <c r="AA168" s="152"/>
      <c r="AB168" s="152"/>
      <c r="AC168" s="347"/>
      <c r="AD168" s="152"/>
      <c r="AE168" s="152"/>
      <c r="AF168" s="152"/>
      <c r="AG168" s="152"/>
      <c r="AH168" s="152"/>
      <c r="AI168" s="152"/>
      <c r="AJ168" s="347"/>
      <c r="AK168" s="152"/>
      <c r="AL168" s="152"/>
      <c r="AM168" s="295"/>
      <c r="AN168" s="228"/>
      <c r="AO168" s="228"/>
      <c r="AP168" s="228"/>
      <c r="AQ168" s="228"/>
      <c r="AR168" s="228"/>
      <c r="AS168" s="348"/>
      <c r="AT168" s="264">
        <f t="shared" si="93"/>
        <v>0</v>
      </c>
      <c r="AU168" s="259"/>
      <c r="AV168" s="265">
        <f t="shared" si="133"/>
        <v>0</v>
      </c>
      <c r="AX168" s="265">
        <f t="shared" si="137"/>
        <v>0</v>
      </c>
      <c r="AZ168" s="492">
        <f t="shared" si="134"/>
        <v>0</v>
      </c>
      <c r="BB168" s="492">
        <f t="shared" si="135"/>
        <v>0</v>
      </c>
      <c r="BD168" s="265">
        <f t="shared" si="138"/>
        <v>0</v>
      </c>
      <c r="BE168" s="105"/>
      <c r="BF168" s="105"/>
      <c r="BG168" s="105"/>
      <c r="BH168" s="105"/>
      <c r="BI168" s="105"/>
      <c r="BJ168" s="105"/>
    </row>
    <row r="169" spans="1:62" ht="20.100000000000001" hidden="1" customHeight="1" outlineLevel="1">
      <c r="A169" s="5"/>
      <c r="B169" s="421"/>
      <c r="C169" s="908"/>
      <c r="D169" s="909"/>
      <c r="E169" s="909"/>
      <c r="F169" s="910"/>
      <c r="G169" s="890"/>
      <c r="H169" s="891"/>
      <c r="I169" s="152"/>
      <c r="J169" s="152"/>
      <c r="K169" s="152"/>
      <c r="L169" s="152"/>
      <c r="M169" s="152"/>
      <c r="N169" s="152"/>
      <c r="O169" s="152"/>
      <c r="P169" s="153"/>
      <c r="Q169" s="153"/>
      <c r="R169" s="156">
        <f t="shared" si="129"/>
        <v>0</v>
      </c>
      <c r="S169" s="156">
        <f t="shared" si="130"/>
        <v>0</v>
      </c>
      <c r="U169" s="157">
        <f t="shared" si="136"/>
        <v>0</v>
      </c>
      <c r="W169" s="152"/>
      <c r="X169" s="152"/>
      <c r="Y169" s="152"/>
      <c r="Z169" s="152"/>
      <c r="AA169" s="152"/>
      <c r="AB169" s="152"/>
      <c r="AC169" s="347"/>
      <c r="AD169" s="152"/>
      <c r="AE169" s="152"/>
      <c r="AF169" s="152"/>
      <c r="AG169" s="152"/>
      <c r="AH169" s="152"/>
      <c r="AI169" s="152"/>
      <c r="AJ169" s="347"/>
      <c r="AK169" s="152"/>
      <c r="AL169" s="152"/>
      <c r="AM169" s="295"/>
      <c r="AN169" s="228"/>
      <c r="AO169" s="228"/>
      <c r="AP169" s="228"/>
      <c r="AQ169" s="228"/>
      <c r="AR169" s="228"/>
      <c r="AS169" s="348"/>
      <c r="AT169" s="264">
        <f t="shared" si="93"/>
        <v>0</v>
      </c>
      <c r="AU169" s="259"/>
      <c r="AV169" s="265">
        <f t="shared" si="133"/>
        <v>0</v>
      </c>
      <c r="AX169" s="265">
        <f t="shared" si="137"/>
        <v>0</v>
      </c>
      <c r="AZ169" s="492">
        <f t="shared" si="134"/>
        <v>0</v>
      </c>
      <c r="BB169" s="492">
        <f t="shared" si="135"/>
        <v>0</v>
      </c>
      <c r="BD169" s="265">
        <f t="shared" si="138"/>
        <v>0</v>
      </c>
      <c r="BE169" s="105"/>
      <c r="BF169" s="105"/>
      <c r="BG169" s="105"/>
      <c r="BH169" s="105"/>
      <c r="BI169" s="105"/>
      <c r="BJ169" s="105"/>
    </row>
    <row r="170" spans="1:62" ht="20.100000000000001" hidden="1" customHeight="1" outlineLevel="1">
      <c r="A170" s="5"/>
      <c r="B170" s="421"/>
      <c r="C170" s="908"/>
      <c r="D170" s="909"/>
      <c r="E170" s="909"/>
      <c r="F170" s="910"/>
      <c r="G170" s="890"/>
      <c r="H170" s="891"/>
      <c r="I170" s="152"/>
      <c r="J170" s="152"/>
      <c r="K170" s="152"/>
      <c r="L170" s="152"/>
      <c r="M170" s="152"/>
      <c r="N170" s="152"/>
      <c r="O170" s="152"/>
      <c r="P170" s="153"/>
      <c r="Q170" s="153"/>
      <c r="R170" s="156">
        <f t="shared" si="129"/>
        <v>0</v>
      </c>
      <c r="S170" s="156">
        <f t="shared" si="130"/>
        <v>0</v>
      </c>
      <c r="U170" s="157">
        <f t="shared" si="136"/>
        <v>0</v>
      </c>
      <c r="W170" s="152"/>
      <c r="X170" s="152"/>
      <c r="Y170" s="152"/>
      <c r="Z170" s="152"/>
      <c r="AA170" s="152"/>
      <c r="AB170" s="152"/>
      <c r="AC170" s="347"/>
      <c r="AD170" s="152"/>
      <c r="AE170" s="152"/>
      <c r="AF170" s="152"/>
      <c r="AG170" s="152"/>
      <c r="AH170" s="152"/>
      <c r="AI170" s="152"/>
      <c r="AJ170" s="347"/>
      <c r="AK170" s="152"/>
      <c r="AL170" s="152"/>
      <c r="AM170" s="295"/>
      <c r="AN170" s="228"/>
      <c r="AO170" s="228"/>
      <c r="AP170" s="228"/>
      <c r="AQ170" s="228"/>
      <c r="AR170" s="228"/>
      <c r="AS170" s="348"/>
      <c r="AT170" s="264">
        <f t="shared" si="93"/>
        <v>0</v>
      </c>
      <c r="AU170" s="259"/>
      <c r="AV170" s="265">
        <f t="shared" si="133"/>
        <v>0</v>
      </c>
      <c r="AX170" s="265">
        <f t="shared" si="137"/>
        <v>0</v>
      </c>
      <c r="AZ170" s="492">
        <f t="shared" si="134"/>
        <v>0</v>
      </c>
      <c r="BB170" s="492">
        <f t="shared" si="135"/>
        <v>0</v>
      </c>
      <c r="BD170" s="265">
        <f t="shared" si="138"/>
        <v>0</v>
      </c>
      <c r="BE170" s="105"/>
      <c r="BF170" s="105"/>
      <c r="BG170" s="105"/>
      <c r="BH170" s="105"/>
      <c r="BI170" s="105"/>
      <c r="BJ170" s="105"/>
    </row>
    <row r="171" spans="1:62" ht="20.100000000000001" hidden="1" customHeight="1" outlineLevel="1">
      <c r="A171" s="5"/>
      <c r="B171" s="421"/>
      <c r="C171" s="908"/>
      <c r="D171" s="909"/>
      <c r="E171" s="909"/>
      <c r="F171" s="910"/>
      <c r="G171" s="890"/>
      <c r="H171" s="891"/>
      <c r="I171" s="152"/>
      <c r="J171" s="152"/>
      <c r="K171" s="152"/>
      <c r="L171" s="152"/>
      <c r="M171" s="152"/>
      <c r="N171" s="152"/>
      <c r="O171" s="152"/>
      <c r="P171" s="153"/>
      <c r="Q171" s="153"/>
      <c r="R171" s="156">
        <f t="shared" si="129"/>
        <v>0</v>
      </c>
      <c r="S171" s="156">
        <f t="shared" si="130"/>
        <v>0</v>
      </c>
      <c r="U171" s="157">
        <f t="shared" si="136"/>
        <v>0</v>
      </c>
      <c r="W171" s="152"/>
      <c r="X171" s="152"/>
      <c r="Y171" s="152"/>
      <c r="Z171" s="152"/>
      <c r="AA171" s="152"/>
      <c r="AB171" s="152"/>
      <c r="AC171" s="347"/>
      <c r="AD171" s="152"/>
      <c r="AE171" s="152"/>
      <c r="AF171" s="152"/>
      <c r="AG171" s="152"/>
      <c r="AH171" s="152"/>
      <c r="AI171" s="152"/>
      <c r="AJ171" s="347"/>
      <c r="AK171" s="152"/>
      <c r="AL171" s="152"/>
      <c r="AM171" s="295"/>
      <c r="AN171" s="228"/>
      <c r="AO171" s="228"/>
      <c r="AP171" s="228"/>
      <c r="AQ171" s="228"/>
      <c r="AR171" s="228"/>
      <c r="AS171" s="348"/>
      <c r="AT171" s="264">
        <f t="shared" si="93"/>
        <v>0</v>
      </c>
      <c r="AU171" s="259"/>
      <c r="AV171" s="265">
        <f t="shared" si="133"/>
        <v>0</v>
      </c>
      <c r="AX171" s="265">
        <f t="shared" si="137"/>
        <v>0</v>
      </c>
      <c r="AZ171" s="492">
        <f t="shared" si="134"/>
        <v>0</v>
      </c>
      <c r="BB171" s="492">
        <f t="shared" si="135"/>
        <v>0</v>
      </c>
      <c r="BD171" s="265">
        <f t="shared" si="138"/>
        <v>0</v>
      </c>
      <c r="BE171" s="105"/>
      <c r="BF171" s="105"/>
      <c r="BG171" s="105"/>
      <c r="BH171" s="105"/>
      <c r="BI171" s="105"/>
      <c r="BJ171" s="105"/>
    </row>
    <row r="172" spans="1:62" ht="20.100000000000001" hidden="1" customHeight="1" outlineLevel="1">
      <c r="A172" s="5"/>
      <c r="B172" s="100"/>
      <c r="C172" s="908"/>
      <c r="D172" s="909"/>
      <c r="E172" s="909"/>
      <c r="F172" s="910"/>
      <c r="G172" s="890"/>
      <c r="H172" s="891"/>
      <c r="I172" s="152"/>
      <c r="J172" s="152"/>
      <c r="K172" s="152"/>
      <c r="L172" s="152"/>
      <c r="M172" s="152"/>
      <c r="N172" s="152"/>
      <c r="O172" s="152"/>
      <c r="P172" s="153"/>
      <c r="Q172" s="153"/>
      <c r="R172" s="156">
        <f t="shared" si="129"/>
        <v>0</v>
      </c>
      <c r="S172" s="156">
        <f t="shared" si="130"/>
        <v>0</v>
      </c>
      <c r="U172" s="157">
        <f t="shared" si="136"/>
        <v>0</v>
      </c>
      <c r="W172" s="152"/>
      <c r="X172" s="152"/>
      <c r="Y172" s="152"/>
      <c r="Z172" s="152"/>
      <c r="AA172" s="152"/>
      <c r="AB172" s="152"/>
      <c r="AC172" s="347"/>
      <c r="AD172" s="152"/>
      <c r="AE172" s="152"/>
      <c r="AF172" s="152"/>
      <c r="AG172" s="152"/>
      <c r="AH172" s="152"/>
      <c r="AI172" s="152"/>
      <c r="AJ172" s="347"/>
      <c r="AK172" s="152"/>
      <c r="AL172" s="152"/>
      <c r="AM172" s="295"/>
      <c r="AN172" s="228"/>
      <c r="AO172" s="228"/>
      <c r="AP172" s="228"/>
      <c r="AQ172" s="228"/>
      <c r="AR172" s="228"/>
      <c r="AS172" s="348"/>
      <c r="AT172" s="264">
        <f t="shared" si="93"/>
        <v>0</v>
      </c>
      <c r="AU172" s="259"/>
      <c r="AV172" s="265">
        <f t="shared" si="133"/>
        <v>0</v>
      </c>
      <c r="AX172" s="265">
        <f t="shared" si="137"/>
        <v>0</v>
      </c>
      <c r="AZ172" s="492">
        <f t="shared" si="134"/>
        <v>0</v>
      </c>
      <c r="BB172" s="492">
        <f t="shared" si="135"/>
        <v>0</v>
      </c>
      <c r="BD172" s="265">
        <f t="shared" si="138"/>
        <v>0</v>
      </c>
      <c r="BE172" s="105"/>
      <c r="BF172" s="105"/>
      <c r="BG172" s="105"/>
      <c r="BH172" s="105"/>
      <c r="BI172" s="105"/>
      <c r="BJ172" s="105"/>
    </row>
    <row r="173" spans="1:62" ht="20.100000000000001" hidden="1" customHeight="1" outlineLevel="1">
      <c r="A173" s="5"/>
      <c r="B173" s="100"/>
      <c r="C173" s="908"/>
      <c r="D173" s="909"/>
      <c r="E173" s="909"/>
      <c r="F173" s="910"/>
      <c r="G173" s="890"/>
      <c r="H173" s="891"/>
      <c r="I173" s="152"/>
      <c r="J173" s="152"/>
      <c r="K173" s="152"/>
      <c r="L173" s="152"/>
      <c r="M173" s="152"/>
      <c r="N173" s="152"/>
      <c r="O173" s="152"/>
      <c r="P173" s="153"/>
      <c r="Q173" s="153"/>
      <c r="R173" s="156">
        <f t="shared" si="129"/>
        <v>0</v>
      </c>
      <c r="S173" s="156">
        <f t="shared" si="130"/>
        <v>0</v>
      </c>
      <c r="U173" s="157">
        <f t="shared" si="136"/>
        <v>0</v>
      </c>
      <c r="W173" s="152"/>
      <c r="X173" s="152"/>
      <c r="Y173" s="152"/>
      <c r="Z173" s="152"/>
      <c r="AA173" s="152"/>
      <c r="AB173" s="152"/>
      <c r="AC173" s="347"/>
      <c r="AD173" s="152"/>
      <c r="AE173" s="152"/>
      <c r="AF173" s="152"/>
      <c r="AG173" s="152"/>
      <c r="AH173" s="152"/>
      <c r="AI173" s="152"/>
      <c r="AJ173" s="347"/>
      <c r="AK173" s="152"/>
      <c r="AL173" s="152"/>
      <c r="AM173" s="295"/>
      <c r="AN173" s="228"/>
      <c r="AO173" s="228"/>
      <c r="AP173" s="228"/>
      <c r="AQ173" s="228"/>
      <c r="AR173" s="228"/>
      <c r="AS173" s="348"/>
      <c r="AT173" s="264">
        <f t="shared" si="93"/>
        <v>0</v>
      </c>
      <c r="AU173" s="259"/>
      <c r="AV173" s="265">
        <f t="shared" si="133"/>
        <v>0</v>
      </c>
      <c r="AX173" s="265">
        <f t="shared" si="137"/>
        <v>0</v>
      </c>
      <c r="AZ173" s="492">
        <f t="shared" si="134"/>
        <v>0</v>
      </c>
      <c r="BB173" s="492">
        <f t="shared" si="135"/>
        <v>0</v>
      </c>
      <c r="BD173" s="265">
        <f t="shared" si="138"/>
        <v>0</v>
      </c>
      <c r="BE173" s="105"/>
      <c r="BF173" s="105"/>
      <c r="BG173" s="105"/>
      <c r="BH173" s="105"/>
      <c r="BI173" s="105"/>
      <c r="BJ173" s="105"/>
    </row>
    <row r="174" spans="1:62" ht="20.100000000000001" hidden="1" customHeight="1" outlineLevel="1">
      <c r="A174" s="5"/>
      <c r="B174" s="100"/>
      <c r="C174" s="908"/>
      <c r="D174" s="909"/>
      <c r="E174" s="909"/>
      <c r="F174" s="910"/>
      <c r="G174" s="890"/>
      <c r="H174" s="891"/>
      <c r="I174" s="152"/>
      <c r="J174" s="152"/>
      <c r="K174" s="152"/>
      <c r="L174" s="152"/>
      <c r="M174" s="152"/>
      <c r="N174" s="152"/>
      <c r="O174" s="152"/>
      <c r="P174" s="153"/>
      <c r="Q174" s="153"/>
      <c r="R174" s="156">
        <f t="shared" si="129"/>
        <v>0</v>
      </c>
      <c r="S174" s="156">
        <f t="shared" si="130"/>
        <v>0</v>
      </c>
      <c r="U174" s="157">
        <f t="shared" si="136"/>
        <v>0</v>
      </c>
      <c r="W174" s="152"/>
      <c r="X174" s="152"/>
      <c r="Y174" s="152"/>
      <c r="Z174" s="152"/>
      <c r="AA174" s="152"/>
      <c r="AB174" s="152"/>
      <c r="AC174" s="347"/>
      <c r="AD174" s="152"/>
      <c r="AE174" s="152"/>
      <c r="AF174" s="152"/>
      <c r="AG174" s="152"/>
      <c r="AH174" s="152"/>
      <c r="AI174" s="152"/>
      <c r="AJ174" s="347"/>
      <c r="AK174" s="152"/>
      <c r="AL174" s="152"/>
      <c r="AM174" s="295"/>
      <c r="AN174" s="228"/>
      <c r="AO174" s="228"/>
      <c r="AP174" s="228"/>
      <c r="AQ174" s="228"/>
      <c r="AR174" s="228"/>
      <c r="AS174" s="348"/>
      <c r="AT174" s="264">
        <f t="shared" si="93"/>
        <v>0</v>
      </c>
      <c r="AU174" s="259"/>
      <c r="AV174" s="265">
        <f t="shared" si="133"/>
        <v>0</v>
      </c>
      <c r="AX174" s="265">
        <f t="shared" si="137"/>
        <v>0</v>
      </c>
      <c r="AZ174" s="492">
        <f t="shared" si="134"/>
        <v>0</v>
      </c>
      <c r="BB174" s="492">
        <f t="shared" si="135"/>
        <v>0</v>
      </c>
      <c r="BD174" s="265">
        <f t="shared" si="138"/>
        <v>0</v>
      </c>
      <c r="BE174" s="105"/>
      <c r="BF174" s="105"/>
      <c r="BG174" s="105"/>
      <c r="BH174" s="105"/>
      <c r="BI174" s="105"/>
      <c r="BJ174" s="105"/>
    </row>
    <row r="175" spans="1:62" ht="20.100000000000001" hidden="1" customHeight="1" outlineLevel="1">
      <c r="A175" s="5"/>
      <c r="B175" s="100"/>
      <c r="C175" s="908"/>
      <c r="D175" s="909"/>
      <c r="E175" s="909"/>
      <c r="F175" s="910"/>
      <c r="G175" s="890"/>
      <c r="H175" s="891"/>
      <c r="I175" s="152"/>
      <c r="J175" s="152"/>
      <c r="K175" s="152"/>
      <c r="L175" s="152"/>
      <c r="M175" s="152"/>
      <c r="N175" s="152"/>
      <c r="O175" s="152"/>
      <c r="P175" s="153"/>
      <c r="Q175" s="153"/>
      <c r="R175" s="156">
        <f t="shared" si="129"/>
        <v>0</v>
      </c>
      <c r="S175" s="156">
        <f t="shared" si="130"/>
        <v>0</v>
      </c>
      <c r="U175" s="157">
        <f t="shared" si="136"/>
        <v>0</v>
      </c>
      <c r="W175" s="152"/>
      <c r="X175" s="152"/>
      <c r="Y175" s="152"/>
      <c r="Z175" s="152"/>
      <c r="AA175" s="152"/>
      <c r="AB175" s="152"/>
      <c r="AC175" s="347"/>
      <c r="AD175" s="152"/>
      <c r="AE175" s="152"/>
      <c r="AF175" s="152"/>
      <c r="AG175" s="152"/>
      <c r="AH175" s="152"/>
      <c r="AI175" s="152"/>
      <c r="AJ175" s="347"/>
      <c r="AK175" s="152"/>
      <c r="AL175" s="152"/>
      <c r="AM175" s="295"/>
      <c r="AN175" s="228"/>
      <c r="AO175" s="228"/>
      <c r="AP175" s="228"/>
      <c r="AQ175" s="228"/>
      <c r="AR175" s="228"/>
      <c r="AS175" s="348"/>
      <c r="AT175" s="264">
        <f t="shared" si="93"/>
        <v>0</v>
      </c>
      <c r="AU175" s="259"/>
      <c r="AV175" s="265">
        <f t="shared" si="133"/>
        <v>0</v>
      </c>
      <c r="AX175" s="265">
        <f t="shared" si="137"/>
        <v>0</v>
      </c>
      <c r="AZ175" s="492">
        <f t="shared" si="134"/>
        <v>0</v>
      </c>
      <c r="BB175" s="492">
        <f t="shared" si="135"/>
        <v>0</v>
      </c>
      <c r="BD175" s="265">
        <f t="shared" si="138"/>
        <v>0</v>
      </c>
      <c r="BE175" s="105"/>
      <c r="BF175" s="105"/>
      <c r="BG175" s="105"/>
      <c r="BH175" s="105"/>
      <c r="BI175" s="105"/>
      <c r="BJ175" s="105"/>
    </row>
    <row r="176" spans="1:62" ht="20.100000000000001" hidden="1" customHeight="1" outlineLevel="1">
      <c r="A176" s="5"/>
      <c r="B176" s="100"/>
      <c r="C176" s="908"/>
      <c r="D176" s="909"/>
      <c r="E176" s="909"/>
      <c r="F176" s="910"/>
      <c r="G176" s="890"/>
      <c r="H176" s="891"/>
      <c r="I176" s="152"/>
      <c r="J176" s="152"/>
      <c r="K176" s="152"/>
      <c r="L176" s="152"/>
      <c r="M176" s="152"/>
      <c r="N176" s="152"/>
      <c r="O176" s="152"/>
      <c r="P176" s="153"/>
      <c r="Q176" s="153"/>
      <c r="R176" s="156">
        <f t="shared" si="129"/>
        <v>0</v>
      </c>
      <c r="S176" s="156">
        <f t="shared" si="130"/>
        <v>0</v>
      </c>
      <c r="U176" s="157">
        <f t="shared" si="136"/>
        <v>0</v>
      </c>
      <c r="W176" s="152"/>
      <c r="X176" s="152"/>
      <c r="Y176" s="152"/>
      <c r="Z176" s="152"/>
      <c r="AA176" s="152"/>
      <c r="AB176" s="152"/>
      <c r="AC176" s="347"/>
      <c r="AD176" s="152"/>
      <c r="AE176" s="152"/>
      <c r="AF176" s="152"/>
      <c r="AG176" s="152"/>
      <c r="AH176" s="152"/>
      <c r="AI176" s="152"/>
      <c r="AJ176" s="347"/>
      <c r="AK176" s="152"/>
      <c r="AL176" s="152"/>
      <c r="AM176" s="295"/>
      <c r="AN176" s="228"/>
      <c r="AO176" s="228"/>
      <c r="AP176" s="228"/>
      <c r="AQ176" s="228"/>
      <c r="AR176" s="228"/>
      <c r="AS176" s="348"/>
      <c r="AT176" s="264">
        <f t="shared" si="93"/>
        <v>0</v>
      </c>
      <c r="AU176" s="259"/>
      <c r="AV176" s="265">
        <f t="shared" si="133"/>
        <v>0</v>
      </c>
      <c r="AX176" s="265">
        <f t="shared" si="137"/>
        <v>0</v>
      </c>
      <c r="AZ176" s="492">
        <f t="shared" si="134"/>
        <v>0</v>
      </c>
      <c r="BB176" s="492">
        <f t="shared" si="135"/>
        <v>0</v>
      </c>
      <c r="BD176" s="265">
        <f t="shared" si="138"/>
        <v>0</v>
      </c>
      <c r="BE176" s="105"/>
      <c r="BF176" s="105"/>
      <c r="BG176" s="105"/>
      <c r="BH176" s="105"/>
      <c r="BI176" s="105"/>
      <c r="BJ176" s="105"/>
    </row>
    <row r="177" spans="1:62" ht="20.100000000000001" hidden="1" customHeight="1" outlineLevel="1">
      <c r="A177" s="5"/>
      <c r="B177" s="100"/>
      <c r="C177" s="908"/>
      <c r="D177" s="909"/>
      <c r="E177" s="909"/>
      <c r="F177" s="910"/>
      <c r="G177" s="890"/>
      <c r="H177" s="891"/>
      <c r="I177" s="152"/>
      <c r="J177" s="152"/>
      <c r="K177" s="152"/>
      <c r="L177" s="152"/>
      <c r="M177" s="152"/>
      <c r="N177" s="152"/>
      <c r="O177" s="152"/>
      <c r="P177" s="153"/>
      <c r="Q177" s="153"/>
      <c r="R177" s="156">
        <f t="shared" si="129"/>
        <v>0</v>
      </c>
      <c r="S177" s="156">
        <f t="shared" si="130"/>
        <v>0</v>
      </c>
      <c r="U177" s="157">
        <f t="shared" si="136"/>
        <v>0</v>
      </c>
      <c r="W177" s="152"/>
      <c r="X177" s="152"/>
      <c r="Y177" s="152"/>
      <c r="Z177" s="152"/>
      <c r="AA177" s="152"/>
      <c r="AB177" s="152"/>
      <c r="AC177" s="347"/>
      <c r="AD177" s="152"/>
      <c r="AE177" s="152"/>
      <c r="AF177" s="152"/>
      <c r="AG177" s="152"/>
      <c r="AH177" s="152"/>
      <c r="AI177" s="152"/>
      <c r="AJ177" s="347"/>
      <c r="AK177" s="152"/>
      <c r="AL177" s="152"/>
      <c r="AM177" s="295"/>
      <c r="AN177" s="228"/>
      <c r="AO177" s="228"/>
      <c r="AP177" s="228"/>
      <c r="AQ177" s="228"/>
      <c r="AR177" s="228"/>
      <c r="AS177" s="348"/>
      <c r="AT177" s="264">
        <f t="shared" si="93"/>
        <v>0</v>
      </c>
      <c r="AU177" s="259"/>
      <c r="AV177" s="265">
        <f t="shared" si="133"/>
        <v>0</v>
      </c>
      <c r="AX177" s="265">
        <f t="shared" si="137"/>
        <v>0</v>
      </c>
      <c r="AZ177" s="492">
        <f t="shared" si="134"/>
        <v>0</v>
      </c>
      <c r="BB177" s="492">
        <f t="shared" si="135"/>
        <v>0</v>
      </c>
      <c r="BD177" s="265">
        <f t="shared" si="138"/>
        <v>0</v>
      </c>
      <c r="BE177" s="105"/>
      <c r="BF177" s="105"/>
      <c r="BG177" s="105"/>
      <c r="BH177" s="105"/>
      <c r="BI177" s="105"/>
      <c r="BJ177" s="105"/>
    </row>
    <row r="178" spans="1:62" ht="20.100000000000001" hidden="1" customHeight="1" outlineLevel="1">
      <c r="A178" s="5"/>
      <c r="B178" s="100"/>
      <c r="C178" s="908"/>
      <c r="D178" s="909"/>
      <c r="E178" s="909"/>
      <c r="F178" s="910"/>
      <c r="G178" s="890"/>
      <c r="H178" s="891"/>
      <c r="I178" s="152"/>
      <c r="J178" s="152"/>
      <c r="K178" s="152"/>
      <c r="L178" s="152"/>
      <c r="M178" s="152"/>
      <c r="N178" s="152"/>
      <c r="O178" s="152"/>
      <c r="P178" s="153"/>
      <c r="Q178" s="153"/>
      <c r="R178" s="156">
        <f t="shared" si="129"/>
        <v>0</v>
      </c>
      <c r="S178" s="156">
        <f t="shared" si="130"/>
        <v>0</v>
      </c>
      <c r="U178" s="157">
        <f t="shared" si="136"/>
        <v>0</v>
      </c>
      <c r="W178" s="152"/>
      <c r="X178" s="152"/>
      <c r="Y178" s="152"/>
      <c r="Z178" s="152"/>
      <c r="AA178" s="152"/>
      <c r="AB178" s="152"/>
      <c r="AC178" s="347"/>
      <c r="AD178" s="152"/>
      <c r="AE178" s="152"/>
      <c r="AF178" s="152"/>
      <c r="AG178" s="152"/>
      <c r="AH178" s="152"/>
      <c r="AI178" s="152"/>
      <c r="AJ178" s="347"/>
      <c r="AK178" s="152"/>
      <c r="AL178" s="152"/>
      <c r="AM178" s="295"/>
      <c r="AN178" s="228"/>
      <c r="AO178" s="228"/>
      <c r="AP178" s="228"/>
      <c r="AQ178" s="228"/>
      <c r="AR178" s="228"/>
      <c r="AS178" s="348"/>
      <c r="AT178" s="264">
        <f t="shared" ref="AT178:AT180" si="139">((W178+AD178)*$W$7+(X178+AE178)*$X$7+(Y178+Z178+AF178+AG178)*$Z$7+(AA178+AH178)*$AA$7+(AB178+AI178)*$AB$7)*Zuschläge_IBN</f>
        <v>0</v>
      </c>
      <c r="AU178" s="259"/>
      <c r="AV178" s="265">
        <f t="shared" si="133"/>
        <v>0</v>
      </c>
      <c r="AX178" s="265">
        <f t="shared" si="137"/>
        <v>0</v>
      </c>
      <c r="AZ178" s="492">
        <f t="shared" si="134"/>
        <v>0</v>
      </c>
      <c r="BB178" s="492">
        <f t="shared" si="135"/>
        <v>0</v>
      </c>
      <c r="BD178" s="265">
        <f t="shared" si="138"/>
        <v>0</v>
      </c>
      <c r="BE178" s="105"/>
      <c r="BF178" s="105"/>
      <c r="BG178" s="105"/>
      <c r="BH178" s="105"/>
      <c r="BI178" s="105"/>
      <c r="BJ178" s="105"/>
    </row>
    <row r="179" spans="1:62" ht="20.100000000000001" hidden="1" customHeight="1" outlineLevel="1">
      <c r="A179" s="5"/>
      <c r="B179" s="100"/>
      <c r="C179" s="908"/>
      <c r="D179" s="909"/>
      <c r="E179" s="909"/>
      <c r="F179" s="910"/>
      <c r="G179" s="890"/>
      <c r="H179" s="891"/>
      <c r="I179" s="152"/>
      <c r="J179" s="152"/>
      <c r="K179" s="152"/>
      <c r="L179" s="152"/>
      <c r="M179" s="152"/>
      <c r="N179" s="152"/>
      <c r="O179" s="152"/>
      <c r="P179" s="153"/>
      <c r="Q179" s="153"/>
      <c r="R179" s="156">
        <f t="shared" si="129"/>
        <v>0</v>
      </c>
      <c r="S179" s="156">
        <f t="shared" si="130"/>
        <v>0</v>
      </c>
      <c r="U179" s="157">
        <f t="shared" si="136"/>
        <v>0</v>
      </c>
      <c r="W179" s="152"/>
      <c r="X179" s="152"/>
      <c r="Y179" s="152"/>
      <c r="Z179" s="152"/>
      <c r="AA179" s="152"/>
      <c r="AB179" s="152"/>
      <c r="AC179" s="347"/>
      <c r="AD179" s="152"/>
      <c r="AE179" s="152"/>
      <c r="AF179" s="152"/>
      <c r="AG179" s="152"/>
      <c r="AH179" s="152"/>
      <c r="AI179" s="152"/>
      <c r="AJ179" s="347"/>
      <c r="AK179" s="152"/>
      <c r="AL179" s="152"/>
      <c r="AM179" s="295"/>
      <c r="AN179" s="228"/>
      <c r="AO179" s="228"/>
      <c r="AP179" s="228"/>
      <c r="AQ179" s="228"/>
      <c r="AR179" s="228"/>
      <c r="AS179" s="348"/>
      <c r="AT179" s="264">
        <f t="shared" si="139"/>
        <v>0</v>
      </c>
      <c r="AU179" s="259"/>
      <c r="AV179" s="265">
        <f t="shared" si="133"/>
        <v>0</v>
      </c>
      <c r="AX179" s="265">
        <f t="shared" si="137"/>
        <v>0</v>
      </c>
      <c r="AZ179" s="492">
        <f t="shared" si="134"/>
        <v>0</v>
      </c>
      <c r="BB179" s="492">
        <f t="shared" si="135"/>
        <v>0</v>
      </c>
      <c r="BD179" s="265">
        <f t="shared" si="138"/>
        <v>0</v>
      </c>
      <c r="BE179" s="105"/>
      <c r="BF179" s="105"/>
      <c r="BG179" s="105"/>
      <c r="BH179" s="105"/>
      <c r="BI179" s="105"/>
      <c r="BJ179" s="105"/>
    </row>
    <row r="180" spans="1:62" ht="20.100000000000001" hidden="1" customHeight="1" outlineLevel="1">
      <c r="A180" s="5"/>
      <c r="B180" s="100"/>
      <c r="C180" s="908"/>
      <c r="D180" s="909"/>
      <c r="E180" s="909"/>
      <c r="F180" s="910"/>
      <c r="G180" s="890"/>
      <c r="H180" s="891"/>
      <c r="I180" s="152"/>
      <c r="J180" s="152"/>
      <c r="K180" s="152"/>
      <c r="L180" s="152"/>
      <c r="M180" s="152"/>
      <c r="N180" s="152"/>
      <c r="O180" s="152"/>
      <c r="P180" s="153"/>
      <c r="Q180" s="153"/>
      <c r="R180" s="156">
        <f t="shared" si="129"/>
        <v>0</v>
      </c>
      <c r="S180" s="156">
        <f t="shared" si="130"/>
        <v>0</v>
      </c>
      <c r="U180" s="157">
        <f t="shared" si="136"/>
        <v>0</v>
      </c>
      <c r="W180" s="152"/>
      <c r="X180" s="152"/>
      <c r="Y180" s="152"/>
      <c r="Z180" s="152"/>
      <c r="AA180" s="152"/>
      <c r="AB180" s="152"/>
      <c r="AC180" s="347"/>
      <c r="AD180" s="152"/>
      <c r="AE180" s="152"/>
      <c r="AF180" s="152"/>
      <c r="AG180" s="152"/>
      <c r="AH180" s="152"/>
      <c r="AI180" s="152"/>
      <c r="AJ180" s="347"/>
      <c r="AK180" s="152"/>
      <c r="AL180" s="152"/>
      <c r="AM180" s="295"/>
      <c r="AN180" s="228"/>
      <c r="AO180" s="228"/>
      <c r="AP180" s="228"/>
      <c r="AQ180" s="228"/>
      <c r="AR180" s="228"/>
      <c r="AS180" s="348"/>
      <c r="AT180" s="264">
        <f t="shared" si="139"/>
        <v>0</v>
      </c>
      <c r="AU180" s="259"/>
      <c r="AV180" s="265">
        <f t="shared" si="133"/>
        <v>0</v>
      </c>
      <c r="AX180" s="265">
        <f t="shared" si="137"/>
        <v>0</v>
      </c>
      <c r="AZ180" s="492">
        <f t="shared" si="134"/>
        <v>0</v>
      </c>
      <c r="BB180" s="492">
        <f t="shared" si="135"/>
        <v>0</v>
      </c>
      <c r="BD180" s="265">
        <f t="shared" si="138"/>
        <v>0</v>
      </c>
      <c r="BE180" s="105"/>
      <c r="BF180" s="105"/>
      <c r="BG180" s="105"/>
      <c r="BH180" s="105"/>
      <c r="BI180" s="105"/>
      <c r="BJ180" s="105"/>
    </row>
    <row r="181" spans="1:62" ht="9.9499999999999993" hidden="1" customHeight="1" outlineLevel="1">
      <c r="B181" s="101"/>
      <c r="C181" s="208"/>
      <c r="D181" s="208"/>
      <c r="E181" s="208"/>
      <c r="F181" s="208"/>
      <c r="G181" s="237"/>
      <c r="H181" s="207"/>
      <c r="I181" s="257"/>
      <c r="J181" s="257"/>
      <c r="K181" s="257"/>
      <c r="L181" s="257"/>
      <c r="M181" s="257"/>
      <c r="N181" s="257"/>
      <c r="O181" s="257"/>
      <c r="P181" s="256"/>
      <c r="Q181" s="102"/>
      <c r="R181" s="102"/>
      <c r="S181" s="102"/>
      <c r="U181" s="98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Z181" s="493"/>
      <c r="BE181" s="105"/>
      <c r="BF181" s="105"/>
      <c r="BG181" s="105"/>
      <c r="BH181" s="105"/>
      <c r="BI181" s="105"/>
      <c r="BJ181" s="105"/>
    </row>
    <row r="182" spans="1:62" ht="20.100000000000001" customHeight="1" collapsed="1">
      <c r="B182" s="151">
        <f>B165+1</f>
        <v>11</v>
      </c>
      <c r="C182" s="916"/>
      <c r="D182" s="917"/>
      <c r="E182" s="917"/>
      <c r="F182" s="918"/>
      <c r="G182" s="429"/>
      <c r="H182" s="206">
        <v>1</v>
      </c>
      <c r="I182" s="642">
        <f t="shared" ref="I182" si="140">$H182*SUM(I183:I197)</f>
        <v>0</v>
      </c>
      <c r="J182" s="643">
        <f t="shared" ref="J182:O182" si="141">$H182*SUM(J183:J197)</f>
        <v>0</v>
      </c>
      <c r="K182" s="644">
        <f t="shared" si="141"/>
        <v>0</v>
      </c>
      <c r="L182" s="645">
        <f t="shared" si="141"/>
        <v>0</v>
      </c>
      <c r="M182" s="645">
        <f t="shared" si="141"/>
        <v>0</v>
      </c>
      <c r="N182" s="644">
        <f t="shared" si="141"/>
        <v>0</v>
      </c>
      <c r="O182" s="642">
        <f t="shared" si="141"/>
        <v>0</v>
      </c>
      <c r="P182" s="209">
        <f t="shared" ref="P182:Q182" si="142">$H182*SUM(P183:P197)</f>
        <v>0</v>
      </c>
      <c r="Q182" s="210">
        <f t="shared" si="142"/>
        <v>0</v>
      </c>
      <c r="R182" s="136">
        <f t="shared" ref="R182:R197" si="143">P182*(1+Gewinn)*(1+SicherheitAngebot)</f>
        <v>0</v>
      </c>
      <c r="S182" s="137">
        <f t="shared" ref="S182:S197" si="144">Q182*(1+MGKZ)*(1+Gewinn)*(1+SicherheitAngebot)</f>
        <v>0</v>
      </c>
      <c r="U182" s="10">
        <f>I182*$I$7+J182*$J$7+K182*$K$7+L182*$L$7+M182*$M$7+N182*$N$7+O182*$O$7+R182+S182</f>
        <v>0</v>
      </c>
      <c r="W182" s="646">
        <f t="shared" ref="W182:AB182" si="145">$H182*SUM(W183:W197)</f>
        <v>0</v>
      </c>
      <c r="X182" s="647">
        <f t="shared" si="145"/>
        <v>0</v>
      </c>
      <c r="Y182" s="648">
        <f t="shared" si="145"/>
        <v>0</v>
      </c>
      <c r="Z182" s="649">
        <f t="shared" si="145"/>
        <v>0</v>
      </c>
      <c r="AA182" s="648">
        <f t="shared" si="145"/>
        <v>0</v>
      </c>
      <c r="AB182" s="646">
        <f t="shared" si="145"/>
        <v>0</v>
      </c>
      <c r="AC182" s="258"/>
      <c r="AD182" s="646">
        <f t="shared" ref="AD182:AM182" si="146">$H182*SUM(AD183:AD197)</f>
        <v>0</v>
      </c>
      <c r="AE182" s="647">
        <f t="shared" si="146"/>
        <v>0</v>
      </c>
      <c r="AF182" s="648">
        <f t="shared" si="146"/>
        <v>0</v>
      </c>
      <c r="AG182" s="649">
        <f t="shared" si="146"/>
        <v>0</v>
      </c>
      <c r="AH182" s="648">
        <f t="shared" si="146"/>
        <v>0</v>
      </c>
      <c r="AI182" s="646">
        <f t="shared" si="146"/>
        <v>0</v>
      </c>
      <c r="AJ182" s="258"/>
      <c r="AK182" s="653">
        <f t="shared" si="146"/>
        <v>0</v>
      </c>
      <c r="AL182" s="653">
        <f t="shared" si="146"/>
        <v>0</v>
      </c>
      <c r="AM182" s="653">
        <f t="shared" si="146"/>
        <v>0</v>
      </c>
      <c r="AN182" s="227">
        <f>$H182*SUM(AN183:AN197)*(1+Gewinn)*(1+SicherheitAngebot)</f>
        <v>0</v>
      </c>
      <c r="AO182" s="227">
        <f>$H182*SUM(AO183:AO197)*(1+Gewinn)*(1+SicherheitAngebot)</f>
        <v>0</v>
      </c>
      <c r="AP182" s="227">
        <f>$H182*SUM(AP183:AP197)*(1+Gewinn)*(1+SicherheitAngebot)</f>
        <v>0</v>
      </c>
      <c r="AQ182" s="227">
        <f>$H182*SUM(AQ183:AQ197)*(1+Gewinn)*(1+SicherheitAngebot)</f>
        <v>0</v>
      </c>
      <c r="AR182" s="227">
        <f>$H182*SUM(AR183:AR197)*(1+Gewinn)*(1+SicherheitAngebot)</f>
        <v>0</v>
      </c>
      <c r="AS182" s="262"/>
      <c r="AT182" s="263">
        <f t="shared" ref="AT182:AT214" si="147">((W182+AD182)*$W$7+(X182+AE182)*$X$7+(Y182+Z182+AF182+AG182)*$Z$7+(AA182+AH182)*$AA$7+(AB182+AI182)*$AB$7)*Zuschläge_IBN</f>
        <v>0</v>
      </c>
      <c r="AU182" s="259"/>
      <c r="AV182" s="491">
        <f>AK182*$AK$7+AL182*$AL$7+AM182*$AM$7+SUM(AN182:AR182)+AT182/Zuschläge_IBN+AT182</f>
        <v>0</v>
      </c>
      <c r="AX182" s="685">
        <f>U182+AV182</f>
        <v>0</v>
      </c>
      <c r="AZ182" s="490">
        <f>IF(H182&gt;0,U182/(1+SicherheitAngebot)*(1+Sicherheit),0)</f>
        <v>0</v>
      </c>
      <c r="BB182" s="490">
        <f>IF(H182&gt;0,AV182/(1+SicherheitAngebot)*(1+Sicherheit),0)</f>
        <v>0</v>
      </c>
      <c r="BD182" s="490">
        <f>AZ182+BB182</f>
        <v>0</v>
      </c>
      <c r="BE182" s="105"/>
      <c r="BF182" s="105"/>
      <c r="BG182" s="105"/>
      <c r="BH182" s="105"/>
      <c r="BI182" s="105"/>
      <c r="BJ182" s="105"/>
    </row>
    <row r="183" spans="1:62" ht="20.100000000000001" hidden="1" customHeight="1" outlineLevel="1">
      <c r="B183" s="99"/>
      <c r="C183" s="908"/>
      <c r="D183" s="909"/>
      <c r="E183" s="909"/>
      <c r="F183" s="910"/>
      <c r="G183" s="890"/>
      <c r="H183" s="901"/>
      <c r="I183" s="152"/>
      <c r="J183" s="152"/>
      <c r="K183" s="152"/>
      <c r="L183" s="152"/>
      <c r="M183" s="152"/>
      <c r="N183" s="152"/>
      <c r="O183" s="152"/>
      <c r="P183" s="153"/>
      <c r="Q183" s="153"/>
      <c r="R183" s="156">
        <f t="shared" si="143"/>
        <v>0</v>
      </c>
      <c r="S183" s="156">
        <f t="shared" si="144"/>
        <v>0</v>
      </c>
      <c r="U183" s="157">
        <f>I183*$I$7+J183*$J$7+K183*$K$7+L183*$L$7+M183*$M$7+N183*$N$7+O183*$O$7+R183+S183</f>
        <v>0</v>
      </c>
      <c r="W183" s="152"/>
      <c r="X183" s="152"/>
      <c r="Y183" s="152"/>
      <c r="Z183" s="152"/>
      <c r="AA183" s="152"/>
      <c r="AB183" s="152"/>
      <c r="AC183" s="347"/>
      <c r="AD183" s="152"/>
      <c r="AE183" s="152"/>
      <c r="AF183" s="152"/>
      <c r="AG183" s="152"/>
      <c r="AH183" s="152"/>
      <c r="AI183" s="152"/>
      <c r="AJ183" s="347"/>
      <c r="AK183" s="152"/>
      <c r="AL183" s="152"/>
      <c r="AM183" s="295"/>
      <c r="AN183" s="228"/>
      <c r="AO183" s="228"/>
      <c r="AP183" s="228"/>
      <c r="AQ183" s="228"/>
      <c r="AR183" s="228"/>
      <c r="AS183" s="348"/>
      <c r="AT183" s="264">
        <f t="shared" si="147"/>
        <v>0</v>
      </c>
      <c r="AU183" s="259"/>
      <c r="AV183" s="265">
        <f t="shared" ref="AV183:AV197" si="148">AK183*$AK$7+AL183*$AL$7+AM183*$AM$7+SUM(AN183:AR183)*(1+Gewinn)*(1+SicherheitAngebot)+AT183/Zuschläge_IBN+AT183</f>
        <v>0</v>
      </c>
      <c r="AX183" s="265">
        <f>U183+AV183</f>
        <v>0</v>
      </c>
      <c r="AZ183" s="492">
        <f t="shared" ref="AZ183:AZ197" si="149">U183/(1+SicherheitAngebot)*(1+Sicherheit)</f>
        <v>0</v>
      </c>
      <c r="BB183" s="492">
        <f t="shared" ref="BB183:BB197" si="150">AV183/(1+SicherheitAngebot)*(1+Sicherheit)</f>
        <v>0</v>
      </c>
      <c r="BD183" s="265">
        <f>AZ183+BB183</f>
        <v>0</v>
      </c>
      <c r="BE183" s="105"/>
      <c r="BF183" s="105"/>
      <c r="BG183" s="105"/>
      <c r="BH183" s="105"/>
      <c r="BI183" s="105"/>
      <c r="BJ183" s="105"/>
    </row>
    <row r="184" spans="1:62" ht="20.100000000000001" hidden="1" customHeight="1" outlineLevel="1">
      <c r="B184" s="100"/>
      <c r="C184" s="908"/>
      <c r="D184" s="909"/>
      <c r="E184" s="909"/>
      <c r="F184" s="910"/>
      <c r="G184" s="890"/>
      <c r="H184" s="891"/>
      <c r="I184" s="152"/>
      <c r="J184" s="152"/>
      <c r="K184" s="152"/>
      <c r="L184" s="152"/>
      <c r="M184" s="152"/>
      <c r="N184" s="152"/>
      <c r="O184" s="152"/>
      <c r="P184" s="153"/>
      <c r="Q184" s="153"/>
      <c r="R184" s="156">
        <f t="shared" si="143"/>
        <v>0</v>
      </c>
      <c r="S184" s="156">
        <f t="shared" si="144"/>
        <v>0</v>
      </c>
      <c r="U184" s="157">
        <f t="shared" ref="U184:U197" si="151">I184*$I$7+J184*$J$7+K184*$K$7+L184*$L$7+M184*$M$7+N184*$N$7+O184*$O$7+R184+S184</f>
        <v>0</v>
      </c>
      <c r="W184" s="152"/>
      <c r="X184" s="152"/>
      <c r="Y184" s="152"/>
      <c r="Z184" s="152"/>
      <c r="AA184" s="152"/>
      <c r="AB184" s="152"/>
      <c r="AC184" s="347"/>
      <c r="AD184" s="152"/>
      <c r="AE184" s="152"/>
      <c r="AF184" s="152"/>
      <c r="AG184" s="152"/>
      <c r="AH184" s="152"/>
      <c r="AI184" s="152"/>
      <c r="AJ184" s="347"/>
      <c r="AK184" s="152"/>
      <c r="AL184" s="152"/>
      <c r="AM184" s="295"/>
      <c r="AN184" s="228"/>
      <c r="AO184" s="228"/>
      <c r="AP184" s="228"/>
      <c r="AQ184" s="228"/>
      <c r="AR184" s="228"/>
      <c r="AS184" s="348"/>
      <c r="AT184" s="264">
        <f t="shared" si="147"/>
        <v>0</v>
      </c>
      <c r="AU184" s="259"/>
      <c r="AV184" s="265">
        <f t="shared" si="148"/>
        <v>0</v>
      </c>
      <c r="AX184" s="265">
        <f t="shared" ref="AX184:AX197" si="152">U184+AV184</f>
        <v>0</v>
      </c>
      <c r="AZ184" s="492">
        <f t="shared" si="149"/>
        <v>0</v>
      </c>
      <c r="BB184" s="492">
        <f t="shared" si="150"/>
        <v>0</v>
      </c>
      <c r="BD184" s="265">
        <f t="shared" ref="BD184:BD197" si="153">AZ184+BB184</f>
        <v>0</v>
      </c>
      <c r="BE184" s="105"/>
      <c r="BF184" s="105"/>
      <c r="BG184" s="105"/>
      <c r="BH184" s="105"/>
      <c r="BI184" s="105"/>
      <c r="BJ184" s="105"/>
    </row>
    <row r="185" spans="1:62" ht="20.100000000000001" hidden="1" customHeight="1" outlineLevel="1">
      <c r="B185" s="100"/>
      <c r="C185" s="908"/>
      <c r="D185" s="909"/>
      <c r="E185" s="909"/>
      <c r="F185" s="910"/>
      <c r="G185" s="890"/>
      <c r="H185" s="891"/>
      <c r="I185" s="152"/>
      <c r="J185" s="152"/>
      <c r="K185" s="152"/>
      <c r="L185" s="152"/>
      <c r="M185" s="152"/>
      <c r="N185" s="152"/>
      <c r="O185" s="152"/>
      <c r="P185" s="153"/>
      <c r="Q185" s="153"/>
      <c r="R185" s="156">
        <f t="shared" si="143"/>
        <v>0</v>
      </c>
      <c r="S185" s="156">
        <f t="shared" si="144"/>
        <v>0</v>
      </c>
      <c r="U185" s="157">
        <f t="shared" si="151"/>
        <v>0</v>
      </c>
      <c r="W185" s="152"/>
      <c r="X185" s="152"/>
      <c r="Y185" s="152"/>
      <c r="Z185" s="152"/>
      <c r="AA185" s="152"/>
      <c r="AB185" s="152"/>
      <c r="AC185" s="347"/>
      <c r="AD185" s="152"/>
      <c r="AE185" s="152"/>
      <c r="AF185" s="152"/>
      <c r="AG185" s="152"/>
      <c r="AH185" s="152"/>
      <c r="AI185" s="152"/>
      <c r="AJ185" s="347"/>
      <c r="AK185" s="152"/>
      <c r="AL185" s="152"/>
      <c r="AM185" s="295"/>
      <c r="AN185" s="228"/>
      <c r="AO185" s="228"/>
      <c r="AP185" s="228"/>
      <c r="AQ185" s="228"/>
      <c r="AR185" s="228"/>
      <c r="AS185" s="348"/>
      <c r="AT185" s="264">
        <f t="shared" si="147"/>
        <v>0</v>
      </c>
      <c r="AU185" s="259"/>
      <c r="AV185" s="265">
        <f t="shared" si="148"/>
        <v>0</v>
      </c>
      <c r="AX185" s="265">
        <f t="shared" si="152"/>
        <v>0</v>
      </c>
      <c r="AZ185" s="492">
        <f t="shared" si="149"/>
        <v>0</v>
      </c>
      <c r="BB185" s="492">
        <f t="shared" si="150"/>
        <v>0</v>
      </c>
      <c r="BD185" s="265">
        <f t="shared" si="153"/>
        <v>0</v>
      </c>
      <c r="BE185" s="105"/>
      <c r="BF185" s="105"/>
      <c r="BG185" s="105"/>
      <c r="BH185" s="105"/>
      <c r="BI185" s="105"/>
      <c r="BJ185" s="105"/>
    </row>
    <row r="186" spans="1:62" ht="20.100000000000001" hidden="1" customHeight="1" outlineLevel="1">
      <c r="B186" s="100"/>
      <c r="C186" s="908"/>
      <c r="D186" s="909"/>
      <c r="E186" s="909"/>
      <c r="F186" s="910"/>
      <c r="G186" s="890"/>
      <c r="H186" s="891"/>
      <c r="I186" s="152"/>
      <c r="J186" s="152"/>
      <c r="K186" s="152"/>
      <c r="L186" s="152"/>
      <c r="M186" s="152"/>
      <c r="N186" s="152"/>
      <c r="O186" s="152"/>
      <c r="P186" s="153"/>
      <c r="Q186" s="153"/>
      <c r="R186" s="156">
        <f t="shared" si="143"/>
        <v>0</v>
      </c>
      <c r="S186" s="156">
        <f t="shared" si="144"/>
        <v>0</v>
      </c>
      <c r="U186" s="157">
        <f t="shared" si="151"/>
        <v>0</v>
      </c>
      <c r="W186" s="152"/>
      <c r="X186" s="152"/>
      <c r="Y186" s="152"/>
      <c r="Z186" s="152"/>
      <c r="AA186" s="152"/>
      <c r="AB186" s="152"/>
      <c r="AC186" s="347"/>
      <c r="AD186" s="152"/>
      <c r="AE186" s="152"/>
      <c r="AF186" s="152"/>
      <c r="AG186" s="152"/>
      <c r="AH186" s="152"/>
      <c r="AI186" s="152"/>
      <c r="AJ186" s="347"/>
      <c r="AK186" s="152"/>
      <c r="AL186" s="152"/>
      <c r="AM186" s="295"/>
      <c r="AN186" s="228"/>
      <c r="AO186" s="228"/>
      <c r="AP186" s="228"/>
      <c r="AQ186" s="228"/>
      <c r="AR186" s="228"/>
      <c r="AS186" s="348"/>
      <c r="AT186" s="264">
        <f t="shared" si="147"/>
        <v>0</v>
      </c>
      <c r="AU186" s="259"/>
      <c r="AV186" s="265">
        <f t="shared" si="148"/>
        <v>0</v>
      </c>
      <c r="AX186" s="265">
        <f t="shared" si="152"/>
        <v>0</v>
      </c>
      <c r="AZ186" s="492">
        <f t="shared" si="149"/>
        <v>0</v>
      </c>
      <c r="BB186" s="492">
        <f t="shared" si="150"/>
        <v>0</v>
      </c>
      <c r="BD186" s="265">
        <f t="shared" si="153"/>
        <v>0</v>
      </c>
      <c r="BE186" s="105"/>
      <c r="BF186" s="105"/>
      <c r="BG186" s="105"/>
      <c r="BH186" s="105"/>
      <c r="BI186" s="105"/>
      <c r="BJ186" s="105"/>
    </row>
    <row r="187" spans="1:62" ht="20.100000000000001" hidden="1" customHeight="1" outlineLevel="1">
      <c r="B187" s="100"/>
      <c r="C187" s="908"/>
      <c r="D187" s="909"/>
      <c r="E187" s="909"/>
      <c r="F187" s="910"/>
      <c r="G187" s="890"/>
      <c r="H187" s="891"/>
      <c r="I187" s="152"/>
      <c r="J187" s="152"/>
      <c r="K187" s="152"/>
      <c r="L187" s="152"/>
      <c r="M187" s="152"/>
      <c r="N187" s="152"/>
      <c r="O187" s="152"/>
      <c r="P187" s="153"/>
      <c r="Q187" s="153"/>
      <c r="R187" s="156">
        <f t="shared" si="143"/>
        <v>0</v>
      </c>
      <c r="S187" s="156">
        <f t="shared" si="144"/>
        <v>0</v>
      </c>
      <c r="U187" s="157">
        <f t="shared" si="151"/>
        <v>0</v>
      </c>
      <c r="W187" s="152"/>
      <c r="X187" s="152"/>
      <c r="Y187" s="152"/>
      <c r="Z187" s="152"/>
      <c r="AA187" s="152"/>
      <c r="AB187" s="152"/>
      <c r="AC187" s="347"/>
      <c r="AD187" s="152"/>
      <c r="AE187" s="152"/>
      <c r="AF187" s="152"/>
      <c r="AG187" s="152"/>
      <c r="AH187" s="152"/>
      <c r="AI187" s="152"/>
      <c r="AJ187" s="347"/>
      <c r="AK187" s="152"/>
      <c r="AL187" s="152"/>
      <c r="AM187" s="295"/>
      <c r="AN187" s="228"/>
      <c r="AO187" s="228"/>
      <c r="AP187" s="228"/>
      <c r="AQ187" s="228"/>
      <c r="AR187" s="228"/>
      <c r="AS187" s="348"/>
      <c r="AT187" s="264">
        <f t="shared" si="147"/>
        <v>0</v>
      </c>
      <c r="AU187" s="259"/>
      <c r="AV187" s="265">
        <f t="shared" si="148"/>
        <v>0</v>
      </c>
      <c r="AX187" s="265">
        <f t="shared" si="152"/>
        <v>0</v>
      </c>
      <c r="AZ187" s="492">
        <f t="shared" si="149"/>
        <v>0</v>
      </c>
      <c r="BB187" s="492">
        <f t="shared" si="150"/>
        <v>0</v>
      </c>
      <c r="BD187" s="265">
        <f t="shared" si="153"/>
        <v>0</v>
      </c>
      <c r="BE187" s="105"/>
      <c r="BF187" s="105"/>
      <c r="BG187" s="105"/>
      <c r="BH187" s="105"/>
      <c r="BI187" s="105"/>
      <c r="BJ187" s="105"/>
    </row>
    <row r="188" spans="1:62" ht="20.100000000000001" hidden="1" customHeight="1" outlineLevel="1">
      <c r="B188" s="100"/>
      <c r="C188" s="908"/>
      <c r="D188" s="909"/>
      <c r="E188" s="909"/>
      <c r="F188" s="910"/>
      <c r="G188" s="890"/>
      <c r="H188" s="891"/>
      <c r="I188" s="152"/>
      <c r="J188" s="152"/>
      <c r="K188" s="152"/>
      <c r="L188" s="152"/>
      <c r="M188" s="152"/>
      <c r="N188" s="152"/>
      <c r="O188" s="152"/>
      <c r="P188" s="153"/>
      <c r="Q188" s="153"/>
      <c r="R188" s="156">
        <f t="shared" si="143"/>
        <v>0</v>
      </c>
      <c r="S188" s="156">
        <f t="shared" si="144"/>
        <v>0</v>
      </c>
      <c r="U188" s="157">
        <f t="shared" si="151"/>
        <v>0</v>
      </c>
      <c r="W188" s="152"/>
      <c r="X188" s="152"/>
      <c r="Y188" s="152"/>
      <c r="Z188" s="152"/>
      <c r="AA188" s="152"/>
      <c r="AB188" s="152"/>
      <c r="AC188" s="347"/>
      <c r="AD188" s="152"/>
      <c r="AE188" s="152"/>
      <c r="AF188" s="152"/>
      <c r="AG188" s="152"/>
      <c r="AH188" s="152"/>
      <c r="AI188" s="152"/>
      <c r="AJ188" s="347"/>
      <c r="AK188" s="152"/>
      <c r="AL188" s="152"/>
      <c r="AM188" s="295"/>
      <c r="AN188" s="228"/>
      <c r="AO188" s="228"/>
      <c r="AP188" s="228"/>
      <c r="AQ188" s="228"/>
      <c r="AR188" s="228"/>
      <c r="AS188" s="348"/>
      <c r="AT188" s="264">
        <f t="shared" si="147"/>
        <v>0</v>
      </c>
      <c r="AU188" s="259"/>
      <c r="AV188" s="265">
        <f t="shared" si="148"/>
        <v>0</v>
      </c>
      <c r="AX188" s="265">
        <f t="shared" si="152"/>
        <v>0</v>
      </c>
      <c r="AZ188" s="492">
        <f t="shared" si="149"/>
        <v>0</v>
      </c>
      <c r="BB188" s="492">
        <f t="shared" si="150"/>
        <v>0</v>
      </c>
      <c r="BD188" s="265">
        <f t="shared" si="153"/>
        <v>0</v>
      </c>
      <c r="BE188" s="105"/>
      <c r="BF188" s="105"/>
      <c r="BG188" s="105"/>
      <c r="BH188" s="105"/>
      <c r="BI188" s="105"/>
      <c r="BJ188" s="105"/>
    </row>
    <row r="189" spans="1:62" ht="20.100000000000001" hidden="1" customHeight="1" outlineLevel="1">
      <c r="B189" s="100"/>
      <c r="C189" s="908"/>
      <c r="D189" s="909"/>
      <c r="E189" s="909"/>
      <c r="F189" s="910"/>
      <c r="G189" s="890"/>
      <c r="H189" s="891"/>
      <c r="I189" s="152"/>
      <c r="J189" s="152"/>
      <c r="K189" s="152"/>
      <c r="L189" s="152"/>
      <c r="M189" s="152"/>
      <c r="N189" s="152"/>
      <c r="O189" s="152"/>
      <c r="P189" s="153"/>
      <c r="Q189" s="153"/>
      <c r="R189" s="156">
        <f t="shared" si="143"/>
        <v>0</v>
      </c>
      <c r="S189" s="156">
        <f t="shared" si="144"/>
        <v>0</v>
      </c>
      <c r="U189" s="157">
        <f t="shared" si="151"/>
        <v>0</v>
      </c>
      <c r="W189" s="152"/>
      <c r="X189" s="152"/>
      <c r="Y189" s="152"/>
      <c r="Z189" s="152"/>
      <c r="AA189" s="152"/>
      <c r="AB189" s="152"/>
      <c r="AC189" s="347"/>
      <c r="AD189" s="152"/>
      <c r="AE189" s="152"/>
      <c r="AF189" s="152"/>
      <c r="AG189" s="152"/>
      <c r="AH189" s="152"/>
      <c r="AI189" s="152"/>
      <c r="AJ189" s="347"/>
      <c r="AK189" s="152"/>
      <c r="AL189" s="152"/>
      <c r="AM189" s="295"/>
      <c r="AN189" s="228"/>
      <c r="AO189" s="228"/>
      <c r="AP189" s="228"/>
      <c r="AQ189" s="228"/>
      <c r="AR189" s="228"/>
      <c r="AS189" s="348"/>
      <c r="AT189" s="264">
        <f t="shared" si="147"/>
        <v>0</v>
      </c>
      <c r="AU189" s="259"/>
      <c r="AV189" s="265">
        <f t="shared" si="148"/>
        <v>0</v>
      </c>
      <c r="AX189" s="265">
        <f t="shared" si="152"/>
        <v>0</v>
      </c>
      <c r="AZ189" s="492">
        <f t="shared" si="149"/>
        <v>0</v>
      </c>
      <c r="BB189" s="492">
        <f t="shared" si="150"/>
        <v>0</v>
      </c>
      <c r="BD189" s="265">
        <f t="shared" si="153"/>
        <v>0</v>
      </c>
      <c r="BE189" s="105"/>
      <c r="BF189" s="105"/>
      <c r="BG189" s="105"/>
      <c r="BH189" s="105"/>
      <c r="BI189" s="105"/>
      <c r="BJ189" s="105"/>
    </row>
    <row r="190" spans="1:62" ht="20.100000000000001" hidden="1" customHeight="1" outlineLevel="1">
      <c r="B190" s="100"/>
      <c r="C190" s="908"/>
      <c r="D190" s="909"/>
      <c r="E190" s="909"/>
      <c r="F190" s="910"/>
      <c r="G190" s="890"/>
      <c r="H190" s="891"/>
      <c r="I190" s="152"/>
      <c r="J190" s="152"/>
      <c r="K190" s="152"/>
      <c r="L190" s="152"/>
      <c r="M190" s="152"/>
      <c r="N190" s="152"/>
      <c r="O190" s="152"/>
      <c r="P190" s="153"/>
      <c r="Q190" s="153"/>
      <c r="R190" s="156">
        <f t="shared" si="143"/>
        <v>0</v>
      </c>
      <c r="S190" s="156">
        <f t="shared" si="144"/>
        <v>0</v>
      </c>
      <c r="U190" s="157">
        <f t="shared" si="151"/>
        <v>0</v>
      </c>
      <c r="W190" s="152"/>
      <c r="X190" s="152"/>
      <c r="Y190" s="152"/>
      <c r="Z190" s="152"/>
      <c r="AA190" s="152"/>
      <c r="AB190" s="152"/>
      <c r="AC190" s="347"/>
      <c r="AD190" s="152"/>
      <c r="AE190" s="152"/>
      <c r="AF190" s="152"/>
      <c r="AG190" s="152"/>
      <c r="AH190" s="152"/>
      <c r="AI190" s="152"/>
      <c r="AJ190" s="347"/>
      <c r="AK190" s="152"/>
      <c r="AL190" s="152"/>
      <c r="AM190" s="295"/>
      <c r="AN190" s="228"/>
      <c r="AO190" s="228"/>
      <c r="AP190" s="228"/>
      <c r="AQ190" s="228"/>
      <c r="AR190" s="228"/>
      <c r="AS190" s="348"/>
      <c r="AT190" s="264">
        <f t="shared" si="147"/>
        <v>0</v>
      </c>
      <c r="AU190" s="259"/>
      <c r="AV190" s="265">
        <f t="shared" si="148"/>
        <v>0</v>
      </c>
      <c r="AX190" s="265">
        <f t="shared" si="152"/>
        <v>0</v>
      </c>
      <c r="AZ190" s="492">
        <f t="shared" si="149"/>
        <v>0</v>
      </c>
      <c r="BB190" s="492">
        <f t="shared" si="150"/>
        <v>0</v>
      </c>
      <c r="BD190" s="265">
        <f t="shared" si="153"/>
        <v>0</v>
      </c>
      <c r="BE190" s="105"/>
      <c r="BF190" s="105"/>
      <c r="BG190" s="105"/>
      <c r="BH190" s="105"/>
      <c r="BI190" s="105"/>
      <c r="BJ190" s="105"/>
    </row>
    <row r="191" spans="1:62" ht="20.100000000000001" hidden="1" customHeight="1" outlineLevel="1">
      <c r="B191" s="100"/>
      <c r="C191" s="908"/>
      <c r="D191" s="909"/>
      <c r="E191" s="909"/>
      <c r="F191" s="910"/>
      <c r="G191" s="890"/>
      <c r="H191" s="891"/>
      <c r="I191" s="152"/>
      <c r="J191" s="152"/>
      <c r="K191" s="152"/>
      <c r="L191" s="152"/>
      <c r="M191" s="152"/>
      <c r="N191" s="152"/>
      <c r="O191" s="152"/>
      <c r="P191" s="153"/>
      <c r="Q191" s="153"/>
      <c r="R191" s="156">
        <f t="shared" si="143"/>
        <v>0</v>
      </c>
      <c r="S191" s="156">
        <f t="shared" si="144"/>
        <v>0</v>
      </c>
      <c r="U191" s="157">
        <f t="shared" si="151"/>
        <v>0</v>
      </c>
      <c r="W191" s="152"/>
      <c r="X191" s="152"/>
      <c r="Y191" s="152"/>
      <c r="Z191" s="152"/>
      <c r="AA191" s="152"/>
      <c r="AB191" s="152"/>
      <c r="AC191" s="347"/>
      <c r="AD191" s="152"/>
      <c r="AE191" s="152"/>
      <c r="AF191" s="152"/>
      <c r="AG191" s="152"/>
      <c r="AH191" s="152"/>
      <c r="AI191" s="152"/>
      <c r="AJ191" s="347"/>
      <c r="AK191" s="152"/>
      <c r="AL191" s="152"/>
      <c r="AM191" s="295"/>
      <c r="AN191" s="228"/>
      <c r="AO191" s="228"/>
      <c r="AP191" s="228"/>
      <c r="AQ191" s="228"/>
      <c r="AR191" s="228"/>
      <c r="AS191" s="348"/>
      <c r="AT191" s="264">
        <f t="shared" si="147"/>
        <v>0</v>
      </c>
      <c r="AU191" s="259"/>
      <c r="AV191" s="265">
        <f t="shared" si="148"/>
        <v>0</v>
      </c>
      <c r="AX191" s="265">
        <f t="shared" si="152"/>
        <v>0</v>
      </c>
      <c r="AZ191" s="492">
        <f t="shared" si="149"/>
        <v>0</v>
      </c>
      <c r="BB191" s="492">
        <f t="shared" si="150"/>
        <v>0</v>
      </c>
      <c r="BD191" s="265">
        <f t="shared" si="153"/>
        <v>0</v>
      </c>
      <c r="BE191" s="105"/>
      <c r="BF191" s="105"/>
      <c r="BG191" s="105"/>
      <c r="BH191" s="105"/>
      <c r="BI191" s="105"/>
      <c r="BJ191" s="105"/>
    </row>
    <row r="192" spans="1:62" ht="20.100000000000001" hidden="1" customHeight="1" outlineLevel="1">
      <c r="B192" s="100"/>
      <c r="C192" s="908"/>
      <c r="D192" s="909"/>
      <c r="E192" s="909"/>
      <c r="F192" s="910"/>
      <c r="G192" s="890"/>
      <c r="H192" s="891"/>
      <c r="I192" s="152"/>
      <c r="J192" s="152"/>
      <c r="K192" s="152"/>
      <c r="L192" s="152"/>
      <c r="M192" s="152"/>
      <c r="N192" s="152"/>
      <c r="O192" s="152"/>
      <c r="P192" s="153"/>
      <c r="Q192" s="153"/>
      <c r="R192" s="156">
        <f t="shared" si="143"/>
        <v>0</v>
      </c>
      <c r="S192" s="156">
        <f t="shared" si="144"/>
        <v>0</v>
      </c>
      <c r="U192" s="157">
        <f t="shared" si="151"/>
        <v>0</v>
      </c>
      <c r="W192" s="152"/>
      <c r="X192" s="152"/>
      <c r="Y192" s="152"/>
      <c r="Z192" s="152"/>
      <c r="AA192" s="152"/>
      <c r="AB192" s="152"/>
      <c r="AC192" s="347"/>
      <c r="AD192" s="152"/>
      <c r="AE192" s="152"/>
      <c r="AF192" s="152"/>
      <c r="AG192" s="152"/>
      <c r="AH192" s="152"/>
      <c r="AI192" s="152"/>
      <c r="AJ192" s="347"/>
      <c r="AK192" s="152"/>
      <c r="AL192" s="152"/>
      <c r="AM192" s="295"/>
      <c r="AN192" s="228"/>
      <c r="AO192" s="228"/>
      <c r="AP192" s="228"/>
      <c r="AQ192" s="228"/>
      <c r="AR192" s="228"/>
      <c r="AS192" s="348"/>
      <c r="AT192" s="264">
        <f t="shared" si="147"/>
        <v>0</v>
      </c>
      <c r="AU192" s="259"/>
      <c r="AV192" s="265">
        <f t="shared" si="148"/>
        <v>0</v>
      </c>
      <c r="AX192" s="265">
        <f t="shared" si="152"/>
        <v>0</v>
      </c>
      <c r="AZ192" s="492">
        <f t="shared" si="149"/>
        <v>0</v>
      </c>
      <c r="BB192" s="492">
        <f t="shared" si="150"/>
        <v>0</v>
      </c>
      <c r="BD192" s="265">
        <f t="shared" si="153"/>
        <v>0</v>
      </c>
      <c r="BE192" s="105"/>
      <c r="BF192" s="105"/>
      <c r="BG192" s="105"/>
      <c r="BH192" s="105"/>
      <c r="BI192" s="105"/>
      <c r="BJ192" s="105"/>
    </row>
    <row r="193" spans="2:62" ht="20.100000000000001" hidden="1" customHeight="1" outlineLevel="1">
      <c r="B193" s="100"/>
      <c r="C193" s="908"/>
      <c r="D193" s="909"/>
      <c r="E193" s="909"/>
      <c r="F193" s="910"/>
      <c r="G193" s="890"/>
      <c r="H193" s="891"/>
      <c r="I193" s="152"/>
      <c r="J193" s="152"/>
      <c r="K193" s="152"/>
      <c r="L193" s="152"/>
      <c r="M193" s="152"/>
      <c r="N193" s="152"/>
      <c r="O193" s="152"/>
      <c r="P193" s="153"/>
      <c r="Q193" s="153"/>
      <c r="R193" s="156">
        <f t="shared" si="143"/>
        <v>0</v>
      </c>
      <c r="S193" s="156">
        <f t="shared" si="144"/>
        <v>0</v>
      </c>
      <c r="U193" s="157">
        <f t="shared" si="151"/>
        <v>0</v>
      </c>
      <c r="W193" s="152"/>
      <c r="X193" s="152"/>
      <c r="Y193" s="152"/>
      <c r="Z193" s="152"/>
      <c r="AA193" s="152"/>
      <c r="AB193" s="152"/>
      <c r="AC193" s="347"/>
      <c r="AD193" s="152"/>
      <c r="AE193" s="152"/>
      <c r="AF193" s="152"/>
      <c r="AG193" s="152"/>
      <c r="AH193" s="152"/>
      <c r="AI193" s="152"/>
      <c r="AJ193" s="347"/>
      <c r="AK193" s="152"/>
      <c r="AL193" s="152"/>
      <c r="AM193" s="295"/>
      <c r="AN193" s="228"/>
      <c r="AO193" s="228"/>
      <c r="AP193" s="228"/>
      <c r="AQ193" s="228"/>
      <c r="AR193" s="228"/>
      <c r="AS193" s="348"/>
      <c r="AT193" s="264">
        <f t="shared" si="147"/>
        <v>0</v>
      </c>
      <c r="AU193" s="259"/>
      <c r="AV193" s="265">
        <f t="shared" si="148"/>
        <v>0</v>
      </c>
      <c r="AX193" s="265">
        <f t="shared" si="152"/>
        <v>0</v>
      </c>
      <c r="AZ193" s="492">
        <f t="shared" si="149"/>
        <v>0</v>
      </c>
      <c r="BB193" s="492">
        <f t="shared" si="150"/>
        <v>0</v>
      </c>
      <c r="BD193" s="265">
        <f t="shared" si="153"/>
        <v>0</v>
      </c>
      <c r="BE193" s="105"/>
      <c r="BF193" s="105"/>
      <c r="BG193" s="105"/>
      <c r="BH193" s="105"/>
      <c r="BI193" s="105"/>
      <c r="BJ193" s="105"/>
    </row>
    <row r="194" spans="2:62" ht="20.100000000000001" hidden="1" customHeight="1" outlineLevel="1">
      <c r="B194" s="100"/>
      <c r="C194" s="908"/>
      <c r="D194" s="909"/>
      <c r="E194" s="909"/>
      <c r="F194" s="910"/>
      <c r="G194" s="890"/>
      <c r="H194" s="891"/>
      <c r="I194" s="152"/>
      <c r="J194" s="152"/>
      <c r="K194" s="152"/>
      <c r="L194" s="152"/>
      <c r="M194" s="152"/>
      <c r="N194" s="152"/>
      <c r="O194" s="152"/>
      <c r="P194" s="153"/>
      <c r="Q194" s="153"/>
      <c r="R194" s="156">
        <f t="shared" si="143"/>
        <v>0</v>
      </c>
      <c r="S194" s="156">
        <f t="shared" si="144"/>
        <v>0</v>
      </c>
      <c r="U194" s="157">
        <f t="shared" si="151"/>
        <v>0</v>
      </c>
      <c r="W194" s="152"/>
      <c r="X194" s="152"/>
      <c r="Y194" s="152"/>
      <c r="Z194" s="152"/>
      <c r="AA194" s="152"/>
      <c r="AB194" s="152"/>
      <c r="AC194" s="347"/>
      <c r="AD194" s="152"/>
      <c r="AE194" s="152"/>
      <c r="AF194" s="152"/>
      <c r="AG194" s="152"/>
      <c r="AH194" s="152"/>
      <c r="AI194" s="152"/>
      <c r="AJ194" s="347"/>
      <c r="AK194" s="152"/>
      <c r="AL194" s="152"/>
      <c r="AM194" s="295"/>
      <c r="AN194" s="228"/>
      <c r="AO194" s="228"/>
      <c r="AP194" s="228"/>
      <c r="AQ194" s="228"/>
      <c r="AR194" s="228"/>
      <c r="AS194" s="348"/>
      <c r="AT194" s="264">
        <f t="shared" si="147"/>
        <v>0</v>
      </c>
      <c r="AU194" s="259"/>
      <c r="AV194" s="265">
        <f t="shared" si="148"/>
        <v>0</v>
      </c>
      <c r="AX194" s="265">
        <f t="shared" si="152"/>
        <v>0</v>
      </c>
      <c r="AZ194" s="492">
        <f t="shared" si="149"/>
        <v>0</v>
      </c>
      <c r="BB194" s="492">
        <f t="shared" si="150"/>
        <v>0</v>
      </c>
      <c r="BD194" s="265">
        <f t="shared" si="153"/>
        <v>0</v>
      </c>
      <c r="BE194" s="105"/>
      <c r="BF194" s="105"/>
      <c r="BG194" s="105"/>
      <c r="BH194" s="105"/>
      <c r="BI194" s="105"/>
      <c r="BJ194" s="105"/>
    </row>
    <row r="195" spans="2:62" ht="20.100000000000001" hidden="1" customHeight="1" outlineLevel="1">
      <c r="B195" s="100"/>
      <c r="C195" s="908"/>
      <c r="D195" s="909"/>
      <c r="E195" s="909"/>
      <c r="F195" s="910"/>
      <c r="G195" s="890"/>
      <c r="H195" s="891"/>
      <c r="I195" s="152"/>
      <c r="J195" s="152"/>
      <c r="K195" s="152"/>
      <c r="L195" s="152"/>
      <c r="M195" s="152"/>
      <c r="N195" s="152"/>
      <c r="O195" s="152"/>
      <c r="P195" s="153"/>
      <c r="Q195" s="153"/>
      <c r="R195" s="156">
        <f t="shared" si="143"/>
        <v>0</v>
      </c>
      <c r="S195" s="156">
        <f t="shared" si="144"/>
        <v>0</v>
      </c>
      <c r="U195" s="157">
        <f t="shared" si="151"/>
        <v>0</v>
      </c>
      <c r="W195" s="152"/>
      <c r="X195" s="152"/>
      <c r="Y195" s="152"/>
      <c r="Z195" s="152"/>
      <c r="AA195" s="152"/>
      <c r="AB195" s="152"/>
      <c r="AC195" s="347"/>
      <c r="AD195" s="152"/>
      <c r="AE195" s="152"/>
      <c r="AF195" s="152"/>
      <c r="AG195" s="152"/>
      <c r="AH195" s="152"/>
      <c r="AI195" s="152"/>
      <c r="AJ195" s="347"/>
      <c r="AK195" s="152"/>
      <c r="AL195" s="152"/>
      <c r="AM195" s="295"/>
      <c r="AN195" s="228"/>
      <c r="AO195" s="228"/>
      <c r="AP195" s="228"/>
      <c r="AQ195" s="228"/>
      <c r="AR195" s="228"/>
      <c r="AS195" s="348"/>
      <c r="AT195" s="264">
        <f t="shared" si="147"/>
        <v>0</v>
      </c>
      <c r="AU195" s="259"/>
      <c r="AV195" s="265">
        <f t="shared" si="148"/>
        <v>0</v>
      </c>
      <c r="AX195" s="265">
        <f t="shared" si="152"/>
        <v>0</v>
      </c>
      <c r="AZ195" s="492">
        <f t="shared" si="149"/>
        <v>0</v>
      </c>
      <c r="BB195" s="492">
        <f t="shared" si="150"/>
        <v>0</v>
      </c>
      <c r="BD195" s="265">
        <f t="shared" si="153"/>
        <v>0</v>
      </c>
      <c r="BE195" s="105"/>
      <c r="BF195" s="105"/>
      <c r="BG195" s="105"/>
      <c r="BH195" s="105"/>
      <c r="BI195" s="105"/>
      <c r="BJ195" s="105"/>
    </row>
    <row r="196" spans="2:62" ht="20.100000000000001" hidden="1" customHeight="1" outlineLevel="1">
      <c r="B196" s="100"/>
      <c r="C196" s="908"/>
      <c r="D196" s="909"/>
      <c r="E196" s="909"/>
      <c r="F196" s="910"/>
      <c r="G196" s="890"/>
      <c r="H196" s="891"/>
      <c r="I196" s="152"/>
      <c r="J196" s="152"/>
      <c r="K196" s="152"/>
      <c r="L196" s="152"/>
      <c r="M196" s="152"/>
      <c r="N196" s="152"/>
      <c r="O196" s="152"/>
      <c r="P196" s="153"/>
      <c r="Q196" s="153"/>
      <c r="R196" s="156">
        <f t="shared" si="143"/>
        <v>0</v>
      </c>
      <c r="S196" s="156">
        <f t="shared" si="144"/>
        <v>0</v>
      </c>
      <c r="U196" s="157">
        <f t="shared" si="151"/>
        <v>0</v>
      </c>
      <c r="W196" s="152"/>
      <c r="X196" s="152"/>
      <c r="Y196" s="152"/>
      <c r="Z196" s="152"/>
      <c r="AA196" s="152"/>
      <c r="AB196" s="152"/>
      <c r="AC196" s="347"/>
      <c r="AD196" s="152"/>
      <c r="AE196" s="152"/>
      <c r="AF196" s="152"/>
      <c r="AG196" s="152"/>
      <c r="AH196" s="152"/>
      <c r="AI196" s="152"/>
      <c r="AJ196" s="347"/>
      <c r="AK196" s="152"/>
      <c r="AL196" s="152"/>
      <c r="AM196" s="295"/>
      <c r="AN196" s="228"/>
      <c r="AO196" s="228"/>
      <c r="AP196" s="228"/>
      <c r="AQ196" s="228"/>
      <c r="AR196" s="228"/>
      <c r="AS196" s="348"/>
      <c r="AT196" s="264">
        <f t="shared" si="147"/>
        <v>0</v>
      </c>
      <c r="AU196" s="259"/>
      <c r="AV196" s="265">
        <f t="shared" si="148"/>
        <v>0</v>
      </c>
      <c r="AX196" s="265">
        <f t="shared" si="152"/>
        <v>0</v>
      </c>
      <c r="AZ196" s="492">
        <f t="shared" si="149"/>
        <v>0</v>
      </c>
      <c r="BB196" s="492">
        <f t="shared" si="150"/>
        <v>0</v>
      </c>
      <c r="BD196" s="265">
        <f t="shared" si="153"/>
        <v>0</v>
      </c>
      <c r="BE196" s="105"/>
      <c r="BF196" s="105"/>
      <c r="BG196" s="105"/>
      <c r="BH196" s="105"/>
      <c r="BI196" s="105"/>
      <c r="BJ196" s="105"/>
    </row>
    <row r="197" spans="2:62" ht="20.100000000000001" hidden="1" customHeight="1" outlineLevel="1">
      <c r="B197" s="100"/>
      <c r="C197" s="908"/>
      <c r="D197" s="909"/>
      <c r="E197" s="909"/>
      <c r="F197" s="910"/>
      <c r="G197" s="890"/>
      <c r="H197" s="891"/>
      <c r="I197" s="152"/>
      <c r="J197" s="152"/>
      <c r="K197" s="152"/>
      <c r="L197" s="152"/>
      <c r="M197" s="152"/>
      <c r="N197" s="152"/>
      <c r="O197" s="152"/>
      <c r="P197" s="153"/>
      <c r="Q197" s="153"/>
      <c r="R197" s="156">
        <f t="shared" si="143"/>
        <v>0</v>
      </c>
      <c r="S197" s="156">
        <f t="shared" si="144"/>
        <v>0</v>
      </c>
      <c r="U197" s="157">
        <f t="shared" si="151"/>
        <v>0</v>
      </c>
      <c r="W197" s="152"/>
      <c r="X197" s="152"/>
      <c r="Y197" s="152"/>
      <c r="Z197" s="152"/>
      <c r="AA197" s="152"/>
      <c r="AB197" s="152"/>
      <c r="AC197" s="347"/>
      <c r="AD197" s="152"/>
      <c r="AE197" s="152"/>
      <c r="AF197" s="152"/>
      <c r="AG197" s="152"/>
      <c r="AH197" s="152"/>
      <c r="AI197" s="152"/>
      <c r="AJ197" s="347"/>
      <c r="AK197" s="152"/>
      <c r="AL197" s="152"/>
      <c r="AM197" s="295"/>
      <c r="AN197" s="228"/>
      <c r="AO197" s="228"/>
      <c r="AP197" s="228"/>
      <c r="AQ197" s="228"/>
      <c r="AR197" s="228"/>
      <c r="AS197" s="348"/>
      <c r="AT197" s="264">
        <f t="shared" si="147"/>
        <v>0</v>
      </c>
      <c r="AU197" s="259"/>
      <c r="AV197" s="265">
        <f t="shared" si="148"/>
        <v>0</v>
      </c>
      <c r="AX197" s="265">
        <f t="shared" si="152"/>
        <v>0</v>
      </c>
      <c r="AZ197" s="492">
        <f t="shared" si="149"/>
        <v>0</v>
      </c>
      <c r="BB197" s="492">
        <f t="shared" si="150"/>
        <v>0</v>
      </c>
      <c r="BD197" s="265">
        <f t="shared" si="153"/>
        <v>0</v>
      </c>
      <c r="BE197" s="105"/>
      <c r="BF197" s="105"/>
      <c r="BG197" s="105"/>
      <c r="BH197" s="105"/>
      <c r="BI197" s="105"/>
      <c r="BJ197" s="105"/>
    </row>
    <row r="198" spans="2:62" ht="9.9499999999999993" hidden="1" customHeight="1" outlineLevel="1">
      <c r="B198" s="101"/>
      <c r="C198" s="208"/>
      <c r="D198" s="208"/>
      <c r="E198" s="208"/>
      <c r="F198" s="208"/>
      <c r="G198" s="237"/>
      <c r="H198" s="207"/>
      <c r="I198" s="257"/>
      <c r="J198" s="257"/>
      <c r="K198" s="257"/>
      <c r="L198" s="257"/>
      <c r="M198" s="257"/>
      <c r="N198" s="257"/>
      <c r="O198" s="257"/>
      <c r="P198" s="256"/>
      <c r="Q198" s="102"/>
      <c r="R198" s="102"/>
      <c r="S198" s="102"/>
      <c r="U198" s="98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Z198" s="493"/>
      <c r="BE198" s="105"/>
      <c r="BF198" s="105"/>
      <c r="BG198" s="105"/>
      <c r="BH198" s="105"/>
      <c r="BI198" s="105"/>
      <c r="BJ198" s="105"/>
    </row>
    <row r="199" spans="2:62" ht="20.100000000000001" customHeight="1" collapsed="1">
      <c r="B199" s="151">
        <f>B182+1</f>
        <v>12</v>
      </c>
      <c r="C199" s="916"/>
      <c r="D199" s="917"/>
      <c r="E199" s="917"/>
      <c r="F199" s="918"/>
      <c r="G199" s="429"/>
      <c r="H199" s="206">
        <v>1</v>
      </c>
      <c r="I199" s="642">
        <f t="shared" ref="I199" si="154">$H199*SUM(I200:I214)</f>
        <v>0</v>
      </c>
      <c r="J199" s="643">
        <f t="shared" ref="J199:O199" si="155">$H199*SUM(J200:J214)</f>
        <v>0</v>
      </c>
      <c r="K199" s="644">
        <f t="shared" si="155"/>
        <v>0</v>
      </c>
      <c r="L199" s="645">
        <f t="shared" si="155"/>
        <v>0</v>
      </c>
      <c r="M199" s="645">
        <f t="shared" si="155"/>
        <v>0</v>
      </c>
      <c r="N199" s="644">
        <f t="shared" si="155"/>
        <v>0</v>
      </c>
      <c r="O199" s="642">
        <f t="shared" si="155"/>
        <v>0</v>
      </c>
      <c r="P199" s="209">
        <f t="shared" ref="P199:Q199" si="156">$H199*SUM(P200:P214)</f>
        <v>0</v>
      </c>
      <c r="Q199" s="210">
        <f t="shared" si="156"/>
        <v>0</v>
      </c>
      <c r="R199" s="136">
        <f t="shared" ref="R199:R214" si="157">P199*(1+Gewinn)*(1+SicherheitAngebot)</f>
        <v>0</v>
      </c>
      <c r="S199" s="137">
        <f t="shared" ref="S199:S214" si="158">Q199*(1+MGKZ)*(1+Gewinn)*(1+SicherheitAngebot)</f>
        <v>0</v>
      </c>
      <c r="U199" s="10">
        <f>I199*$I$7+J199*$J$7+K199*$K$7+L199*$L$7+M199*$M$7+N199*$N$7+O199*$O$7+R199+S199</f>
        <v>0</v>
      </c>
      <c r="W199" s="646">
        <f t="shared" ref="W199:AB199" si="159">$H199*SUM(W200:W214)</f>
        <v>0</v>
      </c>
      <c r="X199" s="647">
        <f t="shared" si="159"/>
        <v>0</v>
      </c>
      <c r="Y199" s="648">
        <f t="shared" si="159"/>
        <v>0</v>
      </c>
      <c r="Z199" s="649">
        <f t="shared" si="159"/>
        <v>0</v>
      </c>
      <c r="AA199" s="648">
        <f t="shared" si="159"/>
        <v>0</v>
      </c>
      <c r="AB199" s="646">
        <f t="shared" si="159"/>
        <v>0</v>
      </c>
      <c r="AC199" s="258"/>
      <c r="AD199" s="646">
        <f t="shared" ref="AD199:AM199" si="160">$H199*SUM(AD200:AD214)</f>
        <v>0</v>
      </c>
      <c r="AE199" s="647">
        <f t="shared" si="160"/>
        <v>0</v>
      </c>
      <c r="AF199" s="648">
        <f t="shared" si="160"/>
        <v>0</v>
      </c>
      <c r="AG199" s="649">
        <f t="shared" si="160"/>
        <v>0</v>
      </c>
      <c r="AH199" s="648">
        <f t="shared" si="160"/>
        <v>0</v>
      </c>
      <c r="AI199" s="646">
        <f t="shared" si="160"/>
        <v>0</v>
      </c>
      <c r="AJ199" s="258"/>
      <c r="AK199" s="653">
        <f t="shared" si="160"/>
        <v>0</v>
      </c>
      <c r="AL199" s="653">
        <f t="shared" si="160"/>
        <v>0</v>
      </c>
      <c r="AM199" s="653">
        <f t="shared" si="160"/>
        <v>0</v>
      </c>
      <c r="AN199" s="227">
        <f>$H199*SUM(AN200:AN214)*(1+Gewinn)*(1+SicherheitAngebot)</f>
        <v>0</v>
      </c>
      <c r="AO199" s="227">
        <f>$H199*SUM(AO200:AO214)*(1+Gewinn)*(1+SicherheitAngebot)</f>
        <v>0</v>
      </c>
      <c r="AP199" s="227">
        <f>$H199*SUM(AP200:AP214)*(1+Gewinn)*(1+SicherheitAngebot)</f>
        <v>0</v>
      </c>
      <c r="AQ199" s="227">
        <f>$H199*SUM(AQ200:AQ214)*(1+Gewinn)*(1+SicherheitAngebot)</f>
        <v>0</v>
      </c>
      <c r="AR199" s="227">
        <f>$H199*SUM(AR200:AR214)*(1+Gewinn)*(1+SicherheitAngebot)</f>
        <v>0</v>
      </c>
      <c r="AS199" s="262"/>
      <c r="AT199" s="263">
        <f t="shared" si="147"/>
        <v>0</v>
      </c>
      <c r="AU199" s="259"/>
      <c r="AV199" s="491">
        <f>AK199*$AK$7+AL199*$AL$7+AM199*$AM$7+SUM(AN199:AR199)+AT199/Zuschläge_IBN+AT199</f>
        <v>0</v>
      </c>
      <c r="AX199" s="685">
        <f>U199+AV199</f>
        <v>0</v>
      </c>
      <c r="AZ199" s="490">
        <f>IF(H199&gt;0,U199/(1+SicherheitAngebot)*(1+Sicherheit),0)</f>
        <v>0</v>
      </c>
      <c r="BB199" s="490">
        <f>IF(H199&gt;0,AV199/(1+SicherheitAngebot)*(1+Sicherheit),0)</f>
        <v>0</v>
      </c>
      <c r="BD199" s="490">
        <f>AZ199+BB199</f>
        <v>0</v>
      </c>
      <c r="BE199" s="105"/>
      <c r="BF199" s="105"/>
      <c r="BG199" s="105"/>
      <c r="BH199" s="105"/>
      <c r="BI199" s="105"/>
      <c r="BJ199" s="105"/>
    </row>
    <row r="200" spans="2:62" ht="20.100000000000001" hidden="1" customHeight="1" outlineLevel="1">
      <c r="B200" s="99"/>
      <c r="C200" s="908"/>
      <c r="D200" s="909"/>
      <c r="E200" s="909"/>
      <c r="F200" s="910"/>
      <c r="G200" s="890"/>
      <c r="H200" s="901"/>
      <c r="I200" s="152"/>
      <c r="J200" s="152"/>
      <c r="K200" s="152"/>
      <c r="L200" s="152"/>
      <c r="M200" s="152"/>
      <c r="N200" s="152"/>
      <c r="O200" s="152"/>
      <c r="P200" s="153"/>
      <c r="Q200" s="153"/>
      <c r="R200" s="156">
        <f t="shared" si="157"/>
        <v>0</v>
      </c>
      <c r="S200" s="156">
        <f t="shared" si="158"/>
        <v>0</v>
      </c>
      <c r="U200" s="157">
        <f>I200*$I$7+J200*$J$7+K200*$K$7+L200*$L$7+M200*$M$7+N200*$N$7+O200*$O$7+R200+S200</f>
        <v>0</v>
      </c>
      <c r="W200" s="152"/>
      <c r="X200" s="152"/>
      <c r="Y200" s="152"/>
      <c r="Z200" s="152"/>
      <c r="AA200" s="152"/>
      <c r="AB200" s="152"/>
      <c r="AC200" s="347"/>
      <c r="AD200" s="152"/>
      <c r="AE200" s="152"/>
      <c r="AF200" s="152"/>
      <c r="AG200" s="152"/>
      <c r="AH200" s="152"/>
      <c r="AI200" s="152"/>
      <c r="AJ200" s="347"/>
      <c r="AK200" s="152"/>
      <c r="AL200" s="152"/>
      <c r="AM200" s="295"/>
      <c r="AN200" s="228"/>
      <c r="AO200" s="228"/>
      <c r="AP200" s="228"/>
      <c r="AQ200" s="228"/>
      <c r="AR200" s="228"/>
      <c r="AS200" s="348"/>
      <c r="AT200" s="264">
        <f t="shared" si="147"/>
        <v>0</v>
      </c>
      <c r="AU200" s="259"/>
      <c r="AV200" s="265">
        <f t="shared" ref="AV200:AV214" si="161">AK200*$AK$7+AL200*$AL$7+AM200*$AM$7+SUM(AN200:AR200)*(1+Gewinn)*(1+SicherheitAngebot)+AT200/Zuschläge_IBN+AT200</f>
        <v>0</v>
      </c>
      <c r="AX200" s="265">
        <f>U200+AV200</f>
        <v>0</v>
      </c>
      <c r="AZ200" s="492">
        <f t="shared" ref="AZ200:AZ214" si="162">U200/(1+SicherheitAngebot)*(1+Sicherheit)</f>
        <v>0</v>
      </c>
      <c r="BB200" s="492">
        <f t="shared" ref="BB200:BB214" si="163">AV200/(1+SicherheitAngebot)*(1+Sicherheit)</f>
        <v>0</v>
      </c>
      <c r="BD200" s="265">
        <f>AZ200+BB200</f>
        <v>0</v>
      </c>
      <c r="BE200" s="105"/>
      <c r="BF200" s="105"/>
      <c r="BG200" s="105"/>
      <c r="BH200" s="105"/>
      <c r="BI200" s="105"/>
      <c r="BJ200" s="105"/>
    </row>
    <row r="201" spans="2:62" ht="20.100000000000001" hidden="1" customHeight="1" outlineLevel="1">
      <c r="B201" s="100"/>
      <c r="C201" s="908"/>
      <c r="D201" s="909"/>
      <c r="E201" s="909"/>
      <c r="F201" s="910"/>
      <c r="G201" s="890"/>
      <c r="H201" s="891"/>
      <c r="I201" s="152"/>
      <c r="J201" s="152"/>
      <c r="K201" s="152"/>
      <c r="L201" s="152"/>
      <c r="M201" s="152"/>
      <c r="N201" s="152"/>
      <c r="O201" s="152"/>
      <c r="P201" s="153"/>
      <c r="Q201" s="153"/>
      <c r="R201" s="156">
        <f t="shared" si="157"/>
        <v>0</v>
      </c>
      <c r="S201" s="156">
        <f t="shared" si="158"/>
        <v>0</v>
      </c>
      <c r="U201" s="157">
        <f t="shared" ref="U201:U214" si="164">I201*$I$7+J201*$J$7+K201*$K$7+L201*$L$7+M201*$M$7+N201*$N$7+O201*$O$7+R201+S201</f>
        <v>0</v>
      </c>
      <c r="W201" s="152"/>
      <c r="X201" s="152"/>
      <c r="Y201" s="152"/>
      <c r="Z201" s="152"/>
      <c r="AA201" s="152"/>
      <c r="AB201" s="152"/>
      <c r="AC201" s="347"/>
      <c r="AD201" s="152"/>
      <c r="AE201" s="152"/>
      <c r="AF201" s="152"/>
      <c r="AG201" s="152"/>
      <c r="AH201" s="152"/>
      <c r="AI201" s="152"/>
      <c r="AJ201" s="347"/>
      <c r="AK201" s="152"/>
      <c r="AL201" s="152"/>
      <c r="AM201" s="295"/>
      <c r="AN201" s="228"/>
      <c r="AO201" s="228"/>
      <c r="AP201" s="228"/>
      <c r="AQ201" s="228"/>
      <c r="AR201" s="228"/>
      <c r="AS201" s="348"/>
      <c r="AT201" s="264">
        <f t="shared" si="147"/>
        <v>0</v>
      </c>
      <c r="AU201" s="259"/>
      <c r="AV201" s="265">
        <f t="shared" si="161"/>
        <v>0</v>
      </c>
      <c r="AX201" s="265">
        <f t="shared" ref="AX201:AX214" si="165">U201+AV201</f>
        <v>0</v>
      </c>
      <c r="AZ201" s="492">
        <f t="shared" si="162"/>
        <v>0</v>
      </c>
      <c r="BB201" s="492">
        <f t="shared" si="163"/>
        <v>0</v>
      </c>
      <c r="BD201" s="265">
        <f t="shared" ref="BD201:BD214" si="166">AZ201+BB201</f>
        <v>0</v>
      </c>
      <c r="BE201" s="105"/>
      <c r="BF201" s="105"/>
      <c r="BG201" s="105"/>
      <c r="BH201" s="105"/>
      <c r="BI201" s="105"/>
      <c r="BJ201" s="105"/>
    </row>
    <row r="202" spans="2:62" ht="20.100000000000001" hidden="1" customHeight="1" outlineLevel="1">
      <c r="B202" s="100"/>
      <c r="C202" s="908"/>
      <c r="D202" s="909"/>
      <c r="E202" s="909"/>
      <c r="F202" s="910"/>
      <c r="G202" s="890"/>
      <c r="H202" s="891"/>
      <c r="I202" s="152"/>
      <c r="J202" s="152"/>
      <c r="K202" s="152"/>
      <c r="L202" s="152"/>
      <c r="M202" s="152"/>
      <c r="N202" s="152"/>
      <c r="O202" s="152"/>
      <c r="P202" s="153"/>
      <c r="Q202" s="153"/>
      <c r="R202" s="156">
        <f t="shared" si="157"/>
        <v>0</v>
      </c>
      <c r="S202" s="156">
        <f t="shared" si="158"/>
        <v>0</v>
      </c>
      <c r="U202" s="157">
        <f t="shared" si="164"/>
        <v>0</v>
      </c>
      <c r="W202" s="152"/>
      <c r="X202" s="152"/>
      <c r="Y202" s="152"/>
      <c r="Z202" s="152"/>
      <c r="AA202" s="152"/>
      <c r="AB202" s="152"/>
      <c r="AC202" s="347"/>
      <c r="AD202" s="152"/>
      <c r="AE202" s="152"/>
      <c r="AF202" s="152"/>
      <c r="AG202" s="152"/>
      <c r="AH202" s="152"/>
      <c r="AI202" s="152"/>
      <c r="AJ202" s="347"/>
      <c r="AK202" s="152"/>
      <c r="AL202" s="152"/>
      <c r="AM202" s="295"/>
      <c r="AN202" s="228"/>
      <c r="AO202" s="228"/>
      <c r="AP202" s="228"/>
      <c r="AQ202" s="228"/>
      <c r="AR202" s="228"/>
      <c r="AS202" s="348"/>
      <c r="AT202" s="264">
        <f t="shared" si="147"/>
        <v>0</v>
      </c>
      <c r="AU202" s="259"/>
      <c r="AV202" s="265">
        <f t="shared" si="161"/>
        <v>0</v>
      </c>
      <c r="AX202" s="265">
        <f t="shared" si="165"/>
        <v>0</v>
      </c>
      <c r="AZ202" s="492">
        <f t="shared" si="162"/>
        <v>0</v>
      </c>
      <c r="BB202" s="492">
        <f t="shared" si="163"/>
        <v>0</v>
      </c>
      <c r="BD202" s="265">
        <f t="shared" si="166"/>
        <v>0</v>
      </c>
      <c r="BE202" s="105"/>
      <c r="BF202" s="105"/>
      <c r="BG202" s="105"/>
      <c r="BH202" s="105"/>
      <c r="BI202" s="105"/>
      <c r="BJ202" s="105"/>
    </row>
    <row r="203" spans="2:62" ht="20.100000000000001" hidden="1" customHeight="1" outlineLevel="1">
      <c r="B203" s="100"/>
      <c r="C203" s="908"/>
      <c r="D203" s="909"/>
      <c r="E203" s="909"/>
      <c r="F203" s="910"/>
      <c r="G203" s="890"/>
      <c r="H203" s="891"/>
      <c r="I203" s="152"/>
      <c r="J203" s="152"/>
      <c r="K203" s="152"/>
      <c r="L203" s="152"/>
      <c r="M203" s="152"/>
      <c r="N203" s="152"/>
      <c r="O203" s="152"/>
      <c r="P203" s="153"/>
      <c r="Q203" s="153"/>
      <c r="R203" s="156">
        <f t="shared" si="157"/>
        <v>0</v>
      </c>
      <c r="S203" s="156">
        <f t="shared" si="158"/>
        <v>0</v>
      </c>
      <c r="U203" s="157">
        <f t="shared" si="164"/>
        <v>0</v>
      </c>
      <c r="W203" s="152"/>
      <c r="X203" s="152"/>
      <c r="Y203" s="152"/>
      <c r="Z203" s="152"/>
      <c r="AA203" s="152"/>
      <c r="AB203" s="152"/>
      <c r="AC203" s="347"/>
      <c r="AD203" s="152"/>
      <c r="AE203" s="152"/>
      <c r="AF203" s="152"/>
      <c r="AG203" s="152"/>
      <c r="AH203" s="152"/>
      <c r="AI203" s="152"/>
      <c r="AJ203" s="347"/>
      <c r="AK203" s="152"/>
      <c r="AL203" s="152"/>
      <c r="AM203" s="295"/>
      <c r="AN203" s="228"/>
      <c r="AO203" s="228"/>
      <c r="AP203" s="228"/>
      <c r="AQ203" s="228"/>
      <c r="AR203" s="228"/>
      <c r="AS203" s="348"/>
      <c r="AT203" s="264">
        <f t="shared" si="147"/>
        <v>0</v>
      </c>
      <c r="AU203" s="259"/>
      <c r="AV203" s="265">
        <f t="shared" si="161"/>
        <v>0</v>
      </c>
      <c r="AX203" s="265">
        <f t="shared" si="165"/>
        <v>0</v>
      </c>
      <c r="AZ203" s="492">
        <f t="shared" si="162"/>
        <v>0</v>
      </c>
      <c r="BB203" s="492">
        <f t="shared" si="163"/>
        <v>0</v>
      </c>
      <c r="BD203" s="265">
        <f t="shared" si="166"/>
        <v>0</v>
      </c>
      <c r="BE203" s="105"/>
      <c r="BF203" s="105"/>
      <c r="BG203" s="105"/>
      <c r="BH203" s="105"/>
      <c r="BI203" s="105"/>
      <c r="BJ203" s="105"/>
    </row>
    <row r="204" spans="2:62" ht="20.100000000000001" hidden="1" customHeight="1" outlineLevel="1">
      <c r="B204" s="100"/>
      <c r="C204" s="908"/>
      <c r="D204" s="909"/>
      <c r="E204" s="909"/>
      <c r="F204" s="910"/>
      <c r="G204" s="890"/>
      <c r="H204" s="891"/>
      <c r="I204" s="152"/>
      <c r="J204" s="152"/>
      <c r="K204" s="152"/>
      <c r="L204" s="152"/>
      <c r="M204" s="152"/>
      <c r="N204" s="152"/>
      <c r="O204" s="152"/>
      <c r="P204" s="153"/>
      <c r="Q204" s="153"/>
      <c r="R204" s="156">
        <f t="shared" si="157"/>
        <v>0</v>
      </c>
      <c r="S204" s="156">
        <f t="shared" si="158"/>
        <v>0</v>
      </c>
      <c r="U204" s="157">
        <f t="shared" si="164"/>
        <v>0</v>
      </c>
      <c r="W204" s="152"/>
      <c r="X204" s="152"/>
      <c r="Y204" s="152"/>
      <c r="Z204" s="152"/>
      <c r="AA204" s="152"/>
      <c r="AB204" s="152"/>
      <c r="AC204" s="347"/>
      <c r="AD204" s="152"/>
      <c r="AE204" s="152"/>
      <c r="AF204" s="152"/>
      <c r="AG204" s="152"/>
      <c r="AH204" s="152"/>
      <c r="AI204" s="152"/>
      <c r="AJ204" s="347"/>
      <c r="AK204" s="152"/>
      <c r="AL204" s="152"/>
      <c r="AM204" s="295"/>
      <c r="AN204" s="228"/>
      <c r="AO204" s="228"/>
      <c r="AP204" s="228"/>
      <c r="AQ204" s="228"/>
      <c r="AR204" s="228"/>
      <c r="AS204" s="348"/>
      <c r="AT204" s="264">
        <f t="shared" si="147"/>
        <v>0</v>
      </c>
      <c r="AU204" s="259"/>
      <c r="AV204" s="265">
        <f t="shared" si="161"/>
        <v>0</v>
      </c>
      <c r="AX204" s="265">
        <f t="shared" si="165"/>
        <v>0</v>
      </c>
      <c r="AZ204" s="492">
        <f t="shared" si="162"/>
        <v>0</v>
      </c>
      <c r="BB204" s="492">
        <f t="shared" si="163"/>
        <v>0</v>
      </c>
      <c r="BD204" s="265">
        <f t="shared" si="166"/>
        <v>0</v>
      </c>
      <c r="BE204" s="105"/>
      <c r="BF204" s="105"/>
      <c r="BG204" s="105"/>
      <c r="BH204" s="105"/>
      <c r="BI204" s="105"/>
      <c r="BJ204" s="105"/>
    </row>
    <row r="205" spans="2:62" ht="20.100000000000001" hidden="1" customHeight="1" outlineLevel="1">
      <c r="B205" s="100"/>
      <c r="C205" s="908"/>
      <c r="D205" s="909"/>
      <c r="E205" s="909"/>
      <c r="F205" s="910"/>
      <c r="G205" s="890"/>
      <c r="H205" s="891"/>
      <c r="I205" s="152"/>
      <c r="J205" s="152"/>
      <c r="K205" s="152"/>
      <c r="L205" s="152"/>
      <c r="M205" s="152"/>
      <c r="N205" s="152"/>
      <c r="O205" s="152"/>
      <c r="P205" s="153"/>
      <c r="Q205" s="153"/>
      <c r="R205" s="156">
        <f t="shared" si="157"/>
        <v>0</v>
      </c>
      <c r="S205" s="156">
        <f t="shared" si="158"/>
        <v>0</v>
      </c>
      <c r="U205" s="157">
        <f t="shared" si="164"/>
        <v>0</v>
      </c>
      <c r="W205" s="152"/>
      <c r="X205" s="152"/>
      <c r="Y205" s="152"/>
      <c r="Z205" s="152"/>
      <c r="AA205" s="152"/>
      <c r="AB205" s="152"/>
      <c r="AC205" s="347"/>
      <c r="AD205" s="152"/>
      <c r="AE205" s="152"/>
      <c r="AF205" s="152"/>
      <c r="AG205" s="152"/>
      <c r="AH205" s="152"/>
      <c r="AI205" s="152"/>
      <c r="AJ205" s="347"/>
      <c r="AK205" s="152"/>
      <c r="AL205" s="152"/>
      <c r="AM205" s="295"/>
      <c r="AN205" s="228"/>
      <c r="AO205" s="228"/>
      <c r="AP205" s="228"/>
      <c r="AQ205" s="228"/>
      <c r="AR205" s="228"/>
      <c r="AS205" s="348"/>
      <c r="AT205" s="264">
        <f t="shared" si="147"/>
        <v>0</v>
      </c>
      <c r="AU205" s="259"/>
      <c r="AV205" s="265">
        <f t="shared" si="161"/>
        <v>0</v>
      </c>
      <c r="AX205" s="265">
        <f t="shared" si="165"/>
        <v>0</v>
      </c>
      <c r="AZ205" s="492">
        <f t="shared" si="162"/>
        <v>0</v>
      </c>
      <c r="BB205" s="492">
        <f t="shared" si="163"/>
        <v>0</v>
      </c>
      <c r="BD205" s="265">
        <f t="shared" si="166"/>
        <v>0</v>
      </c>
      <c r="BE205" s="105"/>
      <c r="BF205" s="105"/>
      <c r="BG205" s="105"/>
      <c r="BH205" s="105"/>
      <c r="BI205" s="105"/>
      <c r="BJ205" s="105"/>
    </row>
    <row r="206" spans="2:62" ht="20.100000000000001" hidden="1" customHeight="1" outlineLevel="1">
      <c r="B206" s="100"/>
      <c r="C206" s="908"/>
      <c r="D206" s="909"/>
      <c r="E206" s="909"/>
      <c r="F206" s="910"/>
      <c r="G206" s="890"/>
      <c r="H206" s="891"/>
      <c r="I206" s="152"/>
      <c r="J206" s="152"/>
      <c r="K206" s="152"/>
      <c r="L206" s="152"/>
      <c r="M206" s="152"/>
      <c r="N206" s="152"/>
      <c r="O206" s="152"/>
      <c r="P206" s="153"/>
      <c r="Q206" s="153"/>
      <c r="R206" s="156">
        <f t="shared" si="157"/>
        <v>0</v>
      </c>
      <c r="S206" s="156">
        <f t="shared" si="158"/>
        <v>0</v>
      </c>
      <c r="U206" s="157">
        <f t="shared" si="164"/>
        <v>0</v>
      </c>
      <c r="W206" s="152"/>
      <c r="X206" s="152"/>
      <c r="Y206" s="152"/>
      <c r="Z206" s="152"/>
      <c r="AA206" s="152"/>
      <c r="AB206" s="152"/>
      <c r="AC206" s="347"/>
      <c r="AD206" s="152"/>
      <c r="AE206" s="152"/>
      <c r="AF206" s="152"/>
      <c r="AG206" s="152"/>
      <c r="AH206" s="152"/>
      <c r="AI206" s="152"/>
      <c r="AJ206" s="347"/>
      <c r="AK206" s="152"/>
      <c r="AL206" s="152"/>
      <c r="AM206" s="295"/>
      <c r="AN206" s="228"/>
      <c r="AO206" s="228"/>
      <c r="AP206" s="228"/>
      <c r="AQ206" s="228"/>
      <c r="AR206" s="228"/>
      <c r="AS206" s="348"/>
      <c r="AT206" s="264">
        <f t="shared" si="147"/>
        <v>0</v>
      </c>
      <c r="AU206" s="259"/>
      <c r="AV206" s="265">
        <f t="shared" si="161"/>
        <v>0</v>
      </c>
      <c r="AX206" s="265">
        <f t="shared" si="165"/>
        <v>0</v>
      </c>
      <c r="AZ206" s="492">
        <f t="shared" si="162"/>
        <v>0</v>
      </c>
      <c r="BB206" s="492">
        <f t="shared" si="163"/>
        <v>0</v>
      </c>
      <c r="BD206" s="265">
        <f t="shared" si="166"/>
        <v>0</v>
      </c>
      <c r="BE206" s="105"/>
      <c r="BF206" s="105"/>
      <c r="BG206" s="105"/>
      <c r="BH206" s="105"/>
      <c r="BI206" s="105"/>
      <c r="BJ206" s="105"/>
    </row>
    <row r="207" spans="2:62" ht="20.100000000000001" hidden="1" customHeight="1" outlineLevel="1">
      <c r="B207" s="100"/>
      <c r="C207" s="908"/>
      <c r="D207" s="909"/>
      <c r="E207" s="909"/>
      <c r="F207" s="910"/>
      <c r="G207" s="890"/>
      <c r="H207" s="891"/>
      <c r="I207" s="152"/>
      <c r="J207" s="152"/>
      <c r="K207" s="152"/>
      <c r="L207" s="152"/>
      <c r="M207" s="152"/>
      <c r="N207" s="152"/>
      <c r="O207" s="152"/>
      <c r="P207" s="153"/>
      <c r="Q207" s="153"/>
      <c r="R207" s="156">
        <f t="shared" si="157"/>
        <v>0</v>
      </c>
      <c r="S207" s="156">
        <f t="shared" si="158"/>
        <v>0</v>
      </c>
      <c r="U207" s="157">
        <f t="shared" si="164"/>
        <v>0</v>
      </c>
      <c r="W207" s="152"/>
      <c r="X207" s="152"/>
      <c r="Y207" s="152"/>
      <c r="Z207" s="152"/>
      <c r="AA207" s="152"/>
      <c r="AB207" s="152"/>
      <c r="AC207" s="347"/>
      <c r="AD207" s="152"/>
      <c r="AE207" s="152"/>
      <c r="AF207" s="152"/>
      <c r="AG207" s="152"/>
      <c r="AH207" s="152"/>
      <c r="AI207" s="152"/>
      <c r="AJ207" s="347"/>
      <c r="AK207" s="152"/>
      <c r="AL207" s="152"/>
      <c r="AM207" s="295"/>
      <c r="AN207" s="228"/>
      <c r="AO207" s="228"/>
      <c r="AP207" s="228"/>
      <c r="AQ207" s="228"/>
      <c r="AR207" s="228"/>
      <c r="AS207" s="348"/>
      <c r="AT207" s="264">
        <f t="shared" si="147"/>
        <v>0</v>
      </c>
      <c r="AU207" s="259"/>
      <c r="AV207" s="265">
        <f t="shared" si="161"/>
        <v>0</v>
      </c>
      <c r="AX207" s="265">
        <f t="shared" si="165"/>
        <v>0</v>
      </c>
      <c r="AZ207" s="492">
        <f t="shared" si="162"/>
        <v>0</v>
      </c>
      <c r="BB207" s="492">
        <f t="shared" si="163"/>
        <v>0</v>
      </c>
      <c r="BD207" s="265">
        <f t="shared" si="166"/>
        <v>0</v>
      </c>
      <c r="BE207" s="105"/>
      <c r="BF207" s="105"/>
      <c r="BG207" s="105"/>
      <c r="BH207" s="105"/>
      <c r="BI207" s="105"/>
      <c r="BJ207" s="105"/>
    </row>
    <row r="208" spans="2:62" ht="20.100000000000001" hidden="1" customHeight="1" outlineLevel="1">
      <c r="B208" s="100"/>
      <c r="C208" s="908"/>
      <c r="D208" s="909"/>
      <c r="E208" s="909"/>
      <c r="F208" s="910"/>
      <c r="G208" s="890"/>
      <c r="H208" s="891"/>
      <c r="I208" s="152"/>
      <c r="J208" s="152"/>
      <c r="K208" s="152"/>
      <c r="L208" s="152"/>
      <c r="M208" s="152"/>
      <c r="N208" s="152"/>
      <c r="O208" s="152"/>
      <c r="P208" s="153"/>
      <c r="Q208" s="153"/>
      <c r="R208" s="156">
        <f t="shared" si="157"/>
        <v>0</v>
      </c>
      <c r="S208" s="156">
        <f t="shared" si="158"/>
        <v>0</v>
      </c>
      <c r="U208" s="157">
        <f t="shared" si="164"/>
        <v>0</v>
      </c>
      <c r="W208" s="152"/>
      <c r="X208" s="152"/>
      <c r="Y208" s="152"/>
      <c r="Z208" s="152"/>
      <c r="AA208" s="152"/>
      <c r="AB208" s="152"/>
      <c r="AC208" s="347"/>
      <c r="AD208" s="152"/>
      <c r="AE208" s="152"/>
      <c r="AF208" s="152"/>
      <c r="AG208" s="152"/>
      <c r="AH208" s="152"/>
      <c r="AI208" s="152"/>
      <c r="AJ208" s="347"/>
      <c r="AK208" s="152"/>
      <c r="AL208" s="152"/>
      <c r="AM208" s="295"/>
      <c r="AN208" s="228"/>
      <c r="AO208" s="228"/>
      <c r="AP208" s="228"/>
      <c r="AQ208" s="228"/>
      <c r="AR208" s="228"/>
      <c r="AS208" s="348"/>
      <c r="AT208" s="264">
        <f t="shared" si="147"/>
        <v>0</v>
      </c>
      <c r="AU208" s="259"/>
      <c r="AV208" s="265">
        <f t="shared" si="161"/>
        <v>0</v>
      </c>
      <c r="AX208" s="265">
        <f t="shared" si="165"/>
        <v>0</v>
      </c>
      <c r="AZ208" s="492">
        <f t="shared" si="162"/>
        <v>0</v>
      </c>
      <c r="BB208" s="492">
        <f t="shared" si="163"/>
        <v>0</v>
      </c>
      <c r="BD208" s="265">
        <f t="shared" si="166"/>
        <v>0</v>
      </c>
      <c r="BE208" s="105"/>
      <c r="BF208" s="105"/>
      <c r="BG208" s="105"/>
      <c r="BH208" s="105"/>
      <c r="BI208" s="105"/>
      <c r="BJ208" s="105"/>
    </row>
    <row r="209" spans="2:62" ht="20.100000000000001" hidden="1" customHeight="1" outlineLevel="1">
      <c r="B209" s="100"/>
      <c r="C209" s="908"/>
      <c r="D209" s="909"/>
      <c r="E209" s="909"/>
      <c r="F209" s="910"/>
      <c r="G209" s="890"/>
      <c r="H209" s="891"/>
      <c r="I209" s="152"/>
      <c r="J209" s="152"/>
      <c r="K209" s="152"/>
      <c r="L209" s="152"/>
      <c r="M209" s="152"/>
      <c r="N209" s="152"/>
      <c r="O209" s="152"/>
      <c r="P209" s="153"/>
      <c r="Q209" s="153"/>
      <c r="R209" s="156">
        <f t="shared" si="157"/>
        <v>0</v>
      </c>
      <c r="S209" s="156">
        <f t="shared" si="158"/>
        <v>0</v>
      </c>
      <c r="U209" s="157">
        <f t="shared" si="164"/>
        <v>0</v>
      </c>
      <c r="W209" s="152"/>
      <c r="X209" s="152"/>
      <c r="Y209" s="152"/>
      <c r="Z209" s="152"/>
      <c r="AA209" s="152"/>
      <c r="AB209" s="152"/>
      <c r="AC209" s="347"/>
      <c r="AD209" s="152"/>
      <c r="AE209" s="152"/>
      <c r="AF209" s="152"/>
      <c r="AG209" s="152"/>
      <c r="AH209" s="152"/>
      <c r="AI209" s="152"/>
      <c r="AJ209" s="347"/>
      <c r="AK209" s="152"/>
      <c r="AL209" s="152"/>
      <c r="AM209" s="295"/>
      <c r="AN209" s="228"/>
      <c r="AO209" s="228"/>
      <c r="AP209" s="228"/>
      <c r="AQ209" s="228"/>
      <c r="AR209" s="228"/>
      <c r="AS209" s="348"/>
      <c r="AT209" s="264">
        <f t="shared" si="147"/>
        <v>0</v>
      </c>
      <c r="AU209" s="259"/>
      <c r="AV209" s="265">
        <f t="shared" si="161"/>
        <v>0</v>
      </c>
      <c r="AX209" s="265">
        <f t="shared" si="165"/>
        <v>0</v>
      </c>
      <c r="AZ209" s="492">
        <f t="shared" si="162"/>
        <v>0</v>
      </c>
      <c r="BB209" s="492">
        <f t="shared" si="163"/>
        <v>0</v>
      </c>
      <c r="BD209" s="265">
        <f t="shared" si="166"/>
        <v>0</v>
      </c>
      <c r="BE209" s="105"/>
      <c r="BF209" s="105"/>
      <c r="BG209" s="105"/>
      <c r="BH209" s="105"/>
      <c r="BI209" s="105"/>
      <c r="BJ209" s="105"/>
    </row>
    <row r="210" spans="2:62" ht="20.100000000000001" hidden="1" customHeight="1" outlineLevel="1">
      <c r="B210" s="100"/>
      <c r="C210" s="908"/>
      <c r="D210" s="909"/>
      <c r="E210" s="909"/>
      <c r="F210" s="910"/>
      <c r="G210" s="890"/>
      <c r="H210" s="891"/>
      <c r="I210" s="152"/>
      <c r="J210" s="152"/>
      <c r="K210" s="152"/>
      <c r="L210" s="152"/>
      <c r="M210" s="152"/>
      <c r="N210" s="152"/>
      <c r="O210" s="152"/>
      <c r="P210" s="153"/>
      <c r="Q210" s="153"/>
      <c r="R210" s="156">
        <f t="shared" si="157"/>
        <v>0</v>
      </c>
      <c r="S210" s="156">
        <f t="shared" si="158"/>
        <v>0</v>
      </c>
      <c r="U210" s="157">
        <f t="shared" si="164"/>
        <v>0</v>
      </c>
      <c r="W210" s="152"/>
      <c r="X210" s="152"/>
      <c r="Y210" s="152"/>
      <c r="Z210" s="152"/>
      <c r="AA210" s="152"/>
      <c r="AB210" s="152"/>
      <c r="AC210" s="347"/>
      <c r="AD210" s="152"/>
      <c r="AE210" s="152"/>
      <c r="AF210" s="152"/>
      <c r="AG210" s="152"/>
      <c r="AH210" s="152"/>
      <c r="AI210" s="152"/>
      <c r="AJ210" s="347"/>
      <c r="AK210" s="152"/>
      <c r="AL210" s="152"/>
      <c r="AM210" s="295"/>
      <c r="AN210" s="228"/>
      <c r="AO210" s="228"/>
      <c r="AP210" s="228"/>
      <c r="AQ210" s="228"/>
      <c r="AR210" s="228"/>
      <c r="AS210" s="348"/>
      <c r="AT210" s="264">
        <f t="shared" si="147"/>
        <v>0</v>
      </c>
      <c r="AU210" s="259"/>
      <c r="AV210" s="265">
        <f t="shared" si="161"/>
        <v>0</v>
      </c>
      <c r="AX210" s="265">
        <f t="shared" si="165"/>
        <v>0</v>
      </c>
      <c r="AZ210" s="492">
        <f t="shared" si="162"/>
        <v>0</v>
      </c>
      <c r="BB210" s="492">
        <f t="shared" si="163"/>
        <v>0</v>
      </c>
      <c r="BD210" s="265">
        <f t="shared" si="166"/>
        <v>0</v>
      </c>
      <c r="BE210" s="105"/>
      <c r="BF210" s="105"/>
      <c r="BG210" s="105"/>
      <c r="BH210" s="105"/>
      <c r="BI210" s="105"/>
      <c r="BJ210" s="105"/>
    </row>
    <row r="211" spans="2:62" ht="20.100000000000001" hidden="1" customHeight="1" outlineLevel="1">
      <c r="B211" s="100"/>
      <c r="C211" s="908"/>
      <c r="D211" s="909"/>
      <c r="E211" s="909"/>
      <c r="F211" s="910"/>
      <c r="G211" s="890"/>
      <c r="H211" s="891"/>
      <c r="I211" s="152"/>
      <c r="J211" s="152"/>
      <c r="K211" s="152"/>
      <c r="L211" s="152"/>
      <c r="M211" s="152"/>
      <c r="N211" s="152"/>
      <c r="O211" s="152"/>
      <c r="P211" s="153"/>
      <c r="Q211" s="153"/>
      <c r="R211" s="156">
        <f t="shared" si="157"/>
        <v>0</v>
      </c>
      <c r="S211" s="156">
        <f t="shared" si="158"/>
        <v>0</v>
      </c>
      <c r="U211" s="157">
        <f t="shared" si="164"/>
        <v>0</v>
      </c>
      <c r="W211" s="152"/>
      <c r="X211" s="152"/>
      <c r="Y211" s="152"/>
      <c r="Z211" s="152"/>
      <c r="AA211" s="152"/>
      <c r="AB211" s="152"/>
      <c r="AC211" s="347"/>
      <c r="AD211" s="152"/>
      <c r="AE211" s="152"/>
      <c r="AF211" s="152"/>
      <c r="AG211" s="152"/>
      <c r="AH211" s="152"/>
      <c r="AI211" s="152"/>
      <c r="AJ211" s="347"/>
      <c r="AK211" s="152"/>
      <c r="AL211" s="152"/>
      <c r="AM211" s="295"/>
      <c r="AN211" s="228"/>
      <c r="AO211" s="228"/>
      <c r="AP211" s="228"/>
      <c r="AQ211" s="228"/>
      <c r="AR211" s="228"/>
      <c r="AS211" s="348"/>
      <c r="AT211" s="264">
        <f t="shared" si="147"/>
        <v>0</v>
      </c>
      <c r="AU211" s="259"/>
      <c r="AV211" s="265">
        <f t="shared" si="161"/>
        <v>0</v>
      </c>
      <c r="AX211" s="265">
        <f t="shared" si="165"/>
        <v>0</v>
      </c>
      <c r="AZ211" s="492">
        <f t="shared" si="162"/>
        <v>0</v>
      </c>
      <c r="BB211" s="492">
        <f t="shared" si="163"/>
        <v>0</v>
      </c>
      <c r="BD211" s="265">
        <f t="shared" si="166"/>
        <v>0</v>
      </c>
      <c r="BE211" s="105"/>
      <c r="BF211" s="105"/>
      <c r="BG211" s="105"/>
      <c r="BH211" s="105"/>
      <c r="BI211" s="105"/>
      <c r="BJ211" s="105"/>
    </row>
    <row r="212" spans="2:62" ht="20.100000000000001" hidden="1" customHeight="1" outlineLevel="1">
      <c r="B212" s="100"/>
      <c r="C212" s="908"/>
      <c r="D212" s="909"/>
      <c r="E212" s="909"/>
      <c r="F212" s="910"/>
      <c r="G212" s="890"/>
      <c r="H212" s="891"/>
      <c r="I212" s="152"/>
      <c r="J212" s="152"/>
      <c r="K212" s="152"/>
      <c r="L212" s="152"/>
      <c r="M212" s="152"/>
      <c r="N212" s="152"/>
      <c r="O212" s="152"/>
      <c r="P212" s="153"/>
      <c r="Q212" s="153"/>
      <c r="R212" s="156">
        <f t="shared" si="157"/>
        <v>0</v>
      </c>
      <c r="S212" s="156">
        <f t="shared" si="158"/>
        <v>0</v>
      </c>
      <c r="U212" s="157">
        <f t="shared" si="164"/>
        <v>0</v>
      </c>
      <c r="W212" s="152"/>
      <c r="X212" s="152"/>
      <c r="Y212" s="152"/>
      <c r="Z212" s="152"/>
      <c r="AA212" s="152"/>
      <c r="AB212" s="152"/>
      <c r="AC212" s="347"/>
      <c r="AD212" s="152"/>
      <c r="AE212" s="152"/>
      <c r="AF212" s="152"/>
      <c r="AG212" s="152"/>
      <c r="AH212" s="152"/>
      <c r="AI212" s="152"/>
      <c r="AJ212" s="347"/>
      <c r="AK212" s="152"/>
      <c r="AL212" s="152"/>
      <c r="AM212" s="295"/>
      <c r="AN212" s="228"/>
      <c r="AO212" s="228"/>
      <c r="AP212" s="228"/>
      <c r="AQ212" s="228"/>
      <c r="AR212" s="228"/>
      <c r="AS212" s="348"/>
      <c r="AT212" s="264">
        <f t="shared" si="147"/>
        <v>0</v>
      </c>
      <c r="AU212" s="259"/>
      <c r="AV212" s="265">
        <f t="shared" si="161"/>
        <v>0</v>
      </c>
      <c r="AX212" s="265">
        <f t="shared" si="165"/>
        <v>0</v>
      </c>
      <c r="AZ212" s="492">
        <f t="shared" si="162"/>
        <v>0</v>
      </c>
      <c r="BB212" s="492">
        <f t="shared" si="163"/>
        <v>0</v>
      </c>
      <c r="BD212" s="265">
        <f t="shared" si="166"/>
        <v>0</v>
      </c>
      <c r="BE212" s="105"/>
      <c r="BF212" s="105"/>
      <c r="BG212" s="105"/>
      <c r="BH212" s="105"/>
      <c r="BI212" s="105"/>
      <c r="BJ212" s="105"/>
    </row>
    <row r="213" spans="2:62" ht="20.100000000000001" hidden="1" customHeight="1" outlineLevel="1">
      <c r="B213" s="100"/>
      <c r="C213" s="908"/>
      <c r="D213" s="909"/>
      <c r="E213" s="909"/>
      <c r="F213" s="910"/>
      <c r="G213" s="890"/>
      <c r="H213" s="891"/>
      <c r="I213" s="152"/>
      <c r="J213" s="152"/>
      <c r="K213" s="152"/>
      <c r="L213" s="152"/>
      <c r="M213" s="152"/>
      <c r="N213" s="152"/>
      <c r="O213" s="152"/>
      <c r="P213" s="153"/>
      <c r="Q213" s="153"/>
      <c r="R213" s="156">
        <f t="shared" si="157"/>
        <v>0</v>
      </c>
      <c r="S213" s="156">
        <f t="shared" si="158"/>
        <v>0</v>
      </c>
      <c r="U213" s="157">
        <f t="shared" si="164"/>
        <v>0</v>
      </c>
      <c r="W213" s="152"/>
      <c r="X213" s="152"/>
      <c r="Y213" s="152"/>
      <c r="Z213" s="152"/>
      <c r="AA213" s="152"/>
      <c r="AB213" s="152"/>
      <c r="AC213" s="347"/>
      <c r="AD213" s="152"/>
      <c r="AE213" s="152"/>
      <c r="AF213" s="152"/>
      <c r="AG213" s="152"/>
      <c r="AH213" s="152"/>
      <c r="AI213" s="152"/>
      <c r="AJ213" s="347"/>
      <c r="AK213" s="152"/>
      <c r="AL213" s="152"/>
      <c r="AM213" s="295"/>
      <c r="AN213" s="228"/>
      <c r="AO213" s="228"/>
      <c r="AP213" s="228"/>
      <c r="AQ213" s="228"/>
      <c r="AR213" s="228"/>
      <c r="AS213" s="348"/>
      <c r="AT213" s="264">
        <f t="shared" si="147"/>
        <v>0</v>
      </c>
      <c r="AU213" s="259"/>
      <c r="AV213" s="265">
        <f t="shared" si="161"/>
        <v>0</v>
      </c>
      <c r="AX213" s="265">
        <f t="shared" si="165"/>
        <v>0</v>
      </c>
      <c r="AZ213" s="492">
        <f t="shared" si="162"/>
        <v>0</v>
      </c>
      <c r="BB213" s="492">
        <f t="shared" si="163"/>
        <v>0</v>
      </c>
      <c r="BD213" s="265">
        <f t="shared" si="166"/>
        <v>0</v>
      </c>
      <c r="BE213" s="105"/>
      <c r="BF213" s="105"/>
      <c r="BG213" s="105"/>
      <c r="BH213" s="105"/>
      <c r="BI213" s="105"/>
      <c r="BJ213" s="105"/>
    </row>
    <row r="214" spans="2:62" ht="20.100000000000001" hidden="1" customHeight="1" outlineLevel="1">
      <c r="B214" s="100"/>
      <c r="C214" s="908"/>
      <c r="D214" s="909"/>
      <c r="E214" s="909"/>
      <c r="F214" s="910"/>
      <c r="G214" s="890"/>
      <c r="H214" s="891"/>
      <c r="I214" s="152"/>
      <c r="J214" s="152"/>
      <c r="K214" s="152"/>
      <c r="L214" s="152"/>
      <c r="M214" s="152"/>
      <c r="N214" s="152"/>
      <c r="O214" s="152"/>
      <c r="P214" s="153"/>
      <c r="Q214" s="153"/>
      <c r="R214" s="156">
        <f t="shared" si="157"/>
        <v>0</v>
      </c>
      <c r="S214" s="156">
        <f t="shared" si="158"/>
        <v>0</v>
      </c>
      <c r="U214" s="157">
        <f t="shared" si="164"/>
        <v>0</v>
      </c>
      <c r="W214" s="152"/>
      <c r="X214" s="152"/>
      <c r="Y214" s="152"/>
      <c r="Z214" s="152"/>
      <c r="AA214" s="152"/>
      <c r="AB214" s="152"/>
      <c r="AC214" s="347"/>
      <c r="AD214" s="152"/>
      <c r="AE214" s="152"/>
      <c r="AF214" s="152"/>
      <c r="AG214" s="152"/>
      <c r="AH214" s="152"/>
      <c r="AI214" s="152"/>
      <c r="AJ214" s="347"/>
      <c r="AK214" s="152"/>
      <c r="AL214" s="152"/>
      <c r="AM214" s="295"/>
      <c r="AN214" s="228"/>
      <c r="AO214" s="228"/>
      <c r="AP214" s="228"/>
      <c r="AQ214" s="228"/>
      <c r="AR214" s="228"/>
      <c r="AS214" s="348"/>
      <c r="AT214" s="264">
        <f t="shared" si="147"/>
        <v>0</v>
      </c>
      <c r="AU214" s="259"/>
      <c r="AV214" s="265">
        <f t="shared" si="161"/>
        <v>0</v>
      </c>
      <c r="AX214" s="265">
        <f t="shared" si="165"/>
        <v>0</v>
      </c>
      <c r="AZ214" s="492">
        <f t="shared" si="162"/>
        <v>0</v>
      </c>
      <c r="BB214" s="492">
        <f t="shared" si="163"/>
        <v>0</v>
      </c>
      <c r="BD214" s="265">
        <f t="shared" si="166"/>
        <v>0</v>
      </c>
      <c r="BE214" s="105"/>
      <c r="BF214" s="105"/>
      <c r="BG214" s="105"/>
      <c r="BH214" s="105"/>
      <c r="BI214" s="105"/>
      <c r="BJ214" s="105"/>
    </row>
    <row r="215" spans="2:62" ht="9.9499999999999993" hidden="1" customHeight="1" outlineLevel="1">
      <c r="B215" s="101"/>
      <c r="C215" s="208"/>
      <c r="D215" s="208"/>
      <c r="E215" s="208"/>
      <c r="F215" s="208"/>
      <c r="G215" s="237"/>
      <c r="H215" s="207"/>
      <c r="I215" s="257"/>
      <c r="J215" s="257"/>
      <c r="K215" s="257"/>
      <c r="L215" s="257"/>
      <c r="M215" s="257"/>
      <c r="N215" s="257"/>
      <c r="O215" s="257"/>
      <c r="P215" s="256"/>
      <c r="Q215" s="102"/>
      <c r="R215" s="102"/>
      <c r="S215" s="102"/>
      <c r="U215" s="98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Z215" s="493"/>
      <c r="BE215" s="105"/>
      <c r="BF215" s="105"/>
      <c r="BG215" s="105"/>
      <c r="BH215" s="105"/>
      <c r="BI215" s="105"/>
      <c r="BJ215" s="105"/>
    </row>
    <row r="216" spans="2:62" ht="20.100000000000001" customHeight="1" collapsed="1">
      <c r="B216" s="151">
        <f>B199+1</f>
        <v>13</v>
      </c>
      <c r="C216" s="916"/>
      <c r="D216" s="917"/>
      <c r="E216" s="917"/>
      <c r="F216" s="918"/>
      <c r="G216" s="429"/>
      <c r="H216" s="206">
        <v>1</v>
      </c>
      <c r="I216" s="642">
        <f t="shared" ref="I216" si="167">$H216*SUM(I217:I231)</f>
        <v>0</v>
      </c>
      <c r="J216" s="643">
        <f t="shared" ref="J216:O216" si="168">$H216*SUM(J217:J231)</f>
        <v>0</v>
      </c>
      <c r="K216" s="644">
        <f t="shared" si="168"/>
        <v>0</v>
      </c>
      <c r="L216" s="645">
        <f t="shared" si="168"/>
        <v>0</v>
      </c>
      <c r="M216" s="645">
        <f t="shared" si="168"/>
        <v>0</v>
      </c>
      <c r="N216" s="644">
        <f t="shared" si="168"/>
        <v>0</v>
      </c>
      <c r="O216" s="642">
        <f t="shared" si="168"/>
        <v>0</v>
      </c>
      <c r="P216" s="209">
        <f t="shared" ref="P216:Q216" si="169">$H216*SUM(P217:P231)</f>
        <v>0</v>
      </c>
      <c r="Q216" s="210">
        <f t="shared" si="169"/>
        <v>0</v>
      </c>
      <c r="R216" s="136">
        <f t="shared" ref="R216:R231" si="170">P216*(1+Gewinn)*(1+SicherheitAngebot)</f>
        <v>0</v>
      </c>
      <c r="S216" s="137">
        <f t="shared" ref="S216:S231" si="171">Q216*(1+MGKZ)*(1+Gewinn)*(1+SicherheitAngebot)</f>
        <v>0</v>
      </c>
      <c r="U216" s="10">
        <f>I216*$I$7+J216*$J$7+K216*$K$7+L216*$L$7+M216*$M$7+N216*$N$7+O216*$O$7+R216+S216</f>
        <v>0</v>
      </c>
      <c r="W216" s="646">
        <f t="shared" ref="W216:AB216" si="172">$H216*SUM(W217:W231)</f>
        <v>0</v>
      </c>
      <c r="X216" s="647">
        <f t="shared" si="172"/>
        <v>0</v>
      </c>
      <c r="Y216" s="648">
        <f t="shared" si="172"/>
        <v>0</v>
      </c>
      <c r="Z216" s="649">
        <f t="shared" si="172"/>
        <v>0</v>
      </c>
      <c r="AA216" s="648">
        <f t="shared" si="172"/>
        <v>0</v>
      </c>
      <c r="AB216" s="646">
        <f t="shared" si="172"/>
        <v>0</v>
      </c>
      <c r="AC216" s="258"/>
      <c r="AD216" s="646">
        <f t="shared" ref="AD216:AM216" si="173">$H216*SUM(AD217:AD231)</f>
        <v>0</v>
      </c>
      <c r="AE216" s="647">
        <f t="shared" si="173"/>
        <v>0</v>
      </c>
      <c r="AF216" s="648">
        <f t="shared" si="173"/>
        <v>0</v>
      </c>
      <c r="AG216" s="649">
        <f t="shared" si="173"/>
        <v>0</v>
      </c>
      <c r="AH216" s="648">
        <f t="shared" si="173"/>
        <v>0</v>
      </c>
      <c r="AI216" s="646">
        <f t="shared" si="173"/>
        <v>0</v>
      </c>
      <c r="AJ216" s="258"/>
      <c r="AK216" s="653">
        <f t="shared" si="173"/>
        <v>0</v>
      </c>
      <c r="AL216" s="653">
        <f t="shared" si="173"/>
        <v>0</v>
      </c>
      <c r="AM216" s="653">
        <f t="shared" si="173"/>
        <v>0</v>
      </c>
      <c r="AN216" s="227">
        <f>$H216*SUM(AN217:AN231)*(1+Gewinn)*(1+SicherheitAngebot)</f>
        <v>0</v>
      </c>
      <c r="AO216" s="227">
        <f>$H216*SUM(AO217:AO231)*(1+Gewinn)*(1+SicherheitAngebot)</f>
        <v>0</v>
      </c>
      <c r="AP216" s="227">
        <f>$H216*SUM(AP217:AP231)*(1+Gewinn)*(1+SicherheitAngebot)</f>
        <v>0</v>
      </c>
      <c r="AQ216" s="227">
        <f>$H216*SUM(AQ217:AQ231)*(1+Gewinn)*(1+SicherheitAngebot)</f>
        <v>0</v>
      </c>
      <c r="AR216" s="227">
        <f>$H216*SUM(AR217:AR231)*(1+Gewinn)*(1+SicherheitAngebot)</f>
        <v>0</v>
      </c>
      <c r="AS216" s="262"/>
      <c r="AT216" s="263">
        <f t="shared" ref="AT216:AT279" si="174">((W216+AD216)*$W$7+(X216+AE216)*$X$7+(Y216+Z216+AF216+AG216)*$Z$7+(AA216+AH216)*$AA$7+(AB216+AI216)*$AB$7)*Zuschläge_IBN</f>
        <v>0</v>
      </c>
      <c r="AU216" s="259"/>
      <c r="AV216" s="491">
        <f>AK216*$AK$7+AL216*$AL$7+AM216*$AM$7+SUM(AN216:AR216)+AT216/Zuschläge_IBN+AT216</f>
        <v>0</v>
      </c>
      <c r="AX216" s="685">
        <f>U216+AV216</f>
        <v>0</v>
      </c>
      <c r="AZ216" s="490">
        <f>IF(H216&gt;0,U216/(1+SicherheitAngebot)*(1+Sicherheit),0)</f>
        <v>0</v>
      </c>
      <c r="BB216" s="490">
        <f>IF(H216&gt;0,AV216/(1+SicherheitAngebot)*(1+Sicherheit),0)</f>
        <v>0</v>
      </c>
      <c r="BD216" s="490">
        <f>AZ216+BB216</f>
        <v>0</v>
      </c>
      <c r="BE216" s="105"/>
      <c r="BF216" s="105"/>
      <c r="BG216" s="105"/>
      <c r="BH216" s="105"/>
      <c r="BI216" s="105"/>
      <c r="BJ216" s="105"/>
    </row>
    <row r="217" spans="2:62" ht="20.100000000000001" hidden="1" customHeight="1" outlineLevel="1">
      <c r="B217" s="99"/>
      <c r="C217" s="908"/>
      <c r="D217" s="909"/>
      <c r="E217" s="909"/>
      <c r="F217" s="910"/>
      <c r="G217" s="890"/>
      <c r="H217" s="901"/>
      <c r="I217" s="152"/>
      <c r="J217" s="152"/>
      <c r="K217" s="152"/>
      <c r="L217" s="152"/>
      <c r="M217" s="152"/>
      <c r="N217" s="152"/>
      <c r="O217" s="152"/>
      <c r="P217" s="153"/>
      <c r="Q217" s="153"/>
      <c r="R217" s="156">
        <f t="shared" si="170"/>
        <v>0</v>
      </c>
      <c r="S217" s="156">
        <f t="shared" si="171"/>
        <v>0</v>
      </c>
      <c r="U217" s="157">
        <f>I217*$I$7+J217*$J$7+K217*$K$7+L217*$L$7+M217*$M$7+N217*$N$7+O217*$O$7+R217+S217</f>
        <v>0</v>
      </c>
      <c r="W217" s="152"/>
      <c r="X217" s="152"/>
      <c r="Y217" s="152"/>
      <c r="Z217" s="152"/>
      <c r="AA217" s="152"/>
      <c r="AB217" s="152"/>
      <c r="AC217" s="347"/>
      <c r="AD217" s="152"/>
      <c r="AE217" s="152"/>
      <c r="AF217" s="152"/>
      <c r="AG217" s="152"/>
      <c r="AH217" s="152"/>
      <c r="AI217" s="152"/>
      <c r="AJ217" s="347"/>
      <c r="AK217" s="152"/>
      <c r="AL217" s="152"/>
      <c r="AM217" s="295"/>
      <c r="AN217" s="228"/>
      <c r="AO217" s="228"/>
      <c r="AP217" s="228"/>
      <c r="AQ217" s="228"/>
      <c r="AR217" s="228"/>
      <c r="AS217" s="348"/>
      <c r="AT217" s="264">
        <f t="shared" si="174"/>
        <v>0</v>
      </c>
      <c r="AU217" s="259"/>
      <c r="AV217" s="265">
        <f t="shared" ref="AV217:AV231" si="175">AK217*$AK$7+AL217*$AL$7+AM217*$AM$7+SUM(AN217:AR217)*(1+Gewinn)*(1+SicherheitAngebot)+AT217/Zuschläge_IBN+AT217</f>
        <v>0</v>
      </c>
      <c r="AX217" s="265">
        <f>U217+AV217</f>
        <v>0</v>
      </c>
      <c r="AZ217" s="492">
        <f t="shared" ref="AZ217:AZ231" si="176">U217/(1+SicherheitAngebot)*(1+Sicherheit)</f>
        <v>0</v>
      </c>
      <c r="BB217" s="492">
        <f t="shared" ref="BB217:BB231" si="177">AV217/(1+SicherheitAngebot)*(1+Sicherheit)</f>
        <v>0</v>
      </c>
      <c r="BD217" s="265">
        <f>AZ217+BB217</f>
        <v>0</v>
      </c>
      <c r="BE217" s="105"/>
      <c r="BF217" s="105"/>
      <c r="BG217" s="105"/>
      <c r="BH217" s="105"/>
      <c r="BI217" s="105"/>
      <c r="BJ217" s="105"/>
    </row>
    <row r="218" spans="2:62" ht="20.100000000000001" hidden="1" customHeight="1" outlineLevel="1">
      <c r="B218" s="100"/>
      <c r="C218" s="908"/>
      <c r="D218" s="909"/>
      <c r="E218" s="909"/>
      <c r="F218" s="910"/>
      <c r="G218" s="890"/>
      <c r="H218" s="891"/>
      <c r="I218" s="152"/>
      <c r="J218" s="152"/>
      <c r="K218" s="152"/>
      <c r="L218" s="152"/>
      <c r="M218" s="152"/>
      <c r="N218" s="152"/>
      <c r="O218" s="152"/>
      <c r="P218" s="153"/>
      <c r="Q218" s="153"/>
      <c r="R218" s="156">
        <f t="shared" si="170"/>
        <v>0</v>
      </c>
      <c r="S218" s="156">
        <f t="shared" si="171"/>
        <v>0</v>
      </c>
      <c r="U218" s="157">
        <f t="shared" ref="U218:U231" si="178">I218*$I$7+J218*$J$7+K218*$K$7+L218*$L$7+M218*$M$7+N218*$N$7+O218*$O$7+R218+S218</f>
        <v>0</v>
      </c>
      <c r="W218" s="152"/>
      <c r="X218" s="152"/>
      <c r="Y218" s="152"/>
      <c r="Z218" s="152"/>
      <c r="AA218" s="152"/>
      <c r="AB218" s="152"/>
      <c r="AC218" s="347"/>
      <c r="AD218" s="152"/>
      <c r="AE218" s="152"/>
      <c r="AF218" s="152"/>
      <c r="AG218" s="152"/>
      <c r="AH218" s="152"/>
      <c r="AI218" s="152"/>
      <c r="AJ218" s="347"/>
      <c r="AK218" s="152"/>
      <c r="AL218" s="152"/>
      <c r="AM218" s="295"/>
      <c r="AN218" s="228"/>
      <c r="AO218" s="228"/>
      <c r="AP218" s="228"/>
      <c r="AQ218" s="228"/>
      <c r="AR218" s="228"/>
      <c r="AS218" s="348"/>
      <c r="AT218" s="264">
        <f t="shared" si="174"/>
        <v>0</v>
      </c>
      <c r="AU218" s="259"/>
      <c r="AV218" s="265">
        <f t="shared" si="175"/>
        <v>0</v>
      </c>
      <c r="AX218" s="265">
        <f t="shared" ref="AX218:AX231" si="179">U218+AV218</f>
        <v>0</v>
      </c>
      <c r="AZ218" s="492">
        <f t="shared" si="176"/>
        <v>0</v>
      </c>
      <c r="BB218" s="492">
        <f t="shared" si="177"/>
        <v>0</v>
      </c>
      <c r="BD218" s="265">
        <f t="shared" ref="BD218:BD231" si="180">AZ218+BB218</f>
        <v>0</v>
      </c>
      <c r="BE218" s="105"/>
      <c r="BF218" s="105"/>
      <c r="BG218" s="105"/>
      <c r="BH218" s="105"/>
      <c r="BI218" s="105"/>
      <c r="BJ218" s="105"/>
    </row>
    <row r="219" spans="2:62" ht="20.100000000000001" hidden="1" customHeight="1" outlineLevel="1">
      <c r="B219" s="100"/>
      <c r="C219" s="908"/>
      <c r="D219" s="909"/>
      <c r="E219" s="909"/>
      <c r="F219" s="910"/>
      <c r="G219" s="890"/>
      <c r="H219" s="891"/>
      <c r="I219" s="152"/>
      <c r="J219" s="152"/>
      <c r="K219" s="152"/>
      <c r="L219" s="152"/>
      <c r="M219" s="152"/>
      <c r="N219" s="152"/>
      <c r="O219" s="152"/>
      <c r="P219" s="153"/>
      <c r="Q219" s="153"/>
      <c r="R219" s="156">
        <f t="shared" si="170"/>
        <v>0</v>
      </c>
      <c r="S219" s="156">
        <f t="shared" si="171"/>
        <v>0</v>
      </c>
      <c r="U219" s="157">
        <f t="shared" si="178"/>
        <v>0</v>
      </c>
      <c r="W219" s="152"/>
      <c r="X219" s="152"/>
      <c r="Y219" s="152"/>
      <c r="Z219" s="152"/>
      <c r="AA219" s="152"/>
      <c r="AB219" s="152"/>
      <c r="AC219" s="347"/>
      <c r="AD219" s="152"/>
      <c r="AE219" s="152"/>
      <c r="AF219" s="152"/>
      <c r="AG219" s="152"/>
      <c r="AH219" s="152"/>
      <c r="AI219" s="152"/>
      <c r="AJ219" s="347"/>
      <c r="AK219" s="152"/>
      <c r="AL219" s="152"/>
      <c r="AM219" s="295"/>
      <c r="AN219" s="228"/>
      <c r="AO219" s="228"/>
      <c r="AP219" s="228"/>
      <c r="AQ219" s="228"/>
      <c r="AR219" s="228"/>
      <c r="AS219" s="348"/>
      <c r="AT219" s="264">
        <f t="shared" si="174"/>
        <v>0</v>
      </c>
      <c r="AU219" s="259"/>
      <c r="AV219" s="265">
        <f t="shared" si="175"/>
        <v>0</v>
      </c>
      <c r="AX219" s="265">
        <f t="shared" si="179"/>
        <v>0</v>
      </c>
      <c r="AZ219" s="492">
        <f t="shared" si="176"/>
        <v>0</v>
      </c>
      <c r="BB219" s="492">
        <f t="shared" si="177"/>
        <v>0</v>
      </c>
      <c r="BD219" s="265">
        <f t="shared" si="180"/>
        <v>0</v>
      </c>
      <c r="BE219" s="105"/>
      <c r="BF219" s="105"/>
      <c r="BG219" s="105"/>
      <c r="BH219" s="105"/>
      <c r="BI219" s="105"/>
      <c r="BJ219" s="105"/>
    </row>
    <row r="220" spans="2:62" ht="20.100000000000001" hidden="1" customHeight="1" outlineLevel="1">
      <c r="B220" s="100"/>
      <c r="C220" s="908"/>
      <c r="D220" s="909"/>
      <c r="E220" s="909"/>
      <c r="F220" s="910"/>
      <c r="G220" s="890"/>
      <c r="H220" s="891"/>
      <c r="I220" s="152"/>
      <c r="J220" s="152"/>
      <c r="K220" s="152"/>
      <c r="L220" s="152"/>
      <c r="M220" s="152"/>
      <c r="N220" s="152"/>
      <c r="O220" s="152"/>
      <c r="P220" s="153"/>
      <c r="Q220" s="153"/>
      <c r="R220" s="156">
        <f t="shared" si="170"/>
        <v>0</v>
      </c>
      <c r="S220" s="156">
        <f t="shared" si="171"/>
        <v>0</v>
      </c>
      <c r="U220" s="157">
        <f t="shared" si="178"/>
        <v>0</v>
      </c>
      <c r="W220" s="152"/>
      <c r="X220" s="152"/>
      <c r="Y220" s="152"/>
      <c r="Z220" s="152"/>
      <c r="AA220" s="152"/>
      <c r="AB220" s="152"/>
      <c r="AC220" s="347"/>
      <c r="AD220" s="152"/>
      <c r="AE220" s="152"/>
      <c r="AF220" s="152"/>
      <c r="AG220" s="152"/>
      <c r="AH220" s="152"/>
      <c r="AI220" s="152"/>
      <c r="AJ220" s="347"/>
      <c r="AK220" s="152"/>
      <c r="AL220" s="152"/>
      <c r="AM220" s="295"/>
      <c r="AN220" s="228"/>
      <c r="AO220" s="228"/>
      <c r="AP220" s="228"/>
      <c r="AQ220" s="228"/>
      <c r="AR220" s="228"/>
      <c r="AS220" s="348"/>
      <c r="AT220" s="264">
        <f t="shared" si="174"/>
        <v>0</v>
      </c>
      <c r="AU220" s="259"/>
      <c r="AV220" s="265">
        <f t="shared" si="175"/>
        <v>0</v>
      </c>
      <c r="AX220" s="265">
        <f t="shared" si="179"/>
        <v>0</v>
      </c>
      <c r="AZ220" s="492">
        <f t="shared" si="176"/>
        <v>0</v>
      </c>
      <c r="BB220" s="492">
        <f t="shared" si="177"/>
        <v>0</v>
      </c>
      <c r="BD220" s="265">
        <f t="shared" si="180"/>
        <v>0</v>
      </c>
      <c r="BE220" s="105"/>
      <c r="BF220" s="105"/>
      <c r="BG220" s="105"/>
      <c r="BH220" s="105"/>
      <c r="BI220" s="105"/>
      <c r="BJ220" s="105"/>
    </row>
    <row r="221" spans="2:62" ht="20.100000000000001" hidden="1" customHeight="1" outlineLevel="1">
      <c r="B221" s="100"/>
      <c r="C221" s="908"/>
      <c r="D221" s="909"/>
      <c r="E221" s="909"/>
      <c r="F221" s="910"/>
      <c r="G221" s="890"/>
      <c r="H221" s="891"/>
      <c r="I221" s="152"/>
      <c r="J221" s="152"/>
      <c r="K221" s="152"/>
      <c r="L221" s="152"/>
      <c r="M221" s="152"/>
      <c r="N221" s="152"/>
      <c r="O221" s="152"/>
      <c r="P221" s="153"/>
      <c r="Q221" s="153"/>
      <c r="R221" s="156">
        <f t="shared" si="170"/>
        <v>0</v>
      </c>
      <c r="S221" s="156">
        <f t="shared" si="171"/>
        <v>0</v>
      </c>
      <c r="U221" s="157">
        <f t="shared" si="178"/>
        <v>0</v>
      </c>
      <c r="W221" s="152"/>
      <c r="X221" s="152"/>
      <c r="Y221" s="152"/>
      <c r="Z221" s="152"/>
      <c r="AA221" s="152"/>
      <c r="AB221" s="152"/>
      <c r="AC221" s="347"/>
      <c r="AD221" s="152"/>
      <c r="AE221" s="152"/>
      <c r="AF221" s="152"/>
      <c r="AG221" s="152"/>
      <c r="AH221" s="152"/>
      <c r="AI221" s="152"/>
      <c r="AJ221" s="347"/>
      <c r="AK221" s="152"/>
      <c r="AL221" s="152"/>
      <c r="AM221" s="295"/>
      <c r="AN221" s="228"/>
      <c r="AO221" s="228"/>
      <c r="AP221" s="228"/>
      <c r="AQ221" s="228"/>
      <c r="AR221" s="228"/>
      <c r="AS221" s="348"/>
      <c r="AT221" s="264">
        <f t="shared" si="174"/>
        <v>0</v>
      </c>
      <c r="AU221" s="259"/>
      <c r="AV221" s="265">
        <f t="shared" si="175"/>
        <v>0</v>
      </c>
      <c r="AX221" s="265">
        <f t="shared" si="179"/>
        <v>0</v>
      </c>
      <c r="AZ221" s="492">
        <f t="shared" si="176"/>
        <v>0</v>
      </c>
      <c r="BB221" s="492">
        <f t="shared" si="177"/>
        <v>0</v>
      </c>
      <c r="BD221" s="265">
        <f t="shared" si="180"/>
        <v>0</v>
      </c>
      <c r="BE221" s="105"/>
      <c r="BF221" s="105"/>
      <c r="BG221" s="105"/>
      <c r="BH221" s="105"/>
      <c r="BI221" s="105"/>
      <c r="BJ221" s="105"/>
    </row>
    <row r="222" spans="2:62" ht="20.100000000000001" hidden="1" customHeight="1" outlineLevel="1">
      <c r="B222" s="100"/>
      <c r="C222" s="908"/>
      <c r="D222" s="909"/>
      <c r="E222" s="909"/>
      <c r="F222" s="910"/>
      <c r="G222" s="890"/>
      <c r="H222" s="891"/>
      <c r="I222" s="152"/>
      <c r="J222" s="152"/>
      <c r="K222" s="152"/>
      <c r="L222" s="152"/>
      <c r="M222" s="152"/>
      <c r="N222" s="152"/>
      <c r="O222" s="152"/>
      <c r="P222" s="153"/>
      <c r="Q222" s="153"/>
      <c r="R222" s="156">
        <f t="shared" si="170"/>
        <v>0</v>
      </c>
      <c r="S222" s="156">
        <f t="shared" si="171"/>
        <v>0</v>
      </c>
      <c r="U222" s="157">
        <f t="shared" si="178"/>
        <v>0</v>
      </c>
      <c r="W222" s="152"/>
      <c r="X222" s="152"/>
      <c r="Y222" s="152"/>
      <c r="Z222" s="152"/>
      <c r="AA222" s="152"/>
      <c r="AB222" s="152"/>
      <c r="AC222" s="347"/>
      <c r="AD222" s="152"/>
      <c r="AE222" s="152"/>
      <c r="AF222" s="152"/>
      <c r="AG222" s="152"/>
      <c r="AH222" s="152"/>
      <c r="AI222" s="152"/>
      <c r="AJ222" s="347"/>
      <c r="AK222" s="152"/>
      <c r="AL222" s="152"/>
      <c r="AM222" s="295"/>
      <c r="AN222" s="228"/>
      <c r="AO222" s="228"/>
      <c r="AP222" s="228"/>
      <c r="AQ222" s="228"/>
      <c r="AR222" s="228"/>
      <c r="AS222" s="348"/>
      <c r="AT222" s="264">
        <f t="shared" si="174"/>
        <v>0</v>
      </c>
      <c r="AU222" s="259"/>
      <c r="AV222" s="265">
        <f t="shared" si="175"/>
        <v>0</v>
      </c>
      <c r="AX222" s="265">
        <f t="shared" si="179"/>
        <v>0</v>
      </c>
      <c r="AZ222" s="492">
        <f t="shared" si="176"/>
        <v>0</v>
      </c>
      <c r="BB222" s="492">
        <f t="shared" si="177"/>
        <v>0</v>
      </c>
      <c r="BD222" s="265">
        <f t="shared" si="180"/>
        <v>0</v>
      </c>
      <c r="BE222" s="105"/>
      <c r="BF222" s="105"/>
      <c r="BG222" s="105"/>
      <c r="BH222" s="105"/>
      <c r="BI222" s="105"/>
      <c r="BJ222" s="105"/>
    </row>
    <row r="223" spans="2:62" ht="20.100000000000001" hidden="1" customHeight="1" outlineLevel="1">
      <c r="B223" s="100"/>
      <c r="C223" s="908"/>
      <c r="D223" s="909"/>
      <c r="E223" s="909"/>
      <c r="F223" s="910"/>
      <c r="G223" s="890"/>
      <c r="H223" s="891"/>
      <c r="I223" s="152"/>
      <c r="J223" s="152"/>
      <c r="K223" s="152"/>
      <c r="L223" s="152"/>
      <c r="M223" s="152"/>
      <c r="N223" s="152"/>
      <c r="O223" s="152"/>
      <c r="P223" s="153"/>
      <c r="Q223" s="153"/>
      <c r="R223" s="156">
        <f t="shared" si="170"/>
        <v>0</v>
      </c>
      <c r="S223" s="156">
        <f t="shared" si="171"/>
        <v>0</v>
      </c>
      <c r="U223" s="157">
        <f t="shared" si="178"/>
        <v>0</v>
      </c>
      <c r="W223" s="152"/>
      <c r="X223" s="152"/>
      <c r="Y223" s="152"/>
      <c r="Z223" s="152"/>
      <c r="AA223" s="152"/>
      <c r="AB223" s="152"/>
      <c r="AC223" s="347"/>
      <c r="AD223" s="152"/>
      <c r="AE223" s="152"/>
      <c r="AF223" s="152"/>
      <c r="AG223" s="152"/>
      <c r="AH223" s="152"/>
      <c r="AI223" s="152"/>
      <c r="AJ223" s="347"/>
      <c r="AK223" s="152"/>
      <c r="AL223" s="152"/>
      <c r="AM223" s="295"/>
      <c r="AN223" s="228"/>
      <c r="AO223" s="228"/>
      <c r="AP223" s="228"/>
      <c r="AQ223" s="228"/>
      <c r="AR223" s="228"/>
      <c r="AS223" s="348"/>
      <c r="AT223" s="264">
        <f t="shared" si="174"/>
        <v>0</v>
      </c>
      <c r="AU223" s="259"/>
      <c r="AV223" s="265">
        <f t="shared" si="175"/>
        <v>0</v>
      </c>
      <c r="AX223" s="265">
        <f t="shared" si="179"/>
        <v>0</v>
      </c>
      <c r="AZ223" s="492">
        <f t="shared" si="176"/>
        <v>0</v>
      </c>
      <c r="BB223" s="492">
        <f t="shared" si="177"/>
        <v>0</v>
      </c>
      <c r="BD223" s="265">
        <f t="shared" si="180"/>
        <v>0</v>
      </c>
      <c r="BE223" s="105"/>
      <c r="BF223" s="105"/>
      <c r="BG223" s="105"/>
      <c r="BH223" s="105"/>
      <c r="BI223" s="105"/>
      <c r="BJ223" s="105"/>
    </row>
    <row r="224" spans="2:62" ht="20.100000000000001" hidden="1" customHeight="1" outlineLevel="1">
      <c r="B224" s="100"/>
      <c r="C224" s="908"/>
      <c r="D224" s="909"/>
      <c r="E224" s="909"/>
      <c r="F224" s="910"/>
      <c r="G224" s="890"/>
      <c r="H224" s="891"/>
      <c r="I224" s="152"/>
      <c r="J224" s="152"/>
      <c r="K224" s="152"/>
      <c r="L224" s="152"/>
      <c r="M224" s="152"/>
      <c r="N224" s="152"/>
      <c r="O224" s="152"/>
      <c r="P224" s="153"/>
      <c r="Q224" s="153"/>
      <c r="R224" s="156">
        <f t="shared" si="170"/>
        <v>0</v>
      </c>
      <c r="S224" s="156">
        <f t="shared" si="171"/>
        <v>0</v>
      </c>
      <c r="U224" s="157">
        <f t="shared" si="178"/>
        <v>0</v>
      </c>
      <c r="W224" s="152"/>
      <c r="X224" s="152"/>
      <c r="Y224" s="152"/>
      <c r="Z224" s="152"/>
      <c r="AA224" s="152"/>
      <c r="AB224" s="152"/>
      <c r="AC224" s="347"/>
      <c r="AD224" s="152"/>
      <c r="AE224" s="152"/>
      <c r="AF224" s="152"/>
      <c r="AG224" s="152"/>
      <c r="AH224" s="152"/>
      <c r="AI224" s="152"/>
      <c r="AJ224" s="347"/>
      <c r="AK224" s="152"/>
      <c r="AL224" s="152"/>
      <c r="AM224" s="295"/>
      <c r="AN224" s="228"/>
      <c r="AO224" s="228"/>
      <c r="AP224" s="228"/>
      <c r="AQ224" s="228"/>
      <c r="AR224" s="228"/>
      <c r="AS224" s="348"/>
      <c r="AT224" s="264">
        <f t="shared" si="174"/>
        <v>0</v>
      </c>
      <c r="AU224" s="259"/>
      <c r="AV224" s="265">
        <f t="shared" si="175"/>
        <v>0</v>
      </c>
      <c r="AX224" s="265">
        <f t="shared" si="179"/>
        <v>0</v>
      </c>
      <c r="AZ224" s="492">
        <f t="shared" si="176"/>
        <v>0</v>
      </c>
      <c r="BB224" s="492">
        <f t="shared" si="177"/>
        <v>0</v>
      </c>
      <c r="BD224" s="265">
        <f t="shared" si="180"/>
        <v>0</v>
      </c>
      <c r="BE224" s="105"/>
      <c r="BF224" s="105"/>
      <c r="BG224" s="105"/>
      <c r="BH224" s="105"/>
      <c r="BI224" s="105"/>
      <c r="BJ224" s="105"/>
    </row>
    <row r="225" spans="2:62" ht="20.100000000000001" hidden="1" customHeight="1" outlineLevel="1">
      <c r="B225" s="100"/>
      <c r="C225" s="908"/>
      <c r="D225" s="909"/>
      <c r="E225" s="909"/>
      <c r="F225" s="910"/>
      <c r="G225" s="890"/>
      <c r="H225" s="891"/>
      <c r="I225" s="152"/>
      <c r="J225" s="152"/>
      <c r="K225" s="152"/>
      <c r="L225" s="152"/>
      <c r="M225" s="152"/>
      <c r="N225" s="152"/>
      <c r="O225" s="152"/>
      <c r="P225" s="153"/>
      <c r="Q225" s="153"/>
      <c r="R225" s="156">
        <f t="shared" si="170"/>
        <v>0</v>
      </c>
      <c r="S225" s="156">
        <f t="shared" si="171"/>
        <v>0</v>
      </c>
      <c r="U225" s="157">
        <f t="shared" si="178"/>
        <v>0</v>
      </c>
      <c r="W225" s="152"/>
      <c r="X225" s="152"/>
      <c r="Y225" s="152"/>
      <c r="Z225" s="152"/>
      <c r="AA225" s="152"/>
      <c r="AB225" s="152"/>
      <c r="AC225" s="347"/>
      <c r="AD225" s="152"/>
      <c r="AE225" s="152"/>
      <c r="AF225" s="152"/>
      <c r="AG225" s="152"/>
      <c r="AH225" s="152"/>
      <c r="AI225" s="152"/>
      <c r="AJ225" s="347"/>
      <c r="AK225" s="152"/>
      <c r="AL225" s="152"/>
      <c r="AM225" s="295"/>
      <c r="AN225" s="228"/>
      <c r="AO225" s="228"/>
      <c r="AP225" s="228"/>
      <c r="AQ225" s="228"/>
      <c r="AR225" s="228"/>
      <c r="AS225" s="348"/>
      <c r="AT225" s="264">
        <f t="shared" si="174"/>
        <v>0</v>
      </c>
      <c r="AU225" s="259"/>
      <c r="AV225" s="265">
        <f t="shared" si="175"/>
        <v>0</v>
      </c>
      <c r="AX225" s="265">
        <f t="shared" si="179"/>
        <v>0</v>
      </c>
      <c r="AZ225" s="492">
        <f t="shared" si="176"/>
        <v>0</v>
      </c>
      <c r="BB225" s="492">
        <f t="shared" si="177"/>
        <v>0</v>
      </c>
      <c r="BD225" s="265">
        <f t="shared" si="180"/>
        <v>0</v>
      </c>
      <c r="BE225" s="105"/>
      <c r="BF225" s="105"/>
      <c r="BG225" s="105"/>
      <c r="BH225" s="105"/>
      <c r="BI225" s="105"/>
      <c r="BJ225" s="105"/>
    </row>
    <row r="226" spans="2:62" ht="20.100000000000001" hidden="1" customHeight="1" outlineLevel="1">
      <c r="B226" s="100"/>
      <c r="C226" s="908"/>
      <c r="D226" s="909"/>
      <c r="E226" s="909"/>
      <c r="F226" s="910"/>
      <c r="G226" s="890"/>
      <c r="H226" s="891"/>
      <c r="I226" s="152"/>
      <c r="J226" s="152"/>
      <c r="K226" s="152"/>
      <c r="L226" s="152"/>
      <c r="M226" s="152"/>
      <c r="N226" s="152"/>
      <c r="O226" s="152"/>
      <c r="P226" s="153"/>
      <c r="Q226" s="153"/>
      <c r="R226" s="156">
        <f t="shared" si="170"/>
        <v>0</v>
      </c>
      <c r="S226" s="156">
        <f t="shared" si="171"/>
        <v>0</v>
      </c>
      <c r="U226" s="157">
        <f t="shared" si="178"/>
        <v>0</v>
      </c>
      <c r="W226" s="152"/>
      <c r="X226" s="152"/>
      <c r="Y226" s="152"/>
      <c r="Z226" s="152"/>
      <c r="AA226" s="152"/>
      <c r="AB226" s="152"/>
      <c r="AC226" s="347"/>
      <c r="AD226" s="152"/>
      <c r="AE226" s="152"/>
      <c r="AF226" s="152"/>
      <c r="AG226" s="152"/>
      <c r="AH226" s="152"/>
      <c r="AI226" s="152"/>
      <c r="AJ226" s="347"/>
      <c r="AK226" s="152"/>
      <c r="AL226" s="152"/>
      <c r="AM226" s="295"/>
      <c r="AN226" s="228"/>
      <c r="AO226" s="228"/>
      <c r="AP226" s="228"/>
      <c r="AQ226" s="228"/>
      <c r="AR226" s="228"/>
      <c r="AS226" s="348"/>
      <c r="AT226" s="264">
        <f t="shared" si="174"/>
        <v>0</v>
      </c>
      <c r="AU226" s="259"/>
      <c r="AV226" s="265">
        <f t="shared" si="175"/>
        <v>0</v>
      </c>
      <c r="AX226" s="265">
        <f t="shared" si="179"/>
        <v>0</v>
      </c>
      <c r="AZ226" s="492">
        <f t="shared" si="176"/>
        <v>0</v>
      </c>
      <c r="BB226" s="492">
        <f t="shared" si="177"/>
        <v>0</v>
      </c>
      <c r="BD226" s="265">
        <f t="shared" si="180"/>
        <v>0</v>
      </c>
      <c r="BE226" s="105"/>
      <c r="BF226" s="105"/>
      <c r="BG226" s="105"/>
      <c r="BH226" s="105"/>
      <c r="BI226" s="105"/>
      <c r="BJ226" s="105"/>
    </row>
    <row r="227" spans="2:62" ht="20.100000000000001" hidden="1" customHeight="1" outlineLevel="1">
      <c r="B227" s="100"/>
      <c r="C227" s="908"/>
      <c r="D227" s="909"/>
      <c r="E227" s="909"/>
      <c r="F227" s="910"/>
      <c r="G227" s="890"/>
      <c r="H227" s="891"/>
      <c r="I227" s="152"/>
      <c r="J227" s="152"/>
      <c r="K227" s="152"/>
      <c r="L227" s="152"/>
      <c r="M227" s="152"/>
      <c r="N227" s="152"/>
      <c r="O227" s="152"/>
      <c r="P227" s="153"/>
      <c r="Q227" s="153"/>
      <c r="R227" s="156">
        <f t="shared" si="170"/>
        <v>0</v>
      </c>
      <c r="S227" s="156">
        <f t="shared" si="171"/>
        <v>0</v>
      </c>
      <c r="U227" s="157">
        <f t="shared" si="178"/>
        <v>0</v>
      </c>
      <c r="W227" s="152"/>
      <c r="X227" s="152"/>
      <c r="Y227" s="152"/>
      <c r="Z227" s="152"/>
      <c r="AA227" s="152"/>
      <c r="AB227" s="152"/>
      <c r="AC227" s="347"/>
      <c r="AD227" s="152"/>
      <c r="AE227" s="152"/>
      <c r="AF227" s="152"/>
      <c r="AG227" s="152"/>
      <c r="AH227" s="152"/>
      <c r="AI227" s="152"/>
      <c r="AJ227" s="347"/>
      <c r="AK227" s="152"/>
      <c r="AL227" s="152"/>
      <c r="AM227" s="295"/>
      <c r="AN227" s="228"/>
      <c r="AO227" s="228"/>
      <c r="AP227" s="228"/>
      <c r="AQ227" s="228"/>
      <c r="AR227" s="228"/>
      <c r="AS227" s="348"/>
      <c r="AT227" s="264">
        <f t="shared" si="174"/>
        <v>0</v>
      </c>
      <c r="AU227" s="259"/>
      <c r="AV227" s="265">
        <f t="shared" si="175"/>
        <v>0</v>
      </c>
      <c r="AX227" s="265">
        <f t="shared" si="179"/>
        <v>0</v>
      </c>
      <c r="AZ227" s="492">
        <f t="shared" si="176"/>
        <v>0</v>
      </c>
      <c r="BB227" s="492">
        <f t="shared" si="177"/>
        <v>0</v>
      </c>
      <c r="BD227" s="265">
        <f t="shared" si="180"/>
        <v>0</v>
      </c>
      <c r="BE227" s="105"/>
      <c r="BF227" s="105"/>
      <c r="BG227" s="105"/>
      <c r="BH227" s="105"/>
      <c r="BI227" s="105"/>
      <c r="BJ227" s="105"/>
    </row>
    <row r="228" spans="2:62" ht="20.100000000000001" hidden="1" customHeight="1" outlineLevel="1">
      <c r="B228" s="100"/>
      <c r="C228" s="908"/>
      <c r="D228" s="909"/>
      <c r="E228" s="909"/>
      <c r="F228" s="910"/>
      <c r="G228" s="890"/>
      <c r="H228" s="891"/>
      <c r="I228" s="152"/>
      <c r="J228" s="152"/>
      <c r="K228" s="152"/>
      <c r="L228" s="152"/>
      <c r="M228" s="152"/>
      <c r="N228" s="152"/>
      <c r="O228" s="152"/>
      <c r="P228" s="153"/>
      <c r="Q228" s="153"/>
      <c r="R228" s="156">
        <f t="shared" si="170"/>
        <v>0</v>
      </c>
      <c r="S228" s="156">
        <f t="shared" si="171"/>
        <v>0</v>
      </c>
      <c r="U228" s="157">
        <f t="shared" si="178"/>
        <v>0</v>
      </c>
      <c r="W228" s="152"/>
      <c r="X228" s="152"/>
      <c r="Y228" s="152"/>
      <c r="Z228" s="152"/>
      <c r="AA228" s="152"/>
      <c r="AB228" s="152"/>
      <c r="AC228" s="347"/>
      <c r="AD228" s="152"/>
      <c r="AE228" s="152"/>
      <c r="AF228" s="152"/>
      <c r="AG228" s="152"/>
      <c r="AH228" s="152"/>
      <c r="AI228" s="152"/>
      <c r="AJ228" s="347"/>
      <c r="AK228" s="152"/>
      <c r="AL228" s="152"/>
      <c r="AM228" s="295"/>
      <c r="AN228" s="228"/>
      <c r="AO228" s="228"/>
      <c r="AP228" s="228"/>
      <c r="AQ228" s="228"/>
      <c r="AR228" s="228"/>
      <c r="AS228" s="348"/>
      <c r="AT228" s="264">
        <f t="shared" si="174"/>
        <v>0</v>
      </c>
      <c r="AU228" s="259"/>
      <c r="AV228" s="265">
        <f t="shared" si="175"/>
        <v>0</v>
      </c>
      <c r="AX228" s="265">
        <f t="shared" si="179"/>
        <v>0</v>
      </c>
      <c r="AZ228" s="492">
        <f t="shared" si="176"/>
        <v>0</v>
      </c>
      <c r="BB228" s="492">
        <f t="shared" si="177"/>
        <v>0</v>
      </c>
      <c r="BD228" s="265">
        <f t="shared" si="180"/>
        <v>0</v>
      </c>
      <c r="BE228" s="105"/>
      <c r="BF228" s="105"/>
      <c r="BG228" s="105"/>
      <c r="BH228" s="105"/>
      <c r="BI228" s="105"/>
      <c r="BJ228" s="105"/>
    </row>
    <row r="229" spans="2:62" ht="20.100000000000001" hidden="1" customHeight="1" outlineLevel="1">
      <c r="B229" s="100"/>
      <c r="C229" s="908"/>
      <c r="D229" s="909"/>
      <c r="E229" s="909"/>
      <c r="F229" s="910"/>
      <c r="G229" s="890"/>
      <c r="H229" s="891"/>
      <c r="I229" s="152"/>
      <c r="J229" s="152"/>
      <c r="K229" s="152"/>
      <c r="L229" s="152"/>
      <c r="M229" s="152"/>
      <c r="N229" s="152"/>
      <c r="O229" s="152"/>
      <c r="P229" s="153"/>
      <c r="Q229" s="153"/>
      <c r="R229" s="156">
        <f t="shared" si="170"/>
        <v>0</v>
      </c>
      <c r="S229" s="156">
        <f t="shared" si="171"/>
        <v>0</v>
      </c>
      <c r="U229" s="157">
        <f t="shared" si="178"/>
        <v>0</v>
      </c>
      <c r="W229" s="152"/>
      <c r="X229" s="152"/>
      <c r="Y229" s="152"/>
      <c r="Z229" s="152"/>
      <c r="AA229" s="152"/>
      <c r="AB229" s="152"/>
      <c r="AC229" s="347"/>
      <c r="AD229" s="152"/>
      <c r="AE229" s="152"/>
      <c r="AF229" s="152"/>
      <c r="AG229" s="152"/>
      <c r="AH229" s="152"/>
      <c r="AI229" s="152"/>
      <c r="AJ229" s="347"/>
      <c r="AK229" s="152"/>
      <c r="AL229" s="152"/>
      <c r="AM229" s="295"/>
      <c r="AN229" s="228"/>
      <c r="AO229" s="228"/>
      <c r="AP229" s="228"/>
      <c r="AQ229" s="228"/>
      <c r="AR229" s="228"/>
      <c r="AS229" s="348"/>
      <c r="AT229" s="264">
        <f t="shared" si="174"/>
        <v>0</v>
      </c>
      <c r="AU229" s="259"/>
      <c r="AV229" s="265">
        <f t="shared" si="175"/>
        <v>0</v>
      </c>
      <c r="AX229" s="265">
        <f t="shared" si="179"/>
        <v>0</v>
      </c>
      <c r="AZ229" s="492">
        <f t="shared" si="176"/>
        <v>0</v>
      </c>
      <c r="BB229" s="492">
        <f t="shared" si="177"/>
        <v>0</v>
      </c>
      <c r="BD229" s="265">
        <f t="shared" si="180"/>
        <v>0</v>
      </c>
      <c r="BE229" s="105"/>
      <c r="BF229" s="105"/>
      <c r="BG229" s="105"/>
      <c r="BH229" s="105"/>
      <c r="BI229" s="105"/>
      <c r="BJ229" s="105"/>
    </row>
    <row r="230" spans="2:62" ht="20.100000000000001" hidden="1" customHeight="1" outlineLevel="1">
      <c r="B230" s="100"/>
      <c r="C230" s="908"/>
      <c r="D230" s="909"/>
      <c r="E230" s="909"/>
      <c r="F230" s="910"/>
      <c r="G230" s="890"/>
      <c r="H230" s="891"/>
      <c r="I230" s="152"/>
      <c r="J230" s="152"/>
      <c r="K230" s="152"/>
      <c r="L230" s="152"/>
      <c r="M230" s="152"/>
      <c r="N230" s="152"/>
      <c r="O230" s="152"/>
      <c r="P230" s="153"/>
      <c r="Q230" s="153"/>
      <c r="R230" s="156">
        <f t="shared" si="170"/>
        <v>0</v>
      </c>
      <c r="S230" s="156">
        <f t="shared" si="171"/>
        <v>0</v>
      </c>
      <c r="U230" s="157">
        <f t="shared" si="178"/>
        <v>0</v>
      </c>
      <c r="W230" s="152"/>
      <c r="X230" s="152"/>
      <c r="Y230" s="152"/>
      <c r="Z230" s="152"/>
      <c r="AA230" s="152"/>
      <c r="AB230" s="152"/>
      <c r="AC230" s="347"/>
      <c r="AD230" s="152"/>
      <c r="AE230" s="152"/>
      <c r="AF230" s="152"/>
      <c r="AG230" s="152"/>
      <c r="AH230" s="152"/>
      <c r="AI230" s="152"/>
      <c r="AJ230" s="347"/>
      <c r="AK230" s="152"/>
      <c r="AL230" s="152"/>
      <c r="AM230" s="295"/>
      <c r="AN230" s="228"/>
      <c r="AO230" s="228"/>
      <c r="AP230" s="228"/>
      <c r="AQ230" s="228"/>
      <c r="AR230" s="228"/>
      <c r="AS230" s="348"/>
      <c r="AT230" s="264">
        <f t="shared" si="174"/>
        <v>0</v>
      </c>
      <c r="AU230" s="259"/>
      <c r="AV230" s="265">
        <f t="shared" si="175"/>
        <v>0</v>
      </c>
      <c r="AX230" s="265">
        <f t="shared" si="179"/>
        <v>0</v>
      </c>
      <c r="AZ230" s="492">
        <f t="shared" si="176"/>
        <v>0</v>
      </c>
      <c r="BB230" s="492">
        <f t="shared" si="177"/>
        <v>0</v>
      </c>
      <c r="BD230" s="265">
        <f t="shared" si="180"/>
        <v>0</v>
      </c>
      <c r="BE230" s="105"/>
      <c r="BF230" s="105"/>
      <c r="BG230" s="105"/>
      <c r="BH230" s="105"/>
      <c r="BI230" s="105"/>
      <c r="BJ230" s="105"/>
    </row>
    <row r="231" spans="2:62" ht="20.100000000000001" hidden="1" customHeight="1" outlineLevel="1">
      <c r="B231" s="100"/>
      <c r="C231" s="908"/>
      <c r="D231" s="909"/>
      <c r="E231" s="909"/>
      <c r="F231" s="910"/>
      <c r="G231" s="890"/>
      <c r="H231" s="891"/>
      <c r="I231" s="152"/>
      <c r="J231" s="152"/>
      <c r="K231" s="152"/>
      <c r="L231" s="152"/>
      <c r="M231" s="152"/>
      <c r="N231" s="152"/>
      <c r="O231" s="152"/>
      <c r="P231" s="153"/>
      <c r="Q231" s="153"/>
      <c r="R231" s="156">
        <f t="shared" si="170"/>
        <v>0</v>
      </c>
      <c r="S231" s="156">
        <f t="shared" si="171"/>
        <v>0</v>
      </c>
      <c r="U231" s="157">
        <f t="shared" si="178"/>
        <v>0</v>
      </c>
      <c r="W231" s="152"/>
      <c r="X231" s="152"/>
      <c r="Y231" s="152"/>
      <c r="Z231" s="152"/>
      <c r="AA231" s="152"/>
      <c r="AB231" s="152"/>
      <c r="AC231" s="347"/>
      <c r="AD231" s="152"/>
      <c r="AE231" s="152"/>
      <c r="AF231" s="152"/>
      <c r="AG231" s="152"/>
      <c r="AH231" s="152"/>
      <c r="AI231" s="152"/>
      <c r="AJ231" s="347"/>
      <c r="AK231" s="152"/>
      <c r="AL231" s="152"/>
      <c r="AM231" s="295"/>
      <c r="AN231" s="228"/>
      <c r="AO231" s="228"/>
      <c r="AP231" s="228"/>
      <c r="AQ231" s="228"/>
      <c r="AR231" s="228"/>
      <c r="AS231" s="348"/>
      <c r="AT231" s="264">
        <f t="shared" si="174"/>
        <v>0</v>
      </c>
      <c r="AU231" s="259"/>
      <c r="AV231" s="265">
        <f t="shared" si="175"/>
        <v>0</v>
      </c>
      <c r="AX231" s="265">
        <f t="shared" si="179"/>
        <v>0</v>
      </c>
      <c r="AZ231" s="492">
        <f t="shared" si="176"/>
        <v>0</v>
      </c>
      <c r="BB231" s="492">
        <f t="shared" si="177"/>
        <v>0</v>
      </c>
      <c r="BD231" s="265">
        <f t="shared" si="180"/>
        <v>0</v>
      </c>
      <c r="BE231" s="105"/>
      <c r="BF231" s="105"/>
      <c r="BG231" s="105"/>
      <c r="BH231" s="105"/>
      <c r="BI231" s="105"/>
      <c r="BJ231" s="105"/>
    </row>
    <row r="232" spans="2:62" ht="9.9499999999999993" hidden="1" customHeight="1" outlineLevel="1">
      <c r="B232" s="101"/>
      <c r="C232" s="208"/>
      <c r="D232" s="208"/>
      <c r="E232" s="208"/>
      <c r="F232" s="208"/>
      <c r="G232" s="237"/>
      <c r="H232" s="207"/>
      <c r="I232" s="257"/>
      <c r="J232" s="257"/>
      <c r="K232" s="257"/>
      <c r="L232" s="257"/>
      <c r="M232" s="257"/>
      <c r="N232" s="257"/>
      <c r="O232" s="257"/>
      <c r="P232" s="256"/>
      <c r="Q232" s="102"/>
      <c r="R232" s="102"/>
      <c r="S232" s="102"/>
      <c r="U232" s="98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Z232" s="493"/>
      <c r="BE232" s="105"/>
      <c r="BF232" s="105"/>
      <c r="BG232" s="105"/>
      <c r="BH232" s="105"/>
      <c r="BI232" s="105"/>
      <c r="BJ232" s="105"/>
    </row>
    <row r="233" spans="2:62" ht="20.100000000000001" customHeight="1" collapsed="1">
      <c r="B233" s="8">
        <f>B216+1</f>
        <v>14</v>
      </c>
      <c r="C233" s="916"/>
      <c r="D233" s="917"/>
      <c r="E233" s="917"/>
      <c r="F233" s="918"/>
      <c r="G233" s="429"/>
      <c r="H233" s="206">
        <v>1</v>
      </c>
      <c r="I233" s="642">
        <f t="shared" ref="I233" si="181">$H233*SUM(I234:I248)</f>
        <v>0</v>
      </c>
      <c r="J233" s="643">
        <f t="shared" ref="J233:O233" si="182">$H233*SUM(J234:J248)</f>
        <v>0</v>
      </c>
      <c r="K233" s="644">
        <f t="shared" si="182"/>
        <v>0</v>
      </c>
      <c r="L233" s="645">
        <f t="shared" si="182"/>
        <v>0</v>
      </c>
      <c r="M233" s="645">
        <f t="shared" si="182"/>
        <v>0</v>
      </c>
      <c r="N233" s="644">
        <f t="shared" si="182"/>
        <v>0</v>
      </c>
      <c r="O233" s="642">
        <f t="shared" si="182"/>
        <v>0</v>
      </c>
      <c r="P233" s="209">
        <f t="shared" ref="P233:Q233" si="183">$H233*SUM(P234:P248)</f>
        <v>0</v>
      </c>
      <c r="Q233" s="210">
        <f t="shared" si="183"/>
        <v>0</v>
      </c>
      <c r="R233" s="136">
        <f t="shared" ref="R233:R248" si="184">P233*(1+Gewinn)*(1+SicherheitAngebot)</f>
        <v>0</v>
      </c>
      <c r="S233" s="137">
        <f t="shared" ref="S233:S248" si="185">Q233*(1+MGKZ)*(1+Gewinn)*(1+SicherheitAngebot)</f>
        <v>0</v>
      </c>
      <c r="U233" s="10">
        <f>I233*$I$7+J233*$J$7+K233*$K$7+L233*$L$7+M233*$M$7+N233*$N$7+O233*$O$7+R233+S233</f>
        <v>0</v>
      </c>
      <c r="W233" s="646">
        <f t="shared" ref="W233:AB233" si="186">$H233*SUM(W234:W248)</f>
        <v>0</v>
      </c>
      <c r="X233" s="647">
        <f t="shared" si="186"/>
        <v>0</v>
      </c>
      <c r="Y233" s="648">
        <f t="shared" si="186"/>
        <v>0</v>
      </c>
      <c r="Z233" s="649">
        <f t="shared" si="186"/>
        <v>0</v>
      </c>
      <c r="AA233" s="648">
        <f t="shared" si="186"/>
        <v>0</v>
      </c>
      <c r="AB233" s="646">
        <f t="shared" si="186"/>
        <v>0</v>
      </c>
      <c r="AC233" s="258"/>
      <c r="AD233" s="646">
        <f t="shared" ref="AD233:AM233" si="187">$H233*SUM(AD234:AD248)</f>
        <v>0</v>
      </c>
      <c r="AE233" s="647">
        <f t="shared" si="187"/>
        <v>0</v>
      </c>
      <c r="AF233" s="648">
        <f t="shared" si="187"/>
        <v>0</v>
      </c>
      <c r="AG233" s="649">
        <f t="shared" si="187"/>
        <v>0</v>
      </c>
      <c r="AH233" s="648">
        <f t="shared" si="187"/>
        <v>0</v>
      </c>
      <c r="AI233" s="646">
        <f t="shared" si="187"/>
        <v>0</v>
      </c>
      <c r="AJ233" s="258"/>
      <c r="AK233" s="653">
        <f t="shared" si="187"/>
        <v>0</v>
      </c>
      <c r="AL233" s="653">
        <f t="shared" si="187"/>
        <v>0</v>
      </c>
      <c r="AM233" s="653">
        <f t="shared" si="187"/>
        <v>0</v>
      </c>
      <c r="AN233" s="227">
        <f>$H233*SUM(AN234:AN248)*(1+Gewinn)*(1+SicherheitAngebot)</f>
        <v>0</v>
      </c>
      <c r="AO233" s="227">
        <f>$H233*SUM(AO234:AO248)*(1+Gewinn)*(1+SicherheitAngebot)</f>
        <v>0</v>
      </c>
      <c r="AP233" s="227">
        <f>$H233*SUM(AP234:AP248)*(1+Gewinn)*(1+SicherheitAngebot)</f>
        <v>0</v>
      </c>
      <c r="AQ233" s="227">
        <f>$H233*SUM(AQ234:AQ248)*(1+Gewinn)*(1+SicherheitAngebot)</f>
        <v>0</v>
      </c>
      <c r="AR233" s="227">
        <f>$H233*SUM(AR234:AR248)*(1+Gewinn)*(1+SicherheitAngebot)</f>
        <v>0</v>
      </c>
      <c r="AS233" s="262"/>
      <c r="AT233" s="263">
        <f t="shared" si="174"/>
        <v>0</v>
      </c>
      <c r="AU233" s="259"/>
      <c r="AV233" s="491">
        <f>AK233*$AK$7+AL233*$AL$7+AM233*$AM$7+SUM(AN233:AR233)+AT233/Zuschläge_IBN+AT233</f>
        <v>0</v>
      </c>
      <c r="AX233" s="685">
        <f>U233+AV233</f>
        <v>0</v>
      </c>
      <c r="AZ233" s="490">
        <f>IF(H233&gt;0,U233/(1+SicherheitAngebot)*(1+Sicherheit),0)</f>
        <v>0</v>
      </c>
      <c r="BB233" s="490">
        <f>IF(H233&gt;0,AV233/(1+SicherheitAngebot)*(1+Sicherheit),0)</f>
        <v>0</v>
      </c>
      <c r="BD233" s="490">
        <f>AZ233+BB233</f>
        <v>0</v>
      </c>
      <c r="BE233" s="105"/>
      <c r="BF233" s="105"/>
      <c r="BG233" s="105"/>
      <c r="BH233" s="105"/>
      <c r="BI233" s="105"/>
      <c r="BJ233" s="105"/>
    </row>
    <row r="234" spans="2:62" ht="20.100000000000001" hidden="1" customHeight="1" outlineLevel="1">
      <c r="B234" s="99"/>
      <c r="C234" s="908"/>
      <c r="D234" s="909"/>
      <c r="E234" s="909"/>
      <c r="F234" s="910"/>
      <c r="G234" s="890"/>
      <c r="H234" s="901"/>
      <c r="I234" s="152"/>
      <c r="J234" s="152"/>
      <c r="K234" s="152"/>
      <c r="L234" s="152"/>
      <c r="M234" s="152"/>
      <c r="N234" s="152"/>
      <c r="O234" s="152"/>
      <c r="P234" s="153"/>
      <c r="Q234" s="153"/>
      <c r="R234" s="156">
        <f t="shared" si="184"/>
        <v>0</v>
      </c>
      <c r="S234" s="156">
        <f t="shared" si="185"/>
        <v>0</v>
      </c>
      <c r="U234" s="157">
        <f>I234*$I$7+J234*$J$7+K234*$K$7+L234*$L$7+M234*$M$7+N234*$N$7+O234*$O$7+R234+S234</f>
        <v>0</v>
      </c>
      <c r="W234" s="152"/>
      <c r="X234" s="152"/>
      <c r="Y234" s="152"/>
      <c r="Z234" s="152"/>
      <c r="AA234" s="152"/>
      <c r="AB234" s="152"/>
      <c r="AC234" s="347"/>
      <c r="AD234" s="152"/>
      <c r="AE234" s="152"/>
      <c r="AF234" s="152"/>
      <c r="AG234" s="152"/>
      <c r="AH234" s="152"/>
      <c r="AI234" s="152"/>
      <c r="AJ234" s="347"/>
      <c r="AK234" s="152"/>
      <c r="AL234" s="152"/>
      <c r="AM234" s="295"/>
      <c r="AN234" s="228"/>
      <c r="AO234" s="228"/>
      <c r="AP234" s="228"/>
      <c r="AQ234" s="228"/>
      <c r="AR234" s="228"/>
      <c r="AS234" s="348"/>
      <c r="AT234" s="264">
        <f t="shared" si="174"/>
        <v>0</v>
      </c>
      <c r="AU234" s="259"/>
      <c r="AV234" s="265">
        <f t="shared" ref="AV234:AV248" si="188">AK234*$AK$7+AL234*$AL$7+AM234*$AM$7+SUM(AN234:AR234)*(1+Gewinn)*(1+SicherheitAngebot)+AT234/Zuschläge_IBN+AT234</f>
        <v>0</v>
      </c>
      <c r="AX234" s="265">
        <f>U234+AV234</f>
        <v>0</v>
      </c>
      <c r="AZ234" s="492">
        <f t="shared" ref="AZ234:AZ248" si="189">U234/(1+SicherheitAngebot)*(1+Sicherheit)</f>
        <v>0</v>
      </c>
      <c r="BB234" s="492">
        <f t="shared" ref="BB234:BB248" si="190">AV234/(1+SicherheitAngebot)*(1+Sicherheit)</f>
        <v>0</v>
      </c>
      <c r="BD234" s="265">
        <f>AZ234+BB234</f>
        <v>0</v>
      </c>
      <c r="BE234" s="105"/>
      <c r="BF234" s="105"/>
      <c r="BG234" s="105"/>
      <c r="BH234" s="105"/>
      <c r="BI234" s="105"/>
      <c r="BJ234" s="105"/>
    </row>
    <row r="235" spans="2:62" ht="20.100000000000001" hidden="1" customHeight="1" outlineLevel="1">
      <c r="B235" s="100"/>
      <c r="C235" s="908"/>
      <c r="D235" s="909"/>
      <c r="E235" s="909"/>
      <c r="F235" s="910"/>
      <c r="G235" s="890"/>
      <c r="H235" s="891"/>
      <c r="I235" s="152"/>
      <c r="J235" s="152"/>
      <c r="K235" s="152"/>
      <c r="L235" s="152"/>
      <c r="M235" s="152"/>
      <c r="N235" s="152"/>
      <c r="O235" s="152"/>
      <c r="P235" s="153"/>
      <c r="Q235" s="153"/>
      <c r="R235" s="156">
        <f t="shared" si="184"/>
        <v>0</v>
      </c>
      <c r="S235" s="156">
        <f t="shared" si="185"/>
        <v>0</v>
      </c>
      <c r="U235" s="157">
        <f t="shared" ref="U235:U248" si="191">I235*$I$7+J235*$J$7+K235*$K$7+L235*$L$7+M235*$M$7+N235*$N$7+O235*$O$7+R235+S235</f>
        <v>0</v>
      </c>
      <c r="W235" s="152"/>
      <c r="X235" s="152"/>
      <c r="Y235" s="152"/>
      <c r="Z235" s="152"/>
      <c r="AA235" s="152"/>
      <c r="AB235" s="152"/>
      <c r="AC235" s="347"/>
      <c r="AD235" s="152"/>
      <c r="AE235" s="152"/>
      <c r="AF235" s="152"/>
      <c r="AG235" s="152"/>
      <c r="AH235" s="152"/>
      <c r="AI235" s="152"/>
      <c r="AJ235" s="347"/>
      <c r="AK235" s="152"/>
      <c r="AL235" s="152"/>
      <c r="AM235" s="295"/>
      <c r="AN235" s="228"/>
      <c r="AO235" s="228"/>
      <c r="AP235" s="228"/>
      <c r="AQ235" s="228"/>
      <c r="AR235" s="228"/>
      <c r="AS235" s="348"/>
      <c r="AT235" s="264">
        <f t="shared" si="174"/>
        <v>0</v>
      </c>
      <c r="AU235" s="259"/>
      <c r="AV235" s="265">
        <f t="shared" si="188"/>
        <v>0</v>
      </c>
      <c r="AX235" s="265">
        <f t="shared" ref="AX235:AX248" si="192">U235+AV235</f>
        <v>0</v>
      </c>
      <c r="AZ235" s="492">
        <f t="shared" si="189"/>
        <v>0</v>
      </c>
      <c r="BB235" s="492">
        <f t="shared" si="190"/>
        <v>0</v>
      </c>
      <c r="BD235" s="265">
        <f t="shared" ref="BD235:BD248" si="193">AZ235+BB235</f>
        <v>0</v>
      </c>
      <c r="BE235" s="105"/>
      <c r="BF235" s="105"/>
      <c r="BG235" s="105"/>
      <c r="BH235" s="105"/>
      <c r="BI235" s="105"/>
      <c r="BJ235" s="105"/>
    </row>
    <row r="236" spans="2:62" ht="20.100000000000001" hidden="1" customHeight="1" outlineLevel="1">
      <c r="B236" s="100"/>
      <c r="C236" s="908"/>
      <c r="D236" s="909"/>
      <c r="E236" s="909"/>
      <c r="F236" s="910"/>
      <c r="G236" s="890"/>
      <c r="H236" s="891"/>
      <c r="I236" s="152"/>
      <c r="J236" s="152"/>
      <c r="K236" s="152"/>
      <c r="L236" s="152"/>
      <c r="M236" s="152"/>
      <c r="N236" s="152"/>
      <c r="O236" s="152"/>
      <c r="P236" s="153"/>
      <c r="Q236" s="153"/>
      <c r="R236" s="156">
        <f t="shared" si="184"/>
        <v>0</v>
      </c>
      <c r="S236" s="156">
        <f t="shared" si="185"/>
        <v>0</v>
      </c>
      <c r="U236" s="157">
        <f t="shared" si="191"/>
        <v>0</v>
      </c>
      <c r="W236" s="152"/>
      <c r="X236" s="152"/>
      <c r="Y236" s="152"/>
      <c r="Z236" s="152"/>
      <c r="AA236" s="152"/>
      <c r="AB236" s="152"/>
      <c r="AC236" s="347"/>
      <c r="AD236" s="152"/>
      <c r="AE236" s="152"/>
      <c r="AF236" s="152"/>
      <c r="AG236" s="152"/>
      <c r="AH236" s="152"/>
      <c r="AI236" s="152"/>
      <c r="AJ236" s="347"/>
      <c r="AK236" s="152"/>
      <c r="AL236" s="152"/>
      <c r="AM236" s="295"/>
      <c r="AN236" s="228"/>
      <c r="AO236" s="228"/>
      <c r="AP236" s="228"/>
      <c r="AQ236" s="228"/>
      <c r="AR236" s="228"/>
      <c r="AS236" s="348"/>
      <c r="AT236" s="264">
        <f t="shared" si="174"/>
        <v>0</v>
      </c>
      <c r="AU236" s="259"/>
      <c r="AV236" s="265">
        <f t="shared" si="188"/>
        <v>0</v>
      </c>
      <c r="AX236" s="265">
        <f t="shared" si="192"/>
        <v>0</v>
      </c>
      <c r="AZ236" s="492">
        <f t="shared" si="189"/>
        <v>0</v>
      </c>
      <c r="BB236" s="492">
        <f t="shared" si="190"/>
        <v>0</v>
      </c>
      <c r="BD236" s="265">
        <f t="shared" si="193"/>
        <v>0</v>
      </c>
      <c r="BE236" s="105"/>
      <c r="BF236" s="105"/>
      <c r="BG236" s="105"/>
      <c r="BH236" s="105"/>
      <c r="BI236" s="105"/>
      <c r="BJ236" s="105"/>
    </row>
    <row r="237" spans="2:62" ht="20.100000000000001" hidden="1" customHeight="1" outlineLevel="1">
      <c r="B237" s="100"/>
      <c r="C237" s="908"/>
      <c r="D237" s="909"/>
      <c r="E237" s="909"/>
      <c r="F237" s="910"/>
      <c r="G237" s="890"/>
      <c r="H237" s="891"/>
      <c r="I237" s="152"/>
      <c r="J237" s="152"/>
      <c r="K237" s="152"/>
      <c r="L237" s="152"/>
      <c r="M237" s="152"/>
      <c r="N237" s="152"/>
      <c r="O237" s="152"/>
      <c r="P237" s="153"/>
      <c r="Q237" s="153"/>
      <c r="R237" s="156">
        <f t="shared" si="184"/>
        <v>0</v>
      </c>
      <c r="S237" s="156">
        <f t="shared" si="185"/>
        <v>0</v>
      </c>
      <c r="U237" s="157">
        <f t="shared" si="191"/>
        <v>0</v>
      </c>
      <c r="W237" s="152"/>
      <c r="X237" s="152"/>
      <c r="Y237" s="152"/>
      <c r="Z237" s="152"/>
      <c r="AA237" s="152"/>
      <c r="AB237" s="152"/>
      <c r="AC237" s="347"/>
      <c r="AD237" s="152"/>
      <c r="AE237" s="152"/>
      <c r="AF237" s="152"/>
      <c r="AG237" s="152"/>
      <c r="AH237" s="152"/>
      <c r="AI237" s="152"/>
      <c r="AJ237" s="347"/>
      <c r="AK237" s="152"/>
      <c r="AL237" s="152"/>
      <c r="AM237" s="295"/>
      <c r="AN237" s="228"/>
      <c r="AO237" s="228"/>
      <c r="AP237" s="228"/>
      <c r="AQ237" s="228"/>
      <c r="AR237" s="228"/>
      <c r="AS237" s="348"/>
      <c r="AT237" s="264">
        <f t="shared" si="174"/>
        <v>0</v>
      </c>
      <c r="AU237" s="259"/>
      <c r="AV237" s="265">
        <f t="shared" si="188"/>
        <v>0</v>
      </c>
      <c r="AX237" s="265">
        <f t="shared" si="192"/>
        <v>0</v>
      </c>
      <c r="AZ237" s="492">
        <f t="shared" si="189"/>
        <v>0</v>
      </c>
      <c r="BB237" s="492">
        <f t="shared" si="190"/>
        <v>0</v>
      </c>
      <c r="BD237" s="265">
        <f t="shared" si="193"/>
        <v>0</v>
      </c>
      <c r="BE237" s="105"/>
      <c r="BF237" s="105"/>
      <c r="BG237" s="105"/>
      <c r="BH237" s="105"/>
      <c r="BI237" s="105"/>
      <c r="BJ237" s="105"/>
    </row>
    <row r="238" spans="2:62" ht="20.100000000000001" hidden="1" customHeight="1" outlineLevel="1">
      <c r="B238" s="100"/>
      <c r="C238" s="908"/>
      <c r="D238" s="909"/>
      <c r="E238" s="909"/>
      <c r="F238" s="910"/>
      <c r="G238" s="890"/>
      <c r="H238" s="891"/>
      <c r="I238" s="152"/>
      <c r="J238" s="152"/>
      <c r="K238" s="152"/>
      <c r="L238" s="152"/>
      <c r="M238" s="152"/>
      <c r="N238" s="152"/>
      <c r="O238" s="152"/>
      <c r="P238" s="153"/>
      <c r="Q238" s="153"/>
      <c r="R238" s="156">
        <f t="shared" si="184"/>
        <v>0</v>
      </c>
      <c r="S238" s="156">
        <f t="shared" si="185"/>
        <v>0</v>
      </c>
      <c r="U238" s="157">
        <f t="shared" si="191"/>
        <v>0</v>
      </c>
      <c r="W238" s="152"/>
      <c r="X238" s="152"/>
      <c r="Y238" s="152"/>
      <c r="Z238" s="152"/>
      <c r="AA238" s="152"/>
      <c r="AB238" s="152"/>
      <c r="AC238" s="347"/>
      <c r="AD238" s="152"/>
      <c r="AE238" s="152"/>
      <c r="AF238" s="152"/>
      <c r="AG238" s="152"/>
      <c r="AH238" s="152"/>
      <c r="AI238" s="152"/>
      <c r="AJ238" s="347"/>
      <c r="AK238" s="152"/>
      <c r="AL238" s="152"/>
      <c r="AM238" s="295"/>
      <c r="AN238" s="228"/>
      <c r="AO238" s="228"/>
      <c r="AP238" s="228"/>
      <c r="AQ238" s="228"/>
      <c r="AR238" s="228"/>
      <c r="AS238" s="348"/>
      <c r="AT238" s="264">
        <f t="shared" si="174"/>
        <v>0</v>
      </c>
      <c r="AU238" s="259"/>
      <c r="AV238" s="265">
        <f t="shared" si="188"/>
        <v>0</v>
      </c>
      <c r="AX238" s="265">
        <f t="shared" si="192"/>
        <v>0</v>
      </c>
      <c r="AZ238" s="492">
        <f t="shared" si="189"/>
        <v>0</v>
      </c>
      <c r="BB238" s="492">
        <f t="shared" si="190"/>
        <v>0</v>
      </c>
      <c r="BD238" s="265">
        <f t="shared" si="193"/>
        <v>0</v>
      </c>
      <c r="BE238" s="105"/>
      <c r="BF238" s="105"/>
      <c r="BG238" s="105"/>
      <c r="BH238" s="105"/>
      <c r="BI238" s="105"/>
      <c r="BJ238" s="105"/>
    </row>
    <row r="239" spans="2:62" ht="20.100000000000001" hidden="1" customHeight="1" outlineLevel="1">
      <c r="B239" s="100"/>
      <c r="C239" s="908"/>
      <c r="D239" s="909"/>
      <c r="E239" s="909"/>
      <c r="F239" s="910"/>
      <c r="G239" s="890"/>
      <c r="H239" s="891"/>
      <c r="I239" s="152"/>
      <c r="J239" s="152"/>
      <c r="K239" s="152"/>
      <c r="L239" s="152"/>
      <c r="M239" s="152"/>
      <c r="N239" s="152"/>
      <c r="O239" s="152"/>
      <c r="P239" s="153"/>
      <c r="Q239" s="153"/>
      <c r="R239" s="156">
        <f t="shared" si="184"/>
        <v>0</v>
      </c>
      <c r="S239" s="156">
        <f t="shared" si="185"/>
        <v>0</v>
      </c>
      <c r="U239" s="157">
        <f t="shared" si="191"/>
        <v>0</v>
      </c>
      <c r="W239" s="152"/>
      <c r="X239" s="152"/>
      <c r="Y239" s="152"/>
      <c r="Z239" s="152"/>
      <c r="AA239" s="152"/>
      <c r="AB239" s="152"/>
      <c r="AC239" s="347"/>
      <c r="AD239" s="152"/>
      <c r="AE239" s="152"/>
      <c r="AF239" s="152"/>
      <c r="AG239" s="152"/>
      <c r="AH239" s="152"/>
      <c r="AI239" s="152"/>
      <c r="AJ239" s="347"/>
      <c r="AK239" s="152"/>
      <c r="AL239" s="152"/>
      <c r="AM239" s="295"/>
      <c r="AN239" s="228"/>
      <c r="AO239" s="228"/>
      <c r="AP239" s="228"/>
      <c r="AQ239" s="228"/>
      <c r="AR239" s="228"/>
      <c r="AS239" s="348"/>
      <c r="AT239" s="264">
        <f t="shared" si="174"/>
        <v>0</v>
      </c>
      <c r="AU239" s="259"/>
      <c r="AV239" s="265">
        <f t="shared" si="188"/>
        <v>0</v>
      </c>
      <c r="AX239" s="265">
        <f t="shared" si="192"/>
        <v>0</v>
      </c>
      <c r="AZ239" s="492">
        <f t="shared" si="189"/>
        <v>0</v>
      </c>
      <c r="BB239" s="492">
        <f t="shared" si="190"/>
        <v>0</v>
      </c>
      <c r="BD239" s="265">
        <f t="shared" si="193"/>
        <v>0</v>
      </c>
      <c r="BE239" s="105"/>
      <c r="BF239" s="105"/>
      <c r="BG239" s="105"/>
      <c r="BH239" s="105"/>
      <c r="BI239" s="105"/>
      <c r="BJ239" s="105"/>
    </row>
    <row r="240" spans="2:62" ht="20.100000000000001" hidden="1" customHeight="1" outlineLevel="1">
      <c r="B240" s="100"/>
      <c r="C240" s="908"/>
      <c r="D240" s="909"/>
      <c r="E240" s="909"/>
      <c r="F240" s="910"/>
      <c r="G240" s="890"/>
      <c r="H240" s="891"/>
      <c r="I240" s="152"/>
      <c r="J240" s="152"/>
      <c r="K240" s="152"/>
      <c r="L240" s="152"/>
      <c r="M240" s="152"/>
      <c r="N240" s="152"/>
      <c r="O240" s="152"/>
      <c r="P240" s="153"/>
      <c r="Q240" s="153"/>
      <c r="R240" s="156">
        <f t="shared" si="184"/>
        <v>0</v>
      </c>
      <c r="S240" s="156">
        <f t="shared" si="185"/>
        <v>0</v>
      </c>
      <c r="U240" s="157">
        <f t="shared" si="191"/>
        <v>0</v>
      </c>
      <c r="W240" s="152"/>
      <c r="X240" s="152"/>
      <c r="Y240" s="152"/>
      <c r="Z240" s="152"/>
      <c r="AA240" s="152"/>
      <c r="AB240" s="152"/>
      <c r="AC240" s="347"/>
      <c r="AD240" s="152"/>
      <c r="AE240" s="152"/>
      <c r="AF240" s="152"/>
      <c r="AG240" s="152"/>
      <c r="AH240" s="152"/>
      <c r="AI240" s="152"/>
      <c r="AJ240" s="347"/>
      <c r="AK240" s="152"/>
      <c r="AL240" s="152"/>
      <c r="AM240" s="295"/>
      <c r="AN240" s="228"/>
      <c r="AO240" s="228"/>
      <c r="AP240" s="228"/>
      <c r="AQ240" s="228"/>
      <c r="AR240" s="228"/>
      <c r="AS240" s="348"/>
      <c r="AT240" s="264">
        <f t="shared" si="174"/>
        <v>0</v>
      </c>
      <c r="AU240" s="259"/>
      <c r="AV240" s="265">
        <f t="shared" si="188"/>
        <v>0</v>
      </c>
      <c r="AX240" s="265">
        <f t="shared" si="192"/>
        <v>0</v>
      </c>
      <c r="AZ240" s="492">
        <f t="shared" si="189"/>
        <v>0</v>
      </c>
      <c r="BB240" s="492">
        <f t="shared" si="190"/>
        <v>0</v>
      </c>
      <c r="BD240" s="265">
        <f t="shared" si="193"/>
        <v>0</v>
      </c>
      <c r="BE240" s="105"/>
      <c r="BF240" s="105"/>
      <c r="BG240" s="105"/>
      <c r="BH240" s="105"/>
      <c r="BI240" s="105"/>
      <c r="BJ240" s="105"/>
    </row>
    <row r="241" spans="2:62" ht="20.100000000000001" hidden="1" customHeight="1" outlineLevel="1">
      <c r="B241" s="100"/>
      <c r="C241" s="908"/>
      <c r="D241" s="909"/>
      <c r="E241" s="909"/>
      <c r="F241" s="910"/>
      <c r="G241" s="890"/>
      <c r="H241" s="891"/>
      <c r="I241" s="152"/>
      <c r="J241" s="152"/>
      <c r="K241" s="152"/>
      <c r="L241" s="152"/>
      <c r="M241" s="152"/>
      <c r="N241" s="152"/>
      <c r="O241" s="152"/>
      <c r="P241" s="153"/>
      <c r="Q241" s="153"/>
      <c r="R241" s="156">
        <f t="shared" si="184"/>
        <v>0</v>
      </c>
      <c r="S241" s="156">
        <f t="shared" si="185"/>
        <v>0</v>
      </c>
      <c r="U241" s="157">
        <f t="shared" si="191"/>
        <v>0</v>
      </c>
      <c r="W241" s="152"/>
      <c r="X241" s="152"/>
      <c r="Y241" s="152"/>
      <c r="Z241" s="152"/>
      <c r="AA241" s="152"/>
      <c r="AB241" s="152"/>
      <c r="AC241" s="347"/>
      <c r="AD241" s="152"/>
      <c r="AE241" s="152"/>
      <c r="AF241" s="152"/>
      <c r="AG241" s="152"/>
      <c r="AH241" s="152"/>
      <c r="AI241" s="152"/>
      <c r="AJ241" s="347"/>
      <c r="AK241" s="152"/>
      <c r="AL241" s="152"/>
      <c r="AM241" s="295"/>
      <c r="AN241" s="228"/>
      <c r="AO241" s="228"/>
      <c r="AP241" s="228"/>
      <c r="AQ241" s="228"/>
      <c r="AR241" s="228"/>
      <c r="AS241" s="348"/>
      <c r="AT241" s="264">
        <f t="shared" si="174"/>
        <v>0</v>
      </c>
      <c r="AU241" s="259"/>
      <c r="AV241" s="265">
        <f t="shared" si="188"/>
        <v>0</v>
      </c>
      <c r="AX241" s="265">
        <f t="shared" si="192"/>
        <v>0</v>
      </c>
      <c r="AZ241" s="492">
        <f t="shared" si="189"/>
        <v>0</v>
      </c>
      <c r="BB241" s="492">
        <f t="shared" si="190"/>
        <v>0</v>
      </c>
      <c r="BD241" s="265">
        <f t="shared" si="193"/>
        <v>0</v>
      </c>
      <c r="BE241" s="105"/>
      <c r="BF241" s="105"/>
      <c r="BG241" s="105"/>
      <c r="BH241" s="105"/>
      <c r="BI241" s="105"/>
      <c r="BJ241" s="105"/>
    </row>
    <row r="242" spans="2:62" ht="20.100000000000001" hidden="1" customHeight="1" outlineLevel="1">
      <c r="B242" s="100"/>
      <c r="C242" s="908"/>
      <c r="D242" s="909"/>
      <c r="E242" s="909"/>
      <c r="F242" s="910"/>
      <c r="G242" s="890"/>
      <c r="H242" s="891"/>
      <c r="I242" s="152"/>
      <c r="J242" s="152"/>
      <c r="K242" s="152"/>
      <c r="L242" s="152"/>
      <c r="M242" s="152"/>
      <c r="N242" s="152"/>
      <c r="O242" s="152"/>
      <c r="P242" s="153"/>
      <c r="Q242" s="153"/>
      <c r="R242" s="156">
        <f t="shared" si="184"/>
        <v>0</v>
      </c>
      <c r="S242" s="156">
        <f t="shared" si="185"/>
        <v>0</v>
      </c>
      <c r="U242" s="157">
        <f t="shared" si="191"/>
        <v>0</v>
      </c>
      <c r="W242" s="152"/>
      <c r="X242" s="152"/>
      <c r="Y242" s="152"/>
      <c r="Z242" s="152"/>
      <c r="AA242" s="152"/>
      <c r="AB242" s="152"/>
      <c r="AC242" s="347"/>
      <c r="AD242" s="152"/>
      <c r="AE242" s="152"/>
      <c r="AF242" s="152"/>
      <c r="AG242" s="152"/>
      <c r="AH242" s="152"/>
      <c r="AI242" s="152"/>
      <c r="AJ242" s="347"/>
      <c r="AK242" s="152"/>
      <c r="AL242" s="152"/>
      <c r="AM242" s="295"/>
      <c r="AN242" s="228"/>
      <c r="AO242" s="228"/>
      <c r="AP242" s="228"/>
      <c r="AQ242" s="228"/>
      <c r="AR242" s="228"/>
      <c r="AS242" s="348"/>
      <c r="AT242" s="264">
        <f t="shared" si="174"/>
        <v>0</v>
      </c>
      <c r="AU242" s="259"/>
      <c r="AV242" s="265">
        <f t="shared" si="188"/>
        <v>0</v>
      </c>
      <c r="AX242" s="265">
        <f t="shared" si="192"/>
        <v>0</v>
      </c>
      <c r="AZ242" s="492">
        <f t="shared" si="189"/>
        <v>0</v>
      </c>
      <c r="BB242" s="492">
        <f t="shared" si="190"/>
        <v>0</v>
      </c>
      <c r="BD242" s="265">
        <f t="shared" si="193"/>
        <v>0</v>
      </c>
      <c r="BE242" s="105"/>
      <c r="BF242" s="105"/>
      <c r="BG242" s="105"/>
      <c r="BH242" s="105"/>
      <c r="BI242" s="105"/>
      <c r="BJ242" s="105"/>
    </row>
    <row r="243" spans="2:62" ht="20.100000000000001" hidden="1" customHeight="1" outlineLevel="1">
      <c r="B243" s="100"/>
      <c r="C243" s="908"/>
      <c r="D243" s="909"/>
      <c r="E243" s="909"/>
      <c r="F243" s="910"/>
      <c r="G243" s="890"/>
      <c r="H243" s="891"/>
      <c r="I243" s="152"/>
      <c r="J243" s="152"/>
      <c r="K243" s="152"/>
      <c r="L243" s="152"/>
      <c r="M243" s="152"/>
      <c r="N243" s="152"/>
      <c r="O243" s="152"/>
      <c r="P243" s="153"/>
      <c r="Q243" s="153"/>
      <c r="R243" s="156">
        <f t="shared" si="184"/>
        <v>0</v>
      </c>
      <c r="S243" s="156">
        <f t="shared" si="185"/>
        <v>0</v>
      </c>
      <c r="U243" s="157">
        <f t="shared" si="191"/>
        <v>0</v>
      </c>
      <c r="W243" s="152"/>
      <c r="X243" s="152"/>
      <c r="Y243" s="152"/>
      <c r="Z243" s="152"/>
      <c r="AA243" s="152"/>
      <c r="AB243" s="152"/>
      <c r="AC243" s="347"/>
      <c r="AD243" s="152"/>
      <c r="AE243" s="152"/>
      <c r="AF243" s="152"/>
      <c r="AG243" s="152"/>
      <c r="AH243" s="152"/>
      <c r="AI243" s="152"/>
      <c r="AJ243" s="347"/>
      <c r="AK243" s="152"/>
      <c r="AL243" s="152"/>
      <c r="AM243" s="295"/>
      <c r="AN243" s="228"/>
      <c r="AO243" s="228"/>
      <c r="AP243" s="228"/>
      <c r="AQ243" s="228"/>
      <c r="AR243" s="228"/>
      <c r="AS243" s="348"/>
      <c r="AT243" s="264">
        <f t="shared" si="174"/>
        <v>0</v>
      </c>
      <c r="AU243" s="259"/>
      <c r="AV243" s="265">
        <f t="shared" si="188"/>
        <v>0</v>
      </c>
      <c r="AX243" s="265">
        <f t="shared" si="192"/>
        <v>0</v>
      </c>
      <c r="AZ243" s="492">
        <f t="shared" si="189"/>
        <v>0</v>
      </c>
      <c r="BB243" s="492">
        <f t="shared" si="190"/>
        <v>0</v>
      </c>
      <c r="BD243" s="265">
        <f t="shared" si="193"/>
        <v>0</v>
      </c>
      <c r="BE243" s="105"/>
      <c r="BF243" s="105"/>
      <c r="BG243" s="105"/>
      <c r="BH243" s="105"/>
      <c r="BI243" s="105"/>
      <c r="BJ243" s="105"/>
    </row>
    <row r="244" spans="2:62" ht="20.100000000000001" hidden="1" customHeight="1" outlineLevel="1">
      <c r="B244" s="100"/>
      <c r="C244" s="908"/>
      <c r="D244" s="909"/>
      <c r="E244" s="909"/>
      <c r="F244" s="910"/>
      <c r="G244" s="890"/>
      <c r="H244" s="891"/>
      <c r="I244" s="152"/>
      <c r="J244" s="152"/>
      <c r="K244" s="152"/>
      <c r="L244" s="152"/>
      <c r="M244" s="152"/>
      <c r="N244" s="152"/>
      <c r="O244" s="152"/>
      <c r="P244" s="153"/>
      <c r="Q244" s="153"/>
      <c r="R244" s="156">
        <f t="shared" si="184"/>
        <v>0</v>
      </c>
      <c r="S244" s="156">
        <f t="shared" si="185"/>
        <v>0</v>
      </c>
      <c r="U244" s="157">
        <f t="shared" si="191"/>
        <v>0</v>
      </c>
      <c r="W244" s="152"/>
      <c r="X244" s="152"/>
      <c r="Y244" s="152"/>
      <c r="Z244" s="152"/>
      <c r="AA244" s="152"/>
      <c r="AB244" s="152"/>
      <c r="AC244" s="347"/>
      <c r="AD244" s="152"/>
      <c r="AE244" s="152"/>
      <c r="AF244" s="152"/>
      <c r="AG244" s="152"/>
      <c r="AH244" s="152"/>
      <c r="AI244" s="152"/>
      <c r="AJ244" s="347"/>
      <c r="AK244" s="152"/>
      <c r="AL244" s="152"/>
      <c r="AM244" s="295"/>
      <c r="AN244" s="228"/>
      <c r="AO244" s="228"/>
      <c r="AP244" s="228"/>
      <c r="AQ244" s="228"/>
      <c r="AR244" s="228"/>
      <c r="AS244" s="348"/>
      <c r="AT244" s="264">
        <f t="shared" si="174"/>
        <v>0</v>
      </c>
      <c r="AU244" s="259"/>
      <c r="AV244" s="265">
        <f t="shared" si="188"/>
        <v>0</v>
      </c>
      <c r="AX244" s="265">
        <f t="shared" si="192"/>
        <v>0</v>
      </c>
      <c r="AZ244" s="492">
        <f t="shared" si="189"/>
        <v>0</v>
      </c>
      <c r="BB244" s="492">
        <f t="shared" si="190"/>
        <v>0</v>
      </c>
      <c r="BD244" s="265">
        <f t="shared" si="193"/>
        <v>0</v>
      </c>
      <c r="BE244" s="105"/>
      <c r="BF244" s="105"/>
      <c r="BG244" s="105"/>
      <c r="BH244" s="105"/>
      <c r="BI244" s="105"/>
      <c r="BJ244" s="105"/>
    </row>
    <row r="245" spans="2:62" ht="20.100000000000001" hidden="1" customHeight="1" outlineLevel="1">
      <c r="B245" s="100"/>
      <c r="C245" s="908"/>
      <c r="D245" s="909"/>
      <c r="E245" s="909"/>
      <c r="F245" s="910"/>
      <c r="G245" s="890"/>
      <c r="H245" s="891"/>
      <c r="I245" s="152"/>
      <c r="J245" s="152"/>
      <c r="K245" s="152"/>
      <c r="L245" s="152"/>
      <c r="M245" s="152"/>
      <c r="N245" s="152"/>
      <c r="O245" s="152"/>
      <c r="P245" s="153"/>
      <c r="Q245" s="153"/>
      <c r="R245" s="156">
        <f t="shared" si="184"/>
        <v>0</v>
      </c>
      <c r="S245" s="156">
        <f t="shared" si="185"/>
        <v>0</v>
      </c>
      <c r="U245" s="157">
        <f t="shared" si="191"/>
        <v>0</v>
      </c>
      <c r="W245" s="152"/>
      <c r="X245" s="152"/>
      <c r="Y245" s="152"/>
      <c r="Z245" s="152"/>
      <c r="AA245" s="152"/>
      <c r="AB245" s="152"/>
      <c r="AC245" s="347"/>
      <c r="AD245" s="152"/>
      <c r="AE245" s="152"/>
      <c r="AF245" s="152"/>
      <c r="AG245" s="152"/>
      <c r="AH245" s="152"/>
      <c r="AI245" s="152"/>
      <c r="AJ245" s="347"/>
      <c r="AK245" s="152"/>
      <c r="AL245" s="152"/>
      <c r="AM245" s="295"/>
      <c r="AN245" s="228"/>
      <c r="AO245" s="228"/>
      <c r="AP245" s="228"/>
      <c r="AQ245" s="228"/>
      <c r="AR245" s="228"/>
      <c r="AS245" s="348"/>
      <c r="AT245" s="264">
        <f t="shared" si="174"/>
        <v>0</v>
      </c>
      <c r="AU245" s="259"/>
      <c r="AV245" s="265">
        <f t="shared" si="188"/>
        <v>0</v>
      </c>
      <c r="AX245" s="265">
        <f t="shared" si="192"/>
        <v>0</v>
      </c>
      <c r="AZ245" s="492">
        <f t="shared" si="189"/>
        <v>0</v>
      </c>
      <c r="BB245" s="492">
        <f t="shared" si="190"/>
        <v>0</v>
      </c>
      <c r="BD245" s="265">
        <f t="shared" si="193"/>
        <v>0</v>
      </c>
      <c r="BE245" s="105"/>
      <c r="BF245" s="105"/>
      <c r="BG245" s="105"/>
      <c r="BH245" s="105"/>
      <c r="BI245" s="105"/>
      <c r="BJ245" s="105"/>
    </row>
    <row r="246" spans="2:62" ht="20.100000000000001" hidden="1" customHeight="1" outlineLevel="1">
      <c r="B246" s="100"/>
      <c r="C246" s="908"/>
      <c r="D246" s="909"/>
      <c r="E246" s="909"/>
      <c r="F246" s="910"/>
      <c r="G246" s="890"/>
      <c r="H246" s="891"/>
      <c r="I246" s="152"/>
      <c r="J246" s="152"/>
      <c r="K246" s="152"/>
      <c r="L246" s="152"/>
      <c r="M246" s="152"/>
      <c r="N246" s="152"/>
      <c r="O246" s="152"/>
      <c r="P246" s="153"/>
      <c r="Q246" s="153"/>
      <c r="R246" s="156">
        <f t="shared" si="184"/>
        <v>0</v>
      </c>
      <c r="S246" s="156">
        <f t="shared" si="185"/>
        <v>0</v>
      </c>
      <c r="U246" s="157">
        <f t="shared" si="191"/>
        <v>0</v>
      </c>
      <c r="W246" s="152"/>
      <c r="X246" s="152"/>
      <c r="Y246" s="152"/>
      <c r="Z246" s="152"/>
      <c r="AA246" s="152"/>
      <c r="AB246" s="152"/>
      <c r="AC246" s="347"/>
      <c r="AD246" s="152"/>
      <c r="AE246" s="152"/>
      <c r="AF246" s="152"/>
      <c r="AG246" s="152"/>
      <c r="AH246" s="152"/>
      <c r="AI246" s="152"/>
      <c r="AJ246" s="347"/>
      <c r="AK246" s="152"/>
      <c r="AL246" s="152"/>
      <c r="AM246" s="295"/>
      <c r="AN246" s="228"/>
      <c r="AO246" s="228"/>
      <c r="AP246" s="228"/>
      <c r="AQ246" s="228"/>
      <c r="AR246" s="228"/>
      <c r="AS246" s="348"/>
      <c r="AT246" s="264">
        <f t="shared" si="174"/>
        <v>0</v>
      </c>
      <c r="AU246" s="259"/>
      <c r="AV246" s="265">
        <f t="shared" si="188"/>
        <v>0</v>
      </c>
      <c r="AX246" s="265">
        <f t="shared" si="192"/>
        <v>0</v>
      </c>
      <c r="AZ246" s="492">
        <f t="shared" si="189"/>
        <v>0</v>
      </c>
      <c r="BB246" s="492">
        <f t="shared" si="190"/>
        <v>0</v>
      </c>
      <c r="BD246" s="265">
        <f t="shared" si="193"/>
        <v>0</v>
      </c>
      <c r="BE246" s="105"/>
      <c r="BF246" s="105"/>
      <c r="BG246" s="105"/>
      <c r="BH246" s="105"/>
      <c r="BI246" s="105"/>
      <c r="BJ246" s="105"/>
    </row>
    <row r="247" spans="2:62" ht="20.100000000000001" hidden="1" customHeight="1" outlineLevel="1">
      <c r="B247" s="100"/>
      <c r="C247" s="908"/>
      <c r="D247" s="909"/>
      <c r="E247" s="909"/>
      <c r="F247" s="910"/>
      <c r="G247" s="890"/>
      <c r="H247" s="891"/>
      <c r="I247" s="152"/>
      <c r="J247" s="152"/>
      <c r="K247" s="152"/>
      <c r="L247" s="152"/>
      <c r="M247" s="152"/>
      <c r="N247" s="152"/>
      <c r="O247" s="152"/>
      <c r="P247" s="153"/>
      <c r="Q247" s="153"/>
      <c r="R247" s="156">
        <f t="shared" si="184"/>
        <v>0</v>
      </c>
      <c r="S247" s="156">
        <f t="shared" si="185"/>
        <v>0</v>
      </c>
      <c r="U247" s="157">
        <f t="shared" si="191"/>
        <v>0</v>
      </c>
      <c r="W247" s="152"/>
      <c r="X247" s="152"/>
      <c r="Y247" s="152"/>
      <c r="Z247" s="152"/>
      <c r="AA247" s="152"/>
      <c r="AB247" s="152"/>
      <c r="AC247" s="347"/>
      <c r="AD247" s="152"/>
      <c r="AE247" s="152"/>
      <c r="AF247" s="152"/>
      <c r="AG247" s="152"/>
      <c r="AH247" s="152"/>
      <c r="AI247" s="152"/>
      <c r="AJ247" s="347"/>
      <c r="AK247" s="152"/>
      <c r="AL247" s="152"/>
      <c r="AM247" s="295"/>
      <c r="AN247" s="228"/>
      <c r="AO247" s="228"/>
      <c r="AP247" s="228"/>
      <c r="AQ247" s="228"/>
      <c r="AR247" s="228"/>
      <c r="AS247" s="348"/>
      <c r="AT247" s="264">
        <f t="shared" si="174"/>
        <v>0</v>
      </c>
      <c r="AU247" s="259"/>
      <c r="AV247" s="265">
        <f t="shared" si="188"/>
        <v>0</v>
      </c>
      <c r="AX247" s="265">
        <f t="shared" si="192"/>
        <v>0</v>
      </c>
      <c r="AZ247" s="492">
        <f t="shared" si="189"/>
        <v>0</v>
      </c>
      <c r="BB247" s="492">
        <f t="shared" si="190"/>
        <v>0</v>
      </c>
      <c r="BD247" s="265">
        <f t="shared" si="193"/>
        <v>0</v>
      </c>
      <c r="BE247" s="105"/>
      <c r="BF247" s="105"/>
      <c r="BG247" s="105"/>
      <c r="BH247" s="105"/>
      <c r="BI247" s="105"/>
      <c r="BJ247" s="105"/>
    </row>
    <row r="248" spans="2:62" ht="20.100000000000001" hidden="1" customHeight="1" outlineLevel="1">
      <c r="B248" s="100"/>
      <c r="C248" s="908"/>
      <c r="D248" s="909"/>
      <c r="E248" s="909"/>
      <c r="F248" s="910"/>
      <c r="G248" s="890"/>
      <c r="H248" s="891"/>
      <c r="I248" s="152"/>
      <c r="J248" s="152"/>
      <c r="K248" s="152"/>
      <c r="L248" s="152"/>
      <c r="M248" s="152"/>
      <c r="N248" s="152"/>
      <c r="O248" s="152"/>
      <c r="P248" s="153"/>
      <c r="Q248" s="153"/>
      <c r="R248" s="156">
        <f t="shared" si="184"/>
        <v>0</v>
      </c>
      <c r="S248" s="156">
        <f t="shared" si="185"/>
        <v>0</v>
      </c>
      <c r="U248" s="157">
        <f t="shared" si="191"/>
        <v>0</v>
      </c>
      <c r="W248" s="152"/>
      <c r="X248" s="152"/>
      <c r="Y248" s="152"/>
      <c r="Z248" s="152"/>
      <c r="AA248" s="152"/>
      <c r="AB248" s="152"/>
      <c r="AC248" s="347"/>
      <c r="AD248" s="152"/>
      <c r="AE248" s="152"/>
      <c r="AF248" s="152"/>
      <c r="AG248" s="152"/>
      <c r="AH248" s="152"/>
      <c r="AI248" s="152"/>
      <c r="AJ248" s="347"/>
      <c r="AK248" s="152"/>
      <c r="AL248" s="152"/>
      <c r="AM248" s="295"/>
      <c r="AN248" s="228"/>
      <c r="AO248" s="228"/>
      <c r="AP248" s="228"/>
      <c r="AQ248" s="228"/>
      <c r="AR248" s="228"/>
      <c r="AS248" s="348"/>
      <c r="AT248" s="264">
        <f t="shared" si="174"/>
        <v>0</v>
      </c>
      <c r="AU248" s="259"/>
      <c r="AV248" s="265">
        <f t="shared" si="188"/>
        <v>0</v>
      </c>
      <c r="AX248" s="265">
        <f t="shared" si="192"/>
        <v>0</v>
      </c>
      <c r="AZ248" s="492">
        <f t="shared" si="189"/>
        <v>0</v>
      </c>
      <c r="BB248" s="492">
        <f t="shared" si="190"/>
        <v>0</v>
      </c>
      <c r="BD248" s="265">
        <f t="shared" si="193"/>
        <v>0</v>
      </c>
      <c r="BE248" s="105"/>
      <c r="BF248" s="105"/>
      <c r="BG248" s="105"/>
      <c r="BH248" s="105"/>
      <c r="BI248" s="105"/>
      <c r="BJ248" s="105"/>
    </row>
    <row r="249" spans="2:62" ht="9.9499999999999993" hidden="1" customHeight="1" outlineLevel="1">
      <c r="B249" s="101"/>
      <c r="C249" s="208"/>
      <c r="D249" s="208"/>
      <c r="E249" s="208"/>
      <c r="F249" s="208"/>
      <c r="G249" s="237"/>
      <c r="H249" s="207"/>
      <c r="I249" s="257"/>
      <c r="J249" s="257"/>
      <c r="K249" s="257"/>
      <c r="L249" s="257"/>
      <c r="M249" s="257"/>
      <c r="N249" s="257"/>
      <c r="O249" s="257"/>
      <c r="P249" s="256"/>
      <c r="Q249" s="102"/>
      <c r="R249" s="102"/>
      <c r="S249" s="102"/>
      <c r="U249" s="98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Z249" s="493"/>
      <c r="BE249" s="105"/>
      <c r="BF249" s="105"/>
      <c r="BG249" s="105"/>
      <c r="BH249" s="105"/>
      <c r="BI249" s="105"/>
      <c r="BJ249" s="105"/>
    </row>
    <row r="250" spans="2:62" ht="20.100000000000001" customHeight="1" collapsed="1">
      <c r="B250" s="8">
        <f>B233+1</f>
        <v>15</v>
      </c>
      <c r="C250" s="916"/>
      <c r="D250" s="917"/>
      <c r="E250" s="917"/>
      <c r="F250" s="918"/>
      <c r="G250" s="429"/>
      <c r="H250" s="206">
        <v>1</v>
      </c>
      <c r="I250" s="642">
        <f t="shared" ref="I250" si="194">$H250*SUM(I251:I265)</f>
        <v>0</v>
      </c>
      <c r="J250" s="643">
        <f t="shared" ref="J250:O250" si="195">$H250*SUM(J251:J265)</f>
        <v>0</v>
      </c>
      <c r="K250" s="644">
        <f t="shared" si="195"/>
        <v>0</v>
      </c>
      <c r="L250" s="645">
        <f t="shared" si="195"/>
        <v>0</v>
      </c>
      <c r="M250" s="645">
        <f t="shared" si="195"/>
        <v>0</v>
      </c>
      <c r="N250" s="644">
        <f t="shared" si="195"/>
        <v>0</v>
      </c>
      <c r="O250" s="642">
        <f t="shared" si="195"/>
        <v>0</v>
      </c>
      <c r="P250" s="209">
        <f t="shared" ref="P250:Q250" si="196">$H250*SUM(P251:P265)</f>
        <v>0</v>
      </c>
      <c r="Q250" s="210">
        <f t="shared" si="196"/>
        <v>0</v>
      </c>
      <c r="R250" s="136">
        <f t="shared" ref="R250:R265" si="197">P250*(1+Gewinn)*(1+SicherheitAngebot)</f>
        <v>0</v>
      </c>
      <c r="S250" s="137">
        <f t="shared" ref="S250:S265" si="198">Q250*(1+MGKZ)*(1+Gewinn)*(1+SicherheitAngebot)</f>
        <v>0</v>
      </c>
      <c r="U250" s="10">
        <f>I250*$I$7+J250*$J$7+K250*$K$7+L250*$L$7+M250*$M$7+N250*$N$7+O250*$O$7+R250+S250</f>
        <v>0</v>
      </c>
      <c r="W250" s="646">
        <f t="shared" ref="W250:AB250" si="199">$H250*SUM(W251:W265)</f>
        <v>0</v>
      </c>
      <c r="X250" s="647">
        <f t="shared" si="199"/>
        <v>0</v>
      </c>
      <c r="Y250" s="648">
        <f t="shared" si="199"/>
        <v>0</v>
      </c>
      <c r="Z250" s="649">
        <f t="shared" si="199"/>
        <v>0</v>
      </c>
      <c r="AA250" s="648">
        <f t="shared" si="199"/>
        <v>0</v>
      </c>
      <c r="AB250" s="646">
        <f t="shared" si="199"/>
        <v>0</v>
      </c>
      <c r="AC250" s="258"/>
      <c r="AD250" s="646">
        <f t="shared" ref="AD250:AM250" si="200">$H250*SUM(AD251:AD265)</f>
        <v>0</v>
      </c>
      <c r="AE250" s="647">
        <f t="shared" si="200"/>
        <v>0</v>
      </c>
      <c r="AF250" s="648">
        <f t="shared" si="200"/>
        <v>0</v>
      </c>
      <c r="AG250" s="649">
        <f t="shared" si="200"/>
        <v>0</v>
      </c>
      <c r="AH250" s="648">
        <f t="shared" si="200"/>
        <v>0</v>
      </c>
      <c r="AI250" s="646">
        <f t="shared" si="200"/>
        <v>0</v>
      </c>
      <c r="AJ250" s="258"/>
      <c r="AK250" s="653">
        <f t="shared" si="200"/>
        <v>0</v>
      </c>
      <c r="AL250" s="653">
        <f t="shared" si="200"/>
        <v>0</v>
      </c>
      <c r="AM250" s="653">
        <f t="shared" si="200"/>
        <v>0</v>
      </c>
      <c r="AN250" s="227">
        <f>$H250*SUM(AN251:AN265)*(1+Gewinn)*(1+SicherheitAngebot)</f>
        <v>0</v>
      </c>
      <c r="AO250" s="227">
        <f>$H250*SUM(AO251:AO265)*(1+Gewinn)*(1+SicherheitAngebot)</f>
        <v>0</v>
      </c>
      <c r="AP250" s="227">
        <f>$H250*SUM(AP251:AP265)*(1+Gewinn)*(1+SicherheitAngebot)</f>
        <v>0</v>
      </c>
      <c r="AQ250" s="227">
        <f>$H250*SUM(AQ251:AQ265)*(1+Gewinn)*(1+SicherheitAngebot)</f>
        <v>0</v>
      </c>
      <c r="AR250" s="227">
        <f>$H250*SUM(AR251:AR265)*(1+Gewinn)*(1+SicherheitAngebot)</f>
        <v>0</v>
      </c>
      <c r="AS250" s="262"/>
      <c r="AT250" s="263">
        <f t="shared" si="174"/>
        <v>0</v>
      </c>
      <c r="AU250" s="259"/>
      <c r="AV250" s="491">
        <f>AK250*$AK$7+AL250*$AL$7+AM250*$AM$7+SUM(AN250:AR250)+AT250/Zuschläge_IBN+AT250</f>
        <v>0</v>
      </c>
      <c r="AX250" s="685">
        <f>U250+AV250</f>
        <v>0</v>
      </c>
      <c r="AZ250" s="490">
        <f>IF(H250&gt;0,U250/(1+SicherheitAngebot)*(1+Sicherheit),0)</f>
        <v>0</v>
      </c>
      <c r="BB250" s="490">
        <f>IF(H250&gt;0,AV250/(1+SicherheitAngebot)*(1+Sicherheit),0)</f>
        <v>0</v>
      </c>
      <c r="BD250" s="490">
        <f>AZ250+BB250</f>
        <v>0</v>
      </c>
      <c r="BE250" s="105"/>
      <c r="BF250" s="105"/>
      <c r="BG250" s="105"/>
      <c r="BH250" s="105"/>
      <c r="BI250" s="105"/>
      <c r="BJ250" s="105"/>
    </row>
    <row r="251" spans="2:62" ht="20.100000000000001" hidden="1" customHeight="1" outlineLevel="1">
      <c r="B251" s="99"/>
      <c r="C251" s="908"/>
      <c r="D251" s="909"/>
      <c r="E251" s="909"/>
      <c r="F251" s="910"/>
      <c r="G251" s="890"/>
      <c r="H251" s="901"/>
      <c r="I251" s="152"/>
      <c r="J251" s="152"/>
      <c r="K251" s="152"/>
      <c r="L251" s="152"/>
      <c r="M251" s="152"/>
      <c r="N251" s="152"/>
      <c r="O251" s="152"/>
      <c r="P251" s="153"/>
      <c r="Q251" s="153"/>
      <c r="R251" s="156">
        <f t="shared" si="197"/>
        <v>0</v>
      </c>
      <c r="S251" s="156">
        <f t="shared" si="198"/>
        <v>0</v>
      </c>
      <c r="U251" s="157">
        <f>I251*$I$7+J251*$J$7+K251*$K$7+L251*$L$7+M251*$M$7+N251*$N$7+O251*$O$7+R251+S251</f>
        <v>0</v>
      </c>
      <c r="W251" s="152"/>
      <c r="X251" s="152"/>
      <c r="Y251" s="152"/>
      <c r="Z251" s="152"/>
      <c r="AA251" s="152"/>
      <c r="AB251" s="152"/>
      <c r="AC251" s="347"/>
      <c r="AD251" s="152"/>
      <c r="AE251" s="152"/>
      <c r="AF251" s="152"/>
      <c r="AG251" s="152"/>
      <c r="AH251" s="152"/>
      <c r="AI251" s="152"/>
      <c r="AJ251" s="347"/>
      <c r="AK251" s="152"/>
      <c r="AL251" s="152"/>
      <c r="AM251" s="295"/>
      <c r="AN251" s="228"/>
      <c r="AO251" s="228"/>
      <c r="AP251" s="228"/>
      <c r="AQ251" s="228"/>
      <c r="AR251" s="228"/>
      <c r="AS251" s="348"/>
      <c r="AT251" s="264">
        <f t="shared" si="174"/>
        <v>0</v>
      </c>
      <c r="AU251" s="259"/>
      <c r="AV251" s="265">
        <f t="shared" ref="AV251:AV265" si="201">AK251*$AK$7+AL251*$AL$7+AM251*$AM$7+SUM(AN251:AR251)*(1+Gewinn)*(1+SicherheitAngebot)+AT251/Zuschläge_IBN+AT251</f>
        <v>0</v>
      </c>
      <c r="AX251" s="265">
        <f>U251+AV251</f>
        <v>0</v>
      </c>
      <c r="AZ251" s="492">
        <f t="shared" ref="AZ251:AZ265" si="202">U251/(1+SicherheitAngebot)*(1+Sicherheit)</f>
        <v>0</v>
      </c>
      <c r="BB251" s="492">
        <f t="shared" ref="BB251:BB265" si="203">AV251/(1+SicherheitAngebot)*(1+Sicherheit)</f>
        <v>0</v>
      </c>
      <c r="BD251" s="265">
        <f>AZ251+BB251</f>
        <v>0</v>
      </c>
      <c r="BE251" s="105"/>
      <c r="BF251" s="105"/>
      <c r="BG251" s="105"/>
      <c r="BH251" s="105"/>
      <c r="BI251" s="105"/>
      <c r="BJ251" s="105"/>
    </row>
    <row r="252" spans="2:62" ht="20.100000000000001" hidden="1" customHeight="1" outlineLevel="1">
      <c r="B252" s="100"/>
      <c r="C252" s="908"/>
      <c r="D252" s="909"/>
      <c r="E252" s="909"/>
      <c r="F252" s="910"/>
      <c r="G252" s="890"/>
      <c r="H252" s="891"/>
      <c r="I252" s="152"/>
      <c r="J252" s="152"/>
      <c r="K252" s="152"/>
      <c r="L252" s="152"/>
      <c r="M252" s="152"/>
      <c r="N252" s="152"/>
      <c r="O252" s="152"/>
      <c r="P252" s="153"/>
      <c r="Q252" s="153"/>
      <c r="R252" s="156">
        <f t="shared" si="197"/>
        <v>0</v>
      </c>
      <c r="S252" s="156">
        <f t="shared" si="198"/>
        <v>0</v>
      </c>
      <c r="U252" s="157">
        <f t="shared" ref="U252:U265" si="204">I252*$I$7+J252*$J$7+K252*$K$7+L252*$L$7+M252*$M$7+N252*$N$7+O252*$O$7+R252+S252</f>
        <v>0</v>
      </c>
      <c r="W252" s="152"/>
      <c r="X252" s="152"/>
      <c r="Y252" s="152"/>
      <c r="Z252" s="152"/>
      <c r="AA252" s="152"/>
      <c r="AB252" s="152"/>
      <c r="AC252" s="347"/>
      <c r="AD252" s="152"/>
      <c r="AE252" s="152"/>
      <c r="AF252" s="152"/>
      <c r="AG252" s="152"/>
      <c r="AH252" s="152"/>
      <c r="AI252" s="152"/>
      <c r="AJ252" s="347"/>
      <c r="AK252" s="152"/>
      <c r="AL252" s="152"/>
      <c r="AM252" s="295"/>
      <c r="AN252" s="228"/>
      <c r="AO252" s="228"/>
      <c r="AP252" s="228"/>
      <c r="AQ252" s="228"/>
      <c r="AR252" s="228"/>
      <c r="AS252" s="348"/>
      <c r="AT252" s="264">
        <f t="shared" si="174"/>
        <v>0</v>
      </c>
      <c r="AU252" s="259"/>
      <c r="AV252" s="265">
        <f t="shared" si="201"/>
        <v>0</v>
      </c>
      <c r="AX252" s="265">
        <f t="shared" ref="AX252:AX265" si="205">U252+AV252</f>
        <v>0</v>
      </c>
      <c r="AZ252" s="492">
        <f t="shared" si="202"/>
        <v>0</v>
      </c>
      <c r="BB252" s="492">
        <f t="shared" si="203"/>
        <v>0</v>
      </c>
      <c r="BD252" s="265">
        <f t="shared" ref="BD252:BD265" si="206">AZ252+BB252</f>
        <v>0</v>
      </c>
      <c r="BE252" s="105"/>
      <c r="BF252" s="105"/>
      <c r="BG252" s="105"/>
      <c r="BH252" s="105"/>
      <c r="BI252" s="105"/>
      <c r="BJ252" s="105"/>
    </row>
    <row r="253" spans="2:62" ht="20.100000000000001" hidden="1" customHeight="1" outlineLevel="1">
      <c r="B253" s="100"/>
      <c r="C253" s="908"/>
      <c r="D253" s="909"/>
      <c r="E253" s="909"/>
      <c r="F253" s="910"/>
      <c r="G253" s="890"/>
      <c r="H253" s="891"/>
      <c r="I253" s="152"/>
      <c r="J253" s="152"/>
      <c r="K253" s="152"/>
      <c r="L253" s="152"/>
      <c r="M253" s="152"/>
      <c r="N253" s="152"/>
      <c r="O253" s="152"/>
      <c r="P253" s="153"/>
      <c r="Q253" s="153"/>
      <c r="R253" s="156">
        <f t="shared" si="197"/>
        <v>0</v>
      </c>
      <c r="S253" s="156">
        <f t="shared" si="198"/>
        <v>0</v>
      </c>
      <c r="U253" s="157">
        <f t="shared" si="204"/>
        <v>0</v>
      </c>
      <c r="W253" s="152"/>
      <c r="X253" s="152"/>
      <c r="Y253" s="152"/>
      <c r="Z253" s="152"/>
      <c r="AA253" s="152"/>
      <c r="AB253" s="152"/>
      <c r="AC253" s="347"/>
      <c r="AD253" s="152"/>
      <c r="AE253" s="152"/>
      <c r="AF253" s="152"/>
      <c r="AG253" s="152"/>
      <c r="AH253" s="152"/>
      <c r="AI253" s="152"/>
      <c r="AJ253" s="347"/>
      <c r="AK253" s="152"/>
      <c r="AL253" s="152"/>
      <c r="AM253" s="295"/>
      <c r="AN253" s="228"/>
      <c r="AO253" s="228"/>
      <c r="AP253" s="228"/>
      <c r="AQ253" s="228"/>
      <c r="AR253" s="228"/>
      <c r="AS253" s="348"/>
      <c r="AT253" s="264">
        <f t="shared" si="174"/>
        <v>0</v>
      </c>
      <c r="AU253" s="259"/>
      <c r="AV253" s="265">
        <f t="shared" si="201"/>
        <v>0</v>
      </c>
      <c r="AX253" s="265">
        <f t="shared" si="205"/>
        <v>0</v>
      </c>
      <c r="AZ253" s="492">
        <f t="shared" si="202"/>
        <v>0</v>
      </c>
      <c r="BB253" s="492">
        <f t="shared" si="203"/>
        <v>0</v>
      </c>
      <c r="BD253" s="265">
        <f t="shared" si="206"/>
        <v>0</v>
      </c>
      <c r="BE253" s="105"/>
      <c r="BF253" s="105"/>
      <c r="BG253" s="105"/>
      <c r="BH253" s="105"/>
      <c r="BI253" s="105"/>
      <c r="BJ253" s="105"/>
    </row>
    <row r="254" spans="2:62" ht="20.100000000000001" hidden="1" customHeight="1" outlineLevel="1">
      <c r="B254" s="100"/>
      <c r="C254" s="908"/>
      <c r="D254" s="909"/>
      <c r="E254" s="909"/>
      <c r="F254" s="910"/>
      <c r="G254" s="890"/>
      <c r="H254" s="891"/>
      <c r="I254" s="152"/>
      <c r="J254" s="152"/>
      <c r="K254" s="152"/>
      <c r="L254" s="152"/>
      <c r="M254" s="152"/>
      <c r="N254" s="152"/>
      <c r="O254" s="152"/>
      <c r="P254" s="153"/>
      <c r="Q254" s="153"/>
      <c r="R254" s="156">
        <f t="shared" si="197"/>
        <v>0</v>
      </c>
      <c r="S254" s="156">
        <f t="shared" si="198"/>
        <v>0</v>
      </c>
      <c r="U254" s="157">
        <f t="shared" si="204"/>
        <v>0</v>
      </c>
      <c r="W254" s="152"/>
      <c r="X254" s="152"/>
      <c r="Y254" s="152"/>
      <c r="Z254" s="152"/>
      <c r="AA254" s="152"/>
      <c r="AB254" s="152"/>
      <c r="AC254" s="347"/>
      <c r="AD254" s="152"/>
      <c r="AE254" s="152"/>
      <c r="AF254" s="152"/>
      <c r="AG254" s="152"/>
      <c r="AH254" s="152"/>
      <c r="AI254" s="152"/>
      <c r="AJ254" s="347"/>
      <c r="AK254" s="152"/>
      <c r="AL254" s="152"/>
      <c r="AM254" s="295"/>
      <c r="AN254" s="228"/>
      <c r="AO254" s="228"/>
      <c r="AP254" s="228"/>
      <c r="AQ254" s="228"/>
      <c r="AR254" s="228"/>
      <c r="AS254" s="348"/>
      <c r="AT254" s="264">
        <f t="shared" si="174"/>
        <v>0</v>
      </c>
      <c r="AU254" s="259"/>
      <c r="AV254" s="265">
        <f t="shared" si="201"/>
        <v>0</v>
      </c>
      <c r="AX254" s="265">
        <f t="shared" si="205"/>
        <v>0</v>
      </c>
      <c r="AZ254" s="492">
        <f t="shared" si="202"/>
        <v>0</v>
      </c>
      <c r="BB254" s="492">
        <f t="shared" si="203"/>
        <v>0</v>
      </c>
      <c r="BD254" s="265">
        <f t="shared" si="206"/>
        <v>0</v>
      </c>
      <c r="BE254" s="105"/>
      <c r="BF254" s="105"/>
      <c r="BG254" s="105"/>
      <c r="BH254" s="105"/>
      <c r="BI254" s="105"/>
      <c r="BJ254" s="105"/>
    </row>
    <row r="255" spans="2:62" ht="20.100000000000001" hidden="1" customHeight="1" outlineLevel="1">
      <c r="B255" s="100"/>
      <c r="C255" s="908"/>
      <c r="D255" s="909"/>
      <c r="E255" s="909"/>
      <c r="F255" s="910"/>
      <c r="G255" s="890"/>
      <c r="H255" s="891"/>
      <c r="I255" s="152"/>
      <c r="J255" s="152"/>
      <c r="K255" s="152"/>
      <c r="L255" s="152"/>
      <c r="M255" s="152"/>
      <c r="N255" s="152"/>
      <c r="O255" s="152"/>
      <c r="P255" s="153"/>
      <c r="Q255" s="153"/>
      <c r="R255" s="156">
        <f t="shared" si="197"/>
        <v>0</v>
      </c>
      <c r="S255" s="156">
        <f t="shared" si="198"/>
        <v>0</v>
      </c>
      <c r="U255" s="157">
        <f t="shared" si="204"/>
        <v>0</v>
      </c>
      <c r="W255" s="152"/>
      <c r="X255" s="152"/>
      <c r="Y255" s="152"/>
      <c r="Z255" s="152"/>
      <c r="AA255" s="152"/>
      <c r="AB255" s="152"/>
      <c r="AC255" s="347"/>
      <c r="AD255" s="152"/>
      <c r="AE255" s="152"/>
      <c r="AF255" s="152"/>
      <c r="AG255" s="152"/>
      <c r="AH255" s="152"/>
      <c r="AI255" s="152"/>
      <c r="AJ255" s="347"/>
      <c r="AK255" s="152"/>
      <c r="AL255" s="152"/>
      <c r="AM255" s="295"/>
      <c r="AN255" s="228"/>
      <c r="AO255" s="228"/>
      <c r="AP255" s="228"/>
      <c r="AQ255" s="228"/>
      <c r="AR255" s="228"/>
      <c r="AS255" s="348"/>
      <c r="AT255" s="264">
        <f t="shared" si="174"/>
        <v>0</v>
      </c>
      <c r="AU255" s="259"/>
      <c r="AV255" s="265">
        <f t="shared" si="201"/>
        <v>0</v>
      </c>
      <c r="AX255" s="265">
        <f t="shared" si="205"/>
        <v>0</v>
      </c>
      <c r="AZ255" s="492">
        <f t="shared" si="202"/>
        <v>0</v>
      </c>
      <c r="BB255" s="492">
        <f t="shared" si="203"/>
        <v>0</v>
      </c>
      <c r="BD255" s="265">
        <f t="shared" si="206"/>
        <v>0</v>
      </c>
      <c r="BE255" s="105"/>
      <c r="BF255" s="105"/>
      <c r="BG255" s="105"/>
      <c r="BH255" s="105"/>
      <c r="BI255" s="105"/>
      <c r="BJ255" s="105"/>
    </row>
    <row r="256" spans="2:62" ht="20.100000000000001" hidden="1" customHeight="1" outlineLevel="1">
      <c r="B256" s="100"/>
      <c r="C256" s="908"/>
      <c r="D256" s="909"/>
      <c r="E256" s="909"/>
      <c r="F256" s="910"/>
      <c r="G256" s="890"/>
      <c r="H256" s="891"/>
      <c r="I256" s="152"/>
      <c r="J256" s="152"/>
      <c r="K256" s="152"/>
      <c r="L256" s="152"/>
      <c r="M256" s="152"/>
      <c r="N256" s="152"/>
      <c r="O256" s="152"/>
      <c r="P256" s="153"/>
      <c r="Q256" s="153"/>
      <c r="R256" s="156">
        <f t="shared" si="197"/>
        <v>0</v>
      </c>
      <c r="S256" s="156">
        <f t="shared" si="198"/>
        <v>0</v>
      </c>
      <c r="U256" s="157">
        <f t="shared" si="204"/>
        <v>0</v>
      </c>
      <c r="W256" s="152"/>
      <c r="X256" s="152"/>
      <c r="Y256" s="152"/>
      <c r="Z256" s="152"/>
      <c r="AA256" s="152"/>
      <c r="AB256" s="152"/>
      <c r="AC256" s="347"/>
      <c r="AD256" s="152"/>
      <c r="AE256" s="152"/>
      <c r="AF256" s="152"/>
      <c r="AG256" s="152"/>
      <c r="AH256" s="152"/>
      <c r="AI256" s="152"/>
      <c r="AJ256" s="347"/>
      <c r="AK256" s="152"/>
      <c r="AL256" s="152"/>
      <c r="AM256" s="295"/>
      <c r="AN256" s="228"/>
      <c r="AO256" s="228"/>
      <c r="AP256" s="228"/>
      <c r="AQ256" s="228"/>
      <c r="AR256" s="228"/>
      <c r="AS256" s="348"/>
      <c r="AT256" s="264">
        <f t="shared" si="174"/>
        <v>0</v>
      </c>
      <c r="AU256" s="259"/>
      <c r="AV256" s="265">
        <f t="shared" si="201"/>
        <v>0</v>
      </c>
      <c r="AX256" s="265">
        <f t="shared" si="205"/>
        <v>0</v>
      </c>
      <c r="AZ256" s="492">
        <f t="shared" si="202"/>
        <v>0</v>
      </c>
      <c r="BB256" s="492">
        <f t="shared" si="203"/>
        <v>0</v>
      </c>
      <c r="BD256" s="265">
        <f t="shared" si="206"/>
        <v>0</v>
      </c>
      <c r="BE256" s="105"/>
      <c r="BF256" s="105"/>
      <c r="BG256" s="105"/>
      <c r="BH256" s="105"/>
      <c r="BI256" s="105"/>
      <c r="BJ256" s="105"/>
    </row>
    <row r="257" spans="2:62" ht="20.100000000000001" hidden="1" customHeight="1" outlineLevel="1">
      <c r="B257" s="100"/>
      <c r="C257" s="908"/>
      <c r="D257" s="909"/>
      <c r="E257" s="909"/>
      <c r="F257" s="910"/>
      <c r="G257" s="890"/>
      <c r="H257" s="891"/>
      <c r="I257" s="152"/>
      <c r="J257" s="152"/>
      <c r="K257" s="152"/>
      <c r="L257" s="152"/>
      <c r="M257" s="152"/>
      <c r="N257" s="152"/>
      <c r="O257" s="152"/>
      <c r="P257" s="153"/>
      <c r="Q257" s="153"/>
      <c r="R257" s="156">
        <f t="shared" si="197"/>
        <v>0</v>
      </c>
      <c r="S257" s="156">
        <f t="shared" si="198"/>
        <v>0</v>
      </c>
      <c r="U257" s="157">
        <f t="shared" si="204"/>
        <v>0</v>
      </c>
      <c r="W257" s="152"/>
      <c r="X257" s="152"/>
      <c r="Y257" s="152"/>
      <c r="Z257" s="152"/>
      <c r="AA257" s="152"/>
      <c r="AB257" s="152"/>
      <c r="AC257" s="347"/>
      <c r="AD257" s="152"/>
      <c r="AE257" s="152"/>
      <c r="AF257" s="152"/>
      <c r="AG257" s="152"/>
      <c r="AH257" s="152"/>
      <c r="AI257" s="152"/>
      <c r="AJ257" s="347"/>
      <c r="AK257" s="152"/>
      <c r="AL257" s="152"/>
      <c r="AM257" s="295"/>
      <c r="AN257" s="228"/>
      <c r="AO257" s="228"/>
      <c r="AP257" s="228"/>
      <c r="AQ257" s="228"/>
      <c r="AR257" s="228"/>
      <c r="AS257" s="348"/>
      <c r="AT257" s="264">
        <f t="shared" si="174"/>
        <v>0</v>
      </c>
      <c r="AU257" s="259"/>
      <c r="AV257" s="265">
        <f t="shared" si="201"/>
        <v>0</v>
      </c>
      <c r="AX257" s="265">
        <f t="shared" si="205"/>
        <v>0</v>
      </c>
      <c r="AZ257" s="492">
        <f t="shared" si="202"/>
        <v>0</v>
      </c>
      <c r="BB257" s="492">
        <f t="shared" si="203"/>
        <v>0</v>
      </c>
      <c r="BD257" s="265">
        <f t="shared" si="206"/>
        <v>0</v>
      </c>
      <c r="BE257" s="105"/>
      <c r="BF257" s="105"/>
      <c r="BG257" s="105"/>
      <c r="BH257" s="105"/>
      <c r="BI257" s="105"/>
      <c r="BJ257" s="105"/>
    </row>
    <row r="258" spans="2:62" ht="20.100000000000001" hidden="1" customHeight="1" outlineLevel="1">
      <c r="B258" s="100"/>
      <c r="C258" s="908"/>
      <c r="D258" s="909"/>
      <c r="E258" s="909"/>
      <c r="F258" s="910"/>
      <c r="G258" s="890"/>
      <c r="H258" s="891"/>
      <c r="I258" s="152"/>
      <c r="J258" s="152"/>
      <c r="K258" s="152"/>
      <c r="L258" s="152"/>
      <c r="M258" s="152"/>
      <c r="N258" s="152"/>
      <c r="O258" s="152"/>
      <c r="P258" s="153"/>
      <c r="Q258" s="153"/>
      <c r="R258" s="156">
        <f t="shared" si="197"/>
        <v>0</v>
      </c>
      <c r="S258" s="156">
        <f t="shared" si="198"/>
        <v>0</v>
      </c>
      <c r="U258" s="157">
        <f t="shared" si="204"/>
        <v>0</v>
      </c>
      <c r="W258" s="152"/>
      <c r="X258" s="152"/>
      <c r="Y258" s="152"/>
      <c r="Z258" s="152"/>
      <c r="AA258" s="152"/>
      <c r="AB258" s="152"/>
      <c r="AC258" s="347"/>
      <c r="AD258" s="152"/>
      <c r="AE258" s="152"/>
      <c r="AF258" s="152"/>
      <c r="AG258" s="152"/>
      <c r="AH258" s="152"/>
      <c r="AI258" s="152"/>
      <c r="AJ258" s="347"/>
      <c r="AK258" s="152"/>
      <c r="AL258" s="152"/>
      <c r="AM258" s="295"/>
      <c r="AN258" s="228"/>
      <c r="AO258" s="228"/>
      <c r="AP258" s="228"/>
      <c r="AQ258" s="228"/>
      <c r="AR258" s="228"/>
      <c r="AS258" s="348"/>
      <c r="AT258" s="264">
        <f t="shared" si="174"/>
        <v>0</v>
      </c>
      <c r="AU258" s="259"/>
      <c r="AV258" s="265">
        <f t="shared" si="201"/>
        <v>0</v>
      </c>
      <c r="AX258" s="265">
        <f t="shared" si="205"/>
        <v>0</v>
      </c>
      <c r="AZ258" s="492">
        <f t="shared" si="202"/>
        <v>0</v>
      </c>
      <c r="BB258" s="492">
        <f t="shared" si="203"/>
        <v>0</v>
      </c>
      <c r="BD258" s="265">
        <f t="shared" si="206"/>
        <v>0</v>
      </c>
      <c r="BE258" s="105"/>
      <c r="BF258" s="105"/>
      <c r="BG258" s="105"/>
      <c r="BH258" s="105"/>
      <c r="BI258" s="105"/>
      <c r="BJ258" s="105"/>
    </row>
    <row r="259" spans="2:62" ht="20.100000000000001" hidden="1" customHeight="1" outlineLevel="1">
      <c r="B259" s="100"/>
      <c r="C259" s="908"/>
      <c r="D259" s="909"/>
      <c r="E259" s="909"/>
      <c r="F259" s="910"/>
      <c r="G259" s="890"/>
      <c r="H259" s="891"/>
      <c r="I259" s="152"/>
      <c r="J259" s="152"/>
      <c r="K259" s="152"/>
      <c r="L259" s="152"/>
      <c r="M259" s="152"/>
      <c r="N259" s="152"/>
      <c r="O259" s="152"/>
      <c r="P259" s="153"/>
      <c r="Q259" s="153"/>
      <c r="R259" s="156">
        <f t="shared" si="197"/>
        <v>0</v>
      </c>
      <c r="S259" s="156">
        <f t="shared" si="198"/>
        <v>0</v>
      </c>
      <c r="U259" s="157">
        <f t="shared" si="204"/>
        <v>0</v>
      </c>
      <c r="W259" s="152"/>
      <c r="X259" s="152"/>
      <c r="Y259" s="152"/>
      <c r="Z259" s="152"/>
      <c r="AA259" s="152"/>
      <c r="AB259" s="152"/>
      <c r="AC259" s="347"/>
      <c r="AD259" s="152"/>
      <c r="AE259" s="152"/>
      <c r="AF259" s="152"/>
      <c r="AG259" s="152"/>
      <c r="AH259" s="152"/>
      <c r="AI259" s="152"/>
      <c r="AJ259" s="347"/>
      <c r="AK259" s="152"/>
      <c r="AL259" s="152"/>
      <c r="AM259" s="295"/>
      <c r="AN259" s="228"/>
      <c r="AO259" s="228"/>
      <c r="AP259" s="228"/>
      <c r="AQ259" s="228"/>
      <c r="AR259" s="228"/>
      <c r="AS259" s="348"/>
      <c r="AT259" s="264">
        <f t="shared" si="174"/>
        <v>0</v>
      </c>
      <c r="AU259" s="259"/>
      <c r="AV259" s="265">
        <f t="shared" si="201"/>
        <v>0</v>
      </c>
      <c r="AX259" s="265">
        <f t="shared" si="205"/>
        <v>0</v>
      </c>
      <c r="AZ259" s="492">
        <f t="shared" si="202"/>
        <v>0</v>
      </c>
      <c r="BB259" s="492">
        <f t="shared" si="203"/>
        <v>0</v>
      </c>
      <c r="BD259" s="265">
        <f t="shared" si="206"/>
        <v>0</v>
      </c>
      <c r="BE259" s="105"/>
      <c r="BF259" s="105"/>
      <c r="BG259" s="105"/>
      <c r="BH259" s="105"/>
      <c r="BI259" s="105"/>
      <c r="BJ259" s="105"/>
    </row>
    <row r="260" spans="2:62" ht="20.100000000000001" hidden="1" customHeight="1" outlineLevel="1">
      <c r="B260" s="100"/>
      <c r="C260" s="908"/>
      <c r="D260" s="909"/>
      <c r="E260" s="909"/>
      <c r="F260" s="910"/>
      <c r="G260" s="890"/>
      <c r="H260" s="891"/>
      <c r="I260" s="152"/>
      <c r="J260" s="152"/>
      <c r="K260" s="152"/>
      <c r="L260" s="152"/>
      <c r="M260" s="152"/>
      <c r="N260" s="152"/>
      <c r="O260" s="152"/>
      <c r="P260" s="153"/>
      <c r="Q260" s="153"/>
      <c r="R260" s="156">
        <f t="shared" si="197"/>
        <v>0</v>
      </c>
      <c r="S260" s="156">
        <f t="shared" si="198"/>
        <v>0</v>
      </c>
      <c r="U260" s="157">
        <f t="shared" si="204"/>
        <v>0</v>
      </c>
      <c r="W260" s="152"/>
      <c r="X260" s="152"/>
      <c r="Y260" s="152"/>
      <c r="Z260" s="152"/>
      <c r="AA260" s="152"/>
      <c r="AB260" s="152"/>
      <c r="AC260" s="347"/>
      <c r="AD260" s="152"/>
      <c r="AE260" s="152"/>
      <c r="AF260" s="152"/>
      <c r="AG260" s="152"/>
      <c r="AH260" s="152"/>
      <c r="AI260" s="152"/>
      <c r="AJ260" s="347"/>
      <c r="AK260" s="152"/>
      <c r="AL260" s="152"/>
      <c r="AM260" s="295"/>
      <c r="AN260" s="228"/>
      <c r="AO260" s="228"/>
      <c r="AP260" s="228"/>
      <c r="AQ260" s="228"/>
      <c r="AR260" s="228"/>
      <c r="AS260" s="348"/>
      <c r="AT260" s="264">
        <f t="shared" si="174"/>
        <v>0</v>
      </c>
      <c r="AU260" s="259"/>
      <c r="AV260" s="265">
        <f t="shared" si="201"/>
        <v>0</v>
      </c>
      <c r="AX260" s="265">
        <f t="shared" si="205"/>
        <v>0</v>
      </c>
      <c r="AZ260" s="492">
        <f t="shared" si="202"/>
        <v>0</v>
      </c>
      <c r="BB260" s="492">
        <f t="shared" si="203"/>
        <v>0</v>
      </c>
      <c r="BD260" s="265">
        <f t="shared" si="206"/>
        <v>0</v>
      </c>
      <c r="BE260" s="105"/>
      <c r="BF260" s="105"/>
      <c r="BG260" s="105"/>
      <c r="BH260" s="105"/>
      <c r="BI260" s="105"/>
      <c r="BJ260" s="105"/>
    </row>
    <row r="261" spans="2:62" ht="20.100000000000001" hidden="1" customHeight="1" outlineLevel="1">
      <c r="B261" s="100"/>
      <c r="C261" s="908"/>
      <c r="D261" s="909"/>
      <c r="E261" s="909"/>
      <c r="F261" s="910"/>
      <c r="G261" s="890"/>
      <c r="H261" s="891"/>
      <c r="I261" s="152"/>
      <c r="J261" s="152"/>
      <c r="K261" s="152"/>
      <c r="L261" s="152"/>
      <c r="M261" s="152"/>
      <c r="N261" s="152"/>
      <c r="O261" s="152"/>
      <c r="P261" s="153"/>
      <c r="Q261" s="153"/>
      <c r="R261" s="156">
        <f t="shared" si="197"/>
        <v>0</v>
      </c>
      <c r="S261" s="156">
        <f t="shared" si="198"/>
        <v>0</v>
      </c>
      <c r="U261" s="157">
        <f t="shared" si="204"/>
        <v>0</v>
      </c>
      <c r="W261" s="152"/>
      <c r="X261" s="152"/>
      <c r="Y261" s="152"/>
      <c r="Z261" s="152"/>
      <c r="AA261" s="152"/>
      <c r="AB261" s="152"/>
      <c r="AC261" s="347"/>
      <c r="AD261" s="152"/>
      <c r="AE261" s="152"/>
      <c r="AF261" s="152"/>
      <c r="AG261" s="152"/>
      <c r="AH261" s="152"/>
      <c r="AI261" s="152"/>
      <c r="AJ261" s="347"/>
      <c r="AK261" s="152"/>
      <c r="AL261" s="152"/>
      <c r="AM261" s="295"/>
      <c r="AN261" s="228"/>
      <c r="AO261" s="228"/>
      <c r="AP261" s="228"/>
      <c r="AQ261" s="228"/>
      <c r="AR261" s="228"/>
      <c r="AS261" s="348"/>
      <c r="AT261" s="264">
        <f t="shared" si="174"/>
        <v>0</v>
      </c>
      <c r="AU261" s="259"/>
      <c r="AV261" s="265">
        <f t="shared" si="201"/>
        <v>0</v>
      </c>
      <c r="AX261" s="265">
        <f t="shared" si="205"/>
        <v>0</v>
      </c>
      <c r="AZ261" s="492">
        <f t="shared" si="202"/>
        <v>0</v>
      </c>
      <c r="BB261" s="492">
        <f t="shared" si="203"/>
        <v>0</v>
      </c>
      <c r="BD261" s="265">
        <f t="shared" si="206"/>
        <v>0</v>
      </c>
      <c r="BE261" s="105"/>
      <c r="BF261" s="105"/>
      <c r="BG261" s="105"/>
      <c r="BH261" s="105"/>
      <c r="BI261" s="105"/>
      <c r="BJ261" s="105"/>
    </row>
    <row r="262" spans="2:62" ht="20.100000000000001" hidden="1" customHeight="1" outlineLevel="1">
      <c r="B262" s="100"/>
      <c r="C262" s="908"/>
      <c r="D262" s="909"/>
      <c r="E262" s="909"/>
      <c r="F262" s="910"/>
      <c r="G262" s="890"/>
      <c r="H262" s="891"/>
      <c r="I262" s="152"/>
      <c r="J262" s="152"/>
      <c r="K262" s="152"/>
      <c r="L262" s="152"/>
      <c r="M262" s="152"/>
      <c r="N262" s="152"/>
      <c r="O262" s="152"/>
      <c r="P262" s="153"/>
      <c r="Q262" s="153"/>
      <c r="R262" s="156">
        <f t="shared" si="197"/>
        <v>0</v>
      </c>
      <c r="S262" s="156">
        <f t="shared" si="198"/>
        <v>0</v>
      </c>
      <c r="U262" s="157">
        <f t="shared" si="204"/>
        <v>0</v>
      </c>
      <c r="W262" s="152"/>
      <c r="X262" s="152"/>
      <c r="Y262" s="152"/>
      <c r="Z262" s="152"/>
      <c r="AA262" s="152"/>
      <c r="AB262" s="152"/>
      <c r="AC262" s="347"/>
      <c r="AD262" s="152"/>
      <c r="AE262" s="152"/>
      <c r="AF262" s="152"/>
      <c r="AG262" s="152"/>
      <c r="AH262" s="152"/>
      <c r="AI262" s="152"/>
      <c r="AJ262" s="347"/>
      <c r="AK262" s="152"/>
      <c r="AL262" s="152"/>
      <c r="AM262" s="295"/>
      <c r="AN262" s="228"/>
      <c r="AO262" s="228"/>
      <c r="AP262" s="228"/>
      <c r="AQ262" s="228"/>
      <c r="AR262" s="228"/>
      <c r="AS262" s="348"/>
      <c r="AT262" s="264">
        <f t="shared" si="174"/>
        <v>0</v>
      </c>
      <c r="AU262" s="259"/>
      <c r="AV262" s="265">
        <f t="shared" si="201"/>
        <v>0</v>
      </c>
      <c r="AX262" s="265">
        <f t="shared" si="205"/>
        <v>0</v>
      </c>
      <c r="AZ262" s="492">
        <f t="shared" si="202"/>
        <v>0</v>
      </c>
      <c r="BB262" s="492">
        <f t="shared" si="203"/>
        <v>0</v>
      </c>
      <c r="BD262" s="265">
        <f t="shared" si="206"/>
        <v>0</v>
      </c>
      <c r="BE262" s="105"/>
      <c r="BF262" s="105"/>
      <c r="BG262" s="105"/>
      <c r="BH262" s="105"/>
      <c r="BI262" s="105"/>
      <c r="BJ262" s="105"/>
    </row>
    <row r="263" spans="2:62" ht="20.100000000000001" hidden="1" customHeight="1" outlineLevel="1">
      <c r="B263" s="100"/>
      <c r="C263" s="908"/>
      <c r="D263" s="909"/>
      <c r="E263" s="909"/>
      <c r="F263" s="910"/>
      <c r="G263" s="890"/>
      <c r="H263" s="891"/>
      <c r="I263" s="152"/>
      <c r="J263" s="152"/>
      <c r="K263" s="152"/>
      <c r="L263" s="152"/>
      <c r="M263" s="152"/>
      <c r="N263" s="152"/>
      <c r="O263" s="152"/>
      <c r="P263" s="153"/>
      <c r="Q263" s="153"/>
      <c r="R263" s="156">
        <f t="shared" si="197"/>
        <v>0</v>
      </c>
      <c r="S263" s="156">
        <f t="shared" si="198"/>
        <v>0</v>
      </c>
      <c r="U263" s="157">
        <f t="shared" si="204"/>
        <v>0</v>
      </c>
      <c r="W263" s="152"/>
      <c r="X263" s="152"/>
      <c r="Y263" s="152"/>
      <c r="Z263" s="152"/>
      <c r="AA263" s="152"/>
      <c r="AB263" s="152"/>
      <c r="AC263" s="347"/>
      <c r="AD263" s="152"/>
      <c r="AE263" s="152"/>
      <c r="AF263" s="152"/>
      <c r="AG263" s="152"/>
      <c r="AH263" s="152"/>
      <c r="AI263" s="152"/>
      <c r="AJ263" s="347"/>
      <c r="AK263" s="152"/>
      <c r="AL263" s="152"/>
      <c r="AM263" s="295"/>
      <c r="AN263" s="228"/>
      <c r="AO263" s="228"/>
      <c r="AP263" s="228"/>
      <c r="AQ263" s="228"/>
      <c r="AR263" s="228"/>
      <c r="AS263" s="348"/>
      <c r="AT263" s="264">
        <f t="shared" si="174"/>
        <v>0</v>
      </c>
      <c r="AU263" s="259"/>
      <c r="AV263" s="265">
        <f t="shared" si="201"/>
        <v>0</v>
      </c>
      <c r="AX263" s="265">
        <f t="shared" si="205"/>
        <v>0</v>
      </c>
      <c r="AZ263" s="492">
        <f t="shared" si="202"/>
        <v>0</v>
      </c>
      <c r="BB263" s="492">
        <f t="shared" si="203"/>
        <v>0</v>
      </c>
      <c r="BD263" s="265">
        <f t="shared" si="206"/>
        <v>0</v>
      </c>
      <c r="BE263" s="105"/>
      <c r="BF263" s="105"/>
      <c r="BG263" s="105"/>
      <c r="BH263" s="105"/>
      <c r="BI263" s="105"/>
      <c r="BJ263" s="105"/>
    </row>
    <row r="264" spans="2:62" ht="20.100000000000001" hidden="1" customHeight="1" outlineLevel="1">
      <c r="B264" s="100"/>
      <c r="C264" s="908"/>
      <c r="D264" s="909"/>
      <c r="E264" s="909"/>
      <c r="F264" s="910"/>
      <c r="G264" s="890"/>
      <c r="H264" s="891"/>
      <c r="I264" s="152"/>
      <c r="J264" s="152"/>
      <c r="K264" s="152"/>
      <c r="L264" s="152"/>
      <c r="M264" s="152"/>
      <c r="N264" s="152"/>
      <c r="O264" s="152"/>
      <c r="P264" s="153"/>
      <c r="Q264" s="153"/>
      <c r="R264" s="156">
        <f t="shared" si="197"/>
        <v>0</v>
      </c>
      <c r="S264" s="156">
        <f t="shared" si="198"/>
        <v>0</v>
      </c>
      <c r="U264" s="157">
        <f t="shared" si="204"/>
        <v>0</v>
      </c>
      <c r="W264" s="152"/>
      <c r="X264" s="152"/>
      <c r="Y264" s="152"/>
      <c r="Z264" s="152"/>
      <c r="AA264" s="152"/>
      <c r="AB264" s="152"/>
      <c r="AC264" s="347"/>
      <c r="AD264" s="152"/>
      <c r="AE264" s="152"/>
      <c r="AF264" s="152"/>
      <c r="AG264" s="152"/>
      <c r="AH264" s="152"/>
      <c r="AI264" s="152"/>
      <c r="AJ264" s="347"/>
      <c r="AK264" s="152"/>
      <c r="AL264" s="152"/>
      <c r="AM264" s="295"/>
      <c r="AN264" s="228"/>
      <c r="AO264" s="228"/>
      <c r="AP264" s="228"/>
      <c r="AQ264" s="228"/>
      <c r="AR264" s="228"/>
      <c r="AS264" s="348"/>
      <c r="AT264" s="264">
        <f t="shared" si="174"/>
        <v>0</v>
      </c>
      <c r="AU264" s="259"/>
      <c r="AV264" s="265">
        <f t="shared" si="201"/>
        <v>0</v>
      </c>
      <c r="AX264" s="265">
        <f t="shared" si="205"/>
        <v>0</v>
      </c>
      <c r="AZ264" s="492">
        <f t="shared" si="202"/>
        <v>0</v>
      </c>
      <c r="BB264" s="492">
        <f t="shared" si="203"/>
        <v>0</v>
      </c>
      <c r="BD264" s="265">
        <f t="shared" si="206"/>
        <v>0</v>
      </c>
      <c r="BE264" s="105"/>
      <c r="BF264" s="105"/>
      <c r="BG264" s="105"/>
      <c r="BH264" s="105"/>
      <c r="BI264" s="105"/>
      <c r="BJ264" s="105"/>
    </row>
    <row r="265" spans="2:62" ht="20.100000000000001" hidden="1" customHeight="1" outlineLevel="1">
      <c r="B265" s="100"/>
      <c r="C265" s="908"/>
      <c r="D265" s="909"/>
      <c r="E265" s="909"/>
      <c r="F265" s="910"/>
      <c r="G265" s="890"/>
      <c r="H265" s="891"/>
      <c r="I265" s="152"/>
      <c r="J265" s="152"/>
      <c r="K265" s="152"/>
      <c r="L265" s="152"/>
      <c r="M265" s="152"/>
      <c r="N265" s="152"/>
      <c r="O265" s="152"/>
      <c r="P265" s="153"/>
      <c r="Q265" s="153"/>
      <c r="R265" s="156">
        <f t="shared" si="197"/>
        <v>0</v>
      </c>
      <c r="S265" s="156">
        <f t="shared" si="198"/>
        <v>0</v>
      </c>
      <c r="U265" s="157">
        <f t="shared" si="204"/>
        <v>0</v>
      </c>
      <c r="W265" s="152"/>
      <c r="X265" s="152"/>
      <c r="Y265" s="152"/>
      <c r="Z265" s="152"/>
      <c r="AA265" s="152"/>
      <c r="AB265" s="152"/>
      <c r="AC265" s="347"/>
      <c r="AD265" s="152"/>
      <c r="AE265" s="152"/>
      <c r="AF265" s="152"/>
      <c r="AG265" s="152"/>
      <c r="AH265" s="152"/>
      <c r="AI265" s="152"/>
      <c r="AJ265" s="347"/>
      <c r="AK265" s="152"/>
      <c r="AL265" s="152"/>
      <c r="AM265" s="295"/>
      <c r="AN265" s="228"/>
      <c r="AO265" s="228"/>
      <c r="AP265" s="228"/>
      <c r="AQ265" s="228"/>
      <c r="AR265" s="228"/>
      <c r="AS265" s="348"/>
      <c r="AT265" s="264">
        <f t="shared" si="174"/>
        <v>0</v>
      </c>
      <c r="AU265" s="259"/>
      <c r="AV265" s="265">
        <f t="shared" si="201"/>
        <v>0</v>
      </c>
      <c r="AX265" s="265">
        <f t="shared" si="205"/>
        <v>0</v>
      </c>
      <c r="AZ265" s="492">
        <f t="shared" si="202"/>
        <v>0</v>
      </c>
      <c r="BB265" s="492">
        <f t="shared" si="203"/>
        <v>0</v>
      </c>
      <c r="BD265" s="265">
        <f t="shared" si="206"/>
        <v>0</v>
      </c>
      <c r="BE265" s="105"/>
      <c r="BF265" s="105"/>
      <c r="BG265" s="105"/>
      <c r="BH265" s="105"/>
      <c r="BI265" s="105"/>
      <c r="BJ265" s="105"/>
    </row>
    <row r="266" spans="2:62" ht="9.9499999999999993" hidden="1" customHeight="1" outlineLevel="1">
      <c r="B266" s="101"/>
      <c r="C266" s="208"/>
      <c r="D266" s="208"/>
      <c r="E266" s="208"/>
      <c r="F266" s="208"/>
      <c r="G266" s="237"/>
      <c r="H266" s="207"/>
      <c r="I266" s="257"/>
      <c r="J266" s="257"/>
      <c r="K266" s="257"/>
      <c r="L266" s="257"/>
      <c r="M266" s="257"/>
      <c r="N266" s="257"/>
      <c r="O266" s="257"/>
      <c r="P266" s="256"/>
      <c r="Q266" s="102"/>
      <c r="R266" s="102"/>
      <c r="S266" s="102"/>
      <c r="U266" s="98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Z266" s="493"/>
      <c r="BE266" s="105"/>
      <c r="BF266" s="105"/>
      <c r="BG266" s="105"/>
      <c r="BH266" s="105"/>
      <c r="BI266" s="105"/>
      <c r="BJ266" s="105"/>
    </row>
    <row r="267" spans="2:62" ht="20.100000000000001" customHeight="1" collapsed="1">
      <c r="B267" s="8">
        <f>B250+1</f>
        <v>16</v>
      </c>
      <c r="C267" s="916"/>
      <c r="D267" s="917"/>
      <c r="E267" s="917"/>
      <c r="F267" s="918"/>
      <c r="G267" s="429"/>
      <c r="H267" s="206">
        <v>1</v>
      </c>
      <c r="I267" s="642">
        <f t="shared" ref="I267" si="207">$H267*SUM(I268:I282)</f>
        <v>0</v>
      </c>
      <c r="J267" s="643">
        <f t="shared" ref="J267:O267" si="208">$H267*SUM(J268:J282)</f>
        <v>0</v>
      </c>
      <c r="K267" s="644">
        <f t="shared" si="208"/>
        <v>0</v>
      </c>
      <c r="L267" s="645">
        <f t="shared" si="208"/>
        <v>0</v>
      </c>
      <c r="M267" s="645">
        <f t="shared" si="208"/>
        <v>0</v>
      </c>
      <c r="N267" s="644">
        <f t="shared" si="208"/>
        <v>0</v>
      </c>
      <c r="O267" s="642">
        <f t="shared" si="208"/>
        <v>0</v>
      </c>
      <c r="P267" s="209">
        <f t="shared" ref="P267:Q267" si="209">$H267*SUM(P268:P282)</f>
        <v>0</v>
      </c>
      <c r="Q267" s="210">
        <f t="shared" si="209"/>
        <v>0</v>
      </c>
      <c r="R267" s="136">
        <f t="shared" ref="R267:R282" si="210">P267*(1+Gewinn)*(1+SicherheitAngebot)</f>
        <v>0</v>
      </c>
      <c r="S267" s="137">
        <f t="shared" ref="S267:S282" si="211">Q267*(1+MGKZ)*(1+Gewinn)*(1+SicherheitAngebot)</f>
        <v>0</v>
      </c>
      <c r="U267" s="10">
        <f>I267*$I$7+J267*$J$7+K267*$K$7+L267*$L$7+M267*$M$7+N267*$N$7+O267*$O$7+R267+S267</f>
        <v>0</v>
      </c>
      <c r="W267" s="646">
        <f t="shared" ref="W267:AB267" si="212">$H267*SUM(W268:W282)</f>
        <v>0</v>
      </c>
      <c r="X267" s="647">
        <f t="shared" si="212"/>
        <v>0</v>
      </c>
      <c r="Y267" s="648">
        <f t="shared" si="212"/>
        <v>0</v>
      </c>
      <c r="Z267" s="649">
        <f t="shared" si="212"/>
        <v>0</v>
      </c>
      <c r="AA267" s="648">
        <f t="shared" si="212"/>
        <v>0</v>
      </c>
      <c r="AB267" s="646">
        <f t="shared" si="212"/>
        <v>0</v>
      </c>
      <c r="AC267" s="258"/>
      <c r="AD267" s="646">
        <f t="shared" ref="AD267:AM267" si="213">$H267*SUM(AD268:AD282)</f>
        <v>0</v>
      </c>
      <c r="AE267" s="647">
        <f t="shared" si="213"/>
        <v>0</v>
      </c>
      <c r="AF267" s="648">
        <f t="shared" si="213"/>
        <v>0</v>
      </c>
      <c r="AG267" s="649">
        <f t="shared" si="213"/>
        <v>0</v>
      </c>
      <c r="AH267" s="648">
        <f t="shared" si="213"/>
        <v>0</v>
      </c>
      <c r="AI267" s="646">
        <f t="shared" si="213"/>
        <v>0</v>
      </c>
      <c r="AJ267" s="258"/>
      <c r="AK267" s="653">
        <f t="shared" si="213"/>
        <v>0</v>
      </c>
      <c r="AL267" s="653">
        <f t="shared" si="213"/>
        <v>0</v>
      </c>
      <c r="AM267" s="653">
        <f t="shared" si="213"/>
        <v>0</v>
      </c>
      <c r="AN267" s="227">
        <f>$H267*SUM(AN268:AN282)*(1+Gewinn)*(1+SicherheitAngebot)</f>
        <v>0</v>
      </c>
      <c r="AO267" s="227">
        <f>$H267*SUM(AO268:AO282)*(1+Gewinn)*(1+SicherheitAngebot)</f>
        <v>0</v>
      </c>
      <c r="AP267" s="227">
        <f>$H267*SUM(AP268:AP282)*(1+Gewinn)*(1+SicherheitAngebot)</f>
        <v>0</v>
      </c>
      <c r="AQ267" s="227">
        <f>$H267*SUM(AQ268:AQ282)*(1+Gewinn)*(1+SicherheitAngebot)</f>
        <v>0</v>
      </c>
      <c r="AR267" s="227">
        <f>$H267*SUM(AR268:AR282)*(1+Gewinn)*(1+SicherheitAngebot)</f>
        <v>0</v>
      </c>
      <c r="AS267" s="262"/>
      <c r="AT267" s="263">
        <f t="shared" si="174"/>
        <v>0</v>
      </c>
      <c r="AU267" s="259"/>
      <c r="AV267" s="491">
        <f>AK267*$AK$7+AL267*$AL$7+AM267*$AM$7+SUM(AN267:AR267)+AT267/Zuschläge_IBN+AT267</f>
        <v>0</v>
      </c>
      <c r="AX267" s="685">
        <f>U267+AV267</f>
        <v>0</v>
      </c>
      <c r="AZ267" s="490">
        <f>IF(H267&gt;0,U267/(1+SicherheitAngebot)*(1+Sicherheit),0)</f>
        <v>0</v>
      </c>
      <c r="BB267" s="490">
        <f>IF(H267&gt;0,AV267/(1+SicherheitAngebot)*(1+Sicherheit),0)</f>
        <v>0</v>
      </c>
      <c r="BD267" s="490">
        <f>AZ267+BB267</f>
        <v>0</v>
      </c>
      <c r="BE267" s="105"/>
      <c r="BF267" s="105"/>
      <c r="BG267" s="105"/>
      <c r="BH267" s="105"/>
      <c r="BI267" s="105"/>
      <c r="BJ267" s="105"/>
    </row>
    <row r="268" spans="2:62" ht="20.100000000000001" hidden="1" customHeight="1" outlineLevel="1">
      <c r="B268" s="99"/>
      <c r="C268" s="908"/>
      <c r="D268" s="909"/>
      <c r="E268" s="909"/>
      <c r="F268" s="910"/>
      <c r="G268" s="890"/>
      <c r="H268" s="901"/>
      <c r="I268" s="152"/>
      <c r="J268" s="152"/>
      <c r="K268" s="152"/>
      <c r="L268" s="152"/>
      <c r="M268" s="152"/>
      <c r="N268" s="152"/>
      <c r="O268" s="152"/>
      <c r="P268" s="153"/>
      <c r="Q268" s="153"/>
      <c r="R268" s="156">
        <f t="shared" si="210"/>
        <v>0</v>
      </c>
      <c r="S268" s="156">
        <f t="shared" si="211"/>
        <v>0</v>
      </c>
      <c r="U268" s="157">
        <f>I268*$I$7+J268*$J$7+K268*$K$7+L268*$L$7+M268*$M$7+N268*$N$7+O268*$O$7+R268+S268</f>
        <v>0</v>
      </c>
      <c r="W268" s="152"/>
      <c r="X268" s="152"/>
      <c r="Y268" s="152"/>
      <c r="Z268" s="152"/>
      <c r="AA268" s="152"/>
      <c r="AB268" s="152"/>
      <c r="AC268" s="347"/>
      <c r="AD268" s="152"/>
      <c r="AE268" s="152"/>
      <c r="AF268" s="152"/>
      <c r="AG268" s="152"/>
      <c r="AH268" s="152"/>
      <c r="AI268" s="152"/>
      <c r="AJ268" s="347"/>
      <c r="AK268" s="152"/>
      <c r="AL268" s="152"/>
      <c r="AM268" s="295"/>
      <c r="AN268" s="228"/>
      <c r="AO268" s="228"/>
      <c r="AP268" s="228"/>
      <c r="AQ268" s="228"/>
      <c r="AR268" s="228"/>
      <c r="AS268" s="348"/>
      <c r="AT268" s="264">
        <f t="shared" si="174"/>
        <v>0</v>
      </c>
      <c r="AU268" s="259"/>
      <c r="AV268" s="265">
        <f t="shared" ref="AV268:AV282" si="214">AK268*$AK$7+AL268*$AL$7+AM268*$AM$7+SUM(AN268:AR268)*(1+Gewinn)*(1+SicherheitAngebot)+AT268/Zuschläge_IBN+AT268</f>
        <v>0</v>
      </c>
      <c r="AX268" s="265">
        <f>U268+AV268</f>
        <v>0</v>
      </c>
      <c r="AZ268" s="492">
        <f t="shared" ref="AZ268:AZ282" si="215">U268/(1+SicherheitAngebot)*(1+Sicherheit)</f>
        <v>0</v>
      </c>
      <c r="BB268" s="492">
        <f t="shared" ref="BB268:BB282" si="216">AV268/(1+SicherheitAngebot)*(1+Sicherheit)</f>
        <v>0</v>
      </c>
      <c r="BD268" s="265">
        <f>AZ268+BB268</f>
        <v>0</v>
      </c>
      <c r="BE268" s="105"/>
      <c r="BF268" s="105"/>
      <c r="BG268" s="105"/>
      <c r="BH268" s="105"/>
      <c r="BI268" s="105"/>
      <c r="BJ268" s="105"/>
    </row>
    <row r="269" spans="2:62" ht="20.100000000000001" hidden="1" customHeight="1" outlineLevel="1">
      <c r="B269" s="100"/>
      <c r="C269" s="908"/>
      <c r="D269" s="909"/>
      <c r="E269" s="909"/>
      <c r="F269" s="910"/>
      <c r="G269" s="890"/>
      <c r="H269" s="891"/>
      <c r="I269" s="152"/>
      <c r="J269" s="152"/>
      <c r="K269" s="152"/>
      <c r="L269" s="152"/>
      <c r="M269" s="152"/>
      <c r="N269" s="152"/>
      <c r="O269" s="152"/>
      <c r="P269" s="153"/>
      <c r="Q269" s="153"/>
      <c r="R269" s="156">
        <f t="shared" si="210"/>
        <v>0</v>
      </c>
      <c r="S269" s="156">
        <f t="shared" si="211"/>
        <v>0</v>
      </c>
      <c r="U269" s="157">
        <f t="shared" ref="U269:U282" si="217">I269*$I$7+J269*$J$7+K269*$K$7+L269*$L$7+M269*$M$7+N269*$N$7+O269*$O$7+R269+S269</f>
        <v>0</v>
      </c>
      <c r="W269" s="152"/>
      <c r="X269" s="152"/>
      <c r="Y269" s="152"/>
      <c r="Z269" s="152"/>
      <c r="AA269" s="152"/>
      <c r="AB269" s="152"/>
      <c r="AC269" s="347"/>
      <c r="AD269" s="152"/>
      <c r="AE269" s="152"/>
      <c r="AF269" s="152"/>
      <c r="AG269" s="152"/>
      <c r="AH269" s="152"/>
      <c r="AI269" s="152"/>
      <c r="AJ269" s="347"/>
      <c r="AK269" s="152"/>
      <c r="AL269" s="152"/>
      <c r="AM269" s="295"/>
      <c r="AN269" s="228"/>
      <c r="AO269" s="228"/>
      <c r="AP269" s="228"/>
      <c r="AQ269" s="228"/>
      <c r="AR269" s="228"/>
      <c r="AS269" s="348"/>
      <c r="AT269" s="264">
        <f t="shared" si="174"/>
        <v>0</v>
      </c>
      <c r="AU269" s="259"/>
      <c r="AV269" s="265">
        <f t="shared" si="214"/>
        <v>0</v>
      </c>
      <c r="AX269" s="265">
        <f t="shared" ref="AX269:AX282" si="218">U269+AV269</f>
        <v>0</v>
      </c>
      <c r="AZ269" s="492">
        <f t="shared" si="215"/>
        <v>0</v>
      </c>
      <c r="BB269" s="492">
        <f t="shared" si="216"/>
        <v>0</v>
      </c>
      <c r="BD269" s="265">
        <f t="shared" ref="BD269:BD282" si="219">AZ269+BB269</f>
        <v>0</v>
      </c>
      <c r="BE269" s="105"/>
      <c r="BF269" s="105"/>
      <c r="BG269" s="105"/>
      <c r="BH269" s="105"/>
      <c r="BI269" s="105"/>
      <c r="BJ269" s="105"/>
    </row>
    <row r="270" spans="2:62" ht="20.100000000000001" hidden="1" customHeight="1" outlineLevel="1">
      <c r="B270" s="100"/>
      <c r="C270" s="908"/>
      <c r="D270" s="909"/>
      <c r="E270" s="909"/>
      <c r="F270" s="910"/>
      <c r="G270" s="890"/>
      <c r="H270" s="891"/>
      <c r="I270" s="152"/>
      <c r="J270" s="152"/>
      <c r="K270" s="152"/>
      <c r="L270" s="152"/>
      <c r="M270" s="152"/>
      <c r="N270" s="152"/>
      <c r="O270" s="152"/>
      <c r="P270" s="153"/>
      <c r="Q270" s="153"/>
      <c r="R270" s="156">
        <f t="shared" si="210"/>
        <v>0</v>
      </c>
      <c r="S270" s="156">
        <f t="shared" si="211"/>
        <v>0</v>
      </c>
      <c r="U270" s="157">
        <f t="shared" si="217"/>
        <v>0</v>
      </c>
      <c r="W270" s="152"/>
      <c r="X270" s="152"/>
      <c r="Y270" s="152"/>
      <c r="Z270" s="152"/>
      <c r="AA270" s="152"/>
      <c r="AB270" s="152"/>
      <c r="AC270" s="347"/>
      <c r="AD270" s="152"/>
      <c r="AE270" s="152"/>
      <c r="AF270" s="152"/>
      <c r="AG270" s="152"/>
      <c r="AH270" s="152"/>
      <c r="AI270" s="152"/>
      <c r="AJ270" s="347"/>
      <c r="AK270" s="152"/>
      <c r="AL270" s="152"/>
      <c r="AM270" s="295"/>
      <c r="AN270" s="228"/>
      <c r="AO270" s="228"/>
      <c r="AP270" s="228"/>
      <c r="AQ270" s="228"/>
      <c r="AR270" s="228"/>
      <c r="AS270" s="348"/>
      <c r="AT270" s="264">
        <f t="shared" si="174"/>
        <v>0</v>
      </c>
      <c r="AU270" s="259"/>
      <c r="AV270" s="265">
        <f t="shared" si="214"/>
        <v>0</v>
      </c>
      <c r="AX270" s="265">
        <f t="shared" si="218"/>
        <v>0</v>
      </c>
      <c r="AZ270" s="492">
        <f t="shared" si="215"/>
        <v>0</v>
      </c>
      <c r="BB270" s="492">
        <f t="shared" si="216"/>
        <v>0</v>
      </c>
      <c r="BD270" s="265">
        <f t="shared" si="219"/>
        <v>0</v>
      </c>
      <c r="BE270" s="105"/>
      <c r="BF270" s="105"/>
      <c r="BG270" s="105"/>
      <c r="BH270" s="105"/>
      <c r="BI270" s="105"/>
      <c r="BJ270" s="105"/>
    </row>
    <row r="271" spans="2:62" ht="20.100000000000001" hidden="1" customHeight="1" outlineLevel="1">
      <c r="B271" s="100"/>
      <c r="C271" s="908"/>
      <c r="D271" s="909"/>
      <c r="E271" s="909"/>
      <c r="F271" s="910"/>
      <c r="G271" s="890"/>
      <c r="H271" s="891"/>
      <c r="I271" s="152"/>
      <c r="J271" s="152"/>
      <c r="K271" s="152"/>
      <c r="L271" s="152"/>
      <c r="M271" s="152"/>
      <c r="N271" s="152"/>
      <c r="O271" s="152"/>
      <c r="P271" s="153"/>
      <c r="Q271" s="153"/>
      <c r="R271" s="156">
        <f t="shared" si="210"/>
        <v>0</v>
      </c>
      <c r="S271" s="156">
        <f t="shared" si="211"/>
        <v>0</v>
      </c>
      <c r="U271" s="157">
        <f t="shared" si="217"/>
        <v>0</v>
      </c>
      <c r="W271" s="152"/>
      <c r="X271" s="152"/>
      <c r="Y271" s="152"/>
      <c r="Z271" s="152"/>
      <c r="AA271" s="152"/>
      <c r="AB271" s="152"/>
      <c r="AC271" s="347"/>
      <c r="AD271" s="152"/>
      <c r="AE271" s="152"/>
      <c r="AF271" s="152"/>
      <c r="AG271" s="152"/>
      <c r="AH271" s="152"/>
      <c r="AI271" s="152"/>
      <c r="AJ271" s="347"/>
      <c r="AK271" s="152"/>
      <c r="AL271" s="152"/>
      <c r="AM271" s="295"/>
      <c r="AN271" s="228"/>
      <c r="AO271" s="228"/>
      <c r="AP271" s="228"/>
      <c r="AQ271" s="228"/>
      <c r="AR271" s="228"/>
      <c r="AS271" s="348"/>
      <c r="AT271" s="264">
        <f t="shared" si="174"/>
        <v>0</v>
      </c>
      <c r="AU271" s="259"/>
      <c r="AV271" s="265">
        <f t="shared" si="214"/>
        <v>0</v>
      </c>
      <c r="AX271" s="265">
        <f t="shared" si="218"/>
        <v>0</v>
      </c>
      <c r="AZ271" s="492">
        <f t="shared" si="215"/>
        <v>0</v>
      </c>
      <c r="BB271" s="492">
        <f t="shared" si="216"/>
        <v>0</v>
      </c>
      <c r="BD271" s="265">
        <f t="shared" si="219"/>
        <v>0</v>
      </c>
      <c r="BE271" s="105"/>
      <c r="BF271" s="105"/>
      <c r="BG271" s="105"/>
      <c r="BH271" s="105"/>
      <c r="BI271" s="105"/>
      <c r="BJ271" s="105"/>
    </row>
    <row r="272" spans="2:62" ht="20.100000000000001" hidden="1" customHeight="1" outlineLevel="1">
      <c r="B272" s="100"/>
      <c r="C272" s="908"/>
      <c r="D272" s="909"/>
      <c r="E272" s="909"/>
      <c r="F272" s="910"/>
      <c r="G272" s="890"/>
      <c r="H272" s="891"/>
      <c r="I272" s="152"/>
      <c r="J272" s="152"/>
      <c r="K272" s="152"/>
      <c r="L272" s="152"/>
      <c r="M272" s="152"/>
      <c r="N272" s="152"/>
      <c r="O272" s="152"/>
      <c r="P272" s="153"/>
      <c r="Q272" s="153"/>
      <c r="R272" s="156">
        <f t="shared" si="210"/>
        <v>0</v>
      </c>
      <c r="S272" s="156">
        <f t="shared" si="211"/>
        <v>0</v>
      </c>
      <c r="U272" s="157">
        <f t="shared" si="217"/>
        <v>0</v>
      </c>
      <c r="W272" s="152"/>
      <c r="X272" s="152"/>
      <c r="Y272" s="152"/>
      <c r="Z272" s="152"/>
      <c r="AA272" s="152"/>
      <c r="AB272" s="152"/>
      <c r="AC272" s="347"/>
      <c r="AD272" s="152"/>
      <c r="AE272" s="152"/>
      <c r="AF272" s="152"/>
      <c r="AG272" s="152"/>
      <c r="AH272" s="152"/>
      <c r="AI272" s="152"/>
      <c r="AJ272" s="347"/>
      <c r="AK272" s="152"/>
      <c r="AL272" s="152"/>
      <c r="AM272" s="295"/>
      <c r="AN272" s="228"/>
      <c r="AO272" s="228"/>
      <c r="AP272" s="228"/>
      <c r="AQ272" s="228"/>
      <c r="AR272" s="228"/>
      <c r="AS272" s="348"/>
      <c r="AT272" s="264">
        <f t="shared" si="174"/>
        <v>0</v>
      </c>
      <c r="AU272" s="259"/>
      <c r="AV272" s="265">
        <f t="shared" si="214"/>
        <v>0</v>
      </c>
      <c r="AX272" s="265">
        <f t="shared" si="218"/>
        <v>0</v>
      </c>
      <c r="AZ272" s="492">
        <f t="shared" si="215"/>
        <v>0</v>
      </c>
      <c r="BB272" s="492">
        <f t="shared" si="216"/>
        <v>0</v>
      </c>
      <c r="BD272" s="265">
        <f t="shared" si="219"/>
        <v>0</v>
      </c>
      <c r="BE272" s="105"/>
      <c r="BF272" s="105"/>
      <c r="BG272" s="105"/>
      <c r="BH272" s="105"/>
      <c r="BI272" s="105"/>
      <c r="BJ272" s="105"/>
    </row>
    <row r="273" spans="2:62" ht="20.100000000000001" hidden="1" customHeight="1" outlineLevel="1">
      <c r="B273" s="100"/>
      <c r="C273" s="908"/>
      <c r="D273" s="909"/>
      <c r="E273" s="909"/>
      <c r="F273" s="910"/>
      <c r="G273" s="890"/>
      <c r="H273" s="891"/>
      <c r="I273" s="152"/>
      <c r="J273" s="152"/>
      <c r="K273" s="152"/>
      <c r="L273" s="152"/>
      <c r="M273" s="152"/>
      <c r="N273" s="152"/>
      <c r="O273" s="152"/>
      <c r="P273" s="153"/>
      <c r="Q273" s="153"/>
      <c r="R273" s="156">
        <f t="shared" si="210"/>
        <v>0</v>
      </c>
      <c r="S273" s="156">
        <f t="shared" si="211"/>
        <v>0</v>
      </c>
      <c r="U273" s="157">
        <f t="shared" si="217"/>
        <v>0</v>
      </c>
      <c r="W273" s="152"/>
      <c r="X273" s="152"/>
      <c r="Y273" s="152"/>
      <c r="Z273" s="152"/>
      <c r="AA273" s="152"/>
      <c r="AB273" s="152"/>
      <c r="AC273" s="347"/>
      <c r="AD273" s="152"/>
      <c r="AE273" s="152"/>
      <c r="AF273" s="152"/>
      <c r="AG273" s="152"/>
      <c r="AH273" s="152"/>
      <c r="AI273" s="152"/>
      <c r="AJ273" s="347"/>
      <c r="AK273" s="152"/>
      <c r="AL273" s="152"/>
      <c r="AM273" s="295"/>
      <c r="AN273" s="228"/>
      <c r="AO273" s="228"/>
      <c r="AP273" s="228"/>
      <c r="AQ273" s="228"/>
      <c r="AR273" s="228"/>
      <c r="AS273" s="348"/>
      <c r="AT273" s="264">
        <f t="shared" si="174"/>
        <v>0</v>
      </c>
      <c r="AU273" s="259"/>
      <c r="AV273" s="265">
        <f t="shared" si="214"/>
        <v>0</v>
      </c>
      <c r="AX273" s="265">
        <f t="shared" si="218"/>
        <v>0</v>
      </c>
      <c r="AZ273" s="492">
        <f t="shared" si="215"/>
        <v>0</v>
      </c>
      <c r="BB273" s="492">
        <f t="shared" si="216"/>
        <v>0</v>
      </c>
      <c r="BD273" s="265">
        <f t="shared" si="219"/>
        <v>0</v>
      </c>
      <c r="BE273" s="105"/>
      <c r="BF273" s="105"/>
      <c r="BG273" s="105"/>
      <c r="BH273" s="105"/>
      <c r="BI273" s="105"/>
      <c r="BJ273" s="105"/>
    </row>
    <row r="274" spans="2:62" ht="20.100000000000001" hidden="1" customHeight="1" outlineLevel="1">
      <c r="B274" s="100"/>
      <c r="C274" s="908"/>
      <c r="D274" s="909"/>
      <c r="E274" s="909"/>
      <c r="F274" s="910"/>
      <c r="G274" s="890"/>
      <c r="H274" s="891"/>
      <c r="I274" s="152"/>
      <c r="J274" s="152"/>
      <c r="K274" s="152"/>
      <c r="L274" s="152"/>
      <c r="M274" s="152"/>
      <c r="N274" s="152"/>
      <c r="O274" s="152"/>
      <c r="P274" s="153"/>
      <c r="Q274" s="153"/>
      <c r="R274" s="156">
        <f t="shared" si="210"/>
        <v>0</v>
      </c>
      <c r="S274" s="156">
        <f t="shared" si="211"/>
        <v>0</v>
      </c>
      <c r="U274" s="157">
        <f t="shared" si="217"/>
        <v>0</v>
      </c>
      <c r="W274" s="152"/>
      <c r="X274" s="152"/>
      <c r="Y274" s="152"/>
      <c r="Z274" s="152"/>
      <c r="AA274" s="152"/>
      <c r="AB274" s="152"/>
      <c r="AC274" s="347"/>
      <c r="AD274" s="152"/>
      <c r="AE274" s="152"/>
      <c r="AF274" s="152"/>
      <c r="AG274" s="152"/>
      <c r="AH274" s="152"/>
      <c r="AI274" s="152"/>
      <c r="AJ274" s="347"/>
      <c r="AK274" s="152"/>
      <c r="AL274" s="152"/>
      <c r="AM274" s="295"/>
      <c r="AN274" s="228"/>
      <c r="AO274" s="228"/>
      <c r="AP274" s="228"/>
      <c r="AQ274" s="228"/>
      <c r="AR274" s="228"/>
      <c r="AS274" s="348"/>
      <c r="AT274" s="264">
        <f t="shared" si="174"/>
        <v>0</v>
      </c>
      <c r="AU274" s="259"/>
      <c r="AV274" s="265">
        <f t="shared" si="214"/>
        <v>0</v>
      </c>
      <c r="AX274" s="265">
        <f t="shared" si="218"/>
        <v>0</v>
      </c>
      <c r="AZ274" s="492">
        <f t="shared" si="215"/>
        <v>0</v>
      </c>
      <c r="BB274" s="492">
        <f t="shared" si="216"/>
        <v>0</v>
      </c>
      <c r="BD274" s="265">
        <f t="shared" si="219"/>
        <v>0</v>
      </c>
      <c r="BE274" s="105"/>
      <c r="BF274" s="105"/>
      <c r="BG274" s="105"/>
      <c r="BH274" s="105"/>
      <c r="BI274" s="105"/>
      <c r="BJ274" s="105"/>
    </row>
    <row r="275" spans="2:62" ht="20.100000000000001" hidden="1" customHeight="1" outlineLevel="1">
      <c r="B275" s="100"/>
      <c r="C275" s="908"/>
      <c r="D275" s="909"/>
      <c r="E275" s="909"/>
      <c r="F275" s="910"/>
      <c r="G275" s="890"/>
      <c r="H275" s="891"/>
      <c r="I275" s="152"/>
      <c r="J275" s="152"/>
      <c r="K275" s="152"/>
      <c r="L275" s="152"/>
      <c r="M275" s="152"/>
      <c r="N275" s="152"/>
      <c r="O275" s="152"/>
      <c r="P275" s="153"/>
      <c r="Q275" s="153"/>
      <c r="R275" s="156">
        <f t="shared" si="210"/>
        <v>0</v>
      </c>
      <c r="S275" s="156">
        <f t="shared" si="211"/>
        <v>0</v>
      </c>
      <c r="U275" s="157">
        <f t="shared" si="217"/>
        <v>0</v>
      </c>
      <c r="W275" s="152"/>
      <c r="X275" s="152"/>
      <c r="Y275" s="152"/>
      <c r="Z275" s="152"/>
      <c r="AA275" s="152"/>
      <c r="AB275" s="152"/>
      <c r="AC275" s="347"/>
      <c r="AD275" s="152"/>
      <c r="AE275" s="152"/>
      <c r="AF275" s="152"/>
      <c r="AG275" s="152"/>
      <c r="AH275" s="152"/>
      <c r="AI275" s="152"/>
      <c r="AJ275" s="347"/>
      <c r="AK275" s="152"/>
      <c r="AL275" s="152"/>
      <c r="AM275" s="295"/>
      <c r="AN275" s="228"/>
      <c r="AO275" s="228"/>
      <c r="AP275" s="228"/>
      <c r="AQ275" s="228"/>
      <c r="AR275" s="228"/>
      <c r="AS275" s="348"/>
      <c r="AT275" s="264">
        <f t="shared" si="174"/>
        <v>0</v>
      </c>
      <c r="AU275" s="259"/>
      <c r="AV275" s="265">
        <f t="shared" si="214"/>
        <v>0</v>
      </c>
      <c r="AX275" s="265">
        <f t="shared" si="218"/>
        <v>0</v>
      </c>
      <c r="AZ275" s="492">
        <f t="shared" si="215"/>
        <v>0</v>
      </c>
      <c r="BB275" s="492">
        <f t="shared" si="216"/>
        <v>0</v>
      </c>
      <c r="BD275" s="265">
        <f t="shared" si="219"/>
        <v>0</v>
      </c>
      <c r="BE275" s="105"/>
      <c r="BF275" s="105"/>
      <c r="BG275" s="105"/>
      <c r="BH275" s="105"/>
      <c r="BI275" s="105"/>
      <c r="BJ275" s="105"/>
    </row>
    <row r="276" spans="2:62" ht="20.100000000000001" hidden="1" customHeight="1" outlineLevel="1">
      <c r="B276" s="100"/>
      <c r="C276" s="908"/>
      <c r="D276" s="909"/>
      <c r="E276" s="909"/>
      <c r="F276" s="910"/>
      <c r="G276" s="890"/>
      <c r="H276" s="891"/>
      <c r="I276" s="152"/>
      <c r="J276" s="152"/>
      <c r="K276" s="152"/>
      <c r="L276" s="152"/>
      <c r="M276" s="152"/>
      <c r="N276" s="152"/>
      <c r="O276" s="152"/>
      <c r="P276" s="153"/>
      <c r="Q276" s="153"/>
      <c r="R276" s="156">
        <f t="shared" si="210"/>
        <v>0</v>
      </c>
      <c r="S276" s="156">
        <f t="shared" si="211"/>
        <v>0</v>
      </c>
      <c r="U276" s="157">
        <f t="shared" si="217"/>
        <v>0</v>
      </c>
      <c r="W276" s="152"/>
      <c r="X276" s="152"/>
      <c r="Y276" s="152"/>
      <c r="Z276" s="152"/>
      <c r="AA276" s="152"/>
      <c r="AB276" s="152"/>
      <c r="AC276" s="347"/>
      <c r="AD276" s="152"/>
      <c r="AE276" s="152"/>
      <c r="AF276" s="152"/>
      <c r="AG276" s="152"/>
      <c r="AH276" s="152"/>
      <c r="AI276" s="152"/>
      <c r="AJ276" s="347"/>
      <c r="AK276" s="152"/>
      <c r="AL276" s="152"/>
      <c r="AM276" s="295"/>
      <c r="AN276" s="228"/>
      <c r="AO276" s="228"/>
      <c r="AP276" s="228"/>
      <c r="AQ276" s="228"/>
      <c r="AR276" s="228"/>
      <c r="AS276" s="348"/>
      <c r="AT276" s="264">
        <f t="shared" si="174"/>
        <v>0</v>
      </c>
      <c r="AU276" s="259"/>
      <c r="AV276" s="265">
        <f t="shared" si="214"/>
        <v>0</v>
      </c>
      <c r="AX276" s="265">
        <f t="shared" si="218"/>
        <v>0</v>
      </c>
      <c r="AZ276" s="492">
        <f t="shared" si="215"/>
        <v>0</v>
      </c>
      <c r="BB276" s="492">
        <f t="shared" si="216"/>
        <v>0</v>
      </c>
      <c r="BD276" s="265">
        <f t="shared" si="219"/>
        <v>0</v>
      </c>
      <c r="BE276" s="105"/>
      <c r="BF276" s="105"/>
      <c r="BG276" s="105"/>
      <c r="BH276" s="105"/>
      <c r="BI276" s="105"/>
      <c r="BJ276" s="105"/>
    </row>
    <row r="277" spans="2:62" ht="20.100000000000001" hidden="1" customHeight="1" outlineLevel="1">
      <c r="B277" s="100"/>
      <c r="C277" s="908"/>
      <c r="D277" s="909"/>
      <c r="E277" s="909"/>
      <c r="F277" s="910"/>
      <c r="G277" s="890"/>
      <c r="H277" s="891"/>
      <c r="I277" s="152"/>
      <c r="J277" s="152"/>
      <c r="K277" s="152"/>
      <c r="L277" s="152"/>
      <c r="M277" s="152"/>
      <c r="N277" s="152"/>
      <c r="O277" s="152"/>
      <c r="P277" s="153"/>
      <c r="Q277" s="153"/>
      <c r="R277" s="156">
        <f t="shared" si="210"/>
        <v>0</v>
      </c>
      <c r="S277" s="156">
        <f t="shared" si="211"/>
        <v>0</v>
      </c>
      <c r="U277" s="157">
        <f t="shared" si="217"/>
        <v>0</v>
      </c>
      <c r="W277" s="152"/>
      <c r="X277" s="152"/>
      <c r="Y277" s="152"/>
      <c r="Z277" s="152"/>
      <c r="AA277" s="152"/>
      <c r="AB277" s="152"/>
      <c r="AC277" s="347"/>
      <c r="AD277" s="152"/>
      <c r="AE277" s="152"/>
      <c r="AF277" s="152"/>
      <c r="AG277" s="152"/>
      <c r="AH277" s="152"/>
      <c r="AI277" s="152"/>
      <c r="AJ277" s="347"/>
      <c r="AK277" s="152"/>
      <c r="AL277" s="152"/>
      <c r="AM277" s="295"/>
      <c r="AN277" s="228"/>
      <c r="AO277" s="228"/>
      <c r="AP277" s="228"/>
      <c r="AQ277" s="228"/>
      <c r="AR277" s="228"/>
      <c r="AS277" s="348"/>
      <c r="AT277" s="264">
        <f t="shared" si="174"/>
        <v>0</v>
      </c>
      <c r="AU277" s="259"/>
      <c r="AV277" s="265">
        <f t="shared" si="214"/>
        <v>0</v>
      </c>
      <c r="AX277" s="265">
        <f t="shared" si="218"/>
        <v>0</v>
      </c>
      <c r="AZ277" s="492">
        <f t="shared" si="215"/>
        <v>0</v>
      </c>
      <c r="BB277" s="492">
        <f t="shared" si="216"/>
        <v>0</v>
      </c>
      <c r="BD277" s="265">
        <f t="shared" si="219"/>
        <v>0</v>
      </c>
      <c r="BE277" s="105"/>
      <c r="BF277" s="105"/>
      <c r="BG277" s="105"/>
      <c r="BH277" s="105"/>
      <c r="BI277" s="105"/>
      <c r="BJ277" s="105"/>
    </row>
    <row r="278" spans="2:62" ht="20.100000000000001" hidden="1" customHeight="1" outlineLevel="1">
      <c r="B278" s="100"/>
      <c r="C278" s="908"/>
      <c r="D278" s="909"/>
      <c r="E278" s="909"/>
      <c r="F278" s="910"/>
      <c r="G278" s="890"/>
      <c r="H278" s="891"/>
      <c r="I278" s="152"/>
      <c r="J278" s="152"/>
      <c r="K278" s="152"/>
      <c r="L278" s="152"/>
      <c r="M278" s="152"/>
      <c r="N278" s="152"/>
      <c r="O278" s="152"/>
      <c r="P278" s="153"/>
      <c r="Q278" s="153"/>
      <c r="R278" s="156">
        <f t="shared" si="210"/>
        <v>0</v>
      </c>
      <c r="S278" s="156">
        <f t="shared" si="211"/>
        <v>0</v>
      </c>
      <c r="U278" s="157">
        <f t="shared" si="217"/>
        <v>0</v>
      </c>
      <c r="W278" s="152"/>
      <c r="X278" s="152"/>
      <c r="Y278" s="152"/>
      <c r="Z278" s="152"/>
      <c r="AA278" s="152"/>
      <c r="AB278" s="152"/>
      <c r="AC278" s="347"/>
      <c r="AD278" s="152"/>
      <c r="AE278" s="152"/>
      <c r="AF278" s="152"/>
      <c r="AG278" s="152"/>
      <c r="AH278" s="152"/>
      <c r="AI278" s="152"/>
      <c r="AJ278" s="347"/>
      <c r="AK278" s="152"/>
      <c r="AL278" s="152"/>
      <c r="AM278" s="295"/>
      <c r="AN278" s="228"/>
      <c r="AO278" s="228"/>
      <c r="AP278" s="228"/>
      <c r="AQ278" s="228"/>
      <c r="AR278" s="228"/>
      <c r="AS278" s="348"/>
      <c r="AT278" s="264">
        <f t="shared" si="174"/>
        <v>0</v>
      </c>
      <c r="AU278" s="259"/>
      <c r="AV278" s="265">
        <f t="shared" si="214"/>
        <v>0</v>
      </c>
      <c r="AX278" s="265">
        <f t="shared" si="218"/>
        <v>0</v>
      </c>
      <c r="AZ278" s="492">
        <f t="shared" si="215"/>
        <v>0</v>
      </c>
      <c r="BB278" s="492">
        <f t="shared" si="216"/>
        <v>0</v>
      </c>
      <c r="BD278" s="265">
        <f t="shared" si="219"/>
        <v>0</v>
      </c>
      <c r="BE278" s="105"/>
      <c r="BF278" s="105"/>
      <c r="BG278" s="105"/>
      <c r="BH278" s="105"/>
      <c r="BI278" s="105"/>
      <c r="BJ278" s="105"/>
    </row>
    <row r="279" spans="2:62" ht="20.100000000000001" hidden="1" customHeight="1" outlineLevel="1">
      <c r="B279" s="100"/>
      <c r="C279" s="908"/>
      <c r="D279" s="909"/>
      <c r="E279" s="909"/>
      <c r="F279" s="910"/>
      <c r="G279" s="890"/>
      <c r="H279" s="891"/>
      <c r="I279" s="152"/>
      <c r="J279" s="152"/>
      <c r="K279" s="152"/>
      <c r="L279" s="152"/>
      <c r="M279" s="152"/>
      <c r="N279" s="152"/>
      <c r="O279" s="152"/>
      <c r="P279" s="153"/>
      <c r="Q279" s="153"/>
      <c r="R279" s="156">
        <f t="shared" si="210"/>
        <v>0</v>
      </c>
      <c r="S279" s="156">
        <f t="shared" si="211"/>
        <v>0</v>
      </c>
      <c r="U279" s="157">
        <f t="shared" si="217"/>
        <v>0</v>
      </c>
      <c r="W279" s="152"/>
      <c r="X279" s="152"/>
      <c r="Y279" s="152"/>
      <c r="Z279" s="152"/>
      <c r="AA279" s="152"/>
      <c r="AB279" s="152"/>
      <c r="AC279" s="347"/>
      <c r="AD279" s="152"/>
      <c r="AE279" s="152"/>
      <c r="AF279" s="152"/>
      <c r="AG279" s="152"/>
      <c r="AH279" s="152"/>
      <c r="AI279" s="152"/>
      <c r="AJ279" s="347"/>
      <c r="AK279" s="152"/>
      <c r="AL279" s="152"/>
      <c r="AM279" s="295"/>
      <c r="AN279" s="228"/>
      <c r="AO279" s="228"/>
      <c r="AP279" s="228"/>
      <c r="AQ279" s="228"/>
      <c r="AR279" s="228"/>
      <c r="AS279" s="348"/>
      <c r="AT279" s="264">
        <f t="shared" si="174"/>
        <v>0</v>
      </c>
      <c r="AU279" s="259"/>
      <c r="AV279" s="265">
        <f t="shared" si="214"/>
        <v>0</v>
      </c>
      <c r="AX279" s="265">
        <f t="shared" si="218"/>
        <v>0</v>
      </c>
      <c r="AZ279" s="492">
        <f t="shared" si="215"/>
        <v>0</v>
      </c>
      <c r="BB279" s="492">
        <f t="shared" si="216"/>
        <v>0</v>
      </c>
      <c r="BD279" s="265">
        <f t="shared" si="219"/>
        <v>0</v>
      </c>
      <c r="BE279" s="105"/>
      <c r="BF279" s="105"/>
      <c r="BG279" s="105"/>
      <c r="BH279" s="105"/>
      <c r="BI279" s="105"/>
      <c r="BJ279" s="105"/>
    </row>
    <row r="280" spans="2:62" ht="20.100000000000001" hidden="1" customHeight="1" outlineLevel="1">
      <c r="B280" s="100"/>
      <c r="C280" s="908"/>
      <c r="D280" s="909"/>
      <c r="E280" s="909"/>
      <c r="F280" s="910"/>
      <c r="G280" s="890"/>
      <c r="H280" s="891"/>
      <c r="I280" s="152"/>
      <c r="J280" s="152"/>
      <c r="K280" s="152"/>
      <c r="L280" s="152"/>
      <c r="M280" s="152"/>
      <c r="N280" s="152"/>
      <c r="O280" s="152"/>
      <c r="P280" s="153"/>
      <c r="Q280" s="153"/>
      <c r="R280" s="156">
        <f t="shared" si="210"/>
        <v>0</v>
      </c>
      <c r="S280" s="156">
        <f t="shared" si="211"/>
        <v>0</v>
      </c>
      <c r="U280" s="157">
        <f t="shared" si="217"/>
        <v>0</v>
      </c>
      <c r="W280" s="152"/>
      <c r="X280" s="152"/>
      <c r="Y280" s="152"/>
      <c r="Z280" s="152"/>
      <c r="AA280" s="152"/>
      <c r="AB280" s="152"/>
      <c r="AC280" s="347"/>
      <c r="AD280" s="152"/>
      <c r="AE280" s="152"/>
      <c r="AF280" s="152"/>
      <c r="AG280" s="152"/>
      <c r="AH280" s="152"/>
      <c r="AI280" s="152"/>
      <c r="AJ280" s="347"/>
      <c r="AK280" s="152"/>
      <c r="AL280" s="152"/>
      <c r="AM280" s="295"/>
      <c r="AN280" s="228"/>
      <c r="AO280" s="228"/>
      <c r="AP280" s="228"/>
      <c r="AQ280" s="228"/>
      <c r="AR280" s="228"/>
      <c r="AS280" s="348"/>
      <c r="AT280" s="264">
        <f t="shared" ref="AT280:AT282" si="220">((W280+AD280)*$W$7+(X280+AE280)*$X$7+(Y280+Z280+AF280+AG280)*$Z$7+(AA280+AH280)*$AA$7+(AB280+AI280)*$AB$7)*Zuschläge_IBN</f>
        <v>0</v>
      </c>
      <c r="AU280" s="259"/>
      <c r="AV280" s="265">
        <f t="shared" si="214"/>
        <v>0</v>
      </c>
      <c r="AX280" s="265">
        <f t="shared" si="218"/>
        <v>0</v>
      </c>
      <c r="AZ280" s="492">
        <f t="shared" si="215"/>
        <v>0</v>
      </c>
      <c r="BB280" s="492">
        <f t="shared" si="216"/>
        <v>0</v>
      </c>
      <c r="BD280" s="265">
        <f t="shared" si="219"/>
        <v>0</v>
      </c>
      <c r="BE280" s="105"/>
      <c r="BF280" s="105"/>
      <c r="BG280" s="105"/>
      <c r="BH280" s="105"/>
      <c r="BI280" s="105"/>
      <c r="BJ280" s="105"/>
    </row>
    <row r="281" spans="2:62" ht="20.100000000000001" hidden="1" customHeight="1" outlineLevel="1">
      <c r="B281" s="100"/>
      <c r="C281" s="908"/>
      <c r="D281" s="909"/>
      <c r="E281" s="909"/>
      <c r="F281" s="910"/>
      <c r="G281" s="890"/>
      <c r="H281" s="891"/>
      <c r="I281" s="152"/>
      <c r="J281" s="152"/>
      <c r="K281" s="152"/>
      <c r="L281" s="152"/>
      <c r="M281" s="152"/>
      <c r="N281" s="152"/>
      <c r="O281" s="152"/>
      <c r="P281" s="153"/>
      <c r="Q281" s="153"/>
      <c r="R281" s="156">
        <f t="shared" si="210"/>
        <v>0</v>
      </c>
      <c r="S281" s="156">
        <f t="shared" si="211"/>
        <v>0</v>
      </c>
      <c r="U281" s="157">
        <f t="shared" si="217"/>
        <v>0</v>
      </c>
      <c r="W281" s="152"/>
      <c r="X281" s="152"/>
      <c r="Y281" s="152"/>
      <c r="Z281" s="152"/>
      <c r="AA281" s="152"/>
      <c r="AB281" s="152"/>
      <c r="AC281" s="347"/>
      <c r="AD281" s="152"/>
      <c r="AE281" s="152"/>
      <c r="AF281" s="152"/>
      <c r="AG281" s="152"/>
      <c r="AH281" s="152"/>
      <c r="AI281" s="152"/>
      <c r="AJ281" s="347"/>
      <c r="AK281" s="152"/>
      <c r="AL281" s="152"/>
      <c r="AM281" s="295"/>
      <c r="AN281" s="228"/>
      <c r="AO281" s="228"/>
      <c r="AP281" s="228"/>
      <c r="AQ281" s="228"/>
      <c r="AR281" s="228"/>
      <c r="AS281" s="348"/>
      <c r="AT281" s="264">
        <f t="shared" si="220"/>
        <v>0</v>
      </c>
      <c r="AU281" s="259"/>
      <c r="AV281" s="265">
        <f t="shared" si="214"/>
        <v>0</v>
      </c>
      <c r="AX281" s="265">
        <f t="shared" si="218"/>
        <v>0</v>
      </c>
      <c r="AZ281" s="492">
        <f t="shared" si="215"/>
        <v>0</v>
      </c>
      <c r="BB281" s="492">
        <f t="shared" si="216"/>
        <v>0</v>
      </c>
      <c r="BD281" s="265">
        <f t="shared" si="219"/>
        <v>0</v>
      </c>
      <c r="BE281" s="105"/>
      <c r="BF281" s="105"/>
      <c r="BG281" s="105"/>
      <c r="BH281" s="105"/>
      <c r="BI281" s="105"/>
      <c r="BJ281" s="105"/>
    </row>
    <row r="282" spans="2:62" ht="20.100000000000001" hidden="1" customHeight="1" outlineLevel="1">
      <c r="B282" s="100"/>
      <c r="C282" s="908"/>
      <c r="D282" s="909"/>
      <c r="E282" s="909"/>
      <c r="F282" s="910"/>
      <c r="G282" s="890"/>
      <c r="H282" s="891"/>
      <c r="I282" s="152"/>
      <c r="J282" s="152"/>
      <c r="K282" s="152"/>
      <c r="L282" s="152"/>
      <c r="M282" s="152"/>
      <c r="N282" s="152"/>
      <c r="O282" s="152"/>
      <c r="P282" s="153"/>
      <c r="Q282" s="153"/>
      <c r="R282" s="156">
        <f t="shared" si="210"/>
        <v>0</v>
      </c>
      <c r="S282" s="156">
        <f t="shared" si="211"/>
        <v>0</v>
      </c>
      <c r="U282" s="157">
        <f t="shared" si="217"/>
        <v>0</v>
      </c>
      <c r="W282" s="152"/>
      <c r="X282" s="152"/>
      <c r="Y282" s="152"/>
      <c r="Z282" s="152"/>
      <c r="AA282" s="152"/>
      <c r="AB282" s="152"/>
      <c r="AC282" s="347"/>
      <c r="AD282" s="152"/>
      <c r="AE282" s="152"/>
      <c r="AF282" s="152"/>
      <c r="AG282" s="152"/>
      <c r="AH282" s="152"/>
      <c r="AI282" s="152"/>
      <c r="AJ282" s="347"/>
      <c r="AK282" s="152"/>
      <c r="AL282" s="152"/>
      <c r="AM282" s="295"/>
      <c r="AN282" s="228"/>
      <c r="AO282" s="228"/>
      <c r="AP282" s="228"/>
      <c r="AQ282" s="228"/>
      <c r="AR282" s="228"/>
      <c r="AS282" s="348"/>
      <c r="AT282" s="264">
        <f t="shared" si="220"/>
        <v>0</v>
      </c>
      <c r="AU282" s="259"/>
      <c r="AV282" s="265">
        <f t="shared" si="214"/>
        <v>0</v>
      </c>
      <c r="AX282" s="265">
        <f t="shared" si="218"/>
        <v>0</v>
      </c>
      <c r="AZ282" s="492">
        <f t="shared" si="215"/>
        <v>0</v>
      </c>
      <c r="BB282" s="492">
        <f t="shared" si="216"/>
        <v>0</v>
      </c>
      <c r="BD282" s="265">
        <f t="shared" si="219"/>
        <v>0</v>
      </c>
      <c r="BE282" s="105"/>
      <c r="BF282" s="105"/>
      <c r="BG282" s="105"/>
      <c r="BH282" s="105"/>
      <c r="BI282" s="105"/>
      <c r="BJ282" s="105"/>
    </row>
    <row r="283" spans="2:62" ht="9.9499999999999993" hidden="1" customHeight="1" outlineLevel="1">
      <c r="B283" s="101"/>
      <c r="C283" s="208"/>
      <c r="D283" s="208"/>
      <c r="E283" s="208"/>
      <c r="F283" s="208"/>
      <c r="G283" s="237"/>
      <c r="H283" s="207"/>
      <c r="I283" s="257"/>
      <c r="J283" s="257"/>
      <c r="K283" s="257"/>
      <c r="L283" s="257"/>
      <c r="M283" s="257"/>
      <c r="N283" s="257"/>
      <c r="O283" s="257"/>
      <c r="P283" s="256"/>
      <c r="Q283" s="102"/>
      <c r="R283" s="102"/>
      <c r="S283" s="102"/>
      <c r="U283" s="98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Z283" s="493"/>
      <c r="BE283" s="105"/>
      <c r="BF283" s="105"/>
      <c r="BG283" s="105"/>
      <c r="BH283" s="105"/>
      <c r="BI283" s="105"/>
      <c r="BJ283" s="105"/>
    </row>
    <row r="284" spans="2:62" ht="20.100000000000001" customHeight="1" collapsed="1">
      <c r="B284" s="8">
        <f>B267+1</f>
        <v>17</v>
      </c>
      <c r="C284" s="916"/>
      <c r="D284" s="917"/>
      <c r="E284" s="917"/>
      <c r="F284" s="918"/>
      <c r="G284" s="429"/>
      <c r="H284" s="206">
        <v>1</v>
      </c>
      <c r="I284" s="642">
        <f t="shared" ref="I284" si="221">$H284*SUM(I285:I299)</f>
        <v>0</v>
      </c>
      <c r="J284" s="643">
        <f t="shared" ref="J284:O284" si="222">$H284*SUM(J285:J299)</f>
        <v>0</v>
      </c>
      <c r="K284" s="644">
        <f t="shared" si="222"/>
        <v>0</v>
      </c>
      <c r="L284" s="645">
        <f t="shared" si="222"/>
        <v>0</v>
      </c>
      <c r="M284" s="645">
        <f t="shared" si="222"/>
        <v>0</v>
      </c>
      <c r="N284" s="644">
        <f t="shared" si="222"/>
        <v>0</v>
      </c>
      <c r="O284" s="642">
        <f t="shared" si="222"/>
        <v>0</v>
      </c>
      <c r="P284" s="209">
        <f t="shared" ref="P284:Q284" si="223">$H284*SUM(P285:P299)</f>
        <v>0</v>
      </c>
      <c r="Q284" s="210">
        <f t="shared" si="223"/>
        <v>0</v>
      </c>
      <c r="R284" s="136">
        <f t="shared" ref="R284:R299" si="224">P284*(1+Gewinn)*(1+SicherheitAngebot)</f>
        <v>0</v>
      </c>
      <c r="S284" s="137">
        <f t="shared" ref="S284:S299" si="225">Q284*(1+MGKZ)*(1+Gewinn)*(1+SicherheitAngebot)</f>
        <v>0</v>
      </c>
      <c r="U284" s="10">
        <f>I284*$I$7+J284*$J$7+K284*$K$7+L284*$L$7+M284*$M$7+N284*$N$7+O284*$O$7+R284+S284</f>
        <v>0</v>
      </c>
      <c r="W284" s="646">
        <f t="shared" ref="W284:AB284" si="226">$H284*SUM(W285:W299)</f>
        <v>0</v>
      </c>
      <c r="X284" s="647">
        <f t="shared" si="226"/>
        <v>0</v>
      </c>
      <c r="Y284" s="648">
        <f t="shared" si="226"/>
        <v>0</v>
      </c>
      <c r="Z284" s="649">
        <f t="shared" si="226"/>
        <v>0</v>
      </c>
      <c r="AA284" s="648">
        <f t="shared" si="226"/>
        <v>0</v>
      </c>
      <c r="AB284" s="646">
        <f t="shared" si="226"/>
        <v>0</v>
      </c>
      <c r="AC284" s="258"/>
      <c r="AD284" s="646">
        <f t="shared" ref="AD284:AM284" si="227">$H284*SUM(AD285:AD299)</f>
        <v>0</v>
      </c>
      <c r="AE284" s="647">
        <f t="shared" si="227"/>
        <v>0</v>
      </c>
      <c r="AF284" s="648">
        <f t="shared" si="227"/>
        <v>0</v>
      </c>
      <c r="AG284" s="649">
        <f t="shared" si="227"/>
        <v>0</v>
      </c>
      <c r="AH284" s="648">
        <f t="shared" si="227"/>
        <v>0</v>
      </c>
      <c r="AI284" s="646">
        <f t="shared" si="227"/>
        <v>0</v>
      </c>
      <c r="AJ284" s="258"/>
      <c r="AK284" s="653">
        <f t="shared" si="227"/>
        <v>0</v>
      </c>
      <c r="AL284" s="653">
        <f t="shared" si="227"/>
        <v>0</v>
      </c>
      <c r="AM284" s="653">
        <f t="shared" si="227"/>
        <v>0</v>
      </c>
      <c r="AN284" s="227">
        <f>$H284*SUM(AN285:AN299)*(1+Gewinn)*(1+SicherheitAngebot)</f>
        <v>0</v>
      </c>
      <c r="AO284" s="227">
        <f>$H284*SUM(AO285:AO299)*(1+Gewinn)*(1+SicherheitAngebot)</f>
        <v>0</v>
      </c>
      <c r="AP284" s="227">
        <f>$H284*SUM(AP285:AP299)*(1+Gewinn)*(1+SicherheitAngebot)</f>
        <v>0</v>
      </c>
      <c r="AQ284" s="227">
        <f>$H284*SUM(AQ285:AQ299)*(1+Gewinn)*(1+SicherheitAngebot)</f>
        <v>0</v>
      </c>
      <c r="AR284" s="227">
        <f>$H284*SUM(AR285:AR299)*(1+Gewinn)*(1+SicherheitAngebot)</f>
        <v>0</v>
      </c>
      <c r="AS284" s="262"/>
      <c r="AT284" s="263">
        <f t="shared" ref="AT284:AT347" si="228">((W284+AD284)*$W$7+(X284+AE284)*$X$7+(Y284+Z284+AF284+AG284)*$Z$7+(AA284+AH284)*$AA$7+(AB284+AI284)*$AB$7)*Zuschläge_IBN</f>
        <v>0</v>
      </c>
      <c r="AU284" s="259"/>
      <c r="AV284" s="491">
        <f>AK284*$AK$7+AL284*$AL$7+AM284*$AM$7+SUM(AN284:AR284)+AT284/Zuschläge_IBN+AT284</f>
        <v>0</v>
      </c>
      <c r="AX284" s="685">
        <f>U284+AV284</f>
        <v>0</v>
      </c>
      <c r="AZ284" s="490">
        <f>IF(H284&gt;0,U284/(1+SicherheitAngebot)*(1+Sicherheit),0)</f>
        <v>0</v>
      </c>
      <c r="BB284" s="490">
        <f>IF(H284&gt;0,AV284/(1+SicherheitAngebot)*(1+Sicherheit),0)</f>
        <v>0</v>
      </c>
      <c r="BD284" s="490">
        <f>AZ284+BB284</f>
        <v>0</v>
      </c>
      <c r="BE284" s="105"/>
      <c r="BF284" s="105"/>
      <c r="BG284" s="105"/>
      <c r="BH284" s="105"/>
      <c r="BI284" s="105"/>
      <c r="BJ284" s="105"/>
    </row>
    <row r="285" spans="2:62" ht="20.100000000000001" hidden="1" customHeight="1" outlineLevel="1">
      <c r="B285" s="99"/>
      <c r="C285" s="908"/>
      <c r="D285" s="909"/>
      <c r="E285" s="909"/>
      <c r="F285" s="910"/>
      <c r="G285" s="890"/>
      <c r="H285" s="901"/>
      <c r="I285" s="152"/>
      <c r="J285" s="152"/>
      <c r="K285" s="152"/>
      <c r="L285" s="152"/>
      <c r="M285" s="152"/>
      <c r="N285" s="152"/>
      <c r="O285" s="152"/>
      <c r="P285" s="153"/>
      <c r="Q285" s="153"/>
      <c r="R285" s="156">
        <f t="shared" si="224"/>
        <v>0</v>
      </c>
      <c r="S285" s="156">
        <f t="shared" si="225"/>
        <v>0</v>
      </c>
      <c r="U285" s="157">
        <f>I285*$I$7+J285*$J$7+K285*$K$7+L285*$L$7+M285*$M$7+N285*$N$7+O285*$O$7+R285+S285</f>
        <v>0</v>
      </c>
      <c r="W285" s="152"/>
      <c r="X285" s="152"/>
      <c r="Y285" s="152"/>
      <c r="Z285" s="152"/>
      <c r="AA285" s="152"/>
      <c r="AB285" s="152"/>
      <c r="AC285" s="347"/>
      <c r="AD285" s="152"/>
      <c r="AE285" s="152"/>
      <c r="AF285" s="152"/>
      <c r="AG285" s="152"/>
      <c r="AH285" s="152"/>
      <c r="AI285" s="152"/>
      <c r="AJ285" s="347"/>
      <c r="AK285" s="152"/>
      <c r="AL285" s="152"/>
      <c r="AM285" s="295"/>
      <c r="AN285" s="228"/>
      <c r="AO285" s="228"/>
      <c r="AP285" s="228"/>
      <c r="AQ285" s="228"/>
      <c r="AR285" s="228"/>
      <c r="AS285" s="348"/>
      <c r="AT285" s="264">
        <f t="shared" si="228"/>
        <v>0</v>
      </c>
      <c r="AU285" s="259"/>
      <c r="AV285" s="265">
        <f t="shared" ref="AV285:AV299" si="229">AK285*$AK$7+AL285*$AL$7+AM285*$AM$7+SUM(AN285:AR285)*(1+Gewinn)*(1+SicherheitAngebot)+AT285/Zuschläge_IBN+AT285</f>
        <v>0</v>
      </c>
      <c r="AX285" s="265">
        <f>U285+AV285</f>
        <v>0</v>
      </c>
      <c r="AZ285" s="492">
        <f t="shared" ref="AZ285:AZ299" si="230">U285/(1+SicherheitAngebot)*(1+Sicherheit)</f>
        <v>0</v>
      </c>
      <c r="BB285" s="492">
        <f t="shared" ref="BB285:BB299" si="231">AV285/(1+SicherheitAngebot)*(1+Sicherheit)</f>
        <v>0</v>
      </c>
      <c r="BD285" s="265">
        <f>AZ285+BB285</f>
        <v>0</v>
      </c>
      <c r="BE285" s="105"/>
      <c r="BF285" s="105"/>
      <c r="BG285" s="105"/>
      <c r="BH285" s="105"/>
      <c r="BI285" s="105"/>
      <c r="BJ285" s="105"/>
    </row>
    <row r="286" spans="2:62" ht="20.100000000000001" hidden="1" customHeight="1" outlineLevel="1">
      <c r="B286" s="100"/>
      <c r="C286" s="908"/>
      <c r="D286" s="909"/>
      <c r="E286" s="909"/>
      <c r="F286" s="910"/>
      <c r="G286" s="890"/>
      <c r="H286" s="891"/>
      <c r="I286" s="152"/>
      <c r="J286" s="152"/>
      <c r="K286" s="152"/>
      <c r="L286" s="152"/>
      <c r="M286" s="152"/>
      <c r="N286" s="152"/>
      <c r="O286" s="152"/>
      <c r="P286" s="153"/>
      <c r="Q286" s="153"/>
      <c r="R286" s="156">
        <f t="shared" si="224"/>
        <v>0</v>
      </c>
      <c r="S286" s="156">
        <f t="shared" si="225"/>
        <v>0</v>
      </c>
      <c r="U286" s="157">
        <f t="shared" ref="U286:U299" si="232">I286*$I$7+J286*$J$7+K286*$K$7+L286*$L$7+M286*$M$7+N286*$N$7+O286*$O$7+R286+S286</f>
        <v>0</v>
      </c>
      <c r="W286" s="152"/>
      <c r="X286" s="152"/>
      <c r="Y286" s="152"/>
      <c r="Z286" s="152"/>
      <c r="AA286" s="152"/>
      <c r="AB286" s="152"/>
      <c r="AC286" s="347"/>
      <c r="AD286" s="152"/>
      <c r="AE286" s="152"/>
      <c r="AF286" s="152"/>
      <c r="AG286" s="152"/>
      <c r="AH286" s="152"/>
      <c r="AI286" s="152"/>
      <c r="AJ286" s="347"/>
      <c r="AK286" s="152"/>
      <c r="AL286" s="152"/>
      <c r="AM286" s="295"/>
      <c r="AN286" s="228"/>
      <c r="AO286" s="228"/>
      <c r="AP286" s="228"/>
      <c r="AQ286" s="228"/>
      <c r="AR286" s="228"/>
      <c r="AS286" s="348"/>
      <c r="AT286" s="264">
        <f t="shared" si="228"/>
        <v>0</v>
      </c>
      <c r="AU286" s="259"/>
      <c r="AV286" s="265">
        <f t="shared" si="229"/>
        <v>0</v>
      </c>
      <c r="AX286" s="265">
        <f t="shared" ref="AX286:AX299" si="233">U286+AV286</f>
        <v>0</v>
      </c>
      <c r="AZ286" s="492">
        <f t="shared" si="230"/>
        <v>0</v>
      </c>
      <c r="BB286" s="492">
        <f t="shared" si="231"/>
        <v>0</v>
      </c>
      <c r="BD286" s="265">
        <f t="shared" ref="BD286:BD299" si="234">AZ286+BB286</f>
        <v>0</v>
      </c>
      <c r="BE286" s="105"/>
      <c r="BF286" s="105"/>
      <c r="BG286" s="105"/>
      <c r="BH286" s="105"/>
      <c r="BI286" s="105"/>
      <c r="BJ286" s="105"/>
    </row>
    <row r="287" spans="2:62" ht="20.100000000000001" hidden="1" customHeight="1" outlineLevel="1">
      <c r="B287" s="100"/>
      <c r="C287" s="908"/>
      <c r="D287" s="909"/>
      <c r="E287" s="909"/>
      <c r="F287" s="910"/>
      <c r="G287" s="890"/>
      <c r="H287" s="891"/>
      <c r="I287" s="152"/>
      <c r="J287" s="152"/>
      <c r="K287" s="152"/>
      <c r="L287" s="152"/>
      <c r="M287" s="152"/>
      <c r="N287" s="152"/>
      <c r="O287" s="152"/>
      <c r="P287" s="153"/>
      <c r="Q287" s="153"/>
      <c r="R287" s="156">
        <f t="shared" si="224"/>
        <v>0</v>
      </c>
      <c r="S287" s="156">
        <f t="shared" si="225"/>
        <v>0</v>
      </c>
      <c r="U287" s="157">
        <f t="shared" si="232"/>
        <v>0</v>
      </c>
      <c r="W287" s="152"/>
      <c r="X287" s="152"/>
      <c r="Y287" s="152"/>
      <c r="Z287" s="152"/>
      <c r="AA287" s="152"/>
      <c r="AB287" s="152"/>
      <c r="AC287" s="347"/>
      <c r="AD287" s="152"/>
      <c r="AE287" s="152"/>
      <c r="AF287" s="152"/>
      <c r="AG287" s="152"/>
      <c r="AH287" s="152"/>
      <c r="AI287" s="152"/>
      <c r="AJ287" s="347"/>
      <c r="AK287" s="152"/>
      <c r="AL287" s="152"/>
      <c r="AM287" s="295"/>
      <c r="AN287" s="228"/>
      <c r="AO287" s="228"/>
      <c r="AP287" s="228"/>
      <c r="AQ287" s="228"/>
      <c r="AR287" s="228"/>
      <c r="AS287" s="348"/>
      <c r="AT287" s="264">
        <f t="shared" si="228"/>
        <v>0</v>
      </c>
      <c r="AU287" s="259"/>
      <c r="AV287" s="265">
        <f t="shared" si="229"/>
        <v>0</v>
      </c>
      <c r="AX287" s="265">
        <f t="shared" si="233"/>
        <v>0</v>
      </c>
      <c r="AZ287" s="492">
        <f t="shared" si="230"/>
        <v>0</v>
      </c>
      <c r="BB287" s="492">
        <f t="shared" si="231"/>
        <v>0</v>
      </c>
      <c r="BD287" s="265">
        <f t="shared" si="234"/>
        <v>0</v>
      </c>
      <c r="BE287" s="105"/>
      <c r="BF287" s="105"/>
      <c r="BG287" s="105"/>
      <c r="BH287" s="105"/>
      <c r="BI287" s="105"/>
      <c r="BJ287" s="105"/>
    </row>
    <row r="288" spans="2:62" ht="20.100000000000001" hidden="1" customHeight="1" outlineLevel="1">
      <c r="B288" s="100"/>
      <c r="C288" s="908"/>
      <c r="D288" s="909"/>
      <c r="E288" s="909"/>
      <c r="F288" s="910"/>
      <c r="G288" s="890"/>
      <c r="H288" s="891"/>
      <c r="I288" s="152"/>
      <c r="J288" s="152"/>
      <c r="K288" s="152"/>
      <c r="L288" s="152"/>
      <c r="M288" s="152"/>
      <c r="N288" s="152"/>
      <c r="O288" s="152"/>
      <c r="P288" s="153"/>
      <c r="Q288" s="153"/>
      <c r="R288" s="156">
        <f t="shared" si="224"/>
        <v>0</v>
      </c>
      <c r="S288" s="156">
        <f t="shared" si="225"/>
        <v>0</v>
      </c>
      <c r="U288" s="157">
        <f t="shared" si="232"/>
        <v>0</v>
      </c>
      <c r="W288" s="152"/>
      <c r="X288" s="152"/>
      <c r="Y288" s="152"/>
      <c r="Z288" s="152"/>
      <c r="AA288" s="152"/>
      <c r="AB288" s="152"/>
      <c r="AC288" s="347"/>
      <c r="AD288" s="152"/>
      <c r="AE288" s="152"/>
      <c r="AF288" s="152"/>
      <c r="AG288" s="152"/>
      <c r="AH288" s="152"/>
      <c r="AI288" s="152"/>
      <c r="AJ288" s="347"/>
      <c r="AK288" s="152"/>
      <c r="AL288" s="152"/>
      <c r="AM288" s="295"/>
      <c r="AN288" s="228"/>
      <c r="AO288" s="228"/>
      <c r="AP288" s="228"/>
      <c r="AQ288" s="228"/>
      <c r="AR288" s="228"/>
      <c r="AS288" s="348"/>
      <c r="AT288" s="264">
        <f t="shared" si="228"/>
        <v>0</v>
      </c>
      <c r="AU288" s="259"/>
      <c r="AV288" s="265">
        <f t="shared" si="229"/>
        <v>0</v>
      </c>
      <c r="AX288" s="265">
        <f t="shared" si="233"/>
        <v>0</v>
      </c>
      <c r="AZ288" s="492">
        <f t="shared" si="230"/>
        <v>0</v>
      </c>
      <c r="BB288" s="492">
        <f t="shared" si="231"/>
        <v>0</v>
      </c>
      <c r="BD288" s="265">
        <f t="shared" si="234"/>
        <v>0</v>
      </c>
      <c r="BE288" s="105"/>
      <c r="BF288" s="105"/>
      <c r="BG288" s="105"/>
      <c r="BH288" s="105"/>
      <c r="BI288" s="105"/>
      <c r="BJ288" s="105"/>
    </row>
    <row r="289" spans="2:62" ht="20.100000000000001" hidden="1" customHeight="1" outlineLevel="1">
      <c r="B289" s="100"/>
      <c r="C289" s="908"/>
      <c r="D289" s="909"/>
      <c r="E289" s="909"/>
      <c r="F289" s="910"/>
      <c r="G289" s="890"/>
      <c r="H289" s="891"/>
      <c r="I289" s="152"/>
      <c r="J289" s="152"/>
      <c r="K289" s="152"/>
      <c r="L289" s="152"/>
      <c r="M289" s="152"/>
      <c r="N289" s="152"/>
      <c r="O289" s="152"/>
      <c r="P289" s="153"/>
      <c r="Q289" s="153"/>
      <c r="R289" s="156">
        <f t="shared" si="224"/>
        <v>0</v>
      </c>
      <c r="S289" s="156">
        <f t="shared" si="225"/>
        <v>0</v>
      </c>
      <c r="U289" s="157">
        <f t="shared" si="232"/>
        <v>0</v>
      </c>
      <c r="W289" s="152"/>
      <c r="X289" s="152"/>
      <c r="Y289" s="152"/>
      <c r="Z289" s="152"/>
      <c r="AA289" s="152"/>
      <c r="AB289" s="152"/>
      <c r="AC289" s="347"/>
      <c r="AD289" s="152"/>
      <c r="AE289" s="152"/>
      <c r="AF289" s="152"/>
      <c r="AG289" s="152"/>
      <c r="AH289" s="152"/>
      <c r="AI289" s="152"/>
      <c r="AJ289" s="347"/>
      <c r="AK289" s="152"/>
      <c r="AL289" s="152"/>
      <c r="AM289" s="295"/>
      <c r="AN289" s="228"/>
      <c r="AO289" s="228"/>
      <c r="AP289" s="228"/>
      <c r="AQ289" s="228"/>
      <c r="AR289" s="228"/>
      <c r="AS289" s="348"/>
      <c r="AT289" s="264">
        <f t="shared" si="228"/>
        <v>0</v>
      </c>
      <c r="AU289" s="259"/>
      <c r="AV289" s="265">
        <f t="shared" si="229"/>
        <v>0</v>
      </c>
      <c r="AX289" s="265">
        <f t="shared" si="233"/>
        <v>0</v>
      </c>
      <c r="AZ289" s="492">
        <f t="shared" si="230"/>
        <v>0</v>
      </c>
      <c r="BB289" s="492">
        <f t="shared" si="231"/>
        <v>0</v>
      </c>
      <c r="BD289" s="265">
        <f t="shared" si="234"/>
        <v>0</v>
      </c>
      <c r="BE289" s="105"/>
      <c r="BF289" s="105"/>
      <c r="BG289" s="105"/>
      <c r="BH289" s="105"/>
      <c r="BI289" s="105"/>
      <c r="BJ289" s="105"/>
    </row>
    <row r="290" spans="2:62" ht="20.100000000000001" hidden="1" customHeight="1" outlineLevel="1">
      <c r="B290" s="100"/>
      <c r="C290" s="908"/>
      <c r="D290" s="909"/>
      <c r="E290" s="909"/>
      <c r="F290" s="910"/>
      <c r="G290" s="890"/>
      <c r="H290" s="891"/>
      <c r="I290" s="152"/>
      <c r="J290" s="152"/>
      <c r="K290" s="152"/>
      <c r="L290" s="152"/>
      <c r="M290" s="152"/>
      <c r="N290" s="152"/>
      <c r="O290" s="152"/>
      <c r="P290" s="153"/>
      <c r="Q290" s="153"/>
      <c r="R290" s="156">
        <f t="shared" si="224"/>
        <v>0</v>
      </c>
      <c r="S290" s="156">
        <f t="shared" si="225"/>
        <v>0</v>
      </c>
      <c r="U290" s="157">
        <f t="shared" si="232"/>
        <v>0</v>
      </c>
      <c r="W290" s="152"/>
      <c r="X290" s="152"/>
      <c r="Y290" s="152"/>
      <c r="Z290" s="152"/>
      <c r="AA290" s="152"/>
      <c r="AB290" s="152"/>
      <c r="AC290" s="347"/>
      <c r="AD290" s="152"/>
      <c r="AE290" s="152"/>
      <c r="AF290" s="152"/>
      <c r="AG290" s="152"/>
      <c r="AH290" s="152"/>
      <c r="AI290" s="152"/>
      <c r="AJ290" s="347"/>
      <c r="AK290" s="152"/>
      <c r="AL290" s="152"/>
      <c r="AM290" s="295"/>
      <c r="AN290" s="228"/>
      <c r="AO290" s="228"/>
      <c r="AP290" s="228"/>
      <c r="AQ290" s="228"/>
      <c r="AR290" s="228"/>
      <c r="AS290" s="348"/>
      <c r="AT290" s="264">
        <f t="shared" si="228"/>
        <v>0</v>
      </c>
      <c r="AU290" s="259"/>
      <c r="AV290" s="265">
        <f t="shared" si="229"/>
        <v>0</v>
      </c>
      <c r="AX290" s="265">
        <f t="shared" si="233"/>
        <v>0</v>
      </c>
      <c r="AZ290" s="492">
        <f t="shared" si="230"/>
        <v>0</v>
      </c>
      <c r="BB290" s="492">
        <f t="shared" si="231"/>
        <v>0</v>
      </c>
      <c r="BD290" s="265">
        <f t="shared" si="234"/>
        <v>0</v>
      </c>
      <c r="BE290" s="105"/>
      <c r="BF290" s="105"/>
      <c r="BG290" s="105"/>
      <c r="BH290" s="105"/>
      <c r="BI290" s="105"/>
      <c r="BJ290" s="105"/>
    </row>
    <row r="291" spans="2:62" ht="20.100000000000001" hidden="1" customHeight="1" outlineLevel="1">
      <c r="B291" s="100"/>
      <c r="C291" s="908"/>
      <c r="D291" s="909"/>
      <c r="E291" s="909"/>
      <c r="F291" s="910"/>
      <c r="G291" s="890"/>
      <c r="H291" s="891"/>
      <c r="I291" s="152"/>
      <c r="J291" s="152"/>
      <c r="K291" s="152"/>
      <c r="L291" s="152"/>
      <c r="M291" s="152"/>
      <c r="N291" s="152"/>
      <c r="O291" s="152"/>
      <c r="P291" s="153"/>
      <c r="Q291" s="153"/>
      <c r="R291" s="156">
        <f t="shared" si="224"/>
        <v>0</v>
      </c>
      <c r="S291" s="156">
        <f t="shared" si="225"/>
        <v>0</v>
      </c>
      <c r="U291" s="157">
        <f t="shared" si="232"/>
        <v>0</v>
      </c>
      <c r="W291" s="152"/>
      <c r="X291" s="152"/>
      <c r="Y291" s="152"/>
      <c r="Z291" s="152"/>
      <c r="AA291" s="152"/>
      <c r="AB291" s="152"/>
      <c r="AC291" s="347"/>
      <c r="AD291" s="152"/>
      <c r="AE291" s="152"/>
      <c r="AF291" s="152"/>
      <c r="AG291" s="152"/>
      <c r="AH291" s="152"/>
      <c r="AI291" s="152"/>
      <c r="AJ291" s="347"/>
      <c r="AK291" s="152"/>
      <c r="AL291" s="152"/>
      <c r="AM291" s="295"/>
      <c r="AN291" s="228"/>
      <c r="AO291" s="228"/>
      <c r="AP291" s="228"/>
      <c r="AQ291" s="228"/>
      <c r="AR291" s="228"/>
      <c r="AS291" s="348"/>
      <c r="AT291" s="264">
        <f t="shared" si="228"/>
        <v>0</v>
      </c>
      <c r="AU291" s="259"/>
      <c r="AV291" s="265">
        <f t="shared" si="229"/>
        <v>0</v>
      </c>
      <c r="AX291" s="265">
        <f t="shared" si="233"/>
        <v>0</v>
      </c>
      <c r="AZ291" s="492">
        <f t="shared" si="230"/>
        <v>0</v>
      </c>
      <c r="BB291" s="492">
        <f t="shared" si="231"/>
        <v>0</v>
      </c>
      <c r="BD291" s="265">
        <f t="shared" si="234"/>
        <v>0</v>
      </c>
      <c r="BE291" s="105"/>
      <c r="BF291" s="105"/>
      <c r="BG291" s="105"/>
      <c r="BH291" s="105"/>
      <c r="BI291" s="105"/>
      <c r="BJ291" s="105"/>
    </row>
    <row r="292" spans="2:62" ht="20.100000000000001" hidden="1" customHeight="1" outlineLevel="1">
      <c r="B292" s="100"/>
      <c r="C292" s="908"/>
      <c r="D292" s="909"/>
      <c r="E292" s="909"/>
      <c r="F292" s="910"/>
      <c r="G292" s="890"/>
      <c r="H292" s="891"/>
      <c r="I292" s="152"/>
      <c r="J292" s="152"/>
      <c r="K292" s="152"/>
      <c r="L292" s="152"/>
      <c r="M292" s="152"/>
      <c r="N292" s="152"/>
      <c r="O292" s="152"/>
      <c r="P292" s="153"/>
      <c r="Q292" s="153"/>
      <c r="R292" s="156">
        <f t="shared" si="224"/>
        <v>0</v>
      </c>
      <c r="S292" s="156">
        <f t="shared" si="225"/>
        <v>0</v>
      </c>
      <c r="U292" s="157">
        <f t="shared" si="232"/>
        <v>0</v>
      </c>
      <c r="W292" s="152"/>
      <c r="X292" s="152"/>
      <c r="Y292" s="152"/>
      <c r="Z292" s="152"/>
      <c r="AA292" s="152"/>
      <c r="AB292" s="152"/>
      <c r="AC292" s="347"/>
      <c r="AD292" s="152"/>
      <c r="AE292" s="152"/>
      <c r="AF292" s="152"/>
      <c r="AG292" s="152"/>
      <c r="AH292" s="152"/>
      <c r="AI292" s="152"/>
      <c r="AJ292" s="347"/>
      <c r="AK292" s="152"/>
      <c r="AL292" s="152"/>
      <c r="AM292" s="295"/>
      <c r="AN292" s="228"/>
      <c r="AO292" s="228"/>
      <c r="AP292" s="228"/>
      <c r="AQ292" s="228"/>
      <c r="AR292" s="228"/>
      <c r="AS292" s="348"/>
      <c r="AT292" s="264">
        <f t="shared" si="228"/>
        <v>0</v>
      </c>
      <c r="AU292" s="259"/>
      <c r="AV292" s="265">
        <f t="shared" si="229"/>
        <v>0</v>
      </c>
      <c r="AX292" s="265">
        <f t="shared" si="233"/>
        <v>0</v>
      </c>
      <c r="AZ292" s="492">
        <f t="shared" si="230"/>
        <v>0</v>
      </c>
      <c r="BB292" s="492">
        <f t="shared" si="231"/>
        <v>0</v>
      </c>
      <c r="BD292" s="265">
        <f t="shared" si="234"/>
        <v>0</v>
      </c>
      <c r="BE292" s="105"/>
      <c r="BF292" s="105"/>
      <c r="BG292" s="105"/>
      <c r="BH292" s="105"/>
      <c r="BI292" s="105"/>
      <c r="BJ292" s="105"/>
    </row>
    <row r="293" spans="2:62" ht="20.100000000000001" hidden="1" customHeight="1" outlineLevel="1">
      <c r="B293" s="100"/>
      <c r="C293" s="908"/>
      <c r="D293" s="909"/>
      <c r="E293" s="909"/>
      <c r="F293" s="910"/>
      <c r="G293" s="890"/>
      <c r="H293" s="891"/>
      <c r="I293" s="152"/>
      <c r="J293" s="152"/>
      <c r="K293" s="152"/>
      <c r="L293" s="152"/>
      <c r="M293" s="152"/>
      <c r="N293" s="152"/>
      <c r="O293" s="152"/>
      <c r="P293" s="153"/>
      <c r="Q293" s="153"/>
      <c r="R293" s="156">
        <f t="shared" si="224"/>
        <v>0</v>
      </c>
      <c r="S293" s="156">
        <f t="shared" si="225"/>
        <v>0</v>
      </c>
      <c r="U293" s="157">
        <f t="shared" si="232"/>
        <v>0</v>
      </c>
      <c r="W293" s="152"/>
      <c r="X293" s="152"/>
      <c r="Y293" s="152"/>
      <c r="Z293" s="152"/>
      <c r="AA293" s="152"/>
      <c r="AB293" s="152"/>
      <c r="AC293" s="347"/>
      <c r="AD293" s="152"/>
      <c r="AE293" s="152"/>
      <c r="AF293" s="152"/>
      <c r="AG293" s="152"/>
      <c r="AH293" s="152"/>
      <c r="AI293" s="152"/>
      <c r="AJ293" s="347"/>
      <c r="AK293" s="152"/>
      <c r="AL293" s="152"/>
      <c r="AM293" s="295"/>
      <c r="AN293" s="228"/>
      <c r="AO293" s="228"/>
      <c r="AP293" s="228"/>
      <c r="AQ293" s="228"/>
      <c r="AR293" s="228"/>
      <c r="AS293" s="348"/>
      <c r="AT293" s="264">
        <f t="shared" si="228"/>
        <v>0</v>
      </c>
      <c r="AU293" s="259"/>
      <c r="AV293" s="265">
        <f t="shared" si="229"/>
        <v>0</v>
      </c>
      <c r="AX293" s="265">
        <f t="shared" si="233"/>
        <v>0</v>
      </c>
      <c r="AZ293" s="492">
        <f t="shared" si="230"/>
        <v>0</v>
      </c>
      <c r="BB293" s="492">
        <f t="shared" si="231"/>
        <v>0</v>
      </c>
      <c r="BD293" s="265">
        <f t="shared" si="234"/>
        <v>0</v>
      </c>
      <c r="BE293" s="105"/>
      <c r="BF293" s="105"/>
      <c r="BG293" s="105"/>
      <c r="BH293" s="105"/>
      <c r="BI293" s="105"/>
      <c r="BJ293" s="105"/>
    </row>
    <row r="294" spans="2:62" ht="20.100000000000001" hidden="1" customHeight="1" outlineLevel="1">
      <c r="B294" s="100"/>
      <c r="C294" s="908"/>
      <c r="D294" s="909"/>
      <c r="E294" s="909"/>
      <c r="F294" s="910"/>
      <c r="G294" s="890"/>
      <c r="H294" s="891"/>
      <c r="I294" s="152"/>
      <c r="J294" s="152"/>
      <c r="K294" s="152"/>
      <c r="L294" s="152"/>
      <c r="M294" s="152"/>
      <c r="N294" s="152"/>
      <c r="O294" s="152"/>
      <c r="P294" s="153"/>
      <c r="Q294" s="153"/>
      <c r="R294" s="156">
        <f t="shared" si="224"/>
        <v>0</v>
      </c>
      <c r="S294" s="156">
        <f t="shared" si="225"/>
        <v>0</v>
      </c>
      <c r="U294" s="157">
        <f t="shared" si="232"/>
        <v>0</v>
      </c>
      <c r="W294" s="152"/>
      <c r="X294" s="152"/>
      <c r="Y294" s="152"/>
      <c r="Z294" s="152"/>
      <c r="AA294" s="152"/>
      <c r="AB294" s="152"/>
      <c r="AC294" s="347"/>
      <c r="AD294" s="152"/>
      <c r="AE294" s="152"/>
      <c r="AF294" s="152"/>
      <c r="AG294" s="152"/>
      <c r="AH294" s="152"/>
      <c r="AI294" s="152"/>
      <c r="AJ294" s="347"/>
      <c r="AK294" s="152"/>
      <c r="AL294" s="152"/>
      <c r="AM294" s="295"/>
      <c r="AN294" s="228"/>
      <c r="AO294" s="228"/>
      <c r="AP294" s="228"/>
      <c r="AQ294" s="228"/>
      <c r="AR294" s="228"/>
      <c r="AS294" s="348"/>
      <c r="AT294" s="264">
        <f t="shared" si="228"/>
        <v>0</v>
      </c>
      <c r="AU294" s="259"/>
      <c r="AV294" s="265">
        <f t="shared" si="229"/>
        <v>0</v>
      </c>
      <c r="AX294" s="265">
        <f t="shared" si="233"/>
        <v>0</v>
      </c>
      <c r="AZ294" s="492">
        <f t="shared" si="230"/>
        <v>0</v>
      </c>
      <c r="BB294" s="492">
        <f t="shared" si="231"/>
        <v>0</v>
      </c>
      <c r="BD294" s="265">
        <f t="shared" si="234"/>
        <v>0</v>
      </c>
      <c r="BE294" s="105"/>
      <c r="BF294" s="105"/>
      <c r="BG294" s="105"/>
      <c r="BH294" s="105"/>
      <c r="BI294" s="105"/>
      <c r="BJ294" s="105"/>
    </row>
    <row r="295" spans="2:62" ht="20.100000000000001" hidden="1" customHeight="1" outlineLevel="1">
      <c r="B295" s="100"/>
      <c r="C295" s="908"/>
      <c r="D295" s="909"/>
      <c r="E295" s="909"/>
      <c r="F295" s="910"/>
      <c r="G295" s="890"/>
      <c r="H295" s="891"/>
      <c r="I295" s="152"/>
      <c r="J295" s="152"/>
      <c r="K295" s="152"/>
      <c r="L295" s="152"/>
      <c r="M295" s="152"/>
      <c r="N295" s="152"/>
      <c r="O295" s="152"/>
      <c r="P295" s="153"/>
      <c r="Q295" s="153"/>
      <c r="R295" s="156">
        <f t="shared" si="224"/>
        <v>0</v>
      </c>
      <c r="S295" s="156">
        <f t="shared" si="225"/>
        <v>0</v>
      </c>
      <c r="U295" s="157">
        <f t="shared" si="232"/>
        <v>0</v>
      </c>
      <c r="W295" s="152"/>
      <c r="X295" s="152"/>
      <c r="Y295" s="152"/>
      <c r="Z295" s="152"/>
      <c r="AA295" s="152"/>
      <c r="AB295" s="152"/>
      <c r="AC295" s="347"/>
      <c r="AD295" s="152"/>
      <c r="AE295" s="152"/>
      <c r="AF295" s="152"/>
      <c r="AG295" s="152"/>
      <c r="AH295" s="152"/>
      <c r="AI295" s="152"/>
      <c r="AJ295" s="347"/>
      <c r="AK295" s="152"/>
      <c r="AL295" s="152"/>
      <c r="AM295" s="295"/>
      <c r="AN295" s="228"/>
      <c r="AO295" s="228"/>
      <c r="AP295" s="228"/>
      <c r="AQ295" s="228"/>
      <c r="AR295" s="228"/>
      <c r="AS295" s="348"/>
      <c r="AT295" s="264">
        <f t="shared" si="228"/>
        <v>0</v>
      </c>
      <c r="AU295" s="259"/>
      <c r="AV295" s="265">
        <f t="shared" si="229"/>
        <v>0</v>
      </c>
      <c r="AX295" s="265">
        <f t="shared" si="233"/>
        <v>0</v>
      </c>
      <c r="AZ295" s="492">
        <f t="shared" si="230"/>
        <v>0</v>
      </c>
      <c r="BB295" s="492">
        <f t="shared" si="231"/>
        <v>0</v>
      </c>
      <c r="BD295" s="265">
        <f t="shared" si="234"/>
        <v>0</v>
      </c>
      <c r="BE295" s="105"/>
      <c r="BF295" s="105"/>
      <c r="BG295" s="105"/>
      <c r="BH295" s="105"/>
      <c r="BI295" s="105"/>
      <c r="BJ295" s="105"/>
    </row>
    <row r="296" spans="2:62" ht="20.100000000000001" hidden="1" customHeight="1" outlineLevel="1">
      <c r="B296" s="100"/>
      <c r="C296" s="908"/>
      <c r="D296" s="909"/>
      <c r="E296" s="909"/>
      <c r="F296" s="910"/>
      <c r="G296" s="890"/>
      <c r="H296" s="891"/>
      <c r="I296" s="152"/>
      <c r="J296" s="152"/>
      <c r="K296" s="152"/>
      <c r="L296" s="152"/>
      <c r="M296" s="152"/>
      <c r="N296" s="152"/>
      <c r="O296" s="152"/>
      <c r="P296" s="153"/>
      <c r="Q296" s="153"/>
      <c r="R296" s="156">
        <f t="shared" si="224"/>
        <v>0</v>
      </c>
      <c r="S296" s="156">
        <f t="shared" si="225"/>
        <v>0</v>
      </c>
      <c r="U296" s="157">
        <f t="shared" si="232"/>
        <v>0</v>
      </c>
      <c r="W296" s="152"/>
      <c r="X296" s="152"/>
      <c r="Y296" s="152"/>
      <c r="Z296" s="152"/>
      <c r="AA296" s="152"/>
      <c r="AB296" s="152"/>
      <c r="AC296" s="347"/>
      <c r="AD296" s="152"/>
      <c r="AE296" s="152"/>
      <c r="AF296" s="152"/>
      <c r="AG296" s="152"/>
      <c r="AH296" s="152"/>
      <c r="AI296" s="152"/>
      <c r="AJ296" s="347"/>
      <c r="AK296" s="152"/>
      <c r="AL296" s="152"/>
      <c r="AM296" s="295"/>
      <c r="AN296" s="228"/>
      <c r="AO296" s="228"/>
      <c r="AP296" s="228"/>
      <c r="AQ296" s="228"/>
      <c r="AR296" s="228"/>
      <c r="AS296" s="348"/>
      <c r="AT296" s="264">
        <f t="shared" si="228"/>
        <v>0</v>
      </c>
      <c r="AU296" s="259"/>
      <c r="AV296" s="265">
        <f t="shared" si="229"/>
        <v>0</v>
      </c>
      <c r="AX296" s="265">
        <f t="shared" si="233"/>
        <v>0</v>
      </c>
      <c r="AZ296" s="492">
        <f t="shared" si="230"/>
        <v>0</v>
      </c>
      <c r="BB296" s="492">
        <f t="shared" si="231"/>
        <v>0</v>
      </c>
      <c r="BD296" s="265">
        <f t="shared" si="234"/>
        <v>0</v>
      </c>
      <c r="BE296" s="105"/>
      <c r="BF296" s="105"/>
      <c r="BG296" s="105"/>
      <c r="BH296" s="105"/>
      <c r="BI296" s="105"/>
      <c r="BJ296" s="105"/>
    </row>
    <row r="297" spans="2:62" ht="20.100000000000001" hidden="1" customHeight="1" outlineLevel="1">
      <c r="B297" s="100"/>
      <c r="C297" s="908"/>
      <c r="D297" s="909"/>
      <c r="E297" s="909"/>
      <c r="F297" s="910"/>
      <c r="G297" s="890"/>
      <c r="H297" s="891"/>
      <c r="I297" s="152"/>
      <c r="J297" s="152"/>
      <c r="K297" s="152"/>
      <c r="L297" s="152"/>
      <c r="M297" s="152"/>
      <c r="N297" s="152"/>
      <c r="O297" s="152"/>
      <c r="P297" s="153"/>
      <c r="Q297" s="153"/>
      <c r="R297" s="156">
        <f t="shared" si="224"/>
        <v>0</v>
      </c>
      <c r="S297" s="156">
        <f t="shared" si="225"/>
        <v>0</v>
      </c>
      <c r="U297" s="157">
        <f t="shared" si="232"/>
        <v>0</v>
      </c>
      <c r="W297" s="152"/>
      <c r="X297" s="152"/>
      <c r="Y297" s="152"/>
      <c r="Z297" s="152"/>
      <c r="AA297" s="152"/>
      <c r="AB297" s="152"/>
      <c r="AC297" s="347"/>
      <c r="AD297" s="152"/>
      <c r="AE297" s="152"/>
      <c r="AF297" s="152"/>
      <c r="AG297" s="152"/>
      <c r="AH297" s="152"/>
      <c r="AI297" s="152"/>
      <c r="AJ297" s="347"/>
      <c r="AK297" s="152"/>
      <c r="AL297" s="152"/>
      <c r="AM297" s="295"/>
      <c r="AN297" s="228"/>
      <c r="AO297" s="228"/>
      <c r="AP297" s="228"/>
      <c r="AQ297" s="228"/>
      <c r="AR297" s="228"/>
      <c r="AS297" s="348"/>
      <c r="AT297" s="264">
        <f t="shared" si="228"/>
        <v>0</v>
      </c>
      <c r="AU297" s="259"/>
      <c r="AV297" s="265">
        <f t="shared" si="229"/>
        <v>0</v>
      </c>
      <c r="AX297" s="265">
        <f t="shared" si="233"/>
        <v>0</v>
      </c>
      <c r="AZ297" s="492">
        <f t="shared" si="230"/>
        <v>0</v>
      </c>
      <c r="BB297" s="492">
        <f t="shared" si="231"/>
        <v>0</v>
      </c>
      <c r="BD297" s="265">
        <f t="shared" si="234"/>
        <v>0</v>
      </c>
      <c r="BE297" s="105"/>
      <c r="BF297" s="105"/>
      <c r="BG297" s="105"/>
      <c r="BH297" s="105"/>
      <c r="BI297" s="105"/>
      <c r="BJ297" s="105"/>
    </row>
    <row r="298" spans="2:62" ht="20.100000000000001" hidden="1" customHeight="1" outlineLevel="1">
      <c r="B298" s="100"/>
      <c r="C298" s="908"/>
      <c r="D298" s="909"/>
      <c r="E298" s="909"/>
      <c r="F298" s="910"/>
      <c r="G298" s="890"/>
      <c r="H298" s="891"/>
      <c r="I298" s="152"/>
      <c r="J298" s="152"/>
      <c r="K298" s="152"/>
      <c r="L298" s="152"/>
      <c r="M298" s="152"/>
      <c r="N298" s="152"/>
      <c r="O298" s="152"/>
      <c r="P298" s="153"/>
      <c r="Q298" s="153"/>
      <c r="R298" s="156">
        <f t="shared" si="224"/>
        <v>0</v>
      </c>
      <c r="S298" s="156">
        <f t="shared" si="225"/>
        <v>0</v>
      </c>
      <c r="U298" s="157">
        <f t="shared" si="232"/>
        <v>0</v>
      </c>
      <c r="W298" s="152"/>
      <c r="X298" s="152"/>
      <c r="Y298" s="152"/>
      <c r="Z298" s="152"/>
      <c r="AA298" s="152"/>
      <c r="AB298" s="152"/>
      <c r="AC298" s="347"/>
      <c r="AD298" s="152"/>
      <c r="AE298" s="152"/>
      <c r="AF298" s="152"/>
      <c r="AG298" s="152"/>
      <c r="AH298" s="152"/>
      <c r="AI298" s="152"/>
      <c r="AJ298" s="347"/>
      <c r="AK298" s="152"/>
      <c r="AL298" s="152"/>
      <c r="AM298" s="295"/>
      <c r="AN298" s="228"/>
      <c r="AO298" s="228"/>
      <c r="AP298" s="228"/>
      <c r="AQ298" s="228"/>
      <c r="AR298" s="228"/>
      <c r="AS298" s="348"/>
      <c r="AT298" s="264">
        <f t="shared" si="228"/>
        <v>0</v>
      </c>
      <c r="AU298" s="259"/>
      <c r="AV298" s="265">
        <f t="shared" si="229"/>
        <v>0</v>
      </c>
      <c r="AX298" s="265">
        <f t="shared" si="233"/>
        <v>0</v>
      </c>
      <c r="AZ298" s="492">
        <f t="shared" si="230"/>
        <v>0</v>
      </c>
      <c r="BB298" s="492">
        <f t="shared" si="231"/>
        <v>0</v>
      </c>
      <c r="BD298" s="265">
        <f t="shared" si="234"/>
        <v>0</v>
      </c>
      <c r="BE298" s="105"/>
      <c r="BF298" s="105"/>
      <c r="BG298" s="105"/>
      <c r="BH298" s="105"/>
      <c r="BI298" s="105"/>
      <c r="BJ298" s="105"/>
    </row>
    <row r="299" spans="2:62" ht="20.100000000000001" hidden="1" customHeight="1" outlineLevel="1">
      <c r="B299" s="100"/>
      <c r="C299" s="908"/>
      <c r="D299" s="909"/>
      <c r="E299" s="909"/>
      <c r="F299" s="910"/>
      <c r="G299" s="890"/>
      <c r="H299" s="891"/>
      <c r="I299" s="152"/>
      <c r="J299" s="152"/>
      <c r="K299" s="152"/>
      <c r="L299" s="152"/>
      <c r="M299" s="152"/>
      <c r="N299" s="152"/>
      <c r="O299" s="152"/>
      <c r="P299" s="153"/>
      <c r="Q299" s="153"/>
      <c r="R299" s="156">
        <f t="shared" si="224"/>
        <v>0</v>
      </c>
      <c r="S299" s="156">
        <f t="shared" si="225"/>
        <v>0</v>
      </c>
      <c r="U299" s="157">
        <f t="shared" si="232"/>
        <v>0</v>
      </c>
      <c r="W299" s="152"/>
      <c r="X299" s="152"/>
      <c r="Y299" s="152"/>
      <c r="Z299" s="152"/>
      <c r="AA299" s="152"/>
      <c r="AB299" s="152"/>
      <c r="AC299" s="347"/>
      <c r="AD299" s="152"/>
      <c r="AE299" s="152"/>
      <c r="AF299" s="152"/>
      <c r="AG299" s="152"/>
      <c r="AH299" s="152"/>
      <c r="AI299" s="152"/>
      <c r="AJ299" s="347"/>
      <c r="AK299" s="152"/>
      <c r="AL299" s="152"/>
      <c r="AM299" s="295"/>
      <c r="AN299" s="228"/>
      <c r="AO299" s="228"/>
      <c r="AP299" s="228"/>
      <c r="AQ299" s="228"/>
      <c r="AR299" s="228"/>
      <c r="AS299" s="348"/>
      <c r="AT299" s="264">
        <f t="shared" si="228"/>
        <v>0</v>
      </c>
      <c r="AU299" s="259"/>
      <c r="AV299" s="265">
        <f t="shared" si="229"/>
        <v>0</v>
      </c>
      <c r="AX299" s="265">
        <f t="shared" si="233"/>
        <v>0</v>
      </c>
      <c r="AZ299" s="492">
        <f t="shared" si="230"/>
        <v>0</v>
      </c>
      <c r="BB299" s="492">
        <f t="shared" si="231"/>
        <v>0</v>
      </c>
      <c r="BD299" s="265">
        <f t="shared" si="234"/>
        <v>0</v>
      </c>
      <c r="BE299" s="105"/>
      <c r="BF299" s="105"/>
      <c r="BG299" s="105"/>
      <c r="BH299" s="105"/>
      <c r="BI299" s="105"/>
      <c r="BJ299" s="105"/>
    </row>
    <row r="300" spans="2:62" ht="9.9499999999999993" hidden="1" customHeight="1" outlineLevel="1">
      <c r="B300" s="101"/>
      <c r="C300" s="208"/>
      <c r="D300" s="208"/>
      <c r="E300" s="208"/>
      <c r="F300" s="208"/>
      <c r="G300" s="237"/>
      <c r="H300" s="207"/>
      <c r="I300" s="257"/>
      <c r="J300" s="257"/>
      <c r="K300" s="257"/>
      <c r="L300" s="257"/>
      <c r="M300" s="257"/>
      <c r="N300" s="257"/>
      <c r="O300" s="257"/>
      <c r="P300" s="256"/>
      <c r="Q300" s="102"/>
      <c r="R300" s="102"/>
      <c r="S300" s="102"/>
      <c r="U300" s="98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Z300" s="493"/>
      <c r="BE300" s="105"/>
      <c r="BF300" s="105"/>
      <c r="BG300" s="105"/>
      <c r="BH300" s="105"/>
      <c r="BI300" s="105"/>
      <c r="BJ300" s="105"/>
    </row>
    <row r="301" spans="2:62" ht="20.100000000000001" customHeight="1" collapsed="1">
      <c r="B301" s="8">
        <f>B284+1</f>
        <v>18</v>
      </c>
      <c r="C301" s="916"/>
      <c r="D301" s="917"/>
      <c r="E301" s="917"/>
      <c r="F301" s="918"/>
      <c r="G301" s="429"/>
      <c r="H301" s="206">
        <v>1</v>
      </c>
      <c r="I301" s="642">
        <f t="shared" ref="I301" si="235">$H301*SUM(I302:I316)</f>
        <v>0</v>
      </c>
      <c r="J301" s="643">
        <f t="shared" ref="J301:O301" si="236">$H301*SUM(J302:J316)</f>
        <v>0</v>
      </c>
      <c r="K301" s="644">
        <f t="shared" si="236"/>
        <v>0</v>
      </c>
      <c r="L301" s="645">
        <f t="shared" si="236"/>
        <v>0</v>
      </c>
      <c r="M301" s="645">
        <f t="shared" si="236"/>
        <v>0</v>
      </c>
      <c r="N301" s="644">
        <f t="shared" si="236"/>
        <v>0</v>
      </c>
      <c r="O301" s="642">
        <f t="shared" si="236"/>
        <v>0</v>
      </c>
      <c r="P301" s="209">
        <f t="shared" ref="P301:Q301" si="237">$H301*SUM(P302:P316)</f>
        <v>0</v>
      </c>
      <c r="Q301" s="210">
        <f t="shared" si="237"/>
        <v>0</v>
      </c>
      <c r="R301" s="136">
        <f t="shared" ref="R301:R316" si="238">P301*(1+Gewinn)*(1+SicherheitAngebot)</f>
        <v>0</v>
      </c>
      <c r="S301" s="137">
        <f t="shared" ref="S301:S316" si="239">Q301*(1+MGKZ)*(1+Gewinn)*(1+SicherheitAngebot)</f>
        <v>0</v>
      </c>
      <c r="U301" s="10">
        <f>I301*$I$7+J301*$J$7+K301*$K$7+L301*$L$7+M301*$M$7+N301*$N$7+O301*$O$7+R301+S301</f>
        <v>0</v>
      </c>
      <c r="W301" s="646">
        <f t="shared" ref="W301:AB301" si="240">$H301*SUM(W302:W316)</f>
        <v>0</v>
      </c>
      <c r="X301" s="647">
        <f t="shared" si="240"/>
        <v>0</v>
      </c>
      <c r="Y301" s="648">
        <f t="shared" si="240"/>
        <v>0</v>
      </c>
      <c r="Z301" s="649">
        <f t="shared" si="240"/>
        <v>0</v>
      </c>
      <c r="AA301" s="648">
        <f t="shared" si="240"/>
        <v>0</v>
      </c>
      <c r="AB301" s="646">
        <f t="shared" si="240"/>
        <v>0</v>
      </c>
      <c r="AC301" s="258"/>
      <c r="AD301" s="646">
        <f t="shared" ref="AD301:AM301" si="241">$H301*SUM(AD302:AD316)</f>
        <v>0</v>
      </c>
      <c r="AE301" s="647">
        <f t="shared" si="241"/>
        <v>0</v>
      </c>
      <c r="AF301" s="648">
        <f t="shared" si="241"/>
        <v>0</v>
      </c>
      <c r="AG301" s="649">
        <f t="shared" si="241"/>
        <v>0</v>
      </c>
      <c r="AH301" s="648">
        <f t="shared" si="241"/>
        <v>0</v>
      </c>
      <c r="AI301" s="646">
        <f t="shared" si="241"/>
        <v>0</v>
      </c>
      <c r="AJ301" s="258"/>
      <c r="AK301" s="653">
        <f t="shared" si="241"/>
        <v>0</v>
      </c>
      <c r="AL301" s="653">
        <f t="shared" si="241"/>
        <v>0</v>
      </c>
      <c r="AM301" s="653">
        <f t="shared" si="241"/>
        <v>0</v>
      </c>
      <c r="AN301" s="227">
        <f>$H301*SUM(AN302:AN316)*(1+Gewinn)*(1+SicherheitAngebot)</f>
        <v>0</v>
      </c>
      <c r="AO301" s="227">
        <f>$H301*SUM(AO302:AO316)*(1+Gewinn)*(1+SicherheitAngebot)</f>
        <v>0</v>
      </c>
      <c r="AP301" s="227">
        <f>$H301*SUM(AP302:AP316)*(1+Gewinn)*(1+SicherheitAngebot)</f>
        <v>0</v>
      </c>
      <c r="AQ301" s="227">
        <f>$H301*SUM(AQ302:AQ316)*(1+Gewinn)*(1+SicherheitAngebot)</f>
        <v>0</v>
      </c>
      <c r="AR301" s="227">
        <f>$H301*SUM(AR302:AR316)*(1+Gewinn)*(1+SicherheitAngebot)</f>
        <v>0</v>
      </c>
      <c r="AS301" s="262"/>
      <c r="AT301" s="263">
        <f t="shared" si="228"/>
        <v>0</v>
      </c>
      <c r="AU301" s="259"/>
      <c r="AV301" s="491">
        <f>AK301*$AK$7+AL301*$AL$7+AM301*$AM$7+SUM(AN301:AR301)+AT301/Zuschläge_IBN+AT301</f>
        <v>0</v>
      </c>
      <c r="AX301" s="685">
        <f>U301+AV301</f>
        <v>0</v>
      </c>
      <c r="AZ301" s="490">
        <f>IF(H301&gt;0,U301/(1+SicherheitAngebot)*(1+Sicherheit),0)</f>
        <v>0</v>
      </c>
      <c r="BB301" s="490">
        <f>IF(H301&gt;0,AV301/(1+SicherheitAngebot)*(1+Sicherheit),0)</f>
        <v>0</v>
      </c>
      <c r="BD301" s="490">
        <f>AZ301+BB301</f>
        <v>0</v>
      </c>
      <c r="BE301" s="105"/>
      <c r="BF301" s="105"/>
      <c r="BG301" s="105"/>
      <c r="BH301" s="105"/>
      <c r="BI301" s="105"/>
      <c r="BJ301" s="105"/>
    </row>
    <row r="302" spans="2:62" ht="20.100000000000001" hidden="1" customHeight="1" outlineLevel="1">
      <c r="B302" s="99"/>
      <c r="C302" s="908"/>
      <c r="D302" s="909"/>
      <c r="E302" s="909"/>
      <c r="F302" s="910"/>
      <c r="G302" s="890"/>
      <c r="H302" s="901"/>
      <c r="I302" s="152"/>
      <c r="J302" s="152"/>
      <c r="K302" s="152"/>
      <c r="L302" s="152"/>
      <c r="M302" s="152"/>
      <c r="N302" s="152"/>
      <c r="O302" s="152"/>
      <c r="P302" s="153"/>
      <c r="Q302" s="153"/>
      <c r="R302" s="156">
        <f t="shared" si="238"/>
        <v>0</v>
      </c>
      <c r="S302" s="156">
        <f t="shared" si="239"/>
        <v>0</v>
      </c>
      <c r="U302" s="157">
        <f>I302*$I$7+J302*$J$7+K302*$K$7+L302*$L$7+M302*$M$7+N302*$N$7+O302*$O$7+R302+S302</f>
        <v>0</v>
      </c>
      <c r="W302" s="152"/>
      <c r="X302" s="152"/>
      <c r="Y302" s="152"/>
      <c r="Z302" s="152"/>
      <c r="AA302" s="152"/>
      <c r="AB302" s="152"/>
      <c r="AC302" s="347"/>
      <c r="AD302" s="152"/>
      <c r="AE302" s="152"/>
      <c r="AF302" s="152"/>
      <c r="AG302" s="152"/>
      <c r="AH302" s="152"/>
      <c r="AI302" s="152"/>
      <c r="AJ302" s="347"/>
      <c r="AK302" s="152"/>
      <c r="AL302" s="152"/>
      <c r="AM302" s="295"/>
      <c r="AN302" s="228"/>
      <c r="AO302" s="228"/>
      <c r="AP302" s="228"/>
      <c r="AQ302" s="228"/>
      <c r="AR302" s="228"/>
      <c r="AS302" s="348"/>
      <c r="AT302" s="264">
        <f t="shared" si="228"/>
        <v>0</v>
      </c>
      <c r="AU302" s="259"/>
      <c r="AV302" s="265">
        <f t="shared" ref="AV302:AV316" si="242">AK302*$AK$7+AL302*$AL$7+AM302*$AM$7+SUM(AN302:AR302)*(1+Gewinn)*(1+SicherheitAngebot)+AT302/Zuschläge_IBN+AT302</f>
        <v>0</v>
      </c>
      <c r="AX302" s="265">
        <f>U302+AV302</f>
        <v>0</v>
      </c>
      <c r="AZ302" s="492">
        <f t="shared" ref="AZ302:AZ316" si="243">U302/(1+SicherheitAngebot)*(1+Sicherheit)</f>
        <v>0</v>
      </c>
      <c r="BB302" s="492">
        <f t="shared" ref="BB302:BB316" si="244">AV302/(1+SicherheitAngebot)*(1+Sicherheit)</f>
        <v>0</v>
      </c>
      <c r="BD302" s="265">
        <f>AZ302+BB302</f>
        <v>0</v>
      </c>
      <c r="BE302" s="105"/>
      <c r="BF302" s="105"/>
      <c r="BG302" s="105"/>
      <c r="BH302" s="105"/>
      <c r="BI302" s="105"/>
      <c r="BJ302" s="105"/>
    </row>
    <row r="303" spans="2:62" ht="20.100000000000001" hidden="1" customHeight="1" outlineLevel="1">
      <c r="B303" s="100"/>
      <c r="C303" s="908"/>
      <c r="D303" s="909"/>
      <c r="E303" s="909"/>
      <c r="F303" s="910"/>
      <c r="G303" s="890"/>
      <c r="H303" s="891"/>
      <c r="I303" s="152"/>
      <c r="J303" s="152"/>
      <c r="K303" s="152"/>
      <c r="L303" s="152"/>
      <c r="M303" s="152"/>
      <c r="N303" s="152"/>
      <c r="O303" s="152"/>
      <c r="P303" s="153"/>
      <c r="Q303" s="153"/>
      <c r="R303" s="156">
        <f t="shared" si="238"/>
        <v>0</v>
      </c>
      <c r="S303" s="156">
        <f t="shared" si="239"/>
        <v>0</v>
      </c>
      <c r="U303" s="157">
        <f t="shared" ref="U303:U316" si="245">I303*$I$7+J303*$J$7+K303*$K$7+L303*$L$7+M303*$M$7+N303*$N$7+O303*$O$7+R303+S303</f>
        <v>0</v>
      </c>
      <c r="W303" s="152"/>
      <c r="X303" s="152"/>
      <c r="Y303" s="152"/>
      <c r="Z303" s="152"/>
      <c r="AA303" s="152"/>
      <c r="AB303" s="152"/>
      <c r="AC303" s="347"/>
      <c r="AD303" s="152"/>
      <c r="AE303" s="152"/>
      <c r="AF303" s="152"/>
      <c r="AG303" s="152"/>
      <c r="AH303" s="152"/>
      <c r="AI303" s="152"/>
      <c r="AJ303" s="347"/>
      <c r="AK303" s="152"/>
      <c r="AL303" s="152"/>
      <c r="AM303" s="295"/>
      <c r="AN303" s="228"/>
      <c r="AO303" s="228"/>
      <c r="AP303" s="228"/>
      <c r="AQ303" s="228"/>
      <c r="AR303" s="228"/>
      <c r="AS303" s="348"/>
      <c r="AT303" s="264">
        <f t="shared" si="228"/>
        <v>0</v>
      </c>
      <c r="AU303" s="259"/>
      <c r="AV303" s="265">
        <f t="shared" si="242"/>
        <v>0</v>
      </c>
      <c r="AX303" s="265">
        <f t="shared" ref="AX303:AX316" si="246">U303+AV303</f>
        <v>0</v>
      </c>
      <c r="AZ303" s="492">
        <f t="shared" si="243"/>
        <v>0</v>
      </c>
      <c r="BB303" s="492">
        <f t="shared" si="244"/>
        <v>0</v>
      </c>
      <c r="BD303" s="265">
        <f t="shared" ref="BD303:BD316" si="247">AZ303+BB303</f>
        <v>0</v>
      </c>
      <c r="BE303" s="105"/>
      <c r="BF303" s="105"/>
      <c r="BG303" s="105"/>
      <c r="BH303" s="105"/>
      <c r="BI303" s="105"/>
      <c r="BJ303" s="105"/>
    </row>
    <row r="304" spans="2:62" ht="20.100000000000001" hidden="1" customHeight="1" outlineLevel="1">
      <c r="B304" s="100"/>
      <c r="C304" s="908"/>
      <c r="D304" s="909"/>
      <c r="E304" s="909"/>
      <c r="F304" s="910"/>
      <c r="G304" s="890"/>
      <c r="H304" s="891"/>
      <c r="I304" s="152"/>
      <c r="J304" s="152"/>
      <c r="K304" s="152"/>
      <c r="L304" s="152"/>
      <c r="M304" s="152"/>
      <c r="N304" s="152"/>
      <c r="O304" s="152"/>
      <c r="P304" s="153"/>
      <c r="Q304" s="153"/>
      <c r="R304" s="156">
        <f t="shared" si="238"/>
        <v>0</v>
      </c>
      <c r="S304" s="156">
        <f t="shared" si="239"/>
        <v>0</v>
      </c>
      <c r="U304" s="157">
        <f t="shared" si="245"/>
        <v>0</v>
      </c>
      <c r="W304" s="152"/>
      <c r="X304" s="152"/>
      <c r="Y304" s="152"/>
      <c r="Z304" s="152"/>
      <c r="AA304" s="152"/>
      <c r="AB304" s="152"/>
      <c r="AC304" s="347"/>
      <c r="AD304" s="152"/>
      <c r="AE304" s="152"/>
      <c r="AF304" s="152"/>
      <c r="AG304" s="152"/>
      <c r="AH304" s="152"/>
      <c r="AI304" s="152"/>
      <c r="AJ304" s="347"/>
      <c r="AK304" s="152"/>
      <c r="AL304" s="152"/>
      <c r="AM304" s="295"/>
      <c r="AN304" s="228"/>
      <c r="AO304" s="228"/>
      <c r="AP304" s="228"/>
      <c r="AQ304" s="228"/>
      <c r="AR304" s="228"/>
      <c r="AS304" s="348"/>
      <c r="AT304" s="264">
        <f t="shared" si="228"/>
        <v>0</v>
      </c>
      <c r="AU304" s="259"/>
      <c r="AV304" s="265">
        <f t="shared" si="242"/>
        <v>0</v>
      </c>
      <c r="AX304" s="265">
        <f t="shared" si="246"/>
        <v>0</v>
      </c>
      <c r="AZ304" s="492">
        <f t="shared" si="243"/>
        <v>0</v>
      </c>
      <c r="BB304" s="492">
        <f t="shared" si="244"/>
        <v>0</v>
      </c>
      <c r="BD304" s="265">
        <f t="shared" si="247"/>
        <v>0</v>
      </c>
      <c r="BE304" s="105"/>
      <c r="BF304" s="105"/>
      <c r="BG304" s="105"/>
      <c r="BH304" s="105"/>
      <c r="BI304" s="105"/>
      <c r="BJ304" s="105"/>
    </row>
    <row r="305" spans="2:62" ht="20.100000000000001" hidden="1" customHeight="1" outlineLevel="1">
      <c r="B305" s="100"/>
      <c r="C305" s="908"/>
      <c r="D305" s="909"/>
      <c r="E305" s="909"/>
      <c r="F305" s="910"/>
      <c r="G305" s="890"/>
      <c r="H305" s="891"/>
      <c r="I305" s="152"/>
      <c r="J305" s="152"/>
      <c r="K305" s="152"/>
      <c r="L305" s="152"/>
      <c r="M305" s="152"/>
      <c r="N305" s="152"/>
      <c r="O305" s="152"/>
      <c r="P305" s="153"/>
      <c r="Q305" s="153"/>
      <c r="R305" s="156">
        <f t="shared" si="238"/>
        <v>0</v>
      </c>
      <c r="S305" s="156">
        <f t="shared" si="239"/>
        <v>0</v>
      </c>
      <c r="U305" s="157">
        <f t="shared" si="245"/>
        <v>0</v>
      </c>
      <c r="W305" s="152"/>
      <c r="X305" s="152"/>
      <c r="Y305" s="152"/>
      <c r="Z305" s="152"/>
      <c r="AA305" s="152"/>
      <c r="AB305" s="152"/>
      <c r="AC305" s="347"/>
      <c r="AD305" s="152"/>
      <c r="AE305" s="152"/>
      <c r="AF305" s="152"/>
      <c r="AG305" s="152"/>
      <c r="AH305" s="152"/>
      <c r="AI305" s="152"/>
      <c r="AJ305" s="347"/>
      <c r="AK305" s="152"/>
      <c r="AL305" s="152"/>
      <c r="AM305" s="295"/>
      <c r="AN305" s="228"/>
      <c r="AO305" s="228"/>
      <c r="AP305" s="228"/>
      <c r="AQ305" s="228"/>
      <c r="AR305" s="228"/>
      <c r="AS305" s="348"/>
      <c r="AT305" s="264">
        <f t="shared" si="228"/>
        <v>0</v>
      </c>
      <c r="AU305" s="259"/>
      <c r="AV305" s="265">
        <f t="shared" si="242"/>
        <v>0</v>
      </c>
      <c r="AX305" s="265">
        <f t="shared" si="246"/>
        <v>0</v>
      </c>
      <c r="AZ305" s="492">
        <f t="shared" si="243"/>
        <v>0</v>
      </c>
      <c r="BB305" s="492">
        <f t="shared" si="244"/>
        <v>0</v>
      </c>
      <c r="BD305" s="265">
        <f t="shared" si="247"/>
        <v>0</v>
      </c>
      <c r="BE305" s="105"/>
      <c r="BF305" s="105"/>
      <c r="BG305" s="105"/>
      <c r="BH305" s="105"/>
      <c r="BI305" s="105"/>
      <c r="BJ305" s="105"/>
    </row>
    <row r="306" spans="2:62" ht="20.100000000000001" hidden="1" customHeight="1" outlineLevel="1">
      <c r="B306" s="100"/>
      <c r="C306" s="908"/>
      <c r="D306" s="909"/>
      <c r="E306" s="909"/>
      <c r="F306" s="910"/>
      <c r="G306" s="890"/>
      <c r="H306" s="891"/>
      <c r="I306" s="152"/>
      <c r="J306" s="152"/>
      <c r="K306" s="152"/>
      <c r="L306" s="152"/>
      <c r="M306" s="152"/>
      <c r="N306" s="152"/>
      <c r="O306" s="152"/>
      <c r="P306" s="153"/>
      <c r="Q306" s="153"/>
      <c r="R306" s="156">
        <f t="shared" si="238"/>
        <v>0</v>
      </c>
      <c r="S306" s="156">
        <f t="shared" si="239"/>
        <v>0</v>
      </c>
      <c r="U306" s="157">
        <f t="shared" si="245"/>
        <v>0</v>
      </c>
      <c r="W306" s="152"/>
      <c r="X306" s="152"/>
      <c r="Y306" s="152"/>
      <c r="Z306" s="152"/>
      <c r="AA306" s="152"/>
      <c r="AB306" s="152"/>
      <c r="AC306" s="347"/>
      <c r="AD306" s="152"/>
      <c r="AE306" s="152"/>
      <c r="AF306" s="152"/>
      <c r="AG306" s="152"/>
      <c r="AH306" s="152"/>
      <c r="AI306" s="152"/>
      <c r="AJ306" s="347"/>
      <c r="AK306" s="152"/>
      <c r="AL306" s="152"/>
      <c r="AM306" s="295"/>
      <c r="AN306" s="228"/>
      <c r="AO306" s="228"/>
      <c r="AP306" s="228"/>
      <c r="AQ306" s="228"/>
      <c r="AR306" s="228"/>
      <c r="AS306" s="348"/>
      <c r="AT306" s="264">
        <f t="shared" si="228"/>
        <v>0</v>
      </c>
      <c r="AU306" s="259"/>
      <c r="AV306" s="265">
        <f t="shared" si="242"/>
        <v>0</v>
      </c>
      <c r="AX306" s="265">
        <f t="shared" si="246"/>
        <v>0</v>
      </c>
      <c r="AZ306" s="492">
        <f t="shared" si="243"/>
        <v>0</v>
      </c>
      <c r="BB306" s="492">
        <f t="shared" si="244"/>
        <v>0</v>
      </c>
      <c r="BD306" s="265">
        <f t="shared" si="247"/>
        <v>0</v>
      </c>
      <c r="BE306" s="105"/>
      <c r="BF306" s="105"/>
      <c r="BG306" s="105"/>
      <c r="BH306" s="105"/>
      <c r="BI306" s="105"/>
      <c r="BJ306" s="105"/>
    </row>
    <row r="307" spans="2:62" ht="20.100000000000001" hidden="1" customHeight="1" outlineLevel="1">
      <c r="B307" s="100"/>
      <c r="C307" s="908"/>
      <c r="D307" s="909"/>
      <c r="E307" s="909"/>
      <c r="F307" s="910"/>
      <c r="G307" s="890"/>
      <c r="H307" s="891"/>
      <c r="I307" s="152"/>
      <c r="J307" s="152"/>
      <c r="K307" s="152"/>
      <c r="L307" s="152"/>
      <c r="M307" s="152"/>
      <c r="N307" s="152"/>
      <c r="O307" s="152"/>
      <c r="P307" s="153"/>
      <c r="Q307" s="153"/>
      <c r="R307" s="156">
        <f t="shared" si="238"/>
        <v>0</v>
      </c>
      <c r="S307" s="156">
        <f t="shared" si="239"/>
        <v>0</v>
      </c>
      <c r="U307" s="157">
        <f t="shared" si="245"/>
        <v>0</v>
      </c>
      <c r="W307" s="152"/>
      <c r="X307" s="152"/>
      <c r="Y307" s="152"/>
      <c r="Z307" s="152"/>
      <c r="AA307" s="152"/>
      <c r="AB307" s="152"/>
      <c r="AC307" s="347"/>
      <c r="AD307" s="152"/>
      <c r="AE307" s="152"/>
      <c r="AF307" s="152"/>
      <c r="AG307" s="152"/>
      <c r="AH307" s="152"/>
      <c r="AI307" s="152"/>
      <c r="AJ307" s="347"/>
      <c r="AK307" s="152"/>
      <c r="AL307" s="152"/>
      <c r="AM307" s="295"/>
      <c r="AN307" s="228"/>
      <c r="AO307" s="228"/>
      <c r="AP307" s="228"/>
      <c r="AQ307" s="228"/>
      <c r="AR307" s="228"/>
      <c r="AS307" s="348"/>
      <c r="AT307" s="264">
        <f t="shared" si="228"/>
        <v>0</v>
      </c>
      <c r="AU307" s="259"/>
      <c r="AV307" s="265">
        <f t="shared" si="242"/>
        <v>0</v>
      </c>
      <c r="AX307" s="265">
        <f t="shared" si="246"/>
        <v>0</v>
      </c>
      <c r="AZ307" s="492">
        <f t="shared" si="243"/>
        <v>0</v>
      </c>
      <c r="BB307" s="492">
        <f t="shared" si="244"/>
        <v>0</v>
      </c>
      <c r="BD307" s="265">
        <f t="shared" si="247"/>
        <v>0</v>
      </c>
      <c r="BE307" s="105"/>
      <c r="BF307" s="105"/>
      <c r="BG307" s="105"/>
      <c r="BH307" s="105"/>
      <c r="BI307" s="105"/>
      <c r="BJ307" s="105"/>
    </row>
    <row r="308" spans="2:62" ht="20.100000000000001" hidden="1" customHeight="1" outlineLevel="1">
      <c r="B308" s="100"/>
      <c r="C308" s="908"/>
      <c r="D308" s="909"/>
      <c r="E308" s="909"/>
      <c r="F308" s="910"/>
      <c r="G308" s="890"/>
      <c r="H308" s="891"/>
      <c r="I308" s="152"/>
      <c r="J308" s="152"/>
      <c r="K308" s="152"/>
      <c r="L308" s="152"/>
      <c r="M308" s="152"/>
      <c r="N308" s="152"/>
      <c r="O308" s="152"/>
      <c r="P308" s="153"/>
      <c r="Q308" s="153"/>
      <c r="R308" s="156">
        <f t="shared" si="238"/>
        <v>0</v>
      </c>
      <c r="S308" s="156">
        <f t="shared" si="239"/>
        <v>0</v>
      </c>
      <c r="U308" s="157">
        <f t="shared" si="245"/>
        <v>0</v>
      </c>
      <c r="W308" s="152"/>
      <c r="X308" s="152"/>
      <c r="Y308" s="152"/>
      <c r="Z308" s="152"/>
      <c r="AA308" s="152"/>
      <c r="AB308" s="152"/>
      <c r="AC308" s="347"/>
      <c r="AD308" s="152"/>
      <c r="AE308" s="152"/>
      <c r="AF308" s="152"/>
      <c r="AG308" s="152"/>
      <c r="AH308" s="152"/>
      <c r="AI308" s="152"/>
      <c r="AJ308" s="347"/>
      <c r="AK308" s="152"/>
      <c r="AL308" s="152"/>
      <c r="AM308" s="295"/>
      <c r="AN308" s="228"/>
      <c r="AO308" s="228"/>
      <c r="AP308" s="228"/>
      <c r="AQ308" s="228"/>
      <c r="AR308" s="228"/>
      <c r="AS308" s="348"/>
      <c r="AT308" s="264">
        <f t="shared" si="228"/>
        <v>0</v>
      </c>
      <c r="AU308" s="259"/>
      <c r="AV308" s="265">
        <f t="shared" si="242"/>
        <v>0</v>
      </c>
      <c r="AX308" s="265">
        <f t="shared" si="246"/>
        <v>0</v>
      </c>
      <c r="AZ308" s="492">
        <f t="shared" si="243"/>
        <v>0</v>
      </c>
      <c r="BB308" s="492">
        <f t="shared" si="244"/>
        <v>0</v>
      </c>
      <c r="BD308" s="265">
        <f t="shared" si="247"/>
        <v>0</v>
      </c>
      <c r="BE308" s="105"/>
      <c r="BF308" s="105"/>
      <c r="BG308" s="105"/>
      <c r="BH308" s="105"/>
      <c r="BI308" s="105"/>
      <c r="BJ308" s="105"/>
    </row>
    <row r="309" spans="2:62" ht="20.100000000000001" hidden="1" customHeight="1" outlineLevel="1">
      <c r="B309" s="100"/>
      <c r="C309" s="908"/>
      <c r="D309" s="909"/>
      <c r="E309" s="909"/>
      <c r="F309" s="910"/>
      <c r="G309" s="890"/>
      <c r="H309" s="891"/>
      <c r="I309" s="152"/>
      <c r="J309" s="152"/>
      <c r="K309" s="152"/>
      <c r="L309" s="152"/>
      <c r="M309" s="152"/>
      <c r="N309" s="152"/>
      <c r="O309" s="152"/>
      <c r="P309" s="153"/>
      <c r="Q309" s="153"/>
      <c r="R309" s="156">
        <f t="shared" si="238"/>
        <v>0</v>
      </c>
      <c r="S309" s="156">
        <f t="shared" si="239"/>
        <v>0</v>
      </c>
      <c r="U309" s="157">
        <f t="shared" si="245"/>
        <v>0</v>
      </c>
      <c r="W309" s="152"/>
      <c r="X309" s="152"/>
      <c r="Y309" s="152"/>
      <c r="Z309" s="152"/>
      <c r="AA309" s="152"/>
      <c r="AB309" s="152"/>
      <c r="AC309" s="347"/>
      <c r="AD309" s="152"/>
      <c r="AE309" s="152"/>
      <c r="AF309" s="152"/>
      <c r="AG309" s="152"/>
      <c r="AH309" s="152"/>
      <c r="AI309" s="152"/>
      <c r="AJ309" s="347"/>
      <c r="AK309" s="152"/>
      <c r="AL309" s="152"/>
      <c r="AM309" s="295"/>
      <c r="AN309" s="228"/>
      <c r="AO309" s="228"/>
      <c r="AP309" s="228"/>
      <c r="AQ309" s="228"/>
      <c r="AR309" s="228"/>
      <c r="AS309" s="348"/>
      <c r="AT309" s="264">
        <f t="shared" si="228"/>
        <v>0</v>
      </c>
      <c r="AU309" s="259"/>
      <c r="AV309" s="265">
        <f t="shared" si="242"/>
        <v>0</v>
      </c>
      <c r="AX309" s="265">
        <f t="shared" si="246"/>
        <v>0</v>
      </c>
      <c r="AZ309" s="492">
        <f t="shared" si="243"/>
        <v>0</v>
      </c>
      <c r="BB309" s="492">
        <f t="shared" si="244"/>
        <v>0</v>
      </c>
      <c r="BD309" s="265">
        <f t="shared" si="247"/>
        <v>0</v>
      </c>
      <c r="BE309" s="105"/>
      <c r="BF309" s="105"/>
      <c r="BG309" s="105"/>
      <c r="BH309" s="105"/>
      <c r="BI309" s="105"/>
      <c r="BJ309" s="105"/>
    </row>
    <row r="310" spans="2:62" ht="20.100000000000001" hidden="1" customHeight="1" outlineLevel="1">
      <c r="B310" s="100"/>
      <c r="C310" s="908"/>
      <c r="D310" s="909"/>
      <c r="E310" s="909"/>
      <c r="F310" s="910"/>
      <c r="G310" s="890"/>
      <c r="H310" s="891"/>
      <c r="I310" s="152"/>
      <c r="J310" s="152"/>
      <c r="K310" s="152"/>
      <c r="L310" s="152"/>
      <c r="M310" s="152"/>
      <c r="N310" s="152"/>
      <c r="O310" s="152"/>
      <c r="P310" s="153"/>
      <c r="Q310" s="153"/>
      <c r="R310" s="156">
        <f t="shared" si="238"/>
        <v>0</v>
      </c>
      <c r="S310" s="156">
        <f t="shared" si="239"/>
        <v>0</v>
      </c>
      <c r="U310" s="157">
        <f t="shared" si="245"/>
        <v>0</v>
      </c>
      <c r="W310" s="152"/>
      <c r="X310" s="152"/>
      <c r="Y310" s="152"/>
      <c r="Z310" s="152"/>
      <c r="AA310" s="152"/>
      <c r="AB310" s="152"/>
      <c r="AC310" s="347"/>
      <c r="AD310" s="152"/>
      <c r="AE310" s="152"/>
      <c r="AF310" s="152"/>
      <c r="AG310" s="152"/>
      <c r="AH310" s="152"/>
      <c r="AI310" s="152"/>
      <c r="AJ310" s="347"/>
      <c r="AK310" s="152"/>
      <c r="AL310" s="152"/>
      <c r="AM310" s="295"/>
      <c r="AN310" s="228"/>
      <c r="AO310" s="228"/>
      <c r="AP310" s="228"/>
      <c r="AQ310" s="228"/>
      <c r="AR310" s="228"/>
      <c r="AS310" s="348"/>
      <c r="AT310" s="264">
        <f t="shared" si="228"/>
        <v>0</v>
      </c>
      <c r="AU310" s="259"/>
      <c r="AV310" s="265">
        <f t="shared" si="242"/>
        <v>0</v>
      </c>
      <c r="AX310" s="265">
        <f t="shared" si="246"/>
        <v>0</v>
      </c>
      <c r="AZ310" s="492">
        <f t="shared" si="243"/>
        <v>0</v>
      </c>
      <c r="BB310" s="492">
        <f t="shared" si="244"/>
        <v>0</v>
      </c>
      <c r="BD310" s="265">
        <f t="shared" si="247"/>
        <v>0</v>
      </c>
      <c r="BE310" s="105"/>
      <c r="BF310" s="105"/>
      <c r="BG310" s="105"/>
      <c r="BH310" s="105"/>
      <c r="BI310" s="105"/>
      <c r="BJ310" s="105"/>
    </row>
    <row r="311" spans="2:62" ht="20.100000000000001" hidden="1" customHeight="1" outlineLevel="1">
      <c r="B311" s="100"/>
      <c r="C311" s="908"/>
      <c r="D311" s="909"/>
      <c r="E311" s="909"/>
      <c r="F311" s="910"/>
      <c r="G311" s="890"/>
      <c r="H311" s="891"/>
      <c r="I311" s="152"/>
      <c r="J311" s="152"/>
      <c r="K311" s="152"/>
      <c r="L311" s="152"/>
      <c r="M311" s="152"/>
      <c r="N311" s="152"/>
      <c r="O311" s="152"/>
      <c r="P311" s="153"/>
      <c r="Q311" s="153"/>
      <c r="R311" s="156">
        <f t="shared" si="238"/>
        <v>0</v>
      </c>
      <c r="S311" s="156">
        <f t="shared" si="239"/>
        <v>0</v>
      </c>
      <c r="U311" s="157">
        <f t="shared" si="245"/>
        <v>0</v>
      </c>
      <c r="W311" s="152"/>
      <c r="X311" s="152"/>
      <c r="Y311" s="152"/>
      <c r="Z311" s="152"/>
      <c r="AA311" s="152"/>
      <c r="AB311" s="152"/>
      <c r="AC311" s="347"/>
      <c r="AD311" s="152"/>
      <c r="AE311" s="152"/>
      <c r="AF311" s="152"/>
      <c r="AG311" s="152"/>
      <c r="AH311" s="152"/>
      <c r="AI311" s="152"/>
      <c r="AJ311" s="347"/>
      <c r="AK311" s="152"/>
      <c r="AL311" s="152"/>
      <c r="AM311" s="295"/>
      <c r="AN311" s="228"/>
      <c r="AO311" s="228"/>
      <c r="AP311" s="228"/>
      <c r="AQ311" s="228"/>
      <c r="AR311" s="228"/>
      <c r="AS311" s="348"/>
      <c r="AT311" s="264">
        <f t="shared" si="228"/>
        <v>0</v>
      </c>
      <c r="AU311" s="259"/>
      <c r="AV311" s="265">
        <f t="shared" si="242"/>
        <v>0</v>
      </c>
      <c r="AX311" s="265">
        <f t="shared" si="246"/>
        <v>0</v>
      </c>
      <c r="AZ311" s="492">
        <f t="shared" si="243"/>
        <v>0</v>
      </c>
      <c r="BB311" s="492">
        <f t="shared" si="244"/>
        <v>0</v>
      </c>
      <c r="BD311" s="265">
        <f t="shared" si="247"/>
        <v>0</v>
      </c>
      <c r="BE311" s="105"/>
      <c r="BF311" s="105"/>
      <c r="BG311" s="105"/>
      <c r="BH311" s="105"/>
      <c r="BI311" s="105"/>
      <c r="BJ311" s="105"/>
    </row>
    <row r="312" spans="2:62" ht="20.100000000000001" hidden="1" customHeight="1" outlineLevel="1">
      <c r="B312" s="100"/>
      <c r="C312" s="908"/>
      <c r="D312" s="909"/>
      <c r="E312" s="909"/>
      <c r="F312" s="910"/>
      <c r="G312" s="890"/>
      <c r="H312" s="891"/>
      <c r="I312" s="152"/>
      <c r="J312" s="152"/>
      <c r="K312" s="152"/>
      <c r="L312" s="152"/>
      <c r="M312" s="152"/>
      <c r="N312" s="152"/>
      <c r="O312" s="152"/>
      <c r="P312" s="153"/>
      <c r="Q312" s="153"/>
      <c r="R312" s="156">
        <f t="shared" si="238"/>
        <v>0</v>
      </c>
      <c r="S312" s="156">
        <f t="shared" si="239"/>
        <v>0</v>
      </c>
      <c r="U312" s="157">
        <f t="shared" si="245"/>
        <v>0</v>
      </c>
      <c r="W312" s="152"/>
      <c r="X312" s="152"/>
      <c r="Y312" s="152"/>
      <c r="Z312" s="152"/>
      <c r="AA312" s="152"/>
      <c r="AB312" s="152"/>
      <c r="AC312" s="347"/>
      <c r="AD312" s="152"/>
      <c r="AE312" s="152"/>
      <c r="AF312" s="152"/>
      <c r="AG312" s="152"/>
      <c r="AH312" s="152"/>
      <c r="AI312" s="152"/>
      <c r="AJ312" s="347"/>
      <c r="AK312" s="152"/>
      <c r="AL312" s="152"/>
      <c r="AM312" s="295"/>
      <c r="AN312" s="228"/>
      <c r="AO312" s="228"/>
      <c r="AP312" s="228"/>
      <c r="AQ312" s="228"/>
      <c r="AR312" s="228"/>
      <c r="AS312" s="348"/>
      <c r="AT312" s="264">
        <f t="shared" si="228"/>
        <v>0</v>
      </c>
      <c r="AU312" s="259"/>
      <c r="AV312" s="265">
        <f t="shared" si="242"/>
        <v>0</v>
      </c>
      <c r="AX312" s="265">
        <f t="shared" si="246"/>
        <v>0</v>
      </c>
      <c r="AZ312" s="492">
        <f t="shared" si="243"/>
        <v>0</v>
      </c>
      <c r="BB312" s="492">
        <f t="shared" si="244"/>
        <v>0</v>
      </c>
      <c r="BD312" s="265">
        <f t="shared" si="247"/>
        <v>0</v>
      </c>
      <c r="BE312" s="105"/>
      <c r="BF312" s="105"/>
      <c r="BG312" s="105"/>
      <c r="BH312" s="105"/>
      <c r="BI312" s="105"/>
      <c r="BJ312" s="105"/>
    </row>
    <row r="313" spans="2:62" ht="20.100000000000001" hidden="1" customHeight="1" outlineLevel="1">
      <c r="B313" s="100"/>
      <c r="C313" s="908"/>
      <c r="D313" s="909"/>
      <c r="E313" s="909"/>
      <c r="F313" s="910"/>
      <c r="G313" s="890"/>
      <c r="H313" s="891"/>
      <c r="I313" s="152"/>
      <c r="J313" s="152"/>
      <c r="K313" s="152"/>
      <c r="L313" s="152"/>
      <c r="M313" s="152"/>
      <c r="N313" s="152"/>
      <c r="O313" s="152"/>
      <c r="P313" s="153"/>
      <c r="Q313" s="153"/>
      <c r="R313" s="156">
        <f t="shared" si="238"/>
        <v>0</v>
      </c>
      <c r="S313" s="156">
        <f t="shared" si="239"/>
        <v>0</v>
      </c>
      <c r="U313" s="157">
        <f t="shared" si="245"/>
        <v>0</v>
      </c>
      <c r="W313" s="152"/>
      <c r="X313" s="152"/>
      <c r="Y313" s="152"/>
      <c r="Z313" s="152"/>
      <c r="AA313" s="152"/>
      <c r="AB313" s="152"/>
      <c r="AC313" s="347"/>
      <c r="AD313" s="152"/>
      <c r="AE313" s="152"/>
      <c r="AF313" s="152"/>
      <c r="AG313" s="152"/>
      <c r="AH313" s="152"/>
      <c r="AI313" s="152"/>
      <c r="AJ313" s="347"/>
      <c r="AK313" s="152"/>
      <c r="AL313" s="152"/>
      <c r="AM313" s="295"/>
      <c r="AN313" s="228"/>
      <c r="AO313" s="228"/>
      <c r="AP313" s="228"/>
      <c r="AQ313" s="228"/>
      <c r="AR313" s="228"/>
      <c r="AS313" s="348"/>
      <c r="AT313" s="264">
        <f t="shared" si="228"/>
        <v>0</v>
      </c>
      <c r="AU313" s="259"/>
      <c r="AV313" s="265">
        <f t="shared" si="242"/>
        <v>0</v>
      </c>
      <c r="AX313" s="265">
        <f t="shared" si="246"/>
        <v>0</v>
      </c>
      <c r="AZ313" s="492">
        <f t="shared" si="243"/>
        <v>0</v>
      </c>
      <c r="BB313" s="492">
        <f t="shared" si="244"/>
        <v>0</v>
      </c>
      <c r="BD313" s="265">
        <f t="shared" si="247"/>
        <v>0</v>
      </c>
      <c r="BE313" s="105"/>
      <c r="BF313" s="105"/>
      <c r="BG313" s="105"/>
      <c r="BH313" s="105"/>
      <c r="BI313" s="105"/>
      <c r="BJ313" s="105"/>
    </row>
    <row r="314" spans="2:62" ht="20.100000000000001" hidden="1" customHeight="1" outlineLevel="1">
      <c r="B314" s="100"/>
      <c r="C314" s="908"/>
      <c r="D314" s="909"/>
      <c r="E314" s="909"/>
      <c r="F314" s="910"/>
      <c r="G314" s="890"/>
      <c r="H314" s="891"/>
      <c r="I314" s="152"/>
      <c r="J314" s="152"/>
      <c r="K314" s="152"/>
      <c r="L314" s="152"/>
      <c r="M314" s="152"/>
      <c r="N314" s="152"/>
      <c r="O314" s="152"/>
      <c r="P314" s="153"/>
      <c r="Q314" s="153"/>
      <c r="R314" s="156">
        <f t="shared" si="238"/>
        <v>0</v>
      </c>
      <c r="S314" s="156">
        <f t="shared" si="239"/>
        <v>0</v>
      </c>
      <c r="U314" s="157">
        <f t="shared" si="245"/>
        <v>0</v>
      </c>
      <c r="W314" s="152"/>
      <c r="X314" s="152"/>
      <c r="Y314" s="152"/>
      <c r="Z314" s="152"/>
      <c r="AA314" s="152"/>
      <c r="AB314" s="152"/>
      <c r="AC314" s="347"/>
      <c r="AD314" s="152"/>
      <c r="AE314" s="152"/>
      <c r="AF314" s="152"/>
      <c r="AG314" s="152"/>
      <c r="AH314" s="152"/>
      <c r="AI314" s="152"/>
      <c r="AJ314" s="347"/>
      <c r="AK314" s="152"/>
      <c r="AL314" s="152"/>
      <c r="AM314" s="295"/>
      <c r="AN314" s="228"/>
      <c r="AO314" s="228"/>
      <c r="AP314" s="228"/>
      <c r="AQ314" s="228"/>
      <c r="AR314" s="228"/>
      <c r="AS314" s="348"/>
      <c r="AT314" s="264">
        <f t="shared" si="228"/>
        <v>0</v>
      </c>
      <c r="AU314" s="259"/>
      <c r="AV314" s="265">
        <f t="shared" si="242"/>
        <v>0</v>
      </c>
      <c r="AX314" s="265">
        <f t="shared" si="246"/>
        <v>0</v>
      </c>
      <c r="AZ314" s="492">
        <f t="shared" si="243"/>
        <v>0</v>
      </c>
      <c r="BB314" s="492">
        <f t="shared" si="244"/>
        <v>0</v>
      </c>
      <c r="BD314" s="265">
        <f t="shared" si="247"/>
        <v>0</v>
      </c>
      <c r="BE314" s="105"/>
      <c r="BF314" s="105"/>
      <c r="BG314" s="105"/>
      <c r="BH314" s="105"/>
      <c r="BI314" s="105"/>
      <c r="BJ314" s="105"/>
    </row>
    <row r="315" spans="2:62" ht="20.100000000000001" hidden="1" customHeight="1" outlineLevel="1">
      <c r="B315" s="100"/>
      <c r="C315" s="908"/>
      <c r="D315" s="909"/>
      <c r="E315" s="909"/>
      <c r="F315" s="910"/>
      <c r="G315" s="890"/>
      <c r="H315" s="891"/>
      <c r="I315" s="152"/>
      <c r="J315" s="152"/>
      <c r="K315" s="152"/>
      <c r="L315" s="152"/>
      <c r="M315" s="152"/>
      <c r="N315" s="152"/>
      <c r="O315" s="152"/>
      <c r="P315" s="153"/>
      <c r="Q315" s="153"/>
      <c r="R315" s="156">
        <f t="shared" si="238"/>
        <v>0</v>
      </c>
      <c r="S315" s="156">
        <f t="shared" si="239"/>
        <v>0</v>
      </c>
      <c r="U315" s="157">
        <f t="shared" si="245"/>
        <v>0</v>
      </c>
      <c r="W315" s="152"/>
      <c r="X315" s="152"/>
      <c r="Y315" s="152"/>
      <c r="Z315" s="152"/>
      <c r="AA315" s="152"/>
      <c r="AB315" s="152"/>
      <c r="AC315" s="347"/>
      <c r="AD315" s="152"/>
      <c r="AE315" s="152"/>
      <c r="AF315" s="152"/>
      <c r="AG315" s="152"/>
      <c r="AH315" s="152"/>
      <c r="AI315" s="152"/>
      <c r="AJ315" s="347"/>
      <c r="AK315" s="152"/>
      <c r="AL315" s="152"/>
      <c r="AM315" s="295"/>
      <c r="AN315" s="228"/>
      <c r="AO315" s="228"/>
      <c r="AP315" s="228"/>
      <c r="AQ315" s="228"/>
      <c r="AR315" s="228"/>
      <c r="AS315" s="348"/>
      <c r="AT315" s="264">
        <f t="shared" si="228"/>
        <v>0</v>
      </c>
      <c r="AU315" s="259"/>
      <c r="AV315" s="265">
        <f t="shared" si="242"/>
        <v>0</v>
      </c>
      <c r="AX315" s="265">
        <f t="shared" si="246"/>
        <v>0</v>
      </c>
      <c r="AZ315" s="492">
        <f t="shared" si="243"/>
        <v>0</v>
      </c>
      <c r="BB315" s="492">
        <f t="shared" si="244"/>
        <v>0</v>
      </c>
      <c r="BD315" s="265">
        <f t="shared" si="247"/>
        <v>0</v>
      </c>
      <c r="BE315" s="105"/>
      <c r="BF315" s="105"/>
      <c r="BG315" s="105"/>
      <c r="BH315" s="105"/>
      <c r="BI315" s="105"/>
      <c r="BJ315" s="105"/>
    </row>
    <row r="316" spans="2:62" ht="20.100000000000001" hidden="1" customHeight="1" outlineLevel="1">
      <c r="B316" s="100"/>
      <c r="C316" s="908"/>
      <c r="D316" s="909"/>
      <c r="E316" s="909"/>
      <c r="F316" s="910"/>
      <c r="G316" s="890"/>
      <c r="H316" s="891"/>
      <c r="I316" s="152"/>
      <c r="J316" s="152"/>
      <c r="K316" s="152"/>
      <c r="L316" s="152"/>
      <c r="M316" s="152"/>
      <c r="N316" s="152"/>
      <c r="O316" s="152"/>
      <c r="P316" s="153"/>
      <c r="Q316" s="153"/>
      <c r="R316" s="156">
        <f t="shared" si="238"/>
        <v>0</v>
      </c>
      <c r="S316" s="156">
        <f t="shared" si="239"/>
        <v>0</v>
      </c>
      <c r="U316" s="157">
        <f t="shared" si="245"/>
        <v>0</v>
      </c>
      <c r="W316" s="152"/>
      <c r="X316" s="152"/>
      <c r="Y316" s="152"/>
      <c r="Z316" s="152"/>
      <c r="AA316" s="152"/>
      <c r="AB316" s="152"/>
      <c r="AC316" s="347"/>
      <c r="AD316" s="152"/>
      <c r="AE316" s="152"/>
      <c r="AF316" s="152"/>
      <c r="AG316" s="152"/>
      <c r="AH316" s="152"/>
      <c r="AI316" s="152"/>
      <c r="AJ316" s="347"/>
      <c r="AK316" s="152"/>
      <c r="AL316" s="152"/>
      <c r="AM316" s="295"/>
      <c r="AN316" s="228"/>
      <c r="AO316" s="228"/>
      <c r="AP316" s="228"/>
      <c r="AQ316" s="228"/>
      <c r="AR316" s="228"/>
      <c r="AS316" s="348"/>
      <c r="AT316" s="264">
        <f t="shared" si="228"/>
        <v>0</v>
      </c>
      <c r="AU316" s="259"/>
      <c r="AV316" s="265">
        <f t="shared" si="242"/>
        <v>0</v>
      </c>
      <c r="AX316" s="265">
        <f t="shared" si="246"/>
        <v>0</v>
      </c>
      <c r="AZ316" s="492">
        <f t="shared" si="243"/>
        <v>0</v>
      </c>
      <c r="BB316" s="492">
        <f t="shared" si="244"/>
        <v>0</v>
      </c>
      <c r="BD316" s="265">
        <f t="shared" si="247"/>
        <v>0</v>
      </c>
      <c r="BE316" s="105"/>
      <c r="BF316" s="105"/>
      <c r="BG316" s="105"/>
      <c r="BH316" s="105"/>
      <c r="BI316" s="105"/>
      <c r="BJ316" s="105"/>
    </row>
    <row r="317" spans="2:62" ht="9.9499999999999993" hidden="1" customHeight="1" outlineLevel="1">
      <c r="B317" s="101"/>
      <c r="C317" s="208"/>
      <c r="D317" s="208"/>
      <c r="E317" s="208"/>
      <c r="F317" s="208"/>
      <c r="G317" s="237"/>
      <c r="H317" s="207"/>
      <c r="I317" s="257"/>
      <c r="J317" s="257"/>
      <c r="K317" s="257"/>
      <c r="L317" s="257"/>
      <c r="M317" s="257"/>
      <c r="N317" s="257"/>
      <c r="O317" s="257"/>
      <c r="P317" s="256"/>
      <c r="Q317" s="102"/>
      <c r="R317" s="102"/>
      <c r="S317" s="102"/>
      <c r="U317" s="98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Z317" s="493"/>
      <c r="BE317" s="105"/>
      <c r="BF317" s="105"/>
      <c r="BG317" s="105"/>
      <c r="BH317" s="105"/>
      <c r="BI317" s="105"/>
      <c r="BJ317" s="105"/>
    </row>
    <row r="318" spans="2:62" ht="20.100000000000001" customHeight="1" collapsed="1">
      <c r="B318" s="8">
        <f>B301+1</f>
        <v>19</v>
      </c>
      <c r="C318" s="916"/>
      <c r="D318" s="917"/>
      <c r="E318" s="917"/>
      <c r="F318" s="918"/>
      <c r="G318" s="429"/>
      <c r="H318" s="206">
        <v>1</v>
      </c>
      <c r="I318" s="642">
        <f t="shared" ref="I318" si="248">$H318*SUM(I319:I333)</f>
        <v>0</v>
      </c>
      <c r="J318" s="643">
        <f t="shared" ref="J318:O318" si="249">$H318*SUM(J319:J333)</f>
        <v>0</v>
      </c>
      <c r="K318" s="644">
        <f t="shared" si="249"/>
        <v>0</v>
      </c>
      <c r="L318" s="645">
        <f t="shared" si="249"/>
        <v>0</v>
      </c>
      <c r="M318" s="645">
        <f t="shared" si="249"/>
        <v>0</v>
      </c>
      <c r="N318" s="644">
        <f t="shared" si="249"/>
        <v>0</v>
      </c>
      <c r="O318" s="642">
        <f t="shared" si="249"/>
        <v>0</v>
      </c>
      <c r="P318" s="209">
        <f t="shared" ref="P318:Q318" si="250">$H318*SUM(P319:P333)</f>
        <v>0</v>
      </c>
      <c r="Q318" s="210">
        <f t="shared" si="250"/>
        <v>0</v>
      </c>
      <c r="R318" s="136">
        <f t="shared" ref="R318:R333" si="251">P318*(1+Gewinn)*(1+SicherheitAngebot)</f>
        <v>0</v>
      </c>
      <c r="S318" s="137">
        <f t="shared" ref="S318:S333" si="252">Q318*(1+MGKZ)*(1+Gewinn)*(1+SicherheitAngebot)</f>
        <v>0</v>
      </c>
      <c r="U318" s="10">
        <f>I318*$I$7+J318*$J$7+K318*$K$7+L318*$L$7+M318*$M$7+N318*$N$7+O318*$O$7+R318+S318</f>
        <v>0</v>
      </c>
      <c r="W318" s="646">
        <f t="shared" ref="W318:AB318" si="253">$H318*SUM(W319:W333)</f>
        <v>0</v>
      </c>
      <c r="X318" s="647">
        <f t="shared" si="253"/>
        <v>0</v>
      </c>
      <c r="Y318" s="648">
        <f t="shared" si="253"/>
        <v>0</v>
      </c>
      <c r="Z318" s="649">
        <f t="shared" si="253"/>
        <v>0</v>
      </c>
      <c r="AA318" s="648">
        <f t="shared" si="253"/>
        <v>0</v>
      </c>
      <c r="AB318" s="646">
        <f t="shared" si="253"/>
        <v>0</v>
      </c>
      <c r="AC318" s="258"/>
      <c r="AD318" s="646">
        <f t="shared" ref="AD318:AM318" si="254">$H318*SUM(AD319:AD333)</f>
        <v>0</v>
      </c>
      <c r="AE318" s="647">
        <f t="shared" si="254"/>
        <v>0</v>
      </c>
      <c r="AF318" s="648">
        <f t="shared" si="254"/>
        <v>0</v>
      </c>
      <c r="AG318" s="649">
        <f t="shared" si="254"/>
        <v>0</v>
      </c>
      <c r="AH318" s="648">
        <f t="shared" si="254"/>
        <v>0</v>
      </c>
      <c r="AI318" s="646">
        <f t="shared" si="254"/>
        <v>0</v>
      </c>
      <c r="AJ318" s="258"/>
      <c r="AK318" s="653">
        <f t="shared" si="254"/>
        <v>0</v>
      </c>
      <c r="AL318" s="653">
        <f t="shared" si="254"/>
        <v>0</v>
      </c>
      <c r="AM318" s="653">
        <f t="shared" si="254"/>
        <v>0</v>
      </c>
      <c r="AN318" s="227">
        <f>$H318*SUM(AN319:AN333)*(1+Gewinn)*(1+SicherheitAngebot)</f>
        <v>0</v>
      </c>
      <c r="AO318" s="227">
        <f>$H318*SUM(AO319:AO333)*(1+Gewinn)*(1+SicherheitAngebot)</f>
        <v>0</v>
      </c>
      <c r="AP318" s="227">
        <f>$H318*SUM(AP319:AP333)*(1+Gewinn)*(1+SicherheitAngebot)</f>
        <v>0</v>
      </c>
      <c r="AQ318" s="227">
        <f>$H318*SUM(AQ319:AQ333)*(1+Gewinn)*(1+SicherheitAngebot)</f>
        <v>0</v>
      </c>
      <c r="AR318" s="227">
        <f>$H318*SUM(AR319:AR333)*(1+Gewinn)*(1+SicherheitAngebot)</f>
        <v>0</v>
      </c>
      <c r="AS318" s="262"/>
      <c r="AT318" s="263">
        <f t="shared" si="228"/>
        <v>0</v>
      </c>
      <c r="AU318" s="259"/>
      <c r="AV318" s="491">
        <f>AK318*$AK$7+AL318*$AL$7+AM318*$AM$7+SUM(AN318:AR318)+AT318/Zuschläge_IBN+AT318</f>
        <v>0</v>
      </c>
      <c r="AX318" s="685">
        <f>U318+AV318</f>
        <v>0</v>
      </c>
      <c r="AZ318" s="490">
        <f>IF(H318&gt;0,U318/(1+SicherheitAngebot)*(1+Sicherheit),0)</f>
        <v>0</v>
      </c>
      <c r="BB318" s="490">
        <f>IF(H318&gt;0,AV318/(1+SicherheitAngebot)*(1+Sicherheit),0)</f>
        <v>0</v>
      </c>
      <c r="BD318" s="490">
        <f>AZ318+BB318</f>
        <v>0</v>
      </c>
      <c r="BE318" s="105"/>
      <c r="BF318" s="105"/>
      <c r="BG318" s="105"/>
      <c r="BH318" s="105"/>
      <c r="BI318" s="105"/>
      <c r="BJ318" s="105"/>
    </row>
    <row r="319" spans="2:62" ht="20.100000000000001" hidden="1" customHeight="1" outlineLevel="1">
      <c r="B319" s="99"/>
      <c r="C319" s="908"/>
      <c r="D319" s="909"/>
      <c r="E319" s="909"/>
      <c r="F319" s="910"/>
      <c r="G319" s="890"/>
      <c r="H319" s="901"/>
      <c r="I319" s="152"/>
      <c r="J319" s="152"/>
      <c r="K319" s="152"/>
      <c r="L319" s="152"/>
      <c r="M319" s="152"/>
      <c r="N319" s="152"/>
      <c r="O319" s="152"/>
      <c r="P319" s="153"/>
      <c r="Q319" s="153"/>
      <c r="R319" s="156">
        <f t="shared" si="251"/>
        <v>0</v>
      </c>
      <c r="S319" s="156">
        <f t="shared" si="252"/>
        <v>0</v>
      </c>
      <c r="U319" s="157">
        <f>I319*$I$7+J319*$J$7+K319*$K$7+L319*$L$7+M319*$M$7+N319*$N$7+O319*$O$7+R319+S319</f>
        <v>0</v>
      </c>
      <c r="W319" s="152"/>
      <c r="X319" s="152"/>
      <c r="Y319" s="152"/>
      <c r="Z319" s="152"/>
      <c r="AA319" s="152"/>
      <c r="AB319" s="152"/>
      <c r="AC319" s="347"/>
      <c r="AD319" s="152"/>
      <c r="AE319" s="152"/>
      <c r="AF319" s="152"/>
      <c r="AG319" s="152"/>
      <c r="AH319" s="152"/>
      <c r="AI319" s="152"/>
      <c r="AJ319" s="347"/>
      <c r="AK319" s="152"/>
      <c r="AL319" s="152"/>
      <c r="AM319" s="295"/>
      <c r="AN319" s="228"/>
      <c r="AO319" s="228"/>
      <c r="AP319" s="228"/>
      <c r="AQ319" s="228"/>
      <c r="AR319" s="228"/>
      <c r="AS319" s="348"/>
      <c r="AT319" s="264">
        <f t="shared" si="228"/>
        <v>0</v>
      </c>
      <c r="AU319" s="259"/>
      <c r="AV319" s="265">
        <f t="shared" ref="AV319:AV333" si="255">AK319*$AK$7+AL319*$AL$7+AM319*$AM$7+SUM(AN319:AR319)*(1+Gewinn)*(1+SicherheitAngebot)+AT319/Zuschläge_IBN+AT319</f>
        <v>0</v>
      </c>
      <c r="AX319" s="265">
        <f>U319+AV319</f>
        <v>0</v>
      </c>
      <c r="AZ319" s="492">
        <f t="shared" ref="AZ319:AZ333" si="256">U319/(1+SicherheitAngebot)*(1+Sicherheit)</f>
        <v>0</v>
      </c>
      <c r="BB319" s="492">
        <f t="shared" ref="BB319:BB333" si="257">AV319/(1+SicherheitAngebot)*(1+Sicherheit)</f>
        <v>0</v>
      </c>
      <c r="BD319" s="265">
        <f>AZ319+BB319</f>
        <v>0</v>
      </c>
      <c r="BE319" s="105"/>
      <c r="BF319" s="105"/>
      <c r="BG319" s="105"/>
      <c r="BH319" s="105"/>
      <c r="BI319" s="105"/>
      <c r="BJ319" s="105"/>
    </row>
    <row r="320" spans="2:62" ht="20.100000000000001" hidden="1" customHeight="1" outlineLevel="1">
      <c r="B320" s="100"/>
      <c r="C320" s="908"/>
      <c r="D320" s="909"/>
      <c r="E320" s="909"/>
      <c r="F320" s="910"/>
      <c r="G320" s="890"/>
      <c r="H320" s="891"/>
      <c r="I320" s="152"/>
      <c r="J320" s="152"/>
      <c r="K320" s="152"/>
      <c r="L320" s="152"/>
      <c r="M320" s="152"/>
      <c r="N320" s="152"/>
      <c r="O320" s="152"/>
      <c r="P320" s="153"/>
      <c r="Q320" s="153"/>
      <c r="R320" s="156">
        <f t="shared" si="251"/>
        <v>0</v>
      </c>
      <c r="S320" s="156">
        <f t="shared" si="252"/>
        <v>0</v>
      </c>
      <c r="U320" s="157">
        <f t="shared" ref="U320:U333" si="258">I320*$I$7+J320*$J$7+K320*$K$7+L320*$L$7+M320*$M$7+N320*$N$7+O320*$O$7+R320+S320</f>
        <v>0</v>
      </c>
      <c r="W320" s="152"/>
      <c r="X320" s="152"/>
      <c r="Y320" s="152"/>
      <c r="Z320" s="152"/>
      <c r="AA320" s="152"/>
      <c r="AB320" s="152"/>
      <c r="AC320" s="347"/>
      <c r="AD320" s="152"/>
      <c r="AE320" s="152"/>
      <c r="AF320" s="152"/>
      <c r="AG320" s="152"/>
      <c r="AH320" s="152"/>
      <c r="AI320" s="152"/>
      <c r="AJ320" s="347"/>
      <c r="AK320" s="152"/>
      <c r="AL320" s="152"/>
      <c r="AM320" s="295"/>
      <c r="AN320" s="228"/>
      <c r="AO320" s="228"/>
      <c r="AP320" s="228"/>
      <c r="AQ320" s="228"/>
      <c r="AR320" s="228"/>
      <c r="AS320" s="348"/>
      <c r="AT320" s="264">
        <f t="shared" si="228"/>
        <v>0</v>
      </c>
      <c r="AU320" s="259"/>
      <c r="AV320" s="265">
        <f t="shared" si="255"/>
        <v>0</v>
      </c>
      <c r="AX320" s="265">
        <f t="shared" ref="AX320:AX333" si="259">U320+AV320</f>
        <v>0</v>
      </c>
      <c r="AZ320" s="492">
        <f t="shared" si="256"/>
        <v>0</v>
      </c>
      <c r="BB320" s="492">
        <f t="shared" si="257"/>
        <v>0</v>
      </c>
      <c r="BD320" s="265">
        <f t="shared" ref="BD320:BD333" si="260">AZ320+BB320</f>
        <v>0</v>
      </c>
      <c r="BE320" s="105"/>
      <c r="BF320" s="105"/>
      <c r="BG320" s="105"/>
      <c r="BH320" s="105"/>
      <c r="BI320" s="105"/>
      <c r="BJ320" s="105"/>
    </row>
    <row r="321" spans="2:62" ht="20.100000000000001" hidden="1" customHeight="1" outlineLevel="1">
      <c r="B321" s="100"/>
      <c r="C321" s="908"/>
      <c r="D321" s="909"/>
      <c r="E321" s="909"/>
      <c r="F321" s="910"/>
      <c r="G321" s="890"/>
      <c r="H321" s="891"/>
      <c r="I321" s="152"/>
      <c r="J321" s="152"/>
      <c r="K321" s="152"/>
      <c r="L321" s="152"/>
      <c r="M321" s="152"/>
      <c r="N321" s="152"/>
      <c r="O321" s="152"/>
      <c r="P321" s="153"/>
      <c r="Q321" s="153"/>
      <c r="R321" s="156">
        <f t="shared" si="251"/>
        <v>0</v>
      </c>
      <c r="S321" s="156">
        <f t="shared" si="252"/>
        <v>0</v>
      </c>
      <c r="U321" s="157">
        <f t="shared" si="258"/>
        <v>0</v>
      </c>
      <c r="W321" s="152"/>
      <c r="X321" s="152"/>
      <c r="Y321" s="152"/>
      <c r="Z321" s="152"/>
      <c r="AA321" s="152"/>
      <c r="AB321" s="152"/>
      <c r="AC321" s="347"/>
      <c r="AD321" s="152"/>
      <c r="AE321" s="152"/>
      <c r="AF321" s="152"/>
      <c r="AG321" s="152"/>
      <c r="AH321" s="152"/>
      <c r="AI321" s="152"/>
      <c r="AJ321" s="347"/>
      <c r="AK321" s="152"/>
      <c r="AL321" s="152"/>
      <c r="AM321" s="295"/>
      <c r="AN321" s="228"/>
      <c r="AO321" s="228"/>
      <c r="AP321" s="228"/>
      <c r="AQ321" s="228"/>
      <c r="AR321" s="228"/>
      <c r="AS321" s="348"/>
      <c r="AT321" s="264">
        <f t="shared" si="228"/>
        <v>0</v>
      </c>
      <c r="AU321" s="259"/>
      <c r="AV321" s="265">
        <f t="shared" si="255"/>
        <v>0</v>
      </c>
      <c r="AX321" s="265">
        <f t="shared" si="259"/>
        <v>0</v>
      </c>
      <c r="AZ321" s="492">
        <f t="shared" si="256"/>
        <v>0</v>
      </c>
      <c r="BB321" s="492">
        <f t="shared" si="257"/>
        <v>0</v>
      </c>
      <c r="BD321" s="265">
        <f t="shared" si="260"/>
        <v>0</v>
      </c>
      <c r="BE321" s="105"/>
      <c r="BF321" s="105"/>
      <c r="BG321" s="105"/>
      <c r="BH321" s="105"/>
      <c r="BI321" s="105"/>
      <c r="BJ321" s="105"/>
    </row>
    <row r="322" spans="2:62" ht="20.100000000000001" hidden="1" customHeight="1" outlineLevel="1">
      <c r="B322" s="100"/>
      <c r="C322" s="908"/>
      <c r="D322" s="909"/>
      <c r="E322" s="909"/>
      <c r="F322" s="910"/>
      <c r="G322" s="890"/>
      <c r="H322" s="891"/>
      <c r="I322" s="152"/>
      <c r="J322" s="152"/>
      <c r="K322" s="152"/>
      <c r="L322" s="152"/>
      <c r="M322" s="152"/>
      <c r="N322" s="152"/>
      <c r="O322" s="152"/>
      <c r="P322" s="153"/>
      <c r="Q322" s="153"/>
      <c r="R322" s="156">
        <f t="shared" si="251"/>
        <v>0</v>
      </c>
      <c r="S322" s="156">
        <f t="shared" si="252"/>
        <v>0</v>
      </c>
      <c r="U322" s="157">
        <f t="shared" si="258"/>
        <v>0</v>
      </c>
      <c r="W322" s="152"/>
      <c r="X322" s="152"/>
      <c r="Y322" s="152"/>
      <c r="Z322" s="152"/>
      <c r="AA322" s="152"/>
      <c r="AB322" s="152"/>
      <c r="AC322" s="347"/>
      <c r="AD322" s="152"/>
      <c r="AE322" s="152"/>
      <c r="AF322" s="152"/>
      <c r="AG322" s="152"/>
      <c r="AH322" s="152"/>
      <c r="AI322" s="152"/>
      <c r="AJ322" s="347"/>
      <c r="AK322" s="152"/>
      <c r="AL322" s="152"/>
      <c r="AM322" s="295"/>
      <c r="AN322" s="228"/>
      <c r="AO322" s="228"/>
      <c r="AP322" s="228"/>
      <c r="AQ322" s="228"/>
      <c r="AR322" s="228"/>
      <c r="AS322" s="348"/>
      <c r="AT322" s="264">
        <f t="shared" si="228"/>
        <v>0</v>
      </c>
      <c r="AU322" s="259"/>
      <c r="AV322" s="265">
        <f t="shared" si="255"/>
        <v>0</v>
      </c>
      <c r="AX322" s="265">
        <f t="shared" si="259"/>
        <v>0</v>
      </c>
      <c r="AZ322" s="492">
        <f t="shared" si="256"/>
        <v>0</v>
      </c>
      <c r="BB322" s="492">
        <f t="shared" si="257"/>
        <v>0</v>
      </c>
      <c r="BD322" s="265">
        <f t="shared" si="260"/>
        <v>0</v>
      </c>
      <c r="BE322" s="105"/>
      <c r="BF322" s="105"/>
      <c r="BG322" s="105"/>
      <c r="BH322" s="105"/>
      <c r="BI322" s="105"/>
      <c r="BJ322" s="105"/>
    </row>
    <row r="323" spans="2:62" ht="20.100000000000001" hidden="1" customHeight="1" outlineLevel="1">
      <c r="B323" s="100"/>
      <c r="C323" s="908"/>
      <c r="D323" s="909"/>
      <c r="E323" s="909"/>
      <c r="F323" s="910"/>
      <c r="G323" s="890"/>
      <c r="H323" s="891"/>
      <c r="I323" s="152"/>
      <c r="J323" s="152"/>
      <c r="K323" s="152"/>
      <c r="L323" s="152"/>
      <c r="M323" s="152"/>
      <c r="N323" s="152"/>
      <c r="O323" s="152"/>
      <c r="P323" s="153"/>
      <c r="Q323" s="153"/>
      <c r="R323" s="156">
        <f t="shared" si="251"/>
        <v>0</v>
      </c>
      <c r="S323" s="156">
        <f t="shared" si="252"/>
        <v>0</v>
      </c>
      <c r="U323" s="157">
        <f t="shared" si="258"/>
        <v>0</v>
      </c>
      <c r="W323" s="152"/>
      <c r="X323" s="152"/>
      <c r="Y323" s="152"/>
      <c r="Z323" s="152"/>
      <c r="AA323" s="152"/>
      <c r="AB323" s="152"/>
      <c r="AC323" s="347"/>
      <c r="AD323" s="152"/>
      <c r="AE323" s="152"/>
      <c r="AF323" s="152"/>
      <c r="AG323" s="152"/>
      <c r="AH323" s="152"/>
      <c r="AI323" s="152"/>
      <c r="AJ323" s="347"/>
      <c r="AK323" s="152"/>
      <c r="AL323" s="152"/>
      <c r="AM323" s="295"/>
      <c r="AN323" s="228"/>
      <c r="AO323" s="228"/>
      <c r="AP323" s="228"/>
      <c r="AQ323" s="228"/>
      <c r="AR323" s="228"/>
      <c r="AS323" s="348"/>
      <c r="AT323" s="264">
        <f t="shared" si="228"/>
        <v>0</v>
      </c>
      <c r="AU323" s="259"/>
      <c r="AV323" s="265">
        <f t="shared" si="255"/>
        <v>0</v>
      </c>
      <c r="AX323" s="265">
        <f t="shared" si="259"/>
        <v>0</v>
      </c>
      <c r="AZ323" s="492">
        <f t="shared" si="256"/>
        <v>0</v>
      </c>
      <c r="BB323" s="492">
        <f t="shared" si="257"/>
        <v>0</v>
      </c>
      <c r="BD323" s="265">
        <f t="shared" si="260"/>
        <v>0</v>
      </c>
      <c r="BE323" s="105"/>
      <c r="BF323" s="105"/>
      <c r="BG323" s="105"/>
      <c r="BH323" s="105"/>
      <c r="BI323" s="105"/>
      <c r="BJ323" s="105"/>
    </row>
    <row r="324" spans="2:62" ht="20.100000000000001" hidden="1" customHeight="1" outlineLevel="1">
      <c r="B324" s="100"/>
      <c r="C324" s="908"/>
      <c r="D324" s="909"/>
      <c r="E324" s="909"/>
      <c r="F324" s="910"/>
      <c r="G324" s="890"/>
      <c r="H324" s="891"/>
      <c r="I324" s="152"/>
      <c r="J324" s="152"/>
      <c r="K324" s="152"/>
      <c r="L324" s="152"/>
      <c r="M324" s="152"/>
      <c r="N324" s="152"/>
      <c r="O324" s="152"/>
      <c r="P324" s="153"/>
      <c r="Q324" s="153"/>
      <c r="R324" s="156">
        <f t="shared" si="251"/>
        <v>0</v>
      </c>
      <c r="S324" s="156">
        <f t="shared" si="252"/>
        <v>0</v>
      </c>
      <c r="U324" s="157">
        <f t="shared" si="258"/>
        <v>0</v>
      </c>
      <c r="W324" s="152"/>
      <c r="X324" s="152"/>
      <c r="Y324" s="152"/>
      <c r="Z324" s="152"/>
      <c r="AA324" s="152"/>
      <c r="AB324" s="152"/>
      <c r="AC324" s="347"/>
      <c r="AD324" s="152"/>
      <c r="AE324" s="152"/>
      <c r="AF324" s="152"/>
      <c r="AG324" s="152"/>
      <c r="AH324" s="152"/>
      <c r="AI324" s="152"/>
      <c r="AJ324" s="347"/>
      <c r="AK324" s="152"/>
      <c r="AL324" s="152"/>
      <c r="AM324" s="295"/>
      <c r="AN324" s="228"/>
      <c r="AO324" s="228"/>
      <c r="AP324" s="228"/>
      <c r="AQ324" s="228"/>
      <c r="AR324" s="228"/>
      <c r="AS324" s="348"/>
      <c r="AT324" s="264">
        <f t="shared" si="228"/>
        <v>0</v>
      </c>
      <c r="AU324" s="259"/>
      <c r="AV324" s="265">
        <f t="shared" si="255"/>
        <v>0</v>
      </c>
      <c r="AX324" s="265">
        <f t="shared" si="259"/>
        <v>0</v>
      </c>
      <c r="AZ324" s="492">
        <f t="shared" si="256"/>
        <v>0</v>
      </c>
      <c r="BB324" s="492">
        <f t="shared" si="257"/>
        <v>0</v>
      </c>
      <c r="BD324" s="265">
        <f t="shared" si="260"/>
        <v>0</v>
      </c>
      <c r="BE324" s="105"/>
      <c r="BF324" s="105"/>
      <c r="BG324" s="105"/>
      <c r="BH324" s="105"/>
      <c r="BI324" s="105"/>
      <c r="BJ324" s="105"/>
    </row>
    <row r="325" spans="2:62" ht="20.100000000000001" hidden="1" customHeight="1" outlineLevel="1">
      <c r="B325" s="100"/>
      <c r="C325" s="908"/>
      <c r="D325" s="909"/>
      <c r="E325" s="909"/>
      <c r="F325" s="910"/>
      <c r="G325" s="890"/>
      <c r="H325" s="891"/>
      <c r="I325" s="152"/>
      <c r="J325" s="152"/>
      <c r="K325" s="152"/>
      <c r="L325" s="152"/>
      <c r="M325" s="152"/>
      <c r="N325" s="152"/>
      <c r="O325" s="152"/>
      <c r="P325" s="153"/>
      <c r="Q325" s="153"/>
      <c r="R325" s="156">
        <f t="shared" si="251"/>
        <v>0</v>
      </c>
      <c r="S325" s="156">
        <f t="shared" si="252"/>
        <v>0</v>
      </c>
      <c r="U325" s="157">
        <f t="shared" si="258"/>
        <v>0</v>
      </c>
      <c r="W325" s="152"/>
      <c r="X325" s="152"/>
      <c r="Y325" s="152"/>
      <c r="Z325" s="152"/>
      <c r="AA325" s="152"/>
      <c r="AB325" s="152"/>
      <c r="AC325" s="347"/>
      <c r="AD325" s="152"/>
      <c r="AE325" s="152"/>
      <c r="AF325" s="152"/>
      <c r="AG325" s="152"/>
      <c r="AH325" s="152"/>
      <c r="AI325" s="152"/>
      <c r="AJ325" s="347"/>
      <c r="AK325" s="152"/>
      <c r="AL325" s="152"/>
      <c r="AM325" s="295"/>
      <c r="AN325" s="228"/>
      <c r="AO325" s="228"/>
      <c r="AP325" s="228"/>
      <c r="AQ325" s="228"/>
      <c r="AR325" s="228"/>
      <c r="AS325" s="348"/>
      <c r="AT325" s="264">
        <f t="shared" si="228"/>
        <v>0</v>
      </c>
      <c r="AU325" s="259"/>
      <c r="AV325" s="265">
        <f t="shared" si="255"/>
        <v>0</v>
      </c>
      <c r="AX325" s="265">
        <f t="shared" si="259"/>
        <v>0</v>
      </c>
      <c r="AZ325" s="492">
        <f t="shared" si="256"/>
        <v>0</v>
      </c>
      <c r="BB325" s="492">
        <f t="shared" si="257"/>
        <v>0</v>
      </c>
      <c r="BD325" s="265">
        <f t="shared" si="260"/>
        <v>0</v>
      </c>
      <c r="BE325" s="105"/>
      <c r="BF325" s="105"/>
      <c r="BG325" s="105"/>
      <c r="BH325" s="105"/>
      <c r="BI325" s="105"/>
      <c r="BJ325" s="105"/>
    </row>
    <row r="326" spans="2:62" ht="20.100000000000001" hidden="1" customHeight="1" outlineLevel="1">
      <c r="B326" s="100"/>
      <c r="C326" s="908"/>
      <c r="D326" s="909"/>
      <c r="E326" s="909"/>
      <c r="F326" s="910"/>
      <c r="G326" s="890"/>
      <c r="H326" s="891"/>
      <c r="I326" s="152"/>
      <c r="J326" s="152"/>
      <c r="K326" s="152"/>
      <c r="L326" s="152"/>
      <c r="M326" s="152"/>
      <c r="N326" s="152"/>
      <c r="O326" s="152"/>
      <c r="P326" s="153"/>
      <c r="Q326" s="153"/>
      <c r="R326" s="156">
        <f t="shared" si="251"/>
        <v>0</v>
      </c>
      <c r="S326" s="156">
        <f t="shared" si="252"/>
        <v>0</v>
      </c>
      <c r="U326" s="157">
        <f t="shared" si="258"/>
        <v>0</v>
      </c>
      <c r="W326" s="152"/>
      <c r="X326" s="152"/>
      <c r="Y326" s="152"/>
      <c r="Z326" s="152"/>
      <c r="AA326" s="152"/>
      <c r="AB326" s="152"/>
      <c r="AC326" s="347"/>
      <c r="AD326" s="152"/>
      <c r="AE326" s="152"/>
      <c r="AF326" s="152"/>
      <c r="AG326" s="152"/>
      <c r="AH326" s="152"/>
      <c r="AI326" s="152"/>
      <c r="AJ326" s="347"/>
      <c r="AK326" s="152"/>
      <c r="AL326" s="152"/>
      <c r="AM326" s="295"/>
      <c r="AN326" s="228"/>
      <c r="AO326" s="228"/>
      <c r="AP326" s="228"/>
      <c r="AQ326" s="228"/>
      <c r="AR326" s="228"/>
      <c r="AS326" s="348"/>
      <c r="AT326" s="264">
        <f t="shared" si="228"/>
        <v>0</v>
      </c>
      <c r="AU326" s="259"/>
      <c r="AV326" s="265">
        <f t="shared" si="255"/>
        <v>0</v>
      </c>
      <c r="AX326" s="265">
        <f t="shared" si="259"/>
        <v>0</v>
      </c>
      <c r="AZ326" s="492">
        <f t="shared" si="256"/>
        <v>0</v>
      </c>
      <c r="BB326" s="492">
        <f t="shared" si="257"/>
        <v>0</v>
      </c>
      <c r="BD326" s="265">
        <f t="shared" si="260"/>
        <v>0</v>
      </c>
      <c r="BE326" s="105"/>
      <c r="BF326" s="105"/>
      <c r="BG326" s="105"/>
      <c r="BH326" s="105"/>
      <c r="BI326" s="105"/>
      <c r="BJ326" s="105"/>
    </row>
    <row r="327" spans="2:62" ht="20.100000000000001" hidden="1" customHeight="1" outlineLevel="1">
      <c r="B327" s="100"/>
      <c r="C327" s="908"/>
      <c r="D327" s="909"/>
      <c r="E327" s="909"/>
      <c r="F327" s="910"/>
      <c r="G327" s="890"/>
      <c r="H327" s="891"/>
      <c r="I327" s="152"/>
      <c r="J327" s="152"/>
      <c r="K327" s="152"/>
      <c r="L327" s="152"/>
      <c r="M327" s="152"/>
      <c r="N327" s="152"/>
      <c r="O327" s="152"/>
      <c r="P327" s="153"/>
      <c r="Q327" s="153"/>
      <c r="R327" s="156">
        <f t="shared" si="251"/>
        <v>0</v>
      </c>
      <c r="S327" s="156">
        <f t="shared" si="252"/>
        <v>0</v>
      </c>
      <c r="U327" s="157">
        <f t="shared" si="258"/>
        <v>0</v>
      </c>
      <c r="W327" s="152"/>
      <c r="X327" s="152"/>
      <c r="Y327" s="152"/>
      <c r="Z327" s="152"/>
      <c r="AA327" s="152"/>
      <c r="AB327" s="152"/>
      <c r="AC327" s="347"/>
      <c r="AD327" s="152"/>
      <c r="AE327" s="152"/>
      <c r="AF327" s="152"/>
      <c r="AG327" s="152"/>
      <c r="AH327" s="152"/>
      <c r="AI327" s="152"/>
      <c r="AJ327" s="347"/>
      <c r="AK327" s="152"/>
      <c r="AL327" s="152"/>
      <c r="AM327" s="295"/>
      <c r="AN327" s="228"/>
      <c r="AO327" s="228"/>
      <c r="AP327" s="228"/>
      <c r="AQ327" s="228"/>
      <c r="AR327" s="228"/>
      <c r="AS327" s="348"/>
      <c r="AT327" s="264">
        <f t="shared" si="228"/>
        <v>0</v>
      </c>
      <c r="AU327" s="259"/>
      <c r="AV327" s="265">
        <f t="shared" si="255"/>
        <v>0</v>
      </c>
      <c r="AX327" s="265">
        <f t="shared" si="259"/>
        <v>0</v>
      </c>
      <c r="AZ327" s="492">
        <f t="shared" si="256"/>
        <v>0</v>
      </c>
      <c r="BB327" s="492">
        <f t="shared" si="257"/>
        <v>0</v>
      </c>
      <c r="BD327" s="265">
        <f t="shared" si="260"/>
        <v>0</v>
      </c>
      <c r="BE327" s="105"/>
      <c r="BF327" s="105"/>
      <c r="BG327" s="105"/>
      <c r="BH327" s="105"/>
      <c r="BI327" s="105"/>
      <c r="BJ327" s="105"/>
    </row>
    <row r="328" spans="2:62" ht="20.100000000000001" hidden="1" customHeight="1" outlineLevel="1">
      <c r="B328" s="100"/>
      <c r="C328" s="908"/>
      <c r="D328" s="909"/>
      <c r="E328" s="909"/>
      <c r="F328" s="910"/>
      <c r="G328" s="890"/>
      <c r="H328" s="891"/>
      <c r="I328" s="152"/>
      <c r="J328" s="152"/>
      <c r="K328" s="152"/>
      <c r="L328" s="152"/>
      <c r="M328" s="152"/>
      <c r="N328" s="152"/>
      <c r="O328" s="152"/>
      <c r="P328" s="153"/>
      <c r="Q328" s="153"/>
      <c r="R328" s="156">
        <f t="shared" si="251"/>
        <v>0</v>
      </c>
      <c r="S328" s="156">
        <f t="shared" si="252"/>
        <v>0</v>
      </c>
      <c r="U328" s="157">
        <f t="shared" si="258"/>
        <v>0</v>
      </c>
      <c r="W328" s="152"/>
      <c r="X328" s="152"/>
      <c r="Y328" s="152"/>
      <c r="Z328" s="152"/>
      <c r="AA328" s="152"/>
      <c r="AB328" s="152"/>
      <c r="AC328" s="347"/>
      <c r="AD328" s="152"/>
      <c r="AE328" s="152"/>
      <c r="AF328" s="152"/>
      <c r="AG328" s="152"/>
      <c r="AH328" s="152"/>
      <c r="AI328" s="152"/>
      <c r="AJ328" s="347"/>
      <c r="AK328" s="152"/>
      <c r="AL328" s="152"/>
      <c r="AM328" s="295"/>
      <c r="AN328" s="228"/>
      <c r="AO328" s="228"/>
      <c r="AP328" s="228"/>
      <c r="AQ328" s="228"/>
      <c r="AR328" s="228"/>
      <c r="AS328" s="348"/>
      <c r="AT328" s="264">
        <f t="shared" si="228"/>
        <v>0</v>
      </c>
      <c r="AU328" s="259"/>
      <c r="AV328" s="265">
        <f t="shared" si="255"/>
        <v>0</v>
      </c>
      <c r="AX328" s="265">
        <f t="shared" si="259"/>
        <v>0</v>
      </c>
      <c r="AZ328" s="492">
        <f t="shared" si="256"/>
        <v>0</v>
      </c>
      <c r="BB328" s="492">
        <f t="shared" si="257"/>
        <v>0</v>
      </c>
      <c r="BD328" s="265">
        <f t="shared" si="260"/>
        <v>0</v>
      </c>
      <c r="BE328" s="105"/>
      <c r="BF328" s="105"/>
      <c r="BG328" s="105"/>
      <c r="BH328" s="105"/>
      <c r="BI328" s="105"/>
      <c r="BJ328" s="105"/>
    </row>
    <row r="329" spans="2:62" ht="20.100000000000001" hidden="1" customHeight="1" outlineLevel="1">
      <c r="B329" s="100"/>
      <c r="C329" s="908"/>
      <c r="D329" s="909"/>
      <c r="E329" s="909"/>
      <c r="F329" s="910"/>
      <c r="G329" s="890"/>
      <c r="H329" s="891"/>
      <c r="I329" s="152"/>
      <c r="J329" s="152"/>
      <c r="K329" s="152"/>
      <c r="L329" s="152"/>
      <c r="M329" s="152"/>
      <c r="N329" s="152"/>
      <c r="O329" s="152"/>
      <c r="P329" s="153"/>
      <c r="Q329" s="153"/>
      <c r="R329" s="156">
        <f t="shared" si="251"/>
        <v>0</v>
      </c>
      <c r="S329" s="156">
        <f t="shared" si="252"/>
        <v>0</v>
      </c>
      <c r="U329" s="157">
        <f t="shared" si="258"/>
        <v>0</v>
      </c>
      <c r="W329" s="152"/>
      <c r="X329" s="152"/>
      <c r="Y329" s="152"/>
      <c r="Z329" s="152"/>
      <c r="AA329" s="152"/>
      <c r="AB329" s="152"/>
      <c r="AC329" s="347"/>
      <c r="AD329" s="152"/>
      <c r="AE329" s="152"/>
      <c r="AF329" s="152"/>
      <c r="AG329" s="152"/>
      <c r="AH329" s="152"/>
      <c r="AI329" s="152"/>
      <c r="AJ329" s="347"/>
      <c r="AK329" s="152"/>
      <c r="AL329" s="152"/>
      <c r="AM329" s="295"/>
      <c r="AN329" s="228"/>
      <c r="AO329" s="228"/>
      <c r="AP329" s="228"/>
      <c r="AQ329" s="228"/>
      <c r="AR329" s="228"/>
      <c r="AS329" s="348"/>
      <c r="AT329" s="264">
        <f t="shared" si="228"/>
        <v>0</v>
      </c>
      <c r="AU329" s="259"/>
      <c r="AV329" s="265">
        <f t="shared" si="255"/>
        <v>0</v>
      </c>
      <c r="AX329" s="265">
        <f t="shared" si="259"/>
        <v>0</v>
      </c>
      <c r="AZ329" s="492">
        <f t="shared" si="256"/>
        <v>0</v>
      </c>
      <c r="BB329" s="492">
        <f t="shared" si="257"/>
        <v>0</v>
      </c>
      <c r="BD329" s="265">
        <f t="shared" si="260"/>
        <v>0</v>
      </c>
      <c r="BE329" s="105"/>
      <c r="BF329" s="105"/>
      <c r="BG329" s="105"/>
      <c r="BH329" s="105"/>
      <c r="BI329" s="105"/>
      <c r="BJ329" s="105"/>
    </row>
    <row r="330" spans="2:62" ht="20.100000000000001" hidden="1" customHeight="1" outlineLevel="1">
      <c r="B330" s="100"/>
      <c r="C330" s="908"/>
      <c r="D330" s="909"/>
      <c r="E330" s="909"/>
      <c r="F330" s="910"/>
      <c r="G330" s="890"/>
      <c r="H330" s="891"/>
      <c r="I330" s="152"/>
      <c r="J330" s="152"/>
      <c r="K330" s="152"/>
      <c r="L330" s="152"/>
      <c r="M330" s="152"/>
      <c r="N330" s="152"/>
      <c r="O330" s="152"/>
      <c r="P330" s="153"/>
      <c r="Q330" s="153"/>
      <c r="R330" s="156">
        <f t="shared" si="251"/>
        <v>0</v>
      </c>
      <c r="S330" s="156">
        <f t="shared" si="252"/>
        <v>0</v>
      </c>
      <c r="U330" s="157">
        <f t="shared" si="258"/>
        <v>0</v>
      </c>
      <c r="W330" s="152"/>
      <c r="X330" s="152"/>
      <c r="Y330" s="152"/>
      <c r="Z330" s="152"/>
      <c r="AA330" s="152"/>
      <c r="AB330" s="152"/>
      <c r="AC330" s="347"/>
      <c r="AD330" s="152"/>
      <c r="AE330" s="152"/>
      <c r="AF330" s="152"/>
      <c r="AG330" s="152"/>
      <c r="AH330" s="152"/>
      <c r="AI330" s="152"/>
      <c r="AJ330" s="347"/>
      <c r="AK330" s="152"/>
      <c r="AL330" s="152"/>
      <c r="AM330" s="295"/>
      <c r="AN330" s="228"/>
      <c r="AO330" s="228"/>
      <c r="AP330" s="228"/>
      <c r="AQ330" s="228"/>
      <c r="AR330" s="228"/>
      <c r="AS330" s="348"/>
      <c r="AT330" s="264">
        <f t="shared" si="228"/>
        <v>0</v>
      </c>
      <c r="AU330" s="259"/>
      <c r="AV330" s="265">
        <f t="shared" si="255"/>
        <v>0</v>
      </c>
      <c r="AX330" s="265">
        <f t="shared" si="259"/>
        <v>0</v>
      </c>
      <c r="AZ330" s="492">
        <f t="shared" si="256"/>
        <v>0</v>
      </c>
      <c r="BB330" s="492">
        <f t="shared" si="257"/>
        <v>0</v>
      </c>
      <c r="BD330" s="265">
        <f t="shared" si="260"/>
        <v>0</v>
      </c>
      <c r="BE330" s="105"/>
      <c r="BF330" s="105"/>
      <c r="BG330" s="105"/>
      <c r="BH330" s="105"/>
      <c r="BI330" s="105"/>
      <c r="BJ330" s="105"/>
    </row>
    <row r="331" spans="2:62" ht="20.100000000000001" hidden="1" customHeight="1" outlineLevel="1">
      <c r="B331" s="100"/>
      <c r="C331" s="908"/>
      <c r="D331" s="909"/>
      <c r="E331" s="909"/>
      <c r="F331" s="910"/>
      <c r="G331" s="890"/>
      <c r="H331" s="891"/>
      <c r="I331" s="152"/>
      <c r="J331" s="152"/>
      <c r="K331" s="152"/>
      <c r="L331" s="152"/>
      <c r="M331" s="152"/>
      <c r="N331" s="152"/>
      <c r="O331" s="152"/>
      <c r="P331" s="153"/>
      <c r="Q331" s="153"/>
      <c r="R331" s="156">
        <f t="shared" si="251"/>
        <v>0</v>
      </c>
      <c r="S331" s="156">
        <f t="shared" si="252"/>
        <v>0</v>
      </c>
      <c r="U331" s="157">
        <f t="shared" si="258"/>
        <v>0</v>
      </c>
      <c r="W331" s="152"/>
      <c r="X331" s="152"/>
      <c r="Y331" s="152"/>
      <c r="Z331" s="152"/>
      <c r="AA331" s="152"/>
      <c r="AB331" s="152"/>
      <c r="AC331" s="347"/>
      <c r="AD331" s="152"/>
      <c r="AE331" s="152"/>
      <c r="AF331" s="152"/>
      <c r="AG331" s="152"/>
      <c r="AH331" s="152"/>
      <c r="AI331" s="152"/>
      <c r="AJ331" s="347"/>
      <c r="AK331" s="152"/>
      <c r="AL331" s="152"/>
      <c r="AM331" s="295"/>
      <c r="AN331" s="228"/>
      <c r="AO331" s="228"/>
      <c r="AP331" s="228"/>
      <c r="AQ331" s="228"/>
      <c r="AR331" s="228"/>
      <c r="AS331" s="348"/>
      <c r="AT331" s="264">
        <f t="shared" si="228"/>
        <v>0</v>
      </c>
      <c r="AU331" s="259"/>
      <c r="AV331" s="265">
        <f t="shared" si="255"/>
        <v>0</v>
      </c>
      <c r="AX331" s="265">
        <f t="shared" si="259"/>
        <v>0</v>
      </c>
      <c r="AZ331" s="492">
        <f t="shared" si="256"/>
        <v>0</v>
      </c>
      <c r="BB331" s="492">
        <f t="shared" si="257"/>
        <v>0</v>
      </c>
      <c r="BD331" s="265">
        <f t="shared" si="260"/>
        <v>0</v>
      </c>
      <c r="BE331" s="105"/>
      <c r="BF331" s="105"/>
      <c r="BG331" s="105"/>
      <c r="BH331" s="105"/>
      <c r="BI331" s="105"/>
      <c r="BJ331" s="105"/>
    </row>
    <row r="332" spans="2:62" ht="20.100000000000001" hidden="1" customHeight="1" outlineLevel="1">
      <c r="B332" s="100"/>
      <c r="C332" s="908"/>
      <c r="D332" s="909"/>
      <c r="E332" s="909"/>
      <c r="F332" s="910"/>
      <c r="G332" s="890"/>
      <c r="H332" s="891"/>
      <c r="I332" s="152"/>
      <c r="J332" s="152"/>
      <c r="K332" s="152"/>
      <c r="L332" s="152"/>
      <c r="M332" s="152"/>
      <c r="N332" s="152"/>
      <c r="O332" s="152"/>
      <c r="P332" s="153"/>
      <c r="Q332" s="153"/>
      <c r="R332" s="156">
        <f t="shared" si="251"/>
        <v>0</v>
      </c>
      <c r="S332" s="156">
        <f t="shared" si="252"/>
        <v>0</v>
      </c>
      <c r="U332" s="157">
        <f t="shared" si="258"/>
        <v>0</v>
      </c>
      <c r="W332" s="152"/>
      <c r="X332" s="152"/>
      <c r="Y332" s="152"/>
      <c r="Z332" s="152"/>
      <c r="AA332" s="152"/>
      <c r="AB332" s="152"/>
      <c r="AC332" s="347"/>
      <c r="AD332" s="152"/>
      <c r="AE332" s="152"/>
      <c r="AF332" s="152"/>
      <c r="AG332" s="152"/>
      <c r="AH332" s="152"/>
      <c r="AI332" s="152"/>
      <c r="AJ332" s="347"/>
      <c r="AK332" s="152"/>
      <c r="AL332" s="152"/>
      <c r="AM332" s="295"/>
      <c r="AN332" s="228"/>
      <c r="AO332" s="228"/>
      <c r="AP332" s="228"/>
      <c r="AQ332" s="228"/>
      <c r="AR332" s="228"/>
      <c r="AS332" s="348"/>
      <c r="AT332" s="264">
        <f t="shared" si="228"/>
        <v>0</v>
      </c>
      <c r="AU332" s="259"/>
      <c r="AV332" s="265">
        <f t="shared" si="255"/>
        <v>0</v>
      </c>
      <c r="AX332" s="265">
        <f t="shared" si="259"/>
        <v>0</v>
      </c>
      <c r="AZ332" s="492">
        <f t="shared" si="256"/>
        <v>0</v>
      </c>
      <c r="BB332" s="492">
        <f t="shared" si="257"/>
        <v>0</v>
      </c>
      <c r="BD332" s="265">
        <f t="shared" si="260"/>
        <v>0</v>
      </c>
      <c r="BE332" s="105"/>
      <c r="BF332" s="105"/>
      <c r="BG332" s="105"/>
      <c r="BH332" s="105"/>
      <c r="BI332" s="105"/>
      <c r="BJ332" s="105"/>
    </row>
    <row r="333" spans="2:62" ht="20.100000000000001" hidden="1" customHeight="1" outlineLevel="1">
      <c r="B333" s="100"/>
      <c r="C333" s="908"/>
      <c r="D333" s="909"/>
      <c r="E333" s="909"/>
      <c r="F333" s="910"/>
      <c r="G333" s="890"/>
      <c r="H333" s="891"/>
      <c r="I333" s="152"/>
      <c r="J333" s="152"/>
      <c r="K333" s="152"/>
      <c r="L333" s="152"/>
      <c r="M333" s="152"/>
      <c r="N333" s="152"/>
      <c r="O333" s="152"/>
      <c r="P333" s="153"/>
      <c r="Q333" s="153"/>
      <c r="R333" s="156">
        <f t="shared" si="251"/>
        <v>0</v>
      </c>
      <c r="S333" s="156">
        <f t="shared" si="252"/>
        <v>0</v>
      </c>
      <c r="U333" s="157">
        <f t="shared" si="258"/>
        <v>0</v>
      </c>
      <c r="W333" s="152"/>
      <c r="X333" s="152"/>
      <c r="Y333" s="152"/>
      <c r="Z333" s="152"/>
      <c r="AA333" s="152"/>
      <c r="AB333" s="152"/>
      <c r="AC333" s="347"/>
      <c r="AD333" s="152"/>
      <c r="AE333" s="152"/>
      <c r="AF333" s="152"/>
      <c r="AG333" s="152"/>
      <c r="AH333" s="152"/>
      <c r="AI333" s="152"/>
      <c r="AJ333" s="347"/>
      <c r="AK333" s="152"/>
      <c r="AL333" s="152"/>
      <c r="AM333" s="295"/>
      <c r="AN333" s="228"/>
      <c r="AO333" s="228"/>
      <c r="AP333" s="228"/>
      <c r="AQ333" s="228"/>
      <c r="AR333" s="228"/>
      <c r="AS333" s="348"/>
      <c r="AT333" s="264">
        <f t="shared" si="228"/>
        <v>0</v>
      </c>
      <c r="AU333" s="259"/>
      <c r="AV333" s="265">
        <f t="shared" si="255"/>
        <v>0</v>
      </c>
      <c r="AX333" s="265">
        <f t="shared" si="259"/>
        <v>0</v>
      </c>
      <c r="AZ333" s="492">
        <f t="shared" si="256"/>
        <v>0</v>
      </c>
      <c r="BB333" s="492">
        <f t="shared" si="257"/>
        <v>0</v>
      </c>
      <c r="BD333" s="265">
        <f t="shared" si="260"/>
        <v>0</v>
      </c>
      <c r="BE333" s="105"/>
      <c r="BF333" s="105"/>
      <c r="BG333" s="105"/>
      <c r="BH333" s="105"/>
      <c r="BI333" s="105"/>
      <c r="BJ333" s="105"/>
    </row>
    <row r="334" spans="2:62" ht="9.9499999999999993" hidden="1" customHeight="1" outlineLevel="1">
      <c r="B334" s="101"/>
      <c r="C334" s="208"/>
      <c r="D334" s="208"/>
      <c r="E334" s="208"/>
      <c r="F334" s="208"/>
      <c r="G334" s="237"/>
      <c r="H334" s="207"/>
      <c r="I334" s="257"/>
      <c r="J334" s="257"/>
      <c r="K334" s="257"/>
      <c r="L334" s="257"/>
      <c r="M334" s="257"/>
      <c r="N334" s="257"/>
      <c r="O334" s="257"/>
      <c r="P334" s="256"/>
      <c r="Q334" s="102"/>
      <c r="R334" s="102"/>
      <c r="S334" s="102"/>
      <c r="U334" s="98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Z334" s="493"/>
      <c r="BE334" s="105"/>
      <c r="BF334" s="105"/>
      <c r="BG334" s="105"/>
      <c r="BH334" s="105"/>
      <c r="BI334" s="105"/>
      <c r="BJ334" s="105"/>
    </row>
    <row r="335" spans="2:62" ht="20.100000000000001" customHeight="1" collapsed="1">
      <c r="B335" s="8">
        <f>B318+1</f>
        <v>20</v>
      </c>
      <c r="C335" s="916"/>
      <c r="D335" s="917"/>
      <c r="E335" s="917"/>
      <c r="F335" s="918"/>
      <c r="G335" s="429"/>
      <c r="H335" s="206">
        <v>1</v>
      </c>
      <c r="I335" s="642">
        <f t="shared" ref="I335" si="261">$H335*SUM(I336:I350)</f>
        <v>0</v>
      </c>
      <c r="J335" s="643">
        <f t="shared" ref="J335:O335" si="262">$H335*SUM(J336:J350)</f>
        <v>0</v>
      </c>
      <c r="K335" s="644">
        <f t="shared" si="262"/>
        <v>0</v>
      </c>
      <c r="L335" s="645">
        <f t="shared" si="262"/>
        <v>0</v>
      </c>
      <c r="M335" s="645">
        <f t="shared" si="262"/>
        <v>0</v>
      </c>
      <c r="N335" s="644">
        <f t="shared" si="262"/>
        <v>0</v>
      </c>
      <c r="O335" s="642">
        <f t="shared" si="262"/>
        <v>0</v>
      </c>
      <c r="P335" s="209">
        <f t="shared" ref="P335:Q335" si="263">$H335*SUM(P336:P350)</f>
        <v>0</v>
      </c>
      <c r="Q335" s="210">
        <f t="shared" si="263"/>
        <v>0</v>
      </c>
      <c r="R335" s="136">
        <f t="shared" ref="R335:R350" si="264">P335*(1+Gewinn)*(1+SicherheitAngebot)</f>
        <v>0</v>
      </c>
      <c r="S335" s="137">
        <f t="shared" ref="S335:S350" si="265">Q335*(1+MGKZ)*(1+Gewinn)*(1+SicherheitAngebot)</f>
        <v>0</v>
      </c>
      <c r="U335" s="10">
        <f>I335*$I$7+J335*$J$7+K335*$K$7+L335*$L$7+M335*$M$7+N335*$N$7+O335*$O$7+R335+S335</f>
        <v>0</v>
      </c>
      <c r="W335" s="646">
        <f t="shared" ref="W335:AB335" si="266">$H335*SUM(W336:W350)</f>
        <v>0</v>
      </c>
      <c r="X335" s="647">
        <f t="shared" si="266"/>
        <v>0</v>
      </c>
      <c r="Y335" s="648">
        <f t="shared" si="266"/>
        <v>0</v>
      </c>
      <c r="Z335" s="649">
        <f t="shared" si="266"/>
        <v>0</v>
      </c>
      <c r="AA335" s="648">
        <f t="shared" si="266"/>
        <v>0</v>
      </c>
      <c r="AB335" s="646">
        <f t="shared" si="266"/>
        <v>0</v>
      </c>
      <c r="AC335" s="258"/>
      <c r="AD335" s="646">
        <f t="shared" ref="AD335:AM335" si="267">$H335*SUM(AD336:AD350)</f>
        <v>0</v>
      </c>
      <c r="AE335" s="647">
        <f t="shared" si="267"/>
        <v>0</v>
      </c>
      <c r="AF335" s="648">
        <f t="shared" si="267"/>
        <v>0</v>
      </c>
      <c r="AG335" s="649">
        <f t="shared" si="267"/>
        <v>0</v>
      </c>
      <c r="AH335" s="648">
        <f t="shared" si="267"/>
        <v>0</v>
      </c>
      <c r="AI335" s="646">
        <f t="shared" si="267"/>
        <v>0</v>
      </c>
      <c r="AJ335" s="258"/>
      <c r="AK335" s="653">
        <f t="shared" si="267"/>
        <v>0</v>
      </c>
      <c r="AL335" s="653">
        <f t="shared" si="267"/>
        <v>0</v>
      </c>
      <c r="AM335" s="653">
        <f t="shared" si="267"/>
        <v>0</v>
      </c>
      <c r="AN335" s="227">
        <f>$H335*SUM(AN336:AN350)*(1+Gewinn)*(1+SicherheitAngebot)</f>
        <v>0</v>
      </c>
      <c r="AO335" s="227">
        <f>$H335*SUM(AO336:AO350)*(1+Gewinn)*(1+SicherheitAngebot)</f>
        <v>0</v>
      </c>
      <c r="AP335" s="227">
        <f>$H335*SUM(AP336:AP350)*(1+Gewinn)*(1+SicherheitAngebot)</f>
        <v>0</v>
      </c>
      <c r="AQ335" s="227">
        <f>$H335*SUM(AQ336:AQ350)*(1+Gewinn)*(1+SicherheitAngebot)</f>
        <v>0</v>
      </c>
      <c r="AR335" s="227">
        <f>$H335*SUM(AR336:AR350)*(1+Gewinn)*(1+SicherheitAngebot)</f>
        <v>0</v>
      </c>
      <c r="AS335" s="262"/>
      <c r="AT335" s="263">
        <f t="shared" si="228"/>
        <v>0</v>
      </c>
      <c r="AU335" s="259"/>
      <c r="AV335" s="491">
        <f>AK335*$AK$7+AL335*$AL$7+AM335*$AM$7+SUM(AN335:AR335)+AT335/Zuschläge_IBN+AT335</f>
        <v>0</v>
      </c>
      <c r="AX335" s="685">
        <f>U335+AV335</f>
        <v>0</v>
      </c>
      <c r="AZ335" s="490">
        <f>IF(H335&gt;0,U335/(1+SicherheitAngebot)*(1+Sicherheit),0)</f>
        <v>0</v>
      </c>
      <c r="BB335" s="490">
        <f>IF(H335&gt;0,AV335/(1+SicherheitAngebot)*(1+Sicherheit),0)</f>
        <v>0</v>
      </c>
      <c r="BD335" s="490">
        <f>AZ335+BB335</f>
        <v>0</v>
      </c>
      <c r="BE335" s="105"/>
      <c r="BF335" s="105"/>
      <c r="BG335" s="105"/>
      <c r="BH335" s="105"/>
      <c r="BI335" s="105"/>
      <c r="BJ335" s="105"/>
    </row>
    <row r="336" spans="2:62" ht="20.100000000000001" hidden="1" customHeight="1" outlineLevel="1">
      <c r="B336" s="99"/>
      <c r="C336" s="908"/>
      <c r="D336" s="909"/>
      <c r="E336" s="909"/>
      <c r="F336" s="910"/>
      <c r="G336" s="890"/>
      <c r="H336" s="901"/>
      <c r="I336" s="152"/>
      <c r="J336" s="152"/>
      <c r="K336" s="152"/>
      <c r="L336" s="152"/>
      <c r="M336" s="152"/>
      <c r="N336" s="152"/>
      <c r="O336" s="152"/>
      <c r="P336" s="153"/>
      <c r="Q336" s="153"/>
      <c r="R336" s="156">
        <f t="shared" si="264"/>
        <v>0</v>
      </c>
      <c r="S336" s="156">
        <f t="shared" si="265"/>
        <v>0</v>
      </c>
      <c r="U336" s="157">
        <f>I336*$I$7+J336*$J$7+K336*$K$7+L336*$L$7+M336*$M$7+N336*$N$7+O336*$O$7+R336+S336</f>
        <v>0</v>
      </c>
      <c r="W336" s="152"/>
      <c r="X336" s="152"/>
      <c r="Y336" s="152"/>
      <c r="Z336" s="152"/>
      <c r="AA336" s="152"/>
      <c r="AB336" s="152"/>
      <c r="AC336" s="347"/>
      <c r="AD336" s="152"/>
      <c r="AE336" s="152"/>
      <c r="AF336" s="152"/>
      <c r="AG336" s="152"/>
      <c r="AH336" s="152"/>
      <c r="AI336" s="152"/>
      <c r="AJ336" s="347"/>
      <c r="AK336" s="152"/>
      <c r="AL336" s="152"/>
      <c r="AM336" s="295"/>
      <c r="AN336" s="228"/>
      <c r="AO336" s="228"/>
      <c r="AP336" s="228"/>
      <c r="AQ336" s="228"/>
      <c r="AR336" s="228"/>
      <c r="AS336" s="348"/>
      <c r="AT336" s="264">
        <f t="shared" si="228"/>
        <v>0</v>
      </c>
      <c r="AU336" s="259"/>
      <c r="AV336" s="265">
        <f t="shared" ref="AV336:AV350" si="268">AK336*$AK$7+AL336*$AL$7+AM336*$AM$7+SUM(AN336:AR336)*(1+Gewinn)*(1+SicherheitAngebot)+AT336/Zuschläge_IBN+AT336</f>
        <v>0</v>
      </c>
      <c r="AX336" s="265">
        <f>U336+AV336</f>
        <v>0</v>
      </c>
      <c r="AZ336" s="492">
        <f t="shared" ref="AZ336:AZ350" si="269">U336/(1+SicherheitAngebot)*(1+Sicherheit)</f>
        <v>0</v>
      </c>
      <c r="BB336" s="492">
        <f t="shared" ref="BB336:BB350" si="270">AV336/(1+SicherheitAngebot)*(1+Sicherheit)</f>
        <v>0</v>
      </c>
      <c r="BD336" s="265">
        <f>AZ336+BB336</f>
        <v>0</v>
      </c>
      <c r="BE336" s="105"/>
      <c r="BF336" s="105"/>
      <c r="BG336" s="105"/>
      <c r="BH336" s="105"/>
      <c r="BI336" s="105"/>
      <c r="BJ336" s="105"/>
    </row>
    <row r="337" spans="2:62" ht="20.100000000000001" hidden="1" customHeight="1" outlineLevel="1">
      <c r="B337" s="100"/>
      <c r="C337" s="908"/>
      <c r="D337" s="909"/>
      <c r="E337" s="909"/>
      <c r="F337" s="910"/>
      <c r="G337" s="890"/>
      <c r="H337" s="891"/>
      <c r="I337" s="152"/>
      <c r="J337" s="152"/>
      <c r="K337" s="152"/>
      <c r="L337" s="152"/>
      <c r="M337" s="152"/>
      <c r="N337" s="152"/>
      <c r="O337" s="152"/>
      <c r="P337" s="153"/>
      <c r="Q337" s="153"/>
      <c r="R337" s="156">
        <f t="shared" si="264"/>
        <v>0</v>
      </c>
      <c r="S337" s="156">
        <f t="shared" si="265"/>
        <v>0</v>
      </c>
      <c r="U337" s="157">
        <f t="shared" ref="U337:U350" si="271">I337*$I$7+J337*$J$7+K337*$K$7+L337*$L$7+M337*$M$7+N337*$N$7+O337*$O$7+R337+S337</f>
        <v>0</v>
      </c>
      <c r="W337" s="152"/>
      <c r="X337" s="152"/>
      <c r="Y337" s="152"/>
      <c r="Z337" s="152"/>
      <c r="AA337" s="152"/>
      <c r="AB337" s="152"/>
      <c r="AC337" s="347"/>
      <c r="AD337" s="152"/>
      <c r="AE337" s="152"/>
      <c r="AF337" s="152"/>
      <c r="AG337" s="152"/>
      <c r="AH337" s="152"/>
      <c r="AI337" s="152"/>
      <c r="AJ337" s="347"/>
      <c r="AK337" s="152"/>
      <c r="AL337" s="152"/>
      <c r="AM337" s="295"/>
      <c r="AN337" s="228"/>
      <c r="AO337" s="228"/>
      <c r="AP337" s="228"/>
      <c r="AQ337" s="228"/>
      <c r="AR337" s="228"/>
      <c r="AS337" s="348"/>
      <c r="AT337" s="264">
        <f t="shared" si="228"/>
        <v>0</v>
      </c>
      <c r="AU337" s="259"/>
      <c r="AV337" s="265">
        <f t="shared" si="268"/>
        <v>0</v>
      </c>
      <c r="AX337" s="265">
        <f t="shared" ref="AX337:AX350" si="272">U337+AV337</f>
        <v>0</v>
      </c>
      <c r="AZ337" s="492">
        <f t="shared" si="269"/>
        <v>0</v>
      </c>
      <c r="BB337" s="492">
        <f t="shared" si="270"/>
        <v>0</v>
      </c>
      <c r="BD337" s="265">
        <f t="shared" ref="BD337:BD350" si="273">AZ337+BB337</f>
        <v>0</v>
      </c>
      <c r="BE337" s="105"/>
      <c r="BF337" s="105"/>
      <c r="BG337" s="105"/>
      <c r="BH337" s="105"/>
      <c r="BI337" s="105"/>
      <c r="BJ337" s="105"/>
    </row>
    <row r="338" spans="2:62" ht="20.100000000000001" hidden="1" customHeight="1" outlineLevel="1">
      <c r="B338" s="100"/>
      <c r="C338" s="908"/>
      <c r="D338" s="909"/>
      <c r="E338" s="909"/>
      <c r="F338" s="910"/>
      <c r="G338" s="890"/>
      <c r="H338" s="891"/>
      <c r="I338" s="152"/>
      <c r="J338" s="152"/>
      <c r="K338" s="152"/>
      <c r="L338" s="152"/>
      <c r="M338" s="152"/>
      <c r="N338" s="152"/>
      <c r="O338" s="152"/>
      <c r="P338" s="153"/>
      <c r="Q338" s="153"/>
      <c r="R338" s="156">
        <f t="shared" si="264"/>
        <v>0</v>
      </c>
      <c r="S338" s="156">
        <f t="shared" si="265"/>
        <v>0</v>
      </c>
      <c r="U338" s="157">
        <f t="shared" si="271"/>
        <v>0</v>
      </c>
      <c r="W338" s="152"/>
      <c r="X338" s="152"/>
      <c r="Y338" s="152"/>
      <c r="Z338" s="152"/>
      <c r="AA338" s="152"/>
      <c r="AB338" s="152"/>
      <c r="AC338" s="347"/>
      <c r="AD338" s="152"/>
      <c r="AE338" s="152"/>
      <c r="AF338" s="152"/>
      <c r="AG338" s="152"/>
      <c r="AH338" s="152"/>
      <c r="AI338" s="152"/>
      <c r="AJ338" s="347"/>
      <c r="AK338" s="152"/>
      <c r="AL338" s="152"/>
      <c r="AM338" s="295"/>
      <c r="AN338" s="228"/>
      <c r="AO338" s="228"/>
      <c r="AP338" s="228"/>
      <c r="AQ338" s="228"/>
      <c r="AR338" s="228"/>
      <c r="AS338" s="348"/>
      <c r="AT338" s="264">
        <f t="shared" si="228"/>
        <v>0</v>
      </c>
      <c r="AU338" s="259"/>
      <c r="AV338" s="265">
        <f t="shared" si="268"/>
        <v>0</v>
      </c>
      <c r="AX338" s="265">
        <f t="shared" si="272"/>
        <v>0</v>
      </c>
      <c r="AZ338" s="492">
        <f t="shared" si="269"/>
        <v>0</v>
      </c>
      <c r="BB338" s="492">
        <f t="shared" si="270"/>
        <v>0</v>
      </c>
      <c r="BD338" s="265">
        <f t="shared" si="273"/>
        <v>0</v>
      </c>
      <c r="BE338" s="105"/>
      <c r="BF338" s="105"/>
      <c r="BG338" s="105"/>
      <c r="BH338" s="105"/>
      <c r="BI338" s="105"/>
      <c r="BJ338" s="105"/>
    </row>
    <row r="339" spans="2:62" ht="20.100000000000001" hidden="1" customHeight="1" outlineLevel="1">
      <c r="B339" s="100"/>
      <c r="C339" s="908"/>
      <c r="D339" s="909"/>
      <c r="E339" s="909"/>
      <c r="F339" s="910"/>
      <c r="G339" s="890"/>
      <c r="H339" s="891"/>
      <c r="I339" s="152"/>
      <c r="J339" s="152"/>
      <c r="K339" s="152"/>
      <c r="L339" s="152"/>
      <c r="M339" s="152"/>
      <c r="N339" s="152"/>
      <c r="O339" s="152"/>
      <c r="P339" s="153"/>
      <c r="Q339" s="153"/>
      <c r="R339" s="156">
        <f t="shared" si="264"/>
        <v>0</v>
      </c>
      <c r="S339" s="156">
        <f t="shared" si="265"/>
        <v>0</v>
      </c>
      <c r="U339" s="157">
        <f t="shared" si="271"/>
        <v>0</v>
      </c>
      <c r="W339" s="152"/>
      <c r="X339" s="152"/>
      <c r="Y339" s="152"/>
      <c r="Z339" s="152"/>
      <c r="AA339" s="152"/>
      <c r="AB339" s="152"/>
      <c r="AC339" s="347"/>
      <c r="AD339" s="152"/>
      <c r="AE339" s="152"/>
      <c r="AF339" s="152"/>
      <c r="AG339" s="152"/>
      <c r="AH339" s="152"/>
      <c r="AI339" s="152"/>
      <c r="AJ339" s="347"/>
      <c r="AK339" s="152"/>
      <c r="AL339" s="152"/>
      <c r="AM339" s="295"/>
      <c r="AN339" s="228"/>
      <c r="AO339" s="228"/>
      <c r="AP339" s="228"/>
      <c r="AQ339" s="228"/>
      <c r="AR339" s="228"/>
      <c r="AS339" s="348"/>
      <c r="AT339" s="264">
        <f t="shared" si="228"/>
        <v>0</v>
      </c>
      <c r="AU339" s="259"/>
      <c r="AV339" s="265">
        <f t="shared" si="268"/>
        <v>0</v>
      </c>
      <c r="AX339" s="265">
        <f t="shared" si="272"/>
        <v>0</v>
      </c>
      <c r="AZ339" s="492">
        <f t="shared" si="269"/>
        <v>0</v>
      </c>
      <c r="BB339" s="492">
        <f t="shared" si="270"/>
        <v>0</v>
      </c>
      <c r="BD339" s="265">
        <f t="shared" si="273"/>
        <v>0</v>
      </c>
      <c r="BE339" s="105"/>
      <c r="BF339" s="105"/>
      <c r="BG339" s="105"/>
      <c r="BH339" s="105"/>
      <c r="BI339" s="105"/>
      <c r="BJ339" s="105"/>
    </row>
    <row r="340" spans="2:62" ht="20.100000000000001" hidden="1" customHeight="1" outlineLevel="1">
      <c r="B340" s="100"/>
      <c r="C340" s="908"/>
      <c r="D340" s="909"/>
      <c r="E340" s="909"/>
      <c r="F340" s="910"/>
      <c r="G340" s="890"/>
      <c r="H340" s="891"/>
      <c r="I340" s="152"/>
      <c r="J340" s="152"/>
      <c r="K340" s="152"/>
      <c r="L340" s="152"/>
      <c r="M340" s="152"/>
      <c r="N340" s="152"/>
      <c r="O340" s="152"/>
      <c r="P340" s="153"/>
      <c r="Q340" s="153"/>
      <c r="R340" s="156">
        <f t="shared" si="264"/>
        <v>0</v>
      </c>
      <c r="S340" s="156">
        <f t="shared" si="265"/>
        <v>0</v>
      </c>
      <c r="U340" s="157">
        <f t="shared" si="271"/>
        <v>0</v>
      </c>
      <c r="W340" s="152"/>
      <c r="X340" s="152"/>
      <c r="Y340" s="152"/>
      <c r="Z340" s="152"/>
      <c r="AA340" s="152"/>
      <c r="AB340" s="152"/>
      <c r="AC340" s="347"/>
      <c r="AD340" s="152"/>
      <c r="AE340" s="152"/>
      <c r="AF340" s="152"/>
      <c r="AG340" s="152"/>
      <c r="AH340" s="152"/>
      <c r="AI340" s="152"/>
      <c r="AJ340" s="347"/>
      <c r="AK340" s="152"/>
      <c r="AL340" s="152"/>
      <c r="AM340" s="295"/>
      <c r="AN340" s="228"/>
      <c r="AO340" s="228"/>
      <c r="AP340" s="228"/>
      <c r="AQ340" s="228"/>
      <c r="AR340" s="228"/>
      <c r="AS340" s="348"/>
      <c r="AT340" s="264">
        <f t="shared" si="228"/>
        <v>0</v>
      </c>
      <c r="AU340" s="259"/>
      <c r="AV340" s="265">
        <f t="shared" si="268"/>
        <v>0</v>
      </c>
      <c r="AX340" s="265">
        <f t="shared" si="272"/>
        <v>0</v>
      </c>
      <c r="AZ340" s="492">
        <f t="shared" si="269"/>
        <v>0</v>
      </c>
      <c r="BB340" s="492">
        <f t="shared" si="270"/>
        <v>0</v>
      </c>
      <c r="BD340" s="265">
        <f t="shared" si="273"/>
        <v>0</v>
      </c>
      <c r="BE340" s="105"/>
      <c r="BF340" s="105"/>
      <c r="BG340" s="105"/>
      <c r="BH340" s="105"/>
      <c r="BI340" s="105"/>
      <c r="BJ340" s="105"/>
    </row>
    <row r="341" spans="2:62" ht="20.100000000000001" hidden="1" customHeight="1" outlineLevel="1">
      <c r="B341" s="100"/>
      <c r="C341" s="908"/>
      <c r="D341" s="909"/>
      <c r="E341" s="909"/>
      <c r="F341" s="910"/>
      <c r="G341" s="890"/>
      <c r="H341" s="891"/>
      <c r="I341" s="152"/>
      <c r="J341" s="152"/>
      <c r="K341" s="152"/>
      <c r="L341" s="152"/>
      <c r="M341" s="152"/>
      <c r="N341" s="152"/>
      <c r="O341" s="152"/>
      <c r="P341" s="153"/>
      <c r="Q341" s="153"/>
      <c r="R341" s="156">
        <f t="shared" si="264"/>
        <v>0</v>
      </c>
      <c r="S341" s="156">
        <f t="shared" si="265"/>
        <v>0</v>
      </c>
      <c r="U341" s="157">
        <f t="shared" si="271"/>
        <v>0</v>
      </c>
      <c r="W341" s="152"/>
      <c r="X341" s="152"/>
      <c r="Y341" s="152"/>
      <c r="Z341" s="152"/>
      <c r="AA341" s="152"/>
      <c r="AB341" s="152"/>
      <c r="AC341" s="347"/>
      <c r="AD341" s="152"/>
      <c r="AE341" s="152"/>
      <c r="AF341" s="152"/>
      <c r="AG341" s="152"/>
      <c r="AH341" s="152"/>
      <c r="AI341" s="152"/>
      <c r="AJ341" s="347"/>
      <c r="AK341" s="152"/>
      <c r="AL341" s="152"/>
      <c r="AM341" s="295"/>
      <c r="AN341" s="228"/>
      <c r="AO341" s="228"/>
      <c r="AP341" s="228"/>
      <c r="AQ341" s="228"/>
      <c r="AR341" s="228"/>
      <c r="AS341" s="348"/>
      <c r="AT341" s="264">
        <f t="shared" si="228"/>
        <v>0</v>
      </c>
      <c r="AU341" s="259"/>
      <c r="AV341" s="265">
        <f t="shared" si="268"/>
        <v>0</v>
      </c>
      <c r="AX341" s="265">
        <f t="shared" si="272"/>
        <v>0</v>
      </c>
      <c r="AZ341" s="492">
        <f t="shared" si="269"/>
        <v>0</v>
      </c>
      <c r="BB341" s="492">
        <f t="shared" si="270"/>
        <v>0</v>
      </c>
      <c r="BD341" s="265">
        <f t="shared" si="273"/>
        <v>0</v>
      </c>
      <c r="BE341" s="105"/>
      <c r="BF341" s="105"/>
      <c r="BG341" s="105"/>
      <c r="BH341" s="105"/>
      <c r="BI341" s="105"/>
      <c r="BJ341" s="105"/>
    </row>
    <row r="342" spans="2:62" ht="20.100000000000001" hidden="1" customHeight="1" outlineLevel="1">
      <c r="B342" s="100"/>
      <c r="C342" s="908"/>
      <c r="D342" s="909"/>
      <c r="E342" s="909"/>
      <c r="F342" s="910"/>
      <c r="G342" s="890"/>
      <c r="H342" s="891"/>
      <c r="I342" s="152"/>
      <c r="J342" s="152"/>
      <c r="K342" s="152"/>
      <c r="L342" s="152"/>
      <c r="M342" s="152"/>
      <c r="N342" s="152"/>
      <c r="O342" s="152"/>
      <c r="P342" s="153"/>
      <c r="Q342" s="153"/>
      <c r="R342" s="156">
        <f t="shared" si="264"/>
        <v>0</v>
      </c>
      <c r="S342" s="156">
        <f t="shared" si="265"/>
        <v>0</v>
      </c>
      <c r="U342" s="157">
        <f t="shared" si="271"/>
        <v>0</v>
      </c>
      <c r="W342" s="152"/>
      <c r="X342" s="152"/>
      <c r="Y342" s="152"/>
      <c r="Z342" s="152"/>
      <c r="AA342" s="152"/>
      <c r="AB342" s="152"/>
      <c r="AC342" s="347"/>
      <c r="AD342" s="152"/>
      <c r="AE342" s="152"/>
      <c r="AF342" s="152"/>
      <c r="AG342" s="152"/>
      <c r="AH342" s="152"/>
      <c r="AI342" s="152"/>
      <c r="AJ342" s="347"/>
      <c r="AK342" s="152"/>
      <c r="AL342" s="152"/>
      <c r="AM342" s="295"/>
      <c r="AN342" s="228"/>
      <c r="AO342" s="228"/>
      <c r="AP342" s="228"/>
      <c r="AQ342" s="228"/>
      <c r="AR342" s="228"/>
      <c r="AS342" s="348"/>
      <c r="AT342" s="264">
        <f t="shared" si="228"/>
        <v>0</v>
      </c>
      <c r="AU342" s="259"/>
      <c r="AV342" s="265">
        <f t="shared" si="268"/>
        <v>0</v>
      </c>
      <c r="AX342" s="265">
        <f t="shared" si="272"/>
        <v>0</v>
      </c>
      <c r="AZ342" s="492">
        <f t="shared" si="269"/>
        <v>0</v>
      </c>
      <c r="BB342" s="492">
        <f t="shared" si="270"/>
        <v>0</v>
      </c>
      <c r="BD342" s="265">
        <f t="shared" si="273"/>
        <v>0</v>
      </c>
      <c r="BE342" s="105"/>
      <c r="BF342" s="105"/>
      <c r="BG342" s="105"/>
      <c r="BH342" s="105"/>
      <c r="BI342" s="105"/>
      <c r="BJ342" s="105"/>
    </row>
    <row r="343" spans="2:62" ht="20.100000000000001" hidden="1" customHeight="1" outlineLevel="1">
      <c r="B343" s="100"/>
      <c r="C343" s="908"/>
      <c r="D343" s="909"/>
      <c r="E343" s="909"/>
      <c r="F343" s="910"/>
      <c r="G343" s="890"/>
      <c r="H343" s="891"/>
      <c r="I343" s="152"/>
      <c r="J343" s="152"/>
      <c r="K343" s="152"/>
      <c r="L343" s="152"/>
      <c r="M343" s="152"/>
      <c r="N343" s="152"/>
      <c r="O343" s="152"/>
      <c r="P343" s="153"/>
      <c r="Q343" s="153"/>
      <c r="R343" s="156">
        <f t="shared" si="264"/>
        <v>0</v>
      </c>
      <c r="S343" s="156">
        <f t="shared" si="265"/>
        <v>0</v>
      </c>
      <c r="U343" s="157">
        <f t="shared" si="271"/>
        <v>0</v>
      </c>
      <c r="W343" s="152"/>
      <c r="X343" s="152"/>
      <c r="Y343" s="152"/>
      <c r="Z343" s="152"/>
      <c r="AA343" s="152"/>
      <c r="AB343" s="152"/>
      <c r="AC343" s="347"/>
      <c r="AD343" s="152"/>
      <c r="AE343" s="152"/>
      <c r="AF343" s="152"/>
      <c r="AG343" s="152"/>
      <c r="AH343" s="152"/>
      <c r="AI343" s="152"/>
      <c r="AJ343" s="347"/>
      <c r="AK343" s="152"/>
      <c r="AL343" s="152"/>
      <c r="AM343" s="295"/>
      <c r="AN343" s="228"/>
      <c r="AO343" s="228"/>
      <c r="AP343" s="228"/>
      <c r="AQ343" s="228"/>
      <c r="AR343" s="228"/>
      <c r="AS343" s="348"/>
      <c r="AT343" s="264">
        <f t="shared" si="228"/>
        <v>0</v>
      </c>
      <c r="AU343" s="259"/>
      <c r="AV343" s="265">
        <f t="shared" si="268"/>
        <v>0</v>
      </c>
      <c r="AX343" s="265">
        <f t="shared" si="272"/>
        <v>0</v>
      </c>
      <c r="AZ343" s="492">
        <f t="shared" si="269"/>
        <v>0</v>
      </c>
      <c r="BB343" s="492">
        <f t="shared" si="270"/>
        <v>0</v>
      </c>
      <c r="BD343" s="265">
        <f t="shared" si="273"/>
        <v>0</v>
      </c>
      <c r="BE343" s="105"/>
      <c r="BF343" s="105"/>
      <c r="BG343" s="105"/>
      <c r="BH343" s="105"/>
      <c r="BI343" s="105"/>
      <c r="BJ343" s="105"/>
    </row>
    <row r="344" spans="2:62" ht="20.100000000000001" hidden="1" customHeight="1" outlineLevel="1">
      <c r="B344" s="100"/>
      <c r="C344" s="908"/>
      <c r="D344" s="909"/>
      <c r="E344" s="909"/>
      <c r="F344" s="910"/>
      <c r="G344" s="890"/>
      <c r="H344" s="891"/>
      <c r="I344" s="152"/>
      <c r="J344" s="152"/>
      <c r="K344" s="152"/>
      <c r="L344" s="152"/>
      <c r="M344" s="152"/>
      <c r="N344" s="152"/>
      <c r="O344" s="152"/>
      <c r="P344" s="153"/>
      <c r="Q344" s="153"/>
      <c r="R344" s="156">
        <f t="shared" si="264"/>
        <v>0</v>
      </c>
      <c r="S344" s="156">
        <f t="shared" si="265"/>
        <v>0</v>
      </c>
      <c r="U344" s="157">
        <f t="shared" si="271"/>
        <v>0</v>
      </c>
      <c r="W344" s="152"/>
      <c r="X344" s="152"/>
      <c r="Y344" s="152"/>
      <c r="Z344" s="152"/>
      <c r="AA344" s="152"/>
      <c r="AB344" s="152"/>
      <c r="AC344" s="347"/>
      <c r="AD344" s="152"/>
      <c r="AE344" s="152"/>
      <c r="AF344" s="152"/>
      <c r="AG344" s="152"/>
      <c r="AH344" s="152"/>
      <c r="AI344" s="152"/>
      <c r="AJ344" s="347"/>
      <c r="AK344" s="152"/>
      <c r="AL344" s="152"/>
      <c r="AM344" s="295"/>
      <c r="AN344" s="228"/>
      <c r="AO344" s="228"/>
      <c r="AP344" s="228"/>
      <c r="AQ344" s="228"/>
      <c r="AR344" s="228"/>
      <c r="AS344" s="348"/>
      <c r="AT344" s="264">
        <f t="shared" si="228"/>
        <v>0</v>
      </c>
      <c r="AU344" s="259"/>
      <c r="AV344" s="265">
        <f t="shared" si="268"/>
        <v>0</v>
      </c>
      <c r="AX344" s="265">
        <f t="shared" si="272"/>
        <v>0</v>
      </c>
      <c r="AZ344" s="492">
        <f t="shared" si="269"/>
        <v>0</v>
      </c>
      <c r="BB344" s="492">
        <f t="shared" si="270"/>
        <v>0</v>
      </c>
      <c r="BD344" s="265">
        <f t="shared" si="273"/>
        <v>0</v>
      </c>
      <c r="BE344" s="105"/>
      <c r="BF344" s="105"/>
      <c r="BG344" s="105"/>
      <c r="BH344" s="105"/>
      <c r="BI344" s="105"/>
      <c r="BJ344" s="105"/>
    </row>
    <row r="345" spans="2:62" ht="20.100000000000001" hidden="1" customHeight="1" outlineLevel="1">
      <c r="B345" s="100"/>
      <c r="C345" s="908"/>
      <c r="D345" s="909"/>
      <c r="E345" s="909"/>
      <c r="F345" s="910"/>
      <c r="G345" s="890"/>
      <c r="H345" s="891"/>
      <c r="I345" s="152"/>
      <c r="J345" s="152"/>
      <c r="K345" s="152"/>
      <c r="L345" s="152"/>
      <c r="M345" s="152"/>
      <c r="N345" s="152"/>
      <c r="O345" s="152"/>
      <c r="P345" s="153"/>
      <c r="Q345" s="153"/>
      <c r="R345" s="156">
        <f t="shared" si="264"/>
        <v>0</v>
      </c>
      <c r="S345" s="156">
        <f t="shared" si="265"/>
        <v>0</v>
      </c>
      <c r="U345" s="157">
        <f t="shared" si="271"/>
        <v>0</v>
      </c>
      <c r="W345" s="152"/>
      <c r="X345" s="152"/>
      <c r="Y345" s="152"/>
      <c r="Z345" s="152"/>
      <c r="AA345" s="152"/>
      <c r="AB345" s="152"/>
      <c r="AC345" s="347"/>
      <c r="AD345" s="152"/>
      <c r="AE345" s="152"/>
      <c r="AF345" s="152"/>
      <c r="AG345" s="152"/>
      <c r="AH345" s="152"/>
      <c r="AI345" s="152"/>
      <c r="AJ345" s="347"/>
      <c r="AK345" s="152"/>
      <c r="AL345" s="152"/>
      <c r="AM345" s="295"/>
      <c r="AN345" s="228"/>
      <c r="AO345" s="228"/>
      <c r="AP345" s="228"/>
      <c r="AQ345" s="228"/>
      <c r="AR345" s="228"/>
      <c r="AS345" s="348"/>
      <c r="AT345" s="264">
        <f t="shared" si="228"/>
        <v>0</v>
      </c>
      <c r="AU345" s="259"/>
      <c r="AV345" s="265">
        <f t="shared" si="268"/>
        <v>0</v>
      </c>
      <c r="AX345" s="265">
        <f t="shared" si="272"/>
        <v>0</v>
      </c>
      <c r="AZ345" s="492">
        <f t="shared" si="269"/>
        <v>0</v>
      </c>
      <c r="BB345" s="492">
        <f t="shared" si="270"/>
        <v>0</v>
      </c>
      <c r="BD345" s="265">
        <f t="shared" si="273"/>
        <v>0</v>
      </c>
      <c r="BE345" s="105"/>
      <c r="BF345" s="105"/>
      <c r="BG345" s="105"/>
      <c r="BH345" s="105"/>
      <c r="BI345" s="105"/>
      <c r="BJ345" s="105"/>
    </row>
    <row r="346" spans="2:62" ht="20.100000000000001" hidden="1" customHeight="1" outlineLevel="1">
      <c r="B346" s="100"/>
      <c r="C346" s="908"/>
      <c r="D346" s="909"/>
      <c r="E346" s="909"/>
      <c r="F346" s="910"/>
      <c r="G346" s="890"/>
      <c r="H346" s="891"/>
      <c r="I346" s="152"/>
      <c r="J346" s="152"/>
      <c r="K346" s="152"/>
      <c r="L346" s="152"/>
      <c r="M346" s="152"/>
      <c r="N346" s="152"/>
      <c r="O346" s="152"/>
      <c r="P346" s="153"/>
      <c r="Q346" s="153"/>
      <c r="R346" s="156">
        <f t="shared" si="264"/>
        <v>0</v>
      </c>
      <c r="S346" s="156">
        <f t="shared" si="265"/>
        <v>0</v>
      </c>
      <c r="U346" s="157">
        <f t="shared" si="271"/>
        <v>0</v>
      </c>
      <c r="W346" s="152"/>
      <c r="X346" s="152"/>
      <c r="Y346" s="152"/>
      <c r="Z346" s="152"/>
      <c r="AA346" s="152"/>
      <c r="AB346" s="152"/>
      <c r="AC346" s="347"/>
      <c r="AD346" s="152"/>
      <c r="AE346" s="152"/>
      <c r="AF346" s="152"/>
      <c r="AG346" s="152"/>
      <c r="AH346" s="152"/>
      <c r="AI346" s="152"/>
      <c r="AJ346" s="347"/>
      <c r="AK346" s="152"/>
      <c r="AL346" s="152"/>
      <c r="AM346" s="295"/>
      <c r="AN346" s="228"/>
      <c r="AO346" s="228"/>
      <c r="AP346" s="228"/>
      <c r="AQ346" s="228"/>
      <c r="AR346" s="228"/>
      <c r="AS346" s="348"/>
      <c r="AT346" s="264">
        <f t="shared" si="228"/>
        <v>0</v>
      </c>
      <c r="AU346" s="259"/>
      <c r="AV346" s="265">
        <f t="shared" si="268"/>
        <v>0</v>
      </c>
      <c r="AX346" s="265">
        <f t="shared" si="272"/>
        <v>0</v>
      </c>
      <c r="AZ346" s="492">
        <f t="shared" si="269"/>
        <v>0</v>
      </c>
      <c r="BB346" s="492">
        <f t="shared" si="270"/>
        <v>0</v>
      </c>
      <c r="BD346" s="265">
        <f t="shared" si="273"/>
        <v>0</v>
      </c>
      <c r="BE346" s="105"/>
      <c r="BF346" s="105"/>
      <c r="BG346" s="105"/>
      <c r="BH346" s="105"/>
      <c r="BI346" s="105"/>
      <c r="BJ346" s="105"/>
    </row>
    <row r="347" spans="2:62" ht="20.100000000000001" hidden="1" customHeight="1" outlineLevel="1">
      <c r="B347" s="100"/>
      <c r="C347" s="908"/>
      <c r="D347" s="909"/>
      <c r="E347" s="909"/>
      <c r="F347" s="910"/>
      <c r="G347" s="890"/>
      <c r="H347" s="891"/>
      <c r="I347" s="152"/>
      <c r="J347" s="152"/>
      <c r="K347" s="152"/>
      <c r="L347" s="152"/>
      <c r="M347" s="152"/>
      <c r="N347" s="152"/>
      <c r="O347" s="152"/>
      <c r="P347" s="153"/>
      <c r="Q347" s="153"/>
      <c r="R347" s="156">
        <f t="shared" si="264"/>
        <v>0</v>
      </c>
      <c r="S347" s="156">
        <f t="shared" si="265"/>
        <v>0</v>
      </c>
      <c r="U347" s="157">
        <f t="shared" si="271"/>
        <v>0</v>
      </c>
      <c r="W347" s="152"/>
      <c r="X347" s="152"/>
      <c r="Y347" s="152"/>
      <c r="Z347" s="152"/>
      <c r="AA347" s="152"/>
      <c r="AB347" s="152"/>
      <c r="AC347" s="347"/>
      <c r="AD347" s="152"/>
      <c r="AE347" s="152"/>
      <c r="AF347" s="152"/>
      <c r="AG347" s="152"/>
      <c r="AH347" s="152"/>
      <c r="AI347" s="152"/>
      <c r="AJ347" s="347"/>
      <c r="AK347" s="152"/>
      <c r="AL347" s="152"/>
      <c r="AM347" s="295"/>
      <c r="AN347" s="228"/>
      <c r="AO347" s="228"/>
      <c r="AP347" s="228"/>
      <c r="AQ347" s="228"/>
      <c r="AR347" s="228"/>
      <c r="AS347" s="348"/>
      <c r="AT347" s="264">
        <f t="shared" si="228"/>
        <v>0</v>
      </c>
      <c r="AU347" s="259"/>
      <c r="AV347" s="265">
        <f t="shared" si="268"/>
        <v>0</v>
      </c>
      <c r="AX347" s="265">
        <f t="shared" si="272"/>
        <v>0</v>
      </c>
      <c r="AZ347" s="492">
        <f t="shared" si="269"/>
        <v>0</v>
      </c>
      <c r="BB347" s="492">
        <f t="shared" si="270"/>
        <v>0</v>
      </c>
      <c r="BD347" s="265">
        <f t="shared" si="273"/>
        <v>0</v>
      </c>
      <c r="BE347" s="105"/>
      <c r="BF347" s="105"/>
      <c r="BG347" s="105"/>
      <c r="BH347" s="105"/>
      <c r="BI347" s="105"/>
      <c r="BJ347" s="105"/>
    </row>
    <row r="348" spans="2:62" ht="20.100000000000001" hidden="1" customHeight="1" outlineLevel="1">
      <c r="B348" s="100"/>
      <c r="C348" s="908"/>
      <c r="D348" s="909"/>
      <c r="E348" s="909"/>
      <c r="F348" s="910"/>
      <c r="G348" s="890"/>
      <c r="H348" s="891"/>
      <c r="I348" s="152"/>
      <c r="J348" s="152"/>
      <c r="K348" s="152"/>
      <c r="L348" s="152"/>
      <c r="M348" s="152"/>
      <c r="N348" s="152"/>
      <c r="O348" s="152"/>
      <c r="P348" s="153"/>
      <c r="Q348" s="153"/>
      <c r="R348" s="156">
        <f t="shared" si="264"/>
        <v>0</v>
      </c>
      <c r="S348" s="156">
        <f t="shared" si="265"/>
        <v>0</v>
      </c>
      <c r="U348" s="157">
        <f t="shared" si="271"/>
        <v>0</v>
      </c>
      <c r="W348" s="152"/>
      <c r="X348" s="152"/>
      <c r="Y348" s="152"/>
      <c r="Z348" s="152"/>
      <c r="AA348" s="152"/>
      <c r="AB348" s="152"/>
      <c r="AC348" s="347"/>
      <c r="AD348" s="152"/>
      <c r="AE348" s="152"/>
      <c r="AF348" s="152"/>
      <c r="AG348" s="152"/>
      <c r="AH348" s="152"/>
      <c r="AI348" s="152"/>
      <c r="AJ348" s="347"/>
      <c r="AK348" s="152"/>
      <c r="AL348" s="152"/>
      <c r="AM348" s="295"/>
      <c r="AN348" s="228"/>
      <c r="AO348" s="228"/>
      <c r="AP348" s="228"/>
      <c r="AQ348" s="228"/>
      <c r="AR348" s="228"/>
      <c r="AS348" s="348"/>
      <c r="AT348" s="264">
        <f t="shared" ref="AT348:AT350" si="274">((W348+AD348)*$W$7+(X348+AE348)*$X$7+(Y348+Z348+AF348+AG348)*$Z$7+(AA348+AH348)*$AA$7+(AB348+AI348)*$AB$7)*Zuschläge_IBN</f>
        <v>0</v>
      </c>
      <c r="AU348" s="259"/>
      <c r="AV348" s="265">
        <f t="shared" si="268"/>
        <v>0</v>
      </c>
      <c r="AX348" s="265">
        <f t="shared" si="272"/>
        <v>0</v>
      </c>
      <c r="AZ348" s="492">
        <f t="shared" si="269"/>
        <v>0</v>
      </c>
      <c r="BB348" s="492">
        <f t="shared" si="270"/>
        <v>0</v>
      </c>
      <c r="BD348" s="265">
        <f t="shared" si="273"/>
        <v>0</v>
      </c>
      <c r="BE348" s="105"/>
      <c r="BF348" s="105"/>
      <c r="BG348" s="105"/>
      <c r="BH348" s="105"/>
      <c r="BI348" s="105"/>
      <c r="BJ348" s="105"/>
    </row>
    <row r="349" spans="2:62" ht="20.100000000000001" hidden="1" customHeight="1" outlineLevel="1">
      <c r="B349" s="100"/>
      <c r="C349" s="908"/>
      <c r="D349" s="909"/>
      <c r="E349" s="909"/>
      <c r="F349" s="910"/>
      <c r="G349" s="890"/>
      <c r="H349" s="891"/>
      <c r="I349" s="152"/>
      <c r="J349" s="152"/>
      <c r="K349" s="152"/>
      <c r="L349" s="152"/>
      <c r="M349" s="152"/>
      <c r="N349" s="152"/>
      <c r="O349" s="152"/>
      <c r="P349" s="153"/>
      <c r="Q349" s="153"/>
      <c r="R349" s="156">
        <f t="shared" si="264"/>
        <v>0</v>
      </c>
      <c r="S349" s="156">
        <f t="shared" si="265"/>
        <v>0</v>
      </c>
      <c r="U349" s="157">
        <f t="shared" si="271"/>
        <v>0</v>
      </c>
      <c r="W349" s="152"/>
      <c r="X349" s="152"/>
      <c r="Y349" s="152"/>
      <c r="Z349" s="152"/>
      <c r="AA349" s="152"/>
      <c r="AB349" s="152"/>
      <c r="AC349" s="347"/>
      <c r="AD349" s="152"/>
      <c r="AE349" s="152"/>
      <c r="AF349" s="152"/>
      <c r="AG349" s="152"/>
      <c r="AH349" s="152"/>
      <c r="AI349" s="152"/>
      <c r="AJ349" s="347"/>
      <c r="AK349" s="152"/>
      <c r="AL349" s="152"/>
      <c r="AM349" s="295"/>
      <c r="AN349" s="228"/>
      <c r="AO349" s="228"/>
      <c r="AP349" s="228"/>
      <c r="AQ349" s="228"/>
      <c r="AR349" s="228"/>
      <c r="AS349" s="348"/>
      <c r="AT349" s="264">
        <f t="shared" si="274"/>
        <v>0</v>
      </c>
      <c r="AU349" s="259"/>
      <c r="AV349" s="265">
        <f t="shared" si="268"/>
        <v>0</v>
      </c>
      <c r="AX349" s="265">
        <f t="shared" si="272"/>
        <v>0</v>
      </c>
      <c r="AZ349" s="492">
        <f t="shared" si="269"/>
        <v>0</v>
      </c>
      <c r="BB349" s="492">
        <f t="shared" si="270"/>
        <v>0</v>
      </c>
      <c r="BD349" s="265">
        <f t="shared" si="273"/>
        <v>0</v>
      </c>
      <c r="BE349" s="105"/>
      <c r="BF349" s="105"/>
      <c r="BG349" s="105"/>
      <c r="BH349" s="105"/>
      <c r="BI349" s="105"/>
      <c r="BJ349" s="105"/>
    </row>
    <row r="350" spans="2:62" ht="20.100000000000001" hidden="1" customHeight="1" outlineLevel="1">
      <c r="B350" s="100"/>
      <c r="C350" s="908"/>
      <c r="D350" s="909"/>
      <c r="E350" s="909"/>
      <c r="F350" s="910"/>
      <c r="G350" s="890"/>
      <c r="H350" s="891"/>
      <c r="I350" s="152"/>
      <c r="J350" s="152"/>
      <c r="K350" s="152"/>
      <c r="L350" s="152"/>
      <c r="M350" s="152"/>
      <c r="N350" s="152"/>
      <c r="O350" s="152"/>
      <c r="P350" s="153"/>
      <c r="Q350" s="153"/>
      <c r="R350" s="156">
        <f t="shared" si="264"/>
        <v>0</v>
      </c>
      <c r="S350" s="156">
        <f t="shared" si="265"/>
        <v>0</v>
      </c>
      <c r="U350" s="157">
        <f t="shared" si="271"/>
        <v>0</v>
      </c>
      <c r="W350" s="152"/>
      <c r="X350" s="152"/>
      <c r="Y350" s="152"/>
      <c r="Z350" s="152"/>
      <c r="AA350" s="152"/>
      <c r="AB350" s="152"/>
      <c r="AC350" s="347"/>
      <c r="AD350" s="152"/>
      <c r="AE350" s="152"/>
      <c r="AF350" s="152"/>
      <c r="AG350" s="152"/>
      <c r="AH350" s="152"/>
      <c r="AI350" s="152"/>
      <c r="AJ350" s="347"/>
      <c r="AK350" s="152"/>
      <c r="AL350" s="152"/>
      <c r="AM350" s="295"/>
      <c r="AN350" s="228"/>
      <c r="AO350" s="228"/>
      <c r="AP350" s="228"/>
      <c r="AQ350" s="228"/>
      <c r="AR350" s="228"/>
      <c r="AS350" s="348"/>
      <c r="AT350" s="264">
        <f t="shared" si="274"/>
        <v>0</v>
      </c>
      <c r="AU350" s="259"/>
      <c r="AV350" s="265">
        <f t="shared" si="268"/>
        <v>0</v>
      </c>
      <c r="AX350" s="265">
        <f t="shared" si="272"/>
        <v>0</v>
      </c>
      <c r="AZ350" s="492">
        <f t="shared" si="269"/>
        <v>0</v>
      </c>
      <c r="BB350" s="492">
        <f t="shared" si="270"/>
        <v>0</v>
      </c>
      <c r="BD350" s="265">
        <f t="shared" si="273"/>
        <v>0</v>
      </c>
      <c r="BE350" s="105"/>
      <c r="BF350" s="105"/>
      <c r="BG350" s="105"/>
      <c r="BH350" s="105"/>
      <c r="BI350" s="105"/>
      <c r="BJ350" s="105"/>
    </row>
    <row r="351" spans="2:62" ht="9.9499999999999993" hidden="1" customHeight="1" outlineLevel="1">
      <c r="B351" s="101"/>
      <c r="C351" s="208"/>
      <c r="D351" s="208"/>
      <c r="E351" s="208"/>
      <c r="F351" s="208"/>
      <c r="G351" s="237"/>
      <c r="H351" s="207"/>
      <c r="I351" s="257"/>
      <c r="J351" s="257"/>
      <c r="K351" s="257"/>
      <c r="L351" s="257"/>
      <c r="M351" s="257"/>
      <c r="N351" s="257"/>
      <c r="O351" s="257"/>
      <c r="P351" s="256"/>
      <c r="Q351" s="102"/>
      <c r="R351" s="102"/>
      <c r="S351" s="102"/>
      <c r="U351" s="98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Z351" s="493"/>
      <c r="BE351" s="105"/>
      <c r="BF351" s="105"/>
      <c r="BG351" s="105"/>
      <c r="BH351" s="105"/>
      <c r="BI351" s="105"/>
      <c r="BJ351" s="105"/>
    </row>
    <row r="352" spans="2:62" ht="20.100000000000001" customHeight="1" collapsed="1">
      <c r="B352" s="8">
        <f>B335+1</f>
        <v>21</v>
      </c>
      <c r="C352" s="916"/>
      <c r="D352" s="917"/>
      <c r="E352" s="917"/>
      <c r="F352" s="918"/>
      <c r="G352" s="429"/>
      <c r="H352" s="206">
        <v>1</v>
      </c>
      <c r="I352" s="642">
        <f t="shared" ref="I352" si="275">$H352*SUM(I353:I367)</f>
        <v>0</v>
      </c>
      <c r="J352" s="643">
        <f t="shared" ref="J352:O352" si="276">$H352*SUM(J353:J367)</f>
        <v>0</v>
      </c>
      <c r="K352" s="644">
        <f t="shared" si="276"/>
        <v>0</v>
      </c>
      <c r="L352" s="645">
        <f t="shared" si="276"/>
        <v>0</v>
      </c>
      <c r="M352" s="645">
        <f t="shared" si="276"/>
        <v>0</v>
      </c>
      <c r="N352" s="644">
        <f t="shared" si="276"/>
        <v>0</v>
      </c>
      <c r="O352" s="642">
        <f t="shared" si="276"/>
        <v>0</v>
      </c>
      <c r="P352" s="209">
        <f t="shared" ref="P352:Q352" si="277">$H352*SUM(P353:P367)</f>
        <v>0</v>
      </c>
      <c r="Q352" s="210">
        <f t="shared" si="277"/>
        <v>0</v>
      </c>
      <c r="R352" s="136">
        <f t="shared" ref="R352:R367" si="278">P352*(1+Gewinn)*(1+SicherheitAngebot)</f>
        <v>0</v>
      </c>
      <c r="S352" s="137">
        <f t="shared" ref="S352:S367" si="279">Q352*(1+MGKZ)*(1+Gewinn)*(1+SicherheitAngebot)</f>
        <v>0</v>
      </c>
      <c r="U352" s="10">
        <f>I352*$I$7+J352*$J$7+K352*$K$7+L352*$L$7+M352*$M$7+N352*$N$7+O352*$O$7+R352+S352</f>
        <v>0</v>
      </c>
      <c r="W352" s="646">
        <f t="shared" ref="W352:AB352" si="280">$H352*SUM(W353:W367)</f>
        <v>0</v>
      </c>
      <c r="X352" s="647">
        <f t="shared" si="280"/>
        <v>0</v>
      </c>
      <c r="Y352" s="648">
        <f t="shared" si="280"/>
        <v>0</v>
      </c>
      <c r="Z352" s="649">
        <f t="shared" si="280"/>
        <v>0</v>
      </c>
      <c r="AA352" s="648">
        <f t="shared" si="280"/>
        <v>0</v>
      </c>
      <c r="AB352" s="646">
        <f t="shared" si="280"/>
        <v>0</v>
      </c>
      <c r="AC352" s="258"/>
      <c r="AD352" s="646">
        <f t="shared" ref="AD352:AM352" si="281">$H352*SUM(AD353:AD367)</f>
        <v>0</v>
      </c>
      <c r="AE352" s="647">
        <f t="shared" si="281"/>
        <v>0</v>
      </c>
      <c r="AF352" s="648">
        <f t="shared" si="281"/>
        <v>0</v>
      </c>
      <c r="AG352" s="649">
        <f t="shared" si="281"/>
        <v>0</v>
      </c>
      <c r="AH352" s="648">
        <f t="shared" si="281"/>
        <v>0</v>
      </c>
      <c r="AI352" s="646">
        <f t="shared" si="281"/>
        <v>0</v>
      </c>
      <c r="AJ352" s="258"/>
      <c r="AK352" s="653">
        <f t="shared" si="281"/>
        <v>0</v>
      </c>
      <c r="AL352" s="653">
        <f t="shared" si="281"/>
        <v>0</v>
      </c>
      <c r="AM352" s="653">
        <f t="shared" si="281"/>
        <v>0</v>
      </c>
      <c r="AN352" s="227">
        <f>$H352*SUM(AN353:AN367)*(1+Gewinn)*(1+SicherheitAngebot)</f>
        <v>0</v>
      </c>
      <c r="AO352" s="227">
        <f>$H352*SUM(AO353:AO367)*(1+Gewinn)*(1+SicherheitAngebot)</f>
        <v>0</v>
      </c>
      <c r="AP352" s="227">
        <f>$H352*SUM(AP353:AP367)*(1+Gewinn)*(1+SicherheitAngebot)</f>
        <v>0</v>
      </c>
      <c r="AQ352" s="227">
        <f>$H352*SUM(AQ353:AQ367)*(1+Gewinn)*(1+SicherheitAngebot)</f>
        <v>0</v>
      </c>
      <c r="AR352" s="227">
        <f>$H352*SUM(AR353:AR367)*(1+Gewinn)*(1+SicherheitAngebot)</f>
        <v>0</v>
      </c>
      <c r="AS352" s="262"/>
      <c r="AT352" s="263">
        <f t="shared" ref="AT352:AT384" si="282">((W352+AD352)*$W$7+(X352+AE352)*$X$7+(Y352+Z352+AF352+AG352)*$Z$7+(AA352+AH352)*$AA$7+(AB352+AI352)*$AB$7)*Zuschläge_IBN</f>
        <v>0</v>
      </c>
      <c r="AU352" s="259"/>
      <c r="AV352" s="491">
        <f>AK352*$AK$7+AL352*$AL$7+AM352*$AM$7+SUM(AN352:AR352)+AT352/Zuschläge_IBN+AT352</f>
        <v>0</v>
      </c>
      <c r="AX352" s="685">
        <f>U352+AV352</f>
        <v>0</v>
      </c>
      <c r="AZ352" s="490">
        <f>IF(H352&gt;0,U352/(1+SicherheitAngebot)*(1+Sicherheit),0)</f>
        <v>0</v>
      </c>
      <c r="BB352" s="490">
        <f>IF(H352&gt;0,AV352/(1+SicherheitAngebot)*(1+Sicherheit),0)</f>
        <v>0</v>
      </c>
      <c r="BD352" s="490">
        <f>AZ352+BB352</f>
        <v>0</v>
      </c>
      <c r="BE352" s="105"/>
      <c r="BF352" s="105"/>
      <c r="BG352" s="105"/>
      <c r="BH352" s="105"/>
      <c r="BI352" s="105"/>
      <c r="BJ352" s="105"/>
    </row>
    <row r="353" spans="2:62" ht="20.100000000000001" hidden="1" customHeight="1" outlineLevel="1">
      <c r="B353" s="99"/>
      <c r="C353" s="908"/>
      <c r="D353" s="909"/>
      <c r="E353" s="909"/>
      <c r="F353" s="910"/>
      <c r="G353" s="890"/>
      <c r="H353" s="901"/>
      <c r="I353" s="152"/>
      <c r="J353" s="152"/>
      <c r="K353" s="152"/>
      <c r="L353" s="152"/>
      <c r="M353" s="152"/>
      <c r="N353" s="152"/>
      <c r="O353" s="152"/>
      <c r="P353" s="153"/>
      <c r="Q353" s="153"/>
      <c r="R353" s="156">
        <f t="shared" si="278"/>
        <v>0</v>
      </c>
      <c r="S353" s="156">
        <f t="shared" si="279"/>
        <v>0</v>
      </c>
      <c r="U353" s="157">
        <f>I353*$I$7+J353*$J$7+K353*$K$7+L353*$L$7+M353*$M$7+N353*$N$7+O353*$O$7+R353+S353</f>
        <v>0</v>
      </c>
      <c r="W353" s="152"/>
      <c r="X353" s="152"/>
      <c r="Y353" s="152"/>
      <c r="Z353" s="152"/>
      <c r="AA353" s="152"/>
      <c r="AB353" s="152"/>
      <c r="AC353" s="347"/>
      <c r="AD353" s="152"/>
      <c r="AE353" s="152"/>
      <c r="AF353" s="152"/>
      <c r="AG353" s="152"/>
      <c r="AH353" s="152"/>
      <c r="AI353" s="152"/>
      <c r="AJ353" s="347"/>
      <c r="AK353" s="152"/>
      <c r="AL353" s="152"/>
      <c r="AM353" s="295"/>
      <c r="AN353" s="228"/>
      <c r="AO353" s="228"/>
      <c r="AP353" s="228"/>
      <c r="AQ353" s="228"/>
      <c r="AR353" s="228"/>
      <c r="AS353" s="348"/>
      <c r="AT353" s="264">
        <f t="shared" si="282"/>
        <v>0</v>
      </c>
      <c r="AU353" s="259"/>
      <c r="AV353" s="265">
        <f t="shared" ref="AV353:AV367" si="283">AK353*$AK$7+AL353*$AL$7+AM353*$AM$7+SUM(AN353:AR353)*(1+Gewinn)*(1+SicherheitAngebot)+AT353/Zuschläge_IBN+AT353</f>
        <v>0</v>
      </c>
      <c r="AX353" s="265">
        <f>U353+AV353</f>
        <v>0</v>
      </c>
      <c r="AZ353" s="492">
        <f t="shared" ref="AZ353:AZ367" si="284">U353/(1+SicherheitAngebot)*(1+Sicherheit)</f>
        <v>0</v>
      </c>
      <c r="BB353" s="492">
        <f t="shared" ref="BB353:BB367" si="285">AV353/(1+SicherheitAngebot)*(1+Sicherheit)</f>
        <v>0</v>
      </c>
      <c r="BD353" s="265">
        <f>AZ353+BB353</f>
        <v>0</v>
      </c>
      <c r="BE353" s="105"/>
      <c r="BF353" s="105"/>
      <c r="BG353" s="105"/>
      <c r="BH353" s="105"/>
      <c r="BI353" s="105"/>
      <c r="BJ353" s="105"/>
    </row>
    <row r="354" spans="2:62" ht="20.100000000000001" hidden="1" customHeight="1" outlineLevel="1">
      <c r="B354" s="100"/>
      <c r="C354" s="908"/>
      <c r="D354" s="909"/>
      <c r="E354" s="909"/>
      <c r="F354" s="910"/>
      <c r="G354" s="890"/>
      <c r="H354" s="891"/>
      <c r="I354" s="152"/>
      <c r="J354" s="152"/>
      <c r="K354" s="152"/>
      <c r="L354" s="152"/>
      <c r="M354" s="152"/>
      <c r="N354" s="152"/>
      <c r="O354" s="152"/>
      <c r="P354" s="153"/>
      <c r="Q354" s="153"/>
      <c r="R354" s="156">
        <f t="shared" si="278"/>
        <v>0</v>
      </c>
      <c r="S354" s="156">
        <f t="shared" si="279"/>
        <v>0</v>
      </c>
      <c r="U354" s="157">
        <f t="shared" ref="U354:U367" si="286">I354*$I$7+J354*$J$7+K354*$K$7+L354*$L$7+M354*$M$7+N354*$N$7+O354*$O$7+R354+S354</f>
        <v>0</v>
      </c>
      <c r="W354" s="152"/>
      <c r="X354" s="152"/>
      <c r="Y354" s="152"/>
      <c r="Z354" s="152"/>
      <c r="AA354" s="152"/>
      <c r="AB354" s="152"/>
      <c r="AC354" s="347"/>
      <c r="AD354" s="152"/>
      <c r="AE354" s="152"/>
      <c r="AF354" s="152"/>
      <c r="AG354" s="152"/>
      <c r="AH354" s="152"/>
      <c r="AI354" s="152"/>
      <c r="AJ354" s="347"/>
      <c r="AK354" s="152"/>
      <c r="AL354" s="152"/>
      <c r="AM354" s="295"/>
      <c r="AN354" s="228"/>
      <c r="AO354" s="228"/>
      <c r="AP354" s="228"/>
      <c r="AQ354" s="228"/>
      <c r="AR354" s="228"/>
      <c r="AS354" s="348"/>
      <c r="AT354" s="264">
        <f t="shared" si="282"/>
        <v>0</v>
      </c>
      <c r="AU354" s="259"/>
      <c r="AV354" s="265">
        <f t="shared" si="283"/>
        <v>0</v>
      </c>
      <c r="AX354" s="265">
        <f t="shared" ref="AX354:AX367" si="287">U354+AV354</f>
        <v>0</v>
      </c>
      <c r="AZ354" s="492">
        <f t="shared" si="284"/>
        <v>0</v>
      </c>
      <c r="BB354" s="492">
        <f t="shared" si="285"/>
        <v>0</v>
      </c>
      <c r="BD354" s="265">
        <f t="shared" ref="BD354:BD367" si="288">AZ354+BB354</f>
        <v>0</v>
      </c>
      <c r="BE354" s="105"/>
      <c r="BF354" s="105"/>
      <c r="BG354" s="105"/>
      <c r="BH354" s="105"/>
      <c r="BI354" s="105"/>
      <c r="BJ354" s="105"/>
    </row>
    <row r="355" spans="2:62" ht="20.100000000000001" hidden="1" customHeight="1" outlineLevel="1">
      <c r="B355" s="100"/>
      <c r="C355" s="908"/>
      <c r="D355" s="909"/>
      <c r="E355" s="909"/>
      <c r="F355" s="910"/>
      <c r="G355" s="890"/>
      <c r="H355" s="891"/>
      <c r="I355" s="152"/>
      <c r="J355" s="152"/>
      <c r="K355" s="152"/>
      <c r="L355" s="152"/>
      <c r="M355" s="152"/>
      <c r="N355" s="152"/>
      <c r="O355" s="152"/>
      <c r="P355" s="153"/>
      <c r="Q355" s="153"/>
      <c r="R355" s="156">
        <f t="shared" si="278"/>
        <v>0</v>
      </c>
      <c r="S355" s="156">
        <f t="shared" si="279"/>
        <v>0</v>
      </c>
      <c r="U355" s="157">
        <f t="shared" si="286"/>
        <v>0</v>
      </c>
      <c r="W355" s="152"/>
      <c r="X355" s="152"/>
      <c r="Y355" s="152"/>
      <c r="Z355" s="152"/>
      <c r="AA355" s="152"/>
      <c r="AB355" s="152"/>
      <c r="AC355" s="347"/>
      <c r="AD355" s="152"/>
      <c r="AE355" s="152"/>
      <c r="AF355" s="152"/>
      <c r="AG355" s="152"/>
      <c r="AH355" s="152"/>
      <c r="AI355" s="152"/>
      <c r="AJ355" s="347"/>
      <c r="AK355" s="152"/>
      <c r="AL355" s="152"/>
      <c r="AM355" s="295"/>
      <c r="AN355" s="228"/>
      <c r="AO355" s="228"/>
      <c r="AP355" s="228"/>
      <c r="AQ355" s="228"/>
      <c r="AR355" s="228"/>
      <c r="AS355" s="348"/>
      <c r="AT355" s="264">
        <f t="shared" si="282"/>
        <v>0</v>
      </c>
      <c r="AU355" s="259"/>
      <c r="AV355" s="265">
        <f t="shared" si="283"/>
        <v>0</v>
      </c>
      <c r="AX355" s="265">
        <f t="shared" si="287"/>
        <v>0</v>
      </c>
      <c r="AZ355" s="492">
        <f t="shared" si="284"/>
        <v>0</v>
      </c>
      <c r="BB355" s="492">
        <f t="shared" si="285"/>
        <v>0</v>
      </c>
      <c r="BD355" s="265">
        <f t="shared" si="288"/>
        <v>0</v>
      </c>
      <c r="BE355" s="105"/>
      <c r="BF355" s="105"/>
      <c r="BG355" s="105"/>
      <c r="BH355" s="105"/>
      <c r="BI355" s="105"/>
      <c r="BJ355" s="105"/>
    </row>
    <row r="356" spans="2:62" ht="20.100000000000001" hidden="1" customHeight="1" outlineLevel="1">
      <c r="B356" s="100"/>
      <c r="C356" s="908"/>
      <c r="D356" s="909"/>
      <c r="E356" s="909"/>
      <c r="F356" s="910"/>
      <c r="G356" s="890"/>
      <c r="H356" s="891"/>
      <c r="I356" s="152"/>
      <c r="J356" s="152"/>
      <c r="K356" s="152"/>
      <c r="L356" s="152"/>
      <c r="M356" s="152"/>
      <c r="N356" s="152"/>
      <c r="O356" s="152"/>
      <c r="P356" s="153"/>
      <c r="Q356" s="153"/>
      <c r="R356" s="156">
        <f t="shared" si="278"/>
        <v>0</v>
      </c>
      <c r="S356" s="156">
        <f t="shared" si="279"/>
        <v>0</v>
      </c>
      <c r="U356" s="157">
        <f t="shared" si="286"/>
        <v>0</v>
      </c>
      <c r="W356" s="152"/>
      <c r="X356" s="152"/>
      <c r="Y356" s="152"/>
      <c r="Z356" s="152"/>
      <c r="AA356" s="152"/>
      <c r="AB356" s="152"/>
      <c r="AC356" s="347"/>
      <c r="AD356" s="152"/>
      <c r="AE356" s="152"/>
      <c r="AF356" s="152"/>
      <c r="AG356" s="152"/>
      <c r="AH356" s="152"/>
      <c r="AI356" s="152"/>
      <c r="AJ356" s="347"/>
      <c r="AK356" s="152"/>
      <c r="AL356" s="152"/>
      <c r="AM356" s="295"/>
      <c r="AN356" s="228"/>
      <c r="AO356" s="228"/>
      <c r="AP356" s="228"/>
      <c r="AQ356" s="228"/>
      <c r="AR356" s="228"/>
      <c r="AS356" s="348"/>
      <c r="AT356" s="264">
        <f t="shared" si="282"/>
        <v>0</v>
      </c>
      <c r="AU356" s="259"/>
      <c r="AV356" s="265">
        <f t="shared" si="283"/>
        <v>0</v>
      </c>
      <c r="AX356" s="265">
        <f t="shared" si="287"/>
        <v>0</v>
      </c>
      <c r="AZ356" s="492">
        <f t="shared" si="284"/>
        <v>0</v>
      </c>
      <c r="BB356" s="492">
        <f t="shared" si="285"/>
        <v>0</v>
      </c>
      <c r="BD356" s="265">
        <f t="shared" si="288"/>
        <v>0</v>
      </c>
      <c r="BE356" s="105"/>
      <c r="BF356" s="105"/>
      <c r="BG356" s="105"/>
      <c r="BH356" s="105"/>
      <c r="BI356" s="105"/>
      <c r="BJ356" s="105"/>
    </row>
    <row r="357" spans="2:62" ht="20.100000000000001" hidden="1" customHeight="1" outlineLevel="1">
      <c r="B357" s="100"/>
      <c r="C357" s="908"/>
      <c r="D357" s="909"/>
      <c r="E357" s="909"/>
      <c r="F357" s="910"/>
      <c r="G357" s="890"/>
      <c r="H357" s="891"/>
      <c r="I357" s="152"/>
      <c r="J357" s="152"/>
      <c r="K357" s="152"/>
      <c r="L357" s="152"/>
      <c r="M357" s="152"/>
      <c r="N357" s="152"/>
      <c r="O357" s="152"/>
      <c r="P357" s="153"/>
      <c r="Q357" s="153"/>
      <c r="R357" s="156">
        <f t="shared" si="278"/>
        <v>0</v>
      </c>
      <c r="S357" s="156">
        <f t="shared" si="279"/>
        <v>0</v>
      </c>
      <c r="U357" s="157">
        <f t="shared" si="286"/>
        <v>0</v>
      </c>
      <c r="W357" s="152"/>
      <c r="X357" s="152"/>
      <c r="Y357" s="152"/>
      <c r="Z357" s="152"/>
      <c r="AA357" s="152"/>
      <c r="AB357" s="152"/>
      <c r="AC357" s="347"/>
      <c r="AD357" s="152"/>
      <c r="AE357" s="152"/>
      <c r="AF357" s="152"/>
      <c r="AG357" s="152"/>
      <c r="AH357" s="152"/>
      <c r="AI357" s="152"/>
      <c r="AJ357" s="347"/>
      <c r="AK357" s="152"/>
      <c r="AL357" s="152"/>
      <c r="AM357" s="295"/>
      <c r="AN357" s="228"/>
      <c r="AO357" s="228"/>
      <c r="AP357" s="228"/>
      <c r="AQ357" s="228"/>
      <c r="AR357" s="228"/>
      <c r="AS357" s="348"/>
      <c r="AT357" s="264">
        <f t="shared" si="282"/>
        <v>0</v>
      </c>
      <c r="AU357" s="259"/>
      <c r="AV357" s="265">
        <f t="shared" si="283"/>
        <v>0</v>
      </c>
      <c r="AX357" s="265">
        <f t="shared" si="287"/>
        <v>0</v>
      </c>
      <c r="AZ357" s="492">
        <f t="shared" si="284"/>
        <v>0</v>
      </c>
      <c r="BB357" s="492">
        <f t="shared" si="285"/>
        <v>0</v>
      </c>
      <c r="BD357" s="265">
        <f t="shared" si="288"/>
        <v>0</v>
      </c>
      <c r="BE357" s="105"/>
      <c r="BF357" s="105"/>
      <c r="BG357" s="105"/>
      <c r="BH357" s="105"/>
      <c r="BI357" s="105"/>
      <c r="BJ357" s="105"/>
    </row>
    <row r="358" spans="2:62" ht="20.100000000000001" hidden="1" customHeight="1" outlineLevel="1">
      <c r="B358" s="100"/>
      <c r="C358" s="908"/>
      <c r="D358" s="909"/>
      <c r="E358" s="909"/>
      <c r="F358" s="910"/>
      <c r="G358" s="890"/>
      <c r="H358" s="891"/>
      <c r="I358" s="152"/>
      <c r="J358" s="152"/>
      <c r="K358" s="152"/>
      <c r="L358" s="152"/>
      <c r="M358" s="152"/>
      <c r="N358" s="152"/>
      <c r="O358" s="152"/>
      <c r="P358" s="153"/>
      <c r="Q358" s="153"/>
      <c r="R358" s="156">
        <f t="shared" si="278"/>
        <v>0</v>
      </c>
      <c r="S358" s="156">
        <f t="shared" si="279"/>
        <v>0</v>
      </c>
      <c r="U358" s="157">
        <f t="shared" si="286"/>
        <v>0</v>
      </c>
      <c r="W358" s="152"/>
      <c r="X358" s="152"/>
      <c r="Y358" s="152"/>
      <c r="Z358" s="152"/>
      <c r="AA358" s="152"/>
      <c r="AB358" s="152"/>
      <c r="AC358" s="347"/>
      <c r="AD358" s="152"/>
      <c r="AE358" s="152"/>
      <c r="AF358" s="152"/>
      <c r="AG358" s="152"/>
      <c r="AH358" s="152"/>
      <c r="AI358" s="152"/>
      <c r="AJ358" s="347"/>
      <c r="AK358" s="152"/>
      <c r="AL358" s="152"/>
      <c r="AM358" s="295"/>
      <c r="AN358" s="228"/>
      <c r="AO358" s="228"/>
      <c r="AP358" s="228"/>
      <c r="AQ358" s="228"/>
      <c r="AR358" s="228"/>
      <c r="AS358" s="348"/>
      <c r="AT358" s="264">
        <f t="shared" si="282"/>
        <v>0</v>
      </c>
      <c r="AU358" s="259"/>
      <c r="AV358" s="265">
        <f t="shared" si="283"/>
        <v>0</v>
      </c>
      <c r="AX358" s="265">
        <f t="shared" si="287"/>
        <v>0</v>
      </c>
      <c r="AZ358" s="492">
        <f t="shared" si="284"/>
        <v>0</v>
      </c>
      <c r="BB358" s="492">
        <f t="shared" si="285"/>
        <v>0</v>
      </c>
      <c r="BD358" s="265">
        <f t="shared" si="288"/>
        <v>0</v>
      </c>
      <c r="BE358" s="105"/>
      <c r="BF358" s="105"/>
      <c r="BG358" s="105"/>
      <c r="BH358" s="105"/>
      <c r="BI358" s="105"/>
      <c r="BJ358" s="105"/>
    </row>
    <row r="359" spans="2:62" ht="20.100000000000001" hidden="1" customHeight="1" outlineLevel="1">
      <c r="B359" s="100"/>
      <c r="C359" s="908"/>
      <c r="D359" s="909"/>
      <c r="E359" s="909"/>
      <c r="F359" s="910"/>
      <c r="G359" s="890"/>
      <c r="H359" s="891"/>
      <c r="I359" s="152"/>
      <c r="J359" s="152"/>
      <c r="K359" s="152"/>
      <c r="L359" s="152"/>
      <c r="M359" s="152"/>
      <c r="N359" s="152"/>
      <c r="O359" s="152"/>
      <c r="P359" s="153"/>
      <c r="Q359" s="153"/>
      <c r="R359" s="156">
        <f t="shared" si="278"/>
        <v>0</v>
      </c>
      <c r="S359" s="156">
        <f t="shared" si="279"/>
        <v>0</v>
      </c>
      <c r="U359" s="157">
        <f t="shared" si="286"/>
        <v>0</v>
      </c>
      <c r="W359" s="152"/>
      <c r="X359" s="152"/>
      <c r="Y359" s="152"/>
      <c r="Z359" s="152"/>
      <c r="AA359" s="152"/>
      <c r="AB359" s="152"/>
      <c r="AC359" s="347"/>
      <c r="AD359" s="152"/>
      <c r="AE359" s="152"/>
      <c r="AF359" s="152"/>
      <c r="AG359" s="152"/>
      <c r="AH359" s="152"/>
      <c r="AI359" s="152"/>
      <c r="AJ359" s="347"/>
      <c r="AK359" s="152"/>
      <c r="AL359" s="152"/>
      <c r="AM359" s="295"/>
      <c r="AN359" s="228"/>
      <c r="AO359" s="228"/>
      <c r="AP359" s="228"/>
      <c r="AQ359" s="228"/>
      <c r="AR359" s="228"/>
      <c r="AS359" s="348"/>
      <c r="AT359" s="264">
        <f t="shared" si="282"/>
        <v>0</v>
      </c>
      <c r="AU359" s="259"/>
      <c r="AV359" s="265">
        <f t="shared" si="283"/>
        <v>0</v>
      </c>
      <c r="AX359" s="265">
        <f t="shared" si="287"/>
        <v>0</v>
      </c>
      <c r="AZ359" s="492">
        <f t="shared" si="284"/>
        <v>0</v>
      </c>
      <c r="BB359" s="492">
        <f t="shared" si="285"/>
        <v>0</v>
      </c>
      <c r="BD359" s="265">
        <f t="shared" si="288"/>
        <v>0</v>
      </c>
      <c r="BE359" s="105"/>
      <c r="BF359" s="105"/>
      <c r="BG359" s="105"/>
      <c r="BH359" s="105"/>
      <c r="BI359" s="105"/>
      <c r="BJ359" s="105"/>
    </row>
    <row r="360" spans="2:62" ht="20.100000000000001" hidden="1" customHeight="1" outlineLevel="1">
      <c r="B360" s="100"/>
      <c r="C360" s="908"/>
      <c r="D360" s="909"/>
      <c r="E360" s="909"/>
      <c r="F360" s="910"/>
      <c r="G360" s="890"/>
      <c r="H360" s="891"/>
      <c r="I360" s="152"/>
      <c r="J360" s="152"/>
      <c r="K360" s="152"/>
      <c r="L360" s="152"/>
      <c r="M360" s="152"/>
      <c r="N360" s="152"/>
      <c r="O360" s="152"/>
      <c r="P360" s="153"/>
      <c r="Q360" s="153"/>
      <c r="R360" s="156">
        <f t="shared" si="278"/>
        <v>0</v>
      </c>
      <c r="S360" s="156">
        <f t="shared" si="279"/>
        <v>0</v>
      </c>
      <c r="U360" s="157">
        <f t="shared" si="286"/>
        <v>0</v>
      </c>
      <c r="W360" s="152"/>
      <c r="X360" s="152"/>
      <c r="Y360" s="152"/>
      <c r="Z360" s="152"/>
      <c r="AA360" s="152"/>
      <c r="AB360" s="152"/>
      <c r="AC360" s="347"/>
      <c r="AD360" s="152"/>
      <c r="AE360" s="152"/>
      <c r="AF360" s="152"/>
      <c r="AG360" s="152"/>
      <c r="AH360" s="152"/>
      <c r="AI360" s="152"/>
      <c r="AJ360" s="347"/>
      <c r="AK360" s="152"/>
      <c r="AL360" s="152"/>
      <c r="AM360" s="295"/>
      <c r="AN360" s="228"/>
      <c r="AO360" s="228"/>
      <c r="AP360" s="228"/>
      <c r="AQ360" s="228"/>
      <c r="AR360" s="228"/>
      <c r="AS360" s="348"/>
      <c r="AT360" s="264">
        <f t="shared" si="282"/>
        <v>0</v>
      </c>
      <c r="AU360" s="259"/>
      <c r="AV360" s="265">
        <f t="shared" si="283"/>
        <v>0</v>
      </c>
      <c r="AX360" s="265">
        <f t="shared" si="287"/>
        <v>0</v>
      </c>
      <c r="AZ360" s="492">
        <f t="shared" si="284"/>
        <v>0</v>
      </c>
      <c r="BB360" s="492">
        <f t="shared" si="285"/>
        <v>0</v>
      </c>
      <c r="BD360" s="265">
        <f t="shared" si="288"/>
        <v>0</v>
      </c>
      <c r="BE360" s="105"/>
      <c r="BF360" s="105"/>
      <c r="BG360" s="105"/>
      <c r="BH360" s="105"/>
      <c r="BI360" s="105"/>
      <c r="BJ360" s="105"/>
    </row>
    <row r="361" spans="2:62" ht="20.100000000000001" hidden="1" customHeight="1" outlineLevel="1">
      <c r="B361" s="100"/>
      <c r="C361" s="908"/>
      <c r="D361" s="909"/>
      <c r="E361" s="909"/>
      <c r="F361" s="910"/>
      <c r="G361" s="890"/>
      <c r="H361" s="891"/>
      <c r="I361" s="152"/>
      <c r="J361" s="152"/>
      <c r="K361" s="152"/>
      <c r="L361" s="152"/>
      <c r="M361" s="152"/>
      <c r="N361" s="152"/>
      <c r="O361" s="152"/>
      <c r="P361" s="153"/>
      <c r="Q361" s="153"/>
      <c r="R361" s="156">
        <f t="shared" si="278"/>
        <v>0</v>
      </c>
      <c r="S361" s="156">
        <f t="shared" si="279"/>
        <v>0</v>
      </c>
      <c r="U361" s="157">
        <f t="shared" si="286"/>
        <v>0</v>
      </c>
      <c r="W361" s="152"/>
      <c r="X361" s="152"/>
      <c r="Y361" s="152"/>
      <c r="Z361" s="152"/>
      <c r="AA361" s="152"/>
      <c r="AB361" s="152"/>
      <c r="AC361" s="347"/>
      <c r="AD361" s="152"/>
      <c r="AE361" s="152"/>
      <c r="AF361" s="152"/>
      <c r="AG361" s="152"/>
      <c r="AH361" s="152"/>
      <c r="AI361" s="152"/>
      <c r="AJ361" s="347"/>
      <c r="AK361" s="152"/>
      <c r="AL361" s="152"/>
      <c r="AM361" s="295"/>
      <c r="AN361" s="228"/>
      <c r="AO361" s="228"/>
      <c r="AP361" s="228"/>
      <c r="AQ361" s="228"/>
      <c r="AR361" s="228"/>
      <c r="AS361" s="348"/>
      <c r="AT361" s="264">
        <f t="shared" si="282"/>
        <v>0</v>
      </c>
      <c r="AU361" s="259"/>
      <c r="AV361" s="265">
        <f t="shared" si="283"/>
        <v>0</v>
      </c>
      <c r="AX361" s="265">
        <f t="shared" si="287"/>
        <v>0</v>
      </c>
      <c r="AZ361" s="492">
        <f t="shared" si="284"/>
        <v>0</v>
      </c>
      <c r="BB361" s="492">
        <f t="shared" si="285"/>
        <v>0</v>
      </c>
      <c r="BD361" s="265">
        <f t="shared" si="288"/>
        <v>0</v>
      </c>
      <c r="BE361" s="105"/>
      <c r="BF361" s="105"/>
      <c r="BG361" s="105"/>
      <c r="BH361" s="105"/>
      <c r="BI361" s="105"/>
      <c r="BJ361" s="105"/>
    </row>
    <row r="362" spans="2:62" ht="20.100000000000001" hidden="1" customHeight="1" outlineLevel="1">
      <c r="B362" s="100"/>
      <c r="C362" s="908"/>
      <c r="D362" s="909"/>
      <c r="E362" s="909"/>
      <c r="F362" s="910"/>
      <c r="G362" s="890"/>
      <c r="H362" s="891"/>
      <c r="I362" s="152"/>
      <c r="J362" s="152"/>
      <c r="K362" s="152"/>
      <c r="L362" s="152"/>
      <c r="M362" s="152"/>
      <c r="N362" s="152"/>
      <c r="O362" s="152"/>
      <c r="P362" s="153"/>
      <c r="Q362" s="153"/>
      <c r="R362" s="156">
        <f t="shared" si="278"/>
        <v>0</v>
      </c>
      <c r="S362" s="156">
        <f t="shared" si="279"/>
        <v>0</v>
      </c>
      <c r="U362" s="157">
        <f t="shared" si="286"/>
        <v>0</v>
      </c>
      <c r="W362" s="152"/>
      <c r="X362" s="152"/>
      <c r="Y362" s="152"/>
      <c r="Z362" s="152"/>
      <c r="AA362" s="152"/>
      <c r="AB362" s="152"/>
      <c r="AC362" s="347"/>
      <c r="AD362" s="152"/>
      <c r="AE362" s="152"/>
      <c r="AF362" s="152"/>
      <c r="AG362" s="152"/>
      <c r="AH362" s="152"/>
      <c r="AI362" s="152"/>
      <c r="AJ362" s="347"/>
      <c r="AK362" s="152"/>
      <c r="AL362" s="152"/>
      <c r="AM362" s="295"/>
      <c r="AN362" s="228"/>
      <c r="AO362" s="228"/>
      <c r="AP362" s="228"/>
      <c r="AQ362" s="228"/>
      <c r="AR362" s="228"/>
      <c r="AS362" s="348"/>
      <c r="AT362" s="264">
        <f t="shared" si="282"/>
        <v>0</v>
      </c>
      <c r="AU362" s="259"/>
      <c r="AV362" s="265">
        <f t="shared" si="283"/>
        <v>0</v>
      </c>
      <c r="AX362" s="265">
        <f t="shared" si="287"/>
        <v>0</v>
      </c>
      <c r="AZ362" s="492">
        <f t="shared" si="284"/>
        <v>0</v>
      </c>
      <c r="BB362" s="492">
        <f t="shared" si="285"/>
        <v>0</v>
      </c>
      <c r="BD362" s="265">
        <f t="shared" si="288"/>
        <v>0</v>
      </c>
      <c r="BE362" s="105"/>
      <c r="BF362" s="105"/>
      <c r="BG362" s="105"/>
      <c r="BH362" s="105"/>
      <c r="BI362" s="105"/>
      <c r="BJ362" s="105"/>
    </row>
    <row r="363" spans="2:62" ht="20.100000000000001" hidden="1" customHeight="1" outlineLevel="1">
      <c r="B363" s="100"/>
      <c r="C363" s="908"/>
      <c r="D363" s="909"/>
      <c r="E363" s="909"/>
      <c r="F363" s="910"/>
      <c r="G363" s="890"/>
      <c r="H363" s="891"/>
      <c r="I363" s="152"/>
      <c r="J363" s="152"/>
      <c r="K363" s="152"/>
      <c r="L363" s="152"/>
      <c r="M363" s="152"/>
      <c r="N363" s="152"/>
      <c r="O363" s="152"/>
      <c r="P363" s="153"/>
      <c r="Q363" s="153"/>
      <c r="R363" s="156">
        <f t="shared" si="278"/>
        <v>0</v>
      </c>
      <c r="S363" s="156">
        <f t="shared" si="279"/>
        <v>0</v>
      </c>
      <c r="U363" s="157">
        <f t="shared" si="286"/>
        <v>0</v>
      </c>
      <c r="W363" s="152"/>
      <c r="X363" s="152"/>
      <c r="Y363" s="152"/>
      <c r="Z363" s="152"/>
      <c r="AA363" s="152"/>
      <c r="AB363" s="152"/>
      <c r="AC363" s="347"/>
      <c r="AD363" s="152"/>
      <c r="AE363" s="152"/>
      <c r="AF363" s="152"/>
      <c r="AG363" s="152"/>
      <c r="AH363" s="152"/>
      <c r="AI363" s="152"/>
      <c r="AJ363" s="347"/>
      <c r="AK363" s="152"/>
      <c r="AL363" s="152"/>
      <c r="AM363" s="295"/>
      <c r="AN363" s="228"/>
      <c r="AO363" s="228"/>
      <c r="AP363" s="228"/>
      <c r="AQ363" s="228"/>
      <c r="AR363" s="228"/>
      <c r="AS363" s="348"/>
      <c r="AT363" s="264">
        <f t="shared" si="282"/>
        <v>0</v>
      </c>
      <c r="AU363" s="259"/>
      <c r="AV363" s="265">
        <f t="shared" si="283"/>
        <v>0</v>
      </c>
      <c r="AX363" s="265">
        <f t="shared" si="287"/>
        <v>0</v>
      </c>
      <c r="AZ363" s="492">
        <f t="shared" si="284"/>
        <v>0</v>
      </c>
      <c r="BB363" s="492">
        <f t="shared" si="285"/>
        <v>0</v>
      </c>
      <c r="BD363" s="265">
        <f t="shared" si="288"/>
        <v>0</v>
      </c>
      <c r="BE363" s="105"/>
      <c r="BF363" s="105"/>
      <c r="BG363" s="105"/>
      <c r="BH363" s="105"/>
      <c r="BI363" s="105"/>
      <c r="BJ363" s="105"/>
    </row>
    <row r="364" spans="2:62" ht="20.100000000000001" hidden="1" customHeight="1" outlineLevel="1">
      <c r="B364" s="100"/>
      <c r="C364" s="908"/>
      <c r="D364" s="909"/>
      <c r="E364" s="909"/>
      <c r="F364" s="910"/>
      <c r="G364" s="890"/>
      <c r="H364" s="891"/>
      <c r="I364" s="152"/>
      <c r="J364" s="152"/>
      <c r="K364" s="152"/>
      <c r="L364" s="152"/>
      <c r="M364" s="152"/>
      <c r="N364" s="152"/>
      <c r="O364" s="152"/>
      <c r="P364" s="153"/>
      <c r="Q364" s="153"/>
      <c r="R364" s="156">
        <f t="shared" si="278"/>
        <v>0</v>
      </c>
      <c r="S364" s="156">
        <f t="shared" si="279"/>
        <v>0</v>
      </c>
      <c r="U364" s="157">
        <f t="shared" si="286"/>
        <v>0</v>
      </c>
      <c r="W364" s="152"/>
      <c r="X364" s="152"/>
      <c r="Y364" s="152"/>
      <c r="Z364" s="152"/>
      <c r="AA364" s="152"/>
      <c r="AB364" s="152"/>
      <c r="AC364" s="347"/>
      <c r="AD364" s="152"/>
      <c r="AE364" s="152"/>
      <c r="AF364" s="152"/>
      <c r="AG364" s="152"/>
      <c r="AH364" s="152"/>
      <c r="AI364" s="152"/>
      <c r="AJ364" s="347"/>
      <c r="AK364" s="152"/>
      <c r="AL364" s="152"/>
      <c r="AM364" s="295"/>
      <c r="AN364" s="228"/>
      <c r="AO364" s="228"/>
      <c r="AP364" s="228"/>
      <c r="AQ364" s="228"/>
      <c r="AR364" s="228"/>
      <c r="AS364" s="348"/>
      <c r="AT364" s="264">
        <f t="shared" si="282"/>
        <v>0</v>
      </c>
      <c r="AU364" s="259"/>
      <c r="AV364" s="265">
        <f t="shared" si="283"/>
        <v>0</v>
      </c>
      <c r="AX364" s="265">
        <f t="shared" si="287"/>
        <v>0</v>
      </c>
      <c r="AZ364" s="492">
        <f t="shared" si="284"/>
        <v>0</v>
      </c>
      <c r="BB364" s="492">
        <f t="shared" si="285"/>
        <v>0</v>
      </c>
      <c r="BD364" s="265">
        <f t="shared" si="288"/>
        <v>0</v>
      </c>
      <c r="BE364" s="105"/>
      <c r="BF364" s="105"/>
      <c r="BG364" s="105"/>
      <c r="BH364" s="105"/>
      <c r="BI364" s="105"/>
      <c r="BJ364" s="105"/>
    </row>
    <row r="365" spans="2:62" ht="20.100000000000001" hidden="1" customHeight="1" outlineLevel="1">
      <c r="B365" s="100"/>
      <c r="C365" s="908"/>
      <c r="D365" s="909"/>
      <c r="E365" s="909"/>
      <c r="F365" s="910"/>
      <c r="G365" s="890"/>
      <c r="H365" s="891"/>
      <c r="I365" s="152"/>
      <c r="J365" s="152"/>
      <c r="K365" s="152"/>
      <c r="L365" s="152"/>
      <c r="M365" s="152"/>
      <c r="N365" s="152"/>
      <c r="O365" s="152"/>
      <c r="P365" s="153"/>
      <c r="Q365" s="153"/>
      <c r="R365" s="156">
        <f t="shared" si="278"/>
        <v>0</v>
      </c>
      <c r="S365" s="156">
        <f t="shared" si="279"/>
        <v>0</v>
      </c>
      <c r="U365" s="157">
        <f t="shared" si="286"/>
        <v>0</v>
      </c>
      <c r="W365" s="152"/>
      <c r="X365" s="152"/>
      <c r="Y365" s="152"/>
      <c r="Z365" s="152"/>
      <c r="AA365" s="152"/>
      <c r="AB365" s="152"/>
      <c r="AC365" s="347"/>
      <c r="AD365" s="152"/>
      <c r="AE365" s="152"/>
      <c r="AF365" s="152"/>
      <c r="AG365" s="152"/>
      <c r="AH365" s="152"/>
      <c r="AI365" s="152"/>
      <c r="AJ365" s="347"/>
      <c r="AK365" s="152"/>
      <c r="AL365" s="152"/>
      <c r="AM365" s="295"/>
      <c r="AN365" s="228"/>
      <c r="AO365" s="228"/>
      <c r="AP365" s="228"/>
      <c r="AQ365" s="228"/>
      <c r="AR365" s="228"/>
      <c r="AS365" s="348"/>
      <c r="AT365" s="264">
        <f t="shared" si="282"/>
        <v>0</v>
      </c>
      <c r="AU365" s="259"/>
      <c r="AV365" s="265">
        <f t="shared" si="283"/>
        <v>0</v>
      </c>
      <c r="AX365" s="265">
        <f t="shared" si="287"/>
        <v>0</v>
      </c>
      <c r="AZ365" s="492">
        <f t="shared" si="284"/>
        <v>0</v>
      </c>
      <c r="BB365" s="492">
        <f t="shared" si="285"/>
        <v>0</v>
      </c>
      <c r="BD365" s="265">
        <f t="shared" si="288"/>
        <v>0</v>
      </c>
      <c r="BE365" s="105"/>
      <c r="BF365" s="105"/>
      <c r="BG365" s="105"/>
      <c r="BH365" s="105"/>
      <c r="BI365" s="105"/>
      <c r="BJ365" s="105"/>
    </row>
    <row r="366" spans="2:62" ht="20.100000000000001" hidden="1" customHeight="1" outlineLevel="1">
      <c r="B366" s="100"/>
      <c r="C366" s="908"/>
      <c r="D366" s="909"/>
      <c r="E366" s="909"/>
      <c r="F366" s="910"/>
      <c r="G366" s="890"/>
      <c r="H366" s="891"/>
      <c r="I366" s="152"/>
      <c r="J366" s="152"/>
      <c r="K366" s="152"/>
      <c r="L366" s="152"/>
      <c r="M366" s="152"/>
      <c r="N366" s="152"/>
      <c r="O366" s="152"/>
      <c r="P366" s="153"/>
      <c r="Q366" s="153"/>
      <c r="R366" s="156">
        <f t="shared" si="278"/>
        <v>0</v>
      </c>
      <c r="S366" s="156">
        <f t="shared" si="279"/>
        <v>0</v>
      </c>
      <c r="U366" s="157">
        <f t="shared" si="286"/>
        <v>0</v>
      </c>
      <c r="W366" s="152"/>
      <c r="X366" s="152"/>
      <c r="Y366" s="152"/>
      <c r="Z366" s="152"/>
      <c r="AA366" s="152"/>
      <c r="AB366" s="152"/>
      <c r="AC366" s="347"/>
      <c r="AD366" s="152"/>
      <c r="AE366" s="152"/>
      <c r="AF366" s="152"/>
      <c r="AG366" s="152"/>
      <c r="AH366" s="152"/>
      <c r="AI366" s="152"/>
      <c r="AJ366" s="347"/>
      <c r="AK366" s="152"/>
      <c r="AL366" s="152"/>
      <c r="AM366" s="295"/>
      <c r="AN366" s="228"/>
      <c r="AO366" s="228"/>
      <c r="AP366" s="228"/>
      <c r="AQ366" s="228"/>
      <c r="AR366" s="228"/>
      <c r="AS366" s="348"/>
      <c r="AT366" s="264">
        <f t="shared" si="282"/>
        <v>0</v>
      </c>
      <c r="AU366" s="259"/>
      <c r="AV366" s="265">
        <f t="shared" si="283"/>
        <v>0</v>
      </c>
      <c r="AX366" s="265">
        <f t="shared" si="287"/>
        <v>0</v>
      </c>
      <c r="AZ366" s="492">
        <f t="shared" si="284"/>
        <v>0</v>
      </c>
      <c r="BB366" s="492">
        <f t="shared" si="285"/>
        <v>0</v>
      </c>
      <c r="BD366" s="265">
        <f t="shared" si="288"/>
        <v>0</v>
      </c>
      <c r="BE366" s="105"/>
      <c r="BF366" s="105"/>
      <c r="BG366" s="105"/>
      <c r="BH366" s="105"/>
      <c r="BI366" s="105"/>
      <c r="BJ366" s="105"/>
    </row>
    <row r="367" spans="2:62" ht="20.100000000000001" hidden="1" customHeight="1" outlineLevel="1">
      <c r="B367" s="100"/>
      <c r="C367" s="908"/>
      <c r="D367" s="909"/>
      <c r="E367" s="909"/>
      <c r="F367" s="910"/>
      <c r="G367" s="890"/>
      <c r="H367" s="891"/>
      <c r="I367" s="152"/>
      <c r="J367" s="152"/>
      <c r="K367" s="152"/>
      <c r="L367" s="152"/>
      <c r="M367" s="152"/>
      <c r="N367" s="152"/>
      <c r="O367" s="152"/>
      <c r="P367" s="153"/>
      <c r="Q367" s="153"/>
      <c r="R367" s="156">
        <f t="shared" si="278"/>
        <v>0</v>
      </c>
      <c r="S367" s="156">
        <f t="shared" si="279"/>
        <v>0</v>
      </c>
      <c r="U367" s="157">
        <f t="shared" si="286"/>
        <v>0</v>
      </c>
      <c r="W367" s="152"/>
      <c r="X367" s="152"/>
      <c r="Y367" s="152"/>
      <c r="Z367" s="152"/>
      <c r="AA367" s="152"/>
      <c r="AB367" s="152"/>
      <c r="AC367" s="347"/>
      <c r="AD367" s="152"/>
      <c r="AE367" s="152"/>
      <c r="AF367" s="152"/>
      <c r="AG367" s="152"/>
      <c r="AH367" s="152"/>
      <c r="AI367" s="152"/>
      <c r="AJ367" s="347"/>
      <c r="AK367" s="152"/>
      <c r="AL367" s="152"/>
      <c r="AM367" s="295"/>
      <c r="AN367" s="228"/>
      <c r="AO367" s="228"/>
      <c r="AP367" s="228"/>
      <c r="AQ367" s="228"/>
      <c r="AR367" s="228"/>
      <c r="AS367" s="348"/>
      <c r="AT367" s="264">
        <f t="shared" si="282"/>
        <v>0</v>
      </c>
      <c r="AU367" s="259"/>
      <c r="AV367" s="265">
        <f t="shared" si="283"/>
        <v>0</v>
      </c>
      <c r="AX367" s="265">
        <f t="shared" si="287"/>
        <v>0</v>
      </c>
      <c r="AZ367" s="492">
        <f t="shared" si="284"/>
        <v>0</v>
      </c>
      <c r="BB367" s="492">
        <f t="shared" si="285"/>
        <v>0</v>
      </c>
      <c r="BD367" s="265">
        <f t="shared" si="288"/>
        <v>0</v>
      </c>
      <c r="BE367" s="105"/>
      <c r="BF367" s="105"/>
      <c r="BG367" s="105"/>
      <c r="BH367" s="105"/>
      <c r="BI367" s="105"/>
      <c r="BJ367" s="105"/>
    </row>
    <row r="368" spans="2:62" ht="9.9499999999999993" hidden="1" customHeight="1" outlineLevel="1">
      <c r="B368" s="101"/>
      <c r="C368" s="208"/>
      <c r="D368" s="208"/>
      <c r="E368" s="208"/>
      <c r="F368" s="208"/>
      <c r="G368" s="237"/>
      <c r="H368" s="207"/>
      <c r="I368" s="257"/>
      <c r="J368" s="257"/>
      <c r="K368" s="257"/>
      <c r="L368" s="257"/>
      <c r="M368" s="257"/>
      <c r="N368" s="257"/>
      <c r="O368" s="257"/>
      <c r="P368" s="256"/>
      <c r="Q368" s="102"/>
      <c r="R368" s="102"/>
      <c r="S368" s="102"/>
      <c r="U368" s="98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Z368" s="493"/>
      <c r="BE368" s="105"/>
      <c r="BF368" s="105"/>
      <c r="BG368" s="105"/>
      <c r="BH368" s="105"/>
      <c r="BI368" s="105"/>
      <c r="BJ368" s="105"/>
    </row>
    <row r="369" spans="2:62" ht="20.100000000000001" customHeight="1" collapsed="1">
      <c r="B369" s="8">
        <f>B352+1</f>
        <v>22</v>
      </c>
      <c r="C369" s="916"/>
      <c r="D369" s="917"/>
      <c r="E369" s="917"/>
      <c r="F369" s="918"/>
      <c r="G369" s="429"/>
      <c r="H369" s="206">
        <v>1</v>
      </c>
      <c r="I369" s="642">
        <f t="shared" ref="I369" si="289">$H369*SUM(I370:I384)</f>
        <v>0</v>
      </c>
      <c r="J369" s="643">
        <f t="shared" ref="J369:O369" si="290">$H369*SUM(J370:J384)</f>
        <v>0</v>
      </c>
      <c r="K369" s="644">
        <f t="shared" si="290"/>
        <v>0</v>
      </c>
      <c r="L369" s="645">
        <f t="shared" si="290"/>
        <v>0</v>
      </c>
      <c r="M369" s="645">
        <f t="shared" si="290"/>
        <v>0</v>
      </c>
      <c r="N369" s="644">
        <f t="shared" si="290"/>
        <v>0</v>
      </c>
      <c r="O369" s="642">
        <f t="shared" si="290"/>
        <v>0</v>
      </c>
      <c r="P369" s="209">
        <f t="shared" ref="P369:Q369" si="291">$H369*SUM(P370:P384)</f>
        <v>0</v>
      </c>
      <c r="Q369" s="210">
        <f t="shared" si="291"/>
        <v>0</v>
      </c>
      <c r="R369" s="136">
        <f t="shared" ref="R369:R384" si="292">P369*(1+Gewinn)*(1+SicherheitAngebot)</f>
        <v>0</v>
      </c>
      <c r="S369" s="137">
        <f t="shared" ref="S369:S384" si="293">Q369*(1+MGKZ)*(1+Gewinn)*(1+SicherheitAngebot)</f>
        <v>0</v>
      </c>
      <c r="U369" s="10">
        <f>I369*$I$7+J369*$J$7+K369*$K$7+L369*$L$7+M369*$M$7+N369*$N$7+O369*$O$7+R369+S369</f>
        <v>0</v>
      </c>
      <c r="W369" s="646">
        <f t="shared" ref="W369:AB369" si="294">$H369*SUM(W370:W384)</f>
        <v>0</v>
      </c>
      <c r="X369" s="647">
        <f t="shared" si="294"/>
        <v>0</v>
      </c>
      <c r="Y369" s="648">
        <f t="shared" si="294"/>
        <v>0</v>
      </c>
      <c r="Z369" s="649">
        <f t="shared" si="294"/>
        <v>0</v>
      </c>
      <c r="AA369" s="648">
        <f t="shared" si="294"/>
        <v>0</v>
      </c>
      <c r="AB369" s="646">
        <f t="shared" si="294"/>
        <v>0</v>
      </c>
      <c r="AC369" s="258"/>
      <c r="AD369" s="646">
        <f t="shared" ref="AD369:AM369" si="295">$H369*SUM(AD370:AD384)</f>
        <v>0</v>
      </c>
      <c r="AE369" s="647">
        <f t="shared" si="295"/>
        <v>0</v>
      </c>
      <c r="AF369" s="648">
        <f t="shared" si="295"/>
        <v>0</v>
      </c>
      <c r="AG369" s="649">
        <f t="shared" si="295"/>
        <v>0</v>
      </c>
      <c r="AH369" s="648">
        <f t="shared" si="295"/>
        <v>0</v>
      </c>
      <c r="AI369" s="646">
        <f t="shared" si="295"/>
        <v>0</v>
      </c>
      <c r="AJ369" s="258"/>
      <c r="AK369" s="653">
        <f t="shared" si="295"/>
        <v>0</v>
      </c>
      <c r="AL369" s="653">
        <f t="shared" si="295"/>
        <v>0</v>
      </c>
      <c r="AM369" s="653">
        <f t="shared" si="295"/>
        <v>0</v>
      </c>
      <c r="AN369" s="227">
        <f>$H369*SUM(AN370:AN384)*(1+Gewinn)*(1+SicherheitAngebot)</f>
        <v>0</v>
      </c>
      <c r="AO369" s="227">
        <f>$H369*SUM(AO370:AO384)*(1+Gewinn)*(1+SicherheitAngebot)</f>
        <v>0</v>
      </c>
      <c r="AP369" s="227">
        <f>$H369*SUM(AP370:AP384)*(1+Gewinn)*(1+SicherheitAngebot)</f>
        <v>0</v>
      </c>
      <c r="AQ369" s="227">
        <f>$H369*SUM(AQ370:AQ384)*(1+Gewinn)*(1+SicherheitAngebot)</f>
        <v>0</v>
      </c>
      <c r="AR369" s="227">
        <f>$H369*SUM(AR370:AR384)*(1+Gewinn)*(1+SicherheitAngebot)</f>
        <v>0</v>
      </c>
      <c r="AS369" s="262"/>
      <c r="AT369" s="263">
        <f t="shared" si="282"/>
        <v>0</v>
      </c>
      <c r="AU369" s="259"/>
      <c r="AV369" s="491">
        <f>AK369*$AK$7+AL369*$AL$7+AM369*$AM$7+SUM(AN369:AR369)+AT369/Zuschläge_IBN+AT369</f>
        <v>0</v>
      </c>
      <c r="AX369" s="685">
        <f>U369+AV369</f>
        <v>0</v>
      </c>
      <c r="AZ369" s="490">
        <f>IF(H369&gt;0,U369/(1+SicherheitAngebot)*(1+Sicherheit),0)</f>
        <v>0</v>
      </c>
      <c r="BB369" s="490">
        <f>IF(H369&gt;0,AV369/(1+SicherheitAngebot)*(1+Sicherheit),0)</f>
        <v>0</v>
      </c>
      <c r="BD369" s="490">
        <f>AZ369+BB369</f>
        <v>0</v>
      </c>
      <c r="BE369" s="105"/>
      <c r="BF369" s="105"/>
      <c r="BG369" s="105"/>
      <c r="BH369" s="105"/>
      <c r="BI369" s="105"/>
      <c r="BJ369" s="105"/>
    </row>
    <row r="370" spans="2:62" ht="20.100000000000001" hidden="1" customHeight="1" outlineLevel="1">
      <c r="B370" s="99"/>
      <c r="C370" s="908"/>
      <c r="D370" s="909"/>
      <c r="E370" s="909"/>
      <c r="F370" s="910"/>
      <c r="G370" s="890"/>
      <c r="H370" s="901"/>
      <c r="I370" s="152"/>
      <c r="J370" s="152"/>
      <c r="K370" s="152"/>
      <c r="L370" s="152"/>
      <c r="M370" s="152"/>
      <c r="N370" s="152"/>
      <c r="O370" s="152"/>
      <c r="P370" s="153"/>
      <c r="Q370" s="153"/>
      <c r="R370" s="156">
        <f t="shared" si="292"/>
        <v>0</v>
      </c>
      <c r="S370" s="156">
        <f t="shared" si="293"/>
        <v>0</v>
      </c>
      <c r="U370" s="157">
        <f>I370*$I$7+J370*$J$7+K370*$K$7+L370*$L$7+M370*$M$7+N370*$N$7+O370*$O$7+R370+S370</f>
        <v>0</v>
      </c>
      <c r="W370" s="152"/>
      <c r="X370" s="152"/>
      <c r="Y370" s="152"/>
      <c r="Z370" s="152"/>
      <c r="AA370" s="152"/>
      <c r="AB370" s="152"/>
      <c r="AC370" s="347"/>
      <c r="AD370" s="152"/>
      <c r="AE370" s="152"/>
      <c r="AF370" s="152"/>
      <c r="AG370" s="152"/>
      <c r="AH370" s="152"/>
      <c r="AI370" s="152"/>
      <c r="AJ370" s="347"/>
      <c r="AK370" s="152"/>
      <c r="AL370" s="152"/>
      <c r="AM370" s="295"/>
      <c r="AN370" s="228"/>
      <c r="AO370" s="228"/>
      <c r="AP370" s="228"/>
      <c r="AQ370" s="228"/>
      <c r="AR370" s="228"/>
      <c r="AS370" s="348"/>
      <c r="AT370" s="264">
        <f t="shared" si="282"/>
        <v>0</v>
      </c>
      <c r="AU370" s="259"/>
      <c r="AV370" s="265">
        <f t="shared" ref="AV370:AV384" si="296">AK370*$AK$7+AL370*$AL$7+AM370*$AM$7+SUM(AN370:AR370)*(1+Gewinn)*(1+SicherheitAngebot)+AT370/Zuschläge_IBN+AT370</f>
        <v>0</v>
      </c>
      <c r="AX370" s="265">
        <f>U370+AV370</f>
        <v>0</v>
      </c>
      <c r="AZ370" s="492">
        <f t="shared" ref="AZ370:AZ384" si="297">U370/(1+SicherheitAngebot)*(1+Sicherheit)</f>
        <v>0</v>
      </c>
      <c r="BB370" s="492">
        <f t="shared" ref="BB370:BB384" si="298">AV370/(1+SicherheitAngebot)*(1+Sicherheit)</f>
        <v>0</v>
      </c>
      <c r="BD370" s="265">
        <f>AZ370+BB370</f>
        <v>0</v>
      </c>
      <c r="BE370" s="105"/>
      <c r="BF370" s="105"/>
      <c r="BG370" s="105"/>
      <c r="BH370" s="105"/>
      <c r="BI370" s="105"/>
      <c r="BJ370" s="105"/>
    </row>
    <row r="371" spans="2:62" ht="20.100000000000001" hidden="1" customHeight="1" outlineLevel="1">
      <c r="B371" s="100"/>
      <c r="C371" s="908"/>
      <c r="D371" s="909"/>
      <c r="E371" s="909"/>
      <c r="F371" s="910"/>
      <c r="G371" s="890"/>
      <c r="H371" s="891"/>
      <c r="I371" s="152"/>
      <c r="J371" s="152"/>
      <c r="K371" s="152"/>
      <c r="L371" s="152"/>
      <c r="M371" s="152"/>
      <c r="N371" s="152"/>
      <c r="O371" s="152"/>
      <c r="P371" s="153"/>
      <c r="Q371" s="153"/>
      <c r="R371" s="156">
        <f t="shared" si="292"/>
        <v>0</v>
      </c>
      <c r="S371" s="156">
        <f t="shared" si="293"/>
        <v>0</v>
      </c>
      <c r="U371" s="157">
        <f t="shared" ref="U371:U384" si="299">I371*$I$7+J371*$J$7+K371*$K$7+L371*$L$7+M371*$M$7+N371*$N$7+O371*$O$7+R371+S371</f>
        <v>0</v>
      </c>
      <c r="W371" s="152"/>
      <c r="X371" s="152"/>
      <c r="Y371" s="152"/>
      <c r="Z371" s="152"/>
      <c r="AA371" s="152"/>
      <c r="AB371" s="152"/>
      <c r="AC371" s="347"/>
      <c r="AD371" s="152"/>
      <c r="AE371" s="152"/>
      <c r="AF371" s="152"/>
      <c r="AG371" s="152"/>
      <c r="AH371" s="152"/>
      <c r="AI371" s="152"/>
      <c r="AJ371" s="347"/>
      <c r="AK371" s="152"/>
      <c r="AL371" s="152"/>
      <c r="AM371" s="295"/>
      <c r="AN371" s="228"/>
      <c r="AO371" s="228"/>
      <c r="AP371" s="228"/>
      <c r="AQ371" s="228"/>
      <c r="AR371" s="228"/>
      <c r="AS371" s="348"/>
      <c r="AT371" s="264">
        <f t="shared" si="282"/>
        <v>0</v>
      </c>
      <c r="AU371" s="259"/>
      <c r="AV371" s="265">
        <f t="shared" si="296"/>
        <v>0</v>
      </c>
      <c r="AX371" s="265">
        <f t="shared" ref="AX371:AX384" si="300">U371+AV371</f>
        <v>0</v>
      </c>
      <c r="AZ371" s="492">
        <f t="shared" si="297"/>
        <v>0</v>
      </c>
      <c r="BB371" s="492">
        <f t="shared" si="298"/>
        <v>0</v>
      </c>
      <c r="BD371" s="265">
        <f t="shared" ref="BD371:BD384" si="301">AZ371+BB371</f>
        <v>0</v>
      </c>
      <c r="BE371" s="105"/>
      <c r="BF371" s="105"/>
      <c r="BG371" s="105"/>
      <c r="BH371" s="105"/>
      <c r="BI371" s="105"/>
      <c r="BJ371" s="105"/>
    </row>
    <row r="372" spans="2:62" ht="20.100000000000001" hidden="1" customHeight="1" outlineLevel="1">
      <c r="B372" s="100"/>
      <c r="C372" s="908"/>
      <c r="D372" s="909"/>
      <c r="E372" s="909"/>
      <c r="F372" s="910"/>
      <c r="G372" s="890"/>
      <c r="H372" s="891"/>
      <c r="I372" s="152"/>
      <c r="J372" s="152"/>
      <c r="K372" s="152"/>
      <c r="L372" s="152"/>
      <c r="M372" s="152"/>
      <c r="N372" s="152"/>
      <c r="O372" s="152"/>
      <c r="P372" s="153"/>
      <c r="Q372" s="153"/>
      <c r="R372" s="156">
        <f t="shared" si="292"/>
        <v>0</v>
      </c>
      <c r="S372" s="156">
        <f t="shared" si="293"/>
        <v>0</v>
      </c>
      <c r="U372" s="157">
        <f t="shared" si="299"/>
        <v>0</v>
      </c>
      <c r="W372" s="152"/>
      <c r="X372" s="152"/>
      <c r="Y372" s="152"/>
      <c r="Z372" s="152"/>
      <c r="AA372" s="152"/>
      <c r="AB372" s="152"/>
      <c r="AC372" s="347"/>
      <c r="AD372" s="152"/>
      <c r="AE372" s="152"/>
      <c r="AF372" s="152"/>
      <c r="AG372" s="152"/>
      <c r="AH372" s="152"/>
      <c r="AI372" s="152"/>
      <c r="AJ372" s="347"/>
      <c r="AK372" s="152"/>
      <c r="AL372" s="152"/>
      <c r="AM372" s="295"/>
      <c r="AN372" s="228"/>
      <c r="AO372" s="228"/>
      <c r="AP372" s="228"/>
      <c r="AQ372" s="228"/>
      <c r="AR372" s="228"/>
      <c r="AS372" s="348"/>
      <c r="AT372" s="264">
        <f t="shared" si="282"/>
        <v>0</v>
      </c>
      <c r="AU372" s="259"/>
      <c r="AV372" s="265">
        <f t="shared" si="296"/>
        <v>0</v>
      </c>
      <c r="AX372" s="265">
        <f t="shared" si="300"/>
        <v>0</v>
      </c>
      <c r="AZ372" s="492">
        <f t="shared" si="297"/>
        <v>0</v>
      </c>
      <c r="BB372" s="492">
        <f t="shared" si="298"/>
        <v>0</v>
      </c>
      <c r="BD372" s="265">
        <f t="shared" si="301"/>
        <v>0</v>
      </c>
      <c r="BE372" s="105"/>
      <c r="BF372" s="105"/>
      <c r="BG372" s="105"/>
      <c r="BH372" s="105"/>
      <c r="BI372" s="105"/>
      <c r="BJ372" s="105"/>
    </row>
    <row r="373" spans="2:62" ht="20.100000000000001" hidden="1" customHeight="1" outlineLevel="1">
      <c r="B373" s="100"/>
      <c r="C373" s="908"/>
      <c r="D373" s="909"/>
      <c r="E373" s="909"/>
      <c r="F373" s="910"/>
      <c r="G373" s="890"/>
      <c r="H373" s="891"/>
      <c r="I373" s="152"/>
      <c r="J373" s="152"/>
      <c r="K373" s="152"/>
      <c r="L373" s="152"/>
      <c r="M373" s="152"/>
      <c r="N373" s="152"/>
      <c r="O373" s="152"/>
      <c r="P373" s="153"/>
      <c r="Q373" s="153"/>
      <c r="R373" s="156">
        <f t="shared" si="292"/>
        <v>0</v>
      </c>
      <c r="S373" s="156">
        <f t="shared" si="293"/>
        <v>0</v>
      </c>
      <c r="U373" s="157">
        <f t="shared" si="299"/>
        <v>0</v>
      </c>
      <c r="W373" s="152"/>
      <c r="X373" s="152"/>
      <c r="Y373" s="152"/>
      <c r="Z373" s="152"/>
      <c r="AA373" s="152"/>
      <c r="AB373" s="152"/>
      <c r="AC373" s="347"/>
      <c r="AD373" s="152"/>
      <c r="AE373" s="152"/>
      <c r="AF373" s="152"/>
      <c r="AG373" s="152"/>
      <c r="AH373" s="152"/>
      <c r="AI373" s="152"/>
      <c r="AJ373" s="347"/>
      <c r="AK373" s="152"/>
      <c r="AL373" s="152"/>
      <c r="AM373" s="295"/>
      <c r="AN373" s="228"/>
      <c r="AO373" s="228"/>
      <c r="AP373" s="228"/>
      <c r="AQ373" s="228"/>
      <c r="AR373" s="228"/>
      <c r="AS373" s="348"/>
      <c r="AT373" s="264">
        <f t="shared" si="282"/>
        <v>0</v>
      </c>
      <c r="AU373" s="259"/>
      <c r="AV373" s="265">
        <f t="shared" si="296"/>
        <v>0</v>
      </c>
      <c r="AX373" s="265">
        <f t="shared" si="300"/>
        <v>0</v>
      </c>
      <c r="AZ373" s="492">
        <f t="shared" si="297"/>
        <v>0</v>
      </c>
      <c r="BB373" s="492">
        <f t="shared" si="298"/>
        <v>0</v>
      </c>
      <c r="BD373" s="265">
        <f t="shared" si="301"/>
        <v>0</v>
      </c>
      <c r="BE373" s="105"/>
      <c r="BF373" s="105"/>
      <c r="BG373" s="105"/>
      <c r="BH373" s="105"/>
      <c r="BI373" s="105"/>
      <c r="BJ373" s="105"/>
    </row>
    <row r="374" spans="2:62" ht="20.100000000000001" hidden="1" customHeight="1" outlineLevel="1">
      <c r="B374" s="100"/>
      <c r="C374" s="908"/>
      <c r="D374" s="909"/>
      <c r="E374" s="909"/>
      <c r="F374" s="910"/>
      <c r="G374" s="890"/>
      <c r="H374" s="891"/>
      <c r="I374" s="152"/>
      <c r="J374" s="152"/>
      <c r="K374" s="152"/>
      <c r="L374" s="152"/>
      <c r="M374" s="152"/>
      <c r="N374" s="152"/>
      <c r="O374" s="152"/>
      <c r="P374" s="153"/>
      <c r="Q374" s="153"/>
      <c r="R374" s="156">
        <f t="shared" si="292"/>
        <v>0</v>
      </c>
      <c r="S374" s="156">
        <f t="shared" si="293"/>
        <v>0</v>
      </c>
      <c r="U374" s="157">
        <f t="shared" si="299"/>
        <v>0</v>
      </c>
      <c r="W374" s="152"/>
      <c r="X374" s="152"/>
      <c r="Y374" s="152"/>
      <c r="Z374" s="152"/>
      <c r="AA374" s="152"/>
      <c r="AB374" s="152"/>
      <c r="AC374" s="347"/>
      <c r="AD374" s="152"/>
      <c r="AE374" s="152"/>
      <c r="AF374" s="152"/>
      <c r="AG374" s="152"/>
      <c r="AH374" s="152"/>
      <c r="AI374" s="152"/>
      <c r="AJ374" s="347"/>
      <c r="AK374" s="152"/>
      <c r="AL374" s="152"/>
      <c r="AM374" s="295"/>
      <c r="AN374" s="228"/>
      <c r="AO374" s="228"/>
      <c r="AP374" s="228"/>
      <c r="AQ374" s="228"/>
      <c r="AR374" s="228"/>
      <c r="AS374" s="348"/>
      <c r="AT374" s="264">
        <f t="shared" si="282"/>
        <v>0</v>
      </c>
      <c r="AU374" s="259"/>
      <c r="AV374" s="265">
        <f t="shared" si="296"/>
        <v>0</v>
      </c>
      <c r="AX374" s="265">
        <f t="shared" si="300"/>
        <v>0</v>
      </c>
      <c r="AZ374" s="492">
        <f t="shared" si="297"/>
        <v>0</v>
      </c>
      <c r="BB374" s="492">
        <f t="shared" si="298"/>
        <v>0</v>
      </c>
      <c r="BD374" s="265">
        <f t="shared" si="301"/>
        <v>0</v>
      </c>
      <c r="BE374" s="105"/>
      <c r="BF374" s="105"/>
      <c r="BG374" s="105"/>
      <c r="BH374" s="105"/>
      <c r="BI374" s="105"/>
      <c r="BJ374" s="105"/>
    </row>
    <row r="375" spans="2:62" ht="20.100000000000001" hidden="1" customHeight="1" outlineLevel="1">
      <c r="B375" s="100"/>
      <c r="C375" s="908"/>
      <c r="D375" s="909"/>
      <c r="E375" s="909"/>
      <c r="F375" s="910"/>
      <c r="G375" s="890"/>
      <c r="H375" s="891"/>
      <c r="I375" s="152"/>
      <c r="J375" s="152"/>
      <c r="K375" s="152"/>
      <c r="L375" s="152"/>
      <c r="M375" s="152"/>
      <c r="N375" s="152"/>
      <c r="O375" s="152"/>
      <c r="P375" s="153"/>
      <c r="Q375" s="153"/>
      <c r="R375" s="156">
        <f t="shared" si="292"/>
        <v>0</v>
      </c>
      <c r="S375" s="156">
        <f t="shared" si="293"/>
        <v>0</v>
      </c>
      <c r="U375" s="157">
        <f t="shared" si="299"/>
        <v>0</v>
      </c>
      <c r="W375" s="152"/>
      <c r="X375" s="152"/>
      <c r="Y375" s="152"/>
      <c r="Z375" s="152"/>
      <c r="AA375" s="152"/>
      <c r="AB375" s="152"/>
      <c r="AC375" s="347"/>
      <c r="AD375" s="152"/>
      <c r="AE375" s="152"/>
      <c r="AF375" s="152"/>
      <c r="AG375" s="152"/>
      <c r="AH375" s="152"/>
      <c r="AI375" s="152"/>
      <c r="AJ375" s="347"/>
      <c r="AK375" s="152"/>
      <c r="AL375" s="152"/>
      <c r="AM375" s="295"/>
      <c r="AN375" s="228"/>
      <c r="AO375" s="228"/>
      <c r="AP375" s="228"/>
      <c r="AQ375" s="228"/>
      <c r="AR375" s="228"/>
      <c r="AS375" s="348"/>
      <c r="AT375" s="264">
        <f t="shared" si="282"/>
        <v>0</v>
      </c>
      <c r="AU375" s="259"/>
      <c r="AV375" s="265">
        <f t="shared" si="296"/>
        <v>0</v>
      </c>
      <c r="AX375" s="265">
        <f t="shared" si="300"/>
        <v>0</v>
      </c>
      <c r="AZ375" s="492">
        <f t="shared" si="297"/>
        <v>0</v>
      </c>
      <c r="BB375" s="492">
        <f t="shared" si="298"/>
        <v>0</v>
      </c>
      <c r="BD375" s="265">
        <f t="shared" si="301"/>
        <v>0</v>
      </c>
      <c r="BE375" s="105"/>
      <c r="BF375" s="105"/>
      <c r="BG375" s="105"/>
      <c r="BH375" s="105"/>
      <c r="BI375" s="105"/>
      <c r="BJ375" s="105"/>
    </row>
    <row r="376" spans="2:62" ht="20.100000000000001" hidden="1" customHeight="1" outlineLevel="1">
      <c r="B376" s="100"/>
      <c r="C376" s="908"/>
      <c r="D376" s="909"/>
      <c r="E376" s="909"/>
      <c r="F376" s="910"/>
      <c r="G376" s="890"/>
      <c r="H376" s="891"/>
      <c r="I376" s="152"/>
      <c r="J376" s="152"/>
      <c r="K376" s="152"/>
      <c r="L376" s="152"/>
      <c r="M376" s="152"/>
      <c r="N376" s="152"/>
      <c r="O376" s="152"/>
      <c r="P376" s="153"/>
      <c r="Q376" s="153"/>
      <c r="R376" s="156">
        <f t="shared" si="292"/>
        <v>0</v>
      </c>
      <c r="S376" s="156">
        <f t="shared" si="293"/>
        <v>0</v>
      </c>
      <c r="U376" s="157">
        <f t="shared" si="299"/>
        <v>0</v>
      </c>
      <c r="W376" s="152"/>
      <c r="X376" s="152"/>
      <c r="Y376" s="152"/>
      <c r="Z376" s="152"/>
      <c r="AA376" s="152"/>
      <c r="AB376" s="152"/>
      <c r="AC376" s="347"/>
      <c r="AD376" s="152"/>
      <c r="AE376" s="152"/>
      <c r="AF376" s="152"/>
      <c r="AG376" s="152"/>
      <c r="AH376" s="152"/>
      <c r="AI376" s="152"/>
      <c r="AJ376" s="347"/>
      <c r="AK376" s="152"/>
      <c r="AL376" s="152"/>
      <c r="AM376" s="295"/>
      <c r="AN376" s="228"/>
      <c r="AO376" s="228"/>
      <c r="AP376" s="228"/>
      <c r="AQ376" s="228"/>
      <c r="AR376" s="228"/>
      <c r="AS376" s="348"/>
      <c r="AT376" s="264">
        <f t="shared" si="282"/>
        <v>0</v>
      </c>
      <c r="AU376" s="259"/>
      <c r="AV376" s="265">
        <f t="shared" si="296"/>
        <v>0</v>
      </c>
      <c r="AX376" s="265">
        <f t="shared" si="300"/>
        <v>0</v>
      </c>
      <c r="AZ376" s="492">
        <f t="shared" si="297"/>
        <v>0</v>
      </c>
      <c r="BB376" s="492">
        <f t="shared" si="298"/>
        <v>0</v>
      </c>
      <c r="BD376" s="265">
        <f t="shared" si="301"/>
        <v>0</v>
      </c>
      <c r="BE376" s="105"/>
      <c r="BF376" s="105"/>
      <c r="BG376" s="105"/>
      <c r="BH376" s="105"/>
      <c r="BI376" s="105"/>
      <c r="BJ376" s="105"/>
    </row>
    <row r="377" spans="2:62" ht="20.100000000000001" hidden="1" customHeight="1" outlineLevel="1">
      <c r="B377" s="100"/>
      <c r="C377" s="908"/>
      <c r="D377" s="909"/>
      <c r="E377" s="909"/>
      <c r="F377" s="910"/>
      <c r="G377" s="890"/>
      <c r="H377" s="891"/>
      <c r="I377" s="152"/>
      <c r="J377" s="152"/>
      <c r="K377" s="152"/>
      <c r="L377" s="152"/>
      <c r="M377" s="152"/>
      <c r="N377" s="152"/>
      <c r="O377" s="152"/>
      <c r="P377" s="153"/>
      <c r="Q377" s="153"/>
      <c r="R377" s="156">
        <f t="shared" si="292"/>
        <v>0</v>
      </c>
      <c r="S377" s="156">
        <f t="shared" si="293"/>
        <v>0</v>
      </c>
      <c r="U377" s="157">
        <f t="shared" si="299"/>
        <v>0</v>
      </c>
      <c r="W377" s="152"/>
      <c r="X377" s="152"/>
      <c r="Y377" s="152"/>
      <c r="Z377" s="152"/>
      <c r="AA377" s="152"/>
      <c r="AB377" s="152"/>
      <c r="AC377" s="347"/>
      <c r="AD377" s="152"/>
      <c r="AE377" s="152"/>
      <c r="AF377" s="152"/>
      <c r="AG377" s="152"/>
      <c r="AH377" s="152"/>
      <c r="AI377" s="152"/>
      <c r="AJ377" s="347"/>
      <c r="AK377" s="152"/>
      <c r="AL377" s="152"/>
      <c r="AM377" s="295"/>
      <c r="AN377" s="228"/>
      <c r="AO377" s="228"/>
      <c r="AP377" s="228"/>
      <c r="AQ377" s="228"/>
      <c r="AR377" s="228"/>
      <c r="AS377" s="348"/>
      <c r="AT377" s="264">
        <f t="shared" si="282"/>
        <v>0</v>
      </c>
      <c r="AU377" s="259"/>
      <c r="AV377" s="265">
        <f t="shared" si="296"/>
        <v>0</v>
      </c>
      <c r="AX377" s="265">
        <f t="shared" si="300"/>
        <v>0</v>
      </c>
      <c r="AZ377" s="492">
        <f t="shared" si="297"/>
        <v>0</v>
      </c>
      <c r="BB377" s="492">
        <f t="shared" si="298"/>
        <v>0</v>
      </c>
      <c r="BD377" s="265">
        <f t="shared" si="301"/>
        <v>0</v>
      </c>
      <c r="BE377" s="105"/>
      <c r="BF377" s="105"/>
      <c r="BG377" s="105"/>
      <c r="BH377" s="105"/>
      <c r="BI377" s="105"/>
      <c r="BJ377" s="105"/>
    </row>
    <row r="378" spans="2:62" ht="20.100000000000001" hidden="1" customHeight="1" outlineLevel="1">
      <c r="B378" s="100"/>
      <c r="C378" s="908"/>
      <c r="D378" s="909"/>
      <c r="E378" s="909"/>
      <c r="F378" s="910"/>
      <c r="G378" s="890"/>
      <c r="H378" s="891"/>
      <c r="I378" s="152"/>
      <c r="J378" s="152"/>
      <c r="K378" s="152"/>
      <c r="L378" s="152"/>
      <c r="M378" s="152"/>
      <c r="N378" s="152"/>
      <c r="O378" s="152"/>
      <c r="P378" s="153"/>
      <c r="Q378" s="153"/>
      <c r="R378" s="156">
        <f t="shared" si="292"/>
        <v>0</v>
      </c>
      <c r="S378" s="156">
        <f t="shared" si="293"/>
        <v>0</v>
      </c>
      <c r="U378" s="157">
        <f t="shared" si="299"/>
        <v>0</v>
      </c>
      <c r="W378" s="152"/>
      <c r="X378" s="152"/>
      <c r="Y378" s="152"/>
      <c r="Z378" s="152"/>
      <c r="AA378" s="152"/>
      <c r="AB378" s="152"/>
      <c r="AC378" s="347"/>
      <c r="AD378" s="152"/>
      <c r="AE378" s="152"/>
      <c r="AF378" s="152"/>
      <c r="AG378" s="152"/>
      <c r="AH378" s="152"/>
      <c r="AI378" s="152"/>
      <c r="AJ378" s="347"/>
      <c r="AK378" s="152"/>
      <c r="AL378" s="152"/>
      <c r="AM378" s="295"/>
      <c r="AN378" s="228"/>
      <c r="AO378" s="228"/>
      <c r="AP378" s="228"/>
      <c r="AQ378" s="228"/>
      <c r="AR378" s="228"/>
      <c r="AS378" s="348"/>
      <c r="AT378" s="264">
        <f t="shared" si="282"/>
        <v>0</v>
      </c>
      <c r="AU378" s="259"/>
      <c r="AV378" s="265">
        <f t="shared" si="296"/>
        <v>0</v>
      </c>
      <c r="AX378" s="265">
        <f t="shared" si="300"/>
        <v>0</v>
      </c>
      <c r="AZ378" s="492">
        <f t="shared" si="297"/>
        <v>0</v>
      </c>
      <c r="BB378" s="492">
        <f t="shared" si="298"/>
        <v>0</v>
      </c>
      <c r="BD378" s="265">
        <f t="shared" si="301"/>
        <v>0</v>
      </c>
      <c r="BE378" s="105"/>
      <c r="BF378" s="105"/>
      <c r="BG378" s="105"/>
      <c r="BH378" s="105"/>
      <c r="BI378" s="105"/>
      <c r="BJ378" s="105"/>
    </row>
    <row r="379" spans="2:62" ht="20.100000000000001" hidden="1" customHeight="1" outlineLevel="1">
      <c r="B379" s="100"/>
      <c r="C379" s="908"/>
      <c r="D379" s="909"/>
      <c r="E379" s="909"/>
      <c r="F379" s="910"/>
      <c r="G379" s="890"/>
      <c r="H379" s="891"/>
      <c r="I379" s="152"/>
      <c r="J379" s="152"/>
      <c r="K379" s="152"/>
      <c r="L379" s="152"/>
      <c r="M379" s="152"/>
      <c r="N379" s="152"/>
      <c r="O379" s="152"/>
      <c r="P379" s="153"/>
      <c r="Q379" s="153"/>
      <c r="R379" s="156">
        <f t="shared" si="292"/>
        <v>0</v>
      </c>
      <c r="S379" s="156">
        <f t="shared" si="293"/>
        <v>0</v>
      </c>
      <c r="U379" s="157">
        <f t="shared" si="299"/>
        <v>0</v>
      </c>
      <c r="W379" s="152"/>
      <c r="X379" s="152"/>
      <c r="Y379" s="152"/>
      <c r="Z379" s="152"/>
      <c r="AA379" s="152"/>
      <c r="AB379" s="152"/>
      <c r="AC379" s="347"/>
      <c r="AD379" s="152"/>
      <c r="AE379" s="152"/>
      <c r="AF379" s="152"/>
      <c r="AG379" s="152"/>
      <c r="AH379" s="152"/>
      <c r="AI379" s="152"/>
      <c r="AJ379" s="347"/>
      <c r="AK379" s="152"/>
      <c r="AL379" s="152"/>
      <c r="AM379" s="295"/>
      <c r="AN379" s="228"/>
      <c r="AO379" s="228"/>
      <c r="AP379" s="228"/>
      <c r="AQ379" s="228"/>
      <c r="AR379" s="228"/>
      <c r="AS379" s="348"/>
      <c r="AT379" s="264">
        <f t="shared" si="282"/>
        <v>0</v>
      </c>
      <c r="AU379" s="259"/>
      <c r="AV379" s="265">
        <f t="shared" si="296"/>
        <v>0</v>
      </c>
      <c r="AX379" s="265">
        <f t="shared" si="300"/>
        <v>0</v>
      </c>
      <c r="AZ379" s="492">
        <f t="shared" si="297"/>
        <v>0</v>
      </c>
      <c r="BB379" s="492">
        <f t="shared" si="298"/>
        <v>0</v>
      </c>
      <c r="BD379" s="265">
        <f t="shared" si="301"/>
        <v>0</v>
      </c>
      <c r="BE379" s="105"/>
      <c r="BF379" s="105"/>
      <c r="BG379" s="105"/>
      <c r="BH379" s="105"/>
      <c r="BI379" s="105"/>
      <c r="BJ379" s="105"/>
    </row>
    <row r="380" spans="2:62" ht="20.100000000000001" hidden="1" customHeight="1" outlineLevel="1">
      <c r="B380" s="100"/>
      <c r="C380" s="908"/>
      <c r="D380" s="909"/>
      <c r="E380" s="909"/>
      <c r="F380" s="910"/>
      <c r="G380" s="890"/>
      <c r="H380" s="891"/>
      <c r="I380" s="152"/>
      <c r="J380" s="152"/>
      <c r="K380" s="152"/>
      <c r="L380" s="152"/>
      <c r="M380" s="152"/>
      <c r="N380" s="152"/>
      <c r="O380" s="152"/>
      <c r="P380" s="153"/>
      <c r="Q380" s="153"/>
      <c r="R380" s="156">
        <f t="shared" si="292"/>
        <v>0</v>
      </c>
      <c r="S380" s="156">
        <f t="shared" si="293"/>
        <v>0</v>
      </c>
      <c r="U380" s="157">
        <f t="shared" si="299"/>
        <v>0</v>
      </c>
      <c r="W380" s="152"/>
      <c r="X380" s="152"/>
      <c r="Y380" s="152"/>
      <c r="Z380" s="152"/>
      <c r="AA380" s="152"/>
      <c r="AB380" s="152"/>
      <c r="AC380" s="347"/>
      <c r="AD380" s="152"/>
      <c r="AE380" s="152"/>
      <c r="AF380" s="152"/>
      <c r="AG380" s="152"/>
      <c r="AH380" s="152"/>
      <c r="AI380" s="152"/>
      <c r="AJ380" s="347"/>
      <c r="AK380" s="152"/>
      <c r="AL380" s="152"/>
      <c r="AM380" s="295"/>
      <c r="AN380" s="228"/>
      <c r="AO380" s="228"/>
      <c r="AP380" s="228"/>
      <c r="AQ380" s="228"/>
      <c r="AR380" s="228"/>
      <c r="AS380" s="348"/>
      <c r="AT380" s="264">
        <f t="shared" si="282"/>
        <v>0</v>
      </c>
      <c r="AU380" s="259"/>
      <c r="AV380" s="265">
        <f t="shared" si="296"/>
        <v>0</v>
      </c>
      <c r="AX380" s="265">
        <f t="shared" si="300"/>
        <v>0</v>
      </c>
      <c r="AZ380" s="492">
        <f t="shared" si="297"/>
        <v>0</v>
      </c>
      <c r="BB380" s="492">
        <f t="shared" si="298"/>
        <v>0</v>
      </c>
      <c r="BD380" s="265">
        <f t="shared" si="301"/>
        <v>0</v>
      </c>
      <c r="BE380" s="105"/>
      <c r="BF380" s="105"/>
      <c r="BG380" s="105"/>
      <c r="BH380" s="105"/>
      <c r="BI380" s="105"/>
      <c r="BJ380" s="105"/>
    </row>
    <row r="381" spans="2:62" ht="20.100000000000001" hidden="1" customHeight="1" outlineLevel="1">
      <c r="B381" s="100"/>
      <c r="C381" s="908"/>
      <c r="D381" s="909"/>
      <c r="E381" s="909"/>
      <c r="F381" s="910"/>
      <c r="G381" s="890"/>
      <c r="H381" s="891"/>
      <c r="I381" s="152"/>
      <c r="J381" s="152"/>
      <c r="K381" s="152"/>
      <c r="L381" s="152"/>
      <c r="M381" s="152"/>
      <c r="N381" s="152"/>
      <c r="O381" s="152"/>
      <c r="P381" s="153"/>
      <c r="Q381" s="153"/>
      <c r="R381" s="156">
        <f t="shared" si="292"/>
        <v>0</v>
      </c>
      <c r="S381" s="156">
        <f t="shared" si="293"/>
        <v>0</v>
      </c>
      <c r="U381" s="157">
        <f t="shared" si="299"/>
        <v>0</v>
      </c>
      <c r="W381" s="152"/>
      <c r="X381" s="152"/>
      <c r="Y381" s="152"/>
      <c r="Z381" s="152"/>
      <c r="AA381" s="152"/>
      <c r="AB381" s="152"/>
      <c r="AC381" s="347"/>
      <c r="AD381" s="152"/>
      <c r="AE381" s="152"/>
      <c r="AF381" s="152"/>
      <c r="AG381" s="152"/>
      <c r="AH381" s="152"/>
      <c r="AI381" s="152"/>
      <c r="AJ381" s="347"/>
      <c r="AK381" s="152"/>
      <c r="AL381" s="152"/>
      <c r="AM381" s="295"/>
      <c r="AN381" s="228"/>
      <c r="AO381" s="228"/>
      <c r="AP381" s="228"/>
      <c r="AQ381" s="228"/>
      <c r="AR381" s="228"/>
      <c r="AS381" s="348"/>
      <c r="AT381" s="264">
        <f t="shared" si="282"/>
        <v>0</v>
      </c>
      <c r="AU381" s="259"/>
      <c r="AV381" s="265">
        <f t="shared" si="296"/>
        <v>0</v>
      </c>
      <c r="AX381" s="265">
        <f t="shared" si="300"/>
        <v>0</v>
      </c>
      <c r="AZ381" s="492">
        <f t="shared" si="297"/>
        <v>0</v>
      </c>
      <c r="BB381" s="492">
        <f t="shared" si="298"/>
        <v>0</v>
      </c>
      <c r="BD381" s="265">
        <f t="shared" si="301"/>
        <v>0</v>
      </c>
      <c r="BE381" s="105"/>
      <c r="BF381" s="105"/>
      <c r="BG381" s="105"/>
      <c r="BH381" s="105"/>
      <c r="BI381" s="105"/>
      <c r="BJ381" s="105"/>
    </row>
    <row r="382" spans="2:62" ht="20.100000000000001" hidden="1" customHeight="1" outlineLevel="1">
      <c r="B382" s="100"/>
      <c r="C382" s="908"/>
      <c r="D382" s="909"/>
      <c r="E382" s="909"/>
      <c r="F382" s="910"/>
      <c r="G382" s="890"/>
      <c r="H382" s="891"/>
      <c r="I382" s="152"/>
      <c r="J382" s="152"/>
      <c r="K382" s="152"/>
      <c r="L382" s="152"/>
      <c r="M382" s="152"/>
      <c r="N382" s="152"/>
      <c r="O382" s="152"/>
      <c r="P382" s="153"/>
      <c r="Q382" s="153"/>
      <c r="R382" s="156">
        <f t="shared" si="292"/>
        <v>0</v>
      </c>
      <c r="S382" s="156">
        <f t="shared" si="293"/>
        <v>0</v>
      </c>
      <c r="U382" s="157">
        <f t="shared" si="299"/>
        <v>0</v>
      </c>
      <c r="W382" s="152"/>
      <c r="X382" s="152"/>
      <c r="Y382" s="152"/>
      <c r="Z382" s="152"/>
      <c r="AA382" s="152"/>
      <c r="AB382" s="152"/>
      <c r="AC382" s="347"/>
      <c r="AD382" s="152"/>
      <c r="AE382" s="152"/>
      <c r="AF382" s="152"/>
      <c r="AG382" s="152"/>
      <c r="AH382" s="152"/>
      <c r="AI382" s="152"/>
      <c r="AJ382" s="347"/>
      <c r="AK382" s="152"/>
      <c r="AL382" s="152"/>
      <c r="AM382" s="295"/>
      <c r="AN382" s="228"/>
      <c r="AO382" s="228"/>
      <c r="AP382" s="228"/>
      <c r="AQ382" s="228"/>
      <c r="AR382" s="228"/>
      <c r="AS382" s="348"/>
      <c r="AT382" s="264">
        <f t="shared" si="282"/>
        <v>0</v>
      </c>
      <c r="AU382" s="259"/>
      <c r="AV382" s="265">
        <f t="shared" si="296"/>
        <v>0</v>
      </c>
      <c r="AX382" s="265">
        <f t="shared" si="300"/>
        <v>0</v>
      </c>
      <c r="AZ382" s="492">
        <f t="shared" si="297"/>
        <v>0</v>
      </c>
      <c r="BB382" s="492">
        <f t="shared" si="298"/>
        <v>0</v>
      </c>
      <c r="BD382" s="265">
        <f t="shared" si="301"/>
        <v>0</v>
      </c>
      <c r="BE382" s="105"/>
      <c r="BF382" s="105"/>
      <c r="BG382" s="105"/>
      <c r="BH382" s="105"/>
      <c r="BI382" s="105"/>
      <c r="BJ382" s="105"/>
    </row>
    <row r="383" spans="2:62" ht="20.100000000000001" hidden="1" customHeight="1" outlineLevel="1">
      <c r="B383" s="100"/>
      <c r="C383" s="908"/>
      <c r="D383" s="909"/>
      <c r="E383" s="909"/>
      <c r="F383" s="910"/>
      <c r="G383" s="890"/>
      <c r="H383" s="891"/>
      <c r="I383" s="152"/>
      <c r="J383" s="152"/>
      <c r="K383" s="152"/>
      <c r="L383" s="152"/>
      <c r="M383" s="152"/>
      <c r="N383" s="152"/>
      <c r="O383" s="152"/>
      <c r="P383" s="153"/>
      <c r="Q383" s="153"/>
      <c r="R383" s="156">
        <f t="shared" si="292"/>
        <v>0</v>
      </c>
      <c r="S383" s="156">
        <f t="shared" si="293"/>
        <v>0</v>
      </c>
      <c r="U383" s="157">
        <f t="shared" si="299"/>
        <v>0</v>
      </c>
      <c r="W383" s="152"/>
      <c r="X383" s="152"/>
      <c r="Y383" s="152"/>
      <c r="Z383" s="152"/>
      <c r="AA383" s="152"/>
      <c r="AB383" s="152"/>
      <c r="AC383" s="347"/>
      <c r="AD383" s="152"/>
      <c r="AE383" s="152"/>
      <c r="AF383" s="152"/>
      <c r="AG383" s="152"/>
      <c r="AH383" s="152"/>
      <c r="AI383" s="152"/>
      <c r="AJ383" s="347"/>
      <c r="AK383" s="152"/>
      <c r="AL383" s="152"/>
      <c r="AM383" s="295"/>
      <c r="AN383" s="228"/>
      <c r="AO383" s="228"/>
      <c r="AP383" s="228"/>
      <c r="AQ383" s="228"/>
      <c r="AR383" s="228"/>
      <c r="AS383" s="348"/>
      <c r="AT383" s="264">
        <f t="shared" si="282"/>
        <v>0</v>
      </c>
      <c r="AU383" s="259"/>
      <c r="AV383" s="265">
        <f t="shared" si="296"/>
        <v>0</v>
      </c>
      <c r="AX383" s="265">
        <f t="shared" si="300"/>
        <v>0</v>
      </c>
      <c r="AZ383" s="492">
        <f t="shared" si="297"/>
        <v>0</v>
      </c>
      <c r="BB383" s="492">
        <f t="shared" si="298"/>
        <v>0</v>
      </c>
      <c r="BD383" s="265">
        <f t="shared" si="301"/>
        <v>0</v>
      </c>
      <c r="BE383" s="105"/>
      <c r="BF383" s="105"/>
      <c r="BG383" s="105"/>
      <c r="BH383" s="105"/>
      <c r="BI383" s="105"/>
      <c r="BJ383" s="105"/>
    </row>
    <row r="384" spans="2:62" ht="20.100000000000001" hidden="1" customHeight="1" outlineLevel="1">
      <c r="B384" s="100"/>
      <c r="C384" s="908"/>
      <c r="D384" s="909"/>
      <c r="E384" s="909"/>
      <c r="F384" s="910"/>
      <c r="G384" s="890"/>
      <c r="H384" s="891"/>
      <c r="I384" s="152"/>
      <c r="J384" s="152"/>
      <c r="K384" s="152"/>
      <c r="L384" s="152"/>
      <c r="M384" s="152"/>
      <c r="N384" s="152"/>
      <c r="O384" s="152"/>
      <c r="P384" s="153"/>
      <c r="Q384" s="153"/>
      <c r="R384" s="156">
        <f t="shared" si="292"/>
        <v>0</v>
      </c>
      <c r="S384" s="156">
        <f t="shared" si="293"/>
        <v>0</v>
      </c>
      <c r="U384" s="157">
        <f t="shared" si="299"/>
        <v>0</v>
      </c>
      <c r="W384" s="152"/>
      <c r="X384" s="152"/>
      <c r="Y384" s="152"/>
      <c r="Z384" s="152"/>
      <c r="AA384" s="152"/>
      <c r="AB384" s="152"/>
      <c r="AC384" s="347"/>
      <c r="AD384" s="152"/>
      <c r="AE384" s="152"/>
      <c r="AF384" s="152"/>
      <c r="AG384" s="152"/>
      <c r="AH384" s="152"/>
      <c r="AI384" s="152"/>
      <c r="AJ384" s="347"/>
      <c r="AK384" s="152"/>
      <c r="AL384" s="152"/>
      <c r="AM384" s="295"/>
      <c r="AN384" s="228"/>
      <c r="AO384" s="228"/>
      <c r="AP384" s="228"/>
      <c r="AQ384" s="228"/>
      <c r="AR384" s="228"/>
      <c r="AS384" s="348"/>
      <c r="AT384" s="264">
        <f t="shared" si="282"/>
        <v>0</v>
      </c>
      <c r="AU384" s="259"/>
      <c r="AV384" s="265">
        <f t="shared" si="296"/>
        <v>0</v>
      </c>
      <c r="AX384" s="265">
        <f t="shared" si="300"/>
        <v>0</v>
      </c>
      <c r="AZ384" s="492">
        <f t="shared" si="297"/>
        <v>0</v>
      </c>
      <c r="BB384" s="492">
        <f t="shared" si="298"/>
        <v>0</v>
      </c>
      <c r="BD384" s="265">
        <f t="shared" si="301"/>
        <v>0</v>
      </c>
      <c r="BE384" s="105"/>
      <c r="BF384" s="105"/>
      <c r="BG384" s="105"/>
      <c r="BH384" s="105"/>
      <c r="BI384" s="105"/>
      <c r="BJ384" s="105"/>
    </row>
    <row r="385" spans="2:62" ht="9.9499999999999993" hidden="1" customHeight="1" outlineLevel="1">
      <c r="B385" s="101"/>
      <c r="C385" s="208"/>
      <c r="D385" s="208"/>
      <c r="E385" s="208"/>
      <c r="F385" s="208"/>
      <c r="G385" s="237"/>
      <c r="H385" s="207"/>
      <c r="I385" s="257"/>
      <c r="J385" s="257"/>
      <c r="K385" s="257"/>
      <c r="L385" s="257"/>
      <c r="M385" s="257"/>
      <c r="N385" s="257"/>
      <c r="O385" s="257"/>
      <c r="P385" s="256"/>
      <c r="Q385" s="102"/>
      <c r="R385" s="102"/>
      <c r="S385" s="102"/>
      <c r="U385" s="98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Z385" s="493"/>
      <c r="BE385" s="105"/>
      <c r="BF385" s="105"/>
      <c r="BG385" s="105"/>
      <c r="BH385" s="105"/>
      <c r="BI385" s="105"/>
      <c r="BJ385" s="105"/>
    </row>
    <row r="386" spans="2:62" ht="20.100000000000001" customHeight="1" collapsed="1">
      <c r="B386" s="8">
        <f>B369+1</f>
        <v>23</v>
      </c>
      <c r="C386" s="916"/>
      <c r="D386" s="917"/>
      <c r="E386" s="917"/>
      <c r="F386" s="918"/>
      <c r="G386" s="429"/>
      <c r="H386" s="206">
        <v>1</v>
      </c>
      <c r="I386" s="642">
        <f t="shared" ref="I386" si="302">$H386*SUM(I387:I401)</f>
        <v>0</v>
      </c>
      <c r="J386" s="643">
        <f t="shared" ref="J386:O386" si="303">$H386*SUM(J387:J401)</f>
        <v>0</v>
      </c>
      <c r="K386" s="644">
        <f t="shared" si="303"/>
        <v>0</v>
      </c>
      <c r="L386" s="645">
        <f t="shared" si="303"/>
        <v>0</v>
      </c>
      <c r="M386" s="645">
        <f t="shared" si="303"/>
        <v>0</v>
      </c>
      <c r="N386" s="644">
        <f t="shared" si="303"/>
        <v>0</v>
      </c>
      <c r="O386" s="642">
        <f t="shared" si="303"/>
        <v>0</v>
      </c>
      <c r="P386" s="209">
        <f t="shared" ref="P386:Q386" si="304">$H386*SUM(P387:P401)</f>
        <v>0</v>
      </c>
      <c r="Q386" s="210">
        <f t="shared" si="304"/>
        <v>0</v>
      </c>
      <c r="R386" s="136">
        <f t="shared" ref="R386:R401" si="305">P386*(1+Gewinn)*(1+SicherheitAngebot)</f>
        <v>0</v>
      </c>
      <c r="S386" s="137">
        <f t="shared" ref="S386:S401" si="306">Q386*(1+MGKZ)*(1+Gewinn)*(1+SicherheitAngebot)</f>
        <v>0</v>
      </c>
      <c r="U386" s="10">
        <f>I386*$I$7+J386*$J$7+K386*$K$7+L386*$L$7+M386*$M$7+N386*$N$7+O386*$O$7+R386+S386</f>
        <v>0</v>
      </c>
      <c r="W386" s="646">
        <f t="shared" ref="W386:AB386" si="307">$H386*SUM(W387:W401)</f>
        <v>0</v>
      </c>
      <c r="X386" s="647">
        <f t="shared" si="307"/>
        <v>0</v>
      </c>
      <c r="Y386" s="648">
        <f t="shared" si="307"/>
        <v>0</v>
      </c>
      <c r="Z386" s="649">
        <f t="shared" si="307"/>
        <v>0</v>
      </c>
      <c r="AA386" s="648">
        <f t="shared" si="307"/>
        <v>0</v>
      </c>
      <c r="AB386" s="646">
        <f t="shared" si="307"/>
        <v>0</v>
      </c>
      <c r="AC386" s="258"/>
      <c r="AD386" s="646">
        <f t="shared" ref="AD386:AM386" si="308">$H386*SUM(AD387:AD401)</f>
        <v>0</v>
      </c>
      <c r="AE386" s="647">
        <f t="shared" si="308"/>
        <v>0</v>
      </c>
      <c r="AF386" s="648">
        <f t="shared" si="308"/>
        <v>0</v>
      </c>
      <c r="AG386" s="649">
        <f t="shared" si="308"/>
        <v>0</v>
      </c>
      <c r="AH386" s="648">
        <f t="shared" si="308"/>
        <v>0</v>
      </c>
      <c r="AI386" s="646">
        <f t="shared" si="308"/>
        <v>0</v>
      </c>
      <c r="AJ386" s="258"/>
      <c r="AK386" s="653">
        <f t="shared" si="308"/>
        <v>0</v>
      </c>
      <c r="AL386" s="653">
        <f t="shared" si="308"/>
        <v>0</v>
      </c>
      <c r="AM386" s="653">
        <f t="shared" si="308"/>
        <v>0</v>
      </c>
      <c r="AN386" s="227">
        <f>$H386*SUM(AN387:AN401)*(1+Gewinn)*(1+SicherheitAngebot)</f>
        <v>0</v>
      </c>
      <c r="AO386" s="227">
        <f>$H386*SUM(AO387:AO401)*(1+Gewinn)*(1+SicherheitAngebot)</f>
        <v>0</v>
      </c>
      <c r="AP386" s="227">
        <f>$H386*SUM(AP387:AP401)*(1+Gewinn)*(1+SicherheitAngebot)</f>
        <v>0</v>
      </c>
      <c r="AQ386" s="227">
        <f>$H386*SUM(AQ387:AQ401)*(1+Gewinn)*(1+SicherheitAngebot)</f>
        <v>0</v>
      </c>
      <c r="AR386" s="227">
        <f>$H386*SUM(AR387:AR401)*(1+Gewinn)*(1+SicherheitAngebot)</f>
        <v>0</v>
      </c>
      <c r="AS386" s="262"/>
      <c r="AT386" s="263">
        <f t="shared" ref="AT386:AT449" si="309">((W386+AD386)*$W$7+(X386+AE386)*$X$7+(Y386+Z386+AF386+AG386)*$Z$7+(AA386+AH386)*$AA$7+(AB386+AI386)*$AB$7)*Zuschläge_IBN</f>
        <v>0</v>
      </c>
      <c r="AU386" s="259"/>
      <c r="AV386" s="491">
        <f>AK386*$AK$7+AL386*$AL$7+AM386*$AM$7+SUM(AN386:AR386)+AT386/Zuschläge_IBN+AT386</f>
        <v>0</v>
      </c>
      <c r="AX386" s="685">
        <f>U386+AV386</f>
        <v>0</v>
      </c>
      <c r="AZ386" s="490">
        <f>IF(H386&gt;0,U386/(1+SicherheitAngebot)*(1+Sicherheit),0)</f>
        <v>0</v>
      </c>
      <c r="BB386" s="490">
        <f>IF(H386&gt;0,AV386/(1+SicherheitAngebot)*(1+Sicherheit),0)</f>
        <v>0</v>
      </c>
      <c r="BD386" s="490">
        <f>AZ386+BB386</f>
        <v>0</v>
      </c>
      <c r="BE386" s="105"/>
      <c r="BF386" s="105"/>
      <c r="BG386" s="105"/>
      <c r="BH386" s="105"/>
      <c r="BI386" s="105"/>
      <c r="BJ386" s="105"/>
    </row>
    <row r="387" spans="2:62" ht="20.100000000000001" hidden="1" customHeight="1" outlineLevel="1">
      <c r="B387" s="99"/>
      <c r="C387" s="908"/>
      <c r="D387" s="909"/>
      <c r="E387" s="909"/>
      <c r="F387" s="910"/>
      <c r="G387" s="890"/>
      <c r="H387" s="901"/>
      <c r="I387" s="152"/>
      <c r="J387" s="152"/>
      <c r="K387" s="152"/>
      <c r="L387" s="152"/>
      <c r="M387" s="152"/>
      <c r="N387" s="152"/>
      <c r="O387" s="152"/>
      <c r="P387" s="153"/>
      <c r="Q387" s="153"/>
      <c r="R387" s="156">
        <f t="shared" si="305"/>
        <v>0</v>
      </c>
      <c r="S387" s="156">
        <f t="shared" si="306"/>
        <v>0</v>
      </c>
      <c r="U387" s="157">
        <f>I387*$I$7+J387*$J$7+K387*$K$7+L387*$L$7+M387*$M$7+N387*$N$7+O387*$O$7+R387+S387</f>
        <v>0</v>
      </c>
      <c r="W387" s="152"/>
      <c r="X387" s="152"/>
      <c r="Y387" s="152"/>
      <c r="Z387" s="152"/>
      <c r="AA387" s="152"/>
      <c r="AB387" s="152"/>
      <c r="AC387" s="347"/>
      <c r="AD387" s="152"/>
      <c r="AE387" s="152"/>
      <c r="AF387" s="152"/>
      <c r="AG387" s="152"/>
      <c r="AH387" s="152"/>
      <c r="AI387" s="152"/>
      <c r="AJ387" s="347"/>
      <c r="AK387" s="152"/>
      <c r="AL387" s="152"/>
      <c r="AM387" s="295"/>
      <c r="AN387" s="228"/>
      <c r="AO387" s="228"/>
      <c r="AP387" s="228"/>
      <c r="AQ387" s="228"/>
      <c r="AR387" s="228"/>
      <c r="AS387" s="348"/>
      <c r="AT387" s="264">
        <f t="shared" si="309"/>
        <v>0</v>
      </c>
      <c r="AU387" s="259"/>
      <c r="AV387" s="265">
        <f t="shared" ref="AV387:AV401" si="310">AK387*$AK$7+AL387*$AL$7+AM387*$AM$7+SUM(AN387:AR387)*(1+Gewinn)*(1+SicherheitAngebot)+AT387/Zuschläge_IBN+AT387</f>
        <v>0</v>
      </c>
      <c r="AX387" s="265">
        <f>U387+AV387</f>
        <v>0</v>
      </c>
      <c r="AZ387" s="492">
        <f t="shared" ref="AZ387:AZ401" si="311">U387/(1+SicherheitAngebot)*(1+Sicherheit)</f>
        <v>0</v>
      </c>
      <c r="BB387" s="492">
        <f t="shared" ref="BB387:BB401" si="312">AV387/(1+SicherheitAngebot)*(1+Sicherheit)</f>
        <v>0</v>
      </c>
      <c r="BD387" s="265">
        <f>AZ387+BB387</f>
        <v>0</v>
      </c>
      <c r="BE387" s="105"/>
      <c r="BF387" s="105"/>
      <c r="BG387" s="105"/>
      <c r="BH387" s="105"/>
      <c r="BI387" s="105"/>
      <c r="BJ387" s="105"/>
    </row>
    <row r="388" spans="2:62" ht="20.100000000000001" hidden="1" customHeight="1" outlineLevel="1">
      <c r="B388" s="100"/>
      <c r="C388" s="908"/>
      <c r="D388" s="909"/>
      <c r="E388" s="909"/>
      <c r="F388" s="910"/>
      <c r="G388" s="890"/>
      <c r="H388" s="891"/>
      <c r="I388" s="152"/>
      <c r="J388" s="152"/>
      <c r="K388" s="152"/>
      <c r="L388" s="152"/>
      <c r="M388" s="152"/>
      <c r="N388" s="152"/>
      <c r="O388" s="152"/>
      <c r="P388" s="153"/>
      <c r="Q388" s="153"/>
      <c r="R388" s="156">
        <f t="shared" si="305"/>
        <v>0</v>
      </c>
      <c r="S388" s="156">
        <f t="shared" si="306"/>
        <v>0</v>
      </c>
      <c r="U388" s="157">
        <f t="shared" ref="U388:U401" si="313">I388*$I$7+J388*$J$7+K388*$K$7+L388*$L$7+M388*$M$7+N388*$N$7+O388*$O$7+R388+S388</f>
        <v>0</v>
      </c>
      <c r="W388" s="152"/>
      <c r="X388" s="152"/>
      <c r="Y388" s="152"/>
      <c r="Z388" s="152"/>
      <c r="AA388" s="152"/>
      <c r="AB388" s="152"/>
      <c r="AC388" s="347"/>
      <c r="AD388" s="152"/>
      <c r="AE388" s="152"/>
      <c r="AF388" s="152"/>
      <c r="AG388" s="152"/>
      <c r="AH388" s="152"/>
      <c r="AI388" s="152"/>
      <c r="AJ388" s="347"/>
      <c r="AK388" s="152"/>
      <c r="AL388" s="152"/>
      <c r="AM388" s="295"/>
      <c r="AN388" s="228"/>
      <c r="AO388" s="228"/>
      <c r="AP388" s="228"/>
      <c r="AQ388" s="228"/>
      <c r="AR388" s="228"/>
      <c r="AS388" s="348"/>
      <c r="AT388" s="264">
        <f t="shared" si="309"/>
        <v>0</v>
      </c>
      <c r="AU388" s="259"/>
      <c r="AV388" s="265">
        <f t="shared" si="310"/>
        <v>0</v>
      </c>
      <c r="AX388" s="265">
        <f t="shared" ref="AX388:AX401" si="314">U388+AV388</f>
        <v>0</v>
      </c>
      <c r="AZ388" s="492">
        <f t="shared" si="311"/>
        <v>0</v>
      </c>
      <c r="BB388" s="492">
        <f t="shared" si="312"/>
        <v>0</v>
      </c>
      <c r="BD388" s="265">
        <f t="shared" ref="BD388:BD401" si="315">AZ388+BB388</f>
        <v>0</v>
      </c>
      <c r="BE388" s="105"/>
      <c r="BF388" s="105"/>
      <c r="BG388" s="105"/>
      <c r="BH388" s="105"/>
      <c r="BI388" s="105"/>
      <c r="BJ388" s="105"/>
    </row>
    <row r="389" spans="2:62" ht="20.100000000000001" hidden="1" customHeight="1" outlineLevel="1">
      <c r="B389" s="100"/>
      <c r="C389" s="908"/>
      <c r="D389" s="909"/>
      <c r="E389" s="909"/>
      <c r="F389" s="910"/>
      <c r="G389" s="890"/>
      <c r="H389" s="891"/>
      <c r="I389" s="152"/>
      <c r="J389" s="152"/>
      <c r="K389" s="152"/>
      <c r="L389" s="152"/>
      <c r="M389" s="152"/>
      <c r="N389" s="152"/>
      <c r="O389" s="152"/>
      <c r="P389" s="153"/>
      <c r="Q389" s="153"/>
      <c r="R389" s="156">
        <f t="shared" si="305"/>
        <v>0</v>
      </c>
      <c r="S389" s="156">
        <f t="shared" si="306"/>
        <v>0</v>
      </c>
      <c r="U389" s="157">
        <f t="shared" si="313"/>
        <v>0</v>
      </c>
      <c r="W389" s="152"/>
      <c r="X389" s="152"/>
      <c r="Y389" s="152"/>
      <c r="Z389" s="152"/>
      <c r="AA389" s="152"/>
      <c r="AB389" s="152"/>
      <c r="AC389" s="347"/>
      <c r="AD389" s="152"/>
      <c r="AE389" s="152"/>
      <c r="AF389" s="152"/>
      <c r="AG389" s="152"/>
      <c r="AH389" s="152"/>
      <c r="AI389" s="152"/>
      <c r="AJ389" s="347"/>
      <c r="AK389" s="152"/>
      <c r="AL389" s="152"/>
      <c r="AM389" s="295"/>
      <c r="AN389" s="228"/>
      <c r="AO389" s="228"/>
      <c r="AP389" s="228"/>
      <c r="AQ389" s="228"/>
      <c r="AR389" s="228"/>
      <c r="AS389" s="348"/>
      <c r="AT389" s="264">
        <f t="shared" si="309"/>
        <v>0</v>
      </c>
      <c r="AU389" s="259"/>
      <c r="AV389" s="265">
        <f t="shared" si="310"/>
        <v>0</v>
      </c>
      <c r="AX389" s="265">
        <f t="shared" si="314"/>
        <v>0</v>
      </c>
      <c r="AZ389" s="492">
        <f t="shared" si="311"/>
        <v>0</v>
      </c>
      <c r="BB389" s="492">
        <f t="shared" si="312"/>
        <v>0</v>
      </c>
      <c r="BD389" s="265">
        <f t="shared" si="315"/>
        <v>0</v>
      </c>
      <c r="BE389" s="105"/>
      <c r="BF389" s="105"/>
      <c r="BG389" s="105"/>
      <c r="BH389" s="105"/>
      <c r="BI389" s="105"/>
      <c r="BJ389" s="105"/>
    </row>
    <row r="390" spans="2:62" ht="20.100000000000001" hidden="1" customHeight="1" outlineLevel="1">
      <c r="B390" s="100"/>
      <c r="C390" s="908"/>
      <c r="D390" s="909"/>
      <c r="E390" s="909"/>
      <c r="F390" s="910"/>
      <c r="G390" s="890"/>
      <c r="H390" s="891"/>
      <c r="I390" s="152"/>
      <c r="J390" s="152"/>
      <c r="K390" s="152"/>
      <c r="L390" s="152"/>
      <c r="M390" s="152"/>
      <c r="N390" s="152"/>
      <c r="O390" s="152"/>
      <c r="P390" s="153"/>
      <c r="Q390" s="153"/>
      <c r="R390" s="156">
        <f t="shared" si="305"/>
        <v>0</v>
      </c>
      <c r="S390" s="156">
        <f t="shared" si="306"/>
        <v>0</v>
      </c>
      <c r="U390" s="157">
        <f t="shared" si="313"/>
        <v>0</v>
      </c>
      <c r="W390" s="152"/>
      <c r="X390" s="152"/>
      <c r="Y390" s="152"/>
      <c r="Z390" s="152"/>
      <c r="AA390" s="152"/>
      <c r="AB390" s="152"/>
      <c r="AC390" s="347"/>
      <c r="AD390" s="152"/>
      <c r="AE390" s="152"/>
      <c r="AF390" s="152"/>
      <c r="AG390" s="152"/>
      <c r="AH390" s="152"/>
      <c r="AI390" s="152"/>
      <c r="AJ390" s="347"/>
      <c r="AK390" s="152"/>
      <c r="AL390" s="152"/>
      <c r="AM390" s="295"/>
      <c r="AN390" s="228"/>
      <c r="AO390" s="228"/>
      <c r="AP390" s="228"/>
      <c r="AQ390" s="228"/>
      <c r="AR390" s="228"/>
      <c r="AS390" s="348"/>
      <c r="AT390" s="264">
        <f t="shared" si="309"/>
        <v>0</v>
      </c>
      <c r="AU390" s="259"/>
      <c r="AV390" s="265">
        <f t="shared" si="310"/>
        <v>0</v>
      </c>
      <c r="AX390" s="265">
        <f t="shared" si="314"/>
        <v>0</v>
      </c>
      <c r="AZ390" s="492">
        <f t="shared" si="311"/>
        <v>0</v>
      </c>
      <c r="BB390" s="492">
        <f t="shared" si="312"/>
        <v>0</v>
      </c>
      <c r="BD390" s="265">
        <f t="shared" si="315"/>
        <v>0</v>
      </c>
      <c r="BE390" s="105"/>
      <c r="BF390" s="105"/>
      <c r="BG390" s="105"/>
      <c r="BH390" s="105"/>
      <c r="BI390" s="105"/>
      <c r="BJ390" s="105"/>
    </row>
    <row r="391" spans="2:62" ht="20.100000000000001" hidden="1" customHeight="1" outlineLevel="1">
      <c r="B391" s="100"/>
      <c r="C391" s="908"/>
      <c r="D391" s="909"/>
      <c r="E391" s="909"/>
      <c r="F391" s="910"/>
      <c r="G391" s="890"/>
      <c r="H391" s="891"/>
      <c r="I391" s="152"/>
      <c r="J391" s="152"/>
      <c r="K391" s="152"/>
      <c r="L391" s="152"/>
      <c r="M391" s="152"/>
      <c r="N391" s="152"/>
      <c r="O391" s="152"/>
      <c r="P391" s="153"/>
      <c r="Q391" s="153"/>
      <c r="R391" s="156">
        <f t="shared" si="305"/>
        <v>0</v>
      </c>
      <c r="S391" s="156">
        <f t="shared" si="306"/>
        <v>0</v>
      </c>
      <c r="U391" s="157">
        <f t="shared" si="313"/>
        <v>0</v>
      </c>
      <c r="W391" s="152"/>
      <c r="X391" s="152"/>
      <c r="Y391" s="152"/>
      <c r="Z391" s="152"/>
      <c r="AA391" s="152"/>
      <c r="AB391" s="152"/>
      <c r="AC391" s="347"/>
      <c r="AD391" s="152"/>
      <c r="AE391" s="152"/>
      <c r="AF391" s="152"/>
      <c r="AG391" s="152"/>
      <c r="AH391" s="152"/>
      <c r="AI391" s="152"/>
      <c r="AJ391" s="347"/>
      <c r="AK391" s="152"/>
      <c r="AL391" s="152"/>
      <c r="AM391" s="295"/>
      <c r="AN391" s="228"/>
      <c r="AO391" s="228"/>
      <c r="AP391" s="228"/>
      <c r="AQ391" s="228"/>
      <c r="AR391" s="228"/>
      <c r="AS391" s="348"/>
      <c r="AT391" s="264">
        <f t="shared" si="309"/>
        <v>0</v>
      </c>
      <c r="AU391" s="259"/>
      <c r="AV391" s="265">
        <f t="shared" si="310"/>
        <v>0</v>
      </c>
      <c r="AX391" s="265">
        <f t="shared" si="314"/>
        <v>0</v>
      </c>
      <c r="AZ391" s="492">
        <f t="shared" si="311"/>
        <v>0</v>
      </c>
      <c r="BB391" s="492">
        <f t="shared" si="312"/>
        <v>0</v>
      </c>
      <c r="BD391" s="265">
        <f t="shared" si="315"/>
        <v>0</v>
      </c>
      <c r="BE391" s="105"/>
      <c r="BF391" s="105"/>
      <c r="BG391" s="105"/>
      <c r="BH391" s="105"/>
      <c r="BI391" s="105"/>
      <c r="BJ391" s="105"/>
    </row>
    <row r="392" spans="2:62" ht="20.100000000000001" hidden="1" customHeight="1" outlineLevel="1">
      <c r="B392" s="100"/>
      <c r="C392" s="908"/>
      <c r="D392" s="909"/>
      <c r="E392" s="909"/>
      <c r="F392" s="910"/>
      <c r="G392" s="890"/>
      <c r="H392" s="891"/>
      <c r="I392" s="152"/>
      <c r="J392" s="152"/>
      <c r="K392" s="152"/>
      <c r="L392" s="152"/>
      <c r="M392" s="152"/>
      <c r="N392" s="152"/>
      <c r="O392" s="152"/>
      <c r="P392" s="153"/>
      <c r="Q392" s="153"/>
      <c r="R392" s="156">
        <f t="shared" si="305"/>
        <v>0</v>
      </c>
      <c r="S392" s="156">
        <f t="shared" si="306"/>
        <v>0</v>
      </c>
      <c r="U392" s="157">
        <f t="shared" si="313"/>
        <v>0</v>
      </c>
      <c r="W392" s="152"/>
      <c r="X392" s="152"/>
      <c r="Y392" s="152"/>
      <c r="Z392" s="152"/>
      <c r="AA392" s="152"/>
      <c r="AB392" s="152"/>
      <c r="AC392" s="347"/>
      <c r="AD392" s="152"/>
      <c r="AE392" s="152"/>
      <c r="AF392" s="152"/>
      <c r="AG392" s="152"/>
      <c r="AH392" s="152"/>
      <c r="AI392" s="152"/>
      <c r="AJ392" s="347"/>
      <c r="AK392" s="152"/>
      <c r="AL392" s="152"/>
      <c r="AM392" s="295"/>
      <c r="AN392" s="228"/>
      <c r="AO392" s="228"/>
      <c r="AP392" s="228"/>
      <c r="AQ392" s="228"/>
      <c r="AR392" s="228"/>
      <c r="AS392" s="348"/>
      <c r="AT392" s="264">
        <f t="shared" si="309"/>
        <v>0</v>
      </c>
      <c r="AU392" s="259"/>
      <c r="AV392" s="265">
        <f t="shared" si="310"/>
        <v>0</v>
      </c>
      <c r="AX392" s="265">
        <f t="shared" si="314"/>
        <v>0</v>
      </c>
      <c r="AZ392" s="492">
        <f t="shared" si="311"/>
        <v>0</v>
      </c>
      <c r="BB392" s="492">
        <f t="shared" si="312"/>
        <v>0</v>
      </c>
      <c r="BD392" s="265">
        <f t="shared" si="315"/>
        <v>0</v>
      </c>
      <c r="BE392" s="105"/>
      <c r="BF392" s="105"/>
      <c r="BG392" s="105"/>
      <c r="BH392" s="105"/>
      <c r="BI392" s="105"/>
      <c r="BJ392" s="105"/>
    </row>
    <row r="393" spans="2:62" ht="20.100000000000001" hidden="1" customHeight="1" outlineLevel="1">
      <c r="B393" s="100"/>
      <c r="C393" s="908"/>
      <c r="D393" s="909"/>
      <c r="E393" s="909"/>
      <c r="F393" s="910"/>
      <c r="G393" s="890"/>
      <c r="H393" s="891"/>
      <c r="I393" s="152"/>
      <c r="J393" s="152"/>
      <c r="K393" s="152"/>
      <c r="L393" s="152"/>
      <c r="M393" s="152"/>
      <c r="N393" s="152"/>
      <c r="O393" s="152"/>
      <c r="P393" s="153"/>
      <c r="Q393" s="153"/>
      <c r="R393" s="156">
        <f t="shared" si="305"/>
        <v>0</v>
      </c>
      <c r="S393" s="156">
        <f t="shared" si="306"/>
        <v>0</v>
      </c>
      <c r="U393" s="157">
        <f t="shared" si="313"/>
        <v>0</v>
      </c>
      <c r="W393" s="152"/>
      <c r="X393" s="152"/>
      <c r="Y393" s="152"/>
      <c r="Z393" s="152"/>
      <c r="AA393" s="152"/>
      <c r="AB393" s="152"/>
      <c r="AC393" s="347"/>
      <c r="AD393" s="152"/>
      <c r="AE393" s="152"/>
      <c r="AF393" s="152"/>
      <c r="AG393" s="152"/>
      <c r="AH393" s="152"/>
      <c r="AI393" s="152"/>
      <c r="AJ393" s="347"/>
      <c r="AK393" s="152"/>
      <c r="AL393" s="152"/>
      <c r="AM393" s="295"/>
      <c r="AN393" s="228"/>
      <c r="AO393" s="228"/>
      <c r="AP393" s="228"/>
      <c r="AQ393" s="228"/>
      <c r="AR393" s="228"/>
      <c r="AS393" s="348"/>
      <c r="AT393" s="264">
        <f t="shared" si="309"/>
        <v>0</v>
      </c>
      <c r="AU393" s="259"/>
      <c r="AV393" s="265">
        <f t="shared" si="310"/>
        <v>0</v>
      </c>
      <c r="AX393" s="265">
        <f t="shared" si="314"/>
        <v>0</v>
      </c>
      <c r="AZ393" s="492">
        <f t="shared" si="311"/>
        <v>0</v>
      </c>
      <c r="BB393" s="492">
        <f t="shared" si="312"/>
        <v>0</v>
      </c>
      <c r="BD393" s="265">
        <f t="shared" si="315"/>
        <v>0</v>
      </c>
      <c r="BE393" s="105"/>
      <c r="BF393" s="105"/>
      <c r="BG393" s="105"/>
      <c r="BH393" s="105"/>
      <c r="BI393" s="105"/>
      <c r="BJ393" s="105"/>
    </row>
    <row r="394" spans="2:62" ht="20.100000000000001" hidden="1" customHeight="1" outlineLevel="1">
      <c r="B394" s="100"/>
      <c r="C394" s="908"/>
      <c r="D394" s="909"/>
      <c r="E394" s="909"/>
      <c r="F394" s="910"/>
      <c r="G394" s="890"/>
      <c r="H394" s="891"/>
      <c r="I394" s="152"/>
      <c r="J394" s="152"/>
      <c r="K394" s="152"/>
      <c r="L394" s="152"/>
      <c r="M394" s="152"/>
      <c r="N394" s="152"/>
      <c r="O394" s="152"/>
      <c r="P394" s="153"/>
      <c r="Q394" s="153"/>
      <c r="R394" s="156">
        <f t="shared" si="305"/>
        <v>0</v>
      </c>
      <c r="S394" s="156">
        <f t="shared" si="306"/>
        <v>0</v>
      </c>
      <c r="U394" s="157">
        <f t="shared" si="313"/>
        <v>0</v>
      </c>
      <c r="W394" s="152"/>
      <c r="X394" s="152"/>
      <c r="Y394" s="152"/>
      <c r="Z394" s="152"/>
      <c r="AA394" s="152"/>
      <c r="AB394" s="152"/>
      <c r="AC394" s="347"/>
      <c r="AD394" s="152"/>
      <c r="AE394" s="152"/>
      <c r="AF394" s="152"/>
      <c r="AG394" s="152"/>
      <c r="AH394" s="152"/>
      <c r="AI394" s="152"/>
      <c r="AJ394" s="347"/>
      <c r="AK394" s="152"/>
      <c r="AL394" s="152"/>
      <c r="AM394" s="295"/>
      <c r="AN394" s="228"/>
      <c r="AO394" s="228"/>
      <c r="AP394" s="228"/>
      <c r="AQ394" s="228"/>
      <c r="AR394" s="228"/>
      <c r="AS394" s="348"/>
      <c r="AT394" s="264">
        <f t="shared" si="309"/>
        <v>0</v>
      </c>
      <c r="AU394" s="259"/>
      <c r="AV394" s="265">
        <f t="shared" si="310"/>
        <v>0</v>
      </c>
      <c r="AX394" s="265">
        <f t="shared" si="314"/>
        <v>0</v>
      </c>
      <c r="AZ394" s="492">
        <f t="shared" si="311"/>
        <v>0</v>
      </c>
      <c r="BB394" s="492">
        <f t="shared" si="312"/>
        <v>0</v>
      </c>
      <c r="BD394" s="265">
        <f t="shared" si="315"/>
        <v>0</v>
      </c>
      <c r="BE394" s="105"/>
      <c r="BF394" s="105"/>
      <c r="BG394" s="105"/>
      <c r="BH394" s="105"/>
      <c r="BI394" s="105"/>
      <c r="BJ394" s="105"/>
    </row>
    <row r="395" spans="2:62" ht="20.100000000000001" hidden="1" customHeight="1" outlineLevel="1">
      <c r="B395" s="100"/>
      <c r="C395" s="908"/>
      <c r="D395" s="909"/>
      <c r="E395" s="909"/>
      <c r="F395" s="910"/>
      <c r="G395" s="890"/>
      <c r="H395" s="891"/>
      <c r="I395" s="152"/>
      <c r="J395" s="152"/>
      <c r="K395" s="152"/>
      <c r="L395" s="152"/>
      <c r="M395" s="152"/>
      <c r="N395" s="152"/>
      <c r="O395" s="152"/>
      <c r="P395" s="153"/>
      <c r="Q395" s="153"/>
      <c r="R395" s="156">
        <f t="shared" si="305"/>
        <v>0</v>
      </c>
      <c r="S395" s="156">
        <f t="shared" si="306"/>
        <v>0</v>
      </c>
      <c r="U395" s="157">
        <f t="shared" si="313"/>
        <v>0</v>
      </c>
      <c r="W395" s="152"/>
      <c r="X395" s="152"/>
      <c r="Y395" s="152"/>
      <c r="Z395" s="152"/>
      <c r="AA395" s="152"/>
      <c r="AB395" s="152"/>
      <c r="AC395" s="347"/>
      <c r="AD395" s="152"/>
      <c r="AE395" s="152"/>
      <c r="AF395" s="152"/>
      <c r="AG395" s="152"/>
      <c r="AH395" s="152"/>
      <c r="AI395" s="152"/>
      <c r="AJ395" s="347"/>
      <c r="AK395" s="152"/>
      <c r="AL395" s="152"/>
      <c r="AM395" s="295"/>
      <c r="AN395" s="228"/>
      <c r="AO395" s="228"/>
      <c r="AP395" s="228"/>
      <c r="AQ395" s="228"/>
      <c r="AR395" s="228"/>
      <c r="AS395" s="348"/>
      <c r="AT395" s="264">
        <f t="shared" si="309"/>
        <v>0</v>
      </c>
      <c r="AU395" s="259"/>
      <c r="AV395" s="265">
        <f t="shared" si="310"/>
        <v>0</v>
      </c>
      <c r="AX395" s="265">
        <f t="shared" si="314"/>
        <v>0</v>
      </c>
      <c r="AZ395" s="492">
        <f t="shared" si="311"/>
        <v>0</v>
      </c>
      <c r="BB395" s="492">
        <f t="shared" si="312"/>
        <v>0</v>
      </c>
      <c r="BD395" s="265">
        <f t="shared" si="315"/>
        <v>0</v>
      </c>
      <c r="BE395" s="105"/>
      <c r="BF395" s="105"/>
      <c r="BG395" s="105"/>
      <c r="BH395" s="105"/>
      <c r="BI395" s="105"/>
      <c r="BJ395" s="105"/>
    </row>
    <row r="396" spans="2:62" ht="20.100000000000001" hidden="1" customHeight="1" outlineLevel="1">
      <c r="B396" s="100"/>
      <c r="C396" s="908"/>
      <c r="D396" s="909"/>
      <c r="E396" s="909"/>
      <c r="F396" s="910"/>
      <c r="G396" s="890"/>
      <c r="H396" s="891"/>
      <c r="I396" s="152"/>
      <c r="J396" s="152"/>
      <c r="K396" s="152"/>
      <c r="L396" s="152"/>
      <c r="M396" s="152"/>
      <c r="N396" s="152"/>
      <c r="O396" s="152"/>
      <c r="P396" s="153"/>
      <c r="Q396" s="153"/>
      <c r="R396" s="156">
        <f t="shared" si="305"/>
        <v>0</v>
      </c>
      <c r="S396" s="156">
        <f t="shared" si="306"/>
        <v>0</v>
      </c>
      <c r="U396" s="157">
        <f t="shared" si="313"/>
        <v>0</v>
      </c>
      <c r="W396" s="152"/>
      <c r="X396" s="152"/>
      <c r="Y396" s="152"/>
      <c r="Z396" s="152"/>
      <c r="AA396" s="152"/>
      <c r="AB396" s="152"/>
      <c r="AC396" s="347"/>
      <c r="AD396" s="152"/>
      <c r="AE396" s="152"/>
      <c r="AF396" s="152"/>
      <c r="AG396" s="152"/>
      <c r="AH396" s="152"/>
      <c r="AI396" s="152"/>
      <c r="AJ396" s="347"/>
      <c r="AK396" s="152"/>
      <c r="AL396" s="152"/>
      <c r="AM396" s="295"/>
      <c r="AN396" s="228"/>
      <c r="AO396" s="228"/>
      <c r="AP396" s="228"/>
      <c r="AQ396" s="228"/>
      <c r="AR396" s="228"/>
      <c r="AS396" s="348"/>
      <c r="AT396" s="264">
        <f t="shared" si="309"/>
        <v>0</v>
      </c>
      <c r="AU396" s="259"/>
      <c r="AV396" s="265">
        <f t="shared" si="310"/>
        <v>0</v>
      </c>
      <c r="AX396" s="265">
        <f t="shared" si="314"/>
        <v>0</v>
      </c>
      <c r="AZ396" s="492">
        <f t="shared" si="311"/>
        <v>0</v>
      </c>
      <c r="BB396" s="492">
        <f t="shared" si="312"/>
        <v>0</v>
      </c>
      <c r="BD396" s="265">
        <f t="shared" si="315"/>
        <v>0</v>
      </c>
      <c r="BE396" s="105"/>
      <c r="BF396" s="105"/>
      <c r="BG396" s="105"/>
      <c r="BH396" s="105"/>
      <c r="BI396" s="105"/>
      <c r="BJ396" s="105"/>
    </row>
    <row r="397" spans="2:62" ht="20.100000000000001" hidden="1" customHeight="1" outlineLevel="1">
      <c r="B397" s="100"/>
      <c r="C397" s="908"/>
      <c r="D397" s="909"/>
      <c r="E397" s="909"/>
      <c r="F397" s="910"/>
      <c r="G397" s="890"/>
      <c r="H397" s="891"/>
      <c r="I397" s="152"/>
      <c r="J397" s="152"/>
      <c r="K397" s="152"/>
      <c r="L397" s="152"/>
      <c r="M397" s="152"/>
      <c r="N397" s="152"/>
      <c r="O397" s="152"/>
      <c r="P397" s="153"/>
      <c r="Q397" s="153"/>
      <c r="R397" s="156">
        <f t="shared" si="305"/>
        <v>0</v>
      </c>
      <c r="S397" s="156">
        <f t="shared" si="306"/>
        <v>0</v>
      </c>
      <c r="U397" s="157">
        <f t="shared" si="313"/>
        <v>0</v>
      </c>
      <c r="W397" s="152"/>
      <c r="X397" s="152"/>
      <c r="Y397" s="152"/>
      <c r="Z397" s="152"/>
      <c r="AA397" s="152"/>
      <c r="AB397" s="152"/>
      <c r="AC397" s="347"/>
      <c r="AD397" s="152"/>
      <c r="AE397" s="152"/>
      <c r="AF397" s="152"/>
      <c r="AG397" s="152"/>
      <c r="AH397" s="152"/>
      <c r="AI397" s="152"/>
      <c r="AJ397" s="347"/>
      <c r="AK397" s="152"/>
      <c r="AL397" s="152"/>
      <c r="AM397" s="295"/>
      <c r="AN397" s="228"/>
      <c r="AO397" s="228"/>
      <c r="AP397" s="228"/>
      <c r="AQ397" s="228"/>
      <c r="AR397" s="228"/>
      <c r="AS397" s="348"/>
      <c r="AT397" s="264">
        <f t="shared" si="309"/>
        <v>0</v>
      </c>
      <c r="AU397" s="259"/>
      <c r="AV397" s="265">
        <f t="shared" si="310"/>
        <v>0</v>
      </c>
      <c r="AX397" s="265">
        <f t="shared" si="314"/>
        <v>0</v>
      </c>
      <c r="AZ397" s="492">
        <f t="shared" si="311"/>
        <v>0</v>
      </c>
      <c r="BB397" s="492">
        <f t="shared" si="312"/>
        <v>0</v>
      </c>
      <c r="BD397" s="265">
        <f t="shared" si="315"/>
        <v>0</v>
      </c>
      <c r="BE397" s="105"/>
      <c r="BF397" s="105"/>
      <c r="BG397" s="105"/>
      <c r="BH397" s="105"/>
      <c r="BI397" s="105"/>
      <c r="BJ397" s="105"/>
    </row>
    <row r="398" spans="2:62" ht="20.100000000000001" hidden="1" customHeight="1" outlineLevel="1">
      <c r="B398" s="100"/>
      <c r="C398" s="908"/>
      <c r="D398" s="909"/>
      <c r="E398" s="909"/>
      <c r="F398" s="910"/>
      <c r="G398" s="890"/>
      <c r="H398" s="891"/>
      <c r="I398" s="152"/>
      <c r="J398" s="152"/>
      <c r="K398" s="152"/>
      <c r="L398" s="152"/>
      <c r="M398" s="152"/>
      <c r="N398" s="152"/>
      <c r="O398" s="152"/>
      <c r="P398" s="153"/>
      <c r="Q398" s="153"/>
      <c r="R398" s="156">
        <f t="shared" si="305"/>
        <v>0</v>
      </c>
      <c r="S398" s="156">
        <f t="shared" si="306"/>
        <v>0</v>
      </c>
      <c r="U398" s="157">
        <f t="shared" si="313"/>
        <v>0</v>
      </c>
      <c r="W398" s="152"/>
      <c r="X398" s="152"/>
      <c r="Y398" s="152"/>
      <c r="Z398" s="152"/>
      <c r="AA398" s="152"/>
      <c r="AB398" s="152"/>
      <c r="AC398" s="347"/>
      <c r="AD398" s="152"/>
      <c r="AE398" s="152"/>
      <c r="AF398" s="152"/>
      <c r="AG398" s="152"/>
      <c r="AH398" s="152"/>
      <c r="AI398" s="152"/>
      <c r="AJ398" s="347"/>
      <c r="AK398" s="152"/>
      <c r="AL398" s="152"/>
      <c r="AM398" s="295"/>
      <c r="AN398" s="228"/>
      <c r="AO398" s="228"/>
      <c r="AP398" s="228"/>
      <c r="AQ398" s="228"/>
      <c r="AR398" s="228"/>
      <c r="AS398" s="348"/>
      <c r="AT398" s="264">
        <f t="shared" si="309"/>
        <v>0</v>
      </c>
      <c r="AU398" s="259"/>
      <c r="AV398" s="265">
        <f t="shared" si="310"/>
        <v>0</v>
      </c>
      <c r="AX398" s="265">
        <f t="shared" si="314"/>
        <v>0</v>
      </c>
      <c r="AZ398" s="492">
        <f t="shared" si="311"/>
        <v>0</v>
      </c>
      <c r="BB398" s="492">
        <f t="shared" si="312"/>
        <v>0</v>
      </c>
      <c r="BD398" s="265">
        <f t="shared" si="315"/>
        <v>0</v>
      </c>
      <c r="BE398" s="105"/>
      <c r="BF398" s="105"/>
      <c r="BG398" s="105"/>
      <c r="BH398" s="105"/>
      <c r="BI398" s="105"/>
      <c r="BJ398" s="105"/>
    </row>
    <row r="399" spans="2:62" ht="20.100000000000001" hidden="1" customHeight="1" outlineLevel="1">
      <c r="B399" s="100"/>
      <c r="C399" s="908"/>
      <c r="D399" s="909"/>
      <c r="E399" s="909"/>
      <c r="F399" s="910"/>
      <c r="G399" s="890"/>
      <c r="H399" s="891"/>
      <c r="I399" s="152"/>
      <c r="J399" s="152"/>
      <c r="K399" s="152"/>
      <c r="L399" s="152"/>
      <c r="M399" s="152"/>
      <c r="N399" s="152"/>
      <c r="O399" s="152"/>
      <c r="P399" s="153"/>
      <c r="Q399" s="153"/>
      <c r="R399" s="156">
        <f t="shared" si="305"/>
        <v>0</v>
      </c>
      <c r="S399" s="156">
        <f t="shared" si="306"/>
        <v>0</v>
      </c>
      <c r="U399" s="157">
        <f t="shared" si="313"/>
        <v>0</v>
      </c>
      <c r="W399" s="152"/>
      <c r="X399" s="152"/>
      <c r="Y399" s="152"/>
      <c r="Z399" s="152"/>
      <c r="AA399" s="152"/>
      <c r="AB399" s="152"/>
      <c r="AC399" s="347"/>
      <c r="AD399" s="152"/>
      <c r="AE399" s="152"/>
      <c r="AF399" s="152"/>
      <c r="AG399" s="152"/>
      <c r="AH399" s="152"/>
      <c r="AI399" s="152"/>
      <c r="AJ399" s="347"/>
      <c r="AK399" s="152"/>
      <c r="AL399" s="152"/>
      <c r="AM399" s="295"/>
      <c r="AN399" s="228"/>
      <c r="AO399" s="228"/>
      <c r="AP399" s="228"/>
      <c r="AQ399" s="228"/>
      <c r="AR399" s="228"/>
      <c r="AS399" s="348"/>
      <c r="AT399" s="264">
        <f t="shared" si="309"/>
        <v>0</v>
      </c>
      <c r="AU399" s="259"/>
      <c r="AV399" s="265">
        <f t="shared" si="310"/>
        <v>0</v>
      </c>
      <c r="AX399" s="265">
        <f t="shared" si="314"/>
        <v>0</v>
      </c>
      <c r="AZ399" s="492">
        <f t="shared" si="311"/>
        <v>0</v>
      </c>
      <c r="BB399" s="492">
        <f t="shared" si="312"/>
        <v>0</v>
      </c>
      <c r="BD399" s="265">
        <f t="shared" si="315"/>
        <v>0</v>
      </c>
      <c r="BE399" s="105"/>
      <c r="BF399" s="105"/>
      <c r="BG399" s="105"/>
      <c r="BH399" s="105"/>
      <c r="BI399" s="105"/>
      <c r="BJ399" s="105"/>
    </row>
    <row r="400" spans="2:62" ht="20.100000000000001" hidden="1" customHeight="1" outlineLevel="1">
      <c r="B400" s="100"/>
      <c r="C400" s="908"/>
      <c r="D400" s="909"/>
      <c r="E400" s="909"/>
      <c r="F400" s="910"/>
      <c r="G400" s="890"/>
      <c r="H400" s="891"/>
      <c r="I400" s="152"/>
      <c r="J400" s="152"/>
      <c r="K400" s="152"/>
      <c r="L400" s="152"/>
      <c r="M400" s="152"/>
      <c r="N400" s="152"/>
      <c r="O400" s="152"/>
      <c r="P400" s="153"/>
      <c r="Q400" s="153"/>
      <c r="R400" s="156">
        <f t="shared" si="305"/>
        <v>0</v>
      </c>
      <c r="S400" s="156">
        <f t="shared" si="306"/>
        <v>0</v>
      </c>
      <c r="U400" s="157">
        <f t="shared" si="313"/>
        <v>0</v>
      </c>
      <c r="W400" s="152"/>
      <c r="X400" s="152"/>
      <c r="Y400" s="152"/>
      <c r="Z400" s="152"/>
      <c r="AA400" s="152"/>
      <c r="AB400" s="152"/>
      <c r="AC400" s="347"/>
      <c r="AD400" s="152"/>
      <c r="AE400" s="152"/>
      <c r="AF400" s="152"/>
      <c r="AG400" s="152"/>
      <c r="AH400" s="152"/>
      <c r="AI400" s="152"/>
      <c r="AJ400" s="347"/>
      <c r="AK400" s="152"/>
      <c r="AL400" s="152"/>
      <c r="AM400" s="295"/>
      <c r="AN400" s="228"/>
      <c r="AO400" s="228"/>
      <c r="AP400" s="228"/>
      <c r="AQ400" s="228"/>
      <c r="AR400" s="228"/>
      <c r="AS400" s="348"/>
      <c r="AT400" s="264">
        <f t="shared" si="309"/>
        <v>0</v>
      </c>
      <c r="AU400" s="259"/>
      <c r="AV400" s="265">
        <f t="shared" si="310"/>
        <v>0</v>
      </c>
      <c r="AX400" s="265">
        <f t="shared" si="314"/>
        <v>0</v>
      </c>
      <c r="AZ400" s="492">
        <f t="shared" si="311"/>
        <v>0</v>
      </c>
      <c r="BB400" s="492">
        <f t="shared" si="312"/>
        <v>0</v>
      </c>
      <c r="BD400" s="265">
        <f t="shared" si="315"/>
        <v>0</v>
      </c>
      <c r="BE400" s="105"/>
      <c r="BF400" s="105"/>
      <c r="BG400" s="105"/>
      <c r="BH400" s="105"/>
      <c r="BI400" s="105"/>
      <c r="BJ400" s="105"/>
    </row>
    <row r="401" spans="2:62" ht="20.100000000000001" hidden="1" customHeight="1" outlineLevel="1">
      <c r="B401" s="100"/>
      <c r="C401" s="908"/>
      <c r="D401" s="909"/>
      <c r="E401" s="909"/>
      <c r="F401" s="910"/>
      <c r="G401" s="890"/>
      <c r="H401" s="891"/>
      <c r="I401" s="152"/>
      <c r="J401" s="152"/>
      <c r="K401" s="152"/>
      <c r="L401" s="152"/>
      <c r="M401" s="152"/>
      <c r="N401" s="152"/>
      <c r="O401" s="152"/>
      <c r="P401" s="153"/>
      <c r="Q401" s="153"/>
      <c r="R401" s="156">
        <f t="shared" si="305"/>
        <v>0</v>
      </c>
      <c r="S401" s="156">
        <f t="shared" si="306"/>
        <v>0</v>
      </c>
      <c r="U401" s="157">
        <f t="shared" si="313"/>
        <v>0</v>
      </c>
      <c r="W401" s="152"/>
      <c r="X401" s="152"/>
      <c r="Y401" s="152"/>
      <c r="Z401" s="152"/>
      <c r="AA401" s="152"/>
      <c r="AB401" s="152"/>
      <c r="AC401" s="347"/>
      <c r="AD401" s="152"/>
      <c r="AE401" s="152"/>
      <c r="AF401" s="152"/>
      <c r="AG401" s="152"/>
      <c r="AH401" s="152"/>
      <c r="AI401" s="152"/>
      <c r="AJ401" s="347"/>
      <c r="AK401" s="152"/>
      <c r="AL401" s="152"/>
      <c r="AM401" s="295"/>
      <c r="AN401" s="228"/>
      <c r="AO401" s="228"/>
      <c r="AP401" s="228"/>
      <c r="AQ401" s="228"/>
      <c r="AR401" s="228"/>
      <c r="AS401" s="348"/>
      <c r="AT401" s="264">
        <f t="shared" si="309"/>
        <v>0</v>
      </c>
      <c r="AU401" s="259"/>
      <c r="AV401" s="265">
        <f t="shared" si="310"/>
        <v>0</v>
      </c>
      <c r="AX401" s="265">
        <f t="shared" si="314"/>
        <v>0</v>
      </c>
      <c r="AZ401" s="492">
        <f t="shared" si="311"/>
        <v>0</v>
      </c>
      <c r="BB401" s="492">
        <f t="shared" si="312"/>
        <v>0</v>
      </c>
      <c r="BD401" s="265">
        <f t="shared" si="315"/>
        <v>0</v>
      </c>
      <c r="BE401" s="105"/>
      <c r="BF401" s="105"/>
      <c r="BG401" s="105"/>
      <c r="BH401" s="105"/>
      <c r="BI401" s="105"/>
      <c r="BJ401" s="105"/>
    </row>
    <row r="402" spans="2:62" ht="9.9499999999999993" hidden="1" customHeight="1" outlineLevel="1">
      <c r="B402" s="101"/>
      <c r="C402" s="208"/>
      <c r="D402" s="208"/>
      <c r="E402" s="208"/>
      <c r="F402" s="208"/>
      <c r="G402" s="237"/>
      <c r="H402" s="207"/>
      <c r="I402" s="257"/>
      <c r="J402" s="257"/>
      <c r="K402" s="257"/>
      <c r="L402" s="257"/>
      <c r="M402" s="257"/>
      <c r="N402" s="257"/>
      <c r="O402" s="257"/>
      <c r="P402" s="256"/>
      <c r="Q402" s="102"/>
      <c r="R402" s="102"/>
      <c r="S402" s="102"/>
      <c r="U402" s="98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Z402" s="493"/>
      <c r="BE402" s="105"/>
      <c r="BF402" s="105"/>
      <c r="BG402" s="105"/>
      <c r="BH402" s="105"/>
      <c r="BI402" s="105"/>
      <c r="BJ402" s="105"/>
    </row>
    <row r="403" spans="2:62" ht="20.100000000000001" customHeight="1" collapsed="1">
      <c r="B403" s="8">
        <f>B386+1</f>
        <v>24</v>
      </c>
      <c r="C403" s="916"/>
      <c r="D403" s="917"/>
      <c r="E403" s="917"/>
      <c r="F403" s="918"/>
      <c r="G403" s="429"/>
      <c r="H403" s="206">
        <v>1</v>
      </c>
      <c r="I403" s="642">
        <f t="shared" ref="I403" si="316">$H403*SUM(I404:I418)</f>
        <v>0</v>
      </c>
      <c r="J403" s="643">
        <f t="shared" ref="J403:O403" si="317">$H403*SUM(J404:J418)</f>
        <v>0</v>
      </c>
      <c r="K403" s="644">
        <f t="shared" si="317"/>
        <v>0</v>
      </c>
      <c r="L403" s="645">
        <f t="shared" si="317"/>
        <v>0</v>
      </c>
      <c r="M403" s="645">
        <f t="shared" si="317"/>
        <v>0</v>
      </c>
      <c r="N403" s="644">
        <f t="shared" si="317"/>
        <v>0</v>
      </c>
      <c r="O403" s="642">
        <f t="shared" si="317"/>
        <v>0</v>
      </c>
      <c r="P403" s="209">
        <f t="shared" ref="P403:Q403" si="318">$H403*SUM(P404:P418)</f>
        <v>0</v>
      </c>
      <c r="Q403" s="210">
        <f t="shared" si="318"/>
        <v>0</v>
      </c>
      <c r="R403" s="136">
        <f t="shared" ref="R403:R418" si="319">P403*(1+Gewinn)*(1+SicherheitAngebot)</f>
        <v>0</v>
      </c>
      <c r="S403" s="137">
        <f t="shared" ref="S403:S418" si="320">Q403*(1+MGKZ)*(1+Gewinn)*(1+SicherheitAngebot)</f>
        <v>0</v>
      </c>
      <c r="U403" s="10">
        <f>I403*$I$7+J403*$J$7+K403*$K$7+L403*$L$7+M403*$M$7+N403*$N$7+O403*$O$7+R403+S403</f>
        <v>0</v>
      </c>
      <c r="W403" s="646">
        <f t="shared" ref="W403:AB403" si="321">$H403*SUM(W404:W418)</f>
        <v>0</v>
      </c>
      <c r="X403" s="647">
        <f t="shared" si="321"/>
        <v>0</v>
      </c>
      <c r="Y403" s="648">
        <f t="shared" si="321"/>
        <v>0</v>
      </c>
      <c r="Z403" s="649">
        <f t="shared" si="321"/>
        <v>0</v>
      </c>
      <c r="AA403" s="648">
        <f t="shared" si="321"/>
        <v>0</v>
      </c>
      <c r="AB403" s="646">
        <f t="shared" si="321"/>
        <v>0</v>
      </c>
      <c r="AC403" s="258"/>
      <c r="AD403" s="646">
        <f t="shared" ref="AD403:AM403" si="322">$H403*SUM(AD404:AD418)</f>
        <v>0</v>
      </c>
      <c r="AE403" s="647">
        <f t="shared" si="322"/>
        <v>0</v>
      </c>
      <c r="AF403" s="648">
        <f t="shared" si="322"/>
        <v>0</v>
      </c>
      <c r="AG403" s="649">
        <f t="shared" si="322"/>
        <v>0</v>
      </c>
      <c r="AH403" s="648">
        <f t="shared" si="322"/>
        <v>0</v>
      </c>
      <c r="AI403" s="646">
        <f t="shared" si="322"/>
        <v>0</v>
      </c>
      <c r="AJ403" s="258"/>
      <c r="AK403" s="653">
        <f t="shared" si="322"/>
        <v>0</v>
      </c>
      <c r="AL403" s="653">
        <f t="shared" si="322"/>
        <v>0</v>
      </c>
      <c r="AM403" s="653">
        <f t="shared" si="322"/>
        <v>0</v>
      </c>
      <c r="AN403" s="227">
        <f>$H403*SUM(AN404:AN418)*(1+Gewinn)*(1+SicherheitAngebot)</f>
        <v>0</v>
      </c>
      <c r="AO403" s="227">
        <f>$H403*SUM(AO404:AO418)*(1+Gewinn)*(1+SicherheitAngebot)</f>
        <v>0</v>
      </c>
      <c r="AP403" s="227">
        <f>$H403*SUM(AP404:AP418)*(1+Gewinn)*(1+SicherheitAngebot)</f>
        <v>0</v>
      </c>
      <c r="AQ403" s="227">
        <f>$H403*SUM(AQ404:AQ418)*(1+Gewinn)*(1+SicherheitAngebot)</f>
        <v>0</v>
      </c>
      <c r="AR403" s="227">
        <f>$H403*SUM(AR404:AR418)*(1+Gewinn)*(1+SicherheitAngebot)</f>
        <v>0</v>
      </c>
      <c r="AS403" s="262"/>
      <c r="AT403" s="263">
        <f t="shared" si="309"/>
        <v>0</v>
      </c>
      <c r="AU403" s="259"/>
      <c r="AV403" s="491">
        <f>AK403*$AK$7+AL403*$AL$7+AM403*$AM$7+SUM(AN403:AR403)+AT403/Zuschläge_IBN+AT403</f>
        <v>0</v>
      </c>
      <c r="AX403" s="685">
        <f>U403+AV403</f>
        <v>0</v>
      </c>
      <c r="AZ403" s="490">
        <f>IF(H403&gt;0,U403/(1+SicherheitAngebot)*(1+Sicherheit),0)</f>
        <v>0</v>
      </c>
      <c r="BB403" s="490">
        <f>IF(H403&gt;0,AV403/(1+SicherheitAngebot)*(1+Sicherheit),0)</f>
        <v>0</v>
      </c>
      <c r="BD403" s="490">
        <f>AZ403+BB403</f>
        <v>0</v>
      </c>
      <c r="BE403" s="105"/>
      <c r="BF403" s="105"/>
      <c r="BG403" s="105"/>
      <c r="BH403" s="105"/>
      <c r="BI403" s="105"/>
      <c r="BJ403" s="105"/>
    </row>
    <row r="404" spans="2:62" ht="20.100000000000001" hidden="1" customHeight="1" outlineLevel="1">
      <c r="B404" s="99"/>
      <c r="C404" s="908"/>
      <c r="D404" s="909"/>
      <c r="E404" s="909"/>
      <c r="F404" s="910"/>
      <c r="G404" s="890"/>
      <c r="H404" s="901"/>
      <c r="I404" s="152"/>
      <c r="J404" s="152"/>
      <c r="K404" s="152"/>
      <c r="L404" s="152"/>
      <c r="M404" s="152"/>
      <c r="N404" s="152"/>
      <c r="O404" s="152"/>
      <c r="P404" s="153"/>
      <c r="Q404" s="153"/>
      <c r="R404" s="156">
        <f t="shared" si="319"/>
        <v>0</v>
      </c>
      <c r="S404" s="156">
        <f t="shared" si="320"/>
        <v>0</v>
      </c>
      <c r="U404" s="157">
        <f>I404*$I$7+J404*$J$7+K404*$K$7+L404*$L$7+M404*$M$7+N404*$N$7+O404*$O$7+R404+S404</f>
        <v>0</v>
      </c>
      <c r="W404" s="152"/>
      <c r="X404" s="152"/>
      <c r="Y404" s="152"/>
      <c r="Z404" s="152"/>
      <c r="AA404" s="152"/>
      <c r="AB404" s="152"/>
      <c r="AC404" s="347"/>
      <c r="AD404" s="152"/>
      <c r="AE404" s="152"/>
      <c r="AF404" s="152"/>
      <c r="AG404" s="152"/>
      <c r="AH404" s="152"/>
      <c r="AI404" s="152"/>
      <c r="AJ404" s="347"/>
      <c r="AK404" s="152"/>
      <c r="AL404" s="152"/>
      <c r="AM404" s="295"/>
      <c r="AN404" s="228"/>
      <c r="AO404" s="228"/>
      <c r="AP404" s="228"/>
      <c r="AQ404" s="228"/>
      <c r="AR404" s="228"/>
      <c r="AS404" s="348"/>
      <c r="AT404" s="264">
        <f t="shared" si="309"/>
        <v>0</v>
      </c>
      <c r="AU404" s="259"/>
      <c r="AV404" s="265">
        <f t="shared" ref="AV404:AV418" si="323">AK404*$AK$7+AL404*$AL$7+AM404*$AM$7+SUM(AN404:AR404)*(1+Gewinn)*(1+SicherheitAngebot)+AT404/Zuschläge_IBN+AT404</f>
        <v>0</v>
      </c>
      <c r="AX404" s="265">
        <f>U404+AV404</f>
        <v>0</v>
      </c>
      <c r="AZ404" s="492">
        <f t="shared" ref="AZ404:AZ418" si="324">U404/(1+SicherheitAngebot)*(1+Sicherheit)</f>
        <v>0</v>
      </c>
      <c r="BB404" s="492">
        <f t="shared" ref="BB404:BB418" si="325">AV404/(1+SicherheitAngebot)*(1+Sicherheit)</f>
        <v>0</v>
      </c>
      <c r="BD404" s="265">
        <f>AZ404+BB404</f>
        <v>0</v>
      </c>
      <c r="BE404" s="105"/>
      <c r="BF404" s="105"/>
      <c r="BG404" s="105"/>
      <c r="BH404" s="105"/>
      <c r="BI404" s="105"/>
      <c r="BJ404" s="105"/>
    </row>
    <row r="405" spans="2:62" ht="20.100000000000001" hidden="1" customHeight="1" outlineLevel="1">
      <c r="B405" s="100"/>
      <c r="C405" s="908"/>
      <c r="D405" s="909"/>
      <c r="E405" s="909"/>
      <c r="F405" s="910"/>
      <c r="G405" s="890"/>
      <c r="H405" s="891"/>
      <c r="I405" s="152"/>
      <c r="J405" s="152"/>
      <c r="K405" s="152"/>
      <c r="L405" s="152"/>
      <c r="M405" s="152"/>
      <c r="N405" s="152"/>
      <c r="O405" s="152"/>
      <c r="P405" s="153"/>
      <c r="Q405" s="153"/>
      <c r="R405" s="156">
        <f t="shared" si="319"/>
        <v>0</v>
      </c>
      <c r="S405" s="156">
        <f t="shared" si="320"/>
        <v>0</v>
      </c>
      <c r="U405" s="157">
        <f t="shared" ref="U405:U418" si="326">I405*$I$7+J405*$J$7+K405*$K$7+L405*$L$7+M405*$M$7+N405*$N$7+O405*$O$7+R405+S405</f>
        <v>0</v>
      </c>
      <c r="W405" s="152"/>
      <c r="X405" s="152"/>
      <c r="Y405" s="152"/>
      <c r="Z405" s="152"/>
      <c r="AA405" s="152"/>
      <c r="AB405" s="152"/>
      <c r="AC405" s="347"/>
      <c r="AD405" s="152"/>
      <c r="AE405" s="152"/>
      <c r="AF405" s="152"/>
      <c r="AG405" s="152"/>
      <c r="AH405" s="152"/>
      <c r="AI405" s="152"/>
      <c r="AJ405" s="347"/>
      <c r="AK405" s="152"/>
      <c r="AL405" s="152"/>
      <c r="AM405" s="295"/>
      <c r="AN405" s="228"/>
      <c r="AO405" s="228"/>
      <c r="AP405" s="228"/>
      <c r="AQ405" s="228"/>
      <c r="AR405" s="228"/>
      <c r="AS405" s="348"/>
      <c r="AT405" s="264">
        <f t="shared" si="309"/>
        <v>0</v>
      </c>
      <c r="AU405" s="259"/>
      <c r="AV405" s="265">
        <f t="shared" si="323"/>
        <v>0</v>
      </c>
      <c r="AX405" s="265">
        <f t="shared" ref="AX405:AX418" si="327">U405+AV405</f>
        <v>0</v>
      </c>
      <c r="AZ405" s="492">
        <f t="shared" si="324"/>
        <v>0</v>
      </c>
      <c r="BB405" s="492">
        <f t="shared" si="325"/>
        <v>0</v>
      </c>
      <c r="BD405" s="265">
        <f t="shared" ref="BD405:BD418" si="328">AZ405+BB405</f>
        <v>0</v>
      </c>
      <c r="BE405" s="105"/>
      <c r="BF405" s="105"/>
      <c r="BG405" s="105"/>
      <c r="BH405" s="105"/>
      <c r="BI405" s="105"/>
      <c r="BJ405" s="105"/>
    </row>
    <row r="406" spans="2:62" ht="20.100000000000001" hidden="1" customHeight="1" outlineLevel="1">
      <c r="B406" s="100"/>
      <c r="C406" s="908"/>
      <c r="D406" s="909"/>
      <c r="E406" s="909"/>
      <c r="F406" s="910"/>
      <c r="G406" s="890"/>
      <c r="H406" s="891"/>
      <c r="I406" s="152"/>
      <c r="J406" s="152"/>
      <c r="K406" s="152"/>
      <c r="L406" s="152"/>
      <c r="M406" s="152"/>
      <c r="N406" s="152"/>
      <c r="O406" s="152"/>
      <c r="P406" s="153"/>
      <c r="Q406" s="153"/>
      <c r="R406" s="156">
        <f t="shared" si="319"/>
        <v>0</v>
      </c>
      <c r="S406" s="156">
        <f t="shared" si="320"/>
        <v>0</v>
      </c>
      <c r="U406" s="157">
        <f t="shared" si="326"/>
        <v>0</v>
      </c>
      <c r="W406" s="152"/>
      <c r="X406" s="152"/>
      <c r="Y406" s="152"/>
      <c r="Z406" s="152"/>
      <c r="AA406" s="152"/>
      <c r="AB406" s="152"/>
      <c r="AC406" s="347"/>
      <c r="AD406" s="152"/>
      <c r="AE406" s="152"/>
      <c r="AF406" s="152"/>
      <c r="AG406" s="152"/>
      <c r="AH406" s="152"/>
      <c r="AI406" s="152"/>
      <c r="AJ406" s="347"/>
      <c r="AK406" s="152"/>
      <c r="AL406" s="152"/>
      <c r="AM406" s="295"/>
      <c r="AN406" s="228"/>
      <c r="AO406" s="228"/>
      <c r="AP406" s="228"/>
      <c r="AQ406" s="228"/>
      <c r="AR406" s="228"/>
      <c r="AS406" s="348"/>
      <c r="AT406" s="264">
        <f t="shared" si="309"/>
        <v>0</v>
      </c>
      <c r="AU406" s="259"/>
      <c r="AV406" s="265">
        <f t="shared" si="323"/>
        <v>0</v>
      </c>
      <c r="AX406" s="265">
        <f t="shared" si="327"/>
        <v>0</v>
      </c>
      <c r="AZ406" s="492">
        <f t="shared" si="324"/>
        <v>0</v>
      </c>
      <c r="BB406" s="492">
        <f t="shared" si="325"/>
        <v>0</v>
      </c>
      <c r="BD406" s="265">
        <f t="shared" si="328"/>
        <v>0</v>
      </c>
      <c r="BE406" s="105"/>
      <c r="BF406" s="105"/>
      <c r="BG406" s="105"/>
      <c r="BH406" s="105"/>
      <c r="BI406" s="105"/>
      <c r="BJ406" s="105"/>
    </row>
    <row r="407" spans="2:62" ht="20.100000000000001" hidden="1" customHeight="1" outlineLevel="1">
      <c r="B407" s="100"/>
      <c r="C407" s="908"/>
      <c r="D407" s="909"/>
      <c r="E407" s="909"/>
      <c r="F407" s="910"/>
      <c r="G407" s="890"/>
      <c r="H407" s="891"/>
      <c r="I407" s="152"/>
      <c r="J407" s="152"/>
      <c r="K407" s="152"/>
      <c r="L407" s="152"/>
      <c r="M407" s="152"/>
      <c r="N407" s="152"/>
      <c r="O407" s="152"/>
      <c r="P407" s="153"/>
      <c r="Q407" s="153"/>
      <c r="R407" s="156">
        <f t="shared" si="319"/>
        <v>0</v>
      </c>
      <c r="S407" s="156">
        <f t="shared" si="320"/>
        <v>0</v>
      </c>
      <c r="U407" s="157">
        <f t="shared" si="326"/>
        <v>0</v>
      </c>
      <c r="W407" s="152"/>
      <c r="X407" s="152"/>
      <c r="Y407" s="152"/>
      <c r="Z407" s="152"/>
      <c r="AA407" s="152"/>
      <c r="AB407" s="152"/>
      <c r="AC407" s="347"/>
      <c r="AD407" s="152"/>
      <c r="AE407" s="152"/>
      <c r="AF407" s="152"/>
      <c r="AG407" s="152"/>
      <c r="AH407" s="152"/>
      <c r="AI407" s="152"/>
      <c r="AJ407" s="347"/>
      <c r="AK407" s="152"/>
      <c r="AL407" s="152"/>
      <c r="AM407" s="295"/>
      <c r="AN407" s="228"/>
      <c r="AO407" s="228"/>
      <c r="AP407" s="228"/>
      <c r="AQ407" s="228"/>
      <c r="AR407" s="228"/>
      <c r="AS407" s="348"/>
      <c r="AT407" s="264">
        <f t="shared" si="309"/>
        <v>0</v>
      </c>
      <c r="AU407" s="259"/>
      <c r="AV407" s="265">
        <f t="shared" si="323"/>
        <v>0</v>
      </c>
      <c r="AX407" s="265">
        <f t="shared" si="327"/>
        <v>0</v>
      </c>
      <c r="AZ407" s="492">
        <f t="shared" si="324"/>
        <v>0</v>
      </c>
      <c r="BB407" s="492">
        <f t="shared" si="325"/>
        <v>0</v>
      </c>
      <c r="BD407" s="265">
        <f t="shared" si="328"/>
        <v>0</v>
      </c>
      <c r="BE407" s="105"/>
      <c r="BF407" s="105"/>
      <c r="BG407" s="105"/>
      <c r="BH407" s="105"/>
      <c r="BI407" s="105"/>
      <c r="BJ407" s="105"/>
    </row>
    <row r="408" spans="2:62" ht="20.100000000000001" hidden="1" customHeight="1" outlineLevel="1">
      <c r="B408" s="100"/>
      <c r="C408" s="908"/>
      <c r="D408" s="909"/>
      <c r="E408" s="909"/>
      <c r="F408" s="910"/>
      <c r="G408" s="890"/>
      <c r="H408" s="891"/>
      <c r="I408" s="152"/>
      <c r="J408" s="152"/>
      <c r="K408" s="152"/>
      <c r="L408" s="152"/>
      <c r="M408" s="152"/>
      <c r="N408" s="152"/>
      <c r="O408" s="152"/>
      <c r="P408" s="153"/>
      <c r="Q408" s="153"/>
      <c r="R408" s="156">
        <f t="shared" si="319"/>
        <v>0</v>
      </c>
      <c r="S408" s="156">
        <f t="shared" si="320"/>
        <v>0</v>
      </c>
      <c r="U408" s="157">
        <f t="shared" si="326"/>
        <v>0</v>
      </c>
      <c r="W408" s="152"/>
      <c r="X408" s="152"/>
      <c r="Y408" s="152"/>
      <c r="Z408" s="152"/>
      <c r="AA408" s="152"/>
      <c r="AB408" s="152"/>
      <c r="AC408" s="347"/>
      <c r="AD408" s="152"/>
      <c r="AE408" s="152"/>
      <c r="AF408" s="152"/>
      <c r="AG408" s="152"/>
      <c r="AH408" s="152"/>
      <c r="AI408" s="152"/>
      <c r="AJ408" s="347"/>
      <c r="AK408" s="152"/>
      <c r="AL408" s="152"/>
      <c r="AM408" s="295"/>
      <c r="AN408" s="228"/>
      <c r="AO408" s="228"/>
      <c r="AP408" s="228"/>
      <c r="AQ408" s="228"/>
      <c r="AR408" s="228"/>
      <c r="AS408" s="348"/>
      <c r="AT408" s="264">
        <f t="shared" si="309"/>
        <v>0</v>
      </c>
      <c r="AU408" s="259"/>
      <c r="AV408" s="265">
        <f t="shared" si="323"/>
        <v>0</v>
      </c>
      <c r="AX408" s="265">
        <f t="shared" si="327"/>
        <v>0</v>
      </c>
      <c r="AZ408" s="492">
        <f t="shared" si="324"/>
        <v>0</v>
      </c>
      <c r="BB408" s="492">
        <f t="shared" si="325"/>
        <v>0</v>
      </c>
      <c r="BD408" s="265">
        <f t="shared" si="328"/>
        <v>0</v>
      </c>
      <c r="BE408" s="105"/>
      <c r="BF408" s="105"/>
      <c r="BG408" s="105"/>
      <c r="BH408" s="105"/>
      <c r="BI408" s="105"/>
      <c r="BJ408" s="105"/>
    </row>
    <row r="409" spans="2:62" ht="20.100000000000001" hidden="1" customHeight="1" outlineLevel="1">
      <c r="B409" s="100"/>
      <c r="C409" s="908"/>
      <c r="D409" s="909"/>
      <c r="E409" s="909"/>
      <c r="F409" s="910"/>
      <c r="G409" s="890"/>
      <c r="H409" s="891"/>
      <c r="I409" s="152"/>
      <c r="J409" s="152"/>
      <c r="K409" s="152"/>
      <c r="L409" s="152"/>
      <c r="M409" s="152"/>
      <c r="N409" s="152"/>
      <c r="O409" s="152"/>
      <c r="P409" s="153"/>
      <c r="Q409" s="153"/>
      <c r="R409" s="156">
        <f t="shared" si="319"/>
        <v>0</v>
      </c>
      <c r="S409" s="156">
        <f t="shared" si="320"/>
        <v>0</v>
      </c>
      <c r="U409" s="157">
        <f t="shared" si="326"/>
        <v>0</v>
      </c>
      <c r="W409" s="152"/>
      <c r="X409" s="152"/>
      <c r="Y409" s="152"/>
      <c r="Z409" s="152"/>
      <c r="AA409" s="152"/>
      <c r="AB409" s="152"/>
      <c r="AC409" s="347"/>
      <c r="AD409" s="152"/>
      <c r="AE409" s="152"/>
      <c r="AF409" s="152"/>
      <c r="AG409" s="152"/>
      <c r="AH409" s="152"/>
      <c r="AI409" s="152"/>
      <c r="AJ409" s="347"/>
      <c r="AK409" s="152"/>
      <c r="AL409" s="152"/>
      <c r="AM409" s="295"/>
      <c r="AN409" s="228"/>
      <c r="AO409" s="228"/>
      <c r="AP409" s="228"/>
      <c r="AQ409" s="228"/>
      <c r="AR409" s="228"/>
      <c r="AS409" s="348"/>
      <c r="AT409" s="264">
        <f t="shared" si="309"/>
        <v>0</v>
      </c>
      <c r="AU409" s="259"/>
      <c r="AV409" s="265">
        <f t="shared" si="323"/>
        <v>0</v>
      </c>
      <c r="AX409" s="265">
        <f t="shared" si="327"/>
        <v>0</v>
      </c>
      <c r="AZ409" s="492">
        <f t="shared" si="324"/>
        <v>0</v>
      </c>
      <c r="BB409" s="492">
        <f t="shared" si="325"/>
        <v>0</v>
      </c>
      <c r="BD409" s="265">
        <f t="shared" si="328"/>
        <v>0</v>
      </c>
      <c r="BE409" s="105"/>
      <c r="BF409" s="105"/>
      <c r="BG409" s="105"/>
      <c r="BH409" s="105"/>
      <c r="BI409" s="105"/>
      <c r="BJ409" s="105"/>
    </row>
    <row r="410" spans="2:62" ht="20.100000000000001" hidden="1" customHeight="1" outlineLevel="1">
      <c r="B410" s="100"/>
      <c r="C410" s="908"/>
      <c r="D410" s="909"/>
      <c r="E410" s="909"/>
      <c r="F410" s="910"/>
      <c r="G410" s="890"/>
      <c r="H410" s="891"/>
      <c r="I410" s="152"/>
      <c r="J410" s="152"/>
      <c r="K410" s="152"/>
      <c r="L410" s="152"/>
      <c r="M410" s="152"/>
      <c r="N410" s="152"/>
      <c r="O410" s="152"/>
      <c r="P410" s="153"/>
      <c r="Q410" s="153"/>
      <c r="R410" s="156">
        <f t="shared" si="319"/>
        <v>0</v>
      </c>
      <c r="S410" s="156">
        <f t="shared" si="320"/>
        <v>0</v>
      </c>
      <c r="U410" s="157">
        <f t="shared" si="326"/>
        <v>0</v>
      </c>
      <c r="W410" s="152"/>
      <c r="X410" s="152"/>
      <c r="Y410" s="152"/>
      <c r="Z410" s="152"/>
      <c r="AA410" s="152"/>
      <c r="AB410" s="152"/>
      <c r="AC410" s="347"/>
      <c r="AD410" s="152"/>
      <c r="AE410" s="152"/>
      <c r="AF410" s="152"/>
      <c r="AG410" s="152"/>
      <c r="AH410" s="152"/>
      <c r="AI410" s="152"/>
      <c r="AJ410" s="347"/>
      <c r="AK410" s="152"/>
      <c r="AL410" s="152"/>
      <c r="AM410" s="295"/>
      <c r="AN410" s="228"/>
      <c r="AO410" s="228"/>
      <c r="AP410" s="228"/>
      <c r="AQ410" s="228"/>
      <c r="AR410" s="228"/>
      <c r="AS410" s="348"/>
      <c r="AT410" s="264">
        <f t="shared" si="309"/>
        <v>0</v>
      </c>
      <c r="AU410" s="259"/>
      <c r="AV410" s="265">
        <f t="shared" si="323"/>
        <v>0</v>
      </c>
      <c r="AX410" s="265">
        <f t="shared" si="327"/>
        <v>0</v>
      </c>
      <c r="AZ410" s="492">
        <f t="shared" si="324"/>
        <v>0</v>
      </c>
      <c r="BB410" s="492">
        <f t="shared" si="325"/>
        <v>0</v>
      </c>
      <c r="BD410" s="265">
        <f t="shared" si="328"/>
        <v>0</v>
      </c>
      <c r="BE410" s="105"/>
      <c r="BF410" s="105"/>
      <c r="BG410" s="105"/>
      <c r="BH410" s="105"/>
      <c r="BI410" s="105"/>
      <c r="BJ410" s="105"/>
    </row>
    <row r="411" spans="2:62" ht="20.100000000000001" hidden="1" customHeight="1" outlineLevel="1">
      <c r="B411" s="100"/>
      <c r="C411" s="908"/>
      <c r="D411" s="909"/>
      <c r="E411" s="909"/>
      <c r="F411" s="910"/>
      <c r="G411" s="890"/>
      <c r="H411" s="891"/>
      <c r="I411" s="152"/>
      <c r="J411" s="152"/>
      <c r="K411" s="152"/>
      <c r="L411" s="152"/>
      <c r="M411" s="152"/>
      <c r="N411" s="152"/>
      <c r="O411" s="152"/>
      <c r="P411" s="153"/>
      <c r="Q411" s="153"/>
      <c r="R411" s="156">
        <f t="shared" si="319"/>
        <v>0</v>
      </c>
      <c r="S411" s="156">
        <f t="shared" si="320"/>
        <v>0</v>
      </c>
      <c r="U411" s="157">
        <f t="shared" si="326"/>
        <v>0</v>
      </c>
      <c r="W411" s="152"/>
      <c r="X411" s="152"/>
      <c r="Y411" s="152"/>
      <c r="Z411" s="152"/>
      <c r="AA411" s="152"/>
      <c r="AB411" s="152"/>
      <c r="AC411" s="347"/>
      <c r="AD411" s="152"/>
      <c r="AE411" s="152"/>
      <c r="AF411" s="152"/>
      <c r="AG411" s="152"/>
      <c r="AH411" s="152"/>
      <c r="AI411" s="152"/>
      <c r="AJ411" s="347"/>
      <c r="AK411" s="152"/>
      <c r="AL411" s="152"/>
      <c r="AM411" s="295"/>
      <c r="AN411" s="228"/>
      <c r="AO411" s="228"/>
      <c r="AP411" s="228"/>
      <c r="AQ411" s="228"/>
      <c r="AR411" s="228"/>
      <c r="AS411" s="348"/>
      <c r="AT411" s="264">
        <f t="shared" si="309"/>
        <v>0</v>
      </c>
      <c r="AU411" s="259"/>
      <c r="AV411" s="265">
        <f t="shared" si="323"/>
        <v>0</v>
      </c>
      <c r="AX411" s="265">
        <f t="shared" si="327"/>
        <v>0</v>
      </c>
      <c r="AZ411" s="492">
        <f t="shared" si="324"/>
        <v>0</v>
      </c>
      <c r="BB411" s="492">
        <f t="shared" si="325"/>
        <v>0</v>
      </c>
      <c r="BD411" s="265">
        <f t="shared" si="328"/>
        <v>0</v>
      </c>
      <c r="BE411" s="105"/>
      <c r="BF411" s="105"/>
      <c r="BG411" s="105"/>
      <c r="BH411" s="105"/>
      <c r="BI411" s="105"/>
      <c r="BJ411" s="105"/>
    </row>
    <row r="412" spans="2:62" ht="20.100000000000001" hidden="1" customHeight="1" outlineLevel="1">
      <c r="B412" s="100"/>
      <c r="C412" s="908"/>
      <c r="D412" s="909"/>
      <c r="E412" s="909"/>
      <c r="F412" s="910"/>
      <c r="G412" s="890"/>
      <c r="H412" s="891"/>
      <c r="I412" s="152"/>
      <c r="J412" s="152"/>
      <c r="K412" s="152"/>
      <c r="L412" s="152"/>
      <c r="M412" s="152"/>
      <c r="N412" s="152"/>
      <c r="O412" s="152"/>
      <c r="P412" s="153"/>
      <c r="Q412" s="153"/>
      <c r="R412" s="156">
        <f t="shared" si="319"/>
        <v>0</v>
      </c>
      <c r="S412" s="156">
        <f t="shared" si="320"/>
        <v>0</v>
      </c>
      <c r="U412" s="157">
        <f t="shared" si="326"/>
        <v>0</v>
      </c>
      <c r="W412" s="152"/>
      <c r="X412" s="152"/>
      <c r="Y412" s="152"/>
      <c r="Z412" s="152"/>
      <c r="AA412" s="152"/>
      <c r="AB412" s="152"/>
      <c r="AC412" s="347"/>
      <c r="AD412" s="152"/>
      <c r="AE412" s="152"/>
      <c r="AF412" s="152"/>
      <c r="AG412" s="152"/>
      <c r="AH412" s="152"/>
      <c r="AI412" s="152"/>
      <c r="AJ412" s="347"/>
      <c r="AK412" s="152"/>
      <c r="AL412" s="152"/>
      <c r="AM412" s="295"/>
      <c r="AN412" s="228"/>
      <c r="AO412" s="228"/>
      <c r="AP412" s="228"/>
      <c r="AQ412" s="228"/>
      <c r="AR412" s="228"/>
      <c r="AS412" s="348"/>
      <c r="AT412" s="264">
        <f t="shared" si="309"/>
        <v>0</v>
      </c>
      <c r="AU412" s="259"/>
      <c r="AV412" s="265">
        <f t="shared" si="323"/>
        <v>0</v>
      </c>
      <c r="AX412" s="265">
        <f t="shared" si="327"/>
        <v>0</v>
      </c>
      <c r="AZ412" s="492">
        <f t="shared" si="324"/>
        <v>0</v>
      </c>
      <c r="BB412" s="492">
        <f t="shared" si="325"/>
        <v>0</v>
      </c>
      <c r="BD412" s="265">
        <f t="shared" si="328"/>
        <v>0</v>
      </c>
      <c r="BE412" s="105"/>
      <c r="BF412" s="105"/>
      <c r="BG412" s="105"/>
      <c r="BH412" s="105"/>
      <c r="BI412" s="105"/>
      <c r="BJ412" s="105"/>
    </row>
    <row r="413" spans="2:62" ht="20.100000000000001" hidden="1" customHeight="1" outlineLevel="1">
      <c r="B413" s="100"/>
      <c r="C413" s="908"/>
      <c r="D413" s="909"/>
      <c r="E413" s="909"/>
      <c r="F413" s="910"/>
      <c r="G413" s="890"/>
      <c r="H413" s="891"/>
      <c r="I413" s="152"/>
      <c r="J413" s="152"/>
      <c r="K413" s="152"/>
      <c r="L413" s="152"/>
      <c r="M413" s="152"/>
      <c r="N413" s="152"/>
      <c r="O413" s="152"/>
      <c r="P413" s="153"/>
      <c r="Q413" s="153"/>
      <c r="R413" s="156">
        <f t="shared" si="319"/>
        <v>0</v>
      </c>
      <c r="S413" s="156">
        <f t="shared" si="320"/>
        <v>0</v>
      </c>
      <c r="U413" s="157">
        <f t="shared" si="326"/>
        <v>0</v>
      </c>
      <c r="W413" s="152"/>
      <c r="X413" s="152"/>
      <c r="Y413" s="152"/>
      <c r="Z413" s="152"/>
      <c r="AA413" s="152"/>
      <c r="AB413" s="152"/>
      <c r="AC413" s="347"/>
      <c r="AD413" s="152"/>
      <c r="AE413" s="152"/>
      <c r="AF413" s="152"/>
      <c r="AG413" s="152"/>
      <c r="AH413" s="152"/>
      <c r="AI413" s="152"/>
      <c r="AJ413" s="347"/>
      <c r="AK413" s="152"/>
      <c r="AL413" s="152"/>
      <c r="AM413" s="295"/>
      <c r="AN413" s="228"/>
      <c r="AO413" s="228"/>
      <c r="AP413" s="228"/>
      <c r="AQ413" s="228"/>
      <c r="AR413" s="228"/>
      <c r="AS413" s="348"/>
      <c r="AT413" s="264">
        <f t="shared" si="309"/>
        <v>0</v>
      </c>
      <c r="AU413" s="259"/>
      <c r="AV413" s="265">
        <f t="shared" si="323"/>
        <v>0</v>
      </c>
      <c r="AX413" s="265">
        <f t="shared" si="327"/>
        <v>0</v>
      </c>
      <c r="AZ413" s="492">
        <f t="shared" si="324"/>
        <v>0</v>
      </c>
      <c r="BB413" s="492">
        <f t="shared" si="325"/>
        <v>0</v>
      </c>
      <c r="BD413" s="265">
        <f t="shared" si="328"/>
        <v>0</v>
      </c>
      <c r="BE413" s="105"/>
      <c r="BF413" s="105"/>
      <c r="BG413" s="105"/>
      <c r="BH413" s="105"/>
      <c r="BI413" s="105"/>
      <c r="BJ413" s="105"/>
    </row>
    <row r="414" spans="2:62" ht="20.100000000000001" hidden="1" customHeight="1" outlineLevel="1">
      <c r="B414" s="100"/>
      <c r="C414" s="908"/>
      <c r="D414" s="909"/>
      <c r="E414" s="909"/>
      <c r="F414" s="910"/>
      <c r="G414" s="890"/>
      <c r="H414" s="891"/>
      <c r="I414" s="152"/>
      <c r="J414" s="152"/>
      <c r="K414" s="152"/>
      <c r="L414" s="152"/>
      <c r="M414" s="152"/>
      <c r="N414" s="152"/>
      <c r="O414" s="152"/>
      <c r="P414" s="153"/>
      <c r="Q414" s="153"/>
      <c r="R414" s="156">
        <f t="shared" si="319"/>
        <v>0</v>
      </c>
      <c r="S414" s="156">
        <f t="shared" si="320"/>
        <v>0</v>
      </c>
      <c r="U414" s="157">
        <f t="shared" si="326"/>
        <v>0</v>
      </c>
      <c r="W414" s="152"/>
      <c r="X414" s="152"/>
      <c r="Y414" s="152"/>
      <c r="Z414" s="152"/>
      <c r="AA414" s="152"/>
      <c r="AB414" s="152"/>
      <c r="AC414" s="347"/>
      <c r="AD414" s="152"/>
      <c r="AE414" s="152"/>
      <c r="AF414" s="152"/>
      <c r="AG414" s="152"/>
      <c r="AH414" s="152"/>
      <c r="AI414" s="152"/>
      <c r="AJ414" s="347"/>
      <c r="AK414" s="152"/>
      <c r="AL414" s="152"/>
      <c r="AM414" s="295"/>
      <c r="AN414" s="228"/>
      <c r="AO414" s="228"/>
      <c r="AP414" s="228"/>
      <c r="AQ414" s="228"/>
      <c r="AR414" s="228"/>
      <c r="AS414" s="348"/>
      <c r="AT414" s="264">
        <f t="shared" si="309"/>
        <v>0</v>
      </c>
      <c r="AU414" s="259"/>
      <c r="AV414" s="265">
        <f t="shared" si="323"/>
        <v>0</v>
      </c>
      <c r="AX414" s="265">
        <f t="shared" si="327"/>
        <v>0</v>
      </c>
      <c r="AZ414" s="492">
        <f t="shared" si="324"/>
        <v>0</v>
      </c>
      <c r="BB414" s="492">
        <f t="shared" si="325"/>
        <v>0</v>
      </c>
      <c r="BD414" s="265">
        <f t="shared" si="328"/>
        <v>0</v>
      </c>
      <c r="BE414" s="105"/>
      <c r="BF414" s="105"/>
      <c r="BG414" s="105"/>
      <c r="BH414" s="105"/>
      <c r="BI414" s="105"/>
      <c r="BJ414" s="105"/>
    </row>
    <row r="415" spans="2:62" ht="20.100000000000001" hidden="1" customHeight="1" outlineLevel="1">
      <c r="B415" s="100"/>
      <c r="C415" s="908"/>
      <c r="D415" s="909"/>
      <c r="E415" s="909"/>
      <c r="F415" s="910"/>
      <c r="G415" s="890"/>
      <c r="H415" s="891"/>
      <c r="I415" s="152"/>
      <c r="J415" s="152"/>
      <c r="K415" s="152"/>
      <c r="L415" s="152"/>
      <c r="M415" s="152"/>
      <c r="N415" s="152"/>
      <c r="O415" s="152"/>
      <c r="P415" s="153"/>
      <c r="Q415" s="153"/>
      <c r="R415" s="156">
        <f t="shared" si="319"/>
        <v>0</v>
      </c>
      <c r="S415" s="156">
        <f t="shared" si="320"/>
        <v>0</v>
      </c>
      <c r="U415" s="157">
        <f t="shared" si="326"/>
        <v>0</v>
      </c>
      <c r="W415" s="152"/>
      <c r="X415" s="152"/>
      <c r="Y415" s="152"/>
      <c r="Z415" s="152"/>
      <c r="AA415" s="152"/>
      <c r="AB415" s="152"/>
      <c r="AC415" s="347"/>
      <c r="AD415" s="152"/>
      <c r="AE415" s="152"/>
      <c r="AF415" s="152"/>
      <c r="AG415" s="152"/>
      <c r="AH415" s="152"/>
      <c r="AI415" s="152"/>
      <c r="AJ415" s="347"/>
      <c r="AK415" s="152"/>
      <c r="AL415" s="152"/>
      <c r="AM415" s="295"/>
      <c r="AN415" s="228"/>
      <c r="AO415" s="228"/>
      <c r="AP415" s="228"/>
      <c r="AQ415" s="228"/>
      <c r="AR415" s="228"/>
      <c r="AS415" s="348"/>
      <c r="AT415" s="264">
        <f t="shared" si="309"/>
        <v>0</v>
      </c>
      <c r="AU415" s="259"/>
      <c r="AV415" s="265">
        <f t="shared" si="323"/>
        <v>0</v>
      </c>
      <c r="AX415" s="265">
        <f t="shared" si="327"/>
        <v>0</v>
      </c>
      <c r="AZ415" s="492">
        <f t="shared" si="324"/>
        <v>0</v>
      </c>
      <c r="BB415" s="492">
        <f t="shared" si="325"/>
        <v>0</v>
      </c>
      <c r="BD415" s="265">
        <f t="shared" si="328"/>
        <v>0</v>
      </c>
      <c r="BE415" s="105"/>
      <c r="BF415" s="105"/>
      <c r="BG415" s="105"/>
      <c r="BH415" s="105"/>
      <c r="BI415" s="105"/>
      <c r="BJ415" s="105"/>
    </row>
    <row r="416" spans="2:62" ht="20.100000000000001" hidden="1" customHeight="1" outlineLevel="1">
      <c r="B416" s="100"/>
      <c r="C416" s="908"/>
      <c r="D416" s="909"/>
      <c r="E416" s="909"/>
      <c r="F416" s="910"/>
      <c r="G416" s="890"/>
      <c r="H416" s="891"/>
      <c r="I416" s="152"/>
      <c r="J416" s="152"/>
      <c r="K416" s="152"/>
      <c r="L416" s="152"/>
      <c r="M416" s="152"/>
      <c r="N416" s="152"/>
      <c r="O416" s="152"/>
      <c r="P416" s="153"/>
      <c r="Q416" s="153"/>
      <c r="R416" s="156">
        <f t="shared" si="319"/>
        <v>0</v>
      </c>
      <c r="S416" s="156">
        <f t="shared" si="320"/>
        <v>0</v>
      </c>
      <c r="U416" s="157">
        <f t="shared" si="326"/>
        <v>0</v>
      </c>
      <c r="W416" s="152"/>
      <c r="X416" s="152"/>
      <c r="Y416" s="152"/>
      <c r="Z416" s="152"/>
      <c r="AA416" s="152"/>
      <c r="AB416" s="152"/>
      <c r="AC416" s="347"/>
      <c r="AD416" s="152"/>
      <c r="AE416" s="152"/>
      <c r="AF416" s="152"/>
      <c r="AG416" s="152"/>
      <c r="AH416" s="152"/>
      <c r="AI416" s="152"/>
      <c r="AJ416" s="347"/>
      <c r="AK416" s="152"/>
      <c r="AL416" s="152"/>
      <c r="AM416" s="295"/>
      <c r="AN416" s="228"/>
      <c r="AO416" s="228"/>
      <c r="AP416" s="228"/>
      <c r="AQ416" s="228"/>
      <c r="AR416" s="228"/>
      <c r="AS416" s="348"/>
      <c r="AT416" s="264">
        <f t="shared" si="309"/>
        <v>0</v>
      </c>
      <c r="AU416" s="259"/>
      <c r="AV416" s="265">
        <f t="shared" si="323"/>
        <v>0</v>
      </c>
      <c r="AX416" s="265">
        <f t="shared" si="327"/>
        <v>0</v>
      </c>
      <c r="AZ416" s="492">
        <f t="shared" si="324"/>
        <v>0</v>
      </c>
      <c r="BB416" s="492">
        <f t="shared" si="325"/>
        <v>0</v>
      </c>
      <c r="BD416" s="265">
        <f t="shared" si="328"/>
        <v>0</v>
      </c>
      <c r="BE416" s="105"/>
      <c r="BF416" s="105"/>
      <c r="BG416" s="105"/>
      <c r="BH416" s="105"/>
      <c r="BI416" s="105"/>
      <c r="BJ416" s="105"/>
    </row>
    <row r="417" spans="2:62" ht="20.100000000000001" hidden="1" customHeight="1" outlineLevel="1">
      <c r="B417" s="100"/>
      <c r="C417" s="908"/>
      <c r="D417" s="909"/>
      <c r="E417" s="909"/>
      <c r="F417" s="910"/>
      <c r="G417" s="890"/>
      <c r="H417" s="891"/>
      <c r="I417" s="152"/>
      <c r="J417" s="152"/>
      <c r="K417" s="152"/>
      <c r="L417" s="152"/>
      <c r="M417" s="152"/>
      <c r="N417" s="152"/>
      <c r="O417" s="152"/>
      <c r="P417" s="153"/>
      <c r="Q417" s="153"/>
      <c r="R417" s="156">
        <f t="shared" si="319"/>
        <v>0</v>
      </c>
      <c r="S417" s="156">
        <f t="shared" si="320"/>
        <v>0</v>
      </c>
      <c r="U417" s="157">
        <f t="shared" si="326"/>
        <v>0</v>
      </c>
      <c r="W417" s="152"/>
      <c r="X417" s="152"/>
      <c r="Y417" s="152"/>
      <c r="Z417" s="152"/>
      <c r="AA417" s="152"/>
      <c r="AB417" s="152"/>
      <c r="AC417" s="347"/>
      <c r="AD417" s="152"/>
      <c r="AE417" s="152"/>
      <c r="AF417" s="152"/>
      <c r="AG417" s="152"/>
      <c r="AH417" s="152"/>
      <c r="AI417" s="152"/>
      <c r="AJ417" s="347"/>
      <c r="AK417" s="152"/>
      <c r="AL417" s="152"/>
      <c r="AM417" s="295"/>
      <c r="AN417" s="228"/>
      <c r="AO417" s="228"/>
      <c r="AP417" s="228"/>
      <c r="AQ417" s="228"/>
      <c r="AR417" s="228"/>
      <c r="AS417" s="348"/>
      <c r="AT417" s="264">
        <f t="shared" si="309"/>
        <v>0</v>
      </c>
      <c r="AU417" s="259"/>
      <c r="AV417" s="265">
        <f t="shared" si="323"/>
        <v>0</v>
      </c>
      <c r="AX417" s="265">
        <f t="shared" si="327"/>
        <v>0</v>
      </c>
      <c r="AZ417" s="492">
        <f t="shared" si="324"/>
        <v>0</v>
      </c>
      <c r="BB417" s="492">
        <f t="shared" si="325"/>
        <v>0</v>
      </c>
      <c r="BD417" s="265">
        <f t="shared" si="328"/>
        <v>0</v>
      </c>
      <c r="BE417" s="105"/>
      <c r="BF417" s="105"/>
      <c r="BG417" s="105"/>
      <c r="BH417" s="105"/>
      <c r="BI417" s="105"/>
      <c r="BJ417" s="105"/>
    </row>
    <row r="418" spans="2:62" ht="20.100000000000001" hidden="1" customHeight="1" outlineLevel="1">
      <c r="B418" s="100"/>
      <c r="C418" s="908"/>
      <c r="D418" s="909"/>
      <c r="E418" s="909"/>
      <c r="F418" s="910"/>
      <c r="G418" s="890"/>
      <c r="H418" s="891"/>
      <c r="I418" s="152"/>
      <c r="J418" s="152"/>
      <c r="K418" s="152"/>
      <c r="L418" s="152"/>
      <c r="M418" s="152"/>
      <c r="N418" s="152"/>
      <c r="O418" s="152"/>
      <c r="P418" s="153"/>
      <c r="Q418" s="153"/>
      <c r="R418" s="156">
        <f t="shared" si="319"/>
        <v>0</v>
      </c>
      <c r="S418" s="156">
        <f t="shared" si="320"/>
        <v>0</v>
      </c>
      <c r="U418" s="157">
        <f t="shared" si="326"/>
        <v>0</v>
      </c>
      <c r="W418" s="152"/>
      <c r="X418" s="152"/>
      <c r="Y418" s="152"/>
      <c r="Z418" s="152"/>
      <c r="AA418" s="152"/>
      <c r="AB418" s="152"/>
      <c r="AC418" s="347"/>
      <c r="AD418" s="152"/>
      <c r="AE418" s="152"/>
      <c r="AF418" s="152"/>
      <c r="AG418" s="152"/>
      <c r="AH418" s="152"/>
      <c r="AI418" s="152"/>
      <c r="AJ418" s="347"/>
      <c r="AK418" s="152"/>
      <c r="AL418" s="152"/>
      <c r="AM418" s="295"/>
      <c r="AN418" s="228"/>
      <c r="AO418" s="228"/>
      <c r="AP418" s="228"/>
      <c r="AQ418" s="228"/>
      <c r="AR418" s="228"/>
      <c r="AS418" s="348"/>
      <c r="AT418" s="264">
        <f t="shared" si="309"/>
        <v>0</v>
      </c>
      <c r="AU418" s="259"/>
      <c r="AV418" s="265">
        <f t="shared" si="323"/>
        <v>0</v>
      </c>
      <c r="AX418" s="265">
        <f t="shared" si="327"/>
        <v>0</v>
      </c>
      <c r="AZ418" s="492">
        <f t="shared" si="324"/>
        <v>0</v>
      </c>
      <c r="BB418" s="492">
        <f t="shared" si="325"/>
        <v>0</v>
      </c>
      <c r="BD418" s="265">
        <f t="shared" si="328"/>
        <v>0</v>
      </c>
      <c r="BE418" s="105"/>
      <c r="BF418" s="105"/>
      <c r="BG418" s="105"/>
      <c r="BH418" s="105"/>
      <c r="BI418" s="105"/>
      <c r="BJ418" s="105"/>
    </row>
    <row r="419" spans="2:62" ht="9.9499999999999993" hidden="1" customHeight="1" outlineLevel="1">
      <c r="B419" s="101"/>
      <c r="C419" s="208"/>
      <c r="D419" s="208"/>
      <c r="E419" s="208"/>
      <c r="F419" s="208"/>
      <c r="G419" s="237"/>
      <c r="H419" s="207"/>
      <c r="I419" s="257"/>
      <c r="J419" s="257"/>
      <c r="K419" s="257"/>
      <c r="L419" s="257"/>
      <c r="M419" s="257"/>
      <c r="N419" s="257"/>
      <c r="O419" s="257"/>
      <c r="P419" s="256"/>
      <c r="Q419" s="102"/>
      <c r="R419" s="102"/>
      <c r="S419" s="102"/>
      <c r="U419" s="98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Z419" s="493"/>
      <c r="BE419" s="105"/>
      <c r="BF419" s="105"/>
      <c r="BG419" s="105"/>
      <c r="BH419" s="105"/>
      <c r="BI419" s="105"/>
      <c r="BJ419" s="105"/>
    </row>
    <row r="420" spans="2:62" ht="20.100000000000001" customHeight="1" collapsed="1">
      <c r="B420" s="8">
        <f>B403+1</f>
        <v>25</v>
      </c>
      <c r="C420" s="916"/>
      <c r="D420" s="917"/>
      <c r="E420" s="917"/>
      <c r="F420" s="918"/>
      <c r="G420" s="429"/>
      <c r="H420" s="206">
        <v>1</v>
      </c>
      <c r="I420" s="642">
        <f t="shared" ref="I420" si="329">$H420*SUM(I421:I435)</f>
        <v>0</v>
      </c>
      <c r="J420" s="643">
        <f t="shared" ref="J420:O420" si="330">$H420*SUM(J421:J435)</f>
        <v>0</v>
      </c>
      <c r="K420" s="644">
        <f t="shared" si="330"/>
        <v>0</v>
      </c>
      <c r="L420" s="645">
        <f t="shared" si="330"/>
        <v>0</v>
      </c>
      <c r="M420" s="645">
        <f t="shared" si="330"/>
        <v>0</v>
      </c>
      <c r="N420" s="644">
        <f t="shared" si="330"/>
        <v>0</v>
      </c>
      <c r="O420" s="642">
        <f t="shared" si="330"/>
        <v>0</v>
      </c>
      <c r="P420" s="209">
        <f t="shared" ref="P420:Q420" si="331">$H420*SUM(P421:P435)</f>
        <v>0</v>
      </c>
      <c r="Q420" s="210">
        <f t="shared" si="331"/>
        <v>0</v>
      </c>
      <c r="R420" s="136">
        <f t="shared" ref="R420:R435" si="332">P420*(1+Gewinn)*(1+SicherheitAngebot)</f>
        <v>0</v>
      </c>
      <c r="S420" s="137">
        <f t="shared" ref="S420:S435" si="333">Q420*(1+MGKZ)*(1+Gewinn)*(1+SicherheitAngebot)</f>
        <v>0</v>
      </c>
      <c r="U420" s="10">
        <f>I420*$I$7+J420*$J$7+K420*$K$7+L420*$L$7+M420*$M$7+N420*$N$7+O420*$O$7+R420+S420</f>
        <v>0</v>
      </c>
      <c r="W420" s="646">
        <f t="shared" ref="W420:AB420" si="334">$H420*SUM(W421:W435)</f>
        <v>0</v>
      </c>
      <c r="X420" s="647">
        <f t="shared" si="334"/>
        <v>0</v>
      </c>
      <c r="Y420" s="648">
        <f t="shared" si="334"/>
        <v>0</v>
      </c>
      <c r="Z420" s="649">
        <f t="shared" si="334"/>
        <v>0</v>
      </c>
      <c r="AA420" s="648">
        <f t="shared" si="334"/>
        <v>0</v>
      </c>
      <c r="AB420" s="646">
        <f t="shared" si="334"/>
        <v>0</v>
      </c>
      <c r="AC420" s="258"/>
      <c r="AD420" s="646">
        <f t="shared" ref="AD420:AM420" si="335">$H420*SUM(AD421:AD435)</f>
        <v>0</v>
      </c>
      <c r="AE420" s="647">
        <f t="shared" si="335"/>
        <v>0</v>
      </c>
      <c r="AF420" s="648">
        <f t="shared" si="335"/>
        <v>0</v>
      </c>
      <c r="AG420" s="649">
        <f t="shared" si="335"/>
        <v>0</v>
      </c>
      <c r="AH420" s="648">
        <f t="shared" si="335"/>
        <v>0</v>
      </c>
      <c r="AI420" s="646">
        <f t="shared" si="335"/>
        <v>0</v>
      </c>
      <c r="AJ420" s="258"/>
      <c r="AK420" s="653">
        <f t="shared" si="335"/>
        <v>0</v>
      </c>
      <c r="AL420" s="653">
        <f t="shared" si="335"/>
        <v>0</v>
      </c>
      <c r="AM420" s="653">
        <f t="shared" si="335"/>
        <v>0</v>
      </c>
      <c r="AN420" s="227">
        <f>$H420*SUM(AN421:AN435)*(1+Gewinn)*(1+SicherheitAngebot)</f>
        <v>0</v>
      </c>
      <c r="AO420" s="227">
        <f>$H420*SUM(AO421:AO435)*(1+Gewinn)*(1+SicherheitAngebot)</f>
        <v>0</v>
      </c>
      <c r="AP420" s="227">
        <f>$H420*SUM(AP421:AP435)*(1+Gewinn)*(1+SicherheitAngebot)</f>
        <v>0</v>
      </c>
      <c r="AQ420" s="227">
        <f>$H420*SUM(AQ421:AQ435)*(1+Gewinn)*(1+SicherheitAngebot)</f>
        <v>0</v>
      </c>
      <c r="AR420" s="227">
        <f>$H420*SUM(AR421:AR435)*(1+Gewinn)*(1+SicherheitAngebot)</f>
        <v>0</v>
      </c>
      <c r="AS420" s="262"/>
      <c r="AT420" s="263">
        <f t="shared" si="309"/>
        <v>0</v>
      </c>
      <c r="AU420" s="259"/>
      <c r="AV420" s="491">
        <f>AK420*$AK$7+AL420*$AL$7+AM420*$AM$7+SUM(AN420:AR420)+AT420/Zuschläge_IBN+AT420</f>
        <v>0</v>
      </c>
      <c r="AX420" s="685">
        <f>U420+AV420</f>
        <v>0</v>
      </c>
      <c r="AZ420" s="490">
        <f>IF(H420&gt;0,U420/(1+SicherheitAngebot)*(1+Sicherheit),0)</f>
        <v>0</v>
      </c>
      <c r="BB420" s="490">
        <f>IF(H420&gt;0,AV420/(1+SicherheitAngebot)*(1+Sicherheit),0)</f>
        <v>0</v>
      </c>
      <c r="BD420" s="490">
        <f>AZ420+BB420</f>
        <v>0</v>
      </c>
      <c r="BE420" s="105"/>
      <c r="BF420" s="105"/>
      <c r="BG420" s="105"/>
      <c r="BH420" s="105"/>
      <c r="BI420" s="105"/>
      <c r="BJ420" s="105"/>
    </row>
    <row r="421" spans="2:62" ht="20.100000000000001" hidden="1" customHeight="1" outlineLevel="1">
      <c r="B421" s="99"/>
      <c r="C421" s="908"/>
      <c r="D421" s="909"/>
      <c r="E421" s="909"/>
      <c r="F421" s="910"/>
      <c r="G421" s="890"/>
      <c r="H421" s="901"/>
      <c r="I421" s="152"/>
      <c r="J421" s="152"/>
      <c r="K421" s="152"/>
      <c r="L421" s="152"/>
      <c r="M421" s="152"/>
      <c r="N421" s="152"/>
      <c r="O421" s="152"/>
      <c r="P421" s="153"/>
      <c r="Q421" s="153"/>
      <c r="R421" s="156">
        <f t="shared" si="332"/>
        <v>0</v>
      </c>
      <c r="S421" s="156">
        <f t="shared" si="333"/>
        <v>0</v>
      </c>
      <c r="U421" s="157">
        <f>I421*$I$7+J421*$J$7+K421*$K$7+L421*$L$7+M421*$M$7+N421*$N$7+O421*$O$7+R421+S421</f>
        <v>0</v>
      </c>
      <c r="W421" s="152"/>
      <c r="X421" s="152"/>
      <c r="Y421" s="152"/>
      <c r="Z421" s="152"/>
      <c r="AA421" s="152"/>
      <c r="AB421" s="152"/>
      <c r="AC421" s="347"/>
      <c r="AD421" s="152"/>
      <c r="AE421" s="152"/>
      <c r="AF421" s="152"/>
      <c r="AG421" s="152"/>
      <c r="AH421" s="152"/>
      <c r="AI421" s="152"/>
      <c r="AJ421" s="347"/>
      <c r="AK421" s="152"/>
      <c r="AL421" s="152"/>
      <c r="AM421" s="295"/>
      <c r="AN421" s="228"/>
      <c r="AO421" s="228"/>
      <c r="AP421" s="228"/>
      <c r="AQ421" s="228"/>
      <c r="AR421" s="228"/>
      <c r="AS421" s="348"/>
      <c r="AT421" s="264">
        <f t="shared" si="309"/>
        <v>0</v>
      </c>
      <c r="AU421" s="259"/>
      <c r="AV421" s="265">
        <f t="shared" ref="AV421:AV435" si="336">AK421*$AK$7+AL421*$AL$7+AM421*$AM$7+SUM(AN421:AR421)*(1+Gewinn)*(1+SicherheitAngebot)+AT421/Zuschläge_IBN+AT421</f>
        <v>0</v>
      </c>
      <c r="AX421" s="265">
        <f>U421+AV421</f>
        <v>0</v>
      </c>
      <c r="AZ421" s="492">
        <f t="shared" ref="AZ421:AZ435" si="337">U421/(1+SicherheitAngebot)*(1+Sicherheit)</f>
        <v>0</v>
      </c>
      <c r="BB421" s="492">
        <f t="shared" ref="BB421:BB435" si="338">AV421/(1+SicherheitAngebot)*(1+Sicherheit)</f>
        <v>0</v>
      </c>
      <c r="BD421" s="265">
        <f>AZ421+BB421</f>
        <v>0</v>
      </c>
      <c r="BE421" s="105"/>
      <c r="BF421" s="105"/>
      <c r="BG421" s="105"/>
      <c r="BH421" s="105"/>
      <c r="BI421" s="105"/>
      <c r="BJ421" s="105"/>
    </row>
    <row r="422" spans="2:62" ht="20.100000000000001" hidden="1" customHeight="1" outlineLevel="1">
      <c r="B422" s="100"/>
      <c r="C422" s="908"/>
      <c r="D422" s="909"/>
      <c r="E422" s="909"/>
      <c r="F422" s="910"/>
      <c r="G422" s="890"/>
      <c r="H422" s="891"/>
      <c r="I422" s="152"/>
      <c r="J422" s="152"/>
      <c r="K422" s="152"/>
      <c r="L422" s="152"/>
      <c r="M422" s="152"/>
      <c r="N422" s="152"/>
      <c r="O422" s="152"/>
      <c r="P422" s="153"/>
      <c r="Q422" s="153"/>
      <c r="R422" s="156">
        <f t="shared" si="332"/>
        <v>0</v>
      </c>
      <c r="S422" s="156">
        <f t="shared" si="333"/>
        <v>0</v>
      </c>
      <c r="U422" s="157">
        <f t="shared" ref="U422:U435" si="339">I422*$I$7+J422*$J$7+K422*$K$7+L422*$L$7+M422*$M$7+N422*$N$7+O422*$O$7+R422+S422</f>
        <v>0</v>
      </c>
      <c r="W422" s="152"/>
      <c r="X422" s="152"/>
      <c r="Y422" s="152"/>
      <c r="Z422" s="152"/>
      <c r="AA422" s="152"/>
      <c r="AB422" s="152"/>
      <c r="AC422" s="347"/>
      <c r="AD422" s="152"/>
      <c r="AE422" s="152"/>
      <c r="AF422" s="152"/>
      <c r="AG422" s="152"/>
      <c r="AH422" s="152"/>
      <c r="AI422" s="152"/>
      <c r="AJ422" s="347"/>
      <c r="AK422" s="152"/>
      <c r="AL422" s="152"/>
      <c r="AM422" s="295"/>
      <c r="AN422" s="228"/>
      <c r="AO422" s="228"/>
      <c r="AP422" s="228"/>
      <c r="AQ422" s="228"/>
      <c r="AR422" s="228"/>
      <c r="AS422" s="348"/>
      <c r="AT422" s="264">
        <f t="shared" si="309"/>
        <v>0</v>
      </c>
      <c r="AU422" s="259"/>
      <c r="AV422" s="265">
        <f t="shared" si="336"/>
        <v>0</v>
      </c>
      <c r="AX422" s="265">
        <f t="shared" ref="AX422:AX435" si="340">U422+AV422</f>
        <v>0</v>
      </c>
      <c r="AZ422" s="492">
        <f t="shared" si="337"/>
        <v>0</v>
      </c>
      <c r="BB422" s="492">
        <f t="shared" si="338"/>
        <v>0</v>
      </c>
      <c r="BD422" s="265">
        <f t="shared" ref="BD422:BD435" si="341">AZ422+BB422</f>
        <v>0</v>
      </c>
      <c r="BE422" s="105"/>
      <c r="BF422" s="105"/>
      <c r="BG422" s="105"/>
      <c r="BH422" s="105"/>
      <c r="BI422" s="105"/>
      <c r="BJ422" s="105"/>
    </row>
    <row r="423" spans="2:62" ht="20.100000000000001" hidden="1" customHeight="1" outlineLevel="1">
      <c r="B423" s="100"/>
      <c r="C423" s="908"/>
      <c r="D423" s="909"/>
      <c r="E423" s="909"/>
      <c r="F423" s="910"/>
      <c r="G423" s="890"/>
      <c r="H423" s="891"/>
      <c r="I423" s="152"/>
      <c r="J423" s="152"/>
      <c r="K423" s="152"/>
      <c r="L423" s="152"/>
      <c r="M423" s="152"/>
      <c r="N423" s="152"/>
      <c r="O423" s="152"/>
      <c r="P423" s="153"/>
      <c r="Q423" s="153"/>
      <c r="R423" s="156">
        <f t="shared" si="332"/>
        <v>0</v>
      </c>
      <c r="S423" s="156">
        <f t="shared" si="333"/>
        <v>0</v>
      </c>
      <c r="U423" s="157">
        <f t="shared" si="339"/>
        <v>0</v>
      </c>
      <c r="W423" s="152"/>
      <c r="X423" s="152"/>
      <c r="Y423" s="152"/>
      <c r="Z423" s="152"/>
      <c r="AA423" s="152"/>
      <c r="AB423" s="152"/>
      <c r="AC423" s="347"/>
      <c r="AD423" s="152"/>
      <c r="AE423" s="152"/>
      <c r="AF423" s="152"/>
      <c r="AG423" s="152"/>
      <c r="AH423" s="152"/>
      <c r="AI423" s="152"/>
      <c r="AJ423" s="347"/>
      <c r="AK423" s="152"/>
      <c r="AL423" s="152"/>
      <c r="AM423" s="295"/>
      <c r="AN423" s="228"/>
      <c r="AO423" s="228"/>
      <c r="AP423" s="228"/>
      <c r="AQ423" s="228"/>
      <c r="AR423" s="228"/>
      <c r="AS423" s="348"/>
      <c r="AT423" s="264">
        <f t="shared" si="309"/>
        <v>0</v>
      </c>
      <c r="AU423" s="259"/>
      <c r="AV423" s="265">
        <f t="shared" si="336"/>
        <v>0</v>
      </c>
      <c r="AX423" s="265">
        <f t="shared" si="340"/>
        <v>0</v>
      </c>
      <c r="AZ423" s="492">
        <f t="shared" si="337"/>
        <v>0</v>
      </c>
      <c r="BB423" s="492">
        <f t="shared" si="338"/>
        <v>0</v>
      </c>
      <c r="BD423" s="265">
        <f t="shared" si="341"/>
        <v>0</v>
      </c>
      <c r="BE423" s="105"/>
      <c r="BF423" s="105"/>
      <c r="BG423" s="105"/>
      <c r="BH423" s="105"/>
      <c r="BI423" s="105"/>
      <c r="BJ423" s="105"/>
    </row>
    <row r="424" spans="2:62" ht="20.100000000000001" hidden="1" customHeight="1" outlineLevel="1">
      <c r="B424" s="100"/>
      <c r="C424" s="908"/>
      <c r="D424" s="909"/>
      <c r="E424" s="909"/>
      <c r="F424" s="910"/>
      <c r="G424" s="890"/>
      <c r="H424" s="891"/>
      <c r="I424" s="152"/>
      <c r="J424" s="152"/>
      <c r="K424" s="152"/>
      <c r="L424" s="152"/>
      <c r="M424" s="152"/>
      <c r="N424" s="152"/>
      <c r="O424" s="152"/>
      <c r="P424" s="153"/>
      <c r="Q424" s="153"/>
      <c r="R424" s="156">
        <f t="shared" si="332"/>
        <v>0</v>
      </c>
      <c r="S424" s="156">
        <f t="shared" si="333"/>
        <v>0</v>
      </c>
      <c r="U424" s="157">
        <f t="shared" si="339"/>
        <v>0</v>
      </c>
      <c r="W424" s="152"/>
      <c r="X424" s="152"/>
      <c r="Y424" s="152"/>
      <c r="Z424" s="152"/>
      <c r="AA424" s="152"/>
      <c r="AB424" s="152"/>
      <c r="AC424" s="347"/>
      <c r="AD424" s="152"/>
      <c r="AE424" s="152"/>
      <c r="AF424" s="152"/>
      <c r="AG424" s="152"/>
      <c r="AH424" s="152"/>
      <c r="AI424" s="152"/>
      <c r="AJ424" s="347"/>
      <c r="AK424" s="152"/>
      <c r="AL424" s="152"/>
      <c r="AM424" s="295"/>
      <c r="AN424" s="228"/>
      <c r="AO424" s="228"/>
      <c r="AP424" s="228"/>
      <c r="AQ424" s="228"/>
      <c r="AR424" s="228"/>
      <c r="AS424" s="348"/>
      <c r="AT424" s="264">
        <f t="shared" si="309"/>
        <v>0</v>
      </c>
      <c r="AU424" s="259"/>
      <c r="AV424" s="265">
        <f t="shared" si="336"/>
        <v>0</v>
      </c>
      <c r="AX424" s="265">
        <f t="shared" si="340"/>
        <v>0</v>
      </c>
      <c r="AZ424" s="492">
        <f t="shared" si="337"/>
        <v>0</v>
      </c>
      <c r="BB424" s="492">
        <f t="shared" si="338"/>
        <v>0</v>
      </c>
      <c r="BD424" s="265">
        <f t="shared" si="341"/>
        <v>0</v>
      </c>
      <c r="BE424" s="105"/>
      <c r="BF424" s="105"/>
      <c r="BG424" s="105"/>
      <c r="BH424" s="105"/>
      <c r="BI424" s="105"/>
      <c r="BJ424" s="105"/>
    </row>
    <row r="425" spans="2:62" ht="20.100000000000001" hidden="1" customHeight="1" outlineLevel="1">
      <c r="B425" s="100"/>
      <c r="C425" s="908"/>
      <c r="D425" s="909"/>
      <c r="E425" s="909"/>
      <c r="F425" s="910"/>
      <c r="G425" s="890"/>
      <c r="H425" s="891"/>
      <c r="I425" s="152"/>
      <c r="J425" s="152"/>
      <c r="K425" s="152"/>
      <c r="L425" s="152"/>
      <c r="M425" s="152"/>
      <c r="N425" s="152"/>
      <c r="O425" s="152"/>
      <c r="P425" s="153"/>
      <c r="Q425" s="153"/>
      <c r="R425" s="156">
        <f t="shared" si="332"/>
        <v>0</v>
      </c>
      <c r="S425" s="156">
        <f t="shared" si="333"/>
        <v>0</v>
      </c>
      <c r="U425" s="157">
        <f t="shared" si="339"/>
        <v>0</v>
      </c>
      <c r="W425" s="152"/>
      <c r="X425" s="152"/>
      <c r="Y425" s="152"/>
      <c r="Z425" s="152"/>
      <c r="AA425" s="152"/>
      <c r="AB425" s="152"/>
      <c r="AC425" s="347"/>
      <c r="AD425" s="152"/>
      <c r="AE425" s="152"/>
      <c r="AF425" s="152"/>
      <c r="AG425" s="152"/>
      <c r="AH425" s="152"/>
      <c r="AI425" s="152"/>
      <c r="AJ425" s="347"/>
      <c r="AK425" s="152"/>
      <c r="AL425" s="152"/>
      <c r="AM425" s="295"/>
      <c r="AN425" s="228"/>
      <c r="AO425" s="228"/>
      <c r="AP425" s="228"/>
      <c r="AQ425" s="228"/>
      <c r="AR425" s="228"/>
      <c r="AS425" s="348"/>
      <c r="AT425" s="264">
        <f t="shared" si="309"/>
        <v>0</v>
      </c>
      <c r="AU425" s="259"/>
      <c r="AV425" s="265">
        <f t="shared" si="336"/>
        <v>0</v>
      </c>
      <c r="AX425" s="265">
        <f t="shared" si="340"/>
        <v>0</v>
      </c>
      <c r="AZ425" s="492">
        <f t="shared" si="337"/>
        <v>0</v>
      </c>
      <c r="BB425" s="492">
        <f t="shared" si="338"/>
        <v>0</v>
      </c>
      <c r="BD425" s="265">
        <f t="shared" si="341"/>
        <v>0</v>
      </c>
      <c r="BE425" s="105"/>
      <c r="BF425" s="105"/>
      <c r="BG425" s="105"/>
      <c r="BH425" s="105"/>
      <c r="BI425" s="105"/>
      <c r="BJ425" s="105"/>
    </row>
    <row r="426" spans="2:62" ht="20.100000000000001" hidden="1" customHeight="1" outlineLevel="1">
      <c r="B426" s="100"/>
      <c r="C426" s="908"/>
      <c r="D426" s="909"/>
      <c r="E426" s="909"/>
      <c r="F426" s="910"/>
      <c r="G426" s="890"/>
      <c r="H426" s="891"/>
      <c r="I426" s="152"/>
      <c r="J426" s="152"/>
      <c r="K426" s="152"/>
      <c r="L426" s="152"/>
      <c r="M426" s="152"/>
      <c r="N426" s="152"/>
      <c r="O426" s="152"/>
      <c r="P426" s="153"/>
      <c r="Q426" s="153"/>
      <c r="R426" s="156">
        <f t="shared" si="332"/>
        <v>0</v>
      </c>
      <c r="S426" s="156">
        <f t="shared" si="333"/>
        <v>0</v>
      </c>
      <c r="U426" s="157">
        <f t="shared" si="339"/>
        <v>0</v>
      </c>
      <c r="W426" s="152"/>
      <c r="X426" s="152"/>
      <c r="Y426" s="152"/>
      <c r="Z426" s="152"/>
      <c r="AA426" s="152"/>
      <c r="AB426" s="152"/>
      <c r="AC426" s="347"/>
      <c r="AD426" s="152"/>
      <c r="AE426" s="152"/>
      <c r="AF426" s="152"/>
      <c r="AG426" s="152"/>
      <c r="AH426" s="152"/>
      <c r="AI426" s="152"/>
      <c r="AJ426" s="347"/>
      <c r="AK426" s="152"/>
      <c r="AL426" s="152"/>
      <c r="AM426" s="295"/>
      <c r="AN426" s="228"/>
      <c r="AO426" s="228"/>
      <c r="AP426" s="228"/>
      <c r="AQ426" s="228"/>
      <c r="AR426" s="228"/>
      <c r="AS426" s="348"/>
      <c r="AT426" s="264">
        <f t="shared" si="309"/>
        <v>0</v>
      </c>
      <c r="AU426" s="259"/>
      <c r="AV426" s="265">
        <f t="shared" si="336"/>
        <v>0</v>
      </c>
      <c r="AX426" s="265">
        <f t="shared" si="340"/>
        <v>0</v>
      </c>
      <c r="AZ426" s="492">
        <f t="shared" si="337"/>
        <v>0</v>
      </c>
      <c r="BB426" s="492">
        <f t="shared" si="338"/>
        <v>0</v>
      </c>
      <c r="BD426" s="265">
        <f t="shared" si="341"/>
        <v>0</v>
      </c>
      <c r="BE426" s="105"/>
      <c r="BF426" s="105"/>
      <c r="BG426" s="105"/>
      <c r="BH426" s="105"/>
      <c r="BI426" s="105"/>
      <c r="BJ426" s="105"/>
    </row>
    <row r="427" spans="2:62" ht="20.100000000000001" hidden="1" customHeight="1" outlineLevel="1">
      <c r="B427" s="100"/>
      <c r="C427" s="908"/>
      <c r="D427" s="909"/>
      <c r="E427" s="909"/>
      <c r="F427" s="910"/>
      <c r="G427" s="890"/>
      <c r="H427" s="891"/>
      <c r="I427" s="152"/>
      <c r="J427" s="152"/>
      <c r="K427" s="152"/>
      <c r="L427" s="152"/>
      <c r="M427" s="152"/>
      <c r="N427" s="152"/>
      <c r="O427" s="152"/>
      <c r="P427" s="153"/>
      <c r="Q427" s="153"/>
      <c r="R427" s="156">
        <f t="shared" si="332"/>
        <v>0</v>
      </c>
      <c r="S427" s="156">
        <f t="shared" si="333"/>
        <v>0</v>
      </c>
      <c r="U427" s="157">
        <f t="shared" si="339"/>
        <v>0</v>
      </c>
      <c r="W427" s="152"/>
      <c r="X427" s="152"/>
      <c r="Y427" s="152"/>
      <c r="Z427" s="152"/>
      <c r="AA427" s="152"/>
      <c r="AB427" s="152"/>
      <c r="AC427" s="347"/>
      <c r="AD427" s="152"/>
      <c r="AE427" s="152"/>
      <c r="AF427" s="152"/>
      <c r="AG427" s="152"/>
      <c r="AH427" s="152"/>
      <c r="AI427" s="152"/>
      <c r="AJ427" s="347"/>
      <c r="AK427" s="152"/>
      <c r="AL427" s="152"/>
      <c r="AM427" s="295"/>
      <c r="AN427" s="228"/>
      <c r="AO427" s="228"/>
      <c r="AP427" s="228"/>
      <c r="AQ427" s="228"/>
      <c r="AR427" s="228"/>
      <c r="AS427" s="348"/>
      <c r="AT427" s="264">
        <f t="shared" si="309"/>
        <v>0</v>
      </c>
      <c r="AU427" s="259"/>
      <c r="AV427" s="265">
        <f t="shared" si="336"/>
        <v>0</v>
      </c>
      <c r="AX427" s="265">
        <f t="shared" si="340"/>
        <v>0</v>
      </c>
      <c r="AZ427" s="492">
        <f t="shared" si="337"/>
        <v>0</v>
      </c>
      <c r="BB427" s="492">
        <f t="shared" si="338"/>
        <v>0</v>
      </c>
      <c r="BD427" s="265">
        <f t="shared" si="341"/>
        <v>0</v>
      </c>
      <c r="BE427" s="105"/>
      <c r="BF427" s="105"/>
      <c r="BG427" s="105"/>
      <c r="BH427" s="105"/>
      <c r="BI427" s="105"/>
      <c r="BJ427" s="105"/>
    </row>
    <row r="428" spans="2:62" ht="20.100000000000001" hidden="1" customHeight="1" outlineLevel="1">
      <c r="B428" s="100"/>
      <c r="C428" s="908"/>
      <c r="D428" s="909"/>
      <c r="E428" s="909"/>
      <c r="F428" s="910"/>
      <c r="G428" s="890"/>
      <c r="H428" s="891"/>
      <c r="I428" s="152"/>
      <c r="J428" s="152"/>
      <c r="K428" s="152"/>
      <c r="L428" s="152"/>
      <c r="M428" s="152"/>
      <c r="N428" s="152"/>
      <c r="O428" s="152"/>
      <c r="P428" s="153"/>
      <c r="Q428" s="153"/>
      <c r="R428" s="156">
        <f t="shared" si="332"/>
        <v>0</v>
      </c>
      <c r="S428" s="156">
        <f t="shared" si="333"/>
        <v>0</v>
      </c>
      <c r="U428" s="157">
        <f t="shared" si="339"/>
        <v>0</v>
      </c>
      <c r="W428" s="152"/>
      <c r="X428" s="152"/>
      <c r="Y428" s="152"/>
      <c r="Z428" s="152"/>
      <c r="AA428" s="152"/>
      <c r="AB428" s="152"/>
      <c r="AC428" s="347"/>
      <c r="AD428" s="152"/>
      <c r="AE428" s="152"/>
      <c r="AF428" s="152"/>
      <c r="AG428" s="152"/>
      <c r="AH428" s="152"/>
      <c r="AI428" s="152"/>
      <c r="AJ428" s="347"/>
      <c r="AK428" s="152"/>
      <c r="AL428" s="152"/>
      <c r="AM428" s="295"/>
      <c r="AN428" s="228"/>
      <c r="AO428" s="228"/>
      <c r="AP428" s="228"/>
      <c r="AQ428" s="228"/>
      <c r="AR428" s="228"/>
      <c r="AS428" s="348"/>
      <c r="AT428" s="264">
        <f t="shared" si="309"/>
        <v>0</v>
      </c>
      <c r="AU428" s="259"/>
      <c r="AV428" s="265">
        <f t="shared" si="336"/>
        <v>0</v>
      </c>
      <c r="AX428" s="265">
        <f t="shared" si="340"/>
        <v>0</v>
      </c>
      <c r="AZ428" s="492">
        <f t="shared" si="337"/>
        <v>0</v>
      </c>
      <c r="BB428" s="492">
        <f t="shared" si="338"/>
        <v>0</v>
      </c>
      <c r="BD428" s="265">
        <f t="shared" si="341"/>
        <v>0</v>
      </c>
      <c r="BE428" s="105"/>
      <c r="BF428" s="105"/>
      <c r="BG428" s="105"/>
      <c r="BH428" s="105"/>
      <c r="BI428" s="105"/>
      <c r="BJ428" s="105"/>
    </row>
    <row r="429" spans="2:62" ht="20.100000000000001" hidden="1" customHeight="1" outlineLevel="1">
      <c r="B429" s="100"/>
      <c r="C429" s="908"/>
      <c r="D429" s="909"/>
      <c r="E429" s="909"/>
      <c r="F429" s="910"/>
      <c r="G429" s="890"/>
      <c r="H429" s="891"/>
      <c r="I429" s="152"/>
      <c r="J429" s="152"/>
      <c r="K429" s="152"/>
      <c r="L429" s="152"/>
      <c r="M429" s="152"/>
      <c r="N429" s="152"/>
      <c r="O429" s="152"/>
      <c r="P429" s="153"/>
      <c r="Q429" s="153"/>
      <c r="R429" s="156">
        <f t="shared" si="332"/>
        <v>0</v>
      </c>
      <c r="S429" s="156">
        <f t="shared" si="333"/>
        <v>0</v>
      </c>
      <c r="U429" s="157">
        <f t="shared" si="339"/>
        <v>0</v>
      </c>
      <c r="W429" s="152"/>
      <c r="X429" s="152"/>
      <c r="Y429" s="152"/>
      <c r="Z429" s="152"/>
      <c r="AA429" s="152"/>
      <c r="AB429" s="152"/>
      <c r="AC429" s="347"/>
      <c r="AD429" s="152"/>
      <c r="AE429" s="152"/>
      <c r="AF429" s="152"/>
      <c r="AG429" s="152"/>
      <c r="AH429" s="152"/>
      <c r="AI429" s="152"/>
      <c r="AJ429" s="347"/>
      <c r="AK429" s="152"/>
      <c r="AL429" s="152"/>
      <c r="AM429" s="295"/>
      <c r="AN429" s="228"/>
      <c r="AO429" s="228"/>
      <c r="AP429" s="228"/>
      <c r="AQ429" s="228"/>
      <c r="AR429" s="228"/>
      <c r="AS429" s="348"/>
      <c r="AT429" s="264">
        <f t="shared" si="309"/>
        <v>0</v>
      </c>
      <c r="AU429" s="259"/>
      <c r="AV429" s="265">
        <f t="shared" si="336"/>
        <v>0</v>
      </c>
      <c r="AX429" s="265">
        <f t="shared" si="340"/>
        <v>0</v>
      </c>
      <c r="AZ429" s="492">
        <f t="shared" si="337"/>
        <v>0</v>
      </c>
      <c r="BB429" s="492">
        <f t="shared" si="338"/>
        <v>0</v>
      </c>
      <c r="BD429" s="265">
        <f t="shared" si="341"/>
        <v>0</v>
      </c>
      <c r="BE429" s="105"/>
      <c r="BF429" s="105"/>
      <c r="BG429" s="105"/>
      <c r="BH429" s="105"/>
      <c r="BI429" s="105"/>
      <c r="BJ429" s="105"/>
    </row>
    <row r="430" spans="2:62" ht="20.100000000000001" hidden="1" customHeight="1" outlineLevel="1">
      <c r="B430" s="100"/>
      <c r="C430" s="908"/>
      <c r="D430" s="909"/>
      <c r="E430" s="909"/>
      <c r="F430" s="910"/>
      <c r="G430" s="890"/>
      <c r="H430" s="891"/>
      <c r="I430" s="152"/>
      <c r="J430" s="152"/>
      <c r="K430" s="152"/>
      <c r="L430" s="152"/>
      <c r="M430" s="152"/>
      <c r="N430" s="152"/>
      <c r="O430" s="152"/>
      <c r="P430" s="153"/>
      <c r="Q430" s="153"/>
      <c r="R430" s="156">
        <f t="shared" si="332"/>
        <v>0</v>
      </c>
      <c r="S430" s="156">
        <f t="shared" si="333"/>
        <v>0</v>
      </c>
      <c r="U430" s="157">
        <f t="shared" si="339"/>
        <v>0</v>
      </c>
      <c r="W430" s="152"/>
      <c r="X430" s="152"/>
      <c r="Y430" s="152"/>
      <c r="Z430" s="152"/>
      <c r="AA430" s="152"/>
      <c r="AB430" s="152"/>
      <c r="AC430" s="347"/>
      <c r="AD430" s="152"/>
      <c r="AE430" s="152"/>
      <c r="AF430" s="152"/>
      <c r="AG430" s="152"/>
      <c r="AH430" s="152"/>
      <c r="AI430" s="152"/>
      <c r="AJ430" s="347"/>
      <c r="AK430" s="152"/>
      <c r="AL430" s="152"/>
      <c r="AM430" s="295"/>
      <c r="AN430" s="228"/>
      <c r="AO430" s="228"/>
      <c r="AP430" s="228"/>
      <c r="AQ430" s="228"/>
      <c r="AR430" s="228"/>
      <c r="AS430" s="348"/>
      <c r="AT430" s="264">
        <f t="shared" si="309"/>
        <v>0</v>
      </c>
      <c r="AU430" s="259"/>
      <c r="AV430" s="265">
        <f t="shared" si="336"/>
        <v>0</v>
      </c>
      <c r="AX430" s="265">
        <f t="shared" si="340"/>
        <v>0</v>
      </c>
      <c r="AZ430" s="492">
        <f t="shared" si="337"/>
        <v>0</v>
      </c>
      <c r="BB430" s="492">
        <f t="shared" si="338"/>
        <v>0</v>
      </c>
      <c r="BD430" s="265">
        <f t="shared" si="341"/>
        <v>0</v>
      </c>
      <c r="BE430" s="105"/>
      <c r="BF430" s="105"/>
      <c r="BG430" s="105"/>
      <c r="BH430" s="105"/>
      <c r="BI430" s="105"/>
      <c r="BJ430" s="105"/>
    </row>
    <row r="431" spans="2:62" ht="20.100000000000001" hidden="1" customHeight="1" outlineLevel="1">
      <c r="B431" s="100"/>
      <c r="C431" s="908"/>
      <c r="D431" s="909"/>
      <c r="E431" s="909"/>
      <c r="F431" s="910"/>
      <c r="G431" s="890"/>
      <c r="H431" s="891"/>
      <c r="I431" s="152"/>
      <c r="J431" s="152"/>
      <c r="K431" s="152"/>
      <c r="L431" s="152"/>
      <c r="M431" s="152"/>
      <c r="N431" s="152"/>
      <c r="O431" s="152"/>
      <c r="P431" s="153"/>
      <c r="Q431" s="153"/>
      <c r="R431" s="156">
        <f t="shared" si="332"/>
        <v>0</v>
      </c>
      <c r="S431" s="156">
        <f t="shared" si="333"/>
        <v>0</v>
      </c>
      <c r="U431" s="157">
        <f t="shared" si="339"/>
        <v>0</v>
      </c>
      <c r="W431" s="152"/>
      <c r="X431" s="152"/>
      <c r="Y431" s="152"/>
      <c r="Z431" s="152"/>
      <c r="AA431" s="152"/>
      <c r="AB431" s="152"/>
      <c r="AC431" s="347"/>
      <c r="AD431" s="152"/>
      <c r="AE431" s="152"/>
      <c r="AF431" s="152"/>
      <c r="AG431" s="152"/>
      <c r="AH431" s="152"/>
      <c r="AI431" s="152"/>
      <c r="AJ431" s="347"/>
      <c r="AK431" s="152"/>
      <c r="AL431" s="152"/>
      <c r="AM431" s="295"/>
      <c r="AN431" s="228"/>
      <c r="AO431" s="228"/>
      <c r="AP431" s="228"/>
      <c r="AQ431" s="228"/>
      <c r="AR431" s="228"/>
      <c r="AS431" s="348"/>
      <c r="AT431" s="264">
        <f t="shared" si="309"/>
        <v>0</v>
      </c>
      <c r="AU431" s="259"/>
      <c r="AV431" s="265">
        <f t="shared" si="336"/>
        <v>0</v>
      </c>
      <c r="AX431" s="265">
        <f t="shared" si="340"/>
        <v>0</v>
      </c>
      <c r="AZ431" s="492">
        <f t="shared" si="337"/>
        <v>0</v>
      </c>
      <c r="BB431" s="492">
        <f t="shared" si="338"/>
        <v>0</v>
      </c>
      <c r="BD431" s="265">
        <f t="shared" si="341"/>
        <v>0</v>
      </c>
      <c r="BE431" s="105"/>
      <c r="BF431" s="105"/>
      <c r="BG431" s="105"/>
      <c r="BH431" s="105"/>
      <c r="BI431" s="105"/>
      <c r="BJ431" s="105"/>
    </row>
    <row r="432" spans="2:62" ht="20.100000000000001" hidden="1" customHeight="1" outlineLevel="1">
      <c r="B432" s="100"/>
      <c r="C432" s="908"/>
      <c r="D432" s="909"/>
      <c r="E432" s="909"/>
      <c r="F432" s="910"/>
      <c r="G432" s="890"/>
      <c r="H432" s="891"/>
      <c r="I432" s="152"/>
      <c r="J432" s="152"/>
      <c r="K432" s="152"/>
      <c r="L432" s="152"/>
      <c r="M432" s="152"/>
      <c r="N432" s="152"/>
      <c r="O432" s="152"/>
      <c r="P432" s="153"/>
      <c r="Q432" s="153"/>
      <c r="R432" s="156">
        <f t="shared" si="332"/>
        <v>0</v>
      </c>
      <c r="S432" s="156">
        <f t="shared" si="333"/>
        <v>0</v>
      </c>
      <c r="U432" s="157">
        <f t="shared" si="339"/>
        <v>0</v>
      </c>
      <c r="W432" s="152"/>
      <c r="X432" s="152"/>
      <c r="Y432" s="152"/>
      <c r="Z432" s="152"/>
      <c r="AA432" s="152"/>
      <c r="AB432" s="152"/>
      <c r="AC432" s="347"/>
      <c r="AD432" s="152"/>
      <c r="AE432" s="152"/>
      <c r="AF432" s="152"/>
      <c r="AG432" s="152"/>
      <c r="AH432" s="152"/>
      <c r="AI432" s="152"/>
      <c r="AJ432" s="347"/>
      <c r="AK432" s="152"/>
      <c r="AL432" s="152"/>
      <c r="AM432" s="295"/>
      <c r="AN432" s="228"/>
      <c r="AO432" s="228"/>
      <c r="AP432" s="228"/>
      <c r="AQ432" s="228"/>
      <c r="AR432" s="228"/>
      <c r="AS432" s="348"/>
      <c r="AT432" s="264">
        <f t="shared" si="309"/>
        <v>0</v>
      </c>
      <c r="AU432" s="259"/>
      <c r="AV432" s="265">
        <f t="shared" si="336"/>
        <v>0</v>
      </c>
      <c r="AX432" s="265">
        <f t="shared" si="340"/>
        <v>0</v>
      </c>
      <c r="AZ432" s="492">
        <f t="shared" si="337"/>
        <v>0</v>
      </c>
      <c r="BB432" s="492">
        <f t="shared" si="338"/>
        <v>0</v>
      </c>
      <c r="BD432" s="265">
        <f t="shared" si="341"/>
        <v>0</v>
      </c>
      <c r="BE432" s="105"/>
      <c r="BF432" s="105"/>
      <c r="BG432" s="105"/>
      <c r="BH432" s="105"/>
      <c r="BI432" s="105"/>
      <c r="BJ432" s="105"/>
    </row>
    <row r="433" spans="2:62" ht="20.100000000000001" hidden="1" customHeight="1" outlineLevel="1">
      <c r="B433" s="100"/>
      <c r="C433" s="908"/>
      <c r="D433" s="909"/>
      <c r="E433" s="909"/>
      <c r="F433" s="910"/>
      <c r="G433" s="890"/>
      <c r="H433" s="891"/>
      <c r="I433" s="152"/>
      <c r="J433" s="152"/>
      <c r="K433" s="152"/>
      <c r="L433" s="152"/>
      <c r="M433" s="152"/>
      <c r="N433" s="152"/>
      <c r="O433" s="152"/>
      <c r="P433" s="153"/>
      <c r="Q433" s="153"/>
      <c r="R433" s="156">
        <f t="shared" si="332"/>
        <v>0</v>
      </c>
      <c r="S433" s="156">
        <f t="shared" si="333"/>
        <v>0</v>
      </c>
      <c r="U433" s="157">
        <f t="shared" si="339"/>
        <v>0</v>
      </c>
      <c r="W433" s="152"/>
      <c r="X433" s="152"/>
      <c r="Y433" s="152"/>
      <c r="Z433" s="152"/>
      <c r="AA433" s="152"/>
      <c r="AB433" s="152"/>
      <c r="AC433" s="347"/>
      <c r="AD433" s="152"/>
      <c r="AE433" s="152"/>
      <c r="AF433" s="152"/>
      <c r="AG433" s="152"/>
      <c r="AH433" s="152"/>
      <c r="AI433" s="152"/>
      <c r="AJ433" s="347"/>
      <c r="AK433" s="152"/>
      <c r="AL433" s="152"/>
      <c r="AM433" s="295"/>
      <c r="AN433" s="228"/>
      <c r="AO433" s="228"/>
      <c r="AP433" s="228"/>
      <c r="AQ433" s="228"/>
      <c r="AR433" s="228"/>
      <c r="AS433" s="348"/>
      <c r="AT433" s="264">
        <f t="shared" si="309"/>
        <v>0</v>
      </c>
      <c r="AU433" s="259"/>
      <c r="AV433" s="265">
        <f t="shared" si="336"/>
        <v>0</v>
      </c>
      <c r="AX433" s="265">
        <f t="shared" si="340"/>
        <v>0</v>
      </c>
      <c r="AZ433" s="492">
        <f t="shared" si="337"/>
        <v>0</v>
      </c>
      <c r="BB433" s="492">
        <f t="shared" si="338"/>
        <v>0</v>
      </c>
      <c r="BD433" s="265">
        <f t="shared" si="341"/>
        <v>0</v>
      </c>
      <c r="BE433" s="105"/>
      <c r="BF433" s="105"/>
      <c r="BG433" s="105"/>
      <c r="BH433" s="105"/>
      <c r="BI433" s="105"/>
      <c r="BJ433" s="105"/>
    </row>
    <row r="434" spans="2:62" ht="20.100000000000001" hidden="1" customHeight="1" outlineLevel="1">
      <c r="B434" s="100"/>
      <c r="C434" s="908"/>
      <c r="D434" s="909"/>
      <c r="E434" s="909"/>
      <c r="F434" s="910"/>
      <c r="G434" s="890"/>
      <c r="H434" s="891"/>
      <c r="I434" s="152"/>
      <c r="J434" s="152"/>
      <c r="K434" s="152"/>
      <c r="L434" s="152"/>
      <c r="M434" s="152"/>
      <c r="N434" s="152"/>
      <c r="O434" s="152"/>
      <c r="P434" s="153"/>
      <c r="Q434" s="153"/>
      <c r="R434" s="156">
        <f t="shared" si="332"/>
        <v>0</v>
      </c>
      <c r="S434" s="156">
        <f t="shared" si="333"/>
        <v>0</v>
      </c>
      <c r="U434" s="157">
        <f t="shared" si="339"/>
        <v>0</v>
      </c>
      <c r="W434" s="152"/>
      <c r="X434" s="152"/>
      <c r="Y434" s="152"/>
      <c r="Z434" s="152"/>
      <c r="AA434" s="152"/>
      <c r="AB434" s="152"/>
      <c r="AC434" s="347"/>
      <c r="AD434" s="152"/>
      <c r="AE434" s="152"/>
      <c r="AF434" s="152"/>
      <c r="AG434" s="152"/>
      <c r="AH434" s="152"/>
      <c r="AI434" s="152"/>
      <c r="AJ434" s="347"/>
      <c r="AK434" s="152"/>
      <c r="AL434" s="152"/>
      <c r="AM434" s="295"/>
      <c r="AN434" s="228"/>
      <c r="AO434" s="228"/>
      <c r="AP434" s="228"/>
      <c r="AQ434" s="228"/>
      <c r="AR434" s="228"/>
      <c r="AS434" s="348"/>
      <c r="AT434" s="264">
        <f t="shared" si="309"/>
        <v>0</v>
      </c>
      <c r="AU434" s="259"/>
      <c r="AV434" s="265">
        <f t="shared" si="336"/>
        <v>0</v>
      </c>
      <c r="AX434" s="265">
        <f t="shared" si="340"/>
        <v>0</v>
      </c>
      <c r="AZ434" s="492">
        <f t="shared" si="337"/>
        <v>0</v>
      </c>
      <c r="BB434" s="492">
        <f t="shared" si="338"/>
        <v>0</v>
      </c>
      <c r="BD434" s="265">
        <f t="shared" si="341"/>
        <v>0</v>
      </c>
      <c r="BE434" s="105"/>
      <c r="BF434" s="105"/>
      <c r="BG434" s="105"/>
      <c r="BH434" s="105"/>
      <c r="BI434" s="105"/>
      <c r="BJ434" s="105"/>
    </row>
    <row r="435" spans="2:62" ht="20.100000000000001" hidden="1" customHeight="1" outlineLevel="1">
      <c r="B435" s="100"/>
      <c r="C435" s="908"/>
      <c r="D435" s="909"/>
      <c r="E435" s="909"/>
      <c r="F435" s="910"/>
      <c r="G435" s="890"/>
      <c r="H435" s="891"/>
      <c r="I435" s="152"/>
      <c r="J435" s="152"/>
      <c r="K435" s="152"/>
      <c r="L435" s="152"/>
      <c r="M435" s="152"/>
      <c r="N435" s="152"/>
      <c r="O435" s="152"/>
      <c r="P435" s="153"/>
      <c r="Q435" s="153"/>
      <c r="R435" s="156">
        <f t="shared" si="332"/>
        <v>0</v>
      </c>
      <c r="S435" s="156">
        <f t="shared" si="333"/>
        <v>0</v>
      </c>
      <c r="U435" s="157">
        <f t="shared" si="339"/>
        <v>0</v>
      </c>
      <c r="W435" s="152"/>
      <c r="X435" s="152"/>
      <c r="Y435" s="152"/>
      <c r="Z435" s="152"/>
      <c r="AA435" s="152"/>
      <c r="AB435" s="152"/>
      <c r="AC435" s="347"/>
      <c r="AD435" s="152"/>
      <c r="AE435" s="152"/>
      <c r="AF435" s="152"/>
      <c r="AG435" s="152"/>
      <c r="AH435" s="152"/>
      <c r="AI435" s="152"/>
      <c r="AJ435" s="347"/>
      <c r="AK435" s="152"/>
      <c r="AL435" s="152"/>
      <c r="AM435" s="295"/>
      <c r="AN435" s="228"/>
      <c r="AO435" s="228"/>
      <c r="AP435" s="228"/>
      <c r="AQ435" s="228"/>
      <c r="AR435" s="228"/>
      <c r="AS435" s="348"/>
      <c r="AT435" s="264">
        <f t="shared" si="309"/>
        <v>0</v>
      </c>
      <c r="AU435" s="259"/>
      <c r="AV435" s="265">
        <f t="shared" si="336"/>
        <v>0</v>
      </c>
      <c r="AX435" s="265">
        <f t="shared" si="340"/>
        <v>0</v>
      </c>
      <c r="AZ435" s="492">
        <f t="shared" si="337"/>
        <v>0</v>
      </c>
      <c r="BB435" s="492">
        <f t="shared" si="338"/>
        <v>0</v>
      </c>
      <c r="BD435" s="265">
        <f t="shared" si="341"/>
        <v>0</v>
      </c>
      <c r="BE435" s="105"/>
      <c r="BF435" s="105"/>
      <c r="BG435" s="105"/>
      <c r="BH435" s="105"/>
      <c r="BI435" s="105"/>
      <c r="BJ435" s="105"/>
    </row>
    <row r="436" spans="2:62" ht="9.9499999999999993" hidden="1" customHeight="1" outlineLevel="1">
      <c r="B436" s="101"/>
      <c r="C436" s="208"/>
      <c r="D436" s="208"/>
      <c r="E436" s="208"/>
      <c r="F436" s="208"/>
      <c r="G436" s="237"/>
      <c r="H436" s="207"/>
      <c r="I436" s="257"/>
      <c r="J436" s="257"/>
      <c r="K436" s="257"/>
      <c r="L436" s="257"/>
      <c r="M436" s="257"/>
      <c r="N436" s="257"/>
      <c r="O436" s="257"/>
      <c r="P436" s="256"/>
      <c r="Q436" s="102"/>
      <c r="R436" s="102"/>
      <c r="S436" s="102"/>
      <c r="U436" s="98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Z436" s="493"/>
      <c r="BE436" s="105"/>
      <c r="BF436" s="105"/>
      <c r="BG436" s="105"/>
      <c r="BH436" s="105"/>
      <c r="BI436" s="105"/>
      <c r="BJ436" s="105"/>
    </row>
    <row r="437" spans="2:62" ht="20.100000000000001" customHeight="1" collapsed="1">
      <c r="B437" s="8">
        <f>B420+1</f>
        <v>26</v>
      </c>
      <c r="C437" s="916"/>
      <c r="D437" s="917"/>
      <c r="E437" s="917"/>
      <c r="F437" s="918"/>
      <c r="G437" s="429"/>
      <c r="H437" s="206">
        <v>1</v>
      </c>
      <c r="I437" s="642">
        <f t="shared" ref="I437" si="342">$H437*SUM(I438:I452)</f>
        <v>0</v>
      </c>
      <c r="J437" s="643">
        <f t="shared" ref="J437:O437" si="343">$H437*SUM(J438:J452)</f>
        <v>0</v>
      </c>
      <c r="K437" s="644">
        <f t="shared" si="343"/>
        <v>0</v>
      </c>
      <c r="L437" s="645">
        <f t="shared" si="343"/>
        <v>0</v>
      </c>
      <c r="M437" s="645">
        <f t="shared" si="343"/>
        <v>0</v>
      </c>
      <c r="N437" s="644">
        <f t="shared" si="343"/>
        <v>0</v>
      </c>
      <c r="O437" s="642">
        <f t="shared" si="343"/>
        <v>0</v>
      </c>
      <c r="P437" s="209">
        <f t="shared" ref="P437:Q437" si="344">$H437*SUM(P438:P452)</f>
        <v>0</v>
      </c>
      <c r="Q437" s="210">
        <f t="shared" si="344"/>
        <v>0</v>
      </c>
      <c r="R437" s="136">
        <f t="shared" ref="R437:R452" si="345">P437*(1+Gewinn)*(1+SicherheitAngebot)</f>
        <v>0</v>
      </c>
      <c r="S437" s="137">
        <f t="shared" ref="S437:S452" si="346">Q437*(1+MGKZ)*(1+Gewinn)*(1+SicherheitAngebot)</f>
        <v>0</v>
      </c>
      <c r="U437" s="10">
        <f>I437*$I$7+J437*$J$7+K437*$K$7+L437*$L$7+M437*$M$7+N437*$N$7+O437*$O$7+R437+S437</f>
        <v>0</v>
      </c>
      <c r="W437" s="646">
        <f t="shared" ref="W437:AB437" si="347">$H437*SUM(W438:W452)</f>
        <v>0</v>
      </c>
      <c r="X437" s="647">
        <f t="shared" si="347"/>
        <v>0</v>
      </c>
      <c r="Y437" s="648">
        <f t="shared" si="347"/>
        <v>0</v>
      </c>
      <c r="Z437" s="649">
        <f t="shared" si="347"/>
        <v>0</v>
      </c>
      <c r="AA437" s="648">
        <f t="shared" si="347"/>
        <v>0</v>
      </c>
      <c r="AB437" s="646">
        <f t="shared" si="347"/>
        <v>0</v>
      </c>
      <c r="AC437" s="258"/>
      <c r="AD437" s="646">
        <f t="shared" ref="AD437:AM437" si="348">$H437*SUM(AD438:AD452)</f>
        <v>0</v>
      </c>
      <c r="AE437" s="647">
        <f t="shared" si="348"/>
        <v>0</v>
      </c>
      <c r="AF437" s="648">
        <f t="shared" si="348"/>
        <v>0</v>
      </c>
      <c r="AG437" s="649">
        <f t="shared" si="348"/>
        <v>0</v>
      </c>
      <c r="AH437" s="648">
        <f t="shared" si="348"/>
        <v>0</v>
      </c>
      <c r="AI437" s="646">
        <f t="shared" si="348"/>
        <v>0</v>
      </c>
      <c r="AJ437" s="258"/>
      <c r="AK437" s="653">
        <f t="shared" si="348"/>
        <v>0</v>
      </c>
      <c r="AL437" s="653">
        <f t="shared" si="348"/>
        <v>0</v>
      </c>
      <c r="AM437" s="653">
        <f t="shared" si="348"/>
        <v>0</v>
      </c>
      <c r="AN437" s="227">
        <f>$H437*SUM(AN438:AN452)*(1+Gewinn)*(1+SicherheitAngebot)</f>
        <v>0</v>
      </c>
      <c r="AO437" s="227">
        <f>$H437*SUM(AO438:AO452)*(1+Gewinn)*(1+SicherheitAngebot)</f>
        <v>0</v>
      </c>
      <c r="AP437" s="227">
        <f>$H437*SUM(AP438:AP452)*(1+Gewinn)*(1+SicherheitAngebot)</f>
        <v>0</v>
      </c>
      <c r="AQ437" s="227">
        <f>$H437*SUM(AQ438:AQ452)*(1+Gewinn)*(1+SicherheitAngebot)</f>
        <v>0</v>
      </c>
      <c r="AR437" s="227">
        <f>$H437*SUM(AR438:AR452)*(1+Gewinn)*(1+SicherheitAngebot)</f>
        <v>0</v>
      </c>
      <c r="AS437" s="262"/>
      <c r="AT437" s="263">
        <f t="shared" si="309"/>
        <v>0</v>
      </c>
      <c r="AU437" s="259"/>
      <c r="AV437" s="491">
        <f>AK437*$AK$7+AL437*$AL$7+AM437*$AM$7+SUM(AN437:AR437)+AT437/Zuschläge_IBN+AT437</f>
        <v>0</v>
      </c>
      <c r="AX437" s="685">
        <f>U437+AV437</f>
        <v>0</v>
      </c>
      <c r="AZ437" s="490">
        <f>IF(H437&gt;0,U437/(1+SicherheitAngebot)*(1+Sicherheit),0)</f>
        <v>0</v>
      </c>
      <c r="BB437" s="490">
        <f>IF(H437&gt;0,AV437/(1+SicherheitAngebot)*(1+Sicherheit),0)</f>
        <v>0</v>
      </c>
      <c r="BD437" s="490">
        <f>AZ437+BB437</f>
        <v>0</v>
      </c>
      <c r="BE437" s="105"/>
      <c r="BF437" s="105"/>
      <c r="BG437" s="105"/>
      <c r="BH437" s="105"/>
      <c r="BI437" s="105"/>
      <c r="BJ437" s="105"/>
    </row>
    <row r="438" spans="2:62" ht="20.100000000000001" hidden="1" customHeight="1" outlineLevel="1">
      <c r="B438" s="99"/>
      <c r="C438" s="908"/>
      <c r="D438" s="909"/>
      <c r="E438" s="909"/>
      <c r="F438" s="910"/>
      <c r="G438" s="890"/>
      <c r="H438" s="901"/>
      <c r="I438" s="152"/>
      <c r="J438" s="152"/>
      <c r="K438" s="152"/>
      <c r="L438" s="152"/>
      <c r="M438" s="152"/>
      <c r="N438" s="152"/>
      <c r="O438" s="152"/>
      <c r="P438" s="153"/>
      <c r="Q438" s="153"/>
      <c r="R438" s="156">
        <f t="shared" si="345"/>
        <v>0</v>
      </c>
      <c r="S438" s="156">
        <f t="shared" si="346"/>
        <v>0</v>
      </c>
      <c r="U438" s="157">
        <f>I438*$I$7+J438*$J$7+K438*$K$7+L438*$L$7+M438*$M$7+N438*$N$7+O438*$O$7+R438+S438</f>
        <v>0</v>
      </c>
      <c r="W438" s="152"/>
      <c r="X438" s="152"/>
      <c r="Y438" s="152"/>
      <c r="Z438" s="152"/>
      <c r="AA438" s="152"/>
      <c r="AB438" s="152"/>
      <c r="AC438" s="347"/>
      <c r="AD438" s="152"/>
      <c r="AE438" s="152"/>
      <c r="AF438" s="152"/>
      <c r="AG438" s="152"/>
      <c r="AH438" s="152"/>
      <c r="AI438" s="152"/>
      <c r="AJ438" s="347"/>
      <c r="AK438" s="152"/>
      <c r="AL438" s="152"/>
      <c r="AM438" s="295"/>
      <c r="AN438" s="228"/>
      <c r="AO438" s="228"/>
      <c r="AP438" s="228"/>
      <c r="AQ438" s="228"/>
      <c r="AR438" s="228"/>
      <c r="AS438" s="348"/>
      <c r="AT438" s="264">
        <f t="shared" si="309"/>
        <v>0</v>
      </c>
      <c r="AU438" s="259"/>
      <c r="AV438" s="265">
        <f t="shared" ref="AV438:AV452" si="349">AK438*$AK$7+AL438*$AL$7+AM438*$AM$7+SUM(AN438:AR438)*(1+Gewinn)*(1+SicherheitAngebot)+AT438/Zuschläge_IBN+AT438</f>
        <v>0</v>
      </c>
      <c r="AX438" s="265">
        <f>U438+AV438</f>
        <v>0</v>
      </c>
      <c r="AZ438" s="492">
        <f t="shared" ref="AZ438:AZ452" si="350">U438/(1+SicherheitAngebot)*(1+Sicherheit)</f>
        <v>0</v>
      </c>
      <c r="BB438" s="492">
        <f t="shared" ref="BB438:BB452" si="351">AV438/(1+SicherheitAngebot)*(1+Sicherheit)</f>
        <v>0</v>
      </c>
      <c r="BD438" s="265">
        <f>AZ438+BB438</f>
        <v>0</v>
      </c>
      <c r="BE438" s="105"/>
      <c r="BF438" s="105"/>
      <c r="BG438" s="105"/>
      <c r="BH438" s="105"/>
      <c r="BI438" s="105"/>
      <c r="BJ438" s="105"/>
    </row>
    <row r="439" spans="2:62" ht="20.100000000000001" hidden="1" customHeight="1" outlineLevel="1">
      <c r="B439" s="100"/>
      <c r="C439" s="908"/>
      <c r="D439" s="909"/>
      <c r="E439" s="909"/>
      <c r="F439" s="910"/>
      <c r="G439" s="890"/>
      <c r="H439" s="891"/>
      <c r="I439" s="152"/>
      <c r="J439" s="152"/>
      <c r="K439" s="152"/>
      <c r="L439" s="152"/>
      <c r="M439" s="152"/>
      <c r="N439" s="152"/>
      <c r="O439" s="152"/>
      <c r="P439" s="153"/>
      <c r="Q439" s="153"/>
      <c r="R439" s="156">
        <f t="shared" si="345"/>
        <v>0</v>
      </c>
      <c r="S439" s="156">
        <f t="shared" si="346"/>
        <v>0</v>
      </c>
      <c r="U439" s="157">
        <f t="shared" ref="U439:U452" si="352">I439*$I$7+J439*$J$7+K439*$K$7+L439*$L$7+M439*$M$7+N439*$N$7+O439*$O$7+R439+S439</f>
        <v>0</v>
      </c>
      <c r="W439" s="152"/>
      <c r="X439" s="152"/>
      <c r="Y439" s="152"/>
      <c r="Z439" s="152"/>
      <c r="AA439" s="152"/>
      <c r="AB439" s="152"/>
      <c r="AC439" s="347"/>
      <c r="AD439" s="152"/>
      <c r="AE439" s="152"/>
      <c r="AF439" s="152"/>
      <c r="AG439" s="152"/>
      <c r="AH439" s="152"/>
      <c r="AI439" s="152"/>
      <c r="AJ439" s="347"/>
      <c r="AK439" s="152"/>
      <c r="AL439" s="152"/>
      <c r="AM439" s="295"/>
      <c r="AN439" s="228"/>
      <c r="AO439" s="228"/>
      <c r="AP439" s="228"/>
      <c r="AQ439" s="228"/>
      <c r="AR439" s="228"/>
      <c r="AS439" s="348"/>
      <c r="AT439" s="264">
        <f t="shared" si="309"/>
        <v>0</v>
      </c>
      <c r="AU439" s="259"/>
      <c r="AV439" s="265">
        <f t="shared" si="349"/>
        <v>0</v>
      </c>
      <c r="AX439" s="265">
        <f t="shared" ref="AX439:AX452" si="353">U439+AV439</f>
        <v>0</v>
      </c>
      <c r="AZ439" s="492">
        <f t="shared" si="350"/>
        <v>0</v>
      </c>
      <c r="BB439" s="492">
        <f t="shared" si="351"/>
        <v>0</v>
      </c>
      <c r="BD439" s="265">
        <f t="shared" ref="BD439:BD452" si="354">AZ439+BB439</f>
        <v>0</v>
      </c>
      <c r="BE439" s="105"/>
      <c r="BF439" s="105"/>
      <c r="BG439" s="105"/>
      <c r="BH439" s="105"/>
      <c r="BI439" s="105"/>
      <c r="BJ439" s="105"/>
    </row>
    <row r="440" spans="2:62" ht="20.100000000000001" hidden="1" customHeight="1" outlineLevel="1">
      <c r="B440" s="100"/>
      <c r="C440" s="908"/>
      <c r="D440" s="909"/>
      <c r="E440" s="909"/>
      <c r="F440" s="910"/>
      <c r="G440" s="890"/>
      <c r="H440" s="891"/>
      <c r="I440" s="152"/>
      <c r="J440" s="152"/>
      <c r="K440" s="152"/>
      <c r="L440" s="152"/>
      <c r="M440" s="152"/>
      <c r="N440" s="152"/>
      <c r="O440" s="152"/>
      <c r="P440" s="153"/>
      <c r="Q440" s="153"/>
      <c r="R440" s="156">
        <f t="shared" si="345"/>
        <v>0</v>
      </c>
      <c r="S440" s="156">
        <f t="shared" si="346"/>
        <v>0</v>
      </c>
      <c r="U440" s="157">
        <f t="shared" si="352"/>
        <v>0</v>
      </c>
      <c r="W440" s="152"/>
      <c r="X440" s="152"/>
      <c r="Y440" s="152"/>
      <c r="Z440" s="152"/>
      <c r="AA440" s="152"/>
      <c r="AB440" s="152"/>
      <c r="AC440" s="347"/>
      <c r="AD440" s="152"/>
      <c r="AE440" s="152"/>
      <c r="AF440" s="152"/>
      <c r="AG440" s="152"/>
      <c r="AH440" s="152"/>
      <c r="AI440" s="152"/>
      <c r="AJ440" s="347"/>
      <c r="AK440" s="152"/>
      <c r="AL440" s="152"/>
      <c r="AM440" s="295"/>
      <c r="AN440" s="228"/>
      <c r="AO440" s="228"/>
      <c r="AP440" s="228"/>
      <c r="AQ440" s="228"/>
      <c r="AR440" s="228"/>
      <c r="AS440" s="348"/>
      <c r="AT440" s="264">
        <f t="shared" si="309"/>
        <v>0</v>
      </c>
      <c r="AU440" s="259"/>
      <c r="AV440" s="265">
        <f t="shared" si="349"/>
        <v>0</v>
      </c>
      <c r="AX440" s="265">
        <f t="shared" si="353"/>
        <v>0</v>
      </c>
      <c r="AZ440" s="492">
        <f t="shared" si="350"/>
        <v>0</v>
      </c>
      <c r="BB440" s="492">
        <f t="shared" si="351"/>
        <v>0</v>
      </c>
      <c r="BD440" s="265">
        <f t="shared" si="354"/>
        <v>0</v>
      </c>
      <c r="BE440" s="105"/>
      <c r="BF440" s="105"/>
      <c r="BG440" s="105"/>
      <c r="BH440" s="105"/>
      <c r="BI440" s="105"/>
      <c r="BJ440" s="105"/>
    </row>
    <row r="441" spans="2:62" ht="20.100000000000001" hidden="1" customHeight="1" outlineLevel="1">
      <c r="B441" s="100"/>
      <c r="C441" s="908"/>
      <c r="D441" s="909"/>
      <c r="E441" s="909"/>
      <c r="F441" s="910"/>
      <c r="G441" s="890"/>
      <c r="H441" s="891"/>
      <c r="I441" s="152"/>
      <c r="J441" s="152"/>
      <c r="K441" s="152"/>
      <c r="L441" s="152"/>
      <c r="M441" s="152"/>
      <c r="N441" s="152"/>
      <c r="O441" s="152"/>
      <c r="P441" s="153"/>
      <c r="Q441" s="153"/>
      <c r="R441" s="156">
        <f t="shared" si="345"/>
        <v>0</v>
      </c>
      <c r="S441" s="156">
        <f t="shared" si="346"/>
        <v>0</v>
      </c>
      <c r="U441" s="157">
        <f t="shared" si="352"/>
        <v>0</v>
      </c>
      <c r="W441" s="152"/>
      <c r="X441" s="152"/>
      <c r="Y441" s="152"/>
      <c r="Z441" s="152"/>
      <c r="AA441" s="152"/>
      <c r="AB441" s="152"/>
      <c r="AC441" s="347"/>
      <c r="AD441" s="152"/>
      <c r="AE441" s="152"/>
      <c r="AF441" s="152"/>
      <c r="AG441" s="152"/>
      <c r="AH441" s="152"/>
      <c r="AI441" s="152"/>
      <c r="AJ441" s="347"/>
      <c r="AK441" s="152"/>
      <c r="AL441" s="152"/>
      <c r="AM441" s="295"/>
      <c r="AN441" s="228"/>
      <c r="AO441" s="228"/>
      <c r="AP441" s="228"/>
      <c r="AQ441" s="228"/>
      <c r="AR441" s="228"/>
      <c r="AS441" s="348"/>
      <c r="AT441" s="264">
        <f t="shared" si="309"/>
        <v>0</v>
      </c>
      <c r="AU441" s="259"/>
      <c r="AV441" s="265">
        <f t="shared" si="349"/>
        <v>0</v>
      </c>
      <c r="AX441" s="265">
        <f t="shared" si="353"/>
        <v>0</v>
      </c>
      <c r="AZ441" s="492">
        <f t="shared" si="350"/>
        <v>0</v>
      </c>
      <c r="BB441" s="492">
        <f t="shared" si="351"/>
        <v>0</v>
      </c>
      <c r="BD441" s="265">
        <f t="shared" si="354"/>
        <v>0</v>
      </c>
      <c r="BE441" s="105"/>
      <c r="BF441" s="105"/>
      <c r="BG441" s="105"/>
      <c r="BH441" s="105"/>
      <c r="BI441" s="105"/>
      <c r="BJ441" s="105"/>
    </row>
    <row r="442" spans="2:62" ht="20.100000000000001" hidden="1" customHeight="1" outlineLevel="1">
      <c r="B442" s="100"/>
      <c r="C442" s="908"/>
      <c r="D442" s="909"/>
      <c r="E442" s="909"/>
      <c r="F442" s="910"/>
      <c r="G442" s="890"/>
      <c r="H442" s="891"/>
      <c r="I442" s="152"/>
      <c r="J442" s="152"/>
      <c r="K442" s="152"/>
      <c r="L442" s="152"/>
      <c r="M442" s="152"/>
      <c r="N442" s="152"/>
      <c r="O442" s="152"/>
      <c r="P442" s="153"/>
      <c r="Q442" s="153"/>
      <c r="R442" s="156">
        <f t="shared" si="345"/>
        <v>0</v>
      </c>
      <c r="S442" s="156">
        <f t="shared" si="346"/>
        <v>0</v>
      </c>
      <c r="U442" s="157">
        <f t="shared" si="352"/>
        <v>0</v>
      </c>
      <c r="W442" s="152"/>
      <c r="X442" s="152"/>
      <c r="Y442" s="152"/>
      <c r="Z442" s="152"/>
      <c r="AA442" s="152"/>
      <c r="AB442" s="152"/>
      <c r="AC442" s="347"/>
      <c r="AD442" s="152"/>
      <c r="AE442" s="152"/>
      <c r="AF442" s="152"/>
      <c r="AG442" s="152"/>
      <c r="AH442" s="152"/>
      <c r="AI442" s="152"/>
      <c r="AJ442" s="347"/>
      <c r="AK442" s="152"/>
      <c r="AL442" s="152"/>
      <c r="AM442" s="295"/>
      <c r="AN442" s="228"/>
      <c r="AO442" s="228"/>
      <c r="AP442" s="228"/>
      <c r="AQ442" s="228"/>
      <c r="AR442" s="228"/>
      <c r="AS442" s="348"/>
      <c r="AT442" s="264">
        <f t="shared" si="309"/>
        <v>0</v>
      </c>
      <c r="AU442" s="259"/>
      <c r="AV442" s="265">
        <f t="shared" si="349"/>
        <v>0</v>
      </c>
      <c r="AX442" s="265">
        <f t="shared" si="353"/>
        <v>0</v>
      </c>
      <c r="AZ442" s="492">
        <f t="shared" si="350"/>
        <v>0</v>
      </c>
      <c r="BB442" s="492">
        <f t="shared" si="351"/>
        <v>0</v>
      </c>
      <c r="BD442" s="265">
        <f t="shared" si="354"/>
        <v>0</v>
      </c>
      <c r="BE442" s="105"/>
      <c r="BF442" s="105"/>
      <c r="BG442" s="105"/>
      <c r="BH442" s="105"/>
      <c r="BI442" s="105"/>
      <c r="BJ442" s="105"/>
    </row>
    <row r="443" spans="2:62" ht="20.100000000000001" hidden="1" customHeight="1" outlineLevel="1">
      <c r="B443" s="100"/>
      <c r="C443" s="908"/>
      <c r="D443" s="909"/>
      <c r="E443" s="909"/>
      <c r="F443" s="910"/>
      <c r="G443" s="890"/>
      <c r="H443" s="891"/>
      <c r="I443" s="152"/>
      <c r="J443" s="152"/>
      <c r="K443" s="152"/>
      <c r="L443" s="152"/>
      <c r="M443" s="152"/>
      <c r="N443" s="152"/>
      <c r="O443" s="152"/>
      <c r="P443" s="153"/>
      <c r="Q443" s="153"/>
      <c r="R443" s="156">
        <f t="shared" si="345"/>
        <v>0</v>
      </c>
      <c r="S443" s="156">
        <f t="shared" si="346"/>
        <v>0</v>
      </c>
      <c r="U443" s="157">
        <f t="shared" si="352"/>
        <v>0</v>
      </c>
      <c r="W443" s="152"/>
      <c r="X443" s="152"/>
      <c r="Y443" s="152"/>
      <c r="Z443" s="152"/>
      <c r="AA443" s="152"/>
      <c r="AB443" s="152"/>
      <c r="AC443" s="347"/>
      <c r="AD443" s="152"/>
      <c r="AE443" s="152"/>
      <c r="AF443" s="152"/>
      <c r="AG443" s="152"/>
      <c r="AH443" s="152"/>
      <c r="AI443" s="152"/>
      <c r="AJ443" s="347"/>
      <c r="AK443" s="152"/>
      <c r="AL443" s="152"/>
      <c r="AM443" s="295"/>
      <c r="AN443" s="228"/>
      <c r="AO443" s="228"/>
      <c r="AP443" s="228"/>
      <c r="AQ443" s="228"/>
      <c r="AR443" s="228"/>
      <c r="AS443" s="348"/>
      <c r="AT443" s="264">
        <f t="shared" si="309"/>
        <v>0</v>
      </c>
      <c r="AU443" s="259"/>
      <c r="AV443" s="265">
        <f t="shared" si="349"/>
        <v>0</v>
      </c>
      <c r="AX443" s="265">
        <f t="shared" si="353"/>
        <v>0</v>
      </c>
      <c r="AZ443" s="492">
        <f t="shared" si="350"/>
        <v>0</v>
      </c>
      <c r="BB443" s="492">
        <f t="shared" si="351"/>
        <v>0</v>
      </c>
      <c r="BD443" s="265">
        <f t="shared" si="354"/>
        <v>0</v>
      </c>
      <c r="BE443" s="105"/>
      <c r="BF443" s="105"/>
      <c r="BG443" s="105"/>
      <c r="BH443" s="105"/>
      <c r="BI443" s="105"/>
      <c r="BJ443" s="105"/>
    </row>
    <row r="444" spans="2:62" ht="20.100000000000001" hidden="1" customHeight="1" outlineLevel="1">
      <c r="B444" s="100"/>
      <c r="C444" s="908"/>
      <c r="D444" s="909"/>
      <c r="E444" s="909"/>
      <c r="F444" s="910"/>
      <c r="G444" s="890"/>
      <c r="H444" s="891"/>
      <c r="I444" s="152"/>
      <c r="J444" s="152"/>
      <c r="K444" s="152"/>
      <c r="L444" s="152"/>
      <c r="M444" s="152"/>
      <c r="N444" s="152"/>
      <c r="O444" s="152"/>
      <c r="P444" s="153"/>
      <c r="Q444" s="153"/>
      <c r="R444" s="156">
        <f t="shared" si="345"/>
        <v>0</v>
      </c>
      <c r="S444" s="156">
        <f t="shared" si="346"/>
        <v>0</v>
      </c>
      <c r="U444" s="157">
        <f t="shared" si="352"/>
        <v>0</v>
      </c>
      <c r="W444" s="152"/>
      <c r="X444" s="152"/>
      <c r="Y444" s="152"/>
      <c r="Z444" s="152"/>
      <c r="AA444" s="152"/>
      <c r="AB444" s="152"/>
      <c r="AC444" s="347"/>
      <c r="AD444" s="152"/>
      <c r="AE444" s="152"/>
      <c r="AF444" s="152"/>
      <c r="AG444" s="152"/>
      <c r="AH444" s="152"/>
      <c r="AI444" s="152"/>
      <c r="AJ444" s="347"/>
      <c r="AK444" s="152"/>
      <c r="AL444" s="152"/>
      <c r="AM444" s="295"/>
      <c r="AN444" s="228"/>
      <c r="AO444" s="228"/>
      <c r="AP444" s="228"/>
      <c r="AQ444" s="228"/>
      <c r="AR444" s="228"/>
      <c r="AS444" s="348"/>
      <c r="AT444" s="264">
        <f t="shared" si="309"/>
        <v>0</v>
      </c>
      <c r="AU444" s="259"/>
      <c r="AV444" s="265">
        <f t="shared" si="349"/>
        <v>0</v>
      </c>
      <c r="AX444" s="265">
        <f t="shared" si="353"/>
        <v>0</v>
      </c>
      <c r="AZ444" s="492">
        <f t="shared" si="350"/>
        <v>0</v>
      </c>
      <c r="BB444" s="492">
        <f t="shared" si="351"/>
        <v>0</v>
      </c>
      <c r="BD444" s="265">
        <f t="shared" si="354"/>
        <v>0</v>
      </c>
      <c r="BE444" s="105"/>
      <c r="BF444" s="105"/>
      <c r="BG444" s="105"/>
      <c r="BH444" s="105"/>
      <c r="BI444" s="105"/>
      <c r="BJ444" s="105"/>
    </row>
    <row r="445" spans="2:62" ht="20.100000000000001" hidden="1" customHeight="1" outlineLevel="1">
      <c r="B445" s="100"/>
      <c r="C445" s="908"/>
      <c r="D445" s="909"/>
      <c r="E445" s="909"/>
      <c r="F445" s="910"/>
      <c r="G445" s="890"/>
      <c r="H445" s="891"/>
      <c r="I445" s="152"/>
      <c r="J445" s="152"/>
      <c r="K445" s="152"/>
      <c r="L445" s="152"/>
      <c r="M445" s="152"/>
      <c r="N445" s="152"/>
      <c r="O445" s="152"/>
      <c r="P445" s="153"/>
      <c r="Q445" s="153"/>
      <c r="R445" s="156">
        <f t="shared" si="345"/>
        <v>0</v>
      </c>
      <c r="S445" s="156">
        <f t="shared" si="346"/>
        <v>0</v>
      </c>
      <c r="U445" s="157">
        <f t="shared" si="352"/>
        <v>0</v>
      </c>
      <c r="W445" s="152"/>
      <c r="X445" s="152"/>
      <c r="Y445" s="152"/>
      <c r="Z445" s="152"/>
      <c r="AA445" s="152"/>
      <c r="AB445" s="152"/>
      <c r="AC445" s="347"/>
      <c r="AD445" s="152"/>
      <c r="AE445" s="152"/>
      <c r="AF445" s="152"/>
      <c r="AG445" s="152"/>
      <c r="AH445" s="152"/>
      <c r="AI445" s="152"/>
      <c r="AJ445" s="347"/>
      <c r="AK445" s="152"/>
      <c r="AL445" s="152"/>
      <c r="AM445" s="295"/>
      <c r="AN445" s="228"/>
      <c r="AO445" s="228"/>
      <c r="AP445" s="228"/>
      <c r="AQ445" s="228"/>
      <c r="AR445" s="228"/>
      <c r="AS445" s="348"/>
      <c r="AT445" s="264">
        <f t="shared" si="309"/>
        <v>0</v>
      </c>
      <c r="AU445" s="259"/>
      <c r="AV445" s="265">
        <f t="shared" si="349"/>
        <v>0</v>
      </c>
      <c r="AX445" s="265">
        <f t="shared" si="353"/>
        <v>0</v>
      </c>
      <c r="AZ445" s="492">
        <f t="shared" si="350"/>
        <v>0</v>
      </c>
      <c r="BB445" s="492">
        <f t="shared" si="351"/>
        <v>0</v>
      </c>
      <c r="BD445" s="265">
        <f t="shared" si="354"/>
        <v>0</v>
      </c>
      <c r="BE445" s="105"/>
      <c r="BF445" s="105"/>
      <c r="BG445" s="105"/>
      <c r="BH445" s="105"/>
      <c r="BI445" s="105"/>
      <c r="BJ445" s="105"/>
    </row>
    <row r="446" spans="2:62" ht="20.100000000000001" hidden="1" customHeight="1" outlineLevel="1">
      <c r="B446" s="100"/>
      <c r="C446" s="908"/>
      <c r="D446" s="909"/>
      <c r="E446" s="909"/>
      <c r="F446" s="910"/>
      <c r="G446" s="890"/>
      <c r="H446" s="891"/>
      <c r="I446" s="152"/>
      <c r="J446" s="152"/>
      <c r="K446" s="152"/>
      <c r="L446" s="152"/>
      <c r="M446" s="152"/>
      <c r="N446" s="152"/>
      <c r="O446" s="152"/>
      <c r="P446" s="153"/>
      <c r="Q446" s="153"/>
      <c r="R446" s="156">
        <f t="shared" si="345"/>
        <v>0</v>
      </c>
      <c r="S446" s="156">
        <f t="shared" si="346"/>
        <v>0</v>
      </c>
      <c r="U446" s="157">
        <f t="shared" si="352"/>
        <v>0</v>
      </c>
      <c r="W446" s="152"/>
      <c r="X446" s="152"/>
      <c r="Y446" s="152"/>
      <c r="Z446" s="152"/>
      <c r="AA446" s="152"/>
      <c r="AB446" s="152"/>
      <c r="AC446" s="347"/>
      <c r="AD446" s="152"/>
      <c r="AE446" s="152"/>
      <c r="AF446" s="152"/>
      <c r="AG446" s="152"/>
      <c r="AH446" s="152"/>
      <c r="AI446" s="152"/>
      <c r="AJ446" s="347"/>
      <c r="AK446" s="152"/>
      <c r="AL446" s="152"/>
      <c r="AM446" s="295"/>
      <c r="AN446" s="228"/>
      <c r="AO446" s="228"/>
      <c r="AP446" s="228"/>
      <c r="AQ446" s="228"/>
      <c r="AR446" s="228"/>
      <c r="AS446" s="348"/>
      <c r="AT446" s="264">
        <f t="shared" si="309"/>
        <v>0</v>
      </c>
      <c r="AU446" s="259"/>
      <c r="AV446" s="265">
        <f t="shared" si="349"/>
        <v>0</v>
      </c>
      <c r="AX446" s="265">
        <f t="shared" si="353"/>
        <v>0</v>
      </c>
      <c r="AZ446" s="492">
        <f t="shared" si="350"/>
        <v>0</v>
      </c>
      <c r="BB446" s="492">
        <f t="shared" si="351"/>
        <v>0</v>
      </c>
      <c r="BD446" s="265">
        <f t="shared" si="354"/>
        <v>0</v>
      </c>
      <c r="BE446" s="105"/>
      <c r="BF446" s="105"/>
      <c r="BG446" s="105"/>
      <c r="BH446" s="105"/>
      <c r="BI446" s="105"/>
      <c r="BJ446" s="105"/>
    </row>
    <row r="447" spans="2:62" ht="20.100000000000001" hidden="1" customHeight="1" outlineLevel="1">
      <c r="B447" s="100"/>
      <c r="C447" s="908"/>
      <c r="D447" s="909"/>
      <c r="E447" s="909"/>
      <c r="F447" s="910"/>
      <c r="G447" s="890"/>
      <c r="H447" s="891"/>
      <c r="I447" s="152"/>
      <c r="J447" s="152"/>
      <c r="K447" s="152"/>
      <c r="L447" s="152"/>
      <c r="M447" s="152"/>
      <c r="N447" s="152"/>
      <c r="O447" s="152"/>
      <c r="P447" s="153"/>
      <c r="Q447" s="153"/>
      <c r="R447" s="156">
        <f t="shared" si="345"/>
        <v>0</v>
      </c>
      <c r="S447" s="156">
        <f t="shared" si="346"/>
        <v>0</v>
      </c>
      <c r="U447" s="157">
        <f t="shared" si="352"/>
        <v>0</v>
      </c>
      <c r="W447" s="152"/>
      <c r="X447" s="152"/>
      <c r="Y447" s="152"/>
      <c r="Z447" s="152"/>
      <c r="AA447" s="152"/>
      <c r="AB447" s="152"/>
      <c r="AC447" s="347"/>
      <c r="AD447" s="152"/>
      <c r="AE447" s="152"/>
      <c r="AF447" s="152"/>
      <c r="AG447" s="152"/>
      <c r="AH447" s="152"/>
      <c r="AI447" s="152"/>
      <c r="AJ447" s="347"/>
      <c r="AK447" s="152"/>
      <c r="AL447" s="152"/>
      <c r="AM447" s="295"/>
      <c r="AN447" s="228"/>
      <c r="AO447" s="228"/>
      <c r="AP447" s="228"/>
      <c r="AQ447" s="228"/>
      <c r="AR447" s="228"/>
      <c r="AS447" s="348"/>
      <c r="AT447" s="264">
        <f t="shared" si="309"/>
        <v>0</v>
      </c>
      <c r="AU447" s="259"/>
      <c r="AV447" s="265">
        <f t="shared" si="349"/>
        <v>0</v>
      </c>
      <c r="AX447" s="265">
        <f t="shared" si="353"/>
        <v>0</v>
      </c>
      <c r="AZ447" s="492">
        <f t="shared" si="350"/>
        <v>0</v>
      </c>
      <c r="BB447" s="492">
        <f t="shared" si="351"/>
        <v>0</v>
      </c>
      <c r="BD447" s="265">
        <f t="shared" si="354"/>
        <v>0</v>
      </c>
      <c r="BE447" s="105"/>
      <c r="BF447" s="105"/>
      <c r="BG447" s="105"/>
      <c r="BH447" s="105"/>
      <c r="BI447" s="105"/>
      <c r="BJ447" s="105"/>
    </row>
    <row r="448" spans="2:62" ht="20.100000000000001" hidden="1" customHeight="1" outlineLevel="1">
      <c r="B448" s="100"/>
      <c r="C448" s="908"/>
      <c r="D448" s="909"/>
      <c r="E448" s="909"/>
      <c r="F448" s="910"/>
      <c r="G448" s="890"/>
      <c r="H448" s="891"/>
      <c r="I448" s="152"/>
      <c r="J448" s="152"/>
      <c r="K448" s="152"/>
      <c r="L448" s="152"/>
      <c r="M448" s="152"/>
      <c r="N448" s="152"/>
      <c r="O448" s="152"/>
      <c r="P448" s="153"/>
      <c r="Q448" s="153"/>
      <c r="R448" s="156">
        <f t="shared" si="345"/>
        <v>0</v>
      </c>
      <c r="S448" s="156">
        <f t="shared" si="346"/>
        <v>0</v>
      </c>
      <c r="U448" s="157">
        <f t="shared" si="352"/>
        <v>0</v>
      </c>
      <c r="W448" s="152"/>
      <c r="X448" s="152"/>
      <c r="Y448" s="152"/>
      <c r="Z448" s="152"/>
      <c r="AA448" s="152"/>
      <c r="AB448" s="152"/>
      <c r="AC448" s="347"/>
      <c r="AD448" s="152"/>
      <c r="AE448" s="152"/>
      <c r="AF448" s="152"/>
      <c r="AG448" s="152"/>
      <c r="AH448" s="152"/>
      <c r="AI448" s="152"/>
      <c r="AJ448" s="347"/>
      <c r="AK448" s="152"/>
      <c r="AL448" s="152"/>
      <c r="AM448" s="295"/>
      <c r="AN448" s="228"/>
      <c r="AO448" s="228"/>
      <c r="AP448" s="228"/>
      <c r="AQ448" s="228"/>
      <c r="AR448" s="228"/>
      <c r="AS448" s="348"/>
      <c r="AT448" s="264">
        <f t="shared" si="309"/>
        <v>0</v>
      </c>
      <c r="AU448" s="259"/>
      <c r="AV448" s="265">
        <f t="shared" si="349"/>
        <v>0</v>
      </c>
      <c r="AX448" s="265">
        <f t="shared" si="353"/>
        <v>0</v>
      </c>
      <c r="AZ448" s="492">
        <f t="shared" si="350"/>
        <v>0</v>
      </c>
      <c r="BB448" s="492">
        <f t="shared" si="351"/>
        <v>0</v>
      </c>
      <c r="BD448" s="265">
        <f t="shared" si="354"/>
        <v>0</v>
      </c>
      <c r="BE448" s="105"/>
      <c r="BF448" s="105"/>
      <c r="BG448" s="105"/>
      <c r="BH448" s="105"/>
      <c r="BI448" s="105"/>
      <c r="BJ448" s="105"/>
    </row>
    <row r="449" spans="2:62" ht="20.100000000000001" hidden="1" customHeight="1" outlineLevel="1">
      <c r="B449" s="100"/>
      <c r="C449" s="908"/>
      <c r="D449" s="909"/>
      <c r="E449" s="909"/>
      <c r="F449" s="910"/>
      <c r="G449" s="890"/>
      <c r="H449" s="891"/>
      <c r="I449" s="152"/>
      <c r="J449" s="152"/>
      <c r="K449" s="152"/>
      <c r="L449" s="152"/>
      <c r="M449" s="152"/>
      <c r="N449" s="152"/>
      <c r="O449" s="152"/>
      <c r="P449" s="153"/>
      <c r="Q449" s="153"/>
      <c r="R449" s="156">
        <f t="shared" si="345"/>
        <v>0</v>
      </c>
      <c r="S449" s="156">
        <f t="shared" si="346"/>
        <v>0</v>
      </c>
      <c r="U449" s="157">
        <f t="shared" si="352"/>
        <v>0</v>
      </c>
      <c r="W449" s="152"/>
      <c r="X449" s="152"/>
      <c r="Y449" s="152"/>
      <c r="Z449" s="152"/>
      <c r="AA449" s="152"/>
      <c r="AB449" s="152"/>
      <c r="AC449" s="347"/>
      <c r="AD449" s="152"/>
      <c r="AE449" s="152"/>
      <c r="AF449" s="152"/>
      <c r="AG449" s="152"/>
      <c r="AH449" s="152"/>
      <c r="AI449" s="152"/>
      <c r="AJ449" s="347"/>
      <c r="AK449" s="152"/>
      <c r="AL449" s="152"/>
      <c r="AM449" s="295"/>
      <c r="AN449" s="228"/>
      <c r="AO449" s="228"/>
      <c r="AP449" s="228"/>
      <c r="AQ449" s="228"/>
      <c r="AR449" s="228"/>
      <c r="AS449" s="348"/>
      <c r="AT449" s="264">
        <f t="shared" si="309"/>
        <v>0</v>
      </c>
      <c r="AU449" s="259"/>
      <c r="AV449" s="265">
        <f t="shared" si="349"/>
        <v>0</v>
      </c>
      <c r="AX449" s="265">
        <f t="shared" si="353"/>
        <v>0</v>
      </c>
      <c r="AZ449" s="492">
        <f t="shared" si="350"/>
        <v>0</v>
      </c>
      <c r="BB449" s="492">
        <f t="shared" si="351"/>
        <v>0</v>
      </c>
      <c r="BD449" s="265">
        <f t="shared" si="354"/>
        <v>0</v>
      </c>
      <c r="BE449" s="105"/>
      <c r="BF449" s="105"/>
      <c r="BG449" s="105"/>
      <c r="BH449" s="105"/>
      <c r="BI449" s="105"/>
      <c r="BJ449" s="105"/>
    </row>
    <row r="450" spans="2:62" ht="20.100000000000001" hidden="1" customHeight="1" outlineLevel="1">
      <c r="B450" s="100"/>
      <c r="C450" s="908"/>
      <c r="D450" s="909"/>
      <c r="E450" s="909"/>
      <c r="F450" s="910"/>
      <c r="G450" s="890"/>
      <c r="H450" s="891"/>
      <c r="I450" s="152"/>
      <c r="J450" s="152"/>
      <c r="K450" s="152"/>
      <c r="L450" s="152"/>
      <c r="M450" s="152"/>
      <c r="N450" s="152"/>
      <c r="O450" s="152"/>
      <c r="P450" s="153"/>
      <c r="Q450" s="153"/>
      <c r="R450" s="156">
        <f t="shared" si="345"/>
        <v>0</v>
      </c>
      <c r="S450" s="156">
        <f t="shared" si="346"/>
        <v>0</v>
      </c>
      <c r="U450" s="157">
        <f t="shared" si="352"/>
        <v>0</v>
      </c>
      <c r="W450" s="152"/>
      <c r="X450" s="152"/>
      <c r="Y450" s="152"/>
      <c r="Z450" s="152"/>
      <c r="AA450" s="152"/>
      <c r="AB450" s="152"/>
      <c r="AC450" s="347"/>
      <c r="AD450" s="152"/>
      <c r="AE450" s="152"/>
      <c r="AF450" s="152"/>
      <c r="AG450" s="152"/>
      <c r="AH450" s="152"/>
      <c r="AI450" s="152"/>
      <c r="AJ450" s="347"/>
      <c r="AK450" s="152"/>
      <c r="AL450" s="152"/>
      <c r="AM450" s="295"/>
      <c r="AN450" s="228"/>
      <c r="AO450" s="228"/>
      <c r="AP450" s="228"/>
      <c r="AQ450" s="228"/>
      <c r="AR450" s="228"/>
      <c r="AS450" s="348"/>
      <c r="AT450" s="264">
        <f t="shared" ref="AT450:AT452" si="355">((W450+AD450)*$W$7+(X450+AE450)*$X$7+(Y450+Z450+AF450+AG450)*$Z$7+(AA450+AH450)*$AA$7+(AB450+AI450)*$AB$7)*Zuschläge_IBN</f>
        <v>0</v>
      </c>
      <c r="AU450" s="259"/>
      <c r="AV450" s="265">
        <f t="shared" si="349"/>
        <v>0</v>
      </c>
      <c r="AX450" s="265">
        <f t="shared" si="353"/>
        <v>0</v>
      </c>
      <c r="AZ450" s="492">
        <f t="shared" si="350"/>
        <v>0</v>
      </c>
      <c r="BB450" s="492">
        <f t="shared" si="351"/>
        <v>0</v>
      </c>
      <c r="BD450" s="265">
        <f t="shared" si="354"/>
        <v>0</v>
      </c>
      <c r="BE450" s="105"/>
      <c r="BF450" s="105"/>
      <c r="BG450" s="105"/>
      <c r="BH450" s="105"/>
      <c r="BI450" s="105"/>
      <c r="BJ450" s="105"/>
    </row>
    <row r="451" spans="2:62" ht="20.100000000000001" hidden="1" customHeight="1" outlineLevel="1">
      <c r="B451" s="100"/>
      <c r="C451" s="908"/>
      <c r="D451" s="909"/>
      <c r="E451" s="909"/>
      <c r="F451" s="910"/>
      <c r="G451" s="890"/>
      <c r="H451" s="891"/>
      <c r="I451" s="152"/>
      <c r="J451" s="152"/>
      <c r="K451" s="152"/>
      <c r="L451" s="152"/>
      <c r="M451" s="152"/>
      <c r="N451" s="152"/>
      <c r="O451" s="152"/>
      <c r="P451" s="153"/>
      <c r="Q451" s="153"/>
      <c r="R451" s="156">
        <f t="shared" si="345"/>
        <v>0</v>
      </c>
      <c r="S451" s="156">
        <f t="shared" si="346"/>
        <v>0</v>
      </c>
      <c r="U451" s="157">
        <f t="shared" si="352"/>
        <v>0</v>
      </c>
      <c r="W451" s="152"/>
      <c r="X451" s="152"/>
      <c r="Y451" s="152"/>
      <c r="Z451" s="152"/>
      <c r="AA451" s="152"/>
      <c r="AB451" s="152"/>
      <c r="AC451" s="347"/>
      <c r="AD451" s="152"/>
      <c r="AE451" s="152"/>
      <c r="AF451" s="152"/>
      <c r="AG451" s="152"/>
      <c r="AH451" s="152"/>
      <c r="AI451" s="152"/>
      <c r="AJ451" s="347"/>
      <c r="AK451" s="152"/>
      <c r="AL451" s="152"/>
      <c r="AM451" s="295"/>
      <c r="AN451" s="228"/>
      <c r="AO451" s="228"/>
      <c r="AP451" s="228"/>
      <c r="AQ451" s="228"/>
      <c r="AR451" s="228"/>
      <c r="AS451" s="348"/>
      <c r="AT451" s="264">
        <f t="shared" si="355"/>
        <v>0</v>
      </c>
      <c r="AU451" s="259"/>
      <c r="AV451" s="265">
        <f t="shared" si="349"/>
        <v>0</v>
      </c>
      <c r="AX451" s="265">
        <f t="shared" si="353"/>
        <v>0</v>
      </c>
      <c r="AZ451" s="492">
        <f t="shared" si="350"/>
        <v>0</v>
      </c>
      <c r="BB451" s="492">
        <f t="shared" si="351"/>
        <v>0</v>
      </c>
      <c r="BD451" s="265">
        <f t="shared" si="354"/>
        <v>0</v>
      </c>
      <c r="BE451" s="105"/>
      <c r="BF451" s="105"/>
      <c r="BG451" s="105"/>
      <c r="BH451" s="105"/>
      <c r="BI451" s="105"/>
      <c r="BJ451" s="105"/>
    </row>
    <row r="452" spans="2:62" ht="20.100000000000001" hidden="1" customHeight="1" outlineLevel="1">
      <c r="B452" s="100"/>
      <c r="C452" s="908"/>
      <c r="D452" s="909"/>
      <c r="E452" s="909"/>
      <c r="F452" s="910"/>
      <c r="G452" s="890"/>
      <c r="H452" s="891"/>
      <c r="I452" s="152"/>
      <c r="J452" s="152"/>
      <c r="K452" s="152"/>
      <c r="L452" s="152"/>
      <c r="M452" s="152"/>
      <c r="N452" s="152"/>
      <c r="O452" s="152"/>
      <c r="P452" s="153"/>
      <c r="Q452" s="153"/>
      <c r="R452" s="156">
        <f t="shared" si="345"/>
        <v>0</v>
      </c>
      <c r="S452" s="156">
        <f t="shared" si="346"/>
        <v>0</v>
      </c>
      <c r="U452" s="157">
        <f t="shared" si="352"/>
        <v>0</v>
      </c>
      <c r="W452" s="152"/>
      <c r="X452" s="152"/>
      <c r="Y452" s="152"/>
      <c r="Z452" s="152"/>
      <c r="AA452" s="152"/>
      <c r="AB452" s="152"/>
      <c r="AC452" s="347"/>
      <c r="AD452" s="152"/>
      <c r="AE452" s="152"/>
      <c r="AF452" s="152"/>
      <c r="AG452" s="152"/>
      <c r="AH452" s="152"/>
      <c r="AI452" s="152"/>
      <c r="AJ452" s="347"/>
      <c r="AK452" s="152"/>
      <c r="AL452" s="152"/>
      <c r="AM452" s="295"/>
      <c r="AN452" s="228"/>
      <c r="AO452" s="228"/>
      <c r="AP452" s="228"/>
      <c r="AQ452" s="228"/>
      <c r="AR452" s="228"/>
      <c r="AS452" s="348"/>
      <c r="AT452" s="264">
        <f t="shared" si="355"/>
        <v>0</v>
      </c>
      <c r="AU452" s="259"/>
      <c r="AV452" s="265">
        <f t="shared" si="349"/>
        <v>0</v>
      </c>
      <c r="AX452" s="265">
        <f t="shared" si="353"/>
        <v>0</v>
      </c>
      <c r="AZ452" s="492">
        <f t="shared" si="350"/>
        <v>0</v>
      </c>
      <c r="BB452" s="492">
        <f t="shared" si="351"/>
        <v>0</v>
      </c>
      <c r="BD452" s="265">
        <f t="shared" si="354"/>
        <v>0</v>
      </c>
      <c r="BE452" s="105"/>
      <c r="BF452" s="105"/>
      <c r="BG452" s="105"/>
      <c r="BH452" s="105"/>
      <c r="BI452" s="105"/>
      <c r="BJ452" s="105"/>
    </row>
    <row r="453" spans="2:62" ht="9.9499999999999993" hidden="1" customHeight="1" outlineLevel="1">
      <c r="B453" s="101"/>
      <c r="C453" s="208"/>
      <c r="D453" s="208"/>
      <c r="E453" s="208"/>
      <c r="F453" s="208"/>
      <c r="G453" s="237"/>
      <c r="H453" s="207"/>
      <c r="I453" s="257"/>
      <c r="J453" s="257"/>
      <c r="K453" s="257"/>
      <c r="L453" s="257"/>
      <c r="M453" s="257"/>
      <c r="N453" s="257"/>
      <c r="O453" s="257"/>
      <c r="P453" s="256"/>
      <c r="Q453" s="102"/>
      <c r="R453" s="102"/>
      <c r="S453" s="102"/>
      <c r="U453" s="98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Z453" s="493"/>
      <c r="BE453" s="105"/>
      <c r="BF453" s="105"/>
      <c r="BG453" s="105"/>
      <c r="BH453" s="105"/>
      <c r="BI453" s="105"/>
      <c r="BJ453" s="105"/>
    </row>
    <row r="454" spans="2:62" ht="20.100000000000001" customHeight="1" collapsed="1">
      <c r="B454" s="8">
        <f>B437+1</f>
        <v>27</v>
      </c>
      <c r="C454" s="916"/>
      <c r="D454" s="917"/>
      <c r="E454" s="917"/>
      <c r="F454" s="918"/>
      <c r="G454" s="429"/>
      <c r="H454" s="206">
        <v>1</v>
      </c>
      <c r="I454" s="642">
        <f t="shared" ref="I454" si="356">$H454*SUM(I455:I469)</f>
        <v>0</v>
      </c>
      <c r="J454" s="643">
        <f t="shared" ref="J454:O454" si="357">$H454*SUM(J455:J469)</f>
        <v>0</v>
      </c>
      <c r="K454" s="644">
        <f t="shared" si="357"/>
        <v>0</v>
      </c>
      <c r="L454" s="645">
        <f t="shared" si="357"/>
        <v>0</v>
      </c>
      <c r="M454" s="645">
        <f t="shared" si="357"/>
        <v>0</v>
      </c>
      <c r="N454" s="644">
        <f t="shared" si="357"/>
        <v>0</v>
      </c>
      <c r="O454" s="642">
        <f t="shared" si="357"/>
        <v>0</v>
      </c>
      <c r="P454" s="209">
        <f t="shared" ref="P454:Q454" si="358">$H454*SUM(P455:P469)</f>
        <v>0</v>
      </c>
      <c r="Q454" s="210">
        <f t="shared" si="358"/>
        <v>0</v>
      </c>
      <c r="R454" s="136">
        <f t="shared" ref="R454:R469" si="359">P454*(1+Gewinn)*(1+SicherheitAngebot)</f>
        <v>0</v>
      </c>
      <c r="S454" s="137">
        <f t="shared" ref="S454:S469" si="360">Q454*(1+MGKZ)*(1+Gewinn)*(1+SicherheitAngebot)</f>
        <v>0</v>
      </c>
      <c r="U454" s="10">
        <f>I454*$I$7+J454*$J$7+K454*$K$7+L454*$L$7+M454*$M$7+N454*$N$7+O454*$O$7+R454+S454</f>
        <v>0</v>
      </c>
      <c r="W454" s="646">
        <f t="shared" ref="W454:AB454" si="361">$H454*SUM(W455:W469)</f>
        <v>0</v>
      </c>
      <c r="X454" s="647">
        <f t="shared" si="361"/>
        <v>0</v>
      </c>
      <c r="Y454" s="648">
        <f t="shared" si="361"/>
        <v>0</v>
      </c>
      <c r="Z454" s="649">
        <f t="shared" si="361"/>
        <v>0</v>
      </c>
      <c r="AA454" s="648">
        <f t="shared" si="361"/>
        <v>0</v>
      </c>
      <c r="AB454" s="646">
        <f t="shared" si="361"/>
        <v>0</v>
      </c>
      <c r="AC454" s="258"/>
      <c r="AD454" s="646">
        <f t="shared" ref="AD454:AM454" si="362">$H454*SUM(AD455:AD469)</f>
        <v>0</v>
      </c>
      <c r="AE454" s="647">
        <f t="shared" si="362"/>
        <v>0</v>
      </c>
      <c r="AF454" s="648">
        <f t="shared" si="362"/>
        <v>0</v>
      </c>
      <c r="AG454" s="649">
        <f t="shared" si="362"/>
        <v>0</v>
      </c>
      <c r="AH454" s="648">
        <f t="shared" si="362"/>
        <v>0</v>
      </c>
      <c r="AI454" s="646">
        <f t="shared" si="362"/>
        <v>0</v>
      </c>
      <c r="AJ454" s="258"/>
      <c r="AK454" s="653">
        <f t="shared" si="362"/>
        <v>0</v>
      </c>
      <c r="AL454" s="653">
        <f t="shared" si="362"/>
        <v>0</v>
      </c>
      <c r="AM454" s="653">
        <f t="shared" si="362"/>
        <v>0</v>
      </c>
      <c r="AN454" s="227">
        <f>$H454*SUM(AN455:AN469)*(1+Gewinn)*(1+SicherheitAngebot)</f>
        <v>0</v>
      </c>
      <c r="AO454" s="227">
        <f>$H454*SUM(AO455:AO469)*(1+Gewinn)*(1+SicherheitAngebot)</f>
        <v>0</v>
      </c>
      <c r="AP454" s="227">
        <f>$H454*SUM(AP455:AP469)*(1+Gewinn)*(1+SicherheitAngebot)</f>
        <v>0</v>
      </c>
      <c r="AQ454" s="227">
        <f>$H454*SUM(AQ455:AQ469)*(1+Gewinn)*(1+SicherheitAngebot)</f>
        <v>0</v>
      </c>
      <c r="AR454" s="227">
        <f>$H454*SUM(AR455:AR469)*(1+Gewinn)*(1+SicherheitAngebot)</f>
        <v>0</v>
      </c>
      <c r="AS454" s="262"/>
      <c r="AT454" s="263">
        <f t="shared" ref="AT454:AT517" si="363">((W454+AD454)*$W$7+(X454+AE454)*$X$7+(Y454+Z454+AF454+AG454)*$Z$7+(AA454+AH454)*$AA$7+(AB454+AI454)*$AB$7)*Zuschläge_IBN</f>
        <v>0</v>
      </c>
      <c r="AU454" s="259"/>
      <c r="AV454" s="491">
        <f>AK454*$AK$7+AL454*$AL$7+AM454*$AM$7+SUM(AN454:AR454)+AT454/Zuschläge_IBN+AT454</f>
        <v>0</v>
      </c>
      <c r="AX454" s="685">
        <f>U454+AV454</f>
        <v>0</v>
      </c>
      <c r="AZ454" s="490">
        <f>IF(H454&gt;0,U454/(1+SicherheitAngebot)*(1+Sicherheit),0)</f>
        <v>0</v>
      </c>
      <c r="BB454" s="490">
        <f>IF(H454&gt;0,AV454/(1+SicherheitAngebot)*(1+Sicherheit),0)</f>
        <v>0</v>
      </c>
      <c r="BD454" s="490">
        <f>AZ454+BB454</f>
        <v>0</v>
      </c>
      <c r="BE454" s="105"/>
      <c r="BF454" s="105"/>
      <c r="BG454" s="105"/>
      <c r="BH454" s="105"/>
      <c r="BI454" s="105"/>
      <c r="BJ454" s="105"/>
    </row>
    <row r="455" spans="2:62" ht="20.100000000000001" hidden="1" customHeight="1" outlineLevel="1">
      <c r="B455" s="99"/>
      <c r="C455" s="908"/>
      <c r="D455" s="909"/>
      <c r="E455" s="909"/>
      <c r="F455" s="910"/>
      <c r="G455" s="890"/>
      <c r="H455" s="901"/>
      <c r="I455" s="152"/>
      <c r="J455" s="152"/>
      <c r="K455" s="152"/>
      <c r="L455" s="152"/>
      <c r="M455" s="152"/>
      <c r="N455" s="152"/>
      <c r="O455" s="152"/>
      <c r="P455" s="153"/>
      <c r="Q455" s="153"/>
      <c r="R455" s="156">
        <f t="shared" si="359"/>
        <v>0</v>
      </c>
      <c r="S455" s="156">
        <f t="shared" si="360"/>
        <v>0</v>
      </c>
      <c r="U455" s="157">
        <f>I455*$I$7+J455*$J$7+K455*$K$7+L455*$L$7+M455*$M$7+N455*$N$7+O455*$O$7+R455+S455</f>
        <v>0</v>
      </c>
      <c r="W455" s="152"/>
      <c r="X455" s="152"/>
      <c r="Y455" s="152"/>
      <c r="Z455" s="152"/>
      <c r="AA455" s="152"/>
      <c r="AB455" s="152"/>
      <c r="AC455" s="347"/>
      <c r="AD455" s="152"/>
      <c r="AE455" s="152"/>
      <c r="AF455" s="152"/>
      <c r="AG455" s="152"/>
      <c r="AH455" s="152"/>
      <c r="AI455" s="152"/>
      <c r="AJ455" s="347"/>
      <c r="AK455" s="152"/>
      <c r="AL455" s="152"/>
      <c r="AM455" s="295"/>
      <c r="AN455" s="228"/>
      <c r="AO455" s="228"/>
      <c r="AP455" s="228"/>
      <c r="AQ455" s="228"/>
      <c r="AR455" s="228"/>
      <c r="AS455" s="348"/>
      <c r="AT455" s="264">
        <f t="shared" si="363"/>
        <v>0</v>
      </c>
      <c r="AU455" s="259"/>
      <c r="AV455" s="265">
        <f t="shared" ref="AV455:AV469" si="364">AK455*$AK$7+AL455*$AL$7+AM455*$AM$7+SUM(AN455:AR455)*(1+Gewinn)*(1+SicherheitAngebot)+AT455/Zuschläge_IBN+AT455</f>
        <v>0</v>
      </c>
      <c r="AX455" s="265">
        <f>U455+AV455</f>
        <v>0</v>
      </c>
      <c r="AZ455" s="492">
        <f t="shared" ref="AZ455:AZ469" si="365">U455/(1+SicherheitAngebot)*(1+Sicherheit)</f>
        <v>0</v>
      </c>
      <c r="BB455" s="492">
        <f t="shared" ref="BB455:BB469" si="366">AV455/(1+SicherheitAngebot)*(1+Sicherheit)</f>
        <v>0</v>
      </c>
      <c r="BD455" s="265">
        <f>AZ455+BB455</f>
        <v>0</v>
      </c>
      <c r="BE455" s="105"/>
      <c r="BF455" s="105"/>
      <c r="BG455" s="105"/>
      <c r="BH455" s="105"/>
      <c r="BI455" s="105"/>
      <c r="BJ455" s="105"/>
    </row>
    <row r="456" spans="2:62" ht="20.100000000000001" hidden="1" customHeight="1" outlineLevel="1">
      <c r="B456" s="100"/>
      <c r="C456" s="908"/>
      <c r="D456" s="909"/>
      <c r="E456" s="909"/>
      <c r="F456" s="910"/>
      <c r="G456" s="890"/>
      <c r="H456" s="891"/>
      <c r="I456" s="152"/>
      <c r="J456" s="152"/>
      <c r="K456" s="152"/>
      <c r="L456" s="152"/>
      <c r="M456" s="152"/>
      <c r="N456" s="152"/>
      <c r="O456" s="152"/>
      <c r="P456" s="153"/>
      <c r="Q456" s="153"/>
      <c r="R456" s="156">
        <f t="shared" si="359"/>
        <v>0</v>
      </c>
      <c r="S456" s="156">
        <f t="shared" si="360"/>
        <v>0</v>
      </c>
      <c r="U456" s="157">
        <f t="shared" ref="U456:U469" si="367">I456*$I$7+J456*$J$7+K456*$K$7+L456*$L$7+M456*$M$7+N456*$N$7+O456*$O$7+R456+S456</f>
        <v>0</v>
      </c>
      <c r="W456" s="152"/>
      <c r="X456" s="152"/>
      <c r="Y456" s="152"/>
      <c r="Z456" s="152"/>
      <c r="AA456" s="152"/>
      <c r="AB456" s="152"/>
      <c r="AC456" s="347"/>
      <c r="AD456" s="152"/>
      <c r="AE456" s="152"/>
      <c r="AF456" s="152"/>
      <c r="AG456" s="152"/>
      <c r="AH456" s="152"/>
      <c r="AI456" s="152"/>
      <c r="AJ456" s="347"/>
      <c r="AK456" s="152"/>
      <c r="AL456" s="152"/>
      <c r="AM456" s="295"/>
      <c r="AN456" s="228"/>
      <c r="AO456" s="228"/>
      <c r="AP456" s="228"/>
      <c r="AQ456" s="228"/>
      <c r="AR456" s="228"/>
      <c r="AS456" s="348"/>
      <c r="AT456" s="264">
        <f t="shared" si="363"/>
        <v>0</v>
      </c>
      <c r="AU456" s="259"/>
      <c r="AV456" s="265">
        <f t="shared" si="364"/>
        <v>0</v>
      </c>
      <c r="AX456" s="265">
        <f t="shared" ref="AX456:AX469" si="368">U456+AV456</f>
        <v>0</v>
      </c>
      <c r="AZ456" s="492">
        <f t="shared" si="365"/>
        <v>0</v>
      </c>
      <c r="BB456" s="492">
        <f t="shared" si="366"/>
        <v>0</v>
      </c>
      <c r="BD456" s="265">
        <f t="shared" ref="BD456:BD469" si="369">AZ456+BB456</f>
        <v>0</v>
      </c>
      <c r="BE456" s="105"/>
      <c r="BF456" s="105"/>
      <c r="BG456" s="105"/>
      <c r="BH456" s="105"/>
      <c r="BI456" s="105"/>
      <c r="BJ456" s="105"/>
    </row>
    <row r="457" spans="2:62" ht="20.100000000000001" hidden="1" customHeight="1" outlineLevel="1">
      <c r="B457" s="100"/>
      <c r="C457" s="908"/>
      <c r="D457" s="909"/>
      <c r="E457" s="909"/>
      <c r="F457" s="910"/>
      <c r="G457" s="890"/>
      <c r="H457" s="891"/>
      <c r="I457" s="152"/>
      <c r="J457" s="152"/>
      <c r="K457" s="152"/>
      <c r="L457" s="152"/>
      <c r="M457" s="152"/>
      <c r="N457" s="152"/>
      <c r="O457" s="152"/>
      <c r="P457" s="153"/>
      <c r="Q457" s="153"/>
      <c r="R457" s="156">
        <f t="shared" si="359"/>
        <v>0</v>
      </c>
      <c r="S457" s="156">
        <f t="shared" si="360"/>
        <v>0</v>
      </c>
      <c r="U457" s="157">
        <f t="shared" si="367"/>
        <v>0</v>
      </c>
      <c r="W457" s="152"/>
      <c r="X457" s="152"/>
      <c r="Y457" s="152"/>
      <c r="Z457" s="152"/>
      <c r="AA457" s="152"/>
      <c r="AB457" s="152"/>
      <c r="AC457" s="347"/>
      <c r="AD457" s="152"/>
      <c r="AE457" s="152"/>
      <c r="AF457" s="152"/>
      <c r="AG457" s="152"/>
      <c r="AH457" s="152"/>
      <c r="AI457" s="152"/>
      <c r="AJ457" s="347"/>
      <c r="AK457" s="152"/>
      <c r="AL457" s="152"/>
      <c r="AM457" s="295"/>
      <c r="AN457" s="228"/>
      <c r="AO457" s="228"/>
      <c r="AP457" s="228"/>
      <c r="AQ457" s="228"/>
      <c r="AR457" s="228"/>
      <c r="AS457" s="348"/>
      <c r="AT457" s="264">
        <f t="shared" si="363"/>
        <v>0</v>
      </c>
      <c r="AU457" s="259"/>
      <c r="AV457" s="265">
        <f t="shared" si="364"/>
        <v>0</v>
      </c>
      <c r="AX457" s="265">
        <f t="shared" si="368"/>
        <v>0</v>
      </c>
      <c r="AZ457" s="492">
        <f t="shared" si="365"/>
        <v>0</v>
      </c>
      <c r="BB457" s="492">
        <f t="shared" si="366"/>
        <v>0</v>
      </c>
      <c r="BD457" s="265">
        <f t="shared" si="369"/>
        <v>0</v>
      </c>
      <c r="BE457" s="105"/>
      <c r="BF457" s="105"/>
      <c r="BG457" s="105"/>
      <c r="BH457" s="105"/>
      <c r="BI457" s="105"/>
      <c r="BJ457" s="105"/>
    </row>
    <row r="458" spans="2:62" ht="20.100000000000001" hidden="1" customHeight="1" outlineLevel="1">
      <c r="B458" s="100"/>
      <c r="C458" s="908"/>
      <c r="D458" s="909"/>
      <c r="E458" s="909"/>
      <c r="F458" s="910"/>
      <c r="G458" s="890"/>
      <c r="H458" s="891"/>
      <c r="I458" s="152"/>
      <c r="J458" s="152"/>
      <c r="K458" s="152"/>
      <c r="L458" s="152"/>
      <c r="M458" s="152"/>
      <c r="N458" s="152"/>
      <c r="O458" s="152"/>
      <c r="P458" s="153"/>
      <c r="Q458" s="153"/>
      <c r="R458" s="156">
        <f t="shared" si="359"/>
        <v>0</v>
      </c>
      <c r="S458" s="156">
        <f t="shared" si="360"/>
        <v>0</v>
      </c>
      <c r="U458" s="157">
        <f t="shared" si="367"/>
        <v>0</v>
      </c>
      <c r="W458" s="152"/>
      <c r="X458" s="152"/>
      <c r="Y458" s="152"/>
      <c r="Z458" s="152"/>
      <c r="AA458" s="152"/>
      <c r="AB458" s="152"/>
      <c r="AC458" s="347"/>
      <c r="AD458" s="152"/>
      <c r="AE458" s="152"/>
      <c r="AF458" s="152"/>
      <c r="AG458" s="152"/>
      <c r="AH458" s="152"/>
      <c r="AI458" s="152"/>
      <c r="AJ458" s="347"/>
      <c r="AK458" s="152"/>
      <c r="AL458" s="152"/>
      <c r="AM458" s="295"/>
      <c r="AN458" s="228"/>
      <c r="AO458" s="228"/>
      <c r="AP458" s="228"/>
      <c r="AQ458" s="228"/>
      <c r="AR458" s="228"/>
      <c r="AS458" s="348"/>
      <c r="AT458" s="264">
        <f t="shared" si="363"/>
        <v>0</v>
      </c>
      <c r="AU458" s="259"/>
      <c r="AV458" s="265">
        <f t="shared" si="364"/>
        <v>0</v>
      </c>
      <c r="AX458" s="265">
        <f t="shared" si="368"/>
        <v>0</v>
      </c>
      <c r="AZ458" s="492">
        <f t="shared" si="365"/>
        <v>0</v>
      </c>
      <c r="BB458" s="492">
        <f t="shared" si="366"/>
        <v>0</v>
      </c>
      <c r="BD458" s="265">
        <f t="shared" si="369"/>
        <v>0</v>
      </c>
      <c r="BE458" s="105"/>
      <c r="BF458" s="105"/>
      <c r="BG458" s="105"/>
      <c r="BH458" s="105"/>
      <c r="BI458" s="105"/>
      <c r="BJ458" s="105"/>
    </row>
    <row r="459" spans="2:62" ht="20.100000000000001" hidden="1" customHeight="1" outlineLevel="1">
      <c r="B459" s="100"/>
      <c r="C459" s="908"/>
      <c r="D459" s="909"/>
      <c r="E459" s="909"/>
      <c r="F459" s="910"/>
      <c r="G459" s="890"/>
      <c r="H459" s="891"/>
      <c r="I459" s="152"/>
      <c r="J459" s="152"/>
      <c r="K459" s="152"/>
      <c r="L459" s="152"/>
      <c r="M459" s="152"/>
      <c r="N459" s="152"/>
      <c r="O459" s="152"/>
      <c r="P459" s="153"/>
      <c r="Q459" s="153"/>
      <c r="R459" s="156">
        <f t="shared" si="359"/>
        <v>0</v>
      </c>
      <c r="S459" s="156">
        <f t="shared" si="360"/>
        <v>0</v>
      </c>
      <c r="U459" s="157">
        <f t="shared" si="367"/>
        <v>0</v>
      </c>
      <c r="W459" s="152"/>
      <c r="X459" s="152"/>
      <c r="Y459" s="152"/>
      <c r="Z459" s="152"/>
      <c r="AA459" s="152"/>
      <c r="AB459" s="152"/>
      <c r="AC459" s="347"/>
      <c r="AD459" s="152"/>
      <c r="AE459" s="152"/>
      <c r="AF459" s="152"/>
      <c r="AG459" s="152"/>
      <c r="AH459" s="152"/>
      <c r="AI459" s="152"/>
      <c r="AJ459" s="347"/>
      <c r="AK459" s="152"/>
      <c r="AL459" s="152"/>
      <c r="AM459" s="295"/>
      <c r="AN459" s="228"/>
      <c r="AO459" s="228"/>
      <c r="AP459" s="228"/>
      <c r="AQ459" s="228"/>
      <c r="AR459" s="228"/>
      <c r="AS459" s="348"/>
      <c r="AT459" s="264">
        <f t="shared" si="363"/>
        <v>0</v>
      </c>
      <c r="AU459" s="259"/>
      <c r="AV459" s="265">
        <f t="shared" si="364"/>
        <v>0</v>
      </c>
      <c r="AX459" s="265">
        <f t="shared" si="368"/>
        <v>0</v>
      </c>
      <c r="AZ459" s="492">
        <f t="shared" si="365"/>
        <v>0</v>
      </c>
      <c r="BB459" s="492">
        <f t="shared" si="366"/>
        <v>0</v>
      </c>
      <c r="BD459" s="265">
        <f t="shared" si="369"/>
        <v>0</v>
      </c>
      <c r="BE459" s="105"/>
      <c r="BF459" s="105"/>
      <c r="BG459" s="105"/>
      <c r="BH459" s="105"/>
      <c r="BI459" s="105"/>
      <c r="BJ459" s="105"/>
    </row>
    <row r="460" spans="2:62" ht="20.100000000000001" hidden="1" customHeight="1" outlineLevel="1">
      <c r="B460" s="100"/>
      <c r="C460" s="908"/>
      <c r="D460" s="909"/>
      <c r="E460" s="909"/>
      <c r="F460" s="910"/>
      <c r="G460" s="890"/>
      <c r="H460" s="891"/>
      <c r="I460" s="152"/>
      <c r="J460" s="152"/>
      <c r="K460" s="152"/>
      <c r="L460" s="152"/>
      <c r="M460" s="152"/>
      <c r="N460" s="152"/>
      <c r="O460" s="152"/>
      <c r="P460" s="153"/>
      <c r="Q460" s="153"/>
      <c r="R460" s="156">
        <f t="shared" si="359"/>
        <v>0</v>
      </c>
      <c r="S460" s="156">
        <f t="shared" si="360"/>
        <v>0</v>
      </c>
      <c r="U460" s="157">
        <f t="shared" si="367"/>
        <v>0</v>
      </c>
      <c r="W460" s="152"/>
      <c r="X460" s="152"/>
      <c r="Y460" s="152"/>
      <c r="Z460" s="152"/>
      <c r="AA460" s="152"/>
      <c r="AB460" s="152"/>
      <c r="AC460" s="347"/>
      <c r="AD460" s="152"/>
      <c r="AE460" s="152"/>
      <c r="AF460" s="152"/>
      <c r="AG460" s="152"/>
      <c r="AH460" s="152"/>
      <c r="AI460" s="152"/>
      <c r="AJ460" s="347"/>
      <c r="AK460" s="152"/>
      <c r="AL460" s="152"/>
      <c r="AM460" s="295"/>
      <c r="AN460" s="228"/>
      <c r="AO460" s="228"/>
      <c r="AP460" s="228"/>
      <c r="AQ460" s="228"/>
      <c r="AR460" s="228"/>
      <c r="AS460" s="348"/>
      <c r="AT460" s="264">
        <f t="shared" si="363"/>
        <v>0</v>
      </c>
      <c r="AU460" s="259"/>
      <c r="AV460" s="265">
        <f t="shared" si="364"/>
        <v>0</v>
      </c>
      <c r="AX460" s="265">
        <f t="shared" si="368"/>
        <v>0</v>
      </c>
      <c r="AZ460" s="492">
        <f t="shared" si="365"/>
        <v>0</v>
      </c>
      <c r="BB460" s="492">
        <f t="shared" si="366"/>
        <v>0</v>
      </c>
      <c r="BD460" s="265">
        <f t="shared" si="369"/>
        <v>0</v>
      </c>
      <c r="BE460" s="105"/>
      <c r="BF460" s="105"/>
      <c r="BG460" s="105"/>
      <c r="BH460" s="105"/>
      <c r="BI460" s="105"/>
      <c r="BJ460" s="105"/>
    </row>
    <row r="461" spans="2:62" ht="20.100000000000001" hidden="1" customHeight="1" outlineLevel="1">
      <c r="B461" s="100"/>
      <c r="C461" s="908"/>
      <c r="D461" s="909"/>
      <c r="E461" s="909"/>
      <c r="F461" s="910"/>
      <c r="G461" s="890"/>
      <c r="H461" s="891"/>
      <c r="I461" s="152"/>
      <c r="J461" s="152"/>
      <c r="K461" s="152"/>
      <c r="L461" s="152"/>
      <c r="M461" s="152"/>
      <c r="N461" s="152"/>
      <c r="O461" s="152"/>
      <c r="P461" s="153"/>
      <c r="Q461" s="153"/>
      <c r="R461" s="156">
        <f t="shared" si="359"/>
        <v>0</v>
      </c>
      <c r="S461" s="156">
        <f t="shared" si="360"/>
        <v>0</v>
      </c>
      <c r="U461" s="157">
        <f t="shared" si="367"/>
        <v>0</v>
      </c>
      <c r="W461" s="152"/>
      <c r="X461" s="152"/>
      <c r="Y461" s="152"/>
      <c r="Z461" s="152"/>
      <c r="AA461" s="152"/>
      <c r="AB461" s="152"/>
      <c r="AC461" s="347"/>
      <c r="AD461" s="152"/>
      <c r="AE461" s="152"/>
      <c r="AF461" s="152"/>
      <c r="AG461" s="152"/>
      <c r="AH461" s="152"/>
      <c r="AI461" s="152"/>
      <c r="AJ461" s="347"/>
      <c r="AK461" s="152"/>
      <c r="AL461" s="152"/>
      <c r="AM461" s="295"/>
      <c r="AN461" s="228"/>
      <c r="AO461" s="228"/>
      <c r="AP461" s="228"/>
      <c r="AQ461" s="228"/>
      <c r="AR461" s="228"/>
      <c r="AS461" s="348"/>
      <c r="AT461" s="264">
        <f t="shared" si="363"/>
        <v>0</v>
      </c>
      <c r="AU461" s="259"/>
      <c r="AV461" s="265">
        <f t="shared" si="364"/>
        <v>0</v>
      </c>
      <c r="AX461" s="265">
        <f t="shared" si="368"/>
        <v>0</v>
      </c>
      <c r="AZ461" s="492">
        <f t="shared" si="365"/>
        <v>0</v>
      </c>
      <c r="BB461" s="492">
        <f t="shared" si="366"/>
        <v>0</v>
      </c>
      <c r="BD461" s="265">
        <f t="shared" si="369"/>
        <v>0</v>
      </c>
      <c r="BE461" s="105"/>
      <c r="BF461" s="105"/>
      <c r="BG461" s="105"/>
      <c r="BH461" s="105"/>
      <c r="BI461" s="105"/>
      <c r="BJ461" s="105"/>
    </row>
    <row r="462" spans="2:62" ht="20.100000000000001" hidden="1" customHeight="1" outlineLevel="1">
      <c r="B462" s="100"/>
      <c r="C462" s="908"/>
      <c r="D462" s="909"/>
      <c r="E462" s="909"/>
      <c r="F462" s="910"/>
      <c r="G462" s="890"/>
      <c r="H462" s="891"/>
      <c r="I462" s="152"/>
      <c r="J462" s="152"/>
      <c r="K462" s="152"/>
      <c r="L462" s="152"/>
      <c r="M462" s="152"/>
      <c r="N462" s="152"/>
      <c r="O462" s="152"/>
      <c r="P462" s="153"/>
      <c r="Q462" s="153"/>
      <c r="R462" s="156">
        <f t="shared" si="359"/>
        <v>0</v>
      </c>
      <c r="S462" s="156">
        <f t="shared" si="360"/>
        <v>0</v>
      </c>
      <c r="U462" s="157">
        <f t="shared" si="367"/>
        <v>0</v>
      </c>
      <c r="W462" s="152"/>
      <c r="X462" s="152"/>
      <c r="Y462" s="152"/>
      <c r="Z462" s="152"/>
      <c r="AA462" s="152"/>
      <c r="AB462" s="152"/>
      <c r="AC462" s="347"/>
      <c r="AD462" s="152"/>
      <c r="AE462" s="152"/>
      <c r="AF462" s="152"/>
      <c r="AG462" s="152"/>
      <c r="AH462" s="152"/>
      <c r="AI462" s="152"/>
      <c r="AJ462" s="347"/>
      <c r="AK462" s="152"/>
      <c r="AL462" s="152"/>
      <c r="AM462" s="295"/>
      <c r="AN462" s="228"/>
      <c r="AO462" s="228"/>
      <c r="AP462" s="228"/>
      <c r="AQ462" s="228"/>
      <c r="AR462" s="228"/>
      <c r="AS462" s="348"/>
      <c r="AT462" s="264">
        <f t="shared" si="363"/>
        <v>0</v>
      </c>
      <c r="AU462" s="259"/>
      <c r="AV462" s="265">
        <f t="shared" si="364"/>
        <v>0</v>
      </c>
      <c r="AX462" s="265">
        <f t="shared" si="368"/>
        <v>0</v>
      </c>
      <c r="AZ462" s="492">
        <f t="shared" si="365"/>
        <v>0</v>
      </c>
      <c r="BB462" s="492">
        <f t="shared" si="366"/>
        <v>0</v>
      </c>
      <c r="BD462" s="265">
        <f t="shared" si="369"/>
        <v>0</v>
      </c>
      <c r="BE462" s="105"/>
      <c r="BF462" s="105"/>
      <c r="BG462" s="105"/>
      <c r="BH462" s="105"/>
      <c r="BI462" s="105"/>
      <c r="BJ462" s="105"/>
    </row>
    <row r="463" spans="2:62" ht="20.100000000000001" hidden="1" customHeight="1" outlineLevel="1">
      <c r="B463" s="100"/>
      <c r="C463" s="908"/>
      <c r="D463" s="909"/>
      <c r="E463" s="909"/>
      <c r="F463" s="910"/>
      <c r="G463" s="890"/>
      <c r="H463" s="891"/>
      <c r="I463" s="152"/>
      <c r="J463" s="152"/>
      <c r="K463" s="152"/>
      <c r="L463" s="152"/>
      <c r="M463" s="152"/>
      <c r="N463" s="152"/>
      <c r="O463" s="152"/>
      <c r="P463" s="153"/>
      <c r="Q463" s="153"/>
      <c r="R463" s="156">
        <f t="shared" si="359"/>
        <v>0</v>
      </c>
      <c r="S463" s="156">
        <f t="shared" si="360"/>
        <v>0</v>
      </c>
      <c r="U463" s="157">
        <f t="shared" si="367"/>
        <v>0</v>
      </c>
      <c r="W463" s="152"/>
      <c r="X463" s="152"/>
      <c r="Y463" s="152"/>
      <c r="Z463" s="152"/>
      <c r="AA463" s="152"/>
      <c r="AB463" s="152"/>
      <c r="AC463" s="347"/>
      <c r="AD463" s="152"/>
      <c r="AE463" s="152"/>
      <c r="AF463" s="152"/>
      <c r="AG463" s="152"/>
      <c r="AH463" s="152"/>
      <c r="AI463" s="152"/>
      <c r="AJ463" s="347"/>
      <c r="AK463" s="152"/>
      <c r="AL463" s="152"/>
      <c r="AM463" s="295"/>
      <c r="AN463" s="228"/>
      <c r="AO463" s="228"/>
      <c r="AP463" s="228"/>
      <c r="AQ463" s="228"/>
      <c r="AR463" s="228"/>
      <c r="AS463" s="348"/>
      <c r="AT463" s="264">
        <f t="shared" si="363"/>
        <v>0</v>
      </c>
      <c r="AU463" s="259"/>
      <c r="AV463" s="265">
        <f t="shared" si="364"/>
        <v>0</v>
      </c>
      <c r="AX463" s="265">
        <f t="shared" si="368"/>
        <v>0</v>
      </c>
      <c r="AZ463" s="492">
        <f t="shared" si="365"/>
        <v>0</v>
      </c>
      <c r="BB463" s="492">
        <f t="shared" si="366"/>
        <v>0</v>
      </c>
      <c r="BD463" s="265">
        <f t="shared" si="369"/>
        <v>0</v>
      </c>
      <c r="BE463" s="105"/>
      <c r="BF463" s="105"/>
      <c r="BG463" s="105"/>
      <c r="BH463" s="105"/>
      <c r="BI463" s="105"/>
      <c r="BJ463" s="105"/>
    </row>
    <row r="464" spans="2:62" ht="20.100000000000001" hidden="1" customHeight="1" outlineLevel="1">
      <c r="B464" s="100"/>
      <c r="C464" s="908"/>
      <c r="D464" s="909"/>
      <c r="E464" s="909"/>
      <c r="F464" s="910"/>
      <c r="G464" s="890"/>
      <c r="H464" s="891"/>
      <c r="I464" s="152"/>
      <c r="J464" s="152"/>
      <c r="K464" s="152"/>
      <c r="L464" s="152"/>
      <c r="M464" s="152"/>
      <c r="N464" s="152"/>
      <c r="O464" s="152"/>
      <c r="P464" s="153"/>
      <c r="Q464" s="153"/>
      <c r="R464" s="156">
        <f t="shared" si="359"/>
        <v>0</v>
      </c>
      <c r="S464" s="156">
        <f t="shared" si="360"/>
        <v>0</v>
      </c>
      <c r="U464" s="157">
        <f t="shared" si="367"/>
        <v>0</v>
      </c>
      <c r="W464" s="152"/>
      <c r="X464" s="152"/>
      <c r="Y464" s="152"/>
      <c r="Z464" s="152"/>
      <c r="AA464" s="152"/>
      <c r="AB464" s="152"/>
      <c r="AC464" s="347"/>
      <c r="AD464" s="152"/>
      <c r="AE464" s="152"/>
      <c r="AF464" s="152"/>
      <c r="AG464" s="152"/>
      <c r="AH464" s="152"/>
      <c r="AI464" s="152"/>
      <c r="AJ464" s="347"/>
      <c r="AK464" s="152"/>
      <c r="AL464" s="152"/>
      <c r="AM464" s="295"/>
      <c r="AN464" s="228"/>
      <c r="AO464" s="228"/>
      <c r="AP464" s="228"/>
      <c r="AQ464" s="228"/>
      <c r="AR464" s="228"/>
      <c r="AS464" s="348"/>
      <c r="AT464" s="264">
        <f t="shared" si="363"/>
        <v>0</v>
      </c>
      <c r="AU464" s="259"/>
      <c r="AV464" s="265">
        <f t="shared" si="364"/>
        <v>0</v>
      </c>
      <c r="AX464" s="265">
        <f t="shared" si="368"/>
        <v>0</v>
      </c>
      <c r="AZ464" s="492">
        <f t="shared" si="365"/>
        <v>0</v>
      </c>
      <c r="BB464" s="492">
        <f t="shared" si="366"/>
        <v>0</v>
      </c>
      <c r="BD464" s="265">
        <f t="shared" si="369"/>
        <v>0</v>
      </c>
      <c r="BE464" s="105"/>
      <c r="BF464" s="105"/>
      <c r="BG464" s="105"/>
      <c r="BH464" s="105"/>
      <c r="BI464" s="105"/>
      <c r="BJ464" s="105"/>
    </row>
    <row r="465" spans="2:62" ht="20.100000000000001" hidden="1" customHeight="1" outlineLevel="1">
      <c r="B465" s="100"/>
      <c r="C465" s="908"/>
      <c r="D465" s="909"/>
      <c r="E465" s="909"/>
      <c r="F465" s="910"/>
      <c r="G465" s="890"/>
      <c r="H465" s="891"/>
      <c r="I465" s="152"/>
      <c r="J465" s="152"/>
      <c r="K465" s="152"/>
      <c r="L465" s="152"/>
      <c r="M465" s="152"/>
      <c r="N465" s="152"/>
      <c r="O465" s="152"/>
      <c r="P465" s="153"/>
      <c r="Q465" s="153"/>
      <c r="R465" s="156">
        <f t="shared" si="359"/>
        <v>0</v>
      </c>
      <c r="S465" s="156">
        <f t="shared" si="360"/>
        <v>0</v>
      </c>
      <c r="U465" s="157">
        <f t="shared" si="367"/>
        <v>0</v>
      </c>
      <c r="W465" s="152"/>
      <c r="X465" s="152"/>
      <c r="Y465" s="152"/>
      <c r="Z465" s="152"/>
      <c r="AA465" s="152"/>
      <c r="AB465" s="152"/>
      <c r="AC465" s="347"/>
      <c r="AD465" s="152"/>
      <c r="AE465" s="152"/>
      <c r="AF465" s="152"/>
      <c r="AG465" s="152"/>
      <c r="AH465" s="152"/>
      <c r="AI465" s="152"/>
      <c r="AJ465" s="347"/>
      <c r="AK465" s="152"/>
      <c r="AL465" s="152"/>
      <c r="AM465" s="295"/>
      <c r="AN465" s="228"/>
      <c r="AO465" s="228"/>
      <c r="AP465" s="228"/>
      <c r="AQ465" s="228"/>
      <c r="AR465" s="228"/>
      <c r="AS465" s="348"/>
      <c r="AT465" s="264">
        <f t="shared" si="363"/>
        <v>0</v>
      </c>
      <c r="AU465" s="259"/>
      <c r="AV465" s="265">
        <f t="shared" si="364"/>
        <v>0</v>
      </c>
      <c r="AX465" s="265">
        <f t="shared" si="368"/>
        <v>0</v>
      </c>
      <c r="AZ465" s="492">
        <f t="shared" si="365"/>
        <v>0</v>
      </c>
      <c r="BB465" s="492">
        <f t="shared" si="366"/>
        <v>0</v>
      </c>
      <c r="BD465" s="265">
        <f t="shared" si="369"/>
        <v>0</v>
      </c>
      <c r="BE465" s="105"/>
      <c r="BF465" s="105"/>
      <c r="BG465" s="105"/>
      <c r="BH465" s="105"/>
      <c r="BI465" s="105"/>
      <c r="BJ465" s="105"/>
    </row>
    <row r="466" spans="2:62" ht="20.100000000000001" hidden="1" customHeight="1" outlineLevel="1">
      <c r="B466" s="100"/>
      <c r="C466" s="908"/>
      <c r="D466" s="909"/>
      <c r="E466" s="909"/>
      <c r="F466" s="910"/>
      <c r="G466" s="890"/>
      <c r="H466" s="891"/>
      <c r="I466" s="152"/>
      <c r="J466" s="152"/>
      <c r="K466" s="152"/>
      <c r="L466" s="152"/>
      <c r="M466" s="152"/>
      <c r="N466" s="152"/>
      <c r="O466" s="152"/>
      <c r="P466" s="153"/>
      <c r="Q466" s="153"/>
      <c r="R466" s="156">
        <f t="shared" si="359"/>
        <v>0</v>
      </c>
      <c r="S466" s="156">
        <f t="shared" si="360"/>
        <v>0</v>
      </c>
      <c r="U466" s="157">
        <f t="shared" si="367"/>
        <v>0</v>
      </c>
      <c r="W466" s="152"/>
      <c r="X466" s="152"/>
      <c r="Y466" s="152"/>
      <c r="Z466" s="152"/>
      <c r="AA466" s="152"/>
      <c r="AB466" s="152"/>
      <c r="AC466" s="347"/>
      <c r="AD466" s="152"/>
      <c r="AE466" s="152"/>
      <c r="AF466" s="152"/>
      <c r="AG466" s="152"/>
      <c r="AH466" s="152"/>
      <c r="AI466" s="152"/>
      <c r="AJ466" s="347"/>
      <c r="AK466" s="152"/>
      <c r="AL466" s="152"/>
      <c r="AM466" s="295"/>
      <c r="AN466" s="228"/>
      <c r="AO466" s="228"/>
      <c r="AP466" s="228"/>
      <c r="AQ466" s="228"/>
      <c r="AR466" s="228"/>
      <c r="AS466" s="348"/>
      <c r="AT466" s="264">
        <f t="shared" si="363"/>
        <v>0</v>
      </c>
      <c r="AU466" s="259"/>
      <c r="AV466" s="265">
        <f t="shared" si="364"/>
        <v>0</v>
      </c>
      <c r="AX466" s="265">
        <f t="shared" si="368"/>
        <v>0</v>
      </c>
      <c r="AZ466" s="492">
        <f t="shared" si="365"/>
        <v>0</v>
      </c>
      <c r="BB466" s="492">
        <f t="shared" si="366"/>
        <v>0</v>
      </c>
      <c r="BD466" s="265">
        <f t="shared" si="369"/>
        <v>0</v>
      </c>
      <c r="BE466" s="105"/>
      <c r="BF466" s="105"/>
      <c r="BG466" s="105"/>
      <c r="BH466" s="105"/>
      <c r="BI466" s="105"/>
      <c r="BJ466" s="105"/>
    </row>
    <row r="467" spans="2:62" ht="20.100000000000001" hidden="1" customHeight="1" outlineLevel="1">
      <c r="B467" s="100"/>
      <c r="C467" s="908"/>
      <c r="D467" s="909"/>
      <c r="E467" s="909"/>
      <c r="F467" s="910"/>
      <c r="G467" s="890"/>
      <c r="H467" s="891"/>
      <c r="I467" s="152"/>
      <c r="J467" s="152"/>
      <c r="K467" s="152"/>
      <c r="L467" s="152"/>
      <c r="M467" s="152"/>
      <c r="N467" s="152"/>
      <c r="O467" s="152"/>
      <c r="P467" s="153"/>
      <c r="Q467" s="153"/>
      <c r="R467" s="156">
        <f t="shared" si="359"/>
        <v>0</v>
      </c>
      <c r="S467" s="156">
        <f t="shared" si="360"/>
        <v>0</v>
      </c>
      <c r="U467" s="157">
        <f t="shared" si="367"/>
        <v>0</v>
      </c>
      <c r="W467" s="152"/>
      <c r="X467" s="152"/>
      <c r="Y467" s="152"/>
      <c r="Z467" s="152"/>
      <c r="AA467" s="152"/>
      <c r="AB467" s="152"/>
      <c r="AC467" s="347"/>
      <c r="AD467" s="152"/>
      <c r="AE467" s="152"/>
      <c r="AF467" s="152"/>
      <c r="AG467" s="152"/>
      <c r="AH467" s="152"/>
      <c r="AI467" s="152"/>
      <c r="AJ467" s="347"/>
      <c r="AK467" s="152"/>
      <c r="AL467" s="152"/>
      <c r="AM467" s="295"/>
      <c r="AN467" s="228"/>
      <c r="AO467" s="228"/>
      <c r="AP467" s="228"/>
      <c r="AQ467" s="228"/>
      <c r="AR467" s="228"/>
      <c r="AS467" s="348"/>
      <c r="AT467" s="264">
        <f t="shared" si="363"/>
        <v>0</v>
      </c>
      <c r="AU467" s="259"/>
      <c r="AV467" s="265">
        <f t="shared" si="364"/>
        <v>0</v>
      </c>
      <c r="AX467" s="265">
        <f t="shared" si="368"/>
        <v>0</v>
      </c>
      <c r="AZ467" s="492">
        <f t="shared" si="365"/>
        <v>0</v>
      </c>
      <c r="BB467" s="492">
        <f t="shared" si="366"/>
        <v>0</v>
      </c>
      <c r="BD467" s="265">
        <f t="shared" si="369"/>
        <v>0</v>
      </c>
      <c r="BE467" s="105"/>
      <c r="BF467" s="105"/>
      <c r="BG467" s="105"/>
      <c r="BH467" s="105"/>
      <c r="BI467" s="105"/>
      <c r="BJ467" s="105"/>
    </row>
    <row r="468" spans="2:62" ht="20.100000000000001" hidden="1" customHeight="1" outlineLevel="1">
      <c r="B468" s="100"/>
      <c r="C468" s="908"/>
      <c r="D468" s="909"/>
      <c r="E468" s="909"/>
      <c r="F468" s="910"/>
      <c r="G468" s="890"/>
      <c r="H468" s="891"/>
      <c r="I468" s="152"/>
      <c r="J468" s="152"/>
      <c r="K468" s="152"/>
      <c r="L468" s="152"/>
      <c r="M468" s="152"/>
      <c r="N468" s="152"/>
      <c r="O468" s="152"/>
      <c r="P468" s="153"/>
      <c r="Q468" s="153"/>
      <c r="R468" s="156">
        <f t="shared" si="359"/>
        <v>0</v>
      </c>
      <c r="S468" s="156">
        <f t="shared" si="360"/>
        <v>0</v>
      </c>
      <c r="U468" s="157">
        <f t="shared" si="367"/>
        <v>0</v>
      </c>
      <c r="W468" s="152"/>
      <c r="X468" s="152"/>
      <c r="Y468" s="152"/>
      <c r="Z468" s="152"/>
      <c r="AA468" s="152"/>
      <c r="AB468" s="152"/>
      <c r="AC468" s="347"/>
      <c r="AD468" s="152"/>
      <c r="AE468" s="152"/>
      <c r="AF468" s="152"/>
      <c r="AG468" s="152"/>
      <c r="AH468" s="152"/>
      <c r="AI468" s="152"/>
      <c r="AJ468" s="347"/>
      <c r="AK468" s="152"/>
      <c r="AL468" s="152"/>
      <c r="AM468" s="295"/>
      <c r="AN468" s="228"/>
      <c r="AO468" s="228"/>
      <c r="AP468" s="228"/>
      <c r="AQ468" s="228"/>
      <c r="AR468" s="228"/>
      <c r="AS468" s="348"/>
      <c r="AT468" s="264">
        <f t="shared" si="363"/>
        <v>0</v>
      </c>
      <c r="AU468" s="259"/>
      <c r="AV468" s="265">
        <f t="shared" si="364"/>
        <v>0</v>
      </c>
      <c r="AX468" s="265">
        <f t="shared" si="368"/>
        <v>0</v>
      </c>
      <c r="AZ468" s="492">
        <f t="shared" si="365"/>
        <v>0</v>
      </c>
      <c r="BB468" s="492">
        <f t="shared" si="366"/>
        <v>0</v>
      </c>
      <c r="BD468" s="265">
        <f t="shared" si="369"/>
        <v>0</v>
      </c>
      <c r="BE468" s="105"/>
      <c r="BF468" s="105"/>
      <c r="BG468" s="105"/>
      <c r="BH468" s="105"/>
      <c r="BI468" s="105"/>
      <c r="BJ468" s="105"/>
    </row>
    <row r="469" spans="2:62" ht="20.100000000000001" hidden="1" customHeight="1" outlineLevel="1">
      <c r="B469" s="100"/>
      <c r="C469" s="908"/>
      <c r="D469" s="909"/>
      <c r="E469" s="909"/>
      <c r="F469" s="910"/>
      <c r="G469" s="890"/>
      <c r="H469" s="891"/>
      <c r="I469" s="152"/>
      <c r="J469" s="152"/>
      <c r="K469" s="152"/>
      <c r="L469" s="152"/>
      <c r="M469" s="152"/>
      <c r="N469" s="152"/>
      <c r="O469" s="152"/>
      <c r="P469" s="153"/>
      <c r="Q469" s="153"/>
      <c r="R469" s="156">
        <f t="shared" si="359"/>
        <v>0</v>
      </c>
      <c r="S469" s="156">
        <f t="shared" si="360"/>
        <v>0</v>
      </c>
      <c r="U469" s="157">
        <f t="shared" si="367"/>
        <v>0</v>
      </c>
      <c r="W469" s="152"/>
      <c r="X469" s="152"/>
      <c r="Y469" s="152"/>
      <c r="Z469" s="152"/>
      <c r="AA469" s="152"/>
      <c r="AB469" s="152"/>
      <c r="AC469" s="347"/>
      <c r="AD469" s="152"/>
      <c r="AE469" s="152"/>
      <c r="AF469" s="152"/>
      <c r="AG469" s="152"/>
      <c r="AH469" s="152"/>
      <c r="AI469" s="152"/>
      <c r="AJ469" s="347"/>
      <c r="AK469" s="152"/>
      <c r="AL469" s="152"/>
      <c r="AM469" s="295"/>
      <c r="AN469" s="228"/>
      <c r="AO469" s="228"/>
      <c r="AP469" s="228"/>
      <c r="AQ469" s="228"/>
      <c r="AR469" s="228"/>
      <c r="AS469" s="348"/>
      <c r="AT469" s="264">
        <f t="shared" si="363"/>
        <v>0</v>
      </c>
      <c r="AU469" s="259"/>
      <c r="AV469" s="265">
        <f t="shared" si="364"/>
        <v>0</v>
      </c>
      <c r="AX469" s="265">
        <f t="shared" si="368"/>
        <v>0</v>
      </c>
      <c r="AZ469" s="492">
        <f t="shared" si="365"/>
        <v>0</v>
      </c>
      <c r="BB469" s="492">
        <f t="shared" si="366"/>
        <v>0</v>
      </c>
      <c r="BD469" s="265">
        <f t="shared" si="369"/>
        <v>0</v>
      </c>
      <c r="BE469" s="105"/>
      <c r="BF469" s="105"/>
      <c r="BG469" s="105"/>
      <c r="BH469" s="105"/>
      <c r="BI469" s="105"/>
      <c r="BJ469" s="105"/>
    </row>
    <row r="470" spans="2:62" ht="9.9499999999999993" hidden="1" customHeight="1" outlineLevel="1">
      <c r="B470" s="101"/>
      <c r="C470" s="208"/>
      <c r="D470" s="208"/>
      <c r="E470" s="208"/>
      <c r="F470" s="208"/>
      <c r="G470" s="237"/>
      <c r="H470" s="207"/>
      <c r="I470" s="257"/>
      <c r="J470" s="257"/>
      <c r="K470" s="257"/>
      <c r="L470" s="257"/>
      <c r="M470" s="257"/>
      <c r="N470" s="257"/>
      <c r="O470" s="257"/>
      <c r="P470" s="256"/>
      <c r="Q470" s="102"/>
      <c r="R470" s="102"/>
      <c r="S470" s="102"/>
      <c r="U470" s="98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Z470" s="493"/>
      <c r="BE470" s="105"/>
      <c r="BF470" s="105"/>
      <c r="BG470" s="105"/>
      <c r="BH470" s="105"/>
      <c r="BI470" s="105"/>
      <c r="BJ470" s="105"/>
    </row>
    <row r="471" spans="2:62" ht="20.100000000000001" customHeight="1" collapsed="1">
      <c r="B471" s="8">
        <f>B454+1</f>
        <v>28</v>
      </c>
      <c r="C471" s="916"/>
      <c r="D471" s="917"/>
      <c r="E471" s="917"/>
      <c r="F471" s="918"/>
      <c r="G471" s="429"/>
      <c r="H471" s="206">
        <v>1</v>
      </c>
      <c r="I471" s="642">
        <f t="shared" ref="I471" si="370">$H471*SUM(I472:I486)</f>
        <v>0</v>
      </c>
      <c r="J471" s="643">
        <f t="shared" ref="J471:O471" si="371">$H471*SUM(J472:J486)</f>
        <v>0</v>
      </c>
      <c r="K471" s="644">
        <f t="shared" si="371"/>
        <v>0</v>
      </c>
      <c r="L471" s="645">
        <f t="shared" si="371"/>
        <v>0</v>
      </c>
      <c r="M471" s="645">
        <f t="shared" si="371"/>
        <v>0</v>
      </c>
      <c r="N471" s="644">
        <f t="shared" si="371"/>
        <v>0</v>
      </c>
      <c r="O471" s="642">
        <f t="shared" si="371"/>
        <v>0</v>
      </c>
      <c r="P471" s="209">
        <f t="shared" ref="P471:Q471" si="372">$H471*SUM(P472:P486)</f>
        <v>0</v>
      </c>
      <c r="Q471" s="210">
        <f t="shared" si="372"/>
        <v>0</v>
      </c>
      <c r="R471" s="136">
        <f t="shared" ref="R471:R486" si="373">P471*(1+Gewinn)*(1+SicherheitAngebot)</f>
        <v>0</v>
      </c>
      <c r="S471" s="137">
        <f t="shared" ref="S471:S486" si="374">Q471*(1+MGKZ)*(1+Gewinn)*(1+SicherheitAngebot)</f>
        <v>0</v>
      </c>
      <c r="U471" s="10">
        <f>I471*$I$7+J471*$J$7+K471*$K$7+L471*$L$7+M471*$M$7+N471*$N$7+O471*$O$7+R471+S471</f>
        <v>0</v>
      </c>
      <c r="W471" s="646">
        <f t="shared" ref="W471:AB471" si="375">$H471*SUM(W472:W486)</f>
        <v>0</v>
      </c>
      <c r="X471" s="647">
        <f t="shared" si="375"/>
        <v>0</v>
      </c>
      <c r="Y471" s="648">
        <f t="shared" si="375"/>
        <v>0</v>
      </c>
      <c r="Z471" s="649">
        <f t="shared" si="375"/>
        <v>0</v>
      </c>
      <c r="AA471" s="648">
        <f t="shared" si="375"/>
        <v>0</v>
      </c>
      <c r="AB471" s="646">
        <f t="shared" si="375"/>
        <v>0</v>
      </c>
      <c r="AC471" s="258"/>
      <c r="AD471" s="646">
        <f t="shared" ref="AD471:AM471" si="376">$H471*SUM(AD472:AD486)</f>
        <v>0</v>
      </c>
      <c r="AE471" s="647">
        <f t="shared" si="376"/>
        <v>0</v>
      </c>
      <c r="AF471" s="648">
        <f t="shared" si="376"/>
        <v>0</v>
      </c>
      <c r="AG471" s="649">
        <f t="shared" si="376"/>
        <v>0</v>
      </c>
      <c r="AH471" s="648">
        <f t="shared" si="376"/>
        <v>0</v>
      </c>
      <c r="AI471" s="646">
        <f t="shared" si="376"/>
        <v>0</v>
      </c>
      <c r="AJ471" s="258"/>
      <c r="AK471" s="653">
        <f t="shared" si="376"/>
        <v>0</v>
      </c>
      <c r="AL471" s="653">
        <f t="shared" si="376"/>
        <v>0</v>
      </c>
      <c r="AM471" s="653">
        <f t="shared" si="376"/>
        <v>0</v>
      </c>
      <c r="AN471" s="227">
        <f>$H471*SUM(AN472:AN486)*(1+Gewinn)*(1+SicherheitAngebot)</f>
        <v>0</v>
      </c>
      <c r="AO471" s="227">
        <f>$H471*SUM(AO472:AO486)*(1+Gewinn)*(1+SicherheitAngebot)</f>
        <v>0</v>
      </c>
      <c r="AP471" s="227">
        <f>$H471*SUM(AP472:AP486)*(1+Gewinn)*(1+SicherheitAngebot)</f>
        <v>0</v>
      </c>
      <c r="AQ471" s="227">
        <f>$H471*SUM(AQ472:AQ486)*(1+Gewinn)*(1+SicherheitAngebot)</f>
        <v>0</v>
      </c>
      <c r="AR471" s="227">
        <f>$H471*SUM(AR472:AR486)*(1+Gewinn)*(1+SicherheitAngebot)</f>
        <v>0</v>
      </c>
      <c r="AS471" s="262"/>
      <c r="AT471" s="263">
        <f t="shared" si="363"/>
        <v>0</v>
      </c>
      <c r="AU471" s="259"/>
      <c r="AV471" s="491">
        <f>AK471*$AK$7+AL471*$AL$7+AM471*$AM$7+SUM(AN471:AR471)+AT471/Zuschläge_IBN+AT471</f>
        <v>0</v>
      </c>
      <c r="AX471" s="685">
        <f>U471+AV471</f>
        <v>0</v>
      </c>
      <c r="AZ471" s="490">
        <f>IF(H471&gt;0,U471/(1+SicherheitAngebot)*(1+Sicherheit),0)</f>
        <v>0</v>
      </c>
      <c r="BB471" s="490">
        <f>IF(H471&gt;0,AV471/(1+SicherheitAngebot)*(1+Sicherheit),0)</f>
        <v>0</v>
      </c>
      <c r="BD471" s="490">
        <f>AZ471+BB471</f>
        <v>0</v>
      </c>
      <c r="BE471" s="105"/>
      <c r="BF471" s="105"/>
      <c r="BG471" s="105"/>
      <c r="BH471" s="105"/>
      <c r="BI471" s="105"/>
      <c r="BJ471" s="105"/>
    </row>
    <row r="472" spans="2:62" ht="20.100000000000001" hidden="1" customHeight="1" outlineLevel="1">
      <c r="B472" s="99"/>
      <c r="C472" s="908"/>
      <c r="D472" s="909"/>
      <c r="E472" s="909"/>
      <c r="F472" s="910"/>
      <c r="G472" s="890"/>
      <c r="H472" s="901"/>
      <c r="I472" s="152"/>
      <c r="J472" s="152"/>
      <c r="K472" s="152"/>
      <c r="L472" s="152"/>
      <c r="M472" s="152"/>
      <c r="N472" s="152"/>
      <c r="O472" s="152"/>
      <c r="P472" s="153"/>
      <c r="Q472" s="153"/>
      <c r="R472" s="156">
        <f t="shared" si="373"/>
        <v>0</v>
      </c>
      <c r="S472" s="156">
        <f t="shared" si="374"/>
        <v>0</v>
      </c>
      <c r="U472" s="157">
        <f>I472*$I$7+J472*$J$7+K472*$K$7+L472*$L$7+M472*$M$7+N472*$N$7+O472*$O$7+R472+S472</f>
        <v>0</v>
      </c>
      <c r="W472" s="152"/>
      <c r="X472" s="152"/>
      <c r="Y472" s="152"/>
      <c r="Z472" s="152"/>
      <c r="AA472" s="152"/>
      <c r="AB472" s="152"/>
      <c r="AC472" s="347"/>
      <c r="AD472" s="152"/>
      <c r="AE472" s="152"/>
      <c r="AF472" s="152"/>
      <c r="AG472" s="152"/>
      <c r="AH472" s="152"/>
      <c r="AI472" s="152"/>
      <c r="AJ472" s="347"/>
      <c r="AK472" s="152"/>
      <c r="AL472" s="152"/>
      <c r="AM472" s="295"/>
      <c r="AN472" s="228"/>
      <c r="AO472" s="228"/>
      <c r="AP472" s="228"/>
      <c r="AQ472" s="228"/>
      <c r="AR472" s="228"/>
      <c r="AS472" s="348"/>
      <c r="AT472" s="264">
        <f t="shared" si="363"/>
        <v>0</v>
      </c>
      <c r="AU472" s="259"/>
      <c r="AV472" s="265">
        <f t="shared" ref="AV472:AV486" si="377">AK472*$AK$7+AL472*$AL$7+AM472*$AM$7+SUM(AN472:AR472)*(1+Gewinn)*(1+SicherheitAngebot)+AT472/Zuschläge_IBN+AT472</f>
        <v>0</v>
      </c>
      <c r="AX472" s="265">
        <f>U472+AV472</f>
        <v>0</v>
      </c>
      <c r="AZ472" s="492">
        <f t="shared" ref="AZ472:AZ486" si="378">U472/(1+SicherheitAngebot)*(1+Sicherheit)</f>
        <v>0</v>
      </c>
      <c r="BB472" s="492">
        <f t="shared" ref="BB472:BB486" si="379">AV472/(1+SicherheitAngebot)*(1+Sicherheit)</f>
        <v>0</v>
      </c>
      <c r="BD472" s="265">
        <f>AZ472+BB472</f>
        <v>0</v>
      </c>
      <c r="BE472" s="105"/>
      <c r="BF472" s="105"/>
      <c r="BG472" s="105"/>
      <c r="BH472" s="105"/>
      <c r="BI472" s="105"/>
      <c r="BJ472" s="105"/>
    </row>
    <row r="473" spans="2:62" ht="20.100000000000001" hidden="1" customHeight="1" outlineLevel="1">
      <c r="B473" s="100"/>
      <c r="C473" s="908"/>
      <c r="D473" s="909"/>
      <c r="E473" s="909"/>
      <c r="F473" s="910"/>
      <c r="G473" s="890"/>
      <c r="H473" s="891"/>
      <c r="I473" s="152"/>
      <c r="J473" s="152"/>
      <c r="K473" s="152"/>
      <c r="L473" s="152"/>
      <c r="M473" s="152"/>
      <c r="N473" s="152"/>
      <c r="O473" s="152"/>
      <c r="P473" s="153"/>
      <c r="Q473" s="153"/>
      <c r="R473" s="156">
        <f t="shared" si="373"/>
        <v>0</v>
      </c>
      <c r="S473" s="156">
        <f t="shared" si="374"/>
        <v>0</v>
      </c>
      <c r="U473" s="157">
        <f t="shared" ref="U473:U486" si="380">I473*$I$7+J473*$J$7+K473*$K$7+L473*$L$7+M473*$M$7+N473*$N$7+O473*$O$7+R473+S473</f>
        <v>0</v>
      </c>
      <c r="W473" s="152"/>
      <c r="X473" s="152"/>
      <c r="Y473" s="152"/>
      <c r="Z473" s="152"/>
      <c r="AA473" s="152"/>
      <c r="AB473" s="152"/>
      <c r="AC473" s="347"/>
      <c r="AD473" s="152"/>
      <c r="AE473" s="152"/>
      <c r="AF473" s="152"/>
      <c r="AG473" s="152"/>
      <c r="AH473" s="152"/>
      <c r="AI473" s="152"/>
      <c r="AJ473" s="347"/>
      <c r="AK473" s="152"/>
      <c r="AL473" s="152"/>
      <c r="AM473" s="295"/>
      <c r="AN473" s="228"/>
      <c r="AO473" s="228"/>
      <c r="AP473" s="228"/>
      <c r="AQ473" s="228"/>
      <c r="AR473" s="228"/>
      <c r="AS473" s="348"/>
      <c r="AT473" s="264">
        <f t="shared" si="363"/>
        <v>0</v>
      </c>
      <c r="AU473" s="259"/>
      <c r="AV473" s="265">
        <f t="shared" si="377"/>
        <v>0</v>
      </c>
      <c r="AX473" s="265">
        <f t="shared" ref="AX473:AX486" si="381">U473+AV473</f>
        <v>0</v>
      </c>
      <c r="AZ473" s="492">
        <f t="shared" si="378"/>
        <v>0</v>
      </c>
      <c r="BB473" s="492">
        <f t="shared" si="379"/>
        <v>0</v>
      </c>
      <c r="BD473" s="265">
        <f t="shared" ref="BD473:BD486" si="382">AZ473+BB473</f>
        <v>0</v>
      </c>
      <c r="BE473" s="105"/>
      <c r="BF473" s="105"/>
      <c r="BG473" s="105"/>
      <c r="BH473" s="105"/>
      <c r="BI473" s="105"/>
      <c r="BJ473" s="105"/>
    </row>
    <row r="474" spans="2:62" ht="20.100000000000001" hidden="1" customHeight="1" outlineLevel="1">
      <c r="B474" s="100"/>
      <c r="C474" s="908"/>
      <c r="D474" s="909"/>
      <c r="E474" s="909"/>
      <c r="F474" s="910"/>
      <c r="G474" s="890"/>
      <c r="H474" s="891"/>
      <c r="I474" s="152"/>
      <c r="J474" s="152"/>
      <c r="K474" s="152"/>
      <c r="L474" s="152"/>
      <c r="M474" s="152"/>
      <c r="N474" s="152"/>
      <c r="O474" s="152"/>
      <c r="P474" s="153"/>
      <c r="Q474" s="153"/>
      <c r="R474" s="156">
        <f t="shared" si="373"/>
        <v>0</v>
      </c>
      <c r="S474" s="156">
        <f t="shared" si="374"/>
        <v>0</v>
      </c>
      <c r="U474" s="157">
        <f t="shared" si="380"/>
        <v>0</v>
      </c>
      <c r="W474" s="152"/>
      <c r="X474" s="152"/>
      <c r="Y474" s="152"/>
      <c r="Z474" s="152"/>
      <c r="AA474" s="152"/>
      <c r="AB474" s="152"/>
      <c r="AC474" s="347"/>
      <c r="AD474" s="152"/>
      <c r="AE474" s="152"/>
      <c r="AF474" s="152"/>
      <c r="AG474" s="152"/>
      <c r="AH474" s="152"/>
      <c r="AI474" s="152"/>
      <c r="AJ474" s="347"/>
      <c r="AK474" s="152"/>
      <c r="AL474" s="152"/>
      <c r="AM474" s="295"/>
      <c r="AN474" s="228"/>
      <c r="AO474" s="228"/>
      <c r="AP474" s="228"/>
      <c r="AQ474" s="228"/>
      <c r="AR474" s="228"/>
      <c r="AS474" s="348"/>
      <c r="AT474" s="264">
        <f t="shared" si="363"/>
        <v>0</v>
      </c>
      <c r="AU474" s="259"/>
      <c r="AV474" s="265">
        <f t="shared" si="377"/>
        <v>0</v>
      </c>
      <c r="AX474" s="265">
        <f t="shared" si="381"/>
        <v>0</v>
      </c>
      <c r="AZ474" s="492">
        <f t="shared" si="378"/>
        <v>0</v>
      </c>
      <c r="BB474" s="492">
        <f t="shared" si="379"/>
        <v>0</v>
      </c>
      <c r="BD474" s="265">
        <f t="shared" si="382"/>
        <v>0</v>
      </c>
      <c r="BE474" s="105"/>
      <c r="BF474" s="105"/>
      <c r="BG474" s="105"/>
      <c r="BH474" s="105"/>
      <c r="BI474" s="105"/>
      <c r="BJ474" s="105"/>
    </row>
    <row r="475" spans="2:62" ht="20.100000000000001" hidden="1" customHeight="1" outlineLevel="1">
      <c r="B475" s="100"/>
      <c r="C475" s="908"/>
      <c r="D475" s="909"/>
      <c r="E475" s="909"/>
      <c r="F475" s="910"/>
      <c r="G475" s="890"/>
      <c r="H475" s="891"/>
      <c r="I475" s="152"/>
      <c r="J475" s="152"/>
      <c r="K475" s="152"/>
      <c r="L475" s="152"/>
      <c r="M475" s="152"/>
      <c r="N475" s="152"/>
      <c r="O475" s="152"/>
      <c r="P475" s="153"/>
      <c r="Q475" s="153"/>
      <c r="R475" s="156">
        <f t="shared" si="373"/>
        <v>0</v>
      </c>
      <c r="S475" s="156">
        <f t="shared" si="374"/>
        <v>0</v>
      </c>
      <c r="U475" s="157">
        <f t="shared" si="380"/>
        <v>0</v>
      </c>
      <c r="W475" s="152"/>
      <c r="X475" s="152"/>
      <c r="Y475" s="152"/>
      <c r="Z475" s="152"/>
      <c r="AA475" s="152"/>
      <c r="AB475" s="152"/>
      <c r="AC475" s="347"/>
      <c r="AD475" s="152"/>
      <c r="AE475" s="152"/>
      <c r="AF475" s="152"/>
      <c r="AG475" s="152"/>
      <c r="AH475" s="152"/>
      <c r="AI475" s="152"/>
      <c r="AJ475" s="347"/>
      <c r="AK475" s="152"/>
      <c r="AL475" s="152"/>
      <c r="AM475" s="295"/>
      <c r="AN475" s="228"/>
      <c r="AO475" s="228"/>
      <c r="AP475" s="228"/>
      <c r="AQ475" s="228"/>
      <c r="AR475" s="228"/>
      <c r="AS475" s="348"/>
      <c r="AT475" s="264">
        <f t="shared" si="363"/>
        <v>0</v>
      </c>
      <c r="AU475" s="259"/>
      <c r="AV475" s="265">
        <f t="shared" si="377"/>
        <v>0</v>
      </c>
      <c r="AX475" s="265">
        <f t="shared" si="381"/>
        <v>0</v>
      </c>
      <c r="AZ475" s="492">
        <f t="shared" si="378"/>
        <v>0</v>
      </c>
      <c r="BB475" s="492">
        <f t="shared" si="379"/>
        <v>0</v>
      </c>
      <c r="BD475" s="265">
        <f t="shared" si="382"/>
        <v>0</v>
      </c>
      <c r="BE475" s="105"/>
      <c r="BF475" s="105"/>
      <c r="BG475" s="105"/>
      <c r="BH475" s="105"/>
      <c r="BI475" s="105"/>
      <c r="BJ475" s="105"/>
    </row>
    <row r="476" spans="2:62" ht="20.100000000000001" hidden="1" customHeight="1" outlineLevel="1">
      <c r="B476" s="100"/>
      <c r="C476" s="908"/>
      <c r="D476" s="909"/>
      <c r="E476" s="909"/>
      <c r="F476" s="910"/>
      <c r="G476" s="890"/>
      <c r="H476" s="891"/>
      <c r="I476" s="152"/>
      <c r="J476" s="152"/>
      <c r="K476" s="152"/>
      <c r="L476" s="152"/>
      <c r="M476" s="152"/>
      <c r="N476" s="152"/>
      <c r="O476" s="152"/>
      <c r="P476" s="153"/>
      <c r="Q476" s="153"/>
      <c r="R476" s="156">
        <f t="shared" si="373"/>
        <v>0</v>
      </c>
      <c r="S476" s="156">
        <f t="shared" si="374"/>
        <v>0</v>
      </c>
      <c r="U476" s="157">
        <f t="shared" si="380"/>
        <v>0</v>
      </c>
      <c r="W476" s="152"/>
      <c r="X476" s="152"/>
      <c r="Y476" s="152"/>
      <c r="Z476" s="152"/>
      <c r="AA476" s="152"/>
      <c r="AB476" s="152"/>
      <c r="AC476" s="347"/>
      <c r="AD476" s="152"/>
      <c r="AE476" s="152"/>
      <c r="AF476" s="152"/>
      <c r="AG476" s="152"/>
      <c r="AH476" s="152"/>
      <c r="AI476" s="152"/>
      <c r="AJ476" s="347"/>
      <c r="AK476" s="152"/>
      <c r="AL476" s="152"/>
      <c r="AM476" s="295"/>
      <c r="AN476" s="228"/>
      <c r="AO476" s="228"/>
      <c r="AP476" s="228"/>
      <c r="AQ476" s="228"/>
      <c r="AR476" s="228"/>
      <c r="AS476" s="348"/>
      <c r="AT476" s="264">
        <f t="shared" si="363"/>
        <v>0</v>
      </c>
      <c r="AU476" s="259"/>
      <c r="AV476" s="265">
        <f t="shared" si="377"/>
        <v>0</v>
      </c>
      <c r="AX476" s="265">
        <f t="shared" si="381"/>
        <v>0</v>
      </c>
      <c r="AZ476" s="492">
        <f t="shared" si="378"/>
        <v>0</v>
      </c>
      <c r="BB476" s="492">
        <f t="shared" si="379"/>
        <v>0</v>
      </c>
      <c r="BD476" s="265">
        <f t="shared" si="382"/>
        <v>0</v>
      </c>
      <c r="BE476" s="105"/>
      <c r="BF476" s="105"/>
      <c r="BG476" s="105"/>
      <c r="BH476" s="105"/>
      <c r="BI476" s="105"/>
      <c r="BJ476" s="105"/>
    </row>
    <row r="477" spans="2:62" ht="20.100000000000001" hidden="1" customHeight="1" outlineLevel="1">
      <c r="B477" s="100"/>
      <c r="C477" s="908"/>
      <c r="D477" s="909"/>
      <c r="E477" s="909"/>
      <c r="F477" s="910"/>
      <c r="G477" s="890"/>
      <c r="H477" s="891"/>
      <c r="I477" s="152"/>
      <c r="J477" s="152"/>
      <c r="K477" s="152"/>
      <c r="L477" s="152"/>
      <c r="M477" s="152"/>
      <c r="N477" s="152"/>
      <c r="O477" s="152"/>
      <c r="P477" s="153"/>
      <c r="Q477" s="153"/>
      <c r="R477" s="156">
        <f t="shared" si="373"/>
        <v>0</v>
      </c>
      <c r="S477" s="156">
        <f t="shared" si="374"/>
        <v>0</v>
      </c>
      <c r="U477" s="157">
        <f t="shared" si="380"/>
        <v>0</v>
      </c>
      <c r="W477" s="152"/>
      <c r="X477" s="152"/>
      <c r="Y477" s="152"/>
      <c r="Z477" s="152"/>
      <c r="AA477" s="152"/>
      <c r="AB477" s="152"/>
      <c r="AC477" s="347"/>
      <c r="AD477" s="152"/>
      <c r="AE477" s="152"/>
      <c r="AF477" s="152"/>
      <c r="AG477" s="152"/>
      <c r="AH477" s="152"/>
      <c r="AI477" s="152"/>
      <c r="AJ477" s="347"/>
      <c r="AK477" s="152"/>
      <c r="AL477" s="152"/>
      <c r="AM477" s="295"/>
      <c r="AN477" s="228"/>
      <c r="AO477" s="228"/>
      <c r="AP477" s="228"/>
      <c r="AQ477" s="228"/>
      <c r="AR477" s="228"/>
      <c r="AS477" s="348"/>
      <c r="AT477" s="264">
        <f t="shared" si="363"/>
        <v>0</v>
      </c>
      <c r="AU477" s="259"/>
      <c r="AV477" s="265">
        <f t="shared" si="377"/>
        <v>0</v>
      </c>
      <c r="AX477" s="265">
        <f t="shared" si="381"/>
        <v>0</v>
      </c>
      <c r="AZ477" s="492">
        <f t="shared" si="378"/>
        <v>0</v>
      </c>
      <c r="BB477" s="492">
        <f t="shared" si="379"/>
        <v>0</v>
      </c>
      <c r="BD477" s="265">
        <f t="shared" si="382"/>
        <v>0</v>
      </c>
      <c r="BE477" s="105"/>
      <c r="BF477" s="105"/>
      <c r="BG477" s="105"/>
      <c r="BH477" s="105"/>
      <c r="BI477" s="105"/>
      <c r="BJ477" s="105"/>
    </row>
    <row r="478" spans="2:62" ht="20.100000000000001" hidden="1" customHeight="1" outlineLevel="1">
      <c r="B478" s="100"/>
      <c r="C478" s="908"/>
      <c r="D478" s="909"/>
      <c r="E478" s="909"/>
      <c r="F478" s="910"/>
      <c r="G478" s="890"/>
      <c r="H478" s="891"/>
      <c r="I478" s="152"/>
      <c r="J478" s="152"/>
      <c r="K478" s="152"/>
      <c r="L478" s="152"/>
      <c r="M478" s="152"/>
      <c r="N478" s="152"/>
      <c r="O478" s="152"/>
      <c r="P478" s="153"/>
      <c r="Q478" s="153"/>
      <c r="R478" s="156">
        <f t="shared" si="373"/>
        <v>0</v>
      </c>
      <c r="S478" s="156">
        <f t="shared" si="374"/>
        <v>0</v>
      </c>
      <c r="U478" s="157">
        <f t="shared" si="380"/>
        <v>0</v>
      </c>
      <c r="W478" s="152"/>
      <c r="X478" s="152"/>
      <c r="Y478" s="152"/>
      <c r="Z478" s="152"/>
      <c r="AA478" s="152"/>
      <c r="AB478" s="152"/>
      <c r="AC478" s="347"/>
      <c r="AD478" s="152"/>
      <c r="AE478" s="152"/>
      <c r="AF478" s="152"/>
      <c r="AG478" s="152"/>
      <c r="AH478" s="152"/>
      <c r="AI478" s="152"/>
      <c r="AJ478" s="347"/>
      <c r="AK478" s="152"/>
      <c r="AL478" s="152"/>
      <c r="AM478" s="295"/>
      <c r="AN478" s="228"/>
      <c r="AO478" s="228"/>
      <c r="AP478" s="228"/>
      <c r="AQ478" s="228"/>
      <c r="AR478" s="228"/>
      <c r="AS478" s="348"/>
      <c r="AT478" s="264">
        <f t="shared" si="363"/>
        <v>0</v>
      </c>
      <c r="AU478" s="259"/>
      <c r="AV478" s="265">
        <f t="shared" si="377"/>
        <v>0</v>
      </c>
      <c r="AX478" s="265">
        <f t="shared" si="381"/>
        <v>0</v>
      </c>
      <c r="AZ478" s="492">
        <f t="shared" si="378"/>
        <v>0</v>
      </c>
      <c r="BB478" s="492">
        <f t="shared" si="379"/>
        <v>0</v>
      </c>
      <c r="BD478" s="265">
        <f t="shared" si="382"/>
        <v>0</v>
      </c>
      <c r="BE478" s="105"/>
      <c r="BF478" s="105"/>
      <c r="BG478" s="105"/>
      <c r="BH478" s="105"/>
      <c r="BI478" s="105"/>
      <c r="BJ478" s="105"/>
    </row>
    <row r="479" spans="2:62" ht="20.100000000000001" hidden="1" customHeight="1" outlineLevel="1">
      <c r="B479" s="100"/>
      <c r="C479" s="908"/>
      <c r="D479" s="909"/>
      <c r="E479" s="909"/>
      <c r="F479" s="910"/>
      <c r="G479" s="890"/>
      <c r="H479" s="891"/>
      <c r="I479" s="152"/>
      <c r="J479" s="152"/>
      <c r="K479" s="152"/>
      <c r="L479" s="152"/>
      <c r="M479" s="152"/>
      <c r="N479" s="152"/>
      <c r="O479" s="152"/>
      <c r="P479" s="153"/>
      <c r="Q479" s="153"/>
      <c r="R479" s="156">
        <f t="shared" si="373"/>
        <v>0</v>
      </c>
      <c r="S479" s="156">
        <f t="shared" si="374"/>
        <v>0</v>
      </c>
      <c r="U479" s="157">
        <f t="shared" si="380"/>
        <v>0</v>
      </c>
      <c r="W479" s="152"/>
      <c r="X479" s="152"/>
      <c r="Y479" s="152"/>
      <c r="Z479" s="152"/>
      <c r="AA479" s="152"/>
      <c r="AB479" s="152"/>
      <c r="AC479" s="347"/>
      <c r="AD479" s="152"/>
      <c r="AE479" s="152"/>
      <c r="AF479" s="152"/>
      <c r="AG479" s="152"/>
      <c r="AH479" s="152"/>
      <c r="AI479" s="152"/>
      <c r="AJ479" s="347"/>
      <c r="AK479" s="152"/>
      <c r="AL479" s="152"/>
      <c r="AM479" s="295"/>
      <c r="AN479" s="228"/>
      <c r="AO479" s="228"/>
      <c r="AP479" s="228"/>
      <c r="AQ479" s="228"/>
      <c r="AR479" s="228"/>
      <c r="AS479" s="348"/>
      <c r="AT479" s="264">
        <f t="shared" si="363"/>
        <v>0</v>
      </c>
      <c r="AU479" s="259"/>
      <c r="AV479" s="265">
        <f t="shared" si="377"/>
        <v>0</v>
      </c>
      <c r="AX479" s="265">
        <f t="shared" si="381"/>
        <v>0</v>
      </c>
      <c r="AZ479" s="492">
        <f t="shared" si="378"/>
        <v>0</v>
      </c>
      <c r="BB479" s="492">
        <f t="shared" si="379"/>
        <v>0</v>
      </c>
      <c r="BD479" s="265">
        <f t="shared" si="382"/>
        <v>0</v>
      </c>
      <c r="BE479" s="105"/>
      <c r="BF479" s="105"/>
      <c r="BG479" s="105"/>
      <c r="BH479" s="105"/>
      <c r="BI479" s="105"/>
      <c r="BJ479" s="105"/>
    </row>
    <row r="480" spans="2:62" ht="20.100000000000001" hidden="1" customHeight="1" outlineLevel="1">
      <c r="B480" s="100"/>
      <c r="C480" s="908"/>
      <c r="D480" s="909"/>
      <c r="E480" s="909"/>
      <c r="F480" s="910"/>
      <c r="G480" s="890"/>
      <c r="H480" s="891"/>
      <c r="I480" s="152"/>
      <c r="J480" s="152"/>
      <c r="K480" s="152"/>
      <c r="L480" s="152"/>
      <c r="M480" s="152"/>
      <c r="N480" s="152"/>
      <c r="O480" s="152"/>
      <c r="P480" s="153"/>
      <c r="Q480" s="153"/>
      <c r="R480" s="156">
        <f t="shared" si="373"/>
        <v>0</v>
      </c>
      <c r="S480" s="156">
        <f t="shared" si="374"/>
        <v>0</v>
      </c>
      <c r="U480" s="157">
        <f t="shared" si="380"/>
        <v>0</v>
      </c>
      <c r="W480" s="152"/>
      <c r="X480" s="152"/>
      <c r="Y480" s="152"/>
      <c r="Z480" s="152"/>
      <c r="AA480" s="152"/>
      <c r="AB480" s="152"/>
      <c r="AC480" s="347"/>
      <c r="AD480" s="152"/>
      <c r="AE480" s="152"/>
      <c r="AF480" s="152"/>
      <c r="AG480" s="152"/>
      <c r="AH480" s="152"/>
      <c r="AI480" s="152"/>
      <c r="AJ480" s="347"/>
      <c r="AK480" s="152"/>
      <c r="AL480" s="152"/>
      <c r="AM480" s="295"/>
      <c r="AN480" s="228"/>
      <c r="AO480" s="228"/>
      <c r="AP480" s="228"/>
      <c r="AQ480" s="228"/>
      <c r="AR480" s="228"/>
      <c r="AS480" s="348"/>
      <c r="AT480" s="264">
        <f t="shared" si="363"/>
        <v>0</v>
      </c>
      <c r="AU480" s="259"/>
      <c r="AV480" s="265">
        <f t="shared" si="377"/>
        <v>0</v>
      </c>
      <c r="AX480" s="265">
        <f t="shared" si="381"/>
        <v>0</v>
      </c>
      <c r="AZ480" s="492">
        <f t="shared" si="378"/>
        <v>0</v>
      </c>
      <c r="BB480" s="492">
        <f t="shared" si="379"/>
        <v>0</v>
      </c>
      <c r="BD480" s="265">
        <f t="shared" si="382"/>
        <v>0</v>
      </c>
      <c r="BE480" s="105"/>
      <c r="BF480" s="105"/>
      <c r="BG480" s="105"/>
      <c r="BH480" s="105"/>
      <c r="BI480" s="105"/>
      <c r="BJ480" s="105"/>
    </row>
    <row r="481" spans="2:62" ht="20.100000000000001" hidden="1" customHeight="1" outlineLevel="1">
      <c r="B481" s="100"/>
      <c r="C481" s="908"/>
      <c r="D481" s="909"/>
      <c r="E481" s="909"/>
      <c r="F481" s="910"/>
      <c r="G481" s="890"/>
      <c r="H481" s="891"/>
      <c r="I481" s="152"/>
      <c r="J481" s="152"/>
      <c r="K481" s="152"/>
      <c r="L481" s="152"/>
      <c r="M481" s="152"/>
      <c r="N481" s="152"/>
      <c r="O481" s="152"/>
      <c r="P481" s="153"/>
      <c r="Q481" s="153"/>
      <c r="R481" s="156">
        <f t="shared" si="373"/>
        <v>0</v>
      </c>
      <c r="S481" s="156">
        <f t="shared" si="374"/>
        <v>0</v>
      </c>
      <c r="U481" s="157">
        <f t="shared" si="380"/>
        <v>0</v>
      </c>
      <c r="W481" s="152"/>
      <c r="X481" s="152"/>
      <c r="Y481" s="152"/>
      <c r="Z481" s="152"/>
      <c r="AA481" s="152"/>
      <c r="AB481" s="152"/>
      <c r="AC481" s="347"/>
      <c r="AD481" s="152"/>
      <c r="AE481" s="152"/>
      <c r="AF481" s="152"/>
      <c r="AG481" s="152"/>
      <c r="AH481" s="152"/>
      <c r="AI481" s="152"/>
      <c r="AJ481" s="347"/>
      <c r="AK481" s="152"/>
      <c r="AL481" s="152"/>
      <c r="AM481" s="295"/>
      <c r="AN481" s="228"/>
      <c r="AO481" s="228"/>
      <c r="AP481" s="228"/>
      <c r="AQ481" s="228"/>
      <c r="AR481" s="228"/>
      <c r="AS481" s="348"/>
      <c r="AT481" s="264">
        <f t="shared" si="363"/>
        <v>0</v>
      </c>
      <c r="AU481" s="259"/>
      <c r="AV481" s="265">
        <f t="shared" si="377"/>
        <v>0</v>
      </c>
      <c r="AX481" s="265">
        <f t="shared" si="381"/>
        <v>0</v>
      </c>
      <c r="AZ481" s="492">
        <f t="shared" si="378"/>
        <v>0</v>
      </c>
      <c r="BB481" s="492">
        <f t="shared" si="379"/>
        <v>0</v>
      </c>
      <c r="BD481" s="265">
        <f t="shared" si="382"/>
        <v>0</v>
      </c>
      <c r="BE481" s="105"/>
      <c r="BF481" s="105"/>
      <c r="BG481" s="105"/>
      <c r="BH481" s="105"/>
      <c r="BI481" s="105"/>
      <c r="BJ481" s="105"/>
    </row>
    <row r="482" spans="2:62" ht="20.100000000000001" hidden="1" customHeight="1" outlineLevel="1">
      <c r="B482" s="100"/>
      <c r="C482" s="908"/>
      <c r="D482" s="909"/>
      <c r="E482" s="909"/>
      <c r="F482" s="910"/>
      <c r="G482" s="890"/>
      <c r="H482" s="891"/>
      <c r="I482" s="152"/>
      <c r="J482" s="152"/>
      <c r="K482" s="152"/>
      <c r="L482" s="152"/>
      <c r="M482" s="152"/>
      <c r="N482" s="152"/>
      <c r="O482" s="152"/>
      <c r="P482" s="153"/>
      <c r="Q482" s="153"/>
      <c r="R482" s="156">
        <f t="shared" si="373"/>
        <v>0</v>
      </c>
      <c r="S482" s="156">
        <f t="shared" si="374"/>
        <v>0</v>
      </c>
      <c r="U482" s="157">
        <f t="shared" si="380"/>
        <v>0</v>
      </c>
      <c r="W482" s="152"/>
      <c r="X482" s="152"/>
      <c r="Y482" s="152"/>
      <c r="Z482" s="152"/>
      <c r="AA482" s="152"/>
      <c r="AB482" s="152"/>
      <c r="AC482" s="347"/>
      <c r="AD482" s="152"/>
      <c r="AE482" s="152"/>
      <c r="AF482" s="152"/>
      <c r="AG482" s="152"/>
      <c r="AH482" s="152"/>
      <c r="AI482" s="152"/>
      <c r="AJ482" s="347"/>
      <c r="AK482" s="152"/>
      <c r="AL482" s="152"/>
      <c r="AM482" s="295"/>
      <c r="AN482" s="228"/>
      <c r="AO482" s="228"/>
      <c r="AP482" s="228"/>
      <c r="AQ482" s="228"/>
      <c r="AR482" s="228"/>
      <c r="AS482" s="348"/>
      <c r="AT482" s="264">
        <f t="shared" si="363"/>
        <v>0</v>
      </c>
      <c r="AU482" s="259"/>
      <c r="AV482" s="265">
        <f t="shared" si="377"/>
        <v>0</v>
      </c>
      <c r="AX482" s="265">
        <f t="shared" si="381"/>
        <v>0</v>
      </c>
      <c r="AZ482" s="492">
        <f t="shared" si="378"/>
        <v>0</v>
      </c>
      <c r="BB482" s="492">
        <f t="shared" si="379"/>
        <v>0</v>
      </c>
      <c r="BD482" s="265">
        <f t="shared" si="382"/>
        <v>0</v>
      </c>
      <c r="BE482" s="105"/>
      <c r="BF482" s="105"/>
      <c r="BG482" s="105"/>
      <c r="BH482" s="105"/>
      <c r="BI482" s="105"/>
      <c r="BJ482" s="105"/>
    </row>
    <row r="483" spans="2:62" ht="20.100000000000001" hidden="1" customHeight="1" outlineLevel="1">
      <c r="B483" s="100"/>
      <c r="C483" s="908"/>
      <c r="D483" s="909"/>
      <c r="E483" s="909"/>
      <c r="F483" s="910"/>
      <c r="G483" s="890"/>
      <c r="H483" s="891"/>
      <c r="I483" s="152"/>
      <c r="J483" s="152"/>
      <c r="K483" s="152"/>
      <c r="L483" s="152"/>
      <c r="M483" s="152"/>
      <c r="N483" s="152"/>
      <c r="O483" s="152"/>
      <c r="P483" s="153"/>
      <c r="Q483" s="153"/>
      <c r="R483" s="156">
        <f t="shared" si="373"/>
        <v>0</v>
      </c>
      <c r="S483" s="156">
        <f t="shared" si="374"/>
        <v>0</v>
      </c>
      <c r="U483" s="157">
        <f t="shared" si="380"/>
        <v>0</v>
      </c>
      <c r="W483" s="152"/>
      <c r="X483" s="152"/>
      <c r="Y483" s="152"/>
      <c r="Z483" s="152"/>
      <c r="AA483" s="152"/>
      <c r="AB483" s="152"/>
      <c r="AC483" s="347"/>
      <c r="AD483" s="152"/>
      <c r="AE483" s="152"/>
      <c r="AF483" s="152"/>
      <c r="AG483" s="152"/>
      <c r="AH483" s="152"/>
      <c r="AI483" s="152"/>
      <c r="AJ483" s="347"/>
      <c r="AK483" s="152"/>
      <c r="AL483" s="152"/>
      <c r="AM483" s="295"/>
      <c r="AN483" s="228"/>
      <c r="AO483" s="228"/>
      <c r="AP483" s="228"/>
      <c r="AQ483" s="228"/>
      <c r="AR483" s="228"/>
      <c r="AS483" s="348"/>
      <c r="AT483" s="264">
        <f t="shared" si="363"/>
        <v>0</v>
      </c>
      <c r="AU483" s="259"/>
      <c r="AV483" s="265">
        <f t="shared" si="377"/>
        <v>0</v>
      </c>
      <c r="AX483" s="265">
        <f t="shared" si="381"/>
        <v>0</v>
      </c>
      <c r="AZ483" s="492">
        <f t="shared" si="378"/>
        <v>0</v>
      </c>
      <c r="BB483" s="492">
        <f t="shared" si="379"/>
        <v>0</v>
      </c>
      <c r="BD483" s="265">
        <f t="shared" si="382"/>
        <v>0</v>
      </c>
      <c r="BE483" s="105"/>
      <c r="BF483" s="105"/>
      <c r="BG483" s="105"/>
      <c r="BH483" s="105"/>
      <c r="BI483" s="105"/>
      <c r="BJ483" s="105"/>
    </row>
    <row r="484" spans="2:62" ht="20.100000000000001" hidden="1" customHeight="1" outlineLevel="1">
      <c r="B484" s="100"/>
      <c r="C484" s="908"/>
      <c r="D484" s="909"/>
      <c r="E484" s="909"/>
      <c r="F484" s="910"/>
      <c r="G484" s="890"/>
      <c r="H484" s="891"/>
      <c r="I484" s="152"/>
      <c r="J484" s="152"/>
      <c r="K484" s="152"/>
      <c r="L484" s="152"/>
      <c r="M484" s="152"/>
      <c r="N484" s="152"/>
      <c r="O484" s="152"/>
      <c r="P484" s="153"/>
      <c r="Q484" s="153"/>
      <c r="R484" s="156">
        <f t="shared" si="373"/>
        <v>0</v>
      </c>
      <c r="S484" s="156">
        <f t="shared" si="374"/>
        <v>0</v>
      </c>
      <c r="U484" s="157">
        <f t="shared" si="380"/>
        <v>0</v>
      </c>
      <c r="W484" s="152"/>
      <c r="X484" s="152"/>
      <c r="Y484" s="152"/>
      <c r="Z484" s="152"/>
      <c r="AA484" s="152"/>
      <c r="AB484" s="152"/>
      <c r="AC484" s="347"/>
      <c r="AD484" s="152"/>
      <c r="AE484" s="152"/>
      <c r="AF484" s="152"/>
      <c r="AG484" s="152"/>
      <c r="AH484" s="152"/>
      <c r="AI484" s="152"/>
      <c r="AJ484" s="347"/>
      <c r="AK484" s="152"/>
      <c r="AL484" s="152"/>
      <c r="AM484" s="295"/>
      <c r="AN484" s="228"/>
      <c r="AO484" s="228"/>
      <c r="AP484" s="228"/>
      <c r="AQ484" s="228"/>
      <c r="AR484" s="228"/>
      <c r="AS484" s="348"/>
      <c r="AT484" s="264">
        <f t="shared" si="363"/>
        <v>0</v>
      </c>
      <c r="AU484" s="259"/>
      <c r="AV484" s="265">
        <f t="shared" si="377"/>
        <v>0</v>
      </c>
      <c r="AX484" s="265">
        <f t="shared" si="381"/>
        <v>0</v>
      </c>
      <c r="AZ484" s="492">
        <f t="shared" si="378"/>
        <v>0</v>
      </c>
      <c r="BB484" s="492">
        <f t="shared" si="379"/>
        <v>0</v>
      </c>
      <c r="BD484" s="265">
        <f t="shared" si="382"/>
        <v>0</v>
      </c>
      <c r="BE484" s="105"/>
      <c r="BF484" s="105"/>
      <c r="BG484" s="105"/>
      <c r="BH484" s="105"/>
      <c r="BI484" s="105"/>
      <c r="BJ484" s="105"/>
    </row>
    <row r="485" spans="2:62" ht="20.100000000000001" hidden="1" customHeight="1" outlineLevel="1">
      <c r="B485" s="100"/>
      <c r="C485" s="908"/>
      <c r="D485" s="909"/>
      <c r="E485" s="909"/>
      <c r="F485" s="910"/>
      <c r="G485" s="890"/>
      <c r="H485" s="891"/>
      <c r="I485" s="152"/>
      <c r="J485" s="152"/>
      <c r="K485" s="152"/>
      <c r="L485" s="152"/>
      <c r="M485" s="152"/>
      <c r="N485" s="152"/>
      <c r="O485" s="152"/>
      <c r="P485" s="153"/>
      <c r="Q485" s="153"/>
      <c r="R485" s="156">
        <f t="shared" si="373"/>
        <v>0</v>
      </c>
      <c r="S485" s="156">
        <f t="shared" si="374"/>
        <v>0</v>
      </c>
      <c r="U485" s="157">
        <f t="shared" si="380"/>
        <v>0</v>
      </c>
      <c r="W485" s="152"/>
      <c r="X485" s="152"/>
      <c r="Y485" s="152"/>
      <c r="Z485" s="152"/>
      <c r="AA485" s="152"/>
      <c r="AB485" s="152"/>
      <c r="AC485" s="347"/>
      <c r="AD485" s="152"/>
      <c r="AE485" s="152"/>
      <c r="AF485" s="152"/>
      <c r="AG485" s="152"/>
      <c r="AH485" s="152"/>
      <c r="AI485" s="152"/>
      <c r="AJ485" s="347"/>
      <c r="AK485" s="152"/>
      <c r="AL485" s="152"/>
      <c r="AM485" s="295"/>
      <c r="AN485" s="228"/>
      <c r="AO485" s="228"/>
      <c r="AP485" s="228"/>
      <c r="AQ485" s="228"/>
      <c r="AR485" s="228"/>
      <c r="AS485" s="348"/>
      <c r="AT485" s="264">
        <f t="shared" si="363"/>
        <v>0</v>
      </c>
      <c r="AU485" s="259"/>
      <c r="AV485" s="265">
        <f t="shared" si="377"/>
        <v>0</v>
      </c>
      <c r="AX485" s="265">
        <f t="shared" si="381"/>
        <v>0</v>
      </c>
      <c r="AZ485" s="492">
        <f t="shared" si="378"/>
        <v>0</v>
      </c>
      <c r="BB485" s="492">
        <f t="shared" si="379"/>
        <v>0</v>
      </c>
      <c r="BD485" s="265">
        <f t="shared" si="382"/>
        <v>0</v>
      </c>
      <c r="BE485" s="105"/>
      <c r="BF485" s="105"/>
      <c r="BG485" s="105"/>
      <c r="BH485" s="105"/>
      <c r="BI485" s="105"/>
      <c r="BJ485" s="105"/>
    </row>
    <row r="486" spans="2:62" ht="20.100000000000001" hidden="1" customHeight="1" outlineLevel="1">
      <c r="B486" s="100"/>
      <c r="C486" s="908"/>
      <c r="D486" s="909"/>
      <c r="E486" s="909"/>
      <c r="F486" s="910"/>
      <c r="G486" s="890"/>
      <c r="H486" s="891"/>
      <c r="I486" s="152"/>
      <c r="J486" s="152"/>
      <c r="K486" s="152"/>
      <c r="L486" s="152"/>
      <c r="M486" s="152"/>
      <c r="N486" s="152"/>
      <c r="O486" s="152"/>
      <c r="P486" s="153"/>
      <c r="Q486" s="153"/>
      <c r="R486" s="156">
        <f t="shared" si="373"/>
        <v>0</v>
      </c>
      <c r="S486" s="156">
        <f t="shared" si="374"/>
        <v>0</v>
      </c>
      <c r="U486" s="157">
        <f t="shared" si="380"/>
        <v>0</v>
      </c>
      <c r="W486" s="152"/>
      <c r="X486" s="152"/>
      <c r="Y486" s="152"/>
      <c r="Z486" s="152"/>
      <c r="AA486" s="152"/>
      <c r="AB486" s="152"/>
      <c r="AC486" s="347"/>
      <c r="AD486" s="152"/>
      <c r="AE486" s="152"/>
      <c r="AF486" s="152"/>
      <c r="AG486" s="152"/>
      <c r="AH486" s="152"/>
      <c r="AI486" s="152"/>
      <c r="AJ486" s="347"/>
      <c r="AK486" s="152"/>
      <c r="AL486" s="152"/>
      <c r="AM486" s="295"/>
      <c r="AN486" s="228"/>
      <c r="AO486" s="228"/>
      <c r="AP486" s="228"/>
      <c r="AQ486" s="228"/>
      <c r="AR486" s="228"/>
      <c r="AS486" s="348"/>
      <c r="AT486" s="264">
        <f t="shared" si="363"/>
        <v>0</v>
      </c>
      <c r="AU486" s="259"/>
      <c r="AV486" s="265">
        <f t="shared" si="377"/>
        <v>0</v>
      </c>
      <c r="AX486" s="265">
        <f t="shared" si="381"/>
        <v>0</v>
      </c>
      <c r="AZ486" s="492">
        <f t="shared" si="378"/>
        <v>0</v>
      </c>
      <c r="BB486" s="492">
        <f t="shared" si="379"/>
        <v>0</v>
      </c>
      <c r="BD486" s="265">
        <f t="shared" si="382"/>
        <v>0</v>
      </c>
      <c r="BE486" s="105"/>
      <c r="BF486" s="105"/>
      <c r="BG486" s="105"/>
      <c r="BH486" s="105"/>
      <c r="BI486" s="105"/>
      <c r="BJ486" s="105"/>
    </row>
    <row r="487" spans="2:62" ht="9.9499999999999993" hidden="1" customHeight="1" outlineLevel="1">
      <c r="B487" s="101"/>
      <c r="C487" s="208"/>
      <c r="D487" s="208"/>
      <c r="E487" s="208"/>
      <c r="F487" s="208"/>
      <c r="G487" s="237"/>
      <c r="H487" s="207"/>
      <c r="I487" s="257"/>
      <c r="J487" s="257"/>
      <c r="K487" s="257"/>
      <c r="L487" s="257"/>
      <c r="M487" s="257"/>
      <c r="N487" s="257"/>
      <c r="O487" s="257"/>
      <c r="P487" s="256"/>
      <c r="Q487" s="102"/>
      <c r="R487" s="102"/>
      <c r="S487" s="102"/>
      <c r="U487" s="98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Z487" s="493"/>
      <c r="BE487" s="105"/>
      <c r="BF487" s="105"/>
      <c r="BG487" s="105"/>
      <c r="BH487" s="105"/>
      <c r="BI487" s="105"/>
      <c r="BJ487" s="105"/>
    </row>
    <row r="488" spans="2:62" ht="20.100000000000001" customHeight="1" collapsed="1">
      <c r="B488" s="8">
        <f>B471+1</f>
        <v>29</v>
      </c>
      <c r="C488" s="916"/>
      <c r="D488" s="917"/>
      <c r="E488" s="917"/>
      <c r="F488" s="918"/>
      <c r="G488" s="429"/>
      <c r="H488" s="206">
        <v>1</v>
      </c>
      <c r="I488" s="642">
        <f t="shared" ref="I488" si="383">$H488*SUM(I489:I503)</f>
        <v>0</v>
      </c>
      <c r="J488" s="643">
        <f t="shared" ref="J488:O488" si="384">$H488*SUM(J489:J503)</f>
        <v>0</v>
      </c>
      <c r="K488" s="644">
        <f t="shared" si="384"/>
        <v>0</v>
      </c>
      <c r="L488" s="645">
        <f t="shared" si="384"/>
        <v>0</v>
      </c>
      <c r="M488" s="645">
        <f t="shared" si="384"/>
        <v>0</v>
      </c>
      <c r="N488" s="644">
        <f t="shared" si="384"/>
        <v>0</v>
      </c>
      <c r="O488" s="642">
        <f t="shared" si="384"/>
        <v>0</v>
      </c>
      <c r="P488" s="209">
        <f t="shared" ref="P488:Q488" si="385">$H488*SUM(P489:P503)</f>
        <v>0</v>
      </c>
      <c r="Q488" s="210">
        <f t="shared" si="385"/>
        <v>0</v>
      </c>
      <c r="R488" s="136">
        <f t="shared" ref="R488:R503" si="386">P488*(1+Gewinn)*(1+SicherheitAngebot)</f>
        <v>0</v>
      </c>
      <c r="S488" s="137">
        <f t="shared" ref="S488:S503" si="387">Q488*(1+MGKZ)*(1+Gewinn)*(1+SicherheitAngebot)</f>
        <v>0</v>
      </c>
      <c r="U488" s="10">
        <f>I488*$I$7+J488*$J$7+K488*$K$7+L488*$L$7+M488*$M$7+N488*$N$7+O488*$O$7+R488+S488</f>
        <v>0</v>
      </c>
      <c r="W488" s="646">
        <f t="shared" ref="W488:AB488" si="388">$H488*SUM(W489:W503)</f>
        <v>0</v>
      </c>
      <c r="X488" s="647">
        <f t="shared" si="388"/>
        <v>0</v>
      </c>
      <c r="Y488" s="648">
        <f t="shared" si="388"/>
        <v>0</v>
      </c>
      <c r="Z488" s="649">
        <f t="shared" si="388"/>
        <v>0</v>
      </c>
      <c r="AA488" s="648">
        <f t="shared" si="388"/>
        <v>0</v>
      </c>
      <c r="AB488" s="646">
        <f t="shared" si="388"/>
        <v>0</v>
      </c>
      <c r="AC488" s="258"/>
      <c r="AD488" s="646">
        <f t="shared" ref="AD488:AM488" si="389">$H488*SUM(AD489:AD503)</f>
        <v>0</v>
      </c>
      <c r="AE488" s="647">
        <f t="shared" si="389"/>
        <v>0</v>
      </c>
      <c r="AF488" s="648">
        <f t="shared" si="389"/>
        <v>0</v>
      </c>
      <c r="AG488" s="649">
        <f t="shared" si="389"/>
        <v>0</v>
      </c>
      <c r="AH488" s="648">
        <f t="shared" si="389"/>
        <v>0</v>
      </c>
      <c r="AI488" s="646">
        <f t="shared" si="389"/>
        <v>0</v>
      </c>
      <c r="AJ488" s="258"/>
      <c r="AK488" s="653">
        <f t="shared" si="389"/>
        <v>0</v>
      </c>
      <c r="AL488" s="653">
        <f t="shared" si="389"/>
        <v>0</v>
      </c>
      <c r="AM488" s="653">
        <f t="shared" si="389"/>
        <v>0</v>
      </c>
      <c r="AN488" s="227">
        <f>$H488*SUM(AN489:AN503)*(1+Gewinn)*(1+SicherheitAngebot)</f>
        <v>0</v>
      </c>
      <c r="AO488" s="227">
        <f>$H488*SUM(AO489:AO503)*(1+Gewinn)*(1+SicherheitAngebot)</f>
        <v>0</v>
      </c>
      <c r="AP488" s="227">
        <f>$H488*SUM(AP489:AP503)*(1+Gewinn)*(1+SicherheitAngebot)</f>
        <v>0</v>
      </c>
      <c r="AQ488" s="227">
        <f>$H488*SUM(AQ489:AQ503)*(1+Gewinn)*(1+SicherheitAngebot)</f>
        <v>0</v>
      </c>
      <c r="AR488" s="227">
        <f>$H488*SUM(AR489:AR503)*(1+Gewinn)*(1+SicherheitAngebot)</f>
        <v>0</v>
      </c>
      <c r="AS488" s="262"/>
      <c r="AT488" s="263">
        <f t="shared" si="363"/>
        <v>0</v>
      </c>
      <c r="AU488" s="259"/>
      <c r="AV488" s="491">
        <f>AK488*$AK$7+AL488*$AL$7+AM488*$AM$7+SUM(AN488:AR488)+AT488/Zuschläge_IBN+AT488</f>
        <v>0</v>
      </c>
      <c r="AX488" s="685">
        <f>U488+AV488</f>
        <v>0</v>
      </c>
      <c r="AZ488" s="490">
        <f>IF(H488&gt;0,U488/(1+SicherheitAngebot)*(1+Sicherheit),0)</f>
        <v>0</v>
      </c>
      <c r="BB488" s="490">
        <f>IF(H488&gt;0,AV488/(1+SicherheitAngebot)*(1+Sicherheit),0)</f>
        <v>0</v>
      </c>
      <c r="BD488" s="490">
        <f>AZ488+BB488</f>
        <v>0</v>
      </c>
      <c r="BE488" s="105"/>
      <c r="BF488" s="105"/>
      <c r="BG488" s="105"/>
      <c r="BH488" s="105"/>
      <c r="BI488" s="105"/>
      <c r="BJ488" s="105"/>
    </row>
    <row r="489" spans="2:62" ht="20.100000000000001" hidden="1" customHeight="1" outlineLevel="1">
      <c r="B489" s="99"/>
      <c r="C489" s="908"/>
      <c r="D489" s="909"/>
      <c r="E489" s="909"/>
      <c r="F489" s="910"/>
      <c r="G489" s="890"/>
      <c r="H489" s="901"/>
      <c r="I489" s="152"/>
      <c r="J489" s="152"/>
      <c r="K489" s="152"/>
      <c r="L489" s="152"/>
      <c r="M489" s="152"/>
      <c r="N489" s="152"/>
      <c r="O489" s="152"/>
      <c r="P489" s="153"/>
      <c r="Q489" s="153"/>
      <c r="R489" s="156">
        <f t="shared" si="386"/>
        <v>0</v>
      </c>
      <c r="S489" s="156">
        <f t="shared" si="387"/>
        <v>0</v>
      </c>
      <c r="U489" s="157">
        <f>I489*$I$7+J489*$J$7+K489*$K$7+L489*$L$7+M489*$M$7+N489*$N$7+O489*$O$7+R489+S489</f>
        <v>0</v>
      </c>
      <c r="W489" s="152"/>
      <c r="X489" s="152"/>
      <c r="Y489" s="152"/>
      <c r="Z489" s="152"/>
      <c r="AA489" s="152"/>
      <c r="AB489" s="152"/>
      <c r="AC489" s="347"/>
      <c r="AD489" s="152"/>
      <c r="AE489" s="152"/>
      <c r="AF489" s="152"/>
      <c r="AG489" s="152"/>
      <c r="AH489" s="152"/>
      <c r="AI489" s="152"/>
      <c r="AJ489" s="347"/>
      <c r="AK489" s="152"/>
      <c r="AL489" s="152"/>
      <c r="AM489" s="295"/>
      <c r="AN489" s="228"/>
      <c r="AO489" s="228"/>
      <c r="AP489" s="228"/>
      <c r="AQ489" s="228"/>
      <c r="AR489" s="228"/>
      <c r="AS489" s="348"/>
      <c r="AT489" s="264">
        <f t="shared" si="363"/>
        <v>0</v>
      </c>
      <c r="AU489" s="259"/>
      <c r="AV489" s="265">
        <f t="shared" ref="AV489:AV503" si="390">AK489*$AK$7+AL489*$AL$7+AM489*$AM$7+SUM(AN489:AR489)*(1+Gewinn)*(1+SicherheitAngebot)+AT489/Zuschläge_IBN+AT489</f>
        <v>0</v>
      </c>
      <c r="AX489" s="265">
        <f>U489+AV489</f>
        <v>0</v>
      </c>
      <c r="AZ489" s="492">
        <f t="shared" ref="AZ489:AZ503" si="391">U489/(1+SicherheitAngebot)*(1+Sicherheit)</f>
        <v>0</v>
      </c>
      <c r="BB489" s="492">
        <f t="shared" ref="BB489:BB503" si="392">AV489/(1+SicherheitAngebot)*(1+Sicherheit)</f>
        <v>0</v>
      </c>
      <c r="BD489" s="265">
        <f>AZ489+BB489</f>
        <v>0</v>
      </c>
      <c r="BE489" s="105"/>
      <c r="BF489" s="105"/>
      <c r="BG489" s="105"/>
      <c r="BH489" s="105"/>
      <c r="BI489" s="105"/>
      <c r="BJ489" s="105"/>
    </row>
    <row r="490" spans="2:62" ht="20.100000000000001" hidden="1" customHeight="1" outlineLevel="1">
      <c r="B490" s="100"/>
      <c r="C490" s="908"/>
      <c r="D490" s="909"/>
      <c r="E490" s="909"/>
      <c r="F490" s="910"/>
      <c r="G490" s="890"/>
      <c r="H490" s="891"/>
      <c r="I490" s="152"/>
      <c r="J490" s="152"/>
      <c r="K490" s="152"/>
      <c r="L490" s="152"/>
      <c r="M490" s="152"/>
      <c r="N490" s="152"/>
      <c r="O490" s="152"/>
      <c r="P490" s="153"/>
      <c r="Q490" s="153"/>
      <c r="R490" s="156">
        <f t="shared" si="386"/>
        <v>0</v>
      </c>
      <c r="S490" s="156">
        <f t="shared" si="387"/>
        <v>0</v>
      </c>
      <c r="U490" s="157">
        <f t="shared" ref="U490:U503" si="393">I490*$I$7+J490*$J$7+K490*$K$7+L490*$L$7+M490*$M$7+N490*$N$7+O490*$O$7+R490+S490</f>
        <v>0</v>
      </c>
      <c r="W490" s="152"/>
      <c r="X490" s="152"/>
      <c r="Y490" s="152"/>
      <c r="Z490" s="152"/>
      <c r="AA490" s="152"/>
      <c r="AB490" s="152"/>
      <c r="AC490" s="347"/>
      <c r="AD490" s="152"/>
      <c r="AE490" s="152"/>
      <c r="AF490" s="152"/>
      <c r="AG490" s="152"/>
      <c r="AH490" s="152"/>
      <c r="AI490" s="152"/>
      <c r="AJ490" s="347"/>
      <c r="AK490" s="152"/>
      <c r="AL490" s="152"/>
      <c r="AM490" s="295"/>
      <c r="AN490" s="228"/>
      <c r="AO490" s="228"/>
      <c r="AP490" s="228"/>
      <c r="AQ490" s="228"/>
      <c r="AR490" s="228"/>
      <c r="AS490" s="348"/>
      <c r="AT490" s="264">
        <f t="shared" si="363"/>
        <v>0</v>
      </c>
      <c r="AU490" s="259"/>
      <c r="AV490" s="265">
        <f t="shared" si="390"/>
        <v>0</v>
      </c>
      <c r="AX490" s="265">
        <f t="shared" ref="AX490:AX503" si="394">U490+AV490</f>
        <v>0</v>
      </c>
      <c r="AZ490" s="492">
        <f t="shared" si="391"/>
        <v>0</v>
      </c>
      <c r="BB490" s="492">
        <f t="shared" si="392"/>
        <v>0</v>
      </c>
      <c r="BD490" s="265">
        <f t="shared" ref="BD490:BD503" si="395">AZ490+BB490</f>
        <v>0</v>
      </c>
      <c r="BE490" s="105"/>
      <c r="BF490" s="105"/>
      <c r="BG490" s="105"/>
      <c r="BH490" s="105"/>
      <c r="BI490" s="105"/>
      <c r="BJ490" s="105"/>
    </row>
    <row r="491" spans="2:62" ht="20.100000000000001" hidden="1" customHeight="1" outlineLevel="1">
      <c r="B491" s="100"/>
      <c r="C491" s="908"/>
      <c r="D491" s="909"/>
      <c r="E491" s="909"/>
      <c r="F491" s="910"/>
      <c r="G491" s="890"/>
      <c r="H491" s="891"/>
      <c r="I491" s="152"/>
      <c r="J491" s="152"/>
      <c r="K491" s="152"/>
      <c r="L491" s="152"/>
      <c r="M491" s="152"/>
      <c r="N491" s="152"/>
      <c r="O491" s="152"/>
      <c r="P491" s="153"/>
      <c r="Q491" s="153"/>
      <c r="R491" s="156">
        <f t="shared" si="386"/>
        <v>0</v>
      </c>
      <c r="S491" s="156">
        <f t="shared" si="387"/>
        <v>0</v>
      </c>
      <c r="U491" s="157">
        <f t="shared" si="393"/>
        <v>0</v>
      </c>
      <c r="W491" s="152"/>
      <c r="X491" s="152"/>
      <c r="Y491" s="152"/>
      <c r="Z491" s="152"/>
      <c r="AA491" s="152"/>
      <c r="AB491" s="152"/>
      <c r="AC491" s="347"/>
      <c r="AD491" s="152"/>
      <c r="AE491" s="152"/>
      <c r="AF491" s="152"/>
      <c r="AG491" s="152"/>
      <c r="AH491" s="152"/>
      <c r="AI491" s="152"/>
      <c r="AJ491" s="347"/>
      <c r="AK491" s="152"/>
      <c r="AL491" s="152"/>
      <c r="AM491" s="295"/>
      <c r="AN491" s="228"/>
      <c r="AO491" s="228"/>
      <c r="AP491" s="228"/>
      <c r="AQ491" s="228"/>
      <c r="AR491" s="228"/>
      <c r="AS491" s="348"/>
      <c r="AT491" s="264">
        <f t="shared" si="363"/>
        <v>0</v>
      </c>
      <c r="AU491" s="259"/>
      <c r="AV491" s="265">
        <f t="shared" si="390"/>
        <v>0</v>
      </c>
      <c r="AX491" s="265">
        <f t="shared" si="394"/>
        <v>0</v>
      </c>
      <c r="AZ491" s="492">
        <f t="shared" si="391"/>
        <v>0</v>
      </c>
      <c r="BB491" s="492">
        <f t="shared" si="392"/>
        <v>0</v>
      </c>
      <c r="BD491" s="265">
        <f t="shared" si="395"/>
        <v>0</v>
      </c>
      <c r="BE491" s="105"/>
      <c r="BF491" s="105"/>
      <c r="BG491" s="105"/>
      <c r="BH491" s="105"/>
      <c r="BI491" s="105"/>
      <c r="BJ491" s="105"/>
    </row>
    <row r="492" spans="2:62" ht="20.100000000000001" hidden="1" customHeight="1" outlineLevel="1">
      <c r="B492" s="100"/>
      <c r="C492" s="908"/>
      <c r="D492" s="909"/>
      <c r="E492" s="909"/>
      <c r="F492" s="910"/>
      <c r="G492" s="890"/>
      <c r="H492" s="891"/>
      <c r="I492" s="152"/>
      <c r="J492" s="152"/>
      <c r="K492" s="152"/>
      <c r="L492" s="152"/>
      <c r="M492" s="152"/>
      <c r="N492" s="152"/>
      <c r="O492" s="152"/>
      <c r="P492" s="153"/>
      <c r="Q492" s="153"/>
      <c r="R492" s="156">
        <f t="shared" si="386"/>
        <v>0</v>
      </c>
      <c r="S492" s="156">
        <f t="shared" si="387"/>
        <v>0</v>
      </c>
      <c r="U492" s="157">
        <f t="shared" si="393"/>
        <v>0</v>
      </c>
      <c r="W492" s="152"/>
      <c r="X492" s="152"/>
      <c r="Y492" s="152"/>
      <c r="Z492" s="152"/>
      <c r="AA492" s="152"/>
      <c r="AB492" s="152"/>
      <c r="AC492" s="347"/>
      <c r="AD492" s="152"/>
      <c r="AE492" s="152"/>
      <c r="AF492" s="152"/>
      <c r="AG492" s="152"/>
      <c r="AH492" s="152"/>
      <c r="AI492" s="152"/>
      <c r="AJ492" s="347"/>
      <c r="AK492" s="152"/>
      <c r="AL492" s="152"/>
      <c r="AM492" s="295"/>
      <c r="AN492" s="228"/>
      <c r="AO492" s="228"/>
      <c r="AP492" s="228"/>
      <c r="AQ492" s="228"/>
      <c r="AR492" s="228"/>
      <c r="AS492" s="348"/>
      <c r="AT492" s="264">
        <f t="shared" si="363"/>
        <v>0</v>
      </c>
      <c r="AU492" s="259"/>
      <c r="AV492" s="265">
        <f t="shared" si="390"/>
        <v>0</v>
      </c>
      <c r="AX492" s="265">
        <f t="shared" si="394"/>
        <v>0</v>
      </c>
      <c r="AZ492" s="492">
        <f t="shared" si="391"/>
        <v>0</v>
      </c>
      <c r="BB492" s="492">
        <f t="shared" si="392"/>
        <v>0</v>
      </c>
      <c r="BD492" s="265">
        <f t="shared" si="395"/>
        <v>0</v>
      </c>
      <c r="BE492" s="105"/>
      <c r="BF492" s="105"/>
      <c r="BG492" s="105"/>
      <c r="BH492" s="105"/>
      <c r="BI492" s="105"/>
      <c r="BJ492" s="105"/>
    </row>
    <row r="493" spans="2:62" ht="20.100000000000001" hidden="1" customHeight="1" outlineLevel="1">
      <c r="B493" s="100"/>
      <c r="C493" s="908"/>
      <c r="D493" s="909"/>
      <c r="E493" s="909"/>
      <c r="F493" s="910"/>
      <c r="G493" s="890"/>
      <c r="H493" s="891"/>
      <c r="I493" s="152"/>
      <c r="J493" s="152"/>
      <c r="K493" s="152"/>
      <c r="L493" s="152"/>
      <c r="M493" s="152"/>
      <c r="N493" s="152"/>
      <c r="O493" s="152"/>
      <c r="P493" s="153"/>
      <c r="Q493" s="153"/>
      <c r="R493" s="156">
        <f t="shared" si="386"/>
        <v>0</v>
      </c>
      <c r="S493" s="156">
        <f t="shared" si="387"/>
        <v>0</v>
      </c>
      <c r="U493" s="157">
        <f t="shared" si="393"/>
        <v>0</v>
      </c>
      <c r="W493" s="152"/>
      <c r="X493" s="152"/>
      <c r="Y493" s="152"/>
      <c r="Z493" s="152"/>
      <c r="AA493" s="152"/>
      <c r="AB493" s="152"/>
      <c r="AC493" s="347"/>
      <c r="AD493" s="152"/>
      <c r="AE493" s="152"/>
      <c r="AF493" s="152"/>
      <c r="AG493" s="152"/>
      <c r="AH493" s="152"/>
      <c r="AI493" s="152"/>
      <c r="AJ493" s="347"/>
      <c r="AK493" s="152"/>
      <c r="AL493" s="152"/>
      <c r="AM493" s="295"/>
      <c r="AN493" s="228"/>
      <c r="AO493" s="228"/>
      <c r="AP493" s="228"/>
      <c r="AQ493" s="228"/>
      <c r="AR493" s="228"/>
      <c r="AS493" s="348"/>
      <c r="AT493" s="264">
        <f t="shared" si="363"/>
        <v>0</v>
      </c>
      <c r="AU493" s="259"/>
      <c r="AV493" s="265">
        <f t="shared" si="390"/>
        <v>0</v>
      </c>
      <c r="AX493" s="265">
        <f t="shared" si="394"/>
        <v>0</v>
      </c>
      <c r="AZ493" s="492">
        <f t="shared" si="391"/>
        <v>0</v>
      </c>
      <c r="BB493" s="492">
        <f t="shared" si="392"/>
        <v>0</v>
      </c>
      <c r="BD493" s="265">
        <f t="shared" si="395"/>
        <v>0</v>
      </c>
      <c r="BE493" s="105"/>
      <c r="BF493" s="105"/>
      <c r="BG493" s="105"/>
      <c r="BH493" s="105"/>
      <c r="BI493" s="105"/>
      <c r="BJ493" s="105"/>
    </row>
    <row r="494" spans="2:62" ht="20.100000000000001" hidden="1" customHeight="1" outlineLevel="1">
      <c r="B494" s="100"/>
      <c r="C494" s="908"/>
      <c r="D494" s="909"/>
      <c r="E494" s="909"/>
      <c r="F494" s="910"/>
      <c r="G494" s="890"/>
      <c r="H494" s="891"/>
      <c r="I494" s="152"/>
      <c r="J494" s="152"/>
      <c r="K494" s="152"/>
      <c r="L494" s="152"/>
      <c r="M494" s="152"/>
      <c r="N494" s="152"/>
      <c r="O494" s="152"/>
      <c r="P494" s="153"/>
      <c r="Q494" s="153"/>
      <c r="R494" s="156">
        <f t="shared" si="386"/>
        <v>0</v>
      </c>
      <c r="S494" s="156">
        <f t="shared" si="387"/>
        <v>0</v>
      </c>
      <c r="U494" s="157">
        <f t="shared" si="393"/>
        <v>0</v>
      </c>
      <c r="W494" s="152"/>
      <c r="X494" s="152"/>
      <c r="Y494" s="152"/>
      <c r="Z494" s="152"/>
      <c r="AA494" s="152"/>
      <c r="AB494" s="152"/>
      <c r="AC494" s="347"/>
      <c r="AD494" s="152"/>
      <c r="AE494" s="152"/>
      <c r="AF494" s="152"/>
      <c r="AG494" s="152"/>
      <c r="AH494" s="152"/>
      <c r="AI494" s="152"/>
      <c r="AJ494" s="347"/>
      <c r="AK494" s="152"/>
      <c r="AL494" s="152"/>
      <c r="AM494" s="295"/>
      <c r="AN494" s="228"/>
      <c r="AO494" s="228"/>
      <c r="AP494" s="228"/>
      <c r="AQ494" s="228"/>
      <c r="AR494" s="228"/>
      <c r="AS494" s="348"/>
      <c r="AT494" s="264">
        <f t="shared" si="363"/>
        <v>0</v>
      </c>
      <c r="AU494" s="259"/>
      <c r="AV494" s="265">
        <f t="shared" si="390"/>
        <v>0</v>
      </c>
      <c r="AX494" s="265">
        <f t="shared" si="394"/>
        <v>0</v>
      </c>
      <c r="AZ494" s="492">
        <f t="shared" si="391"/>
        <v>0</v>
      </c>
      <c r="BB494" s="492">
        <f t="shared" si="392"/>
        <v>0</v>
      </c>
      <c r="BD494" s="265">
        <f t="shared" si="395"/>
        <v>0</v>
      </c>
      <c r="BE494" s="105"/>
      <c r="BF494" s="105"/>
      <c r="BG494" s="105"/>
      <c r="BH494" s="105"/>
      <c r="BI494" s="105"/>
      <c r="BJ494" s="105"/>
    </row>
    <row r="495" spans="2:62" ht="20.100000000000001" hidden="1" customHeight="1" outlineLevel="1">
      <c r="B495" s="100"/>
      <c r="C495" s="908"/>
      <c r="D495" s="909"/>
      <c r="E495" s="909"/>
      <c r="F495" s="910"/>
      <c r="G495" s="890"/>
      <c r="H495" s="891"/>
      <c r="I495" s="152"/>
      <c r="J495" s="152"/>
      <c r="K495" s="152"/>
      <c r="L495" s="152"/>
      <c r="M495" s="152"/>
      <c r="N495" s="152"/>
      <c r="O495" s="152"/>
      <c r="P495" s="153"/>
      <c r="Q495" s="153"/>
      <c r="R495" s="156">
        <f t="shared" si="386"/>
        <v>0</v>
      </c>
      <c r="S495" s="156">
        <f t="shared" si="387"/>
        <v>0</v>
      </c>
      <c r="U495" s="157">
        <f t="shared" si="393"/>
        <v>0</v>
      </c>
      <c r="W495" s="152"/>
      <c r="X495" s="152"/>
      <c r="Y495" s="152"/>
      <c r="Z495" s="152"/>
      <c r="AA495" s="152"/>
      <c r="AB495" s="152"/>
      <c r="AC495" s="347"/>
      <c r="AD495" s="152"/>
      <c r="AE495" s="152"/>
      <c r="AF495" s="152"/>
      <c r="AG495" s="152"/>
      <c r="AH495" s="152"/>
      <c r="AI495" s="152"/>
      <c r="AJ495" s="347"/>
      <c r="AK495" s="152"/>
      <c r="AL495" s="152"/>
      <c r="AM495" s="295"/>
      <c r="AN495" s="228"/>
      <c r="AO495" s="228"/>
      <c r="AP495" s="228"/>
      <c r="AQ495" s="228"/>
      <c r="AR495" s="228"/>
      <c r="AS495" s="348"/>
      <c r="AT495" s="264">
        <f t="shared" si="363"/>
        <v>0</v>
      </c>
      <c r="AU495" s="259"/>
      <c r="AV495" s="265">
        <f t="shared" si="390"/>
        <v>0</v>
      </c>
      <c r="AX495" s="265">
        <f t="shared" si="394"/>
        <v>0</v>
      </c>
      <c r="AZ495" s="492">
        <f t="shared" si="391"/>
        <v>0</v>
      </c>
      <c r="BB495" s="492">
        <f t="shared" si="392"/>
        <v>0</v>
      </c>
      <c r="BD495" s="265">
        <f t="shared" si="395"/>
        <v>0</v>
      </c>
      <c r="BE495" s="105"/>
      <c r="BF495" s="105"/>
      <c r="BG495" s="105"/>
      <c r="BH495" s="105"/>
      <c r="BI495" s="105"/>
      <c r="BJ495" s="105"/>
    </row>
    <row r="496" spans="2:62" ht="20.100000000000001" hidden="1" customHeight="1" outlineLevel="1">
      <c r="B496" s="100"/>
      <c r="C496" s="908"/>
      <c r="D496" s="909"/>
      <c r="E496" s="909"/>
      <c r="F496" s="910"/>
      <c r="G496" s="890"/>
      <c r="H496" s="891"/>
      <c r="I496" s="152"/>
      <c r="J496" s="152"/>
      <c r="K496" s="152"/>
      <c r="L496" s="152"/>
      <c r="M496" s="152"/>
      <c r="N496" s="152"/>
      <c r="O496" s="152"/>
      <c r="P496" s="153"/>
      <c r="Q496" s="153"/>
      <c r="R496" s="156">
        <f t="shared" si="386"/>
        <v>0</v>
      </c>
      <c r="S496" s="156">
        <f t="shared" si="387"/>
        <v>0</v>
      </c>
      <c r="U496" s="157">
        <f t="shared" si="393"/>
        <v>0</v>
      </c>
      <c r="W496" s="152"/>
      <c r="X496" s="152"/>
      <c r="Y496" s="152"/>
      <c r="Z496" s="152"/>
      <c r="AA496" s="152"/>
      <c r="AB496" s="152"/>
      <c r="AC496" s="347"/>
      <c r="AD496" s="152"/>
      <c r="AE496" s="152"/>
      <c r="AF496" s="152"/>
      <c r="AG496" s="152"/>
      <c r="AH496" s="152"/>
      <c r="AI496" s="152"/>
      <c r="AJ496" s="347"/>
      <c r="AK496" s="152"/>
      <c r="AL496" s="152"/>
      <c r="AM496" s="295"/>
      <c r="AN496" s="228"/>
      <c r="AO496" s="228"/>
      <c r="AP496" s="228"/>
      <c r="AQ496" s="228"/>
      <c r="AR496" s="228"/>
      <c r="AS496" s="348"/>
      <c r="AT496" s="264">
        <f t="shared" si="363"/>
        <v>0</v>
      </c>
      <c r="AU496" s="259"/>
      <c r="AV496" s="265">
        <f t="shared" si="390"/>
        <v>0</v>
      </c>
      <c r="AX496" s="265">
        <f t="shared" si="394"/>
        <v>0</v>
      </c>
      <c r="AZ496" s="492">
        <f t="shared" si="391"/>
        <v>0</v>
      </c>
      <c r="BB496" s="492">
        <f t="shared" si="392"/>
        <v>0</v>
      </c>
      <c r="BD496" s="265">
        <f t="shared" si="395"/>
        <v>0</v>
      </c>
      <c r="BE496" s="105"/>
      <c r="BF496" s="105"/>
      <c r="BG496" s="105"/>
      <c r="BH496" s="105"/>
      <c r="BI496" s="105"/>
      <c r="BJ496" s="105"/>
    </row>
    <row r="497" spans="2:62" ht="20.100000000000001" hidden="1" customHeight="1" outlineLevel="1">
      <c r="B497" s="100"/>
      <c r="C497" s="908"/>
      <c r="D497" s="909"/>
      <c r="E497" s="909"/>
      <c r="F497" s="910"/>
      <c r="G497" s="890"/>
      <c r="H497" s="891"/>
      <c r="I497" s="152"/>
      <c r="J497" s="152"/>
      <c r="K497" s="152"/>
      <c r="L497" s="152"/>
      <c r="M497" s="152"/>
      <c r="N497" s="152"/>
      <c r="O497" s="152"/>
      <c r="P497" s="153"/>
      <c r="Q497" s="153"/>
      <c r="R497" s="156">
        <f t="shared" si="386"/>
        <v>0</v>
      </c>
      <c r="S497" s="156">
        <f t="shared" si="387"/>
        <v>0</v>
      </c>
      <c r="U497" s="157">
        <f t="shared" si="393"/>
        <v>0</v>
      </c>
      <c r="W497" s="152"/>
      <c r="X497" s="152"/>
      <c r="Y497" s="152"/>
      <c r="Z497" s="152"/>
      <c r="AA497" s="152"/>
      <c r="AB497" s="152"/>
      <c r="AC497" s="347"/>
      <c r="AD497" s="152"/>
      <c r="AE497" s="152"/>
      <c r="AF497" s="152"/>
      <c r="AG497" s="152"/>
      <c r="AH497" s="152"/>
      <c r="AI497" s="152"/>
      <c r="AJ497" s="347"/>
      <c r="AK497" s="152"/>
      <c r="AL497" s="152"/>
      <c r="AM497" s="295"/>
      <c r="AN497" s="228"/>
      <c r="AO497" s="228"/>
      <c r="AP497" s="228"/>
      <c r="AQ497" s="228"/>
      <c r="AR497" s="228"/>
      <c r="AS497" s="348"/>
      <c r="AT497" s="264">
        <f t="shared" si="363"/>
        <v>0</v>
      </c>
      <c r="AU497" s="259"/>
      <c r="AV497" s="265">
        <f t="shared" si="390"/>
        <v>0</v>
      </c>
      <c r="AX497" s="265">
        <f t="shared" si="394"/>
        <v>0</v>
      </c>
      <c r="AZ497" s="492">
        <f t="shared" si="391"/>
        <v>0</v>
      </c>
      <c r="BB497" s="492">
        <f t="shared" si="392"/>
        <v>0</v>
      </c>
      <c r="BD497" s="265">
        <f t="shared" si="395"/>
        <v>0</v>
      </c>
      <c r="BE497" s="105"/>
      <c r="BF497" s="105"/>
      <c r="BG497" s="105"/>
      <c r="BH497" s="105"/>
      <c r="BI497" s="105"/>
      <c r="BJ497" s="105"/>
    </row>
    <row r="498" spans="2:62" ht="20.100000000000001" hidden="1" customHeight="1" outlineLevel="1">
      <c r="B498" s="100"/>
      <c r="C498" s="908"/>
      <c r="D498" s="909"/>
      <c r="E498" s="909"/>
      <c r="F498" s="910"/>
      <c r="G498" s="890"/>
      <c r="H498" s="891"/>
      <c r="I498" s="152"/>
      <c r="J498" s="152"/>
      <c r="K498" s="152"/>
      <c r="L498" s="152"/>
      <c r="M498" s="152"/>
      <c r="N498" s="152"/>
      <c r="O498" s="152"/>
      <c r="P498" s="153"/>
      <c r="Q498" s="153"/>
      <c r="R498" s="156">
        <f t="shared" si="386"/>
        <v>0</v>
      </c>
      <c r="S498" s="156">
        <f t="shared" si="387"/>
        <v>0</v>
      </c>
      <c r="U498" s="157">
        <f t="shared" si="393"/>
        <v>0</v>
      </c>
      <c r="W498" s="152"/>
      <c r="X498" s="152"/>
      <c r="Y498" s="152"/>
      <c r="Z498" s="152"/>
      <c r="AA498" s="152"/>
      <c r="AB498" s="152"/>
      <c r="AC498" s="347"/>
      <c r="AD498" s="152"/>
      <c r="AE498" s="152"/>
      <c r="AF498" s="152"/>
      <c r="AG498" s="152"/>
      <c r="AH498" s="152"/>
      <c r="AI498" s="152"/>
      <c r="AJ498" s="347"/>
      <c r="AK498" s="152"/>
      <c r="AL498" s="152"/>
      <c r="AM498" s="295"/>
      <c r="AN498" s="228"/>
      <c r="AO498" s="228"/>
      <c r="AP498" s="228"/>
      <c r="AQ498" s="228"/>
      <c r="AR498" s="228"/>
      <c r="AS498" s="348"/>
      <c r="AT498" s="264">
        <f t="shared" si="363"/>
        <v>0</v>
      </c>
      <c r="AU498" s="259"/>
      <c r="AV498" s="265">
        <f t="shared" si="390"/>
        <v>0</v>
      </c>
      <c r="AX498" s="265">
        <f t="shared" si="394"/>
        <v>0</v>
      </c>
      <c r="AZ498" s="492">
        <f t="shared" si="391"/>
        <v>0</v>
      </c>
      <c r="BB498" s="492">
        <f t="shared" si="392"/>
        <v>0</v>
      </c>
      <c r="BD498" s="265">
        <f t="shared" si="395"/>
        <v>0</v>
      </c>
      <c r="BE498" s="105"/>
      <c r="BF498" s="105"/>
      <c r="BG498" s="105"/>
      <c r="BH498" s="105"/>
      <c r="BI498" s="105"/>
      <c r="BJ498" s="105"/>
    </row>
    <row r="499" spans="2:62" ht="20.100000000000001" hidden="1" customHeight="1" outlineLevel="1">
      <c r="B499" s="100"/>
      <c r="C499" s="908"/>
      <c r="D499" s="909"/>
      <c r="E499" s="909"/>
      <c r="F499" s="910"/>
      <c r="G499" s="890"/>
      <c r="H499" s="891"/>
      <c r="I499" s="152"/>
      <c r="J499" s="152"/>
      <c r="K499" s="152"/>
      <c r="L499" s="152"/>
      <c r="M499" s="152"/>
      <c r="N499" s="152"/>
      <c r="O499" s="152"/>
      <c r="P499" s="153"/>
      <c r="Q499" s="153"/>
      <c r="R499" s="156">
        <f t="shared" si="386"/>
        <v>0</v>
      </c>
      <c r="S499" s="156">
        <f t="shared" si="387"/>
        <v>0</v>
      </c>
      <c r="U499" s="157">
        <f t="shared" si="393"/>
        <v>0</v>
      </c>
      <c r="W499" s="152"/>
      <c r="X499" s="152"/>
      <c r="Y499" s="152"/>
      <c r="Z499" s="152"/>
      <c r="AA499" s="152"/>
      <c r="AB499" s="152"/>
      <c r="AC499" s="347"/>
      <c r="AD499" s="152"/>
      <c r="AE499" s="152"/>
      <c r="AF499" s="152"/>
      <c r="AG499" s="152"/>
      <c r="AH499" s="152"/>
      <c r="AI499" s="152"/>
      <c r="AJ499" s="347"/>
      <c r="AK499" s="152"/>
      <c r="AL499" s="152"/>
      <c r="AM499" s="295"/>
      <c r="AN499" s="228"/>
      <c r="AO499" s="228"/>
      <c r="AP499" s="228"/>
      <c r="AQ499" s="228"/>
      <c r="AR499" s="228"/>
      <c r="AS499" s="348"/>
      <c r="AT499" s="264">
        <f t="shared" si="363"/>
        <v>0</v>
      </c>
      <c r="AU499" s="259"/>
      <c r="AV499" s="265">
        <f t="shared" si="390"/>
        <v>0</v>
      </c>
      <c r="AX499" s="265">
        <f t="shared" si="394"/>
        <v>0</v>
      </c>
      <c r="AZ499" s="492">
        <f t="shared" si="391"/>
        <v>0</v>
      </c>
      <c r="BB499" s="492">
        <f t="shared" si="392"/>
        <v>0</v>
      </c>
      <c r="BD499" s="265">
        <f t="shared" si="395"/>
        <v>0</v>
      </c>
      <c r="BE499" s="105"/>
      <c r="BF499" s="105"/>
      <c r="BG499" s="105"/>
      <c r="BH499" s="105"/>
      <c r="BI499" s="105"/>
      <c r="BJ499" s="105"/>
    </row>
    <row r="500" spans="2:62" ht="20.100000000000001" hidden="1" customHeight="1" outlineLevel="1">
      <c r="B500" s="100"/>
      <c r="C500" s="908"/>
      <c r="D500" s="909"/>
      <c r="E500" s="909"/>
      <c r="F500" s="910"/>
      <c r="G500" s="890"/>
      <c r="H500" s="891"/>
      <c r="I500" s="152"/>
      <c r="J500" s="152"/>
      <c r="K500" s="152"/>
      <c r="L500" s="152"/>
      <c r="M500" s="152"/>
      <c r="N500" s="152"/>
      <c r="O500" s="152"/>
      <c r="P500" s="153"/>
      <c r="Q500" s="153"/>
      <c r="R500" s="156">
        <f t="shared" si="386"/>
        <v>0</v>
      </c>
      <c r="S500" s="156">
        <f t="shared" si="387"/>
        <v>0</v>
      </c>
      <c r="U500" s="157">
        <f t="shared" si="393"/>
        <v>0</v>
      </c>
      <c r="W500" s="152"/>
      <c r="X500" s="152"/>
      <c r="Y500" s="152"/>
      <c r="Z500" s="152"/>
      <c r="AA500" s="152"/>
      <c r="AB500" s="152"/>
      <c r="AC500" s="347"/>
      <c r="AD500" s="152"/>
      <c r="AE500" s="152"/>
      <c r="AF500" s="152"/>
      <c r="AG500" s="152"/>
      <c r="AH500" s="152"/>
      <c r="AI500" s="152"/>
      <c r="AJ500" s="347"/>
      <c r="AK500" s="152"/>
      <c r="AL500" s="152"/>
      <c r="AM500" s="295"/>
      <c r="AN500" s="228"/>
      <c r="AO500" s="228"/>
      <c r="AP500" s="228"/>
      <c r="AQ500" s="228"/>
      <c r="AR500" s="228"/>
      <c r="AS500" s="348"/>
      <c r="AT500" s="264">
        <f t="shared" si="363"/>
        <v>0</v>
      </c>
      <c r="AU500" s="259"/>
      <c r="AV500" s="265">
        <f t="shared" si="390"/>
        <v>0</v>
      </c>
      <c r="AX500" s="265">
        <f t="shared" si="394"/>
        <v>0</v>
      </c>
      <c r="AZ500" s="492">
        <f t="shared" si="391"/>
        <v>0</v>
      </c>
      <c r="BB500" s="492">
        <f t="shared" si="392"/>
        <v>0</v>
      </c>
      <c r="BD500" s="265">
        <f t="shared" si="395"/>
        <v>0</v>
      </c>
      <c r="BE500" s="105"/>
      <c r="BF500" s="105"/>
      <c r="BG500" s="105"/>
      <c r="BH500" s="105"/>
      <c r="BI500" s="105"/>
      <c r="BJ500" s="105"/>
    </row>
    <row r="501" spans="2:62" ht="20.100000000000001" hidden="1" customHeight="1" outlineLevel="1">
      <c r="B501" s="100"/>
      <c r="C501" s="908"/>
      <c r="D501" s="909"/>
      <c r="E501" s="909"/>
      <c r="F501" s="910"/>
      <c r="G501" s="890"/>
      <c r="H501" s="891"/>
      <c r="I501" s="152"/>
      <c r="J501" s="152"/>
      <c r="K501" s="152"/>
      <c r="L501" s="152"/>
      <c r="M501" s="152"/>
      <c r="N501" s="152"/>
      <c r="O501" s="152"/>
      <c r="P501" s="153"/>
      <c r="Q501" s="153"/>
      <c r="R501" s="156">
        <f t="shared" si="386"/>
        <v>0</v>
      </c>
      <c r="S501" s="156">
        <f t="shared" si="387"/>
        <v>0</v>
      </c>
      <c r="U501" s="157">
        <f t="shared" si="393"/>
        <v>0</v>
      </c>
      <c r="W501" s="152"/>
      <c r="X501" s="152"/>
      <c r="Y501" s="152"/>
      <c r="Z501" s="152"/>
      <c r="AA501" s="152"/>
      <c r="AB501" s="152"/>
      <c r="AC501" s="347"/>
      <c r="AD501" s="152"/>
      <c r="AE501" s="152"/>
      <c r="AF501" s="152"/>
      <c r="AG501" s="152"/>
      <c r="AH501" s="152"/>
      <c r="AI501" s="152"/>
      <c r="AJ501" s="347"/>
      <c r="AK501" s="152"/>
      <c r="AL501" s="152"/>
      <c r="AM501" s="295"/>
      <c r="AN501" s="228"/>
      <c r="AO501" s="228"/>
      <c r="AP501" s="228"/>
      <c r="AQ501" s="228"/>
      <c r="AR501" s="228"/>
      <c r="AS501" s="348"/>
      <c r="AT501" s="264">
        <f t="shared" si="363"/>
        <v>0</v>
      </c>
      <c r="AU501" s="259"/>
      <c r="AV501" s="265">
        <f t="shared" si="390"/>
        <v>0</v>
      </c>
      <c r="AX501" s="265">
        <f t="shared" si="394"/>
        <v>0</v>
      </c>
      <c r="AZ501" s="492">
        <f t="shared" si="391"/>
        <v>0</v>
      </c>
      <c r="BB501" s="492">
        <f t="shared" si="392"/>
        <v>0</v>
      </c>
      <c r="BD501" s="265">
        <f t="shared" si="395"/>
        <v>0</v>
      </c>
      <c r="BE501" s="105"/>
      <c r="BF501" s="105"/>
      <c r="BG501" s="105"/>
      <c r="BH501" s="105"/>
      <c r="BI501" s="105"/>
      <c r="BJ501" s="105"/>
    </row>
    <row r="502" spans="2:62" ht="20.100000000000001" hidden="1" customHeight="1" outlineLevel="1">
      <c r="B502" s="100"/>
      <c r="C502" s="908"/>
      <c r="D502" s="909"/>
      <c r="E502" s="909"/>
      <c r="F502" s="910"/>
      <c r="G502" s="890"/>
      <c r="H502" s="891"/>
      <c r="I502" s="152"/>
      <c r="J502" s="152"/>
      <c r="K502" s="152"/>
      <c r="L502" s="152"/>
      <c r="M502" s="152"/>
      <c r="N502" s="152"/>
      <c r="O502" s="152"/>
      <c r="P502" s="153"/>
      <c r="Q502" s="153"/>
      <c r="R502" s="156">
        <f t="shared" si="386"/>
        <v>0</v>
      </c>
      <c r="S502" s="156">
        <f t="shared" si="387"/>
        <v>0</v>
      </c>
      <c r="U502" s="157">
        <f t="shared" si="393"/>
        <v>0</v>
      </c>
      <c r="W502" s="152"/>
      <c r="X502" s="152"/>
      <c r="Y502" s="152"/>
      <c r="Z502" s="152"/>
      <c r="AA502" s="152"/>
      <c r="AB502" s="152"/>
      <c r="AC502" s="347"/>
      <c r="AD502" s="152"/>
      <c r="AE502" s="152"/>
      <c r="AF502" s="152"/>
      <c r="AG502" s="152"/>
      <c r="AH502" s="152"/>
      <c r="AI502" s="152"/>
      <c r="AJ502" s="347"/>
      <c r="AK502" s="152"/>
      <c r="AL502" s="152"/>
      <c r="AM502" s="295"/>
      <c r="AN502" s="228"/>
      <c r="AO502" s="228"/>
      <c r="AP502" s="228"/>
      <c r="AQ502" s="228"/>
      <c r="AR502" s="228"/>
      <c r="AS502" s="348"/>
      <c r="AT502" s="264">
        <f t="shared" si="363"/>
        <v>0</v>
      </c>
      <c r="AU502" s="259"/>
      <c r="AV502" s="265">
        <f t="shared" si="390"/>
        <v>0</v>
      </c>
      <c r="AX502" s="265">
        <f t="shared" si="394"/>
        <v>0</v>
      </c>
      <c r="AZ502" s="492">
        <f t="shared" si="391"/>
        <v>0</v>
      </c>
      <c r="BB502" s="492">
        <f t="shared" si="392"/>
        <v>0</v>
      </c>
      <c r="BD502" s="265">
        <f t="shared" si="395"/>
        <v>0</v>
      </c>
      <c r="BE502" s="105"/>
      <c r="BF502" s="105"/>
      <c r="BG502" s="105"/>
      <c r="BH502" s="105"/>
      <c r="BI502" s="105"/>
      <c r="BJ502" s="105"/>
    </row>
    <row r="503" spans="2:62" ht="20.100000000000001" hidden="1" customHeight="1" outlineLevel="1">
      <c r="B503" s="100"/>
      <c r="C503" s="908"/>
      <c r="D503" s="909"/>
      <c r="E503" s="909"/>
      <c r="F503" s="910"/>
      <c r="G503" s="890"/>
      <c r="H503" s="891"/>
      <c r="I503" s="152"/>
      <c r="J503" s="152"/>
      <c r="K503" s="152"/>
      <c r="L503" s="152"/>
      <c r="M503" s="152"/>
      <c r="N503" s="152"/>
      <c r="O503" s="152"/>
      <c r="P503" s="153"/>
      <c r="Q503" s="153"/>
      <c r="R503" s="156">
        <f t="shared" si="386"/>
        <v>0</v>
      </c>
      <c r="S503" s="156">
        <f t="shared" si="387"/>
        <v>0</v>
      </c>
      <c r="U503" s="157">
        <f t="shared" si="393"/>
        <v>0</v>
      </c>
      <c r="W503" s="152"/>
      <c r="X503" s="152"/>
      <c r="Y503" s="152"/>
      <c r="Z503" s="152"/>
      <c r="AA503" s="152"/>
      <c r="AB503" s="152"/>
      <c r="AC503" s="347"/>
      <c r="AD503" s="152"/>
      <c r="AE503" s="152"/>
      <c r="AF503" s="152"/>
      <c r="AG503" s="152"/>
      <c r="AH503" s="152"/>
      <c r="AI503" s="152"/>
      <c r="AJ503" s="347"/>
      <c r="AK503" s="152"/>
      <c r="AL503" s="152"/>
      <c r="AM503" s="295"/>
      <c r="AN503" s="228"/>
      <c r="AO503" s="228"/>
      <c r="AP503" s="228"/>
      <c r="AQ503" s="228"/>
      <c r="AR503" s="228"/>
      <c r="AS503" s="348"/>
      <c r="AT503" s="264">
        <f t="shared" si="363"/>
        <v>0</v>
      </c>
      <c r="AU503" s="259"/>
      <c r="AV503" s="265">
        <f t="shared" si="390"/>
        <v>0</v>
      </c>
      <c r="AX503" s="265">
        <f t="shared" si="394"/>
        <v>0</v>
      </c>
      <c r="AZ503" s="492">
        <f t="shared" si="391"/>
        <v>0</v>
      </c>
      <c r="BB503" s="492">
        <f t="shared" si="392"/>
        <v>0</v>
      </c>
      <c r="BD503" s="265">
        <f t="shared" si="395"/>
        <v>0</v>
      </c>
      <c r="BE503" s="105"/>
      <c r="BF503" s="105"/>
      <c r="BG503" s="105"/>
      <c r="BH503" s="105"/>
      <c r="BI503" s="105"/>
      <c r="BJ503" s="105"/>
    </row>
    <row r="504" spans="2:62" ht="9.9499999999999993" hidden="1" customHeight="1" outlineLevel="1">
      <c r="B504" s="101"/>
      <c r="C504" s="208"/>
      <c r="D504" s="208"/>
      <c r="E504" s="208"/>
      <c r="F504" s="208"/>
      <c r="G504" s="237"/>
      <c r="H504" s="207"/>
      <c r="I504" s="257"/>
      <c r="J504" s="257"/>
      <c r="K504" s="257"/>
      <c r="L504" s="257"/>
      <c r="M504" s="257"/>
      <c r="N504" s="257"/>
      <c r="O504" s="257"/>
      <c r="P504" s="256"/>
      <c r="Q504" s="102"/>
      <c r="R504" s="102"/>
      <c r="S504" s="102"/>
      <c r="U504" s="98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Z504" s="493"/>
      <c r="BE504" s="105"/>
      <c r="BF504" s="105"/>
      <c r="BG504" s="105"/>
      <c r="BH504" s="105"/>
      <c r="BI504" s="105"/>
      <c r="BJ504" s="105"/>
    </row>
    <row r="505" spans="2:62" ht="20.100000000000001" customHeight="1" collapsed="1">
      <c r="B505" s="8">
        <f>B488+1</f>
        <v>30</v>
      </c>
      <c r="C505" s="916"/>
      <c r="D505" s="917"/>
      <c r="E505" s="917"/>
      <c r="F505" s="918"/>
      <c r="G505" s="429"/>
      <c r="H505" s="206">
        <v>1</v>
      </c>
      <c r="I505" s="642">
        <f t="shared" ref="I505" si="396">$H505*SUM(I506:I520)</f>
        <v>0</v>
      </c>
      <c r="J505" s="643">
        <f t="shared" ref="J505:O505" si="397">$H505*SUM(J506:J520)</f>
        <v>0</v>
      </c>
      <c r="K505" s="644">
        <f t="shared" si="397"/>
        <v>0</v>
      </c>
      <c r="L505" s="645">
        <f t="shared" si="397"/>
        <v>0</v>
      </c>
      <c r="M505" s="645">
        <f t="shared" si="397"/>
        <v>0</v>
      </c>
      <c r="N505" s="644">
        <f t="shared" si="397"/>
        <v>0</v>
      </c>
      <c r="O505" s="642">
        <f t="shared" si="397"/>
        <v>0</v>
      </c>
      <c r="P505" s="209">
        <f t="shared" ref="P505:Q505" si="398">$H505*SUM(P506:P520)</f>
        <v>0</v>
      </c>
      <c r="Q505" s="210">
        <f t="shared" si="398"/>
        <v>0</v>
      </c>
      <c r="R505" s="136">
        <f t="shared" ref="R505:R520" si="399">P505*(1+Gewinn)*(1+SicherheitAngebot)</f>
        <v>0</v>
      </c>
      <c r="S505" s="137">
        <f t="shared" ref="S505:S520" si="400">Q505*(1+MGKZ)*(1+Gewinn)*(1+SicherheitAngebot)</f>
        <v>0</v>
      </c>
      <c r="U505" s="10">
        <f>I505*$I$7+J505*$J$7+K505*$K$7+L505*$L$7+M505*$M$7+N505*$N$7+O505*$O$7+R505+S505</f>
        <v>0</v>
      </c>
      <c r="W505" s="646">
        <f t="shared" ref="W505:AB505" si="401">$H505*SUM(W506:W520)</f>
        <v>0</v>
      </c>
      <c r="X505" s="647">
        <f t="shared" si="401"/>
        <v>0</v>
      </c>
      <c r="Y505" s="648">
        <f t="shared" si="401"/>
        <v>0</v>
      </c>
      <c r="Z505" s="649">
        <f t="shared" si="401"/>
        <v>0</v>
      </c>
      <c r="AA505" s="648">
        <f t="shared" si="401"/>
        <v>0</v>
      </c>
      <c r="AB505" s="646">
        <f t="shared" si="401"/>
        <v>0</v>
      </c>
      <c r="AC505" s="258"/>
      <c r="AD505" s="646">
        <f t="shared" ref="AD505:AM505" si="402">$H505*SUM(AD506:AD520)</f>
        <v>0</v>
      </c>
      <c r="AE505" s="647">
        <f t="shared" si="402"/>
        <v>0</v>
      </c>
      <c r="AF505" s="648">
        <f t="shared" si="402"/>
        <v>0</v>
      </c>
      <c r="AG505" s="649">
        <f t="shared" si="402"/>
        <v>0</v>
      </c>
      <c r="AH505" s="648">
        <f t="shared" si="402"/>
        <v>0</v>
      </c>
      <c r="AI505" s="646">
        <f t="shared" si="402"/>
        <v>0</v>
      </c>
      <c r="AJ505" s="258"/>
      <c r="AK505" s="653">
        <f t="shared" si="402"/>
        <v>0</v>
      </c>
      <c r="AL505" s="653">
        <f t="shared" si="402"/>
        <v>0</v>
      </c>
      <c r="AM505" s="653">
        <f t="shared" si="402"/>
        <v>0</v>
      </c>
      <c r="AN505" s="227">
        <f>$H505*SUM(AN506:AN520)*(1+Gewinn)*(1+SicherheitAngebot)</f>
        <v>0</v>
      </c>
      <c r="AO505" s="227">
        <f>$H505*SUM(AO506:AO520)*(1+Gewinn)*(1+SicherheitAngebot)</f>
        <v>0</v>
      </c>
      <c r="AP505" s="227">
        <f>$H505*SUM(AP506:AP520)*(1+Gewinn)*(1+SicherheitAngebot)</f>
        <v>0</v>
      </c>
      <c r="AQ505" s="227">
        <f>$H505*SUM(AQ506:AQ520)*(1+Gewinn)*(1+SicherheitAngebot)</f>
        <v>0</v>
      </c>
      <c r="AR505" s="227">
        <f>$H505*SUM(AR506:AR520)*(1+Gewinn)*(1+SicherheitAngebot)</f>
        <v>0</v>
      </c>
      <c r="AS505" s="262"/>
      <c r="AT505" s="263">
        <f t="shared" si="363"/>
        <v>0</v>
      </c>
      <c r="AU505" s="259"/>
      <c r="AV505" s="491">
        <f>AK505*$AK$7+AL505*$AL$7+AM505*$AM$7+SUM(AN505:AR505)+AT505/Zuschläge_IBN+AT505</f>
        <v>0</v>
      </c>
      <c r="AX505" s="685">
        <f>U505+AV505</f>
        <v>0</v>
      </c>
      <c r="AZ505" s="490">
        <f>IF(H505&gt;0,U505/(1+SicherheitAngebot)*(1+Sicherheit),0)</f>
        <v>0</v>
      </c>
      <c r="BB505" s="490">
        <f>IF(H505&gt;0,AV505/(1+SicherheitAngebot)*(1+Sicherheit),0)</f>
        <v>0</v>
      </c>
      <c r="BD505" s="490">
        <f>AZ505+BB505</f>
        <v>0</v>
      </c>
      <c r="BE505" s="105"/>
      <c r="BF505" s="105"/>
      <c r="BG505" s="105"/>
      <c r="BH505" s="105"/>
      <c r="BI505" s="105"/>
      <c r="BJ505" s="105"/>
    </row>
    <row r="506" spans="2:62" ht="20.100000000000001" hidden="1" customHeight="1" outlineLevel="1">
      <c r="B506" s="99"/>
      <c r="C506" s="908"/>
      <c r="D506" s="909"/>
      <c r="E506" s="909"/>
      <c r="F506" s="910"/>
      <c r="G506" s="890"/>
      <c r="H506" s="901"/>
      <c r="I506" s="152"/>
      <c r="J506" s="152"/>
      <c r="K506" s="152"/>
      <c r="L506" s="152"/>
      <c r="M506" s="152"/>
      <c r="N506" s="152"/>
      <c r="O506" s="152"/>
      <c r="P506" s="153"/>
      <c r="Q506" s="153"/>
      <c r="R506" s="156">
        <f t="shared" si="399"/>
        <v>0</v>
      </c>
      <c r="S506" s="156">
        <f t="shared" si="400"/>
        <v>0</v>
      </c>
      <c r="U506" s="157">
        <f>I506*$I$7+J506*$J$7+K506*$K$7+L506*$L$7+M506*$M$7+N506*$N$7+O506*$O$7+R506+S506</f>
        <v>0</v>
      </c>
      <c r="W506" s="152"/>
      <c r="X506" s="152"/>
      <c r="Y506" s="152"/>
      <c r="Z506" s="152"/>
      <c r="AA506" s="152"/>
      <c r="AB506" s="152"/>
      <c r="AC506" s="347"/>
      <c r="AD506" s="152"/>
      <c r="AE506" s="152"/>
      <c r="AF506" s="152"/>
      <c r="AG506" s="152"/>
      <c r="AH506" s="152"/>
      <c r="AI506" s="152"/>
      <c r="AJ506" s="347"/>
      <c r="AK506" s="152"/>
      <c r="AL506" s="152"/>
      <c r="AM506" s="619"/>
      <c r="AN506" s="228"/>
      <c r="AO506" s="228"/>
      <c r="AP506" s="228"/>
      <c r="AQ506" s="228"/>
      <c r="AR506" s="228"/>
      <c r="AS506" s="348"/>
      <c r="AT506" s="264">
        <f t="shared" si="363"/>
        <v>0</v>
      </c>
      <c r="AU506" s="259"/>
      <c r="AV506" s="265">
        <f t="shared" ref="AV506:AV520" si="403">AK506*$AK$7+AL506*$AL$7+AM506*$AM$7+SUM(AN506:AR506)*(1+Gewinn)*(1+SicherheitAngebot)+AT506/Zuschläge_IBN+AT506</f>
        <v>0</v>
      </c>
      <c r="AX506" s="265">
        <f>U506+AV506</f>
        <v>0</v>
      </c>
      <c r="AZ506" s="492">
        <f t="shared" ref="AZ506:AZ520" si="404">U506/(1+SicherheitAngebot)*(1+Sicherheit)</f>
        <v>0</v>
      </c>
      <c r="BB506" s="492">
        <f t="shared" ref="BB506:BB520" si="405">AV506/(1+SicherheitAngebot)*(1+Sicherheit)</f>
        <v>0</v>
      </c>
      <c r="BD506" s="265">
        <f>AZ506+BB506</f>
        <v>0</v>
      </c>
      <c r="BE506" s="105"/>
      <c r="BF506" s="105"/>
      <c r="BG506" s="105"/>
      <c r="BH506" s="105"/>
      <c r="BI506" s="105"/>
      <c r="BJ506" s="105"/>
    </row>
    <row r="507" spans="2:62" ht="20.100000000000001" hidden="1" customHeight="1" outlineLevel="1">
      <c r="B507" s="100"/>
      <c r="C507" s="908"/>
      <c r="D507" s="909"/>
      <c r="E507" s="909"/>
      <c r="F507" s="910"/>
      <c r="G507" s="890"/>
      <c r="H507" s="891"/>
      <c r="I507" s="152"/>
      <c r="J507" s="152"/>
      <c r="K507" s="152"/>
      <c r="L507" s="152"/>
      <c r="M507" s="152"/>
      <c r="N507" s="152"/>
      <c r="O507" s="152"/>
      <c r="P507" s="153"/>
      <c r="Q507" s="153"/>
      <c r="R507" s="156">
        <f t="shared" si="399"/>
        <v>0</v>
      </c>
      <c r="S507" s="156">
        <f t="shared" si="400"/>
        <v>0</v>
      </c>
      <c r="U507" s="157">
        <f t="shared" ref="U507:U520" si="406">I507*$I$7+J507*$J$7+K507*$K$7+L507*$L$7+M507*$M$7+N507*$N$7+O507*$O$7+R507+S507</f>
        <v>0</v>
      </c>
      <c r="W507" s="152"/>
      <c r="X507" s="152"/>
      <c r="Y507" s="152"/>
      <c r="Z507" s="152"/>
      <c r="AA507" s="152"/>
      <c r="AB507" s="152"/>
      <c r="AC507" s="347"/>
      <c r="AD507" s="152"/>
      <c r="AE507" s="152"/>
      <c r="AF507" s="152"/>
      <c r="AG507" s="152"/>
      <c r="AH507" s="152"/>
      <c r="AI507" s="152"/>
      <c r="AJ507" s="347"/>
      <c r="AK507" s="152"/>
      <c r="AL507" s="152"/>
      <c r="AM507" s="295"/>
      <c r="AN507" s="228"/>
      <c r="AO507" s="228"/>
      <c r="AP507" s="228"/>
      <c r="AQ507" s="228"/>
      <c r="AR507" s="228"/>
      <c r="AS507" s="348"/>
      <c r="AT507" s="264">
        <f t="shared" si="363"/>
        <v>0</v>
      </c>
      <c r="AU507" s="259"/>
      <c r="AV507" s="265">
        <f t="shared" si="403"/>
        <v>0</v>
      </c>
      <c r="AX507" s="265">
        <f t="shared" ref="AX507:AX520" si="407">U507+AV507</f>
        <v>0</v>
      </c>
      <c r="AZ507" s="492">
        <f t="shared" si="404"/>
        <v>0</v>
      </c>
      <c r="BB507" s="492">
        <f t="shared" si="405"/>
        <v>0</v>
      </c>
      <c r="BD507" s="265">
        <f t="shared" ref="BD507:BD520" si="408">AZ507+BB507</f>
        <v>0</v>
      </c>
      <c r="BE507" s="105"/>
      <c r="BF507" s="105"/>
      <c r="BG507" s="105"/>
      <c r="BH507" s="105"/>
      <c r="BI507" s="105"/>
      <c r="BJ507" s="105"/>
    </row>
    <row r="508" spans="2:62" ht="20.100000000000001" hidden="1" customHeight="1" outlineLevel="1">
      <c r="B508" s="100"/>
      <c r="C508" s="908"/>
      <c r="D508" s="909"/>
      <c r="E508" s="909"/>
      <c r="F508" s="910"/>
      <c r="G508" s="890"/>
      <c r="H508" s="891"/>
      <c r="I508" s="152"/>
      <c r="J508" s="152"/>
      <c r="K508" s="152"/>
      <c r="L508" s="152"/>
      <c r="M508" s="152"/>
      <c r="N508" s="152"/>
      <c r="O508" s="152"/>
      <c r="P508" s="153"/>
      <c r="Q508" s="153"/>
      <c r="R508" s="156">
        <f t="shared" si="399"/>
        <v>0</v>
      </c>
      <c r="S508" s="156">
        <f t="shared" si="400"/>
        <v>0</v>
      </c>
      <c r="U508" s="157">
        <f t="shared" si="406"/>
        <v>0</v>
      </c>
      <c r="W508" s="152"/>
      <c r="X508" s="152"/>
      <c r="Y508" s="152"/>
      <c r="Z508" s="152"/>
      <c r="AA508" s="152"/>
      <c r="AB508" s="152"/>
      <c r="AC508" s="347"/>
      <c r="AD508" s="152"/>
      <c r="AE508" s="152"/>
      <c r="AF508" s="152"/>
      <c r="AG508" s="152"/>
      <c r="AH508" s="152"/>
      <c r="AI508" s="152"/>
      <c r="AJ508" s="347"/>
      <c r="AK508" s="152"/>
      <c r="AL508" s="152"/>
      <c r="AM508" s="295"/>
      <c r="AN508" s="228"/>
      <c r="AO508" s="228"/>
      <c r="AP508" s="228"/>
      <c r="AQ508" s="228"/>
      <c r="AR508" s="228"/>
      <c r="AS508" s="348"/>
      <c r="AT508" s="264">
        <f t="shared" si="363"/>
        <v>0</v>
      </c>
      <c r="AU508" s="259"/>
      <c r="AV508" s="265">
        <f t="shared" si="403"/>
        <v>0</v>
      </c>
      <c r="AX508" s="265">
        <f t="shared" si="407"/>
        <v>0</v>
      </c>
      <c r="AZ508" s="492">
        <f t="shared" si="404"/>
        <v>0</v>
      </c>
      <c r="BB508" s="492">
        <f t="shared" si="405"/>
        <v>0</v>
      </c>
      <c r="BD508" s="265">
        <f t="shared" si="408"/>
        <v>0</v>
      </c>
      <c r="BE508" s="105"/>
      <c r="BF508" s="105"/>
      <c r="BG508" s="105"/>
      <c r="BH508" s="105"/>
      <c r="BI508" s="105"/>
      <c r="BJ508" s="105"/>
    </row>
    <row r="509" spans="2:62" ht="20.100000000000001" hidden="1" customHeight="1" outlineLevel="1">
      <c r="B509" s="100"/>
      <c r="C509" s="908"/>
      <c r="D509" s="909"/>
      <c r="E509" s="909"/>
      <c r="F509" s="910"/>
      <c r="G509" s="890"/>
      <c r="H509" s="891"/>
      <c r="I509" s="152"/>
      <c r="J509" s="152"/>
      <c r="K509" s="152"/>
      <c r="L509" s="152"/>
      <c r="M509" s="152"/>
      <c r="N509" s="152"/>
      <c r="O509" s="152"/>
      <c r="P509" s="153"/>
      <c r="Q509" s="153"/>
      <c r="R509" s="156">
        <f t="shared" si="399"/>
        <v>0</v>
      </c>
      <c r="S509" s="156">
        <f t="shared" si="400"/>
        <v>0</v>
      </c>
      <c r="U509" s="157">
        <f t="shared" si="406"/>
        <v>0</v>
      </c>
      <c r="W509" s="152"/>
      <c r="X509" s="152"/>
      <c r="Y509" s="152"/>
      <c r="Z509" s="152"/>
      <c r="AA509" s="152"/>
      <c r="AB509" s="152"/>
      <c r="AC509" s="347"/>
      <c r="AD509" s="152"/>
      <c r="AE509" s="152"/>
      <c r="AF509" s="152"/>
      <c r="AG509" s="152"/>
      <c r="AH509" s="152"/>
      <c r="AI509" s="152"/>
      <c r="AJ509" s="347"/>
      <c r="AK509" s="152"/>
      <c r="AL509" s="152"/>
      <c r="AM509" s="295"/>
      <c r="AN509" s="228"/>
      <c r="AO509" s="228"/>
      <c r="AP509" s="228"/>
      <c r="AQ509" s="228"/>
      <c r="AR509" s="228"/>
      <c r="AS509" s="348"/>
      <c r="AT509" s="264">
        <f t="shared" si="363"/>
        <v>0</v>
      </c>
      <c r="AU509" s="259"/>
      <c r="AV509" s="265">
        <f t="shared" si="403"/>
        <v>0</v>
      </c>
      <c r="AX509" s="265">
        <f t="shared" si="407"/>
        <v>0</v>
      </c>
      <c r="AZ509" s="492">
        <f t="shared" si="404"/>
        <v>0</v>
      </c>
      <c r="BB509" s="492">
        <f t="shared" si="405"/>
        <v>0</v>
      </c>
      <c r="BD509" s="265">
        <f t="shared" si="408"/>
        <v>0</v>
      </c>
      <c r="BE509" s="105"/>
      <c r="BF509" s="105"/>
      <c r="BG509" s="105"/>
      <c r="BH509" s="105"/>
      <c r="BI509" s="105"/>
      <c r="BJ509" s="105"/>
    </row>
    <row r="510" spans="2:62" ht="20.100000000000001" hidden="1" customHeight="1" outlineLevel="1">
      <c r="B510" s="100"/>
      <c r="C510" s="908"/>
      <c r="D510" s="909"/>
      <c r="E510" s="909"/>
      <c r="F510" s="910"/>
      <c r="G510" s="890"/>
      <c r="H510" s="891"/>
      <c r="I510" s="152"/>
      <c r="J510" s="152"/>
      <c r="K510" s="152"/>
      <c r="L510" s="152"/>
      <c r="M510" s="152"/>
      <c r="N510" s="152"/>
      <c r="O510" s="152"/>
      <c r="P510" s="153"/>
      <c r="Q510" s="153"/>
      <c r="R510" s="156">
        <f t="shared" si="399"/>
        <v>0</v>
      </c>
      <c r="S510" s="156">
        <f t="shared" si="400"/>
        <v>0</v>
      </c>
      <c r="U510" s="157">
        <f t="shared" si="406"/>
        <v>0</v>
      </c>
      <c r="W510" s="152"/>
      <c r="X510" s="152"/>
      <c r="Y510" s="152"/>
      <c r="Z510" s="152"/>
      <c r="AA510" s="152"/>
      <c r="AB510" s="152"/>
      <c r="AC510" s="347"/>
      <c r="AD510" s="152"/>
      <c r="AE510" s="152"/>
      <c r="AF510" s="152"/>
      <c r="AG510" s="152"/>
      <c r="AH510" s="152"/>
      <c r="AI510" s="152"/>
      <c r="AJ510" s="347"/>
      <c r="AK510" s="152"/>
      <c r="AL510" s="152"/>
      <c r="AM510" s="295"/>
      <c r="AN510" s="228"/>
      <c r="AO510" s="228"/>
      <c r="AP510" s="228"/>
      <c r="AQ510" s="228"/>
      <c r="AR510" s="228"/>
      <c r="AS510" s="348"/>
      <c r="AT510" s="264">
        <f t="shared" si="363"/>
        <v>0</v>
      </c>
      <c r="AU510" s="259"/>
      <c r="AV510" s="265">
        <f t="shared" si="403"/>
        <v>0</v>
      </c>
      <c r="AX510" s="265">
        <f t="shared" si="407"/>
        <v>0</v>
      </c>
      <c r="AZ510" s="492">
        <f t="shared" si="404"/>
        <v>0</v>
      </c>
      <c r="BB510" s="492">
        <f t="shared" si="405"/>
        <v>0</v>
      </c>
      <c r="BD510" s="265">
        <f t="shared" si="408"/>
        <v>0</v>
      </c>
      <c r="BE510" s="105"/>
      <c r="BF510" s="105"/>
      <c r="BG510" s="105"/>
      <c r="BH510" s="105"/>
      <c r="BI510" s="105"/>
      <c r="BJ510" s="105"/>
    </row>
    <row r="511" spans="2:62" ht="20.100000000000001" hidden="1" customHeight="1" outlineLevel="1">
      <c r="B511" s="100"/>
      <c r="C511" s="908"/>
      <c r="D511" s="909"/>
      <c r="E511" s="909"/>
      <c r="F511" s="910"/>
      <c r="G511" s="890"/>
      <c r="H511" s="891"/>
      <c r="I511" s="152"/>
      <c r="J511" s="152"/>
      <c r="K511" s="152"/>
      <c r="L511" s="152"/>
      <c r="M511" s="152"/>
      <c r="N511" s="152"/>
      <c r="O511" s="152"/>
      <c r="P511" s="153"/>
      <c r="Q511" s="153"/>
      <c r="R511" s="156">
        <f t="shared" si="399"/>
        <v>0</v>
      </c>
      <c r="S511" s="156">
        <f t="shared" si="400"/>
        <v>0</v>
      </c>
      <c r="U511" s="157">
        <f t="shared" si="406"/>
        <v>0</v>
      </c>
      <c r="W511" s="152"/>
      <c r="X511" s="152"/>
      <c r="Y511" s="152"/>
      <c r="Z511" s="152"/>
      <c r="AA511" s="152"/>
      <c r="AB511" s="152"/>
      <c r="AC511" s="347"/>
      <c r="AD511" s="152"/>
      <c r="AE511" s="152"/>
      <c r="AF511" s="152"/>
      <c r="AG511" s="152"/>
      <c r="AH511" s="152"/>
      <c r="AI511" s="152"/>
      <c r="AJ511" s="347"/>
      <c r="AK511" s="152"/>
      <c r="AL511" s="152"/>
      <c r="AM511" s="295"/>
      <c r="AN511" s="228"/>
      <c r="AO511" s="228"/>
      <c r="AP511" s="228"/>
      <c r="AQ511" s="228"/>
      <c r="AR511" s="228"/>
      <c r="AS511" s="348"/>
      <c r="AT511" s="264">
        <f t="shared" si="363"/>
        <v>0</v>
      </c>
      <c r="AU511" s="259"/>
      <c r="AV511" s="265">
        <f t="shared" si="403"/>
        <v>0</v>
      </c>
      <c r="AX511" s="265">
        <f t="shared" si="407"/>
        <v>0</v>
      </c>
      <c r="AZ511" s="492">
        <f t="shared" si="404"/>
        <v>0</v>
      </c>
      <c r="BB511" s="492">
        <f t="shared" si="405"/>
        <v>0</v>
      </c>
      <c r="BD511" s="265">
        <f t="shared" si="408"/>
        <v>0</v>
      </c>
      <c r="BE511" s="105"/>
      <c r="BF511" s="105"/>
      <c r="BG511" s="105"/>
      <c r="BH511" s="105"/>
      <c r="BI511" s="105"/>
      <c r="BJ511" s="105"/>
    </row>
    <row r="512" spans="2:62" ht="20.100000000000001" hidden="1" customHeight="1" outlineLevel="1">
      <c r="B512" s="100"/>
      <c r="C512" s="908"/>
      <c r="D512" s="909"/>
      <c r="E512" s="909"/>
      <c r="F512" s="910"/>
      <c r="G512" s="890"/>
      <c r="H512" s="891"/>
      <c r="I512" s="152"/>
      <c r="J512" s="152"/>
      <c r="K512" s="152"/>
      <c r="L512" s="152"/>
      <c r="M512" s="152"/>
      <c r="N512" s="152"/>
      <c r="O512" s="152"/>
      <c r="P512" s="153"/>
      <c r="Q512" s="153"/>
      <c r="R512" s="156">
        <f t="shared" si="399"/>
        <v>0</v>
      </c>
      <c r="S512" s="156">
        <f t="shared" si="400"/>
        <v>0</v>
      </c>
      <c r="U512" s="157">
        <f t="shared" si="406"/>
        <v>0</v>
      </c>
      <c r="W512" s="152"/>
      <c r="X512" s="152"/>
      <c r="Y512" s="152"/>
      <c r="Z512" s="152"/>
      <c r="AA512" s="152"/>
      <c r="AB512" s="152"/>
      <c r="AC512" s="347"/>
      <c r="AD512" s="152"/>
      <c r="AE512" s="152"/>
      <c r="AF512" s="152"/>
      <c r="AG512" s="152"/>
      <c r="AH512" s="152"/>
      <c r="AI512" s="152"/>
      <c r="AJ512" s="347"/>
      <c r="AK512" s="152"/>
      <c r="AL512" s="152"/>
      <c r="AM512" s="295"/>
      <c r="AN512" s="228"/>
      <c r="AO512" s="228"/>
      <c r="AP512" s="228"/>
      <c r="AQ512" s="228"/>
      <c r="AR512" s="228"/>
      <c r="AS512" s="348"/>
      <c r="AT512" s="264">
        <f t="shared" si="363"/>
        <v>0</v>
      </c>
      <c r="AU512" s="259"/>
      <c r="AV512" s="265">
        <f t="shared" si="403"/>
        <v>0</v>
      </c>
      <c r="AX512" s="265">
        <f t="shared" si="407"/>
        <v>0</v>
      </c>
      <c r="AZ512" s="492">
        <f t="shared" si="404"/>
        <v>0</v>
      </c>
      <c r="BB512" s="492">
        <f t="shared" si="405"/>
        <v>0</v>
      </c>
      <c r="BD512" s="265">
        <f t="shared" si="408"/>
        <v>0</v>
      </c>
      <c r="BE512" s="105"/>
      <c r="BF512" s="105"/>
      <c r="BG512" s="105"/>
      <c r="BH512" s="105"/>
      <c r="BI512" s="105"/>
      <c r="BJ512" s="105"/>
    </row>
    <row r="513" spans="2:62" ht="20.100000000000001" hidden="1" customHeight="1" outlineLevel="1">
      <c r="B513" s="100"/>
      <c r="C513" s="908"/>
      <c r="D513" s="909"/>
      <c r="E513" s="909"/>
      <c r="F513" s="910"/>
      <c r="G513" s="890"/>
      <c r="H513" s="891"/>
      <c r="I513" s="152"/>
      <c r="J513" s="152"/>
      <c r="K513" s="152"/>
      <c r="L513" s="152"/>
      <c r="M513" s="152"/>
      <c r="N513" s="152"/>
      <c r="O513" s="152"/>
      <c r="P513" s="153"/>
      <c r="Q513" s="153"/>
      <c r="R513" s="156">
        <f t="shared" si="399"/>
        <v>0</v>
      </c>
      <c r="S513" s="156">
        <f t="shared" si="400"/>
        <v>0</v>
      </c>
      <c r="U513" s="157">
        <f t="shared" si="406"/>
        <v>0</v>
      </c>
      <c r="W513" s="152"/>
      <c r="X513" s="152"/>
      <c r="Y513" s="152"/>
      <c r="Z513" s="152"/>
      <c r="AA513" s="152"/>
      <c r="AB513" s="152"/>
      <c r="AC513" s="347"/>
      <c r="AD513" s="152"/>
      <c r="AE513" s="152"/>
      <c r="AF513" s="152"/>
      <c r="AG513" s="152"/>
      <c r="AH513" s="152"/>
      <c r="AI513" s="152"/>
      <c r="AJ513" s="347"/>
      <c r="AK513" s="152"/>
      <c r="AL513" s="152"/>
      <c r="AM513" s="295"/>
      <c r="AN513" s="228"/>
      <c r="AO513" s="228"/>
      <c r="AP513" s="228"/>
      <c r="AQ513" s="228"/>
      <c r="AR513" s="228"/>
      <c r="AS513" s="348"/>
      <c r="AT513" s="264">
        <f t="shared" si="363"/>
        <v>0</v>
      </c>
      <c r="AU513" s="259"/>
      <c r="AV513" s="265">
        <f t="shared" si="403"/>
        <v>0</v>
      </c>
      <c r="AX513" s="265">
        <f t="shared" si="407"/>
        <v>0</v>
      </c>
      <c r="AZ513" s="492">
        <f t="shared" si="404"/>
        <v>0</v>
      </c>
      <c r="BB513" s="492">
        <f t="shared" si="405"/>
        <v>0</v>
      </c>
      <c r="BD513" s="265">
        <f t="shared" si="408"/>
        <v>0</v>
      </c>
      <c r="BE513" s="105"/>
      <c r="BF513" s="105"/>
      <c r="BG513" s="105"/>
      <c r="BH513" s="105"/>
      <c r="BI513" s="105"/>
      <c r="BJ513" s="105"/>
    </row>
    <row r="514" spans="2:62" ht="20.100000000000001" hidden="1" customHeight="1" outlineLevel="1">
      <c r="B514" s="100"/>
      <c r="C514" s="908"/>
      <c r="D514" s="909"/>
      <c r="E514" s="909"/>
      <c r="F514" s="910"/>
      <c r="G514" s="890"/>
      <c r="H514" s="891"/>
      <c r="I514" s="152"/>
      <c r="J514" s="152"/>
      <c r="K514" s="152"/>
      <c r="L514" s="152"/>
      <c r="M514" s="152"/>
      <c r="N514" s="152"/>
      <c r="O514" s="152"/>
      <c r="P514" s="153"/>
      <c r="Q514" s="153"/>
      <c r="R514" s="156">
        <f t="shared" si="399"/>
        <v>0</v>
      </c>
      <c r="S514" s="156">
        <f t="shared" si="400"/>
        <v>0</v>
      </c>
      <c r="U514" s="157">
        <f t="shared" si="406"/>
        <v>0</v>
      </c>
      <c r="W514" s="152"/>
      <c r="X514" s="152"/>
      <c r="Y514" s="152"/>
      <c r="Z514" s="152"/>
      <c r="AA514" s="152"/>
      <c r="AB514" s="152"/>
      <c r="AC514" s="347"/>
      <c r="AD514" s="152"/>
      <c r="AE514" s="152"/>
      <c r="AF514" s="152"/>
      <c r="AG514" s="152"/>
      <c r="AH514" s="152"/>
      <c r="AI514" s="152"/>
      <c r="AJ514" s="347"/>
      <c r="AK514" s="152"/>
      <c r="AL514" s="152"/>
      <c r="AM514" s="295"/>
      <c r="AN514" s="228"/>
      <c r="AO514" s="228"/>
      <c r="AP514" s="228"/>
      <c r="AQ514" s="228"/>
      <c r="AR514" s="228"/>
      <c r="AS514" s="348"/>
      <c r="AT514" s="264">
        <f t="shared" si="363"/>
        <v>0</v>
      </c>
      <c r="AU514" s="259"/>
      <c r="AV514" s="265">
        <f t="shared" si="403"/>
        <v>0</v>
      </c>
      <c r="AX514" s="265">
        <f t="shared" si="407"/>
        <v>0</v>
      </c>
      <c r="AZ514" s="492">
        <f t="shared" si="404"/>
        <v>0</v>
      </c>
      <c r="BB514" s="492">
        <f t="shared" si="405"/>
        <v>0</v>
      </c>
      <c r="BD514" s="265">
        <f t="shared" si="408"/>
        <v>0</v>
      </c>
      <c r="BE514" s="105"/>
      <c r="BF514" s="105"/>
      <c r="BG514" s="105"/>
      <c r="BH514" s="105"/>
      <c r="BI514" s="105"/>
      <c r="BJ514" s="105"/>
    </row>
    <row r="515" spans="2:62" ht="20.100000000000001" hidden="1" customHeight="1" outlineLevel="1">
      <c r="B515" s="100"/>
      <c r="C515" s="908"/>
      <c r="D515" s="909"/>
      <c r="E515" s="909"/>
      <c r="F515" s="910"/>
      <c r="G515" s="890"/>
      <c r="H515" s="891"/>
      <c r="I515" s="152"/>
      <c r="J515" s="152"/>
      <c r="K515" s="152"/>
      <c r="L515" s="152"/>
      <c r="M515" s="152"/>
      <c r="N515" s="152"/>
      <c r="O515" s="152"/>
      <c r="P515" s="153"/>
      <c r="Q515" s="153"/>
      <c r="R515" s="156">
        <f t="shared" si="399"/>
        <v>0</v>
      </c>
      <c r="S515" s="156">
        <f t="shared" si="400"/>
        <v>0</v>
      </c>
      <c r="U515" s="157">
        <f t="shared" si="406"/>
        <v>0</v>
      </c>
      <c r="W515" s="152"/>
      <c r="X515" s="152"/>
      <c r="Y515" s="152"/>
      <c r="Z515" s="152"/>
      <c r="AA515" s="152"/>
      <c r="AB515" s="152"/>
      <c r="AC515" s="347"/>
      <c r="AD515" s="152"/>
      <c r="AE515" s="152"/>
      <c r="AF515" s="152"/>
      <c r="AG515" s="152"/>
      <c r="AH515" s="152"/>
      <c r="AI515" s="152"/>
      <c r="AJ515" s="347"/>
      <c r="AK515" s="152"/>
      <c r="AL515" s="152"/>
      <c r="AM515" s="295"/>
      <c r="AN515" s="228"/>
      <c r="AO515" s="228"/>
      <c r="AP515" s="228"/>
      <c r="AQ515" s="228"/>
      <c r="AR515" s="228"/>
      <c r="AS515" s="348"/>
      <c r="AT515" s="264">
        <f t="shared" si="363"/>
        <v>0</v>
      </c>
      <c r="AU515" s="259"/>
      <c r="AV515" s="265">
        <f t="shared" si="403"/>
        <v>0</v>
      </c>
      <c r="AX515" s="265">
        <f t="shared" si="407"/>
        <v>0</v>
      </c>
      <c r="AZ515" s="492">
        <f t="shared" si="404"/>
        <v>0</v>
      </c>
      <c r="BB515" s="492">
        <f t="shared" si="405"/>
        <v>0</v>
      </c>
      <c r="BD515" s="265">
        <f t="shared" si="408"/>
        <v>0</v>
      </c>
      <c r="BE515" s="105"/>
      <c r="BF515" s="105"/>
      <c r="BG515" s="105"/>
      <c r="BH515" s="105"/>
      <c r="BI515" s="105"/>
      <c r="BJ515" s="105"/>
    </row>
    <row r="516" spans="2:62" ht="20.100000000000001" hidden="1" customHeight="1" outlineLevel="1">
      <c r="B516" s="100"/>
      <c r="C516" s="908"/>
      <c r="D516" s="909"/>
      <c r="E516" s="909"/>
      <c r="F516" s="910"/>
      <c r="G516" s="890"/>
      <c r="H516" s="891"/>
      <c r="I516" s="152"/>
      <c r="J516" s="152"/>
      <c r="K516" s="152"/>
      <c r="L516" s="152"/>
      <c r="M516" s="152"/>
      <c r="N516" s="152"/>
      <c r="O516" s="152"/>
      <c r="P516" s="153"/>
      <c r="Q516" s="153"/>
      <c r="R516" s="156">
        <f t="shared" si="399"/>
        <v>0</v>
      </c>
      <c r="S516" s="156">
        <f t="shared" si="400"/>
        <v>0</v>
      </c>
      <c r="U516" s="157">
        <f t="shared" si="406"/>
        <v>0</v>
      </c>
      <c r="W516" s="152"/>
      <c r="X516" s="152"/>
      <c r="Y516" s="152"/>
      <c r="Z516" s="152"/>
      <c r="AA516" s="152"/>
      <c r="AB516" s="152"/>
      <c r="AC516" s="347"/>
      <c r="AD516" s="152"/>
      <c r="AE516" s="152"/>
      <c r="AF516" s="152"/>
      <c r="AG516" s="152"/>
      <c r="AH516" s="152"/>
      <c r="AI516" s="152"/>
      <c r="AJ516" s="347"/>
      <c r="AK516" s="152"/>
      <c r="AL516" s="152"/>
      <c r="AM516" s="295"/>
      <c r="AN516" s="228"/>
      <c r="AO516" s="228"/>
      <c r="AP516" s="228"/>
      <c r="AQ516" s="228"/>
      <c r="AR516" s="228"/>
      <c r="AS516" s="348"/>
      <c r="AT516" s="264">
        <f t="shared" si="363"/>
        <v>0</v>
      </c>
      <c r="AU516" s="259"/>
      <c r="AV516" s="265">
        <f t="shared" si="403"/>
        <v>0</v>
      </c>
      <c r="AX516" s="265">
        <f t="shared" si="407"/>
        <v>0</v>
      </c>
      <c r="AZ516" s="492">
        <f t="shared" si="404"/>
        <v>0</v>
      </c>
      <c r="BB516" s="492">
        <f t="shared" si="405"/>
        <v>0</v>
      </c>
      <c r="BD516" s="265">
        <f t="shared" si="408"/>
        <v>0</v>
      </c>
      <c r="BE516" s="105"/>
      <c r="BF516" s="105"/>
      <c r="BG516" s="105"/>
      <c r="BH516" s="105"/>
      <c r="BI516" s="105"/>
      <c r="BJ516" s="105"/>
    </row>
    <row r="517" spans="2:62" ht="20.100000000000001" hidden="1" customHeight="1" outlineLevel="1">
      <c r="B517" s="100"/>
      <c r="C517" s="908"/>
      <c r="D517" s="909"/>
      <c r="E517" s="909"/>
      <c r="F517" s="910"/>
      <c r="G517" s="890"/>
      <c r="H517" s="891"/>
      <c r="I517" s="152"/>
      <c r="J517" s="152"/>
      <c r="K517" s="152"/>
      <c r="L517" s="152"/>
      <c r="M517" s="152"/>
      <c r="N517" s="152"/>
      <c r="O517" s="152"/>
      <c r="P517" s="153"/>
      <c r="Q517" s="153"/>
      <c r="R517" s="156">
        <f t="shared" si="399"/>
        <v>0</v>
      </c>
      <c r="S517" s="156">
        <f t="shared" si="400"/>
        <v>0</v>
      </c>
      <c r="U517" s="157">
        <f t="shared" si="406"/>
        <v>0</v>
      </c>
      <c r="W517" s="152"/>
      <c r="X517" s="152"/>
      <c r="Y517" s="152"/>
      <c r="Z517" s="152"/>
      <c r="AA517" s="152"/>
      <c r="AB517" s="152"/>
      <c r="AC517" s="347"/>
      <c r="AD517" s="152"/>
      <c r="AE517" s="152"/>
      <c r="AF517" s="152"/>
      <c r="AG517" s="152"/>
      <c r="AH517" s="152"/>
      <c r="AI517" s="152"/>
      <c r="AJ517" s="347"/>
      <c r="AK517" s="152"/>
      <c r="AL517" s="152"/>
      <c r="AM517" s="295"/>
      <c r="AN517" s="228"/>
      <c r="AO517" s="228"/>
      <c r="AP517" s="228"/>
      <c r="AQ517" s="228"/>
      <c r="AR517" s="228"/>
      <c r="AS517" s="348"/>
      <c r="AT517" s="264">
        <f t="shared" si="363"/>
        <v>0</v>
      </c>
      <c r="AU517" s="259"/>
      <c r="AV517" s="265">
        <f t="shared" si="403"/>
        <v>0</v>
      </c>
      <c r="AX517" s="265">
        <f t="shared" si="407"/>
        <v>0</v>
      </c>
      <c r="AZ517" s="492">
        <f t="shared" si="404"/>
        <v>0</v>
      </c>
      <c r="BB517" s="492">
        <f t="shared" si="405"/>
        <v>0</v>
      </c>
      <c r="BD517" s="265">
        <f t="shared" si="408"/>
        <v>0</v>
      </c>
      <c r="BE517" s="105"/>
      <c r="BF517" s="105"/>
      <c r="BG517" s="105"/>
      <c r="BH517" s="105"/>
      <c r="BI517" s="105"/>
      <c r="BJ517" s="105"/>
    </row>
    <row r="518" spans="2:62" ht="20.100000000000001" hidden="1" customHeight="1" outlineLevel="1">
      <c r="B518" s="100"/>
      <c r="C518" s="908"/>
      <c r="D518" s="909"/>
      <c r="E518" s="909"/>
      <c r="F518" s="910"/>
      <c r="G518" s="890"/>
      <c r="H518" s="891"/>
      <c r="I518" s="152"/>
      <c r="J518" s="152"/>
      <c r="K518" s="152"/>
      <c r="L518" s="152"/>
      <c r="M518" s="152"/>
      <c r="N518" s="152"/>
      <c r="O518" s="152"/>
      <c r="P518" s="153"/>
      <c r="Q518" s="153"/>
      <c r="R518" s="156">
        <f t="shared" si="399"/>
        <v>0</v>
      </c>
      <c r="S518" s="156">
        <f t="shared" si="400"/>
        <v>0</v>
      </c>
      <c r="U518" s="157">
        <f t="shared" si="406"/>
        <v>0</v>
      </c>
      <c r="W518" s="152"/>
      <c r="X518" s="152"/>
      <c r="Y518" s="152"/>
      <c r="Z518" s="152"/>
      <c r="AA518" s="152"/>
      <c r="AB518" s="152"/>
      <c r="AC518" s="347"/>
      <c r="AD518" s="152"/>
      <c r="AE518" s="152"/>
      <c r="AF518" s="152"/>
      <c r="AG518" s="152"/>
      <c r="AH518" s="152"/>
      <c r="AI518" s="152"/>
      <c r="AJ518" s="347"/>
      <c r="AK518" s="152"/>
      <c r="AL518" s="152"/>
      <c r="AM518" s="295"/>
      <c r="AN518" s="228"/>
      <c r="AO518" s="228"/>
      <c r="AP518" s="228"/>
      <c r="AQ518" s="228"/>
      <c r="AR518" s="228"/>
      <c r="AS518" s="348"/>
      <c r="AT518" s="264">
        <f t="shared" ref="AT518:AT520" si="409">((W518+AD518)*$W$7+(X518+AE518)*$X$7+(Y518+Z518+AF518+AG518)*$Z$7+(AA518+AH518)*$AA$7+(AB518+AI518)*$AB$7)*Zuschläge_IBN</f>
        <v>0</v>
      </c>
      <c r="AU518" s="259"/>
      <c r="AV518" s="265">
        <f t="shared" si="403"/>
        <v>0</v>
      </c>
      <c r="AX518" s="265">
        <f t="shared" si="407"/>
        <v>0</v>
      </c>
      <c r="AZ518" s="492">
        <f t="shared" si="404"/>
        <v>0</v>
      </c>
      <c r="BB518" s="492">
        <f t="shared" si="405"/>
        <v>0</v>
      </c>
      <c r="BD518" s="265">
        <f t="shared" si="408"/>
        <v>0</v>
      </c>
      <c r="BE518" s="105"/>
      <c r="BF518" s="105"/>
      <c r="BG518" s="105"/>
      <c r="BH518" s="105"/>
      <c r="BI518" s="105"/>
      <c r="BJ518" s="105"/>
    </row>
    <row r="519" spans="2:62" ht="20.100000000000001" hidden="1" customHeight="1" outlineLevel="1">
      <c r="B519" s="100"/>
      <c r="C519" s="908"/>
      <c r="D519" s="909"/>
      <c r="E519" s="909"/>
      <c r="F519" s="910"/>
      <c r="G519" s="890"/>
      <c r="H519" s="891"/>
      <c r="I519" s="152"/>
      <c r="J519" s="152"/>
      <c r="K519" s="152"/>
      <c r="L519" s="152"/>
      <c r="M519" s="152"/>
      <c r="N519" s="152"/>
      <c r="O519" s="152"/>
      <c r="P519" s="153"/>
      <c r="Q519" s="153"/>
      <c r="R519" s="156">
        <f t="shared" si="399"/>
        <v>0</v>
      </c>
      <c r="S519" s="156">
        <f t="shared" si="400"/>
        <v>0</v>
      </c>
      <c r="U519" s="157">
        <f t="shared" si="406"/>
        <v>0</v>
      </c>
      <c r="W519" s="152"/>
      <c r="X519" s="152"/>
      <c r="Y519" s="152"/>
      <c r="Z519" s="152"/>
      <c r="AA519" s="152"/>
      <c r="AB519" s="152"/>
      <c r="AC519" s="347"/>
      <c r="AD519" s="152"/>
      <c r="AE519" s="152"/>
      <c r="AF519" s="152"/>
      <c r="AG519" s="152"/>
      <c r="AH519" s="152"/>
      <c r="AI519" s="152"/>
      <c r="AJ519" s="347"/>
      <c r="AK519" s="152"/>
      <c r="AL519" s="152"/>
      <c r="AM519" s="295"/>
      <c r="AN519" s="228"/>
      <c r="AO519" s="228"/>
      <c r="AP519" s="228"/>
      <c r="AQ519" s="228"/>
      <c r="AR519" s="228"/>
      <c r="AS519" s="348"/>
      <c r="AT519" s="264">
        <f t="shared" si="409"/>
        <v>0</v>
      </c>
      <c r="AU519" s="259"/>
      <c r="AV519" s="265">
        <f t="shared" si="403"/>
        <v>0</v>
      </c>
      <c r="AX519" s="265">
        <f t="shared" si="407"/>
        <v>0</v>
      </c>
      <c r="AZ519" s="492">
        <f t="shared" si="404"/>
        <v>0</v>
      </c>
      <c r="BB519" s="492">
        <f t="shared" si="405"/>
        <v>0</v>
      </c>
      <c r="BD519" s="265">
        <f t="shared" si="408"/>
        <v>0</v>
      </c>
      <c r="BE519" s="105"/>
      <c r="BF519" s="105"/>
      <c r="BG519" s="105"/>
      <c r="BH519" s="105"/>
      <c r="BI519" s="105"/>
      <c r="BJ519" s="105"/>
    </row>
    <row r="520" spans="2:62" ht="20.100000000000001" hidden="1" customHeight="1" outlineLevel="1">
      <c r="B520" s="100"/>
      <c r="C520" s="908"/>
      <c r="D520" s="909"/>
      <c r="E520" s="909"/>
      <c r="F520" s="910"/>
      <c r="G520" s="890"/>
      <c r="H520" s="891"/>
      <c r="I520" s="152"/>
      <c r="J520" s="152"/>
      <c r="K520" s="152"/>
      <c r="L520" s="152"/>
      <c r="M520" s="152"/>
      <c r="N520" s="152"/>
      <c r="O520" s="152"/>
      <c r="P520" s="153"/>
      <c r="Q520" s="153"/>
      <c r="R520" s="156">
        <f t="shared" si="399"/>
        <v>0</v>
      </c>
      <c r="S520" s="156">
        <f t="shared" si="400"/>
        <v>0</v>
      </c>
      <c r="U520" s="157">
        <f t="shared" si="406"/>
        <v>0</v>
      </c>
      <c r="W520" s="152"/>
      <c r="X520" s="152"/>
      <c r="Y520" s="152"/>
      <c r="Z520" s="152"/>
      <c r="AA520" s="152"/>
      <c r="AB520" s="152"/>
      <c r="AC520" s="347"/>
      <c r="AD520" s="152"/>
      <c r="AE520" s="152"/>
      <c r="AF520" s="152"/>
      <c r="AG520" s="152"/>
      <c r="AH520" s="152"/>
      <c r="AI520" s="152"/>
      <c r="AJ520" s="347"/>
      <c r="AK520" s="152"/>
      <c r="AL520" s="152"/>
      <c r="AM520" s="295"/>
      <c r="AN520" s="228"/>
      <c r="AO520" s="228"/>
      <c r="AP520" s="228"/>
      <c r="AQ520" s="228"/>
      <c r="AR520" s="228"/>
      <c r="AS520" s="348"/>
      <c r="AT520" s="264">
        <f t="shared" si="409"/>
        <v>0</v>
      </c>
      <c r="AU520" s="259"/>
      <c r="AV520" s="265">
        <f t="shared" si="403"/>
        <v>0</v>
      </c>
      <c r="AX520" s="265">
        <f t="shared" si="407"/>
        <v>0</v>
      </c>
      <c r="AZ520" s="492">
        <f t="shared" si="404"/>
        <v>0</v>
      </c>
      <c r="BB520" s="492">
        <f t="shared" si="405"/>
        <v>0</v>
      </c>
      <c r="BD520" s="265">
        <f t="shared" si="408"/>
        <v>0</v>
      </c>
      <c r="BE520" s="105"/>
      <c r="BF520" s="105"/>
      <c r="BG520" s="105"/>
      <c r="BH520" s="105"/>
      <c r="BI520" s="105"/>
      <c r="BJ520" s="105"/>
    </row>
    <row r="521" spans="2:62" ht="9.9499999999999993" hidden="1" customHeight="1" outlineLevel="1">
      <c r="B521" s="101"/>
      <c r="C521" s="208"/>
      <c r="D521" s="208"/>
      <c r="E521" s="208"/>
      <c r="F521" s="208"/>
      <c r="G521" s="237"/>
      <c r="H521" s="207"/>
      <c r="I521" s="257"/>
      <c r="J521" s="257"/>
      <c r="K521" s="257"/>
      <c r="L521" s="257"/>
      <c r="M521" s="257"/>
      <c r="N521" s="257"/>
      <c r="O521" s="257"/>
      <c r="P521" s="256"/>
      <c r="Q521" s="102"/>
      <c r="R521" s="102"/>
      <c r="S521" s="102"/>
      <c r="U521" s="98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Z521" s="493"/>
      <c r="BE521" s="105"/>
      <c r="BF521" s="105"/>
      <c r="BG521" s="105"/>
      <c r="BH521" s="105"/>
      <c r="BI521" s="105"/>
      <c r="BJ521" s="105"/>
    </row>
    <row r="522" spans="2:62" ht="3" customHeight="1" collapsed="1" thickBot="1">
      <c r="B522" s="133"/>
      <c r="C522" s="931"/>
      <c r="D522" s="932"/>
      <c r="E522" s="933"/>
      <c r="F522" s="934"/>
      <c r="G522" s="236"/>
      <c r="H522" s="128"/>
      <c r="I522" s="129"/>
      <c r="J522" s="129"/>
      <c r="K522" s="129"/>
      <c r="L522" s="129"/>
      <c r="M522" s="129"/>
      <c r="N522" s="129"/>
      <c r="O522" s="129"/>
      <c r="P522" s="129"/>
      <c r="Q522" s="130"/>
      <c r="R522" s="131"/>
      <c r="S522" s="131"/>
      <c r="U522" s="132"/>
      <c r="W522" s="278"/>
      <c r="X522" s="936"/>
      <c r="Y522" s="932"/>
      <c r="Z522" s="934"/>
      <c r="AA522" s="279"/>
      <c r="AB522" s="128"/>
      <c r="AC522" s="282"/>
      <c r="AD522" s="280"/>
      <c r="AE522" s="280"/>
      <c r="AF522" s="280"/>
      <c r="AG522" s="280"/>
      <c r="AH522" s="280"/>
      <c r="AI522" s="280"/>
      <c r="AJ522" s="283"/>
      <c r="AK522" s="281"/>
      <c r="AL522" s="281"/>
      <c r="AM522" s="280"/>
      <c r="AN522" s="280"/>
      <c r="AO522" s="280"/>
      <c r="AP522" s="280"/>
      <c r="AQ522" s="280"/>
      <c r="AR522" s="280"/>
      <c r="AS522" s="283"/>
      <c r="AT522" s="281"/>
      <c r="AU522" s="284"/>
      <c r="AV522" s="494"/>
      <c r="AX522" s="494"/>
      <c r="AZ522" s="495"/>
      <c r="BB522" s="494"/>
      <c r="BD522" s="494"/>
      <c r="BE522" s="105"/>
      <c r="BF522" s="105"/>
      <c r="BG522" s="105"/>
      <c r="BH522" s="105"/>
      <c r="BI522" s="105"/>
      <c r="BJ522" s="105"/>
    </row>
    <row r="523" spans="2:62" s="105" customFormat="1" ht="13.5" customHeight="1">
      <c r="F523" s="351"/>
      <c r="G523" s="351"/>
      <c r="H523" s="496"/>
      <c r="I523" s="117"/>
      <c r="J523" s="117"/>
      <c r="K523" s="117"/>
      <c r="L523" s="117"/>
      <c r="M523" s="117"/>
      <c r="N523" s="117"/>
      <c r="O523" s="117"/>
      <c r="P523" s="117"/>
      <c r="S523" s="117"/>
      <c r="U523" s="352"/>
      <c r="AZ523" s="352"/>
    </row>
    <row r="524" spans="2:62" s="105" customFormat="1"/>
    <row r="525" spans="2:62" s="105" customFormat="1"/>
    <row r="526" spans="2:62" s="105" customFormat="1"/>
    <row r="527" spans="2:62" s="105" customFormat="1"/>
    <row r="528" spans="2:62" s="105" customFormat="1"/>
    <row r="529" s="105" customFormat="1"/>
    <row r="530" s="105" customFormat="1"/>
    <row r="531" s="105" customFormat="1"/>
    <row r="532" s="105" customFormat="1"/>
    <row r="533" s="105" customFormat="1"/>
    <row r="534" s="105" customFormat="1"/>
    <row r="535" s="105" customFormat="1"/>
    <row r="536" s="105" customFormat="1"/>
    <row r="537" s="105" customFormat="1"/>
    <row r="538" s="105" customFormat="1"/>
    <row r="539" s="105" customFormat="1"/>
    <row r="540" s="105" customFormat="1"/>
    <row r="541" s="105" customFormat="1"/>
    <row r="542" s="105" customFormat="1"/>
    <row r="543" s="105" customFormat="1"/>
    <row r="544" s="105" customFormat="1"/>
    <row r="545" s="105" customFormat="1"/>
    <row r="546" s="105" customFormat="1"/>
    <row r="547" s="105" customFormat="1"/>
    <row r="548" s="105" customFormat="1"/>
    <row r="549" s="105" customFormat="1"/>
    <row r="550" s="105" customFormat="1"/>
    <row r="551" s="105" customFormat="1"/>
    <row r="552" s="105" customFormat="1"/>
    <row r="553" s="105" customFormat="1"/>
    <row r="554" s="105" customFormat="1"/>
    <row r="555" s="105" customFormat="1"/>
    <row r="556" s="105" customFormat="1"/>
    <row r="557" s="105" customFormat="1"/>
    <row r="558" s="105" customFormat="1"/>
    <row r="559" s="105" customFormat="1"/>
    <row r="560" s="105" customFormat="1"/>
    <row r="561" s="105" customFormat="1"/>
    <row r="562" s="105" customFormat="1"/>
    <row r="563" s="105" customFormat="1"/>
    <row r="564" s="105" customFormat="1"/>
    <row r="565" s="105" customFormat="1"/>
    <row r="566" s="105" customFormat="1"/>
    <row r="567" s="105" customFormat="1"/>
    <row r="568" s="105" customFormat="1"/>
    <row r="569" s="105" customFormat="1"/>
    <row r="570" s="105" customFormat="1"/>
    <row r="571" s="105" customFormat="1"/>
    <row r="572" s="105" customFormat="1"/>
    <row r="573" s="105" customFormat="1"/>
    <row r="574" s="105" customFormat="1"/>
    <row r="575" s="105" customFormat="1"/>
    <row r="576" s="105" customFormat="1"/>
    <row r="577" s="105" customFormat="1"/>
    <row r="578" s="105" customFormat="1"/>
    <row r="579" s="105" customFormat="1"/>
    <row r="580" s="105" customFormat="1"/>
    <row r="581" s="105" customFormat="1"/>
    <row r="582" s="105" customFormat="1"/>
    <row r="583" s="105" customFormat="1"/>
    <row r="584" s="105" customFormat="1"/>
    <row r="585" s="105" customFormat="1"/>
    <row r="586" s="105" customFormat="1"/>
    <row r="587" s="105" customFormat="1"/>
    <row r="588" s="105" customFormat="1"/>
    <row r="589" s="105" customFormat="1"/>
    <row r="590" s="105" customFormat="1"/>
    <row r="591" s="105" customFormat="1"/>
    <row r="592" s="105" customFormat="1"/>
    <row r="593" s="105" customFormat="1"/>
    <row r="594" s="105" customFormat="1"/>
    <row r="595" s="105" customFormat="1"/>
    <row r="596" s="105" customFormat="1"/>
    <row r="597" s="105" customFormat="1"/>
    <row r="598" s="105" customFormat="1"/>
    <row r="599" s="105" customFormat="1"/>
    <row r="600" s="105" customFormat="1"/>
    <row r="601" s="105" customFormat="1"/>
    <row r="602" s="105" customFormat="1"/>
    <row r="603" s="105" customFormat="1"/>
    <row r="604" s="105" customFormat="1"/>
    <row r="605" s="105" customFormat="1"/>
    <row r="606" s="105" customFormat="1"/>
    <row r="607" s="105" customFormat="1"/>
    <row r="608" s="105" customFormat="1"/>
    <row r="609" s="105" customFormat="1"/>
    <row r="610" s="105" customFormat="1"/>
    <row r="611" s="105" customFormat="1"/>
    <row r="612" s="105" customFormat="1"/>
    <row r="613" s="105" customFormat="1"/>
    <row r="614" s="105" customFormat="1"/>
    <row r="615" s="105" customFormat="1"/>
    <row r="616" s="105" customFormat="1"/>
    <row r="617" s="105" customFormat="1"/>
    <row r="618" s="105" customFormat="1"/>
    <row r="619" s="105" customFormat="1"/>
    <row r="620" s="105" customFormat="1"/>
    <row r="621" s="105" customFormat="1"/>
    <row r="622" s="105" customFormat="1"/>
    <row r="623" s="105" customFormat="1"/>
    <row r="624" s="105" customFormat="1"/>
    <row r="625" s="105" customFormat="1"/>
    <row r="626" s="105" customFormat="1"/>
    <row r="627" s="105" customFormat="1"/>
    <row r="628" s="105" customFormat="1"/>
    <row r="629" s="105" customFormat="1"/>
    <row r="630" s="105" customFormat="1"/>
    <row r="631" s="105" customFormat="1"/>
    <row r="632" s="105" customFormat="1"/>
    <row r="633" s="105" customFormat="1"/>
    <row r="634" s="105" customFormat="1"/>
    <row r="635" s="105" customFormat="1"/>
    <row r="636" s="105" customFormat="1"/>
    <row r="637" s="105" customFormat="1"/>
    <row r="638" s="105" customFormat="1"/>
    <row r="639" s="105" customFormat="1"/>
    <row r="640" s="105" customFormat="1"/>
    <row r="641" s="105" customFormat="1"/>
    <row r="642" s="105" customFormat="1"/>
    <row r="643" s="105" customFormat="1"/>
    <row r="644" s="105" customFormat="1"/>
    <row r="645" s="105" customFormat="1"/>
    <row r="646" s="105" customFormat="1"/>
    <row r="647" s="105" customFormat="1"/>
    <row r="648" s="105" customFormat="1"/>
    <row r="649" s="105" customFormat="1"/>
    <row r="650" s="105" customFormat="1"/>
    <row r="651" s="105" customFormat="1"/>
    <row r="652" s="105" customFormat="1"/>
    <row r="653" s="105" customFormat="1"/>
    <row r="654" s="105" customFormat="1"/>
    <row r="655" s="105" customFormat="1"/>
    <row r="656" s="105" customFormat="1"/>
    <row r="657" s="105" customFormat="1"/>
    <row r="658" s="105" customFormat="1"/>
    <row r="659" s="105" customFormat="1"/>
    <row r="660" s="105" customFormat="1"/>
    <row r="661" s="105" customFormat="1"/>
    <row r="662" s="105" customFormat="1"/>
    <row r="663" s="105" customFormat="1"/>
    <row r="664" s="105" customFormat="1"/>
    <row r="665" s="105" customFormat="1"/>
    <row r="666" s="105" customFormat="1"/>
    <row r="667" s="105" customFormat="1"/>
    <row r="668" s="105" customFormat="1"/>
    <row r="669" s="105" customFormat="1"/>
    <row r="670" s="105" customFormat="1"/>
    <row r="671" s="105" customFormat="1"/>
    <row r="672" s="105" customFormat="1"/>
    <row r="673" s="105" customFormat="1"/>
    <row r="674" s="105" customFormat="1"/>
    <row r="675" s="105" customFormat="1"/>
    <row r="676" s="105" customFormat="1"/>
    <row r="677" s="105" customFormat="1"/>
    <row r="678" s="105" customFormat="1"/>
    <row r="679" s="105" customFormat="1"/>
    <row r="680" s="105" customFormat="1"/>
    <row r="681" s="105" customFormat="1"/>
    <row r="682" s="105" customFormat="1"/>
    <row r="683" s="105" customFormat="1"/>
    <row r="684" s="105" customFormat="1"/>
    <row r="685" s="105" customFormat="1"/>
    <row r="686" s="105" customFormat="1"/>
    <row r="687" s="105" customFormat="1"/>
    <row r="688" s="105" customFormat="1"/>
    <row r="689" s="105" customFormat="1"/>
    <row r="690" s="105" customFormat="1"/>
    <row r="691" s="105" customFormat="1"/>
    <row r="692" s="105" customFormat="1"/>
    <row r="693" s="105" customFormat="1"/>
    <row r="694" s="105" customFormat="1"/>
    <row r="695" s="105" customFormat="1"/>
    <row r="696" s="105" customFormat="1"/>
    <row r="697" s="105" customFormat="1"/>
    <row r="698" s="105" customFormat="1"/>
    <row r="699" s="105" customFormat="1"/>
    <row r="700" s="105" customFormat="1"/>
    <row r="701" s="105" customFormat="1"/>
    <row r="702" s="105" customFormat="1"/>
    <row r="703" s="105" customFormat="1"/>
    <row r="704" s="105" customFormat="1"/>
    <row r="705" s="105" customFormat="1"/>
    <row r="706" s="105" customFormat="1"/>
    <row r="707" s="105" customFormat="1"/>
    <row r="708" s="105" customFormat="1"/>
    <row r="709" s="105" customFormat="1"/>
    <row r="710" s="105" customFormat="1"/>
    <row r="711" s="105" customFormat="1"/>
    <row r="712" s="105" customFormat="1"/>
    <row r="713" s="105" customFormat="1"/>
    <row r="714" s="105" customFormat="1"/>
    <row r="715" s="105" customFormat="1"/>
    <row r="716" s="105" customFormat="1"/>
    <row r="717" s="105" customFormat="1"/>
    <row r="718" s="105" customFormat="1"/>
    <row r="719" s="105" customFormat="1"/>
    <row r="720" s="105" customFormat="1"/>
    <row r="721" s="105" customFormat="1"/>
    <row r="722" s="105" customFormat="1"/>
    <row r="723" s="105" customFormat="1"/>
    <row r="724" s="105" customFormat="1"/>
    <row r="725" s="105" customFormat="1"/>
    <row r="726" s="105" customFormat="1"/>
    <row r="727" s="105" customFormat="1"/>
    <row r="728" s="105" customFormat="1"/>
    <row r="729" s="105" customFormat="1"/>
    <row r="730" s="105" customFormat="1"/>
    <row r="731" s="105" customFormat="1"/>
    <row r="732" s="105" customFormat="1"/>
    <row r="733" s="105" customFormat="1"/>
    <row r="734" s="105" customFormat="1"/>
    <row r="735" s="105" customFormat="1"/>
    <row r="736" s="105" customFormat="1"/>
    <row r="737" s="105" customFormat="1"/>
    <row r="738" s="105" customFormat="1"/>
    <row r="739" s="105" customFormat="1"/>
    <row r="740" s="105" customFormat="1"/>
    <row r="741" s="105" customFormat="1"/>
    <row r="742" s="105" customFormat="1"/>
    <row r="743" s="105" customFormat="1"/>
    <row r="744" s="105" customFormat="1"/>
    <row r="745" s="105" customFormat="1"/>
    <row r="746" s="105" customFormat="1"/>
    <row r="747" s="105" customFormat="1"/>
    <row r="748" s="105" customFormat="1"/>
    <row r="749" s="105" customFormat="1"/>
    <row r="750" s="105" customFormat="1"/>
    <row r="751" s="105" customFormat="1"/>
    <row r="752" s="105" customFormat="1"/>
    <row r="753" s="105" customFormat="1"/>
    <row r="754" s="105" customFormat="1"/>
    <row r="755" s="105" customFormat="1"/>
    <row r="756" s="105" customFormat="1"/>
    <row r="757" s="105" customFormat="1"/>
    <row r="758" s="105" customFormat="1"/>
    <row r="759" s="105" customFormat="1"/>
    <row r="760" s="105" customFormat="1"/>
    <row r="761" s="105" customFormat="1"/>
    <row r="762" s="105" customFormat="1"/>
    <row r="763" s="105" customFormat="1"/>
    <row r="764" s="105" customFormat="1"/>
    <row r="765" s="105" customFormat="1"/>
    <row r="766" s="105" customFormat="1"/>
    <row r="767" s="105" customFormat="1"/>
    <row r="768" s="105" customFormat="1"/>
    <row r="769" s="105" customFormat="1"/>
    <row r="770" s="105" customFormat="1"/>
    <row r="771" s="105" customFormat="1"/>
    <row r="772" s="105" customFormat="1"/>
    <row r="773" s="105" customFormat="1"/>
    <row r="774" s="105" customFormat="1"/>
    <row r="775" s="105" customFormat="1"/>
    <row r="776" s="105" customFormat="1"/>
    <row r="777" s="105" customFormat="1"/>
    <row r="778" s="105" customFormat="1"/>
    <row r="779" s="105" customFormat="1"/>
    <row r="780" s="105" customFormat="1"/>
    <row r="781" s="105" customFormat="1"/>
    <row r="782" s="105" customFormat="1"/>
    <row r="783" s="105" customFormat="1"/>
    <row r="784" s="105" customFormat="1"/>
    <row r="785" s="105" customFormat="1"/>
    <row r="786" s="105" customFormat="1"/>
    <row r="787" s="105" customFormat="1"/>
    <row r="788" s="105" customFormat="1"/>
    <row r="789" s="105" customFormat="1"/>
    <row r="790" s="105" customFormat="1"/>
    <row r="791" s="105" customFormat="1"/>
    <row r="792" s="105" customFormat="1"/>
    <row r="793" s="105" customFormat="1"/>
    <row r="794" s="105" customFormat="1"/>
    <row r="795" s="105" customFormat="1"/>
    <row r="796" s="105" customFormat="1"/>
    <row r="797" s="105" customFormat="1"/>
    <row r="798" s="105" customFormat="1"/>
    <row r="799" s="105" customFormat="1"/>
    <row r="800" s="105" customFormat="1"/>
    <row r="801" s="105" customFormat="1"/>
    <row r="802" s="105" customFormat="1"/>
    <row r="803" s="105" customFormat="1"/>
    <row r="804" s="105" customFormat="1"/>
    <row r="805" s="105" customFormat="1"/>
    <row r="806" s="105" customFormat="1"/>
    <row r="807" s="105" customFormat="1"/>
    <row r="808" s="105" customFormat="1"/>
    <row r="809" s="105" customFormat="1"/>
    <row r="810" s="105" customFormat="1"/>
    <row r="811" s="105" customFormat="1"/>
    <row r="812" s="105" customFormat="1"/>
    <row r="813" s="105" customFormat="1"/>
    <row r="814" s="105" customFormat="1"/>
    <row r="815" s="105" customFormat="1"/>
    <row r="816" s="105" customFormat="1"/>
    <row r="817" s="105" customFormat="1"/>
    <row r="818" s="105" customFormat="1"/>
    <row r="819" s="105" customFormat="1"/>
    <row r="820" s="105" customFormat="1"/>
    <row r="821" s="105" customFormat="1"/>
    <row r="822" s="105" customFormat="1"/>
    <row r="823" s="105" customFormat="1"/>
    <row r="824" s="105" customFormat="1"/>
    <row r="825" s="105" customFormat="1"/>
    <row r="826" s="105" customFormat="1"/>
    <row r="827" s="105" customFormat="1"/>
    <row r="828" s="105" customFormat="1"/>
    <row r="829" s="105" customFormat="1"/>
    <row r="830" s="105" customFormat="1"/>
    <row r="831" s="105" customFormat="1"/>
    <row r="832" s="105" customFormat="1"/>
    <row r="833" s="105" customFormat="1"/>
    <row r="834" s="105" customFormat="1"/>
    <row r="835" s="105" customFormat="1"/>
    <row r="836" s="105" customFormat="1"/>
    <row r="837" s="105" customFormat="1"/>
    <row r="838" s="105" customFormat="1"/>
    <row r="839" s="105" customFormat="1"/>
    <row r="840" s="105" customFormat="1"/>
    <row r="841" s="105" customFormat="1"/>
    <row r="842" s="105" customFormat="1"/>
    <row r="843" s="105" customFormat="1"/>
    <row r="844" s="105" customFormat="1"/>
    <row r="845" s="105" customFormat="1"/>
    <row r="846" s="105" customFormat="1"/>
    <row r="847" s="105" customFormat="1"/>
    <row r="848" s="105" customFormat="1"/>
    <row r="849" s="105" customFormat="1"/>
    <row r="850" s="105" customFormat="1"/>
    <row r="851" s="105" customFormat="1"/>
    <row r="852" s="105" customFormat="1"/>
    <row r="853" s="105" customFormat="1"/>
    <row r="854" s="105" customFormat="1"/>
    <row r="855" s="105" customFormat="1"/>
    <row r="856" s="105" customFormat="1"/>
    <row r="857" s="105" customFormat="1"/>
    <row r="858" s="105" customFormat="1"/>
    <row r="859" s="105" customFormat="1"/>
    <row r="860" s="105" customFormat="1"/>
    <row r="861" s="105" customFormat="1"/>
    <row r="862" s="105" customFormat="1"/>
    <row r="863" s="105" customFormat="1"/>
    <row r="864" s="105" customFormat="1"/>
    <row r="865" s="105" customFormat="1"/>
    <row r="866" s="105" customFormat="1"/>
    <row r="867" s="105" customFormat="1"/>
    <row r="868" s="105" customFormat="1"/>
    <row r="869" s="105" customFormat="1"/>
    <row r="870" s="105" customFormat="1"/>
    <row r="871" s="105" customFormat="1"/>
    <row r="872" s="105" customFormat="1"/>
    <row r="873" s="105" customFormat="1"/>
    <row r="874" s="105" customFormat="1"/>
    <row r="875" s="105" customFormat="1"/>
    <row r="876" s="105" customFormat="1"/>
    <row r="877" s="105" customFormat="1"/>
    <row r="878" s="105" customFormat="1"/>
    <row r="879" s="105" customFormat="1"/>
    <row r="880" s="105" customFormat="1"/>
    <row r="881" s="105" customFormat="1"/>
    <row r="882" s="105" customFormat="1"/>
    <row r="883" s="105" customFormat="1"/>
    <row r="884" s="105" customFormat="1"/>
    <row r="885" s="105" customFormat="1"/>
    <row r="886" s="105" customFormat="1"/>
    <row r="887" s="105" customFormat="1"/>
    <row r="888" s="105" customFormat="1"/>
    <row r="889" s="105" customFormat="1"/>
    <row r="890" s="105" customFormat="1"/>
    <row r="891" s="105" customFormat="1"/>
    <row r="892" s="105" customFormat="1"/>
    <row r="893" s="105" customFormat="1"/>
    <row r="894" s="105" customFormat="1"/>
    <row r="895" s="105" customFormat="1"/>
    <row r="896" s="105" customFormat="1"/>
    <row r="897" s="105" customFormat="1"/>
    <row r="898" s="105" customFormat="1"/>
    <row r="899" s="105" customFormat="1"/>
    <row r="900" s="105" customFormat="1"/>
    <row r="901" s="105" customFormat="1"/>
    <row r="902" s="105" customFormat="1"/>
    <row r="903" s="105" customFormat="1"/>
    <row r="904" s="105" customFormat="1"/>
    <row r="905" s="105" customFormat="1"/>
    <row r="906" s="105" customFormat="1"/>
    <row r="907" s="105" customFormat="1"/>
    <row r="908" s="105" customFormat="1"/>
    <row r="909" s="105" customFormat="1"/>
    <row r="910" s="105" customFormat="1"/>
    <row r="911" s="105" customFormat="1"/>
    <row r="912" s="105" customFormat="1"/>
    <row r="913" s="105" customFormat="1"/>
    <row r="914" s="105" customFormat="1"/>
    <row r="915" s="105" customFormat="1"/>
    <row r="916" s="105" customFormat="1"/>
    <row r="917" s="105" customFormat="1"/>
    <row r="918" s="105" customFormat="1"/>
    <row r="919" s="105" customFormat="1"/>
    <row r="920" s="105" customFormat="1"/>
    <row r="921" s="105" customFormat="1"/>
    <row r="922" s="105" customFormat="1"/>
    <row r="923" s="105" customFormat="1"/>
    <row r="924" s="105" customFormat="1"/>
    <row r="925" s="105" customFormat="1"/>
    <row r="926" s="105" customFormat="1"/>
    <row r="927" s="105" customFormat="1"/>
    <row r="928" s="105" customFormat="1"/>
    <row r="929" s="105" customFormat="1"/>
    <row r="930" s="105" customFormat="1"/>
    <row r="931" s="105" customFormat="1"/>
    <row r="932" s="105" customFormat="1"/>
    <row r="933" s="105" customFormat="1"/>
    <row r="934" s="105" customFormat="1"/>
    <row r="935" s="105" customFormat="1"/>
    <row r="936" s="105" customFormat="1"/>
    <row r="937" s="105" customFormat="1"/>
    <row r="938" s="105" customFormat="1"/>
    <row r="939" s="105" customFormat="1"/>
    <row r="940" s="105" customFormat="1"/>
    <row r="941" s="105" customFormat="1"/>
    <row r="942" s="105" customFormat="1"/>
    <row r="943" s="105" customFormat="1"/>
    <row r="944" s="105" customFormat="1"/>
    <row r="945" s="105" customFormat="1"/>
    <row r="946" s="105" customFormat="1"/>
    <row r="947" s="105" customFormat="1"/>
    <row r="948" s="105" customFormat="1"/>
    <row r="949" s="105" customFormat="1"/>
    <row r="950" s="105" customFormat="1"/>
    <row r="951" s="105" customFormat="1"/>
    <row r="952" s="105" customFormat="1"/>
    <row r="953" s="105" customFormat="1"/>
    <row r="954" s="105" customFormat="1"/>
    <row r="955" s="105" customFormat="1"/>
    <row r="956" s="105" customFormat="1"/>
    <row r="957" s="105" customFormat="1"/>
    <row r="958" s="105" customFormat="1"/>
    <row r="959" s="105" customFormat="1"/>
    <row r="960" s="105" customFormat="1"/>
    <row r="961" s="105" customFormat="1"/>
    <row r="962" s="105" customFormat="1"/>
    <row r="963" s="105" customFormat="1"/>
    <row r="964" s="105" customFormat="1"/>
    <row r="965" s="105" customFormat="1"/>
    <row r="966" s="105" customFormat="1"/>
    <row r="967" s="105" customFormat="1"/>
    <row r="968" s="105" customFormat="1"/>
    <row r="969" s="105" customFormat="1"/>
    <row r="970" s="105" customFormat="1"/>
    <row r="971" s="105" customFormat="1"/>
    <row r="972" s="105" customFormat="1"/>
    <row r="973" s="105" customFormat="1"/>
    <row r="974" s="105" customFormat="1"/>
    <row r="975" s="105" customFormat="1"/>
    <row r="976" s="105" customFormat="1"/>
    <row r="977" s="105" customFormat="1"/>
    <row r="978" s="105" customFormat="1"/>
    <row r="979" s="105" customFormat="1"/>
    <row r="980" s="105" customFormat="1"/>
    <row r="981" s="105" customFormat="1"/>
    <row r="982" s="105" customFormat="1"/>
    <row r="983" s="105" customFormat="1"/>
    <row r="984" s="105" customFormat="1"/>
    <row r="985" s="105" customFormat="1"/>
    <row r="986" s="105" customFormat="1"/>
    <row r="987" s="105" customFormat="1"/>
    <row r="988" s="105" customFormat="1"/>
    <row r="989" s="105" customFormat="1"/>
    <row r="990" s="105" customFormat="1"/>
    <row r="991" s="105" customFormat="1"/>
    <row r="992" s="105" customFormat="1"/>
    <row r="993" s="105" customFormat="1"/>
    <row r="994" s="105" customFormat="1"/>
    <row r="995" s="105" customFormat="1"/>
    <row r="996" s="105" customFormat="1"/>
    <row r="997" s="105" customFormat="1"/>
    <row r="998" s="105" customFormat="1"/>
    <row r="999" s="105" customFormat="1"/>
    <row r="1000" s="105" customFormat="1"/>
  </sheetData>
  <sheetProtection algorithmName="SHA-512" hashValue="njath7Ea/gfGFNbK6jPvuxwA5alBiibhXpN2mOhRplu2o+4eOMxK6bk8oSbR2o+5T0n0/3VM/TTrJ64BtvSI+w==" saltValue="aW/clQRQ4Bg3mcT+QEPWVQ==" spinCount="100000" sheet="1" formatCells="0" formatColumns="0" formatRows="0"/>
  <mergeCells count="944">
    <mergeCell ref="C356:F356"/>
    <mergeCell ref="G356:H356"/>
    <mergeCell ref="C357:F357"/>
    <mergeCell ref="G357:H357"/>
    <mergeCell ref="C358:F358"/>
    <mergeCell ref="G358:H358"/>
    <mergeCell ref="C359:F359"/>
    <mergeCell ref="G359:H359"/>
    <mergeCell ref="C345:F345"/>
    <mergeCell ref="G345:H345"/>
    <mergeCell ref="C346:F346"/>
    <mergeCell ref="G346:H346"/>
    <mergeCell ref="C347:F347"/>
    <mergeCell ref="G347:H347"/>
    <mergeCell ref="C348:F348"/>
    <mergeCell ref="G348:H348"/>
    <mergeCell ref="C349:F349"/>
    <mergeCell ref="G349:H349"/>
    <mergeCell ref="C353:F353"/>
    <mergeCell ref="G353:H353"/>
    <mergeCell ref="C354:F354"/>
    <mergeCell ref="G354:H354"/>
    <mergeCell ref="C355:F355"/>
    <mergeCell ref="G355:H355"/>
    <mergeCell ref="C16:F16"/>
    <mergeCell ref="G16:H16"/>
    <mergeCell ref="C17:F17"/>
    <mergeCell ref="G17:H17"/>
    <mergeCell ref="C18:F18"/>
    <mergeCell ref="G18:H18"/>
    <mergeCell ref="C19:F19"/>
    <mergeCell ref="G19:H19"/>
    <mergeCell ref="C20:F20"/>
    <mergeCell ref="G20:H20"/>
    <mergeCell ref="P6:Q6"/>
    <mergeCell ref="C10:F10"/>
    <mergeCell ref="C12:F12"/>
    <mergeCell ref="C13:F13"/>
    <mergeCell ref="G13:H13"/>
    <mergeCell ref="C14:F14"/>
    <mergeCell ref="G14:H14"/>
    <mergeCell ref="C15:F15"/>
    <mergeCell ref="G15:H15"/>
    <mergeCell ref="C138:F138"/>
    <mergeCell ref="G138:H138"/>
    <mergeCell ref="C139:F139"/>
    <mergeCell ref="G139:H139"/>
    <mergeCell ref="C61:F61"/>
    <mergeCell ref="G61:H61"/>
    <mergeCell ref="C63:F63"/>
    <mergeCell ref="C64:F64"/>
    <mergeCell ref="G64:H64"/>
    <mergeCell ref="C67:F67"/>
    <mergeCell ref="G67:H67"/>
    <mergeCell ref="C68:F68"/>
    <mergeCell ref="G68:H68"/>
    <mergeCell ref="C69:F69"/>
    <mergeCell ref="G69:H69"/>
    <mergeCell ref="C70:F70"/>
    <mergeCell ref="G70:H70"/>
    <mergeCell ref="C71:F71"/>
    <mergeCell ref="G71:H71"/>
    <mergeCell ref="C72:F72"/>
    <mergeCell ref="G72:H72"/>
    <mergeCell ref="C73:F73"/>
    <mergeCell ref="G73:H73"/>
    <mergeCell ref="C74:F74"/>
    <mergeCell ref="C2:F2"/>
    <mergeCell ref="B3:D3"/>
    <mergeCell ref="AZ3:BD3"/>
    <mergeCell ref="B4:H4"/>
    <mergeCell ref="AZ4:BD4"/>
    <mergeCell ref="B5:C5"/>
    <mergeCell ref="I5:O5"/>
    <mergeCell ref="W5:AB5"/>
    <mergeCell ref="AD5:AI5"/>
    <mergeCell ref="AK5:AR5"/>
    <mergeCell ref="C21:F21"/>
    <mergeCell ref="G21:H21"/>
    <mergeCell ref="C22:F22"/>
    <mergeCell ref="G22:H22"/>
    <mergeCell ref="C23:F23"/>
    <mergeCell ref="G23:H23"/>
    <mergeCell ref="C24:F24"/>
    <mergeCell ref="G24:H24"/>
    <mergeCell ref="C25:F25"/>
    <mergeCell ref="G25:H25"/>
    <mergeCell ref="C26:F26"/>
    <mergeCell ref="G26:H26"/>
    <mergeCell ref="C27:F27"/>
    <mergeCell ref="G27:H27"/>
    <mergeCell ref="C29:F29"/>
    <mergeCell ref="C30:F30"/>
    <mergeCell ref="G30:H30"/>
    <mergeCell ref="C31:F31"/>
    <mergeCell ref="G31:H31"/>
    <mergeCell ref="C32:F32"/>
    <mergeCell ref="G32:H32"/>
    <mergeCell ref="C33:F33"/>
    <mergeCell ref="G33:H33"/>
    <mergeCell ref="C34:F34"/>
    <mergeCell ref="G34:H34"/>
    <mergeCell ref="C35:F35"/>
    <mergeCell ref="G35:H35"/>
    <mergeCell ref="C36:F36"/>
    <mergeCell ref="G36:H36"/>
    <mergeCell ref="C37:F37"/>
    <mergeCell ref="G37:H37"/>
    <mergeCell ref="C38:F38"/>
    <mergeCell ref="G38:H38"/>
    <mergeCell ref="C39:F39"/>
    <mergeCell ref="G39:H39"/>
    <mergeCell ref="C40:F40"/>
    <mergeCell ref="G40:H40"/>
    <mergeCell ref="C41:F41"/>
    <mergeCell ref="G41:H41"/>
    <mergeCell ref="C42:F42"/>
    <mergeCell ref="G42:H42"/>
    <mergeCell ref="C43:F43"/>
    <mergeCell ref="G43:H43"/>
    <mergeCell ref="C44:F44"/>
    <mergeCell ref="G44:H44"/>
    <mergeCell ref="C46:F46"/>
    <mergeCell ref="C47:F47"/>
    <mergeCell ref="G47:H47"/>
    <mergeCell ref="C48:F48"/>
    <mergeCell ref="G48:H48"/>
    <mergeCell ref="C49:F49"/>
    <mergeCell ref="G49:H49"/>
    <mergeCell ref="C50:F50"/>
    <mergeCell ref="G50:H50"/>
    <mergeCell ref="C51:F51"/>
    <mergeCell ref="G51:H51"/>
    <mergeCell ref="C52:F52"/>
    <mergeCell ref="G52:H52"/>
    <mergeCell ref="C53:F53"/>
    <mergeCell ref="G53:H53"/>
    <mergeCell ref="C54:F54"/>
    <mergeCell ref="G54:H54"/>
    <mergeCell ref="C55:F55"/>
    <mergeCell ref="G55:H55"/>
    <mergeCell ref="C56:F56"/>
    <mergeCell ref="G56:H56"/>
    <mergeCell ref="C57:F57"/>
    <mergeCell ref="G57:H57"/>
    <mergeCell ref="C58:F58"/>
    <mergeCell ref="G58:H58"/>
    <mergeCell ref="C59:F59"/>
    <mergeCell ref="G59:H59"/>
    <mergeCell ref="C60:F60"/>
    <mergeCell ref="G60:H60"/>
    <mergeCell ref="C65:F65"/>
    <mergeCell ref="G65:H65"/>
    <mergeCell ref="C66:F66"/>
    <mergeCell ref="G66:H66"/>
    <mergeCell ref="G74:H74"/>
    <mergeCell ref="C75:F75"/>
    <mergeCell ref="G75:H75"/>
    <mergeCell ref="C76:F76"/>
    <mergeCell ref="G76:H76"/>
    <mergeCell ref="C77:F77"/>
    <mergeCell ref="G77:H77"/>
    <mergeCell ref="C78:F78"/>
    <mergeCell ref="G78:H78"/>
    <mergeCell ref="C80:F80"/>
    <mergeCell ref="C81:F81"/>
    <mergeCell ref="G81:H81"/>
    <mergeCell ref="C82:F82"/>
    <mergeCell ref="G82:H82"/>
    <mergeCell ref="C83:F83"/>
    <mergeCell ref="G83:H83"/>
    <mergeCell ref="C84:F84"/>
    <mergeCell ref="G84:H84"/>
    <mergeCell ref="C85:F85"/>
    <mergeCell ref="G85:H85"/>
    <mergeCell ref="C86:F86"/>
    <mergeCell ref="G86:H86"/>
    <mergeCell ref="C87:F87"/>
    <mergeCell ref="G87:H87"/>
    <mergeCell ref="C88:F88"/>
    <mergeCell ref="G88:H88"/>
    <mergeCell ref="C89:F89"/>
    <mergeCell ref="G89:H89"/>
    <mergeCell ref="C90:F90"/>
    <mergeCell ref="G90:H90"/>
    <mergeCell ref="C91:F91"/>
    <mergeCell ref="G91:H91"/>
    <mergeCell ref="C92:F92"/>
    <mergeCell ref="G92:H92"/>
    <mergeCell ref="C93:F93"/>
    <mergeCell ref="G93:H93"/>
    <mergeCell ref="C94:F94"/>
    <mergeCell ref="G94:H94"/>
    <mergeCell ref="C95:F95"/>
    <mergeCell ref="G95:H95"/>
    <mergeCell ref="C97:F97"/>
    <mergeCell ref="C98:F98"/>
    <mergeCell ref="G98:H98"/>
    <mergeCell ref="C99:F99"/>
    <mergeCell ref="G99:H99"/>
    <mergeCell ref="C100:F100"/>
    <mergeCell ref="G100:H100"/>
    <mergeCell ref="C101:F101"/>
    <mergeCell ref="G101:H101"/>
    <mergeCell ref="C102:F102"/>
    <mergeCell ref="G102:H102"/>
    <mergeCell ref="C103:F103"/>
    <mergeCell ref="G103:H103"/>
    <mergeCell ref="C104:F104"/>
    <mergeCell ref="G104:H104"/>
    <mergeCell ref="C105:F105"/>
    <mergeCell ref="G105:H105"/>
    <mergeCell ref="C106:F106"/>
    <mergeCell ref="G106:H106"/>
    <mergeCell ref="C107:F107"/>
    <mergeCell ref="G107:H107"/>
    <mergeCell ref="C108:F108"/>
    <mergeCell ref="G108:H108"/>
    <mergeCell ref="C109:F109"/>
    <mergeCell ref="G109:H109"/>
    <mergeCell ref="C110:F110"/>
    <mergeCell ref="G110:H110"/>
    <mergeCell ref="C111:F111"/>
    <mergeCell ref="G111:H111"/>
    <mergeCell ref="C112:F112"/>
    <mergeCell ref="G112:H112"/>
    <mergeCell ref="C114:F114"/>
    <mergeCell ref="C115:F115"/>
    <mergeCell ref="G115:H115"/>
    <mergeCell ref="C116:F116"/>
    <mergeCell ref="G116:H116"/>
    <mergeCell ref="C117:F117"/>
    <mergeCell ref="G117:H117"/>
    <mergeCell ref="G118:H118"/>
    <mergeCell ref="C119:F119"/>
    <mergeCell ref="G119:H119"/>
    <mergeCell ref="C120:F120"/>
    <mergeCell ref="G120:H120"/>
    <mergeCell ref="C121:F121"/>
    <mergeCell ref="G121:H121"/>
    <mergeCell ref="C122:F122"/>
    <mergeCell ref="G122:H122"/>
    <mergeCell ref="C118:F118"/>
    <mergeCell ref="C123:F123"/>
    <mergeCell ref="G123:H123"/>
    <mergeCell ref="C124:F124"/>
    <mergeCell ref="G124:H124"/>
    <mergeCell ref="C125:F125"/>
    <mergeCell ref="G125:H125"/>
    <mergeCell ref="C126:F126"/>
    <mergeCell ref="G126:H126"/>
    <mergeCell ref="C127:F127"/>
    <mergeCell ref="G127:H127"/>
    <mergeCell ref="C128:F128"/>
    <mergeCell ref="G128:H128"/>
    <mergeCell ref="C129:F129"/>
    <mergeCell ref="G129:H129"/>
    <mergeCell ref="C131:F131"/>
    <mergeCell ref="C132:F132"/>
    <mergeCell ref="G132:H132"/>
    <mergeCell ref="C133:F133"/>
    <mergeCell ref="G133:H133"/>
    <mergeCell ref="C137:F137"/>
    <mergeCell ref="G137:H137"/>
    <mergeCell ref="C134:F134"/>
    <mergeCell ref="G134:H134"/>
    <mergeCell ref="C135:F135"/>
    <mergeCell ref="G135:H135"/>
    <mergeCell ref="C136:F136"/>
    <mergeCell ref="G136:H136"/>
    <mergeCell ref="C140:F140"/>
    <mergeCell ref="G140:H140"/>
    <mergeCell ref="C141:F141"/>
    <mergeCell ref="G141:H141"/>
    <mergeCell ref="C142:F142"/>
    <mergeCell ref="G142:H142"/>
    <mergeCell ref="C143:F143"/>
    <mergeCell ref="G143:H143"/>
    <mergeCell ref="C144:F144"/>
    <mergeCell ref="G144:H144"/>
    <mergeCell ref="C145:F145"/>
    <mergeCell ref="G145:H145"/>
    <mergeCell ref="C146:F146"/>
    <mergeCell ref="G146:H146"/>
    <mergeCell ref="C148:F148"/>
    <mergeCell ref="C149:F149"/>
    <mergeCell ref="G149:H149"/>
    <mergeCell ref="C150:F150"/>
    <mergeCell ref="G150:H150"/>
    <mergeCell ref="C151:F151"/>
    <mergeCell ref="G151:H151"/>
    <mergeCell ref="C152:F152"/>
    <mergeCell ref="G152:H152"/>
    <mergeCell ref="C153:F153"/>
    <mergeCell ref="G153:H153"/>
    <mergeCell ref="C154:F154"/>
    <mergeCell ref="G154:H154"/>
    <mergeCell ref="C155:F155"/>
    <mergeCell ref="G155:H155"/>
    <mergeCell ref="C156:F156"/>
    <mergeCell ref="G156:H156"/>
    <mergeCell ref="C157:F157"/>
    <mergeCell ref="G157:H157"/>
    <mergeCell ref="C158:F158"/>
    <mergeCell ref="G158:H158"/>
    <mergeCell ref="C159:F159"/>
    <mergeCell ref="G159:H159"/>
    <mergeCell ref="C160:F160"/>
    <mergeCell ref="G160:H160"/>
    <mergeCell ref="C161:F161"/>
    <mergeCell ref="G161:H161"/>
    <mergeCell ref="C162:F162"/>
    <mergeCell ref="G162:H162"/>
    <mergeCell ref="G163:H163"/>
    <mergeCell ref="C165:F165"/>
    <mergeCell ref="C166:F166"/>
    <mergeCell ref="G166:H166"/>
    <mergeCell ref="C167:F167"/>
    <mergeCell ref="G167:H167"/>
    <mergeCell ref="C163:F163"/>
    <mergeCell ref="C168:F168"/>
    <mergeCell ref="G168:H168"/>
    <mergeCell ref="C169:F169"/>
    <mergeCell ref="G169:H169"/>
    <mergeCell ref="C170:F170"/>
    <mergeCell ref="G170:H170"/>
    <mergeCell ref="C171:F171"/>
    <mergeCell ref="G171:H171"/>
    <mergeCell ref="C172:F172"/>
    <mergeCell ref="G172:H172"/>
    <mergeCell ref="C173:F173"/>
    <mergeCell ref="G173:H173"/>
    <mergeCell ref="C174:F174"/>
    <mergeCell ref="G174:H174"/>
    <mergeCell ref="G175:H175"/>
    <mergeCell ref="C176:F176"/>
    <mergeCell ref="G176:H176"/>
    <mergeCell ref="C177:F177"/>
    <mergeCell ref="G177:H177"/>
    <mergeCell ref="C175:F175"/>
    <mergeCell ref="C178:F178"/>
    <mergeCell ref="G178:H178"/>
    <mergeCell ref="C179:F179"/>
    <mergeCell ref="G179:H179"/>
    <mergeCell ref="C180:F180"/>
    <mergeCell ref="G180:H180"/>
    <mergeCell ref="C182:F182"/>
    <mergeCell ref="C183:F183"/>
    <mergeCell ref="G183:H183"/>
    <mergeCell ref="C184:F184"/>
    <mergeCell ref="G184:H184"/>
    <mergeCell ref="C185:F185"/>
    <mergeCell ref="G185:H185"/>
    <mergeCell ref="G186:H186"/>
    <mergeCell ref="C187:F187"/>
    <mergeCell ref="G187:H187"/>
    <mergeCell ref="C188:F188"/>
    <mergeCell ref="G188:H188"/>
    <mergeCell ref="C186:F186"/>
    <mergeCell ref="C189:F189"/>
    <mergeCell ref="G189:H189"/>
    <mergeCell ref="C190:F190"/>
    <mergeCell ref="G190:H190"/>
    <mergeCell ref="C191:F191"/>
    <mergeCell ref="G191:H191"/>
    <mergeCell ref="C192:F192"/>
    <mergeCell ref="G192:H192"/>
    <mergeCell ref="C193:F193"/>
    <mergeCell ref="G193:H193"/>
    <mergeCell ref="C194:F194"/>
    <mergeCell ref="G194:H194"/>
    <mergeCell ref="C195:F195"/>
    <mergeCell ref="G195:H195"/>
    <mergeCell ref="C196:F196"/>
    <mergeCell ref="G196:H196"/>
    <mergeCell ref="C197:F197"/>
    <mergeCell ref="G197:H197"/>
    <mergeCell ref="C199:F199"/>
    <mergeCell ref="C200:F200"/>
    <mergeCell ref="G200:H200"/>
    <mergeCell ref="C201:F201"/>
    <mergeCell ref="G201:H201"/>
    <mergeCell ref="C202:F202"/>
    <mergeCell ref="G202:H202"/>
    <mergeCell ref="C203:F203"/>
    <mergeCell ref="G203:H203"/>
    <mergeCell ref="C204:F204"/>
    <mergeCell ref="G204:H204"/>
    <mergeCell ref="C205:F205"/>
    <mergeCell ref="G205:H205"/>
    <mergeCell ref="C206:F206"/>
    <mergeCell ref="G206:H206"/>
    <mergeCell ref="C209:F209"/>
    <mergeCell ref="G209:H209"/>
    <mergeCell ref="C210:F210"/>
    <mergeCell ref="G210:H210"/>
    <mergeCell ref="C211:F211"/>
    <mergeCell ref="G211:H211"/>
    <mergeCell ref="C207:F207"/>
    <mergeCell ref="G207:H207"/>
    <mergeCell ref="C208:F208"/>
    <mergeCell ref="G208:H208"/>
    <mergeCell ref="C212:F212"/>
    <mergeCell ref="G212:H212"/>
    <mergeCell ref="C213:F213"/>
    <mergeCell ref="G213:H213"/>
    <mergeCell ref="C214:F214"/>
    <mergeCell ref="G214:H214"/>
    <mergeCell ref="C216:F216"/>
    <mergeCell ref="C217:F217"/>
    <mergeCell ref="G217:H217"/>
    <mergeCell ref="C218:F218"/>
    <mergeCell ref="G218:H218"/>
    <mergeCell ref="C219:F219"/>
    <mergeCell ref="G219:H219"/>
    <mergeCell ref="C220:F220"/>
    <mergeCell ref="G220:H220"/>
    <mergeCell ref="C221:F221"/>
    <mergeCell ref="G221:H221"/>
    <mergeCell ref="C222:F222"/>
    <mergeCell ref="G222:H222"/>
    <mergeCell ref="C223:F223"/>
    <mergeCell ref="G223:H223"/>
    <mergeCell ref="C224:F224"/>
    <mergeCell ref="G224:H224"/>
    <mergeCell ref="C225:F225"/>
    <mergeCell ref="G225:H225"/>
    <mergeCell ref="C226:F226"/>
    <mergeCell ref="G226:H226"/>
    <mergeCell ref="C227:F227"/>
    <mergeCell ref="G227:H227"/>
    <mergeCell ref="C228:F228"/>
    <mergeCell ref="G228:H228"/>
    <mergeCell ref="C229:F229"/>
    <mergeCell ref="G229:H229"/>
    <mergeCell ref="C230:F230"/>
    <mergeCell ref="G230:H230"/>
    <mergeCell ref="C231:F231"/>
    <mergeCell ref="G231:H231"/>
    <mergeCell ref="C233:F233"/>
    <mergeCell ref="C234:F234"/>
    <mergeCell ref="G234:H234"/>
    <mergeCell ref="C235:F235"/>
    <mergeCell ref="G235:H235"/>
    <mergeCell ref="G236:H236"/>
    <mergeCell ref="C237:F237"/>
    <mergeCell ref="G237:H237"/>
    <mergeCell ref="C238:F238"/>
    <mergeCell ref="G238:H238"/>
    <mergeCell ref="C236:F236"/>
    <mergeCell ref="C239:F239"/>
    <mergeCell ref="G239:H239"/>
    <mergeCell ref="C240:F240"/>
    <mergeCell ref="G240:H240"/>
    <mergeCell ref="C241:F241"/>
    <mergeCell ref="G241:H241"/>
    <mergeCell ref="C242:F242"/>
    <mergeCell ref="G242:H242"/>
    <mergeCell ref="C243:F243"/>
    <mergeCell ref="G243:H243"/>
    <mergeCell ref="C244:F244"/>
    <mergeCell ref="G244:H244"/>
    <mergeCell ref="C245:F245"/>
    <mergeCell ref="G245:H245"/>
    <mergeCell ref="G246:H246"/>
    <mergeCell ref="C247:F247"/>
    <mergeCell ref="G247:H247"/>
    <mergeCell ref="C248:F248"/>
    <mergeCell ref="G248:H248"/>
    <mergeCell ref="C246:F246"/>
    <mergeCell ref="C250:F250"/>
    <mergeCell ref="C251:F251"/>
    <mergeCell ref="G251:H251"/>
    <mergeCell ref="C252:F252"/>
    <mergeCell ref="G252:H252"/>
    <mergeCell ref="C253:F253"/>
    <mergeCell ref="G253:H253"/>
    <mergeCell ref="C254:F254"/>
    <mergeCell ref="G254:H254"/>
    <mergeCell ref="C255:F255"/>
    <mergeCell ref="G255:H255"/>
    <mergeCell ref="C256:F256"/>
    <mergeCell ref="G256:H256"/>
    <mergeCell ref="C257:F257"/>
    <mergeCell ref="G257:H257"/>
    <mergeCell ref="G258:H258"/>
    <mergeCell ref="C259:F259"/>
    <mergeCell ref="G259:H259"/>
    <mergeCell ref="C258:F258"/>
    <mergeCell ref="C260:F260"/>
    <mergeCell ref="G260:H260"/>
    <mergeCell ref="C261:F261"/>
    <mergeCell ref="G261:H261"/>
    <mergeCell ref="C262:F262"/>
    <mergeCell ref="G262:H262"/>
    <mergeCell ref="C263:F263"/>
    <mergeCell ref="G263:H263"/>
    <mergeCell ref="C264:F264"/>
    <mergeCell ref="G264:H264"/>
    <mergeCell ref="C265:F265"/>
    <mergeCell ref="G265:H265"/>
    <mergeCell ref="C267:F267"/>
    <mergeCell ref="C268:F268"/>
    <mergeCell ref="G268:H268"/>
    <mergeCell ref="C269:F269"/>
    <mergeCell ref="G269:H269"/>
    <mergeCell ref="C270:F270"/>
    <mergeCell ref="G270:H270"/>
    <mergeCell ref="C271:F271"/>
    <mergeCell ref="G271:H271"/>
    <mergeCell ref="C272:F272"/>
    <mergeCell ref="G272:H272"/>
    <mergeCell ref="C273:F273"/>
    <mergeCell ref="G273:H273"/>
    <mergeCell ref="C274:F274"/>
    <mergeCell ref="G274:H274"/>
    <mergeCell ref="C275:F275"/>
    <mergeCell ref="G275:H275"/>
    <mergeCell ref="C276:F276"/>
    <mergeCell ref="G276:H276"/>
    <mergeCell ref="C277:F277"/>
    <mergeCell ref="G277:H277"/>
    <mergeCell ref="C278:F278"/>
    <mergeCell ref="G278:H278"/>
    <mergeCell ref="C281:F281"/>
    <mergeCell ref="G281:H281"/>
    <mergeCell ref="C282:F282"/>
    <mergeCell ref="G282:H282"/>
    <mergeCell ref="C279:F279"/>
    <mergeCell ref="G279:H279"/>
    <mergeCell ref="C280:F280"/>
    <mergeCell ref="G280:H280"/>
    <mergeCell ref="C284:F284"/>
    <mergeCell ref="C285:F285"/>
    <mergeCell ref="G285:H285"/>
    <mergeCell ref="C286:F286"/>
    <mergeCell ref="G286:H286"/>
    <mergeCell ref="C287:F287"/>
    <mergeCell ref="G287:H287"/>
    <mergeCell ref="C288:F288"/>
    <mergeCell ref="G288:H288"/>
    <mergeCell ref="C289:F289"/>
    <mergeCell ref="G289:H289"/>
    <mergeCell ref="C290:F290"/>
    <mergeCell ref="G290:H290"/>
    <mergeCell ref="C291:F291"/>
    <mergeCell ref="G291:H291"/>
    <mergeCell ref="C292:F292"/>
    <mergeCell ref="G292:H292"/>
    <mergeCell ref="C293:F293"/>
    <mergeCell ref="G293:H293"/>
    <mergeCell ref="C294:F294"/>
    <mergeCell ref="G294:H294"/>
    <mergeCell ref="C295:F295"/>
    <mergeCell ref="G295:H295"/>
    <mergeCell ref="C296:F296"/>
    <mergeCell ref="G296:H296"/>
    <mergeCell ref="C297:F297"/>
    <mergeCell ref="G297:H297"/>
    <mergeCell ref="C298:F298"/>
    <mergeCell ref="G298:H298"/>
    <mergeCell ref="C299:F299"/>
    <mergeCell ref="G299:H299"/>
    <mergeCell ref="C301:F301"/>
    <mergeCell ref="C302:F302"/>
    <mergeCell ref="G302:H302"/>
    <mergeCell ref="G303:H303"/>
    <mergeCell ref="C304:F304"/>
    <mergeCell ref="G304:H304"/>
    <mergeCell ref="C305:F305"/>
    <mergeCell ref="G305:H305"/>
    <mergeCell ref="C306:F306"/>
    <mergeCell ref="G306:H306"/>
    <mergeCell ref="C307:F307"/>
    <mergeCell ref="G307:H307"/>
    <mergeCell ref="C303:F303"/>
    <mergeCell ref="C308:F308"/>
    <mergeCell ref="G308:H308"/>
    <mergeCell ref="C309:F309"/>
    <mergeCell ref="G309:H309"/>
    <mergeCell ref="C310:F310"/>
    <mergeCell ref="G310:H310"/>
    <mergeCell ref="C311:F311"/>
    <mergeCell ref="G311:H311"/>
    <mergeCell ref="C312:F312"/>
    <mergeCell ref="G312:H312"/>
    <mergeCell ref="C313:F313"/>
    <mergeCell ref="G313:H313"/>
    <mergeCell ref="C314:F314"/>
    <mergeCell ref="G314:H314"/>
    <mergeCell ref="C315:F315"/>
    <mergeCell ref="G315:H315"/>
    <mergeCell ref="C316:F316"/>
    <mergeCell ref="G316:H316"/>
    <mergeCell ref="C318:F318"/>
    <mergeCell ref="G319:H319"/>
    <mergeCell ref="C320:F320"/>
    <mergeCell ref="G320:H320"/>
    <mergeCell ref="C321:F321"/>
    <mergeCell ref="G321:H321"/>
    <mergeCell ref="C322:F322"/>
    <mergeCell ref="G322:H322"/>
    <mergeCell ref="C323:F323"/>
    <mergeCell ref="G323:H323"/>
    <mergeCell ref="C319:F319"/>
    <mergeCell ref="C324:F324"/>
    <mergeCell ref="G324:H324"/>
    <mergeCell ref="C325:F325"/>
    <mergeCell ref="G325:H325"/>
    <mergeCell ref="C326:F326"/>
    <mergeCell ref="G326:H326"/>
    <mergeCell ref="C327:F327"/>
    <mergeCell ref="G327:H327"/>
    <mergeCell ref="C328:F328"/>
    <mergeCell ref="G328:H328"/>
    <mergeCell ref="G329:H329"/>
    <mergeCell ref="C330:F330"/>
    <mergeCell ref="G330:H330"/>
    <mergeCell ref="C331:F331"/>
    <mergeCell ref="G331:H331"/>
    <mergeCell ref="C332:F332"/>
    <mergeCell ref="G332:H332"/>
    <mergeCell ref="C333:F333"/>
    <mergeCell ref="G333:H333"/>
    <mergeCell ref="C329:F329"/>
    <mergeCell ref="C335:F335"/>
    <mergeCell ref="C336:F336"/>
    <mergeCell ref="G336:H336"/>
    <mergeCell ref="C337:F337"/>
    <mergeCell ref="G337:H337"/>
    <mergeCell ref="C338:F338"/>
    <mergeCell ref="G338:H338"/>
    <mergeCell ref="C339:F339"/>
    <mergeCell ref="G339:H339"/>
    <mergeCell ref="C340:F340"/>
    <mergeCell ref="G340:H340"/>
    <mergeCell ref="C341:F341"/>
    <mergeCell ref="G341:H341"/>
    <mergeCell ref="C342:F342"/>
    <mergeCell ref="G342:H342"/>
    <mergeCell ref="C343:F343"/>
    <mergeCell ref="G343:H343"/>
    <mergeCell ref="C344:F344"/>
    <mergeCell ref="G344:H344"/>
    <mergeCell ref="C350:F350"/>
    <mergeCell ref="G350:H350"/>
    <mergeCell ref="C352:F352"/>
    <mergeCell ref="C360:F360"/>
    <mergeCell ref="G360:H360"/>
    <mergeCell ref="C361:F361"/>
    <mergeCell ref="G361:H361"/>
    <mergeCell ref="C362:F362"/>
    <mergeCell ref="G362:H362"/>
    <mergeCell ref="C363:F363"/>
    <mergeCell ref="G363:H363"/>
    <mergeCell ref="C364:F364"/>
    <mergeCell ref="G364:H364"/>
    <mergeCell ref="C365:F365"/>
    <mergeCell ref="G365:H365"/>
    <mergeCell ref="C366:F366"/>
    <mergeCell ref="G366:H366"/>
    <mergeCell ref="C367:F367"/>
    <mergeCell ref="G367:H367"/>
    <mergeCell ref="C369:F369"/>
    <mergeCell ref="C370:F370"/>
    <mergeCell ref="G370:H370"/>
    <mergeCell ref="C371:F371"/>
    <mergeCell ref="G371:H371"/>
    <mergeCell ref="C372:F372"/>
    <mergeCell ref="G372:H372"/>
    <mergeCell ref="C373:F373"/>
    <mergeCell ref="G373:H373"/>
    <mergeCell ref="C374:F374"/>
    <mergeCell ref="G374:H374"/>
    <mergeCell ref="C375:F375"/>
    <mergeCell ref="G375:H375"/>
    <mergeCell ref="C376:F376"/>
    <mergeCell ref="G376:H376"/>
    <mergeCell ref="C377:F377"/>
    <mergeCell ref="G377:H377"/>
    <mergeCell ref="C378:F378"/>
    <mergeCell ref="G378:H378"/>
    <mergeCell ref="C379:F379"/>
    <mergeCell ref="G379:H379"/>
    <mergeCell ref="C380:F380"/>
    <mergeCell ref="G380:H380"/>
    <mergeCell ref="C381:F381"/>
    <mergeCell ref="G381:H381"/>
    <mergeCell ref="C382:F382"/>
    <mergeCell ref="G382:H382"/>
    <mergeCell ref="C383:F383"/>
    <mergeCell ref="G383:H383"/>
    <mergeCell ref="C384:F384"/>
    <mergeCell ref="G384:H384"/>
    <mergeCell ref="C386:F386"/>
    <mergeCell ref="C387:F387"/>
    <mergeCell ref="G387:H387"/>
    <mergeCell ref="C388:F388"/>
    <mergeCell ref="G388:H388"/>
    <mergeCell ref="C389:F389"/>
    <mergeCell ref="G389:H389"/>
    <mergeCell ref="C390:F390"/>
    <mergeCell ref="G390:H390"/>
    <mergeCell ref="C391:F391"/>
    <mergeCell ref="G391:H391"/>
    <mergeCell ref="C392:F392"/>
    <mergeCell ref="G392:H392"/>
    <mergeCell ref="C393:F393"/>
    <mergeCell ref="G393:H393"/>
    <mergeCell ref="C394:F394"/>
    <mergeCell ref="G394:H394"/>
    <mergeCell ref="C395:F395"/>
    <mergeCell ref="G395:H395"/>
    <mergeCell ref="C396:F396"/>
    <mergeCell ref="G396:H396"/>
    <mergeCell ref="C397:F397"/>
    <mergeCell ref="G397:H397"/>
    <mergeCell ref="C398:F398"/>
    <mergeCell ref="G398:H398"/>
    <mergeCell ref="C399:F399"/>
    <mergeCell ref="G399:H399"/>
    <mergeCell ref="C400:F400"/>
    <mergeCell ref="G400:H400"/>
    <mergeCell ref="C401:F401"/>
    <mergeCell ref="G401:H401"/>
    <mergeCell ref="C403:F403"/>
    <mergeCell ref="C404:F404"/>
    <mergeCell ref="G404:H404"/>
    <mergeCell ref="C405:F405"/>
    <mergeCell ref="G405:H405"/>
    <mergeCell ref="C406:F406"/>
    <mergeCell ref="G406:H406"/>
    <mergeCell ref="C407:F407"/>
    <mergeCell ref="G407:H407"/>
    <mergeCell ref="C408:F408"/>
    <mergeCell ref="G408:H408"/>
    <mergeCell ref="C409:F409"/>
    <mergeCell ref="G409:H409"/>
    <mergeCell ref="C410:F410"/>
    <mergeCell ref="G410:H410"/>
    <mergeCell ref="C411:F411"/>
    <mergeCell ref="G411:H411"/>
    <mergeCell ref="C412:F412"/>
    <mergeCell ref="G412:H412"/>
    <mergeCell ref="C413:F413"/>
    <mergeCell ref="G413:H413"/>
    <mergeCell ref="C414:F414"/>
    <mergeCell ref="G414:H414"/>
    <mergeCell ref="C415:F415"/>
    <mergeCell ref="G415:H415"/>
    <mergeCell ref="C416:F416"/>
    <mergeCell ref="G416:H416"/>
    <mergeCell ref="C417:F417"/>
    <mergeCell ref="G417:H417"/>
    <mergeCell ref="C418:F418"/>
    <mergeCell ref="G418:H418"/>
    <mergeCell ref="C420:F420"/>
    <mergeCell ref="C421:F421"/>
    <mergeCell ref="G421:H421"/>
    <mergeCell ref="C422:F422"/>
    <mergeCell ref="G422:H422"/>
    <mergeCell ref="C423:F423"/>
    <mergeCell ref="G423:H423"/>
    <mergeCell ref="C424:F424"/>
    <mergeCell ref="G424:H424"/>
    <mergeCell ref="C425:F425"/>
    <mergeCell ref="G425:H425"/>
    <mergeCell ref="C426:F426"/>
    <mergeCell ref="G426:H426"/>
    <mergeCell ref="C427:F427"/>
    <mergeCell ref="G427:H427"/>
    <mergeCell ref="C428:F428"/>
    <mergeCell ref="G428:H428"/>
    <mergeCell ref="C429:F429"/>
    <mergeCell ref="G429:H429"/>
    <mergeCell ref="C430:F430"/>
    <mergeCell ref="G430:H430"/>
    <mergeCell ref="C431:F431"/>
    <mergeCell ref="G431:H431"/>
    <mergeCell ref="C432:F432"/>
    <mergeCell ref="G432:H432"/>
    <mergeCell ref="C433:F433"/>
    <mergeCell ref="G433:H433"/>
    <mergeCell ref="C434:F434"/>
    <mergeCell ref="G434:H434"/>
    <mergeCell ref="C435:F435"/>
    <mergeCell ref="G435:H435"/>
    <mergeCell ref="C437:F437"/>
    <mergeCell ref="C438:F438"/>
    <mergeCell ref="G438:H438"/>
    <mergeCell ref="C439:F439"/>
    <mergeCell ref="G439:H439"/>
    <mergeCell ref="C440:F440"/>
    <mergeCell ref="G440:H440"/>
    <mergeCell ref="C441:F441"/>
    <mergeCell ref="G441:H441"/>
    <mergeCell ref="C442:F442"/>
    <mergeCell ref="G442:H442"/>
    <mergeCell ref="C443:F443"/>
    <mergeCell ref="G443:H443"/>
    <mergeCell ref="C444:F444"/>
    <mergeCell ref="G444:H444"/>
    <mergeCell ref="C445:F445"/>
    <mergeCell ref="G445:H445"/>
    <mergeCell ref="C446:F446"/>
    <mergeCell ref="G446:H446"/>
    <mergeCell ref="C447:F447"/>
    <mergeCell ref="G447:H447"/>
    <mergeCell ref="C448:F448"/>
    <mergeCell ref="G448:H448"/>
    <mergeCell ref="C449:F449"/>
    <mergeCell ref="G449:H449"/>
    <mergeCell ref="C450:F450"/>
    <mergeCell ref="G450:H450"/>
    <mergeCell ref="C451:F451"/>
    <mergeCell ref="G451:H451"/>
    <mergeCell ref="C452:F452"/>
    <mergeCell ref="G452:H452"/>
    <mergeCell ref="C454:F454"/>
    <mergeCell ref="C455:F455"/>
    <mergeCell ref="G455:H455"/>
    <mergeCell ref="C456:F456"/>
    <mergeCell ref="G456:H456"/>
    <mergeCell ref="C457:F457"/>
    <mergeCell ref="G457:H457"/>
    <mergeCell ref="C458:F458"/>
    <mergeCell ref="G458:H458"/>
    <mergeCell ref="C459:F459"/>
    <mergeCell ref="G459:H459"/>
    <mergeCell ref="C460:F460"/>
    <mergeCell ref="G460:H460"/>
    <mergeCell ref="C461:F461"/>
    <mergeCell ref="G461:H461"/>
    <mergeCell ref="C462:F462"/>
    <mergeCell ref="G462:H462"/>
    <mergeCell ref="C463:F463"/>
    <mergeCell ref="G463:H463"/>
    <mergeCell ref="C464:F464"/>
    <mergeCell ref="G464:H464"/>
    <mergeCell ref="C465:F465"/>
    <mergeCell ref="G465:H465"/>
    <mergeCell ref="C466:F466"/>
    <mergeCell ref="G466:H466"/>
    <mergeCell ref="C467:F467"/>
    <mergeCell ref="G467:H467"/>
    <mergeCell ref="C468:F468"/>
    <mergeCell ref="G468:H468"/>
    <mergeCell ref="C469:F469"/>
    <mergeCell ref="G469:H469"/>
    <mergeCell ref="C471:F471"/>
    <mergeCell ref="C472:F472"/>
    <mergeCell ref="G472:H472"/>
    <mergeCell ref="C473:F473"/>
    <mergeCell ref="G473:H473"/>
    <mergeCell ref="C474:F474"/>
    <mergeCell ref="G474:H474"/>
    <mergeCell ref="C475:F475"/>
    <mergeCell ref="G475:H475"/>
    <mergeCell ref="C476:F476"/>
    <mergeCell ref="G476:H476"/>
    <mergeCell ref="C477:F477"/>
    <mergeCell ref="G477:H477"/>
    <mergeCell ref="C478:F478"/>
    <mergeCell ref="G478:H478"/>
    <mergeCell ref="C479:F479"/>
    <mergeCell ref="G479:H479"/>
    <mergeCell ref="C480:F480"/>
    <mergeCell ref="G480:H480"/>
    <mergeCell ref="C481:F481"/>
    <mergeCell ref="G481:H481"/>
    <mergeCell ref="C482:F482"/>
    <mergeCell ref="G482:H482"/>
    <mergeCell ref="C483:F483"/>
    <mergeCell ref="G483:H483"/>
    <mergeCell ref="C484:F484"/>
    <mergeCell ref="G484:H484"/>
    <mergeCell ref="C485:F485"/>
    <mergeCell ref="G485:H485"/>
    <mergeCell ref="C486:F486"/>
    <mergeCell ref="G486:H486"/>
    <mergeCell ref="C488:F488"/>
    <mergeCell ref="C489:F489"/>
    <mergeCell ref="G489:H489"/>
    <mergeCell ref="C490:F490"/>
    <mergeCell ref="G490:H490"/>
    <mergeCell ref="C491:F491"/>
    <mergeCell ref="G491:H491"/>
    <mergeCell ref="C492:F492"/>
    <mergeCell ref="G492:H492"/>
    <mergeCell ref="C493:F493"/>
    <mergeCell ref="G493:H493"/>
    <mergeCell ref="C494:F494"/>
    <mergeCell ref="G494:H494"/>
    <mergeCell ref="C495:F495"/>
    <mergeCell ref="G495:H495"/>
    <mergeCell ref="C496:F496"/>
    <mergeCell ref="G496:H496"/>
    <mergeCell ref="C497:F497"/>
    <mergeCell ref="G497:H497"/>
    <mergeCell ref="C498:F498"/>
    <mergeCell ref="G498:H498"/>
    <mergeCell ref="C499:F499"/>
    <mergeCell ref="G499:H499"/>
    <mergeCell ref="C500:F500"/>
    <mergeCell ref="G500:H500"/>
    <mergeCell ref="C501:F501"/>
    <mergeCell ref="G501:H501"/>
    <mergeCell ref="C502:F502"/>
    <mergeCell ref="G502:H502"/>
    <mergeCell ref="C503:F503"/>
    <mergeCell ref="G503:H503"/>
    <mergeCell ref="C505:F505"/>
    <mergeCell ref="C506:F506"/>
    <mergeCell ref="G506:H506"/>
    <mergeCell ref="C507:F507"/>
    <mergeCell ref="G507:H507"/>
    <mergeCell ref="C508:F508"/>
    <mergeCell ref="G508:H508"/>
    <mergeCell ref="C509:F509"/>
    <mergeCell ref="G509:H509"/>
    <mergeCell ref="C510:F510"/>
    <mergeCell ref="G510:H510"/>
    <mergeCell ref="C511:F511"/>
    <mergeCell ref="G511:H511"/>
    <mergeCell ref="C512:F512"/>
    <mergeCell ref="G512:H512"/>
    <mergeCell ref="C513:F513"/>
    <mergeCell ref="G513:H513"/>
    <mergeCell ref="C519:F519"/>
    <mergeCell ref="G519:H519"/>
    <mergeCell ref="C520:F520"/>
    <mergeCell ref="G520:H520"/>
    <mergeCell ref="C522:F522"/>
    <mergeCell ref="X522:Z522"/>
    <mergeCell ref="C514:F514"/>
    <mergeCell ref="G514:H514"/>
    <mergeCell ref="C515:F515"/>
    <mergeCell ref="G515:H515"/>
    <mergeCell ref="C516:F516"/>
    <mergeCell ref="G516:H516"/>
    <mergeCell ref="C517:F517"/>
    <mergeCell ref="G517:H517"/>
    <mergeCell ref="C518:F518"/>
    <mergeCell ref="G518:H518"/>
  </mergeCells>
  <pageMargins left="0.46" right="0.43307086614173229" top="0.48" bottom="0.38" header="0.27" footer="0.31496062992125984"/>
  <pageSetup paperSize="9" scale="73" orientation="landscape" r:id="rId1"/>
  <headerFooter>
    <oddFooter xml:space="preserve">&amp;R&amp;P 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06F95-1FC0-4F61-947C-764D402AB5B9}">
  <sheetPr codeName="Tabelle10">
    <tabColor theme="3" tint="0.59999389629810485"/>
    <outlinePr summaryBelow="0" summaryRight="0"/>
    <pageSetUpPr fitToPage="1"/>
  </sheetPr>
  <dimension ref="A1:BJ1000"/>
  <sheetViews>
    <sheetView showGridLines="0" zoomScaleNormal="100" workbookViewId="0">
      <pane xSplit="2" ySplit="10" topLeftCell="C11" activePane="bottomRight" state="frozen"/>
      <selection activeCell="C228" sqref="C228:E228"/>
      <selection pane="topRight" activeCell="C228" sqref="C228:E228"/>
      <selection pane="bottomLeft" activeCell="C228" sqref="C228:E228"/>
      <selection pane="bottomRight" activeCell="C12" sqref="C12:F12"/>
    </sheetView>
  </sheetViews>
  <sheetFormatPr baseColWidth="10" defaultColWidth="11.42578125" defaultRowHeight="11.25" outlineLevelRow="1" outlineLevelCol="1"/>
  <cols>
    <col min="1" max="1" width="0.7109375" style="1" customWidth="1"/>
    <col min="2" max="2" width="4.7109375" style="1" customWidth="1"/>
    <col min="3" max="4" width="18.7109375" style="1" customWidth="1"/>
    <col min="5" max="5" width="20.7109375" style="1" customWidth="1"/>
    <col min="6" max="6" width="2.28515625" style="1" customWidth="1" collapsed="1"/>
    <col min="7" max="7" width="32.85546875" style="1" hidden="1" customWidth="1" outlineLevel="1"/>
    <col min="8" max="8" width="5.7109375" style="1" customWidth="1" collapsed="1"/>
    <col min="9" max="15" width="6.28515625" style="1" hidden="1" customWidth="1" outlineLevel="1"/>
    <col min="16" max="19" width="11.7109375" style="1" hidden="1" customWidth="1" outlineLevel="1"/>
    <col min="20" max="20" width="2" style="259" customWidth="1"/>
    <col min="21" max="21" width="16.7109375" style="1" customWidth="1"/>
    <col min="22" max="22" width="2.28515625" style="259" customWidth="1" collapsed="1"/>
    <col min="23" max="28" width="6.28515625" style="1" hidden="1" customWidth="1" outlineLevel="1"/>
    <col min="29" max="29" width="1.7109375" style="1" hidden="1" customWidth="1" outlineLevel="1"/>
    <col min="30" max="35" width="6.28515625" style="1" hidden="1" customWidth="1" outlineLevel="1"/>
    <col min="36" max="36" width="1.7109375" style="1" hidden="1" customWidth="1" outlineLevel="1"/>
    <col min="37" max="38" width="6.7109375" style="1" hidden="1" customWidth="1" outlineLevel="1"/>
    <col min="39" max="40" width="9.28515625" style="1" hidden="1" customWidth="1" outlineLevel="1"/>
    <col min="41" max="42" width="7.7109375" style="1" hidden="1" customWidth="1" outlineLevel="1"/>
    <col min="43" max="43" width="8.7109375" style="1" hidden="1" customWidth="1" outlineLevel="1"/>
    <col min="44" max="44" width="8.28515625" style="1" hidden="1" customWidth="1" outlineLevel="1"/>
    <col min="45" max="45" width="1.7109375" style="1" hidden="1" customWidth="1" outlineLevel="1"/>
    <col min="46" max="46" width="10.7109375" style="1" hidden="1" customWidth="1" outlineLevel="1"/>
    <col min="47" max="47" width="1.7109375" style="1" hidden="1" customWidth="1" outlineLevel="1"/>
    <col min="48" max="48" width="14.7109375" style="259" customWidth="1"/>
    <col min="49" max="49" width="1.7109375" style="259" customWidth="1"/>
    <col min="50" max="50" width="14.7109375" style="259" customWidth="1"/>
    <col min="51" max="51" width="2.28515625" style="259" customWidth="1" collapsed="1"/>
    <col min="52" max="52" width="16.7109375" style="259" hidden="1" customWidth="1" outlineLevel="1"/>
    <col min="53" max="53" width="1.7109375" style="259" hidden="1" customWidth="1" outlineLevel="1"/>
    <col min="54" max="54" width="14.7109375" style="259" hidden="1" customWidth="1" outlineLevel="1"/>
    <col min="55" max="55" width="1.7109375" style="259" hidden="1" customWidth="1" outlineLevel="1"/>
    <col min="56" max="56" width="14.7109375" style="259" hidden="1" customWidth="1" outlineLevel="1"/>
    <col min="57" max="57" width="1.7109375" style="1" customWidth="1"/>
    <col min="58" max="16384" width="11.42578125" style="1"/>
  </cols>
  <sheetData>
    <row r="1" spans="1:62" ht="8.25" customHeight="1" thickBot="1"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BE1" s="105"/>
      <c r="BF1" s="105"/>
      <c r="BG1" s="105"/>
      <c r="BH1" s="105"/>
      <c r="BI1" s="105"/>
      <c r="BJ1" s="105"/>
    </row>
    <row r="2" spans="1:62" s="2" customFormat="1" ht="20.100000000000001" customHeight="1" thickBot="1">
      <c r="B2" s="296" t="s">
        <v>117</v>
      </c>
      <c r="C2" s="893" t="str">
        <f>Übersicht!C23</f>
        <v>Modul 12 leer</v>
      </c>
      <c r="D2" s="894"/>
      <c r="E2" s="894"/>
      <c r="F2" s="894"/>
      <c r="G2" s="699" t="s">
        <v>213</v>
      </c>
      <c r="H2" s="484">
        <f>Übersicht!F23</f>
        <v>1</v>
      </c>
      <c r="I2" s="299"/>
      <c r="J2" s="299"/>
      <c r="K2" s="299"/>
      <c r="L2" s="299"/>
      <c r="M2" s="299"/>
      <c r="N2" s="299"/>
      <c r="O2" s="299"/>
      <c r="P2" s="300"/>
      <c r="Q2" s="300"/>
      <c r="R2" s="700"/>
      <c r="S2" s="301"/>
      <c r="T2" s="286"/>
      <c r="U2" s="683">
        <f>U8*$H2</f>
        <v>0</v>
      </c>
      <c r="V2" s="687" t="s">
        <v>230</v>
      </c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488">
        <f>AV8*$H2</f>
        <v>0</v>
      </c>
      <c r="AW2" s="686" t="s">
        <v>231</v>
      </c>
      <c r="AX2" s="682">
        <f>AX8*$H2</f>
        <v>0</v>
      </c>
      <c r="AY2" s="302"/>
      <c r="AZ2" s="489">
        <f>AZ8*$H2</f>
        <v>0</v>
      </c>
      <c r="BA2" s="686" t="s">
        <v>230</v>
      </c>
      <c r="BB2" s="489">
        <f>BB8*$H2</f>
        <v>0</v>
      </c>
      <c r="BC2" s="686" t="s">
        <v>231</v>
      </c>
      <c r="BD2" s="489">
        <f>BD8*$H2</f>
        <v>0</v>
      </c>
      <c r="BE2" s="126"/>
      <c r="BF2" s="126"/>
      <c r="BG2" s="126"/>
      <c r="BH2" s="126"/>
      <c r="BI2" s="126"/>
      <c r="BJ2" s="126"/>
    </row>
    <row r="3" spans="1:62" s="2" customFormat="1" ht="19.899999999999999" customHeight="1">
      <c r="B3" s="906" t="str">
        <f>Kunde</f>
        <v>Dräxlmeier Satu Mare</v>
      </c>
      <c r="C3" s="906"/>
      <c r="D3" s="906"/>
      <c r="E3" s="697" t="str">
        <f>Übersicht!E3</f>
        <v>Hr. Eglseder</v>
      </c>
      <c r="F3" s="297"/>
      <c r="G3" s="698" t="str">
        <f>Revision</f>
        <v>MS-F_Rev.:8 / 06.03.25 / S. Schnurrenberger</v>
      </c>
      <c r="H3" s="298"/>
      <c r="I3" s="299"/>
      <c r="J3" s="299"/>
      <c r="K3" s="299"/>
      <c r="L3" s="299"/>
      <c r="M3" s="299"/>
      <c r="N3" s="299"/>
      <c r="O3" s="299"/>
      <c r="P3" s="300"/>
      <c r="Q3" s="300"/>
      <c r="R3" s="700"/>
      <c r="S3" s="301"/>
      <c r="T3" s="286"/>
      <c r="U3" s="303"/>
      <c r="V3" s="286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03"/>
      <c r="AX3" s="303"/>
      <c r="AY3" s="302"/>
      <c r="AZ3" s="892" t="s">
        <v>219</v>
      </c>
      <c r="BA3" s="892"/>
      <c r="BB3" s="892"/>
      <c r="BC3" s="892"/>
      <c r="BD3" s="892"/>
      <c r="BE3" s="126"/>
      <c r="BF3" s="126"/>
      <c r="BG3" s="126"/>
      <c r="BH3" s="126"/>
      <c r="BI3" s="126"/>
      <c r="BJ3" s="126"/>
    </row>
    <row r="4" spans="1:62" s="2" customFormat="1" ht="19.899999999999999" customHeight="1">
      <c r="B4" s="907" t="str">
        <f>Anlage</f>
        <v>Automatic Production Line for Wire Processing</v>
      </c>
      <c r="C4" s="907"/>
      <c r="D4" s="907"/>
      <c r="E4" s="907"/>
      <c r="F4" s="907"/>
      <c r="G4" s="907"/>
      <c r="H4" s="907"/>
      <c r="I4" s="299"/>
      <c r="J4" s="299"/>
      <c r="K4" s="299"/>
      <c r="L4" s="299"/>
      <c r="M4" s="299"/>
      <c r="N4" s="299"/>
      <c r="O4" s="299"/>
      <c r="P4" s="300"/>
      <c r="Q4" s="300"/>
      <c r="R4" s="700"/>
      <c r="S4" s="301"/>
      <c r="T4" s="287"/>
      <c r="U4" s="680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680"/>
      <c r="AW4" s="680"/>
      <c r="AX4" s="680"/>
      <c r="AY4" s="303"/>
      <c r="AZ4" s="764">
        <f>Projektnachlass</f>
        <v>0.11114474652260775</v>
      </c>
      <c r="BA4" s="764"/>
      <c r="BB4" s="764"/>
      <c r="BC4" s="764"/>
      <c r="BD4" s="764"/>
      <c r="BE4" s="126"/>
      <c r="BF4" s="126"/>
      <c r="BG4" s="126"/>
      <c r="BH4" s="126"/>
      <c r="BI4" s="126"/>
      <c r="BJ4" s="126"/>
    </row>
    <row r="5" spans="1:62" ht="19.899999999999999" customHeight="1" collapsed="1" thickBot="1">
      <c r="B5" s="882" t="str">
        <f>Angebotsnummer</f>
        <v>A07616000A</v>
      </c>
      <c r="C5" s="882"/>
      <c r="D5" s="696">
        <f>Datum</f>
        <v>45825</v>
      </c>
      <c r="E5" s="615" t="str">
        <f>Bearbeiter</f>
        <v>Schötz/Radlbeck</v>
      </c>
      <c r="F5" s="615"/>
      <c r="G5" s="305"/>
      <c r="H5" s="306"/>
      <c r="I5" s="763" t="s">
        <v>226</v>
      </c>
      <c r="J5" s="763"/>
      <c r="K5" s="763"/>
      <c r="L5" s="763"/>
      <c r="M5" s="763"/>
      <c r="N5" s="763"/>
      <c r="O5" s="763"/>
      <c r="P5" s="259"/>
      <c r="Q5" s="307"/>
      <c r="R5" s="307"/>
      <c r="S5" s="259"/>
      <c r="T5" s="288"/>
      <c r="U5" s="288"/>
      <c r="V5" s="288"/>
      <c r="W5" s="762" t="s">
        <v>225</v>
      </c>
      <c r="X5" s="762"/>
      <c r="Y5" s="762"/>
      <c r="Z5" s="762"/>
      <c r="AA5" s="762"/>
      <c r="AB5" s="762"/>
      <c r="AC5" s="288"/>
      <c r="AD5" s="762" t="s">
        <v>178</v>
      </c>
      <c r="AE5" s="762"/>
      <c r="AF5" s="762"/>
      <c r="AG5" s="762"/>
      <c r="AH5" s="762"/>
      <c r="AI5" s="762"/>
      <c r="AJ5" s="288"/>
      <c r="AK5" s="762" t="s">
        <v>182</v>
      </c>
      <c r="AL5" s="762"/>
      <c r="AM5" s="762"/>
      <c r="AN5" s="762"/>
      <c r="AO5" s="762"/>
      <c r="AP5" s="762"/>
      <c r="AQ5" s="762"/>
      <c r="AR5" s="762"/>
      <c r="AS5" s="288"/>
      <c r="AT5" s="288"/>
      <c r="AU5" s="288"/>
      <c r="AV5" s="288"/>
      <c r="AX5" s="288"/>
      <c r="AZ5" s="288"/>
      <c r="BB5" s="288"/>
      <c r="BD5" s="288"/>
      <c r="BE5" s="105"/>
      <c r="BF5" s="105"/>
      <c r="BG5" s="105"/>
      <c r="BH5" s="105"/>
      <c r="BI5" s="105"/>
      <c r="BJ5" s="105"/>
    </row>
    <row r="6" spans="1:62" ht="65.45" hidden="1" customHeight="1" outlineLevel="1">
      <c r="B6" s="315"/>
      <c r="C6" s="343" t="s">
        <v>180</v>
      </c>
      <c r="D6" s="219"/>
      <c r="E6" s="219"/>
      <c r="F6" s="308"/>
      <c r="G6" s="224"/>
      <c r="H6" s="309"/>
      <c r="I6" s="320">
        <f t="shared" ref="I6:O6" si="0">I8*I7</f>
        <v>0</v>
      </c>
      <c r="J6" s="316">
        <f t="shared" si="0"/>
        <v>0</v>
      </c>
      <c r="K6" s="317">
        <f t="shared" si="0"/>
        <v>0</v>
      </c>
      <c r="L6" s="318">
        <f t="shared" si="0"/>
        <v>0</v>
      </c>
      <c r="M6" s="318">
        <f t="shared" si="0"/>
        <v>0</v>
      </c>
      <c r="N6" s="319">
        <f t="shared" si="0"/>
        <v>0</v>
      </c>
      <c r="O6" s="320">
        <f t="shared" si="0"/>
        <v>0</v>
      </c>
      <c r="P6" s="898" t="s">
        <v>179</v>
      </c>
      <c r="Q6" s="898"/>
      <c r="R6" s="316">
        <f>SUM(R12,R29,R46,R63,R80,R97,R114,R131,R148,R165,R182,R199,R216,R233,R250,R267,R284,R301,R318,R335,R352,R369,R386,R403,R420,R437,R454,R471,R488,R505)</f>
        <v>0</v>
      </c>
      <c r="S6" s="321">
        <f>SUM(S12,S29,S46,S63,S80,S97,S114,S131,S148,S165,S182,S199,S216,S233,S250,S267,S284,S301,S318,S335,S352,S369,S386,S403,S420,S437,S454,S471,S488,S505)</f>
        <v>0</v>
      </c>
      <c r="U6" s="259"/>
      <c r="W6" s="320">
        <f t="shared" ref="W6:AB6" si="1">W8*W7</f>
        <v>0</v>
      </c>
      <c r="X6" s="316">
        <f t="shared" si="1"/>
        <v>0</v>
      </c>
      <c r="Y6" s="318">
        <f t="shared" si="1"/>
        <v>0</v>
      </c>
      <c r="Z6" s="318">
        <f t="shared" si="1"/>
        <v>0</v>
      </c>
      <c r="AA6" s="319">
        <f t="shared" si="1"/>
        <v>0</v>
      </c>
      <c r="AB6" s="320">
        <f t="shared" si="1"/>
        <v>0</v>
      </c>
      <c r="AC6" s="259"/>
      <c r="AD6" s="320">
        <f t="shared" ref="AD6:AM6" si="2">AD8*AD7</f>
        <v>0</v>
      </c>
      <c r="AE6" s="316">
        <f t="shared" si="2"/>
        <v>0</v>
      </c>
      <c r="AF6" s="318">
        <f t="shared" si="2"/>
        <v>0</v>
      </c>
      <c r="AG6" s="318">
        <f t="shared" si="2"/>
        <v>0</v>
      </c>
      <c r="AH6" s="319">
        <f t="shared" si="2"/>
        <v>0</v>
      </c>
      <c r="AI6" s="320">
        <f t="shared" si="2"/>
        <v>0</v>
      </c>
      <c r="AJ6" s="259"/>
      <c r="AK6" s="322">
        <f t="shared" si="2"/>
        <v>0</v>
      </c>
      <c r="AL6" s="322">
        <f t="shared" si="2"/>
        <v>0</v>
      </c>
      <c r="AM6" s="323">
        <f t="shared" si="2"/>
        <v>0</v>
      </c>
      <c r="AN6" s="321">
        <f>SUM(AN12,AN29,AN46,AN63,AN80,AN97,AN114,AN131,AN148,AN165,AN182,AN199,AN216,AN233,AN250,AN267,AN284,AN301,AN318,AN335,AN352,AN369,AN386,AN403,AN420,AN437,AN454,AN471,AN488,AN505)</f>
        <v>0</v>
      </c>
      <c r="AO6" s="321">
        <f>SUM(AO12,AO29,AO46,AO63,AO80,AO97,AO114,AO131,AO148,AO165,AO182,AO199,AO216,AO233,AO250,AO267,AO284,AO301,AO318,AO335,AO352,AO369,AO386,AO403,AO420,AO437,AO454,AO471,AO488,AO505)</f>
        <v>0</v>
      </c>
      <c r="AP6" s="321">
        <f>SUM(AP12,AP29,AP46,AP63,AP80,AP97,AP114,AP131,AP148,AP165,AP182,AP199,AP216,AP233,AP250,AP267,AP284,AP301,AP318,AP335,AP352,AP369,AP386,AP403,AP420,AP437,AP454,AP471,AP488,AP505)</f>
        <v>0</v>
      </c>
      <c r="AQ6" s="321">
        <f>SUM(AQ12,AQ29,AQ46,AQ63,AQ80,AQ97,AQ114,AQ131,AQ148,AQ165,AQ182,AQ199,AQ216,AQ233,AQ250,AQ267,AQ284,AQ301,AQ318,AQ335,AQ352,AQ369,AQ386,AQ403,AQ420,AQ437,AQ454,AQ471,AQ488,AQ505)</f>
        <v>0</v>
      </c>
      <c r="AR6" s="321">
        <f>SUM(AR12,AR29,AR46,AR63,AR80,AR97,AR114,AR131,AR148,AR165,AR182,AR199,AR216,AR233,AR250,AR267,AR284,AR301,AR318,AR335,AR352,AR369,AR386,AR403,AR420,AR437,AR454,AR471,AR488,AR505)</f>
        <v>0</v>
      </c>
      <c r="AS6" s="259"/>
      <c r="AT6" s="324">
        <f>SUM(AT12,AT29,AT46,AT63,AT80,AT97,AT114,AT131,AT148,AT165,AT182,AT199,AT216,AT233,AT250,AT267,AT284,AT301,AT318,AT335,AT352,AT369,AT386,AT403,AT420,AT437,AT454,AT471,AT488,AT505)</f>
        <v>0</v>
      </c>
      <c r="AU6" s="259"/>
      <c r="BE6" s="105"/>
      <c r="BF6" s="105"/>
      <c r="BG6" s="105"/>
      <c r="BH6" s="105"/>
      <c r="BI6" s="105"/>
      <c r="BJ6" s="105"/>
    </row>
    <row r="7" spans="1:62" ht="19.5" hidden="1" customHeight="1" outlineLevel="1" thickBot="1">
      <c r="B7" s="315"/>
      <c r="C7" s="310"/>
      <c r="D7" s="219"/>
      <c r="E7" s="219"/>
      <c r="F7" s="308"/>
      <c r="G7" s="224"/>
      <c r="H7" s="311"/>
      <c r="I7" s="329">
        <f>Pl*(1+Gewinn)*(1+SicherheitAngebot)</f>
        <v>110</v>
      </c>
      <c r="J7" s="325">
        <f>MKo*(1+Gewinn)*(1+SicherheitAngebot)</f>
        <v>100</v>
      </c>
      <c r="K7" s="326">
        <f>EKo*(1+Gewinn)*(1+SicherheitAngebot)</f>
        <v>92</v>
      </c>
      <c r="L7" s="327">
        <f>Sw*(1+Gewinn)*(1+SicherheitAngebot)</f>
        <v>105</v>
      </c>
      <c r="M7" s="327">
        <f>Inb*(1+Gewinn)*(1+SicherheitAngebot)</f>
        <v>105</v>
      </c>
      <c r="N7" s="328">
        <f>El*(1+Gewinn)*(1+SicherheitAngebot)</f>
        <v>82</v>
      </c>
      <c r="O7" s="329">
        <f>Mo*(1+Gewinn)*(1+SicherheitAngebot)</f>
        <v>82</v>
      </c>
      <c r="P7" s="517" t="s">
        <v>4</v>
      </c>
      <c r="Q7" s="516">
        <f>Gewinn</f>
        <v>0</v>
      </c>
      <c r="R7" s="325">
        <f>TF*(1+Gewinn)*(1+SicherheitAngebot)</f>
        <v>85</v>
      </c>
      <c r="S7" s="330" t="s">
        <v>0</v>
      </c>
      <c r="U7" s="680" t="s">
        <v>198</v>
      </c>
      <c r="W7" s="329">
        <f>Pl*(1+Gewinn)*(1+SicherheitAngebot)</f>
        <v>110</v>
      </c>
      <c r="X7" s="325">
        <f>MKo*(1+Gewinn)*(1+SicherheitAngebot)</f>
        <v>100</v>
      </c>
      <c r="Y7" s="327">
        <f>Inb*(1+Gewinn)*(1+SicherheitAngebot)</f>
        <v>105</v>
      </c>
      <c r="Z7" s="327">
        <f>Inb*(1+Gewinn)*(1+SicherheitAngebot)</f>
        <v>105</v>
      </c>
      <c r="AA7" s="328">
        <f>El*(1+Gewinn)*(1+SicherheitAngebot)</f>
        <v>82</v>
      </c>
      <c r="AB7" s="329">
        <f>Mo*(1+Gewinn)*(1+SicherheitAngebot)</f>
        <v>82</v>
      </c>
      <c r="AC7" s="259"/>
      <c r="AD7" s="329">
        <f>Pl*(1+Gewinn)*(1+SicherheitAngebot)</f>
        <v>110</v>
      </c>
      <c r="AE7" s="325">
        <f>MKo*(1+Gewinn)*(1+SicherheitAngebot)</f>
        <v>100</v>
      </c>
      <c r="AF7" s="327">
        <f>Inb*(1+Gewinn)*(1+SicherheitAngebot)</f>
        <v>105</v>
      </c>
      <c r="AG7" s="327">
        <f>Inb*(1+Gewinn)*(1+SicherheitAngebot)</f>
        <v>105</v>
      </c>
      <c r="AH7" s="328">
        <f>El*(1+Gewinn)*(1+SicherheitAngebot)</f>
        <v>82</v>
      </c>
      <c r="AI7" s="329">
        <f>Mo*(1+Gewinn)*(1+SicherheitAngebot)</f>
        <v>82</v>
      </c>
      <c r="AJ7" s="259"/>
      <c r="AK7" s="331">
        <f>Auslöse*(1+Gewinn)*(1+SicherheitAngebot)</f>
        <v>52</v>
      </c>
      <c r="AL7" s="331">
        <f>Hotel*(1+Gewinn)*(1+SicherheitAngebot)</f>
        <v>100</v>
      </c>
      <c r="AM7" s="332">
        <f>KM_Pauschale*(1+Gewinn)*(1+SicherheitAngebot)</f>
        <v>0.6</v>
      </c>
      <c r="AN7" s="333" t="s">
        <v>21</v>
      </c>
      <c r="AO7" s="333" t="s">
        <v>17</v>
      </c>
      <c r="AP7" s="333" t="s">
        <v>18</v>
      </c>
      <c r="AQ7" s="333" t="s">
        <v>197</v>
      </c>
      <c r="AR7" s="333" t="s">
        <v>20</v>
      </c>
      <c r="AS7" s="259"/>
      <c r="AT7" s="334">
        <f>Zuschläge_IBN</f>
        <v>0.25</v>
      </c>
      <c r="AU7" s="259"/>
      <c r="AV7" s="680" t="s">
        <v>198</v>
      </c>
      <c r="AX7" s="680" t="s">
        <v>198</v>
      </c>
      <c r="AZ7" s="680" t="s">
        <v>198</v>
      </c>
      <c r="BB7" s="680" t="s">
        <v>198</v>
      </c>
      <c r="BD7" s="680" t="s">
        <v>198</v>
      </c>
      <c r="BE7" s="105"/>
      <c r="BF7" s="105"/>
      <c r="BG7" s="105"/>
      <c r="BH7" s="105"/>
      <c r="BI7" s="105"/>
      <c r="BJ7" s="105"/>
    </row>
    <row r="8" spans="1:62" ht="19.5" hidden="1" customHeight="1" outlineLevel="1" thickBot="1">
      <c r="B8" s="315"/>
      <c r="C8" s="310"/>
      <c r="D8" s="219"/>
      <c r="E8" s="219"/>
      <c r="F8" s="308"/>
      <c r="G8" s="224"/>
      <c r="H8" s="311"/>
      <c r="I8" s="650">
        <f t="shared" ref="I8:O8" si="3">SUM(I12,I29,I46,I63,I80,I97,I114,I131,I148,I165,I182,I199,I216,I233,I250,I267,I284,I301,I318,I335,I352,I369,I386,I403,I420,I437,I454,I471,I488,I505)</f>
        <v>0</v>
      </c>
      <c r="J8" s="335">
        <f t="shared" si="3"/>
        <v>0</v>
      </c>
      <c r="K8" s="510">
        <f t="shared" si="3"/>
        <v>0</v>
      </c>
      <c r="L8" s="511">
        <f t="shared" si="3"/>
        <v>0</v>
      </c>
      <c r="M8" s="511">
        <f t="shared" si="3"/>
        <v>0</v>
      </c>
      <c r="N8" s="651">
        <f t="shared" si="3"/>
        <v>0</v>
      </c>
      <c r="O8" s="650">
        <f t="shared" si="3"/>
        <v>0</v>
      </c>
      <c r="P8" s="517" t="s">
        <v>6</v>
      </c>
      <c r="Q8" s="516">
        <f>SicherheitAngebot</f>
        <v>0</v>
      </c>
      <c r="R8" s="652">
        <f>R6/R7</f>
        <v>0</v>
      </c>
      <c r="S8" s="515">
        <f>MGKZ</f>
        <v>0.1</v>
      </c>
      <c r="U8" s="683">
        <f>SUM(U12,U29,U46,U63,U80,U97,U114,U131,U148,U165,U182,U199,U216,U233,U250,U267,U284,U301,U318,U335,U352,U369,U386,U403,U420,U437,U454,U471,U488,U505)</f>
        <v>0</v>
      </c>
      <c r="V8" s="687" t="s">
        <v>230</v>
      </c>
      <c r="W8" s="650">
        <f t="shared" ref="W8:AB8" si="4">SUM(W12,W29,W46,W63,W80,W97,W114,W131,W148,W165,W182,W199,W216,W233,W250,W267,W284,W301,W318,W335,W352,W369,W386,W403,W420,W437,W454,W471,W488,W505)</f>
        <v>0</v>
      </c>
      <c r="X8" s="335">
        <f t="shared" si="4"/>
        <v>0</v>
      </c>
      <c r="Y8" s="651">
        <f t="shared" si="4"/>
        <v>0</v>
      </c>
      <c r="Z8" s="511">
        <f t="shared" si="4"/>
        <v>0</v>
      </c>
      <c r="AA8" s="651">
        <f t="shared" si="4"/>
        <v>0</v>
      </c>
      <c r="AB8" s="650">
        <f t="shared" si="4"/>
        <v>0</v>
      </c>
      <c r="AC8" s="259"/>
      <c r="AD8" s="650">
        <f t="shared" ref="AD8:AM8" si="5">SUM(AD12,AD29,AD46,AD63,AD80,AD97,AD114,AD131,AD148,AD165,AD182,AD199,AD216,AD233,AD250,AD267,AD284,AD301,AD318,AD335,AD352,AD369,AD386,AD403,AD420,AD437,AD454,AD471,AD488,AD505)</f>
        <v>0</v>
      </c>
      <c r="AE8" s="335">
        <f t="shared" si="5"/>
        <v>0</v>
      </c>
      <c r="AF8" s="651">
        <f t="shared" si="5"/>
        <v>0</v>
      </c>
      <c r="AG8" s="511">
        <f t="shared" si="5"/>
        <v>0</v>
      </c>
      <c r="AH8" s="651">
        <f t="shared" si="5"/>
        <v>0</v>
      </c>
      <c r="AI8" s="650">
        <f t="shared" si="5"/>
        <v>0</v>
      </c>
      <c r="AJ8" s="259"/>
      <c r="AK8" s="654">
        <f t="shared" si="5"/>
        <v>0</v>
      </c>
      <c r="AL8" s="654">
        <f t="shared" si="5"/>
        <v>0</v>
      </c>
      <c r="AM8" s="655">
        <f t="shared" si="5"/>
        <v>0</v>
      </c>
      <c r="AN8" s="336"/>
      <c r="AO8" s="336"/>
      <c r="AP8" s="336"/>
      <c r="AQ8" s="336"/>
      <c r="AR8" s="336"/>
      <c r="AS8" s="259"/>
      <c r="AT8" s="337"/>
      <c r="AU8" s="259"/>
      <c r="AV8" s="488">
        <f>SUM(AV12,AV29,AV46,AV63,AV80,AV97,AV114,AV131,AV148,AV165,AV182,AV199,AV216,AV233,AV250,AV267,AV284,AV301,AV318,AV335,AV352,AV369,AV386,AV403,AV420,AV437,AV454,AV471,AV488,AV505)</f>
        <v>0</v>
      </c>
      <c r="AW8" s="686" t="s">
        <v>231</v>
      </c>
      <c r="AX8" s="682">
        <f>SUM(AX12,AX29,AX46,AX63,AX80,AX97,AX114,AX131,AX148,AX165,AX182,AX199,AX216,AX233,AX250,AX267,AX284,AX301,AX318,AX335,AX352,AX369,AX386,AX403,AX420,AX437,AX454,AX471,AX488,AX505)</f>
        <v>0</v>
      </c>
      <c r="AZ8" s="489">
        <f>SUM(AZ12,AZ29,AZ46,AZ63,AZ80,AZ97,AZ114,AZ131,AZ148,AZ165,AZ182,AZ199,AZ216,AZ233,AZ250,AZ267,AZ284,AZ301,AZ318,AZ335,AZ352,AZ369,AZ386,AZ403,AZ420,AZ437,AZ454,AZ471,AZ488,AZ505)</f>
        <v>0</v>
      </c>
      <c r="BA8" s="686" t="s">
        <v>230</v>
      </c>
      <c r="BB8" s="489">
        <f>SUM(BB12,BB29,BB46,BB63,BB80,BB97,BB114,BB131,BB148,BB165,BB182,BB199,BB216,BB233,BB250,BB267,BB284,BB301,BB318,BB335,BB352,BB369,BB386,BB403,BB420,BB437,BB454,BB471,BB488,BB505)</f>
        <v>0</v>
      </c>
      <c r="BC8" s="686" t="s">
        <v>231</v>
      </c>
      <c r="BD8" s="489">
        <f>SUM(BD12,BD29,BD46,BD63,BD80,BD97,BD114,BD131,BD148,BD165,BD182,BD199,BD216,BD233,BD250,BD267,BD284,BD301,BD318,BD335,BD352,BD369,BD386,BD403,BD420,BD437,BD454,BD471,BD488,BD505)</f>
        <v>0</v>
      </c>
      <c r="BE8" s="105"/>
      <c r="BF8" s="105"/>
      <c r="BG8" s="105"/>
      <c r="BH8" s="105"/>
      <c r="BI8" s="105"/>
      <c r="BJ8" s="105"/>
    </row>
    <row r="9" spans="1:62" ht="4.9000000000000004" hidden="1" customHeight="1" outlineLevel="1" thickBot="1">
      <c r="A9" s="5"/>
      <c r="B9" s="7"/>
      <c r="C9" s="312"/>
      <c r="D9" s="312"/>
      <c r="E9" s="312"/>
      <c r="F9" s="313"/>
      <c r="G9" s="313"/>
      <c r="H9" s="314"/>
      <c r="I9" s="339"/>
      <c r="J9" s="338"/>
      <c r="K9" s="338"/>
      <c r="L9" s="338"/>
      <c r="M9" s="338"/>
      <c r="N9" s="338"/>
      <c r="O9" s="339"/>
      <c r="P9" s="340"/>
      <c r="Q9" s="340"/>
      <c r="R9" s="340"/>
      <c r="S9" s="341"/>
      <c r="U9" s="259"/>
      <c r="W9" s="303"/>
      <c r="X9" s="303"/>
      <c r="Y9" s="303"/>
      <c r="Z9" s="303"/>
      <c r="AA9" s="303"/>
      <c r="AB9" s="303"/>
      <c r="AC9" s="259"/>
      <c r="AD9" s="303"/>
      <c r="AE9" s="303"/>
      <c r="AF9" s="303"/>
      <c r="AG9" s="303"/>
      <c r="AH9" s="303"/>
      <c r="AI9" s="303"/>
      <c r="AJ9" s="259"/>
      <c r="AK9" s="259"/>
      <c r="AL9" s="259"/>
      <c r="AM9" s="259"/>
      <c r="AN9" s="342"/>
      <c r="AO9" s="259"/>
      <c r="AP9" s="259"/>
      <c r="AQ9" s="259"/>
      <c r="AR9" s="259"/>
      <c r="AS9" s="259"/>
      <c r="AT9" s="259"/>
      <c r="AU9" s="259"/>
      <c r="BE9" s="105"/>
      <c r="BF9" s="105"/>
      <c r="BG9" s="105"/>
      <c r="BH9" s="105"/>
      <c r="BI9" s="105"/>
      <c r="BJ9" s="105"/>
    </row>
    <row r="10" spans="1:62" ht="20.100000000000001" customHeight="1" collapsed="1" thickBot="1">
      <c r="B10" s="9" t="s">
        <v>7</v>
      </c>
      <c r="C10" s="884" t="s">
        <v>11</v>
      </c>
      <c r="D10" s="885"/>
      <c r="E10" s="885"/>
      <c r="F10" s="886"/>
      <c r="G10" s="204" t="s">
        <v>2</v>
      </c>
      <c r="H10" s="205" t="s">
        <v>12</v>
      </c>
      <c r="I10" s="556" t="s">
        <v>29</v>
      </c>
      <c r="J10" s="557" t="s">
        <v>104</v>
      </c>
      <c r="K10" s="558" t="s">
        <v>105</v>
      </c>
      <c r="L10" s="559" t="s">
        <v>150</v>
      </c>
      <c r="M10" s="559" t="s">
        <v>106</v>
      </c>
      <c r="N10" s="558" t="s">
        <v>103</v>
      </c>
      <c r="O10" s="556" t="s">
        <v>107</v>
      </c>
      <c r="P10" s="557" t="s">
        <v>157</v>
      </c>
      <c r="Q10" s="560" t="s">
        <v>156</v>
      </c>
      <c r="R10" s="561" t="s">
        <v>102</v>
      </c>
      <c r="S10" s="562" t="s">
        <v>131</v>
      </c>
      <c r="T10" s="266"/>
      <c r="U10" s="518" t="s">
        <v>5</v>
      </c>
      <c r="V10" s="266"/>
      <c r="W10" s="267" t="s">
        <v>29</v>
      </c>
      <c r="X10" s="268" t="s">
        <v>217</v>
      </c>
      <c r="Y10" s="269" t="s">
        <v>105</v>
      </c>
      <c r="Z10" s="270" t="s">
        <v>106</v>
      </c>
      <c r="AA10" s="269" t="s">
        <v>103</v>
      </c>
      <c r="AB10" s="267" t="s">
        <v>107</v>
      </c>
      <c r="AC10" s="259"/>
      <c r="AD10" s="267" t="s">
        <v>29</v>
      </c>
      <c r="AE10" s="268" t="s">
        <v>217</v>
      </c>
      <c r="AF10" s="269" t="s">
        <v>105</v>
      </c>
      <c r="AG10" s="270" t="s">
        <v>106</v>
      </c>
      <c r="AH10" s="269" t="s">
        <v>103</v>
      </c>
      <c r="AI10" s="267" t="s">
        <v>107</v>
      </c>
      <c r="AJ10" s="259"/>
      <c r="AK10" s="271" t="s">
        <v>15</v>
      </c>
      <c r="AL10" s="271" t="s">
        <v>181</v>
      </c>
      <c r="AM10" s="271" t="s">
        <v>189</v>
      </c>
      <c r="AN10" s="271" t="s">
        <v>188</v>
      </c>
      <c r="AO10" s="271" t="s">
        <v>17</v>
      </c>
      <c r="AP10" s="271" t="s">
        <v>18</v>
      </c>
      <c r="AQ10" s="271" t="s">
        <v>190</v>
      </c>
      <c r="AR10" s="271" t="s">
        <v>20</v>
      </c>
      <c r="AS10" s="259"/>
      <c r="AT10" s="260" t="s">
        <v>183</v>
      </c>
      <c r="AU10" s="259"/>
      <c r="AV10" s="485" t="s">
        <v>240</v>
      </c>
      <c r="AX10" s="684" t="s">
        <v>241</v>
      </c>
      <c r="AZ10" s="531" t="s">
        <v>243</v>
      </c>
      <c r="BB10" s="531" t="s">
        <v>244</v>
      </c>
      <c r="BD10" s="531" t="s">
        <v>242</v>
      </c>
      <c r="BE10" s="105"/>
      <c r="BF10" s="105"/>
      <c r="BG10" s="105"/>
      <c r="BH10" s="105"/>
      <c r="BI10" s="105"/>
      <c r="BJ10" s="105"/>
    </row>
    <row r="11" spans="1:62" ht="3" customHeight="1">
      <c r="B11" s="272"/>
      <c r="C11" s="273"/>
      <c r="D11" s="274"/>
      <c r="E11" s="274"/>
      <c r="F11" s="275"/>
      <c r="G11" s="273"/>
      <c r="H11" s="276"/>
      <c r="I11" s="261"/>
      <c r="J11" s="261"/>
      <c r="K11" s="261"/>
      <c r="L11" s="261"/>
      <c r="M11" s="261"/>
      <c r="N11" s="261"/>
      <c r="O11" s="261"/>
      <c r="P11" s="261"/>
      <c r="Q11" s="273"/>
      <c r="R11" s="277"/>
      <c r="S11" s="261"/>
      <c r="U11" s="261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61"/>
      <c r="AX11" s="261"/>
      <c r="AZ11" s="261"/>
      <c r="BB11" s="261"/>
      <c r="BD11" s="261"/>
      <c r="BE11" s="105"/>
      <c r="BF11" s="105"/>
      <c r="BG11" s="105"/>
      <c r="BH11" s="105"/>
      <c r="BI11" s="105"/>
      <c r="BJ11" s="105"/>
    </row>
    <row r="12" spans="1:62" ht="20.100000000000001" customHeight="1" collapsed="1">
      <c r="B12" s="179">
        <v>1</v>
      </c>
      <c r="C12" s="916"/>
      <c r="D12" s="917"/>
      <c r="E12" s="917"/>
      <c r="F12" s="918"/>
      <c r="G12" s="429"/>
      <c r="H12" s="206">
        <v>1</v>
      </c>
      <c r="I12" s="642">
        <f t="shared" ref="I12" si="6">$H12*SUM(I13:I27)</f>
        <v>0</v>
      </c>
      <c r="J12" s="643">
        <f t="shared" ref="J12:Q12" si="7">$H12*SUM(J13:J27)</f>
        <v>0</v>
      </c>
      <c r="K12" s="644">
        <f t="shared" si="7"/>
        <v>0</v>
      </c>
      <c r="L12" s="645">
        <f t="shared" si="7"/>
        <v>0</v>
      </c>
      <c r="M12" s="645">
        <f t="shared" si="7"/>
        <v>0</v>
      </c>
      <c r="N12" s="644">
        <f t="shared" si="7"/>
        <v>0</v>
      </c>
      <c r="O12" s="642">
        <f t="shared" si="7"/>
        <v>0</v>
      </c>
      <c r="P12" s="209">
        <f t="shared" si="7"/>
        <v>0</v>
      </c>
      <c r="Q12" s="210">
        <f t="shared" si="7"/>
        <v>0</v>
      </c>
      <c r="R12" s="136">
        <f t="shared" ref="R12:R27" si="8">P12*(1+Gewinn)*(1+SicherheitAngebot)</f>
        <v>0</v>
      </c>
      <c r="S12" s="137">
        <f t="shared" ref="S12:S27" si="9">Q12*(1+MGKZ)*(1+Gewinn)*(1+SicherheitAngebot)</f>
        <v>0</v>
      </c>
      <c r="U12" s="10">
        <f>I12*$I$7+J12*$J$7+K12*$K$7+L12*$L$7+M12*$M$7+N12*$N$7+O12*$O$7+R12+S12</f>
        <v>0</v>
      </c>
      <c r="W12" s="646">
        <f t="shared" ref="W12:AB12" si="10">$H12*SUM(W13:W27)</f>
        <v>0</v>
      </c>
      <c r="X12" s="647">
        <f t="shared" si="10"/>
        <v>0</v>
      </c>
      <c r="Y12" s="648">
        <f t="shared" si="10"/>
        <v>0</v>
      </c>
      <c r="Z12" s="649">
        <f t="shared" si="10"/>
        <v>0</v>
      </c>
      <c r="AA12" s="648">
        <f t="shared" si="10"/>
        <v>0</v>
      </c>
      <c r="AB12" s="646">
        <f t="shared" si="10"/>
        <v>0</v>
      </c>
      <c r="AC12" s="258"/>
      <c r="AD12" s="646">
        <f t="shared" ref="AD12:AM12" si="11">$H12*SUM(AD13:AD27)</f>
        <v>0</v>
      </c>
      <c r="AE12" s="647">
        <f t="shared" si="11"/>
        <v>0</v>
      </c>
      <c r="AF12" s="648">
        <f t="shared" si="11"/>
        <v>0</v>
      </c>
      <c r="AG12" s="649">
        <f t="shared" si="11"/>
        <v>0</v>
      </c>
      <c r="AH12" s="648">
        <f t="shared" si="11"/>
        <v>0</v>
      </c>
      <c r="AI12" s="646">
        <f t="shared" si="11"/>
        <v>0</v>
      </c>
      <c r="AJ12" s="258"/>
      <c r="AK12" s="653">
        <f t="shared" si="11"/>
        <v>0</v>
      </c>
      <c r="AL12" s="653">
        <f t="shared" si="11"/>
        <v>0</v>
      </c>
      <c r="AM12" s="653">
        <f t="shared" si="11"/>
        <v>0</v>
      </c>
      <c r="AN12" s="227">
        <f>$H12*SUM(AN13:AN27)*(1+Gewinn)*(1+SicherheitAngebot)</f>
        <v>0</v>
      </c>
      <c r="AO12" s="227">
        <f>$H12*SUM(AO13:AO27)*(1+Gewinn)*(1+SicherheitAngebot)</f>
        <v>0</v>
      </c>
      <c r="AP12" s="227">
        <f>$H12*SUM(AP13:AP27)*(1+Gewinn)*(1+SicherheitAngebot)</f>
        <v>0</v>
      </c>
      <c r="AQ12" s="227">
        <f>$H12*SUM(AQ13:AQ27)*(1+Gewinn)*(1+SicherheitAngebot)</f>
        <v>0</v>
      </c>
      <c r="AR12" s="227">
        <f>$H12*SUM(AR13:AR27)*(1+Gewinn)*(1+SicherheitAngebot)</f>
        <v>0</v>
      </c>
      <c r="AS12" s="262"/>
      <c r="AT12" s="263">
        <f t="shared" ref="AT12:AT44" si="12">((W12+AD12)*$W$7+(X12+AE12)*$X$7+(Y12+Z12+AF12+AG12)*$Z$7+(AA12+AH12)*$AA$7+(AB12+AI12)*$AB$7)*Zuschläge_IBN</f>
        <v>0</v>
      </c>
      <c r="AU12" s="259"/>
      <c r="AV12" s="491">
        <f>AK12*$AK$7+AL12*$AL$7+AM12*$AM$7+SUM(AN12:AR12)+AT12/Zuschläge_IBN+AT12</f>
        <v>0</v>
      </c>
      <c r="AX12" s="685">
        <f>U12+AV12</f>
        <v>0</v>
      </c>
      <c r="AZ12" s="490">
        <f>IF(H12&gt;0,U12/(1+SicherheitAngebot)*(1+Sicherheit),0)</f>
        <v>0</v>
      </c>
      <c r="BB12" s="490">
        <f>IF(H12&gt;0,AV12/(1+SicherheitAngebot)*(1+Sicherheit),0)</f>
        <v>0</v>
      </c>
      <c r="BD12" s="490">
        <f>AZ12+BB12</f>
        <v>0</v>
      </c>
      <c r="BE12" s="105"/>
      <c r="BF12" s="105"/>
      <c r="BG12" s="105"/>
      <c r="BH12" s="105"/>
      <c r="BI12" s="105"/>
      <c r="BJ12" s="105"/>
    </row>
    <row r="13" spans="1:62" ht="18" hidden="1" customHeight="1" outlineLevel="1">
      <c r="B13" s="99"/>
      <c r="C13" s="908"/>
      <c r="D13" s="909"/>
      <c r="E13" s="909"/>
      <c r="F13" s="910"/>
      <c r="G13" s="890"/>
      <c r="H13" s="901"/>
      <c r="I13" s="152"/>
      <c r="J13" s="152"/>
      <c r="K13" s="152"/>
      <c r="L13" s="152"/>
      <c r="M13" s="152"/>
      <c r="N13" s="152"/>
      <c r="O13" s="152"/>
      <c r="P13" s="153"/>
      <c r="Q13" s="153"/>
      <c r="R13" s="156">
        <f t="shared" si="8"/>
        <v>0</v>
      </c>
      <c r="S13" s="156">
        <f t="shared" si="9"/>
        <v>0</v>
      </c>
      <c r="U13" s="157">
        <f>I13*$I$7+J13*$J$7+K13*$K$7+L13*$L$7+M13*$M$7+N13*$N$7+O13*$O$7+R13+S13</f>
        <v>0</v>
      </c>
      <c r="W13" s="152"/>
      <c r="X13" s="152"/>
      <c r="Y13" s="152"/>
      <c r="Z13" s="152"/>
      <c r="AA13" s="152"/>
      <c r="AB13" s="152"/>
      <c r="AC13" s="347"/>
      <c r="AD13" s="152"/>
      <c r="AE13" s="152"/>
      <c r="AF13" s="152"/>
      <c r="AG13" s="152"/>
      <c r="AH13" s="152"/>
      <c r="AI13" s="152"/>
      <c r="AJ13" s="347"/>
      <c r="AK13" s="152"/>
      <c r="AL13" s="152"/>
      <c r="AM13" s="619"/>
      <c r="AN13" s="228"/>
      <c r="AO13" s="228"/>
      <c r="AP13" s="228"/>
      <c r="AQ13" s="228"/>
      <c r="AR13" s="228"/>
      <c r="AS13" s="348"/>
      <c r="AT13" s="264">
        <f t="shared" si="12"/>
        <v>0</v>
      </c>
      <c r="AU13" s="259"/>
      <c r="AV13" s="265">
        <f t="shared" ref="AV13:AV27" si="13">AK13*$AK$7+AL13*$AL$7+AM13*$AM$7+SUM(AN13:AR13)*(1+Gewinn)*(1+SicherheitAngebot)+AT13/Zuschläge_IBN+AT13</f>
        <v>0</v>
      </c>
      <c r="AX13" s="265">
        <f>U13+AV13</f>
        <v>0</v>
      </c>
      <c r="AZ13" s="492">
        <f t="shared" ref="AZ13:AZ27" si="14">U13/(1+SicherheitAngebot)*(1+Sicherheit)</f>
        <v>0</v>
      </c>
      <c r="BB13" s="492">
        <f t="shared" ref="BB13:BB27" si="15">AV13/(1+SicherheitAngebot)*(1+Sicherheit)</f>
        <v>0</v>
      </c>
      <c r="BD13" s="265">
        <f>AZ13+BB13</f>
        <v>0</v>
      </c>
      <c r="BE13" s="105"/>
      <c r="BF13" s="105"/>
      <c r="BG13" s="105"/>
      <c r="BH13" s="105"/>
      <c r="BI13" s="105"/>
      <c r="BJ13" s="105"/>
    </row>
    <row r="14" spans="1:62" ht="18" hidden="1" customHeight="1" outlineLevel="1">
      <c r="B14" s="100"/>
      <c r="C14" s="908"/>
      <c r="D14" s="909"/>
      <c r="E14" s="909"/>
      <c r="F14" s="910"/>
      <c r="G14" s="890"/>
      <c r="H14" s="891"/>
      <c r="I14" s="152"/>
      <c r="J14" s="152"/>
      <c r="K14" s="152"/>
      <c r="L14" s="152"/>
      <c r="M14" s="152"/>
      <c r="N14" s="152"/>
      <c r="O14" s="152"/>
      <c r="P14" s="153"/>
      <c r="Q14" s="153"/>
      <c r="R14" s="156">
        <f t="shared" si="8"/>
        <v>0</v>
      </c>
      <c r="S14" s="156">
        <f t="shared" si="9"/>
        <v>0</v>
      </c>
      <c r="U14" s="157">
        <f t="shared" ref="U14:U27" si="16">I14*$I$7+J14*$J$7+K14*$K$7+L14*$L$7+M14*$M$7+N14*$N$7+O14*$O$7+R14+S14</f>
        <v>0</v>
      </c>
      <c r="W14" s="152"/>
      <c r="X14" s="152"/>
      <c r="Y14" s="152"/>
      <c r="Z14" s="152"/>
      <c r="AA14" s="152"/>
      <c r="AB14" s="152"/>
      <c r="AC14" s="347"/>
      <c r="AD14" s="152"/>
      <c r="AE14" s="152"/>
      <c r="AF14" s="152"/>
      <c r="AG14" s="152"/>
      <c r="AH14" s="152"/>
      <c r="AI14" s="152"/>
      <c r="AJ14" s="347"/>
      <c r="AK14" s="152"/>
      <c r="AL14" s="152"/>
      <c r="AM14" s="619"/>
      <c r="AN14" s="228"/>
      <c r="AO14" s="228"/>
      <c r="AP14" s="228"/>
      <c r="AQ14" s="228"/>
      <c r="AR14" s="228"/>
      <c r="AS14" s="348"/>
      <c r="AT14" s="264">
        <f t="shared" si="12"/>
        <v>0</v>
      </c>
      <c r="AU14" s="259"/>
      <c r="AV14" s="265">
        <f t="shared" si="13"/>
        <v>0</v>
      </c>
      <c r="AX14" s="265">
        <f t="shared" ref="AX14:AX27" si="17">U14+AV14</f>
        <v>0</v>
      </c>
      <c r="AZ14" s="492">
        <f t="shared" si="14"/>
        <v>0</v>
      </c>
      <c r="BB14" s="492">
        <f t="shared" si="15"/>
        <v>0</v>
      </c>
      <c r="BD14" s="265">
        <f t="shared" ref="BD14:BD27" si="18">AZ14+BB14</f>
        <v>0</v>
      </c>
      <c r="BE14" s="105"/>
      <c r="BF14" s="105"/>
      <c r="BG14" s="105"/>
      <c r="BH14" s="105"/>
      <c r="BI14" s="105"/>
      <c r="BJ14" s="105"/>
    </row>
    <row r="15" spans="1:62" ht="18" hidden="1" customHeight="1" outlineLevel="1">
      <c r="B15" s="100"/>
      <c r="C15" s="908"/>
      <c r="D15" s="909"/>
      <c r="E15" s="909"/>
      <c r="F15" s="910"/>
      <c r="G15" s="890"/>
      <c r="H15" s="891"/>
      <c r="I15" s="152"/>
      <c r="J15" s="152"/>
      <c r="K15" s="152"/>
      <c r="L15" s="152"/>
      <c r="M15" s="152"/>
      <c r="N15" s="152"/>
      <c r="O15" s="152"/>
      <c r="P15" s="153"/>
      <c r="Q15" s="153"/>
      <c r="R15" s="156">
        <f t="shared" si="8"/>
        <v>0</v>
      </c>
      <c r="S15" s="156">
        <f t="shared" si="9"/>
        <v>0</v>
      </c>
      <c r="U15" s="157">
        <f t="shared" si="16"/>
        <v>0</v>
      </c>
      <c r="W15" s="152"/>
      <c r="X15" s="152"/>
      <c r="Y15" s="152"/>
      <c r="Z15" s="152"/>
      <c r="AA15" s="152"/>
      <c r="AB15" s="152"/>
      <c r="AC15" s="347"/>
      <c r="AD15" s="152"/>
      <c r="AE15" s="152"/>
      <c r="AF15" s="152"/>
      <c r="AG15" s="152"/>
      <c r="AH15" s="152"/>
      <c r="AI15" s="152"/>
      <c r="AJ15" s="347"/>
      <c r="AK15" s="152"/>
      <c r="AL15" s="152"/>
      <c r="AM15" s="619"/>
      <c r="AN15" s="228"/>
      <c r="AO15" s="228"/>
      <c r="AP15" s="228"/>
      <c r="AQ15" s="228"/>
      <c r="AR15" s="228"/>
      <c r="AS15" s="348"/>
      <c r="AT15" s="264">
        <f t="shared" si="12"/>
        <v>0</v>
      </c>
      <c r="AU15" s="259"/>
      <c r="AV15" s="265">
        <f t="shared" si="13"/>
        <v>0</v>
      </c>
      <c r="AX15" s="265">
        <f t="shared" si="17"/>
        <v>0</v>
      </c>
      <c r="AZ15" s="492">
        <f t="shared" si="14"/>
        <v>0</v>
      </c>
      <c r="BB15" s="492">
        <f t="shared" si="15"/>
        <v>0</v>
      </c>
      <c r="BD15" s="265">
        <f t="shared" si="18"/>
        <v>0</v>
      </c>
      <c r="BE15" s="105"/>
      <c r="BF15" s="105"/>
      <c r="BG15" s="105"/>
      <c r="BH15" s="105"/>
      <c r="BI15" s="105"/>
      <c r="BJ15" s="105"/>
    </row>
    <row r="16" spans="1:62" ht="18" hidden="1" customHeight="1" outlineLevel="1">
      <c r="B16" s="100"/>
      <c r="C16" s="908"/>
      <c r="D16" s="909"/>
      <c r="E16" s="909"/>
      <c r="F16" s="910"/>
      <c r="G16" s="890"/>
      <c r="H16" s="891"/>
      <c r="I16" s="152"/>
      <c r="J16" s="152"/>
      <c r="K16" s="152"/>
      <c r="L16" s="152"/>
      <c r="M16" s="152"/>
      <c r="N16" s="152"/>
      <c r="O16" s="152"/>
      <c r="P16" s="153"/>
      <c r="Q16" s="153"/>
      <c r="R16" s="156">
        <f t="shared" si="8"/>
        <v>0</v>
      </c>
      <c r="S16" s="156">
        <f t="shared" si="9"/>
        <v>0</v>
      </c>
      <c r="U16" s="157">
        <f t="shared" si="16"/>
        <v>0</v>
      </c>
      <c r="W16" s="152"/>
      <c r="X16" s="152"/>
      <c r="Y16" s="152"/>
      <c r="Z16" s="152"/>
      <c r="AA16" s="152"/>
      <c r="AB16" s="152"/>
      <c r="AC16" s="347"/>
      <c r="AD16" s="152"/>
      <c r="AE16" s="152"/>
      <c r="AF16" s="152"/>
      <c r="AG16" s="152"/>
      <c r="AH16" s="152"/>
      <c r="AI16" s="152"/>
      <c r="AJ16" s="347"/>
      <c r="AK16" s="152"/>
      <c r="AL16" s="152"/>
      <c r="AM16" s="619"/>
      <c r="AN16" s="228"/>
      <c r="AO16" s="228"/>
      <c r="AP16" s="228"/>
      <c r="AQ16" s="228"/>
      <c r="AR16" s="228"/>
      <c r="AS16" s="348"/>
      <c r="AT16" s="264">
        <f t="shared" si="12"/>
        <v>0</v>
      </c>
      <c r="AU16" s="259"/>
      <c r="AV16" s="265">
        <f t="shared" si="13"/>
        <v>0</v>
      </c>
      <c r="AX16" s="265">
        <f t="shared" si="17"/>
        <v>0</v>
      </c>
      <c r="AZ16" s="492">
        <f t="shared" si="14"/>
        <v>0</v>
      </c>
      <c r="BB16" s="492">
        <f t="shared" si="15"/>
        <v>0</v>
      </c>
      <c r="BD16" s="265">
        <f t="shared" si="18"/>
        <v>0</v>
      </c>
      <c r="BE16" s="105"/>
      <c r="BF16" s="105"/>
      <c r="BG16" s="105"/>
      <c r="BH16" s="105"/>
      <c r="BI16" s="105"/>
      <c r="BJ16" s="105"/>
    </row>
    <row r="17" spans="2:62" ht="18" hidden="1" customHeight="1" outlineLevel="1">
      <c r="B17" s="100"/>
      <c r="C17" s="908"/>
      <c r="D17" s="909"/>
      <c r="E17" s="909"/>
      <c r="F17" s="910"/>
      <c r="G17" s="890"/>
      <c r="H17" s="891"/>
      <c r="I17" s="152"/>
      <c r="J17" s="152"/>
      <c r="K17" s="152"/>
      <c r="L17" s="152"/>
      <c r="M17" s="152"/>
      <c r="N17" s="152"/>
      <c r="O17" s="152"/>
      <c r="P17" s="153"/>
      <c r="Q17" s="153"/>
      <c r="R17" s="156">
        <f t="shared" si="8"/>
        <v>0</v>
      </c>
      <c r="S17" s="156">
        <f t="shared" si="9"/>
        <v>0</v>
      </c>
      <c r="U17" s="157">
        <f t="shared" si="16"/>
        <v>0</v>
      </c>
      <c r="W17" s="152"/>
      <c r="X17" s="152"/>
      <c r="Y17" s="152"/>
      <c r="Z17" s="152"/>
      <c r="AA17" s="152"/>
      <c r="AB17" s="152"/>
      <c r="AC17" s="347"/>
      <c r="AD17" s="152"/>
      <c r="AE17" s="152"/>
      <c r="AF17" s="152"/>
      <c r="AG17" s="152"/>
      <c r="AH17" s="152"/>
      <c r="AI17" s="152"/>
      <c r="AJ17" s="347"/>
      <c r="AK17" s="152"/>
      <c r="AL17" s="152"/>
      <c r="AM17" s="619"/>
      <c r="AN17" s="228"/>
      <c r="AO17" s="228"/>
      <c r="AP17" s="228"/>
      <c r="AQ17" s="228"/>
      <c r="AR17" s="228"/>
      <c r="AS17" s="348"/>
      <c r="AT17" s="264">
        <f t="shared" si="12"/>
        <v>0</v>
      </c>
      <c r="AU17" s="259"/>
      <c r="AV17" s="265">
        <f t="shared" si="13"/>
        <v>0</v>
      </c>
      <c r="AX17" s="265">
        <f t="shared" si="17"/>
        <v>0</v>
      </c>
      <c r="AZ17" s="492">
        <f t="shared" si="14"/>
        <v>0</v>
      </c>
      <c r="BB17" s="492">
        <f t="shared" si="15"/>
        <v>0</v>
      </c>
      <c r="BD17" s="265">
        <f t="shared" si="18"/>
        <v>0</v>
      </c>
      <c r="BE17" s="105"/>
      <c r="BF17" s="105"/>
      <c r="BG17" s="105"/>
      <c r="BH17" s="105"/>
      <c r="BI17" s="105"/>
      <c r="BJ17" s="105"/>
    </row>
    <row r="18" spans="2:62" ht="18" hidden="1" customHeight="1" outlineLevel="1">
      <c r="B18" s="100"/>
      <c r="C18" s="908"/>
      <c r="D18" s="909"/>
      <c r="E18" s="909"/>
      <c r="F18" s="910"/>
      <c r="G18" s="890"/>
      <c r="H18" s="891"/>
      <c r="I18" s="152"/>
      <c r="J18" s="152"/>
      <c r="K18" s="152"/>
      <c r="L18" s="152"/>
      <c r="M18" s="152"/>
      <c r="N18" s="152"/>
      <c r="O18" s="152"/>
      <c r="P18" s="153"/>
      <c r="Q18" s="153"/>
      <c r="R18" s="156">
        <f t="shared" si="8"/>
        <v>0</v>
      </c>
      <c r="S18" s="156">
        <f t="shared" si="9"/>
        <v>0</v>
      </c>
      <c r="U18" s="157">
        <f t="shared" si="16"/>
        <v>0</v>
      </c>
      <c r="W18" s="152"/>
      <c r="X18" s="152"/>
      <c r="Y18" s="152"/>
      <c r="Z18" s="152"/>
      <c r="AA18" s="152"/>
      <c r="AB18" s="152"/>
      <c r="AC18" s="347"/>
      <c r="AD18" s="152"/>
      <c r="AE18" s="152"/>
      <c r="AF18" s="152"/>
      <c r="AG18" s="152"/>
      <c r="AH18" s="152"/>
      <c r="AI18" s="152"/>
      <c r="AJ18" s="347"/>
      <c r="AK18" s="152"/>
      <c r="AL18" s="152"/>
      <c r="AM18" s="619"/>
      <c r="AN18" s="228"/>
      <c r="AO18" s="228"/>
      <c r="AP18" s="228"/>
      <c r="AQ18" s="228"/>
      <c r="AR18" s="228"/>
      <c r="AS18" s="348"/>
      <c r="AT18" s="264">
        <f t="shared" si="12"/>
        <v>0</v>
      </c>
      <c r="AU18" s="259"/>
      <c r="AV18" s="265">
        <f t="shared" si="13"/>
        <v>0</v>
      </c>
      <c r="AX18" s="265">
        <f t="shared" si="17"/>
        <v>0</v>
      </c>
      <c r="AZ18" s="492">
        <f t="shared" si="14"/>
        <v>0</v>
      </c>
      <c r="BB18" s="492">
        <f t="shared" si="15"/>
        <v>0</v>
      </c>
      <c r="BD18" s="265">
        <f t="shared" si="18"/>
        <v>0</v>
      </c>
      <c r="BE18" s="105"/>
      <c r="BF18" s="105"/>
      <c r="BG18" s="105"/>
      <c r="BH18" s="105"/>
      <c r="BI18" s="105"/>
      <c r="BJ18" s="105"/>
    </row>
    <row r="19" spans="2:62" ht="18" hidden="1" customHeight="1" outlineLevel="1">
      <c r="B19" s="100"/>
      <c r="C19" s="908"/>
      <c r="D19" s="909"/>
      <c r="E19" s="909"/>
      <c r="F19" s="910"/>
      <c r="G19" s="890"/>
      <c r="H19" s="891"/>
      <c r="I19" s="152"/>
      <c r="J19" s="152"/>
      <c r="K19" s="152"/>
      <c r="L19" s="152"/>
      <c r="M19" s="152"/>
      <c r="N19" s="152"/>
      <c r="O19" s="152"/>
      <c r="P19" s="153"/>
      <c r="Q19" s="153"/>
      <c r="R19" s="156">
        <f t="shared" si="8"/>
        <v>0</v>
      </c>
      <c r="S19" s="156">
        <f t="shared" si="9"/>
        <v>0</v>
      </c>
      <c r="U19" s="157">
        <f t="shared" si="16"/>
        <v>0</v>
      </c>
      <c r="W19" s="152"/>
      <c r="X19" s="152"/>
      <c r="Y19" s="152"/>
      <c r="Z19" s="152"/>
      <c r="AA19" s="152"/>
      <c r="AB19" s="152"/>
      <c r="AC19" s="347"/>
      <c r="AD19" s="152"/>
      <c r="AE19" s="152"/>
      <c r="AF19" s="152"/>
      <c r="AG19" s="152"/>
      <c r="AH19" s="152"/>
      <c r="AI19" s="152"/>
      <c r="AJ19" s="347"/>
      <c r="AK19" s="152"/>
      <c r="AL19" s="152"/>
      <c r="AM19" s="619"/>
      <c r="AN19" s="228"/>
      <c r="AO19" s="228"/>
      <c r="AP19" s="228"/>
      <c r="AQ19" s="228"/>
      <c r="AR19" s="228"/>
      <c r="AS19" s="348"/>
      <c r="AT19" s="264">
        <f t="shared" si="12"/>
        <v>0</v>
      </c>
      <c r="AU19" s="259"/>
      <c r="AV19" s="265">
        <f t="shared" si="13"/>
        <v>0</v>
      </c>
      <c r="AX19" s="265">
        <f t="shared" si="17"/>
        <v>0</v>
      </c>
      <c r="AZ19" s="492">
        <f t="shared" si="14"/>
        <v>0</v>
      </c>
      <c r="BB19" s="492">
        <f t="shared" si="15"/>
        <v>0</v>
      </c>
      <c r="BD19" s="265">
        <f t="shared" si="18"/>
        <v>0</v>
      </c>
      <c r="BE19" s="105"/>
      <c r="BF19" s="105"/>
      <c r="BG19" s="105"/>
      <c r="BH19" s="105"/>
      <c r="BI19" s="105"/>
      <c r="BJ19" s="105"/>
    </row>
    <row r="20" spans="2:62" ht="18" hidden="1" customHeight="1" outlineLevel="1">
      <c r="B20" s="100"/>
      <c r="C20" s="908"/>
      <c r="D20" s="909"/>
      <c r="E20" s="909"/>
      <c r="F20" s="910"/>
      <c r="G20" s="890"/>
      <c r="H20" s="891"/>
      <c r="I20" s="152"/>
      <c r="J20" s="152"/>
      <c r="K20" s="152"/>
      <c r="L20" s="152"/>
      <c r="M20" s="152"/>
      <c r="N20" s="152"/>
      <c r="O20" s="152"/>
      <c r="P20" s="153"/>
      <c r="Q20" s="153"/>
      <c r="R20" s="156">
        <f t="shared" si="8"/>
        <v>0</v>
      </c>
      <c r="S20" s="156">
        <f t="shared" si="9"/>
        <v>0</v>
      </c>
      <c r="U20" s="157">
        <f t="shared" si="16"/>
        <v>0</v>
      </c>
      <c r="W20" s="152"/>
      <c r="X20" s="152"/>
      <c r="Y20" s="152"/>
      <c r="Z20" s="152"/>
      <c r="AA20" s="152"/>
      <c r="AB20" s="152"/>
      <c r="AC20" s="347"/>
      <c r="AD20" s="152"/>
      <c r="AE20" s="152"/>
      <c r="AF20" s="152"/>
      <c r="AG20" s="152"/>
      <c r="AH20" s="152"/>
      <c r="AI20" s="152"/>
      <c r="AJ20" s="347"/>
      <c r="AK20" s="152"/>
      <c r="AL20" s="152"/>
      <c r="AM20" s="619"/>
      <c r="AN20" s="228"/>
      <c r="AO20" s="228"/>
      <c r="AP20" s="228"/>
      <c r="AQ20" s="228"/>
      <c r="AR20" s="228"/>
      <c r="AS20" s="348"/>
      <c r="AT20" s="264">
        <f t="shared" si="12"/>
        <v>0</v>
      </c>
      <c r="AU20" s="259"/>
      <c r="AV20" s="265">
        <f t="shared" si="13"/>
        <v>0</v>
      </c>
      <c r="AX20" s="265">
        <f t="shared" si="17"/>
        <v>0</v>
      </c>
      <c r="AZ20" s="492">
        <f t="shared" si="14"/>
        <v>0</v>
      </c>
      <c r="BB20" s="492">
        <f t="shared" si="15"/>
        <v>0</v>
      </c>
      <c r="BD20" s="265">
        <f t="shared" si="18"/>
        <v>0</v>
      </c>
      <c r="BE20" s="105"/>
      <c r="BF20" s="105"/>
      <c r="BG20" s="105"/>
      <c r="BH20" s="105"/>
      <c r="BI20" s="105"/>
      <c r="BJ20" s="105"/>
    </row>
    <row r="21" spans="2:62" ht="18" hidden="1" customHeight="1" outlineLevel="1">
      <c r="B21" s="100"/>
      <c r="C21" s="908"/>
      <c r="D21" s="909"/>
      <c r="E21" s="909"/>
      <c r="F21" s="910"/>
      <c r="G21" s="890"/>
      <c r="H21" s="891"/>
      <c r="I21" s="152"/>
      <c r="J21" s="152"/>
      <c r="K21" s="152"/>
      <c r="L21" s="152"/>
      <c r="M21" s="152"/>
      <c r="N21" s="152"/>
      <c r="O21" s="152"/>
      <c r="P21" s="153"/>
      <c r="Q21" s="153"/>
      <c r="R21" s="156">
        <f t="shared" si="8"/>
        <v>0</v>
      </c>
      <c r="S21" s="156">
        <f t="shared" si="9"/>
        <v>0</v>
      </c>
      <c r="U21" s="157">
        <f t="shared" si="16"/>
        <v>0</v>
      </c>
      <c r="W21" s="152"/>
      <c r="X21" s="152"/>
      <c r="Y21" s="152"/>
      <c r="Z21" s="152"/>
      <c r="AA21" s="152"/>
      <c r="AB21" s="152"/>
      <c r="AC21" s="347"/>
      <c r="AD21" s="152"/>
      <c r="AE21" s="152"/>
      <c r="AF21" s="152"/>
      <c r="AG21" s="152"/>
      <c r="AH21" s="152"/>
      <c r="AI21" s="152"/>
      <c r="AJ21" s="347"/>
      <c r="AK21" s="152"/>
      <c r="AL21" s="152"/>
      <c r="AM21" s="619"/>
      <c r="AN21" s="228"/>
      <c r="AO21" s="228"/>
      <c r="AP21" s="228"/>
      <c r="AQ21" s="228"/>
      <c r="AR21" s="228"/>
      <c r="AS21" s="348"/>
      <c r="AT21" s="264">
        <f t="shared" si="12"/>
        <v>0</v>
      </c>
      <c r="AU21" s="259"/>
      <c r="AV21" s="265">
        <f t="shared" si="13"/>
        <v>0</v>
      </c>
      <c r="AX21" s="265">
        <f t="shared" si="17"/>
        <v>0</v>
      </c>
      <c r="AZ21" s="492">
        <f t="shared" si="14"/>
        <v>0</v>
      </c>
      <c r="BB21" s="492">
        <f t="shared" si="15"/>
        <v>0</v>
      </c>
      <c r="BD21" s="265">
        <f t="shared" si="18"/>
        <v>0</v>
      </c>
      <c r="BE21" s="105"/>
      <c r="BF21" s="105"/>
      <c r="BG21" s="105"/>
      <c r="BH21" s="105"/>
      <c r="BI21" s="105"/>
      <c r="BJ21" s="105"/>
    </row>
    <row r="22" spans="2:62" ht="18" hidden="1" customHeight="1" outlineLevel="1">
      <c r="B22" s="100"/>
      <c r="C22" s="908"/>
      <c r="D22" s="909"/>
      <c r="E22" s="909"/>
      <c r="F22" s="910"/>
      <c r="G22" s="890"/>
      <c r="H22" s="891"/>
      <c r="I22" s="152"/>
      <c r="J22" s="152"/>
      <c r="K22" s="152"/>
      <c r="L22" s="152"/>
      <c r="M22" s="152"/>
      <c r="N22" s="152"/>
      <c r="O22" s="152"/>
      <c r="P22" s="153"/>
      <c r="Q22" s="153"/>
      <c r="R22" s="156">
        <f t="shared" si="8"/>
        <v>0</v>
      </c>
      <c r="S22" s="156">
        <f t="shared" si="9"/>
        <v>0</v>
      </c>
      <c r="U22" s="157">
        <f t="shared" si="16"/>
        <v>0</v>
      </c>
      <c r="W22" s="152"/>
      <c r="X22" s="152"/>
      <c r="Y22" s="152"/>
      <c r="Z22" s="152"/>
      <c r="AA22" s="152"/>
      <c r="AB22" s="152"/>
      <c r="AC22" s="347"/>
      <c r="AD22" s="152"/>
      <c r="AE22" s="152"/>
      <c r="AF22" s="152"/>
      <c r="AG22" s="152"/>
      <c r="AH22" s="152"/>
      <c r="AI22" s="152"/>
      <c r="AJ22" s="347"/>
      <c r="AK22" s="152"/>
      <c r="AL22" s="152"/>
      <c r="AM22" s="619"/>
      <c r="AN22" s="228"/>
      <c r="AO22" s="228"/>
      <c r="AP22" s="228"/>
      <c r="AQ22" s="228"/>
      <c r="AR22" s="228"/>
      <c r="AS22" s="348"/>
      <c r="AT22" s="264">
        <f t="shared" si="12"/>
        <v>0</v>
      </c>
      <c r="AU22" s="259"/>
      <c r="AV22" s="265">
        <f t="shared" si="13"/>
        <v>0</v>
      </c>
      <c r="AX22" s="265">
        <f t="shared" si="17"/>
        <v>0</v>
      </c>
      <c r="AZ22" s="492">
        <f t="shared" si="14"/>
        <v>0</v>
      </c>
      <c r="BB22" s="492">
        <f t="shared" si="15"/>
        <v>0</v>
      </c>
      <c r="BD22" s="265">
        <f t="shared" si="18"/>
        <v>0</v>
      </c>
      <c r="BE22" s="105"/>
      <c r="BF22" s="105"/>
      <c r="BG22" s="105"/>
      <c r="BH22" s="105"/>
      <c r="BI22" s="105"/>
      <c r="BJ22" s="105"/>
    </row>
    <row r="23" spans="2:62" ht="18" hidden="1" customHeight="1" outlineLevel="1">
      <c r="B23" s="100"/>
      <c r="C23" s="908"/>
      <c r="D23" s="909"/>
      <c r="E23" s="909"/>
      <c r="F23" s="910"/>
      <c r="G23" s="890"/>
      <c r="H23" s="891"/>
      <c r="I23" s="152"/>
      <c r="J23" s="152"/>
      <c r="K23" s="152"/>
      <c r="L23" s="152"/>
      <c r="M23" s="152"/>
      <c r="N23" s="152"/>
      <c r="O23" s="152"/>
      <c r="P23" s="153"/>
      <c r="Q23" s="153"/>
      <c r="R23" s="156">
        <f t="shared" si="8"/>
        <v>0</v>
      </c>
      <c r="S23" s="156">
        <f t="shared" si="9"/>
        <v>0</v>
      </c>
      <c r="U23" s="157">
        <f t="shared" si="16"/>
        <v>0</v>
      </c>
      <c r="W23" s="152"/>
      <c r="X23" s="152"/>
      <c r="Y23" s="152"/>
      <c r="Z23" s="152"/>
      <c r="AA23" s="152"/>
      <c r="AB23" s="152"/>
      <c r="AC23" s="347"/>
      <c r="AD23" s="152"/>
      <c r="AE23" s="152"/>
      <c r="AF23" s="152"/>
      <c r="AG23" s="152"/>
      <c r="AH23" s="152"/>
      <c r="AI23" s="152"/>
      <c r="AJ23" s="347"/>
      <c r="AK23" s="152"/>
      <c r="AL23" s="152"/>
      <c r="AM23" s="619"/>
      <c r="AN23" s="228"/>
      <c r="AO23" s="228"/>
      <c r="AP23" s="228"/>
      <c r="AQ23" s="228"/>
      <c r="AR23" s="228"/>
      <c r="AS23" s="348"/>
      <c r="AT23" s="264">
        <f t="shared" si="12"/>
        <v>0</v>
      </c>
      <c r="AU23" s="259"/>
      <c r="AV23" s="265">
        <f t="shared" si="13"/>
        <v>0</v>
      </c>
      <c r="AX23" s="265">
        <f t="shared" si="17"/>
        <v>0</v>
      </c>
      <c r="AZ23" s="492">
        <f t="shared" si="14"/>
        <v>0</v>
      </c>
      <c r="BB23" s="492">
        <f t="shared" si="15"/>
        <v>0</v>
      </c>
      <c r="BD23" s="265">
        <f t="shared" si="18"/>
        <v>0</v>
      </c>
      <c r="BE23" s="105"/>
      <c r="BF23" s="105"/>
      <c r="BG23" s="105"/>
      <c r="BH23" s="105"/>
      <c r="BI23" s="105"/>
      <c r="BJ23" s="105"/>
    </row>
    <row r="24" spans="2:62" ht="18" hidden="1" customHeight="1" outlineLevel="1">
      <c r="B24" s="100"/>
      <c r="C24" s="908"/>
      <c r="D24" s="909"/>
      <c r="E24" s="909"/>
      <c r="F24" s="910"/>
      <c r="G24" s="890"/>
      <c r="H24" s="891"/>
      <c r="I24" s="152"/>
      <c r="J24" s="152"/>
      <c r="K24" s="152"/>
      <c r="L24" s="152"/>
      <c r="M24" s="152"/>
      <c r="N24" s="152"/>
      <c r="O24" s="152"/>
      <c r="P24" s="153"/>
      <c r="Q24" s="153"/>
      <c r="R24" s="156">
        <f t="shared" si="8"/>
        <v>0</v>
      </c>
      <c r="S24" s="156">
        <f t="shared" si="9"/>
        <v>0</v>
      </c>
      <c r="U24" s="157">
        <f t="shared" si="16"/>
        <v>0</v>
      </c>
      <c r="W24" s="152"/>
      <c r="X24" s="152"/>
      <c r="Y24" s="152"/>
      <c r="Z24" s="152"/>
      <c r="AA24" s="152"/>
      <c r="AB24" s="152"/>
      <c r="AC24" s="347"/>
      <c r="AD24" s="152"/>
      <c r="AE24" s="152"/>
      <c r="AF24" s="152"/>
      <c r="AG24" s="152"/>
      <c r="AH24" s="152"/>
      <c r="AI24" s="152"/>
      <c r="AJ24" s="347"/>
      <c r="AK24" s="152"/>
      <c r="AL24" s="152"/>
      <c r="AM24" s="619"/>
      <c r="AN24" s="228"/>
      <c r="AO24" s="228"/>
      <c r="AP24" s="228"/>
      <c r="AQ24" s="228"/>
      <c r="AR24" s="228"/>
      <c r="AS24" s="348"/>
      <c r="AT24" s="264">
        <f t="shared" si="12"/>
        <v>0</v>
      </c>
      <c r="AU24" s="259"/>
      <c r="AV24" s="265">
        <f t="shared" si="13"/>
        <v>0</v>
      </c>
      <c r="AX24" s="265">
        <f t="shared" si="17"/>
        <v>0</v>
      </c>
      <c r="AZ24" s="492">
        <f t="shared" si="14"/>
        <v>0</v>
      </c>
      <c r="BB24" s="492">
        <f t="shared" si="15"/>
        <v>0</v>
      </c>
      <c r="BD24" s="265">
        <f t="shared" si="18"/>
        <v>0</v>
      </c>
      <c r="BE24" s="105"/>
      <c r="BF24" s="105"/>
      <c r="BG24" s="105"/>
      <c r="BH24" s="105"/>
      <c r="BI24" s="105"/>
      <c r="BJ24" s="105"/>
    </row>
    <row r="25" spans="2:62" ht="18" hidden="1" customHeight="1" outlineLevel="1">
      <c r="B25" s="100"/>
      <c r="C25" s="908"/>
      <c r="D25" s="909"/>
      <c r="E25" s="909"/>
      <c r="F25" s="910"/>
      <c r="G25" s="890"/>
      <c r="H25" s="891"/>
      <c r="I25" s="152"/>
      <c r="J25" s="152"/>
      <c r="K25" s="152"/>
      <c r="L25" s="152"/>
      <c r="M25" s="152"/>
      <c r="N25" s="152"/>
      <c r="O25" s="152"/>
      <c r="P25" s="153"/>
      <c r="Q25" s="153"/>
      <c r="R25" s="156">
        <f t="shared" si="8"/>
        <v>0</v>
      </c>
      <c r="S25" s="156">
        <f t="shared" si="9"/>
        <v>0</v>
      </c>
      <c r="U25" s="157">
        <f t="shared" si="16"/>
        <v>0</v>
      </c>
      <c r="W25" s="152"/>
      <c r="X25" s="152"/>
      <c r="Y25" s="152"/>
      <c r="Z25" s="152"/>
      <c r="AA25" s="152"/>
      <c r="AB25" s="152"/>
      <c r="AC25" s="347"/>
      <c r="AD25" s="152"/>
      <c r="AE25" s="152"/>
      <c r="AF25" s="152"/>
      <c r="AG25" s="152"/>
      <c r="AH25" s="152"/>
      <c r="AI25" s="152"/>
      <c r="AJ25" s="347"/>
      <c r="AK25" s="152"/>
      <c r="AL25" s="152"/>
      <c r="AM25" s="619"/>
      <c r="AN25" s="228"/>
      <c r="AO25" s="228"/>
      <c r="AP25" s="228"/>
      <c r="AQ25" s="228"/>
      <c r="AR25" s="228"/>
      <c r="AS25" s="348"/>
      <c r="AT25" s="264">
        <f t="shared" si="12"/>
        <v>0</v>
      </c>
      <c r="AU25" s="259"/>
      <c r="AV25" s="265">
        <f t="shared" si="13"/>
        <v>0</v>
      </c>
      <c r="AX25" s="265">
        <f t="shared" si="17"/>
        <v>0</v>
      </c>
      <c r="AZ25" s="492">
        <f t="shared" si="14"/>
        <v>0</v>
      </c>
      <c r="BB25" s="492">
        <f t="shared" si="15"/>
        <v>0</v>
      </c>
      <c r="BD25" s="265">
        <f t="shared" si="18"/>
        <v>0</v>
      </c>
      <c r="BE25" s="105"/>
      <c r="BF25" s="105"/>
      <c r="BG25" s="105"/>
      <c r="BH25" s="105"/>
      <c r="BI25" s="105"/>
      <c r="BJ25" s="105"/>
    </row>
    <row r="26" spans="2:62" ht="18" hidden="1" customHeight="1" outlineLevel="1">
      <c r="B26" s="100"/>
      <c r="C26" s="908"/>
      <c r="D26" s="909"/>
      <c r="E26" s="909"/>
      <c r="F26" s="910"/>
      <c r="G26" s="890"/>
      <c r="H26" s="891"/>
      <c r="I26" s="152"/>
      <c r="J26" s="152"/>
      <c r="K26" s="152"/>
      <c r="L26" s="152"/>
      <c r="M26" s="152"/>
      <c r="N26" s="152"/>
      <c r="O26" s="152"/>
      <c r="P26" s="153"/>
      <c r="Q26" s="153"/>
      <c r="R26" s="156">
        <f t="shared" si="8"/>
        <v>0</v>
      </c>
      <c r="S26" s="156">
        <f t="shared" si="9"/>
        <v>0</v>
      </c>
      <c r="U26" s="157">
        <f t="shared" si="16"/>
        <v>0</v>
      </c>
      <c r="W26" s="152"/>
      <c r="X26" s="152"/>
      <c r="Y26" s="152"/>
      <c r="Z26" s="152"/>
      <c r="AA26" s="152"/>
      <c r="AB26" s="152"/>
      <c r="AC26" s="347"/>
      <c r="AD26" s="152"/>
      <c r="AE26" s="152"/>
      <c r="AF26" s="152"/>
      <c r="AG26" s="152"/>
      <c r="AH26" s="152"/>
      <c r="AI26" s="152"/>
      <c r="AJ26" s="347"/>
      <c r="AK26" s="152"/>
      <c r="AL26" s="152"/>
      <c r="AM26" s="619"/>
      <c r="AN26" s="228"/>
      <c r="AO26" s="228"/>
      <c r="AP26" s="228"/>
      <c r="AQ26" s="228"/>
      <c r="AR26" s="228"/>
      <c r="AS26" s="348"/>
      <c r="AT26" s="264">
        <f t="shared" si="12"/>
        <v>0</v>
      </c>
      <c r="AU26" s="259"/>
      <c r="AV26" s="265">
        <f t="shared" si="13"/>
        <v>0</v>
      </c>
      <c r="AX26" s="265">
        <f t="shared" si="17"/>
        <v>0</v>
      </c>
      <c r="AZ26" s="492">
        <f t="shared" si="14"/>
        <v>0</v>
      </c>
      <c r="BB26" s="492">
        <f t="shared" si="15"/>
        <v>0</v>
      </c>
      <c r="BD26" s="265">
        <f t="shared" si="18"/>
        <v>0</v>
      </c>
      <c r="BE26" s="105"/>
      <c r="BF26" s="105"/>
      <c r="BG26" s="105"/>
      <c r="BH26" s="105"/>
      <c r="BI26" s="105"/>
      <c r="BJ26" s="105"/>
    </row>
    <row r="27" spans="2:62" ht="18" hidden="1" customHeight="1" outlineLevel="1">
      <c r="B27" s="100"/>
      <c r="C27" s="908"/>
      <c r="D27" s="909"/>
      <c r="E27" s="909"/>
      <c r="F27" s="910"/>
      <c r="G27" s="890"/>
      <c r="H27" s="891"/>
      <c r="I27" s="152"/>
      <c r="J27" s="152"/>
      <c r="K27" s="152"/>
      <c r="L27" s="152"/>
      <c r="M27" s="152"/>
      <c r="N27" s="152"/>
      <c r="O27" s="152"/>
      <c r="P27" s="153"/>
      <c r="Q27" s="153"/>
      <c r="R27" s="156">
        <f t="shared" si="8"/>
        <v>0</v>
      </c>
      <c r="S27" s="156">
        <f t="shared" si="9"/>
        <v>0</v>
      </c>
      <c r="U27" s="157">
        <f t="shared" si="16"/>
        <v>0</v>
      </c>
      <c r="W27" s="152"/>
      <c r="X27" s="152"/>
      <c r="Y27" s="152"/>
      <c r="Z27" s="152"/>
      <c r="AA27" s="152"/>
      <c r="AB27" s="152"/>
      <c r="AC27" s="347"/>
      <c r="AD27" s="152"/>
      <c r="AE27" s="152"/>
      <c r="AF27" s="152"/>
      <c r="AG27" s="152"/>
      <c r="AH27" s="152"/>
      <c r="AI27" s="152"/>
      <c r="AJ27" s="347"/>
      <c r="AK27" s="152"/>
      <c r="AL27" s="152"/>
      <c r="AM27" s="619"/>
      <c r="AN27" s="228"/>
      <c r="AO27" s="228"/>
      <c r="AP27" s="228"/>
      <c r="AQ27" s="228"/>
      <c r="AR27" s="228"/>
      <c r="AS27" s="348"/>
      <c r="AT27" s="264">
        <f t="shared" si="12"/>
        <v>0</v>
      </c>
      <c r="AU27" s="259"/>
      <c r="AV27" s="265">
        <f t="shared" si="13"/>
        <v>0</v>
      </c>
      <c r="AX27" s="265">
        <f t="shared" si="17"/>
        <v>0</v>
      </c>
      <c r="AZ27" s="492">
        <f t="shared" si="14"/>
        <v>0</v>
      </c>
      <c r="BB27" s="492">
        <f t="shared" si="15"/>
        <v>0</v>
      </c>
      <c r="BD27" s="265">
        <f t="shared" si="18"/>
        <v>0</v>
      </c>
      <c r="BE27" s="105"/>
      <c r="BF27" s="105"/>
      <c r="BG27" s="105"/>
      <c r="BH27" s="105"/>
      <c r="BI27" s="105"/>
      <c r="BJ27" s="105"/>
    </row>
    <row r="28" spans="2:62" ht="9.9499999999999993" hidden="1" customHeight="1" outlineLevel="1">
      <c r="B28" s="101"/>
      <c r="C28" s="208"/>
      <c r="D28" s="208"/>
      <c r="E28" s="208"/>
      <c r="F28" s="208"/>
      <c r="G28" s="237"/>
      <c r="H28" s="207"/>
      <c r="I28" s="257"/>
      <c r="J28" s="257"/>
      <c r="K28" s="257"/>
      <c r="L28" s="257"/>
      <c r="M28" s="257"/>
      <c r="N28" s="257"/>
      <c r="O28" s="257"/>
      <c r="P28" s="256"/>
      <c r="Q28" s="102"/>
      <c r="R28" s="102"/>
      <c r="S28" s="102"/>
      <c r="U28" s="9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Z28" s="493"/>
      <c r="BE28" s="105"/>
      <c r="BF28" s="105"/>
      <c r="BG28" s="105"/>
      <c r="BH28" s="105"/>
      <c r="BI28" s="105"/>
      <c r="BJ28" s="105"/>
    </row>
    <row r="29" spans="2:62" ht="20.100000000000001" customHeight="1" collapsed="1">
      <c r="B29" s="179">
        <f>B12+1</f>
        <v>2</v>
      </c>
      <c r="C29" s="916"/>
      <c r="D29" s="917"/>
      <c r="E29" s="917"/>
      <c r="F29" s="918"/>
      <c r="G29" s="429"/>
      <c r="H29" s="206">
        <v>1</v>
      </c>
      <c r="I29" s="642">
        <f t="shared" ref="I29" si="19">$H29*SUM(I30:I44)</f>
        <v>0</v>
      </c>
      <c r="J29" s="643">
        <f t="shared" ref="J29:O29" si="20">$H29*SUM(J30:J44)</f>
        <v>0</v>
      </c>
      <c r="K29" s="644">
        <f t="shared" si="20"/>
        <v>0</v>
      </c>
      <c r="L29" s="645">
        <f t="shared" si="20"/>
        <v>0</v>
      </c>
      <c r="M29" s="645">
        <f t="shared" si="20"/>
        <v>0</v>
      </c>
      <c r="N29" s="644">
        <f t="shared" si="20"/>
        <v>0</v>
      </c>
      <c r="O29" s="642">
        <f t="shared" si="20"/>
        <v>0</v>
      </c>
      <c r="P29" s="209">
        <f t="shared" ref="P29:Q29" si="21">$H29*SUM(P30:P44)</f>
        <v>0</v>
      </c>
      <c r="Q29" s="210">
        <f t="shared" si="21"/>
        <v>0</v>
      </c>
      <c r="R29" s="136">
        <f t="shared" ref="R29:R44" si="22">P29*(1+Gewinn)*(1+SicherheitAngebot)</f>
        <v>0</v>
      </c>
      <c r="S29" s="137">
        <f t="shared" ref="S29:S44" si="23">Q29*(1+MGKZ)*(1+Gewinn)*(1+SicherheitAngebot)</f>
        <v>0</v>
      </c>
      <c r="U29" s="10">
        <f>I29*$I$7+J29*$J$7+K29*$K$7+L29*$L$7+M29*$M$7+N29*$N$7+O29*$O$7+R29+S29</f>
        <v>0</v>
      </c>
      <c r="W29" s="646">
        <f t="shared" ref="W29:AB29" si="24">$H29*SUM(W30:W44)</f>
        <v>0</v>
      </c>
      <c r="X29" s="647">
        <f t="shared" si="24"/>
        <v>0</v>
      </c>
      <c r="Y29" s="648">
        <f t="shared" si="24"/>
        <v>0</v>
      </c>
      <c r="Z29" s="649">
        <f t="shared" si="24"/>
        <v>0</v>
      </c>
      <c r="AA29" s="648">
        <f t="shared" si="24"/>
        <v>0</v>
      </c>
      <c r="AB29" s="646">
        <f t="shared" si="24"/>
        <v>0</v>
      </c>
      <c r="AC29" s="258"/>
      <c r="AD29" s="646">
        <f t="shared" ref="AD29:AM29" si="25">$H29*SUM(AD30:AD44)</f>
        <v>0</v>
      </c>
      <c r="AE29" s="647">
        <f t="shared" si="25"/>
        <v>0</v>
      </c>
      <c r="AF29" s="648">
        <f t="shared" si="25"/>
        <v>0</v>
      </c>
      <c r="AG29" s="649">
        <f t="shared" si="25"/>
        <v>0</v>
      </c>
      <c r="AH29" s="648">
        <f t="shared" si="25"/>
        <v>0</v>
      </c>
      <c r="AI29" s="646">
        <f t="shared" si="25"/>
        <v>0</v>
      </c>
      <c r="AJ29" s="258"/>
      <c r="AK29" s="653">
        <f t="shared" si="25"/>
        <v>0</v>
      </c>
      <c r="AL29" s="653">
        <f t="shared" si="25"/>
        <v>0</v>
      </c>
      <c r="AM29" s="653">
        <f t="shared" si="25"/>
        <v>0</v>
      </c>
      <c r="AN29" s="227">
        <f>$H29*SUM(AN30:AN44)*(1+Gewinn)*(1+SicherheitAngebot)</f>
        <v>0</v>
      </c>
      <c r="AO29" s="227">
        <f>$H29*SUM(AO30:AO44)*(1+Gewinn)*(1+SicherheitAngebot)</f>
        <v>0</v>
      </c>
      <c r="AP29" s="227">
        <f>$H29*SUM(AP30:AP44)*(1+Gewinn)*(1+SicherheitAngebot)</f>
        <v>0</v>
      </c>
      <c r="AQ29" s="227">
        <f>$H29*SUM(AQ30:AQ44)*(1+Gewinn)*(1+SicherheitAngebot)</f>
        <v>0</v>
      </c>
      <c r="AR29" s="227">
        <f>$H29*SUM(AR30:AR44)*(1+Gewinn)*(1+SicherheitAngebot)</f>
        <v>0</v>
      </c>
      <c r="AS29" s="262"/>
      <c r="AT29" s="263">
        <f t="shared" si="12"/>
        <v>0</v>
      </c>
      <c r="AU29" s="259"/>
      <c r="AV29" s="491">
        <f>AK29*$AK$7+AL29*$AL$7+AM29*$AM$7+SUM(AN29:AR29)+AT29/Zuschläge_IBN+AT29</f>
        <v>0</v>
      </c>
      <c r="AX29" s="685">
        <f>U29+AV29</f>
        <v>0</v>
      </c>
      <c r="AZ29" s="490">
        <f>IF(H29&gt;0,U29/(1+SicherheitAngebot)*(1+Sicherheit),0)</f>
        <v>0</v>
      </c>
      <c r="BB29" s="490">
        <f>IF(H29&gt;0,AV29/(1+SicherheitAngebot)*(1+Sicherheit),0)</f>
        <v>0</v>
      </c>
      <c r="BD29" s="490">
        <f>AZ29+BB29</f>
        <v>0</v>
      </c>
      <c r="BE29" s="105"/>
      <c r="BF29" s="105"/>
      <c r="BG29" s="105"/>
      <c r="BH29" s="105"/>
      <c r="BI29" s="105"/>
      <c r="BJ29" s="105"/>
    </row>
    <row r="30" spans="2:62" ht="18" hidden="1" customHeight="1" outlineLevel="1">
      <c r="B30" s="99"/>
      <c r="C30" s="908"/>
      <c r="D30" s="909"/>
      <c r="E30" s="909"/>
      <c r="F30" s="910"/>
      <c r="G30" s="890"/>
      <c r="H30" s="901"/>
      <c r="I30" s="152"/>
      <c r="J30" s="152"/>
      <c r="K30" s="152"/>
      <c r="L30" s="152"/>
      <c r="M30" s="152"/>
      <c r="N30" s="152"/>
      <c r="O30" s="152"/>
      <c r="P30" s="153"/>
      <c r="Q30" s="153"/>
      <c r="R30" s="156">
        <f t="shared" si="22"/>
        <v>0</v>
      </c>
      <c r="S30" s="156">
        <f t="shared" si="23"/>
        <v>0</v>
      </c>
      <c r="U30" s="157">
        <f>I30*$I$7+J30*$J$7+K30*$K$7+L30*$L$7+M30*$M$7+N30*$N$7+O30*$O$7+R30+S30</f>
        <v>0</v>
      </c>
      <c r="W30" s="152"/>
      <c r="X30" s="152"/>
      <c r="Y30" s="152"/>
      <c r="Z30" s="152"/>
      <c r="AA30" s="152"/>
      <c r="AB30" s="152"/>
      <c r="AC30" s="347"/>
      <c r="AD30" s="152"/>
      <c r="AE30" s="152"/>
      <c r="AF30" s="152"/>
      <c r="AG30" s="152"/>
      <c r="AH30" s="152"/>
      <c r="AI30" s="152"/>
      <c r="AJ30" s="347"/>
      <c r="AK30" s="152"/>
      <c r="AL30" s="152"/>
      <c r="AM30" s="295"/>
      <c r="AN30" s="228"/>
      <c r="AO30" s="228"/>
      <c r="AP30" s="228"/>
      <c r="AQ30" s="228"/>
      <c r="AR30" s="228"/>
      <c r="AS30" s="348"/>
      <c r="AT30" s="264">
        <f t="shared" si="12"/>
        <v>0</v>
      </c>
      <c r="AU30" s="259"/>
      <c r="AV30" s="265">
        <f t="shared" ref="AV30:AV44" si="26">AK30*$AK$7+AL30*$AL$7+AM30*$AM$7+SUM(AN30:AR30)*(1+Gewinn)*(1+SicherheitAngebot)+AT30/Zuschläge_IBN+AT30</f>
        <v>0</v>
      </c>
      <c r="AX30" s="265">
        <f>U30+AV30</f>
        <v>0</v>
      </c>
      <c r="AZ30" s="492">
        <f t="shared" ref="AZ30:AZ44" si="27">U30/(1+SicherheitAngebot)*(1+Sicherheit)</f>
        <v>0</v>
      </c>
      <c r="BB30" s="492">
        <f t="shared" ref="BB30:BB44" si="28">AV30/(1+SicherheitAngebot)*(1+Sicherheit)</f>
        <v>0</v>
      </c>
      <c r="BD30" s="265">
        <f>AZ30+BB30</f>
        <v>0</v>
      </c>
      <c r="BE30" s="105"/>
      <c r="BF30" s="105"/>
      <c r="BG30" s="105"/>
      <c r="BH30" s="105"/>
      <c r="BI30" s="105"/>
      <c r="BJ30" s="105"/>
    </row>
    <row r="31" spans="2:62" ht="18" hidden="1" customHeight="1" outlineLevel="1">
      <c r="B31" s="100"/>
      <c r="C31" s="908"/>
      <c r="D31" s="909"/>
      <c r="E31" s="909"/>
      <c r="F31" s="910"/>
      <c r="G31" s="890"/>
      <c r="H31" s="891"/>
      <c r="I31" s="152"/>
      <c r="J31" s="152"/>
      <c r="K31" s="152"/>
      <c r="L31" s="152"/>
      <c r="M31" s="152"/>
      <c r="N31" s="152"/>
      <c r="O31" s="152"/>
      <c r="P31" s="153"/>
      <c r="Q31" s="153"/>
      <c r="R31" s="156">
        <f t="shared" si="22"/>
        <v>0</v>
      </c>
      <c r="S31" s="156">
        <f t="shared" si="23"/>
        <v>0</v>
      </c>
      <c r="U31" s="157">
        <f t="shared" ref="U31:U44" si="29">I31*$I$7+J31*$J$7+K31*$K$7+L31*$L$7+M31*$M$7+N31*$N$7+O31*$O$7+R31+S31</f>
        <v>0</v>
      </c>
      <c r="W31" s="152"/>
      <c r="X31" s="152"/>
      <c r="Y31" s="152"/>
      <c r="Z31" s="152"/>
      <c r="AA31" s="152"/>
      <c r="AB31" s="152"/>
      <c r="AC31" s="347"/>
      <c r="AD31" s="152"/>
      <c r="AE31" s="152"/>
      <c r="AF31" s="152"/>
      <c r="AG31" s="152"/>
      <c r="AH31" s="152"/>
      <c r="AI31" s="152"/>
      <c r="AJ31" s="347"/>
      <c r="AK31" s="152"/>
      <c r="AL31" s="152"/>
      <c r="AM31" s="295"/>
      <c r="AN31" s="228"/>
      <c r="AO31" s="228"/>
      <c r="AP31" s="228"/>
      <c r="AQ31" s="228"/>
      <c r="AR31" s="228"/>
      <c r="AS31" s="348"/>
      <c r="AT31" s="264">
        <f t="shared" si="12"/>
        <v>0</v>
      </c>
      <c r="AU31" s="259"/>
      <c r="AV31" s="265">
        <f t="shared" si="26"/>
        <v>0</v>
      </c>
      <c r="AX31" s="265">
        <f t="shared" ref="AX31:AX44" si="30">U31+AV31</f>
        <v>0</v>
      </c>
      <c r="AZ31" s="492">
        <f t="shared" si="27"/>
        <v>0</v>
      </c>
      <c r="BB31" s="492">
        <f t="shared" si="28"/>
        <v>0</v>
      </c>
      <c r="BD31" s="265">
        <f t="shared" ref="BD31:BD44" si="31">AZ31+BB31</f>
        <v>0</v>
      </c>
      <c r="BE31" s="105"/>
      <c r="BF31" s="105"/>
      <c r="BG31" s="105"/>
      <c r="BH31" s="105"/>
      <c r="BI31" s="105"/>
      <c r="BJ31" s="105"/>
    </row>
    <row r="32" spans="2:62" ht="18" hidden="1" customHeight="1" outlineLevel="1">
      <c r="B32" s="100"/>
      <c r="C32" s="908"/>
      <c r="D32" s="909"/>
      <c r="E32" s="909"/>
      <c r="F32" s="910"/>
      <c r="G32" s="890"/>
      <c r="H32" s="891"/>
      <c r="I32" s="152"/>
      <c r="J32" s="152"/>
      <c r="K32" s="152"/>
      <c r="L32" s="152"/>
      <c r="M32" s="152"/>
      <c r="N32" s="152"/>
      <c r="O32" s="152"/>
      <c r="P32" s="153"/>
      <c r="Q32" s="153"/>
      <c r="R32" s="156">
        <f t="shared" si="22"/>
        <v>0</v>
      </c>
      <c r="S32" s="156">
        <f t="shared" si="23"/>
        <v>0</v>
      </c>
      <c r="U32" s="157">
        <f t="shared" si="29"/>
        <v>0</v>
      </c>
      <c r="W32" s="152"/>
      <c r="X32" s="152"/>
      <c r="Y32" s="152"/>
      <c r="Z32" s="152"/>
      <c r="AA32" s="152"/>
      <c r="AB32" s="152"/>
      <c r="AC32" s="347"/>
      <c r="AD32" s="152"/>
      <c r="AE32" s="152"/>
      <c r="AF32" s="152"/>
      <c r="AG32" s="152"/>
      <c r="AH32" s="152"/>
      <c r="AI32" s="152"/>
      <c r="AJ32" s="347"/>
      <c r="AK32" s="152"/>
      <c r="AL32" s="152"/>
      <c r="AM32" s="295"/>
      <c r="AN32" s="228"/>
      <c r="AO32" s="228"/>
      <c r="AP32" s="228"/>
      <c r="AQ32" s="228"/>
      <c r="AR32" s="228"/>
      <c r="AS32" s="348"/>
      <c r="AT32" s="264">
        <f t="shared" si="12"/>
        <v>0</v>
      </c>
      <c r="AU32" s="259"/>
      <c r="AV32" s="265">
        <f t="shared" si="26"/>
        <v>0</v>
      </c>
      <c r="AX32" s="265">
        <f t="shared" si="30"/>
        <v>0</v>
      </c>
      <c r="AZ32" s="492">
        <f t="shared" si="27"/>
        <v>0</v>
      </c>
      <c r="BB32" s="492">
        <f t="shared" si="28"/>
        <v>0</v>
      </c>
      <c r="BD32" s="265">
        <f t="shared" si="31"/>
        <v>0</v>
      </c>
      <c r="BE32" s="105"/>
      <c r="BF32" s="105"/>
      <c r="BG32" s="105"/>
      <c r="BH32" s="105"/>
      <c r="BI32" s="105"/>
      <c r="BJ32" s="105"/>
    </row>
    <row r="33" spans="2:62" ht="18" hidden="1" customHeight="1" outlineLevel="1">
      <c r="B33" s="100"/>
      <c r="C33" s="908"/>
      <c r="D33" s="909"/>
      <c r="E33" s="909"/>
      <c r="F33" s="910"/>
      <c r="G33" s="890"/>
      <c r="H33" s="891"/>
      <c r="I33" s="152"/>
      <c r="J33" s="152"/>
      <c r="K33" s="152"/>
      <c r="L33" s="152"/>
      <c r="M33" s="152"/>
      <c r="N33" s="152"/>
      <c r="O33" s="152"/>
      <c r="P33" s="153"/>
      <c r="Q33" s="153"/>
      <c r="R33" s="156">
        <f t="shared" si="22"/>
        <v>0</v>
      </c>
      <c r="S33" s="156">
        <f t="shared" si="23"/>
        <v>0</v>
      </c>
      <c r="U33" s="157">
        <f t="shared" si="29"/>
        <v>0</v>
      </c>
      <c r="W33" s="152"/>
      <c r="X33" s="152"/>
      <c r="Y33" s="152"/>
      <c r="Z33" s="152"/>
      <c r="AA33" s="152"/>
      <c r="AB33" s="152"/>
      <c r="AC33" s="347"/>
      <c r="AD33" s="152"/>
      <c r="AE33" s="152"/>
      <c r="AF33" s="152"/>
      <c r="AG33" s="152"/>
      <c r="AH33" s="152"/>
      <c r="AI33" s="152"/>
      <c r="AJ33" s="347"/>
      <c r="AK33" s="152"/>
      <c r="AL33" s="152"/>
      <c r="AM33" s="295"/>
      <c r="AN33" s="228"/>
      <c r="AO33" s="228"/>
      <c r="AP33" s="228"/>
      <c r="AQ33" s="228"/>
      <c r="AR33" s="228"/>
      <c r="AS33" s="348"/>
      <c r="AT33" s="264">
        <f t="shared" si="12"/>
        <v>0</v>
      </c>
      <c r="AU33" s="259"/>
      <c r="AV33" s="265">
        <f t="shared" si="26"/>
        <v>0</v>
      </c>
      <c r="AX33" s="265">
        <f t="shared" si="30"/>
        <v>0</v>
      </c>
      <c r="AZ33" s="492">
        <f t="shared" si="27"/>
        <v>0</v>
      </c>
      <c r="BB33" s="492">
        <f t="shared" si="28"/>
        <v>0</v>
      </c>
      <c r="BD33" s="265">
        <f t="shared" si="31"/>
        <v>0</v>
      </c>
      <c r="BE33" s="105"/>
      <c r="BF33" s="105"/>
      <c r="BG33" s="105"/>
      <c r="BH33" s="105"/>
      <c r="BI33" s="105"/>
      <c r="BJ33" s="105"/>
    </row>
    <row r="34" spans="2:62" ht="18" hidden="1" customHeight="1" outlineLevel="1">
      <c r="B34" s="100"/>
      <c r="C34" s="908"/>
      <c r="D34" s="909"/>
      <c r="E34" s="909"/>
      <c r="F34" s="910"/>
      <c r="G34" s="890"/>
      <c r="H34" s="891"/>
      <c r="I34" s="152"/>
      <c r="J34" s="152"/>
      <c r="K34" s="152"/>
      <c r="L34" s="152"/>
      <c r="M34" s="152"/>
      <c r="N34" s="152"/>
      <c r="O34" s="152"/>
      <c r="P34" s="153"/>
      <c r="Q34" s="153"/>
      <c r="R34" s="156">
        <f t="shared" si="22"/>
        <v>0</v>
      </c>
      <c r="S34" s="156">
        <f t="shared" si="23"/>
        <v>0</v>
      </c>
      <c r="U34" s="157">
        <f t="shared" si="29"/>
        <v>0</v>
      </c>
      <c r="W34" s="152"/>
      <c r="X34" s="152"/>
      <c r="Y34" s="152"/>
      <c r="Z34" s="152"/>
      <c r="AA34" s="152"/>
      <c r="AB34" s="152"/>
      <c r="AC34" s="347"/>
      <c r="AD34" s="152"/>
      <c r="AE34" s="152"/>
      <c r="AF34" s="152"/>
      <c r="AG34" s="152"/>
      <c r="AH34" s="152"/>
      <c r="AI34" s="152"/>
      <c r="AJ34" s="347"/>
      <c r="AK34" s="152"/>
      <c r="AL34" s="152"/>
      <c r="AM34" s="295"/>
      <c r="AN34" s="228"/>
      <c r="AO34" s="228"/>
      <c r="AP34" s="228"/>
      <c r="AQ34" s="228"/>
      <c r="AR34" s="228"/>
      <c r="AS34" s="348"/>
      <c r="AT34" s="264">
        <f t="shared" si="12"/>
        <v>0</v>
      </c>
      <c r="AU34" s="259"/>
      <c r="AV34" s="265">
        <f t="shared" si="26"/>
        <v>0</v>
      </c>
      <c r="AX34" s="265">
        <f t="shared" si="30"/>
        <v>0</v>
      </c>
      <c r="AZ34" s="492">
        <f t="shared" si="27"/>
        <v>0</v>
      </c>
      <c r="BB34" s="492">
        <f t="shared" si="28"/>
        <v>0</v>
      </c>
      <c r="BD34" s="265">
        <f t="shared" si="31"/>
        <v>0</v>
      </c>
      <c r="BE34" s="105"/>
      <c r="BF34" s="105"/>
      <c r="BG34" s="105"/>
      <c r="BH34" s="105"/>
      <c r="BI34" s="105"/>
      <c r="BJ34" s="105"/>
    </row>
    <row r="35" spans="2:62" ht="18" hidden="1" customHeight="1" outlineLevel="1">
      <c r="B35" s="100"/>
      <c r="C35" s="908"/>
      <c r="D35" s="909"/>
      <c r="E35" s="909"/>
      <c r="F35" s="910"/>
      <c r="G35" s="890"/>
      <c r="H35" s="891"/>
      <c r="I35" s="152"/>
      <c r="J35" s="152"/>
      <c r="K35" s="152"/>
      <c r="L35" s="152"/>
      <c r="M35" s="152"/>
      <c r="N35" s="152"/>
      <c r="O35" s="152"/>
      <c r="P35" s="153"/>
      <c r="Q35" s="153"/>
      <c r="R35" s="156">
        <f t="shared" si="22"/>
        <v>0</v>
      </c>
      <c r="S35" s="156">
        <f t="shared" si="23"/>
        <v>0</v>
      </c>
      <c r="U35" s="157">
        <f t="shared" si="29"/>
        <v>0</v>
      </c>
      <c r="W35" s="152"/>
      <c r="X35" s="152"/>
      <c r="Y35" s="152"/>
      <c r="Z35" s="152"/>
      <c r="AA35" s="152"/>
      <c r="AB35" s="152"/>
      <c r="AC35" s="347"/>
      <c r="AD35" s="152"/>
      <c r="AE35" s="152"/>
      <c r="AF35" s="152"/>
      <c r="AG35" s="152"/>
      <c r="AH35" s="152"/>
      <c r="AI35" s="152"/>
      <c r="AJ35" s="347"/>
      <c r="AK35" s="152"/>
      <c r="AL35" s="152"/>
      <c r="AM35" s="295"/>
      <c r="AN35" s="228"/>
      <c r="AO35" s="228"/>
      <c r="AP35" s="228"/>
      <c r="AQ35" s="228"/>
      <c r="AR35" s="228"/>
      <c r="AS35" s="348"/>
      <c r="AT35" s="264">
        <f t="shared" si="12"/>
        <v>0</v>
      </c>
      <c r="AU35" s="259"/>
      <c r="AV35" s="265">
        <f t="shared" si="26"/>
        <v>0</v>
      </c>
      <c r="AX35" s="265">
        <f t="shared" si="30"/>
        <v>0</v>
      </c>
      <c r="AZ35" s="492">
        <f t="shared" si="27"/>
        <v>0</v>
      </c>
      <c r="BB35" s="492">
        <f t="shared" si="28"/>
        <v>0</v>
      </c>
      <c r="BD35" s="265">
        <f t="shared" si="31"/>
        <v>0</v>
      </c>
      <c r="BE35" s="105"/>
      <c r="BF35" s="105"/>
      <c r="BG35" s="105"/>
      <c r="BH35" s="105"/>
      <c r="BI35" s="105"/>
      <c r="BJ35" s="105"/>
    </row>
    <row r="36" spans="2:62" ht="18" hidden="1" customHeight="1" outlineLevel="1">
      <c r="B36" s="100"/>
      <c r="C36" s="908"/>
      <c r="D36" s="909"/>
      <c r="E36" s="909"/>
      <c r="F36" s="910"/>
      <c r="G36" s="890"/>
      <c r="H36" s="891"/>
      <c r="I36" s="152"/>
      <c r="J36" s="152"/>
      <c r="K36" s="152"/>
      <c r="L36" s="152"/>
      <c r="M36" s="152"/>
      <c r="N36" s="152"/>
      <c r="O36" s="152"/>
      <c r="P36" s="153"/>
      <c r="Q36" s="153"/>
      <c r="R36" s="156">
        <f t="shared" si="22"/>
        <v>0</v>
      </c>
      <c r="S36" s="156">
        <f t="shared" si="23"/>
        <v>0</v>
      </c>
      <c r="U36" s="157">
        <f t="shared" si="29"/>
        <v>0</v>
      </c>
      <c r="W36" s="152"/>
      <c r="X36" s="152"/>
      <c r="Y36" s="152"/>
      <c r="Z36" s="152"/>
      <c r="AA36" s="152"/>
      <c r="AB36" s="152"/>
      <c r="AC36" s="347"/>
      <c r="AD36" s="152"/>
      <c r="AE36" s="152"/>
      <c r="AF36" s="152"/>
      <c r="AG36" s="152"/>
      <c r="AH36" s="152"/>
      <c r="AI36" s="152"/>
      <c r="AJ36" s="347"/>
      <c r="AK36" s="152"/>
      <c r="AL36" s="152"/>
      <c r="AM36" s="295"/>
      <c r="AN36" s="228"/>
      <c r="AO36" s="228"/>
      <c r="AP36" s="228"/>
      <c r="AQ36" s="228"/>
      <c r="AR36" s="228"/>
      <c r="AS36" s="348"/>
      <c r="AT36" s="264">
        <f t="shared" si="12"/>
        <v>0</v>
      </c>
      <c r="AU36" s="259"/>
      <c r="AV36" s="265">
        <f t="shared" si="26"/>
        <v>0</v>
      </c>
      <c r="AX36" s="265">
        <f t="shared" si="30"/>
        <v>0</v>
      </c>
      <c r="AZ36" s="492">
        <f t="shared" si="27"/>
        <v>0</v>
      </c>
      <c r="BB36" s="492">
        <f t="shared" si="28"/>
        <v>0</v>
      </c>
      <c r="BD36" s="265">
        <f t="shared" si="31"/>
        <v>0</v>
      </c>
      <c r="BE36" s="105"/>
      <c r="BF36" s="105"/>
      <c r="BG36" s="105"/>
      <c r="BH36" s="105"/>
      <c r="BI36" s="105"/>
      <c r="BJ36" s="105"/>
    </row>
    <row r="37" spans="2:62" ht="18" hidden="1" customHeight="1" outlineLevel="1">
      <c r="B37" s="100"/>
      <c r="C37" s="908"/>
      <c r="D37" s="909"/>
      <c r="E37" s="909"/>
      <c r="F37" s="910"/>
      <c r="G37" s="890"/>
      <c r="H37" s="891"/>
      <c r="I37" s="152"/>
      <c r="J37" s="152"/>
      <c r="K37" s="152"/>
      <c r="L37" s="152"/>
      <c r="M37" s="152"/>
      <c r="N37" s="152"/>
      <c r="O37" s="152"/>
      <c r="P37" s="153"/>
      <c r="Q37" s="153"/>
      <c r="R37" s="156">
        <f t="shared" si="22"/>
        <v>0</v>
      </c>
      <c r="S37" s="156">
        <f t="shared" si="23"/>
        <v>0</v>
      </c>
      <c r="U37" s="157">
        <f t="shared" si="29"/>
        <v>0</v>
      </c>
      <c r="W37" s="152"/>
      <c r="X37" s="152"/>
      <c r="Y37" s="152"/>
      <c r="Z37" s="152"/>
      <c r="AA37" s="152"/>
      <c r="AB37" s="152"/>
      <c r="AC37" s="347"/>
      <c r="AD37" s="152"/>
      <c r="AE37" s="152"/>
      <c r="AF37" s="152"/>
      <c r="AG37" s="152"/>
      <c r="AH37" s="152"/>
      <c r="AI37" s="152"/>
      <c r="AJ37" s="347"/>
      <c r="AK37" s="152"/>
      <c r="AL37" s="152"/>
      <c r="AM37" s="295"/>
      <c r="AN37" s="228"/>
      <c r="AO37" s="228"/>
      <c r="AP37" s="228"/>
      <c r="AQ37" s="228"/>
      <c r="AR37" s="228"/>
      <c r="AS37" s="348"/>
      <c r="AT37" s="264">
        <f t="shared" si="12"/>
        <v>0</v>
      </c>
      <c r="AU37" s="259"/>
      <c r="AV37" s="265">
        <f t="shared" si="26"/>
        <v>0</v>
      </c>
      <c r="AX37" s="265">
        <f t="shared" si="30"/>
        <v>0</v>
      </c>
      <c r="AZ37" s="492">
        <f t="shared" si="27"/>
        <v>0</v>
      </c>
      <c r="BB37" s="492">
        <f t="shared" si="28"/>
        <v>0</v>
      </c>
      <c r="BD37" s="265">
        <f t="shared" si="31"/>
        <v>0</v>
      </c>
      <c r="BE37" s="105"/>
      <c r="BF37" s="105"/>
      <c r="BG37" s="105"/>
      <c r="BH37" s="105"/>
      <c r="BI37" s="105"/>
      <c r="BJ37" s="105"/>
    </row>
    <row r="38" spans="2:62" ht="18" hidden="1" customHeight="1" outlineLevel="1">
      <c r="B38" s="100"/>
      <c r="C38" s="908"/>
      <c r="D38" s="909"/>
      <c r="E38" s="909"/>
      <c r="F38" s="910"/>
      <c r="G38" s="890"/>
      <c r="H38" s="891"/>
      <c r="I38" s="152"/>
      <c r="J38" s="152"/>
      <c r="K38" s="152"/>
      <c r="L38" s="152"/>
      <c r="M38" s="152"/>
      <c r="N38" s="152"/>
      <c r="O38" s="152"/>
      <c r="P38" s="153"/>
      <c r="Q38" s="153"/>
      <c r="R38" s="156">
        <f t="shared" si="22"/>
        <v>0</v>
      </c>
      <c r="S38" s="156">
        <f t="shared" si="23"/>
        <v>0</v>
      </c>
      <c r="U38" s="157">
        <f t="shared" si="29"/>
        <v>0</v>
      </c>
      <c r="W38" s="152"/>
      <c r="X38" s="152"/>
      <c r="Y38" s="152"/>
      <c r="Z38" s="152"/>
      <c r="AA38" s="152"/>
      <c r="AB38" s="152"/>
      <c r="AC38" s="347"/>
      <c r="AD38" s="152"/>
      <c r="AE38" s="152"/>
      <c r="AF38" s="152"/>
      <c r="AG38" s="152"/>
      <c r="AH38" s="152"/>
      <c r="AI38" s="152"/>
      <c r="AJ38" s="347"/>
      <c r="AK38" s="152"/>
      <c r="AL38" s="152"/>
      <c r="AM38" s="295"/>
      <c r="AN38" s="228"/>
      <c r="AO38" s="228"/>
      <c r="AP38" s="228"/>
      <c r="AQ38" s="228"/>
      <c r="AR38" s="228"/>
      <c r="AS38" s="348"/>
      <c r="AT38" s="264">
        <f t="shared" si="12"/>
        <v>0</v>
      </c>
      <c r="AU38" s="259"/>
      <c r="AV38" s="265">
        <f t="shared" si="26"/>
        <v>0</v>
      </c>
      <c r="AX38" s="265">
        <f t="shared" si="30"/>
        <v>0</v>
      </c>
      <c r="AZ38" s="492">
        <f t="shared" si="27"/>
        <v>0</v>
      </c>
      <c r="BB38" s="492">
        <f t="shared" si="28"/>
        <v>0</v>
      </c>
      <c r="BD38" s="265">
        <f t="shared" si="31"/>
        <v>0</v>
      </c>
      <c r="BE38" s="105"/>
      <c r="BF38" s="105"/>
      <c r="BG38" s="105"/>
      <c r="BH38" s="105"/>
      <c r="BI38" s="105"/>
      <c r="BJ38" s="105"/>
    </row>
    <row r="39" spans="2:62" ht="18" hidden="1" customHeight="1" outlineLevel="1">
      <c r="B39" s="100"/>
      <c r="C39" s="908"/>
      <c r="D39" s="909"/>
      <c r="E39" s="909"/>
      <c r="F39" s="910"/>
      <c r="G39" s="890"/>
      <c r="H39" s="891"/>
      <c r="I39" s="152"/>
      <c r="J39" s="152"/>
      <c r="K39" s="152"/>
      <c r="L39" s="152"/>
      <c r="M39" s="152"/>
      <c r="N39" s="152"/>
      <c r="O39" s="152"/>
      <c r="P39" s="153"/>
      <c r="Q39" s="153"/>
      <c r="R39" s="156">
        <f t="shared" si="22"/>
        <v>0</v>
      </c>
      <c r="S39" s="156">
        <f t="shared" si="23"/>
        <v>0</v>
      </c>
      <c r="U39" s="157">
        <f t="shared" si="29"/>
        <v>0</v>
      </c>
      <c r="W39" s="152"/>
      <c r="X39" s="152"/>
      <c r="Y39" s="152"/>
      <c r="Z39" s="152"/>
      <c r="AA39" s="152"/>
      <c r="AB39" s="152"/>
      <c r="AC39" s="347"/>
      <c r="AD39" s="152"/>
      <c r="AE39" s="152"/>
      <c r="AF39" s="152"/>
      <c r="AG39" s="152"/>
      <c r="AH39" s="152"/>
      <c r="AI39" s="152"/>
      <c r="AJ39" s="347"/>
      <c r="AK39" s="152"/>
      <c r="AL39" s="152"/>
      <c r="AM39" s="295"/>
      <c r="AN39" s="228"/>
      <c r="AO39" s="228"/>
      <c r="AP39" s="228"/>
      <c r="AQ39" s="228"/>
      <c r="AR39" s="228"/>
      <c r="AS39" s="348"/>
      <c r="AT39" s="264">
        <f t="shared" si="12"/>
        <v>0</v>
      </c>
      <c r="AU39" s="259"/>
      <c r="AV39" s="265">
        <f t="shared" si="26"/>
        <v>0</v>
      </c>
      <c r="AX39" s="265">
        <f t="shared" si="30"/>
        <v>0</v>
      </c>
      <c r="AZ39" s="492">
        <f t="shared" si="27"/>
        <v>0</v>
      </c>
      <c r="BB39" s="492">
        <f t="shared" si="28"/>
        <v>0</v>
      </c>
      <c r="BD39" s="265">
        <f t="shared" si="31"/>
        <v>0</v>
      </c>
      <c r="BE39" s="105"/>
      <c r="BF39" s="105"/>
      <c r="BG39" s="105"/>
      <c r="BH39" s="105"/>
      <c r="BI39" s="105"/>
      <c r="BJ39" s="105"/>
    </row>
    <row r="40" spans="2:62" ht="18" hidden="1" customHeight="1" outlineLevel="1">
      <c r="B40" s="100"/>
      <c r="C40" s="908"/>
      <c r="D40" s="909"/>
      <c r="E40" s="909"/>
      <c r="F40" s="910"/>
      <c r="G40" s="890"/>
      <c r="H40" s="891"/>
      <c r="I40" s="152"/>
      <c r="J40" s="152"/>
      <c r="K40" s="152"/>
      <c r="L40" s="152"/>
      <c r="M40" s="152"/>
      <c r="N40" s="152"/>
      <c r="O40" s="152"/>
      <c r="P40" s="153"/>
      <c r="Q40" s="153"/>
      <c r="R40" s="156">
        <f t="shared" si="22"/>
        <v>0</v>
      </c>
      <c r="S40" s="156">
        <f t="shared" si="23"/>
        <v>0</v>
      </c>
      <c r="U40" s="157">
        <f t="shared" si="29"/>
        <v>0</v>
      </c>
      <c r="W40" s="152"/>
      <c r="X40" s="152"/>
      <c r="Y40" s="152"/>
      <c r="Z40" s="152"/>
      <c r="AA40" s="152"/>
      <c r="AB40" s="152"/>
      <c r="AC40" s="347"/>
      <c r="AD40" s="152"/>
      <c r="AE40" s="152"/>
      <c r="AF40" s="152"/>
      <c r="AG40" s="152"/>
      <c r="AH40" s="152"/>
      <c r="AI40" s="152"/>
      <c r="AJ40" s="347"/>
      <c r="AK40" s="152"/>
      <c r="AL40" s="152"/>
      <c r="AM40" s="295"/>
      <c r="AN40" s="228"/>
      <c r="AO40" s="228"/>
      <c r="AP40" s="228"/>
      <c r="AQ40" s="228"/>
      <c r="AR40" s="228"/>
      <c r="AS40" s="348"/>
      <c r="AT40" s="264">
        <f t="shared" si="12"/>
        <v>0</v>
      </c>
      <c r="AU40" s="259"/>
      <c r="AV40" s="265">
        <f t="shared" si="26"/>
        <v>0</v>
      </c>
      <c r="AX40" s="265">
        <f t="shared" si="30"/>
        <v>0</v>
      </c>
      <c r="AZ40" s="492">
        <f t="shared" si="27"/>
        <v>0</v>
      </c>
      <c r="BB40" s="492">
        <f t="shared" si="28"/>
        <v>0</v>
      </c>
      <c r="BD40" s="265">
        <f t="shared" si="31"/>
        <v>0</v>
      </c>
      <c r="BE40" s="105"/>
      <c r="BF40" s="105"/>
      <c r="BG40" s="105"/>
      <c r="BH40" s="105"/>
      <c r="BI40" s="105"/>
      <c r="BJ40" s="105"/>
    </row>
    <row r="41" spans="2:62" ht="18" hidden="1" customHeight="1" outlineLevel="1">
      <c r="B41" s="100"/>
      <c r="C41" s="908"/>
      <c r="D41" s="909"/>
      <c r="E41" s="909"/>
      <c r="F41" s="910"/>
      <c r="G41" s="890"/>
      <c r="H41" s="891"/>
      <c r="I41" s="152"/>
      <c r="J41" s="152"/>
      <c r="K41" s="152"/>
      <c r="L41" s="152"/>
      <c r="M41" s="152"/>
      <c r="N41" s="152"/>
      <c r="O41" s="152"/>
      <c r="P41" s="153"/>
      <c r="Q41" s="153"/>
      <c r="R41" s="156">
        <f t="shared" si="22"/>
        <v>0</v>
      </c>
      <c r="S41" s="156">
        <f t="shared" si="23"/>
        <v>0</v>
      </c>
      <c r="U41" s="157">
        <f t="shared" si="29"/>
        <v>0</v>
      </c>
      <c r="W41" s="152"/>
      <c r="X41" s="152"/>
      <c r="Y41" s="152"/>
      <c r="Z41" s="152"/>
      <c r="AA41" s="152"/>
      <c r="AB41" s="152"/>
      <c r="AC41" s="347"/>
      <c r="AD41" s="152"/>
      <c r="AE41" s="152"/>
      <c r="AF41" s="152"/>
      <c r="AG41" s="152"/>
      <c r="AH41" s="152"/>
      <c r="AI41" s="152"/>
      <c r="AJ41" s="347"/>
      <c r="AK41" s="152"/>
      <c r="AL41" s="152"/>
      <c r="AM41" s="295"/>
      <c r="AN41" s="228"/>
      <c r="AO41" s="228"/>
      <c r="AP41" s="228"/>
      <c r="AQ41" s="228"/>
      <c r="AR41" s="228"/>
      <c r="AS41" s="348"/>
      <c r="AT41" s="264">
        <f t="shared" si="12"/>
        <v>0</v>
      </c>
      <c r="AU41" s="259"/>
      <c r="AV41" s="265">
        <f t="shared" si="26"/>
        <v>0</v>
      </c>
      <c r="AX41" s="265">
        <f t="shared" si="30"/>
        <v>0</v>
      </c>
      <c r="AZ41" s="492">
        <f t="shared" si="27"/>
        <v>0</v>
      </c>
      <c r="BB41" s="492">
        <f t="shared" si="28"/>
        <v>0</v>
      </c>
      <c r="BD41" s="265">
        <f t="shared" si="31"/>
        <v>0</v>
      </c>
      <c r="BE41" s="105"/>
      <c r="BF41" s="105"/>
      <c r="BG41" s="105"/>
      <c r="BH41" s="105"/>
      <c r="BI41" s="105"/>
      <c r="BJ41" s="105"/>
    </row>
    <row r="42" spans="2:62" ht="18" hidden="1" customHeight="1" outlineLevel="1">
      <c r="B42" s="100"/>
      <c r="C42" s="908"/>
      <c r="D42" s="909"/>
      <c r="E42" s="909"/>
      <c r="F42" s="910"/>
      <c r="G42" s="890"/>
      <c r="H42" s="891"/>
      <c r="I42" s="152"/>
      <c r="J42" s="152"/>
      <c r="K42" s="152"/>
      <c r="L42" s="152"/>
      <c r="M42" s="152"/>
      <c r="N42" s="152"/>
      <c r="O42" s="152"/>
      <c r="P42" s="153"/>
      <c r="Q42" s="153"/>
      <c r="R42" s="156">
        <f t="shared" si="22"/>
        <v>0</v>
      </c>
      <c r="S42" s="156">
        <f t="shared" si="23"/>
        <v>0</v>
      </c>
      <c r="U42" s="157">
        <f t="shared" si="29"/>
        <v>0</v>
      </c>
      <c r="W42" s="152"/>
      <c r="X42" s="152"/>
      <c r="Y42" s="152"/>
      <c r="Z42" s="152"/>
      <c r="AA42" s="152"/>
      <c r="AB42" s="152"/>
      <c r="AC42" s="347"/>
      <c r="AD42" s="152"/>
      <c r="AE42" s="152"/>
      <c r="AF42" s="152"/>
      <c r="AG42" s="152"/>
      <c r="AH42" s="152"/>
      <c r="AI42" s="152"/>
      <c r="AJ42" s="347"/>
      <c r="AK42" s="152"/>
      <c r="AL42" s="152"/>
      <c r="AM42" s="295"/>
      <c r="AN42" s="228"/>
      <c r="AO42" s="228"/>
      <c r="AP42" s="228"/>
      <c r="AQ42" s="228"/>
      <c r="AR42" s="228"/>
      <c r="AS42" s="348"/>
      <c r="AT42" s="264">
        <f t="shared" si="12"/>
        <v>0</v>
      </c>
      <c r="AU42" s="259"/>
      <c r="AV42" s="265">
        <f t="shared" si="26"/>
        <v>0</v>
      </c>
      <c r="AX42" s="265">
        <f t="shared" si="30"/>
        <v>0</v>
      </c>
      <c r="AZ42" s="492">
        <f t="shared" si="27"/>
        <v>0</v>
      </c>
      <c r="BB42" s="492">
        <f t="shared" si="28"/>
        <v>0</v>
      </c>
      <c r="BD42" s="265">
        <f t="shared" si="31"/>
        <v>0</v>
      </c>
      <c r="BE42" s="105"/>
      <c r="BF42" s="105"/>
      <c r="BG42" s="105"/>
      <c r="BH42" s="105"/>
      <c r="BI42" s="105"/>
      <c r="BJ42" s="105"/>
    </row>
    <row r="43" spans="2:62" ht="18" hidden="1" customHeight="1" outlineLevel="1">
      <c r="B43" s="100"/>
      <c r="C43" s="908"/>
      <c r="D43" s="909"/>
      <c r="E43" s="909"/>
      <c r="F43" s="910"/>
      <c r="G43" s="890"/>
      <c r="H43" s="891"/>
      <c r="I43" s="152"/>
      <c r="J43" s="152"/>
      <c r="K43" s="152"/>
      <c r="L43" s="152"/>
      <c r="M43" s="152"/>
      <c r="N43" s="152"/>
      <c r="O43" s="152"/>
      <c r="P43" s="153"/>
      <c r="Q43" s="153"/>
      <c r="R43" s="156">
        <f t="shared" si="22"/>
        <v>0</v>
      </c>
      <c r="S43" s="156">
        <f t="shared" si="23"/>
        <v>0</v>
      </c>
      <c r="U43" s="157">
        <f t="shared" si="29"/>
        <v>0</v>
      </c>
      <c r="W43" s="152"/>
      <c r="X43" s="152"/>
      <c r="Y43" s="152"/>
      <c r="Z43" s="152"/>
      <c r="AA43" s="152"/>
      <c r="AB43" s="152"/>
      <c r="AC43" s="347"/>
      <c r="AD43" s="152"/>
      <c r="AE43" s="152"/>
      <c r="AF43" s="152"/>
      <c r="AG43" s="152"/>
      <c r="AH43" s="152"/>
      <c r="AI43" s="152"/>
      <c r="AJ43" s="347"/>
      <c r="AK43" s="152"/>
      <c r="AL43" s="152"/>
      <c r="AM43" s="295"/>
      <c r="AN43" s="228"/>
      <c r="AO43" s="228"/>
      <c r="AP43" s="228"/>
      <c r="AQ43" s="228"/>
      <c r="AR43" s="228"/>
      <c r="AS43" s="348"/>
      <c r="AT43" s="264">
        <f t="shared" si="12"/>
        <v>0</v>
      </c>
      <c r="AU43" s="259"/>
      <c r="AV43" s="265">
        <f t="shared" si="26"/>
        <v>0</v>
      </c>
      <c r="AX43" s="265">
        <f t="shared" si="30"/>
        <v>0</v>
      </c>
      <c r="AZ43" s="492">
        <f t="shared" si="27"/>
        <v>0</v>
      </c>
      <c r="BB43" s="492">
        <f t="shared" si="28"/>
        <v>0</v>
      </c>
      <c r="BD43" s="265">
        <f t="shared" si="31"/>
        <v>0</v>
      </c>
      <c r="BE43" s="105"/>
      <c r="BF43" s="105"/>
      <c r="BG43" s="105"/>
      <c r="BH43" s="105"/>
      <c r="BI43" s="105"/>
      <c r="BJ43" s="105"/>
    </row>
    <row r="44" spans="2:62" ht="18" hidden="1" customHeight="1" outlineLevel="1">
      <c r="B44" s="100"/>
      <c r="C44" s="908"/>
      <c r="D44" s="909"/>
      <c r="E44" s="909"/>
      <c r="F44" s="910"/>
      <c r="G44" s="890"/>
      <c r="H44" s="891"/>
      <c r="I44" s="152"/>
      <c r="J44" s="152"/>
      <c r="K44" s="152"/>
      <c r="L44" s="152"/>
      <c r="M44" s="152"/>
      <c r="N44" s="152"/>
      <c r="O44" s="152"/>
      <c r="P44" s="153"/>
      <c r="Q44" s="153"/>
      <c r="R44" s="156">
        <f t="shared" si="22"/>
        <v>0</v>
      </c>
      <c r="S44" s="156">
        <f t="shared" si="23"/>
        <v>0</v>
      </c>
      <c r="U44" s="157">
        <f t="shared" si="29"/>
        <v>0</v>
      </c>
      <c r="W44" s="152"/>
      <c r="X44" s="152"/>
      <c r="Y44" s="152"/>
      <c r="Z44" s="152"/>
      <c r="AA44" s="152"/>
      <c r="AB44" s="152"/>
      <c r="AC44" s="347"/>
      <c r="AD44" s="152"/>
      <c r="AE44" s="152"/>
      <c r="AF44" s="152"/>
      <c r="AG44" s="152"/>
      <c r="AH44" s="152"/>
      <c r="AI44" s="152"/>
      <c r="AJ44" s="347"/>
      <c r="AK44" s="152"/>
      <c r="AL44" s="152"/>
      <c r="AM44" s="295"/>
      <c r="AN44" s="228"/>
      <c r="AO44" s="228"/>
      <c r="AP44" s="228"/>
      <c r="AQ44" s="228"/>
      <c r="AR44" s="228"/>
      <c r="AS44" s="348"/>
      <c r="AT44" s="264">
        <f t="shared" si="12"/>
        <v>0</v>
      </c>
      <c r="AU44" s="259"/>
      <c r="AV44" s="265">
        <f t="shared" si="26"/>
        <v>0</v>
      </c>
      <c r="AX44" s="265">
        <f t="shared" si="30"/>
        <v>0</v>
      </c>
      <c r="AZ44" s="492">
        <f t="shared" si="27"/>
        <v>0</v>
      </c>
      <c r="BB44" s="492">
        <f t="shared" si="28"/>
        <v>0</v>
      </c>
      <c r="BD44" s="265">
        <f t="shared" si="31"/>
        <v>0</v>
      </c>
      <c r="BE44" s="105"/>
      <c r="BF44" s="105"/>
      <c r="BG44" s="105"/>
      <c r="BH44" s="105"/>
      <c r="BI44" s="105"/>
      <c r="BJ44" s="105"/>
    </row>
    <row r="45" spans="2:62" ht="9.9499999999999993" hidden="1" customHeight="1" outlineLevel="1">
      <c r="B45" s="101"/>
      <c r="C45" s="208"/>
      <c r="D45" s="208"/>
      <c r="E45" s="208"/>
      <c r="F45" s="208"/>
      <c r="G45" s="237"/>
      <c r="H45" s="207"/>
      <c r="I45" s="257"/>
      <c r="J45" s="257"/>
      <c r="K45" s="257"/>
      <c r="L45" s="257"/>
      <c r="M45" s="257"/>
      <c r="N45" s="257"/>
      <c r="O45" s="257"/>
      <c r="P45" s="256"/>
      <c r="Q45" s="102"/>
      <c r="R45" s="102"/>
      <c r="S45" s="102"/>
      <c r="U45" s="98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Z45" s="493"/>
      <c r="BE45" s="105"/>
      <c r="BF45" s="105"/>
      <c r="BG45" s="105"/>
      <c r="BH45" s="105"/>
      <c r="BI45" s="105"/>
      <c r="BJ45" s="105"/>
    </row>
    <row r="46" spans="2:62" ht="20.100000000000001" customHeight="1" collapsed="1">
      <c r="B46" s="179">
        <f>B29+1</f>
        <v>3</v>
      </c>
      <c r="C46" s="916"/>
      <c r="D46" s="917"/>
      <c r="E46" s="917"/>
      <c r="F46" s="918"/>
      <c r="G46" s="429"/>
      <c r="H46" s="206">
        <v>1</v>
      </c>
      <c r="I46" s="642">
        <f t="shared" ref="I46" si="32">$H46*SUM(I47:I61)</f>
        <v>0</v>
      </c>
      <c r="J46" s="643">
        <f t="shared" ref="J46:O46" si="33">$H46*SUM(J47:J61)</f>
        <v>0</v>
      </c>
      <c r="K46" s="644">
        <f t="shared" si="33"/>
        <v>0</v>
      </c>
      <c r="L46" s="645">
        <f t="shared" si="33"/>
        <v>0</v>
      </c>
      <c r="M46" s="645">
        <f t="shared" si="33"/>
        <v>0</v>
      </c>
      <c r="N46" s="644">
        <f t="shared" si="33"/>
        <v>0</v>
      </c>
      <c r="O46" s="642">
        <f t="shared" si="33"/>
        <v>0</v>
      </c>
      <c r="P46" s="209">
        <f t="shared" ref="P46:Q46" si="34">$H46*SUM(P47:P61)</f>
        <v>0</v>
      </c>
      <c r="Q46" s="210">
        <f t="shared" si="34"/>
        <v>0</v>
      </c>
      <c r="R46" s="136">
        <f t="shared" ref="R46:R61" si="35">P46*(1+Gewinn)*(1+SicherheitAngebot)</f>
        <v>0</v>
      </c>
      <c r="S46" s="137">
        <f t="shared" ref="S46:S61" si="36">Q46*(1+MGKZ)*(1+Gewinn)*(1+SicherheitAngebot)</f>
        <v>0</v>
      </c>
      <c r="U46" s="10">
        <f>I46*$I$7+J46*$J$7+K46*$K$7+L46*$L$7+M46*$M$7+N46*$N$7+O46*$O$7+R46+S46</f>
        <v>0</v>
      </c>
      <c r="W46" s="646">
        <f t="shared" ref="W46:AB46" si="37">$H46*SUM(W47:W61)</f>
        <v>0</v>
      </c>
      <c r="X46" s="647">
        <f t="shared" si="37"/>
        <v>0</v>
      </c>
      <c r="Y46" s="648">
        <f t="shared" si="37"/>
        <v>0</v>
      </c>
      <c r="Z46" s="649">
        <f t="shared" si="37"/>
        <v>0</v>
      </c>
      <c r="AA46" s="648">
        <f t="shared" si="37"/>
        <v>0</v>
      </c>
      <c r="AB46" s="646">
        <f t="shared" si="37"/>
        <v>0</v>
      </c>
      <c r="AC46" s="258"/>
      <c r="AD46" s="646">
        <f t="shared" ref="AD46:AM46" si="38">$H46*SUM(AD47:AD61)</f>
        <v>0</v>
      </c>
      <c r="AE46" s="647">
        <f t="shared" si="38"/>
        <v>0</v>
      </c>
      <c r="AF46" s="648">
        <f t="shared" si="38"/>
        <v>0</v>
      </c>
      <c r="AG46" s="649">
        <f t="shared" si="38"/>
        <v>0</v>
      </c>
      <c r="AH46" s="648">
        <f t="shared" si="38"/>
        <v>0</v>
      </c>
      <c r="AI46" s="646">
        <f t="shared" si="38"/>
        <v>0</v>
      </c>
      <c r="AJ46" s="258"/>
      <c r="AK46" s="653">
        <f t="shared" si="38"/>
        <v>0</v>
      </c>
      <c r="AL46" s="653">
        <f t="shared" si="38"/>
        <v>0</v>
      </c>
      <c r="AM46" s="653">
        <f t="shared" si="38"/>
        <v>0</v>
      </c>
      <c r="AN46" s="227">
        <f>$H46*SUM(AN47:AN61)*(1+Gewinn)*(1+SicherheitAngebot)</f>
        <v>0</v>
      </c>
      <c r="AO46" s="227">
        <f>$H46*SUM(AO47:AO61)*(1+Gewinn)*(1+SicherheitAngebot)</f>
        <v>0</v>
      </c>
      <c r="AP46" s="227">
        <f>$H46*SUM(AP47:AP61)*(1+Gewinn)*(1+SicherheitAngebot)</f>
        <v>0</v>
      </c>
      <c r="AQ46" s="227">
        <f>$H46*SUM(AQ47:AQ61)*(1+Gewinn)*(1+SicherheitAngebot)</f>
        <v>0</v>
      </c>
      <c r="AR46" s="227">
        <f>$H46*SUM(AR47:AR61)*(1+Gewinn)*(1+SicherheitAngebot)</f>
        <v>0</v>
      </c>
      <c r="AS46" s="262"/>
      <c r="AT46" s="263">
        <f t="shared" ref="AT46:AT109" si="39">((W46+AD46)*$W$7+(X46+AE46)*$X$7+(Y46+Z46+AF46+AG46)*$Z$7+(AA46+AH46)*$AA$7+(AB46+AI46)*$AB$7)*Zuschläge_IBN</f>
        <v>0</v>
      </c>
      <c r="AU46" s="259"/>
      <c r="AV46" s="491">
        <f>AK46*$AK$7+AL46*$AL$7+AM46*$AM$7+SUM(AN46:AR46)+AT46/Zuschläge_IBN+AT46</f>
        <v>0</v>
      </c>
      <c r="AX46" s="685">
        <f>U46+AV46</f>
        <v>0</v>
      </c>
      <c r="AZ46" s="490">
        <f>IF(H46&gt;0,U46/(1+SicherheitAngebot)*(1+Sicherheit),0)</f>
        <v>0</v>
      </c>
      <c r="BB46" s="490">
        <f>IF(H46&gt;0,AV46/(1+SicherheitAngebot)*(1+Sicherheit),0)</f>
        <v>0</v>
      </c>
      <c r="BD46" s="490">
        <f>AZ46+BB46</f>
        <v>0</v>
      </c>
      <c r="BE46" s="105"/>
      <c r="BF46" s="105"/>
      <c r="BG46" s="105"/>
      <c r="BH46" s="105"/>
      <c r="BI46" s="105"/>
      <c r="BJ46" s="105"/>
    </row>
    <row r="47" spans="2:62" ht="20.100000000000001" hidden="1" customHeight="1" outlineLevel="1">
      <c r="B47" s="211"/>
      <c r="C47" s="908"/>
      <c r="D47" s="909"/>
      <c r="E47" s="909"/>
      <c r="F47" s="910"/>
      <c r="G47" s="890"/>
      <c r="H47" s="901"/>
      <c r="I47" s="152"/>
      <c r="J47" s="152"/>
      <c r="K47" s="152"/>
      <c r="L47" s="152"/>
      <c r="M47" s="152"/>
      <c r="N47" s="152"/>
      <c r="O47" s="152"/>
      <c r="P47" s="153"/>
      <c r="Q47" s="153"/>
      <c r="R47" s="156">
        <f t="shared" si="35"/>
        <v>0</v>
      </c>
      <c r="S47" s="156">
        <f t="shared" si="36"/>
        <v>0</v>
      </c>
      <c r="U47" s="157">
        <f>I47*$I$7+J47*$J$7+K47*$K$7+L47*$L$7+M47*$M$7+N47*$N$7+O47*$O$7+R47+S47</f>
        <v>0</v>
      </c>
      <c r="W47" s="152"/>
      <c r="X47" s="152"/>
      <c r="Y47" s="152"/>
      <c r="Z47" s="152"/>
      <c r="AA47" s="152"/>
      <c r="AB47" s="152"/>
      <c r="AC47" s="347"/>
      <c r="AD47" s="152"/>
      <c r="AE47" s="152"/>
      <c r="AF47" s="152"/>
      <c r="AG47" s="152"/>
      <c r="AH47" s="152"/>
      <c r="AI47" s="152"/>
      <c r="AJ47" s="347"/>
      <c r="AK47" s="152"/>
      <c r="AL47" s="152"/>
      <c r="AM47" s="295"/>
      <c r="AN47" s="228"/>
      <c r="AO47" s="228"/>
      <c r="AP47" s="228"/>
      <c r="AQ47" s="228"/>
      <c r="AR47" s="228"/>
      <c r="AS47" s="348"/>
      <c r="AT47" s="264">
        <f t="shared" si="39"/>
        <v>0</v>
      </c>
      <c r="AU47" s="259"/>
      <c r="AV47" s="265">
        <f t="shared" ref="AV47:AV61" si="40">AK47*$AK$7+AL47*$AL$7+AM47*$AM$7+SUM(AN47:AR47)*(1+Gewinn)*(1+SicherheitAngebot)+AT47/Zuschläge_IBN+AT47</f>
        <v>0</v>
      </c>
      <c r="AX47" s="265">
        <f>U47+AV47</f>
        <v>0</v>
      </c>
      <c r="AZ47" s="492">
        <f t="shared" ref="AZ47:AZ61" si="41">U47/(1+SicherheitAngebot)*(1+Sicherheit)</f>
        <v>0</v>
      </c>
      <c r="BB47" s="492">
        <f t="shared" ref="BB47:BB61" si="42">AV47/(1+SicherheitAngebot)*(1+Sicherheit)</f>
        <v>0</v>
      </c>
      <c r="BD47" s="265">
        <f>AZ47+BB47</f>
        <v>0</v>
      </c>
      <c r="BE47" s="105"/>
      <c r="BF47" s="105"/>
      <c r="BG47" s="105"/>
      <c r="BH47" s="105"/>
      <c r="BI47" s="105"/>
      <c r="BJ47" s="105"/>
    </row>
    <row r="48" spans="2:62" ht="20.100000000000001" hidden="1" customHeight="1" outlineLevel="1">
      <c r="B48" s="212"/>
      <c r="C48" s="908"/>
      <c r="D48" s="909"/>
      <c r="E48" s="909"/>
      <c r="F48" s="910"/>
      <c r="G48" s="890"/>
      <c r="H48" s="891"/>
      <c r="I48" s="152"/>
      <c r="J48" s="152"/>
      <c r="K48" s="152"/>
      <c r="L48" s="152"/>
      <c r="M48" s="152"/>
      <c r="N48" s="152"/>
      <c r="O48" s="152"/>
      <c r="P48" s="153"/>
      <c r="Q48" s="153"/>
      <c r="R48" s="156">
        <f t="shared" si="35"/>
        <v>0</v>
      </c>
      <c r="S48" s="156">
        <f t="shared" si="36"/>
        <v>0</v>
      </c>
      <c r="U48" s="157">
        <f t="shared" ref="U48:U61" si="43">I48*$I$7+J48*$J$7+K48*$K$7+L48*$L$7+M48*$M$7+N48*$N$7+O48*$O$7+R48+S48</f>
        <v>0</v>
      </c>
      <c r="W48" s="152"/>
      <c r="X48" s="152"/>
      <c r="Y48" s="152"/>
      <c r="Z48" s="152"/>
      <c r="AA48" s="152"/>
      <c r="AB48" s="152"/>
      <c r="AC48" s="347"/>
      <c r="AD48" s="152"/>
      <c r="AE48" s="152"/>
      <c r="AF48" s="152"/>
      <c r="AG48" s="152"/>
      <c r="AH48" s="152"/>
      <c r="AI48" s="152"/>
      <c r="AJ48" s="347"/>
      <c r="AK48" s="152"/>
      <c r="AL48" s="152"/>
      <c r="AM48" s="295"/>
      <c r="AN48" s="228"/>
      <c r="AO48" s="228"/>
      <c r="AP48" s="228"/>
      <c r="AQ48" s="228"/>
      <c r="AR48" s="228"/>
      <c r="AS48" s="348"/>
      <c r="AT48" s="264">
        <f t="shared" si="39"/>
        <v>0</v>
      </c>
      <c r="AU48" s="259"/>
      <c r="AV48" s="265">
        <f t="shared" si="40"/>
        <v>0</v>
      </c>
      <c r="AX48" s="265">
        <f t="shared" ref="AX48:AX61" si="44">U48+AV48</f>
        <v>0</v>
      </c>
      <c r="AZ48" s="492">
        <f t="shared" si="41"/>
        <v>0</v>
      </c>
      <c r="BB48" s="492">
        <f t="shared" si="42"/>
        <v>0</v>
      </c>
      <c r="BD48" s="265">
        <f t="shared" ref="BD48:BD61" si="45">AZ48+BB48</f>
        <v>0</v>
      </c>
      <c r="BE48" s="105"/>
      <c r="BF48" s="105"/>
      <c r="BG48" s="105"/>
      <c r="BH48" s="105"/>
      <c r="BI48" s="105"/>
      <c r="BJ48" s="105"/>
    </row>
    <row r="49" spans="2:62" ht="20.100000000000001" hidden="1" customHeight="1" outlineLevel="1">
      <c r="B49" s="212"/>
      <c r="C49" s="908"/>
      <c r="D49" s="909"/>
      <c r="E49" s="909"/>
      <c r="F49" s="910"/>
      <c r="G49" s="890"/>
      <c r="H49" s="891"/>
      <c r="I49" s="152"/>
      <c r="J49" s="152"/>
      <c r="K49" s="152"/>
      <c r="L49" s="152"/>
      <c r="M49" s="152"/>
      <c r="N49" s="152"/>
      <c r="O49" s="152"/>
      <c r="P49" s="153"/>
      <c r="Q49" s="153"/>
      <c r="R49" s="156">
        <f t="shared" si="35"/>
        <v>0</v>
      </c>
      <c r="S49" s="156">
        <f t="shared" si="36"/>
        <v>0</v>
      </c>
      <c r="U49" s="157">
        <f t="shared" si="43"/>
        <v>0</v>
      </c>
      <c r="W49" s="152"/>
      <c r="X49" s="152"/>
      <c r="Y49" s="152"/>
      <c r="Z49" s="152"/>
      <c r="AA49" s="152"/>
      <c r="AB49" s="152"/>
      <c r="AC49" s="347"/>
      <c r="AD49" s="152"/>
      <c r="AE49" s="152"/>
      <c r="AF49" s="152"/>
      <c r="AG49" s="152"/>
      <c r="AH49" s="152"/>
      <c r="AI49" s="152"/>
      <c r="AJ49" s="347"/>
      <c r="AK49" s="152"/>
      <c r="AL49" s="152"/>
      <c r="AM49" s="295"/>
      <c r="AN49" s="228"/>
      <c r="AO49" s="228"/>
      <c r="AP49" s="228"/>
      <c r="AQ49" s="228"/>
      <c r="AR49" s="228"/>
      <c r="AS49" s="348"/>
      <c r="AT49" s="264">
        <f t="shared" si="39"/>
        <v>0</v>
      </c>
      <c r="AU49" s="259"/>
      <c r="AV49" s="265">
        <f t="shared" si="40"/>
        <v>0</v>
      </c>
      <c r="AX49" s="265">
        <f t="shared" si="44"/>
        <v>0</v>
      </c>
      <c r="AZ49" s="492">
        <f t="shared" si="41"/>
        <v>0</v>
      </c>
      <c r="BB49" s="492">
        <f t="shared" si="42"/>
        <v>0</v>
      </c>
      <c r="BD49" s="265">
        <f t="shared" si="45"/>
        <v>0</v>
      </c>
      <c r="BE49" s="105"/>
      <c r="BF49" s="105"/>
      <c r="BG49" s="105"/>
      <c r="BH49" s="105"/>
      <c r="BI49" s="105"/>
      <c r="BJ49" s="105"/>
    </row>
    <row r="50" spans="2:62" ht="20.100000000000001" hidden="1" customHeight="1" outlineLevel="1">
      <c r="B50" s="212"/>
      <c r="C50" s="908"/>
      <c r="D50" s="909"/>
      <c r="E50" s="909"/>
      <c r="F50" s="910"/>
      <c r="G50" s="890"/>
      <c r="H50" s="891"/>
      <c r="I50" s="152"/>
      <c r="J50" s="152"/>
      <c r="K50" s="152"/>
      <c r="L50" s="152"/>
      <c r="M50" s="152"/>
      <c r="N50" s="152"/>
      <c r="O50" s="152"/>
      <c r="P50" s="153"/>
      <c r="Q50" s="153"/>
      <c r="R50" s="156">
        <f t="shared" si="35"/>
        <v>0</v>
      </c>
      <c r="S50" s="156">
        <f t="shared" si="36"/>
        <v>0</v>
      </c>
      <c r="U50" s="157">
        <f t="shared" si="43"/>
        <v>0</v>
      </c>
      <c r="W50" s="152"/>
      <c r="X50" s="152"/>
      <c r="Y50" s="152"/>
      <c r="Z50" s="152"/>
      <c r="AA50" s="152"/>
      <c r="AB50" s="152"/>
      <c r="AC50" s="347"/>
      <c r="AD50" s="152"/>
      <c r="AE50" s="152"/>
      <c r="AF50" s="152"/>
      <c r="AG50" s="152"/>
      <c r="AH50" s="152"/>
      <c r="AI50" s="152"/>
      <c r="AJ50" s="347"/>
      <c r="AK50" s="152"/>
      <c r="AL50" s="152"/>
      <c r="AM50" s="295"/>
      <c r="AN50" s="228"/>
      <c r="AO50" s="228"/>
      <c r="AP50" s="228"/>
      <c r="AQ50" s="228"/>
      <c r="AR50" s="228"/>
      <c r="AS50" s="348"/>
      <c r="AT50" s="264">
        <f t="shared" si="39"/>
        <v>0</v>
      </c>
      <c r="AU50" s="259"/>
      <c r="AV50" s="265">
        <f t="shared" si="40"/>
        <v>0</v>
      </c>
      <c r="AX50" s="265">
        <f t="shared" si="44"/>
        <v>0</v>
      </c>
      <c r="AZ50" s="492">
        <f t="shared" si="41"/>
        <v>0</v>
      </c>
      <c r="BB50" s="492">
        <f t="shared" si="42"/>
        <v>0</v>
      </c>
      <c r="BD50" s="265">
        <f t="shared" si="45"/>
        <v>0</v>
      </c>
      <c r="BE50" s="105"/>
      <c r="BF50" s="105"/>
      <c r="BG50" s="105"/>
      <c r="BH50" s="105"/>
      <c r="BI50" s="105"/>
      <c r="BJ50" s="105"/>
    </row>
    <row r="51" spans="2:62" ht="20.100000000000001" hidden="1" customHeight="1" outlineLevel="1">
      <c r="B51" s="212"/>
      <c r="C51" s="908"/>
      <c r="D51" s="909"/>
      <c r="E51" s="909"/>
      <c r="F51" s="910"/>
      <c r="G51" s="890"/>
      <c r="H51" s="891"/>
      <c r="I51" s="152"/>
      <c r="J51" s="152"/>
      <c r="K51" s="152"/>
      <c r="L51" s="152"/>
      <c r="M51" s="152"/>
      <c r="N51" s="152"/>
      <c r="O51" s="152"/>
      <c r="P51" s="153"/>
      <c r="Q51" s="153"/>
      <c r="R51" s="156">
        <f t="shared" si="35"/>
        <v>0</v>
      </c>
      <c r="S51" s="156">
        <f t="shared" si="36"/>
        <v>0</v>
      </c>
      <c r="U51" s="157">
        <f t="shared" si="43"/>
        <v>0</v>
      </c>
      <c r="W51" s="152"/>
      <c r="X51" s="152"/>
      <c r="Y51" s="152"/>
      <c r="Z51" s="152"/>
      <c r="AA51" s="152"/>
      <c r="AB51" s="152"/>
      <c r="AC51" s="347"/>
      <c r="AD51" s="152"/>
      <c r="AE51" s="152"/>
      <c r="AF51" s="152"/>
      <c r="AG51" s="152"/>
      <c r="AH51" s="152"/>
      <c r="AI51" s="152"/>
      <c r="AJ51" s="347"/>
      <c r="AK51" s="152"/>
      <c r="AL51" s="152"/>
      <c r="AM51" s="295"/>
      <c r="AN51" s="228"/>
      <c r="AO51" s="228"/>
      <c r="AP51" s="228"/>
      <c r="AQ51" s="228"/>
      <c r="AR51" s="228"/>
      <c r="AS51" s="348"/>
      <c r="AT51" s="264">
        <f t="shared" si="39"/>
        <v>0</v>
      </c>
      <c r="AU51" s="259"/>
      <c r="AV51" s="265">
        <f t="shared" si="40"/>
        <v>0</v>
      </c>
      <c r="AX51" s="265">
        <f t="shared" si="44"/>
        <v>0</v>
      </c>
      <c r="AZ51" s="492">
        <f t="shared" si="41"/>
        <v>0</v>
      </c>
      <c r="BB51" s="492">
        <f t="shared" si="42"/>
        <v>0</v>
      </c>
      <c r="BD51" s="265">
        <f t="shared" si="45"/>
        <v>0</v>
      </c>
      <c r="BE51" s="105"/>
      <c r="BF51" s="105"/>
      <c r="BG51" s="105"/>
      <c r="BH51" s="105"/>
      <c r="BI51" s="105"/>
      <c r="BJ51" s="105"/>
    </row>
    <row r="52" spans="2:62" ht="20.100000000000001" hidden="1" customHeight="1" outlineLevel="1">
      <c r="B52" s="212"/>
      <c r="C52" s="908"/>
      <c r="D52" s="909"/>
      <c r="E52" s="909"/>
      <c r="F52" s="910"/>
      <c r="G52" s="890"/>
      <c r="H52" s="891"/>
      <c r="I52" s="152"/>
      <c r="J52" s="152"/>
      <c r="K52" s="152"/>
      <c r="L52" s="152"/>
      <c r="M52" s="152"/>
      <c r="N52" s="152"/>
      <c r="O52" s="152"/>
      <c r="P52" s="153"/>
      <c r="Q52" s="153"/>
      <c r="R52" s="156">
        <f t="shared" si="35"/>
        <v>0</v>
      </c>
      <c r="S52" s="156">
        <f t="shared" si="36"/>
        <v>0</v>
      </c>
      <c r="U52" s="157">
        <f t="shared" si="43"/>
        <v>0</v>
      </c>
      <c r="W52" s="152"/>
      <c r="X52" s="152"/>
      <c r="Y52" s="152"/>
      <c r="Z52" s="152"/>
      <c r="AA52" s="152"/>
      <c r="AB52" s="152"/>
      <c r="AC52" s="347"/>
      <c r="AD52" s="152"/>
      <c r="AE52" s="152"/>
      <c r="AF52" s="152"/>
      <c r="AG52" s="152"/>
      <c r="AH52" s="152"/>
      <c r="AI52" s="152"/>
      <c r="AJ52" s="347"/>
      <c r="AK52" s="152"/>
      <c r="AL52" s="152"/>
      <c r="AM52" s="295"/>
      <c r="AN52" s="228"/>
      <c r="AO52" s="228"/>
      <c r="AP52" s="228"/>
      <c r="AQ52" s="228"/>
      <c r="AR52" s="228"/>
      <c r="AS52" s="348"/>
      <c r="AT52" s="264">
        <f t="shared" si="39"/>
        <v>0</v>
      </c>
      <c r="AU52" s="259"/>
      <c r="AV52" s="265">
        <f t="shared" si="40"/>
        <v>0</v>
      </c>
      <c r="AX52" s="265">
        <f t="shared" si="44"/>
        <v>0</v>
      </c>
      <c r="AZ52" s="492">
        <f t="shared" si="41"/>
        <v>0</v>
      </c>
      <c r="BB52" s="492">
        <f t="shared" si="42"/>
        <v>0</v>
      </c>
      <c r="BD52" s="265">
        <f t="shared" si="45"/>
        <v>0</v>
      </c>
      <c r="BE52" s="105"/>
      <c r="BF52" s="105"/>
      <c r="BG52" s="105"/>
      <c r="BH52" s="105"/>
      <c r="BI52" s="105"/>
      <c r="BJ52" s="105"/>
    </row>
    <row r="53" spans="2:62" ht="20.100000000000001" hidden="1" customHeight="1" outlineLevel="1">
      <c r="B53" s="212"/>
      <c r="C53" s="908"/>
      <c r="D53" s="909"/>
      <c r="E53" s="909"/>
      <c r="F53" s="910"/>
      <c r="G53" s="890"/>
      <c r="H53" s="891"/>
      <c r="I53" s="152"/>
      <c r="J53" s="152"/>
      <c r="K53" s="152"/>
      <c r="L53" s="152"/>
      <c r="M53" s="152"/>
      <c r="N53" s="152"/>
      <c r="O53" s="152"/>
      <c r="P53" s="153"/>
      <c r="Q53" s="153"/>
      <c r="R53" s="156">
        <f t="shared" si="35"/>
        <v>0</v>
      </c>
      <c r="S53" s="156">
        <f t="shared" si="36"/>
        <v>0</v>
      </c>
      <c r="U53" s="157">
        <f t="shared" si="43"/>
        <v>0</v>
      </c>
      <c r="W53" s="152"/>
      <c r="X53" s="152"/>
      <c r="Y53" s="152"/>
      <c r="Z53" s="152"/>
      <c r="AA53" s="152"/>
      <c r="AB53" s="152"/>
      <c r="AC53" s="347"/>
      <c r="AD53" s="152"/>
      <c r="AE53" s="152"/>
      <c r="AF53" s="152"/>
      <c r="AG53" s="152"/>
      <c r="AH53" s="152"/>
      <c r="AI53" s="152"/>
      <c r="AJ53" s="347"/>
      <c r="AK53" s="152"/>
      <c r="AL53" s="152"/>
      <c r="AM53" s="295"/>
      <c r="AN53" s="228"/>
      <c r="AO53" s="228"/>
      <c r="AP53" s="228"/>
      <c r="AQ53" s="228"/>
      <c r="AR53" s="228"/>
      <c r="AS53" s="348"/>
      <c r="AT53" s="264">
        <f t="shared" si="39"/>
        <v>0</v>
      </c>
      <c r="AU53" s="259"/>
      <c r="AV53" s="265">
        <f t="shared" si="40"/>
        <v>0</v>
      </c>
      <c r="AX53" s="265">
        <f t="shared" si="44"/>
        <v>0</v>
      </c>
      <c r="AZ53" s="492">
        <f t="shared" si="41"/>
        <v>0</v>
      </c>
      <c r="BB53" s="492">
        <f t="shared" si="42"/>
        <v>0</v>
      </c>
      <c r="BD53" s="265">
        <f t="shared" si="45"/>
        <v>0</v>
      </c>
      <c r="BE53" s="105"/>
      <c r="BF53" s="105"/>
      <c r="BG53" s="105"/>
      <c r="BH53" s="105"/>
      <c r="BI53" s="105"/>
      <c r="BJ53" s="105"/>
    </row>
    <row r="54" spans="2:62" ht="20.100000000000001" hidden="1" customHeight="1" outlineLevel="1">
      <c r="B54" s="212"/>
      <c r="C54" s="908"/>
      <c r="D54" s="909"/>
      <c r="E54" s="909"/>
      <c r="F54" s="910"/>
      <c r="G54" s="890"/>
      <c r="H54" s="891"/>
      <c r="I54" s="152"/>
      <c r="J54" s="152"/>
      <c r="K54" s="152"/>
      <c r="L54" s="152"/>
      <c r="M54" s="152"/>
      <c r="N54" s="152"/>
      <c r="O54" s="152"/>
      <c r="P54" s="153"/>
      <c r="Q54" s="153"/>
      <c r="R54" s="156">
        <f t="shared" si="35"/>
        <v>0</v>
      </c>
      <c r="S54" s="156">
        <f t="shared" si="36"/>
        <v>0</v>
      </c>
      <c r="U54" s="157">
        <f t="shared" si="43"/>
        <v>0</v>
      </c>
      <c r="W54" s="152"/>
      <c r="X54" s="152"/>
      <c r="Y54" s="152"/>
      <c r="Z54" s="152"/>
      <c r="AA54" s="152"/>
      <c r="AB54" s="152"/>
      <c r="AC54" s="347"/>
      <c r="AD54" s="152"/>
      <c r="AE54" s="152"/>
      <c r="AF54" s="152"/>
      <c r="AG54" s="152"/>
      <c r="AH54" s="152"/>
      <c r="AI54" s="152"/>
      <c r="AJ54" s="347"/>
      <c r="AK54" s="152"/>
      <c r="AL54" s="152"/>
      <c r="AM54" s="295"/>
      <c r="AN54" s="228"/>
      <c r="AO54" s="228"/>
      <c r="AP54" s="228"/>
      <c r="AQ54" s="228"/>
      <c r="AR54" s="228"/>
      <c r="AS54" s="348"/>
      <c r="AT54" s="264">
        <f t="shared" si="39"/>
        <v>0</v>
      </c>
      <c r="AU54" s="259"/>
      <c r="AV54" s="265">
        <f t="shared" si="40"/>
        <v>0</v>
      </c>
      <c r="AX54" s="265">
        <f t="shared" si="44"/>
        <v>0</v>
      </c>
      <c r="AZ54" s="492">
        <f t="shared" si="41"/>
        <v>0</v>
      </c>
      <c r="BB54" s="492">
        <f t="shared" si="42"/>
        <v>0</v>
      </c>
      <c r="BD54" s="265">
        <f t="shared" si="45"/>
        <v>0</v>
      </c>
      <c r="BE54" s="105"/>
      <c r="BF54" s="105"/>
      <c r="BG54" s="105"/>
      <c r="BH54" s="105"/>
      <c r="BI54" s="105"/>
      <c r="BJ54" s="105"/>
    </row>
    <row r="55" spans="2:62" ht="20.100000000000001" hidden="1" customHeight="1" outlineLevel="1">
      <c r="B55" s="212"/>
      <c r="C55" s="908"/>
      <c r="D55" s="909"/>
      <c r="E55" s="909"/>
      <c r="F55" s="910"/>
      <c r="G55" s="890"/>
      <c r="H55" s="891"/>
      <c r="I55" s="152"/>
      <c r="J55" s="152"/>
      <c r="K55" s="152"/>
      <c r="L55" s="152"/>
      <c r="M55" s="152"/>
      <c r="N55" s="152"/>
      <c r="O55" s="152"/>
      <c r="P55" s="153"/>
      <c r="Q55" s="153"/>
      <c r="R55" s="156">
        <f t="shared" si="35"/>
        <v>0</v>
      </c>
      <c r="S55" s="156">
        <f t="shared" si="36"/>
        <v>0</v>
      </c>
      <c r="U55" s="157">
        <f t="shared" si="43"/>
        <v>0</v>
      </c>
      <c r="W55" s="152"/>
      <c r="X55" s="152"/>
      <c r="Y55" s="152"/>
      <c r="Z55" s="152"/>
      <c r="AA55" s="152"/>
      <c r="AB55" s="152"/>
      <c r="AC55" s="347"/>
      <c r="AD55" s="152"/>
      <c r="AE55" s="152"/>
      <c r="AF55" s="152"/>
      <c r="AG55" s="152"/>
      <c r="AH55" s="152"/>
      <c r="AI55" s="152"/>
      <c r="AJ55" s="347"/>
      <c r="AK55" s="152"/>
      <c r="AL55" s="152"/>
      <c r="AM55" s="295"/>
      <c r="AN55" s="228"/>
      <c r="AO55" s="228"/>
      <c r="AP55" s="228"/>
      <c r="AQ55" s="228"/>
      <c r="AR55" s="228"/>
      <c r="AS55" s="348"/>
      <c r="AT55" s="264">
        <f t="shared" si="39"/>
        <v>0</v>
      </c>
      <c r="AU55" s="259"/>
      <c r="AV55" s="265">
        <f t="shared" si="40"/>
        <v>0</v>
      </c>
      <c r="AX55" s="265">
        <f t="shared" si="44"/>
        <v>0</v>
      </c>
      <c r="AZ55" s="492">
        <f t="shared" si="41"/>
        <v>0</v>
      </c>
      <c r="BB55" s="492">
        <f t="shared" si="42"/>
        <v>0</v>
      </c>
      <c r="BD55" s="265">
        <f t="shared" si="45"/>
        <v>0</v>
      </c>
      <c r="BE55" s="105"/>
      <c r="BF55" s="105"/>
      <c r="BG55" s="105"/>
      <c r="BH55" s="105"/>
      <c r="BI55" s="105"/>
      <c r="BJ55" s="105"/>
    </row>
    <row r="56" spans="2:62" ht="20.100000000000001" hidden="1" customHeight="1" outlineLevel="1">
      <c r="B56" s="212"/>
      <c r="C56" s="908"/>
      <c r="D56" s="909"/>
      <c r="E56" s="909"/>
      <c r="F56" s="910"/>
      <c r="G56" s="890"/>
      <c r="H56" s="891"/>
      <c r="I56" s="152"/>
      <c r="J56" s="152"/>
      <c r="K56" s="152"/>
      <c r="L56" s="152"/>
      <c r="M56" s="152"/>
      <c r="N56" s="152"/>
      <c r="O56" s="152"/>
      <c r="P56" s="153"/>
      <c r="Q56" s="153"/>
      <c r="R56" s="156">
        <f t="shared" si="35"/>
        <v>0</v>
      </c>
      <c r="S56" s="156">
        <f t="shared" si="36"/>
        <v>0</v>
      </c>
      <c r="U56" s="157">
        <f t="shared" si="43"/>
        <v>0</v>
      </c>
      <c r="W56" s="152"/>
      <c r="X56" s="152"/>
      <c r="Y56" s="152"/>
      <c r="Z56" s="152"/>
      <c r="AA56" s="152"/>
      <c r="AB56" s="152"/>
      <c r="AC56" s="347"/>
      <c r="AD56" s="152"/>
      <c r="AE56" s="152"/>
      <c r="AF56" s="152"/>
      <c r="AG56" s="152"/>
      <c r="AH56" s="152"/>
      <c r="AI56" s="152"/>
      <c r="AJ56" s="347"/>
      <c r="AK56" s="152"/>
      <c r="AL56" s="152"/>
      <c r="AM56" s="295"/>
      <c r="AN56" s="228"/>
      <c r="AO56" s="228"/>
      <c r="AP56" s="228"/>
      <c r="AQ56" s="228"/>
      <c r="AR56" s="228"/>
      <c r="AS56" s="348"/>
      <c r="AT56" s="264">
        <f t="shared" si="39"/>
        <v>0</v>
      </c>
      <c r="AU56" s="259"/>
      <c r="AV56" s="265">
        <f t="shared" si="40"/>
        <v>0</v>
      </c>
      <c r="AX56" s="265">
        <f t="shared" si="44"/>
        <v>0</v>
      </c>
      <c r="AZ56" s="492">
        <f t="shared" si="41"/>
        <v>0</v>
      </c>
      <c r="BB56" s="492">
        <f t="shared" si="42"/>
        <v>0</v>
      </c>
      <c r="BD56" s="265">
        <f t="shared" si="45"/>
        <v>0</v>
      </c>
      <c r="BE56" s="105"/>
      <c r="BF56" s="105"/>
      <c r="BG56" s="105"/>
      <c r="BH56" s="105"/>
      <c r="BI56" s="105"/>
      <c r="BJ56" s="105"/>
    </row>
    <row r="57" spans="2:62" ht="20.100000000000001" hidden="1" customHeight="1" outlineLevel="1">
      <c r="B57" s="212"/>
      <c r="C57" s="908"/>
      <c r="D57" s="909"/>
      <c r="E57" s="909"/>
      <c r="F57" s="910"/>
      <c r="G57" s="890"/>
      <c r="H57" s="891"/>
      <c r="I57" s="152"/>
      <c r="J57" s="152"/>
      <c r="K57" s="152"/>
      <c r="L57" s="152"/>
      <c r="M57" s="152"/>
      <c r="N57" s="152"/>
      <c r="O57" s="152"/>
      <c r="P57" s="153"/>
      <c r="Q57" s="153"/>
      <c r="R57" s="156">
        <f t="shared" si="35"/>
        <v>0</v>
      </c>
      <c r="S57" s="156">
        <f t="shared" si="36"/>
        <v>0</v>
      </c>
      <c r="U57" s="157">
        <f t="shared" si="43"/>
        <v>0</v>
      </c>
      <c r="W57" s="152"/>
      <c r="X57" s="152"/>
      <c r="Y57" s="152"/>
      <c r="Z57" s="152"/>
      <c r="AA57" s="152"/>
      <c r="AB57" s="152"/>
      <c r="AC57" s="347"/>
      <c r="AD57" s="152"/>
      <c r="AE57" s="152"/>
      <c r="AF57" s="152"/>
      <c r="AG57" s="152"/>
      <c r="AH57" s="152"/>
      <c r="AI57" s="152"/>
      <c r="AJ57" s="347"/>
      <c r="AK57" s="152"/>
      <c r="AL57" s="152"/>
      <c r="AM57" s="295"/>
      <c r="AN57" s="228"/>
      <c r="AO57" s="228"/>
      <c r="AP57" s="228"/>
      <c r="AQ57" s="228"/>
      <c r="AR57" s="228"/>
      <c r="AS57" s="348"/>
      <c r="AT57" s="264">
        <f t="shared" si="39"/>
        <v>0</v>
      </c>
      <c r="AU57" s="259"/>
      <c r="AV57" s="265">
        <f t="shared" si="40"/>
        <v>0</v>
      </c>
      <c r="AX57" s="265">
        <f t="shared" si="44"/>
        <v>0</v>
      </c>
      <c r="AZ57" s="492">
        <f t="shared" si="41"/>
        <v>0</v>
      </c>
      <c r="BB57" s="492">
        <f t="shared" si="42"/>
        <v>0</v>
      </c>
      <c r="BD57" s="265">
        <f t="shared" si="45"/>
        <v>0</v>
      </c>
      <c r="BE57" s="105"/>
      <c r="BF57" s="105"/>
      <c r="BG57" s="105"/>
      <c r="BH57" s="105"/>
      <c r="BI57" s="105"/>
      <c r="BJ57" s="105"/>
    </row>
    <row r="58" spans="2:62" ht="20.100000000000001" hidden="1" customHeight="1" outlineLevel="1">
      <c r="B58" s="212"/>
      <c r="C58" s="908"/>
      <c r="D58" s="909"/>
      <c r="E58" s="909"/>
      <c r="F58" s="910"/>
      <c r="G58" s="890"/>
      <c r="H58" s="891"/>
      <c r="I58" s="152"/>
      <c r="J58" s="152"/>
      <c r="K58" s="152"/>
      <c r="L58" s="152"/>
      <c r="M58" s="152"/>
      <c r="N58" s="152"/>
      <c r="O58" s="152"/>
      <c r="P58" s="153"/>
      <c r="Q58" s="153"/>
      <c r="R58" s="156">
        <f t="shared" si="35"/>
        <v>0</v>
      </c>
      <c r="S58" s="156">
        <f t="shared" si="36"/>
        <v>0</v>
      </c>
      <c r="U58" s="157">
        <f t="shared" si="43"/>
        <v>0</v>
      </c>
      <c r="W58" s="152"/>
      <c r="X58" s="152"/>
      <c r="Y58" s="152"/>
      <c r="Z58" s="152"/>
      <c r="AA58" s="152"/>
      <c r="AB58" s="152"/>
      <c r="AC58" s="347"/>
      <c r="AD58" s="152"/>
      <c r="AE58" s="152"/>
      <c r="AF58" s="152"/>
      <c r="AG58" s="152"/>
      <c r="AH58" s="152"/>
      <c r="AI58" s="152"/>
      <c r="AJ58" s="347"/>
      <c r="AK58" s="152"/>
      <c r="AL58" s="152"/>
      <c r="AM58" s="295"/>
      <c r="AN58" s="228"/>
      <c r="AO58" s="228"/>
      <c r="AP58" s="228"/>
      <c r="AQ58" s="228"/>
      <c r="AR58" s="228"/>
      <c r="AS58" s="348"/>
      <c r="AT58" s="264">
        <f t="shared" si="39"/>
        <v>0</v>
      </c>
      <c r="AU58" s="259"/>
      <c r="AV58" s="265">
        <f t="shared" si="40"/>
        <v>0</v>
      </c>
      <c r="AX58" s="265">
        <f t="shared" si="44"/>
        <v>0</v>
      </c>
      <c r="AZ58" s="492">
        <f t="shared" si="41"/>
        <v>0</v>
      </c>
      <c r="BB58" s="492">
        <f t="shared" si="42"/>
        <v>0</v>
      </c>
      <c r="BD58" s="265">
        <f t="shared" si="45"/>
        <v>0</v>
      </c>
      <c r="BE58" s="105"/>
      <c r="BF58" s="105"/>
      <c r="BG58" s="105"/>
      <c r="BH58" s="105"/>
      <c r="BI58" s="105"/>
      <c r="BJ58" s="105"/>
    </row>
    <row r="59" spans="2:62" ht="20.100000000000001" hidden="1" customHeight="1" outlineLevel="1">
      <c r="B59" s="212"/>
      <c r="C59" s="908"/>
      <c r="D59" s="909"/>
      <c r="E59" s="909"/>
      <c r="F59" s="910"/>
      <c r="G59" s="890"/>
      <c r="H59" s="891"/>
      <c r="I59" s="152"/>
      <c r="J59" s="152"/>
      <c r="K59" s="152"/>
      <c r="L59" s="152"/>
      <c r="M59" s="152"/>
      <c r="N59" s="152"/>
      <c r="O59" s="152"/>
      <c r="P59" s="153"/>
      <c r="Q59" s="153"/>
      <c r="R59" s="156">
        <f t="shared" si="35"/>
        <v>0</v>
      </c>
      <c r="S59" s="156">
        <f t="shared" si="36"/>
        <v>0</v>
      </c>
      <c r="U59" s="157">
        <f t="shared" si="43"/>
        <v>0</v>
      </c>
      <c r="W59" s="152"/>
      <c r="X59" s="152"/>
      <c r="Y59" s="152"/>
      <c r="Z59" s="152"/>
      <c r="AA59" s="152"/>
      <c r="AB59" s="152"/>
      <c r="AC59" s="347"/>
      <c r="AD59" s="152"/>
      <c r="AE59" s="152"/>
      <c r="AF59" s="152"/>
      <c r="AG59" s="152"/>
      <c r="AH59" s="152"/>
      <c r="AI59" s="152"/>
      <c r="AJ59" s="347"/>
      <c r="AK59" s="152"/>
      <c r="AL59" s="152"/>
      <c r="AM59" s="295"/>
      <c r="AN59" s="228"/>
      <c r="AO59" s="228"/>
      <c r="AP59" s="228"/>
      <c r="AQ59" s="228"/>
      <c r="AR59" s="228"/>
      <c r="AS59" s="348"/>
      <c r="AT59" s="264">
        <f t="shared" si="39"/>
        <v>0</v>
      </c>
      <c r="AU59" s="259"/>
      <c r="AV59" s="265">
        <f t="shared" si="40"/>
        <v>0</v>
      </c>
      <c r="AX59" s="265">
        <f t="shared" si="44"/>
        <v>0</v>
      </c>
      <c r="AZ59" s="492">
        <f t="shared" si="41"/>
        <v>0</v>
      </c>
      <c r="BB59" s="492">
        <f t="shared" si="42"/>
        <v>0</v>
      </c>
      <c r="BD59" s="265">
        <f t="shared" si="45"/>
        <v>0</v>
      </c>
      <c r="BE59" s="105"/>
      <c r="BF59" s="105"/>
      <c r="BG59" s="105"/>
      <c r="BH59" s="105"/>
      <c r="BI59" s="105"/>
      <c r="BJ59" s="105"/>
    </row>
    <row r="60" spans="2:62" ht="20.100000000000001" hidden="1" customHeight="1" outlineLevel="1">
      <c r="B60" s="212"/>
      <c r="C60" s="908"/>
      <c r="D60" s="909"/>
      <c r="E60" s="909"/>
      <c r="F60" s="910"/>
      <c r="G60" s="890"/>
      <c r="H60" s="891"/>
      <c r="I60" s="152"/>
      <c r="J60" s="152"/>
      <c r="K60" s="152"/>
      <c r="L60" s="152"/>
      <c r="M60" s="152"/>
      <c r="N60" s="152"/>
      <c r="O60" s="152"/>
      <c r="P60" s="153"/>
      <c r="Q60" s="153"/>
      <c r="R60" s="156">
        <f t="shared" si="35"/>
        <v>0</v>
      </c>
      <c r="S60" s="156">
        <f t="shared" si="36"/>
        <v>0</v>
      </c>
      <c r="U60" s="157">
        <f t="shared" si="43"/>
        <v>0</v>
      </c>
      <c r="W60" s="152"/>
      <c r="X60" s="152"/>
      <c r="Y60" s="152"/>
      <c r="Z60" s="152"/>
      <c r="AA60" s="152"/>
      <c r="AB60" s="152"/>
      <c r="AC60" s="347"/>
      <c r="AD60" s="152"/>
      <c r="AE60" s="152"/>
      <c r="AF60" s="152"/>
      <c r="AG60" s="152"/>
      <c r="AH60" s="152"/>
      <c r="AI60" s="152"/>
      <c r="AJ60" s="347"/>
      <c r="AK60" s="152"/>
      <c r="AL60" s="152"/>
      <c r="AM60" s="295"/>
      <c r="AN60" s="228"/>
      <c r="AO60" s="228"/>
      <c r="AP60" s="228"/>
      <c r="AQ60" s="228"/>
      <c r="AR60" s="228"/>
      <c r="AS60" s="348"/>
      <c r="AT60" s="264">
        <f t="shared" si="39"/>
        <v>0</v>
      </c>
      <c r="AU60" s="259"/>
      <c r="AV60" s="265">
        <f t="shared" si="40"/>
        <v>0</v>
      </c>
      <c r="AX60" s="265">
        <f t="shared" si="44"/>
        <v>0</v>
      </c>
      <c r="AZ60" s="492">
        <f t="shared" si="41"/>
        <v>0</v>
      </c>
      <c r="BB60" s="492">
        <f t="shared" si="42"/>
        <v>0</v>
      </c>
      <c r="BD60" s="265">
        <f t="shared" si="45"/>
        <v>0</v>
      </c>
      <c r="BE60" s="105"/>
      <c r="BF60" s="105"/>
      <c r="BG60" s="105"/>
      <c r="BH60" s="105"/>
      <c r="BI60" s="105"/>
      <c r="BJ60" s="105"/>
    </row>
    <row r="61" spans="2:62" ht="20.100000000000001" hidden="1" customHeight="1" outlineLevel="1">
      <c r="B61" s="212"/>
      <c r="C61" s="908"/>
      <c r="D61" s="909"/>
      <c r="E61" s="909"/>
      <c r="F61" s="910"/>
      <c r="G61" s="890"/>
      <c r="H61" s="891"/>
      <c r="I61" s="152"/>
      <c r="J61" s="152"/>
      <c r="K61" s="152"/>
      <c r="L61" s="152"/>
      <c r="M61" s="152"/>
      <c r="N61" s="152"/>
      <c r="O61" s="152"/>
      <c r="P61" s="153"/>
      <c r="Q61" s="153"/>
      <c r="R61" s="156">
        <f t="shared" si="35"/>
        <v>0</v>
      </c>
      <c r="S61" s="156">
        <f t="shared" si="36"/>
        <v>0</v>
      </c>
      <c r="U61" s="157">
        <f t="shared" si="43"/>
        <v>0</v>
      </c>
      <c r="W61" s="152"/>
      <c r="X61" s="152"/>
      <c r="Y61" s="152"/>
      <c r="Z61" s="152"/>
      <c r="AA61" s="152"/>
      <c r="AB61" s="152"/>
      <c r="AC61" s="347"/>
      <c r="AD61" s="152"/>
      <c r="AE61" s="152"/>
      <c r="AF61" s="152"/>
      <c r="AG61" s="152"/>
      <c r="AH61" s="152"/>
      <c r="AI61" s="152"/>
      <c r="AJ61" s="347"/>
      <c r="AK61" s="152"/>
      <c r="AL61" s="152"/>
      <c r="AM61" s="295"/>
      <c r="AN61" s="228"/>
      <c r="AO61" s="228"/>
      <c r="AP61" s="228"/>
      <c r="AQ61" s="228"/>
      <c r="AR61" s="228"/>
      <c r="AS61" s="348"/>
      <c r="AT61" s="264">
        <f t="shared" si="39"/>
        <v>0</v>
      </c>
      <c r="AU61" s="259"/>
      <c r="AV61" s="265">
        <f t="shared" si="40"/>
        <v>0</v>
      </c>
      <c r="AX61" s="265">
        <f t="shared" si="44"/>
        <v>0</v>
      </c>
      <c r="AZ61" s="492">
        <f t="shared" si="41"/>
        <v>0</v>
      </c>
      <c r="BB61" s="492">
        <f t="shared" si="42"/>
        <v>0</v>
      </c>
      <c r="BD61" s="265">
        <f t="shared" si="45"/>
        <v>0</v>
      </c>
      <c r="BE61" s="105"/>
      <c r="BF61" s="105"/>
      <c r="BG61" s="105"/>
      <c r="BH61" s="105"/>
      <c r="BI61" s="105"/>
      <c r="BJ61" s="105"/>
    </row>
    <row r="62" spans="2:62" ht="9.9499999999999993" hidden="1" customHeight="1" outlineLevel="1">
      <c r="B62" s="101"/>
      <c r="C62" s="208"/>
      <c r="D62" s="208"/>
      <c r="E62" s="208"/>
      <c r="F62" s="208"/>
      <c r="G62" s="237"/>
      <c r="H62" s="207"/>
      <c r="I62" s="257"/>
      <c r="J62" s="257"/>
      <c r="K62" s="257"/>
      <c r="L62" s="257"/>
      <c r="M62" s="257"/>
      <c r="N62" s="257"/>
      <c r="O62" s="257"/>
      <c r="P62" s="256"/>
      <c r="Q62" s="102"/>
      <c r="R62" s="102"/>
      <c r="S62" s="102"/>
      <c r="U62" s="98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Z62" s="493"/>
      <c r="BE62" s="105"/>
      <c r="BF62" s="105"/>
      <c r="BG62" s="105"/>
      <c r="BH62" s="105"/>
      <c r="BI62" s="105"/>
      <c r="BJ62" s="105"/>
    </row>
    <row r="63" spans="2:62" ht="20.100000000000001" customHeight="1" collapsed="1">
      <c r="B63" s="179">
        <f>B46+1</f>
        <v>4</v>
      </c>
      <c r="C63" s="916"/>
      <c r="D63" s="917"/>
      <c r="E63" s="917"/>
      <c r="F63" s="918"/>
      <c r="G63" s="429"/>
      <c r="H63" s="206">
        <v>1</v>
      </c>
      <c r="I63" s="642">
        <f t="shared" ref="I63" si="46">$H63*SUM(I64:I78)</f>
        <v>0</v>
      </c>
      <c r="J63" s="643">
        <f t="shared" ref="J63:O63" si="47">$H63*SUM(J64:J78)</f>
        <v>0</v>
      </c>
      <c r="K63" s="644">
        <f t="shared" si="47"/>
        <v>0</v>
      </c>
      <c r="L63" s="645">
        <f t="shared" si="47"/>
        <v>0</v>
      </c>
      <c r="M63" s="645">
        <f t="shared" si="47"/>
        <v>0</v>
      </c>
      <c r="N63" s="644">
        <f t="shared" si="47"/>
        <v>0</v>
      </c>
      <c r="O63" s="642">
        <f t="shared" si="47"/>
        <v>0</v>
      </c>
      <c r="P63" s="209">
        <f t="shared" ref="P63:Q63" si="48">$H63*SUM(P64:P78)</f>
        <v>0</v>
      </c>
      <c r="Q63" s="210">
        <f t="shared" si="48"/>
        <v>0</v>
      </c>
      <c r="R63" s="136">
        <f t="shared" ref="R63:R78" si="49">P63*(1+Gewinn)*(1+SicherheitAngebot)</f>
        <v>0</v>
      </c>
      <c r="S63" s="137">
        <f t="shared" ref="S63:S78" si="50">Q63*(1+MGKZ)*(1+Gewinn)*(1+SicherheitAngebot)</f>
        <v>0</v>
      </c>
      <c r="U63" s="10">
        <f>I63*$I$7+J63*$J$7+K63*$K$7+L63*$L$7+M63*$M$7+N63*$N$7+O63*$O$7+R63+S63</f>
        <v>0</v>
      </c>
      <c r="W63" s="646">
        <f t="shared" ref="W63:AB63" si="51">$H63*SUM(W64:W78)</f>
        <v>0</v>
      </c>
      <c r="X63" s="647">
        <f t="shared" si="51"/>
        <v>0</v>
      </c>
      <c r="Y63" s="648">
        <f t="shared" si="51"/>
        <v>0</v>
      </c>
      <c r="Z63" s="649">
        <f t="shared" si="51"/>
        <v>0</v>
      </c>
      <c r="AA63" s="648">
        <f t="shared" si="51"/>
        <v>0</v>
      </c>
      <c r="AB63" s="646">
        <f t="shared" si="51"/>
        <v>0</v>
      </c>
      <c r="AC63" s="258"/>
      <c r="AD63" s="646">
        <f t="shared" ref="AD63:AM63" si="52">$H63*SUM(AD64:AD78)</f>
        <v>0</v>
      </c>
      <c r="AE63" s="647">
        <f t="shared" si="52"/>
        <v>0</v>
      </c>
      <c r="AF63" s="648">
        <f t="shared" si="52"/>
        <v>0</v>
      </c>
      <c r="AG63" s="649">
        <f t="shared" si="52"/>
        <v>0</v>
      </c>
      <c r="AH63" s="648">
        <f t="shared" si="52"/>
        <v>0</v>
      </c>
      <c r="AI63" s="646">
        <f t="shared" si="52"/>
        <v>0</v>
      </c>
      <c r="AJ63" s="258"/>
      <c r="AK63" s="653">
        <f t="shared" si="52"/>
        <v>0</v>
      </c>
      <c r="AL63" s="653">
        <f t="shared" si="52"/>
        <v>0</v>
      </c>
      <c r="AM63" s="653">
        <f t="shared" si="52"/>
        <v>0</v>
      </c>
      <c r="AN63" s="227">
        <f>$H63*SUM(AN64:AN78)*(1+Gewinn)*(1+SicherheitAngebot)</f>
        <v>0</v>
      </c>
      <c r="AO63" s="227">
        <f>$H63*SUM(AO64:AO78)*(1+Gewinn)*(1+SicherheitAngebot)</f>
        <v>0</v>
      </c>
      <c r="AP63" s="227">
        <f>$H63*SUM(AP64:AP78)*(1+Gewinn)*(1+SicherheitAngebot)</f>
        <v>0</v>
      </c>
      <c r="AQ63" s="227">
        <f>$H63*SUM(AQ64:AQ78)*(1+Gewinn)*(1+SicherheitAngebot)</f>
        <v>0</v>
      </c>
      <c r="AR63" s="227">
        <f>$H63*SUM(AR64:AR78)*(1+Gewinn)*(1+SicherheitAngebot)</f>
        <v>0</v>
      </c>
      <c r="AS63" s="262"/>
      <c r="AT63" s="263">
        <f t="shared" si="39"/>
        <v>0</v>
      </c>
      <c r="AU63" s="259"/>
      <c r="AV63" s="491">
        <f>AK63*$AK$7+AL63*$AL$7+AM63*$AM$7+SUM(AN63:AR63)+AT63/Zuschläge_IBN+AT63</f>
        <v>0</v>
      </c>
      <c r="AX63" s="685">
        <f>U63+AV63</f>
        <v>0</v>
      </c>
      <c r="AZ63" s="490">
        <f>IF(H63&gt;0,U63/(1+SicherheitAngebot)*(1+Sicherheit),0)</f>
        <v>0</v>
      </c>
      <c r="BB63" s="490">
        <f>IF(H63&gt;0,AV63/(1+SicherheitAngebot)*(1+Sicherheit),0)</f>
        <v>0</v>
      </c>
      <c r="BD63" s="490">
        <f>AZ63+BB63</f>
        <v>0</v>
      </c>
      <c r="BE63" s="105"/>
      <c r="BF63" s="105"/>
      <c r="BG63" s="105"/>
      <c r="BH63" s="105"/>
      <c r="BI63" s="105"/>
      <c r="BJ63" s="105"/>
    </row>
    <row r="64" spans="2:62" ht="20.100000000000001" hidden="1" customHeight="1" outlineLevel="1">
      <c r="B64" s="211"/>
      <c r="C64" s="908"/>
      <c r="D64" s="909"/>
      <c r="E64" s="909"/>
      <c r="F64" s="910"/>
      <c r="G64" s="890"/>
      <c r="H64" s="901"/>
      <c r="I64" s="152"/>
      <c r="J64" s="152"/>
      <c r="K64" s="152"/>
      <c r="L64" s="152"/>
      <c r="M64" s="152"/>
      <c r="N64" s="152"/>
      <c r="O64" s="152"/>
      <c r="P64" s="153"/>
      <c r="Q64" s="153"/>
      <c r="R64" s="156">
        <f t="shared" si="49"/>
        <v>0</v>
      </c>
      <c r="S64" s="156">
        <f t="shared" si="50"/>
        <v>0</v>
      </c>
      <c r="U64" s="157">
        <f>I64*$I$7+J64*$J$7+K64*$K$7+L64*$L$7+M64*$M$7+N64*$N$7+O64*$O$7+R64+S64</f>
        <v>0</v>
      </c>
      <c r="W64" s="152"/>
      <c r="X64" s="152"/>
      <c r="Y64" s="152"/>
      <c r="Z64" s="152"/>
      <c r="AA64" s="152"/>
      <c r="AB64" s="152"/>
      <c r="AC64" s="347"/>
      <c r="AD64" s="152"/>
      <c r="AE64" s="152"/>
      <c r="AF64" s="152"/>
      <c r="AG64" s="152"/>
      <c r="AH64" s="152"/>
      <c r="AI64" s="152"/>
      <c r="AJ64" s="347"/>
      <c r="AK64" s="152"/>
      <c r="AL64" s="152"/>
      <c r="AM64" s="295"/>
      <c r="AN64" s="228"/>
      <c r="AO64" s="228"/>
      <c r="AP64" s="228"/>
      <c r="AQ64" s="228"/>
      <c r="AR64" s="228"/>
      <c r="AS64" s="348"/>
      <c r="AT64" s="264">
        <f t="shared" si="39"/>
        <v>0</v>
      </c>
      <c r="AU64" s="259"/>
      <c r="AV64" s="265">
        <f t="shared" ref="AV64:AV78" si="53">AK64*$AK$7+AL64*$AL$7+AM64*$AM$7+SUM(AN64:AR64)*(1+Gewinn)*(1+SicherheitAngebot)+AT64/Zuschläge_IBN+AT64</f>
        <v>0</v>
      </c>
      <c r="AX64" s="265">
        <f>U64+AV64</f>
        <v>0</v>
      </c>
      <c r="AZ64" s="492">
        <f t="shared" ref="AZ64:AZ78" si="54">U64/(1+SicherheitAngebot)*(1+Sicherheit)</f>
        <v>0</v>
      </c>
      <c r="BB64" s="492">
        <f t="shared" ref="BB64:BB78" si="55">AV64/(1+SicherheitAngebot)*(1+Sicherheit)</f>
        <v>0</v>
      </c>
      <c r="BD64" s="265">
        <f>AZ64+BB64</f>
        <v>0</v>
      </c>
      <c r="BE64" s="105"/>
      <c r="BF64" s="105"/>
      <c r="BG64" s="105"/>
      <c r="BH64" s="105"/>
      <c r="BI64" s="105"/>
      <c r="BJ64" s="105"/>
    </row>
    <row r="65" spans="2:62" ht="20.100000000000001" hidden="1" customHeight="1" outlineLevel="1">
      <c r="B65" s="212"/>
      <c r="C65" s="908"/>
      <c r="D65" s="909"/>
      <c r="E65" s="909"/>
      <c r="F65" s="910"/>
      <c r="G65" s="890"/>
      <c r="H65" s="891"/>
      <c r="I65" s="152"/>
      <c r="J65" s="152"/>
      <c r="K65" s="152"/>
      <c r="L65" s="152"/>
      <c r="M65" s="152"/>
      <c r="N65" s="152"/>
      <c r="O65" s="152"/>
      <c r="P65" s="153"/>
      <c r="Q65" s="153"/>
      <c r="R65" s="156">
        <f t="shared" si="49"/>
        <v>0</v>
      </c>
      <c r="S65" s="156">
        <f t="shared" si="50"/>
        <v>0</v>
      </c>
      <c r="U65" s="157">
        <f t="shared" ref="U65:U78" si="56">I65*$I$7+J65*$J$7+K65*$K$7+L65*$L$7+M65*$M$7+N65*$N$7+O65*$O$7+R65+S65</f>
        <v>0</v>
      </c>
      <c r="W65" s="152"/>
      <c r="X65" s="152"/>
      <c r="Y65" s="152"/>
      <c r="Z65" s="152"/>
      <c r="AA65" s="152"/>
      <c r="AB65" s="152"/>
      <c r="AC65" s="347"/>
      <c r="AD65" s="152"/>
      <c r="AE65" s="152"/>
      <c r="AF65" s="152"/>
      <c r="AG65" s="152"/>
      <c r="AH65" s="152"/>
      <c r="AI65" s="152"/>
      <c r="AJ65" s="347"/>
      <c r="AK65" s="152"/>
      <c r="AL65" s="152"/>
      <c r="AM65" s="295"/>
      <c r="AN65" s="228"/>
      <c r="AO65" s="228"/>
      <c r="AP65" s="228"/>
      <c r="AQ65" s="228"/>
      <c r="AR65" s="228"/>
      <c r="AS65" s="348"/>
      <c r="AT65" s="264">
        <f t="shared" si="39"/>
        <v>0</v>
      </c>
      <c r="AU65" s="259"/>
      <c r="AV65" s="265">
        <f t="shared" si="53"/>
        <v>0</v>
      </c>
      <c r="AX65" s="265">
        <f t="shared" ref="AX65:AX78" si="57">U65+AV65</f>
        <v>0</v>
      </c>
      <c r="AZ65" s="492">
        <f t="shared" si="54"/>
        <v>0</v>
      </c>
      <c r="BB65" s="492">
        <f t="shared" si="55"/>
        <v>0</v>
      </c>
      <c r="BD65" s="265">
        <f t="shared" ref="BD65:BD78" si="58">AZ65+BB65</f>
        <v>0</v>
      </c>
      <c r="BE65" s="105"/>
      <c r="BF65" s="105"/>
      <c r="BG65" s="105"/>
      <c r="BH65" s="105"/>
      <c r="BI65" s="105"/>
      <c r="BJ65" s="105"/>
    </row>
    <row r="66" spans="2:62" ht="20.100000000000001" hidden="1" customHeight="1" outlineLevel="1">
      <c r="B66" s="212"/>
      <c r="C66" s="908"/>
      <c r="D66" s="909"/>
      <c r="E66" s="909"/>
      <c r="F66" s="910"/>
      <c r="G66" s="890"/>
      <c r="H66" s="891"/>
      <c r="I66" s="152"/>
      <c r="J66" s="152"/>
      <c r="K66" s="152"/>
      <c r="L66" s="152"/>
      <c r="M66" s="152"/>
      <c r="N66" s="152"/>
      <c r="O66" s="152"/>
      <c r="P66" s="153"/>
      <c r="Q66" s="153"/>
      <c r="R66" s="156">
        <f t="shared" si="49"/>
        <v>0</v>
      </c>
      <c r="S66" s="156">
        <f t="shared" si="50"/>
        <v>0</v>
      </c>
      <c r="U66" s="157">
        <f t="shared" si="56"/>
        <v>0</v>
      </c>
      <c r="W66" s="152"/>
      <c r="X66" s="152"/>
      <c r="Y66" s="152"/>
      <c r="Z66" s="152"/>
      <c r="AA66" s="152"/>
      <c r="AB66" s="152"/>
      <c r="AC66" s="347"/>
      <c r="AD66" s="152"/>
      <c r="AE66" s="152"/>
      <c r="AF66" s="152"/>
      <c r="AG66" s="152"/>
      <c r="AH66" s="152"/>
      <c r="AI66" s="152"/>
      <c r="AJ66" s="347"/>
      <c r="AK66" s="152"/>
      <c r="AL66" s="152"/>
      <c r="AM66" s="295"/>
      <c r="AN66" s="228"/>
      <c r="AO66" s="228"/>
      <c r="AP66" s="228"/>
      <c r="AQ66" s="228"/>
      <c r="AR66" s="228"/>
      <c r="AS66" s="348"/>
      <c r="AT66" s="264">
        <f t="shared" si="39"/>
        <v>0</v>
      </c>
      <c r="AU66" s="259"/>
      <c r="AV66" s="265">
        <f t="shared" si="53"/>
        <v>0</v>
      </c>
      <c r="AX66" s="265">
        <f t="shared" si="57"/>
        <v>0</v>
      </c>
      <c r="AZ66" s="492">
        <f t="shared" si="54"/>
        <v>0</v>
      </c>
      <c r="BB66" s="492">
        <f t="shared" si="55"/>
        <v>0</v>
      </c>
      <c r="BD66" s="265">
        <f t="shared" si="58"/>
        <v>0</v>
      </c>
      <c r="BE66" s="105"/>
      <c r="BF66" s="105"/>
      <c r="BG66" s="105"/>
      <c r="BH66" s="105"/>
      <c r="BI66" s="105"/>
      <c r="BJ66" s="105"/>
    </row>
    <row r="67" spans="2:62" ht="20.100000000000001" hidden="1" customHeight="1" outlineLevel="1">
      <c r="B67" s="212"/>
      <c r="C67" s="908"/>
      <c r="D67" s="909"/>
      <c r="E67" s="909"/>
      <c r="F67" s="910"/>
      <c r="G67" s="890"/>
      <c r="H67" s="891"/>
      <c r="I67" s="152"/>
      <c r="J67" s="152"/>
      <c r="K67" s="152"/>
      <c r="L67" s="152"/>
      <c r="M67" s="152"/>
      <c r="N67" s="152"/>
      <c r="O67" s="152"/>
      <c r="P67" s="153"/>
      <c r="Q67" s="153"/>
      <c r="R67" s="156">
        <f t="shared" si="49"/>
        <v>0</v>
      </c>
      <c r="S67" s="156">
        <f t="shared" si="50"/>
        <v>0</v>
      </c>
      <c r="U67" s="157">
        <f t="shared" si="56"/>
        <v>0</v>
      </c>
      <c r="W67" s="152"/>
      <c r="X67" s="152"/>
      <c r="Y67" s="152"/>
      <c r="Z67" s="152"/>
      <c r="AA67" s="152"/>
      <c r="AB67" s="152"/>
      <c r="AC67" s="347"/>
      <c r="AD67" s="152"/>
      <c r="AE67" s="152"/>
      <c r="AF67" s="152"/>
      <c r="AG67" s="152"/>
      <c r="AH67" s="152"/>
      <c r="AI67" s="152"/>
      <c r="AJ67" s="347"/>
      <c r="AK67" s="152"/>
      <c r="AL67" s="152"/>
      <c r="AM67" s="295"/>
      <c r="AN67" s="228"/>
      <c r="AO67" s="228"/>
      <c r="AP67" s="228"/>
      <c r="AQ67" s="228"/>
      <c r="AR67" s="228"/>
      <c r="AS67" s="348"/>
      <c r="AT67" s="264">
        <f t="shared" si="39"/>
        <v>0</v>
      </c>
      <c r="AU67" s="259"/>
      <c r="AV67" s="265">
        <f t="shared" si="53"/>
        <v>0</v>
      </c>
      <c r="AX67" s="265">
        <f t="shared" si="57"/>
        <v>0</v>
      </c>
      <c r="AZ67" s="492">
        <f t="shared" si="54"/>
        <v>0</v>
      </c>
      <c r="BB67" s="492">
        <f t="shared" si="55"/>
        <v>0</v>
      </c>
      <c r="BD67" s="265">
        <f t="shared" si="58"/>
        <v>0</v>
      </c>
      <c r="BE67" s="105"/>
      <c r="BF67" s="105"/>
      <c r="BG67" s="105"/>
      <c r="BH67" s="105"/>
      <c r="BI67" s="105"/>
      <c r="BJ67" s="105"/>
    </row>
    <row r="68" spans="2:62" ht="20.100000000000001" hidden="1" customHeight="1" outlineLevel="1">
      <c r="B68" s="212"/>
      <c r="C68" s="908"/>
      <c r="D68" s="909"/>
      <c r="E68" s="909"/>
      <c r="F68" s="910"/>
      <c r="G68" s="890"/>
      <c r="H68" s="891"/>
      <c r="I68" s="152"/>
      <c r="J68" s="152"/>
      <c r="K68" s="152"/>
      <c r="L68" s="152"/>
      <c r="M68" s="152"/>
      <c r="N68" s="152"/>
      <c r="O68" s="152"/>
      <c r="P68" s="153"/>
      <c r="Q68" s="153"/>
      <c r="R68" s="156">
        <f t="shared" si="49"/>
        <v>0</v>
      </c>
      <c r="S68" s="156">
        <f t="shared" si="50"/>
        <v>0</v>
      </c>
      <c r="U68" s="157">
        <f t="shared" si="56"/>
        <v>0</v>
      </c>
      <c r="W68" s="152"/>
      <c r="X68" s="152"/>
      <c r="Y68" s="152"/>
      <c r="Z68" s="152"/>
      <c r="AA68" s="152"/>
      <c r="AB68" s="152"/>
      <c r="AC68" s="347"/>
      <c r="AD68" s="152"/>
      <c r="AE68" s="152"/>
      <c r="AF68" s="152"/>
      <c r="AG68" s="152"/>
      <c r="AH68" s="152"/>
      <c r="AI68" s="152"/>
      <c r="AJ68" s="347"/>
      <c r="AK68" s="152"/>
      <c r="AL68" s="152"/>
      <c r="AM68" s="295"/>
      <c r="AN68" s="228"/>
      <c r="AO68" s="228"/>
      <c r="AP68" s="228"/>
      <c r="AQ68" s="228"/>
      <c r="AR68" s="228"/>
      <c r="AS68" s="348"/>
      <c r="AT68" s="264">
        <f t="shared" si="39"/>
        <v>0</v>
      </c>
      <c r="AU68" s="259"/>
      <c r="AV68" s="265">
        <f t="shared" si="53"/>
        <v>0</v>
      </c>
      <c r="AX68" s="265">
        <f t="shared" si="57"/>
        <v>0</v>
      </c>
      <c r="AZ68" s="492">
        <f t="shared" si="54"/>
        <v>0</v>
      </c>
      <c r="BB68" s="492">
        <f t="shared" si="55"/>
        <v>0</v>
      </c>
      <c r="BD68" s="265">
        <f t="shared" si="58"/>
        <v>0</v>
      </c>
      <c r="BE68" s="105"/>
      <c r="BF68" s="105"/>
      <c r="BG68" s="105"/>
      <c r="BH68" s="105"/>
      <c r="BI68" s="105"/>
      <c r="BJ68" s="105"/>
    </row>
    <row r="69" spans="2:62" ht="20.100000000000001" hidden="1" customHeight="1" outlineLevel="1">
      <c r="B69" s="212"/>
      <c r="C69" s="908"/>
      <c r="D69" s="909"/>
      <c r="E69" s="909"/>
      <c r="F69" s="910"/>
      <c r="G69" s="890"/>
      <c r="H69" s="891"/>
      <c r="I69" s="152"/>
      <c r="J69" s="152"/>
      <c r="K69" s="152"/>
      <c r="L69" s="152"/>
      <c r="M69" s="152"/>
      <c r="N69" s="152"/>
      <c r="O69" s="152"/>
      <c r="P69" s="153"/>
      <c r="Q69" s="153"/>
      <c r="R69" s="156">
        <f t="shared" si="49"/>
        <v>0</v>
      </c>
      <c r="S69" s="156">
        <f t="shared" si="50"/>
        <v>0</v>
      </c>
      <c r="U69" s="157">
        <f t="shared" si="56"/>
        <v>0</v>
      </c>
      <c r="W69" s="152"/>
      <c r="X69" s="152"/>
      <c r="Y69" s="152"/>
      <c r="Z69" s="152"/>
      <c r="AA69" s="152"/>
      <c r="AB69" s="152"/>
      <c r="AC69" s="347"/>
      <c r="AD69" s="152"/>
      <c r="AE69" s="152"/>
      <c r="AF69" s="152"/>
      <c r="AG69" s="152"/>
      <c r="AH69" s="152"/>
      <c r="AI69" s="152"/>
      <c r="AJ69" s="347"/>
      <c r="AK69" s="152"/>
      <c r="AL69" s="152"/>
      <c r="AM69" s="295"/>
      <c r="AN69" s="228"/>
      <c r="AO69" s="228"/>
      <c r="AP69" s="228"/>
      <c r="AQ69" s="228"/>
      <c r="AR69" s="228"/>
      <c r="AS69" s="348"/>
      <c r="AT69" s="264">
        <f t="shared" si="39"/>
        <v>0</v>
      </c>
      <c r="AU69" s="259"/>
      <c r="AV69" s="265">
        <f t="shared" si="53"/>
        <v>0</v>
      </c>
      <c r="AX69" s="265">
        <f t="shared" si="57"/>
        <v>0</v>
      </c>
      <c r="AZ69" s="492">
        <f t="shared" si="54"/>
        <v>0</v>
      </c>
      <c r="BB69" s="492">
        <f t="shared" si="55"/>
        <v>0</v>
      </c>
      <c r="BD69" s="265">
        <f t="shared" si="58"/>
        <v>0</v>
      </c>
      <c r="BE69" s="105"/>
      <c r="BF69" s="105"/>
      <c r="BG69" s="105"/>
      <c r="BH69" s="105"/>
      <c r="BI69" s="105"/>
      <c r="BJ69" s="105"/>
    </row>
    <row r="70" spans="2:62" ht="20.100000000000001" hidden="1" customHeight="1" outlineLevel="1">
      <c r="B70" s="212"/>
      <c r="C70" s="908"/>
      <c r="D70" s="909"/>
      <c r="E70" s="909"/>
      <c r="F70" s="910"/>
      <c r="G70" s="890"/>
      <c r="H70" s="891"/>
      <c r="I70" s="152"/>
      <c r="J70" s="152"/>
      <c r="K70" s="152"/>
      <c r="L70" s="152"/>
      <c r="M70" s="152"/>
      <c r="N70" s="152"/>
      <c r="O70" s="152"/>
      <c r="P70" s="153"/>
      <c r="Q70" s="153"/>
      <c r="R70" s="156">
        <f t="shared" si="49"/>
        <v>0</v>
      </c>
      <c r="S70" s="156">
        <f t="shared" si="50"/>
        <v>0</v>
      </c>
      <c r="U70" s="157">
        <f t="shared" si="56"/>
        <v>0</v>
      </c>
      <c r="W70" s="152"/>
      <c r="X70" s="152"/>
      <c r="Y70" s="152"/>
      <c r="Z70" s="152"/>
      <c r="AA70" s="152"/>
      <c r="AB70" s="152"/>
      <c r="AC70" s="347"/>
      <c r="AD70" s="152"/>
      <c r="AE70" s="152"/>
      <c r="AF70" s="152"/>
      <c r="AG70" s="152"/>
      <c r="AH70" s="152"/>
      <c r="AI70" s="152"/>
      <c r="AJ70" s="347"/>
      <c r="AK70" s="152"/>
      <c r="AL70" s="152"/>
      <c r="AM70" s="295"/>
      <c r="AN70" s="228"/>
      <c r="AO70" s="228"/>
      <c r="AP70" s="228"/>
      <c r="AQ70" s="228"/>
      <c r="AR70" s="228"/>
      <c r="AS70" s="348"/>
      <c r="AT70" s="264">
        <f t="shared" si="39"/>
        <v>0</v>
      </c>
      <c r="AU70" s="259"/>
      <c r="AV70" s="265">
        <f t="shared" si="53"/>
        <v>0</v>
      </c>
      <c r="AX70" s="265">
        <f t="shared" si="57"/>
        <v>0</v>
      </c>
      <c r="AZ70" s="492">
        <f t="shared" si="54"/>
        <v>0</v>
      </c>
      <c r="BB70" s="492">
        <f t="shared" si="55"/>
        <v>0</v>
      </c>
      <c r="BD70" s="265">
        <f t="shared" si="58"/>
        <v>0</v>
      </c>
      <c r="BE70" s="105"/>
      <c r="BF70" s="105"/>
      <c r="BG70" s="105"/>
      <c r="BH70" s="105"/>
      <c r="BI70" s="105"/>
      <c r="BJ70" s="105"/>
    </row>
    <row r="71" spans="2:62" ht="20.100000000000001" hidden="1" customHeight="1" outlineLevel="1">
      <c r="B71" s="212"/>
      <c r="C71" s="908"/>
      <c r="D71" s="909"/>
      <c r="E71" s="909"/>
      <c r="F71" s="910"/>
      <c r="G71" s="890"/>
      <c r="H71" s="891"/>
      <c r="I71" s="152"/>
      <c r="J71" s="152"/>
      <c r="K71" s="152"/>
      <c r="L71" s="152"/>
      <c r="M71" s="152"/>
      <c r="N71" s="152"/>
      <c r="O71" s="152"/>
      <c r="P71" s="153"/>
      <c r="Q71" s="153"/>
      <c r="R71" s="156">
        <f t="shared" si="49"/>
        <v>0</v>
      </c>
      <c r="S71" s="156">
        <f t="shared" si="50"/>
        <v>0</v>
      </c>
      <c r="U71" s="157">
        <f t="shared" si="56"/>
        <v>0</v>
      </c>
      <c r="W71" s="152"/>
      <c r="X71" s="152"/>
      <c r="Y71" s="152"/>
      <c r="Z71" s="152"/>
      <c r="AA71" s="152"/>
      <c r="AB71" s="152"/>
      <c r="AC71" s="347"/>
      <c r="AD71" s="152"/>
      <c r="AE71" s="152"/>
      <c r="AF71" s="152"/>
      <c r="AG71" s="152"/>
      <c r="AH71" s="152"/>
      <c r="AI71" s="152"/>
      <c r="AJ71" s="347"/>
      <c r="AK71" s="152"/>
      <c r="AL71" s="152"/>
      <c r="AM71" s="295"/>
      <c r="AN71" s="228"/>
      <c r="AO71" s="228"/>
      <c r="AP71" s="228"/>
      <c r="AQ71" s="228"/>
      <c r="AR71" s="228"/>
      <c r="AS71" s="348"/>
      <c r="AT71" s="264">
        <f t="shared" si="39"/>
        <v>0</v>
      </c>
      <c r="AU71" s="259"/>
      <c r="AV71" s="265">
        <f t="shared" si="53"/>
        <v>0</v>
      </c>
      <c r="AX71" s="265">
        <f t="shared" si="57"/>
        <v>0</v>
      </c>
      <c r="AZ71" s="492">
        <f t="shared" si="54"/>
        <v>0</v>
      </c>
      <c r="BB71" s="492">
        <f t="shared" si="55"/>
        <v>0</v>
      </c>
      <c r="BD71" s="265">
        <f t="shared" si="58"/>
        <v>0</v>
      </c>
      <c r="BE71" s="105"/>
      <c r="BF71" s="105"/>
      <c r="BG71" s="105"/>
      <c r="BH71" s="105"/>
      <c r="BI71" s="105"/>
      <c r="BJ71" s="105"/>
    </row>
    <row r="72" spans="2:62" ht="20.100000000000001" hidden="1" customHeight="1" outlineLevel="1">
      <c r="B72" s="212"/>
      <c r="C72" s="908"/>
      <c r="D72" s="909"/>
      <c r="E72" s="909"/>
      <c r="F72" s="910"/>
      <c r="G72" s="890"/>
      <c r="H72" s="891"/>
      <c r="I72" s="152"/>
      <c r="J72" s="152"/>
      <c r="K72" s="152"/>
      <c r="L72" s="152"/>
      <c r="M72" s="152"/>
      <c r="N72" s="152"/>
      <c r="O72" s="152"/>
      <c r="P72" s="153"/>
      <c r="Q72" s="153"/>
      <c r="R72" s="156">
        <f t="shared" si="49"/>
        <v>0</v>
      </c>
      <c r="S72" s="156">
        <f t="shared" si="50"/>
        <v>0</v>
      </c>
      <c r="U72" s="157">
        <f t="shared" si="56"/>
        <v>0</v>
      </c>
      <c r="W72" s="152"/>
      <c r="X72" s="152"/>
      <c r="Y72" s="152"/>
      <c r="Z72" s="152"/>
      <c r="AA72" s="152"/>
      <c r="AB72" s="152"/>
      <c r="AC72" s="347"/>
      <c r="AD72" s="152"/>
      <c r="AE72" s="152"/>
      <c r="AF72" s="152"/>
      <c r="AG72" s="152"/>
      <c r="AH72" s="152"/>
      <c r="AI72" s="152"/>
      <c r="AJ72" s="347"/>
      <c r="AK72" s="152"/>
      <c r="AL72" s="152"/>
      <c r="AM72" s="295"/>
      <c r="AN72" s="228"/>
      <c r="AO72" s="228"/>
      <c r="AP72" s="228"/>
      <c r="AQ72" s="228"/>
      <c r="AR72" s="228"/>
      <c r="AS72" s="348"/>
      <c r="AT72" s="264">
        <f t="shared" si="39"/>
        <v>0</v>
      </c>
      <c r="AU72" s="259"/>
      <c r="AV72" s="265">
        <f t="shared" si="53"/>
        <v>0</v>
      </c>
      <c r="AX72" s="265">
        <f t="shared" si="57"/>
        <v>0</v>
      </c>
      <c r="AZ72" s="492">
        <f t="shared" si="54"/>
        <v>0</v>
      </c>
      <c r="BB72" s="492">
        <f t="shared" si="55"/>
        <v>0</v>
      </c>
      <c r="BD72" s="265">
        <f t="shared" si="58"/>
        <v>0</v>
      </c>
      <c r="BE72" s="105"/>
      <c r="BF72" s="105"/>
      <c r="BG72" s="105"/>
      <c r="BH72" s="105"/>
      <c r="BI72" s="105"/>
      <c r="BJ72" s="105"/>
    </row>
    <row r="73" spans="2:62" ht="20.100000000000001" hidden="1" customHeight="1" outlineLevel="1">
      <c r="B73" s="212"/>
      <c r="C73" s="908"/>
      <c r="D73" s="909"/>
      <c r="E73" s="909"/>
      <c r="F73" s="910"/>
      <c r="G73" s="890"/>
      <c r="H73" s="891"/>
      <c r="I73" s="152"/>
      <c r="J73" s="152"/>
      <c r="K73" s="152"/>
      <c r="L73" s="152"/>
      <c r="M73" s="152"/>
      <c r="N73" s="152"/>
      <c r="O73" s="152"/>
      <c r="P73" s="153"/>
      <c r="Q73" s="153"/>
      <c r="R73" s="156">
        <f t="shared" si="49"/>
        <v>0</v>
      </c>
      <c r="S73" s="156">
        <f t="shared" si="50"/>
        <v>0</v>
      </c>
      <c r="U73" s="157">
        <f t="shared" si="56"/>
        <v>0</v>
      </c>
      <c r="W73" s="152"/>
      <c r="X73" s="152"/>
      <c r="Y73" s="152"/>
      <c r="Z73" s="152"/>
      <c r="AA73" s="152"/>
      <c r="AB73" s="152"/>
      <c r="AC73" s="347"/>
      <c r="AD73" s="152"/>
      <c r="AE73" s="152"/>
      <c r="AF73" s="152"/>
      <c r="AG73" s="152"/>
      <c r="AH73" s="152"/>
      <c r="AI73" s="152"/>
      <c r="AJ73" s="347"/>
      <c r="AK73" s="152"/>
      <c r="AL73" s="152"/>
      <c r="AM73" s="295"/>
      <c r="AN73" s="228"/>
      <c r="AO73" s="228"/>
      <c r="AP73" s="228"/>
      <c r="AQ73" s="228"/>
      <c r="AR73" s="228"/>
      <c r="AS73" s="348"/>
      <c r="AT73" s="264">
        <f t="shared" si="39"/>
        <v>0</v>
      </c>
      <c r="AU73" s="259"/>
      <c r="AV73" s="265">
        <f t="shared" si="53"/>
        <v>0</v>
      </c>
      <c r="AX73" s="265">
        <f t="shared" si="57"/>
        <v>0</v>
      </c>
      <c r="AZ73" s="492">
        <f t="shared" si="54"/>
        <v>0</v>
      </c>
      <c r="BB73" s="492">
        <f t="shared" si="55"/>
        <v>0</v>
      </c>
      <c r="BD73" s="265">
        <f t="shared" si="58"/>
        <v>0</v>
      </c>
      <c r="BE73" s="105"/>
      <c r="BF73" s="105"/>
      <c r="BG73" s="105"/>
      <c r="BH73" s="105"/>
      <c r="BI73" s="105"/>
      <c r="BJ73" s="105"/>
    </row>
    <row r="74" spans="2:62" ht="20.100000000000001" hidden="1" customHeight="1" outlineLevel="1">
      <c r="B74" s="212"/>
      <c r="C74" s="908"/>
      <c r="D74" s="909"/>
      <c r="E74" s="909"/>
      <c r="F74" s="910"/>
      <c r="G74" s="890"/>
      <c r="H74" s="891"/>
      <c r="I74" s="152"/>
      <c r="J74" s="152"/>
      <c r="K74" s="152"/>
      <c r="L74" s="152"/>
      <c r="M74" s="152"/>
      <c r="N74" s="152"/>
      <c r="O74" s="152"/>
      <c r="P74" s="153"/>
      <c r="Q74" s="153"/>
      <c r="R74" s="156">
        <f t="shared" si="49"/>
        <v>0</v>
      </c>
      <c r="S74" s="156">
        <f t="shared" si="50"/>
        <v>0</v>
      </c>
      <c r="U74" s="157">
        <f t="shared" si="56"/>
        <v>0</v>
      </c>
      <c r="W74" s="152"/>
      <c r="X74" s="152"/>
      <c r="Y74" s="152"/>
      <c r="Z74" s="152"/>
      <c r="AA74" s="152"/>
      <c r="AB74" s="152"/>
      <c r="AC74" s="347"/>
      <c r="AD74" s="152"/>
      <c r="AE74" s="152"/>
      <c r="AF74" s="152"/>
      <c r="AG74" s="152"/>
      <c r="AH74" s="152"/>
      <c r="AI74" s="152"/>
      <c r="AJ74" s="347"/>
      <c r="AK74" s="152"/>
      <c r="AL74" s="152"/>
      <c r="AM74" s="295"/>
      <c r="AN74" s="228"/>
      <c r="AO74" s="228"/>
      <c r="AP74" s="228"/>
      <c r="AQ74" s="228"/>
      <c r="AR74" s="228"/>
      <c r="AS74" s="348"/>
      <c r="AT74" s="264">
        <f t="shared" si="39"/>
        <v>0</v>
      </c>
      <c r="AU74" s="259"/>
      <c r="AV74" s="265">
        <f t="shared" si="53"/>
        <v>0</v>
      </c>
      <c r="AX74" s="265">
        <f t="shared" si="57"/>
        <v>0</v>
      </c>
      <c r="AZ74" s="492">
        <f t="shared" si="54"/>
        <v>0</v>
      </c>
      <c r="BB74" s="492">
        <f t="shared" si="55"/>
        <v>0</v>
      </c>
      <c r="BD74" s="265">
        <f t="shared" si="58"/>
        <v>0</v>
      </c>
      <c r="BE74" s="105"/>
      <c r="BF74" s="105"/>
      <c r="BG74" s="105"/>
      <c r="BH74" s="105"/>
      <c r="BI74" s="105"/>
      <c r="BJ74" s="105"/>
    </row>
    <row r="75" spans="2:62" ht="20.100000000000001" hidden="1" customHeight="1" outlineLevel="1">
      <c r="B75" s="212"/>
      <c r="C75" s="908"/>
      <c r="D75" s="909"/>
      <c r="E75" s="909"/>
      <c r="F75" s="910"/>
      <c r="G75" s="890"/>
      <c r="H75" s="891"/>
      <c r="I75" s="152"/>
      <c r="J75" s="152"/>
      <c r="K75" s="152"/>
      <c r="L75" s="152"/>
      <c r="M75" s="152"/>
      <c r="N75" s="152"/>
      <c r="O75" s="152"/>
      <c r="P75" s="153"/>
      <c r="Q75" s="153"/>
      <c r="R75" s="156">
        <f t="shared" si="49"/>
        <v>0</v>
      </c>
      <c r="S75" s="156">
        <f t="shared" si="50"/>
        <v>0</v>
      </c>
      <c r="U75" s="157">
        <f t="shared" si="56"/>
        <v>0</v>
      </c>
      <c r="W75" s="152"/>
      <c r="X75" s="152"/>
      <c r="Y75" s="152"/>
      <c r="Z75" s="152"/>
      <c r="AA75" s="152"/>
      <c r="AB75" s="152"/>
      <c r="AC75" s="347"/>
      <c r="AD75" s="152"/>
      <c r="AE75" s="152"/>
      <c r="AF75" s="152"/>
      <c r="AG75" s="152"/>
      <c r="AH75" s="152"/>
      <c r="AI75" s="152"/>
      <c r="AJ75" s="347"/>
      <c r="AK75" s="152"/>
      <c r="AL75" s="152"/>
      <c r="AM75" s="295"/>
      <c r="AN75" s="228"/>
      <c r="AO75" s="228"/>
      <c r="AP75" s="228"/>
      <c r="AQ75" s="228"/>
      <c r="AR75" s="228"/>
      <c r="AS75" s="348"/>
      <c r="AT75" s="264">
        <f t="shared" si="39"/>
        <v>0</v>
      </c>
      <c r="AU75" s="259"/>
      <c r="AV75" s="265">
        <f t="shared" si="53"/>
        <v>0</v>
      </c>
      <c r="AX75" s="265">
        <f t="shared" si="57"/>
        <v>0</v>
      </c>
      <c r="AZ75" s="492">
        <f t="shared" si="54"/>
        <v>0</v>
      </c>
      <c r="BB75" s="492">
        <f t="shared" si="55"/>
        <v>0</v>
      </c>
      <c r="BD75" s="265">
        <f t="shared" si="58"/>
        <v>0</v>
      </c>
      <c r="BE75" s="105"/>
      <c r="BF75" s="105"/>
      <c r="BG75" s="105"/>
      <c r="BH75" s="105"/>
      <c r="BI75" s="105"/>
      <c r="BJ75" s="105"/>
    </row>
    <row r="76" spans="2:62" ht="20.100000000000001" hidden="1" customHeight="1" outlineLevel="1">
      <c r="B76" s="212"/>
      <c r="C76" s="908"/>
      <c r="D76" s="909"/>
      <c r="E76" s="909"/>
      <c r="F76" s="910"/>
      <c r="G76" s="890"/>
      <c r="H76" s="891"/>
      <c r="I76" s="152"/>
      <c r="J76" s="152"/>
      <c r="K76" s="152"/>
      <c r="L76" s="152"/>
      <c r="M76" s="152"/>
      <c r="N76" s="152"/>
      <c r="O76" s="152"/>
      <c r="P76" s="153"/>
      <c r="Q76" s="153"/>
      <c r="R76" s="156">
        <f t="shared" si="49"/>
        <v>0</v>
      </c>
      <c r="S76" s="156">
        <f t="shared" si="50"/>
        <v>0</v>
      </c>
      <c r="U76" s="157">
        <f t="shared" si="56"/>
        <v>0</v>
      </c>
      <c r="W76" s="152"/>
      <c r="X76" s="152"/>
      <c r="Y76" s="152"/>
      <c r="Z76" s="152"/>
      <c r="AA76" s="152"/>
      <c r="AB76" s="152"/>
      <c r="AC76" s="347"/>
      <c r="AD76" s="152"/>
      <c r="AE76" s="152"/>
      <c r="AF76" s="152"/>
      <c r="AG76" s="152"/>
      <c r="AH76" s="152"/>
      <c r="AI76" s="152"/>
      <c r="AJ76" s="347"/>
      <c r="AK76" s="152"/>
      <c r="AL76" s="152"/>
      <c r="AM76" s="295"/>
      <c r="AN76" s="228"/>
      <c r="AO76" s="228"/>
      <c r="AP76" s="228"/>
      <c r="AQ76" s="228"/>
      <c r="AR76" s="228"/>
      <c r="AS76" s="348"/>
      <c r="AT76" s="264">
        <f t="shared" si="39"/>
        <v>0</v>
      </c>
      <c r="AU76" s="259"/>
      <c r="AV76" s="265">
        <f t="shared" si="53"/>
        <v>0</v>
      </c>
      <c r="AX76" s="265">
        <f t="shared" si="57"/>
        <v>0</v>
      </c>
      <c r="AZ76" s="492">
        <f t="shared" si="54"/>
        <v>0</v>
      </c>
      <c r="BB76" s="492">
        <f t="shared" si="55"/>
        <v>0</v>
      </c>
      <c r="BD76" s="265">
        <f t="shared" si="58"/>
        <v>0</v>
      </c>
      <c r="BE76" s="105"/>
      <c r="BF76" s="105"/>
      <c r="BG76" s="105"/>
      <c r="BH76" s="105"/>
      <c r="BI76" s="105"/>
      <c r="BJ76" s="105"/>
    </row>
    <row r="77" spans="2:62" ht="20.100000000000001" hidden="1" customHeight="1" outlineLevel="1">
      <c r="B77" s="212"/>
      <c r="C77" s="908"/>
      <c r="D77" s="909"/>
      <c r="E77" s="909"/>
      <c r="F77" s="910"/>
      <c r="G77" s="890"/>
      <c r="H77" s="891"/>
      <c r="I77" s="152"/>
      <c r="J77" s="152"/>
      <c r="K77" s="152"/>
      <c r="L77" s="152"/>
      <c r="M77" s="152"/>
      <c r="N77" s="152"/>
      <c r="O77" s="152"/>
      <c r="P77" s="153"/>
      <c r="Q77" s="153"/>
      <c r="R77" s="156">
        <f t="shared" si="49"/>
        <v>0</v>
      </c>
      <c r="S77" s="156">
        <f t="shared" si="50"/>
        <v>0</v>
      </c>
      <c r="U77" s="157">
        <f t="shared" si="56"/>
        <v>0</v>
      </c>
      <c r="W77" s="152"/>
      <c r="X77" s="152"/>
      <c r="Y77" s="152"/>
      <c r="Z77" s="152"/>
      <c r="AA77" s="152"/>
      <c r="AB77" s="152"/>
      <c r="AC77" s="347"/>
      <c r="AD77" s="152"/>
      <c r="AE77" s="152"/>
      <c r="AF77" s="152"/>
      <c r="AG77" s="152"/>
      <c r="AH77" s="152"/>
      <c r="AI77" s="152"/>
      <c r="AJ77" s="347"/>
      <c r="AK77" s="152"/>
      <c r="AL77" s="152"/>
      <c r="AM77" s="295"/>
      <c r="AN77" s="228"/>
      <c r="AO77" s="228"/>
      <c r="AP77" s="228"/>
      <c r="AQ77" s="228"/>
      <c r="AR77" s="228"/>
      <c r="AS77" s="348"/>
      <c r="AT77" s="264">
        <f t="shared" si="39"/>
        <v>0</v>
      </c>
      <c r="AU77" s="259"/>
      <c r="AV77" s="265">
        <f t="shared" si="53"/>
        <v>0</v>
      </c>
      <c r="AX77" s="265">
        <f t="shared" si="57"/>
        <v>0</v>
      </c>
      <c r="AZ77" s="492">
        <f t="shared" si="54"/>
        <v>0</v>
      </c>
      <c r="BB77" s="492">
        <f t="shared" si="55"/>
        <v>0</v>
      </c>
      <c r="BD77" s="265">
        <f t="shared" si="58"/>
        <v>0</v>
      </c>
      <c r="BE77" s="105"/>
      <c r="BF77" s="105"/>
      <c r="BG77" s="105"/>
      <c r="BH77" s="105"/>
      <c r="BI77" s="105"/>
      <c r="BJ77" s="105"/>
    </row>
    <row r="78" spans="2:62" ht="20.100000000000001" hidden="1" customHeight="1" outlineLevel="1">
      <c r="B78" s="212"/>
      <c r="C78" s="908"/>
      <c r="D78" s="909"/>
      <c r="E78" s="909"/>
      <c r="F78" s="910"/>
      <c r="G78" s="890"/>
      <c r="H78" s="891"/>
      <c r="I78" s="152"/>
      <c r="J78" s="152"/>
      <c r="K78" s="152"/>
      <c r="L78" s="152"/>
      <c r="M78" s="152"/>
      <c r="N78" s="152"/>
      <c r="O78" s="152"/>
      <c r="P78" s="153"/>
      <c r="Q78" s="153"/>
      <c r="R78" s="156">
        <f t="shared" si="49"/>
        <v>0</v>
      </c>
      <c r="S78" s="156">
        <f t="shared" si="50"/>
        <v>0</v>
      </c>
      <c r="U78" s="157">
        <f t="shared" si="56"/>
        <v>0</v>
      </c>
      <c r="W78" s="152"/>
      <c r="X78" s="152"/>
      <c r="Y78" s="152"/>
      <c r="Z78" s="152"/>
      <c r="AA78" s="152"/>
      <c r="AB78" s="152"/>
      <c r="AC78" s="347"/>
      <c r="AD78" s="152"/>
      <c r="AE78" s="152"/>
      <c r="AF78" s="152"/>
      <c r="AG78" s="152"/>
      <c r="AH78" s="152"/>
      <c r="AI78" s="152"/>
      <c r="AJ78" s="347"/>
      <c r="AK78" s="152"/>
      <c r="AL78" s="152"/>
      <c r="AM78" s="295"/>
      <c r="AN78" s="228"/>
      <c r="AO78" s="228"/>
      <c r="AP78" s="228"/>
      <c r="AQ78" s="228"/>
      <c r="AR78" s="228"/>
      <c r="AS78" s="348"/>
      <c r="AT78" s="264">
        <f t="shared" si="39"/>
        <v>0</v>
      </c>
      <c r="AU78" s="259"/>
      <c r="AV78" s="265">
        <f t="shared" si="53"/>
        <v>0</v>
      </c>
      <c r="AX78" s="265">
        <f t="shared" si="57"/>
        <v>0</v>
      </c>
      <c r="AZ78" s="492">
        <f t="shared" si="54"/>
        <v>0</v>
      </c>
      <c r="BB78" s="492">
        <f t="shared" si="55"/>
        <v>0</v>
      </c>
      <c r="BD78" s="265">
        <f t="shared" si="58"/>
        <v>0</v>
      </c>
      <c r="BE78" s="105"/>
      <c r="BF78" s="105"/>
      <c r="BG78" s="105"/>
      <c r="BH78" s="105"/>
      <c r="BI78" s="105"/>
      <c r="BJ78" s="105"/>
    </row>
    <row r="79" spans="2:62" ht="9.9499999999999993" hidden="1" customHeight="1" outlineLevel="1">
      <c r="B79" s="101"/>
      <c r="C79" s="208"/>
      <c r="D79" s="208"/>
      <c r="E79" s="208"/>
      <c r="F79" s="208"/>
      <c r="G79" s="237"/>
      <c r="H79" s="207"/>
      <c r="I79" s="257"/>
      <c r="J79" s="257"/>
      <c r="K79" s="257"/>
      <c r="L79" s="257"/>
      <c r="M79" s="257"/>
      <c r="N79" s="257"/>
      <c r="O79" s="257"/>
      <c r="P79" s="256"/>
      <c r="Q79" s="102"/>
      <c r="R79" s="102"/>
      <c r="S79" s="102"/>
      <c r="U79" s="98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Z79" s="493"/>
      <c r="BE79" s="105"/>
      <c r="BF79" s="105"/>
      <c r="BG79" s="105"/>
      <c r="BH79" s="105"/>
      <c r="BI79" s="105"/>
      <c r="BJ79" s="105"/>
    </row>
    <row r="80" spans="2:62" ht="20.100000000000001" customHeight="1" collapsed="1">
      <c r="B80" s="179">
        <f>B63+1</f>
        <v>5</v>
      </c>
      <c r="C80" s="916"/>
      <c r="D80" s="917"/>
      <c r="E80" s="917"/>
      <c r="F80" s="918"/>
      <c r="G80" s="429"/>
      <c r="H80" s="206">
        <v>1</v>
      </c>
      <c r="I80" s="642">
        <f t="shared" ref="I80" si="59">$H80*SUM(I81:I95)</f>
        <v>0</v>
      </c>
      <c r="J80" s="643">
        <f t="shared" ref="J80:O80" si="60">$H80*SUM(J81:J95)</f>
        <v>0</v>
      </c>
      <c r="K80" s="644">
        <f t="shared" si="60"/>
        <v>0</v>
      </c>
      <c r="L80" s="645">
        <f t="shared" si="60"/>
        <v>0</v>
      </c>
      <c r="M80" s="645">
        <f t="shared" si="60"/>
        <v>0</v>
      </c>
      <c r="N80" s="644">
        <f t="shared" si="60"/>
        <v>0</v>
      </c>
      <c r="O80" s="642">
        <f t="shared" si="60"/>
        <v>0</v>
      </c>
      <c r="P80" s="209">
        <f t="shared" ref="P80:Q80" si="61">$H80*SUM(P81:P95)</f>
        <v>0</v>
      </c>
      <c r="Q80" s="210">
        <f t="shared" si="61"/>
        <v>0</v>
      </c>
      <c r="R80" s="136">
        <f t="shared" ref="R80:R95" si="62">P80*(1+Gewinn)*(1+SicherheitAngebot)</f>
        <v>0</v>
      </c>
      <c r="S80" s="137">
        <f t="shared" ref="S80:S95" si="63">Q80*(1+MGKZ)*(1+Gewinn)*(1+SicherheitAngebot)</f>
        <v>0</v>
      </c>
      <c r="U80" s="10">
        <f>I80*$I$7+J80*$J$7+K80*$K$7+L80*$L$7+M80*$M$7+N80*$N$7+O80*$O$7+R80+S80</f>
        <v>0</v>
      </c>
      <c r="W80" s="646">
        <f t="shared" ref="W80:AB80" si="64">$H80*SUM(W81:W95)</f>
        <v>0</v>
      </c>
      <c r="X80" s="647">
        <f t="shared" si="64"/>
        <v>0</v>
      </c>
      <c r="Y80" s="648">
        <f t="shared" si="64"/>
        <v>0</v>
      </c>
      <c r="Z80" s="649">
        <f t="shared" si="64"/>
        <v>0</v>
      </c>
      <c r="AA80" s="648">
        <f t="shared" si="64"/>
        <v>0</v>
      </c>
      <c r="AB80" s="646">
        <f t="shared" si="64"/>
        <v>0</v>
      </c>
      <c r="AC80" s="258"/>
      <c r="AD80" s="646">
        <f t="shared" ref="AD80:AM80" si="65">$H80*SUM(AD81:AD95)</f>
        <v>0</v>
      </c>
      <c r="AE80" s="647">
        <f t="shared" si="65"/>
        <v>0</v>
      </c>
      <c r="AF80" s="648">
        <f t="shared" si="65"/>
        <v>0</v>
      </c>
      <c r="AG80" s="649">
        <f t="shared" si="65"/>
        <v>0</v>
      </c>
      <c r="AH80" s="648">
        <f t="shared" si="65"/>
        <v>0</v>
      </c>
      <c r="AI80" s="646">
        <f t="shared" si="65"/>
        <v>0</v>
      </c>
      <c r="AJ80" s="258"/>
      <c r="AK80" s="653">
        <f t="shared" si="65"/>
        <v>0</v>
      </c>
      <c r="AL80" s="653">
        <f t="shared" si="65"/>
        <v>0</v>
      </c>
      <c r="AM80" s="653">
        <f t="shared" si="65"/>
        <v>0</v>
      </c>
      <c r="AN80" s="227">
        <f>$H80*SUM(AN81:AN95)*(1+Gewinn)*(1+SicherheitAngebot)</f>
        <v>0</v>
      </c>
      <c r="AO80" s="227">
        <f>$H80*SUM(AO81:AO95)*(1+Gewinn)*(1+SicherheitAngebot)</f>
        <v>0</v>
      </c>
      <c r="AP80" s="227">
        <f>$H80*SUM(AP81:AP95)*(1+Gewinn)*(1+SicherheitAngebot)</f>
        <v>0</v>
      </c>
      <c r="AQ80" s="227">
        <f>$H80*SUM(AQ81:AQ95)*(1+Gewinn)*(1+SicherheitAngebot)</f>
        <v>0</v>
      </c>
      <c r="AR80" s="227">
        <f>$H80*SUM(AR81:AR95)*(1+Gewinn)*(1+SicherheitAngebot)</f>
        <v>0</v>
      </c>
      <c r="AS80" s="262"/>
      <c r="AT80" s="263">
        <f t="shared" si="39"/>
        <v>0</v>
      </c>
      <c r="AU80" s="259"/>
      <c r="AV80" s="491">
        <f>AK80*$AK$7+AL80*$AL$7+AM80*$AM$7+SUM(AN80:AR80)+AT80/Zuschläge_IBN+AT80</f>
        <v>0</v>
      </c>
      <c r="AX80" s="685">
        <f>U80+AV80</f>
        <v>0</v>
      </c>
      <c r="AZ80" s="490">
        <f>IF(H80&gt;0,U80/(1+SicherheitAngebot)*(1+Sicherheit),0)</f>
        <v>0</v>
      </c>
      <c r="BB80" s="490">
        <f>IF(H80&gt;0,AV80/(1+SicherheitAngebot)*(1+Sicherheit),0)</f>
        <v>0</v>
      </c>
      <c r="BD80" s="490">
        <f>AZ80+BB80</f>
        <v>0</v>
      </c>
      <c r="BE80" s="105"/>
      <c r="BF80" s="105"/>
      <c r="BG80" s="105"/>
      <c r="BH80" s="105"/>
      <c r="BI80" s="105"/>
      <c r="BJ80" s="105"/>
    </row>
    <row r="81" spans="2:62" ht="20.100000000000001" hidden="1" customHeight="1" outlineLevel="1">
      <c r="B81" s="99"/>
      <c r="C81" s="908"/>
      <c r="D81" s="909"/>
      <c r="E81" s="909"/>
      <c r="F81" s="910"/>
      <c r="G81" s="890"/>
      <c r="H81" s="901"/>
      <c r="I81" s="152"/>
      <c r="J81" s="152"/>
      <c r="K81" s="152"/>
      <c r="L81" s="152"/>
      <c r="M81" s="152"/>
      <c r="N81" s="152"/>
      <c r="O81" s="152"/>
      <c r="P81" s="153"/>
      <c r="Q81" s="153"/>
      <c r="R81" s="156">
        <f t="shared" si="62"/>
        <v>0</v>
      </c>
      <c r="S81" s="156">
        <f t="shared" si="63"/>
        <v>0</v>
      </c>
      <c r="U81" s="157">
        <f>I81*$I$7+J81*$J$7+K81*$K$7+L81*$L$7+M81*$M$7+N81*$N$7+O81*$O$7+R81+S81</f>
        <v>0</v>
      </c>
      <c r="W81" s="152"/>
      <c r="X81" s="152"/>
      <c r="Y81" s="152"/>
      <c r="Z81" s="152"/>
      <c r="AA81" s="152"/>
      <c r="AB81" s="152"/>
      <c r="AC81" s="347"/>
      <c r="AD81" s="152"/>
      <c r="AE81" s="152"/>
      <c r="AF81" s="152"/>
      <c r="AG81" s="152"/>
      <c r="AH81" s="152"/>
      <c r="AI81" s="152"/>
      <c r="AJ81" s="347"/>
      <c r="AK81" s="152"/>
      <c r="AL81" s="152"/>
      <c r="AM81" s="295"/>
      <c r="AN81" s="228"/>
      <c r="AO81" s="228"/>
      <c r="AP81" s="228"/>
      <c r="AQ81" s="228"/>
      <c r="AR81" s="228"/>
      <c r="AS81" s="348"/>
      <c r="AT81" s="264">
        <f t="shared" si="39"/>
        <v>0</v>
      </c>
      <c r="AU81" s="259"/>
      <c r="AV81" s="265">
        <f t="shared" ref="AV81:AV95" si="66">AK81*$AK$7+AL81*$AL$7+AM81*$AM$7+SUM(AN81:AR81)*(1+Gewinn)*(1+SicherheitAngebot)+AT81/Zuschläge_IBN+AT81</f>
        <v>0</v>
      </c>
      <c r="AX81" s="265">
        <f>U81+AV81</f>
        <v>0</v>
      </c>
      <c r="AZ81" s="492">
        <f t="shared" ref="AZ81:AZ95" si="67">U81/(1+SicherheitAngebot)*(1+Sicherheit)</f>
        <v>0</v>
      </c>
      <c r="BB81" s="492">
        <f t="shared" ref="BB81:BB95" si="68">AV81/(1+SicherheitAngebot)*(1+Sicherheit)</f>
        <v>0</v>
      </c>
      <c r="BD81" s="265">
        <f>AZ81+BB81</f>
        <v>0</v>
      </c>
      <c r="BE81" s="105"/>
      <c r="BF81" s="105"/>
      <c r="BG81" s="105"/>
      <c r="BH81" s="105"/>
      <c r="BI81" s="105"/>
      <c r="BJ81" s="105"/>
    </row>
    <row r="82" spans="2:62" ht="20.100000000000001" hidden="1" customHeight="1" outlineLevel="1">
      <c r="B82" s="100"/>
      <c r="C82" s="908"/>
      <c r="D82" s="909"/>
      <c r="E82" s="909"/>
      <c r="F82" s="910"/>
      <c r="G82" s="890"/>
      <c r="H82" s="891"/>
      <c r="I82" s="152"/>
      <c r="J82" s="152"/>
      <c r="K82" s="152"/>
      <c r="L82" s="152"/>
      <c r="M82" s="152"/>
      <c r="N82" s="152"/>
      <c r="O82" s="152"/>
      <c r="P82" s="153"/>
      <c r="Q82" s="153"/>
      <c r="R82" s="156">
        <f t="shared" si="62"/>
        <v>0</v>
      </c>
      <c r="S82" s="156">
        <f t="shared" si="63"/>
        <v>0</v>
      </c>
      <c r="U82" s="157">
        <f t="shared" ref="U82:U95" si="69">I82*$I$7+J82*$J$7+K82*$K$7+L82*$L$7+M82*$M$7+N82*$N$7+O82*$O$7+R82+S82</f>
        <v>0</v>
      </c>
      <c r="W82" s="152"/>
      <c r="X82" s="152"/>
      <c r="Y82" s="152"/>
      <c r="Z82" s="152"/>
      <c r="AA82" s="152"/>
      <c r="AB82" s="152"/>
      <c r="AC82" s="347"/>
      <c r="AD82" s="152"/>
      <c r="AE82" s="152"/>
      <c r="AF82" s="152"/>
      <c r="AG82" s="152"/>
      <c r="AH82" s="152"/>
      <c r="AI82" s="152"/>
      <c r="AJ82" s="347"/>
      <c r="AK82" s="152"/>
      <c r="AL82" s="152"/>
      <c r="AM82" s="295"/>
      <c r="AN82" s="228"/>
      <c r="AO82" s="228"/>
      <c r="AP82" s="228"/>
      <c r="AQ82" s="228"/>
      <c r="AR82" s="228"/>
      <c r="AS82" s="348"/>
      <c r="AT82" s="264">
        <f t="shared" si="39"/>
        <v>0</v>
      </c>
      <c r="AU82" s="259"/>
      <c r="AV82" s="265">
        <f t="shared" si="66"/>
        <v>0</v>
      </c>
      <c r="AX82" s="265">
        <f t="shared" ref="AX82:AX95" si="70">U82+AV82</f>
        <v>0</v>
      </c>
      <c r="AZ82" s="492">
        <f t="shared" si="67"/>
        <v>0</v>
      </c>
      <c r="BB82" s="492">
        <f t="shared" si="68"/>
        <v>0</v>
      </c>
      <c r="BD82" s="265">
        <f t="shared" ref="BD82:BD95" si="71">AZ82+BB82</f>
        <v>0</v>
      </c>
      <c r="BE82" s="105"/>
      <c r="BF82" s="105"/>
      <c r="BG82" s="105"/>
      <c r="BH82" s="105"/>
      <c r="BI82" s="105"/>
      <c r="BJ82" s="105"/>
    </row>
    <row r="83" spans="2:62" ht="20.100000000000001" hidden="1" customHeight="1" outlineLevel="1">
      <c r="B83" s="100"/>
      <c r="C83" s="908"/>
      <c r="D83" s="909"/>
      <c r="E83" s="909"/>
      <c r="F83" s="910"/>
      <c r="G83" s="890"/>
      <c r="H83" s="891"/>
      <c r="I83" s="152"/>
      <c r="J83" s="152"/>
      <c r="K83" s="152"/>
      <c r="L83" s="152"/>
      <c r="M83" s="152"/>
      <c r="N83" s="152"/>
      <c r="O83" s="152"/>
      <c r="P83" s="153"/>
      <c r="Q83" s="153"/>
      <c r="R83" s="156">
        <f t="shared" si="62"/>
        <v>0</v>
      </c>
      <c r="S83" s="156">
        <f t="shared" si="63"/>
        <v>0</v>
      </c>
      <c r="U83" s="157">
        <f t="shared" si="69"/>
        <v>0</v>
      </c>
      <c r="W83" s="152"/>
      <c r="X83" s="152"/>
      <c r="Y83" s="152"/>
      <c r="Z83" s="152"/>
      <c r="AA83" s="152"/>
      <c r="AB83" s="152"/>
      <c r="AC83" s="347"/>
      <c r="AD83" s="152"/>
      <c r="AE83" s="152"/>
      <c r="AF83" s="152"/>
      <c r="AG83" s="152"/>
      <c r="AH83" s="152"/>
      <c r="AI83" s="152"/>
      <c r="AJ83" s="347"/>
      <c r="AK83" s="152"/>
      <c r="AL83" s="152"/>
      <c r="AM83" s="295"/>
      <c r="AN83" s="228"/>
      <c r="AO83" s="228"/>
      <c r="AP83" s="228"/>
      <c r="AQ83" s="228"/>
      <c r="AR83" s="228"/>
      <c r="AS83" s="348"/>
      <c r="AT83" s="264">
        <f t="shared" si="39"/>
        <v>0</v>
      </c>
      <c r="AU83" s="259"/>
      <c r="AV83" s="265">
        <f t="shared" si="66"/>
        <v>0</v>
      </c>
      <c r="AX83" s="265">
        <f t="shared" si="70"/>
        <v>0</v>
      </c>
      <c r="AZ83" s="492">
        <f t="shared" si="67"/>
        <v>0</v>
      </c>
      <c r="BB83" s="492">
        <f t="shared" si="68"/>
        <v>0</v>
      </c>
      <c r="BD83" s="265">
        <f t="shared" si="71"/>
        <v>0</v>
      </c>
      <c r="BE83" s="105"/>
      <c r="BF83" s="105"/>
      <c r="BG83" s="105"/>
      <c r="BH83" s="105"/>
      <c r="BI83" s="105"/>
      <c r="BJ83" s="105"/>
    </row>
    <row r="84" spans="2:62" ht="20.100000000000001" hidden="1" customHeight="1" outlineLevel="1">
      <c r="B84" s="100"/>
      <c r="C84" s="908"/>
      <c r="D84" s="909"/>
      <c r="E84" s="909"/>
      <c r="F84" s="910"/>
      <c r="G84" s="890"/>
      <c r="H84" s="891"/>
      <c r="I84" s="152"/>
      <c r="J84" s="152"/>
      <c r="K84" s="152"/>
      <c r="L84" s="152"/>
      <c r="M84" s="152"/>
      <c r="N84" s="152"/>
      <c r="O84" s="152"/>
      <c r="P84" s="153"/>
      <c r="Q84" s="153"/>
      <c r="R84" s="156">
        <f t="shared" si="62"/>
        <v>0</v>
      </c>
      <c r="S84" s="156">
        <f t="shared" si="63"/>
        <v>0</v>
      </c>
      <c r="U84" s="157">
        <f t="shared" si="69"/>
        <v>0</v>
      </c>
      <c r="W84" s="152"/>
      <c r="X84" s="152"/>
      <c r="Y84" s="152"/>
      <c r="Z84" s="152"/>
      <c r="AA84" s="152"/>
      <c r="AB84" s="152"/>
      <c r="AC84" s="347"/>
      <c r="AD84" s="152"/>
      <c r="AE84" s="152"/>
      <c r="AF84" s="152"/>
      <c r="AG84" s="152"/>
      <c r="AH84" s="152"/>
      <c r="AI84" s="152"/>
      <c r="AJ84" s="347"/>
      <c r="AK84" s="152"/>
      <c r="AL84" s="152"/>
      <c r="AM84" s="295"/>
      <c r="AN84" s="228"/>
      <c r="AO84" s="228"/>
      <c r="AP84" s="228"/>
      <c r="AQ84" s="228"/>
      <c r="AR84" s="228"/>
      <c r="AS84" s="348"/>
      <c r="AT84" s="264">
        <f t="shared" si="39"/>
        <v>0</v>
      </c>
      <c r="AU84" s="259"/>
      <c r="AV84" s="265">
        <f t="shared" si="66"/>
        <v>0</v>
      </c>
      <c r="AX84" s="265">
        <f t="shared" si="70"/>
        <v>0</v>
      </c>
      <c r="AZ84" s="492">
        <f t="shared" si="67"/>
        <v>0</v>
      </c>
      <c r="BB84" s="492">
        <f t="shared" si="68"/>
        <v>0</v>
      </c>
      <c r="BD84" s="265">
        <f t="shared" si="71"/>
        <v>0</v>
      </c>
      <c r="BE84" s="105"/>
      <c r="BF84" s="105"/>
      <c r="BG84" s="105"/>
      <c r="BH84" s="105"/>
      <c r="BI84" s="105"/>
      <c r="BJ84" s="105"/>
    </row>
    <row r="85" spans="2:62" ht="20.100000000000001" hidden="1" customHeight="1" outlineLevel="1">
      <c r="B85" s="100"/>
      <c r="C85" s="908"/>
      <c r="D85" s="909"/>
      <c r="E85" s="909"/>
      <c r="F85" s="910"/>
      <c r="G85" s="890"/>
      <c r="H85" s="891"/>
      <c r="I85" s="152"/>
      <c r="J85" s="152"/>
      <c r="K85" s="152"/>
      <c r="L85" s="152"/>
      <c r="M85" s="152"/>
      <c r="N85" s="152"/>
      <c r="O85" s="152"/>
      <c r="P85" s="153"/>
      <c r="Q85" s="153"/>
      <c r="R85" s="156">
        <f t="shared" si="62"/>
        <v>0</v>
      </c>
      <c r="S85" s="156">
        <f t="shared" si="63"/>
        <v>0</v>
      </c>
      <c r="U85" s="157">
        <f t="shared" si="69"/>
        <v>0</v>
      </c>
      <c r="W85" s="152"/>
      <c r="X85" s="152"/>
      <c r="Y85" s="152"/>
      <c r="Z85" s="152"/>
      <c r="AA85" s="152"/>
      <c r="AB85" s="152"/>
      <c r="AC85" s="347"/>
      <c r="AD85" s="152"/>
      <c r="AE85" s="152"/>
      <c r="AF85" s="152"/>
      <c r="AG85" s="152"/>
      <c r="AH85" s="152"/>
      <c r="AI85" s="152"/>
      <c r="AJ85" s="347"/>
      <c r="AK85" s="152"/>
      <c r="AL85" s="152"/>
      <c r="AM85" s="295"/>
      <c r="AN85" s="228"/>
      <c r="AO85" s="228"/>
      <c r="AP85" s="228"/>
      <c r="AQ85" s="228"/>
      <c r="AR85" s="228"/>
      <c r="AS85" s="348"/>
      <c r="AT85" s="264">
        <f t="shared" si="39"/>
        <v>0</v>
      </c>
      <c r="AU85" s="259"/>
      <c r="AV85" s="265">
        <f t="shared" si="66"/>
        <v>0</v>
      </c>
      <c r="AX85" s="265">
        <f t="shared" si="70"/>
        <v>0</v>
      </c>
      <c r="AZ85" s="492">
        <f t="shared" si="67"/>
        <v>0</v>
      </c>
      <c r="BB85" s="492">
        <f t="shared" si="68"/>
        <v>0</v>
      </c>
      <c r="BD85" s="265">
        <f t="shared" si="71"/>
        <v>0</v>
      </c>
      <c r="BE85" s="105"/>
      <c r="BF85" s="105"/>
      <c r="BG85" s="105"/>
      <c r="BH85" s="105"/>
      <c r="BI85" s="105"/>
      <c r="BJ85" s="105"/>
    </row>
    <row r="86" spans="2:62" ht="20.100000000000001" hidden="1" customHeight="1" outlineLevel="1">
      <c r="B86" s="100"/>
      <c r="C86" s="908"/>
      <c r="D86" s="909"/>
      <c r="E86" s="909"/>
      <c r="F86" s="910"/>
      <c r="G86" s="890"/>
      <c r="H86" s="891"/>
      <c r="I86" s="152"/>
      <c r="J86" s="152"/>
      <c r="K86" s="152"/>
      <c r="L86" s="152"/>
      <c r="M86" s="152"/>
      <c r="N86" s="152"/>
      <c r="O86" s="152"/>
      <c r="P86" s="153"/>
      <c r="Q86" s="153"/>
      <c r="R86" s="156">
        <f t="shared" si="62"/>
        <v>0</v>
      </c>
      <c r="S86" s="156">
        <f t="shared" si="63"/>
        <v>0</v>
      </c>
      <c r="U86" s="157">
        <f t="shared" si="69"/>
        <v>0</v>
      </c>
      <c r="W86" s="152"/>
      <c r="X86" s="152"/>
      <c r="Y86" s="152"/>
      <c r="Z86" s="152"/>
      <c r="AA86" s="152"/>
      <c r="AB86" s="152"/>
      <c r="AC86" s="347"/>
      <c r="AD86" s="152"/>
      <c r="AE86" s="152"/>
      <c r="AF86" s="152"/>
      <c r="AG86" s="152"/>
      <c r="AH86" s="152"/>
      <c r="AI86" s="152"/>
      <c r="AJ86" s="347"/>
      <c r="AK86" s="152"/>
      <c r="AL86" s="152"/>
      <c r="AM86" s="295"/>
      <c r="AN86" s="228"/>
      <c r="AO86" s="228"/>
      <c r="AP86" s="228"/>
      <c r="AQ86" s="228"/>
      <c r="AR86" s="228"/>
      <c r="AS86" s="348"/>
      <c r="AT86" s="264">
        <f t="shared" si="39"/>
        <v>0</v>
      </c>
      <c r="AU86" s="259"/>
      <c r="AV86" s="265">
        <f t="shared" si="66"/>
        <v>0</v>
      </c>
      <c r="AX86" s="265">
        <f t="shared" si="70"/>
        <v>0</v>
      </c>
      <c r="AZ86" s="492">
        <f t="shared" si="67"/>
        <v>0</v>
      </c>
      <c r="BB86" s="492">
        <f t="shared" si="68"/>
        <v>0</v>
      </c>
      <c r="BD86" s="265">
        <f t="shared" si="71"/>
        <v>0</v>
      </c>
      <c r="BE86" s="105"/>
      <c r="BF86" s="105"/>
      <c r="BG86" s="105"/>
      <c r="BH86" s="105"/>
      <c r="BI86" s="105"/>
      <c r="BJ86" s="105"/>
    </row>
    <row r="87" spans="2:62" ht="20.100000000000001" hidden="1" customHeight="1" outlineLevel="1">
      <c r="B87" s="100"/>
      <c r="C87" s="908"/>
      <c r="D87" s="909"/>
      <c r="E87" s="909"/>
      <c r="F87" s="910"/>
      <c r="G87" s="890"/>
      <c r="H87" s="891"/>
      <c r="I87" s="152"/>
      <c r="J87" s="152"/>
      <c r="K87" s="152"/>
      <c r="L87" s="152"/>
      <c r="M87" s="152"/>
      <c r="N87" s="152"/>
      <c r="O87" s="152"/>
      <c r="P87" s="153"/>
      <c r="Q87" s="153"/>
      <c r="R87" s="156">
        <f t="shared" si="62"/>
        <v>0</v>
      </c>
      <c r="S87" s="156">
        <f t="shared" si="63"/>
        <v>0</v>
      </c>
      <c r="U87" s="157">
        <f t="shared" si="69"/>
        <v>0</v>
      </c>
      <c r="W87" s="152"/>
      <c r="X87" s="152"/>
      <c r="Y87" s="152"/>
      <c r="Z87" s="152"/>
      <c r="AA87" s="152"/>
      <c r="AB87" s="152"/>
      <c r="AC87" s="347"/>
      <c r="AD87" s="152"/>
      <c r="AE87" s="152"/>
      <c r="AF87" s="152"/>
      <c r="AG87" s="152"/>
      <c r="AH87" s="152"/>
      <c r="AI87" s="152"/>
      <c r="AJ87" s="347"/>
      <c r="AK87" s="152"/>
      <c r="AL87" s="152"/>
      <c r="AM87" s="295"/>
      <c r="AN87" s="228"/>
      <c r="AO87" s="228"/>
      <c r="AP87" s="228"/>
      <c r="AQ87" s="228"/>
      <c r="AR87" s="228"/>
      <c r="AS87" s="348"/>
      <c r="AT87" s="264">
        <f t="shared" si="39"/>
        <v>0</v>
      </c>
      <c r="AU87" s="259"/>
      <c r="AV87" s="265">
        <f t="shared" si="66"/>
        <v>0</v>
      </c>
      <c r="AX87" s="265">
        <f t="shared" si="70"/>
        <v>0</v>
      </c>
      <c r="AZ87" s="492">
        <f t="shared" si="67"/>
        <v>0</v>
      </c>
      <c r="BB87" s="492">
        <f t="shared" si="68"/>
        <v>0</v>
      </c>
      <c r="BD87" s="265">
        <f t="shared" si="71"/>
        <v>0</v>
      </c>
      <c r="BE87" s="105"/>
      <c r="BF87" s="105"/>
      <c r="BG87" s="105"/>
      <c r="BH87" s="105"/>
      <c r="BI87" s="105"/>
      <c r="BJ87" s="105"/>
    </row>
    <row r="88" spans="2:62" ht="20.100000000000001" hidden="1" customHeight="1" outlineLevel="1">
      <c r="B88" s="100"/>
      <c r="C88" s="908"/>
      <c r="D88" s="909"/>
      <c r="E88" s="909"/>
      <c r="F88" s="910"/>
      <c r="G88" s="890"/>
      <c r="H88" s="891"/>
      <c r="I88" s="152"/>
      <c r="J88" s="152"/>
      <c r="K88" s="152"/>
      <c r="L88" s="152"/>
      <c r="M88" s="152"/>
      <c r="N88" s="152"/>
      <c r="O88" s="152"/>
      <c r="P88" s="153"/>
      <c r="Q88" s="153"/>
      <c r="R88" s="156">
        <f t="shared" si="62"/>
        <v>0</v>
      </c>
      <c r="S88" s="156">
        <f t="shared" si="63"/>
        <v>0</v>
      </c>
      <c r="U88" s="157">
        <f t="shared" si="69"/>
        <v>0</v>
      </c>
      <c r="W88" s="152"/>
      <c r="X88" s="152"/>
      <c r="Y88" s="152"/>
      <c r="Z88" s="152"/>
      <c r="AA88" s="152"/>
      <c r="AB88" s="152"/>
      <c r="AC88" s="347"/>
      <c r="AD88" s="152"/>
      <c r="AE88" s="152"/>
      <c r="AF88" s="152"/>
      <c r="AG88" s="152"/>
      <c r="AH88" s="152"/>
      <c r="AI88" s="152"/>
      <c r="AJ88" s="347"/>
      <c r="AK88" s="152"/>
      <c r="AL88" s="152"/>
      <c r="AM88" s="295"/>
      <c r="AN88" s="228"/>
      <c r="AO88" s="228"/>
      <c r="AP88" s="228"/>
      <c r="AQ88" s="228"/>
      <c r="AR88" s="228"/>
      <c r="AS88" s="348"/>
      <c r="AT88" s="264">
        <f t="shared" si="39"/>
        <v>0</v>
      </c>
      <c r="AU88" s="259"/>
      <c r="AV88" s="265">
        <f t="shared" si="66"/>
        <v>0</v>
      </c>
      <c r="AX88" s="265">
        <f t="shared" si="70"/>
        <v>0</v>
      </c>
      <c r="AZ88" s="492">
        <f t="shared" si="67"/>
        <v>0</v>
      </c>
      <c r="BB88" s="492">
        <f t="shared" si="68"/>
        <v>0</v>
      </c>
      <c r="BD88" s="265">
        <f t="shared" si="71"/>
        <v>0</v>
      </c>
      <c r="BE88" s="105"/>
      <c r="BF88" s="105"/>
      <c r="BG88" s="105"/>
      <c r="BH88" s="105"/>
      <c r="BI88" s="105"/>
      <c r="BJ88" s="105"/>
    </row>
    <row r="89" spans="2:62" ht="20.100000000000001" hidden="1" customHeight="1" outlineLevel="1">
      <c r="B89" s="100"/>
      <c r="C89" s="908"/>
      <c r="D89" s="909"/>
      <c r="E89" s="909"/>
      <c r="F89" s="910"/>
      <c r="G89" s="890"/>
      <c r="H89" s="891"/>
      <c r="I89" s="152"/>
      <c r="J89" s="152"/>
      <c r="K89" s="152"/>
      <c r="L89" s="152"/>
      <c r="M89" s="152"/>
      <c r="N89" s="152"/>
      <c r="O89" s="152"/>
      <c r="P89" s="153"/>
      <c r="Q89" s="153"/>
      <c r="R89" s="156">
        <f t="shared" si="62"/>
        <v>0</v>
      </c>
      <c r="S89" s="156">
        <f t="shared" si="63"/>
        <v>0</v>
      </c>
      <c r="U89" s="157">
        <f t="shared" si="69"/>
        <v>0</v>
      </c>
      <c r="W89" s="152"/>
      <c r="X89" s="152"/>
      <c r="Y89" s="152"/>
      <c r="Z89" s="152"/>
      <c r="AA89" s="152"/>
      <c r="AB89" s="152"/>
      <c r="AC89" s="347"/>
      <c r="AD89" s="152"/>
      <c r="AE89" s="152"/>
      <c r="AF89" s="152"/>
      <c r="AG89" s="152"/>
      <c r="AH89" s="152"/>
      <c r="AI89" s="152"/>
      <c r="AJ89" s="347"/>
      <c r="AK89" s="152"/>
      <c r="AL89" s="152"/>
      <c r="AM89" s="295"/>
      <c r="AN89" s="228"/>
      <c r="AO89" s="228"/>
      <c r="AP89" s="228"/>
      <c r="AQ89" s="228"/>
      <c r="AR89" s="228"/>
      <c r="AS89" s="348"/>
      <c r="AT89" s="264">
        <f t="shared" si="39"/>
        <v>0</v>
      </c>
      <c r="AU89" s="259"/>
      <c r="AV89" s="265">
        <f t="shared" si="66"/>
        <v>0</v>
      </c>
      <c r="AX89" s="265">
        <f t="shared" si="70"/>
        <v>0</v>
      </c>
      <c r="AZ89" s="492">
        <f t="shared" si="67"/>
        <v>0</v>
      </c>
      <c r="BB89" s="492">
        <f t="shared" si="68"/>
        <v>0</v>
      </c>
      <c r="BD89" s="265">
        <f t="shared" si="71"/>
        <v>0</v>
      </c>
      <c r="BE89" s="105"/>
      <c r="BF89" s="105"/>
      <c r="BG89" s="105"/>
      <c r="BH89" s="105"/>
      <c r="BI89" s="105"/>
      <c r="BJ89" s="105"/>
    </row>
    <row r="90" spans="2:62" ht="20.100000000000001" hidden="1" customHeight="1" outlineLevel="1">
      <c r="B90" s="100"/>
      <c r="C90" s="908"/>
      <c r="D90" s="909"/>
      <c r="E90" s="909"/>
      <c r="F90" s="910"/>
      <c r="G90" s="890"/>
      <c r="H90" s="891"/>
      <c r="I90" s="152"/>
      <c r="J90" s="152"/>
      <c r="K90" s="152"/>
      <c r="L90" s="152"/>
      <c r="M90" s="152"/>
      <c r="N90" s="152"/>
      <c r="O90" s="152"/>
      <c r="P90" s="153"/>
      <c r="Q90" s="153"/>
      <c r="R90" s="156">
        <f t="shared" si="62"/>
        <v>0</v>
      </c>
      <c r="S90" s="156">
        <f t="shared" si="63"/>
        <v>0</v>
      </c>
      <c r="U90" s="157">
        <f t="shared" si="69"/>
        <v>0</v>
      </c>
      <c r="W90" s="152"/>
      <c r="X90" s="152"/>
      <c r="Y90" s="152"/>
      <c r="Z90" s="152"/>
      <c r="AA90" s="152"/>
      <c r="AB90" s="152"/>
      <c r="AC90" s="347"/>
      <c r="AD90" s="152"/>
      <c r="AE90" s="152"/>
      <c r="AF90" s="152"/>
      <c r="AG90" s="152"/>
      <c r="AH90" s="152"/>
      <c r="AI90" s="152"/>
      <c r="AJ90" s="347"/>
      <c r="AK90" s="152"/>
      <c r="AL90" s="152"/>
      <c r="AM90" s="295"/>
      <c r="AN90" s="228"/>
      <c r="AO90" s="228"/>
      <c r="AP90" s="228"/>
      <c r="AQ90" s="228"/>
      <c r="AR90" s="228"/>
      <c r="AS90" s="348"/>
      <c r="AT90" s="264">
        <f t="shared" si="39"/>
        <v>0</v>
      </c>
      <c r="AU90" s="259"/>
      <c r="AV90" s="265">
        <f t="shared" si="66"/>
        <v>0</v>
      </c>
      <c r="AX90" s="265">
        <f t="shared" si="70"/>
        <v>0</v>
      </c>
      <c r="AZ90" s="492">
        <f t="shared" si="67"/>
        <v>0</v>
      </c>
      <c r="BB90" s="492">
        <f t="shared" si="68"/>
        <v>0</v>
      </c>
      <c r="BD90" s="265">
        <f t="shared" si="71"/>
        <v>0</v>
      </c>
      <c r="BE90" s="105"/>
      <c r="BF90" s="105"/>
      <c r="BG90" s="105"/>
      <c r="BH90" s="105"/>
      <c r="BI90" s="105"/>
      <c r="BJ90" s="105"/>
    </row>
    <row r="91" spans="2:62" ht="20.100000000000001" hidden="1" customHeight="1" outlineLevel="1">
      <c r="B91" s="100"/>
      <c r="C91" s="908"/>
      <c r="D91" s="909"/>
      <c r="E91" s="909"/>
      <c r="F91" s="910"/>
      <c r="G91" s="890"/>
      <c r="H91" s="891"/>
      <c r="I91" s="152"/>
      <c r="J91" s="152"/>
      <c r="K91" s="152"/>
      <c r="L91" s="152"/>
      <c r="M91" s="152"/>
      <c r="N91" s="152"/>
      <c r="O91" s="152"/>
      <c r="P91" s="153"/>
      <c r="Q91" s="153"/>
      <c r="R91" s="156">
        <f t="shared" si="62"/>
        <v>0</v>
      </c>
      <c r="S91" s="156">
        <f t="shared" si="63"/>
        <v>0</v>
      </c>
      <c r="U91" s="157">
        <f t="shared" si="69"/>
        <v>0</v>
      </c>
      <c r="W91" s="152"/>
      <c r="X91" s="152"/>
      <c r="Y91" s="152"/>
      <c r="Z91" s="152"/>
      <c r="AA91" s="152"/>
      <c r="AB91" s="152"/>
      <c r="AC91" s="347"/>
      <c r="AD91" s="152"/>
      <c r="AE91" s="152"/>
      <c r="AF91" s="152"/>
      <c r="AG91" s="152"/>
      <c r="AH91" s="152"/>
      <c r="AI91" s="152"/>
      <c r="AJ91" s="347"/>
      <c r="AK91" s="152"/>
      <c r="AL91" s="152"/>
      <c r="AM91" s="295"/>
      <c r="AN91" s="228"/>
      <c r="AO91" s="228"/>
      <c r="AP91" s="228"/>
      <c r="AQ91" s="228"/>
      <c r="AR91" s="228"/>
      <c r="AS91" s="348"/>
      <c r="AT91" s="264">
        <f t="shared" si="39"/>
        <v>0</v>
      </c>
      <c r="AU91" s="259"/>
      <c r="AV91" s="265">
        <f t="shared" si="66"/>
        <v>0</v>
      </c>
      <c r="AX91" s="265">
        <f t="shared" si="70"/>
        <v>0</v>
      </c>
      <c r="AZ91" s="492">
        <f t="shared" si="67"/>
        <v>0</v>
      </c>
      <c r="BB91" s="492">
        <f t="shared" si="68"/>
        <v>0</v>
      </c>
      <c r="BD91" s="265">
        <f t="shared" si="71"/>
        <v>0</v>
      </c>
      <c r="BE91" s="105"/>
      <c r="BF91" s="105"/>
      <c r="BG91" s="105"/>
      <c r="BH91" s="105"/>
      <c r="BI91" s="105"/>
      <c r="BJ91" s="105"/>
    </row>
    <row r="92" spans="2:62" ht="20.100000000000001" hidden="1" customHeight="1" outlineLevel="1">
      <c r="B92" s="100"/>
      <c r="C92" s="908"/>
      <c r="D92" s="909"/>
      <c r="E92" s="909"/>
      <c r="F92" s="910"/>
      <c r="G92" s="890"/>
      <c r="H92" s="891"/>
      <c r="I92" s="152"/>
      <c r="J92" s="152"/>
      <c r="K92" s="152"/>
      <c r="L92" s="152"/>
      <c r="M92" s="152"/>
      <c r="N92" s="152"/>
      <c r="O92" s="152"/>
      <c r="P92" s="153"/>
      <c r="Q92" s="153"/>
      <c r="R92" s="156">
        <f t="shared" si="62"/>
        <v>0</v>
      </c>
      <c r="S92" s="156">
        <f t="shared" si="63"/>
        <v>0</v>
      </c>
      <c r="U92" s="157">
        <f t="shared" si="69"/>
        <v>0</v>
      </c>
      <c r="W92" s="152"/>
      <c r="X92" s="152"/>
      <c r="Y92" s="152"/>
      <c r="Z92" s="152"/>
      <c r="AA92" s="152"/>
      <c r="AB92" s="152"/>
      <c r="AC92" s="347"/>
      <c r="AD92" s="152"/>
      <c r="AE92" s="152"/>
      <c r="AF92" s="152"/>
      <c r="AG92" s="152"/>
      <c r="AH92" s="152"/>
      <c r="AI92" s="152"/>
      <c r="AJ92" s="347"/>
      <c r="AK92" s="152"/>
      <c r="AL92" s="152"/>
      <c r="AM92" s="295"/>
      <c r="AN92" s="228"/>
      <c r="AO92" s="228"/>
      <c r="AP92" s="228"/>
      <c r="AQ92" s="228"/>
      <c r="AR92" s="228"/>
      <c r="AS92" s="348"/>
      <c r="AT92" s="264">
        <f t="shared" si="39"/>
        <v>0</v>
      </c>
      <c r="AU92" s="259"/>
      <c r="AV92" s="265">
        <f t="shared" si="66"/>
        <v>0</v>
      </c>
      <c r="AX92" s="265">
        <f t="shared" si="70"/>
        <v>0</v>
      </c>
      <c r="AZ92" s="492">
        <f t="shared" si="67"/>
        <v>0</v>
      </c>
      <c r="BB92" s="492">
        <f t="shared" si="68"/>
        <v>0</v>
      </c>
      <c r="BD92" s="265">
        <f t="shared" si="71"/>
        <v>0</v>
      </c>
      <c r="BE92" s="105"/>
      <c r="BF92" s="105"/>
      <c r="BG92" s="105"/>
      <c r="BH92" s="105"/>
      <c r="BI92" s="105"/>
      <c r="BJ92" s="105"/>
    </row>
    <row r="93" spans="2:62" ht="20.100000000000001" hidden="1" customHeight="1" outlineLevel="1">
      <c r="B93" s="100"/>
      <c r="C93" s="908"/>
      <c r="D93" s="909"/>
      <c r="E93" s="909"/>
      <c r="F93" s="910"/>
      <c r="G93" s="890"/>
      <c r="H93" s="891"/>
      <c r="I93" s="152"/>
      <c r="J93" s="152"/>
      <c r="K93" s="152"/>
      <c r="L93" s="152"/>
      <c r="M93" s="152"/>
      <c r="N93" s="152"/>
      <c r="O93" s="152"/>
      <c r="P93" s="153"/>
      <c r="Q93" s="153"/>
      <c r="R93" s="156">
        <f t="shared" si="62"/>
        <v>0</v>
      </c>
      <c r="S93" s="156">
        <f t="shared" si="63"/>
        <v>0</v>
      </c>
      <c r="U93" s="157">
        <f t="shared" si="69"/>
        <v>0</v>
      </c>
      <c r="W93" s="152"/>
      <c r="X93" s="152"/>
      <c r="Y93" s="152"/>
      <c r="Z93" s="152"/>
      <c r="AA93" s="152"/>
      <c r="AB93" s="152"/>
      <c r="AC93" s="347"/>
      <c r="AD93" s="152"/>
      <c r="AE93" s="152"/>
      <c r="AF93" s="152"/>
      <c r="AG93" s="152"/>
      <c r="AH93" s="152"/>
      <c r="AI93" s="152"/>
      <c r="AJ93" s="347"/>
      <c r="AK93" s="152"/>
      <c r="AL93" s="152"/>
      <c r="AM93" s="295"/>
      <c r="AN93" s="228"/>
      <c r="AO93" s="228"/>
      <c r="AP93" s="228"/>
      <c r="AQ93" s="228"/>
      <c r="AR93" s="228"/>
      <c r="AS93" s="348"/>
      <c r="AT93" s="264">
        <f t="shared" si="39"/>
        <v>0</v>
      </c>
      <c r="AU93" s="259"/>
      <c r="AV93" s="265">
        <f t="shared" si="66"/>
        <v>0</v>
      </c>
      <c r="AX93" s="265">
        <f t="shared" si="70"/>
        <v>0</v>
      </c>
      <c r="AZ93" s="492">
        <f t="shared" si="67"/>
        <v>0</v>
      </c>
      <c r="BB93" s="492">
        <f t="shared" si="68"/>
        <v>0</v>
      </c>
      <c r="BD93" s="265">
        <f t="shared" si="71"/>
        <v>0</v>
      </c>
      <c r="BE93" s="105"/>
      <c r="BF93" s="105"/>
      <c r="BG93" s="105"/>
      <c r="BH93" s="105"/>
      <c r="BI93" s="105"/>
      <c r="BJ93" s="105"/>
    </row>
    <row r="94" spans="2:62" ht="20.100000000000001" hidden="1" customHeight="1" outlineLevel="1">
      <c r="B94" s="100"/>
      <c r="C94" s="908"/>
      <c r="D94" s="909"/>
      <c r="E94" s="909"/>
      <c r="F94" s="910"/>
      <c r="G94" s="890"/>
      <c r="H94" s="891"/>
      <c r="I94" s="152"/>
      <c r="J94" s="152"/>
      <c r="K94" s="152"/>
      <c r="L94" s="152"/>
      <c r="M94" s="152"/>
      <c r="N94" s="152"/>
      <c r="O94" s="152"/>
      <c r="P94" s="153"/>
      <c r="Q94" s="153"/>
      <c r="R94" s="156">
        <f t="shared" si="62"/>
        <v>0</v>
      </c>
      <c r="S94" s="156">
        <f t="shared" si="63"/>
        <v>0</v>
      </c>
      <c r="U94" s="157">
        <f t="shared" si="69"/>
        <v>0</v>
      </c>
      <c r="W94" s="152"/>
      <c r="X94" s="152"/>
      <c r="Y94" s="152"/>
      <c r="Z94" s="152"/>
      <c r="AA94" s="152"/>
      <c r="AB94" s="152"/>
      <c r="AC94" s="347"/>
      <c r="AD94" s="152"/>
      <c r="AE94" s="152"/>
      <c r="AF94" s="152"/>
      <c r="AG94" s="152"/>
      <c r="AH94" s="152"/>
      <c r="AI94" s="152"/>
      <c r="AJ94" s="347"/>
      <c r="AK94" s="152"/>
      <c r="AL94" s="152"/>
      <c r="AM94" s="295"/>
      <c r="AN94" s="228"/>
      <c r="AO94" s="228"/>
      <c r="AP94" s="228"/>
      <c r="AQ94" s="228"/>
      <c r="AR94" s="228"/>
      <c r="AS94" s="348"/>
      <c r="AT94" s="264">
        <f t="shared" si="39"/>
        <v>0</v>
      </c>
      <c r="AU94" s="259"/>
      <c r="AV94" s="265">
        <f t="shared" si="66"/>
        <v>0</v>
      </c>
      <c r="AX94" s="265">
        <f t="shared" si="70"/>
        <v>0</v>
      </c>
      <c r="AZ94" s="492">
        <f t="shared" si="67"/>
        <v>0</v>
      </c>
      <c r="BB94" s="492">
        <f t="shared" si="68"/>
        <v>0</v>
      </c>
      <c r="BD94" s="265">
        <f t="shared" si="71"/>
        <v>0</v>
      </c>
      <c r="BE94" s="105"/>
      <c r="BF94" s="105"/>
      <c r="BG94" s="105"/>
      <c r="BH94" s="105"/>
      <c r="BI94" s="105"/>
      <c r="BJ94" s="105"/>
    </row>
    <row r="95" spans="2:62" ht="20.100000000000001" hidden="1" customHeight="1" outlineLevel="1">
      <c r="B95" s="100"/>
      <c r="C95" s="908"/>
      <c r="D95" s="909"/>
      <c r="E95" s="909"/>
      <c r="F95" s="910"/>
      <c r="G95" s="890"/>
      <c r="H95" s="891"/>
      <c r="I95" s="152"/>
      <c r="J95" s="152"/>
      <c r="K95" s="152"/>
      <c r="L95" s="152"/>
      <c r="M95" s="152"/>
      <c r="N95" s="152"/>
      <c r="O95" s="152"/>
      <c r="P95" s="153"/>
      <c r="Q95" s="153"/>
      <c r="R95" s="156">
        <f t="shared" si="62"/>
        <v>0</v>
      </c>
      <c r="S95" s="156">
        <f t="shared" si="63"/>
        <v>0</v>
      </c>
      <c r="U95" s="157">
        <f t="shared" si="69"/>
        <v>0</v>
      </c>
      <c r="W95" s="152"/>
      <c r="X95" s="152"/>
      <c r="Y95" s="152"/>
      <c r="Z95" s="152"/>
      <c r="AA95" s="152"/>
      <c r="AB95" s="152"/>
      <c r="AC95" s="347"/>
      <c r="AD95" s="152"/>
      <c r="AE95" s="152"/>
      <c r="AF95" s="152"/>
      <c r="AG95" s="152"/>
      <c r="AH95" s="152"/>
      <c r="AI95" s="152"/>
      <c r="AJ95" s="347"/>
      <c r="AK95" s="152"/>
      <c r="AL95" s="152"/>
      <c r="AM95" s="295"/>
      <c r="AN95" s="228"/>
      <c r="AO95" s="228"/>
      <c r="AP95" s="228"/>
      <c r="AQ95" s="228"/>
      <c r="AR95" s="228"/>
      <c r="AS95" s="348"/>
      <c r="AT95" s="264">
        <f t="shared" si="39"/>
        <v>0</v>
      </c>
      <c r="AU95" s="259"/>
      <c r="AV95" s="265">
        <f t="shared" si="66"/>
        <v>0</v>
      </c>
      <c r="AX95" s="265">
        <f t="shared" si="70"/>
        <v>0</v>
      </c>
      <c r="AZ95" s="492">
        <f t="shared" si="67"/>
        <v>0</v>
      </c>
      <c r="BB95" s="492">
        <f t="shared" si="68"/>
        <v>0</v>
      </c>
      <c r="BD95" s="265">
        <f t="shared" si="71"/>
        <v>0</v>
      </c>
      <c r="BE95" s="105"/>
      <c r="BF95" s="105"/>
      <c r="BG95" s="105"/>
      <c r="BH95" s="105"/>
      <c r="BI95" s="105"/>
      <c r="BJ95" s="105"/>
    </row>
    <row r="96" spans="2:62" ht="9.9499999999999993" hidden="1" customHeight="1" outlineLevel="1">
      <c r="B96" s="101"/>
      <c r="C96" s="208"/>
      <c r="D96" s="208"/>
      <c r="E96" s="208"/>
      <c r="F96" s="208"/>
      <c r="G96" s="237"/>
      <c r="H96" s="207"/>
      <c r="I96" s="257"/>
      <c r="J96" s="257"/>
      <c r="K96" s="257"/>
      <c r="L96" s="257"/>
      <c r="M96" s="257"/>
      <c r="N96" s="257"/>
      <c r="O96" s="257"/>
      <c r="P96" s="256"/>
      <c r="Q96" s="102"/>
      <c r="R96" s="102"/>
      <c r="S96" s="102"/>
      <c r="U96" s="98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Z96" s="493"/>
      <c r="BE96" s="105"/>
      <c r="BF96" s="105"/>
      <c r="BG96" s="105"/>
      <c r="BH96" s="105"/>
      <c r="BI96" s="105"/>
      <c r="BJ96" s="105"/>
    </row>
    <row r="97" spans="2:62" ht="20.100000000000001" customHeight="1" collapsed="1">
      <c r="B97" s="151">
        <f>B80+1</f>
        <v>6</v>
      </c>
      <c r="C97" s="916"/>
      <c r="D97" s="917"/>
      <c r="E97" s="917"/>
      <c r="F97" s="918"/>
      <c r="G97" s="429"/>
      <c r="H97" s="206">
        <v>1</v>
      </c>
      <c r="I97" s="642">
        <f t="shared" ref="I97" si="72">$H97*SUM(I98:I112)</f>
        <v>0</v>
      </c>
      <c r="J97" s="643">
        <f t="shared" ref="J97:O97" si="73">$H97*SUM(J98:J112)</f>
        <v>0</v>
      </c>
      <c r="K97" s="644">
        <f t="shared" si="73"/>
        <v>0</v>
      </c>
      <c r="L97" s="645">
        <f t="shared" si="73"/>
        <v>0</v>
      </c>
      <c r="M97" s="645">
        <f t="shared" si="73"/>
        <v>0</v>
      </c>
      <c r="N97" s="644">
        <f t="shared" si="73"/>
        <v>0</v>
      </c>
      <c r="O97" s="642">
        <f t="shared" si="73"/>
        <v>0</v>
      </c>
      <c r="P97" s="209">
        <f t="shared" ref="P97:Q97" si="74">$H97*SUM(P98:P112)</f>
        <v>0</v>
      </c>
      <c r="Q97" s="210">
        <f t="shared" si="74"/>
        <v>0</v>
      </c>
      <c r="R97" s="136">
        <f t="shared" ref="R97:R112" si="75">P97*(1+Gewinn)*(1+SicherheitAngebot)</f>
        <v>0</v>
      </c>
      <c r="S97" s="137">
        <f t="shared" ref="S97:S112" si="76">Q97*(1+MGKZ)*(1+Gewinn)*(1+SicherheitAngebot)</f>
        <v>0</v>
      </c>
      <c r="U97" s="10">
        <f>I97*$I$7+J97*$J$7+K97*$K$7+L97*$L$7+M97*$M$7+N97*$N$7+O97*$O$7+R97+S97</f>
        <v>0</v>
      </c>
      <c r="W97" s="646">
        <f t="shared" ref="W97:AB97" si="77">$H97*SUM(W98:W112)</f>
        <v>0</v>
      </c>
      <c r="X97" s="647">
        <f t="shared" si="77"/>
        <v>0</v>
      </c>
      <c r="Y97" s="648">
        <f t="shared" si="77"/>
        <v>0</v>
      </c>
      <c r="Z97" s="649">
        <f t="shared" si="77"/>
        <v>0</v>
      </c>
      <c r="AA97" s="648">
        <f t="shared" si="77"/>
        <v>0</v>
      </c>
      <c r="AB97" s="646">
        <f t="shared" si="77"/>
        <v>0</v>
      </c>
      <c r="AC97" s="258"/>
      <c r="AD97" s="646">
        <f t="shared" ref="AD97:AM97" si="78">$H97*SUM(AD98:AD112)</f>
        <v>0</v>
      </c>
      <c r="AE97" s="647">
        <f t="shared" si="78"/>
        <v>0</v>
      </c>
      <c r="AF97" s="648">
        <f t="shared" si="78"/>
        <v>0</v>
      </c>
      <c r="AG97" s="649">
        <f t="shared" si="78"/>
        <v>0</v>
      </c>
      <c r="AH97" s="648">
        <f t="shared" si="78"/>
        <v>0</v>
      </c>
      <c r="AI97" s="646">
        <f t="shared" si="78"/>
        <v>0</v>
      </c>
      <c r="AJ97" s="258"/>
      <c r="AK97" s="653">
        <f t="shared" si="78"/>
        <v>0</v>
      </c>
      <c r="AL97" s="653">
        <f t="shared" si="78"/>
        <v>0</v>
      </c>
      <c r="AM97" s="653">
        <f t="shared" si="78"/>
        <v>0</v>
      </c>
      <c r="AN97" s="227">
        <f>$H97*SUM(AN98:AN112)*(1+Gewinn)*(1+SicherheitAngebot)</f>
        <v>0</v>
      </c>
      <c r="AO97" s="227">
        <f>$H97*SUM(AO98:AO112)*(1+Gewinn)*(1+SicherheitAngebot)</f>
        <v>0</v>
      </c>
      <c r="AP97" s="227">
        <f>$H97*SUM(AP98:AP112)*(1+Gewinn)*(1+SicherheitAngebot)</f>
        <v>0</v>
      </c>
      <c r="AQ97" s="227">
        <f>$H97*SUM(AQ98:AQ112)*(1+Gewinn)*(1+SicherheitAngebot)</f>
        <v>0</v>
      </c>
      <c r="AR97" s="227">
        <f>$H97*SUM(AR98:AR112)*(1+Gewinn)*(1+SicherheitAngebot)</f>
        <v>0</v>
      </c>
      <c r="AS97" s="262"/>
      <c r="AT97" s="263">
        <f t="shared" si="39"/>
        <v>0</v>
      </c>
      <c r="AU97" s="259"/>
      <c r="AV97" s="491">
        <f>AK97*$AK$7+AL97*$AL$7+AM97*$AM$7+SUM(AN97:AR97)+AT97/Zuschläge_IBN+AT97</f>
        <v>0</v>
      </c>
      <c r="AX97" s="685">
        <f>U97+AV97</f>
        <v>0</v>
      </c>
      <c r="AZ97" s="490">
        <f>IF(H97&gt;0,U97/(1+SicherheitAngebot)*(1+Sicherheit),0)</f>
        <v>0</v>
      </c>
      <c r="BB97" s="490">
        <f>IF(H97&gt;0,AV97/(1+SicherheitAngebot)*(1+Sicherheit),0)</f>
        <v>0</v>
      </c>
      <c r="BD97" s="490">
        <f>AZ97+BB97</f>
        <v>0</v>
      </c>
      <c r="BE97" s="105"/>
      <c r="BF97" s="105"/>
      <c r="BG97" s="105"/>
      <c r="BH97" s="105"/>
      <c r="BI97" s="105"/>
      <c r="BJ97" s="105"/>
    </row>
    <row r="98" spans="2:62" ht="20.100000000000001" hidden="1" customHeight="1" outlineLevel="1">
      <c r="B98" s="99"/>
      <c r="C98" s="908"/>
      <c r="D98" s="909"/>
      <c r="E98" s="909"/>
      <c r="F98" s="910"/>
      <c r="G98" s="890"/>
      <c r="H98" s="901"/>
      <c r="I98" s="152"/>
      <c r="J98" s="152"/>
      <c r="K98" s="152"/>
      <c r="L98" s="152"/>
      <c r="M98" s="152"/>
      <c r="N98" s="152"/>
      <c r="O98" s="152"/>
      <c r="P98" s="153"/>
      <c r="Q98" s="153"/>
      <c r="R98" s="156">
        <f t="shared" si="75"/>
        <v>0</v>
      </c>
      <c r="S98" s="156">
        <f t="shared" si="76"/>
        <v>0</v>
      </c>
      <c r="U98" s="157">
        <f>I98*$I$7+J98*$J$7+K98*$K$7+L98*$L$7+M98*$M$7+N98*$N$7+O98*$O$7+R98+S98</f>
        <v>0</v>
      </c>
      <c r="W98" s="152"/>
      <c r="X98" s="152"/>
      <c r="Y98" s="152"/>
      <c r="Z98" s="152"/>
      <c r="AA98" s="152"/>
      <c r="AB98" s="152"/>
      <c r="AC98" s="347"/>
      <c r="AD98" s="152"/>
      <c r="AE98" s="152"/>
      <c r="AF98" s="152"/>
      <c r="AG98" s="152"/>
      <c r="AH98" s="152"/>
      <c r="AI98" s="152"/>
      <c r="AJ98" s="347"/>
      <c r="AK98" s="152"/>
      <c r="AL98" s="152"/>
      <c r="AM98" s="619"/>
      <c r="AN98" s="228"/>
      <c r="AO98" s="228"/>
      <c r="AP98" s="228"/>
      <c r="AQ98" s="228"/>
      <c r="AR98" s="228"/>
      <c r="AS98" s="348"/>
      <c r="AT98" s="264">
        <f t="shared" si="39"/>
        <v>0</v>
      </c>
      <c r="AU98" s="259"/>
      <c r="AV98" s="265">
        <f t="shared" ref="AV98:AV112" si="79">AK98*$AK$7+AL98*$AL$7+AM98*$AM$7+SUM(AN98:AR98)*(1+Gewinn)*(1+SicherheitAngebot)+AT98/Zuschläge_IBN+AT98</f>
        <v>0</v>
      </c>
      <c r="AX98" s="265">
        <f>U98+AV98</f>
        <v>0</v>
      </c>
      <c r="AZ98" s="492">
        <f t="shared" ref="AZ98:AZ112" si="80">U98/(1+SicherheitAngebot)*(1+Sicherheit)</f>
        <v>0</v>
      </c>
      <c r="BB98" s="492">
        <f t="shared" ref="BB98:BB112" si="81">AV98/(1+SicherheitAngebot)*(1+Sicherheit)</f>
        <v>0</v>
      </c>
      <c r="BD98" s="265">
        <f>AZ98+BB98</f>
        <v>0</v>
      </c>
      <c r="BE98" s="105"/>
      <c r="BF98" s="105"/>
      <c r="BG98" s="105"/>
      <c r="BH98" s="105"/>
      <c r="BI98" s="105"/>
      <c r="BJ98" s="105"/>
    </row>
    <row r="99" spans="2:62" ht="20.100000000000001" hidden="1" customHeight="1" outlineLevel="1">
      <c r="B99" s="100"/>
      <c r="C99" s="908"/>
      <c r="D99" s="909"/>
      <c r="E99" s="909"/>
      <c r="F99" s="910"/>
      <c r="G99" s="890"/>
      <c r="H99" s="891"/>
      <c r="I99" s="152"/>
      <c r="J99" s="152"/>
      <c r="K99" s="152"/>
      <c r="L99" s="152"/>
      <c r="M99" s="152"/>
      <c r="N99" s="152"/>
      <c r="O99" s="152"/>
      <c r="P99" s="153"/>
      <c r="Q99" s="153"/>
      <c r="R99" s="156">
        <f t="shared" si="75"/>
        <v>0</v>
      </c>
      <c r="S99" s="156">
        <f t="shared" si="76"/>
        <v>0</v>
      </c>
      <c r="U99" s="157">
        <f t="shared" ref="U99:U112" si="82">I99*$I$7+J99*$J$7+K99*$K$7+L99*$L$7+M99*$M$7+N99*$N$7+O99*$O$7+R99+S99</f>
        <v>0</v>
      </c>
      <c r="W99" s="152"/>
      <c r="X99" s="152"/>
      <c r="Y99" s="152"/>
      <c r="Z99" s="152"/>
      <c r="AA99" s="152"/>
      <c r="AB99" s="152"/>
      <c r="AC99" s="347"/>
      <c r="AD99" s="152"/>
      <c r="AE99" s="152"/>
      <c r="AF99" s="152"/>
      <c r="AG99" s="152"/>
      <c r="AH99" s="152"/>
      <c r="AI99" s="152"/>
      <c r="AJ99" s="347"/>
      <c r="AK99" s="152"/>
      <c r="AL99" s="152"/>
      <c r="AM99" s="295"/>
      <c r="AN99" s="228"/>
      <c r="AO99" s="228"/>
      <c r="AP99" s="228"/>
      <c r="AQ99" s="228"/>
      <c r="AR99" s="228"/>
      <c r="AS99" s="348"/>
      <c r="AT99" s="264">
        <f t="shared" si="39"/>
        <v>0</v>
      </c>
      <c r="AU99" s="259"/>
      <c r="AV99" s="265">
        <f t="shared" si="79"/>
        <v>0</v>
      </c>
      <c r="AX99" s="265">
        <f t="shared" ref="AX99:AX112" si="83">U99+AV99</f>
        <v>0</v>
      </c>
      <c r="AZ99" s="492">
        <f t="shared" si="80"/>
        <v>0</v>
      </c>
      <c r="BB99" s="492">
        <f t="shared" si="81"/>
        <v>0</v>
      </c>
      <c r="BD99" s="265">
        <f t="shared" ref="BD99:BD112" si="84">AZ99+BB99</f>
        <v>0</v>
      </c>
      <c r="BE99" s="105"/>
      <c r="BF99" s="105"/>
      <c r="BG99" s="105"/>
      <c r="BH99" s="105"/>
      <c r="BI99" s="105"/>
      <c r="BJ99" s="105"/>
    </row>
    <row r="100" spans="2:62" ht="20.100000000000001" hidden="1" customHeight="1" outlineLevel="1">
      <c r="B100" s="100"/>
      <c r="C100" s="908"/>
      <c r="D100" s="909"/>
      <c r="E100" s="909"/>
      <c r="F100" s="910"/>
      <c r="G100" s="890"/>
      <c r="H100" s="891"/>
      <c r="I100" s="152"/>
      <c r="J100" s="152"/>
      <c r="K100" s="152"/>
      <c r="L100" s="152"/>
      <c r="M100" s="152"/>
      <c r="N100" s="152"/>
      <c r="O100" s="152"/>
      <c r="P100" s="153"/>
      <c r="Q100" s="153"/>
      <c r="R100" s="156">
        <f t="shared" si="75"/>
        <v>0</v>
      </c>
      <c r="S100" s="156">
        <f t="shared" si="76"/>
        <v>0</v>
      </c>
      <c r="U100" s="157">
        <f t="shared" si="82"/>
        <v>0</v>
      </c>
      <c r="W100" s="152"/>
      <c r="X100" s="152"/>
      <c r="Y100" s="152"/>
      <c r="Z100" s="152"/>
      <c r="AA100" s="152"/>
      <c r="AB100" s="152"/>
      <c r="AC100" s="347"/>
      <c r="AD100" s="152"/>
      <c r="AE100" s="152"/>
      <c r="AF100" s="152"/>
      <c r="AG100" s="152"/>
      <c r="AH100" s="152"/>
      <c r="AI100" s="152"/>
      <c r="AJ100" s="347"/>
      <c r="AK100" s="152"/>
      <c r="AL100" s="152"/>
      <c r="AM100" s="295"/>
      <c r="AN100" s="228"/>
      <c r="AO100" s="228"/>
      <c r="AP100" s="228"/>
      <c r="AQ100" s="228"/>
      <c r="AR100" s="228"/>
      <c r="AS100" s="348"/>
      <c r="AT100" s="264">
        <f t="shared" si="39"/>
        <v>0</v>
      </c>
      <c r="AU100" s="259"/>
      <c r="AV100" s="265">
        <f t="shared" si="79"/>
        <v>0</v>
      </c>
      <c r="AX100" s="265">
        <f t="shared" si="83"/>
        <v>0</v>
      </c>
      <c r="AZ100" s="492">
        <f t="shared" si="80"/>
        <v>0</v>
      </c>
      <c r="BB100" s="492">
        <f t="shared" si="81"/>
        <v>0</v>
      </c>
      <c r="BD100" s="265">
        <f t="shared" si="84"/>
        <v>0</v>
      </c>
      <c r="BE100" s="105"/>
      <c r="BF100" s="105"/>
      <c r="BG100" s="105"/>
      <c r="BH100" s="105"/>
      <c r="BI100" s="105"/>
      <c r="BJ100" s="105"/>
    </row>
    <row r="101" spans="2:62" ht="20.100000000000001" hidden="1" customHeight="1" outlineLevel="1">
      <c r="B101" s="100"/>
      <c r="C101" s="908"/>
      <c r="D101" s="909"/>
      <c r="E101" s="909"/>
      <c r="F101" s="910"/>
      <c r="G101" s="890"/>
      <c r="H101" s="891"/>
      <c r="I101" s="152"/>
      <c r="J101" s="152"/>
      <c r="K101" s="152"/>
      <c r="L101" s="152"/>
      <c r="M101" s="152"/>
      <c r="N101" s="152"/>
      <c r="O101" s="152"/>
      <c r="P101" s="153"/>
      <c r="Q101" s="153"/>
      <c r="R101" s="156">
        <f t="shared" si="75"/>
        <v>0</v>
      </c>
      <c r="S101" s="156">
        <f t="shared" si="76"/>
        <v>0</v>
      </c>
      <c r="U101" s="157">
        <f t="shared" si="82"/>
        <v>0</v>
      </c>
      <c r="W101" s="152"/>
      <c r="X101" s="152"/>
      <c r="Y101" s="152"/>
      <c r="Z101" s="152"/>
      <c r="AA101" s="152"/>
      <c r="AB101" s="152"/>
      <c r="AC101" s="347"/>
      <c r="AD101" s="152"/>
      <c r="AE101" s="152"/>
      <c r="AF101" s="152"/>
      <c r="AG101" s="152"/>
      <c r="AH101" s="152"/>
      <c r="AI101" s="152"/>
      <c r="AJ101" s="347"/>
      <c r="AK101" s="152"/>
      <c r="AL101" s="152"/>
      <c r="AM101" s="295"/>
      <c r="AN101" s="228"/>
      <c r="AO101" s="228"/>
      <c r="AP101" s="228"/>
      <c r="AQ101" s="228"/>
      <c r="AR101" s="228"/>
      <c r="AS101" s="348"/>
      <c r="AT101" s="264">
        <f t="shared" si="39"/>
        <v>0</v>
      </c>
      <c r="AU101" s="259"/>
      <c r="AV101" s="265">
        <f t="shared" si="79"/>
        <v>0</v>
      </c>
      <c r="AX101" s="265">
        <f t="shared" si="83"/>
        <v>0</v>
      </c>
      <c r="AZ101" s="492">
        <f t="shared" si="80"/>
        <v>0</v>
      </c>
      <c r="BB101" s="492">
        <f t="shared" si="81"/>
        <v>0</v>
      </c>
      <c r="BD101" s="265">
        <f t="shared" si="84"/>
        <v>0</v>
      </c>
      <c r="BE101" s="105"/>
      <c r="BF101" s="105"/>
      <c r="BG101" s="105"/>
      <c r="BH101" s="105"/>
      <c r="BI101" s="105"/>
      <c r="BJ101" s="105"/>
    </row>
    <row r="102" spans="2:62" ht="20.100000000000001" hidden="1" customHeight="1" outlineLevel="1">
      <c r="B102" s="100"/>
      <c r="C102" s="908"/>
      <c r="D102" s="909"/>
      <c r="E102" s="909"/>
      <c r="F102" s="910"/>
      <c r="G102" s="890"/>
      <c r="H102" s="891"/>
      <c r="I102" s="152"/>
      <c r="J102" s="152"/>
      <c r="K102" s="152"/>
      <c r="L102" s="152"/>
      <c r="M102" s="152"/>
      <c r="N102" s="152"/>
      <c r="O102" s="152"/>
      <c r="P102" s="153"/>
      <c r="Q102" s="153"/>
      <c r="R102" s="156">
        <f t="shared" si="75"/>
        <v>0</v>
      </c>
      <c r="S102" s="156">
        <f t="shared" si="76"/>
        <v>0</v>
      </c>
      <c r="U102" s="157">
        <f t="shared" si="82"/>
        <v>0</v>
      </c>
      <c r="W102" s="152"/>
      <c r="X102" s="152"/>
      <c r="Y102" s="152"/>
      <c r="Z102" s="152"/>
      <c r="AA102" s="152"/>
      <c r="AB102" s="152"/>
      <c r="AC102" s="347"/>
      <c r="AD102" s="152"/>
      <c r="AE102" s="152"/>
      <c r="AF102" s="152"/>
      <c r="AG102" s="152"/>
      <c r="AH102" s="152"/>
      <c r="AI102" s="152"/>
      <c r="AJ102" s="347"/>
      <c r="AK102" s="152"/>
      <c r="AL102" s="152"/>
      <c r="AM102" s="295"/>
      <c r="AN102" s="228"/>
      <c r="AO102" s="228"/>
      <c r="AP102" s="228"/>
      <c r="AQ102" s="228"/>
      <c r="AR102" s="228"/>
      <c r="AS102" s="348"/>
      <c r="AT102" s="264">
        <f t="shared" si="39"/>
        <v>0</v>
      </c>
      <c r="AU102" s="259"/>
      <c r="AV102" s="265">
        <f t="shared" si="79"/>
        <v>0</v>
      </c>
      <c r="AX102" s="265">
        <f t="shared" si="83"/>
        <v>0</v>
      </c>
      <c r="AZ102" s="492">
        <f t="shared" si="80"/>
        <v>0</v>
      </c>
      <c r="BB102" s="492">
        <f t="shared" si="81"/>
        <v>0</v>
      </c>
      <c r="BD102" s="265">
        <f t="shared" si="84"/>
        <v>0</v>
      </c>
      <c r="BE102" s="105"/>
      <c r="BF102" s="105"/>
      <c r="BG102" s="105"/>
      <c r="BH102" s="105"/>
      <c r="BI102" s="105"/>
      <c r="BJ102" s="105"/>
    </row>
    <row r="103" spans="2:62" ht="20.100000000000001" hidden="1" customHeight="1" outlineLevel="1">
      <c r="B103" s="100"/>
      <c r="C103" s="908"/>
      <c r="D103" s="909"/>
      <c r="E103" s="909"/>
      <c r="F103" s="910"/>
      <c r="G103" s="890"/>
      <c r="H103" s="891"/>
      <c r="I103" s="152"/>
      <c r="J103" s="152"/>
      <c r="K103" s="152"/>
      <c r="L103" s="152"/>
      <c r="M103" s="152"/>
      <c r="N103" s="152"/>
      <c r="O103" s="152"/>
      <c r="P103" s="153"/>
      <c r="Q103" s="153"/>
      <c r="R103" s="156">
        <f t="shared" si="75"/>
        <v>0</v>
      </c>
      <c r="S103" s="156">
        <f t="shared" si="76"/>
        <v>0</v>
      </c>
      <c r="U103" s="157">
        <f t="shared" si="82"/>
        <v>0</v>
      </c>
      <c r="W103" s="152"/>
      <c r="X103" s="152"/>
      <c r="Y103" s="152"/>
      <c r="Z103" s="152"/>
      <c r="AA103" s="152"/>
      <c r="AB103" s="152"/>
      <c r="AC103" s="347"/>
      <c r="AD103" s="152"/>
      <c r="AE103" s="152"/>
      <c r="AF103" s="152"/>
      <c r="AG103" s="152"/>
      <c r="AH103" s="152"/>
      <c r="AI103" s="152"/>
      <c r="AJ103" s="347"/>
      <c r="AK103" s="152"/>
      <c r="AL103" s="152"/>
      <c r="AM103" s="295"/>
      <c r="AN103" s="228"/>
      <c r="AO103" s="228"/>
      <c r="AP103" s="228"/>
      <c r="AQ103" s="228"/>
      <c r="AR103" s="228"/>
      <c r="AS103" s="348"/>
      <c r="AT103" s="264">
        <f t="shared" si="39"/>
        <v>0</v>
      </c>
      <c r="AU103" s="259"/>
      <c r="AV103" s="265">
        <f t="shared" si="79"/>
        <v>0</v>
      </c>
      <c r="AX103" s="265">
        <f t="shared" si="83"/>
        <v>0</v>
      </c>
      <c r="AZ103" s="492">
        <f t="shared" si="80"/>
        <v>0</v>
      </c>
      <c r="BB103" s="492">
        <f t="shared" si="81"/>
        <v>0</v>
      </c>
      <c r="BD103" s="265">
        <f t="shared" si="84"/>
        <v>0</v>
      </c>
      <c r="BE103" s="105"/>
      <c r="BF103" s="105"/>
      <c r="BG103" s="105"/>
      <c r="BH103" s="105"/>
      <c r="BI103" s="105"/>
      <c r="BJ103" s="105"/>
    </row>
    <row r="104" spans="2:62" ht="20.100000000000001" hidden="1" customHeight="1" outlineLevel="1">
      <c r="B104" s="100"/>
      <c r="C104" s="908"/>
      <c r="D104" s="909"/>
      <c r="E104" s="909"/>
      <c r="F104" s="910"/>
      <c r="G104" s="890"/>
      <c r="H104" s="891"/>
      <c r="I104" s="152"/>
      <c r="J104" s="152"/>
      <c r="K104" s="152"/>
      <c r="L104" s="152"/>
      <c r="M104" s="152"/>
      <c r="N104" s="152"/>
      <c r="O104" s="152"/>
      <c r="P104" s="153"/>
      <c r="Q104" s="153"/>
      <c r="R104" s="156">
        <f t="shared" si="75"/>
        <v>0</v>
      </c>
      <c r="S104" s="156">
        <f t="shared" si="76"/>
        <v>0</v>
      </c>
      <c r="U104" s="157">
        <f t="shared" si="82"/>
        <v>0</v>
      </c>
      <c r="W104" s="152"/>
      <c r="X104" s="152"/>
      <c r="Y104" s="152"/>
      <c r="Z104" s="152"/>
      <c r="AA104" s="152"/>
      <c r="AB104" s="152"/>
      <c r="AC104" s="347"/>
      <c r="AD104" s="152"/>
      <c r="AE104" s="152"/>
      <c r="AF104" s="152"/>
      <c r="AG104" s="152"/>
      <c r="AH104" s="152"/>
      <c r="AI104" s="152"/>
      <c r="AJ104" s="347"/>
      <c r="AK104" s="152"/>
      <c r="AL104" s="152"/>
      <c r="AM104" s="295"/>
      <c r="AN104" s="228"/>
      <c r="AO104" s="228"/>
      <c r="AP104" s="228"/>
      <c r="AQ104" s="228"/>
      <c r="AR104" s="228"/>
      <c r="AS104" s="348"/>
      <c r="AT104" s="264">
        <f t="shared" si="39"/>
        <v>0</v>
      </c>
      <c r="AU104" s="259"/>
      <c r="AV104" s="265">
        <f t="shared" si="79"/>
        <v>0</v>
      </c>
      <c r="AX104" s="265">
        <f t="shared" si="83"/>
        <v>0</v>
      </c>
      <c r="AZ104" s="492">
        <f t="shared" si="80"/>
        <v>0</v>
      </c>
      <c r="BB104" s="492">
        <f t="shared" si="81"/>
        <v>0</v>
      </c>
      <c r="BD104" s="265">
        <f t="shared" si="84"/>
        <v>0</v>
      </c>
      <c r="BE104" s="105"/>
      <c r="BF104" s="105"/>
      <c r="BG104" s="105"/>
      <c r="BH104" s="105"/>
      <c r="BI104" s="105"/>
      <c r="BJ104" s="105"/>
    </row>
    <row r="105" spans="2:62" ht="20.100000000000001" hidden="1" customHeight="1" outlineLevel="1">
      <c r="B105" s="100"/>
      <c r="C105" s="908"/>
      <c r="D105" s="909"/>
      <c r="E105" s="909"/>
      <c r="F105" s="910"/>
      <c r="G105" s="890"/>
      <c r="H105" s="891"/>
      <c r="I105" s="152"/>
      <c r="J105" s="152"/>
      <c r="K105" s="152"/>
      <c r="L105" s="152"/>
      <c r="M105" s="152"/>
      <c r="N105" s="152"/>
      <c r="O105" s="152"/>
      <c r="P105" s="153"/>
      <c r="Q105" s="153"/>
      <c r="R105" s="156">
        <f t="shared" si="75"/>
        <v>0</v>
      </c>
      <c r="S105" s="156">
        <f t="shared" si="76"/>
        <v>0</v>
      </c>
      <c r="U105" s="157">
        <f t="shared" si="82"/>
        <v>0</v>
      </c>
      <c r="W105" s="152"/>
      <c r="X105" s="152"/>
      <c r="Y105" s="152"/>
      <c r="Z105" s="152"/>
      <c r="AA105" s="152"/>
      <c r="AB105" s="152"/>
      <c r="AC105" s="347"/>
      <c r="AD105" s="152"/>
      <c r="AE105" s="152"/>
      <c r="AF105" s="152"/>
      <c r="AG105" s="152"/>
      <c r="AH105" s="152"/>
      <c r="AI105" s="152"/>
      <c r="AJ105" s="347"/>
      <c r="AK105" s="152"/>
      <c r="AL105" s="152"/>
      <c r="AM105" s="295"/>
      <c r="AN105" s="228"/>
      <c r="AO105" s="228"/>
      <c r="AP105" s="228"/>
      <c r="AQ105" s="228"/>
      <c r="AR105" s="228"/>
      <c r="AS105" s="348"/>
      <c r="AT105" s="264">
        <f t="shared" si="39"/>
        <v>0</v>
      </c>
      <c r="AU105" s="259"/>
      <c r="AV105" s="265">
        <f t="shared" si="79"/>
        <v>0</v>
      </c>
      <c r="AX105" s="265">
        <f t="shared" si="83"/>
        <v>0</v>
      </c>
      <c r="AZ105" s="492">
        <f t="shared" si="80"/>
        <v>0</v>
      </c>
      <c r="BB105" s="492">
        <f t="shared" si="81"/>
        <v>0</v>
      </c>
      <c r="BD105" s="265">
        <f t="shared" si="84"/>
        <v>0</v>
      </c>
      <c r="BE105" s="105"/>
      <c r="BF105" s="105"/>
      <c r="BG105" s="105"/>
      <c r="BH105" s="105"/>
      <c r="BI105" s="105"/>
      <c r="BJ105" s="105"/>
    </row>
    <row r="106" spans="2:62" ht="20.100000000000001" hidden="1" customHeight="1" outlineLevel="1">
      <c r="B106" s="100"/>
      <c r="C106" s="908"/>
      <c r="D106" s="909"/>
      <c r="E106" s="909"/>
      <c r="F106" s="910"/>
      <c r="G106" s="890"/>
      <c r="H106" s="891"/>
      <c r="I106" s="152"/>
      <c r="J106" s="152"/>
      <c r="K106" s="152"/>
      <c r="L106" s="152"/>
      <c r="M106" s="152"/>
      <c r="N106" s="152"/>
      <c r="O106" s="152"/>
      <c r="P106" s="153"/>
      <c r="Q106" s="153"/>
      <c r="R106" s="156">
        <f t="shared" si="75"/>
        <v>0</v>
      </c>
      <c r="S106" s="156">
        <f t="shared" si="76"/>
        <v>0</v>
      </c>
      <c r="U106" s="157">
        <f t="shared" si="82"/>
        <v>0</v>
      </c>
      <c r="W106" s="152"/>
      <c r="X106" s="152"/>
      <c r="Y106" s="152"/>
      <c r="Z106" s="152"/>
      <c r="AA106" s="152"/>
      <c r="AB106" s="152"/>
      <c r="AC106" s="347"/>
      <c r="AD106" s="152"/>
      <c r="AE106" s="152"/>
      <c r="AF106" s="152"/>
      <c r="AG106" s="152"/>
      <c r="AH106" s="152"/>
      <c r="AI106" s="152"/>
      <c r="AJ106" s="347"/>
      <c r="AK106" s="152"/>
      <c r="AL106" s="152"/>
      <c r="AM106" s="295"/>
      <c r="AN106" s="228"/>
      <c r="AO106" s="228"/>
      <c r="AP106" s="228"/>
      <c r="AQ106" s="228"/>
      <c r="AR106" s="228"/>
      <c r="AS106" s="348"/>
      <c r="AT106" s="264">
        <f t="shared" si="39"/>
        <v>0</v>
      </c>
      <c r="AU106" s="259"/>
      <c r="AV106" s="265">
        <f t="shared" si="79"/>
        <v>0</v>
      </c>
      <c r="AX106" s="265">
        <f t="shared" si="83"/>
        <v>0</v>
      </c>
      <c r="AZ106" s="492">
        <f t="shared" si="80"/>
        <v>0</v>
      </c>
      <c r="BB106" s="492">
        <f t="shared" si="81"/>
        <v>0</v>
      </c>
      <c r="BD106" s="265">
        <f t="shared" si="84"/>
        <v>0</v>
      </c>
      <c r="BE106" s="105"/>
      <c r="BF106" s="105"/>
      <c r="BG106" s="105"/>
      <c r="BH106" s="105"/>
      <c r="BI106" s="105"/>
      <c r="BJ106" s="105"/>
    </row>
    <row r="107" spans="2:62" ht="20.100000000000001" hidden="1" customHeight="1" outlineLevel="1">
      <c r="B107" s="100"/>
      <c r="C107" s="908"/>
      <c r="D107" s="909"/>
      <c r="E107" s="909"/>
      <c r="F107" s="910"/>
      <c r="G107" s="890"/>
      <c r="H107" s="891"/>
      <c r="I107" s="152"/>
      <c r="J107" s="152"/>
      <c r="K107" s="152"/>
      <c r="L107" s="152"/>
      <c r="M107" s="152"/>
      <c r="N107" s="152"/>
      <c r="O107" s="152"/>
      <c r="P107" s="153"/>
      <c r="Q107" s="153"/>
      <c r="R107" s="156">
        <f t="shared" si="75"/>
        <v>0</v>
      </c>
      <c r="S107" s="156">
        <f t="shared" si="76"/>
        <v>0</v>
      </c>
      <c r="U107" s="157">
        <f t="shared" si="82"/>
        <v>0</v>
      </c>
      <c r="W107" s="152"/>
      <c r="X107" s="152"/>
      <c r="Y107" s="152"/>
      <c r="Z107" s="152"/>
      <c r="AA107" s="152"/>
      <c r="AB107" s="152"/>
      <c r="AC107" s="347"/>
      <c r="AD107" s="152"/>
      <c r="AE107" s="152"/>
      <c r="AF107" s="152"/>
      <c r="AG107" s="152"/>
      <c r="AH107" s="152"/>
      <c r="AI107" s="152"/>
      <c r="AJ107" s="347"/>
      <c r="AK107" s="152"/>
      <c r="AL107" s="152"/>
      <c r="AM107" s="295"/>
      <c r="AN107" s="228"/>
      <c r="AO107" s="228"/>
      <c r="AP107" s="228"/>
      <c r="AQ107" s="228"/>
      <c r="AR107" s="228"/>
      <c r="AS107" s="348"/>
      <c r="AT107" s="264">
        <f t="shared" si="39"/>
        <v>0</v>
      </c>
      <c r="AU107" s="259"/>
      <c r="AV107" s="265">
        <f t="shared" si="79"/>
        <v>0</v>
      </c>
      <c r="AX107" s="265">
        <f t="shared" si="83"/>
        <v>0</v>
      </c>
      <c r="AZ107" s="492">
        <f t="shared" si="80"/>
        <v>0</v>
      </c>
      <c r="BB107" s="492">
        <f t="shared" si="81"/>
        <v>0</v>
      </c>
      <c r="BD107" s="265">
        <f t="shared" si="84"/>
        <v>0</v>
      </c>
      <c r="BE107" s="105"/>
      <c r="BF107" s="105"/>
      <c r="BG107" s="105"/>
      <c r="BH107" s="105"/>
      <c r="BI107" s="105"/>
      <c r="BJ107" s="105"/>
    </row>
    <row r="108" spans="2:62" ht="20.100000000000001" hidden="1" customHeight="1" outlineLevel="1">
      <c r="B108" s="100"/>
      <c r="C108" s="908"/>
      <c r="D108" s="909"/>
      <c r="E108" s="909"/>
      <c r="F108" s="910"/>
      <c r="G108" s="890"/>
      <c r="H108" s="891"/>
      <c r="I108" s="152"/>
      <c r="J108" s="152"/>
      <c r="K108" s="152"/>
      <c r="L108" s="152"/>
      <c r="M108" s="152"/>
      <c r="N108" s="152"/>
      <c r="O108" s="152"/>
      <c r="P108" s="153"/>
      <c r="Q108" s="153"/>
      <c r="R108" s="156">
        <f t="shared" si="75"/>
        <v>0</v>
      </c>
      <c r="S108" s="156">
        <f t="shared" si="76"/>
        <v>0</v>
      </c>
      <c r="U108" s="157">
        <f t="shared" si="82"/>
        <v>0</v>
      </c>
      <c r="W108" s="152"/>
      <c r="X108" s="152"/>
      <c r="Y108" s="152"/>
      <c r="Z108" s="152"/>
      <c r="AA108" s="152"/>
      <c r="AB108" s="152"/>
      <c r="AC108" s="347"/>
      <c r="AD108" s="152"/>
      <c r="AE108" s="152"/>
      <c r="AF108" s="152"/>
      <c r="AG108" s="152"/>
      <c r="AH108" s="152"/>
      <c r="AI108" s="152"/>
      <c r="AJ108" s="347"/>
      <c r="AK108" s="152"/>
      <c r="AL108" s="152"/>
      <c r="AM108" s="295"/>
      <c r="AN108" s="228"/>
      <c r="AO108" s="228"/>
      <c r="AP108" s="228"/>
      <c r="AQ108" s="228"/>
      <c r="AR108" s="228"/>
      <c r="AS108" s="348"/>
      <c r="AT108" s="264">
        <f t="shared" si="39"/>
        <v>0</v>
      </c>
      <c r="AU108" s="259"/>
      <c r="AV108" s="265">
        <f t="shared" si="79"/>
        <v>0</v>
      </c>
      <c r="AX108" s="265">
        <f t="shared" si="83"/>
        <v>0</v>
      </c>
      <c r="AZ108" s="492">
        <f t="shared" si="80"/>
        <v>0</v>
      </c>
      <c r="BB108" s="492">
        <f t="shared" si="81"/>
        <v>0</v>
      </c>
      <c r="BD108" s="265">
        <f t="shared" si="84"/>
        <v>0</v>
      </c>
      <c r="BE108" s="105"/>
      <c r="BF108" s="105"/>
      <c r="BG108" s="105"/>
      <c r="BH108" s="105"/>
      <c r="BI108" s="105"/>
      <c r="BJ108" s="105"/>
    </row>
    <row r="109" spans="2:62" ht="20.100000000000001" hidden="1" customHeight="1" outlineLevel="1">
      <c r="B109" s="100"/>
      <c r="C109" s="908"/>
      <c r="D109" s="909"/>
      <c r="E109" s="909"/>
      <c r="F109" s="910"/>
      <c r="G109" s="890"/>
      <c r="H109" s="891"/>
      <c r="I109" s="152"/>
      <c r="J109" s="152"/>
      <c r="K109" s="152"/>
      <c r="L109" s="152"/>
      <c r="M109" s="152"/>
      <c r="N109" s="152"/>
      <c r="O109" s="152"/>
      <c r="P109" s="153"/>
      <c r="Q109" s="153"/>
      <c r="R109" s="156">
        <f t="shared" si="75"/>
        <v>0</v>
      </c>
      <c r="S109" s="156">
        <f t="shared" si="76"/>
        <v>0</v>
      </c>
      <c r="U109" s="157">
        <f t="shared" si="82"/>
        <v>0</v>
      </c>
      <c r="W109" s="152"/>
      <c r="X109" s="152"/>
      <c r="Y109" s="152"/>
      <c r="Z109" s="152"/>
      <c r="AA109" s="152"/>
      <c r="AB109" s="152"/>
      <c r="AC109" s="347"/>
      <c r="AD109" s="152"/>
      <c r="AE109" s="152"/>
      <c r="AF109" s="152"/>
      <c r="AG109" s="152"/>
      <c r="AH109" s="152"/>
      <c r="AI109" s="152"/>
      <c r="AJ109" s="347"/>
      <c r="AK109" s="152"/>
      <c r="AL109" s="152"/>
      <c r="AM109" s="295"/>
      <c r="AN109" s="228"/>
      <c r="AO109" s="228"/>
      <c r="AP109" s="228"/>
      <c r="AQ109" s="228"/>
      <c r="AR109" s="228"/>
      <c r="AS109" s="348"/>
      <c r="AT109" s="264">
        <f t="shared" si="39"/>
        <v>0</v>
      </c>
      <c r="AU109" s="259"/>
      <c r="AV109" s="265">
        <f t="shared" si="79"/>
        <v>0</v>
      </c>
      <c r="AX109" s="265">
        <f t="shared" si="83"/>
        <v>0</v>
      </c>
      <c r="AZ109" s="492">
        <f t="shared" si="80"/>
        <v>0</v>
      </c>
      <c r="BB109" s="492">
        <f t="shared" si="81"/>
        <v>0</v>
      </c>
      <c r="BD109" s="265">
        <f t="shared" si="84"/>
        <v>0</v>
      </c>
      <c r="BE109" s="105"/>
      <c r="BF109" s="105"/>
      <c r="BG109" s="105"/>
      <c r="BH109" s="105"/>
      <c r="BI109" s="105"/>
      <c r="BJ109" s="105"/>
    </row>
    <row r="110" spans="2:62" ht="20.100000000000001" hidden="1" customHeight="1" outlineLevel="1">
      <c r="B110" s="100"/>
      <c r="C110" s="908"/>
      <c r="D110" s="909"/>
      <c r="E110" s="909"/>
      <c r="F110" s="910"/>
      <c r="G110" s="890"/>
      <c r="H110" s="891"/>
      <c r="I110" s="152"/>
      <c r="J110" s="152"/>
      <c r="K110" s="152"/>
      <c r="L110" s="152"/>
      <c r="M110" s="152"/>
      <c r="N110" s="152"/>
      <c r="O110" s="152"/>
      <c r="P110" s="153"/>
      <c r="Q110" s="153"/>
      <c r="R110" s="156">
        <f t="shared" si="75"/>
        <v>0</v>
      </c>
      <c r="S110" s="156">
        <f t="shared" si="76"/>
        <v>0</v>
      </c>
      <c r="U110" s="157">
        <f t="shared" si="82"/>
        <v>0</v>
      </c>
      <c r="W110" s="152"/>
      <c r="X110" s="152"/>
      <c r="Y110" s="152"/>
      <c r="Z110" s="152"/>
      <c r="AA110" s="152"/>
      <c r="AB110" s="152"/>
      <c r="AC110" s="347"/>
      <c r="AD110" s="152"/>
      <c r="AE110" s="152"/>
      <c r="AF110" s="152"/>
      <c r="AG110" s="152"/>
      <c r="AH110" s="152"/>
      <c r="AI110" s="152"/>
      <c r="AJ110" s="347"/>
      <c r="AK110" s="152"/>
      <c r="AL110" s="152"/>
      <c r="AM110" s="295"/>
      <c r="AN110" s="228"/>
      <c r="AO110" s="228"/>
      <c r="AP110" s="228"/>
      <c r="AQ110" s="228"/>
      <c r="AR110" s="228"/>
      <c r="AS110" s="348"/>
      <c r="AT110" s="264">
        <f t="shared" ref="AT110:AT112" si="85">((W110+AD110)*$W$7+(X110+AE110)*$X$7+(Y110+Z110+AF110+AG110)*$Z$7+(AA110+AH110)*$AA$7+(AB110+AI110)*$AB$7)*Zuschläge_IBN</f>
        <v>0</v>
      </c>
      <c r="AU110" s="259"/>
      <c r="AV110" s="265">
        <f t="shared" si="79"/>
        <v>0</v>
      </c>
      <c r="AX110" s="265">
        <f t="shared" si="83"/>
        <v>0</v>
      </c>
      <c r="AZ110" s="492">
        <f t="shared" si="80"/>
        <v>0</v>
      </c>
      <c r="BB110" s="492">
        <f t="shared" si="81"/>
        <v>0</v>
      </c>
      <c r="BD110" s="265">
        <f t="shared" si="84"/>
        <v>0</v>
      </c>
      <c r="BE110" s="105"/>
      <c r="BF110" s="105"/>
      <c r="BG110" s="105"/>
      <c r="BH110" s="105"/>
      <c r="BI110" s="105"/>
      <c r="BJ110" s="105"/>
    </row>
    <row r="111" spans="2:62" ht="20.100000000000001" hidden="1" customHeight="1" outlineLevel="1">
      <c r="B111" s="100"/>
      <c r="C111" s="908"/>
      <c r="D111" s="909"/>
      <c r="E111" s="909"/>
      <c r="F111" s="910"/>
      <c r="G111" s="890"/>
      <c r="H111" s="891"/>
      <c r="I111" s="152"/>
      <c r="J111" s="152"/>
      <c r="K111" s="152"/>
      <c r="L111" s="152"/>
      <c r="M111" s="152"/>
      <c r="N111" s="152"/>
      <c r="O111" s="152"/>
      <c r="P111" s="153"/>
      <c r="Q111" s="153"/>
      <c r="R111" s="156">
        <f t="shared" si="75"/>
        <v>0</v>
      </c>
      <c r="S111" s="156">
        <f t="shared" si="76"/>
        <v>0</v>
      </c>
      <c r="U111" s="157">
        <f t="shared" si="82"/>
        <v>0</v>
      </c>
      <c r="W111" s="152"/>
      <c r="X111" s="152"/>
      <c r="Y111" s="152"/>
      <c r="Z111" s="152"/>
      <c r="AA111" s="152"/>
      <c r="AB111" s="152"/>
      <c r="AC111" s="347"/>
      <c r="AD111" s="152"/>
      <c r="AE111" s="152"/>
      <c r="AF111" s="152"/>
      <c r="AG111" s="152"/>
      <c r="AH111" s="152"/>
      <c r="AI111" s="152"/>
      <c r="AJ111" s="347"/>
      <c r="AK111" s="152"/>
      <c r="AL111" s="152"/>
      <c r="AM111" s="295"/>
      <c r="AN111" s="228"/>
      <c r="AO111" s="228"/>
      <c r="AP111" s="228"/>
      <c r="AQ111" s="228"/>
      <c r="AR111" s="228"/>
      <c r="AS111" s="348"/>
      <c r="AT111" s="264">
        <f t="shared" si="85"/>
        <v>0</v>
      </c>
      <c r="AU111" s="259"/>
      <c r="AV111" s="265">
        <f t="shared" si="79"/>
        <v>0</v>
      </c>
      <c r="AX111" s="265">
        <f t="shared" si="83"/>
        <v>0</v>
      </c>
      <c r="AZ111" s="492">
        <f t="shared" si="80"/>
        <v>0</v>
      </c>
      <c r="BB111" s="492">
        <f t="shared" si="81"/>
        <v>0</v>
      </c>
      <c r="BD111" s="265">
        <f t="shared" si="84"/>
        <v>0</v>
      </c>
      <c r="BE111" s="105"/>
      <c r="BF111" s="105"/>
      <c r="BG111" s="105"/>
      <c r="BH111" s="105"/>
      <c r="BI111" s="105"/>
      <c r="BJ111" s="105"/>
    </row>
    <row r="112" spans="2:62" ht="20.100000000000001" hidden="1" customHeight="1" outlineLevel="1">
      <c r="B112" s="100"/>
      <c r="C112" s="908"/>
      <c r="D112" s="909"/>
      <c r="E112" s="909"/>
      <c r="F112" s="910"/>
      <c r="G112" s="890"/>
      <c r="H112" s="891"/>
      <c r="I112" s="152"/>
      <c r="J112" s="152"/>
      <c r="K112" s="152"/>
      <c r="L112" s="152"/>
      <c r="M112" s="152"/>
      <c r="N112" s="152"/>
      <c r="O112" s="152"/>
      <c r="P112" s="153"/>
      <c r="Q112" s="153"/>
      <c r="R112" s="156">
        <f t="shared" si="75"/>
        <v>0</v>
      </c>
      <c r="S112" s="156">
        <f t="shared" si="76"/>
        <v>0</v>
      </c>
      <c r="U112" s="157">
        <f t="shared" si="82"/>
        <v>0</v>
      </c>
      <c r="W112" s="152"/>
      <c r="X112" s="152"/>
      <c r="Y112" s="152"/>
      <c r="Z112" s="152"/>
      <c r="AA112" s="152"/>
      <c r="AB112" s="152"/>
      <c r="AC112" s="347"/>
      <c r="AD112" s="152"/>
      <c r="AE112" s="152"/>
      <c r="AF112" s="152"/>
      <c r="AG112" s="152"/>
      <c r="AH112" s="152"/>
      <c r="AI112" s="152"/>
      <c r="AJ112" s="347"/>
      <c r="AK112" s="152"/>
      <c r="AL112" s="152"/>
      <c r="AM112" s="295"/>
      <c r="AN112" s="228"/>
      <c r="AO112" s="228"/>
      <c r="AP112" s="228"/>
      <c r="AQ112" s="228"/>
      <c r="AR112" s="228"/>
      <c r="AS112" s="348"/>
      <c r="AT112" s="264">
        <f t="shared" si="85"/>
        <v>0</v>
      </c>
      <c r="AU112" s="259"/>
      <c r="AV112" s="265">
        <f t="shared" si="79"/>
        <v>0</v>
      </c>
      <c r="AX112" s="265">
        <f t="shared" si="83"/>
        <v>0</v>
      </c>
      <c r="AZ112" s="492">
        <f t="shared" si="80"/>
        <v>0</v>
      </c>
      <c r="BB112" s="492">
        <f t="shared" si="81"/>
        <v>0</v>
      </c>
      <c r="BD112" s="265">
        <f t="shared" si="84"/>
        <v>0</v>
      </c>
      <c r="BE112" s="105"/>
      <c r="BF112" s="105"/>
      <c r="BG112" s="105"/>
      <c r="BH112" s="105"/>
      <c r="BI112" s="105"/>
      <c r="BJ112" s="105"/>
    </row>
    <row r="113" spans="2:62" ht="9.9499999999999993" hidden="1" customHeight="1" outlineLevel="1">
      <c r="B113" s="101"/>
      <c r="C113" s="208"/>
      <c r="D113" s="208"/>
      <c r="E113" s="208"/>
      <c r="F113" s="208"/>
      <c r="G113" s="237"/>
      <c r="H113" s="207"/>
      <c r="I113" s="257"/>
      <c r="J113" s="257"/>
      <c r="K113" s="257"/>
      <c r="L113" s="257"/>
      <c r="M113" s="257"/>
      <c r="N113" s="257"/>
      <c r="O113" s="257"/>
      <c r="P113" s="256"/>
      <c r="Q113" s="102"/>
      <c r="R113" s="102"/>
      <c r="S113" s="102"/>
      <c r="U113" s="98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Z113" s="493"/>
      <c r="BE113" s="105"/>
      <c r="BF113" s="105"/>
      <c r="BG113" s="105"/>
      <c r="BH113" s="105"/>
      <c r="BI113" s="105"/>
      <c r="BJ113" s="105"/>
    </row>
    <row r="114" spans="2:62" ht="20.100000000000001" customHeight="1" collapsed="1">
      <c r="B114" s="151">
        <f>B97+1</f>
        <v>7</v>
      </c>
      <c r="C114" s="916"/>
      <c r="D114" s="917"/>
      <c r="E114" s="917"/>
      <c r="F114" s="918"/>
      <c r="G114" s="429"/>
      <c r="H114" s="206">
        <v>1</v>
      </c>
      <c r="I114" s="642">
        <f t="shared" ref="I114" si="86">$H114*SUM(I115:I129)</f>
        <v>0</v>
      </c>
      <c r="J114" s="643">
        <f t="shared" ref="J114:O114" si="87">$H114*SUM(J115:J129)</f>
        <v>0</v>
      </c>
      <c r="K114" s="644">
        <f t="shared" si="87"/>
        <v>0</v>
      </c>
      <c r="L114" s="645">
        <f t="shared" si="87"/>
        <v>0</v>
      </c>
      <c r="M114" s="645">
        <f t="shared" si="87"/>
        <v>0</v>
      </c>
      <c r="N114" s="644">
        <f t="shared" si="87"/>
        <v>0</v>
      </c>
      <c r="O114" s="642">
        <f t="shared" si="87"/>
        <v>0</v>
      </c>
      <c r="P114" s="209">
        <f t="shared" ref="P114:Q114" si="88">$H114*SUM(P115:P129)</f>
        <v>0</v>
      </c>
      <c r="Q114" s="210">
        <f t="shared" si="88"/>
        <v>0</v>
      </c>
      <c r="R114" s="136">
        <f t="shared" ref="R114:R129" si="89">P114*(1+Gewinn)*(1+SicherheitAngebot)</f>
        <v>0</v>
      </c>
      <c r="S114" s="137">
        <f t="shared" ref="S114:S129" si="90">Q114*(1+MGKZ)*(1+Gewinn)*(1+SicherheitAngebot)</f>
        <v>0</v>
      </c>
      <c r="U114" s="10">
        <f>I114*$I$7+J114*$J$7+K114*$K$7+L114*$L$7+M114*$M$7+N114*$N$7+O114*$O$7+R114+S114</f>
        <v>0</v>
      </c>
      <c r="W114" s="646">
        <f t="shared" ref="W114:AB114" si="91">$H114*SUM(W115:W129)</f>
        <v>0</v>
      </c>
      <c r="X114" s="647">
        <f t="shared" si="91"/>
        <v>0</v>
      </c>
      <c r="Y114" s="648">
        <f t="shared" si="91"/>
        <v>0</v>
      </c>
      <c r="Z114" s="649">
        <f t="shared" si="91"/>
        <v>0</v>
      </c>
      <c r="AA114" s="648">
        <f t="shared" si="91"/>
        <v>0</v>
      </c>
      <c r="AB114" s="646">
        <f t="shared" si="91"/>
        <v>0</v>
      </c>
      <c r="AC114" s="258"/>
      <c r="AD114" s="646">
        <f t="shared" ref="AD114:AM114" si="92">$H114*SUM(AD115:AD129)</f>
        <v>0</v>
      </c>
      <c r="AE114" s="647">
        <f t="shared" si="92"/>
        <v>0</v>
      </c>
      <c r="AF114" s="648">
        <f t="shared" si="92"/>
        <v>0</v>
      </c>
      <c r="AG114" s="649">
        <f t="shared" si="92"/>
        <v>0</v>
      </c>
      <c r="AH114" s="648">
        <f t="shared" si="92"/>
        <v>0</v>
      </c>
      <c r="AI114" s="646">
        <f t="shared" si="92"/>
        <v>0</v>
      </c>
      <c r="AJ114" s="258"/>
      <c r="AK114" s="653">
        <f t="shared" si="92"/>
        <v>0</v>
      </c>
      <c r="AL114" s="653">
        <f t="shared" si="92"/>
        <v>0</v>
      </c>
      <c r="AM114" s="653">
        <f t="shared" si="92"/>
        <v>0</v>
      </c>
      <c r="AN114" s="227">
        <f>$H114*SUM(AN115:AN129)*(1+Gewinn)*(1+SicherheitAngebot)</f>
        <v>0</v>
      </c>
      <c r="AO114" s="227">
        <f>$H114*SUM(AO115:AO129)*(1+Gewinn)*(1+SicherheitAngebot)</f>
        <v>0</v>
      </c>
      <c r="AP114" s="227">
        <f>$H114*SUM(AP115:AP129)*(1+Gewinn)*(1+SicherheitAngebot)</f>
        <v>0</v>
      </c>
      <c r="AQ114" s="227">
        <f>$H114*SUM(AQ115:AQ129)*(1+Gewinn)*(1+SicherheitAngebot)</f>
        <v>0</v>
      </c>
      <c r="AR114" s="227">
        <f>$H114*SUM(AR115:AR129)*(1+Gewinn)*(1+SicherheitAngebot)</f>
        <v>0</v>
      </c>
      <c r="AS114" s="262"/>
      <c r="AT114" s="263">
        <f t="shared" ref="AT114:AT177" si="93">((W114+AD114)*$W$7+(X114+AE114)*$X$7+(Y114+Z114+AF114+AG114)*$Z$7+(AA114+AH114)*$AA$7+(AB114+AI114)*$AB$7)*Zuschläge_IBN</f>
        <v>0</v>
      </c>
      <c r="AU114" s="259"/>
      <c r="AV114" s="491">
        <f>AK114*$AK$7+AL114*$AL$7+AM114*$AM$7+SUM(AN114:AR114)+AT114/Zuschläge_IBN+AT114</f>
        <v>0</v>
      </c>
      <c r="AX114" s="685">
        <f>U114+AV114</f>
        <v>0</v>
      </c>
      <c r="AZ114" s="490">
        <f>IF(H114&gt;0,U114/(1+SicherheitAngebot)*(1+Sicherheit),0)</f>
        <v>0</v>
      </c>
      <c r="BB114" s="490">
        <f>IF(H114&gt;0,AV114/(1+SicherheitAngebot)*(1+Sicherheit),0)</f>
        <v>0</v>
      </c>
      <c r="BD114" s="490">
        <f>AZ114+BB114</f>
        <v>0</v>
      </c>
      <c r="BE114" s="105"/>
      <c r="BF114" s="105"/>
      <c r="BG114" s="105"/>
      <c r="BH114" s="105"/>
      <c r="BI114" s="105"/>
      <c r="BJ114" s="105"/>
    </row>
    <row r="115" spans="2:62" ht="20.100000000000001" hidden="1" customHeight="1" outlineLevel="1">
      <c r="B115" s="99"/>
      <c r="C115" s="908"/>
      <c r="D115" s="909"/>
      <c r="E115" s="909"/>
      <c r="F115" s="910"/>
      <c r="G115" s="890"/>
      <c r="H115" s="901"/>
      <c r="I115" s="152"/>
      <c r="J115" s="152"/>
      <c r="K115" s="152"/>
      <c r="L115" s="152"/>
      <c r="M115" s="152"/>
      <c r="N115" s="152"/>
      <c r="O115" s="152"/>
      <c r="P115" s="153"/>
      <c r="Q115" s="153"/>
      <c r="R115" s="156">
        <f t="shared" si="89"/>
        <v>0</v>
      </c>
      <c r="S115" s="156">
        <f t="shared" si="90"/>
        <v>0</v>
      </c>
      <c r="U115" s="157">
        <f>I115*$I$7+J115*$J$7+K115*$K$7+L115*$L$7+M115*$M$7+N115*$N$7+O115*$O$7+R115+S115</f>
        <v>0</v>
      </c>
      <c r="W115" s="152"/>
      <c r="X115" s="152"/>
      <c r="Y115" s="152"/>
      <c r="Z115" s="152"/>
      <c r="AA115" s="152"/>
      <c r="AB115" s="152"/>
      <c r="AC115" s="347"/>
      <c r="AD115" s="152"/>
      <c r="AE115" s="152"/>
      <c r="AF115" s="152"/>
      <c r="AG115" s="152"/>
      <c r="AH115" s="152"/>
      <c r="AI115" s="152"/>
      <c r="AJ115" s="347"/>
      <c r="AK115" s="152"/>
      <c r="AL115" s="152"/>
      <c r="AM115" s="295"/>
      <c r="AN115" s="228"/>
      <c r="AO115" s="228"/>
      <c r="AP115" s="228"/>
      <c r="AQ115" s="228"/>
      <c r="AR115" s="228"/>
      <c r="AS115" s="348"/>
      <c r="AT115" s="264">
        <f t="shared" si="93"/>
        <v>0</v>
      </c>
      <c r="AU115" s="259"/>
      <c r="AV115" s="265">
        <f t="shared" ref="AV115:AV129" si="94">AK115*$AK$7+AL115*$AL$7+AM115*$AM$7+SUM(AN115:AR115)*(1+Gewinn)*(1+SicherheitAngebot)+AT115/Zuschläge_IBN+AT115</f>
        <v>0</v>
      </c>
      <c r="AX115" s="265">
        <f>U115+AV115</f>
        <v>0</v>
      </c>
      <c r="AZ115" s="492">
        <f t="shared" ref="AZ115:AZ129" si="95">U115/(1+SicherheitAngebot)*(1+Sicherheit)</f>
        <v>0</v>
      </c>
      <c r="BB115" s="492">
        <f t="shared" ref="BB115:BB129" si="96">AV115/(1+SicherheitAngebot)*(1+Sicherheit)</f>
        <v>0</v>
      </c>
      <c r="BD115" s="265">
        <f>AZ115+BB115</f>
        <v>0</v>
      </c>
      <c r="BE115" s="105"/>
      <c r="BF115" s="105"/>
      <c r="BG115" s="105"/>
      <c r="BH115" s="105"/>
      <c r="BI115" s="105"/>
      <c r="BJ115" s="105"/>
    </row>
    <row r="116" spans="2:62" ht="20.100000000000001" hidden="1" customHeight="1" outlineLevel="1">
      <c r="B116" s="100"/>
      <c r="C116" s="908"/>
      <c r="D116" s="909"/>
      <c r="E116" s="909"/>
      <c r="F116" s="910"/>
      <c r="G116" s="890"/>
      <c r="H116" s="891"/>
      <c r="I116" s="152"/>
      <c r="J116" s="152"/>
      <c r="K116" s="152"/>
      <c r="L116" s="152"/>
      <c r="M116" s="152"/>
      <c r="N116" s="152"/>
      <c r="O116" s="152"/>
      <c r="P116" s="153"/>
      <c r="Q116" s="153"/>
      <c r="R116" s="156">
        <f t="shared" si="89"/>
        <v>0</v>
      </c>
      <c r="S116" s="156">
        <f t="shared" si="90"/>
        <v>0</v>
      </c>
      <c r="U116" s="157">
        <f t="shared" ref="U116:U129" si="97">I116*$I$7+J116*$J$7+K116*$K$7+L116*$L$7+M116*$M$7+N116*$N$7+O116*$O$7+R116+S116</f>
        <v>0</v>
      </c>
      <c r="W116" s="152"/>
      <c r="X116" s="152"/>
      <c r="Y116" s="152"/>
      <c r="Z116" s="152"/>
      <c r="AA116" s="152"/>
      <c r="AB116" s="152"/>
      <c r="AC116" s="347"/>
      <c r="AD116" s="152"/>
      <c r="AE116" s="152"/>
      <c r="AF116" s="152"/>
      <c r="AG116" s="152"/>
      <c r="AH116" s="152"/>
      <c r="AI116" s="152"/>
      <c r="AJ116" s="347"/>
      <c r="AK116" s="152"/>
      <c r="AL116" s="152"/>
      <c r="AM116" s="295"/>
      <c r="AN116" s="228"/>
      <c r="AO116" s="228"/>
      <c r="AP116" s="228"/>
      <c r="AQ116" s="228"/>
      <c r="AR116" s="228"/>
      <c r="AS116" s="348"/>
      <c r="AT116" s="264">
        <f t="shared" si="93"/>
        <v>0</v>
      </c>
      <c r="AU116" s="259"/>
      <c r="AV116" s="265">
        <f t="shared" si="94"/>
        <v>0</v>
      </c>
      <c r="AX116" s="265">
        <f t="shared" ref="AX116:AX129" si="98">U116+AV116</f>
        <v>0</v>
      </c>
      <c r="AZ116" s="492">
        <f t="shared" si="95"/>
        <v>0</v>
      </c>
      <c r="BB116" s="492">
        <f t="shared" si="96"/>
        <v>0</v>
      </c>
      <c r="BD116" s="265">
        <f t="shared" ref="BD116:BD129" si="99">AZ116+BB116</f>
        <v>0</v>
      </c>
      <c r="BE116" s="105"/>
      <c r="BF116" s="105"/>
      <c r="BG116" s="105"/>
      <c r="BH116" s="105"/>
      <c r="BI116" s="105"/>
      <c r="BJ116" s="105"/>
    </row>
    <row r="117" spans="2:62" ht="20.100000000000001" hidden="1" customHeight="1" outlineLevel="1">
      <c r="B117" s="100"/>
      <c r="C117" s="908"/>
      <c r="D117" s="909"/>
      <c r="E117" s="909"/>
      <c r="F117" s="910"/>
      <c r="G117" s="890"/>
      <c r="H117" s="891"/>
      <c r="I117" s="152"/>
      <c r="J117" s="152"/>
      <c r="K117" s="152"/>
      <c r="L117" s="152"/>
      <c r="M117" s="152"/>
      <c r="N117" s="152"/>
      <c r="O117" s="152"/>
      <c r="P117" s="153"/>
      <c r="Q117" s="153"/>
      <c r="R117" s="156">
        <f t="shared" si="89"/>
        <v>0</v>
      </c>
      <c r="S117" s="156">
        <f t="shared" si="90"/>
        <v>0</v>
      </c>
      <c r="U117" s="157">
        <f t="shared" si="97"/>
        <v>0</v>
      </c>
      <c r="W117" s="152"/>
      <c r="X117" s="152"/>
      <c r="Y117" s="152"/>
      <c r="Z117" s="152"/>
      <c r="AA117" s="152"/>
      <c r="AB117" s="152"/>
      <c r="AC117" s="347"/>
      <c r="AD117" s="152"/>
      <c r="AE117" s="152"/>
      <c r="AF117" s="152"/>
      <c r="AG117" s="152"/>
      <c r="AH117" s="152"/>
      <c r="AI117" s="152"/>
      <c r="AJ117" s="347"/>
      <c r="AK117" s="152"/>
      <c r="AL117" s="152"/>
      <c r="AM117" s="295"/>
      <c r="AN117" s="228"/>
      <c r="AO117" s="228"/>
      <c r="AP117" s="228"/>
      <c r="AQ117" s="228"/>
      <c r="AR117" s="228"/>
      <c r="AS117" s="348"/>
      <c r="AT117" s="264">
        <f t="shared" si="93"/>
        <v>0</v>
      </c>
      <c r="AU117" s="259"/>
      <c r="AV117" s="265">
        <f t="shared" si="94"/>
        <v>0</v>
      </c>
      <c r="AX117" s="265">
        <f t="shared" si="98"/>
        <v>0</v>
      </c>
      <c r="AZ117" s="492">
        <f t="shared" si="95"/>
        <v>0</v>
      </c>
      <c r="BB117" s="492">
        <f t="shared" si="96"/>
        <v>0</v>
      </c>
      <c r="BD117" s="265">
        <f t="shared" si="99"/>
        <v>0</v>
      </c>
      <c r="BE117" s="105"/>
      <c r="BF117" s="105"/>
      <c r="BG117" s="105"/>
      <c r="BH117" s="105"/>
      <c r="BI117" s="105"/>
      <c r="BJ117" s="105"/>
    </row>
    <row r="118" spans="2:62" ht="20.100000000000001" hidden="1" customHeight="1" outlineLevel="1">
      <c r="B118" s="100"/>
      <c r="C118" s="908"/>
      <c r="D118" s="909"/>
      <c r="E118" s="909"/>
      <c r="F118" s="910"/>
      <c r="G118" s="890"/>
      <c r="H118" s="891"/>
      <c r="I118" s="152"/>
      <c r="J118" s="152"/>
      <c r="K118" s="152"/>
      <c r="L118" s="152"/>
      <c r="M118" s="152"/>
      <c r="N118" s="152"/>
      <c r="O118" s="152"/>
      <c r="P118" s="153"/>
      <c r="Q118" s="153"/>
      <c r="R118" s="156">
        <f t="shared" si="89"/>
        <v>0</v>
      </c>
      <c r="S118" s="156">
        <f t="shared" si="90"/>
        <v>0</v>
      </c>
      <c r="U118" s="157">
        <f t="shared" si="97"/>
        <v>0</v>
      </c>
      <c r="W118" s="152"/>
      <c r="X118" s="152"/>
      <c r="Y118" s="152"/>
      <c r="Z118" s="152"/>
      <c r="AA118" s="152"/>
      <c r="AB118" s="152"/>
      <c r="AC118" s="347"/>
      <c r="AD118" s="152"/>
      <c r="AE118" s="152"/>
      <c r="AF118" s="152"/>
      <c r="AG118" s="152"/>
      <c r="AH118" s="152"/>
      <c r="AI118" s="152"/>
      <c r="AJ118" s="347"/>
      <c r="AK118" s="152"/>
      <c r="AL118" s="152"/>
      <c r="AM118" s="295"/>
      <c r="AN118" s="228"/>
      <c r="AO118" s="228"/>
      <c r="AP118" s="228"/>
      <c r="AQ118" s="228"/>
      <c r="AR118" s="228"/>
      <c r="AS118" s="348"/>
      <c r="AT118" s="264">
        <f t="shared" si="93"/>
        <v>0</v>
      </c>
      <c r="AU118" s="259"/>
      <c r="AV118" s="265">
        <f t="shared" si="94"/>
        <v>0</v>
      </c>
      <c r="AX118" s="265">
        <f t="shared" si="98"/>
        <v>0</v>
      </c>
      <c r="AZ118" s="492">
        <f t="shared" si="95"/>
        <v>0</v>
      </c>
      <c r="BB118" s="492">
        <f t="shared" si="96"/>
        <v>0</v>
      </c>
      <c r="BD118" s="265">
        <f t="shared" si="99"/>
        <v>0</v>
      </c>
      <c r="BE118" s="105"/>
      <c r="BF118" s="105"/>
      <c r="BG118" s="105"/>
      <c r="BH118" s="105"/>
      <c r="BI118" s="105"/>
      <c r="BJ118" s="105"/>
    </row>
    <row r="119" spans="2:62" ht="20.100000000000001" hidden="1" customHeight="1" outlineLevel="1">
      <c r="B119" s="100"/>
      <c r="C119" s="908"/>
      <c r="D119" s="909"/>
      <c r="E119" s="909"/>
      <c r="F119" s="910"/>
      <c r="G119" s="890"/>
      <c r="H119" s="891"/>
      <c r="I119" s="152"/>
      <c r="J119" s="152"/>
      <c r="K119" s="152"/>
      <c r="L119" s="152"/>
      <c r="M119" s="152"/>
      <c r="N119" s="152"/>
      <c r="O119" s="152"/>
      <c r="P119" s="153"/>
      <c r="Q119" s="153"/>
      <c r="R119" s="156">
        <f t="shared" si="89"/>
        <v>0</v>
      </c>
      <c r="S119" s="156">
        <f t="shared" si="90"/>
        <v>0</v>
      </c>
      <c r="U119" s="157">
        <f t="shared" si="97"/>
        <v>0</v>
      </c>
      <c r="W119" s="152"/>
      <c r="X119" s="152"/>
      <c r="Y119" s="152"/>
      <c r="Z119" s="152"/>
      <c r="AA119" s="152"/>
      <c r="AB119" s="152"/>
      <c r="AC119" s="347"/>
      <c r="AD119" s="152"/>
      <c r="AE119" s="152"/>
      <c r="AF119" s="152"/>
      <c r="AG119" s="152"/>
      <c r="AH119" s="152"/>
      <c r="AI119" s="152"/>
      <c r="AJ119" s="347"/>
      <c r="AK119" s="152"/>
      <c r="AL119" s="152"/>
      <c r="AM119" s="295"/>
      <c r="AN119" s="228"/>
      <c r="AO119" s="228"/>
      <c r="AP119" s="228"/>
      <c r="AQ119" s="228"/>
      <c r="AR119" s="228"/>
      <c r="AS119" s="348"/>
      <c r="AT119" s="264">
        <f t="shared" si="93"/>
        <v>0</v>
      </c>
      <c r="AU119" s="259"/>
      <c r="AV119" s="265">
        <f t="shared" si="94"/>
        <v>0</v>
      </c>
      <c r="AX119" s="265">
        <f t="shared" si="98"/>
        <v>0</v>
      </c>
      <c r="AZ119" s="492">
        <f t="shared" si="95"/>
        <v>0</v>
      </c>
      <c r="BB119" s="492">
        <f t="shared" si="96"/>
        <v>0</v>
      </c>
      <c r="BD119" s="265">
        <f t="shared" si="99"/>
        <v>0</v>
      </c>
      <c r="BE119" s="105"/>
      <c r="BF119" s="105"/>
      <c r="BG119" s="105"/>
      <c r="BH119" s="105"/>
      <c r="BI119" s="105"/>
      <c r="BJ119" s="105"/>
    </row>
    <row r="120" spans="2:62" ht="20.100000000000001" hidden="1" customHeight="1" outlineLevel="1">
      <c r="B120" s="100"/>
      <c r="C120" s="908"/>
      <c r="D120" s="909"/>
      <c r="E120" s="909"/>
      <c r="F120" s="910"/>
      <c r="G120" s="890"/>
      <c r="H120" s="891"/>
      <c r="I120" s="152"/>
      <c r="J120" s="152"/>
      <c r="K120" s="152"/>
      <c r="L120" s="152"/>
      <c r="M120" s="152"/>
      <c r="N120" s="152"/>
      <c r="O120" s="152"/>
      <c r="P120" s="153"/>
      <c r="Q120" s="153"/>
      <c r="R120" s="156">
        <f t="shared" si="89"/>
        <v>0</v>
      </c>
      <c r="S120" s="156">
        <f t="shared" si="90"/>
        <v>0</v>
      </c>
      <c r="U120" s="157">
        <f t="shared" si="97"/>
        <v>0</v>
      </c>
      <c r="W120" s="152"/>
      <c r="X120" s="152"/>
      <c r="Y120" s="152"/>
      <c r="Z120" s="152"/>
      <c r="AA120" s="152"/>
      <c r="AB120" s="152"/>
      <c r="AC120" s="347"/>
      <c r="AD120" s="152"/>
      <c r="AE120" s="152"/>
      <c r="AF120" s="152"/>
      <c r="AG120" s="152"/>
      <c r="AH120" s="152"/>
      <c r="AI120" s="152"/>
      <c r="AJ120" s="347"/>
      <c r="AK120" s="152"/>
      <c r="AL120" s="152"/>
      <c r="AM120" s="295"/>
      <c r="AN120" s="228"/>
      <c r="AO120" s="228"/>
      <c r="AP120" s="228"/>
      <c r="AQ120" s="228"/>
      <c r="AR120" s="228"/>
      <c r="AS120" s="348"/>
      <c r="AT120" s="264">
        <f t="shared" si="93"/>
        <v>0</v>
      </c>
      <c r="AU120" s="259"/>
      <c r="AV120" s="265">
        <f t="shared" si="94"/>
        <v>0</v>
      </c>
      <c r="AX120" s="265">
        <f t="shared" si="98"/>
        <v>0</v>
      </c>
      <c r="AZ120" s="492">
        <f t="shared" si="95"/>
        <v>0</v>
      </c>
      <c r="BB120" s="492">
        <f t="shared" si="96"/>
        <v>0</v>
      </c>
      <c r="BD120" s="265">
        <f t="shared" si="99"/>
        <v>0</v>
      </c>
      <c r="BE120" s="105"/>
      <c r="BF120" s="105"/>
      <c r="BG120" s="105"/>
      <c r="BH120" s="105"/>
      <c r="BI120" s="105"/>
      <c r="BJ120" s="105"/>
    </row>
    <row r="121" spans="2:62" ht="20.100000000000001" hidden="1" customHeight="1" outlineLevel="1">
      <c r="B121" s="100"/>
      <c r="C121" s="908"/>
      <c r="D121" s="909"/>
      <c r="E121" s="909"/>
      <c r="F121" s="910"/>
      <c r="G121" s="890"/>
      <c r="H121" s="891"/>
      <c r="I121" s="152"/>
      <c r="J121" s="152"/>
      <c r="K121" s="152"/>
      <c r="L121" s="152"/>
      <c r="M121" s="152"/>
      <c r="N121" s="152"/>
      <c r="O121" s="152"/>
      <c r="P121" s="153"/>
      <c r="Q121" s="153"/>
      <c r="R121" s="156">
        <f t="shared" si="89"/>
        <v>0</v>
      </c>
      <c r="S121" s="156">
        <f t="shared" si="90"/>
        <v>0</v>
      </c>
      <c r="U121" s="157">
        <f t="shared" si="97"/>
        <v>0</v>
      </c>
      <c r="W121" s="152"/>
      <c r="X121" s="152"/>
      <c r="Y121" s="152"/>
      <c r="Z121" s="152"/>
      <c r="AA121" s="152"/>
      <c r="AB121" s="152"/>
      <c r="AC121" s="347"/>
      <c r="AD121" s="152"/>
      <c r="AE121" s="152"/>
      <c r="AF121" s="152"/>
      <c r="AG121" s="152"/>
      <c r="AH121" s="152"/>
      <c r="AI121" s="152"/>
      <c r="AJ121" s="347"/>
      <c r="AK121" s="152"/>
      <c r="AL121" s="152"/>
      <c r="AM121" s="295"/>
      <c r="AN121" s="228"/>
      <c r="AO121" s="228"/>
      <c r="AP121" s="228"/>
      <c r="AQ121" s="228"/>
      <c r="AR121" s="228"/>
      <c r="AS121" s="348"/>
      <c r="AT121" s="264">
        <f t="shared" si="93"/>
        <v>0</v>
      </c>
      <c r="AU121" s="259"/>
      <c r="AV121" s="265">
        <f t="shared" si="94"/>
        <v>0</v>
      </c>
      <c r="AX121" s="265">
        <f t="shared" si="98"/>
        <v>0</v>
      </c>
      <c r="AZ121" s="492">
        <f t="shared" si="95"/>
        <v>0</v>
      </c>
      <c r="BB121" s="492">
        <f t="shared" si="96"/>
        <v>0</v>
      </c>
      <c r="BD121" s="265">
        <f t="shared" si="99"/>
        <v>0</v>
      </c>
      <c r="BE121" s="105"/>
      <c r="BF121" s="105"/>
      <c r="BG121" s="105"/>
      <c r="BH121" s="105"/>
      <c r="BI121" s="105"/>
      <c r="BJ121" s="105"/>
    </row>
    <row r="122" spans="2:62" ht="20.100000000000001" hidden="1" customHeight="1" outlineLevel="1">
      <c r="B122" s="100"/>
      <c r="C122" s="908"/>
      <c r="D122" s="909"/>
      <c r="E122" s="909"/>
      <c r="F122" s="910"/>
      <c r="G122" s="890"/>
      <c r="H122" s="891"/>
      <c r="I122" s="152"/>
      <c r="J122" s="152"/>
      <c r="K122" s="152"/>
      <c r="L122" s="152"/>
      <c r="M122" s="152"/>
      <c r="N122" s="152"/>
      <c r="O122" s="152"/>
      <c r="P122" s="153"/>
      <c r="Q122" s="153"/>
      <c r="R122" s="156">
        <f t="shared" si="89"/>
        <v>0</v>
      </c>
      <c r="S122" s="156">
        <f t="shared" si="90"/>
        <v>0</v>
      </c>
      <c r="U122" s="157">
        <f t="shared" si="97"/>
        <v>0</v>
      </c>
      <c r="W122" s="152"/>
      <c r="X122" s="152"/>
      <c r="Y122" s="152"/>
      <c r="Z122" s="152"/>
      <c r="AA122" s="152"/>
      <c r="AB122" s="152"/>
      <c r="AC122" s="347"/>
      <c r="AD122" s="152"/>
      <c r="AE122" s="152"/>
      <c r="AF122" s="152"/>
      <c r="AG122" s="152"/>
      <c r="AH122" s="152"/>
      <c r="AI122" s="152"/>
      <c r="AJ122" s="347"/>
      <c r="AK122" s="152"/>
      <c r="AL122" s="152"/>
      <c r="AM122" s="295"/>
      <c r="AN122" s="228"/>
      <c r="AO122" s="228"/>
      <c r="AP122" s="228"/>
      <c r="AQ122" s="228"/>
      <c r="AR122" s="228"/>
      <c r="AS122" s="348"/>
      <c r="AT122" s="264">
        <f t="shared" si="93"/>
        <v>0</v>
      </c>
      <c r="AU122" s="259"/>
      <c r="AV122" s="265">
        <f t="shared" si="94"/>
        <v>0</v>
      </c>
      <c r="AX122" s="265">
        <f t="shared" si="98"/>
        <v>0</v>
      </c>
      <c r="AZ122" s="492">
        <f t="shared" si="95"/>
        <v>0</v>
      </c>
      <c r="BB122" s="492">
        <f t="shared" si="96"/>
        <v>0</v>
      </c>
      <c r="BD122" s="265">
        <f t="shared" si="99"/>
        <v>0</v>
      </c>
      <c r="BE122" s="105"/>
      <c r="BF122" s="105"/>
      <c r="BG122" s="105"/>
      <c r="BH122" s="105"/>
      <c r="BI122" s="105"/>
      <c r="BJ122" s="105"/>
    </row>
    <row r="123" spans="2:62" ht="20.100000000000001" hidden="1" customHeight="1" outlineLevel="1">
      <c r="B123" s="100"/>
      <c r="C123" s="908"/>
      <c r="D123" s="909"/>
      <c r="E123" s="909"/>
      <c r="F123" s="910"/>
      <c r="G123" s="890"/>
      <c r="H123" s="891"/>
      <c r="I123" s="152"/>
      <c r="J123" s="152"/>
      <c r="K123" s="152"/>
      <c r="L123" s="152"/>
      <c r="M123" s="152"/>
      <c r="N123" s="152"/>
      <c r="O123" s="152"/>
      <c r="P123" s="153"/>
      <c r="Q123" s="153"/>
      <c r="R123" s="156">
        <f t="shared" si="89"/>
        <v>0</v>
      </c>
      <c r="S123" s="156">
        <f t="shared" si="90"/>
        <v>0</v>
      </c>
      <c r="U123" s="157">
        <f t="shared" si="97"/>
        <v>0</v>
      </c>
      <c r="W123" s="152"/>
      <c r="X123" s="152"/>
      <c r="Y123" s="152"/>
      <c r="Z123" s="152"/>
      <c r="AA123" s="152"/>
      <c r="AB123" s="152"/>
      <c r="AC123" s="347"/>
      <c r="AD123" s="152"/>
      <c r="AE123" s="152"/>
      <c r="AF123" s="152"/>
      <c r="AG123" s="152"/>
      <c r="AH123" s="152"/>
      <c r="AI123" s="152"/>
      <c r="AJ123" s="347"/>
      <c r="AK123" s="152"/>
      <c r="AL123" s="152"/>
      <c r="AM123" s="295"/>
      <c r="AN123" s="228"/>
      <c r="AO123" s="228"/>
      <c r="AP123" s="228"/>
      <c r="AQ123" s="228"/>
      <c r="AR123" s="228"/>
      <c r="AS123" s="348"/>
      <c r="AT123" s="264">
        <f t="shared" si="93"/>
        <v>0</v>
      </c>
      <c r="AU123" s="259"/>
      <c r="AV123" s="265">
        <f t="shared" si="94"/>
        <v>0</v>
      </c>
      <c r="AX123" s="265">
        <f t="shared" si="98"/>
        <v>0</v>
      </c>
      <c r="AZ123" s="492">
        <f t="shared" si="95"/>
        <v>0</v>
      </c>
      <c r="BB123" s="492">
        <f t="shared" si="96"/>
        <v>0</v>
      </c>
      <c r="BD123" s="265">
        <f t="shared" si="99"/>
        <v>0</v>
      </c>
      <c r="BE123" s="105"/>
      <c r="BF123" s="105"/>
      <c r="BG123" s="105"/>
      <c r="BH123" s="105"/>
      <c r="BI123" s="105"/>
      <c r="BJ123" s="105"/>
    </row>
    <row r="124" spans="2:62" ht="20.100000000000001" hidden="1" customHeight="1" outlineLevel="1">
      <c r="B124" s="100"/>
      <c r="C124" s="908"/>
      <c r="D124" s="909"/>
      <c r="E124" s="909"/>
      <c r="F124" s="910"/>
      <c r="G124" s="890"/>
      <c r="H124" s="891"/>
      <c r="I124" s="152"/>
      <c r="J124" s="152"/>
      <c r="K124" s="152"/>
      <c r="L124" s="152"/>
      <c r="M124" s="152"/>
      <c r="N124" s="152"/>
      <c r="O124" s="152"/>
      <c r="P124" s="153"/>
      <c r="Q124" s="153"/>
      <c r="R124" s="156">
        <f t="shared" si="89"/>
        <v>0</v>
      </c>
      <c r="S124" s="156">
        <f t="shared" si="90"/>
        <v>0</v>
      </c>
      <c r="U124" s="157">
        <f t="shared" si="97"/>
        <v>0</v>
      </c>
      <c r="W124" s="152"/>
      <c r="X124" s="152"/>
      <c r="Y124" s="152"/>
      <c r="Z124" s="152"/>
      <c r="AA124" s="152"/>
      <c r="AB124" s="152"/>
      <c r="AC124" s="347"/>
      <c r="AD124" s="152"/>
      <c r="AE124" s="152"/>
      <c r="AF124" s="152"/>
      <c r="AG124" s="152"/>
      <c r="AH124" s="152"/>
      <c r="AI124" s="152"/>
      <c r="AJ124" s="347"/>
      <c r="AK124" s="152"/>
      <c r="AL124" s="152"/>
      <c r="AM124" s="295"/>
      <c r="AN124" s="228"/>
      <c r="AO124" s="228"/>
      <c r="AP124" s="228"/>
      <c r="AQ124" s="228"/>
      <c r="AR124" s="228"/>
      <c r="AS124" s="348"/>
      <c r="AT124" s="264">
        <f t="shared" si="93"/>
        <v>0</v>
      </c>
      <c r="AU124" s="259"/>
      <c r="AV124" s="265">
        <f t="shared" si="94"/>
        <v>0</v>
      </c>
      <c r="AX124" s="265">
        <f t="shared" si="98"/>
        <v>0</v>
      </c>
      <c r="AZ124" s="492">
        <f t="shared" si="95"/>
        <v>0</v>
      </c>
      <c r="BB124" s="492">
        <f t="shared" si="96"/>
        <v>0</v>
      </c>
      <c r="BD124" s="265">
        <f t="shared" si="99"/>
        <v>0</v>
      </c>
      <c r="BE124" s="105"/>
      <c r="BF124" s="105"/>
      <c r="BG124" s="105"/>
      <c r="BH124" s="105"/>
      <c r="BI124" s="105"/>
      <c r="BJ124" s="105"/>
    </row>
    <row r="125" spans="2:62" ht="20.100000000000001" hidden="1" customHeight="1" outlineLevel="1">
      <c r="B125" s="100"/>
      <c r="C125" s="908"/>
      <c r="D125" s="909"/>
      <c r="E125" s="909"/>
      <c r="F125" s="910"/>
      <c r="G125" s="890"/>
      <c r="H125" s="891"/>
      <c r="I125" s="152"/>
      <c r="J125" s="152"/>
      <c r="K125" s="152"/>
      <c r="L125" s="152"/>
      <c r="M125" s="152"/>
      <c r="N125" s="152"/>
      <c r="O125" s="152"/>
      <c r="P125" s="153"/>
      <c r="Q125" s="153"/>
      <c r="R125" s="156">
        <f t="shared" si="89"/>
        <v>0</v>
      </c>
      <c r="S125" s="156">
        <f t="shared" si="90"/>
        <v>0</v>
      </c>
      <c r="U125" s="157">
        <f t="shared" si="97"/>
        <v>0</v>
      </c>
      <c r="W125" s="152"/>
      <c r="X125" s="152"/>
      <c r="Y125" s="152"/>
      <c r="Z125" s="152"/>
      <c r="AA125" s="152"/>
      <c r="AB125" s="152"/>
      <c r="AC125" s="347"/>
      <c r="AD125" s="152"/>
      <c r="AE125" s="152"/>
      <c r="AF125" s="152"/>
      <c r="AG125" s="152"/>
      <c r="AH125" s="152"/>
      <c r="AI125" s="152"/>
      <c r="AJ125" s="347"/>
      <c r="AK125" s="152"/>
      <c r="AL125" s="152"/>
      <c r="AM125" s="295"/>
      <c r="AN125" s="228"/>
      <c r="AO125" s="228"/>
      <c r="AP125" s="228"/>
      <c r="AQ125" s="228"/>
      <c r="AR125" s="228"/>
      <c r="AS125" s="348"/>
      <c r="AT125" s="264">
        <f t="shared" si="93"/>
        <v>0</v>
      </c>
      <c r="AU125" s="259"/>
      <c r="AV125" s="265">
        <f t="shared" si="94"/>
        <v>0</v>
      </c>
      <c r="AX125" s="265">
        <f t="shared" si="98"/>
        <v>0</v>
      </c>
      <c r="AZ125" s="492">
        <f t="shared" si="95"/>
        <v>0</v>
      </c>
      <c r="BB125" s="492">
        <f t="shared" si="96"/>
        <v>0</v>
      </c>
      <c r="BD125" s="265">
        <f t="shared" si="99"/>
        <v>0</v>
      </c>
      <c r="BE125" s="105"/>
      <c r="BF125" s="105"/>
      <c r="BG125" s="105"/>
      <c r="BH125" s="105"/>
      <c r="BI125" s="105"/>
      <c r="BJ125" s="105"/>
    </row>
    <row r="126" spans="2:62" ht="20.100000000000001" hidden="1" customHeight="1" outlineLevel="1">
      <c r="B126" s="100"/>
      <c r="C126" s="908"/>
      <c r="D126" s="909"/>
      <c r="E126" s="909"/>
      <c r="F126" s="910"/>
      <c r="G126" s="890"/>
      <c r="H126" s="891"/>
      <c r="I126" s="152"/>
      <c r="J126" s="152"/>
      <c r="K126" s="152"/>
      <c r="L126" s="152"/>
      <c r="M126" s="152"/>
      <c r="N126" s="152"/>
      <c r="O126" s="152"/>
      <c r="P126" s="153"/>
      <c r="Q126" s="153"/>
      <c r="R126" s="156">
        <f t="shared" si="89"/>
        <v>0</v>
      </c>
      <c r="S126" s="156">
        <f t="shared" si="90"/>
        <v>0</v>
      </c>
      <c r="U126" s="157">
        <f t="shared" si="97"/>
        <v>0</v>
      </c>
      <c r="W126" s="152"/>
      <c r="X126" s="152"/>
      <c r="Y126" s="152"/>
      <c r="Z126" s="152"/>
      <c r="AA126" s="152"/>
      <c r="AB126" s="152"/>
      <c r="AC126" s="347"/>
      <c r="AD126" s="152"/>
      <c r="AE126" s="152"/>
      <c r="AF126" s="152"/>
      <c r="AG126" s="152"/>
      <c r="AH126" s="152"/>
      <c r="AI126" s="152"/>
      <c r="AJ126" s="347"/>
      <c r="AK126" s="152"/>
      <c r="AL126" s="152"/>
      <c r="AM126" s="295"/>
      <c r="AN126" s="228"/>
      <c r="AO126" s="228"/>
      <c r="AP126" s="228"/>
      <c r="AQ126" s="228"/>
      <c r="AR126" s="228"/>
      <c r="AS126" s="348"/>
      <c r="AT126" s="264">
        <f t="shared" si="93"/>
        <v>0</v>
      </c>
      <c r="AU126" s="259"/>
      <c r="AV126" s="265">
        <f t="shared" si="94"/>
        <v>0</v>
      </c>
      <c r="AX126" s="265">
        <f t="shared" si="98"/>
        <v>0</v>
      </c>
      <c r="AZ126" s="492">
        <f t="shared" si="95"/>
        <v>0</v>
      </c>
      <c r="BB126" s="492">
        <f t="shared" si="96"/>
        <v>0</v>
      </c>
      <c r="BD126" s="265">
        <f t="shared" si="99"/>
        <v>0</v>
      </c>
      <c r="BE126" s="105"/>
      <c r="BF126" s="105"/>
      <c r="BG126" s="105"/>
      <c r="BH126" s="105"/>
      <c r="BI126" s="105"/>
      <c r="BJ126" s="105"/>
    </row>
    <row r="127" spans="2:62" ht="20.100000000000001" hidden="1" customHeight="1" outlineLevel="1">
      <c r="B127" s="100"/>
      <c r="C127" s="908"/>
      <c r="D127" s="909"/>
      <c r="E127" s="909"/>
      <c r="F127" s="910"/>
      <c r="G127" s="890"/>
      <c r="H127" s="891"/>
      <c r="I127" s="152"/>
      <c r="J127" s="152"/>
      <c r="K127" s="152"/>
      <c r="L127" s="152"/>
      <c r="M127" s="152"/>
      <c r="N127" s="152"/>
      <c r="O127" s="152"/>
      <c r="P127" s="153"/>
      <c r="Q127" s="153"/>
      <c r="R127" s="156">
        <f t="shared" si="89"/>
        <v>0</v>
      </c>
      <c r="S127" s="156">
        <f t="shared" si="90"/>
        <v>0</v>
      </c>
      <c r="U127" s="157">
        <f t="shared" si="97"/>
        <v>0</v>
      </c>
      <c r="W127" s="152"/>
      <c r="X127" s="152"/>
      <c r="Y127" s="152"/>
      <c r="Z127" s="152"/>
      <c r="AA127" s="152"/>
      <c r="AB127" s="152"/>
      <c r="AC127" s="347"/>
      <c r="AD127" s="152"/>
      <c r="AE127" s="152"/>
      <c r="AF127" s="152"/>
      <c r="AG127" s="152"/>
      <c r="AH127" s="152"/>
      <c r="AI127" s="152"/>
      <c r="AJ127" s="347"/>
      <c r="AK127" s="152"/>
      <c r="AL127" s="152"/>
      <c r="AM127" s="295"/>
      <c r="AN127" s="228"/>
      <c r="AO127" s="228"/>
      <c r="AP127" s="228"/>
      <c r="AQ127" s="228"/>
      <c r="AR127" s="228"/>
      <c r="AS127" s="348"/>
      <c r="AT127" s="264">
        <f t="shared" si="93"/>
        <v>0</v>
      </c>
      <c r="AU127" s="259"/>
      <c r="AV127" s="265">
        <f t="shared" si="94"/>
        <v>0</v>
      </c>
      <c r="AX127" s="265">
        <f t="shared" si="98"/>
        <v>0</v>
      </c>
      <c r="AZ127" s="492">
        <f t="shared" si="95"/>
        <v>0</v>
      </c>
      <c r="BB127" s="492">
        <f t="shared" si="96"/>
        <v>0</v>
      </c>
      <c r="BD127" s="265">
        <f t="shared" si="99"/>
        <v>0</v>
      </c>
      <c r="BE127" s="105"/>
      <c r="BF127" s="105"/>
      <c r="BG127" s="105"/>
      <c r="BH127" s="105"/>
      <c r="BI127" s="105"/>
      <c r="BJ127" s="105"/>
    </row>
    <row r="128" spans="2:62" ht="20.100000000000001" hidden="1" customHeight="1" outlineLevel="1">
      <c r="B128" s="100"/>
      <c r="C128" s="908"/>
      <c r="D128" s="909"/>
      <c r="E128" s="909"/>
      <c r="F128" s="910"/>
      <c r="G128" s="890"/>
      <c r="H128" s="891"/>
      <c r="I128" s="152"/>
      <c r="J128" s="152"/>
      <c r="K128" s="152"/>
      <c r="L128" s="152"/>
      <c r="M128" s="152"/>
      <c r="N128" s="152"/>
      <c r="O128" s="152"/>
      <c r="P128" s="153"/>
      <c r="Q128" s="153"/>
      <c r="R128" s="156">
        <f t="shared" si="89"/>
        <v>0</v>
      </c>
      <c r="S128" s="156">
        <f t="shared" si="90"/>
        <v>0</v>
      </c>
      <c r="U128" s="157">
        <f t="shared" si="97"/>
        <v>0</v>
      </c>
      <c r="W128" s="152"/>
      <c r="X128" s="152"/>
      <c r="Y128" s="152"/>
      <c r="Z128" s="152"/>
      <c r="AA128" s="152"/>
      <c r="AB128" s="152"/>
      <c r="AC128" s="347"/>
      <c r="AD128" s="152"/>
      <c r="AE128" s="152"/>
      <c r="AF128" s="152"/>
      <c r="AG128" s="152"/>
      <c r="AH128" s="152"/>
      <c r="AI128" s="152"/>
      <c r="AJ128" s="347"/>
      <c r="AK128" s="152"/>
      <c r="AL128" s="152"/>
      <c r="AM128" s="295"/>
      <c r="AN128" s="228"/>
      <c r="AO128" s="228"/>
      <c r="AP128" s="228"/>
      <c r="AQ128" s="228"/>
      <c r="AR128" s="228"/>
      <c r="AS128" s="348"/>
      <c r="AT128" s="264">
        <f t="shared" si="93"/>
        <v>0</v>
      </c>
      <c r="AU128" s="259"/>
      <c r="AV128" s="265">
        <f t="shared" si="94"/>
        <v>0</v>
      </c>
      <c r="AX128" s="265">
        <f t="shared" si="98"/>
        <v>0</v>
      </c>
      <c r="AZ128" s="492">
        <f t="shared" si="95"/>
        <v>0</v>
      </c>
      <c r="BB128" s="492">
        <f t="shared" si="96"/>
        <v>0</v>
      </c>
      <c r="BD128" s="265">
        <f t="shared" si="99"/>
        <v>0</v>
      </c>
      <c r="BE128" s="105"/>
      <c r="BF128" s="105"/>
      <c r="BG128" s="105"/>
      <c r="BH128" s="105"/>
      <c r="BI128" s="105"/>
      <c r="BJ128" s="105"/>
    </row>
    <row r="129" spans="2:62" ht="20.100000000000001" hidden="1" customHeight="1" outlineLevel="1">
      <c r="B129" s="100"/>
      <c r="C129" s="908"/>
      <c r="D129" s="909"/>
      <c r="E129" s="909"/>
      <c r="F129" s="910"/>
      <c r="G129" s="890"/>
      <c r="H129" s="891"/>
      <c r="I129" s="152"/>
      <c r="J129" s="152"/>
      <c r="K129" s="152"/>
      <c r="L129" s="152"/>
      <c r="M129" s="152"/>
      <c r="N129" s="152"/>
      <c r="O129" s="152"/>
      <c r="P129" s="153"/>
      <c r="Q129" s="153"/>
      <c r="R129" s="156">
        <f t="shared" si="89"/>
        <v>0</v>
      </c>
      <c r="S129" s="156">
        <f t="shared" si="90"/>
        <v>0</v>
      </c>
      <c r="U129" s="157">
        <f t="shared" si="97"/>
        <v>0</v>
      </c>
      <c r="W129" s="152"/>
      <c r="X129" s="152"/>
      <c r="Y129" s="152"/>
      <c r="Z129" s="152"/>
      <c r="AA129" s="152"/>
      <c r="AB129" s="152"/>
      <c r="AC129" s="347"/>
      <c r="AD129" s="152"/>
      <c r="AE129" s="152"/>
      <c r="AF129" s="152"/>
      <c r="AG129" s="152"/>
      <c r="AH129" s="152"/>
      <c r="AI129" s="152"/>
      <c r="AJ129" s="347"/>
      <c r="AK129" s="152"/>
      <c r="AL129" s="152"/>
      <c r="AM129" s="295"/>
      <c r="AN129" s="228"/>
      <c r="AO129" s="228"/>
      <c r="AP129" s="228"/>
      <c r="AQ129" s="228"/>
      <c r="AR129" s="228"/>
      <c r="AS129" s="348"/>
      <c r="AT129" s="264">
        <f t="shared" si="93"/>
        <v>0</v>
      </c>
      <c r="AU129" s="259"/>
      <c r="AV129" s="265">
        <f t="shared" si="94"/>
        <v>0</v>
      </c>
      <c r="AX129" s="265">
        <f t="shared" si="98"/>
        <v>0</v>
      </c>
      <c r="AZ129" s="492">
        <f t="shared" si="95"/>
        <v>0</v>
      </c>
      <c r="BB129" s="492">
        <f t="shared" si="96"/>
        <v>0</v>
      </c>
      <c r="BD129" s="265">
        <f t="shared" si="99"/>
        <v>0</v>
      </c>
      <c r="BE129" s="105"/>
      <c r="BF129" s="105"/>
      <c r="BG129" s="105"/>
      <c r="BH129" s="105"/>
      <c r="BI129" s="105"/>
      <c r="BJ129" s="105"/>
    </row>
    <row r="130" spans="2:62" ht="9.9499999999999993" hidden="1" customHeight="1" outlineLevel="1">
      <c r="B130" s="101"/>
      <c r="C130" s="208"/>
      <c r="D130" s="208"/>
      <c r="E130" s="208"/>
      <c r="F130" s="208"/>
      <c r="G130" s="237"/>
      <c r="H130" s="207"/>
      <c r="I130" s="257"/>
      <c r="J130" s="257"/>
      <c r="K130" s="257"/>
      <c r="L130" s="257"/>
      <c r="M130" s="257"/>
      <c r="N130" s="257"/>
      <c r="O130" s="257"/>
      <c r="P130" s="256"/>
      <c r="Q130" s="102"/>
      <c r="R130" s="102"/>
      <c r="S130" s="102"/>
      <c r="U130" s="98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Z130" s="493"/>
      <c r="BE130" s="105"/>
      <c r="BF130" s="105"/>
      <c r="BG130" s="105"/>
      <c r="BH130" s="105"/>
      <c r="BI130" s="105"/>
      <c r="BJ130" s="105"/>
    </row>
    <row r="131" spans="2:62" ht="20.100000000000001" customHeight="1" collapsed="1">
      <c r="B131" s="151">
        <f>B114+1</f>
        <v>8</v>
      </c>
      <c r="C131" s="916"/>
      <c r="D131" s="917"/>
      <c r="E131" s="917"/>
      <c r="F131" s="918"/>
      <c r="G131" s="429"/>
      <c r="H131" s="206">
        <v>1</v>
      </c>
      <c r="I131" s="642">
        <f t="shared" ref="I131" si="100">$H131*SUM(I132:I146)</f>
        <v>0</v>
      </c>
      <c r="J131" s="643">
        <f t="shared" ref="J131:O131" si="101">$H131*SUM(J132:J146)</f>
        <v>0</v>
      </c>
      <c r="K131" s="644">
        <f t="shared" si="101"/>
        <v>0</v>
      </c>
      <c r="L131" s="645">
        <f t="shared" si="101"/>
        <v>0</v>
      </c>
      <c r="M131" s="645">
        <f t="shared" si="101"/>
        <v>0</v>
      </c>
      <c r="N131" s="644">
        <f t="shared" si="101"/>
        <v>0</v>
      </c>
      <c r="O131" s="642">
        <f t="shared" si="101"/>
        <v>0</v>
      </c>
      <c r="P131" s="209">
        <f t="shared" ref="P131:Q131" si="102">$H131*SUM(P132:P146)</f>
        <v>0</v>
      </c>
      <c r="Q131" s="210">
        <f t="shared" si="102"/>
        <v>0</v>
      </c>
      <c r="R131" s="136">
        <f t="shared" ref="R131:R146" si="103">P131*(1+Gewinn)*(1+SicherheitAngebot)</f>
        <v>0</v>
      </c>
      <c r="S131" s="137">
        <f t="shared" ref="S131:S146" si="104">Q131*(1+MGKZ)*(1+Gewinn)*(1+SicherheitAngebot)</f>
        <v>0</v>
      </c>
      <c r="U131" s="10">
        <f>I131*$I$7+J131*$J$7+K131*$K$7+L131*$L$7+M131*$M$7+N131*$N$7+O131*$O$7+R131+S131</f>
        <v>0</v>
      </c>
      <c r="W131" s="646">
        <f t="shared" ref="W131:AB131" si="105">$H131*SUM(W132:W146)</f>
        <v>0</v>
      </c>
      <c r="X131" s="647">
        <f t="shared" si="105"/>
        <v>0</v>
      </c>
      <c r="Y131" s="648">
        <f t="shared" si="105"/>
        <v>0</v>
      </c>
      <c r="Z131" s="649">
        <f t="shared" si="105"/>
        <v>0</v>
      </c>
      <c r="AA131" s="648">
        <f t="shared" si="105"/>
        <v>0</v>
      </c>
      <c r="AB131" s="646">
        <f t="shared" si="105"/>
        <v>0</v>
      </c>
      <c r="AC131" s="258"/>
      <c r="AD131" s="646">
        <f t="shared" ref="AD131:AM131" si="106">$H131*SUM(AD132:AD146)</f>
        <v>0</v>
      </c>
      <c r="AE131" s="647">
        <f t="shared" si="106"/>
        <v>0</v>
      </c>
      <c r="AF131" s="648">
        <f t="shared" si="106"/>
        <v>0</v>
      </c>
      <c r="AG131" s="649">
        <f t="shared" si="106"/>
        <v>0</v>
      </c>
      <c r="AH131" s="648">
        <f t="shared" si="106"/>
        <v>0</v>
      </c>
      <c r="AI131" s="646">
        <f t="shared" si="106"/>
        <v>0</v>
      </c>
      <c r="AJ131" s="258"/>
      <c r="AK131" s="653">
        <f t="shared" si="106"/>
        <v>0</v>
      </c>
      <c r="AL131" s="653">
        <f t="shared" si="106"/>
        <v>0</v>
      </c>
      <c r="AM131" s="653">
        <f t="shared" si="106"/>
        <v>0</v>
      </c>
      <c r="AN131" s="227">
        <f>$H131*SUM(AN132:AN146)*(1+Gewinn)*(1+SicherheitAngebot)</f>
        <v>0</v>
      </c>
      <c r="AO131" s="227">
        <f>$H131*SUM(AO132:AO146)*(1+Gewinn)*(1+SicherheitAngebot)</f>
        <v>0</v>
      </c>
      <c r="AP131" s="227">
        <f>$H131*SUM(AP132:AP146)*(1+Gewinn)*(1+SicherheitAngebot)</f>
        <v>0</v>
      </c>
      <c r="AQ131" s="227">
        <f>$H131*SUM(AQ132:AQ146)*(1+Gewinn)*(1+SicherheitAngebot)</f>
        <v>0</v>
      </c>
      <c r="AR131" s="227">
        <f>$H131*SUM(AR132:AR146)*(1+Gewinn)*(1+SicherheitAngebot)</f>
        <v>0</v>
      </c>
      <c r="AS131" s="262"/>
      <c r="AT131" s="263">
        <f t="shared" si="93"/>
        <v>0</v>
      </c>
      <c r="AU131" s="259"/>
      <c r="AV131" s="491">
        <f>AK131*$AK$7+AL131*$AL$7+AM131*$AM$7+SUM(AN131:AR131)+AT131/Zuschläge_IBN+AT131</f>
        <v>0</v>
      </c>
      <c r="AX131" s="685">
        <f>U131+AV131</f>
        <v>0</v>
      </c>
      <c r="AZ131" s="490">
        <f>IF(H131&gt;0,U131/(1+SicherheitAngebot)*(1+Sicherheit),0)</f>
        <v>0</v>
      </c>
      <c r="BB131" s="490">
        <f>IF(H131&gt;0,AV131/(1+SicherheitAngebot)*(1+Sicherheit),0)</f>
        <v>0</v>
      </c>
      <c r="BD131" s="490">
        <f>AZ131+BB131</f>
        <v>0</v>
      </c>
      <c r="BE131" s="105"/>
      <c r="BF131" s="105"/>
      <c r="BG131" s="105"/>
      <c r="BH131" s="105"/>
      <c r="BI131" s="105"/>
      <c r="BJ131" s="105"/>
    </row>
    <row r="132" spans="2:62" ht="20.100000000000001" hidden="1" customHeight="1" outlineLevel="1">
      <c r="B132" s="99"/>
      <c r="C132" s="908"/>
      <c r="D132" s="909"/>
      <c r="E132" s="909"/>
      <c r="F132" s="910"/>
      <c r="G132" s="890"/>
      <c r="H132" s="901"/>
      <c r="I132" s="152"/>
      <c r="J132" s="152"/>
      <c r="K132" s="152"/>
      <c r="L132" s="152"/>
      <c r="M132" s="152"/>
      <c r="N132" s="152"/>
      <c r="O132" s="152"/>
      <c r="P132" s="153"/>
      <c r="Q132" s="153"/>
      <c r="R132" s="156">
        <f t="shared" si="103"/>
        <v>0</v>
      </c>
      <c r="S132" s="156">
        <f t="shared" si="104"/>
        <v>0</v>
      </c>
      <c r="U132" s="157">
        <f>I132*$I$7+J132*$J$7+K132*$K$7+L132*$L$7+M132*$M$7+N132*$N$7+O132*$O$7+R132+S132</f>
        <v>0</v>
      </c>
      <c r="W132" s="152"/>
      <c r="X132" s="152"/>
      <c r="Y132" s="152"/>
      <c r="Z132" s="152"/>
      <c r="AA132" s="152"/>
      <c r="AB132" s="152"/>
      <c r="AC132" s="347"/>
      <c r="AD132" s="152"/>
      <c r="AE132" s="152"/>
      <c r="AF132" s="152"/>
      <c r="AG132" s="152"/>
      <c r="AH132" s="152"/>
      <c r="AI132" s="152"/>
      <c r="AJ132" s="347"/>
      <c r="AK132" s="152"/>
      <c r="AL132" s="152"/>
      <c r="AM132" s="295"/>
      <c r="AN132" s="228"/>
      <c r="AO132" s="228"/>
      <c r="AP132" s="228"/>
      <c r="AQ132" s="228"/>
      <c r="AR132" s="228"/>
      <c r="AS132" s="348"/>
      <c r="AT132" s="264">
        <f t="shared" si="93"/>
        <v>0</v>
      </c>
      <c r="AU132" s="259"/>
      <c r="AV132" s="265">
        <f t="shared" ref="AV132:AV146" si="107">AK132*$AK$7+AL132*$AL$7+AM132*$AM$7+SUM(AN132:AR132)*(1+Gewinn)*(1+SicherheitAngebot)+AT132/Zuschläge_IBN+AT132</f>
        <v>0</v>
      </c>
      <c r="AX132" s="265">
        <f>U132+AV132</f>
        <v>0</v>
      </c>
      <c r="AZ132" s="492">
        <f t="shared" ref="AZ132:AZ146" si="108">U132/(1+SicherheitAngebot)*(1+Sicherheit)</f>
        <v>0</v>
      </c>
      <c r="BB132" s="492">
        <f t="shared" ref="BB132:BB146" si="109">AV132/(1+SicherheitAngebot)*(1+Sicherheit)</f>
        <v>0</v>
      </c>
      <c r="BD132" s="265">
        <f>AZ132+BB132</f>
        <v>0</v>
      </c>
      <c r="BE132" s="105"/>
      <c r="BF132" s="105"/>
      <c r="BG132" s="105"/>
      <c r="BH132" s="105"/>
      <c r="BI132" s="105"/>
      <c r="BJ132" s="105"/>
    </row>
    <row r="133" spans="2:62" ht="20.100000000000001" hidden="1" customHeight="1" outlineLevel="1">
      <c r="B133" s="100"/>
      <c r="C133" s="908"/>
      <c r="D133" s="909"/>
      <c r="E133" s="909"/>
      <c r="F133" s="910"/>
      <c r="G133" s="890"/>
      <c r="H133" s="891"/>
      <c r="I133" s="152"/>
      <c r="J133" s="152"/>
      <c r="K133" s="152"/>
      <c r="L133" s="152"/>
      <c r="M133" s="152"/>
      <c r="N133" s="152"/>
      <c r="O133" s="152"/>
      <c r="P133" s="153"/>
      <c r="Q133" s="153"/>
      <c r="R133" s="156">
        <f t="shared" si="103"/>
        <v>0</v>
      </c>
      <c r="S133" s="156">
        <f t="shared" si="104"/>
        <v>0</v>
      </c>
      <c r="U133" s="157">
        <f t="shared" ref="U133:U146" si="110">I133*$I$7+J133*$J$7+K133*$K$7+L133*$L$7+M133*$M$7+N133*$N$7+O133*$O$7+R133+S133</f>
        <v>0</v>
      </c>
      <c r="W133" s="152"/>
      <c r="X133" s="152"/>
      <c r="Y133" s="152"/>
      <c r="Z133" s="152"/>
      <c r="AA133" s="152"/>
      <c r="AB133" s="152"/>
      <c r="AC133" s="347"/>
      <c r="AD133" s="152"/>
      <c r="AE133" s="152"/>
      <c r="AF133" s="152"/>
      <c r="AG133" s="152"/>
      <c r="AH133" s="152"/>
      <c r="AI133" s="152"/>
      <c r="AJ133" s="347"/>
      <c r="AK133" s="152"/>
      <c r="AL133" s="152"/>
      <c r="AM133" s="295"/>
      <c r="AN133" s="228"/>
      <c r="AO133" s="228"/>
      <c r="AP133" s="228"/>
      <c r="AQ133" s="228"/>
      <c r="AR133" s="228"/>
      <c r="AS133" s="348"/>
      <c r="AT133" s="264">
        <f t="shared" si="93"/>
        <v>0</v>
      </c>
      <c r="AU133" s="259"/>
      <c r="AV133" s="265">
        <f t="shared" si="107"/>
        <v>0</v>
      </c>
      <c r="AX133" s="265">
        <f t="shared" ref="AX133:AX146" si="111">U133+AV133</f>
        <v>0</v>
      </c>
      <c r="AZ133" s="492">
        <f t="shared" si="108"/>
        <v>0</v>
      </c>
      <c r="BB133" s="492">
        <f t="shared" si="109"/>
        <v>0</v>
      </c>
      <c r="BD133" s="265">
        <f t="shared" ref="BD133:BD146" si="112">AZ133+BB133</f>
        <v>0</v>
      </c>
      <c r="BE133" s="105"/>
      <c r="BF133" s="105"/>
      <c r="BG133" s="105"/>
      <c r="BH133" s="105"/>
      <c r="BI133" s="105"/>
      <c r="BJ133" s="105"/>
    </row>
    <row r="134" spans="2:62" ht="20.100000000000001" hidden="1" customHeight="1" outlineLevel="1">
      <c r="B134" s="100"/>
      <c r="C134" s="908"/>
      <c r="D134" s="909"/>
      <c r="E134" s="909"/>
      <c r="F134" s="910"/>
      <c r="G134" s="890"/>
      <c r="H134" s="891"/>
      <c r="I134" s="152"/>
      <c r="J134" s="152"/>
      <c r="K134" s="152"/>
      <c r="L134" s="152"/>
      <c r="M134" s="152"/>
      <c r="N134" s="152"/>
      <c r="O134" s="152"/>
      <c r="P134" s="153"/>
      <c r="Q134" s="153"/>
      <c r="R134" s="156">
        <f t="shared" si="103"/>
        <v>0</v>
      </c>
      <c r="S134" s="156">
        <f t="shared" si="104"/>
        <v>0</v>
      </c>
      <c r="U134" s="157">
        <f t="shared" si="110"/>
        <v>0</v>
      </c>
      <c r="W134" s="152"/>
      <c r="X134" s="152"/>
      <c r="Y134" s="152"/>
      <c r="Z134" s="152"/>
      <c r="AA134" s="152"/>
      <c r="AB134" s="152"/>
      <c r="AC134" s="347"/>
      <c r="AD134" s="152"/>
      <c r="AE134" s="152"/>
      <c r="AF134" s="152"/>
      <c r="AG134" s="152"/>
      <c r="AH134" s="152"/>
      <c r="AI134" s="152"/>
      <c r="AJ134" s="347"/>
      <c r="AK134" s="152"/>
      <c r="AL134" s="152"/>
      <c r="AM134" s="295"/>
      <c r="AN134" s="228"/>
      <c r="AO134" s="228"/>
      <c r="AP134" s="228"/>
      <c r="AQ134" s="228"/>
      <c r="AR134" s="228"/>
      <c r="AS134" s="348"/>
      <c r="AT134" s="264">
        <f t="shared" si="93"/>
        <v>0</v>
      </c>
      <c r="AU134" s="259"/>
      <c r="AV134" s="265">
        <f t="shared" si="107"/>
        <v>0</v>
      </c>
      <c r="AX134" s="265">
        <f t="shared" si="111"/>
        <v>0</v>
      </c>
      <c r="AZ134" s="492">
        <f t="shared" si="108"/>
        <v>0</v>
      </c>
      <c r="BB134" s="492">
        <f t="shared" si="109"/>
        <v>0</v>
      </c>
      <c r="BD134" s="265">
        <f t="shared" si="112"/>
        <v>0</v>
      </c>
      <c r="BE134" s="105"/>
      <c r="BF134" s="105"/>
      <c r="BG134" s="105"/>
      <c r="BH134" s="105"/>
      <c r="BI134" s="105"/>
      <c r="BJ134" s="105"/>
    </row>
    <row r="135" spans="2:62" ht="20.100000000000001" hidden="1" customHeight="1" outlineLevel="1">
      <c r="B135" s="100"/>
      <c r="C135" s="908"/>
      <c r="D135" s="909"/>
      <c r="E135" s="909"/>
      <c r="F135" s="910"/>
      <c r="G135" s="890"/>
      <c r="H135" s="891"/>
      <c r="I135" s="152"/>
      <c r="J135" s="152"/>
      <c r="K135" s="152"/>
      <c r="L135" s="152"/>
      <c r="M135" s="152"/>
      <c r="N135" s="152"/>
      <c r="O135" s="152"/>
      <c r="P135" s="153"/>
      <c r="Q135" s="153"/>
      <c r="R135" s="156">
        <f t="shared" si="103"/>
        <v>0</v>
      </c>
      <c r="S135" s="156">
        <f t="shared" si="104"/>
        <v>0</v>
      </c>
      <c r="U135" s="157">
        <f t="shared" si="110"/>
        <v>0</v>
      </c>
      <c r="W135" s="152"/>
      <c r="X135" s="152"/>
      <c r="Y135" s="152"/>
      <c r="Z135" s="152"/>
      <c r="AA135" s="152"/>
      <c r="AB135" s="152"/>
      <c r="AC135" s="347"/>
      <c r="AD135" s="152"/>
      <c r="AE135" s="152"/>
      <c r="AF135" s="152"/>
      <c r="AG135" s="152"/>
      <c r="AH135" s="152"/>
      <c r="AI135" s="152"/>
      <c r="AJ135" s="347"/>
      <c r="AK135" s="152"/>
      <c r="AL135" s="152"/>
      <c r="AM135" s="295"/>
      <c r="AN135" s="228"/>
      <c r="AO135" s="228"/>
      <c r="AP135" s="228"/>
      <c r="AQ135" s="228"/>
      <c r="AR135" s="228"/>
      <c r="AS135" s="348"/>
      <c r="AT135" s="264">
        <f t="shared" si="93"/>
        <v>0</v>
      </c>
      <c r="AU135" s="259"/>
      <c r="AV135" s="265">
        <f t="shared" si="107"/>
        <v>0</v>
      </c>
      <c r="AX135" s="265">
        <f t="shared" si="111"/>
        <v>0</v>
      </c>
      <c r="AZ135" s="492">
        <f t="shared" si="108"/>
        <v>0</v>
      </c>
      <c r="BB135" s="492">
        <f t="shared" si="109"/>
        <v>0</v>
      </c>
      <c r="BD135" s="265">
        <f t="shared" si="112"/>
        <v>0</v>
      </c>
      <c r="BE135" s="105"/>
      <c r="BF135" s="105"/>
      <c r="BG135" s="105"/>
      <c r="BH135" s="105"/>
      <c r="BI135" s="105"/>
      <c r="BJ135" s="105"/>
    </row>
    <row r="136" spans="2:62" ht="20.100000000000001" hidden="1" customHeight="1" outlineLevel="1">
      <c r="B136" s="100"/>
      <c r="C136" s="908"/>
      <c r="D136" s="909"/>
      <c r="E136" s="909"/>
      <c r="F136" s="910"/>
      <c r="G136" s="890"/>
      <c r="H136" s="891"/>
      <c r="I136" s="152"/>
      <c r="J136" s="152"/>
      <c r="K136" s="152"/>
      <c r="L136" s="152"/>
      <c r="M136" s="152"/>
      <c r="N136" s="152"/>
      <c r="O136" s="152"/>
      <c r="P136" s="153"/>
      <c r="Q136" s="153"/>
      <c r="R136" s="156">
        <f t="shared" si="103"/>
        <v>0</v>
      </c>
      <c r="S136" s="156">
        <f t="shared" si="104"/>
        <v>0</v>
      </c>
      <c r="U136" s="157">
        <f t="shared" si="110"/>
        <v>0</v>
      </c>
      <c r="W136" s="152"/>
      <c r="X136" s="152"/>
      <c r="Y136" s="152"/>
      <c r="Z136" s="152"/>
      <c r="AA136" s="152"/>
      <c r="AB136" s="152"/>
      <c r="AC136" s="347"/>
      <c r="AD136" s="152"/>
      <c r="AE136" s="152"/>
      <c r="AF136" s="152"/>
      <c r="AG136" s="152"/>
      <c r="AH136" s="152"/>
      <c r="AI136" s="152"/>
      <c r="AJ136" s="347"/>
      <c r="AK136" s="152"/>
      <c r="AL136" s="152"/>
      <c r="AM136" s="295"/>
      <c r="AN136" s="228"/>
      <c r="AO136" s="228"/>
      <c r="AP136" s="228"/>
      <c r="AQ136" s="228"/>
      <c r="AR136" s="228"/>
      <c r="AS136" s="348"/>
      <c r="AT136" s="264">
        <f t="shared" si="93"/>
        <v>0</v>
      </c>
      <c r="AU136" s="259"/>
      <c r="AV136" s="265">
        <f t="shared" si="107"/>
        <v>0</v>
      </c>
      <c r="AX136" s="265">
        <f t="shared" si="111"/>
        <v>0</v>
      </c>
      <c r="AZ136" s="492">
        <f t="shared" si="108"/>
        <v>0</v>
      </c>
      <c r="BB136" s="492">
        <f t="shared" si="109"/>
        <v>0</v>
      </c>
      <c r="BD136" s="265">
        <f t="shared" si="112"/>
        <v>0</v>
      </c>
      <c r="BE136" s="105"/>
      <c r="BF136" s="105"/>
      <c r="BG136" s="105"/>
      <c r="BH136" s="105"/>
      <c r="BI136" s="105"/>
      <c r="BJ136" s="105"/>
    </row>
    <row r="137" spans="2:62" ht="20.100000000000001" hidden="1" customHeight="1" outlineLevel="1">
      <c r="B137" s="100"/>
      <c r="C137" s="908"/>
      <c r="D137" s="909"/>
      <c r="E137" s="909"/>
      <c r="F137" s="910"/>
      <c r="G137" s="890"/>
      <c r="H137" s="891"/>
      <c r="I137" s="152"/>
      <c r="J137" s="152"/>
      <c r="K137" s="152"/>
      <c r="L137" s="152"/>
      <c r="M137" s="152"/>
      <c r="N137" s="152"/>
      <c r="O137" s="152"/>
      <c r="P137" s="153"/>
      <c r="Q137" s="153"/>
      <c r="R137" s="156">
        <f t="shared" si="103"/>
        <v>0</v>
      </c>
      <c r="S137" s="156">
        <f t="shared" si="104"/>
        <v>0</v>
      </c>
      <c r="U137" s="157">
        <f t="shared" si="110"/>
        <v>0</v>
      </c>
      <c r="W137" s="152"/>
      <c r="X137" s="152"/>
      <c r="Y137" s="152"/>
      <c r="Z137" s="152"/>
      <c r="AA137" s="152"/>
      <c r="AB137" s="152"/>
      <c r="AC137" s="347"/>
      <c r="AD137" s="152"/>
      <c r="AE137" s="152"/>
      <c r="AF137" s="152"/>
      <c r="AG137" s="152"/>
      <c r="AH137" s="152"/>
      <c r="AI137" s="152"/>
      <c r="AJ137" s="347"/>
      <c r="AK137" s="152"/>
      <c r="AL137" s="152"/>
      <c r="AM137" s="295"/>
      <c r="AN137" s="228"/>
      <c r="AO137" s="228"/>
      <c r="AP137" s="228"/>
      <c r="AQ137" s="228"/>
      <c r="AR137" s="228"/>
      <c r="AS137" s="348"/>
      <c r="AT137" s="264">
        <f t="shared" si="93"/>
        <v>0</v>
      </c>
      <c r="AU137" s="259"/>
      <c r="AV137" s="265">
        <f t="shared" si="107"/>
        <v>0</v>
      </c>
      <c r="AX137" s="265">
        <f t="shared" si="111"/>
        <v>0</v>
      </c>
      <c r="AZ137" s="492">
        <f t="shared" si="108"/>
        <v>0</v>
      </c>
      <c r="BB137" s="492">
        <f t="shared" si="109"/>
        <v>0</v>
      </c>
      <c r="BD137" s="265">
        <f t="shared" si="112"/>
        <v>0</v>
      </c>
      <c r="BE137" s="105"/>
      <c r="BF137" s="105"/>
      <c r="BG137" s="105"/>
      <c r="BH137" s="105"/>
      <c r="BI137" s="105"/>
      <c r="BJ137" s="105"/>
    </row>
    <row r="138" spans="2:62" ht="20.100000000000001" hidden="1" customHeight="1" outlineLevel="1">
      <c r="B138" s="100"/>
      <c r="C138" s="908"/>
      <c r="D138" s="909"/>
      <c r="E138" s="909"/>
      <c r="F138" s="910"/>
      <c r="G138" s="890"/>
      <c r="H138" s="891"/>
      <c r="I138" s="152"/>
      <c r="J138" s="152"/>
      <c r="K138" s="152"/>
      <c r="L138" s="152"/>
      <c r="M138" s="152"/>
      <c r="N138" s="152"/>
      <c r="O138" s="152"/>
      <c r="P138" s="153"/>
      <c r="Q138" s="153"/>
      <c r="R138" s="156">
        <f t="shared" si="103"/>
        <v>0</v>
      </c>
      <c r="S138" s="156">
        <f t="shared" si="104"/>
        <v>0</v>
      </c>
      <c r="U138" s="157">
        <f t="shared" si="110"/>
        <v>0</v>
      </c>
      <c r="W138" s="152"/>
      <c r="X138" s="152"/>
      <c r="Y138" s="152"/>
      <c r="Z138" s="152"/>
      <c r="AA138" s="152"/>
      <c r="AB138" s="152"/>
      <c r="AC138" s="347"/>
      <c r="AD138" s="152"/>
      <c r="AE138" s="152"/>
      <c r="AF138" s="152"/>
      <c r="AG138" s="152"/>
      <c r="AH138" s="152"/>
      <c r="AI138" s="152"/>
      <c r="AJ138" s="347"/>
      <c r="AK138" s="152"/>
      <c r="AL138" s="152"/>
      <c r="AM138" s="295"/>
      <c r="AN138" s="228"/>
      <c r="AO138" s="228"/>
      <c r="AP138" s="228"/>
      <c r="AQ138" s="228"/>
      <c r="AR138" s="228"/>
      <c r="AS138" s="348"/>
      <c r="AT138" s="264">
        <f t="shared" si="93"/>
        <v>0</v>
      </c>
      <c r="AU138" s="259"/>
      <c r="AV138" s="265">
        <f t="shared" si="107"/>
        <v>0</v>
      </c>
      <c r="AX138" s="265">
        <f t="shared" si="111"/>
        <v>0</v>
      </c>
      <c r="AZ138" s="492">
        <f t="shared" si="108"/>
        <v>0</v>
      </c>
      <c r="BB138" s="492">
        <f t="shared" si="109"/>
        <v>0</v>
      </c>
      <c r="BD138" s="265">
        <f t="shared" si="112"/>
        <v>0</v>
      </c>
      <c r="BE138" s="105"/>
      <c r="BF138" s="105"/>
      <c r="BG138" s="105"/>
      <c r="BH138" s="105"/>
      <c r="BI138" s="105"/>
      <c r="BJ138" s="105"/>
    </row>
    <row r="139" spans="2:62" ht="20.100000000000001" hidden="1" customHeight="1" outlineLevel="1">
      <c r="B139" s="100"/>
      <c r="C139" s="908"/>
      <c r="D139" s="909"/>
      <c r="E139" s="909"/>
      <c r="F139" s="910"/>
      <c r="G139" s="890"/>
      <c r="H139" s="891"/>
      <c r="I139" s="152"/>
      <c r="J139" s="152"/>
      <c r="K139" s="152"/>
      <c r="L139" s="152"/>
      <c r="M139" s="152"/>
      <c r="N139" s="152"/>
      <c r="O139" s="152"/>
      <c r="P139" s="153"/>
      <c r="Q139" s="153"/>
      <c r="R139" s="156">
        <f t="shared" si="103"/>
        <v>0</v>
      </c>
      <c r="S139" s="156">
        <f t="shared" si="104"/>
        <v>0</v>
      </c>
      <c r="U139" s="157">
        <f t="shared" si="110"/>
        <v>0</v>
      </c>
      <c r="W139" s="152"/>
      <c r="X139" s="152"/>
      <c r="Y139" s="152"/>
      <c r="Z139" s="152"/>
      <c r="AA139" s="152"/>
      <c r="AB139" s="152"/>
      <c r="AC139" s="347"/>
      <c r="AD139" s="152"/>
      <c r="AE139" s="152"/>
      <c r="AF139" s="152"/>
      <c r="AG139" s="152"/>
      <c r="AH139" s="152"/>
      <c r="AI139" s="152"/>
      <c r="AJ139" s="347"/>
      <c r="AK139" s="152"/>
      <c r="AL139" s="152"/>
      <c r="AM139" s="295"/>
      <c r="AN139" s="228"/>
      <c r="AO139" s="228"/>
      <c r="AP139" s="228"/>
      <c r="AQ139" s="228"/>
      <c r="AR139" s="228"/>
      <c r="AS139" s="348"/>
      <c r="AT139" s="264">
        <f t="shared" si="93"/>
        <v>0</v>
      </c>
      <c r="AU139" s="259"/>
      <c r="AV139" s="265">
        <f t="shared" si="107"/>
        <v>0</v>
      </c>
      <c r="AX139" s="265">
        <f t="shared" si="111"/>
        <v>0</v>
      </c>
      <c r="AZ139" s="492">
        <f t="shared" si="108"/>
        <v>0</v>
      </c>
      <c r="BB139" s="492">
        <f t="shared" si="109"/>
        <v>0</v>
      </c>
      <c r="BD139" s="265">
        <f t="shared" si="112"/>
        <v>0</v>
      </c>
      <c r="BE139" s="105"/>
      <c r="BF139" s="105"/>
      <c r="BG139" s="105"/>
      <c r="BH139" s="105"/>
      <c r="BI139" s="105"/>
      <c r="BJ139" s="105"/>
    </row>
    <row r="140" spans="2:62" ht="20.100000000000001" hidden="1" customHeight="1" outlineLevel="1">
      <c r="B140" s="100"/>
      <c r="C140" s="908"/>
      <c r="D140" s="909"/>
      <c r="E140" s="909"/>
      <c r="F140" s="910"/>
      <c r="G140" s="890"/>
      <c r="H140" s="891"/>
      <c r="I140" s="152"/>
      <c r="J140" s="152"/>
      <c r="K140" s="152"/>
      <c r="L140" s="152"/>
      <c r="M140" s="152"/>
      <c r="N140" s="152"/>
      <c r="O140" s="152"/>
      <c r="P140" s="153"/>
      <c r="Q140" s="153"/>
      <c r="R140" s="156">
        <f t="shared" si="103"/>
        <v>0</v>
      </c>
      <c r="S140" s="156">
        <f t="shared" si="104"/>
        <v>0</v>
      </c>
      <c r="U140" s="157">
        <f t="shared" si="110"/>
        <v>0</v>
      </c>
      <c r="W140" s="152"/>
      <c r="X140" s="152"/>
      <c r="Y140" s="152"/>
      <c r="Z140" s="152"/>
      <c r="AA140" s="152"/>
      <c r="AB140" s="152"/>
      <c r="AC140" s="347"/>
      <c r="AD140" s="152"/>
      <c r="AE140" s="152"/>
      <c r="AF140" s="152"/>
      <c r="AG140" s="152"/>
      <c r="AH140" s="152"/>
      <c r="AI140" s="152"/>
      <c r="AJ140" s="347"/>
      <c r="AK140" s="152"/>
      <c r="AL140" s="152"/>
      <c r="AM140" s="295"/>
      <c r="AN140" s="228"/>
      <c r="AO140" s="228"/>
      <c r="AP140" s="228"/>
      <c r="AQ140" s="228"/>
      <c r="AR140" s="228"/>
      <c r="AS140" s="348"/>
      <c r="AT140" s="264">
        <f t="shared" si="93"/>
        <v>0</v>
      </c>
      <c r="AU140" s="259"/>
      <c r="AV140" s="265">
        <f t="shared" si="107"/>
        <v>0</v>
      </c>
      <c r="AX140" s="265">
        <f t="shared" si="111"/>
        <v>0</v>
      </c>
      <c r="AZ140" s="492">
        <f t="shared" si="108"/>
        <v>0</v>
      </c>
      <c r="BB140" s="492">
        <f t="shared" si="109"/>
        <v>0</v>
      </c>
      <c r="BD140" s="265">
        <f t="shared" si="112"/>
        <v>0</v>
      </c>
      <c r="BE140" s="105"/>
      <c r="BF140" s="105"/>
      <c r="BG140" s="105"/>
      <c r="BH140" s="105"/>
      <c r="BI140" s="105"/>
      <c r="BJ140" s="105"/>
    </row>
    <row r="141" spans="2:62" ht="20.100000000000001" hidden="1" customHeight="1" outlineLevel="1">
      <c r="B141" s="100"/>
      <c r="C141" s="908"/>
      <c r="D141" s="909"/>
      <c r="E141" s="909"/>
      <c r="F141" s="910"/>
      <c r="G141" s="890"/>
      <c r="H141" s="891"/>
      <c r="I141" s="152"/>
      <c r="J141" s="152"/>
      <c r="K141" s="152"/>
      <c r="L141" s="152"/>
      <c r="M141" s="152"/>
      <c r="N141" s="152"/>
      <c r="O141" s="152"/>
      <c r="P141" s="153"/>
      <c r="Q141" s="153"/>
      <c r="R141" s="156">
        <f t="shared" si="103"/>
        <v>0</v>
      </c>
      <c r="S141" s="156">
        <f t="shared" si="104"/>
        <v>0</v>
      </c>
      <c r="U141" s="157">
        <f t="shared" si="110"/>
        <v>0</v>
      </c>
      <c r="W141" s="152"/>
      <c r="X141" s="152"/>
      <c r="Y141" s="152"/>
      <c r="Z141" s="152"/>
      <c r="AA141" s="152"/>
      <c r="AB141" s="152"/>
      <c r="AC141" s="347"/>
      <c r="AD141" s="152"/>
      <c r="AE141" s="152"/>
      <c r="AF141" s="152"/>
      <c r="AG141" s="152"/>
      <c r="AH141" s="152"/>
      <c r="AI141" s="152"/>
      <c r="AJ141" s="347"/>
      <c r="AK141" s="152"/>
      <c r="AL141" s="152"/>
      <c r="AM141" s="295"/>
      <c r="AN141" s="228"/>
      <c r="AO141" s="228"/>
      <c r="AP141" s="228"/>
      <c r="AQ141" s="228"/>
      <c r="AR141" s="228"/>
      <c r="AS141" s="348"/>
      <c r="AT141" s="264">
        <f t="shared" si="93"/>
        <v>0</v>
      </c>
      <c r="AU141" s="259"/>
      <c r="AV141" s="265">
        <f t="shared" si="107"/>
        <v>0</v>
      </c>
      <c r="AX141" s="265">
        <f t="shared" si="111"/>
        <v>0</v>
      </c>
      <c r="AZ141" s="492">
        <f t="shared" si="108"/>
        <v>0</v>
      </c>
      <c r="BB141" s="492">
        <f t="shared" si="109"/>
        <v>0</v>
      </c>
      <c r="BD141" s="265">
        <f t="shared" si="112"/>
        <v>0</v>
      </c>
      <c r="BE141" s="105"/>
      <c r="BF141" s="105"/>
      <c r="BG141" s="105"/>
      <c r="BH141" s="105"/>
      <c r="BI141" s="105"/>
      <c r="BJ141" s="105"/>
    </row>
    <row r="142" spans="2:62" ht="20.100000000000001" hidden="1" customHeight="1" outlineLevel="1">
      <c r="B142" s="100"/>
      <c r="C142" s="908"/>
      <c r="D142" s="909"/>
      <c r="E142" s="909"/>
      <c r="F142" s="910"/>
      <c r="G142" s="890"/>
      <c r="H142" s="891"/>
      <c r="I142" s="152"/>
      <c r="J142" s="152"/>
      <c r="K142" s="152"/>
      <c r="L142" s="152"/>
      <c r="M142" s="152"/>
      <c r="N142" s="152"/>
      <c r="O142" s="152"/>
      <c r="P142" s="153"/>
      <c r="Q142" s="153"/>
      <c r="R142" s="156">
        <f t="shared" si="103"/>
        <v>0</v>
      </c>
      <c r="S142" s="156">
        <f t="shared" si="104"/>
        <v>0</v>
      </c>
      <c r="U142" s="157">
        <f t="shared" si="110"/>
        <v>0</v>
      </c>
      <c r="W142" s="152"/>
      <c r="X142" s="152"/>
      <c r="Y142" s="152"/>
      <c r="Z142" s="152"/>
      <c r="AA142" s="152"/>
      <c r="AB142" s="152"/>
      <c r="AC142" s="347"/>
      <c r="AD142" s="152"/>
      <c r="AE142" s="152"/>
      <c r="AF142" s="152"/>
      <c r="AG142" s="152"/>
      <c r="AH142" s="152"/>
      <c r="AI142" s="152"/>
      <c r="AJ142" s="347"/>
      <c r="AK142" s="152"/>
      <c r="AL142" s="152"/>
      <c r="AM142" s="295"/>
      <c r="AN142" s="228"/>
      <c r="AO142" s="228"/>
      <c r="AP142" s="228"/>
      <c r="AQ142" s="228"/>
      <c r="AR142" s="228"/>
      <c r="AS142" s="348"/>
      <c r="AT142" s="264">
        <f t="shared" si="93"/>
        <v>0</v>
      </c>
      <c r="AU142" s="259"/>
      <c r="AV142" s="265">
        <f t="shared" si="107"/>
        <v>0</v>
      </c>
      <c r="AX142" s="265">
        <f t="shared" si="111"/>
        <v>0</v>
      </c>
      <c r="AZ142" s="492">
        <f t="shared" si="108"/>
        <v>0</v>
      </c>
      <c r="BB142" s="492">
        <f t="shared" si="109"/>
        <v>0</v>
      </c>
      <c r="BD142" s="265">
        <f t="shared" si="112"/>
        <v>0</v>
      </c>
      <c r="BE142" s="105"/>
      <c r="BF142" s="105"/>
      <c r="BG142" s="105"/>
      <c r="BH142" s="105"/>
      <c r="BI142" s="105"/>
      <c r="BJ142" s="105"/>
    </row>
    <row r="143" spans="2:62" ht="20.100000000000001" hidden="1" customHeight="1" outlineLevel="1">
      <c r="B143" s="100"/>
      <c r="C143" s="908"/>
      <c r="D143" s="909"/>
      <c r="E143" s="909"/>
      <c r="F143" s="910"/>
      <c r="G143" s="890"/>
      <c r="H143" s="891"/>
      <c r="I143" s="152"/>
      <c r="J143" s="152"/>
      <c r="K143" s="152"/>
      <c r="L143" s="152"/>
      <c r="M143" s="152"/>
      <c r="N143" s="152"/>
      <c r="O143" s="152"/>
      <c r="P143" s="153"/>
      <c r="Q143" s="153"/>
      <c r="R143" s="156">
        <f t="shared" si="103"/>
        <v>0</v>
      </c>
      <c r="S143" s="156">
        <f t="shared" si="104"/>
        <v>0</v>
      </c>
      <c r="U143" s="157">
        <f t="shared" si="110"/>
        <v>0</v>
      </c>
      <c r="W143" s="152"/>
      <c r="X143" s="152"/>
      <c r="Y143" s="152"/>
      <c r="Z143" s="152"/>
      <c r="AA143" s="152"/>
      <c r="AB143" s="152"/>
      <c r="AC143" s="347"/>
      <c r="AD143" s="152"/>
      <c r="AE143" s="152"/>
      <c r="AF143" s="152"/>
      <c r="AG143" s="152"/>
      <c r="AH143" s="152"/>
      <c r="AI143" s="152"/>
      <c r="AJ143" s="347"/>
      <c r="AK143" s="152"/>
      <c r="AL143" s="152"/>
      <c r="AM143" s="295"/>
      <c r="AN143" s="228"/>
      <c r="AO143" s="228"/>
      <c r="AP143" s="228"/>
      <c r="AQ143" s="228"/>
      <c r="AR143" s="228"/>
      <c r="AS143" s="348"/>
      <c r="AT143" s="264">
        <f t="shared" si="93"/>
        <v>0</v>
      </c>
      <c r="AU143" s="259"/>
      <c r="AV143" s="265">
        <f t="shared" si="107"/>
        <v>0</v>
      </c>
      <c r="AX143" s="265">
        <f t="shared" si="111"/>
        <v>0</v>
      </c>
      <c r="AZ143" s="492">
        <f t="shared" si="108"/>
        <v>0</v>
      </c>
      <c r="BB143" s="492">
        <f t="shared" si="109"/>
        <v>0</v>
      </c>
      <c r="BD143" s="265">
        <f t="shared" si="112"/>
        <v>0</v>
      </c>
      <c r="BE143" s="105"/>
      <c r="BF143" s="105"/>
      <c r="BG143" s="105"/>
      <c r="BH143" s="105"/>
      <c r="BI143" s="105"/>
      <c r="BJ143" s="105"/>
    </row>
    <row r="144" spans="2:62" ht="20.100000000000001" hidden="1" customHeight="1" outlineLevel="1">
      <c r="B144" s="100"/>
      <c r="C144" s="908"/>
      <c r="D144" s="909"/>
      <c r="E144" s="909"/>
      <c r="F144" s="910"/>
      <c r="G144" s="890"/>
      <c r="H144" s="891"/>
      <c r="I144" s="152"/>
      <c r="J144" s="152"/>
      <c r="K144" s="152"/>
      <c r="L144" s="152"/>
      <c r="M144" s="152"/>
      <c r="N144" s="152"/>
      <c r="O144" s="152"/>
      <c r="P144" s="153"/>
      <c r="Q144" s="153"/>
      <c r="R144" s="156">
        <f t="shared" si="103"/>
        <v>0</v>
      </c>
      <c r="S144" s="156">
        <f t="shared" si="104"/>
        <v>0</v>
      </c>
      <c r="U144" s="157">
        <f t="shared" si="110"/>
        <v>0</v>
      </c>
      <c r="W144" s="152"/>
      <c r="X144" s="152"/>
      <c r="Y144" s="152"/>
      <c r="Z144" s="152"/>
      <c r="AA144" s="152"/>
      <c r="AB144" s="152"/>
      <c r="AC144" s="347"/>
      <c r="AD144" s="152"/>
      <c r="AE144" s="152"/>
      <c r="AF144" s="152"/>
      <c r="AG144" s="152"/>
      <c r="AH144" s="152"/>
      <c r="AI144" s="152"/>
      <c r="AJ144" s="347"/>
      <c r="AK144" s="152"/>
      <c r="AL144" s="152"/>
      <c r="AM144" s="295"/>
      <c r="AN144" s="228"/>
      <c r="AO144" s="228"/>
      <c r="AP144" s="228"/>
      <c r="AQ144" s="228"/>
      <c r="AR144" s="228"/>
      <c r="AS144" s="348"/>
      <c r="AT144" s="264">
        <f t="shared" si="93"/>
        <v>0</v>
      </c>
      <c r="AU144" s="259"/>
      <c r="AV144" s="265">
        <f t="shared" si="107"/>
        <v>0</v>
      </c>
      <c r="AX144" s="265">
        <f t="shared" si="111"/>
        <v>0</v>
      </c>
      <c r="AZ144" s="492">
        <f t="shared" si="108"/>
        <v>0</v>
      </c>
      <c r="BB144" s="492">
        <f t="shared" si="109"/>
        <v>0</v>
      </c>
      <c r="BD144" s="265">
        <f t="shared" si="112"/>
        <v>0</v>
      </c>
      <c r="BE144" s="105"/>
      <c r="BF144" s="105"/>
      <c r="BG144" s="105"/>
      <c r="BH144" s="105"/>
      <c r="BI144" s="105"/>
      <c r="BJ144" s="105"/>
    </row>
    <row r="145" spans="2:62" ht="20.100000000000001" hidden="1" customHeight="1" outlineLevel="1">
      <c r="B145" s="100"/>
      <c r="C145" s="908"/>
      <c r="D145" s="909"/>
      <c r="E145" s="909"/>
      <c r="F145" s="910"/>
      <c r="G145" s="890"/>
      <c r="H145" s="891"/>
      <c r="I145" s="152"/>
      <c r="J145" s="152"/>
      <c r="K145" s="152"/>
      <c r="L145" s="152"/>
      <c r="M145" s="152"/>
      <c r="N145" s="152"/>
      <c r="O145" s="152"/>
      <c r="P145" s="153"/>
      <c r="Q145" s="153"/>
      <c r="R145" s="156">
        <f t="shared" si="103"/>
        <v>0</v>
      </c>
      <c r="S145" s="156">
        <f t="shared" si="104"/>
        <v>0</v>
      </c>
      <c r="U145" s="157">
        <f t="shared" si="110"/>
        <v>0</v>
      </c>
      <c r="W145" s="152"/>
      <c r="X145" s="152"/>
      <c r="Y145" s="152"/>
      <c r="Z145" s="152"/>
      <c r="AA145" s="152"/>
      <c r="AB145" s="152"/>
      <c r="AC145" s="347"/>
      <c r="AD145" s="152"/>
      <c r="AE145" s="152"/>
      <c r="AF145" s="152"/>
      <c r="AG145" s="152"/>
      <c r="AH145" s="152"/>
      <c r="AI145" s="152"/>
      <c r="AJ145" s="347"/>
      <c r="AK145" s="152"/>
      <c r="AL145" s="152"/>
      <c r="AM145" s="295"/>
      <c r="AN145" s="228"/>
      <c r="AO145" s="228"/>
      <c r="AP145" s="228"/>
      <c r="AQ145" s="228"/>
      <c r="AR145" s="228"/>
      <c r="AS145" s="348"/>
      <c r="AT145" s="264">
        <f t="shared" si="93"/>
        <v>0</v>
      </c>
      <c r="AU145" s="259"/>
      <c r="AV145" s="265">
        <f t="shared" si="107"/>
        <v>0</v>
      </c>
      <c r="AX145" s="265">
        <f t="shared" si="111"/>
        <v>0</v>
      </c>
      <c r="AZ145" s="492">
        <f t="shared" si="108"/>
        <v>0</v>
      </c>
      <c r="BB145" s="492">
        <f t="shared" si="109"/>
        <v>0</v>
      </c>
      <c r="BD145" s="265">
        <f t="shared" si="112"/>
        <v>0</v>
      </c>
      <c r="BE145" s="105"/>
      <c r="BF145" s="105"/>
      <c r="BG145" s="105"/>
      <c r="BH145" s="105"/>
      <c r="BI145" s="105"/>
      <c r="BJ145" s="105"/>
    </row>
    <row r="146" spans="2:62" ht="20.100000000000001" hidden="1" customHeight="1" outlineLevel="1">
      <c r="B146" s="100"/>
      <c r="C146" s="908"/>
      <c r="D146" s="909"/>
      <c r="E146" s="909"/>
      <c r="F146" s="910"/>
      <c r="G146" s="890"/>
      <c r="H146" s="891"/>
      <c r="I146" s="152"/>
      <c r="J146" s="152"/>
      <c r="K146" s="152"/>
      <c r="L146" s="152"/>
      <c r="M146" s="152"/>
      <c r="N146" s="152"/>
      <c r="O146" s="152"/>
      <c r="P146" s="153"/>
      <c r="Q146" s="153"/>
      <c r="R146" s="156">
        <f t="shared" si="103"/>
        <v>0</v>
      </c>
      <c r="S146" s="156">
        <f t="shared" si="104"/>
        <v>0</v>
      </c>
      <c r="U146" s="157">
        <f t="shared" si="110"/>
        <v>0</v>
      </c>
      <c r="W146" s="152"/>
      <c r="X146" s="152"/>
      <c r="Y146" s="152"/>
      <c r="Z146" s="152"/>
      <c r="AA146" s="152"/>
      <c r="AB146" s="152"/>
      <c r="AC146" s="347"/>
      <c r="AD146" s="152"/>
      <c r="AE146" s="152"/>
      <c r="AF146" s="152"/>
      <c r="AG146" s="152"/>
      <c r="AH146" s="152"/>
      <c r="AI146" s="152"/>
      <c r="AJ146" s="347"/>
      <c r="AK146" s="152"/>
      <c r="AL146" s="152"/>
      <c r="AM146" s="295"/>
      <c r="AN146" s="228"/>
      <c r="AO146" s="228"/>
      <c r="AP146" s="228"/>
      <c r="AQ146" s="228"/>
      <c r="AR146" s="228"/>
      <c r="AS146" s="348"/>
      <c r="AT146" s="264">
        <f t="shared" si="93"/>
        <v>0</v>
      </c>
      <c r="AU146" s="259"/>
      <c r="AV146" s="265">
        <f t="shared" si="107"/>
        <v>0</v>
      </c>
      <c r="AX146" s="265">
        <f t="shared" si="111"/>
        <v>0</v>
      </c>
      <c r="AZ146" s="492">
        <f t="shared" si="108"/>
        <v>0</v>
      </c>
      <c r="BB146" s="492">
        <f t="shared" si="109"/>
        <v>0</v>
      </c>
      <c r="BD146" s="265">
        <f t="shared" si="112"/>
        <v>0</v>
      </c>
      <c r="BE146" s="105"/>
      <c r="BF146" s="105"/>
      <c r="BG146" s="105"/>
      <c r="BH146" s="105"/>
      <c r="BI146" s="105"/>
      <c r="BJ146" s="105"/>
    </row>
    <row r="147" spans="2:62" ht="9.9499999999999993" hidden="1" customHeight="1" outlineLevel="1">
      <c r="B147" s="101"/>
      <c r="C147" s="208"/>
      <c r="D147" s="208"/>
      <c r="E147" s="208"/>
      <c r="F147" s="208"/>
      <c r="G147" s="237"/>
      <c r="H147" s="207"/>
      <c r="I147" s="257"/>
      <c r="J147" s="257"/>
      <c r="K147" s="257"/>
      <c r="L147" s="257"/>
      <c r="M147" s="257"/>
      <c r="N147" s="257"/>
      <c r="O147" s="257"/>
      <c r="P147" s="256"/>
      <c r="Q147" s="102"/>
      <c r="R147" s="102"/>
      <c r="S147" s="102"/>
      <c r="U147" s="98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Z147" s="493"/>
      <c r="BE147" s="105"/>
      <c r="BF147" s="105"/>
      <c r="BG147" s="105"/>
      <c r="BH147" s="105"/>
      <c r="BI147" s="105"/>
      <c r="BJ147" s="105"/>
    </row>
    <row r="148" spans="2:62" ht="20.100000000000001" customHeight="1" collapsed="1">
      <c r="B148" s="151">
        <f>B131+1</f>
        <v>9</v>
      </c>
      <c r="C148" s="916"/>
      <c r="D148" s="917"/>
      <c r="E148" s="917"/>
      <c r="F148" s="918"/>
      <c r="G148" s="429"/>
      <c r="H148" s="206">
        <v>1</v>
      </c>
      <c r="I148" s="642">
        <f t="shared" ref="I148" si="113">$H148*SUM(I149:I163)</f>
        <v>0</v>
      </c>
      <c r="J148" s="643">
        <f t="shared" ref="J148:O148" si="114">$H148*SUM(J149:J163)</f>
        <v>0</v>
      </c>
      <c r="K148" s="644">
        <f t="shared" si="114"/>
        <v>0</v>
      </c>
      <c r="L148" s="645">
        <f t="shared" si="114"/>
        <v>0</v>
      </c>
      <c r="M148" s="645">
        <f t="shared" si="114"/>
        <v>0</v>
      </c>
      <c r="N148" s="644">
        <f t="shared" si="114"/>
        <v>0</v>
      </c>
      <c r="O148" s="642">
        <f t="shared" si="114"/>
        <v>0</v>
      </c>
      <c r="P148" s="209">
        <f t="shared" ref="P148:Q148" si="115">$H148*SUM(P149:P163)</f>
        <v>0</v>
      </c>
      <c r="Q148" s="210">
        <f t="shared" si="115"/>
        <v>0</v>
      </c>
      <c r="R148" s="136">
        <f t="shared" ref="R148:R163" si="116">P148*(1+Gewinn)*(1+SicherheitAngebot)</f>
        <v>0</v>
      </c>
      <c r="S148" s="137">
        <f t="shared" ref="S148:S163" si="117">Q148*(1+MGKZ)*(1+Gewinn)*(1+SicherheitAngebot)</f>
        <v>0</v>
      </c>
      <c r="U148" s="10">
        <f>I148*$I$7+J148*$J$7+K148*$K$7+L148*$L$7+M148*$M$7+N148*$N$7+O148*$O$7+R148+S148</f>
        <v>0</v>
      </c>
      <c r="W148" s="646">
        <f t="shared" ref="W148:AB148" si="118">$H148*SUM(W149:W163)</f>
        <v>0</v>
      </c>
      <c r="X148" s="647">
        <f t="shared" si="118"/>
        <v>0</v>
      </c>
      <c r="Y148" s="648">
        <f t="shared" si="118"/>
        <v>0</v>
      </c>
      <c r="Z148" s="649">
        <f t="shared" si="118"/>
        <v>0</v>
      </c>
      <c r="AA148" s="648">
        <f t="shared" si="118"/>
        <v>0</v>
      </c>
      <c r="AB148" s="646">
        <f t="shared" si="118"/>
        <v>0</v>
      </c>
      <c r="AC148" s="258"/>
      <c r="AD148" s="646">
        <f t="shared" ref="AD148:AM148" si="119">$H148*SUM(AD149:AD163)</f>
        <v>0</v>
      </c>
      <c r="AE148" s="647">
        <f t="shared" si="119"/>
        <v>0</v>
      </c>
      <c r="AF148" s="648">
        <f t="shared" si="119"/>
        <v>0</v>
      </c>
      <c r="AG148" s="649">
        <f t="shared" si="119"/>
        <v>0</v>
      </c>
      <c r="AH148" s="648">
        <f t="shared" si="119"/>
        <v>0</v>
      </c>
      <c r="AI148" s="646">
        <f t="shared" si="119"/>
        <v>0</v>
      </c>
      <c r="AJ148" s="258"/>
      <c r="AK148" s="653">
        <f t="shared" si="119"/>
        <v>0</v>
      </c>
      <c r="AL148" s="653">
        <f t="shared" si="119"/>
        <v>0</v>
      </c>
      <c r="AM148" s="653">
        <f t="shared" si="119"/>
        <v>0</v>
      </c>
      <c r="AN148" s="227">
        <f>$H148*SUM(AN149:AN163)*(1+Gewinn)*(1+SicherheitAngebot)</f>
        <v>0</v>
      </c>
      <c r="AO148" s="227">
        <f>$H148*SUM(AO149:AO163)*(1+Gewinn)*(1+SicherheitAngebot)</f>
        <v>0</v>
      </c>
      <c r="AP148" s="227">
        <f>$H148*SUM(AP149:AP163)*(1+Gewinn)*(1+SicherheitAngebot)</f>
        <v>0</v>
      </c>
      <c r="AQ148" s="227">
        <f>$H148*SUM(AQ149:AQ163)*(1+Gewinn)*(1+SicherheitAngebot)</f>
        <v>0</v>
      </c>
      <c r="AR148" s="227">
        <f>$H148*SUM(AR149:AR163)*(1+Gewinn)*(1+SicherheitAngebot)</f>
        <v>0</v>
      </c>
      <c r="AS148" s="262"/>
      <c r="AT148" s="263">
        <f t="shared" si="93"/>
        <v>0</v>
      </c>
      <c r="AU148" s="259"/>
      <c r="AV148" s="491">
        <f>AK148*$AK$7+AL148*$AL$7+AM148*$AM$7+SUM(AN148:AR148)+AT148/Zuschläge_IBN+AT148</f>
        <v>0</v>
      </c>
      <c r="AX148" s="685">
        <f>U148+AV148</f>
        <v>0</v>
      </c>
      <c r="AZ148" s="490">
        <f>IF(H148&gt;0,U148/(1+SicherheitAngebot)*(1+Sicherheit),0)</f>
        <v>0</v>
      </c>
      <c r="BB148" s="490">
        <f>IF(H148&gt;0,AV148/(1+SicherheitAngebot)*(1+Sicherheit),0)</f>
        <v>0</v>
      </c>
      <c r="BD148" s="490">
        <f>AZ148+BB148</f>
        <v>0</v>
      </c>
      <c r="BE148" s="105"/>
      <c r="BF148" s="105"/>
      <c r="BG148" s="105"/>
      <c r="BH148" s="105"/>
      <c r="BI148" s="105"/>
      <c r="BJ148" s="105"/>
    </row>
    <row r="149" spans="2:62" ht="20.100000000000001" hidden="1" customHeight="1" outlineLevel="1">
      <c r="B149" s="99"/>
      <c r="C149" s="908"/>
      <c r="D149" s="909"/>
      <c r="E149" s="909"/>
      <c r="F149" s="910"/>
      <c r="G149" s="890"/>
      <c r="H149" s="901"/>
      <c r="I149" s="152"/>
      <c r="J149" s="152"/>
      <c r="K149" s="152"/>
      <c r="L149" s="152"/>
      <c r="M149" s="152"/>
      <c r="N149" s="152"/>
      <c r="O149" s="152"/>
      <c r="P149" s="153"/>
      <c r="Q149" s="153"/>
      <c r="R149" s="156">
        <f t="shared" si="116"/>
        <v>0</v>
      </c>
      <c r="S149" s="156">
        <f t="shared" si="117"/>
        <v>0</v>
      </c>
      <c r="U149" s="157">
        <f>I149*$I$7+J149*$J$7+K149*$K$7+L149*$L$7+M149*$M$7+N149*$N$7+O149*$O$7+R149+S149</f>
        <v>0</v>
      </c>
      <c r="W149" s="152"/>
      <c r="X149" s="152"/>
      <c r="Y149" s="152"/>
      <c r="Z149" s="152"/>
      <c r="AA149" s="152"/>
      <c r="AB149" s="152"/>
      <c r="AC149" s="347"/>
      <c r="AD149" s="152"/>
      <c r="AE149" s="152"/>
      <c r="AF149" s="152"/>
      <c r="AG149" s="152"/>
      <c r="AH149" s="152"/>
      <c r="AI149" s="152"/>
      <c r="AJ149" s="347"/>
      <c r="AK149" s="152"/>
      <c r="AL149" s="152"/>
      <c r="AM149" s="295"/>
      <c r="AN149" s="228"/>
      <c r="AO149" s="228"/>
      <c r="AP149" s="228"/>
      <c r="AQ149" s="228"/>
      <c r="AR149" s="228"/>
      <c r="AS149" s="348"/>
      <c r="AT149" s="264">
        <f t="shared" si="93"/>
        <v>0</v>
      </c>
      <c r="AU149" s="259"/>
      <c r="AV149" s="265">
        <f t="shared" ref="AV149:AV163" si="120">AK149*$AK$7+AL149*$AL$7+AM149*$AM$7+SUM(AN149:AR149)*(1+Gewinn)*(1+SicherheitAngebot)+AT149/Zuschläge_IBN+AT149</f>
        <v>0</v>
      </c>
      <c r="AX149" s="265">
        <f>U149+AV149</f>
        <v>0</v>
      </c>
      <c r="AZ149" s="492">
        <f t="shared" ref="AZ149:AZ163" si="121">U149/(1+SicherheitAngebot)*(1+Sicherheit)</f>
        <v>0</v>
      </c>
      <c r="BB149" s="492">
        <f t="shared" ref="BB149:BB163" si="122">AV149/(1+SicherheitAngebot)*(1+Sicherheit)</f>
        <v>0</v>
      </c>
      <c r="BD149" s="265">
        <f>AZ149+BB149</f>
        <v>0</v>
      </c>
      <c r="BE149" s="105"/>
      <c r="BF149" s="105"/>
      <c r="BG149" s="105"/>
      <c r="BH149" s="105"/>
      <c r="BI149" s="105"/>
      <c r="BJ149" s="105"/>
    </row>
    <row r="150" spans="2:62" ht="20.100000000000001" hidden="1" customHeight="1" outlineLevel="1">
      <c r="B150" s="421"/>
      <c r="C150" s="908"/>
      <c r="D150" s="909"/>
      <c r="E150" s="909"/>
      <c r="F150" s="910"/>
      <c r="G150" s="890"/>
      <c r="H150" s="891"/>
      <c r="I150" s="152"/>
      <c r="J150" s="152"/>
      <c r="K150" s="152"/>
      <c r="L150" s="152"/>
      <c r="M150" s="152"/>
      <c r="N150" s="152"/>
      <c r="O150" s="152"/>
      <c r="P150" s="153"/>
      <c r="Q150" s="153"/>
      <c r="R150" s="156">
        <f t="shared" si="116"/>
        <v>0</v>
      </c>
      <c r="S150" s="156">
        <f t="shared" si="117"/>
        <v>0</v>
      </c>
      <c r="U150" s="157">
        <f t="shared" ref="U150:U163" si="123">I150*$I$7+J150*$J$7+K150*$K$7+L150*$L$7+M150*$M$7+N150*$N$7+O150*$O$7+R150+S150</f>
        <v>0</v>
      </c>
      <c r="W150" s="152"/>
      <c r="X150" s="152"/>
      <c r="Y150" s="152"/>
      <c r="Z150" s="152"/>
      <c r="AA150" s="152"/>
      <c r="AB150" s="152"/>
      <c r="AC150" s="347"/>
      <c r="AD150" s="152"/>
      <c r="AE150" s="152"/>
      <c r="AF150" s="152"/>
      <c r="AG150" s="152"/>
      <c r="AH150" s="152"/>
      <c r="AI150" s="152"/>
      <c r="AJ150" s="347"/>
      <c r="AK150" s="152"/>
      <c r="AL150" s="152"/>
      <c r="AM150" s="295"/>
      <c r="AN150" s="228"/>
      <c r="AO150" s="228"/>
      <c r="AP150" s="228"/>
      <c r="AQ150" s="228"/>
      <c r="AR150" s="228"/>
      <c r="AS150" s="348"/>
      <c r="AT150" s="264">
        <f t="shared" si="93"/>
        <v>0</v>
      </c>
      <c r="AU150" s="259"/>
      <c r="AV150" s="265">
        <f t="shared" si="120"/>
        <v>0</v>
      </c>
      <c r="AX150" s="265">
        <f t="shared" ref="AX150:AX163" si="124">U150+AV150</f>
        <v>0</v>
      </c>
      <c r="AZ150" s="492">
        <f t="shared" si="121"/>
        <v>0</v>
      </c>
      <c r="BB150" s="492">
        <f t="shared" si="122"/>
        <v>0</v>
      </c>
      <c r="BD150" s="265">
        <f t="shared" ref="BD150:BD163" si="125">AZ150+BB150</f>
        <v>0</v>
      </c>
      <c r="BE150" s="105"/>
      <c r="BF150" s="105"/>
      <c r="BG150" s="105"/>
      <c r="BH150" s="105"/>
      <c r="BI150" s="105"/>
      <c r="BJ150" s="105"/>
    </row>
    <row r="151" spans="2:62" ht="20.100000000000001" hidden="1" customHeight="1" outlineLevel="1">
      <c r="B151" s="421"/>
      <c r="C151" s="908"/>
      <c r="D151" s="909"/>
      <c r="E151" s="909"/>
      <c r="F151" s="910"/>
      <c r="G151" s="890"/>
      <c r="H151" s="891"/>
      <c r="I151" s="152"/>
      <c r="J151" s="152"/>
      <c r="K151" s="152"/>
      <c r="L151" s="152"/>
      <c r="M151" s="152"/>
      <c r="N151" s="152"/>
      <c r="O151" s="152"/>
      <c r="P151" s="153"/>
      <c r="Q151" s="153"/>
      <c r="R151" s="156">
        <f t="shared" si="116"/>
        <v>0</v>
      </c>
      <c r="S151" s="156">
        <f t="shared" si="117"/>
        <v>0</v>
      </c>
      <c r="U151" s="157">
        <f t="shared" si="123"/>
        <v>0</v>
      </c>
      <c r="W151" s="152"/>
      <c r="X151" s="152"/>
      <c r="Y151" s="152"/>
      <c r="Z151" s="152"/>
      <c r="AA151" s="152"/>
      <c r="AB151" s="152"/>
      <c r="AC151" s="347"/>
      <c r="AD151" s="152"/>
      <c r="AE151" s="152"/>
      <c r="AF151" s="152"/>
      <c r="AG151" s="152"/>
      <c r="AH151" s="152"/>
      <c r="AI151" s="152"/>
      <c r="AJ151" s="347"/>
      <c r="AK151" s="152"/>
      <c r="AL151" s="152"/>
      <c r="AM151" s="295"/>
      <c r="AN151" s="228"/>
      <c r="AO151" s="228"/>
      <c r="AP151" s="228"/>
      <c r="AQ151" s="228"/>
      <c r="AR151" s="228"/>
      <c r="AS151" s="348"/>
      <c r="AT151" s="264">
        <f t="shared" si="93"/>
        <v>0</v>
      </c>
      <c r="AU151" s="259"/>
      <c r="AV151" s="265">
        <f t="shared" si="120"/>
        <v>0</v>
      </c>
      <c r="AX151" s="265">
        <f t="shared" si="124"/>
        <v>0</v>
      </c>
      <c r="AZ151" s="492">
        <f t="shared" si="121"/>
        <v>0</v>
      </c>
      <c r="BB151" s="492">
        <f t="shared" si="122"/>
        <v>0</v>
      </c>
      <c r="BD151" s="265">
        <f t="shared" si="125"/>
        <v>0</v>
      </c>
      <c r="BE151" s="105"/>
      <c r="BF151" s="105"/>
      <c r="BG151" s="105"/>
      <c r="BH151" s="105"/>
      <c r="BI151" s="105"/>
      <c r="BJ151" s="105"/>
    </row>
    <row r="152" spans="2:62" ht="20.100000000000001" hidden="1" customHeight="1" outlineLevel="1">
      <c r="B152" s="421"/>
      <c r="C152" s="908"/>
      <c r="D152" s="909"/>
      <c r="E152" s="909"/>
      <c r="F152" s="910"/>
      <c r="G152" s="890"/>
      <c r="H152" s="891"/>
      <c r="I152" s="152"/>
      <c r="J152" s="152"/>
      <c r="K152" s="152"/>
      <c r="L152" s="152"/>
      <c r="M152" s="152"/>
      <c r="N152" s="152"/>
      <c r="O152" s="152"/>
      <c r="P152" s="153"/>
      <c r="Q152" s="153"/>
      <c r="R152" s="156">
        <f t="shared" si="116"/>
        <v>0</v>
      </c>
      <c r="S152" s="156">
        <f t="shared" si="117"/>
        <v>0</v>
      </c>
      <c r="U152" s="157">
        <f t="shared" si="123"/>
        <v>0</v>
      </c>
      <c r="W152" s="152"/>
      <c r="X152" s="152"/>
      <c r="Y152" s="152"/>
      <c r="Z152" s="152"/>
      <c r="AA152" s="152"/>
      <c r="AB152" s="152"/>
      <c r="AC152" s="347"/>
      <c r="AD152" s="152"/>
      <c r="AE152" s="152"/>
      <c r="AF152" s="152"/>
      <c r="AG152" s="152"/>
      <c r="AH152" s="152"/>
      <c r="AI152" s="152"/>
      <c r="AJ152" s="347"/>
      <c r="AK152" s="152"/>
      <c r="AL152" s="152"/>
      <c r="AM152" s="295"/>
      <c r="AN152" s="228"/>
      <c r="AO152" s="228"/>
      <c r="AP152" s="228"/>
      <c r="AQ152" s="228"/>
      <c r="AR152" s="228"/>
      <c r="AS152" s="348"/>
      <c r="AT152" s="264">
        <f t="shared" si="93"/>
        <v>0</v>
      </c>
      <c r="AU152" s="259"/>
      <c r="AV152" s="265">
        <f t="shared" si="120"/>
        <v>0</v>
      </c>
      <c r="AX152" s="265">
        <f t="shared" si="124"/>
        <v>0</v>
      </c>
      <c r="AZ152" s="492">
        <f t="shared" si="121"/>
        <v>0</v>
      </c>
      <c r="BB152" s="492">
        <f t="shared" si="122"/>
        <v>0</v>
      </c>
      <c r="BD152" s="265">
        <f t="shared" si="125"/>
        <v>0</v>
      </c>
      <c r="BE152" s="105"/>
      <c r="BF152" s="105"/>
      <c r="BG152" s="105"/>
      <c r="BH152" s="105"/>
      <c r="BI152" s="105"/>
      <c r="BJ152" s="105"/>
    </row>
    <row r="153" spans="2:62" ht="20.100000000000001" hidden="1" customHeight="1" outlineLevel="1">
      <c r="B153" s="421"/>
      <c r="C153" s="908"/>
      <c r="D153" s="909"/>
      <c r="E153" s="909"/>
      <c r="F153" s="910"/>
      <c r="G153" s="890"/>
      <c r="H153" s="891"/>
      <c r="I153" s="152"/>
      <c r="J153" s="152"/>
      <c r="K153" s="152"/>
      <c r="L153" s="152"/>
      <c r="M153" s="152"/>
      <c r="N153" s="152"/>
      <c r="O153" s="152"/>
      <c r="P153" s="153"/>
      <c r="Q153" s="153"/>
      <c r="R153" s="156">
        <f t="shared" si="116"/>
        <v>0</v>
      </c>
      <c r="S153" s="156">
        <f t="shared" si="117"/>
        <v>0</v>
      </c>
      <c r="U153" s="157">
        <f t="shared" si="123"/>
        <v>0</v>
      </c>
      <c r="W153" s="152"/>
      <c r="X153" s="152"/>
      <c r="Y153" s="152"/>
      <c r="Z153" s="152"/>
      <c r="AA153" s="152"/>
      <c r="AB153" s="152"/>
      <c r="AC153" s="347"/>
      <c r="AD153" s="152"/>
      <c r="AE153" s="152"/>
      <c r="AF153" s="152"/>
      <c r="AG153" s="152"/>
      <c r="AH153" s="152"/>
      <c r="AI153" s="152"/>
      <c r="AJ153" s="347"/>
      <c r="AK153" s="152"/>
      <c r="AL153" s="152"/>
      <c r="AM153" s="295"/>
      <c r="AN153" s="228"/>
      <c r="AO153" s="228"/>
      <c r="AP153" s="228"/>
      <c r="AQ153" s="228"/>
      <c r="AR153" s="228"/>
      <c r="AS153" s="348"/>
      <c r="AT153" s="264">
        <f t="shared" si="93"/>
        <v>0</v>
      </c>
      <c r="AU153" s="259"/>
      <c r="AV153" s="265">
        <f t="shared" si="120"/>
        <v>0</v>
      </c>
      <c r="AX153" s="265">
        <f t="shared" si="124"/>
        <v>0</v>
      </c>
      <c r="AZ153" s="492">
        <f t="shared" si="121"/>
        <v>0</v>
      </c>
      <c r="BB153" s="492">
        <f t="shared" si="122"/>
        <v>0</v>
      </c>
      <c r="BD153" s="265">
        <f t="shared" si="125"/>
        <v>0</v>
      </c>
      <c r="BE153" s="105"/>
      <c r="BF153" s="105"/>
      <c r="BG153" s="105"/>
      <c r="BH153" s="105"/>
      <c r="BI153" s="105"/>
      <c r="BJ153" s="105"/>
    </row>
    <row r="154" spans="2:62" ht="20.100000000000001" hidden="1" customHeight="1" outlineLevel="1">
      <c r="B154" s="421"/>
      <c r="C154" s="908"/>
      <c r="D154" s="909"/>
      <c r="E154" s="909"/>
      <c r="F154" s="910"/>
      <c r="G154" s="890"/>
      <c r="H154" s="891"/>
      <c r="I154" s="152"/>
      <c r="J154" s="152"/>
      <c r="K154" s="152"/>
      <c r="L154" s="152"/>
      <c r="M154" s="152"/>
      <c r="N154" s="152"/>
      <c r="O154" s="152"/>
      <c r="P154" s="153"/>
      <c r="Q154" s="153"/>
      <c r="R154" s="156">
        <f t="shared" si="116"/>
        <v>0</v>
      </c>
      <c r="S154" s="156">
        <f t="shared" si="117"/>
        <v>0</v>
      </c>
      <c r="U154" s="157">
        <f t="shared" si="123"/>
        <v>0</v>
      </c>
      <c r="W154" s="152"/>
      <c r="X154" s="152"/>
      <c r="Y154" s="152"/>
      <c r="Z154" s="152"/>
      <c r="AA154" s="152"/>
      <c r="AB154" s="152"/>
      <c r="AC154" s="347"/>
      <c r="AD154" s="152"/>
      <c r="AE154" s="152"/>
      <c r="AF154" s="152"/>
      <c r="AG154" s="152"/>
      <c r="AH154" s="152"/>
      <c r="AI154" s="152"/>
      <c r="AJ154" s="347"/>
      <c r="AK154" s="152"/>
      <c r="AL154" s="152"/>
      <c r="AM154" s="295"/>
      <c r="AN154" s="228"/>
      <c r="AO154" s="228"/>
      <c r="AP154" s="228"/>
      <c r="AQ154" s="228"/>
      <c r="AR154" s="228"/>
      <c r="AS154" s="348"/>
      <c r="AT154" s="264">
        <f t="shared" si="93"/>
        <v>0</v>
      </c>
      <c r="AU154" s="259"/>
      <c r="AV154" s="265">
        <f t="shared" si="120"/>
        <v>0</v>
      </c>
      <c r="AX154" s="265">
        <f t="shared" si="124"/>
        <v>0</v>
      </c>
      <c r="AZ154" s="492">
        <f t="shared" si="121"/>
        <v>0</v>
      </c>
      <c r="BB154" s="492">
        <f t="shared" si="122"/>
        <v>0</v>
      </c>
      <c r="BD154" s="265">
        <f t="shared" si="125"/>
        <v>0</v>
      </c>
      <c r="BE154" s="105"/>
      <c r="BF154" s="105"/>
      <c r="BG154" s="105"/>
      <c r="BH154" s="105"/>
      <c r="BI154" s="105"/>
      <c r="BJ154" s="105"/>
    </row>
    <row r="155" spans="2:62" ht="20.100000000000001" hidden="1" customHeight="1" outlineLevel="1">
      <c r="B155" s="100"/>
      <c r="C155" s="908"/>
      <c r="D155" s="909"/>
      <c r="E155" s="909"/>
      <c r="F155" s="910"/>
      <c r="G155" s="890"/>
      <c r="H155" s="891"/>
      <c r="I155" s="152"/>
      <c r="J155" s="152"/>
      <c r="K155" s="152"/>
      <c r="L155" s="152"/>
      <c r="M155" s="152"/>
      <c r="N155" s="152"/>
      <c r="O155" s="152"/>
      <c r="P155" s="153"/>
      <c r="Q155" s="153"/>
      <c r="R155" s="156">
        <f t="shared" si="116"/>
        <v>0</v>
      </c>
      <c r="S155" s="156">
        <f t="shared" si="117"/>
        <v>0</v>
      </c>
      <c r="U155" s="157">
        <f t="shared" si="123"/>
        <v>0</v>
      </c>
      <c r="W155" s="152"/>
      <c r="X155" s="152"/>
      <c r="Y155" s="152"/>
      <c r="Z155" s="152"/>
      <c r="AA155" s="152"/>
      <c r="AB155" s="152"/>
      <c r="AC155" s="347"/>
      <c r="AD155" s="152"/>
      <c r="AE155" s="152"/>
      <c r="AF155" s="152"/>
      <c r="AG155" s="152"/>
      <c r="AH155" s="152"/>
      <c r="AI155" s="152"/>
      <c r="AJ155" s="347"/>
      <c r="AK155" s="152"/>
      <c r="AL155" s="152"/>
      <c r="AM155" s="295"/>
      <c r="AN155" s="228"/>
      <c r="AO155" s="228"/>
      <c r="AP155" s="228"/>
      <c r="AQ155" s="228"/>
      <c r="AR155" s="228"/>
      <c r="AS155" s="348"/>
      <c r="AT155" s="264">
        <f t="shared" si="93"/>
        <v>0</v>
      </c>
      <c r="AU155" s="259"/>
      <c r="AV155" s="265">
        <f t="shared" si="120"/>
        <v>0</v>
      </c>
      <c r="AX155" s="265">
        <f t="shared" si="124"/>
        <v>0</v>
      </c>
      <c r="AZ155" s="492">
        <f t="shared" si="121"/>
        <v>0</v>
      </c>
      <c r="BB155" s="492">
        <f t="shared" si="122"/>
        <v>0</v>
      </c>
      <c r="BD155" s="265">
        <f t="shared" si="125"/>
        <v>0</v>
      </c>
      <c r="BE155" s="105"/>
      <c r="BF155" s="105"/>
      <c r="BG155" s="105"/>
      <c r="BH155" s="105"/>
      <c r="BI155" s="105"/>
      <c r="BJ155" s="105"/>
    </row>
    <row r="156" spans="2:62" ht="20.100000000000001" hidden="1" customHeight="1" outlineLevel="1">
      <c r="B156" s="100"/>
      <c r="C156" s="908"/>
      <c r="D156" s="909"/>
      <c r="E156" s="909"/>
      <c r="F156" s="910"/>
      <c r="G156" s="890"/>
      <c r="H156" s="891"/>
      <c r="I156" s="152"/>
      <c r="J156" s="152"/>
      <c r="K156" s="152"/>
      <c r="L156" s="152"/>
      <c r="M156" s="152"/>
      <c r="N156" s="152"/>
      <c r="O156" s="152"/>
      <c r="P156" s="153"/>
      <c r="Q156" s="153"/>
      <c r="R156" s="156">
        <f t="shared" si="116"/>
        <v>0</v>
      </c>
      <c r="S156" s="156">
        <f t="shared" si="117"/>
        <v>0</v>
      </c>
      <c r="U156" s="157">
        <f t="shared" si="123"/>
        <v>0</v>
      </c>
      <c r="W156" s="152"/>
      <c r="X156" s="152"/>
      <c r="Y156" s="152"/>
      <c r="Z156" s="152"/>
      <c r="AA156" s="152"/>
      <c r="AB156" s="152"/>
      <c r="AC156" s="347"/>
      <c r="AD156" s="152"/>
      <c r="AE156" s="152"/>
      <c r="AF156" s="152"/>
      <c r="AG156" s="152"/>
      <c r="AH156" s="152"/>
      <c r="AI156" s="152"/>
      <c r="AJ156" s="347"/>
      <c r="AK156" s="152"/>
      <c r="AL156" s="152"/>
      <c r="AM156" s="295"/>
      <c r="AN156" s="228"/>
      <c r="AO156" s="228"/>
      <c r="AP156" s="228"/>
      <c r="AQ156" s="228"/>
      <c r="AR156" s="228"/>
      <c r="AS156" s="348"/>
      <c r="AT156" s="264">
        <f t="shared" si="93"/>
        <v>0</v>
      </c>
      <c r="AU156" s="259"/>
      <c r="AV156" s="265">
        <f t="shared" si="120"/>
        <v>0</v>
      </c>
      <c r="AX156" s="265">
        <f t="shared" si="124"/>
        <v>0</v>
      </c>
      <c r="AZ156" s="492">
        <f t="shared" si="121"/>
        <v>0</v>
      </c>
      <c r="BB156" s="492">
        <f t="shared" si="122"/>
        <v>0</v>
      </c>
      <c r="BD156" s="265">
        <f t="shared" si="125"/>
        <v>0</v>
      </c>
      <c r="BE156" s="105"/>
      <c r="BF156" s="105"/>
      <c r="BG156" s="105"/>
      <c r="BH156" s="105"/>
      <c r="BI156" s="105"/>
      <c r="BJ156" s="105"/>
    </row>
    <row r="157" spans="2:62" ht="20.100000000000001" hidden="1" customHeight="1" outlineLevel="1">
      <c r="B157" s="100"/>
      <c r="C157" s="908"/>
      <c r="D157" s="909"/>
      <c r="E157" s="909"/>
      <c r="F157" s="910"/>
      <c r="G157" s="890"/>
      <c r="H157" s="891"/>
      <c r="I157" s="152"/>
      <c r="J157" s="152"/>
      <c r="K157" s="152"/>
      <c r="L157" s="152"/>
      <c r="M157" s="152"/>
      <c r="N157" s="152"/>
      <c r="O157" s="152"/>
      <c r="P157" s="153"/>
      <c r="Q157" s="153"/>
      <c r="R157" s="156">
        <f t="shared" si="116"/>
        <v>0</v>
      </c>
      <c r="S157" s="156">
        <f t="shared" si="117"/>
        <v>0</v>
      </c>
      <c r="U157" s="157">
        <f t="shared" si="123"/>
        <v>0</v>
      </c>
      <c r="W157" s="152"/>
      <c r="X157" s="152"/>
      <c r="Y157" s="152"/>
      <c r="Z157" s="152"/>
      <c r="AA157" s="152"/>
      <c r="AB157" s="152"/>
      <c r="AC157" s="347"/>
      <c r="AD157" s="152"/>
      <c r="AE157" s="152"/>
      <c r="AF157" s="152"/>
      <c r="AG157" s="152"/>
      <c r="AH157" s="152"/>
      <c r="AI157" s="152"/>
      <c r="AJ157" s="347"/>
      <c r="AK157" s="152"/>
      <c r="AL157" s="152"/>
      <c r="AM157" s="295"/>
      <c r="AN157" s="228"/>
      <c r="AO157" s="228"/>
      <c r="AP157" s="228"/>
      <c r="AQ157" s="228"/>
      <c r="AR157" s="228"/>
      <c r="AS157" s="348"/>
      <c r="AT157" s="264">
        <f t="shared" si="93"/>
        <v>0</v>
      </c>
      <c r="AU157" s="259"/>
      <c r="AV157" s="265">
        <f t="shared" si="120"/>
        <v>0</v>
      </c>
      <c r="AX157" s="265">
        <f t="shared" si="124"/>
        <v>0</v>
      </c>
      <c r="AZ157" s="492">
        <f t="shared" si="121"/>
        <v>0</v>
      </c>
      <c r="BB157" s="492">
        <f t="shared" si="122"/>
        <v>0</v>
      </c>
      <c r="BD157" s="265">
        <f t="shared" si="125"/>
        <v>0</v>
      </c>
      <c r="BE157" s="105"/>
      <c r="BF157" s="105"/>
      <c r="BG157" s="105"/>
      <c r="BH157" s="105"/>
      <c r="BI157" s="105"/>
      <c r="BJ157" s="105"/>
    </row>
    <row r="158" spans="2:62" ht="20.100000000000001" hidden="1" customHeight="1" outlineLevel="1">
      <c r="B158" s="100"/>
      <c r="C158" s="908"/>
      <c r="D158" s="909"/>
      <c r="E158" s="909"/>
      <c r="F158" s="910"/>
      <c r="G158" s="890"/>
      <c r="H158" s="891"/>
      <c r="I158" s="152"/>
      <c r="J158" s="152"/>
      <c r="K158" s="152"/>
      <c r="L158" s="152"/>
      <c r="M158" s="152"/>
      <c r="N158" s="152"/>
      <c r="O158" s="152"/>
      <c r="P158" s="153"/>
      <c r="Q158" s="153"/>
      <c r="R158" s="156">
        <f t="shared" si="116"/>
        <v>0</v>
      </c>
      <c r="S158" s="156">
        <f t="shared" si="117"/>
        <v>0</v>
      </c>
      <c r="U158" s="157">
        <f t="shared" si="123"/>
        <v>0</v>
      </c>
      <c r="W158" s="152"/>
      <c r="X158" s="152"/>
      <c r="Y158" s="152"/>
      <c r="Z158" s="152"/>
      <c r="AA158" s="152"/>
      <c r="AB158" s="152"/>
      <c r="AC158" s="347"/>
      <c r="AD158" s="152"/>
      <c r="AE158" s="152"/>
      <c r="AF158" s="152"/>
      <c r="AG158" s="152"/>
      <c r="AH158" s="152"/>
      <c r="AI158" s="152"/>
      <c r="AJ158" s="347"/>
      <c r="AK158" s="152"/>
      <c r="AL158" s="152"/>
      <c r="AM158" s="295"/>
      <c r="AN158" s="228"/>
      <c r="AO158" s="228"/>
      <c r="AP158" s="228"/>
      <c r="AQ158" s="228"/>
      <c r="AR158" s="228"/>
      <c r="AS158" s="348"/>
      <c r="AT158" s="264">
        <f t="shared" si="93"/>
        <v>0</v>
      </c>
      <c r="AU158" s="259"/>
      <c r="AV158" s="265">
        <f t="shared" si="120"/>
        <v>0</v>
      </c>
      <c r="AX158" s="265">
        <f t="shared" si="124"/>
        <v>0</v>
      </c>
      <c r="AZ158" s="492">
        <f t="shared" si="121"/>
        <v>0</v>
      </c>
      <c r="BB158" s="492">
        <f t="shared" si="122"/>
        <v>0</v>
      </c>
      <c r="BD158" s="265">
        <f t="shared" si="125"/>
        <v>0</v>
      </c>
      <c r="BE158" s="105"/>
      <c r="BF158" s="105"/>
      <c r="BG158" s="105"/>
      <c r="BH158" s="105"/>
      <c r="BI158" s="105"/>
      <c r="BJ158" s="105"/>
    </row>
    <row r="159" spans="2:62" ht="20.100000000000001" hidden="1" customHeight="1" outlineLevel="1">
      <c r="B159" s="100"/>
      <c r="C159" s="908"/>
      <c r="D159" s="909"/>
      <c r="E159" s="909"/>
      <c r="F159" s="910"/>
      <c r="G159" s="890"/>
      <c r="H159" s="891"/>
      <c r="I159" s="152"/>
      <c r="J159" s="152"/>
      <c r="K159" s="152"/>
      <c r="L159" s="152"/>
      <c r="M159" s="152"/>
      <c r="N159" s="152"/>
      <c r="O159" s="152"/>
      <c r="P159" s="153"/>
      <c r="Q159" s="153"/>
      <c r="R159" s="156">
        <f t="shared" si="116"/>
        <v>0</v>
      </c>
      <c r="S159" s="156">
        <f t="shared" si="117"/>
        <v>0</v>
      </c>
      <c r="U159" s="157">
        <f t="shared" si="123"/>
        <v>0</v>
      </c>
      <c r="W159" s="152"/>
      <c r="X159" s="152"/>
      <c r="Y159" s="152"/>
      <c r="Z159" s="152"/>
      <c r="AA159" s="152"/>
      <c r="AB159" s="152"/>
      <c r="AC159" s="347"/>
      <c r="AD159" s="152"/>
      <c r="AE159" s="152"/>
      <c r="AF159" s="152"/>
      <c r="AG159" s="152"/>
      <c r="AH159" s="152"/>
      <c r="AI159" s="152"/>
      <c r="AJ159" s="347"/>
      <c r="AK159" s="152"/>
      <c r="AL159" s="152"/>
      <c r="AM159" s="295"/>
      <c r="AN159" s="228"/>
      <c r="AO159" s="228"/>
      <c r="AP159" s="228"/>
      <c r="AQ159" s="228"/>
      <c r="AR159" s="228"/>
      <c r="AS159" s="348"/>
      <c r="AT159" s="264">
        <f t="shared" si="93"/>
        <v>0</v>
      </c>
      <c r="AU159" s="259"/>
      <c r="AV159" s="265">
        <f t="shared" si="120"/>
        <v>0</v>
      </c>
      <c r="AX159" s="265">
        <f t="shared" si="124"/>
        <v>0</v>
      </c>
      <c r="AZ159" s="492">
        <f t="shared" si="121"/>
        <v>0</v>
      </c>
      <c r="BB159" s="492">
        <f t="shared" si="122"/>
        <v>0</v>
      </c>
      <c r="BD159" s="265">
        <f t="shared" si="125"/>
        <v>0</v>
      </c>
      <c r="BE159" s="105"/>
      <c r="BF159" s="105"/>
      <c r="BG159" s="105"/>
      <c r="BH159" s="105"/>
      <c r="BI159" s="105"/>
      <c r="BJ159" s="105"/>
    </row>
    <row r="160" spans="2:62" ht="20.100000000000001" hidden="1" customHeight="1" outlineLevel="1">
      <c r="B160" s="100"/>
      <c r="C160" s="908"/>
      <c r="D160" s="909"/>
      <c r="E160" s="909"/>
      <c r="F160" s="910"/>
      <c r="G160" s="890"/>
      <c r="H160" s="891"/>
      <c r="I160" s="152"/>
      <c r="J160" s="152"/>
      <c r="K160" s="152"/>
      <c r="L160" s="152"/>
      <c r="M160" s="152"/>
      <c r="N160" s="152"/>
      <c r="O160" s="152"/>
      <c r="P160" s="153"/>
      <c r="Q160" s="153"/>
      <c r="R160" s="156">
        <f t="shared" si="116"/>
        <v>0</v>
      </c>
      <c r="S160" s="156">
        <f t="shared" si="117"/>
        <v>0</v>
      </c>
      <c r="U160" s="157">
        <f t="shared" si="123"/>
        <v>0</v>
      </c>
      <c r="W160" s="152"/>
      <c r="X160" s="152"/>
      <c r="Y160" s="152"/>
      <c r="Z160" s="152"/>
      <c r="AA160" s="152"/>
      <c r="AB160" s="152"/>
      <c r="AC160" s="347"/>
      <c r="AD160" s="152"/>
      <c r="AE160" s="152"/>
      <c r="AF160" s="152"/>
      <c r="AG160" s="152"/>
      <c r="AH160" s="152"/>
      <c r="AI160" s="152"/>
      <c r="AJ160" s="347"/>
      <c r="AK160" s="152"/>
      <c r="AL160" s="152"/>
      <c r="AM160" s="295"/>
      <c r="AN160" s="228"/>
      <c r="AO160" s="228"/>
      <c r="AP160" s="228"/>
      <c r="AQ160" s="228"/>
      <c r="AR160" s="228"/>
      <c r="AS160" s="348"/>
      <c r="AT160" s="264">
        <f t="shared" si="93"/>
        <v>0</v>
      </c>
      <c r="AU160" s="259"/>
      <c r="AV160" s="265">
        <f t="shared" si="120"/>
        <v>0</v>
      </c>
      <c r="AX160" s="265">
        <f t="shared" si="124"/>
        <v>0</v>
      </c>
      <c r="AZ160" s="492">
        <f t="shared" si="121"/>
        <v>0</v>
      </c>
      <c r="BB160" s="492">
        <f t="shared" si="122"/>
        <v>0</v>
      </c>
      <c r="BD160" s="265">
        <f t="shared" si="125"/>
        <v>0</v>
      </c>
      <c r="BE160" s="105"/>
      <c r="BF160" s="105"/>
      <c r="BG160" s="105"/>
      <c r="BH160" s="105"/>
      <c r="BI160" s="105"/>
      <c r="BJ160" s="105"/>
    </row>
    <row r="161" spans="1:62" ht="20.100000000000001" hidden="1" customHeight="1" outlineLevel="1">
      <c r="B161" s="100"/>
      <c r="C161" s="908"/>
      <c r="D161" s="909"/>
      <c r="E161" s="909"/>
      <c r="F161" s="910"/>
      <c r="G161" s="890"/>
      <c r="H161" s="891"/>
      <c r="I161" s="152"/>
      <c r="J161" s="152"/>
      <c r="K161" s="152"/>
      <c r="L161" s="152"/>
      <c r="M161" s="152"/>
      <c r="N161" s="152"/>
      <c r="O161" s="152"/>
      <c r="P161" s="153"/>
      <c r="Q161" s="153"/>
      <c r="R161" s="156">
        <f t="shared" si="116"/>
        <v>0</v>
      </c>
      <c r="S161" s="156">
        <f t="shared" si="117"/>
        <v>0</v>
      </c>
      <c r="U161" s="157">
        <f t="shared" si="123"/>
        <v>0</v>
      </c>
      <c r="W161" s="152"/>
      <c r="X161" s="152"/>
      <c r="Y161" s="152"/>
      <c r="Z161" s="152"/>
      <c r="AA161" s="152"/>
      <c r="AB161" s="152"/>
      <c r="AC161" s="347"/>
      <c r="AD161" s="152"/>
      <c r="AE161" s="152"/>
      <c r="AF161" s="152"/>
      <c r="AG161" s="152"/>
      <c r="AH161" s="152"/>
      <c r="AI161" s="152"/>
      <c r="AJ161" s="347"/>
      <c r="AK161" s="152"/>
      <c r="AL161" s="152"/>
      <c r="AM161" s="295"/>
      <c r="AN161" s="228"/>
      <c r="AO161" s="228"/>
      <c r="AP161" s="228"/>
      <c r="AQ161" s="228"/>
      <c r="AR161" s="228"/>
      <c r="AS161" s="348"/>
      <c r="AT161" s="264">
        <f t="shared" si="93"/>
        <v>0</v>
      </c>
      <c r="AU161" s="259"/>
      <c r="AV161" s="265">
        <f t="shared" si="120"/>
        <v>0</v>
      </c>
      <c r="AX161" s="265">
        <f t="shared" si="124"/>
        <v>0</v>
      </c>
      <c r="AZ161" s="492">
        <f t="shared" si="121"/>
        <v>0</v>
      </c>
      <c r="BB161" s="492">
        <f t="shared" si="122"/>
        <v>0</v>
      </c>
      <c r="BD161" s="265">
        <f t="shared" si="125"/>
        <v>0</v>
      </c>
      <c r="BE161" s="105"/>
      <c r="BF161" s="105"/>
      <c r="BG161" s="105"/>
      <c r="BH161" s="105"/>
      <c r="BI161" s="105"/>
      <c r="BJ161" s="105"/>
    </row>
    <row r="162" spans="1:62" ht="20.100000000000001" hidden="1" customHeight="1" outlineLevel="1">
      <c r="B162" s="100"/>
      <c r="C162" s="908"/>
      <c r="D162" s="909"/>
      <c r="E162" s="909"/>
      <c r="F162" s="910"/>
      <c r="G162" s="890"/>
      <c r="H162" s="891"/>
      <c r="I162" s="152"/>
      <c r="J162" s="152"/>
      <c r="K162" s="152"/>
      <c r="L162" s="152"/>
      <c r="M162" s="152"/>
      <c r="N162" s="152"/>
      <c r="O162" s="152"/>
      <c r="P162" s="153"/>
      <c r="Q162" s="153"/>
      <c r="R162" s="156">
        <f t="shared" si="116"/>
        <v>0</v>
      </c>
      <c r="S162" s="156">
        <f t="shared" si="117"/>
        <v>0</v>
      </c>
      <c r="U162" s="157">
        <f t="shared" si="123"/>
        <v>0</v>
      </c>
      <c r="W162" s="152"/>
      <c r="X162" s="152"/>
      <c r="Y162" s="152"/>
      <c r="Z162" s="152"/>
      <c r="AA162" s="152"/>
      <c r="AB162" s="152"/>
      <c r="AC162" s="347"/>
      <c r="AD162" s="152"/>
      <c r="AE162" s="152"/>
      <c r="AF162" s="152"/>
      <c r="AG162" s="152"/>
      <c r="AH162" s="152"/>
      <c r="AI162" s="152"/>
      <c r="AJ162" s="347"/>
      <c r="AK162" s="152"/>
      <c r="AL162" s="152"/>
      <c r="AM162" s="295"/>
      <c r="AN162" s="228"/>
      <c r="AO162" s="228"/>
      <c r="AP162" s="228"/>
      <c r="AQ162" s="228"/>
      <c r="AR162" s="228"/>
      <c r="AS162" s="348"/>
      <c r="AT162" s="264">
        <f t="shared" si="93"/>
        <v>0</v>
      </c>
      <c r="AU162" s="259"/>
      <c r="AV162" s="265">
        <f t="shared" si="120"/>
        <v>0</v>
      </c>
      <c r="AX162" s="265">
        <f t="shared" si="124"/>
        <v>0</v>
      </c>
      <c r="AZ162" s="492">
        <f t="shared" si="121"/>
        <v>0</v>
      </c>
      <c r="BB162" s="492">
        <f t="shared" si="122"/>
        <v>0</v>
      </c>
      <c r="BD162" s="265">
        <f t="shared" si="125"/>
        <v>0</v>
      </c>
      <c r="BE162" s="105"/>
      <c r="BF162" s="105"/>
      <c r="BG162" s="105"/>
      <c r="BH162" s="105"/>
      <c r="BI162" s="105"/>
      <c r="BJ162" s="105"/>
    </row>
    <row r="163" spans="1:62" ht="20.100000000000001" hidden="1" customHeight="1" outlineLevel="1">
      <c r="B163" s="100"/>
      <c r="C163" s="908"/>
      <c r="D163" s="909"/>
      <c r="E163" s="909"/>
      <c r="F163" s="910"/>
      <c r="G163" s="890"/>
      <c r="H163" s="891"/>
      <c r="I163" s="152"/>
      <c r="J163" s="152"/>
      <c r="K163" s="152"/>
      <c r="L163" s="152"/>
      <c r="M163" s="152"/>
      <c r="N163" s="152"/>
      <c r="O163" s="152"/>
      <c r="P163" s="153"/>
      <c r="Q163" s="153"/>
      <c r="R163" s="156">
        <f t="shared" si="116"/>
        <v>0</v>
      </c>
      <c r="S163" s="156">
        <f t="shared" si="117"/>
        <v>0</v>
      </c>
      <c r="U163" s="157">
        <f t="shared" si="123"/>
        <v>0</v>
      </c>
      <c r="W163" s="152"/>
      <c r="X163" s="152"/>
      <c r="Y163" s="152"/>
      <c r="Z163" s="152"/>
      <c r="AA163" s="152"/>
      <c r="AB163" s="152"/>
      <c r="AC163" s="347"/>
      <c r="AD163" s="152"/>
      <c r="AE163" s="152"/>
      <c r="AF163" s="152"/>
      <c r="AG163" s="152"/>
      <c r="AH163" s="152"/>
      <c r="AI163" s="152"/>
      <c r="AJ163" s="347"/>
      <c r="AK163" s="152"/>
      <c r="AL163" s="152"/>
      <c r="AM163" s="295"/>
      <c r="AN163" s="228"/>
      <c r="AO163" s="228"/>
      <c r="AP163" s="228"/>
      <c r="AQ163" s="228"/>
      <c r="AR163" s="228"/>
      <c r="AS163" s="348"/>
      <c r="AT163" s="264">
        <f t="shared" si="93"/>
        <v>0</v>
      </c>
      <c r="AU163" s="259"/>
      <c r="AV163" s="265">
        <f t="shared" si="120"/>
        <v>0</v>
      </c>
      <c r="AX163" s="265">
        <f t="shared" si="124"/>
        <v>0</v>
      </c>
      <c r="AZ163" s="492">
        <f t="shared" si="121"/>
        <v>0</v>
      </c>
      <c r="BB163" s="492">
        <f t="shared" si="122"/>
        <v>0</v>
      </c>
      <c r="BD163" s="265">
        <f t="shared" si="125"/>
        <v>0</v>
      </c>
      <c r="BE163" s="105"/>
      <c r="BF163" s="105"/>
      <c r="BG163" s="105"/>
      <c r="BH163" s="105"/>
      <c r="BI163" s="105"/>
      <c r="BJ163" s="105"/>
    </row>
    <row r="164" spans="1:62" ht="9.9499999999999993" hidden="1" customHeight="1" outlineLevel="1">
      <c r="B164" s="101"/>
      <c r="C164" s="208"/>
      <c r="D164" s="208"/>
      <c r="E164" s="208"/>
      <c r="F164" s="208"/>
      <c r="G164" s="237"/>
      <c r="H164" s="207"/>
      <c r="I164" s="257"/>
      <c r="J164" s="257"/>
      <c r="K164" s="257"/>
      <c r="L164" s="257"/>
      <c r="M164" s="257"/>
      <c r="N164" s="257"/>
      <c r="O164" s="257"/>
      <c r="P164" s="256"/>
      <c r="Q164" s="102"/>
      <c r="R164" s="102"/>
      <c r="S164" s="102"/>
      <c r="U164" s="98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Z164" s="493"/>
      <c r="BE164" s="105"/>
      <c r="BF164" s="105"/>
      <c r="BG164" s="105"/>
      <c r="BH164" s="105"/>
      <c r="BI164" s="105"/>
      <c r="BJ164" s="105"/>
    </row>
    <row r="165" spans="1:62" ht="20.100000000000001" customHeight="1" collapsed="1">
      <c r="B165" s="151">
        <f>B148+1</f>
        <v>10</v>
      </c>
      <c r="C165" s="916"/>
      <c r="D165" s="917"/>
      <c r="E165" s="917"/>
      <c r="F165" s="918"/>
      <c r="G165" s="429"/>
      <c r="H165" s="206">
        <v>1</v>
      </c>
      <c r="I165" s="642">
        <f t="shared" ref="I165" si="126">$H165*SUM(I166:I180)</f>
        <v>0</v>
      </c>
      <c r="J165" s="643">
        <f t="shared" ref="J165:O165" si="127">$H165*SUM(J166:J180)</f>
        <v>0</v>
      </c>
      <c r="K165" s="644">
        <f t="shared" si="127"/>
        <v>0</v>
      </c>
      <c r="L165" s="645">
        <f t="shared" si="127"/>
        <v>0</v>
      </c>
      <c r="M165" s="645">
        <f t="shared" si="127"/>
        <v>0</v>
      </c>
      <c r="N165" s="644">
        <f t="shared" si="127"/>
        <v>0</v>
      </c>
      <c r="O165" s="642">
        <f t="shared" si="127"/>
        <v>0</v>
      </c>
      <c r="P165" s="209">
        <f t="shared" ref="P165:Q165" si="128">$H165*SUM(P166:P180)</f>
        <v>0</v>
      </c>
      <c r="Q165" s="210">
        <f t="shared" si="128"/>
        <v>0</v>
      </c>
      <c r="R165" s="136">
        <f t="shared" ref="R165:R180" si="129">P165*(1+Gewinn)*(1+SicherheitAngebot)</f>
        <v>0</v>
      </c>
      <c r="S165" s="137">
        <f t="shared" ref="S165:S180" si="130">Q165*(1+MGKZ)*(1+Gewinn)*(1+SicherheitAngebot)</f>
        <v>0</v>
      </c>
      <c r="U165" s="10">
        <f>I165*$I$7+J165*$J$7+K165*$K$7+L165*$L$7+M165*$M$7+N165*$N$7+O165*$O$7+R165+S165</f>
        <v>0</v>
      </c>
      <c r="W165" s="646">
        <f t="shared" ref="W165:AB165" si="131">$H165*SUM(W166:W180)</f>
        <v>0</v>
      </c>
      <c r="X165" s="647">
        <f t="shared" si="131"/>
        <v>0</v>
      </c>
      <c r="Y165" s="648">
        <f t="shared" si="131"/>
        <v>0</v>
      </c>
      <c r="Z165" s="649">
        <f t="shared" si="131"/>
        <v>0</v>
      </c>
      <c r="AA165" s="648">
        <f t="shared" si="131"/>
        <v>0</v>
      </c>
      <c r="AB165" s="646">
        <f t="shared" si="131"/>
        <v>0</v>
      </c>
      <c r="AC165" s="258"/>
      <c r="AD165" s="646">
        <f t="shared" ref="AD165:AM165" si="132">$H165*SUM(AD166:AD180)</f>
        <v>0</v>
      </c>
      <c r="AE165" s="647">
        <f t="shared" si="132"/>
        <v>0</v>
      </c>
      <c r="AF165" s="648">
        <f t="shared" si="132"/>
        <v>0</v>
      </c>
      <c r="AG165" s="649">
        <f t="shared" si="132"/>
        <v>0</v>
      </c>
      <c r="AH165" s="648">
        <f t="shared" si="132"/>
        <v>0</v>
      </c>
      <c r="AI165" s="646">
        <f t="shared" si="132"/>
        <v>0</v>
      </c>
      <c r="AJ165" s="258"/>
      <c r="AK165" s="653">
        <f t="shared" si="132"/>
        <v>0</v>
      </c>
      <c r="AL165" s="653">
        <f t="shared" si="132"/>
        <v>0</v>
      </c>
      <c r="AM165" s="653">
        <f t="shared" si="132"/>
        <v>0</v>
      </c>
      <c r="AN165" s="227">
        <f>$H165*SUM(AN166:AN180)*(1+Gewinn)*(1+SicherheitAngebot)</f>
        <v>0</v>
      </c>
      <c r="AO165" s="227">
        <f>$H165*SUM(AO166:AO180)*(1+Gewinn)*(1+SicherheitAngebot)</f>
        <v>0</v>
      </c>
      <c r="AP165" s="227">
        <f>$H165*SUM(AP166:AP180)*(1+Gewinn)*(1+SicherheitAngebot)</f>
        <v>0</v>
      </c>
      <c r="AQ165" s="227">
        <f>$H165*SUM(AQ166:AQ180)*(1+Gewinn)*(1+SicherheitAngebot)</f>
        <v>0</v>
      </c>
      <c r="AR165" s="227">
        <f>$H165*SUM(AR166:AR180)*(1+Gewinn)*(1+SicherheitAngebot)</f>
        <v>0</v>
      </c>
      <c r="AS165" s="262"/>
      <c r="AT165" s="263">
        <f t="shared" si="93"/>
        <v>0</v>
      </c>
      <c r="AU165" s="259"/>
      <c r="AV165" s="491">
        <f>AK165*$AK$7+AL165*$AL$7+AM165*$AM$7+SUM(AN165:AR165)+AT165/Zuschläge_IBN+AT165</f>
        <v>0</v>
      </c>
      <c r="AX165" s="685">
        <f>U165+AV165</f>
        <v>0</v>
      </c>
      <c r="AZ165" s="490">
        <f>IF(H165&gt;0,U165/(1+SicherheitAngebot)*(1+Sicherheit),0)</f>
        <v>0</v>
      </c>
      <c r="BB165" s="490">
        <f>IF(H165&gt;0,AV165/(1+SicherheitAngebot)*(1+Sicherheit),0)</f>
        <v>0</v>
      </c>
      <c r="BD165" s="490">
        <f>AZ165+BB165</f>
        <v>0</v>
      </c>
      <c r="BE165" s="105"/>
      <c r="BF165" s="105"/>
      <c r="BG165" s="105"/>
      <c r="BH165" s="105"/>
      <c r="BI165" s="105"/>
      <c r="BJ165" s="105"/>
    </row>
    <row r="166" spans="1:62" ht="20.100000000000001" hidden="1" customHeight="1" outlineLevel="1">
      <c r="A166" s="5"/>
      <c r="B166" s="99"/>
      <c r="C166" s="908"/>
      <c r="D166" s="909"/>
      <c r="E166" s="909"/>
      <c r="F166" s="910"/>
      <c r="G166" s="890"/>
      <c r="H166" s="901"/>
      <c r="I166" s="152"/>
      <c r="J166" s="152"/>
      <c r="K166" s="152"/>
      <c r="L166" s="152"/>
      <c r="M166" s="152"/>
      <c r="N166" s="152"/>
      <c r="O166" s="152"/>
      <c r="P166" s="153"/>
      <c r="Q166" s="153"/>
      <c r="R166" s="156">
        <f t="shared" si="129"/>
        <v>0</v>
      </c>
      <c r="S166" s="156">
        <f t="shared" si="130"/>
        <v>0</v>
      </c>
      <c r="U166" s="157">
        <f>I166*$I$7+J166*$J$7+K166*$K$7+L166*$L$7+M166*$M$7+N166*$N$7+O166*$O$7+R166+S166</f>
        <v>0</v>
      </c>
      <c r="W166" s="152"/>
      <c r="X166" s="152"/>
      <c r="Y166" s="152"/>
      <c r="Z166" s="152"/>
      <c r="AA166" s="152"/>
      <c r="AB166" s="152"/>
      <c r="AC166" s="347"/>
      <c r="AD166" s="152"/>
      <c r="AE166" s="152"/>
      <c r="AF166" s="152"/>
      <c r="AG166" s="152"/>
      <c r="AH166" s="152"/>
      <c r="AI166" s="152"/>
      <c r="AJ166" s="347"/>
      <c r="AK166" s="152"/>
      <c r="AL166" s="152"/>
      <c r="AM166" s="295"/>
      <c r="AN166" s="228"/>
      <c r="AO166" s="228"/>
      <c r="AP166" s="228"/>
      <c r="AQ166" s="228"/>
      <c r="AR166" s="228"/>
      <c r="AS166" s="348"/>
      <c r="AT166" s="264">
        <f t="shared" si="93"/>
        <v>0</v>
      </c>
      <c r="AU166" s="259"/>
      <c r="AV166" s="265">
        <f t="shared" ref="AV166:AV180" si="133">AK166*$AK$7+AL166*$AL$7+AM166*$AM$7+SUM(AN166:AR166)*(1+Gewinn)*(1+SicherheitAngebot)+AT166/Zuschläge_IBN+AT166</f>
        <v>0</v>
      </c>
      <c r="AX166" s="265">
        <f>U166+AV166</f>
        <v>0</v>
      </c>
      <c r="AZ166" s="492">
        <f t="shared" ref="AZ166:AZ180" si="134">U166/(1+SicherheitAngebot)*(1+Sicherheit)</f>
        <v>0</v>
      </c>
      <c r="BB166" s="492">
        <f t="shared" ref="BB166:BB180" si="135">AV166/(1+SicherheitAngebot)*(1+Sicherheit)</f>
        <v>0</v>
      </c>
      <c r="BD166" s="265">
        <f>AZ166+BB166</f>
        <v>0</v>
      </c>
      <c r="BE166" s="105"/>
      <c r="BF166" s="105"/>
      <c r="BG166" s="105"/>
      <c r="BH166" s="105"/>
      <c r="BI166" s="105"/>
      <c r="BJ166" s="105"/>
    </row>
    <row r="167" spans="1:62" ht="20.100000000000001" hidden="1" customHeight="1" outlineLevel="1">
      <c r="A167" s="5"/>
      <c r="B167" s="421"/>
      <c r="C167" s="908"/>
      <c r="D167" s="909"/>
      <c r="E167" s="909"/>
      <c r="F167" s="910"/>
      <c r="G167" s="890"/>
      <c r="H167" s="891"/>
      <c r="I167" s="152"/>
      <c r="J167" s="152"/>
      <c r="K167" s="152"/>
      <c r="L167" s="152"/>
      <c r="M167" s="152"/>
      <c r="N167" s="152"/>
      <c r="O167" s="152"/>
      <c r="P167" s="153"/>
      <c r="Q167" s="153"/>
      <c r="R167" s="156">
        <f t="shared" si="129"/>
        <v>0</v>
      </c>
      <c r="S167" s="156">
        <f t="shared" si="130"/>
        <v>0</v>
      </c>
      <c r="U167" s="157">
        <f t="shared" ref="U167:U180" si="136">I167*$I$7+J167*$J$7+K167*$K$7+L167*$L$7+M167*$M$7+N167*$N$7+O167*$O$7+R167+S167</f>
        <v>0</v>
      </c>
      <c r="W167" s="152"/>
      <c r="X167" s="152"/>
      <c r="Y167" s="152"/>
      <c r="Z167" s="152"/>
      <c r="AA167" s="152"/>
      <c r="AB167" s="152"/>
      <c r="AC167" s="347"/>
      <c r="AD167" s="152"/>
      <c r="AE167" s="152"/>
      <c r="AF167" s="152"/>
      <c r="AG167" s="152"/>
      <c r="AH167" s="152"/>
      <c r="AI167" s="152"/>
      <c r="AJ167" s="347"/>
      <c r="AK167" s="152"/>
      <c r="AL167" s="152"/>
      <c r="AM167" s="295"/>
      <c r="AN167" s="228"/>
      <c r="AO167" s="228"/>
      <c r="AP167" s="228"/>
      <c r="AQ167" s="228"/>
      <c r="AR167" s="228"/>
      <c r="AS167" s="348"/>
      <c r="AT167" s="264">
        <f t="shared" si="93"/>
        <v>0</v>
      </c>
      <c r="AU167" s="259"/>
      <c r="AV167" s="265">
        <f t="shared" si="133"/>
        <v>0</v>
      </c>
      <c r="AX167" s="265">
        <f t="shared" ref="AX167:AX180" si="137">U167+AV167</f>
        <v>0</v>
      </c>
      <c r="AZ167" s="492">
        <f t="shared" si="134"/>
        <v>0</v>
      </c>
      <c r="BB167" s="492">
        <f t="shared" si="135"/>
        <v>0</v>
      </c>
      <c r="BD167" s="265">
        <f t="shared" ref="BD167:BD180" si="138">AZ167+BB167</f>
        <v>0</v>
      </c>
      <c r="BE167" s="105"/>
      <c r="BF167" s="105"/>
      <c r="BG167" s="105"/>
      <c r="BH167" s="105"/>
      <c r="BI167" s="105"/>
      <c r="BJ167" s="105"/>
    </row>
    <row r="168" spans="1:62" ht="20.100000000000001" hidden="1" customHeight="1" outlineLevel="1">
      <c r="A168" s="5"/>
      <c r="B168" s="421"/>
      <c r="C168" s="908"/>
      <c r="D168" s="909"/>
      <c r="E168" s="909"/>
      <c r="F168" s="910"/>
      <c r="G168" s="890"/>
      <c r="H168" s="891"/>
      <c r="I168" s="152"/>
      <c r="J168" s="152"/>
      <c r="K168" s="152"/>
      <c r="L168" s="152"/>
      <c r="M168" s="152"/>
      <c r="N168" s="152"/>
      <c r="O168" s="152"/>
      <c r="P168" s="153"/>
      <c r="Q168" s="153"/>
      <c r="R168" s="156">
        <f t="shared" si="129"/>
        <v>0</v>
      </c>
      <c r="S168" s="156">
        <f t="shared" si="130"/>
        <v>0</v>
      </c>
      <c r="U168" s="157">
        <f t="shared" si="136"/>
        <v>0</v>
      </c>
      <c r="W168" s="152"/>
      <c r="X168" s="152"/>
      <c r="Y168" s="152"/>
      <c r="Z168" s="152"/>
      <c r="AA168" s="152"/>
      <c r="AB168" s="152"/>
      <c r="AC168" s="347"/>
      <c r="AD168" s="152"/>
      <c r="AE168" s="152"/>
      <c r="AF168" s="152"/>
      <c r="AG168" s="152"/>
      <c r="AH168" s="152"/>
      <c r="AI168" s="152"/>
      <c r="AJ168" s="347"/>
      <c r="AK168" s="152"/>
      <c r="AL168" s="152"/>
      <c r="AM168" s="295"/>
      <c r="AN168" s="228"/>
      <c r="AO168" s="228"/>
      <c r="AP168" s="228"/>
      <c r="AQ168" s="228"/>
      <c r="AR168" s="228"/>
      <c r="AS168" s="348"/>
      <c r="AT168" s="264">
        <f t="shared" si="93"/>
        <v>0</v>
      </c>
      <c r="AU168" s="259"/>
      <c r="AV168" s="265">
        <f t="shared" si="133"/>
        <v>0</v>
      </c>
      <c r="AX168" s="265">
        <f t="shared" si="137"/>
        <v>0</v>
      </c>
      <c r="AZ168" s="492">
        <f t="shared" si="134"/>
        <v>0</v>
      </c>
      <c r="BB168" s="492">
        <f t="shared" si="135"/>
        <v>0</v>
      </c>
      <c r="BD168" s="265">
        <f t="shared" si="138"/>
        <v>0</v>
      </c>
      <c r="BE168" s="105"/>
      <c r="BF168" s="105"/>
      <c r="BG168" s="105"/>
      <c r="BH168" s="105"/>
      <c r="BI168" s="105"/>
      <c r="BJ168" s="105"/>
    </row>
    <row r="169" spans="1:62" ht="20.100000000000001" hidden="1" customHeight="1" outlineLevel="1">
      <c r="A169" s="5"/>
      <c r="B169" s="421"/>
      <c r="C169" s="908"/>
      <c r="D169" s="909"/>
      <c r="E169" s="909"/>
      <c r="F169" s="910"/>
      <c r="G169" s="890"/>
      <c r="H169" s="891"/>
      <c r="I169" s="152"/>
      <c r="J169" s="152"/>
      <c r="K169" s="152"/>
      <c r="L169" s="152"/>
      <c r="M169" s="152"/>
      <c r="N169" s="152"/>
      <c r="O169" s="152"/>
      <c r="P169" s="153"/>
      <c r="Q169" s="153"/>
      <c r="R169" s="156">
        <f t="shared" si="129"/>
        <v>0</v>
      </c>
      <c r="S169" s="156">
        <f t="shared" si="130"/>
        <v>0</v>
      </c>
      <c r="U169" s="157">
        <f t="shared" si="136"/>
        <v>0</v>
      </c>
      <c r="W169" s="152"/>
      <c r="X169" s="152"/>
      <c r="Y169" s="152"/>
      <c r="Z169" s="152"/>
      <c r="AA169" s="152"/>
      <c r="AB169" s="152"/>
      <c r="AC169" s="347"/>
      <c r="AD169" s="152"/>
      <c r="AE169" s="152"/>
      <c r="AF169" s="152"/>
      <c r="AG169" s="152"/>
      <c r="AH169" s="152"/>
      <c r="AI169" s="152"/>
      <c r="AJ169" s="347"/>
      <c r="AK169" s="152"/>
      <c r="AL169" s="152"/>
      <c r="AM169" s="295"/>
      <c r="AN169" s="228"/>
      <c r="AO169" s="228"/>
      <c r="AP169" s="228"/>
      <c r="AQ169" s="228"/>
      <c r="AR169" s="228"/>
      <c r="AS169" s="348"/>
      <c r="AT169" s="264">
        <f t="shared" si="93"/>
        <v>0</v>
      </c>
      <c r="AU169" s="259"/>
      <c r="AV169" s="265">
        <f t="shared" si="133"/>
        <v>0</v>
      </c>
      <c r="AX169" s="265">
        <f t="shared" si="137"/>
        <v>0</v>
      </c>
      <c r="AZ169" s="492">
        <f t="shared" si="134"/>
        <v>0</v>
      </c>
      <c r="BB169" s="492">
        <f t="shared" si="135"/>
        <v>0</v>
      </c>
      <c r="BD169" s="265">
        <f t="shared" si="138"/>
        <v>0</v>
      </c>
      <c r="BE169" s="105"/>
      <c r="BF169" s="105"/>
      <c r="BG169" s="105"/>
      <c r="BH169" s="105"/>
      <c r="BI169" s="105"/>
      <c r="BJ169" s="105"/>
    </row>
    <row r="170" spans="1:62" ht="20.100000000000001" hidden="1" customHeight="1" outlineLevel="1">
      <c r="A170" s="5"/>
      <c r="B170" s="421"/>
      <c r="C170" s="908"/>
      <c r="D170" s="909"/>
      <c r="E170" s="909"/>
      <c r="F170" s="910"/>
      <c r="G170" s="890"/>
      <c r="H170" s="891"/>
      <c r="I170" s="152"/>
      <c r="J170" s="152"/>
      <c r="K170" s="152"/>
      <c r="L170" s="152"/>
      <c r="M170" s="152"/>
      <c r="N170" s="152"/>
      <c r="O170" s="152"/>
      <c r="P170" s="153"/>
      <c r="Q170" s="153"/>
      <c r="R170" s="156">
        <f t="shared" si="129"/>
        <v>0</v>
      </c>
      <c r="S170" s="156">
        <f t="shared" si="130"/>
        <v>0</v>
      </c>
      <c r="U170" s="157">
        <f t="shared" si="136"/>
        <v>0</v>
      </c>
      <c r="W170" s="152"/>
      <c r="X170" s="152"/>
      <c r="Y170" s="152"/>
      <c r="Z170" s="152"/>
      <c r="AA170" s="152"/>
      <c r="AB170" s="152"/>
      <c r="AC170" s="347"/>
      <c r="AD170" s="152"/>
      <c r="AE170" s="152"/>
      <c r="AF170" s="152"/>
      <c r="AG170" s="152"/>
      <c r="AH170" s="152"/>
      <c r="AI170" s="152"/>
      <c r="AJ170" s="347"/>
      <c r="AK170" s="152"/>
      <c r="AL170" s="152"/>
      <c r="AM170" s="295"/>
      <c r="AN170" s="228"/>
      <c r="AO170" s="228"/>
      <c r="AP170" s="228"/>
      <c r="AQ170" s="228"/>
      <c r="AR170" s="228"/>
      <c r="AS170" s="348"/>
      <c r="AT170" s="264">
        <f t="shared" si="93"/>
        <v>0</v>
      </c>
      <c r="AU170" s="259"/>
      <c r="AV170" s="265">
        <f t="shared" si="133"/>
        <v>0</v>
      </c>
      <c r="AX170" s="265">
        <f t="shared" si="137"/>
        <v>0</v>
      </c>
      <c r="AZ170" s="492">
        <f t="shared" si="134"/>
        <v>0</v>
      </c>
      <c r="BB170" s="492">
        <f t="shared" si="135"/>
        <v>0</v>
      </c>
      <c r="BD170" s="265">
        <f t="shared" si="138"/>
        <v>0</v>
      </c>
      <c r="BE170" s="105"/>
      <c r="BF170" s="105"/>
      <c r="BG170" s="105"/>
      <c r="BH170" s="105"/>
      <c r="BI170" s="105"/>
      <c r="BJ170" s="105"/>
    </row>
    <row r="171" spans="1:62" ht="20.100000000000001" hidden="1" customHeight="1" outlineLevel="1">
      <c r="A171" s="5"/>
      <c r="B171" s="421"/>
      <c r="C171" s="908"/>
      <c r="D171" s="909"/>
      <c r="E171" s="909"/>
      <c r="F171" s="910"/>
      <c r="G171" s="890"/>
      <c r="H171" s="891"/>
      <c r="I171" s="152"/>
      <c r="J171" s="152"/>
      <c r="K171" s="152"/>
      <c r="L171" s="152"/>
      <c r="M171" s="152"/>
      <c r="N171" s="152"/>
      <c r="O171" s="152"/>
      <c r="P171" s="153"/>
      <c r="Q171" s="153"/>
      <c r="R171" s="156">
        <f t="shared" si="129"/>
        <v>0</v>
      </c>
      <c r="S171" s="156">
        <f t="shared" si="130"/>
        <v>0</v>
      </c>
      <c r="U171" s="157">
        <f t="shared" si="136"/>
        <v>0</v>
      </c>
      <c r="W171" s="152"/>
      <c r="X171" s="152"/>
      <c r="Y171" s="152"/>
      <c r="Z171" s="152"/>
      <c r="AA171" s="152"/>
      <c r="AB171" s="152"/>
      <c r="AC171" s="347"/>
      <c r="AD171" s="152"/>
      <c r="AE171" s="152"/>
      <c r="AF171" s="152"/>
      <c r="AG171" s="152"/>
      <c r="AH171" s="152"/>
      <c r="AI171" s="152"/>
      <c r="AJ171" s="347"/>
      <c r="AK171" s="152"/>
      <c r="AL171" s="152"/>
      <c r="AM171" s="295"/>
      <c r="AN171" s="228"/>
      <c r="AO171" s="228"/>
      <c r="AP171" s="228"/>
      <c r="AQ171" s="228"/>
      <c r="AR171" s="228"/>
      <c r="AS171" s="348"/>
      <c r="AT171" s="264">
        <f t="shared" si="93"/>
        <v>0</v>
      </c>
      <c r="AU171" s="259"/>
      <c r="AV171" s="265">
        <f t="shared" si="133"/>
        <v>0</v>
      </c>
      <c r="AX171" s="265">
        <f t="shared" si="137"/>
        <v>0</v>
      </c>
      <c r="AZ171" s="492">
        <f t="shared" si="134"/>
        <v>0</v>
      </c>
      <c r="BB171" s="492">
        <f t="shared" si="135"/>
        <v>0</v>
      </c>
      <c r="BD171" s="265">
        <f t="shared" si="138"/>
        <v>0</v>
      </c>
      <c r="BE171" s="105"/>
      <c r="BF171" s="105"/>
      <c r="BG171" s="105"/>
      <c r="BH171" s="105"/>
      <c r="BI171" s="105"/>
      <c r="BJ171" s="105"/>
    </row>
    <row r="172" spans="1:62" ht="20.100000000000001" hidden="1" customHeight="1" outlineLevel="1">
      <c r="A172" s="5"/>
      <c r="B172" s="100"/>
      <c r="C172" s="908"/>
      <c r="D172" s="909"/>
      <c r="E172" s="909"/>
      <c r="F172" s="910"/>
      <c r="G172" s="890"/>
      <c r="H172" s="891"/>
      <c r="I172" s="152"/>
      <c r="J172" s="152"/>
      <c r="K172" s="152"/>
      <c r="L172" s="152"/>
      <c r="M172" s="152"/>
      <c r="N172" s="152"/>
      <c r="O172" s="152"/>
      <c r="P172" s="153"/>
      <c r="Q172" s="153"/>
      <c r="R172" s="156">
        <f t="shared" si="129"/>
        <v>0</v>
      </c>
      <c r="S172" s="156">
        <f t="shared" si="130"/>
        <v>0</v>
      </c>
      <c r="U172" s="157">
        <f t="shared" si="136"/>
        <v>0</v>
      </c>
      <c r="W172" s="152"/>
      <c r="X172" s="152"/>
      <c r="Y172" s="152"/>
      <c r="Z172" s="152"/>
      <c r="AA172" s="152"/>
      <c r="AB172" s="152"/>
      <c r="AC172" s="347"/>
      <c r="AD172" s="152"/>
      <c r="AE172" s="152"/>
      <c r="AF172" s="152"/>
      <c r="AG172" s="152"/>
      <c r="AH172" s="152"/>
      <c r="AI172" s="152"/>
      <c r="AJ172" s="347"/>
      <c r="AK172" s="152"/>
      <c r="AL172" s="152"/>
      <c r="AM172" s="295"/>
      <c r="AN172" s="228"/>
      <c r="AO172" s="228"/>
      <c r="AP172" s="228"/>
      <c r="AQ172" s="228"/>
      <c r="AR172" s="228"/>
      <c r="AS172" s="348"/>
      <c r="AT172" s="264">
        <f t="shared" si="93"/>
        <v>0</v>
      </c>
      <c r="AU172" s="259"/>
      <c r="AV172" s="265">
        <f t="shared" si="133"/>
        <v>0</v>
      </c>
      <c r="AX172" s="265">
        <f t="shared" si="137"/>
        <v>0</v>
      </c>
      <c r="AZ172" s="492">
        <f t="shared" si="134"/>
        <v>0</v>
      </c>
      <c r="BB172" s="492">
        <f t="shared" si="135"/>
        <v>0</v>
      </c>
      <c r="BD172" s="265">
        <f t="shared" si="138"/>
        <v>0</v>
      </c>
      <c r="BE172" s="105"/>
      <c r="BF172" s="105"/>
      <c r="BG172" s="105"/>
      <c r="BH172" s="105"/>
      <c r="BI172" s="105"/>
      <c r="BJ172" s="105"/>
    </row>
    <row r="173" spans="1:62" ht="20.100000000000001" hidden="1" customHeight="1" outlineLevel="1">
      <c r="A173" s="5"/>
      <c r="B173" s="100"/>
      <c r="C173" s="908"/>
      <c r="D173" s="909"/>
      <c r="E173" s="909"/>
      <c r="F173" s="910"/>
      <c r="G173" s="890"/>
      <c r="H173" s="891"/>
      <c r="I173" s="152"/>
      <c r="J173" s="152"/>
      <c r="K173" s="152"/>
      <c r="L173" s="152"/>
      <c r="M173" s="152"/>
      <c r="N173" s="152"/>
      <c r="O173" s="152"/>
      <c r="P173" s="153"/>
      <c r="Q173" s="153"/>
      <c r="R173" s="156">
        <f t="shared" si="129"/>
        <v>0</v>
      </c>
      <c r="S173" s="156">
        <f t="shared" si="130"/>
        <v>0</v>
      </c>
      <c r="U173" s="157">
        <f t="shared" si="136"/>
        <v>0</v>
      </c>
      <c r="W173" s="152"/>
      <c r="X173" s="152"/>
      <c r="Y173" s="152"/>
      <c r="Z173" s="152"/>
      <c r="AA173" s="152"/>
      <c r="AB173" s="152"/>
      <c r="AC173" s="347"/>
      <c r="AD173" s="152"/>
      <c r="AE173" s="152"/>
      <c r="AF173" s="152"/>
      <c r="AG173" s="152"/>
      <c r="AH173" s="152"/>
      <c r="AI173" s="152"/>
      <c r="AJ173" s="347"/>
      <c r="AK173" s="152"/>
      <c r="AL173" s="152"/>
      <c r="AM173" s="295"/>
      <c r="AN173" s="228"/>
      <c r="AO173" s="228"/>
      <c r="AP173" s="228"/>
      <c r="AQ173" s="228"/>
      <c r="AR173" s="228"/>
      <c r="AS173" s="348"/>
      <c r="AT173" s="264">
        <f t="shared" si="93"/>
        <v>0</v>
      </c>
      <c r="AU173" s="259"/>
      <c r="AV173" s="265">
        <f t="shared" si="133"/>
        <v>0</v>
      </c>
      <c r="AX173" s="265">
        <f t="shared" si="137"/>
        <v>0</v>
      </c>
      <c r="AZ173" s="492">
        <f t="shared" si="134"/>
        <v>0</v>
      </c>
      <c r="BB173" s="492">
        <f t="shared" si="135"/>
        <v>0</v>
      </c>
      <c r="BD173" s="265">
        <f t="shared" si="138"/>
        <v>0</v>
      </c>
      <c r="BE173" s="105"/>
      <c r="BF173" s="105"/>
      <c r="BG173" s="105"/>
      <c r="BH173" s="105"/>
      <c r="BI173" s="105"/>
      <c r="BJ173" s="105"/>
    </row>
    <row r="174" spans="1:62" ht="20.100000000000001" hidden="1" customHeight="1" outlineLevel="1">
      <c r="A174" s="5"/>
      <c r="B174" s="100"/>
      <c r="C174" s="908"/>
      <c r="D174" s="909"/>
      <c r="E174" s="909"/>
      <c r="F174" s="910"/>
      <c r="G174" s="890"/>
      <c r="H174" s="891"/>
      <c r="I174" s="152"/>
      <c r="J174" s="152"/>
      <c r="K174" s="152"/>
      <c r="L174" s="152"/>
      <c r="M174" s="152"/>
      <c r="N174" s="152"/>
      <c r="O174" s="152"/>
      <c r="P174" s="153"/>
      <c r="Q174" s="153"/>
      <c r="R174" s="156">
        <f t="shared" si="129"/>
        <v>0</v>
      </c>
      <c r="S174" s="156">
        <f t="shared" si="130"/>
        <v>0</v>
      </c>
      <c r="U174" s="157">
        <f t="shared" si="136"/>
        <v>0</v>
      </c>
      <c r="W174" s="152"/>
      <c r="X174" s="152"/>
      <c r="Y174" s="152"/>
      <c r="Z174" s="152"/>
      <c r="AA174" s="152"/>
      <c r="AB174" s="152"/>
      <c r="AC174" s="347"/>
      <c r="AD174" s="152"/>
      <c r="AE174" s="152"/>
      <c r="AF174" s="152"/>
      <c r="AG174" s="152"/>
      <c r="AH174" s="152"/>
      <c r="AI174" s="152"/>
      <c r="AJ174" s="347"/>
      <c r="AK174" s="152"/>
      <c r="AL174" s="152"/>
      <c r="AM174" s="295"/>
      <c r="AN174" s="228"/>
      <c r="AO174" s="228"/>
      <c r="AP174" s="228"/>
      <c r="AQ174" s="228"/>
      <c r="AR174" s="228"/>
      <c r="AS174" s="348"/>
      <c r="AT174" s="264">
        <f t="shared" si="93"/>
        <v>0</v>
      </c>
      <c r="AU174" s="259"/>
      <c r="AV174" s="265">
        <f t="shared" si="133"/>
        <v>0</v>
      </c>
      <c r="AX174" s="265">
        <f t="shared" si="137"/>
        <v>0</v>
      </c>
      <c r="AZ174" s="492">
        <f t="shared" si="134"/>
        <v>0</v>
      </c>
      <c r="BB174" s="492">
        <f t="shared" si="135"/>
        <v>0</v>
      </c>
      <c r="BD174" s="265">
        <f t="shared" si="138"/>
        <v>0</v>
      </c>
      <c r="BE174" s="105"/>
      <c r="BF174" s="105"/>
      <c r="BG174" s="105"/>
      <c r="BH174" s="105"/>
      <c r="BI174" s="105"/>
      <c r="BJ174" s="105"/>
    </row>
    <row r="175" spans="1:62" ht="20.100000000000001" hidden="1" customHeight="1" outlineLevel="1">
      <c r="A175" s="5"/>
      <c r="B175" s="100"/>
      <c r="C175" s="908"/>
      <c r="D175" s="909"/>
      <c r="E175" s="909"/>
      <c r="F175" s="910"/>
      <c r="G175" s="890"/>
      <c r="H175" s="891"/>
      <c r="I175" s="152"/>
      <c r="J175" s="152"/>
      <c r="K175" s="152"/>
      <c r="L175" s="152"/>
      <c r="M175" s="152"/>
      <c r="N175" s="152"/>
      <c r="O175" s="152"/>
      <c r="P175" s="153"/>
      <c r="Q175" s="153"/>
      <c r="R175" s="156">
        <f t="shared" si="129"/>
        <v>0</v>
      </c>
      <c r="S175" s="156">
        <f t="shared" si="130"/>
        <v>0</v>
      </c>
      <c r="U175" s="157">
        <f t="shared" si="136"/>
        <v>0</v>
      </c>
      <c r="W175" s="152"/>
      <c r="X175" s="152"/>
      <c r="Y175" s="152"/>
      <c r="Z175" s="152"/>
      <c r="AA175" s="152"/>
      <c r="AB175" s="152"/>
      <c r="AC175" s="347"/>
      <c r="AD175" s="152"/>
      <c r="AE175" s="152"/>
      <c r="AF175" s="152"/>
      <c r="AG175" s="152"/>
      <c r="AH175" s="152"/>
      <c r="AI175" s="152"/>
      <c r="AJ175" s="347"/>
      <c r="AK175" s="152"/>
      <c r="AL175" s="152"/>
      <c r="AM175" s="295"/>
      <c r="AN175" s="228"/>
      <c r="AO175" s="228"/>
      <c r="AP175" s="228"/>
      <c r="AQ175" s="228"/>
      <c r="AR175" s="228"/>
      <c r="AS175" s="348"/>
      <c r="AT175" s="264">
        <f t="shared" si="93"/>
        <v>0</v>
      </c>
      <c r="AU175" s="259"/>
      <c r="AV175" s="265">
        <f t="shared" si="133"/>
        <v>0</v>
      </c>
      <c r="AX175" s="265">
        <f t="shared" si="137"/>
        <v>0</v>
      </c>
      <c r="AZ175" s="492">
        <f t="shared" si="134"/>
        <v>0</v>
      </c>
      <c r="BB175" s="492">
        <f t="shared" si="135"/>
        <v>0</v>
      </c>
      <c r="BD175" s="265">
        <f t="shared" si="138"/>
        <v>0</v>
      </c>
      <c r="BE175" s="105"/>
      <c r="BF175" s="105"/>
      <c r="BG175" s="105"/>
      <c r="BH175" s="105"/>
      <c r="BI175" s="105"/>
      <c r="BJ175" s="105"/>
    </row>
    <row r="176" spans="1:62" ht="20.100000000000001" hidden="1" customHeight="1" outlineLevel="1">
      <c r="A176" s="5"/>
      <c r="B176" s="100"/>
      <c r="C176" s="908"/>
      <c r="D176" s="909"/>
      <c r="E176" s="909"/>
      <c r="F176" s="910"/>
      <c r="G176" s="890"/>
      <c r="H176" s="891"/>
      <c r="I176" s="152"/>
      <c r="J176" s="152"/>
      <c r="K176" s="152"/>
      <c r="L176" s="152"/>
      <c r="M176" s="152"/>
      <c r="N176" s="152"/>
      <c r="O176" s="152"/>
      <c r="P176" s="153"/>
      <c r="Q176" s="153"/>
      <c r="R176" s="156">
        <f t="shared" si="129"/>
        <v>0</v>
      </c>
      <c r="S176" s="156">
        <f t="shared" si="130"/>
        <v>0</v>
      </c>
      <c r="U176" s="157">
        <f t="shared" si="136"/>
        <v>0</v>
      </c>
      <c r="W176" s="152"/>
      <c r="X176" s="152"/>
      <c r="Y176" s="152"/>
      <c r="Z176" s="152"/>
      <c r="AA176" s="152"/>
      <c r="AB176" s="152"/>
      <c r="AC176" s="347"/>
      <c r="AD176" s="152"/>
      <c r="AE176" s="152"/>
      <c r="AF176" s="152"/>
      <c r="AG176" s="152"/>
      <c r="AH176" s="152"/>
      <c r="AI176" s="152"/>
      <c r="AJ176" s="347"/>
      <c r="AK176" s="152"/>
      <c r="AL176" s="152"/>
      <c r="AM176" s="295"/>
      <c r="AN176" s="228"/>
      <c r="AO176" s="228"/>
      <c r="AP176" s="228"/>
      <c r="AQ176" s="228"/>
      <c r="AR176" s="228"/>
      <c r="AS176" s="348"/>
      <c r="AT176" s="264">
        <f t="shared" si="93"/>
        <v>0</v>
      </c>
      <c r="AU176" s="259"/>
      <c r="AV176" s="265">
        <f t="shared" si="133"/>
        <v>0</v>
      </c>
      <c r="AX176" s="265">
        <f t="shared" si="137"/>
        <v>0</v>
      </c>
      <c r="AZ176" s="492">
        <f t="shared" si="134"/>
        <v>0</v>
      </c>
      <c r="BB176" s="492">
        <f t="shared" si="135"/>
        <v>0</v>
      </c>
      <c r="BD176" s="265">
        <f t="shared" si="138"/>
        <v>0</v>
      </c>
      <c r="BE176" s="105"/>
      <c r="BF176" s="105"/>
      <c r="BG176" s="105"/>
      <c r="BH176" s="105"/>
      <c r="BI176" s="105"/>
      <c r="BJ176" s="105"/>
    </row>
    <row r="177" spans="1:62" ht="20.100000000000001" hidden="1" customHeight="1" outlineLevel="1">
      <c r="A177" s="5"/>
      <c r="B177" s="100"/>
      <c r="C177" s="908"/>
      <c r="D177" s="909"/>
      <c r="E177" s="909"/>
      <c r="F177" s="910"/>
      <c r="G177" s="890"/>
      <c r="H177" s="891"/>
      <c r="I177" s="152"/>
      <c r="J177" s="152"/>
      <c r="K177" s="152"/>
      <c r="L177" s="152"/>
      <c r="M177" s="152"/>
      <c r="N177" s="152"/>
      <c r="O177" s="152"/>
      <c r="P177" s="153"/>
      <c r="Q177" s="153"/>
      <c r="R177" s="156">
        <f t="shared" si="129"/>
        <v>0</v>
      </c>
      <c r="S177" s="156">
        <f t="shared" si="130"/>
        <v>0</v>
      </c>
      <c r="U177" s="157">
        <f t="shared" si="136"/>
        <v>0</v>
      </c>
      <c r="W177" s="152"/>
      <c r="X177" s="152"/>
      <c r="Y177" s="152"/>
      <c r="Z177" s="152"/>
      <c r="AA177" s="152"/>
      <c r="AB177" s="152"/>
      <c r="AC177" s="347"/>
      <c r="AD177" s="152"/>
      <c r="AE177" s="152"/>
      <c r="AF177" s="152"/>
      <c r="AG177" s="152"/>
      <c r="AH177" s="152"/>
      <c r="AI177" s="152"/>
      <c r="AJ177" s="347"/>
      <c r="AK177" s="152"/>
      <c r="AL177" s="152"/>
      <c r="AM177" s="295"/>
      <c r="AN177" s="228"/>
      <c r="AO177" s="228"/>
      <c r="AP177" s="228"/>
      <c r="AQ177" s="228"/>
      <c r="AR177" s="228"/>
      <c r="AS177" s="348"/>
      <c r="AT177" s="264">
        <f t="shared" si="93"/>
        <v>0</v>
      </c>
      <c r="AU177" s="259"/>
      <c r="AV177" s="265">
        <f t="shared" si="133"/>
        <v>0</v>
      </c>
      <c r="AX177" s="265">
        <f t="shared" si="137"/>
        <v>0</v>
      </c>
      <c r="AZ177" s="492">
        <f t="shared" si="134"/>
        <v>0</v>
      </c>
      <c r="BB177" s="492">
        <f t="shared" si="135"/>
        <v>0</v>
      </c>
      <c r="BD177" s="265">
        <f t="shared" si="138"/>
        <v>0</v>
      </c>
      <c r="BE177" s="105"/>
      <c r="BF177" s="105"/>
      <c r="BG177" s="105"/>
      <c r="BH177" s="105"/>
      <c r="BI177" s="105"/>
      <c r="BJ177" s="105"/>
    </row>
    <row r="178" spans="1:62" ht="20.100000000000001" hidden="1" customHeight="1" outlineLevel="1">
      <c r="A178" s="5"/>
      <c r="B178" s="100"/>
      <c r="C178" s="908"/>
      <c r="D178" s="909"/>
      <c r="E178" s="909"/>
      <c r="F178" s="910"/>
      <c r="G178" s="890"/>
      <c r="H178" s="891"/>
      <c r="I178" s="152"/>
      <c r="J178" s="152"/>
      <c r="K178" s="152"/>
      <c r="L178" s="152"/>
      <c r="M178" s="152"/>
      <c r="N178" s="152"/>
      <c r="O178" s="152"/>
      <c r="P178" s="153"/>
      <c r="Q178" s="153"/>
      <c r="R178" s="156">
        <f t="shared" si="129"/>
        <v>0</v>
      </c>
      <c r="S178" s="156">
        <f t="shared" si="130"/>
        <v>0</v>
      </c>
      <c r="U178" s="157">
        <f t="shared" si="136"/>
        <v>0</v>
      </c>
      <c r="W178" s="152"/>
      <c r="X178" s="152"/>
      <c r="Y178" s="152"/>
      <c r="Z178" s="152"/>
      <c r="AA178" s="152"/>
      <c r="AB178" s="152"/>
      <c r="AC178" s="347"/>
      <c r="AD178" s="152"/>
      <c r="AE178" s="152"/>
      <c r="AF178" s="152"/>
      <c r="AG178" s="152"/>
      <c r="AH178" s="152"/>
      <c r="AI178" s="152"/>
      <c r="AJ178" s="347"/>
      <c r="AK178" s="152"/>
      <c r="AL178" s="152"/>
      <c r="AM178" s="295"/>
      <c r="AN178" s="228"/>
      <c r="AO178" s="228"/>
      <c r="AP178" s="228"/>
      <c r="AQ178" s="228"/>
      <c r="AR178" s="228"/>
      <c r="AS178" s="348"/>
      <c r="AT178" s="264">
        <f t="shared" ref="AT178:AT180" si="139">((W178+AD178)*$W$7+(X178+AE178)*$X$7+(Y178+Z178+AF178+AG178)*$Z$7+(AA178+AH178)*$AA$7+(AB178+AI178)*$AB$7)*Zuschläge_IBN</f>
        <v>0</v>
      </c>
      <c r="AU178" s="259"/>
      <c r="AV178" s="265">
        <f t="shared" si="133"/>
        <v>0</v>
      </c>
      <c r="AX178" s="265">
        <f t="shared" si="137"/>
        <v>0</v>
      </c>
      <c r="AZ178" s="492">
        <f t="shared" si="134"/>
        <v>0</v>
      </c>
      <c r="BB178" s="492">
        <f t="shared" si="135"/>
        <v>0</v>
      </c>
      <c r="BD178" s="265">
        <f t="shared" si="138"/>
        <v>0</v>
      </c>
      <c r="BE178" s="105"/>
      <c r="BF178" s="105"/>
      <c r="BG178" s="105"/>
      <c r="BH178" s="105"/>
      <c r="BI178" s="105"/>
      <c r="BJ178" s="105"/>
    </row>
    <row r="179" spans="1:62" ht="20.100000000000001" hidden="1" customHeight="1" outlineLevel="1">
      <c r="A179" s="5"/>
      <c r="B179" s="100"/>
      <c r="C179" s="908"/>
      <c r="D179" s="909"/>
      <c r="E179" s="909"/>
      <c r="F179" s="910"/>
      <c r="G179" s="890"/>
      <c r="H179" s="891"/>
      <c r="I179" s="152"/>
      <c r="J179" s="152"/>
      <c r="K179" s="152"/>
      <c r="L179" s="152"/>
      <c r="M179" s="152"/>
      <c r="N179" s="152"/>
      <c r="O179" s="152"/>
      <c r="P179" s="153"/>
      <c r="Q179" s="153"/>
      <c r="R179" s="156">
        <f t="shared" si="129"/>
        <v>0</v>
      </c>
      <c r="S179" s="156">
        <f t="shared" si="130"/>
        <v>0</v>
      </c>
      <c r="U179" s="157">
        <f t="shared" si="136"/>
        <v>0</v>
      </c>
      <c r="W179" s="152"/>
      <c r="X179" s="152"/>
      <c r="Y179" s="152"/>
      <c r="Z179" s="152"/>
      <c r="AA179" s="152"/>
      <c r="AB179" s="152"/>
      <c r="AC179" s="347"/>
      <c r="AD179" s="152"/>
      <c r="AE179" s="152"/>
      <c r="AF179" s="152"/>
      <c r="AG179" s="152"/>
      <c r="AH179" s="152"/>
      <c r="AI179" s="152"/>
      <c r="AJ179" s="347"/>
      <c r="AK179" s="152"/>
      <c r="AL179" s="152"/>
      <c r="AM179" s="295"/>
      <c r="AN179" s="228"/>
      <c r="AO179" s="228"/>
      <c r="AP179" s="228"/>
      <c r="AQ179" s="228"/>
      <c r="AR179" s="228"/>
      <c r="AS179" s="348"/>
      <c r="AT179" s="264">
        <f t="shared" si="139"/>
        <v>0</v>
      </c>
      <c r="AU179" s="259"/>
      <c r="AV179" s="265">
        <f t="shared" si="133"/>
        <v>0</v>
      </c>
      <c r="AX179" s="265">
        <f t="shared" si="137"/>
        <v>0</v>
      </c>
      <c r="AZ179" s="492">
        <f t="shared" si="134"/>
        <v>0</v>
      </c>
      <c r="BB179" s="492">
        <f t="shared" si="135"/>
        <v>0</v>
      </c>
      <c r="BD179" s="265">
        <f t="shared" si="138"/>
        <v>0</v>
      </c>
      <c r="BE179" s="105"/>
      <c r="BF179" s="105"/>
      <c r="BG179" s="105"/>
      <c r="BH179" s="105"/>
      <c r="BI179" s="105"/>
      <c r="BJ179" s="105"/>
    </row>
    <row r="180" spans="1:62" ht="20.100000000000001" hidden="1" customHeight="1" outlineLevel="1">
      <c r="A180" s="5"/>
      <c r="B180" s="100"/>
      <c r="C180" s="908"/>
      <c r="D180" s="909"/>
      <c r="E180" s="909"/>
      <c r="F180" s="910"/>
      <c r="G180" s="890"/>
      <c r="H180" s="891"/>
      <c r="I180" s="152"/>
      <c r="J180" s="152"/>
      <c r="K180" s="152"/>
      <c r="L180" s="152"/>
      <c r="M180" s="152"/>
      <c r="N180" s="152"/>
      <c r="O180" s="152"/>
      <c r="P180" s="153"/>
      <c r="Q180" s="153"/>
      <c r="R180" s="156">
        <f t="shared" si="129"/>
        <v>0</v>
      </c>
      <c r="S180" s="156">
        <f t="shared" si="130"/>
        <v>0</v>
      </c>
      <c r="U180" s="157">
        <f t="shared" si="136"/>
        <v>0</v>
      </c>
      <c r="W180" s="152"/>
      <c r="X180" s="152"/>
      <c r="Y180" s="152"/>
      <c r="Z180" s="152"/>
      <c r="AA180" s="152"/>
      <c r="AB180" s="152"/>
      <c r="AC180" s="347"/>
      <c r="AD180" s="152"/>
      <c r="AE180" s="152"/>
      <c r="AF180" s="152"/>
      <c r="AG180" s="152"/>
      <c r="AH180" s="152"/>
      <c r="AI180" s="152"/>
      <c r="AJ180" s="347"/>
      <c r="AK180" s="152"/>
      <c r="AL180" s="152"/>
      <c r="AM180" s="295"/>
      <c r="AN180" s="228"/>
      <c r="AO180" s="228"/>
      <c r="AP180" s="228"/>
      <c r="AQ180" s="228"/>
      <c r="AR180" s="228"/>
      <c r="AS180" s="348"/>
      <c r="AT180" s="264">
        <f t="shared" si="139"/>
        <v>0</v>
      </c>
      <c r="AU180" s="259"/>
      <c r="AV180" s="265">
        <f t="shared" si="133"/>
        <v>0</v>
      </c>
      <c r="AX180" s="265">
        <f t="shared" si="137"/>
        <v>0</v>
      </c>
      <c r="AZ180" s="492">
        <f t="shared" si="134"/>
        <v>0</v>
      </c>
      <c r="BB180" s="492">
        <f t="shared" si="135"/>
        <v>0</v>
      </c>
      <c r="BD180" s="265">
        <f t="shared" si="138"/>
        <v>0</v>
      </c>
      <c r="BE180" s="105"/>
      <c r="BF180" s="105"/>
      <c r="BG180" s="105"/>
      <c r="BH180" s="105"/>
      <c r="BI180" s="105"/>
      <c r="BJ180" s="105"/>
    </row>
    <row r="181" spans="1:62" ht="9.9499999999999993" hidden="1" customHeight="1" outlineLevel="1">
      <c r="B181" s="101"/>
      <c r="C181" s="208"/>
      <c r="D181" s="208"/>
      <c r="E181" s="208"/>
      <c r="F181" s="208"/>
      <c r="G181" s="237"/>
      <c r="H181" s="207"/>
      <c r="I181" s="257"/>
      <c r="J181" s="257"/>
      <c r="K181" s="257"/>
      <c r="L181" s="257"/>
      <c r="M181" s="257"/>
      <c r="N181" s="257"/>
      <c r="O181" s="257"/>
      <c r="P181" s="256"/>
      <c r="Q181" s="102"/>
      <c r="R181" s="102"/>
      <c r="S181" s="102"/>
      <c r="U181" s="98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Z181" s="493"/>
      <c r="BE181" s="105"/>
      <c r="BF181" s="105"/>
      <c r="BG181" s="105"/>
      <c r="BH181" s="105"/>
      <c r="BI181" s="105"/>
      <c r="BJ181" s="105"/>
    </row>
    <row r="182" spans="1:62" ht="20.100000000000001" customHeight="1" collapsed="1">
      <c r="B182" s="151">
        <f>B165+1</f>
        <v>11</v>
      </c>
      <c r="C182" s="916"/>
      <c r="D182" s="917"/>
      <c r="E182" s="917"/>
      <c r="F182" s="918"/>
      <c r="G182" s="429"/>
      <c r="H182" s="206">
        <v>1</v>
      </c>
      <c r="I182" s="642">
        <f t="shared" ref="I182" si="140">$H182*SUM(I183:I197)</f>
        <v>0</v>
      </c>
      <c r="J182" s="643">
        <f t="shared" ref="J182:O182" si="141">$H182*SUM(J183:J197)</f>
        <v>0</v>
      </c>
      <c r="K182" s="644">
        <f t="shared" si="141"/>
        <v>0</v>
      </c>
      <c r="L182" s="645">
        <f t="shared" si="141"/>
        <v>0</v>
      </c>
      <c r="M182" s="645">
        <f t="shared" si="141"/>
        <v>0</v>
      </c>
      <c r="N182" s="644">
        <f t="shared" si="141"/>
        <v>0</v>
      </c>
      <c r="O182" s="642">
        <f t="shared" si="141"/>
        <v>0</v>
      </c>
      <c r="P182" s="209">
        <f t="shared" ref="P182:Q182" si="142">$H182*SUM(P183:P197)</f>
        <v>0</v>
      </c>
      <c r="Q182" s="210">
        <f t="shared" si="142"/>
        <v>0</v>
      </c>
      <c r="R182" s="136">
        <f t="shared" ref="R182:R197" si="143">P182*(1+Gewinn)*(1+SicherheitAngebot)</f>
        <v>0</v>
      </c>
      <c r="S182" s="137">
        <f t="shared" ref="S182:S197" si="144">Q182*(1+MGKZ)*(1+Gewinn)*(1+SicherheitAngebot)</f>
        <v>0</v>
      </c>
      <c r="U182" s="10">
        <f>I182*$I$7+J182*$J$7+K182*$K$7+L182*$L$7+M182*$M$7+N182*$N$7+O182*$O$7+R182+S182</f>
        <v>0</v>
      </c>
      <c r="W182" s="646">
        <f t="shared" ref="W182:AB182" si="145">$H182*SUM(W183:W197)</f>
        <v>0</v>
      </c>
      <c r="X182" s="647">
        <f t="shared" si="145"/>
        <v>0</v>
      </c>
      <c r="Y182" s="648">
        <f t="shared" si="145"/>
        <v>0</v>
      </c>
      <c r="Z182" s="649">
        <f t="shared" si="145"/>
        <v>0</v>
      </c>
      <c r="AA182" s="648">
        <f t="shared" si="145"/>
        <v>0</v>
      </c>
      <c r="AB182" s="646">
        <f t="shared" si="145"/>
        <v>0</v>
      </c>
      <c r="AC182" s="258"/>
      <c r="AD182" s="646">
        <f t="shared" ref="AD182:AM182" si="146">$H182*SUM(AD183:AD197)</f>
        <v>0</v>
      </c>
      <c r="AE182" s="647">
        <f t="shared" si="146"/>
        <v>0</v>
      </c>
      <c r="AF182" s="648">
        <f t="shared" si="146"/>
        <v>0</v>
      </c>
      <c r="AG182" s="649">
        <f t="shared" si="146"/>
        <v>0</v>
      </c>
      <c r="AH182" s="648">
        <f t="shared" si="146"/>
        <v>0</v>
      </c>
      <c r="AI182" s="646">
        <f t="shared" si="146"/>
        <v>0</v>
      </c>
      <c r="AJ182" s="258"/>
      <c r="AK182" s="653">
        <f t="shared" si="146"/>
        <v>0</v>
      </c>
      <c r="AL182" s="653">
        <f t="shared" si="146"/>
        <v>0</v>
      </c>
      <c r="AM182" s="653">
        <f t="shared" si="146"/>
        <v>0</v>
      </c>
      <c r="AN182" s="227">
        <f>$H182*SUM(AN183:AN197)*(1+Gewinn)*(1+SicherheitAngebot)</f>
        <v>0</v>
      </c>
      <c r="AO182" s="227">
        <f>$H182*SUM(AO183:AO197)*(1+Gewinn)*(1+SicherheitAngebot)</f>
        <v>0</v>
      </c>
      <c r="AP182" s="227">
        <f>$H182*SUM(AP183:AP197)*(1+Gewinn)*(1+SicherheitAngebot)</f>
        <v>0</v>
      </c>
      <c r="AQ182" s="227">
        <f>$H182*SUM(AQ183:AQ197)*(1+Gewinn)*(1+SicherheitAngebot)</f>
        <v>0</v>
      </c>
      <c r="AR182" s="227">
        <f>$H182*SUM(AR183:AR197)*(1+Gewinn)*(1+SicherheitAngebot)</f>
        <v>0</v>
      </c>
      <c r="AS182" s="262"/>
      <c r="AT182" s="263">
        <f t="shared" ref="AT182:AT214" si="147">((W182+AD182)*$W$7+(X182+AE182)*$X$7+(Y182+Z182+AF182+AG182)*$Z$7+(AA182+AH182)*$AA$7+(AB182+AI182)*$AB$7)*Zuschläge_IBN</f>
        <v>0</v>
      </c>
      <c r="AU182" s="259"/>
      <c r="AV182" s="491">
        <f>AK182*$AK$7+AL182*$AL$7+AM182*$AM$7+SUM(AN182:AR182)+AT182/Zuschläge_IBN+AT182</f>
        <v>0</v>
      </c>
      <c r="AX182" s="685">
        <f>U182+AV182</f>
        <v>0</v>
      </c>
      <c r="AZ182" s="490">
        <f>IF(H182&gt;0,U182/(1+SicherheitAngebot)*(1+Sicherheit),0)</f>
        <v>0</v>
      </c>
      <c r="BB182" s="490">
        <f>IF(H182&gt;0,AV182/(1+SicherheitAngebot)*(1+Sicherheit),0)</f>
        <v>0</v>
      </c>
      <c r="BD182" s="490">
        <f>AZ182+BB182</f>
        <v>0</v>
      </c>
      <c r="BE182" s="105"/>
      <c r="BF182" s="105"/>
      <c r="BG182" s="105"/>
      <c r="BH182" s="105"/>
      <c r="BI182" s="105"/>
      <c r="BJ182" s="105"/>
    </row>
    <row r="183" spans="1:62" ht="20.100000000000001" hidden="1" customHeight="1" outlineLevel="1">
      <c r="B183" s="99"/>
      <c r="C183" s="908"/>
      <c r="D183" s="909"/>
      <c r="E183" s="909"/>
      <c r="F183" s="910"/>
      <c r="G183" s="890"/>
      <c r="H183" s="901"/>
      <c r="I183" s="152"/>
      <c r="J183" s="152"/>
      <c r="K183" s="152"/>
      <c r="L183" s="152"/>
      <c r="M183" s="152"/>
      <c r="N183" s="152"/>
      <c r="O183" s="152"/>
      <c r="P183" s="153"/>
      <c r="Q183" s="153"/>
      <c r="R183" s="156">
        <f t="shared" si="143"/>
        <v>0</v>
      </c>
      <c r="S183" s="156">
        <f t="shared" si="144"/>
        <v>0</v>
      </c>
      <c r="U183" s="157">
        <f>I183*$I$7+J183*$J$7+K183*$K$7+L183*$L$7+M183*$M$7+N183*$N$7+O183*$O$7+R183+S183</f>
        <v>0</v>
      </c>
      <c r="W183" s="152"/>
      <c r="X183" s="152"/>
      <c r="Y183" s="152"/>
      <c r="Z183" s="152"/>
      <c r="AA183" s="152"/>
      <c r="AB183" s="152"/>
      <c r="AC183" s="347"/>
      <c r="AD183" s="152"/>
      <c r="AE183" s="152"/>
      <c r="AF183" s="152"/>
      <c r="AG183" s="152"/>
      <c r="AH183" s="152"/>
      <c r="AI183" s="152"/>
      <c r="AJ183" s="347"/>
      <c r="AK183" s="152"/>
      <c r="AL183" s="152"/>
      <c r="AM183" s="295"/>
      <c r="AN183" s="228"/>
      <c r="AO183" s="228"/>
      <c r="AP183" s="228"/>
      <c r="AQ183" s="228"/>
      <c r="AR183" s="228"/>
      <c r="AS183" s="348"/>
      <c r="AT183" s="264">
        <f t="shared" si="147"/>
        <v>0</v>
      </c>
      <c r="AU183" s="259"/>
      <c r="AV183" s="265">
        <f t="shared" ref="AV183:AV197" si="148">AK183*$AK$7+AL183*$AL$7+AM183*$AM$7+SUM(AN183:AR183)*(1+Gewinn)*(1+SicherheitAngebot)+AT183/Zuschläge_IBN+AT183</f>
        <v>0</v>
      </c>
      <c r="AX183" s="265">
        <f>U183+AV183</f>
        <v>0</v>
      </c>
      <c r="AZ183" s="492">
        <f t="shared" ref="AZ183:AZ197" si="149">U183/(1+SicherheitAngebot)*(1+Sicherheit)</f>
        <v>0</v>
      </c>
      <c r="BB183" s="492">
        <f t="shared" ref="BB183:BB197" si="150">AV183/(1+SicherheitAngebot)*(1+Sicherheit)</f>
        <v>0</v>
      </c>
      <c r="BD183" s="265">
        <f>AZ183+BB183</f>
        <v>0</v>
      </c>
      <c r="BE183" s="105"/>
      <c r="BF183" s="105"/>
      <c r="BG183" s="105"/>
      <c r="BH183" s="105"/>
      <c r="BI183" s="105"/>
      <c r="BJ183" s="105"/>
    </row>
    <row r="184" spans="1:62" ht="20.100000000000001" hidden="1" customHeight="1" outlineLevel="1">
      <c r="B184" s="100"/>
      <c r="C184" s="908"/>
      <c r="D184" s="909"/>
      <c r="E184" s="909"/>
      <c r="F184" s="910"/>
      <c r="G184" s="890"/>
      <c r="H184" s="891"/>
      <c r="I184" s="152"/>
      <c r="J184" s="152"/>
      <c r="K184" s="152"/>
      <c r="L184" s="152"/>
      <c r="M184" s="152"/>
      <c r="N184" s="152"/>
      <c r="O184" s="152"/>
      <c r="P184" s="153"/>
      <c r="Q184" s="153"/>
      <c r="R184" s="156">
        <f t="shared" si="143"/>
        <v>0</v>
      </c>
      <c r="S184" s="156">
        <f t="shared" si="144"/>
        <v>0</v>
      </c>
      <c r="U184" s="157">
        <f t="shared" ref="U184:U197" si="151">I184*$I$7+J184*$J$7+K184*$K$7+L184*$L$7+M184*$M$7+N184*$N$7+O184*$O$7+R184+S184</f>
        <v>0</v>
      </c>
      <c r="W184" s="152"/>
      <c r="X184" s="152"/>
      <c r="Y184" s="152"/>
      <c r="Z184" s="152"/>
      <c r="AA184" s="152"/>
      <c r="AB184" s="152"/>
      <c r="AC184" s="347"/>
      <c r="AD184" s="152"/>
      <c r="AE184" s="152"/>
      <c r="AF184" s="152"/>
      <c r="AG184" s="152"/>
      <c r="AH184" s="152"/>
      <c r="AI184" s="152"/>
      <c r="AJ184" s="347"/>
      <c r="AK184" s="152"/>
      <c r="AL184" s="152"/>
      <c r="AM184" s="295"/>
      <c r="AN184" s="228"/>
      <c r="AO184" s="228"/>
      <c r="AP184" s="228"/>
      <c r="AQ184" s="228"/>
      <c r="AR184" s="228"/>
      <c r="AS184" s="348"/>
      <c r="AT184" s="264">
        <f t="shared" si="147"/>
        <v>0</v>
      </c>
      <c r="AU184" s="259"/>
      <c r="AV184" s="265">
        <f t="shared" si="148"/>
        <v>0</v>
      </c>
      <c r="AX184" s="265">
        <f t="shared" ref="AX184:AX197" si="152">U184+AV184</f>
        <v>0</v>
      </c>
      <c r="AZ184" s="492">
        <f t="shared" si="149"/>
        <v>0</v>
      </c>
      <c r="BB184" s="492">
        <f t="shared" si="150"/>
        <v>0</v>
      </c>
      <c r="BD184" s="265">
        <f t="shared" ref="BD184:BD197" si="153">AZ184+BB184</f>
        <v>0</v>
      </c>
      <c r="BE184" s="105"/>
      <c r="BF184" s="105"/>
      <c r="BG184" s="105"/>
      <c r="BH184" s="105"/>
      <c r="BI184" s="105"/>
      <c r="BJ184" s="105"/>
    </row>
    <row r="185" spans="1:62" ht="20.100000000000001" hidden="1" customHeight="1" outlineLevel="1">
      <c r="B185" s="100"/>
      <c r="C185" s="908"/>
      <c r="D185" s="909"/>
      <c r="E185" s="909"/>
      <c r="F185" s="910"/>
      <c r="G185" s="890"/>
      <c r="H185" s="891"/>
      <c r="I185" s="152"/>
      <c r="J185" s="152"/>
      <c r="K185" s="152"/>
      <c r="L185" s="152"/>
      <c r="M185" s="152"/>
      <c r="N185" s="152"/>
      <c r="O185" s="152"/>
      <c r="P185" s="153"/>
      <c r="Q185" s="153"/>
      <c r="R185" s="156">
        <f t="shared" si="143"/>
        <v>0</v>
      </c>
      <c r="S185" s="156">
        <f t="shared" si="144"/>
        <v>0</v>
      </c>
      <c r="U185" s="157">
        <f t="shared" si="151"/>
        <v>0</v>
      </c>
      <c r="W185" s="152"/>
      <c r="X185" s="152"/>
      <c r="Y185" s="152"/>
      <c r="Z185" s="152"/>
      <c r="AA185" s="152"/>
      <c r="AB185" s="152"/>
      <c r="AC185" s="347"/>
      <c r="AD185" s="152"/>
      <c r="AE185" s="152"/>
      <c r="AF185" s="152"/>
      <c r="AG185" s="152"/>
      <c r="AH185" s="152"/>
      <c r="AI185" s="152"/>
      <c r="AJ185" s="347"/>
      <c r="AK185" s="152"/>
      <c r="AL185" s="152"/>
      <c r="AM185" s="295"/>
      <c r="AN185" s="228"/>
      <c r="AO185" s="228"/>
      <c r="AP185" s="228"/>
      <c r="AQ185" s="228"/>
      <c r="AR185" s="228"/>
      <c r="AS185" s="348"/>
      <c r="AT185" s="264">
        <f t="shared" si="147"/>
        <v>0</v>
      </c>
      <c r="AU185" s="259"/>
      <c r="AV185" s="265">
        <f t="shared" si="148"/>
        <v>0</v>
      </c>
      <c r="AX185" s="265">
        <f t="shared" si="152"/>
        <v>0</v>
      </c>
      <c r="AZ185" s="492">
        <f t="shared" si="149"/>
        <v>0</v>
      </c>
      <c r="BB185" s="492">
        <f t="shared" si="150"/>
        <v>0</v>
      </c>
      <c r="BD185" s="265">
        <f t="shared" si="153"/>
        <v>0</v>
      </c>
      <c r="BE185" s="105"/>
      <c r="BF185" s="105"/>
      <c r="BG185" s="105"/>
      <c r="BH185" s="105"/>
      <c r="BI185" s="105"/>
      <c r="BJ185" s="105"/>
    </row>
    <row r="186" spans="1:62" ht="20.100000000000001" hidden="1" customHeight="1" outlineLevel="1">
      <c r="B186" s="100"/>
      <c r="C186" s="908"/>
      <c r="D186" s="909"/>
      <c r="E186" s="909"/>
      <c r="F186" s="910"/>
      <c r="G186" s="890"/>
      <c r="H186" s="891"/>
      <c r="I186" s="152"/>
      <c r="J186" s="152"/>
      <c r="K186" s="152"/>
      <c r="L186" s="152"/>
      <c r="M186" s="152"/>
      <c r="N186" s="152"/>
      <c r="O186" s="152"/>
      <c r="P186" s="153"/>
      <c r="Q186" s="153"/>
      <c r="R186" s="156">
        <f t="shared" si="143"/>
        <v>0</v>
      </c>
      <c r="S186" s="156">
        <f t="shared" si="144"/>
        <v>0</v>
      </c>
      <c r="U186" s="157">
        <f t="shared" si="151"/>
        <v>0</v>
      </c>
      <c r="W186" s="152"/>
      <c r="X186" s="152"/>
      <c r="Y186" s="152"/>
      <c r="Z186" s="152"/>
      <c r="AA186" s="152"/>
      <c r="AB186" s="152"/>
      <c r="AC186" s="347"/>
      <c r="AD186" s="152"/>
      <c r="AE186" s="152"/>
      <c r="AF186" s="152"/>
      <c r="AG186" s="152"/>
      <c r="AH186" s="152"/>
      <c r="AI186" s="152"/>
      <c r="AJ186" s="347"/>
      <c r="AK186" s="152"/>
      <c r="AL186" s="152"/>
      <c r="AM186" s="295"/>
      <c r="AN186" s="228"/>
      <c r="AO186" s="228"/>
      <c r="AP186" s="228"/>
      <c r="AQ186" s="228"/>
      <c r="AR186" s="228"/>
      <c r="AS186" s="348"/>
      <c r="AT186" s="264">
        <f t="shared" si="147"/>
        <v>0</v>
      </c>
      <c r="AU186" s="259"/>
      <c r="AV186" s="265">
        <f t="shared" si="148"/>
        <v>0</v>
      </c>
      <c r="AX186" s="265">
        <f t="shared" si="152"/>
        <v>0</v>
      </c>
      <c r="AZ186" s="492">
        <f t="shared" si="149"/>
        <v>0</v>
      </c>
      <c r="BB186" s="492">
        <f t="shared" si="150"/>
        <v>0</v>
      </c>
      <c r="BD186" s="265">
        <f t="shared" si="153"/>
        <v>0</v>
      </c>
      <c r="BE186" s="105"/>
      <c r="BF186" s="105"/>
      <c r="BG186" s="105"/>
      <c r="BH186" s="105"/>
      <c r="BI186" s="105"/>
      <c r="BJ186" s="105"/>
    </row>
    <row r="187" spans="1:62" ht="20.100000000000001" hidden="1" customHeight="1" outlineLevel="1">
      <c r="B187" s="100"/>
      <c r="C187" s="908"/>
      <c r="D187" s="909"/>
      <c r="E187" s="909"/>
      <c r="F187" s="910"/>
      <c r="G187" s="890"/>
      <c r="H187" s="891"/>
      <c r="I187" s="152"/>
      <c r="J187" s="152"/>
      <c r="K187" s="152"/>
      <c r="L187" s="152"/>
      <c r="M187" s="152"/>
      <c r="N187" s="152"/>
      <c r="O187" s="152"/>
      <c r="P187" s="153"/>
      <c r="Q187" s="153"/>
      <c r="R187" s="156">
        <f t="shared" si="143"/>
        <v>0</v>
      </c>
      <c r="S187" s="156">
        <f t="shared" si="144"/>
        <v>0</v>
      </c>
      <c r="U187" s="157">
        <f t="shared" si="151"/>
        <v>0</v>
      </c>
      <c r="W187" s="152"/>
      <c r="X187" s="152"/>
      <c r="Y187" s="152"/>
      <c r="Z187" s="152"/>
      <c r="AA187" s="152"/>
      <c r="AB187" s="152"/>
      <c r="AC187" s="347"/>
      <c r="AD187" s="152"/>
      <c r="AE187" s="152"/>
      <c r="AF187" s="152"/>
      <c r="AG187" s="152"/>
      <c r="AH187" s="152"/>
      <c r="AI187" s="152"/>
      <c r="AJ187" s="347"/>
      <c r="AK187" s="152"/>
      <c r="AL187" s="152"/>
      <c r="AM187" s="295"/>
      <c r="AN187" s="228"/>
      <c r="AO187" s="228"/>
      <c r="AP187" s="228"/>
      <c r="AQ187" s="228"/>
      <c r="AR187" s="228"/>
      <c r="AS187" s="348"/>
      <c r="AT187" s="264">
        <f t="shared" si="147"/>
        <v>0</v>
      </c>
      <c r="AU187" s="259"/>
      <c r="AV187" s="265">
        <f t="shared" si="148"/>
        <v>0</v>
      </c>
      <c r="AX187" s="265">
        <f t="shared" si="152"/>
        <v>0</v>
      </c>
      <c r="AZ187" s="492">
        <f t="shared" si="149"/>
        <v>0</v>
      </c>
      <c r="BB187" s="492">
        <f t="shared" si="150"/>
        <v>0</v>
      </c>
      <c r="BD187" s="265">
        <f t="shared" si="153"/>
        <v>0</v>
      </c>
      <c r="BE187" s="105"/>
      <c r="BF187" s="105"/>
      <c r="BG187" s="105"/>
      <c r="BH187" s="105"/>
      <c r="BI187" s="105"/>
      <c r="BJ187" s="105"/>
    </row>
    <row r="188" spans="1:62" ht="20.100000000000001" hidden="1" customHeight="1" outlineLevel="1">
      <c r="B188" s="100"/>
      <c r="C188" s="908"/>
      <c r="D188" s="909"/>
      <c r="E188" s="909"/>
      <c r="F188" s="910"/>
      <c r="G188" s="890"/>
      <c r="H188" s="891"/>
      <c r="I188" s="152"/>
      <c r="J188" s="152"/>
      <c r="K188" s="152"/>
      <c r="L188" s="152"/>
      <c r="M188" s="152"/>
      <c r="N188" s="152"/>
      <c r="O188" s="152"/>
      <c r="P188" s="153"/>
      <c r="Q188" s="153"/>
      <c r="R188" s="156">
        <f t="shared" si="143"/>
        <v>0</v>
      </c>
      <c r="S188" s="156">
        <f t="shared" si="144"/>
        <v>0</v>
      </c>
      <c r="U188" s="157">
        <f t="shared" si="151"/>
        <v>0</v>
      </c>
      <c r="W188" s="152"/>
      <c r="X188" s="152"/>
      <c r="Y188" s="152"/>
      <c r="Z188" s="152"/>
      <c r="AA188" s="152"/>
      <c r="AB188" s="152"/>
      <c r="AC188" s="347"/>
      <c r="AD188" s="152"/>
      <c r="AE188" s="152"/>
      <c r="AF188" s="152"/>
      <c r="AG188" s="152"/>
      <c r="AH188" s="152"/>
      <c r="AI188" s="152"/>
      <c r="AJ188" s="347"/>
      <c r="AK188" s="152"/>
      <c r="AL188" s="152"/>
      <c r="AM188" s="295"/>
      <c r="AN188" s="228"/>
      <c r="AO188" s="228"/>
      <c r="AP188" s="228"/>
      <c r="AQ188" s="228"/>
      <c r="AR188" s="228"/>
      <c r="AS188" s="348"/>
      <c r="AT188" s="264">
        <f t="shared" si="147"/>
        <v>0</v>
      </c>
      <c r="AU188" s="259"/>
      <c r="AV188" s="265">
        <f t="shared" si="148"/>
        <v>0</v>
      </c>
      <c r="AX188" s="265">
        <f t="shared" si="152"/>
        <v>0</v>
      </c>
      <c r="AZ188" s="492">
        <f t="shared" si="149"/>
        <v>0</v>
      </c>
      <c r="BB188" s="492">
        <f t="shared" si="150"/>
        <v>0</v>
      </c>
      <c r="BD188" s="265">
        <f t="shared" si="153"/>
        <v>0</v>
      </c>
      <c r="BE188" s="105"/>
      <c r="BF188" s="105"/>
      <c r="BG188" s="105"/>
      <c r="BH188" s="105"/>
      <c r="BI188" s="105"/>
      <c r="BJ188" s="105"/>
    </row>
    <row r="189" spans="1:62" ht="20.100000000000001" hidden="1" customHeight="1" outlineLevel="1">
      <c r="B189" s="100"/>
      <c r="C189" s="908"/>
      <c r="D189" s="909"/>
      <c r="E189" s="909"/>
      <c r="F189" s="910"/>
      <c r="G189" s="890"/>
      <c r="H189" s="891"/>
      <c r="I189" s="152"/>
      <c r="J189" s="152"/>
      <c r="K189" s="152"/>
      <c r="L189" s="152"/>
      <c r="M189" s="152"/>
      <c r="N189" s="152"/>
      <c r="O189" s="152"/>
      <c r="P189" s="153"/>
      <c r="Q189" s="153"/>
      <c r="R189" s="156">
        <f t="shared" si="143"/>
        <v>0</v>
      </c>
      <c r="S189" s="156">
        <f t="shared" si="144"/>
        <v>0</v>
      </c>
      <c r="U189" s="157">
        <f t="shared" si="151"/>
        <v>0</v>
      </c>
      <c r="W189" s="152"/>
      <c r="X189" s="152"/>
      <c r="Y189" s="152"/>
      <c r="Z189" s="152"/>
      <c r="AA189" s="152"/>
      <c r="AB189" s="152"/>
      <c r="AC189" s="347"/>
      <c r="AD189" s="152"/>
      <c r="AE189" s="152"/>
      <c r="AF189" s="152"/>
      <c r="AG189" s="152"/>
      <c r="AH189" s="152"/>
      <c r="AI189" s="152"/>
      <c r="AJ189" s="347"/>
      <c r="AK189" s="152"/>
      <c r="AL189" s="152"/>
      <c r="AM189" s="295"/>
      <c r="AN189" s="228"/>
      <c r="AO189" s="228"/>
      <c r="AP189" s="228"/>
      <c r="AQ189" s="228"/>
      <c r="AR189" s="228"/>
      <c r="AS189" s="348"/>
      <c r="AT189" s="264">
        <f t="shared" si="147"/>
        <v>0</v>
      </c>
      <c r="AU189" s="259"/>
      <c r="AV189" s="265">
        <f t="shared" si="148"/>
        <v>0</v>
      </c>
      <c r="AX189" s="265">
        <f t="shared" si="152"/>
        <v>0</v>
      </c>
      <c r="AZ189" s="492">
        <f t="shared" si="149"/>
        <v>0</v>
      </c>
      <c r="BB189" s="492">
        <f t="shared" si="150"/>
        <v>0</v>
      </c>
      <c r="BD189" s="265">
        <f t="shared" si="153"/>
        <v>0</v>
      </c>
      <c r="BE189" s="105"/>
      <c r="BF189" s="105"/>
      <c r="BG189" s="105"/>
      <c r="BH189" s="105"/>
      <c r="BI189" s="105"/>
      <c r="BJ189" s="105"/>
    </row>
    <row r="190" spans="1:62" ht="20.100000000000001" hidden="1" customHeight="1" outlineLevel="1">
      <c r="B190" s="100"/>
      <c r="C190" s="908"/>
      <c r="D190" s="909"/>
      <c r="E190" s="909"/>
      <c r="F190" s="910"/>
      <c r="G190" s="890"/>
      <c r="H190" s="891"/>
      <c r="I190" s="152"/>
      <c r="J190" s="152"/>
      <c r="K190" s="152"/>
      <c r="L190" s="152"/>
      <c r="M190" s="152"/>
      <c r="N190" s="152"/>
      <c r="O190" s="152"/>
      <c r="P190" s="153"/>
      <c r="Q190" s="153"/>
      <c r="R190" s="156">
        <f t="shared" si="143"/>
        <v>0</v>
      </c>
      <c r="S190" s="156">
        <f t="shared" si="144"/>
        <v>0</v>
      </c>
      <c r="U190" s="157">
        <f t="shared" si="151"/>
        <v>0</v>
      </c>
      <c r="W190" s="152"/>
      <c r="X190" s="152"/>
      <c r="Y190" s="152"/>
      <c r="Z190" s="152"/>
      <c r="AA190" s="152"/>
      <c r="AB190" s="152"/>
      <c r="AC190" s="347"/>
      <c r="AD190" s="152"/>
      <c r="AE190" s="152"/>
      <c r="AF190" s="152"/>
      <c r="AG190" s="152"/>
      <c r="AH190" s="152"/>
      <c r="AI190" s="152"/>
      <c r="AJ190" s="347"/>
      <c r="AK190" s="152"/>
      <c r="AL190" s="152"/>
      <c r="AM190" s="295"/>
      <c r="AN190" s="228"/>
      <c r="AO190" s="228"/>
      <c r="AP190" s="228"/>
      <c r="AQ190" s="228"/>
      <c r="AR190" s="228"/>
      <c r="AS190" s="348"/>
      <c r="AT190" s="264">
        <f t="shared" si="147"/>
        <v>0</v>
      </c>
      <c r="AU190" s="259"/>
      <c r="AV190" s="265">
        <f t="shared" si="148"/>
        <v>0</v>
      </c>
      <c r="AX190" s="265">
        <f t="shared" si="152"/>
        <v>0</v>
      </c>
      <c r="AZ190" s="492">
        <f t="shared" si="149"/>
        <v>0</v>
      </c>
      <c r="BB190" s="492">
        <f t="shared" si="150"/>
        <v>0</v>
      </c>
      <c r="BD190" s="265">
        <f t="shared" si="153"/>
        <v>0</v>
      </c>
      <c r="BE190" s="105"/>
      <c r="BF190" s="105"/>
      <c r="BG190" s="105"/>
      <c r="BH190" s="105"/>
      <c r="BI190" s="105"/>
      <c r="BJ190" s="105"/>
    </row>
    <row r="191" spans="1:62" ht="20.100000000000001" hidden="1" customHeight="1" outlineLevel="1">
      <c r="B191" s="100"/>
      <c r="C191" s="908"/>
      <c r="D191" s="909"/>
      <c r="E191" s="909"/>
      <c r="F191" s="910"/>
      <c r="G191" s="890"/>
      <c r="H191" s="891"/>
      <c r="I191" s="152"/>
      <c r="J191" s="152"/>
      <c r="K191" s="152"/>
      <c r="L191" s="152"/>
      <c r="M191" s="152"/>
      <c r="N191" s="152"/>
      <c r="O191" s="152"/>
      <c r="P191" s="153"/>
      <c r="Q191" s="153"/>
      <c r="R191" s="156">
        <f t="shared" si="143"/>
        <v>0</v>
      </c>
      <c r="S191" s="156">
        <f t="shared" si="144"/>
        <v>0</v>
      </c>
      <c r="U191" s="157">
        <f t="shared" si="151"/>
        <v>0</v>
      </c>
      <c r="W191" s="152"/>
      <c r="X191" s="152"/>
      <c r="Y191" s="152"/>
      <c r="Z191" s="152"/>
      <c r="AA191" s="152"/>
      <c r="AB191" s="152"/>
      <c r="AC191" s="347"/>
      <c r="AD191" s="152"/>
      <c r="AE191" s="152"/>
      <c r="AF191" s="152"/>
      <c r="AG191" s="152"/>
      <c r="AH191" s="152"/>
      <c r="AI191" s="152"/>
      <c r="AJ191" s="347"/>
      <c r="AK191" s="152"/>
      <c r="AL191" s="152"/>
      <c r="AM191" s="295"/>
      <c r="AN191" s="228"/>
      <c r="AO191" s="228"/>
      <c r="AP191" s="228"/>
      <c r="AQ191" s="228"/>
      <c r="AR191" s="228"/>
      <c r="AS191" s="348"/>
      <c r="AT191" s="264">
        <f t="shared" si="147"/>
        <v>0</v>
      </c>
      <c r="AU191" s="259"/>
      <c r="AV191" s="265">
        <f t="shared" si="148"/>
        <v>0</v>
      </c>
      <c r="AX191" s="265">
        <f t="shared" si="152"/>
        <v>0</v>
      </c>
      <c r="AZ191" s="492">
        <f t="shared" si="149"/>
        <v>0</v>
      </c>
      <c r="BB191" s="492">
        <f t="shared" si="150"/>
        <v>0</v>
      </c>
      <c r="BD191" s="265">
        <f t="shared" si="153"/>
        <v>0</v>
      </c>
      <c r="BE191" s="105"/>
      <c r="BF191" s="105"/>
      <c r="BG191" s="105"/>
      <c r="BH191" s="105"/>
      <c r="BI191" s="105"/>
      <c r="BJ191" s="105"/>
    </row>
    <row r="192" spans="1:62" ht="20.100000000000001" hidden="1" customHeight="1" outlineLevel="1">
      <c r="B192" s="100"/>
      <c r="C192" s="908"/>
      <c r="D192" s="909"/>
      <c r="E192" s="909"/>
      <c r="F192" s="910"/>
      <c r="G192" s="890"/>
      <c r="H192" s="891"/>
      <c r="I192" s="152"/>
      <c r="J192" s="152"/>
      <c r="K192" s="152"/>
      <c r="L192" s="152"/>
      <c r="M192" s="152"/>
      <c r="N192" s="152"/>
      <c r="O192" s="152"/>
      <c r="P192" s="153"/>
      <c r="Q192" s="153"/>
      <c r="R192" s="156">
        <f t="shared" si="143"/>
        <v>0</v>
      </c>
      <c r="S192" s="156">
        <f t="shared" si="144"/>
        <v>0</v>
      </c>
      <c r="U192" s="157">
        <f t="shared" si="151"/>
        <v>0</v>
      </c>
      <c r="W192" s="152"/>
      <c r="X192" s="152"/>
      <c r="Y192" s="152"/>
      <c r="Z192" s="152"/>
      <c r="AA192" s="152"/>
      <c r="AB192" s="152"/>
      <c r="AC192" s="347"/>
      <c r="AD192" s="152"/>
      <c r="AE192" s="152"/>
      <c r="AF192" s="152"/>
      <c r="AG192" s="152"/>
      <c r="AH192" s="152"/>
      <c r="AI192" s="152"/>
      <c r="AJ192" s="347"/>
      <c r="AK192" s="152"/>
      <c r="AL192" s="152"/>
      <c r="AM192" s="295"/>
      <c r="AN192" s="228"/>
      <c r="AO192" s="228"/>
      <c r="AP192" s="228"/>
      <c r="AQ192" s="228"/>
      <c r="AR192" s="228"/>
      <c r="AS192" s="348"/>
      <c r="AT192" s="264">
        <f t="shared" si="147"/>
        <v>0</v>
      </c>
      <c r="AU192" s="259"/>
      <c r="AV192" s="265">
        <f t="shared" si="148"/>
        <v>0</v>
      </c>
      <c r="AX192" s="265">
        <f t="shared" si="152"/>
        <v>0</v>
      </c>
      <c r="AZ192" s="492">
        <f t="shared" si="149"/>
        <v>0</v>
      </c>
      <c r="BB192" s="492">
        <f t="shared" si="150"/>
        <v>0</v>
      </c>
      <c r="BD192" s="265">
        <f t="shared" si="153"/>
        <v>0</v>
      </c>
      <c r="BE192" s="105"/>
      <c r="BF192" s="105"/>
      <c r="BG192" s="105"/>
      <c r="BH192" s="105"/>
      <c r="BI192" s="105"/>
      <c r="BJ192" s="105"/>
    </row>
    <row r="193" spans="2:62" ht="20.100000000000001" hidden="1" customHeight="1" outlineLevel="1">
      <c r="B193" s="100"/>
      <c r="C193" s="908"/>
      <c r="D193" s="909"/>
      <c r="E193" s="909"/>
      <c r="F193" s="910"/>
      <c r="G193" s="890"/>
      <c r="H193" s="891"/>
      <c r="I193" s="152"/>
      <c r="J193" s="152"/>
      <c r="K193" s="152"/>
      <c r="L193" s="152"/>
      <c r="M193" s="152"/>
      <c r="N193" s="152"/>
      <c r="O193" s="152"/>
      <c r="P193" s="153"/>
      <c r="Q193" s="153"/>
      <c r="R193" s="156">
        <f t="shared" si="143"/>
        <v>0</v>
      </c>
      <c r="S193" s="156">
        <f t="shared" si="144"/>
        <v>0</v>
      </c>
      <c r="U193" s="157">
        <f t="shared" si="151"/>
        <v>0</v>
      </c>
      <c r="W193" s="152"/>
      <c r="X193" s="152"/>
      <c r="Y193" s="152"/>
      <c r="Z193" s="152"/>
      <c r="AA193" s="152"/>
      <c r="AB193" s="152"/>
      <c r="AC193" s="347"/>
      <c r="AD193" s="152"/>
      <c r="AE193" s="152"/>
      <c r="AF193" s="152"/>
      <c r="AG193" s="152"/>
      <c r="AH193" s="152"/>
      <c r="AI193" s="152"/>
      <c r="AJ193" s="347"/>
      <c r="AK193" s="152"/>
      <c r="AL193" s="152"/>
      <c r="AM193" s="295"/>
      <c r="AN193" s="228"/>
      <c r="AO193" s="228"/>
      <c r="AP193" s="228"/>
      <c r="AQ193" s="228"/>
      <c r="AR193" s="228"/>
      <c r="AS193" s="348"/>
      <c r="AT193" s="264">
        <f t="shared" si="147"/>
        <v>0</v>
      </c>
      <c r="AU193" s="259"/>
      <c r="AV193" s="265">
        <f t="shared" si="148"/>
        <v>0</v>
      </c>
      <c r="AX193" s="265">
        <f t="shared" si="152"/>
        <v>0</v>
      </c>
      <c r="AZ193" s="492">
        <f t="shared" si="149"/>
        <v>0</v>
      </c>
      <c r="BB193" s="492">
        <f t="shared" si="150"/>
        <v>0</v>
      </c>
      <c r="BD193" s="265">
        <f t="shared" si="153"/>
        <v>0</v>
      </c>
      <c r="BE193" s="105"/>
      <c r="BF193" s="105"/>
      <c r="BG193" s="105"/>
      <c r="BH193" s="105"/>
      <c r="BI193" s="105"/>
      <c r="BJ193" s="105"/>
    </row>
    <row r="194" spans="2:62" ht="20.100000000000001" hidden="1" customHeight="1" outlineLevel="1">
      <c r="B194" s="100"/>
      <c r="C194" s="908"/>
      <c r="D194" s="909"/>
      <c r="E194" s="909"/>
      <c r="F194" s="910"/>
      <c r="G194" s="890"/>
      <c r="H194" s="891"/>
      <c r="I194" s="152"/>
      <c r="J194" s="152"/>
      <c r="K194" s="152"/>
      <c r="L194" s="152"/>
      <c r="M194" s="152"/>
      <c r="N194" s="152"/>
      <c r="O194" s="152"/>
      <c r="P194" s="153"/>
      <c r="Q194" s="153"/>
      <c r="R194" s="156">
        <f t="shared" si="143"/>
        <v>0</v>
      </c>
      <c r="S194" s="156">
        <f t="shared" si="144"/>
        <v>0</v>
      </c>
      <c r="U194" s="157">
        <f t="shared" si="151"/>
        <v>0</v>
      </c>
      <c r="W194" s="152"/>
      <c r="X194" s="152"/>
      <c r="Y194" s="152"/>
      <c r="Z194" s="152"/>
      <c r="AA194" s="152"/>
      <c r="AB194" s="152"/>
      <c r="AC194" s="347"/>
      <c r="AD194" s="152"/>
      <c r="AE194" s="152"/>
      <c r="AF194" s="152"/>
      <c r="AG194" s="152"/>
      <c r="AH194" s="152"/>
      <c r="AI194" s="152"/>
      <c r="AJ194" s="347"/>
      <c r="AK194" s="152"/>
      <c r="AL194" s="152"/>
      <c r="AM194" s="295"/>
      <c r="AN194" s="228"/>
      <c r="AO194" s="228"/>
      <c r="AP194" s="228"/>
      <c r="AQ194" s="228"/>
      <c r="AR194" s="228"/>
      <c r="AS194" s="348"/>
      <c r="AT194" s="264">
        <f t="shared" si="147"/>
        <v>0</v>
      </c>
      <c r="AU194" s="259"/>
      <c r="AV194" s="265">
        <f t="shared" si="148"/>
        <v>0</v>
      </c>
      <c r="AX194" s="265">
        <f t="shared" si="152"/>
        <v>0</v>
      </c>
      <c r="AZ194" s="492">
        <f t="shared" si="149"/>
        <v>0</v>
      </c>
      <c r="BB194" s="492">
        <f t="shared" si="150"/>
        <v>0</v>
      </c>
      <c r="BD194" s="265">
        <f t="shared" si="153"/>
        <v>0</v>
      </c>
      <c r="BE194" s="105"/>
      <c r="BF194" s="105"/>
      <c r="BG194" s="105"/>
      <c r="BH194" s="105"/>
      <c r="BI194" s="105"/>
      <c r="BJ194" s="105"/>
    </row>
    <row r="195" spans="2:62" ht="20.100000000000001" hidden="1" customHeight="1" outlineLevel="1">
      <c r="B195" s="100"/>
      <c r="C195" s="908"/>
      <c r="D195" s="909"/>
      <c r="E195" s="909"/>
      <c r="F195" s="910"/>
      <c r="G195" s="890"/>
      <c r="H195" s="891"/>
      <c r="I195" s="152"/>
      <c r="J195" s="152"/>
      <c r="K195" s="152"/>
      <c r="L195" s="152"/>
      <c r="M195" s="152"/>
      <c r="N195" s="152"/>
      <c r="O195" s="152"/>
      <c r="P195" s="153"/>
      <c r="Q195" s="153"/>
      <c r="R195" s="156">
        <f t="shared" si="143"/>
        <v>0</v>
      </c>
      <c r="S195" s="156">
        <f t="shared" si="144"/>
        <v>0</v>
      </c>
      <c r="U195" s="157">
        <f t="shared" si="151"/>
        <v>0</v>
      </c>
      <c r="W195" s="152"/>
      <c r="X195" s="152"/>
      <c r="Y195" s="152"/>
      <c r="Z195" s="152"/>
      <c r="AA195" s="152"/>
      <c r="AB195" s="152"/>
      <c r="AC195" s="347"/>
      <c r="AD195" s="152"/>
      <c r="AE195" s="152"/>
      <c r="AF195" s="152"/>
      <c r="AG195" s="152"/>
      <c r="AH195" s="152"/>
      <c r="AI195" s="152"/>
      <c r="AJ195" s="347"/>
      <c r="AK195" s="152"/>
      <c r="AL195" s="152"/>
      <c r="AM195" s="295"/>
      <c r="AN195" s="228"/>
      <c r="AO195" s="228"/>
      <c r="AP195" s="228"/>
      <c r="AQ195" s="228"/>
      <c r="AR195" s="228"/>
      <c r="AS195" s="348"/>
      <c r="AT195" s="264">
        <f t="shared" si="147"/>
        <v>0</v>
      </c>
      <c r="AU195" s="259"/>
      <c r="AV195" s="265">
        <f t="shared" si="148"/>
        <v>0</v>
      </c>
      <c r="AX195" s="265">
        <f t="shared" si="152"/>
        <v>0</v>
      </c>
      <c r="AZ195" s="492">
        <f t="shared" si="149"/>
        <v>0</v>
      </c>
      <c r="BB195" s="492">
        <f t="shared" si="150"/>
        <v>0</v>
      </c>
      <c r="BD195" s="265">
        <f t="shared" si="153"/>
        <v>0</v>
      </c>
      <c r="BE195" s="105"/>
      <c r="BF195" s="105"/>
      <c r="BG195" s="105"/>
      <c r="BH195" s="105"/>
      <c r="BI195" s="105"/>
      <c r="BJ195" s="105"/>
    </row>
    <row r="196" spans="2:62" ht="20.100000000000001" hidden="1" customHeight="1" outlineLevel="1">
      <c r="B196" s="100"/>
      <c r="C196" s="908"/>
      <c r="D196" s="909"/>
      <c r="E196" s="909"/>
      <c r="F196" s="910"/>
      <c r="G196" s="890"/>
      <c r="H196" s="891"/>
      <c r="I196" s="152"/>
      <c r="J196" s="152"/>
      <c r="K196" s="152"/>
      <c r="L196" s="152"/>
      <c r="M196" s="152"/>
      <c r="N196" s="152"/>
      <c r="O196" s="152"/>
      <c r="P196" s="153"/>
      <c r="Q196" s="153"/>
      <c r="R196" s="156">
        <f t="shared" si="143"/>
        <v>0</v>
      </c>
      <c r="S196" s="156">
        <f t="shared" si="144"/>
        <v>0</v>
      </c>
      <c r="U196" s="157">
        <f t="shared" si="151"/>
        <v>0</v>
      </c>
      <c r="W196" s="152"/>
      <c r="X196" s="152"/>
      <c r="Y196" s="152"/>
      <c r="Z196" s="152"/>
      <c r="AA196" s="152"/>
      <c r="AB196" s="152"/>
      <c r="AC196" s="347"/>
      <c r="AD196" s="152"/>
      <c r="AE196" s="152"/>
      <c r="AF196" s="152"/>
      <c r="AG196" s="152"/>
      <c r="AH196" s="152"/>
      <c r="AI196" s="152"/>
      <c r="AJ196" s="347"/>
      <c r="AK196" s="152"/>
      <c r="AL196" s="152"/>
      <c r="AM196" s="295"/>
      <c r="AN196" s="228"/>
      <c r="AO196" s="228"/>
      <c r="AP196" s="228"/>
      <c r="AQ196" s="228"/>
      <c r="AR196" s="228"/>
      <c r="AS196" s="348"/>
      <c r="AT196" s="264">
        <f t="shared" si="147"/>
        <v>0</v>
      </c>
      <c r="AU196" s="259"/>
      <c r="AV196" s="265">
        <f t="shared" si="148"/>
        <v>0</v>
      </c>
      <c r="AX196" s="265">
        <f t="shared" si="152"/>
        <v>0</v>
      </c>
      <c r="AZ196" s="492">
        <f t="shared" si="149"/>
        <v>0</v>
      </c>
      <c r="BB196" s="492">
        <f t="shared" si="150"/>
        <v>0</v>
      </c>
      <c r="BD196" s="265">
        <f t="shared" si="153"/>
        <v>0</v>
      </c>
      <c r="BE196" s="105"/>
      <c r="BF196" s="105"/>
      <c r="BG196" s="105"/>
      <c r="BH196" s="105"/>
      <c r="BI196" s="105"/>
      <c r="BJ196" s="105"/>
    </row>
    <row r="197" spans="2:62" ht="20.100000000000001" hidden="1" customHeight="1" outlineLevel="1">
      <c r="B197" s="100"/>
      <c r="C197" s="908"/>
      <c r="D197" s="909"/>
      <c r="E197" s="909"/>
      <c r="F197" s="910"/>
      <c r="G197" s="890"/>
      <c r="H197" s="891"/>
      <c r="I197" s="152"/>
      <c r="J197" s="152"/>
      <c r="K197" s="152"/>
      <c r="L197" s="152"/>
      <c r="M197" s="152"/>
      <c r="N197" s="152"/>
      <c r="O197" s="152"/>
      <c r="P197" s="153"/>
      <c r="Q197" s="153"/>
      <c r="R197" s="156">
        <f t="shared" si="143"/>
        <v>0</v>
      </c>
      <c r="S197" s="156">
        <f t="shared" si="144"/>
        <v>0</v>
      </c>
      <c r="U197" s="157">
        <f t="shared" si="151"/>
        <v>0</v>
      </c>
      <c r="W197" s="152"/>
      <c r="X197" s="152"/>
      <c r="Y197" s="152"/>
      <c r="Z197" s="152"/>
      <c r="AA197" s="152"/>
      <c r="AB197" s="152"/>
      <c r="AC197" s="347"/>
      <c r="AD197" s="152"/>
      <c r="AE197" s="152"/>
      <c r="AF197" s="152"/>
      <c r="AG197" s="152"/>
      <c r="AH197" s="152"/>
      <c r="AI197" s="152"/>
      <c r="AJ197" s="347"/>
      <c r="AK197" s="152"/>
      <c r="AL197" s="152"/>
      <c r="AM197" s="295"/>
      <c r="AN197" s="228"/>
      <c r="AO197" s="228"/>
      <c r="AP197" s="228"/>
      <c r="AQ197" s="228"/>
      <c r="AR197" s="228"/>
      <c r="AS197" s="348"/>
      <c r="AT197" s="264">
        <f t="shared" si="147"/>
        <v>0</v>
      </c>
      <c r="AU197" s="259"/>
      <c r="AV197" s="265">
        <f t="shared" si="148"/>
        <v>0</v>
      </c>
      <c r="AX197" s="265">
        <f t="shared" si="152"/>
        <v>0</v>
      </c>
      <c r="AZ197" s="492">
        <f t="shared" si="149"/>
        <v>0</v>
      </c>
      <c r="BB197" s="492">
        <f t="shared" si="150"/>
        <v>0</v>
      </c>
      <c r="BD197" s="265">
        <f t="shared" si="153"/>
        <v>0</v>
      </c>
      <c r="BE197" s="105"/>
      <c r="BF197" s="105"/>
      <c r="BG197" s="105"/>
      <c r="BH197" s="105"/>
      <c r="BI197" s="105"/>
      <c r="BJ197" s="105"/>
    </row>
    <row r="198" spans="2:62" ht="9.9499999999999993" hidden="1" customHeight="1" outlineLevel="1">
      <c r="B198" s="101"/>
      <c r="C198" s="208"/>
      <c r="D198" s="208"/>
      <c r="E198" s="208"/>
      <c r="F198" s="208"/>
      <c r="G198" s="237"/>
      <c r="H198" s="207"/>
      <c r="I198" s="257"/>
      <c r="J198" s="257"/>
      <c r="K198" s="257"/>
      <c r="L198" s="257"/>
      <c r="M198" s="257"/>
      <c r="N198" s="257"/>
      <c r="O198" s="257"/>
      <c r="P198" s="256"/>
      <c r="Q198" s="102"/>
      <c r="R198" s="102"/>
      <c r="S198" s="102"/>
      <c r="U198" s="98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Z198" s="493"/>
      <c r="BE198" s="105"/>
      <c r="BF198" s="105"/>
      <c r="BG198" s="105"/>
      <c r="BH198" s="105"/>
      <c r="BI198" s="105"/>
      <c r="BJ198" s="105"/>
    </row>
    <row r="199" spans="2:62" ht="20.100000000000001" customHeight="1" collapsed="1">
      <c r="B199" s="151">
        <f>B182+1</f>
        <v>12</v>
      </c>
      <c r="C199" s="916"/>
      <c r="D199" s="917"/>
      <c r="E199" s="917"/>
      <c r="F199" s="918"/>
      <c r="G199" s="429"/>
      <c r="H199" s="206">
        <v>1</v>
      </c>
      <c r="I199" s="642">
        <f t="shared" ref="I199" si="154">$H199*SUM(I200:I214)</f>
        <v>0</v>
      </c>
      <c r="J199" s="643">
        <f t="shared" ref="J199:O199" si="155">$H199*SUM(J200:J214)</f>
        <v>0</v>
      </c>
      <c r="K199" s="644">
        <f t="shared" si="155"/>
        <v>0</v>
      </c>
      <c r="L199" s="645">
        <f t="shared" si="155"/>
        <v>0</v>
      </c>
      <c r="M199" s="645">
        <f t="shared" si="155"/>
        <v>0</v>
      </c>
      <c r="N199" s="644">
        <f t="shared" si="155"/>
        <v>0</v>
      </c>
      <c r="O199" s="642">
        <f t="shared" si="155"/>
        <v>0</v>
      </c>
      <c r="P199" s="209">
        <f t="shared" ref="P199:Q199" si="156">$H199*SUM(P200:P214)</f>
        <v>0</v>
      </c>
      <c r="Q199" s="210">
        <f t="shared" si="156"/>
        <v>0</v>
      </c>
      <c r="R199" s="136">
        <f t="shared" ref="R199:R214" si="157">P199*(1+Gewinn)*(1+SicherheitAngebot)</f>
        <v>0</v>
      </c>
      <c r="S199" s="137">
        <f t="shared" ref="S199:S214" si="158">Q199*(1+MGKZ)*(1+Gewinn)*(1+SicherheitAngebot)</f>
        <v>0</v>
      </c>
      <c r="U199" s="10">
        <f>I199*$I$7+J199*$J$7+K199*$K$7+L199*$L$7+M199*$M$7+N199*$N$7+O199*$O$7+R199+S199</f>
        <v>0</v>
      </c>
      <c r="W199" s="646">
        <f t="shared" ref="W199:AB199" si="159">$H199*SUM(W200:W214)</f>
        <v>0</v>
      </c>
      <c r="X199" s="647">
        <f t="shared" si="159"/>
        <v>0</v>
      </c>
      <c r="Y199" s="648">
        <f t="shared" si="159"/>
        <v>0</v>
      </c>
      <c r="Z199" s="649">
        <f t="shared" si="159"/>
        <v>0</v>
      </c>
      <c r="AA199" s="648">
        <f t="shared" si="159"/>
        <v>0</v>
      </c>
      <c r="AB199" s="646">
        <f t="shared" si="159"/>
        <v>0</v>
      </c>
      <c r="AC199" s="258"/>
      <c r="AD199" s="646">
        <f t="shared" ref="AD199:AM199" si="160">$H199*SUM(AD200:AD214)</f>
        <v>0</v>
      </c>
      <c r="AE199" s="647">
        <f t="shared" si="160"/>
        <v>0</v>
      </c>
      <c r="AF199" s="648">
        <f t="shared" si="160"/>
        <v>0</v>
      </c>
      <c r="AG199" s="649">
        <f t="shared" si="160"/>
        <v>0</v>
      </c>
      <c r="AH199" s="648">
        <f t="shared" si="160"/>
        <v>0</v>
      </c>
      <c r="AI199" s="646">
        <f t="shared" si="160"/>
        <v>0</v>
      </c>
      <c r="AJ199" s="258"/>
      <c r="AK199" s="653">
        <f t="shared" si="160"/>
        <v>0</v>
      </c>
      <c r="AL199" s="653">
        <f t="shared" si="160"/>
        <v>0</v>
      </c>
      <c r="AM199" s="653">
        <f t="shared" si="160"/>
        <v>0</v>
      </c>
      <c r="AN199" s="227">
        <f>$H199*SUM(AN200:AN214)*(1+Gewinn)*(1+SicherheitAngebot)</f>
        <v>0</v>
      </c>
      <c r="AO199" s="227">
        <f>$H199*SUM(AO200:AO214)*(1+Gewinn)*(1+SicherheitAngebot)</f>
        <v>0</v>
      </c>
      <c r="AP199" s="227">
        <f>$H199*SUM(AP200:AP214)*(1+Gewinn)*(1+SicherheitAngebot)</f>
        <v>0</v>
      </c>
      <c r="AQ199" s="227">
        <f>$H199*SUM(AQ200:AQ214)*(1+Gewinn)*(1+SicherheitAngebot)</f>
        <v>0</v>
      </c>
      <c r="AR199" s="227">
        <f>$H199*SUM(AR200:AR214)*(1+Gewinn)*(1+SicherheitAngebot)</f>
        <v>0</v>
      </c>
      <c r="AS199" s="262"/>
      <c r="AT199" s="263">
        <f t="shared" si="147"/>
        <v>0</v>
      </c>
      <c r="AU199" s="259"/>
      <c r="AV199" s="491">
        <f>AK199*$AK$7+AL199*$AL$7+AM199*$AM$7+SUM(AN199:AR199)+AT199/Zuschläge_IBN+AT199</f>
        <v>0</v>
      </c>
      <c r="AX199" s="685">
        <f>U199+AV199</f>
        <v>0</v>
      </c>
      <c r="AZ199" s="490">
        <f>IF(H199&gt;0,U199/(1+SicherheitAngebot)*(1+Sicherheit),0)</f>
        <v>0</v>
      </c>
      <c r="BB199" s="490">
        <f>IF(H199&gt;0,AV199/(1+SicherheitAngebot)*(1+Sicherheit),0)</f>
        <v>0</v>
      </c>
      <c r="BD199" s="490">
        <f>AZ199+BB199</f>
        <v>0</v>
      </c>
      <c r="BE199" s="105"/>
      <c r="BF199" s="105"/>
      <c r="BG199" s="105"/>
      <c r="BH199" s="105"/>
      <c r="BI199" s="105"/>
      <c r="BJ199" s="105"/>
    </row>
    <row r="200" spans="2:62" ht="20.100000000000001" hidden="1" customHeight="1" outlineLevel="1">
      <c r="B200" s="99"/>
      <c r="C200" s="908"/>
      <c r="D200" s="909"/>
      <c r="E200" s="909"/>
      <c r="F200" s="910"/>
      <c r="G200" s="890"/>
      <c r="H200" s="901"/>
      <c r="I200" s="152"/>
      <c r="J200" s="152"/>
      <c r="K200" s="152"/>
      <c r="L200" s="152"/>
      <c r="M200" s="152"/>
      <c r="N200" s="152"/>
      <c r="O200" s="152"/>
      <c r="P200" s="153"/>
      <c r="Q200" s="153"/>
      <c r="R200" s="156">
        <f t="shared" si="157"/>
        <v>0</v>
      </c>
      <c r="S200" s="156">
        <f t="shared" si="158"/>
        <v>0</v>
      </c>
      <c r="U200" s="157">
        <f>I200*$I$7+J200*$J$7+K200*$K$7+L200*$L$7+M200*$M$7+N200*$N$7+O200*$O$7+R200+S200</f>
        <v>0</v>
      </c>
      <c r="W200" s="152"/>
      <c r="X200" s="152"/>
      <c r="Y200" s="152"/>
      <c r="Z200" s="152"/>
      <c r="AA200" s="152"/>
      <c r="AB200" s="152"/>
      <c r="AC200" s="347"/>
      <c r="AD200" s="152"/>
      <c r="AE200" s="152"/>
      <c r="AF200" s="152"/>
      <c r="AG200" s="152"/>
      <c r="AH200" s="152"/>
      <c r="AI200" s="152"/>
      <c r="AJ200" s="347"/>
      <c r="AK200" s="152"/>
      <c r="AL200" s="152"/>
      <c r="AM200" s="295"/>
      <c r="AN200" s="228"/>
      <c r="AO200" s="228"/>
      <c r="AP200" s="228"/>
      <c r="AQ200" s="228"/>
      <c r="AR200" s="228"/>
      <c r="AS200" s="348"/>
      <c r="AT200" s="264">
        <f t="shared" si="147"/>
        <v>0</v>
      </c>
      <c r="AU200" s="259"/>
      <c r="AV200" s="265">
        <f t="shared" ref="AV200:AV214" si="161">AK200*$AK$7+AL200*$AL$7+AM200*$AM$7+SUM(AN200:AR200)*(1+Gewinn)*(1+SicherheitAngebot)+AT200/Zuschläge_IBN+AT200</f>
        <v>0</v>
      </c>
      <c r="AX200" s="265">
        <f>U200+AV200</f>
        <v>0</v>
      </c>
      <c r="AZ200" s="492">
        <f t="shared" ref="AZ200:AZ214" si="162">U200/(1+SicherheitAngebot)*(1+Sicherheit)</f>
        <v>0</v>
      </c>
      <c r="BB200" s="492">
        <f t="shared" ref="BB200:BB214" si="163">AV200/(1+SicherheitAngebot)*(1+Sicherheit)</f>
        <v>0</v>
      </c>
      <c r="BD200" s="265">
        <f>AZ200+BB200</f>
        <v>0</v>
      </c>
      <c r="BE200" s="105"/>
      <c r="BF200" s="105"/>
      <c r="BG200" s="105"/>
      <c r="BH200" s="105"/>
      <c r="BI200" s="105"/>
      <c r="BJ200" s="105"/>
    </row>
    <row r="201" spans="2:62" ht="20.100000000000001" hidden="1" customHeight="1" outlineLevel="1">
      <c r="B201" s="100"/>
      <c r="C201" s="908"/>
      <c r="D201" s="909"/>
      <c r="E201" s="909"/>
      <c r="F201" s="910"/>
      <c r="G201" s="890"/>
      <c r="H201" s="891"/>
      <c r="I201" s="152"/>
      <c r="J201" s="152"/>
      <c r="K201" s="152"/>
      <c r="L201" s="152"/>
      <c r="M201" s="152"/>
      <c r="N201" s="152"/>
      <c r="O201" s="152"/>
      <c r="P201" s="153"/>
      <c r="Q201" s="153"/>
      <c r="R201" s="156">
        <f t="shared" si="157"/>
        <v>0</v>
      </c>
      <c r="S201" s="156">
        <f t="shared" si="158"/>
        <v>0</v>
      </c>
      <c r="U201" s="157">
        <f t="shared" ref="U201:U214" si="164">I201*$I$7+J201*$J$7+K201*$K$7+L201*$L$7+M201*$M$7+N201*$N$7+O201*$O$7+R201+S201</f>
        <v>0</v>
      </c>
      <c r="W201" s="152"/>
      <c r="X201" s="152"/>
      <c r="Y201" s="152"/>
      <c r="Z201" s="152"/>
      <c r="AA201" s="152"/>
      <c r="AB201" s="152"/>
      <c r="AC201" s="347"/>
      <c r="AD201" s="152"/>
      <c r="AE201" s="152"/>
      <c r="AF201" s="152"/>
      <c r="AG201" s="152"/>
      <c r="AH201" s="152"/>
      <c r="AI201" s="152"/>
      <c r="AJ201" s="347"/>
      <c r="AK201" s="152"/>
      <c r="AL201" s="152"/>
      <c r="AM201" s="295"/>
      <c r="AN201" s="228"/>
      <c r="AO201" s="228"/>
      <c r="AP201" s="228"/>
      <c r="AQ201" s="228"/>
      <c r="AR201" s="228"/>
      <c r="AS201" s="348"/>
      <c r="AT201" s="264">
        <f t="shared" si="147"/>
        <v>0</v>
      </c>
      <c r="AU201" s="259"/>
      <c r="AV201" s="265">
        <f t="shared" si="161"/>
        <v>0</v>
      </c>
      <c r="AX201" s="265">
        <f t="shared" ref="AX201:AX214" si="165">U201+AV201</f>
        <v>0</v>
      </c>
      <c r="AZ201" s="492">
        <f t="shared" si="162"/>
        <v>0</v>
      </c>
      <c r="BB201" s="492">
        <f t="shared" si="163"/>
        <v>0</v>
      </c>
      <c r="BD201" s="265">
        <f t="shared" ref="BD201:BD214" si="166">AZ201+BB201</f>
        <v>0</v>
      </c>
      <c r="BE201" s="105"/>
      <c r="BF201" s="105"/>
      <c r="BG201" s="105"/>
      <c r="BH201" s="105"/>
      <c r="BI201" s="105"/>
      <c r="BJ201" s="105"/>
    </row>
    <row r="202" spans="2:62" ht="20.100000000000001" hidden="1" customHeight="1" outlineLevel="1">
      <c r="B202" s="100"/>
      <c r="C202" s="908"/>
      <c r="D202" s="909"/>
      <c r="E202" s="909"/>
      <c r="F202" s="910"/>
      <c r="G202" s="890"/>
      <c r="H202" s="891"/>
      <c r="I202" s="152"/>
      <c r="J202" s="152"/>
      <c r="K202" s="152"/>
      <c r="L202" s="152"/>
      <c r="M202" s="152"/>
      <c r="N202" s="152"/>
      <c r="O202" s="152"/>
      <c r="P202" s="153"/>
      <c r="Q202" s="153"/>
      <c r="R202" s="156">
        <f t="shared" si="157"/>
        <v>0</v>
      </c>
      <c r="S202" s="156">
        <f t="shared" si="158"/>
        <v>0</v>
      </c>
      <c r="U202" s="157">
        <f t="shared" si="164"/>
        <v>0</v>
      </c>
      <c r="W202" s="152"/>
      <c r="X202" s="152"/>
      <c r="Y202" s="152"/>
      <c r="Z202" s="152"/>
      <c r="AA202" s="152"/>
      <c r="AB202" s="152"/>
      <c r="AC202" s="347"/>
      <c r="AD202" s="152"/>
      <c r="AE202" s="152"/>
      <c r="AF202" s="152"/>
      <c r="AG202" s="152"/>
      <c r="AH202" s="152"/>
      <c r="AI202" s="152"/>
      <c r="AJ202" s="347"/>
      <c r="AK202" s="152"/>
      <c r="AL202" s="152"/>
      <c r="AM202" s="295"/>
      <c r="AN202" s="228"/>
      <c r="AO202" s="228"/>
      <c r="AP202" s="228"/>
      <c r="AQ202" s="228"/>
      <c r="AR202" s="228"/>
      <c r="AS202" s="348"/>
      <c r="AT202" s="264">
        <f t="shared" si="147"/>
        <v>0</v>
      </c>
      <c r="AU202" s="259"/>
      <c r="AV202" s="265">
        <f t="shared" si="161"/>
        <v>0</v>
      </c>
      <c r="AX202" s="265">
        <f t="shared" si="165"/>
        <v>0</v>
      </c>
      <c r="AZ202" s="492">
        <f t="shared" si="162"/>
        <v>0</v>
      </c>
      <c r="BB202" s="492">
        <f t="shared" si="163"/>
        <v>0</v>
      </c>
      <c r="BD202" s="265">
        <f t="shared" si="166"/>
        <v>0</v>
      </c>
      <c r="BE202" s="105"/>
      <c r="BF202" s="105"/>
      <c r="BG202" s="105"/>
      <c r="BH202" s="105"/>
      <c r="BI202" s="105"/>
      <c r="BJ202" s="105"/>
    </row>
    <row r="203" spans="2:62" ht="20.100000000000001" hidden="1" customHeight="1" outlineLevel="1">
      <c r="B203" s="100"/>
      <c r="C203" s="908"/>
      <c r="D203" s="909"/>
      <c r="E203" s="909"/>
      <c r="F203" s="910"/>
      <c r="G203" s="890"/>
      <c r="H203" s="891"/>
      <c r="I203" s="152"/>
      <c r="J203" s="152"/>
      <c r="K203" s="152"/>
      <c r="L203" s="152"/>
      <c r="M203" s="152"/>
      <c r="N203" s="152"/>
      <c r="O203" s="152"/>
      <c r="P203" s="153"/>
      <c r="Q203" s="153"/>
      <c r="R203" s="156">
        <f t="shared" si="157"/>
        <v>0</v>
      </c>
      <c r="S203" s="156">
        <f t="shared" si="158"/>
        <v>0</v>
      </c>
      <c r="U203" s="157">
        <f t="shared" si="164"/>
        <v>0</v>
      </c>
      <c r="W203" s="152"/>
      <c r="X203" s="152"/>
      <c r="Y203" s="152"/>
      <c r="Z203" s="152"/>
      <c r="AA203" s="152"/>
      <c r="AB203" s="152"/>
      <c r="AC203" s="347"/>
      <c r="AD203" s="152"/>
      <c r="AE203" s="152"/>
      <c r="AF203" s="152"/>
      <c r="AG203" s="152"/>
      <c r="AH203" s="152"/>
      <c r="AI203" s="152"/>
      <c r="AJ203" s="347"/>
      <c r="AK203" s="152"/>
      <c r="AL203" s="152"/>
      <c r="AM203" s="295"/>
      <c r="AN203" s="228"/>
      <c r="AO203" s="228"/>
      <c r="AP203" s="228"/>
      <c r="AQ203" s="228"/>
      <c r="AR203" s="228"/>
      <c r="AS203" s="348"/>
      <c r="AT203" s="264">
        <f t="shared" si="147"/>
        <v>0</v>
      </c>
      <c r="AU203" s="259"/>
      <c r="AV203" s="265">
        <f t="shared" si="161"/>
        <v>0</v>
      </c>
      <c r="AX203" s="265">
        <f t="shared" si="165"/>
        <v>0</v>
      </c>
      <c r="AZ203" s="492">
        <f t="shared" si="162"/>
        <v>0</v>
      </c>
      <c r="BB203" s="492">
        <f t="shared" si="163"/>
        <v>0</v>
      </c>
      <c r="BD203" s="265">
        <f t="shared" si="166"/>
        <v>0</v>
      </c>
      <c r="BE203" s="105"/>
      <c r="BF203" s="105"/>
      <c r="BG203" s="105"/>
      <c r="BH203" s="105"/>
      <c r="BI203" s="105"/>
      <c r="BJ203" s="105"/>
    </row>
    <row r="204" spans="2:62" ht="20.100000000000001" hidden="1" customHeight="1" outlineLevel="1">
      <c r="B204" s="100"/>
      <c r="C204" s="908"/>
      <c r="D204" s="909"/>
      <c r="E204" s="909"/>
      <c r="F204" s="910"/>
      <c r="G204" s="890"/>
      <c r="H204" s="891"/>
      <c r="I204" s="152"/>
      <c r="J204" s="152"/>
      <c r="K204" s="152"/>
      <c r="L204" s="152"/>
      <c r="M204" s="152"/>
      <c r="N204" s="152"/>
      <c r="O204" s="152"/>
      <c r="P204" s="153"/>
      <c r="Q204" s="153"/>
      <c r="R204" s="156">
        <f t="shared" si="157"/>
        <v>0</v>
      </c>
      <c r="S204" s="156">
        <f t="shared" si="158"/>
        <v>0</v>
      </c>
      <c r="U204" s="157">
        <f t="shared" si="164"/>
        <v>0</v>
      </c>
      <c r="W204" s="152"/>
      <c r="X204" s="152"/>
      <c r="Y204" s="152"/>
      <c r="Z204" s="152"/>
      <c r="AA204" s="152"/>
      <c r="AB204" s="152"/>
      <c r="AC204" s="347"/>
      <c r="AD204" s="152"/>
      <c r="AE204" s="152"/>
      <c r="AF204" s="152"/>
      <c r="AG204" s="152"/>
      <c r="AH204" s="152"/>
      <c r="AI204" s="152"/>
      <c r="AJ204" s="347"/>
      <c r="AK204" s="152"/>
      <c r="AL204" s="152"/>
      <c r="AM204" s="295"/>
      <c r="AN204" s="228"/>
      <c r="AO204" s="228"/>
      <c r="AP204" s="228"/>
      <c r="AQ204" s="228"/>
      <c r="AR204" s="228"/>
      <c r="AS204" s="348"/>
      <c r="AT204" s="264">
        <f t="shared" si="147"/>
        <v>0</v>
      </c>
      <c r="AU204" s="259"/>
      <c r="AV204" s="265">
        <f t="shared" si="161"/>
        <v>0</v>
      </c>
      <c r="AX204" s="265">
        <f t="shared" si="165"/>
        <v>0</v>
      </c>
      <c r="AZ204" s="492">
        <f t="shared" si="162"/>
        <v>0</v>
      </c>
      <c r="BB204" s="492">
        <f t="shared" si="163"/>
        <v>0</v>
      </c>
      <c r="BD204" s="265">
        <f t="shared" si="166"/>
        <v>0</v>
      </c>
      <c r="BE204" s="105"/>
      <c r="BF204" s="105"/>
      <c r="BG204" s="105"/>
      <c r="BH204" s="105"/>
      <c r="BI204" s="105"/>
      <c r="BJ204" s="105"/>
    </row>
    <row r="205" spans="2:62" ht="20.100000000000001" hidden="1" customHeight="1" outlineLevel="1">
      <c r="B205" s="100"/>
      <c r="C205" s="908"/>
      <c r="D205" s="909"/>
      <c r="E205" s="909"/>
      <c r="F205" s="910"/>
      <c r="G205" s="890"/>
      <c r="H205" s="891"/>
      <c r="I205" s="152"/>
      <c r="J205" s="152"/>
      <c r="K205" s="152"/>
      <c r="L205" s="152"/>
      <c r="M205" s="152"/>
      <c r="N205" s="152"/>
      <c r="O205" s="152"/>
      <c r="P205" s="153"/>
      <c r="Q205" s="153"/>
      <c r="R205" s="156">
        <f t="shared" si="157"/>
        <v>0</v>
      </c>
      <c r="S205" s="156">
        <f t="shared" si="158"/>
        <v>0</v>
      </c>
      <c r="U205" s="157">
        <f t="shared" si="164"/>
        <v>0</v>
      </c>
      <c r="W205" s="152"/>
      <c r="X205" s="152"/>
      <c r="Y205" s="152"/>
      <c r="Z205" s="152"/>
      <c r="AA205" s="152"/>
      <c r="AB205" s="152"/>
      <c r="AC205" s="347"/>
      <c r="AD205" s="152"/>
      <c r="AE205" s="152"/>
      <c r="AF205" s="152"/>
      <c r="AG205" s="152"/>
      <c r="AH205" s="152"/>
      <c r="AI205" s="152"/>
      <c r="AJ205" s="347"/>
      <c r="AK205" s="152"/>
      <c r="AL205" s="152"/>
      <c r="AM205" s="295"/>
      <c r="AN205" s="228"/>
      <c r="AO205" s="228"/>
      <c r="AP205" s="228"/>
      <c r="AQ205" s="228"/>
      <c r="AR205" s="228"/>
      <c r="AS205" s="348"/>
      <c r="AT205" s="264">
        <f t="shared" si="147"/>
        <v>0</v>
      </c>
      <c r="AU205" s="259"/>
      <c r="AV205" s="265">
        <f t="shared" si="161"/>
        <v>0</v>
      </c>
      <c r="AX205" s="265">
        <f t="shared" si="165"/>
        <v>0</v>
      </c>
      <c r="AZ205" s="492">
        <f t="shared" si="162"/>
        <v>0</v>
      </c>
      <c r="BB205" s="492">
        <f t="shared" si="163"/>
        <v>0</v>
      </c>
      <c r="BD205" s="265">
        <f t="shared" si="166"/>
        <v>0</v>
      </c>
      <c r="BE205" s="105"/>
      <c r="BF205" s="105"/>
      <c r="BG205" s="105"/>
      <c r="BH205" s="105"/>
      <c r="BI205" s="105"/>
      <c r="BJ205" s="105"/>
    </row>
    <row r="206" spans="2:62" ht="20.100000000000001" hidden="1" customHeight="1" outlineLevel="1">
      <c r="B206" s="100"/>
      <c r="C206" s="908"/>
      <c r="D206" s="909"/>
      <c r="E206" s="909"/>
      <c r="F206" s="910"/>
      <c r="G206" s="890"/>
      <c r="H206" s="891"/>
      <c r="I206" s="152"/>
      <c r="J206" s="152"/>
      <c r="K206" s="152"/>
      <c r="L206" s="152"/>
      <c r="M206" s="152"/>
      <c r="N206" s="152"/>
      <c r="O206" s="152"/>
      <c r="P206" s="153"/>
      <c r="Q206" s="153"/>
      <c r="R206" s="156">
        <f t="shared" si="157"/>
        <v>0</v>
      </c>
      <c r="S206" s="156">
        <f t="shared" si="158"/>
        <v>0</v>
      </c>
      <c r="U206" s="157">
        <f t="shared" si="164"/>
        <v>0</v>
      </c>
      <c r="W206" s="152"/>
      <c r="X206" s="152"/>
      <c r="Y206" s="152"/>
      <c r="Z206" s="152"/>
      <c r="AA206" s="152"/>
      <c r="AB206" s="152"/>
      <c r="AC206" s="347"/>
      <c r="AD206" s="152"/>
      <c r="AE206" s="152"/>
      <c r="AF206" s="152"/>
      <c r="AG206" s="152"/>
      <c r="AH206" s="152"/>
      <c r="AI206" s="152"/>
      <c r="AJ206" s="347"/>
      <c r="AK206" s="152"/>
      <c r="AL206" s="152"/>
      <c r="AM206" s="295"/>
      <c r="AN206" s="228"/>
      <c r="AO206" s="228"/>
      <c r="AP206" s="228"/>
      <c r="AQ206" s="228"/>
      <c r="AR206" s="228"/>
      <c r="AS206" s="348"/>
      <c r="AT206" s="264">
        <f t="shared" si="147"/>
        <v>0</v>
      </c>
      <c r="AU206" s="259"/>
      <c r="AV206" s="265">
        <f t="shared" si="161"/>
        <v>0</v>
      </c>
      <c r="AX206" s="265">
        <f t="shared" si="165"/>
        <v>0</v>
      </c>
      <c r="AZ206" s="492">
        <f t="shared" si="162"/>
        <v>0</v>
      </c>
      <c r="BB206" s="492">
        <f t="shared" si="163"/>
        <v>0</v>
      </c>
      <c r="BD206" s="265">
        <f t="shared" si="166"/>
        <v>0</v>
      </c>
      <c r="BE206" s="105"/>
      <c r="BF206" s="105"/>
      <c r="BG206" s="105"/>
      <c r="BH206" s="105"/>
      <c r="BI206" s="105"/>
      <c r="BJ206" s="105"/>
    </row>
    <row r="207" spans="2:62" ht="20.100000000000001" hidden="1" customHeight="1" outlineLevel="1">
      <c r="B207" s="100"/>
      <c r="C207" s="908"/>
      <c r="D207" s="909"/>
      <c r="E207" s="909"/>
      <c r="F207" s="910"/>
      <c r="G207" s="890"/>
      <c r="H207" s="891"/>
      <c r="I207" s="152"/>
      <c r="J207" s="152"/>
      <c r="K207" s="152"/>
      <c r="L207" s="152"/>
      <c r="M207" s="152"/>
      <c r="N207" s="152"/>
      <c r="O207" s="152"/>
      <c r="P207" s="153"/>
      <c r="Q207" s="153"/>
      <c r="R207" s="156">
        <f t="shared" si="157"/>
        <v>0</v>
      </c>
      <c r="S207" s="156">
        <f t="shared" si="158"/>
        <v>0</v>
      </c>
      <c r="U207" s="157">
        <f t="shared" si="164"/>
        <v>0</v>
      </c>
      <c r="W207" s="152"/>
      <c r="X207" s="152"/>
      <c r="Y207" s="152"/>
      <c r="Z207" s="152"/>
      <c r="AA207" s="152"/>
      <c r="AB207" s="152"/>
      <c r="AC207" s="347"/>
      <c r="AD207" s="152"/>
      <c r="AE207" s="152"/>
      <c r="AF207" s="152"/>
      <c r="AG207" s="152"/>
      <c r="AH207" s="152"/>
      <c r="AI207" s="152"/>
      <c r="AJ207" s="347"/>
      <c r="AK207" s="152"/>
      <c r="AL207" s="152"/>
      <c r="AM207" s="295"/>
      <c r="AN207" s="228"/>
      <c r="AO207" s="228"/>
      <c r="AP207" s="228"/>
      <c r="AQ207" s="228"/>
      <c r="AR207" s="228"/>
      <c r="AS207" s="348"/>
      <c r="AT207" s="264">
        <f t="shared" si="147"/>
        <v>0</v>
      </c>
      <c r="AU207" s="259"/>
      <c r="AV207" s="265">
        <f t="shared" si="161"/>
        <v>0</v>
      </c>
      <c r="AX207" s="265">
        <f t="shared" si="165"/>
        <v>0</v>
      </c>
      <c r="AZ207" s="492">
        <f t="shared" si="162"/>
        <v>0</v>
      </c>
      <c r="BB207" s="492">
        <f t="shared" si="163"/>
        <v>0</v>
      </c>
      <c r="BD207" s="265">
        <f t="shared" si="166"/>
        <v>0</v>
      </c>
      <c r="BE207" s="105"/>
      <c r="BF207" s="105"/>
      <c r="BG207" s="105"/>
      <c r="BH207" s="105"/>
      <c r="BI207" s="105"/>
      <c r="BJ207" s="105"/>
    </row>
    <row r="208" spans="2:62" ht="20.100000000000001" hidden="1" customHeight="1" outlineLevel="1">
      <c r="B208" s="100"/>
      <c r="C208" s="908"/>
      <c r="D208" s="909"/>
      <c r="E208" s="909"/>
      <c r="F208" s="910"/>
      <c r="G208" s="890"/>
      <c r="H208" s="891"/>
      <c r="I208" s="152"/>
      <c r="J208" s="152"/>
      <c r="K208" s="152"/>
      <c r="L208" s="152"/>
      <c r="M208" s="152"/>
      <c r="N208" s="152"/>
      <c r="O208" s="152"/>
      <c r="P208" s="153"/>
      <c r="Q208" s="153"/>
      <c r="R208" s="156">
        <f t="shared" si="157"/>
        <v>0</v>
      </c>
      <c r="S208" s="156">
        <f t="shared" si="158"/>
        <v>0</v>
      </c>
      <c r="U208" s="157">
        <f t="shared" si="164"/>
        <v>0</v>
      </c>
      <c r="W208" s="152"/>
      <c r="X208" s="152"/>
      <c r="Y208" s="152"/>
      <c r="Z208" s="152"/>
      <c r="AA208" s="152"/>
      <c r="AB208" s="152"/>
      <c r="AC208" s="347"/>
      <c r="AD208" s="152"/>
      <c r="AE208" s="152"/>
      <c r="AF208" s="152"/>
      <c r="AG208" s="152"/>
      <c r="AH208" s="152"/>
      <c r="AI208" s="152"/>
      <c r="AJ208" s="347"/>
      <c r="AK208" s="152"/>
      <c r="AL208" s="152"/>
      <c r="AM208" s="295"/>
      <c r="AN208" s="228"/>
      <c r="AO208" s="228"/>
      <c r="AP208" s="228"/>
      <c r="AQ208" s="228"/>
      <c r="AR208" s="228"/>
      <c r="AS208" s="348"/>
      <c r="AT208" s="264">
        <f t="shared" si="147"/>
        <v>0</v>
      </c>
      <c r="AU208" s="259"/>
      <c r="AV208" s="265">
        <f t="shared" si="161"/>
        <v>0</v>
      </c>
      <c r="AX208" s="265">
        <f t="shared" si="165"/>
        <v>0</v>
      </c>
      <c r="AZ208" s="492">
        <f t="shared" si="162"/>
        <v>0</v>
      </c>
      <c r="BB208" s="492">
        <f t="shared" si="163"/>
        <v>0</v>
      </c>
      <c r="BD208" s="265">
        <f t="shared" si="166"/>
        <v>0</v>
      </c>
      <c r="BE208" s="105"/>
      <c r="BF208" s="105"/>
      <c r="BG208" s="105"/>
      <c r="BH208" s="105"/>
      <c r="BI208" s="105"/>
      <c r="BJ208" s="105"/>
    </row>
    <row r="209" spans="2:62" ht="20.100000000000001" hidden="1" customHeight="1" outlineLevel="1">
      <c r="B209" s="100"/>
      <c r="C209" s="908"/>
      <c r="D209" s="909"/>
      <c r="E209" s="909"/>
      <c r="F209" s="910"/>
      <c r="G209" s="890"/>
      <c r="H209" s="891"/>
      <c r="I209" s="152"/>
      <c r="J209" s="152"/>
      <c r="K209" s="152"/>
      <c r="L209" s="152"/>
      <c r="M209" s="152"/>
      <c r="N209" s="152"/>
      <c r="O209" s="152"/>
      <c r="P209" s="153"/>
      <c r="Q209" s="153"/>
      <c r="R209" s="156">
        <f t="shared" si="157"/>
        <v>0</v>
      </c>
      <c r="S209" s="156">
        <f t="shared" si="158"/>
        <v>0</v>
      </c>
      <c r="U209" s="157">
        <f t="shared" si="164"/>
        <v>0</v>
      </c>
      <c r="W209" s="152"/>
      <c r="X209" s="152"/>
      <c r="Y209" s="152"/>
      <c r="Z209" s="152"/>
      <c r="AA209" s="152"/>
      <c r="AB209" s="152"/>
      <c r="AC209" s="347"/>
      <c r="AD209" s="152"/>
      <c r="AE209" s="152"/>
      <c r="AF209" s="152"/>
      <c r="AG209" s="152"/>
      <c r="AH209" s="152"/>
      <c r="AI209" s="152"/>
      <c r="AJ209" s="347"/>
      <c r="AK209" s="152"/>
      <c r="AL209" s="152"/>
      <c r="AM209" s="295"/>
      <c r="AN209" s="228"/>
      <c r="AO209" s="228"/>
      <c r="AP209" s="228"/>
      <c r="AQ209" s="228"/>
      <c r="AR209" s="228"/>
      <c r="AS209" s="348"/>
      <c r="AT209" s="264">
        <f t="shared" si="147"/>
        <v>0</v>
      </c>
      <c r="AU209" s="259"/>
      <c r="AV209" s="265">
        <f t="shared" si="161"/>
        <v>0</v>
      </c>
      <c r="AX209" s="265">
        <f t="shared" si="165"/>
        <v>0</v>
      </c>
      <c r="AZ209" s="492">
        <f t="shared" si="162"/>
        <v>0</v>
      </c>
      <c r="BB209" s="492">
        <f t="shared" si="163"/>
        <v>0</v>
      </c>
      <c r="BD209" s="265">
        <f t="shared" si="166"/>
        <v>0</v>
      </c>
      <c r="BE209" s="105"/>
      <c r="BF209" s="105"/>
      <c r="BG209" s="105"/>
      <c r="BH209" s="105"/>
      <c r="BI209" s="105"/>
      <c r="BJ209" s="105"/>
    </row>
    <row r="210" spans="2:62" ht="20.100000000000001" hidden="1" customHeight="1" outlineLevel="1">
      <c r="B210" s="100"/>
      <c r="C210" s="908"/>
      <c r="D210" s="909"/>
      <c r="E210" s="909"/>
      <c r="F210" s="910"/>
      <c r="G210" s="890"/>
      <c r="H210" s="891"/>
      <c r="I210" s="152"/>
      <c r="J210" s="152"/>
      <c r="K210" s="152"/>
      <c r="L210" s="152"/>
      <c r="M210" s="152"/>
      <c r="N210" s="152"/>
      <c r="O210" s="152"/>
      <c r="P210" s="153"/>
      <c r="Q210" s="153"/>
      <c r="R210" s="156">
        <f t="shared" si="157"/>
        <v>0</v>
      </c>
      <c r="S210" s="156">
        <f t="shared" si="158"/>
        <v>0</v>
      </c>
      <c r="U210" s="157">
        <f t="shared" si="164"/>
        <v>0</v>
      </c>
      <c r="W210" s="152"/>
      <c r="X210" s="152"/>
      <c r="Y210" s="152"/>
      <c r="Z210" s="152"/>
      <c r="AA210" s="152"/>
      <c r="AB210" s="152"/>
      <c r="AC210" s="347"/>
      <c r="AD210" s="152"/>
      <c r="AE210" s="152"/>
      <c r="AF210" s="152"/>
      <c r="AG210" s="152"/>
      <c r="AH210" s="152"/>
      <c r="AI210" s="152"/>
      <c r="AJ210" s="347"/>
      <c r="AK210" s="152"/>
      <c r="AL210" s="152"/>
      <c r="AM210" s="295"/>
      <c r="AN210" s="228"/>
      <c r="AO210" s="228"/>
      <c r="AP210" s="228"/>
      <c r="AQ210" s="228"/>
      <c r="AR210" s="228"/>
      <c r="AS210" s="348"/>
      <c r="AT210" s="264">
        <f t="shared" si="147"/>
        <v>0</v>
      </c>
      <c r="AU210" s="259"/>
      <c r="AV210" s="265">
        <f t="shared" si="161"/>
        <v>0</v>
      </c>
      <c r="AX210" s="265">
        <f t="shared" si="165"/>
        <v>0</v>
      </c>
      <c r="AZ210" s="492">
        <f t="shared" si="162"/>
        <v>0</v>
      </c>
      <c r="BB210" s="492">
        <f t="shared" si="163"/>
        <v>0</v>
      </c>
      <c r="BD210" s="265">
        <f t="shared" si="166"/>
        <v>0</v>
      </c>
      <c r="BE210" s="105"/>
      <c r="BF210" s="105"/>
      <c r="BG210" s="105"/>
      <c r="BH210" s="105"/>
      <c r="BI210" s="105"/>
      <c r="BJ210" s="105"/>
    </row>
    <row r="211" spans="2:62" ht="20.100000000000001" hidden="1" customHeight="1" outlineLevel="1">
      <c r="B211" s="100"/>
      <c r="C211" s="908"/>
      <c r="D211" s="909"/>
      <c r="E211" s="909"/>
      <c r="F211" s="910"/>
      <c r="G211" s="890"/>
      <c r="H211" s="891"/>
      <c r="I211" s="152"/>
      <c r="J211" s="152"/>
      <c r="K211" s="152"/>
      <c r="L211" s="152"/>
      <c r="M211" s="152"/>
      <c r="N211" s="152"/>
      <c r="O211" s="152"/>
      <c r="P211" s="153"/>
      <c r="Q211" s="153"/>
      <c r="R211" s="156">
        <f t="shared" si="157"/>
        <v>0</v>
      </c>
      <c r="S211" s="156">
        <f t="shared" si="158"/>
        <v>0</v>
      </c>
      <c r="U211" s="157">
        <f t="shared" si="164"/>
        <v>0</v>
      </c>
      <c r="W211" s="152"/>
      <c r="X211" s="152"/>
      <c r="Y211" s="152"/>
      <c r="Z211" s="152"/>
      <c r="AA211" s="152"/>
      <c r="AB211" s="152"/>
      <c r="AC211" s="347"/>
      <c r="AD211" s="152"/>
      <c r="AE211" s="152"/>
      <c r="AF211" s="152"/>
      <c r="AG211" s="152"/>
      <c r="AH211" s="152"/>
      <c r="AI211" s="152"/>
      <c r="AJ211" s="347"/>
      <c r="AK211" s="152"/>
      <c r="AL211" s="152"/>
      <c r="AM211" s="295"/>
      <c r="AN211" s="228"/>
      <c r="AO211" s="228"/>
      <c r="AP211" s="228"/>
      <c r="AQ211" s="228"/>
      <c r="AR211" s="228"/>
      <c r="AS211" s="348"/>
      <c r="AT211" s="264">
        <f t="shared" si="147"/>
        <v>0</v>
      </c>
      <c r="AU211" s="259"/>
      <c r="AV211" s="265">
        <f t="shared" si="161"/>
        <v>0</v>
      </c>
      <c r="AX211" s="265">
        <f t="shared" si="165"/>
        <v>0</v>
      </c>
      <c r="AZ211" s="492">
        <f t="shared" si="162"/>
        <v>0</v>
      </c>
      <c r="BB211" s="492">
        <f t="shared" si="163"/>
        <v>0</v>
      </c>
      <c r="BD211" s="265">
        <f t="shared" si="166"/>
        <v>0</v>
      </c>
      <c r="BE211" s="105"/>
      <c r="BF211" s="105"/>
      <c r="BG211" s="105"/>
      <c r="BH211" s="105"/>
      <c r="BI211" s="105"/>
      <c r="BJ211" s="105"/>
    </row>
    <row r="212" spans="2:62" ht="20.100000000000001" hidden="1" customHeight="1" outlineLevel="1">
      <c r="B212" s="100"/>
      <c r="C212" s="908"/>
      <c r="D212" s="909"/>
      <c r="E212" s="909"/>
      <c r="F212" s="910"/>
      <c r="G212" s="890"/>
      <c r="H212" s="891"/>
      <c r="I212" s="152"/>
      <c r="J212" s="152"/>
      <c r="K212" s="152"/>
      <c r="L212" s="152"/>
      <c r="M212" s="152"/>
      <c r="N212" s="152"/>
      <c r="O212" s="152"/>
      <c r="P212" s="153"/>
      <c r="Q212" s="153"/>
      <c r="R212" s="156">
        <f t="shared" si="157"/>
        <v>0</v>
      </c>
      <c r="S212" s="156">
        <f t="shared" si="158"/>
        <v>0</v>
      </c>
      <c r="U212" s="157">
        <f t="shared" si="164"/>
        <v>0</v>
      </c>
      <c r="W212" s="152"/>
      <c r="X212" s="152"/>
      <c r="Y212" s="152"/>
      <c r="Z212" s="152"/>
      <c r="AA212" s="152"/>
      <c r="AB212" s="152"/>
      <c r="AC212" s="347"/>
      <c r="AD212" s="152"/>
      <c r="AE212" s="152"/>
      <c r="AF212" s="152"/>
      <c r="AG212" s="152"/>
      <c r="AH212" s="152"/>
      <c r="AI212" s="152"/>
      <c r="AJ212" s="347"/>
      <c r="AK212" s="152"/>
      <c r="AL212" s="152"/>
      <c r="AM212" s="295"/>
      <c r="AN212" s="228"/>
      <c r="AO212" s="228"/>
      <c r="AP212" s="228"/>
      <c r="AQ212" s="228"/>
      <c r="AR212" s="228"/>
      <c r="AS212" s="348"/>
      <c r="AT212" s="264">
        <f t="shared" si="147"/>
        <v>0</v>
      </c>
      <c r="AU212" s="259"/>
      <c r="AV212" s="265">
        <f t="shared" si="161"/>
        <v>0</v>
      </c>
      <c r="AX212" s="265">
        <f t="shared" si="165"/>
        <v>0</v>
      </c>
      <c r="AZ212" s="492">
        <f t="shared" si="162"/>
        <v>0</v>
      </c>
      <c r="BB212" s="492">
        <f t="shared" si="163"/>
        <v>0</v>
      </c>
      <c r="BD212" s="265">
        <f t="shared" si="166"/>
        <v>0</v>
      </c>
      <c r="BE212" s="105"/>
      <c r="BF212" s="105"/>
      <c r="BG212" s="105"/>
      <c r="BH212" s="105"/>
      <c r="BI212" s="105"/>
      <c r="BJ212" s="105"/>
    </row>
    <row r="213" spans="2:62" ht="20.100000000000001" hidden="1" customHeight="1" outlineLevel="1">
      <c r="B213" s="100"/>
      <c r="C213" s="908"/>
      <c r="D213" s="909"/>
      <c r="E213" s="909"/>
      <c r="F213" s="910"/>
      <c r="G213" s="890"/>
      <c r="H213" s="891"/>
      <c r="I213" s="152"/>
      <c r="J213" s="152"/>
      <c r="K213" s="152"/>
      <c r="L213" s="152"/>
      <c r="M213" s="152"/>
      <c r="N213" s="152"/>
      <c r="O213" s="152"/>
      <c r="P213" s="153"/>
      <c r="Q213" s="153"/>
      <c r="R213" s="156">
        <f t="shared" si="157"/>
        <v>0</v>
      </c>
      <c r="S213" s="156">
        <f t="shared" si="158"/>
        <v>0</v>
      </c>
      <c r="U213" s="157">
        <f t="shared" si="164"/>
        <v>0</v>
      </c>
      <c r="W213" s="152"/>
      <c r="X213" s="152"/>
      <c r="Y213" s="152"/>
      <c r="Z213" s="152"/>
      <c r="AA213" s="152"/>
      <c r="AB213" s="152"/>
      <c r="AC213" s="347"/>
      <c r="AD213" s="152"/>
      <c r="AE213" s="152"/>
      <c r="AF213" s="152"/>
      <c r="AG213" s="152"/>
      <c r="AH213" s="152"/>
      <c r="AI213" s="152"/>
      <c r="AJ213" s="347"/>
      <c r="AK213" s="152"/>
      <c r="AL213" s="152"/>
      <c r="AM213" s="295"/>
      <c r="AN213" s="228"/>
      <c r="AO213" s="228"/>
      <c r="AP213" s="228"/>
      <c r="AQ213" s="228"/>
      <c r="AR213" s="228"/>
      <c r="AS213" s="348"/>
      <c r="AT213" s="264">
        <f t="shared" si="147"/>
        <v>0</v>
      </c>
      <c r="AU213" s="259"/>
      <c r="AV213" s="265">
        <f t="shared" si="161"/>
        <v>0</v>
      </c>
      <c r="AX213" s="265">
        <f t="shared" si="165"/>
        <v>0</v>
      </c>
      <c r="AZ213" s="492">
        <f t="shared" si="162"/>
        <v>0</v>
      </c>
      <c r="BB213" s="492">
        <f t="shared" si="163"/>
        <v>0</v>
      </c>
      <c r="BD213" s="265">
        <f t="shared" si="166"/>
        <v>0</v>
      </c>
      <c r="BE213" s="105"/>
      <c r="BF213" s="105"/>
      <c r="BG213" s="105"/>
      <c r="BH213" s="105"/>
      <c r="BI213" s="105"/>
      <c r="BJ213" s="105"/>
    </row>
    <row r="214" spans="2:62" ht="20.100000000000001" hidden="1" customHeight="1" outlineLevel="1">
      <c r="B214" s="100"/>
      <c r="C214" s="908"/>
      <c r="D214" s="909"/>
      <c r="E214" s="909"/>
      <c r="F214" s="910"/>
      <c r="G214" s="890"/>
      <c r="H214" s="891"/>
      <c r="I214" s="152"/>
      <c r="J214" s="152"/>
      <c r="K214" s="152"/>
      <c r="L214" s="152"/>
      <c r="M214" s="152"/>
      <c r="N214" s="152"/>
      <c r="O214" s="152"/>
      <c r="P214" s="153"/>
      <c r="Q214" s="153"/>
      <c r="R214" s="156">
        <f t="shared" si="157"/>
        <v>0</v>
      </c>
      <c r="S214" s="156">
        <f t="shared" si="158"/>
        <v>0</v>
      </c>
      <c r="U214" s="157">
        <f t="shared" si="164"/>
        <v>0</v>
      </c>
      <c r="W214" s="152"/>
      <c r="X214" s="152"/>
      <c r="Y214" s="152"/>
      <c r="Z214" s="152"/>
      <c r="AA214" s="152"/>
      <c r="AB214" s="152"/>
      <c r="AC214" s="347"/>
      <c r="AD214" s="152"/>
      <c r="AE214" s="152"/>
      <c r="AF214" s="152"/>
      <c r="AG214" s="152"/>
      <c r="AH214" s="152"/>
      <c r="AI214" s="152"/>
      <c r="AJ214" s="347"/>
      <c r="AK214" s="152"/>
      <c r="AL214" s="152"/>
      <c r="AM214" s="295"/>
      <c r="AN214" s="228"/>
      <c r="AO214" s="228"/>
      <c r="AP214" s="228"/>
      <c r="AQ214" s="228"/>
      <c r="AR214" s="228"/>
      <c r="AS214" s="348"/>
      <c r="AT214" s="264">
        <f t="shared" si="147"/>
        <v>0</v>
      </c>
      <c r="AU214" s="259"/>
      <c r="AV214" s="265">
        <f t="shared" si="161"/>
        <v>0</v>
      </c>
      <c r="AX214" s="265">
        <f t="shared" si="165"/>
        <v>0</v>
      </c>
      <c r="AZ214" s="492">
        <f t="shared" si="162"/>
        <v>0</v>
      </c>
      <c r="BB214" s="492">
        <f t="shared" si="163"/>
        <v>0</v>
      </c>
      <c r="BD214" s="265">
        <f t="shared" si="166"/>
        <v>0</v>
      </c>
      <c r="BE214" s="105"/>
      <c r="BF214" s="105"/>
      <c r="BG214" s="105"/>
      <c r="BH214" s="105"/>
      <c r="BI214" s="105"/>
      <c r="BJ214" s="105"/>
    </row>
    <row r="215" spans="2:62" ht="9.9499999999999993" hidden="1" customHeight="1" outlineLevel="1">
      <c r="B215" s="101"/>
      <c r="C215" s="208"/>
      <c r="D215" s="208"/>
      <c r="E215" s="208"/>
      <c r="F215" s="208"/>
      <c r="G215" s="237"/>
      <c r="H215" s="207"/>
      <c r="I215" s="257"/>
      <c r="J215" s="257"/>
      <c r="K215" s="257"/>
      <c r="L215" s="257"/>
      <c r="M215" s="257"/>
      <c r="N215" s="257"/>
      <c r="O215" s="257"/>
      <c r="P215" s="256"/>
      <c r="Q215" s="102"/>
      <c r="R215" s="102"/>
      <c r="S215" s="102"/>
      <c r="U215" s="98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Z215" s="493"/>
      <c r="BE215" s="105"/>
      <c r="BF215" s="105"/>
      <c r="BG215" s="105"/>
      <c r="BH215" s="105"/>
      <c r="BI215" s="105"/>
      <c r="BJ215" s="105"/>
    </row>
    <row r="216" spans="2:62" ht="20.100000000000001" customHeight="1" collapsed="1">
      <c r="B216" s="151">
        <f>B199+1</f>
        <v>13</v>
      </c>
      <c r="C216" s="916"/>
      <c r="D216" s="917"/>
      <c r="E216" s="917"/>
      <c r="F216" s="918"/>
      <c r="G216" s="429"/>
      <c r="H216" s="206">
        <v>1</v>
      </c>
      <c r="I216" s="642">
        <f t="shared" ref="I216" si="167">$H216*SUM(I217:I231)</f>
        <v>0</v>
      </c>
      <c r="J216" s="643">
        <f t="shared" ref="J216:O216" si="168">$H216*SUM(J217:J231)</f>
        <v>0</v>
      </c>
      <c r="K216" s="644">
        <f t="shared" si="168"/>
        <v>0</v>
      </c>
      <c r="L216" s="645">
        <f t="shared" si="168"/>
        <v>0</v>
      </c>
      <c r="M216" s="645">
        <f t="shared" si="168"/>
        <v>0</v>
      </c>
      <c r="N216" s="644">
        <f t="shared" si="168"/>
        <v>0</v>
      </c>
      <c r="O216" s="642">
        <f t="shared" si="168"/>
        <v>0</v>
      </c>
      <c r="P216" s="209">
        <f t="shared" ref="P216:Q216" si="169">$H216*SUM(P217:P231)</f>
        <v>0</v>
      </c>
      <c r="Q216" s="210">
        <f t="shared" si="169"/>
        <v>0</v>
      </c>
      <c r="R216" s="136">
        <f t="shared" ref="R216:R231" si="170">P216*(1+Gewinn)*(1+SicherheitAngebot)</f>
        <v>0</v>
      </c>
      <c r="S216" s="137">
        <f t="shared" ref="S216:S231" si="171">Q216*(1+MGKZ)*(1+Gewinn)*(1+SicherheitAngebot)</f>
        <v>0</v>
      </c>
      <c r="U216" s="10">
        <f>I216*$I$7+J216*$J$7+K216*$K$7+L216*$L$7+M216*$M$7+N216*$N$7+O216*$O$7+R216+S216</f>
        <v>0</v>
      </c>
      <c r="W216" s="646">
        <f t="shared" ref="W216:AB216" si="172">$H216*SUM(W217:W231)</f>
        <v>0</v>
      </c>
      <c r="X216" s="647">
        <f t="shared" si="172"/>
        <v>0</v>
      </c>
      <c r="Y216" s="648">
        <f t="shared" si="172"/>
        <v>0</v>
      </c>
      <c r="Z216" s="649">
        <f t="shared" si="172"/>
        <v>0</v>
      </c>
      <c r="AA216" s="648">
        <f t="shared" si="172"/>
        <v>0</v>
      </c>
      <c r="AB216" s="646">
        <f t="shared" si="172"/>
        <v>0</v>
      </c>
      <c r="AC216" s="258"/>
      <c r="AD216" s="646">
        <f t="shared" ref="AD216:AM216" si="173">$H216*SUM(AD217:AD231)</f>
        <v>0</v>
      </c>
      <c r="AE216" s="647">
        <f t="shared" si="173"/>
        <v>0</v>
      </c>
      <c r="AF216" s="648">
        <f t="shared" si="173"/>
        <v>0</v>
      </c>
      <c r="AG216" s="649">
        <f t="shared" si="173"/>
        <v>0</v>
      </c>
      <c r="AH216" s="648">
        <f t="shared" si="173"/>
        <v>0</v>
      </c>
      <c r="AI216" s="646">
        <f t="shared" si="173"/>
        <v>0</v>
      </c>
      <c r="AJ216" s="258"/>
      <c r="AK216" s="653">
        <f t="shared" si="173"/>
        <v>0</v>
      </c>
      <c r="AL216" s="653">
        <f t="shared" si="173"/>
        <v>0</v>
      </c>
      <c r="AM216" s="653">
        <f t="shared" si="173"/>
        <v>0</v>
      </c>
      <c r="AN216" s="227">
        <f>$H216*SUM(AN217:AN231)*(1+Gewinn)*(1+SicherheitAngebot)</f>
        <v>0</v>
      </c>
      <c r="AO216" s="227">
        <f>$H216*SUM(AO217:AO231)*(1+Gewinn)*(1+SicherheitAngebot)</f>
        <v>0</v>
      </c>
      <c r="AP216" s="227">
        <f>$H216*SUM(AP217:AP231)*(1+Gewinn)*(1+SicherheitAngebot)</f>
        <v>0</v>
      </c>
      <c r="AQ216" s="227">
        <f>$H216*SUM(AQ217:AQ231)*(1+Gewinn)*(1+SicherheitAngebot)</f>
        <v>0</v>
      </c>
      <c r="AR216" s="227">
        <f>$H216*SUM(AR217:AR231)*(1+Gewinn)*(1+SicherheitAngebot)</f>
        <v>0</v>
      </c>
      <c r="AS216" s="262"/>
      <c r="AT216" s="263">
        <f t="shared" ref="AT216:AT279" si="174">((W216+AD216)*$W$7+(X216+AE216)*$X$7+(Y216+Z216+AF216+AG216)*$Z$7+(AA216+AH216)*$AA$7+(AB216+AI216)*$AB$7)*Zuschläge_IBN</f>
        <v>0</v>
      </c>
      <c r="AU216" s="259"/>
      <c r="AV216" s="491">
        <f>AK216*$AK$7+AL216*$AL$7+AM216*$AM$7+SUM(AN216:AR216)+AT216/Zuschläge_IBN+AT216</f>
        <v>0</v>
      </c>
      <c r="AX216" s="685">
        <f>U216+AV216</f>
        <v>0</v>
      </c>
      <c r="AZ216" s="490">
        <f>IF(H216&gt;0,U216/(1+SicherheitAngebot)*(1+Sicherheit),0)</f>
        <v>0</v>
      </c>
      <c r="BB216" s="490">
        <f>IF(H216&gt;0,AV216/(1+SicherheitAngebot)*(1+Sicherheit),0)</f>
        <v>0</v>
      </c>
      <c r="BD216" s="490">
        <f>AZ216+BB216</f>
        <v>0</v>
      </c>
      <c r="BE216" s="105"/>
      <c r="BF216" s="105"/>
      <c r="BG216" s="105"/>
      <c r="BH216" s="105"/>
      <c r="BI216" s="105"/>
      <c r="BJ216" s="105"/>
    </row>
    <row r="217" spans="2:62" ht="20.100000000000001" hidden="1" customHeight="1" outlineLevel="1">
      <c r="B217" s="99"/>
      <c r="C217" s="908"/>
      <c r="D217" s="909"/>
      <c r="E217" s="909"/>
      <c r="F217" s="910"/>
      <c r="G217" s="890"/>
      <c r="H217" s="901"/>
      <c r="I217" s="152"/>
      <c r="J217" s="152"/>
      <c r="K217" s="152"/>
      <c r="L217" s="152"/>
      <c r="M217" s="152"/>
      <c r="N217" s="152"/>
      <c r="O217" s="152"/>
      <c r="P217" s="153"/>
      <c r="Q217" s="153"/>
      <c r="R217" s="156">
        <f t="shared" si="170"/>
        <v>0</v>
      </c>
      <c r="S217" s="156">
        <f t="shared" si="171"/>
        <v>0</v>
      </c>
      <c r="U217" s="157">
        <f>I217*$I$7+J217*$J$7+K217*$K$7+L217*$L$7+M217*$M$7+N217*$N$7+O217*$O$7+R217+S217</f>
        <v>0</v>
      </c>
      <c r="W217" s="152"/>
      <c r="X217" s="152"/>
      <c r="Y217" s="152"/>
      <c r="Z217" s="152"/>
      <c r="AA217" s="152"/>
      <c r="AB217" s="152"/>
      <c r="AC217" s="347"/>
      <c r="AD217" s="152"/>
      <c r="AE217" s="152"/>
      <c r="AF217" s="152"/>
      <c r="AG217" s="152"/>
      <c r="AH217" s="152"/>
      <c r="AI217" s="152"/>
      <c r="AJ217" s="347"/>
      <c r="AK217" s="152"/>
      <c r="AL217" s="152"/>
      <c r="AM217" s="295"/>
      <c r="AN217" s="228"/>
      <c r="AO217" s="228"/>
      <c r="AP217" s="228"/>
      <c r="AQ217" s="228"/>
      <c r="AR217" s="228"/>
      <c r="AS217" s="348"/>
      <c r="AT217" s="264">
        <f t="shared" si="174"/>
        <v>0</v>
      </c>
      <c r="AU217" s="259"/>
      <c r="AV217" s="265">
        <f t="shared" ref="AV217:AV231" si="175">AK217*$AK$7+AL217*$AL$7+AM217*$AM$7+SUM(AN217:AR217)*(1+Gewinn)*(1+SicherheitAngebot)+AT217/Zuschläge_IBN+AT217</f>
        <v>0</v>
      </c>
      <c r="AX217" s="265">
        <f>U217+AV217</f>
        <v>0</v>
      </c>
      <c r="AZ217" s="492">
        <f t="shared" ref="AZ217:AZ231" si="176">U217/(1+SicherheitAngebot)*(1+Sicherheit)</f>
        <v>0</v>
      </c>
      <c r="BB217" s="492">
        <f t="shared" ref="BB217:BB231" si="177">AV217/(1+SicherheitAngebot)*(1+Sicherheit)</f>
        <v>0</v>
      </c>
      <c r="BD217" s="265">
        <f>AZ217+BB217</f>
        <v>0</v>
      </c>
      <c r="BE217" s="105"/>
      <c r="BF217" s="105"/>
      <c r="BG217" s="105"/>
      <c r="BH217" s="105"/>
      <c r="BI217" s="105"/>
      <c r="BJ217" s="105"/>
    </row>
    <row r="218" spans="2:62" ht="20.100000000000001" hidden="1" customHeight="1" outlineLevel="1">
      <c r="B218" s="100"/>
      <c r="C218" s="908"/>
      <c r="D218" s="909"/>
      <c r="E218" s="909"/>
      <c r="F218" s="910"/>
      <c r="G218" s="890"/>
      <c r="H218" s="891"/>
      <c r="I218" s="152"/>
      <c r="J218" s="152"/>
      <c r="K218" s="152"/>
      <c r="L218" s="152"/>
      <c r="M218" s="152"/>
      <c r="N218" s="152"/>
      <c r="O218" s="152"/>
      <c r="P218" s="153"/>
      <c r="Q218" s="153"/>
      <c r="R218" s="156">
        <f t="shared" si="170"/>
        <v>0</v>
      </c>
      <c r="S218" s="156">
        <f t="shared" si="171"/>
        <v>0</v>
      </c>
      <c r="U218" s="157">
        <f t="shared" ref="U218:U231" si="178">I218*$I$7+J218*$J$7+K218*$K$7+L218*$L$7+M218*$M$7+N218*$N$7+O218*$O$7+R218+S218</f>
        <v>0</v>
      </c>
      <c r="W218" s="152"/>
      <c r="X218" s="152"/>
      <c r="Y218" s="152"/>
      <c r="Z218" s="152"/>
      <c r="AA218" s="152"/>
      <c r="AB218" s="152"/>
      <c r="AC218" s="347"/>
      <c r="AD218" s="152"/>
      <c r="AE218" s="152"/>
      <c r="AF218" s="152"/>
      <c r="AG218" s="152"/>
      <c r="AH218" s="152"/>
      <c r="AI218" s="152"/>
      <c r="AJ218" s="347"/>
      <c r="AK218" s="152"/>
      <c r="AL218" s="152"/>
      <c r="AM218" s="295"/>
      <c r="AN218" s="228"/>
      <c r="AO218" s="228"/>
      <c r="AP218" s="228"/>
      <c r="AQ218" s="228"/>
      <c r="AR218" s="228"/>
      <c r="AS218" s="348"/>
      <c r="AT218" s="264">
        <f t="shared" si="174"/>
        <v>0</v>
      </c>
      <c r="AU218" s="259"/>
      <c r="AV218" s="265">
        <f t="shared" si="175"/>
        <v>0</v>
      </c>
      <c r="AX218" s="265">
        <f t="shared" ref="AX218:AX231" si="179">U218+AV218</f>
        <v>0</v>
      </c>
      <c r="AZ218" s="492">
        <f t="shared" si="176"/>
        <v>0</v>
      </c>
      <c r="BB218" s="492">
        <f t="shared" si="177"/>
        <v>0</v>
      </c>
      <c r="BD218" s="265">
        <f t="shared" ref="BD218:BD231" si="180">AZ218+BB218</f>
        <v>0</v>
      </c>
      <c r="BE218" s="105"/>
      <c r="BF218" s="105"/>
      <c r="BG218" s="105"/>
      <c r="BH218" s="105"/>
      <c r="BI218" s="105"/>
      <c r="BJ218" s="105"/>
    </row>
    <row r="219" spans="2:62" ht="20.100000000000001" hidden="1" customHeight="1" outlineLevel="1">
      <c r="B219" s="100"/>
      <c r="C219" s="908"/>
      <c r="D219" s="909"/>
      <c r="E219" s="909"/>
      <c r="F219" s="910"/>
      <c r="G219" s="890"/>
      <c r="H219" s="891"/>
      <c r="I219" s="152"/>
      <c r="J219" s="152"/>
      <c r="K219" s="152"/>
      <c r="L219" s="152"/>
      <c r="M219" s="152"/>
      <c r="N219" s="152"/>
      <c r="O219" s="152"/>
      <c r="P219" s="153"/>
      <c r="Q219" s="153"/>
      <c r="R219" s="156">
        <f t="shared" si="170"/>
        <v>0</v>
      </c>
      <c r="S219" s="156">
        <f t="shared" si="171"/>
        <v>0</v>
      </c>
      <c r="U219" s="157">
        <f t="shared" si="178"/>
        <v>0</v>
      </c>
      <c r="W219" s="152"/>
      <c r="X219" s="152"/>
      <c r="Y219" s="152"/>
      <c r="Z219" s="152"/>
      <c r="AA219" s="152"/>
      <c r="AB219" s="152"/>
      <c r="AC219" s="347"/>
      <c r="AD219" s="152"/>
      <c r="AE219" s="152"/>
      <c r="AF219" s="152"/>
      <c r="AG219" s="152"/>
      <c r="AH219" s="152"/>
      <c r="AI219" s="152"/>
      <c r="AJ219" s="347"/>
      <c r="AK219" s="152"/>
      <c r="AL219" s="152"/>
      <c r="AM219" s="295"/>
      <c r="AN219" s="228"/>
      <c r="AO219" s="228"/>
      <c r="AP219" s="228"/>
      <c r="AQ219" s="228"/>
      <c r="AR219" s="228"/>
      <c r="AS219" s="348"/>
      <c r="AT219" s="264">
        <f t="shared" si="174"/>
        <v>0</v>
      </c>
      <c r="AU219" s="259"/>
      <c r="AV219" s="265">
        <f t="shared" si="175"/>
        <v>0</v>
      </c>
      <c r="AX219" s="265">
        <f t="shared" si="179"/>
        <v>0</v>
      </c>
      <c r="AZ219" s="492">
        <f t="shared" si="176"/>
        <v>0</v>
      </c>
      <c r="BB219" s="492">
        <f t="shared" si="177"/>
        <v>0</v>
      </c>
      <c r="BD219" s="265">
        <f t="shared" si="180"/>
        <v>0</v>
      </c>
      <c r="BE219" s="105"/>
      <c r="BF219" s="105"/>
      <c r="BG219" s="105"/>
      <c r="BH219" s="105"/>
      <c r="BI219" s="105"/>
      <c r="BJ219" s="105"/>
    </row>
    <row r="220" spans="2:62" ht="20.100000000000001" hidden="1" customHeight="1" outlineLevel="1">
      <c r="B220" s="100"/>
      <c r="C220" s="908"/>
      <c r="D220" s="909"/>
      <c r="E220" s="909"/>
      <c r="F220" s="910"/>
      <c r="G220" s="890"/>
      <c r="H220" s="891"/>
      <c r="I220" s="152"/>
      <c r="J220" s="152"/>
      <c r="K220" s="152"/>
      <c r="L220" s="152"/>
      <c r="M220" s="152"/>
      <c r="N220" s="152"/>
      <c r="O220" s="152"/>
      <c r="P220" s="153"/>
      <c r="Q220" s="153"/>
      <c r="R220" s="156">
        <f t="shared" si="170"/>
        <v>0</v>
      </c>
      <c r="S220" s="156">
        <f t="shared" si="171"/>
        <v>0</v>
      </c>
      <c r="U220" s="157">
        <f t="shared" si="178"/>
        <v>0</v>
      </c>
      <c r="W220" s="152"/>
      <c r="X220" s="152"/>
      <c r="Y220" s="152"/>
      <c r="Z220" s="152"/>
      <c r="AA220" s="152"/>
      <c r="AB220" s="152"/>
      <c r="AC220" s="347"/>
      <c r="AD220" s="152"/>
      <c r="AE220" s="152"/>
      <c r="AF220" s="152"/>
      <c r="AG220" s="152"/>
      <c r="AH220" s="152"/>
      <c r="AI220" s="152"/>
      <c r="AJ220" s="347"/>
      <c r="AK220" s="152"/>
      <c r="AL220" s="152"/>
      <c r="AM220" s="295"/>
      <c r="AN220" s="228"/>
      <c r="AO220" s="228"/>
      <c r="AP220" s="228"/>
      <c r="AQ220" s="228"/>
      <c r="AR220" s="228"/>
      <c r="AS220" s="348"/>
      <c r="AT220" s="264">
        <f t="shared" si="174"/>
        <v>0</v>
      </c>
      <c r="AU220" s="259"/>
      <c r="AV220" s="265">
        <f t="shared" si="175"/>
        <v>0</v>
      </c>
      <c r="AX220" s="265">
        <f t="shared" si="179"/>
        <v>0</v>
      </c>
      <c r="AZ220" s="492">
        <f t="shared" si="176"/>
        <v>0</v>
      </c>
      <c r="BB220" s="492">
        <f t="shared" si="177"/>
        <v>0</v>
      </c>
      <c r="BD220" s="265">
        <f t="shared" si="180"/>
        <v>0</v>
      </c>
      <c r="BE220" s="105"/>
      <c r="BF220" s="105"/>
      <c r="BG220" s="105"/>
      <c r="BH220" s="105"/>
      <c r="BI220" s="105"/>
      <c r="BJ220" s="105"/>
    </row>
    <row r="221" spans="2:62" ht="20.100000000000001" hidden="1" customHeight="1" outlineLevel="1">
      <c r="B221" s="100"/>
      <c r="C221" s="908"/>
      <c r="D221" s="909"/>
      <c r="E221" s="909"/>
      <c r="F221" s="910"/>
      <c r="G221" s="890"/>
      <c r="H221" s="891"/>
      <c r="I221" s="152"/>
      <c r="J221" s="152"/>
      <c r="K221" s="152"/>
      <c r="L221" s="152"/>
      <c r="M221" s="152"/>
      <c r="N221" s="152"/>
      <c r="O221" s="152"/>
      <c r="P221" s="153"/>
      <c r="Q221" s="153"/>
      <c r="R221" s="156">
        <f t="shared" si="170"/>
        <v>0</v>
      </c>
      <c r="S221" s="156">
        <f t="shared" si="171"/>
        <v>0</v>
      </c>
      <c r="U221" s="157">
        <f t="shared" si="178"/>
        <v>0</v>
      </c>
      <c r="W221" s="152"/>
      <c r="X221" s="152"/>
      <c r="Y221" s="152"/>
      <c r="Z221" s="152"/>
      <c r="AA221" s="152"/>
      <c r="AB221" s="152"/>
      <c r="AC221" s="347"/>
      <c r="AD221" s="152"/>
      <c r="AE221" s="152"/>
      <c r="AF221" s="152"/>
      <c r="AG221" s="152"/>
      <c r="AH221" s="152"/>
      <c r="AI221" s="152"/>
      <c r="AJ221" s="347"/>
      <c r="AK221" s="152"/>
      <c r="AL221" s="152"/>
      <c r="AM221" s="295"/>
      <c r="AN221" s="228"/>
      <c r="AO221" s="228"/>
      <c r="AP221" s="228"/>
      <c r="AQ221" s="228"/>
      <c r="AR221" s="228"/>
      <c r="AS221" s="348"/>
      <c r="AT221" s="264">
        <f t="shared" si="174"/>
        <v>0</v>
      </c>
      <c r="AU221" s="259"/>
      <c r="AV221" s="265">
        <f t="shared" si="175"/>
        <v>0</v>
      </c>
      <c r="AX221" s="265">
        <f t="shared" si="179"/>
        <v>0</v>
      </c>
      <c r="AZ221" s="492">
        <f t="shared" si="176"/>
        <v>0</v>
      </c>
      <c r="BB221" s="492">
        <f t="shared" si="177"/>
        <v>0</v>
      </c>
      <c r="BD221" s="265">
        <f t="shared" si="180"/>
        <v>0</v>
      </c>
      <c r="BE221" s="105"/>
      <c r="BF221" s="105"/>
      <c r="BG221" s="105"/>
      <c r="BH221" s="105"/>
      <c r="BI221" s="105"/>
      <c r="BJ221" s="105"/>
    </row>
    <row r="222" spans="2:62" ht="20.100000000000001" hidden="1" customHeight="1" outlineLevel="1">
      <c r="B222" s="100"/>
      <c r="C222" s="908"/>
      <c r="D222" s="909"/>
      <c r="E222" s="909"/>
      <c r="F222" s="910"/>
      <c r="G222" s="890"/>
      <c r="H222" s="891"/>
      <c r="I222" s="152"/>
      <c r="J222" s="152"/>
      <c r="K222" s="152"/>
      <c r="L222" s="152"/>
      <c r="M222" s="152"/>
      <c r="N222" s="152"/>
      <c r="O222" s="152"/>
      <c r="P222" s="153"/>
      <c r="Q222" s="153"/>
      <c r="R222" s="156">
        <f t="shared" si="170"/>
        <v>0</v>
      </c>
      <c r="S222" s="156">
        <f t="shared" si="171"/>
        <v>0</v>
      </c>
      <c r="U222" s="157">
        <f t="shared" si="178"/>
        <v>0</v>
      </c>
      <c r="W222" s="152"/>
      <c r="X222" s="152"/>
      <c r="Y222" s="152"/>
      <c r="Z222" s="152"/>
      <c r="AA222" s="152"/>
      <c r="AB222" s="152"/>
      <c r="AC222" s="347"/>
      <c r="AD222" s="152"/>
      <c r="AE222" s="152"/>
      <c r="AF222" s="152"/>
      <c r="AG222" s="152"/>
      <c r="AH222" s="152"/>
      <c r="AI222" s="152"/>
      <c r="AJ222" s="347"/>
      <c r="AK222" s="152"/>
      <c r="AL222" s="152"/>
      <c r="AM222" s="295"/>
      <c r="AN222" s="228"/>
      <c r="AO222" s="228"/>
      <c r="AP222" s="228"/>
      <c r="AQ222" s="228"/>
      <c r="AR222" s="228"/>
      <c r="AS222" s="348"/>
      <c r="AT222" s="264">
        <f t="shared" si="174"/>
        <v>0</v>
      </c>
      <c r="AU222" s="259"/>
      <c r="AV222" s="265">
        <f t="shared" si="175"/>
        <v>0</v>
      </c>
      <c r="AX222" s="265">
        <f t="shared" si="179"/>
        <v>0</v>
      </c>
      <c r="AZ222" s="492">
        <f t="shared" si="176"/>
        <v>0</v>
      </c>
      <c r="BB222" s="492">
        <f t="shared" si="177"/>
        <v>0</v>
      </c>
      <c r="BD222" s="265">
        <f t="shared" si="180"/>
        <v>0</v>
      </c>
      <c r="BE222" s="105"/>
      <c r="BF222" s="105"/>
      <c r="BG222" s="105"/>
      <c r="BH222" s="105"/>
      <c r="BI222" s="105"/>
      <c r="BJ222" s="105"/>
    </row>
    <row r="223" spans="2:62" ht="20.100000000000001" hidden="1" customHeight="1" outlineLevel="1">
      <c r="B223" s="100"/>
      <c r="C223" s="908"/>
      <c r="D223" s="909"/>
      <c r="E223" s="909"/>
      <c r="F223" s="910"/>
      <c r="G223" s="890"/>
      <c r="H223" s="891"/>
      <c r="I223" s="152"/>
      <c r="J223" s="152"/>
      <c r="K223" s="152"/>
      <c r="L223" s="152"/>
      <c r="M223" s="152"/>
      <c r="N223" s="152"/>
      <c r="O223" s="152"/>
      <c r="P223" s="153"/>
      <c r="Q223" s="153"/>
      <c r="R223" s="156">
        <f t="shared" si="170"/>
        <v>0</v>
      </c>
      <c r="S223" s="156">
        <f t="shared" si="171"/>
        <v>0</v>
      </c>
      <c r="U223" s="157">
        <f t="shared" si="178"/>
        <v>0</v>
      </c>
      <c r="W223" s="152"/>
      <c r="X223" s="152"/>
      <c r="Y223" s="152"/>
      <c r="Z223" s="152"/>
      <c r="AA223" s="152"/>
      <c r="AB223" s="152"/>
      <c r="AC223" s="347"/>
      <c r="AD223" s="152"/>
      <c r="AE223" s="152"/>
      <c r="AF223" s="152"/>
      <c r="AG223" s="152"/>
      <c r="AH223" s="152"/>
      <c r="AI223" s="152"/>
      <c r="AJ223" s="347"/>
      <c r="AK223" s="152"/>
      <c r="AL223" s="152"/>
      <c r="AM223" s="295"/>
      <c r="AN223" s="228"/>
      <c r="AO223" s="228"/>
      <c r="AP223" s="228"/>
      <c r="AQ223" s="228"/>
      <c r="AR223" s="228"/>
      <c r="AS223" s="348"/>
      <c r="AT223" s="264">
        <f t="shared" si="174"/>
        <v>0</v>
      </c>
      <c r="AU223" s="259"/>
      <c r="AV223" s="265">
        <f t="shared" si="175"/>
        <v>0</v>
      </c>
      <c r="AX223" s="265">
        <f t="shared" si="179"/>
        <v>0</v>
      </c>
      <c r="AZ223" s="492">
        <f t="shared" si="176"/>
        <v>0</v>
      </c>
      <c r="BB223" s="492">
        <f t="shared" si="177"/>
        <v>0</v>
      </c>
      <c r="BD223" s="265">
        <f t="shared" si="180"/>
        <v>0</v>
      </c>
      <c r="BE223" s="105"/>
      <c r="BF223" s="105"/>
      <c r="BG223" s="105"/>
      <c r="BH223" s="105"/>
      <c r="BI223" s="105"/>
      <c r="BJ223" s="105"/>
    </row>
    <row r="224" spans="2:62" ht="20.100000000000001" hidden="1" customHeight="1" outlineLevel="1">
      <c r="B224" s="100"/>
      <c r="C224" s="908"/>
      <c r="D224" s="909"/>
      <c r="E224" s="909"/>
      <c r="F224" s="910"/>
      <c r="G224" s="890"/>
      <c r="H224" s="891"/>
      <c r="I224" s="152"/>
      <c r="J224" s="152"/>
      <c r="K224" s="152"/>
      <c r="L224" s="152"/>
      <c r="M224" s="152"/>
      <c r="N224" s="152"/>
      <c r="O224" s="152"/>
      <c r="P224" s="153"/>
      <c r="Q224" s="153"/>
      <c r="R224" s="156">
        <f t="shared" si="170"/>
        <v>0</v>
      </c>
      <c r="S224" s="156">
        <f t="shared" si="171"/>
        <v>0</v>
      </c>
      <c r="U224" s="157">
        <f t="shared" si="178"/>
        <v>0</v>
      </c>
      <c r="W224" s="152"/>
      <c r="X224" s="152"/>
      <c r="Y224" s="152"/>
      <c r="Z224" s="152"/>
      <c r="AA224" s="152"/>
      <c r="AB224" s="152"/>
      <c r="AC224" s="347"/>
      <c r="AD224" s="152"/>
      <c r="AE224" s="152"/>
      <c r="AF224" s="152"/>
      <c r="AG224" s="152"/>
      <c r="AH224" s="152"/>
      <c r="AI224" s="152"/>
      <c r="AJ224" s="347"/>
      <c r="AK224" s="152"/>
      <c r="AL224" s="152"/>
      <c r="AM224" s="295"/>
      <c r="AN224" s="228"/>
      <c r="AO224" s="228"/>
      <c r="AP224" s="228"/>
      <c r="AQ224" s="228"/>
      <c r="AR224" s="228"/>
      <c r="AS224" s="348"/>
      <c r="AT224" s="264">
        <f t="shared" si="174"/>
        <v>0</v>
      </c>
      <c r="AU224" s="259"/>
      <c r="AV224" s="265">
        <f t="shared" si="175"/>
        <v>0</v>
      </c>
      <c r="AX224" s="265">
        <f t="shared" si="179"/>
        <v>0</v>
      </c>
      <c r="AZ224" s="492">
        <f t="shared" si="176"/>
        <v>0</v>
      </c>
      <c r="BB224" s="492">
        <f t="shared" si="177"/>
        <v>0</v>
      </c>
      <c r="BD224" s="265">
        <f t="shared" si="180"/>
        <v>0</v>
      </c>
      <c r="BE224" s="105"/>
      <c r="BF224" s="105"/>
      <c r="BG224" s="105"/>
      <c r="BH224" s="105"/>
      <c r="BI224" s="105"/>
      <c r="BJ224" s="105"/>
    </row>
    <row r="225" spans="2:62" ht="20.100000000000001" hidden="1" customHeight="1" outlineLevel="1">
      <c r="B225" s="100"/>
      <c r="C225" s="908"/>
      <c r="D225" s="909"/>
      <c r="E225" s="909"/>
      <c r="F225" s="910"/>
      <c r="G225" s="890"/>
      <c r="H225" s="891"/>
      <c r="I225" s="152"/>
      <c r="J225" s="152"/>
      <c r="K225" s="152"/>
      <c r="L225" s="152"/>
      <c r="M225" s="152"/>
      <c r="N225" s="152"/>
      <c r="O225" s="152"/>
      <c r="P225" s="153"/>
      <c r="Q225" s="153"/>
      <c r="R225" s="156">
        <f t="shared" si="170"/>
        <v>0</v>
      </c>
      <c r="S225" s="156">
        <f t="shared" si="171"/>
        <v>0</v>
      </c>
      <c r="U225" s="157">
        <f t="shared" si="178"/>
        <v>0</v>
      </c>
      <c r="W225" s="152"/>
      <c r="X225" s="152"/>
      <c r="Y225" s="152"/>
      <c r="Z225" s="152"/>
      <c r="AA225" s="152"/>
      <c r="AB225" s="152"/>
      <c r="AC225" s="347"/>
      <c r="AD225" s="152"/>
      <c r="AE225" s="152"/>
      <c r="AF225" s="152"/>
      <c r="AG225" s="152"/>
      <c r="AH225" s="152"/>
      <c r="AI225" s="152"/>
      <c r="AJ225" s="347"/>
      <c r="AK225" s="152"/>
      <c r="AL225" s="152"/>
      <c r="AM225" s="295"/>
      <c r="AN225" s="228"/>
      <c r="AO225" s="228"/>
      <c r="AP225" s="228"/>
      <c r="AQ225" s="228"/>
      <c r="AR225" s="228"/>
      <c r="AS225" s="348"/>
      <c r="AT225" s="264">
        <f t="shared" si="174"/>
        <v>0</v>
      </c>
      <c r="AU225" s="259"/>
      <c r="AV225" s="265">
        <f t="shared" si="175"/>
        <v>0</v>
      </c>
      <c r="AX225" s="265">
        <f t="shared" si="179"/>
        <v>0</v>
      </c>
      <c r="AZ225" s="492">
        <f t="shared" si="176"/>
        <v>0</v>
      </c>
      <c r="BB225" s="492">
        <f t="shared" si="177"/>
        <v>0</v>
      </c>
      <c r="BD225" s="265">
        <f t="shared" si="180"/>
        <v>0</v>
      </c>
      <c r="BE225" s="105"/>
      <c r="BF225" s="105"/>
      <c r="BG225" s="105"/>
      <c r="BH225" s="105"/>
      <c r="BI225" s="105"/>
      <c r="BJ225" s="105"/>
    </row>
    <row r="226" spans="2:62" ht="20.100000000000001" hidden="1" customHeight="1" outlineLevel="1">
      <c r="B226" s="100"/>
      <c r="C226" s="908"/>
      <c r="D226" s="909"/>
      <c r="E226" s="909"/>
      <c r="F226" s="910"/>
      <c r="G226" s="890"/>
      <c r="H226" s="891"/>
      <c r="I226" s="152"/>
      <c r="J226" s="152"/>
      <c r="K226" s="152"/>
      <c r="L226" s="152"/>
      <c r="M226" s="152"/>
      <c r="N226" s="152"/>
      <c r="O226" s="152"/>
      <c r="P226" s="153"/>
      <c r="Q226" s="153"/>
      <c r="R226" s="156">
        <f t="shared" si="170"/>
        <v>0</v>
      </c>
      <c r="S226" s="156">
        <f t="shared" si="171"/>
        <v>0</v>
      </c>
      <c r="U226" s="157">
        <f t="shared" si="178"/>
        <v>0</v>
      </c>
      <c r="W226" s="152"/>
      <c r="X226" s="152"/>
      <c r="Y226" s="152"/>
      <c r="Z226" s="152"/>
      <c r="AA226" s="152"/>
      <c r="AB226" s="152"/>
      <c r="AC226" s="347"/>
      <c r="AD226" s="152"/>
      <c r="AE226" s="152"/>
      <c r="AF226" s="152"/>
      <c r="AG226" s="152"/>
      <c r="AH226" s="152"/>
      <c r="AI226" s="152"/>
      <c r="AJ226" s="347"/>
      <c r="AK226" s="152"/>
      <c r="AL226" s="152"/>
      <c r="AM226" s="295"/>
      <c r="AN226" s="228"/>
      <c r="AO226" s="228"/>
      <c r="AP226" s="228"/>
      <c r="AQ226" s="228"/>
      <c r="AR226" s="228"/>
      <c r="AS226" s="348"/>
      <c r="AT226" s="264">
        <f t="shared" si="174"/>
        <v>0</v>
      </c>
      <c r="AU226" s="259"/>
      <c r="AV226" s="265">
        <f t="shared" si="175"/>
        <v>0</v>
      </c>
      <c r="AX226" s="265">
        <f t="shared" si="179"/>
        <v>0</v>
      </c>
      <c r="AZ226" s="492">
        <f t="shared" si="176"/>
        <v>0</v>
      </c>
      <c r="BB226" s="492">
        <f t="shared" si="177"/>
        <v>0</v>
      </c>
      <c r="BD226" s="265">
        <f t="shared" si="180"/>
        <v>0</v>
      </c>
      <c r="BE226" s="105"/>
      <c r="BF226" s="105"/>
      <c r="BG226" s="105"/>
      <c r="BH226" s="105"/>
      <c r="BI226" s="105"/>
      <c r="BJ226" s="105"/>
    </row>
    <row r="227" spans="2:62" ht="20.100000000000001" hidden="1" customHeight="1" outlineLevel="1">
      <c r="B227" s="100"/>
      <c r="C227" s="908"/>
      <c r="D227" s="909"/>
      <c r="E227" s="909"/>
      <c r="F227" s="910"/>
      <c r="G227" s="890"/>
      <c r="H227" s="891"/>
      <c r="I227" s="152"/>
      <c r="J227" s="152"/>
      <c r="K227" s="152"/>
      <c r="L227" s="152"/>
      <c r="M227" s="152"/>
      <c r="N227" s="152"/>
      <c r="O227" s="152"/>
      <c r="P227" s="153"/>
      <c r="Q227" s="153"/>
      <c r="R227" s="156">
        <f t="shared" si="170"/>
        <v>0</v>
      </c>
      <c r="S227" s="156">
        <f t="shared" si="171"/>
        <v>0</v>
      </c>
      <c r="U227" s="157">
        <f t="shared" si="178"/>
        <v>0</v>
      </c>
      <c r="W227" s="152"/>
      <c r="X227" s="152"/>
      <c r="Y227" s="152"/>
      <c r="Z227" s="152"/>
      <c r="AA227" s="152"/>
      <c r="AB227" s="152"/>
      <c r="AC227" s="347"/>
      <c r="AD227" s="152"/>
      <c r="AE227" s="152"/>
      <c r="AF227" s="152"/>
      <c r="AG227" s="152"/>
      <c r="AH227" s="152"/>
      <c r="AI227" s="152"/>
      <c r="AJ227" s="347"/>
      <c r="AK227" s="152"/>
      <c r="AL227" s="152"/>
      <c r="AM227" s="295"/>
      <c r="AN227" s="228"/>
      <c r="AO227" s="228"/>
      <c r="AP227" s="228"/>
      <c r="AQ227" s="228"/>
      <c r="AR227" s="228"/>
      <c r="AS227" s="348"/>
      <c r="AT227" s="264">
        <f t="shared" si="174"/>
        <v>0</v>
      </c>
      <c r="AU227" s="259"/>
      <c r="AV227" s="265">
        <f t="shared" si="175"/>
        <v>0</v>
      </c>
      <c r="AX227" s="265">
        <f t="shared" si="179"/>
        <v>0</v>
      </c>
      <c r="AZ227" s="492">
        <f t="shared" si="176"/>
        <v>0</v>
      </c>
      <c r="BB227" s="492">
        <f t="shared" si="177"/>
        <v>0</v>
      </c>
      <c r="BD227" s="265">
        <f t="shared" si="180"/>
        <v>0</v>
      </c>
      <c r="BE227" s="105"/>
      <c r="BF227" s="105"/>
      <c r="BG227" s="105"/>
      <c r="BH227" s="105"/>
      <c r="BI227" s="105"/>
      <c r="BJ227" s="105"/>
    </row>
    <row r="228" spans="2:62" ht="20.100000000000001" hidden="1" customHeight="1" outlineLevel="1">
      <c r="B228" s="100"/>
      <c r="C228" s="908"/>
      <c r="D228" s="909"/>
      <c r="E228" s="909"/>
      <c r="F228" s="910"/>
      <c r="G228" s="890"/>
      <c r="H228" s="891"/>
      <c r="I228" s="152"/>
      <c r="J228" s="152"/>
      <c r="K228" s="152"/>
      <c r="L228" s="152"/>
      <c r="M228" s="152"/>
      <c r="N228" s="152"/>
      <c r="O228" s="152"/>
      <c r="P228" s="153"/>
      <c r="Q228" s="153"/>
      <c r="R228" s="156">
        <f t="shared" si="170"/>
        <v>0</v>
      </c>
      <c r="S228" s="156">
        <f t="shared" si="171"/>
        <v>0</v>
      </c>
      <c r="U228" s="157">
        <f t="shared" si="178"/>
        <v>0</v>
      </c>
      <c r="W228" s="152"/>
      <c r="X228" s="152"/>
      <c r="Y228" s="152"/>
      <c r="Z228" s="152"/>
      <c r="AA228" s="152"/>
      <c r="AB228" s="152"/>
      <c r="AC228" s="347"/>
      <c r="AD228" s="152"/>
      <c r="AE228" s="152"/>
      <c r="AF228" s="152"/>
      <c r="AG228" s="152"/>
      <c r="AH228" s="152"/>
      <c r="AI228" s="152"/>
      <c r="AJ228" s="347"/>
      <c r="AK228" s="152"/>
      <c r="AL228" s="152"/>
      <c r="AM228" s="295"/>
      <c r="AN228" s="228"/>
      <c r="AO228" s="228"/>
      <c r="AP228" s="228"/>
      <c r="AQ228" s="228"/>
      <c r="AR228" s="228"/>
      <c r="AS228" s="348"/>
      <c r="AT228" s="264">
        <f t="shared" si="174"/>
        <v>0</v>
      </c>
      <c r="AU228" s="259"/>
      <c r="AV228" s="265">
        <f t="shared" si="175"/>
        <v>0</v>
      </c>
      <c r="AX228" s="265">
        <f t="shared" si="179"/>
        <v>0</v>
      </c>
      <c r="AZ228" s="492">
        <f t="shared" si="176"/>
        <v>0</v>
      </c>
      <c r="BB228" s="492">
        <f t="shared" si="177"/>
        <v>0</v>
      </c>
      <c r="BD228" s="265">
        <f t="shared" si="180"/>
        <v>0</v>
      </c>
      <c r="BE228" s="105"/>
      <c r="BF228" s="105"/>
      <c r="BG228" s="105"/>
      <c r="BH228" s="105"/>
      <c r="BI228" s="105"/>
      <c r="BJ228" s="105"/>
    </row>
    <row r="229" spans="2:62" ht="20.100000000000001" hidden="1" customHeight="1" outlineLevel="1">
      <c r="B229" s="100"/>
      <c r="C229" s="908"/>
      <c r="D229" s="909"/>
      <c r="E229" s="909"/>
      <c r="F229" s="910"/>
      <c r="G229" s="890"/>
      <c r="H229" s="891"/>
      <c r="I229" s="152"/>
      <c r="J229" s="152"/>
      <c r="K229" s="152"/>
      <c r="L229" s="152"/>
      <c r="M229" s="152"/>
      <c r="N229" s="152"/>
      <c r="O229" s="152"/>
      <c r="P229" s="153"/>
      <c r="Q229" s="153"/>
      <c r="R229" s="156">
        <f t="shared" si="170"/>
        <v>0</v>
      </c>
      <c r="S229" s="156">
        <f t="shared" si="171"/>
        <v>0</v>
      </c>
      <c r="U229" s="157">
        <f t="shared" si="178"/>
        <v>0</v>
      </c>
      <c r="W229" s="152"/>
      <c r="X229" s="152"/>
      <c r="Y229" s="152"/>
      <c r="Z229" s="152"/>
      <c r="AA229" s="152"/>
      <c r="AB229" s="152"/>
      <c r="AC229" s="347"/>
      <c r="AD229" s="152"/>
      <c r="AE229" s="152"/>
      <c r="AF229" s="152"/>
      <c r="AG229" s="152"/>
      <c r="AH229" s="152"/>
      <c r="AI229" s="152"/>
      <c r="AJ229" s="347"/>
      <c r="AK229" s="152"/>
      <c r="AL229" s="152"/>
      <c r="AM229" s="295"/>
      <c r="AN229" s="228"/>
      <c r="AO229" s="228"/>
      <c r="AP229" s="228"/>
      <c r="AQ229" s="228"/>
      <c r="AR229" s="228"/>
      <c r="AS229" s="348"/>
      <c r="AT229" s="264">
        <f t="shared" si="174"/>
        <v>0</v>
      </c>
      <c r="AU229" s="259"/>
      <c r="AV229" s="265">
        <f t="shared" si="175"/>
        <v>0</v>
      </c>
      <c r="AX229" s="265">
        <f t="shared" si="179"/>
        <v>0</v>
      </c>
      <c r="AZ229" s="492">
        <f t="shared" si="176"/>
        <v>0</v>
      </c>
      <c r="BB229" s="492">
        <f t="shared" si="177"/>
        <v>0</v>
      </c>
      <c r="BD229" s="265">
        <f t="shared" si="180"/>
        <v>0</v>
      </c>
      <c r="BE229" s="105"/>
      <c r="BF229" s="105"/>
      <c r="BG229" s="105"/>
      <c r="BH229" s="105"/>
      <c r="BI229" s="105"/>
      <c r="BJ229" s="105"/>
    </row>
    <row r="230" spans="2:62" ht="20.100000000000001" hidden="1" customHeight="1" outlineLevel="1">
      <c r="B230" s="100"/>
      <c r="C230" s="908"/>
      <c r="D230" s="909"/>
      <c r="E230" s="909"/>
      <c r="F230" s="910"/>
      <c r="G230" s="890"/>
      <c r="H230" s="891"/>
      <c r="I230" s="152"/>
      <c r="J230" s="152"/>
      <c r="K230" s="152"/>
      <c r="L230" s="152"/>
      <c r="M230" s="152"/>
      <c r="N230" s="152"/>
      <c r="O230" s="152"/>
      <c r="P230" s="153"/>
      <c r="Q230" s="153"/>
      <c r="R230" s="156">
        <f t="shared" si="170"/>
        <v>0</v>
      </c>
      <c r="S230" s="156">
        <f t="shared" si="171"/>
        <v>0</v>
      </c>
      <c r="U230" s="157">
        <f t="shared" si="178"/>
        <v>0</v>
      </c>
      <c r="W230" s="152"/>
      <c r="X230" s="152"/>
      <c r="Y230" s="152"/>
      <c r="Z230" s="152"/>
      <c r="AA230" s="152"/>
      <c r="AB230" s="152"/>
      <c r="AC230" s="347"/>
      <c r="AD230" s="152"/>
      <c r="AE230" s="152"/>
      <c r="AF230" s="152"/>
      <c r="AG230" s="152"/>
      <c r="AH230" s="152"/>
      <c r="AI230" s="152"/>
      <c r="AJ230" s="347"/>
      <c r="AK230" s="152"/>
      <c r="AL230" s="152"/>
      <c r="AM230" s="295"/>
      <c r="AN230" s="228"/>
      <c r="AO230" s="228"/>
      <c r="AP230" s="228"/>
      <c r="AQ230" s="228"/>
      <c r="AR230" s="228"/>
      <c r="AS230" s="348"/>
      <c r="AT230" s="264">
        <f t="shared" si="174"/>
        <v>0</v>
      </c>
      <c r="AU230" s="259"/>
      <c r="AV230" s="265">
        <f t="shared" si="175"/>
        <v>0</v>
      </c>
      <c r="AX230" s="265">
        <f t="shared" si="179"/>
        <v>0</v>
      </c>
      <c r="AZ230" s="492">
        <f t="shared" si="176"/>
        <v>0</v>
      </c>
      <c r="BB230" s="492">
        <f t="shared" si="177"/>
        <v>0</v>
      </c>
      <c r="BD230" s="265">
        <f t="shared" si="180"/>
        <v>0</v>
      </c>
      <c r="BE230" s="105"/>
      <c r="BF230" s="105"/>
      <c r="BG230" s="105"/>
      <c r="BH230" s="105"/>
      <c r="BI230" s="105"/>
      <c r="BJ230" s="105"/>
    </row>
    <row r="231" spans="2:62" ht="20.100000000000001" hidden="1" customHeight="1" outlineLevel="1">
      <c r="B231" s="100"/>
      <c r="C231" s="908"/>
      <c r="D231" s="909"/>
      <c r="E231" s="909"/>
      <c r="F231" s="910"/>
      <c r="G231" s="890"/>
      <c r="H231" s="891"/>
      <c r="I231" s="152"/>
      <c r="J231" s="152"/>
      <c r="K231" s="152"/>
      <c r="L231" s="152"/>
      <c r="M231" s="152"/>
      <c r="N231" s="152"/>
      <c r="O231" s="152"/>
      <c r="P231" s="153"/>
      <c r="Q231" s="153"/>
      <c r="R231" s="156">
        <f t="shared" si="170"/>
        <v>0</v>
      </c>
      <c r="S231" s="156">
        <f t="shared" si="171"/>
        <v>0</v>
      </c>
      <c r="U231" s="157">
        <f t="shared" si="178"/>
        <v>0</v>
      </c>
      <c r="W231" s="152"/>
      <c r="X231" s="152"/>
      <c r="Y231" s="152"/>
      <c r="Z231" s="152"/>
      <c r="AA231" s="152"/>
      <c r="AB231" s="152"/>
      <c r="AC231" s="347"/>
      <c r="AD231" s="152"/>
      <c r="AE231" s="152"/>
      <c r="AF231" s="152"/>
      <c r="AG231" s="152"/>
      <c r="AH231" s="152"/>
      <c r="AI231" s="152"/>
      <c r="AJ231" s="347"/>
      <c r="AK231" s="152"/>
      <c r="AL231" s="152"/>
      <c r="AM231" s="295"/>
      <c r="AN231" s="228"/>
      <c r="AO231" s="228"/>
      <c r="AP231" s="228"/>
      <c r="AQ231" s="228"/>
      <c r="AR231" s="228"/>
      <c r="AS231" s="348"/>
      <c r="AT231" s="264">
        <f t="shared" si="174"/>
        <v>0</v>
      </c>
      <c r="AU231" s="259"/>
      <c r="AV231" s="265">
        <f t="shared" si="175"/>
        <v>0</v>
      </c>
      <c r="AX231" s="265">
        <f t="shared" si="179"/>
        <v>0</v>
      </c>
      <c r="AZ231" s="492">
        <f t="shared" si="176"/>
        <v>0</v>
      </c>
      <c r="BB231" s="492">
        <f t="shared" si="177"/>
        <v>0</v>
      </c>
      <c r="BD231" s="265">
        <f t="shared" si="180"/>
        <v>0</v>
      </c>
      <c r="BE231" s="105"/>
      <c r="BF231" s="105"/>
      <c r="BG231" s="105"/>
      <c r="BH231" s="105"/>
      <c r="BI231" s="105"/>
      <c r="BJ231" s="105"/>
    </row>
    <row r="232" spans="2:62" ht="9.9499999999999993" hidden="1" customHeight="1" outlineLevel="1">
      <c r="B232" s="101"/>
      <c r="C232" s="208"/>
      <c r="D232" s="208"/>
      <c r="E232" s="208"/>
      <c r="F232" s="208"/>
      <c r="G232" s="237"/>
      <c r="H232" s="207"/>
      <c r="I232" s="257"/>
      <c r="J232" s="257"/>
      <c r="K232" s="257"/>
      <c r="L232" s="257"/>
      <c r="M232" s="257"/>
      <c r="N232" s="257"/>
      <c r="O232" s="257"/>
      <c r="P232" s="256"/>
      <c r="Q232" s="102"/>
      <c r="R232" s="102"/>
      <c r="S232" s="102"/>
      <c r="U232" s="98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Z232" s="493"/>
      <c r="BE232" s="105"/>
      <c r="BF232" s="105"/>
      <c r="BG232" s="105"/>
      <c r="BH232" s="105"/>
      <c r="BI232" s="105"/>
      <c r="BJ232" s="105"/>
    </row>
    <row r="233" spans="2:62" ht="20.100000000000001" customHeight="1" collapsed="1">
      <c r="B233" s="8">
        <f>B216+1</f>
        <v>14</v>
      </c>
      <c r="C233" s="916"/>
      <c r="D233" s="917"/>
      <c r="E233" s="917"/>
      <c r="F233" s="918"/>
      <c r="G233" s="429"/>
      <c r="H233" s="206">
        <v>1</v>
      </c>
      <c r="I233" s="642">
        <f t="shared" ref="I233" si="181">$H233*SUM(I234:I248)</f>
        <v>0</v>
      </c>
      <c r="J233" s="643">
        <f t="shared" ref="J233:O233" si="182">$H233*SUM(J234:J248)</f>
        <v>0</v>
      </c>
      <c r="K233" s="644">
        <f t="shared" si="182"/>
        <v>0</v>
      </c>
      <c r="L233" s="645">
        <f t="shared" si="182"/>
        <v>0</v>
      </c>
      <c r="M233" s="645">
        <f t="shared" si="182"/>
        <v>0</v>
      </c>
      <c r="N233" s="644">
        <f t="shared" si="182"/>
        <v>0</v>
      </c>
      <c r="O233" s="642">
        <f t="shared" si="182"/>
        <v>0</v>
      </c>
      <c r="P233" s="209">
        <f t="shared" ref="P233:Q233" si="183">$H233*SUM(P234:P248)</f>
        <v>0</v>
      </c>
      <c r="Q233" s="210">
        <f t="shared" si="183"/>
        <v>0</v>
      </c>
      <c r="R233" s="136">
        <f t="shared" ref="R233:R248" si="184">P233*(1+Gewinn)*(1+SicherheitAngebot)</f>
        <v>0</v>
      </c>
      <c r="S233" s="137">
        <f t="shared" ref="S233:S248" si="185">Q233*(1+MGKZ)*(1+Gewinn)*(1+SicherheitAngebot)</f>
        <v>0</v>
      </c>
      <c r="U233" s="10">
        <f>I233*$I$7+J233*$J$7+K233*$K$7+L233*$L$7+M233*$M$7+N233*$N$7+O233*$O$7+R233+S233</f>
        <v>0</v>
      </c>
      <c r="W233" s="646">
        <f t="shared" ref="W233:AB233" si="186">$H233*SUM(W234:W248)</f>
        <v>0</v>
      </c>
      <c r="X233" s="647">
        <f t="shared" si="186"/>
        <v>0</v>
      </c>
      <c r="Y233" s="648">
        <f t="shared" si="186"/>
        <v>0</v>
      </c>
      <c r="Z233" s="649">
        <f t="shared" si="186"/>
        <v>0</v>
      </c>
      <c r="AA233" s="648">
        <f t="shared" si="186"/>
        <v>0</v>
      </c>
      <c r="AB233" s="646">
        <f t="shared" si="186"/>
        <v>0</v>
      </c>
      <c r="AC233" s="258"/>
      <c r="AD233" s="646">
        <f t="shared" ref="AD233:AM233" si="187">$H233*SUM(AD234:AD248)</f>
        <v>0</v>
      </c>
      <c r="AE233" s="647">
        <f t="shared" si="187"/>
        <v>0</v>
      </c>
      <c r="AF233" s="648">
        <f t="shared" si="187"/>
        <v>0</v>
      </c>
      <c r="AG233" s="649">
        <f t="shared" si="187"/>
        <v>0</v>
      </c>
      <c r="AH233" s="648">
        <f t="shared" si="187"/>
        <v>0</v>
      </c>
      <c r="AI233" s="646">
        <f t="shared" si="187"/>
        <v>0</v>
      </c>
      <c r="AJ233" s="258"/>
      <c r="AK233" s="653">
        <f t="shared" si="187"/>
        <v>0</v>
      </c>
      <c r="AL233" s="653">
        <f t="shared" si="187"/>
        <v>0</v>
      </c>
      <c r="AM233" s="653">
        <f t="shared" si="187"/>
        <v>0</v>
      </c>
      <c r="AN233" s="227">
        <f>$H233*SUM(AN234:AN248)*(1+Gewinn)*(1+SicherheitAngebot)</f>
        <v>0</v>
      </c>
      <c r="AO233" s="227">
        <f>$H233*SUM(AO234:AO248)*(1+Gewinn)*(1+SicherheitAngebot)</f>
        <v>0</v>
      </c>
      <c r="AP233" s="227">
        <f>$H233*SUM(AP234:AP248)*(1+Gewinn)*(1+SicherheitAngebot)</f>
        <v>0</v>
      </c>
      <c r="AQ233" s="227">
        <f>$H233*SUM(AQ234:AQ248)*(1+Gewinn)*(1+SicherheitAngebot)</f>
        <v>0</v>
      </c>
      <c r="AR233" s="227">
        <f>$H233*SUM(AR234:AR248)*(1+Gewinn)*(1+SicherheitAngebot)</f>
        <v>0</v>
      </c>
      <c r="AS233" s="262"/>
      <c r="AT233" s="263">
        <f t="shared" si="174"/>
        <v>0</v>
      </c>
      <c r="AU233" s="259"/>
      <c r="AV233" s="491">
        <f>AK233*$AK$7+AL233*$AL$7+AM233*$AM$7+SUM(AN233:AR233)+AT233/Zuschläge_IBN+AT233</f>
        <v>0</v>
      </c>
      <c r="AX233" s="685">
        <f>U233+AV233</f>
        <v>0</v>
      </c>
      <c r="AZ233" s="490">
        <f>IF(H233&gt;0,U233/(1+SicherheitAngebot)*(1+Sicherheit),0)</f>
        <v>0</v>
      </c>
      <c r="BB233" s="490">
        <f>IF(H233&gt;0,AV233/(1+SicherheitAngebot)*(1+Sicherheit),0)</f>
        <v>0</v>
      </c>
      <c r="BD233" s="490">
        <f>AZ233+BB233</f>
        <v>0</v>
      </c>
      <c r="BE233" s="105"/>
      <c r="BF233" s="105"/>
      <c r="BG233" s="105"/>
      <c r="BH233" s="105"/>
      <c r="BI233" s="105"/>
      <c r="BJ233" s="105"/>
    </row>
    <row r="234" spans="2:62" ht="20.100000000000001" hidden="1" customHeight="1" outlineLevel="1">
      <c r="B234" s="99"/>
      <c r="C234" s="908"/>
      <c r="D234" s="909"/>
      <c r="E234" s="909"/>
      <c r="F234" s="910"/>
      <c r="G234" s="890"/>
      <c r="H234" s="901"/>
      <c r="I234" s="152"/>
      <c r="J234" s="152"/>
      <c r="K234" s="152"/>
      <c r="L234" s="152"/>
      <c r="M234" s="152"/>
      <c r="N234" s="152"/>
      <c r="O234" s="152"/>
      <c r="P234" s="153"/>
      <c r="Q234" s="153"/>
      <c r="R234" s="156">
        <f t="shared" si="184"/>
        <v>0</v>
      </c>
      <c r="S234" s="156">
        <f t="shared" si="185"/>
        <v>0</v>
      </c>
      <c r="U234" s="157">
        <f>I234*$I$7+J234*$J$7+K234*$K$7+L234*$L$7+M234*$M$7+N234*$N$7+O234*$O$7+R234+S234</f>
        <v>0</v>
      </c>
      <c r="W234" s="152"/>
      <c r="X234" s="152"/>
      <c r="Y234" s="152"/>
      <c r="Z234" s="152"/>
      <c r="AA234" s="152"/>
      <c r="AB234" s="152"/>
      <c r="AC234" s="347"/>
      <c r="AD234" s="152"/>
      <c r="AE234" s="152"/>
      <c r="AF234" s="152"/>
      <c r="AG234" s="152"/>
      <c r="AH234" s="152"/>
      <c r="AI234" s="152"/>
      <c r="AJ234" s="347"/>
      <c r="AK234" s="152"/>
      <c r="AL234" s="152"/>
      <c r="AM234" s="295"/>
      <c r="AN234" s="228"/>
      <c r="AO234" s="228"/>
      <c r="AP234" s="228"/>
      <c r="AQ234" s="228"/>
      <c r="AR234" s="228"/>
      <c r="AS234" s="348"/>
      <c r="AT234" s="264">
        <f t="shared" si="174"/>
        <v>0</v>
      </c>
      <c r="AU234" s="259"/>
      <c r="AV234" s="265">
        <f t="shared" ref="AV234:AV248" si="188">AK234*$AK$7+AL234*$AL$7+AM234*$AM$7+SUM(AN234:AR234)*(1+Gewinn)*(1+SicherheitAngebot)+AT234/Zuschläge_IBN+AT234</f>
        <v>0</v>
      </c>
      <c r="AX234" s="265">
        <f>U234+AV234</f>
        <v>0</v>
      </c>
      <c r="AZ234" s="492">
        <f t="shared" ref="AZ234:AZ248" si="189">U234/(1+SicherheitAngebot)*(1+Sicherheit)</f>
        <v>0</v>
      </c>
      <c r="BB234" s="492">
        <f t="shared" ref="BB234:BB248" si="190">AV234/(1+SicherheitAngebot)*(1+Sicherheit)</f>
        <v>0</v>
      </c>
      <c r="BD234" s="265">
        <f>AZ234+BB234</f>
        <v>0</v>
      </c>
      <c r="BE234" s="105"/>
      <c r="BF234" s="105"/>
      <c r="BG234" s="105"/>
      <c r="BH234" s="105"/>
      <c r="BI234" s="105"/>
      <c r="BJ234" s="105"/>
    </row>
    <row r="235" spans="2:62" ht="20.100000000000001" hidden="1" customHeight="1" outlineLevel="1">
      <c r="B235" s="100"/>
      <c r="C235" s="908"/>
      <c r="D235" s="909"/>
      <c r="E235" s="909"/>
      <c r="F235" s="910"/>
      <c r="G235" s="890"/>
      <c r="H235" s="891"/>
      <c r="I235" s="152"/>
      <c r="J235" s="152"/>
      <c r="K235" s="152"/>
      <c r="L235" s="152"/>
      <c r="M235" s="152"/>
      <c r="N235" s="152"/>
      <c r="O235" s="152"/>
      <c r="P235" s="153"/>
      <c r="Q235" s="153"/>
      <c r="R235" s="156">
        <f t="shared" si="184"/>
        <v>0</v>
      </c>
      <c r="S235" s="156">
        <f t="shared" si="185"/>
        <v>0</v>
      </c>
      <c r="U235" s="157">
        <f t="shared" ref="U235:U248" si="191">I235*$I$7+J235*$J$7+K235*$K$7+L235*$L$7+M235*$M$7+N235*$N$7+O235*$O$7+R235+S235</f>
        <v>0</v>
      </c>
      <c r="W235" s="152"/>
      <c r="X235" s="152"/>
      <c r="Y235" s="152"/>
      <c r="Z235" s="152"/>
      <c r="AA235" s="152"/>
      <c r="AB235" s="152"/>
      <c r="AC235" s="347"/>
      <c r="AD235" s="152"/>
      <c r="AE235" s="152"/>
      <c r="AF235" s="152"/>
      <c r="AG235" s="152"/>
      <c r="AH235" s="152"/>
      <c r="AI235" s="152"/>
      <c r="AJ235" s="347"/>
      <c r="AK235" s="152"/>
      <c r="AL235" s="152"/>
      <c r="AM235" s="295"/>
      <c r="AN235" s="228"/>
      <c r="AO235" s="228"/>
      <c r="AP235" s="228"/>
      <c r="AQ235" s="228"/>
      <c r="AR235" s="228"/>
      <c r="AS235" s="348"/>
      <c r="AT235" s="264">
        <f t="shared" si="174"/>
        <v>0</v>
      </c>
      <c r="AU235" s="259"/>
      <c r="AV235" s="265">
        <f t="shared" si="188"/>
        <v>0</v>
      </c>
      <c r="AX235" s="265">
        <f t="shared" ref="AX235:AX248" si="192">U235+AV235</f>
        <v>0</v>
      </c>
      <c r="AZ235" s="492">
        <f t="shared" si="189"/>
        <v>0</v>
      </c>
      <c r="BB235" s="492">
        <f t="shared" si="190"/>
        <v>0</v>
      </c>
      <c r="BD235" s="265">
        <f t="shared" ref="BD235:BD248" si="193">AZ235+BB235</f>
        <v>0</v>
      </c>
      <c r="BE235" s="105"/>
      <c r="BF235" s="105"/>
      <c r="BG235" s="105"/>
      <c r="BH235" s="105"/>
      <c r="BI235" s="105"/>
      <c r="BJ235" s="105"/>
    </row>
    <row r="236" spans="2:62" ht="20.100000000000001" hidden="1" customHeight="1" outlineLevel="1">
      <c r="B236" s="100"/>
      <c r="C236" s="908"/>
      <c r="D236" s="909"/>
      <c r="E236" s="909"/>
      <c r="F236" s="910"/>
      <c r="G236" s="890"/>
      <c r="H236" s="891"/>
      <c r="I236" s="152"/>
      <c r="J236" s="152"/>
      <c r="K236" s="152"/>
      <c r="L236" s="152"/>
      <c r="M236" s="152"/>
      <c r="N236" s="152"/>
      <c r="O236" s="152"/>
      <c r="P236" s="153"/>
      <c r="Q236" s="153"/>
      <c r="R236" s="156">
        <f t="shared" si="184"/>
        <v>0</v>
      </c>
      <c r="S236" s="156">
        <f t="shared" si="185"/>
        <v>0</v>
      </c>
      <c r="U236" s="157">
        <f t="shared" si="191"/>
        <v>0</v>
      </c>
      <c r="W236" s="152"/>
      <c r="X236" s="152"/>
      <c r="Y236" s="152"/>
      <c r="Z236" s="152"/>
      <c r="AA236" s="152"/>
      <c r="AB236" s="152"/>
      <c r="AC236" s="347"/>
      <c r="AD236" s="152"/>
      <c r="AE236" s="152"/>
      <c r="AF236" s="152"/>
      <c r="AG236" s="152"/>
      <c r="AH236" s="152"/>
      <c r="AI236" s="152"/>
      <c r="AJ236" s="347"/>
      <c r="AK236" s="152"/>
      <c r="AL236" s="152"/>
      <c r="AM236" s="295"/>
      <c r="AN236" s="228"/>
      <c r="AO236" s="228"/>
      <c r="AP236" s="228"/>
      <c r="AQ236" s="228"/>
      <c r="AR236" s="228"/>
      <c r="AS236" s="348"/>
      <c r="AT236" s="264">
        <f t="shared" si="174"/>
        <v>0</v>
      </c>
      <c r="AU236" s="259"/>
      <c r="AV236" s="265">
        <f t="shared" si="188"/>
        <v>0</v>
      </c>
      <c r="AX236" s="265">
        <f t="shared" si="192"/>
        <v>0</v>
      </c>
      <c r="AZ236" s="492">
        <f t="shared" si="189"/>
        <v>0</v>
      </c>
      <c r="BB236" s="492">
        <f t="shared" si="190"/>
        <v>0</v>
      </c>
      <c r="BD236" s="265">
        <f t="shared" si="193"/>
        <v>0</v>
      </c>
      <c r="BE236" s="105"/>
      <c r="BF236" s="105"/>
      <c r="BG236" s="105"/>
      <c r="BH236" s="105"/>
      <c r="BI236" s="105"/>
      <c r="BJ236" s="105"/>
    </row>
    <row r="237" spans="2:62" ht="20.100000000000001" hidden="1" customHeight="1" outlineLevel="1">
      <c r="B237" s="100"/>
      <c r="C237" s="908"/>
      <c r="D237" s="909"/>
      <c r="E237" s="909"/>
      <c r="F237" s="910"/>
      <c r="G237" s="890"/>
      <c r="H237" s="891"/>
      <c r="I237" s="152"/>
      <c r="J237" s="152"/>
      <c r="K237" s="152"/>
      <c r="L237" s="152"/>
      <c r="M237" s="152"/>
      <c r="N237" s="152"/>
      <c r="O237" s="152"/>
      <c r="P237" s="153"/>
      <c r="Q237" s="153"/>
      <c r="R237" s="156">
        <f t="shared" si="184"/>
        <v>0</v>
      </c>
      <c r="S237" s="156">
        <f t="shared" si="185"/>
        <v>0</v>
      </c>
      <c r="U237" s="157">
        <f t="shared" si="191"/>
        <v>0</v>
      </c>
      <c r="W237" s="152"/>
      <c r="X237" s="152"/>
      <c r="Y237" s="152"/>
      <c r="Z237" s="152"/>
      <c r="AA237" s="152"/>
      <c r="AB237" s="152"/>
      <c r="AC237" s="347"/>
      <c r="AD237" s="152"/>
      <c r="AE237" s="152"/>
      <c r="AF237" s="152"/>
      <c r="AG237" s="152"/>
      <c r="AH237" s="152"/>
      <c r="AI237" s="152"/>
      <c r="AJ237" s="347"/>
      <c r="AK237" s="152"/>
      <c r="AL237" s="152"/>
      <c r="AM237" s="295"/>
      <c r="AN237" s="228"/>
      <c r="AO237" s="228"/>
      <c r="AP237" s="228"/>
      <c r="AQ237" s="228"/>
      <c r="AR237" s="228"/>
      <c r="AS237" s="348"/>
      <c r="AT237" s="264">
        <f t="shared" si="174"/>
        <v>0</v>
      </c>
      <c r="AU237" s="259"/>
      <c r="AV237" s="265">
        <f t="shared" si="188"/>
        <v>0</v>
      </c>
      <c r="AX237" s="265">
        <f t="shared" si="192"/>
        <v>0</v>
      </c>
      <c r="AZ237" s="492">
        <f t="shared" si="189"/>
        <v>0</v>
      </c>
      <c r="BB237" s="492">
        <f t="shared" si="190"/>
        <v>0</v>
      </c>
      <c r="BD237" s="265">
        <f t="shared" si="193"/>
        <v>0</v>
      </c>
      <c r="BE237" s="105"/>
      <c r="BF237" s="105"/>
      <c r="BG237" s="105"/>
      <c r="BH237" s="105"/>
      <c r="BI237" s="105"/>
      <c r="BJ237" s="105"/>
    </row>
    <row r="238" spans="2:62" ht="20.100000000000001" hidden="1" customHeight="1" outlineLevel="1">
      <c r="B238" s="100"/>
      <c r="C238" s="908"/>
      <c r="D238" s="909"/>
      <c r="E238" s="909"/>
      <c r="F238" s="910"/>
      <c r="G238" s="890"/>
      <c r="H238" s="891"/>
      <c r="I238" s="152"/>
      <c r="J238" s="152"/>
      <c r="K238" s="152"/>
      <c r="L238" s="152"/>
      <c r="M238" s="152"/>
      <c r="N238" s="152"/>
      <c r="O238" s="152"/>
      <c r="P238" s="153"/>
      <c r="Q238" s="153"/>
      <c r="R238" s="156">
        <f t="shared" si="184"/>
        <v>0</v>
      </c>
      <c r="S238" s="156">
        <f t="shared" si="185"/>
        <v>0</v>
      </c>
      <c r="U238" s="157">
        <f t="shared" si="191"/>
        <v>0</v>
      </c>
      <c r="W238" s="152"/>
      <c r="X238" s="152"/>
      <c r="Y238" s="152"/>
      <c r="Z238" s="152"/>
      <c r="AA238" s="152"/>
      <c r="AB238" s="152"/>
      <c r="AC238" s="347"/>
      <c r="AD238" s="152"/>
      <c r="AE238" s="152"/>
      <c r="AF238" s="152"/>
      <c r="AG238" s="152"/>
      <c r="AH238" s="152"/>
      <c r="AI238" s="152"/>
      <c r="AJ238" s="347"/>
      <c r="AK238" s="152"/>
      <c r="AL238" s="152"/>
      <c r="AM238" s="295"/>
      <c r="AN238" s="228"/>
      <c r="AO238" s="228"/>
      <c r="AP238" s="228"/>
      <c r="AQ238" s="228"/>
      <c r="AR238" s="228"/>
      <c r="AS238" s="348"/>
      <c r="AT238" s="264">
        <f t="shared" si="174"/>
        <v>0</v>
      </c>
      <c r="AU238" s="259"/>
      <c r="AV238" s="265">
        <f t="shared" si="188"/>
        <v>0</v>
      </c>
      <c r="AX238" s="265">
        <f t="shared" si="192"/>
        <v>0</v>
      </c>
      <c r="AZ238" s="492">
        <f t="shared" si="189"/>
        <v>0</v>
      </c>
      <c r="BB238" s="492">
        <f t="shared" si="190"/>
        <v>0</v>
      </c>
      <c r="BD238" s="265">
        <f t="shared" si="193"/>
        <v>0</v>
      </c>
      <c r="BE238" s="105"/>
      <c r="BF238" s="105"/>
      <c r="BG238" s="105"/>
      <c r="BH238" s="105"/>
      <c r="BI238" s="105"/>
      <c r="BJ238" s="105"/>
    </row>
    <row r="239" spans="2:62" ht="20.100000000000001" hidden="1" customHeight="1" outlineLevel="1">
      <c r="B239" s="100"/>
      <c r="C239" s="908"/>
      <c r="D239" s="909"/>
      <c r="E239" s="909"/>
      <c r="F239" s="910"/>
      <c r="G239" s="890"/>
      <c r="H239" s="891"/>
      <c r="I239" s="152"/>
      <c r="J239" s="152"/>
      <c r="K239" s="152"/>
      <c r="L239" s="152"/>
      <c r="M239" s="152"/>
      <c r="N239" s="152"/>
      <c r="O239" s="152"/>
      <c r="P239" s="153"/>
      <c r="Q239" s="153"/>
      <c r="R239" s="156">
        <f t="shared" si="184"/>
        <v>0</v>
      </c>
      <c r="S239" s="156">
        <f t="shared" si="185"/>
        <v>0</v>
      </c>
      <c r="U239" s="157">
        <f t="shared" si="191"/>
        <v>0</v>
      </c>
      <c r="W239" s="152"/>
      <c r="X239" s="152"/>
      <c r="Y239" s="152"/>
      <c r="Z239" s="152"/>
      <c r="AA239" s="152"/>
      <c r="AB239" s="152"/>
      <c r="AC239" s="347"/>
      <c r="AD239" s="152"/>
      <c r="AE239" s="152"/>
      <c r="AF239" s="152"/>
      <c r="AG239" s="152"/>
      <c r="AH239" s="152"/>
      <c r="AI239" s="152"/>
      <c r="AJ239" s="347"/>
      <c r="AK239" s="152"/>
      <c r="AL239" s="152"/>
      <c r="AM239" s="295"/>
      <c r="AN239" s="228"/>
      <c r="AO239" s="228"/>
      <c r="AP239" s="228"/>
      <c r="AQ239" s="228"/>
      <c r="AR239" s="228"/>
      <c r="AS239" s="348"/>
      <c r="AT239" s="264">
        <f t="shared" si="174"/>
        <v>0</v>
      </c>
      <c r="AU239" s="259"/>
      <c r="AV239" s="265">
        <f t="shared" si="188"/>
        <v>0</v>
      </c>
      <c r="AX239" s="265">
        <f t="shared" si="192"/>
        <v>0</v>
      </c>
      <c r="AZ239" s="492">
        <f t="shared" si="189"/>
        <v>0</v>
      </c>
      <c r="BB239" s="492">
        <f t="shared" si="190"/>
        <v>0</v>
      </c>
      <c r="BD239" s="265">
        <f t="shared" si="193"/>
        <v>0</v>
      </c>
      <c r="BE239" s="105"/>
      <c r="BF239" s="105"/>
      <c r="BG239" s="105"/>
      <c r="BH239" s="105"/>
      <c r="BI239" s="105"/>
      <c r="BJ239" s="105"/>
    </row>
    <row r="240" spans="2:62" ht="20.100000000000001" hidden="1" customHeight="1" outlineLevel="1">
      <c r="B240" s="100"/>
      <c r="C240" s="908"/>
      <c r="D240" s="909"/>
      <c r="E240" s="909"/>
      <c r="F240" s="910"/>
      <c r="G240" s="890"/>
      <c r="H240" s="891"/>
      <c r="I240" s="152"/>
      <c r="J240" s="152"/>
      <c r="K240" s="152"/>
      <c r="L240" s="152"/>
      <c r="M240" s="152"/>
      <c r="N240" s="152"/>
      <c r="O240" s="152"/>
      <c r="P240" s="153"/>
      <c r="Q240" s="153"/>
      <c r="R240" s="156">
        <f t="shared" si="184"/>
        <v>0</v>
      </c>
      <c r="S240" s="156">
        <f t="shared" si="185"/>
        <v>0</v>
      </c>
      <c r="U240" s="157">
        <f t="shared" si="191"/>
        <v>0</v>
      </c>
      <c r="W240" s="152"/>
      <c r="X240" s="152"/>
      <c r="Y240" s="152"/>
      <c r="Z240" s="152"/>
      <c r="AA240" s="152"/>
      <c r="AB240" s="152"/>
      <c r="AC240" s="347"/>
      <c r="AD240" s="152"/>
      <c r="AE240" s="152"/>
      <c r="AF240" s="152"/>
      <c r="AG240" s="152"/>
      <c r="AH240" s="152"/>
      <c r="AI240" s="152"/>
      <c r="AJ240" s="347"/>
      <c r="AK240" s="152"/>
      <c r="AL240" s="152"/>
      <c r="AM240" s="295"/>
      <c r="AN240" s="228"/>
      <c r="AO240" s="228"/>
      <c r="AP240" s="228"/>
      <c r="AQ240" s="228"/>
      <c r="AR240" s="228"/>
      <c r="AS240" s="348"/>
      <c r="AT240" s="264">
        <f t="shared" si="174"/>
        <v>0</v>
      </c>
      <c r="AU240" s="259"/>
      <c r="AV240" s="265">
        <f t="shared" si="188"/>
        <v>0</v>
      </c>
      <c r="AX240" s="265">
        <f t="shared" si="192"/>
        <v>0</v>
      </c>
      <c r="AZ240" s="492">
        <f t="shared" si="189"/>
        <v>0</v>
      </c>
      <c r="BB240" s="492">
        <f t="shared" si="190"/>
        <v>0</v>
      </c>
      <c r="BD240" s="265">
        <f t="shared" si="193"/>
        <v>0</v>
      </c>
      <c r="BE240" s="105"/>
      <c r="BF240" s="105"/>
      <c r="BG240" s="105"/>
      <c r="BH240" s="105"/>
      <c r="BI240" s="105"/>
      <c r="BJ240" s="105"/>
    </row>
    <row r="241" spans="2:62" ht="20.100000000000001" hidden="1" customHeight="1" outlineLevel="1">
      <c r="B241" s="100"/>
      <c r="C241" s="908"/>
      <c r="D241" s="909"/>
      <c r="E241" s="909"/>
      <c r="F241" s="910"/>
      <c r="G241" s="890"/>
      <c r="H241" s="891"/>
      <c r="I241" s="152"/>
      <c r="J241" s="152"/>
      <c r="K241" s="152"/>
      <c r="L241" s="152"/>
      <c r="M241" s="152"/>
      <c r="N241" s="152"/>
      <c r="O241" s="152"/>
      <c r="P241" s="153"/>
      <c r="Q241" s="153"/>
      <c r="R241" s="156">
        <f t="shared" si="184"/>
        <v>0</v>
      </c>
      <c r="S241" s="156">
        <f t="shared" si="185"/>
        <v>0</v>
      </c>
      <c r="U241" s="157">
        <f t="shared" si="191"/>
        <v>0</v>
      </c>
      <c r="W241" s="152"/>
      <c r="X241" s="152"/>
      <c r="Y241" s="152"/>
      <c r="Z241" s="152"/>
      <c r="AA241" s="152"/>
      <c r="AB241" s="152"/>
      <c r="AC241" s="347"/>
      <c r="AD241" s="152"/>
      <c r="AE241" s="152"/>
      <c r="AF241" s="152"/>
      <c r="AG241" s="152"/>
      <c r="AH241" s="152"/>
      <c r="AI241" s="152"/>
      <c r="AJ241" s="347"/>
      <c r="AK241" s="152"/>
      <c r="AL241" s="152"/>
      <c r="AM241" s="295"/>
      <c r="AN241" s="228"/>
      <c r="AO241" s="228"/>
      <c r="AP241" s="228"/>
      <c r="AQ241" s="228"/>
      <c r="AR241" s="228"/>
      <c r="AS241" s="348"/>
      <c r="AT241" s="264">
        <f t="shared" si="174"/>
        <v>0</v>
      </c>
      <c r="AU241" s="259"/>
      <c r="AV241" s="265">
        <f t="shared" si="188"/>
        <v>0</v>
      </c>
      <c r="AX241" s="265">
        <f t="shared" si="192"/>
        <v>0</v>
      </c>
      <c r="AZ241" s="492">
        <f t="shared" si="189"/>
        <v>0</v>
      </c>
      <c r="BB241" s="492">
        <f t="shared" si="190"/>
        <v>0</v>
      </c>
      <c r="BD241" s="265">
        <f t="shared" si="193"/>
        <v>0</v>
      </c>
      <c r="BE241" s="105"/>
      <c r="BF241" s="105"/>
      <c r="BG241" s="105"/>
      <c r="BH241" s="105"/>
      <c r="BI241" s="105"/>
      <c r="BJ241" s="105"/>
    </row>
    <row r="242" spans="2:62" ht="20.100000000000001" hidden="1" customHeight="1" outlineLevel="1">
      <c r="B242" s="100"/>
      <c r="C242" s="908"/>
      <c r="D242" s="909"/>
      <c r="E242" s="909"/>
      <c r="F242" s="910"/>
      <c r="G242" s="890"/>
      <c r="H242" s="891"/>
      <c r="I242" s="152"/>
      <c r="J242" s="152"/>
      <c r="K242" s="152"/>
      <c r="L242" s="152"/>
      <c r="M242" s="152"/>
      <c r="N242" s="152"/>
      <c r="O242" s="152"/>
      <c r="P242" s="153"/>
      <c r="Q242" s="153"/>
      <c r="R242" s="156">
        <f t="shared" si="184"/>
        <v>0</v>
      </c>
      <c r="S242" s="156">
        <f t="shared" si="185"/>
        <v>0</v>
      </c>
      <c r="U242" s="157">
        <f t="shared" si="191"/>
        <v>0</v>
      </c>
      <c r="W242" s="152"/>
      <c r="X242" s="152"/>
      <c r="Y242" s="152"/>
      <c r="Z242" s="152"/>
      <c r="AA242" s="152"/>
      <c r="AB242" s="152"/>
      <c r="AC242" s="347"/>
      <c r="AD242" s="152"/>
      <c r="AE242" s="152"/>
      <c r="AF242" s="152"/>
      <c r="AG242" s="152"/>
      <c r="AH242" s="152"/>
      <c r="AI242" s="152"/>
      <c r="AJ242" s="347"/>
      <c r="AK242" s="152"/>
      <c r="AL242" s="152"/>
      <c r="AM242" s="295"/>
      <c r="AN242" s="228"/>
      <c r="AO242" s="228"/>
      <c r="AP242" s="228"/>
      <c r="AQ242" s="228"/>
      <c r="AR242" s="228"/>
      <c r="AS242" s="348"/>
      <c r="AT242" s="264">
        <f t="shared" si="174"/>
        <v>0</v>
      </c>
      <c r="AU242" s="259"/>
      <c r="AV242" s="265">
        <f t="shared" si="188"/>
        <v>0</v>
      </c>
      <c r="AX242" s="265">
        <f t="shared" si="192"/>
        <v>0</v>
      </c>
      <c r="AZ242" s="492">
        <f t="shared" si="189"/>
        <v>0</v>
      </c>
      <c r="BB242" s="492">
        <f t="shared" si="190"/>
        <v>0</v>
      </c>
      <c r="BD242" s="265">
        <f t="shared" si="193"/>
        <v>0</v>
      </c>
      <c r="BE242" s="105"/>
      <c r="BF242" s="105"/>
      <c r="BG242" s="105"/>
      <c r="BH242" s="105"/>
      <c r="BI242" s="105"/>
      <c r="BJ242" s="105"/>
    </row>
    <row r="243" spans="2:62" ht="20.100000000000001" hidden="1" customHeight="1" outlineLevel="1">
      <c r="B243" s="100"/>
      <c r="C243" s="908"/>
      <c r="D243" s="909"/>
      <c r="E243" s="909"/>
      <c r="F243" s="910"/>
      <c r="G243" s="890"/>
      <c r="H243" s="891"/>
      <c r="I243" s="152"/>
      <c r="J243" s="152"/>
      <c r="K243" s="152"/>
      <c r="L243" s="152"/>
      <c r="M243" s="152"/>
      <c r="N243" s="152"/>
      <c r="O243" s="152"/>
      <c r="P243" s="153"/>
      <c r="Q243" s="153"/>
      <c r="R243" s="156">
        <f t="shared" si="184"/>
        <v>0</v>
      </c>
      <c r="S243" s="156">
        <f t="shared" si="185"/>
        <v>0</v>
      </c>
      <c r="U243" s="157">
        <f t="shared" si="191"/>
        <v>0</v>
      </c>
      <c r="W243" s="152"/>
      <c r="X243" s="152"/>
      <c r="Y243" s="152"/>
      <c r="Z243" s="152"/>
      <c r="AA243" s="152"/>
      <c r="AB243" s="152"/>
      <c r="AC243" s="347"/>
      <c r="AD243" s="152"/>
      <c r="AE243" s="152"/>
      <c r="AF243" s="152"/>
      <c r="AG243" s="152"/>
      <c r="AH243" s="152"/>
      <c r="AI243" s="152"/>
      <c r="AJ243" s="347"/>
      <c r="AK243" s="152"/>
      <c r="AL243" s="152"/>
      <c r="AM243" s="295"/>
      <c r="AN243" s="228"/>
      <c r="AO243" s="228"/>
      <c r="AP243" s="228"/>
      <c r="AQ243" s="228"/>
      <c r="AR243" s="228"/>
      <c r="AS243" s="348"/>
      <c r="AT243" s="264">
        <f t="shared" si="174"/>
        <v>0</v>
      </c>
      <c r="AU243" s="259"/>
      <c r="AV243" s="265">
        <f t="shared" si="188"/>
        <v>0</v>
      </c>
      <c r="AX243" s="265">
        <f t="shared" si="192"/>
        <v>0</v>
      </c>
      <c r="AZ243" s="492">
        <f t="shared" si="189"/>
        <v>0</v>
      </c>
      <c r="BB243" s="492">
        <f t="shared" si="190"/>
        <v>0</v>
      </c>
      <c r="BD243" s="265">
        <f t="shared" si="193"/>
        <v>0</v>
      </c>
      <c r="BE243" s="105"/>
      <c r="BF243" s="105"/>
      <c r="BG243" s="105"/>
      <c r="BH243" s="105"/>
      <c r="BI243" s="105"/>
      <c r="BJ243" s="105"/>
    </row>
    <row r="244" spans="2:62" ht="20.100000000000001" hidden="1" customHeight="1" outlineLevel="1">
      <c r="B244" s="100"/>
      <c r="C244" s="908"/>
      <c r="D244" s="909"/>
      <c r="E244" s="909"/>
      <c r="F244" s="910"/>
      <c r="G244" s="890"/>
      <c r="H244" s="891"/>
      <c r="I244" s="152"/>
      <c r="J244" s="152"/>
      <c r="K244" s="152"/>
      <c r="L244" s="152"/>
      <c r="M244" s="152"/>
      <c r="N244" s="152"/>
      <c r="O244" s="152"/>
      <c r="P244" s="153"/>
      <c r="Q244" s="153"/>
      <c r="R244" s="156">
        <f t="shared" si="184"/>
        <v>0</v>
      </c>
      <c r="S244" s="156">
        <f t="shared" si="185"/>
        <v>0</v>
      </c>
      <c r="U244" s="157">
        <f t="shared" si="191"/>
        <v>0</v>
      </c>
      <c r="W244" s="152"/>
      <c r="X244" s="152"/>
      <c r="Y244" s="152"/>
      <c r="Z244" s="152"/>
      <c r="AA244" s="152"/>
      <c r="AB244" s="152"/>
      <c r="AC244" s="347"/>
      <c r="AD244" s="152"/>
      <c r="AE244" s="152"/>
      <c r="AF244" s="152"/>
      <c r="AG244" s="152"/>
      <c r="AH244" s="152"/>
      <c r="AI244" s="152"/>
      <c r="AJ244" s="347"/>
      <c r="AK244" s="152"/>
      <c r="AL244" s="152"/>
      <c r="AM244" s="295"/>
      <c r="AN244" s="228"/>
      <c r="AO244" s="228"/>
      <c r="AP244" s="228"/>
      <c r="AQ244" s="228"/>
      <c r="AR244" s="228"/>
      <c r="AS244" s="348"/>
      <c r="AT244" s="264">
        <f t="shared" si="174"/>
        <v>0</v>
      </c>
      <c r="AU244" s="259"/>
      <c r="AV244" s="265">
        <f t="shared" si="188"/>
        <v>0</v>
      </c>
      <c r="AX244" s="265">
        <f t="shared" si="192"/>
        <v>0</v>
      </c>
      <c r="AZ244" s="492">
        <f t="shared" si="189"/>
        <v>0</v>
      </c>
      <c r="BB244" s="492">
        <f t="shared" si="190"/>
        <v>0</v>
      </c>
      <c r="BD244" s="265">
        <f t="shared" si="193"/>
        <v>0</v>
      </c>
      <c r="BE244" s="105"/>
      <c r="BF244" s="105"/>
      <c r="BG244" s="105"/>
      <c r="BH244" s="105"/>
      <c r="BI244" s="105"/>
      <c r="BJ244" s="105"/>
    </row>
    <row r="245" spans="2:62" ht="20.100000000000001" hidden="1" customHeight="1" outlineLevel="1">
      <c r="B245" s="100"/>
      <c r="C245" s="908"/>
      <c r="D245" s="909"/>
      <c r="E245" s="909"/>
      <c r="F245" s="910"/>
      <c r="G245" s="890"/>
      <c r="H245" s="891"/>
      <c r="I245" s="152"/>
      <c r="J245" s="152"/>
      <c r="K245" s="152"/>
      <c r="L245" s="152"/>
      <c r="M245" s="152"/>
      <c r="N245" s="152"/>
      <c r="O245" s="152"/>
      <c r="P245" s="153"/>
      <c r="Q245" s="153"/>
      <c r="R245" s="156">
        <f t="shared" si="184"/>
        <v>0</v>
      </c>
      <c r="S245" s="156">
        <f t="shared" si="185"/>
        <v>0</v>
      </c>
      <c r="U245" s="157">
        <f t="shared" si="191"/>
        <v>0</v>
      </c>
      <c r="W245" s="152"/>
      <c r="X245" s="152"/>
      <c r="Y245" s="152"/>
      <c r="Z245" s="152"/>
      <c r="AA245" s="152"/>
      <c r="AB245" s="152"/>
      <c r="AC245" s="347"/>
      <c r="AD245" s="152"/>
      <c r="AE245" s="152"/>
      <c r="AF245" s="152"/>
      <c r="AG245" s="152"/>
      <c r="AH245" s="152"/>
      <c r="AI245" s="152"/>
      <c r="AJ245" s="347"/>
      <c r="AK245" s="152"/>
      <c r="AL245" s="152"/>
      <c r="AM245" s="295"/>
      <c r="AN245" s="228"/>
      <c r="AO245" s="228"/>
      <c r="AP245" s="228"/>
      <c r="AQ245" s="228"/>
      <c r="AR245" s="228"/>
      <c r="AS245" s="348"/>
      <c r="AT245" s="264">
        <f t="shared" si="174"/>
        <v>0</v>
      </c>
      <c r="AU245" s="259"/>
      <c r="AV245" s="265">
        <f t="shared" si="188"/>
        <v>0</v>
      </c>
      <c r="AX245" s="265">
        <f t="shared" si="192"/>
        <v>0</v>
      </c>
      <c r="AZ245" s="492">
        <f t="shared" si="189"/>
        <v>0</v>
      </c>
      <c r="BB245" s="492">
        <f t="shared" si="190"/>
        <v>0</v>
      </c>
      <c r="BD245" s="265">
        <f t="shared" si="193"/>
        <v>0</v>
      </c>
      <c r="BE245" s="105"/>
      <c r="BF245" s="105"/>
      <c r="BG245" s="105"/>
      <c r="BH245" s="105"/>
      <c r="BI245" s="105"/>
      <c r="BJ245" s="105"/>
    </row>
    <row r="246" spans="2:62" ht="20.100000000000001" hidden="1" customHeight="1" outlineLevel="1">
      <c r="B246" s="100"/>
      <c r="C246" s="908"/>
      <c r="D246" s="909"/>
      <c r="E246" s="909"/>
      <c r="F246" s="910"/>
      <c r="G246" s="890"/>
      <c r="H246" s="891"/>
      <c r="I246" s="152"/>
      <c r="J246" s="152"/>
      <c r="K246" s="152"/>
      <c r="L246" s="152"/>
      <c r="M246" s="152"/>
      <c r="N246" s="152"/>
      <c r="O246" s="152"/>
      <c r="P246" s="153"/>
      <c r="Q246" s="153"/>
      <c r="R246" s="156">
        <f t="shared" si="184"/>
        <v>0</v>
      </c>
      <c r="S246" s="156">
        <f t="shared" si="185"/>
        <v>0</v>
      </c>
      <c r="U246" s="157">
        <f t="shared" si="191"/>
        <v>0</v>
      </c>
      <c r="W246" s="152"/>
      <c r="X246" s="152"/>
      <c r="Y246" s="152"/>
      <c r="Z246" s="152"/>
      <c r="AA246" s="152"/>
      <c r="AB246" s="152"/>
      <c r="AC246" s="347"/>
      <c r="AD246" s="152"/>
      <c r="AE246" s="152"/>
      <c r="AF246" s="152"/>
      <c r="AG246" s="152"/>
      <c r="AH246" s="152"/>
      <c r="AI246" s="152"/>
      <c r="AJ246" s="347"/>
      <c r="AK246" s="152"/>
      <c r="AL246" s="152"/>
      <c r="AM246" s="295"/>
      <c r="AN246" s="228"/>
      <c r="AO246" s="228"/>
      <c r="AP246" s="228"/>
      <c r="AQ246" s="228"/>
      <c r="AR246" s="228"/>
      <c r="AS246" s="348"/>
      <c r="AT246" s="264">
        <f t="shared" si="174"/>
        <v>0</v>
      </c>
      <c r="AU246" s="259"/>
      <c r="AV246" s="265">
        <f t="shared" si="188"/>
        <v>0</v>
      </c>
      <c r="AX246" s="265">
        <f t="shared" si="192"/>
        <v>0</v>
      </c>
      <c r="AZ246" s="492">
        <f t="shared" si="189"/>
        <v>0</v>
      </c>
      <c r="BB246" s="492">
        <f t="shared" si="190"/>
        <v>0</v>
      </c>
      <c r="BD246" s="265">
        <f t="shared" si="193"/>
        <v>0</v>
      </c>
      <c r="BE246" s="105"/>
      <c r="BF246" s="105"/>
      <c r="BG246" s="105"/>
      <c r="BH246" s="105"/>
      <c r="BI246" s="105"/>
      <c r="BJ246" s="105"/>
    </row>
    <row r="247" spans="2:62" ht="20.100000000000001" hidden="1" customHeight="1" outlineLevel="1">
      <c r="B247" s="100"/>
      <c r="C247" s="908"/>
      <c r="D247" s="909"/>
      <c r="E247" s="909"/>
      <c r="F247" s="910"/>
      <c r="G247" s="890"/>
      <c r="H247" s="891"/>
      <c r="I247" s="152"/>
      <c r="J247" s="152"/>
      <c r="K247" s="152"/>
      <c r="L247" s="152"/>
      <c r="M247" s="152"/>
      <c r="N247" s="152"/>
      <c r="O247" s="152"/>
      <c r="P247" s="153"/>
      <c r="Q247" s="153"/>
      <c r="R247" s="156">
        <f t="shared" si="184"/>
        <v>0</v>
      </c>
      <c r="S247" s="156">
        <f t="shared" si="185"/>
        <v>0</v>
      </c>
      <c r="U247" s="157">
        <f t="shared" si="191"/>
        <v>0</v>
      </c>
      <c r="W247" s="152"/>
      <c r="X247" s="152"/>
      <c r="Y247" s="152"/>
      <c r="Z247" s="152"/>
      <c r="AA247" s="152"/>
      <c r="AB247" s="152"/>
      <c r="AC247" s="347"/>
      <c r="AD247" s="152"/>
      <c r="AE247" s="152"/>
      <c r="AF247" s="152"/>
      <c r="AG247" s="152"/>
      <c r="AH247" s="152"/>
      <c r="AI247" s="152"/>
      <c r="AJ247" s="347"/>
      <c r="AK247" s="152"/>
      <c r="AL247" s="152"/>
      <c r="AM247" s="295"/>
      <c r="AN247" s="228"/>
      <c r="AO247" s="228"/>
      <c r="AP247" s="228"/>
      <c r="AQ247" s="228"/>
      <c r="AR247" s="228"/>
      <c r="AS247" s="348"/>
      <c r="AT247" s="264">
        <f t="shared" si="174"/>
        <v>0</v>
      </c>
      <c r="AU247" s="259"/>
      <c r="AV247" s="265">
        <f t="shared" si="188"/>
        <v>0</v>
      </c>
      <c r="AX247" s="265">
        <f t="shared" si="192"/>
        <v>0</v>
      </c>
      <c r="AZ247" s="492">
        <f t="shared" si="189"/>
        <v>0</v>
      </c>
      <c r="BB247" s="492">
        <f t="shared" si="190"/>
        <v>0</v>
      </c>
      <c r="BD247" s="265">
        <f t="shared" si="193"/>
        <v>0</v>
      </c>
      <c r="BE247" s="105"/>
      <c r="BF247" s="105"/>
      <c r="BG247" s="105"/>
      <c r="BH247" s="105"/>
      <c r="BI247" s="105"/>
      <c r="BJ247" s="105"/>
    </row>
    <row r="248" spans="2:62" ht="20.100000000000001" hidden="1" customHeight="1" outlineLevel="1">
      <c r="B248" s="100"/>
      <c r="C248" s="908"/>
      <c r="D248" s="909"/>
      <c r="E248" s="909"/>
      <c r="F248" s="910"/>
      <c r="G248" s="890"/>
      <c r="H248" s="891"/>
      <c r="I248" s="152"/>
      <c r="J248" s="152"/>
      <c r="K248" s="152"/>
      <c r="L248" s="152"/>
      <c r="M248" s="152"/>
      <c r="N248" s="152"/>
      <c r="O248" s="152"/>
      <c r="P248" s="153"/>
      <c r="Q248" s="153"/>
      <c r="R248" s="156">
        <f t="shared" si="184"/>
        <v>0</v>
      </c>
      <c r="S248" s="156">
        <f t="shared" si="185"/>
        <v>0</v>
      </c>
      <c r="U248" s="157">
        <f t="shared" si="191"/>
        <v>0</v>
      </c>
      <c r="W248" s="152"/>
      <c r="X248" s="152"/>
      <c r="Y248" s="152"/>
      <c r="Z248" s="152"/>
      <c r="AA248" s="152"/>
      <c r="AB248" s="152"/>
      <c r="AC248" s="347"/>
      <c r="AD248" s="152"/>
      <c r="AE248" s="152"/>
      <c r="AF248" s="152"/>
      <c r="AG248" s="152"/>
      <c r="AH248" s="152"/>
      <c r="AI248" s="152"/>
      <c r="AJ248" s="347"/>
      <c r="AK248" s="152"/>
      <c r="AL248" s="152"/>
      <c r="AM248" s="295"/>
      <c r="AN248" s="228"/>
      <c r="AO248" s="228"/>
      <c r="AP248" s="228"/>
      <c r="AQ248" s="228"/>
      <c r="AR248" s="228"/>
      <c r="AS248" s="348"/>
      <c r="AT248" s="264">
        <f t="shared" si="174"/>
        <v>0</v>
      </c>
      <c r="AU248" s="259"/>
      <c r="AV248" s="265">
        <f t="shared" si="188"/>
        <v>0</v>
      </c>
      <c r="AX248" s="265">
        <f t="shared" si="192"/>
        <v>0</v>
      </c>
      <c r="AZ248" s="492">
        <f t="shared" si="189"/>
        <v>0</v>
      </c>
      <c r="BB248" s="492">
        <f t="shared" si="190"/>
        <v>0</v>
      </c>
      <c r="BD248" s="265">
        <f t="shared" si="193"/>
        <v>0</v>
      </c>
      <c r="BE248" s="105"/>
      <c r="BF248" s="105"/>
      <c r="BG248" s="105"/>
      <c r="BH248" s="105"/>
      <c r="BI248" s="105"/>
      <c r="BJ248" s="105"/>
    </row>
    <row r="249" spans="2:62" ht="9.9499999999999993" hidden="1" customHeight="1" outlineLevel="1">
      <c r="B249" s="101"/>
      <c r="C249" s="208"/>
      <c r="D249" s="208"/>
      <c r="E249" s="208"/>
      <c r="F249" s="208"/>
      <c r="G249" s="237"/>
      <c r="H249" s="207"/>
      <c r="I249" s="257"/>
      <c r="J249" s="257"/>
      <c r="K249" s="257"/>
      <c r="L249" s="257"/>
      <c r="M249" s="257"/>
      <c r="N249" s="257"/>
      <c r="O249" s="257"/>
      <c r="P249" s="256"/>
      <c r="Q249" s="102"/>
      <c r="R249" s="102"/>
      <c r="S249" s="102"/>
      <c r="U249" s="98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Z249" s="493"/>
      <c r="BE249" s="105"/>
      <c r="BF249" s="105"/>
      <c r="BG249" s="105"/>
      <c r="BH249" s="105"/>
      <c r="BI249" s="105"/>
      <c r="BJ249" s="105"/>
    </row>
    <row r="250" spans="2:62" ht="20.100000000000001" customHeight="1" collapsed="1">
      <c r="B250" s="8">
        <f>B233+1</f>
        <v>15</v>
      </c>
      <c r="C250" s="916"/>
      <c r="D250" s="917"/>
      <c r="E250" s="917"/>
      <c r="F250" s="918"/>
      <c r="G250" s="429"/>
      <c r="H250" s="206">
        <v>1</v>
      </c>
      <c r="I250" s="642">
        <f t="shared" ref="I250" si="194">$H250*SUM(I251:I265)</f>
        <v>0</v>
      </c>
      <c r="J250" s="643">
        <f t="shared" ref="J250:O250" si="195">$H250*SUM(J251:J265)</f>
        <v>0</v>
      </c>
      <c r="K250" s="644">
        <f t="shared" si="195"/>
        <v>0</v>
      </c>
      <c r="L250" s="645">
        <f t="shared" si="195"/>
        <v>0</v>
      </c>
      <c r="M250" s="645">
        <f t="shared" si="195"/>
        <v>0</v>
      </c>
      <c r="N250" s="644">
        <f t="shared" si="195"/>
        <v>0</v>
      </c>
      <c r="O250" s="642">
        <f t="shared" si="195"/>
        <v>0</v>
      </c>
      <c r="P250" s="209">
        <f t="shared" ref="P250:Q250" si="196">$H250*SUM(P251:P265)</f>
        <v>0</v>
      </c>
      <c r="Q250" s="210">
        <f t="shared" si="196"/>
        <v>0</v>
      </c>
      <c r="R250" s="136">
        <f t="shared" ref="R250:R265" si="197">P250*(1+Gewinn)*(1+SicherheitAngebot)</f>
        <v>0</v>
      </c>
      <c r="S250" s="137">
        <f t="shared" ref="S250:S265" si="198">Q250*(1+MGKZ)*(1+Gewinn)*(1+SicherheitAngebot)</f>
        <v>0</v>
      </c>
      <c r="U250" s="10">
        <f>I250*$I$7+J250*$J$7+K250*$K$7+L250*$L$7+M250*$M$7+N250*$N$7+O250*$O$7+R250+S250</f>
        <v>0</v>
      </c>
      <c r="W250" s="646">
        <f t="shared" ref="W250:AB250" si="199">$H250*SUM(W251:W265)</f>
        <v>0</v>
      </c>
      <c r="X250" s="647">
        <f t="shared" si="199"/>
        <v>0</v>
      </c>
      <c r="Y250" s="648">
        <f t="shared" si="199"/>
        <v>0</v>
      </c>
      <c r="Z250" s="649">
        <f t="shared" si="199"/>
        <v>0</v>
      </c>
      <c r="AA250" s="648">
        <f t="shared" si="199"/>
        <v>0</v>
      </c>
      <c r="AB250" s="646">
        <f t="shared" si="199"/>
        <v>0</v>
      </c>
      <c r="AC250" s="258"/>
      <c r="AD250" s="646">
        <f t="shared" ref="AD250:AM250" si="200">$H250*SUM(AD251:AD265)</f>
        <v>0</v>
      </c>
      <c r="AE250" s="647">
        <f t="shared" si="200"/>
        <v>0</v>
      </c>
      <c r="AF250" s="648">
        <f t="shared" si="200"/>
        <v>0</v>
      </c>
      <c r="AG250" s="649">
        <f t="shared" si="200"/>
        <v>0</v>
      </c>
      <c r="AH250" s="648">
        <f t="shared" si="200"/>
        <v>0</v>
      </c>
      <c r="AI250" s="646">
        <f t="shared" si="200"/>
        <v>0</v>
      </c>
      <c r="AJ250" s="258"/>
      <c r="AK250" s="653">
        <f t="shared" si="200"/>
        <v>0</v>
      </c>
      <c r="AL250" s="653">
        <f t="shared" si="200"/>
        <v>0</v>
      </c>
      <c r="AM250" s="653">
        <f t="shared" si="200"/>
        <v>0</v>
      </c>
      <c r="AN250" s="227">
        <f>$H250*SUM(AN251:AN265)*(1+Gewinn)*(1+SicherheitAngebot)</f>
        <v>0</v>
      </c>
      <c r="AO250" s="227">
        <f>$H250*SUM(AO251:AO265)*(1+Gewinn)*(1+SicherheitAngebot)</f>
        <v>0</v>
      </c>
      <c r="AP250" s="227">
        <f>$H250*SUM(AP251:AP265)*(1+Gewinn)*(1+SicherheitAngebot)</f>
        <v>0</v>
      </c>
      <c r="AQ250" s="227">
        <f>$H250*SUM(AQ251:AQ265)*(1+Gewinn)*(1+SicherheitAngebot)</f>
        <v>0</v>
      </c>
      <c r="AR250" s="227">
        <f>$H250*SUM(AR251:AR265)*(1+Gewinn)*(1+SicherheitAngebot)</f>
        <v>0</v>
      </c>
      <c r="AS250" s="262"/>
      <c r="AT250" s="263">
        <f t="shared" si="174"/>
        <v>0</v>
      </c>
      <c r="AU250" s="259"/>
      <c r="AV250" s="491">
        <f>AK250*$AK$7+AL250*$AL$7+AM250*$AM$7+SUM(AN250:AR250)+AT250/Zuschläge_IBN+AT250</f>
        <v>0</v>
      </c>
      <c r="AX250" s="685">
        <f>U250+AV250</f>
        <v>0</v>
      </c>
      <c r="AZ250" s="490">
        <f>IF(H250&gt;0,U250/(1+SicherheitAngebot)*(1+Sicherheit),0)</f>
        <v>0</v>
      </c>
      <c r="BB250" s="490">
        <f>IF(H250&gt;0,AV250/(1+SicherheitAngebot)*(1+Sicherheit),0)</f>
        <v>0</v>
      </c>
      <c r="BD250" s="490">
        <f>AZ250+BB250</f>
        <v>0</v>
      </c>
      <c r="BE250" s="105"/>
      <c r="BF250" s="105"/>
      <c r="BG250" s="105"/>
      <c r="BH250" s="105"/>
      <c r="BI250" s="105"/>
      <c r="BJ250" s="105"/>
    </row>
    <row r="251" spans="2:62" ht="20.100000000000001" hidden="1" customHeight="1" outlineLevel="1">
      <c r="B251" s="99"/>
      <c r="C251" s="908"/>
      <c r="D251" s="909"/>
      <c r="E251" s="909"/>
      <c r="F251" s="910"/>
      <c r="G251" s="890"/>
      <c r="H251" s="901"/>
      <c r="I251" s="152"/>
      <c r="J251" s="152"/>
      <c r="K251" s="152"/>
      <c r="L251" s="152"/>
      <c r="M251" s="152"/>
      <c r="N251" s="152"/>
      <c r="O251" s="152"/>
      <c r="P251" s="153"/>
      <c r="Q251" s="153"/>
      <c r="R251" s="156">
        <f t="shared" si="197"/>
        <v>0</v>
      </c>
      <c r="S251" s="156">
        <f t="shared" si="198"/>
        <v>0</v>
      </c>
      <c r="U251" s="157">
        <f>I251*$I$7+J251*$J$7+K251*$K$7+L251*$L$7+M251*$M$7+N251*$N$7+O251*$O$7+R251+S251</f>
        <v>0</v>
      </c>
      <c r="W251" s="152"/>
      <c r="X251" s="152"/>
      <c r="Y251" s="152"/>
      <c r="Z251" s="152"/>
      <c r="AA251" s="152"/>
      <c r="AB251" s="152"/>
      <c r="AC251" s="347"/>
      <c r="AD251" s="152"/>
      <c r="AE251" s="152"/>
      <c r="AF251" s="152"/>
      <c r="AG251" s="152"/>
      <c r="AH251" s="152"/>
      <c r="AI251" s="152"/>
      <c r="AJ251" s="347"/>
      <c r="AK251" s="152"/>
      <c r="AL251" s="152"/>
      <c r="AM251" s="295"/>
      <c r="AN251" s="228"/>
      <c r="AO251" s="228"/>
      <c r="AP251" s="228"/>
      <c r="AQ251" s="228"/>
      <c r="AR251" s="228"/>
      <c r="AS251" s="348"/>
      <c r="AT251" s="264">
        <f t="shared" si="174"/>
        <v>0</v>
      </c>
      <c r="AU251" s="259"/>
      <c r="AV251" s="265">
        <f t="shared" ref="AV251:AV265" si="201">AK251*$AK$7+AL251*$AL$7+AM251*$AM$7+SUM(AN251:AR251)*(1+Gewinn)*(1+SicherheitAngebot)+AT251/Zuschläge_IBN+AT251</f>
        <v>0</v>
      </c>
      <c r="AX251" s="265">
        <f>U251+AV251</f>
        <v>0</v>
      </c>
      <c r="AZ251" s="492">
        <f t="shared" ref="AZ251:AZ265" si="202">U251/(1+SicherheitAngebot)*(1+Sicherheit)</f>
        <v>0</v>
      </c>
      <c r="BB251" s="492">
        <f t="shared" ref="BB251:BB265" si="203">AV251/(1+SicherheitAngebot)*(1+Sicherheit)</f>
        <v>0</v>
      </c>
      <c r="BD251" s="265">
        <f>AZ251+BB251</f>
        <v>0</v>
      </c>
      <c r="BE251" s="105"/>
      <c r="BF251" s="105"/>
      <c r="BG251" s="105"/>
      <c r="BH251" s="105"/>
      <c r="BI251" s="105"/>
      <c r="BJ251" s="105"/>
    </row>
    <row r="252" spans="2:62" ht="20.100000000000001" hidden="1" customHeight="1" outlineLevel="1">
      <c r="B252" s="100"/>
      <c r="C252" s="908"/>
      <c r="D252" s="909"/>
      <c r="E252" s="909"/>
      <c r="F252" s="910"/>
      <c r="G252" s="890"/>
      <c r="H252" s="891"/>
      <c r="I252" s="152"/>
      <c r="J252" s="152"/>
      <c r="K252" s="152"/>
      <c r="L252" s="152"/>
      <c r="M252" s="152"/>
      <c r="N252" s="152"/>
      <c r="O252" s="152"/>
      <c r="P252" s="153"/>
      <c r="Q252" s="153"/>
      <c r="R252" s="156">
        <f t="shared" si="197"/>
        <v>0</v>
      </c>
      <c r="S252" s="156">
        <f t="shared" si="198"/>
        <v>0</v>
      </c>
      <c r="U252" s="157">
        <f t="shared" ref="U252:U265" si="204">I252*$I$7+J252*$J$7+K252*$K$7+L252*$L$7+M252*$M$7+N252*$N$7+O252*$O$7+R252+S252</f>
        <v>0</v>
      </c>
      <c r="W252" s="152"/>
      <c r="X252" s="152"/>
      <c r="Y252" s="152"/>
      <c r="Z252" s="152"/>
      <c r="AA252" s="152"/>
      <c r="AB252" s="152"/>
      <c r="AC252" s="347"/>
      <c r="AD252" s="152"/>
      <c r="AE252" s="152"/>
      <c r="AF252" s="152"/>
      <c r="AG252" s="152"/>
      <c r="AH252" s="152"/>
      <c r="AI252" s="152"/>
      <c r="AJ252" s="347"/>
      <c r="AK252" s="152"/>
      <c r="AL252" s="152"/>
      <c r="AM252" s="295"/>
      <c r="AN252" s="228"/>
      <c r="AO252" s="228"/>
      <c r="AP252" s="228"/>
      <c r="AQ252" s="228"/>
      <c r="AR252" s="228"/>
      <c r="AS252" s="348"/>
      <c r="AT252" s="264">
        <f t="shared" si="174"/>
        <v>0</v>
      </c>
      <c r="AU252" s="259"/>
      <c r="AV252" s="265">
        <f t="shared" si="201"/>
        <v>0</v>
      </c>
      <c r="AX252" s="265">
        <f t="shared" ref="AX252:AX265" si="205">U252+AV252</f>
        <v>0</v>
      </c>
      <c r="AZ252" s="492">
        <f t="shared" si="202"/>
        <v>0</v>
      </c>
      <c r="BB252" s="492">
        <f t="shared" si="203"/>
        <v>0</v>
      </c>
      <c r="BD252" s="265">
        <f t="shared" ref="BD252:BD265" si="206">AZ252+BB252</f>
        <v>0</v>
      </c>
      <c r="BE252" s="105"/>
      <c r="BF252" s="105"/>
      <c r="BG252" s="105"/>
      <c r="BH252" s="105"/>
      <c r="BI252" s="105"/>
      <c r="BJ252" s="105"/>
    </row>
    <row r="253" spans="2:62" ht="20.100000000000001" hidden="1" customHeight="1" outlineLevel="1">
      <c r="B253" s="100"/>
      <c r="C253" s="908"/>
      <c r="D253" s="909"/>
      <c r="E253" s="909"/>
      <c r="F253" s="910"/>
      <c r="G253" s="890"/>
      <c r="H253" s="891"/>
      <c r="I253" s="152"/>
      <c r="J253" s="152"/>
      <c r="K253" s="152"/>
      <c r="L253" s="152"/>
      <c r="M253" s="152"/>
      <c r="N253" s="152"/>
      <c r="O253" s="152"/>
      <c r="P253" s="153"/>
      <c r="Q253" s="153"/>
      <c r="R253" s="156">
        <f t="shared" si="197"/>
        <v>0</v>
      </c>
      <c r="S253" s="156">
        <f t="shared" si="198"/>
        <v>0</v>
      </c>
      <c r="U253" s="157">
        <f t="shared" si="204"/>
        <v>0</v>
      </c>
      <c r="W253" s="152"/>
      <c r="X253" s="152"/>
      <c r="Y253" s="152"/>
      <c r="Z253" s="152"/>
      <c r="AA253" s="152"/>
      <c r="AB253" s="152"/>
      <c r="AC253" s="347"/>
      <c r="AD253" s="152"/>
      <c r="AE253" s="152"/>
      <c r="AF253" s="152"/>
      <c r="AG253" s="152"/>
      <c r="AH253" s="152"/>
      <c r="AI253" s="152"/>
      <c r="AJ253" s="347"/>
      <c r="AK253" s="152"/>
      <c r="AL253" s="152"/>
      <c r="AM253" s="295"/>
      <c r="AN253" s="228"/>
      <c r="AO253" s="228"/>
      <c r="AP253" s="228"/>
      <c r="AQ253" s="228"/>
      <c r="AR253" s="228"/>
      <c r="AS253" s="348"/>
      <c r="AT253" s="264">
        <f t="shared" si="174"/>
        <v>0</v>
      </c>
      <c r="AU253" s="259"/>
      <c r="AV253" s="265">
        <f t="shared" si="201"/>
        <v>0</v>
      </c>
      <c r="AX253" s="265">
        <f t="shared" si="205"/>
        <v>0</v>
      </c>
      <c r="AZ253" s="492">
        <f t="shared" si="202"/>
        <v>0</v>
      </c>
      <c r="BB253" s="492">
        <f t="shared" si="203"/>
        <v>0</v>
      </c>
      <c r="BD253" s="265">
        <f t="shared" si="206"/>
        <v>0</v>
      </c>
      <c r="BE253" s="105"/>
      <c r="BF253" s="105"/>
      <c r="BG253" s="105"/>
      <c r="BH253" s="105"/>
      <c r="BI253" s="105"/>
      <c r="BJ253" s="105"/>
    </row>
    <row r="254" spans="2:62" ht="20.100000000000001" hidden="1" customHeight="1" outlineLevel="1">
      <c r="B254" s="100"/>
      <c r="C254" s="908"/>
      <c r="D254" s="909"/>
      <c r="E254" s="909"/>
      <c r="F254" s="910"/>
      <c r="G254" s="890"/>
      <c r="H254" s="891"/>
      <c r="I254" s="152"/>
      <c r="J254" s="152"/>
      <c r="K254" s="152"/>
      <c r="L254" s="152"/>
      <c r="M254" s="152"/>
      <c r="N254" s="152"/>
      <c r="O254" s="152"/>
      <c r="P254" s="153"/>
      <c r="Q254" s="153"/>
      <c r="R254" s="156">
        <f t="shared" si="197"/>
        <v>0</v>
      </c>
      <c r="S254" s="156">
        <f t="shared" si="198"/>
        <v>0</v>
      </c>
      <c r="U254" s="157">
        <f t="shared" si="204"/>
        <v>0</v>
      </c>
      <c r="W254" s="152"/>
      <c r="X254" s="152"/>
      <c r="Y254" s="152"/>
      <c r="Z254" s="152"/>
      <c r="AA254" s="152"/>
      <c r="AB254" s="152"/>
      <c r="AC254" s="347"/>
      <c r="AD254" s="152"/>
      <c r="AE254" s="152"/>
      <c r="AF254" s="152"/>
      <c r="AG254" s="152"/>
      <c r="AH254" s="152"/>
      <c r="AI254" s="152"/>
      <c r="AJ254" s="347"/>
      <c r="AK254" s="152"/>
      <c r="AL254" s="152"/>
      <c r="AM254" s="295"/>
      <c r="AN254" s="228"/>
      <c r="AO254" s="228"/>
      <c r="AP254" s="228"/>
      <c r="AQ254" s="228"/>
      <c r="AR254" s="228"/>
      <c r="AS254" s="348"/>
      <c r="AT254" s="264">
        <f t="shared" si="174"/>
        <v>0</v>
      </c>
      <c r="AU254" s="259"/>
      <c r="AV254" s="265">
        <f t="shared" si="201"/>
        <v>0</v>
      </c>
      <c r="AX254" s="265">
        <f t="shared" si="205"/>
        <v>0</v>
      </c>
      <c r="AZ254" s="492">
        <f t="shared" si="202"/>
        <v>0</v>
      </c>
      <c r="BB254" s="492">
        <f t="shared" si="203"/>
        <v>0</v>
      </c>
      <c r="BD254" s="265">
        <f t="shared" si="206"/>
        <v>0</v>
      </c>
      <c r="BE254" s="105"/>
      <c r="BF254" s="105"/>
      <c r="BG254" s="105"/>
      <c r="BH254" s="105"/>
      <c r="BI254" s="105"/>
      <c r="BJ254" s="105"/>
    </row>
    <row r="255" spans="2:62" ht="20.100000000000001" hidden="1" customHeight="1" outlineLevel="1">
      <c r="B255" s="100"/>
      <c r="C255" s="908"/>
      <c r="D255" s="909"/>
      <c r="E255" s="909"/>
      <c r="F255" s="910"/>
      <c r="G255" s="890"/>
      <c r="H255" s="891"/>
      <c r="I255" s="152"/>
      <c r="J255" s="152"/>
      <c r="K255" s="152"/>
      <c r="L255" s="152"/>
      <c r="M255" s="152"/>
      <c r="N255" s="152"/>
      <c r="O255" s="152"/>
      <c r="P255" s="153"/>
      <c r="Q255" s="153"/>
      <c r="R255" s="156">
        <f t="shared" si="197"/>
        <v>0</v>
      </c>
      <c r="S255" s="156">
        <f t="shared" si="198"/>
        <v>0</v>
      </c>
      <c r="U255" s="157">
        <f t="shared" si="204"/>
        <v>0</v>
      </c>
      <c r="W255" s="152"/>
      <c r="X255" s="152"/>
      <c r="Y255" s="152"/>
      <c r="Z255" s="152"/>
      <c r="AA255" s="152"/>
      <c r="AB255" s="152"/>
      <c r="AC255" s="347"/>
      <c r="AD255" s="152"/>
      <c r="AE255" s="152"/>
      <c r="AF255" s="152"/>
      <c r="AG255" s="152"/>
      <c r="AH255" s="152"/>
      <c r="AI255" s="152"/>
      <c r="AJ255" s="347"/>
      <c r="AK255" s="152"/>
      <c r="AL255" s="152"/>
      <c r="AM255" s="295"/>
      <c r="AN255" s="228"/>
      <c r="AO255" s="228"/>
      <c r="AP255" s="228"/>
      <c r="AQ255" s="228"/>
      <c r="AR255" s="228"/>
      <c r="AS255" s="348"/>
      <c r="AT255" s="264">
        <f t="shared" si="174"/>
        <v>0</v>
      </c>
      <c r="AU255" s="259"/>
      <c r="AV255" s="265">
        <f t="shared" si="201"/>
        <v>0</v>
      </c>
      <c r="AX255" s="265">
        <f t="shared" si="205"/>
        <v>0</v>
      </c>
      <c r="AZ255" s="492">
        <f t="shared" si="202"/>
        <v>0</v>
      </c>
      <c r="BB255" s="492">
        <f t="shared" si="203"/>
        <v>0</v>
      </c>
      <c r="BD255" s="265">
        <f t="shared" si="206"/>
        <v>0</v>
      </c>
      <c r="BE255" s="105"/>
      <c r="BF255" s="105"/>
      <c r="BG255" s="105"/>
      <c r="BH255" s="105"/>
      <c r="BI255" s="105"/>
      <c r="BJ255" s="105"/>
    </row>
    <row r="256" spans="2:62" ht="20.100000000000001" hidden="1" customHeight="1" outlineLevel="1">
      <c r="B256" s="100"/>
      <c r="C256" s="908"/>
      <c r="D256" s="909"/>
      <c r="E256" s="909"/>
      <c r="F256" s="910"/>
      <c r="G256" s="890"/>
      <c r="H256" s="891"/>
      <c r="I256" s="152"/>
      <c r="J256" s="152"/>
      <c r="K256" s="152"/>
      <c r="L256" s="152"/>
      <c r="M256" s="152"/>
      <c r="N256" s="152"/>
      <c r="O256" s="152"/>
      <c r="P256" s="153"/>
      <c r="Q256" s="153"/>
      <c r="R256" s="156">
        <f t="shared" si="197"/>
        <v>0</v>
      </c>
      <c r="S256" s="156">
        <f t="shared" si="198"/>
        <v>0</v>
      </c>
      <c r="U256" s="157">
        <f t="shared" si="204"/>
        <v>0</v>
      </c>
      <c r="W256" s="152"/>
      <c r="X256" s="152"/>
      <c r="Y256" s="152"/>
      <c r="Z256" s="152"/>
      <c r="AA256" s="152"/>
      <c r="AB256" s="152"/>
      <c r="AC256" s="347"/>
      <c r="AD256" s="152"/>
      <c r="AE256" s="152"/>
      <c r="AF256" s="152"/>
      <c r="AG256" s="152"/>
      <c r="AH256" s="152"/>
      <c r="AI256" s="152"/>
      <c r="AJ256" s="347"/>
      <c r="AK256" s="152"/>
      <c r="AL256" s="152"/>
      <c r="AM256" s="295"/>
      <c r="AN256" s="228"/>
      <c r="AO256" s="228"/>
      <c r="AP256" s="228"/>
      <c r="AQ256" s="228"/>
      <c r="AR256" s="228"/>
      <c r="AS256" s="348"/>
      <c r="AT256" s="264">
        <f t="shared" si="174"/>
        <v>0</v>
      </c>
      <c r="AU256" s="259"/>
      <c r="AV256" s="265">
        <f t="shared" si="201"/>
        <v>0</v>
      </c>
      <c r="AX256" s="265">
        <f t="shared" si="205"/>
        <v>0</v>
      </c>
      <c r="AZ256" s="492">
        <f t="shared" si="202"/>
        <v>0</v>
      </c>
      <c r="BB256" s="492">
        <f t="shared" si="203"/>
        <v>0</v>
      </c>
      <c r="BD256" s="265">
        <f t="shared" si="206"/>
        <v>0</v>
      </c>
      <c r="BE256" s="105"/>
      <c r="BF256" s="105"/>
      <c r="BG256" s="105"/>
      <c r="BH256" s="105"/>
      <c r="BI256" s="105"/>
      <c r="BJ256" s="105"/>
    </row>
    <row r="257" spans="2:62" ht="20.100000000000001" hidden="1" customHeight="1" outlineLevel="1">
      <c r="B257" s="100"/>
      <c r="C257" s="908"/>
      <c r="D257" s="909"/>
      <c r="E257" s="909"/>
      <c r="F257" s="910"/>
      <c r="G257" s="890"/>
      <c r="H257" s="891"/>
      <c r="I257" s="152"/>
      <c r="J257" s="152"/>
      <c r="K257" s="152"/>
      <c r="L257" s="152"/>
      <c r="M257" s="152"/>
      <c r="N257" s="152"/>
      <c r="O257" s="152"/>
      <c r="P257" s="153"/>
      <c r="Q257" s="153"/>
      <c r="R257" s="156">
        <f t="shared" si="197"/>
        <v>0</v>
      </c>
      <c r="S257" s="156">
        <f t="shared" si="198"/>
        <v>0</v>
      </c>
      <c r="U257" s="157">
        <f t="shared" si="204"/>
        <v>0</v>
      </c>
      <c r="W257" s="152"/>
      <c r="X257" s="152"/>
      <c r="Y257" s="152"/>
      <c r="Z257" s="152"/>
      <c r="AA257" s="152"/>
      <c r="AB257" s="152"/>
      <c r="AC257" s="347"/>
      <c r="AD257" s="152"/>
      <c r="AE257" s="152"/>
      <c r="AF257" s="152"/>
      <c r="AG257" s="152"/>
      <c r="AH257" s="152"/>
      <c r="AI257" s="152"/>
      <c r="AJ257" s="347"/>
      <c r="AK257" s="152"/>
      <c r="AL257" s="152"/>
      <c r="AM257" s="295"/>
      <c r="AN257" s="228"/>
      <c r="AO257" s="228"/>
      <c r="AP257" s="228"/>
      <c r="AQ257" s="228"/>
      <c r="AR257" s="228"/>
      <c r="AS257" s="348"/>
      <c r="AT257" s="264">
        <f t="shared" si="174"/>
        <v>0</v>
      </c>
      <c r="AU257" s="259"/>
      <c r="AV257" s="265">
        <f t="shared" si="201"/>
        <v>0</v>
      </c>
      <c r="AX257" s="265">
        <f t="shared" si="205"/>
        <v>0</v>
      </c>
      <c r="AZ257" s="492">
        <f t="shared" si="202"/>
        <v>0</v>
      </c>
      <c r="BB257" s="492">
        <f t="shared" si="203"/>
        <v>0</v>
      </c>
      <c r="BD257" s="265">
        <f t="shared" si="206"/>
        <v>0</v>
      </c>
      <c r="BE257" s="105"/>
      <c r="BF257" s="105"/>
      <c r="BG257" s="105"/>
      <c r="BH257" s="105"/>
      <c r="BI257" s="105"/>
      <c r="BJ257" s="105"/>
    </row>
    <row r="258" spans="2:62" ht="20.100000000000001" hidden="1" customHeight="1" outlineLevel="1">
      <c r="B258" s="100"/>
      <c r="C258" s="908"/>
      <c r="D258" s="909"/>
      <c r="E258" s="909"/>
      <c r="F258" s="910"/>
      <c r="G258" s="890"/>
      <c r="H258" s="891"/>
      <c r="I258" s="152"/>
      <c r="J258" s="152"/>
      <c r="K258" s="152"/>
      <c r="L258" s="152"/>
      <c r="M258" s="152"/>
      <c r="N258" s="152"/>
      <c r="O258" s="152"/>
      <c r="P258" s="153"/>
      <c r="Q258" s="153"/>
      <c r="R258" s="156">
        <f t="shared" si="197"/>
        <v>0</v>
      </c>
      <c r="S258" s="156">
        <f t="shared" si="198"/>
        <v>0</v>
      </c>
      <c r="U258" s="157">
        <f t="shared" si="204"/>
        <v>0</v>
      </c>
      <c r="W258" s="152"/>
      <c r="X258" s="152"/>
      <c r="Y258" s="152"/>
      <c r="Z258" s="152"/>
      <c r="AA258" s="152"/>
      <c r="AB258" s="152"/>
      <c r="AC258" s="347"/>
      <c r="AD258" s="152"/>
      <c r="AE258" s="152"/>
      <c r="AF258" s="152"/>
      <c r="AG258" s="152"/>
      <c r="AH258" s="152"/>
      <c r="AI258" s="152"/>
      <c r="AJ258" s="347"/>
      <c r="AK258" s="152"/>
      <c r="AL258" s="152"/>
      <c r="AM258" s="295"/>
      <c r="AN258" s="228"/>
      <c r="AO258" s="228"/>
      <c r="AP258" s="228"/>
      <c r="AQ258" s="228"/>
      <c r="AR258" s="228"/>
      <c r="AS258" s="348"/>
      <c r="AT258" s="264">
        <f t="shared" si="174"/>
        <v>0</v>
      </c>
      <c r="AU258" s="259"/>
      <c r="AV258" s="265">
        <f t="shared" si="201"/>
        <v>0</v>
      </c>
      <c r="AX258" s="265">
        <f t="shared" si="205"/>
        <v>0</v>
      </c>
      <c r="AZ258" s="492">
        <f t="shared" si="202"/>
        <v>0</v>
      </c>
      <c r="BB258" s="492">
        <f t="shared" si="203"/>
        <v>0</v>
      </c>
      <c r="BD258" s="265">
        <f t="shared" si="206"/>
        <v>0</v>
      </c>
      <c r="BE258" s="105"/>
      <c r="BF258" s="105"/>
      <c r="BG258" s="105"/>
      <c r="BH258" s="105"/>
      <c r="BI258" s="105"/>
      <c r="BJ258" s="105"/>
    </row>
    <row r="259" spans="2:62" ht="20.100000000000001" hidden="1" customHeight="1" outlineLevel="1">
      <c r="B259" s="100"/>
      <c r="C259" s="908"/>
      <c r="D259" s="909"/>
      <c r="E259" s="909"/>
      <c r="F259" s="910"/>
      <c r="G259" s="890"/>
      <c r="H259" s="891"/>
      <c r="I259" s="152"/>
      <c r="J259" s="152"/>
      <c r="K259" s="152"/>
      <c r="L259" s="152"/>
      <c r="M259" s="152"/>
      <c r="N259" s="152"/>
      <c r="O259" s="152"/>
      <c r="P259" s="153"/>
      <c r="Q259" s="153"/>
      <c r="R259" s="156">
        <f t="shared" si="197"/>
        <v>0</v>
      </c>
      <c r="S259" s="156">
        <f t="shared" si="198"/>
        <v>0</v>
      </c>
      <c r="U259" s="157">
        <f t="shared" si="204"/>
        <v>0</v>
      </c>
      <c r="W259" s="152"/>
      <c r="X259" s="152"/>
      <c r="Y259" s="152"/>
      <c r="Z259" s="152"/>
      <c r="AA259" s="152"/>
      <c r="AB259" s="152"/>
      <c r="AC259" s="347"/>
      <c r="AD259" s="152"/>
      <c r="AE259" s="152"/>
      <c r="AF259" s="152"/>
      <c r="AG259" s="152"/>
      <c r="AH259" s="152"/>
      <c r="AI259" s="152"/>
      <c r="AJ259" s="347"/>
      <c r="AK259" s="152"/>
      <c r="AL259" s="152"/>
      <c r="AM259" s="295"/>
      <c r="AN259" s="228"/>
      <c r="AO259" s="228"/>
      <c r="AP259" s="228"/>
      <c r="AQ259" s="228"/>
      <c r="AR259" s="228"/>
      <c r="AS259" s="348"/>
      <c r="AT259" s="264">
        <f t="shared" si="174"/>
        <v>0</v>
      </c>
      <c r="AU259" s="259"/>
      <c r="AV259" s="265">
        <f t="shared" si="201"/>
        <v>0</v>
      </c>
      <c r="AX259" s="265">
        <f t="shared" si="205"/>
        <v>0</v>
      </c>
      <c r="AZ259" s="492">
        <f t="shared" si="202"/>
        <v>0</v>
      </c>
      <c r="BB259" s="492">
        <f t="shared" si="203"/>
        <v>0</v>
      </c>
      <c r="BD259" s="265">
        <f t="shared" si="206"/>
        <v>0</v>
      </c>
      <c r="BE259" s="105"/>
      <c r="BF259" s="105"/>
      <c r="BG259" s="105"/>
      <c r="BH259" s="105"/>
      <c r="BI259" s="105"/>
      <c r="BJ259" s="105"/>
    </row>
    <row r="260" spans="2:62" ht="20.100000000000001" hidden="1" customHeight="1" outlineLevel="1">
      <c r="B260" s="100"/>
      <c r="C260" s="908"/>
      <c r="D260" s="909"/>
      <c r="E260" s="909"/>
      <c r="F260" s="910"/>
      <c r="G260" s="890"/>
      <c r="H260" s="891"/>
      <c r="I260" s="152"/>
      <c r="J260" s="152"/>
      <c r="K260" s="152"/>
      <c r="L260" s="152"/>
      <c r="M260" s="152"/>
      <c r="N260" s="152"/>
      <c r="O260" s="152"/>
      <c r="P260" s="153"/>
      <c r="Q260" s="153"/>
      <c r="R260" s="156">
        <f t="shared" si="197"/>
        <v>0</v>
      </c>
      <c r="S260" s="156">
        <f t="shared" si="198"/>
        <v>0</v>
      </c>
      <c r="U260" s="157">
        <f t="shared" si="204"/>
        <v>0</v>
      </c>
      <c r="W260" s="152"/>
      <c r="X260" s="152"/>
      <c r="Y260" s="152"/>
      <c r="Z260" s="152"/>
      <c r="AA260" s="152"/>
      <c r="AB260" s="152"/>
      <c r="AC260" s="347"/>
      <c r="AD260" s="152"/>
      <c r="AE260" s="152"/>
      <c r="AF260" s="152"/>
      <c r="AG260" s="152"/>
      <c r="AH260" s="152"/>
      <c r="AI260" s="152"/>
      <c r="AJ260" s="347"/>
      <c r="AK260" s="152"/>
      <c r="AL260" s="152"/>
      <c r="AM260" s="295"/>
      <c r="AN260" s="228"/>
      <c r="AO260" s="228"/>
      <c r="AP260" s="228"/>
      <c r="AQ260" s="228"/>
      <c r="AR260" s="228"/>
      <c r="AS260" s="348"/>
      <c r="AT260" s="264">
        <f t="shared" si="174"/>
        <v>0</v>
      </c>
      <c r="AU260" s="259"/>
      <c r="AV260" s="265">
        <f t="shared" si="201"/>
        <v>0</v>
      </c>
      <c r="AX260" s="265">
        <f t="shared" si="205"/>
        <v>0</v>
      </c>
      <c r="AZ260" s="492">
        <f t="shared" si="202"/>
        <v>0</v>
      </c>
      <c r="BB260" s="492">
        <f t="shared" si="203"/>
        <v>0</v>
      </c>
      <c r="BD260" s="265">
        <f t="shared" si="206"/>
        <v>0</v>
      </c>
      <c r="BE260" s="105"/>
      <c r="BF260" s="105"/>
      <c r="BG260" s="105"/>
      <c r="BH260" s="105"/>
      <c r="BI260" s="105"/>
      <c r="BJ260" s="105"/>
    </row>
    <row r="261" spans="2:62" ht="20.100000000000001" hidden="1" customHeight="1" outlineLevel="1">
      <c r="B261" s="100"/>
      <c r="C261" s="908"/>
      <c r="D261" s="909"/>
      <c r="E261" s="909"/>
      <c r="F261" s="910"/>
      <c r="G261" s="890"/>
      <c r="H261" s="891"/>
      <c r="I261" s="152"/>
      <c r="J261" s="152"/>
      <c r="K261" s="152"/>
      <c r="L261" s="152"/>
      <c r="M261" s="152"/>
      <c r="N261" s="152"/>
      <c r="O261" s="152"/>
      <c r="P261" s="153"/>
      <c r="Q261" s="153"/>
      <c r="R261" s="156">
        <f t="shared" si="197"/>
        <v>0</v>
      </c>
      <c r="S261" s="156">
        <f t="shared" si="198"/>
        <v>0</v>
      </c>
      <c r="U261" s="157">
        <f t="shared" si="204"/>
        <v>0</v>
      </c>
      <c r="W261" s="152"/>
      <c r="X261" s="152"/>
      <c r="Y261" s="152"/>
      <c r="Z261" s="152"/>
      <c r="AA261" s="152"/>
      <c r="AB261" s="152"/>
      <c r="AC261" s="347"/>
      <c r="AD261" s="152"/>
      <c r="AE261" s="152"/>
      <c r="AF261" s="152"/>
      <c r="AG261" s="152"/>
      <c r="AH261" s="152"/>
      <c r="AI261" s="152"/>
      <c r="AJ261" s="347"/>
      <c r="AK261" s="152"/>
      <c r="AL261" s="152"/>
      <c r="AM261" s="295"/>
      <c r="AN261" s="228"/>
      <c r="AO261" s="228"/>
      <c r="AP261" s="228"/>
      <c r="AQ261" s="228"/>
      <c r="AR261" s="228"/>
      <c r="AS261" s="348"/>
      <c r="AT261" s="264">
        <f t="shared" si="174"/>
        <v>0</v>
      </c>
      <c r="AU261" s="259"/>
      <c r="AV261" s="265">
        <f t="shared" si="201"/>
        <v>0</v>
      </c>
      <c r="AX261" s="265">
        <f t="shared" si="205"/>
        <v>0</v>
      </c>
      <c r="AZ261" s="492">
        <f t="shared" si="202"/>
        <v>0</v>
      </c>
      <c r="BB261" s="492">
        <f t="shared" si="203"/>
        <v>0</v>
      </c>
      <c r="BD261" s="265">
        <f t="shared" si="206"/>
        <v>0</v>
      </c>
      <c r="BE261" s="105"/>
      <c r="BF261" s="105"/>
      <c r="BG261" s="105"/>
      <c r="BH261" s="105"/>
      <c r="BI261" s="105"/>
      <c r="BJ261" s="105"/>
    </row>
    <row r="262" spans="2:62" ht="20.100000000000001" hidden="1" customHeight="1" outlineLevel="1">
      <c r="B262" s="100"/>
      <c r="C262" s="908"/>
      <c r="D262" s="909"/>
      <c r="E262" s="909"/>
      <c r="F262" s="910"/>
      <c r="G262" s="890"/>
      <c r="H262" s="891"/>
      <c r="I262" s="152"/>
      <c r="J262" s="152"/>
      <c r="K262" s="152"/>
      <c r="L262" s="152"/>
      <c r="M262" s="152"/>
      <c r="N262" s="152"/>
      <c r="O262" s="152"/>
      <c r="P262" s="153"/>
      <c r="Q262" s="153"/>
      <c r="R262" s="156">
        <f t="shared" si="197"/>
        <v>0</v>
      </c>
      <c r="S262" s="156">
        <f t="shared" si="198"/>
        <v>0</v>
      </c>
      <c r="U262" s="157">
        <f t="shared" si="204"/>
        <v>0</v>
      </c>
      <c r="W262" s="152"/>
      <c r="X262" s="152"/>
      <c r="Y262" s="152"/>
      <c r="Z262" s="152"/>
      <c r="AA262" s="152"/>
      <c r="AB262" s="152"/>
      <c r="AC262" s="347"/>
      <c r="AD262" s="152"/>
      <c r="AE262" s="152"/>
      <c r="AF262" s="152"/>
      <c r="AG262" s="152"/>
      <c r="AH262" s="152"/>
      <c r="AI262" s="152"/>
      <c r="AJ262" s="347"/>
      <c r="AK262" s="152"/>
      <c r="AL262" s="152"/>
      <c r="AM262" s="295"/>
      <c r="AN262" s="228"/>
      <c r="AO262" s="228"/>
      <c r="AP262" s="228"/>
      <c r="AQ262" s="228"/>
      <c r="AR262" s="228"/>
      <c r="AS262" s="348"/>
      <c r="AT262" s="264">
        <f t="shared" si="174"/>
        <v>0</v>
      </c>
      <c r="AU262" s="259"/>
      <c r="AV262" s="265">
        <f t="shared" si="201"/>
        <v>0</v>
      </c>
      <c r="AX262" s="265">
        <f t="shared" si="205"/>
        <v>0</v>
      </c>
      <c r="AZ262" s="492">
        <f t="shared" si="202"/>
        <v>0</v>
      </c>
      <c r="BB262" s="492">
        <f t="shared" si="203"/>
        <v>0</v>
      </c>
      <c r="BD262" s="265">
        <f t="shared" si="206"/>
        <v>0</v>
      </c>
      <c r="BE262" s="105"/>
      <c r="BF262" s="105"/>
      <c r="BG262" s="105"/>
      <c r="BH262" s="105"/>
      <c r="BI262" s="105"/>
      <c r="BJ262" s="105"/>
    </row>
    <row r="263" spans="2:62" ht="20.100000000000001" hidden="1" customHeight="1" outlineLevel="1">
      <c r="B263" s="100"/>
      <c r="C263" s="908"/>
      <c r="D263" s="909"/>
      <c r="E263" s="909"/>
      <c r="F263" s="910"/>
      <c r="G263" s="890"/>
      <c r="H263" s="891"/>
      <c r="I263" s="152"/>
      <c r="J263" s="152"/>
      <c r="K263" s="152"/>
      <c r="L263" s="152"/>
      <c r="M263" s="152"/>
      <c r="N263" s="152"/>
      <c r="O263" s="152"/>
      <c r="P263" s="153"/>
      <c r="Q263" s="153"/>
      <c r="R263" s="156">
        <f t="shared" si="197"/>
        <v>0</v>
      </c>
      <c r="S263" s="156">
        <f t="shared" si="198"/>
        <v>0</v>
      </c>
      <c r="U263" s="157">
        <f t="shared" si="204"/>
        <v>0</v>
      </c>
      <c r="W263" s="152"/>
      <c r="X263" s="152"/>
      <c r="Y263" s="152"/>
      <c r="Z263" s="152"/>
      <c r="AA263" s="152"/>
      <c r="AB263" s="152"/>
      <c r="AC263" s="347"/>
      <c r="AD263" s="152"/>
      <c r="AE263" s="152"/>
      <c r="AF263" s="152"/>
      <c r="AG263" s="152"/>
      <c r="AH263" s="152"/>
      <c r="AI263" s="152"/>
      <c r="AJ263" s="347"/>
      <c r="AK263" s="152"/>
      <c r="AL263" s="152"/>
      <c r="AM263" s="295"/>
      <c r="AN263" s="228"/>
      <c r="AO263" s="228"/>
      <c r="AP263" s="228"/>
      <c r="AQ263" s="228"/>
      <c r="AR263" s="228"/>
      <c r="AS263" s="348"/>
      <c r="AT263" s="264">
        <f t="shared" si="174"/>
        <v>0</v>
      </c>
      <c r="AU263" s="259"/>
      <c r="AV263" s="265">
        <f t="shared" si="201"/>
        <v>0</v>
      </c>
      <c r="AX263" s="265">
        <f t="shared" si="205"/>
        <v>0</v>
      </c>
      <c r="AZ263" s="492">
        <f t="shared" si="202"/>
        <v>0</v>
      </c>
      <c r="BB263" s="492">
        <f t="shared" si="203"/>
        <v>0</v>
      </c>
      <c r="BD263" s="265">
        <f t="shared" si="206"/>
        <v>0</v>
      </c>
      <c r="BE263" s="105"/>
      <c r="BF263" s="105"/>
      <c r="BG263" s="105"/>
      <c r="BH263" s="105"/>
      <c r="BI263" s="105"/>
      <c r="BJ263" s="105"/>
    </row>
    <row r="264" spans="2:62" ht="20.100000000000001" hidden="1" customHeight="1" outlineLevel="1">
      <c r="B264" s="100"/>
      <c r="C264" s="908"/>
      <c r="D264" s="909"/>
      <c r="E264" s="909"/>
      <c r="F264" s="910"/>
      <c r="G264" s="890"/>
      <c r="H264" s="891"/>
      <c r="I264" s="152"/>
      <c r="J264" s="152"/>
      <c r="K264" s="152"/>
      <c r="L264" s="152"/>
      <c r="M264" s="152"/>
      <c r="N264" s="152"/>
      <c r="O264" s="152"/>
      <c r="P264" s="153"/>
      <c r="Q264" s="153"/>
      <c r="R264" s="156">
        <f t="shared" si="197"/>
        <v>0</v>
      </c>
      <c r="S264" s="156">
        <f t="shared" si="198"/>
        <v>0</v>
      </c>
      <c r="U264" s="157">
        <f t="shared" si="204"/>
        <v>0</v>
      </c>
      <c r="W264" s="152"/>
      <c r="X264" s="152"/>
      <c r="Y264" s="152"/>
      <c r="Z264" s="152"/>
      <c r="AA264" s="152"/>
      <c r="AB264" s="152"/>
      <c r="AC264" s="347"/>
      <c r="AD264" s="152"/>
      <c r="AE264" s="152"/>
      <c r="AF264" s="152"/>
      <c r="AG264" s="152"/>
      <c r="AH264" s="152"/>
      <c r="AI264" s="152"/>
      <c r="AJ264" s="347"/>
      <c r="AK264" s="152"/>
      <c r="AL264" s="152"/>
      <c r="AM264" s="295"/>
      <c r="AN264" s="228"/>
      <c r="AO264" s="228"/>
      <c r="AP264" s="228"/>
      <c r="AQ264" s="228"/>
      <c r="AR264" s="228"/>
      <c r="AS264" s="348"/>
      <c r="AT264" s="264">
        <f t="shared" si="174"/>
        <v>0</v>
      </c>
      <c r="AU264" s="259"/>
      <c r="AV264" s="265">
        <f t="shared" si="201"/>
        <v>0</v>
      </c>
      <c r="AX264" s="265">
        <f t="shared" si="205"/>
        <v>0</v>
      </c>
      <c r="AZ264" s="492">
        <f t="shared" si="202"/>
        <v>0</v>
      </c>
      <c r="BB264" s="492">
        <f t="shared" si="203"/>
        <v>0</v>
      </c>
      <c r="BD264" s="265">
        <f t="shared" si="206"/>
        <v>0</v>
      </c>
      <c r="BE264" s="105"/>
      <c r="BF264" s="105"/>
      <c r="BG264" s="105"/>
      <c r="BH264" s="105"/>
      <c r="BI264" s="105"/>
      <c r="BJ264" s="105"/>
    </row>
    <row r="265" spans="2:62" ht="20.100000000000001" hidden="1" customHeight="1" outlineLevel="1">
      <c r="B265" s="100"/>
      <c r="C265" s="908"/>
      <c r="D265" s="909"/>
      <c r="E265" s="909"/>
      <c r="F265" s="910"/>
      <c r="G265" s="890"/>
      <c r="H265" s="891"/>
      <c r="I265" s="152"/>
      <c r="J265" s="152"/>
      <c r="K265" s="152"/>
      <c r="L265" s="152"/>
      <c r="M265" s="152"/>
      <c r="N265" s="152"/>
      <c r="O265" s="152"/>
      <c r="P265" s="153"/>
      <c r="Q265" s="153"/>
      <c r="R265" s="156">
        <f t="shared" si="197"/>
        <v>0</v>
      </c>
      <c r="S265" s="156">
        <f t="shared" si="198"/>
        <v>0</v>
      </c>
      <c r="U265" s="157">
        <f t="shared" si="204"/>
        <v>0</v>
      </c>
      <c r="W265" s="152"/>
      <c r="X265" s="152"/>
      <c r="Y265" s="152"/>
      <c r="Z265" s="152"/>
      <c r="AA265" s="152"/>
      <c r="AB265" s="152"/>
      <c r="AC265" s="347"/>
      <c r="AD265" s="152"/>
      <c r="AE265" s="152"/>
      <c r="AF265" s="152"/>
      <c r="AG265" s="152"/>
      <c r="AH265" s="152"/>
      <c r="AI265" s="152"/>
      <c r="AJ265" s="347"/>
      <c r="AK265" s="152"/>
      <c r="AL265" s="152"/>
      <c r="AM265" s="295"/>
      <c r="AN265" s="228"/>
      <c r="AO265" s="228"/>
      <c r="AP265" s="228"/>
      <c r="AQ265" s="228"/>
      <c r="AR265" s="228"/>
      <c r="AS265" s="348"/>
      <c r="AT265" s="264">
        <f t="shared" si="174"/>
        <v>0</v>
      </c>
      <c r="AU265" s="259"/>
      <c r="AV265" s="265">
        <f t="shared" si="201"/>
        <v>0</v>
      </c>
      <c r="AX265" s="265">
        <f t="shared" si="205"/>
        <v>0</v>
      </c>
      <c r="AZ265" s="492">
        <f t="shared" si="202"/>
        <v>0</v>
      </c>
      <c r="BB265" s="492">
        <f t="shared" si="203"/>
        <v>0</v>
      </c>
      <c r="BD265" s="265">
        <f t="shared" si="206"/>
        <v>0</v>
      </c>
      <c r="BE265" s="105"/>
      <c r="BF265" s="105"/>
      <c r="BG265" s="105"/>
      <c r="BH265" s="105"/>
      <c r="BI265" s="105"/>
      <c r="BJ265" s="105"/>
    </row>
    <row r="266" spans="2:62" ht="9.9499999999999993" hidden="1" customHeight="1" outlineLevel="1">
      <c r="B266" s="101"/>
      <c r="C266" s="208"/>
      <c r="D266" s="208"/>
      <c r="E266" s="208"/>
      <c r="F266" s="208"/>
      <c r="G266" s="237"/>
      <c r="H266" s="207"/>
      <c r="I266" s="257"/>
      <c r="J266" s="257"/>
      <c r="K266" s="257"/>
      <c r="L266" s="257"/>
      <c r="M266" s="257"/>
      <c r="N266" s="257"/>
      <c r="O266" s="257"/>
      <c r="P266" s="256"/>
      <c r="Q266" s="102"/>
      <c r="R266" s="102"/>
      <c r="S266" s="102"/>
      <c r="U266" s="98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Z266" s="493"/>
      <c r="BE266" s="105"/>
      <c r="BF266" s="105"/>
      <c r="BG266" s="105"/>
      <c r="BH266" s="105"/>
      <c r="BI266" s="105"/>
      <c r="BJ266" s="105"/>
    </row>
    <row r="267" spans="2:62" ht="20.100000000000001" customHeight="1" collapsed="1">
      <c r="B267" s="8">
        <f>B250+1</f>
        <v>16</v>
      </c>
      <c r="C267" s="916"/>
      <c r="D267" s="917"/>
      <c r="E267" s="917"/>
      <c r="F267" s="918"/>
      <c r="G267" s="429"/>
      <c r="H267" s="206">
        <v>1</v>
      </c>
      <c r="I267" s="642">
        <f t="shared" ref="I267" si="207">$H267*SUM(I268:I282)</f>
        <v>0</v>
      </c>
      <c r="J267" s="643">
        <f t="shared" ref="J267:O267" si="208">$H267*SUM(J268:J282)</f>
        <v>0</v>
      </c>
      <c r="K267" s="644">
        <f t="shared" si="208"/>
        <v>0</v>
      </c>
      <c r="L267" s="645">
        <f t="shared" si="208"/>
        <v>0</v>
      </c>
      <c r="M267" s="645">
        <f t="shared" si="208"/>
        <v>0</v>
      </c>
      <c r="N267" s="644">
        <f t="shared" si="208"/>
        <v>0</v>
      </c>
      <c r="O267" s="642">
        <f t="shared" si="208"/>
        <v>0</v>
      </c>
      <c r="P267" s="209">
        <f t="shared" ref="P267:Q267" si="209">$H267*SUM(P268:P282)</f>
        <v>0</v>
      </c>
      <c r="Q267" s="210">
        <f t="shared" si="209"/>
        <v>0</v>
      </c>
      <c r="R267" s="136">
        <f t="shared" ref="R267:R282" si="210">P267*(1+Gewinn)*(1+SicherheitAngebot)</f>
        <v>0</v>
      </c>
      <c r="S267" s="137">
        <f t="shared" ref="S267:S282" si="211">Q267*(1+MGKZ)*(1+Gewinn)*(1+SicherheitAngebot)</f>
        <v>0</v>
      </c>
      <c r="U267" s="10">
        <f>I267*$I$7+J267*$J$7+K267*$K$7+L267*$L$7+M267*$M$7+N267*$N$7+O267*$O$7+R267+S267</f>
        <v>0</v>
      </c>
      <c r="W267" s="646">
        <f t="shared" ref="W267:AB267" si="212">$H267*SUM(W268:W282)</f>
        <v>0</v>
      </c>
      <c r="X267" s="647">
        <f t="shared" si="212"/>
        <v>0</v>
      </c>
      <c r="Y267" s="648">
        <f t="shared" si="212"/>
        <v>0</v>
      </c>
      <c r="Z267" s="649">
        <f t="shared" si="212"/>
        <v>0</v>
      </c>
      <c r="AA267" s="648">
        <f t="shared" si="212"/>
        <v>0</v>
      </c>
      <c r="AB267" s="646">
        <f t="shared" si="212"/>
        <v>0</v>
      </c>
      <c r="AC267" s="258"/>
      <c r="AD267" s="646">
        <f t="shared" ref="AD267:AM267" si="213">$H267*SUM(AD268:AD282)</f>
        <v>0</v>
      </c>
      <c r="AE267" s="647">
        <f t="shared" si="213"/>
        <v>0</v>
      </c>
      <c r="AF267" s="648">
        <f t="shared" si="213"/>
        <v>0</v>
      </c>
      <c r="AG267" s="649">
        <f t="shared" si="213"/>
        <v>0</v>
      </c>
      <c r="AH267" s="648">
        <f t="shared" si="213"/>
        <v>0</v>
      </c>
      <c r="AI267" s="646">
        <f t="shared" si="213"/>
        <v>0</v>
      </c>
      <c r="AJ267" s="258"/>
      <c r="AK267" s="653">
        <f t="shared" si="213"/>
        <v>0</v>
      </c>
      <c r="AL267" s="653">
        <f t="shared" si="213"/>
        <v>0</v>
      </c>
      <c r="AM267" s="653">
        <f t="shared" si="213"/>
        <v>0</v>
      </c>
      <c r="AN267" s="227">
        <f>$H267*SUM(AN268:AN282)*(1+Gewinn)*(1+SicherheitAngebot)</f>
        <v>0</v>
      </c>
      <c r="AO267" s="227">
        <f>$H267*SUM(AO268:AO282)*(1+Gewinn)*(1+SicherheitAngebot)</f>
        <v>0</v>
      </c>
      <c r="AP267" s="227">
        <f>$H267*SUM(AP268:AP282)*(1+Gewinn)*(1+SicherheitAngebot)</f>
        <v>0</v>
      </c>
      <c r="AQ267" s="227">
        <f>$H267*SUM(AQ268:AQ282)*(1+Gewinn)*(1+SicherheitAngebot)</f>
        <v>0</v>
      </c>
      <c r="AR267" s="227">
        <f>$H267*SUM(AR268:AR282)*(1+Gewinn)*(1+SicherheitAngebot)</f>
        <v>0</v>
      </c>
      <c r="AS267" s="262"/>
      <c r="AT267" s="263">
        <f t="shared" si="174"/>
        <v>0</v>
      </c>
      <c r="AU267" s="259"/>
      <c r="AV267" s="491">
        <f>AK267*$AK$7+AL267*$AL$7+AM267*$AM$7+SUM(AN267:AR267)+AT267/Zuschläge_IBN+AT267</f>
        <v>0</v>
      </c>
      <c r="AX267" s="685">
        <f>U267+AV267</f>
        <v>0</v>
      </c>
      <c r="AZ267" s="490">
        <f>IF(H267&gt;0,U267/(1+SicherheitAngebot)*(1+Sicherheit),0)</f>
        <v>0</v>
      </c>
      <c r="BB267" s="490">
        <f>IF(H267&gt;0,AV267/(1+SicherheitAngebot)*(1+Sicherheit),0)</f>
        <v>0</v>
      </c>
      <c r="BD267" s="490">
        <f>AZ267+BB267</f>
        <v>0</v>
      </c>
      <c r="BE267" s="105"/>
      <c r="BF267" s="105"/>
      <c r="BG267" s="105"/>
      <c r="BH267" s="105"/>
      <c r="BI267" s="105"/>
      <c r="BJ267" s="105"/>
    </row>
    <row r="268" spans="2:62" ht="20.100000000000001" hidden="1" customHeight="1" outlineLevel="1">
      <c r="B268" s="99"/>
      <c r="C268" s="908"/>
      <c r="D268" s="909"/>
      <c r="E268" s="909"/>
      <c r="F268" s="910"/>
      <c r="G268" s="890"/>
      <c r="H268" s="901"/>
      <c r="I268" s="152"/>
      <c r="J268" s="152"/>
      <c r="K268" s="152"/>
      <c r="L268" s="152"/>
      <c r="M268" s="152"/>
      <c r="N268" s="152"/>
      <c r="O268" s="152"/>
      <c r="P268" s="153"/>
      <c r="Q268" s="153"/>
      <c r="R268" s="156">
        <f t="shared" si="210"/>
        <v>0</v>
      </c>
      <c r="S268" s="156">
        <f t="shared" si="211"/>
        <v>0</v>
      </c>
      <c r="U268" s="157">
        <f>I268*$I$7+J268*$J$7+K268*$K$7+L268*$L$7+M268*$M$7+N268*$N$7+O268*$O$7+R268+S268</f>
        <v>0</v>
      </c>
      <c r="W268" s="152"/>
      <c r="X268" s="152"/>
      <c r="Y268" s="152"/>
      <c r="Z268" s="152"/>
      <c r="AA268" s="152"/>
      <c r="AB268" s="152"/>
      <c r="AC268" s="347"/>
      <c r="AD268" s="152"/>
      <c r="AE268" s="152"/>
      <c r="AF268" s="152"/>
      <c r="AG268" s="152"/>
      <c r="AH268" s="152"/>
      <c r="AI268" s="152"/>
      <c r="AJ268" s="347"/>
      <c r="AK268" s="152"/>
      <c r="AL268" s="152"/>
      <c r="AM268" s="295"/>
      <c r="AN268" s="228"/>
      <c r="AO268" s="228"/>
      <c r="AP268" s="228"/>
      <c r="AQ268" s="228"/>
      <c r="AR268" s="228"/>
      <c r="AS268" s="348"/>
      <c r="AT268" s="264">
        <f t="shared" si="174"/>
        <v>0</v>
      </c>
      <c r="AU268" s="259"/>
      <c r="AV268" s="265">
        <f t="shared" ref="AV268:AV282" si="214">AK268*$AK$7+AL268*$AL$7+AM268*$AM$7+SUM(AN268:AR268)*(1+Gewinn)*(1+SicherheitAngebot)+AT268/Zuschläge_IBN+AT268</f>
        <v>0</v>
      </c>
      <c r="AX268" s="265">
        <f>U268+AV268</f>
        <v>0</v>
      </c>
      <c r="AZ268" s="492">
        <f t="shared" ref="AZ268:AZ282" si="215">U268/(1+SicherheitAngebot)*(1+Sicherheit)</f>
        <v>0</v>
      </c>
      <c r="BB268" s="492">
        <f t="shared" ref="BB268:BB282" si="216">AV268/(1+SicherheitAngebot)*(1+Sicherheit)</f>
        <v>0</v>
      </c>
      <c r="BD268" s="265">
        <f>AZ268+BB268</f>
        <v>0</v>
      </c>
      <c r="BE268" s="105"/>
      <c r="BF268" s="105"/>
      <c r="BG268" s="105"/>
      <c r="BH268" s="105"/>
      <c r="BI268" s="105"/>
      <c r="BJ268" s="105"/>
    </row>
    <row r="269" spans="2:62" ht="20.100000000000001" hidden="1" customHeight="1" outlineLevel="1">
      <c r="B269" s="100"/>
      <c r="C269" s="908"/>
      <c r="D269" s="909"/>
      <c r="E269" s="909"/>
      <c r="F269" s="910"/>
      <c r="G269" s="890"/>
      <c r="H269" s="891"/>
      <c r="I269" s="152"/>
      <c r="J269" s="152"/>
      <c r="K269" s="152"/>
      <c r="L269" s="152"/>
      <c r="M269" s="152"/>
      <c r="N269" s="152"/>
      <c r="O269" s="152"/>
      <c r="P269" s="153"/>
      <c r="Q269" s="153"/>
      <c r="R269" s="156">
        <f t="shared" si="210"/>
        <v>0</v>
      </c>
      <c r="S269" s="156">
        <f t="shared" si="211"/>
        <v>0</v>
      </c>
      <c r="U269" s="157">
        <f t="shared" ref="U269:U282" si="217">I269*$I$7+J269*$J$7+K269*$K$7+L269*$L$7+M269*$M$7+N269*$N$7+O269*$O$7+R269+S269</f>
        <v>0</v>
      </c>
      <c r="W269" s="152"/>
      <c r="X269" s="152"/>
      <c r="Y269" s="152"/>
      <c r="Z269" s="152"/>
      <c r="AA269" s="152"/>
      <c r="AB269" s="152"/>
      <c r="AC269" s="347"/>
      <c r="AD269" s="152"/>
      <c r="AE269" s="152"/>
      <c r="AF269" s="152"/>
      <c r="AG269" s="152"/>
      <c r="AH269" s="152"/>
      <c r="AI269" s="152"/>
      <c r="AJ269" s="347"/>
      <c r="AK269" s="152"/>
      <c r="AL269" s="152"/>
      <c r="AM269" s="295"/>
      <c r="AN269" s="228"/>
      <c r="AO269" s="228"/>
      <c r="AP269" s="228"/>
      <c r="AQ269" s="228"/>
      <c r="AR269" s="228"/>
      <c r="AS269" s="348"/>
      <c r="AT269" s="264">
        <f t="shared" si="174"/>
        <v>0</v>
      </c>
      <c r="AU269" s="259"/>
      <c r="AV269" s="265">
        <f t="shared" si="214"/>
        <v>0</v>
      </c>
      <c r="AX269" s="265">
        <f t="shared" ref="AX269:AX282" si="218">U269+AV269</f>
        <v>0</v>
      </c>
      <c r="AZ269" s="492">
        <f t="shared" si="215"/>
        <v>0</v>
      </c>
      <c r="BB269" s="492">
        <f t="shared" si="216"/>
        <v>0</v>
      </c>
      <c r="BD269" s="265">
        <f t="shared" ref="BD269:BD282" si="219">AZ269+BB269</f>
        <v>0</v>
      </c>
      <c r="BE269" s="105"/>
      <c r="BF269" s="105"/>
      <c r="BG269" s="105"/>
      <c r="BH269" s="105"/>
      <c r="BI269" s="105"/>
      <c r="BJ269" s="105"/>
    </row>
    <row r="270" spans="2:62" ht="20.100000000000001" hidden="1" customHeight="1" outlineLevel="1">
      <c r="B270" s="100"/>
      <c r="C270" s="908"/>
      <c r="D270" s="909"/>
      <c r="E270" s="909"/>
      <c r="F270" s="910"/>
      <c r="G270" s="890"/>
      <c r="H270" s="891"/>
      <c r="I270" s="152"/>
      <c r="J270" s="152"/>
      <c r="K270" s="152"/>
      <c r="L270" s="152"/>
      <c r="M270" s="152"/>
      <c r="N270" s="152"/>
      <c r="O270" s="152"/>
      <c r="P270" s="153"/>
      <c r="Q270" s="153"/>
      <c r="R270" s="156">
        <f t="shared" si="210"/>
        <v>0</v>
      </c>
      <c r="S270" s="156">
        <f t="shared" si="211"/>
        <v>0</v>
      </c>
      <c r="U270" s="157">
        <f t="shared" si="217"/>
        <v>0</v>
      </c>
      <c r="W270" s="152"/>
      <c r="X270" s="152"/>
      <c r="Y270" s="152"/>
      <c r="Z270" s="152"/>
      <c r="AA270" s="152"/>
      <c r="AB270" s="152"/>
      <c r="AC270" s="347"/>
      <c r="AD270" s="152"/>
      <c r="AE270" s="152"/>
      <c r="AF270" s="152"/>
      <c r="AG270" s="152"/>
      <c r="AH270" s="152"/>
      <c r="AI270" s="152"/>
      <c r="AJ270" s="347"/>
      <c r="AK270" s="152"/>
      <c r="AL270" s="152"/>
      <c r="AM270" s="295"/>
      <c r="AN270" s="228"/>
      <c r="AO270" s="228"/>
      <c r="AP270" s="228"/>
      <c r="AQ270" s="228"/>
      <c r="AR270" s="228"/>
      <c r="AS270" s="348"/>
      <c r="AT270" s="264">
        <f t="shared" si="174"/>
        <v>0</v>
      </c>
      <c r="AU270" s="259"/>
      <c r="AV270" s="265">
        <f t="shared" si="214"/>
        <v>0</v>
      </c>
      <c r="AX270" s="265">
        <f t="shared" si="218"/>
        <v>0</v>
      </c>
      <c r="AZ270" s="492">
        <f t="shared" si="215"/>
        <v>0</v>
      </c>
      <c r="BB270" s="492">
        <f t="shared" si="216"/>
        <v>0</v>
      </c>
      <c r="BD270" s="265">
        <f t="shared" si="219"/>
        <v>0</v>
      </c>
      <c r="BE270" s="105"/>
      <c r="BF270" s="105"/>
      <c r="BG270" s="105"/>
      <c r="BH270" s="105"/>
      <c r="BI270" s="105"/>
      <c r="BJ270" s="105"/>
    </row>
    <row r="271" spans="2:62" ht="20.100000000000001" hidden="1" customHeight="1" outlineLevel="1">
      <c r="B271" s="100"/>
      <c r="C271" s="908"/>
      <c r="D271" s="909"/>
      <c r="E271" s="909"/>
      <c r="F271" s="910"/>
      <c r="G271" s="890"/>
      <c r="H271" s="891"/>
      <c r="I271" s="152"/>
      <c r="J271" s="152"/>
      <c r="K271" s="152"/>
      <c r="L271" s="152"/>
      <c r="M271" s="152"/>
      <c r="N271" s="152"/>
      <c r="O271" s="152"/>
      <c r="P271" s="153"/>
      <c r="Q271" s="153"/>
      <c r="R271" s="156">
        <f t="shared" si="210"/>
        <v>0</v>
      </c>
      <c r="S271" s="156">
        <f t="shared" si="211"/>
        <v>0</v>
      </c>
      <c r="U271" s="157">
        <f t="shared" si="217"/>
        <v>0</v>
      </c>
      <c r="W271" s="152"/>
      <c r="X271" s="152"/>
      <c r="Y271" s="152"/>
      <c r="Z271" s="152"/>
      <c r="AA271" s="152"/>
      <c r="AB271" s="152"/>
      <c r="AC271" s="347"/>
      <c r="AD271" s="152"/>
      <c r="AE271" s="152"/>
      <c r="AF271" s="152"/>
      <c r="AG271" s="152"/>
      <c r="AH271" s="152"/>
      <c r="AI271" s="152"/>
      <c r="AJ271" s="347"/>
      <c r="AK271" s="152"/>
      <c r="AL271" s="152"/>
      <c r="AM271" s="295"/>
      <c r="AN271" s="228"/>
      <c r="AO271" s="228"/>
      <c r="AP271" s="228"/>
      <c r="AQ271" s="228"/>
      <c r="AR271" s="228"/>
      <c r="AS271" s="348"/>
      <c r="AT271" s="264">
        <f t="shared" si="174"/>
        <v>0</v>
      </c>
      <c r="AU271" s="259"/>
      <c r="AV271" s="265">
        <f t="shared" si="214"/>
        <v>0</v>
      </c>
      <c r="AX271" s="265">
        <f t="shared" si="218"/>
        <v>0</v>
      </c>
      <c r="AZ271" s="492">
        <f t="shared" si="215"/>
        <v>0</v>
      </c>
      <c r="BB271" s="492">
        <f t="shared" si="216"/>
        <v>0</v>
      </c>
      <c r="BD271" s="265">
        <f t="shared" si="219"/>
        <v>0</v>
      </c>
      <c r="BE271" s="105"/>
      <c r="BF271" s="105"/>
      <c r="BG271" s="105"/>
      <c r="BH271" s="105"/>
      <c r="BI271" s="105"/>
      <c r="BJ271" s="105"/>
    </row>
    <row r="272" spans="2:62" ht="20.100000000000001" hidden="1" customHeight="1" outlineLevel="1">
      <c r="B272" s="100"/>
      <c r="C272" s="908"/>
      <c r="D272" s="909"/>
      <c r="E272" s="909"/>
      <c r="F272" s="910"/>
      <c r="G272" s="890"/>
      <c r="H272" s="891"/>
      <c r="I272" s="152"/>
      <c r="J272" s="152"/>
      <c r="K272" s="152"/>
      <c r="L272" s="152"/>
      <c r="M272" s="152"/>
      <c r="N272" s="152"/>
      <c r="O272" s="152"/>
      <c r="P272" s="153"/>
      <c r="Q272" s="153"/>
      <c r="R272" s="156">
        <f t="shared" si="210"/>
        <v>0</v>
      </c>
      <c r="S272" s="156">
        <f t="shared" si="211"/>
        <v>0</v>
      </c>
      <c r="U272" s="157">
        <f t="shared" si="217"/>
        <v>0</v>
      </c>
      <c r="W272" s="152"/>
      <c r="X272" s="152"/>
      <c r="Y272" s="152"/>
      <c r="Z272" s="152"/>
      <c r="AA272" s="152"/>
      <c r="AB272" s="152"/>
      <c r="AC272" s="347"/>
      <c r="AD272" s="152"/>
      <c r="AE272" s="152"/>
      <c r="AF272" s="152"/>
      <c r="AG272" s="152"/>
      <c r="AH272" s="152"/>
      <c r="AI272" s="152"/>
      <c r="AJ272" s="347"/>
      <c r="AK272" s="152"/>
      <c r="AL272" s="152"/>
      <c r="AM272" s="295"/>
      <c r="AN272" s="228"/>
      <c r="AO272" s="228"/>
      <c r="AP272" s="228"/>
      <c r="AQ272" s="228"/>
      <c r="AR272" s="228"/>
      <c r="AS272" s="348"/>
      <c r="AT272" s="264">
        <f t="shared" si="174"/>
        <v>0</v>
      </c>
      <c r="AU272" s="259"/>
      <c r="AV272" s="265">
        <f t="shared" si="214"/>
        <v>0</v>
      </c>
      <c r="AX272" s="265">
        <f t="shared" si="218"/>
        <v>0</v>
      </c>
      <c r="AZ272" s="492">
        <f t="shared" si="215"/>
        <v>0</v>
      </c>
      <c r="BB272" s="492">
        <f t="shared" si="216"/>
        <v>0</v>
      </c>
      <c r="BD272" s="265">
        <f t="shared" si="219"/>
        <v>0</v>
      </c>
      <c r="BE272" s="105"/>
      <c r="BF272" s="105"/>
      <c r="BG272" s="105"/>
      <c r="BH272" s="105"/>
      <c r="BI272" s="105"/>
      <c r="BJ272" s="105"/>
    </row>
    <row r="273" spans="2:62" ht="20.100000000000001" hidden="1" customHeight="1" outlineLevel="1">
      <c r="B273" s="100"/>
      <c r="C273" s="908"/>
      <c r="D273" s="909"/>
      <c r="E273" s="909"/>
      <c r="F273" s="910"/>
      <c r="G273" s="890"/>
      <c r="H273" s="891"/>
      <c r="I273" s="152"/>
      <c r="J273" s="152"/>
      <c r="K273" s="152"/>
      <c r="L273" s="152"/>
      <c r="M273" s="152"/>
      <c r="N273" s="152"/>
      <c r="O273" s="152"/>
      <c r="P273" s="153"/>
      <c r="Q273" s="153"/>
      <c r="R273" s="156">
        <f t="shared" si="210"/>
        <v>0</v>
      </c>
      <c r="S273" s="156">
        <f t="shared" si="211"/>
        <v>0</v>
      </c>
      <c r="U273" s="157">
        <f t="shared" si="217"/>
        <v>0</v>
      </c>
      <c r="W273" s="152"/>
      <c r="X273" s="152"/>
      <c r="Y273" s="152"/>
      <c r="Z273" s="152"/>
      <c r="AA273" s="152"/>
      <c r="AB273" s="152"/>
      <c r="AC273" s="347"/>
      <c r="AD273" s="152"/>
      <c r="AE273" s="152"/>
      <c r="AF273" s="152"/>
      <c r="AG273" s="152"/>
      <c r="AH273" s="152"/>
      <c r="AI273" s="152"/>
      <c r="AJ273" s="347"/>
      <c r="AK273" s="152"/>
      <c r="AL273" s="152"/>
      <c r="AM273" s="295"/>
      <c r="AN273" s="228"/>
      <c r="AO273" s="228"/>
      <c r="AP273" s="228"/>
      <c r="AQ273" s="228"/>
      <c r="AR273" s="228"/>
      <c r="AS273" s="348"/>
      <c r="AT273" s="264">
        <f t="shared" si="174"/>
        <v>0</v>
      </c>
      <c r="AU273" s="259"/>
      <c r="AV273" s="265">
        <f t="shared" si="214"/>
        <v>0</v>
      </c>
      <c r="AX273" s="265">
        <f t="shared" si="218"/>
        <v>0</v>
      </c>
      <c r="AZ273" s="492">
        <f t="shared" si="215"/>
        <v>0</v>
      </c>
      <c r="BB273" s="492">
        <f t="shared" si="216"/>
        <v>0</v>
      </c>
      <c r="BD273" s="265">
        <f t="shared" si="219"/>
        <v>0</v>
      </c>
      <c r="BE273" s="105"/>
      <c r="BF273" s="105"/>
      <c r="BG273" s="105"/>
      <c r="BH273" s="105"/>
      <c r="BI273" s="105"/>
      <c r="BJ273" s="105"/>
    </row>
    <row r="274" spans="2:62" ht="20.100000000000001" hidden="1" customHeight="1" outlineLevel="1">
      <c r="B274" s="100"/>
      <c r="C274" s="908"/>
      <c r="D274" s="909"/>
      <c r="E274" s="909"/>
      <c r="F274" s="910"/>
      <c r="G274" s="890"/>
      <c r="H274" s="891"/>
      <c r="I274" s="152"/>
      <c r="J274" s="152"/>
      <c r="K274" s="152"/>
      <c r="L274" s="152"/>
      <c r="M274" s="152"/>
      <c r="N274" s="152"/>
      <c r="O274" s="152"/>
      <c r="P274" s="153"/>
      <c r="Q274" s="153"/>
      <c r="R274" s="156">
        <f t="shared" si="210"/>
        <v>0</v>
      </c>
      <c r="S274" s="156">
        <f t="shared" si="211"/>
        <v>0</v>
      </c>
      <c r="U274" s="157">
        <f t="shared" si="217"/>
        <v>0</v>
      </c>
      <c r="W274" s="152"/>
      <c r="X274" s="152"/>
      <c r="Y274" s="152"/>
      <c r="Z274" s="152"/>
      <c r="AA274" s="152"/>
      <c r="AB274" s="152"/>
      <c r="AC274" s="347"/>
      <c r="AD274" s="152"/>
      <c r="AE274" s="152"/>
      <c r="AF274" s="152"/>
      <c r="AG274" s="152"/>
      <c r="AH274" s="152"/>
      <c r="AI274" s="152"/>
      <c r="AJ274" s="347"/>
      <c r="AK274" s="152"/>
      <c r="AL274" s="152"/>
      <c r="AM274" s="295"/>
      <c r="AN274" s="228"/>
      <c r="AO274" s="228"/>
      <c r="AP274" s="228"/>
      <c r="AQ274" s="228"/>
      <c r="AR274" s="228"/>
      <c r="AS274" s="348"/>
      <c r="AT274" s="264">
        <f t="shared" si="174"/>
        <v>0</v>
      </c>
      <c r="AU274" s="259"/>
      <c r="AV274" s="265">
        <f t="shared" si="214"/>
        <v>0</v>
      </c>
      <c r="AX274" s="265">
        <f t="shared" si="218"/>
        <v>0</v>
      </c>
      <c r="AZ274" s="492">
        <f t="shared" si="215"/>
        <v>0</v>
      </c>
      <c r="BB274" s="492">
        <f t="shared" si="216"/>
        <v>0</v>
      </c>
      <c r="BD274" s="265">
        <f t="shared" si="219"/>
        <v>0</v>
      </c>
      <c r="BE274" s="105"/>
      <c r="BF274" s="105"/>
      <c r="BG274" s="105"/>
      <c r="BH274" s="105"/>
      <c r="BI274" s="105"/>
      <c r="BJ274" s="105"/>
    </row>
    <row r="275" spans="2:62" ht="20.100000000000001" hidden="1" customHeight="1" outlineLevel="1">
      <c r="B275" s="100"/>
      <c r="C275" s="908"/>
      <c r="D275" s="909"/>
      <c r="E275" s="909"/>
      <c r="F275" s="910"/>
      <c r="G275" s="890"/>
      <c r="H275" s="891"/>
      <c r="I275" s="152"/>
      <c r="J275" s="152"/>
      <c r="K275" s="152"/>
      <c r="L275" s="152"/>
      <c r="M275" s="152"/>
      <c r="N275" s="152"/>
      <c r="O275" s="152"/>
      <c r="P275" s="153"/>
      <c r="Q275" s="153"/>
      <c r="R275" s="156">
        <f t="shared" si="210"/>
        <v>0</v>
      </c>
      <c r="S275" s="156">
        <f t="shared" si="211"/>
        <v>0</v>
      </c>
      <c r="U275" s="157">
        <f t="shared" si="217"/>
        <v>0</v>
      </c>
      <c r="W275" s="152"/>
      <c r="X275" s="152"/>
      <c r="Y275" s="152"/>
      <c r="Z275" s="152"/>
      <c r="AA275" s="152"/>
      <c r="AB275" s="152"/>
      <c r="AC275" s="347"/>
      <c r="AD275" s="152"/>
      <c r="AE275" s="152"/>
      <c r="AF275" s="152"/>
      <c r="AG275" s="152"/>
      <c r="AH275" s="152"/>
      <c r="AI275" s="152"/>
      <c r="AJ275" s="347"/>
      <c r="AK275" s="152"/>
      <c r="AL275" s="152"/>
      <c r="AM275" s="295"/>
      <c r="AN275" s="228"/>
      <c r="AO275" s="228"/>
      <c r="AP275" s="228"/>
      <c r="AQ275" s="228"/>
      <c r="AR275" s="228"/>
      <c r="AS275" s="348"/>
      <c r="AT275" s="264">
        <f t="shared" si="174"/>
        <v>0</v>
      </c>
      <c r="AU275" s="259"/>
      <c r="AV275" s="265">
        <f t="shared" si="214"/>
        <v>0</v>
      </c>
      <c r="AX275" s="265">
        <f t="shared" si="218"/>
        <v>0</v>
      </c>
      <c r="AZ275" s="492">
        <f t="shared" si="215"/>
        <v>0</v>
      </c>
      <c r="BB275" s="492">
        <f t="shared" si="216"/>
        <v>0</v>
      </c>
      <c r="BD275" s="265">
        <f t="shared" si="219"/>
        <v>0</v>
      </c>
      <c r="BE275" s="105"/>
      <c r="BF275" s="105"/>
      <c r="BG275" s="105"/>
      <c r="BH275" s="105"/>
      <c r="BI275" s="105"/>
      <c r="BJ275" s="105"/>
    </row>
    <row r="276" spans="2:62" ht="20.100000000000001" hidden="1" customHeight="1" outlineLevel="1">
      <c r="B276" s="100"/>
      <c r="C276" s="908"/>
      <c r="D276" s="909"/>
      <c r="E276" s="909"/>
      <c r="F276" s="910"/>
      <c r="G276" s="890"/>
      <c r="H276" s="891"/>
      <c r="I276" s="152"/>
      <c r="J276" s="152"/>
      <c r="K276" s="152"/>
      <c r="L276" s="152"/>
      <c r="M276" s="152"/>
      <c r="N276" s="152"/>
      <c r="O276" s="152"/>
      <c r="P276" s="153"/>
      <c r="Q276" s="153"/>
      <c r="R276" s="156">
        <f t="shared" si="210"/>
        <v>0</v>
      </c>
      <c r="S276" s="156">
        <f t="shared" si="211"/>
        <v>0</v>
      </c>
      <c r="U276" s="157">
        <f t="shared" si="217"/>
        <v>0</v>
      </c>
      <c r="W276" s="152"/>
      <c r="X276" s="152"/>
      <c r="Y276" s="152"/>
      <c r="Z276" s="152"/>
      <c r="AA276" s="152"/>
      <c r="AB276" s="152"/>
      <c r="AC276" s="347"/>
      <c r="AD276" s="152"/>
      <c r="AE276" s="152"/>
      <c r="AF276" s="152"/>
      <c r="AG276" s="152"/>
      <c r="AH276" s="152"/>
      <c r="AI276" s="152"/>
      <c r="AJ276" s="347"/>
      <c r="AK276" s="152"/>
      <c r="AL276" s="152"/>
      <c r="AM276" s="295"/>
      <c r="AN276" s="228"/>
      <c r="AO276" s="228"/>
      <c r="AP276" s="228"/>
      <c r="AQ276" s="228"/>
      <c r="AR276" s="228"/>
      <c r="AS276" s="348"/>
      <c r="AT276" s="264">
        <f t="shared" si="174"/>
        <v>0</v>
      </c>
      <c r="AU276" s="259"/>
      <c r="AV276" s="265">
        <f t="shared" si="214"/>
        <v>0</v>
      </c>
      <c r="AX276" s="265">
        <f t="shared" si="218"/>
        <v>0</v>
      </c>
      <c r="AZ276" s="492">
        <f t="shared" si="215"/>
        <v>0</v>
      </c>
      <c r="BB276" s="492">
        <f t="shared" si="216"/>
        <v>0</v>
      </c>
      <c r="BD276" s="265">
        <f t="shared" si="219"/>
        <v>0</v>
      </c>
      <c r="BE276" s="105"/>
      <c r="BF276" s="105"/>
      <c r="BG276" s="105"/>
      <c r="BH276" s="105"/>
      <c r="BI276" s="105"/>
      <c r="BJ276" s="105"/>
    </row>
    <row r="277" spans="2:62" ht="20.100000000000001" hidden="1" customHeight="1" outlineLevel="1">
      <c r="B277" s="100"/>
      <c r="C277" s="908"/>
      <c r="D277" s="909"/>
      <c r="E277" s="909"/>
      <c r="F277" s="910"/>
      <c r="G277" s="890"/>
      <c r="H277" s="891"/>
      <c r="I277" s="152"/>
      <c r="J277" s="152"/>
      <c r="K277" s="152"/>
      <c r="L277" s="152"/>
      <c r="M277" s="152"/>
      <c r="N277" s="152"/>
      <c r="O277" s="152"/>
      <c r="P277" s="153"/>
      <c r="Q277" s="153"/>
      <c r="R277" s="156">
        <f t="shared" si="210"/>
        <v>0</v>
      </c>
      <c r="S277" s="156">
        <f t="shared" si="211"/>
        <v>0</v>
      </c>
      <c r="U277" s="157">
        <f t="shared" si="217"/>
        <v>0</v>
      </c>
      <c r="W277" s="152"/>
      <c r="X277" s="152"/>
      <c r="Y277" s="152"/>
      <c r="Z277" s="152"/>
      <c r="AA277" s="152"/>
      <c r="AB277" s="152"/>
      <c r="AC277" s="347"/>
      <c r="AD277" s="152"/>
      <c r="AE277" s="152"/>
      <c r="AF277" s="152"/>
      <c r="AG277" s="152"/>
      <c r="AH277" s="152"/>
      <c r="AI277" s="152"/>
      <c r="AJ277" s="347"/>
      <c r="AK277" s="152"/>
      <c r="AL277" s="152"/>
      <c r="AM277" s="295"/>
      <c r="AN277" s="228"/>
      <c r="AO277" s="228"/>
      <c r="AP277" s="228"/>
      <c r="AQ277" s="228"/>
      <c r="AR277" s="228"/>
      <c r="AS277" s="348"/>
      <c r="AT277" s="264">
        <f t="shared" si="174"/>
        <v>0</v>
      </c>
      <c r="AU277" s="259"/>
      <c r="AV277" s="265">
        <f t="shared" si="214"/>
        <v>0</v>
      </c>
      <c r="AX277" s="265">
        <f t="shared" si="218"/>
        <v>0</v>
      </c>
      <c r="AZ277" s="492">
        <f t="shared" si="215"/>
        <v>0</v>
      </c>
      <c r="BB277" s="492">
        <f t="shared" si="216"/>
        <v>0</v>
      </c>
      <c r="BD277" s="265">
        <f t="shared" si="219"/>
        <v>0</v>
      </c>
      <c r="BE277" s="105"/>
      <c r="BF277" s="105"/>
      <c r="BG277" s="105"/>
      <c r="BH277" s="105"/>
      <c r="BI277" s="105"/>
      <c r="BJ277" s="105"/>
    </row>
    <row r="278" spans="2:62" ht="20.100000000000001" hidden="1" customHeight="1" outlineLevel="1">
      <c r="B278" s="100"/>
      <c r="C278" s="908"/>
      <c r="D278" s="909"/>
      <c r="E278" s="909"/>
      <c r="F278" s="910"/>
      <c r="G278" s="890"/>
      <c r="H278" s="891"/>
      <c r="I278" s="152"/>
      <c r="J278" s="152"/>
      <c r="K278" s="152"/>
      <c r="L278" s="152"/>
      <c r="M278" s="152"/>
      <c r="N278" s="152"/>
      <c r="O278" s="152"/>
      <c r="P278" s="153"/>
      <c r="Q278" s="153"/>
      <c r="R278" s="156">
        <f t="shared" si="210"/>
        <v>0</v>
      </c>
      <c r="S278" s="156">
        <f t="shared" si="211"/>
        <v>0</v>
      </c>
      <c r="U278" s="157">
        <f t="shared" si="217"/>
        <v>0</v>
      </c>
      <c r="W278" s="152"/>
      <c r="X278" s="152"/>
      <c r="Y278" s="152"/>
      <c r="Z278" s="152"/>
      <c r="AA278" s="152"/>
      <c r="AB278" s="152"/>
      <c r="AC278" s="347"/>
      <c r="AD278" s="152"/>
      <c r="AE278" s="152"/>
      <c r="AF278" s="152"/>
      <c r="AG278" s="152"/>
      <c r="AH278" s="152"/>
      <c r="AI278" s="152"/>
      <c r="AJ278" s="347"/>
      <c r="AK278" s="152"/>
      <c r="AL278" s="152"/>
      <c r="AM278" s="295"/>
      <c r="AN278" s="228"/>
      <c r="AO278" s="228"/>
      <c r="AP278" s="228"/>
      <c r="AQ278" s="228"/>
      <c r="AR278" s="228"/>
      <c r="AS278" s="348"/>
      <c r="AT278" s="264">
        <f t="shared" si="174"/>
        <v>0</v>
      </c>
      <c r="AU278" s="259"/>
      <c r="AV278" s="265">
        <f t="shared" si="214"/>
        <v>0</v>
      </c>
      <c r="AX278" s="265">
        <f t="shared" si="218"/>
        <v>0</v>
      </c>
      <c r="AZ278" s="492">
        <f t="shared" si="215"/>
        <v>0</v>
      </c>
      <c r="BB278" s="492">
        <f t="shared" si="216"/>
        <v>0</v>
      </c>
      <c r="BD278" s="265">
        <f t="shared" si="219"/>
        <v>0</v>
      </c>
      <c r="BE278" s="105"/>
      <c r="BF278" s="105"/>
      <c r="BG278" s="105"/>
      <c r="BH278" s="105"/>
      <c r="BI278" s="105"/>
      <c r="BJ278" s="105"/>
    </row>
    <row r="279" spans="2:62" ht="20.100000000000001" hidden="1" customHeight="1" outlineLevel="1">
      <c r="B279" s="100"/>
      <c r="C279" s="908"/>
      <c r="D279" s="909"/>
      <c r="E279" s="909"/>
      <c r="F279" s="910"/>
      <c r="G279" s="890"/>
      <c r="H279" s="891"/>
      <c r="I279" s="152"/>
      <c r="J279" s="152"/>
      <c r="K279" s="152"/>
      <c r="L279" s="152"/>
      <c r="M279" s="152"/>
      <c r="N279" s="152"/>
      <c r="O279" s="152"/>
      <c r="P279" s="153"/>
      <c r="Q279" s="153"/>
      <c r="R279" s="156">
        <f t="shared" si="210"/>
        <v>0</v>
      </c>
      <c r="S279" s="156">
        <f t="shared" si="211"/>
        <v>0</v>
      </c>
      <c r="U279" s="157">
        <f t="shared" si="217"/>
        <v>0</v>
      </c>
      <c r="W279" s="152"/>
      <c r="X279" s="152"/>
      <c r="Y279" s="152"/>
      <c r="Z279" s="152"/>
      <c r="AA279" s="152"/>
      <c r="AB279" s="152"/>
      <c r="AC279" s="347"/>
      <c r="AD279" s="152"/>
      <c r="AE279" s="152"/>
      <c r="AF279" s="152"/>
      <c r="AG279" s="152"/>
      <c r="AH279" s="152"/>
      <c r="AI279" s="152"/>
      <c r="AJ279" s="347"/>
      <c r="AK279" s="152"/>
      <c r="AL279" s="152"/>
      <c r="AM279" s="295"/>
      <c r="AN279" s="228"/>
      <c r="AO279" s="228"/>
      <c r="AP279" s="228"/>
      <c r="AQ279" s="228"/>
      <c r="AR279" s="228"/>
      <c r="AS279" s="348"/>
      <c r="AT279" s="264">
        <f t="shared" si="174"/>
        <v>0</v>
      </c>
      <c r="AU279" s="259"/>
      <c r="AV279" s="265">
        <f t="shared" si="214"/>
        <v>0</v>
      </c>
      <c r="AX279" s="265">
        <f t="shared" si="218"/>
        <v>0</v>
      </c>
      <c r="AZ279" s="492">
        <f t="shared" si="215"/>
        <v>0</v>
      </c>
      <c r="BB279" s="492">
        <f t="shared" si="216"/>
        <v>0</v>
      </c>
      <c r="BD279" s="265">
        <f t="shared" si="219"/>
        <v>0</v>
      </c>
      <c r="BE279" s="105"/>
      <c r="BF279" s="105"/>
      <c r="BG279" s="105"/>
      <c r="BH279" s="105"/>
      <c r="BI279" s="105"/>
      <c r="BJ279" s="105"/>
    </row>
    <row r="280" spans="2:62" ht="20.100000000000001" hidden="1" customHeight="1" outlineLevel="1">
      <c r="B280" s="100"/>
      <c r="C280" s="908"/>
      <c r="D280" s="909"/>
      <c r="E280" s="909"/>
      <c r="F280" s="910"/>
      <c r="G280" s="890"/>
      <c r="H280" s="891"/>
      <c r="I280" s="152"/>
      <c r="J280" s="152"/>
      <c r="K280" s="152"/>
      <c r="L280" s="152"/>
      <c r="M280" s="152"/>
      <c r="N280" s="152"/>
      <c r="O280" s="152"/>
      <c r="P280" s="153"/>
      <c r="Q280" s="153"/>
      <c r="R280" s="156">
        <f t="shared" si="210"/>
        <v>0</v>
      </c>
      <c r="S280" s="156">
        <f t="shared" si="211"/>
        <v>0</v>
      </c>
      <c r="U280" s="157">
        <f t="shared" si="217"/>
        <v>0</v>
      </c>
      <c r="W280" s="152"/>
      <c r="X280" s="152"/>
      <c r="Y280" s="152"/>
      <c r="Z280" s="152"/>
      <c r="AA280" s="152"/>
      <c r="AB280" s="152"/>
      <c r="AC280" s="347"/>
      <c r="AD280" s="152"/>
      <c r="AE280" s="152"/>
      <c r="AF280" s="152"/>
      <c r="AG280" s="152"/>
      <c r="AH280" s="152"/>
      <c r="AI280" s="152"/>
      <c r="AJ280" s="347"/>
      <c r="AK280" s="152"/>
      <c r="AL280" s="152"/>
      <c r="AM280" s="295"/>
      <c r="AN280" s="228"/>
      <c r="AO280" s="228"/>
      <c r="AP280" s="228"/>
      <c r="AQ280" s="228"/>
      <c r="AR280" s="228"/>
      <c r="AS280" s="348"/>
      <c r="AT280" s="264">
        <f t="shared" ref="AT280:AT282" si="220">((W280+AD280)*$W$7+(X280+AE280)*$X$7+(Y280+Z280+AF280+AG280)*$Z$7+(AA280+AH280)*$AA$7+(AB280+AI280)*$AB$7)*Zuschläge_IBN</f>
        <v>0</v>
      </c>
      <c r="AU280" s="259"/>
      <c r="AV280" s="265">
        <f t="shared" si="214"/>
        <v>0</v>
      </c>
      <c r="AX280" s="265">
        <f t="shared" si="218"/>
        <v>0</v>
      </c>
      <c r="AZ280" s="492">
        <f t="shared" si="215"/>
        <v>0</v>
      </c>
      <c r="BB280" s="492">
        <f t="shared" si="216"/>
        <v>0</v>
      </c>
      <c r="BD280" s="265">
        <f t="shared" si="219"/>
        <v>0</v>
      </c>
      <c r="BE280" s="105"/>
      <c r="BF280" s="105"/>
      <c r="BG280" s="105"/>
      <c r="BH280" s="105"/>
      <c r="BI280" s="105"/>
      <c r="BJ280" s="105"/>
    </row>
    <row r="281" spans="2:62" ht="20.100000000000001" hidden="1" customHeight="1" outlineLevel="1">
      <c r="B281" s="100"/>
      <c r="C281" s="908"/>
      <c r="D281" s="909"/>
      <c r="E281" s="909"/>
      <c r="F281" s="910"/>
      <c r="G281" s="890"/>
      <c r="H281" s="891"/>
      <c r="I281" s="152"/>
      <c r="J281" s="152"/>
      <c r="K281" s="152"/>
      <c r="L281" s="152"/>
      <c r="M281" s="152"/>
      <c r="N281" s="152"/>
      <c r="O281" s="152"/>
      <c r="P281" s="153"/>
      <c r="Q281" s="153"/>
      <c r="R281" s="156">
        <f t="shared" si="210"/>
        <v>0</v>
      </c>
      <c r="S281" s="156">
        <f t="shared" si="211"/>
        <v>0</v>
      </c>
      <c r="U281" s="157">
        <f t="shared" si="217"/>
        <v>0</v>
      </c>
      <c r="W281" s="152"/>
      <c r="X281" s="152"/>
      <c r="Y281" s="152"/>
      <c r="Z281" s="152"/>
      <c r="AA281" s="152"/>
      <c r="AB281" s="152"/>
      <c r="AC281" s="347"/>
      <c r="AD281" s="152"/>
      <c r="AE281" s="152"/>
      <c r="AF281" s="152"/>
      <c r="AG281" s="152"/>
      <c r="AH281" s="152"/>
      <c r="AI281" s="152"/>
      <c r="AJ281" s="347"/>
      <c r="AK281" s="152"/>
      <c r="AL281" s="152"/>
      <c r="AM281" s="295"/>
      <c r="AN281" s="228"/>
      <c r="AO281" s="228"/>
      <c r="AP281" s="228"/>
      <c r="AQ281" s="228"/>
      <c r="AR281" s="228"/>
      <c r="AS281" s="348"/>
      <c r="AT281" s="264">
        <f t="shared" si="220"/>
        <v>0</v>
      </c>
      <c r="AU281" s="259"/>
      <c r="AV281" s="265">
        <f t="shared" si="214"/>
        <v>0</v>
      </c>
      <c r="AX281" s="265">
        <f t="shared" si="218"/>
        <v>0</v>
      </c>
      <c r="AZ281" s="492">
        <f t="shared" si="215"/>
        <v>0</v>
      </c>
      <c r="BB281" s="492">
        <f t="shared" si="216"/>
        <v>0</v>
      </c>
      <c r="BD281" s="265">
        <f t="shared" si="219"/>
        <v>0</v>
      </c>
      <c r="BE281" s="105"/>
      <c r="BF281" s="105"/>
      <c r="BG281" s="105"/>
      <c r="BH281" s="105"/>
      <c r="BI281" s="105"/>
      <c r="BJ281" s="105"/>
    </row>
    <row r="282" spans="2:62" ht="20.100000000000001" hidden="1" customHeight="1" outlineLevel="1">
      <c r="B282" s="100"/>
      <c r="C282" s="908"/>
      <c r="D282" s="909"/>
      <c r="E282" s="909"/>
      <c r="F282" s="910"/>
      <c r="G282" s="890"/>
      <c r="H282" s="891"/>
      <c r="I282" s="152"/>
      <c r="J282" s="152"/>
      <c r="K282" s="152"/>
      <c r="L282" s="152"/>
      <c r="M282" s="152"/>
      <c r="N282" s="152"/>
      <c r="O282" s="152"/>
      <c r="P282" s="153"/>
      <c r="Q282" s="153"/>
      <c r="R282" s="156">
        <f t="shared" si="210"/>
        <v>0</v>
      </c>
      <c r="S282" s="156">
        <f t="shared" si="211"/>
        <v>0</v>
      </c>
      <c r="U282" s="157">
        <f t="shared" si="217"/>
        <v>0</v>
      </c>
      <c r="W282" s="152"/>
      <c r="X282" s="152"/>
      <c r="Y282" s="152"/>
      <c r="Z282" s="152"/>
      <c r="AA282" s="152"/>
      <c r="AB282" s="152"/>
      <c r="AC282" s="347"/>
      <c r="AD282" s="152"/>
      <c r="AE282" s="152"/>
      <c r="AF282" s="152"/>
      <c r="AG282" s="152"/>
      <c r="AH282" s="152"/>
      <c r="AI282" s="152"/>
      <c r="AJ282" s="347"/>
      <c r="AK282" s="152"/>
      <c r="AL282" s="152"/>
      <c r="AM282" s="295"/>
      <c r="AN282" s="228"/>
      <c r="AO282" s="228"/>
      <c r="AP282" s="228"/>
      <c r="AQ282" s="228"/>
      <c r="AR282" s="228"/>
      <c r="AS282" s="348"/>
      <c r="AT282" s="264">
        <f t="shared" si="220"/>
        <v>0</v>
      </c>
      <c r="AU282" s="259"/>
      <c r="AV282" s="265">
        <f t="shared" si="214"/>
        <v>0</v>
      </c>
      <c r="AX282" s="265">
        <f t="shared" si="218"/>
        <v>0</v>
      </c>
      <c r="AZ282" s="492">
        <f t="shared" si="215"/>
        <v>0</v>
      </c>
      <c r="BB282" s="492">
        <f t="shared" si="216"/>
        <v>0</v>
      </c>
      <c r="BD282" s="265">
        <f t="shared" si="219"/>
        <v>0</v>
      </c>
      <c r="BE282" s="105"/>
      <c r="BF282" s="105"/>
      <c r="BG282" s="105"/>
      <c r="BH282" s="105"/>
      <c r="BI282" s="105"/>
      <c r="BJ282" s="105"/>
    </row>
    <row r="283" spans="2:62" ht="9.9499999999999993" hidden="1" customHeight="1" outlineLevel="1">
      <c r="B283" s="101"/>
      <c r="C283" s="208"/>
      <c r="D283" s="208"/>
      <c r="E283" s="208"/>
      <c r="F283" s="208"/>
      <c r="G283" s="237"/>
      <c r="H283" s="207"/>
      <c r="I283" s="257"/>
      <c r="J283" s="257"/>
      <c r="K283" s="257"/>
      <c r="L283" s="257"/>
      <c r="M283" s="257"/>
      <c r="N283" s="257"/>
      <c r="O283" s="257"/>
      <c r="P283" s="256"/>
      <c r="Q283" s="102"/>
      <c r="R283" s="102"/>
      <c r="S283" s="102"/>
      <c r="U283" s="98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Z283" s="493"/>
      <c r="BE283" s="105"/>
      <c r="BF283" s="105"/>
      <c r="BG283" s="105"/>
      <c r="BH283" s="105"/>
      <c r="BI283" s="105"/>
      <c r="BJ283" s="105"/>
    </row>
    <row r="284" spans="2:62" ht="20.100000000000001" customHeight="1" collapsed="1">
      <c r="B284" s="8">
        <f>B267+1</f>
        <v>17</v>
      </c>
      <c r="C284" s="916"/>
      <c r="D284" s="917"/>
      <c r="E284" s="917"/>
      <c r="F284" s="918"/>
      <c r="G284" s="429"/>
      <c r="H284" s="206">
        <v>1</v>
      </c>
      <c r="I284" s="642">
        <f t="shared" ref="I284" si="221">$H284*SUM(I285:I299)</f>
        <v>0</v>
      </c>
      <c r="J284" s="643">
        <f t="shared" ref="J284:O284" si="222">$H284*SUM(J285:J299)</f>
        <v>0</v>
      </c>
      <c r="K284" s="644">
        <f t="shared" si="222"/>
        <v>0</v>
      </c>
      <c r="L284" s="645">
        <f t="shared" si="222"/>
        <v>0</v>
      </c>
      <c r="M284" s="645">
        <f t="shared" si="222"/>
        <v>0</v>
      </c>
      <c r="N284" s="644">
        <f t="shared" si="222"/>
        <v>0</v>
      </c>
      <c r="O284" s="642">
        <f t="shared" si="222"/>
        <v>0</v>
      </c>
      <c r="P284" s="209">
        <f t="shared" ref="P284:Q284" si="223">$H284*SUM(P285:P299)</f>
        <v>0</v>
      </c>
      <c r="Q284" s="210">
        <f t="shared" si="223"/>
        <v>0</v>
      </c>
      <c r="R284" s="136">
        <f t="shared" ref="R284:R299" si="224">P284*(1+Gewinn)*(1+SicherheitAngebot)</f>
        <v>0</v>
      </c>
      <c r="S284" s="137">
        <f t="shared" ref="S284:S299" si="225">Q284*(1+MGKZ)*(1+Gewinn)*(1+SicherheitAngebot)</f>
        <v>0</v>
      </c>
      <c r="U284" s="10">
        <f>I284*$I$7+J284*$J$7+K284*$K$7+L284*$L$7+M284*$M$7+N284*$N$7+O284*$O$7+R284+S284</f>
        <v>0</v>
      </c>
      <c r="W284" s="646">
        <f t="shared" ref="W284:AB284" si="226">$H284*SUM(W285:W299)</f>
        <v>0</v>
      </c>
      <c r="X284" s="647">
        <f t="shared" si="226"/>
        <v>0</v>
      </c>
      <c r="Y284" s="648">
        <f t="shared" si="226"/>
        <v>0</v>
      </c>
      <c r="Z284" s="649">
        <f t="shared" si="226"/>
        <v>0</v>
      </c>
      <c r="AA284" s="648">
        <f t="shared" si="226"/>
        <v>0</v>
      </c>
      <c r="AB284" s="646">
        <f t="shared" si="226"/>
        <v>0</v>
      </c>
      <c r="AC284" s="258"/>
      <c r="AD284" s="646">
        <f t="shared" ref="AD284:AM284" si="227">$H284*SUM(AD285:AD299)</f>
        <v>0</v>
      </c>
      <c r="AE284" s="647">
        <f t="shared" si="227"/>
        <v>0</v>
      </c>
      <c r="AF284" s="648">
        <f t="shared" si="227"/>
        <v>0</v>
      </c>
      <c r="AG284" s="649">
        <f t="shared" si="227"/>
        <v>0</v>
      </c>
      <c r="AH284" s="648">
        <f t="shared" si="227"/>
        <v>0</v>
      </c>
      <c r="AI284" s="646">
        <f t="shared" si="227"/>
        <v>0</v>
      </c>
      <c r="AJ284" s="258"/>
      <c r="AK284" s="653">
        <f t="shared" si="227"/>
        <v>0</v>
      </c>
      <c r="AL284" s="653">
        <f t="shared" si="227"/>
        <v>0</v>
      </c>
      <c r="AM284" s="653">
        <f t="shared" si="227"/>
        <v>0</v>
      </c>
      <c r="AN284" s="227">
        <f>$H284*SUM(AN285:AN299)*(1+Gewinn)*(1+SicherheitAngebot)</f>
        <v>0</v>
      </c>
      <c r="AO284" s="227">
        <f>$H284*SUM(AO285:AO299)*(1+Gewinn)*(1+SicherheitAngebot)</f>
        <v>0</v>
      </c>
      <c r="AP284" s="227">
        <f>$H284*SUM(AP285:AP299)*(1+Gewinn)*(1+SicherheitAngebot)</f>
        <v>0</v>
      </c>
      <c r="AQ284" s="227">
        <f>$H284*SUM(AQ285:AQ299)*(1+Gewinn)*(1+SicherheitAngebot)</f>
        <v>0</v>
      </c>
      <c r="AR284" s="227">
        <f>$H284*SUM(AR285:AR299)*(1+Gewinn)*(1+SicherheitAngebot)</f>
        <v>0</v>
      </c>
      <c r="AS284" s="262"/>
      <c r="AT284" s="263">
        <f t="shared" ref="AT284:AT347" si="228">((W284+AD284)*$W$7+(X284+AE284)*$X$7+(Y284+Z284+AF284+AG284)*$Z$7+(AA284+AH284)*$AA$7+(AB284+AI284)*$AB$7)*Zuschläge_IBN</f>
        <v>0</v>
      </c>
      <c r="AU284" s="259"/>
      <c r="AV284" s="491">
        <f>AK284*$AK$7+AL284*$AL$7+AM284*$AM$7+SUM(AN284:AR284)+AT284/Zuschläge_IBN+AT284</f>
        <v>0</v>
      </c>
      <c r="AX284" s="685">
        <f>U284+AV284</f>
        <v>0</v>
      </c>
      <c r="AZ284" s="490">
        <f>IF(H284&gt;0,U284/(1+SicherheitAngebot)*(1+Sicherheit),0)</f>
        <v>0</v>
      </c>
      <c r="BB284" s="490">
        <f>IF(H284&gt;0,AV284/(1+SicherheitAngebot)*(1+Sicherheit),0)</f>
        <v>0</v>
      </c>
      <c r="BD284" s="490">
        <f>AZ284+BB284</f>
        <v>0</v>
      </c>
      <c r="BE284" s="105"/>
      <c r="BF284" s="105"/>
      <c r="BG284" s="105"/>
      <c r="BH284" s="105"/>
      <c r="BI284" s="105"/>
      <c r="BJ284" s="105"/>
    </row>
    <row r="285" spans="2:62" ht="20.100000000000001" hidden="1" customHeight="1" outlineLevel="1">
      <c r="B285" s="99"/>
      <c r="C285" s="908"/>
      <c r="D285" s="909"/>
      <c r="E285" s="909"/>
      <c r="F285" s="910"/>
      <c r="G285" s="890"/>
      <c r="H285" s="901"/>
      <c r="I285" s="152"/>
      <c r="J285" s="152"/>
      <c r="K285" s="152"/>
      <c r="L285" s="152"/>
      <c r="M285" s="152"/>
      <c r="N285" s="152"/>
      <c r="O285" s="152"/>
      <c r="P285" s="153"/>
      <c r="Q285" s="153"/>
      <c r="R285" s="156">
        <f t="shared" si="224"/>
        <v>0</v>
      </c>
      <c r="S285" s="156">
        <f t="shared" si="225"/>
        <v>0</v>
      </c>
      <c r="U285" s="157">
        <f>I285*$I$7+J285*$J$7+K285*$K$7+L285*$L$7+M285*$M$7+N285*$N$7+O285*$O$7+R285+S285</f>
        <v>0</v>
      </c>
      <c r="W285" s="152"/>
      <c r="X285" s="152"/>
      <c r="Y285" s="152"/>
      <c r="Z285" s="152"/>
      <c r="AA285" s="152"/>
      <c r="AB285" s="152"/>
      <c r="AC285" s="347"/>
      <c r="AD285" s="152"/>
      <c r="AE285" s="152"/>
      <c r="AF285" s="152"/>
      <c r="AG285" s="152"/>
      <c r="AH285" s="152"/>
      <c r="AI285" s="152"/>
      <c r="AJ285" s="347"/>
      <c r="AK285" s="152"/>
      <c r="AL285" s="152"/>
      <c r="AM285" s="295"/>
      <c r="AN285" s="228"/>
      <c r="AO285" s="228"/>
      <c r="AP285" s="228"/>
      <c r="AQ285" s="228"/>
      <c r="AR285" s="228"/>
      <c r="AS285" s="348"/>
      <c r="AT285" s="264">
        <f t="shared" si="228"/>
        <v>0</v>
      </c>
      <c r="AU285" s="259"/>
      <c r="AV285" s="265">
        <f t="shared" ref="AV285:AV299" si="229">AK285*$AK$7+AL285*$AL$7+AM285*$AM$7+SUM(AN285:AR285)*(1+Gewinn)*(1+SicherheitAngebot)+AT285/Zuschläge_IBN+AT285</f>
        <v>0</v>
      </c>
      <c r="AX285" s="265">
        <f>U285+AV285</f>
        <v>0</v>
      </c>
      <c r="AZ285" s="492">
        <f t="shared" ref="AZ285:AZ299" si="230">U285/(1+SicherheitAngebot)*(1+Sicherheit)</f>
        <v>0</v>
      </c>
      <c r="BB285" s="492">
        <f t="shared" ref="BB285:BB299" si="231">AV285/(1+SicherheitAngebot)*(1+Sicherheit)</f>
        <v>0</v>
      </c>
      <c r="BD285" s="265">
        <f>AZ285+BB285</f>
        <v>0</v>
      </c>
      <c r="BE285" s="105"/>
      <c r="BF285" s="105"/>
      <c r="BG285" s="105"/>
      <c r="BH285" s="105"/>
      <c r="BI285" s="105"/>
      <c r="BJ285" s="105"/>
    </row>
    <row r="286" spans="2:62" ht="20.100000000000001" hidden="1" customHeight="1" outlineLevel="1">
      <c r="B286" s="100"/>
      <c r="C286" s="908"/>
      <c r="D286" s="909"/>
      <c r="E286" s="909"/>
      <c r="F286" s="910"/>
      <c r="G286" s="890"/>
      <c r="H286" s="891"/>
      <c r="I286" s="152"/>
      <c r="J286" s="152"/>
      <c r="K286" s="152"/>
      <c r="L286" s="152"/>
      <c r="M286" s="152"/>
      <c r="N286" s="152"/>
      <c r="O286" s="152"/>
      <c r="P286" s="153"/>
      <c r="Q286" s="153"/>
      <c r="R286" s="156">
        <f t="shared" si="224"/>
        <v>0</v>
      </c>
      <c r="S286" s="156">
        <f t="shared" si="225"/>
        <v>0</v>
      </c>
      <c r="U286" s="157">
        <f t="shared" ref="U286:U299" si="232">I286*$I$7+J286*$J$7+K286*$K$7+L286*$L$7+M286*$M$7+N286*$N$7+O286*$O$7+R286+S286</f>
        <v>0</v>
      </c>
      <c r="W286" s="152"/>
      <c r="X286" s="152"/>
      <c r="Y286" s="152"/>
      <c r="Z286" s="152"/>
      <c r="AA286" s="152"/>
      <c r="AB286" s="152"/>
      <c r="AC286" s="347"/>
      <c r="AD286" s="152"/>
      <c r="AE286" s="152"/>
      <c r="AF286" s="152"/>
      <c r="AG286" s="152"/>
      <c r="AH286" s="152"/>
      <c r="AI286" s="152"/>
      <c r="AJ286" s="347"/>
      <c r="AK286" s="152"/>
      <c r="AL286" s="152"/>
      <c r="AM286" s="295"/>
      <c r="AN286" s="228"/>
      <c r="AO286" s="228"/>
      <c r="AP286" s="228"/>
      <c r="AQ286" s="228"/>
      <c r="AR286" s="228"/>
      <c r="AS286" s="348"/>
      <c r="AT286" s="264">
        <f t="shared" si="228"/>
        <v>0</v>
      </c>
      <c r="AU286" s="259"/>
      <c r="AV286" s="265">
        <f t="shared" si="229"/>
        <v>0</v>
      </c>
      <c r="AX286" s="265">
        <f t="shared" ref="AX286:AX299" si="233">U286+AV286</f>
        <v>0</v>
      </c>
      <c r="AZ286" s="492">
        <f t="shared" si="230"/>
        <v>0</v>
      </c>
      <c r="BB286" s="492">
        <f t="shared" si="231"/>
        <v>0</v>
      </c>
      <c r="BD286" s="265">
        <f t="shared" ref="BD286:BD299" si="234">AZ286+BB286</f>
        <v>0</v>
      </c>
      <c r="BE286" s="105"/>
      <c r="BF286" s="105"/>
      <c r="BG286" s="105"/>
      <c r="BH286" s="105"/>
      <c r="BI286" s="105"/>
      <c r="BJ286" s="105"/>
    </row>
    <row r="287" spans="2:62" ht="20.100000000000001" hidden="1" customHeight="1" outlineLevel="1">
      <c r="B287" s="100"/>
      <c r="C287" s="908"/>
      <c r="D287" s="909"/>
      <c r="E287" s="909"/>
      <c r="F287" s="910"/>
      <c r="G287" s="890"/>
      <c r="H287" s="891"/>
      <c r="I287" s="152"/>
      <c r="J287" s="152"/>
      <c r="K287" s="152"/>
      <c r="L287" s="152"/>
      <c r="M287" s="152"/>
      <c r="N287" s="152"/>
      <c r="O287" s="152"/>
      <c r="P287" s="153"/>
      <c r="Q287" s="153"/>
      <c r="R287" s="156">
        <f t="shared" si="224"/>
        <v>0</v>
      </c>
      <c r="S287" s="156">
        <f t="shared" si="225"/>
        <v>0</v>
      </c>
      <c r="U287" s="157">
        <f t="shared" si="232"/>
        <v>0</v>
      </c>
      <c r="W287" s="152"/>
      <c r="X287" s="152"/>
      <c r="Y287" s="152"/>
      <c r="Z287" s="152"/>
      <c r="AA287" s="152"/>
      <c r="AB287" s="152"/>
      <c r="AC287" s="347"/>
      <c r="AD287" s="152"/>
      <c r="AE287" s="152"/>
      <c r="AF287" s="152"/>
      <c r="AG287" s="152"/>
      <c r="AH287" s="152"/>
      <c r="AI287" s="152"/>
      <c r="AJ287" s="347"/>
      <c r="AK287" s="152"/>
      <c r="AL287" s="152"/>
      <c r="AM287" s="295"/>
      <c r="AN287" s="228"/>
      <c r="AO287" s="228"/>
      <c r="AP287" s="228"/>
      <c r="AQ287" s="228"/>
      <c r="AR287" s="228"/>
      <c r="AS287" s="348"/>
      <c r="AT287" s="264">
        <f t="shared" si="228"/>
        <v>0</v>
      </c>
      <c r="AU287" s="259"/>
      <c r="AV287" s="265">
        <f t="shared" si="229"/>
        <v>0</v>
      </c>
      <c r="AX287" s="265">
        <f t="shared" si="233"/>
        <v>0</v>
      </c>
      <c r="AZ287" s="492">
        <f t="shared" si="230"/>
        <v>0</v>
      </c>
      <c r="BB287" s="492">
        <f t="shared" si="231"/>
        <v>0</v>
      </c>
      <c r="BD287" s="265">
        <f t="shared" si="234"/>
        <v>0</v>
      </c>
      <c r="BE287" s="105"/>
      <c r="BF287" s="105"/>
      <c r="BG287" s="105"/>
      <c r="BH287" s="105"/>
      <c r="BI287" s="105"/>
      <c r="BJ287" s="105"/>
    </row>
    <row r="288" spans="2:62" ht="20.100000000000001" hidden="1" customHeight="1" outlineLevel="1">
      <c r="B288" s="100"/>
      <c r="C288" s="908"/>
      <c r="D288" s="909"/>
      <c r="E288" s="909"/>
      <c r="F288" s="910"/>
      <c r="G288" s="890"/>
      <c r="H288" s="891"/>
      <c r="I288" s="152"/>
      <c r="J288" s="152"/>
      <c r="K288" s="152"/>
      <c r="L288" s="152"/>
      <c r="M288" s="152"/>
      <c r="N288" s="152"/>
      <c r="O288" s="152"/>
      <c r="P288" s="153"/>
      <c r="Q288" s="153"/>
      <c r="R288" s="156">
        <f t="shared" si="224"/>
        <v>0</v>
      </c>
      <c r="S288" s="156">
        <f t="shared" si="225"/>
        <v>0</v>
      </c>
      <c r="U288" s="157">
        <f t="shared" si="232"/>
        <v>0</v>
      </c>
      <c r="W288" s="152"/>
      <c r="X288" s="152"/>
      <c r="Y288" s="152"/>
      <c r="Z288" s="152"/>
      <c r="AA288" s="152"/>
      <c r="AB288" s="152"/>
      <c r="AC288" s="347"/>
      <c r="AD288" s="152"/>
      <c r="AE288" s="152"/>
      <c r="AF288" s="152"/>
      <c r="AG288" s="152"/>
      <c r="AH288" s="152"/>
      <c r="AI288" s="152"/>
      <c r="AJ288" s="347"/>
      <c r="AK288" s="152"/>
      <c r="AL288" s="152"/>
      <c r="AM288" s="295"/>
      <c r="AN288" s="228"/>
      <c r="AO288" s="228"/>
      <c r="AP288" s="228"/>
      <c r="AQ288" s="228"/>
      <c r="AR288" s="228"/>
      <c r="AS288" s="348"/>
      <c r="AT288" s="264">
        <f t="shared" si="228"/>
        <v>0</v>
      </c>
      <c r="AU288" s="259"/>
      <c r="AV288" s="265">
        <f t="shared" si="229"/>
        <v>0</v>
      </c>
      <c r="AX288" s="265">
        <f t="shared" si="233"/>
        <v>0</v>
      </c>
      <c r="AZ288" s="492">
        <f t="shared" si="230"/>
        <v>0</v>
      </c>
      <c r="BB288" s="492">
        <f t="shared" si="231"/>
        <v>0</v>
      </c>
      <c r="BD288" s="265">
        <f t="shared" si="234"/>
        <v>0</v>
      </c>
      <c r="BE288" s="105"/>
      <c r="BF288" s="105"/>
      <c r="BG288" s="105"/>
      <c r="BH288" s="105"/>
      <c r="BI288" s="105"/>
      <c r="BJ288" s="105"/>
    </row>
    <row r="289" spans="2:62" ht="20.100000000000001" hidden="1" customHeight="1" outlineLevel="1">
      <c r="B289" s="100"/>
      <c r="C289" s="908"/>
      <c r="D289" s="909"/>
      <c r="E289" s="909"/>
      <c r="F289" s="910"/>
      <c r="G289" s="890"/>
      <c r="H289" s="891"/>
      <c r="I289" s="152"/>
      <c r="J289" s="152"/>
      <c r="K289" s="152"/>
      <c r="L289" s="152"/>
      <c r="M289" s="152"/>
      <c r="N289" s="152"/>
      <c r="O289" s="152"/>
      <c r="P289" s="153"/>
      <c r="Q289" s="153"/>
      <c r="R289" s="156">
        <f t="shared" si="224"/>
        <v>0</v>
      </c>
      <c r="S289" s="156">
        <f t="shared" si="225"/>
        <v>0</v>
      </c>
      <c r="U289" s="157">
        <f t="shared" si="232"/>
        <v>0</v>
      </c>
      <c r="W289" s="152"/>
      <c r="X289" s="152"/>
      <c r="Y289" s="152"/>
      <c r="Z289" s="152"/>
      <c r="AA289" s="152"/>
      <c r="AB289" s="152"/>
      <c r="AC289" s="347"/>
      <c r="AD289" s="152"/>
      <c r="AE289" s="152"/>
      <c r="AF289" s="152"/>
      <c r="AG289" s="152"/>
      <c r="AH289" s="152"/>
      <c r="AI289" s="152"/>
      <c r="AJ289" s="347"/>
      <c r="AK289" s="152"/>
      <c r="AL289" s="152"/>
      <c r="AM289" s="295"/>
      <c r="AN289" s="228"/>
      <c r="AO289" s="228"/>
      <c r="AP289" s="228"/>
      <c r="AQ289" s="228"/>
      <c r="AR289" s="228"/>
      <c r="AS289" s="348"/>
      <c r="AT289" s="264">
        <f t="shared" si="228"/>
        <v>0</v>
      </c>
      <c r="AU289" s="259"/>
      <c r="AV289" s="265">
        <f t="shared" si="229"/>
        <v>0</v>
      </c>
      <c r="AX289" s="265">
        <f t="shared" si="233"/>
        <v>0</v>
      </c>
      <c r="AZ289" s="492">
        <f t="shared" si="230"/>
        <v>0</v>
      </c>
      <c r="BB289" s="492">
        <f t="shared" si="231"/>
        <v>0</v>
      </c>
      <c r="BD289" s="265">
        <f t="shared" si="234"/>
        <v>0</v>
      </c>
      <c r="BE289" s="105"/>
      <c r="BF289" s="105"/>
      <c r="BG289" s="105"/>
      <c r="BH289" s="105"/>
      <c r="BI289" s="105"/>
      <c r="BJ289" s="105"/>
    </row>
    <row r="290" spans="2:62" ht="20.100000000000001" hidden="1" customHeight="1" outlineLevel="1">
      <c r="B290" s="100"/>
      <c r="C290" s="908"/>
      <c r="D290" s="909"/>
      <c r="E290" s="909"/>
      <c r="F290" s="910"/>
      <c r="G290" s="890"/>
      <c r="H290" s="891"/>
      <c r="I290" s="152"/>
      <c r="J290" s="152"/>
      <c r="K290" s="152"/>
      <c r="L290" s="152"/>
      <c r="M290" s="152"/>
      <c r="N290" s="152"/>
      <c r="O290" s="152"/>
      <c r="P290" s="153"/>
      <c r="Q290" s="153"/>
      <c r="R290" s="156">
        <f t="shared" si="224"/>
        <v>0</v>
      </c>
      <c r="S290" s="156">
        <f t="shared" si="225"/>
        <v>0</v>
      </c>
      <c r="U290" s="157">
        <f t="shared" si="232"/>
        <v>0</v>
      </c>
      <c r="W290" s="152"/>
      <c r="X290" s="152"/>
      <c r="Y290" s="152"/>
      <c r="Z290" s="152"/>
      <c r="AA290" s="152"/>
      <c r="AB290" s="152"/>
      <c r="AC290" s="347"/>
      <c r="AD290" s="152"/>
      <c r="AE290" s="152"/>
      <c r="AF290" s="152"/>
      <c r="AG290" s="152"/>
      <c r="AH290" s="152"/>
      <c r="AI290" s="152"/>
      <c r="AJ290" s="347"/>
      <c r="AK290" s="152"/>
      <c r="AL290" s="152"/>
      <c r="AM290" s="295"/>
      <c r="AN290" s="228"/>
      <c r="AO290" s="228"/>
      <c r="AP290" s="228"/>
      <c r="AQ290" s="228"/>
      <c r="AR290" s="228"/>
      <c r="AS290" s="348"/>
      <c r="AT290" s="264">
        <f t="shared" si="228"/>
        <v>0</v>
      </c>
      <c r="AU290" s="259"/>
      <c r="AV290" s="265">
        <f t="shared" si="229"/>
        <v>0</v>
      </c>
      <c r="AX290" s="265">
        <f t="shared" si="233"/>
        <v>0</v>
      </c>
      <c r="AZ290" s="492">
        <f t="shared" si="230"/>
        <v>0</v>
      </c>
      <c r="BB290" s="492">
        <f t="shared" si="231"/>
        <v>0</v>
      </c>
      <c r="BD290" s="265">
        <f t="shared" si="234"/>
        <v>0</v>
      </c>
      <c r="BE290" s="105"/>
      <c r="BF290" s="105"/>
      <c r="BG290" s="105"/>
      <c r="BH290" s="105"/>
      <c r="BI290" s="105"/>
      <c r="BJ290" s="105"/>
    </row>
    <row r="291" spans="2:62" ht="20.100000000000001" hidden="1" customHeight="1" outlineLevel="1">
      <c r="B291" s="100"/>
      <c r="C291" s="908"/>
      <c r="D291" s="909"/>
      <c r="E291" s="909"/>
      <c r="F291" s="910"/>
      <c r="G291" s="890"/>
      <c r="H291" s="891"/>
      <c r="I291" s="152"/>
      <c r="J291" s="152"/>
      <c r="K291" s="152"/>
      <c r="L291" s="152"/>
      <c r="M291" s="152"/>
      <c r="N291" s="152"/>
      <c r="O291" s="152"/>
      <c r="P291" s="153"/>
      <c r="Q291" s="153"/>
      <c r="R291" s="156">
        <f t="shared" si="224"/>
        <v>0</v>
      </c>
      <c r="S291" s="156">
        <f t="shared" si="225"/>
        <v>0</v>
      </c>
      <c r="U291" s="157">
        <f t="shared" si="232"/>
        <v>0</v>
      </c>
      <c r="W291" s="152"/>
      <c r="X291" s="152"/>
      <c r="Y291" s="152"/>
      <c r="Z291" s="152"/>
      <c r="AA291" s="152"/>
      <c r="AB291" s="152"/>
      <c r="AC291" s="347"/>
      <c r="AD291" s="152"/>
      <c r="AE291" s="152"/>
      <c r="AF291" s="152"/>
      <c r="AG291" s="152"/>
      <c r="AH291" s="152"/>
      <c r="AI291" s="152"/>
      <c r="AJ291" s="347"/>
      <c r="AK291" s="152"/>
      <c r="AL291" s="152"/>
      <c r="AM291" s="295"/>
      <c r="AN291" s="228"/>
      <c r="AO291" s="228"/>
      <c r="AP291" s="228"/>
      <c r="AQ291" s="228"/>
      <c r="AR291" s="228"/>
      <c r="AS291" s="348"/>
      <c r="AT291" s="264">
        <f t="shared" si="228"/>
        <v>0</v>
      </c>
      <c r="AU291" s="259"/>
      <c r="AV291" s="265">
        <f t="shared" si="229"/>
        <v>0</v>
      </c>
      <c r="AX291" s="265">
        <f t="shared" si="233"/>
        <v>0</v>
      </c>
      <c r="AZ291" s="492">
        <f t="shared" si="230"/>
        <v>0</v>
      </c>
      <c r="BB291" s="492">
        <f t="shared" si="231"/>
        <v>0</v>
      </c>
      <c r="BD291" s="265">
        <f t="shared" si="234"/>
        <v>0</v>
      </c>
      <c r="BE291" s="105"/>
      <c r="BF291" s="105"/>
      <c r="BG291" s="105"/>
      <c r="BH291" s="105"/>
      <c r="BI291" s="105"/>
      <c r="BJ291" s="105"/>
    </row>
    <row r="292" spans="2:62" ht="20.100000000000001" hidden="1" customHeight="1" outlineLevel="1">
      <c r="B292" s="100"/>
      <c r="C292" s="908"/>
      <c r="D292" s="909"/>
      <c r="E292" s="909"/>
      <c r="F292" s="910"/>
      <c r="G292" s="890"/>
      <c r="H292" s="891"/>
      <c r="I292" s="152"/>
      <c r="J292" s="152"/>
      <c r="K292" s="152"/>
      <c r="L292" s="152"/>
      <c r="M292" s="152"/>
      <c r="N292" s="152"/>
      <c r="O292" s="152"/>
      <c r="P292" s="153"/>
      <c r="Q292" s="153"/>
      <c r="R292" s="156">
        <f t="shared" si="224"/>
        <v>0</v>
      </c>
      <c r="S292" s="156">
        <f t="shared" si="225"/>
        <v>0</v>
      </c>
      <c r="U292" s="157">
        <f t="shared" si="232"/>
        <v>0</v>
      </c>
      <c r="W292" s="152"/>
      <c r="X292" s="152"/>
      <c r="Y292" s="152"/>
      <c r="Z292" s="152"/>
      <c r="AA292" s="152"/>
      <c r="AB292" s="152"/>
      <c r="AC292" s="347"/>
      <c r="AD292" s="152"/>
      <c r="AE292" s="152"/>
      <c r="AF292" s="152"/>
      <c r="AG292" s="152"/>
      <c r="AH292" s="152"/>
      <c r="AI292" s="152"/>
      <c r="AJ292" s="347"/>
      <c r="AK292" s="152"/>
      <c r="AL292" s="152"/>
      <c r="AM292" s="295"/>
      <c r="AN292" s="228"/>
      <c r="AO292" s="228"/>
      <c r="AP292" s="228"/>
      <c r="AQ292" s="228"/>
      <c r="AR292" s="228"/>
      <c r="AS292" s="348"/>
      <c r="AT292" s="264">
        <f t="shared" si="228"/>
        <v>0</v>
      </c>
      <c r="AU292" s="259"/>
      <c r="AV292" s="265">
        <f t="shared" si="229"/>
        <v>0</v>
      </c>
      <c r="AX292" s="265">
        <f t="shared" si="233"/>
        <v>0</v>
      </c>
      <c r="AZ292" s="492">
        <f t="shared" si="230"/>
        <v>0</v>
      </c>
      <c r="BB292" s="492">
        <f t="shared" si="231"/>
        <v>0</v>
      </c>
      <c r="BD292" s="265">
        <f t="shared" si="234"/>
        <v>0</v>
      </c>
      <c r="BE292" s="105"/>
      <c r="BF292" s="105"/>
      <c r="BG292" s="105"/>
      <c r="BH292" s="105"/>
      <c r="BI292" s="105"/>
      <c r="BJ292" s="105"/>
    </row>
    <row r="293" spans="2:62" ht="20.100000000000001" hidden="1" customHeight="1" outlineLevel="1">
      <c r="B293" s="100"/>
      <c r="C293" s="908"/>
      <c r="D293" s="909"/>
      <c r="E293" s="909"/>
      <c r="F293" s="910"/>
      <c r="G293" s="890"/>
      <c r="H293" s="891"/>
      <c r="I293" s="152"/>
      <c r="J293" s="152"/>
      <c r="K293" s="152"/>
      <c r="L293" s="152"/>
      <c r="M293" s="152"/>
      <c r="N293" s="152"/>
      <c r="O293" s="152"/>
      <c r="P293" s="153"/>
      <c r="Q293" s="153"/>
      <c r="R293" s="156">
        <f t="shared" si="224"/>
        <v>0</v>
      </c>
      <c r="S293" s="156">
        <f t="shared" si="225"/>
        <v>0</v>
      </c>
      <c r="U293" s="157">
        <f t="shared" si="232"/>
        <v>0</v>
      </c>
      <c r="W293" s="152"/>
      <c r="X293" s="152"/>
      <c r="Y293" s="152"/>
      <c r="Z293" s="152"/>
      <c r="AA293" s="152"/>
      <c r="AB293" s="152"/>
      <c r="AC293" s="347"/>
      <c r="AD293" s="152"/>
      <c r="AE293" s="152"/>
      <c r="AF293" s="152"/>
      <c r="AG293" s="152"/>
      <c r="AH293" s="152"/>
      <c r="AI293" s="152"/>
      <c r="AJ293" s="347"/>
      <c r="AK293" s="152"/>
      <c r="AL293" s="152"/>
      <c r="AM293" s="295"/>
      <c r="AN293" s="228"/>
      <c r="AO293" s="228"/>
      <c r="AP293" s="228"/>
      <c r="AQ293" s="228"/>
      <c r="AR293" s="228"/>
      <c r="AS293" s="348"/>
      <c r="AT293" s="264">
        <f t="shared" si="228"/>
        <v>0</v>
      </c>
      <c r="AU293" s="259"/>
      <c r="AV293" s="265">
        <f t="shared" si="229"/>
        <v>0</v>
      </c>
      <c r="AX293" s="265">
        <f t="shared" si="233"/>
        <v>0</v>
      </c>
      <c r="AZ293" s="492">
        <f t="shared" si="230"/>
        <v>0</v>
      </c>
      <c r="BB293" s="492">
        <f t="shared" si="231"/>
        <v>0</v>
      </c>
      <c r="BD293" s="265">
        <f t="shared" si="234"/>
        <v>0</v>
      </c>
      <c r="BE293" s="105"/>
      <c r="BF293" s="105"/>
      <c r="BG293" s="105"/>
      <c r="BH293" s="105"/>
      <c r="BI293" s="105"/>
      <c r="BJ293" s="105"/>
    </row>
    <row r="294" spans="2:62" ht="20.100000000000001" hidden="1" customHeight="1" outlineLevel="1">
      <c r="B294" s="100"/>
      <c r="C294" s="908"/>
      <c r="D294" s="909"/>
      <c r="E294" s="909"/>
      <c r="F294" s="910"/>
      <c r="G294" s="890"/>
      <c r="H294" s="891"/>
      <c r="I294" s="152"/>
      <c r="J294" s="152"/>
      <c r="K294" s="152"/>
      <c r="L294" s="152"/>
      <c r="M294" s="152"/>
      <c r="N294" s="152"/>
      <c r="O294" s="152"/>
      <c r="P294" s="153"/>
      <c r="Q294" s="153"/>
      <c r="R294" s="156">
        <f t="shared" si="224"/>
        <v>0</v>
      </c>
      <c r="S294" s="156">
        <f t="shared" si="225"/>
        <v>0</v>
      </c>
      <c r="U294" s="157">
        <f t="shared" si="232"/>
        <v>0</v>
      </c>
      <c r="W294" s="152"/>
      <c r="X294" s="152"/>
      <c r="Y294" s="152"/>
      <c r="Z294" s="152"/>
      <c r="AA294" s="152"/>
      <c r="AB294" s="152"/>
      <c r="AC294" s="347"/>
      <c r="AD294" s="152"/>
      <c r="AE294" s="152"/>
      <c r="AF294" s="152"/>
      <c r="AG294" s="152"/>
      <c r="AH294" s="152"/>
      <c r="AI294" s="152"/>
      <c r="AJ294" s="347"/>
      <c r="AK294" s="152"/>
      <c r="AL294" s="152"/>
      <c r="AM294" s="295"/>
      <c r="AN294" s="228"/>
      <c r="AO294" s="228"/>
      <c r="AP294" s="228"/>
      <c r="AQ294" s="228"/>
      <c r="AR294" s="228"/>
      <c r="AS294" s="348"/>
      <c r="AT294" s="264">
        <f t="shared" si="228"/>
        <v>0</v>
      </c>
      <c r="AU294" s="259"/>
      <c r="AV294" s="265">
        <f t="shared" si="229"/>
        <v>0</v>
      </c>
      <c r="AX294" s="265">
        <f t="shared" si="233"/>
        <v>0</v>
      </c>
      <c r="AZ294" s="492">
        <f t="shared" si="230"/>
        <v>0</v>
      </c>
      <c r="BB294" s="492">
        <f t="shared" si="231"/>
        <v>0</v>
      </c>
      <c r="BD294" s="265">
        <f t="shared" si="234"/>
        <v>0</v>
      </c>
      <c r="BE294" s="105"/>
      <c r="BF294" s="105"/>
      <c r="BG294" s="105"/>
      <c r="BH294" s="105"/>
      <c r="BI294" s="105"/>
      <c r="BJ294" s="105"/>
    </row>
    <row r="295" spans="2:62" ht="20.100000000000001" hidden="1" customHeight="1" outlineLevel="1">
      <c r="B295" s="100"/>
      <c r="C295" s="908"/>
      <c r="D295" s="909"/>
      <c r="E295" s="909"/>
      <c r="F295" s="910"/>
      <c r="G295" s="890"/>
      <c r="H295" s="891"/>
      <c r="I295" s="152"/>
      <c r="J295" s="152"/>
      <c r="K295" s="152"/>
      <c r="L295" s="152"/>
      <c r="M295" s="152"/>
      <c r="N295" s="152"/>
      <c r="O295" s="152"/>
      <c r="P295" s="153"/>
      <c r="Q295" s="153"/>
      <c r="R295" s="156">
        <f t="shared" si="224"/>
        <v>0</v>
      </c>
      <c r="S295" s="156">
        <f t="shared" si="225"/>
        <v>0</v>
      </c>
      <c r="U295" s="157">
        <f t="shared" si="232"/>
        <v>0</v>
      </c>
      <c r="W295" s="152"/>
      <c r="X295" s="152"/>
      <c r="Y295" s="152"/>
      <c r="Z295" s="152"/>
      <c r="AA295" s="152"/>
      <c r="AB295" s="152"/>
      <c r="AC295" s="347"/>
      <c r="AD295" s="152"/>
      <c r="AE295" s="152"/>
      <c r="AF295" s="152"/>
      <c r="AG295" s="152"/>
      <c r="AH295" s="152"/>
      <c r="AI295" s="152"/>
      <c r="AJ295" s="347"/>
      <c r="AK295" s="152"/>
      <c r="AL295" s="152"/>
      <c r="AM295" s="295"/>
      <c r="AN295" s="228"/>
      <c r="AO295" s="228"/>
      <c r="AP295" s="228"/>
      <c r="AQ295" s="228"/>
      <c r="AR295" s="228"/>
      <c r="AS295" s="348"/>
      <c r="AT295" s="264">
        <f t="shared" si="228"/>
        <v>0</v>
      </c>
      <c r="AU295" s="259"/>
      <c r="AV295" s="265">
        <f t="shared" si="229"/>
        <v>0</v>
      </c>
      <c r="AX295" s="265">
        <f t="shared" si="233"/>
        <v>0</v>
      </c>
      <c r="AZ295" s="492">
        <f t="shared" si="230"/>
        <v>0</v>
      </c>
      <c r="BB295" s="492">
        <f t="shared" si="231"/>
        <v>0</v>
      </c>
      <c r="BD295" s="265">
        <f t="shared" si="234"/>
        <v>0</v>
      </c>
      <c r="BE295" s="105"/>
      <c r="BF295" s="105"/>
      <c r="BG295" s="105"/>
      <c r="BH295" s="105"/>
      <c r="BI295" s="105"/>
      <c r="BJ295" s="105"/>
    </row>
    <row r="296" spans="2:62" ht="20.100000000000001" hidden="1" customHeight="1" outlineLevel="1">
      <c r="B296" s="100"/>
      <c r="C296" s="908"/>
      <c r="D296" s="909"/>
      <c r="E296" s="909"/>
      <c r="F296" s="910"/>
      <c r="G296" s="890"/>
      <c r="H296" s="891"/>
      <c r="I296" s="152"/>
      <c r="J296" s="152"/>
      <c r="K296" s="152"/>
      <c r="L296" s="152"/>
      <c r="M296" s="152"/>
      <c r="N296" s="152"/>
      <c r="O296" s="152"/>
      <c r="P296" s="153"/>
      <c r="Q296" s="153"/>
      <c r="R296" s="156">
        <f t="shared" si="224"/>
        <v>0</v>
      </c>
      <c r="S296" s="156">
        <f t="shared" si="225"/>
        <v>0</v>
      </c>
      <c r="U296" s="157">
        <f t="shared" si="232"/>
        <v>0</v>
      </c>
      <c r="W296" s="152"/>
      <c r="X296" s="152"/>
      <c r="Y296" s="152"/>
      <c r="Z296" s="152"/>
      <c r="AA296" s="152"/>
      <c r="AB296" s="152"/>
      <c r="AC296" s="347"/>
      <c r="AD296" s="152"/>
      <c r="AE296" s="152"/>
      <c r="AF296" s="152"/>
      <c r="AG296" s="152"/>
      <c r="AH296" s="152"/>
      <c r="AI296" s="152"/>
      <c r="AJ296" s="347"/>
      <c r="AK296" s="152"/>
      <c r="AL296" s="152"/>
      <c r="AM296" s="295"/>
      <c r="AN296" s="228"/>
      <c r="AO296" s="228"/>
      <c r="AP296" s="228"/>
      <c r="AQ296" s="228"/>
      <c r="AR296" s="228"/>
      <c r="AS296" s="348"/>
      <c r="AT296" s="264">
        <f t="shared" si="228"/>
        <v>0</v>
      </c>
      <c r="AU296" s="259"/>
      <c r="AV296" s="265">
        <f t="shared" si="229"/>
        <v>0</v>
      </c>
      <c r="AX296" s="265">
        <f t="shared" si="233"/>
        <v>0</v>
      </c>
      <c r="AZ296" s="492">
        <f t="shared" si="230"/>
        <v>0</v>
      </c>
      <c r="BB296" s="492">
        <f t="shared" si="231"/>
        <v>0</v>
      </c>
      <c r="BD296" s="265">
        <f t="shared" si="234"/>
        <v>0</v>
      </c>
      <c r="BE296" s="105"/>
      <c r="BF296" s="105"/>
      <c r="BG296" s="105"/>
      <c r="BH296" s="105"/>
      <c r="BI296" s="105"/>
      <c r="BJ296" s="105"/>
    </row>
    <row r="297" spans="2:62" ht="20.100000000000001" hidden="1" customHeight="1" outlineLevel="1">
      <c r="B297" s="100"/>
      <c r="C297" s="908"/>
      <c r="D297" s="909"/>
      <c r="E297" s="909"/>
      <c r="F297" s="910"/>
      <c r="G297" s="890"/>
      <c r="H297" s="891"/>
      <c r="I297" s="152"/>
      <c r="J297" s="152"/>
      <c r="K297" s="152"/>
      <c r="L297" s="152"/>
      <c r="M297" s="152"/>
      <c r="N297" s="152"/>
      <c r="O297" s="152"/>
      <c r="P297" s="153"/>
      <c r="Q297" s="153"/>
      <c r="R297" s="156">
        <f t="shared" si="224"/>
        <v>0</v>
      </c>
      <c r="S297" s="156">
        <f t="shared" si="225"/>
        <v>0</v>
      </c>
      <c r="U297" s="157">
        <f t="shared" si="232"/>
        <v>0</v>
      </c>
      <c r="W297" s="152"/>
      <c r="X297" s="152"/>
      <c r="Y297" s="152"/>
      <c r="Z297" s="152"/>
      <c r="AA297" s="152"/>
      <c r="AB297" s="152"/>
      <c r="AC297" s="347"/>
      <c r="AD297" s="152"/>
      <c r="AE297" s="152"/>
      <c r="AF297" s="152"/>
      <c r="AG297" s="152"/>
      <c r="AH297" s="152"/>
      <c r="AI297" s="152"/>
      <c r="AJ297" s="347"/>
      <c r="AK297" s="152"/>
      <c r="AL297" s="152"/>
      <c r="AM297" s="295"/>
      <c r="AN297" s="228"/>
      <c r="AO297" s="228"/>
      <c r="AP297" s="228"/>
      <c r="AQ297" s="228"/>
      <c r="AR297" s="228"/>
      <c r="AS297" s="348"/>
      <c r="AT297" s="264">
        <f t="shared" si="228"/>
        <v>0</v>
      </c>
      <c r="AU297" s="259"/>
      <c r="AV297" s="265">
        <f t="shared" si="229"/>
        <v>0</v>
      </c>
      <c r="AX297" s="265">
        <f t="shared" si="233"/>
        <v>0</v>
      </c>
      <c r="AZ297" s="492">
        <f t="shared" si="230"/>
        <v>0</v>
      </c>
      <c r="BB297" s="492">
        <f t="shared" si="231"/>
        <v>0</v>
      </c>
      <c r="BD297" s="265">
        <f t="shared" si="234"/>
        <v>0</v>
      </c>
      <c r="BE297" s="105"/>
      <c r="BF297" s="105"/>
      <c r="BG297" s="105"/>
      <c r="BH297" s="105"/>
      <c r="BI297" s="105"/>
      <c r="BJ297" s="105"/>
    </row>
    <row r="298" spans="2:62" ht="20.100000000000001" hidden="1" customHeight="1" outlineLevel="1">
      <c r="B298" s="100"/>
      <c r="C298" s="908"/>
      <c r="D298" s="909"/>
      <c r="E298" s="909"/>
      <c r="F298" s="910"/>
      <c r="G298" s="890"/>
      <c r="H298" s="891"/>
      <c r="I298" s="152"/>
      <c r="J298" s="152"/>
      <c r="K298" s="152"/>
      <c r="L298" s="152"/>
      <c r="M298" s="152"/>
      <c r="N298" s="152"/>
      <c r="O298" s="152"/>
      <c r="P298" s="153"/>
      <c r="Q298" s="153"/>
      <c r="R298" s="156">
        <f t="shared" si="224"/>
        <v>0</v>
      </c>
      <c r="S298" s="156">
        <f t="shared" si="225"/>
        <v>0</v>
      </c>
      <c r="U298" s="157">
        <f t="shared" si="232"/>
        <v>0</v>
      </c>
      <c r="W298" s="152"/>
      <c r="X298" s="152"/>
      <c r="Y298" s="152"/>
      <c r="Z298" s="152"/>
      <c r="AA298" s="152"/>
      <c r="AB298" s="152"/>
      <c r="AC298" s="347"/>
      <c r="AD298" s="152"/>
      <c r="AE298" s="152"/>
      <c r="AF298" s="152"/>
      <c r="AG298" s="152"/>
      <c r="AH298" s="152"/>
      <c r="AI298" s="152"/>
      <c r="AJ298" s="347"/>
      <c r="AK298" s="152"/>
      <c r="AL298" s="152"/>
      <c r="AM298" s="295"/>
      <c r="AN298" s="228"/>
      <c r="AO298" s="228"/>
      <c r="AP298" s="228"/>
      <c r="AQ298" s="228"/>
      <c r="AR298" s="228"/>
      <c r="AS298" s="348"/>
      <c r="AT298" s="264">
        <f t="shared" si="228"/>
        <v>0</v>
      </c>
      <c r="AU298" s="259"/>
      <c r="AV298" s="265">
        <f t="shared" si="229"/>
        <v>0</v>
      </c>
      <c r="AX298" s="265">
        <f t="shared" si="233"/>
        <v>0</v>
      </c>
      <c r="AZ298" s="492">
        <f t="shared" si="230"/>
        <v>0</v>
      </c>
      <c r="BB298" s="492">
        <f t="shared" si="231"/>
        <v>0</v>
      </c>
      <c r="BD298" s="265">
        <f t="shared" si="234"/>
        <v>0</v>
      </c>
      <c r="BE298" s="105"/>
      <c r="BF298" s="105"/>
      <c r="BG298" s="105"/>
      <c r="BH298" s="105"/>
      <c r="BI298" s="105"/>
      <c r="BJ298" s="105"/>
    </row>
    <row r="299" spans="2:62" ht="20.100000000000001" hidden="1" customHeight="1" outlineLevel="1">
      <c r="B299" s="100"/>
      <c r="C299" s="908"/>
      <c r="D299" s="909"/>
      <c r="E299" s="909"/>
      <c r="F299" s="910"/>
      <c r="G299" s="890"/>
      <c r="H299" s="891"/>
      <c r="I299" s="152"/>
      <c r="J299" s="152"/>
      <c r="K299" s="152"/>
      <c r="L299" s="152"/>
      <c r="M299" s="152"/>
      <c r="N299" s="152"/>
      <c r="O299" s="152"/>
      <c r="P299" s="153"/>
      <c r="Q299" s="153"/>
      <c r="R299" s="156">
        <f t="shared" si="224"/>
        <v>0</v>
      </c>
      <c r="S299" s="156">
        <f t="shared" si="225"/>
        <v>0</v>
      </c>
      <c r="U299" s="157">
        <f t="shared" si="232"/>
        <v>0</v>
      </c>
      <c r="W299" s="152"/>
      <c r="X299" s="152"/>
      <c r="Y299" s="152"/>
      <c r="Z299" s="152"/>
      <c r="AA299" s="152"/>
      <c r="AB299" s="152"/>
      <c r="AC299" s="347"/>
      <c r="AD299" s="152"/>
      <c r="AE299" s="152"/>
      <c r="AF299" s="152"/>
      <c r="AG299" s="152"/>
      <c r="AH299" s="152"/>
      <c r="AI299" s="152"/>
      <c r="AJ299" s="347"/>
      <c r="AK299" s="152"/>
      <c r="AL299" s="152"/>
      <c r="AM299" s="295"/>
      <c r="AN299" s="228"/>
      <c r="AO299" s="228"/>
      <c r="AP299" s="228"/>
      <c r="AQ299" s="228"/>
      <c r="AR299" s="228"/>
      <c r="AS299" s="348"/>
      <c r="AT299" s="264">
        <f t="shared" si="228"/>
        <v>0</v>
      </c>
      <c r="AU299" s="259"/>
      <c r="AV299" s="265">
        <f t="shared" si="229"/>
        <v>0</v>
      </c>
      <c r="AX299" s="265">
        <f t="shared" si="233"/>
        <v>0</v>
      </c>
      <c r="AZ299" s="492">
        <f t="shared" si="230"/>
        <v>0</v>
      </c>
      <c r="BB299" s="492">
        <f t="shared" si="231"/>
        <v>0</v>
      </c>
      <c r="BD299" s="265">
        <f t="shared" si="234"/>
        <v>0</v>
      </c>
      <c r="BE299" s="105"/>
      <c r="BF299" s="105"/>
      <c r="BG299" s="105"/>
      <c r="BH299" s="105"/>
      <c r="BI299" s="105"/>
      <c r="BJ299" s="105"/>
    </row>
    <row r="300" spans="2:62" ht="9.9499999999999993" hidden="1" customHeight="1" outlineLevel="1">
      <c r="B300" s="101"/>
      <c r="C300" s="208"/>
      <c r="D300" s="208"/>
      <c r="E300" s="208"/>
      <c r="F300" s="208"/>
      <c r="G300" s="237"/>
      <c r="H300" s="207"/>
      <c r="I300" s="257"/>
      <c r="J300" s="257"/>
      <c r="K300" s="257"/>
      <c r="L300" s="257"/>
      <c r="M300" s="257"/>
      <c r="N300" s="257"/>
      <c r="O300" s="257"/>
      <c r="P300" s="256"/>
      <c r="Q300" s="102"/>
      <c r="R300" s="102"/>
      <c r="S300" s="102"/>
      <c r="U300" s="98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Z300" s="493"/>
      <c r="BE300" s="105"/>
      <c r="BF300" s="105"/>
      <c r="BG300" s="105"/>
      <c r="BH300" s="105"/>
      <c r="BI300" s="105"/>
      <c r="BJ300" s="105"/>
    </row>
    <row r="301" spans="2:62" ht="20.100000000000001" customHeight="1" collapsed="1">
      <c r="B301" s="8">
        <f>B284+1</f>
        <v>18</v>
      </c>
      <c r="C301" s="916"/>
      <c r="D301" s="917"/>
      <c r="E301" s="917"/>
      <c r="F301" s="918"/>
      <c r="G301" s="429"/>
      <c r="H301" s="206">
        <v>1</v>
      </c>
      <c r="I301" s="642">
        <f t="shared" ref="I301" si="235">$H301*SUM(I302:I316)</f>
        <v>0</v>
      </c>
      <c r="J301" s="643">
        <f t="shared" ref="J301:O301" si="236">$H301*SUM(J302:J316)</f>
        <v>0</v>
      </c>
      <c r="K301" s="644">
        <f t="shared" si="236"/>
        <v>0</v>
      </c>
      <c r="L301" s="645">
        <f t="shared" si="236"/>
        <v>0</v>
      </c>
      <c r="M301" s="645">
        <f t="shared" si="236"/>
        <v>0</v>
      </c>
      <c r="N301" s="644">
        <f t="shared" si="236"/>
        <v>0</v>
      </c>
      <c r="O301" s="642">
        <f t="shared" si="236"/>
        <v>0</v>
      </c>
      <c r="P301" s="209">
        <f t="shared" ref="P301:Q301" si="237">$H301*SUM(P302:P316)</f>
        <v>0</v>
      </c>
      <c r="Q301" s="210">
        <f t="shared" si="237"/>
        <v>0</v>
      </c>
      <c r="R301" s="136">
        <f t="shared" ref="R301:R316" si="238">P301*(1+Gewinn)*(1+SicherheitAngebot)</f>
        <v>0</v>
      </c>
      <c r="S301" s="137">
        <f t="shared" ref="S301:S316" si="239">Q301*(1+MGKZ)*(1+Gewinn)*(1+SicherheitAngebot)</f>
        <v>0</v>
      </c>
      <c r="U301" s="10">
        <f>I301*$I$7+J301*$J$7+K301*$K$7+L301*$L$7+M301*$M$7+N301*$N$7+O301*$O$7+R301+S301</f>
        <v>0</v>
      </c>
      <c r="W301" s="646">
        <f t="shared" ref="W301:AB301" si="240">$H301*SUM(W302:W316)</f>
        <v>0</v>
      </c>
      <c r="X301" s="647">
        <f t="shared" si="240"/>
        <v>0</v>
      </c>
      <c r="Y301" s="648">
        <f t="shared" si="240"/>
        <v>0</v>
      </c>
      <c r="Z301" s="649">
        <f t="shared" si="240"/>
        <v>0</v>
      </c>
      <c r="AA301" s="648">
        <f t="shared" si="240"/>
        <v>0</v>
      </c>
      <c r="AB301" s="646">
        <f t="shared" si="240"/>
        <v>0</v>
      </c>
      <c r="AC301" s="258"/>
      <c r="AD301" s="646">
        <f t="shared" ref="AD301:AM301" si="241">$H301*SUM(AD302:AD316)</f>
        <v>0</v>
      </c>
      <c r="AE301" s="647">
        <f t="shared" si="241"/>
        <v>0</v>
      </c>
      <c r="AF301" s="648">
        <f t="shared" si="241"/>
        <v>0</v>
      </c>
      <c r="AG301" s="649">
        <f t="shared" si="241"/>
        <v>0</v>
      </c>
      <c r="AH301" s="648">
        <f t="shared" si="241"/>
        <v>0</v>
      </c>
      <c r="AI301" s="646">
        <f t="shared" si="241"/>
        <v>0</v>
      </c>
      <c r="AJ301" s="258"/>
      <c r="AK301" s="653">
        <f t="shared" si="241"/>
        <v>0</v>
      </c>
      <c r="AL301" s="653">
        <f t="shared" si="241"/>
        <v>0</v>
      </c>
      <c r="AM301" s="653">
        <f t="shared" si="241"/>
        <v>0</v>
      </c>
      <c r="AN301" s="227">
        <f>$H301*SUM(AN302:AN316)*(1+Gewinn)*(1+SicherheitAngebot)</f>
        <v>0</v>
      </c>
      <c r="AO301" s="227">
        <f>$H301*SUM(AO302:AO316)*(1+Gewinn)*(1+SicherheitAngebot)</f>
        <v>0</v>
      </c>
      <c r="AP301" s="227">
        <f>$H301*SUM(AP302:AP316)*(1+Gewinn)*(1+SicherheitAngebot)</f>
        <v>0</v>
      </c>
      <c r="AQ301" s="227">
        <f>$H301*SUM(AQ302:AQ316)*(1+Gewinn)*(1+SicherheitAngebot)</f>
        <v>0</v>
      </c>
      <c r="AR301" s="227">
        <f>$H301*SUM(AR302:AR316)*(1+Gewinn)*(1+SicherheitAngebot)</f>
        <v>0</v>
      </c>
      <c r="AS301" s="262"/>
      <c r="AT301" s="263">
        <f t="shared" si="228"/>
        <v>0</v>
      </c>
      <c r="AU301" s="259"/>
      <c r="AV301" s="491">
        <f>AK301*$AK$7+AL301*$AL$7+AM301*$AM$7+SUM(AN301:AR301)+AT301/Zuschläge_IBN+AT301</f>
        <v>0</v>
      </c>
      <c r="AX301" s="685">
        <f>U301+AV301</f>
        <v>0</v>
      </c>
      <c r="AZ301" s="490">
        <f>IF(H301&gt;0,U301/(1+SicherheitAngebot)*(1+Sicherheit),0)</f>
        <v>0</v>
      </c>
      <c r="BB301" s="490">
        <f>IF(H301&gt;0,AV301/(1+SicherheitAngebot)*(1+Sicherheit),0)</f>
        <v>0</v>
      </c>
      <c r="BD301" s="490">
        <f>AZ301+BB301</f>
        <v>0</v>
      </c>
      <c r="BE301" s="105"/>
      <c r="BF301" s="105"/>
      <c r="BG301" s="105"/>
      <c r="BH301" s="105"/>
      <c r="BI301" s="105"/>
      <c r="BJ301" s="105"/>
    </row>
    <row r="302" spans="2:62" ht="20.100000000000001" hidden="1" customHeight="1" outlineLevel="1">
      <c r="B302" s="99"/>
      <c r="C302" s="908"/>
      <c r="D302" s="909"/>
      <c r="E302" s="909"/>
      <c r="F302" s="910"/>
      <c r="G302" s="890"/>
      <c r="H302" s="901"/>
      <c r="I302" s="152"/>
      <c r="J302" s="152"/>
      <c r="K302" s="152"/>
      <c r="L302" s="152"/>
      <c r="M302" s="152"/>
      <c r="N302" s="152"/>
      <c r="O302" s="152"/>
      <c r="P302" s="153"/>
      <c r="Q302" s="153"/>
      <c r="R302" s="156">
        <f t="shared" si="238"/>
        <v>0</v>
      </c>
      <c r="S302" s="156">
        <f t="shared" si="239"/>
        <v>0</v>
      </c>
      <c r="U302" s="157">
        <f>I302*$I$7+J302*$J$7+K302*$K$7+L302*$L$7+M302*$M$7+N302*$N$7+O302*$O$7+R302+S302</f>
        <v>0</v>
      </c>
      <c r="W302" s="152"/>
      <c r="X302" s="152"/>
      <c r="Y302" s="152"/>
      <c r="Z302" s="152"/>
      <c r="AA302" s="152"/>
      <c r="AB302" s="152"/>
      <c r="AC302" s="347"/>
      <c r="AD302" s="152"/>
      <c r="AE302" s="152"/>
      <c r="AF302" s="152"/>
      <c r="AG302" s="152"/>
      <c r="AH302" s="152"/>
      <c r="AI302" s="152"/>
      <c r="AJ302" s="347"/>
      <c r="AK302" s="152"/>
      <c r="AL302" s="152"/>
      <c r="AM302" s="295"/>
      <c r="AN302" s="228"/>
      <c r="AO302" s="228"/>
      <c r="AP302" s="228"/>
      <c r="AQ302" s="228"/>
      <c r="AR302" s="228"/>
      <c r="AS302" s="348"/>
      <c r="AT302" s="264">
        <f t="shared" si="228"/>
        <v>0</v>
      </c>
      <c r="AU302" s="259"/>
      <c r="AV302" s="265">
        <f t="shared" ref="AV302:AV316" si="242">AK302*$AK$7+AL302*$AL$7+AM302*$AM$7+SUM(AN302:AR302)*(1+Gewinn)*(1+SicherheitAngebot)+AT302/Zuschläge_IBN+AT302</f>
        <v>0</v>
      </c>
      <c r="AX302" s="265">
        <f>U302+AV302</f>
        <v>0</v>
      </c>
      <c r="AZ302" s="492">
        <f t="shared" ref="AZ302:AZ316" si="243">U302/(1+SicherheitAngebot)*(1+Sicherheit)</f>
        <v>0</v>
      </c>
      <c r="BB302" s="492">
        <f t="shared" ref="BB302:BB316" si="244">AV302/(1+SicherheitAngebot)*(1+Sicherheit)</f>
        <v>0</v>
      </c>
      <c r="BD302" s="265">
        <f>AZ302+BB302</f>
        <v>0</v>
      </c>
      <c r="BE302" s="105"/>
      <c r="BF302" s="105"/>
      <c r="BG302" s="105"/>
      <c r="BH302" s="105"/>
      <c r="BI302" s="105"/>
      <c r="BJ302" s="105"/>
    </row>
    <row r="303" spans="2:62" ht="20.100000000000001" hidden="1" customHeight="1" outlineLevel="1">
      <c r="B303" s="100"/>
      <c r="C303" s="908"/>
      <c r="D303" s="909"/>
      <c r="E303" s="909"/>
      <c r="F303" s="910"/>
      <c r="G303" s="890"/>
      <c r="H303" s="891"/>
      <c r="I303" s="152"/>
      <c r="J303" s="152"/>
      <c r="K303" s="152"/>
      <c r="L303" s="152"/>
      <c r="M303" s="152"/>
      <c r="N303" s="152"/>
      <c r="O303" s="152"/>
      <c r="P303" s="153"/>
      <c r="Q303" s="153"/>
      <c r="R303" s="156">
        <f t="shared" si="238"/>
        <v>0</v>
      </c>
      <c r="S303" s="156">
        <f t="shared" si="239"/>
        <v>0</v>
      </c>
      <c r="U303" s="157">
        <f t="shared" ref="U303:U316" si="245">I303*$I$7+J303*$J$7+K303*$K$7+L303*$L$7+M303*$M$7+N303*$N$7+O303*$O$7+R303+S303</f>
        <v>0</v>
      </c>
      <c r="W303" s="152"/>
      <c r="X303" s="152"/>
      <c r="Y303" s="152"/>
      <c r="Z303" s="152"/>
      <c r="AA303" s="152"/>
      <c r="AB303" s="152"/>
      <c r="AC303" s="347"/>
      <c r="AD303" s="152"/>
      <c r="AE303" s="152"/>
      <c r="AF303" s="152"/>
      <c r="AG303" s="152"/>
      <c r="AH303" s="152"/>
      <c r="AI303" s="152"/>
      <c r="AJ303" s="347"/>
      <c r="AK303" s="152"/>
      <c r="AL303" s="152"/>
      <c r="AM303" s="295"/>
      <c r="AN303" s="228"/>
      <c r="AO303" s="228"/>
      <c r="AP303" s="228"/>
      <c r="AQ303" s="228"/>
      <c r="AR303" s="228"/>
      <c r="AS303" s="348"/>
      <c r="AT303" s="264">
        <f t="shared" si="228"/>
        <v>0</v>
      </c>
      <c r="AU303" s="259"/>
      <c r="AV303" s="265">
        <f t="shared" si="242"/>
        <v>0</v>
      </c>
      <c r="AX303" s="265">
        <f t="shared" ref="AX303:AX316" si="246">U303+AV303</f>
        <v>0</v>
      </c>
      <c r="AZ303" s="492">
        <f t="shared" si="243"/>
        <v>0</v>
      </c>
      <c r="BB303" s="492">
        <f t="shared" si="244"/>
        <v>0</v>
      </c>
      <c r="BD303" s="265">
        <f t="shared" ref="BD303:BD316" si="247">AZ303+BB303</f>
        <v>0</v>
      </c>
      <c r="BE303" s="105"/>
      <c r="BF303" s="105"/>
      <c r="BG303" s="105"/>
      <c r="BH303" s="105"/>
      <c r="BI303" s="105"/>
      <c r="BJ303" s="105"/>
    </row>
    <row r="304" spans="2:62" ht="20.100000000000001" hidden="1" customHeight="1" outlineLevel="1">
      <c r="B304" s="100"/>
      <c r="C304" s="908"/>
      <c r="D304" s="909"/>
      <c r="E304" s="909"/>
      <c r="F304" s="910"/>
      <c r="G304" s="890"/>
      <c r="H304" s="891"/>
      <c r="I304" s="152"/>
      <c r="J304" s="152"/>
      <c r="K304" s="152"/>
      <c r="L304" s="152"/>
      <c r="M304" s="152"/>
      <c r="N304" s="152"/>
      <c r="O304" s="152"/>
      <c r="P304" s="153"/>
      <c r="Q304" s="153"/>
      <c r="R304" s="156">
        <f t="shared" si="238"/>
        <v>0</v>
      </c>
      <c r="S304" s="156">
        <f t="shared" si="239"/>
        <v>0</v>
      </c>
      <c r="U304" s="157">
        <f t="shared" si="245"/>
        <v>0</v>
      </c>
      <c r="W304" s="152"/>
      <c r="X304" s="152"/>
      <c r="Y304" s="152"/>
      <c r="Z304" s="152"/>
      <c r="AA304" s="152"/>
      <c r="AB304" s="152"/>
      <c r="AC304" s="347"/>
      <c r="AD304" s="152"/>
      <c r="AE304" s="152"/>
      <c r="AF304" s="152"/>
      <c r="AG304" s="152"/>
      <c r="AH304" s="152"/>
      <c r="AI304" s="152"/>
      <c r="AJ304" s="347"/>
      <c r="AK304" s="152"/>
      <c r="AL304" s="152"/>
      <c r="AM304" s="295"/>
      <c r="AN304" s="228"/>
      <c r="AO304" s="228"/>
      <c r="AP304" s="228"/>
      <c r="AQ304" s="228"/>
      <c r="AR304" s="228"/>
      <c r="AS304" s="348"/>
      <c r="AT304" s="264">
        <f t="shared" si="228"/>
        <v>0</v>
      </c>
      <c r="AU304" s="259"/>
      <c r="AV304" s="265">
        <f t="shared" si="242"/>
        <v>0</v>
      </c>
      <c r="AX304" s="265">
        <f t="shared" si="246"/>
        <v>0</v>
      </c>
      <c r="AZ304" s="492">
        <f t="shared" si="243"/>
        <v>0</v>
      </c>
      <c r="BB304" s="492">
        <f t="shared" si="244"/>
        <v>0</v>
      </c>
      <c r="BD304" s="265">
        <f t="shared" si="247"/>
        <v>0</v>
      </c>
      <c r="BE304" s="105"/>
      <c r="BF304" s="105"/>
      <c r="BG304" s="105"/>
      <c r="BH304" s="105"/>
      <c r="BI304" s="105"/>
      <c r="BJ304" s="105"/>
    </row>
    <row r="305" spans="2:62" ht="20.100000000000001" hidden="1" customHeight="1" outlineLevel="1">
      <c r="B305" s="100"/>
      <c r="C305" s="908"/>
      <c r="D305" s="909"/>
      <c r="E305" s="909"/>
      <c r="F305" s="910"/>
      <c r="G305" s="890"/>
      <c r="H305" s="891"/>
      <c r="I305" s="152"/>
      <c r="J305" s="152"/>
      <c r="K305" s="152"/>
      <c r="L305" s="152"/>
      <c r="M305" s="152"/>
      <c r="N305" s="152"/>
      <c r="O305" s="152"/>
      <c r="P305" s="153"/>
      <c r="Q305" s="153"/>
      <c r="R305" s="156">
        <f t="shared" si="238"/>
        <v>0</v>
      </c>
      <c r="S305" s="156">
        <f t="shared" si="239"/>
        <v>0</v>
      </c>
      <c r="U305" s="157">
        <f t="shared" si="245"/>
        <v>0</v>
      </c>
      <c r="W305" s="152"/>
      <c r="X305" s="152"/>
      <c r="Y305" s="152"/>
      <c r="Z305" s="152"/>
      <c r="AA305" s="152"/>
      <c r="AB305" s="152"/>
      <c r="AC305" s="347"/>
      <c r="AD305" s="152"/>
      <c r="AE305" s="152"/>
      <c r="AF305" s="152"/>
      <c r="AG305" s="152"/>
      <c r="AH305" s="152"/>
      <c r="AI305" s="152"/>
      <c r="AJ305" s="347"/>
      <c r="AK305" s="152"/>
      <c r="AL305" s="152"/>
      <c r="AM305" s="295"/>
      <c r="AN305" s="228"/>
      <c r="AO305" s="228"/>
      <c r="AP305" s="228"/>
      <c r="AQ305" s="228"/>
      <c r="AR305" s="228"/>
      <c r="AS305" s="348"/>
      <c r="AT305" s="264">
        <f t="shared" si="228"/>
        <v>0</v>
      </c>
      <c r="AU305" s="259"/>
      <c r="AV305" s="265">
        <f t="shared" si="242"/>
        <v>0</v>
      </c>
      <c r="AX305" s="265">
        <f t="shared" si="246"/>
        <v>0</v>
      </c>
      <c r="AZ305" s="492">
        <f t="shared" si="243"/>
        <v>0</v>
      </c>
      <c r="BB305" s="492">
        <f t="shared" si="244"/>
        <v>0</v>
      </c>
      <c r="BD305" s="265">
        <f t="shared" si="247"/>
        <v>0</v>
      </c>
      <c r="BE305" s="105"/>
      <c r="BF305" s="105"/>
      <c r="BG305" s="105"/>
      <c r="BH305" s="105"/>
      <c r="BI305" s="105"/>
      <c r="BJ305" s="105"/>
    </row>
    <row r="306" spans="2:62" ht="20.100000000000001" hidden="1" customHeight="1" outlineLevel="1">
      <c r="B306" s="100"/>
      <c r="C306" s="908"/>
      <c r="D306" s="909"/>
      <c r="E306" s="909"/>
      <c r="F306" s="910"/>
      <c r="G306" s="890"/>
      <c r="H306" s="891"/>
      <c r="I306" s="152"/>
      <c r="J306" s="152"/>
      <c r="K306" s="152"/>
      <c r="L306" s="152"/>
      <c r="M306" s="152"/>
      <c r="N306" s="152"/>
      <c r="O306" s="152"/>
      <c r="P306" s="153"/>
      <c r="Q306" s="153"/>
      <c r="R306" s="156">
        <f t="shared" si="238"/>
        <v>0</v>
      </c>
      <c r="S306" s="156">
        <f t="shared" si="239"/>
        <v>0</v>
      </c>
      <c r="U306" s="157">
        <f t="shared" si="245"/>
        <v>0</v>
      </c>
      <c r="W306" s="152"/>
      <c r="X306" s="152"/>
      <c r="Y306" s="152"/>
      <c r="Z306" s="152"/>
      <c r="AA306" s="152"/>
      <c r="AB306" s="152"/>
      <c r="AC306" s="347"/>
      <c r="AD306" s="152"/>
      <c r="AE306" s="152"/>
      <c r="AF306" s="152"/>
      <c r="AG306" s="152"/>
      <c r="AH306" s="152"/>
      <c r="AI306" s="152"/>
      <c r="AJ306" s="347"/>
      <c r="AK306" s="152"/>
      <c r="AL306" s="152"/>
      <c r="AM306" s="295"/>
      <c r="AN306" s="228"/>
      <c r="AO306" s="228"/>
      <c r="AP306" s="228"/>
      <c r="AQ306" s="228"/>
      <c r="AR306" s="228"/>
      <c r="AS306" s="348"/>
      <c r="AT306" s="264">
        <f t="shared" si="228"/>
        <v>0</v>
      </c>
      <c r="AU306" s="259"/>
      <c r="AV306" s="265">
        <f t="shared" si="242"/>
        <v>0</v>
      </c>
      <c r="AX306" s="265">
        <f t="shared" si="246"/>
        <v>0</v>
      </c>
      <c r="AZ306" s="492">
        <f t="shared" si="243"/>
        <v>0</v>
      </c>
      <c r="BB306" s="492">
        <f t="shared" si="244"/>
        <v>0</v>
      </c>
      <c r="BD306" s="265">
        <f t="shared" si="247"/>
        <v>0</v>
      </c>
      <c r="BE306" s="105"/>
      <c r="BF306" s="105"/>
      <c r="BG306" s="105"/>
      <c r="BH306" s="105"/>
      <c r="BI306" s="105"/>
      <c r="BJ306" s="105"/>
    </row>
    <row r="307" spans="2:62" ht="20.100000000000001" hidden="1" customHeight="1" outlineLevel="1">
      <c r="B307" s="100"/>
      <c r="C307" s="908"/>
      <c r="D307" s="909"/>
      <c r="E307" s="909"/>
      <c r="F307" s="910"/>
      <c r="G307" s="890"/>
      <c r="H307" s="891"/>
      <c r="I307" s="152"/>
      <c r="J307" s="152"/>
      <c r="K307" s="152"/>
      <c r="L307" s="152"/>
      <c r="M307" s="152"/>
      <c r="N307" s="152"/>
      <c r="O307" s="152"/>
      <c r="P307" s="153"/>
      <c r="Q307" s="153"/>
      <c r="R307" s="156">
        <f t="shared" si="238"/>
        <v>0</v>
      </c>
      <c r="S307" s="156">
        <f t="shared" si="239"/>
        <v>0</v>
      </c>
      <c r="U307" s="157">
        <f t="shared" si="245"/>
        <v>0</v>
      </c>
      <c r="W307" s="152"/>
      <c r="X307" s="152"/>
      <c r="Y307" s="152"/>
      <c r="Z307" s="152"/>
      <c r="AA307" s="152"/>
      <c r="AB307" s="152"/>
      <c r="AC307" s="347"/>
      <c r="AD307" s="152"/>
      <c r="AE307" s="152"/>
      <c r="AF307" s="152"/>
      <c r="AG307" s="152"/>
      <c r="AH307" s="152"/>
      <c r="AI307" s="152"/>
      <c r="AJ307" s="347"/>
      <c r="AK307" s="152"/>
      <c r="AL307" s="152"/>
      <c r="AM307" s="295"/>
      <c r="AN307" s="228"/>
      <c r="AO307" s="228"/>
      <c r="AP307" s="228"/>
      <c r="AQ307" s="228"/>
      <c r="AR307" s="228"/>
      <c r="AS307" s="348"/>
      <c r="AT307" s="264">
        <f t="shared" si="228"/>
        <v>0</v>
      </c>
      <c r="AU307" s="259"/>
      <c r="AV307" s="265">
        <f t="shared" si="242"/>
        <v>0</v>
      </c>
      <c r="AX307" s="265">
        <f t="shared" si="246"/>
        <v>0</v>
      </c>
      <c r="AZ307" s="492">
        <f t="shared" si="243"/>
        <v>0</v>
      </c>
      <c r="BB307" s="492">
        <f t="shared" si="244"/>
        <v>0</v>
      </c>
      <c r="BD307" s="265">
        <f t="shared" si="247"/>
        <v>0</v>
      </c>
      <c r="BE307" s="105"/>
      <c r="BF307" s="105"/>
      <c r="BG307" s="105"/>
      <c r="BH307" s="105"/>
      <c r="BI307" s="105"/>
      <c r="BJ307" s="105"/>
    </row>
    <row r="308" spans="2:62" ht="20.100000000000001" hidden="1" customHeight="1" outlineLevel="1">
      <c r="B308" s="100"/>
      <c r="C308" s="908"/>
      <c r="D308" s="909"/>
      <c r="E308" s="909"/>
      <c r="F308" s="910"/>
      <c r="G308" s="890"/>
      <c r="H308" s="891"/>
      <c r="I308" s="152"/>
      <c r="J308" s="152"/>
      <c r="K308" s="152"/>
      <c r="L308" s="152"/>
      <c r="M308" s="152"/>
      <c r="N308" s="152"/>
      <c r="O308" s="152"/>
      <c r="P308" s="153"/>
      <c r="Q308" s="153"/>
      <c r="R308" s="156">
        <f t="shared" si="238"/>
        <v>0</v>
      </c>
      <c r="S308" s="156">
        <f t="shared" si="239"/>
        <v>0</v>
      </c>
      <c r="U308" s="157">
        <f t="shared" si="245"/>
        <v>0</v>
      </c>
      <c r="W308" s="152"/>
      <c r="X308" s="152"/>
      <c r="Y308" s="152"/>
      <c r="Z308" s="152"/>
      <c r="AA308" s="152"/>
      <c r="AB308" s="152"/>
      <c r="AC308" s="347"/>
      <c r="AD308" s="152"/>
      <c r="AE308" s="152"/>
      <c r="AF308" s="152"/>
      <c r="AG308" s="152"/>
      <c r="AH308" s="152"/>
      <c r="AI308" s="152"/>
      <c r="AJ308" s="347"/>
      <c r="AK308" s="152"/>
      <c r="AL308" s="152"/>
      <c r="AM308" s="295"/>
      <c r="AN308" s="228"/>
      <c r="AO308" s="228"/>
      <c r="AP308" s="228"/>
      <c r="AQ308" s="228"/>
      <c r="AR308" s="228"/>
      <c r="AS308" s="348"/>
      <c r="AT308" s="264">
        <f t="shared" si="228"/>
        <v>0</v>
      </c>
      <c r="AU308" s="259"/>
      <c r="AV308" s="265">
        <f t="shared" si="242"/>
        <v>0</v>
      </c>
      <c r="AX308" s="265">
        <f t="shared" si="246"/>
        <v>0</v>
      </c>
      <c r="AZ308" s="492">
        <f t="shared" si="243"/>
        <v>0</v>
      </c>
      <c r="BB308" s="492">
        <f t="shared" si="244"/>
        <v>0</v>
      </c>
      <c r="BD308" s="265">
        <f t="shared" si="247"/>
        <v>0</v>
      </c>
      <c r="BE308" s="105"/>
      <c r="BF308" s="105"/>
      <c r="BG308" s="105"/>
      <c r="BH308" s="105"/>
      <c r="BI308" s="105"/>
      <c r="BJ308" s="105"/>
    </row>
    <row r="309" spans="2:62" ht="20.100000000000001" hidden="1" customHeight="1" outlineLevel="1">
      <c r="B309" s="100"/>
      <c r="C309" s="908"/>
      <c r="D309" s="909"/>
      <c r="E309" s="909"/>
      <c r="F309" s="910"/>
      <c r="G309" s="890"/>
      <c r="H309" s="891"/>
      <c r="I309" s="152"/>
      <c r="J309" s="152"/>
      <c r="K309" s="152"/>
      <c r="L309" s="152"/>
      <c r="M309" s="152"/>
      <c r="N309" s="152"/>
      <c r="O309" s="152"/>
      <c r="P309" s="153"/>
      <c r="Q309" s="153"/>
      <c r="R309" s="156">
        <f t="shared" si="238"/>
        <v>0</v>
      </c>
      <c r="S309" s="156">
        <f t="shared" si="239"/>
        <v>0</v>
      </c>
      <c r="U309" s="157">
        <f t="shared" si="245"/>
        <v>0</v>
      </c>
      <c r="W309" s="152"/>
      <c r="X309" s="152"/>
      <c r="Y309" s="152"/>
      <c r="Z309" s="152"/>
      <c r="AA309" s="152"/>
      <c r="AB309" s="152"/>
      <c r="AC309" s="347"/>
      <c r="AD309" s="152"/>
      <c r="AE309" s="152"/>
      <c r="AF309" s="152"/>
      <c r="AG309" s="152"/>
      <c r="AH309" s="152"/>
      <c r="AI309" s="152"/>
      <c r="AJ309" s="347"/>
      <c r="AK309" s="152"/>
      <c r="AL309" s="152"/>
      <c r="AM309" s="295"/>
      <c r="AN309" s="228"/>
      <c r="AO309" s="228"/>
      <c r="AP309" s="228"/>
      <c r="AQ309" s="228"/>
      <c r="AR309" s="228"/>
      <c r="AS309" s="348"/>
      <c r="AT309" s="264">
        <f t="shared" si="228"/>
        <v>0</v>
      </c>
      <c r="AU309" s="259"/>
      <c r="AV309" s="265">
        <f t="shared" si="242"/>
        <v>0</v>
      </c>
      <c r="AX309" s="265">
        <f t="shared" si="246"/>
        <v>0</v>
      </c>
      <c r="AZ309" s="492">
        <f t="shared" si="243"/>
        <v>0</v>
      </c>
      <c r="BB309" s="492">
        <f t="shared" si="244"/>
        <v>0</v>
      </c>
      <c r="BD309" s="265">
        <f t="shared" si="247"/>
        <v>0</v>
      </c>
      <c r="BE309" s="105"/>
      <c r="BF309" s="105"/>
      <c r="BG309" s="105"/>
      <c r="BH309" s="105"/>
      <c r="BI309" s="105"/>
      <c r="BJ309" s="105"/>
    </row>
    <row r="310" spans="2:62" ht="20.100000000000001" hidden="1" customHeight="1" outlineLevel="1">
      <c r="B310" s="100"/>
      <c r="C310" s="908"/>
      <c r="D310" s="909"/>
      <c r="E310" s="909"/>
      <c r="F310" s="910"/>
      <c r="G310" s="890"/>
      <c r="H310" s="891"/>
      <c r="I310" s="152"/>
      <c r="J310" s="152"/>
      <c r="K310" s="152"/>
      <c r="L310" s="152"/>
      <c r="M310" s="152"/>
      <c r="N310" s="152"/>
      <c r="O310" s="152"/>
      <c r="P310" s="153"/>
      <c r="Q310" s="153"/>
      <c r="R310" s="156">
        <f t="shared" si="238"/>
        <v>0</v>
      </c>
      <c r="S310" s="156">
        <f t="shared" si="239"/>
        <v>0</v>
      </c>
      <c r="U310" s="157">
        <f t="shared" si="245"/>
        <v>0</v>
      </c>
      <c r="W310" s="152"/>
      <c r="X310" s="152"/>
      <c r="Y310" s="152"/>
      <c r="Z310" s="152"/>
      <c r="AA310" s="152"/>
      <c r="AB310" s="152"/>
      <c r="AC310" s="347"/>
      <c r="AD310" s="152"/>
      <c r="AE310" s="152"/>
      <c r="AF310" s="152"/>
      <c r="AG310" s="152"/>
      <c r="AH310" s="152"/>
      <c r="AI310" s="152"/>
      <c r="AJ310" s="347"/>
      <c r="AK310" s="152"/>
      <c r="AL310" s="152"/>
      <c r="AM310" s="295"/>
      <c r="AN310" s="228"/>
      <c r="AO310" s="228"/>
      <c r="AP310" s="228"/>
      <c r="AQ310" s="228"/>
      <c r="AR310" s="228"/>
      <c r="AS310" s="348"/>
      <c r="AT310" s="264">
        <f t="shared" si="228"/>
        <v>0</v>
      </c>
      <c r="AU310" s="259"/>
      <c r="AV310" s="265">
        <f t="shared" si="242"/>
        <v>0</v>
      </c>
      <c r="AX310" s="265">
        <f t="shared" si="246"/>
        <v>0</v>
      </c>
      <c r="AZ310" s="492">
        <f t="shared" si="243"/>
        <v>0</v>
      </c>
      <c r="BB310" s="492">
        <f t="shared" si="244"/>
        <v>0</v>
      </c>
      <c r="BD310" s="265">
        <f t="shared" si="247"/>
        <v>0</v>
      </c>
      <c r="BE310" s="105"/>
      <c r="BF310" s="105"/>
      <c r="BG310" s="105"/>
      <c r="BH310" s="105"/>
      <c r="BI310" s="105"/>
      <c r="BJ310" s="105"/>
    </row>
    <row r="311" spans="2:62" ht="20.100000000000001" hidden="1" customHeight="1" outlineLevel="1">
      <c r="B311" s="100"/>
      <c r="C311" s="908"/>
      <c r="D311" s="909"/>
      <c r="E311" s="909"/>
      <c r="F311" s="910"/>
      <c r="G311" s="890"/>
      <c r="H311" s="891"/>
      <c r="I311" s="152"/>
      <c r="J311" s="152"/>
      <c r="K311" s="152"/>
      <c r="L311" s="152"/>
      <c r="M311" s="152"/>
      <c r="N311" s="152"/>
      <c r="O311" s="152"/>
      <c r="P311" s="153"/>
      <c r="Q311" s="153"/>
      <c r="R311" s="156">
        <f t="shared" si="238"/>
        <v>0</v>
      </c>
      <c r="S311" s="156">
        <f t="shared" si="239"/>
        <v>0</v>
      </c>
      <c r="U311" s="157">
        <f t="shared" si="245"/>
        <v>0</v>
      </c>
      <c r="W311" s="152"/>
      <c r="X311" s="152"/>
      <c r="Y311" s="152"/>
      <c r="Z311" s="152"/>
      <c r="AA311" s="152"/>
      <c r="AB311" s="152"/>
      <c r="AC311" s="347"/>
      <c r="AD311" s="152"/>
      <c r="AE311" s="152"/>
      <c r="AF311" s="152"/>
      <c r="AG311" s="152"/>
      <c r="AH311" s="152"/>
      <c r="AI311" s="152"/>
      <c r="AJ311" s="347"/>
      <c r="AK311" s="152"/>
      <c r="AL311" s="152"/>
      <c r="AM311" s="295"/>
      <c r="AN311" s="228"/>
      <c r="AO311" s="228"/>
      <c r="AP311" s="228"/>
      <c r="AQ311" s="228"/>
      <c r="AR311" s="228"/>
      <c r="AS311" s="348"/>
      <c r="AT311" s="264">
        <f t="shared" si="228"/>
        <v>0</v>
      </c>
      <c r="AU311" s="259"/>
      <c r="AV311" s="265">
        <f t="shared" si="242"/>
        <v>0</v>
      </c>
      <c r="AX311" s="265">
        <f t="shared" si="246"/>
        <v>0</v>
      </c>
      <c r="AZ311" s="492">
        <f t="shared" si="243"/>
        <v>0</v>
      </c>
      <c r="BB311" s="492">
        <f t="shared" si="244"/>
        <v>0</v>
      </c>
      <c r="BD311" s="265">
        <f t="shared" si="247"/>
        <v>0</v>
      </c>
      <c r="BE311" s="105"/>
      <c r="BF311" s="105"/>
      <c r="BG311" s="105"/>
      <c r="BH311" s="105"/>
      <c r="BI311" s="105"/>
      <c r="BJ311" s="105"/>
    </row>
    <row r="312" spans="2:62" ht="20.100000000000001" hidden="1" customHeight="1" outlineLevel="1">
      <c r="B312" s="100"/>
      <c r="C312" s="908"/>
      <c r="D312" s="909"/>
      <c r="E312" s="909"/>
      <c r="F312" s="910"/>
      <c r="G312" s="890"/>
      <c r="H312" s="891"/>
      <c r="I312" s="152"/>
      <c r="J312" s="152"/>
      <c r="K312" s="152"/>
      <c r="L312" s="152"/>
      <c r="M312" s="152"/>
      <c r="N312" s="152"/>
      <c r="O312" s="152"/>
      <c r="P312" s="153"/>
      <c r="Q312" s="153"/>
      <c r="R312" s="156">
        <f t="shared" si="238"/>
        <v>0</v>
      </c>
      <c r="S312" s="156">
        <f t="shared" si="239"/>
        <v>0</v>
      </c>
      <c r="U312" s="157">
        <f t="shared" si="245"/>
        <v>0</v>
      </c>
      <c r="W312" s="152"/>
      <c r="X312" s="152"/>
      <c r="Y312" s="152"/>
      <c r="Z312" s="152"/>
      <c r="AA312" s="152"/>
      <c r="AB312" s="152"/>
      <c r="AC312" s="347"/>
      <c r="AD312" s="152"/>
      <c r="AE312" s="152"/>
      <c r="AF312" s="152"/>
      <c r="AG312" s="152"/>
      <c r="AH312" s="152"/>
      <c r="AI312" s="152"/>
      <c r="AJ312" s="347"/>
      <c r="AK312" s="152"/>
      <c r="AL312" s="152"/>
      <c r="AM312" s="295"/>
      <c r="AN312" s="228"/>
      <c r="AO312" s="228"/>
      <c r="AP312" s="228"/>
      <c r="AQ312" s="228"/>
      <c r="AR312" s="228"/>
      <c r="AS312" s="348"/>
      <c r="AT312" s="264">
        <f t="shared" si="228"/>
        <v>0</v>
      </c>
      <c r="AU312" s="259"/>
      <c r="AV312" s="265">
        <f t="shared" si="242"/>
        <v>0</v>
      </c>
      <c r="AX312" s="265">
        <f t="shared" si="246"/>
        <v>0</v>
      </c>
      <c r="AZ312" s="492">
        <f t="shared" si="243"/>
        <v>0</v>
      </c>
      <c r="BB312" s="492">
        <f t="shared" si="244"/>
        <v>0</v>
      </c>
      <c r="BD312" s="265">
        <f t="shared" si="247"/>
        <v>0</v>
      </c>
      <c r="BE312" s="105"/>
      <c r="BF312" s="105"/>
      <c r="BG312" s="105"/>
      <c r="BH312" s="105"/>
      <c r="BI312" s="105"/>
      <c r="BJ312" s="105"/>
    </row>
    <row r="313" spans="2:62" ht="20.100000000000001" hidden="1" customHeight="1" outlineLevel="1">
      <c r="B313" s="100"/>
      <c r="C313" s="908"/>
      <c r="D313" s="909"/>
      <c r="E313" s="909"/>
      <c r="F313" s="910"/>
      <c r="G313" s="890"/>
      <c r="H313" s="891"/>
      <c r="I313" s="152"/>
      <c r="J313" s="152"/>
      <c r="K313" s="152"/>
      <c r="L313" s="152"/>
      <c r="M313" s="152"/>
      <c r="N313" s="152"/>
      <c r="O313" s="152"/>
      <c r="P313" s="153"/>
      <c r="Q313" s="153"/>
      <c r="R313" s="156">
        <f t="shared" si="238"/>
        <v>0</v>
      </c>
      <c r="S313" s="156">
        <f t="shared" si="239"/>
        <v>0</v>
      </c>
      <c r="U313" s="157">
        <f t="shared" si="245"/>
        <v>0</v>
      </c>
      <c r="W313" s="152"/>
      <c r="X313" s="152"/>
      <c r="Y313" s="152"/>
      <c r="Z313" s="152"/>
      <c r="AA313" s="152"/>
      <c r="AB313" s="152"/>
      <c r="AC313" s="347"/>
      <c r="AD313" s="152"/>
      <c r="AE313" s="152"/>
      <c r="AF313" s="152"/>
      <c r="AG313" s="152"/>
      <c r="AH313" s="152"/>
      <c r="AI313" s="152"/>
      <c r="AJ313" s="347"/>
      <c r="AK313" s="152"/>
      <c r="AL313" s="152"/>
      <c r="AM313" s="295"/>
      <c r="AN313" s="228"/>
      <c r="AO313" s="228"/>
      <c r="AP313" s="228"/>
      <c r="AQ313" s="228"/>
      <c r="AR313" s="228"/>
      <c r="AS313" s="348"/>
      <c r="AT313" s="264">
        <f t="shared" si="228"/>
        <v>0</v>
      </c>
      <c r="AU313" s="259"/>
      <c r="AV313" s="265">
        <f t="shared" si="242"/>
        <v>0</v>
      </c>
      <c r="AX313" s="265">
        <f t="shared" si="246"/>
        <v>0</v>
      </c>
      <c r="AZ313" s="492">
        <f t="shared" si="243"/>
        <v>0</v>
      </c>
      <c r="BB313" s="492">
        <f t="shared" si="244"/>
        <v>0</v>
      </c>
      <c r="BD313" s="265">
        <f t="shared" si="247"/>
        <v>0</v>
      </c>
      <c r="BE313" s="105"/>
      <c r="BF313" s="105"/>
      <c r="BG313" s="105"/>
      <c r="BH313" s="105"/>
      <c r="BI313" s="105"/>
      <c r="BJ313" s="105"/>
    </row>
    <row r="314" spans="2:62" ht="20.100000000000001" hidden="1" customHeight="1" outlineLevel="1">
      <c r="B314" s="100"/>
      <c r="C314" s="908"/>
      <c r="D314" s="909"/>
      <c r="E314" s="909"/>
      <c r="F314" s="910"/>
      <c r="G314" s="890"/>
      <c r="H314" s="891"/>
      <c r="I314" s="152"/>
      <c r="J314" s="152"/>
      <c r="K314" s="152"/>
      <c r="L314" s="152"/>
      <c r="M314" s="152"/>
      <c r="N314" s="152"/>
      <c r="O314" s="152"/>
      <c r="P314" s="153"/>
      <c r="Q314" s="153"/>
      <c r="R314" s="156">
        <f t="shared" si="238"/>
        <v>0</v>
      </c>
      <c r="S314" s="156">
        <f t="shared" si="239"/>
        <v>0</v>
      </c>
      <c r="U314" s="157">
        <f t="shared" si="245"/>
        <v>0</v>
      </c>
      <c r="W314" s="152"/>
      <c r="X314" s="152"/>
      <c r="Y314" s="152"/>
      <c r="Z314" s="152"/>
      <c r="AA314" s="152"/>
      <c r="AB314" s="152"/>
      <c r="AC314" s="347"/>
      <c r="AD314" s="152"/>
      <c r="AE314" s="152"/>
      <c r="AF314" s="152"/>
      <c r="AG314" s="152"/>
      <c r="AH314" s="152"/>
      <c r="AI314" s="152"/>
      <c r="AJ314" s="347"/>
      <c r="AK314" s="152"/>
      <c r="AL314" s="152"/>
      <c r="AM314" s="295"/>
      <c r="AN314" s="228"/>
      <c r="AO314" s="228"/>
      <c r="AP314" s="228"/>
      <c r="AQ314" s="228"/>
      <c r="AR314" s="228"/>
      <c r="AS314" s="348"/>
      <c r="AT314" s="264">
        <f t="shared" si="228"/>
        <v>0</v>
      </c>
      <c r="AU314" s="259"/>
      <c r="AV314" s="265">
        <f t="shared" si="242"/>
        <v>0</v>
      </c>
      <c r="AX314" s="265">
        <f t="shared" si="246"/>
        <v>0</v>
      </c>
      <c r="AZ314" s="492">
        <f t="shared" si="243"/>
        <v>0</v>
      </c>
      <c r="BB314" s="492">
        <f t="shared" si="244"/>
        <v>0</v>
      </c>
      <c r="BD314" s="265">
        <f t="shared" si="247"/>
        <v>0</v>
      </c>
      <c r="BE314" s="105"/>
      <c r="BF314" s="105"/>
      <c r="BG314" s="105"/>
      <c r="BH314" s="105"/>
      <c r="BI314" s="105"/>
      <c r="BJ314" s="105"/>
    </row>
    <row r="315" spans="2:62" ht="20.100000000000001" hidden="1" customHeight="1" outlineLevel="1">
      <c r="B315" s="100"/>
      <c r="C315" s="908"/>
      <c r="D315" s="909"/>
      <c r="E315" s="909"/>
      <c r="F315" s="910"/>
      <c r="G315" s="890"/>
      <c r="H315" s="891"/>
      <c r="I315" s="152"/>
      <c r="J315" s="152"/>
      <c r="K315" s="152"/>
      <c r="L315" s="152"/>
      <c r="M315" s="152"/>
      <c r="N315" s="152"/>
      <c r="O315" s="152"/>
      <c r="P315" s="153"/>
      <c r="Q315" s="153"/>
      <c r="R315" s="156">
        <f t="shared" si="238"/>
        <v>0</v>
      </c>
      <c r="S315" s="156">
        <f t="shared" si="239"/>
        <v>0</v>
      </c>
      <c r="U315" s="157">
        <f t="shared" si="245"/>
        <v>0</v>
      </c>
      <c r="W315" s="152"/>
      <c r="X315" s="152"/>
      <c r="Y315" s="152"/>
      <c r="Z315" s="152"/>
      <c r="AA315" s="152"/>
      <c r="AB315" s="152"/>
      <c r="AC315" s="347"/>
      <c r="AD315" s="152"/>
      <c r="AE315" s="152"/>
      <c r="AF315" s="152"/>
      <c r="AG315" s="152"/>
      <c r="AH315" s="152"/>
      <c r="AI315" s="152"/>
      <c r="AJ315" s="347"/>
      <c r="AK315" s="152"/>
      <c r="AL315" s="152"/>
      <c r="AM315" s="295"/>
      <c r="AN315" s="228"/>
      <c r="AO315" s="228"/>
      <c r="AP315" s="228"/>
      <c r="AQ315" s="228"/>
      <c r="AR315" s="228"/>
      <c r="AS315" s="348"/>
      <c r="AT315" s="264">
        <f t="shared" si="228"/>
        <v>0</v>
      </c>
      <c r="AU315" s="259"/>
      <c r="AV315" s="265">
        <f t="shared" si="242"/>
        <v>0</v>
      </c>
      <c r="AX315" s="265">
        <f t="shared" si="246"/>
        <v>0</v>
      </c>
      <c r="AZ315" s="492">
        <f t="shared" si="243"/>
        <v>0</v>
      </c>
      <c r="BB315" s="492">
        <f t="shared" si="244"/>
        <v>0</v>
      </c>
      <c r="BD315" s="265">
        <f t="shared" si="247"/>
        <v>0</v>
      </c>
      <c r="BE315" s="105"/>
      <c r="BF315" s="105"/>
      <c r="BG315" s="105"/>
      <c r="BH315" s="105"/>
      <c r="BI315" s="105"/>
      <c r="BJ315" s="105"/>
    </row>
    <row r="316" spans="2:62" ht="20.100000000000001" hidden="1" customHeight="1" outlineLevel="1">
      <c r="B316" s="100"/>
      <c r="C316" s="908"/>
      <c r="D316" s="909"/>
      <c r="E316" s="909"/>
      <c r="F316" s="910"/>
      <c r="G316" s="890"/>
      <c r="H316" s="891"/>
      <c r="I316" s="152"/>
      <c r="J316" s="152"/>
      <c r="K316" s="152"/>
      <c r="L316" s="152"/>
      <c r="M316" s="152"/>
      <c r="N316" s="152"/>
      <c r="O316" s="152"/>
      <c r="P316" s="153"/>
      <c r="Q316" s="153"/>
      <c r="R316" s="156">
        <f t="shared" si="238"/>
        <v>0</v>
      </c>
      <c r="S316" s="156">
        <f t="shared" si="239"/>
        <v>0</v>
      </c>
      <c r="U316" s="157">
        <f t="shared" si="245"/>
        <v>0</v>
      </c>
      <c r="W316" s="152"/>
      <c r="X316" s="152"/>
      <c r="Y316" s="152"/>
      <c r="Z316" s="152"/>
      <c r="AA316" s="152"/>
      <c r="AB316" s="152"/>
      <c r="AC316" s="347"/>
      <c r="AD316" s="152"/>
      <c r="AE316" s="152"/>
      <c r="AF316" s="152"/>
      <c r="AG316" s="152"/>
      <c r="AH316" s="152"/>
      <c r="AI316" s="152"/>
      <c r="AJ316" s="347"/>
      <c r="AK316" s="152"/>
      <c r="AL316" s="152"/>
      <c r="AM316" s="295"/>
      <c r="AN316" s="228"/>
      <c r="AO316" s="228"/>
      <c r="AP316" s="228"/>
      <c r="AQ316" s="228"/>
      <c r="AR316" s="228"/>
      <c r="AS316" s="348"/>
      <c r="AT316" s="264">
        <f t="shared" si="228"/>
        <v>0</v>
      </c>
      <c r="AU316" s="259"/>
      <c r="AV316" s="265">
        <f t="shared" si="242"/>
        <v>0</v>
      </c>
      <c r="AX316" s="265">
        <f t="shared" si="246"/>
        <v>0</v>
      </c>
      <c r="AZ316" s="492">
        <f t="shared" si="243"/>
        <v>0</v>
      </c>
      <c r="BB316" s="492">
        <f t="shared" si="244"/>
        <v>0</v>
      </c>
      <c r="BD316" s="265">
        <f t="shared" si="247"/>
        <v>0</v>
      </c>
      <c r="BE316" s="105"/>
      <c r="BF316" s="105"/>
      <c r="BG316" s="105"/>
      <c r="BH316" s="105"/>
      <c r="BI316" s="105"/>
      <c r="BJ316" s="105"/>
    </row>
    <row r="317" spans="2:62" ht="9.9499999999999993" hidden="1" customHeight="1" outlineLevel="1">
      <c r="B317" s="101"/>
      <c r="C317" s="208"/>
      <c r="D317" s="208"/>
      <c r="E317" s="208"/>
      <c r="F317" s="208"/>
      <c r="G317" s="237"/>
      <c r="H317" s="207"/>
      <c r="I317" s="257"/>
      <c r="J317" s="257"/>
      <c r="K317" s="257"/>
      <c r="L317" s="257"/>
      <c r="M317" s="257"/>
      <c r="N317" s="257"/>
      <c r="O317" s="257"/>
      <c r="P317" s="256"/>
      <c r="Q317" s="102"/>
      <c r="R317" s="102"/>
      <c r="S317" s="102"/>
      <c r="U317" s="98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Z317" s="493"/>
      <c r="BE317" s="105"/>
      <c r="BF317" s="105"/>
      <c r="BG317" s="105"/>
      <c r="BH317" s="105"/>
      <c r="BI317" s="105"/>
      <c r="BJ317" s="105"/>
    </row>
    <row r="318" spans="2:62" ht="20.100000000000001" customHeight="1" collapsed="1">
      <c r="B318" s="8">
        <f>B301+1</f>
        <v>19</v>
      </c>
      <c r="C318" s="916"/>
      <c r="D318" s="917"/>
      <c r="E318" s="917"/>
      <c r="F318" s="918"/>
      <c r="G318" s="429"/>
      <c r="H318" s="206">
        <v>1</v>
      </c>
      <c r="I318" s="642">
        <f t="shared" ref="I318" si="248">$H318*SUM(I319:I333)</f>
        <v>0</v>
      </c>
      <c r="J318" s="643">
        <f t="shared" ref="J318:O318" si="249">$H318*SUM(J319:J333)</f>
        <v>0</v>
      </c>
      <c r="K318" s="644">
        <f t="shared" si="249"/>
        <v>0</v>
      </c>
      <c r="L318" s="645">
        <f t="shared" si="249"/>
        <v>0</v>
      </c>
      <c r="M318" s="645">
        <f t="shared" si="249"/>
        <v>0</v>
      </c>
      <c r="N318" s="644">
        <f t="shared" si="249"/>
        <v>0</v>
      </c>
      <c r="O318" s="642">
        <f t="shared" si="249"/>
        <v>0</v>
      </c>
      <c r="P318" s="209">
        <f t="shared" ref="P318:Q318" si="250">$H318*SUM(P319:P333)</f>
        <v>0</v>
      </c>
      <c r="Q318" s="210">
        <f t="shared" si="250"/>
        <v>0</v>
      </c>
      <c r="R318" s="136">
        <f t="shared" ref="R318:R333" si="251">P318*(1+Gewinn)*(1+SicherheitAngebot)</f>
        <v>0</v>
      </c>
      <c r="S318" s="137">
        <f t="shared" ref="S318:S333" si="252">Q318*(1+MGKZ)*(1+Gewinn)*(1+SicherheitAngebot)</f>
        <v>0</v>
      </c>
      <c r="U318" s="10">
        <f>I318*$I$7+J318*$J$7+K318*$K$7+L318*$L$7+M318*$M$7+N318*$N$7+O318*$O$7+R318+S318</f>
        <v>0</v>
      </c>
      <c r="W318" s="646">
        <f t="shared" ref="W318:AB318" si="253">$H318*SUM(W319:W333)</f>
        <v>0</v>
      </c>
      <c r="X318" s="647">
        <f t="shared" si="253"/>
        <v>0</v>
      </c>
      <c r="Y318" s="648">
        <f t="shared" si="253"/>
        <v>0</v>
      </c>
      <c r="Z318" s="649">
        <f t="shared" si="253"/>
        <v>0</v>
      </c>
      <c r="AA318" s="648">
        <f t="shared" si="253"/>
        <v>0</v>
      </c>
      <c r="AB318" s="646">
        <f t="shared" si="253"/>
        <v>0</v>
      </c>
      <c r="AC318" s="258"/>
      <c r="AD318" s="646">
        <f t="shared" ref="AD318:AM318" si="254">$H318*SUM(AD319:AD333)</f>
        <v>0</v>
      </c>
      <c r="AE318" s="647">
        <f t="shared" si="254"/>
        <v>0</v>
      </c>
      <c r="AF318" s="648">
        <f t="shared" si="254"/>
        <v>0</v>
      </c>
      <c r="AG318" s="649">
        <f t="shared" si="254"/>
        <v>0</v>
      </c>
      <c r="AH318" s="648">
        <f t="shared" si="254"/>
        <v>0</v>
      </c>
      <c r="AI318" s="646">
        <f t="shared" si="254"/>
        <v>0</v>
      </c>
      <c r="AJ318" s="258"/>
      <c r="AK318" s="653">
        <f t="shared" si="254"/>
        <v>0</v>
      </c>
      <c r="AL318" s="653">
        <f t="shared" si="254"/>
        <v>0</v>
      </c>
      <c r="AM318" s="653">
        <f t="shared" si="254"/>
        <v>0</v>
      </c>
      <c r="AN318" s="227">
        <f>$H318*SUM(AN319:AN333)*(1+Gewinn)*(1+SicherheitAngebot)</f>
        <v>0</v>
      </c>
      <c r="AO318" s="227">
        <f>$H318*SUM(AO319:AO333)*(1+Gewinn)*(1+SicherheitAngebot)</f>
        <v>0</v>
      </c>
      <c r="AP318" s="227">
        <f>$H318*SUM(AP319:AP333)*(1+Gewinn)*(1+SicherheitAngebot)</f>
        <v>0</v>
      </c>
      <c r="AQ318" s="227">
        <f>$H318*SUM(AQ319:AQ333)*(1+Gewinn)*(1+SicherheitAngebot)</f>
        <v>0</v>
      </c>
      <c r="AR318" s="227">
        <f>$H318*SUM(AR319:AR333)*(1+Gewinn)*(1+SicherheitAngebot)</f>
        <v>0</v>
      </c>
      <c r="AS318" s="262"/>
      <c r="AT318" s="263">
        <f t="shared" si="228"/>
        <v>0</v>
      </c>
      <c r="AU318" s="259"/>
      <c r="AV318" s="491">
        <f>AK318*$AK$7+AL318*$AL$7+AM318*$AM$7+SUM(AN318:AR318)+AT318/Zuschläge_IBN+AT318</f>
        <v>0</v>
      </c>
      <c r="AX318" s="685">
        <f>U318+AV318</f>
        <v>0</v>
      </c>
      <c r="AZ318" s="490">
        <f>IF(H318&gt;0,U318/(1+SicherheitAngebot)*(1+Sicherheit),0)</f>
        <v>0</v>
      </c>
      <c r="BB318" s="490">
        <f>IF(H318&gt;0,AV318/(1+SicherheitAngebot)*(1+Sicherheit),0)</f>
        <v>0</v>
      </c>
      <c r="BD318" s="490">
        <f>AZ318+BB318</f>
        <v>0</v>
      </c>
      <c r="BE318" s="105"/>
      <c r="BF318" s="105"/>
      <c r="BG318" s="105"/>
      <c r="BH318" s="105"/>
      <c r="BI318" s="105"/>
      <c r="BJ318" s="105"/>
    </row>
    <row r="319" spans="2:62" ht="20.100000000000001" hidden="1" customHeight="1" outlineLevel="1">
      <c r="B319" s="99"/>
      <c r="C319" s="908"/>
      <c r="D319" s="909"/>
      <c r="E319" s="909"/>
      <c r="F319" s="910"/>
      <c r="G319" s="890"/>
      <c r="H319" s="901"/>
      <c r="I319" s="152"/>
      <c r="J319" s="152"/>
      <c r="K319" s="152"/>
      <c r="L319" s="152"/>
      <c r="M319" s="152"/>
      <c r="N319" s="152"/>
      <c r="O319" s="152"/>
      <c r="P319" s="153"/>
      <c r="Q319" s="153"/>
      <c r="R319" s="156">
        <f t="shared" si="251"/>
        <v>0</v>
      </c>
      <c r="S319" s="156">
        <f t="shared" si="252"/>
        <v>0</v>
      </c>
      <c r="U319" s="157">
        <f>I319*$I$7+J319*$J$7+K319*$K$7+L319*$L$7+M319*$M$7+N319*$N$7+O319*$O$7+R319+S319</f>
        <v>0</v>
      </c>
      <c r="W319" s="152"/>
      <c r="X319" s="152"/>
      <c r="Y319" s="152"/>
      <c r="Z319" s="152"/>
      <c r="AA319" s="152"/>
      <c r="AB319" s="152"/>
      <c r="AC319" s="347"/>
      <c r="AD319" s="152"/>
      <c r="AE319" s="152"/>
      <c r="AF319" s="152"/>
      <c r="AG319" s="152"/>
      <c r="AH319" s="152"/>
      <c r="AI319" s="152"/>
      <c r="AJ319" s="347"/>
      <c r="AK319" s="152"/>
      <c r="AL319" s="152"/>
      <c r="AM319" s="295"/>
      <c r="AN319" s="228"/>
      <c r="AO319" s="228"/>
      <c r="AP319" s="228"/>
      <c r="AQ319" s="228"/>
      <c r="AR319" s="228"/>
      <c r="AS319" s="348"/>
      <c r="AT319" s="264">
        <f t="shared" si="228"/>
        <v>0</v>
      </c>
      <c r="AU319" s="259"/>
      <c r="AV319" s="265">
        <f t="shared" ref="AV319:AV333" si="255">AK319*$AK$7+AL319*$AL$7+AM319*$AM$7+SUM(AN319:AR319)*(1+Gewinn)*(1+SicherheitAngebot)+AT319/Zuschläge_IBN+AT319</f>
        <v>0</v>
      </c>
      <c r="AX319" s="265">
        <f>U319+AV319</f>
        <v>0</v>
      </c>
      <c r="AZ319" s="492">
        <f t="shared" ref="AZ319:AZ333" si="256">U319/(1+SicherheitAngebot)*(1+Sicherheit)</f>
        <v>0</v>
      </c>
      <c r="BB319" s="492">
        <f t="shared" ref="BB319:BB333" si="257">AV319/(1+SicherheitAngebot)*(1+Sicherheit)</f>
        <v>0</v>
      </c>
      <c r="BD319" s="265">
        <f>AZ319+BB319</f>
        <v>0</v>
      </c>
      <c r="BE319" s="105"/>
      <c r="BF319" s="105"/>
      <c r="BG319" s="105"/>
      <c r="BH319" s="105"/>
      <c r="BI319" s="105"/>
      <c r="BJ319" s="105"/>
    </row>
    <row r="320" spans="2:62" ht="20.100000000000001" hidden="1" customHeight="1" outlineLevel="1">
      <c r="B320" s="100"/>
      <c r="C320" s="908"/>
      <c r="D320" s="909"/>
      <c r="E320" s="909"/>
      <c r="F320" s="910"/>
      <c r="G320" s="890"/>
      <c r="H320" s="891"/>
      <c r="I320" s="152"/>
      <c r="J320" s="152"/>
      <c r="K320" s="152"/>
      <c r="L320" s="152"/>
      <c r="M320" s="152"/>
      <c r="N320" s="152"/>
      <c r="O320" s="152"/>
      <c r="P320" s="153"/>
      <c r="Q320" s="153"/>
      <c r="R320" s="156">
        <f t="shared" si="251"/>
        <v>0</v>
      </c>
      <c r="S320" s="156">
        <f t="shared" si="252"/>
        <v>0</v>
      </c>
      <c r="U320" s="157">
        <f t="shared" ref="U320:U333" si="258">I320*$I$7+J320*$J$7+K320*$K$7+L320*$L$7+M320*$M$7+N320*$N$7+O320*$O$7+R320+S320</f>
        <v>0</v>
      </c>
      <c r="W320" s="152"/>
      <c r="X320" s="152"/>
      <c r="Y320" s="152"/>
      <c r="Z320" s="152"/>
      <c r="AA320" s="152"/>
      <c r="AB320" s="152"/>
      <c r="AC320" s="347"/>
      <c r="AD320" s="152"/>
      <c r="AE320" s="152"/>
      <c r="AF320" s="152"/>
      <c r="AG320" s="152"/>
      <c r="AH320" s="152"/>
      <c r="AI320" s="152"/>
      <c r="AJ320" s="347"/>
      <c r="AK320" s="152"/>
      <c r="AL320" s="152"/>
      <c r="AM320" s="295"/>
      <c r="AN320" s="228"/>
      <c r="AO320" s="228"/>
      <c r="AP320" s="228"/>
      <c r="AQ320" s="228"/>
      <c r="AR320" s="228"/>
      <c r="AS320" s="348"/>
      <c r="AT320" s="264">
        <f t="shared" si="228"/>
        <v>0</v>
      </c>
      <c r="AU320" s="259"/>
      <c r="AV320" s="265">
        <f t="shared" si="255"/>
        <v>0</v>
      </c>
      <c r="AX320" s="265">
        <f t="shared" ref="AX320:AX333" si="259">U320+AV320</f>
        <v>0</v>
      </c>
      <c r="AZ320" s="492">
        <f t="shared" si="256"/>
        <v>0</v>
      </c>
      <c r="BB320" s="492">
        <f t="shared" si="257"/>
        <v>0</v>
      </c>
      <c r="BD320" s="265">
        <f t="shared" ref="BD320:BD333" si="260">AZ320+BB320</f>
        <v>0</v>
      </c>
      <c r="BE320" s="105"/>
      <c r="BF320" s="105"/>
      <c r="BG320" s="105"/>
      <c r="BH320" s="105"/>
      <c r="BI320" s="105"/>
      <c r="BJ320" s="105"/>
    </row>
    <row r="321" spans="2:62" ht="20.100000000000001" hidden="1" customHeight="1" outlineLevel="1">
      <c r="B321" s="100"/>
      <c r="C321" s="908"/>
      <c r="D321" s="909"/>
      <c r="E321" s="909"/>
      <c r="F321" s="910"/>
      <c r="G321" s="890"/>
      <c r="H321" s="891"/>
      <c r="I321" s="152"/>
      <c r="J321" s="152"/>
      <c r="K321" s="152"/>
      <c r="L321" s="152"/>
      <c r="M321" s="152"/>
      <c r="N321" s="152"/>
      <c r="O321" s="152"/>
      <c r="P321" s="153"/>
      <c r="Q321" s="153"/>
      <c r="R321" s="156">
        <f t="shared" si="251"/>
        <v>0</v>
      </c>
      <c r="S321" s="156">
        <f t="shared" si="252"/>
        <v>0</v>
      </c>
      <c r="U321" s="157">
        <f t="shared" si="258"/>
        <v>0</v>
      </c>
      <c r="W321" s="152"/>
      <c r="X321" s="152"/>
      <c r="Y321" s="152"/>
      <c r="Z321" s="152"/>
      <c r="AA321" s="152"/>
      <c r="AB321" s="152"/>
      <c r="AC321" s="347"/>
      <c r="AD321" s="152"/>
      <c r="AE321" s="152"/>
      <c r="AF321" s="152"/>
      <c r="AG321" s="152"/>
      <c r="AH321" s="152"/>
      <c r="AI321" s="152"/>
      <c r="AJ321" s="347"/>
      <c r="AK321" s="152"/>
      <c r="AL321" s="152"/>
      <c r="AM321" s="295"/>
      <c r="AN321" s="228"/>
      <c r="AO321" s="228"/>
      <c r="AP321" s="228"/>
      <c r="AQ321" s="228"/>
      <c r="AR321" s="228"/>
      <c r="AS321" s="348"/>
      <c r="AT321" s="264">
        <f t="shared" si="228"/>
        <v>0</v>
      </c>
      <c r="AU321" s="259"/>
      <c r="AV321" s="265">
        <f t="shared" si="255"/>
        <v>0</v>
      </c>
      <c r="AX321" s="265">
        <f t="shared" si="259"/>
        <v>0</v>
      </c>
      <c r="AZ321" s="492">
        <f t="shared" si="256"/>
        <v>0</v>
      </c>
      <c r="BB321" s="492">
        <f t="shared" si="257"/>
        <v>0</v>
      </c>
      <c r="BD321" s="265">
        <f t="shared" si="260"/>
        <v>0</v>
      </c>
      <c r="BE321" s="105"/>
      <c r="BF321" s="105"/>
      <c r="BG321" s="105"/>
      <c r="BH321" s="105"/>
      <c r="BI321" s="105"/>
      <c r="BJ321" s="105"/>
    </row>
    <row r="322" spans="2:62" ht="20.100000000000001" hidden="1" customHeight="1" outlineLevel="1">
      <c r="B322" s="100"/>
      <c r="C322" s="908"/>
      <c r="D322" s="909"/>
      <c r="E322" s="909"/>
      <c r="F322" s="910"/>
      <c r="G322" s="890"/>
      <c r="H322" s="891"/>
      <c r="I322" s="152"/>
      <c r="J322" s="152"/>
      <c r="K322" s="152"/>
      <c r="L322" s="152"/>
      <c r="M322" s="152"/>
      <c r="N322" s="152"/>
      <c r="O322" s="152"/>
      <c r="P322" s="153"/>
      <c r="Q322" s="153"/>
      <c r="R322" s="156">
        <f t="shared" si="251"/>
        <v>0</v>
      </c>
      <c r="S322" s="156">
        <f t="shared" si="252"/>
        <v>0</v>
      </c>
      <c r="U322" s="157">
        <f t="shared" si="258"/>
        <v>0</v>
      </c>
      <c r="W322" s="152"/>
      <c r="X322" s="152"/>
      <c r="Y322" s="152"/>
      <c r="Z322" s="152"/>
      <c r="AA322" s="152"/>
      <c r="AB322" s="152"/>
      <c r="AC322" s="347"/>
      <c r="AD322" s="152"/>
      <c r="AE322" s="152"/>
      <c r="AF322" s="152"/>
      <c r="AG322" s="152"/>
      <c r="AH322" s="152"/>
      <c r="AI322" s="152"/>
      <c r="AJ322" s="347"/>
      <c r="AK322" s="152"/>
      <c r="AL322" s="152"/>
      <c r="AM322" s="295"/>
      <c r="AN322" s="228"/>
      <c r="AO322" s="228"/>
      <c r="AP322" s="228"/>
      <c r="AQ322" s="228"/>
      <c r="AR322" s="228"/>
      <c r="AS322" s="348"/>
      <c r="AT322" s="264">
        <f t="shared" si="228"/>
        <v>0</v>
      </c>
      <c r="AU322" s="259"/>
      <c r="AV322" s="265">
        <f t="shared" si="255"/>
        <v>0</v>
      </c>
      <c r="AX322" s="265">
        <f t="shared" si="259"/>
        <v>0</v>
      </c>
      <c r="AZ322" s="492">
        <f t="shared" si="256"/>
        <v>0</v>
      </c>
      <c r="BB322" s="492">
        <f t="shared" si="257"/>
        <v>0</v>
      </c>
      <c r="BD322" s="265">
        <f t="shared" si="260"/>
        <v>0</v>
      </c>
      <c r="BE322" s="105"/>
      <c r="BF322" s="105"/>
      <c r="BG322" s="105"/>
      <c r="BH322" s="105"/>
      <c r="BI322" s="105"/>
      <c r="BJ322" s="105"/>
    </row>
    <row r="323" spans="2:62" ht="20.100000000000001" hidden="1" customHeight="1" outlineLevel="1">
      <c r="B323" s="100"/>
      <c r="C323" s="908"/>
      <c r="D323" s="909"/>
      <c r="E323" s="909"/>
      <c r="F323" s="910"/>
      <c r="G323" s="890"/>
      <c r="H323" s="891"/>
      <c r="I323" s="152"/>
      <c r="J323" s="152"/>
      <c r="K323" s="152"/>
      <c r="L323" s="152"/>
      <c r="M323" s="152"/>
      <c r="N323" s="152"/>
      <c r="O323" s="152"/>
      <c r="P323" s="153"/>
      <c r="Q323" s="153"/>
      <c r="R323" s="156">
        <f t="shared" si="251"/>
        <v>0</v>
      </c>
      <c r="S323" s="156">
        <f t="shared" si="252"/>
        <v>0</v>
      </c>
      <c r="U323" s="157">
        <f t="shared" si="258"/>
        <v>0</v>
      </c>
      <c r="W323" s="152"/>
      <c r="X323" s="152"/>
      <c r="Y323" s="152"/>
      <c r="Z323" s="152"/>
      <c r="AA323" s="152"/>
      <c r="AB323" s="152"/>
      <c r="AC323" s="347"/>
      <c r="AD323" s="152"/>
      <c r="AE323" s="152"/>
      <c r="AF323" s="152"/>
      <c r="AG323" s="152"/>
      <c r="AH323" s="152"/>
      <c r="AI323" s="152"/>
      <c r="AJ323" s="347"/>
      <c r="AK323" s="152"/>
      <c r="AL323" s="152"/>
      <c r="AM323" s="295"/>
      <c r="AN323" s="228"/>
      <c r="AO323" s="228"/>
      <c r="AP323" s="228"/>
      <c r="AQ323" s="228"/>
      <c r="AR323" s="228"/>
      <c r="AS323" s="348"/>
      <c r="AT323" s="264">
        <f t="shared" si="228"/>
        <v>0</v>
      </c>
      <c r="AU323" s="259"/>
      <c r="AV323" s="265">
        <f t="shared" si="255"/>
        <v>0</v>
      </c>
      <c r="AX323" s="265">
        <f t="shared" si="259"/>
        <v>0</v>
      </c>
      <c r="AZ323" s="492">
        <f t="shared" si="256"/>
        <v>0</v>
      </c>
      <c r="BB323" s="492">
        <f t="shared" si="257"/>
        <v>0</v>
      </c>
      <c r="BD323" s="265">
        <f t="shared" si="260"/>
        <v>0</v>
      </c>
      <c r="BE323" s="105"/>
      <c r="BF323" s="105"/>
      <c r="BG323" s="105"/>
      <c r="BH323" s="105"/>
      <c r="BI323" s="105"/>
      <c r="BJ323" s="105"/>
    </row>
    <row r="324" spans="2:62" ht="20.100000000000001" hidden="1" customHeight="1" outlineLevel="1">
      <c r="B324" s="100"/>
      <c r="C324" s="908"/>
      <c r="D324" s="909"/>
      <c r="E324" s="909"/>
      <c r="F324" s="910"/>
      <c r="G324" s="890"/>
      <c r="H324" s="891"/>
      <c r="I324" s="152"/>
      <c r="J324" s="152"/>
      <c r="K324" s="152"/>
      <c r="L324" s="152"/>
      <c r="M324" s="152"/>
      <c r="N324" s="152"/>
      <c r="O324" s="152"/>
      <c r="P324" s="153"/>
      <c r="Q324" s="153"/>
      <c r="R324" s="156">
        <f t="shared" si="251"/>
        <v>0</v>
      </c>
      <c r="S324" s="156">
        <f t="shared" si="252"/>
        <v>0</v>
      </c>
      <c r="U324" s="157">
        <f t="shared" si="258"/>
        <v>0</v>
      </c>
      <c r="W324" s="152"/>
      <c r="X324" s="152"/>
      <c r="Y324" s="152"/>
      <c r="Z324" s="152"/>
      <c r="AA324" s="152"/>
      <c r="AB324" s="152"/>
      <c r="AC324" s="347"/>
      <c r="AD324" s="152"/>
      <c r="AE324" s="152"/>
      <c r="AF324" s="152"/>
      <c r="AG324" s="152"/>
      <c r="AH324" s="152"/>
      <c r="AI324" s="152"/>
      <c r="AJ324" s="347"/>
      <c r="AK324" s="152"/>
      <c r="AL324" s="152"/>
      <c r="AM324" s="295"/>
      <c r="AN324" s="228"/>
      <c r="AO324" s="228"/>
      <c r="AP324" s="228"/>
      <c r="AQ324" s="228"/>
      <c r="AR324" s="228"/>
      <c r="AS324" s="348"/>
      <c r="AT324" s="264">
        <f t="shared" si="228"/>
        <v>0</v>
      </c>
      <c r="AU324" s="259"/>
      <c r="AV324" s="265">
        <f t="shared" si="255"/>
        <v>0</v>
      </c>
      <c r="AX324" s="265">
        <f t="shared" si="259"/>
        <v>0</v>
      </c>
      <c r="AZ324" s="492">
        <f t="shared" si="256"/>
        <v>0</v>
      </c>
      <c r="BB324" s="492">
        <f t="shared" si="257"/>
        <v>0</v>
      </c>
      <c r="BD324" s="265">
        <f t="shared" si="260"/>
        <v>0</v>
      </c>
      <c r="BE324" s="105"/>
      <c r="BF324" s="105"/>
      <c r="BG324" s="105"/>
      <c r="BH324" s="105"/>
      <c r="BI324" s="105"/>
      <c r="BJ324" s="105"/>
    </row>
    <row r="325" spans="2:62" ht="20.100000000000001" hidden="1" customHeight="1" outlineLevel="1">
      <c r="B325" s="100"/>
      <c r="C325" s="908"/>
      <c r="D325" s="909"/>
      <c r="E325" s="909"/>
      <c r="F325" s="910"/>
      <c r="G325" s="890"/>
      <c r="H325" s="891"/>
      <c r="I325" s="152"/>
      <c r="J325" s="152"/>
      <c r="K325" s="152"/>
      <c r="L325" s="152"/>
      <c r="M325" s="152"/>
      <c r="N325" s="152"/>
      <c r="O325" s="152"/>
      <c r="P325" s="153"/>
      <c r="Q325" s="153"/>
      <c r="R325" s="156">
        <f t="shared" si="251"/>
        <v>0</v>
      </c>
      <c r="S325" s="156">
        <f t="shared" si="252"/>
        <v>0</v>
      </c>
      <c r="U325" s="157">
        <f t="shared" si="258"/>
        <v>0</v>
      </c>
      <c r="W325" s="152"/>
      <c r="X325" s="152"/>
      <c r="Y325" s="152"/>
      <c r="Z325" s="152"/>
      <c r="AA325" s="152"/>
      <c r="AB325" s="152"/>
      <c r="AC325" s="347"/>
      <c r="AD325" s="152"/>
      <c r="AE325" s="152"/>
      <c r="AF325" s="152"/>
      <c r="AG325" s="152"/>
      <c r="AH325" s="152"/>
      <c r="AI325" s="152"/>
      <c r="AJ325" s="347"/>
      <c r="AK325" s="152"/>
      <c r="AL325" s="152"/>
      <c r="AM325" s="295"/>
      <c r="AN325" s="228"/>
      <c r="AO325" s="228"/>
      <c r="AP325" s="228"/>
      <c r="AQ325" s="228"/>
      <c r="AR325" s="228"/>
      <c r="AS325" s="348"/>
      <c r="AT325" s="264">
        <f t="shared" si="228"/>
        <v>0</v>
      </c>
      <c r="AU325" s="259"/>
      <c r="AV325" s="265">
        <f t="shared" si="255"/>
        <v>0</v>
      </c>
      <c r="AX325" s="265">
        <f t="shared" si="259"/>
        <v>0</v>
      </c>
      <c r="AZ325" s="492">
        <f t="shared" si="256"/>
        <v>0</v>
      </c>
      <c r="BB325" s="492">
        <f t="shared" si="257"/>
        <v>0</v>
      </c>
      <c r="BD325" s="265">
        <f t="shared" si="260"/>
        <v>0</v>
      </c>
      <c r="BE325" s="105"/>
      <c r="BF325" s="105"/>
      <c r="BG325" s="105"/>
      <c r="BH325" s="105"/>
      <c r="BI325" s="105"/>
      <c r="BJ325" s="105"/>
    </row>
    <row r="326" spans="2:62" ht="20.100000000000001" hidden="1" customHeight="1" outlineLevel="1">
      <c r="B326" s="100"/>
      <c r="C326" s="908"/>
      <c r="D326" s="909"/>
      <c r="E326" s="909"/>
      <c r="F326" s="910"/>
      <c r="G326" s="890"/>
      <c r="H326" s="891"/>
      <c r="I326" s="152"/>
      <c r="J326" s="152"/>
      <c r="K326" s="152"/>
      <c r="L326" s="152"/>
      <c r="M326" s="152"/>
      <c r="N326" s="152"/>
      <c r="O326" s="152"/>
      <c r="P326" s="153"/>
      <c r="Q326" s="153"/>
      <c r="R326" s="156">
        <f t="shared" si="251"/>
        <v>0</v>
      </c>
      <c r="S326" s="156">
        <f t="shared" si="252"/>
        <v>0</v>
      </c>
      <c r="U326" s="157">
        <f t="shared" si="258"/>
        <v>0</v>
      </c>
      <c r="W326" s="152"/>
      <c r="X326" s="152"/>
      <c r="Y326" s="152"/>
      <c r="Z326" s="152"/>
      <c r="AA326" s="152"/>
      <c r="AB326" s="152"/>
      <c r="AC326" s="347"/>
      <c r="AD326" s="152"/>
      <c r="AE326" s="152"/>
      <c r="AF326" s="152"/>
      <c r="AG326" s="152"/>
      <c r="AH326" s="152"/>
      <c r="AI326" s="152"/>
      <c r="AJ326" s="347"/>
      <c r="AK326" s="152"/>
      <c r="AL326" s="152"/>
      <c r="AM326" s="295"/>
      <c r="AN326" s="228"/>
      <c r="AO326" s="228"/>
      <c r="AP326" s="228"/>
      <c r="AQ326" s="228"/>
      <c r="AR326" s="228"/>
      <c r="AS326" s="348"/>
      <c r="AT326" s="264">
        <f t="shared" si="228"/>
        <v>0</v>
      </c>
      <c r="AU326" s="259"/>
      <c r="AV326" s="265">
        <f t="shared" si="255"/>
        <v>0</v>
      </c>
      <c r="AX326" s="265">
        <f t="shared" si="259"/>
        <v>0</v>
      </c>
      <c r="AZ326" s="492">
        <f t="shared" si="256"/>
        <v>0</v>
      </c>
      <c r="BB326" s="492">
        <f t="shared" si="257"/>
        <v>0</v>
      </c>
      <c r="BD326" s="265">
        <f t="shared" si="260"/>
        <v>0</v>
      </c>
      <c r="BE326" s="105"/>
      <c r="BF326" s="105"/>
      <c r="BG326" s="105"/>
      <c r="BH326" s="105"/>
      <c r="BI326" s="105"/>
      <c r="BJ326" s="105"/>
    </row>
    <row r="327" spans="2:62" ht="20.100000000000001" hidden="1" customHeight="1" outlineLevel="1">
      <c r="B327" s="100"/>
      <c r="C327" s="908"/>
      <c r="D327" s="909"/>
      <c r="E327" s="909"/>
      <c r="F327" s="910"/>
      <c r="G327" s="890"/>
      <c r="H327" s="891"/>
      <c r="I327" s="152"/>
      <c r="J327" s="152"/>
      <c r="K327" s="152"/>
      <c r="L327" s="152"/>
      <c r="M327" s="152"/>
      <c r="N327" s="152"/>
      <c r="O327" s="152"/>
      <c r="P327" s="153"/>
      <c r="Q327" s="153"/>
      <c r="R327" s="156">
        <f t="shared" si="251"/>
        <v>0</v>
      </c>
      <c r="S327" s="156">
        <f t="shared" si="252"/>
        <v>0</v>
      </c>
      <c r="U327" s="157">
        <f t="shared" si="258"/>
        <v>0</v>
      </c>
      <c r="W327" s="152"/>
      <c r="X327" s="152"/>
      <c r="Y327" s="152"/>
      <c r="Z327" s="152"/>
      <c r="AA327" s="152"/>
      <c r="AB327" s="152"/>
      <c r="AC327" s="347"/>
      <c r="AD327" s="152"/>
      <c r="AE327" s="152"/>
      <c r="AF327" s="152"/>
      <c r="AG327" s="152"/>
      <c r="AH327" s="152"/>
      <c r="AI327" s="152"/>
      <c r="AJ327" s="347"/>
      <c r="AK327" s="152"/>
      <c r="AL327" s="152"/>
      <c r="AM327" s="295"/>
      <c r="AN327" s="228"/>
      <c r="AO327" s="228"/>
      <c r="AP327" s="228"/>
      <c r="AQ327" s="228"/>
      <c r="AR327" s="228"/>
      <c r="AS327" s="348"/>
      <c r="AT327" s="264">
        <f t="shared" si="228"/>
        <v>0</v>
      </c>
      <c r="AU327" s="259"/>
      <c r="AV327" s="265">
        <f t="shared" si="255"/>
        <v>0</v>
      </c>
      <c r="AX327" s="265">
        <f t="shared" si="259"/>
        <v>0</v>
      </c>
      <c r="AZ327" s="492">
        <f t="shared" si="256"/>
        <v>0</v>
      </c>
      <c r="BB327" s="492">
        <f t="shared" si="257"/>
        <v>0</v>
      </c>
      <c r="BD327" s="265">
        <f t="shared" si="260"/>
        <v>0</v>
      </c>
      <c r="BE327" s="105"/>
      <c r="BF327" s="105"/>
      <c r="BG327" s="105"/>
      <c r="BH327" s="105"/>
      <c r="BI327" s="105"/>
      <c r="BJ327" s="105"/>
    </row>
    <row r="328" spans="2:62" ht="20.100000000000001" hidden="1" customHeight="1" outlineLevel="1">
      <c r="B328" s="100"/>
      <c r="C328" s="908"/>
      <c r="D328" s="909"/>
      <c r="E328" s="909"/>
      <c r="F328" s="910"/>
      <c r="G328" s="890"/>
      <c r="H328" s="891"/>
      <c r="I328" s="152"/>
      <c r="J328" s="152"/>
      <c r="K328" s="152"/>
      <c r="L328" s="152"/>
      <c r="M328" s="152"/>
      <c r="N328" s="152"/>
      <c r="O328" s="152"/>
      <c r="P328" s="153"/>
      <c r="Q328" s="153"/>
      <c r="R328" s="156">
        <f t="shared" si="251"/>
        <v>0</v>
      </c>
      <c r="S328" s="156">
        <f t="shared" si="252"/>
        <v>0</v>
      </c>
      <c r="U328" s="157">
        <f t="shared" si="258"/>
        <v>0</v>
      </c>
      <c r="W328" s="152"/>
      <c r="X328" s="152"/>
      <c r="Y328" s="152"/>
      <c r="Z328" s="152"/>
      <c r="AA328" s="152"/>
      <c r="AB328" s="152"/>
      <c r="AC328" s="347"/>
      <c r="AD328" s="152"/>
      <c r="AE328" s="152"/>
      <c r="AF328" s="152"/>
      <c r="AG328" s="152"/>
      <c r="AH328" s="152"/>
      <c r="AI328" s="152"/>
      <c r="AJ328" s="347"/>
      <c r="AK328" s="152"/>
      <c r="AL328" s="152"/>
      <c r="AM328" s="295"/>
      <c r="AN328" s="228"/>
      <c r="AO328" s="228"/>
      <c r="AP328" s="228"/>
      <c r="AQ328" s="228"/>
      <c r="AR328" s="228"/>
      <c r="AS328" s="348"/>
      <c r="AT328" s="264">
        <f t="shared" si="228"/>
        <v>0</v>
      </c>
      <c r="AU328" s="259"/>
      <c r="AV328" s="265">
        <f t="shared" si="255"/>
        <v>0</v>
      </c>
      <c r="AX328" s="265">
        <f t="shared" si="259"/>
        <v>0</v>
      </c>
      <c r="AZ328" s="492">
        <f t="shared" si="256"/>
        <v>0</v>
      </c>
      <c r="BB328" s="492">
        <f t="shared" si="257"/>
        <v>0</v>
      </c>
      <c r="BD328" s="265">
        <f t="shared" si="260"/>
        <v>0</v>
      </c>
      <c r="BE328" s="105"/>
      <c r="BF328" s="105"/>
      <c r="BG328" s="105"/>
      <c r="BH328" s="105"/>
      <c r="BI328" s="105"/>
      <c r="BJ328" s="105"/>
    </row>
    <row r="329" spans="2:62" ht="20.100000000000001" hidden="1" customHeight="1" outlineLevel="1">
      <c r="B329" s="100"/>
      <c r="C329" s="908"/>
      <c r="D329" s="909"/>
      <c r="E329" s="909"/>
      <c r="F329" s="910"/>
      <c r="G329" s="890"/>
      <c r="H329" s="891"/>
      <c r="I329" s="152"/>
      <c r="J329" s="152"/>
      <c r="K329" s="152"/>
      <c r="L329" s="152"/>
      <c r="M329" s="152"/>
      <c r="N329" s="152"/>
      <c r="O329" s="152"/>
      <c r="P329" s="153"/>
      <c r="Q329" s="153"/>
      <c r="R329" s="156">
        <f t="shared" si="251"/>
        <v>0</v>
      </c>
      <c r="S329" s="156">
        <f t="shared" si="252"/>
        <v>0</v>
      </c>
      <c r="U329" s="157">
        <f t="shared" si="258"/>
        <v>0</v>
      </c>
      <c r="W329" s="152"/>
      <c r="X329" s="152"/>
      <c r="Y329" s="152"/>
      <c r="Z329" s="152"/>
      <c r="AA329" s="152"/>
      <c r="AB329" s="152"/>
      <c r="AC329" s="347"/>
      <c r="AD329" s="152"/>
      <c r="AE329" s="152"/>
      <c r="AF329" s="152"/>
      <c r="AG329" s="152"/>
      <c r="AH329" s="152"/>
      <c r="AI329" s="152"/>
      <c r="AJ329" s="347"/>
      <c r="AK329" s="152"/>
      <c r="AL329" s="152"/>
      <c r="AM329" s="295"/>
      <c r="AN329" s="228"/>
      <c r="AO329" s="228"/>
      <c r="AP329" s="228"/>
      <c r="AQ329" s="228"/>
      <c r="AR329" s="228"/>
      <c r="AS329" s="348"/>
      <c r="AT329" s="264">
        <f t="shared" si="228"/>
        <v>0</v>
      </c>
      <c r="AU329" s="259"/>
      <c r="AV329" s="265">
        <f t="shared" si="255"/>
        <v>0</v>
      </c>
      <c r="AX329" s="265">
        <f t="shared" si="259"/>
        <v>0</v>
      </c>
      <c r="AZ329" s="492">
        <f t="shared" si="256"/>
        <v>0</v>
      </c>
      <c r="BB329" s="492">
        <f t="shared" si="257"/>
        <v>0</v>
      </c>
      <c r="BD329" s="265">
        <f t="shared" si="260"/>
        <v>0</v>
      </c>
      <c r="BE329" s="105"/>
      <c r="BF329" s="105"/>
      <c r="BG329" s="105"/>
      <c r="BH329" s="105"/>
      <c r="BI329" s="105"/>
      <c r="BJ329" s="105"/>
    </row>
    <row r="330" spans="2:62" ht="20.100000000000001" hidden="1" customHeight="1" outlineLevel="1">
      <c r="B330" s="100"/>
      <c r="C330" s="908"/>
      <c r="D330" s="909"/>
      <c r="E330" s="909"/>
      <c r="F330" s="910"/>
      <c r="G330" s="890"/>
      <c r="H330" s="891"/>
      <c r="I330" s="152"/>
      <c r="J330" s="152"/>
      <c r="K330" s="152"/>
      <c r="L330" s="152"/>
      <c r="M330" s="152"/>
      <c r="N330" s="152"/>
      <c r="O330" s="152"/>
      <c r="P330" s="153"/>
      <c r="Q330" s="153"/>
      <c r="R330" s="156">
        <f t="shared" si="251"/>
        <v>0</v>
      </c>
      <c r="S330" s="156">
        <f t="shared" si="252"/>
        <v>0</v>
      </c>
      <c r="U330" s="157">
        <f t="shared" si="258"/>
        <v>0</v>
      </c>
      <c r="W330" s="152"/>
      <c r="X330" s="152"/>
      <c r="Y330" s="152"/>
      <c r="Z330" s="152"/>
      <c r="AA330" s="152"/>
      <c r="AB330" s="152"/>
      <c r="AC330" s="347"/>
      <c r="AD330" s="152"/>
      <c r="AE330" s="152"/>
      <c r="AF330" s="152"/>
      <c r="AG330" s="152"/>
      <c r="AH330" s="152"/>
      <c r="AI330" s="152"/>
      <c r="AJ330" s="347"/>
      <c r="AK330" s="152"/>
      <c r="AL330" s="152"/>
      <c r="AM330" s="295"/>
      <c r="AN330" s="228"/>
      <c r="AO330" s="228"/>
      <c r="AP330" s="228"/>
      <c r="AQ330" s="228"/>
      <c r="AR330" s="228"/>
      <c r="AS330" s="348"/>
      <c r="AT330" s="264">
        <f t="shared" si="228"/>
        <v>0</v>
      </c>
      <c r="AU330" s="259"/>
      <c r="AV330" s="265">
        <f t="shared" si="255"/>
        <v>0</v>
      </c>
      <c r="AX330" s="265">
        <f t="shared" si="259"/>
        <v>0</v>
      </c>
      <c r="AZ330" s="492">
        <f t="shared" si="256"/>
        <v>0</v>
      </c>
      <c r="BB330" s="492">
        <f t="shared" si="257"/>
        <v>0</v>
      </c>
      <c r="BD330" s="265">
        <f t="shared" si="260"/>
        <v>0</v>
      </c>
      <c r="BE330" s="105"/>
      <c r="BF330" s="105"/>
      <c r="BG330" s="105"/>
      <c r="BH330" s="105"/>
      <c r="BI330" s="105"/>
      <c r="BJ330" s="105"/>
    </row>
    <row r="331" spans="2:62" ht="20.100000000000001" hidden="1" customHeight="1" outlineLevel="1">
      <c r="B331" s="100"/>
      <c r="C331" s="908"/>
      <c r="D331" s="909"/>
      <c r="E331" s="909"/>
      <c r="F331" s="910"/>
      <c r="G331" s="890"/>
      <c r="H331" s="891"/>
      <c r="I331" s="152"/>
      <c r="J331" s="152"/>
      <c r="K331" s="152"/>
      <c r="L331" s="152"/>
      <c r="M331" s="152"/>
      <c r="N331" s="152"/>
      <c r="O331" s="152"/>
      <c r="P331" s="153"/>
      <c r="Q331" s="153"/>
      <c r="R331" s="156">
        <f t="shared" si="251"/>
        <v>0</v>
      </c>
      <c r="S331" s="156">
        <f t="shared" si="252"/>
        <v>0</v>
      </c>
      <c r="U331" s="157">
        <f t="shared" si="258"/>
        <v>0</v>
      </c>
      <c r="W331" s="152"/>
      <c r="X331" s="152"/>
      <c r="Y331" s="152"/>
      <c r="Z331" s="152"/>
      <c r="AA331" s="152"/>
      <c r="AB331" s="152"/>
      <c r="AC331" s="347"/>
      <c r="AD331" s="152"/>
      <c r="AE331" s="152"/>
      <c r="AF331" s="152"/>
      <c r="AG331" s="152"/>
      <c r="AH331" s="152"/>
      <c r="AI331" s="152"/>
      <c r="AJ331" s="347"/>
      <c r="AK331" s="152"/>
      <c r="AL331" s="152"/>
      <c r="AM331" s="295"/>
      <c r="AN331" s="228"/>
      <c r="AO331" s="228"/>
      <c r="AP331" s="228"/>
      <c r="AQ331" s="228"/>
      <c r="AR331" s="228"/>
      <c r="AS331" s="348"/>
      <c r="AT331" s="264">
        <f t="shared" si="228"/>
        <v>0</v>
      </c>
      <c r="AU331" s="259"/>
      <c r="AV331" s="265">
        <f t="shared" si="255"/>
        <v>0</v>
      </c>
      <c r="AX331" s="265">
        <f t="shared" si="259"/>
        <v>0</v>
      </c>
      <c r="AZ331" s="492">
        <f t="shared" si="256"/>
        <v>0</v>
      </c>
      <c r="BB331" s="492">
        <f t="shared" si="257"/>
        <v>0</v>
      </c>
      <c r="BD331" s="265">
        <f t="shared" si="260"/>
        <v>0</v>
      </c>
      <c r="BE331" s="105"/>
      <c r="BF331" s="105"/>
      <c r="BG331" s="105"/>
      <c r="BH331" s="105"/>
      <c r="BI331" s="105"/>
      <c r="BJ331" s="105"/>
    </row>
    <row r="332" spans="2:62" ht="20.100000000000001" hidden="1" customHeight="1" outlineLevel="1">
      <c r="B332" s="100"/>
      <c r="C332" s="908"/>
      <c r="D332" s="909"/>
      <c r="E332" s="909"/>
      <c r="F332" s="910"/>
      <c r="G332" s="890"/>
      <c r="H332" s="891"/>
      <c r="I332" s="152"/>
      <c r="J332" s="152"/>
      <c r="K332" s="152"/>
      <c r="L332" s="152"/>
      <c r="M332" s="152"/>
      <c r="N332" s="152"/>
      <c r="O332" s="152"/>
      <c r="P332" s="153"/>
      <c r="Q332" s="153"/>
      <c r="R332" s="156">
        <f t="shared" si="251"/>
        <v>0</v>
      </c>
      <c r="S332" s="156">
        <f t="shared" si="252"/>
        <v>0</v>
      </c>
      <c r="U332" s="157">
        <f t="shared" si="258"/>
        <v>0</v>
      </c>
      <c r="W332" s="152"/>
      <c r="X332" s="152"/>
      <c r="Y332" s="152"/>
      <c r="Z332" s="152"/>
      <c r="AA332" s="152"/>
      <c r="AB332" s="152"/>
      <c r="AC332" s="347"/>
      <c r="AD332" s="152"/>
      <c r="AE332" s="152"/>
      <c r="AF332" s="152"/>
      <c r="AG332" s="152"/>
      <c r="AH332" s="152"/>
      <c r="AI332" s="152"/>
      <c r="AJ332" s="347"/>
      <c r="AK332" s="152"/>
      <c r="AL332" s="152"/>
      <c r="AM332" s="295"/>
      <c r="AN332" s="228"/>
      <c r="AO332" s="228"/>
      <c r="AP332" s="228"/>
      <c r="AQ332" s="228"/>
      <c r="AR332" s="228"/>
      <c r="AS332" s="348"/>
      <c r="AT332" s="264">
        <f t="shared" si="228"/>
        <v>0</v>
      </c>
      <c r="AU332" s="259"/>
      <c r="AV332" s="265">
        <f t="shared" si="255"/>
        <v>0</v>
      </c>
      <c r="AX332" s="265">
        <f t="shared" si="259"/>
        <v>0</v>
      </c>
      <c r="AZ332" s="492">
        <f t="shared" si="256"/>
        <v>0</v>
      </c>
      <c r="BB332" s="492">
        <f t="shared" si="257"/>
        <v>0</v>
      </c>
      <c r="BD332" s="265">
        <f t="shared" si="260"/>
        <v>0</v>
      </c>
      <c r="BE332" s="105"/>
      <c r="BF332" s="105"/>
      <c r="BG332" s="105"/>
      <c r="BH332" s="105"/>
      <c r="BI332" s="105"/>
      <c r="BJ332" s="105"/>
    </row>
    <row r="333" spans="2:62" ht="20.100000000000001" hidden="1" customHeight="1" outlineLevel="1">
      <c r="B333" s="100"/>
      <c r="C333" s="908"/>
      <c r="D333" s="909"/>
      <c r="E333" s="909"/>
      <c r="F333" s="910"/>
      <c r="G333" s="890"/>
      <c r="H333" s="891"/>
      <c r="I333" s="152"/>
      <c r="J333" s="152"/>
      <c r="K333" s="152"/>
      <c r="L333" s="152"/>
      <c r="M333" s="152"/>
      <c r="N333" s="152"/>
      <c r="O333" s="152"/>
      <c r="P333" s="153"/>
      <c r="Q333" s="153"/>
      <c r="R333" s="156">
        <f t="shared" si="251"/>
        <v>0</v>
      </c>
      <c r="S333" s="156">
        <f t="shared" si="252"/>
        <v>0</v>
      </c>
      <c r="U333" s="157">
        <f t="shared" si="258"/>
        <v>0</v>
      </c>
      <c r="W333" s="152"/>
      <c r="X333" s="152"/>
      <c r="Y333" s="152"/>
      <c r="Z333" s="152"/>
      <c r="AA333" s="152"/>
      <c r="AB333" s="152"/>
      <c r="AC333" s="347"/>
      <c r="AD333" s="152"/>
      <c r="AE333" s="152"/>
      <c r="AF333" s="152"/>
      <c r="AG333" s="152"/>
      <c r="AH333" s="152"/>
      <c r="AI333" s="152"/>
      <c r="AJ333" s="347"/>
      <c r="AK333" s="152"/>
      <c r="AL333" s="152"/>
      <c r="AM333" s="295"/>
      <c r="AN333" s="228"/>
      <c r="AO333" s="228"/>
      <c r="AP333" s="228"/>
      <c r="AQ333" s="228"/>
      <c r="AR333" s="228"/>
      <c r="AS333" s="348"/>
      <c r="AT333" s="264">
        <f t="shared" si="228"/>
        <v>0</v>
      </c>
      <c r="AU333" s="259"/>
      <c r="AV333" s="265">
        <f t="shared" si="255"/>
        <v>0</v>
      </c>
      <c r="AX333" s="265">
        <f t="shared" si="259"/>
        <v>0</v>
      </c>
      <c r="AZ333" s="492">
        <f t="shared" si="256"/>
        <v>0</v>
      </c>
      <c r="BB333" s="492">
        <f t="shared" si="257"/>
        <v>0</v>
      </c>
      <c r="BD333" s="265">
        <f t="shared" si="260"/>
        <v>0</v>
      </c>
      <c r="BE333" s="105"/>
      <c r="BF333" s="105"/>
      <c r="BG333" s="105"/>
      <c r="BH333" s="105"/>
      <c r="BI333" s="105"/>
      <c r="BJ333" s="105"/>
    </row>
    <row r="334" spans="2:62" ht="9.9499999999999993" hidden="1" customHeight="1" outlineLevel="1">
      <c r="B334" s="101"/>
      <c r="C334" s="208"/>
      <c r="D334" s="208"/>
      <c r="E334" s="208"/>
      <c r="F334" s="208"/>
      <c r="G334" s="237"/>
      <c r="H334" s="207"/>
      <c r="I334" s="257"/>
      <c r="J334" s="257"/>
      <c r="K334" s="257"/>
      <c r="L334" s="257"/>
      <c r="M334" s="257"/>
      <c r="N334" s="257"/>
      <c r="O334" s="257"/>
      <c r="P334" s="256"/>
      <c r="Q334" s="102"/>
      <c r="R334" s="102"/>
      <c r="S334" s="102"/>
      <c r="U334" s="98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Z334" s="493"/>
      <c r="BE334" s="105"/>
      <c r="BF334" s="105"/>
      <c r="BG334" s="105"/>
      <c r="BH334" s="105"/>
      <c r="BI334" s="105"/>
      <c r="BJ334" s="105"/>
    </row>
    <row r="335" spans="2:62" ht="20.100000000000001" customHeight="1" collapsed="1">
      <c r="B335" s="8">
        <f>B318+1</f>
        <v>20</v>
      </c>
      <c r="C335" s="916"/>
      <c r="D335" s="917"/>
      <c r="E335" s="917"/>
      <c r="F335" s="918"/>
      <c r="G335" s="429"/>
      <c r="H335" s="206">
        <v>1</v>
      </c>
      <c r="I335" s="642">
        <f t="shared" ref="I335" si="261">$H335*SUM(I336:I350)</f>
        <v>0</v>
      </c>
      <c r="J335" s="643">
        <f t="shared" ref="J335:O335" si="262">$H335*SUM(J336:J350)</f>
        <v>0</v>
      </c>
      <c r="K335" s="644">
        <f t="shared" si="262"/>
        <v>0</v>
      </c>
      <c r="L335" s="645">
        <f t="shared" si="262"/>
        <v>0</v>
      </c>
      <c r="M335" s="645">
        <f t="shared" si="262"/>
        <v>0</v>
      </c>
      <c r="N335" s="644">
        <f t="shared" si="262"/>
        <v>0</v>
      </c>
      <c r="O335" s="642">
        <f t="shared" si="262"/>
        <v>0</v>
      </c>
      <c r="P335" s="209">
        <f t="shared" ref="P335:Q335" si="263">$H335*SUM(P336:P350)</f>
        <v>0</v>
      </c>
      <c r="Q335" s="210">
        <f t="shared" si="263"/>
        <v>0</v>
      </c>
      <c r="R335" s="136">
        <f t="shared" ref="R335:R350" si="264">P335*(1+Gewinn)*(1+SicherheitAngebot)</f>
        <v>0</v>
      </c>
      <c r="S335" s="137">
        <f t="shared" ref="S335:S350" si="265">Q335*(1+MGKZ)*(1+Gewinn)*(1+SicherheitAngebot)</f>
        <v>0</v>
      </c>
      <c r="U335" s="10">
        <f>I335*$I$7+J335*$J$7+K335*$K$7+L335*$L$7+M335*$M$7+N335*$N$7+O335*$O$7+R335+S335</f>
        <v>0</v>
      </c>
      <c r="W335" s="646">
        <f t="shared" ref="W335:AB335" si="266">$H335*SUM(W336:W350)</f>
        <v>0</v>
      </c>
      <c r="X335" s="647">
        <f t="shared" si="266"/>
        <v>0</v>
      </c>
      <c r="Y335" s="648">
        <f t="shared" si="266"/>
        <v>0</v>
      </c>
      <c r="Z335" s="649">
        <f t="shared" si="266"/>
        <v>0</v>
      </c>
      <c r="AA335" s="648">
        <f t="shared" si="266"/>
        <v>0</v>
      </c>
      <c r="AB335" s="646">
        <f t="shared" si="266"/>
        <v>0</v>
      </c>
      <c r="AC335" s="258"/>
      <c r="AD335" s="646">
        <f t="shared" ref="AD335:AM335" si="267">$H335*SUM(AD336:AD350)</f>
        <v>0</v>
      </c>
      <c r="AE335" s="647">
        <f t="shared" si="267"/>
        <v>0</v>
      </c>
      <c r="AF335" s="648">
        <f t="shared" si="267"/>
        <v>0</v>
      </c>
      <c r="AG335" s="649">
        <f t="shared" si="267"/>
        <v>0</v>
      </c>
      <c r="AH335" s="648">
        <f t="shared" si="267"/>
        <v>0</v>
      </c>
      <c r="AI335" s="646">
        <f t="shared" si="267"/>
        <v>0</v>
      </c>
      <c r="AJ335" s="258"/>
      <c r="AK335" s="653">
        <f t="shared" si="267"/>
        <v>0</v>
      </c>
      <c r="AL335" s="653">
        <f t="shared" si="267"/>
        <v>0</v>
      </c>
      <c r="AM335" s="653">
        <f t="shared" si="267"/>
        <v>0</v>
      </c>
      <c r="AN335" s="227">
        <f>$H335*SUM(AN336:AN350)*(1+Gewinn)*(1+SicherheitAngebot)</f>
        <v>0</v>
      </c>
      <c r="AO335" s="227">
        <f>$H335*SUM(AO336:AO350)*(1+Gewinn)*(1+SicherheitAngebot)</f>
        <v>0</v>
      </c>
      <c r="AP335" s="227">
        <f>$H335*SUM(AP336:AP350)*(1+Gewinn)*(1+SicherheitAngebot)</f>
        <v>0</v>
      </c>
      <c r="AQ335" s="227">
        <f>$H335*SUM(AQ336:AQ350)*(1+Gewinn)*(1+SicherheitAngebot)</f>
        <v>0</v>
      </c>
      <c r="AR335" s="227">
        <f>$H335*SUM(AR336:AR350)*(1+Gewinn)*(1+SicherheitAngebot)</f>
        <v>0</v>
      </c>
      <c r="AS335" s="262"/>
      <c r="AT335" s="263">
        <f t="shared" si="228"/>
        <v>0</v>
      </c>
      <c r="AU335" s="259"/>
      <c r="AV335" s="491">
        <f>AK335*$AK$7+AL335*$AL$7+AM335*$AM$7+SUM(AN335:AR335)+AT335/Zuschläge_IBN+AT335</f>
        <v>0</v>
      </c>
      <c r="AX335" s="685">
        <f>U335+AV335</f>
        <v>0</v>
      </c>
      <c r="AZ335" s="490">
        <f>IF(H335&gt;0,U335/(1+SicherheitAngebot)*(1+Sicherheit),0)</f>
        <v>0</v>
      </c>
      <c r="BB335" s="490">
        <f>IF(H335&gt;0,AV335/(1+SicherheitAngebot)*(1+Sicherheit),0)</f>
        <v>0</v>
      </c>
      <c r="BD335" s="490">
        <f>AZ335+BB335</f>
        <v>0</v>
      </c>
      <c r="BE335" s="105"/>
      <c r="BF335" s="105"/>
      <c r="BG335" s="105"/>
      <c r="BH335" s="105"/>
      <c r="BI335" s="105"/>
      <c r="BJ335" s="105"/>
    </row>
    <row r="336" spans="2:62" ht="20.100000000000001" hidden="1" customHeight="1" outlineLevel="1">
      <c r="B336" s="99"/>
      <c r="C336" s="908"/>
      <c r="D336" s="909"/>
      <c r="E336" s="909"/>
      <c r="F336" s="910"/>
      <c r="G336" s="890"/>
      <c r="H336" s="901"/>
      <c r="I336" s="152"/>
      <c r="J336" s="152"/>
      <c r="K336" s="152"/>
      <c r="L336" s="152"/>
      <c r="M336" s="152"/>
      <c r="N336" s="152"/>
      <c r="O336" s="152"/>
      <c r="P336" s="153"/>
      <c r="Q336" s="153"/>
      <c r="R336" s="156">
        <f t="shared" si="264"/>
        <v>0</v>
      </c>
      <c r="S336" s="156">
        <f t="shared" si="265"/>
        <v>0</v>
      </c>
      <c r="U336" s="157">
        <f>I336*$I$7+J336*$J$7+K336*$K$7+L336*$L$7+M336*$M$7+N336*$N$7+O336*$O$7+R336+S336</f>
        <v>0</v>
      </c>
      <c r="W336" s="152"/>
      <c r="X336" s="152"/>
      <c r="Y336" s="152"/>
      <c r="Z336" s="152"/>
      <c r="AA336" s="152"/>
      <c r="AB336" s="152"/>
      <c r="AC336" s="347"/>
      <c r="AD336" s="152"/>
      <c r="AE336" s="152"/>
      <c r="AF336" s="152"/>
      <c r="AG336" s="152"/>
      <c r="AH336" s="152"/>
      <c r="AI336" s="152"/>
      <c r="AJ336" s="347"/>
      <c r="AK336" s="152"/>
      <c r="AL336" s="152"/>
      <c r="AM336" s="295"/>
      <c r="AN336" s="228"/>
      <c r="AO336" s="228"/>
      <c r="AP336" s="228"/>
      <c r="AQ336" s="228"/>
      <c r="AR336" s="228"/>
      <c r="AS336" s="348"/>
      <c r="AT336" s="264">
        <f t="shared" si="228"/>
        <v>0</v>
      </c>
      <c r="AU336" s="259"/>
      <c r="AV336" s="265">
        <f t="shared" ref="AV336:AV350" si="268">AK336*$AK$7+AL336*$AL$7+AM336*$AM$7+SUM(AN336:AR336)*(1+Gewinn)*(1+SicherheitAngebot)+AT336/Zuschläge_IBN+AT336</f>
        <v>0</v>
      </c>
      <c r="AX336" s="265">
        <f>U336+AV336</f>
        <v>0</v>
      </c>
      <c r="AZ336" s="492">
        <f t="shared" ref="AZ336:AZ350" si="269">U336/(1+SicherheitAngebot)*(1+Sicherheit)</f>
        <v>0</v>
      </c>
      <c r="BB336" s="492">
        <f t="shared" ref="BB336:BB350" si="270">AV336/(1+SicherheitAngebot)*(1+Sicherheit)</f>
        <v>0</v>
      </c>
      <c r="BD336" s="265">
        <f>AZ336+BB336</f>
        <v>0</v>
      </c>
      <c r="BE336" s="105"/>
      <c r="BF336" s="105"/>
      <c r="BG336" s="105"/>
      <c r="BH336" s="105"/>
      <c r="BI336" s="105"/>
      <c r="BJ336" s="105"/>
    </row>
    <row r="337" spans="2:62" ht="20.100000000000001" hidden="1" customHeight="1" outlineLevel="1">
      <c r="B337" s="100"/>
      <c r="C337" s="908"/>
      <c r="D337" s="909"/>
      <c r="E337" s="909"/>
      <c r="F337" s="910"/>
      <c r="G337" s="890"/>
      <c r="H337" s="891"/>
      <c r="I337" s="152"/>
      <c r="J337" s="152"/>
      <c r="K337" s="152"/>
      <c r="L337" s="152"/>
      <c r="M337" s="152"/>
      <c r="N337" s="152"/>
      <c r="O337" s="152"/>
      <c r="P337" s="153"/>
      <c r="Q337" s="153"/>
      <c r="R337" s="156">
        <f t="shared" si="264"/>
        <v>0</v>
      </c>
      <c r="S337" s="156">
        <f t="shared" si="265"/>
        <v>0</v>
      </c>
      <c r="U337" s="157">
        <f t="shared" ref="U337:U350" si="271">I337*$I$7+J337*$J$7+K337*$K$7+L337*$L$7+M337*$M$7+N337*$N$7+O337*$O$7+R337+S337</f>
        <v>0</v>
      </c>
      <c r="W337" s="152"/>
      <c r="X337" s="152"/>
      <c r="Y337" s="152"/>
      <c r="Z337" s="152"/>
      <c r="AA337" s="152"/>
      <c r="AB337" s="152"/>
      <c r="AC337" s="347"/>
      <c r="AD337" s="152"/>
      <c r="AE337" s="152"/>
      <c r="AF337" s="152"/>
      <c r="AG337" s="152"/>
      <c r="AH337" s="152"/>
      <c r="AI337" s="152"/>
      <c r="AJ337" s="347"/>
      <c r="AK337" s="152"/>
      <c r="AL337" s="152"/>
      <c r="AM337" s="295"/>
      <c r="AN337" s="228"/>
      <c r="AO337" s="228"/>
      <c r="AP337" s="228"/>
      <c r="AQ337" s="228"/>
      <c r="AR337" s="228"/>
      <c r="AS337" s="348"/>
      <c r="AT337" s="264">
        <f t="shared" si="228"/>
        <v>0</v>
      </c>
      <c r="AU337" s="259"/>
      <c r="AV337" s="265">
        <f t="shared" si="268"/>
        <v>0</v>
      </c>
      <c r="AX337" s="265">
        <f t="shared" ref="AX337:AX350" si="272">U337+AV337</f>
        <v>0</v>
      </c>
      <c r="AZ337" s="492">
        <f t="shared" si="269"/>
        <v>0</v>
      </c>
      <c r="BB337" s="492">
        <f t="shared" si="270"/>
        <v>0</v>
      </c>
      <c r="BD337" s="265">
        <f t="shared" ref="BD337:BD350" si="273">AZ337+BB337</f>
        <v>0</v>
      </c>
      <c r="BE337" s="105"/>
      <c r="BF337" s="105"/>
      <c r="BG337" s="105"/>
      <c r="BH337" s="105"/>
      <c r="BI337" s="105"/>
      <c r="BJ337" s="105"/>
    </row>
    <row r="338" spans="2:62" ht="20.100000000000001" hidden="1" customHeight="1" outlineLevel="1">
      <c r="B338" s="100"/>
      <c r="C338" s="908"/>
      <c r="D338" s="909"/>
      <c r="E338" s="909"/>
      <c r="F338" s="910"/>
      <c r="G338" s="890"/>
      <c r="H338" s="891"/>
      <c r="I338" s="152"/>
      <c r="J338" s="152"/>
      <c r="K338" s="152"/>
      <c r="L338" s="152"/>
      <c r="M338" s="152"/>
      <c r="N338" s="152"/>
      <c r="O338" s="152"/>
      <c r="P338" s="153"/>
      <c r="Q338" s="153"/>
      <c r="R338" s="156">
        <f t="shared" si="264"/>
        <v>0</v>
      </c>
      <c r="S338" s="156">
        <f t="shared" si="265"/>
        <v>0</v>
      </c>
      <c r="U338" s="157">
        <f t="shared" si="271"/>
        <v>0</v>
      </c>
      <c r="W338" s="152"/>
      <c r="X338" s="152"/>
      <c r="Y338" s="152"/>
      <c r="Z338" s="152"/>
      <c r="AA338" s="152"/>
      <c r="AB338" s="152"/>
      <c r="AC338" s="347"/>
      <c r="AD338" s="152"/>
      <c r="AE338" s="152"/>
      <c r="AF338" s="152"/>
      <c r="AG338" s="152"/>
      <c r="AH338" s="152"/>
      <c r="AI338" s="152"/>
      <c r="AJ338" s="347"/>
      <c r="AK338" s="152"/>
      <c r="AL338" s="152"/>
      <c r="AM338" s="295"/>
      <c r="AN338" s="228"/>
      <c r="AO338" s="228"/>
      <c r="AP338" s="228"/>
      <c r="AQ338" s="228"/>
      <c r="AR338" s="228"/>
      <c r="AS338" s="348"/>
      <c r="AT338" s="264">
        <f t="shared" si="228"/>
        <v>0</v>
      </c>
      <c r="AU338" s="259"/>
      <c r="AV338" s="265">
        <f t="shared" si="268"/>
        <v>0</v>
      </c>
      <c r="AX338" s="265">
        <f t="shared" si="272"/>
        <v>0</v>
      </c>
      <c r="AZ338" s="492">
        <f t="shared" si="269"/>
        <v>0</v>
      </c>
      <c r="BB338" s="492">
        <f t="shared" si="270"/>
        <v>0</v>
      </c>
      <c r="BD338" s="265">
        <f t="shared" si="273"/>
        <v>0</v>
      </c>
      <c r="BE338" s="105"/>
      <c r="BF338" s="105"/>
      <c r="BG338" s="105"/>
      <c r="BH338" s="105"/>
      <c r="BI338" s="105"/>
      <c r="BJ338" s="105"/>
    </row>
    <row r="339" spans="2:62" ht="20.100000000000001" hidden="1" customHeight="1" outlineLevel="1">
      <c r="B339" s="100"/>
      <c r="C339" s="908"/>
      <c r="D339" s="909"/>
      <c r="E339" s="909"/>
      <c r="F339" s="910"/>
      <c r="G339" s="890"/>
      <c r="H339" s="891"/>
      <c r="I339" s="152"/>
      <c r="J339" s="152"/>
      <c r="K339" s="152"/>
      <c r="L339" s="152"/>
      <c r="M339" s="152"/>
      <c r="N339" s="152"/>
      <c r="O339" s="152"/>
      <c r="P339" s="153"/>
      <c r="Q339" s="153"/>
      <c r="R339" s="156">
        <f t="shared" si="264"/>
        <v>0</v>
      </c>
      <c r="S339" s="156">
        <f t="shared" si="265"/>
        <v>0</v>
      </c>
      <c r="U339" s="157">
        <f t="shared" si="271"/>
        <v>0</v>
      </c>
      <c r="W339" s="152"/>
      <c r="X339" s="152"/>
      <c r="Y339" s="152"/>
      <c r="Z339" s="152"/>
      <c r="AA339" s="152"/>
      <c r="AB339" s="152"/>
      <c r="AC339" s="347"/>
      <c r="AD339" s="152"/>
      <c r="AE339" s="152"/>
      <c r="AF339" s="152"/>
      <c r="AG339" s="152"/>
      <c r="AH339" s="152"/>
      <c r="AI339" s="152"/>
      <c r="AJ339" s="347"/>
      <c r="AK339" s="152"/>
      <c r="AL339" s="152"/>
      <c r="AM339" s="295"/>
      <c r="AN339" s="228"/>
      <c r="AO339" s="228"/>
      <c r="AP339" s="228"/>
      <c r="AQ339" s="228"/>
      <c r="AR339" s="228"/>
      <c r="AS339" s="348"/>
      <c r="AT339" s="264">
        <f t="shared" si="228"/>
        <v>0</v>
      </c>
      <c r="AU339" s="259"/>
      <c r="AV339" s="265">
        <f t="shared" si="268"/>
        <v>0</v>
      </c>
      <c r="AX339" s="265">
        <f t="shared" si="272"/>
        <v>0</v>
      </c>
      <c r="AZ339" s="492">
        <f t="shared" si="269"/>
        <v>0</v>
      </c>
      <c r="BB339" s="492">
        <f t="shared" si="270"/>
        <v>0</v>
      </c>
      <c r="BD339" s="265">
        <f t="shared" si="273"/>
        <v>0</v>
      </c>
      <c r="BE339" s="105"/>
      <c r="BF339" s="105"/>
      <c r="BG339" s="105"/>
      <c r="BH339" s="105"/>
      <c r="BI339" s="105"/>
      <c r="BJ339" s="105"/>
    </row>
    <row r="340" spans="2:62" ht="20.100000000000001" hidden="1" customHeight="1" outlineLevel="1">
      <c r="B340" s="100"/>
      <c r="C340" s="908"/>
      <c r="D340" s="909"/>
      <c r="E340" s="909"/>
      <c r="F340" s="910"/>
      <c r="G340" s="890"/>
      <c r="H340" s="891"/>
      <c r="I340" s="152"/>
      <c r="J340" s="152"/>
      <c r="K340" s="152"/>
      <c r="L340" s="152"/>
      <c r="M340" s="152"/>
      <c r="N340" s="152"/>
      <c r="O340" s="152"/>
      <c r="P340" s="153"/>
      <c r="Q340" s="153"/>
      <c r="R340" s="156">
        <f t="shared" si="264"/>
        <v>0</v>
      </c>
      <c r="S340" s="156">
        <f t="shared" si="265"/>
        <v>0</v>
      </c>
      <c r="U340" s="157">
        <f t="shared" si="271"/>
        <v>0</v>
      </c>
      <c r="W340" s="152"/>
      <c r="X340" s="152"/>
      <c r="Y340" s="152"/>
      <c r="Z340" s="152"/>
      <c r="AA340" s="152"/>
      <c r="AB340" s="152"/>
      <c r="AC340" s="347"/>
      <c r="AD340" s="152"/>
      <c r="AE340" s="152"/>
      <c r="AF340" s="152"/>
      <c r="AG340" s="152"/>
      <c r="AH340" s="152"/>
      <c r="AI340" s="152"/>
      <c r="AJ340" s="347"/>
      <c r="AK340" s="152"/>
      <c r="AL340" s="152"/>
      <c r="AM340" s="295"/>
      <c r="AN340" s="228"/>
      <c r="AO340" s="228"/>
      <c r="AP340" s="228"/>
      <c r="AQ340" s="228"/>
      <c r="AR340" s="228"/>
      <c r="AS340" s="348"/>
      <c r="AT340" s="264">
        <f t="shared" si="228"/>
        <v>0</v>
      </c>
      <c r="AU340" s="259"/>
      <c r="AV340" s="265">
        <f t="shared" si="268"/>
        <v>0</v>
      </c>
      <c r="AX340" s="265">
        <f t="shared" si="272"/>
        <v>0</v>
      </c>
      <c r="AZ340" s="492">
        <f t="shared" si="269"/>
        <v>0</v>
      </c>
      <c r="BB340" s="492">
        <f t="shared" si="270"/>
        <v>0</v>
      </c>
      <c r="BD340" s="265">
        <f t="shared" si="273"/>
        <v>0</v>
      </c>
      <c r="BE340" s="105"/>
      <c r="BF340" s="105"/>
      <c r="BG340" s="105"/>
      <c r="BH340" s="105"/>
      <c r="BI340" s="105"/>
      <c r="BJ340" s="105"/>
    </row>
    <row r="341" spans="2:62" ht="20.100000000000001" hidden="1" customHeight="1" outlineLevel="1">
      <c r="B341" s="100"/>
      <c r="C341" s="908"/>
      <c r="D341" s="909"/>
      <c r="E341" s="909"/>
      <c r="F341" s="910"/>
      <c r="G341" s="890"/>
      <c r="H341" s="891"/>
      <c r="I341" s="152"/>
      <c r="J341" s="152"/>
      <c r="K341" s="152"/>
      <c r="L341" s="152"/>
      <c r="M341" s="152"/>
      <c r="N341" s="152"/>
      <c r="O341" s="152"/>
      <c r="P341" s="153"/>
      <c r="Q341" s="153"/>
      <c r="R341" s="156">
        <f t="shared" si="264"/>
        <v>0</v>
      </c>
      <c r="S341" s="156">
        <f t="shared" si="265"/>
        <v>0</v>
      </c>
      <c r="U341" s="157">
        <f t="shared" si="271"/>
        <v>0</v>
      </c>
      <c r="W341" s="152"/>
      <c r="X341" s="152"/>
      <c r="Y341" s="152"/>
      <c r="Z341" s="152"/>
      <c r="AA341" s="152"/>
      <c r="AB341" s="152"/>
      <c r="AC341" s="347"/>
      <c r="AD341" s="152"/>
      <c r="AE341" s="152"/>
      <c r="AF341" s="152"/>
      <c r="AG341" s="152"/>
      <c r="AH341" s="152"/>
      <c r="AI341" s="152"/>
      <c r="AJ341" s="347"/>
      <c r="AK341" s="152"/>
      <c r="AL341" s="152"/>
      <c r="AM341" s="295"/>
      <c r="AN341" s="228"/>
      <c r="AO341" s="228"/>
      <c r="AP341" s="228"/>
      <c r="AQ341" s="228"/>
      <c r="AR341" s="228"/>
      <c r="AS341" s="348"/>
      <c r="AT341" s="264">
        <f t="shared" si="228"/>
        <v>0</v>
      </c>
      <c r="AU341" s="259"/>
      <c r="AV341" s="265">
        <f t="shared" si="268"/>
        <v>0</v>
      </c>
      <c r="AX341" s="265">
        <f t="shared" si="272"/>
        <v>0</v>
      </c>
      <c r="AZ341" s="492">
        <f t="shared" si="269"/>
        <v>0</v>
      </c>
      <c r="BB341" s="492">
        <f t="shared" si="270"/>
        <v>0</v>
      </c>
      <c r="BD341" s="265">
        <f t="shared" si="273"/>
        <v>0</v>
      </c>
      <c r="BE341" s="105"/>
      <c r="BF341" s="105"/>
      <c r="BG341" s="105"/>
      <c r="BH341" s="105"/>
      <c r="BI341" s="105"/>
      <c r="BJ341" s="105"/>
    </row>
    <row r="342" spans="2:62" ht="20.100000000000001" hidden="1" customHeight="1" outlineLevel="1">
      <c r="B342" s="100"/>
      <c r="C342" s="908"/>
      <c r="D342" s="909"/>
      <c r="E342" s="909"/>
      <c r="F342" s="910"/>
      <c r="G342" s="890"/>
      <c r="H342" s="891"/>
      <c r="I342" s="152"/>
      <c r="J342" s="152"/>
      <c r="K342" s="152"/>
      <c r="L342" s="152"/>
      <c r="M342" s="152"/>
      <c r="N342" s="152"/>
      <c r="O342" s="152"/>
      <c r="P342" s="153"/>
      <c r="Q342" s="153"/>
      <c r="R342" s="156">
        <f t="shared" si="264"/>
        <v>0</v>
      </c>
      <c r="S342" s="156">
        <f t="shared" si="265"/>
        <v>0</v>
      </c>
      <c r="U342" s="157">
        <f t="shared" si="271"/>
        <v>0</v>
      </c>
      <c r="W342" s="152"/>
      <c r="X342" s="152"/>
      <c r="Y342" s="152"/>
      <c r="Z342" s="152"/>
      <c r="AA342" s="152"/>
      <c r="AB342" s="152"/>
      <c r="AC342" s="347"/>
      <c r="AD342" s="152"/>
      <c r="AE342" s="152"/>
      <c r="AF342" s="152"/>
      <c r="AG342" s="152"/>
      <c r="AH342" s="152"/>
      <c r="AI342" s="152"/>
      <c r="AJ342" s="347"/>
      <c r="AK342" s="152"/>
      <c r="AL342" s="152"/>
      <c r="AM342" s="295"/>
      <c r="AN342" s="228"/>
      <c r="AO342" s="228"/>
      <c r="AP342" s="228"/>
      <c r="AQ342" s="228"/>
      <c r="AR342" s="228"/>
      <c r="AS342" s="348"/>
      <c r="AT342" s="264">
        <f t="shared" si="228"/>
        <v>0</v>
      </c>
      <c r="AU342" s="259"/>
      <c r="AV342" s="265">
        <f t="shared" si="268"/>
        <v>0</v>
      </c>
      <c r="AX342" s="265">
        <f t="shared" si="272"/>
        <v>0</v>
      </c>
      <c r="AZ342" s="492">
        <f t="shared" si="269"/>
        <v>0</v>
      </c>
      <c r="BB342" s="492">
        <f t="shared" si="270"/>
        <v>0</v>
      </c>
      <c r="BD342" s="265">
        <f t="shared" si="273"/>
        <v>0</v>
      </c>
      <c r="BE342" s="105"/>
      <c r="BF342" s="105"/>
      <c r="BG342" s="105"/>
      <c r="BH342" s="105"/>
      <c r="BI342" s="105"/>
      <c r="BJ342" s="105"/>
    </row>
    <row r="343" spans="2:62" ht="20.100000000000001" hidden="1" customHeight="1" outlineLevel="1">
      <c r="B343" s="100"/>
      <c r="C343" s="908"/>
      <c r="D343" s="909"/>
      <c r="E343" s="909"/>
      <c r="F343" s="910"/>
      <c r="G343" s="890"/>
      <c r="H343" s="891"/>
      <c r="I343" s="152"/>
      <c r="J343" s="152"/>
      <c r="K343" s="152"/>
      <c r="L343" s="152"/>
      <c r="M343" s="152"/>
      <c r="N343" s="152"/>
      <c r="O343" s="152"/>
      <c r="P343" s="153"/>
      <c r="Q343" s="153"/>
      <c r="R343" s="156">
        <f t="shared" si="264"/>
        <v>0</v>
      </c>
      <c r="S343" s="156">
        <f t="shared" si="265"/>
        <v>0</v>
      </c>
      <c r="U343" s="157">
        <f t="shared" si="271"/>
        <v>0</v>
      </c>
      <c r="W343" s="152"/>
      <c r="X343" s="152"/>
      <c r="Y343" s="152"/>
      <c r="Z343" s="152"/>
      <c r="AA343" s="152"/>
      <c r="AB343" s="152"/>
      <c r="AC343" s="347"/>
      <c r="AD343" s="152"/>
      <c r="AE343" s="152"/>
      <c r="AF343" s="152"/>
      <c r="AG343" s="152"/>
      <c r="AH343" s="152"/>
      <c r="AI343" s="152"/>
      <c r="AJ343" s="347"/>
      <c r="AK343" s="152"/>
      <c r="AL343" s="152"/>
      <c r="AM343" s="295"/>
      <c r="AN343" s="228"/>
      <c r="AO343" s="228"/>
      <c r="AP343" s="228"/>
      <c r="AQ343" s="228"/>
      <c r="AR343" s="228"/>
      <c r="AS343" s="348"/>
      <c r="AT343" s="264">
        <f t="shared" si="228"/>
        <v>0</v>
      </c>
      <c r="AU343" s="259"/>
      <c r="AV343" s="265">
        <f t="shared" si="268"/>
        <v>0</v>
      </c>
      <c r="AX343" s="265">
        <f t="shared" si="272"/>
        <v>0</v>
      </c>
      <c r="AZ343" s="492">
        <f t="shared" si="269"/>
        <v>0</v>
      </c>
      <c r="BB343" s="492">
        <f t="shared" si="270"/>
        <v>0</v>
      </c>
      <c r="BD343" s="265">
        <f t="shared" si="273"/>
        <v>0</v>
      </c>
      <c r="BE343" s="105"/>
      <c r="BF343" s="105"/>
      <c r="BG343" s="105"/>
      <c r="BH343" s="105"/>
      <c r="BI343" s="105"/>
      <c r="BJ343" s="105"/>
    </row>
    <row r="344" spans="2:62" ht="20.100000000000001" hidden="1" customHeight="1" outlineLevel="1">
      <c r="B344" s="100"/>
      <c r="C344" s="908"/>
      <c r="D344" s="909"/>
      <c r="E344" s="909"/>
      <c r="F344" s="910"/>
      <c r="G344" s="890"/>
      <c r="H344" s="891"/>
      <c r="I344" s="152"/>
      <c r="J344" s="152"/>
      <c r="K344" s="152"/>
      <c r="L344" s="152"/>
      <c r="M344" s="152"/>
      <c r="N344" s="152"/>
      <c r="O344" s="152"/>
      <c r="P344" s="153"/>
      <c r="Q344" s="153"/>
      <c r="R344" s="156">
        <f t="shared" si="264"/>
        <v>0</v>
      </c>
      <c r="S344" s="156">
        <f t="shared" si="265"/>
        <v>0</v>
      </c>
      <c r="U344" s="157">
        <f t="shared" si="271"/>
        <v>0</v>
      </c>
      <c r="W344" s="152"/>
      <c r="X344" s="152"/>
      <c r="Y344" s="152"/>
      <c r="Z344" s="152"/>
      <c r="AA344" s="152"/>
      <c r="AB344" s="152"/>
      <c r="AC344" s="347"/>
      <c r="AD344" s="152"/>
      <c r="AE344" s="152"/>
      <c r="AF344" s="152"/>
      <c r="AG344" s="152"/>
      <c r="AH344" s="152"/>
      <c r="AI344" s="152"/>
      <c r="AJ344" s="347"/>
      <c r="AK344" s="152"/>
      <c r="AL344" s="152"/>
      <c r="AM344" s="295"/>
      <c r="AN344" s="228"/>
      <c r="AO344" s="228"/>
      <c r="AP344" s="228"/>
      <c r="AQ344" s="228"/>
      <c r="AR344" s="228"/>
      <c r="AS344" s="348"/>
      <c r="AT344" s="264">
        <f t="shared" si="228"/>
        <v>0</v>
      </c>
      <c r="AU344" s="259"/>
      <c r="AV344" s="265">
        <f t="shared" si="268"/>
        <v>0</v>
      </c>
      <c r="AX344" s="265">
        <f t="shared" si="272"/>
        <v>0</v>
      </c>
      <c r="AZ344" s="492">
        <f t="shared" si="269"/>
        <v>0</v>
      </c>
      <c r="BB344" s="492">
        <f t="shared" si="270"/>
        <v>0</v>
      </c>
      <c r="BD344" s="265">
        <f t="shared" si="273"/>
        <v>0</v>
      </c>
      <c r="BE344" s="105"/>
      <c r="BF344" s="105"/>
      <c r="BG344" s="105"/>
      <c r="BH344" s="105"/>
      <c r="BI344" s="105"/>
      <c r="BJ344" s="105"/>
    </row>
    <row r="345" spans="2:62" ht="20.100000000000001" hidden="1" customHeight="1" outlineLevel="1">
      <c r="B345" s="100"/>
      <c r="C345" s="908"/>
      <c r="D345" s="909"/>
      <c r="E345" s="909"/>
      <c r="F345" s="910"/>
      <c r="G345" s="890"/>
      <c r="H345" s="891"/>
      <c r="I345" s="152"/>
      <c r="J345" s="152"/>
      <c r="K345" s="152"/>
      <c r="L345" s="152"/>
      <c r="M345" s="152"/>
      <c r="N345" s="152"/>
      <c r="O345" s="152"/>
      <c r="P345" s="153"/>
      <c r="Q345" s="153"/>
      <c r="R345" s="156">
        <f t="shared" si="264"/>
        <v>0</v>
      </c>
      <c r="S345" s="156">
        <f t="shared" si="265"/>
        <v>0</v>
      </c>
      <c r="U345" s="157">
        <f t="shared" si="271"/>
        <v>0</v>
      </c>
      <c r="W345" s="152"/>
      <c r="X345" s="152"/>
      <c r="Y345" s="152"/>
      <c r="Z345" s="152"/>
      <c r="AA345" s="152"/>
      <c r="AB345" s="152"/>
      <c r="AC345" s="347"/>
      <c r="AD345" s="152"/>
      <c r="AE345" s="152"/>
      <c r="AF345" s="152"/>
      <c r="AG345" s="152"/>
      <c r="AH345" s="152"/>
      <c r="AI345" s="152"/>
      <c r="AJ345" s="347"/>
      <c r="AK345" s="152"/>
      <c r="AL345" s="152"/>
      <c r="AM345" s="295"/>
      <c r="AN345" s="228"/>
      <c r="AO345" s="228"/>
      <c r="AP345" s="228"/>
      <c r="AQ345" s="228"/>
      <c r="AR345" s="228"/>
      <c r="AS345" s="348"/>
      <c r="AT345" s="264">
        <f t="shared" si="228"/>
        <v>0</v>
      </c>
      <c r="AU345" s="259"/>
      <c r="AV345" s="265">
        <f t="shared" si="268"/>
        <v>0</v>
      </c>
      <c r="AX345" s="265">
        <f t="shared" si="272"/>
        <v>0</v>
      </c>
      <c r="AZ345" s="492">
        <f t="shared" si="269"/>
        <v>0</v>
      </c>
      <c r="BB345" s="492">
        <f t="shared" si="270"/>
        <v>0</v>
      </c>
      <c r="BD345" s="265">
        <f t="shared" si="273"/>
        <v>0</v>
      </c>
      <c r="BE345" s="105"/>
      <c r="BF345" s="105"/>
      <c r="BG345" s="105"/>
      <c r="BH345" s="105"/>
      <c r="BI345" s="105"/>
      <c r="BJ345" s="105"/>
    </row>
    <row r="346" spans="2:62" ht="20.100000000000001" hidden="1" customHeight="1" outlineLevel="1">
      <c r="B346" s="100"/>
      <c r="C346" s="908"/>
      <c r="D346" s="909"/>
      <c r="E346" s="909"/>
      <c r="F346" s="910"/>
      <c r="G346" s="890"/>
      <c r="H346" s="891"/>
      <c r="I346" s="152"/>
      <c r="J346" s="152"/>
      <c r="K346" s="152"/>
      <c r="L346" s="152"/>
      <c r="M346" s="152"/>
      <c r="N346" s="152"/>
      <c r="O346" s="152"/>
      <c r="P346" s="153"/>
      <c r="Q346" s="153"/>
      <c r="R346" s="156">
        <f t="shared" si="264"/>
        <v>0</v>
      </c>
      <c r="S346" s="156">
        <f t="shared" si="265"/>
        <v>0</v>
      </c>
      <c r="U346" s="157">
        <f t="shared" si="271"/>
        <v>0</v>
      </c>
      <c r="W346" s="152"/>
      <c r="X346" s="152"/>
      <c r="Y346" s="152"/>
      <c r="Z346" s="152"/>
      <c r="AA346" s="152"/>
      <c r="AB346" s="152"/>
      <c r="AC346" s="347"/>
      <c r="AD346" s="152"/>
      <c r="AE346" s="152"/>
      <c r="AF346" s="152"/>
      <c r="AG346" s="152"/>
      <c r="AH346" s="152"/>
      <c r="AI346" s="152"/>
      <c r="AJ346" s="347"/>
      <c r="AK346" s="152"/>
      <c r="AL346" s="152"/>
      <c r="AM346" s="295"/>
      <c r="AN346" s="228"/>
      <c r="AO346" s="228"/>
      <c r="AP346" s="228"/>
      <c r="AQ346" s="228"/>
      <c r="AR346" s="228"/>
      <c r="AS346" s="348"/>
      <c r="AT346" s="264">
        <f t="shared" si="228"/>
        <v>0</v>
      </c>
      <c r="AU346" s="259"/>
      <c r="AV346" s="265">
        <f t="shared" si="268"/>
        <v>0</v>
      </c>
      <c r="AX346" s="265">
        <f t="shared" si="272"/>
        <v>0</v>
      </c>
      <c r="AZ346" s="492">
        <f t="shared" si="269"/>
        <v>0</v>
      </c>
      <c r="BB346" s="492">
        <f t="shared" si="270"/>
        <v>0</v>
      </c>
      <c r="BD346" s="265">
        <f t="shared" si="273"/>
        <v>0</v>
      </c>
      <c r="BE346" s="105"/>
      <c r="BF346" s="105"/>
      <c r="BG346" s="105"/>
      <c r="BH346" s="105"/>
      <c r="BI346" s="105"/>
      <c r="BJ346" s="105"/>
    </row>
    <row r="347" spans="2:62" ht="20.100000000000001" hidden="1" customHeight="1" outlineLevel="1">
      <c r="B347" s="100"/>
      <c r="C347" s="908"/>
      <c r="D347" s="909"/>
      <c r="E347" s="909"/>
      <c r="F347" s="910"/>
      <c r="G347" s="890"/>
      <c r="H347" s="891"/>
      <c r="I347" s="152"/>
      <c r="J347" s="152"/>
      <c r="K347" s="152"/>
      <c r="L347" s="152"/>
      <c r="M347" s="152"/>
      <c r="N347" s="152"/>
      <c r="O347" s="152"/>
      <c r="P347" s="153"/>
      <c r="Q347" s="153"/>
      <c r="R347" s="156">
        <f t="shared" si="264"/>
        <v>0</v>
      </c>
      <c r="S347" s="156">
        <f t="shared" si="265"/>
        <v>0</v>
      </c>
      <c r="U347" s="157">
        <f t="shared" si="271"/>
        <v>0</v>
      </c>
      <c r="W347" s="152"/>
      <c r="X347" s="152"/>
      <c r="Y347" s="152"/>
      <c r="Z347" s="152"/>
      <c r="AA347" s="152"/>
      <c r="AB347" s="152"/>
      <c r="AC347" s="347"/>
      <c r="AD347" s="152"/>
      <c r="AE347" s="152"/>
      <c r="AF347" s="152"/>
      <c r="AG347" s="152"/>
      <c r="AH347" s="152"/>
      <c r="AI347" s="152"/>
      <c r="AJ347" s="347"/>
      <c r="AK347" s="152"/>
      <c r="AL347" s="152"/>
      <c r="AM347" s="295"/>
      <c r="AN347" s="228"/>
      <c r="AO347" s="228"/>
      <c r="AP347" s="228"/>
      <c r="AQ347" s="228"/>
      <c r="AR347" s="228"/>
      <c r="AS347" s="348"/>
      <c r="AT347" s="264">
        <f t="shared" si="228"/>
        <v>0</v>
      </c>
      <c r="AU347" s="259"/>
      <c r="AV347" s="265">
        <f t="shared" si="268"/>
        <v>0</v>
      </c>
      <c r="AX347" s="265">
        <f t="shared" si="272"/>
        <v>0</v>
      </c>
      <c r="AZ347" s="492">
        <f t="shared" si="269"/>
        <v>0</v>
      </c>
      <c r="BB347" s="492">
        <f t="shared" si="270"/>
        <v>0</v>
      </c>
      <c r="BD347" s="265">
        <f t="shared" si="273"/>
        <v>0</v>
      </c>
      <c r="BE347" s="105"/>
      <c r="BF347" s="105"/>
      <c r="BG347" s="105"/>
      <c r="BH347" s="105"/>
      <c r="BI347" s="105"/>
      <c r="BJ347" s="105"/>
    </row>
    <row r="348" spans="2:62" ht="20.100000000000001" hidden="1" customHeight="1" outlineLevel="1">
      <c r="B348" s="100"/>
      <c r="C348" s="908"/>
      <c r="D348" s="909"/>
      <c r="E348" s="909"/>
      <c r="F348" s="910"/>
      <c r="G348" s="890"/>
      <c r="H348" s="891"/>
      <c r="I348" s="152"/>
      <c r="J348" s="152"/>
      <c r="K348" s="152"/>
      <c r="L348" s="152"/>
      <c r="M348" s="152"/>
      <c r="N348" s="152"/>
      <c r="O348" s="152"/>
      <c r="P348" s="153"/>
      <c r="Q348" s="153"/>
      <c r="R348" s="156">
        <f t="shared" si="264"/>
        <v>0</v>
      </c>
      <c r="S348" s="156">
        <f t="shared" si="265"/>
        <v>0</v>
      </c>
      <c r="U348" s="157">
        <f t="shared" si="271"/>
        <v>0</v>
      </c>
      <c r="W348" s="152"/>
      <c r="X348" s="152"/>
      <c r="Y348" s="152"/>
      <c r="Z348" s="152"/>
      <c r="AA348" s="152"/>
      <c r="AB348" s="152"/>
      <c r="AC348" s="347"/>
      <c r="AD348" s="152"/>
      <c r="AE348" s="152"/>
      <c r="AF348" s="152"/>
      <c r="AG348" s="152"/>
      <c r="AH348" s="152"/>
      <c r="AI348" s="152"/>
      <c r="AJ348" s="347"/>
      <c r="AK348" s="152"/>
      <c r="AL348" s="152"/>
      <c r="AM348" s="295"/>
      <c r="AN348" s="228"/>
      <c r="AO348" s="228"/>
      <c r="AP348" s="228"/>
      <c r="AQ348" s="228"/>
      <c r="AR348" s="228"/>
      <c r="AS348" s="348"/>
      <c r="AT348" s="264">
        <f t="shared" ref="AT348:AT350" si="274">((W348+AD348)*$W$7+(X348+AE348)*$X$7+(Y348+Z348+AF348+AG348)*$Z$7+(AA348+AH348)*$AA$7+(AB348+AI348)*$AB$7)*Zuschläge_IBN</f>
        <v>0</v>
      </c>
      <c r="AU348" s="259"/>
      <c r="AV348" s="265">
        <f t="shared" si="268"/>
        <v>0</v>
      </c>
      <c r="AX348" s="265">
        <f t="shared" si="272"/>
        <v>0</v>
      </c>
      <c r="AZ348" s="492">
        <f t="shared" si="269"/>
        <v>0</v>
      </c>
      <c r="BB348" s="492">
        <f t="shared" si="270"/>
        <v>0</v>
      </c>
      <c r="BD348" s="265">
        <f t="shared" si="273"/>
        <v>0</v>
      </c>
      <c r="BE348" s="105"/>
      <c r="BF348" s="105"/>
      <c r="BG348" s="105"/>
      <c r="BH348" s="105"/>
      <c r="BI348" s="105"/>
      <c r="BJ348" s="105"/>
    </row>
    <row r="349" spans="2:62" ht="20.100000000000001" hidden="1" customHeight="1" outlineLevel="1">
      <c r="B349" s="100"/>
      <c r="C349" s="908"/>
      <c r="D349" s="909"/>
      <c r="E349" s="909"/>
      <c r="F349" s="910"/>
      <c r="G349" s="890"/>
      <c r="H349" s="891"/>
      <c r="I349" s="152"/>
      <c r="J349" s="152"/>
      <c r="K349" s="152"/>
      <c r="L349" s="152"/>
      <c r="M349" s="152"/>
      <c r="N349" s="152"/>
      <c r="O349" s="152"/>
      <c r="P349" s="153"/>
      <c r="Q349" s="153"/>
      <c r="R349" s="156">
        <f t="shared" si="264"/>
        <v>0</v>
      </c>
      <c r="S349" s="156">
        <f t="shared" si="265"/>
        <v>0</v>
      </c>
      <c r="U349" s="157">
        <f t="shared" si="271"/>
        <v>0</v>
      </c>
      <c r="W349" s="152"/>
      <c r="X349" s="152"/>
      <c r="Y349" s="152"/>
      <c r="Z349" s="152"/>
      <c r="AA349" s="152"/>
      <c r="AB349" s="152"/>
      <c r="AC349" s="347"/>
      <c r="AD349" s="152"/>
      <c r="AE349" s="152"/>
      <c r="AF349" s="152"/>
      <c r="AG349" s="152"/>
      <c r="AH349" s="152"/>
      <c r="AI349" s="152"/>
      <c r="AJ349" s="347"/>
      <c r="AK349" s="152"/>
      <c r="AL349" s="152"/>
      <c r="AM349" s="295"/>
      <c r="AN349" s="228"/>
      <c r="AO349" s="228"/>
      <c r="AP349" s="228"/>
      <c r="AQ349" s="228"/>
      <c r="AR349" s="228"/>
      <c r="AS349" s="348"/>
      <c r="AT349" s="264">
        <f t="shared" si="274"/>
        <v>0</v>
      </c>
      <c r="AU349" s="259"/>
      <c r="AV349" s="265">
        <f t="shared" si="268"/>
        <v>0</v>
      </c>
      <c r="AX349" s="265">
        <f t="shared" si="272"/>
        <v>0</v>
      </c>
      <c r="AZ349" s="492">
        <f t="shared" si="269"/>
        <v>0</v>
      </c>
      <c r="BB349" s="492">
        <f t="shared" si="270"/>
        <v>0</v>
      </c>
      <c r="BD349" s="265">
        <f t="shared" si="273"/>
        <v>0</v>
      </c>
      <c r="BE349" s="105"/>
      <c r="BF349" s="105"/>
      <c r="BG349" s="105"/>
      <c r="BH349" s="105"/>
      <c r="BI349" s="105"/>
      <c r="BJ349" s="105"/>
    </row>
    <row r="350" spans="2:62" ht="20.100000000000001" hidden="1" customHeight="1" outlineLevel="1">
      <c r="B350" s="100"/>
      <c r="C350" s="908"/>
      <c r="D350" s="909"/>
      <c r="E350" s="909"/>
      <c r="F350" s="910"/>
      <c r="G350" s="890"/>
      <c r="H350" s="891"/>
      <c r="I350" s="152"/>
      <c r="J350" s="152"/>
      <c r="K350" s="152"/>
      <c r="L350" s="152"/>
      <c r="M350" s="152"/>
      <c r="N350" s="152"/>
      <c r="O350" s="152"/>
      <c r="P350" s="153"/>
      <c r="Q350" s="153"/>
      <c r="R350" s="156">
        <f t="shared" si="264"/>
        <v>0</v>
      </c>
      <c r="S350" s="156">
        <f t="shared" si="265"/>
        <v>0</v>
      </c>
      <c r="U350" s="157">
        <f t="shared" si="271"/>
        <v>0</v>
      </c>
      <c r="W350" s="152"/>
      <c r="X350" s="152"/>
      <c r="Y350" s="152"/>
      <c r="Z350" s="152"/>
      <c r="AA350" s="152"/>
      <c r="AB350" s="152"/>
      <c r="AC350" s="347"/>
      <c r="AD350" s="152"/>
      <c r="AE350" s="152"/>
      <c r="AF350" s="152"/>
      <c r="AG350" s="152"/>
      <c r="AH350" s="152"/>
      <c r="AI350" s="152"/>
      <c r="AJ350" s="347"/>
      <c r="AK350" s="152"/>
      <c r="AL350" s="152"/>
      <c r="AM350" s="295"/>
      <c r="AN350" s="228"/>
      <c r="AO350" s="228"/>
      <c r="AP350" s="228"/>
      <c r="AQ350" s="228"/>
      <c r="AR350" s="228"/>
      <c r="AS350" s="348"/>
      <c r="AT350" s="264">
        <f t="shared" si="274"/>
        <v>0</v>
      </c>
      <c r="AU350" s="259"/>
      <c r="AV350" s="265">
        <f t="shared" si="268"/>
        <v>0</v>
      </c>
      <c r="AX350" s="265">
        <f t="shared" si="272"/>
        <v>0</v>
      </c>
      <c r="AZ350" s="492">
        <f t="shared" si="269"/>
        <v>0</v>
      </c>
      <c r="BB350" s="492">
        <f t="shared" si="270"/>
        <v>0</v>
      </c>
      <c r="BD350" s="265">
        <f t="shared" si="273"/>
        <v>0</v>
      </c>
      <c r="BE350" s="105"/>
      <c r="BF350" s="105"/>
      <c r="BG350" s="105"/>
      <c r="BH350" s="105"/>
      <c r="BI350" s="105"/>
      <c r="BJ350" s="105"/>
    </row>
    <row r="351" spans="2:62" ht="9.9499999999999993" hidden="1" customHeight="1" outlineLevel="1">
      <c r="B351" s="101"/>
      <c r="C351" s="208"/>
      <c r="D351" s="208"/>
      <c r="E351" s="208"/>
      <c r="F351" s="208"/>
      <c r="G351" s="237"/>
      <c r="H351" s="207"/>
      <c r="I351" s="257"/>
      <c r="J351" s="257"/>
      <c r="K351" s="257"/>
      <c r="L351" s="257"/>
      <c r="M351" s="257"/>
      <c r="N351" s="257"/>
      <c r="O351" s="257"/>
      <c r="P351" s="256"/>
      <c r="Q351" s="102"/>
      <c r="R351" s="102"/>
      <c r="S351" s="102"/>
      <c r="U351" s="98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Z351" s="493"/>
      <c r="BE351" s="105"/>
      <c r="BF351" s="105"/>
      <c r="BG351" s="105"/>
      <c r="BH351" s="105"/>
      <c r="BI351" s="105"/>
      <c r="BJ351" s="105"/>
    </row>
    <row r="352" spans="2:62" ht="20.100000000000001" customHeight="1" collapsed="1">
      <c r="B352" s="8">
        <f>B335+1</f>
        <v>21</v>
      </c>
      <c r="C352" s="916"/>
      <c r="D352" s="917"/>
      <c r="E352" s="917"/>
      <c r="F352" s="918"/>
      <c r="G352" s="429"/>
      <c r="H352" s="206">
        <v>1</v>
      </c>
      <c r="I352" s="642">
        <f t="shared" ref="I352" si="275">$H352*SUM(I353:I367)</f>
        <v>0</v>
      </c>
      <c r="J352" s="643">
        <f t="shared" ref="J352:O352" si="276">$H352*SUM(J353:J367)</f>
        <v>0</v>
      </c>
      <c r="K352" s="644">
        <f t="shared" si="276"/>
        <v>0</v>
      </c>
      <c r="L352" s="645">
        <f t="shared" si="276"/>
        <v>0</v>
      </c>
      <c r="M352" s="645">
        <f t="shared" si="276"/>
        <v>0</v>
      </c>
      <c r="N352" s="644">
        <f t="shared" si="276"/>
        <v>0</v>
      </c>
      <c r="O352" s="642">
        <f t="shared" si="276"/>
        <v>0</v>
      </c>
      <c r="P352" s="209">
        <f t="shared" ref="P352:Q352" si="277">$H352*SUM(P353:P367)</f>
        <v>0</v>
      </c>
      <c r="Q352" s="210">
        <f t="shared" si="277"/>
        <v>0</v>
      </c>
      <c r="R352" s="136">
        <f t="shared" ref="R352:R367" si="278">P352*(1+Gewinn)*(1+SicherheitAngebot)</f>
        <v>0</v>
      </c>
      <c r="S352" s="137">
        <f t="shared" ref="S352:S367" si="279">Q352*(1+MGKZ)*(1+Gewinn)*(1+SicherheitAngebot)</f>
        <v>0</v>
      </c>
      <c r="U352" s="10">
        <f>I352*$I$7+J352*$J$7+K352*$K$7+L352*$L$7+M352*$M$7+N352*$N$7+O352*$O$7+R352+S352</f>
        <v>0</v>
      </c>
      <c r="W352" s="646">
        <f t="shared" ref="W352:AB352" si="280">$H352*SUM(W353:W367)</f>
        <v>0</v>
      </c>
      <c r="X352" s="647">
        <f t="shared" si="280"/>
        <v>0</v>
      </c>
      <c r="Y352" s="648">
        <f t="shared" si="280"/>
        <v>0</v>
      </c>
      <c r="Z352" s="649">
        <f t="shared" si="280"/>
        <v>0</v>
      </c>
      <c r="AA352" s="648">
        <f t="shared" si="280"/>
        <v>0</v>
      </c>
      <c r="AB352" s="646">
        <f t="shared" si="280"/>
        <v>0</v>
      </c>
      <c r="AC352" s="258"/>
      <c r="AD352" s="646">
        <f t="shared" ref="AD352:AM352" si="281">$H352*SUM(AD353:AD367)</f>
        <v>0</v>
      </c>
      <c r="AE352" s="647">
        <f t="shared" si="281"/>
        <v>0</v>
      </c>
      <c r="AF352" s="648">
        <f t="shared" si="281"/>
        <v>0</v>
      </c>
      <c r="AG352" s="649">
        <f t="shared" si="281"/>
        <v>0</v>
      </c>
      <c r="AH352" s="648">
        <f t="shared" si="281"/>
        <v>0</v>
      </c>
      <c r="AI352" s="646">
        <f t="shared" si="281"/>
        <v>0</v>
      </c>
      <c r="AJ352" s="258"/>
      <c r="AK352" s="653">
        <f t="shared" si="281"/>
        <v>0</v>
      </c>
      <c r="AL352" s="653">
        <f t="shared" si="281"/>
        <v>0</v>
      </c>
      <c r="AM352" s="653">
        <f t="shared" si="281"/>
        <v>0</v>
      </c>
      <c r="AN352" s="227">
        <f>$H352*SUM(AN353:AN367)*(1+Gewinn)*(1+SicherheitAngebot)</f>
        <v>0</v>
      </c>
      <c r="AO352" s="227">
        <f>$H352*SUM(AO353:AO367)*(1+Gewinn)*(1+SicherheitAngebot)</f>
        <v>0</v>
      </c>
      <c r="AP352" s="227">
        <f>$H352*SUM(AP353:AP367)*(1+Gewinn)*(1+SicherheitAngebot)</f>
        <v>0</v>
      </c>
      <c r="AQ352" s="227">
        <f>$H352*SUM(AQ353:AQ367)*(1+Gewinn)*(1+SicherheitAngebot)</f>
        <v>0</v>
      </c>
      <c r="AR352" s="227">
        <f>$H352*SUM(AR353:AR367)*(1+Gewinn)*(1+SicherheitAngebot)</f>
        <v>0</v>
      </c>
      <c r="AS352" s="262"/>
      <c r="AT352" s="263">
        <f t="shared" ref="AT352:AT384" si="282">((W352+AD352)*$W$7+(X352+AE352)*$X$7+(Y352+Z352+AF352+AG352)*$Z$7+(AA352+AH352)*$AA$7+(AB352+AI352)*$AB$7)*Zuschläge_IBN</f>
        <v>0</v>
      </c>
      <c r="AU352" s="259"/>
      <c r="AV352" s="491">
        <f>AK352*$AK$7+AL352*$AL$7+AM352*$AM$7+SUM(AN352:AR352)+AT352/Zuschläge_IBN+AT352</f>
        <v>0</v>
      </c>
      <c r="AX352" s="685">
        <f>U352+AV352</f>
        <v>0</v>
      </c>
      <c r="AZ352" s="490">
        <f>IF(H352&gt;0,U352/(1+SicherheitAngebot)*(1+Sicherheit),0)</f>
        <v>0</v>
      </c>
      <c r="BB352" s="490">
        <f>IF(H352&gt;0,AV352/(1+SicherheitAngebot)*(1+Sicherheit),0)</f>
        <v>0</v>
      </c>
      <c r="BD352" s="490">
        <f>AZ352+BB352</f>
        <v>0</v>
      </c>
      <c r="BE352" s="105"/>
      <c r="BF352" s="105"/>
      <c r="BG352" s="105"/>
      <c r="BH352" s="105"/>
      <c r="BI352" s="105"/>
      <c r="BJ352" s="105"/>
    </row>
    <row r="353" spans="2:62" ht="20.100000000000001" hidden="1" customHeight="1" outlineLevel="1">
      <c r="B353" s="99"/>
      <c r="C353" s="908"/>
      <c r="D353" s="909"/>
      <c r="E353" s="909"/>
      <c r="F353" s="910"/>
      <c r="G353" s="890"/>
      <c r="H353" s="901"/>
      <c r="I353" s="152"/>
      <c r="J353" s="152"/>
      <c r="K353" s="152"/>
      <c r="L353" s="152"/>
      <c r="M353" s="152"/>
      <c r="N353" s="152"/>
      <c r="O353" s="152"/>
      <c r="P353" s="153"/>
      <c r="Q353" s="153"/>
      <c r="R353" s="156">
        <f t="shared" si="278"/>
        <v>0</v>
      </c>
      <c r="S353" s="156">
        <f t="shared" si="279"/>
        <v>0</v>
      </c>
      <c r="U353" s="157">
        <f>I353*$I$7+J353*$J$7+K353*$K$7+L353*$L$7+M353*$M$7+N353*$N$7+O353*$O$7+R353+S353</f>
        <v>0</v>
      </c>
      <c r="W353" s="152"/>
      <c r="X353" s="152"/>
      <c r="Y353" s="152"/>
      <c r="Z353" s="152"/>
      <c r="AA353" s="152"/>
      <c r="AB353" s="152"/>
      <c r="AC353" s="347"/>
      <c r="AD353" s="152"/>
      <c r="AE353" s="152"/>
      <c r="AF353" s="152"/>
      <c r="AG353" s="152"/>
      <c r="AH353" s="152"/>
      <c r="AI353" s="152"/>
      <c r="AJ353" s="347"/>
      <c r="AK353" s="152"/>
      <c r="AL353" s="152"/>
      <c r="AM353" s="295"/>
      <c r="AN353" s="228"/>
      <c r="AO353" s="228"/>
      <c r="AP353" s="228"/>
      <c r="AQ353" s="228"/>
      <c r="AR353" s="228"/>
      <c r="AS353" s="348"/>
      <c r="AT353" s="264">
        <f t="shared" si="282"/>
        <v>0</v>
      </c>
      <c r="AU353" s="259"/>
      <c r="AV353" s="265">
        <f t="shared" ref="AV353:AV367" si="283">AK353*$AK$7+AL353*$AL$7+AM353*$AM$7+SUM(AN353:AR353)*(1+Gewinn)*(1+SicherheitAngebot)+AT353/Zuschläge_IBN+AT353</f>
        <v>0</v>
      </c>
      <c r="AX353" s="265">
        <f>U353+AV353</f>
        <v>0</v>
      </c>
      <c r="AZ353" s="492">
        <f t="shared" ref="AZ353:AZ367" si="284">U353/(1+SicherheitAngebot)*(1+Sicherheit)</f>
        <v>0</v>
      </c>
      <c r="BB353" s="492">
        <f t="shared" ref="BB353:BB367" si="285">AV353/(1+SicherheitAngebot)*(1+Sicherheit)</f>
        <v>0</v>
      </c>
      <c r="BD353" s="265">
        <f>AZ353+BB353</f>
        <v>0</v>
      </c>
      <c r="BE353" s="105"/>
      <c r="BF353" s="105"/>
      <c r="BG353" s="105"/>
      <c r="BH353" s="105"/>
      <c r="BI353" s="105"/>
      <c r="BJ353" s="105"/>
    </row>
    <row r="354" spans="2:62" ht="20.100000000000001" hidden="1" customHeight="1" outlineLevel="1">
      <c r="B354" s="100"/>
      <c r="C354" s="908"/>
      <c r="D354" s="909"/>
      <c r="E354" s="909"/>
      <c r="F354" s="910"/>
      <c r="G354" s="890"/>
      <c r="H354" s="891"/>
      <c r="I354" s="152"/>
      <c r="J354" s="152"/>
      <c r="K354" s="152"/>
      <c r="L354" s="152"/>
      <c r="M354" s="152"/>
      <c r="N354" s="152"/>
      <c r="O354" s="152"/>
      <c r="P354" s="153"/>
      <c r="Q354" s="153"/>
      <c r="R354" s="156">
        <f t="shared" si="278"/>
        <v>0</v>
      </c>
      <c r="S354" s="156">
        <f t="shared" si="279"/>
        <v>0</v>
      </c>
      <c r="U354" s="157">
        <f t="shared" ref="U354:U367" si="286">I354*$I$7+J354*$J$7+K354*$K$7+L354*$L$7+M354*$M$7+N354*$N$7+O354*$O$7+R354+S354</f>
        <v>0</v>
      </c>
      <c r="W354" s="152"/>
      <c r="X354" s="152"/>
      <c r="Y354" s="152"/>
      <c r="Z354" s="152"/>
      <c r="AA354" s="152"/>
      <c r="AB354" s="152"/>
      <c r="AC354" s="347"/>
      <c r="AD354" s="152"/>
      <c r="AE354" s="152"/>
      <c r="AF354" s="152"/>
      <c r="AG354" s="152"/>
      <c r="AH354" s="152"/>
      <c r="AI354" s="152"/>
      <c r="AJ354" s="347"/>
      <c r="AK354" s="152"/>
      <c r="AL354" s="152"/>
      <c r="AM354" s="295"/>
      <c r="AN354" s="228"/>
      <c r="AO354" s="228"/>
      <c r="AP354" s="228"/>
      <c r="AQ354" s="228"/>
      <c r="AR354" s="228"/>
      <c r="AS354" s="348"/>
      <c r="AT354" s="264">
        <f t="shared" si="282"/>
        <v>0</v>
      </c>
      <c r="AU354" s="259"/>
      <c r="AV354" s="265">
        <f t="shared" si="283"/>
        <v>0</v>
      </c>
      <c r="AX354" s="265">
        <f t="shared" ref="AX354:AX367" si="287">U354+AV354</f>
        <v>0</v>
      </c>
      <c r="AZ354" s="492">
        <f t="shared" si="284"/>
        <v>0</v>
      </c>
      <c r="BB354" s="492">
        <f t="shared" si="285"/>
        <v>0</v>
      </c>
      <c r="BD354" s="265">
        <f t="shared" ref="BD354:BD367" si="288">AZ354+BB354</f>
        <v>0</v>
      </c>
      <c r="BE354" s="105"/>
      <c r="BF354" s="105"/>
      <c r="BG354" s="105"/>
      <c r="BH354" s="105"/>
      <c r="BI354" s="105"/>
      <c r="BJ354" s="105"/>
    </row>
    <row r="355" spans="2:62" ht="20.100000000000001" hidden="1" customHeight="1" outlineLevel="1">
      <c r="B355" s="100"/>
      <c r="C355" s="908"/>
      <c r="D355" s="909"/>
      <c r="E355" s="909"/>
      <c r="F355" s="910"/>
      <c r="G355" s="890"/>
      <c r="H355" s="891"/>
      <c r="I355" s="152"/>
      <c r="J355" s="152"/>
      <c r="K355" s="152"/>
      <c r="L355" s="152"/>
      <c r="M355" s="152"/>
      <c r="N355" s="152"/>
      <c r="O355" s="152"/>
      <c r="P355" s="153"/>
      <c r="Q355" s="153"/>
      <c r="R355" s="156">
        <f t="shared" si="278"/>
        <v>0</v>
      </c>
      <c r="S355" s="156">
        <f t="shared" si="279"/>
        <v>0</v>
      </c>
      <c r="U355" s="157">
        <f t="shared" si="286"/>
        <v>0</v>
      </c>
      <c r="W355" s="152"/>
      <c r="X355" s="152"/>
      <c r="Y355" s="152"/>
      <c r="Z355" s="152"/>
      <c r="AA355" s="152"/>
      <c r="AB355" s="152"/>
      <c r="AC355" s="347"/>
      <c r="AD355" s="152"/>
      <c r="AE355" s="152"/>
      <c r="AF355" s="152"/>
      <c r="AG355" s="152"/>
      <c r="AH355" s="152"/>
      <c r="AI355" s="152"/>
      <c r="AJ355" s="347"/>
      <c r="AK355" s="152"/>
      <c r="AL355" s="152"/>
      <c r="AM355" s="295"/>
      <c r="AN355" s="228"/>
      <c r="AO355" s="228"/>
      <c r="AP355" s="228"/>
      <c r="AQ355" s="228"/>
      <c r="AR355" s="228"/>
      <c r="AS355" s="348"/>
      <c r="AT355" s="264">
        <f t="shared" si="282"/>
        <v>0</v>
      </c>
      <c r="AU355" s="259"/>
      <c r="AV355" s="265">
        <f t="shared" si="283"/>
        <v>0</v>
      </c>
      <c r="AX355" s="265">
        <f t="shared" si="287"/>
        <v>0</v>
      </c>
      <c r="AZ355" s="492">
        <f t="shared" si="284"/>
        <v>0</v>
      </c>
      <c r="BB355" s="492">
        <f t="shared" si="285"/>
        <v>0</v>
      </c>
      <c r="BD355" s="265">
        <f t="shared" si="288"/>
        <v>0</v>
      </c>
      <c r="BE355" s="105"/>
      <c r="BF355" s="105"/>
      <c r="BG355" s="105"/>
      <c r="BH355" s="105"/>
      <c r="BI355" s="105"/>
      <c r="BJ355" s="105"/>
    </row>
    <row r="356" spans="2:62" ht="20.100000000000001" hidden="1" customHeight="1" outlineLevel="1">
      <c r="B356" s="100"/>
      <c r="C356" s="908"/>
      <c r="D356" s="909"/>
      <c r="E356" s="909"/>
      <c r="F356" s="910"/>
      <c r="G356" s="890"/>
      <c r="H356" s="891"/>
      <c r="I356" s="152"/>
      <c r="J356" s="152"/>
      <c r="K356" s="152"/>
      <c r="L356" s="152"/>
      <c r="M356" s="152"/>
      <c r="N356" s="152"/>
      <c r="O356" s="152"/>
      <c r="P356" s="153"/>
      <c r="Q356" s="153"/>
      <c r="R356" s="156">
        <f t="shared" si="278"/>
        <v>0</v>
      </c>
      <c r="S356" s="156">
        <f t="shared" si="279"/>
        <v>0</v>
      </c>
      <c r="U356" s="157">
        <f t="shared" si="286"/>
        <v>0</v>
      </c>
      <c r="W356" s="152"/>
      <c r="X356" s="152"/>
      <c r="Y356" s="152"/>
      <c r="Z356" s="152"/>
      <c r="AA356" s="152"/>
      <c r="AB356" s="152"/>
      <c r="AC356" s="347"/>
      <c r="AD356" s="152"/>
      <c r="AE356" s="152"/>
      <c r="AF356" s="152"/>
      <c r="AG356" s="152"/>
      <c r="AH356" s="152"/>
      <c r="AI356" s="152"/>
      <c r="AJ356" s="347"/>
      <c r="AK356" s="152"/>
      <c r="AL356" s="152"/>
      <c r="AM356" s="295"/>
      <c r="AN356" s="228"/>
      <c r="AO356" s="228"/>
      <c r="AP356" s="228"/>
      <c r="AQ356" s="228"/>
      <c r="AR356" s="228"/>
      <c r="AS356" s="348"/>
      <c r="AT356" s="264">
        <f t="shared" si="282"/>
        <v>0</v>
      </c>
      <c r="AU356" s="259"/>
      <c r="AV356" s="265">
        <f t="shared" si="283"/>
        <v>0</v>
      </c>
      <c r="AX356" s="265">
        <f t="shared" si="287"/>
        <v>0</v>
      </c>
      <c r="AZ356" s="492">
        <f t="shared" si="284"/>
        <v>0</v>
      </c>
      <c r="BB356" s="492">
        <f t="shared" si="285"/>
        <v>0</v>
      </c>
      <c r="BD356" s="265">
        <f t="shared" si="288"/>
        <v>0</v>
      </c>
      <c r="BE356" s="105"/>
      <c r="BF356" s="105"/>
      <c r="BG356" s="105"/>
      <c r="BH356" s="105"/>
      <c r="BI356" s="105"/>
      <c r="BJ356" s="105"/>
    </row>
    <row r="357" spans="2:62" ht="20.100000000000001" hidden="1" customHeight="1" outlineLevel="1">
      <c r="B357" s="100"/>
      <c r="C357" s="908"/>
      <c r="D357" s="909"/>
      <c r="E357" s="909"/>
      <c r="F357" s="910"/>
      <c r="G357" s="890"/>
      <c r="H357" s="891"/>
      <c r="I357" s="152"/>
      <c r="J357" s="152"/>
      <c r="K357" s="152"/>
      <c r="L357" s="152"/>
      <c r="M357" s="152"/>
      <c r="N357" s="152"/>
      <c r="O357" s="152"/>
      <c r="P357" s="153"/>
      <c r="Q357" s="153"/>
      <c r="R357" s="156">
        <f t="shared" si="278"/>
        <v>0</v>
      </c>
      <c r="S357" s="156">
        <f t="shared" si="279"/>
        <v>0</v>
      </c>
      <c r="U357" s="157">
        <f t="shared" si="286"/>
        <v>0</v>
      </c>
      <c r="W357" s="152"/>
      <c r="X357" s="152"/>
      <c r="Y357" s="152"/>
      <c r="Z357" s="152"/>
      <c r="AA357" s="152"/>
      <c r="AB357" s="152"/>
      <c r="AC357" s="347"/>
      <c r="AD357" s="152"/>
      <c r="AE357" s="152"/>
      <c r="AF357" s="152"/>
      <c r="AG357" s="152"/>
      <c r="AH357" s="152"/>
      <c r="AI357" s="152"/>
      <c r="AJ357" s="347"/>
      <c r="AK357" s="152"/>
      <c r="AL357" s="152"/>
      <c r="AM357" s="295"/>
      <c r="AN357" s="228"/>
      <c r="AO357" s="228"/>
      <c r="AP357" s="228"/>
      <c r="AQ357" s="228"/>
      <c r="AR357" s="228"/>
      <c r="AS357" s="348"/>
      <c r="AT357" s="264">
        <f t="shared" si="282"/>
        <v>0</v>
      </c>
      <c r="AU357" s="259"/>
      <c r="AV357" s="265">
        <f t="shared" si="283"/>
        <v>0</v>
      </c>
      <c r="AX357" s="265">
        <f t="shared" si="287"/>
        <v>0</v>
      </c>
      <c r="AZ357" s="492">
        <f t="shared" si="284"/>
        <v>0</v>
      </c>
      <c r="BB357" s="492">
        <f t="shared" si="285"/>
        <v>0</v>
      </c>
      <c r="BD357" s="265">
        <f t="shared" si="288"/>
        <v>0</v>
      </c>
      <c r="BE357" s="105"/>
      <c r="BF357" s="105"/>
      <c r="BG357" s="105"/>
      <c r="BH357" s="105"/>
      <c r="BI357" s="105"/>
      <c r="BJ357" s="105"/>
    </row>
    <row r="358" spans="2:62" ht="20.100000000000001" hidden="1" customHeight="1" outlineLevel="1">
      <c r="B358" s="100"/>
      <c r="C358" s="908"/>
      <c r="D358" s="909"/>
      <c r="E358" s="909"/>
      <c r="F358" s="910"/>
      <c r="G358" s="890"/>
      <c r="H358" s="891"/>
      <c r="I358" s="152"/>
      <c r="J358" s="152"/>
      <c r="K358" s="152"/>
      <c r="L358" s="152"/>
      <c r="M358" s="152"/>
      <c r="N358" s="152"/>
      <c r="O358" s="152"/>
      <c r="P358" s="153"/>
      <c r="Q358" s="153"/>
      <c r="R358" s="156">
        <f t="shared" si="278"/>
        <v>0</v>
      </c>
      <c r="S358" s="156">
        <f t="shared" si="279"/>
        <v>0</v>
      </c>
      <c r="U358" s="157">
        <f t="shared" si="286"/>
        <v>0</v>
      </c>
      <c r="W358" s="152"/>
      <c r="X358" s="152"/>
      <c r="Y358" s="152"/>
      <c r="Z358" s="152"/>
      <c r="AA358" s="152"/>
      <c r="AB358" s="152"/>
      <c r="AC358" s="347"/>
      <c r="AD358" s="152"/>
      <c r="AE358" s="152"/>
      <c r="AF358" s="152"/>
      <c r="AG358" s="152"/>
      <c r="AH358" s="152"/>
      <c r="AI358" s="152"/>
      <c r="AJ358" s="347"/>
      <c r="AK358" s="152"/>
      <c r="AL358" s="152"/>
      <c r="AM358" s="295"/>
      <c r="AN358" s="228"/>
      <c r="AO358" s="228"/>
      <c r="AP358" s="228"/>
      <c r="AQ358" s="228"/>
      <c r="AR358" s="228"/>
      <c r="AS358" s="348"/>
      <c r="AT358" s="264">
        <f t="shared" si="282"/>
        <v>0</v>
      </c>
      <c r="AU358" s="259"/>
      <c r="AV358" s="265">
        <f t="shared" si="283"/>
        <v>0</v>
      </c>
      <c r="AX358" s="265">
        <f t="shared" si="287"/>
        <v>0</v>
      </c>
      <c r="AZ358" s="492">
        <f t="shared" si="284"/>
        <v>0</v>
      </c>
      <c r="BB358" s="492">
        <f t="shared" si="285"/>
        <v>0</v>
      </c>
      <c r="BD358" s="265">
        <f t="shared" si="288"/>
        <v>0</v>
      </c>
      <c r="BE358" s="105"/>
      <c r="BF358" s="105"/>
      <c r="BG358" s="105"/>
      <c r="BH358" s="105"/>
      <c r="BI358" s="105"/>
      <c r="BJ358" s="105"/>
    </row>
    <row r="359" spans="2:62" ht="20.100000000000001" hidden="1" customHeight="1" outlineLevel="1">
      <c r="B359" s="100"/>
      <c r="C359" s="908"/>
      <c r="D359" s="909"/>
      <c r="E359" s="909"/>
      <c r="F359" s="910"/>
      <c r="G359" s="890"/>
      <c r="H359" s="891"/>
      <c r="I359" s="152"/>
      <c r="J359" s="152"/>
      <c r="K359" s="152"/>
      <c r="L359" s="152"/>
      <c r="M359" s="152"/>
      <c r="N359" s="152"/>
      <c r="O359" s="152"/>
      <c r="P359" s="153"/>
      <c r="Q359" s="153"/>
      <c r="R359" s="156">
        <f t="shared" si="278"/>
        <v>0</v>
      </c>
      <c r="S359" s="156">
        <f t="shared" si="279"/>
        <v>0</v>
      </c>
      <c r="U359" s="157">
        <f t="shared" si="286"/>
        <v>0</v>
      </c>
      <c r="W359" s="152"/>
      <c r="X359" s="152"/>
      <c r="Y359" s="152"/>
      <c r="Z359" s="152"/>
      <c r="AA359" s="152"/>
      <c r="AB359" s="152"/>
      <c r="AC359" s="347"/>
      <c r="AD359" s="152"/>
      <c r="AE359" s="152"/>
      <c r="AF359" s="152"/>
      <c r="AG359" s="152"/>
      <c r="AH359" s="152"/>
      <c r="AI359" s="152"/>
      <c r="AJ359" s="347"/>
      <c r="AK359" s="152"/>
      <c r="AL359" s="152"/>
      <c r="AM359" s="295"/>
      <c r="AN359" s="228"/>
      <c r="AO359" s="228"/>
      <c r="AP359" s="228"/>
      <c r="AQ359" s="228"/>
      <c r="AR359" s="228"/>
      <c r="AS359" s="348"/>
      <c r="AT359" s="264">
        <f t="shared" si="282"/>
        <v>0</v>
      </c>
      <c r="AU359" s="259"/>
      <c r="AV359" s="265">
        <f t="shared" si="283"/>
        <v>0</v>
      </c>
      <c r="AX359" s="265">
        <f t="shared" si="287"/>
        <v>0</v>
      </c>
      <c r="AZ359" s="492">
        <f t="shared" si="284"/>
        <v>0</v>
      </c>
      <c r="BB359" s="492">
        <f t="shared" si="285"/>
        <v>0</v>
      </c>
      <c r="BD359" s="265">
        <f t="shared" si="288"/>
        <v>0</v>
      </c>
      <c r="BE359" s="105"/>
      <c r="BF359" s="105"/>
      <c r="BG359" s="105"/>
      <c r="BH359" s="105"/>
      <c r="BI359" s="105"/>
      <c r="BJ359" s="105"/>
    </row>
    <row r="360" spans="2:62" ht="20.100000000000001" hidden="1" customHeight="1" outlineLevel="1">
      <c r="B360" s="100"/>
      <c r="C360" s="908"/>
      <c r="D360" s="909"/>
      <c r="E360" s="909"/>
      <c r="F360" s="910"/>
      <c r="G360" s="890"/>
      <c r="H360" s="891"/>
      <c r="I360" s="152"/>
      <c r="J360" s="152"/>
      <c r="K360" s="152"/>
      <c r="L360" s="152"/>
      <c r="M360" s="152"/>
      <c r="N360" s="152"/>
      <c r="O360" s="152"/>
      <c r="P360" s="153"/>
      <c r="Q360" s="153"/>
      <c r="R360" s="156">
        <f t="shared" si="278"/>
        <v>0</v>
      </c>
      <c r="S360" s="156">
        <f t="shared" si="279"/>
        <v>0</v>
      </c>
      <c r="U360" s="157">
        <f t="shared" si="286"/>
        <v>0</v>
      </c>
      <c r="W360" s="152"/>
      <c r="X360" s="152"/>
      <c r="Y360" s="152"/>
      <c r="Z360" s="152"/>
      <c r="AA360" s="152"/>
      <c r="AB360" s="152"/>
      <c r="AC360" s="347"/>
      <c r="AD360" s="152"/>
      <c r="AE360" s="152"/>
      <c r="AF360" s="152"/>
      <c r="AG360" s="152"/>
      <c r="AH360" s="152"/>
      <c r="AI360" s="152"/>
      <c r="AJ360" s="347"/>
      <c r="AK360" s="152"/>
      <c r="AL360" s="152"/>
      <c r="AM360" s="295"/>
      <c r="AN360" s="228"/>
      <c r="AO360" s="228"/>
      <c r="AP360" s="228"/>
      <c r="AQ360" s="228"/>
      <c r="AR360" s="228"/>
      <c r="AS360" s="348"/>
      <c r="AT360" s="264">
        <f t="shared" si="282"/>
        <v>0</v>
      </c>
      <c r="AU360" s="259"/>
      <c r="AV360" s="265">
        <f t="shared" si="283"/>
        <v>0</v>
      </c>
      <c r="AX360" s="265">
        <f t="shared" si="287"/>
        <v>0</v>
      </c>
      <c r="AZ360" s="492">
        <f t="shared" si="284"/>
        <v>0</v>
      </c>
      <c r="BB360" s="492">
        <f t="shared" si="285"/>
        <v>0</v>
      </c>
      <c r="BD360" s="265">
        <f t="shared" si="288"/>
        <v>0</v>
      </c>
      <c r="BE360" s="105"/>
      <c r="BF360" s="105"/>
      <c r="BG360" s="105"/>
      <c r="BH360" s="105"/>
      <c r="BI360" s="105"/>
      <c r="BJ360" s="105"/>
    </row>
    <row r="361" spans="2:62" ht="20.100000000000001" hidden="1" customHeight="1" outlineLevel="1">
      <c r="B361" s="100"/>
      <c r="C361" s="908"/>
      <c r="D361" s="909"/>
      <c r="E361" s="909"/>
      <c r="F361" s="910"/>
      <c r="G361" s="890"/>
      <c r="H361" s="891"/>
      <c r="I361" s="152"/>
      <c r="J361" s="152"/>
      <c r="K361" s="152"/>
      <c r="L361" s="152"/>
      <c r="M361" s="152"/>
      <c r="N361" s="152"/>
      <c r="O361" s="152"/>
      <c r="P361" s="153"/>
      <c r="Q361" s="153"/>
      <c r="R361" s="156">
        <f t="shared" si="278"/>
        <v>0</v>
      </c>
      <c r="S361" s="156">
        <f t="shared" si="279"/>
        <v>0</v>
      </c>
      <c r="U361" s="157">
        <f t="shared" si="286"/>
        <v>0</v>
      </c>
      <c r="W361" s="152"/>
      <c r="X361" s="152"/>
      <c r="Y361" s="152"/>
      <c r="Z361" s="152"/>
      <c r="AA361" s="152"/>
      <c r="AB361" s="152"/>
      <c r="AC361" s="347"/>
      <c r="AD361" s="152"/>
      <c r="AE361" s="152"/>
      <c r="AF361" s="152"/>
      <c r="AG361" s="152"/>
      <c r="AH361" s="152"/>
      <c r="AI361" s="152"/>
      <c r="AJ361" s="347"/>
      <c r="AK361" s="152"/>
      <c r="AL361" s="152"/>
      <c r="AM361" s="295"/>
      <c r="AN361" s="228"/>
      <c r="AO361" s="228"/>
      <c r="AP361" s="228"/>
      <c r="AQ361" s="228"/>
      <c r="AR361" s="228"/>
      <c r="AS361" s="348"/>
      <c r="AT361" s="264">
        <f t="shared" si="282"/>
        <v>0</v>
      </c>
      <c r="AU361" s="259"/>
      <c r="AV361" s="265">
        <f t="shared" si="283"/>
        <v>0</v>
      </c>
      <c r="AX361" s="265">
        <f t="shared" si="287"/>
        <v>0</v>
      </c>
      <c r="AZ361" s="492">
        <f t="shared" si="284"/>
        <v>0</v>
      </c>
      <c r="BB361" s="492">
        <f t="shared" si="285"/>
        <v>0</v>
      </c>
      <c r="BD361" s="265">
        <f t="shared" si="288"/>
        <v>0</v>
      </c>
      <c r="BE361" s="105"/>
      <c r="BF361" s="105"/>
      <c r="BG361" s="105"/>
      <c r="BH361" s="105"/>
      <c r="BI361" s="105"/>
      <c r="BJ361" s="105"/>
    </row>
    <row r="362" spans="2:62" ht="20.100000000000001" hidden="1" customHeight="1" outlineLevel="1">
      <c r="B362" s="100"/>
      <c r="C362" s="908"/>
      <c r="D362" s="909"/>
      <c r="E362" s="909"/>
      <c r="F362" s="910"/>
      <c r="G362" s="890"/>
      <c r="H362" s="891"/>
      <c r="I362" s="152"/>
      <c r="J362" s="152"/>
      <c r="K362" s="152"/>
      <c r="L362" s="152"/>
      <c r="M362" s="152"/>
      <c r="N362" s="152"/>
      <c r="O362" s="152"/>
      <c r="P362" s="153"/>
      <c r="Q362" s="153"/>
      <c r="R362" s="156">
        <f t="shared" si="278"/>
        <v>0</v>
      </c>
      <c r="S362" s="156">
        <f t="shared" si="279"/>
        <v>0</v>
      </c>
      <c r="U362" s="157">
        <f t="shared" si="286"/>
        <v>0</v>
      </c>
      <c r="W362" s="152"/>
      <c r="X362" s="152"/>
      <c r="Y362" s="152"/>
      <c r="Z362" s="152"/>
      <c r="AA362" s="152"/>
      <c r="AB362" s="152"/>
      <c r="AC362" s="347"/>
      <c r="AD362" s="152"/>
      <c r="AE362" s="152"/>
      <c r="AF362" s="152"/>
      <c r="AG362" s="152"/>
      <c r="AH362" s="152"/>
      <c r="AI362" s="152"/>
      <c r="AJ362" s="347"/>
      <c r="AK362" s="152"/>
      <c r="AL362" s="152"/>
      <c r="AM362" s="295"/>
      <c r="AN362" s="228"/>
      <c r="AO362" s="228"/>
      <c r="AP362" s="228"/>
      <c r="AQ362" s="228"/>
      <c r="AR362" s="228"/>
      <c r="AS362" s="348"/>
      <c r="AT362" s="264">
        <f t="shared" si="282"/>
        <v>0</v>
      </c>
      <c r="AU362" s="259"/>
      <c r="AV362" s="265">
        <f t="shared" si="283"/>
        <v>0</v>
      </c>
      <c r="AX362" s="265">
        <f t="shared" si="287"/>
        <v>0</v>
      </c>
      <c r="AZ362" s="492">
        <f t="shared" si="284"/>
        <v>0</v>
      </c>
      <c r="BB362" s="492">
        <f t="shared" si="285"/>
        <v>0</v>
      </c>
      <c r="BD362" s="265">
        <f t="shared" si="288"/>
        <v>0</v>
      </c>
      <c r="BE362" s="105"/>
      <c r="BF362" s="105"/>
      <c r="BG362" s="105"/>
      <c r="BH362" s="105"/>
      <c r="BI362" s="105"/>
      <c r="BJ362" s="105"/>
    </row>
    <row r="363" spans="2:62" ht="20.100000000000001" hidden="1" customHeight="1" outlineLevel="1">
      <c r="B363" s="100"/>
      <c r="C363" s="908"/>
      <c r="D363" s="909"/>
      <c r="E363" s="909"/>
      <c r="F363" s="910"/>
      <c r="G363" s="890"/>
      <c r="H363" s="891"/>
      <c r="I363" s="152"/>
      <c r="J363" s="152"/>
      <c r="K363" s="152"/>
      <c r="L363" s="152"/>
      <c r="M363" s="152"/>
      <c r="N363" s="152"/>
      <c r="O363" s="152"/>
      <c r="P363" s="153"/>
      <c r="Q363" s="153"/>
      <c r="R363" s="156">
        <f t="shared" si="278"/>
        <v>0</v>
      </c>
      <c r="S363" s="156">
        <f t="shared" si="279"/>
        <v>0</v>
      </c>
      <c r="U363" s="157">
        <f t="shared" si="286"/>
        <v>0</v>
      </c>
      <c r="W363" s="152"/>
      <c r="X363" s="152"/>
      <c r="Y363" s="152"/>
      <c r="Z363" s="152"/>
      <c r="AA363" s="152"/>
      <c r="AB363" s="152"/>
      <c r="AC363" s="347"/>
      <c r="AD363" s="152"/>
      <c r="AE363" s="152"/>
      <c r="AF363" s="152"/>
      <c r="AG363" s="152"/>
      <c r="AH363" s="152"/>
      <c r="AI363" s="152"/>
      <c r="AJ363" s="347"/>
      <c r="AK363" s="152"/>
      <c r="AL363" s="152"/>
      <c r="AM363" s="295"/>
      <c r="AN363" s="228"/>
      <c r="AO363" s="228"/>
      <c r="AP363" s="228"/>
      <c r="AQ363" s="228"/>
      <c r="AR363" s="228"/>
      <c r="AS363" s="348"/>
      <c r="AT363" s="264">
        <f t="shared" si="282"/>
        <v>0</v>
      </c>
      <c r="AU363" s="259"/>
      <c r="AV363" s="265">
        <f t="shared" si="283"/>
        <v>0</v>
      </c>
      <c r="AX363" s="265">
        <f t="shared" si="287"/>
        <v>0</v>
      </c>
      <c r="AZ363" s="492">
        <f t="shared" si="284"/>
        <v>0</v>
      </c>
      <c r="BB363" s="492">
        <f t="shared" si="285"/>
        <v>0</v>
      </c>
      <c r="BD363" s="265">
        <f t="shared" si="288"/>
        <v>0</v>
      </c>
      <c r="BE363" s="105"/>
      <c r="BF363" s="105"/>
      <c r="BG363" s="105"/>
      <c r="BH363" s="105"/>
      <c r="BI363" s="105"/>
      <c r="BJ363" s="105"/>
    </row>
    <row r="364" spans="2:62" ht="20.100000000000001" hidden="1" customHeight="1" outlineLevel="1">
      <c r="B364" s="100"/>
      <c r="C364" s="908"/>
      <c r="D364" s="909"/>
      <c r="E364" s="909"/>
      <c r="F364" s="910"/>
      <c r="G364" s="890"/>
      <c r="H364" s="891"/>
      <c r="I364" s="152"/>
      <c r="J364" s="152"/>
      <c r="K364" s="152"/>
      <c r="L364" s="152"/>
      <c r="M364" s="152"/>
      <c r="N364" s="152"/>
      <c r="O364" s="152"/>
      <c r="P364" s="153"/>
      <c r="Q364" s="153"/>
      <c r="R364" s="156">
        <f t="shared" si="278"/>
        <v>0</v>
      </c>
      <c r="S364" s="156">
        <f t="shared" si="279"/>
        <v>0</v>
      </c>
      <c r="U364" s="157">
        <f t="shared" si="286"/>
        <v>0</v>
      </c>
      <c r="W364" s="152"/>
      <c r="X364" s="152"/>
      <c r="Y364" s="152"/>
      <c r="Z364" s="152"/>
      <c r="AA364" s="152"/>
      <c r="AB364" s="152"/>
      <c r="AC364" s="347"/>
      <c r="AD364" s="152"/>
      <c r="AE364" s="152"/>
      <c r="AF364" s="152"/>
      <c r="AG364" s="152"/>
      <c r="AH364" s="152"/>
      <c r="AI364" s="152"/>
      <c r="AJ364" s="347"/>
      <c r="AK364" s="152"/>
      <c r="AL364" s="152"/>
      <c r="AM364" s="295"/>
      <c r="AN364" s="228"/>
      <c r="AO364" s="228"/>
      <c r="AP364" s="228"/>
      <c r="AQ364" s="228"/>
      <c r="AR364" s="228"/>
      <c r="AS364" s="348"/>
      <c r="AT364" s="264">
        <f t="shared" si="282"/>
        <v>0</v>
      </c>
      <c r="AU364" s="259"/>
      <c r="AV364" s="265">
        <f t="shared" si="283"/>
        <v>0</v>
      </c>
      <c r="AX364" s="265">
        <f t="shared" si="287"/>
        <v>0</v>
      </c>
      <c r="AZ364" s="492">
        <f t="shared" si="284"/>
        <v>0</v>
      </c>
      <c r="BB364" s="492">
        <f t="shared" si="285"/>
        <v>0</v>
      </c>
      <c r="BD364" s="265">
        <f t="shared" si="288"/>
        <v>0</v>
      </c>
      <c r="BE364" s="105"/>
      <c r="BF364" s="105"/>
      <c r="BG364" s="105"/>
      <c r="BH364" s="105"/>
      <c r="BI364" s="105"/>
      <c r="BJ364" s="105"/>
    </row>
    <row r="365" spans="2:62" ht="20.100000000000001" hidden="1" customHeight="1" outlineLevel="1">
      <c r="B365" s="100"/>
      <c r="C365" s="908"/>
      <c r="D365" s="909"/>
      <c r="E365" s="909"/>
      <c r="F365" s="910"/>
      <c r="G365" s="890"/>
      <c r="H365" s="891"/>
      <c r="I365" s="152"/>
      <c r="J365" s="152"/>
      <c r="K365" s="152"/>
      <c r="L365" s="152"/>
      <c r="M365" s="152"/>
      <c r="N365" s="152"/>
      <c r="O365" s="152"/>
      <c r="P365" s="153"/>
      <c r="Q365" s="153"/>
      <c r="R365" s="156">
        <f t="shared" si="278"/>
        <v>0</v>
      </c>
      <c r="S365" s="156">
        <f t="shared" si="279"/>
        <v>0</v>
      </c>
      <c r="U365" s="157">
        <f t="shared" si="286"/>
        <v>0</v>
      </c>
      <c r="W365" s="152"/>
      <c r="X365" s="152"/>
      <c r="Y365" s="152"/>
      <c r="Z365" s="152"/>
      <c r="AA365" s="152"/>
      <c r="AB365" s="152"/>
      <c r="AC365" s="347"/>
      <c r="AD365" s="152"/>
      <c r="AE365" s="152"/>
      <c r="AF365" s="152"/>
      <c r="AG365" s="152"/>
      <c r="AH365" s="152"/>
      <c r="AI365" s="152"/>
      <c r="AJ365" s="347"/>
      <c r="AK365" s="152"/>
      <c r="AL365" s="152"/>
      <c r="AM365" s="295"/>
      <c r="AN365" s="228"/>
      <c r="AO365" s="228"/>
      <c r="AP365" s="228"/>
      <c r="AQ365" s="228"/>
      <c r="AR365" s="228"/>
      <c r="AS365" s="348"/>
      <c r="AT365" s="264">
        <f t="shared" si="282"/>
        <v>0</v>
      </c>
      <c r="AU365" s="259"/>
      <c r="AV365" s="265">
        <f t="shared" si="283"/>
        <v>0</v>
      </c>
      <c r="AX365" s="265">
        <f t="shared" si="287"/>
        <v>0</v>
      </c>
      <c r="AZ365" s="492">
        <f t="shared" si="284"/>
        <v>0</v>
      </c>
      <c r="BB365" s="492">
        <f t="shared" si="285"/>
        <v>0</v>
      </c>
      <c r="BD365" s="265">
        <f t="shared" si="288"/>
        <v>0</v>
      </c>
      <c r="BE365" s="105"/>
      <c r="BF365" s="105"/>
      <c r="BG365" s="105"/>
      <c r="BH365" s="105"/>
      <c r="BI365" s="105"/>
      <c r="BJ365" s="105"/>
    </row>
    <row r="366" spans="2:62" ht="20.100000000000001" hidden="1" customHeight="1" outlineLevel="1">
      <c r="B366" s="100"/>
      <c r="C366" s="908"/>
      <c r="D366" s="909"/>
      <c r="E366" s="909"/>
      <c r="F366" s="910"/>
      <c r="G366" s="890"/>
      <c r="H366" s="891"/>
      <c r="I366" s="152"/>
      <c r="J366" s="152"/>
      <c r="K366" s="152"/>
      <c r="L366" s="152"/>
      <c r="M366" s="152"/>
      <c r="N366" s="152"/>
      <c r="O366" s="152"/>
      <c r="P366" s="153"/>
      <c r="Q366" s="153"/>
      <c r="R366" s="156">
        <f t="shared" si="278"/>
        <v>0</v>
      </c>
      <c r="S366" s="156">
        <f t="shared" si="279"/>
        <v>0</v>
      </c>
      <c r="U366" s="157">
        <f t="shared" si="286"/>
        <v>0</v>
      </c>
      <c r="W366" s="152"/>
      <c r="X366" s="152"/>
      <c r="Y366" s="152"/>
      <c r="Z366" s="152"/>
      <c r="AA366" s="152"/>
      <c r="AB366" s="152"/>
      <c r="AC366" s="347"/>
      <c r="AD366" s="152"/>
      <c r="AE366" s="152"/>
      <c r="AF366" s="152"/>
      <c r="AG366" s="152"/>
      <c r="AH366" s="152"/>
      <c r="AI366" s="152"/>
      <c r="AJ366" s="347"/>
      <c r="AK366" s="152"/>
      <c r="AL366" s="152"/>
      <c r="AM366" s="295"/>
      <c r="AN366" s="228"/>
      <c r="AO366" s="228"/>
      <c r="AP366" s="228"/>
      <c r="AQ366" s="228"/>
      <c r="AR366" s="228"/>
      <c r="AS366" s="348"/>
      <c r="AT366" s="264">
        <f t="shared" si="282"/>
        <v>0</v>
      </c>
      <c r="AU366" s="259"/>
      <c r="AV366" s="265">
        <f t="shared" si="283"/>
        <v>0</v>
      </c>
      <c r="AX366" s="265">
        <f t="shared" si="287"/>
        <v>0</v>
      </c>
      <c r="AZ366" s="492">
        <f t="shared" si="284"/>
        <v>0</v>
      </c>
      <c r="BB366" s="492">
        <f t="shared" si="285"/>
        <v>0</v>
      </c>
      <c r="BD366" s="265">
        <f t="shared" si="288"/>
        <v>0</v>
      </c>
      <c r="BE366" s="105"/>
      <c r="BF366" s="105"/>
      <c r="BG366" s="105"/>
      <c r="BH366" s="105"/>
      <c r="BI366" s="105"/>
      <c r="BJ366" s="105"/>
    </row>
    <row r="367" spans="2:62" ht="20.100000000000001" hidden="1" customHeight="1" outlineLevel="1">
      <c r="B367" s="100"/>
      <c r="C367" s="908"/>
      <c r="D367" s="909"/>
      <c r="E367" s="909"/>
      <c r="F367" s="910"/>
      <c r="G367" s="890"/>
      <c r="H367" s="891"/>
      <c r="I367" s="152"/>
      <c r="J367" s="152"/>
      <c r="K367" s="152"/>
      <c r="L367" s="152"/>
      <c r="M367" s="152"/>
      <c r="N367" s="152"/>
      <c r="O367" s="152"/>
      <c r="P367" s="153"/>
      <c r="Q367" s="153"/>
      <c r="R367" s="156">
        <f t="shared" si="278"/>
        <v>0</v>
      </c>
      <c r="S367" s="156">
        <f t="shared" si="279"/>
        <v>0</v>
      </c>
      <c r="U367" s="157">
        <f t="shared" si="286"/>
        <v>0</v>
      </c>
      <c r="W367" s="152"/>
      <c r="X367" s="152"/>
      <c r="Y367" s="152"/>
      <c r="Z367" s="152"/>
      <c r="AA367" s="152"/>
      <c r="AB367" s="152"/>
      <c r="AC367" s="347"/>
      <c r="AD367" s="152"/>
      <c r="AE367" s="152"/>
      <c r="AF367" s="152"/>
      <c r="AG367" s="152"/>
      <c r="AH367" s="152"/>
      <c r="AI367" s="152"/>
      <c r="AJ367" s="347"/>
      <c r="AK367" s="152"/>
      <c r="AL367" s="152"/>
      <c r="AM367" s="295"/>
      <c r="AN367" s="228"/>
      <c r="AO367" s="228"/>
      <c r="AP367" s="228"/>
      <c r="AQ367" s="228"/>
      <c r="AR367" s="228"/>
      <c r="AS367" s="348"/>
      <c r="AT367" s="264">
        <f t="shared" si="282"/>
        <v>0</v>
      </c>
      <c r="AU367" s="259"/>
      <c r="AV367" s="265">
        <f t="shared" si="283"/>
        <v>0</v>
      </c>
      <c r="AX367" s="265">
        <f t="shared" si="287"/>
        <v>0</v>
      </c>
      <c r="AZ367" s="492">
        <f t="shared" si="284"/>
        <v>0</v>
      </c>
      <c r="BB367" s="492">
        <f t="shared" si="285"/>
        <v>0</v>
      </c>
      <c r="BD367" s="265">
        <f t="shared" si="288"/>
        <v>0</v>
      </c>
      <c r="BE367" s="105"/>
      <c r="BF367" s="105"/>
      <c r="BG367" s="105"/>
      <c r="BH367" s="105"/>
      <c r="BI367" s="105"/>
      <c r="BJ367" s="105"/>
    </row>
    <row r="368" spans="2:62" ht="9.9499999999999993" hidden="1" customHeight="1" outlineLevel="1">
      <c r="B368" s="101"/>
      <c r="C368" s="208"/>
      <c r="D368" s="208"/>
      <c r="E368" s="208"/>
      <c r="F368" s="208"/>
      <c r="G368" s="237"/>
      <c r="H368" s="207"/>
      <c r="I368" s="257"/>
      <c r="J368" s="257"/>
      <c r="K368" s="257"/>
      <c r="L368" s="257"/>
      <c r="M368" s="257"/>
      <c r="N368" s="257"/>
      <c r="O368" s="257"/>
      <c r="P368" s="256"/>
      <c r="Q368" s="102"/>
      <c r="R368" s="102"/>
      <c r="S368" s="102"/>
      <c r="U368" s="98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Z368" s="493"/>
      <c r="BE368" s="105"/>
      <c r="BF368" s="105"/>
      <c r="BG368" s="105"/>
      <c r="BH368" s="105"/>
      <c r="BI368" s="105"/>
      <c r="BJ368" s="105"/>
    </row>
    <row r="369" spans="2:62" ht="20.100000000000001" customHeight="1" collapsed="1">
      <c r="B369" s="8">
        <f>B352+1</f>
        <v>22</v>
      </c>
      <c r="C369" s="916"/>
      <c r="D369" s="917"/>
      <c r="E369" s="917"/>
      <c r="F369" s="918"/>
      <c r="G369" s="429"/>
      <c r="H369" s="206">
        <v>1</v>
      </c>
      <c r="I369" s="642">
        <f t="shared" ref="I369" si="289">$H369*SUM(I370:I384)</f>
        <v>0</v>
      </c>
      <c r="J369" s="643">
        <f t="shared" ref="J369:O369" si="290">$H369*SUM(J370:J384)</f>
        <v>0</v>
      </c>
      <c r="K369" s="644">
        <f t="shared" si="290"/>
        <v>0</v>
      </c>
      <c r="L369" s="645">
        <f t="shared" si="290"/>
        <v>0</v>
      </c>
      <c r="M369" s="645">
        <f t="shared" si="290"/>
        <v>0</v>
      </c>
      <c r="N369" s="644">
        <f t="shared" si="290"/>
        <v>0</v>
      </c>
      <c r="O369" s="642">
        <f t="shared" si="290"/>
        <v>0</v>
      </c>
      <c r="P369" s="209">
        <f t="shared" ref="P369:Q369" si="291">$H369*SUM(P370:P384)</f>
        <v>0</v>
      </c>
      <c r="Q369" s="210">
        <f t="shared" si="291"/>
        <v>0</v>
      </c>
      <c r="R369" s="136">
        <f t="shared" ref="R369:R384" si="292">P369*(1+Gewinn)*(1+SicherheitAngebot)</f>
        <v>0</v>
      </c>
      <c r="S369" s="137">
        <f t="shared" ref="S369:S384" si="293">Q369*(1+MGKZ)*(1+Gewinn)*(1+SicherheitAngebot)</f>
        <v>0</v>
      </c>
      <c r="U369" s="10">
        <f>I369*$I$7+J369*$J$7+K369*$K$7+L369*$L$7+M369*$M$7+N369*$N$7+O369*$O$7+R369+S369</f>
        <v>0</v>
      </c>
      <c r="W369" s="646">
        <f t="shared" ref="W369:AB369" si="294">$H369*SUM(W370:W384)</f>
        <v>0</v>
      </c>
      <c r="X369" s="647">
        <f t="shared" si="294"/>
        <v>0</v>
      </c>
      <c r="Y369" s="648">
        <f t="shared" si="294"/>
        <v>0</v>
      </c>
      <c r="Z369" s="649">
        <f t="shared" si="294"/>
        <v>0</v>
      </c>
      <c r="AA369" s="648">
        <f t="shared" si="294"/>
        <v>0</v>
      </c>
      <c r="AB369" s="646">
        <f t="shared" si="294"/>
        <v>0</v>
      </c>
      <c r="AC369" s="258"/>
      <c r="AD369" s="646">
        <f t="shared" ref="AD369:AM369" si="295">$H369*SUM(AD370:AD384)</f>
        <v>0</v>
      </c>
      <c r="AE369" s="647">
        <f t="shared" si="295"/>
        <v>0</v>
      </c>
      <c r="AF369" s="648">
        <f t="shared" si="295"/>
        <v>0</v>
      </c>
      <c r="AG369" s="649">
        <f t="shared" si="295"/>
        <v>0</v>
      </c>
      <c r="AH369" s="648">
        <f t="shared" si="295"/>
        <v>0</v>
      </c>
      <c r="AI369" s="646">
        <f t="shared" si="295"/>
        <v>0</v>
      </c>
      <c r="AJ369" s="258"/>
      <c r="AK369" s="653">
        <f t="shared" si="295"/>
        <v>0</v>
      </c>
      <c r="AL369" s="653">
        <f t="shared" si="295"/>
        <v>0</v>
      </c>
      <c r="AM369" s="653">
        <f t="shared" si="295"/>
        <v>0</v>
      </c>
      <c r="AN369" s="227">
        <f>$H369*SUM(AN370:AN384)*(1+Gewinn)*(1+SicherheitAngebot)</f>
        <v>0</v>
      </c>
      <c r="AO369" s="227">
        <f>$H369*SUM(AO370:AO384)*(1+Gewinn)*(1+SicherheitAngebot)</f>
        <v>0</v>
      </c>
      <c r="AP369" s="227">
        <f>$H369*SUM(AP370:AP384)*(1+Gewinn)*(1+SicherheitAngebot)</f>
        <v>0</v>
      </c>
      <c r="AQ369" s="227">
        <f>$H369*SUM(AQ370:AQ384)*(1+Gewinn)*(1+SicherheitAngebot)</f>
        <v>0</v>
      </c>
      <c r="AR369" s="227">
        <f>$H369*SUM(AR370:AR384)*(1+Gewinn)*(1+SicherheitAngebot)</f>
        <v>0</v>
      </c>
      <c r="AS369" s="262"/>
      <c r="AT369" s="263">
        <f t="shared" si="282"/>
        <v>0</v>
      </c>
      <c r="AU369" s="259"/>
      <c r="AV369" s="491">
        <f>AK369*$AK$7+AL369*$AL$7+AM369*$AM$7+SUM(AN369:AR369)+AT369/Zuschläge_IBN+AT369</f>
        <v>0</v>
      </c>
      <c r="AX369" s="685">
        <f>U369+AV369</f>
        <v>0</v>
      </c>
      <c r="AZ369" s="490">
        <f>IF(H369&gt;0,U369/(1+SicherheitAngebot)*(1+Sicherheit),0)</f>
        <v>0</v>
      </c>
      <c r="BB369" s="490">
        <f>IF(H369&gt;0,AV369/(1+SicherheitAngebot)*(1+Sicherheit),0)</f>
        <v>0</v>
      </c>
      <c r="BD369" s="490">
        <f>AZ369+BB369</f>
        <v>0</v>
      </c>
      <c r="BE369" s="105"/>
      <c r="BF369" s="105"/>
      <c r="BG369" s="105"/>
      <c r="BH369" s="105"/>
      <c r="BI369" s="105"/>
      <c r="BJ369" s="105"/>
    </row>
    <row r="370" spans="2:62" ht="20.100000000000001" hidden="1" customHeight="1" outlineLevel="1">
      <c r="B370" s="99"/>
      <c r="C370" s="908"/>
      <c r="D370" s="909"/>
      <c r="E370" s="909"/>
      <c r="F370" s="910"/>
      <c r="G370" s="890"/>
      <c r="H370" s="901"/>
      <c r="I370" s="152"/>
      <c r="J370" s="152"/>
      <c r="K370" s="152"/>
      <c r="L370" s="152"/>
      <c r="M370" s="152"/>
      <c r="N370" s="152"/>
      <c r="O370" s="152"/>
      <c r="P370" s="153"/>
      <c r="Q370" s="153"/>
      <c r="R370" s="156">
        <f t="shared" si="292"/>
        <v>0</v>
      </c>
      <c r="S370" s="156">
        <f t="shared" si="293"/>
        <v>0</v>
      </c>
      <c r="U370" s="157">
        <f>I370*$I$7+J370*$J$7+K370*$K$7+L370*$L$7+M370*$M$7+N370*$N$7+O370*$O$7+R370+S370</f>
        <v>0</v>
      </c>
      <c r="W370" s="152"/>
      <c r="X370" s="152"/>
      <c r="Y370" s="152"/>
      <c r="Z370" s="152"/>
      <c r="AA370" s="152"/>
      <c r="AB370" s="152"/>
      <c r="AC370" s="347"/>
      <c r="AD370" s="152"/>
      <c r="AE370" s="152"/>
      <c r="AF370" s="152"/>
      <c r="AG370" s="152"/>
      <c r="AH370" s="152"/>
      <c r="AI370" s="152"/>
      <c r="AJ370" s="347"/>
      <c r="AK370" s="152"/>
      <c r="AL370" s="152"/>
      <c r="AM370" s="295"/>
      <c r="AN370" s="228"/>
      <c r="AO370" s="228"/>
      <c r="AP370" s="228"/>
      <c r="AQ370" s="228"/>
      <c r="AR370" s="228"/>
      <c r="AS370" s="348"/>
      <c r="AT370" s="264">
        <f t="shared" si="282"/>
        <v>0</v>
      </c>
      <c r="AU370" s="259"/>
      <c r="AV370" s="265">
        <f t="shared" ref="AV370:AV384" si="296">AK370*$AK$7+AL370*$AL$7+AM370*$AM$7+SUM(AN370:AR370)*(1+Gewinn)*(1+SicherheitAngebot)+AT370/Zuschläge_IBN+AT370</f>
        <v>0</v>
      </c>
      <c r="AX370" s="265">
        <f>U370+AV370</f>
        <v>0</v>
      </c>
      <c r="AZ370" s="492">
        <f t="shared" ref="AZ370:AZ384" si="297">U370/(1+SicherheitAngebot)*(1+Sicherheit)</f>
        <v>0</v>
      </c>
      <c r="BB370" s="492">
        <f t="shared" ref="BB370:BB384" si="298">AV370/(1+SicherheitAngebot)*(1+Sicherheit)</f>
        <v>0</v>
      </c>
      <c r="BD370" s="265">
        <f>AZ370+BB370</f>
        <v>0</v>
      </c>
      <c r="BE370" s="105"/>
      <c r="BF370" s="105"/>
      <c r="BG370" s="105"/>
      <c r="BH370" s="105"/>
      <c r="BI370" s="105"/>
      <c r="BJ370" s="105"/>
    </row>
    <row r="371" spans="2:62" ht="20.100000000000001" hidden="1" customHeight="1" outlineLevel="1">
      <c r="B371" s="100"/>
      <c r="C371" s="908"/>
      <c r="D371" s="909"/>
      <c r="E371" s="909"/>
      <c r="F371" s="910"/>
      <c r="G371" s="890"/>
      <c r="H371" s="891"/>
      <c r="I371" s="152"/>
      <c r="J371" s="152"/>
      <c r="K371" s="152"/>
      <c r="L371" s="152"/>
      <c r="M371" s="152"/>
      <c r="N371" s="152"/>
      <c r="O371" s="152"/>
      <c r="P371" s="153"/>
      <c r="Q371" s="153"/>
      <c r="R371" s="156">
        <f t="shared" si="292"/>
        <v>0</v>
      </c>
      <c r="S371" s="156">
        <f t="shared" si="293"/>
        <v>0</v>
      </c>
      <c r="U371" s="157">
        <f t="shared" ref="U371:U384" si="299">I371*$I$7+J371*$J$7+K371*$K$7+L371*$L$7+M371*$M$7+N371*$N$7+O371*$O$7+R371+S371</f>
        <v>0</v>
      </c>
      <c r="W371" s="152"/>
      <c r="X371" s="152"/>
      <c r="Y371" s="152"/>
      <c r="Z371" s="152"/>
      <c r="AA371" s="152"/>
      <c r="AB371" s="152"/>
      <c r="AC371" s="347"/>
      <c r="AD371" s="152"/>
      <c r="AE371" s="152"/>
      <c r="AF371" s="152"/>
      <c r="AG371" s="152"/>
      <c r="AH371" s="152"/>
      <c r="AI371" s="152"/>
      <c r="AJ371" s="347"/>
      <c r="AK371" s="152"/>
      <c r="AL371" s="152"/>
      <c r="AM371" s="295"/>
      <c r="AN371" s="228"/>
      <c r="AO371" s="228"/>
      <c r="AP371" s="228"/>
      <c r="AQ371" s="228"/>
      <c r="AR371" s="228"/>
      <c r="AS371" s="348"/>
      <c r="AT371" s="264">
        <f t="shared" si="282"/>
        <v>0</v>
      </c>
      <c r="AU371" s="259"/>
      <c r="AV371" s="265">
        <f t="shared" si="296"/>
        <v>0</v>
      </c>
      <c r="AX371" s="265">
        <f t="shared" ref="AX371:AX384" si="300">U371+AV371</f>
        <v>0</v>
      </c>
      <c r="AZ371" s="492">
        <f t="shared" si="297"/>
        <v>0</v>
      </c>
      <c r="BB371" s="492">
        <f t="shared" si="298"/>
        <v>0</v>
      </c>
      <c r="BD371" s="265">
        <f t="shared" ref="BD371:BD384" si="301">AZ371+BB371</f>
        <v>0</v>
      </c>
      <c r="BE371" s="105"/>
      <c r="BF371" s="105"/>
      <c r="BG371" s="105"/>
      <c r="BH371" s="105"/>
      <c r="BI371" s="105"/>
      <c r="BJ371" s="105"/>
    </row>
    <row r="372" spans="2:62" ht="20.100000000000001" hidden="1" customHeight="1" outlineLevel="1">
      <c r="B372" s="100"/>
      <c r="C372" s="908"/>
      <c r="D372" s="909"/>
      <c r="E372" s="909"/>
      <c r="F372" s="910"/>
      <c r="G372" s="890"/>
      <c r="H372" s="891"/>
      <c r="I372" s="152"/>
      <c r="J372" s="152"/>
      <c r="K372" s="152"/>
      <c r="L372" s="152"/>
      <c r="M372" s="152"/>
      <c r="N372" s="152"/>
      <c r="O372" s="152"/>
      <c r="P372" s="153"/>
      <c r="Q372" s="153"/>
      <c r="R372" s="156">
        <f t="shared" si="292"/>
        <v>0</v>
      </c>
      <c r="S372" s="156">
        <f t="shared" si="293"/>
        <v>0</v>
      </c>
      <c r="U372" s="157">
        <f t="shared" si="299"/>
        <v>0</v>
      </c>
      <c r="W372" s="152"/>
      <c r="X372" s="152"/>
      <c r="Y372" s="152"/>
      <c r="Z372" s="152"/>
      <c r="AA372" s="152"/>
      <c r="AB372" s="152"/>
      <c r="AC372" s="347"/>
      <c r="AD372" s="152"/>
      <c r="AE372" s="152"/>
      <c r="AF372" s="152"/>
      <c r="AG372" s="152"/>
      <c r="AH372" s="152"/>
      <c r="AI372" s="152"/>
      <c r="AJ372" s="347"/>
      <c r="AK372" s="152"/>
      <c r="AL372" s="152"/>
      <c r="AM372" s="295"/>
      <c r="AN372" s="228"/>
      <c r="AO372" s="228"/>
      <c r="AP372" s="228"/>
      <c r="AQ372" s="228"/>
      <c r="AR372" s="228"/>
      <c r="AS372" s="348"/>
      <c r="AT372" s="264">
        <f t="shared" si="282"/>
        <v>0</v>
      </c>
      <c r="AU372" s="259"/>
      <c r="AV372" s="265">
        <f t="shared" si="296"/>
        <v>0</v>
      </c>
      <c r="AX372" s="265">
        <f t="shared" si="300"/>
        <v>0</v>
      </c>
      <c r="AZ372" s="492">
        <f t="shared" si="297"/>
        <v>0</v>
      </c>
      <c r="BB372" s="492">
        <f t="shared" si="298"/>
        <v>0</v>
      </c>
      <c r="BD372" s="265">
        <f t="shared" si="301"/>
        <v>0</v>
      </c>
      <c r="BE372" s="105"/>
      <c r="BF372" s="105"/>
      <c r="BG372" s="105"/>
      <c r="BH372" s="105"/>
      <c r="BI372" s="105"/>
      <c r="BJ372" s="105"/>
    </row>
    <row r="373" spans="2:62" ht="20.100000000000001" hidden="1" customHeight="1" outlineLevel="1">
      <c r="B373" s="100"/>
      <c r="C373" s="908"/>
      <c r="D373" s="909"/>
      <c r="E373" s="909"/>
      <c r="F373" s="910"/>
      <c r="G373" s="890"/>
      <c r="H373" s="891"/>
      <c r="I373" s="152"/>
      <c r="J373" s="152"/>
      <c r="K373" s="152"/>
      <c r="L373" s="152"/>
      <c r="M373" s="152"/>
      <c r="N373" s="152"/>
      <c r="O373" s="152"/>
      <c r="P373" s="153"/>
      <c r="Q373" s="153"/>
      <c r="R373" s="156">
        <f t="shared" si="292"/>
        <v>0</v>
      </c>
      <c r="S373" s="156">
        <f t="shared" si="293"/>
        <v>0</v>
      </c>
      <c r="U373" s="157">
        <f t="shared" si="299"/>
        <v>0</v>
      </c>
      <c r="W373" s="152"/>
      <c r="X373" s="152"/>
      <c r="Y373" s="152"/>
      <c r="Z373" s="152"/>
      <c r="AA373" s="152"/>
      <c r="AB373" s="152"/>
      <c r="AC373" s="347"/>
      <c r="AD373" s="152"/>
      <c r="AE373" s="152"/>
      <c r="AF373" s="152"/>
      <c r="AG373" s="152"/>
      <c r="AH373" s="152"/>
      <c r="AI373" s="152"/>
      <c r="AJ373" s="347"/>
      <c r="AK373" s="152"/>
      <c r="AL373" s="152"/>
      <c r="AM373" s="295"/>
      <c r="AN373" s="228"/>
      <c r="AO373" s="228"/>
      <c r="AP373" s="228"/>
      <c r="AQ373" s="228"/>
      <c r="AR373" s="228"/>
      <c r="AS373" s="348"/>
      <c r="AT373" s="264">
        <f t="shared" si="282"/>
        <v>0</v>
      </c>
      <c r="AU373" s="259"/>
      <c r="AV373" s="265">
        <f t="shared" si="296"/>
        <v>0</v>
      </c>
      <c r="AX373" s="265">
        <f t="shared" si="300"/>
        <v>0</v>
      </c>
      <c r="AZ373" s="492">
        <f t="shared" si="297"/>
        <v>0</v>
      </c>
      <c r="BB373" s="492">
        <f t="shared" si="298"/>
        <v>0</v>
      </c>
      <c r="BD373" s="265">
        <f t="shared" si="301"/>
        <v>0</v>
      </c>
      <c r="BE373" s="105"/>
      <c r="BF373" s="105"/>
      <c r="BG373" s="105"/>
      <c r="BH373" s="105"/>
      <c r="BI373" s="105"/>
      <c r="BJ373" s="105"/>
    </row>
    <row r="374" spans="2:62" ht="20.100000000000001" hidden="1" customHeight="1" outlineLevel="1">
      <c r="B374" s="100"/>
      <c r="C374" s="908"/>
      <c r="D374" s="909"/>
      <c r="E374" s="909"/>
      <c r="F374" s="910"/>
      <c r="G374" s="890"/>
      <c r="H374" s="891"/>
      <c r="I374" s="152"/>
      <c r="J374" s="152"/>
      <c r="K374" s="152"/>
      <c r="L374" s="152"/>
      <c r="M374" s="152"/>
      <c r="N374" s="152"/>
      <c r="O374" s="152"/>
      <c r="P374" s="153"/>
      <c r="Q374" s="153"/>
      <c r="R374" s="156">
        <f t="shared" si="292"/>
        <v>0</v>
      </c>
      <c r="S374" s="156">
        <f t="shared" si="293"/>
        <v>0</v>
      </c>
      <c r="U374" s="157">
        <f t="shared" si="299"/>
        <v>0</v>
      </c>
      <c r="W374" s="152"/>
      <c r="X374" s="152"/>
      <c r="Y374" s="152"/>
      <c r="Z374" s="152"/>
      <c r="AA374" s="152"/>
      <c r="AB374" s="152"/>
      <c r="AC374" s="347"/>
      <c r="AD374" s="152"/>
      <c r="AE374" s="152"/>
      <c r="AF374" s="152"/>
      <c r="AG374" s="152"/>
      <c r="AH374" s="152"/>
      <c r="AI374" s="152"/>
      <c r="AJ374" s="347"/>
      <c r="AK374" s="152"/>
      <c r="AL374" s="152"/>
      <c r="AM374" s="295"/>
      <c r="AN374" s="228"/>
      <c r="AO374" s="228"/>
      <c r="AP374" s="228"/>
      <c r="AQ374" s="228"/>
      <c r="AR374" s="228"/>
      <c r="AS374" s="348"/>
      <c r="AT374" s="264">
        <f t="shared" si="282"/>
        <v>0</v>
      </c>
      <c r="AU374" s="259"/>
      <c r="AV374" s="265">
        <f t="shared" si="296"/>
        <v>0</v>
      </c>
      <c r="AX374" s="265">
        <f t="shared" si="300"/>
        <v>0</v>
      </c>
      <c r="AZ374" s="492">
        <f t="shared" si="297"/>
        <v>0</v>
      </c>
      <c r="BB374" s="492">
        <f t="shared" si="298"/>
        <v>0</v>
      </c>
      <c r="BD374" s="265">
        <f t="shared" si="301"/>
        <v>0</v>
      </c>
      <c r="BE374" s="105"/>
      <c r="BF374" s="105"/>
      <c r="BG374" s="105"/>
      <c r="BH374" s="105"/>
      <c r="BI374" s="105"/>
      <c r="BJ374" s="105"/>
    </row>
    <row r="375" spans="2:62" ht="20.100000000000001" hidden="1" customHeight="1" outlineLevel="1">
      <c r="B375" s="100"/>
      <c r="C375" s="908"/>
      <c r="D375" s="909"/>
      <c r="E375" s="909"/>
      <c r="F375" s="910"/>
      <c r="G375" s="890"/>
      <c r="H375" s="891"/>
      <c r="I375" s="152"/>
      <c r="J375" s="152"/>
      <c r="K375" s="152"/>
      <c r="L375" s="152"/>
      <c r="M375" s="152"/>
      <c r="N375" s="152"/>
      <c r="O375" s="152"/>
      <c r="P375" s="153"/>
      <c r="Q375" s="153"/>
      <c r="R375" s="156">
        <f t="shared" si="292"/>
        <v>0</v>
      </c>
      <c r="S375" s="156">
        <f t="shared" si="293"/>
        <v>0</v>
      </c>
      <c r="U375" s="157">
        <f t="shared" si="299"/>
        <v>0</v>
      </c>
      <c r="W375" s="152"/>
      <c r="X375" s="152"/>
      <c r="Y375" s="152"/>
      <c r="Z375" s="152"/>
      <c r="AA375" s="152"/>
      <c r="AB375" s="152"/>
      <c r="AC375" s="347"/>
      <c r="AD375" s="152"/>
      <c r="AE375" s="152"/>
      <c r="AF375" s="152"/>
      <c r="AG375" s="152"/>
      <c r="AH375" s="152"/>
      <c r="AI375" s="152"/>
      <c r="AJ375" s="347"/>
      <c r="AK375" s="152"/>
      <c r="AL375" s="152"/>
      <c r="AM375" s="295"/>
      <c r="AN375" s="228"/>
      <c r="AO375" s="228"/>
      <c r="AP375" s="228"/>
      <c r="AQ375" s="228"/>
      <c r="AR375" s="228"/>
      <c r="AS375" s="348"/>
      <c r="AT375" s="264">
        <f t="shared" si="282"/>
        <v>0</v>
      </c>
      <c r="AU375" s="259"/>
      <c r="AV375" s="265">
        <f t="shared" si="296"/>
        <v>0</v>
      </c>
      <c r="AX375" s="265">
        <f t="shared" si="300"/>
        <v>0</v>
      </c>
      <c r="AZ375" s="492">
        <f t="shared" si="297"/>
        <v>0</v>
      </c>
      <c r="BB375" s="492">
        <f t="shared" si="298"/>
        <v>0</v>
      </c>
      <c r="BD375" s="265">
        <f t="shared" si="301"/>
        <v>0</v>
      </c>
      <c r="BE375" s="105"/>
      <c r="BF375" s="105"/>
      <c r="BG375" s="105"/>
      <c r="BH375" s="105"/>
      <c r="BI375" s="105"/>
      <c r="BJ375" s="105"/>
    </row>
    <row r="376" spans="2:62" ht="20.100000000000001" hidden="1" customHeight="1" outlineLevel="1">
      <c r="B376" s="100"/>
      <c r="C376" s="908"/>
      <c r="D376" s="909"/>
      <c r="E376" s="909"/>
      <c r="F376" s="910"/>
      <c r="G376" s="890"/>
      <c r="H376" s="891"/>
      <c r="I376" s="152"/>
      <c r="J376" s="152"/>
      <c r="K376" s="152"/>
      <c r="L376" s="152"/>
      <c r="M376" s="152"/>
      <c r="N376" s="152"/>
      <c r="O376" s="152"/>
      <c r="P376" s="153"/>
      <c r="Q376" s="153"/>
      <c r="R376" s="156">
        <f t="shared" si="292"/>
        <v>0</v>
      </c>
      <c r="S376" s="156">
        <f t="shared" si="293"/>
        <v>0</v>
      </c>
      <c r="U376" s="157">
        <f t="shared" si="299"/>
        <v>0</v>
      </c>
      <c r="W376" s="152"/>
      <c r="X376" s="152"/>
      <c r="Y376" s="152"/>
      <c r="Z376" s="152"/>
      <c r="AA376" s="152"/>
      <c r="AB376" s="152"/>
      <c r="AC376" s="347"/>
      <c r="AD376" s="152"/>
      <c r="AE376" s="152"/>
      <c r="AF376" s="152"/>
      <c r="AG376" s="152"/>
      <c r="AH376" s="152"/>
      <c r="AI376" s="152"/>
      <c r="AJ376" s="347"/>
      <c r="AK376" s="152"/>
      <c r="AL376" s="152"/>
      <c r="AM376" s="295"/>
      <c r="AN376" s="228"/>
      <c r="AO376" s="228"/>
      <c r="AP376" s="228"/>
      <c r="AQ376" s="228"/>
      <c r="AR376" s="228"/>
      <c r="AS376" s="348"/>
      <c r="AT376" s="264">
        <f t="shared" si="282"/>
        <v>0</v>
      </c>
      <c r="AU376" s="259"/>
      <c r="AV376" s="265">
        <f t="shared" si="296"/>
        <v>0</v>
      </c>
      <c r="AX376" s="265">
        <f t="shared" si="300"/>
        <v>0</v>
      </c>
      <c r="AZ376" s="492">
        <f t="shared" si="297"/>
        <v>0</v>
      </c>
      <c r="BB376" s="492">
        <f t="shared" si="298"/>
        <v>0</v>
      </c>
      <c r="BD376" s="265">
        <f t="shared" si="301"/>
        <v>0</v>
      </c>
      <c r="BE376" s="105"/>
      <c r="BF376" s="105"/>
      <c r="BG376" s="105"/>
      <c r="BH376" s="105"/>
      <c r="BI376" s="105"/>
      <c r="BJ376" s="105"/>
    </row>
    <row r="377" spans="2:62" ht="20.100000000000001" hidden="1" customHeight="1" outlineLevel="1">
      <c r="B377" s="100"/>
      <c r="C377" s="908"/>
      <c r="D377" s="909"/>
      <c r="E377" s="909"/>
      <c r="F377" s="910"/>
      <c r="G377" s="890"/>
      <c r="H377" s="891"/>
      <c r="I377" s="152"/>
      <c r="J377" s="152"/>
      <c r="K377" s="152"/>
      <c r="L377" s="152"/>
      <c r="M377" s="152"/>
      <c r="N377" s="152"/>
      <c r="O377" s="152"/>
      <c r="P377" s="153"/>
      <c r="Q377" s="153"/>
      <c r="R377" s="156">
        <f t="shared" si="292"/>
        <v>0</v>
      </c>
      <c r="S377" s="156">
        <f t="shared" si="293"/>
        <v>0</v>
      </c>
      <c r="U377" s="157">
        <f t="shared" si="299"/>
        <v>0</v>
      </c>
      <c r="W377" s="152"/>
      <c r="X377" s="152"/>
      <c r="Y377" s="152"/>
      <c r="Z377" s="152"/>
      <c r="AA377" s="152"/>
      <c r="AB377" s="152"/>
      <c r="AC377" s="347"/>
      <c r="AD377" s="152"/>
      <c r="AE377" s="152"/>
      <c r="AF377" s="152"/>
      <c r="AG377" s="152"/>
      <c r="AH377" s="152"/>
      <c r="AI377" s="152"/>
      <c r="AJ377" s="347"/>
      <c r="AK377" s="152"/>
      <c r="AL377" s="152"/>
      <c r="AM377" s="295"/>
      <c r="AN377" s="228"/>
      <c r="AO377" s="228"/>
      <c r="AP377" s="228"/>
      <c r="AQ377" s="228"/>
      <c r="AR377" s="228"/>
      <c r="AS377" s="348"/>
      <c r="AT377" s="264">
        <f t="shared" si="282"/>
        <v>0</v>
      </c>
      <c r="AU377" s="259"/>
      <c r="AV377" s="265">
        <f t="shared" si="296"/>
        <v>0</v>
      </c>
      <c r="AX377" s="265">
        <f t="shared" si="300"/>
        <v>0</v>
      </c>
      <c r="AZ377" s="492">
        <f t="shared" si="297"/>
        <v>0</v>
      </c>
      <c r="BB377" s="492">
        <f t="shared" si="298"/>
        <v>0</v>
      </c>
      <c r="BD377" s="265">
        <f t="shared" si="301"/>
        <v>0</v>
      </c>
      <c r="BE377" s="105"/>
      <c r="BF377" s="105"/>
      <c r="BG377" s="105"/>
      <c r="BH377" s="105"/>
      <c r="BI377" s="105"/>
      <c r="BJ377" s="105"/>
    </row>
    <row r="378" spans="2:62" ht="20.100000000000001" hidden="1" customHeight="1" outlineLevel="1">
      <c r="B378" s="100"/>
      <c r="C378" s="908"/>
      <c r="D378" s="909"/>
      <c r="E378" s="909"/>
      <c r="F378" s="910"/>
      <c r="G378" s="890"/>
      <c r="H378" s="891"/>
      <c r="I378" s="152"/>
      <c r="J378" s="152"/>
      <c r="K378" s="152"/>
      <c r="L378" s="152"/>
      <c r="M378" s="152"/>
      <c r="N378" s="152"/>
      <c r="O378" s="152"/>
      <c r="P378" s="153"/>
      <c r="Q378" s="153"/>
      <c r="R378" s="156">
        <f t="shared" si="292"/>
        <v>0</v>
      </c>
      <c r="S378" s="156">
        <f t="shared" si="293"/>
        <v>0</v>
      </c>
      <c r="U378" s="157">
        <f t="shared" si="299"/>
        <v>0</v>
      </c>
      <c r="W378" s="152"/>
      <c r="X378" s="152"/>
      <c r="Y378" s="152"/>
      <c r="Z378" s="152"/>
      <c r="AA378" s="152"/>
      <c r="AB378" s="152"/>
      <c r="AC378" s="347"/>
      <c r="AD378" s="152"/>
      <c r="AE378" s="152"/>
      <c r="AF378" s="152"/>
      <c r="AG378" s="152"/>
      <c r="AH378" s="152"/>
      <c r="AI378" s="152"/>
      <c r="AJ378" s="347"/>
      <c r="AK378" s="152"/>
      <c r="AL378" s="152"/>
      <c r="AM378" s="295"/>
      <c r="AN378" s="228"/>
      <c r="AO378" s="228"/>
      <c r="AP378" s="228"/>
      <c r="AQ378" s="228"/>
      <c r="AR378" s="228"/>
      <c r="AS378" s="348"/>
      <c r="AT378" s="264">
        <f t="shared" si="282"/>
        <v>0</v>
      </c>
      <c r="AU378" s="259"/>
      <c r="AV378" s="265">
        <f t="shared" si="296"/>
        <v>0</v>
      </c>
      <c r="AX378" s="265">
        <f t="shared" si="300"/>
        <v>0</v>
      </c>
      <c r="AZ378" s="492">
        <f t="shared" si="297"/>
        <v>0</v>
      </c>
      <c r="BB378" s="492">
        <f t="shared" si="298"/>
        <v>0</v>
      </c>
      <c r="BD378" s="265">
        <f t="shared" si="301"/>
        <v>0</v>
      </c>
      <c r="BE378" s="105"/>
      <c r="BF378" s="105"/>
      <c r="BG378" s="105"/>
      <c r="BH378" s="105"/>
      <c r="BI378" s="105"/>
      <c r="BJ378" s="105"/>
    </row>
    <row r="379" spans="2:62" ht="20.100000000000001" hidden="1" customHeight="1" outlineLevel="1">
      <c r="B379" s="100"/>
      <c r="C379" s="908"/>
      <c r="D379" s="909"/>
      <c r="E379" s="909"/>
      <c r="F379" s="910"/>
      <c r="G379" s="890"/>
      <c r="H379" s="891"/>
      <c r="I379" s="152"/>
      <c r="J379" s="152"/>
      <c r="K379" s="152"/>
      <c r="L379" s="152"/>
      <c r="M379" s="152"/>
      <c r="N379" s="152"/>
      <c r="O379" s="152"/>
      <c r="P379" s="153"/>
      <c r="Q379" s="153"/>
      <c r="R379" s="156">
        <f t="shared" si="292"/>
        <v>0</v>
      </c>
      <c r="S379" s="156">
        <f t="shared" si="293"/>
        <v>0</v>
      </c>
      <c r="U379" s="157">
        <f t="shared" si="299"/>
        <v>0</v>
      </c>
      <c r="W379" s="152"/>
      <c r="X379" s="152"/>
      <c r="Y379" s="152"/>
      <c r="Z379" s="152"/>
      <c r="AA379" s="152"/>
      <c r="AB379" s="152"/>
      <c r="AC379" s="347"/>
      <c r="AD379" s="152"/>
      <c r="AE379" s="152"/>
      <c r="AF379" s="152"/>
      <c r="AG379" s="152"/>
      <c r="AH379" s="152"/>
      <c r="AI379" s="152"/>
      <c r="AJ379" s="347"/>
      <c r="AK379" s="152"/>
      <c r="AL379" s="152"/>
      <c r="AM379" s="295"/>
      <c r="AN379" s="228"/>
      <c r="AO379" s="228"/>
      <c r="AP379" s="228"/>
      <c r="AQ379" s="228"/>
      <c r="AR379" s="228"/>
      <c r="AS379" s="348"/>
      <c r="AT379" s="264">
        <f t="shared" si="282"/>
        <v>0</v>
      </c>
      <c r="AU379" s="259"/>
      <c r="AV379" s="265">
        <f t="shared" si="296"/>
        <v>0</v>
      </c>
      <c r="AX379" s="265">
        <f t="shared" si="300"/>
        <v>0</v>
      </c>
      <c r="AZ379" s="492">
        <f t="shared" si="297"/>
        <v>0</v>
      </c>
      <c r="BB379" s="492">
        <f t="shared" si="298"/>
        <v>0</v>
      </c>
      <c r="BD379" s="265">
        <f t="shared" si="301"/>
        <v>0</v>
      </c>
      <c r="BE379" s="105"/>
      <c r="BF379" s="105"/>
      <c r="BG379" s="105"/>
      <c r="BH379" s="105"/>
      <c r="BI379" s="105"/>
      <c r="BJ379" s="105"/>
    </row>
    <row r="380" spans="2:62" ht="20.100000000000001" hidden="1" customHeight="1" outlineLevel="1">
      <c r="B380" s="100"/>
      <c r="C380" s="908"/>
      <c r="D380" s="909"/>
      <c r="E380" s="909"/>
      <c r="F380" s="910"/>
      <c r="G380" s="890"/>
      <c r="H380" s="891"/>
      <c r="I380" s="152"/>
      <c r="J380" s="152"/>
      <c r="K380" s="152"/>
      <c r="L380" s="152"/>
      <c r="M380" s="152"/>
      <c r="N380" s="152"/>
      <c r="O380" s="152"/>
      <c r="P380" s="153"/>
      <c r="Q380" s="153"/>
      <c r="R380" s="156">
        <f t="shared" si="292"/>
        <v>0</v>
      </c>
      <c r="S380" s="156">
        <f t="shared" si="293"/>
        <v>0</v>
      </c>
      <c r="U380" s="157">
        <f t="shared" si="299"/>
        <v>0</v>
      </c>
      <c r="W380" s="152"/>
      <c r="X380" s="152"/>
      <c r="Y380" s="152"/>
      <c r="Z380" s="152"/>
      <c r="AA380" s="152"/>
      <c r="AB380" s="152"/>
      <c r="AC380" s="347"/>
      <c r="AD380" s="152"/>
      <c r="AE380" s="152"/>
      <c r="AF380" s="152"/>
      <c r="AG380" s="152"/>
      <c r="AH380" s="152"/>
      <c r="AI380" s="152"/>
      <c r="AJ380" s="347"/>
      <c r="AK380" s="152"/>
      <c r="AL380" s="152"/>
      <c r="AM380" s="295"/>
      <c r="AN380" s="228"/>
      <c r="AO380" s="228"/>
      <c r="AP380" s="228"/>
      <c r="AQ380" s="228"/>
      <c r="AR380" s="228"/>
      <c r="AS380" s="348"/>
      <c r="AT380" s="264">
        <f t="shared" si="282"/>
        <v>0</v>
      </c>
      <c r="AU380" s="259"/>
      <c r="AV380" s="265">
        <f t="shared" si="296"/>
        <v>0</v>
      </c>
      <c r="AX380" s="265">
        <f t="shared" si="300"/>
        <v>0</v>
      </c>
      <c r="AZ380" s="492">
        <f t="shared" si="297"/>
        <v>0</v>
      </c>
      <c r="BB380" s="492">
        <f t="shared" si="298"/>
        <v>0</v>
      </c>
      <c r="BD380" s="265">
        <f t="shared" si="301"/>
        <v>0</v>
      </c>
      <c r="BE380" s="105"/>
      <c r="BF380" s="105"/>
      <c r="BG380" s="105"/>
      <c r="BH380" s="105"/>
      <c r="BI380" s="105"/>
      <c r="BJ380" s="105"/>
    </row>
    <row r="381" spans="2:62" ht="20.100000000000001" hidden="1" customHeight="1" outlineLevel="1">
      <c r="B381" s="100"/>
      <c r="C381" s="908"/>
      <c r="D381" s="909"/>
      <c r="E381" s="909"/>
      <c r="F381" s="910"/>
      <c r="G381" s="890"/>
      <c r="H381" s="891"/>
      <c r="I381" s="152"/>
      <c r="J381" s="152"/>
      <c r="K381" s="152"/>
      <c r="L381" s="152"/>
      <c r="M381" s="152"/>
      <c r="N381" s="152"/>
      <c r="O381" s="152"/>
      <c r="P381" s="153"/>
      <c r="Q381" s="153"/>
      <c r="R381" s="156">
        <f t="shared" si="292"/>
        <v>0</v>
      </c>
      <c r="S381" s="156">
        <f t="shared" si="293"/>
        <v>0</v>
      </c>
      <c r="U381" s="157">
        <f t="shared" si="299"/>
        <v>0</v>
      </c>
      <c r="W381" s="152"/>
      <c r="X381" s="152"/>
      <c r="Y381" s="152"/>
      <c r="Z381" s="152"/>
      <c r="AA381" s="152"/>
      <c r="AB381" s="152"/>
      <c r="AC381" s="347"/>
      <c r="AD381" s="152"/>
      <c r="AE381" s="152"/>
      <c r="AF381" s="152"/>
      <c r="AG381" s="152"/>
      <c r="AH381" s="152"/>
      <c r="AI381" s="152"/>
      <c r="AJ381" s="347"/>
      <c r="AK381" s="152"/>
      <c r="AL381" s="152"/>
      <c r="AM381" s="295"/>
      <c r="AN381" s="228"/>
      <c r="AO381" s="228"/>
      <c r="AP381" s="228"/>
      <c r="AQ381" s="228"/>
      <c r="AR381" s="228"/>
      <c r="AS381" s="348"/>
      <c r="AT381" s="264">
        <f t="shared" si="282"/>
        <v>0</v>
      </c>
      <c r="AU381" s="259"/>
      <c r="AV381" s="265">
        <f t="shared" si="296"/>
        <v>0</v>
      </c>
      <c r="AX381" s="265">
        <f t="shared" si="300"/>
        <v>0</v>
      </c>
      <c r="AZ381" s="492">
        <f t="shared" si="297"/>
        <v>0</v>
      </c>
      <c r="BB381" s="492">
        <f t="shared" si="298"/>
        <v>0</v>
      </c>
      <c r="BD381" s="265">
        <f t="shared" si="301"/>
        <v>0</v>
      </c>
      <c r="BE381" s="105"/>
      <c r="BF381" s="105"/>
      <c r="BG381" s="105"/>
      <c r="BH381" s="105"/>
      <c r="BI381" s="105"/>
      <c r="BJ381" s="105"/>
    </row>
    <row r="382" spans="2:62" ht="20.100000000000001" hidden="1" customHeight="1" outlineLevel="1">
      <c r="B382" s="100"/>
      <c r="C382" s="908"/>
      <c r="D382" s="909"/>
      <c r="E382" s="909"/>
      <c r="F382" s="910"/>
      <c r="G382" s="890"/>
      <c r="H382" s="891"/>
      <c r="I382" s="152"/>
      <c r="J382" s="152"/>
      <c r="K382" s="152"/>
      <c r="L382" s="152"/>
      <c r="M382" s="152"/>
      <c r="N382" s="152"/>
      <c r="O382" s="152"/>
      <c r="P382" s="153"/>
      <c r="Q382" s="153"/>
      <c r="R382" s="156">
        <f t="shared" si="292"/>
        <v>0</v>
      </c>
      <c r="S382" s="156">
        <f t="shared" si="293"/>
        <v>0</v>
      </c>
      <c r="U382" s="157">
        <f t="shared" si="299"/>
        <v>0</v>
      </c>
      <c r="W382" s="152"/>
      <c r="X382" s="152"/>
      <c r="Y382" s="152"/>
      <c r="Z382" s="152"/>
      <c r="AA382" s="152"/>
      <c r="AB382" s="152"/>
      <c r="AC382" s="347"/>
      <c r="AD382" s="152"/>
      <c r="AE382" s="152"/>
      <c r="AF382" s="152"/>
      <c r="AG382" s="152"/>
      <c r="AH382" s="152"/>
      <c r="AI382" s="152"/>
      <c r="AJ382" s="347"/>
      <c r="AK382" s="152"/>
      <c r="AL382" s="152"/>
      <c r="AM382" s="295"/>
      <c r="AN382" s="228"/>
      <c r="AO382" s="228"/>
      <c r="AP382" s="228"/>
      <c r="AQ382" s="228"/>
      <c r="AR382" s="228"/>
      <c r="AS382" s="348"/>
      <c r="AT382" s="264">
        <f t="shared" si="282"/>
        <v>0</v>
      </c>
      <c r="AU382" s="259"/>
      <c r="AV382" s="265">
        <f t="shared" si="296"/>
        <v>0</v>
      </c>
      <c r="AX382" s="265">
        <f t="shared" si="300"/>
        <v>0</v>
      </c>
      <c r="AZ382" s="492">
        <f t="shared" si="297"/>
        <v>0</v>
      </c>
      <c r="BB382" s="492">
        <f t="shared" si="298"/>
        <v>0</v>
      </c>
      <c r="BD382" s="265">
        <f t="shared" si="301"/>
        <v>0</v>
      </c>
      <c r="BE382" s="105"/>
      <c r="BF382" s="105"/>
      <c r="BG382" s="105"/>
      <c r="BH382" s="105"/>
      <c r="BI382" s="105"/>
      <c r="BJ382" s="105"/>
    </row>
    <row r="383" spans="2:62" ht="20.100000000000001" hidden="1" customHeight="1" outlineLevel="1">
      <c r="B383" s="100"/>
      <c r="C383" s="908"/>
      <c r="D383" s="909"/>
      <c r="E383" s="909"/>
      <c r="F383" s="910"/>
      <c r="G383" s="890"/>
      <c r="H383" s="891"/>
      <c r="I383" s="152"/>
      <c r="J383" s="152"/>
      <c r="K383" s="152"/>
      <c r="L383" s="152"/>
      <c r="M383" s="152"/>
      <c r="N383" s="152"/>
      <c r="O383" s="152"/>
      <c r="P383" s="153"/>
      <c r="Q383" s="153"/>
      <c r="R383" s="156">
        <f t="shared" si="292"/>
        <v>0</v>
      </c>
      <c r="S383" s="156">
        <f t="shared" si="293"/>
        <v>0</v>
      </c>
      <c r="U383" s="157">
        <f t="shared" si="299"/>
        <v>0</v>
      </c>
      <c r="W383" s="152"/>
      <c r="X383" s="152"/>
      <c r="Y383" s="152"/>
      <c r="Z383" s="152"/>
      <c r="AA383" s="152"/>
      <c r="AB383" s="152"/>
      <c r="AC383" s="347"/>
      <c r="AD383" s="152"/>
      <c r="AE383" s="152"/>
      <c r="AF383" s="152"/>
      <c r="AG383" s="152"/>
      <c r="AH383" s="152"/>
      <c r="AI383" s="152"/>
      <c r="AJ383" s="347"/>
      <c r="AK383" s="152"/>
      <c r="AL383" s="152"/>
      <c r="AM383" s="295"/>
      <c r="AN383" s="228"/>
      <c r="AO383" s="228"/>
      <c r="AP383" s="228"/>
      <c r="AQ383" s="228"/>
      <c r="AR383" s="228"/>
      <c r="AS383" s="348"/>
      <c r="AT383" s="264">
        <f t="shared" si="282"/>
        <v>0</v>
      </c>
      <c r="AU383" s="259"/>
      <c r="AV383" s="265">
        <f t="shared" si="296"/>
        <v>0</v>
      </c>
      <c r="AX383" s="265">
        <f t="shared" si="300"/>
        <v>0</v>
      </c>
      <c r="AZ383" s="492">
        <f t="shared" si="297"/>
        <v>0</v>
      </c>
      <c r="BB383" s="492">
        <f t="shared" si="298"/>
        <v>0</v>
      </c>
      <c r="BD383" s="265">
        <f t="shared" si="301"/>
        <v>0</v>
      </c>
      <c r="BE383" s="105"/>
      <c r="BF383" s="105"/>
      <c r="BG383" s="105"/>
      <c r="BH383" s="105"/>
      <c r="BI383" s="105"/>
      <c r="BJ383" s="105"/>
    </row>
    <row r="384" spans="2:62" ht="20.100000000000001" hidden="1" customHeight="1" outlineLevel="1">
      <c r="B384" s="100"/>
      <c r="C384" s="908"/>
      <c r="D384" s="909"/>
      <c r="E384" s="909"/>
      <c r="F384" s="910"/>
      <c r="G384" s="890"/>
      <c r="H384" s="891"/>
      <c r="I384" s="152"/>
      <c r="J384" s="152"/>
      <c r="K384" s="152"/>
      <c r="L384" s="152"/>
      <c r="M384" s="152"/>
      <c r="N384" s="152"/>
      <c r="O384" s="152"/>
      <c r="P384" s="153"/>
      <c r="Q384" s="153"/>
      <c r="R384" s="156">
        <f t="shared" si="292"/>
        <v>0</v>
      </c>
      <c r="S384" s="156">
        <f t="shared" si="293"/>
        <v>0</v>
      </c>
      <c r="U384" s="157">
        <f t="shared" si="299"/>
        <v>0</v>
      </c>
      <c r="W384" s="152"/>
      <c r="X384" s="152"/>
      <c r="Y384" s="152"/>
      <c r="Z384" s="152"/>
      <c r="AA384" s="152"/>
      <c r="AB384" s="152"/>
      <c r="AC384" s="347"/>
      <c r="AD384" s="152"/>
      <c r="AE384" s="152"/>
      <c r="AF384" s="152"/>
      <c r="AG384" s="152"/>
      <c r="AH384" s="152"/>
      <c r="AI384" s="152"/>
      <c r="AJ384" s="347"/>
      <c r="AK384" s="152"/>
      <c r="AL384" s="152"/>
      <c r="AM384" s="295"/>
      <c r="AN384" s="228"/>
      <c r="AO384" s="228"/>
      <c r="AP384" s="228"/>
      <c r="AQ384" s="228"/>
      <c r="AR384" s="228"/>
      <c r="AS384" s="348"/>
      <c r="AT384" s="264">
        <f t="shared" si="282"/>
        <v>0</v>
      </c>
      <c r="AU384" s="259"/>
      <c r="AV384" s="265">
        <f t="shared" si="296"/>
        <v>0</v>
      </c>
      <c r="AX384" s="265">
        <f t="shared" si="300"/>
        <v>0</v>
      </c>
      <c r="AZ384" s="492">
        <f t="shared" si="297"/>
        <v>0</v>
      </c>
      <c r="BB384" s="492">
        <f t="shared" si="298"/>
        <v>0</v>
      </c>
      <c r="BD384" s="265">
        <f t="shared" si="301"/>
        <v>0</v>
      </c>
      <c r="BE384" s="105"/>
      <c r="BF384" s="105"/>
      <c r="BG384" s="105"/>
      <c r="BH384" s="105"/>
      <c r="BI384" s="105"/>
      <c r="BJ384" s="105"/>
    </row>
    <row r="385" spans="2:62" ht="9.9499999999999993" hidden="1" customHeight="1" outlineLevel="1">
      <c r="B385" s="101"/>
      <c r="C385" s="208"/>
      <c r="D385" s="208"/>
      <c r="E385" s="208"/>
      <c r="F385" s="208"/>
      <c r="G385" s="237"/>
      <c r="H385" s="207"/>
      <c r="I385" s="257"/>
      <c r="J385" s="257"/>
      <c r="K385" s="257"/>
      <c r="L385" s="257"/>
      <c r="M385" s="257"/>
      <c r="N385" s="257"/>
      <c r="O385" s="257"/>
      <c r="P385" s="256"/>
      <c r="Q385" s="102"/>
      <c r="R385" s="102"/>
      <c r="S385" s="102"/>
      <c r="U385" s="98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Z385" s="493"/>
      <c r="BE385" s="105"/>
      <c r="BF385" s="105"/>
      <c r="BG385" s="105"/>
      <c r="BH385" s="105"/>
      <c r="BI385" s="105"/>
      <c r="BJ385" s="105"/>
    </row>
    <row r="386" spans="2:62" ht="20.100000000000001" customHeight="1" collapsed="1">
      <c r="B386" s="8">
        <f>B369+1</f>
        <v>23</v>
      </c>
      <c r="C386" s="916"/>
      <c r="D386" s="917"/>
      <c r="E386" s="917"/>
      <c r="F386" s="918"/>
      <c r="G386" s="429"/>
      <c r="H386" s="206">
        <v>1</v>
      </c>
      <c r="I386" s="642">
        <f t="shared" ref="I386" si="302">$H386*SUM(I387:I401)</f>
        <v>0</v>
      </c>
      <c r="J386" s="643">
        <f t="shared" ref="J386:O386" si="303">$H386*SUM(J387:J401)</f>
        <v>0</v>
      </c>
      <c r="K386" s="644">
        <f t="shared" si="303"/>
        <v>0</v>
      </c>
      <c r="L386" s="645">
        <f t="shared" si="303"/>
        <v>0</v>
      </c>
      <c r="M386" s="645">
        <f t="shared" si="303"/>
        <v>0</v>
      </c>
      <c r="N386" s="644">
        <f t="shared" si="303"/>
        <v>0</v>
      </c>
      <c r="O386" s="642">
        <f t="shared" si="303"/>
        <v>0</v>
      </c>
      <c r="P386" s="209">
        <f t="shared" ref="P386:Q386" si="304">$H386*SUM(P387:P401)</f>
        <v>0</v>
      </c>
      <c r="Q386" s="210">
        <f t="shared" si="304"/>
        <v>0</v>
      </c>
      <c r="R386" s="136">
        <f t="shared" ref="R386:R401" si="305">P386*(1+Gewinn)*(1+SicherheitAngebot)</f>
        <v>0</v>
      </c>
      <c r="S386" s="137">
        <f t="shared" ref="S386:S401" si="306">Q386*(1+MGKZ)*(1+Gewinn)*(1+SicherheitAngebot)</f>
        <v>0</v>
      </c>
      <c r="U386" s="10">
        <f>I386*$I$7+J386*$J$7+K386*$K$7+L386*$L$7+M386*$M$7+N386*$N$7+O386*$O$7+R386+S386</f>
        <v>0</v>
      </c>
      <c r="W386" s="646">
        <f t="shared" ref="W386:AB386" si="307">$H386*SUM(W387:W401)</f>
        <v>0</v>
      </c>
      <c r="X386" s="647">
        <f t="shared" si="307"/>
        <v>0</v>
      </c>
      <c r="Y386" s="648">
        <f t="shared" si="307"/>
        <v>0</v>
      </c>
      <c r="Z386" s="649">
        <f t="shared" si="307"/>
        <v>0</v>
      </c>
      <c r="AA386" s="648">
        <f t="shared" si="307"/>
        <v>0</v>
      </c>
      <c r="AB386" s="646">
        <f t="shared" si="307"/>
        <v>0</v>
      </c>
      <c r="AC386" s="258"/>
      <c r="AD386" s="646">
        <f t="shared" ref="AD386:AM386" si="308">$H386*SUM(AD387:AD401)</f>
        <v>0</v>
      </c>
      <c r="AE386" s="647">
        <f t="shared" si="308"/>
        <v>0</v>
      </c>
      <c r="AF386" s="648">
        <f t="shared" si="308"/>
        <v>0</v>
      </c>
      <c r="AG386" s="649">
        <f t="shared" si="308"/>
        <v>0</v>
      </c>
      <c r="AH386" s="648">
        <f t="shared" si="308"/>
        <v>0</v>
      </c>
      <c r="AI386" s="646">
        <f t="shared" si="308"/>
        <v>0</v>
      </c>
      <c r="AJ386" s="258"/>
      <c r="AK386" s="653">
        <f t="shared" si="308"/>
        <v>0</v>
      </c>
      <c r="AL386" s="653">
        <f t="shared" si="308"/>
        <v>0</v>
      </c>
      <c r="AM386" s="653">
        <f t="shared" si="308"/>
        <v>0</v>
      </c>
      <c r="AN386" s="227">
        <f>$H386*SUM(AN387:AN401)*(1+Gewinn)*(1+SicherheitAngebot)</f>
        <v>0</v>
      </c>
      <c r="AO386" s="227">
        <f>$H386*SUM(AO387:AO401)*(1+Gewinn)*(1+SicherheitAngebot)</f>
        <v>0</v>
      </c>
      <c r="AP386" s="227">
        <f>$H386*SUM(AP387:AP401)*(1+Gewinn)*(1+SicherheitAngebot)</f>
        <v>0</v>
      </c>
      <c r="AQ386" s="227">
        <f>$H386*SUM(AQ387:AQ401)*(1+Gewinn)*(1+SicherheitAngebot)</f>
        <v>0</v>
      </c>
      <c r="AR386" s="227">
        <f>$H386*SUM(AR387:AR401)*(1+Gewinn)*(1+SicherheitAngebot)</f>
        <v>0</v>
      </c>
      <c r="AS386" s="262"/>
      <c r="AT386" s="263">
        <f t="shared" ref="AT386:AT449" si="309">((W386+AD386)*$W$7+(X386+AE386)*$X$7+(Y386+Z386+AF386+AG386)*$Z$7+(AA386+AH386)*$AA$7+(AB386+AI386)*$AB$7)*Zuschläge_IBN</f>
        <v>0</v>
      </c>
      <c r="AU386" s="259"/>
      <c r="AV386" s="491">
        <f>AK386*$AK$7+AL386*$AL$7+AM386*$AM$7+SUM(AN386:AR386)+AT386/Zuschläge_IBN+AT386</f>
        <v>0</v>
      </c>
      <c r="AX386" s="685">
        <f>U386+AV386</f>
        <v>0</v>
      </c>
      <c r="AZ386" s="490">
        <f>IF(H386&gt;0,U386/(1+SicherheitAngebot)*(1+Sicherheit),0)</f>
        <v>0</v>
      </c>
      <c r="BB386" s="490">
        <f>IF(H386&gt;0,AV386/(1+SicherheitAngebot)*(1+Sicherheit),0)</f>
        <v>0</v>
      </c>
      <c r="BD386" s="490">
        <f>AZ386+BB386</f>
        <v>0</v>
      </c>
      <c r="BE386" s="105"/>
      <c r="BF386" s="105"/>
      <c r="BG386" s="105"/>
      <c r="BH386" s="105"/>
      <c r="BI386" s="105"/>
      <c r="BJ386" s="105"/>
    </row>
    <row r="387" spans="2:62" ht="20.100000000000001" hidden="1" customHeight="1" outlineLevel="1">
      <c r="B387" s="99"/>
      <c r="C387" s="908"/>
      <c r="D387" s="909"/>
      <c r="E387" s="909"/>
      <c r="F387" s="910"/>
      <c r="G387" s="890"/>
      <c r="H387" s="901"/>
      <c r="I387" s="152"/>
      <c r="J387" s="152"/>
      <c r="K387" s="152"/>
      <c r="L387" s="152"/>
      <c r="M387" s="152"/>
      <c r="N387" s="152"/>
      <c r="O387" s="152"/>
      <c r="P387" s="153"/>
      <c r="Q387" s="153"/>
      <c r="R387" s="156">
        <f t="shared" si="305"/>
        <v>0</v>
      </c>
      <c r="S387" s="156">
        <f t="shared" si="306"/>
        <v>0</v>
      </c>
      <c r="U387" s="157">
        <f>I387*$I$7+J387*$J$7+K387*$K$7+L387*$L$7+M387*$M$7+N387*$N$7+O387*$O$7+R387+S387</f>
        <v>0</v>
      </c>
      <c r="W387" s="152"/>
      <c r="X387" s="152"/>
      <c r="Y387" s="152"/>
      <c r="Z387" s="152"/>
      <c r="AA387" s="152"/>
      <c r="AB387" s="152"/>
      <c r="AC387" s="347"/>
      <c r="AD387" s="152"/>
      <c r="AE387" s="152"/>
      <c r="AF387" s="152"/>
      <c r="AG387" s="152"/>
      <c r="AH387" s="152"/>
      <c r="AI387" s="152"/>
      <c r="AJ387" s="347"/>
      <c r="AK387" s="152"/>
      <c r="AL387" s="152"/>
      <c r="AM387" s="295"/>
      <c r="AN387" s="228"/>
      <c r="AO387" s="228"/>
      <c r="AP387" s="228"/>
      <c r="AQ387" s="228"/>
      <c r="AR387" s="228"/>
      <c r="AS387" s="348"/>
      <c r="AT387" s="264">
        <f t="shared" si="309"/>
        <v>0</v>
      </c>
      <c r="AU387" s="259"/>
      <c r="AV387" s="265">
        <f t="shared" ref="AV387:AV401" si="310">AK387*$AK$7+AL387*$AL$7+AM387*$AM$7+SUM(AN387:AR387)*(1+Gewinn)*(1+SicherheitAngebot)+AT387/Zuschläge_IBN+AT387</f>
        <v>0</v>
      </c>
      <c r="AX387" s="265">
        <f>U387+AV387</f>
        <v>0</v>
      </c>
      <c r="AZ387" s="492">
        <f t="shared" ref="AZ387:AZ401" si="311">U387/(1+SicherheitAngebot)*(1+Sicherheit)</f>
        <v>0</v>
      </c>
      <c r="BB387" s="492">
        <f t="shared" ref="BB387:BB401" si="312">AV387/(1+SicherheitAngebot)*(1+Sicherheit)</f>
        <v>0</v>
      </c>
      <c r="BD387" s="265">
        <f>AZ387+BB387</f>
        <v>0</v>
      </c>
      <c r="BE387" s="105"/>
      <c r="BF387" s="105"/>
      <c r="BG387" s="105"/>
      <c r="BH387" s="105"/>
      <c r="BI387" s="105"/>
      <c r="BJ387" s="105"/>
    </row>
    <row r="388" spans="2:62" ht="20.100000000000001" hidden="1" customHeight="1" outlineLevel="1">
      <c r="B388" s="100"/>
      <c r="C388" s="908"/>
      <c r="D388" s="909"/>
      <c r="E388" s="909"/>
      <c r="F388" s="910"/>
      <c r="G388" s="890"/>
      <c r="H388" s="891"/>
      <c r="I388" s="152"/>
      <c r="J388" s="152"/>
      <c r="K388" s="152"/>
      <c r="L388" s="152"/>
      <c r="M388" s="152"/>
      <c r="N388" s="152"/>
      <c r="O388" s="152"/>
      <c r="P388" s="153"/>
      <c r="Q388" s="153"/>
      <c r="R388" s="156">
        <f t="shared" si="305"/>
        <v>0</v>
      </c>
      <c r="S388" s="156">
        <f t="shared" si="306"/>
        <v>0</v>
      </c>
      <c r="U388" s="157">
        <f t="shared" ref="U388:U401" si="313">I388*$I$7+J388*$J$7+K388*$K$7+L388*$L$7+M388*$M$7+N388*$N$7+O388*$O$7+R388+S388</f>
        <v>0</v>
      </c>
      <c r="W388" s="152"/>
      <c r="X388" s="152"/>
      <c r="Y388" s="152"/>
      <c r="Z388" s="152"/>
      <c r="AA388" s="152"/>
      <c r="AB388" s="152"/>
      <c r="AC388" s="347"/>
      <c r="AD388" s="152"/>
      <c r="AE388" s="152"/>
      <c r="AF388" s="152"/>
      <c r="AG388" s="152"/>
      <c r="AH388" s="152"/>
      <c r="AI388" s="152"/>
      <c r="AJ388" s="347"/>
      <c r="AK388" s="152"/>
      <c r="AL388" s="152"/>
      <c r="AM388" s="295"/>
      <c r="AN388" s="228"/>
      <c r="AO388" s="228"/>
      <c r="AP388" s="228"/>
      <c r="AQ388" s="228"/>
      <c r="AR388" s="228"/>
      <c r="AS388" s="348"/>
      <c r="AT388" s="264">
        <f t="shared" si="309"/>
        <v>0</v>
      </c>
      <c r="AU388" s="259"/>
      <c r="AV388" s="265">
        <f t="shared" si="310"/>
        <v>0</v>
      </c>
      <c r="AX388" s="265">
        <f t="shared" ref="AX388:AX401" si="314">U388+AV388</f>
        <v>0</v>
      </c>
      <c r="AZ388" s="492">
        <f t="shared" si="311"/>
        <v>0</v>
      </c>
      <c r="BB388" s="492">
        <f t="shared" si="312"/>
        <v>0</v>
      </c>
      <c r="BD388" s="265">
        <f t="shared" ref="BD388:BD401" si="315">AZ388+BB388</f>
        <v>0</v>
      </c>
      <c r="BE388" s="105"/>
      <c r="BF388" s="105"/>
      <c r="BG388" s="105"/>
      <c r="BH388" s="105"/>
      <c r="BI388" s="105"/>
      <c r="BJ388" s="105"/>
    </row>
    <row r="389" spans="2:62" ht="20.100000000000001" hidden="1" customHeight="1" outlineLevel="1">
      <c r="B389" s="100"/>
      <c r="C389" s="908"/>
      <c r="D389" s="909"/>
      <c r="E389" s="909"/>
      <c r="F389" s="910"/>
      <c r="G389" s="890"/>
      <c r="H389" s="891"/>
      <c r="I389" s="152"/>
      <c r="J389" s="152"/>
      <c r="K389" s="152"/>
      <c r="L389" s="152"/>
      <c r="M389" s="152"/>
      <c r="N389" s="152"/>
      <c r="O389" s="152"/>
      <c r="P389" s="153"/>
      <c r="Q389" s="153"/>
      <c r="R389" s="156">
        <f t="shared" si="305"/>
        <v>0</v>
      </c>
      <c r="S389" s="156">
        <f t="shared" si="306"/>
        <v>0</v>
      </c>
      <c r="U389" s="157">
        <f t="shared" si="313"/>
        <v>0</v>
      </c>
      <c r="W389" s="152"/>
      <c r="X389" s="152"/>
      <c r="Y389" s="152"/>
      <c r="Z389" s="152"/>
      <c r="AA389" s="152"/>
      <c r="AB389" s="152"/>
      <c r="AC389" s="347"/>
      <c r="AD389" s="152"/>
      <c r="AE389" s="152"/>
      <c r="AF389" s="152"/>
      <c r="AG389" s="152"/>
      <c r="AH389" s="152"/>
      <c r="AI389" s="152"/>
      <c r="AJ389" s="347"/>
      <c r="AK389" s="152"/>
      <c r="AL389" s="152"/>
      <c r="AM389" s="295"/>
      <c r="AN389" s="228"/>
      <c r="AO389" s="228"/>
      <c r="AP389" s="228"/>
      <c r="AQ389" s="228"/>
      <c r="AR389" s="228"/>
      <c r="AS389" s="348"/>
      <c r="AT389" s="264">
        <f t="shared" si="309"/>
        <v>0</v>
      </c>
      <c r="AU389" s="259"/>
      <c r="AV389" s="265">
        <f t="shared" si="310"/>
        <v>0</v>
      </c>
      <c r="AX389" s="265">
        <f t="shared" si="314"/>
        <v>0</v>
      </c>
      <c r="AZ389" s="492">
        <f t="shared" si="311"/>
        <v>0</v>
      </c>
      <c r="BB389" s="492">
        <f t="shared" si="312"/>
        <v>0</v>
      </c>
      <c r="BD389" s="265">
        <f t="shared" si="315"/>
        <v>0</v>
      </c>
      <c r="BE389" s="105"/>
      <c r="BF389" s="105"/>
      <c r="BG389" s="105"/>
      <c r="BH389" s="105"/>
      <c r="BI389" s="105"/>
      <c r="BJ389" s="105"/>
    </row>
    <row r="390" spans="2:62" ht="20.100000000000001" hidden="1" customHeight="1" outlineLevel="1">
      <c r="B390" s="100"/>
      <c r="C390" s="908"/>
      <c r="D390" s="909"/>
      <c r="E390" s="909"/>
      <c r="F390" s="910"/>
      <c r="G390" s="890"/>
      <c r="H390" s="891"/>
      <c r="I390" s="152"/>
      <c r="J390" s="152"/>
      <c r="K390" s="152"/>
      <c r="L390" s="152"/>
      <c r="M390" s="152"/>
      <c r="N390" s="152"/>
      <c r="O390" s="152"/>
      <c r="P390" s="153"/>
      <c r="Q390" s="153"/>
      <c r="R390" s="156">
        <f t="shared" si="305"/>
        <v>0</v>
      </c>
      <c r="S390" s="156">
        <f t="shared" si="306"/>
        <v>0</v>
      </c>
      <c r="U390" s="157">
        <f t="shared" si="313"/>
        <v>0</v>
      </c>
      <c r="W390" s="152"/>
      <c r="X390" s="152"/>
      <c r="Y390" s="152"/>
      <c r="Z390" s="152"/>
      <c r="AA390" s="152"/>
      <c r="AB390" s="152"/>
      <c r="AC390" s="347"/>
      <c r="AD390" s="152"/>
      <c r="AE390" s="152"/>
      <c r="AF390" s="152"/>
      <c r="AG390" s="152"/>
      <c r="AH390" s="152"/>
      <c r="AI390" s="152"/>
      <c r="AJ390" s="347"/>
      <c r="AK390" s="152"/>
      <c r="AL390" s="152"/>
      <c r="AM390" s="295"/>
      <c r="AN390" s="228"/>
      <c r="AO390" s="228"/>
      <c r="AP390" s="228"/>
      <c r="AQ390" s="228"/>
      <c r="AR390" s="228"/>
      <c r="AS390" s="348"/>
      <c r="AT390" s="264">
        <f t="shared" si="309"/>
        <v>0</v>
      </c>
      <c r="AU390" s="259"/>
      <c r="AV390" s="265">
        <f t="shared" si="310"/>
        <v>0</v>
      </c>
      <c r="AX390" s="265">
        <f t="shared" si="314"/>
        <v>0</v>
      </c>
      <c r="AZ390" s="492">
        <f t="shared" si="311"/>
        <v>0</v>
      </c>
      <c r="BB390" s="492">
        <f t="shared" si="312"/>
        <v>0</v>
      </c>
      <c r="BD390" s="265">
        <f t="shared" si="315"/>
        <v>0</v>
      </c>
      <c r="BE390" s="105"/>
      <c r="BF390" s="105"/>
      <c r="BG390" s="105"/>
      <c r="BH390" s="105"/>
      <c r="BI390" s="105"/>
      <c r="BJ390" s="105"/>
    </row>
    <row r="391" spans="2:62" ht="20.100000000000001" hidden="1" customHeight="1" outlineLevel="1">
      <c r="B391" s="100"/>
      <c r="C391" s="908"/>
      <c r="D391" s="909"/>
      <c r="E391" s="909"/>
      <c r="F391" s="910"/>
      <c r="G391" s="890"/>
      <c r="H391" s="891"/>
      <c r="I391" s="152"/>
      <c r="J391" s="152"/>
      <c r="K391" s="152"/>
      <c r="L391" s="152"/>
      <c r="M391" s="152"/>
      <c r="N391" s="152"/>
      <c r="O391" s="152"/>
      <c r="P391" s="153"/>
      <c r="Q391" s="153"/>
      <c r="R391" s="156">
        <f t="shared" si="305"/>
        <v>0</v>
      </c>
      <c r="S391" s="156">
        <f t="shared" si="306"/>
        <v>0</v>
      </c>
      <c r="U391" s="157">
        <f t="shared" si="313"/>
        <v>0</v>
      </c>
      <c r="W391" s="152"/>
      <c r="X391" s="152"/>
      <c r="Y391" s="152"/>
      <c r="Z391" s="152"/>
      <c r="AA391" s="152"/>
      <c r="AB391" s="152"/>
      <c r="AC391" s="347"/>
      <c r="AD391" s="152"/>
      <c r="AE391" s="152"/>
      <c r="AF391" s="152"/>
      <c r="AG391" s="152"/>
      <c r="AH391" s="152"/>
      <c r="AI391" s="152"/>
      <c r="AJ391" s="347"/>
      <c r="AK391" s="152"/>
      <c r="AL391" s="152"/>
      <c r="AM391" s="295"/>
      <c r="AN391" s="228"/>
      <c r="AO391" s="228"/>
      <c r="AP391" s="228"/>
      <c r="AQ391" s="228"/>
      <c r="AR391" s="228"/>
      <c r="AS391" s="348"/>
      <c r="AT391" s="264">
        <f t="shared" si="309"/>
        <v>0</v>
      </c>
      <c r="AU391" s="259"/>
      <c r="AV391" s="265">
        <f t="shared" si="310"/>
        <v>0</v>
      </c>
      <c r="AX391" s="265">
        <f t="shared" si="314"/>
        <v>0</v>
      </c>
      <c r="AZ391" s="492">
        <f t="shared" si="311"/>
        <v>0</v>
      </c>
      <c r="BB391" s="492">
        <f t="shared" si="312"/>
        <v>0</v>
      </c>
      <c r="BD391" s="265">
        <f t="shared" si="315"/>
        <v>0</v>
      </c>
      <c r="BE391" s="105"/>
      <c r="BF391" s="105"/>
      <c r="BG391" s="105"/>
      <c r="BH391" s="105"/>
      <c r="BI391" s="105"/>
      <c r="BJ391" s="105"/>
    </row>
    <row r="392" spans="2:62" ht="20.100000000000001" hidden="1" customHeight="1" outlineLevel="1">
      <c r="B392" s="100"/>
      <c r="C392" s="908"/>
      <c r="D392" s="909"/>
      <c r="E392" s="909"/>
      <c r="F392" s="910"/>
      <c r="G392" s="890"/>
      <c r="H392" s="891"/>
      <c r="I392" s="152"/>
      <c r="J392" s="152"/>
      <c r="K392" s="152"/>
      <c r="L392" s="152"/>
      <c r="M392" s="152"/>
      <c r="N392" s="152"/>
      <c r="O392" s="152"/>
      <c r="P392" s="153"/>
      <c r="Q392" s="153"/>
      <c r="R392" s="156">
        <f t="shared" si="305"/>
        <v>0</v>
      </c>
      <c r="S392" s="156">
        <f t="shared" si="306"/>
        <v>0</v>
      </c>
      <c r="U392" s="157">
        <f t="shared" si="313"/>
        <v>0</v>
      </c>
      <c r="W392" s="152"/>
      <c r="X392" s="152"/>
      <c r="Y392" s="152"/>
      <c r="Z392" s="152"/>
      <c r="AA392" s="152"/>
      <c r="AB392" s="152"/>
      <c r="AC392" s="347"/>
      <c r="AD392" s="152"/>
      <c r="AE392" s="152"/>
      <c r="AF392" s="152"/>
      <c r="AG392" s="152"/>
      <c r="AH392" s="152"/>
      <c r="AI392" s="152"/>
      <c r="AJ392" s="347"/>
      <c r="AK392" s="152"/>
      <c r="AL392" s="152"/>
      <c r="AM392" s="295"/>
      <c r="AN392" s="228"/>
      <c r="AO392" s="228"/>
      <c r="AP392" s="228"/>
      <c r="AQ392" s="228"/>
      <c r="AR392" s="228"/>
      <c r="AS392" s="348"/>
      <c r="AT392" s="264">
        <f t="shared" si="309"/>
        <v>0</v>
      </c>
      <c r="AU392" s="259"/>
      <c r="AV392" s="265">
        <f t="shared" si="310"/>
        <v>0</v>
      </c>
      <c r="AX392" s="265">
        <f t="shared" si="314"/>
        <v>0</v>
      </c>
      <c r="AZ392" s="492">
        <f t="shared" si="311"/>
        <v>0</v>
      </c>
      <c r="BB392" s="492">
        <f t="shared" si="312"/>
        <v>0</v>
      </c>
      <c r="BD392" s="265">
        <f t="shared" si="315"/>
        <v>0</v>
      </c>
      <c r="BE392" s="105"/>
      <c r="BF392" s="105"/>
      <c r="BG392" s="105"/>
      <c r="BH392" s="105"/>
      <c r="BI392" s="105"/>
      <c r="BJ392" s="105"/>
    </row>
    <row r="393" spans="2:62" ht="20.100000000000001" hidden="1" customHeight="1" outlineLevel="1">
      <c r="B393" s="100"/>
      <c r="C393" s="908"/>
      <c r="D393" s="909"/>
      <c r="E393" s="909"/>
      <c r="F393" s="910"/>
      <c r="G393" s="890"/>
      <c r="H393" s="891"/>
      <c r="I393" s="152"/>
      <c r="J393" s="152"/>
      <c r="K393" s="152"/>
      <c r="L393" s="152"/>
      <c r="M393" s="152"/>
      <c r="N393" s="152"/>
      <c r="O393" s="152"/>
      <c r="P393" s="153"/>
      <c r="Q393" s="153"/>
      <c r="R393" s="156">
        <f t="shared" si="305"/>
        <v>0</v>
      </c>
      <c r="S393" s="156">
        <f t="shared" si="306"/>
        <v>0</v>
      </c>
      <c r="U393" s="157">
        <f t="shared" si="313"/>
        <v>0</v>
      </c>
      <c r="W393" s="152"/>
      <c r="X393" s="152"/>
      <c r="Y393" s="152"/>
      <c r="Z393" s="152"/>
      <c r="AA393" s="152"/>
      <c r="AB393" s="152"/>
      <c r="AC393" s="347"/>
      <c r="AD393" s="152"/>
      <c r="AE393" s="152"/>
      <c r="AF393" s="152"/>
      <c r="AG393" s="152"/>
      <c r="AH393" s="152"/>
      <c r="AI393" s="152"/>
      <c r="AJ393" s="347"/>
      <c r="AK393" s="152"/>
      <c r="AL393" s="152"/>
      <c r="AM393" s="295"/>
      <c r="AN393" s="228"/>
      <c r="AO393" s="228"/>
      <c r="AP393" s="228"/>
      <c r="AQ393" s="228"/>
      <c r="AR393" s="228"/>
      <c r="AS393" s="348"/>
      <c r="AT393" s="264">
        <f t="shared" si="309"/>
        <v>0</v>
      </c>
      <c r="AU393" s="259"/>
      <c r="AV393" s="265">
        <f t="shared" si="310"/>
        <v>0</v>
      </c>
      <c r="AX393" s="265">
        <f t="shared" si="314"/>
        <v>0</v>
      </c>
      <c r="AZ393" s="492">
        <f t="shared" si="311"/>
        <v>0</v>
      </c>
      <c r="BB393" s="492">
        <f t="shared" si="312"/>
        <v>0</v>
      </c>
      <c r="BD393" s="265">
        <f t="shared" si="315"/>
        <v>0</v>
      </c>
      <c r="BE393" s="105"/>
      <c r="BF393" s="105"/>
      <c r="BG393" s="105"/>
      <c r="BH393" s="105"/>
      <c r="BI393" s="105"/>
      <c r="BJ393" s="105"/>
    </row>
    <row r="394" spans="2:62" ht="20.100000000000001" hidden="1" customHeight="1" outlineLevel="1">
      <c r="B394" s="100"/>
      <c r="C394" s="908"/>
      <c r="D394" s="909"/>
      <c r="E394" s="909"/>
      <c r="F394" s="910"/>
      <c r="G394" s="890"/>
      <c r="H394" s="891"/>
      <c r="I394" s="152"/>
      <c r="J394" s="152"/>
      <c r="K394" s="152"/>
      <c r="L394" s="152"/>
      <c r="M394" s="152"/>
      <c r="N394" s="152"/>
      <c r="O394" s="152"/>
      <c r="P394" s="153"/>
      <c r="Q394" s="153"/>
      <c r="R394" s="156">
        <f t="shared" si="305"/>
        <v>0</v>
      </c>
      <c r="S394" s="156">
        <f t="shared" si="306"/>
        <v>0</v>
      </c>
      <c r="U394" s="157">
        <f t="shared" si="313"/>
        <v>0</v>
      </c>
      <c r="W394" s="152"/>
      <c r="X394" s="152"/>
      <c r="Y394" s="152"/>
      <c r="Z394" s="152"/>
      <c r="AA394" s="152"/>
      <c r="AB394" s="152"/>
      <c r="AC394" s="347"/>
      <c r="AD394" s="152"/>
      <c r="AE394" s="152"/>
      <c r="AF394" s="152"/>
      <c r="AG394" s="152"/>
      <c r="AH394" s="152"/>
      <c r="AI394" s="152"/>
      <c r="AJ394" s="347"/>
      <c r="AK394" s="152"/>
      <c r="AL394" s="152"/>
      <c r="AM394" s="295"/>
      <c r="AN394" s="228"/>
      <c r="AO394" s="228"/>
      <c r="AP394" s="228"/>
      <c r="AQ394" s="228"/>
      <c r="AR394" s="228"/>
      <c r="AS394" s="348"/>
      <c r="AT394" s="264">
        <f t="shared" si="309"/>
        <v>0</v>
      </c>
      <c r="AU394" s="259"/>
      <c r="AV394" s="265">
        <f t="shared" si="310"/>
        <v>0</v>
      </c>
      <c r="AX394" s="265">
        <f t="shared" si="314"/>
        <v>0</v>
      </c>
      <c r="AZ394" s="492">
        <f t="shared" si="311"/>
        <v>0</v>
      </c>
      <c r="BB394" s="492">
        <f t="shared" si="312"/>
        <v>0</v>
      </c>
      <c r="BD394" s="265">
        <f t="shared" si="315"/>
        <v>0</v>
      </c>
      <c r="BE394" s="105"/>
      <c r="BF394" s="105"/>
      <c r="BG394" s="105"/>
      <c r="BH394" s="105"/>
      <c r="BI394" s="105"/>
      <c r="BJ394" s="105"/>
    </row>
    <row r="395" spans="2:62" ht="20.100000000000001" hidden="1" customHeight="1" outlineLevel="1">
      <c r="B395" s="100"/>
      <c r="C395" s="908"/>
      <c r="D395" s="909"/>
      <c r="E395" s="909"/>
      <c r="F395" s="910"/>
      <c r="G395" s="890"/>
      <c r="H395" s="891"/>
      <c r="I395" s="152"/>
      <c r="J395" s="152"/>
      <c r="K395" s="152"/>
      <c r="L395" s="152"/>
      <c r="M395" s="152"/>
      <c r="N395" s="152"/>
      <c r="O395" s="152"/>
      <c r="P395" s="153"/>
      <c r="Q395" s="153"/>
      <c r="R395" s="156">
        <f t="shared" si="305"/>
        <v>0</v>
      </c>
      <c r="S395" s="156">
        <f t="shared" si="306"/>
        <v>0</v>
      </c>
      <c r="U395" s="157">
        <f t="shared" si="313"/>
        <v>0</v>
      </c>
      <c r="W395" s="152"/>
      <c r="X395" s="152"/>
      <c r="Y395" s="152"/>
      <c r="Z395" s="152"/>
      <c r="AA395" s="152"/>
      <c r="AB395" s="152"/>
      <c r="AC395" s="347"/>
      <c r="AD395" s="152"/>
      <c r="AE395" s="152"/>
      <c r="AF395" s="152"/>
      <c r="AG395" s="152"/>
      <c r="AH395" s="152"/>
      <c r="AI395" s="152"/>
      <c r="AJ395" s="347"/>
      <c r="AK395" s="152"/>
      <c r="AL395" s="152"/>
      <c r="AM395" s="295"/>
      <c r="AN395" s="228"/>
      <c r="AO395" s="228"/>
      <c r="AP395" s="228"/>
      <c r="AQ395" s="228"/>
      <c r="AR395" s="228"/>
      <c r="AS395" s="348"/>
      <c r="AT395" s="264">
        <f t="shared" si="309"/>
        <v>0</v>
      </c>
      <c r="AU395" s="259"/>
      <c r="AV395" s="265">
        <f t="shared" si="310"/>
        <v>0</v>
      </c>
      <c r="AX395" s="265">
        <f t="shared" si="314"/>
        <v>0</v>
      </c>
      <c r="AZ395" s="492">
        <f t="shared" si="311"/>
        <v>0</v>
      </c>
      <c r="BB395" s="492">
        <f t="shared" si="312"/>
        <v>0</v>
      </c>
      <c r="BD395" s="265">
        <f t="shared" si="315"/>
        <v>0</v>
      </c>
      <c r="BE395" s="105"/>
      <c r="BF395" s="105"/>
      <c r="BG395" s="105"/>
      <c r="BH395" s="105"/>
      <c r="BI395" s="105"/>
      <c r="BJ395" s="105"/>
    </row>
    <row r="396" spans="2:62" ht="20.100000000000001" hidden="1" customHeight="1" outlineLevel="1">
      <c r="B396" s="100"/>
      <c r="C396" s="908"/>
      <c r="D396" s="909"/>
      <c r="E396" s="909"/>
      <c r="F396" s="910"/>
      <c r="G396" s="890"/>
      <c r="H396" s="891"/>
      <c r="I396" s="152"/>
      <c r="J396" s="152"/>
      <c r="K396" s="152"/>
      <c r="L396" s="152"/>
      <c r="M396" s="152"/>
      <c r="N396" s="152"/>
      <c r="O396" s="152"/>
      <c r="P396" s="153"/>
      <c r="Q396" s="153"/>
      <c r="R396" s="156">
        <f t="shared" si="305"/>
        <v>0</v>
      </c>
      <c r="S396" s="156">
        <f t="shared" si="306"/>
        <v>0</v>
      </c>
      <c r="U396" s="157">
        <f t="shared" si="313"/>
        <v>0</v>
      </c>
      <c r="W396" s="152"/>
      <c r="X396" s="152"/>
      <c r="Y396" s="152"/>
      <c r="Z396" s="152"/>
      <c r="AA396" s="152"/>
      <c r="AB396" s="152"/>
      <c r="AC396" s="347"/>
      <c r="AD396" s="152"/>
      <c r="AE396" s="152"/>
      <c r="AF396" s="152"/>
      <c r="AG396" s="152"/>
      <c r="AH396" s="152"/>
      <c r="AI396" s="152"/>
      <c r="AJ396" s="347"/>
      <c r="AK396" s="152"/>
      <c r="AL396" s="152"/>
      <c r="AM396" s="295"/>
      <c r="AN396" s="228"/>
      <c r="AO396" s="228"/>
      <c r="AP396" s="228"/>
      <c r="AQ396" s="228"/>
      <c r="AR396" s="228"/>
      <c r="AS396" s="348"/>
      <c r="AT396" s="264">
        <f t="shared" si="309"/>
        <v>0</v>
      </c>
      <c r="AU396" s="259"/>
      <c r="AV396" s="265">
        <f t="shared" si="310"/>
        <v>0</v>
      </c>
      <c r="AX396" s="265">
        <f t="shared" si="314"/>
        <v>0</v>
      </c>
      <c r="AZ396" s="492">
        <f t="shared" si="311"/>
        <v>0</v>
      </c>
      <c r="BB396" s="492">
        <f t="shared" si="312"/>
        <v>0</v>
      </c>
      <c r="BD396" s="265">
        <f t="shared" si="315"/>
        <v>0</v>
      </c>
      <c r="BE396" s="105"/>
      <c r="BF396" s="105"/>
      <c r="BG396" s="105"/>
      <c r="BH396" s="105"/>
      <c r="BI396" s="105"/>
      <c r="BJ396" s="105"/>
    </row>
    <row r="397" spans="2:62" ht="20.100000000000001" hidden="1" customHeight="1" outlineLevel="1">
      <c r="B397" s="100"/>
      <c r="C397" s="908"/>
      <c r="D397" s="909"/>
      <c r="E397" s="909"/>
      <c r="F397" s="910"/>
      <c r="G397" s="890"/>
      <c r="H397" s="891"/>
      <c r="I397" s="152"/>
      <c r="J397" s="152"/>
      <c r="K397" s="152"/>
      <c r="L397" s="152"/>
      <c r="M397" s="152"/>
      <c r="N397" s="152"/>
      <c r="O397" s="152"/>
      <c r="P397" s="153"/>
      <c r="Q397" s="153"/>
      <c r="R397" s="156">
        <f t="shared" si="305"/>
        <v>0</v>
      </c>
      <c r="S397" s="156">
        <f t="shared" si="306"/>
        <v>0</v>
      </c>
      <c r="U397" s="157">
        <f t="shared" si="313"/>
        <v>0</v>
      </c>
      <c r="W397" s="152"/>
      <c r="X397" s="152"/>
      <c r="Y397" s="152"/>
      <c r="Z397" s="152"/>
      <c r="AA397" s="152"/>
      <c r="AB397" s="152"/>
      <c r="AC397" s="347"/>
      <c r="AD397" s="152"/>
      <c r="AE397" s="152"/>
      <c r="AF397" s="152"/>
      <c r="AG397" s="152"/>
      <c r="AH397" s="152"/>
      <c r="AI397" s="152"/>
      <c r="AJ397" s="347"/>
      <c r="AK397" s="152"/>
      <c r="AL397" s="152"/>
      <c r="AM397" s="295"/>
      <c r="AN397" s="228"/>
      <c r="AO397" s="228"/>
      <c r="AP397" s="228"/>
      <c r="AQ397" s="228"/>
      <c r="AR397" s="228"/>
      <c r="AS397" s="348"/>
      <c r="AT397" s="264">
        <f t="shared" si="309"/>
        <v>0</v>
      </c>
      <c r="AU397" s="259"/>
      <c r="AV397" s="265">
        <f t="shared" si="310"/>
        <v>0</v>
      </c>
      <c r="AX397" s="265">
        <f t="shared" si="314"/>
        <v>0</v>
      </c>
      <c r="AZ397" s="492">
        <f t="shared" si="311"/>
        <v>0</v>
      </c>
      <c r="BB397" s="492">
        <f t="shared" si="312"/>
        <v>0</v>
      </c>
      <c r="BD397" s="265">
        <f t="shared" si="315"/>
        <v>0</v>
      </c>
      <c r="BE397" s="105"/>
      <c r="BF397" s="105"/>
      <c r="BG397" s="105"/>
      <c r="BH397" s="105"/>
      <c r="BI397" s="105"/>
      <c r="BJ397" s="105"/>
    </row>
    <row r="398" spans="2:62" ht="20.100000000000001" hidden="1" customHeight="1" outlineLevel="1">
      <c r="B398" s="100"/>
      <c r="C398" s="908"/>
      <c r="D398" s="909"/>
      <c r="E398" s="909"/>
      <c r="F398" s="910"/>
      <c r="G398" s="890"/>
      <c r="H398" s="891"/>
      <c r="I398" s="152"/>
      <c r="J398" s="152"/>
      <c r="K398" s="152"/>
      <c r="L398" s="152"/>
      <c r="M398" s="152"/>
      <c r="N398" s="152"/>
      <c r="O398" s="152"/>
      <c r="P398" s="153"/>
      <c r="Q398" s="153"/>
      <c r="R398" s="156">
        <f t="shared" si="305"/>
        <v>0</v>
      </c>
      <c r="S398" s="156">
        <f t="shared" si="306"/>
        <v>0</v>
      </c>
      <c r="U398" s="157">
        <f t="shared" si="313"/>
        <v>0</v>
      </c>
      <c r="W398" s="152"/>
      <c r="X398" s="152"/>
      <c r="Y398" s="152"/>
      <c r="Z398" s="152"/>
      <c r="AA398" s="152"/>
      <c r="AB398" s="152"/>
      <c r="AC398" s="347"/>
      <c r="AD398" s="152"/>
      <c r="AE398" s="152"/>
      <c r="AF398" s="152"/>
      <c r="AG398" s="152"/>
      <c r="AH398" s="152"/>
      <c r="AI398" s="152"/>
      <c r="AJ398" s="347"/>
      <c r="AK398" s="152"/>
      <c r="AL398" s="152"/>
      <c r="AM398" s="295"/>
      <c r="AN398" s="228"/>
      <c r="AO398" s="228"/>
      <c r="AP398" s="228"/>
      <c r="AQ398" s="228"/>
      <c r="AR398" s="228"/>
      <c r="AS398" s="348"/>
      <c r="AT398" s="264">
        <f t="shared" si="309"/>
        <v>0</v>
      </c>
      <c r="AU398" s="259"/>
      <c r="AV398" s="265">
        <f t="shared" si="310"/>
        <v>0</v>
      </c>
      <c r="AX398" s="265">
        <f t="shared" si="314"/>
        <v>0</v>
      </c>
      <c r="AZ398" s="492">
        <f t="shared" si="311"/>
        <v>0</v>
      </c>
      <c r="BB398" s="492">
        <f t="shared" si="312"/>
        <v>0</v>
      </c>
      <c r="BD398" s="265">
        <f t="shared" si="315"/>
        <v>0</v>
      </c>
      <c r="BE398" s="105"/>
      <c r="BF398" s="105"/>
      <c r="BG398" s="105"/>
      <c r="BH398" s="105"/>
      <c r="BI398" s="105"/>
      <c r="BJ398" s="105"/>
    </row>
    <row r="399" spans="2:62" ht="20.100000000000001" hidden="1" customHeight="1" outlineLevel="1">
      <c r="B399" s="100"/>
      <c r="C399" s="908"/>
      <c r="D399" s="909"/>
      <c r="E399" s="909"/>
      <c r="F399" s="910"/>
      <c r="G399" s="890"/>
      <c r="H399" s="891"/>
      <c r="I399" s="152"/>
      <c r="J399" s="152"/>
      <c r="K399" s="152"/>
      <c r="L399" s="152"/>
      <c r="M399" s="152"/>
      <c r="N399" s="152"/>
      <c r="O399" s="152"/>
      <c r="P399" s="153"/>
      <c r="Q399" s="153"/>
      <c r="R399" s="156">
        <f t="shared" si="305"/>
        <v>0</v>
      </c>
      <c r="S399" s="156">
        <f t="shared" si="306"/>
        <v>0</v>
      </c>
      <c r="U399" s="157">
        <f t="shared" si="313"/>
        <v>0</v>
      </c>
      <c r="W399" s="152"/>
      <c r="X399" s="152"/>
      <c r="Y399" s="152"/>
      <c r="Z399" s="152"/>
      <c r="AA399" s="152"/>
      <c r="AB399" s="152"/>
      <c r="AC399" s="347"/>
      <c r="AD399" s="152"/>
      <c r="AE399" s="152"/>
      <c r="AF399" s="152"/>
      <c r="AG399" s="152"/>
      <c r="AH399" s="152"/>
      <c r="AI399" s="152"/>
      <c r="AJ399" s="347"/>
      <c r="AK399" s="152"/>
      <c r="AL399" s="152"/>
      <c r="AM399" s="295"/>
      <c r="AN399" s="228"/>
      <c r="AO399" s="228"/>
      <c r="AP399" s="228"/>
      <c r="AQ399" s="228"/>
      <c r="AR399" s="228"/>
      <c r="AS399" s="348"/>
      <c r="AT399" s="264">
        <f t="shared" si="309"/>
        <v>0</v>
      </c>
      <c r="AU399" s="259"/>
      <c r="AV399" s="265">
        <f t="shared" si="310"/>
        <v>0</v>
      </c>
      <c r="AX399" s="265">
        <f t="shared" si="314"/>
        <v>0</v>
      </c>
      <c r="AZ399" s="492">
        <f t="shared" si="311"/>
        <v>0</v>
      </c>
      <c r="BB399" s="492">
        <f t="shared" si="312"/>
        <v>0</v>
      </c>
      <c r="BD399" s="265">
        <f t="shared" si="315"/>
        <v>0</v>
      </c>
      <c r="BE399" s="105"/>
      <c r="BF399" s="105"/>
      <c r="BG399" s="105"/>
      <c r="BH399" s="105"/>
      <c r="BI399" s="105"/>
      <c r="BJ399" s="105"/>
    </row>
    <row r="400" spans="2:62" ht="20.100000000000001" hidden="1" customHeight="1" outlineLevel="1">
      <c r="B400" s="100"/>
      <c r="C400" s="908"/>
      <c r="D400" s="909"/>
      <c r="E400" s="909"/>
      <c r="F400" s="910"/>
      <c r="G400" s="890"/>
      <c r="H400" s="891"/>
      <c r="I400" s="152"/>
      <c r="J400" s="152"/>
      <c r="K400" s="152"/>
      <c r="L400" s="152"/>
      <c r="M400" s="152"/>
      <c r="N400" s="152"/>
      <c r="O400" s="152"/>
      <c r="P400" s="153"/>
      <c r="Q400" s="153"/>
      <c r="R400" s="156">
        <f t="shared" si="305"/>
        <v>0</v>
      </c>
      <c r="S400" s="156">
        <f t="shared" si="306"/>
        <v>0</v>
      </c>
      <c r="U400" s="157">
        <f t="shared" si="313"/>
        <v>0</v>
      </c>
      <c r="W400" s="152"/>
      <c r="X400" s="152"/>
      <c r="Y400" s="152"/>
      <c r="Z400" s="152"/>
      <c r="AA400" s="152"/>
      <c r="AB400" s="152"/>
      <c r="AC400" s="347"/>
      <c r="AD400" s="152"/>
      <c r="AE400" s="152"/>
      <c r="AF400" s="152"/>
      <c r="AG400" s="152"/>
      <c r="AH400" s="152"/>
      <c r="AI400" s="152"/>
      <c r="AJ400" s="347"/>
      <c r="AK400" s="152"/>
      <c r="AL400" s="152"/>
      <c r="AM400" s="295"/>
      <c r="AN400" s="228"/>
      <c r="AO400" s="228"/>
      <c r="AP400" s="228"/>
      <c r="AQ400" s="228"/>
      <c r="AR400" s="228"/>
      <c r="AS400" s="348"/>
      <c r="AT400" s="264">
        <f t="shared" si="309"/>
        <v>0</v>
      </c>
      <c r="AU400" s="259"/>
      <c r="AV400" s="265">
        <f t="shared" si="310"/>
        <v>0</v>
      </c>
      <c r="AX400" s="265">
        <f t="shared" si="314"/>
        <v>0</v>
      </c>
      <c r="AZ400" s="492">
        <f t="shared" si="311"/>
        <v>0</v>
      </c>
      <c r="BB400" s="492">
        <f t="shared" si="312"/>
        <v>0</v>
      </c>
      <c r="BD400" s="265">
        <f t="shared" si="315"/>
        <v>0</v>
      </c>
      <c r="BE400" s="105"/>
      <c r="BF400" s="105"/>
      <c r="BG400" s="105"/>
      <c r="BH400" s="105"/>
      <c r="BI400" s="105"/>
      <c r="BJ400" s="105"/>
    </row>
    <row r="401" spans="2:62" ht="20.100000000000001" hidden="1" customHeight="1" outlineLevel="1">
      <c r="B401" s="100"/>
      <c r="C401" s="908"/>
      <c r="D401" s="909"/>
      <c r="E401" s="909"/>
      <c r="F401" s="910"/>
      <c r="G401" s="890"/>
      <c r="H401" s="891"/>
      <c r="I401" s="152"/>
      <c r="J401" s="152"/>
      <c r="K401" s="152"/>
      <c r="L401" s="152"/>
      <c r="M401" s="152"/>
      <c r="N401" s="152"/>
      <c r="O401" s="152"/>
      <c r="P401" s="153"/>
      <c r="Q401" s="153"/>
      <c r="R401" s="156">
        <f t="shared" si="305"/>
        <v>0</v>
      </c>
      <c r="S401" s="156">
        <f t="shared" si="306"/>
        <v>0</v>
      </c>
      <c r="U401" s="157">
        <f t="shared" si="313"/>
        <v>0</v>
      </c>
      <c r="W401" s="152"/>
      <c r="X401" s="152"/>
      <c r="Y401" s="152"/>
      <c r="Z401" s="152"/>
      <c r="AA401" s="152"/>
      <c r="AB401" s="152"/>
      <c r="AC401" s="347"/>
      <c r="AD401" s="152"/>
      <c r="AE401" s="152"/>
      <c r="AF401" s="152"/>
      <c r="AG401" s="152"/>
      <c r="AH401" s="152"/>
      <c r="AI401" s="152"/>
      <c r="AJ401" s="347"/>
      <c r="AK401" s="152"/>
      <c r="AL401" s="152"/>
      <c r="AM401" s="295"/>
      <c r="AN401" s="228"/>
      <c r="AO401" s="228"/>
      <c r="AP401" s="228"/>
      <c r="AQ401" s="228"/>
      <c r="AR401" s="228"/>
      <c r="AS401" s="348"/>
      <c r="AT401" s="264">
        <f t="shared" si="309"/>
        <v>0</v>
      </c>
      <c r="AU401" s="259"/>
      <c r="AV401" s="265">
        <f t="shared" si="310"/>
        <v>0</v>
      </c>
      <c r="AX401" s="265">
        <f t="shared" si="314"/>
        <v>0</v>
      </c>
      <c r="AZ401" s="492">
        <f t="shared" si="311"/>
        <v>0</v>
      </c>
      <c r="BB401" s="492">
        <f t="shared" si="312"/>
        <v>0</v>
      </c>
      <c r="BD401" s="265">
        <f t="shared" si="315"/>
        <v>0</v>
      </c>
      <c r="BE401" s="105"/>
      <c r="BF401" s="105"/>
      <c r="BG401" s="105"/>
      <c r="BH401" s="105"/>
      <c r="BI401" s="105"/>
      <c r="BJ401" s="105"/>
    </row>
    <row r="402" spans="2:62" ht="9.9499999999999993" hidden="1" customHeight="1" outlineLevel="1">
      <c r="B402" s="101"/>
      <c r="C402" s="208"/>
      <c r="D402" s="208"/>
      <c r="E402" s="208"/>
      <c r="F402" s="208"/>
      <c r="G402" s="237"/>
      <c r="H402" s="207"/>
      <c r="I402" s="257"/>
      <c r="J402" s="257"/>
      <c r="K402" s="257"/>
      <c r="L402" s="257"/>
      <c r="M402" s="257"/>
      <c r="N402" s="257"/>
      <c r="O402" s="257"/>
      <c r="P402" s="256"/>
      <c r="Q402" s="102"/>
      <c r="R402" s="102"/>
      <c r="S402" s="102"/>
      <c r="U402" s="98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Z402" s="493"/>
      <c r="BE402" s="105"/>
      <c r="BF402" s="105"/>
      <c r="BG402" s="105"/>
      <c r="BH402" s="105"/>
      <c r="BI402" s="105"/>
      <c r="BJ402" s="105"/>
    </row>
    <row r="403" spans="2:62" ht="20.100000000000001" customHeight="1" collapsed="1">
      <c r="B403" s="8">
        <f>B386+1</f>
        <v>24</v>
      </c>
      <c r="C403" s="916"/>
      <c r="D403" s="917"/>
      <c r="E403" s="917"/>
      <c r="F403" s="918"/>
      <c r="G403" s="429"/>
      <c r="H403" s="206">
        <v>1</v>
      </c>
      <c r="I403" s="642">
        <f t="shared" ref="I403" si="316">$H403*SUM(I404:I418)</f>
        <v>0</v>
      </c>
      <c r="J403" s="643">
        <f t="shared" ref="J403:O403" si="317">$H403*SUM(J404:J418)</f>
        <v>0</v>
      </c>
      <c r="K403" s="644">
        <f t="shared" si="317"/>
        <v>0</v>
      </c>
      <c r="L403" s="645">
        <f t="shared" si="317"/>
        <v>0</v>
      </c>
      <c r="M403" s="645">
        <f t="shared" si="317"/>
        <v>0</v>
      </c>
      <c r="N403" s="644">
        <f t="shared" si="317"/>
        <v>0</v>
      </c>
      <c r="O403" s="642">
        <f t="shared" si="317"/>
        <v>0</v>
      </c>
      <c r="P403" s="209">
        <f t="shared" ref="P403:Q403" si="318">$H403*SUM(P404:P418)</f>
        <v>0</v>
      </c>
      <c r="Q403" s="210">
        <f t="shared" si="318"/>
        <v>0</v>
      </c>
      <c r="R403" s="136">
        <f t="shared" ref="R403:R418" si="319">P403*(1+Gewinn)*(1+SicherheitAngebot)</f>
        <v>0</v>
      </c>
      <c r="S403" s="137">
        <f t="shared" ref="S403:S418" si="320">Q403*(1+MGKZ)*(1+Gewinn)*(1+SicherheitAngebot)</f>
        <v>0</v>
      </c>
      <c r="U403" s="10">
        <f>I403*$I$7+J403*$J$7+K403*$K$7+L403*$L$7+M403*$M$7+N403*$N$7+O403*$O$7+R403+S403</f>
        <v>0</v>
      </c>
      <c r="W403" s="646">
        <f t="shared" ref="W403:AB403" si="321">$H403*SUM(W404:W418)</f>
        <v>0</v>
      </c>
      <c r="X403" s="647">
        <f t="shared" si="321"/>
        <v>0</v>
      </c>
      <c r="Y403" s="648">
        <f t="shared" si="321"/>
        <v>0</v>
      </c>
      <c r="Z403" s="649">
        <f t="shared" si="321"/>
        <v>0</v>
      </c>
      <c r="AA403" s="648">
        <f t="shared" si="321"/>
        <v>0</v>
      </c>
      <c r="AB403" s="646">
        <f t="shared" si="321"/>
        <v>0</v>
      </c>
      <c r="AC403" s="258"/>
      <c r="AD403" s="646">
        <f t="shared" ref="AD403:AM403" si="322">$H403*SUM(AD404:AD418)</f>
        <v>0</v>
      </c>
      <c r="AE403" s="647">
        <f t="shared" si="322"/>
        <v>0</v>
      </c>
      <c r="AF403" s="648">
        <f t="shared" si="322"/>
        <v>0</v>
      </c>
      <c r="AG403" s="649">
        <f t="shared" si="322"/>
        <v>0</v>
      </c>
      <c r="AH403" s="648">
        <f t="shared" si="322"/>
        <v>0</v>
      </c>
      <c r="AI403" s="646">
        <f t="shared" si="322"/>
        <v>0</v>
      </c>
      <c r="AJ403" s="258"/>
      <c r="AK403" s="653">
        <f t="shared" si="322"/>
        <v>0</v>
      </c>
      <c r="AL403" s="653">
        <f t="shared" si="322"/>
        <v>0</v>
      </c>
      <c r="AM403" s="653">
        <f t="shared" si="322"/>
        <v>0</v>
      </c>
      <c r="AN403" s="227">
        <f>$H403*SUM(AN404:AN418)*(1+Gewinn)*(1+SicherheitAngebot)</f>
        <v>0</v>
      </c>
      <c r="AO403" s="227">
        <f>$H403*SUM(AO404:AO418)*(1+Gewinn)*(1+SicherheitAngebot)</f>
        <v>0</v>
      </c>
      <c r="AP403" s="227">
        <f>$H403*SUM(AP404:AP418)*(1+Gewinn)*(1+SicherheitAngebot)</f>
        <v>0</v>
      </c>
      <c r="AQ403" s="227">
        <f>$H403*SUM(AQ404:AQ418)*(1+Gewinn)*(1+SicherheitAngebot)</f>
        <v>0</v>
      </c>
      <c r="AR403" s="227">
        <f>$H403*SUM(AR404:AR418)*(1+Gewinn)*(1+SicherheitAngebot)</f>
        <v>0</v>
      </c>
      <c r="AS403" s="262"/>
      <c r="AT403" s="263">
        <f t="shared" si="309"/>
        <v>0</v>
      </c>
      <c r="AU403" s="259"/>
      <c r="AV403" s="491">
        <f>AK403*$AK$7+AL403*$AL$7+AM403*$AM$7+SUM(AN403:AR403)+AT403/Zuschläge_IBN+AT403</f>
        <v>0</v>
      </c>
      <c r="AX403" s="685">
        <f>U403+AV403</f>
        <v>0</v>
      </c>
      <c r="AZ403" s="490">
        <f>IF(H403&gt;0,U403/(1+SicherheitAngebot)*(1+Sicherheit),0)</f>
        <v>0</v>
      </c>
      <c r="BB403" s="490">
        <f>IF(H403&gt;0,AV403/(1+SicherheitAngebot)*(1+Sicherheit),0)</f>
        <v>0</v>
      </c>
      <c r="BD403" s="490">
        <f>AZ403+BB403</f>
        <v>0</v>
      </c>
      <c r="BE403" s="105"/>
      <c r="BF403" s="105"/>
      <c r="BG403" s="105"/>
      <c r="BH403" s="105"/>
      <c r="BI403" s="105"/>
      <c r="BJ403" s="105"/>
    </row>
    <row r="404" spans="2:62" ht="20.100000000000001" hidden="1" customHeight="1" outlineLevel="1">
      <c r="B404" s="99"/>
      <c r="C404" s="908"/>
      <c r="D404" s="909"/>
      <c r="E404" s="909"/>
      <c r="F404" s="910"/>
      <c r="G404" s="890"/>
      <c r="H404" s="901"/>
      <c r="I404" s="152"/>
      <c r="J404" s="152"/>
      <c r="K404" s="152"/>
      <c r="L404" s="152"/>
      <c r="M404" s="152"/>
      <c r="N404" s="152"/>
      <c r="O404" s="152"/>
      <c r="P404" s="153"/>
      <c r="Q404" s="153"/>
      <c r="R404" s="156">
        <f t="shared" si="319"/>
        <v>0</v>
      </c>
      <c r="S404" s="156">
        <f t="shared" si="320"/>
        <v>0</v>
      </c>
      <c r="U404" s="157">
        <f>I404*$I$7+J404*$J$7+K404*$K$7+L404*$L$7+M404*$M$7+N404*$N$7+O404*$O$7+R404+S404</f>
        <v>0</v>
      </c>
      <c r="W404" s="152"/>
      <c r="X404" s="152"/>
      <c r="Y404" s="152"/>
      <c r="Z404" s="152"/>
      <c r="AA404" s="152"/>
      <c r="AB404" s="152"/>
      <c r="AC404" s="347"/>
      <c r="AD404" s="152"/>
      <c r="AE404" s="152"/>
      <c r="AF404" s="152"/>
      <c r="AG404" s="152"/>
      <c r="AH404" s="152"/>
      <c r="AI404" s="152"/>
      <c r="AJ404" s="347"/>
      <c r="AK404" s="152"/>
      <c r="AL404" s="152"/>
      <c r="AM404" s="295"/>
      <c r="AN404" s="228"/>
      <c r="AO404" s="228"/>
      <c r="AP404" s="228"/>
      <c r="AQ404" s="228"/>
      <c r="AR404" s="228"/>
      <c r="AS404" s="348"/>
      <c r="AT404" s="264">
        <f t="shared" si="309"/>
        <v>0</v>
      </c>
      <c r="AU404" s="259"/>
      <c r="AV404" s="265">
        <f t="shared" ref="AV404:AV418" si="323">AK404*$AK$7+AL404*$AL$7+AM404*$AM$7+SUM(AN404:AR404)*(1+Gewinn)*(1+SicherheitAngebot)+AT404/Zuschläge_IBN+AT404</f>
        <v>0</v>
      </c>
      <c r="AX404" s="265">
        <f>U404+AV404</f>
        <v>0</v>
      </c>
      <c r="AZ404" s="492">
        <f t="shared" ref="AZ404:AZ418" si="324">U404/(1+SicherheitAngebot)*(1+Sicherheit)</f>
        <v>0</v>
      </c>
      <c r="BB404" s="492">
        <f t="shared" ref="BB404:BB418" si="325">AV404/(1+SicherheitAngebot)*(1+Sicherheit)</f>
        <v>0</v>
      </c>
      <c r="BD404" s="265">
        <f>AZ404+BB404</f>
        <v>0</v>
      </c>
      <c r="BE404" s="105"/>
      <c r="BF404" s="105"/>
      <c r="BG404" s="105"/>
      <c r="BH404" s="105"/>
      <c r="BI404" s="105"/>
      <c r="BJ404" s="105"/>
    </row>
    <row r="405" spans="2:62" ht="20.100000000000001" hidden="1" customHeight="1" outlineLevel="1">
      <c r="B405" s="100"/>
      <c r="C405" s="908"/>
      <c r="D405" s="909"/>
      <c r="E405" s="909"/>
      <c r="F405" s="910"/>
      <c r="G405" s="890"/>
      <c r="H405" s="891"/>
      <c r="I405" s="152"/>
      <c r="J405" s="152"/>
      <c r="K405" s="152"/>
      <c r="L405" s="152"/>
      <c r="M405" s="152"/>
      <c r="N405" s="152"/>
      <c r="O405" s="152"/>
      <c r="P405" s="153"/>
      <c r="Q405" s="153"/>
      <c r="R405" s="156">
        <f t="shared" si="319"/>
        <v>0</v>
      </c>
      <c r="S405" s="156">
        <f t="shared" si="320"/>
        <v>0</v>
      </c>
      <c r="U405" s="157">
        <f t="shared" ref="U405:U418" si="326">I405*$I$7+J405*$J$7+K405*$K$7+L405*$L$7+M405*$M$7+N405*$N$7+O405*$O$7+R405+S405</f>
        <v>0</v>
      </c>
      <c r="W405" s="152"/>
      <c r="X405" s="152"/>
      <c r="Y405" s="152"/>
      <c r="Z405" s="152"/>
      <c r="AA405" s="152"/>
      <c r="AB405" s="152"/>
      <c r="AC405" s="347"/>
      <c r="AD405" s="152"/>
      <c r="AE405" s="152"/>
      <c r="AF405" s="152"/>
      <c r="AG405" s="152"/>
      <c r="AH405" s="152"/>
      <c r="AI405" s="152"/>
      <c r="AJ405" s="347"/>
      <c r="AK405" s="152"/>
      <c r="AL405" s="152"/>
      <c r="AM405" s="295"/>
      <c r="AN405" s="228"/>
      <c r="AO405" s="228"/>
      <c r="AP405" s="228"/>
      <c r="AQ405" s="228"/>
      <c r="AR405" s="228"/>
      <c r="AS405" s="348"/>
      <c r="AT405" s="264">
        <f t="shared" si="309"/>
        <v>0</v>
      </c>
      <c r="AU405" s="259"/>
      <c r="AV405" s="265">
        <f t="shared" si="323"/>
        <v>0</v>
      </c>
      <c r="AX405" s="265">
        <f t="shared" ref="AX405:AX418" si="327">U405+AV405</f>
        <v>0</v>
      </c>
      <c r="AZ405" s="492">
        <f t="shared" si="324"/>
        <v>0</v>
      </c>
      <c r="BB405" s="492">
        <f t="shared" si="325"/>
        <v>0</v>
      </c>
      <c r="BD405" s="265">
        <f t="shared" ref="BD405:BD418" si="328">AZ405+BB405</f>
        <v>0</v>
      </c>
      <c r="BE405" s="105"/>
      <c r="BF405" s="105"/>
      <c r="BG405" s="105"/>
      <c r="BH405" s="105"/>
      <c r="BI405" s="105"/>
      <c r="BJ405" s="105"/>
    </row>
    <row r="406" spans="2:62" ht="20.100000000000001" hidden="1" customHeight="1" outlineLevel="1">
      <c r="B406" s="100"/>
      <c r="C406" s="908"/>
      <c r="D406" s="909"/>
      <c r="E406" s="909"/>
      <c r="F406" s="910"/>
      <c r="G406" s="890"/>
      <c r="H406" s="891"/>
      <c r="I406" s="152"/>
      <c r="J406" s="152"/>
      <c r="K406" s="152"/>
      <c r="L406" s="152"/>
      <c r="M406" s="152"/>
      <c r="N406" s="152"/>
      <c r="O406" s="152"/>
      <c r="P406" s="153"/>
      <c r="Q406" s="153"/>
      <c r="R406" s="156">
        <f t="shared" si="319"/>
        <v>0</v>
      </c>
      <c r="S406" s="156">
        <f t="shared" si="320"/>
        <v>0</v>
      </c>
      <c r="U406" s="157">
        <f t="shared" si="326"/>
        <v>0</v>
      </c>
      <c r="W406" s="152"/>
      <c r="X406" s="152"/>
      <c r="Y406" s="152"/>
      <c r="Z406" s="152"/>
      <c r="AA406" s="152"/>
      <c r="AB406" s="152"/>
      <c r="AC406" s="347"/>
      <c r="AD406" s="152"/>
      <c r="AE406" s="152"/>
      <c r="AF406" s="152"/>
      <c r="AG406" s="152"/>
      <c r="AH406" s="152"/>
      <c r="AI406" s="152"/>
      <c r="AJ406" s="347"/>
      <c r="AK406" s="152"/>
      <c r="AL406" s="152"/>
      <c r="AM406" s="295"/>
      <c r="AN406" s="228"/>
      <c r="AO406" s="228"/>
      <c r="AP406" s="228"/>
      <c r="AQ406" s="228"/>
      <c r="AR406" s="228"/>
      <c r="AS406" s="348"/>
      <c r="AT406" s="264">
        <f t="shared" si="309"/>
        <v>0</v>
      </c>
      <c r="AU406" s="259"/>
      <c r="AV406" s="265">
        <f t="shared" si="323"/>
        <v>0</v>
      </c>
      <c r="AX406" s="265">
        <f t="shared" si="327"/>
        <v>0</v>
      </c>
      <c r="AZ406" s="492">
        <f t="shared" si="324"/>
        <v>0</v>
      </c>
      <c r="BB406" s="492">
        <f t="shared" si="325"/>
        <v>0</v>
      </c>
      <c r="BD406" s="265">
        <f t="shared" si="328"/>
        <v>0</v>
      </c>
      <c r="BE406" s="105"/>
      <c r="BF406" s="105"/>
      <c r="BG406" s="105"/>
      <c r="BH406" s="105"/>
      <c r="BI406" s="105"/>
      <c r="BJ406" s="105"/>
    </row>
    <row r="407" spans="2:62" ht="20.100000000000001" hidden="1" customHeight="1" outlineLevel="1">
      <c r="B407" s="100"/>
      <c r="C407" s="908"/>
      <c r="D407" s="909"/>
      <c r="E407" s="909"/>
      <c r="F407" s="910"/>
      <c r="G407" s="890"/>
      <c r="H407" s="891"/>
      <c r="I407" s="152"/>
      <c r="J407" s="152"/>
      <c r="K407" s="152"/>
      <c r="L407" s="152"/>
      <c r="M407" s="152"/>
      <c r="N407" s="152"/>
      <c r="O407" s="152"/>
      <c r="P407" s="153"/>
      <c r="Q407" s="153"/>
      <c r="R407" s="156">
        <f t="shared" si="319"/>
        <v>0</v>
      </c>
      <c r="S407" s="156">
        <f t="shared" si="320"/>
        <v>0</v>
      </c>
      <c r="U407" s="157">
        <f t="shared" si="326"/>
        <v>0</v>
      </c>
      <c r="W407" s="152"/>
      <c r="X407" s="152"/>
      <c r="Y407" s="152"/>
      <c r="Z407" s="152"/>
      <c r="AA407" s="152"/>
      <c r="AB407" s="152"/>
      <c r="AC407" s="347"/>
      <c r="AD407" s="152"/>
      <c r="AE407" s="152"/>
      <c r="AF407" s="152"/>
      <c r="AG407" s="152"/>
      <c r="AH407" s="152"/>
      <c r="AI407" s="152"/>
      <c r="AJ407" s="347"/>
      <c r="AK407" s="152"/>
      <c r="AL407" s="152"/>
      <c r="AM407" s="295"/>
      <c r="AN407" s="228"/>
      <c r="AO407" s="228"/>
      <c r="AP407" s="228"/>
      <c r="AQ407" s="228"/>
      <c r="AR407" s="228"/>
      <c r="AS407" s="348"/>
      <c r="AT407" s="264">
        <f t="shared" si="309"/>
        <v>0</v>
      </c>
      <c r="AU407" s="259"/>
      <c r="AV407" s="265">
        <f t="shared" si="323"/>
        <v>0</v>
      </c>
      <c r="AX407" s="265">
        <f t="shared" si="327"/>
        <v>0</v>
      </c>
      <c r="AZ407" s="492">
        <f t="shared" si="324"/>
        <v>0</v>
      </c>
      <c r="BB407" s="492">
        <f t="shared" si="325"/>
        <v>0</v>
      </c>
      <c r="BD407" s="265">
        <f t="shared" si="328"/>
        <v>0</v>
      </c>
      <c r="BE407" s="105"/>
      <c r="BF407" s="105"/>
      <c r="BG407" s="105"/>
      <c r="BH407" s="105"/>
      <c r="BI407" s="105"/>
      <c r="BJ407" s="105"/>
    </row>
    <row r="408" spans="2:62" ht="20.100000000000001" hidden="1" customHeight="1" outlineLevel="1">
      <c r="B408" s="100"/>
      <c r="C408" s="908"/>
      <c r="D408" s="909"/>
      <c r="E408" s="909"/>
      <c r="F408" s="910"/>
      <c r="G408" s="890"/>
      <c r="H408" s="891"/>
      <c r="I408" s="152"/>
      <c r="J408" s="152"/>
      <c r="K408" s="152"/>
      <c r="L408" s="152"/>
      <c r="M408" s="152"/>
      <c r="N408" s="152"/>
      <c r="O408" s="152"/>
      <c r="P408" s="153"/>
      <c r="Q408" s="153"/>
      <c r="R408" s="156">
        <f t="shared" si="319"/>
        <v>0</v>
      </c>
      <c r="S408" s="156">
        <f t="shared" si="320"/>
        <v>0</v>
      </c>
      <c r="U408" s="157">
        <f t="shared" si="326"/>
        <v>0</v>
      </c>
      <c r="W408" s="152"/>
      <c r="X408" s="152"/>
      <c r="Y408" s="152"/>
      <c r="Z408" s="152"/>
      <c r="AA408" s="152"/>
      <c r="AB408" s="152"/>
      <c r="AC408" s="347"/>
      <c r="AD408" s="152"/>
      <c r="AE408" s="152"/>
      <c r="AF408" s="152"/>
      <c r="AG408" s="152"/>
      <c r="AH408" s="152"/>
      <c r="AI408" s="152"/>
      <c r="AJ408" s="347"/>
      <c r="AK408" s="152"/>
      <c r="AL408" s="152"/>
      <c r="AM408" s="295"/>
      <c r="AN408" s="228"/>
      <c r="AO408" s="228"/>
      <c r="AP408" s="228"/>
      <c r="AQ408" s="228"/>
      <c r="AR408" s="228"/>
      <c r="AS408" s="348"/>
      <c r="AT408" s="264">
        <f t="shared" si="309"/>
        <v>0</v>
      </c>
      <c r="AU408" s="259"/>
      <c r="AV408" s="265">
        <f t="shared" si="323"/>
        <v>0</v>
      </c>
      <c r="AX408" s="265">
        <f t="shared" si="327"/>
        <v>0</v>
      </c>
      <c r="AZ408" s="492">
        <f t="shared" si="324"/>
        <v>0</v>
      </c>
      <c r="BB408" s="492">
        <f t="shared" si="325"/>
        <v>0</v>
      </c>
      <c r="BD408" s="265">
        <f t="shared" si="328"/>
        <v>0</v>
      </c>
      <c r="BE408" s="105"/>
      <c r="BF408" s="105"/>
      <c r="BG408" s="105"/>
      <c r="BH408" s="105"/>
      <c r="BI408" s="105"/>
      <c r="BJ408" s="105"/>
    </row>
    <row r="409" spans="2:62" ht="20.100000000000001" hidden="1" customHeight="1" outlineLevel="1">
      <c r="B409" s="100"/>
      <c r="C409" s="908"/>
      <c r="D409" s="909"/>
      <c r="E409" s="909"/>
      <c r="F409" s="910"/>
      <c r="G409" s="890"/>
      <c r="H409" s="891"/>
      <c r="I409" s="152"/>
      <c r="J409" s="152"/>
      <c r="K409" s="152"/>
      <c r="L409" s="152"/>
      <c r="M409" s="152"/>
      <c r="N409" s="152"/>
      <c r="O409" s="152"/>
      <c r="P409" s="153"/>
      <c r="Q409" s="153"/>
      <c r="R409" s="156">
        <f t="shared" si="319"/>
        <v>0</v>
      </c>
      <c r="S409" s="156">
        <f t="shared" si="320"/>
        <v>0</v>
      </c>
      <c r="U409" s="157">
        <f t="shared" si="326"/>
        <v>0</v>
      </c>
      <c r="W409" s="152"/>
      <c r="X409" s="152"/>
      <c r="Y409" s="152"/>
      <c r="Z409" s="152"/>
      <c r="AA409" s="152"/>
      <c r="AB409" s="152"/>
      <c r="AC409" s="347"/>
      <c r="AD409" s="152"/>
      <c r="AE409" s="152"/>
      <c r="AF409" s="152"/>
      <c r="AG409" s="152"/>
      <c r="AH409" s="152"/>
      <c r="AI409" s="152"/>
      <c r="AJ409" s="347"/>
      <c r="AK409" s="152"/>
      <c r="AL409" s="152"/>
      <c r="AM409" s="295"/>
      <c r="AN409" s="228"/>
      <c r="AO409" s="228"/>
      <c r="AP409" s="228"/>
      <c r="AQ409" s="228"/>
      <c r="AR409" s="228"/>
      <c r="AS409" s="348"/>
      <c r="AT409" s="264">
        <f t="shared" si="309"/>
        <v>0</v>
      </c>
      <c r="AU409" s="259"/>
      <c r="AV409" s="265">
        <f t="shared" si="323"/>
        <v>0</v>
      </c>
      <c r="AX409" s="265">
        <f t="shared" si="327"/>
        <v>0</v>
      </c>
      <c r="AZ409" s="492">
        <f t="shared" si="324"/>
        <v>0</v>
      </c>
      <c r="BB409" s="492">
        <f t="shared" si="325"/>
        <v>0</v>
      </c>
      <c r="BD409" s="265">
        <f t="shared" si="328"/>
        <v>0</v>
      </c>
      <c r="BE409" s="105"/>
      <c r="BF409" s="105"/>
      <c r="BG409" s="105"/>
      <c r="BH409" s="105"/>
      <c r="BI409" s="105"/>
      <c r="BJ409" s="105"/>
    </row>
    <row r="410" spans="2:62" ht="20.100000000000001" hidden="1" customHeight="1" outlineLevel="1">
      <c r="B410" s="100"/>
      <c r="C410" s="908"/>
      <c r="D410" s="909"/>
      <c r="E410" s="909"/>
      <c r="F410" s="910"/>
      <c r="G410" s="890"/>
      <c r="H410" s="891"/>
      <c r="I410" s="152"/>
      <c r="J410" s="152"/>
      <c r="K410" s="152"/>
      <c r="L410" s="152"/>
      <c r="M410" s="152"/>
      <c r="N410" s="152"/>
      <c r="O410" s="152"/>
      <c r="P410" s="153"/>
      <c r="Q410" s="153"/>
      <c r="R410" s="156">
        <f t="shared" si="319"/>
        <v>0</v>
      </c>
      <c r="S410" s="156">
        <f t="shared" si="320"/>
        <v>0</v>
      </c>
      <c r="U410" s="157">
        <f t="shared" si="326"/>
        <v>0</v>
      </c>
      <c r="W410" s="152"/>
      <c r="X410" s="152"/>
      <c r="Y410" s="152"/>
      <c r="Z410" s="152"/>
      <c r="AA410" s="152"/>
      <c r="AB410" s="152"/>
      <c r="AC410" s="347"/>
      <c r="AD410" s="152"/>
      <c r="AE410" s="152"/>
      <c r="AF410" s="152"/>
      <c r="AG410" s="152"/>
      <c r="AH410" s="152"/>
      <c r="AI410" s="152"/>
      <c r="AJ410" s="347"/>
      <c r="AK410" s="152"/>
      <c r="AL410" s="152"/>
      <c r="AM410" s="295"/>
      <c r="AN410" s="228"/>
      <c r="AO410" s="228"/>
      <c r="AP410" s="228"/>
      <c r="AQ410" s="228"/>
      <c r="AR410" s="228"/>
      <c r="AS410" s="348"/>
      <c r="AT410" s="264">
        <f t="shared" si="309"/>
        <v>0</v>
      </c>
      <c r="AU410" s="259"/>
      <c r="AV410" s="265">
        <f t="shared" si="323"/>
        <v>0</v>
      </c>
      <c r="AX410" s="265">
        <f t="shared" si="327"/>
        <v>0</v>
      </c>
      <c r="AZ410" s="492">
        <f t="shared" si="324"/>
        <v>0</v>
      </c>
      <c r="BB410" s="492">
        <f t="shared" si="325"/>
        <v>0</v>
      </c>
      <c r="BD410" s="265">
        <f t="shared" si="328"/>
        <v>0</v>
      </c>
      <c r="BE410" s="105"/>
      <c r="BF410" s="105"/>
      <c r="BG410" s="105"/>
      <c r="BH410" s="105"/>
      <c r="BI410" s="105"/>
      <c r="BJ410" s="105"/>
    </row>
    <row r="411" spans="2:62" ht="20.100000000000001" hidden="1" customHeight="1" outlineLevel="1">
      <c r="B411" s="100"/>
      <c r="C411" s="908"/>
      <c r="D411" s="909"/>
      <c r="E411" s="909"/>
      <c r="F411" s="910"/>
      <c r="G411" s="890"/>
      <c r="H411" s="891"/>
      <c r="I411" s="152"/>
      <c r="J411" s="152"/>
      <c r="K411" s="152"/>
      <c r="L411" s="152"/>
      <c r="M411" s="152"/>
      <c r="N411" s="152"/>
      <c r="O411" s="152"/>
      <c r="P411" s="153"/>
      <c r="Q411" s="153"/>
      <c r="R411" s="156">
        <f t="shared" si="319"/>
        <v>0</v>
      </c>
      <c r="S411" s="156">
        <f t="shared" si="320"/>
        <v>0</v>
      </c>
      <c r="U411" s="157">
        <f t="shared" si="326"/>
        <v>0</v>
      </c>
      <c r="W411" s="152"/>
      <c r="X411" s="152"/>
      <c r="Y411" s="152"/>
      <c r="Z411" s="152"/>
      <c r="AA411" s="152"/>
      <c r="AB411" s="152"/>
      <c r="AC411" s="347"/>
      <c r="AD411" s="152"/>
      <c r="AE411" s="152"/>
      <c r="AF411" s="152"/>
      <c r="AG411" s="152"/>
      <c r="AH411" s="152"/>
      <c r="AI411" s="152"/>
      <c r="AJ411" s="347"/>
      <c r="AK411" s="152"/>
      <c r="AL411" s="152"/>
      <c r="AM411" s="295"/>
      <c r="AN411" s="228"/>
      <c r="AO411" s="228"/>
      <c r="AP411" s="228"/>
      <c r="AQ411" s="228"/>
      <c r="AR411" s="228"/>
      <c r="AS411" s="348"/>
      <c r="AT411" s="264">
        <f t="shared" si="309"/>
        <v>0</v>
      </c>
      <c r="AU411" s="259"/>
      <c r="AV411" s="265">
        <f t="shared" si="323"/>
        <v>0</v>
      </c>
      <c r="AX411" s="265">
        <f t="shared" si="327"/>
        <v>0</v>
      </c>
      <c r="AZ411" s="492">
        <f t="shared" si="324"/>
        <v>0</v>
      </c>
      <c r="BB411" s="492">
        <f t="shared" si="325"/>
        <v>0</v>
      </c>
      <c r="BD411" s="265">
        <f t="shared" si="328"/>
        <v>0</v>
      </c>
      <c r="BE411" s="105"/>
      <c r="BF411" s="105"/>
      <c r="BG411" s="105"/>
      <c r="BH411" s="105"/>
      <c r="BI411" s="105"/>
      <c r="BJ411" s="105"/>
    </row>
    <row r="412" spans="2:62" ht="20.100000000000001" hidden="1" customHeight="1" outlineLevel="1">
      <c r="B412" s="100"/>
      <c r="C412" s="908"/>
      <c r="D412" s="909"/>
      <c r="E412" s="909"/>
      <c r="F412" s="910"/>
      <c r="G412" s="890"/>
      <c r="H412" s="891"/>
      <c r="I412" s="152"/>
      <c r="J412" s="152"/>
      <c r="K412" s="152"/>
      <c r="L412" s="152"/>
      <c r="M412" s="152"/>
      <c r="N412" s="152"/>
      <c r="O412" s="152"/>
      <c r="P412" s="153"/>
      <c r="Q412" s="153"/>
      <c r="R412" s="156">
        <f t="shared" si="319"/>
        <v>0</v>
      </c>
      <c r="S412" s="156">
        <f t="shared" si="320"/>
        <v>0</v>
      </c>
      <c r="U412" s="157">
        <f t="shared" si="326"/>
        <v>0</v>
      </c>
      <c r="W412" s="152"/>
      <c r="X412" s="152"/>
      <c r="Y412" s="152"/>
      <c r="Z412" s="152"/>
      <c r="AA412" s="152"/>
      <c r="AB412" s="152"/>
      <c r="AC412" s="347"/>
      <c r="AD412" s="152"/>
      <c r="AE412" s="152"/>
      <c r="AF412" s="152"/>
      <c r="AG412" s="152"/>
      <c r="AH412" s="152"/>
      <c r="AI412" s="152"/>
      <c r="AJ412" s="347"/>
      <c r="AK412" s="152"/>
      <c r="AL412" s="152"/>
      <c r="AM412" s="295"/>
      <c r="AN412" s="228"/>
      <c r="AO412" s="228"/>
      <c r="AP412" s="228"/>
      <c r="AQ412" s="228"/>
      <c r="AR412" s="228"/>
      <c r="AS412" s="348"/>
      <c r="AT412" s="264">
        <f t="shared" si="309"/>
        <v>0</v>
      </c>
      <c r="AU412" s="259"/>
      <c r="AV412" s="265">
        <f t="shared" si="323"/>
        <v>0</v>
      </c>
      <c r="AX412" s="265">
        <f t="shared" si="327"/>
        <v>0</v>
      </c>
      <c r="AZ412" s="492">
        <f t="shared" si="324"/>
        <v>0</v>
      </c>
      <c r="BB412" s="492">
        <f t="shared" si="325"/>
        <v>0</v>
      </c>
      <c r="BD412" s="265">
        <f t="shared" si="328"/>
        <v>0</v>
      </c>
      <c r="BE412" s="105"/>
      <c r="BF412" s="105"/>
      <c r="BG412" s="105"/>
      <c r="BH412" s="105"/>
      <c r="BI412" s="105"/>
      <c r="BJ412" s="105"/>
    </row>
    <row r="413" spans="2:62" ht="20.100000000000001" hidden="1" customHeight="1" outlineLevel="1">
      <c r="B413" s="100"/>
      <c r="C413" s="908"/>
      <c r="D413" s="909"/>
      <c r="E413" s="909"/>
      <c r="F413" s="910"/>
      <c r="G413" s="890"/>
      <c r="H413" s="891"/>
      <c r="I413" s="152"/>
      <c r="J413" s="152"/>
      <c r="K413" s="152"/>
      <c r="L413" s="152"/>
      <c r="M413" s="152"/>
      <c r="N413" s="152"/>
      <c r="O413" s="152"/>
      <c r="P413" s="153"/>
      <c r="Q413" s="153"/>
      <c r="R413" s="156">
        <f t="shared" si="319"/>
        <v>0</v>
      </c>
      <c r="S413" s="156">
        <f t="shared" si="320"/>
        <v>0</v>
      </c>
      <c r="U413" s="157">
        <f t="shared" si="326"/>
        <v>0</v>
      </c>
      <c r="W413" s="152"/>
      <c r="X413" s="152"/>
      <c r="Y413" s="152"/>
      <c r="Z413" s="152"/>
      <c r="AA413" s="152"/>
      <c r="AB413" s="152"/>
      <c r="AC413" s="347"/>
      <c r="AD413" s="152"/>
      <c r="AE413" s="152"/>
      <c r="AF413" s="152"/>
      <c r="AG413" s="152"/>
      <c r="AH413" s="152"/>
      <c r="AI413" s="152"/>
      <c r="AJ413" s="347"/>
      <c r="AK413" s="152"/>
      <c r="AL413" s="152"/>
      <c r="AM413" s="295"/>
      <c r="AN413" s="228"/>
      <c r="AO413" s="228"/>
      <c r="AP413" s="228"/>
      <c r="AQ413" s="228"/>
      <c r="AR413" s="228"/>
      <c r="AS413" s="348"/>
      <c r="AT413" s="264">
        <f t="shared" si="309"/>
        <v>0</v>
      </c>
      <c r="AU413" s="259"/>
      <c r="AV413" s="265">
        <f t="shared" si="323"/>
        <v>0</v>
      </c>
      <c r="AX413" s="265">
        <f t="shared" si="327"/>
        <v>0</v>
      </c>
      <c r="AZ413" s="492">
        <f t="shared" si="324"/>
        <v>0</v>
      </c>
      <c r="BB413" s="492">
        <f t="shared" si="325"/>
        <v>0</v>
      </c>
      <c r="BD413" s="265">
        <f t="shared" si="328"/>
        <v>0</v>
      </c>
      <c r="BE413" s="105"/>
      <c r="BF413" s="105"/>
      <c r="BG413" s="105"/>
      <c r="BH413" s="105"/>
      <c r="BI413" s="105"/>
      <c r="BJ413" s="105"/>
    </row>
    <row r="414" spans="2:62" ht="20.100000000000001" hidden="1" customHeight="1" outlineLevel="1">
      <c r="B414" s="100"/>
      <c r="C414" s="908"/>
      <c r="D414" s="909"/>
      <c r="E414" s="909"/>
      <c r="F414" s="910"/>
      <c r="G414" s="890"/>
      <c r="H414" s="891"/>
      <c r="I414" s="152"/>
      <c r="J414" s="152"/>
      <c r="K414" s="152"/>
      <c r="L414" s="152"/>
      <c r="M414" s="152"/>
      <c r="N414" s="152"/>
      <c r="O414" s="152"/>
      <c r="P414" s="153"/>
      <c r="Q414" s="153"/>
      <c r="R414" s="156">
        <f t="shared" si="319"/>
        <v>0</v>
      </c>
      <c r="S414" s="156">
        <f t="shared" si="320"/>
        <v>0</v>
      </c>
      <c r="U414" s="157">
        <f t="shared" si="326"/>
        <v>0</v>
      </c>
      <c r="W414" s="152"/>
      <c r="X414" s="152"/>
      <c r="Y414" s="152"/>
      <c r="Z414" s="152"/>
      <c r="AA414" s="152"/>
      <c r="AB414" s="152"/>
      <c r="AC414" s="347"/>
      <c r="AD414" s="152"/>
      <c r="AE414" s="152"/>
      <c r="AF414" s="152"/>
      <c r="AG414" s="152"/>
      <c r="AH414" s="152"/>
      <c r="AI414" s="152"/>
      <c r="AJ414" s="347"/>
      <c r="AK414" s="152"/>
      <c r="AL414" s="152"/>
      <c r="AM414" s="295"/>
      <c r="AN414" s="228"/>
      <c r="AO414" s="228"/>
      <c r="AP414" s="228"/>
      <c r="AQ414" s="228"/>
      <c r="AR414" s="228"/>
      <c r="AS414" s="348"/>
      <c r="AT414" s="264">
        <f t="shared" si="309"/>
        <v>0</v>
      </c>
      <c r="AU414" s="259"/>
      <c r="AV414" s="265">
        <f t="shared" si="323"/>
        <v>0</v>
      </c>
      <c r="AX414" s="265">
        <f t="shared" si="327"/>
        <v>0</v>
      </c>
      <c r="AZ414" s="492">
        <f t="shared" si="324"/>
        <v>0</v>
      </c>
      <c r="BB414" s="492">
        <f t="shared" si="325"/>
        <v>0</v>
      </c>
      <c r="BD414" s="265">
        <f t="shared" si="328"/>
        <v>0</v>
      </c>
      <c r="BE414" s="105"/>
      <c r="BF414" s="105"/>
      <c r="BG414" s="105"/>
      <c r="BH414" s="105"/>
      <c r="BI414" s="105"/>
      <c r="BJ414" s="105"/>
    </row>
    <row r="415" spans="2:62" ht="20.100000000000001" hidden="1" customHeight="1" outlineLevel="1">
      <c r="B415" s="100"/>
      <c r="C415" s="908"/>
      <c r="D415" s="909"/>
      <c r="E415" s="909"/>
      <c r="F415" s="910"/>
      <c r="G415" s="890"/>
      <c r="H415" s="891"/>
      <c r="I415" s="152"/>
      <c r="J415" s="152"/>
      <c r="K415" s="152"/>
      <c r="L415" s="152"/>
      <c r="M415" s="152"/>
      <c r="N415" s="152"/>
      <c r="O415" s="152"/>
      <c r="P415" s="153"/>
      <c r="Q415" s="153"/>
      <c r="R415" s="156">
        <f t="shared" si="319"/>
        <v>0</v>
      </c>
      <c r="S415" s="156">
        <f t="shared" si="320"/>
        <v>0</v>
      </c>
      <c r="U415" s="157">
        <f t="shared" si="326"/>
        <v>0</v>
      </c>
      <c r="W415" s="152"/>
      <c r="X415" s="152"/>
      <c r="Y415" s="152"/>
      <c r="Z415" s="152"/>
      <c r="AA415" s="152"/>
      <c r="AB415" s="152"/>
      <c r="AC415" s="347"/>
      <c r="AD415" s="152"/>
      <c r="AE415" s="152"/>
      <c r="AF415" s="152"/>
      <c r="AG415" s="152"/>
      <c r="AH415" s="152"/>
      <c r="AI415" s="152"/>
      <c r="AJ415" s="347"/>
      <c r="AK415" s="152"/>
      <c r="AL415" s="152"/>
      <c r="AM415" s="295"/>
      <c r="AN415" s="228"/>
      <c r="AO415" s="228"/>
      <c r="AP415" s="228"/>
      <c r="AQ415" s="228"/>
      <c r="AR415" s="228"/>
      <c r="AS415" s="348"/>
      <c r="AT415" s="264">
        <f t="shared" si="309"/>
        <v>0</v>
      </c>
      <c r="AU415" s="259"/>
      <c r="AV415" s="265">
        <f t="shared" si="323"/>
        <v>0</v>
      </c>
      <c r="AX415" s="265">
        <f t="shared" si="327"/>
        <v>0</v>
      </c>
      <c r="AZ415" s="492">
        <f t="shared" si="324"/>
        <v>0</v>
      </c>
      <c r="BB415" s="492">
        <f t="shared" si="325"/>
        <v>0</v>
      </c>
      <c r="BD415" s="265">
        <f t="shared" si="328"/>
        <v>0</v>
      </c>
      <c r="BE415" s="105"/>
      <c r="BF415" s="105"/>
      <c r="BG415" s="105"/>
      <c r="BH415" s="105"/>
      <c r="BI415" s="105"/>
      <c r="BJ415" s="105"/>
    </row>
    <row r="416" spans="2:62" ht="20.100000000000001" hidden="1" customHeight="1" outlineLevel="1">
      <c r="B416" s="100"/>
      <c r="C416" s="908"/>
      <c r="D416" s="909"/>
      <c r="E416" s="909"/>
      <c r="F416" s="910"/>
      <c r="G416" s="890"/>
      <c r="H416" s="891"/>
      <c r="I416" s="152"/>
      <c r="J416" s="152"/>
      <c r="K416" s="152"/>
      <c r="L416" s="152"/>
      <c r="M416" s="152"/>
      <c r="N416" s="152"/>
      <c r="O416" s="152"/>
      <c r="P416" s="153"/>
      <c r="Q416" s="153"/>
      <c r="R416" s="156">
        <f t="shared" si="319"/>
        <v>0</v>
      </c>
      <c r="S416" s="156">
        <f t="shared" si="320"/>
        <v>0</v>
      </c>
      <c r="U416" s="157">
        <f t="shared" si="326"/>
        <v>0</v>
      </c>
      <c r="W416" s="152"/>
      <c r="X416" s="152"/>
      <c r="Y416" s="152"/>
      <c r="Z416" s="152"/>
      <c r="AA416" s="152"/>
      <c r="AB416" s="152"/>
      <c r="AC416" s="347"/>
      <c r="AD416" s="152"/>
      <c r="AE416" s="152"/>
      <c r="AF416" s="152"/>
      <c r="AG416" s="152"/>
      <c r="AH416" s="152"/>
      <c r="AI416" s="152"/>
      <c r="AJ416" s="347"/>
      <c r="AK416" s="152"/>
      <c r="AL416" s="152"/>
      <c r="AM416" s="295"/>
      <c r="AN416" s="228"/>
      <c r="AO416" s="228"/>
      <c r="AP416" s="228"/>
      <c r="AQ416" s="228"/>
      <c r="AR416" s="228"/>
      <c r="AS416" s="348"/>
      <c r="AT416" s="264">
        <f t="shared" si="309"/>
        <v>0</v>
      </c>
      <c r="AU416" s="259"/>
      <c r="AV416" s="265">
        <f t="shared" si="323"/>
        <v>0</v>
      </c>
      <c r="AX416" s="265">
        <f t="shared" si="327"/>
        <v>0</v>
      </c>
      <c r="AZ416" s="492">
        <f t="shared" si="324"/>
        <v>0</v>
      </c>
      <c r="BB416" s="492">
        <f t="shared" si="325"/>
        <v>0</v>
      </c>
      <c r="BD416" s="265">
        <f t="shared" si="328"/>
        <v>0</v>
      </c>
      <c r="BE416" s="105"/>
      <c r="BF416" s="105"/>
      <c r="BG416" s="105"/>
      <c r="BH416" s="105"/>
      <c r="BI416" s="105"/>
      <c r="BJ416" s="105"/>
    </row>
    <row r="417" spans="2:62" ht="20.100000000000001" hidden="1" customHeight="1" outlineLevel="1">
      <c r="B417" s="100"/>
      <c r="C417" s="908"/>
      <c r="D417" s="909"/>
      <c r="E417" s="909"/>
      <c r="F417" s="910"/>
      <c r="G417" s="890"/>
      <c r="H417" s="891"/>
      <c r="I417" s="152"/>
      <c r="J417" s="152"/>
      <c r="K417" s="152"/>
      <c r="L417" s="152"/>
      <c r="M417" s="152"/>
      <c r="N417" s="152"/>
      <c r="O417" s="152"/>
      <c r="P417" s="153"/>
      <c r="Q417" s="153"/>
      <c r="R417" s="156">
        <f t="shared" si="319"/>
        <v>0</v>
      </c>
      <c r="S417" s="156">
        <f t="shared" si="320"/>
        <v>0</v>
      </c>
      <c r="U417" s="157">
        <f t="shared" si="326"/>
        <v>0</v>
      </c>
      <c r="W417" s="152"/>
      <c r="X417" s="152"/>
      <c r="Y417" s="152"/>
      <c r="Z417" s="152"/>
      <c r="AA417" s="152"/>
      <c r="AB417" s="152"/>
      <c r="AC417" s="347"/>
      <c r="AD417" s="152"/>
      <c r="AE417" s="152"/>
      <c r="AF417" s="152"/>
      <c r="AG417" s="152"/>
      <c r="AH417" s="152"/>
      <c r="AI417" s="152"/>
      <c r="AJ417" s="347"/>
      <c r="AK417" s="152"/>
      <c r="AL417" s="152"/>
      <c r="AM417" s="295"/>
      <c r="AN417" s="228"/>
      <c r="AO417" s="228"/>
      <c r="AP417" s="228"/>
      <c r="AQ417" s="228"/>
      <c r="AR417" s="228"/>
      <c r="AS417" s="348"/>
      <c r="AT417" s="264">
        <f t="shared" si="309"/>
        <v>0</v>
      </c>
      <c r="AU417" s="259"/>
      <c r="AV417" s="265">
        <f t="shared" si="323"/>
        <v>0</v>
      </c>
      <c r="AX417" s="265">
        <f t="shared" si="327"/>
        <v>0</v>
      </c>
      <c r="AZ417" s="492">
        <f t="shared" si="324"/>
        <v>0</v>
      </c>
      <c r="BB417" s="492">
        <f t="shared" si="325"/>
        <v>0</v>
      </c>
      <c r="BD417" s="265">
        <f t="shared" si="328"/>
        <v>0</v>
      </c>
      <c r="BE417" s="105"/>
      <c r="BF417" s="105"/>
      <c r="BG417" s="105"/>
      <c r="BH417" s="105"/>
      <c r="BI417" s="105"/>
      <c r="BJ417" s="105"/>
    </row>
    <row r="418" spans="2:62" ht="20.100000000000001" hidden="1" customHeight="1" outlineLevel="1">
      <c r="B418" s="100"/>
      <c r="C418" s="908"/>
      <c r="D418" s="909"/>
      <c r="E418" s="909"/>
      <c r="F418" s="910"/>
      <c r="G418" s="890"/>
      <c r="H418" s="891"/>
      <c r="I418" s="152"/>
      <c r="J418" s="152"/>
      <c r="K418" s="152"/>
      <c r="L418" s="152"/>
      <c r="M418" s="152"/>
      <c r="N418" s="152"/>
      <c r="O418" s="152"/>
      <c r="P418" s="153"/>
      <c r="Q418" s="153"/>
      <c r="R418" s="156">
        <f t="shared" si="319"/>
        <v>0</v>
      </c>
      <c r="S418" s="156">
        <f t="shared" si="320"/>
        <v>0</v>
      </c>
      <c r="U418" s="157">
        <f t="shared" si="326"/>
        <v>0</v>
      </c>
      <c r="W418" s="152"/>
      <c r="X418" s="152"/>
      <c r="Y418" s="152"/>
      <c r="Z418" s="152"/>
      <c r="AA418" s="152"/>
      <c r="AB418" s="152"/>
      <c r="AC418" s="347"/>
      <c r="AD418" s="152"/>
      <c r="AE418" s="152"/>
      <c r="AF418" s="152"/>
      <c r="AG418" s="152"/>
      <c r="AH418" s="152"/>
      <c r="AI418" s="152"/>
      <c r="AJ418" s="347"/>
      <c r="AK418" s="152"/>
      <c r="AL418" s="152"/>
      <c r="AM418" s="295"/>
      <c r="AN418" s="228"/>
      <c r="AO418" s="228"/>
      <c r="AP418" s="228"/>
      <c r="AQ418" s="228"/>
      <c r="AR418" s="228"/>
      <c r="AS418" s="348"/>
      <c r="AT418" s="264">
        <f t="shared" si="309"/>
        <v>0</v>
      </c>
      <c r="AU418" s="259"/>
      <c r="AV418" s="265">
        <f t="shared" si="323"/>
        <v>0</v>
      </c>
      <c r="AX418" s="265">
        <f t="shared" si="327"/>
        <v>0</v>
      </c>
      <c r="AZ418" s="492">
        <f t="shared" si="324"/>
        <v>0</v>
      </c>
      <c r="BB418" s="492">
        <f t="shared" si="325"/>
        <v>0</v>
      </c>
      <c r="BD418" s="265">
        <f t="shared" si="328"/>
        <v>0</v>
      </c>
      <c r="BE418" s="105"/>
      <c r="BF418" s="105"/>
      <c r="BG418" s="105"/>
      <c r="BH418" s="105"/>
      <c r="BI418" s="105"/>
      <c r="BJ418" s="105"/>
    </row>
    <row r="419" spans="2:62" ht="9.9499999999999993" hidden="1" customHeight="1" outlineLevel="1">
      <c r="B419" s="101"/>
      <c r="C419" s="208"/>
      <c r="D419" s="208"/>
      <c r="E419" s="208"/>
      <c r="F419" s="208"/>
      <c r="G419" s="237"/>
      <c r="H419" s="207"/>
      <c r="I419" s="257"/>
      <c r="J419" s="257"/>
      <c r="K419" s="257"/>
      <c r="L419" s="257"/>
      <c r="M419" s="257"/>
      <c r="N419" s="257"/>
      <c r="O419" s="257"/>
      <c r="P419" s="256"/>
      <c r="Q419" s="102"/>
      <c r="R419" s="102"/>
      <c r="S419" s="102"/>
      <c r="U419" s="98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Z419" s="493"/>
      <c r="BE419" s="105"/>
      <c r="BF419" s="105"/>
      <c r="BG419" s="105"/>
      <c r="BH419" s="105"/>
      <c r="BI419" s="105"/>
      <c r="BJ419" s="105"/>
    </row>
    <row r="420" spans="2:62" ht="20.100000000000001" customHeight="1" collapsed="1">
      <c r="B420" s="8">
        <f>B403+1</f>
        <v>25</v>
      </c>
      <c r="C420" s="916"/>
      <c r="D420" s="917"/>
      <c r="E420" s="917"/>
      <c r="F420" s="918"/>
      <c r="G420" s="429"/>
      <c r="H420" s="206">
        <v>1</v>
      </c>
      <c r="I420" s="642">
        <f t="shared" ref="I420" si="329">$H420*SUM(I421:I435)</f>
        <v>0</v>
      </c>
      <c r="J420" s="643">
        <f t="shared" ref="J420:O420" si="330">$H420*SUM(J421:J435)</f>
        <v>0</v>
      </c>
      <c r="K420" s="644">
        <f t="shared" si="330"/>
        <v>0</v>
      </c>
      <c r="L420" s="645">
        <f t="shared" si="330"/>
        <v>0</v>
      </c>
      <c r="M420" s="645">
        <f t="shared" si="330"/>
        <v>0</v>
      </c>
      <c r="N420" s="644">
        <f t="shared" si="330"/>
        <v>0</v>
      </c>
      <c r="O420" s="642">
        <f t="shared" si="330"/>
        <v>0</v>
      </c>
      <c r="P420" s="209">
        <f t="shared" ref="P420:Q420" si="331">$H420*SUM(P421:P435)</f>
        <v>0</v>
      </c>
      <c r="Q420" s="210">
        <f t="shared" si="331"/>
        <v>0</v>
      </c>
      <c r="R420" s="136">
        <f t="shared" ref="R420:R435" si="332">P420*(1+Gewinn)*(1+SicherheitAngebot)</f>
        <v>0</v>
      </c>
      <c r="S420" s="137">
        <f t="shared" ref="S420:S435" si="333">Q420*(1+MGKZ)*(1+Gewinn)*(1+SicherheitAngebot)</f>
        <v>0</v>
      </c>
      <c r="U420" s="10">
        <f>I420*$I$7+J420*$J$7+K420*$K$7+L420*$L$7+M420*$M$7+N420*$N$7+O420*$O$7+R420+S420</f>
        <v>0</v>
      </c>
      <c r="W420" s="646">
        <f t="shared" ref="W420:AB420" si="334">$H420*SUM(W421:W435)</f>
        <v>0</v>
      </c>
      <c r="X420" s="647">
        <f t="shared" si="334"/>
        <v>0</v>
      </c>
      <c r="Y420" s="648">
        <f t="shared" si="334"/>
        <v>0</v>
      </c>
      <c r="Z420" s="649">
        <f t="shared" si="334"/>
        <v>0</v>
      </c>
      <c r="AA420" s="648">
        <f t="shared" si="334"/>
        <v>0</v>
      </c>
      <c r="AB420" s="646">
        <f t="shared" si="334"/>
        <v>0</v>
      </c>
      <c r="AC420" s="258"/>
      <c r="AD420" s="646">
        <f t="shared" ref="AD420:AM420" si="335">$H420*SUM(AD421:AD435)</f>
        <v>0</v>
      </c>
      <c r="AE420" s="647">
        <f t="shared" si="335"/>
        <v>0</v>
      </c>
      <c r="AF420" s="648">
        <f t="shared" si="335"/>
        <v>0</v>
      </c>
      <c r="AG420" s="649">
        <f t="shared" si="335"/>
        <v>0</v>
      </c>
      <c r="AH420" s="648">
        <f t="shared" si="335"/>
        <v>0</v>
      </c>
      <c r="AI420" s="646">
        <f t="shared" si="335"/>
        <v>0</v>
      </c>
      <c r="AJ420" s="258"/>
      <c r="AK420" s="653">
        <f t="shared" si="335"/>
        <v>0</v>
      </c>
      <c r="AL420" s="653">
        <f t="shared" si="335"/>
        <v>0</v>
      </c>
      <c r="AM420" s="653">
        <f t="shared" si="335"/>
        <v>0</v>
      </c>
      <c r="AN420" s="227">
        <f>$H420*SUM(AN421:AN435)*(1+Gewinn)*(1+SicherheitAngebot)</f>
        <v>0</v>
      </c>
      <c r="AO420" s="227">
        <f>$H420*SUM(AO421:AO435)*(1+Gewinn)*(1+SicherheitAngebot)</f>
        <v>0</v>
      </c>
      <c r="AP420" s="227">
        <f>$H420*SUM(AP421:AP435)*(1+Gewinn)*(1+SicherheitAngebot)</f>
        <v>0</v>
      </c>
      <c r="AQ420" s="227">
        <f>$H420*SUM(AQ421:AQ435)*(1+Gewinn)*(1+SicherheitAngebot)</f>
        <v>0</v>
      </c>
      <c r="AR420" s="227">
        <f>$H420*SUM(AR421:AR435)*(1+Gewinn)*(1+SicherheitAngebot)</f>
        <v>0</v>
      </c>
      <c r="AS420" s="262"/>
      <c r="AT420" s="263">
        <f t="shared" si="309"/>
        <v>0</v>
      </c>
      <c r="AU420" s="259"/>
      <c r="AV420" s="491">
        <f>AK420*$AK$7+AL420*$AL$7+AM420*$AM$7+SUM(AN420:AR420)+AT420/Zuschläge_IBN+AT420</f>
        <v>0</v>
      </c>
      <c r="AX420" s="685">
        <f>U420+AV420</f>
        <v>0</v>
      </c>
      <c r="AZ420" s="490">
        <f>IF(H420&gt;0,U420/(1+SicherheitAngebot)*(1+Sicherheit),0)</f>
        <v>0</v>
      </c>
      <c r="BB420" s="490">
        <f>IF(H420&gt;0,AV420/(1+SicherheitAngebot)*(1+Sicherheit),0)</f>
        <v>0</v>
      </c>
      <c r="BD420" s="490">
        <f>AZ420+BB420</f>
        <v>0</v>
      </c>
      <c r="BE420" s="105"/>
      <c r="BF420" s="105"/>
      <c r="BG420" s="105"/>
      <c r="BH420" s="105"/>
      <c r="BI420" s="105"/>
      <c r="BJ420" s="105"/>
    </row>
    <row r="421" spans="2:62" ht="20.100000000000001" hidden="1" customHeight="1" outlineLevel="1">
      <c r="B421" s="99"/>
      <c r="C421" s="908"/>
      <c r="D421" s="909"/>
      <c r="E421" s="909"/>
      <c r="F421" s="910"/>
      <c r="G421" s="890"/>
      <c r="H421" s="901"/>
      <c r="I421" s="152"/>
      <c r="J421" s="152"/>
      <c r="K421" s="152"/>
      <c r="L421" s="152"/>
      <c r="M421" s="152"/>
      <c r="N421" s="152"/>
      <c r="O421" s="152"/>
      <c r="P421" s="153"/>
      <c r="Q421" s="153"/>
      <c r="R421" s="156">
        <f t="shared" si="332"/>
        <v>0</v>
      </c>
      <c r="S421" s="156">
        <f t="shared" si="333"/>
        <v>0</v>
      </c>
      <c r="U421" s="157">
        <f>I421*$I$7+J421*$J$7+K421*$K$7+L421*$L$7+M421*$M$7+N421*$N$7+O421*$O$7+R421+S421</f>
        <v>0</v>
      </c>
      <c r="W421" s="152"/>
      <c r="X421" s="152"/>
      <c r="Y421" s="152"/>
      <c r="Z421" s="152"/>
      <c r="AA421" s="152"/>
      <c r="AB421" s="152"/>
      <c r="AC421" s="347"/>
      <c r="AD421" s="152"/>
      <c r="AE421" s="152"/>
      <c r="AF421" s="152"/>
      <c r="AG421" s="152"/>
      <c r="AH421" s="152"/>
      <c r="AI421" s="152"/>
      <c r="AJ421" s="347"/>
      <c r="AK421" s="152"/>
      <c r="AL421" s="152"/>
      <c r="AM421" s="295"/>
      <c r="AN421" s="228"/>
      <c r="AO421" s="228"/>
      <c r="AP421" s="228"/>
      <c r="AQ421" s="228"/>
      <c r="AR421" s="228"/>
      <c r="AS421" s="348"/>
      <c r="AT421" s="264">
        <f t="shared" si="309"/>
        <v>0</v>
      </c>
      <c r="AU421" s="259"/>
      <c r="AV421" s="265">
        <f t="shared" ref="AV421:AV435" si="336">AK421*$AK$7+AL421*$AL$7+AM421*$AM$7+SUM(AN421:AR421)*(1+Gewinn)*(1+SicherheitAngebot)+AT421/Zuschläge_IBN+AT421</f>
        <v>0</v>
      </c>
      <c r="AX421" s="265">
        <f>U421+AV421</f>
        <v>0</v>
      </c>
      <c r="AZ421" s="492">
        <f t="shared" ref="AZ421:AZ435" si="337">U421/(1+SicherheitAngebot)*(1+Sicherheit)</f>
        <v>0</v>
      </c>
      <c r="BB421" s="492">
        <f t="shared" ref="BB421:BB435" si="338">AV421/(1+SicherheitAngebot)*(1+Sicherheit)</f>
        <v>0</v>
      </c>
      <c r="BD421" s="265">
        <f>AZ421+BB421</f>
        <v>0</v>
      </c>
      <c r="BE421" s="105"/>
      <c r="BF421" s="105"/>
      <c r="BG421" s="105"/>
      <c r="BH421" s="105"/>
      <c r="BI421" s="105"/>
      <c r="BJ421" s="105"/>
    </row>
    <row r="422" spans="2:62" ht="20.100000000000001" hidden="1" customHeight="1" outlineLevel="1">
      <c r="B422" s="100"/>
      <c r="C422" s="908"/>
      <c r="D422" s="909"/>
      <c r="E422" s="909"/>
      <c r="F422" s="910"/>
      <c r="G422" s="890"/>
      <c r="H422" s="891"/>
      <c r="I422" s="152"/>
      <c r="J422" s="152"/>
      <c r="K422" s="152"/>
      <c r="L422" s="152"/>
      <c r="M422" s="152"/>
      <c r="N422" s="152"/>
      <c r="O422" s="152"/>
      <c r="P422" s="153"/>
      <c r="Q422" s="153"/>
      <c r="R422" s="156">
        <f t="shared" si="332"/>
        <v>0</v>
      </c>
      <c r="S422" s="156">
        <f t="shared" si="333"/>
        <v>0</v>
      </c>
      <c r="U422" s="157">
        <f t="shared" ref="U422:U435" si="339">I422*$I$7+J422*$J$7+K422*$K$7+L422*$L$7+M422*$M$7+N422*$N$7+O422*$O$7+R422+S422</f>
        <v>0</v>
      </c>
      <c r="W422" s="152"/>
      <c r="X422" s="152"/>
      <c r="Y422" s="152"/>
      <c r="Z422" s="152"/>
      <c r="AA422" s="152"/>
      <c r="AB422" s="152"/>
      <c r="AC422" s="347"/>
      <c r="AD422" s="152"/>
      <c r="AE422" s="152"/>
      <c r="AF422" s="152"/>
      <c r="AG422" s="152"/>
      <c r="AH422" s="152"/>
      <c r="AI422" s="152"/>
      <c r="AJ422" s="347"/>
      <c r="AK422" s="152"/>
      <c r="AL422" s="152"/>
      <c r="AM422" s="295"/>
      <c r="AN422" s="228"/>
      <c r="AO422" s="228"/>
      <c r="AP422" s="228"/>
      <c r="AQ422" s="228"/>
      <c r="AR422" s="228"/>
      <c r="AS422" s="348"/>
      <c r="AT422" s="264">
        <f t="shared" si="309"/>
        <v>0</v>
      </c>
      <c r="AU422" s="259"/>
      <c r="AV422" s="265">
        <f t="shared" si="336"/>
        <v>0</v>
      </c>
      <c r="AX422" s="265">
        <f t="shared" ref="AX422:AX435" si="340">U422+AV422</f>
        <v>0</v>
      </c>
      <c r="AZ422" s="492">
        <f t="shared" si="337"/>
        <v>0</v>
      </c>
      <c r="BB422" s="492">
        <f t="shared" si="338"/>
        <v>0</v>
      </c>
      <c r="BD422" s="265">
        <f t="shared" ref="BD422:BD435" si="341">AZ422+BB422</f>
        <v>0</v>
      </c>
      <c r="BE422" s="105"/>
      <c r="BF422" s="105"/>
      <c r="BG422" s="105"/>
      <c r="BH422" s="105"/>
      <c r="BI422" s="105"/>
      <c r="BJ422" s="105"/>
    </row>
    <row r="423" spans="2:62" ht="20.100000000000001" hidden="1" customHeight="1" outlineLevel="1">
      <c r="B423" s="100"/>
      <c r="C423" s="908"/>
      <c r="D423" s="909"/>
      <c r="E423" s="909"/>
      <c r="F423" s="910"/>
      <c r="G423" s="890"/>
      <c r="H423" s="891"/>
      <c r="I423" s="152"/>
      <c r="J423" s="152"/>
      <c r="K423" s="152"/>
      <c r="L423" s="152"/>
      <c r="M423" s="152"/>
      <c r="N423" s="152"/>
      <c r="O423" s="152"/>
      <c r="P423" s="153"/>
      <c r="Q423" s="153"/>
      <c r="R423" s="156">
        <f t="shared" si="332"/>
        <v>0</v>
      </c>
      <c r="S423" s="156">
        <f t="shared" si="333"/>
        <v>0</v>
      </c>
      <c r="U423" s="157">
        <f t="shared" si="339"/>
        <v>0</v>
      </c>
      <c r="W423" s="152"/>
      <c r="X423" s="152"/>
      <c r="Y423" s="152"/>
      <c r="Z423" s="152"/>
      <c r="AA423" s="152"/>
      <c r="AB423" s="152"/>
      <c r="AC423" s="347"/>
      <c r="AD423" s="152"/>
      <c r="AE423" s="152"/>
      <c r="AF423" s="152"/>
      <c r="AG423" s="152"/>
      <c r="AH423" s="152"/>
      <c r="AI423" s="152"/>
      <c r="AJ423" s="347"/>
      <c r="AK423" s="152"/>
      <c r="AL423" s="152"/>
      <c r="AM423" s="295"/>
      <c r="AN423" s="228"/>
      <c r="AO423" s="228"/>
      <c r="AP423" s="228"/>
      <c r="AQ423" s="228"/>
      <c r="AR423" s="228"/>
      <c r="AS423" s="348"/>
      <c r="AT423" s="264">
        <f t="shared" si="309"/>
        <v>0</v>
      </c>
      <c r="AU423" s="259"/>
      <c r="AV423" s="265">
        <f t="shared" si="336"/>
        <v>0</v>
      </c>
      <c r="AX423" s="265">
        <f t="shared" si="340"/>
        <v>0</v>
      </c>
      <c r="AZ423" s="492">
        <f t="shared" si="337"/>
        <v>0</v>
      </c>
      <c r="BB423" s="492">
        <f t="shared" si="338"/>
        <v>0</v>
      </c>
      <c r="BD423" s="265">
        <f t="shared" si="341"/>
        <v>0</v>
      </c>
      <c r="BE423" s="105"/>
      <c r="BF423" s="105"/>
      <c r="BG423" s="105"/>
      <c r="BH423" s="105"/>
      <c r="BI423" s="105"/>
      <c r="BJ423" s="105"/>
    </row>
    <row r="424" spans="2:62" ht="20.100000000000001" hidden="1" customHeight="1" outlineLevel="1">
      <c r="B424" s="100"/>
      <c r="C424" s="908"/>
      <c r="D424" s="909"/>
      <c r="E424" s="909"/>
      <c r="F424" s="910"/>
      <c r="G424" s="890"/>
      <c r="H424" s="891"/>
      <c r="I424" s="152"/>
      <c r="J424" s="152"/>
      <c r="K424" s="152"/>
      <c r="L424" s="152"/>
      <c r="M424" s="152"/>
      <c r="N424" s="152"/>
      <c r="O424" s="152"/>
      <c r="P424" s="153"/>
      <c r="Q424" s="153"/>
      <c r="R424" s="156">
        <f t="shared" si="332"/>
        <v>0</v>
      </c>
      <c r="S424" s="156">
        <f t="shared" si="333"/>
        <v>0</v>
      </c>
      <c r="U424" s="157">
        <f t="shared" si="339"/>
        <v>0</v>
      </c>
      <c r="W424" s="152"/>
      <c r="X424" s="152"/>
      <c r="Y424" s="152"/>
      <c r="Z424" s="152"/>
      <c r="AA424" s="152"/>
      <c r="AB424" s="152"/>
      <c r="AC424" s="347"/>
      <c r="AD424" s="152"/>
      <c r="AE424" s="152"/>
      <c r="AF424" s="152"/>
      <c r="AG424" s="152"/>
      <c r="AH424" s="152"/>
      <c r="AI424" s="152"/>
      <c r="AJ424" s="347"/>
      <c r="AK424" s="152"/>
      <c r="AL424" s="152"/>
      <c r="AM424" s="295"/>
      <c r="AN424" s="228"/>
      <c r="AO424" s="228"/>
      <c r="AP424" s="228"/>
      <c r="AQ424" s="228"/>
      <c r="AR424" s="228"/>
      <c r="AS424" s="348"/>
      <c r="AT424" s="264">
        <f t="shared" si="309"/>
        <v>0</v>
      </c>
      <c r="AU424" s="259"/>
      <c r="AV424" s="265">
        <f t="shared" si="336"/>
        <v>0</v>
      </c>
      <c r="AX424" s="265">
        <f t="shared" si="340"/>
        <v>0</v>
      </c>
      <c r="AZ424" s="492">
        <f t="shared" si="337"/>
        <v>0</v>
      </c>
      <c r="BB424" s="492">
        <f t="shared" si="338"/>
        <v>0</v>
      </c>
      <c r="BD424" s="265">
        <f t="shared" si="341"/>
        <v>0</v>
      </c>
      <c r="BE424" s="105"/>
      <c r="BF424" s="105"/>
      <c r="BG424" s="105"/>
      <c r="BH424" s="105"/>
      <c r="BI424" s="105"/>
      <c r="BJ424" s="105"/>
    </row>
    <row r="425" spans="2:62" ht="20.100000000000001" hidden="1" customHeight="1" outlineLevel="1">
      <c r="B425" s="100"/>
      <c r="C425" s="908"/>
      <c r="D425" s="909"/>
      <c r="E425" s="909"/>
      <c r="F425" s="910"/>
      <c r="G425" s="890"/>
      <c r="H425" s="891"/>
      <c r="I425" s="152"/>
      <c r="J425" s="152"/>
      <c r="K425" s="152"/>
      <c r="L425" s="152"/>
      <c r="M425" s="152"/>
      <c r="N425" s="152"/>
      <c r="O425" s="152"/>
      <c r="P425" s="153"/>
      <c r="Q425" s="153"/>
      <c r="R425" s="156">
        <f t="shared" si="332"/>
        <v>0</v>
      </c>
      <c r="S425" s="156">
        <f t="shared" si="333"/>
        <v>0</v>
      </c>
      <c r="U425" s="157">
        <f t="shared" si="339"/>
        <v>0</v>
      </c>
      <c r="W425" s="152"/>
      <c r="X425" s="152"/>
      <c r="Y425" s="152"/>
      <c r="Z425" s="152"/>
      <c r="AA425" s="152"/>
      <c r="AB425" s="152"/>
      <c r="AC425" s="347"/>
      <c r="AD425" s="152"/>
      <c r="AE425" s="152"/>
      <c r="AF425" s="152"/>
      <c r="AG425" s="152"/>
      <c r="AH425" s="152"/>
      <c r="AI425" s="152"/>
      <c r="AJ425" s="347"/>
      <c r="AK425" s="152"/>
      <c r="AL425" s="152"/>
      <c r="AM425" s="295"/>
      <c r="AN425" s="228"/>
      <c r="AO425" s="228"/>
      <c r="AP425" s="228"/>
      <c r="AQ425" s="228"/>
      <c r="AR425" s="228"/>
      <c r="AS425" s="348"/>
      <c r="AT425" s="264">
        <f t="shared" si="309"/>
        <v>0</v>
      </c>
      <c r="AU425" s="259"/>
      <c r="AV425" s="265">
        <f t="shared" si="336"/>
        <v>0</v>
      </c>
      <c r="AX425" s="265">
        <f t="shared" si="340"/>
        <v>0</v>
      </c>
      <c r="AZ425" s="492">
        <f t="shared" si="337"/>
        <v>0</v>
      </c>
      <c r="BB425" s="492">
        <f t="shared" si="338"/>
        <v>0</v>
      </c>
      <c r="BD425" s="265">
        <f t="shared" si="341"/>
        <v>0</v>
      </c>
      <c r="BE425" s="105"/>
      <c r="BF425" s="105"/>
      <c r="BG425" s="105"/>
      <c r="BH425" s="105"/>
      <c r="BI425" s="105"/>
      <c r="BJ425" s="105"/>
    </row>
    <row r="426" spans="2:62" ht="20.100000000000001" hidden="1" customHeight="1" outlineLevel="1">
      <c r="B426" s="100"/>
      <c r="C426" s="908"/>
      <c r="D426" s="909"/>
      <c r="E426" s="909"/>
      <c r="F426" s="910"/>
      <c r="G426" s="890"/>
      <c r="H426" s="891"/>
      <c r="I426" s="152"/>
      <c r="J426" s="152"/>
      <c r="K426" s="152"/>
      <c r="L426" s="152"/>
      <c r="M426" s="152"/>
      <c r="N426" s="152"/>
      <c r="O426" s="152"/>
      <c r="P426" s="153"/>
      <c r="Q426" s="153"/>
      <c r="R426" s="156">
        <f t="shared" si="332"/>
        <v>0</v>
      </c>
      <c r="S426" s="156">
        <f t="shared" si="333"/>
        <v>0</v>
      </c>
      <c r="U426" s="157">
        <f t="shared" si="339"/>
        <v>0</v>
      </c>
      <c r="W426" s="152"/>
      <c r="X426" s="152"/>
      <c r="Y426" s="152"/>
      <c r="Z426" s="152"/>
      <c r="AA426" s="152"/>
      <c r="AB426" s="152"/>
      <c r="AC426" s="347"/>
      <c r="AD426" s="152"/>
      <c r="AE426" s="152"/>
      <c r="AF426" s="152"/>
      <c r="AG426" s="152"/>
      <c r="AH426" s="152"/>
      <c r="AI426" s="152"/>
      <c r="AJ426" s="347"/>
      <c r="AK426" s="152"/>
      <c r="AL426" s="152"/>
      <c r="AM426" s="295"/>
      <c r="AN426" s="228"/>
      <c r="AO426" s="228"/>
      <c r="AP426" s="228"/>
      <c r="AQ426" s="228"/>
      <c r="AR426" s="228"/>
      <c r="AS426" s="348"/>
      <c r="AT426" s="264">
        <f t="shared" si="309"/>
        <v>0</v>
      </c>
      <c r="AU426" s="259"/>
      <c r="AV426" s="265">
        <f t="shared" si="336"/>
        <v>0</v>
      </c>
      <c r="AX426" s="265">
        <f t="shared" si="340"/>
        <v>0</v>
      </c>
      <c r="AZ426" s="492">
        <f t="shared" si="337"/>
        <v>0</v>
      </c>
      <c r="BB426" s="492">
        <f t="shared" si="338"/>
        <v>0</v>
      </c>
      <c r="BD426" s="265">
        <f t="shared" si="341"/>
        <v>0</v>
      </c>
      <c r="BE426" s="105"/>
      <c r="BF426" s="105"/>
      <c r="BG426" s="105"/>
      <c r="BH426" s="105"/>
      <c r="BI426" s="105"/>
      <c r="BJ426" s="105"/>
    </row>
    <row r="427" spans="2:62" ht="20.100000000000001" hidden="1" customHeight="1" outlineLevel="1">
      <c r="B427" s="100"/>
      <c r="C427" s="908"/>
      <c r="D427" s="909"/>
      <c r="E427" s="909"/>
      <c r="F427" s="910"/>
      <c r="G427" s="890"/>
      <c r="H427" s="891"/>
      <c r="I427" s="152"/>
      <c r="J427" s="152"/>
      <c r="K427" s="152"/>
      <c r="L427" s="152"/>
      <c r="M427" s="152"/>
      <c r="N427" s="152"/>
      <c r="O427" s="152"/>
      <c r="P427" s="153"/>
      <c r="Q427" s="153"/>
      <c r="R427" s="156">
        <f t="shared" si="332"/>
        <v>0</v>
      </c>
      <c r="S427" s="156">
        <f t="shared" si="333"/>
        <v>0</v>
      </c>
      <c r="U427" s="157">
        <f t="shared" si="339"/>
        <v>0</v>
      </c>
      <c r="W427" s="152"/>
      <c r="X427" s="152"/>
      <c r="Y427" s="152"/>
      <c r="Z427" s="152"/>
      <c r="AA427" s="152"/>
      <c r="AB427" s="152"/>
      <c r="AC427" s="347"/>
      <c r="AD427" s="152"/>
      <c r="AE427" s="152"/>
      <c r="AF427" s="152"/>
      <c r="AG427" s="152"/>
      <c r="AH427" s="152"/>
      <c r="AI427" s="152"/>
      <c r="AJ427" s="347"/>
      <c r="AK427" s="152"/>
      <c r="AL427" s="152"/>
      <c r="AM427" s="295"/>
      <c r="AN427" s="228"/>
      <c r="AO427" s="228"/>
      <c r="AP427" s="228"/>
      <c r="AQ427" s="228"/>
      <c r="AR427" s="228"/>
      <c r="AS427" s="348"/>
      <c r="AT427" s="264">
        <f t="shared" si="309"/>
        <v>0</v>
      </c>
      <c r="AU427" s="259"/>
      <c r="AV427" s="265">
        <f t="shared" si="336"/>
        <v>0</v>
      </c>
      <c r="AX427" s="265">
        <f t="shared" si="340"/>
        <v>0</v>
      </c>
      <c r="AZ427" s="492">
        <f t="shared" si="337"/>
        <v>0</v>
      </c>
      <c r="BB427" s="492">
        <f t="shared" si="338"/>
        <v>0</v>
      </c>
      <c r="BD427" s="265">
        <f t="shared" si="341"/>
        <v>0</v>
      </c>
      <c r="BE427" s="105"/>
      <c r="BF427" s="105"/>
      <c r="BG427" s="105"/>
      <c r="BH427" s="105"/>
      <c r="BI427" s="105"/>
      <c r="BJ427" s="105"/>
    </row>
    <row r="428" spans="2:62" ht="20.100000000000001" hidden="1" customHeight="1" outlineLevel="1">
      <c r="B428" s="100"/>
      <c r="C428" s="908"/>
      <c r="D428" s="909"/>
      <c r="E428" s="909"/>
      <c r="F428" s="910"/>
      <c r="G428" s="890"/>
      <c r="H428" s="891"/>
      <c r="I428" s="152"/>
      <c r="J428" s="152"/>
      <c r="K428" s="152"/>
      <c r="L428" s="152"/>
      <c r="M428" s="152"/>
      <c r="N428" s="152"/>
      <c r="O428" s="152"/>
      <c r="P428" s="153"/>
      <c r="Q428" s="153"/>
      <c r="R428" s="156">
        <f t="shared" si="332"/>
        <v>0</v>
      </c>
      <c r="S428" s="156">
        <f t="shared" si="333"/>
        <v>0</v>
      </c>
      <c r="U428" s="157">
        <f t="shared" si="339"/>
        <v>0</v>
      </c>
      <c r="W428" s="152"/>
      <c r="X428" s="152"/>
      <c r="Y428" s="152"/>
      <c r="Z428" s="152"/>
      <c r="AA428" s="152"/>
      <c r="AB428" s="152"/>
      <c r="AC428" s="347"/>
      <c r="AD428" s="152"/>
      <c r="AE428" s="152"/>
      <c r="AF428" s="152"/>
      <c r="AG428" s="152"/>
      <c r="AH428" s="152"/>
      <c r="AI428" s="152"/>
      <c r="AJ428" s="347"/>
      <c r="AK428" s="152"/>
      <c r="AL428" s="152"/>
      <c r="AM428" s="295"/>
      <c r="AN428" s="228"/>
      <c r="AO428" s="228"/>
      <c r="AP428" s="228"/>
      <c r="AQ428" s="228"/>
      <c r="AR428" s="228"/>
      <c r="AS428" s="348"/>
      <c r="AT428" s="264">
        <f t="shared" si="309"/>
        <v>0</v>
      </c>
      <c r="AU428" s="259"/>
      <c r="AV428" s="265">
        <f t="shared" si="336"/>
        <v>0</v>
      </c>
      <c r="AX428" s="265">
        <f t="shared" si="340"/>
        <v>0</v>
      </c>
      <c r="AZ428" s="492">
        <f t="shared" si="337"/>
        <v>0</v>
      </c>
      <c r="BB428" s="492">
        <f t="shared" si="338"/>
        <v>0</v>
      </c>
      <c r="BD428" s="265">
        <f t="shared" si="341"/>
        <v>0</v>
      </c>
      <c r="BE428" s="105"/>
      <c r="BF428" s="105"/>
      <c r="BG428" s="105"/>
      <c r="BH428" s="105"/>
      <c r="BI428" s="105"/>
      <c r="BJ428" s="105"/>
    </row>
    <row r="429" spans="2:62" ht="20.100000000000001" hidden="1" customHeight="1" outlineLevel="1">
      <c r="B429" s="100"/>
      <c r="C429" s="908"/>
      <c r="D429" s="909"/>
      <c r="E429" s="909"/>
      <c r="F429" s="910"/>
      <c r="G429" s="890"/>
      <c r="H429" s="891"/>
      <c r="I429" s="152"/>
      <c r="J429" s="152"/>
      <c r="K429" s="152"/>
      <c r="L429" s="152"/>
      <c r="M429" s="152"/>
      <c r="N429" s="152"/>
      <c r="O429" s="152"/>
      <c r="P429" s="153"/>
      <c r="Q429" s="153"/>
      <c r="R429" s="156">
        <f t="shared" si="332"/>
        <v>0</v>
      </c>
      <c r="S429" s="156">
        <f t="shared" si="333"/>
        <v>0</v>
      </c>
      <c r="U429" s="157">
        <f t="shared" si="339"/>
        <v>0</v>
      </c>
      <c r="W429" s="152"/>
      <c r="X429" s="152"/>
      <c r="Y429" s="152"/>
      <c r="Z429" s="152"/>
      <c r="AA429" s="152"/>
      <c r="AB429" s="152"/>
      <c r="AC429" s="347"/>
      <c r="AD429" s="152"/>
      <c r="AE429" s="152"/>
      <c r="AF429" s="152"/>
      <c r="AG429" s="152"/>
      <c r="AH429" s="152"/>
      <c r="AI429" s="152"/>
      <c r="AJ429" s="347"/>
      <c r="AK429" s="152"/>
      <c r="AL429" s="152"/>
      <c r="AM429" s="295"/>
      <c r="AN429" s="228"/>
      <c r="AO429" s="228"/>
      <c r="AP429" s="228"/>
      <c r="AQ429" s="228"/>
      <c r="AR429" s="228"/>
      <c r="AS429" s="348"/>
      <c r="AT429" s="264">
        <f t="shared" si="309"/>
        <v>0</v>
      </c>
      <c r="AU429" s="259"/>
      <c r="AV429" s="265">
        <f t="shared" si="336"/>
        <v>0</v>
      </c>
      <c r="AX429" s="265">
        <f t="shared" si="340"/>
        <v>0</v>
      </c>
      <c r="AZ429" s="492">
        <f t="shared" si="337"/>
        <v>0</v>
      </c>
      <c r="BB429" s="492">
        <f t="shared" si="338"/>
        <v>0</v>
      </c>
      <c r="BD429" s="265">
        <f t="shared" si="341"/>
        <v>0</v>
      </c>
      <c r="BE429" s="105"/>
      <c r="BF429" s="105"/>
      <c r="BG429" s="105"/>
      <c r="BH429" s="105"/>
      <c r="BI429" s="105"/>
      <c r="BJ429" s="105"/>
    </row>
    <row r="430" spans="2:62" ht="20.100000000000001" hidden="1" customHeight="1" outlineLevel="1">
      <c r="B430" s="100"/>
      <c r="C430" s="908"/>
      <c r="D430" s="909"/>
      <c r="E430" s="909"/>
      <c r="F430" s="910"/>
      <c r="G430" s="890"/>
      <c r="H430" s="891"/>
      <c r="I430" s="152"/>
      <c r="J430" s="152"/>
      <c r="K430" s="152"/>
      <c r="L430" s="152"/>
      <c r="M430" s="152"/>
      <c r="N430" s="152"/>
      <c r="O430" s="152"/>
      <c r="P430" s="153"/>
      <c r="Q430" s="153"/>
      <c r="R430" s="156">
        <f t="shared" si="332"/>
        <v>0</v>
      </c>
      <c r="S430" s="156">
        <f t="shared" si="333"/>
        <v>0</v>
      </c>
      <c r="U430" s="157">
        <f t="shared" si="339"/>
        <v>0</v>
      </c>
      <c r="W430" s="152"/>
      <c r="X430" s="152"/>
      <c r="Y430" s="152"/>
      <c r="Z430" s="152"/>
      <c r="AA430" s="152"/>
      <c r="AB430" s="152"/>
      <c r="AC430" s="347"/>
      <c r="AD430" s="152"/>
      <c r="AE430" s="152"/>
      <c r="AF430" s="152"/>
      <c r="AG430" s="152"/>
      <c r="AH430" s="152"/>
      <c r="AI430" s="152"/>
      <c r="AJ430" s="347"/>
      <c r="AK430" s="152"/>
      <c r="AL430" s="152"/>
      <c r="AM430" s="295"/>
      <c r="AN430" s="228"/>
      <c r="AO430" s="228"/>
      <c r="AP430" s="228"/>
      <c r="AQ430" s="228"/>
      <c r="AR430" s="228"/>
      <c r="AS430" s="348"/>
      <c r="AT430" s="264">
        <f t="shared" si="309"/>
        <v>0</v>
      </c>
      <c r="AU430" s="259"/>
      <c r="AV430" s="265">
        <f t="shared" si="336"/>
        <v>0</v>
      </c>
      <c r="AX430" s="265">
        <f t="shared" si="340"/>
        <v>0</v>
      </c>
      <c r="AZ430" s="492">
        <f t="shared" si="337"/>
        <v>0</v>
      </c>
      <c r="BB430" s="492">
        <f t="shared" si="338"/>
        <v>0</v>
      </c>
      <c r="BD430" s="265">
        <f t="shared" si="341"/>
        <v>0</v>
      </c>
      <c r="BE430" s="105"/>
      <c r="BF430" s="105"/>
      <c r="BG430" s="105"/>
      <c r="BH430" s="105"/>
      <c r="BI430" s="105"/>
      <c r="BJ430" s="105"/>
    </row>
    <row r="431" spans="2:62" ht="20.100000000000001" hidden="1" customHeight="1" outlineLevel="1">
      <c r="B431" s="100"/>
      <c r="C431" s="908"/>
      <c r="D431" s="909"/>
      <c r="E431" s="909"/>
      <c r="F431" s="910"/>
      <c r="G431" s="890"/>
      <c r="H431" s="891"/>
      <c r="I431" s="152"/>
      <c r="J431" s="152"/>
      <c r="K431" s="152"/>
      <c r="L431" s="152"/>
      <c r="M431" s="152"/>
      <c r="N431" s="152"/>
      <c r="O431" s="152"/>
      <c r="P431" s="153"/>
      <c r="Q431" s="153"/>
      <c r="R431" s="156">
        <f t="shared" si="332"/>
        <v>0</v>
      </c>
      <c r="S431" s="156">
        <f t="shared" si="333"/>
        <v>0</v>
      </c>
      <c r="U431" s="157">
        <f t="shared" si="339"/>
        <v>0</v>
      </c>
      <c r="W431" s="152"/>
      <c r="X431" s="152"/>
      <c r="Y431" s="152"/>
      <c r="Z431" s="152"/>
      <c r="AA431" s="152"/>
      <c r="AB431" s="152"/>
      <c r="AC431" s="347"/>
      <c r="AD431" s="152"/>
      <c r="AE431" s="152"/>
      <c r="AF431" s="152"/>
      <c r="AG431" s="152"/>
      <c r="AH431" s="152"/>
      <c r="AI431" s="152"/>
      <c r="AJ431" s="347"/>
      <c r="AK431" s="152"/>
      <c r="AL431" s="152"/>
      <c r="AM431" s="295"/>
      <c r="AN431" s="228"/>
      <c r="AO431" s="228"/>
      <c r="AP431" s="228"/>
      <c r="AQ431" s="228"/>
      <c r="AR431" s="228"/>
      <c r="AS431" s="348"/>
      <c r="AT431" s="264">
        <f t="shared" si="309"/>
        <v>0</v>
      </c>
      <c r="AU431" s="259"/>
      <c r="AV431" s="265">
        <f t="shared" si="336"/>
        <v>0</v>
      </c>
      <c r="AX431" s="265">
        <f t="shared" si="340"/>
        <v>0</v>
      </c>
      <c r="AZ431" s="492">
        <f t="shared" si="337"/>
        <v>0</v>
      </c>
      <c r="BB431" s="492">
        <f t="shared" si="338"/>
        <v>0</v>
      </c>
      <c r="BD431" s="265">
        <f t="shared" si="341"/>
        <v>0</v>
      </c>
      <c r="BE431" s="105"/>
      <c r="BF431" s="105"/>
      <c r="BG431" s="105"/>
      <c r="BH431" s="105"/>
      <c r="BI431" s="105"/>
      <c r="BJ431" s="105"/>
    </row>
    <row r="432" spans="2:62" ht="20.100000000000001" hidden="1" customHeight="1" outlineLevel="1">
      <c r="B432" s="100"/>
      <c r="C432" s="908"/>
      <c r="D432" s="909"/>
      <c r="E432" s="909"/>
      <c r="F432" s="910"/>
      <c r="G432" s="890"/>
      <c r="H432" s="891"/>
      <c r="I432" s="152"/>
      <c r="J432" s="152"/>
      <c r="K432" s="152"/>
      <c r="L432" s="152"/>
      <c r="M432" s="152"/>
      <c r="N432" s="152"/>
      <c r="O432" s="152"/>
      <c r="P432" s="153"/>
      <c r="Q432" s="153"/>
      <c r="R432" s="156">
        <f t="shared" si="332"/>
        <v>0</v>
      </c>
      <c r="S432" s="156">
        <f t="shared" si="333"/>
        <v>0</v>
      </c>
      <c r="U432" s="157">
        <f t="shared" si="339"/>
        <v>0</v>
      </c>
      <c r="W432" s="152"/>
      <c r="X432" s="152"/>
      <c r="Y432" s="152"/>
      <c r="Z432" s="152"/>
      <c r="AA432" s="152"/>
      <c r="AB432" s="152"/>
      <c r="AC432" s="347"/>
      <c r="AD432" s="152"/>
      <c r="AE432" s="152"/>
      <c r="AF432" s="152"/>
      <c r="AG432" s="152"/>
      <c r="AH432" s="152"/>
      <c r="AI432" s="152"/>
      <c r="AJ432" s="347"/>
      <c r="AK432" s="152"/>
      <c r="AL432" s="152"/>
      <c r="AM432" s="295"/>
      <c r="AN432" s="228"/>
      <c r="AO432" s="228"/>
      <c r="AP432" s="228"/>
      <c r="AQ432" s="228"/>
      <c r="AR432" s="228"/>
      <c r="AS432" s="348"/>
      <c r="AT432" s="264">
        <f t="shared" si="309"/>
        <v>0</v>
      </c>
      <c r="AU432" s="259"/>
      <c r="AV432" s="265">
        <f t="shared" si="336"/>
        <v>0</v>
      </c>
      <c r="AX432" s="265">
        <f t="shared" si="340"/>
        <v>0</v>
      </c>
      <c r="AZ432" s="492">
        <f t="shared" si="337"/>
        <v>0</v>
      </c>
      <c r="BB432" s="492">
        <f t="shared" si="338"/>
        <v>0</v>
      </c>
      <c r="BD432" s="265">
        <f t="shared" si="341"/>
        <v>0</v>
      </c>
      <c r="BE432" s="105"/>
      <c r="BF432" s="105"/>
      <c r="BG432" s="105"/>
      <c r="BH432" s="105"/>
      <c r="BI432" s="105"/>
      <c r="BJ432" s="105"/>
    </row>
    <row r="433" spans="2:62" ht="20.100000000000001" hidden="1" customHeight="1" outlineLevel="1">
      <c r="B433" s="100"/>
      <c r="C433" s="908"/>
      <c r="D433" s="909"/>
      <c r="E433" s="909"/>
      <c r="F433" s="910"/>
      <c r="G433" s="890"/>
      <c r="H433" s="891"/>
      <c r="I433" s="152"/>
      <c r="J433" s="152"/>
      <c r="K433" s="152"/>
      <c r="L433" s="152"/>
      <c r="M433" s="152"/>
      <c r="N433" s="152"/>
      <c r="O433" s="152"/>
      <c r="P433" s="153"/>
      <c r="Q433" s="153"/>
      <c r="R433" s="156">
        <f t="shared" si="332"/>
        <v>0</v>
      </c>
      <c r="S433" s="156">
        <f t="shared" si="333"/>
        <v>0</v>
      </c>
      <c r="U433" s="157">
        <f t="shared" si="339"/>
        <v>0</v>
      </c>
      <c r="W433" s="152"/>
      <c r="X433" s="152"/>
      <c r="Y433" s="152"/>
      <c r="Z433" s="152"/>
      <c r="AA433" s="152"/>
      <c r="AB433" s="152"/>
      <c r="AC433" s="347"/>
      <c r="AD433" s="152"/>
      <c r="AE433" s="152"/>
      <c r="AF433" s="152"/>
      <c r="AG433" s="152"/>
      <c r="AH433" s="152"/>
      <c r="AI433" s="152"/>
      <c r="AJ433" s="347"/>
      <c r="AK433" s="152"/>
      <c r="AL433" s="152"/>
      <c r="AM433" s="295"/>
      <c r="AN433" s="228"/>
      <c r="AO433" s="228"/>
      <c r="AP433" s="228"/>
      <c r="AQ433" s="228"/>
      <c r="AR433" s="228"/>
      <c r="AS433" s="348"/>
      <c r="AT433" s="264">
        <f t="shared" si="309"/>
        <v>0</v>
      </c>
      <c r="AU433" s="259"/>
      <c r="AV433" s="265">
        <f t="shared" si="336"/>
        <v>0</v>
      </c>
      <c r="AX433" s="265">
        <f t="shared" si="340"/>
        <v>0</v>
      </c>
      <c r="AZ433" s="492">
        <f t="shared" si="337"/>
        <v>0</v>
      </c>
      <c r="BB433" s="492">
        <f t="shared" si="338"/>
        <v>0</v>
      </c>
      <c r="BD433" s="265">
        <f t="shared" si="341"/>
        <v>0</v>
      </c>
      <c r="BE433" s="105"/>
      <c r="BF433" s="105"/>
      <c r="BG433" s="105"/>
      <c r="BH433" s="105"/>
      <c r="BI433" s="105"/>
      <c r="BJ433" s="105"/>
    </row>
    <row r="434" spans="2:62" ht="20.100000000000001" hidden="1" customHeight="1" outlineLevel="1">
      <c r="B434" s="100"/>
      <c r="C434" s="908"/>
      <c r="D434" s="909"/>
      <c r="E434" s="909"/>
      <c r="F434" s="910"/>
      <c r="G434" s="890"/>
      <c r="H434" s="891"/>
      <c r="I434" s="152"/>
      <c r="J434" s="152"/>
      <c r="K434" s="152"/>
      <c r="L434" s="152"/>
      <c r="M434" s="152"/>
      <c r="N434" s="152"/>
      <c r="O434" s="152"/>
      <c r="P434" s="153"/>
      <c r="Q434" s="153"/>
      <c r="R434" s="156">
        <f t="shared" si="332"/>
        <v>0</v>
      </c>
      <c r="S434" s="156">
        <f t="shared" si="333"/>
        <v>0</v>
      </c>
      <c r="U434" s="157">
        <f t="shared" si="339"/>
        <v>0</v>
      </c>
      <c r="W434" s="152"/>
      <c r="X434" s="152"/>
      <c r="Y434" s="152"/>
      <c r="Z434" s="152"/>
      <c r="AA434" s="152"/>
      <c r="AB434" s="152"/>
      <c r="AC434" s="347"/>
      <c r="AD434" s="152"/>
      <c r="AE434" s="152"/>
      <c r="AF434" s="152"/>
      <c r="AG434" s="152"/>
      <c r="AH434" s="152"/>
      <c r="AI434" s="152"/>
      <c r="AJ434" s="347"/>
      <c r="AK434" s="152"/>
      <c r="AL434" s="152"/>
      <c r="AM434" s="295"/>
      <c r="AN434" s="228"/>
      <c r="AO434" s="228"/>
      <c r="AP434" s="228"/>
      <c r="AQ434" s="228"/>
      <c r="AR434" s="228"/>
      <c r="AS434" s="348"/>
      <c r="AT434" s="264">
        <f t="shared" si="309"/>
        <v>0</v>
      </c>
      <c r="AU434" s="259"/>
      <c r="AV434" s="265">
        <f t="shared" si="336"/>
        <v>0</v>
      </c>
      <c r="AX434" s="265">
        <f t="shared" si="340"/>
        <v>0</v>
      </c>
      <c r="AZ434" s="492">
        <f t="shared" si="337"/>
        <v>0</v>
      </c>
      <c r="BB434" s="492">
        <f t="shared" si="338"/>
        <v>0</v>
      </c>
      <c r="BD434" s="265">
        <f t="shared" si="341"/>
        <v>0</v>
      </c>
      <c r="BE434" s="105"/>
      <c r="BF434" s="105"/>
      <c r="BG434" s="105"/>
      <c r="BH434" s="105"/>
      <c r="BI434" s="105"/>
      <c r="BJ434" s="105"/>
    </row>
    <row r="435" spans="2:62" ht="20.100000000000001" hidden="1" customHeight="1" outlineLevel="1">
      <c r="B435" s="100"/>
      <c r="C435" s="908"/>
      <c r="D435" s="909"/>
      <c r="E435" s="909"/>
      <c r="F435" s="910"/>
      <c r="G435" s="890"/>
      <c r="H435" s="891"/>
      <c r="I435" s="152"/>
      <c r="J435" s="152"/>
      <c r="K435" s="152"/>
      <c r="L435" s="152"/>
      <c r="M435" s="152"/>
      <c r="N435" s="152"/>
      <c r="O435" s="152"/>
      <c r="P435" s="153"/>
      <c r="Q435" s="153"/>
      <c r="R435" s="156">
        <f t="shared" si="332"/>
        <v>0</v>
      </c>
      <c r="S435" s="156">
        <f t="shared" si="333"/>
        <v>0</v>
      </c>
      <c r="U435" s="157">
        <f t="shared" si="339"/>
        <v>0</v>
      </c>
      <c r="W435" s="152"/>
      <c r="X435" s="152"/>
      <c r="Y435" s="152"/>
      <c r="Z435" s="152"/>
      <c r="AA435" s="152"/>
      <c r="AB435" s="152"/>
      <c r="AC435" s="347"/>
      <c r="AD435" s="152"/>
      <c r="AE435" s="152"/>
      <c r="AF435" s="152"/>
      <c r="AG435" s="152"/>
      <c r="AH435" s="152"/>
      <c r="AI435" s="152"/>
      <c r="AJ435" s="347"/>
      <c r="AK435" s="152"/>
      <c r="AL435" s="152"/>
      <c r="AM435" s="295"/>
      <c r="AN435" s="228"/>
      <c r="AO435" s="228"/>
      <c r="AP435" s="228"/>
      <c r="AQ435" s="228"/>
      <c r="AR435" s="228"/>
      <c r="AS435" s="348"/>
      <c r="AT435" s="264">
        <f t="shared" si="309"/>
        <v>0</v>
      </c>
      <c r="AU435" s="259"/>
      <c r="AV435" s="265">
        <f t="shared" si="336"/>
        <v>0</v>
      </c>
      <c r="AX435" s="265">
        <f t="shared" si="340"/>
        <v>0</v>
      </c>
      <c r="AZ435" s="492">
        <f t="shared" si="337"/>
        <v>0</v>
      </c>
      <c r="BB435" s="492">
        <f t="shared" si="338"/>
        <v>0</v>
      </c>
      <c r="BD435" s="265">
        <f t="shared" si="341"/>
        <v>0</v>
      </c>
      <c r="BE435" s="105"/>
      <c r="BF435" s="105"/>
      <c r="BG435" s="105"/>
      <c r="BH435" s="105"/>
      <c r="BI435" s="105"/>
      <c r="BJ435" s="105"/>
    </row>
    <row r="436" spans="2:62" ht="9.9499999999999993" hidden="1" customHeight="1" outlineLevel="1">
      <c r="B436" s="101"/>
      <c r="C436" s="208"/>
      <c r="D436" s="208"/>
      <c r="E436" s="208"/>
      <c r="F436" s="208"/>
      <c r="G436" s="237"/>
      <c r="H436" s="207"/>
      <c r="I436" s="257"/>
      <c r="J436" s="257"/>
      <c r="K436" s="257"/>
      <c r="L436" s="257"/>
      <c r="M436" s="257"/>
      <c r="N436" s="257"/>
      <c r="O436" s="257"/>
      <c r="P436" s="256"/>
      <c r="Q436" s="102"/>
      <c r="R436" s="102"/>
      <c r="S436" s="102"/>
      <c r="U436" s="98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Z436" s="493"/>
      <c r="BE436" s="105"/>
      <c r="BF436" s="105"/>
      <c r="BG436" s="105"/>
      <c r="BH436" s="105"/>
      <c r="BI436" s="105"/>
      <c r="BJ436" s="105"/>
    </row>
    <row r="437" spans="2:62" ht="20.100000000000001" customHeight="1" collapsed="1">
      <c r="B437" s="8">
        <f>B420+1</f>
        <v>26</v>
      </c>
      <c r="C437" s="916"/>
      <c r="D437" s="917"/>
      <c r="E437" s="917"/>
      <c r="F437" s="918"/>
      <c r="G437" s="429"/>
      <c r="H437" s="206">
        <v>1</v>
      </c>
      <c r="I437" s="642">
        <f t="shared" ref="I437" si="342">$H437*SUM(I438:I452)</f>
        <v>0</v>
      </c>
      <c r="J437" s="643">
        <f t="shared" ref="J437:O437" si="343">$H437*SUM(J438:J452)</f>
        <v>0</v>
      </c>
      <c r="K437" s="644">
        <f t="shared" si="343"/>
        <v>0</v>
      </c>
      <c r="L437" s="645">
        <f t="shared" si="343"/>
        <v>0</v>
      </c>
      <c r="M437" s="645">
        <f t="shared" si="343"/>
        <v>0</v>
      </c>
      <c r="N437" s="644">
        <f t="shared" si="343"/>
        <v>0</v>
      </c>
      <c r="O437" s="642">
        <f t="shared" si="343"/>
        <v>0</v>
      </c>
      <c r="P437" s="209">
        <f t="shared" ref="P437:Q437" si="344">$H437*SUM(P438:P452)</f>
        <v>0</v>
      </c>
      <c r="Q437" s="210">
        <f t="shared" si="344"/>
        <v>0</v>
      </c>
      <c r="R437" s="136">
        <f t="shared" ref="R437:R452" si="345">P437*(1+Gewinn)*(1+SicherheitAngebot)</f>
        <v>0</v>
      </c>
      <c r="S437" s="137">
        <f t="shared" ref="S437:S452" si="346">Q437*(1+MGKZ)*(1+Gewinn)*(1+SicherheitAngebot)</f>
        <v>0</v>
      </c>
      <c r="U437" s="10">
        <f>I437*$I$7+J437*$J$7+K437*$K$7+L437*$L$7+M437*$M$7+N437*$N$7+O437*$O$7+R437+S437</f>
        <v>0</v>
      </c>
      <c r="W437" s="646">
        <f t="shared" ref="W437:AB437" si="347">$H437*SUM(W438:W452)</f>
        <v>0</v>
      </c>
      <c r="X437" s="647">
        <f t="shared" si="347"/>
        <v>0</v>
      </c>
      <c r="Y437" s="648">
        <f t="shared" si="347"/>
        <v>0</v>
      </c>
      <c r="Z437" s="649">
        <f t="shared" si="347"/>
        <v>0</v>
      </c>
      <c r="AA437" s="648">
        <f t="shared" si="347"/>
        <v>0</v>
      </c>
      <c r="AB437" s="646">
        <f t="shared" si="347"/>
        <v>0</v>
      </c>
      <c r="AC437" s="258"/>
      <c r="AD437" s="646">
        <f t="shared" ref="AD437:AM437" si="348">$H437*SUM(AD438:AD452)</f>
        <v>0</v>
      </c>
      <c r="AE437" s="647">
        <f t="shared" si="348"/>
        <v>0</v>
      </c>
      <c r="AF437" s="648">
        <f t="shared" si="348"/>
        <v>0</v>
      </c>
      <c r="AG437" s="649">
        <f t="shared" si="348"/>
        <v>0</v>
      </c>
      <c r="AH437" s="648">
        <f t="shared" si="348"/>
        <v>0</v>
      </c>
      <c r="AI437" s="646">
        <f t="shared" si="348"/>
        <v>0</v>
      </c>
      <c r="AJ437" s="258"/>
      <c r="AK437" s="653">
        <f t="shared" si="348"/>
        <v>0</v>
      </c>
      <c r="AL437" s="653">
        <f t="shared" si="348"/>
        <v>0</v>
      </c>
      <c r="AM437" s="653">
        <f t="shared" si="348"/>
        <v>0</v>
      </c>
      <c r="AN437" s="227">
        <f>$H437*SUM(AN438:AN452)*(1+Gewinn)*(1+SicherheitAngebot)</f>
        <v>0</v>
      </c>
      <c r="AO437" s="227">
        <f>$H437*SUM(AO438:AO452)*(1+Gewinn)*(1+SicherheitAngebot)</f>
        <v>0</v>
      </c>
      <c r="AP437" s="227">
        <f>$H437*SUM(AP438:AP452)*(1+Gewinn)*(1+SicherheitAngebot)</f>
        <v>0</v>
      </c>
      <c r="AQ437" s="227">
        <f>$H437*SUM(AQ438:AQ452)*(1+Gewinn)*(1+SicherheitAngebot)</f>
        <v>0</v>
      </c>
      <c r="AR437" s="227">
        <f>$H437*SUM(AR438:AR452)*(1+Gewinn)*(1+SicherheitAngebot)</f>
        <v>0</v>
      </c>
      <c r="AS437" s="262"/>
      <c r="AT437" s="263">
        <f t="shared" si="309"/>
        <v>0</v>
      </c>
      <c r="AU437" s="259"/>
      <c r="AV437" s="491">
        <f>AK437*$AK$7+AL437*$AL$7+AM437*$AM$7+SUM(AN437:AR437)+AT437/Zuschläge_IBN+AT437</f>
        <v>0</v>
      </c>
      <c r="AX437" s="685">
        <f>U437+AV437</f>
        <v>0</v>
      </c>
      <c r="AZ437" s="490">
        <f>IF(H437&gt;0,U437/(1+SicherheitAngebot)*(1+Sicherheit),0)</f>
        <v>0</v>
      </c>
      <c r="BB437" s="490">
        <f>IF(H437&gt;0,AV437/(1+SicherheitAngebot)*(1+Sicherheit),0)</f>
        <v>0</v>
      </c>
      <c r="BD437" s="490">
        <f>AZ437+BB437</f>
        <v>0</v>
      </c>
      <c r="BE437" s="105"/>
      <c r="BF437" s="105"/>
      <c r="BG437" s="105"/>
      <c r="BH437" s="105"/>
      <c r="BI437" s="105"/>
      <c r="BJ437" s="105"/>
    </row>
    <row r="438" spans="2:62" ht="20.100000000000001" hidden="1" customHeight="1" outlineLevel="1">
      <c r="B438" s="99"/>
      <c r="C438" s="908"/>
      <c r="D438" s="909"/>
      <c r="E438" s="909"/>
      <c r="F438" s="910"/>
      <c r="G438" s="890"/>
      <c r="H438" s="901"/>
      <c r="I438" s="152"/>
      <c r="J438" s="152"/>
      <c r="K438" s="152"/>
      <c r="L438" s="152"/>
      <c r="M438" s="152"/>
      <c r="N438" s="152"/>
      <c r="O438" s="152"/>
      <c r="P438" s="153"/>
      <c r="Q438" s="153"/>
      <c r="R438" s="156">
        <f t="shared" si="345"/>
        <v>0</v>
      </c>
      <c r="S438" s="156">
        <f t="shared" si="346"/>
        <v>0</v>
      </c>
      <c r="U438" s="157">
        <f>I438*$I$7+J438*$J$7+K438*$K$7+L438*$L$7+M438*$M$7+N438*$N$7+O438*$O$7+R438+S438</f>
        <v>0</v>
      </c>
      <c r="W438" s="152"/>
      <c r="X438" s="152"/>
      <c r="Y438" s="152"/>
      <c r="Z438" s="152"/>
      <c r="AA438" s="152"/>
      <c r="AB438" s="152"/>
      <c r="AC438" s="347"/>
      <c r="AD438" s="152"/>
      <c r="AE438" s="152"/>
      <c r="AF438" s="152"/>
      <c r="AG438" s="152"/>
      <c r="AH438" s="152"/>
      <c r="AI438" s="152"/>
      <c r="AJ438" s="347"/>
      <c r="AK438" s="152"/>
      <c r="AL438" s="152"/>
      <c r="AM438" s="295"/>
      <c r="AN438" s="228"/>
      <c r="AO438" s="228"/>
      <c r="AP438" s="228"/>
      <c r="AQ438" s="228"/>
      <c r="AR438" s="228"/>
      <c r="AS438" s="348"/>
      <c r="AT438" s="264">
        <f t="shared" si="309"/>
        <v>0</v>
      </c>
      <c r="AU438" s="259"/>
      <c r="AV438" s="265">
        <f t="shared" ref="AV438:AV452" si="349">AK438*$AK$7+AL438*$AL$7+AM438*$AM$7+SUM(AN438:AR438)*(1+Gewinn)*(1+SicherheitAngebot)+AT438/Zuschläge_IBN+AT438</f>
        <v>0</v>
      </c>
      <c r="AX438" s="265">
        <f>U438+AV438</f>
        <v>0</v>
      </c>
      <c r="AZ438" s="492">
        <f t="shared" ref="AZ438:AZ452" si="350">U438/(1+SicherheitAngebot)*(1+Sicherheit)</f>
        <v>0</v>
      </c>
      <c r="BB438" s="492">
        <f t="shared" ref="BB438:BB452" si="351">AV438/(1+SicherheitAngebot)*(1+Sicherheit)</f>
        <v>0</v>
      </c>
      <c r="BD438" s="265">
        <f>AZ438+BB438</f>
        <v>0</v>
      </c>
      <c r="BE438" s="105"/>
      <c r="BF438" s="105"/>
      <c r="BG438" s="105"/>
      <c r="BH438" s="105"/>
      <c r="BI438" s="105"/>
      <c r="BJ438" s="105"/>
    </row>
    <row r="439" spans="2:62" ht="20.100000000000001" hidden="1" customHeight="1" outlineLevel="1">
      <c r="B439" s="100"/>
      <c r="C439" s="908"/>
      <c r="D439" s="909"/>
      <c r="E439" s="909"/>
      <c r="F439" s="910"/>
      <c r="G439" s="890"/>
      <c r="H439" s="891"/>
      <c r="I439" s="152"/>
      <c r="J439" s="152"/>
      <c r="K439" s="152"/>
      <c r="L439" s="152"/>
      <c r="M439" s="152"/>
      <c r="N439" s="152"/>
      <c r="O439" s="152"/>
      <c r="P439" s="153"/>
      <c r="Q439" s="153"/>
      <c r="R439" s="156">
        <f t="shared" si="345"/>
        <v>0</v>
      </c>
      <c r="S439" s="156">
        <f t="shared" si="346"/>
        <v>0</v>
      </c>
      <c r="U439" s="157">
        <f t="shared" ref="U439:U452" si="352">I439*$I$7+J439*$J$7+K439*$K$7+L439*$L$7+M439*$M$7+N439*$N$7+O439*$O$7+R439+S439</f>
        <v>0</v>
      </c>
      <c r="W439" s="152"/>
      <c r="X439" s="152"/>
      <c r="Y439" s="152"/>
      <c r="Z439" s="152"/>
      <c r="AA439" s="152"/>
      <c r="AB439" s="152"/>
      <c r="AC439" s="347"/>
      <c r="AD439" s="152"/>
      <c r="AE439" s="152"/>
      <c r="AF439" s="152"/>
      <c r="AG439" s="152"/>
      <c r="AH439" s="152"/>
      <c r="AI439" s="152"/>
      <c r="AJ439" s="347"/>
      <c r="AK439" s="152"/>
      <c r="AL439" s="152"/>
      <c r="AM439" s="295"/>
      <c r="AN439" s="228"/>
      <c r="AO439" s="228"/>
      <c r="AP439" s="228"/>
      <c r="AQ439" s="228"/>
      <c r="AR439" s="228"/>
      <c r="AS439" s="348"/>
      <c r="AT439" s="264">
        <f t="shared" si="309"/>
        <v>0</v>
      </c>
      <c r="AU439" s="259"/>
      <c r="AV439" s="265">
        <f t="shared" si="349"/>
        <v>0</v>
      </c>
      <c r="AX439" s="265">
        <f t="shared" ref="AX439:AX452" si="353">U439+AV439</f>
        <v>0</v>
      </c>
      <c r="AZ439" s="492">
        <f t="shared" si="350"/>
        <v>0</v>
      </c>
      <c r="BB439" s="492">
        <f t="shared" si="351"/>
        <v>0</v>
      </c>
      <c r="BD439" s="265">
        <f t="shared" ref="BD439:BD452" si="354">AZ439+BB439</f>
        <v>0</v>
      </c>
      <c r="BE439" s="105"/>
      <c r="BF439" s="105"/>
      <c r="BG439" s="105"/>
      <c r="BH439" s="105"/>
      <c r="BI439" s="105"/>
      <c r="BJ439" s="105"/>
    </row>
    <row r="440" spans="2:62" ht="20.100000000000001" hidden="1" customHeight="1" outlineLevel="1">
      <c r="B440" s="100"/>
      <c r="C440" s="908"/>
      <c r="D440" s="909"/>
      <c r="E440" s="909"/>
      <c r="F440" s="910"/>
      <c r="G440" s="890"/>
      <c r="H440" s="891"/>
      <c r="I440" s="152"/>
      <c r="J440" s="152"/>
      <c r="K440" s="152"/>
      <c r="L440" s="152"/>
      <c r="M440" s="152"/>
      <c r="N440" s="152"/>
      <c r="O440" s="152"/>
      <c r="P440" s="153"/>
      <c r="Q440" s="153"/>
      <c r="R440" s="156">
        <f t="shared" si="345"/>
        <v>0</v>
      </c>
      <c r="S440" s="156">
        <f t="shared" si="346"/>
        <v>0</v>
      </c>
      <c r="U440" s="157">
        <f t="shared" si="352"/>
        <v>0</v>
      </c>
      <c r="W440" s="152"/>
      <c r="X440" s="152"/>
      <c r="Y440" s="152"/>
      <c r="Z440" s="152"/>
      <c r="AA440" s="152"/>
      <c r="AB440" s="152"/>
      <c r="AC440" s="347"/>
      <c r="AD440" s="152"/>
      <c r="AE440" s="152"/>
      <c r="AF440" s="152"/>
      <c r="AG440" s="152"/>
      <c r="AH440" s="152"/>
      <c r="AI440" s="152"/>
      <c r="AJ440" s="347"/>
      <c r="AK440" s="152"/>
      <c r="AL440" s="152"/>
      <c r="AM440" s="295"/>
      <c r="AN440" s="228"/>
      <c r="AO440" s="228"/>
      <c r="AP440" s="228"/>
      <c r="AQ440" s="228"/>
      <c r="AR440" s="228"/>
      <c r="AS440" s="348"/>
      <c r="AT440" s="264">
        <f t="shared" si="309"/>
        <v>0</v>
      </c>
      <c r="AU440" s="259"/>
      <c r="AV440" s="265">
        <f t="shared" si="349"/>
        <v>0</v>
      </c>
      <c r="AX440" s="265">
        <f t="shared" si="353"/>
        <v>0</v>
      </c>
      <c r="AZ440" s="492">
        <f t="shared" si="350"/>
        <v>0</v>
      </c>
      <c r="BB440" s="492">
        <f t="shared" si="351"/>
        <v>0</v>
      </c>
      <c r="BD440" s="265">
        <f t="shared" si="354"/>
        <v>0</v>
      </c>
      <c r="BE440" s="105"/>
      <c r="BF440" s="105"/>
      <c r="BG440" s="105"/>
      <c r="BH440" s="105"/>
      <c r="BI440" s="105"/>
      <c r="BJ440" s="105"/>
    </row>
    <row r="441" spans="2:62" ht="20.100000000000001" hidden="1" customHeight="1" outlineLevel="1">
      <c r="B441" s="100"/>
      <c r="C441" s="908"/>
      <c r="D441" s="909"/>
      <c r="E441" s="909"/>
      <c r="F441" s="910"/>
      <c r="G441" s="890"/>
      <c r="H441" s="891"/>
      <c r="I441" s="152"/>
      <c r="J441" s="152"/>
      <c r="K441" s="152"/>
      <c r="L441" s="152"/>
      <c r="M441" s="152"/>
      <c r="N441" s="152"/>
      <c r="O441" s="152"/>
      <c r="P441" s="153"/>
      <c r="Q441" s="153"/>
      <c r="R441" s="156">
        <f t="shared" si="345"/>
        <v>0</v>
      </c>
      <c r="S441" s="156">
        <f t="shared" si="346"/>
        <v>0</v>
      </c>
      <c r="U441" s="157">
        <f t="shared" si="352"/>
        <v>0</v>
      </c>
      <c r="W441" s="152"/>
      <c r="X441" s="152"/>
      <c r="Y441" s="152"/>
      <c r="Z441" s="152"/>
      <c r="AA441" s="152"/>
      <c r="AB441" s="152"/>
      <c r="AC441" s="347"/>
      <c r="AD441" s="152"/>
      <c r="AE441" s="152"/>
      <c r="AF441" s="152"/>
      <c r="AG441" s="152"/>
      <c r="AH441" s="152"/>
      <c r="AI441" s="152"/>
      <c r="AJ441" s="347"/>
      <c r="AK441" s="152"/>
      <c r="AL441" s="152"/>
      <c r="AM441" s="295"/>
      <c r="AN441" s="228"/>
      <c r="AO441" s="228"/>
      <c r="AP441" s="228"/>
      <c r="AQ441" s="228"/>
      <c r="AR441" s="228"/>
      <c r="AS441" s="348"/>
      <c r="AT441" s="264">
        <f t="shared" si="309"/>
        <v>0</v>
      </c>
      <c r="AU441" s="259"/>
      <c r="AV441" s="265">
        <f t="shared" si="349"/>
        <v>0</v>
      </c>
      <c r="AX441" s="265">
        <f t="shared" si="353"/>
        <v>0</v>
      </c>
      <c r="AZ441" s="492">
        <f t="shared" si="350"/>
        <v>0</v>
      </c>
      <c r="BB441" s="492">
        <f t="shared" si="351"/>
        <v>0</v>
      </c>
      <c r="BD441" s="265">
        <f t="shared" si="354"/>
        <v>0</v>
      </c>
      <c r="BE441" s="105"/>
      <c r="BF441" s="105"/>
      <c r="BG441" s="105"/>
      <c r="BH441" s="105"/>
      <c r="BI441" s="105"/>
      <c r="BJ441" s="105"/>
    </row>
    <row r="442" spans="2:62" ht="20.100000000000001" hidden="1" customHeight="1" outlineLevel="1">
      <c r="B442" s="100"/>
      <c r="C442" s="908"/>
      <c r="D442" s="909"/>
      <c r="E442" s="909"/>
      <c r="F442" s="910"/>
      <c r="G442" s="890"/>
      <c r="H442" s="891"/>
      <c r="I442" s="152"/>
      <c r="J442" s="152"/>
      <c r="K442" s="152"/>
      <c r="L442" s="152"/>
      <c r="M442" s="152"/>
      <c r="N442" s="152"/>
      <c r="O442" s="152"/>
      <c r="P442" s="153"/>
      <c r="Q442" s="153"/>
      <c r="R442" s="156">
        <f t="shared" si="345"/>
        <v>0</v>
      </c>
      <c r="S442" s="156">
        <f t="shared" si="346"/>
        <v>0</v>
      </c>
      <c r="U442" s="157">
        <f t="shared" si="352"/>
        <v>0</v>
      </c>
      <c r="W442" s="152"/>
      <c r="X442" s="152"/>
      <c r="Y442" s="152"/>
      <c r="Z442" s="152"/>
      <c r="AA442" s="152"/>
      <c r="AB442" s="152"/>
      <c r="AC442" s="347"/>
      <c r="AD442" s="152"/>
      <c r="AE442" s="152"/>
      <c r="AF442" s="152"/>
      <c r="AG442" s="152"/>
      <c r="AH442" s="152"/>
      <c r="AI442" s="152"/>
      <c r="AJ442" s="347"/>
      <c r="AK442" s="152"/>
      <c r="AL442" s="152"/>
      <c r="AM442" s="295"/>
      <c r="AN442" s="228"/>
      <c r="AO442" s="228"/>
      <c r="AP442" s="228"/>
      <c r="AQ442" s="228"/>
      <c r="AR442" s="228"/>
      <c r="AS442" s="348"/>
      <c r="AT442" s="264">
        <f t="shared" si="309"/>
        <v>0</v>
      </c>
      <c r="AU442" s="259"/>
      <c r="AV442" s="265">
        <f t="shared" si="349"/>
        <v>0</v>
      </c>
      <c r="AX442" s="265">
        <f t="shared" si="353"/>
        <v>0</v>
      </c>
      <c r="AZ442" s="492">
        <f t="shared" si="350"/>
        <v>0</v>
      </c>
      <c r="BB442" s="492">
        <f t="shared" si="351"/>
        <v>0</v>
      </c>
      <c r="BD442" s="265">
        <f t="shared" si="354"/>
        <v>0</v>
      </c>
      <c r="BE442" s="105"/>
      <c r="BF442" s="105"/>
      <c r="BG442" s="105"/>
      <c r="BH442" s="105"/>
      <c r="BI442" s="105"/>
      <c r="BJ442" s="105"/>
    </row>
    <row r="443" spans="2:62" ht="20.100000000000001" hidden="1" customHeight="1" outlineLevel="1">
      <c r="B443" s="100"/>
      <c r="C443" s="908"/>
      <c r="D443" s="909"/>
      <c r="E443" s="909"/>
      <c r="F443" s="910"/>
      <c r="G443" s="890"/>
      <c r="H443" s="891"/>
      <c r="I443" s="152"/>
      <c r="J443" s="152"/>
      <c r="K443" s="152"/>
      <c r="L443" s="152"/>
      <c r="M443" s="152"/>
      <c r="N443" s="152"/>
      <c r="O443" s="152"/>
      <c r="P443" s="153"/>
      <c r="Q443" s="153"/>
      <c r="R443" s="156">
        <f t="shared" si="345"/>
        <v>0</v>
      </c>
      <c r="S443" s="156">
        <f t="shared" si="346"/>
        <v>0</v>
      </c>
      <c r="U443" s="157">
        <f t="shared" si="352"/>
        <v>0</v>
      </c>
      <c r="W443" s="152"/>
      <c r="X443" s="152"/>
      <c r="Y443" s="152"/>
      <c r="Z443" s="152"/>
      <c r="AA443" s="152"/>
      <c r="AB443" s="152"/>
      <c r="AC443" s="347"/>
      <c r="AD443" s="152"/>
      <c r="AE443" s="152"/>
      <c r="AF443" s="152"/>
      <c r="AG443" s="152"/>
      <c r="AH443" s="152"/>
      <c r="AI443" s="152"/>
      <c r="AJ443" s="347"/>
      <c r="AK443" s="152"/>
      <c r="AL443" s="152"/>
      <c r="AM443" s="295"/>
      <c r="AN443" s="228"/>
      <c r="AO443" s="228"/>
      <c r="AP443" s="228"/>
      <c r="AQ443" s="228"/>
      <c r="AR443" s="228"/>
      <c r="AS443" s="348"/>
      <c r="AT443" s="264">
        <f t="shared" si="309"/>
        <v>0</v>
      </c>
      <c r="AU443" s="259"/>
      <c r="AV443" s="265">
        <f t="shared" si="349"/>
        <v>0</v>
      </c>
      <c r="AX443" s="265">
        <f t="shared" si="353"/>
        <v>0</v>
      </c>
      <c r="AZ443" s="492">
        <f t="shared" si="350"/>
        <v>0</v>
      </c>
      <c r="BB443" s="492">
        <f t="shared" si="351"/>
        <v>0</v>
      </c>
      <c r="BD443" s="265">
        <f t="shared" si="354"/>
        <v>0</v>
      </c>
      <c r="BE443" s="105"/>
      <c r="BF443" s="105"/>
      <c r="BG443" s="105"/>
      <c r="BH443" s="105"/>
      <c r="BI443" s="105"/>
      <c r="BJ443" s="105"/>
    </row>
    <row r="444" spans="2:62" ht="20.100000000000001" hidden="1" customHeight="1" outlineLevel="1">
      <c r="B444" s="100"/>
      <c r="C444" s="908"/>
      <c r="D444" s="909"/>
      <c r="E444" s="909"/>
      <c r="F444" s="910"/>
      <c r="G444" s="890"/>
      <c r="H444" s="891"/>
      <c r="I444" s="152"/>
      <c r="J444" s="152"/>
      <c r="K444" s="152"/>
      <c r="L444" s="152"/>
      <c r="M444" s="152"/>
      <c r="N444" s="152"/>
      <c r="O444" s="152"/>
      <c r="P444" s="153"/>
      <c r="Q444" s="153"/>
      <c r="R444" s="156">
        <f t="shared" si="345"/>
        <v>0</v>
      </c>
      <c r="S444" s="156">
        <f t="shared" si="346"/>
        <v>0</v>
      </c>
      <c r="U444" s="157">
        <f t="shared" si="352"/>
        <v>0</v>
      </c>
      <c r="W444" s="152"/>
      <c r="X444" s="152"/>
      <c r="Y444" s="152"/>
      <c r="Z444" s="152"/>
      <c r="AA444" s="152"/>
      <c r="AB444" s="152"/>
      <c r="AC444" s="347"/>
      <c r="AD444" s="152"/>
      <c r="AE444" s="152"/>
      <c r="AF444" s="152"/>
      <c r="AG444" s="152"/>
      <c r="AH444" s="152"/>
      <c r="AI444" s="152"/>
      <c r="AJ444" s="347"/>
      <c r="AK444" s="152"/>
      <c r="AL444" s="152"/>
      <c r="AM444" s="295"/>
      <c r="AN444" s="228"/>
      <c r="AO444" s="228"/>
      <c r="AP444" s="228"/>
      <c r="AQ444" s="228"/>
      <c r="AR444" s="228"/>
      <c r="AS444" s="348"/>
      <c r="AT444" s="264">
        <f t="shared" si="309"/>
        <v>0</v>
      </c>
      <c r="AU444" s="259"/>
      <c r="AV444" s="265">
        <f t="shared" si="349"/>
        <v>0</v>
      </c>
      <c r="AX444" s="265">
        <f t="shared" si="353"/>
        <v>0</v>
      </c>
      <c r="AZ444" s="492">
        <f t="shared" si="350"/>
        <v>0</v>
      </c>
      <c r="BB444" s="492">
        <f t="shared" si="351"/>
        <v>0</v>
      </c>
      <c r="BD444" s="265">
        <f t="shared" si="354"/>
        <v>0</v>
      </c>
      <c r="BE444" s="105"/>
      <c r="BF444" s="105"/>
      <c r="BG444" s="105"/>
      <c r="BH444" s="105"/>
      <c r="BI444" s="105"/>
      <c r="BJ444" s="105"/>
    </row>
    <row r="445" spans="2:62" ht="20.100000000000001" hidden="1" customHeight="1" outlineLevel="1">
      <c r="B445" s="100"/>
      <c r="C445" s="908"/>
      <c r="D445" s="909"/>
      <c r="E445" s="909"/>
      <c r="F445" s="910"/>
      <c r="G445" s="890"/>
      <c r="H445" s="891"/>
      <c r="I445" s="152"/>
      <c r="J445" s="152"/>
      <c r="K445" s="152"/>
      <c r="L445" s="152"/>
      <c r="M445" s="152"/>
      <c r="N445" s="152"/>
      <c r="O445" s="152"/>
      <c r="P445" s="153"/>
      <c r="Q445" s="153"/>
      <c r="R445" s="156">
        <f t="shared" si="345"/>
        <v>0</v>
      </c>
      <c r="S445" s="156">
        <f t="shared" si="346"/>
        <v>0</v>
      </c>
      <c r="U445" s="157">
        <f t="shared" si="352"/>
        <v>0</v>
      </c>
      <c r="W445" s="152"/>
      <c r="X445" s="152"/>
      <c r="Y445" s="152"/>
      <c r="Z445" s="152"/>
      <c r="AA445" s="152"/>
      <c r="AB445" s="152"/>
      <c r="AC445" s="347"/>
      <c r="AD445" s="152"/>
      <c r="AE445" s="152"/>
      <c r="AF445" s="152"/>
      <c r="AG445" s="152"/>
      <c r="AH445" s="152"/>
      <c r="AI445" s="152"/>
      <c r="AJ445" s="347"/>
      <c r="AK445" s="152"/>
      <c r="AL445" s="152"/>
      <c r="AM445" s="295"/>
      <c r="AN445" s="228"/>
      <c r="AO445" s="228"/>
      <c r="AP445" s="228"/>
      <c r="AQ445" s="228"/>
      <c r="AR445" s="228"/>
      <c r="AS445" s="348"/>
      <c r="AT445" s="264">
        <f t="shared" si="309"/>
        <v>0</v>
      </c>
      <c r="AU445" s="259"/>
      <c r="AV445" s="265">
        <f t="shared" si="349"/>
        <v>0</v>
      </c>
      <c r="AX445" s="265">
        <f t="shared" si="353"/>
        <v>0</v>
      </c>
      <c r="AZ445" s="492">
        <f t="shared" si="350"/>
        <v>0</v>
      </c>
      <c r="BB445" s="492">
        <f t="shared" si="351"/>
        <v>0</v>
      </c>
      <c r="BD445" s="265">
        <f t="shared" si="354"/>
        <v>0</v>
      </c>
      <c r="BE445" s="105"/>
      <c r="BF445" s="105"/>
      <c r="BG445" s="105"/>
      <c r="BH445" s="105"/>
      <c r="BI445" s="105"/>
      <c r="BJ445" s="105"/>
    </row>
    <row r="446" spans="2:62" ht="20.100000000000001" hidden="1" customHeight="1" outlineLevel="1">
      <c r="B446" s="100"/>
      <c r="C446" s="908"/>
      <c r="D446" s="909"/>
      <c r="E446" s="909"/>
      <c r="F446" s="910"/>
      <c r="G446" s="890"/>
      <c r="H446" s="891"/>
      <c r="I446" s="152"/>
      <c r="J446" s="152"/>
      <c r="K446" s="152"/>
      <c r="L446" s="152"/>
      <c r="M446" s="152"/>
      <c r="N446" s="152"/>
      <c r="O446" s="152"/>
      <c r="P446" s="153"/>
      <c r="Q446" s="153"/>
      <c r="R446" s="156">
        <f t="shared" si="345"/>
        <v>0</v>
      </c>
      <c r="S446" s="156">
        <f t="shared" si="346"/>
        <v>0</v>
      </c>
      <c r="U446" s="157">
        <f t="shared" si="352"/>
        <v>0</v>
      </c>
      <c r="W446" s="152"/>
      <c r="X446" s="152"/>
      <c r="Y446" s="152"/>
      <c r="Z446" s="152"/>
      <c r="AA446" s="152"/>
      <c r="AB446" s="152"/>
      <c r="AC446" s="347"/>
      <c r="AD446" s="152"/>
      <c r="AE446" s="152"/>
      <c r="AF446" s="152"/>
      <c r="AG446" s="152"/>
      <c r="AH446" s="152"/>
      <c r="AI446" s="152"/>
      <c r="AJ446" s="347"/>
      <c r="AK446" s="152"/>
      <c r="AL446" s="152"/>
      <c r="AM446" s="295"/>
      <c r="AN446" s="228"/>
      <c r="AO446" s="228"/>
      <c r="AP446" s="228"/>
      <c r="AQ446" s="228"/>
      <c r="AR446" s="228"/>
      <c r="AS446" s="348"/>
      <c r="AT446" s="264">
        <f t="shared" si="309"/>
        <v>0</v>
      </c>
      <c r="AU446" s="259"/>
      <c r="AV446" s="265">
        <f t="shared" si="349"/>
        <v>0</v>
      </c>
      <c r="AX446" s="265">
        <f t="shared" si="353"/>
        <v>0</v>
      </c>
      <c r="AZ446" s="492">
        <f t="shared" si="350"/>
        <v>0</v>
      </c>
      <c r="BB446" s="492">
        <f t="shared" si="351"/>
        <v>0</v>
      </c>
      <c r="BD446" s="265">
        <f t="shared" si="354"/>
        <v>0</v>
      </c>
      <c r="BE446" s="105"/>
      <c r="BF446" s="105"/>
      <c r="BG446" s="105"/>
      <c r="BH446" s="105"/>
      <c r="BI446" s="105"/>
      <c r="BJ446" s="105"/>
    </row>
    <row r="447" spans="2:62" ht="20.100000000000001" hidden="1" customHeight="1" outlineLevel="1">
      <c r="B447" s="100"/>
      <c r="C447" s="908"/>
      <c r="D447" s="909"/>
      <c r="E447" s="909"/>
      <c r="F447" s="910"/>
      <c r="G447" s="890"/>
      <c r="H447" s="891"/>
      <c r="I447" s="152"/>
      <c r="J447" s="152"/>
      <c r="K447" s="152"/>
      <c r="L447" s="152"/>
      <c r="M447" s="152"/>
      <c r="N447" s="152"/>
      <c r="O447" s="152"/>
      <c r="P447" s="153"/>
      <c r="Q447" s="153"/>
      <c r="R447" s="156">
        <f t="shared" si="345"/>
        <v>0</v>
      </c>
      <c r="S447" s="156">
        <f t="shared" si="346"/>
        <v>0</v>
      </c>
      <c r="U447" s="157">
        <f t="shared" si="352"/>
        <v>0</v>
      </c>
      <c r="W447" s="152"/>
      <c r="X447" s="152"/>
      <c r="Y447" s="152"/>
      <c r="Z447" s="152"/>
      <c r="AA447" s="152"/>
      <c r="AB447" s="152"/>
      <c r="AC447" s="347"/>
      <c r="AD447" s="152"/>
      <c r="AE447" s="152"/>
      <c r="AF447" s="152"/>
      <c r="AG447" s="152"/>
      <c r="AH447" s="152"/>
      <c r="AI447" s="152"/>
      <c r="AJ447" s="347"/>
      <c r="AK447" s="152"/>
      <c r="AL447" s="152"/>
      <c r="AM447" s="295"/>
      <c r="AN447" s="228"/>
      <c r="AO447" s="228"/>
      <c r="AP447" s="228"/>
      <c r="AQ447" s="228"/>
      <c r="AR447" s="228"/>
      <c r="AS447" s="348"/>
      <c r="AT447" s="264">
        <f t="shared" si="309"/>
        <v>0</v>
      </c>
      <c r="AU447" s="259"/>
      <c r="AV447" s="265">
        <f t="shared" si="349"/>
        <v>0</v>
      </c>
      <c r="AX447" s="265">
        <f t="shared" si="353"/>
        <v>0</v>
      </c>
      <c r="AZ447" s="492">
        <f t="shared" si="350"/>
        <v>0</v>
      </c>
      <c r="BB447" s="492">
        <f t="shared" si="351"/>
        <v>0</v>
      </c>
      <c r="BD447" s="265">
        <f t="shared" si="354"/>
        <v>0</v>
      </c>
      <c r="BE447" s="105"/>
      <c r="BF447" s="105"/>
      <c r="BG447" s="105"/>
      <c r="BH447" s="105"/>
      <c r="BI447" s="105"/>
      <c r="BJ447" s="105"/>
    </row>
    <row r="448" spans="2:62" ht="20.100000000000001" hidden="1" customHeight="1" outlineLevel="1">
      <c r="B448" s="100"/>
      <c r="C448" s="908"/>
      <c r="D448" s="909"/>
      <c r="E448" s="909"/>
      <c r="F448" s="910"/>
      <c r="G448" s="890"/>
      <c r="H448" s="891"/>
      <c r="I448" s="152"/>
      <c r="J448" s="152"/>
      <c r="K448" s="152"/>
      <c r="L448" s="152"/>
      <c r="M448" s="152"/>
      <c r="N448" s="152"/>
      <c r="O448" s="152"/>
      <c r="P448" s="153"/>
      <c r="Q448" s="153"/>
      <c r="R448" s="156">
        <f t="shared" si="345"/>
        <v>0</v>
      </c>
      <c r="S448" s="156">
        <f t="shared" si="346"/>
        <v>0</v>
      </c>
      <c r="U448" s="157">
        <f t="shared" si="352"/>
        <v>0</v>
      </c>
      <c r="W448" s="152"/>
      <c r="X448" s="152"/>
      <c r="Y448" s="152"/>
      <c r="Z448" s="152"/>
      <c r="AA448" s="152"/>
      <c r="AB448" s="152"/>
      <c r="AC448" s="347"/>
      <c r="AD448" s="152"/>
      <c r="AE448" s="152"/>
      <c r="AF448" s="152"/>
      <c r="AG448" s="152"/>
      <c r="AH448" s="152"/>
      <c r="AI448" s="152"/>
      <c r="AJ448" s="347"/>
      <c r="AK448" s="152"/>
      <c r="AL448" s="152"/>
      <c r="AM448" s="295"/>
      <c r="AN448" s="228"/>
      <c r="AO448" s="228"/>
      <c r="AP448" s="228"/>
      <c r="AQ448" s="228"/>
      <c r="AR448" s="228"/>
      <c r="AS448" s="348"/>
      <c r="AT448" s="264">
        <f t="shared" si="309"/>
        <v>0</v>
      </c>
      <c r="AU448" s="259"/>
      <c r="AV448" s="265">
        <f t="shared" si="349"/>
        <v>0</v>
      </c>
      <c r="AX448" s="265">
        <f t="shared" si="353"/>
        <v>0</v>
      </c>
      <c r="AZ448" s="492">
        <f t="shared" si="350"/>
        <v>0</v>
      </c>
      <c r="BB448" s="492">
        <f t="shared" si="351"/>
        <v>0</v>
      </c>
      <c r="BD448" s="265">
        <f t="shared" si="354"/>
        <v>0</v>
      </c>
      <c r="BE448" s="105"/>
      <c r="BF448" s="105"/>
      <c r="BG448" s="105"/>
      <c r="BH448" s="105"/>
      <c r="BI448" s="105"/>
      <c r="BJ448" s="105"/>
    </row>
    <row r="449" spans="2:62" ht="20.100000000000001" hidden="1" customHeight="1" outlineLevel="1">
      <c r="B449" s="100"/>
      <c r="C449" s="908"/>
      <c r="D449" s="909"/>
      <c r="E449" s="909"/>
      <c r="F449" s="910"/>
      <c r="G449" s="890"/>
      <c r="H449" s="891"/>
      <c r="I449" s="152"/>
      <c r="J449" s="152"/>
      <c r="K449" s="152"/>
      <c r="L449" s="152"/>
      <c r="M449" s="152"/>
      <c r="N449" s="152"/>
      <c r="O449" s="152"/>
      <c r="P449" s="153"/>
      <c r="Q449" s="153"/>
      <c r="R449" s="156">
        <f t="shared" si="345"/>
        <v>0</v>
      </c>
      <c r="S449" s="156">
        <f t="shared" si="346"/>
        <v>0</v>
      </c>
      <c r="U449" s="157">
        <f t="shared" si="352"/>
        <v>0</v>
      </c>
      <c r="W449" s="152"/>
      <c r="X449" s="152"/>
      <c r="Y449" s="152"/>
      <c r="Z449" s="152"/>
      <c r="AA449" s="152"/>
      <c r="AB449" s="152"/>
      <c r="AC449" s="347"/>
      <c r="AD449" s="152"/>
      <c r="AE449" s="152"/>
      <c r="AF449" s="152"/>
      <c r="AG449" s="152"/>
      <c r="AH449" s="152"/>
      <c r="AI449" s="152"/>
      <c r="AJ449" s="347"/>
      <c r="AK449" s="152"/>
      <c r="AL449" s="152"/>
      <c r="AM449" s="295"/>
      <c r="AN449" s="228"/>
      <c r="AO449" s="228"/>
      <c r="AP449" s="228"/>
      <c r="AQ449" s="228"/>
      <c r="AR449" s="228"/>
      <c r="AS449" s="348"/>
      <c r="AT449" s="264">
        <f t="shared" si="309"/>
        <v>0</v>
      </c>
      <c r="AU449" s="259"/>
      <c r="AV449" s="265">
        <f t="shared" si="349"/>
        <v>0</v>
      </c>
      <c r="AX449" s="265">
        <f t="shared" si="353"/>
        <v>0</v>
      </c>
      <c r="AZ449" s="492">
        <f t="shared" si="350"/>
        <v>0</v>
      </c>
      <c r="BB449" s="492">
        <f t="shared" si="351"/>
        <v>0</v>
      </c>
      <c r="BD449" s="265">
        <f t="shared" si="354"/>
        <v>0</v>
      </c>
      <c r="BE449" s="105"/>
      <c r="BF449" s="105"/>
      <c r="BG449" s="105"/>
      <c r="BH449" s="105"/>
      <c r="BI449" s="105"/>
      <c r="BJ449" s="105"/>
    </row>
    <row r="450" spans="2:62" ht="20.100000000000001" hidden="1" customHeight="1" outlineLevel="1">
      <c r="B450" s="100"/>
      <c r="C450" s="908"/>
      <c r="D450" s="909"/>
      <c r="E450" s="909"/>
      <c r="F450" s="910"/>
      <c r="G450" s="890"/>
      <c r="H450" s="891"/>
      <c r="I450" s="152"/>
      <c r="J450" s="152"/>
      <c r="K450" s="152"/>
      <c r="L450" s="152"/>
      <c r="M450" s="152"/>
      <c r="N450" s="152"/>
      <c r="O450" s="152"/>
      <c r="P450" s="153"/>
      <c r="Q450" s="153"/>
      <c r="R450" s="156">
        <f t="shared" si="345"/>
        <v>0</v>
      </c>
      <c r="S450" s="156">
        <f t="shared" si="346"/>
        <v>0</v>
      </c>
      <c r="U450" s="157">
        <f t="shared" si="352"/>
        <v>0</v>
      </c>
      <c r="W450" s="152"/>
      <c r="X450" s="152"/>
      <c r="Y450" s="152"/>
      <c r="Z450" s="152"/>
      <c r="AA450" s="152"/>
      <c r="AB450" s="152"/>
      <c r="AC450" s="347"/>
      <c r="AD450" s="152"/>
      <c r="AE450" s="152"/>
      <c r="AF450" s="152"/>
      <c r="AG450" s="152"/>
      <c r="AH450" s="152"/>
      <c r="AI450" s="152"/>
      <c r="AJ450" s="347"/>
      <c r="AK450" s="152"/>
      <c r="AL450" s="152"/>
      <c r="AM450" s="295"/>
      <c r="AN450" s="228"/>
      <c r="AO450" s="228"/>
      <c r="AP450" s="228"/>
      <c r="AQ450" s="228"/>
      <c r="AR450" s="228"/>
      <c r="AS450" s="348"/>
      <c r="AT450" s="264">
        <f t="shared" ref="AT450:AT452" si="355">((W450+AD450)*$W$7+(X450+AE450)*$X$7+(Y450+Z450+AF450+AG450)*$Z$7+(AA450+AH450)*$AA$7+(AB450+AI450)*$AB$7)*Zuschläge_IBN</f>
        <v>0</v>
      </c>
      <c r="AU450" s="259"/>
      <c r="AV450" s="265">
        <f t="shared" si="349"/>
        <v>0</v>
      </c>
      <c r="AX450" s="265">
        <f t="shared" si="353"/>
        <v>0</v>
      </c>
      <c r="AZ450" s="492">
        <f t="shared" si="350"/>
        <v>0</v>
      </c>
      <c r="BB450" s="492">
        <f t="shared" si="351"/>
        <v>0</v>
      </c>
      <c r="BD450" s="265">
        <f t="shared" si="354"/>
        <v>0</v>
      </c>
      <c r="BE450" s="105"/>
      <c r="BF450" s="105"/>
      <c r="BG450" s="105"/>
      <c r="BH450" s="105"/>
      <c r="BI450" s="105"/>
      <c r="BJ450" s="105"/>
    </row>
    <row r="451" spans="2:62" ht="20.100000000000001" hidden="1" customHeight="1" outlineLevel="1">
      <c r="B451" s="100"/>
      <c r="C451" s="908"/>
      <c r="D451" s="909"/>
      <c r="E451" s="909"/>
      <c r="F451" s="910"/>
      <c r="G451" s="890"/>
      <c r="H451" s="891"/>
      <c r="I451" s="152"/>
      <c r="J451" s="152"/>
      <c r="K451" s="152"/>
      <c r="L451" s="152"/>
      <c r="M451" s="152"/>
      <c r="N451" s="152"/>
      <c r="O451" s="152"/>
      <c r="P451" s="153"/>
      <c r="Q451" s="153"/>
      <c r="R451" s="156">
        <f t="shared" si="345"/>
        <v>0</v>
      </c>
      <c r="S451" s="156">
        <f t="shared" si="346"/>
        <v>0</v>
      </c>
      <c r="U451" s="157">
        <f t="shared" si="352"/>
        <v>0</v>
      </c>
      <c r="W451" s="152"/>
      <c r="X451" s="152"/>
      <c r="Y451" s="152"/>
      <c r="Z451" s="152"/>
      <c r="AA451" s="152"/>
      <c r="AB451" s="152"/>
      <c r="AC451" s="347"/>
      <c r="AD451" s="152"/>
      <c r="AE451" s="152"/>
      <c r="AF451" s="152"/>
      <c r="AG451" s="152"/>
      <c r="AH451" s="152"/>
      <c r="AI451" s="152"/>
      <c r="AJ451" s="347"/>
      <c r="AK451" s="152"/>
      <c r="AL451" s="152"/>
      <c r="AM451" s="295"/>
      <c r="AN451" s="228"/>
      <c r="AO451" s="228"/>
      <c r="AP451" s="228"/>
      <c r="AQ451" s="228"/>
      <c r="AR451" s="228"/>
      <c r="AS451" s="348"/>
      <c r="AT451" s="264">
        <f t="shared" si="355"/>
        <v>0</v>
      </c>
      <c r="AU451" s="259"/>
      <c r="AV451" s="265">
        <f t="shared" si="349"/>
        <v>0</v>
      </c>
      <c r="AX451" s="265">
        <f t="shared" si="353"/>
        <v>0</v>
      </c>
      <c r="AZ451" s="492">
        <f t="shared" si="350"/>
        <v>0</v>
      </c>
      <c r="BB451" s="492">
        <f t="shared" si="351"/>
        <v>0</v>
      </c>
      <c r="BD451" s="265">
        <f t="shared" si="354"/>
        <v>0</v>
      </c>
      <c r="BE451" s="105"/>
      <c r="BF451" s="105"/>
      <c r="BG451" s="105"/>
      <c r="BH451" s="105"/>
      <c r="BI451" s="105"/>
      <c r="BJ451" s="105"/>
    </row>
    <row r="452" spans="2:62" ht="20.100000000000001" hidden="1" customHeight="1" outlineLevel="1">
      <c r="B452" s="100"/>
      <c r="C452" s="908"/>
      <c r="D452" s="909"/>
      <c r="E452" s="909"/>
      <c r="F452" s="910"/>
      <c r="G452" s="890"/>
      <c r="H452" s="891"/>
      <c r="I452" s="152"/>
      <c r="J452" s="152"/>
      <c r="K452" s="152"/>
      <c r="L452" s="152"/>
      <c r="M452" s="152"/>
      <c r="N452" s="152"/>
      <c r="O452" s="152"/>
      <c r="P452" s="153"/>
      <c r="Q452" s="153"/>
      <c r="R452" s="156">
        <f t="shared" si="345"/>
        <v>0</v>
      </c>
      <c r="S452" s="156">
        <f t="shared" si="346"/>
        <v>0</v>
      </c>
      <c r="U452" s="157">
        <f t="shared" si="352"/>
        <v>0</v>
      </c>
      <c r="W452" s="152"/>
      <c r="X452" s="152"/>
      <c r="Y452" s="152"/>
      <c r="Z452" s="152"/>
      <c r="AA452" s="152"/>
      <c r="AB452" s="152"/>
      <c r="AC452" s="347"/>
      <c r="AD452" s="152"/>
      <c r="AE452" s="152"/>
      <c r="AF452" s="152"/>
      <c r="AG452" s="152"/>
      <c r="AH452" s="152"/>
      <c r="AI452" s="152"/>
      <c r="AJ452" s="347"/>
      <c r="AK452" s="152"/>
      <c r="AL452" s="152"/>
      <c r="AM452" s="295"/>
      <c r="AN452" s="228"/>
      <c r="AO452" s="228"/>
      <c r="AP452" s="228"/>
      <c r="AQ452" s="228"/>
      <c r="AR452" s="228"/>
      <c r="AS452" s="348"/>
      <c r="AT452" s="264">
        <f t="shared" si="355"/>
        <v>0</v>
      </c>
      <c r="AU452" s="259"/>
      <c r="AV452" s="265">
        <f t="shared" si="349"/>
        <v>0</v>
      </c>
      <c r="AX452" s="265">
        <f t="shared" si="353"/>
        <v>0</v>
      </c>
      <c r="AZ452" s="492">
        <f t="shared" si="350"/>
        <v>0</v>
      </c>
      <c r="BB452" s="492">
        <f t="shared" si="351"/>
        <v>0</v>
      </c>
      <c r="BD452" s="265">
        <f t="shared" si="354"/>
        <v>0</v>
      </c>
      <c r="BE452" s="105"/>
      <c r="BF452" s="105"/>
      <c r="BG452" s="105"/>
      <c r="BH452" s="105"/>
      <c r="BI452" s="105"/>
      <c r="BJ452" s="105"/>
    </row>
    <row r="453" spans="2:62" ht="9.9499999999999993" hidden="1" customHeight="1" outlineLevel="1">
      <c r="B453" s="101"/>
      <c r="C453" s="208"/>
      <c r="D453" s="208"/>
      <c r="E453" s="208"/>
      <c r="F453" s="208"/>
      <c r="G453" s="237"/>
      <c r="H453" s="207"/>
      <c r="I453" s="257"/>
      <c r="J453" s="257"/>
      <c r="K453" s="257"/>
      <c r="L453" s="257"/>
      <c r="M453" s="257"/>
      <c r="N453" s="257"/>
      <c r="O453" s="257"/>
      <c r="P453" s="256"/>
      <c r="Q453" s="102"/>
      <c r="R453" s="102"/>
      <c r="S453" s="102"/>
      <c r="U453" s="98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Z453" s="493"/>
      <c r="BE453" s="105"/>
      <c r="BF453" s="105"/>
      <c r="BG453" s="105"/>
      <c r="BH453" s="105"/>
      <c r="BI453" s="105"/>
      <c r="BJ453" s="105"/>
    </row>
    <row r="454" spans="2:62" ht="20.100000000000001" customHeight="1" collapsed="1">
      <c r="B454" s="8">
        <f>B437+1</f>
        <v>27</v>
      </c>
      <c r="C454" s="916"/>
      <c r="D454" s="917"/>
      <c r="E454" s="917"/>
      <c r="F454" s="918"/>
      <c r="G454" s="429"/>
      <c r="H454" s="206">
        <v>1</v>
      </c>
      <c r="I454" s="642">
        <f t="shared" ref="I454" si="356">$H454*SUM(I455:I469)</f>
        <v>0</v>
      </c>
      <c r="J454" s="643">
        <f t="shared" ref="J454:O454" si="357">$H454*SUM(J455:J469)</f>
        <v>0</v>
      </c>
      <c r="K454" s="644">
        <f t="shared" si="357"/>
        <v>0</v>
      </c>
      <c r="L454" s="645">
        <f t="shared" si="357"/>
        <v>0</v>
      </c>
      <c r="M454" s="645">
        <f t="shared" si="357"/>
        <v>0</v>
      </c>
      <c r="N454" s="644">
        <f t="shared" si="357"/>
        <v>0</v>
      </c>
      <c r="O454" s="642">
        <f t="shared" si="357"/>
        <v>0</v>
      </c>
      <c r="P454" s="209">
        <f t="shared" ref="P454:Q454" si="358">$H454*SUM(P455:P469)</f>
        <v>0</v>
      </c>
      <c r="Q454" s="210">
        <f t="shared" si="358"/>
        <v>0</v>
      </c>
      <c r="R454" s="136">
        <f t="shared" ref="R454:R469" si="359">P454*(1+Gewinn)*(1+SicherheitAngebot)</f>
        <v>0</v>
      </c>
      <c r="S454" s="137">
        <f t="shared" ref="S454:S469" si="360">Q454*(1+MGKZ)*(1+Gewinn)*(1+SicherheitAngebot)</f>
        <v>0</v>
      </c>
      <c r="U454" s="10">
        <f>I454*$I$7+J454*$J$7+K454*$K$7+L454*$L$7+M454*$M$7+N454*$N$7+O454*$O$7+R454+S454</f>
        <v>0</v>
      </c>
      <c r="W454" s="646">
        <f t="shared" ref="W454:AB454" si="361">$H454*SUM(W455:W469)</f>
        <v>0</v>
      </c>
      <c r="X454" s="647">
        <f t="shared" si="361"/>
        <v>0</v>
      </c>
      <c r="Y454" s="648">
        <f t="shared" si="361"/>
        <v>0</v>
      </c>
      <c r="Z454" s="649">
        <f t="shared" si="361"/>
        <v>0</v>
      </c>
      <c r="AA454" s="648">
        <f t="shared" si="361"/>
        <v>0</v>
      </c>
      <c r="AB454" s="646">
        <f t="shared" si="361"/>
        <v>0</v>
      </c>
      <c r="AC454" s="258"/>
      <c r="AD454" s="646">
        <f t="shared" ref="AD454:AM454" si="362">$H454*SUM(AD455:AD469)</f>
        <v>0</v>
      </c>
      <c r="AE454" s="647">
        <f t="shared" si="362"/>
        <v>0</v>
      </c>
      <c r="AF454" s="648">
        <f t="shared" si="362"/>
        <v>0</v>
      </c>
      <c r="AG454" s="649">
        <f t="shared" si="362"/>
        <v>0</v>
      </c>
      <c r="AH454" s="648">
        <f t="shared" si="362"/>
        <v>0</v>
      </c>
      <c r="AI454" s="646">
        <f t="shared" si="362"/>
        <v>0</v>
      </c>
      <c r="AJ454" s="258"/>
      <c r="AK454" s="653">
        <f t="shared" si="362"/>
        <v>0</v>
      </c>
      <c r="AL454" s="653">
        <f t="shared" si="362"/>
        <v>0</v>
      </c>
      <c r="AM454" s="653">
        <f t="shared" si="362"/>
        <v>0</v>
      </c>
      <c r="AN454" s="227">
        <f>$H454*SUM(AN455:AN469)*(1+Gewinn)*(1+SicherheitAngebot)</f>
        <v>0</v>
      </c>
      <c r="AO454" s="227">
        <f>$H454*SUM(AO455:AO469)*(1+Gewinn)*(1+SicherheitAngebot)</f>
        <v>0</v>
      </c>
      <c r="AP454" s="227">
        <f>$H454*SUM(AP455:AP469)*(1+Gewinn)*(1+SicherheitAngebot)</f>
        <v>0</v>
      </c>
      <c r="AQ454" s="227">
        <f>$H454*SUM(AQ455:AQ469)*(1+Gewinn)*(1+SicherheitAngebot)</f>
        <v>0</v>
      </c>
      <c r="AR454" s="227">
        <f>$H454*SUM(AR455:AR469)*(1+Gewinn)*(1+SicherheitAngebot)</f>
        <v>0</v>
      </c>
      <c r="AS454" s="262"/>
      <c r="AT454" s="263">
        <f t="shared" ref="AT454:AT517" si="363">((W454+AD454)*$W$7+(X454+AE454)*$X$7+(Y454+Z454+AF454+AG454)*$Z$7+(AA454+AH454)*$AA$7+(AB454+AI454)*$AB$7)*Zuschläge_IBN</f>
        <v>0</v>
      </c>
      <c r="AU454" s="259"/>
      <c r="AV454" s="491">
        <f>AK454*$AK$7+AL454*$AL$7+AM454*$AM$7+SUM(AN454:AR454)+AT454/Zuschläge_IBN+AT454</f>
        <v>0</v>
      </c>
      <c r="AX454" s="685">
        <f>U454+AV454</f>
        <v>0</v>
      </c>
      <c r="AZ454" s="490">
        <f>IF(H454&gt;0,U454/(1+SicherheitAngebot)*(1+Sicherheit),0)</f>
        <v>0</v>
      </c>
      <c r="BB454" s="490">
        <f>IF(H454&gt;0,AV454/(1+SicherheitAngebot)*(1+Sicherheit),0)</f>
        <v>0</v>
      </c>
      <c r="BD454" s="490">
        <f>AZ454+BB454</f>
        <v>0</v>
      </c>
      <c r="BE454" s="105"/>
      <c r="BF454" s="105"/>
      <c r="BG454" s="105"/>
      <c r="BH454" s="105"/>
      <c r="BI454" s="105"/>
      <c r="BJ454" s="105"/>
    </row>
    <row r="455" spans="2:62" ht="20.100000000000001" hidden="1" customHeight="1" outlineLevel="1">
      <c r="B455" s="99"/>
      <c r="C455" s="908"/>
      <c r="D455" s="909"/>
      <c r="E455" s="909"/>
      <c r="F455" s="910"/>
      <c r="G455" s="890"/>
      <c r="H455" s="901"/>
      <c r="I455" s="152"/>
      <c r="J455" s="152"/>
      <c r="K455" s="152"/>
      <c r="L455" s="152"/>
      <c r="M455" s="152"/>
      <c r="N455" s="152"/>
      <c r="O455" s="152"/>
      <c r="P455" s="153"/>
      <c r="Q455" s="153"/>
      <c r="R455" s="156">
        <f t="shared" si="359"/>
        <v>0</v>
      </c>
      <c r="S455" s="156">
        <f t="shared" si="360"/>
        <v>0</v>
      </c>
      <c r="U455" s="157">
        <f>I455*$I$7+J455*$J$7+K455*$K$7+L455*$L$7+M455*$M$7+N455*$N$7+O455*$O$7+R455+S455</f>
        <v>0</v>
      </c>
      <c r="W455" s="152"/>
      <c r="X455" s="152"/>
      <c r="Y455" s="152"/>
      <c r="Z455" s="152"/>
      <c r="AA455" s="152"/>
      <c r="AB455" s="152"/>
      <c r="AC455" s="347"/>
      <c r="AD455" s="152"/>
      <c r="AE455" s="152"/>
      <c r="AF455" s="152"/>
      <c r="AG455" s="152"/>
      <c r="AH455" s="152"/>
      <c r="AI455" s="152"/>
      <c r="AJ455" s="347"/>
      <c r="AK455" s="152"/>
      <c r="AL455" s="152"/>
      <c r="AM455" s="295"/>
      <c r="AN455" s="228"/>
      <c r="AO455" s="228"/>
      <c r="AP455" s="228"/>
      <c r="AQ455" s="228"/>
      <c r="AR455" s="228"/>
      <c r="AS455" s="348"/>
      <c r="AT455" s="264">
        <f t="shared" si="363"/>
        <v>0</v>
      </c>
      <c r="AU455" s="259"/>
      <c r="AV455" s="265">
        <f t="shared" ref="AV455:AV469" si="364">AK455*$AK$7+AL455*$AL$7+AM455*$AM$7+SUM(AN455:AR455)*(1+Gewinn)*(1+SicherheitAngebot)+AT455/Zuschläge_IBN+AT455</f>
        <v>0</v>
      </c>
      <c r="AX455" s="265">
        <f>U455+AV455</f>
        <v>0</v>
      </c>
      <c r="AZ455" s="492">
        <f t="shared" ref="AZ455:AZ469" si="365">U455/(1+SicherheitAngebot)*(1+Sicherheit)</f>
        <v>0</v>
      </c>
      <c r="BB455" s="492">
        <f t="shared" ref="BB455:BB469" si="366">AV455/(1+SicherheitAngebot)*(1+Sicherheit)</f>
        <v>0</v>
      </c>
      <c r="BD455" s="265">
        <f>AZ455+BB455</f>
        <v>0</v>
      </c>
      <c r="BE455" s="105"/>
      <c r="BF455" s="105"/>
      <c r="BG455" s="105"/>
      <c r="BH455" s="105"/>
      <c r="BI455" s="105"/>
      <c r="BJ455" s="105"/>
    </row>
    <row r="456" spans="2:62" ht="20.100000000000001" hidden="1" customHeight="1" outlineLevel="1">
      <c r="B456" s="100"/>
      <c r="C456" s="908"/>
      <c r="D456" s="909"/>
      <c r="E456" s="909"/>
      <c r="F456" s="910"/>
      <c r="G456" s="890"/>
      <c r="H456" s="891"/>
      <c r="I456" s="152"/>
      <c r="J456" s="152"/>
      <c r="K456" s="152"/>
      <c r="L456" s="152"/>
      <c r="M456" s="152"/>
      <c r="N456" s="152"/>
      <c r="O456" s="152"/>
      <c r="P456" s="153"/>
      <c r="Q456" s="153"/>
      <c r="R456" s="156">
        <f t="shared" si="359"/>
        <v>0</v>
      </c>
      <c r="S456" s="156">
        <f t="shared" si="360"/>
        <v>0</v>
      </c>
      <c r="U456" s="157">
        <f t="shared" ref="U456:U469" si="367">I456*$I$7+J456*$J$7+K456*$K$7+L456*$L$7+M456*$M$7+N456*$N$7+O456*$O$7+R456+S456</f>
        <v>0</v>
      </c>
      <c r="W456" s="152"/>
      <c r="X456" s="152"/>
      <c r="Y456" s="152"/>
      <c r="Z456" s="152"/>
      <c r="AA456" s="152"/>
      <c r="AB456" s="152"/>
      <c r="AC456" s="347"/>
      <c r="AD456" s="152"/>
      <c r="AE456" s="152"/>
      <c r="AF456" s="152"/>
      <c r="AG456" s="152"/>
      <c r="AH456" s="152"/>
      <c r="AI456" s="152"/>
      <c r="AJ456" s="347"/>
      <c r="AK456" s="152"/>
      <c r="AL456" s="152"/>
      <c r="AM456" s="295"/>
      <c r="AN456" s="228"/>
      <c r="AO456" s="228"/>
      <c r="AP456" s="228"/>
      <c r="AQ456" s="228"/>
      <c r="AR456" s="228"/>
      <c r="AS456" s="348"/>
      <c r="AT456" s="264">
        <f t="shared" si="363"/>
        <v>0</v>
      </c>
      <c r="AU456" s="259"/>
      <c r="AV456" s="265">
        <f t="shared" si="364"/>
        <v>0</v>
      </c>
      <c r="AX456" s="265">
        <f t="shared" ref="AX456:AX469" si="368">U456+AV456</f>
        <v>0</v>
      </c>
      <c r="AZ456" s="492">
        <f t="shared" si="365"/>
        <v>0</v>
      </c>
      <c r="BB456" s="492">
        <f t="shared" si="366"/>
        <v>0</v>
      </c>
      <c r="BD456" s="265">
        <f t="shared" ref="BD456:BD469" si="369">AZ456+BB456</f>
        <v>0</v>
      </c>
      <c r="BE456" s="105"/>
      <c r="BF456" s="105"/>
      <c r="BG456" s="105"/>
      <c r="BH456" s="105"/>
      <c r="BI456" s="105"/>
      <c r="BJ456" s="105"/>
    </row>
    <row r="457" spans="2:62" ht="20.100000000000001" hidden="1" customHeight="1" outlineLevel="1">
      <c r="B457" s="100"/>
      <c r="C457" s="908"/>
      <c r="D457" s="909"/>
      <c r="E457" s="909"/>
      <c r="F457" s="910"/>
      <c r="G457" s="890"/>
      <c r="H457" s="891"/>
      <c r="I457" s="152"/>
      <c r="J457" s="152"/>
      <c r="K457" s="152"/>
      <c r="L457" s="152"/>
      <c r="M457" s="152"/>
      <c r="N457" s="152"/>
      <c r="O457" s="152"/>
      <c r="P457" s="153"/>
      <c r="Q457" s="153"/>
      <c r="R457" s="156">
        <f t="shared" si="359"/>
        <v>0</v>
      </c>
      <c r="S457" s="156">
        <f t="shared" si="360"/>
        <v>0</v>
      </c>
      <c r="U457" s="157">
        <f t="shared" si="367"/>
        <v>0</v>
      </c>
      <c r="W457" s="152"/>
      <c r="X457" s="152"/>
      <c r="Y457" s="152"/>
      <c r="Z457" s="152"/>
      <c r="AA457" s="152"/>
      <c r="AB457" s="152"/>
      <c r="AC457" s="347"/>
      <c r="AD457" s="152"/>
      <c r="AE457" s="152"/>
      <c r="AF457" s="152"/>
      <c r="AG457" s="152"/>
      <c r="AH457" s="152"/>
      <c r="AI457" s="152"/>
      <c r="AJ457" s="347"/>
      <c r="AK457" s="152"/>
      <c r="AL457" s="152"/>
      <c r="AM457" s="295"/>
      <c r="AN457" s="228"/>
      <c r="AO457" s="228"/>
      <c r="AP457" s="228"/>
      <c r="AQ457" s="228"/>
      <c r="AR457" s="228"/>
      <c r="AS457" s="348"/>
      <c r="AT457" s="264">
        <f t="shared" si="363"/>
        <v>0</v>
      </c>
      <c r="AU457" s="259"/>
      <c r="AV457" s="265">
        <f t="shared" si="364"/>
        <v>0</v>
      </c>
      <c r="AX457" s="265">
        <f t="shared" si="368"/>
        <v>0</v>
      </c>
      <c r="AZ457" s="492">
        <f t="shared" si="365"/>
        <v>0</v>
      </c>
      <c r="BB457" s="492">
        <f t="shared" si="366"/>
        <v>0</v>
      </c>
      <c r="BD457" s="265">
        <f t="shared" si="369"/>
        <v>0</v>
      </c>
      <c r="BE457" s="105"/>
      <c r="BF457" s="105"/>
      <c r="BG457" s="105"/>
      <c r="BH457" s="105"/>
      <c r="BI457" s="105"/>
      <c r="BJ457" s="105"/>
    </row>
    <row r="458" spans="2:62" ht="20.100000000000001" hidden="1" customHeight="1" outlineLevel="1">
      <c r="B458" s="100"/>
      <c r="C458" s="908"/>
      <c r="D458" s="909"/>
      <c r="E458" s="909"/>
      <c r="F458" s="910"/>
      <c r="G458" s="890"/>
      <c r="H458" s="891"/>
      <c r="I458" s="152"/>
      <c r="J458" s="152"/>
      <c r="K458" s="152"/>
      <c r="L458" s="152"/>
      <c r="M458" s="152"/>
      <c r="N458" s="152"/>
      <c r="O458" s="152"/>
      <c r="P458" s="153"/>
      <c r="Q458" s="153"/>
      <c r="R458" s="156">
        <f t="shared" si="359"/>
        <v>0</v>
      </c>
      <c r="S458" s="156">
        <f t="shared" si="360"/>
        <v>0</v>
      </c>
      <c r="U458" s="157">
        <f t="shared" si="367"/>
        <v>0</v>
      </c>
      <c r="W458" s="152"/>
      <c r="X458" s="152"/>
      <c r="Y458" s="152"/>
      <c r="Z458" s="152"/>
      <c r="AA458" s="152"/>
      <c r="AB458" s="152"/>
      <c r="AC458" s="347"/>
      <c r="AD458" s="152"/>
      <c r="AE458" s="152"/>
      <c r="AF458" s="152"/>
      <c r="AG458" s="152"/>
      <c r="AH458" s="152"/>
      <c r="AI458" s="152"/>
      <c r="AJ458" s="347"/>
      <c r="AK458" s="152"/>
      <c r="AL458" s="152"/>
      <c r="AM458" s="295"/>
      <c r="AN458" s="228"/>
      <c r="AO458" s="228"/>
      <c r="AP458" s="228"/>
      <c r="AQ458" s="228"/>
      <c r="AR458" s="228"/>
      <c r="AS458" s="348"/>
      <c r="AT458" s="264">
        <f t="shared" si="363"/>
        <v>0</v>
      </c>
      <c r="AU458" s="259"/>
      <c r="AV458" s="265">
        <f t="shared" si="364"/>
        <v>0</v>
      </c>
      <c r="AX458" s="265">
        <f t="shared" si="368"/>
        <v>0</v>
      </c>
      <c r="AZ458" s="492">
        <f t="shared" si="365"/>
        <v>0</v>
      </c>
      <c r="BB458" s="492">
        <f t="shared" si="366"/>
        <v>0</v>
      </c>
      <c r="BD458" s="265">
        <f t="shared" si="369"/>
        <v>0</v>
      </c>
      <c r="BE458" s="105"/>
      <c r="BF458" s="105"/>
      <c r="BG458" s="105"/>
      <c r="BH458" s="105"/>
      <c r="BI458" s="105"/>
      <c r="BJ458" s="105"/>
    </row>
    <row r="459" spans="2:62" ht="20.100000000000001" hidden="1" customHeight="1" outlineLevel="1">
      <c r="B459" s="100"/>
      <c r="C459" s="908"/>
      <c r="D459" s="909"/>
      <c r="E459" s="909"/>
      <c r="F459" s="910"/>
      <c r="G459" s="890"/>
      <c r="H459" s="891"/>
      <c r="I459" s="152"/>
      <c r="J459" s="152"/>
      <c r="K459" s="152"/>
      <c r="L459" s="152"/>
      <c r="M459" s="152"/>
      <c r="N459" s="152"/>
      <c r="O459" s="152"/>
      <c r="P459" s="153"/>
      <c r="Q459" s="153"/>
      <c r="R459" s="156">
        <f t="shared" si="359"/>
        <v>0</v>
      </c>
      <c r="S459" s="156">
        <f t="shared" si="360"/>
        <v>0</v>
      </c>
      <c r="U459" s="157">
        <f t="shared" si="367"/>
        <v>0</v>
      </c>
      <c r="W459" s="152"/>
      <c r="X459" s="152"/>
      <c r="Y459" s="152"/>
      <c r="Z459" s="152"/>
      <c r="AA459" s="152"/>
      <c r="AB459" s="152"/>
      <c r="AC459" s="347"/>
      <c r="AD459" s="152"/>
      <c r="AE459" s="152"/>
      <c r="AF459" s="152"/>
      <c r="AG459" s="152"/>
      <c r="AH459" s="152"/>
      <c r="AI459" s="152"/>
      <c r="AJ459" s="347"/>
      <c r="AK459" s="152"/>
      <c r="AL459" s="152"/>
      <c r="AM459" s="295"/>
      <c r="AN459" s="228"/>
      <c r="AO459" s="228"/>
      <c r="AP459" s="228"/>
      <c r="AQ459" s="228"/>
      <c r="AR459" s="228"/>
      <c r="AS459" s="348"/>
      <c r="AT459" s="264">
        <f t="shared" si="363"/>
        <v>0</v>
      </c>
      <c r="AU459" s="259"/>
      <c r="AV459" s="265">
        <f t="shared" si="364"/>
        <v>0</v>
      </c>
      <c r="AX459" s="265">
        <f t="shared" si="368"/>
        <v>0</v>
      </c>
      <c r="AZ459" s="492">
        <f t="shared" si="365"/>
        <v>0</v>
      </c>
      <c r="BB459" s="492">
        <f t="shared" si="366"/>
        <v>0</v>
      </c>
      <c r="BD459" s="265">
        <f t="shared" si="369"/>
        <v>0</v>
      </c>
      <c r="BE459" s="105"/>
      <c r="BF459" s="105"/>
      <c r="BG459" s="105"/>
      <c r="BH459" s="105"/>
      <c r="BI459" s="105"/>
      <c r="BJ459" s="105"/>
    </row>
    <row r="460" spans="2:62" ht="20.100000000000001" hidden="1" customHeight="1" outlineLevel="1">
      <c r="B460" s="100"/>
      <c r="C460" s="908"/>
      <c r="D460" s="909"/>
      <c r="E460" s="909"/>
      <c r="F460" s="910"/>
      <c r="G460" s="890"/>
      <c r="H460" s="891"/>
      <c r="I460" s="152"/>
      <c r="J460" s="152"/>
      <c r="K460" s="152"/>
      <c r="L460" s="152"/>
      <c r="M460" s="152"/>
      <c r="N460" s="152"/>
      <c r="O460" s="152"/>
      <c r="P460" s="153"/>
      <c r="Q460" s="153"/>
      <c r="R460" s="156">
        <f t="shared" si="359"/>
        <v>0</v>
      </c>
      <c r="S460" s="156">
        <f t="shared" si="360"/>
        <v>0</v>
      </c>
      <c r="U460" s="157">
        <f t="shared" si="367"/>
        <v>0</v>
      </c>
      <c r="W460" s="152"/>
      <c r="X460" s="152"/>
      <c r="Y460" s="152"/>
      <c r="Z460" s="152"/>
      <c r="AA460" s="152"/>
      <c r="AB460" s="152"/>
      <c r="AC460" s="347"/>
      <c r="AD460" s="152"/>
      <c r="AE460" s="152"/>
      <c r="AF460" s="152"/>
      <c r="AG460" s="152"/>
      <c r="AH460" s="152"/>
      <c r="AI460" s="152"/>
      <c r="AJ460" s="347"/>
      <c r="AK460" s="152"/>
      <c r="AL460" s="152"/>
      <c r="AM460" s="295"/>
      <c r="AN460" s="228"/>
      <c r="AO460" s="228"/>
      <c r="AP460" s="228"/>
      <c r="AQ460" s="228"/>
      <c r="AR460" s="228"/>
      <c r="AS460" s="348"/>
      <c r="AT460" s="264">
        <f t="shared" si="363"/>
        <v>0</v>
      </c>
      <c r="AU460" s="259"/>
      <c r="AV460" s="265">
        <f t="shared" si="364"/>
        <v>0</v>
      </c>
      <c r="AX460" s="265">
        <f t="shared" si="368"/>
        <v>0</v>
      </c>
      <c r="AZ460" s="492">
        <f t="shared" si="365"/>
        <v>0</v>
      </c>
      <c r="BB460" s="492">
        <f t="shared" si="366"/>
        <v>0</v>
      </c>
      <c r="BD460" s="265">
        <f t="shared" si="369"/>
        <v>0</v>
      </c>
      <c r="BE460" s="105"/>
      <c r="BF460" s="105"/>
      <c r="BG460" s="105"/>
      <c r="BH460" s="105"/>
      <c r="BI460" s="105"/>
      <c r="BJ460" s="105"/>
    </row>
    <row r="461" spans="2:62" ht="20.100000000000001" hidden="1" customHeight="1" outlineLevel="1">
      <c r="B461" s="100"/>
      <c r="C461" s="908"/>
      <c r="D461" s="909"/>
      <c r="E461" s="909"/>
      <c r="F461" s="910"/>
      <c r="G461" s="890"/>
      <c r="H461" s="891"/>
      <c r="I461" s="152"/>
      <c r="J461" s="152"/>
      <c r="K461" s="152"/>
      <c r="L461" s="152"/>
      <c r="M461" s="152"/>
      <c r="N461" s="152"/>
      <c r="O461" s="152"/>
      <c r="P461" s="153"/>
      <c r="Q461" s="153"/>
      <c r="R461" s="156">
        <f t="shared" si="359"/>
        <v>0</v>
      </c>
      <c r="S461" s="156">
        <f t="shared" si="360"/>
        <v>0</v>
      </c>
      <c r="U461" s="157">
        <f t="shared" si="367"/>
        <v>0</v>
      </c>
      <c r="W461" s="152"/>
      <c r="X461" s="152"/>
      <c r="Y461" s="152"/>
      <c r="Z461" s="152"/>
      <c r="AA461" s="152"/>
      <c r="AB461" s="152"/>
      <c r="AC461" s="347"/>
      <c r="AD461" s="152"/>
      <c r="AE461" s="152"/>
      <c r="AF461" s="152"/>
      <c r="AG461" s="152"/>
      <c r="AH461" s="152"/>
      <c r="AI461" s="152"/>
      <c r="AJ461" s="347"/>
      <c r="AK461" s="152"/>
      <c r="AL461" s="152"/>
      <c r="AM461" s="295"/>
      <c r="AN461" s="228"/>
      <c r="AO461" s="228"/>
      <c r="AP461" s="228"/>
      <c r="AQ461" s="228"/>
      <c r="AR461" s="228"/>
      <c r="AS461" s="348"/>
      <c r="AT461" s="264">
        <f t="shared" si="363"/>
        <v>0</v>
      </c>
      <c r="AU461" s="259"/>
      <c r="AV461" s="265">
        <f t="shared" si="364"/>
        <v>0</v>
      </c>
      <c r="AX461" s="265">
        <f t="shared" si="368"/>
        <v>0</v>
      </c>
      <c r="AZ461" s="492">
        <f t="shared" si="365"/>
        <v>0</v>
      </c>
      <c r="BB461" s="492">
        <f t="shared" si="366"/>
        <v>0</v>
      </c>
      <c r="BD461" s="265">
        <f t="shared" si="369"/>
        <v>0</v>
      </c>
      <c r="BE461" s="105"/>
      <c r="BF461" s="105"/>
      <c r="BG461" s="105"/>
      <c r="BH461" s="105"/>
      <c r="BI461" s="105"/>
      <c r="BJ461" s="105"/>
    </row>
    <row r="462" spans="2:62" ht="20.100000000000001" hidden="1" customHeight="1" outlineLevel="1">
      <c r="B462" s="100"/>
      <c r="C462" s="908"/>
      <c r="D462" s="909"/>
      <c r="E462" s="909"/>
      <c r="F462" s="910"/>
      <c r="G462" s="890"/>
      <c r="H462" s="891"/>
      <c r="I462" s="152"/>
      <c r="J462" s="152"/>
      <c r="K462" s="152"/>
      <c r="L462" s="152"/>
      <c r="M462" s="152"/>
      <c r="N462" s="152"/>
      <c r="O462" s="152"/>
      <c r="P462" s="153"/>
      <c r="Q462" s="153"/>
      <c r="R462" s="156">
        <f t="shared" si="359"/>
        <v>0</v>
      </c>
      <c r="S462" s="156">
        <f t="shared" si="360"/>
        <v>0</v>
      </c>
      <c r="U462" s="157">
        <f t="shared" si="367"/>
        <v>0</v>
      </c>
      <c r="W462" s="152"/>
      <c r="X462" s="152"/>
      <c r="Y462" s="152"/>
      <c r="Z462" s="152"/>
      <c r="AA462" s="152"/>
      <c r="AB462" s="152"/>
      <c r="AC462" s="347"/>
      <c r="AD462" s="152"/>
      <c r="AE462" s="152"/>
      <c r="AF462" s="152"/>
      <c r="AG462" s="152"/>
      <c r="AH462" s="152"/>
      <c r="AI462" s="152"/>
      <c r="AJ462" s="347"/>
      <c r="AK462" s="152"/>
      <c r="AL462" s="152"/>
      <c r="AM462" s="295"/>
      <c r="AN462" s="228"/>
      <c r="AO462" s="228"/>
      <c r="AP462" s="228"/>
      <c r="AQ462" s="228"/>
      <c r="AR462" s="228"/>
      <c r="AS462" s="348"/>
      <c r="AT462" s="264">
        <f t="shared" si="363"/>
        <v>0</v>
      </c>
      <c r="AU462" s="259"/>
      <c r="AV462" s="265">
        <f t="shared" si="364"/>
        <v>0</v>
      </c>
      <c r="AX462" s="265">
        <f t="shared" si="368"/>
        <v>0</v>
      </c>
      <c r="AZ462" s="492">
        <f t="shared" si="365"/>
        <v>0</v>
      </c>
      <c r="BB462" s="492">
        <f t="shared" si="366"/>
        <v>0</v>
      </c>
      <c r="BD462" s="265">
        <f t="shared" si="369"/>
        <v>0</v>
      </c>
      <c r="BE462" s="105"/>
      <c r="BF462" s="105"/>
      <c r="BG462" s="105"/>
      <c r="BH462" s="105"/>
      <c r="BI462" s="105"/>
      <c r="BJ462" s="105"/>
    </row>
    <row r="463" spans="2:62" ht="20.100000000000001" hidden="1" customHeight="1" outlineLevel="1">
      <c r="B463" s="100"/>
      <c r="C463" s="908"/>
      <c r="D463" s="909"/>
      <c r="E463" s="909"/>
      <c r="F463" s="910"/>
      <c r="G463" s="890"/>
      <c r="H463" s="891"/>
      <c r="I463" s="152"/>
      <c r="J463" s="152"/>
      <c r="K463" s="152"/>
      <c r="L463" s="152"/>
      <c r="M463" s="152"/>
      <c r="N463" s="152"/>
      <c r="O463" s="152"/>
      <c r="P463" s="153"/>
      <c r="Q463" s="153"/>
      <c r="R463" s="156">
        <f t="shared" si="359"/>
        <v>0</v>
      </c>
      <c r="S463" s="156">
        <f t="shared" si="360"/>
        <v>0</v>
      </c>
      <c r="U463" s="157">
        <f t="shared" si="367"/>
        <v>0</v>
      </c>
      <c r="W463" s="152"/>
      <c r="X463" s="152"/>
      <c r="Y463" s="152"/>
      <c r="Z463" s="152"/>
      <c r="AA463" s="152"/>
      <c r="AB463" s="152"/>
      <c r="AC463" s="347"/>
      <c r="AD463" s="152"/>
      <c r="AE463" s="152"/>
      <c r="AF463" s="152"/>
      <c r="AG463" s="152"/>
      <c r="AH463" s="152"/>
      <c r="AI463" s="152"/>
      <c r="AJ463" s="347"/>
      <c r="AK463" s="152"/>
      <c r="AL463" s="152"/>
      <c r="AM463" s="295"/>
      <c r="AN463" s="228"/>
      <c r="AO463" s="228"/>
      <c r="AP463" s="228"/>
      <c r="AQ463" s="228"/>
      <c r="AR463" s="228"/>
      <c r="AS463" s="348"/>
      <c r="AT463" s="264">
        <f t="shared" si="363"/>
        <v>0</v>
      </c>
      <c r="AU463" s="259"/>
      <c r="AV463" s="265">
        <f t="shared" si="364"/>
        <v>0</v>
      </c>
      <c r="AX463" s="265">
        <f t="shared" si="368"/>
        <v>0</v>
      </c>
      <c r="AZ463" s="492">
        <f t="shared" si="365"/>
        <v>0</v>
      </c>
      <c r="BB463" s="492">
        <f t="shared" si="366"/>
        <v>0</v>
      </c>
      <c r="BD463" s="265">
        <f t="shared" si="369"/>
        <v>0</v>
      </c>
      <c r="BE463" s="105"/>
      <c r="BF463" s="105"/>
      <c r="BG463" s="105"/>
      <c r="BH463" s="105"/>
      <c r="BI463" s="105"/>
      <c r="BJ463" s="105"/>
    </row>
    <row r="464" spans="2:62" ht="20.100000000000001" hidden="1" customHeight="1" outlineLevel="1">
      <c r="B464" s="100"/>
      <c r="C464" s="908"/>
      <c r="D464" s="909"/>
      <c r="E464" s="909"/>
      <c r="F464" s="910"/>
      <c r="G464" s="890"/>
      <c r="H464" s="891"/>
      <c r="I464" s="152"/>
      <c r="J464" s="152"/>
      <c r="K464" s="152"/>
      <c r="L464" s="152"/>
      <c r="M464" s="152"/>
      <c r="N464" s="152"/>
      <c r="O464" s="152"/>
      <c r="P464" s="153"/>
      <c r="Q464" s="153"/>
      <c r="R464" s="156">
        <f t="shared" si="359"/>
        <v>0</v>
      </c>
      <c r="S464" s="156">
        <f t="shared" si="360"/>
        <v>0</v>
      </c>
      <c r="U464" s="157">
        <f t="shared" si="367"/>
        <v>0</v>
      </c>
      <c r="W464" s="152"/>
      <c r="X464" s="152"/>
      <c r="Y464" s="152"/>
      <c r="Z464" s="152"/>
      <c r="AA464" s="152"/>
      <c r="AB464" s="152"/>
      <c r="AC464" s="347"/>
      <c r="AD464" s="152"/>
      <c r="AE464" s="152"/>
      <c r="AF464" s="152"/>
      <c r="AG464" s="152"/>
      <c r="AH464" s="152"/>
      <c r="AI464" s="152"/>
      <c r="AJ464" s="347"/>
      <c r="AK464" s="152"/>
      <c r="AL464" s="152"/>
      <c r="AM464" s="295"/>
      <c r="AN464" s="228"/>
      <c r="AO464" s="228"/>
      <c r="AP464" s="228"/>
      <c r="AQ464" s="228"/>
      <c r="AR464" s="228"/>
      <c r="AS464" s="348"/>
      <c r="AT464" s="264">
        <f t="shared" si="363"/>
        <v>0</v>
      </c>
      <c r="AU464" s="259"/>
      <c r="AV464" s="265">
        <f t="shared" si="364"/>
        <v>0</v>
      </c>
      <c r="AX464" s="265">
        <f t="shared" si="368"/>
        <v>0</v>
      </c>
      <c r="AZ464" s="492">
        <f t="shared" si="365"/>
        <v>0</v>
      </c>
      <c r="BB464" s="492">
        <f t="shared" si="366"/>
        <v>0</v>
      </c>
      <c r="BD464" s="265">
        <f t="shared" si="369"/>
        <v>0</v>
      </c>
      <c r="BE464" s="105"/>
      <c r="BF464" s="105"/>
      <c r="BG464" s="105"/>
      <c r="BH464" s="105"/>
      <c r="BI464" s="105"/>
      <c r="BJ464" s="105"/>
    </row>
    <row r="465" spans="2:62" ht="20.100000000000001" hidden="1" customHeight="1" outlineLevel="1">
      <c r="B465" s="100"/>
      <c r="C465" s="908"/>
      <c r="D465" s="909"/>
      <c r="E465" s="909"/>
      <c r="F465" s="910"/>
      <c r="G465" s="890"/>
      <c r="H465" s="891"/>
      <c r="I465" s="152"/>
      <c r="J465" s="152"/>
      <c r="K465" s="152"/>
      <c r="L465" s="152"/>
      <c r="M465" s="152"/>
      <c r="N465" s="152"/>
      <c r="O465" s="152"/>
      <c r="P465" s="153"/>
      <c r="Q465" s="153"/>
      <c r="R465" s="156">
        <f t="shared" si="359"/>
        <v>0</v>
      </c>
      <c r="S465" s="156">
        <f t="shared" si="360"/>
        <v>0</v>
      </c>
      <c r="U465" s="157">
        <f t="shared" si="367"/>
        <v>0</v>
      </c>
      <c r="W465" s="152"/>
      <c r="X465" s="152"/>
      <c r="Y465" s="152"/>
      <c r="Z465" s="152"/>
      <c r="AA465" s="152"/>
      <c r="AB465" s="152"/>
      <c r="AC465" s="347"/>
      <c r="AD465" s="152"/>
      <c r="AE465" s="152"/>
      <c r="AF465" s="152"/>
      <c r="AG465" s="152"/>
      <c r="AH465" s="152"/>
      <c r="AI465" s="152"/>
      <c r="AJ465" s="347"/>
      <c r="AK465" s="152"/>
      <c r="AL465" s="152"/>
      <c r="AM465" s="295"/>
      <c r="AN465" s="228"/>
      <c r="AO465" s="228"/>
      <c r="AP465" s="228"/>
      <c r="AQ465" s="228"/>
      <c r="AR465" s="228"/>
      <c r="AS465" s="348"/>
      <c r="AT465" s="264">
        <f t="shared" si="363"/>
        <v>0</v>
      </c>
      <c r="AU465" s="259"/>
      <c r="AV465" s="265">
        <f t="shared" si="364"/>
        <v>0</v>
      </c>
      <c r="AX465" s="265">
        <f t="shared" si="368"/>
        <v>0</v>
      </c>
      <c r="AZ465" s="492">
        <f t="shared" si="365"/>
        <v>0</v>
      </c>
      <c r="BB465" s="492">
        <f t="shared" si="366"/>
        <v>0</v>
      </c>
      <c r="BD465" s="265">
        <f t="shared" si="369"/>
        <v>0</v>
      </c>
      <c r="BE465" s="105"/>
      <c r="BF465" s="105"/>
      <c r="BG465" s="105"/>
      <c r="BH465" s="105"/>
      <c r="BI465" s="105"/>
      <c r="BJ465" s="105"/>
    </row>
    <row r="466" spans="2:62" ht="20.100000000000001" hidden="1" customHeight="1" outlineLevel="1">
      <c r="B466" s="100"/>
      <c r="C466" s="908"/>
      <c r="D466" s="909"/>
      <c r="E466" s="909"/>
      <c r="F466" s="910"/>
      <c r="G466" s="890"/>
      <c r="H466" s="891"/>
      <c r="I466" s="152"/>
      <c r="J466" s="152"/>
      <c r="K466" s="152"/>
      <c r="L466" s="152"/>
      <c r="M466" s="152"/>
      <c r="N466" s="152"/>
      <c r="O466" s="152"/>
      <c r="P466" s="153"/>
      <c r="Q466" s="153"/>
      <c r="R466" s="156">
        <f t="shared" si="359"/>
        <v>0</v>
      </c>
      <c r="S466" s="156">
        <f t="shared" si="360"/>
        <v>0</v>
      </c>
      <c r="U466" s="157">
        <f t="shared" si="367"/>
        <v>0</v>
      </c>
      <c r="W466" s="152"/>
      <c r="X466" s="152"/>
      <c r="Y466" s="152"/>
      <c r="Z466" s="152"/>
      <c r="AA466" s="152"/>
      <c r="AB466" s="152"/>
      <c r="AC466" s="347"/>
      <c r="AD466" s="152"/>
      <c r="AE466" s="152"/>
      <c r="AF466" s="152"/>
      <c r="AG466" s="152"/>
      <c r="AH466" s="152"/>
      <c r="AI466" s="152"/>
      <c r="AJ466" s="347"/>
      <c r="AK466" s="152"/>
      <c r="AL466" s="152"/>
      <c r="AM466" s="295"/>
      <c r="AN466" s="228"/>
      <c r="AO466" s="228"/>
      <c r="AP466" s="228"/>
      <c r="AQ466" s="228"/>
      <c r="AR466" s="228"/>
      <c r="AS466" s="348"/>
      <c r="AT466" s="264">
        <f t="shared" si="363"/>
        <v>0</v>
      </c>
      <c r="AU466" s="259"/>
      <c r="AV466" s="265">
        <f t="shared" si="364"/>
        <v>0</v>
      </c>
      <c r="AX466" s="265">
        <f t="shared" si="368"/>
        <v>0</v>
      </c>
      <c r="AZ466" s="492">
        <f t="shared" si="365"/>
        <v>0</v>
      </c>
      <c r="BB466" s="492">
        <f t="shared" si="366"/>
        <v>0</v>
      </c>
      <c r="BD466" s="265">
        <f t="shared" si="369"/>
        <v>0</v>
      </c>
      <c r="BE466" s="105"/>
      <c r="BF466" s="105"/>
      <c r="BG466" s="105"/>
      <c r="BH466" s="105"/>
      <c r="BI466" s="105"/>
      <c r="BJ466" s="105"/>
    </row>
    <row r="467" spans="2:62" ht="20.100000000000001" hidden="1" customHeight="1" outlineLevel="1">
      <c r="B467" s="100"/>
      <c r="C467" s="908"/>
      <c r="D467" s="909"/>
      <c r="E467" s="909"/>
      <c r="F467" s="910"/>
      <c r="G467" s="890"/>
      <c r="H467" s="891"/>
      <c r="I467" s="152"/>
      <c r="J467" s="152"/>
      <c r="K467" s="152"/>
      <c r="L467" s="152"/>
      <c r="M467" s="152"/>
      <c r="N467" s="152"/>
      <c r="O467" s="152"/>
      <c r="P467" s="153"/>
      <c r="Q467" s="153"/>
      <c r="R467" s="156">
        <f t="shared" si="359"/>
        <v>0</v>
      </c>
      <c r="S467" s="156">
        <f t="shared" si="360"/>
        <v>0</v>
      </c>
      <c r="U467" s="157">
        <f t="shared" si="367"/>
        <v>0</v>
      </c>
      <c r="W467" s="152"/>
      <c r="X467" s="152"/>
      <c r="Y467" s="152"/>
      <c r="Z467" s="152"/>
      <c r="AA467" s="152"/>
      <c r="AB467" s="152"/>
      <c r="AC467" s="347"/>
      <c r="AD467" s="152"/>
      <c r="AE467" s="152"/>
      <c r="AF467" s="152"/>
      <c r="AG467" s="152"/>
      <c r="AH467" s="152"/>
      <c r="AI467" s="152"/>
      <c r="AJ467" s="347"/>
      <c r="AK467" s="152"/>
      <c r="AL467" s="152"/>
      <c r="AM467" s="295"/>
      <c r="AN467" s="228"/>
      <c r="AO467" s="228"/>
      <c r="AP467" s="228"/>
      <c r="AQ467" s="228"/>
      <c r="AR467" s="228"/>
      <c r="AS467" s="348"/>
      <c r="AT467" s="264">
        <f t="shared" si="363"/>
        <v>0</v>
      </c>
      <c r="AU467" s="259"/>
      <c r="AV467" s="265">
        <f t="shared" si="364"/>
        <v>0</v>
      </c>
      <c r="AX467" s="265">
        <f t="shared" si="368"/>
        <v>0</v>
      </c>
      <c r="AZ467" s="492">
        <f t="shared" si="365"/>
        <v>0</v>
      </c>
      <c r="BB467" s="492">
        <f t="shared" si="366"/>
        <v>0</v>
      </c>
      <c r="BD467" s="265">
        <f t="shared" si="369"/>
        <v>0</v>
      </c>
      <c r="BE467" s="105"/>
      <c r="BF467" s="105"/>
      <c r="BG467" s="105"/>
      <c r="BH467" s="105"/>
      <c r="BI467" s="105"/>
      <c r="BJ467" s="105"/>
    </row>
    <row r="468" spans="2:62" ht="20.100000000000001" hidden="1" customHeight="1" outlineLevel="1">
      <c r="B468" s="100"/>
      <c r="C468" s="908"/>
      <c r="D468" s="909"/>
      <c r="E468" s="909"/>
      <c r="F468" s="910"/>
      <c r="G468" s="890"/>
      <c r="H468" s="891"/>
      <c r="I468" s="152"/>
      <c r="J468" s="152"/>
      <c r="K468" s="152"/>
      <c r="L468" s="152"/>
      <c r="M468" s="152"/>
      <c r="N468" s="152"/>
      <c r="O468" s="152"/>
      <c r="P468" s="153"/>
      <c r="Q468" s="153"/>
      <c r="R468" s="156">
        <f t="shared" si="359"/>
        <v>0</v>
      </c>
      <c r="S468" s="156">
        <f t="shared" si="360"/>
        <v>0</v>
      </c>
      <c r="U468" s="157">
        <f t="shared" si="367"/>
        <v>0</v>
      </c>
      <c r="W468" s="152"/>
      <c r="X468" s="152"/>
      <c r="Y468" s="152"/>
      <c r="Z468" s="152"/>
      <c r="AA468" s="152"/>
      <c r="AB468" s="152"/>
      <c r="AC468" s="347"/>
      <c r="AD468" s="152"/>
      <c r="AE468" s="152"/>
      <c r="AF468" s="152"/>
      <c r="AG468" s="152"/>
      <c r="AH468" s="152"/>
      <c r="AI468" s="152"/>
      <c r="AJ468" s="347"/>
      <c r="AK468" s="152"/>
      <c r="AL468" s="152"/>
      <c r="AM468" s="295"/>
      <c r="AN468" s="228"/>
      <c r="AO468" s="228"/>
      <c r="AP468" s="228"/>
      <c r="AQ468" s="228"/>
      <c r="AR468" s="228"/>
      <c r="AS468" s="348"/>
      <c r="AT468" s="264">
        <f t="shared" si="363"/>
        <v>0</v>
      </c>
      <c r="AU468" s="259"/>
      <c r="AV468" s="265">
        <f t="shared" si="364"/>
        <v>0</v>
      </c>
      <c r="AX468" s="265">
        <f t="shared" si="368"/>
        <v>0</v>
      </c>
      <c r="AZ468" s="492">
        <f t="shared" si="365"/>
        <v>0</v>
      </c>
      <c r="BB468" s="492">
        <f t="shared" si="366"/>
        <v>0</v>
      </c>
      <c r="BD468" s="265">
        <f t="shared" si="369"/>
        <v>0</v>
      </c>
      <c r="BE468" s="105"/>
      <c r="BF468" s="105"/>
      <c r="BG468" s="105"/>
      <c r="BH468" s="105"/>
      <c r="BI468" s="105"/>
      <c r="BJ468" s="105"/>
    </row>
    <row r="469" spans="2:62" ht="20.100000000000001" hidden="1" customHeight="1" outlineLevel="1">
      <c r="B469" s="100"/>
      <c r="C469" s="908"/>
      <c r="D469" s="909"/>
      <c r="E469" s="909"/>
      <c r="F469" s="910"/>
      <c r="G469" s="890"/>
      <c r="H469" s="891"/>
      <c r="I469" s="152"/>
      <c r="J469" s="152"/>
      <c r="K469" s="152"/>
      <c r="L469" s="152"/>
      <c r="M469" s="152"/>
      <c r="N469" s="152"/>
      <c r="O469" s="152"/>
      <c r="P469" s="153"/>
      <c r="Q469" s="153"/>
      <c r="R469" s="156">
        <f t="shared" si="359"/>
        <v>0</v>
      </c>
      <c r="S469" s="156">
        <f t="shared" si="360"/>
        <v>0</v>
      </c>
      <c r="U469" s="157">
        <f t="shared" si="367"/>
        <v>0</v>
      </c>
      <c r="W469" s="152"/>
      <c r="X469" s="152"/>
      <c r="Y469" s="152"/>
      <c r="Z469" s="152"/>
      <c r="AA469" s="152"/>
      <c r="AB469" s="152"/>
      <c r="AC469" s="347"/>
      <c r="AD469" s="152"/>
      <c r="AE469" s="152"/>
      <c r="AF469" s="152"/>
      <c r="AG469" s="152"/>
      <c r="AH469" s="152"/>
      <c r="AI469" s="152"/>
      <c r="AJ469" s="347"/>
      <c r="AK469" s="152"/>
      <c r="AL469" s="152"/>
      <c r="AM469" s="295"/>
      <c r="AN469" s="228"/>
      <c r="AO469" s="228"/>
      <c r="AP469" s="228"/>
      <c r="AQ469" s="228"/>
      <c r="AR469" s="228"/>
      <c r="AS469" s="348"/>
      <c r="AT469" s="264">
        <f t="shared" si="363"/>
        <v>0</v>
      </c>
      <c r="AU469" s="259"/>
      <c r="AV469" s="265">
        <f t="shared" si="364"/>
        <v>0</v>
      </c>
      <c r="AX469" s="265">
        <f t="shared" si="368"/>
        <v>0</v>
      </c>
      <c r="AZ469" s="492">
        <f t="shared" si="365"/>
        <v>0</v>
      </c>
      <c r="BB469" s="492">
        <f t="shared" si="366"/>
        <v>0</v>
      </c>
      <c r="BD469" s="265">
        <f t="shared" si="369"/>
        <v>0</v>
      </c>
      <c r="BE469" s="105"/>
      <c r="BF469" s="105"/>
      <c r="BG469" s="105"/>
      <c r="BH469" s="105"/>
      <c r="BI469" s="105"/>
      <c r="BJ469" s="105"/>
    </row>
    <row r="470" spans="2:62" ht="9.9499999999999993" hidden="1" customHeight="1" outlineLevel="1">
      <c r="B470" s="101"/>
      <c r="C470" s="208"/>
      <c r="D470" s="208"/>
      <c r="E470" s="208"/>
      <c r="F470" s="208"/>
      <c r="G470" s="237"/>
      <c r="H470" s="207"/>
      <c r="I470" s="257"/>
      <c r="J470" s="257"/>
      <c r="K470" s="257"/>
      <c r="L470" s="257"/>
      <c r="M470" s="257"/>
      <c r="N470" s="257"/>
      <c r="O470" s="257"/>
      <c r="P470" s="256"/>
      <c r="Q470" s="102"/>
      <c r="R470" s="102"/>
      <c r="S470" s="102"/>
      <c r="U470" s="98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Z470" s="493"/>
      <c r="BE470" s="105"/>
      <c r="BF470" s="105"/>
      <c r="BG470" s="105"/>
      <c r="BH470" s="105"/>
      <c r="BI470" s="105"/>
      <c r="BJ470" s="105"/>
    </row>
    <row r="471" spans="2:62" ht="20.100000000000001" customHeight="1" collapsed="1">
      <c r="B471" s="8">
        <f>B454+1</f>
        <v>28</v>
      </c>
      <c r="C471" s="916"/>
      <c r="D471" s="917"/>
      <c r="E471" s="917"/>
      <c r="F471" s="918"/>
      <c r="G471" s="429"/>
      <c r="H471" s="206">
        <v>1</v>
      </c>
      <c r="I471" s="642">
        <f t="shared" ref="I471" si="370">$H471*SUM(I472:I486)</f>
        <v>0</v>
      </c>
      <c r="J471" s="643">
        <f t="shared" ref="J471:O471" si="371">$H471*SUM(J472:J486)</f>
        <v>0</v>
      </c>
      <c r="K471" s="644">
        <f t="shared" si="371"/>
        <v>0</v>
      </c>
      <c r="L471" s="645">
        <f t="shared" si="371"/>
        <v>0</v>
      </c>
      <c r="M471" s="645">
        <f t="shared" si="371"/>
        <v>0</v>
      </c>
      <c r="N471" s="644">
        <f t="shared" si="371"/>
        <v>0</v>
      </c>
      <c r="O471" s="642">
        <f t="shared" si="371"/>
        <v>0</v>
      </c>
      <c r="P471" s="209">
        <f t="shared" ref="P471:Q471" si="372">$H471*SUM(P472:P486)</f>
        <v>0</v>
      </c>
      <c r="Q471" s="210">
        <f t="shared" si="372"/>
        <v>0</v>
      </c>
      <c r="R471" s="136">
        <f t="shared" ref="R471:R486" si="373">P471*(1+Gewinn)*(1+SicherheitAngebot)</f>
        <v>0</v>
      </c>
      <c r="S471" s="137">
        <f t="shared" ref="S471:S486" si="374">Q471*(1+MGKZ)*(1+Gewinn)*(1+SicherheitAngebot)</f>
        <v>0</v>
      </c>
      <c r="U471" s="10">
        <f>I471*$I$7+J471*$J$7+K471*$K$7+L471*$L$7+M471*$M$7+N471*$N$7+O471*$O$7+R471+S471</f>
        <v>0</v>
      </c>
      <c r="W471" s="646">
        <f t="shared" ref="W471:AB471" si="375">$H471*SUM(W472:W486)</f>
        <v>0</v>
      </c>
      <c r="X471" s="647">
        <f t="shared" si="375"/>
        <v>0</v>
      </c>
      <c r="Y471" s="648">
        <f t="shared" si="375"/>
        <v>0</v>
      </c>
      <c r="Z471" s="649">
        <f t="shared" si="375"/>
        <v>0</v>
      </c>
      <c r="AA471" s="648">
        <f t="shared" si="375"/>
        <v>0</v>
      </c>
      <c r="AB471" s="646">
        <f t="shared" si="375"/>
        <v>0</v>
      </c>
      <c r="AC471" s="258"/>
      <c r="AD471" s="646">
        <f t="shared" ref="AD471:AM471" si="376">$H471*SUM(AD472:AD486)</f>
        <v>0</v>
      </c>
      <c r="AE471" s="647">
        <f t="shared" si="376"/>
        <v>0</v>
      </c>
      <c r="AF471" s="648">
        <f t="shared" si="376"/>
        <v>0</v>
      </c>
      <c r="AG471" s="649">
        <f t="shared" si="376"/>
        <v>0</v>
      </c>
      <c r="AH471" s="648">
        <f t="shared" si="376"/>
        <v>0</v>
      </c>
      <c r="AI471" s="646">
        <f t="shared" si="376"/>
        <v>0</v>
      </c>
      <c r="AJ471" s="258"/>
      <c r="AK471" s="653">
        <f t="shared" si="376"/>
        <v>0</v>
      </c>
      <c r="AL471" s="653">
        <f t="shared" si="376"/>
        <v>0</v>
      </c>
      <c r="AM471" s="653">
        <f t="shared" si="376"/>
        <v>0</v>
      </c>
      <c r="AN471" s="227">
        <f>$H471*SUM(AN472:AN486)*(1+Gewinn)*(1+SicherheitAngebot)</f>
        <v>0</v>
      </c>
      <c r="AO471" s="227">
        <f>$H471*SUM(AO472:AO486)*(1+Gewinn)*(1+SicherheitAngebot)</f>
        <v>0</v>
      </c>
      <c r="AP471" s="227">
        <f>$H471*SUM(AP472:AP486)*(1+Gewinn)*(1+SicherheitAngebot)</f>
        <v>0</v>
      </c>
      <c r="AQ471" s="227">
        <f>$H471*SUM(AQ472:AQ486)*(1+Gewinn)*(1+SicherheitAngebot)</f>
        <v>0</v>
      </c>
      <c r="AR471" s="227">
        <f>$H471*SUM(AR472:AR486)*(1+Gewinn)*(1+SicherheitAngebot)</f>
        <v>0</v>
      </c>
      <c r="AS471" s="262"/>
      <c r="AT471" s="263">
        <f t="shared" si="363"/>
        <v>0</v>
      </c>
      <c r="AU471" s="259"/>
      <c r="AV471" s="491">
        <f>AK471*$AK$7+AL471*$AL$7+AM471*$AM$7+SUM(AN471:AR471)+AT471/Zuschläge_IBN+AT471</f>
        <v>0</v>
      </c>
      <c r="AX471" s="685">
        <f>U471+AV471</f>
        <v>0</v>
      </c>
      <c r="AZ471" s="490">
        <f>IF(H471&gt;0,U471/(1+SicherheitAngebot)*(1+Sicherheit),0)</f>
        <v>0</v>
      </c>
      <c r="BB471" s="490">
        <f>IF(H471&gt;0,AV471/(1+SicherheitAngebot)*(1+Sicherheit),0)</f>
        <v>0</v>
      </c>
      <c r="BD471" s="490">
        <f>AZ471+BB471</f>
        <v>0</v>
      </c>
      <c r="BE471" s="105"/>
      <c r="BF471" s="105"/>
      <c r="BG471" s="105"/>
      <c r="BH471" s="105"/>
      <c r="BI471" s="105"/>
      <c r="BJ471" s="105"/>
    </row>
    <row r="472" spans="2:62" ht="20.100000000000001" hidden="1" customHeight="1" outlineLevel="1">
      <c r="B472" s="99"/>
      <c r="C472" s="908"/>
      <c r="D472" s="909"/>
      <c r="E472" s="909"/>
      <c r="F472" s="910"/>
      <c r="G472" s="890"/>
      <c r="H472" s="901"/>
      <c r="I472" s="152"/>
      <c r="J472" s="152"/>
      <c r="K472" s="152"/>
      <c r="L472" s="152"/>
      <c r="M472" s="152"/>
      <c r="N472" s="152"/>
      <c r="O472" s="152"/>
      <c r="P472" s="153"/>
      <c r="Q472" s="153"/>
      <c r="R472" s="156">
        <f t="shared" si="373"/>
        <v>0</v>
      </c>
      <c r="S472" s="156">
        <f t="shared" si="374"/>
        <v>0</v>
      </c>
      <c r="U472" s="157">
        <f>I472*$I$7+J472*$J$7+K472*$K$7+L472*$L$7+M472*$M$7+N472*$N$7+O472*$O$7+R472+S472</f>
        <v>0</v>
      </c>
      <c r="W472" s="152"/>
      <c r="X472" s="152"/>
      <c r="Y472" s="152"/>
      <c r="Z472" s="152"/>
      <c r="AA472" s="152"/>
      <c r="AB472" s="152"/>
      <c r="AC472" s="347"/>
      <c r="AD472" s="152"/>
      <c r="AE472" s="152"/>
      <c r="AF472" s="152"/>
      <c r="AG472" s="152"/>
      <c r="AH472" s="152"/>
      <c r="AI472" s="152"/>
      <c r="AJ472" s="347"/>
      <c r="AK472" s="152"/>
      <c r="AL472" s="152"/>
      <c r="AM472" s="295"/>
      <c r="AN472" s="228"/>
      <c r="AO472" s="228"/>
      <c r="AP472" s="228"/>
      <c r="AQ472" s="228"/>
      <c r="AR472" s="228"/>
      <c r="AS472" s="348"/>
      <c r="AT472" s="264">
        <f t="shared" si="363"/>
        <v>0</v>
      </c>
      <c r="AU472" s="259"/>
      <c r="AV472" s="265">
        <f t="shared" ref="AV472:AV486" si="377">AK472*$AK$7+AL472*$AL$7+AM472*$AM$7+SUM(AN472:AR472)*(1+Gewinn)*(1+SicherheitAngebot)+AT472/Zuschläge_IBN+AT472</f>
        <v>0</v>
      </c>
      <c r="AX472" s="265">
        <f>U472+AV472</f>
        <v>0</v>
      </c>
      <c r="AZ472" s="492">
        <f t="shared" ref="AZ472:AZ486" si="378">U472/(1+SicherheitAngebot)*(1+Sicherheit)</f>
        <v>0</v>
      </c>
      <c r="BB472" s="492">
        <f t="shared" ref="BB472:BB486" si="379">AV472/(1+SicherheitAngebot)*(1+Sicherheit)</f>
        <v>0</v>
      </c>
      <c r="BD472" s="265">
        <f>AZ472+BB472</f>
        <v>0</v>
      </c>
      <c r="BE472" s="105"/>
      <c r="BF472" s="105"/>
      <c r="BG472" s="105"/>
      <c r="BH472" s="105"/>
      <c r="BI472" s="105"/>
      <c r="BJ472" s="105"/>
    </row>
    <row r="473" spans="2:62" ht="20.100000000000001" hidden="1" customHeight="1" outlineLevel="1">
      <c r="B473" s="100"/>
      <c r="C473" s="908"/>
      <c r="D473" s="909"/>
      <c r="E473" s="909"/>
      <c r="F473" s="910"/>
      <c r="G473" s="890"/>
      <c r="H473" s="891"/>
      <c r="I473" s="152"/>
      <c r="J473" s="152"/>
      <c r="K473" s="152"/>
      <c r="L473" s="152"/>
      <c r="M473" s="152"/>
      <c r="N473" s="152"/>
      <c r="O473" s="152"/>
      <c r="P473" s="153"/>
      <c r="Q473" s="153"/>
      <c r="R473" s="156">
        <f t="shared" si="373"/>
        <v>0</v>
      </c>
      <c r="S473" s="156">
        <f t="shared" si="374"/>
        <v>0</v>
      </c>
      <c r="U473" s="157">
        <f t="shared" ref="U473:U486" si="380">I473*$I$7+J473*$J$7+K473*$K$7+L473*$L$7+M473*$M$7+N473*$N$7+O473*$O$7+R473+S473</f>
        <v>0</v>
      </c>
      <c r="W473" s="152"/>
      <c r="X473" s="152"/>
      <c r="Y473" s="152"/>
      <c r="Z473" s="152"/>
      <c r="AA473" s="152"/>
      <c r="AB473" s="152"/>
      <c r="AC473" s="347"/>
      <c r="AD473" s="152"/>
      <c r="AE473" s="152"/>
      <c r="AF473" s="152"/>
      <c r="AG473" s="152"/>
      <c r="AH473" s="152"/>
      <c r="AI473" s="152"/>
      <c r="AJ473" s="347"/>
      <c r="AK473" s="152"/>
      <c r="AL473" s="152"/>
      <c r="AM473" s="295"/>
      <c r="AN473" s="228"/>
      <c r="AO473" s="228"/>
      <c r="AP473" s="228"/>
      <c r="AQ473" s="228"/>
      <c r="AR473" s="228"/>
      <c r="AS473" s="348"/>
      <c r="AT473" s="264">
        <f t="shared" si="363"/>
        <v>0</v>
      </c>
      <c r="AU473" s="259"/>
      <c r="AV473" s="265">
        <f t="shared" si="377"/>
        <v>0</v>
      </c>
      <c r="AX473" s="265">
        <f t="shared" ref="AX473:AX486" si="381">U473+AV473</f>
        <v>0</v>
      </c>
      <c r="AZ473" s="492">
        <f t="shared" si="378"/>
        <v>0</v>
      </c>
      <c r="BB473" s="492">
        <f t="shared" si="379"/>
        <v>0</v>
      </c>
      <c r="BD473" s="265">
        <f t="shared" ref="BD473:BD486" si="382">AZ473+BB473</f>
        <v>0</v>
      </c>
      <c r="BE473" s="105"/>
      <c r="BF473" s="105"/>
      <c r="BG473" s="105"/>
      <c r="BH473" s="105"/>
      <c r="BI473" s="105"/>
      <c r="BJ473" s="105"/>
    </row>
    <row r="474" spans="2:62" ht="20.100000000000001" hidden="1" customHeight="1" outlineLevel="1">
      <c r="B474" s="100"/>
      <c r="C474" s="908"/>
      <c r="D474" s="909"/>
      <c r="E474" s="909"/>
      <c r="F474" s="910"/>
      <c r="G474" s="890"/>
      <c r="H474" s="891"/>
      <c r="I474" s="152"/>
      <c r="J474" s="152"/>
      <c r="K474" s="152"/>
      <c r="L474" s="152"/>
      <c r="M474" s="152"/>
      <c r="N474" s="152"/>
      <c r="O474" s="152"/>
      <c r="P474" s="153"/>
      <c r="Q474" s="153"/>
      <c r="R474" s="156">
        <f t="shared" si="373"/>
        <v>0</v>
      </c>
      <c r="S474" s="156">
        <f t="shared" si="374"/>
        <v>0</v>
      </c>
      <c r="U474" s="157">
        <f t="shared" si="380"/>
        <v>0</v>
      </c>
      <c r="W474" s="152"/>
      <c r="X474" s="152"/>
      <c r="Y474" s="152"/>
      <c r="Z474" s="152"/>
      <c r="AA474" s="152"/>
      <c r="AB474" s="152"/>
      <c r="AC474" s="347"/>
      <c r="AD474" s="152"/>
      <c r="AE474" s="152"/>
      <c r="AF474" s="152"/>
      <c r="AG474" s="152"/>
      <c r="AH474" s="152"/>
      <c r="AI474" s="152"/>
      <c r="AJ474" s="347"/>
      <c r="AK474" s="152"/>
      <c r="AL474" s="152"/>
      <c r="AM474" s="295"/>
      <c r="AN474" s="228"/>
      <c r="AO474" s="228"/>
      <c r="AP474" s="228"/>
      <c r="AQ474" s="228"/>
      <c r="AR474" s="228"/>
      <c r="AS474" s="348"/>
      <c r="AT474" s="264">
        <f t="shared" si="363"/>
        <v>0</v>
      </c>
      <c r="AU474" s="259"/>
      <c r="AV474" s="265">
        <f t="shared" si="377"/>
        <v>0</v>
      </c>
      <c r="AX474" s="265">
        <f t="shared" si="381"/>
        <v>0</v>
      </c>
      <c r="AZ474" s="492">
        <f t="shared" si="378"/>
        <v>0</v>
      </c>
      <c r="BB474" s="492">
        <f t="shared" si="379"/>
        <v>0</v>
      </c>
      <c r="BD474" s="265">
        <f t="shared" si="382"/>
        <v>0</v>
      </c>
      <c r="BE474" s="105"/>
      <c r="BF474" s="105"/>
      <c r="BG474" s="105"/>
      <c r="BH474" s="105"/>
      <c r="BI474" s="105"/>
      <c r="BJ474" s="105"/>
    </row>
    <row r="475" spans="2:62" ht="20.100000000000001" hidden="1" customHeight="1" outlineLevel="1">
      <c r="B475" s="100"/>
      <c r="C475" s="908"/>
      <c r="D475" s="909"/>
      <c r="E475" s="909"/>
      <c r="F475" s="910"/>
      <c r="G475" s="890"/>
      <c r="H475" s="891"/>
      <c r="I475" s="152"/>
      <c r="J475" s="152"/>
      <c r="K475" s="152"/>
      <c r="L475" s="152"/>
      <c r="M475" s="152"/>
      <c r="N475" s="152"/>
      <c r="O475" s="152"/>
      <c r="P475" s="153"/>
      <c r="Q475" s="153"/>
      <c r="R475" s="156">
        <f t="shared" si="373"/>
        <v>0</v>
      </c>
      <c r="S475" s="156">
        <f t="shared" si="374"/>
        <v>0</v>
      </c>
      <c r="U475" s="157">
        <f t="shared" si="380"/>
        <v>0</v>
      </c>
      <c r="W475" s="152"/>
      <c r="X475" s="152"/>
      <c r="Y475" s="152"/>
      <c r="Z475" s="152"/>
      <c r="AA475" s="152"/>
      <c r="AB475" s="152"/>
      <c r="AC475" s="347"/>
      <c r="AD475" s="152"/>
      <c r="AE475" s="152"/>
      <c r="AF475" s="152"/>
      <c r="AG475" s="152"/>
      <c r="AH475" s="152"/>
      <c r="AI475" s="152"/>
      <c r="AJ475" s="347"/>
      <c r="AK475" s="152"/>
      <c r="AL475" s="152"/>
      <c r="AM475" s="295"/>
      <c r="AN475" s="228"/>
      <c r="AO475" s="228"/>
      <c r="AP475" s="228"/>
      <c r="AQ475" s="228"/>
      <c r="AR475" s="228"/>
      <c r="AS475" s="348"/>
      <c r="AT475" s="264">
        <f t="shared" si="363"/>
        <v>0</v>
      </c>
      <c r="AU475" s="259"/>
      <c r="AV475" s="265">
        <f t="shared" si="377"/>
        <v>0</v>
      </c>
      <c r="AX475" s="265">
        <f t="shared" si="381"/>
        <v>0</v>
      </c>
      <c r="AZ475" s="492">
        <f t="shared" si="378"/>
        <v>0</v>
      </c>
      <c r="BB475" s="492">
        <f t="shared" si="379"/>
        <v>0</v>
      </c>
      <c r="BD475" s="265">
        <f t="shared" si="382"/>
        <v>0</v>
      </c>
      <c r="BE475" s="105"/>
      <c r="BF475" s="105"/>
      <c r="BG475" s="105"/>
      <c r="BH475" s="105"/>
      <c r="BI475" s="105"/>
      <c r="BJ475" s="105"/>
    </row>
    <row r="476" spans="2:62" ht="20.100000000000001" hidden="1" customHeight="1" outlineLevel="1">
      <c r="B476" s="100"/>
      <c r="C476" s="908"/>
      <c r="D476" s="909"/>
      <c r="E476" s="909"/>
      <c r="F476" s="910"/>
      <c r="G476" s="890"/>
      <c r="H476" s="891"/>
      <c r="I476" s="152"/>
      <c r="J476" s="152"/>
      <c r="K476" s="152"/>
      <c r="L476" s="152"/>
      <c r="M476" s="152"/>
      <c r="N476" s="152"/>
      <c r="O476" s="152"/>
      <c r="P476" s="153"/>
      <c r="Q476" s="153"/>
      <c r="R476" s="156">
        <f t="shared" si="373"/>
        <v>0</v>
      </c>
      <c r="S476" s="156">
        <f t="shared" si="374"/>
        <v>0</v>
      </c>
      <c r="U476" s="157">
        <f t="shared" si="380"/>
        <v>0</v>
      </c>
      <c r="W476" s="152"/>
      <c r="X476" s="152"/>
      <c r="Y476" s="152"/>
      <c r="Z476" s="152"/>
      <c r="AA476" s="152"/>
      <c r="AB476" s="152"/>
      <c r="AC476" s="347"/>
      <c r="AD476" s="152"/>
      <c r="AE476" s="152"/>
      <c r="AF476" s="152"/>
      <c r="AG476" s="152"/>
      <c r="AH476" s="152"/>
      <c r="AI476" s="152"/>
      <c r="AJ476" s="347"/>
      <c r="AK476" s="152"/>
      <c r="AL476" s="152"/>
      <c r="AM476" s="295"/>
      <c r="AN476" s="228"/>
      <c r="AO476" s="228"/>
      <c r="AP476" s="228"/>
      <c r="AQ476" s="228"/>
      <c r="AR476" s="228"/>
      <c r="AS476" s="348"/>
      <c r="AT476" s="264">
        <f t="shared" si="363"/>
        <v>0</v>
      </c>
      <c r="AU476" s="259"/>
      <c r="AV476" s="265">
        <f t="shared" si="377"/>
        <v>0</v>
      </c>
      <c r="AX476" s="265">
        <f t="shared" si="381"/>
        <v>0</v>
      </c>
      <c r="AZ476" s="492">
        <f t="shared" si="378"/>
        <v>0</v>
      </c>
      <c r="BB476" s="492">
        <f t="shared" si="379"/>
        <v>0</v>
      </c>
      <c r="BD476" s="265">
        <f t="shared" si="382"/>
        <v>0</v>
      </c>
      <c r="BE476" s="105"/>
      <c r="BF476" s="105"/>
      <c r="BG476" s="105"/>
      <c r="BH476" s="105"/>
      <c r="BI476" s="105"/>
      <c r="BJ476" s="105"/>
    </row>
    <row r="477" spans="2:62" ht="20.100000000000001" hidden="1" customHeight="1" outlineLevel="1">
      <c r="B477" s="100"/>
      <c r="C477" s="908"/>
      <c r="D477" s="909"/>
      <c r="E477" s="909"/>
      <c r="F477" s="910"/>
      <c r="G477" s="890"/>
      <c r="H477" s="891"/>
      <c r="I477" s="152"/>
      <c r="J477" s="152"/>
      <c r="K477" s="152"/>
      <c r="L477" s="152"/>
      <c r="M477" s="152"/>
      <c r="N477" s="152"/>
      <c r="O477" s="152"/>
      <c r="P477" s="153"/>
      <c r="Q477" s="153"/>
      <c r="R477" s="156">
        <f t="shared" si="373"/>
        <v>0</v>
      </c>
      <c r="S477" s="156">
        <f t="shared" si="374"/>
        <v>0</v>
      </c>
      <c r="U477" s="157">
        <f t="shared" si="380"/>
        <v>0</v>
      </c>
      <c r="W477" s="152"/>
      <c r="X477" s="152"/>
      <c r="Y477" s="152"/>
      <c r="Z477" s="152"/>
      <c r="AA477" s="152"/>
      <c r="AB477" s="152"/>
      <c r="AC477" s="347"/>
      <c r="AD477" s="152"/>
      <c r="AE477" s="152"/>
      <c r="AF477" s="152"/>
      <c r="AG477" s="152"/>
      <c r="AH477" s="152"/>
      <c r="AI477" s="152"/>
      <c r="AJ477" s="347"/>
      <c r="AK477" s="152"/>
      <c r="AL477" s="152"/>
      <c r="AM477" s="295"/>
      <c r="AN477" s="228"/>
      <c r="AO477" s="228"/>
      <c r="AP477" s="228"/>
      <c r="AQ477" s="228"/>
      <c r="AR477" s="228"/>
      <c r="AS477" s="348"/>
      <c r="AT477" s="264">
        <f t="shared" si="363"/>
        <v>0</v>
      </c>
      <c r="AU477" s="259"/>
      <c r="AV477" s="265">
        <f t="shared" si="377"/>
        <v>0</v>
      </c>
      <c r="AX477" s="265">
        <f t="shared" si="381"/>
        <v>0</v>
      </c>
      <c r="AZ477" s="492">
        <f t="shared" si="378"/>
        <v>0</v>
      </c>
      <c r="BB477" s="492">
        <f t="shared" si="379"/>
        <v>0</v>
      </c>
      <c r="BD477" s="265">
        <f t="shared" si="382"/>
        <v>0</v>
      </c>
      <c r="BE477" s="105"/>
      <c r="BF477" s="105"/>
      <c r="BG477" s="105"/>
      <c r="BH477" s="105"/>
      <c r="BI477" s="105"/>
      <c r="BJ477" s="105"/>
    </row>
    <row r="478" spans="2:62" ht="20.100000000000001" hidden="1" customHeight="1" outlineLevel="1">
      <c r="B478" s="100"/>
      <c r="C478" s="908"/>
      <c r="D478" s="909"/>
      <c r="E478" s="909"/>
      <c r="F478" s="910"/>
      <c r="G478" s="890"/>
      <c r="H478" s="891"/>
      <c r="I478" s="152"/>
      <c r="J478" s="152"/>
      <c r="K478" s="152"/>
      <c r="L478" s="152"/>
      <c r="M478" s="152"/>
      <c r="N478" s="152"/>
      <c r="O478" s="152"/>
      <c r="P478" s="153"/>
      <c r="Q478" s="153"/>
      <c r="R478" s="156">
        <f t="shared" si="373"/>
        <v>0</v>
      </c>
      <c r="S478" s="156">
        <f t="shared" si="374"/>
        <v>0</v>
      </c>
      <c r="U478" s="157">
        <f t="shared" si="380"/>
        <v>0</v>
      </c>
      <c r="W478" s="152"/>
      <c r="X478" s="152"/>
      <c r="Y478" s="152"/>
      <c r="Z478" s="152"/>
      <c r="AA478" s="152"/>
      <c r="AB478" s="152"/>
      <c r="AC478" s="347"/>
      <c r="AD478" s="152"/>
      <c r="AE478" s="152"/>
      <c r="AF478" s="152"/>
      <c r="AG478" s="152"/>
      <c r="AH478" s="152"/>
      <c r="AI478" s="152"/>
      <c r="AJ478" s="347"/>
      <c r="AK478" s="152"/>
      <c r="AL478" s="152"/>
      <c r="AM478" s="295"/>
      <c r="AN478" s="228"/>
      <c r="AO478" s="228"/>
      <c r="AP478" s="228"/>
      <c r="AQ478" s="228"/>
      <c r="AR478" s="228"/>
      <c r="AS478" s="348"/>
      <c r="AT478" s="264">
        <f t="shared" si="363"/>
        <v>0</v>
      </c>
      <c r="AU478" s="259"/>
      <c r="AV478" s="265">
        <f t="shared" si="377"/>
        <v>0</v>
      </c>
      <c r="AX478" s="265">
        <f t="shared" si="381"/>
        <v>0</v>
      </c>
      <c r="AZ478" s="492">
        <f t="shared" si="378"/>
        <v>0</v>
      </c>
      <c r="BB478" s="492">
        <f t="shared" si="379"/>
        <v>0</v>
      </c>
      <c r="BD478" s="265">
        <f t="shared" si="382"/>
        <v>0</v>
      </c>
      <c r="BE478" s="105"/>
      <c r="BF478" s="105"/>
      <c r="BG478" s="105"/>
      <c r="BH478" s="105"/>
      <c r="BI478" s="105"/>
      <c r="BJ478" s="105"/>
    </row>
    <row r="479" spans="2:62" ht="20.100000000000001" hidden="1" customHeight="1" outlineLevel="1">
      <c r="B479" s="100"/>
      <c r="C479" s="908"/>
      <c r="D479" s="909"/>
      <c r="E479" s="909"/>
      <c r="F479" s="910"/>
      <c r="G479" s="890"/>
      <c r="H479" s="891"/>
      <c r="I479" s="152"/>
      <c r="J479" s="152"/>
      <c r="K479" s="152"/>
      <c r="L479" s="152"/>
      <c r="M479" s="152"/>
      <c r="N479" s="152"/>
      <c r="O479" s="152"/>
      <c r="P479" s="153"/>
      <c r="Q479" s="153"/>
      <c r="R479" s="156">
        <f t="shared" si="373"/>
        <v>0</v>
      </c>
      <c r="S479" s="156">
        <f t="shared" si="374"/>
        <v>0</v>
      </c>
      <c r="U479" s="157">
        <f t="shared" si="380"/>
        <v>0</v>
      </c>
      <c r="W479" s="152"/>
      <c r="X479" s="152"/>
      <c r="Y479" s="152"/>
      <c r="Z479" s="152"/>
      <c r="AA479" s="152"/>
      <c r="AB479" s="152"/>
      <c r="AC479" s="347"/>
      <c r="AD479" s="152"/>
      <c r="AE479" s="152"/>
      <c r="AF479" s="152"/>
      <c r="AG479" s="152"/>
      <c r="AH479" s="152"/>
      <c r="AI479" s="152"/>
      <c r="AJ479" s="347"/>
      <c r="AK479" s="152"/>
      <c r="AL479" s="152"/>
      <c r="AM479" s="295"/>
      <c r="AN479" s="228"/>
      <c r="AO479" s="228"/>
      <c r="AP479" s="228"/>
      <c r="AQ479" s="228"/>
      <c r="AR479" s="228"/>
      <c r="AS479" s="348"/>
      <c r="AT479" s="264">
        <f t="shared" si="363"/>
        <v>0</v>
      </c>
      <c r="AU479" s="259"/>
      <c r="AV479" s="265">
        <f t="shared" si="377"/>
        <v>0</v>
      </c>
      <c r="AX479" s="265">
        <f t="shared" si="381"/>
        <v>0</v>
      </c>
      <c r="AZ479" s="492">
        <f t="shared" si="378"/>
        <v>0</v>
      </c>
      <c r="BB479" s="492">
        <f t="shared" si="379"/>
        <v>0</v>
      </c>
      <c r="BD479" s="265">
        <f t="shared" si="382"/>
        <v>0</v>
      </c>
      <c r="BE479" s="105"/>
      <c r="BF479" s="105"/>
      <c r="BG479" s="105"/>
      <c r="BH479" s="105"/>
      <c r="BI479" s="105"/>
      <c r="BJ479" s="105"/>
    </row>
    <row r="480" spans="2:62" ht="20.100000000000001" hidden="1" customHeight="1" outlineLevel="1">
      <c r="B480" s="100"/>
      <c r="C480" s="908"/>
      <c r="D480" s="909"/>
      <c r="E480" s="909"/>
      <c r="F480" s="910"/>
      <c r="G480" s="890"/>
      <c r="H480" s="891"/>
      <c r="I480" s="152"/>
      <c r="J480" s="152"/>
      <c r="K480" s="152"/>
      <c r="L480" s="152"/>
      <c r="M480" s="152"/>
      <c r="N480" s="152"/>
      <c r="O480" s="152"/>
      <c r="P480" s="153"/>
      <c r="Q480" s="153"/>
      <c r="R480" s="156">
        <f t="shared" si="373"/>
        <v>0</v>
      </c>
      <c r="S480" s="156">
        <f t="shared" si="374"/>
        <v>0</v>
      </c>
      <c r="U480" s="157">
        <f t="shared" si="380"/>
        <v>0</v>
      </c>
      <c r="W480" s="152"/>
      <c r="X480" s="152"/>
      <c r="Y480" s="152"/>
      <c r="Z480" s="152"/>
      <c r="AA480" s="152"/>
      <c r="AB480" s="152"/>
      <c r="AC480" s="347"/>
      <c r="AD480" s="152"/>
      <c r="AE480" s="152"/>
      <c r="AF480" s="152"/>
      <c r="AG480" s="152"/>
      <c r="AH480" s="152"/>
      <c r="AI480" s="152"/>
      <c r="AJ480" s="347"/>
      <c r="AK480" s="152"/>
      <c r="AL480" s="152"/>
      <c r="AM480" s="295"/>
      <c r="AN480" s="228"/>
      <c r="AO480" s="228"/>
      <c r="AP480" s="228"/>
      <c r="AQ480" s="228"/>
      <c r="AR480" s="228"/>
      <c r="AS480" s="348"/>
      <c r="AT480" s="264">
        <f t="shared" si="363"/>
        <v>0</v>
      </c>
      <c r="AU480" s="259"/>
      <c r="AV480" s="265">
        <f t="shared" si="377"/>
        <v>0</v>
      </c>
      <c r="AX480" s="265">
        <f t="shared" si="381"/>
        <v>0</v>
      </c>
      <c r="AZ480" s="492">
        <f t="shared" si="378"/>
        <v>0</v>
      </c>
      <c r="BB480" s="492">
        <f t="shared" si="379"/>
        <v>0</v>
      </c>
      <c r="BD480" s="265">
        <f t="shared" si="382"/>
        <v>0</v>
      </c>
      <c r="BE480" s="105"/>
      <c r="BF480" s="105"/>
      <c r="BG480" s="105"/>
      <c r="BH480" s="105"/>
      <c r="BI480" s="105"/>
      <c r="BJ480" s="105"/>
    </row>
    <row r="481" spans="2:62" ht="20.100000000000001" hidden="1" customHeight="1" outlineLevel="1">
      <c r="B481" s="100"/>
      <c r="C481" s="908"/>
      <c r="D481" s="909"/>
      <c r="E481" s="909"/>
      <c r="F481" s="910"/>
      <c r="G481" s="890"/>
      <c r="H481" s="891"/>
      <c r="I481" s="152"/>
      <c r="J481" s="152"/>
      <c r="K481" s="152"/>
      <c r="L481" s="152"/>
      <c r="M481" s="152"/>
      <c r="N481" s="152"/>
      <c r="O481" s="152"/>
      <c r="P481" s="153"/>
      <c r="Q481" s="153"/>
      <c r="R481" s="156">
        <f t="shared" si="373"/>
        <v>0</v>
      </c>
      <c r="S481" s="156">
        <f t="shared" si="374"/>
        <v>0</v>
      </c>
      <c r="U481" s="157">
        <f t="shared" si="380"/>
        <v>0</v>
      </c>
      <c r="W481" s="152"/>
      <c r="X481" s="152"/>
      <c r="Y481" s="152"/>
      <c r="Z481" s="152"/>
      <c r="AA481" s="152"/>
      <c r="AB481" s="152"/>
      <c r="AC481" s="347"/>
      <c r="AD481" s="152"/>
      <c r="AE481" s="152"/>
      <c r="AF481" s="152"/>
      <c r="AG481" s="152"/>
      <c r="AH481" s="152"/>
      <c r="AI481" s="152"/>
      <c r="AJ481" s="347"/>
      <c r="AK481" s="152"/>
      <c r="AL481" s="152"/>
      <c r="AM481" s="295"/>
      <c r="AN481" s="228"/>
      <c r="AO481" s="228"/>
      <c r="AP481" s="228"/>
      <c r="AQ481" s="228"/>
      <c r="AR481" s="228"/>
      <c r="AS481" s="348"/>
      <c r="AT481" s="264">
        <f t="shared" si="363"/>
        <v>0</v>
      </c>
      <c r="AU481" s="259"/>
      <c r="AV481" s="265">
        <f t="shared" si="377"/>
        <v>0</v>
      </c>
      <c r="AX481" s="265">
        <f t="shared" si="381"/>
        <v>0</v>
      </c>
      <c r="AZ481" s="492">
        <f t="shared" si="378"/>
        <v>0</v>
      </c>
      <c r="BB481" s="492">
        <f t="shared" si="379"/>
        <v>0</v>
      </c>
      <c r="BD481" s="265">
        <f t="shared" si="382"/>
        <v>0</v>
      </c>
      <c r="BE481" s="105"/>
      <c r="BF481" s="105"/>
      <c r="BG481" s="105"/>
      <c r="BH481" s="105"/>
      <c r="BI481" s="105"/>
      <c r="BJ481" s="105"/>
    </row>
    <row r="482" spans="2:62" ht="20.100000000000001" hidden="1" customHeight="1" outlineLevel="1">
      <c r="B482" s="100"/>
      <c r="C482" s="908"/>
      <c r="D482" s="909"/>
      <c r="E482" s="909"/>
      <c r="F482" s="910"/>
      <c r="G482" s="890"/>
      <c r="H482" s="891"/>
      <c r="I482" s="152"/>
      <c r="J482" s="152"/>
      <c r="K482" s="152"/>
      <c r="L482" s="152"/>
      <c r="M482" s="152"/>
      <c r="N482" s="152"/>
      <c r="O482" s="152"/>
      <c r="P482" s="153"/>
      <c r="Q482" s="153"/>
      <c r="R482" s="156">
        <f t="shared" si="373"/>
        <v>0</v>
      </c>
      <c r="S482" s="156">
        <f t="shared" si="374"/>
        <v>0</v>
      </c>
      <c r="U482" s="157">
        <f t="shared" si="380"/>
        <v>0</v>
      </c>
      <c r="W482" s="152"/>
      <c r="X482" s="152"/>
      <c r="Y482" s="152"/>
      <c r="Z482" s="152"/>
      <c r="AA482" s="152"/>
      <c r="AB482" s="152"/>
      <c r="AC482" s="347"/>
      <c r="AD482" s="152"/>
      <c r="AE482" s="152"/>
      <c r="AF482" s="152"/>
      <c r="AG482" s="152"/>
      <c r="AH482" s="152"/>
      <c r="AI482" s="152"/>
      <c r="AJ482" s="347"/>
      <c r="AK482" s="152"/>
      <c r="AL482" s="152"/>
      <c r="AM482" s="295"/>
      <c r="AN482" s="228"/>
      <c r="AO482" s="228"/>
      <c r="AP482" s="228"/>
      <c r="AQ482" s="228"/>
      <c r="AR482" s="228"/>
      <c r="AS482" s="348"/>
      <c r="AT482" s="264">
        <f t="shared" si="363"/>
        <v>0</v>
      </c>
      <c r="AU482" s="259"/>
      <c r="AV482" s="265">
        <f t="shared" si="377"/>
        <v>0</v>
      </c>
      <c r="AX482" s="265">
        <f t="shared" si="381"/>
        <v>0</v>
      </c>
      <c r="AZ482" s="492">
        <f t="shared" si="378"/>
        <v>0</v>
      </c>
      <c r="BB482" s="492">
        <f t="shared" si="379"/>
        <v>0</v>
      </c>
      <c r="BD482" s="265">
        <f t="shared" si="382"/>
        <v>0</v>
      </c>
      <c r="BE482" s="105"/>
      <c r="BF482" s="105"/>
      <c r="BG482" s="105"/>
      <c r="BH482" s="105"/>
      <c r="BI482" s="105"/>
      <c r="BJ482" s="105"/>
    </row>
    <row r="483" spans="2:62" ht="20.100000000000001" hidden="1" customHeight="1" outlineLevel="1">
      <c r="B483" s="100"/>
      <c r="C483" s="908"/>
      <c r="D483" s="909"/>
      <c r="E483" s="909"/>
      <c r="F483" s="910"/>
      <c r="G483" s="890"/>
      <c r="H483" s="891"/>
      <c r="I483" s="152"/>
      <c r="J483" s="152"/>
      <c r="K483" s="152"/>
      <c r="L483" s="152"/>
      <c r="M483" s="152"/>
      <c r="N483" s="152"/>
      <c r="O483" s="152"/>
      <c r="P483" s="153"/>
      <c r="Q483" s="153"/>
      <c r="R483" s="156">
        <f t="shared" si="373"/>
        <v>0</v>
      </c>
      <c r="S483" s="156">
        <f t="shared" si="374"/>
        <v>0</v>
      </c>
      <c r="U483" s="157">
        <f t="shared" si="380"/>
        <v>0</v>
      </c>
      <c r="W483" s="152"/>
      <c r="X483" s="152"/>
      <c r="Y483" s="152"/>
      <c r="Z483" s="152"/>
      <c r="AA483" s="152"/>
      <c r="AB483" s="152"/>
      <c r="AC483" s="347"/>
      <c r="AD483" s="152"/>
      <c r="AE483" s="152"/>
      <c r="AF483" s="152"/>
      <c r="AG483" s="152"/>
      <c r="AH483" s="152"/>
      <c r="AI483" s="152"/>
      <c r="AJ483" s="347"/>
      <c r="AK483" s="152"/>
      <c r="AL483" s="152"/>
      <c r="AM483" s="295"/>
      <c r="AN483" s="228"/>
      <c r="AO483" s="228"/>
      <c r="AP483" s="228"/>
      <c r="AQ483" s="228"/>
      <c r="AR483" s="228"/>
      <c r="AS483" s="348"/>
      <c r="AT483" s="264">
        <f t="shared" si="363"/>
        <v>0</v>
      </c>
      <c r="AU483" s="259"/>
      <c r="AV483" s="265">
        <f t="shared" si="377"/>
        <v>0</v>
      </c>
      <c r="AX483" s="265">
        <f t="shared" si="381"/>
        <v>0</v>
      </c>
      <c r="AZ483" s="492">
        <f t="shared" si="378"/>
        <v>0</v>
      </c>
      <c r="BB483" s="492">
        <f t="shared" si="379"/>
        <v>0</v>
      </c>
      <c r="BD483" s="265">
        <f t="shared" si="382"/>
        <v>0</v>
      </c>
      <c r="BE483" s="105"/>
      <c r="BF483" s="105"/>
      <c r="BG483" s="105"/>
      <c r="BH483" s="105"/>
      <c r="BI483" s="105"/>
      <c r="BJ483" s="105"/>
    </row>
    <row r="484" spans="2:62" ht="20.100000000000001" hidden="1" customHeight="1" outlineLevel="1">
      <c r="B484" s="100"/>
      <c r="C484" s="908"/>
      <c r="D484" s="909"/>
      <c r="E484" s="909"/>
      <c r="F484" s="910"/>
      <c r="G484" s="890"/>
      <c r="H484" s="891"/>
      <c r="I484" s="152"/>
      <c r="J484" s="152"/>
      <c r="K484" s="152"/>
      <c r="L484" s="152"/>
      <c r="M484" s="152"/>
      <c r="N484" s="152"/>
      <c r="O484" s="152"/>
      <c r="P484" s="153"/>
      <c r="Q484" s="153"/>
      <c r="R484" s="156">
        <f t="shared" si="373"/>
        <v>0</v>
      </c>
      <c r="S484" s="156">
        <f t="shared" si="374"/>
        <v>0</v>
      </c>
      <c r="U484" s="157">
        <f t="shared" si="380"/>
        <v>0</v>
      </c>
      <c r="W484" s="152"/>
      <c r="X484" s="152"/>
      <c r="Y484" s="152"/>
      <c r="Z484" s="152"/>
      <c r="AA484" s="152"/>
      <c r="AB484" s="152"/>
      <c r="AC484" s="347"/>
      <c r="AD484" s="152"/>
      <c r="AE484" s="152"/>
      <c r="AF484" s="152"/>
      <c r="AG484" s="152"/>
      <c r="AH484" s="152"/>
      <c r="AI484" s="152"/>
      <c r="AJ484" s="347"/>
      <c r="AK484" s="152"/>
      <c r="AL484" s="152"/>
      <c r="AM484" s="295"/>
      <c r="AN484" s="228"/>
      <c r="AO484" s="228"/>
      <c r="AP484" s="228"/>
      <c r="AQ484" s="228"/>
      <c r="AR484" s="228"/>
      <c r="AS484" s="348"/>
      <c r="AT484" s="264">
        <f t="shared" si="363"/>
        <v>0</v>
      </c>
      <c r="AU484" s="259"/>
      <c r="AV484" s="265">
        <f t="shared" si="377"/>
        <v>0</v>
      </c>
      <c r="AX484" s="265">
        <f t="shared" si="381"/>
        <v>0</v>
      </c>
      <c r="AZ484" s="492">
        <f t="shared" si="378"/>
        <v>0</v>
      </c>
      <c r="BB484" s="492">
        <f t="shared" si="379"/>
        <v>0</v>
      </c>
      <c r="BD484" s="265">
        <f t="shared" si="382"/>
        <v>0</v>
      </c>
      <c r="BE484" s="105"/>
      <c r="BF484" s="105"/>
      <c r="BG484" s="105"/>
      <c r="BH484" s="105"/>
      <c r="BI484" s="105"/>
      <c r="BJ484" s="105"/>
    </row>
    <row r="485" spans="2:62" ht="20.100000000000001" hidden="1" customHeight="1" outlineLevel="1">
      <c r="B485" s="100"/>
      <c r="C485" s="908"/>
      <c r="D485" s="909"/>
      <c r="E485" s="909"/>
      <c r="F485" s="910"/>
      <c r="G485" s="890"/>
      <c r="H485" s="891"/>
      <c r="I485" s="152"/>
      <c r="J485" s="152"/>
      <c r="K485" s="152"/>
      <c r="L485" s="152"/>
      <c r="M485" s="152"/>
      <c r="N485" s="152"/>
      <c r="O485" s="152"/>
      <c r="P485" s="153"/>
      <c r="Q485" s="153"/>
      <c r="R485" s="156">
        <f t="shared" si="373"/>
        <v>0</v>
      </c>
      <c r="S485" s="156">
        <f t="shared" si="374"/>
        <v>0</v>
      </c>
      <c r="U485" s="157">
        <f t="shared" si="380"/>
        <v>0</v>
      </c>
      <c r="W485" s="152"/>
      <c r="X485" s="152"/>
      <c r="Y485" s="152"/>
      <c r="Z485" s="152"/>
      <c r="AA485" s="152"/>
      <c r="AB485" s="152"/>
      <c r="AC485" s="347"/>
      <c r="AD485" s="152"/>
      <c r="AE485" s="152"/>
      <c r="AF485" s="152"/>
      <c r="AG485" s="152"/>
      <c r="AH485" s="152"/>
      <c r="AI485" s="152"/>
      <c r="AJ485" s="347"/>
      <c r="AK485" s="152"/>
      <c r="AL485" s="152"/>
      <c r="AM485" s="295"/>
      <c r="AN485" s="228"/>
      <c r="AO485" s="228"/>
      <c r="AP485" s="228"/>
      <c r="AQ485" s="228"/>
      <c r="AR485" s="228"/>
      <c r="AS485" s="348"/>
      <c r="AT485" s="264">
        <f t="shared" si="363"/>
        <v>0</v>
      </c>
      <c r="AU485" s="259"/>
      <c r="AV485" s="265">
        <f t="shared" si="377"/>
        <v>0</v>
      </c>
      <c r="AX485" s="265">
        <f t="shared" si="381"/>
        <v>0</v>
      </c>
      <c r="AZ485" s="492">
        <f t="shared" si="378"/>
        <v>0</v>
      </c>
      <c r="BB485" s="492">
        <f t="shared" si="379"/>
        <v>0</v>
      </c>
      <c r="BD485" s="265">
        <f t="shared" si="382"/>
        <v>0</v>
      </c>
      <c r="BE485" s="105"/>
      <c r="BF485" s="105"/>
      <c r="BG485" s="105"/>
      <c r="BH485" s="105"/>
      <c r="BI485" s="105"/>
      <c r="BJ485" s="105"/>
    </row>
    <row r="486" spans="2:62" ht="20.100000000000001" hidden="1" customHeight="1" outlineLevel="1">
      <c r="B486" s="100"/>
      <c r="C486" s="908"/>
      <c r="D486" s="909"/>
      <c r="E486" s="909"/>
      <c r="F486" s="910"/>
      <c r="G486" s="890"/>
      <c r="H486" s="891"/>
      <c r="I486" s="152"/>
      <c r="J486" s="152"/>
      <c r="K486" s="152"/>
      <c r="L486" s="152"/>
      <c r="M486" s="152"/>
      <c r="N486" s="152"/>
      <c r="O486" s="152"/>
      <c r="P486" s="153"/>
      <c r="Q486" s="153"/>
      <c r="R486" s="156">
        <f t="shared" si="373"/>
        <v>0</v>
      </c>
      <c r="S486" s="156">
        <f t="shared" si="374"/>
        <v>0</v>
      </c>
      <c r="U486" s="157">
        <f t="shared" si="380"/>
        <v>0</v>
      </c>
      <c r="W486" s="152"/>
      <c r="X486" s="152"/>
      <c r="Y486" s="152"/>
      <c r="Z486" s="152"/>
      <c r="AA486" s="152"/>
      <c r="AB486" s="152"/>
      <c r="AC486" s="347"/>
      <c r="AD486" s="152"/>
      <c r="AE486" s="152"/>
      <c r="AF486" s="152"/>
      <c r="AG486" s="152"/>
      <c r="AH486" s="152"/>
      <c r="AI486" s="152"/>
      <c r="AJ486" s="347"/>
      <c r="AK486" s="152"/>
      <c r="AL486" s="152"/>
      <c r="AM486" s="295"/>
      <c r="AN486" s="228"/>
      <c r="AO486" s="228"/>
      <c r="AP486" s="228"/>
      <c r="AQ486" s="228"/>
      <c r="AR486" s="228"/>
      <c r="AS486" s="348"/>
      <c r="AT486" s="264">
        <f t="shared" si="363"/>
        <v>0</v>
      </c>
      <c r="AU486" s="259"/>
      <c r="AV486" s="265">
        <f t="shared" si="377"/>
        <v>0</v>
      </c>
      <c r="AX486" s="265">
        <f t="shared" si="381"/>
        <v>0</v>
      </c>
      <c r="AZ486" s="492">
        <f t="shared" si="378"/>
        <v>0</v>
      </c>
      <c r="BB486" s="492">
        <f t="shared" si="379"/>
        <v>0</v>
      </c>
      <c r="BD486" s="265">
        <f t="shared" si="382"/>
        <v>0</v>
      </c>
      <c r="BE486" s="105"/>
      <c r="BF486" s="105"/>
      <c r="BG486" s="105"/>
      <c r="BH486" s="105"/>
      <c r="BI486" s="105"/>
      <c r="BJ486" s="105"/>
    </row>
    <row r="487" spans="2:62" ht="9.9499999999999993" hidden="1" customHeight="1" outlineLevel="1">
      <c r="B487" s="101"/>
      <c r="C487" s="208"/>
      <c r="D487" s="208"/>
      <c r="E487" s="208"/>
      <c r="F487" s="208"/>
      <c r="G487" s="237"/>
      <c r="H487" s="207"/>
      <c r="I487" s="257"/>
      <c r="J487" s="257"/>
      <c r="K487" s="257"/>
      <c r="L487" s="257"/>
      <c r="M487" s="257"/>
      <c r="N487" s="257"/>
      <c r="O487" s="257"/>
      <c r="P487" s="256"/>
      <c r="Q487" s="102"/>
      <c r="R487" s="102"/>
      <c r="S487" s="102"/>
      <c r="U487" s="98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Z487" s="493"/>
      <c r="BE487" s="105"/>
      <c r="BF487" s="105"/>
      <c r="BG487" s="105"/>
      <c r="BH487" s="105"/>
      <c r="BI487" s="105"/>
      <c r="BJ487" s="105"/>
    </row>
    <row r="488" spans="2:62" ht="20.100000000000001" customHeight="1" collapsed="1">
      <c r="B488" s="8">
        <f>B471+1</f>
        <v>29</v>
      </c>
      <c r="C488" s="916"/>
      <c r="D488" s="917"/>
      <c r="E488" s="917"/>
      <c r="F488" s="918"/>
      <c r="G488" s="429"/>
      <c r="H488" s="206">
        <v>1</v>
      </c>
      <c r="I488" s="642">
        <f t="shared" ref="I488" si="383">$H488*SUM(I489:I503)</f>
        <v>0</v>
      </c>
      <c r="J488" s="643">
        <f t="shared" ref="J488:O488" si="384">$H488*SUM(J489:J503)</f>
        <v>0</v>
      </c>
      <c r="K488" s="644">
        <f t="shared" si="384"/>
        <v>0</v>
      </c>
      <c r="L488" s="645">
        <f t="shared" si="384"/>
        <v>0</v>
      </c>
      <c r="M488" s="645">
        <f t="shared" si="384"/>
        <v>0</v>
      </c>
      <c r="N488" s="644">
        <f t="shared" si="384"/>
        <v>0</v>
      </c>
      <c r="O488" s="642">
        <f t="shared" si="384"/>
        <v>0</v>
      </c>
      <c r="P488" s="209">
        <f t="shared" ref="P488:Q488" si="385">$H488*SUM(P489:P503)</f>
        <v>0</v>
      </c>
      <c r="Q488" s="210">
        <f t="shared" si="385"/>
        <v>0</v>
      </c>
      <c r="R488" s="136">
        <f t="shared" ref="R488:R503" si="386">P488*(1+Gewinn)*(1+SicherheitAngebot)</f>
        <v>0</v>
      </c>
      <c r="S488" s="137">
        <f t="shared" ref="S488:S503" si="387">Q488*(1+MGKZ)*(1+Gewinn)*(1+SicherheitAngebot)</f>
        <v>0</v>
      </c>
      <c r="U488" s="10">
        <f>I488*$I$7+J488*$J$7+K488*$K$7+L488*$L$7+M488*$M$7+N488*$N$7+O488*$O$7+R488+S488</f>
        <v>0</v>
      </c>
      <c r="W488" s="646">
        <f t="shared" ref="W488:AB488" si="388">$H488*SUM(W489:W503)</f>
        <v>0</v>
      </c>
      <c r="X488" s="647">
        <f t="shared" si="388"/>
        <v>0</v>
      </c>
      <c r="Y488" s="648">
        <f t="shared" si="388"/>
        <v>0</v>
      </c>
      <c r="Z488" s="649">
        <f t="shared" si="388"/>
        <v>0</v>
      </c>
      <c r="AA488" s="648">
        <f t="shared" si="388"/>
        <v>0</v>
      </c>
      <c r="AB488" s="646">
        <f t="shared" si="388"/>
        <v>0</v>
      </c>
      <c r="AC488" s="258"/>
      <c r="AD488" s="646">
        <f t="shared" ref="AD488:AM488" si="389">$H488*SUM(AD489:AD503)</f>
        <v>0</v>
      </c>
      <c r="AE488" s="647">
        <f t="shared" si="389"/>
        <v>0</v>
      </c>
      <c r="AF488" s="648">
        <f t="shared" si="389"/>
        <v>0</v>
      </c>
      <c r="AG488" s="649">
        <f t="shared" si="389"/>
        <v>0</v>
      </c>
      <c r="AH488" s="648">
        <f t="shared" si="389"/>
        <v>0</v>
      </c>
      <c r="AI488" s="646">
        <f t="shared" si="389"/>
        <v>0</v>
      </c>
      <c r="AJ488" s="258"/>
      <c r="AK488" s="653">
        <f t="shared" si="389"/>
        <v>0</v>
      </c>
      <c r="AL488" s="653">
        <f t="shared" si="389"/>
        <v>0</v>
      </c>
      <c r="AM488" s="653">
        <f t="shared" si="389"/>
        <v>0</v>
      </c>
      <c r="AN488" s="227">
        <f>$H488*SUM(AN489:AN503)*(1+Gewinn)*(1+SicherheitAngebot)</f>
        <v>0</v>
      </c>
      <c r="AO488" s="227">
        <f>$H488*SUM(AO489:AO503)*(1+Gewinn)*(1+SicherheitAngebot)</f>
        <v>0</v>
      </c>
      <c r="AP488" s="227">
        <f>$H488*SUM(AP489:AP503)*(1+Gewinn)*(1+SicherheitAngebot)</f>
        <v>0</v>
      </c>
      <c r="AQ488" s="227">
        <f>$H488*SUM(AQ489:AQ503)*(1+Gewinn)*(1+SicherheitAngebot)</f>
        <v>0</v>
      </c>
      <c r="AR488" s="227">
        <f>$H488*SUM(AR489:AR503)*(1+Gewinn)*(1+SicherheitAngebot)</f>
        <v>0</v>
      </c>
      <c r="AS488" s="262"/>
      <c r="AT488" s="263">
        <f t="shared" si="363"/>
        <v>0</v>
      </c>
      <c r="AU488" s="259"/>
      <c r="AV488" s="491">
        <f>AK488*$AK$7+AL488*$AL$7+AM488*$AM$7+SUM(AN488:AR488)+AT488/Zuschläge_IBN+AT488</f>
        <v>0</v>
      </c>
      <c r="AX488" s="685">
        <f>U488+AV488</f>
        <v>0</v>
      </c>
      <c r="AZ488" s="490">
        <f>IF(H488&gt;0,U488/(1+SicherheitAngebot)*(1+Sicherheit),0)</f>
        <v>0</v>
      </c>
      <c r="BB488" s="490">
        <f>IF(H488&gt;0,AV488/(1+SicherheitAngebot)*(1+Sicherheit),0)</f>
        <v>0</v>
      </c>
      <c r="BD488" s="490">
        <f>AZ488+BB488</f>
        <v>0</v>
      </c>
      <c r="BE488" s="105"/>
      <c r="BF488" s="105"/>
      <c r="BG488" s="105"/>
      <c r="BH488" s="105"/>
      <c r="BI488" s="105"/>
      <c r="BJ488" s="105"/>
    </row>
    <row r="489" spans="2:62" ht="20.100000000000001" hidden="1" customHeight="1" outlineLevel="1">
      <c r="B489" s="99"/>
      <c r="C489" s="908"/>
      <c r="D489" s="909"/>
      <c r="E489" s="909"/>
      <c r="F489" s="910"/>
      <c r="G489" s="890"/>
      <c r="H489" s="901"/>
      <c r="I489" s="152"/>
      <c r="J489" s="152"/>
      <c r="K489" s="152"/>
      <c r="L489" s="152"/>
      <c r="M489" s="152"/>
      <c r="N489" s="152"/>
      <c r="O489" s="152"/>
      <c r="P489" s="153"/>
      <c r="Q489" s="153"/>
      <c r="R489" s="156">
        <f t="shared" si="386"/>
        <v>0</v>
      </c>
      <c r="S489" s="156">
        <f t="shared" si="387"/>
        <v>0</v>
      </c>
      <c r="U489" s="157">
        <f>I489*$I$7+J489*$J$7+K489*$K$7+L489*$L$7+M489*$M$7+N489*$N$7+O489*$O$7+R489+S489</f>
        <v>0</v>
      </c>
      <c r="W489" s="152"/>
      <c r="X489" s="152"/>
      <c r="Y489" s="152"/>
      <c r="Z489" s="152"/>
      <c r="AA489" s="152"/>
      <c r="AB489" s="152"/>
      <c r="AC489" s="347"/>
      <c r="AD489" s="152"/>
      <c r="AE489" s="152"/>
      <c r="AF489" s="152"/>
      <c r="AG489" s="152"/>
      <c r="AH489" s="152"/>
      <c r="AI489" s="152"/>
      <c r="AJ489" s="347"/>
      <c r="AK489" s="152"/>
      <c r="AL489" s="152"/>
      <c r="AM489" s="295"/>
      <c r="AN489" s="228"/>
      <c r="AO489" s="228"/>
      <c r="AP489" s="228"/>
      <c r="AQ489" s="228"/>
      <c r="AR489" s="228"/>
      <c r="AS489" s="348"/>
      <c r="AT489" s="264">
        <f t="shared" si="363"/>
        <v>0</v>
      </c>
      <c r="AU489" s="259"/>
      <c r="AV489" s="265">
        <f t="shared" ref="AV489:AV503" si="390">AK489*$AK$7+AL489*$AL$7+AM489*$AM$7+SUM(AN489:AR489)*(1+Gewinn)*(1+SicherheitAngebot)+AT489/Zuschläge_IBN+AT489</f>
        <v>0</v>
      </c>
      <c r="AX489" s="265">
        <f>U489+AV489</f>
        <v>0</v>
      </c>
      <c r="AZ489" s="492">
        <f t="shared" ref="AZ489:AZ503" si="391">U489/(1+SicherheitAngebot)*(1+Sicherheit)</f>
        <v>0</v>
      </c>
      <c r="BB489" s="492">
        <f t="shared" ref="BB489:BB503" si="392">AV489/(1+SicherheitAngebot)*(1+Sicherheit)</f>
        <v>0</v>
      </c>
      <c r="BD489" s="265">
        <f>AZ489+BB489</f>
        <v>0</v>
      </c>
      <c r="BE489" s="105"/>
      <c r="BF489" s="105"/>
      <c r="BG489" s="105"/>
      <c r="BH489" s="105"/>
      <c r="BI489" s="105"/>
      <c r="BJ489" s="105"/>
    </row>
    <row r="490" spans="2:62" ht="20.100000000000001" hidden="1" customHeight="1" outlineLevel="1">
      <c r="B490" s="100"/>
      <c r="C490" s="908"/>
      <c r="D490" s="909"/>
      <c r="E490" s="909"/>
      <c r="F490" s="910"/>
      <c r="G490" s="890"/>
      <c r="H490" s="891"/>
      <c r="I490" s="152"/>
      <c r="J490" s="152"/>
      <c r="K490" s="152"/>
      <c r="L490" s="152"/>
      <c r="M490" s="152"/>
      <c r="N490" s="152"/>
      <c r="O490" s="152"/>
      <c r="P490" s="153"/>
      <c r="Q490" s="153"/>
      <c r="R490" s="156">
        <f t="shared" si="386"/>
        <v>0</v>
      </c>
      <c r="S490" s="156">
        <f t="shared" si="387"/>
        <v>0</v>
      </c>
      <c r="U490" s="157">
        <f t="shared" ref="U490:U503" si="393">I490*$I$7+J490*$J$7+K490*$K$7+L490*$L$7+M490*$M$7+N490*$N$7+O490*$O$7+R490+S490</f>
        <v>0</v>
      </c>
      <c r="W490" s="152"/>
      <c r="X490" s="152"/>
      <c r="Y490" s="152"/>
      <c r="Z490" s="152"/>
      <c r="AA490" s="152"/>
      <c r="AB490" s="152"/>
      <c r="AC490" s="347"/>
      <c r="AD490" s="152"/>
      <c r="AE490" s="152"/>
      <c r="AF490" s="152"/>
      <c r="AG490" s="152"/>
      <c r="AH490" s="152"/>
      <c r="AI490" s="152"/>
      <c r="AJ490" s="347"/>
      <c r="AK490" s="152"/>
      <c r="AL490" s="152"/>
      <c r="AM490" s="295"/>
      <c r="AN490" s="228"/>
      <c r="AO490" s="228"/>
      <c r="AP490" s="228"/>
      <c r="AQ490" s="228"/>
      <c r="AR490" s="228"/>
      <c r="AS490" s="348"/>
      <c r="AT490" s="264">
        <f t="shared" si="363"/>
        <v>0</v>
      </c>
      <c r="AU490" s="259"/>
      <c r="AV490" s="265">
        <f t="shared" si="390"/>
        <v>0</v>
      </c>
      <c r="AX490" s="265">
        <f t="shared" ref="AX490:AX503" si="394">U490+AV490</f>
        <v>0</v>
      </c>
      <c r="AZ490" s="492">
        <f t="shared" si="391"/>
        <v>0</v>
      </c>
      <c r="BB490" s="492">
        <f t="shared" si="392"/>
        <v>0</v>
      </c>
      <c r="BD490" s="265">
        <f t="shared" ref="BD490:BD503" si="395">AZ490+BB490</f>
        <v>0</v>
      </c>
      <c r="BE490" s="105"/>
      <c r="BF490" s="105"/>
      <c r="BG490" s="105"/>
      <c r="BH490" s="105"/>
      <c r="BI490" s="105"/>
      <c r="BJ490" s="105"/>
    </row>
    <row r="491" spans="2:62" ht="20.100000000000001" hidden="1" customHeight="1" outlineLevel="1">
      <c r="B491" s="100"/>
      <c r="C491" s="908"/>
      <c r="D491" s="909"/>
      <c r="E491" s="909"/>
      <c r="F491" s="910"/>
      <c r="G491" s="890"/>
      <c r="H491" s="891"/>
      <c r="I491" s="152"/>
      <c r="J491" s="152"/>
      <c r="K491" s="152"/>
      <c r="L491" s="152"/>
      <c r="M491" s="152"/>
      <c r="N491" s="152"/>
      <c r="O491" s="152"/>
      <c r="P491" s="153"/>
      <c r="Q491" s="153"/>
      <c r="R491" s="156">
        <f t="shared" si="386"/>
        <v>0</v>
      </c>
      <c r="S491" s="156">
        <f t="shared" si="387"/>
        <v>0</v>
      </c>
      <c r="U491" s="157">
        <f t="shared" si="393"/>
        <v>0</v>
      </c>
      <c r="W491" s="152"/>
      <c r="X491" s="152"/>
      <c r="Y491" s="152"/>
      <c r="Z491" s="152"/>
      <c r="AA491" s="152"/>
      <c r="AB491" s="152"/>
      <c r="AC491" s="347"/>
      <c r="AD491" s="152"/>
      <c r="AE491" s="152"/>
      <c r="AF491" s="152"/>
      <c r="AG491" s="152"/>
      <c r="AH491" s="152"/>
      <c r="AI491" s="152"/>
      <c r="AJ491" s="347"/>
      <c r="AK491" s="152"/>
      <c r="AL491" s="152"/>
      <c r="AM491" s="295"/>
      <c r="AN491" s="228"/>
      <c r="AO491" s="228"/>
      <c r="AP491" s="228"/>
      <c r="AQ491" s="228"/>
      <c r="AR491" s="228"/>
      <c r="AS491" s="348"/>
      <c r="AT491" s="264">
        <f t="shared" si="363"/>
        <v>0</v>
      </c>
      <c r="AU491" s="259"/>
      <c r="AV491" s="265">
        <f t="shared" si="390"/>
        <v>0</v>
      </c>
      <c r="AX491" s="265">
        <f t="shared" si="394"/>
        <v>0</v>
      </c>
      <c r="AZ491" s="492">
        <f t="shared" si="391"/>
        <v>0</v>
      </c>
      <c r="BB491" s="492">
        <f t="shared" si="392"/>
        <v>0</v>
      </c>
      <c r="BD491" s="265">
        <f t="shared" si="395"/>
        <v>0</v>
      </c>
      <c r="BE491" s="105"/>
      <c r="BF491" s="105"/>
      <c r="BG491" s="105"/>
      <c r="BH491" s="105"/>
      <c r="BI491" s="105"/>
      <c r="BJ491" s="105"/>
    </row>
    <row r="492" spans="2:62" ht="20.100000000000001" hidden="1" customHeight="1" outlineLevel="1">
      <c r="B492" s="100"/>
      <c r="C492" s="908"/>
      <c r="D492" s="909"/>
      <c r="E492" s="909"/>
      <c r="F492" s="910"/>
      <c r="G492" s="890"/>
      <c r="H492" s="891"/>
      <c r="I492" s="152"/>
      <c r="J492" s="152"/>
      <c r="K492" s="152"/>
      <c r="L492" s="152"/>
      <c r="M492" s="152"/>
      <c r="N492" s="152"/>
      <c r="O492" s="152"/>
      <c r="P492" s="153"/>
      <c r="Q492" s="153"/>
      <c r="R492" s="156">
        <f t="shared" si="386"/>
        <v>0</v>
      </c>
      <c r="S492" s="156">
        <f t="shared" si="387"/>
        <v>0</v>
      </c>
      <c r="U492" s="157">
        <f t="shared" si="393"/>
        <v>0</v>
      </c>
      <c r="W492" s="152"/>
      <c r="X492" s="152"/>
      <c r="Y492" s="152"/>
      <c r="Z492" s="152"/>
      <c r="AA492" s="152"/>
      <c r="AB492" s="152"/>
      <c r="AC492" s="347"/>
      <c r="AD492" s="152"/>
      <c r="AE492" s="152"/>
      <c r="AF492" s="152"/>
      <c r="AG492" s="152"/>
      <c r="AH492" s="152"/>
      <c r="AI492" s="152"/>
      <c r="AJ492" s="347"/>
      <c r="AK492" s="152"/>
      <c r="AL492" s="152"/>
      <c r="AM492" s="295"/>
      <c r="AN492" s="228"/>
      <c r="AO492" s="228"/>
      <c r="AP492" s="228"/>
      <c r="AQ492" s="228"/>
      <c r="AR492" s="228"/>
      <c r="AS492" s="348"/>
      <c r="AT492" s="264">
        <f t="shared" si="363"/>
        <v>0</v>
      </c>
      <c r="AU492" s="259"/>
      <c r="AV492" s="265">
        <f t="shared" si="390"/>
        <v>0</v>
      </c>
      <c r="AX492" s="265">
        <f t="shared" si="394"/>
        <v>0</v>
      </c>
      <c r="AZ492" s="492">
        <f t="shared" si="391"/>
        <v>0</v>
      </c>
      <c r="BB492" s="492">
        <f t="shared" si="392"/>
        <v>0</v>
      </c>
      <c r="BD492" s="265">
        <f t="shared" si="395"/>
        <v>0</v>
      </c>
      <c r="BE492" s="105"/>
      <c r="BF492" s="105"/>
      <c r="BG492" s="105"/>
      <c r="BH492" s="105"/>
      <c r="BI492" s="105"/>
      <c r="BJ492" s="105"/>
    </row>
    <row r="493" spans="2:62" ht="20.100000000000001" hidden="1" customHeight="1" outlineLevel="1">
      <c r="B493" s="100"/>
      <c r="C493" s="908"/>
      <c r="D493" s="909"/>
      <c r="E493" s="909"/>
      <c r="F493" s="910"/>
      <c r="G493" s="890"/>
      <c r="H493" s="891"/>
      <c r="I493" s="152"/>
      <c r="J493" s="152"/>
      <c r="K493" s="152"/>
      <c r="L493" s="152"/>
      <c r="M493" s="152"/>
      <c r="N493" s="152"/>
      <c r="O493" s="152"/>
      <c r="P493" s="153"/>
      <c r="Q493" s="153"/>
      <c r="R493" s="156">
        <f t="shared" si="386"/>
        <v>0</v>
      </c>
      <c r="S493" s="156">
        <f t="shared" si="387"/>
        <v>0</v>
      </c>
      <c r="U493" s="157">
        <f t="shared" si="393"/>
        <v>0</v>
      </c>
      <c r="W493" s="152"/>
      <c r="X493" s="152"/>
      <c r="Y493" s="152"/>
      <c r="Z493" s="152"/>
      <c r="AA493" s="152"/>
      <c r="AB493" s="152"/>
      <c r="AC493" s="347"/>
      <c r="AD493" s="152"/>
      <c r="AE493" s="152"/>
      <c r="AF493" s="152"/>
      <c r="AG493" s="152"/>
      <c r="AH493" s="152"/>
      <c r="AI493" s="152"/>
      <c r="AJ493" s="347"/>
      <c r="AK493" s="152"/>
      <c r="AL493" s="152"/>
      <c r="AM493" s="295"/>
      <c r="AN493" s="228"/>
      <c r="AO493" s="228"/>
      <c r="AP493" s="228"/>
      <c r="AQ493" s="228"/>
      <c r="AR493" s="228"/>
      <c r="AS493" s="348"/>
      <c r="AT493" s="264">
        <f t="shared" si="363"/>
        <v>0</v>
      </c>
      <c r="AU493" s="259"/>
      <c r="AV493" s="265">
        <f t="shared" si="390"/>
        <v>0</v>
      </c>
      <c r="AX493" s="265">
        <f t="shared" si="394"/>
        <v>0</v>
      </c>
      <c r="AZ493" s="492">
        <f t="shared" si="391"/>
        <v>0</v>
      </c>
      <c r="BB493" s="492">
        <f t="shared" si="392"/>
        <v>0</v>
      </c>
      <c r="BD493" s="265">
        <f t="shared" si="395"/>
        <v>0</v>
      </c>
      <c r="BE493" s="105"/>
      <c r="BF493" s="105"/>
      <c r="BG493" s="105"/>
      <c r="BH493" s="105"/>
      <c r="BI493" s="105"/>
      <c r="BJ493" s="105"/>
    </row>
    <row r="494" spans="2:62" ht="20.100000000000001" hidden="1" customHeight="1" outlineLevel="1">
      <c r="B494" s="100"/>
      <c r="C494" s="908"/>
      <c r="D494" s="909"/>
      <c r="E494" s="909"/>
      <c r="F494" s="910"/>
      <c r="G494" s="890"/>
      <c r="H494" s="891"/>
      <c r="I494" s="152"/>
      <c r="J494" s="152"/>
      <c r="K494" s="152"/>
      <c r="L494" s="152"/>
      <c r="M494" s="152"/>
      <c r="N494" s="152"/>
      <c r="O494" s="152"/>
      <c r="P494" s="153"/>
      <c r="Q494" s="153"/>
      <c r="R494" s="156">
        <f t="shared" si="386"/>
        <v>0</v>
      </c>
      <c r="S494" s="156">
        <f t="shared" si="387"/>
        <v>0</v>
      </c>
      <c r="U494" s="157">
        <f t="shared" si="393"/>
        <v>0</v>
      </c>
      <c r="W494" s="152"/>
      <c r="X494" s="152"/>
      <c r="Y494" s="152"/>
      <c r="Z494" s="152"/>
      <c r="AA494" s="152"/>
      <c r="AB494" s="152"/>
      <c r="AC494" s="347"/>
      <c r="AD494" s="152"/>
      <c r="AE494" s="152"/>
      <c r="AF494" s="152"/>
      <c r="AG494" s="152"/>
      <c r="AH494" s="152"/>
      <c r="AI494" s="152"/>
      <c r="AJ494" s="347"/>
      <c r="AK494" s="152"/>
      <c r="AL494" s="152"/>
      <c r="AM494" s="295"/>
      <c r="AN494" s="228"/>
      <c r="AO494" s="228"/>
      <c r="AP494" s="228"/>
      <c r="AQ494" s="228"/>
      <c r="AR494" s="228"/>
      <c r="AS494" s="348"/>
      <c r="AT494" s="264">
        <f t="shared" si="363"/>
        <v>0</v>
      </c>
      <c r="AU494" s="259"/>
      <c r="AV494" s="265">
        <f t="shared" si="390"/>
        <v>0</v>
      </c>
      <c r="AX494" s="265">
        <f t="shared" si="394"/>
        <v>0</v>
      </c>
      <c r="AZ494" s="492">
        <f t="shared" si="391"/>
        <v>0</v>
      </c>
      <c r="BB494" s="492">
        <f t="shared" si="392"/>
        <v>0</v>
      </c>
      <c r="BD494" s="265">
        <f t="shared" si="395"/>
        <v>0</v>
      </c>
      <c r="BE494" s="105"/>
      <c r="BF494" s="105"/>
      <c r="BG494" s="105"/>
      <c r="BH494" s="105"/>
      <c r="BI494" s="105"/>
      <c r="BJ494" s="105"/>
    </row>
    <row r="495" spans="2:62" ht="20.100000000000001" hidden="1" customHeight="1" outlineLevel="1">
      <c r="B495" s="100"/>
      <c r="C495" s="908"/>
      <c r="D495" s="909"/>
      <c r="E495" s="909"/>
      <c r="F495" s="910"/>
      <c r="G495" s="890"/>
      <c r="H495" s="891"/>
      <c r="I495" s="152"/>
      <c r="J495" s="152"/>
      <c r="K495" s="152"/>
      <c r="L495" s="152"/>
      <c r="M495" s="152"/>
      <c r="N495" s="152"/>
      <c r="O495" s="152"/>
      <c r="P495" s="153"/>
      <c r="Q495" s="153"/>
      <c r="R495" s="156">
        <f t="shared" si="386"/>
        <v>0</v>
      </c>
      <c r="S495" s="156">
        <f t="shared" si="387"/>
        <v>0</v>
      </c>
      <c r="U495" s="157">
        <f t="shared" si="393"/>
        <v>0</v>
      </c>
      <c r="W495" s="152"/>
      <c r="X495" s="152"/>
      <c r="Y495" s="152"/>
      <c r="Z495" s="152"/>
      <c r="AA495" s="152"/>
      <c r="AB495" s="152"/>
      <c r="AC495" s="347"/>
      <c r="AD495" s="152"/>
      <c r="AE495" s="152"/>
      <c r="AF495" s="152"/>
      <c r="AG495" s="152"/>
      <c r="AH495" s="152"/>
      <c r="AI495" s="152"/>
      <c r="AJ495" s="347"/>
      <c r="AK495" s="152"/>
      <c r="AL495" s="152"/>
      <c r="AM495" s="295"/>
      <c r="AN495" s="228"/>
      <c r="AO495" s="228"/>
      <c r="AP495" s="228"/>
      <c r="AQ495" s="228"/>
      <c r="AR495" s="228"/>
      <c r="AS495" s="348"/>
      <c r="AT495" s="264">
        <f t="shared" si="363"/>
        <v>0</v>
      </c>
      <c r="AU495" s="259"/>
      <c r="AV495" s="265">
        <f t="shared" si="390"/>
        <v>0</v>
      </c>
      <c r="AX495" s="265">
        <f t="shared" si="394"/>
        <v>0</v>
      </c>
      <c r="AZ495" s="492">
        <f t="shared" si="391"/>
        <v>0</v>
      </c>
      <c r="BB495" s="492">
        <f t="shared" si="392"/>
        <v>0</v>
      </c>
      <c r="BD495" s="265">
        <f t="shared" si="395"/>
        <v>0</v>
      </c>
      <c r="BE495" s="105"/>
      <c r="BF495" s="105"/>
      <c r="BG495" s="105"/>
      <c r="BH495" s="105"/>
      <c r="BI495" s="105"/>
      <c r="BJ495" s="105"/>
    </row>
    <row r="496" spans="2:62" ht="20.100000000000001" hidden="1" customHeight="1" outlineLevel="1">
      <c r="B496" s="100"/>
      <c r="C496" s="908"/>
      <c r="D496" s="909"/>
      <c r="E496" s="909"/>
      <c r="F496" s="910"/>
      <c r="G496" s="890"/>
      <c r="H496" s="891"/>
      <c r="I496" s="152"/>
      <c r="J496" s="152"/>
      <c r="K496" s="152"/>
      <c r="L496" s="152"/>
      <c r="M496" s="152"/>
      <c r="N496" s="152"/>
      <c r="O496" s="152"/>
      <c r="P496" s="153"/>
      <c r="Q496" s="153"/>
      <c r="R496" s="156">
        <f t="shared" si="386"/>
        <v>0</v>
      </c>
      <c r="S496" s="156">
        <f t="shared" si="387"/>
        <v>0</v>
      </c>
      <c r="U496" s="157">
        <f t="shared" si="393"/>
        <v>0</v>
      </c>
      <c r="W496" s="152"/>
      <c r="X496" s="152"/>
      <c r="Y496" s="152"/>
      <c r="Z496" s="152"/>
      <c r="AA496" s="152"/>
      <c r="AB496" s="152"/>
      <c r="AC496" s="347"/>
      <c r="AD496" s="152"/>
      <c r="AE496" s="152"/>
      <c r="AF496" s="152"/>
      <c r="AG496" s="152"/>
      <c r="AH496" s="152"/>
      <c r="AI496" s="152"/>
      <c r="AJ496" s="347"/>
      <c r="AK496" s="152"/>
      <c r="AL496" s="152"/>
      <c r="AM496" s="295"/>
      <c r="AN496" s="228"/>
      <c r="AO496" s="228"/>
      <c r="AP496" s="228"/>
      <c r="AQ496" s="228"/>
      <c r="AR496" s="228"/>
      <c r="AS496" s="348"/>
      <c r="AT496" s="264">
        <f t="shared" si="363"/>
        <v>0</v>
      </c>
      <c r="AU496" s="259"/>
      <c r="AV496" s="265">
        <f t="shared" si="390"/>
        <v>0</v>
      </c>
      <c r="AX496" s="265">
        <f t="shared" si="394"/>
        <v>0</v>
      </c>
      <c r="AZ496" s="492">
        <f t="shared" si="391"/>
        <v>0</v>
      </c>
      <c r="BB496" s="492">
        <f t="shared" si="392"/>
        <v>0</v>
      </c>
      <c r="BD496" s="265">
        <f t="shared" si="395"/>
        <v>0</v>
      </c>
      <c r="BE496" s="105"/>
      <c r="BF496" s="105"/>
      <c r="BG496" s="105"/>
      <c r="BH496" s="105"/>
      <c r="BI496" s="105"/>
      <c r="BJ496" s="105"/>
    </row>
    <row r="497" spans="2:62" ht="20.100000000000001" hidden="1" customHeight="1" outlineLevel="1">
      <c r="B497" s="100"/>
      <c r="C497" s="908"/>
      <c r="D497" s="909"/>
      <c r="E497" s="909"/>
      <c r="F497" s="910"/>
      <c r="G497" s="890"/>
      <c r="H497" s="891"/>
      <c r="I497" s="152"/>
      <c r="J497" s="152"/>
      <c r="K497" s="152"/>
      <c r="L497" s="152"/>
      <c r="M497" s="152"/>
      <c r="N497" s="152"/>
      <c r="O497" s="152"/>
      <c r="P497" s="153"/>
      <c r="Q497" s="153"/>
      <c r="R497" s="156">
        <f t="shared" si="386"/>
        <v>0</v>
      </c>
      <c r="S497" s="156">
        <f t="shared" si="387"/>
        <v>0</v>
      </c>
      <c r="U497" s="157">
        <f t="shared" si="393"/>
        <v>0</v>
      </c>
      <c r="W497" s="152"/>
      <c r="X497" s="152"/>
      <c r="Y497" s="152"/>
      <c r="Z497" s="152"/>
      <c r="AA497" s="152"/>
      <c r="AB497" s="152"/>
      <c r="AC497" s="347"/>
      <c r="AD497" s="152"/>
      <c r="AE497" s="152"/>
      <c r="AF497" s="152"/>
      <c r="AG497" s="152"/>
      <c r="AH497" s="152"/>
      <c r="AI497" s="152"/>
      <c r="AJ497" s="347"/>
      <c r="AK497" s="152"/>
      <c r="AL497" s="152"/>
      <c r="AM497" s="295"/>
      <c r="AN497" s="228"/>
      <c r="AO497" s="228"/>
      <c r="AP497" s="228"/>
      <c r="AQ497" s="228"/>
      <c r="AR497" s="228"/>
      <c r="AS497" s="348"/>
      <c r="AT497" s="264">
        <f t="shared" si="363"/>
        <v>0</v>
      </c>
      <c r="AU497" s="259"/>
      <c r="AV497" s="265">
        <f t="shared" si="390"/>
        <v>0</v>
      </c>
      <c r="AX497" s="265">
        <f t="shared" si="394"/>
        <v>0</v>
      </c>
      <c r="AZ497" s="492">
        <f t="shared" si="391"/>
        <v>0</v>
      </c>
      <c r="BB497" s="492">
        <f t="shared" si="392"/>
        <v>0</v>
      </c>
      <c r="BD497" s="265">
        <f t="shared" si="395"/>
        <v>0</v>
      </c>
      <c r="BE497" s="105"/>
      <c r="BF497" s="105"/>
      <c r="BG497" s="105"/>
      <c r="BH497" s="105"/>
      <c r="BI497" s="105"/>
      <c r="BJ497" s="105"/>
    </row>
    <row r="498" spans="2:62" ht="20.100000000000001" hidden="1" customHeight="1" outlineLevel="1">
      <c r="B498" s="100"/>
      <c r="C498" s="908"/>
      <c r="D498" s="909"/>
      <c r="E498" s="909"/>
      <c r="F498" s="910"/>
      <c r="G498" s="890"/>
      <c r="H498" s="891"/>
      <c r="I498" s="152"/>
      <c r="J498" s="152"/>
      <c r="K498" s="152"/>
      <c r="L498" s="152"/>
      <c r="M498" s="152"/>
      <c r="N498" s="152"/>
      <c r="O498" s="152"/>
      <c r="P498" s="153"/>
      <c r="Q498" s="153"/>
      <c r="R498" s="156">
        <f t="shared" si="386"/>
        <v>0</v>
      </c>
      <c r="S498" s="156">
        <f t="shared" si="387"/>
        <v>0</v>
      </c>
      <c r="U498" s="157">
        <f t="shared" si="393"/>
        <v>0</v>
      </c>
      <c r="W498" s="152"/>
      <c r="X498" s="152"/>
      <c r="Y498" s="152"/>
      <c r="Z498" s="152"/>
      <c r="AA498" s="152"/>
      <c r="AB498" s="152"/>
      <c r="AC498" s="347"/>
      <c r="AD498" s="152"/>
      <c r="AE498" s="152"/>
      <c r="AF498" s="152"/>
      <c r="AG498" s="152"/>
      <c r="AH498" s="152"/>
      <c r="AI498" s="152"/>
      <c r="AJ498" s="347"/>
      <c r="AK498" s="152"/>
      <c r="AL498" s="152"/>
      <c r="AM498" s="295"/>
      <c r="AN498" s="228"/>
      <c r="AO498" s="228"/>
      <c r="AP498" s="228"/>
      <c r="AQ498" s="228"/>
      <c r="AR498" s="228"/>
      <c r="AS498" s="348"/>
      <c r="AT498" s="264">
        <f t="shared" si="363"/>
        <v>0</v>
      </c>
      <c r="AU498" s="259"/>
      <c r="AV498" s="265">
        <f t="shared" si="390"/>
        <v>0</v>
      </c>
      <c r="AX498" s="265">
        <f t="shared" si="394"/>
        <v>0</v>
      </c>
      <c r="AZ498" s="492">
        <f t="shared" si="391"/>
        <v>0</v>
      </c>
      <c r="BB498" s="492">
        <f t="shared" si="392"/>
        <v>0</v>
      </c>
      <c r="BD498" s="265">
        <f t="shared" si="395"/>
        <v>0</v>
      </c>
      <c r="BE498" s="105"/>
      <c r="BF498" s="105"/>
      <c r="BG498" s="105"/>
      <c r="BH498" s="105"/>
      <c r="BI498" s="105"/>
      <c r="BJ498" s="105"/>
    </row>
    <row r="499" spans="2:62" ht="20.100000000000001" hidden="1" customHeight="1" outlineLevel="1">
      <c r="B499" s="100"/>
      <c r="C499" s="908"/>
      <c r="D499" s="909"/>
      <c r="E499" s="909"/>
      <c r="F499" s="910"/>
      <c r="G499" s="890"/>
      <c r="H499" s="891"/>
      <c r="I499" s="152"/>
      <c r="J499" s="152"/>
      <c r="K499" s="152"/>
      <c r="L499" s="152"/>
      <c r="M499" s="152"/>
      <c r="N499" s="152"/>
      <c r="O499" s="152"/>
      <c r="P499" s="153"/>
      <c r="Q499" s="153"/>
      <c r="R499" s="156">
        <f t="shared" si="386"/>
        <v>0</v>
      </c>
      <c r="S499" s="156">
        <f t="shared" si="387"/>
        <v>0</v>
      </c>
      <c r="U499" s="157">
        <f t="shared" si="393"/>
        <v>0</v>
      </c>
      <c r="W499" s="152"/>
      <c r="X499" s="152"/>
      <c r="Y499" s="152"/>
      <c r="Z499" s="152"/>
      <c r="AA499" s="152"/>
      <c r="AB499" s="152"/>
      <c r="AC499" s="347"/>
      <c r="AD499" s="152"/>
      <c r="AE499" s="152"/>
      <c r="AF499" s="152"/>
      <c r="AG499" s="152"/>
      <c r="AH499" s="152"/>
      <c r="AI499" s="152"/>
      <c r="AJ499" s="347"/>
      <c r="AK499" s="152"/>
      <c r="AL499" s="152"/>
      <c r="AM499" s="295"/>
      <c r="AN499" s="228"/>
      <c r="AO499" s="228"/>
      <c r="AP499" s="228"/>
      <c r="AQ499" s="228"/>
      <c r="AR499" s="228"/>
      <c r="AS499" s="348"/>
      <c r="AT499" s="264">
        <f t="shared" si="363"/>
        <v>0</v>
      </c>
      <c r="AU499" s="259"/>
      <c r="AV499" s="265">
        <f t="shared" si="390"/>
        <v>0</v>
      </c>
      <c r="AX499" s="265">
        <f t="shared" si="394"/>
        <v>0</v>
      </c>
      <c r="AZ499" s="492">
        <f t="shared" si="391"/>
        <v>0</v>
      </c>
      <c r="BB499" s="492">
        <f t="shared" si="392"/>
        <v>0</v>
      </c>
      <c r="BD499" s="265">
        <f t="shared" si="395"/>
        <v>0</v>
      </c>
      <c r="BE499" s="105"/>
      <c r="BF499" s="105"/>
      <c r="BG499" s="105"/>
      <c r="BH499" s="105"/>
      <c r="BI499" s="105"/>
      <c r="BJ499" s="105"/>
    </row>
    <row r="500" spans="2:62" ht="20.100000000000001" hidden="1" customHeight="1" outlineLevel="1">
      <c r="B500" s="100"/>
      <c r="C500" s="908"/>
      <c r="D500" s="909"/>
      <c r="E500" s="909"/>
      <c r="F500" s="910"/>
      <c r="G500" s="890"/>
      <c r="H500" s="891"/>
      <c r="I500" s="152"/>
      <c r="J500" s="152"/>
      <c r="K500" s="152"/>
      <c r="L500" s="152"/>
      <c r="M500" s="152"/>
      <c r="N500" s="152"/>
      <c r="O500" s="152"/>
      <c r="P500" s="153"/>
      <c r="Q500" s="153"/>
      <c r="R500" s="156">
        <f t="shared" si="386"/>
        <v>0</v>
      </c>
      <c r="S500" s="156">
        <f t="shared" si="387"/>
        <v>0</v>
      </c>
      <c r="U500" s="157">
        <f t="shared" si="393"/>
        <v>0</v>
      </c>
      <c r="W500" s="152"/>
      <c r="X500" s="152"/>
      <c r="Y500" s="152"/>
      <c r="Z500" s="152"/>
      <c r="AA500" s="152"/>
      <c r="AB500" s="152"/>
      <c r="AC500" s="347"/>
      <c r="AD500" s="152"/>
      <c r="AE500" s="152"/>
      <c r="AF500" s="152"/>
      <c r="AG500" s="152"/>
      <c r="AH500" s="152"/>
      <c r="AI500" s="152"/>
      <c r="AJ500" s="347"/>
      <c r="AK500" s="152"/>
      <c r="AL500" s="152"/>
      <c r="AM500" s="295"/>
      <c r="AN500" s="228"/>
      <c r="AO500" s="228"/>
      <c r="AP500" s="228"/>
      <c r="AQ500" s="228"/>
      <c r="AR500" s="228"/>
      <c r="AS500" s="348"/>
      <c r="AT500" s="264">
        <f t="shared" si="363"/>
        <v>0</v>
      </c>
      <c r="AU500" s="259"/>
      <c r="AV500" s="265">
        <f t="shared" si="390"/>
        <v>0</v>
      </c>
      <c r="AX500" s="265">
        <f t="shared" si="394"/>
        <v>0</v>
      </c>
      <c r="AZ500" s="492">
        <f t="shared" si="391"/>
        <v>0</v>
      </c>
      <c r="BB500" s="492">
        <f t="shared" si="392"/>
        <v>0</v>
      </c>
      <c r="BD500" s="265">
        <f t="shared" si="395"/>
        <v>0</v>
      </c>
      <c r="BE500" s="105"/>
      <c r="BF500" s="105"/>
      <c r="BG500" s="105"/>
      <c r="BH500" s="105"/>
      <c r="BI500" s="105"/>
      <c r="BJ500" s="105"/>
    </row>
    <row r="501" spans="2:62" ht="20.100000000000001" hidden="1" customHeight="1" outlineLevel="1">
      <c r="B501" s="100"/>
      <c r="C501" s="908"/>
      <c r="D501" s="909"/>
      <c r="E501" s="909"/>
      <c r="F501" s="910"/>
      <c r="G501" s="890"/>
      <c r="H501" s="891"/>
      <c r="I501" s="152"/>
      <c r="J501" s="152"/>
      <c r="K501" s="152"/>
      <c r="L501" s="152"/>
      <c r="M501" s="152"/>
      <c r="N501" s="152"/>
      <c r="O501" s="152"/>
      <c r="P501" s="153"/>
      <c r="Q501" s="153"/>
      <c r="R501" s="156">
        <f t="shared" si="386"/>
        <v>0</v>
      </c>
      <c r="S501" s="156">
        <f t="shared" si="387"/>
        <v>0</v>
      </c>
      <c r="U501" s="157">
        <f t="shared" si="393"/>
        <v>0</v>
      </c>
      <c r="W501" s="152"/>
      <c r="X501" s="152"/>
      <c r="Y501" s="152"/>
      <c r="Z501" s="152"/>
      <c r="AA501" s="152"/>
      <c r="AB501" s="152"/>
      <c r="AC501" s="347"/>
      <c r="AD501" s="152"/>
      <c r="AE501" s="152"/>
      <c r="AF501" s="152"/>
      <c r="AG501" s="152"/>
      <c r="AH501" s="152"/>
      <c r="AI501" s="152"/>
      <c r="AJ501" s="347"/>
      <c r="AK501" s="152"/>
      <c r="AL501" s="152"/>
      <c r="AM501" s="295"/>
      <c r="AN501" s="228"/>
      <c r="AO501" s="228"/>
      <c r="AP501" s="228"/>
      <c r="AQ501" s="228"/>
      <c r="AR501" s="228"/>
      <c r="AS501" s="348"/>
      <c r="AT501" s="264">
        <f t="shared" si="363"/>
        <v>0</v>
      </c>
      <c r="AU501" s="259"/>
      <c r="AV501" s="265">
        <f t="shared" si="390"/>
        <v>0</v>
      </c>
      <c r="AX501" s="265">
        <f t="shared" si="394"/>
        <v>0</v>
      </c>
      <c r="AZ501" s="492">
        <f t="shared" si="391"/>
        <v>0</v>
      </c>
      <c r="BB501" s="492">
        <f t="shared" si="392"/>
        <v>0</v>
      </c>
      <c r="BD501" s="265">
        <f t="shared" si="395"/>
        <v>0</v>
      </c>
      <c r="BE501" s="105"/>
      <c r="BF501" s="105"/>
      <c r="BG501" s="105"/>
      <c r="BH501" s="105"/>
      <c r="BI501" s="105"/>
      <c r="BJ501" s="105"/>
    </row>
    <row r="502" spans="2:62" ht="20.100000000000001" hidden="1" customHeight="1" outlineLevel="1">
      <c r="B502" s="100"/>
      <c r="C502" s="908"/>
      <c r="D502" s="909"/>
      <c r="E502" s="909"/>
      <c r="F502" s="910"/>
      <c r="G502" s="890"/>
      <c r="H502" s="891"/>
      <c r="I502" s="152"/>
      <c r="J502" s="152"/>
      <c r="K502" s="152"/>
      <c r="L502" s="152"/>
      <c r="M502" s="152"/>
      <c r="N502" s="152"/>
      <c r="O502" s="152"/>
      <c r="P502" s="153"/>
      <c r="Q502" s="153"/>
      <c r="R502" s="156">
        <f t="shared" si="386"/>
        <v>0</v>
      </c>
      <c r="S502" s="156">
        <f t="shared" si="387"/>
        <v>0</v>
      </c>
      <c r="U502" s="157">
        <f t="shared" si="393"/>
        <v>0</v>
      </c>
      <c r="W502" s="152"/>
      <c r="X502" s="152"/>
      <c r="Y502" s="152"/>
      <c r="Z502" s="152"/>
      <c r="AA502" s="152"/>
      <c r="AB502" s="152"/>
      <c r="AC502" s="347"/>
      <c r="AD502" s="152"/>
      <c r="AE502" s="152"/>
      <c r="AF502" s="152"/>
      <c r="AG502" s="152"/>
      <c r="AH502" s="152"/>
      <c r="AI502" s="152"/>
      <c r="AJ502" s="347"/>
      <c r="AK502" s="152"/>
      <c r="AL502" s="152"/>
      <c r="AM502" s="295"/>
      <c r="AN502" s="228"/>
      <c r="AO502" s="228"/>
      <c r="AP502" s="228"/>
      <c r="AQ502" s="228"/>
      <c r="AR502" s="228"/>
      <c r="AS502" s="348"/>
      <c r="AT502" s="264">
        <f t="shared" si="363"/>
        <v>0</v>
      </c>
      <c r="AU502" s="259"/>
      <c r="AV502" s="265">
        <f t="shared" si="390"/>
        <v>0</v>
      </c>
      <c r="AX502" s="265">
        <f t="shared" si="394"/>
        <v>0</v>
      </c>
      <c r="AZ502" s="492">
        <f t="shared" si="391"/>
        <v>0</v>
      </c>
      <c r="BB502" s="492">
        <f t="shared" si="392"/>
        <v>0</v>
      </c>
      <c r="BD502" s="265">
        <f t="shared" si="395"/>
        <v>0</v>
      </c>
      <c r="BE502" s="105"/>
      <c r="BF502" s="105"/>
      <c r="BG502" s="105"/>
      <c r="BH502" s="105"/>
      <c r="BI502" s="105"/>
      <c r="BJ502" s="105"/>
    </row>
    <row r="503" spans="2:62" ht="20.100000000000001" hidden="1" customHeight="1" outlineLevel="1">
      <c r="B503" s="100"/>
      <c r="C503" s="908"/>
      <c r="D503" s="909"/>
      <c r="E503" s="909"/>
      <c r="F503" s="910"/>
      <c r="G503" s="890"/>
      <c r="H503" s="891"/>
      <c r="I503" s="152"/>
      <c r="J503" s="152"/>
      <c r="K503" s="152"/>
      <c r="L503" s="152"/>
      <c r="M503" s="152"/>
      <c r="N503" s="152"/>
      <c r="O503" s="152"/>
      <c r="P503" s="153"/>
      <c r="Q503" s="153"/>
      <c r="R503" s="156">
        <f t="shared" si="386"/>
        <v>0</v>
      </c>
      <c r="S503" s="156">
        <f t="shared" si="387"/>
        <v>0</v>
      </c>
      <c r="U503" s="157">
        <f t="shared" si="393"/>
        <v>0</v>
      </c>
      <c r="W503" s="152"/>
      <c r="X503" s="152"/>
      <c r="Y503" s="152"/>
      <c r="Z503" s="152"/>
      <c r="AA503" s="152"/>
      <c r="AB503" s="152"/>
      <c r="AC503" s="347"/>
      <c r="AD503" s="152"/>
      <c r="AE503" s="152"/>
      <c r="AF503" s="152"/>
      <c r="AG503" s="152"/>
      <c r="AH503" s="152"/>
      <c r="AI503" s="152"/>
      <c r="AJ503" s="347"/>
      <c r="AK503" s="152"/>
      <c r="AL503" s="152"/>
      <c r="AM503" s="295"/>
      <c r="AN503" s="228"/>
      <c r="AO503" s="228"/>
      <c r="AP503" s="228"/>
      <c r="AQ503" s="228"/>
      <c r="AR503" s="228"/>
      <c r="AS503" s="348"/>
      <c r="AT503" s="264">
        <f t="shared" si="363"/>
        <v>0</v>
      </c>
      <c r="AU503" s="259"/>
      <c r="AV503" s="265">
        <f t="shared" si="390"/>
        <v>0</v>
      </c>
      <c r="AX503" s="265">
        <f t="shared" si="394"/>
        <v>0</v>
      </c>
      <c r="AZ503" s="492">
        <f t="shared" si="391"/>
        <v>0</v>
      </c>
      <c r="BB503" s="492">
        <f t="shared" si="392"/>
        <v>0</v>
      </c>
      <c r="BD503" s="265">
        <f t="shared" si="395"/>
        <v>0</v>
      </c>
      <c r="BE503" s="105"/>
      <c r="BF503" s="105"/>
      <c r="BG503" s="105"/>
      <c r="BH503" s="105"/>
      <c r="BI503" s="105"/>
      <c r="BJ503" s="105"/>
    </row>
    <row r="504" spans="2:62" ht="9.9499999999999993" hidden="1" customHeight="1" outlineLevel="1">
      <c r="B504" s="101"/>
      <c r="C504" s="208"/>
      <c r="D504" s="208"/>
      <c r="E504" s="208"/>
      <c r="F504" s="208"/>
      <c r="G504" s="237"/>
      <c r="H504" s="207"/>
      <c r="I504" s="257"/>
      <c r="J504" s="257"/>
      <c r="K504" s="257"/>
      <c r="L504" s="257"/>
      <c r="M504" s="257"/>
      <c r="N504" s="257"/>
      <c r="O504" s="257"/>
      <c r="P504" s="256"/>
      <c r="Q504" s="102"/>
      <c r="R504" s="102"/>
      <c r="S504" s="102"/>
      <c r="U504" s="98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Z504" s="493"/>
      <c r="BE504" s="105"/>
      <c r="BF504" s="105"/>
      <c r="BG504" s="105"/>
      <c r="BH504" s="105"/>
      <c r="BI504" s="105"/>
      <c r="BJ504" s="105"/>
    </row>
    <row r="505" spans="2:62" ht="20.100000000000001" customHeight="1" collapsed="1">
      <c r="B505" s="8">
        <f>B488+1</f>
        <v>30</v>
      </c>
      <c r="C505" s="916"/>
      <c r="D505" s="917"/>
      <c r="E505" s="917"/>
      <c r="F505" s="918"/>
      <c r="G505" s="429"/>
      <c r="H505" s="206">
        <v>1</v>
      </c>
      <c r="I505" s="642">
        <f t="shared" ref="I505" si="396">$H505*SUM(I506:I520)</f>
        <v>0</v>
      </c>
      <c r="J505" s="643">
        <f t="shared" ref="J505:O505" si="397">$H505*SUM(J506:J520)</f>
        <v>0</v>
      </c>
      <c r="K505" s="644">
        <f t="shared" si="397"/>
        <v>0</v>
      </c>
      <c r="L505" s="645">
        <f t="shared" si="397"/>
        <v>0</v>
      </c>
      <c r="M505" s="645">
        <f t="shared" si="397"/>
        <v>0</v>
      </c>
      <c r="N505" s="644">
        <f t="shared" si="397"/>
        <v>0</v>
      </c>
      <c r="O505" s="642">
        <f t="shared" si="397"/>
        <v>0</v>
      </c>
      <c r="P505" s="209">
        <f t="shared" ref="P505:Q505" si="398">$H505*SUM(P506:P520)</f>
        <v>0</v>
      </c>
      <c r="Q505" s="210">
        <f t="shared" si="398"/>
        <v>0</v>
      </c>
      <c r="R505" s="136">
        <f t="shared" ref="R505:R520" si="399">P505*(1+Gewinn)*(1+SicherheitAngebot)</f>
        <v>0</v>
      </c>
      <c r="S505" s="137">
        <f t="shared" ref="S505:S520" si="400">Q505*(1+MGKZ)*(1+Gewinn)*(1+SicherheitAngebot)</f>
        <v>0</v>
      </c>
      <c r="U505" s="10">
        <f>I505*$I$7+J505*$J$7+K505*$K$7+L505*$L$7+M505*$M$7+N505*$N$7+O505*$O$7+R505+S505</f>
        <v>0</v>
      </c>
      <c r="W505" s="646">
        <f t="shared" ref="W505:AB505" si="401">$H505*SUM(W506:W520)</f>
        <v>0</v>
      </c>
      <c r="X505" s="647">
        <f t="shared" si="401"/>
        <v>0</v>
      </c>
      <c r="Y505" s="648">
        <f t="shared" si="401"/>
        <v>0</v>
      </c>
      <c r="Z505" s="649">
        <f t="shared" si="401"/>
        <v>0</v>
      </c>
      <c r="AA505" s="648">
        <f t="shared" si="401"/>
        <v>0</v>
      </c>
      <c r="AB505" s="646">
        <f t="shared" si="401"/>
        <v>0</v>
      </c>
      <c r="AC505" s="258"/>
      <c r="AD505" s="646">
        <f t="shared" ref="AD505:AM505" si="402">$H505*SUM(AD506:AD520)</f>
        <v>0</v>
      </c>
      <c r="AE505" s="647">
        <f t="shared" si="402"/>
        <v>0</v>
      </c>
      <c r="AF505" s="648">
        <f t="shared" si="402"/>
        <v>0</v>
      </c>
      <c r="AG505" s="649">
        <f t="shared" si="402"/>
        <v>0</v>
      </c>
      <c r="AH505" s="648">
        <f t="shared" si="402"/>
        <v>0</v>
      </c>
      <c r="AI505" s="646">
        <f t="shared" si="402"/>
        <v>0</v>
      </c>
      <c r="AJ505" s="258"/>
      <c r="AK505" s="653">
        <f t="shared" si="402"/>
        <v>0</v>
      </c>
      <c r="AL505" s="653">
        <f t="shared" si="402"/>
        <v>0</v>
      </c>
      <c r="AM505" s="653">
        <f t="shared" si="402"/>
        <v>0</v>
      </c>
      <c r="AN505" s="227">
        <f>$H505*SUM(AN506:AN520)*(1+Gewinn)*(1+SicherheitAngebot)</f>
        <v>0</v>
      </c>
      <c r="AO505" s="227">
        <f>$H505*SUM(AO506:AO520)*(1+Gewinn)*(1+SicherheitAngebot)</f>
        <v>0</v>
      </c>
      <c r="AP505" s="227">
        <f>$H505*SUM(AP506:AP520)*(1+Gewinn)*(1+SicherheitAngebot)</f>
        <v>0</v>
      </c>
      <c r="AQ505" s="227">
        <f>$H505*SUM(AQ506:AQ520)*(1+Gewinn)*(1+SicherheitAngebot)</f>
        <v>0</v>
      </c>
      <c r="AR505" s="227">
        <f>$H505*SUM(AR506:AR520)*(1+Gewinn)*(1+SicherheitAngebot)</f>
        <v>0</v>
      </c>
      <c r="AS505" s="262"/>
      <c r="AT505" s="263">
        <f t="shared" si="363"/>
        <v>0</v>
      </c>
      <c r="AU505" s="259"/>
      <c r="AV505" s="491">
        <f>AK505*$AK$7+AL505*$AL$7+AM505*$AM$7+SUM(AN505:AR505)+AT505/Zuschläge_IBN+AT505</f>
        <v>0</v>
      </c>
      <c r="AX505" s="685">
        <f>U505+AV505</f>
        <v>0</v>
      </c>
      <c r="AZ505" s="490">
        <f>IF(H505&gt;0,U505/(1+SicherheitAngebot)*(1+Sicherheit),0)</f>
        <v>0</v>
      </c>
      <c r="BB505" s="490">
        <f>IF(H505&gt;0,AV505/(1+SicherheitAngebot)*(1+Sicherheit),0)</f>
        <v>0</v>
      </c>
      <c r="BD505" s="490">
        <f>AZ505+BB505</f>
        <v>0</v>
      </c>
      <c r="BE505" s="105"/>
      <c r="BF505" s="105"/>
      <c r="BG505" s="105"/>
      <c r="BH505" s="105"/>
      <c r="BI505" s="105"/>
      <c r="BJ505" s="105"/>
    </row>
    <row r="506" spans="2:62" ht="20.100000000000001" hidden="1" customHeight="1" outlineLevel="1">
      <c r="B506" s="99"/>
      <c r="C506" s="908"/>
      <c r="D506" s="909"/>
      <c r="E506" s="909"/>
      <c r="F506" s="910"/>
      <c r="G506" s="890"/>
      <c r="H506" s="901"/>
      <c r="I506" s="152"/>
      <c r="J506" s="152"/>
      <c r="K506" s="152"/>
      <c r="L506" s="152"/>
      <c r="M506" s="152"/>
      <c r="N506" s="152"/>
      <c r="O506" s="152"/>
      <c r="P506" s="153"/>
      <c r="Q506" s="153"/>
      <c r="R506" s="156">
        <f t="shared" si="399"/>
        <v>0</v>
      </c>
      <c r="S506" s="156">
        <f t="shared" si="400"/>
        <v>0</v>
      </c>
      <c r="U506" s="157">
        <f>I506*$I$7+J506*$J$7+K506*$K$7+L506*$L$7+M506*$M$7+N506*$N$7+O506*$O$7+R506+S506</f>
        <v>0</v>
      </c>
      <c r="W506" s="152"/>
      <c r="X506" s="152"/>
      <c r="Y506" s="152"/>
      <c r="Z506" s="152"/>
      <c r="AA506" s="152"/>
      <c r="AB506" s="152"/>
      <c r="AC506" s="347"/>
      <c r="AD506" s="152"/>
      <c r="AE506" s="152"/>
      <c r="AF506" s="152"/>
      <c r="AG506" s="152"/>
      <c r="AH506" s="152"/>
      <c r="AI506" s="152"/>
      <c r="AJ506" s="347"/>
      <c r="AK506" s="152"/>
      <c r="AL506" s="152"/>
      <c r="AM506" s="619"/>
      <c r="AN506" s="228"/>
      <c r="AO506" s="228"/>
      <c r="AP506" s="228"/>
      <c r="AQ506" s="228"/>
      <c r="AR506" s="228"/>
      <c r="AS506" s="348"/>
      <c r="AT506" s="264">
        <f t="shared" si="363"/>
        <v>0</v>
      </c>
      <c r="AU506" s="259"/>
      <c r="AV506" s="265">
        <f t="shared" ref="AV506:AV520" si="403">AK506*$AK$7+AL506*$AL$7+AM506*$AM$7+SUM(AN506:AR506)*(1+Gewinn)*(1+SicherheitAngebot)+AT506/Zuschläge_IBN+AT506</f>
        <v>0</v>
      </c>
      <c r="AX506" s="265">
        <f>U506+AV506</f>
        <v>0</v>
      </c>
      <c r="AZ506" s="492">
        <f t="shared" ref="AZ506:AZ520" si="404">U506/(1+SicherheitAngebot)*(1+Sicherheit)</f>
        <v>0</v>
      </c>
      <c r="BB506" s="492">
        <f t="shared" ref="BB506:BB520" si="405">AV506/(1+SicherheitAngebot)*(1+Sicherheit)</f>
        <v>0</v>
      </c>
      <c r="BD506" s="265">
        <f>AZ506+BB506</f>
        <v>0</v>
      </c>
      <c r="BE506" s="105"/>
      <c r="BF506" s="105"/>
      <c r="BG506" s="105"/>
      <c r="BH506" s="105"/>
      <c r="BI506" s="105"/>
      <c r="BJ506" s="105"/>
    </row>
    <row r="507" spans="2:62" ht="20.100000000000001" hidden="1" customHeight="1" outlineLevel="1">
      <c r="B507" s="100"/>
      <c r="C507" s="908"/>
      <c r="D507" s="909"/>
      <c r="E507" s="909"/>
      <c r="F507" s="910"/>
      <c r="G507" s="890"/>
      <c r="H507" s="891"/>
      <c r="I507" s="152"/>
      <c r="J507" s="152"/>
      <c r="K507" s="152"/>
      <c r="L507" s="152"/>
      <c r="M507" s="152"/>
      <c r="N507" s="152"/>
      <c r="O507" s="152"/>
      <c r="P507" s="153"/>
      <c r="Q507" s="153"/>
      <c r="R507" s="156">
        <f t="shared" si="399"/>
        <v>0</v>
      </c>
      <c r="S507" s="156">
        <f t="shared" si="400"/>
        <v>0</v>
      </c>
      <c r="U507" s="157">
        <f t="shared" ref="U507:U520" si="406">I507*$I$7+J507*$J$7+K507*$K$7+L507*$L$7+M507*$M$7+N507*$N$7+O507*$O$7+R507+S507</f>
        <v>0</v>
      </c>
      <c r="W507" s="152"/>
      <c r="X507" s="152"/>
      <c r="Y507" s="152"/>
      <c r="Z507" s="152"/>
      <c r="AA507" s="152"/>
      <c r="AB507" s="152"/>
      <c r="AC507" s="347"/>
      <c r="AD507" s="152"/>
      <c r="AE507" s="152"/>
      <c r="AF507" s="152"/>
      <c r="AG507" s="152"/>
      <c r="AH507" s="152"/>
      <c r="AI507" s="152"/>
      <c r="AJ507" s="347"/>
      <c r="AK507" s="152"/>
      <c r="AL507" s="152"/>
      <c r="AM507" s="295"/>
      <c r="AN507" s="228"/>
      <c r="AO507" s="228"/>
      <c r="AP507" s="228"/>
      <c r="AQ507" s="228"/>
      <c r="AR507" s="228"/>
      <c r="AS507" s="348"/>
      <c r="AT507" s="264">
        <f t="shared" si="363"/>
        <v>0</v>
      </c>
      <c r="AU507" s="259"/>
      <c r="AV507" s="265">
        <f t="shared" si="403"/>
        <v>0</v>
      </c>
      <c r="AX507" s="265">
        <f t="shared" ref="AX507:AX520" si="407">U507+AV507</f>
        <v>0</v>
      </c>
      <c r="AZ507" s="492">
        <f t="shared" si="404"/>
        <v>0</v>
      </c>
      <c r="BB507" s="492">
        <f t="shared" si="405"/>
        <v>0</v>
      </c>
      <c r="BD507" s="265">
        <f t="shared" ref="BD507:BD520" si="408">AZ507+BB507</f>
        <v>0</v>
      </c>
      <c r="BE507" s="105"/>
      <c r="BF507" s="105"/>
      <c r="BG507" s="105"/>
      <c r="BH507" s="105"/>
      <c r="BI507" s="105"/>
      <c r="BJ507" s="105"/>
    </row>
    <row r="508" spans="2:62" ht="20.100000000000001" hidden="1" customHeight="1" outlineLevel="1">
      <c r="B508" s="100"/>
      <c r="C508" s="908"/>
      <c r="D508" s="909"/>
      <c r="E508" s="909"/>
      <c r="F508" s="910"/>
      <c r="G508" s="890"/>
      <c r="H508" s="891"/>
      <c r="I508" s="152"/>
      <c r="J508" s="152"/>
      <c r="K508" s="152"/>
      <c r="L508" s="152"/>
      <c r="M508" s="152"/>
      <c r="N508" s="152"/>
      <c r="O508" s="152"/>
      <c r="P508" s="153"/>
      <c r="Q508" s="153"/>
      <c r="R508" s="156">
        <f t="shared" si="399"/>
        <v>0</v>
      </c>
      <c r="S508" s="156">
        <f t="shared" si="400"/>
        <v>0</v>
      </c>
      <c r="U508" s="157">
        <f t="shared" si="406"/>
        <v>0</v>
      </c>
      <c r="W508" s="152"/>
      <c r="X508" s="152"/>
      <c r="Y508" s="152"/>
      <c r="Z508" s="152"/>
      <c r="AA508" s="152"/>
      <c r="AB508" s="152"/>
      <c r="AC508" s="347"/>
      <c r="AD508" s="152"/>
      <c r="AE508" s="152"/>
      <c r="AF508" s="152"/>
      <c r="AG508" s="152"/>
      <c r="AH508" s="152"/>
      <c r="AI508" s="152"/>
      <c r="AJ508" s="347"/>
      <c r="AK508" s="152"/>
      <c r="AL508" s="152"/>
      <c r="AM508" s="295"/>
      <c r="AN508" s="228"/>
      <c r="AO508" s="228"/>
      <c r="AP508" s="228"/>
      <c r="AQ508" s="228"/>
      <c r="AR508" s="228"/>
      <c r="AS508" s="348"/>
      <c r="AT508" s="264">
        <f t="shared" si="363"/>
        <v>0</v>
      </c>
      <c r="AU508" s="259"/>
      <c r="AV508" s="265">
        <f t="shared" si="403"/>
        <v>0</v>
      </c>
      <c r="AX508" s="265">
        <f t="shared" si="407"/>
        <v>0</v>
      </c>
      <c r="AZ508" s="492">
        <f t="shared" si="404"/>
        <v>0</v>
      </c>
      <c r="BB508" s="492">
        <f t="shared" si="405"/>
        <v>0</v>
      </c>
      <c r="BD508" s="265">
        <f t="shared" si="408"/>
        <v>0</v>
      </c>
      <c r="BE508" s="105"/>
      <c r="BF508" s="105"/>
      <c r="BG508" s="105"/>
      <c r="BH508" s="105"/>
      <c r="BI508" s="105"/>
      <c r="BJ508" s="105"/>
    </row>
    <row r="509" spans="2:62" ht="20.100000000000001" hidden="1" customHeight="1" outlineLevel="1">
      <c r="B509" s="100"/>
      <c r="C509" s="908"/>
      <c r="D509" s="909"/>
      <c r="E509" s="909"/>
      <c r="F509" s="910"/>
      <c r="G509" s="890"/>
      <c r="H509" s="891"/>
      <c r="I509" s="152"/>
      <c r="J509" s="152"/>
      <c r="K509" s="152"/>
      <c r="L509" s="152"/>
      <c r="M509" s="152"/>
      <c r="N509" s="152"/>
      <c r="O509" s="152"/>
      <c r="P509" s="153"/>
      <c r="Q509" s="153"/>
      <c r="R509" s="156">
        <f t="shared" si="399"/>
        <v>0</v>
      </c>
      <c r="S509" s="156">
        <f t="shared" si="400"/>
        <v>0</v>
      </c>
      <c r="U509" s="157">
        <f t="shared" si="406"/>
        <v>0</v>
      </c>
      <c r="W509" s="152"/>
      <c r="X509" s="152"/>
      <c r="Y509" s="152"/>
      <c r="Z509" s="152"/>
      <c r="AA509" s="152"/>
      <c r="AB509" s="152"/>
      <c r="AC509" s="347"/>
      <c r="AD509" s="152"/>
      <c r="AE509" s="152"/>
      <c r="AF509" s="152"/>
      <c r="AG509" s="152"/>
      <c r="AH509" s="152"/>
      <c r="AI509" s="152"/>
      <c r="AJ509" s="347"/>
      <c r="AK509" s="152"/>
      <c r="AL509" s="152"/>
      <c r="AM509" s="295"/>
      <c r="AN509" s="228"/>
      <c r="AO509" s="228"/>
      <c r="AP509" s="228"/>
      <c r="AQ509" s="228"/>
      <c r="AR509" s="228"/>
      <c r="AS509" s="348"/>
      <c r="AT509" s="264">
        <f t="shared" si="363"/>
        <v>0</v>
      </c>
      <c r="AU509" s="259"/>
      <c r="AV509" s="265">
        <f t="shared" si="403"/>
        <v>0</v>
      </c>
      <c r="AX509" s="265">
        <f t="shared" si="407"/>
        <v>0</v>
      </c>
      <c r="AZ509" s="492">
        <f t="shared" si="404"/>
        <v>0</v>
      </c>
      <c r="BB509" s="492">
        <f t="shared" si="405"/>
        <v>0</v>
      </c>
      <c r="BD509" s="265">
        <f t="shared" si="408"/>
        <v>0</v>
      </c>
      <c r="BE509" s="105"/>
      <c r="BF509" s="105"/>
      <c r="BG509" s="105"/>
      <c r="BH509" s="105"/>
      <c r="BI509" s="105"/>
      <c r="BJ509" s="105"/>
    </row>
    <row r="510" spans="2:62" ht="20.100000000000001" hidden="1" customHeight="1" outlineLevel="1">
      <c r="B510" s="100"/>
      <c r="C510" s="908"/>
      <c r="D510" s="909"/>
      <c r="E510" s="909"/>
      <c r="F510" s="910"/>
      <c r="G510" s="890"/>
      <c r="H510" s="891"/>
      <c r="I510" s="152"/>
      <c r="J510" s="152"/>
      <c r="K510" s="152"/>
      <c r="L510" s="152"/>
      <c r="M510" s="152"/>
      <c r="N510" s="152"/>
      <c r="O510" s="152"/>
      <c r="P510" s="153"/>
      <c r="Q510" s="153"/>
      <c r="R510" s="156">
        <f t="shared" si="399"/>
        <v>0</v>
      </c>
      <c r="S510" s="156">
        <f t="shared" si="400"/>
        <v>0</v>
      </c>
      <c r="U510" s="157">
        <f t="shared" si="406"/>
        <v>0</v>
      </c>
      <c r="W510" s="152"/>
      <c r="X510" s="152"/>
      <c r="Y510" s="152"/>
      <c r="Z510" s="152"/>
      <c r="AA510" s="152"/>
      <c r="AB510" s="152"/>
      <c r="AC510" s="347"/>
      <c r="AD510" s="152"/>
      <c r="AE510" s="152"/>
      <c r="AF510" s="152"/>
      <c r="AG510" s="152"/>
      <c r="AH510" s="152"/>
      <c r="AI510" s="152"/>
      <c r="AJ510" s="347"/>
      <c r="AK510" s="152"/>
      <c r="AL510" s="152"/>
      <c r="AM510" s="295"/>
      <c r="AN510" s="228"/>
      <c r="AO510" s="228"/>
      <c r="AP510" s="228"/>
      <c r="AQ510" s="228"/>
      <c r="AR510" s="228"/>
      <c r="AS510" s="348"/>
      <c r="AT510" s="264">
        <f t="shared" si="363"/>
        <v>0</v>
      </c>
      <c r="AU510" s="259"/>
      <c r="AV510" s="265">
        <f t="shared" si="403"/>
        <v>0</v>
      </c>
      <c r="AX510" s="265">
        <f t="shared" si="407"/>
        <v>0</v>
      </c>
      <c r="AZ510" s="492">
        <f t="shared" si="404"/>
        <v>0</v>
      </c>
      <c r="BB510" s="492">
        <f t="shared" si="405"/>
        <v>0</v>
      </c>
      <c r="BD510" s="265">
        <f t="shared" si="408"/>
        <v>0</v>
      </c>
      <c r="BE510" s="105"/>
      <c r="BF510" s="105"/>
      <c r="BG510" s="105"/>
      <c r="BH510" s="105"/>
      <c r="BI510" s="105"/>
      <c r="BJ510" s="105"/>
    </row>
    <row r="511" spans="2:62" ht="20.100000000000001" hidden="1" customHeight="1" outlineLevel="1">
      <c r="B511" s="100"/>
      <c r="C511" s="908"/>
      <c r="D511" s="909"/>
      <c r="E511" s="909"/>
      <c r="F511" s="910"/>
      <c r="G511" s="890"/>
      <c r="H511" s="891"/>
      <c r="I511" s="152"/>
      <c r="J511" s="152"/>
      <c r="K511" s="152"/>
      <c r="L511" s="152"/>
      <c r="M511" s="152"/>
      <c r="N511" s="152"/>
      <c r="O511" s="152"/>
      <c r="P511" s="153"/>
      <c r="Q511" s="153"/>
      <c r="R511" s="156">
        <f t="shared" si="399"/>
        <v>0</v>
      </c>
      <c r="S511" s="156">
        <f t="shared" si="400"/>
        <v>0</v>
      </c>
      <c r="U511" s="157">
        <f t="shared" si="406"/>
        <v>0</v>
      </c>
      <c r="W511" s="152"/>
      <c r="X511" s="152"/>
      <c r="Y511" s="152"/>
      <c r="Z511" s="152"/>
      <c r="AA511" s="152"/>
      <c r="AB511" s="152"/>
      <c r="AC511" s="347"/>
      <c r="AD511" s="152"/>
      <c r="AE511" s="152"/>
      <c r="AF511" s="152"/>
      <c r="AG511" s="152"/>
      <c r="AH511" s="152"/>
      <c r="AI511" s="152"/>
      <c r="AJ511" s="347"/>
      <c r="AK511" s="152"/>
      <c r="AL511" s="152"/>
      <c r="AM511" s="295"/>
      <c r="AN511" s="228"/>
      <c r="AO511" s="228"/>
      <c r="AP511" s="228"/>
      <c r="AQ511" s="228"/>
      <c r="AR511" s="228"/>
      <c r="AS511" s="348"/>
      <c r="AT511" s="264">
        <f t="shared" si="363"/>
        <v>0</v>
      </c>
      <c r="AU511" s="259"/>
      <c r="AV511" s="265">
        <f t="shared" si="403"/>
        <v>0</v>
      </c>
      <c r="AX511" s="265">
        <f t="shared" si="407"/>
        <v>0</v>
      </c>
      <c r="AZ511" s="492">
        <f t="shared" si="404"/>
        <v>0</v>
      </c>
      <c r="BB511" s="492">
        <f t="shared" si="405"/>
        <v>0</v>
      </c>
      <c r="BD511" s="265">
        <f t="shared" si="408"/>
        <v>0</v>
      </c>
      <c r="BE511" s="105"/>
      <c r="BF511" s="105"/>
      <c r="BG511" s="105"/>
      <c r="BH511" s="105"/>
      <c r="BI511" s="105"/>
      <c r="BJ511" s="105"/>
    </row>
    <row r="512" spans="2:62" ht="20.100000000000001" hidden="1" customHeight="1" outlineLevel="1">
      <c r="B512" s="100"/>
      <c r="C512" s="908"/>
      <c r="D512" s="909"/>
      <c r="E512" s="909"/>
      <c r="F512" s="910"/>
      <c r="G512" s="890"/>
      <c r="H512" s="891"/>
      <c r="I512" s="152"/>
      <c r="J512" s="152"/>
      <c r="K512" s="152"/>
      <c r="L512" s="152"/>
      <c r="M512" s="152"/>
      <c r="N512" s="152"/>
      <c r="O512" s="152"/>
      <c r="P512" s="153"/>
      <c r="Q512" s="153"/>
      <c r="R512" s="156">
        <f t="shared" si="399"/>
        <v>0</v>
      </c>
      <c r="S512" s="156">
        <f t="shared" si="400"/>
        <v>0</v>
      </c>
      <c r="U512" s="157">
        <f t="shared" si="406"/>
        <v>0</v>
      </c>
      <c r="W512" s="152"/>
      <c r="X512" s="152"/>
      <c r="Y512" s="152"/>
      <c r="Z512" s="152"/>
      <c r="AA512" s="152"/>
      <c r="AB512" s="152"/>
      <c r="AC512" s="347"/>
      <c r="AD512" s="152"/>
      <c r="AE512" s="152"/>
      <c r="AF512" s="152"/>
      <c r="AG512" s="152"/>
      <c r="AH512" s="152"/>
      <c r="AI512" s="152"/>
      <c r="AJ512" s="347"/>
      <c r="AK512" s="152"/>
      <c r="AL512" s="152"/>
      <c r="AM512" s="295"/>
      <c r="AN512" s="228"/>
      <c r="AO512" s="228"/>
      <c r="AP512" s="228"/>
      <c r="AQ512" s="228"/>
      <c r="AR512" s="228"/>
      <c r="AS512" s="348"/>
      <c r="AT512" s="264">
        <f t="shared" si="363"/>
        <v>0</v>
      </c>
      <c r="AU512" s="259"/>
      <c r="AV512" s="265">
        <f t="shared" si="403"/>
        <v>0</v>
      </c>
      <c r="AX512" s="265">
        <f t="shared" si="407"/>
        <v>0</v>
      </c>
      <c r="AZ512" s="492">
        <f t="shared" si="404"/>
        <v>0</v>
      </c>
      <c r="BB512" s="492">
        <f t="shared" si="405"/>
        <v>0</v>
      </c>
      <c r="BD512" s="265">
        <f t="shared" si="408"/>
        <v>0</v>
      </c>
      <c r="BE512" s="105"/>
      <c r="BF512" s="105"/>
      <c r="BG512" s="105"/>
      <c r="BH512" s="105"/>
      <c r="BI512" s="105"/>
      <c r="BJ512" s="105"/>
    </row>
    <row r="513" spans="2:62" ht="20.100000000000001" hidden="1" customHeight="1" outlineLevel="1">
      <c r="B513" s="100"/>
      <c r="C513" s="908"/>
      <c r="D513" s="909"/>
      <c r="E513" s="909"/>
      <c r="F513" s="910"/>
      <c r="G513" s="890"/>
      <c r="H513" s="891"/>
      <c r="I513" s="152"/>
      <c r="J513" s="152"/>
      <c r="K513" s="152"/>
      <c r="L513" s="152"/>
      <c r="M513" s="152"/>
      <c r="N513" s="152"/>
      <c r="O513" s="152"/>
      <c r="P513" s="153"/>
      <c r="Q513" s="153"/>
      <c r="R513" s="156">
        <f t="shared" si="399"/>
        <v>0</v>
      </c>
      <c r="S513" s="156">
        <f t="shared" si="400"/>
        <v>0</v>
      </c>
      <c r="U513" s="157">
        <f t="shared" si="406"/>
        <v>0</v>
      </c>
      <c r="W513" s="152"/>
      <c r="X513" s="152"/>
      <c r="Y513" s="152"/>
      <c r="Z513" s="152"/>
      <c r="AA513" s="152"/>
      <c r="AB513" s="152"/>
      <c r="AC513" s="347"/>
      <c r="AD513" s="152"/>
      <c r="AE513" s="152"/>
      <c r="AF513" s="152"/>
      <c r="AG513" s="152"/>
      <c r="AH513" s="152"/>
      <c r="AI513" s="152"/>
      <c r="AJ513" s="347"/>
      <c r="AK513" s="152"/>
      <c r="AL513" s="152"/>
      <c r="AM513" s="295"/>
      <c r="AN513" s="228"/>
      <c r="AO513" s="228"/>
      <c r="AP513" s="228"/>
      <c r="AQ513" s="228"/>
      <c r="AR513" s="228"/>
      <c r="AS513" s="348"/>
      <c r="AT513" s="264">
        <f t="shared" si="363"/>
        <v>0</v>
      </c>
      <c r="AU513" s="259"/>
      <c r="AV513" s="265">
        <f t="shared" si="403"/>
        <v>0</v>
      </c>
      <c r="AX513" s="265">
        <f t="shared" si="407"/>
        <v>0</v>
      </c>
      <c r="AZ513" s="492">
        <f t="shared" si="404"/>
        <v>0</v>
      </c>
      <c r="BB513" s="492">
        <f t="shared" si="405"/>
        <v>0</v>
      </c>
      <c r="BD513" s="265">
        <f t="shared" si="408"/>
        <v>0</v>
      </c>
      <c r="BE513" s="105"/>
      <c r="BF513" s="105"/>
      <c r="BG513" s="105"/>
      <c r="BH513" s="105"/>
      <c r="BI513" s="105"/>
      <c r="BJ513" s="105"/>
    </row>
    <row r="514" spans="2:62" ht="20.100000000000001" hidden="1" customHeight="1" outlineLevel="1">
      <c r="B514" s="100"/>
      <c r="C514" s="908"/>
      <c r="D514" s="909"/>
      <c r="E514" s="909"/>
      <c r="F514" s="910"/>
      <c r="G514" s="890"/>
      <c r="H514" s="891"/>
      <c r="I514" s="152"/>
      <c r="J514" s="152"/>
      <c r="K514" s="152"/>
      <c r="L514" s="152"/>
      <c r="M514" s="152"/>
      <c r="N514" s="152"/>
      <c r="O514" s="152"/>
      <c r="P514" s="153"/>
      <c r="Q514" s="153"/>
      <c r="R514" s="156">
        <f t="shared" si="399"/>
        <v>0</v>
      </c>
      <c r="S514" s="156">
        <f t="shared" si="400"/>
        <v>0</v>
      </c>
      <c r="U514" s="157">
        <f t="shared" si="406"/>
        <v>0</v>
      </c>
      <c r="W514" s="152"/>
      <c r="X514" s="152"/>
      <c r="Y514" s="152"/>
      <c r="Z514" s="152"/>
      <c r="AA514" s="152"/>
      <c r="AB514" s="152"/>
      <c r="AC514" s="347"/>
      <c r="AD514" s="152"/>
      <c r="AE514" s="152"/>
      <c r="AF514" s="152"/>
      <c r="AG514" s="152"/>
      <c r="AH514" s="152"/>
      <c r="AI514" s="152"/>
      <c r="AJ514" s="347"/>
      <c r="AK514" s="152"/>
      <c r="AL514" s="152"/>
      <c r="AM514" s="295"/>
      <c r="AN514" s="228"/>
      <c r="AO514" s="228"/>
      <c r="AP514" s="228"/>
      <c r="AQ514" s="228"/>
      <c r="AR514" s="228"/>
      <c r="AS514" s="348"/>
      <c r="AT514" s="264">
        <f t="shared" si="363"/>
        <v>0</v>
      </c>
      <c r="AU514" s="259"/>
      <c r="AV514" s="265">
        <f t="shared" si="403"/>
        <v>0</v>
      </c>
      <c r="AX514" s="265">
        <f t="shared" si="407"/>
        <v>0</v>
      </c>
      <c r="AZ514" s="492">
        <f t="shared" si="404"/>
        <v>0</v>
      </c>
      <c r="BB514" s="492">
        <f t="shared" si="405"/>
        <v>0</v>
      </c>
      <c r="BD514" s="265">
        <f t="shared" si="408"/>
        <v>0</v>
      </c>
      <c r="BE514" s="105"/>
      <c r="BF514" s="105"/>
      <c r="BG514" s="105"/>
      <c r="BH514" s="105"/>
      <c r="BI514" s="105"/>
      <c r="BJ514" s="105"/>
    </row>
    <row r="515" spans="2:62" ht="20.100000000000001" hidden="1" customHeight="1" outlineLevel="1">
      <c r="B515" s="100"/>
      <c r="C515" s="908"/>
      <c r="D515" s="909"/>
      <c r="E515" s="909"/>
      <c r="F515" s="910"/>
      <c r="G515" s="890"/>
      <c r="H515" s="891"/>
      <c r="I515" s="152"/>
      <c r="J515" s="152"/>
      <c r="K515" s="152"/>
      <c r="L515" s="152"/>
      <c r="M515" s="152"/>
      <c r="N515" s="152"/>
      <c r="O515" s="152"/>
      <c r="P515" s="153"/>
      <c r="Q515" s="153"/>
      <c r="R515" s="156">
        <f t="shared" si="399"/>
        <v>0</v>
      </c>
      <c r="S515" s="156">
        <f t="shared" si="400"/>
        <v>0</v>
      </c>
      <c r="U515" s="157">
        <f t="shared" si="406"/>
        <v>0</v>
      </c>
      <c r="W515" s="152"/>
      <c r="X515" s="152"/>
      <c r="Y515" s="152"/>
      <c r="Z515" s="152"/>
      <c r="AA515" s="152"/>
      <c r="AB515" s="152"/>
      <c r="AC515" s="347"/>
      <c r="AD515" s="152"/>
      <c r="AE515" s="152"/>
      <c r="AF515" s="152"/>
      <c r="AG515" s="152"/>
      <c r="AH515" s="152"/>
      <c r="AI515" s="152"/>
      <c r="AJ515" s="347"/>
      <c r="AK515" s="152"/>
      <c r="AL515" s="152"/>
      <c r="AM515" s="295"/>
      <c r="AN515" s="228"/>
      <c r="AO515" s="228"/>
      <c r="AP515" s="228"/>
      <c r="AQ515" s="228"/>
      <c r="AR515" s="228"/>
      <c r="AS515" s="348"/>
      <c r="AT515" s="264">
        <f t="shared" si="363"/>
        <v>0</v>
      </c>
      <c r="AU515" s="259"/>
      <c r="AV515" s="265">
        <f t="shared" si="403"/>
        <v>0</v>
      </c>
      <c r="AX515" s="265">
        <f t="shared" si="407"/>
        <v>0</v>
      </c>
      <c r="AZ515" s="492">
        <f t="shared" si="404"/>
        <v>0</v>
      </c>
      <c r="BB515" s="492">
        <f t="shared" si="405"/>
        <v>0</v>
      </c>
      <c r="BD515" s="265">
        <f t="shared" si="408"/>
        <v>0</v>
      </c>
      <c r="BE515" s="105"/>
      <c r="BF515" s="105"/>
      <c r="BG515" s="105"/>
      <c r="BH515" s="105"/>
      <c r="BI515" s="105"/>
      <c r="BJ515" s="105"/>
    </row>
    <row r="516" spans="2:62" ht="20.100000000000001" hidden="1" customHeight="1" outlineLevel="1">
      <c r="B516" s="100"/>
      <c r="C516" s="908"/>
      <c r="D516" s="909"/>
      <c r="E516" s="909"/>
      <c r="F516" s="910"/>
      <c r="G516" s="890"/>
      <c r="H516" s="891"/>
      <c r="I516" s="152"/>
      <c r="J516" s="152"/>
      <c r="K516" s="152"/>
      <c r="L516" s="152"/>
      <c r="M516" s="152"/>
      <c r="N516" s="152"/>
      <c r="O516" s="152"/>
      <c r="P516" s="153"/>
      <c r="Q516" s="153"/>
      <c r="R516" s="156">
        <f t="shared" si="399"/>
        <v>0</v>
      </c>
      <c r="S516" s="156">
        <f t="shared" si="400"/>
        <v>0</v>
      </c>
      <c r="U516" s="157">
        <f t="shared" si="406"/>
        <v>0</v>
      </c>
      <c r="W516" s="152"/>
      <c r="X516" s="152"/>
      <c r="Y516" s="152"/>
      <c r="Z516" s="152"/>
      <c r="AA516" s="152"/>
      <c r="AB516" s="152"/>
      <c r="AC516" s="347"/>
      <c r="AD516" s="152"/>
      <c r="AE516" s="152"/>
      <c r="AF516" s="152"/>
      <c r="AG516" s="152"/>
      <c r="AH516" s="152"/>
      <c r="AI516" s="152"/>
      <c r="AJ516" s="347"/>
      <c r="AK516" s="152"/>
      <c r="AL516" s="152"/>
      <c r="AM516" s="295"/>
      <c r="AN516" s="228"/>
      <c r="AO516" s="228"/>
      <c r="AP516" s="228"/>
      <c r="AQ516" s="228"/>
      <c r="AR516" s="228"/>
      <c r="AS516" s="348"/>
      <c r="AT516" s="264">
        <f t="shared" si="363"/>
        <v>0</v>
      </c>
      <c r="AU516" s="259"/>
      <c r="AV516" s="265">
        <f t="shared" si="403"/>
        <v>0</v>
      </c>
      <c r="AX516" s="265">
        <f t="shared" si="407"/>
        <v>0</v>
      </c>
      <c r="AZ516" s="492">
        <f t="shared" si="404"/>
        <v>0</v>
      </c>
      <c r="BB516" s="492">
        <f t="shared" si="405"/>
        <v>0</v>
      </c>
      <c r="BD516" s="265">
        <f t="shared" si="408"/>
        <v>0</v>
      </c>
      <c r="BE516" s="105"/>
      <c r="BF516" s="105"/>
      <c r="BG516" s="105"/>
      <c r="BH516" s="105"/>
      <c r="BI516" s="105"/>
      <c r="BJ516" s="105"/>
    </row>
    <row r="517" spans="2:62" ht="20.100000000000001" hidden="1" customHeight="1" outlineLevel="1">
      <c r="B517" s="100"/>
      <c r="C517" s="908"/>
      <c r="D517" s="909"/>
      <c r="E517" s="909"/>
      <c r="F517" s="910"/>
      <c r="G517" s="890"/>
      <c r="H517" s="891"/>
      <c r="I517" s="152"/>
      <c r="J517" s="152"/>
      <c r="K517" s="152"/>
      <c r="L517" s="152"/>
      <c r="M517" s="152"/>
      <c r="N517" s="152"/>
      <c r="O517" s="152"/>
      <c r="P517" s="153"/>
      <c r="Q517" s="153"/>
      <c r="R517" s="156">
        <f t="shared" si="399"/>
        <v>0</v>
      </c>
      <c r="S517" s="156">
        <f t="shared" si="400"/>
        <v>0</v>
      </c>
      <c r="U517" s="157">
        <f t="shared" si="406"/>
        <v>0</v>
      </c>
      <c r="W517" s="152"/>
      <c r="X517" s="152"/>
      <c r="Y517" s="152"/>
      <c r="Z517" s="152"/>
      <c r="AA517" s="152"/>
      <c r="AB517" s="152"/>
      <c r="AC517" s="347"/>
      <c r="AD517" s="152"/>
      <c r="AE517" s="152"/>
      <c r="AF517" s="152"/>
      <c r="AG517" s="152"/>
      <c r="AH517" s="152"/>
      <c r="AI517" s="152"/>
      <c r="AJ517" s="347"/>
      <c r="AK517" s="152"/>
      <c r="AL517" s="152"/>
      <c r="AM517" s="295"/>
      <c r="AN517" s="228"/>
      <c r="AO517" s="228"/>
      <c r="AP517" s="228"/>
      <c r="AQ517" s="228"/>
      <c r="AR517" s="228"/>
      <c r="AS517" s="348"/>
      <c r="AT517" s="264">
        <f t="shared" si="363"/>
        <v>0</v>
      </c>
      <c r="AU517" s="259"/>
      <c r="AV517" s="265">
        <f t="shared" si="403"/>
        <v>0</v>
      </c>
      <c r="AX517" s="265">
        <f t="shared" si="407"/>
        <v>0</v>
      </c>
      <c r="AZ517" s="492">
        <f t="shared" si="404"/>
        <v>0</v>
      </c>
      <c r="BB517" s="492">
        <f t="shared" si="405"/>
        <v>0</v>
      </c>
      <c r="BD517" s="265">
        <f t="shared" si="408"/>
        <v>0</v>
      </c>
      <c r="BE517" s="105"/>
      <c r="BF517" s="105"/>
      <c r="BG517" s="105"/>
      <c r="BH517" s="105"/>
      <c r="BI517" s="105"/>
      <c r="BJ517" s="105"/>
    </row>
    <row r="518" spans="2:62" ht="20.100000000000001" hidden="1" customHeight="1" outlineLevel="1">
      <c r="B518" s="100"/>
      <c r="C518" s="908"/>
      <c r="D518" s="909"/>
      <c r="E518" s="909"/>
      <c r="F518" s="910"/>
      <c r="G518" s="890"/>
      <c r="H518" s="891"/>
      <c r="I518" s="152"/>
      <c r="J518" s="152"/>
      <c r="K518" s="152"/>
      <c r="L518" s="152"/>
      <c r="M518" s="152"/>
      <c r="N518" s="152"/>
      <c r="O518" s="152"/>
      <c r="P518" s="153"/>
      <c r="Q518" s="153"/>
      <c r="R518" s="156">
        <f t="shared" si="399"/>
        <v>0</v>
      </c>
      <c r="S518" s="156">
        <f t="shared" si="400"/>
        <v>0</v>
      </c>
      <c r="U518" s="157">
        <f t="shared" si="406"/>
        <v>0</v>
      </c>
      <c r="W518" s="152"/>
      <c r="X518" s="152"/>
      <c r="Y518" s="152"/>
      <c r="Z518" s="152"/>
      <c r="AA518" s="152"/>
      <c r="AB518" s="152"/>
      <c r="AC518" s="347"/>
      <c r="AD518" s="152"/>
      <c r="AE518" s="152"/>
      <c r="AF518" s="152"/>
      <c r="AG518" s="152"/>
      <c r="AH518" s="152"/>
      <c r="AI518" s="152"/>
      <c r="AJ518" s="347"/>
      <c r="AK518" s="152"/>
      <c r="AL518" s="152"/>
      <c r="AM518" s="295"/>
      <c r="AN518" s="228"/>
      <c r="AO518" s="228"/>
      <c r="AP518" s="228"/>
      <c r="AQ518" s="228"/>
      <c r="AR518" s="228"/>
      <c r="AS518" s="348"/>
      <c r="AT518" s="264">
        <f t="shared" ref="AT518:AT520" si="409">((W518+AD518)*$W$7+(X518+AE518)*$X$7+(Y518+Z518+AF518+AG518)*$Z$7+(AA518+AH518)*$AA$7+(AB518+AI518)*$AB$7)*Zuschläge_IBN</f>
        <v>0</v>
      </c>
      <c r="AU518" s="259"/>
      <c r="AV518" s="265">
        <f t="shared" si="403"/>
        <v>0</v>
      </c>
      <c r="AX518" s="265">
        <f t="shared" si="407"/>
        <v>0</v>
      </c>
      <c r="AZ518" s="492">
        <f t="shared" si="404"/>
        <v>0</v>
      </c>
      <c r="BB518" s="492">
        <f t="shared" si="405"/>
        <v>0</v>
      </c>
      <c r="BD518" s="265">
        <f t="shared" si="408"/>
        <v>0</v>
      </c>
      <c r="BE518" s="105"/>
      <c r="BF518" s="105"/>
      <c r="BG518" s="105"/>
      <c r="BH518" s="105"/>
      <c r="BI518" s="105"/>
      <c r="BJ518" s="105"/>
    </row>
    <row r="519" spans="2:62" ht="20.100000000000001" hidden="1" customHeight="1" outlineLevel="1">
      <c r="B519" s="100"/>
      <c r="C519" s="908"/>
      <c r="D519" s="909"/>
      <c r="E519" s="909"/>
      <c r="F519" s="910"/>
      <c r="G519" s="890"/>
      <c r="H519" s="891"/>
      <c r="I519" s="152"/>
      <c r="J519" s="152"/>
      <c r="K519" s="152"/>
      <c r="L519" s="152"/>
      <c r="M519" s="152"/>
      <c r="N519" s="152"/>
      <c r="O519" s="152"/>
      <c r="P519" s="153"/>
      <c r="Q519" s="153"/>
      <c r="R519" s="156">
        <f t="shared" si="399"/>
        <v>0</v>
      </c>
      <c r="S519" s="156">
        <f t="shared" si="400"/>
        <v>0</v>
      </c>
      <c r="U519" s="157">
        <f t="shared" si="406"/>
        <v>0</v>
      </c>
      <c r="W519" s="152"/>
      <c r="X519" s="152"/>
      <c r="Y519" s="152"/>
      <c r="Z519" s="152"/>
      <c r="AA519" s="152"/>
      <c r="AB519" s="152"/>
      <c r="AC519" s="347"/>
      <c r="AD519" s="152"/>
      <c r="AE519" s="152"/>
      <c r="AF519" s="152"/>
      <c r="AG519" s="152"/>
      <c r="AH519" s="152"/>
      <c r="AI519" s="152"/>
      <c r="AJ519" s="347"/>
      <c r="AK519" s="152"/>
      <c r="AL519" s="152"/>
      <c r="AM519" s="295"/>
      <c r="AN519" s="228"/>
      <c r="AO519" s="228"/>
      <c r="AP519" s="228"/>
      <c r="AQ519" s="228"/>
      <c r="AR519" s="228"/>
      <c r="AS519" s="348"/>
      <c r="AT519" s="264">
        <f t="shared" si="409"/>
        <v>0</v>
      </c>
      <c r="AU519" s="259"/>
      <c r="AV519" s="265">
        <f t="shared" si="403"/>
        <v>0</v>
      </c>
      <c r="AX519" s="265">
        <f t="shared" si="407"/>
        <v>0</v>
      </c>
      <c r="AZ519" s="492">
        <f t="shared" si="404"/>
        <v>0</v>
      </c>
      <c r="BB519" s="492">
        <f t="shared" si="405"/>
        <v>0</v>
      </c>
      <c r="BD519" s="265">
        <f t="shared" si="408"/>
        <v>0</v>
      </c>
      <c r="BE519" s="105"/>
      <c r="BF519" s="105"/>
      <c r="BG519" s="105"/>
      <c r="BH519" s="105"/>
      <c r="BI519" s="105"/>
      <c r="BJ519" s="105"/>
    </row>
    <row r="520" spans="2:62" ht="20.100000000000001" hidden="1" customHeight="1" outlineLevel="1">
      <c r="B520" s="100"/>
      <c r="C520" s="908"/>
      <c r="D520" s="909"/>
      <c r="E520" s="909"/>
      <c r="F520" s="910"/>
      <c r="G520" s="890"/>
      <c r="H520" s="891"/>
      <c r="I520" s="152"/>
      <c r="J520" s="152"/>
      <c r="K520" s="152"/>
      <c r="L520" s="152"/>
      <c r="M520" s="152"/>
      <c r="N520" s="152"/>
      <c r="O520" s="152"/>
      <c r="P520" s="153"/>
      <c r="Q520" s="153"/>
      <c r="R520" s="156">
        <f t="shared" si="399"/>
        <v>0</v>
      </c>
      <c r="S520" s="156">
        <f t="shared" si="400"/>
        <v>0</v>
      </c>
      <c r="U520" s="157">
        <f t="shared" si="406"/>
        <v>0</v>
      </c>
      <c r="W520" s="152"/>
      <c r="X520" s="152"/>
      <c r="Y520" s="152"/>
      <c r="Z520" s="152"/>
      <c r="AA520" s="152"/>
      <c r="AB520" s="152"/>
      <c r="AC520" s="347"/>
      <c r="AD520" s="152"/>
      <c r="AE520" s="152"/>
      <c r="AF520" s="152"/>
      <c r="AG520" s="152"/>
      <c r="AH520" s="152"/>
      <c r="AI520" s="152"/>
      <c r="AJ520" s="347"/>
      <c r="AK520" s="152"/>
      <c r="AL520" s="152"/>
      <c r="AM520" s="295"/>
      <c r="AN520" s="228"/>
      <c r="AO520" s="228"/>
      <c r="AP520" s="228"/>
      <c r="AQ520" s="228"/>
      <c r="AR520" s="228"/>
      <c r="AS520" s="348"/>
      <c r="AT520" s="264">
        <f t="shared" si="409"/>
        <v>0</v>
      </c>
      <c r="AU520" s="259"/>
      <c r="AV520" s="265">
        <f t="shared" si="403"/>
        <v>0</v>
      </c>
      <c r="AX520" s="265">
        <f t="shared" si="407"/>
        <v>0</v>
      </c>
      <c r="AZ520" s="492">
        <f t="shared" si="404"/>
        <v>0</v>
      </c>
      <c r="BB520" s="492">
        <f t="shared" si="405"/>
        <v>0</v>
      </c>
      <c r="BD520" s="265">
        <f t="shared" si="408"/>
        <v>0</v>
      </c>
      <c r="BE520" s="105"/>
      <c r="BF520" s="105"/>
      <c r="BG520" s="105"/>
      <c r="BH520" s="105"/>
      <c r="BI520" s="105"/>
      <c r="BJ520" s="105"/>
    </row>
    <row r="521" spans="2:62" ht="9.9499999999999993" hidden="1" customHeight="1" outlineLevel="1">
      <c r="B521" s="101"/>
      <c r="C521" s="208"/>
      <c r="D521" s="208"/>
      <c r="E521" s="208"/>
      <c r="F521" s="208"/>
      <c r="G521" s="237"/>
      <c r="H521" s="207"/>
      <c r="I521" s="257"/>
      <c r="J521" s="257"/>
      <c r="K521" s="257"/>
      <c r="L521" s="257"/>
      <c r="M521" s="257"/>
      <c r="N521" s="257"/>
      <c r="O521" s="257"/>
      <c r="P521" s="256"/>
      <c r="Q521" s="102"/>
      <c r="R521" s="102"/>
      <c r="S521" s="102"/>
      <c r="U521" s="98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Z521" s="493"/>
      <c r="BE521" s="105"/>
      <c r="BF521" s="105"/>
      <c r="BG521" s="105"/>
      <c r="BH521" s="105"/>
      <c r="BI521" s="105"/>
      <c r="BJ521" s="105"/>
    </row>
    <row r="522" spans="2:62" ht="3" customHeight="1" collapsed="1" thickBot="1">
      <c r="B522" s="133"/>
      <c r="C522" s="931"/>
      <c r="D522" s="932"/>
      <c r="E522" s="933"/>
      <c r="F522" s="934"/>
      <c r="G522" s="236"/>
      <c r="H522" s="128"/>
      <c r="I522" s="129"/>
      <c r="J522" s="129"/>
      <c r="K522" s="129"/>
      <c r="L522" s="129"/>
      <c r="M522" s="129"/>
      <c r="N522" s="129"/>
      <c r="O522" s="129"/>
      <c r="P522" s="129"/>
      <c r="Q522" s="130"/>
      <c r="R522" s="131"/>
      <c r="S522" s="131"/>
      <c r="U522" s="132"/>
      <c r="W522" s="278"/>
      <c r="X522" s="936"/>
      <c r="Y522" s="932"/>
      <c r="Z522" s="934"/>
      <c r="AA522" s="279"/>
      <c r="AB522" s="128"/>
      <c r="AC522" s="282"/>
      <c r="AD522" s="280"/>
      <c r="AE522" s="280"/>
      <c r="AF522" s="280"/>
      <c r="AG522" s="280"/>
      <c r="AH522" s="280"/>
      <c r="AI522" s="280"/>
      <c r="AJ522" s="283"/>
      <c r="AK522" s="281"/>
      <c r="AL522" s="281"/>
      <c r="AM522" s="280"/>
      <c r="AN522" s="280"/>
      <c r="AO522" s="280"/>
      <c r="AP522" s="280"/>
      <c r="AQ522" s="280"/>
      <c r="AR522" s="280"/>
      <c r="AS522" s="283"/>
      <c r="AT522" s="281"/>
      <c r="AU522" s="284"/>
      <c r="AV522" s="494"/>
      <c r="AX522" s="494"/>
      <c r="AZ522" s="495"/>
      <c r="BB522" s="494"/>
      <c r="BD522" s="494"/>
      <c r="BE522" s="105"/>
      <c r="BF522" s="105"/>
      <c r="BG522" s="105"/>
      <c r="BH522" s="105"/>
      <c r="BI522" s="105"/>
      <c r="BJ522" s="105"/>
    </row>
    <row r="523" spans="2:62" s="105" customFormat="1" ht="13.5" customHeight="1">
      <c r="F523" s="351"/>
      <c r="G523" s="351"/>
      <c r="H523" s="496"/>
      <c r="I523" s="117"/>
      <c r="J523" s="117"/>
      <c r="K523" s="117"/>
      <c r="L523" s="117"/>
      <c r="M523" s="117"/>
      <c r="N523" s="117"/>
      <c r="O523" s="117"/>
      <c r="P523" s="117"/>
      <c r="S523" s="117"/>
      <c r="U523" s="352"/>
      <c r="AZ523" s="352"/>
    </row>
    <row r="524" spans="2:62" s="105" customFormat="1"/>
    <row r="525" spans="2:62" s="105" customFormat="1"/>
    <row r="526" spans="2:62" s="105" customFormat="1"/>
    <row r="527" spans="2:62" s="105" customFormat="1"/>
    <row r="528" spans="2:62" s="105" customFormat="1"/>
    <row r="529" s="105" customFormat="1"/>
    <row r="530" s="105" customFormat="1"/>
    <row r="531" s="105" customFormat="1"/>
    <row r="532" s="105" customFormat="1"/>
    <row r="533" s="105" customFormat="1"/>
    <row r="534" s="105" customFormat="1"/>
    <row r="535" s="105" customFormat="1"/>
    <row r="536" s="105" customFormat="1"/>
    <row r="537" s="105" customFormat="1"/>
    <row r="538" s="105" customFormat="1"/>
    <row r="539" s="105" customFormat="1"/>
    <row r="540" s="105" customFormat="1"/>
    <row r="541" s="105" customFormat="1"/>
    <row r="542" s="105" customFormat="1"/>
    <row r="543" s="105" customFormat="1"/>
    <row r="544" s="105" customFormat="1"/>
    <row r="545" s="105" customFormat="1"/>
    <row r="546" s="105" customFormat="1"/>
    <row r="547" s="105" customFormat="1"/>
    <row r="548" s="105" customFormat="1"/>
    <row r="549" s="105" customFormat="1"/>
    <row r="550" s="105" customFormat="1"/>
    <row r="551" s="105" customFormat="1"/>
    <row r="552" s="105" customFormat="1"/>
    <row r="553" s="105" customFormat="1"/>
    <row r="554" s="105" customFormat="1"/>
    <row r="555" s="105" customFormat="1"/>
    <row r="556" s="105" customFormat="1"/>
    <row r="557" s="105" customFormat="1"/>
    <row r="558" s="105" customFormat="1"/>
    <row r="559" s="105" customFormat="1"/>
    <row r="560" s="105" customFormat="1"/>
    <row r="561" s="105" customFormat="1"/>
    <row r="562" s="105" customFormat="1"/>
    <row r="563" s="105" customFormat="1"/>
    <row r="564" s="105" customFormat="1"/>
    <row r="565" s="105" customFormat="1"/>
    <row r="566" s="105" customFormat="1"/>
    <row r="567" s="105" customFormat="1"/>
    <row r="568" s="105" customFormat="1"/>
    <row r="569" s="105" customFormat="1"/>
    <row r="570" s="105" customFormat="1"/>
    <row r="571" s="105" customFormat="1"/>
    <row r="572" s="105" customFormat="1"/>
    <row r="573" s="105" customFormat="1"/>
    <row r="574" s="105" customFormat="1"/>
    <row r="575" s="105" customFormat="1"/>
    <row r="576" s="105" customFormat="1"/>
    <row r="577" s="105" customFormat="1"/>
    <row r="578" s="105" customFormat="1"/>
    <row r="579" s="105" customFormat="1"/>
    <row r="580" s="105" customFormat="1"/>
    <row r="581" s="105" customFormat="1"/>
    <row r="582" s="105" customFormat="1"/>
    <row r="583" s="105" customFormat="1"/>
    <row r="584" s="105" customFormat="1"/>
    <row r="585" s="105" customFormat="1"/>
    <row r="586" s="105" customFormat="1"/>
    <row r="587" s="105" customFormat="1"/>
    <row r="588" s="105" customFormat="1"/>
    <row r="589" s="105" customFormat="1"/>
    <row r="590" s="105" customFormat="1"/>
    <row r="591" s="105" customFormat="1"/>
    <row r="592" s="105" customFormat="1"/>
    <row r="593" s="105" customFormat="1"/>
    <row r="594" s="105" customFormat="1"/>
    <row r="595" s="105" customFormat="1"/>
    <row r="596" s="105" customFormat="1"/>
    <row r="597" s="105" customFormat="1"/>
    <row r="598" s="105" customFormat="1"/>
    <row r="599" s="105" customFormat="1"/>
    <row r="600" s="105" customFormat="1"/>
    <row r="601" s="105" customFormat="1"/>
    <row r="602" s="105" customFormat="1"/>
    <row r="603" s="105" customFormat="1"/>
    <row r="604" s="105" customFormat="1"/>
    <row r="605" s="105" customFormat="1"/>
    <row r="606" s="105" customFormat="1"/>
    <row r="607" s="105" customFormat="1"/>
    <row r="608" s="105" customFormat="1"/>
    <row r="609" s="105" customFormat="1"/>
    <row r="610" s="105" customFormat="1"/>
    <row r="611" s="105" customFormat="1"/>
    <row r="612" s="105" customFormat="1"/>
    <row r="613" s="105" customFormat="1"/>
    <row r="614" s="105" customFormat="1"/>
    <row r="615" s="105" customFormat="1"/>
    <row r="616" s="105" customFormat="1"/>
    <row r="617" s="105" customFormat="1"/>
    <row r="618" s="105" customFormat="1"/>
    <row r="619" s="105" customFormat="1"/>
    <row r="620" s="105" customFormat="1"/>
    <row r="621" s="105" customFormat="1"/>
    <row r="622" s="105" customFormat="1"/>
    <row r="623" s="105" customFormat="1"/>
    <row r="624" s="105" customFormat="1"/>
    <row r="625" s="105" customFormat="1"/>
    <row r="626" s="105" customFormat="1"/>
    <row r="627" s="105" customFormat="1"/>
    <row r="628" s="105" customFormat="1"/>
    <row r="629" s="105" customFormat="1"/>
    <row r="630" s="105" customFormat="1"/>
    <row r="631" s="105" customFormat="1"/>
    <row r="632" s="105" customFormat="1"/>
    <row r="633" s="105" customFormat="1"/>
    <row r="634" s="105" customFormat="1"/>
    <row r="635" s="105" customFormat="1"/>
    <row r="636" s="105" customFormat="1"/>
    <row r="637" s="105" customFormat="1"/>
    <row r="638" s="105" customFormat="1"/>
    <row r="639" s="105" customFormat="1"/>
    <row r="640" s="105" customFormat="1"/>
    <row r="641" s="105" customFormat="1"/>
    <row r="642" s="105" customFormat="1"/>
    <row r="643" s="105" customFormat="1"/>
    <row r="644" s="105" customFormat="1"/>
    <row r="645" s="105" customFormat="1"/>
    <row r="646" s="105" customFormat="1"/>
    <row r="647" s="105" customFormat="1"/>
    <row r="648" s="105" customFormat="1"/>
    <row r="649" s="105" customFormat="1"/>
    <row r="650" s="105" customFormat="1"/>
    <row r="651" s="105" customFormat="1"/>
    <row r="652" s="105" customFormat="1"/>
    <row r="653" s="105" customFormat="1"/>
    <row r="654" s="105" customFormat="1"/>
    <row r="655" s="105" customFormat="1"/>
    <row r="656" s="105" customFormat="1"/>
    <row r="657" s="105" customFormat="1"/>
    <row r="658" s="105" customFormat="1"/>
    <row r="659" s="105" customFormat="1"/>
    <row r="660" s="105" customFormat="1"/>
    <row r="661" s="105" customFormat="1"/>
    <row r="662" s="105" customFormat="1"/>
    <row r="663" s="105" customFormat="1"/>
    <row r="664" s="105" customFormat="1"/>
    <row r="665" s="105" customFormat="1"/>
    <row r="666" s="105" customFormat="1"/>
    <row r="667" s="105" customFormat="1"/>
    <row r="668" s="105" customFormat="1"/>
    <row r="669" s="105" customFormat="1"/>
    <row r="670" s="105" customFormat="1"/>
    <row r="671" s="105" customFormat="1"/>
    <row r="672" s="105" customFormat="1"/>
    <row r="673" s="105" customFormat="1"/>
    <row r="674" s="105" customFormat="1"/>
    <row r="675" s="105" customFormat="1"/>
    <row r="676" s="105" customFormat="1"/>
    <row r="677" s="105" customFormat="1"/>
    <row r="678" s="105" customFormat="1"/>
    <row r="679" s="105" customFormat="1"/>
    <row r="680" s="105" customFormat="1"/>
    <row r="681" s="105" customFormat="1"/>
    <row r="682" s="105" customFormat="1"/>
    <row r="683" s="105" customFormat="1"/>
    <row r="684" s="105" customFormat="1"/>
    <row r="685" s="105" customFormat="1"/>
    <row r="686" s="105" customFormat="1"/>
    <row r="687" s="105" customFormat="1"/>
    <row r="688" s="105" customFormat="1"/>
    <row r="689" s="105" customFormat="1"/>
    <row r="690" s="105" customFormat="1"/>
    <row r="691" s="105" customFormat="1"/>
    <row r="692" s="105" customFormat="1"/>
    <row r="693" s="105" customFormat="1"/>
    <row r="694" s="105" customFormat="1"/>
    <row r="695" s="105" customFormat="1"/>
    <row r="696" s="105" customFormat="1"/>
    <row r="697" s="105" customFormat="1"/>
    <row r="698" s="105" customFormat="1"/>
    <row r="699" s="105" customFormat="1"/>
    <row r="700" s="105" customFormat="1"/>
    <row r="701" s="105" customFormat="1"/>
    <row r="702" s="105" customFormat="1"/>
    <row r="703" s="105" customFormat="1"/>
    <row r="704" s="105" customFormat="1"/>
    <row r="705" s="105" customFormat="1"/>
    <row r="706" s="105" customFormat="1"/>
    <row r="707" s="105" customFormat="1"/>
    <row r="708" s="105" customFormat="1"/>
    <row r="709" s="105" customFormat="1"/>
    <row r="710" s="105" customFormat="1"/>
    <row r="711" s="105" customFormat="1"/>
    <row r="712" s="105" customFormat="1"/>
    <row r="713" s="105" customFormat="1"/>
    <row r="714" s="105" customFormat="1"/>
    <row r="715" s="105" customFormat="1"/>
    <row r="716" s="105" customFormat="1"/>
    <row r="717" s="105" customFormat="1"/>
    <row r="718" s="105" customFormat="1"/>
    <row r="719" s="105" customFormat="1"/>
    <row r="720" s="105" customFormat="1"/>
    <row r="721" s="105" customFormat="1"/>
    <row r="722" s="105" customFormat="1"/>
    <row r="723" s="105" customFormat="1"/>
    <row r="724" s="105" customFormat="1"/>
    <row r="725" s="105" customFormat="1"/>
    <row r="726" s="105" customFormat="1"/>
    <row r="727" s="105" customFormat="1"/>
    <row r="728" s="105" customFormat="1"/>
    <row r="729" s="105" customFormat="1"/>
    <row r="730" s="105" customFormat="1"/>
    <row r="731" s="105" customFormat="1"/>
    <row r="732" s="105" customFormat="1"/>
    <row r="733" s="105" customFormat="1"/>
    <row r="734" s="105" customFormat="1"/>
    <row r="735" s="105" customFormat="1"/>
    <row r="736" s="105" customFormat="1"/>
    <row r="737" s="105" customFormat="1"/>
    <row r="738" s="105" customFormat="1"/>
    <row r="739" s="105" customFormat="1"/>
    <row r="740" s="105" customFormat="1"/>
    <row r="741" s="105" customFormat="1"/>
    <row r="742" s="105" customFormat="1"/>
    <row r="743" s="105" customFormat="1"/>
    <row r="744" s="105" customFormat="1"/>
    <row r="745" s="105" customFormat="1"/>
    <row r="746" s="105" customFormat="1"/>
    <row r="747" s="105" customFormat="1"/>
    <row r="748" s="105" customFormat="1"/>
    <row r="749" s="105" customFormat="1"/>
    <row r="750" s="105" customFormat="1"/>
    <row r="751" s="105" customFormat="1"/>
    <row r="752" s="105" customFormat="1"/>
    <row r="753" s="105" customFormat="1"/>
    <row r="754" s="105" customFormat="1"/>
    <row r="755" s="105" customFormat="1"/>
    <row r="756" s="105" customFormat="1"/>
    <row r="757" s="105" customFormat="1"/>
    <row r="758" s="105" customFormat="1"/>
    <row r="759" s="105" customFormat="1"/>
    <row r="760" s="105" customFormat="1"/>
    <row r="761" s="105" customFormat="1"/>
    <row r="762" s="105" customFormat="1"/>
    <row r="763" s="105" customFormat="1"/>
    <row r="764" s="105" customFormat="1"/>
    <row r="765" s="105" customFormat="1"/>
    <row r="766" s="105" customFormat="1"/>
    <row r="767" s="105" customFormat="1"/>
    <row r="768" s="105" customFormat="1"/>
    <row r="769" s="105" customFormat="1"/>
    <row r="770" s="105" customFormat="1"/>
    <row r="771" s="105" customFormat="1"/>
    <row r="772" s="105" customFormat="1"/>
    <row r="773" s="105" customFormat="1"/>
    <row r="774" s="105" customFormat="1"/>
    <row r="775" s="105" customFormat="1"/>
    <row r="776" s="105" customFormat="1"/>
    <row r="777" s="105" customFormat="1"/>
    <row r="778" s="105" customFormat="1"/>
    <row r="779" s="105" customFormat="1"/>
    <row r="780" s="105" customFormat="1"/>
    <row r="781" s="105" customFormat="1"/>
    <row r="782" s="105" customFormat="1"/>
    <row r="783" s="105" customFormat="1"/>
    <row r="784" s="105" customFormat="1"/>
    <row r="785" s="105" customFormat="1"/>
    <row r="786" s="105" customFormat="1"/>
    <row r="787" s="105" customFormat="1"/>
    <row r="788" s="105" customFormat="1"/>
    <row r="789" s="105" customFormat="1"/>
    <row r="790" s="105" customFormat="1"/>
    <row r="791" s="105" customFormat="1"/>
    <row r="792" s="105" customFormat="1"/>
    <row r="793" s="105" customFormat="1"/>
    <row r="794" s="105" customFormat="1"/>
    <row r="795" s="105" customFormat="1"/>
    <row r="796" s="105" customFormat="1"/>
    <row r="797" s="105" customFormat="1"/>
    <row r="798" s="105" customFormat="1"/>
    <row r="799" s="105" customFormat="1"/>
    <row r="800" s="105" customFormat="1"/>
    <row r="801" s="105" customFormat="1"/>
    <row r="802" s="105" customFormat="1"/>
    <row r="803" s="105" customFormat="1"/>
    <row r="804" s="105" customFormat="1"/>
    <row r="805" s="105" customFormat="1"/>
    <row r="806" s="105" customFormat="1"/>
    <row r="807" s="105" customFormat="1"/>
    <row r="808" s="105" customFormat="1"/>
    <row r="809" s="105" customFormat="1"/>
    <row r="810" s="105" customFormat="1"/>
    <row r="811" s="105" customFormat="1"/>
    <row r="812" s="105" customFormat="1"/>
    <row r="813" s="105" customFormat="1"/>
    <row r="814" s="105" customFormat="1"/>
    <row r="815" s="105" customFormat="1"/>
    <row r="816" s="105" customFormat="1"/>
    <row r="817" s="105" customFormat="1"/>
    <row r="818" s="105" customFormat="1"/>
    <row r="819" s="105" customFormat="1"/>
    <row r="820" s="105" customFormat="1"/>
    <row r="821" s="105" customFormat="1"/>
    <row r="822" s="105" customFormat="1"/>
    <row r="823" s="105" customFormat="1"/>
    <row r="824" s="105" customFormat="1"/>
    <row r="825" s="105" customFormat="1"/>
    <row r="826" s="105" customFormat="1"/>
    <row r="827" s="105" customFormat="1"/>
    <row r="828" s="105" customFormat="1"/>
    <row r="829" s="105" customFormat="1"/>
    <row r="830" s="105" customFormat="1"/>
    <row r="831" s="105" customFormat="1"/>
    <row r="832" s="105" customFormat="1"/>
    <row r="833" s="105" customFormat="1"/>
    <row r="834" s="105" customFormat="1"/>
    <row r="835" s="105" customFormat="1"/>
    <row r="836" s="105" customFormat="1"/>
    <row r="837" s="105" customFormat="1"/>
    <row r="838" s="105" customFormat="1"/>
    <row r="839" s="105" customFormat="1"/>
    <row r="840" s="105" customFormat="1"/>
    <row r="841" s="105" customFormat="1"/>
    <row r="842" s="105" customFormat="1"/>
    <row r="843" s="105" customFormat="1"/>
    <row r="844" s="105" customFormat="1"/>
    <row r="845" s="105" customFormat="1"/>
    <row r="846" s="105" customFormat="1"/>
    <row r="847" s="105" customFormat="1"/>
    <row r="848" s="105" customFormat="1"/>
    <row r="849" s="105" customFormat="1"/>
    <row r="850" s="105" customFormat="1"/>
    <row r="851" s="105" customFormat="1"/>
    <row r="852" s="105" customFormat="1"/>
    <row r="853" s="105" customFormat="1"/>
    <row r="854" s="105" customFormat="1"/>
    <row r="855" s="105" customFormat="1"/>
    <row r="856" s="105" customFormat="1"/>
    <row r="857" s="105" customFormat="1"/>
    <row r="858" s="105" customFormat="1"/>
    <row r="859" s="105" customFormat="1"/>
    <row r="860" s="105" customFormat="1"/>
    <row r="861" s="105" customFormat="1"/>
    <row r="862" s="105" customFormat="1"/>
    <row r="863" s="105" customFormat="1"/>
    <row r="864" s="105" customFormat="1"/>
    <row r="865" s="105" customFormat="1"/>
    <row r="866" s="105" customFormat="1"/>
    <row r="867" s="105" customFormat="1"/>
    <row r="868" s="105" customFormat="1"/>
    <row r="869" s="105" customFormat="1"/>
    <row r="870" s="105" customFormat="1"/>
    <row r="871" s="105" customFormat="1"/>
    <row r="872" s="105" customFormat="1"/>
    <row r="873" s="105" customFormat="1"/>
    <row r="874" s="105" customFormat="1"/>
    <row r="875" s="105" customFormat="1"/>
    <row r="876" s="105" customFormat="1"/>
    <row r="877" s="105" customFormat="1"/>
    <row r="878" s="105" customFormat="1"/>
    <row r="879" s="105" customFormat="1"/>
    <row r="880" s="105" customFormat="1"/>
    <row r="881" s="105" customFormat="1"/>
    <row r="882" s="105" customFormat="1"/>
    <row r="883" s="105" customFormat="1"/>
    <row r="884" s="105" customFormat="1"/>
    <row r="885" s="105" customFormat="1"/>
    <row r="886" s="105" customFormat="1"/>
    <row r="887" s="105" customFormat="1"/>
    <row r="888" s="105" customFormat="1"/>
    <row r="889" s="105" customFormat="1"/>
    <row r="890" s="105" customFormat="1"/>
    <row r="891" s="105" customFormat="1"/>
    <row r="892" s="105" customFormat="1"/>
    <row r="893" s="105" customFormat="1"/>
    <row r="894" s="105" customFormat="1"/>
    <row r="895" s="105" customFormat="1"/>
    <row r="896" s="105" customFormat="1"/>
    <row r="897" s="105" customFormat="1"/>
    <row r="898" s="105" customFormat="1"/>
    <row r="899" s="105" customFormat="1"/>
    <row r="900" s="105" customFormat="1"/>
    <row r="901" s="105" customFormat="1"/>
    <row r="902" s="105" customFormat="1"/>
    <row r="903" s="105" customFormat="1"/>
    <row r="904" s="105" customFormat="1"/>
    <row r="905" s="105" customFormat="1"/>
    <row r="906" s="105" customFormat="1"/>
    <row r="907" s="105" customFormat="1"/>
    <row r="908" s="105" customFormat="1"/>
    <row r="909" s="105" customFormat="1"/>
    <row r="910" s="105" customFormat="1"/>
    <row r="911" s="105" customFormat="1"/>
    <row r="912" s="105" customFormat="1"/>
    <row r="913" s="105" customFormat="1"/>
    <row r="914" s="105" customFormat="1"/>
    <row r="915" s="105" customFormat="1"/>
    <row r="916" s="105" customFormat="1"/>
    <row r="917" s="105" customFormat="1"/>
    <row r="918" s="105" customFormat="1"/>
    <row r="919" s="105" customFormat="1"/>
    <row r="920" s="105" customFormat="1"/>
    <row r="921" s="105" customFormat="1"/>
    <row r="922" s="105" customFormat="1"/>
    <row r="923" s="105" customFormat="1"/>
    <row r="924" s="105" customFormat="1"/>
    <row r="925" s="105" customFormat="1"/>
    <row r="926" s="105" customFormat="1"/>
    <row r="927" s="105" customFormat="1"/>
    <row r="928" s="105" customFormat="1"/>
    <row r="929" s="105" customFormat="1"/>
    <row r="930" s="105" customFormat="1"/>
    <row r="931" s="105" customFormat="1"/>
    <row r="932" s="105" customFormat="1"/>
    <row r="933" s="105" customFormat="1"/>
    <row r="934" s="105" customFormat="1"/>
    <row r="935" s="105" customFormat="1"/>
    <row r="936" s="105" customFormat="1"/>
    <row r="937" s="105" customFormat="1"/>
    <row r="938" s="105" customFormat="1"/>
    <row r="939" s="105" customFormat="1"/>
    <row r="940" s="105" customFormat="1"/>
    <row r="941" s="105" customFormat="1"/>
    <row r="942" s="105" customFormat="1"/>
    <row r="943" s="105" customFormat="1"/>
    <row r="944" s="105" customFormat="1"/>
    <row r="945" s="105" customFormat="1"/>
    <row r="946" s="105" customFormat="1"/>
    <row r="947" s="105" customFormat="1"/>
    <row r="948" s="105" customFormat="1"/>
    <row r="949" s="105" customFormat="1"/>
    <row r="950" s="105" customFormat="1"/>
    <row r="951" s="105" customFormat="1"/>
    <row r="952" s="105" customFormat="1"/>
    <row r="953" s="105" customFormat="1"/>
    <row r="954" s="105" customFormat="1"/>
    <row r="955" s="105" customFormat="1"/>
    <row r="956" s="105" customFormat="1"/>
    <row r="957" s="105" customFormat="1"/>
    <row r="958" s="105" customFormat="1"/>
    <row r="959" s="105" customFormat="1"/>
    <row r="960" s="105" customFormat="1"/>
    <row r="961" s="105" customFormat="1"/>
    <row r="962" s="105" customFormat="1"/>
    <row r="963" s="105" customFormat="1"/>
    <row r="964" s="105" customFormat="1"/>
    <row r="965" s="105" customFormat="1"/>
    <row r="966" s="105" customFormat="1"/>
    <row r="967" s="105" customFormat="1"/>
    <row r="968" s="105" customFormat="1"/>
    <row r="969" s="105" customFormat="1"/>
    <row r="970" s="105" customFormat="1"/>
    <row r="971" s="105" customFormat="1"/>
    <row r="972" s="105" customFormat="1"/>
    <row r="973" s="105" customFormat="1"/>
    <row r="974" s="105" customFormat="1"/>
    <row r="975" s="105" customFormat="1"/>
    <row r="976" s="105" customFormat="1"/>
    <row r="977" s="105" customFormat="1"/>
    <row r="978" s="105" customFormat="1"/>
    <row r="979" s="105" customFormat="1"/>
    <row r="980" s="105" customFormat="1"/>
    <row r="981" s="105" customFormat="1"/>
    <row r="982" s="105" customFormat="1"/>
    <row r="983" s="105" customFormat="1"/>
    <row r="984" s="105" customFormat="1"/>
    <row r="985" s="105" customFormat="1"/>
    <row r="986" s="105" customFormat="1"/>
    <row r="987" s="105" customFormat="1"/>
    <row r="988" s="105" customFormat="1"/>
    <row r="989" s="105" customFormat="1"/>
    <row r="990" s="105" customFormat="1"/>
    <row r="991" s="105" customFormat="1"/>
    <row r="992" s="105" customFormat="1"/>
    <row r="993" s="105" customFormat="1"/>
    <row r="994" s="105" customFormat="1"/>
    <row r="995" s="105" customFormat="1"/>
    <row r="996" s="105" customFormat="1"/>
    <row r="997" s="105" customFormat="1"/>
    <row r="998" s="105" customFormat="1"/>
    <row r="999" s="105" customFormat="1"/>
    <row r="1000" s="105" customFormat="1"/>
  </sheetData>
  <sheetProtection algorithmName="SHA-512" hashValue="xe0SFiDXB2eZSF4ZNg2kr9nUcrgTVe0IZx2dw650/I+1vkz14z9FI3/O8gtXVarNl7o4DtYjmR+7OvYqD/Vzxg==" saltValue="cnN8pIUOfUk1XnIL5vVUJQ==" spinCount="100000" sheet="1" formatCells="0" formatColumns="0" formatRows="0"/>
  <mergeCells count="944">
    <mergeCell ref="G76:H76"/>
    <mergeCell ref="C77:F77"/>
    <mergeCell ref="G77:H77"/>
    <mergeCell ref="C78:F78"/>
    <mergeCell ref="G78:H78"/>
    <mergeCell ref="C33:F33"/>
    <mergeCell ref="C17:F17"/>
    <mergeCell ref="C2:F2"/>
    <mergeCell ref="B3:D3"/>
    <mergeCell ref="C14:F14"/>
    <mergeCell ref="G14:H14"/>
    <mergeCell ref="C15:F15"/>
    <mergeCell ref="G15:H15"/>
    <mergeCell ref="C16:F16"/>
    <mergeCell ref="G16:H16"/>
    <mergeCell ref="G17:H17"/>
    <mergeCell ref="C18:F18"/>
    <mergeCell ref="G18:H18"/>
    <mergeCell ref="C19:F19"/>
    <mergeCell ref="G19:H19"/>
    <mergeCell ref="C20:F20"/>
    <mergeCell ref="G20:H20"/>
    <mergeCell ref="C21:F21"/>
    <mergeCell ref="G21:H21"/>
    <mergeCell ref="C179:F179"/>
    <mergeCell ref="G179:H179"/>
    <mergeCell ref="C180:F180"/>
    <mergeCell ref="G180:H180"/>
    <mergeCell ref="C182:F182"/>
    <mergeCell ref="C163:F163"/>
    <mergeCell ref="G163:H163"/>
    <mergeCell ref="C165:F165"/>
    <mergeCell ref="C166:F166"/>
    <mergeCell ref="G166:H166"/>
    <mergeCell ref="C167:F167"/>
    <mergeCell ref="G167:H167"/>
    <mergeCell ref="C168:F168"/>
    <mergeCell ref="G168:H168"/>
    <mergeCell ref="C169:F169"/>
    <mergeCell ref="G169:H169"/>
    <mergeCell ref="C170:F170"/>
    <mergeCell ref="G170:H170"/>
    <mergeCell ref="C171:F171"/>
    <mergeCell ref="G171:H171"/>
    <mergeCell ref="C172:F172"/>
    <mergeCell ref="G172:H172"/>
    <mergeCell ref="C173:F173"/>
    <mergeCell ref="G173:H173"/>
    <mergeCell ref="C335:F335"/>
    <mergeCell ref="C336:F336"/>
    <mergeCell ref="G336:H336"/>
    <mergeCell ref="C337:F337"/>
    <mergeCell ref="G337:H337"/>
    <mergeCell ref="C338:F338"/>
    <mergeCell ref="G338:H338"/>
    <mergeCell ref="C339:F339"/>
    <mergeCell ref="G339:H339"/>
    <mergeCell ref="C329:F329"/>
    <mergeCell ref="G329:H329"/>
    <mergeCell ref="C330:F330"/>
    <mergeCell ref="G330:H330"/>
    <mergeCell ref="C331:F331"/>
    <mergeCell ref="G331:H331"/>
    <mergeCell ref="C332:F332"/>
    <mergeCell ref="G332:H332"/>
    <mergeCell ref="C333:F333"/>
    <mergeCell ref="G333:H333"/>
    <mergeCell ref="C144:F144"/>
    <mergeCell ref="G144:H144"/>
    <mergeCell ref="C145:F145"/>
    <mergeCell ref="G145:H145"/>
    <mergeCell ref="C146:F146"/>
    <mergeCell ref="C10:F10"/>
    <mergeCell ref="C12:F12"/>
    <mergeCell ref="C13:F13"/>
    <mergeCell ref="G13:H13"/>
    <mergeCell ref="C85:F85"/>
    <mergeCell ref="G85:H85"/>
    <mergeCell ref="C70:F70"/>
    <mergeCell ref="G70:H70"/>
    <mergeCell ref="C71:F71"/>
    <mergeCell ref="G71:H71"/>
    <mergeCell ref="C72:F72"/>
    <mergeCell ref="G72:H72"/>
    <mergeCell ref="C73:F73"/>
    <mergeCell ref="G73:H73"/>
    <mergeCell ref="C74:F74"/>
    <mergeCell ref="G74:H74"/>
    <mergeCell ref="C75:F75"/>
    <mergeCell ref="G75:H75"/>
    <mergeCell ref="C76:F76"/>
    <mergeCell ref="C139:F139"/>
    <mergeCell ref="G139:H139"/>
    <mergeCell ref="C140:F140"/>
    <mergeCell ref="G140:H140"/>
    <mergeCell ref="C141:F141"/>
    <mergeCell ref="G141:H141"/>
    <mergeCell ref="C142:F142"/>
    <mergeCell ref="G142:H142"/>
    <mergeCell ref="C143:F143"/>
    <mergeCell ref="G143:H143"/>
    <mergeCell ref="C237:F237"/>
    <mergeCell ref="G237:H237"/>
    <mergeCell ref="C238:F238"/>
    <mergeCell ref="G238:H238"/>
    <mergeCell ref="C239:F239"/>
    <mergeCell ref="G239:H239"/>
    <mergeCell ref="C240:F240"/>
    <mergeCell ref="G240:H240"/>
    <mergeCell ref="C241:F241"/>
    <mergeCell ref="G241:H241"/>
    <mergeCell ref="C290:F290"/>
    <mergeCell ref="G290:H290"/>
    <mergeCell ref="C291:F291"/>
    <mergeCell ref="G291:H291"/>
    <mergeCell ref="C242:F242"/>
    <mergeCell ref="G242:H242"/>
    <mergeCell ref="C243:F243"/>
    <mergeCell ref="G243:H243"/>
    <mergeCell ref="C244:F244"/>
    <mergeCell ref="G244:H244"/>
    <mergeCell ref="C245:F245"/>
    <mergeCell ref="G245:H245"/>
    <mergeCell ref="C246:F246"/>
    <mergeCell ref="G246:H246"/>
    <mergeCell ref="C285:F285"/>
    <mergeCell ref="G285:H285"/>
    <mergeCell ref="C286:F286"/>
    <mergeCell ref="G286:H286"/>
    <mergeCell ref="C287:F287"/>
    <mergeCell ref="G287:H287"/>
    <mergeCell ref="C288:F288"/>
    <mergeCell ref="G288:H288"/>
    <mergeCell ref="C289:F289"/>
    <mergeCell ref="G289:H289"/>
    <mergeCell ref="AZ3:BD3"/>
    <mergeCell ref="B4:H4"/>
    <mergeCell ref="AZ4:BD4"/>
    <mergeCell ref="B5:C5"/>
    <mergeCell ref="I5:O5"/>
    <mergeCell ref="W5:AB5"/>
    <mergeCell ref="AD5:AI5"/>
    <mergeCell ref="AK5:AR5"/>
    <mergeCell ref="P6:Q6"/>
    <mergeCell ref="C22:F22"/>
    <mergeCell ref="G22:H22"/>
    <mergeCell ref="C23:F23"/>
    <mergeCell ref="G23:H23"/>
    <mergeCell ref="C24:F24"/>
    <mergeCell ref="G24:H24"/>
    <mergeCell ref="C25:F25"/>
    <mergeCell ref="G25:H25"/>
    <mergeCell ref="C26:F26"/>
    <mergeCell ref="G26:H26"/>
    <mergeCell ref="C27:F27"/>
    <mergeCell ref="G27:H27"/>
    <mergeCell ref="C29:F29"/>
    <mergeCell ref="C30:F30"/>
    <mergeCell ref="G30:H30"/>
    <mergeCell ref="C31:F31"/>
    <mergeCell ref="G31:H31"/>
    <mergeCell ref="C32:F32"/>
    <mergeCell ref="G32:H32"/>
    <mergeCell ref="G33:H33"/>
    <mergeCell ref="C34:F34"/>
    <mergeCell ref="G34:H34"/>
    <mergeCell ref="C35:F35"/>
    <mergeCell ref="G35:H35"/>
    <mergeCell ref="C36:F36"/>
    <mergeCell ref="G36:H36"/>
    <mergeCell ref="C37:F37"/>
    <mergeCell ref="G37:H37"/>
    <mergeCell ref="C38:F38"/>
    <mergeCell ref="G38:H38"/>
    <mergeCell ref="C39:F39"/>
    <mergeCell ref="G39:H39"/>
    <mergeCell ref="C40:F40"/>
    <mergeCell ref="G40:H40"/>
    <mergeCell ref="C41:F41"/>
    <mergeCell ref="G41:H41"/>
    <mergeCell ref="C42:F42"/>
    <mergeCell ref="G42:H42"/>
    <mergeCell ref="C43:F43"/>
    <mergeCell ref="G43:H43"/>
    <mergeCell ref="C44:F44"/>
    <mergeCell ref="G44:H44"/>
    <mergeCell ref="C46:F46"/>
    <mergeCell ref="C47:F47"/>
    <mergeCell ref="G47:H47"/>
    <mergeCell ref="C48:F48"/>
    <mergeCell ref="G48:H48"/>
    <mergeCell ref="C49:F49"/>
    <mergeCell ref="G49:H49"/>
    <mergeCell ref="C50:F50"/>
    <mergeCell ref="G50:H50"/>
    <mergeCell ref="C51:F51"/>
    <mergeCell ref="G51:H51"/>
    <mergeCell ref="C52:F52"/>
    <mergeCell ref="G52:H52"/>
    <mergeCell ref="C53:F53"/>
    <mergeCell ref="G53:H53"/>
    <mergeCell ref="C54:F54"/>
    <mergeCell ref="G54:H54"/>
    <mergeCell ref="C55:F55"/>
    <mergeCell ref="G55:H55"/>
    <mergeCell ref="C56:F56"/>
    <mergeCell ref="G56:H56"/>
    <mergeCell ref="C57:F57"/>
    <mergeCell ref="G57:H57"/>
    <mergeCell ref="C58:F58"/>
    <mergeCell ref="G58:H58"/>
    <mergeCell ref="C59:F59"/>
    <mergeCell ref="G59:H59"/>
    <mergeCell ref="C60:F60"/>
    <mergeCell ref="G60:H60"/>
    <mergeCell ref="C61:F61"/>
    <mergeCell ref="G61:H61"/>
    <mergeCell ref="C63:F63"/>
    <mergeCell ref="C64:F64"/>
    <mergeCell ref="G64:H64"/>
    <mergeCell ref="C65:F65"/>
    <mergeCell ref="G65:H65"/>
    <mergeCell ref="C66:F66"/>
    <mergeCell ref="G66:H66"/>
    <mergeCell ref="C67:F67"/>
    <mergeCell ref="G67:H67"/>
    <mergeCell ref="C68:F68"/>
    <mergeCell ref="G68:H68"/>
    <mergeCell ref="C69:F69"/>
    <mergeCell ref="G69:H69"/>
    <mergeCell ref="C80:F80"/>
    <mergeCell ref="C81:F81"/>
    <mergeCell ref="G81:H81"/>
    <mergeCell ref="C82:F82"/>
    <mergeCell ref="G82:H82"/>
    <mergeCell ref="C83:F83"/>
    <mergeCell ref="G83:H83"/>
    <mergeCell ref="C84:F84"/>
    <mergeCell ref="G84:H84"/>
    <mergeCell ref="C86:F86"/>
    <mergeCell ref="G86:H86"/>
    <mergeCell ref="C87:F87"/>
    <mergeCell ref="G87:H87"/>
    <mergeCell ref="C88:F88"/>
    <mergeCell ref="G88:H88"/>
    <mergeCell ref="C89:F89"/>
    <mergeCell ref="G89:H89"/>
    <mergeCell ref="C90:F90"/>
    <mergeCell ref="G90:H90"/>
    <mergeCell ref="C91:F91"/>
    <mergeCell ref="G91:H91"/>
    <mergeCell ref="C92:F92"/>
    <mergeCell ref="G92:H92"/>
    <mergeCell ref="C93:F93"/>
    <mergeCell ref="G93:H93"/>
    <mergeCell ref="C94:F94"/>
    <mergeCell ref="G94:H94"/>
    <mergeCell ref="C95:F95"/>
    <mergeCell ref="G95:H95"/>
    <mergeCell ref="C97:F97"/>
    <mergeCell ref="C98:F98"/>
    <mergeCell ref="G98:H98"/>
    <mergeCell ref="C99:F99"/>
    <mergeCell ref="G99:H99"/>
    <mergeCell ref="C100:F100"/>
    <mergeCell ref="G100:H100"/>
    <mergeCell ref="C101:F101"/>
    <mergeCell ref="G101:H101"/>
    <mergeCell ref="C102:F102"/>
    <mergeCell ref="G102:H102"/>
    <mergeCell ref="C103:F103"/>
    <mergeCell ref="G103:H103"/>
    <mergeCell ref="C104:F104"/>
    <mergeCell ref="G104:H104"/>
    <mergeCell ref="C105:F105"/>
    <mergeCell ref="G105:H105"/>
    <mergeCell ref="C106:F106"/>
    <mergeCell ref="G106:H106"/>
    <mergeCell ref="C107:F107"/>
    <mergeCell ref="G107:H107"/>
    <mergeCell ref="C108:F108"/>
    <mergeCell ref="G108:H108"/>
    <mergeCell ref="C109:F109"/>
    <mergeCell ref="G109:H109"/>
    <mergeCell ref="C110:F110"/>
    <mergeCell ref="G110:H110"/>
    <mergeCell ref="C111:F111"/>
    <mergeCell ref="G111:H111"/>
    <mergeCell ref="C112:F112"/>
    <mergeCell ref="G112:H112"/>
    <mergeCell ref="C114:F114"/>
    <mergeCell ref="C115:F115"/>
    <mergeCell ref="G115:H115"/>
    <mergeCell ref="C116:F116"/>
    <mergeCell ref="G116:H116"/>
    <mergeCell ref="C117:F117"/>
    <mergeCell ref="G117:H117"/>
    <mergeCell ref="C118:F118"/>
    <mergeCell ref="G118:H118"/>
    <mergeCell ref="C119:F119"/>
    <mergeCell ref="G119:H119"/>
    <mergeCell ref="C120:F120"/>
    <mergeCell ref="G120:H120"/>
    <mergeCell ref="C121:F121"/>
    <mergeCell ref="G121:H121"/>
    <mergeCell ref="C122:F122"/>
    <mergeCell ref="G122:H122"/>
    <mergeCell ref="C123:F123"/>
    <mergeCell ref="G123:H123"/>
    <mergeCell ref="C124:F124"/>
    <mergeCell ref="G124:H124"/>
    <mergeCell ref="C125:F125"/>
    <mergeCell ref="G125:H125"/>
    <mergeCell ref="C126:F126"/>
    <mergeCell ref="G126:H126"/>
    <mergeCell ref="C127:F127"/>
    <mergeCell ref="G127:H127"/>
    <mergeCell ref="C128:F128"/>
    <mergeCell ref="G128:H128"/>
    <mergeCell ref="C129:F129"/>
    <mergeCell ref="G129:H129"/>
    <mergeCell ref="C131:F131"/>
    <mergeCell ref="C132:F132"/>
    <mergeCell ref="G132:H132"/>
    <mergeCell ref="C133:F133"/>
    <mergeCell ref="G133:H133"/>
    <mergeCell ref="C134:F134"/>
    <mergeCell ref="G134:H134"/>
    <mergeCell ref="C135:F135"/>
    <mergeCell ref="G135:H135"/>
    <mergeCell ref="C136:F136"/>
    <mergeCell ref="G136:H136"/>
    <mergeCell ref="C137:F137"/>
    <mergeCell ref="G137:H137"/>
    <mergeCell ref="C138:F138"/>
    <mergeCell ref="G138:H138"/>
    <mergeCell ref="G146:H146"/>
    <mergeCell ref="C148:F148"/>
    <mergeCell ref="C149:F149"/>
    <mergeCell ref="G149:H149"/>
    <mergeCell ref="C150:F150"/>
    <mergeCell ref="G150:H150"/>
    <mergeCell ref="C151:F151"/>
    <mergeCell ref="G151:H151"/>
    <mergeCell ref="C152:F152"/>
    <mergeCell ref="G152:H152"/>
    <mergeCell ref="C153:F153"/>
    <mergeCell ref="G153:H153"/>
    <mergeCell ref="C154:F154"/>
    <mergeCell ref="G154:H154"/>
    <mergeCell ref="C155:F155"/>
    <mergeCell ref="G155:H155"/>
    <mergeCell ref="C156:F156"/>
    <mergeCell ref="G156:H156"/>
    <mergeCell ref="C157:F157"/>
    <mergeCell ref="G157:H157"/>
    <mergeCell ref="C158:F158"/>
    <mergeCell ref="G158:H158"/>
    <mergeCell ref="C159:F159"/>
    <mergeCell ref="G159:H159"/>
    <mergeCell ref="C160:F160"/>
    <mergeCell ref="G160:H160"/>
    <mergeCell ref="C161:F161"/>
    <mergeCell ref="G161:H161"/>
    <mergeCell ref="C162:F162"/>
    <mergeCell ref="G162:H162"/>
    <mergeCell ref="C174:F174"/>
    <mergeCell ref="G174:H174"/>
    <mergeCell ref="C175:F175"/>
    <mergeCell ref="G175:H175"/>
    <mergeCell ref="C176:F176"/>
    <mergeCell ref="G176:H176"/>
    <mergeCell ref="C177:F177"/>
    <mergeCell ref="G177:H177"/>
    <mergeCell ref="C178:F178"/>
    <mergeCell ref="G178:H178"/>
    <mergeCell ref="C183:F183"/>
    <mergeCell ref="G183:H183"/>
    <mergeCell ref="C184:F184"/>
    <mergeCell ref="G184:H184"/>
    <mergeCell ref="C185:F185"/>
    <mergeCell ref="G185:H185"/>
    <mergeCell ref="C186:F186"/>
    <mergeCell ref="G186:H186"/>
    <mergeCell ref="C187:F187"/>
    <mergeCell ref="G187:H187"/>
    <mergeCell ref="C188:F188"/>
    <mergeCell ref="G188:H188"/>
    <mergeCell ref="C189:F189"/>
    <mergeCell ref="G189:H189"/>
    <mergeCell ref="C190:F190"/>
    <mergeCell ref="G190:H190"/>
    <mergeCell ref="C191:F191"/>
    <mergeCell ref="G191:H191"/>
    <mergeCell ref="C192:F192"/>
    <mergeCell ref="G192:H192"/>
    <mergeCell ref="C193:F193"/>
    <mergeCell ref="G193:H193"/>
    <mergeCell ref="C194:F194"/>
    <mergeCell ref="G194:H194"/>
    <mergeCell ref="C195:F195"/>
    <mergeCell ref="G195:H195"/>
    <mergeCell ref="C196:F196"/>
    <mergeCell ref="G196:H196"/>
    <mergeCell ref="C197:F197"/>
    <mergeCell ref="G197:H197"/>
    <mergeCell ref="C199:F199"/>
    <mergeCell ref="C200:F200"/>
    <mergeCell ref="G200:H200"/>
    <mergeCell ref="C201:F201"/>
    <mergeCell ref="G201:H201"/>
    <mergeCell ref="C202:F202"/>
    <mergeCell ref="G202:H202"/>
    <mergeCell ref="C203:F203"/>
    <mergeCell ref="G203:H203"/>
    <mergeCell ref="C204:F204"/>
    <mergeCell ref="G204:H204"/>
    <mergeCell ref="C205:F205"/>
    <mergeCell ref="G205:H205"/>
    <mergeCell ref="C206:F206"/>
    <mergeCell ref="G206:H206"/>
    <mergeCell ref="C207:F207"/>
    <mergeCell ref="G207:H207"/>
    <mergeCell ref="C208:F208"/>
    <mergeCell ref="G208:H208"/>
    <mergeCell ref="C209:F209"/>
    <mergeCell ref="G209:H209"/>
    <mergeCell ref="C210:F210"/>
    <mergeCell ref="G210:H210"/>
    <mergeCell ref="C211:F211"/>
    <mergeCell ref="G211:H211"/>
    <mergeCell ref="C212:F212"/>
    <mergeCell ref="G212:H212"/>
    <mergeCell ref="C213:F213"/>
    <mergeCell ref="G213:H213"/>
    <mergeCell ref="G214:H214"/>
    <mergeCell ref="C216:F216"/>
    <mergeCell ref="C217:F217"/>
    <mergeCell ref="G217:H217"/>
    <mergeCell ref="C218:F218"/>
    <mergeCell ref="G218:H218"/>
    <mergeCell ref="C219:F219"/>
    <mergeCell ref="G219:H219"/>
    <mergeCell ref="C220:F220"/>
    <mergeCell ref="G220:H220"/>
    <mergeCell ref="C214:F214"/>
    <mergeCell ref="C221:F221"/>
    <mergeCell ref="G221:H221"/>
    <mergeCell ref="C222:F222"/>
    <mergeCell ref="G222:H222"/>
    <mergeCell ref="C223:F223"/>
    <mergeCell ref="G223:H223"/>
    <mergeCell ref="C224:F224"/>
    <mergeCell ref="G224:H224"/>
    <mergeCell ref="C225:F225"/>
    <mergeCell ref="G225:H225"/>
    <mergeCell ref="C226:F226"/>
    <mergeCell ref="G226:H226"/>
    <mergeCell ref="C227:F227"/>
    <mergeCell ref="G227:H227"/>
    <mergeCell ref="C228:F228"/>
    <mergeCell ref="G228:H228"/>
    <mergeCell ref="C229:F229"/>
    <mergeCell ref="G229:H229"/>
    <mergeCell ref="C230:F230"/>
    <mergeCell ref="G230:H230"/>
    <mergeCell ref="C231:F231"/>
    <mergeCell ref="G231:H231"/>
    <mergeCell ref="C233:F233"/>
    <mergeCell ref="C234:F234"/>
    <mergeCell ref="G234:H234"/>
    <mergeCell ref="C235:F235"/>
    <mergeCell ref="G235:H235"/>
    <mergeCell ref="C236:F236"/>
    <mergeCell ref="G236:H236"/>
    <mergeCell ref="C247:F247"/>
    <mergeCell ref="G247:H247"/>
    <mergeCell ref="C248:F248"/>
    <mergeCell ref="G248:H248"/>
    <mergeCell ref="C250:F250"/>
    <mergeCell ref="C251:F251"/>
    <mergeCell ref="G251:H251"/>
    <mergeCell ref="C252:F252"/>
    <mergeCell ref="G252:H252"/>
    <mergeCell ref="C253:F253"/>
    <mergeCell ref="G253:H253"/>
    <mergeCell ref="C254:F254"/>
    <mergeCell ref="G254:H254"/>
    <mergeCell ref="C255:F255"/>
    <mergeCell ref="G255:H255"/>
    <mergeCell ref="C256:F256"/>
    <mergeCell ref="G256:H256"/>
    <mergeCell ref="C257:F257"/>
    <mergeCell ref="G257:H257"/>
    <mergeCell ref="C258:F258"/>
    <mergeCell ref="G258:H258"/>
    <mergeCell ref="C259:F259"/>
    <mergeCell ref="G259:H259"/>
    <mergeCell ref="C260:F260"/>
    <mergeCell ref="G260:H260"/>
    <mergeCell ref="C261:F261"/>
    <mergeCell ref="G261:H261"/>
    <mergeCell ref="C262:F262"/>
    <mergeCell ref="G262:H262"/>
    <mergeCell ref="C263:F263"/>
    <mergeCell ref="G263:H263"/>
    <mergeCell ref="C264:F264"/>
    <mergeCell ref="G264:H264"/>
    <mergeCell ref="C265:F265"/>
    <mergeCell ref="G265:H265"/>
    <mergeCell ref="C267:F267"/>
    <mergeCell ref="C268:F268"/>
    <mergeCell ref="G268:H268"/>
    <mergeCell ref="C269:F269"/>
    <mergeCell ref="G269:H269"/>
    <mergeCell ref="C270:F270"/>
    <mergeCell ref="G270:H270"/>
    <mergeCell ref="C271:F271"/>
    <mergeCell ref="G271:H271"/>
    <mergeCell ref="C272:F272"/>
    <mergeCell ref="G272:H272"/>
    <mergeCell ref="C273:F273"/>
    <mergeCell ref="G273:H273"/>
    <mergeCell ref="C274:F274"/>
    <mergeCell ref="G274:H274"/>
    <mergeCell ref="C275:F275"/>
    <mergeCell ref="G275:H275"/>
    <mergeCell ref="C276:F276"/>
    <mergeCell ref="G276:H276"/>
    <mergeCell ref="C277:F277"/>
    <mergeCell ref="G277:H277"/>
    <mergeCell ref="C278:F278"/>
    <mergeCell ref="G278:H278"/>
    <mergeCell ref="C279:F279"/>
    <mergeCell ref="G279:H279"/>
    <mergeCell ref="C280:F280"/>
    <mergeCell ref="G280:H280"/>
    <mergeCell ref="C281:F281"/>
    <mergeCell ref="G281:H281"/>
    <mergeCell ref="C282:F282"/>
    <mergeCell ref="G282:H282"/>
    <mergeCell ref="C284:F284"/>
    <mergeCell ref="C292:F292"/>
    <mergeCell ref="G292:H292"/>
    <mergeCell ref="C293:F293"/>
    <mergeCell ref="G293:H293"/>
    <mergeCell ref="C294:F294"/>
    <mergeCell ref="G294:H294"/>
    <mergeCell ref="C295:F295"/>
    <mergeCell ref="G295:H295"/>
    <mergeCell ref="C296:F296"/>
    <mergeCell ref="G296:H296"/>
    <mergeCell ref="C297:F297"/>
    <mergeCell ref="G297:H297"/>
    <mergeCell ref="C298:F298"/>
    <mergeCell ref="G298:H298"/>
    <mergeCell ref="C299:F299"/>
    <mergeCell ref="G299:H299"/>
    <mergeCell ref="C301:F301"/>
    <mergeCell ref="C302:F302"/>
    <mergeCell ref="G302:H302"/>
    <mergeCell ref="C303:F303"/>
    <mergeCell ref="G303:H303"/>
    <mergeCell ref="C304:F304"/>
    <mergeCell ref="G304:H304"/>
    <mergeCell ref="C305:F305"/>
    <mergeCell ref="G305:H305"/>
    <mergeCell ref="C306:F306"/>
    <mergeCell ref="G306:H306"/>
    <mergeCell ref="C307:F307"/>
    <mergeCell ref="G307:H307"/>
    <mergeCell ref="C308:F308"/>
    <mergeCell ref="G308:H308"/>
    <mergeCell ref="C309:F309"/>
    <mergeCell ref="G309:H309"/>
    <mergeCell ref="C310:F310"/>
    <mergeCell ref="G310:H310"/>
    <mergeCell ref="C311:F311"/>
    <mergeCell ref="G311:H311"/>
    <mergeCell ref="C312:F312"/>
    <mergeCell ref="G312:H312"/>
    <mergeCell ref="C313:F313"/>
    <mergeCell ref="G313:H313"/>
    <mergeCell ref="C314:F314"/>
    <mergeCell ref="G314:H314"/>
    <mergeCell ref="C315:F315"/>
    <mergeCell ref="G315:H315"/>
    <mergeCell ref="C316:F316"/>
    <mergeCell ref="G316:H316"/>
    <mergeCell ref="C318:F318"/>
    <mergeCell ref="G319:H319"/>
    <mergeCell ref="C320:F320"/>
    <mergeCell ref="G320:H320"/>
    <mergeCell ref="C321:F321"/>
    <mergeCell ref="G321:H321"/>
    <mergeCell ref="C322:F322"/>
    <mergeCell ref="G322:H322"/>
    <mergeCell ref="C323:F323"/>
    <mergeCell ref="G323:H323"/>
    <mergeCell ref="C319:F319"/>
    <mergeCell ref="C324:F324"/>
    <mergeCell ref="G324:H324"/>
    <mergeCell ref="C325:F325"/>
    <mergeCell ref="G325:H325"/>
    <mergeCell ref="C326:F326"/>
    <mergeCell ref="G326:H326"/>
    <mergeCell ref="C327:F327"/>
    <mergeCell ref="G327:H327"/>
    <mergeCell ref="C328:F328"/>
    <mergeCell ref="G328:H328"/>
    <mergeCell ref="C340:F340"/>
    <mergeCell ref="G340:H340"/>
    <mergeCell ref="C341:F341"/>
    <mergeCell ref="G341:H341"/>
    <mergeCell ref="C342:F342"/>
    <mergeCell ref="G342:H342"/>
    <mergeCell ref="C343:F343"/>
    <mergeCell ref="G343:H343"/>
    <mergeCell ref="C344:F344"/>
    <mergeCell ref="G344:H344"/>
    <mergeCell ref="C345:F345"/>
    <mergeCell ref="G345:H345"/>
    <mergeCell ref="C346:F346"/>
    <mergeCell ref="G346:H346"/>
    <mergeCell ref="C347:F347"/>
    <mergeCell ref="G347:H347"/>
    <mergeCell ref="C348:F348"/>
    <mergeCell ref="G348:H348"/>
    <mergeCell ref="C349:F349"/>
    <mergeCell ref="G349:H349"/>
    <mergeCell ref="C350:F350"/>
    <mergeCell ref="G350:H350"/>
    <mergeCell ref="C352:F352"/>
    <mergeCell ref="C353:F353"/>
    <mergeCell ref="G353:H353"/>
    <mergeCell ref="C354:F354"/>
    <mergeCell ref="G354:H354"/>
    <mergeCell ref="C355:F355"/>
    <mergeCell ref="G355:H355"/>
    <mergeCell ref="G356:H356"/>
    <mergeCell ref="C357:F357"/>
    <mergeCell ref="G357:H357"/>
    <mergeCell ref="C358:F358"/>
    <mergeCell ref="G358:H358"/>
    <mergeCell ref="C359:F359"/>
    <mergeCell ref="G359:H359"/>
    <mergeCell ref="C360:F360"/>
    <mergeCell ref="G360:H360"/>
    <mergeCell ref="C356:F356"/>
    <mergeCell ref="C361:F361"/>
    <mergeCell ref="G361:H361"/>
    <mergeCell ref="C362:F362"/>
    <mergeCell ref="G362:H362"/>
    <mergeCell ref="C363:F363"/>
    <mergeCell ref="G363:H363"/>
    <mergeCell ref="C364:F364"/>
    <mergeCell ref="G364:H364"/>
    <mergeCell ref="C365:F365"/>
    <mergeCell ref="G365:H365"/>
    <mergeCell ref="C366:F366"/>
    <mergeCell ref="G366:H366"/>
    <mergeCell ref="C367:F367"/>
    <mergeCell ref="G367:H367"/>
    <mergeCell ref="C369:F369"/>
    <mergeCell ref="C370:F370"/>
    <mergeCell ref="G370:H370"/>
    <mergeCell ref="C371:F371"/>
    <mergeCell ref="G371:H371"/>
    <mergeCell ref="C372:F372"/>
    <mergeCell ref="G372:H372"/>
    <mergeCell ref="C373:F373"/>
    <mergeCell ref="G373:H373"/>
    <mergeCell ref="C374:F374"/>
    <mergeCell ref="G374:H374"/>
    <mergeCell ref="C375:F375"/>
    <mergeCell ref="G375:H375"/>
    <mergeCell ref="C376:F376"/>
    <mergeCell ref="G376:H376"/>
    <mergeCell ref="C377:F377"/>
    <mergeCell ref="G377:H377"/>
    <mergeCell ref="C378:F378"/>
    <mergeCell ref="G378:H378"/>
    <mergeCell ref="C379:F379"/>
    <mergeCell ref="G379:H379"/>
    <mergeCell ref="C380:F380"/>
    <mergeCell ref="G380:H380"/>
    <mergeCell ref="C381:F381"/>
    <mergeCell ref="G381:H381"/>
    <mergeCell ref="C382:F382"/>
    <mergeCell ref="G382:H382"/>
    <mergeCell ref="C383:F383"/>
    <mergeCell ref="G383:H383"/>
    <mergeCell ref="C384:F384"/>
    <mergeCell ref="G384:H384"/>
    <mergeCell ref="C386:F386"/>
    <mergeCell ref="C387:F387"/>
    <mergeCell ref="G387:H387"/>
    <mergeCell ref="C388:F388"/>
    <mergeCell ref="G388:H388"/>
    <mergeCell ref="C389:F389"/>
    <mergeCell ref="G389:H389"/>
    <mergeCell ref="C390:F390"/>
    <mergeCell ref="G390:H390"/>
    <mergeCell ref="C391:F391"/>
    <mergeCell ref="G391:H391"/>
    <mergeCell ref="C392:F392"/>
    <mergeCell ref="G392:H392"/>
    <mergeCell ref="C393:F393"/>
    <mergeCell ref="G393:H393"/>
    <mergeCell ref="C394:F394"/>
    <mergeCell ref="G394:H394"/>
    <mergeCell ref="C395:F395"/>
    <mergeCell ref="G395:H395"/>
    <mergeCell ref="C396:F396"/>
    <mergeCell ref="G396:H396"/>
    <mergeCell ref="C397:F397"/>
    <mergeCell ref="G397:H397"/>
    <mergeCell ref="C398:F398"/>
    <mergeCell ref="G398:H398"/>
    <mergeCell ref="C399:F399"/>
    <mergeCell ref="G399:H399"/>
    <mergeCell ref="C400:F400"/>
    <mergeCell ref="G400:H400"/>
    <mergeCell ref="C401:F401"/>
    <mergeCell ref="G401:H401"/>
    <mergeCell ref="C403:F403"/>
    <mergeCell ref="C404:F404"/>
    <mergeCell ref="G404:H404"/>
    <mergeCell ref="C405:F405"/>
    <mergeCell ref="G405:H405"/>
    <mergeCell ref="C406:F406"/>
    <mergeCell ref="G406:H406"/>
    <mergeCell ref="C407:F407"/>
    <mergeCell ref="G407:H407"/>
    <mergeCell ref="C408:F408"/>
    <mergeCell ref="G408:H408"/>
    <mergeCell ref="C409:F409"/>
    <mergeCell ref="G409:H409"/>
    <mergeCell ref="C410:F410"/>
    <mergeCell ref="G410:H410"/>
    <mergeCell ref="C411:F411"/>
    <mergeCell ref="G411:H411"/>
    <mergeCell ref="C412:F412"/>
    <mergeCell ref="G412:H412"/>
    <mergeCell ref="C413:F413"/>
    <mergeCell ref="G413:H413"/>
    <mergeCell ref="C414:F414"/>
    <mergeCell ref="G414:H414"/>
    <mergeCell ref="C415:F415"/>
    <mergeCell ref="G415:H415"/>
    <mergeCell ref="C416:F416"/>
    <mergeCell ref="G416:H416"/>
    <mergeCell ref="C417:F417"/>
    <mergeCell ref="G417:H417"/>
    <mergeCell ref="C418:F418"/>
    <mergeCell ref="G418:H418"/>
    <mergeCell ref="C420:F420"/>
    <mergeCell ref="C421:F421"/>
    <mergeCell ref="G421:H421"/>
    <mergeCell ref="C422:F422"/>
    <mergeCell ref="G422:H422"/>
    <mergeCell ref="C423:F423"/>
    <mergeCell ref="G423:H423"/>
    <mergeCell ref="C424:F424"/>
    <mergeCell ref="G424:H424"/>
    <mergeCell ref="C425:F425"/>
    <mergeCell ref="G425:H425"/>
    <mergeCell ref="C426:F426"/>
    <mergeCell ref="G426:H426"/>
    <mergeCell ref="C427:F427"/>
    <mergeCell ref="G427:H427"/>
    <mergeCell ref="C428:F428"/>
    <mergeCell ref="G428:H428"/>
    <mergeCell ref="C429:F429"/>
    <mergeCell ref="G429:H429"/>
    <mergeCell ref="C430:F430"/>
    <mergeCell ref="G430:H430"/>
    <mergeCell ref="C431:F431"/>
    <mergeCell ref="G431:H431"/>
    <mergeCell ref="C432:F432"/>
    <mergeCell ref="G432:H432"/>
    <mergeCell ref="C433:F433"/>
    <mergeCell ref="G433:H433"/>
    <mergeCell ref="C434:F434"/>
    <mergeCell ref="G434:H434"/>
    <mergeCell ref="C435:F435"/>
    <mergeCell ref="G435:H435"/>
    <mergeCell ref="C437:F437"/>
    <mergeCell ref="C438:F438"/>
    <mergeCell ref="G438:H438"/>
    <mergeCell ref="C439:F439"/>
    <mergeCell ref="G439:H439"/>
    <mergeCell ref="C440:F440"/>
    <mergeCell ref="G440:H440"/>
    <mergeCell ref="C441:F441"/>
    <mergeCell ref="G441:H441"/>
    <mergeCell ref="C442:F442"/>
    <mergeCell ref="G442:H442"/>
    <mergeCell ref="C443:F443"/>
    <mergeCell ref="G443:H443"/>
    <mergeCell ref="C444:F444"/>
    <mergeCell ref="G444:H444"/>
    <mergeCell ref="C445:F445"/>
    <mergeCell ref="G445:H445"/>
    <mergeCell ref="C446:F446"/>
    <mergeCell ref="G446:H446"/>
    <mergeCell ref="C447:F447"/>
    <mergeCell ref="G447:H447"/>
    <mergeCell ref="C448:F448"/>
    <mergeCell ref="G448:H448"/>
    <mergeCell ref="C449:F449"/>
    <mergeCell ref="G449:H449"/>
    <mergeCell ref="C450:F450"/>
    <mergeCell ref="G450:H450"/>
    <mergeCell ref="C451:F451"/>
    <mergeCell ref="G451:H451"/>
    <mergeCell ref="C452:F452"/>
    <mergeCell ref="G452:H452"/>
    <mergeCell ref="C454:F454"/>
    <mergeCell ref="C455:F455"/>
    <mergeCell ref="G455:H455"/>
    <mergeCell ref="C456:F456"/>
    <mergeCell ref="G456:H456"/>
    <mergeCell ref="C457:F457"/>
    <mergeCell ref="G457:H457"/>
    <mergeCell ref="C458:F458"/>
    <mergeCell ref="G458:H458"/>
    <mergeCell ref="C459:F459"/>
    <mergeCell ref="G459:H459"/>
    <mergeCell ref="C460:F460"/>
    <mergeCell ref="G460:H460"/>
    <mergeCell ref="C461:F461"/>
    <mergeCell ref="G461:H461"/>
    <mergeCell ref="C462:F462"/>
    <mergeCell ref="G462:H462"/>
    <mergeCell ref="C463:F463"/>
    <mergeCell ref="G463:H463"/>
    <mergeCell ref="C464:F464"/>
    <mergeCell ref="G464:H464"/>
    <mergeCell ref="C465:F465"/>
    <mergeCell ref="G465:H465"/>
    <mergeCell ref="C466:F466"/>
    <mergeCell ref="G466:H466"/>
    <mergeCell ref="C467:F467"/>
    <mergeCell ref="G467:H467"/>
    <mergeCell ref="C468:F468"/>
    <mergeCell ref="G468:H468"/>
    <mergeCell ref="C469:F469"/>
    <mergeCell ref="G469:H469"/>
    <mergeCell ref="C471:F471"/>
    <mergeCell ref="C472:F472"/>
    <mergeCell ref="G472:H472"/>
    <mergeCell ref="C473:F473"/>
    <mergeCell ref="G473:H473"/>
    <mergeCell ref="C474:F474"/>
    <mergeCell ref="G474:H474"/>
    <mergeCell ref="C475:F475"/>
    <mergeCell ref="G475:H475"/>
    <mergeCell ref="C476:F476"/>
    <mergeCell ref="G476:H476"/>
    <mergeCell ref="C477:F477"/>
    <mergeCell ref="G477:H477"/>
    <mergeCell ref="C478:F478"/>
    <mergeCell ref="G478:H478"/>
    <mergeCell ref="C479:F479"/>
    <mergeCell ref="G479:H479"/>
    <mergeCell ref="C480:F480"/>
    <mergeCell ref="G480:H480"/>
    <mergeCell ref="C481:F481"/>
    <mergeCell ref="G481:H481"/>
    <mergeCell ref="C482:F482"/>
    <mergeCell ref="G482:H482"/>
    <mergeCell ref="C483:F483"/>
    <mergeCell ref="G483:H483"/>
    <mergeCell ref="C484:F484"/>
    <mergeCell ref="G484:H484"/>
    <mergeCell ref="C485:F485"/>
    <mergeCell ref="G485:H485"/>
    <mergeCell ref="C486:F486"/>
    <mergeCell ref="G486:H486"/>
    <mergeCell ref="C488:F488"/>
    <mergeCell ref="C489:F489"/>
    <mergeCell ref="G489:H489"/>
    <mergeCell ref="C490:F490"/>
    <mergeCell ref="G490:H490"/>
    <mergeCell ref="C491:F491"/>
    <mergeCell ref="G491:H491"/>
    <mergeCell ref="C492:F492"/>
    <mergeCell ref="G492:H492"/>
    <mergeCell ref="C493:F493"/>
    <mergeCell ref="G493:H493"/>
    <mergeCell ref="C494:F494"/>
    <mergeCell ref="G494:H494"/>
    <mergeCell ref="C495:F495"/>
    <mergeCell ref="G495:H495"/>
    <mergeCell ref="C496:F496"/>
    <mergeCell ref="G496:H496"/>
    <mergeCell ref="C497:F497"/>
    <mergeCell ref="G497:H497"/>
    <mergeCell ref="C498:F498"/>
    <mergeCell ref="G498:H498"/>
    <mergeCell ref="C499:F499"/>
    <mergeCell ref="G499:H499"/>
    <mergeCell ref="C500:F500"/>
    <mergeCell ref="G500:H500"/>
    <mergeCell ref="C501:F501"/>
    <mergeCell ref="G501:H501"/>
    <mergeCell ref="C502:F502"/>
    <mergeCell ref="G502:H502"/>
    <mergeCell ref="C503:F503"/>
    <mergeCell ref="G503:H503"/>
    <mergeCell ref="C505:F505"/>
    <mergeCell ref="C506:F506"/>
    <mergeCell ref="G506:H506"/>
    <mergeCell ref="C507:F507"/>
    <mergeCell ref="G507:H507"/>
    <mergeCell ref="C508:F508"/>
    <mergeCell ref="G508:H508"/>
    <mergeCell ref="C509:F509"/>
    <mergeCell ref="G509:H509"/>
    <mergeCell ref="C510:F510"/>
    <mergeCell ref="G510:H510"/>
    <mergeCell ref="C511:F511"/>
    <mergeCell ref="G511:H511"/>
    <mergeCell ref="C512:F512"/>
    <mergeCell ref="G512:H512"/>
    <mergeCell ref="C513:F513"/>
    <mergeCell ref="G513:H513"/>
    <mergeCell ref="C514:F514"/>
    <mergeCell ref="G514:H514"/>
    <mergeCell ref="C520:F520"/>
    <mergeCell ref="G520:H520"/>
    <mergeCell ref="C522:F522"/>
    <mergeCell ref="X522:Z522"/>
    <mergeCell ref="C515:F515"/>
    <mergeCell ref="G515:H515"/>
    <mergeCell ref="C516:F516"/>
    <mergeCell ref="G516:H516"/>
    <mergeCell ref="C517:F517"/>
    <mergeCell ref="G517:H517"/>
    <mergeCell ref="C518:F518"/>
    <mergeCell ref="G518:H518"/>
    <mergeCell ref="C519:F519"/>
    <mergeCell ref="G519:H519"/>
  </mergeCells>
  <pageMargins left="0.46" right="0.43307086614173229" top="0.48" bottom="0.38" header="0.27" footer="0.31496062992125984"/>
  <pageSetup paperSize="9" scale="73" orientation="landscape" r:id="rId1"/>
  <headerFooter>
    <oddFooter xml:space="preserve">&amp;R&amp;P 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070F7-8068-4C92-ADFE-2A2EAB19A36B}">
  <sheetPr codeName="Tabelle11">
    <tabColor theme="3" tint="0.59999389629810485"/>
    <outlinePr summaryBelow="0" summaryRight="0"/>
    <pageSetUpPr fitToPage="1"/>
  </sheetPr>
  <dimension ref="A1:BJ1000"/>
  <sheetViews>
    <sheetView showGridLines="0" zoomScaleNormal="100" workbookViewId="0">
      <pane xSplit="2" ySplit="11" topLeftCell="C12" activePane="bottomRight" state="frozen"/>
      <selection activeCell="C228" sqref="C228:E228"/>
      <selection pane="topRight" activeCell="C228" sqref="C228:E228"/>
      <selection pane="bottomLeft" activeCell="C228" sqref="C228:E228"/>
      <selection pane="bottomRight" activeCell="C12" sqref="C12:F12"/>
    </sheetView>
  </sheetViews>
  <sheetFormatPr baseColWidth="10" defaultColWidth="11.42578125" defaultRowHeight="11.25" outlineLevelRow="1" outlineLevelCol="1"/>
  <cols>
    <col min="1" max="1" width="0.7109375" style="1" customWidth="1"/>
    <col min="2" max="2" width="4.7109375" style="1" customWidth="1"/>
    <col min="3" max="4" width="18.7109375" style="1" customWidth="1"/>
    <col min="5" max="5" width="20.7109375" style="1" customWidth="1"/>
    <col min="6" max="6" width="2.28515625" style="1" customWidth="1" collapsed="1"/>
    <col min="7" max="7" width="32.85546875" style="1" hidden="1" customWidth="1" outlineLevel="1"/>
    <col min="8" max="8" width="5.7109375" style="1" customWidth="1" collapsed="1"/>
    <col min="9" max="15" width="6.28515625" style="1" hidden="1" customWidth="1" outlineLevel="1"/>
    <col min="16" max="19" width="11.7109375" style="1" hidden="1" customWidth="1" outlineLevel="1"/>
    <col min="20" max="20" width="2" style="259" customWidth="1"/>
    <col min="21" max="21" width="16.7109375" style="1" customWidth="1"/>
    <col min="22" max="22" width="2.28515625" style="259" customWidth="1" collapsed="1"/>
    <col min="23" max="28" width="6.28515625" style="1" hidden="1" customWidth="1" outlineLevel="1"/>
    <col min="29" max="29" width="1.7109375" style="1" hidden="1" customWidth="1" outlineLevel="1"/>
    <col min="30" max="35" width="6.28515625" style="1" hidden="1" customWidth="1" outlineLevel="1"/>
    <col min="36" max="36" width="1.7109375" style="1" hidden="1" customWidth="1" outlineLevel="1"/>
    <col min="37" max="38" width="6.7109375" style="1" hidden="1" customWidth="1" outlineLevel="1"/>
    <col min="39" max="40" width="9.28515625" style="1" hidden="1" customWidth="1" outlineLevel="1"/>
    <col min="41" max="42" width="7.7109375" style="1" hidden="1" customWidth="1" outlineLevel="1"/>
    <col min="43" max="43" width="8.7109375" style="1" hidden="1" customWidth="1" outlineLevel="1"/>
    <col min="44" max="44" width="8.28515625" style="1" hidden="1" customWidth="1" outlineLevel="1"/>
    <col min="45" max="45" width="1.7109375" style="1" hidden="1" customWidth="1" outlineLevel="1"/>
    <col min="46" max="46" width="10.7109375" style="1" hidden="1" customWidth="1" outlineLevel="1"/>
    <col min="47" max="47" width="1.7109375" style="1" hidden="1" customWidth="1" outlineLevel="1"/>
    <col min="48" max="48" width="14.7109375" style="259" customWidth="1"/>
    <col min="49" max="49" width="1.7109375" style="259" customWidth="1"/>
    <col min="50" max="50" width="14.7109375" style="259" customWidth="1"/>
    <col min="51" max="51" width="2.28515625" style="259" customWidth="1" collapsed="1"/>
    <col min="52" max="52" width="16.7109375" style="259" hidden="1" customWidth="1" outlineLevel="1"/>
    <col min="53" max="53" width="1.7109375" style="259" hidden="1" customWidth="1" outlineLevel="1"/>
    <col min="54" max="54" width="14.7109375" style="259" hidden="1" customWidth="1" outlineLevel="1"/>
    <col min="55" max="55" width="1.7109375" style="259" hidden="1" customWidth="1" outlineLevel="1"/>
    <col min="56" max="56" width="14.7109375" style="259" hidden="1" customWidth="1" outlineLevel="1"/>
    <col min="57" max="57" width="1.7109375" style="1" customWidth="1"/>
    <col min="58" max="16384" width="11.42578125" style="1"/>
  </cols>
  <sheetData>
    <row r="1" spans="1:62" ht="8.25" customHeight="1" thickBot="1"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BE1" s="105"/>
      <c r="BF1" s="105"/>
      <c r="BG1" s="105"/>
      <c r="BH1" s="105"/>
      <c r="BI1" s="105"/>
      <c r="BJ1" s="105"/>
    </row>
    <row r="2" spans="1:62" s="2" customFormat="1" ht="20.100000000000001" customHeight="1" thickBot="1">
      <c r="B2" s="296" t="s">
        <v>118</v>
      </c>
      <c r="C2" s="893" t="str">
        <f>Übersicht!C24</f>
        <v>Modul 13 leer</v>
      </c>
      <c r="D2" s="894"/>
      <c r="E2" s="894"/>
      <c r="F2" s="894"/>
      <c r="G2" s="699" t="s">
        <v>213</v>
      </c>
      <c r="H2" s="484">
        <f>Übersicht!F24</f>
        <v>1</v>
      </c>
      <c r="I2" s="299"/>
      <c r="J2" s="299"/>
      <c r="K2" s="299"/>
      <c r="L2" s="299"/>
      <c r="M2" s="299"/>
      <c r="N2" s="299"/>
      <c r="O2" s="299"/>
      <c r="P2" s="300"/>
      <c r="Q2" s="300"/>
      <c r="R2" s="700"/>
      <c r="S2" s="301"/>
      <c r="T2" s="286"/>
      <c r="U2" s="683">
        <f>U8*$H2</f>
        <v>0</v>
      </c>
      <c r="V2" s="687" t="s">
        <v>230</v>
      </c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488">
        <f>AV8*$H2</f>
        <v>0</v>
      </c>
      <c r="AW2" s="686" t="s">
        <v>231</v>
      </c>
      <c r="AX2" s="682">
        <f>AX8*$H2</f>
        <v>0</v>
      </c>
      <c r="AY2" s="302"/>
      <c r="AZ2" s="489">
        <f>AZ8*$H2</f>
        <v>0</v>
      </c>
      <c r="BA2" s="686" t="s">
        <v>230</v>
      </c>
      <c r="BB2" s="489">
        <f>BB8*$H2</f>
        <v>0</v>
      </c>
      <c r="BC2" s="686" t="s">
        <v>231</v>
      </c>
      <c r="BD2" s="489">
        <f>BD8*$H2</f>
        <v>0</v>
      </c>
      <c r="BE2" s="126"/>
      <c r="BF2" s="126"/>
      <c r="BG2" s="126"/>
      <c r="BH2" s="126"/>
      <c r="BI2" s="126"/>
      <c r="BJ2" s="126"/>
    </row>
    <row r="3" spans="1:62" s="2" customFormat="1" ht="19.899999999999999" customHeight="1">
      <c r="B3" s="906" t="str">
        <f>Kunde</f>
        <v>Dräxlmeier Satu Mare</v>
      </c>
      <c r="C3" s="906"/>
      <c r="D3" s="906"/>
      <c r="E3" s="697" t="str">
        <f>Übersicht!E3</f>
        <v>Hr. Eglseder</v>
      </c>
      <c r="F3" s="297"/>
      <c r="G3" s="698" t="str">
        <f>Revision</f>
        <v>MS-F_Rev.:8 / 06.03.25 / S. Schnurrenberger</v>
      </c>
      <c r="H3" s="298"/>
      <c r="I3" s="299"/>
      <c r="J3" s="299"/>
      <c r="K3" s="299"/>
      <c r="L3" s="299"/>
      <c r="M3" s="299"/>
      <c r="N3" s="299"/>
      <c r="O3" s="299"/>
      <c r="P3" s="300"/>
      <c r="Q3" s="300"/>
      <c r="R3" s="700"/>
      <c r="S3" s="301"/>
      <c r="T3" s="286"/>
      <c r="U3" s="303"/>
      <c r="V3" s="286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03"/>
      <c r="AX3" s="303"/>
      <c r="AY3" s="302"/>
      <c r="AZ3" s="892" t="s">
        <v>219</v>
      </c>
      <c r="BA3" s="892"/>
      <c r="BB3" s="892"/>
      <c r="BC3" s="892"/>
      <c r="BD3" s="892"/>
      <c r="BE3" s="126"/>
      <c r="BF3" s="126"/>
      <c r="BG3" s="126"/>
      <c r="BH3" s="126"/>
      <c r="BI3" s="126"/>
      <c r="BJ3" s="126"/>
    </row>
    <row r="4" spans="1:62" s="2" customFormat="1" ht="19.899999999999999" customHeight="1">
      <c r="B4" s="907" t="str">
        <f>Anlage</f>
        <v>Automatic Production Line for Wire Processing</v>
      </c>
      <c r="C4" s="907"/>
      <c r="D4" s="907"/>
      <c r="E4" s="907"/>
      <c r="F4" s="907"/>
      <c r="G4" s="907"/>
      <c r="H4" s="907"/>
      <c r="I4" s="299"/>
      <c r="J4" s="299"/>
      <c r="K4" s="299"/>
      <c r="L4" s="299"/>
      <c r="M4" s="299"/>
      <c r="N4" s="299"/>
      <c r="O4" s="299"/>
      <c r="P4" s="300"/>
      <c r="Q4" s="300"/>
      <c r="R4" s="700"/>
      <c r="S4" s="301"/>
      <c r="T4" s="287"/>
      <c r="U4" s="680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680"/>
      <c r="AW4" s="680"/>
      <c r="AX4" s="680"/>
      <c r="AY4" s="303"/>
      <c r="AZ4" s="764">
        <f>Projektnachlass</f>
        <v>0.11114474652260775</v>
      </c>
      <c r="BA4" s="764"/>
      <c r="BB4" s="764"/>
      <c r="BC4" s="764"/>
      <c r="BD4" s="764"/>
      <c r="BE4" s="126"/>
      <c r="BF4" s="126"/>
      <c r="BG4" s="126"/>
      <c r="BH4" s="126"/>
      <c r="BI4" s="126"/>
      <c r="BJ4" s="126"/>
    </row>
    <row r="5" spans="1:62" ht="19.899999999999999" customHeight="1" collapsed="1" thickBot="1">
      <c r="B5" s="882" t="str">
        <f>Angebotsnummer</f>
        <v>A07616000A</v>
      </c>
      <c r="C5" s="882"/>
      <c r="D5" s="696">
        <f>Datum</f>
        <v>45825</v>
      </c>
      <c r="E5" s="615" t="str">
        <f>Bearbeiter</f>
        <v>Schötz/Radlbeck</v>
      </c>
      <c r="F5" s="615"/>
      <c r="G5" s="305"/>
      <c r="H5" s="306"/>
      <c r="I5" s="763" t="s">
        <v>226</v>
      </c>
      <c r="J5" s="763"/>
      <c r="K5" s="763"/>
      <c r="L5" s="763"/>
      <c r="M5" s="763"/>
      <c r="N5" s="763"/>
      <c r="O5" s="763"/>
      <c r="P5" s="259"/>
      <c r="Q5" s="307"/>
      <c r="R5" s="307"/>
      <c r="S5" s="259"/>
      <c r="T5" s="288"/>
      <c r="U5" s="288"/>
      <c r="V5" s="288"/>
      <c r="W5" s="762" t="s">
        <v>225</v>
      </c>
      <c r="X5" s="762"/>
      <c r="Y5" s="762"/>
      <c r="Z5" s="762"/>
      <c r="AA5" s="762"/>
      <c r="AB5" s="762"/>
      <c r="AC5" s="288"/>
      <c r="AD5" s="762" t="s">
        <v>178</v>
      </c>
      <c r="AE5" s="762"/>
      <c r="AF5" s="762"/>
      <c r="AG5" s="762"/>
      <c r="AH5" s="762"/>
      <c r="AI5" s="762"/>
      <c r="AJ5" s="288"/>
      <c r="AK5" s="762" t="s">
        <v>182</v>
      </c>
      <c r="AL5" s="762"/>
      <c r="AM5" s="762"/>
      <c r="AN5" s="762"/>
      <c r="AO5" s="762"/>
      <c r="AP5" s="762"/>
      <c r="AQ5" s="762"/>
      <c r="AR5" s="762"/>
      <c r="AS5" s="288"/>
      <c r="AT5" s="288"/>
      <c r="AU5" s="288"/>
      <c r="AV5" s="288"/>
      <c r="AX5" s="288"/>
      <c r="AZ5" s="288"/>
      <c r="BB5" s="288"/>
      <c r="BD5" s="288"/>
      <c r="BE5" s="105"/>
      <c r="BF5" s="105"/>
      <c r="BG5" s="105"/>
      <c r="BH5" s="105"/>
      <c r="BI5" s="105"/>
      <c r="BJ5" s="105"/>
    </row>
    <row r="6" spans="1:62" ht="65.45" hidden="1" customHeight="1" outlineLevel="1">
      <c r="B6" s="315"/>
      <c r="C6" s="343" t="s">
        <v>180</v>
      </c>
      <c r="D6" s="219"/>
      <c r="E6" s="219"/>
      <c r="F6" s="308"/>
      <c r="G6" s="224"/>
      <c r="H6" s="309"/>
      <c r="I6" s="320">
        <f t="shared" ref="I6:O6" si="0">I8*I7</f>
        <v>0</v>
      </c>
      <c r="J6" s="316">
        <f t="shared" si="0"/>
        <v>0</v>
      </c>
      <c r="K6" s="317">
        <f t="shared" si="0"/>
        <v>0</v>
      </c>
      <c r="L6" s="318">
        <f t="shared" si="0"/>
        <v>0</v>
      </c>
      <c r="M6" s="318">
        <f t="shared" si="0"/>
        <v>0</v>
      </c>
      <c r="N6" s="319">
        <f t="shared" si="0"/>
        <v>0</v>
      </c>
      <c r="O6" s="320">
        <f t="shared" si="0"/>
        <v>0</v>
      </c>
      <c r="P6" s="898" t="s">
        <v>179</v>
      </c>
      <c r="Q6" s="898"/>
      <c r="R6" s="316">
        <f>SUM(R12,R29,R46,R63,R80,R97,R114,R131,R148,R165,R182,R199,R216,R233,R250,R267,R284,R301,R318,R335,R352,R369,R386,R403,R420,R437,R454,R471,R488,R505)</f>
        <v>0</v>
      </c>
      <c r="S6" s="321">
        <f>SUM(S12,S29,S46,S63,S80,S97,S114,S131,S148,S165,S182,S199,S216,S233,S250,S267,S284,S301,S318,S335,S352,S369,S386,S403,S420,S437,S454,S471,S488,S505)</f>
        <v>0</v>
      </c>
      <c r="U6" s="259"/>
      <c r="W6" s="320">
        <f t="shared" ref="W6:AB6" si="1">W8*W7</f>
        <v>0</v>
      </c>
      <c r="X6" s="316">
        <f t="shared" si="1"/>
        <v>0</v>
      </c>
      <c r="Y6" s="318">
        <f t="shared" si="1"/>
        <v>0</v>
      </c>
      <c r="Z6" s="318">
        <f t="shared" si="1"/>
        <v>0</v>
      </c>
      <c r="AA6" s="319">
        <f t="shared" si="1"/>
        <v>0</v>
      </c>
      <c r="AB6" s="320">
        <f t="shared" si="1"/>
        <v>0</v>
      </c>
      <c r="AC6" s="259"/>
      <c r="AD6" s="320">
        <f t="shared" ref="AD6:AM6" si="2">AD8*AD7</f>
        <v>0</v>
      </c>
      <c r="AE6" s="316">
        <f t="shared" si="2"/>
        <v>0</v>
      </c>
      <c r="AF6" s="318">
        <f t="shared" si="2"/>
        <v>0</v>
      </c>
      <c r="AG6" s="318">
        <f t="shared" si="2"/>
        <v>0</v>
      </c>
      <c r="AH6" s="319">
        <f t="shared" si="2"/>
        <v>0</v>
      </c>
      <c r="AI6" s="320">
        <f t="shared" si="2"/>
        <v>0</v>
      </c>
      <c r="AJ6" s="259"/>
      <c r="AK6" s="322">
        <f t="shared" si="2"/>
        <v>0</v>
      </c>
      <c r="AL6" s="322">
        <f t="shared" si="2"/>
        <v>0</v>
      </c>
      <c r="AM6" s="323">
        <f t="shared" si="2"/>
        <v>0</v>
      </c>
      <c r="AN6" s="321">
        <f>SUM(AN12,AN29,AN46,AN63,AN80,AN97,AN114,AN131,AN148,AN165,AN182,AN199,AN216,AN233,AN250,AN267,AN284,AN301,AN318,AN335,AN352,AN369,AN386,AN403,AN420,AN437,AN454,AN471,AN488,AN505)</f>
        <v>0</v>
      </c>
      <c r="AO6" s="321">
        <f>SUM(AO12,AO29,AO46,AO63,AO80,AO97,AO114,AO131,AO148,AO165,AO182,AO199,AO216,AO233,AO250,AO267,AO284,AO301,AO318,AO335,AO352,AO369,AO386,AO403,AO420,AO437,AO454,AO471,AO488,AO505)</f>
        <v>0</v>
      </c>
      <c r="AP6" s="321">
        <f>SUM(AP12,AP29,AP46,AP63,AP80,AP97,AP114,AP131,AP148,AP165,AP182,AP199,AP216,AP233,AP250,AP267,AP284,AP301,AP318,AP335,AP352,AP369,AP386,AP403,AP420,AP437,AP454,AP471,AP488,AP505)</f>
        <v>0</v>
      </c>
      <c r="AQ6" s="321">
        <f>SUM(AQ12,AQ29,AQ46,AQ63,AQ80,AQ97,AQ114,AQ131,AQ148,AQ165,AQ182,AQ199,AQ216,AQ233,AQ250,AQ267,AQ284,AQ301,AQ318,AQ335,AQ352,AQ369,AQ386,AQ403,AQ420,AQ437,AQ454,AQ471,AQ488,AQ505)</f>
        <v>0</v>
      </c>
      <c r="AR6" s="321">
        <f>SUM(AR12,AR29,AR46,AR63,AR80,AR97,AR114,AR131,AR148,AR165,AR182,AR199,AR216,AR233,AR250,AR267,AR284,AR301,AR318,AR335,AR352,AR369,AR386,AR403,AR420,AR437,AR454,AR471,AR488,AR505)</f>
        <v>0</v>
      </c>
      <c r="AS6" s="259"/>
      <c r="AT6" s="324">
        <f>SUM(AT12,AT29,AT46,AT63,AT80,AT97,AT114,AT131,AT148,AT165,AT182,AT199,AT216,AT233,AT250,AT267,AT284,AT301,AT318,AT335,AT352,AT369,AT386,AT403,AT420,AT437,AT454,AT471,AT488,AT505)</f>
        <v>0</v>
      </c>
      <c r="AU6" s="259"/>
      <c r="BE6" s="105"/>
      <c r="BF6" s="105"/>
      <c r="BG6" s="105"/>
      <c r="BH6" s="105"/>
      <c r="BI6" s="105"/>
      <c r="BJ6" s="105"/>
    </row>
    <row r="7" spans="1:62" ht="19.5" hidden="1" customHeight="1" outlineLevel="1" thickBot="1">
      <c r="B7" s="315"/>
      <c r="C7" s="310"/>
      <c r="D7" s="219"/>
      <c r="E7" s="219"/>
      <c r="F7" s="308"/>
      <c r="G7" s="224"/>
      <c r="H7" s="311"/>
      <c r="I7" s="329">
        <f>Pl*(1+Gewinn)*(1+SicherheitAngebot)</f>
        <v>110</v>
      </c>
      <c r="J7" s="325">
        <f>MKo*(1+Gewinn)*(1+SicherheitAngebot)</f>
        <v>100</v>
      </c>
      <c r="K7" s="326">
        <f>EKo*(1+Gewinn)*(1+SicherheitAngebot)</f>
        <v>92</v>
      </c>
      <c r="L7" s="327">
        <f>Sw*(1+Gewinn)*(1+SicherheitAngebot)</f>
        <v>105</v>
      </c>
      <c r="M7" s="327">
        <f>Inb*(1+Gewinn)*(1+SicherheitAngebot)</f>
        <v>105</v>
      </c>
      <c r="N7" s="328">
        <f>El*(1+Gewinn)*(1+SicherheitAngebot)</f>
        <v>82</v>
      </c>
      <c r="O7" s="329">
        <f>Mo*(1+Gewinn)*(1+SicherheitAngebot)</f>
        <v>82</v>
      </c>
      <c r="P7" s="517" t="s">
        <v>4</v>
      </c>
      <c r="Q7" s="516">
        <f>Gewinn</f>
        <v>0</v>
      </c>
      <c r="R7" s="325">
        <f>TF*(1+Gewinn)*(1+SicherheitAngebot)</f>
        <v>85</v>
      </c>
      <c r="S7" s="330" t="s">
        <v>0</v>
      </c>
      <c r="U7" s="680" t="s">
        <v>198</v>
      </c>
      <c r="W7" s="329">
        <f>Pl*(1+Gewinn)*(1+SicherheitAngebot)</f>
        <v>110</v>
      </c>
      <c r="X7" s="325">
        <f>MKo*(1+Gewinn)*(1+SicherheitAngebot)</f>
        <v>100</v>
      </c>
      <c r="Y7" s="327">
        <f>Inb*(1+Gewinn)*(1+SicherheitAngebot)</f>
        <v>105</v>
      </c>
      <c r="Z7" s="327">
        <f>Inb*(1+Gewinn)*(1+SicherheitAngebot)</f>
        <v>105</v>
      </c>
      <c r="AA7" s="328">
        <f>El*(1+Gewinn)*(1+SicherheitAngebot)</f>
        <v>82</v>
      </c>
      <c r="AB7" s="329">
        <f>Mo*(1+Gewinn)*(1+SicherheitAngebot)</f>
        <v>82</v>
      </c>
      <c r="AC7" s="259"/>
      <c r="AD7" s="329">
        <f>Pl*(1+Gewinn)*(1+SicherheitAngebot)</f>
        <v>110</v>
      </c>
      <c r="AE7" s="325">
        <f>MKo*(1+Gewinn)*(1+SicherheitAngebot)</f>
        <v>100</v>
      </c>
      <c r="AF7" s="327">
        <f>Inb*(1+Gewinn)*(1+SicherheitAngebot)</f>
        <v>105</v>
      </c>
      <c r="AG7" s="327">
        <f>Inb*(1+Gewinn)*(1+SicherheitAngebot)</f>
        <v>105</v>
      </c>
      <c r="AH7" s="328">
        <f>El*(1+Gewinn)*(1+SicherheitAngebot)</f>
        <v>82</v>
      </c>
      <c r="AI7" s="329">
        <f>Mo*(1+Gewinn)*(1+SicherheitAngebot)</f>
        <v>82</v>
      </c>
      <c r="AJ7" s="259"/>
      <c r="AK7" s="331">
        <f>Auslöse*(1+Gewinn)*(1+SicherheitAngebot)</f>
        <v>52</v>
      </c>
      <c r="AL7" s="331">
        <f>Hotel*(1+Gewinn)*(1+SicherheitAngebot)</f>
        <v>100</v>
      </c>
      <c r="AM7" s="332">
        <f>KM_Pauschale*(1+Gewinn)*(1+SicherheitAngebot)</f>
        <v>0.6</v>
      </c>
      <c r="AN7" s="333" t="s">
        <v>21</v>
      </c>
      <c r="AO7" s="333" t="s">
        <v>17</v>
      </c>
      <c r="AP7" s="333" t="s">
        <v>18</v>
      </c>
      <c r="AQ7" s="333" t="s">
        <v>197</v>
      </c>
      <c r="AR7" s="333" t="s">
        <v>20</v>
      </c>
      <c r="AS7" s="259"/>
      <c r="AT7" s="334">
        <f>Zuschläge_IBN</f>
        <v>0.25</v>
      </c>
      <c r="AU7" s="259"/>
      <c r="AV7" s="680" t="s">
        <v>198</v>
      </c>
      <c r="AX7" s="680" t="s">
        <v>198</v>
      </c>
      <c r="AZ7" s="680" t="s">
        <v>198</v>
      </c>
      <c r="BB7" s="680" t="s">
        <v>198</v>
      </c>
      <c r="BD7" s="680" t="s">
        <v>198</v>
      </c>
      <c r="BE7" s="105"/>
      <c r="BF7" s="105"/>
      <c r="BG7" s="105"/>
      <c r="BH7" s="105"/>
      <c r="BI7" s="105"/>
      <c r="BJ7" s="105"/>
    </row>
    <row r="8" spans="1:62" ht="19.5" hidden="1" customHeight="1" outlineLevel="1" thickBot="1">
      <c r="B8" s="315"/>
      <c r="C8" s="310"/>
      <c r="D8" s="219"/>
      <c r="E8" s="219"/>
      <c r="F8" s="308"/>
      <c r="G8" s="224"/>
      <c r="H8" s="311"/>
      <c r="I8" s="650">
        <f t="shared" ref="I8:O8" si="3">SUM(I12,I29,I46,I63,I80,I97,I114,I131,I148,I165,I182,I199,I216,I233,I250,I267,I284,I301,I318,I335,I352,I369,I386,I403,I420,I437,I454,I471,I488,I505)</f>
        <v>0</v>
      </c>
      <c r="J8" s="335">
        <f t="shared" si="3"/>
        <v>0</v>
      </c>
      <c r="K8" s="510">
        <f t="shared" si="3"/>
        <v>0</v>
      </c>
      <c r="L8" s="511">
        <f t="shared" si="3"/>
        <v>0</v>
      </c>
      <c r="M8" s="511">
        <f t="shared" si="3"/>
        <v>0</v>
      </c>
      <c r="N8" s="651">
        <f t="shared" si="3"/>
        <v>0</v>
      </c>
      <c r="O8" s="650">
        <f t="shared" si="3"/>
        <v>0</v>
      </c>
      <c r="P8" s="517" t="s">
        <v>6</v>
      </c>
      <c r="Q8" s="516">
        <f>SicherheitAngebot</f>
        <v>0</v>
      </c>
      <c r="R8" s="652">
        <f>R6/R7</f>
        <v>0</v>
      </c>
      <c r="S8" s="515">
        <f>MGKZ</f>
        <v>0.1</v>
      </c>
      <c r="U8" s="683">
        <f>SUM(U12,U29,U46,U63,U80,U97,U114,U131,U148,U165,U182,U199,U216,U233,U250,U267,U284,U301,U318,U335,U352,U369,U386,U403,U420,U437,U454,U471,U488,U505)</f>
        <v>0</v>
      </c>
      <c r="V8" s="687" t="s">
        <v>230</v>
      </c>
      <c r="W8" s="650">
        <f t="shared" ref="W8:AB8" si="4">SUM(W12,W29,W46,W63,W80,W97,W114,W131,W148,W165,W182,W199,W216,W233,W250,W267,W284,W301,W318,W335,W352,W369,W386,W403,W420,W437,W454,W471,W488,W505)</f>
        <v>0</v>
      </c>
      <c r="X8" s="335">
        <f t="shared" si="4"/>
        <v>0</v>
      </c>
      <c r="Y8" s="651">
        <f t="shared" si="4"/>
        <v>0</v>
      </c>
      <c r="Z8" s="511">
        <f t="shared" si="4"/>
        <v>0</v>
      </c>
      <c r="AA8" s="651">
        <f t="shared" si="4"/>
        <v>0</v>
      </c>
      <c r="AB8" s="650">
        <f t="shared" si="4"/>
        <v>0</v>
      </c>
      <c r="AC8" s="259"/>
      <c r="AD8" s="650">
        <f t="shared" ref="AD8:AM8" si="5">SUM(AD12,AD29,AD46,AD63,AD80,AD97,AD114,AD131,AD148,AD165,AD182,AD199,AD216,AD233,AD250,AD267,AD284,AD301,AD318,AD335,AD352,AD369,AD386,AD403,AD420,AD437,AD454,AD471,AD488,AD505)</f>
        <v>0</v>
      </c>
      <c r="AE8" s="335">
        <f t="shared" si="5"/>
        <v>0</v>
      </c>
      <c r="AF8" s="651">
        <f t="shared" si="5"/>
        <v>0</v>
      </c>
      <c r="AG8" s="511">
        <f t="shared" si="5"/>
        <v>0</v>
      </c>
      <c r="AH8" s="651">
        <f t="shared" si="5"/>
        <v>0</v>
      </c>
      <c r="AI8" s="650">
        <f t="shared" si="5"/>
        <v>0</v>
      </c>
      <c r="AJ8" s="259"/>
      <c r="AK8" s="654">
        <f t="shared" si="5"/>
        <v>0</v>
      </c>
      <c r="AL8" s="654">
        <f t="shared" si="5"/>
        <v>0</v>
      </c>
      <c r="AM8" s="655">
        <f t="shared" si="5"/>
        <v>0</v>
      </c>
      <c r="AN8" s="336"/>
      <c r="AO8" s="336"/>
      <c r="AP8" s="336"/>
      <c r="AQ8" s="336"/>
      <c r="AR8" s="336"/>
      <c r="AS8" s="259"/>
      <c r="AT8" s="337"/>
      <c r="AU8" s="259"/>
      <c r="AV8" s="488">
        <f>SUM(AV12,AV29,AV46,AV63,AV80,AV97,AV114,AV131,AV148,AV165,AV182,AV199,AV216,AV233,AV250,AV267,AV284,AV301,AV318,AV335,AV352,AV369,AV386,AV403,AV420,AV437,AV454,AV471,AV488,AV505)</f>
        <v>0</v>
      </c>
      <c r="AW8" s="686" t="s">
        <v>231</v>
      </c>
      <c r="AX8" s="682">
        <f>SUM(AX12,AX29,AX46,AX63,AX80,AX97,AX114,AX131,AX148,AX165,AX182,AX199,AX216,AX233,AX250,AX267,AX284,AX301,AX318,AX335,AX352,AX369,AX386,AX403,AX420,AX437,AX454,AX471,AX488,AX505)</f>
        <v>0</v>
      </c>
      <c r="AZ8" s="489">
        <f>SUM(AZ12,AZ29,AZ46,AZ63,AZ80,AZ97,AZ114,AZ131,AZ148,AZ165,AZ182,AZ199,AZ216,AZ233,AZ250,AZ267,AZ284,AZ301,AZ318,AZ335,AZ352,AZ369,AZ386,AZ403,AZ420,AZ437,AZ454,AZ471,AZ488,AZ505)</f>
        <v>0</v>
      </c>
      <c r="BA8" s="686" t="s">
        <v>230</v>
      </c>
      <c r="BB8" s="489">
        <f>SUM(BB12,BB29,BB46,BB63,BB80,BB97,BB114,BB131,BB148,BB165,BB182,BB199,BB216,BB233,BB250,BB267,BB284,BB301,BB318,BB335,BB352,BB369,BB386,BB403,BB420,BB437,BB454,BB471,BB488,BB505)</f>
        <v>0</v>
      </c>
      <c r="BC8" s="686" t="s">
        <v>231</v>
      </c>
      <c r="BD8" s="489">
        <f>SUM(BD12,BD29,BD46,BD63,BD80,BD97,BD114,BD131,BD148,BD165,BD182,BD199,BD216,BD233,BD250,BD267,BD284,BD301,BD318,BD335,BD352,BD369,BD386,BD403,BD420,BD437,BD454,BD471,BD488,BD505)</f>
        <v>0</v>
      </c>
      <c r="BE8" s="105"/>
      <c r="BF8" s="105"/>
      <c r="BG8" s="105"/>
      <c r="BH8" s="105"/>
      <c r="BI8" s="105"/>
      <c r="BJ8" s="105"/>
    </row>
    <row r="9" spans="1:62" ht="4.9000000000000004" hidden="1" customHeight="1" outlineLevel="1" thickBot="1">
      <c r="A9" s="5"/>
      <c r="B9" s="7"/>
      <c r="C9" s="312"/>
      <c r="D9" s="312"/>
      <c r="E9" s="312"/>
      <c r="F9" s="313"/>
      <c r="G9" s="313"/>
      <c r="H9" s="314"/>
      <c r="I9" s="339"/>
      <c r="J9" s="338"/>
      <c r="K9" s="338"/>
      <c r="L9" s="338"/>
      <c r="M9" s="338"/>
      <c r="N9" s="338"/>
      <c r="O9" s="339"/>
      <c r="P9" s="340"/>
      <c r="Q9" s="340"/>
      <c r="R9" s="340"/>
      <c r="S9" s="341"/>
      <c r="U9" s="259"/>
      <c r="W9" s="303"/>
      <c r="X9" s="303"/>
      <c r="Y9" s="303"/>
      <c r="Z9" s="303"/>
      <c r="AA9" s="303"/>
      <c r="AB9" s="303"/>
      <c r="AC9" s="259"/>
      <c r="AD9" s="303"/>
      <c r="AE9" s="303"/>
      <c r="AF9" s="303"/>
      <c r="AG9" s="303"/>
      <c r="AH9" s="303"/>
      <c r="AI9" s="303"/>
      <c r="AJ9" s="259"/>
      <c r="AK9" s="259"/>
      <c r="AL9" s="259"/>
      <c r="AM9" s="259"/>
      <c r="AN9" s="342"/>
      <c r="AO9" s="259"/>
      <c r="AP9" s="259"/>
      <c r="AQ9" s="259"/>
      <c r="AR9" s="259"/>
      <c r="AS9" s="259"/>
      <c r="AT9" s="259"/>
      <c r="AU9" s="259"/>
      <c r="BE9" s="105"/>
      <c r="BF9" s="105"/>
      <c r="BG9" s="105"/>
      <c r="BH9" s="105"/>
      <c r="BI9" s="105"/>
      <c r="BJ9" s="105"/>
    </row>
    <row r="10" spans="1:62" ht="20.100000000000001" customHeight="1" collapsed="1" thickBot="1">
      <c r="B10" s="9" t="s">
        <v>7</v>
      </c>
      <c r="C10" s="884" t="s">
        <v>11</v>
      </c>
      <c r="D10" s="885"/>
      <c r="E10" s="885"/>
      <c r="F10" s="886"/>
      <c r="G10" s="204" t="s">
        <v>2</v>
      </c>
      <c r="H10" s="205" t="s">
        <v>12</v>
      </c>
      <c r="I10" s="556" t="s">
        <v>29</v>
      </c>
      <c r="J10" s="557" t="s">
        <v>104</v>
      </c>
      <c r="K10" s="558" t="s">
        <v>105</v>
      </c>
      <c r="L10" s="559" t="s">
        <v>150</v>
      </c>
      <c r="M10" s="559" t="s">
        <v>106</v>
      </c>
      <c r="N10" s="558" t="s">
        <v>103</v>
      </c>
      <c r="O10" s="556" t="s">
        <v>107</v>
      </c>
      <c r="P10" s="557" t="s">
        <v>157</v>
      </c>
      <c r="Q10" s="560" t="s">
        <v>156</v>
      </c>
      <c r="R10" s="561" t="s">
        <v>102</v>
      </c>
      <c r="S10" s="562" t="s">
        <v>131</v>
      </c>
      <c r="T10" s="266"/>
      <c r="U10" s="518" t="s">
        <v>5</v>
      </c>
      <c r="V10" s="266"/>
      <c r="W10" s="267" t="s">
        <v>29</v>
      </c>
      <c r="X10" s="268" t="s">
        <v>217</v>
      </c>
      <c r="Y10" s="269" t="s">
        <v>105</v>
      </c>
      <c r="Z10" s="270" t="s">
        <v>106</v>
      </c>
      <c r="AA10" s="269" t="s">
        <v>103</v>
      </c>
      <c r="AB10" s="267" t="s">
        <v>107</v>
      </c>
      <c r="AC10" s="259"/>
      <c r="AD10" s="267" t="s">
        <v>29</v>
      </c>
      <c r="AE10" s="268" t="s">
        <v>217</v>
      </c>
      <c r="AF10" s="269" t="s">
        <v>105</v>
      </c>
      <c r="AG10" s="270" t="s">
        <v>106</v>
      </c>
      <c r="AH10" s="269" t="s">
        <v>103</v>
      </c>
      <c r="AI10" s="267" t="s">
        <v>107</v>
      </c>
      <c r="AJ10" s="259"/>
      <c r="AK10" s="271" t="s">
        <v>15</v>
      </c>
      <c r="AL10" s="271" t="s">
        <v>181</v>
      </c>
      <c r="AM10" s="271" t="s">
        <v>189</v>
      </c>
      <c r="AN10" s="271" t="s">
        <v>188</v>
      </c>
      <c r="AO10" s="271" t="s">
        <v>17</v>
      </c>
      <c r="AP10" s="271" t="s">
        <v>18</v>
      </c>
      <c r="AQ10" s="271" t="s">
        <v>190</v>
      </c>
      <c r="AR10" s="271" t="s">
        <v>20</v>
      </c>
      <c r="AS10" s="259"/>
      <c r="AT10" s="260" t="s">
        <v>183</v>
      </c>
      <c r="AU10" s="259"/>
      <c r="AV10" s="485" t="s">
        <v>240</v>
      </c>
      <c r="AX10" s="684" t="s">
        <v>241</v>
      </c>
      <c r="AZ10" s="531" t="s">
        <v>243</v>
      </c>
      <c r="BB10" s="531" t="s">
        <v>244</v>
      </c>
      <c r="BD10" s="531" t="s">
        <v>242</v>
      </c>
      <c r="BE10" s="105"/>
      <c r="BF10" s="105"/>
      <c r="BG10" s="105"/>
      <c r="BH10" s="105"/>
      <c r="BI10" s="105"/>
      <c r="BJ10" s="105"/>
    </row>
    <row r="11" spans="1:62" ht="3" customHeight="1">
      <c r="B11" s="272"/>
      <c r="C11" s="273"/>
      <c r="D11" s="274"/>
      <c r="E11" s="274"/>
      <c r="F11" s="275"/>
      <c r="G11" s="273"/>
      <c r="H11" s="276"/>
      <c r="I11" s="261"/>
      <c r="J11" s="261"/>
      <c r="K11" s="261"/>
      <c r="L11" s="261"/>
      <c r="M11" s="261"/>
      <c r="N11" s="261"/>
      <c r="O11" s="261"/>
      <c r="P11" s="261"/>
      <c r="Q11" s="273"/>
      <c r="R11" s="277"/>
      <c r="S11" s="261"/>
      <c r="U11" s="261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61"/>
      <c r="AX11" s="261"/>
      <c r="AZ11" s="261"/>
      <c r="BB11" s="261"/>
      <c r="BD11" s="261"/>
      <c r="BE11" s="105"/>
      <c r="BF11" s="105"/>
      <c r="BG11" s="105"/>
      <c r="BH11" s="105"/>
      <c r="BI11" s="105"/>
      <c r="BJ11" s="105"/>
    </row>
    <row r="12" spans="1:62" ht="20.100000000000001" customHeight="1" collapsed="1">
      <c r="B12" s="179">
        <v>1</v>
      </c>
      <c r="C12" s="916"/>
      <c r="D12" s="917"/>
      <c r="E12" s="917"/>
      <c r="F12" s="918"/>
      <c r="G12" s="429"/>
      <c r="H12" s="206">
        <v>1</v>
      </c>
      <c r="I12" s="642">
        <f t="shared" ref="I12" si="6">$H12*SUM(I13:I27)</f>
        <v>0</v>
      </c>
      <c r="J12" s="643">
        <f t="shared" ref="J12:Q12" si="7">$H12*SUM(J13:J27)</f>
        <v>0</v>
      </c>
      <c r="K12" s="644">
        <f t="shared" si="7"/>
        <v>0</v>
      </c>
      <c r="L12" s="645">
        <f t="shared" si="7"/>
        <v>0</v>
      </c>
      <c r="M12" s="645">
        <f t="shared" si="7"/>
        <v>0</v>
      </c>
      <c r="N12" s="644">
        <f t="shared" si="7"/>
        <v>0</v>
      </c>
      <c r="O12" s="642">
        <f t="shared" si="7"/>
        <v>0</v>
      </c>
      <c r="P12" s="209">
        <f t="shared" si="7"/>
        <v>0</v>
      </c>
      <c r="Q12" s="210">
        <f t="shared" si="7"/>
        <v>0</v>
      </c>
      <c r="R12" s="136">
        <f t="shared" ref="R12:R27" si="8">P12*(1+Gewinn)*(1+SicherheitAngebot)</f>
        <v>0</v>
      </c>
      <c r="S12" s="137">
        <f t="shared" ref="S12:S27" si="9">Q12*(1+MGKZ)*(1+Gewinn)*(1+SicherheitAngebot)</f>
        <v>0</v>
      </c>
      <c r="U12" s="10">
        <f>I12*$I$7+J12*$J$7+K12*$K$7+L12*$L$7+M12*$M$7+N12*$N$7+O12*$O$7+R12+S12</f>
        <v>0</v>
      </c>
      <c r="W12" s="646">
        <f t="shared" ref="W12:AB12" si="10">$H12*SUM(W13:W27)</f>
        <v>0</v>
      </c>
      <c r="X12" s="647">
        <f t="shared" si="10"/>
        <v>0</v>
      </c>
      <c r="Y12" s="648">
        <f t="shared" si="10"/>
        <v>0</v>
      </c>
      <c r="Z12" s="649">
        <f t="shared" si="10"/>
        <v>0</v>
      </c>
      <c r="AA12" s="648">
        <f t="shared" si="10"/>
        <v>0</v>
      </c>
      <c r="AB12" s="646">
        <f t="shared" si="10"/>
        <v>0</v>
      </c>
      <c r="AC12" s="258"/>
      <c r="AD12" s="646">
        <f t="shared" ref="AD12:AM12" si="11">$H12*SUM(AD13:AD27)</f>
        <v>0</v>
      </c>
      <c r="AE12" s="647">
        <f t="shared" si="11"/>
        <v>0</v>
      </c>
      <c r="AF12" s="648">
        <f t="shared" si="11"/>
        <v>0</v>
      </c>
      <c r="AG12" s="649">
        <f t="shared" si="11"/>
        <v>0</v>
      </c>
      <c r="AH12" s="648">
        <f t="shared" si="11"/>
        <v>0</v>
      </c>
      <c r="AI12" s="646">
        <f t="shared" si="11"/>
        <v>0</v>
      </c>
      <c r="AJ12" s="258"/>
      <c r="AK12" s="653">
        <f t="shared" si="11"/>
        <v>0</v>
      </c>
      <c r="AL12" s="653">
        <f t="shared" si="11"/>
        <v>0</v>
      </c>
      <c r="AM12" s="653">
        <f t="shared" si="11"/>
        <v>0</v>
      </c>
      <c r="AN12" s="227">
        <f>$H12*SUM(AN13:AN27)*(1+Gewinn)*(1+SicherheitAngebot)</f>
        <v>0</v>
      </c>
      <c r="AO12" s="227">
        <f>$H12*SUM(AO13:AO27)*(1+Gewinn)*(1+SicherheitAngebot)</f>
        <v>0</v>
      </c>
      <c r="AP12" s="227">
        <f>$H12*SUM(AP13:AP27)*(1+Gewinn)*(1+SicherheitAngebot)</f>
        <v>0</v>
      </c>
      <c r="AQ12" s="227">
        <f>$H12*SUM(AQ13:AQ27)*(1+Gewinn)*(1+SicherheitAngebot)</f>
        <v>0</v>
      </c>
      <c r="AR12" s="227">
        <f>$H12*SUM(AR13:AR27)*(1+Gewinn)*(1+SicherheitAngebot)</f>
        <v>0</v>
      </c>
      <c r="AS12" s="262"/>
      <c r="AT12" s="263">
        <f t="shared" ref="AT12:AT44" si="12">((W12+AD12)*$W$7+(X12+AE12)*$X$7+(Y12+Z12+AF12+AG12)*$Z$7+(AA12+AH12)*$AA$7+(AB12+AI12)*$AB$7)*Zuschläge_IBN</f>
        <v>0</v>
      </c>
      <c r="AU12" s="259"/>
      <c r="AV12" s="491">
        <f>AK12*$AK$7+AL12*$AL$7+AM12*$AM$7+SUM(AN12:AR12)+AT12/Zuschläge_IBN+AT12</f>
        <v>0</v>
      </c>
      <c r="AX12" s="685">
        <f>U12+AV12</f>
        <v>0</v>
      </c>
      <c r="AZ12" s="490">
        <f>IF(H12&gt;0,U12/(1+SicherheitAngebot)*(1+Sicherheit),0)</f>
        <v>0</v>
      </c>
      <c r="BB12" s="490">
        <f>IF(H12&gt;0,AV12/(1+SicherheitAngebot)*(1+Sicherheit),0)</f>
        <v>0</v>
      </c>
      <c r="BD12" s="490">
        <f>AZ12+BB12</f>
        <v>0</v>
      </c>
      <c r="BE12" s="105"/>
      <c r="BF12" s="105"/>
      <c r="BG12" s="105"/>
      <c r="BH12" s="105"/>
      <c r="BI12" s="105"/>
      <c r="BJ12" s="105"/>
    </row>
    <row r="13" spans="1:62" ht="18" hidden="1" customHeight="1" outlineLevel="1">
      <c r="B13" s="99"/>
      <c r="C13" s="908"/>
      <c r="D13" s="909"/>
      <c r="E13" s="909"/>
      <c r="F13" s="910"/>
      <c r="G13" s="890"/>
      <c r="H13" s="901"/>
      <c r="I13" s="152"/>
      <c r="J13" s="152"/>
      <c r="K13" s="152"/>
      <c r="L13" s="152"/>
      <c r="M13" s="152"/>
      <c r="N13" s="152"/>
      <c r="O13" s="152"/>
      <c r="P13" s="153"/>
      <c r="Q13" s="153"/>
      <c r="R13" s="156">
        <f t="shared" si="8"/>
        <v>0</v>
      </c>
      <c r="S13" s="156">
        <f t="shared" si="9"/>
        <v>0</v>
      </c>
      <c r="U13" s="157">
        <f>I13*$I$7+J13*$J$7+K13*$K$7+L13*$L$7+M13*$M$7+N13*$N$7+O13*$O$7+R13+S13</f>
        <v>0</v>
      </c>
      <c r="W13" s="152"/>
      <c r="X13" s="152"/>
      <c r="Y13" s="152"/>
      <c r="Z13" s="152"/>
      <c r="AA13" s="152"/>
      <c r="AB13" s="152"/>
      <c r="AC13" s="347"/>
      <c r="AD13" s="152"/>
      <c r="AE13" s="152"/>
      <c r="AF13" s="152"/>
      <c r="AG13" s="152"/>
      <c r="AH13" s="152"/>
      <c r="AI13" s="152"/>
      <c r="AJ13" s="347"/>
      <c r="AK13" s="152"/>
      <c r="AL13" s="152"/>
      <c r="AM13" s="619"/>
      <c r="AN13" s="228"/>
      <c r="AO13" s="228"/>
      <c r="AP13" s="228"/>
      <c r="AQ13" s="228"/>
      <c r="AR13" s="228"/>
      <c r="AS13" s="348"/>
      <c r="AT13" s="264">
        <f t="shared" si="12"/>
        <v>0</v>
      </c>
      <c r="AU13" s="259"/>
      <c r="AV13" s="265">
        <f t="shared" ref="AV13:AV27" si="13">AK13*$AK$7+AL13*$AL$7+AM13*$AM$7+SUM(AN13:AR13)*(1+Gewinn)*(1+SicherheitAngebot)+AT13/Zuschläge_IBN+AT13</f>
        <v>0</v>
      </c>
      <c r="AX13" s="265">
        <f>U13+AV13</f>
        <v>0</v>
      </c>
      <c r="AZ13" s="492">
        <f t="shared" ref="AZ13:AZ27" si="14">U13/(1+SicherheitAngebot)*(1+Sicherheit)</f>
        <v>0</v>
      </c>
      <c r="BB13" s="492">
        <f t="shared" ref="BB13:BB27" si="15">AV13/(1+SicherheitAngebot)*(1+Sicherheit)</f>
        <v>0</v>
      </c>
      <c r="BD13" s="265">
        <f>AZ13+BB13</f>
        <v>0</v>
      </c>
      <c r="BE13" s="105"/>
      <c r="BF13" s="105"/>
      <c r="BG13" s="105"/>
      <c r="BH13" s="105"/>
      <c r="BI13" s="105"/>
      <c r="BJ13" s="105"/>
    </row>
    <row r="14" spans="1:62" ht="18" hidden="1" customHeight="1" outlineLevel="1">
      <c r="B14" s="100"/>
      <c r="C14" s="908"/>
      <c r="D14" s="909"/>
      <c r="E14" s="909"/>
      <c r="F14" s="910"/>
      <c r="G14" s="890"/>
      <c r="H14" s="891"/>
      <c r="I14" s="152"/>
      <c r="J14" s="152"/>
      <c r="K14" s="152"/>
      <c r="L14" s="152"/>
      <c r="M14" s="152"/>
      <c r="N14" s="152"/>
      <c r="O14" s="152"/>
      <c r="P14" s="153"/>
      <c r="Q14" s="153"/>
      <c r="R14" s="156">
        <f t="shared" si="8"/>
        <v>0</v>
      </c>
      <c r="S14" s="156">
        <f t="shared" si="9"/>
        <v>0</v>
      </c>
      <c r="U14" s="157">
        <f t="shared" ref="U14:U27" si="16">I14*$I$7+J14*$J$7+K14*$K$7+L14*$L$7+M14*$M$7+N14*$N$7+O14*$O$7+R14+S14</f>
        <v>0</v>
      </c>
      <c r="W14" s="152"/>
      <c r="X14" s="152"/>
      <c r="Y14" s="152"/>
      <c r="Z14" s="152"/>
      <c r="AA14" s="152"/>
      <c r="AB14" s="152"/>
      <c r="AC14" s="347"/>
      <c r="AD14" s="152"/>
      <c r="AE14" s="152"/>
      <c r="AF14" s="152"/>
      <c r="AG14" s="152"/>
      <c r="AH14" s="152"/>
      <c r="AI14" s="152"/>
      <c r="AJ14" s="347"/>
      <c r="AK14" s="152"/>
      <c r="AL14" s="152"/>
      <c r="AM14" s="619"/>
      <c r="AN14" s="228"/>
      <c r="AO14" s="228"/>
      <c r="AP14" s="228"/>
      <c r="AQ14" s="228"/>
      <c r="AR14" s="228"/>
      <c r="AS14" s="348"/>
      <c r="AT14" s="264">
        <f t="shared" si="12"/>
        <v>0</v>
      </c>
      <c r="AU14" s="259"/>
      <c r="AV14" s="265">
        <f t="shared" si="13"/>
        <v>0</v>
      </c>
      <c r="AX14" s="265">
        <f t="shared" ref="AX14:AX27" si="17">U14+AV14</f>
        <v>0</v>
      </c>
      <c r="AZ14" s="492">
        <f t="shared" si="14"/>
        <v>0</v>
      </c>
      <c r="BB14" s="492">
        <f t="shared" si="15"/>
        <v>0</v>
      </c>
      <c r="BD14" s="265">
        <f t="shared" ref="BD14:BD27" si="18">AZ14+BB14</f>
        <v>0</v>
      </c>
      <c r="BE14" s="105"/>
      <c r="BF14" s="105"/>
      <c r="BG14" s="105"/>
      <c r="BH14" s="105"/>
      <c r="BI14" s="105"/>
      <c r="BJ14" s="105"/>
    </row>
    <row r="15" spans="1:62" ht="18" hidden="1" customHeight="1" outlineLevel="1">
      <c r="B15" s="100"/>
      <c r="C15" s="908"/>
      <c r="D15" s="909"/>
      <c r="E15" s="909"/>
      <c r="F15" s="910"/>
      <c r="G15" s="890"/>
      <c r="H15" s="891"/>
      <c r="I15" s="152"/>
      <c r="J15" s="152"/>
      <c r="K15" s="152"/>
      <c r="L15" s="152"/>
      <c r="M15" s="152"/>
      <c r="N15" s="152"/>
      <c r="O15" s="152"/>
      <c r="P15" s="153"/>
      <c r="Q15" s="153"/>
      <c r="R15" s="156">
        <f t="shared" si="8"/>
        <v>0</v>
      </c>
      <c r="S15" s="156">
        <f t="shared" si="9"/>
        <v>0</v>
      </c>
      <c r="U15" s="157">
        <f t="shared" si="16"/>
        <v>0</v>
      </c>
      <c r="W15" s="152"/>
      <c r="X15" s="152"/>
      <c r="Y15" s="152"/>
      <c r="Z15" s="152"/>
      <c r="AA15" s="152"/>
      <c r="AB15" s="152"/>
      <c r="AC15" s="347"/>
      <c r="AD15" s="152"/>
      <c r="AE15" s="152"/>
      <c r="AF15" s="152"/>
      <c r="AG15" s="152"/>
      <c r="AH15" s="152"/>
      <c r="AI15" s="152"/>
      <c r="AJ15" s="347"/>
      <c r="AK15" s="152"/>
      <c r="AL15" s="152"/>
      <c r="AM15" s="619"/>
      <c r="AN15" s="228"/>
      <c r="AO15" s="228"/>
      <c r="AP15" s="228"/>
      <c r="AQ15" s="228"/>
      <c r="AR15" s="228"/>
      <c r="AS15" s="348"/>
      <c r="AT15" s="264">
        <f t="shared" si="12"/>
        <v>0</v>
      </c>
      <c r="AU15" s="259"/>
      <c r="AV15" s="265">
        <f t="shared" si="13"/>
        <v>0</v>
      </c>
      <c r="AX15" s="265">
        <f t="shared" si="17"/>
        <v>0</v>
      </c>
      <c r="AZ15" s="492">
        <f t="shared" si="14"/>
        <v>0</v>
      </c>
      <c r="BB15" s="492">
        <f t="shared" si="15"/>
        <v>0</v>
      </c>
      <c r="BD15" s="265">
        <f t="shared" si="18"/>
        <v>0</v>
      </c>
      <c r="BE15" s="105"/>
      <c r="BF15" s="105"/>
      <c r="BG15" s="105"/>
      <c r="BH15" s="105"/>
      <c r="BI15" s="105"/>
      <c r="BJ15" s="105"/>
    </row>
    <row r="16" spans="1:62" ht="18" hidden="1" customHeight="1" outlineLevel="1">
      <c r="B16" s="100"/>
      <c r="C16" s="908"/>
      <c r="D16" s="909"/>
      <c r="E16" s="909"/>
      <c r="F16" s="910"/>
      <c r="G16" s="890"/>
      <c r="H16" s="891"/>
      <c r="I16" s="152"/>
      <c r="J16" s="152"/>
      <c r="K16" s="152"/>
      <c r="L16" s="152"/>
      <c r="M16" s="152"/>
      <c r="N16" s="152"/>
      <c r="O16" s="152"/>
      <c r="P16" s="153"/>
      <c r="Q16" s="153"/>
      <c r="R16" s="156">
        <f t="shared" si="8"/>
        <v>0</v>
      </c>
      <c r="S16" s="156">
        <f t="shared" si="9"/>
        <v>0</v>
      </c>
      <c r="U16" s="157">
        <f t="shared" si="16"/>
        <v>0</v>
      </c>
      <c r="W16" s="152"/>
      <c r="X16" s="152"/>
      <c r="Y16" s="152"/>
      <c r="Z16" s="152"/>
      <c r="AA16" s="152"/>
      <c r="AB16" s="152"/>
      <c r="AC16" s="347"/>
      <c r="AD16" s="152"/>
      <c r="AE16" s="152"/>
      <c r="AF16" s="152"/>
      <c r="AG16" s="152"/>
      <c r="AH16" s="152"/>
      <c r="AI16" s="152"/>
      <c r="AJ16" s="347"/>
      <c r="AK16" s="152"/>
      <c r="AL16" s="152"/>
      <c r="AM16" s="619"/>
      <c r="AN16" s="228"/>
      <c r="AO16" s="228"/>
      <c r="AP16" s="228"/>
      <c r="AQ16" s="228"/>
      <c r="AR16" s="228"/>
      <c r="AS16" s="348"/>
      <c r="AT16" s="264">
        <f t="shared" si="12"/>
        <v>0</v>
      </c>
      <c r="AU16" s="259"/>
      <c r="AV16" s="265">
        <f t="shared" si="13"/>
        <v>0</v>
      </c>
      <c r="AX16" s="265">
        <f t="shared" si="17"/>
        <v>0</v>
      </c>
      <c r="AZ16" s="492">
        <f t="shared" si="14"/>
        <v>0</v>
      </c>
      <c r="BB16" s="492">
        <f t="shared" si="15"/>
        <v>0</v>
      </c>
      <c r="BD16" s="265">
        <f t="shared" si="18"/>
        <v>0</v>
      </c>
      <c r="BE16" s="105"/>
      <c r="BF16" s="105"/>
      <c r="BG16" s="105"/>
      <c r="BH16" s="105"/>
      <c r="BI16" s="105"/>
      <c r="BJ16" s="105"/>
    </row>
    <row r="17" spans="2:62" ht="18" hidden="1" customHeight="1" outlineLevel="1">
      <c r="B17" s="100"/>
      <c r="C17" s="908"/>
      <c r="D17" s="909"/>
      <c r="E17" s="909"/>
      <c r="F17" s="910"/>
      <c r="G17" s="890"/>
      <c r="H17" s="891"/>
      <c r="I17" s="152"/>
      <c r="J17" s="152"/>
      <c r="K17" s="152"/>
      <c r="L17" s="152"/>
      <c r="M17" s="152"/>
      <c r="N17" s="152"/>
      <c r="O17" s="152"/>
      <c r="P17" s="153"/>
      <c r="Q17" s="153"/>
      <c r="R17" s="156">
        <f t="shared" si="8"/>
        <v>0</v>
      </c>
      <c r="S17" s="156">
        <f t="shared" si="9"/>
        <v>0</v>
      </c>
      <c r="U17" s="157">
        <f t="shared" si="16"/>
        <v>0</v>
      </c>
      <c r="W17" s="152"/>
      <c r="X17" s="152"/>
      <c r="Y17" s="152"/>
      <c r="Z17" s="152"/>
      <c r="AA17" s="152"/>
      <c r="AB17" s="152"/>
      <c r="AC17" s="347"/>
      <c r="AD17" s="152"/>
      <c r="AE17" s="152"/>
      <c r="AF17" s="152"/>
      <c r="AG17" s="152"/>
      <c r="AH17" s="152"/>
      <c r="AI17" s="152"/>
      <c r="AJ17" s="347"/>
      <c r="AK17" s="152"/>
      <c r="AL17" s="152"/>
      <c r="AM17" s="619"/>
      <c r="AN17" s="228"/>
      <c r="AO17" s="228"/>
      <c r="AP17" s="228"/>
      <c r="AQ17" s="228"/>
      <c r="AR17" s="228"/>
      <c r="AS17" s="348"/>
      <c r="AT17" s="264">
        <f t="shared" si="12"/>
        <v>0</v>
      </c>
      <c r="AU17" s="259"/>
      <c r="AV17" s="265">
        <f t="shared" si="13"/>
        <v>0</v>
      </c>
      <c r="AX17" s="265">
        <f t="shared" si="17"/>
        <v>0</v>
      </c>
      <c r="AZ17" s="492">
        <f t="shared" si="14"/>
        <v>0</v>
      </c>
      <c r="BB17" s="492">
        <f t="shared" si="15"/>
        <v>0</v>
      </c>
      <c r="BD17" s="265">
        <f t="shared" si="18"/>
        <v>0</v>
      </c>
      <c r="BE17" s="105"/>
      <c r="BF17" s="105"/>
      <c r="BG17" s="105"/>
      <c r="BH17" s="105"/>
      <c r="BI17" s="105"/>
      <c r="BJ17" s="105"/>
    </row>
    <row r="18" spans="2:62" ht="18" hidden="1" customHeight="1" outlineLevel="1">
      <c r="B18" s="100"/>
      <c r="C18" s="908"/>
      <c r="D18" s="909"/>
      <c r="E18" s="909"/>
      <c r="F18" s="910"/>
      <c r="G18" s="890"/>
      <c r="H18" s="891"/>
      <c r="I18" s="152"/>
      <c r="J18" s="152"/>
      <c r="K18" s="152"/>
      <c r="L18" s="152"/>
      <c r="M18" s="152"/>
      <c r="N18" s="152"/>
      <c r="O18" s="152"/>
      <c r="P18" s="153"/>
      <c r="Q18" s="153"/>
      <c r="R18" s="156">
        <f t="shared" si="8"/>
        <v>0</v>
      </c>
      <c r="S18" s="156">
        <f t="shared" si="9"/>
        <v>0</v>
      </c>
      <c r="U18" s="157">
        <f t="shared" si="16"/>
        <v>0</v>
      </c>
      <c r="W18" s="152"/>
      <c r="X18" s="152"/>
      <c r="Y18" s="152"/>
      <c r="Z18" s="152"/>
      <c r="AA18" s="152"/>
      <c r="AB18" s="152"/>
      <c r="AC18" s="347"/>
      <c r="AD18" s="152"/>
      <c r="AE18" s="152"/>
      <c r="AF18" s="152"/>
      <c r="AG18" s="152"/>
      <c r="AH18" s="152"/>
      <c r="AI18" s="152"/>
      <c r="AJ18" s="347"/>
      <c r="AK18" s="152"/>
      <c r="AL18" s="152"/>
      <c r="AM18" s="619"/>
      <c r="AN18" s="228"/>
      <c r="AO18" s="228"/>
      <c r="AP18" s="228"/>
      <c r="AQ18" s="228"/>
      <c r="AR18" s="228"/>
      <c r="AS18" s="348"/>
      <c r="AT18" s="264">
        <f t="shared" si="12"/>
        <v>0</v>
      </c>
      <c r="AU18" s="259"/>
      <c r="AV18" s="265">
        <f t="shared" si="13"/>
        <v>0</v>
      </c>
      <c r="AX18" s="265">
        <f t="shared" si="17"/>
        <v>0</v>
      </c>
      <c r="AZ18" s="492">
        <f t="shared" si="14"/>
        <v>0</v>
      </c>
      <c r="BB18" s="492">
        <f t="shared" si="15"/>
        <v>0</v>
      </c>
      <c r="BD18" s="265">
        <f t="shared" si="18"/>
        <v>0</v>
      </c>
      <c r="BE18" s="105"/>
      <c r="BF18" s="105"/>
      <c r="BG18" s="105"/>
      <c r="BH18" s="105"/>
      <c r="BI18" s="105"/>
      <c r="BJ18" s="105"/>
    </row>
    <row r="19" spans="2:62" ht="18" hidden="1" customHeight="1" outlineLevel="1">
      <c r="B19" s="100"/>
      <c r="C19" s="908"/>
      <c r="D19" s="909"/>
      <c r="E19" s="909"/>
      <c r="F19" s="910"/>
      <c r="G19" s="890"/>
      <c r="H19" s="891"/>
      <c r="I19" s="152"/>
      <c r="J19" s="152"/>
      <c r="K19" s="152"/>
      <c r="L19" s="152"/>
      <c r="M19" s="152"/>
      <c r="N19" s="152"/>
      <c r="O19" s="152"/>
      <c r="P19" s="153"/>
      <c r="Q19" s="153"/>
      <c r="R19" s="156">
        <f t="shared" si="8"/>
        <v>0</v>
      </c>
      <c r="S19" s="156">
        <f t="shared" si="9"/>
        <v>0</v>
      </c>
      <c r="U19" s="157">
        <f t="shared" si="16"/>
        <v>0</v>
      </c>
      <c r="W19" s="152"/>
      <c r="X19" s="152"/>
      <c r="Y19" s="152"/>
      <c r="Z19" s="152"/>
      <c r="AA19" s="152"/>
      <c r="AB19" s="152"/>
      <c r="AC19" s="347"/>
      <c r="AD19" s="152"/>
      <c r="AE19" s="152"/>
      <c r="AF19" s="152"/>
      <c r="AG19" s="152"/>
      <c r="AH19" s="152"/>
      <c r="AI19" s="152"/>
      <c r="AJ19" s="347"/>
      <c r="AK19" s="152"/>
      <c r="AL19" s="152"/>
      <c r="AM19" s="619"/>
      <c r="AN19" s="228"/>
      <c r="AO19" s="228"/>
      <c r="AP19" s="228"/>
      <c r="AQ19" s="228"/>
      <c r="AR19" s="228"/>
      <c r="AS19" s="348"/>
      <c r="AT19" s="264">
        <f t="shared" si="12"/>
        <v>0</v>
      </c>
      <c r="AU19" s="259"/>
      <c r="AV19" s="265">
        <f t="shared" si="13"/>
        <v>0</v>
      </c>
      <c r="AX19" s="265">
        <f t="shared" si="17"/>
        <v>0</v>
      </c>
      <c r="AZ19" s="492">
        <f t="shared" si="14"/>
        <v>0</v>
      </c>
      <c r="BB19" s="492">
        <f t="shared" si="15"/>
        <v>0</v>
      </c>
      <c r="BD19" s="265">
        <f t="shared" si="18"/>
        <v>0</v>
      </c>
      <c r="BE19" s="105"/>
      <c r="BF19" s="105"/>
      <c r="BG19" s="105"/>
      <c r="BH19" s="105"/>
      <c r="BI19" s="105"/>
      <c r="BJ19" s="105"/>
    </row>
    <row r="20" spans="2:62" ht="18" hidden="1" customHeight="1" outlineLevel="1">
      <c r="B20" s="100"/>
      <c r="C20" s="908"/>
      <c r="D20" s="909"/>
      <c r="E20" s="909"/>
      <c r="F20" s="910"/>
      <c r="G20" s="890"/>
      <c r="H20" s="891"/>
      <c r="I20" s="152"/>
      <c r="J20" s="152"/>
      <c r="K20" s="152"/>
      <c r="L20" s="152"/>
      <c r="M20" s="152"/>
      <c r="N20" s="152"/>
      <c r="O20" s="152"/>
      <c r="P20" s="153"/>
      <c r="Q20" s="153"/>
      <c r="R20" s="156">
        <f t="shared" si="8"/>
        <v>0</v>
      </c>
      <c r="S20" s="156">
        <f t="shared" si="9"/>
        <v>0</v>
      </c>
      <c r="U20" s="157">
        <f t="shared" si="16"/>
        <v>0</v>
      </c>
      <c r="W20" s="152"/>
      <c r="X20" s="152"/>
      <c r="Y20" s="152"/>
      <c r="Z20" s="152"/>
      <c r="AA20" s="152"/>
      <c r="AB20" s="152"/>
      <c r="AC20" s="347"/>
      <c r="AD20" s="152"/>
      <c r="AE20" s="152"/>
      <c r="AF20" s="152"/>
      <c r="AG20" s="152"/>
      <c r="AH20" s="152"/>
      <c r="AI20" s="152"/>
      <c r="AJ20" s="347"/>
      <c r="AK20" s="152"/>
      <c r="AL20" s="152"/>
      <c r="AM20" s="619"/>
      <c r="AN20" s="228"/>
      <c r="AO20" s="228"/>
      <c r="AP20" s="228"/>
      <c r="AQ20" s="228"/>
      <c r="AR20" s="228"/>
      <c r="AS20" s="348"/>
      <c r="AT20" s="264">
        <f t="shared" si="12"/>
        <v>0</v>
      </c>
      <c r="AU20" s="259"/>
      <c r="AV20" s="265">
        <f t="shared" si="13"/>
        <v>0</v>
      </c>
      <c r="AX20" s="265">
        <f t="shared" si="17"/>
        <v>0</v>
      </c>
      <c r="AZ20" s="492">
        <f t="shared" si="14"/>
        <v>0</v>
      </c>
      <c r="BB20" s="492">
        <f t="shared" si="15"/>
        <v>0</v>
      </c>
      <c r="BD20" s="265">
        <f t="shared" si="18"/>
        <v>0</v>
      </c>
      <c r="BE20" s="105"/>
      <c r="BF20" s="105"/>
      <c r="BG20" s="105"/>
      <c r="BH20" s="105"/>
      <c r="BI20" s="105"/>
      <c r="BJ20" s="105"/>
    </row>
    <row r="21" spans="2:62" ht="18" hidden="1" customHeight="1" outlineLevel="1">
      <c r="B21" s="100"/>
      <c r="C21" s="908"/>
      <c r="D21" s="909"/>
      <c r="E21" s="909"/>
      <c r="F21" s="910"/>
      <c r="G21" s="890"/>
      <c r="H21" s="891"/>
      <c r="I21" s="152"/>
      <c r="J21" s="152"/>
      <c r="K21" s="152"/>
      <c r="L21" s="152"/>
      <c r="M21" s="152"/>
      <c r="N21" s="152"/>
      <c r="O21" s="152"/>
      <c r="P21" s="153"/>
      <c r="Q21" s="153"/>
      <c r="R21" s="156">
        <f t="shared" si="8"/>
        <v>0</v>
      </c>
      <c r="S21" s="156">
        <f t="shared" si="9"/>
        <v>0</v>
      </c>
      <c r="U21" s="157">
        <f t="shared" si="16"/>
        <v>0</v>
      </c>
      <c r="W21" s="152"/>
      <c r="X21" s="152"/>
      <c r="Y21" s="152"/>
      <c r="Z21" s="152"/>
      <c r="AA21" s="152"/>
      <c r="AB21" s="152"/>
      <c r="AC21" s="347"/>
      <c r="AD21" s="152"/>
      <c r="AE21" s="152"/>
      <c r="AF21" s="152"/>
      <c r="AG21" s="152"/>
      <c r="AH21" s="152"/>
      <c r="AI21" s="152"/>
      <c r="AJ21" s="347"/>
      <c r="AK21" s="152"/>
      <c r="AL21" s="152"/>
      <c r="AM21" s="619"/>
      <c r="AN21" s="228"/>
      <c r="AO21" s="228"/>
      <c r="AP21" s="228"/>
      <c r="AQ21" s="228"/>
      <c r="AR21" s="228"/>
      <c r="AS21" s="348"/>
      <c r="AT21" s="264">
        <f t="shared" si="12"/>
        <v>0</v>
      </c>
      <c r="AU21" s="259"/>
      <c r="AV21" s="265">
        <f t="shared" si="13"/>
        <v>0</v>
      </c>
      <c r="AX21" s="265">
        <f t="shared" si="17"/>
        <v>0</v>
      </c>
      <c r="AZ21" s="492">
        <f t="shared" si="14"/>
        <v>0</v>
      </c>
      <c r="BB21" s="492">
        <f t="shared" si="15"/>
        <v>0</v>
      </c>
      <c r="BD21" s="265">
        <f t="shared" si="18"/>
        <v>0</v>
      </c>
      <c r="BE21" s="105"/>
      <c r="BF21" s="105"/>
      <c r="BG21" s="105"/>
      <c r="BH21" s="105"/>
      <c r="BI21" s="105"/>
      <c r="BJ21" s="105"/>
    </row>
    <row r="22" spans="2:62" ht="18" hidden="1" customHeight="1" outlineLevel="1">
      <c r="B22" s="100"/>
      <c r="C22" s="908"/>
      <c r="D22" s="909"/>
      <c r="E22" s="909"/>
      <c r="F22" s="910"/>
      <c r="G22" s="890"/>
      <c r="H22" s="891"/>
      <c r="I22" s="152"/>
      <c r="J22" s="152"/>
      <c r="K22" s="152"/>
      <c r="L22" s="152"/>
      <c r="M22" s="152"/>
      <c r="N22" s="152"/>
      <c r="O22" s="152"/>
      <c r="P22" s="153"/>
      <c r="Q22" s="153"/>
      <c r="R22" s="156">
        <f t="shared" si="8"/>
        <v>0</v>
      </c>
      <c r="S22" s="156">
        <f t="shared" si="9"/>
        <v>0</v>
      </c>
      <c r="U22" s="157">
        <f t="shared" si="16"/>
        <v>0</v>
      </c>
      <c r="W22" s="152"/>
      <c r="X22" s="152"/>
      <c r="Y22" s="152"/>
      <c r="Z22" s="152"/>
      <c r="AA22" s="152"/>
      <c r="AB22" s="152"/>
      <c r="AC22" s="347"/>
      <c r="AD22" s="152"/>
      <c r="AE22" s="152"/>
      <c r="AF22" s="152"/>
      <c r="AG22" s="152"/>
      <c r="AH22" s="152"/>
      <c r="AI22" s="152"/>
      <c r="AJ22" s="347"/>
      <c r="AK22" s="152"/>
      <c r="AL22" s="152"/>
      <c r="AM22" s="619"/>
      <c r="AN22" s="228"/>
      <c r="AO22" s="228"/>
      <c r="AP22" s="228"/>
      <c r="AQ22" s="228"/>
      <c r="AR22" s="228"/>
      <c r="AS22" s="348"/>
      <c r="AT22" s="264">
        <f t="shared" si="12"/>
        <v>0</v>
      </c>
      <c r="AU22" s="259"/>
      <c r="AV22" s="265">
        <f t="shared" si="13"/>
        <v>0</v>
      </c>
      <c r="AX22" s="265">
        <f t="shared" si="17"/>
        <v>0</v>
      </c>
      <c r="AZ22" s="492">
        <f t="shared" si="14"/>
        <v>0</v>
      </c>
      <c r="BB22" s="492">
        <f t="shared" si="15"/>
        <v>0</v>
      </c>
      <c r="BD22" s="265">
        <f t="shared" si="18"/>
        <v>0</v>
      </c>
      <c r="BE22" s="105"/>
      <c r="BF22" s="105"/>
      <c r="BG22" s="105"/>
      <c r="BH22" s="105"/>
      <c r="BI22" s="105"/>
      <c r="BJ22" s="105"/>
    </row>
    <row r="23" spans="2:62" ht="18" hidden="1" customHeight="1" outlineLevel="1">
      <c r="B23" s="100"/>
      <c r="C23" s="908"/>
      <c r="D23" s="909"/>
      <c r="E23" s="909"/>
      <c r="F23" s="910"/>
      <c r="G23" s="890"/>
      <c r="H23" s="891"/>
      <c r="I23" s="152"/>
      <c r="J23" s="152"/>
      <c r="K23" s="152"/>
      <c r="L23" s="152"/>
      <c r="M23" s="152"/>
      <c r="N23" s="152"/>
      <c r="O23" s="152"/>
      <c r="P23" s="153"/>
      <c r="Q23" s="153"/>
      <c r="R23" s="156">
        <f t="shared" si="8"/>
        <v>0</v>
      </c>
      <c r="S23" s="156">
        <f t="shared" si="9"/>
        <v>0</v>
      </c>
      <c r="U23" s="157">
        <f t="shared" si="16"/>
        <v>0</v>
      </c>
      <c r="W23" s="152"/>
      <c r="X23" s="152"/>
      <c r="Y23" s="152"/>
      <c r="Z23" s="152"/>
      <c r="AA23" s="152"/>
      <c r="AB23" s="152"/>
      <c r="AC23" s="347"/>
      <c r="AD23" s="152"/>
      <c r="AE23" s="152"/>
      <c r="AF23" s="152"/>
      <c r="AG23" s="152"/>
      <c r="AH23" s="152"/>
      <c r="AI23" s="152"/>
      <c r="AJ23" s="347"/>
      <c r="AK23" s="152"/>
      <c r="AL23" s="152"/>
      <c r="AM23" s="619"/>
      <c r="AN23" s="228"/>
      <c r="AO23" s="228"/>
      <c r="AP23" s="228"/>
      <c r="AQ23" s="228"/>
      <c r="AR23" s="228"/>
      <c r="AS23" s="348"/>
      <c r="AT23" s="264">
        <f t="shared" si="12"/>
        <v>0</v>
      </c>
      <c r="AU23" s="259"/>
      <c r="AV23" s="265">
        <f t="shared" si="13"/>
        <v>0</v>
      </c>
      <c r="AX23" s="265">
        <f t="shared" si="17"/>
        <v>0</v>
      </c>
      <c r="AZ23" s="492">
        <f t="shared" si="14"/>
        <v>0</v>
      </c>
      <c r="BB23" s="492">
        <f t="shared" si="15"/>
        <v>0</v>
      </c>
      <c r="BD23" s="265">
        <f t="shared" si="18"/>
        <v>0</v>
      </c>
      <c r="BE23" s="105"/>
      <c r="BF23" s="105"/>
      <c r="BG23" s="105"/>
      <c r="BH23" s="105"/>
      <c r="BI23" s="105"/>
      <c r="BJ23" s="105"/>
    </row>
    <row r="24" spans="2:62" ht="18" hidden="1" customHeight="1" outlineLevel="1">
      <c r="B24" s="100"/>
      <c r="C24" s="908"/>
      <c r="D24" s="909"/>
      <c r="E24" s="909"/>
      <c r="F24" s="910"/>
      <c r="G24" s="890"/>
      <c r="H24" s="891"/>
      <c r="I24" s="152"/>
      <c r="J24" s="152"/>
      <c r="K24" s="152"/>
      <c r="L24" s="152"/>
      <c r="M24" s="152"/>
      <c r="N24" s="152"/>
      <c r="O24" s="152"/>
      <c r="P24" s="153"/>
      <c r="Q24" s="153"/>
      <c r="R24" s="156">
        <f t="shared" si="8"/>
        <v>0</v>
      </c>
      <c r="S24" s="156">
        <f t="shared" si="9"/>
        <v>0</v>
      </c>
      <c r="U24" s="157">
        <f t="shared" si="16"/>
        <v>0</v>
      </c>
      <c r="W24" s="152"/>
      <c r="X24" s="152"/>
      <c r="Y24" s="152"/>
      <c r="Z24" s="152"/>
      <c r="AA24" s="152"/>
      <c r="AB24" s="152"/>
      <c r="AC24" s="347"/>
      <c r="AD24" s="152"/>
      <c r="AE24" s="152"/>
      <c r="AF24" s="152"/>
      <c r="AG24" s="152"/>
      <c r="AH24" s="152"/>
      <c r="AI24" s="152"/>
      <c r="AJ24" s="347"/>
      <c r="AK24" s="152"/>
      <c r="AL24" s="152"/>
      <c r="AM24" s="619"/>
      <c r="AN24" s="228"/>
      <c r="AO24" s="228"/>
      <c r="AP24" s="228"/>
      <c r="AQ24" s="228"/>
      <c r="AR24" s="228"/>
      <c r="AS24" s="348"/>
      <c r="AT24" s="264">
        <f t="shared" si="12"/>
        <v>0</v>
      </c>
      <c r="AU24" s="259"/>
      <c r="AV24" s="265">
        <f t="shared" si="13"/>
        <v>0</v>
      </c>
      <c r="AX24" s="265">
        <f t="shared" si="17"/>
        <v>0</v>
      </c>
      <c r="AZ24" s="492">
        <f t="shared" si="14"/>
        <v>0</v>
      </c>
      <c r="BB24" s="492">
        <f t="shared" si="15"/>
        <v>0</v>
      </c>
      <c r="BD24" s="265">
        <f t="shared" si="18"/>
        <v>0</v>
      </c>
      <c r="BE24" s="105"/>
      <c r="BF24" s="105"/>
      <c r="BG24" s="105"/>
      <c r="BH24" s="105"/>
      <c r="BI24" s="105"/>
      <c r="BJ24" s="105"/>
    </row>
    <row r="25" spans="2:62" ht="18" hidden="1" customHeight="1" outlineLevel="1">
      <c r="B25" s="100"/>
      <c r="C25" s="908"/>
      <c r="D25" s="909"/>
      <c r="E25" s="909"/>
      <c r="F25" s="910"/>
      <c r="G25" s="890"/>
      <c r="H25" s="891"/>
      <c r="I25" s="152"/>
      <c r="J25" s="152"/>
      <c r="K25" s="152"/>
      <c r="L25" s="152"/>
      <c r="M25" s="152"/>
      <c r="N25" s="152"/>
      <c r="O25" s="152"/>
      <c r="P25" s="153"/>
      <c r="Q25" s="153"/>
      <c r="R25" s="156">
        <f t="shared" si="8"/>
        <v>0</v>
      </c>
      <c r="S25" s="156">
        <f t="shared" si="9"/>
        <v>0</v>
      </c>
      <c r="U25" s="157">
        <f t="shared" si="16"/>
        <v>0</v>
      </c>
      <c r="W25" s="152"/>
      <c r="X25" s="152"/>
      <c r="Y25" s="152"/>
      <c r="Z25" s="152"/>
      <c r="AA25" s="152"/>
      <c r="AB25" s="152"/>
      <c r="AC25" s="347"/>
      <c r="AD25" s="152"/>
      <c r="AE25" s="152"/>
      <c r="AF25" s="152"/>
      <c r="AG25" s="152"/>
      <c r="AH25" s="152"/>
      <c r="AI25" s="152"/>
      <c r="AJ25" s="347"/>
      <c r="AK25" s="152"/>
      <c r="AL25" s="152"/>
      <c r="AM25" s="619"/>
      <c r="AN25" s="228"/>
      <c r="AO25" s="228"/>
      <c r="AP25" s="228"/>
      <c r="AQ25" s="228"/>
      <c r="AR25" s="228"/>
      <c r="AS25" s="348"/>
      <c r="AT25" s="264">
        <f t="shared" si="12"/>
        <v>0</v>
      </c>
      <c r="AU25" s="259"/>
      <c r="AV25" s="265">
        <f t="shared" si="13"/>
        <v>0</v>
      </c>
      <c r="AX25" s="265">
        <f t="shared" si="17"/>
        <v>0</v>
      </c>
      <c r="AZ25" s="492">
        <f t="shared" si="14"/>
        <v>0</v>
      </c>
      <c r="BB25" s="492">
        <f t="shared" si="15"/>
        <v>0</v>
      </c>
      <c r="BD25" s="265">
        <f t="shared" si="18"/>
        <v>0</v>
      </c>
      <c r="BE25" s="105"/>
      <c r="BF25" s="105"/>
      <c r="BG25" s="105"/>
      <c r="BH25" s="105"/>
      <c r="BI25" s="105"/>
      <c r="BJ25" s="105"/>
    </row>
    <row r="26" spans="2:62" ht="18" hidden="1" customHeight="1" outlineLevel="1">
      <c r="B26" s="100"/>
      <c r="C26" s="908"/>
      <c r="D26" s="909"/>
      <c r="E26" s="909"/>
      <c r="F26" s="910"/>
      <c r="G26" s="890"/>
      <c r="H26" s="891"/>
      <c r="I26" s="152"/>
      <c r="J26" s="152"/>
      <c r="K26" s="152"/>
      <c r="L26" s="152"/>
      <c r="M26" s="152"/>
      <c r="N26" s="152"/>
      <c r="O26" s="152"/>
      <c r="P26" s="153"/>
      <c r="Q26" s="153"/>
      <c r="R26" s="156">
        <f t="shared" si="8"/>
        <v>0</v>
      </c>
      <c r="S26" s="156">
        <f t="shared" si="9"/>
        <v>0</v>
      </c>
      <c r="U26" s="157">
        <f t="shared" si="16"/>
        <v>0</v>
      </c>
      <c r="W26" s="152"/>
      <c r="X26" s="152"/>
      <c r="Y26" s="152"/>
      <c r="Z26" s="152"/>
      <c r="AA26" s="152"/>
      <c r="AB26" s="152"/>
      <c r="AC26" s="347"/>
      <c r="AD26" s="152"/>
      <c r="AE26" s="152"/>
      <c r="AF26" s="152"/>
      <c r="AG26" s="152"/>
      <c r="AH26" s="152"/>
      <c r="AI26" s="152"/>
      <c r="AJ26" s="347"/>
      <c r="AK26" s="152"/>
      <c r="AL26" s="152"/>
      <c r="AM26" s="619"/>
      <c r="AN26" s="228"/>
      <c r="AO26" s="228"/>
      <c r="AP26" s="228"/>
      <c r="AQ26" s="228"/>
      <c r="AR26" s="228"/>
      <c r="AS26" s="348"/>
      <c r="AT26" s="264">
        <f t="shared" si="12"/>
        <v>0</v>
      </c>
      <c r="AU26" s="259"/>
      <c r="AV26" s="265">
        <f t="shared" si="13"/>
        <v>0</v>
      </c>
      <c r="AX26" s="265">
        <f t="shared" si="17"/>
        <v>0</v>
      </c>
      <c r="AZ26" s="492">
        <f t="shared" si="14"/>
        <v>0</v>
      </c>
      <c r="BB26" s="492">
        <f t="shared" si="15"/>
        <v>0</v>
      </c>
      <c r="BD26" s="265">
        <f t="shared" si="18"/>
        <v>0</v>
      </c>
      <c r="BE26" s="105"/>
      <c r="BF26" s="105"/>
      <c r="BG26" s="105"/>
      <c r="BH26" s="105"/>
      <c r="BI26" s="105"/>
      <c r="BJ26" s="105"/>
    </row>
    <row r="27" spans="2:62" ht="18" hidden="1" customHeight="1" outlineLevel="1">
      <c r="B27" s="100"/>
      <c r="C27" s="908"/>
      <c r="D27" s="909"/>
      <c r="E27" s="909"/>
      <c r="F27" s="910"/>
      <c r="G27" s="890"/>
      <c r="H27" s="891"/>
      <c r="I27" s="152"/>
      <c r="J27" s="152"/>
      <c r="K27" s="152"/>
      <c r="L27" s="152"/>
      <c r="M27" s="152"/>
      <c r="N27" s="152"/>
      <c r="O27" s="152"/>
      <c r="P27" s="153"/>
      <c r="Q27" s="153"/>
      <c r="R27" s="156">
        <f t="shared" si="8"/>
        <v>0</v>
      </c>
      <c r="S27" s="156">
        <f t="shared" si="9"/>
        <v>0</v>
      </c>
      <c r="U27" s="157">
        <f t="shared" si="16"/>
        <v>0</v>
      </c>
      <c r="W27" s="152"/>
      <c r="X27" s="152"/>
      <c r="Y27" s="152"/>
      <c r="Z27" s="152"/>
      <c r="AA27" s="152"/>
      <c r="AB27" s="152"/>
      <c r="AC27" s="347"/>
      <c r="AD27" s="152"/>
      <c r="AE27" s="152"/>
      <c r="AF27" s="152"/>
      <c r="AG27" s="152"/>
      <c r="AH27" s="152"/>
      <c r="AI27" s="152"/>
      <c r="AJ27" s="347"/>
      <c r="AK27" s="152"/>
      <c r="AL27" s="152"/>
      <c r="AM27" s="619"/>
      <c r="AN27" s="228"/>
      <c r="AO27" s="228"/>
      <c r="AP27" s="228"/>
      <c r="AQ27" s="228"/>
      <c r="AR27" s="228"/>
      <c r="AS27" s="348"/>
      <c r="AT27" s="264">
        <f t="shared" si="12"/>
        <v>0</v>
      </c>
      <c r="AU27" s="259"/>
      <c r="AV27" s="265">
        <f t="shared" si="13"/>
        <v>0</v>
      </c>
      <c r="AX27" s="265">
        <f t="shared" si="17"/>
        <v>0</v>
      </c>
      <c r="AZ27" s="492">
        <f t="shared" si="14"/>
        <v>0</v>
      </c>
      <c r="BB27" s="492">
        <f t="shared" si="15"/>
        <v>0</v>
      </c>
      <c r="BD27" s="265">
        <f t="shared" si="18"/>
        <v>0</v>
      </c>
      <c r="BE27" s="105"/>
      <c r="BF27" s="105"/>
      <c r="BG27" s="105"/>
      <c r="BH27" s="105"/>
      <c r="BI27" s="105"/>
      <c r="BJ27" s="105"/>
    </row>
    <row r="28" spans="2:62" ht="9.9499999999999993" hidden="1" customHeight="1" outlineLevel="1">
      <c r="B28" s="101"/>
      <c r="C28" s="208"/>
      <c r="D28" s="208"/>
      <c r="E28" s="208"/>
      <c r="F28" s="208"/>
      <c r="G28" s="237"/>
      <c r="H28" s="207"/>
      <c r="I28" s="257"/>
      <c r="J28" s="257"/>
      <c r="K28" s="257"/>
      <c r="L28" s="257"/>
      <c r="M28" s="257"/>
      <c r="N28" s="257"/>
      <c r="O28" s="257"/>
      <c r="P28" s="256"/>
      <c r="Q28" s="102"/>
      <c r="R28" s="102"/>
      <c r="S28" s="102"/>
      <c r="U28" s="9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Z28" s="493"/>
      <c r="BE28" s="105"/>
      <c r="BF28" s="105"/>
      <c r="BG28" s="105"/>
      <c r="BH28" s="105"/>
      <c r="BI28" s="105"/>
      <c r="BJ28" s="105"/>
    </row>
    <row r="29" spans="2:62" ht="20.100000000000001" customHeight="1" collapsed="1">
      <c r="B29" s="179">
        <f>B12+1</f>
        <v>2</v>
      </c>
      <c r="C29" s="916"/>
      <c r="D29" s="917"/>
      <c r="E29" s="917"/>
      <c r="F29" s="918"/>
      <c r="G29" s="429"/>
      <c r="H29" s="206">
        <v>1</v>
      </c>
      <c r="I29" s="642">
        <f t="shared" ref="I29" si="19">$H29*SUM(I30:I44)</f>
        <v>0</v>
      </c>
      <c r="J29" s="643">
        <f t="shared" ref="J29:O29" si="20">$H29*SUM(J30:J44)</f>
        <v>0</v>
      </c>
      <c r="K29" s="644">
        <f t="shared" si="20"/>
        <v>0</v>
      </c>
      <c r="L29" s="645">
        <f t="shared" si="20"/>
        <v>0</v>
      </c>
      <c r="M29" s="645">
        <f t="shared" si="20"/>
        <v>0</v>
      </c>
      <c r="N29" s="644">
        <f t="shared" si="20"/>
        <v>0</v>
      </c>
      <c r="O29" s="642">
        <f t="shared" si="20"/>
        <v>0</v>
      </c>
      <c r="P29" s="209">
        <f t="shared" ref="P29:Q29" si="21">$H29*SUM(P30:P44)</f>
        <v>0</v>
      </c>
      <c r="Q29" s="210">
        <f t="shared" si="21"/>
        <v>0</v>
      </c>
      <c r="R29" s="136">
        <f t="shared" ref="R29:R44" si="22">P29*(1+Gewinn)*(1+SicherheitAngebot)</f>
        <v>0</v>
      </c>
      <c r="S29" s="137">
        <f t="shared" ref="S29:S44" si="23">Q29*(1+MGKZ)*(1+Gewinn)*(1+SicherheitAngebot)</f>
        <v>0</v>
      </c>
      <c r="U29" s="10">
        <f>I29*$I$7+J29*$J$7+K29*$K$7+L29*$L$7+M29*$M$7+N29*$N$7+O29*$O$7+R29+S29</f>
        <v>0</v>
      </c>
      <c r="W29" s="646">
        <f t="shared" ref="W29:AB29" si="24">$H29*SUM(W30:W44)</f>
        <v>0</v>
      </c>
      <c r="X29" s="647">
        <f t="shared" si="24"/>
        <v>0</v>
      </c>
      <c r="Y29" s="648">
        <f t="shared" si="24"/>
        <v>0</v>
      </c>
      <c r="Z29" s="649">
        <f t="shared" si="24"/>
        <v>0</v>
      </c>
      <c r="AA29" s="648">
        <f t="shared" si="24"/>
        <v>0</v>
      </c>
      <c r="AB29" s="646">
        <f t="shared" si="24"/>
        <v>0</v>
      </c>
      <c r="AC29" s="258"/>
      <c r="AD29" s="646">
        <f t="shared" ref="AD29:AM29" si="25">$H29*SUM(AD30:AD44)</f>
        <v>0</v>
      </c>
      <c r="AE29" s="647">
        <f t="shared" si="25"/>
        <v>0</v>
      </c>
      <c r="AF29" s="648">
        <f t="shared" si="25"/>
        <v>0</v>
      </c>
      <c r="AG29" s="649">
        <f t="shared" si="25"/>
        <v>0</v>
      </c>
      <c r="AH29" s="648">
        <f t="shared" si="25"/>
        <v>0</v>
      </c>
      <c r="AI29" s="646">
        <f t="shared" si="25"/>
        <v>0</v>
      </c>
      <c r="AJ29" s="258"/>
      <c r="AK29" s="653">
        <f t="shared" si="25"/>
        <v>0</v>
      </c>
      <c r="AL29" s="653">
        <f t="shared" si="25"/>
        <v>0</v>
      </c>
      <c r="AM29" s="653">
        <f t="shared" si="25"/>
        <v>0</v>
      </c>
      <c r="AN29" s="227">
        <f>$H29*SUM(AN30:AN44)*(1+Gewinn)*(1+SicherheitAngebot)</f>
        <v>0</v>
      </c>
      <c r="AO29" s="227">
        <f>$H29*SUM(AO30:AO44)*(1+Gewinn)*(1+SicherheitAngebot)</f>
        <v>0</v>
      </c>
      <c r="AP29" s="227">
        <f>$H29*SUM(AP30:AP44)*(1+Gewinn)*(1+SicherheitAngebot)</f>
        <v>0</v>
      </c>
      <c r="AQ29" s="227">
        <f>$H29*SUM(AQ30:AQ44)*(1+Gewinn)*(1+SicherheitAngebot)</f>
        <v>0</v>
      </c>
      <c r="AR29" s="227">
        <f>$H29*SUM(AR30:AR44)*(1+Gewinn)*(1+SicherheitAngebot)</f>
        <v>0</v>
      </c>
      <c r="AS29" s="262"/>
      <c r="AT29" s="263">
        <f t="shared" si="12"/>
        <v>0</v>
      </c>
      <c r="AU29" s="259"/>
      <c r="AV29" s="491">
        <f>AK29*$AK$7+AL29*$AL$7+AM29*$AM$7+SUM(AN29:AR29)+AT29/Zuschläge_IBN+AT29</f>
        <v>0</v>
      </c>
      <c r="AX29" s="685">
        <f>U29+AV29</f>
        <v>0</v>
      </c>
      <c r="AZ29" s="490">
        <f>IF(H29&gt;0,U29/(1+SicherheitAngebot)*(1+Sicherheit),0)</f>
        <v>0</v>
      </c>
      <c r="BB29" s="490">
        <f>IF(H29&gt;0,AV29/(1+SicherheitAngebot)*(1+Sicherheit),0)</f>
        <v>0</v>
      </c>
      <c r="BD29" s="490">
        <f>AZ29+BB29</f>
        <v>0</v>
      </c>
      <c r="BE29" s="105"/>
      <c r="BF29" s="105"/>
      <c r="BG29" s="105"/>
      <c r="BH29" s="105"/>
      <c r="BI29" s="105"/>
      <c r="BJ29" s="105"/>
    </row>
    <row r="30" spans="2:62" ht="18" hidden="1" customHeight="1" outlineLevel="1">
      <c r="B30" s="99"/>
      <c r="C30" s="908"/>
      <c r="D30" s="909"/>
      <c r="E30" s="909"/>
      <c r="F30" s="910"/>
      <c r="G30" s="890"/>
      <c r="H30" s="901"/>
      <c r="I30" s="152"/>
      <c r="J30" s="152"/>
      <c r="K30" s="152"/>
      <c r="L30" s="152"/>
      <c r="M30" s="152"/>
      <c r="N30" s="152"/>
      <c r="O30" s="152"/>
      <c r="P30" s="153"/>
      <c r="Q30" s="153"/>
      <c r="R30" s="156">
        <f t="shared" si="22"/>
        <v>0</v>
      </c>
      <c r="S30" s="156">
        <f t="shared" si="23"/>
        <v>0</v>
      </c>
      <c r="U30" s="157">
        <f>I30*$I$7+J30*$J$7+K30*$K$7+L30*$L$7+M30*$M$7+N30*$N$7+O30*$O$7+R30+S30</f>
        <v>0</v>
      </c>
      <c r="W30" s="152"/>
      <c r="X30" s="152"/>
      <c r="Y30" s="152"/>
      <c r="Z30" s="152"/>
      <c r="AA30" s="152"/>
      <c r="AB30" s="152"/>
      <c r="AC30" s="347"/>
      <c r="AD30" s="152"/>
      <c r="AE30" s="152"/>
      <c r="AF30" s="152"/>
      <c r="AG30" s="152"/>
      <c r="AH30" s="152"/>
      <c r="AI30" s="152"/>
      <c r="AJ30" s="347"/>
      <c r="AK30" s="152"/>
      <c r="AL30" s="152"/>
      <c r="AM30" s="295"/>
      <c r="AN30" s="228"/>
      <c r="AO30" s="228"/>
      <c r="AP30" s="228"/>
      <c r="AQ30" s="228"/>
      <c r="AR30" s="228"/>
      <c r="AS30" s="348"/>
      <c r="AT30" s="264">
        <f t="shared" si="12"/>
        <v>0</v>
      </c>
      <c r="AU30" s="259"/>
      <c r="AV30" s="265">
        <f t="shared" ref="AV30:AV44" si="26">AK30*$AK$7+AL30*$AL$7+AM30*$AM$7+SUM(AN30:AR30)*(1+Gewinn)*(1+SicherheitAngebot)+AT30/Zuschläge_IBN+AT30</f>
        <v>0</v>
      </c>
      <c r="AX30" s="265">
        <f>U30+AV30</f>
        <v>0</v>
      </c>
      <c r="AZ30" s="492">
        <f t="shared" ref="AZ30:AZ44" si="27">U30/(1+SicherheitAngebot)*(1+Sicherheit)</f>
        <v>0</v>
      </c>
      <c r="BB30" s="492">
        <f t="shared" ref="BB30:BB44" si="28">AV30/(1+SicherheitAngebot)*(1+Sicherheit)</f>
        <v>0</v>
      </c>
      <c r="BD30" s="265">
        <f>AZ30+BB30</f>
        <v>0</v>
      </c>
      <c r="BE30" s="105"/>
      <c r="BF30" s="105"/>
      <c r="BG30" s="105"/>
      <c r="BH30" s="105"/>
      <c r="BI30" s="105"/>
      <c r="BJ30" s="105"/>
    </row>
    <row r="31" spans="2:62" ht="18" hidden="1" customHeight="1" outlineLevel="1">
      <c r="B31" s="100"/>
      <c r="C31" s="908"/>
      <c r="D31" s="909"/>
      <c r="E31" s="909"/>
      <c r="F31" s="910"/>
      <c r="G31" s="890"/>
      <c r="H31" s="891"/>
      <c r="I31" s="152"/>
      <c r="J31" s="152"/>
      <c r="K31" s="152"/>
      <c r="L31" s="152"/>
      <c r="M31" s="152"/>
      <c r="N31" s="152"/>
      <c r="O31" s="152"/>
      <c r="P31" s="153"/>
      <c r="Q31" s="153"/>
      <c r="R31" s="156">
        <f t="shared" si="22"/>
        <v>0</v>
      </c>
      <c r="S31" s="156">
        <f t="shared" si="23"/>
        <v>0</v>
      </c>
      <c r="U31" s="157">
        <f t="shared" ref="U31:U44" si="29">I31*$I$7+J31*$J$7+K31*$K$7+L31*$L$7+M31*$M$7+N31*$N$7+O31*$O$7+R31+S31</f>
        <v>0</v>
      </c>
      <c r="W31" s="152"/>
      <c r="X31" s="152"/>
      <c r="Y31" s="152"/>
      <c r="Z31" s="152"/>
      <c r="AA31" s="152"/>
      <c r="AB31" s="152"/>
      <c r="AC31" s="347"/>
      <c r="AD31" s="152"/>
      <c r="AE31" s="152"/>
      <c r="AF31" s="152"/>
      <c r="AG31" s="152"/>
      <c r="AH31" s="152"/>
      <c r="AI31" s="152"/>
      <c r="AJ31" s="347"/>
      <c r="AK31" s="152"/>
      <c r="AL31" s="152"/>
      <c r="AM31" s="295"/>
      <c r="AN31" s="228"/>
      <c r="AO31" s="228"/>
      <c r="AP31" s="228"/>
      <c r="AQ31" s="228"/>
      <c r="AR31" s="228"/>
      <c r="AS31" s="348"/>
      <c r="AT31" s="264">
        <f t="shared" si="12"/>
        <v>0</v>
      </c>
      <c r="AU31" s="259"/>
      <c r="AV31" s="265">
        <f t="shared" si="26"/>
        <v>0</v>
      </c>
      <c r="AX31" s="265">
        <f t="shared" ref="AX31:AX44" si="30">U31+AV31</f>
        <v>0</v>
      </c>
      <c r="AZ31" s="492">
        <f t="shared" si="27"/>
        <v>0</v>
      </c>
      <c r="BB31" s="492">
        <f t="shared" si="28"/>
        <v>0</v>
      </c>
      <c r="BD31" s="265">
        <f t="shared" ref="BD31:BD44" si="31">AZ31+BB31</f>
        <v>0</v>
      </c>
      <c r="BE31" s="105"/>
      <c r="BF31" s="105"/>
      <c r="BG31" s="105"/>
      <c r="BH31" s="105"/>
      <c r="BI31" s="105"/>
      <c r="BJ31" s="105"/>
    </row>
    <row r="32" spans="2:62" ht="18" hidden="1" customHeight="1" outlineLevel="1">
      <c r="B32" s="100"/>
      <c r="C32" s="908"/>
      <c r="D32" s="909"/>
      <c r="E32" s="909"/>
      <c r="F32" s="910"/>
      <c r="G32" s="890"/>
      <c r="H32" s="891"/>
      <c r="I32" s="152"/>
      <c r="J32" s="152"/>
      <c r="K32" s="152"/>
      <c r="L32" s="152"/>
      <c r="M32" s="152"/>
      <c r="N32" s="152"/>
      <c r="O32" s="152"/>
      <c r="P32" s="153"/>
      <c r="Q32" s="153"/>
      <c r="R32" s="156">
        <f t="shared" si="22"/>
        <v>0</v>
      </c>
      <c r="S32" s="156">
        <f t="shared" si="23"/>
        <v>0</v>
      </c>
      <c r="U32" s="157">
        <f t="shared" si="29"/>
        <v>0</v>
      </c>
      <c r="W32" s="152"/>
      <c r="X32" s="152"/>
      <c r="Y32" s="152"/>
      <c r="Z32" s="152"/>
      <c r="AA32" s="152"/>
      <c r="AB32" s="152"/>
      <c r="AC32" s="347"/>
      <c r="AD32" s="152"/>
      <c r="AE32" s="152"/>
      <c r="AF32" s="152"/>
      <c r="AG32" s="152"/>
      <c r="AH32" s="152"/>
      <c r="AI32" s="152"/>
      <c r="AJ32" s="347"/>
      <c r="AK32" s="152"/>
      <c r="AL32" s="152"/>
      <c r="AM32" s="295"/>
      <c r="AN32" s="228"/>
      <c r="AO32" s="228"/>
      <c r="AP32" s="228"/>
      <c r="AQ32" s="228"/>
      <c r="AR32" s="228"/>
      <c r="AS32" s="348"/>
      <c r="AT32" s="264">
        <f t="shared" si="12"/>
        <v>0</v>
      </c>
      <c r="AU32" s="259"/>
      <c r="AV32" s="265">
        <f t="shared" si="26"/>
        <v>0</v>
      </c>
      <c r="AX32" s="265">
        <f t="shared" si="30"/>
        <v>0</v>
      </c>
      <c r="AZ32" s="492">
        <f t="shared" si="27"/>
        <v>0</v>
      </c>
      <c r="BB32" s="492">
        <f t="shared" si="28"/>
        <v>0</v>
      </c>
      <c r="BD32" s="265">
        <f t="shared" si="31"/>
        <v>0</v>
      </c>
      <c r="BE32" s="105"/>
      <c r="BF32" s="105"/>
      <c r="BG32" s="105"/>
      <c r="BH32" s="105"/>
      <c r="BI32" s="105"/>
      <c r="BJ32" s="105"/>
    </row>
    <row r="33" spans="2:62" ht="18" hidden="1" customHeight="1" outlineLevel="1">
      <c r="B33" s="100"/>
      <c r="C33" s="908"/>
      <c r="D33" s="909"/>
      <c r="E33" s="909"/>
      <c r="F33" s="910"/>
      <c r="G33" s="890"/>
      <c r="H33" s="891"/>
      <c r="I33" s="152"/>
      <c r="J33" s="152"/>
      <c r="K33" s="152"/>
      <c r="L33" s="152"/>
      <c r="M33" s="152"/>
      <c r="N33" s="152"/>
      <c r="O33" s="152"/>
      <c r="P33" s="153"/>
      <c r="Q33" s="153"/>
      <c r="R33" s="156">
        <f t="shared" si="22"/>
        <v>0</v>
      </c>
      <c r="S33" s="156">
        <f t="shared" si="23"/>
        <v>0</v>
      </c>
      <c r="U33" s="157">
        <f t="shared" si="29"/>
        <v>0</v>
      </c>
      <c r="W33" s="152"/>
      <c r="X33" s="152"/>
      <c r="Y33" s="152"/>
      <c r="Z33" s="152"/>
      <c r="AA33" s="152"/>
      <c r="AB33" s="152"/>
      <c r="AC33" s="347"/>
      <c r="AD33" s="152"/>
      <c r="AE33" s="152"/>
      <c r="AF33" s="152"/>
      <c r="AG33" s="152"/>
      <c r="AH33" s="152"/>
      <c r="AI33" s="152"/>
      <c r="AJ33" s="347"/>
      <c r="AK33" s="152"/>
      <c r="AL33" s="152"/>
      <c r="AM33" s="295"/>
      <c r="AN33" s="228"/>
      <c r="AO33" s="228"/>
      <c r="AP33" s="228"/>
      <c r="AQ33" s="228"/>
      <c r="AR33" s="228"/>
      <c r="AS33" s="348"/>
      <c r="AT33" s="264">
        <f t="shared" si="12"/>
        <v>0</v>
      </c>
      <c r="AU33" s="259"/>
      <c r="AV33" s="265">
        <f t="shared" si="26"/>
        <v>0</v>
      </c>
      <c r="AX33" s="265">
        <f t="shared" si="30"/>
        <v>0</v>
      </c>
      <c r="AZ33" s="492">
        <f t="shared" si="27"/>
        <v>0</v>
      </c>
      <c r="BB33" s="492">
        <f t="shared" si="28"/>
        <v>0</v>
      </c>
      <c r="BD33" s="265">
        <f t="shared" si="31"/>
        <v>0</v>
      </c>
      <c r="BE33" s="105"/>
      <c r="BF33" s="105"/>
      <c r="BG33" s="105"/>
      <c r="BH33" s="105"/>
      <c r="BI33" s="105"/>
      <c r="BJ33" s="105"/>
    </row>
    <row r="34" spans="2:62" ht="18" hidden="1" customHeight="1" outlineLevel="1">
      <c r="B34" s="100"/>
      <c r="C34" s="908"/>
      <c r="D34" s="909"/>
      <c r="E34" s="909"/>
      <c r="F34" s="910"/>
      <c r="G34" s="890"/>
      <c r="H34" s="891"/>
      <c r="I34" s="152"/>
      <c r="J34" s="152"/>
      <c r="K34" s="152"/>
      <c r="L34" s="152"/>
      <c r="M34" s="152"/>
      <c r="N34" s="152"/>
      <c r="O34" s="152"/>
      <c r="P34" s="153"/>
      <c r="Q34" s="153"/>
      <c r="R34" s="156">
        <f t="shared" si="22"/>
        <v>0</v>
      </c>
      <c r="S34" s="156">
        <f t="shared" si="23"/>
        <v>0</v>
      </c>
      <c r="U34" s="157">
        <f t="shared" si="29"/>
        <v>0</v>
      </c>
      <c r="W34" s="152"/>
      <c r="X34" s="152"/>
      <c r="Y34" s="152"/>
      <c r="Z34" s="152"/>
      <c r="AA34" s="152"/>
      <c r="AB34" s="152"/>
      <c r="AC34" s="347"/>
      <c r="AD34" s="152"/>
      <c r="AE34" s="152"/>
      <c r="AF34" s="152"/>
      <c r="AG34" s="152"/>
      <c r="AH34" s="152"/>
      <c r="AI34" s="152"/>
      <c r="AJ34" s="347"/>
      <c r="AK34" s="152"/>
      <c r="AL34" s="152"/>
      <c r="AM34" s="295"/>
      <c r="AN34" s="228"/>
      <c r="AO34" s="228"/>
      <c r="AP34" s="228"/>
      <c r="AQ34" s="228"/>
      <c r="AR34" s="228"/>
      <c r="AS34" s="348"/>
      <c r="AT34" s="264">
        <f t="shared" si="12"/>
        <v>0</v>
      </c>
      <c r="AU34" s="259"/>
      <c r="AV34" s="265">
        <f t="shared" si="26"/>
        <v>0</v>
      </c>
      <c r="AX34" s="265">
        <f t="shared" si="30"/>
        <v>0</v>
      </c>
      <c r="AZ34" s="492">
        <f t="shared" si="27"/>
        <v>0</v>
      </c>
      <c r="BB34" s="492">
        <f t="shared" si="28"/>
        <v>0</v>
      </c>
      <c r="BD34" s="265">
        <f t="shared" si="31"/>
        <v>0</v>
      </c>
      <c r="BE34" s="105"/>
      <c r="BF34" s="105"/>
      <c r="BG34" s="105"/>
      <c r="BH34" s="105"/>
      <c r="BI34" s="105"/>
      <c r="BJ34" s="105"/>
    </row>
    <row r="35" spans="2:62" ht="18" hidden="1" customHeight="1" outlineLevel="1">
      <c r="B35" s="100"/>
      <c r="C35" s="908"/>
      <c r="D35" s="909"/>
      <c r="E35" s="909"/>
      <c r="F35" s="910"/>
      <c r="G35" s="890"/>
      <c r="H35" s="891"/>
      <c r="I35" s="152"/>
      <c r="J35" s="152"/>
      <c r="K35" s="152"/>
      <c r="L35" s="152"/>
      <c r="M35" s="152"/>
      <c r="N35" s="152"/>
      <c r="O35" s="152"/>
      <c r="P35" s="153"/>
      <c r="Q35" s="153"/>
      <c r="R35" s="156">
        <f t="shared" si="22"/>
        <v>0</v>
      </c>
      <c r="S35" s="156">
        <f t="shared" si="23"/>
        <v>0</v>
      </c>
      <c r="U35" s="157">
        <f t="shared" si="29"/>
        <v>0</v>
      </c>
      <c r="W35" s="152"/>
      <c r="X35" s="152"/>
      <c r="Y35" s="152"/>
      <c r="Z35" s="152"/>
      <c r="AA35" s="152"/>
      <c r="AB35" s="152"/>
      <c r="AC35" s="347"/>
      <c r="AD35" s="152"/>
      <c r="AE35" s="152"/>
      <c r="AF35" s="152"/>
      <c r="AG35" s="152"/>
      <c r="AH35" s="152"/>
      <c r="AI35" s="152"/>
      <c r="AJ35" s="347"/>
      <c r="AK35" s="152"/>
      <c r="AL35" s="152"/>
      <c r="AM35" s="295"/>
      <c r="AN35" s="228"/>
      <c r="AO35" s="228"/>
      <c r="AP35" s="228"/>
      <c r="AQ35" s="228"/>
      <c r="AR35" s="228"/>
      <c r="AS35" s="348"/>
      <c r="AT35" s="264">
        <f t="shared" si="12"/>
        <v>0</v>
      </c>
      <c r="AU35" s="259"/>
      <c r="AV35" s="265">
        <f t="shared" si="26"/>
        <v>0</v>
      </c>
      <c r="AX35" s="265">
        <f t="shared" si="30"/>
        <v>0</v>
      </c>
      <c r="AZ35" s="492">
        <f t="shared" si="27"/>
        <v>0</v>
      </c>
      <c r="BB35" s="492">
        <f t="shared" si="28"/>
        <v>0</v>
      </c>
      <c r="BD35" s="265">
        <f t="shared" si="31"/>
        <v>0</v>
      </c>
      <c r="BE35" s="105"/>
      <c r="BF35" s="105"/>
      <c r="BG35" s="105"/>
      <c r="BH35" s="105"/>
      <c r="BI35" s="105"/>
      <c r="BJ35" s="105"/>
    </row>
    <row r="36" spans="2:62" ht="18" hidden="1" customHeight="1" outlineLevel="1">
      <c r="B36" s="100"/>
      <c r="C36" s="908"/>
      <c r="D36" s="909"/>
      <c r="E36" s="909"/>
      <c r="F36" s="910"/>
      <c r="G36" s="890"/>
      <c r="H36" s="891"/>
      <c r="I36" s="152"/>
      <c r="J36" s="152"/>
      <c r="K36" s="152"/>
      <c r="L36" s="152"/>
      <c r="M36" s="152"/>
      <c r="N36" s="152"/>
      <c r="O36" s="152"/>
      <c r="P36" s="153"/>
      <c r="Q36" s="153"/>
      <c r="R36" s="156">
        <f t="shared" si="22"/>
        <v>0</v>
      </c>
      <c r="S36" s="156">
        <f t="shared" si="23"/>
        <v>0</v>
      </c>
      <c r="U36" s="157">
        <f t="shared" si="29"/>
        <v>0</v>
      </c>
      <c r="W36" s="152"/>
      <c r="X36" s="152"/>
      <c r="Y36" s="152"/>
      <c r="Z36" s="152"/>
      <c r="AA36" s="152"/>
      <c r="AB36" s="152"/>
      <c r="AC36" s="347"/>
      <c r="AD36" s="152"/>
      <c r="AE36" s="152"/>
      <c r="AF36" s="152"/>
      <c r="AG36" s="152"/>
      <c r="AH36" s="152"/>
      <c r="AI36" s="152"/>
      <c r="AJ36" s="347"/>
      <c r="AK36" s="152"/>
      <c r="AL36" s="152"/>
      <c r="AM36" s="295"/>
      <c r="AN36" s="228"/>
      <c r="AO36" s="228"/>
      <c r="AP36" s="228"/>
      <c r="AQ36" s="228"/>
      <c r="AR36" s="228"/>
      <c r="AS36" s="348"/>
      <c r="AT36" s="264">
        <f t="shared" si="12"/>
        <v>0</v>
      </c>
      <c r="AU36" s="259"/>
      <c r="AV36" s="265">
        <f t="shared" si="26"/>
        <v>0</v>
      </c>
      <c r="AX36" s="265">
        <f t="shared" si="30"/>
        <v>0</v>
      </c>
      <c r="AZ36" s="492">
        <f t="shared" si="27"/>
        <v>0</v>
      </c>
      <c r="BB36" s="492">
        <f t="shared" si="28"/>
        <v>0</v>
      </c>
      <c r="BD36" s="265">
        <f t="shared" si="31"/>
        <v>0</v>
      </c>
      <c r="BE36" s="105"/>
      <c r="BF36" s="105"/>
      <c r="BG36" s="105"/>
      <c r="BH36" s="105"/>
      <c r="BI36" s="105"/>
      <c r="BJ36" s="105"/>
    </row>
    <row r="37" spans="2:62" ht="18" hidden="1" customHeight="1" outlineLevel="1">
      <c r="B37" s="100"/>
      <c r="C37" s="908"/>
      <c r="D37" s="909"/>
      <c r="E37" s="909"/>
      <c r="F37" s="910"/>
      <c r="G37" s="890"/>
      <c r="H37" s="891"/>
      <c r="I37" s="152"/>
      <c r="J37" s="152"/>
      <c r="K37" s="152"/>
      <c r="L37" s="152"/>
      <c r="M37" s="152"/>
      <c r="N37" s="152"/>
      <c r="O37" s="152"/>
      <c r="P37" s="153"/>
      <c r="Q37" s="153"/>
      <c r="R37" s="156">
        <f t="shared" si="22"/>
        <v>0</v>
      </c>
      <c r="S37" s="156">
        <f t="shared" si="23"/>
        <v>0</v>
      </c>
      <c r="U37" s="157">
        <f t="shared" si="29"/>
        <v>0</v>
      </c>
      <c r="W37" s="152"/>
      <c r="X37" s="152"/>
      <c r="Y37" s="152"/>
      <c r="Z37" s="152"/>
      <c r="AA37" s="152"/>
      <c r="AB37" s="152"/>
      <c r="AC37" s="347"/>
      <c r="AD37" s="152"/>
      <c r="AE37" s="152"/>
      <c r="AF37" s="152"/>
      <c r="AG37" s="152"/>
      <c r="AH37" s="152"/>
      <c r="AI37" s="152"/>
      <c r="AJ37" s="347"/>
      <c r="AK37" s="152"/>
      <c r="AL37" s="152"/>
      <c r="AM37" s="295"/>
      <c r="AN37" s="228"/>
      <c r="AO37" s="228"/>
      <c r="AP37" s="228"/>
      <c r="AQ37" s="228"/>
      <c r="AR37" s="228"/>
      <c r="AS37" s="348"/>
      <c r="AT37" s="264">
        <f t="shared" si="12"/>
        <v>0</v>
      </c>
      <c r="AU37" s="259"/>
      <c r="AV37" s="265">
        <f t="shared" si="26"/>
        <v>0</v>
      </c>
      <c r="AX37" s="265">
        <f t="shared" si="30"/>
        <v>0</v>
      </c>
      <c r="AZ37" s="492">
        <f t="shared" si="27"/>
        <v>0</v>
      </c>
      <c r="BB37" s="492">
        <f t="shared" si="28"/>
        <v>0</v>
      </c>
      <c r="BD37" s="265">
        <f t="shared" si="31"/>
        <v>0</v>
      </c>
      <c r="BE37" s="105"/>
      <c r="BF37" s="105"/>
      <c r="BG37" s="105"/>
      <c r="BH37" s="105"/>
      <c r="BI37" s="105"/>
      <c r="BJ37" s="105"/>
    </row>
    <row r="38" spans="2:62" ht="18" hidden="1" customHeight="1" outlineLevel="1">
      <c r="B38" s="100"/>
      <c r="C38" s="908"/>
      <c r="D38" s="909"/>
      <c r="E38" s="909"/>
      <c r="F38" s="910"/>
      <c r="G38" s="890"/>
      <c r="H38" s="891"/>
      <c r="I38" s="152"/>
      <c r="J38" s="152"/>
      <c r="K38" s="152"/>
      <c r="L38" s="152"/>
      <c r="M38" s="152"/>
      <c r="N38" s="152"/>
      <c r="O38" s="152"/>
      <c r="P38" s="153"/>
      <c r="Q38" s="153"/>
      <c r="R38" s="156">
        <f t="shared" si="22"/>
        <v>0</v>
      </c>
      <c r="S38" s="156">
        <f t="shared" si="23"/>
        <v>0</v>
      </c>
      <c r="U38" s="157">
        <f t="shared" si="29"/>
        <v>0</v>
      </c>
      <c r="W38" s="152"/>
      <c r="X38" s="152"/>
      <c r="Y38" s="152"/>
      <c r="Z38" s="152"/>
      <c r="AA38" s="152"/>
      <c r="AB38" s="152"/>
      <c r="AC38" s="347"/>
      <c r="AD38" s="152"/>
      <c r="AE38" s="152"/>
      <c r="AF38" s="152"/>
      <c r="AG38" s="152"/>
      <c r="AH38" s="152"/>
      <c r="AI38" s="152"/>
      <c r="AJ38" s="347"/>
      <c r="AK38" s="152"/>
      <c r="AL38" s="152"/>
      <c r="AM38" s="295"/>
      <c r="AN38" s="228"/>
      <c r="AO38" s="228"/>
      <c r="AP38" s="228"/>
      <c r="AQ38" s="228"/>
      <c r="AR38" s="228"/>
      <c r="AS38" s="348"/>
      <c r="AT38" s="264">
        <f t="shared" si="12"/>
        <v>0</v>
      </c>
      <c r="AU38" s="259"/>
      <c r="AV38" s="265">
        <f t="shared" si="26"/>
        <v>0</v>
      </c>
      <c r="AX38" s="265">
        <f t="shared" si="30"/>
        <v>0</v>
      </c>
      <c r="AZ38" s="492">
        <f t="shared" si="27"/>
        <v>0</v>
      </c>
      <c r="BB38" s="492">
        <f t="shared" si="28"/>
        <v>0</v>
      </c>
      <c r="BD38" s="265">
        <f t="shared" si="31"/>
        <v>0</v>
      </c>
      <c r="BE38" s="105"/>
      <c r="BF38" s="105"/>
      <c r="BG38" s="105"/>
      <c r="BH38" s="105"/>
      <c r="BI38" s="105"/>
      <c r="BJ38" s="105"/>
    </row>
    <row r="39" spans="2:62" ht="18" hidden="1" customHeight="1" outlineLevel="1">
      <c r="B39" s="100"/>
      <c r="C39" s="908"/>
      <c r="D39" s="909"/>
      <c r="E39" s="909"/>
      <c r="F39" s="910"/>
      <c r="G39" s="890"/>
      <c r="H39" s="891"/>
      <c r="I39" s="152"/>
      <c r="J39" s="152"/>
      <c r="K39" s="152"/>
      <c r="L39" s="152"/>
      <c r="M39" s="152"/>
      <c r="N39" s="152"/>
      <c r="O39" s="152"/>
      <c r="P39" s="153"/>
      <c r="Q39" s="153"/>
      <c r="R39" s="156">
        <f t="shared" si="22"/>
        <v>0</v>
      </c>
      <c r="S39" s="156">
        <f t="shared" si="23"/>
        <v>0</v>
      </c>
      <c r="U39" s="157">
        <f t="shared" si="29"/>
        <v>0</v>
      </c>
      <c r="W39" s="152"/>
      <c r="X39" s="152"/>
      <c r="Y39" s="152"/>
      <c r="Z39" s="152"/>
      <c r="AA39" s="152"/>
      <c r="AB39" s="152"/>
      <c r="AC39" s="347"/>
      <c r="AD39" s="152"/>
      <c r="AE39" s="152"/>
      <c r="AF39" s="152"/>
      <c r="AG39" s="152"/>
      <c r="AH39" s="152"/>
      <c r="AI39" s="152"/>
      <c r="AJ39" s="347"/>
      <c r="AK39" s="152"/>
      <c r="AL39" s="152"/>
      <c r="AM39" s="295"/>
      <c r="AN39" s="228"/>
      <c r="AO39" s="228"/>
      <c r="AP39" s="228"/>
      <c r="AQ39" s="228"/>
      <c r="AR39" s="228"/>
      <c r="AS39" s="348"/>
      <c r="AT39" s="264">
        <f t="shared" si="12"/>
        <v>0</v>
      </c>
      <c r="AU39" s="259"/>
      <c r="AV39" s="265">
        <f t="shared" si="26"/>
        <v>0</v>
      </c>
      <c r="AX39" s="265">
        <f t="shared" si="30"/>
        <v>0</v>
      </c>
      <c r="AZ39" s="492">
        <f t="shared" si="27"/>
        <v>0</v>
      </c>
      <c r="BB39" s="492">
        <f t="shared" si="28"/>
        <v>0</v>
      </c>
      <c r="BD39" s="265">
        <f t="shared" si="31"/>
        <v>0</v>
      </c>
      <c r="BE39" s="105"/>
      <c r="BF39" s="105"/>
      <c r="BG39" s="105"/>
      <c r="BH39" s="105"/>
      <c r="BI39" s="105"/>
      <c r="BJ39" s="105"/>
    </row>
    <row r="40" spans="2:62" ht="18" hidden="1" customHeight="1" outlineLevel="1">
      <c r="B40" s="100"/>
      <c r="C40" s="908"/>
      <c r="D40" s="909"/>
      <c r="E40" s="909"/>
      <c r="F40" s="910"/>
      <c r="G40" s="890"/>
      <c r="H40" s="891"/>
      <c r="I40" s="152"/>
      <c r="J40" s="152"/>
      <c r="K40" s="152"/>
      <c r="L40" s="152"/>
      <c r="M40" s="152"/>
      <c r="N40" s="152"/>
      <c r="O40" s="152"/>
      <c r="P40" s="153"/>
      <c r="Q40" s="153"/>
      <c r="R40" s="156">
        <f t="shared" si="22"/>
        <v>0</v>
      </c>
      <c r="S40" s="156">
        <f t="shared" si="23"/>
        <v>0</v>
      </c>
      <c r="U40" s="157">
        <f t="shared" si="29"/>
        <v>0</v>
      </c>
      <c r="W40" s="152"/>
      <c r="X40" s="152"/>
      <c r="Y40" s="152"/>
      <c r="Z40" s="152"/>
      <c r="AA40" s="152"/>
      <c r="AB40" s="152"/>
      <c r="AC40" s="347"/>
      <c r="AD40" s="152"/>
      <c r="AE40" s="152"/>
      <c r="AF40" s="152"/>
      <c r="AG40" s="152"/>
      <c r="AH40" s="152"/>
      <c r="AI40" s="152"/>
      <c r="AJ40" s="347"/>
      <c r="AK40" s="152"/>
      <c r="AL40" s="152"/>
      <c r="AM40" s="295"/>
      <c r="AN40" s="228"/>
      <c r="AO40" s="228"/>
      <c r="AP40" s="228"/>
      <c r="AQ40" s="228"/>
      <c r="AR40" s="228"/>
      <c r="AS40" s="348"/>
      <c r="AT40" s="264">
        <f t="shared" si="12"/>
        <v>0</v>
      </c>
      <c r="AU40" s="259"/>
      <c r="AV40" s="265">
        <f t="shared" si="26"/>
        <v>0</v>
      </c>
      <c r="AX40" s="265">
        <f t="shared" si="30"/>
        <v>0</v>
      </c>
      <c r="AZ40" s="492">
        <f t="shared" si="27"/>
        <v>0</v>
      </c>
      <c r="BB40" s="492">
        <f t="shared" si="28"/>
        <v>0</v>
      </c>
      <c r="BD40" s="265">
        <f t="shared" si="31"/>
        <v>0</v>
      </c>
      <c r="BE40" s="105"/>
      <c r="BF40" s="105"/>
      <c r="BG40" s="105"/>
      <c r="BH40" s="105"/>
      <c r="BI40" s="105"/>
      <c r="BJ40" s="105"/>
    </row>
    <row r="41" spans="2:62" ht="18" hidden="1" customHeight="1" outlineLevel="1">
      <c r="B41" s="100"/>
      <c r="C41" s="908"/>
      <c r="D41" s="909"/>
      <c r="E41" s="909"/>
      <c r="F41" s="910"/>
      <c r="G41" s="890"/>
      <c r="H41" s="891"/>
      <c r="I41" s="152"/>
      <c r="J41" s="152"/>
      <c r="K41" s="152"/>
      <c r="L41" s="152"/>
      <c r="M41" s="152"/>
      <c r="N41" s="152"/>
      <c r="O41" s="152"/>
      <c r="P41" s="153"/>
      <c r="Q41" s="153"/>
      <c r="R41" s="156">
        <f t="shared" si="22"/>
        <v>0</v>
      </c>
      <c r="S41" s="156">
        <f t="shared" si="23"/>
        <v>0</v>
      </c>
      <c r="U41" s="157">
        <f t="shared" si="29"/>
        <v>0</v>
      </c>
      <c r="W41" s="152"/>
      <c r="X41" s="152"/>
      <c r="Y41" s="152"/>
      <c r="Z41" s="152"/>
      <c r="AA41" s="152"/>
      <c r="AB41" s="152"/>
      <c r="AC41" s="347"/>
      <c r="AD41" s="152"/>
      <c r="AE41" s="152"/>
      <c r="AF41" s="152"/>
      <c r="AG41" s="152"/>
      <c r="AH41" s="152"/>
      <c r="AI41" s="152"/>
      <c r="AJ41" s="347"/>
      <c r="AK41" s="152"/>
      <c r="AL41" s="152"/>
      <c r="AM41" s="295"/>
      <c r="AN41" s="228"/>
      <c r="AO41" s="228"/>
      <c r="AP41" s="228"/>
      <c r="AQ41" s="228"/>
      <c r="AR41" s="228"/>
      <c r="AS41" s="348"/>
      <c r="AT41" s="264">
        <f t="shared" si="12"/>
        <v>0</v>
      </c>
      <c r="AU41" s="259"/>
      <c r="AV41" s="265">
        <f t="shared" si="26"/>
        <v>0</v>
      </c>
      <c r="AX41" s="265">
        <f t="shared" si="30"/>
        <v>0</v>
      </c>
      <c r="AZ41" s="492">
        <f t="shared" si="27"/>
        <v>0</v>
      </c>
      <c r="BB41" s="492">
        <f t="shared" si="28"/>
        <v>0</v>
      </c>
      <c r="BD41" s="265">
        <f t="shared" si="31"/>
        <v>0</v>
      </c>
      <c r="BE41" s="105"/>
      <c r="BF41" s="105"/>
      <c r="BG41" s="105"/>
      <c r="BH41" s="105"/>
      <c r="BI41" s="105"/>
      <c r="BJ41" s="105"/>
    </row>
    <row r="42" spans="2:62" ht="18" hidden="1" customHeight="1" outlineLevel="1">
      <c r="B42" s="100"/>
      <c r="C42" s="908"/>
      <c r="D42" s="909"/>
      <c r="E42" s="909"/>
      <c r="F42" s="910"/>
      <c r="G42" s="890"/>
      <c r="H42" s="891"/>
      <c r="I42" s="152"/>
      <c r="J42" s="152"/>
      <c r="K42" s="152"/>
      <c r="L42" s="152"/>
      <c r="M42" s="152"/>
      <c r="N42" s="152"/>
      <c r="O42" s="152"/>
      <c r="P42" s="153"/>
      <c r="Q42" s="153"/>
      <c r="R42" s="156">
        <f t="shared" si="22"/>
        <v>0</v>
      </c>
      <c r="S42" s="156">
        <f t="shared" si="23"/>
        <v>0</v>
      </c>
      <c r="U42" s="157">
        <f t="shared" si="29"/>
        <v>0</v>
      </c>
      <c r="W42" s="152"/>
      <c r="X42" s="152"/>
      <c r="Y42" s="152"/>
      <c r="Z42" s="152"/>
      <c r="AA42" s="152"/>
      <c r="AB42" s="152"/>
      <c r="AC42" s="347"/>
      <c r="AD42" s="152"/>
      <c r="AE42" s="152"/>
      <c r="AF42" s="152"/>
      <c r="AG42" s="152"/>
      <c r="AH42" s="152"/>
      <c r="AI42" s="152"/>
      <c r="AJ42" s="347"/>
      <c r="AK42" s="152"/>
      <c r="AL42" s="152"/>
      <c r="AM42" s="295"/>
      <c r="AN42" s="228"/>
      <c r="AO42" s="228"/>
      <c r="AP42" s="228"/>
      <c r="AQ42" s="228"/>
      <c r="AR42" s="228"/>
      <c r="AS42" s="348"/>
      <c r="AT42" s="264">
        <f t="shared" si="12"/>
        <v>0</v>
      </c>
      <c r="AU42" s="259"/>
      <c r="AV42" s="265">
        <f t="shared" si="26"/>
        <v>0</v>
      </c>
      <c r="AX42" s="265">
        <f t="shared" si="30"/>
        <v>0</v>
      </c>
      <c r="AZ42" s="492">
        <f t="shared" si="27"/>
        <v>0</v>
      </c>
      <c r="BB42" s="492">
        <f t="shared" si="28"/>
        <v>0</v>
      </c>
      <c r="BD42" s="265">
        <f t="shared" si="31"/>
        <v>0</v>
      </c>
      <c r="BE42" s="105"/>
      <c r="BF42" s="105"/>
      <c r="BG42" s="105"/>
      <c r="BH42" s="105"/>
      <c r="BI42" s="105"/>
      <c r="BJ42" s="105"/>
    </row>
    <row r="43" spans="2:62" ht="18" hidden="1" customHeight="1" outlineLevel="1">
      <c r="B43" s="100"/>
      <c r="C43" s="908"/>
      <c r="D43" s="909"/>
      <c r="E43" s="909"/>
      <c r="F43" s="910"/>
      <c r="G43" s="890"/>
      <c r="H43" s="891"/>
      <c r="I43" s="152"/>
      <c r="J43" s="152"/>
      <c r="K43" s="152"/>
      <c r="L43" s="152"/>
      <c r="M43" s="152"/>
      <c r="N43" s="152"/>
      <c r="O43" s="152"/>
      <c r="P43" s="153"/>
      <c r="Q43" s="153"/>
      <c r="R43" s="156">
        <f t="shared" si="22"/>
        <v>0</v>
      </c>
      <c r="S43" s="156">
        <f t="shared" si="23"/>
        <v>0</v>
      </c>
      <c r="U43" s="157">
        <f t="shared" si="29"/>
        <v>0</v>
      </c>
      <c r="W43" s="152"/>
      <c r="X43" s="152"/>
      <c r="Y43" s="152"/>
      <c r="Z43" s="152"/>
      <c r="AA43" s="152"/>
      <c r="AB43" s="152"/>
      <c r="AC43" s="347"/>
      <c r="AD43" s="152"/>
      <c r="AE43" s="152"/>
      <c r="AF43" s="152"/>
      <c r="AG43" s="152"/>
      <c r="AH43" s="152"/>
      <c r="AI43" s="152"/>
      <c r="AJ43" s="347"/>
      <c r="AK43" s="152"/>
      <c r="AL43" s="152"/>
      <c r="AM43" s="295"/>
      <c r="AN43" s="228"/>
      <c r="AO43" s="228"/>
      <c r="AP43" s="228"/>
      <c r="AQ43" s="228"/>
      <c r="AR43" s="228"/>
      <c r="AS43" s="348"/>
      <c r="AT43" s="264">
        <f t="shared" si="12"/>
        <v>0</v>
      </c>
      <c r="AU43" s="259"/>
      <c r="AV43" s="265">
        <f t="shared" si="26"/>
        <v>0</v>
      </c>
      <c r="AX43" s="265">
        <f t="shared" si="30"/>
        <v>0</v>
      </c>
      <c r="AZ43" s="492">
        <f t="shared" si="27"/>
        <v>0</v>
      </c>
      <c r="BB43" s="492">
        <f t="shared" si="28"/>
        <v>0</v>
      </c>
      <c r="BD43" s="265">
        <f t="shared" si="31"/>
        <v>0</v>
      </c>
      <c r="BE43" s="105"/>
      <c r="BF43" s="105"/>
      <c r="BG43" s="105"/>
      <c r="BH43" s="105"/>
      <c r="BI43" s="105"/>
      <c r="BJ43" s="105"/>
    </row>
    <row r="44" spans="2:62" ht="18" hidden="1" customHeight="1" outlineLevel="1">
      <c r="B44" s="100"/>
      <c r="C44" s="908"/>
      <c r="D44" s="909"/>
      <c r="E44" s="909"/>
      <c r="F44" s="910"/>
      <c r="G44" s="890"/>
      <c r="H44" s="891"/>
      <c r="I44" s="152"/>
      <c r="J44" s="152"/>
      <c r="K44" s="152"/>
      <c r="L44" s="152"/>
      <c r="M44" s="152"/>
      <c r="N44" s="152"/>
      <c r="O44" s="152"/>
      <c r="P44" s="153"/>
      <c r="Q44" s="153"/>
      <c r="R44" s="156">
        <f t="shared" si="22"/>
        <v>0</v>
      </c>
      <c r="S44" s="156">
        <f t="shared" si="23"/>
        <v>0</v>
      </c>
      <c r="U44" s="157">
        <f t="shared" si="29"/>
        <v>0</v>
      </c>
      <c r="W44" s="152"/>
      <c r="X44" s="152"/>
      <c r="Y44" s="152"/>
      <c r="Z44" s="152"/>
      <c r="AA44" s="152"/>
      <c r="AB44" s="152"/>
      <c r="AC44" s="347"/>
      <c r="AD44" s="152"/>
      <c r="AE44" s="152"/>
      <c r="AF44" s="152"/>
      <c r="AG44" s="152"/>
      <c r="AH44" s="152"/>
      <c r="AI44" s="152"/>
      <c r="AJ44" s="347"/>
      <c r="AK44" s="152"/>
      <c r="AL44" s="152"/>
      <c r="AM44" s="295"/>
      <c r="AN44" s="228"/>
      <c r="AO44" s="228"/>
      <c r="AP44" s="228"/>
      <c r="AQ44" s="228"/>
      <c r="AR44" s="228"/>
      <c r="AS44" s="348"/>
      <c r="AT44" s="264">
        <f t="shared" si="12"/>
        <v>0</v>
      </c>
      <c r="AU44" s="259"/>
      <c r="AV44" s="265">
        <f t="shared" si="26"/>
        <v>0</v>
      </c>
      <c r="AX44" s="265">
        <f t="shared" si="30"/>
        <v>0</v>
      </c>
      <c r="AZ44" s="492">
        <f t="shared" si="27"/>
        <v>0</v>
      </c>
      <c r="BB44" s="492">
        <f t="shared" si="28"/>
        <v>0</v>
      </c>
      <c r="BD44" s="265">
        <f t="shared" si="31"/>
        <v>0</v>
      </c>
      <c r="BE44" s="105"/>
      <c r="BF44" s="105"/>
      <c r="BG44" s="105"/>
      <c r="BH44" s="105"/>
      <c r="BI44" s="105"/>
      <c r="BJ44" s="105"/>
    </row>
    <row r="45" spans="2:62" ht="9.9499999999999993" hidden="1" customHeight="1" outlineLevel="1">
      <c r="B45" s="101"/>
      <c r="C45" s="208"/>
      <c r="D45" s="208"/>
      <c r="E45" s="208"/>
      <c r="F45" s="208"/>
      <c r="G45" s="237"/>
      <c r="H45" s="207"/>
      <c r="I45" s="257"/>
      <c r="J45" s="257"/>
      <c r="K45" s="257"/>
      <c r="L45" s="257"/>
      <c r="M45" s="257"/>
      <c r="N45" s="257"/>
      <c r="O45" s="257"/>
      <c r="P45" s="256"/>
      <c r="Q45" s="102"/>
      <c r="R45" s="102"/>
      <c r="S45" s="102"/>
      <c r="U45" s="98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Z45" s="493"/>
      <c r="BE45" s="105"/>
      <c r="BF45" s="105"/>
      <c r="BG45" s="105"/>
      <c r="BH45" s="105"/>
      <c r="BI45" s="105"/>
      <c r="BJ45" s="105"/>
    </row>
    <row r="46" spans="2:62" ht="20.100000000000001" customHeight="1" collapsed="1">
      <c r="B46" s="179">
        <f>B29+1</f>
        <v>3</v>
      </c>
      <c r="C46" s="916"/>
      <c r="D46" s="917"/>
      <c r="E46" s="917"/>
      <c r="F46" s="918"/>
      <c r="G46" s="429"/>
      <c r="H46" s="206">
        <v>1</v>
      </c>
      <c r="I46" s="642">
        <f t="shared" ref="I46" si="32">$H46*SUM(I47:I61)</f>
        <v>0</v>
      </c>
      <c r="J46" s="643">
        <f t="shared" ref="J46:O46" si="33">$H46*SUM(J47:J61)</f>
        <v>0</v>
      </c>
      <c r="K46" s="644">
        <f t="shared" si="33"/>
        <v>0</v>
      </c>
      <c r="L46" s="645">
        <f t="shared" si="33"/>
        <v>0</v>
      </c>
      <c r="M46" s="645">
        <f t="shared" si="33"/>
        <v>0</v>
      </c>
      <c r="N46" s="644">
        <f t="shared" si="33"/>
        <v>0</v>
      </c>
      <c r="O46" s="642">
        <f t="shared" si="33"/>
        <v>0</v>
      </c>
      <c r="P46" s="209">
        <f t="shared" ref="P46:Q46" si="34">$H46*SUM(P47:P61)</f>
        <v>0</v>
      </c>
      <c r="Q46" s="210">
        <f t="shared" si="34"/>
        <v>0</v>
      </c>
      <c r="R46" s="136">
        <f t="shared" ref="R46:R61" si="35">P46*(1+Gewinn)*(1+SicherheitAngebot)</f>
        <v>0</v>
      </c>
      <c r="S46" s="137">
        <f t="shared" ref="S46:S61" si="36">Q46*(1+MGKZ)*(1+Gewinn)*(1+SicherheitAngebot)</f>
        <v>0</v>
      </c>
      <c r="U46" s="10">
        <f>I46*$I$7+J46*$J$7+K46*$K$7+L46*$L$7+M46*$M$7+N46*$N$7+O46*$O$7+R46+S46</f>
        <v>0</v>
      </c>
      <c r="W46" s="646">
        <f t="shared" ref="W46:AB46" si="37">$H46*SUM(W47:W61)</f>
        <v>0</v>
      </c>
      <c r="X46" s="647">
        <f t="shared" si="37"/>
        <v>0</v>
      </c>
      <c r="Y46" s="648">
        <f t="shared" si="37"/>
        <v>0</v>
      </c>
      <c r="Z46" s="649">
        <f t="shared" si="37"/>
        <v>0</v>
      </c>
      <c r="AA46" s="648">
        <f t="shared" si="37"/>
        <v>0</v>
      </c>
      <c r="AB46" s="646">
        <f t="shared" si="37"/>
        <v>0</v>
      </c>
      <c r="AC46" s="258"/>
      <c r="AD46" s="646">
        <f t="shared" ref="AD46:AM46" si="38">$H46*SUM(AD47:AD61)</f>
        <v>0</v>
      </c>
      <c r="AE46" s="647">
        <f t="shared" si="38"/>
        <v>0</v>
      </c>
      <c r="AF46" s="648">
        <f t="shared" si="38"/>
        <v>0</v>
      </c>
      <c r="AG46" s="649">
        <f t="shared" si="38"/>
        <v>0</v>
      </c>
      <c r="AH46" s="648">
        <f t="shared" si="38"/>
        <v>0</v>
      </c>
      <c r="AI46" s="646">
        <f t="shared" si="38"/>
        <v>0</v>
      </c>
      <c r="AJ46" s="258"/>
      <c r="AK46" s="653">
        <f t="shared" si="38"/>
        <v>0</v>
      </c>
      <c r="AL46" s="653">
        <f t="shared" si="38"/>
        <v>0</v>
      </c>
      <c r="AM46" s="653">
        <f t="shared" si="38"/>
        <v>0</v>
      </c>
      <c r="AN46" s="227">
        <f>$H46*SUM(AN47:AN61)*(1+Gewinn)*(1+SicherheitAngebot)</f>
        <v>0</v>
      </c>
      <c r="AO46" s="227">
        <f>$H46*SUM(AO47:AO61)*(1+Gewinn)*(1+SicherheitAngebot)</f>
        <v>0</v>
      </c>
      <c r="AP46" s="227">
        <f>$H46*SUM(AP47:AP61)*(1+Gewinn)*(1+SicherheitAngebot)</f>
        <v>0</v>
      </c>
      <c r="AQ46" s="227">
        <f>$H46*SUM(AQ47:AQ61)*(1+Gewinn)*(1+SicherheitAngebot)</f>
        <v>0</v>
      </c>
      <c r="AR46" s="227">
        <f>$H46*SUM(AR47:AR61)*(1+Gewinn)*(1+SicherheitAngebot)</f>
        <v>0</v>
      </c>
      <c r="AS46" s="262"/>
      <c r="AT46" s="263">
        <f t="shared" ref="AT46:AT109" si="39">((W46+AD46)*$W$7+(X46+AE46)*$X$7+(Y46+Z46+AF46+AG46)*$Z$7+(AA46+AH46)*$AA$7+(AB46+AI46)*$AB$7)*Zuschläge_IBN</f>
        <v>0</v>
      </c>
      <c r="AU46" s="259"/>
      <c r="AV46" s="491">
        <f>AK46*$AK$7+AL46*$AL$7+AM46*$AM$7+SUM(AN46:AR46)+AT46/Zuschläge_IBN+AT46</f>
        <v>0</v>
      </c>
      <c r="AX46" s="685">
        <f>U46+AV46</f>
        <v>0</v>
      </c>
      <c r="AZ46" s="490">
        <f>IF(H46&gt;0,U46/(1+SicherheitAngebot)*(1+Sicherheit),0)</f>
        <v>0</v>
      </c>
      <c r="BB46" s="490">
        <f>IF(H46&gt;0,AV46/(1+SicherheitAngebot)*(1+Sicherheit),0)</f>
        <v>0</v>
      </c>
      <c r="BD46" s="490">
        <f>AZ46+BB46</f>
        <v>0</v>
      </c>
      <c r="BE46" s="105"/>
      <c r="BF46" s="105"/>
      <c r="BG46" s="105"/>
      <c r="BH46" s="105"/>
      <c r="BI46" s="105"/>
      <c r="BJ46" s="105"/>
    </row>
    <row r="47" spans="2:62" ht="20.100000000000001" hidden="1" customHeight="1" outlineLevel="1">
      <c r="B47" s="211"/>
      <c r="C47" s="908"/>
      <c r="D47" s="909"/>
      <c r="E47" s="909"/>
      <c r="F47" s="910"/>
      <c r="G47" s="890"/>
      <c r="H47" s="901"/>
      <c r="I47" s="152"/>
      <c r="J47" s="152"/>
      <c r="K47" s="152"/>
      <c r="L47" s="152"/>
      <c r="M47" s="152"/>
      <c r="N47" s="152"/>
      <c r="O47" s="152"/>
      <c r="P47" s="153"/>
      <c r="Q47" s="153"/>
      <c r="R47" s="156">
        <f t="shared" si="35"/>
        <v>0</v>
      </c>
      <c r="S47" s="156">
        <f t="shared" si="36"/>
        <v>0</v>
      </c>
      <c r="U47" s="157">
        <f>I47*$I$7+J47*$J$7+K47*$K$7+L47*$L$7+M47*$M$7+N47*$N$7+O47*$O$7+R47+S47</f>
        <v>0</v>
      </c>
      <c r="W47" s="152"/>
      <c r="X47" s="152"/>
      <c r="Y47" s="152"/>
      <c r="Z47" s="152"/>
      <c r="AA47" s="152"/>
      <c r="AB47" s="152"/>
      <c r="AC47" s="347"/>
      <c r="AD47" s="152"/>
      <c r="AE47" s="152"/>
      <c r="AF47" s="152"/>
      <c r="AG47" s="152"/>
      <c r="AH47" s="152"/>
      <c r="AI47" s="152"/>
      <c r="AJ47" s="347"/>
      <c r="AK47" s="152"/>
      <c r="AL47" s="152"/>
      <c r="AM47" s="295"/>
      <c r="AN47" s="228"/>
      <c r="AO47" s="228"/>
      <c r="AP47" s="228"/>
      <c r="AQ47" s="228"/>
      <c r="AR47" s="228"/>
      <c r="AS47" s="348"/>
      <c r="AT47" s="264">
        <f t="shared" si="39"/>
        <v>0</v>
      </c>
      <c r="AU47" s="259"/>
      <c r="AV47" s="265">
        <f t="shared" ref="AV47:AV61" si="40">AK47*$AK$7+AL47*$AL$7+AM47*$AM$7+SUM(AN47:AR47)*(1+Gewinn)*(1+SicherheitAngebot)+AT47/Zuschläge_IBN+AT47</f>
        <v>0</v>
      </c>
      <c r="AX47" s="265">
        <f>U47+AV47</f>
        <v>0</v>
      </c>
      <c r="AZ47" s="492">
        <f t="shared" ref="AZ47:AZ61" si="41">U47/(1+SicherheitAngebot)*(1+Sicherheit)</f>
        <v>0</v>
      </c>
      <c r="BB47" s="492">
        <f t="shared" ref="BB47:BB61" si="42">AV47/(1+SicherheitAngebot)*(1+Sicherheit)</f>
        <v>0</v>
      </c>
      <c r="BD47" s="265">
        <f>AZ47+BB47</f>
        <v>0</v>
      </c>
      <c r="BE47" s="105"/>
      <c r="BF47" s="105"/>
      <c r="BG47" s="105"/>
      <c r="BH47" s="105"/>
      <c r="BI47" s="105"/>
      <c r="BJ47" s="105"/>
    </row>
    <row r="48" spans="2:62" ht="20.100000000000001" hidden="1" customHeight="1" outlineLevel="1">
      <c r="B48" s="212"/>
      <c r="C48" s="908"/>
      <c r="D48" s="909"/>
      <c r="E48" s="909"/>
      <c r="F48" s="910"/>
      <c r="G48" s="890"/>
      <c r="H48" s="891"/>
      <c r="I48" s="152"/>
      <c r="J48" s="152"/>
      <c r="K48" s="152"/>
      <c r="L48" s="152"/>
      <c r="M48" s="152"/>
      <c r="N48" s="152"/>
      <c r="O48" s="152"/>
      <c r="P48" s="153"/>
      <c r="Q48" s="153"/>
      <c r="R48" s="156">
        <f t="shared" si="35"/>
        <v>0</v>
      </c>
      <c r="S48" s="156">
        <f t="shared" si="36"/>
        <v>0</v>
      </c>
      <c r="U48" s="157">
        <f t="shared" ref="U48:U61" si="43">I48*$I$7+J48*$J$7+K48*$K$7+L48*$L$7+M48*$M$7+N48*$N$7+O48*$O$7+R48+S48</f>
        <v>0</v>
      </c>
      <c r="W48" s="152"/>
      <c r="X48" s="152"/>
      <c r="Y48" s="152"/>
      <c r="Z48" s="152"/>
      <c r="AA48" s="152"/>
      <c r="AB48" s="152"/>
      <c r="AC48" s="347"/>
      <c r="AD48" s="152"/>
      <c r="AE48" s="152"/>
      <c r="AF48" s="152"/>
      <c r="AG48" s="152"/>
      <c r="AH48" s="152"/>
      <c r="AI48" s="152"/>
      <c r="AJ48" s="347"/>
      <c r="AK48" s="152"/>
      <c r="AL48" s="152"/>
      <c r="AM48" s="295"/>
      <c r="AN48" s="228"/>
      <c r="AO48" s="228"/>
      <c r="AP48" s="228"/>
      <c r="AQ48" s="228"/>
      <c r="AR48" s="228"/>
      <c r="AS48" s="348"/>
      <c r="AT48" s="264">
        <f t="shared" si="39"/>
        <v>0</v>
      </c>
      <c r="AU48" s="259"/>
      <c r="AV48" s="265">
        <f t="shared" si="40"/>
        <v>0</v>
      </c>
      <c r="AX48" s="265">
        <f t="shared" ref="AX48:AX61" si="44">U48+AV48</f>
        <v>0</v>
      </c>
      <c r="AZ48" s="492">
        <f t="shared" si="41"/>
        <v>0</v>
      </c>
      <c r="BB48" s="492">
        <f t="shared" si="42"/>
        <v>0</v>
      </c>
      <c r="BD48" s="265">
        <f t="shared" ref="BD48:BD61" si="45">AZ48+BB48</f>
        <v>0</v>
      </c>
      <c r="BE48" s="105"/>
      <c r="BF48" s="105"/>
      <c r="BG48" s="105"/>
      <c r="BH48" s="105"/>
      <c r="BI48" s="105"/>
      <c r="BJ48" s="105"/>
    </row>
    <row r="49" spans="2:62" ht="20.100000000000001" hidden="1" customHeight="1" outlineLevel="1">
      <c r="B49" s="212"/>
      <c r="C49" s="908"/>
      <c r="D49" s="909"/>
      <c r="E49" s="909"/>
      <c r="F49" s="910"/>
      <c r="G49" s="890"/>
      <c r="H49" s="891"/>
      <c r="I49" s="152"/>
      <c r="J49" s="152"/>
      <c r="K49" s="152"/>
      <c r="L49" s="152"/>
      <c r="M49" s="152"/>
      <c r="N49" s="152"/>
      <c r="O49" s="152"/>
      <c r="P49" s="153"/>
      <c r="Q49" s="153"/>
      <c r="R49" s="156">
        <f t="shared" si="35"/>
        <v>0</v>
      </c>
      <c r="S49" s="156">
        <f t="shared" si="36"/>
        <v>0</v>
      </c>
      <c r="U49" s="157">
        <f t="shared" si="43"/>
        <v>0</v>
      </c>
      <c r="W49" s="152"/>
      <c r="X49" s="152"/>
      <c r="Y49" s="152"/>
      <c r="Z49" s="152"/>
      <c r="AA49" s="152"/>
      <c r="AB49" s="152"/>
      <c r="AC49" s="347"/>
      <c r="AD49" s="152"/>
      <c r="AE49" s="152"/>
      <c r="AF49" s="152"/>
      <c r="AG49" s="152"/>
      <c r="AH49" s="152"/>
      <c r="AI49" s="152"/>
      <c r="AJ49" s="347"/>
      <c r="AK49" s="152"/>
      <c r="AL49" s="152"/>
      <c r="AM49" s="295"/>
      <c r="AN49" s="228"/>
      <c r="AO49" s="228"/>
      <c r="AP49" s="228"/>
      <c r="AQ49" s="228"/>
      <c r="AR49" s="228"/>
      <c r="AS49" s="348"/>
      <c r="AT49" s="264">
        <f t="shared" si="39"/>
        <v>0</v>
      </c>
      <c r="AU49" s="259"/>
      <c r="AV49" s="265">
        <f t="shared" si="40"/>
        <v>0</v>
      </c>
      <c r="AX49" s="265">
        <f t="shared" si="44"/>
        <v>0</v>
      </c>
      <c r="AZ49" s="492">
        <f t="shared" si="41"/>
        <v>0</v>
      </c>
      <c r="BB49" s="492">
        <f t="shared" si="42"/>
        <v>0</v>
      </c>
      <c r="BD49" s="265">
        <f t="shared" si="45"/>
        <v>0</v>
      </c>
      <c r="BE49" s="105"/>
      <c r="BF49" s="105"/>
      <c r="BG49" s="105"/>
      <c r="BH49" s="105"/>
      <c r="BI49" s="105"/>
      <c r="BJ49" s="105"/>
    </row>
    <row r="50" spans="2:62" ht="20.100000000000001" hidden="1" customHeight="1" outlineLevel="1">
      <c r="B50" s="212"/>
      <c r="C50" s="908"/>
      <c r="D50" s="909"/>
      <c r="E50" s="909"/>
      <c r="F50" s="910"/>
      <c r="G50" s="890"/>
      <c r="H50" s="891"/>
      <c r="I50" s="152"/>
      <c r="J50" s="152"/>
      <c r="K50" s="152"/>
      <c r="L50" s="152"/>
      <c r="M50" s="152"/>
      <c r="N50" s="152"/>
      <c r="O50" s="152"/>
      <c r="P50" s="153"/>
      <c r="Q50" s="153"/>
      <c r="R50" s="156">
        <f t="shared" si="35"/>
        <v>0</v>
      </c>
      <c r="S50" s="156">
        <f t="shared" si="36"/>
        <v>0</v>
      </c>
      <c r="U50" s="157">
        <f t="shared" si="43"/>
        <v>0</v>
      </c>
      <c r="W50" s="152"/>
      <c r="X50" s="152"/>
      <c r="Y50" s="152"/>
      <c r="Z50" s="152"/>
      <c r="AA50" s="152"/>
      <c r="AB50" s="152"/>
      <c r="AC50" s="347"/>
      <c r="AD50" s="152"/>
      <c r="AE50" s="152"/>
      <c r="AF50" s="152"/>
      <c r="AG50" s="152"/>
      <c r="AH50" s="152"/>
      <c r="AI50" s="152"/>
      <c r="AJ50" s="347"/>
      <c r="AK50" s="152"/>
      <c r="AL50" s="152"/>
      <c r="AM50" s="295"/>
      <c r="AN50" s="228"/>
      <c r="AO50" s="228"/>
      <c r="AP50" s="228"/>
      <c r="AQ50" s="228"/>
      <c r="AR50" s="228"/>
      <c r="AS50" s="348"/>
      <c r="AT50" s="264">
        <f t="shared" si="39"/>
        <v>0</v>
      </c>
      <c r="AU50" s="259"/>
      <c r="AV50" s="265">
        <f t="shared" si="40"/>
        <v>0</v>
      </c>
      <c r="AX50" s="265">
        <f t="shared" si="44"/>
        <v>0</v>
      </c>
      <c r="AZ50" s="492">
        <f t="shared" si="41"/>
        <v>0</v>
      </c>
      <c r="BB50" s="492">
        <f t="shared" si="42"/>
        <v>0</v>
      </c>
      <c r="BD50" s="265">
        <f t="shared" si="45"/>
        <v>0</v>
      </c>
      <c r="BE50" s="105"/>
      <c r="BF50" s="105"/>
      <c r="BG50" s="105"/>
      <c r="BH50" s="105"/>
      <c r="BI50" s="105"/>
      <c r="BJ50" s="105"/>
    </row>
    <row r="51" spans="2:62" ht="20.100000000000001" hidden="1" customHeight="1" outlineLevel="1">
      <c r="B51" s="212"/>
      <c r="C51" s="908"/>
      <c r="D51" s="909"/>
      <c r="E51" s="909"/>
      <c r="F51" s="910"/>
      <c r="G51" s="890"/>
      <c r="H51" s="891"/>
      <c r="I51" s="152"/>
      <c r="J51" s="152"/>
      <c r="K51" s="152"/>
      <c r="L51" s="152"/>
      <c r="M51" s="152"/>
      <c r="N51" s="152"/>
      <c r="O51" s="152"/>
      <c r="P51" s="153"/>
      <c r="Q51" s="153"/>
      <c r="R51" s="156">
        <f t="shared" si="35"/>
        <v>0</v>
      </c>
      <c r="S51" s="156">
        <f t="shared" si="36"/>
        <v>0</v>
      </c>
      <c r="U51" s="157">
        <f t="shared" si="43"/>
        <v>0</v>
      </c>
      <c r="W51" s="152"/>
      <c r="X51" s="152"/>
      <c r="Y51" s="152"/>
      <c r="Z51" s="152"/>
      <c r="AA51" s="152"/>
      <c r="AB51" s="152"/>
      <c r="AC51" s="347"/>
      <c r="AD51" s="152"/>
      <c r="AE51" s="152"/>
      <c r="AF51" s="152"/>
      <c r="AG51" s="152"/>
      <c r="AH51" s="152"/>
      <c r="AI51" s="152"/>
      <c r="AJ51" s="347"/>
      <c r="AK51" s="152"/>
      <c r="AL51" s="152"/>
      <c r="AM51" s="295"/>
      <c r="AN51" s="228"/>
      <c r="AO51" s="228"/>
      <c r="AP51" s="228"/>
      <c r="AQ51" s="228"/>
      <c r="AR51" s="228"/>
      <c r="AS51" s="348"/>
      <c r="AT51" s="264">
        <f t="shared" si="39"/>
        <v>0</v>
      </c>
      <c r="AU51" s="259"/>
      <c r="AV51" s="265">
        <f t="shared" si="40"/>
        <v>0</v>
      </c>
      <c r="AX51" s="265">
        <f t="shared" si="44"/>
        <v>0</v>
      </c>
      <c r="AZ51" s="492">
        <f t="shared" si="41"/>
        <v>0</v>
      </c>
      <c r="BB51" s="492">
        <f t="shared" si="42"/>
        <v>0</v>
      </c>
      <c r="BD51" s="265">
        <f t="shared" si="45"/>
        <v>0</v>
      </c>
      <c r="BE51" s="105"/>
      <c r="BF51" s="105"/>
      <c r="BG51" s="105"/>
      <c r="BH51" s="105"/>
      <c r="BI51" s="105"/>
      <c r="BJ51" s="105"/>
    </row>
    <row r="52" spans="2:62" ht="20.100000000000001" hidden="1" customHeight="1" outlineLevel="1">
      <c r="B52" s="212"/>
      <c r="C52" s="908"/>
      <c r="D52" s="909"/>
      <c r="E52" s="909"/>
      <c r="F52" s="910"/>
      <c r="G52" s="890"/>
      <c r="H52" s="891"/>
      <c r="I52" s="152"/>
      <c r="J52" s="152"/>
      <c r="K52" s="152"/>
      <c r="L52" s="152"/>
      <c r="M52" s="152"/>
      <c r="N52" s="152"/>
      <c r="O52" s="152"/>
      <c r="P52" s="153"/>
      <c r="Q52" s="153"/>
      <c r="R52" s="156">
        <f t="shared" si="35"/>
        <v>0</v>
      </c>
      <c r="S52" s="156">
        <f t="shared" si="36"/>
        <v>0</v>
      </c>
      <c r="U52" s="157">
        <f t="shared" si="43"/>
        <v>0</v>
      </c>
      <c r="W52" s="152"/>
      <c r="X52" s="152"/>
      <c r="Y52" s="152"/>
      <c r="Z52" s="152"/>
      <c r="AA52" s="152"/>
      <c r="AB52" s="152"/>
      <c r="AC52" s="347"/>
      <c r="AD52" s="152"/>
      <c r="AE52" s="152"/>
      <c r="AF52" s="152"/>
      <c r="AG52" s="152"/>
      <c r="AH52" s="152"/>
      <c r="AI52" s="152"/>
      <c r="AJ52" s="347"/>
      <c r="AK52" s="152"/>
      <c r="AL52" s="152"/>
      <c r="AM52" s="295"/>
      <c r="AN52" s="228"/>
      <c r="AO52" s="228"/>
      <c r="AP52" s="228"/>
      <c r="AQ52" s="228"/>
      <c r="AR52" s="228"/>
      <c r="AS52" s="348"/>
      <c r="AT52" s="264">
        <f t="shared" si="39"/>
        <v>0</v>
      </c>
      <c r="AU52" s="259"/>
      <c r="AV52" s="265">
        <f t="shared" si="40"/>
        <v>0</v>
      </c>
      <c r="AX52" s="265">
        <f t="shared" si="44"/>
        <v>0</v>
      </c>
      <c r="AZ52" s="492">
        <f t="shared" si="41"/>
        <v>0</v>
      </c>
      <c r="BB52" s="492">
        <f t="shared" si="42"/>
        <v>0</v>
      </c>
      <c r="BD52" s="265">
        <f t="shared" si="45"/>
        <v>0</v>
      </c>
      <c r="BE52" s="105"/>
      <c r="BF52" s="105"/>
      <c r="BG52" s="105"/>
      <c r="BH52" s="105"/>
      <c r="BI52" s="105"/>
      <c r="BJ52" s="105"/>
    </row>
    <row r="53" spans="2:62" ht="20.100000000000001" hidden="1" customHeight="1" outlineLevel="1">
      <c r="B53" s="212"/>
      <c r="C53" s="908"/>
      <c r="D53" s="909"/>
      <c r="E53" s="909"/>
      <c r="F53" s="910"/>
      <c r="G53" s="890"/>
      <c r="H53" s="891"/>
      <c r="I53" s="152"/>
      <c r="J53" s="152"/>
      <c r="K53" s="152"/>
      <c r="L53" s="152"/>
      <c r="M53" s="152"/>
      <c r="N53" s="152"/>
      <c r="O53" s="152"/>
      <c r="P53" s="153"/>
      <c r="Q53" s="153"/>
      <c r="R53" s="156">
        <f t="shared" si="35"/>
        <v>0</v>
      </c>
      <c r="S53" s="156">
        <f t="shared" si="36"/>
        <v>0</v>
      </c>
      <c r="U53" s="157">
        <f t="shared" si="43"/>
        <v>0</v>
      </c>
      <c r="W53" s="152"/>
      <c r="X53" s="152"/>
      <c r="Y53" s="152"/>
      <c r="Z53" s="152"/>
      <c r="AA53" s="152"/>
      <c r="AB53" s="152"/>
      <c r="AC53" s="347"/>
      <c r="AD53" s="152"/>
      <c r="AE53" s="152"/>
      <c r="AF53" s="152"/>
      <c r="AG53" s="152"/>
      <c r="AH53" s="152"/>
      <c r="AI53" s="152"/>
      <c r="AJ53" s="347"/>
      <c r="AK53" s="152"/>
      <c r="AL53" s="152"/>
      <c r="AM53" s="295"/>
      <c r="AN53" s="228"/>
      <c r="AO53" s="228"/>
      <c r="AP53" s="228"/>
      <c r="AQ53" s="228"/>
      <c r="AR53" s="228"/>
      <c r="AS53" s="348"/>
      <c r="AT53" s="264">
        <f t="shared" si="39"/>
        <v>0</v>
      </c>
      <c r="AU53" s="259"/>
      <c r="AV53" s="265">
        <f t="shared" si="40"/>
        <v>0</v>
      </c>
      <c r="AX53" s="265">
        <f t="shared" si="44"/>
        <v>0</v>
      </c>
      <c r="AZ53" s="492">
        <f t="shared" si="41"/>
        <v>0</v>
      </c>
      <c r="BB53" s="492">
        <f t="shared" si="42"/>
        <v>0</v>
      </c>
      <c r="BD53" s="265">
        <f t="shared" si="45"/>
        <v>0</v>
      </c>
      <c r="BE53" s="105"/>
      <c r="BF53" s="105"/>
      <c r="BG53" s="105"/>
      <c r="BH53" s="105"/>
      <c r="BI53" s="105"/>
      <c r="BJ53" s="105"/>
    </row>
    <row r="54" spans="2:62" ht="20.100000000000001" hidden="1" customHeight="1" outlineLevel="1">
      <c r="B54" s="212"/>
      <c r="C54" s="908"/>
      <c r="D54" s="909"/>
      <c r="E54" s="909"/>
      <c r="F54" s="910"/>
      <c r="G54" s="890"/>
      <c r="H54" s="891"/>
      <c r="I54" s="152"/>
      <c r="J54" s="152"/>
      <c r="K54" s="152"/>
      <c r="L54" s="152"/>
      <c r="M54" s="152"/>
      <c r="N54" s="152"/>
      <c r="O54" s="152"/>
      <c r="P54" s="153"/>
      <c r="Q54" s="153"/>
      <c r="R54" s="156">
        <f t="shared" si="35"/>
        <v>0</v>
      </c>
      <c r="S54" s="156">
        <f t="shared" si="36"/>
        <v>0</v>
      </c>
      <c r="U54" s="157">
        <f t="shared" si="43"/>
        <v>0</v>
      </c>
      <c r="W54" s="152"/>
      <c r="X54" s="152"/>
      <c r="Y54" s="152"/>
      <c r="Z54" s="152"/>
      <c r="AA54" s="152"/>
      <c r="AB54" s="152"/>
      <c r="AC54" s="347"/>
      <c r="AD54" s="152"/>
      <c r="AE54" s="152"/>
      <c r="AF54" s="152"/>
      <c r="AG54" s="152"/>
      <c r="AH54" s="152"/>
      <c r="AI54" s="152"/>
      <c r="AJ54" s="347"/>
      <c r="AK54" s="152"/>
      <c r="AL54" s="152"/>
      <c r="AM54" s="295"/>
      <c r="AN54" s="228"/>
      <c r="AO54" s="228"/>
      <c r="AP54" s="228"/>
      <c r="AQ54" s="228"/>
      <c r="AR54" s="228"/>
      <c r="AS54" s="348"/>
      <c r="AT54" s="264">
        <f t="shared" si="39"/>
        <v>0</v>
      </c>
      <c r="AU54" s="259"/>
      <c r="AV54" s="265">
        <f t="shared" si="40"/>
        <v>0</v>
      </c>
      <c r="AX54" s="265">
        <f t="shared" si="44"/>
        <v>0</v>
      </c>
      <c r="AZ54" s="492">
        <f t="shared" si="41"/>
        <v>0</v>
      </c>
      <c r="BB54" s="492">
        <f t="shared" si="42"/>
        <v>0</v>
      </c>
      <c r="BD54" s="265">
        <f t="shared" si="45"/>
        <v>0</v>
      </c>
      <c r="BE54" s="105"/>
      <c r="BF54" s="105"/>
      <c r="BG54" s="105"/>
      <c r="BH54" s="105"/>
      <c r="BI54" s="105"/>
      <c r="BJ54" s="105"/>
    </row>
    <row r="55" spans="2:62" ht="20.100000000000001" hidden="1" customHeight="1" outlineLevel="1">
      <c r="B55" s="212"/>
      <c r="C55" s="908"/>
      <c r="D55" s="909"/>
      <c r="E55" s="909"/>
      <c r="F55" s="910"/>
      <c r="G55" s="890"/>
      <c r="H55" s="891"/>
      <c r="I55" s="152"/>
      <c r="J55" s="152"/>
      <c r="K55" s="152"/>
      <c r="L55" s="152"/>
      <c r="M55" s="152"/>
      <c r="N55" s="152"/>
      <c r="O55" s="152"/>
      <c r="P55" s="153"/>
      <c r="Q55" s="153"/>
      <c r="R55" s="156">
        <f t="shared" si="35"/>
        <v>0</v>
      </c>
      <c r="S55" s="156">
        <f t="shared" si="36"/>
        <v>0</v>
      </c>
      <c r="U55" s="157">
        <f t="shared" si="43"/>
        <v>0</v>
      </c>
      <c r="W55" s="152"/>
      <c r="X55" s="152"/>
      <c r="Y55" s="152"/>
      <c r="Z55" s="152"/>
      <c r="AA55" s="152"/>
      <c r="AB55" s="152"/>
      <c r="AC55" s="347"/>
      <c r="AD55" s="152"/>
      <c r="AE55" s="152"/>
      <c r="AF55" s="152"/>
      <c r="AG55" s="152"/>
      <c r="AH55" s="152"/>
      <c r="AI55" s="152"/>
      <c r="AJ55" s="347"/>
      <c r="AK55" s="152"/>
      <c r="AL55" s="152"/>
      <c r="AM55" s="295"/>
      <c r="AN55" s="228"/>
      <c r="AO55" s="228"/>
      <c r="AP55" s="228"/>
      <c r="AQ55" s="228"/>
      <c r="AR55" s="228"/>
      <c r="AS55" s="348"/>
      <c r="AT55" s="264">
        <f t="shared" si="39"/>
        <v>0</v>
      </c>
      <c r="AU55" s="259"/>
      <c r="AV55" s="265">
        <f t="shared" si="40"/>
        <v>0</v>
      </c>
      <c r="AX55" s="265">
        <f t="shared" si="44"/>
        <v>0</v>
      </c>
      <c r="AZ55" s="492">
        <f t="shared" si="41"/>
        <v>0</v>
      </c>
      <c r="BB55" s="492">
        <f t="shared" si="42"/>
        <v>0</v>
      </c>
      <c r="BD55" s="265">
        <f t="shared" si="45"/>
        <v>0</v>
      </c>
      <c r="BE55" s="105"/>
      <c r="BF55" s="105"/>
      <c r="BG55" s="105"/>
      <c r="BH55" s="105"/>
      <c r="BI55" s="105"/>
      <c r="BJ55" s="105"/>
    </row>
    <row r="56" spans="2:62" ht="20.100000000000001" hidden="1" customHeight="1" outlineLevel="1">
      <c r="B56" s="212"/>
      <c r="C56" s="908"/>
      <c r="D56" s="909"/>
      <c r="E56" s="909"/>
      <c r="F56" s="910"/>
      <c r="G56" s="890"/>
      <c r="H56" s="891"/>
      <c r="I56" s="152"/>
      <c r="J56" s="152"/>
      <c r="K56" s="152"/>
      <c r="L56" s="152"/>
      <c r="M56" s="152"/>
      <c r="N56" s="152"/>
      <c r="O56" s="152"/>
      <c r="P56" s="153"/>
      <c r="Q56" s="153"/>
      <c r="R56" s="156">
        <f t="shared" si="35"/>
        <v>0</v>
      </c>
      <c r="S56" s="156">
        <f t="shared" si="36"/>
        <v>0</v>
      </c>
      <c r="U56" s="157">
        <f t="shared" si="43"/>
        <v>0</v>
      </c>
      <c r="W56" s="152"/>
      <c r="X56" s="152"/>
      <c r="Y56" s="152"/>
      <c r="Z56" s="152"/>
      <c r="AA56" s="152"/>
      <c r="AB56" s="152"/>
      <c r="AC56" s="347"/>
      <c r="AD56" s="152"/>
      <c r="AE56" s="152"/>
      <c r="AF56" s="152"/>
      <c r="AG56" s="152"/>
      <c r="AH56" s="152"/>
      <c r="AI56" s="152"/>
      <c r="AJ56" s="347"/>
      <c r="AK56" s="152"/>
      <c r="AL56" s="152"/>
      <c r="AM56" s="295"/>
      <c r="AN56" s="228"/>
      <c r="AO56" s="228"/>
      <c r="AP56" s="228"/>
      <c r="AQ56" s="228"/>
      <c r="AR56" s="228"/>
      <c r="AS56" s="348"/>
      <c r="AT56" s="264">
        <f t="shared" si="39"/>
        <v>0</v>
      </c>
      <c r="AU56" s="259"/>
      <c r="AV56" s="265">
        <f t="shared" si="40"/>
        <v>0</v>
      </c>
      <c r="AX56" s="265">
        <f t="shared" si="44"/>
        <v>0</v>
      </c>
      <c r="AZ56" s="492">
        <f t="shared" si="41"/>
        <v>0</v>
      </c>
      <c r="BB56" s="492">
        <f t="shared" si="42"/>
        <v>0</v>
      </c>
      <c r="BD56" s="265">
        <f t="shared" si="45"/>
        <v>0</v>
      </c>
      <c r="BE56" s="105"/>
      <c r="BF56" s="105"/>
      <c r="BG56" s="105"/>
      <c r="BH56" s="105"/>
      <c r="BI56" s="105"/>
      <c r="BJ56" s="105"/>
    </row>
    <row r="57" spans="2:62" ht="20.100000000000001" hidden="1" customHeight="1" outlineLevel="1">
      <c r="B57" s="212"/>
      <c r="C57" s="908"/>
      <c r="D57" s="909"/>
      <c r="E57" s="909"/>
      <c r="F57" s="910"/>
      <c r="G57" s="890"/>
      <c r="H57" s="891"/>
      <c r="I57" s="152"/>
      <c r="J57" s="152"/>
      <c r="K57" s="152"/>
      <c r="L57" s="152"/>
      <c r="M57" s="152"/>
      <c r="N57" s="152"/>
      <c r="O57" s="152"/>
      <c r="P57" s="153"/>
      <c r="Q57" s="153"/>
      <c r="R57" s="156">
        <f t="shared" si="35"/>
        <v>0</v>
      </c>
      <c r="S57" s="156">
        <f t="shared" si="36"/>
        <v>0</v>
      </c>
      <c r="U57" s="157">
        <f t="shared" si="43"/>
        <v>0</v>
      </c>
      <c r="W57" s="152"/>
      <c r="X57" s="152"/>
      <c r="Y57" s="152"/>
      <c r="Z57" s="152"/>
      <c r="AA57" s="152"/>
      <c r="AB57" s="152"/>
      <c r="AC57" s="347"/>
      <c r="AD57" s="152"/>
      <c r="AE57" s="152"/>
      <c r="AF57" s="152"/>
      <c r="AG57" s="152"/>
      <c r="AH57" s="152"/>
      <c r="AI57" s="152"/>
      <c r="AJ57" s="347"/>
      <c r="AK57" s="152"/>
      <c r="AL57" s="152"/>
      <c r="AM57" s="295"/>
      <c r="AN57" s="228"/>
      <c r="AO57" s="228"/>
      <c r="AP57" s="228"/>
      <c r="AQ57" s="228"/>
      <c r="AR57" s="228"/>
      <c r="AS57" s="348"/>
      <c r="AT57" s="264">
        <f t="shared" si="39"/>
        <v>0</v>
      </c>
      <c r="AU57" s="259"/>
      <c r="AV57" s="265">
        <f t="shared" si="40"/>
        <v>0</v>
      </c>
      <c r="AX57" s="265">
        <f t="shared" si="44"/>
        <v>0</v>
      </c>
      <c r="AZ57" s="492">
        <f t="shared" si="41"/>
        <v>0</v>
      </c>
      <c r="BB57" s="492">
        <f t="shared" si="42"/>
        <v>0</v>
      </c>
      <c r="BD57" s="265">
        <f t="shared" si="45"/>
        <v>0</v>
      </c>
      <c r="BE57" s="105"/>
      <c r="BF57" s="105"/>
      <c r="BG57" s="105"/>
      <c r="BH57" s="105"/>
      <c r="BI57" s="105"/>
      <c r="BJ57" s="105"/>
    </row>
    <row r="58" spans="2:62" ht="20.100000000000001" hidden="1" customHeight="1" outlineLevel="1">
      <c r="B58" s="212"/>
      <c r="C58" s="908"/>
      <c r="D58" s="909"/>
      <c r="E58" s="909"/>
      <c r="F58" s="910"/>
      <c r="G58" s="890"/>
      <c r="H58" s="891"/>
      <c r="I58" s="152"/>
      <c r="J58" s="152"/>
      <c r="K58" s="152"/>
      <c r="L58" s="152"/>
      <c r="M58" s="152"/>
      <c r="N58" s="152"/>
      <c r="O58" s="152"/>
      <c r="P58" s="153"/>
      <c r="Q58" s="153"/>
      <c r="R58" s="156">
        <f t="shared" si="35"/>
        <v>0</v>
      </c>
      <c r="S58" s="156">
        <f t="shared" si="36"/>
        <v>0</v>
      </c>
      <c r="U58" s="157">
        <f t="shared" si="43"/>
        <v>0</v>
      </c>
      <c r="W58" s="152"/>
      <c r="X58" s="152"/>
      <c r="Y58" s="152"/>
      <c r="Z58" s="152"/>
      <c r="AA58" s="152"/>
      <c r="AB58" s="152"/>
      <c r="AC58" s="347"/>
      <c r="AD58" s="152"/>
      <c r="AE58" s="152"/>
      <c r="AF58" s="152"/>
      <c r="AG58" s="152"/>
      <c r="AH58" s="152"/>
      <c r="AI58" s="152"/>
      <c r="AJ58" s="347"/>
      <c r="AK58" s="152"/>
      <c r="AL58" s="152"/>
      <c r="AM58" s="295"/>
      <c r="AN58" s="228"/>
      <c r="AO58" s="228"/>
      <c r="AP58" s="228"/>
      <c r="AQ58" s="228"/>
      <c r="AR58" s="228"/>
      <c r="AS58" s="348"/>
      <c r="AT58" s="264">
        <f t="shared" si="39"/>
        <v>0</v>
      </c>
      <c r="AU58" s="259"/>
      <c r="AV58" s="265">
        <f t="shared" si="40"/>
        <v>0</v>
      </c>
      <c r="AX58" s="265">
        <f t="shared" si="44"/>
        <v>0</v>
      </c>
      <c r="AZ58" s="492">
        <f t="shared" si="41"/>
        <v>0</v>
      </c>
      <c r="BB58" s="492">
        <f t="shared" si="42"/>
        <v>0</v>
      </c>
      <c r="BD58" s="265">
        <f t="shared" si="45"/>
        <v>0</v>
      </c>
      <c r="BE58" s="105"/>
      <c r="BF58" s="105"/>
      <c r="BG58" s="105"/>
      <c r="BH58" s="105"/>
      <c r="BI58" s="105"/>
      <c r="BJ58" s="105"/>
    </row>
    <row r="59" spans="2:62" ht="20.100000000000001" hidden="1" customHeight="1" outlineLevel="1">
      <c r="B59" s="212"/>
      <c r="C59" s="908"/>
      <c r="D59" s="909"/>
      <c r="E59" s="909"/>
      <c r="F59" s="910"/>
      <c r="G59" s="890"/>
      <c r="H59" s="891"/>
      <c r="I59" s="152"/>
      <c r="J59" s="152"/>
      <c r="K59" s="152"/>
      <c r="L59" s="152"/>
      <c r="M59" s="152"/>
      <c r="N59" s="152"/>
      <c r="O59" s="152"/>
      <c r="P59" s="153"/>
      <c r="Q59" s="153"/>
      <c r="R59" s="156">
        <f t="shared" si="35"/>
        <v>0</v>
      </c>
      <c r="S59" s="156">
        <f t="shared" si="36"/>
        <v>0</v>
      </c>
      <c r="U59" s="157">
        <f t="shared" si="43"/>
        <v>0</v>
      </c>
      <c r="W59" s="152"/>
      <c r="X59" s="152"/>
      <c r="Y59" s="152"/>
      <c r="Z59" s="152"/>
      <c r="AA59" s="152"/>
      <c r="AB59" s="152"/>
      <c r="AC59" s="347"/>
      <c r="AD59" s="152"/>
      <c r="AE59" s="152"/>
      <c r="AF59" s="152"/>
      <c r="AG59" s="152"/>
      <c r="AH59" s="152"/>
      <c r="AI59" s="152"/>
      <c r="AJ59" s="347"/>
      <c r="AK59" s="152"/>
      <c r="AL59" s="152"/>
      <c r="AM59" s="295"/>
      <c r="AN59" s="228"/>
      <c r="AO59" s="228"/>
      <c r="AP59" s="228"/>
      <c r="AQ59" s="228"/>
      <c r="AR59" s="228"/>
      <c r="AS59" s="348"/>
      <c r="AT59" s="264">
        <f t="shared" si="39"/>
        <v>0</v>
      </c>
      <c r="AU59" s="259"/>
      <c r="AV59" s="265">
        <f t="shared" si="40"/>
        <v>0</v>
      </c>
      <c r="AX59" s="265">
        <f t="shared" si="44"/>
        <v>0</v>
      </c>
      <c r="AZ59" s="492">
        <f t="shared" si="41"/>
        <v>0</v>
      </c>
      <c r="BB59" s="492">
        <f t="shared" si="42"/>
        <v>0</v>
      </c>
      <c r="BD59" s="265">
        <f t="shared" si="45"/>
        <v>0</v>
      </c>
      <c r="BE59" s="105"/>
      <c r="BF59" s="105"/>
      <c r="BG59" s="105"/>
      <c r="BH59" s="105"/>
      <c r="BI59" s="105"/>
      <c r="BJ59" s="105"/>
    </row>
    <row r="60" spans="2:62" ht="20.100000000000001" hidden="1" customHeight="1" outlineLevel="1">
      <c r="B60" s="212"/>
      <c r="C60" s="908"/>
      <c r="D60" s="909"/>
      <c r="E60" s="909"/>
      <c r="F60" s="910"/>
      <c r="G60" s="890"/>
      <c r="H60" s="891"/>
      <c r="I60" s="152"/>
      <c r="J60" s="152"/>
      <c r="K60" s="152"/>
      <c r="L60" s="152"/>
      <c r="M60" s="152"/>
      <c r="N60" s="152"/>
      <c r="O60" s="152"/>
      <c r="P60" s="153"/>
      <c r="Q60" s="153"/>
      <c r="R60" s="156">
        <f t="shared" si="35"/>
        <v>0</v>
      </c>
      <c r="S60" s="156">
        <f t="shared" si="36"/>
        <v>0</v>
      </c>
      <c r="U60" s="157">
        <f t="shared" si="43"/>
        <v>0</v>
      </c>
      <c r="W60" s="152"/>
      <c r="X60" s="152"/>
      <c r="Y60" s="152"/>
      <c r="Z60" s="152"/>
      <c r="AA60" s="152"/>
      <c r="AB60" s="152"/>
      <c r="AC60" s="347"/>
      <c r="AD60" s="152"/>
      <c r="AE60" s="152"/>
      <c r="AF60" s="152"/>
      <c r="AG60" s="152"/>
      <c r="AH60" s="152"/>
      <c r="AI60" s="152"/>
      <c r="AJ60" s="347"/>
      <c r="AK60" s="152"/>
      <c r="AL60" s="152"/>
      <c r="AM60" s="295"/>
      <c r="AN60" s="228"/>
      <c r="AO60" s="228"/>
      <c r="AP60" s="228"/>
      <c r="AQ60" s="228"/>
      <c r="AR60" s="228"/>
      <c r="AS60" s="348"/>
      <c r="AT60" s="264">
        <f t="shared" si="39"/>
        <v>0</v>
      </c>
      <c r="AU60" s="259"/>
      <c r="AV60" s="265">
        <f t="shared" si="40"/>
        <v>0</v>
      </c>
      <c r="AX60" s="265">
        <f t="shared" si="44"/>
        <v>0</v>
      </c>
      <c r="AZ60" s="492">
        <f t="shared" si="41"/>
        <v>0</v>
      </c>
      <c r="BB60" s="492">
        <f t="shared" si="42"/>
        <v>0</v>
      </c>
      <c r="BD60" s="265">
        <f t="shared" si="45"/>
        <v>0</v>
      </c>
      <c r="BE60" s="105"/>
      <c r="BF60" s="105"/>
      <c r="BG60" s="105"/>
      <c r="BH60" s="105"/>
      <c r="BI60" s="105"/>
      <c r="BJ60" s="105"/>
    </row>
    <row r="61" spans="2:62" ht="20.100000000000001" hidden="1" customHeight="1" outlineLevel="1">
      <c r="B61" s="212"/>
      <c r="C61" s="908"/>
      <c r="D61" s="909"/>
      <c r="E61" s="909"/>
      <c r="F61" s="910"/>
      <c r="G61" s="890"/>
      <c r="H61" s="891"/>
      <c r="I61" s="152"/>
      <c r="J61" s="152"/>
      <c r="K61" s="152"/>
      <c r="L61" s="152"/>
      <c r="M61" s="152"/>
      <c r="N61" s="152"/>
      <c r="O61" s="152"/>
      <c r="P61" s="153"/>
      <c r="Q61" s="153"/>
      <c r="R61" s="156">
        <f t="shared" si="35"/>
        <v>0</v>
      </c>
      <c r="S61" s="156">
        <f t="shared" si="36"/>
        <v>0</v>
      </c>
      <c r="U61" s="157">
        <f t="shared" si="43"/>
        <v>0</v>
      </c>
      <c r="W61" s="152"/>
      <c r="X61" s="152"/>
      <c r="Y61" s="152"/>
      <c r="Z61" s="152"/>
      <c r="AA61" s="152"/>
      <c r="AB61" s="152"/>
      <c r="AC61" s="347"/>
      <c r="AD61" s="152"/>
      <c r="AE61" s="152"/>
      <c r="AF61" s="152"/>
      <c r="AG61" s="152"/>
      <c r="AH61" s="152"/>
      <c r="AI61" s="152"/>
      <c r="AJ61" s="347"/>
      <c r="AK61" s="152"/>
      <c r="AL61" s="152"/>
      <c r="AM61" s="295"/>
      <c r="AN61" s="228"/>
      <c r="AO61" s="228"/>
      <c r="AP61" s="228"/>
      <c r="AQ61" s="228"/>
      <c r="AR61" s="228"/>
      <c r="AS61" s="348"/>
      <c r="AT61" s="264">
        <f t="shared" si="39"/>
        <v>0</v>
      </c>
      <c r="AU61" s="259"/>
      <c r="AV61" s="265">
        <f t="shared" si="40"/>
        <v>0</v>
      </c>
      <c r="AX61" s="265">
        <f t="shared" si="44"/>
        <v>0</v>
      </c>
      <c r="AZ61" s="492">
        <f t="shared" si="41"/>
        <v>0</v>
      </c>
      <c r="BB61" s="492">
        <f t="shared" si="42"/>
        <v>0</v>
      </c>
      <c r="BD61" s="265">
        <f t="shared" si="45"/>
        <v>0</v>
      </c>
      <c r="BE61" s="105"/>
      <c r="BF61" s="105"/>
      <c r="BG61" s="105"/>
      <c r="BH61" s="105"/>
      <c r="BI61" s="105"/>
      <c r="BJ61" s="105"/>
    </row>
    <row r="62" spans="2:62" ht="9.9499999999999993" hidden="1" customHeight="1" outlineLevel="1">
      <c r="B62" s="101"/>
      <c r="C62" s="208"/>
      <c r="D62" s="208"/>
      <c r="E62" s="208"/>
      <c r="F62" s="208"/>
      <c r="G62" s="237"/>
      <c r="H62" s="207"/>
      <c r="I62" s="257"/>
      <c r="J62" s="257"/>
      <c r="K62" s="257"/>
      <c r="L62" s="257"/>
      <c r="M62" s="257"/>
      <c r="N62" s="257"/>
      <c r="O62" s="257"/>
      <c r="P62" s="256"/>
      <c r="Q62" s="102"/>
      <c r="R62" s="102"/>
      <c r="S62" s="102"/>
      <c r="U62" s="98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Z62" s="493"/>
      <c r="BE62" s="105"/>
      <c r="BF62" s="105"/>
      <c r="BG62" s="105"/>
      <c r="BH62" s="105"/>
      <c r="BI62" s="105"/>
      <c r="BJ62" s="105"/>
    </row>
    <row r="63" spans="2:62" ht="20.100000000000001" customHeight="1" collapsed="1">
      <c r="B63" s="179">
        <f>B46+1</f>
        <v>4</v>
      </c>
      <c r="C63" s="916"/>
      <c r="D63" s="917"/>
      <c r="E63" s="917"/>
      <c r="F63" s="918"/>
      <c r="G63" s="429"/>
      <c r="H63" s="206">
        <v>1</v>
      </c>
      <c r="I63" s="642">
        <f t="shared" ref="I63" si="46">$H63*SUM(I64:I78)</f>
        <v>0</v>
      </c>
      <c r="J63" s="643">
        <f t="shared" ref="J63:O63" si="47">$H63*SUM(J64:J78)</f>
        <v>0</v>
      </c>
      <c r="K63" s="644">
        <f t="shared" si="47"/>
        <v>0</v>
      </c>
      <c r="L63" s="645">
        <f t="shared" si="47"/>
        <v>0</v>
      </c>
      <c r="M63" s="645">
        <f t="shared" si="47"/>
        <v>0</v>
      </c>
      <c r="N63" s="644">
        <f t="shared" si="47"/>
        <v>0</v>
      </c>
      <c r="O63" s="642">
        <f t="shared" si="47"/>
        <v>0</v>
      </c>
      <c r="P63" s="209">
        <f t="shared" ref="P63:Q63" si="48">$H63*SUM(P64:P78)</f>
        <v>0</v>
      </c>
      <c r="Q63" s="210">
        <f t="shared" si="48"/>
        <v>0</v>
      </c>
      <c r="R63" s="136">
        <f t="shared" ref="R63:R78" si="49">P63*(1+Gewinn)*(1+SicherheitAngebot)</f>
        <v>0</v>
      </c>
      <c r="S63" s="137">
        <f t="shared" ref="S63:S78" si="50">Q63*(1+MGKZ)*(1+Gewinn)*(1+SicherheitAngebot)</f>
        <v>0</v>
      </c>
      <c r="U63" s="10">
        <f>I63*$I$7+J63*$J$7+K63*$K$7+L63*$L$7+M63*$M$7+N63*$N$7+O63*$O$7+R63+S63</f>
        <v>0</v>
      </c>
      <c r="W63" s="646">
        <f t="shared" ref="W63:AB63" si="51">$H63*SUM(W64:W78)</f>
        <v>0</v>
      </c>
      <c r="X63" s="647">
        <f t="shared" si="51"/>
        <v>0</v>
      </c>
      <c r="Y63" s="648">
        <f t="shared" si="51"/>
        <v>0</v>
      </c>
      <c r="Z63" s="649">
        <f t="shared" si="51"/>
        <v>0</v>
      </c>
      <c r="AA63" s="648">
        <f t="shared" si="51"/>
        <v>0</v>
      </c>
      <c r="AB63" s="646">
        <f t="shared" si="51"/>
        <v>0</v>
      </c>
      <c r="AC63" s="258"/>
      <c r="AD63" s="646">
        <f t="shared" ref="AD63:AM63" si="52">$H63*SUM(AD64:AD78)</f>
        <v>0</v>
      </c>
      <c r="AE63" s="647">
        <f t="shared" si="52"/>
        <v>0</v>
      </c>
      <c r="AF63" s="648">
        <f t="shared" si="52"/>
        <v>0</v>
      </c>
      <c r="AG63" s="649">
        <f t="shared" si="52"/>
        <v>0</v>
      </c>
      <c r="AH63" s="648">
        <f t="shared" si="52"/>
        <v>0</v>
      </c>
      <c r="AI63" s="646">
        <f t="shared" si="52"/>
        <v>0</v>
      </c>
      <c r="AJ63" s="258"/>
      <c r="AK63" s="653">
        <f t="shared" si="52"/>
        <v>0</v>
      </c>
      <c r="AL63" s="653">
        <f t="shared" si="52"/>
        <v>0</v>
      </c>
      <c r="AM63" s="653">
        <f t="shared" si="52"/>
        <v>0</v>
      </c>
      <c r="AN63" s="227">
        <f>$H63*SUM(AN64:AN78)*(1+Gewinn)*(1+SicherheitAngebot)</f>
        <v>0</v>
      </c>
      <c r="AO63" s="227">
        <f>$H63*SUM(AO64:AO78)*(1+Gewinn)*(1+SicherheitAngebot)</f>
        <v>0</v>
      </c>
      <c r="AP63" s="227">
        <f>$H63*SUM(AP64:AP78)*(1+Gewinn)*(1+SicherheitAngebot)</f>
        <v>0</v>
      </c>
      <c r="AQ63" s="227">
        <f>$H63*SUM(AQ64:AQ78)*(1+Gewinn)*(1+SicherheitAngebot)</f>
        <v>0</v>
      </c>
      <c r="AR63" s="227">
        <f>$H63*SUM(AR64:AR78)*(1+Gewinn)*(1+SicherheitAngebot)</f>
        <v>0</v>
      </c>
      <c r="AS63" s="262"/>
      <c r="AT63" s="263">
        <f t="shared" si="39"/>
        <v>0</v>
      </c>
      <c r="AU63" s="259"/>
      <c r="AV63" s="491">
        <f>AK63*$AK$7+AL63*$AL$7+AM63*$AM$7+SUM(AN63:AR63)+AT63/Zuschläge_IBN+AT63</f>
        <v>0</v>
      </c>
      <c r="AX63" s="685">
        <f>U63+AV63</f>
        <v>0</v>
      </c>
      <c r="AZ63" s="490">
        <f>IF(H63&gt;0,U63/(1+SicherheitAngebot)*(1+Sicherheit),0)</f>
        <v>0</v>
      </c>
      <c r="BB63" s="490">
        <f>IF(H63&gt;0,AV63/(1+SicherheitAngebot)*(1+Sicherheit),0)</f>
        <v>0</v>
      </c>
      <c r="BD63" s="490">
        <f>AZ63+BB63</f>
        <v>0</v>
      </c>
      <c r="BE63" s="105"/>
      <c r="BF63" s="105"/>
      <c r="BG63" s="105"/>
      <c r="BH63" s="105"/>
      <c r="BI63" s="105"/>
      <c r="BJ63" s="105"/>
    </row>
    <row r="64" spans="2:62" ht="20.100000000000001" hidden="1" customHeight="1" outlineLevel="1">
      <c r="B64" s="211"/>
      <c r="C64" s="908"/>
      <c r="D64" s="909"/>
      <c r="E64" s="909"/>
      <c r="F64" s="910"/>
      <c r="G64" s="890"/>
      <c r="H64" s="901"/>
      <c r="I64" s="152"/>
      <c r="J64" s="152"/>
      <c r="K64" s="152"/>
      <c r="L64" s="152"/>
      <c r="M64" s="152"/>
      <c r="N64" s="152"/>
      <c r="O64" s="152"/>
      <c r="P64" s="153"/>
      <c r="Q64" s="153"/>
      <c r="R64" s="156">
        <f t="shared" si="49"/>
        <v>0</v>
      </c>
      <c r="S64" s="156">
        <f t="shared" si="50"/>
        <v>0</v>
      </c>
      <c r="U64" s="157">
        <f>I64*$I$7+J64*$J$7+K64*$K$7+L64*$L$7+M64*$M$7+N64*$N$7+O64*$O$7+R64+S64</f>
        <v>0</v>
      </c>
      <c r="W64" s="152"/>
      <c r="X64" s="152"/>
      <c r="Y64" s="152"/>
      <c r="Z64" s="152"/>
      <c r="AA64" s="152"/>
      <c r="AB64" s="152"/>
      <c r="AC64" s="347"/>
      <c r="AD64" s="152"/>
      <c r="AE64" s="152"/>
      <c r="AF64" s="152"/>
      <c r="AG64" s="152"/>
      <c r="AH64" s="152"/>
      <c r="AI64" s="152"/>
      <c r="AJ64" s="347"/>
      <c r="AK64" s="152"/>
      <c r="AL64" s="152"/>
      <c r="AM64" s="295"/>
      <c r="AN64" s="228"/>
      <c r="AO64" s="228"/>
      <c r="AP64" s="228"/>
      <c r="AQ64" s="228"/>
      <c r="AR64" s="228"/>
      <c r="AS64" s="348"/>
      <c r="AT64" s="264">
        <f t="shared" si="39"/>
        <v>0</v>
      </c>
      <c r="AU64" s="259"/>
      <c r="AV64" s="265">
        <f t="shared" ref="AV64:AV78" si="53">AK64*$AK$7+AL64*$AL$7+AM64*$AM$7+SUM(AN64:AR64)*(1+Gewinn)*(1+SicherheitAngebot)+AT64/Zuschläge_IBN+AT64</f>
        <v>0</v>
      </c>
      <c r="AX64" s="265">
        <f>U64+AV64</f>
        <v>0</v>
      </c>
      <c r="AZ64" s="492">
        <f t="shared" ref="AZ64:AZ78" si="54">U64/(1+SicherheitAngebot)*(1+Sicherheit)</f>
        <v>0</v>
      </c>
      <c r="BB64" s="492">
        <f t="shared" ref="BB64:BB78" si="55">AV64/(1+SicherheitAngebot)*(1+Sicherheit)</f>
        <v>0</v>
      </c>
      <c r="BD64" s="265">
        <f>AZ64+BB64</f>
        <v>0</v>
      </c>
      <c r="BE64" s="105"/>
      <c r="BF64" s="105"/>
      <c r="BG64" s="105"/>
      <c r="BH64" s="105"/>
      <c r="BI64" s="105"/>
      <c r="BJ64" s="105"/>
    </row>
    <row r="65" spans="2:62" ht="20.100000000000001" hidden="1" customHeight="1" outlineLevel="1">
      <c r="B65" s="212"/>
      <c r="C65" s="908"/>
      <c r="D65" s="909"/>
      <c r="E65" s="909"/>
      <c r="F65" s="910"/>
      <c r="G65" s="890"/>
      <c r="H65" s="891"/>
      <c r="I65" s="152"/>
      <c r="J65" s="152"/>
      <c r="K65" s="152"/>
      <c r="L65" s="152"/>
      <c r="M65" s="152"/>
      <c r="N65" s="152"/>
      <c r="O65" s="152"/>
      <c r="P65" s="153"/>
      <c r="Q65" s="153"/>
      <c r="R65" s="156">
        <f t="shared" si="49"/>
        <v>0</v>
      </c>
      <c r="S65" s="156">
        <f t="shared" si="50"/>
        <v>0</v>
      </c>
      <c r="U65" s="157">
        <f t="shared" ref="U65:U78" si="56">I65*$I$7+J65*$J$7+K65*$K$7+L65*$L$7+M65*$M$7+N65*$N$7+O65*$O$7+R65+S65</f>
        <v>0</v>
      </c>
      <c r="W65" s="152"/>
      <c r="X65" s="152"/>
      <c r="Y65" s="152"/>
      <c r="Z65" s="152"/>
      <c r="AA65" s="152"/>
      <c r="AB65" s="152"/>
      <c r="AC65" s="347"/>
      <c r="AD65" s="152"/>
      <c r="AE65" s="152"/>
      <c r="AF65" s="152"/>
      <c r="AG65" s="152"/>
      <c r="AH65" s="152"/>
      <c r="AI65" s="152"/>
      <c r="AJ65" s="347"/>
      <c r="AK65" s="152"/>
      <c r="AL65" s="152"/>
      <c r="AM65" s="295"/>
      <c r="AN65" s="228"/>
      <c r="AO65" s="228"/>
      <c r="AP65" s="228"/>
      <c r="AQ65" s="228"/>
      <c r="AR65" s="228"/>
      <c r="AS65" s="348"/>
      <c r="AT65" s="264">
        <f t="shared" si="39"/>
        <v>0</v>
      </c>
      <c r="AU65" s="259"/>
      <c r="AV65" s="265">
        <f t="shared" si="53"/>
        <v>0</v>
      </c>
      <c r="AX65" s="265">
        <f t="shared" ref="AX65:AX78" si="57">U65+AV65</f>
        <v>0</v>
      </c>
      <c r="AZ65" s="492">
        <f t="shared" si="54"/>
        <v>0</v>
      </c>
      <c r="BB65" s="492">
        <f t="shared" si="55"/>
        <v>0</v>
      </c>
      <c r="BD65" s="265">
        <f t="shared" ref="BD65:BD78" si="58">AZ65+BB65</f>
        <v>0</v>
      </c>
      <c r="BE65" s="105"/>
      <c r="BF65" s="105"/>
      <c r="BG65" s="105"/>
      <c r="BH65" s="105"/>
      <c r="BI65" s="105"/>
      <c r="BJ65" s="105"/>
    </row>
    <row r="66" spans="2:62" ht="20.100000000000001" hidden="1" customHeight="1" outlineLevel="1">
      <c r="B66" s="212"/>
      <c r="C66" s="908"/>
      <c r="D66" s="909"/>
      <c r="E66" s="909"/>
      <c r="F66" s="910"/>
      <c r="G66" s="890"/>
      <c r="H66" s="891"/>
      <c r="I66" s="152"/>
      <c r="J66" s="152"/>
      <c r="K66" s="152"/>
      <c r="L66" s="152"/>
      <c r="M66" s="152"/>
      <c r="N66" s="152"/>
      <c r="O66" s="152"/>
      <c r="P66" s="153"/>
      <c r="Q66" s="153"/>
      <c r="R66" s="156">
        <f t="shared" si="49"/>
        <v>0</v>
      </c>
      <c r="S66" s="156">
        <f t="shared" si="50"/>
        <v>0</v>
      </c>
      <c r="U66" s="157">
        <f t="shared" si="56"/>
        <v>0</v>
      </c>
      <c r="W66" s="152"/>
      <c r="X66" s="152"/>
      <c r="Y66" s="152"/>
      <c r="Z66" s="152"/>
      <c r="AA66" s="152"/>
      <c r="AB66" s="152"/>
      <c r="AC66" s="347"/>
      <c r="AD66" s="152"/>
      <c r="AE66" s="152"/>
      <c r="AF66" s="152"/>
      <c r="AG66" s="152"/>
      <c r="AH66" s="152"/>
      <c r="AI66" s="152"/>
      <c r="AJ66" s="347"/>
      <c r="AK66" s="152"/>
      <c r="AL66" s="152"/>
      <c r="AM66" s="295"/>
      <c r="AN66" s="228"/>
      <c r="AO66" s="228"/>
      <c r="AP66" s="228"/>
      <c r="AQ66" s="228"/>
      <c r="AR66" s="228"/>
      <c r="AS66" s="348"/>
      <c r="AT66" s="264">
        <f t="shared" si="39"/>
        <v>0</v>
      </c>
      <c r="AU66" s="259"/>
      <c r="AV66" s="265">
        <f t="shared" si="53"/>
        <v>0</v>
      </c>
      <c r="AX66" s="265">
        <f t="shared" si="57"/>
        <v>0</v>
      </c>
      <c r="AZ66" s="492">
        <f t="shared" si="54"/>
        <v>0</v>
      </c>
      <c r="BB66" s="492">
        <f t="shared" si="55"/>
        <v>0</v>
      </c>
      <c r="BD66" s="265">
        <f t="shared" si="58"/>
        <v>0</v>
      </c>
      <c r="BE66" s="105"/>
      <c r="BF66" s="105"/>
      <c r="BG66" s="105"/>
      <c r="BH66" s="105"/>
      <c r="BI66" s="105"/>
      <c r="BJ66" s="105"/>
    </row>
    <row r="67" spans="2:62" ht="20.100000000000001" hidden="1" customHeight="1" outlineLevel="1">
      <c r="B67" s="212"/>
      <c r="C67" s="908"/>
      <c r="D67" s="909"/>
      <c r="E67" s="909"/>
      <c r="F67" s="910"/>
      <c r="G67" s="890"/>
      <c r="H67" s="891"/>
      <c r="I67" s="152"/>
      <c r="J67" s="152"/>
      <c r="K67" s="152"/>
      <c r="L67" s="152"/>
      <c r="M67" s="152"/>
      <c r="N67" s="152"/>
      <c r="O67" s="152"/>
      <c r="P67" s="153"/>
      <c r="Q67" s="153"/>
      <c r="R67" s="156">
        <f t="shared" si="49"/>
        <v>0</v>
      </c>
      <c r="S67" s="156">
        <f t="shared" si="50"/>
        <v>0</v>
      </c>
      <c r="U67" s="157">
        <f t="shared" si="56"/>
        <v>0</v>
      </c>
      <c r="W67" s="152"/>
      <c r="X67" s="152"/>
      <c r="Y67" s="152"/>
      <c r="Z67" s="152"/>
      <c r="AA67" s="152"/>
      <c r="AB67" s="152"/>
      <c r="AC67" s="347"/>
      <c r="AD67" s="152"/>
      <c r="AE67" s="152"/>
      <c r="AF67" s="152"/>
      <c r="AG67" s="152"/>
      <c r="AH67" s="152"/>
      <c r="AI67" s="152"/>
      <c r="AJ67" s="347"/>
      <c r="AK67" s="152"/>
      <c r="AL67" s="152"/>
      <c r="AM67" s="295"/>
      <c r="AN67" s="228"/>
      <c r="AO67" s="228"/>
      <c r="AP67" s="228"/>
      <c r="AQ67" s="228"/>
      <c r="AR67" s="228"/>
      <c r="AS67" s="348"/>
      <c r="AT67" s="264">
        <f t="shared" si="39"/>
        <v>0</v>
      </c>
      <c r="AU67" s="259"/>
      <c r="AV67" s="265">
        <f t="shared" si="53"/>
        <v>0</v>
      </c>
      <c r="AX67" s="265">
        <f t="shared" si="57"/>
        <v>0</v>
      </c>
      <c r="AZ67" s="492">
        <f t="shared" si="54"/>
        <v>0</v>
      </c>
      <c r="BB67" s="492">
        <f t="shared" si="55"/>
        <v>0</v>
      </c>
      <c r="BD67" s="265">
        <f t="shared" si="58"/>
        <v>0</v>
      </c>
      <c r="BE67" s="105"/>
      <c r="BF67" s="105"/>
      <c r="BG67" s="105"/>
      <c r="BH67" s="105"/>
      <c r="BI67" s="105"/>
      <c r="BJ67" s="105"/>
    </row>
    <row r="68" spans="2:62" ht="20.100000000000001" hidden="1" customHeight="1" outlineLevel="1">
      <c r="B68" s="212"/>
      <c r="C68" s="908"/>
      <c r="D68" s="909"/>
      <c r="E68" s="909"/>
      <c r="F68" s="910"/>
      <c r="G68" s="890"/>
      <c r="H68" s="891"/>
      <c r="I68" s="152"/>
      <c r="J68" s="152"/>
      <c r="K68" s="152"/>
      <c r="L68" s="152"/>
      <c r="M68" s="152"/>
      <c r="N68" s="152"/>
      <c r="O68" s="152"/>
      <c r="P68" s="153"/>
      <c r="Q68" s="153"/>
      <c r="R68" s="156">
        <f t="shared" si="49"/>
        <v>0</v>
      </c>
      <c r="S68" s="156">
        <f t="shared" si="50"/>
        <v>0</v>
      </c>
      <c r="U68" s="157">
        <f t="shared" si="56"/>
        <v>0</v>
      </c>
      <c r="W68" s="152"/>
      <c r="X68" s="152"/>
      <c r="Y68" s="152"/>
      <c r="Z68" s="152"/>
      <c r="AA68" s="152"/>
      <c r="AB68" s="152"/>
      <c r="AC68" s="347"/>
      <c r="AD68" s="152"/>
      <c r="AE68" s="152"/>
      <c r="AF68" s="152"/>
      <c r="AG68" s="152"/>
      <c r="AH68" s="152"/>
      <c r="AI68" s="152"/>
      <c r="AJ68" s="347"/>
      <c r="AK68" s="152"/>
      <c r="AL68" s="152"/>
      <c r="AM68" s="295"/>
      <c r="AN68" s="228"/>
      <c r="AO68" s="228"/>
      <c r="AP68" s="228"/>
      <c r="AQ68" s="228"/>
      <c r="AR68" s="228"/>
      <c r="AS68" s="348"/>
      <c r="AT68" s="264">
        <f t="shared" si="39"/>
        <v>0</v>
      </c>
      <c r="AU68" s="259"/>
      <c r="AV68" s="265">
        <f t="shared" si="53"/>
        <v>0</v>
      </c>
      <c r="AX68" s="265">
        <f t="shared" si="57"/>
        <v>0</v>
      </c>
      <c r="AZ68" s="492">
        <f t="shared" si="54"/>
        <v>0</v>
      </c>
      <c r="BB68" s="492">
        <f t="shared" si="55"/>
        <v>0</v>
      </c>
      <c r="BD68" s="265">
        <f t="shared" si="58"/>
        <v>0</v>
      </c>
      <c r="BE68" s="105"/>
      <c r="BF68" s="105"/>
      <c r="BG68" s="105"/>
      <c r="BH68" s="105"/>
      <c r="BI68" s="105"/>
      <c r="BJ68" s="105"/>
    </row>
    <row r="69" spans="2:62" ht="20.100000000000001" hidden="1" customHeight="1" outlineLevel="1">
      <c r="B69" s="212"/>
      <c r="C69" s="908"/>
      <c r="D69" s="909"/>
      <c r="E69" s="909"/>
      <c r="F69" s="910"/>
      <c r="G69" s="890"/>
      <c r="H69" s="891"/>
      <c r="I69" s="152"/>
      <c r="J69" s="152"/>
      <c r="K69" s="152"/>
      <c r="L69" s="152"/>
      <c r="M69" s="152"/>
      <c r="N69" s="152"/>
      <c r="O69" s="152"/>
      <c r="P69" s="153"/>
      <c r="Q69" s="153"/>
      <c r="R69" s="156">
        <f t="shared" si="49"/>
        <v>0</v>
      </c>
      <c r="S69" s="156">
        <f t="shared" si="50"/>
        <v>0</v>
      </c>
      <c r="U69" s="157">
        <f t="shared" si="56"/>
        <v>0</v>
      </c>
      <c r="W69" s="152"/>
      <c r="X69" s="152"/>
      <c r="Y69" s="152"/>
      <c r="Z69" s="152"/>
      <c r="AA69" s="152"/>
      <c r="AB69" s="152"/>
      <c r="AC69" s="347"/>
      <c r="AD69" s="152"/>
      <c r="AE69" s="152"/>
      <c r="AF69" s="152"/>
      <c r="AG69" s="152"/>
      <c r="AH69" s="152"/>
      <c r="AI69" s="152"/>
      <c r="AJ69" s="347"/>
      <c r="AK69" s="152"/>
      <c r="AL69" s="152"/>
      <c r="AM69" s="295"/>
      <c r="AN69" s="228"/>
      <c r="AO69" s="228"/>
      <c r="AP69" s="228"/>
      <c r="AQ69" s="228"/>
      <c r="AR69" s="228"/>
      <c r="AS69" s="348"/>
      <c r="AT69" s="264">
        <f t="shared" si="39"/>
        <v>0</v>
      </c>
      <c r="AU69" s="259"/>
      <c r="AV69" s="265">
        <f t="shared" si="53"/>
        <v>0</v>
      </c>
      <c r="AX69" s="265">
        <f t="shared" si="57"/>
        <v>0</v>
      </c>
      <c r="AZ69" s="492">
        <f t="shared" si="54"/>
        <v>0</v>
      </c>
      <c r="BB69" s="492">
        <f t="shared" si="55"/>
        <v>0</v>
      </c>
      <c r="BD69" s="265">
        <f t="shared" si="58"/>
        <v>0</v>
      </c>
      <c r="BE69" s="105"/>
      <c r="BF69" s="105"/>
      <c r="BG69" s="105"/>
      <c r="BH69" s="105"/>
      <c r="BI69" s="105"/>
      <c r="BJ69" s="105"/>
    </row>
    <row r="70" spans="2:62" ht="20.100000000000001" hidden="1" customHeight="1" outlineLevel="1">
      <c r="B70" s="212"/>
      <c r="C70" s="908"/>
      <c r="D70" s="909"/>
      <c r="E70" s="909"/>
      <c r="F70" s="910"/>
      <c r="G70" s="890"/>
      <c r="H70" s="891"/>
      <c r="I70" s="152"/>
      <c r="J70" s="152"/>
      <c r="K70" s="152"/>
      <c r="L70" s="152"/>
      <c r="M70" s="152"/>
      <c r="N70" s="152"/>
      <c r="O70" s="152"/>
      <c r="P70" s="153"/>
      <c r="Q70" s="153"/>
      <c r="R70" s="156">
        <f t="shared" si="49"/>
        <v>0</v>
      </c>
      <c r="S70" s="156">
        <f t="shared" si="50"/>
        <v>0</v>
      </c>
      <c r="U70" s="157">
        <f t="shared" si="56"/>
        <v>0</v>
      </c>
      <c r="W70" s="152"/>
      <c r="X70" s="152"/>
      <c r="Y70" s="152"/>
      <c r="Z70" s="152"/>
      <c r="AA70" s="152"/>
      <c r="AB70" s="152"/>
      <c r="AC70" s="347"/>
      <c r="AD70" s="152"/>
      <c r="AE70" s="152"/>
      <c r="AF70" s="152"/>
      <c r="AG70" s="152"/>
      <c r="AH70" s="152"/>
      <c r="AI70" s="152"/>
      <c r="AJ70" s="347"/>
      <c r="AK70" s="152"/>
      <c r="AL70" s="152"/>
      <c r="AM70" s="295"/>
      <c r="AN70" s="228"/>
      <c r="AO70" s="228"/>
      <c r="AP70" s="228"/>
      <c r="AQ70" s="228"/>
      <c r="AR70" s="228"/>
      <c r="AS70" s="348"/>
      <c r="AT70" s="264">
        <f t="shared" si="39"/>
        <v>0</v>
      </c>
      <c r="AU70" s="259"/>
      <c r="AV70" s="265">
        <f t="shared" si="53"/>
        <v>0</v>
      </c>
      <c r="AX70" s="265">
        <f t="shared" si="57"/>
        <v>0</v>
      </c>
      <c r="AZ70" s="492">
        <f t="shared" si="54"/>
        <v>0</v>
      </c>
      <c r="BB70" s="492">
        <f t="shared" si="55"/>
        <v>0</v>
      </c>
      <c r="BD70" s="265">
        <f t="shared" si="58"/>
        <v>0</v>
      </c>
      <c r="BE70" s="105"/>
      <c r="BF70" s="105"/>
      <c r="BG70" s="105"/>
      <c r="BH70" s="105"/>
      <c r="BI70" s="105"/>
      <c r="BJ70" s="105"/>
    </row>
    <row r="71" spans="2:62" ht="20.100000000000001" hidden="1" customHeight="1" outlineLevel="1">
      <c r="B71" s="212"/>
      <c r="C71" s="908"/>
      <c r="D71" s="909"/>
      <c r="E71" s="909"/>
      <c r="F71" s="910"/>
      <c r="G71" s="890"/>
      <c r="H71" s="891"/>
      <c r="I71" s="152"/>
      <c r="J71" s="152"/>
      <c r="K71" s="152"/>
      <c r="L71" s="152"/>
      <c r="M71" s="152"/>
      <c r="N71" s="152"/>
      <c r="O71" s="152"/>
      <c r="P71" s="153"/>
      <c r="Q71" s="153"/>
      <c r="R71" s="156">
        <f t="shared" si="49"/>
        <v>0</v>
      </c>
      <c r="S71" s="156">
        <f t="shared" si="50"/>
        <v>0</v>
      </c>
      <c r="U71" s="157">
        <f t="shared" si="56"/>
        <v>0</v>
      </c>
      <c r="W71" s="152"/>
      <c r="X71" s="152"/>
      <c r="Y71" s="152"/>
      <c r="Z71" s="152"/>
      <c r="AA71" s="152"/>
      <c r="AB71" s="152"/>
      <c r="AC71" s="347"/>
      <c r="AD71" s="152"/>
      <c r="AE71" s="152"/>
      <c r="AF71" s="152"/>
      <c r="AG71" s="152"/>
      <c r="AH71" s="152"/>
      <c r="AI71" s="152"/>
      <c r="AJ71" s="347"/>
      <c r="AK71" s="152"/>
      <c r="AL71" s="152"/>
      <c r="AM71" s="295"/>
      <c r="AN71" s="228"/>
      <c r="AO71" s="228"/>
      <c r="AP71" s="228"/>
      <c r="AQ71" s="228"/>
      <c r="AR71" s="228"/>
      <c r="AS71" s="348"/>
      <c r="AT71" s="264">
        <f t="shared" si="39"/>
        <v>0</v>
      </c>
      <c r="AU71" s="259"/>
      <c r="AV71" s="265">
        <f t="shared" si="53"/>
        <v>0</v>
      </c>
      <c r="AX71" s="265">
        <f t="shared" si="57"/>
        <v>0</v>
      </c>
      <c r="AZ71" s="492">
        <f t="shared" si="54"/>
        <v>0</v>
      </c>
      <c r="BB71" s="492">
        <f t="shared" si="55"/>
        <v>0</v>
      </c>
      <c r="BD71" s="265">
        <f t="shared" si="58"/>
        <v>0</v>
      </c>
      <c r="BE71" s="105"/>
      <c r="BF71" s="105"/>
      <c r="BG71" s="105"/>
      <c r="BH71" s="105"/>
      <c r="BI71" s="105"/>
      <c r="BJ71" s="105"/>
    </row>
    <row r="72" spans="2:62" ht="20.100000000000001" hidden="1" customHeight="1" outlineLevel="1">
      <c r="B72" s="212"/>
      <c r="C72" s="908"/>
      <c r="D72" s="909"/>
      <c r="E72" s="909"/>
      <c r="F72" s="910"/>
      <c r="G72" s="890"/>
      <c r="H72" s="891"/>
      <c r="I72" s="152"/>
      <c r="J72" s="152"/>
      <c r="K72" s="152"/>
      <c r="L72" s="152"/>
      <c r="M72" s="152"/>
      <c r="N72" s="152"/>
      <c r="O72" s="152"/>
      <c r="P72" s="153"/>
      <c r="Q72" s="153"/>
      <c r="R72" s="156">
        <f t="shared" si="49"/>
        <v>0</v>
      </c>
      <c r="S72" s="156">
        <f t="shared" si="50"/>
        <v>0</v>
      </c>
      <c r="U72" s="157">
        <f t="shared" si="56"/>
        <v>0</v>
      </c>
      <c r="W72" s="152"/>
      <c r="X72" s="152"/>
      <c r="Y72" s="152"/>
      <c r="Z72" s="152"/>
      <c r="AA72" s="152"/>
      <c r="AB72" s="152"/>
      <c r="AC72" s="347"/>
      <c r="AD72" s="152"/>
      <c r="AE72" s="152"/>
      <c r="AF72" s="152"/>
      <c r="AG72" s="152"/>
      <c r="AH72" s="152"/>
      <c r="AI72" s="152"/>
      <c r="AJ72" s="347"/>
      <c r="AK72" s="152"/>
      <c r="AL72" s="152"/>
      <c r="AM72" s="295"/>
      <c r="AN72" s="228"/>
      <c r="AO72" s="228"/>
      <c r="AP72" s="228"/>
      <c r="AQ72" s="228"/>
      <c r="AR72" s="228"/>
      <c r="AS72" s="348"/>
      <c r="AT72" s="264">
        <f t="shared" si="39"/>
        <v>0</v>
      </c>
      <c r="AU72" s="259"/>
      <c r="AV72" s="265">
        <f t="shared" si="53"/>
        <v>0</v>
      </c>
      <c r="AX72" s="265">
        <f t="shared" si="57"/>
        <v>0</v>
      </c>
      <c r="AZ72" s="492">
        <f t="shared" si="54"/>
        <v>0</v>
      </c>
      <c r="BB72" s="492">
        <f t="shared" si="55"/>
        <v>0</v>
      </c>
      <c r="BD72" s="265">
        <f t="shared" si="58"/>
        <v>0</v>
      </c>
      <c r="BE72" s="105"/>
      <c r="BF72" s="105"/>
      <c r="BG72" s="105"/>
      <c r="BH72" s="105"/>
      <c r="BI72" s="105"/>
      <c r="BJ72" s="105"/>
    </row>
    <row r="73" spans="2:62" ht="20.100000000000001" hidden="1" customHeight="1" outlineLevel="1">
      <c r="B73" s="212"/>
      <c r="C73" s="908"/>
      <c r="D73" s="909"/>
      <c r="E73" s="909"/>
      <c r="F73" s="910"/>
      <c r="G73" s="890"/>
      <c r="H73" s="891"/>
      <c r="I73" s="152"/>
      <c r="J73" s="152"/>
      <c r="K73" s="152"/>
      <c r="L73" s="152"/>
      <c r="M73" s="152"/>
      <c r="N73" s="152"/>
      <c r="O73" s="152"/>
      <c r="P73" s="153"/>
      <c r="Q73" s="153"/>
      <c r="R73" s="156">
        <f t="shared" si="49"/>
        <v>0</v>
      </c>
      <c r="S73" s="156">
        <f t="shared" si="50"/>
        <v>0</v>
      </c>
      <c r="U73" s="157">
        <f t="shared" si="56"/>
        <v>0</v>
      </c>
      <c r="W73" s="152"/>
      <c r="X73" s="152"/>
      <c r="Y73" s="152"/>
      <c r="Z73" s="152"/>
      <c r="AA73" s="152"/>
      <c r="AB73" s="152"/>
      <c r="AC73" s="347"/>
      <c r="AD73" s="152"/>
      <c r="AE73" s="152"/>
      <c r="AF73" s="152"/>
      <c r="AG73" s="152"/>
      <c r="AH73" s="152"/>
      <c r="AI73" s="152"/>
      <c r="AJ73" s="347"/>
      <c r="AK73" s="152"/>
      <c r="AL73" s="152"/>
      <c r="AM73" s="295"/>
      <c r="AN73" s="228"/>
      <c r="AO73" s="228"/>
      <c r="AP73" s="228"/>
      <c r="AQ73" s="228"/>
      <c r="AR73" s="228"/>
      <c r="AS73" s="348"/>
      <c r="AT73" s="264">
        <f t="shared" si="39"/>
        <v>0</v>
      </c>
      <c r="AU73" s="259"/>
      <c r="AV73" s="265">
        <f t="shared" si="53"/>
        <v>0</v>
      </c>
      <c r="AX73" s="265">
        <f t="shared" si="57"/>
        <v>0</v>
      </c>
      <c r="AZ73" s="492">
        <f t="shared" si="54"/>
        <v>0</v>
      </c>
      <c r="BB73" s="492">
        <f t="shared" si="55"/>
        <v>0</v>
      </c>
      <c r="BD73" s="265">
        <f t="shared" si="58"/>
        <v>0</v>
      </c>
      <c r="BE73" s="105"/>
      <c r="BF73" s="105"/>
      <c r="BG73" s="105"/>
      <c r="BH73" s="105"/>
      <c r="BI73" s="105"/>
      <c r="BJ73" s="105"/>
    </row>
    <row r="74" spans="2:62" ht="20.100000000000001" hidden="1" customHeight="1" outlineLevel="1">
      <c r="B74" s="212"/>
      <c r="C74" s="908"/>
      <c r="D74" s="909"/>
      <c r="E74" s="909"/>
      <c r="F74" s="910"/>
      <c r="G74" s="890"/>
      <c r="H74" s="891"/>
      <c r="I74" s="152"/>
      <c r="J74" s="152"/>
      <c r="K74" s="152"/>
      <c r="L74" s="152"/>
      <c r="M74" s="152"/>
      <c r="N74" s="152"/>
      <c r="O74" s="152"/>
      <c r="P74" s="153"/>
      <c r="Q74" s="153"/>
      <c r="R74" s="156">
        <f t="shared" si="49"/>
        <v>0</v>
      </c>
      <c r="S74" s="156">
        <f t="shared" si="50"/>
        <v>0</v>
      </c>
      <c r="U74" s="157">
        <f t="shared" si="56"/>
        <v>0</v>
      </c>
      <c r="W74" s="152"/>
      <c r="X74" s="152"/>
      <c r="Y74" s="152"/>
      <c r="Z74" s="152"/>
      <c r="AA74" s="152"/>
      <c r="AB74" s="152"/>
      <c r="AC74" s="347"/>
      <c r="AD74" s="152"/>
      <c r="AE74" s="152"/>
      <c r="AF74" s="152"/>
      <c r="AG74" s="152"/>
      <c r="AH74" s="152"/>
      <c r="AI74" s="152"/>
      <c r="AJ74" s="347"/>
      <c r="AK74" s="152"/>
      <c r="AL74" s="152"/>
      <c r="AM74" s="295"/>
      <c r="AN74" s="228"/>
      <c r="AO74" s="228"/>
      <c r="AP74" s="228"/>
      <c r="AQ74" s="228"/>
      <c r="AR74" s="228"/>
      <c r="AS74" s="348"/>
      <c r="AT74" s="264">
        <f t="shared" si="39"/>
        <v>0</v>
      </c>
      <c r="AU74" s="259"/>
      <c r="AV74" s="265">
        <f t="shared" si="53"/>
        <v>0</v>
      </c>
      <c r="AX74" s="265">
        <f t="shared" si="57"/>
        <v>0</v>
      </c>
      <c r="AZ74" s="492">
        <f t="shared" si="54"/>
        <v>0</v>
      </c>
      <c r="BB74" s="492">
        <f t="shared" si="55"/>
        <v>0</v>
      </c>
      <c r="BD74" s="265">
        <f t="shared" si="58"/>
        <v>0</v>
      </c>
      <c r="BE74" s="105"/>
      <c r="BF74" s="105"/>
      <c r="BG74" s="105"/>
      <c r="BH74" s="105"/>
      <c r="BI74" s="105"/>
      <c r="BJ74" s="105"/>
    </row>
    <row r="75" spans="2:62" ht="20.100000000000001" hidden="1" customHeight="1" outlineLevel="1">
      <c r="B75" s="212"/>
      <c r="C75" s="908"/>
      <c r="D75" s="909"/>
      <c r="E75" s="909"/>
      <c r="F75" s="910"/>
      <c r="G75" s="890"/>
      <c r="H75" s="891"/>
      <c r="I75" s="152"/>
      <c r="J75" s="152"/>
      <c r="K75" s="152"/>
      <c r="L75" s="152"/>
      <c r="M75" s="152"/>
      <c r="N75" s="152"/>
      <c r="O75" s="152"/>
      <c r="P75" s="153"/>
      <c r="Q75" s="153"/>
      <c r="R75" s="156">
        <f t="shared" si="49"/>
        <v>0</v>
      </c>
      <c r="S75" s="156">
        <f t="shared" si="50"/>
        <v>0</v>
      </c>
      <c r="U75" s="157">
        <f t="shared" si="56"/>
        <v>0</v>
      </c>
      <c r="W75" s="152"/>
      <c r="X75" s="152"/>
      <c r="Y75" s="152"/>
      <c r="Z75" s="152"/>
      <c r="AA75" s="152"/>
      <c r="AB75" s="152"/>
      <c r="AC75" s="347"/>
      <c r="AD75" s="152"/>
      <c r="AE75" s="152"/>
      <c r="AF75" s="152"/>
      <c r="AG75" s="152"/>
      <c r="AH75" s="152"/>
      <c r="AI75" s="152"/>
      <c r="AJ75" s="347"/>
      <c r="AK75" s="152"/>
      <c r="AL75" s="152"/>
      <c r="AM75" s="295"/>
      <c r="AN75" s="228"/>
      <c r="AO75" s="228"/>
      <c r="AP75" s="228"/>
      <c r="AQ75" s="228"/>
      <c r="AR75" s="228"/>
      <c r="AS75" s="348"/>
      <c r="AT75" s="264">
        <f t="shared" si="39"/>
        <v>0</v>
      </c>
      <c r="AU75" s="259"/>
      <c r="AV75" s="265">
        <f t="shared" si="53"/>
        <v>0</v>
      </c>
      <c r="AX75" s="265">
        <f t="shared" si="57"/>
        <v>0</v>
      </c>
      <c r="AZ75" s="492">
        <f t="shared" si="54"/>
        <v>0</v>
      </c>
      <c r="BB75" s="492">
        <f t="shared" si="55"/>
        <v>0</v>
      </c>
      <c r="BD75" s="265">
        <f t="shared" si="58"/>
        <v>0</v>
      </c>
      <c r="BE75" s="105"/>
      <c r="BF75" s="105"/>
      <c r="BG75" s="105"/>
      <c r="BH75" s="105"/>
      <c r="BI75" s="105"/>
      <c r="BJ75" s="105"/>
    </row>
    <row r="76" spans="2:62" ht="20.100000000000001" hidden="1" customHeight="1" outlineLevel="1">
      <c r="B76" s="212"/>
      <c r="C76" s="908"/>
      <c r="D76" s="909"/>
      <c r="E76" s="909"/>
      <c r="F76" s="910"/>
      <c r="G76" s="890"/>
      <c r="H76" s="891"/>
      <c r="I76" s="152"/>
      <c r="J76" s="152"/>
      <c r="K76" s="152"/>
      <c r="L76" s="152"/>
      <c r="M76" s="152"/>
      <c r="N76" s="152"/>
      <c r="O76" s="152"/>
      <c r="P76" s="153"/>
      <c r="Q76" s="153"/>
      <c r="R76" s="156">
        <f t="shared" si="49"/>
        <v>0</v>
      </c>
      <c r="S76" s="156">
        <f t="shared" si="50"/>
        <v>0</v>
      </c>
      <c r="U76" s="157">
        <f t="shared" si="56"/>
        <v>0</v>
      </c>
      <c r="W76" s="152"/>
      <c r="X76" s="152"/>
      <c r="Y76" s="152"/>
      <c r="Z76" s="152"/>
      <c r="AA76" s="152"/>
      <c r="AB76" s="152"/>
      <c r="AC76" s="347"/>
      <c r="AD76" s="152"/>
      <c r="AE76" s="152"/>
      <c r="AF76" s="152"/>
      <c r="AG76" s="152"/>
      <c r="AH76" s="152"/>
      <c r="AI76" s="152"/>
      <c r="AJ76" s="347"/>
      <c r="AK76" s="152"/>
      <c r="AL76" s="152"/>
      <c r="AM76" s="295"/>
      <c r="AN76" s="228"/>
      <c r="AO76" s="228"/>
      <c r="AP76" s="228"/>
      <c r="AQ76" s="228"/>
      <c r="AR76" s="228"/>
      <c r="AS76" s="348"/>
      <c r="AT76" s="264">
        <f t="shared" si="39"/>
        <v>0</v>
      </c>
      <c r="AU76" s="259"/>
      <c r="AV76" s="265">
        <f t="shared" si="53"/>
        <v>0</v>
      </c>
      <c r="AX76" s="265">
        <f t="shared" si="57"/>
        <v>0</v>
      </c>
      <c r="AZ76" s="492">
        <f t="shared" si="54"/>
        <v>0</v>
      </c>
      <c r="BB76" s="492">
        <f t="shared" si="55"/>
        <v>0</v>
      </c>
      <c r="BD76" s="265">
        <f t="shared" si="58"/>
        <v>0</v>
      </c>
      <c r="BE76" s="105"/>
      <c r="BF76" s="105"/>
      <c r="BG76" s="105"/>
      <c r="BH76" s="105"/>
      <c r="BI76" s="105"/>
      <c r="BJ76" s="105"/>
    </row>
    <row r="77" spans="2:62" ht="20.100000000000001" hidden="1" customHeight="1" outlineLevel="1">
      <c r="B77" s="212"/>
      <c r="C77" s="908"/>
      <c r="D77" s="909"/>
      <c r="E77" s="909"/>
      <c r="F77" s="910"/>
      <c r="G77" s="890"/>
      <c r="H77" s="891"/>
      <c r="I77" s="152"/>
      <c r="J77" s="152"/>
      <c r="K77" s="152"/>
      <c r="L77" s="152"/>
      <c r="M77" s="152"/>
      <c r="N77" s="152"/>
      <c r="O77" s="152"/>
      <c r="P77" s="153"/>
      <c r="Q77" s="153"/>
      <c r="R77" s="156">
        <f t="shared" si="49"/>
        <v>0</v>
      </c>
      <c r="S77" s="156">
        <f t="shared" si="50"/>
        <v>0</v>
      </c>
      <c r="U77" s="157">
        <f t="shared" si="56"/>
        <v>0</v>
      </c>
      <c r="W77" s="152"/>
      <c r="X77" s="152"/>
      <c r="Y77" s="152"/>
      <c r="Z77" s="152"/>
      <c r="AA77" s="152"/>
      <c r="AB77" s="152"/>
      <c r="AC77" s="347"/>
      <c r="AD77" s="152"/>
      <c r="AE77" s="152"/>
      <c r="AF77" s="152"/>
      <c r="AG77" s="152"/>
      <c r="AH77" s="152"/>
      <c r="AI77" s="152"/>
      <c r="AJ77" s="347"/>
      <c r="AK77" s="152"/>
      <c r="AL77" s="152"/>
      <c r="AM77" s="295"/>
      <c r="AN77" s="228"/>
      <c r="AO77" s="228"/>
      <c r="AP77" s="228"/>
      <c r="AQ77" s="228"/>
      <c r="AR77" s="228"/>
      <c r="AS77" s="348"/>
      <c r="AT77" s="264">
        <f t="shared" si="39"/>
        <v>0</v>
      </c>
      <c r="AU77" s="259"/>
      <c r="AV77" s="265">
        <f t="shared" si="53"/>
        <v>0</v>
      </c>
      <c r="AX77" s="265">
        <f t="shared" si="57"/>
        <v>0</v>
      </c>
      <c r="AZ77" s="492">
        <f t="shared" si="54"/>
        <v>0</v>
      </c>
      <c r="BB77" s="492">
        <f t="shared" si="55"/>
        <v>0</v>
      </c>
      <c r="BD77" s="265">
        <f t="shared" si="58"/>
        <v>0</v>
      </c>
      <c r="BE77" s="105"/>
      <c r="BF77" s="105"/>
      <c r="BG77" s="105"/>
      <c r="BH77" s="105"/>
      <c r="BI77" s="105"/>
      <c r="BJ77" s="105"/>
    </row>
    <row r="78" spans="2:62" ht="20.100000000000001" hidden="1" customHeight="1" outlineLevel="1">
      <c r="B78" s="212"/>
      <c r="C78" s="908"/>
      <c r="D78" s="909"/>
      <c r="E78" s="909"/>
      <c r="F78" s="910"/>
      <c r="G78" s="890"/>
      <c r="H78" s="891"/>
      <c r="I78" s="152"/>
      <c r="J78" s="152"/>
      <c r="K78" s="152"/>
      <c r="L78" s="152"/>
      <c r="M78" s="152"/>
      <c r="N78" s="152"/>
      <c r="O78" s="152"/>
      <c r="P78" s="153"/>
      <c r="Q78" s="153"/>
      <c r="R78" s="156">
        <f t="shared" si="49"/>
        <v>0</v>
      </c>
      <c r="S78" s="156">
        <f t="shared" si="50"/>
        <v>0</v>
      </c>
      <c r="U78" s="157">
        <f t="shared" si="56"/>
        <v>0</v>
      </c>
      <c r="W78" s="152"/>
      <c r="X78" s="152"/>
      <c r="Y78" s="152"/>
      <c r="Z78" s="152"/>
      <c r="AA78" s="152"/>
      <c r="AB78" s="152"/>
      <c r="AC78" s="347"/>
      <c r="AD78" s="152"/>
      <c r="AE78" s="152"/>
      <c r="AF78" s="152"/>
      <c r="AG78" s="152"/>
      <c r="AH78" s="152"/>
      <c r="AI78" s="152"/>
      <c r="AJ78" s="347"/>
      <c r="AK78" s="152"/>
      <c r="AL78" s="152"/>
      <c r="AM78" s="295"/>
      <c r="AN78" s="228"/>
      <c r="AO78" s="228"/>
      <c r="AP78" s="228"/>
      <c r="AQ78" s="228"/>
      <c r="AR78" s="228"/>
      <c r="AS78" s="348"/>
      <c r="AT78" s="264">
        <f t="shared" si="39"/>
        <v>0</v>
      </c>
      <c r="AU78" s="259"/>
      <c r="AV78" s="265">
        <f t="shared" si="53"/>
        <v>0</v>
      </c>
      <c r="AX78" s="265">
        <f t="shared" si="57"/>
        <v>0</v>
      </c>
      <c r="AZ78" s="492">
        <f t="shared" si="54"/>
        <v>0</v>
      </c>
      <c r="BB78" s="492">
        <f t="shared" si="55"/>
        <v>0</v>
      </c>
      <c r="BD78" s="265">
        <f t="shared" si="58"/>
        <v>0</v>
      </c>
      <c r="BE78" s="105"/>
      <c r="BF78" s="105"/>
      <c r="BG78" s="105"/>
      <c r="BH78" s="105"/>
      <c r="BI78" s="105"/>
      <c r="BJ78" s="105"/>
    </row>
    <row r="79" spans="2:62" ht="9.9499999999999993" hidden="1" customHeight="1" outlineLevel="1">
      <c r="B79" s="101"/>
      <c r="C79" s="208"/>
      <c r="D79" s="208"/>
      <c r="E79" s="208"/>
      <c r="F79" s="208"/>
      <c r="G79" s="237"/>
      <c r="H79" s="207"/>
      <c r="I79" s="257"/>
      <c r="J79" s="257"/>
      <c r="K79" s="257"/>
      <c r="L79" s="257"/>
      <c r="M79" s="257"/>
      <c r="N79" s="257"/>
      <c r="O79" s="257"/>
      <c r="P79" s="256"/>
      <c r="Q79" s="102"/>
      <c r="R79" s="102"/>
      <c r="S79" s="102"/>
      <c r="U79" s="98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Z79" s="493"/>
      <c r="BE79" s="105"/>
      <c r="BF79" s="105"/>
      <c r="BG79" s="105"/>
      <c r="BH79" s="105"/>
      <c r="BI79" s="105"/>
      <c r="BJ79" s="105"/>
    </row>
    <row r="80" spans="2:62" ht="20.100000000000001" customHeight="1" collapsed="1">
      <c r="B80" s="179">
        <f>B63+1</f>
        <v>5</v>
      </c>
      <c r="C80" s="916"/>
      <c r="D80" s="917"/>
      <c r="E80" s="917"/>
      <c r="F80" s="918"/>
      <c r="G80" s="429"/>
      <c r="H80" s="206">
        <v>1</v>
      </c>
      <c r="I80" s="642">
        <f t="shared" ref="I80" si="59">$H80*SUM(I81:I95)</f>
        <v>0</v>
      </c>
      <c r="J80" s="643">
        <f t="shared" ref="J80:O80" si="60">$H80*SUM(J81:J95)</f>
        <v>0</v>
      </c>
      <c r="K80" s="644">
        <f t="shared" si="60"/>
        <v>0</v>
      </c>
      <c r="L80" s="645">
        <f t="shared" si="60"/>
        <v>0</v>
      </c>
      <c r="M80" s="645">
        <f t="shared" si="60"/>
        <v>0</v>
      </c>
      <c r="N80" s="644">
        <f t="shared" si="60"/>
        <v>0</v>
      </c>
      <c r="O80" s="642">
        <f t="shared" si="60"/>
        <v>0</v>
      </c>
      <c r="P80" s="209">
        <f t="shared" ref="P80:Q80" si="61">$H80*SUM(P81:P95)</f>
        <v>0</v>
      </c>
      <c r="Q80" s="210">
        <f t="shared" si="61"/>
        <v>0</v>
      </c>
      <c r="R80" s="136">
        <f t="shared" ref="R80:R95" si="62">P80*(1+Gewinn)*(1+SicherheitAngebot)</f>
        <v>0</v>
      </c>
      <c r="S80" s="137">
        <f t="shared" ref="S80:S95" si="63">Q80*(1+MGKZ)*(1+Gewinn)*(1+SicherheitAngebot)</f>
        <v>0</v>
      </c>
      <c r="U80" s="10">
        <f>I80*$I$7+J80*$J$7+K80*$K$7+L80*$L$7+M80*$M$7+N80*$N$7+O80*$O$7+R80+S80</f>
        <v>0</v>
      </c>
      <c r="W80" s="646">
        <f t="shared" ref="W80:AB80" si="64">$H80*SUM(W81:W95)</f>
        <v>0</v>
      </c>
      <c r="X80" s="647">
        <f t="shared" si="64"/>
        <v>0</v>
      </c>
      <c r="Y80" s="648">
        <f t="shared" si="64"/>
        <v>0</v>
      </c>
      <c r="Z80" s="649">
        <f t="shared" si="64"/>
        <v>0</v>
      </c>
      <c r="AA80" s="648">
        <f t="shared" si="64"/>
        <v>0</v>
      </c>
      <c r="AB80" s="646">
        <f t="shared" si="64"/>
        <v>0</v>
      </c>
      <c r="AC80" s="258"/>
      <c r="AD80" s="646">
        <f t="shared" ref="AD80:AM80" si="65">$H80*SUM(AD81:AD95)</f>
        <v>0</v>
      </c>
      <c r="AE80" s="647">
        <f t="shared" si="65"/>
        <v>0</v>
      </c>
      <c r="AF80" s="648">
        <f t="shared" si="65"/>
        <v>0</v>
      </c>
      <c r="AG80" s="649">
        <f t="shared" si="65"/>
        <v>0</v>
      </c>
      <c r="AH80" s="648">
        <f t="shared" si="65"/>
        <v>0</v>
      </c>
      <c r="AI80" s="646">
        <f t="shared" si="65"/>
        <v>0</v>
      </c>
      <c r="AJ80" s="258"/>
      <c r="AK80" s="653">
        <f t="shared" si="65"/>
        <v>0</v>
      </c>
      <c r="AL80" s="653">
        <f t="shared" si="65"/>
        <v>0</v>
      </c>
      <c r="AM80" s="653">
        <f t="shared" si="65"/>
        <v>0</v>
      </c>
      <c r="AN80" s="227">
        <f>$H80*SUM(AN81:AN95)*(1+Gewinn)*(1+SicherheitAngebot)</f>
        <v>0</v>
      </c>
      <c r="AO80" s="227">
        <f>$H80*SUM(AO81:AO95)*(1+Gewinn)*(1+SicherheitAngebot)</f>
        <v>0</v>
      </c>
      <c r="AP80" s="227">
        <f>$H80*SUM(AP81:AP95)*(1+Gewinn)*(1+SicherheitAngebot)</f>
        <v>0</v>
      </c>
      <c r="AQ80" s="227">
        <f>$H80*SUM(AQ81:AQ95)*(1+Gewinn)*(1+SicherheitAngebot)</f>
        <v>0</v>
      </c>
      <c r="AR80" s="227">
        <f>$H80*SUM(AR81:AR95)*(1+Gewinn)*(1+SicherheitAngebot)</f>
        <v>0</v>
      </c>
      <c r="AS80" s="262"/>
      <c r="AT80" s="263">
        <f t="shared" si="39"/>
        <v>0</v>
      </c>
      <c r="AU80" s="259"/>
      <c r="AV80" s="491">
        <f>AK80*$AK$7+AL80*$AL$7+AM80*$AM$7+SUM(AN80:AR80)+AT80/Zuschläge_IBN+AT80</f>
        <v>0</v>
      </c>
      <c r="AX80" s="685">
        <f>U80+AV80</f>
        <v>0</v>
      </c>
      <c r="AZ80" s="490">
        <f>IF(H80&gt;0,U80/(1+SicherheitAngebot)*(1+Sicherheit),0)</f>
        <v>0</v>
      </c>
      <c r="BB80" s="490">
        <f>IF(H80&gt;0,AV80/(1+SicherheitAngebot)*(1+Sicherheit),0)</f>
        <v>0</v>
      </c>
      <c r="BD80" s="490">
        <f>AZ80+BB80</f>
        <v>0</v>
      </c>
      <c r="BE80" s="105"/>
      <c r="BF80" s="105"/>
      <c r="BG80" s="105"/>
      <c r="BH80" s="105"/>
      <c r="BI80" s="105"/>
      <c r="BJ80" s="105"/>
    </row>
    <row r="81" spans="2:62" ht="20.100000000000001" hidden="1" customHeight="1" outlineLevel="1">
      <c r="B81" s="99"/>
      <c r="C81" s="908"/>
      <c r="D81" s="909"/>
      <c r="E81" s="909"/>
      <c r="F81" s="910"/>
      <c r="G81" s="890"/>
      <c r="H81" s="901"/>
      <c r="I81" s="152"/>
      <c r="J81" s="152"/>
      <c r="K81" s="152"/>
      <c r="L81" s="152"/>
      <c r="M81" s="152"/>
      <c r="N81" s="152"/>
      <c r="O81" s="152"/>
      <c r="P81" s="153"/>
      <c r="Q81" s="153"/>
      <c r="R81" s="156">
        <f t="shared" si="62"/>
        <v>0</v>
      </c>
      <c r="S81" s="156">
        <f t="shared" si="63"/>
        <v>0</v>
      </c>
      <c r="U81" s="157">
        <f>I81*$I$7+J81*$J$7+K81*$K$7+L81*$L$7+M81*$M$7+N81*$N$7+O81*$O$7+R81+S81</f>
        <v>0</v>
      </c>
      <c r="W81" s="152"/>
      <c r="X81" s="152"/>
      <c r="Y81" s="152"/>
      <c r="Z81" s="152"/>
      <c r="AA81" s="152"/>
      <c r="AB81" s="152"/>
      <c r="AC81" s="347"/>
      <c r="AD81" s="152"/>
      <c r="AE81" s="152"/>
      <c r="AF81" s="152"/>
      <c r="AG81" s="152"/>
      <c r="AH81" s="152"/>
      <c r="AI81" s="152"/>
      <c r="AJ81" s="347"/>
      <c r="AK81" s="152"/>
      <c r="AL81" s="152"/>
      <c r="AM81" s="295"/>
      <c r="AN81" s="228"/>
      <c r="AO81" s="228"/>
      <c r="AP81" s="228"/>
      <c r="AQ81" s="228"/>
      <c r="AR81" s="228"/>
      <c r="AS81" s="348"/>
      <c r="AT81" s="264">
        <f t="shared" si="39"/>
        <v>0</v>
      </c>
      <c r="AU81" s="259"/>
      <c r="AV81" s="265">
        <f t="shared" ref="AV81:AV95" si="66">AK81*$AK$7+AL81*$AL$7+AM81*$AM$7+SUM(AN81:AR81)*(1+Gewinn)*(1+SicherheitAngebot)+AT81/Zuschläge_IBN+AT81</f>
        <v>0</v>
      </c>
      <c r="AX81" s="265">
        <f>U81+AV81</f>
        <v>0</v>
      </c>
      <c r="AZ81" s="492">
        <f t="shared" ref="AZ81:AZ95" si="67">U81/(1+SicherheitAngebot)*(1+Sicherheit)</f>
        <v>0</v>
      </c>
      <c r="BB81" s="492">
        <f t="shared" ref="BB81:BB95" si="68">AV81/(1+SicherheitAngebot)*(1+Sicherheit)</f>
        <v>0</v>
      </c>
      <c r="BD81" s="265">
        <f>AZ81+BB81</f>
        <v>0</v>
      </c>
      <c r="BE81" s="105"/>
      <c r="BF81" s="105"/>
      <c r="BG81" s="105"/>
      <c r="BH81" s="105"/>
      <c r="BI81" s="105"/>
      <c r="BJ81" s="105"/>
    </row>
    <row r="82" spans="2:62" ht="20.100000000000001" hidden="1" customHeight="1" outlineLevel="1">
      <c r="B82" s="100"/>
      <c r="C82" s="908"/>
      <c r="D82" s="909"/>
      <c r="E82" s="909"/>
      <c r="F82" s="910"/>
      <c r="G82" s="890"/>
      <c r="H82" s="891"/>
      <c r="I82" s="152"/>
      <c r="J82" s="152"/>
      <c r="K82" s="152"/>
      <c r="L82" s="152"/>
      <c r="M82" s="152"/>
      <c r="N82" s="152"/>
      <c r="O82" s="152"/>
      <c r="P82" s="153"/>
      <c r="Q82" s="153"/>
      <c r="R82" s="156">
        <f t="shared" si="62"/>
        <v>0</v>
      </c>
      <c r="S82" s="156">
        <f t="shared" si="63"/>
        <v>0</v>
      </c>
      <c r="U82" s="157">
        <f t="shared" ref="U82:U95" si="69">I82*$I$7+J82*$J$7+K82*$K$7+L82*$L$7+M82*$M$7+N82*$N$7+O82*$O$7+R82+S82</f>
        <v>0</v>
      </c>
      <c r="W82" s="152"/>
      <c r="X82" s="152"/>
      <c r="Y82" s="152"/>
      <c r="Z82" s="152"/>
      <c r="AA82" s="152"/>
      <c r="AB82" s="152"/>
      <c r="AC82" s="347"/>
      <c r="AD82" s="152"/>
      <c r="AE82" s="152"/>
      <c r="AF82" s="152"/>
      <c r="AG82" s="152"/>
      <c r="AH82" s="152"/>
      <c r="AI82" s="152"/>
      <c r="AJ82" s="347"/>
      <c r="AK82" s="152"/>
      <c r="AL82" s="152"/>
      <c r="AM82" s="295"/>
      <c r="AN82" s="228"/>
      <c r="AO82" s="228"/>
      <c r="AP82" s="228"/>
      <c r="AQ82" s="228"/>
      <c r="AR82" s="228"/>
      <c r="AS82" s="348"/>
      <c r="AT82" s="264">
        <f t="shared" si="39"/>
        <v>0</v>
      </c>
      <c r="AU82" s="259"/>
      <c r="AV82" s="265">
        <f t="shared" si="66"/>
        <v>0</v>
      </c>
      <c r="AX82" s="265">
        <f t="shared" ref="AX82:AX95" si="70">U82+AV82</f>
        <v>0</v>
      </c>
      <c r="AZ82" s="492">
        <f t="shared" si="67"/>
        <v>0</v>
      </c>
      <c r="BB82" s="492">
        <f t="shared" si="68"/>
        <v>0</v>
      </c>
      <c r="BD82" s="265">
        <f t="shared" ref="BD82:BD95" si="71">AZ82+BB82</f>
        <v>0</v>
      </c>
      <c r="BE82" s="105"/>
      <c r="BF82" s="105"/>
      <c r="BG82" s="105"/>
      <c r="BH82" s="105"/>
      <c r="BI82" s="105"/>
      <c r="BJ82" s="105"/>
    </row>
    <row r="83" spans="2:62" ht="20.100000000000001" hidden="1" customHeight="1" outlineLevel="1">
      <c r="B83" s="100"/>
      <c r="C83" s="908"/>
      <c r="D83" s="909"/>
      <c r="E83" s="909"/>
      <c r="F83" s="910"/>
      <c r="G83" s="890"/>
      <c r="H83" s="891"/>
      <c r="I83" s="152"/>
      <c r="J83" s="152"/>
      <c r="K83" s="152"/>
      <c r="L83" s="152"/>
      <c r="M83" s="152"/>
      <c r="N83" s="152"/>
      <c r="O83" s="152"/>
      <c r="P83" s="153"/>
      <c r="Q83" s="153"/>
      <c r="R83" s="156">
        <f t="shared" si="62"/>
        <v>0</v>
      </c>
      <c r="S83" s="156">
        <f t="shared" si="63"/>
        <v>0</v>
      </c>
      <c r="U83" s="157">
        <f t="shared" si="69"/>
        <v>0</v>
      </c>
      <c r="W83" s="152"/>
      <c r="X83" s="152"/>
      <c r="Y83" s="152"/>
      <c r="Z83" s="152"/>
      <c r="AA83" s="152"/>
      <c r="AB83" s="152"/>
      <c r="AC83" s="347"/>
      <c r="AD83" s="152"/>
      <c r="AE83" s="152"/>
      <c r="AF83" s="152"/>
      <c r="AG83" s="152"/>
      <c r="AH83" s="152"/>
      <c r="AI83" s="152"/>
      <c r="AJ83" s="347"/>
      <c r="AK83" s="152"/>
      <c r="AL83" s="152"/>
      <c r="AM83" s="295"/>
      <c r="AN83" s="228"/>
      <c r="AO83" s="228"/>
      <c r="AP83" s="228"/>
      <c r="AQ83" s="228"/>
      <c r="AR83" s="228"/>
      <c r="AS83" s="348"/>
      <c r="AT83" s="264">
        <f t="shared" si="39"/>
        <v>0</v>
      </c>
      <c r="AU83" s="259"/>
      <c r="AV83" s="265">
        <f t="shared" si="66"/>
        <v>0</v>
      </c>
      <c r="AX83" s="265">
        <f t="shared" si="70"/>
        <v>0</v>
      </c>
      <c r="AZ83" s="492">
        <f t="shared" si="67"/>
        <v>0</v>
      </c>
      <c r="BB83" s="492">
        <f t="shared" si="68"/>
        <v>0</v>
      </c>
      <c r="BD83" s="265">
        <f t="shared" si="71"/>
        <v>0</v>
      </c>
      <c r="BE83" s="105"/>
      <c r="BF83" s="105"/>
      <c r="BG83" s="105"/>
      <c r="BH83" s="105"/>
      <c r="BI83" s="105"/>
      <c r="BJ83" s="105"/>
    </row>
    <row r="84" spans="2:62" ht="20.100000000000001" hidden="1" customHeight="1" outlineLevel="1">
      <c r="B84" s="100"/>
      <c r="C84" s="908"/>
      <c r="D84" s="909"/>
      <c r="E84" s="909"/>
      <c r="F84" s="910"/>
      <c r="G84" s="890"/>
      <c r="H84" s="891"/>
      <c r="I84" s="152"/>
      <c r="J84" s="152"/>
      <c r="K84" s="152"/>
      <c r="L84" s="152"/>
      <c r="M84" s="152"/>
      <c r="N84" s="152"/>
      <c r="O84" s="152"/>
      <c r="P84" s="153"/>
      <c r="Q84" s="153"/>
      <c r="R84" s="156">
        <f t="shared" si="62"/>
        <v>0</v>
      </c>
      <c r="S84" s="156">
        <f t="shared" si="63"/>
        <v>0</v>
      </c>
      <c r="U84" s="157">
        <f t="shared" si="69"/>
        <v>0</v>
      </c>
      <c r="W84" s="152"/>
      <c r="X84" s="152"/>
      <c r="Y84" s="152"/>
      <c r="Z84" s="152"/>
      <c r="AA84" s="152"/>
      <c r="AB84" s="152"/>
      <c r="AC84" s="347"/>
      <c r="AD84" s="152"/>
      <c r="AE84" s="152"/>
      <c r="AF84" s="152"/>
      <c r="AG84" s="152"/>
      <c r="AH84" s="152"/>
      <c r="AI84" s="152"/>
      <c r="AJ84" s="347"/>
      <c r="AK84" s="152"/>
      <c r="AL84" s="152"/>
      <c r="AM84" s="295"/>
      <c r="AN84" s="228"/>
      <c r="AO84" s="228"/>
      <c r="AP84" s="228"/>
      <c r="AQ84" s="228"/>
      <c r="AR84" s="228"/>
      <c r="AS84" s="348"/>
      <c r="AT84" s="264">
        <f t="shared" si="39"/>
        <v>0</v>
      </c>
      <c r="AU84" s="259"/>
      <c r="AV84" s="265">
        <f t="shared" si="66"/>
        <v>0</v>
      </c>
      <c r="AX84" s="265">
        <f t="shared" si="70"/>
        <v>0</v>
      </c>
      <c r="AZ84" s="492">
        <f t="shared" si="67"/>
        <v>0</v>
      </c>
      <c r="BB84" s="492">
        <f t="shared" si="68"/>
        <v>0</v>
      </c>
      <c r="BD84" s="265">
        <f t="shared" si="71"/>
        <v>0</v>
      </c>
      <c r="BE84" s="105"/>
      <c r="BF84" s="105"/>
      <c r="BG84" s="105"/>
      <c r="BH84" s="105"/>
      <c r="BI84" s="105"/>
      <c r="BJ84" s="105"/>
    </row>
    <row r="85" spans="2:62" ht="20.100000000000001" hidden="1" customHeight="1" outlineLevel="1">
      <c r="B85" s="100"/>
      <c r="C85" s="908"/>
      <c r="D85" s="909"/>
      <c r="E85" s="909"/>
      <c r="F85" s="910"/>
      <c r="G85" s="890"/>
      <c r="H85" s="891"/>
      <c r="I85" s="152"/>
      <c r="J85" s="152"/>
      <c r="K85" s="152"/>
      <c r="L85" s="152"/>
      <c r="M85" s="152"/>
      <c r="N85" s="152"/>
      <c r="O85" s="152"/>
      <c r="P85" s="153"/>
      <c r="Q85" s="153"/>
      <c r="R85" s="156">
        <f t="shared" si="62"/>
        <v>0</v>
      </c>
      <c r="S85" s="156">
        <f t="shared" si="63"/>
        <v>0</v>
      </c>
      <c r="U85" s="157">
        <f t="shared" si="69"/>
        <v>0</v>
      </c>
      <c r="W85" s="152"/>
      <c r="X85" s="152"/>
      <c r="Y85" s="152"/>
      <c r="Z85" s="152"/>
      <c r="AA85" s="152"/>
      <c r="AB85" s="152"/>
      <c r="AC85" s="347"/>
      <c r="AD85" s="152"/>
      <c r="AE85" s="152"/>
      <c r="AF85" s="152"/>
      <c r="AG85" s="152"/>
      <c r="AH85" s="152"/>
      <c r="AI85" s="152"/>
      <c r="AJ85" s="347"/>
      <c r="AK85" s="152"/>
      <c r="AL85" s="152"/>
      <c r="AM85" s="295"/>
      <c r="AN85" s="228"/>
      <c r="AO85" s="228"/>
      <c r="AP85" s="228"/>
      <c r="AQ85" s="228"/>
      <c r="AR85" s="228"/>
      <c r="AS85" s="348"/>
      <c r="AT85" s="264">
        <f t="shared" si="39"/>
        <v>0</v>
      </c>
      <c r="AU85" s="259"/>
      <c r="AV85" s="265">
        <f t="shared" si="66"/>
        <v>0</v>
      </c>
      <c r="AX85" s="265">
        <f t="shared" si="70"/>
        <v>0</v>
      </c>
      <c r="AZ85" s="492">
        <f t="shared" si="67"/>
        <v>0</v>
      </c>
      <c r="BB85" s="492">
        <f t="shared" si="68"/>
        <v>0</v>
      </c>
      <c r="BD85" s="265">
        <f t="shared" si="71"/>
        <v>0</v>
      </c>
      <c r="BE85" s="105"/>
      <c r="BF85" s="105"/>
      <c r="BG85" s="105"/>
      <c r="BH85" s="105"/>
      <c r="BI85" s="105"/>
      <c r="BJ85" s="105"/>
    </row>
    <row r="86" spans="2:62" ht="20.100000000000001" hidden="1" customHeight="1" outlineLevel="1">
      <c r="B86" s="100"/>
      <c r="C86" s="908"/>
      <c r="D86" s="909"/>
      <c r="E86" s="909"/>
      <c r="F86" s="910"/>
      <c r="G86" s="890"/>
      <c r="H86" s="891"/>
      <c r="I86" s="152"/>
      <c r="J86" s="152"/>
      <c r="K86" s="152"/>
      <c r="L86" s="152"/>
      <c r="M86" s="152"/>
      <c r="N86" s="152"/>
      <c r="O86" s="152"/>
      <c r="P86" s="153"/>
      <c r="Q86" s="153"/>
      <c r="R86" s="156">
        <f t="shared" si="62"/>
        <v>0</v>
      </c>
      <c r="S86" s="156">
        <f t="shared" si="63"/>
        <v>0</v>
      </c>
      <c r="U86" s="157">
        <f t="shared" si="69"/>
        <v>0</v>
      </c>
      <c r="W86" s="152"/>
      <c r="X86" s="152"/>
      <c r="Y86" s="152"/>
      <c r="Z86" s="152"/>
      <c r="AA86" s="152"/>
      <c r="AB86" s="152"/>
      <c r="AC86" s="347"/>
      <c r="AD86" s="152"/>
      <c r="AE86" s="152"/>
      <c r="AF86" s="152"/>
      <c r="AG86" s="152"/>
      <c r="AH86" s="152"/>
      <c r="AI86" s="152"/>
      <c r="AJ86" s="347"/>
      <c r="AK86" s="152"/>
      <c r="AL86" s="152"/>
      <c r="AM86" s="295"/>
      <c r="AN86" s="228"/>
      <c r="AO86" s="228"/>
      <c r="AP86" s="228"/>
      <c r="AQ86" s="228"/>
      <c r="AR86" s="228"/>
      <c r="AS86" s="348"/>
      <c r="AT86" s="264">
        <f t="shared" si="39"/>
        <v>0</v>
      </c>
      <c r="AU86" s="259"/>
      <c r="AV86" s="265">
        <f t="shared" si="66"/>
        <v>0</v>
      </c>
      <c r="AX86" s="265">
        <f t="shared" si="70"/>
        <v>0</v>
      </c>
      <c r="AZ86" s="492">
        <f t="shared" si="67"/>
        <v>0</v>
      </c>
      <c r="BB86" s="492">
        <f t="shared" si="68"/>
        <v>0</v>
      </c>
      <c r="BD86" s="265">
        <f t="shared" si="71"/>
        <v>0</v>
      </c>
      <c r="BE86" s="105"/>
      <c r="BF86" s="105"/>
      <c r="BG86" s="105"/>
      <c r="BH86" s="105"/>
      <c r="BI86" s="105"/>
      <c r="BJ86" s="105"/>
    </row>
    <row r="87" spans="2:62" ht="20.100000000000001" hidden="1" customHeight="1" outlineLevel="1">
      <c r="B87" s="100"/>
      <c r="C87" s="908"/>
      <c r="D87" s="909"/>
      <c r="E87" s="909"/>
      <c r="F87" s="910"/>
      <c r="G87" s="890"/>
      <c r="H87" s="891"/>
      <c r="I87" s="152"/>
      <c r="J87" s="152"/>
      <c r="K87" s="152"/>
      <c r="L87" s="152"/>
      <c r="M87" s="152"/>
      <c r="N87" s="152"/>
      <c r="O87" s="152"/>
      <c r="P87" s="153"/>
      <c r="Q87" s="153"/>
      <c r="R87" s="156">
        <f t="shared" si="62"/>
        <v>0</v>
      </c>
      <c r="S87" s="156">
        <f t="shared" si="63"/>
        <v>0</v>
      </c>
      <c r="U87" s="157">
        <f t="shared" si="69"/>
        <v>0</v>
      </c>
      <c r="W87" s="152"/>
      <c r="X87" s="152"/>
      <c r="Y87" s="152"/>
      <c r="Z87" s="152"/>
      <c r="AA87" s="152"/>
      <c r="AB87" s="152"/>
      <c r="AC87" s="347"/>
      <c r="AD87" s="152"/>
      <c r="AE87" s="152"/>
      <c r="AF87" s="152"/>
      <c r="AG87" s="152"/>
      <c r="AH87" s="152"/>
      <c r="AI87" s="152"/>
      <c r="AJ87" s="347"/>
      <c r="AK87" s="152"/>
      <c r="AL87" s="152"/>
      <c r="AM87" s="295"/>
      <c r="AN87" s="228"/>
      <c r="AO87" s="228"/>
      <c r="AP87" s="228"/>
      <c r="AQ87" s="228"/>
      <c r="AR87" s="228"/>
      <c r="AS87" s="348"/>
      <c r="AT87" s="264">
        <f t="shared" si="39"/>
        <v>0</v>
      </c>
      <c r="AU87" s="259"/>
      <c r="AV87" s="265">
        <f t="shared" si="66"/>
        <v>0</v>
      </c>
      <c r="AX87" s="265">
        <f t="shared" si="70"/>
        <v>0</v>
      </c>
      <c r="AZ87" s="492">
        <f t="shared" si="67"/>
        <v>0</v>
      </c>
      <c r="BB87" s="492">
        <f t="shared" si="68"/>
        <v>0</v>
      </c>
      <c r="BD87" s="265">
        <f t="shared" si="71"/>
        <v>0</v>
      </c>
      <c r="BE87" s="105"/>
      <c r="BF87" s="105"/>
      <c r="BG87" s="105"/>
      <c r="BH87" s="105"/>
      <c r="BI87" s="105"/>
      <c r="BJ87" s="105"/>
    </row>
    <row r="88" spans="2:62" ht="20.100000000000001" hidden="1" customHeight="1" outlineLevel="1">
      <c r="B88" s="100"/>
      <c r="C88" s="908"/>
      <c r="D88" s="909"/>
      <c r="E88" s="909"/>
      <c r="F88" s="910"/>
      <c r="G88" s="890"/>
      <c r="H88" s="891"/>
      <c r="I88" s="152"/>
      <c r="J88" s="152"/>
      <c r="K88" s="152"/>
      <c r="L88" s="152"/>
      <c r="M88" s="152"/>
      <c r="N88" s="152"/>
      <c r="O88" s="152"/>
      <c r="P88" s="153"/>
      <c r="Q88" s="153"/>
      <c r="R88" s="156">
        <f t="shared" si="62"/>
        <v>0</v>
      </c>
      <c r="S88" s="156">
        <f t="shared" si="63"/>
        <v>0</v>
      </c>
      <c r="U88" s="157">
        <f t="shared" si="69"/>
        <v>0</v>
      </c>
      <c r="W88" s="152"/>
      <c r="X88" s="152"/>
      <c r="Y88" s="152"/>
      <c r="Z88" s="152"/>
      <c r="AA88" s="152"/>
      <c r="AB88" s="152"/>
      <c r="AC88" s="347"/>
      <c r="AD88" s="152"/>
      <c r="AE88" s="152"/>
      <c r="AF88" s="152"/>
      <c r="AG88" s="152"/>
      <c r="AH88" s="152"/>
      <c r="AI88" s="152"/>
      <c r="AJ88" s="347"/>
      <c r="AK88" s="152"/>
      <c r="AL88" s="152"/>
      <c r="AM88" s="295"/>
      <c r="AN88" s="228"/>
      <c r="AO88" s="228"/>
      <c r="AP88" s="228"/>
      <c r="AQ88" s="228"/>
      <c r="AR88" s="228"/>
      <c r="AS88" s="348"/>
      <c r="AT88" s="264">
        <f t="shared" si="39"/>
        <v>0</v>
      </c>
      <c r="AU88" s="259"/>
      <c r="AV88" s="265">
        <f t="shared" si="66"/>
        <v>0</v>
      </c>
      <c r="AX88" s="265">
        <f t="shared" si="70"/>
        <v>0</v>
      </c>
      <c r="AZ88" s="492">
        <f t="shared" si="67"/>
        <v>0</v>
      </c>
      <c r="BB88" s="492">
        <f t="shared" si="68"/>
        <v>0</v>
      </c>
      <c r="BD88" s="265">
        <f t="shared" si="71"/>
        <v>0</v>
      </c>
      <c r="BE88" s="105"/>
      <c r="BF88" s="105"/>
      <c r="BG88" s="105"/>
      <c r="BH88" s="105"/>
      <c r="BI88" s="105"/>
      <c r="BJ88" s="105"/>
    </row>
    <row r="89" spans="2:62" ht="20.100000000000001" hidden="1" customHeight="1" outlineLevel="1">
      <c r="B89" s="100"/>
      <c r="C89" s="908"/>
      <c r="D89" s="909"/>
      <c r="E89" s="909"/>
      <c r="F89" s="910"/>
      <c r="G89" s="890"/>
      <c r="H89" s="891"/>
      <c r="I89" s="152"/>
      <c r="J89" s="152"/>
      <c r="K89" s="152"/>
      <c r="L89" s="152"/>
      <c r="M89" s="152"/>
      <c r="N89" s="152"/>
      <c r="O89" s="152"/>
      <c r="P89" s="153"/>
      <c r="Q89" s="153"/>
      <c r="R89" s="156">
        <f t="shared" si="62"/>
        <v>0</v>
      </c>
      <c r="S89" s="156">
        <f t="shared" si="63"/>
        <v>0</v>
      </c>
      <c r="U89" s="157">
        <f t="shared" si="69"/>
        <v>0</v>
      </c>
      <c r="W89" s="152"/>
      <c r="X89" s="152"/>
      <c r="Y89" s="152"/>
      <c r="Z89" s="152"/>
      <c r="AA89" s="152"/>
      <c r="AB89" s="152"/>
      <c r="AC89" s="347"/>
      <c r="AD89" s="152"/>
      <c r="AE89" s="152"/>
      <c r="AF89" s="152"/>
      <c r="AG89" s="152"/>
      <c r="AH89" s="152"/>
      <c r="AI89" s="152"/>
      <c r="AJ89" s="347"/>
      <c r="AK89" s="152"/>
      <c r="AL89" s="152"/>
      <c r="AM89" s="295"/>
      <c r="AN89" s="228"/>
      <c r="AO89" s="228"/>
      <c r="AP89" s="228"/>
      <c r="AQ89" s="228"/>
      <c r="AR89" s="228"/>
      <c r="AS89" s="348"/>
      <c r="AT89" s="264">
        <f t="shared" si="39"/>
        <v>0</v>
      </c>
      <c r="AU89" s="259"/>
      <c r="AV89" s="265">
        <f t="shared" si="66"/>
        <v>0</v>
      </c>
      <c r="AX89" s="265">
        <f t="shared" si="70"/>
        <v>0</v>
      </c>
      <c r="AZ89" s="492">
        <f t="shared" si="67"/>
        <v>0</v>
      </c>
      <c r="BB89" s="492">
        <f t="shared" si="68"/>
        <v>0</v>
      </c>
      <c r="BD89" s="265">
        <f t="shared" si="71"/>
        <v>0</v>
      </c>
      <c r="BE89" s="105"/>
      <c r="BF89" s="105"/>
      <c r="BG89" s="105"/>
      <c r="BH89" s="105"/>
      <c r="BI89" s="105"/>
      <c r="BJ89" s="105"/>
    </row>
    <row r="90" spans="2:62" ht="20.100000000000001" hidden="1" customHeight="1" outlineLevel="1">
      <c r="B90" s="100"/>
      <c r="C90" s="908"/>
      <c r="D90" s="909"/>
      <c r="E90" s="909"/>
      <c r="F90" s="910"/>
      <c r="G90" s="890"/>
      <c r="H90" s="891"/>
      <c r="I90" s="152"/>
      <c r="J90" s="152"/>
      <c r="K90" s="152"/>
      <c r="L90" s="152"/>
      <c r="M90" s="152"/>
      <c r="N90" s="152"/>
      <c r="O90" s="152"/>
      <c r="P90" s="153"/>
      <c r="Q90" s="153"/>
      <c r="R90" s="156">
        <f t="shared" si="62"/>
        <v>0</v>
      </c>
      <c r="S90" s="156">
        <f t="shared" si="63"/>
        <v>0</v>
      </c>
      <c r="U90" s="157">
        <f t="shared" si="69"/>
        <v>0</v>
      </c>
      <c r="W90" s="152"/>
      <c r="X90" s="152"/>
      <c r="Y90" s="152"/>
      <c r="Z90" s="152"/>
      <c r="AA90" s="152"/>
      <c r="AB90" s="152"/>
      <c r="AC90" s="347"/>
      <c r="AD90" s="152"/>
      <c r="AE90" s="152"/>
      <c r="AF90" s="152"/>
      <c r="AG90" s="152"/>
      <c r="AH90" s="152"/>
      <c r="AI90" s="152"/>
      <c r="AJ90" s="347"/>
      <c r="AK90" s="152"/>
      <c r="AL90" s="152"/>
      <c r="AM90" s="295"/>
      <c r="AN90" s="228"/>
      <c r="AO90" s="228"/>
      <c r="AP90" s="228"/>
      <c r="AQ90" s="228"/>
      <c r="AR90" s="228"/>
      <c r="AS90" s="348"/>
      <c r="AT90" s="264">
        <f t="shared" si="39"/>
        <v>0</v>
      </c>
      <c r="AU90" s="259"/>
      <c r="AV90" s="265">
        <f t="shared" si="66"/>
        <v>0</v>
      </c>
      <c r="AX90" s="265">
        <f t="shared" si="70"/>
        <v>0</v>
      </c>
      <c r="AZ90" s="492">
        <f t="shared" si="67"/>
        <v>0</v>
      </c>
      <c r="BB90" s="492">
        <f t="shared" si="68"/>
        <v>0</v>
      </c>
      <c r="BD90" s="265">
        <f t="shared" si="71"/>
        <v>0</v>
      </c>
      <c r="BE90" s="105"/>
      <c r="BF90" s="105"/>
      <c r="BG90" s="105"/>
      <c r="BH90" s="105"/>
      <c r="BI90" s="105"/>
      <c r="BJ90" s="105"/>
    </row>
    <row r="91" spans="2:62" ht="20.100000000000001" hidden="1" customHeight="1" outlineLevel="1">
      <c r="B91" s="100"/>
      <c r="C91" s="908"/>
      <c r="D91" s="909"/>
      <c r="E91" s="909"/>
      <c r="F91" s="910"/>
      <c r="G91" s="890"/>
      <c r="H91" s="891"/>
      <c r="I91" s="152"/>
      <c r="J91" s="152"/>
      <c r="K91" s="152"/>
      <c r="L91" s="152"/>
      <c r="M91" s="152"/>
      <c r="N91" s="152"/>
      <c r="O91" s="152"/>
      <c r="P91" s="153"/>
      <c r="Q91" s="153"/>
      <c r="R91" s="156">
        <f t="shared" si="62"/>
        <v>0</v>
      </c>
      <c r="S91" s="156">
        <f t="shared" si="63"/>
        <v>0</v>
      </c>
      <c r="U91" s="157">
        <f t="shared" si="69"/>
        <v>0</v>
      </c>
      <c r="W91" s="152"/>
      <c r="X91" s="152"/>
      <c r="Y91" s="152"/>
      <c r="Z91" s="152"/>
      <c r="AA91" s="152"/>
      <c r="AB91" s="152"/>
      <c r="AC91" s="347"/>
      <c r="AD91" s="152"/>
      <c r="AE91" s="152"/>
      <c r="AF91" s="152"/>
      <c r="AG91" s="152"/>
      <c r="AH91" s="152"/>
      <c r="AI91" s="152"/>
      <c r="AJ91" s="347"/>
      <c r="AK91" s="152"/>
      <c r="AL91" s="152"/>
      <c r="AM91" s="295"/>
      <c r="AN91" s="228"/>
      <c r="AO91" s="228"/>
      <c r="AP91" s="228"/>
      <c r="AQ91" s="228"/>
      <c r="AR91" s="228"/>
      <c r="AS91" s="348"/>
      <c r="AT91" s="264">
        <f t="shared" si="39"/>
        <v>0</v>
      </c>
      <c r="AU91" s="259"/>
      <c r="AV91" s="265">
        <f t="shared" si="66"/>
        <v>0</v>
      </c>
      <c r="AX91" s="265">
        <f t="shared" si="70"/>
        <v>0</v>
      </c>
      <c r="AZ91" s="492">
        <f t="shared" si="67"/>
        <v>0</v>
      </c>
      <c r="BB91" s="492">
        <f t="shared" si="68"/>
        <v>0</v>
      </c>
      <c r="BD91" s="265">
        <f t="shared" si="71"/>
        <v>0</v>
      </c>
      <c r="BE91" s="105"/>
      <c r="BF91" s="105"/>
      <c r="BG91" s="105"/>
      <c r="BH91" s="105"/>
      <c r="BI91" s="105"/>
      <c r="BJ91" s="105"/>
    </row>
    <row r="92" spans="2:62" ht="20.100000000000001" hidden="1" customHeight="1" outlineLevel="1">
      <c r="B92" s="100"/>
      <c r="C92" s="908"/>
      <c r="D92" s="909"/>
      <c r="E92" s="909"/>
      <c r="F92" s="910"/>
      <c r="G92" s="890"/>
      <c r="H92" s="891"/>
      <c r="I92" s="152"/>
      <c r="J92" s="152"/>
      <c r="K92" s="152"/>
      <c r="L92" s="152"/>
      <c r="M92" s="152"/>
      <c r="N92" s="152"/>
      <c r="O92" s="152"/>
      <c r="P92" s="153"/>
      <c r="Q92" s="153"/>
      <c r="R92" s="156">
        <f t="shared" si="62"/>
        <v>0</v>
      </c>
      <c r="S92" s="156">
        <f t="shared" si="63"/>
        <v>0</v>
      </c>
      <c r="U92" s="157">
        <f t="shared" si="69"/>
        <v>0</v>
      </c>
      <c r="W92" s="152"/>
      <c r="X92" s="152"/>
      <c r="Y92" s="152"/>
      <c r="Z92" s="152"/>
      <c r="AA92" s="152"/>
      <c r="AB92" s="152"/>
      <c r="AC92" s="347"/>
      <c r="AD92" s="152"/>
      <c r="AE92" s="152"/>
      <c r="AF92" s="152"/>
      <c r="AG92" s="152"/>
      <c r="AH92" s="152"/>
      <c r="AI92" s="152"/>
      <c r="AJ92" s="347"/>
      <c r="AK92" s="152"/>
      <c r="AL92" s="152"/>
      <c r="AM92" s="295"/>
      <c r="AN92" s="228"/>
      <c r="AO92" s="228"/>
      <c r="AP92" s="228"/>
      <c r="AQ92" s="228"/>
      <c r="AR92" s="228"/>
      <c r="AS92" s="348"/>
      <c r="AT92" s="264">
        <f t="shared" si="39"/>
        <v>0</v>
      </c>
      <c r="AU92" s="259"/>
      <c r="AV92" s="265">
        <f t="shared" si="66"/>
        <v>0</v>
      </c>
      <c r="AX92" s="265">
        <f t="shared" si="70"/>
        <v>0</v>
      </c>
      <c r="AZ92" s="492">
        <f t="shared" si="67"/>
        <v>0</v>
      </c>
      <c r="BB92" s="492">
        <f t="shared" si="68"/>
        <v>0</v>
      </c>
      <c r="BD92" s="265">
        <f t="shared" si="71"/>
        <v>0</v>
      </c>
      <c r="BE92" s="105"/>
      <c r="BF92" s="105"/>
      <c r="BG92" s="105"/>
      <c r="BH92" s="105"/>
      <c r="BI92" s="105"/>
      <c r="BJ92" s="105"/>
    </row>
    <row r="93" spans="2:62" ht="20.100000000000001" hidden="1" customHeight="1" outlineLevel="1">
      <c r="B93" s="100"/>
      <c r="C93" s="908"/>
      <c r="D93" s="909"/>
      <c r="E93" s="909"/>
      <c r="F93" s="910"/>
      <c r="G93" s="890"/>
      <c r="H93" s="891"/>
      <c r="I93" s="152"/>
      <c r="J93" s="152"/>
      <c r="K93" s="152"/>
      <c r="L93" s="152"/>
      <c r="M93" s="152"/>
      <c r="N93" s="152"/>
      <c r="O93" s="152"/>
      <c r="P93" s="153"/>
      <c r="Q93" s="153"/>
      <c r="R93" s="156">
        <f t="shared" si="62"/>
        <v>0</v>
      </c>
      <c r="S93" s="156">
        <f t="shared" si="63"/>
        <v>0</v>
      </c>
      <c r="U93" s="157">
        <f t="shared" si="69"/>
        <v>0</v>
      </c>
      <c r="W93" s="152"/>
      <c r="X93" s="152"/>
      <c r="Y93" s="152"/>
      <c r="Z93" s="152"/>
      <c r="AA93" s="152"/>
      <c r="AB93" s="152"/>
      <c r="AC93" s="347"/>
      <c r="AD93" s="152"/>
      <c r="AE93" s="152"/>
      <c r="AF93" s="152"/>
      <c r="AG93" s="152"/>
      <c r="AH93" s="152"/>
      <c r="AI93" s="152"/>
      <c r="AJ93" s="347"/>
      <c r="AK93" s="152"/>
      <c r="AL93" s="152"/>
      <c r="AM93" s="295"/>
      <c r="AN93" s="228"/>
      <c r="AO93" s="228"/>
      <c r="AP93" s="228"/>
      <c r="AQ93" s="228"/>
      <c r="AR93" s="228"/>
      <c r="AS93" s="348"/>
      <c r="AT93" s="264">
        <f t="shared" si="39"/>
        <v>0</v>
      </c>
      <c r="AU93" s="259"/>
      <c r="AV93" s="265">
        <f t="shared" si="66"/>
        <v>0</v>
      </c>
      <c r="AX93" s="265">
        <f t="shared" si="70"/>
        <v>0</v>
      </c>
      <c r="AZ93" s="492">
        <f t="shared" si="67"/>
        <v>0</v>
      </c>
      <c r="BB93" s="492">
        <f t="shared" si="68"/>
        <v>0</v>
      </c>
      <c r="BD93" s="265">
        <f t="shared" si="71"/>
        <v>0</v>
      </c>
      <c r="BE93" s="105"/>
      <c r="BF93" s="105"/>
      <c r="BG93" s="105"/>
      <c r="BH93" s="105"/>
      <c r="BI93" s="105"/>
      <c r="BJ93" s="105"/>
    </row>
    <row r="94" spans="2:62" ht="20.100000000000001" hidden="1" customHeight="1" outlineLevel="1">
      <c r="B94" s="100"/>
      <c r="C94" s="908"/>
      <c r="D94" s="909"/>
      <c r="E94" s="909"/>
      <c r="F94" s="910"/>
      <c r="G94" s="890"/>
      <c r="H94" s="891"/>
      <c r="I94" s="152"/>
      <c r="J94" s="152"/>
      <c r="K94" s="152"/>
      <c r="L94" s="152"/>
      <c r="M94" s="152"/>
      <c r="N94" s="152"/>
      <c r="O94" s="152"/>
      <c r="P94" s="153"/>
      <c r="Q94" s="153"/>
      <c r="R94" s="156">
        <f t="shared" si="62"/>
        <v>0</v>
      </c>
      <c r="S94" s="156">
        <f t="shared" si="63"/>
        <v>0</v>
      </c>
      <c r="U94" s="157">
        <f t="shared" si="69"/>
        <v>0</v>
      </c>
      <c r="W94" s="152"/>
      <c r="X94" s="152"/>
      <c r="Y94" s="152"/>
      <c r="Z94" s="152"/>
      <c r="AA94" s="152"/>
      <c r="AB94" s="152"/>
      <c r="AC94" s="347"/>
      <c r="AD94" s="152"/>
      <c r="AE94" s="152"/>
      <c r="AF94" s="152"/>
      <c r="AG94" s="152"/>
      <c r="AH94" s="152"/>
      <c r="AI94" s="152"/>
      <c r="AJ94" s="347"/>
      <c r="AK94" s="152"/>
      <c r="AL94" s="152"/>
      <c r="AM94" s="295"/>
      <c r="AN94" s="228"/>
      <c r="AO94" s="228"/>
      <c r="AP94" s="228"/>
      <c r="AQ94" s="228"/>
      <c r="AR94" s="228"/>
      <c r="AS94" s="348"/>
      <c r="AT94" s="264">
        <f t="shared" si="39"/>
        <v>0</v>
      </c>
      <c r="AU94" s="259"/>
      <c r="AV94" s="265">
        <f t="shared" si="66"/>
        <v>0</v>
      </c>
      <c r="AX94" s="265">
        <f t="shared" si="70"/>
        <v>0</v>
      </c>
      <c r="AZ94" s="492">
        <f t="shared" si="67"/>
        <v>0</v>
      </c>
      <c r="BB94" s="492">
        <f t="shared" si="68"/>
        <v>0</v>
      </c>
      <c r="BD94" s="265">
        <f t="shared" si="71"/>
        <v>0</v>
      </c>
      <c r="BE94" s="105"/>
      <c r="BF94" s="105"/>
      <c r="BG94" s="105"/>
      <c r="BH94" s="105"/>
      <c r="BI94" s="105"/>
      <c r="BJ94" s="105"/>
    </row>
    <row r="95" spans="2:62" ht="20.100000000000001" hidden="1" customHeight="1" outlineLevel="1">
      <c r="B95" s="100"/>
      <c r="C95" s="908"/>
      <c r="D95" s="909"/>
      <c r="E95" s="909"/>
      <c r="F95" s="910"/>
      <c r="G95" s="890"/>
      <c r="H95" s="891"/>
      <c r="I95" s="152"/>
      <c r="J95" s="152"/>
      <c r="K95" s="152"/>
      <c r="L95" s="152"/>
      <c r="M95" s="152"/>
      <c r="N95" s="152"/>
      <c r="O95" s="152"/>
      <c r="P95" s="153"/>
      <c r="Q95" s="153"/>
      <c r="R95" s="156">
        <f t="shared" si="62"/>
        <v>0</v>
      </c>
      <c r="S95" s="156">
        <f t="shared" si="63"/>
        <v>0</v>
      </c>
      <c r="U95" s="157">
        <f t="shared" si="69"/>
        <v>0</v>
      </c>
      <c r="W95" s="152"/>
      <c r="X95" s="152"/>
      <c r="Y95" s="152"/>
      <c r="Z95" s="152"/>
      <c r="AA95" s="152"/>
      <c r="AB95" s="152"/>
      <c r="AC95" s="347"/>
      <c r="AD95" s="152"/>
      <c r="AE95" s="152"/>
      <c r="AF95" s="152"/>
      <c r="AG95" s="152"/>
      <c r="AH95" s="152"/>
      <c r="AI95" s="152"/>
      <c r="AJ95" s="347"/>
      <c r="AK95" s="152"/>
      <c r="AL95" s="152"/>
      <c r="AM95" s="295"/>
      <c r="AN95" s="228"/>
      <c r="AO95" s="228"/>
      <c r="AP95" s="228"/>
      <c r="AQ95" s="228"/>
      <c r="AR95" s="228"/>
      <c r="AS95" s="348"/>
      <c r="AT95" s="264">
        <f t="shared" si="39"/>
        <v>0</v>
      </c>
      <c r="AU95" s="259"/>
      <c r="AV95" s="265">
        <f t="shared" si="66"/>
        <v>0</v>
      </c>
      <c r="AX95" s="265">
        <f t="shared" si="70"/>
        <v>0</v>
      </c>
      <c r="AZ95" s="492">
        <f t="shared" si="67"/>
        <v>0</v>
      </c>
      <c r="BB95" s="492">
        <f t="shared" si="68"/>
        <v>0</v>
      </c>
      <c r="BD95" s="265">
        <f t="shared" si="71"/>
        <v>0</v>
      </c>
      <c r="BE95" s="105"/>
      <c r="BF95" s="105"/>
      <c r="BG95" s="105"/>
      <c r="BH95" s="105"/>
      <c r="BI95" s="105"/>
      <c r="BJ95" s="105"/>
    </row>
    <row r="96" spans="2:62" ht="9.9499999999999993" hidden="1" customHeight="1" outlineLevel="1">
      <c r="B96" s="101"/>
      <c r="C96" s="208"/>
      <c r="D96" s="208"/>
      <c r="E96" s="208"/>
      <c r="F96" s="208"/>
      <c r="G96" s="237"/>
      <c r="H96" s="207"/>
      <c r="I96" s="257"/>
      <c r="J96" s="257"/>
      <c r="K96" s="257"/>
      <c r="L96" s="257"/>
      <c r="M96" s="257"/>
      <c r="N96" s="257"/>
      <c r="O96" s="257"/>
      <c r="P96" s="256"/>
      <c r="Q96" s="102"/>
      <c r="R96" s="102"/>
      <c r="S96" s="102"/>
      <c r="U96" s="98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Z96" s="493"/>
      <c r="BE96" s="105"/>
      <c r="BF96" s="105"/>
      <c r="BG96" s="105"/>
      <c r="BH96" s="105"/>
      <c r="BI96" s="105"/>
      <c r="BJ96" s="105"/>
    </row>
    <row r="97" spans="2:62" ht="20.100000000000001" customHeight="1" collapsed="1">
      <c r="B97" s="151">
        <f>B80+1</f>
        <v>6</v>
      </c>
      <c r="C97" s="916"/>
      <c r="D97" s="917"/>
      <c r="E97" s="917"/>
      <c r="F97" s="918"/>
      <c r="G97" s="429"/>
      <c r="H97" s="206">
        <v>1</v>
      </c>
      <c r="I97" s="642">
        <f t="shared" ref="I97" si="72">$H97*SUM(I98:I112)</f>
        <v>0</v>
      </c>
      <c r="J97" s="643">
        <f t="shared" ref="J97:O97" si="73">$H97*SUM(J98:J112)</f>
        <v>0</v>
      </c>
      <c r="K97" s="644">
        <f t="shared" si="73"/>
        <v>0</v>
      </c>
      <c r="L97" s="645">
        <f t="shared" si="73"/>
        <v>0</v>
      </c>
      <c r="M97" s="645">
        <f t="shared" si="73"/>
        <v>0</v>
      </c>
      <c r="N97" s="644">
        <f t="shared" si="73"/>
        <v>0</v>
      </c>
      <c r="O97" s="642">
        <f t="shared" si="73"/>
        <v>0</v>
      </c>
      <c r="P97" s="209">
        <f t="shared" ref="P97:Q97" si="74">$H97*SUM(P98:P112)</f>
        <v>0</v>
      </c>
      <c r="Q97" s="210">
        <f t="shared" si="74"/>
        <v>0</v>
      </c>
      <c r="R97" s="136">
        <f t="shared" ref="R97:R112" si="75">P97*(1+Gewinn)*(1+SicherheitAngebot)</f>
        <v>0</v>
      </c>
      <c r="S97" s="137">
        <f t="shared" ref="S97:S112" si="76">Q97*(1+MGKZ)*(1+Gewinn)*(1+SicherheitAngebot)</f>
        <v>0</v>
      </c>
      <c r="U97" s="10">
        <f>I97*$I$7+J97*$J$7+K97*$K$7+L97*$L$7+M97*$M$7+N97*$N$7+O97*$O$7+R97+S97</f>
        <v>0</v>
      </c>
      <c r="W97" s="646">
        <f t="shared" ref="W97:AB97" si="77">$H97*SUM(W98:W112)</f>
        <v>0</v>
      </c>
      <c r="X97" s="647">
        <f t="shared" si="77"/>
        <v>0</v>
      </c>
      <c r="Y97" s="648">
        <f t="shared" si="77"/>
        <v>0</v>
      </c>
      <c r="Z97" s="649">
        <f t="shared" si="77"/>
        <v>0</v>
      </c>
      <c r="AA97" s="648">
        <f t="shared" si="77"/>
        <v>0</v>
      </c>
      <c r="AB97" s="646">
        <f t="shared" si="77"/>
        <v>0</v>
      </c>
      <c r="AC97" s="258"/>
      <c r="AD97" s="646">
        <f t="shared" ref="AD97:AM97" si="78">$H97*SUM(AD98:AD112)</f>
        <v>0</v>
      </c>
      <c r="AE97" s="647">
        <f t="shared" si="78"/>
        <v>0</v>
      </c>
      <c r="AF97" s="648">
        <f t="shared" si="78"/>
        <v>0</v>
      </c>
      <c r="AG97" s="649">
        <f t="shared" si="78"/>
        <v>0</v>
      </c>
      <c r="AH97" s="648">
        <f t="shared" si="78"/>
        <v>0</v>
      </c>
      <c r="AI97" s="646">
        <f t="shared" si="78"/>
        <v>0</v>
      </c>
      <c r="AJ97" s="258"/>
      <c r="AK97" s="653">
        <f t="shared" si="78"/>
        <v>0</v>
      </c>
      <c r="AL97" s="653">
        <f t="shared" si="78"/>
        <v>0</v>
      </c>
      <c r="AM97" s="653">
        <f t="shared" si="78"/>
        <v>0</v>
      </c>
      <c r="AN97" s="227">
        <f>$H97*SUM(AN98:AN112)*(1+Gewinn)*(1+SicherheitAngebot)</f>
        <v>0</v>
      </c>
      <c r="AO97" s="227">
        <f>$H97*SUM(AO98:AO112)*(1+Gewinn)*(1+SicherheitAngebot)</f>
        <v>0</v>
      </c>
      <c r="AP97" s="227">
        <f>$H97*SUM(AP98:AP112)*(1+Gewinn)*(1+SicherheitAngebot)</f>
        <v>0</v>
      </c>
      <c r="AQ97" s="227">
        <f>$H97*SUM(AQ98:AQ112)*(1+Gewinn)*(1+SicherheitAngebot)</f>
        <v>0</v>
      </c>
      <c r="AR97" s="227">
        <f>$H97*SUM(AR98:AR112)*(1+Gewinn)*(1+SicherheitAngebot)</f>
        <v>0</v>
      </c>
      <c r="AS97" s="262"/>
      <c r="AT97" s="263">
        <f t="shared" si="39"/>
        <v>0</v>
      </c>
      <c r="AU97" s="259"/>
      <c r="AV97" s="491">
        <f>AK97*$AK$7+AL97*$AL$7+AM97*$AM$7+SUM(AN97:AR97)+AT97/Zuschläge_IBN+AT97</f>
        <v>0</v>
      </c>
      <c r="AX97" s="685">
        <f>U97+AV97</f>
        <v>0</v>
      </c>
      <c r="AZ97" s="490">
        <f>IF(H97&gt;0,U97/(1+SicherheitAngebot)*(1+Sicherheit),0)</f>
        <v>0</v>
      </c>
      <c r="BB97" s="490">
        <f>IF(H97&gt;0,AV97/(1+SicherheitAngebot)*(1+Sicherheit),0)</f>
        <v>0</v>
      </c>
      <c r="BD97" s="490">
        <f>AZ97+BB97</f>
        <v>0</v>
      </c>
      <c r="BE97" s="105"/>
      <c r="BF97" s="105"/>
      <c r="BG97" s="105"/>
      <c r="BH97" s="105"/>
      <c r="BI97" s="105"/>
      <c r="BJ97" s="105"/>
    </row>
    <row r="98" spans="2:62" ht="20.100000000000001" hidden="1" customHeight="1" outlineLevel="1">
      <c r="B98" s="99"/>
      <c r="C98" s="908"/>
      <c r="D98" s="909"/>
      <c r="E98" s="909"/>
      <c r="F98" s="910"/>
      <c r="G98" s="890"/>
      <c r="H98" s="901"/>
      <c r="I98" s="152"/>
      <c r="J98" s="152"/>
      <c r="K98" s="152"/>
      <c r="L98" s="152"/>
      <c r="M98" s="152"/>
      <c r="N98" s="152"/>
      <c r="O98" s="152"/>
      <c r="P98" s="153"/>
      <c r="Q98" s="153"/>
      <c r="R98" s="156">
        <f t="shared" si="75"/>
        <v>0</v>
      </c>
      <c r="S98" s="156">
        <f t="shared" si="76"/>
        <v>0</v>
      </c>
      <c r="U98" s="157">
        <f>I98*$I$7+J98*$J$7+K98*$K$7+L98*$L$7+M98*$M$7+N98*$N$7+O98*$O$7+R98+S98</f>
        <v>0</v>
      </c>
      <c r="W98" s="152"/>
      <c r="X98" s="152"/>
      <c r="Y98" s="152"/>
      <c r="Z98" s="152"/>
      <c r="AA98" s="152"/>
      <c r="AB98" s="152"/>
      <c r="AC98" s="347"/>
      <c r="AD98" s="152"/>
      <c r="AE98" s="152"/>
      <c r="AF98" s="152"/>
      <c r="AG98" s="152"/>
      <c r="AH98" s="152"/>
      <c r="AI98" s="152"/>
      <c r="AJ98" s="347"/>
      <c r="AK98" s="152"/>
      <c r="AL98" s="152"/>
      <c r="AM98" s="619"/>
      <c r="AN98" s="228"/>
      <c r="AO98" s="228"/>
      <c r="AP98" s="228"/>
      <c r="AQ98" s="228"/>
      <c r="AR98" s="228"/>
      <c r="AS98" s="348"/>
      <c r="AT98" s="264">
        <f t="shared" si="39"/>
        <v>0</v>
      </c>
      <c r="AU98" s="259"/>
      <c r="AV98" s="265">
        <f t="shared" ref="AV98:AV112" si="79">AK98*$AK$7+AL98*$AL$7+AM98*$AM$7+SUM(AN98:AR98)*(1+Gewinn)*(1+SicherheitAngebot)+AT98/Zuschläge_IBN+AT98</f>
        <v>0</v>
      </c>
      <c r="AX98" s="265">
        <f>U98+AV98</f>
        <v>0</v>
      </c>
      <c r="AZ98" s="492">
        <f t="shared" ref="AZ98:AZ112" si="80">U98/(1+SicherheitAngebot)*(1+Sicherheit)</f>
        <v>0</v>
      </c>
      <c r="BB98" s="492">
        <f t="shared" ref="BB98:BB112" si="81">AV98/(1+SicherheitAngebot)*(1+Sicherheit)</f>
        <v>0</v>
      </c>
      <c r="BD98" s="265">
        <f>AZ98+BB98</f>
        <v>0</v>
      </c>
      <c r="BE98" s="105"/>
      <c r="BF98" s="105"/>
      <c r="BG98" s="105"/>
      <c r="BH98" s="105"/>
      <c r="BI98" s="105"/>
      <c r="BJ98" s="105"/>
    </row>
    <row r="99" spans="2:62" ht="20.100000000000001" hidden="1" customHeight="1" outlineLevel="1">
      <c r="B99" s="100"/>
      <c r="C99" s="908"/>
      <c r="D99" s="909"/>
      <c r="E99" s="909"/>
      <c r="F99" s="910"/>
      <c r="G99" s="890"/>
      <c r="H99" s="891"/>
      <c r="I99" s="152"/>
      <c r="J99" s="152"/>
      <c r="K99" s="152"/>
      <c r="L99" s="152"/>
      <c r="M99" s="152"/>
      <c r="N99" s="152"/>
      <c r="O99" s="152"/>
      <c r="P99" s="153"/>
      <c r="Q99" s="153"/>
      <c r="R99" s="156">
        <f t="shared" si="75"/>
        <v>0</v>
      </c>
      <c r="S99" s="156">
        <f t="shared" si="76"/>
        <v>0</v>
      </c>
      <c r="U99" s="157">
        <f t="shared" ref="U99:U112" si="82">I99*$I$7+J99*$J$7+K99*$K$7+L99*$L$7+M99*$M$7+N99*$N$7+O99*$O$7+R99+S99</f>
        <v>0</v>
      </c>
      <c r="W99" s="152"/>
      <c r="X99" s="152"/>
      <c r="Y99" s="152"/>
      <c r="Z99" s="152"/>
      <c r="AA99" s="152"/>
      <c r="AB99" s="152"/>
      <c r="AC99" s="347"/>
      <c r="AD99" s="152"/>
      <c r="AE99" s="152"/>
      <c r="AF99" s="152"/>
      <c r="AG99" s="152"/>
      <c r="AH99" s="152"/>
      <c r="AI99" s="152"/>
      <c r="AJ99" s="347"/>
      <c r="AK99" s="152"/>
      <c r="AL99" s="152"/>
      <c r="AM99" s="295"/>
      <c r="AN99" s="228"/>
      <c r="AO99" s="228"/>
      <c r="AP99" s="228"/>
      <c r="AQ99" s="228"/>
      <c r="AR99" s="228"/>
      <c r="AS99" s="348"/>
      <c r="AT99" s="264">
        <f t="shared" si="39"/>
        <v>0</v>
      </c>
      <c r="AU99" s="259"/>
      <c r="AV99" s="265">
        <f t="shared" si="79"/>
        <v>0</v>
      </c>
      <c r="AX99" s="265">
        <f t="shared" ref="AX99:AX112" si="83">U99+AV99</f>
        <v>0</v>
      </c>
      <c r="AZ99" s="492">
        <f t="shared" si="80"/>
        <v>0</v>
      </c>
      <c r="BB99" s="492">
        <f t="shared" si="81"/>
        <v>0</v>
      </c>
      <c r="BD99" s="265">
        <f t="shared" ref="BD99:BD112" si="84">AZ99+BB99</f>
        <v>0</v>
      </c>
      <c r="BE99" s="105"/>
      <c r="BF99" s="105"/>
      <c r="BG99" s="105"/>
      <c r="BH99" s="105"/>
      <c r="BI99" s="105"/>
      <c r="BJ99" s="105"/>
    </row>
    <row r="100" spans="2:62" ht="20.100000000000001" hidden="1" customHeight="1" outlineLevel="1">
      <c r="B100" s="100"/>
      <c r="C100" s="908"/>
      <c r="D100" s="909"/>
      <c r="E100" s="909"/>
      <c r="F100" s="910"/>
      <c r="G100" s="890"/>
      <c r="H100" s="891"/>
      <c r="I100" s="152"/>
      <c r="J100" s="152"/>
      <c r="K100" s="152"/>
      <c r="L100" s="152"/>
      <c r="M100" s="152"/>
      <c r="N100" s="152"/>
      <c r="O100" s="152"/>
      <c r="P100" s="153"/>
      <c r="Q100" s="153"/>
      <c r="R100" s="156">
        <f t="shared" si="75"/>
        <v>0</v>
      </c>
      <c r="S100" s="156">
        <f t="shared" si="76"/>
        <v>0</v>
      </c>
      <c r="U100" s="157">
        <f t="shared" si="82"/>
        <v>0</v>
      </c>
      <c r="W100" s="152"/>
      <c r="X100" s="152"/>
      <c r="Y100" s="152"/>
      <c r="Z100" s="152"/>
      <c r="AA100" s="152"/>
      <c r="AB100" s="152"/>
      <c r="AC100" s="347"/>
      <c r="AD100" s="152"/>
      <c r="AE100" s="152"/>
      <c r="AF100" s="152"/>
      <c r="AG100" s="152"/>
      <c r="AH100" s="152"/>
      <c r="AI100" s="152"/>
      <c r="AJ100" s="347"/>
      <c r="AK100" s="152"/>
      <c r="AL100" s="152"/>
      <c r="AM100" s="295"/>
      <c r="AN100" s="228"/>
      <c r="AO100" s="228"/>
      <c r="AP100" s="228"/>
      <c r="AQ100" s="228"/>
      <c r="AR100" s="228"/>
      <c r="AS100" s="348"/>
      <c r="AT100" s="264">
        <f t="shared" si="39"/>
        <v>0</v>
      </c>
      <c r="AU100" s="259"/>
      <c r="AV100" s="265">
        <f t="shared" si="79"/>
        <v>0</v>
      </c>
      <c r="AX100" s="265">
        <f t="shared" si="83"/>
        <v>0</v>
      </c>
      <c r="AZ100" s="492">
        <f t="shared" si="80"/>
        <v>0</v>
      </c>
      <c r="BB100" s="492">
        <f t="shared" si="81"/>
        <v>0</v>
      </c>
      <c r="BD100" s="265">
        <f t="shared" si="84"/>
        <v>0</v>
      </c>
      <c r="BE100" s="105"/>
      <c r="BF100" s="105"/>
      <c r="BG100" s="105"/>
      <c r="BH100" s="105"/>
      <c r="BI100" s="105"/>
      <c r="BJ100" s="105"/>
    </row>
    <row r="101" spans="2:62" ht="20.100000000000001" hidden="1" customHeight="1" outlineLevel="1">
      <c r="B101" s="100"/>
      <c r="C101" s="908"/>
      <c r="D101" s="909"/>
      <c r="E101" s="909"/>
      <c r="F101" s="910"/>
      <c r="G101" s="890"/>
      <c r="H101" s="891"/>
      <c r="I101" s="152"/>
      <c r="J101" s="152"/>
      <c r="K101" s="152"/>
      <c r="L101" s="152"/>
      <c r="M101" s="152"/>
      <c r="N101" s="152"/>
      <c r="O101" s="152"/>
      <c r="P101" s="153"/>
      <c r="Q101" s="153"/>
      <c r="R101" s="156">
        <f t="shared" si="75"/>
        <v>0</v>
      </c>
      <c r="S101" s="156">
        <f t="shared" si="76"/>
        <v>0</v>
      </c>
      <c r="U101" s="157">
        <f t="shared" si="82"/>
        <v>0</v>
      </c>
      <c r="W101" s="152"/>
      <c r="X101" s="152"/>
      <c r="Y101" s="152"/>
      <c r="Z101" s="152"/>
      <c r="AA101" s="152"/>
      <c r="AB101" s="152"/>
      <c r="AC101" s="347"/>
      <c r="AD101" s="152"/>
      <c r="AE101" s="152"/>
      <c r="AF101" s="152"/>
      <c r="AG101" s="152"/>
      <c r="AH101" s="152"/>
      <c r="AI101" s="152"/>
      <c r="AJ101" s="347"/>
      <c r="AK101" s="152"/>
      <c r="AL101" s="152"/>
      <c r="AM101" s="295"/>
      <c r="AN101" s="228"/>
      <c r="AO101" s="228"/>
      <c r="AP101" s="228"/>
      <c r="AQ101" s="228"/>
      <c r="AR101" s="228"/>
      <c r="AS101" s="348"/>
      <c r="AT101" s="264">
        <f t="shared" si="39"/>
        <v>0</v>
      </c>
      <c r="AU101" s="259"/>
      <c r="AV101" s="265">
        <f t="shared" si="79"/>
        <v>0</v>
      </c>
      <c r="AX101" s="265">
        <f t="shared" si="83"/>
        <v>0</v>
      </c>
      <c r="AZ101" s="492">
        <f t="shared" si="80"/>
        <v>0</v>
      </c>
      <c r="BB101" s="492">
        <f t="shared" si="81"/>
        <v>0</v>
      </c>
      <c r="BD101" s="265">
        <f t="shared" si="84"/>
        <v>0</v>
      </c>
      <c r="BE101" s="105"/>
      <c r="BF101" s="105"/>
      <c r="BG101" s="105"/>
      <c r="BH101" s="105"/>
      <c r="BI101" s="105"/>
      <c r="BJ101" s="105"/>
    </row>
    <row r="102" spans="2:62" ht="20.100000000000001" hidden="1" customHeight="1" outlineLevel="1">
      <c r="B102" s="100"/>
      <c r="C102" s="908"/>
      <c r="D102" s="909"/>
      <c r="E102" s="909"/>
      <c r="F102" s="910"/>
      <c r="G102" s="890"/>
      <c r="H102" s="891"/>
      <c r="I102" s="152"/>
      <c r="J102" s="152"/>
      <c r="K102" s="152"/>
      <c r="L102" s="152"/>
      <c r="M102" s="152"/>
      <c r="N102" s="152"/>
      <c r="O102" s="152"/>
      <c r="P102" s="153"/>
      <c r="Q102" s="153"/>
      <c r="R102" s="156">
        <f t="shared" si="75"/>
        <v>0</v>
      </c>
      <c r="S102" s="156">
        <f t="shared" si="76"/>
        <v>0</v>
      </c>
      <c r="U102" s="157">
        <f t="shared" si="82"/>
        <v>0</v>
      </c>
      <c r="W102" s="152"/>
      <c r="X102" s="152"/>
      <c r="Y102" s="152"/>
      <c r="Z102" s="152"/>
      <c r="AA102" s="152"/>
      <c r="AB102" s="152"/>
      <c r="AC102" s="347"/>
      <c r="AD102" s="152"/>
      <c r="AE102" s="152"/>
      <c r="AF102" s="152"/>
      <c r="AG102" s="152"/>
      <c r="AH102" s="152"/>
      <c r="AI102" s="152"/>
      <c r="AJ102" s="347"/>
      <c r="AK102" s="152"/>
      <c r="AL102" s="152"/>
      <c r="AM102" s="295"/>
      <c r="AN102" s="228"/>
      <c r="AO102" s="228"/>
      <c r="AP102" s="228"/>
      <c r="AQ102" s="228"/>
      <c r="AR102" s="228"/>
      <c r="AS102" s="348"/>
      <c r="AT102" s="264">
        <f t="shared" si="39"/>
        <v>0</v>
      </c>
      <c r="AU102" s="259"/>
      <c r="AV102" s="265">
        <f t="shared" si="79"/>
        <v>0</v>
      </c>
      <c r="AX102" s="265">
        <f t="shared" si="83"/>
        <v>0</v>
      </c>
      <c r="AZ102" s="492">
        <f t="shared" si="80"/>
        <v>0</v>
      </c>
      <c r="BB102" s="492">
        <f t="shared" si="81"/>
        <v>0</v>
      </c>
      <c r="BD102" s="265">
        <f t="shared" si="84"/>
        <v>0</v>
      </c>
      <c r="BE102" s="105"/>
      <c r="BF102" s="105"/>
      <c r="BG102" s="105"/>
      <c r="BH102" s="105"/>
      <c r="BI102" s="105"/>
      <c r="BJ102" s="105"/>
    </row>
    <row r="103" spans="2:62" ht="20.100000000000001" hidden="1" customHeight="1" outlineLevel="1">
      <c r="B103" s="100"/>
      <c r="C103" s="908"/>
      <c r="D103" s="909"/>
      <c r="E103" s="909"/>
      <c r="F103" s="910"/>
      <c r="G103" s="890"/>
      <c r="H103" s="891"/>
      <c r="I103" s="152"/>
      <c r="J103" s="152"/>
      <c r="K103" s="152"/>
      <c r="L103" s="152"/>
      <c r="M103" s="152"/>
      <c r="N103" s="152"/>
      <c r="O103" s="152"/>
      <c r="P103" s="153"/>
      <c r="Q103" s="153"/>
      <c r="R103" s="156">
        <f t="shared" si="75"/>
        <v>0</v>
      </c>
      <c r="S103" s="156">
        <f t="shared" si="76"/>
        <v>0</v>
      </c>
      <c r="U103" s="157">
        <f t="shared" si="82"/>
        <v>0</v>
      </c>
      <c r="W103" s="152"/>
      <c r="X103" s="152"/>
      <c r="Y103" s="152"/>
      <c r="Z103" s="152"/>
      <c r="AA103" s="152"/>
      <c r="AB103" s="152"/>
      <c r="AC103" s="347"/>
      <c r="AD103" s="152"/>
      <c r="AE103" s="152"/>
      <c r="AF103" s="152"/>
      <c r="AG103" s="152"/>
      <c r="AH103" s="152"/>
      <c r="AI103" s="152"/>
      <c r="AJ103" s="347"/>
      <c r="AK103" s="152"/>
      <c r="AL103" s="152"/>
      <c r="AM103" s="295"/>
      <c r="AN103" s="228"/>
      <c r="AO103" s="228"/>
      <c r="AP103" s="228"/>
      <c r="AQ103" s="228"/>
      <c r="AR103" s="228"/>
      <c r="AS103" s="348"/>
      <c r="AT103" s="264">
        <f t="shared" si="39"/>
        <v>0</v>
      </c>
      <c r="AU103" s="259"/>
      <c r="AV103" s="265">
        <f t="shared" si="79"/>
        <v>0</v>
      </c>
      <c r="AX103" s="265">
        <f t="shared" si="83"/>
        <v>0</v>
      </c>
      <c r="AZ103" s="492">
        <f t="shared" si="80"/>
        <v>0</v>
      </c>
      <c r="BB103" s="492">
        <f t="shared" si="81"/>
        <v>0</v>
      </c>
      <c r="BD103" s="265">
        <f t="shared" si="84"/>
        <v>0</v>
      </c>
      <c r="BE103" s="105"/>
      <c r="BF103" s="105"/>
      <c r="BG103" s="105"/>
      <c r="BH103" s="105"/>
      <c r="BI103" s="105"/>
      <c r="BJ103" s="105"/>
    </row>
    <row r="104" spans="2:62" ht="20.100000000000001" hidden="1" customHeight="1" outlineLevel="1">
      <c r="B104" s="100"/>
      <c r="C104" s="908"/>
      <c r="D104" s="909"/>
      <c r="E104" s="909"/>
      <c r="F104" s="910"/>
      <c r="G104" s="890"/>
      <c r="H104" s="891"/>
      <c r="I104" s="152"/>
      <c r="J104" s="152"/>
      <c r="K104" s="152"/>
      <c r="L104" s="152"/>
      <c r="M104" s="152"/>
      <c r="N104" s="152"/>
      <c r="O104" s="152"/>
      <c r="P104" s="153"/>
      <c r="Q104" s="153"/>
      <c r="R104" s="156">
        <f t="shared" si="75"/>
        <v>0</v>
      </c>
      <c r="S104" s="156">
        <f t="shared" si="76"/>
        <v>0</v>
      </c>
      <c r="U104" s="157">
        <f t="shared" si="82"/>
        <v>0</v>
      </c>
      <c r="W104" s="152"/>
      <c r="X104" s="152"/>
      <c r="Y104" s="152"/>
      <c r="Z104" s="152"/>
      <c r="AA104" s="152"/>
      <c r="AB104" s="152"/>
      <c r="AC104" s="347"/>
      <c r="AD104" s="152"/>
      <c r="AE104" s="152"/>
      <c r="AF104" s="152"/>
      <c r="AG104" s="152"/>
      <c r="AH104" s="152"/>
      <c r="AI104" s="152"/>
      <c r="AJ104" s="347"/>
      <c r="AK104" s="152"/>
      <c r="AL104" s="152"/>
      <c r="AM104" s="295"/>
      <c r="AN104" s="228"/>
      <c r="AO104" s="228"/>
      <c r="AP104" s="228"/>
      <c r="AQ104" s="228"/>
      <c r="AR104" s="228"/>
      <c r="AS104" s="348"/>
      <c r="AT104" s="264">
        <f t="shared" si="39"/>
        <v>0</v>
      </c>
      <c r="AU104" s="259"/>
      <c r="AV104" s="265">
        <f t="shared" si="79"/>
        <v>0</v>
      </c>
      <c r="AX104" s="265">
        <f t="shared" si="83"/>
        <v>0</v>
      </c>
      <c r="AZ104" s="492">
        <f t="shared" si="80"/>
        <v>0</v>
      </c>
      <c r="BB104" s="492">
        <f t="shared" si="81"/>
        <v>0</v>
      </c>
      <c r="BD104" s="265">
        <f t="shared" si="84"/>
        <v>0</v>
      </c>
      <c r="BE104" s="105"/>
      <c r="BF104" s="105"/>
      <c r="BG104" s="105"/>
      <c r="BH104" s="105"/>
      <c r="BI104" s="105"/>
      <c r="BJ104" s="105"/>
    </row>
    <row r="105" spans="2:62" ht="20.100000000000001" hidden="1" customHeight="1" outlineLevel="1">
      <c r="B105" s="100"/>
      <c r="C105" s="908"/>
      <c r="D105" s="909"/>
      <c r="E105" s="909"/>
      <c r="F105" s="910"/>
      <c r="G105" s="890"/>
      <c r="H105" s="891"/>
      <c r="I105" s="152"/>
      <c r="J105" s="152"/>
      <c r="K105" s="152"/>
      <c r="L105" s="152"/>
      <c r="M105" s="152"/>
      <c r="N105" s="152"/>
      <c r="O105" s="152"/>
      <c r="P105" s="153"/>
      <c r="Q105" s="153"/>
      <c r="R105" s="156">
        <f t="shared" si="75"/>
        <v>0</v>
      </c>
      <c r="S105" s="156">
        <f t="shared" si="76"/>
        <v>0</v>
      </c>
      <c r="U105" s="157">
        <f t="shared" si="82"/>
        <v>0</v>
      </c>
      <c r="W105" s="152"/>
      <c r="X105" s="152"/>
      <c r="Y105" s="152"/>
      <c r="Z105" s="152"/>
      <c r="AA105" s="152"/>
      <c r="AB105" s="152"/>
      <c r="AC105" s="347"/>
      <c r="AD105" s="152"/>
      <c r="AE105" s="152"/>
      <c r="AF105" s="152"/>
      <c r="AG105" s="152"/>
      <c r="AH105" s="152"/>
      <c r="AI105" s="152"/>
      <c r="AJ105" s="347"/>
      <c r="AK105" s="152"/>
      <c r="AL105" s="152"/>
      <c r="AM105" s="295"/>
      <c r="AN105" s="228"/>
      <c r="AO105" s="228"/>
      <c r="AP105" s="228"/>
      <c r="AQ105" s="228"/>
      <c r="AR105" s="228"/>
      <c r="AS105" s="348"/>
      <c r="AT105" s="264">
        <f t="shared" si="39"/>
        <v>0</v>
      </c>
      <c r="AU105" s="259"/>
      <c r="AV105" s="265">
        <f t="shared" si="79"/>
        <v>0</v>
      </c>
      <c r="AX105" s="265">
        <f t="shared" si="83"/>
        <v>0</v>
      </c>
      <c r="AZ105" s="492">
        <f t="shared" si="80"/>
        <v>0</v>
      </c>
      <c r="BB105" s="492">
        <f t="shared" si="81"/>
        <v>0</v>
      </c>
      <c r="BD105" s="265">
        <f t="shared" si="84"/>
        <v>0</v>
      </c>
      <c r="BE105" s="105"/>
      <c r="BF105" s="105"/>
      <c r="BG105" s="105"/>
      <c r="BH105" s="105"/>
      <c r="BI105" s="105"/>
      <c r="BJ105" s="105"/>
    </row>
    <row r="106" spans="2:62" ht="20.100000000000001" hidden="1" customHeight="1" outlineLevel="1">
      <c r="B106" s="100"/>
      <c r="C106" s="908"/>
      <c r="D106" s="909"/>
      <c r="E106" s="909"/>
      <c r="F106" s="910"/>
      <c r="G106" s="890"/>
      <c r="H106" s="891"/>
      <c r="I106" s="152"/>
      <c r="J106" s="152"/>
      <c r="K106" s="152"/>
      <c r="L106" s="152"/>
      <c r="M106" s="152"/>
      <c r="N106" s="152"/>
      <c r="O106" s="152"/>
      <c r="P106" s="153"/>
      <c r="Q106" s="153"/>
      <c r="R106" s="156">
        <f t="shared" si="75"/>
        <v>0</v>
      </c>
      <c r="S106" s="156">
        <f t="shared" si="76"/>
        <v>0</v>
      </c>
      <c r="U106" s="157">
        <f t="shared" si="82"/>
        <v>0</v>
      </c>
      <c r="W106" s="152"/>
      <c r="X106" s="152"/>
      <c r="Y106" s="152"/>
      <c r="Z106" s="152"/>
      <c r="AA106" s="152"/>
      <c r="AB106" s="152"/>
      <c r="AC106" s="347"/>
      <c r="AD106" s="152"/>
      <c r="AE106" s="152"/>
      <c r="AF106" s="152"/>
      <c r="AG106" s="152"/>
      <c r="AH106" s="152"/>
      <c r="AI106" s="152"/>
      <c r="AJ106" s="347"/>
      <c r="AK106" s="152"/>
      <c r="AL106" s="152"/>
      <c r="AM106" s="295"/>
      <c r="AN106" s="228"/>
      <c r="AO106" s="228"/>
      <c r="AP106" s="228"/>
      <c r="AQ106" s="228"/>
      <c r="AR106" s="228"/>
      <c r="AS106" s="348"/>
      <c r="AT106" s="264">
        <f t="shared" si="39"/>
        <v>0</v>
      </c>
      <c r="AU106" s="259"/>
      <c r="AV106" s="265">
        <f t="shared" si="79"/>
        <v>0</v>
      </c>
      <c r="AX106" s="265">
        <f t="shared" si="83"/>
        <v>0</v>
      </c>
      <c r="AZ106" s="492">
        <f t="shared" si="80"/>
        <v>0</v>
      </c>
      <c r="BB106" s="492">
        <f t="shared" si="81"/>
        <v>0</v>
      </c>
      <c r="BD106" s="265">
        <f t="shared" si="84"/>
        <v>0</v>
      </c>
      <c r="BE106" s="105"/>
      <c r="BF106" s="105"/>
      <c r="BG106" s="105"/>
      <c r="BH106" s="105"/>
      <c r="BI106" s="105"/>
      <c r="BJ106" s="105"/>
    </row>
    <row r="107" spans="2:62" ht="20.100000000000001" hidden="1" customHeight="1" outlineLevel="1">
      <c r="B107" s="100"/>
      <c r="C107" s="908"/>
      <c r="D107" s="909"/>
      <c r="E107" s="909"/>
      <c r="F107" s="910"/>
      <c r="G107" s="890"/>
      <c r="H107" s="891"/>
      <c r="I107" s="152"/>
      <c r="J107" s="152"/>
      <c r="K107" s="152"/>
      <c r="L107" s="152"/>
      <c r="M107" s="152"/>
      <c r="N107" s="152"/>
      <c r="O107" s="152"/>
      <c r="P107" s="153"/>
      <c r="Q107" s="153"/>
      <c r="R107" s="156">
        <f t="shared" si="75"/>
        <v>0</v>
      </c>
      <c r="S107" s="156">
        <f t="shared" si="76"/>
        <v>0</v>
      </c>
      <c r="U107" s="157">
        <f t="shared" si="82"/>
        <v>0</v>
      </c>
      <c r="W107" s="152"/>
      <c r="X107" s="152"/>
      <c r="Y107" s="152"/>
      <c r="Z107" s="152"/>
      <c r="AA107" s="152"/>
      <c r="AB107" s="152"/>
      <c r="AC107" s="347"/>
      <c r="AD107" s="152"/>
      <c r="AE107" s="152"/>
      <c r="AF107" s="152"/>
      <c r="AG107" s="152"/>
      <c r="AH107" s="152"/>
      <c r="AI107" s="152"/>
      <c r="AJ107" s="347"/>
      <c r="AK107" s="152"/>
      <c r="AL107" s="152"/>
      <c r="AM107" s="295"/>
      <c r="AN107" s="228"/>
      <c r="AO107" s="228"/>
      <c r="AP107" s="228"/>
      <c r="AQ107" s="228"/>
      <c r="AR107" s="228"/>
      <c r="AS107" s="348"/>
      <c r="AT107" s="264">
        <f t="shared" si="39"/>
        <v>0</v>
      </c>
      <c r="AU107" s="259"/>
      <c r="AV107" s="265">
        <f t="shared" si="79"/>
        <v>0</v>
      </c>
      <c r="AX107" s="265">
        <f t="shared" si="83"/>
        <v>0</v>
      </c>
      <c r="AZ107" s="492">
        <f t="shared" si="80"/>
        <v>0</v>
      </c>
      <c r="BB107" s="492">
        <f t="shared" si="81"/>
        <v>0</v>
      </c>
      <c r="BD107" s="265">
        <f t="shared" si="84"/>
        <v>0</v>
      </c>
      <c r="BE107" s="105"/>
      <c r="BF107" s="105"/>
      <c r="BG107" s="105"/>
      <c r="BH107" s="105"/>
      <c r="BI107" s="105"/>
      <c r="BJ107" s="105"/>
    </row>
    <row r="108" spans="2:62" ht="20.100000000000001" hidden="1" customHeight="1" outlineLevel="1">
      <c r="B108" s="100"/>
      <c r="C108" s="908"/>
      <c r="D108" s="909"/>
      <c r="E108" s="909"/>
      <c r="F108" s="910"/>
      <c r="G108" s="890"/>
      <c r="H108" s="891"/>
      <c r="I108" s="152"/>
      <c r="J108" s="152"/>
      <c r="K108" s="152"/>
      <c r="L108" s="152"/>
      <c r="M108" s="152"/>
      <c r="N108" s="152"/>
      <c r="O108" s="152"/>
      <c r="P108" s="153"/>
      <c r="Q108" s="153"/>
      <c r="R108" s="156">
        <f t="shared" si="75"/>
        <v>0</v>
      </c>
      <c r="S108" s="156">
        <f t="shared" si="76"/>
        <v>0</v>
      </c>
      <c r="U108" s="157">
        <f t="shared" si="82"/>
        <v>0</v>
      </c>
      <c r="W108" s="152"/>
      <c r="X108" s="152"/>
      <c r="Y108" s="152"/>
      <c r="Z108" s="152"/>
      <c r="AA108" s="152"/>
      <c r="AB108" s="152"/>
      <c r="AC108" s="347"/>
      <c r="AD108" s="152"/>
      <c r="AE108" s="152"/>
      <c r="AF108" s="152"/>
      <c r="AG108" s="152"/>
      <c r="AH108" s="152"/>
      <c r="AI108" s="152"/>
      <c r="AJ108" s="347"/>
      <c r="AK108" s="152"/>
      <c r="AL108" s="152"/>
      <c r="AM108" s="295"/>
      <c r="AN108" s="228"/>
      <c r="AO108" s="228"/>
      <c r="AP108" s="228"/>
      <c r="AQ108" s="228"/>
      <c r="AR108" s="228"/>
      <c r="AS108" s="348"/>
      <c r="AT108" s="264">
        <f t="shared" si="39"/>
        <v>0</v>
      </c>
      <c r="AU108" s="259"/>
      <c r="AV108" s="265">
        <f t="shared" si="79"/>
        <v>0</v>
      </c>
      <c r="AX108" s="265">
        <f t="shared" si="83"/>
        <v>0</v>
      </c>
      <c r="AZ108" s="492">
        <f t="shared" si="80"/>
        <v>0</v>
      </c>
      <c r="BB108" s="492">
        <f t="shared" si="81"/>
        <v>0</v>
      </c>
      <c r="BD108" s="265">
        <f t="shared" si="84"/>
        <v>0</v>
      </c>
      <c r="BE108" s="105"/>
      <c r="BF108" s="105"/>
      <c r="BG108" s="105"/>
      <c r="BH108" s="105"/>
      <c r="BI108" s="105"/>
      <c r="BJ108" s="105"/>
    </row>
    <row r="109" spans="2:62" ht="20.100000000000001" hidden="1" customHeight="1" outlineLevel="1">
      <c r="B109" s="100"/>
      <c r="C109" s="908"/>
      <c r="D109" s="909"/>
      <c r="E109" s="909"/>
      <c r="F109" s="910"/>
      <c r="G109" s="890"/>
      <c r="H109" s="891"/>
      <c r="I109" s="152"/>
      <c r="J109" s="152"/>
      <c r="K109" s="152"/>
      <c r="L109" s="152"/>
      <c r="M109" s="152"/>
      <c r="N109" s="152"/>
      <c r="O109" s="152"/>
      <c r="P109" s="153"/>
      <c r="Q109" s="153"/>
      <c r="R109" s="156">
        <f t="shared" si="75"/>
        <v>0</v>
      </c>
      <c r="S109" s="156">
        <f t="shared" si="76"/>
        <v>0</v>
      </c>
      <c r="U109" s="157">
        <f t="shared" si="82"/>
        <v>0</v>
      </c>
      <c r="W109" s="152"/>
      <c r="X109" s="152"/>
      <c r="Y109" s="152"/>
      <c r="Z109" s="152"/>
      <c r="AA109" s="152"/>
      <c r="AB109" s="152"/>
      <c r="AC109" s="347"/>
      <c r="AD109" s="152"/>
      <c r="AE109" s="152"/>
      <c r="AF109" s="152"/>
      <c r="AG109" s="152"/>
      <c r="AH109" s="152"/>
      <c r="AI109" s="152"/>
      <c r="AJ109" s="347"/>
      <c r="AK109" s="152"/>
      <c r="AL109" s="152"/>
      <c r="AM109" s="295"/>
      <c r="AN109" s="228"/>
      <c r="AO109" s="228"/>
      <c r="AP109" s="228"/>
      <c r="AQ109" s="228"/>
      <c r="AR109" s="228"/>
      <c r="AS109" s="348"/>
      <c r="AT109" s="264">
        <f t="shared" si="39"/>
        <v>0</v>
      </c>
      <c r="AU109" s="259"/>
      <c r="AV109" s="265">
        <f t="shared" si="79"/>
        <v>0</v>
      </c>
      <c r="AX109" s="265">
        <f t="shared" si="83"/>
        <v>0</v>
      </c>
      <c r="AZ109" s="492">
        <f t="shared" si="80"/>
        <v>0</v>
      </c>
      <c r="BB109" s="492">
        <f t="shared" si="81"/>
        <v>0</v>
      </c>
      <c r="BD109" s="265">
        <f t="shared" si="84"/>
        <v>0</v>
      </c>
      <c r="BE109" s="105"/>
      <c r="BF109" s="105"/>
      <c r="BG109" s="105"/>
      <c r="BH109" s="105"/>
      <c r="BI109" s="105"/>
      <c r="BJ109" s="105"/>
    </row>
    <row r="110" spans="2:62" ht="20.100000000000001" hidden="1" customHeight="1" outlineLevel="1">
      <c r="B110" s="100"/>
      <c r="C110" s="908"/>
      <c r="D110" s="909"/>
      <c r="E110" s="909"/>
      <c r="F110" s="910"/>
      <c r="G110" s="890"/>
      <c r="H110" s="891"/>
      <c r="I110" s="152"/>
      <c r="J110" s="152"/>
      <c r="K110" s="152"/>
      <c r="L110" s="152"/>
      <c r="M110" s="152"/>
      <c r="N110" s="152"/>
      <c r="O110" s="152"/>
      <c r="P110" s="153"/>
      <c r="Q110" s="153"/>
      <c r="R110" s="156">
        <f t="shared" si="75"/>
        <v>0</v>
      </c>
      <c r="S110" s="156">
        <f t="shared" si="76"/>
        <v>0</v>
      </c>
      <c r="U110" s="157">
        <f t="shared" si="82"/>
        <v>0</v>
      </c>
      <c r="W110" s="152"/>
      <c r="X110" s="152"/>
      <c r="Y110" s="152"/>
      <c r="Z110" s="152"/>
      <c r="AA110" s="152"/>
      <c r="AB110" s="152"/>
      <c r="AC110" s="347"/>
      <c r="AD110" s="152"/>
      <c r="AE110" s="152"/>
      <c r="AF110" s="152"/>
      <c r="AG110" s="152"/>
      <c r="AH110" s="152"/>
      <c r="AI110" s="152"/>
      <c r="AJ110" s="347"/>
      <c r="AK110" s="152"/>
      <c r="AL110" s="152"/>
      <c r="AM110" s="295"/>
      <c r="AN110" s="228"/>
      <c r="AO110" s="228"/>
      <c r="AP110" s="228"/>
      <c r="AQ110" s="228"/>
      <c r="AR110" s="228"/>
      <c r="AS110" s="348"/>
      <c r="AT110" s="264">
        <f t="shared" ref="AT110:AT112" si="85">((W110+AD110)*$W$7+(X110+AE110)*$X$7+(Y110+Z110+AF110+AG110)*$Z$7+(AA110+AH110)*$AA$7+(AB110+AI110)*$AB$7)*Zuschläge_IBN</f>
        <v>0</v>
      </c>
      <c r="AU110" s="259"/>
      <c r="AV110" s="265">
        <f t="shared" si="79"/>
        <v>0</v>
      </c>
      <c r="AX110" s="265">
        <f t="shared" si="83"/>
        <v>0</v>
      </c>
      <c r="AZ110" s="492">
        <f t="shared" si="80"/>
        <v>0</v>
      </c>
      <c r="BB110" s="492">
        <f t="shared" si="81"/>
        <v>0</v>
      </c>
      <c r="BD110" s="265">
        <f t="shared" si="84"/>
        <v>0</v>
      </c>
      <c r="BE110" s="105"/>
      <c r="BF110" s="105"/>
      <c r="BG110" s="105"/>
      <c r="BH110" s="105"/>
      <c r="BI110" s="105"/>
      <c r="BJ110" s="105"/>
    </row>
    <row r="111" spans="2:62" ht="20.100000000000001" hidden="1" customHeight="1" outlineLevel="1">
      <c r="B111" s="100"/>
      <c r="C111" s="908"/>
      <c r="D111" s="909"/>
      <c r="E111" s="909"/>
      <c r="F111" s="910"/>
      <c r="G111" s="890"/>
      <c r="H111" s="891"/>
      <c r="I111" s="152"/>
      <c r="J111" s="152"/>
      <c r="K111" s="152"/>
      <c r="L111" s="152"/>
      <c r="M111" s="152"/>
      <c r="N111" s="152"/>
      <c r="O111" s="152"/>
      <c r="P111" s="153"/>
      <c r="Q111" s="153"/>
      <c r="R111" s="156">
        <f t="shared" si="75"/>
        <v>0</v>
      </c>
      <c r="S111" s="156">
        <f t="shared" si="76"/>
        <v>0</v>
      </c>
      <c r="U111" s="157">
        <f t="shared" si="82"/>
        <v>0</v>
      </c>
      <c r="W111" s="152"/>
      <c r="X111" s="152"/>
      <c r="Y111" s="152"/>
      <c r="Z111" s="152"/>
      <c r="AA111" s="152"/>
      <c r="AB111" s="152"/>
      <c r="AC111" s="347"/>
      <c r="AD111" s="152"/>
      <c r="AE111" s="152"/>
      <c r="AF111" s="152"/>
      <c r="AG111" s="152"/>
      <c r="AH111" s="152"/>
      <c r="AI111" s="152"/>
      <c r="AJ111" s="347"/>
      <c r="AK111" s="152"/>
      <c r="AL111" s="152"/>
      <c r="AM111" s="295"/>
      <c r="AN111" s="228"/>
      <c r="AO111" s="228"/>
      <c r="AP111" s="228"/>
      <c r="AQ111" s="228"/>
      <c r="AR111" s="228"/>
      <c r="AS111" s="348"/>
      <c r="AT111" s="264">
        <f t="shared" si="85"/>
        <v>0</v>
      </c>
      <c r="AU111" s="259"/>
      <c r="AV111" s="265">
        <f t="shared" si="79"/>
        <v>0</v>
      </c>
      <c r="AX111" s="265">
        <f t="shared" si="83"/>
        <v>0</v>
      </c>
      <c r="AZ111" s="492">
        <f t="shared" si="80"/>
        <v>0</v>
      </c>
      <c r="BB111" s="492">
        <f t="shared" si="81"/>
        <v>0</v>
      </c>
      <c r="BD111" s="265">
        <f t="shared" si="84"/>
        <v>0</v>
      </c>
      <c r="BE111" s="105"/>
      <c r="BF111" s="105"/>
      <c r="BG111" s="105"/>
      <c r="BH111" s="105"/>
      <c r="BI111" s="105"/>
      <c r="BJ111" s="105"/>
    </row>
    <row r="112" spans="2:62" ht="20.100000000000001" hidden="1" customHeight="1" outlineLevel="1">
      <c r="B112" s="100"/>
      <c r="C112" s="908"/>
      <c r="D112" s="909"/>
      <c r="E112" s="909"/>
      <c r="F112" s="910"/>
      <c r="G112" s="890"/>
      <c r="H112" s="891"/>
      <c r="I112" s="152"/>
      <c r="J112" s="152"/>
      <c r="K112" s="152"/>
      <c r="L112" s="152"/>
      <c r="M112" s="152"/>
      <c r="N112" s="152"/>
      <c r="O112" s="152"/>
      <c r="P112" s="153"/>
      <c r="Q112" s="153"/>
      <c r="R112" s="156">
        <f t="shared" si="75"/>
        <v>0</v>
      </c>
      <c r="S112" s="156">
        <f t="shared" si="76"/>
        <v>0</v>
      </c>
      <c r="U112" s="157">
        <f t="shared" si="82"/>
        <v>0</v>
      </c>
      <c r="W112" s="152"/>
      <c r="X112" s="152"/>
      <c r="Y112" s="152"/>
      <c r="Z112" s="152"/>
      <c r="AA112" s="152"/>
      <c r="AB112" s="152"/>
      <c r="AC112" s="347"/>
      <c r="AD112" s="152"/>
      <c r="AE112" s="152"/>
      <c r="AF112" s="152"/>
      <c r="AG112" s="152"/>
      <c r="AH112" s="152"/>
      <c r="AI112" s="152"/>
      <c r="AJ112" s="347"/>
      <c r="AK112" s="152"/>
      <c r="AL112" s="152"/>
      <c r="AM112" s="295"/>
      <c r="AN112" s="228"/>
      <c r="AO112" s="228"/>
      <c r="AP112" s="228"/>
      <c r="AQ112" s="228"/>
      <c r="AR112" s="228"/>
      <c r="AS112" s="348"/>
      <c r="AT112" s="264">
        <f t="shared" si="85"/>
        <v>0</v>
      </c>
      <c r="AU112" s="259"/>
      <c r="AV112" s="265">
        <f t="shared" si="79"/>
        <v>0</v>
      </c>
      <c r="AX112" s="265">
        <f t="shared" si="83"/>
        <v>0</v>
      </c>
      <c r="AZ112" s="492">
        <f t="shared" si="80"/>
        <v>0</v>
      </c>
      <c r="BB112" s="492">
        <f t="shared" si="81"/>
        <v>0</v>
      </c>
      <c r="BD112" s="265">
        <f t="shared" si="84"/>
        <v>0</v>
      </c>
      <c r="BE112" s="105"/>
      <c r="BF112" s="105"/>
      <c r="BG112" s="105"/>
      <c r="BH112" s="105"/>
      <c r="BI112" s="105"/>
      <c r="BJ112" s="105"/>
    </row>
    <row r="113" spans="2:62" ht="9.9499999999999993" hidden="1" customHeight="1" outlineLevel="1">
      <c r="B113" s="101"/>
      <c r="C113" s="208"/>
      <c r="D113" s="208"/>
      <c r="E113" s="208"/>
      <c r="F113" s="208"/>
      <c r="G113" s="237"/>
      <c r="H113" s="207"/>
      <c r="I113" s="257"/>
      <c r="J113" s="257"/>
      <c r="K113" s="257"/>
      <c r="L113" s="257"/>
      <c r="M113" s="257"/>
      <c r="N113" s="257"/>
      <c r="O113" s="257"/>
      <c r="P113" s="256"/>
      <c r="Q113" s="102"/>
      <c r="R113" s="102"/>
      <c r="S113" s="102"/>
      <c r="U113" s="98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Z113" s="493"/>
      <c r="BE113" s="105"/>
      <c r="BF113" s="105"/>
      <c r="BG113" s="105"/>
      <c r="BH113" s="105"/>
      <c r="BI113" s="105"/>
      <c r="BJ113" s="105"/>
    </row>
    <row r="114" spans="2:62" ht="20.100000000000001" customHeight="1" collapsed="1">
      <c r="B114" s="151">
        <f>B97+1</f>
        <v>7</v>
      </c>
      <c r="C114" s="916"/>
      <c r="D114" s="917"/>
      <c r="E114" s="917"/>
      <c r="F114" s="918"/>
      <c r="G114" s="429"/>
      <c r="H114" s="206">
        <v>1</v>
      </c>
      <c r="I114" s="642">
        <f t="shared" ref="I114" si="86">$H114*SUM(I115:I129)</f>
        <v>0</v>
      </c>
      <c r="J114" s="643">
        <f t="shared" ref="J114:O114" si="87">$H114*SUM(J115:J129)</f>
        <v>0</v>
      </c>
      <c r="K114" s="644">
        <f t="shared" si="87"/>
        <v>0</v>
      </c>
      <c r="L114" s="645">
        <f t="shared" si="87"/>
        <v>0</v>
      </c>
      <c r="M114" s="645">
        <f t="shared" si="87"/>
        <v>0</v>
      </c>
      <c r="N114" s="644">
        <f t="shared" si="87"/>
        <v>0</v>
      </c>
      <c r="O114" s="642">
        <f t="shared" si="87"/>
        <v>0</v>
      </c>
      <c r="P114" s="209">
        <f t="shared" ref="P114:Q114" si="88">$H114*SUM(P115:P129)</f>
        <v>0</v>
      </c>
      <c r="Q114" s="210">
        <f t="shared" si="88"/>
        <v>0</v>
      </c>
      <c r="R114" s="136">
        <f t="shared" ref="R114:R129" si="89">P114*(1+Gewinn)*(1+SicherheitAngebot)</f>
        <v>0</v>
      </c>
      <c r="S114" s="137">
        <f t="shared" ref="S114:S129" si="90">Q114*(1+MGKZ)*(1+Gewinn)*(1+SicherheitAngebot)</f>
        <v>0</v>
      </c>
      <c r="U114" s="10">
        <f>I114*$I$7+J114*$J$7+K114*$K$7+L114*$L$7+M114*$M$7+N114*$N$7+O114*$O$7+R114+S114</f>
        <v>0</v>
      </c>
      <c r="W114" s="646">
        <f t="shared" ref="W114:AB114" si="91">$H114*SUM(W115:W129)</f>
        <v>0</v>
      </c>
      <c r="X114" s="647">
        <f t="shared" si="91"/>
        <v>0</v>
      </c>
      <c r="Y114" s="648">
        <f t="shared" si="91"/>
        <v>0</v>
      </c>
      <c r="Z114" s="649">
        <f t="shared" si="91"/>
        <v>0</v>
      </c>
      <c r="AA114" s="648">
        <f t="shared" si="91"/>
        <v>0</v>
      </c>
      <c r="AB114" s="646">
        <f t="shared" si="91"/>
        <v>0</v>
      </c>
      <c r="AC114" s="258"/>
      <c r="AD114" s="646">
        <f t="shared" ref="AD114:AM114" si="92">$H114*SUM(AD115:AD129)</f>
        <v>0</v>
      </c>
      <c r="AE114" s="647">
        <f t="shared" si="92"/>
        <v>0</v>
      </c>
      <c r="AF114" s="648">
        <f t="shared" si="92"/>
        <v>0</v>
      </c>
      <c r="AG114" s="649">
        <f t="shared" si="92"/>
        <v>0</v>
      </c>
      <c r="AH114" s="648">
        <f t="shared" si="92"/>
        <v>0</v>
      </c>
      <c r="AI114" s="646">
        <f t="shared" si="92"/>
        <v>0</v>
      </c>
      <c r="AJ114" s="258"/>
      <c r="AK114" s="653">
        <f t="shared" si="92"/>
        <v>0</v>
      </c>
      <c r="AL114" s="653">
        <f t="shared" si="92"/>
        <v>0</v>
      </c>
      <c r="AM114" s="653">
        <f t="shared" si="92"/>
        <v>0</v>
      </c>
      <c r="AN114" s="227">
        <f>$H114*SUM(AN115:AN129)*(1+Gewinn)*(1+SicherheitAngebot)</f>
        <v>0</v>
      </c>
      <c r="AO114" s="227">
        <f>$H114*SUM(AO115:AO129)*(1+Gewinn)*(1+SicherheitAngebot)</f>
        <v>0</v>
      </c>
      <c r="AP114" s="227">
        <f>$H114*SUM(AP115:AP129)*(1+Gewinn)*(1+SicherheitAngebot)</f>
        <v>0</v>
      </c>
      <c r="AQ114" s="227">
        <f>$H114*SUM(AQ115:AQ129)*(1+Gewinn)*(1+SicherheitAngebot)</f>
        <v>0</v>
      </c>
      <c r="AR114" s="227">
        <f>$H114*SUM(AR115:AR129)*(1+Gewinn)*(1+SicherheitAngebot)</f>
        <v>0</v>
      </c>
      <c r="AS114" s="262"/>
      <c r="AT114" s="263">
        <f t="shared" ref="AT114:AT177" si="93">((W114+AD114)*$W$7+(X114+AE114)*$X$7+(Y114+Z114+AF114+AG114)*$Z$7+(AA114+AH114)*$AA$7+(AB114+AI114)*$AB$7)*Zuschläge_IBN</f>
        <v>0</v>
      </c>
      <c r="AU114" s="259"/>
      <c r="AV114" s="491">
        <f>AK114*$AK$7+AL114*$AL$7+AM114*$AM$7+SUM(AN114:AR114)+AT114/Zuschläge_IBN+AT114</f>
        <v>0</v>
      </c>
      <c r="AX114" s="685">
        <f>U114+AV114</f>
        <v>0</v>
      </c>
      <c r="AZ114" s="490">
        <f>IF(H114&gt;0,U114/(1+SicherheitAngebot)*(1+Sicherheit),0)</f>
        <v>0</v>
      </c>
      <c r="BB114" s="490">
        <f>IF(H114&gt;0,AV114/(1+SicherheitAngebot)*(1+Sicherheit),0)</f>
        <v>0</v>
      </c>
      <c r="BD114" s="490">
        <f>AZ114+BB114</f>
        <v>0</v>
      </c>
      <c r="BE114" s="105"/>
      <c r="BF114" s="105"/>
      <c r="BG114" s="105"/>
      <c r="BH114" s="105"/>
      <c r="BI114" s="105"/>
      <c r="BJ114" s="105"/>
    </row>
    <row r="115" spans="2:62" ht="20.100000000000001" hidden="1" customHeight="1" outlineLevel="1">
      <c r="B115" s="99"/>
      <c r="C115" s="908"/>
      <c r="D115" s="909"/>
      <c r="E115" s="909"/>
      <c r="F115" s="910"/>
      <c r="G115" s="890"/>
      <c r="H115" s="901"/>
      <c r="I115" s="152"/>
      <c r="J115" s="152"/>
      <c r="K115" s="152"/>
      <c r="L115" s="152"/>
      <c r="M115" s="152"/>
      <c r="N115" s="152"/>
      <c r="O115" s="152"/>
      <c r="P115" s="153"/>
      <c r="Q115" s="153"/>
      <c r="R115" s="156">
        <f t="shared" si="89"/>
        <v>0</v>
      </c>
      <c r="S115" s="156">
        <f t="shared" si="90"/>
        <v>0</v>
      </c>
      <c r="U115" s="157">
        <f>I115*$I$7+J115*$J$7+K115*$K$7+L115*$L$7+M115*$M$7+N115*$N$7+O115*$O$7+R115+S115</f>
        <v>0</v>
      </c>
      <c r="W115" s="152"/>
      <c r="X115" s="152"/>
      <c r="Y115" s="152"/>
      <c r="Z115" s="152"/>
      <c r="AA115" s="152"/>
      <c r="AB115" s="152"/>
      <c r="AC115" s="347"/>
      <c r="AD115" s="152"/>
      <c r="AE115" s="152"/>
      <c r="AF115" s="152"/>
      <c r="AG115" s="152"/>
      <c r="AH115" s="152"/>
      <c r="AI115" s="152"/>
      <c r="AJ115" s="347"/>
      <c r="AK115" s="152"/>
      <c r="AL115" s="152"/>
      <c r="AM115" s="295"/>
      <c r="AN115" s="228"/>
      <c r="AO115" s="228"/>
      <c r="AP115" s="228"/>
      <c r="AQ115" s="228"/>
      <c r="AR115" s="228"/>
      <c r="AS115" s="348"/>
      <c r="AT115" s="264">
        <f t="shared" si="93"/>
        <v>0</v>
      </c>
      <c r="AU115" s="259"/>
      <c r="AV115" s="265">
        <f t="shared" ref="AV115:AV129" si="94">AK115*$AK$7+AL115*$AL$7+AM115*$AM$7+SUM(AN115:AR115)*(1+Gewinn)*(1+SicherheitAngebot)+AT115/Zuschläge_IBN+AT115</f>
        <v>0</v>
      </c>
      <c r="AX115" s="265">
        <f>U115+AV115</f>
        <v>0</v>
      </c>
      <c r="AZ115" s="492">
        <f t="shared" ref="AZ115:AZ129" si="95">U115/(1+SicherheitAngebot)*(1+Sicherheit)</f>
        <v>0</v>
      </c>
      <c r="BB115" s="492">
        <f t="shared" ref="BB115:BB129" si="96">AV115/(1+SicherheitAngebot)*(1+Sicherheit)</f>
        <v>0</v>
      </c>
      <c r="BD115" s="265">
        <f>AZ115+BB115</f>
        <v>0</v>
      </c>
      <c r="BE115" s="105"/>
      <c r="BF115" s="105"/>
      <c r="BG115" s="105"/>
      <c r="BH115" s="105"/>
      <c r="BI115" s="105"/>
      <c r="BJ115" s="105"/>
    </row>
    <row r="116" spans="2:62" ht="20.100000000000001" hidden="1" customHeight="1" outlineLevel="1">
      <c r="B116" s="100"/>
      <c r="C116" s="908"/>
      <c r="D116" s="909"/>
      <c r="E116" s="909"/>
      <c r="F116" s="910"/>
      <c r="G116" s="890"/>
      <c r="H116" s="891"/>
      <c r="I116" s="152"/>
      <c r="J116" s="152"/>
      <c r="K116" s="152"/>
      <c r="L116" s="152"/>
      <c r="M116" s="152"/>
      <c r="N116" s="152"/>
      <c r="O116" s="152"/>
      <c r="P116" s="153"/>
      <c r="Q116" s="153"/>
      <c r="R116" s="156">
        <f t="shared" si="89"/>
        <v>0</v>
      </c>
      <c r="S116" s="156">
        <f t="shared" si="90"/>
        <v>0</v>
      </c>
      <c r="U116" s="157">
        <f t="shared" ref="U116:U129" si="97">I116*$I$7+J116*$J$7+K116*$K$7+L116*$L$7+M116*$M$7+N116*$N$7+O116*$O$7+R116+S116</f>
        <v>0</v>
      </c>
      <c r="W116" s="152"/>
      <c r="X116" s="152"/>
      <c r="Y116" s="152"/>
      <c r="Z116" s="152"/>
      <c r="AA116" s="152"/>
      <c r="AB116" s="152"/>
      <c r="AC116" s="347"/>
      <c r="AD116" s="152"/>
      <c r="AE116" s="152"/>
      <c r="AF116" s="152"/>
      <c r="AG116" s="152"/>
      <c r="AH116" s="152"/>
      <c r="AI116" s="152"/>
      <c r="AJ116" s="347"/>
      <c r="AK116" s="152"/>
      <c r="AL116" s="152"/>
      <c r="AM116" s="295"/>
      <c r="AN116" s="228"/>
      <c r="AO116" s="228"/>
      <c r="AP116" s="228"/>
      <c r="AQ116" s="228"/>
      <c r="AR116" s="228"/>
      <c r="AS116" s="348"/>
      <c r="AT116" s="264">
        <f t="shared" si="93"/>
        <v>0</v>
      </c>
      <c r="AU116" s="259"/>
      <c r="AV116" s="265">
        <f t="shared" si="94"/>
        <v>0</v>
      </c>
      <c r="AX116" s="265">
        <f t="shared" ref="AX116:AX129" si="98">U116+AV116</f>
        <v>0</v>
      </c>
      <c r="AZ116" s="492">
        <f t="shared" si="95"/>
        <v>0</v>
      </c>
      <c r="BB116" s="492">
        <f t="shared" si="96"/>
        <v>0</v>
      </c>
      <c r="BD116" s="265">
        <f t="shared" ref="BD116:BD129" si="99">AZ116+BB116</f>
        <v>0</v>
      </c>
      <c r="BE116" s="105"/>
      <c r="BF116" s="105"/>
      <c r="BG116" s="105"/>
      <c r="BH116" s="105"/>
      <c r="BI116" s="105"/>
      <c r="BJ116" s="105"/>
    </row>
    <row r="117" spans="2:62" ht="20.100000000000001" hidden="1" customHeight="1" outlineLevel="1">
      <c r="B117" s="100"/>
      <c r="C117" s="908"/>
      <c r="D117" s="909"/>
      <c r="E117" s="909"/>
      <c r="F117" s="910"/>
      <c r="G117" s="890"/>
      <c r="H117" s="891"/>
      <c r="I117" s="152"/>
      <c r="J117" s="152"/>
      <c r="K117" s="152"/>
      <c r="L117" s="152"/>
      <c r="M117" s="152"/>
      <c r="N117" s="152"/>
      <c r="O117" s="152"/>
      <c r="P117" s="153"/>
      <c r="Q117" s="153"/>
      <c r="R117" s="156">
        <f t="shared" si="89"/>
        <v>0</v>
      </c>
      <c r="S117" s="156">
        <f t="shared" si="90"/>
        <v>0</v>
      </c>
      <c r="U117" s="157">
        <f t="shared" si="97"/>
        <v>0</v>
      </c>
      <c r="W117" s="152"/>
      <c r="X117" s="152"/>
      <c r="Y117" s="152"/>
      <c r="Z117" s="152"/>
      <c r="AA117" s="152"/>
      <c r="AB117" s="152"/>
      <c r="AC117" s="347"/>
      <c r="AD117" s="152"/>
      <c r="AE117" s="152"/>
      <c r="AF117" s="152"/>
      <c r="AG117" s="152"/>
      <c r="AH117" s="152"/>
      <c r="AI117" s="152"/>
      <c r="AJ117" s="347"/>
      <c r="AK117" s="152"/>
      <c r="AL117" s="152"/>
      <c r="AM117" s="295"/>
      <c r="AN117" s="228"/>
      <c r="AO117" s="228"/>
      <c r="AP117" s="228"/>
      <c r="AQ117" s="228"/>
      <c r="AR117" s="228"/>
      <c r="AS117" s="348"/>
      <c r="AT117" s="264">
        <f t="shared" si="93"/>
        <v>0</v>
      </c>
      <c r="AU117" s="259"/>
      <c r="AV117" s="265">
        <f t="shared" si="94"/>
        <v>0</v>
      </c>
      <c r="AX117" s="265">
        <f t="shared" si="98"/>
        <v>0</v>
      </c>
      <c r="AZ117" s="492">
        <f t="shared" si="95"/>
        <v>0</v>
      </c>
      <c r="BB117" s="492">
        <f t="shared" si="96"/>
        <v>0</v>
      </c>
      <c r="BD117" s="265">
        <f t="shared" si="99"/>
        <v>0</v>
      </c>
      <c r="BE117" s="105"/>
      <c r="BF117" s="105"/>
      <c r="BG117" s="105"/>
      <c r="BH117" s="105"/>
      <c r="BI117" s="105"/>
      <c r="BJ117" s="105"/>
    </row>
    <row r="118" spans="2:62" ht="20.100000000000001" hidden="1" customHeight="1" outlineLevel="1">
      <c r="B118" s="100"/>
      <c r="C118" s="908"/>
      <c r="D118" s="909"/>
      <c r="E118" s="909"/>
      <c r="F118" s="910"/>
      <c r="G118" s="890"/>
      <c r="H118" s="891"/>
      <c r="I118" s="152"/>
      <c r="J118" s="152"/>
      <c r="K118" s="152"/>
      <c r="L118" s="152"/>
      <c r="M118" s="152"/>
      <c r="N118" s="152"/>
      <c r="O118" s="152"/>
      <c r="P118" s="153"/>
      <c r="Q118" s="153"/>
      <c r="R118" s="156">
        <f t="shared" si="89"/>
        <v>0</v>
      </c>
      <c r="S118" s="156">
        <f t="shared" si="90"/>
        <v>0</v>
      </c>
      <c r="U118" s="157">
        <f t="shared" si="97"/>
        <v>0</v>
      </c>
      <c r="W118" s="152"/>
      <c r="X118" s="152"/>
      <c r="Y118" s="152"/>
      <c r="Z118" s="152"/>
      <c r="AA118" s="152"/>
      <c r="AB118" s="152"/>
      <c r="AC118" s="347"/>
      <c r="AD118" s="152"/>
      <c r="AE118" s="152"/>
      <c r="AF118" s="152"/>
      <c r="AG118" s="152"/>
      <c r="AH118" s="152"/>
      <c r="AI118" s="152"/>
      <c r="AJ118" s="347"/>
      <c r="AK118" s="152"/>
      <c r="AL118" s="152"/>
      <c r="AM118" s="295"/>
      <c r="AN118" s="228"/>
      <c r="AO118" s="228"/>
      <c r="AP118" s="228"/>
      <c r="AQ118" s="228"/>
      <c r="AR118" s="228"/>
      <c r="AS118" s="348"/>
      <c r="AT118" s="264">
        <f t="shared" si="93"/>
        <v>0</v>
      </c>
      <c r="AU118" s="259"/>
      <c r="AV118" s="265">
        <f t="shared" si="94"/>
        <v>0</v>
      </c>
      <c r="AX118" s="265">
        <f t="shared" si="98"/>
        <v>0</v>
      </c>
      <c r="AZ118" s="492">
        <f t="shared" si="95"/>
        <v>0</v>
      </c>
      <c r="BB118" s="492">
        <f t="shared" si="96"/>
        <v>0</v>
      </c>
      <c r="BD118" s="265">
        <f t="shared" si="99"/>
        <v>0</v>
      </c>
      <c r="BE118" s="105"/>
      <c r="BF118" s="105"/>
      <c r="BG118" s="105"/>
      <c r="BH118" s="105"/>
      <c r="BI118" s="105"/>
      <c r="BJ118" s="105"/>
    </row>
    <row r="119" spans="2:62" ht="20.100000000000001" hidden="1" customHeight="1" outlineLevel="1">
      <c r="B119" s="100"/>
      <c r="C119" s="908"/>
      <c r="D119" s="909"/>
      <c r="E119" s="909"/>
      <c r="F119" s="910"/>
      <c r="G119" s="890"/>
      <c r="H119" s="891"/>
      <c r="I119" s="152"/>
      <c r="J119" s="152"/>
      <c r="K119" s="152"/>
      <c r="L119" s="152"/>
      <c r="M119" s="152"/>
      <c r="N119" s="152"/>
      <c r="O119" s="152"/>
      <c r="P119" s="153"/>
      <c r="Q119" s="153"/>
      <c r="R119" s="156">
        <f t="shared" si="89"/>
        <v>0</v>
      </c>
      <c r="S119" s="156">
        <f t="shared" si="90"/>
        <v>0</v>
      </c>
      <c r="U119" s="157">
        <f t="shared" si="97"/>
        <v>0</v>
      </c>
      <c r="W119" s="152"/>
      <c r="X119" s="152"/>
      <c r="Y119" s="152"/>
      <c r="Z119" s="152"/>
      <c r="AA119" s="152"/>
      <c r="AB119" s="152"/>
      <c r="AC119" s="347"/>
      <c r="AD119" s="152"/>
      <c r="AE119" s="152"/>
      <c r="AF119" s="152"/>
      <c r="AG119" s="152"/>
      <c r="AH119" s="152"/>
      <c r="AI119" s="152"/>
      <c r="AJ119" s="347"/>
      <c r="AK119" s="152"/>
      <c r="AL119" s="152"/>
      <c r="AM119" s="295"/>
      <c r="AN119" s="228"/>
      <c r="AO119" s="228"/>
      <c r="AP119" s="228"/>
      <c r="AQ119" s="228"/>
      <c r="AR119" s="228"/>
      <c r="AS119" s="348"/>
      <c r="AT119" s="264">
        <f t="shared" si="93"/>
        <v>0</v>
      </c>
      <c r="AU119" s="259"/>
      <c r="AV119" s="265">
        <f t="shared" si="94"/>
        <v>0</v>
      </c>
      <c r="AX119" s="265">
        <f t="shared" si="98"/>
        <v>0</v>
      </c>
      <c r="AZ119" s="492">
        <f t="shared" si="95"/>
        <v>0</v>
      </c>
      <c r="BB119" s="492">
        <f t="shared" si="96"/>
        <v>0</v>
      </c>
      <c r="BD119" s="265">
        <f t="shared" si="99"/>
        <v>0</v>
      </c>
      <c r="BE119" s="105"/>
      <c r="BF119" s="105"/>
      <c r="BG119" s="105"/>
      <c r="BH119" s="105"/>
      <c r="BI119" s="105"/>
      <c r="BJ119" s="105"/>
    </row>
    <row r="120" spans="2:62" ht="20.100000000000001" hidden="1" customHeight="1" outlineLevel="1">
      <c r="B120" s="100"/>
      <c r="C120" s="908"/>
      <c r="D120" s="909"/>
      <c r="E120" s="909"/>
      <c r="F120" s="910"/>
      <c r="G120" s="890"/>
      <c r="H120" s="891"/>
      <c r="I120" s="152"/>
      <c r="J120" s="152"/>
      <c r="K120" s="152"/>
      <c r="L120" s="152"/>
      <c r="M120" s="152"/>
      <c r="N120" s="152"/>
      <c r="O120" s="152"/>
      <c r="P120" s="153"/>
      <c r="Q120" s="153"/>
      <c r="R120" s="156">
        <f t="shared" si="89"/>
        <v>0</v>
      </c>
      <c r="S120" s="156">
        <f t="shared" si="90"/>
        <v>0</v>
      </c>
      <c r="U120" s="157">
        <f t="shared" si="97"/>
        <v>0</v>
      </c>
      <c r="W120" s="152"/>
      <c r="X120" s="152"/>
      <c r="Y120" s="152"/>
      <c r="Z120" s="152"/>
      <c r="AA120" s="152"/>
      <c r="AB120" s="152"/>
      <c r="AC120" s="347"/>
      <c r="AD120" s="152"/>
      <c r="AE120" s="152"/>
      <c r="AF120" s="152"/>
      <c r="AG120" s="152"/>
      <c r="AH120" s="152"/>
      <c r="AI120" s="152"/>
      <c r="AJ120" s="347"/>
      <c r="AK120" s="152"/>
      <c r="AL120" s="152"/>
      <c r="AM120" s="295"/>
      <c r="AN120" s="228"/>
      <c r="AO120" s="228"/>
      <c r="AP120" s="228"/>
      <c r="AQ120" s="228"/>
      <c r="AR120" s="228"/>
      <c r="AS120" s="348"/>
      <c r="AT120" s="264">
        <f t="shared" si="93"/>
        <v>0</v>
      </c>
      <c r="AU120" s="259"/>
      <c r="AV120" s="265">
        <f t="shared" si="94"/>
        <v>0</v>
      </c>
      <c r="AX120" s="265">
        <f t="shared" si="98"/>
        <v>0</v>
      </c>
      <c r="AZ120" s="492">
        <f t="shared" si="95"/>
        <v>0</v>
      </c>
      <c r="BB120" s="492">
        <f t="shared" si="96"/>
        <v>0</v>
      </c>
      <c r="BD120" s="265">
        <f t="shared" si="99"/>
        <v>0</v>
      </c>
      <c r="BE120" s="105"/>
      <c r="BF120" s="105"/>
      <c r="BG120" s="105"/>
      <c r="BH120" s="105"/>
      <c r="BI120" s="105"/>
      <c r="BJ120" s="105"/>
    </row>
    <row r="121" spans="2:62" ht="20.100000000000001" hidden="1" customHeight="1" outlineLevel="1">
      <c r="B121" s="100"/>
      <c r="C121" s="908"/>
      <c r="D121" s="909"/>
      <c r="E121" s="909"/>
      <c r="F121" s="910"/>
      <c r="G121" s="890"/>
      <c r="H121" s="891"/>
      <c r="I121" s="152"/>
      <c r="J121" s="152"/>
      <c r="K121" s="152"/>
      <c r="L121" s="152"/>
      <c r="M121" s="152"/>
      <c r="N121" s="152"/>
      <c r="O121" s="152"/>
      <c r="P121" s="153"/>
      <c r="Q121" s="153"/>
      <c r="R121" s="156">
        <f t="shared" si="89"/>
        <v>0</v>
      </c>
      <c r="S121" s="156">
        <f t="shared" si="90"/>
        <v>0</v>
      </c>
      <c r="U121" s="157">
        <f t="shared" si="97"/>
        <v>0</v>
      </c>
      <c r="W121" s="152"/>
      <c r="X121" s="152"/>
      <c r="Y121" s="152"/>
      <c r="Z121" s="152"/>
      <c r="AA121" s="152"/>
      <c r="AB121" s="152"/>
      <c r="AC121" s="347"/>
      <c r="AD121" s="152"/>
      <c r="AE121" s="152"/>
      <c r="AF121" s="152"/>
      <c r="AG121" s="152"/>
      <c r="AH121" s="152"/>
      <c r="AI121" s="152"/>
      <c r="AJ121" s="347"/>
      <c r="AK121" s="152"/>
      <c r="AL121" s="152"/>
      <c r="AM121" s="295"/>
      <c r="AN121" s="228"/>
      <c r="AO121" s="228"/>
      <c r="AP121" s="228"/>
      <c r="AQ121" s="228"/>
      <c r="AR121" s="228"/>
      <c r="AS121" s="348"/>
      <c r="AT121" s="264">
        <f t="shared" si="93"/>
        <v>0</v>
      </c>
      <c r="AU121" s="259"/>
      <c r="AV121" s="265">
        <f t="shared" si="94"/>
        <v>0</v>
      </c>
      <c r="AX121" s="265">
        <f t="shared" si="98"/>
        <v>0</v>
      </c>
      <c r="AZ121" s="492">
        <f t="shared" si="95"/>
        <v>0</v>
      </c>
      <c r="BB121" s="492">
        <f t="shared" si="96"/>
        <v>0</v>
      </c>
      <c r="BD121" s="265">
        <f t="shared" si="99"/>
        <v>0</v>
      </c>
      <c r="BE121" s="105"/>
      <c r="BF121" s="105"/>
      <c r="BG121" s="105"/>
      <c r="BH121" s="105"/>
      <c r="BI121" s="105"/>
      <c r="BJ121" s="105"/>
    </row>
    <row r="122" spans="2:62" ht="20.100000000000001" hidden="1" customHeight="1" outlineLevel="1">
      <c r="B122" s="100"/>
      <c r="C122" s="908"/>
      <c r="D122" s="909"/>
      <c r="E122" s="909"/>
      <c r="F122" s="910"/>
      <c r="G122" s="890"/>
      <c r="H122" s="891"/>
      <c r="I122" s="152"/>
      <c r="J122" s="152"/>
      <c r="K122" s="152"/>
      <c r="L122" s="152"/>
      <c r="M122" s="152"/>
      <c r="N122" s="152"/>
      <c r="O122" s="152"/>
      <c r="P122" s="153"/>
      <c r="Q122" s="153"/>
      <c r="R122" s="156">
        <f t="shared" si="89"/>
        <v>0</v>
      </c>
      <c r="S122" s="156">
        <f t="shared" si="90"/>
        <v>0</v>
      </c>
      <c r="U122" s="157">
        <f t="shared" si="97"/>
        <v>0</v>
      </c>
      <c r="W122" s="152"/>
      <c r="X122" s="152"/>
      <c r="Y122" s="152"/>
      <c r="Z122" s="152"/>
      <c r="AA122" s="152"/>
      <c r="AB122" s="152"/>
      <c r="AC122" s="347"/>
      <c r="AD122" s="152"/>
      <c r="AE122" s="152"/>
      <c r="AF122" s="152"/>
      <c r="AG122" s="152"/>
      <c r="AH122" s="152"/>
      <c r="AI122" s="152"/>
      <c r="AJ122" s="347"/>
      <c r="AK122" s="152"/>
      <c r="AL122" s="152"/>
      <c r="AM122" s="295"/>
      <c r="AN122" s="228"/>
      <c r="AO122" s="228"/>
      <c r="AP122" s="228"/>
      <c r="AQ122" s="228"/>
      <c r="AR122" s="228"/>
      <c r="AS122" s="348"/>
      <c r="AT122" s="264">
        <f t="shared" si="93"/>
        <v>0</v>
      </c>
      <c r="AU122" s="259"/>
      <c r="AV122" s="265">
        <f t="shared" si="94"/>
        <v>0</v>
      </c>
      <c r="AX122" s="265">
        <f t="shared" si="98"/>
        <v>0</v>
      </c>
      <c r="AZ122" s="492">
        <f t="shared" si="95"/>
        <v>0</v>
      </c>
      <c r="BB122" s="492">
        <f t="shared" si="96"/>
        <v>0</v>
      </c>
      <c r="BD122" s="265">
        <f t="shared" si="99"/>
        <v>0</v>
      </c>
      <c r="BE122" s="105"/>
      <c r="BF122" s="105"/>
      <c r="BG122" s="105"/>
      <c r="BH122" s="105"/>
      <c r="BI122" s="105"/>
      <c r="BJ122" s="105"/>
    </row>
    <row r="123" spans="2:62" ht="20.100000000000001" hidden="1" customHeight="1" outlineLevel="1">
      <c r="B123" s="100"/>
      <c r="C123" s="908"/>
      <c r="D123" s="909"/>
      <c r="E123" s="909"/>
      <c r="F123" s="910"/>
      <c r="G123" s="890"/>
      <c r="H123" s="891"/>
      <c r="I123" s="152"/>
      <c r="J123" s="152"/>
      <c r="K123" s="152"/>
      <c r="L123" s="152"/>
      <c r="M123" s="152"/>
      <c r="N123" s="152"/>
      <c r="O123" s="152"/>
      <c r="P123" s="153"/>
      <c r="Q123" s="153"/>
      <c r="R123" s="156">
        <f t="shared" si="89"/>
        <v>0</v>
      </c>
      <c r="S123" s="156">
        <f t="shared" si="90"/>
        <v>0</v>
      </c>
      <c r="U123" s="157">
        <f t="shared" si="97"/>
        <v>0</v>
      </c>
      <c r="W123" s="152"/>
      <c r="X123" s="152"/>
      <c r="Y123" s="152"/>
      <c r="Z123" s="152"/>
      <c r="AA123" s="152"/>
      <c r="AB123" s="152"/>
      <c r="AC123" s="347"/>
      <c r="AD123" s="152"/>
      <c r="AE123" s="152"/>
      <c r="AF123" s="152"/>
      <c r="AG123" s="152"/>
      <c r="AH123" s="152"/>
      <c r="AI123" s="152"/>
      <c r="AJ123" s="347"/>
      <c r="AK123" s="152"/>
      <c r="AL123" s="152"/>
      <c r="AM123" s="295"/>
      <c r="AN123" s="228"/>
      <c r="AO123" s="228"/>
      <c r="AP123" s="228"/>
      <c r="AQ123" s="228"/>
      <c r="AR123" s="228"/>
      <c r="AS123" s="348"/>
      <c r="AT123" s="264">
        <f t="shared" si="93"/>
        <v>0</v>
      </c>
      <c r="AU123" s="259"/>
      <c r="AV123" s="265">
        <f t="shared" si="94"/>
        <v>0</v>
      </c>
      <c r="AX123" s="265">
        <f t="shared" si="98"/>
        <v>0</v>
      </c>
      <c r="AZ123" s="492">
        <f t="shared" si="95"/>
        <v>0</v>
      </c>
      <c r="BB123" s="492">
        <f t="shared" si="96"/>
        <v>0</v>
      </c>
      <c r="BD123" s="265">
        <f t="shared" si="99"/>
        <v>0</v>
      </c>
      <c r="BE123" s="105"/>
      <c r="BF123" s="105"/>
      <c r="BG123" s="105"/>
      <c r="BH123" s="105"/>
      <c r="BI123" s="105"/>
      <c r="BJ123" s="105"/>
    </row>
    <row r="124" spans="2:62" ht="20.100000000000001" hidden="1" customHeight="1" outlineLevel="1">
      <c r="B124" s="100"/>
      <c r="C124" s="908"/>
      <c r="D124" s="909"/>
      <c r="E124" s="909"/>
      <c r="F124" s="910"/>
      <c r="G124" s="890"/>
      <c r="H124" s="891"/>
      <c r="I124" s="152"/>
      <c r="J124" s="152"/>
      <c r="K124" s="152"/>
      <c r="L124" s="152"/>
      <c r="M124" s="152"/>
      <c r="N124" s="152"/>
      <c r="O124" s="152"/>
      <c r="P124" s="153"/>
      <c r="Q124" s="153"/>
      <c r="R124" s="156">
        <f t="shared" si="89"/>
        <v>0</v>
      </c>
      <c r="S124" s="156">
        <f t="shared" si="90"/>
        <v>0</v>
      </c>
      <c r="U124" s="157">
        <f t="shared" si="97"/>
        <v>0</v>
      </c>
      <c r="W124" s="152"/>
      <c r="X124" s="152"/>
      <c r="Y124" s="152"/>
      <c r="Z124" s="152"/>
      <c r="AA124" s="152"/>
      <c r="AB124" s="152"/>
      <c r="AC124" s="347"/>
      <c r="AD124" s="152"/>
      <c r="AE124" s="152"/>
      <c r="AF124" s="152"/>
      <c r="AG124" s="152"/>
      <c r="AH124" s="152"/>
      <c r="AI124" s="152"/>
      <c r="AJ124" s="347"/>
      <c r="AK124" s="152"/>
      <c r="AL124" s="152"/>
      <c r="AM124" s="295"/>
      <c r="AN124" s="228"/>
      <c r="AO124" s="228"/>
      <c r="AP124" s="228"/>
      <c r="AQ124" s="228"/>
      <c r="AR124" s="228"/>
      <c r="AS124" s="348"/>
      <c r="AT124" s="264">
        <f t="shared" si="93"/>
        <v>0</v>
      </c>
      <c r="AU124" s="259"/>
      <c r="AV124" s="265">
        <f t="shared" si="94"/>
        <v>0</v>
      </c>
      <c r="AX124" s="265">
        <f t="shared" si="98"/>
        <v>0</v>
      </c>
      <c r="AZ124" s="492">
        <f t="shared" si="95"/>
        <v>0</v>
      </c>
      <c r="BB124" s="492">
        <f t="shared" si="96"/>
        <v>0</v>
      </c>
      <c r="BD124" s="265">
        <f t="shared" si="99"/>
        <v>0</v>
      </c>
      <c r="BE124" s="105"/>
      <c r="BF124" s="105"/>
      <c r="BG124" s="105"/>
      <c r="BH124" s="105"/>
      <c r="BI124" s="105"/>
      <c r="BJ124" s="105"/>
    </row>
    <row r="125" spans="2:62" ht="20.100000000000001" hidden="1" customHeight="1" outlineLevel="1">
      <c r="B125" s="100"/>
      <c r="C125" s="908"/>
      <c r="D125" s="909"/>
      <c r="E125" s="909"/>
      <c r="F125" s="910"/>
      <c r="G125" s="890"/>
      <c r="H125" s="891"/>
      <c r="I125" s="152"/>
      <c r="J125" s="152"/>
      <c r="K125" s="152"/>
      <c r="L125" s="152"/>
      <c r="M125" s="152"/>
      <c r="N125" s="152"/>
      <c r="O125" s="152"/>
      <c r="P125" s="153"/>
      <c r="Q125" s="153"/>
      <c r="R125" s="156">
        <f t="shared" si="89"/>
        <v>0</v>
      </c>
      <c r="S125" s="156">
        <f t="shared" si="90"/>
        <v>0</v>
      </c>
      <c r="U125" s="157">
        <f t="shared" si="97"/>
        <v>0</v>
      </c>
      <c r="W125" s="152"/>
      <c r="X125" s="152"/>
      <c r="Y125" s="152"/>
      <c r="Z125" s="152"/>
      <c r="AA125" s="152"/>
      <c r="AB125" s="152"/>
      <c r="AC125" s="347"/>
      <c r="AD125" s="152"/>
      <c r="AE125" s="152"/>
      <c r="AF125" s="152"/>
      <c r="AG125" s="152"/>
      <c r="AH125" s="152"/>
      <c r="AI125" s="152"/>
      <c r="AJ125" s="347"/>
      <c r="AK125" s="152"/>
      <c r="AL125" s="152"/>
      <c r="AM125" s="295"/>
      <c r="AN125" s="228"/>
      <c r="AO125" s="228"/>
      <c r="AP125" s="228"/>
      <c r="AQ125" s="228"/>
      <c r="AR125" s="228"/>
      <c r="AS125" s="348"/>
      <c r="AT125" s="264">
        <f t="shared" si="93"/>
        <v>0</v>
      </c>
      <c r="AU125" s="259"/>
      <c r="AV125" s="265">
        <f t="shared" si="94"/>
        <v>0</v>
      </c>
      <c r="AX125" s="265">
        <f t="shared" si="98"/>
        <v>0</v>
      </c>
      <c r="AZ125" s="492">
        <f t="shared" si="95"/>
        <v>0</v>
      </c>
      <c r="BB125" s="492">
        <f t="shared" si="96"/>
        <v>0</v>
      </c>
      <c r="BD125" s="265">
        <f t="shared" si="99"/>
        <v>0</v>
      </c>
      <c r="BE125" s="105"/>
      <c r="BF125" s="105"/>
      <c r="BG125" s="105"/>
      <c r="BH125" s="105"/>
      <c r="BI125" s="105"/>
      <c r="BJ125" s="105"/>
    </row>
    <row r="126" spans="2:62" ht="20.100000000000001" hidden="1" customHeight="1" outlineLevel="1">
      <c r="B126" s="100"/>
      <c r="C126" s="908"/>
      <c r="D126" s="909"/>
      <c r="E126" s="909"/>
      <c r="F126" s="910"/>
      <c r="G126" s="890"/>
      <c r="H126" s="891"/>
      <c r="I126" s="152"/>
      <c r="J126" s="152"/>
      <c r="K126" s="152"/>
      <c r="L126" s="152"/>
      <c r="M126" s="152"/>
      <c r="N126" s="152"/>
      <c r="O126" s="152"/>
      <c r="P126" s="153"/>
      <c r="Q126" s="153"/>
      <c r="R126" s="156">
        <f t="shared" si="89"/>
        <v>0</v>
      </c>
      <c r="S126" s="156">
        <f t="shared" si="90"/>
        <v>0</v>
      </c>
      <c r="U126" s="157">
        <f t="shared" si="97"/>
        <v>0</v>
      </c>
      <c r="W126" s="152"/>
      <c r="X126" s="152"/>
      <c r="Y126" s="152"/>
      <c r="Z126" s="152"/>
      <c r="AA126" s="152"/>
      <c r="AB126" s="152"/>
      <c r="AC126" s="347"/>
      <c r="AD126" s="152"/>
      <c r="AE126" s="152"/>
      <c r="AF126" s="152"/>
      <c r="AG126" s="152"/>
      <c r="AH126" s="152"/>
      <c r="AI126" s="152"/>
      <c r="AJ126" s="347"/>
      <c r="AK126" s="152"/>
      <c r="AL126" s="152"/>
      <c r="AM126" s="295"/>
      <c r="AN126" s="228"/>
      <c r="AO126" s="228"/>
      <c r="AP126" s="228"/>
      <c r="AQ126" s="228"/>
      <c r="AR126" s="228"/>
      <c r="AS126" s="348"/>
      <c r="AT126" s="264">
        <f t="shared" si="93"/>
        <v>0</v>
      </c>
      <c r="AU126" s="259"/>
      <c r="AV126" s="265">
        <f t="shared" si="94"/>
        <v>0</v>
      </c>
      <c r="AX126" s="265">
        <f t="shared" si="98"/>
        <v>0</v>
      </c>
      <c r="AZ126" s="492">
        <f t="shared" si="95"/>
        <v>0</v>
      </c>
      <c r="BB126" s="492">
        <f t="shared" si="96"/>
        <v>0</v>
      </c>
      <c r="BD126" s="265">
        <f t="shared" si="99"/>
        <v>0</v>
      </c>
      <c r="BE126" s="105"/>
      <c r="BF126" s="105"/>
      <c r="BG126" s="105"/>
      <c r="BH126" s="105"/>
      <c r="BI126" s="105"/>
      <c r="BJ126" s="105"/>
    </row>
    <row r="127" spans="2:62" ht="20.100000000000001" hidden="1" customHeight="1" outlineLevel="1">
      <c r="B127" s="100"/>
      <c r="C127" s="908"/>
      <c r="D127" s="909"/>
      <c r="E127" s="909"/>
      <c r="F127" s="910"/>
      <c r="G127" s="890"/>
      <c r="H127" s="891"/>
      <c r="I127" s="152"/>
      <c r="J127" s="152"/>
      <c r="K127" s="152"/>
      <c r="L127" s="152"/>
      <c r="M127" s="152"/>
      <c r="N127" s="152"/>
      <c r="O127" s="152"/>
      <c r="P127" s="153"/>
      <c r="Q127" s="153"/>
      <c r="R127" s="156">
        <f t="shared" si="89"/>
        <v>0</v>
      </c>
      <c r="S127" s="156">
        <f t="shared" si="90"/>
        <v>0</v>
      </c>
      <c r="U127" s="157">
        <f t="shared" si="97"/>
        <v>0</v>
      </c>
      <c r="W127" s="152"/>
      <c r="X127" s="152"/>
      <c r="Y127" s="152"/>
      <c r="Z127" s="152"/>
      <c r="AA127" s="152"/>
      <c r="AB127" s="152"/>
      <c r="AC127" s="347"/>
      <c r="AD127" s="152"/>
      <c r="AE127" s="152"/>
      <c r="AF127" s="152"/>
      <c r="AG127" s="152"/>
      <c r="AH127" s="152"/>
      <c r="AI127" s="152"/>
      <c r="AJ127" s="347"/>
      <c r="AK127" s="152"/>
      <c r="AL127" s="152"/>
      <c r="AM127" s="295"/>
      <c r="AN127" s="228"/>
      <c r="AO127" s="228"/>
      <c r="AP127" s="228"/>
      <c r="AQ127" s="228"/>
      <c r="AR127" s="228"/>
      <c r="AS127" s="348"/>
      <c r="AT127" s="264">
        <f t="shared" si="93"/>
        <v>0</v>
      </c>
      <c r="AU127" s="259"/>
      <c r="AV127" s="265">
        <f t="shared" si="94"/>
        <v>0</v>
      </c>
      <c r="AX127" s="265">
        <f t="shared" si="98"/>
        <v>0</v>
      </c>
      <c r="AZ127" s="492">
        <f t="shared" si="95"/>
        <v>0</v>
      </c>
      <c r="BB127" s="492">
        <f t="shared" si="96"/>
        <v>0</v>
      </c>
      <c r="BD127" s="265">
        <f t="shared" si="99"/>
        <v>0</v>
      </c>
      <c r="BE127" s="105"/>
      <c r="BF127" s="105"/>
      <c r="BG127" s="105"/>
      <c r="BH127" s="105"/>
      <c r="BI127" s="105"/>
      <c r="BJ127" s="105"/>
    </row>
    <row r="128" spans="2:62" ht="20.100000000000001" hidden="1" customHeight="1" outlineLevel="1">
      <c r="B128" s="100"/>
      <c r="C128" s="908"/>
      <c r="D128" s="909"/>
      <c r="E128" s="909"/>
      <c r="F128" s="910"/>
      <c r="G128" s="890"/>
      <c r="H128" s="891"/>
      <c r="I128" s="152"/>
      <c r="J128" s="152"/>
      <c r="K128" s="152"/>
      <c r="L128" s="152"/>
      <c r="M128" s="152"/>
      <c r="N128" s="152"/>
      <c r="O128" s="152"/>
      <c r="P128" s="153"/>
      <c r="Q128" s="153"/>
      <c r="R128" s="156">
        <f t="shared" si="89"/>
        <v>0</v>
      </c>
      <c r="S128" s="156">
        <f t="shared" si="90"/>
        <v>0</v>
      </c>
      <c r="U128" s="157">
        <f t="shared" si="97"/>
        <v>0</v>
      </c>
      <c r="W128" s="152"/>
      <c r="X128" s="152"/>
      <c r="Y128" s="152"/>
      <c r="Z128" s="152"/>
      <c r="AA128" s="152"/>
      <c r="AB128" s="152"/>
      <c r="AC128" s="347"/>
      <c r="AD128" s="152"/>
      <c r="AE128" s="152"/>
      <c r="AF128" s="152"/>
      <c r="AG128" s="152"/>
      <c r="AH128" s="152"/>
      <c r="AI128" s="152"/>
      <c r="AJ128" s="347"/>
      <c r="AK128" s="152"/>
      <c r="AL128" s="152"/>
      <c r="AM128" s="295"/>
      <c r="AN128" s="228"/>
      <c r="AO128" s="228"/>
      <c r="AP128" s="228"/>
      <c r="AQ128" s="228"/>
      <c r="AR128" s="228"/>
      <c r="AS128" s="348"/>
      <c r="AT128" s="264">
        <f t="shared" si="93"/>
        <v>0</v>
      </c>
      <c r="AU128" s="259"/>
      <c r="AV128" s="265">
        <f t="shared" si="94"/>
        <v>0</v>
      </c>
      <c r="AX128" s="265">
        <f t="shared" si="98"/>
        <v>0</v>
      </c>
      <c r="AZ128" s="492">
        <f t="shared" si="95"/>
        <v>0</v>
      </c>
      <c r="BB128" s="492">
        <f t="shared" si="96"/>
        <v>0</v>
      </c>
      <c r="BD128" s="265">
        <f t="shared" si="99"/>
        <v>0</v>
      </c>
      <c r="BE128" s="105"/>
      <c r="BF128" s="105"/>
      <c r="BG128" s="105"/>
      <c r="BH128" s="105"/>
      <c r="BI128" s="105"/>
      <c r="BJ128" s="105"/>
    </row>
    <row r="129" spans="2:62" ht="20.100000000000001" hidden="1" customHeight="1" outlineLevel="1">
      <c r="B129" s="100"/>
      <c r="C129" s="908"/>
      <c r="D129" s="909"/>
      <c r="E129" s="909"/>
      <c r="F129" s="910"/>
      <c r="G129" s="890"/>
      <c r="H129" s="891"/>
      <c r="I129" s="152"/>
      <c r="J129" s="152"/>
      <c r="K129" s="152"/>
      <c r="L129" s="152"/>
      <c r="M129" s="152"/>
      <c r="N129" s="152"/>
      <c r="O129" s="152"/>
      <c r="P129" s="153"/>
      <c r="Q129" s="153"/>
      <c r="R129" s="156">
        <f t="shared" si="89"/>
        <v>0</v>
      </c>
      <c r="S129" s="156">
        <f t="shared" si="90"/>
        <v>0</v>
      </c>
      <c r="U129" s="157">
        <f t="shared" si="97"/>
        <v>0</v>
      </c>
      <c r="W129" s="152"/>
      <c r="X129" s="152"/>
      <c r="Y129" s="152"/>
      <c r="Z129" s="152"/>
      <c r="AA129" s="152"/>
      <c r="AB129" s="152"/>
      <c r="AC129" s="347"/>
      <c r="AD129" s="152"/>
      <c r="AE129" s="152"/>
      <c r="AF129" s="152"/>
      <c r="AG129" s="152"/>
      <c r="AH129" s="152"/>
      <c r="AI129" s="152"/>
      <c r="AJ129" s="347"/>
      <c r="AK129" s="152"/>
      <c r="AL129" s="152"/>
      <c r="AM129" s="295"/>
      <c r="AN129" s="228"/>
      <c r="AO129" s="228"/>
      <c r="AP129" s="228"/>
      <c r="AQ129" s="228"/>
      <c r="AR129" s="228"/>
      <c r="AS129" s="348"/>
      <c r="AT129" s="264">
        <f t="shared" si="93"/>
        <v>0</v>
      </c>
      <c r="AU129" s="259"/>
      <c r="AV129" s="265">
        <f t="shared" si="94"/>
        <v>0</v>
      </c>
      <c r="AX129" s="265">
        <f t="shared" si="98"/>
        <v>0</v>
      </c>
      <c r="AZ129" s="492">
        <f t="shared" si="95"/>
        <v>0</v>
      </c>
      <c r="BB129" s="492">
        <f t="shared" si="96"/>
        <v>0</v>
      </c>
      <c r="BD129" s="265">
        <f t="shared" si="99"/>
        <v>0</v>
      </c>
      <c r="BE129" s="105"/>
      <c r="BF129" s="105"/>
      <c r="BG129" s="105"/>
      <c r="BH129" s="105"/>
      <c r="BI129" s="105"/>
      <c r="BJ129" s="105"/>
    </row>
    <row r="130" spans="2:62" ht="9.9499999999999993" hidden="1" customHeight="1" outlineLevel="1">
      <c r="B130" s="101"/>
      <c r="C130" s="208"/>
      <c r="D130" s="208"/>
      <c r="E130" s="208"/>
      <c r="F130" s="208"/>
      <c r="G130" s="237"/>
      <c r="H130" s="207"/>
      <c r="I130" s="257"/>
      <c r="J130" s="257"/>
      <c r="K130" s="257"/>
      <c r="L130" s="257"/>
      <c r="M130" s="257"/>
      <c r="N130" s="257"/>
      <c r="O130" s="257"/>
      <c r="P130" s="256"/>
      <c r="Q130" s="102"/>
      <c r="R130" s="102"/>
      <c r="S130" s="102"/>
      <c r="U130" s="98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Z130" s="493"/>
      <c r="BE130" s="105"/>
      <c r="BF130" s="105"/>
      <c r="BG130" s="105"/>
      <c r="BH130" s="105"/>
      <c r="BI130" s="105"/>
      <c r="BJ130" s="105"/>
    </row>
    <row r="131" spans="2:62" ht="20.100000000000001" customHeight="1" collapsed="1">
      <c r="B131" s="151">
        <f>B114+1</f>
        <v>8</v>
      </c>
      <c r="C131" s="916"/>
      <c r="D131" s="917"/>
      <c r="E131" s="917"/>
      <c r="F131" s="918"/>
      <c r="G131" s="429"/>
      <c r="H131" s="206">
        <v>1</v>
      </c>
      <c r="I131" s="642">
        <f t="shared" ref="I131" si="100">$H131*SUM(I132:I146)</f>
        <v>0</v>
      </c>
      <c r="J131" s="643">
        <f t="shared" ref="J131:O131" si="101">$H131*SUM(J132:J146)</f>
        <v>0</v>
      </c>
      <c r="K131" s="644">
        <f t="shared" si="101"/>
        <v>0</v>
      </c>
      <c r="L131" s="645">
        <f t="shared" si="101"/>
        <v>0</v>
      </c>
      <c r="M131" s="645">
        <f t="shared" si="101"/>
        <v>0</v>
      </c>
      <c r="N131" s="644">
        <f t="shared" si="101"/>
        <v>0</v>
      </c>
      <c r="O131" s="642">
        <f t="shared" si="101"/>
        <v>0</v>
      </c>
      <c r="P131" s="209">
        <f t="shared" ref="P131:Q131" si="102">$H131*SUM(P132:P146)</f>
        <v>0</v>
      </c>
      <c r="Q131" s="210">
        <f t="shared" si="102"/>
        <v>0</v>
      </c>
      <c r="R131" s="136">
        <f t="shared" ref="R131:R146" si="103">P131*(1+Gewinn)*(1+SicherheitAngebot)</f>
        <v>0</v>
      </c>
      <c r="S131" s="137">
        <f t="shared" ref="S131:S146" si="104">Q131*(1+MGKZ)*(1+Gewinn)*(1+SicherheitAngebot)</f>
        <v>0</v>
      </c>
      <c r="U131" s="10">
        <f>I131*$I$7+J131*$J$7+K131*$K$7+L131*$L$7+M131*$M$7+N131*$N$7+O131*$O$7+R131+S131</f>
        <v>0</v>
      </c>
      <c r="W131" s="646">
        <f t="shared" ref="W131:AB131" si="105">$H131*SUM(W132:W146)</f>
        <v>0</v>
      </c>
      <c r="X131" s="647">
        <f t="shared" si="105"/>
        <v>0</v>
      </c>
      <c r="Y131" s="648">
        <f t="shared" si="105"/>
        <v>0</v>
      </c>
      <c r="Z131" s="649">
        <f t="shared" si="105"/>
        <v>0</v>
      </c>
      <c r="AA131" s="648">
        <f t="shared" si="105"/>
        <v>0</v>
      </c>
      <c r="AB131" s="646">
        <f t="shared" si="105"/>
        <v>0</v>
      </c>
      <c r="AC131" s="258"/>
      <c r="AD131" s="646">
        <f t="shared" ref="AD131:AM131" si="106">$H131*SUM(AD132:AD146)</f>
        <v>0</v>
      </c>
      <c r="AE131" s="647">
        <f t="shared" si="106"/>
        <v>0</v>
      </c>
      <c r="AF131" s="648">
        <f t="shared" si="106"/>
        <v>0</v>
      </c>
      <c r="AG131" s="649">
        <f t="shared" si="106"/>
        <v>0</v>
      </c>
      <c r="AH131" s="648">
        <f t="shared" si="106"/>
        <v>0</v>
      </c>
      <c r="AI131" s="646">
        <f t="shared" si="106"/>
        <v>0</v>
      </c>
      <c r="AJ131" s="258"/>
      <c r="AK131" s="653">
        <f t="shared" si="106"/>
        <v>0</v>
      </c>
      <c r="AL131" s="653">
        <f t="shared" si="106"/>
        <v>0</v>
      </c>
      <c r="AM131" s="653">
        <f t="shared" si="106"/>
        <v>0</v>
      </c>
      <c r="AN131" s="227">
        <f>$H131*SUM(AN132:AN146)*(1+Gewinn)*(1+SicherheitAngebot)</f>
        <v>0</v>
      </c>
      <c r="AO131" s="227">
        <f>$H131*SUM(AO132:AO146)*(1+Gewinn)*(1+SicherheitAngebot)</f>
        <v>0</v>
      </c>
      <c r="AP131" s="227">
        <f>$H131*SUM(AP132:AP146)*(1+Gewinn)*(1+SicherheitAngebot)</f>
        <v>0</v>
      </c>
      <c r="AQ131" s="227">
        <f>$H131*SUM(AQ132:AQ146)*(1+Gewinn)*(1+SicherheitAngebot)</f>
        <v>0</v>
      </c>
      <c r="AR131" s="227">
        <f>$H131*SUM(AR132:AR146)*(1+Gewinn)*(1+SicherheitAngebot)</f>
        <v>0</v>
      </c>
      <c r="AS131" s="262"/>
      <c r="AT131" s="263">
        <f t="shared" si="93"/>
        <v>0</v>
      </c>
      <c r="AU131" s="259"/>
      <c r="AV131" s="491">
        <f>AK131*$AK$7+AL131*$AL$7+AM131*$AM$7+SUM(AN131:AR131)+AT131/Zuschläge_IBN+AT131</f>
        <v>0</v>
      </c>
      <c r="AX131" s="685">
        <f>U131+AV131</f>
        <v>0</v>
      </c>
      <c r="AZ131" s="490">
        <f>IF(H131&gt;0,U131/(1+SicherheitAngebot)*(1+Sicherheit),0)</f>
        <v>0</v>
      </c>
      <c r="BB131" s="490">
        <f>IF(H131&gt;0,AV131/(1+SicherheitAngebot)*(1+Sicherheit),0)</f>
        <v>0</v>
      </c>
      <c r="BD131" s="490">
        <f>AZ131+BB131</f>
        <v>0</v>
      </c>
      <c r="BE131" s="105"/>
      <c r="BF131" s="105"/>
      <c r="BG131" s="105"/>
      <c r="BH131" s="105"/>
      <c r="BI131" s="105"/>
      <c r="BJ131" s="105"/>
    </row>
    <row r="132" spans="2:62" ht="20.100000000000001" hidden="1" customHeight="1" outlineLevel="1">
      <c r="B132" s="99"/>
      <c r="C132" s="908"/>
      <c r="D132" s="909"/>
      <c r="E132" s="909"/>
      <c r="F132" s="910"/>
      <c r="G132" s="890"/>
      <c r="H132" s="901"/>
      <c r="I132" s="152"/>
      <c r="J132" s="152"/>
      <c r="K132" s="152"/>
      <c r="L132" s="152"/>
      <c r="M132" s="152"/>
      <c r="N132" s="152"/>
      <c r="O132" s="152"/>
      <c r="P132" s="153"/>
      <c r="Q132" s="153"/>
      <c r="R132" s="156">
        <f t="shared" si="103"/>
        <v>0</v>
      </c>
      <c r="S132" s="156">
        <f t="shared" si="104"/>
        <v>0</v>
      </c>
      <c r="U132" s="157">
        <f>I132*$I$7+J132*$J$7+K132*$K$7+L132*$L$7+M132*$M$7+N132*$N$7+O132*$O$7+R132+S132</f>
        <v>0</v>
      </c>
      <c r="W132" s="152"/>
      <c r="X132" s="152"/>
      <c r="Y132" s="152"/>
      <c r="Z132" s="152"/>
      <c r="AA132" s="152"/>
      <c r="AB132" s="152"/>
      <c r="AC132" s="347"/>
      <c r="AD132" s="152"/>
      <c r="AE132" s="152"/>
      <c r="AF132" s="152"/>
      <c r="AG132" s="152"/>
      <c r="AH132" s="152"/>
      <c r="AI132" s="152"/>
      <c r="AJ132" s="347"/>
      <c r="AK132" s="152"/>
      <c r="AL132" s="152"/>
      <c r="AM132" s="295"/>
      <c r="AN132" s="228"/>
      <c r="AO132" s="228"/>
      <c r="AP132" s="228"/>
      <c r="AQ132" s="228"/>
      <c r="AR132" s="228"/>
      <c r="AS132" s="348"/>
      <c r="AT132" s="264">
        <f t="shared" si="93"/>
        <v>0</v>
      </c>
      <c r="AU132" s="259"/>
      <c r="AV132" s="265">
        <f t="shared" ref="AV132:AV146" si="107">AK132*$AK$7+AL132*$AL$7+AM132*$AM$7+SUM(AN132:AR132)*(1+Gewinn)*(1+SicherheitAngebot)+AT132/Zuschläge_IBN+AT132</f>
        <v>0</v>
      </c>
      <c r="AX132" s="265">
        <f>U132+AV132</f>
        <v>0</v>
      </c>
      <c r="AZ132" s="492">
        <f t="shared" ref="AZ132:AZ146" si="108">U132/(1+SicherheitAngebot)*(1+Sicherheit)</f>
        <v>0</v>
      </c>
      <c r="BB132" s="492">
        <f t="shared" ref="BB132:BB146" si="109">AV132/(1+SicherheitAngebot)*(1+Sicherheit)</f>
        <v>0</v>
      </c>
      <c r="BD132" s="265">
        <f>AZ132+BB132</f>
        <v>0</v>
      </c>
      <c r="BE132" s="105"/>
      <c r="BF132" s="105"/>
      <c r="BG132" s="105"/>
      <c r="BH132" s="105"/>
      <c r="BI132" s="105"/>
      <c r="BJ132" s="105"/>
    </row>
    <row r="133" spans="2:62" ht="20.100000000000001" hidden="1" customHeight="1" outlineLevel="1">
      <c r="B133" s="100"/>
      <c r="C133" s="908"/>
      <c r="D133" s="909"/>
      <c r="E133" s="909"/>
      <c r="F133" s="910"/>
      <c r="G133" s="890"/>
      <c r="H133" s="891"/>
      <c r="I133" s="152"/>
      <c r="J133" s="152"/>
      <c r="K133" s="152"/>
      <c r="L133" s="152"/>
      <c r="M133" s="152"/>
      <c r="N133" s="152"/>
      <c r="O133" s="152"/>
      <c r="P133" s="153"/>
      <c r="Q133" s="153"/>
      <c r="R133" s="156">
        <f t="shared" si="103"/>
        <v>0</v>
      </c>
      <c r="S133" s="156">
        <f t="shared" si="104"/>
        <v>0</v>
      </c>
      <c r="U133" s="157">
        <f t="shared" ref="U133:U146" si="110">I133*$I$7+J133*$J$7+K133*$K$7+L133*$L$7+M133*$M$7+N133*$N$7+O133*$O$7+R133+S133</f>
        <v>0</v>
      </c>
      <c r="W133" s="152"/>
      <c r="X133" s="152"/>
      <c r="Y133" s="152"/>
      <c r="Z133" s="152"/>
      <c r="AA133" s="152"/>
      <c r="AB133" s="152"/>
      <c r="AC133" s="347"/>
      <c r="AD133" s="152"/>
      <c r="AE133" s="152"/>
      <c r="AF133" s="152"/>
      <c r="AG133" s="152"/>
      <c r="AH133" s="152"/>
      <c r="AI133" s="152"/>
      <c r="AJ133" s="347"/>
      <c r="AK133" s="152"/>
      <c r="AL133" s="152"/>
      <c r="AM133" s="295"/>
      <c r="AN133" s="228"/>
      <c r="AO133" s="228"/>
      <c r="AP133" s="228"/>
      <c r="AQ133" s="228"/>
      <c r="AR133" s="228"/>
      <c r="AS133" s="348"/>
      <c r="AT133" s="264">
        <f t="shared" si="93"/>
        <v>0</v>
      </c>
      <c r="AU133" s="259"/>
      <c r="AV133" s="265">
        <f t="shared" si="107"/>
        <v>0</v>
      </c>
      <c r="AX133" s="265">
        <f t="shared" ref="AX133:AX146" si="111">U133+AV133</f>
        <v>0</v>
      </c>
      <c r="AZ133" s="492">
        <f t="shared" si="108"/>
        <v>0</v>
      </c>
      <c r="BB133" s="492">
        <f t="shared" si="109"/>
        <v>0</v>
      </c>
      <c r="BD133" s="265">
        <f t="shared" ref="BD133:BD146" si="112">AZ133+BB133</f>
        <v>0</v>
      </c>
      <c r="BE133" s="105"/>
      <c r="BF133" s="105"/>
      <c r="BG133" s="105"/>
      <c r="BH133" s="105"/>
      <c r="BI133" s="105"/>
      <c r="BJ133" s="105"/>
    </row>
    <row r="134" spans="2:62" ht="20.100000000000001" hidden="1" customHeight="1" outlineLevel="1">
      <c r="B134" s="100"/>
      <c r="C134" s="908"/>
      <c r="D134" s="909"/>
      <c r="E134" s="909"/>
      <c r="F134" s="910"/>
      <c r="G134" s="890"/>
      <c r="H134" s="891"/>
      <c r="I134" s="152"/>
      <c r="J134" s="152"/>
      <c r="K134" s="152"/>
      <c r="L134" s="152"/>
      <c r="M134" s="152"/>
      <c r="N134" s="152"/>
      <c r="O134" s="152"/>
      <c r="P134" s="153"/>
      <c r="Q134" s="153"/>
      <c r="R134" s="156">
        <f t="shared" si="103"/>
        <v>0</v>
      </c>
      <c r="S134" s="156">
        <f t="shared" si="104"/>
        <v>0</v>
      </c>
      <c r="U134" s="157">
        <f t="shared" si="110"/>
        <v>0</v>
      </c>
      <c r="W134" s="152"/>
      <c r="X134" s="152"/>
      <c r="Y134" s="152"/>
      <c r="Z134" s="152"/>
      <c r="AA134" s="152"/>
      <c r="AB134" s="152"/>
      <c r="AC134" s="347"/>
      <c r="AD134" s="152"/>
      <c r="AE134" s="152"/>
      <c r="AF134" s="152"/>
      <c r="AG134" s="152"/>
      <c r="AH134" s="152"/>
      <c r="AI134" s="152"/>
      <c r="AJ134" s="347"/>
      <c r="AK134" s="152"/>
      <c r="AL134" s="152"/>
      <c r="AM134" s="295"/>
      <c r="AN134" s="228"/>
      <c r="AO134" s="228"/>
      <c r="AP134" s="228"/>
      <c r="AQ134" s="228"/>
      <c r="AR134" s="228"/>
      <c r="AS134" s="348"/>
      <c r="AT134" s="264">
        <f t="shared" si="93"/>
        <v>0</v>
      </c>
      <c r="AU134" s="259"/>
      <c r="AV134" s="265">
        <f t="shared" si="107"/>
        <v>0</v>
      </c>
      <c r="AX134" s="265">
        <f t="shared" si="111"/>
        <v>0</v>
      </c>
      <c r="AZ134" s="492">
        <f t="shared" si="108"/>
        <v>0</v>
      </c>
      <c r="BB134" s="492">
        <f t="shared" si="109"/>
        <v>0</v>
      </c>
      <c r="BD134" s="265">
        <f t="shared" si="112"/>
        <v>0</v>
      </c>
      <c r="BE134" s="105"/>
      <c r="BF134" s="105"/>
      <c r="BG134" s="105"/>
      <c r="BH134" s="105"/>
      <c r="BI134" s="105"/>
      <c r="BJ134" s="105"/>
    </row>
    <row r="135" spans="2:62" ht="20.100000000000001" hidden="1" customHeight="1" outlineLevel="1">
      <c r="B135" s="100"/>
      <c r="C135" s="908"/>
      <c r="D135" s="909"/>
      <c r="E135" s="909"/>
      <c r="F135" s="910"/>
      <c r="G135" s="890"/>
      <c r="H135" s="891"/>
      <c r="I135" s="152"/>
      <c r="J135" s="152"/>
      <c r="K135" s="152"/>
      <c r="L135" s="152"/>
      <c r="M135" s="152"/>
      <c r="N135" s="152"/>
      <c r="O135" s="152"/>
      <c r="P135" s="153"/>
      <c r="Q135" s="153"/>
      <c r="R135" s="156">
        <f t="shared" si="103"/>
        <v>0</v>
      </c>
      <c r="S135" s="156">
        <f t="shared" si="104"/>
        <v>0</v>
      </c>
      <c r="U135" s="157">
        <f t="shared" si="110"/>
        <v>0</v>
      </c>
      <c r="W135" s="152"/>
      <c r="X135" s="152"/>
      <c r="Y135" s="152"/>
      <c r="Z135" s="152"/>
      <c r="AA135" s="152"/>
      <c r="AB135" s="152"/>
      <c r="AC135" s="347"/>
      <c r="AD135" s="152"/>
      <c r="AE135" s="152"/>
      <c r="AF135" s="152"/>
      <c r="AG135" s="152"/>
      <c r="AH135" s="152"/>
      <c r="AI135" s="152"/>
      <c r="AJ135" s="347"/>
      <c r="AK135" s="152"/>
      <c r="AL135" s="152"/>
      <c r="AM135" s="295"/>
      <c r="AN135" s="228"/>
      <c r="AO135" s="228"/>
      <c r="AP135" s="228"/>
      <c r="AQ135" s="228"/>
      <c r="AR135" s="228"/>
      <c r="AS135" s="348"/>
      <c r="AT135" s="264">
        <f t="shared" si="93"/>
        <v>0</v>
      </c>
      <c r="AU135" s="259"/>
      <c r="AV135" s="265">
        <f t="shared" si="107"/>
        <v>0</v>
      </c>
      <c r="AX135" s="265">
        <f t="shared" si="111"/>
        <v>0</v>
      </c>
      <c r="AZ135" s="492">
        <f t="shared" si="108"/>
        <v>0</v>
      </c>
      <c r="BB135" s="492">
        <f t="shared" si="109"/>
        <v>0</v>
      </c>
      <c r="BD135" s="265">
        <f t="shared" si="112"/>
        <v>0</v>
      </c>
      <c r="BE135" s="105"/>
      <c r="BF135" s="105"/>
      <c r="BG135" s="105"/>
      <c r="BH135" s="105"/>
      <c r="BI135" s="105"/>
      <c r="BJ135" s="105"/>
    </row>
    <row r="136" spans="2:62" ht="20.100000000000001" hidden="1" customHeight="1" outlineLevel="1">
      <c r="B136" s="100"/>
      <c r="C136" s="908"/>
      <c r="D136" s="909"/>
      <c r="E136" s="909"/>
      <c r="F136" s="910"/>
      <c r="G136" s="890"/>
      <c r="H136" s="891"/>
      <c r="I136" s="152"/>
      <c r="J136" s="152"/>
      <c r="K136" s="152"/>
      <c r="L136" s="152"/>
      <c r="M136" s="152"/>
      <c r="N136" s="152"/>
      <c r="O136" s="152"/>
      <c r="P136" s="153"/>
      <c r="Q136" s="153"/>
      <c r="R136" s="156">
        <f t="shared" si="103"/>
        <v>0</v>
      </c>
      <c r="S136" s="156">
        <f t="shared" si="104"/>
        <v>0</v>
      </c>
      <c r="U136" s="157">
        <f t="shared" si="110"/>
        <v>0</v>
      </c>
      <c r="W136" s="152"/>
      <c r="X136" s="152"/>
      <c r="Y136" s="152"/>
      <c r="Z136" s="152"/>
      <c r="AA136" s="152"/>
      <c r="AB136" s="152"/>
      <c r="AC136" s="347"/>
      <c r="AD136" s="152"/>
      <c r="AE136" s="152"/>
      <c r="AF136" s="152"/>
      <c r="AG136" s="152"/>
      <c r="AH136" s="152"/>
      <c r="AI136" s="152"/>
      <c r="AJ136" s="347"/>
      <c r="AK136" s="152"/>
      <c r="AL136" s="152"/>
      <c r="AM136" s="295"/>
      <c r="AN136" s="228"/>
      <c r="AO136" s="228"/>
      <c r="AP136" s="228"/>
      <c r="AQ136" s="228"/>
      <c r="AR136" s="228"/>
      <c r="AS136" s="348"/>
      <c r="AT136" s="264">
        <f t="shared" si="93"/>
        <v>0</v>
      </c>
      <c r="AU136" s="259"/>
      <c r="AV136" s="265">
        <f t="shared" si="107"/>
        <v>0</v>
      </c>
      <c r="AX136" s="265">
        <f t="shared" si="111"/>
        <v>0</v>
      </c>
      <c r="AZ136" s="492">
        <f t="shared" si="108"/>
        <v>0</v>
      </c>
      <c r="BB136" s="492">
        <f t="shared" si="109"/>
        <v>0</v>
      </c>
      <c r="BD136" s="265">
        <f t="shared" si="112"/>
        <v>0</v>
      </c>
      <c r="BE136" s="105"/>
      <c r="BF136" s="105"/>
      <c r="BG136" s="105"/>
      <c r="BH136" s="105"/>
      <c r="BI136" s="105"/>
      <c r="BJ136" s="105"/>
    </row>
    <row r="137" spans="2:62" ht="20.100000000000001" hidden="1" customHeight="1" outlineLevel="1">
      <c r="B137" s="100"/>
      <c r="C137" s="908"/>
      <c r="D137" s="909"/>
      <c r="E137" s="909"/>
      <c r="F137" s="910"/>
      <c r="G137" s="890"/>
      <c r="H137" s="891"/>
      <c r="I137" s="152"/>
      <c r="J137" s="152"/>
      <c r="K137" s="152"/>
      <c r="L137" s="152"/>
      <c r="M137" s="152"/>
      <c r="N137" s="152"/>
      <c r="O137" s="152"/>
      <c r="P137" s="153"/>
      <c r="Q137" s="153"/>
      <c r="R137" s="156">
        <f t="shared" si="103"/>
        <v>0</v>
      </c>
      <c r="S137" s="156">
        <f t="shared" si="104"/>
        <v>0</v>
      </c>
      <c r="U137" s="157">
        <f t="shared" si="110"/>
        <v>0</v>
      </c>
      <c r="W137" s="152"/>
      <c r="X137" s="152"/>
      <c r="Y137" s="152"/>
      <c r="Z137" s="152"/>
      <c r="AA137" s="152"/>
      <c r="AB137" s="152"/>
      <c r="AC137" s="347"/>
      <c r="AD137" s="152"/>
      <c r="AE137" s="152"/>
      <c r="AF137" s="152"/>
      <c r="AG137" s="152"/>
      <c r="AH137" s="152"/>
      <c r="AI137" s="152"/>
      <c r="AJ137" s="347"/>
      <c r="AK137" s="152"/>
      <c r="AL137" s="152"/>
      <c r="AM137" s="295"/>
      <c r="AN137" s="228"/>
      <c r="AO137" s="228"/>
      <c r="AP137" s="228"/>
      <c r="AQ137" s="228"/>
      <c r="AR137" s="228"/>
      <c r="AS137" s="348"/>
      <c r="AT137" s="264">
        <f t="shared" si="93"/>
        <v>0</v>
      </c>
      <c r="AU137" s="259"/>
      <c r="AV137" s="265">
        <f t="shared" si="107"/>
        <v>0</v>
      </c>
      <c r="AX137" s="265">
        <f t="shared" si="111"/>
        <v>0</v>
      </c>
      <c r="AZ137" s="492">
        <f t="shared" si="108"/>
        <v>0</v>
      </c>
      <c r="BB137" s="492">
        <f t="shared" si="109"/>
        <v>0</v>
      </c>
      <c r="BD137" s="265">
        <f t="shared" si="112"/>
        <v>0</v>
      </c>
      <c r="BE137" s="105"/>
      <c r="BF137" s="105"/>
      <c r="BG137" s="105"/>
      <c r="BH137" s="105"/>
      <c r="BI137" s="105"/>
      <c r="BJ137" s="105"/>
    </row>
    <row r="138" spans="2:62" ht="20.100000000000001" hidden="1" customHeight="1" outlineLevel="1">
      <c r="B138" s="100"/>
      <c r="C138" s="908"/>
      <c r="D138" s="909"/>
      <c r="E138" s="909"/>
      <c r="F138" s="910"/>
      <c r="G138" s="890"/>
      <c r="H138" s="891"/>
      <c r="I138" s="152"/>
      <c r="J138" s="152"/>
      <c r="K138" s="152"/>
      <c r="L138" s="152"/>
      <c r="M138" s="152"/>
      <c r="N138" s="152"/>
      <c r="O138" s="152"/>
      <c r="P138" s="153"/>
      <c r="Q138" s="153"/>
      <c r="R138" s="156">
        <f t="shared" si="103"/>
        <v>0</v>
      </c>
      <c r="S138" s="156">
        <f t="shared" si="104"/>
        <v>0</v>
      </c>
      <c r="U138" s="157">
        <f t="shared" si="110"/>
        <v>0</v>
      </c>
      <c r="W138" s="152"/>
      <c r="X138" s="152"/>
      <c r="Y138" s="152"/>
      <c r="Z138" s="152"/>
      <c r="AA138" s="152"/>
      <c r="AB138" s="152"/>
      <c r="AC138" s="347"/>
      <c r="AD138" s="152"/>
      <c r="AE138" s="152"/>
      <c r="AF138" s="152"/>
      <c r="AG138" s="152"/>
      <c r="AH138" s="152"/>
      <c r="AI138" s="152"/>
      <c r="AJ138" s="347"/>
      <c r="AK138" s="152"/>
      <c r="AL138" s="152"/>
      <c r="AM138" s="295"/>
      <c r="AN138" s="228"/>
      <c r="AO138" s="228"/>
      <c r="AP138" s="228"/>
      <c r="AQ138" s="228"/>
      <c r="AR138" s="228"/>
      <c r="AS138" s="348"/>
      <c r="AT138" s="264">
        <f t="shared" si="93"/>
        <v>0</v>
      </c>
      <c r="AU138" s="259"/>
      <c r="AV138" s="265">
        <f t="shared" si="107"/>
        <v>0</v>
      </c>
      <c r="AX138" s="265">
        <f t="shared" si="111"/>
        <v>0</v>
      </c>
      <c r="AZ138" s="492">
        <f t="shared" si="108"/>
        <v>0</v>
      </c>
      <c r="BB138" s="492">
        <f t="shared" si="109"/>
        <v>0</v>
      </c>
      <c r="BD138" s="265">
        <f t="shared" si="112"/>
        <v>0</v>
      </c>
      <c r="BE138" s="105"/>
      <c r="BF138" s="105"/>
      <c r="BG138" s="105"/>
      <c r="BH138" s="105"/>
      <c r="BI138" s="105"/>
      <c r="BJ138" s="105"/>
    </row>
    <row r="139" spans="2:62" ht="20.100000000000001" hidden="1" customHeight="1" outlineLevel="1">
      <c r="B139" s="100"/>
      <c r="C139" s="908"/>
      <c r="D139" s="909"/>
      <c r="E139" s="909"/>
      <c r="F139" s="910"/>
      <c r="G139" s="890"/>
      <c r="H139" s="891"/>
      <c r="I139" s="152"/>
      <c r="J139" s="152"/>
      <c r="K139" s="152"/>
      <c r="L139" s="152"/>
      <c r="M139" s="152"/>
      <c r="N139" s="152"/>
      <c r="O139" s="152"/>
      <c r="P139" s="153"/>
      <c r="Q139" s="153"/>
      <c r="R139" s="156">
        <f t="shared" si="103"/>
        <v>0</v>
      </c>
      <c r="S139" s="156">
        <f t="shared" si="104"/>
        <v>0</v>
      </c>
      <c r="U139" s="157">
        <f t="shared" si="110"/>
        <v>0</v>
      </c>
      <c r="W139" s="152"/>
      <c r="X139" s="152"/>
      <c r="Y139" s="152"/>
      <c r="Z139" s="152"/>
      <c r="AA139" s="152"/>
      <c r="AB139" s="152"/>
      <c r="AC139" s="347"/>
      <c r="AD139" s="152"/>
      <c r="AE139" s="152"/>
      <c r="AF139" s="152"/>
      <c r="AG139" s="152"/>
      <c r="AH139" s="152"/>
      <c r="AI139" s="152"/>
      <c r="AJ139" s="347"/>
      <c r="AK139" s="152"/>
      <c r="AL139" s="152"/>
      <c r="AM139" s="295"/>
      <c r="AN139" s="228"/>
      <c r="AO139" s="228"/>
      <c r="AP139" s="228"/>
      <c r="AQ139" s="228"/>
      <c r="AR139" s="228"/>
      <c r="AS139" s="348"/>
      <c r="AT139" s="264">
        <f t="shared" si="93"/>
        <v>0</v>
      </c>
      <c r="AU139" s="259"/>
      <c r="AV139" s="265">
        <f t="shared" si="107"/>
        <v>0</v>
      </c>
      <c r="AX139" s="265">
        <f t="shared" si="111"/>
        <v>0</v>
      </c>
      <c r="AZ139" s="492">
        <f t="shared" si="108"/>
        <v>0</v>
      </c>
      <c r="BB139" s="492">
        <f t="shared" si="109"/>
        <v>0</v>
      </c>
      <c r="BD139" s="265">
        <f t="shared" si="112"/>
        <v>0</v>
      </c>
      <c r="BE139" s="105"/>
      <c r="BF139" s="105"/>
      <c r="BG139" s="105"/>
      <c r="BH139" s="105"/>
      <c r="BI139" s="105"/>
      <c r="BJ139" s="105"/>
    </row>
    <row r="140" spans="2:62" ht="20.100000000000001" hidden="1" customHeight="1" outlineLevel="1">
      <c r="B140" s="100"/>
      <c r="C140" s="908"/>
      <c r="D140" s="909"/>
      <c r="E140" s="909"/>
      <c r="F140" s="910"/>
      <c r="G140" s="890"/>
      <c r="H140" s="891"/>
      <c r="I140" s="152"/>
      <c r="J140" s="152"/>
      <c r="K140" s="152"/>
      <c r="L140" s="152"/>
      <c r="M140" s="152"/>
      <c r="N140" s="152"/>
      <c r="O140" s="152"/>
      <c r="P140" s="153"/>
      <c r="Q140" s="153"/>
      <c r="R140" s="156">
        <f t="shared" si="103"/>
        <v>0</v>
      </c>
      <c r="S140" s="156">
        <f t="shared" si="104"/>
        <v>0</v>
      </c>
      <c r="U140" s="157">
        <f t="shared" si="110"/>
        <v>0</v>
      </c>
      <c r="W140" s="152"/>
      <c r="X140" s="152"/>
      <c r="Y140" s="152"/>
      <c r="Z140" s="152"/>
      <c r="AA140" s="152"/>
      <c r="AB140" s="152"/>
      <c r="AC140" s="347"/>
      <c r="AD140" s="152"/>
      <c r="AE140" s="152"/>
      <c r="AF140" s="152"/>
      <c r="AG140" s="152"/>
      <c r="AH140" s="152"/>
      <c r="AI140" s="152"/>
      <c r="AJ140" s="347"/>
      <c r="AK140" s="152"/>
      <c r="AL140" s="152"/>
      <c r="AM140" s="295"/>
      <c r="AN140" s="228"/>
      <c r="AO140" s="228"/>
      <c r="AP140" s="228"/>
      <c r="AQ140" s="228"/>
      <c r="AR140" s="228"/>
      <c r="AS140" s="348"/>
      <c r="AT140" s="264">
        <f t="shared" si="93"/>
        <v>0</v>
      </c>
      <c r="AU140" s="259"/>
      <c r="AV140" s="265">
        <f t="shared" si="107"/>
        <v>0</v>
      </c>
      <c r="AX140" s="265">
        <f t="shared" si="111"/>
        <v>0</v>
      </c>
      <c r="AZ140" s="492">
        <f t="shared" si="108"/>
        <v>0</v>
      </c>
      <c r="BB140" s="492">
        <f t="shared" si="109"/>
        <v>0</v>
      </c>
      <c r="BD140" s="265">
        <f t="shared" si="112"/>
        <v>0</v>
      </c>
      <c r="BE140" s="105"/>
      <c r="BF140" s="105"/>
      <c r="BG140" s="105"/>
      <c r="BH140" s="105"/>
      <c r="BI140" s="105"/>
      <c r="BJ140" s="105"/>
    </row>
    <row r="141" spans="2:62" ht="20.100000000000001" hidden="1" customHeight="1" outlineLevel="1">
      <c r="B141" s="100"/>
      <c r="C141" s="908"/>
      <c r="D141" s="909"/>
      <c r="E141" s="909"/>
      <c r="F141" s="910"/>
      <c r="G141" s="890"/>
      <c r="H141" s="891"/>
      <c r="I141" s="152"/>
      <c r="J141" s="152"/>
      <c r="K141" s="152"/>
      <c r="L141" s="152"/>
      <c r="M141" s="152"/>
      <c r="N141" s="152"/>
      <c r="O141" s="152"/>
      <c r="P141" s="153"/>
      <c r="Q141" s="153"/>
      <c r="R141" s="156">
        <f t="shared" si="103"/>
        <v>0</v>
      </c>
      <c r="S141" s="156">
        <f t="shared" si="104"/>
        <v>0</v>
      </c>
      <c r="U141" s="157">
        <f t="shared" si="110"/>
        <v>0</v>
      </c>
      <c r="W141" s="152"/>
      <c r="X141" s="152"/>
      <c r="Y141" s="152"/>
      <c r="Z141" s="152"/>
      <c r="AA141" s="152"/>
      <c r="AB141" s="152"/>
      <c r="AC141" s="347"/>
      <c r="AD141" s="152"/>
      <c r="AE141" s="152"/>
      <c r="AF141" s="152"/>
      <c r="AG141" s="152"/>
      <c r="AH141" s="152"/>
      <c r="AI141" s="152"/>
      <c r="AJ141" s="347"/>
      <c r="AK141" s="152"/>
      <c r="AL141" s="152"/>
      <c r="AM141" s="295"/>
      <c r="AN141" s="228"/>
      <c r="AO141" s="228"/>
      <c r="AP141" s="228"/>
      <c r="AQ141" s="228"/>
      <c r="AR141" s="228"/>
      <c r="AS141" s="348"/>
      <c r="AT141" s="264">
        <f t="shared" si="93"/>
        <v>0</v>
      </c>
      <c r="AU141" s="259"/>
      <c r="AV141" s="265">
        <f t="shared" si="107"/>
        <v>0</v>
      </c>
      <c r="AX141" s="265">
        <f t="shared" si="111"/>
        <v>0</v>
      </c>
      <c r="AZ141" s="492">
        <f t="shared" si="108"/>
        <v>0</v>
      </c>
      <c r="BB141" s="492">
        <f t="shared" si="109"/>
        <v>0</v>
      </c>
      <c r="BD141" s="265">
        <f t="shared" si="112"/>
        <v>0</v>
      </c>
      <c r="BE141" s="105"/>
      <c r="BF141" s="105"/>
      <c r="BG141" s="105"/>
      <c r="BH141" s="105"/>
      <c r="BI141" s="105"/>
      <c r="BJ141" s="105"/>
    </row>
    <row r="142" spans="2:62" ht="20.100000000000001" hidden="1" customHeight="1" outlineLevel="1">
      <c r="B142" s="100"/>
      <c r="C142" s="908"/>
      <c r="D142" s="909"/>
      <c r="E142" s="909"/>
      <c r="F142" s="910"/>
      <c r="G142" s="890"/>
      <c r="H142" s="891"/>
      <c r="I142" s="152"/>
      <c r="J142" s="152"/>
      <c r="K142" s="152"/>
      <c r="L142" s="152"/>
      <c r="M142" s="152"/>
      <c r="N142" s="152"/>
      <c r="O142" s="152"/>
      <c r="P142" s="153"/>
      <c r="Q142" s="153"/>
      <c r="R142" s="156">
        <f t="shared" si="103"/>
        <v>0</v>
      </c>
      <c r="S142" s="156">
        <f t="shared" si="104"/>
        <v>0</v>
      </c>
      <c r="U142" s="157">
        <f t="shared" si="110"/>
        <v>0</v>
      </c>
      <c r="W142" s="152"/>
      <c r="X142" s="152"/>
      <c r="Y142" s="152"/>
      <c r="Z142" s="152"/>
      <c r="AA142" s="152"/>
      <c r="AB142" s="152"/>
      <c r="AC142" s="347"/>
      <c r="AD142" s="152"/>
      <c r="AE142" s="152"/>
      <c r="AF142" s="152"/>
      <c r="AG142" s="152"/>
      <c r="AH142" s="152"/>
      <c r="AI142" s="152"/>
      <c r="AJ142" s="347"/>
      <c r="AK142" s="152"/>
      <c r="AL142" s="152"/>
      <c r="AM142" s="295"/>
      <c r="AN142" s="228"/>
      <c r="AO142" s="228"/>
      <c r="AP142" s="228"/>
      <c r="AQ142" s="228"/>
      <c r="AR142" s="228"/>
      <c r="AS142" s="348"/>
      <c r="AT142" s="264">
        <f t="shared" si="93"/>
        <v>0</v>
      </c>
      <c r="AU142" s="259"/>
      <c r="AV142" s="265">
        <f t="shared" si="107"/>
        <v>0</v>
      </c>
      <c r="AX142" s="265">
        <f t="shared" si="111"/>
        <v>0</v>
      </c>
      <c r="AZ142" s="492">
        <f t="shared" si="108"/>
        <v>0</v>
      </c>
      <c r="BB142" s="492">
        <f t="shared" si="109"/>
        <v>0</v>
      </c>
      <c r="BD142" s="265">
        <f t="shared" si="112"/>
        <v>0</v>
      </c>
      <c r="BE142" s="105"/>
      <c r="BF142" s="105"/>
      <c r="BG142" s="105"/>
      <c r="BH142" s="105"/>
      <c r="BI142" s="105"/>
      <c r="BJ142" s="105"/>
    </row>
    <row r="143" spans="2:62" ht="20.100000000000001" hidden="1" customHeight="1" outlineLevel="1">
      <c r="B143" s="100"/>
      <c r="C143" s="908"/>
      <c r="D143" s="909"/>
      <c r="E143" s="909"/>
      <c r="F143" s="910"/>
      <c r="G143" s="890"/>
      <c r="H143" s="891"/>
      <c r="I143" s="152"/>
      <c r="J143" s="152"/>
      <c r="K143" s="152"/>
      <c r="L143" s="152"/>
      <c r="M143" s="152"/>
      <c r="N143" s="152"/>
      <c r="O143" s="152"/>
      <c r="P143" s="153"/>
      <c r="Q143" s="153"/>
      <c r="R143" s="156">
        <f t="shared" si="103"/>
        <v>0</v>
      </c>
      <c r="S143" s="156">
        <f t="shared" si="104"/>
        <v>0</v>
      </c>
      <c r="U143" s="157">
        <f t="shared" si="110"/>
        <v>0</v>
      </c>
      <c r="W143" s="152"/>
      <c r="X143" s="152"/>
      <c r="Y143" s="152"/>
      <c r="Z143" s="152"/>
      <c r="AA143" s="152"/>
      <c r="AB143" s="152"/>
      <c r="AC143" s="347"/>
      <c r="AD143" s="152"/>
      <c r="AE143" s="152"/>
      <c r="AF143" s="152"/>
      <c r="AG143" s="152"/>
      <c r="AH143" s="152"/>
      <c r="AI143" s="152"/>
      <c r="AJ143" s="347"/>
      <c r="AK143" s="152"/>
      <c r="AL143" s="152"/>
      <c r="AM143" s="295"/>
      <c r="AN143" s="228"/>
      <c r="AO143" s="228"/>
      <c r="AP143" s="228"/>
      <c r="AQ143" s="228"/>
      <c r="AR143" s="228"/>
      <c r="AS143" s="348"/>
      <c r="AT143" s="264">
        <f t="shared" si="93"/>
        <v>0</v>
      </c>
      <c r="AU143" s="259"/>
      <c r="AV143" s="265">
        <f t="shared" si="107"/>
        <v>0</v>
      </c>
      <c r="AX143" s="265">
        <f t="shared" si="111"/>
        <v>0</v>
      </c>
      <c r="AZ143" s="492">
        <f t="shared" si="108"/>
        <v>0</v>
      </c>
      <c r="BB143" s="492">
        <f t="shared" si="109"/>
        <v>0</v>
      </c>
      <c r="BD143" s="265">
        <f t="shared" si="112"/>
        <v>0</v>
      </c>
      <c r="BE143" s="105"/>
      <c r="BF143" s="105"/>
      <c r="BG143" s="105"/>
      <c r="BH143" s="105"/>
      <c r="BI143" s="105"/>
      <c r="BJ143" s="105"/>
    </row>
    <row r="144" spans="2:62" ht="20.100000000000001" hidden="1" customHeight="1" outlineLevel="1">
      <c r="B144" s="100"/>
      <c r="C144" s="908"/>
      <c r="D144" s="909"/>
      <c r="E144" s="909"/>
      <c r="F144" s="910"/>
      <c r="G144" s="890"/>
      <c r="H144" s="891"/>
      <c r="I144" s="152"/>
      <c r="J144" s="152"/>
      <c r="K144" s="152"/>
      <c r="L144" s="152"/>
      <c r="M144" s="152"/>
      <c r="N144" s="152"/>
      <c r="O144" s="152"/>
      <c r="P144" s="153"/>
      <c r="Q144" s="153"/>
      <c r="R144" s="156">
        <f t="shared" si="103"/>
        <v>0</v>
      </c>
      <c r="S144" s="156">
        <f t="shared" si="104"/>
        <v>0</v>
      </c>
      <c r="U144" s="157">
        <f t="shared" si="110"/>
        <v>0</v>
      </c>
      <c r="W144" s="152"/>
      <c r="X144" s="152"/>
      <c r="Y144" s="152"/>
      <c r="Z144" s="152"/>
      <c r="AA144" s="152"/>
      <c r="AB144" s="152"/>
      <c r="AC144" s="347"/>
      <c r="AD144" s="152"/>
      <c r="AE144" s="152"/>
      <c r="AF144" s="152"/>
      <c r="AG144" s="152"/>
      <c r="AH144" s="152"/>
      <c r="AI144" s="152"/>
      <c r="AJ144" s="347"/>
      <c r="AK144" s="152"/>
      <c r="AL144" s="152"/>
      <c r="AM144" s="295"/>
      <c r="AN144" s="228"/>
      <c r="AO144" s="228"/>
      <c r="AP144" s="228"/>
      <c r="AQ144" s="228"/>
      <c r="AR144" s="228"/>
      <c r="AS144" s="348"/>
      <c r="AT144" s="264">
        <f t="shared" si="93"/>
        <v>0</v>
      </c>
      <c r="AU144" s="259"/>
      <c r="AV144" s="265">
        <f t="shared" si="107"/>
        <v>0</v>
      </c>
      <c r="AX144" s="265">
        <f t="shared" si="111"/>
        <v>0</v>
      </c>
      <c r="AZ144" s="492">
        <f t="shared" si="108"/>
        <v>0</v>
      </c>
      <c r="BB144" s="492">
        <f t="shared" si="109"/>
        <v>0</v>
      </c>
      <c r="BD144" s="265">
        <f t="shared" si="112"/>
        <v>0</v>
      </c>
      <c r="BE144" s="105"/>
      <c r="BF144" s="105"/>
      <c r="BG144" s="105"/>
      <c r="BH144" s="105"/>
      <c r="BI144" s="105"/>
      <c r="BJ144" s="105"/>
    </row>
    <row r="145" spans="2:62" ht="20.100000000000001" hidden="1" customHeight="1" outlineLevel="1">
      <c r="B145" s="100"/>
      <c r="C145" s="908"/>
      <c r="D145" s="909"/>
      <c r="E145" s="909"/>
      <c r="F145" s="910"/>
      <c r="G145" s="890"/>
      <c r="H145" s="891"/>
      <c r="I145" s="152"/>
      <c r="J145" s="152"/>
      <c r="K145" s="152"/>
      <c r="L145" s="152"/>
      <c r="M145" s="152"/>
      <c r="N145" s="152"/>
      <c r="O145" s="152"/>
      <c r="P145" s="153"/>
      <c r="Q145" s="153"/>
      <c r="R145" s="156">
        <f t="shared" si="103"/>
        <v>0</v>
      </c>
      <c r="S145" s="156">
        <f t="shared" si="104"/>
        <v>0</v>
      </c>
      <c r="U145" s="157">
        <f t="shared" si="110"/>
        <v>0</v>
      </c>
      <c r="W145" s="152"/>
      <c r="X145" s="152"/>
      <c r="Y145" s="152"/>
      <c r="Z145" s="152"/>
      <c r="AA145" s="152"/>
      <c r="AB145" s="152"/>
      <c r="AC145" s="347"/>
      <c r="AD145" s="152"/>
      <c r="AE145" s="152"/>
      <c r="AF145" s="152"/>
      <c r="AG145" s="152"/>
      <c r="AH145" s="152"/>
      <c r="AI145" s="152"/>
      <c r="AJ145" s="347"/>
      <c r="AK145" s="152"/>
      <c r="AL145" s="152"/>
      <c r="AM145" s="295"/>
      <c r="AN145" s="228"/>
      <c r="AO145" s="228"/>
      <c r="AP145" s="228"/>
      <c r="AQ145" s="228"/>
      <c r="AR145" s="228"/>
      <c r="AS145" s="348"/>
      <c r="AT145" s="264">
        <f t="shared" si="93"/>
        <v>0</v>
      </c>
      <c r="AU145" s="259"/>
      <c r="AV145" s="265">
        <f t="shared" si="107"/>
        <v>0</v>
      </c>
      <c r="AX145" s="265">
        <f t="shared" si="111"/>
        <v>0</v>
      </c>
      <c r="AZ145" s="492">
        <f t="shared" si="108"/>
        <v>0</v>
      </c>
      <c r="BB145" s="492">
        <f t="shared" si="109"/>
        <v>0</v>
      </c>
      <c r="BD145" s="265">
        <f t="shared" si="112"/>
        <v>0</v>
      </c>
      <c r="BE145" s="105"/>
      <c r="BF145" s="105"/>
      <c r="BG145" s="105"/>
      <c r="BH145" s="105"/>
      <c r="BI145" s="105"/>
      <c r="BJ145" s="105"/>
    </row>
    <row r="146" spans="2:62" ht="20.100000000000001" hidden="1" customHeight="1" outlineLevel="1">
      <c r="B146" s="100"/>
      <c r="C146" s="908"/>
      <c r="D146" s="909"/>
      <c r="E146" s="909"/>
      <c r="F146" s="910"/>
      <c r="G146" s="890"/>
      <c r="H146" s="891"/>
      <c r="I146" s="152"/>
      <c r="J146" s="152"/>
      <c r="K146" s="152"/>
      <c r="L146" s="152"/>
      <c r="M146" s="152"/>
      <c r="N146" s="152"/>
      <c r="O146" s="152"/>
      <c r="P146" s="153"/>
      <c r="Q146" s="153"/>
      <c r="R146" s="156">
        <f t="shared" si="103"/>
        <v>0</v>
      </c>
      <c r="S146" s="156">
        <f t="shared" si="104"/>
        <v>0</v>
      </c>
      <c r="U146" s="157">
        <f t="shared" si="110"/>
        <v>0</v>
      </c>
      <c r="W146" s="152"/>
      <c r="X146" s="152"/>
      <c r="Y146" s="152"/>
      <c r="Z146" s="152"/>
      <c r="AA146" s="152"/>
      <c r="AB146" s="152"/>
      <c r="AC146" s="347"/>
      <c r="AD146" s="152"/>
      <c r="AE146" s="152"/>
      <c r="AF146" s="152"/>
      <c r="AG146" s="152"/>
      <c r="AH146" s="152"/>
      <c r="AI146" s="152"/>
      <c r="AJ146" s="347"/>
      <c r="AK146" s="152"/>
      <c r="AL146" s="152"/>
      <c r="AM146" s="295"/>
      <c r="AN146" s="228"/>
      <c r="AO146" s="228"/>
      <c r="AP146" s="228"/>
      <c r="AQ146" s="228"/>
      <c r="AR146" s="228"/>
      <c r="AS146" s="348"/>
      <c r="AT146" s="264">
        <f t="shared" si="93"/>
        <v>0</v>
      </c>
      <c r="AU146" s="259"/>
      <c r="AV146" s="265">
        <f t="shared" si="107"/>
        <v>0</v>
      </c>
      <c r="AX146" s="265">
        <f t="shared" si="111"/>
        <v>0</v>
      </c>
      <c r="AZ146" s="492">
        <f t="shared" si="108"/>
        <v>0</v>
      </c>
      <c r="BB146" s="492">
        <f t="shared" si="109"/>
        <v>0</v>
      </c>
      <c r="BD146" s="265">
        <f t="shared" si="112"/>
        <v>0</v>
      </c>
      <c r="BE146" s="105"/>
      <c r="BF146" s="105"/>
      <c r="BG146" s="105"/>
      <c r="BH146" s="105"/>
      <c r="BI146" s="105"/>
      <c r="BJ146" s="105"/>
    </row>
    <row r="147" spans="2:62" ht="9.9499999999999993" hidden="1" customHeight="1" outlineLevel="1">
      <c r="B147" s="101"/>
      <c r="C147" s="208"/>
      <c r="D147" s="208"/>
      <c r="E147" s="208"/>
      <c r="F147" s="208"/>
      <c r="G147" s="237"/>
      <c r="H147" s="207"/>
      <c r="I147" s="257"/>
      <c r="J147" s="257"/>
      <c r="K147" s="257"/>
      <c r="L147" s="257"/>
      <c r="M147" s="257"/>
      <c r="N147" s="257"/>
      <c r="O147" s="257"/>
      <c r="P147" s="256"/>
      <c r="Q147" s="102"/>
      <c r="R147" s="102"/>
      <c r="S147" s="102"/>
      <c r="U147" s="98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Z147" s="493"/>
      <c r="BE147" s="105"/>
      <c r="BF147" s="105"/>
      <c r="BG147" s="105"/>
      <c r="BH147" s="105"/>
      <c r="BI147" s="105"/>
      <c r="BJ147" s="105"/>
    </row>
    <row r="148" spans="2:62" ht="20.100000000000001" customHeight="1" collapsed="1">
      <c r="B148" s="151">
        <f>B131+1</f>
        <v>9</v>
      </c>
      <c r="C148" s="916"/>
      <c r="D148" s="917"/>
      <c r="E148" s="917"/>
      <c r="F148" s="918"/>
      <c r="G148" s="429"/>
      <c r="H148" s="206">
        <v>1</v>
      </c>
      <c r="I148" s="642">
        <f t="shared" ref="I148" si="113">$H148*SUM(I149:I163)</f>
        <v>0</v>
      </c>
      <c r="J148" s="643">
        <f t="shared" ref="J148:O148" si="114">$H148*SUM(J149:J163)</f>
        <v>0</v>
      </c>
      <c r="K148" s="644">
        <f t="shared" si="114"/>
        <v>0</v>
      </c>
      <c r="L148" s="645">
        <f t="shared" si="114"/>
        <v>0</v>
      </c>
      <c r="M148" s="645">
        <f t="shared" si="114"/>
        <v>0</v>
      </c>
      <c r="N148" s="644">
        <f t="shared" si="114"/>
        <v>0</v>
      </c>
      <c r="O148" s="642">
        <f t="shared" si="114"/>
        <v>0</v>
      </c>
      <c r="P148" s="209">
        <f t="shared" ref="P148:Q148" si="115">$H148*SUM(P149:P163)</f>
        <v>0</v>
      </c>
      <c r="Q148" s="210">
        <f t="shared" si="115"/>
        <v>0</v>
      </c>
      <c r="R148" s="136">
        <f t="shared" ref="R148:R163" si="116">P148*(1+Gewinn)*(1+SicherheitAngebot)</f>
        <v>0</v>
      </c>
      <c r="S148" s="137">
        <f t="shared" ref="S148:S163" si="117">Q148*(1+MGKZ)*(1+Gewinn)*(1+SicherheitAngebot)</f>
        <v>0</v>
      </c>
      <c r="U148" s="10">
        <f>I148*$I$7+J148*$J$7+K148*$K$7+L148*$L$7+M148*$M$7+N148*$N$7+O148*$O$7+R148+S148</f>
        <v>0</v>
      </c>
      <c r="W148" s="646">
        <f t="shared" ref="W148:AB148" si="118">$H148*SUM(W149:W163)</f>
        <v>0</v>
      </c>
      <c r="X148" s="647">
        <f t="shared" si="118"/>
        <v>0</v>
      </c>
      <c r="Y148" s="648">
        <f t="shared" si="118"/>
        <v>0</v>
      </c>
      <c r="Z148" s="649">
        <f t="shared" si="118"/>
        <v>0</v>
      </c>
      <c r="AA148" s="648">
        <f t="shared" si="118"/>
        <v>0</v>
      </c>
      <c r="AB148" s="646">
        <f t="shared" si="118"/>
        <v>0</v>
      </c>
      <c r="AC148" s="258"/>
      <c r="AD148" s="646">
        <f t="shared" ref="AD148:AM148" si="119">$H148*SUM(AD149:AD163)</f>
        <v>0</v>
      </c>
      <c r="AE148" s="647">
        <f t="shared" si="119"/>
        <v>0</v>
      </c>
      <c r="AF148" s="648">
        <f t="shared" si="119"/>
        <v>0</v>
      </c>
      <c r="AG148" s="649">
        <f t="shared" si="119"/>
        <v>0</v>
      </c>
      <c r="AH148" s="648">
        <f t="shared" si="119"/>
        <v>0</v>
      </c>
      <c r="AI148" s="646">
        <f t="shared" si="119"/>
        <v>0</v>
      </c>
      <c r="AJ148" s="258"/>
      <c r="AK148" s="653">
        <f t="shared" si="119"/>
        <v>0</v>
      </c>
      <c r="AL148" s="653">
        <f t="shared" si="119"/>
        <v>0</v>
      </c>
      <c r="AM148" s="653">
        <f t="shared" si="119"/>
        <v>0</v>
      </c>
      <c r="AN148" s="227">
        <f>$H148*SUM(AN149:AN163)*(1+Gewinn)*(1+SicherheitAngebot)</f>
        <v>0</v>
      </c>
      <c r="AO148" s="227">
        <f>$H148*SUM(AO149:AO163)*(1+Gewinn)*(1+SicherheitAngebot)</f>
        <v>0</v>
      </c>
      <c r="AP148" s="227">
        <f>$H148*SUM(AP149:AP163)*(1+Gewinn)*(1+SicherheitAngebot)</f>
        <v>0</v>
      </c>
      <c r="AQ148" s="227">
        <f>$H148*SUM(AQ149:AQ163)*(1+Gewinn)*(1+SicherheitAngebot)</f>
        <v>0</v>
      </c>
      <c r="AR148" s="227">
        <f>$H148*SUM(AR149:AR163)*(1+Gewinn)*(1+SicherheitAngebot)</f>
        <v>0</v>
      </c>
      <c r="AS148" s="262"/>
      <c r="AT148" s="263">
        <f t="shared" si="93"/>
        <v>0</v>
      </c>
      <c r="AU148" s="259"/>
      <c r="AV148" s="491">
        <f>AK148*$AK$7+AL148*$AL$7+AM148*$AM$7+SUM(AN148:AR148)+AT148/Zuschläge_IBN+AT148</f>
        <v>0</v>
      </c>
      <c r="AX148" s="685">
        <f>U148+AV148</f>
        <v>0</v>
      </c>
      <c r="AZ148" s="490">
        <f>IF(H148&gt;0,U148/(1+SicherheitAngebot)*(1+Sicherheit),0)</f>
        <v>0</v>
      </c>
      <c r="BB148" s="490">
        <f>IF(H148&gt;0,AV148/(1+SicherheitAngebot)*(1+Sicherheit),0)</f>
        <v>0</v>
      </c>
      <c r="BD148" s="490">
        <f>AZ148+BB148</f>
        <v>0</v>
      </c>
      <c r="BE148" s="105"/>
      <c r="BF148" s="105"/>
      <c r="BG148" s="105"/>
      <c r="BH148" s="105"/>
      <c r="BI148" s="105"/>
      <c r="BJ148" s="105"/>
    </row>
    <row r="149" spans="2:62" ht="20.100000000000001" hidden="1" customHeight="1" outlineLevel="1">
      <c r="B149" s="99"/>
      <c r="C149" s="908"/>
      <c r="D149" s="909"/>
      <c r="E149" s="909"/>
      <c r="F149" s="910"/>
      <c r="G149" s="890"/>
      <c r="H149" s="901"/>
      <c r="I149" s="152"/>
      <c r="J149" s="152"/>
      <c r="K149" s="152"/>
      <c r="L149" s="152"/>
      <c r="M149" s="152"/>
      <c r="N149" s="152"/>
      <c r="O149" s="152"/>
      <c r="P149" s="153"/>
      <c r="Q149" s="153"/>
      <c r="R149" s="156">
        <f t="shared" si="116"/>
        <v>0</v>
      </c>
      <c r="S149" s="156">
        <f t="shared" si="117"/>
        <v>0</v>
      </c>
      <c r="U149" s="157">
        <f>I149*$I$7+J149*$J$7+K149*$K$7+L149*$L$7+M149*$M$7+N149*$N$7+O149*$O$7+R149+S149</f>
        <v>0</v>
      </c>
      <c r="W149" s="152"/>
      <c r="X149" s="152"/>
      <c r="Y149" s="152"/>
      <c r="Z149" s="152"/>
      <c r="AA149" s="152"/>
      <c r="AB149" s="152"/>
      <c r="AC149" s="347"/>
      <c r="AD149" s="152"/>
      <c r="AE149" s="152"/>
      <c r="AF149" s="152"/>
      <c r="AG149" s="152"/>
      <c r="AH149" s="152"/>
      <c r="AI149" s="152"/>
      <c r="AJ149" s="347"/>
      <c r="AK149" s="152"/>
      <c r="AL149" s="152"/>
      <c r="AM149" s="295"/>
      <c r="AN149" s="228"/>
      <c r="AO149" s="228"/>
      <c r="AP149" s="228"/>
      <c r="AQ149" s="228"/>
      <c r="AR149" s="228"/>
      <c r="AS149" s="348"/>
      <c r="AT149" s="264">
        <f t="shared" si="93"/>
        <v>0</v>
      </c>
      <c r="AU149" s="259"/>
      <c r="AV149" s="265">
        <f t="shared" ref="AV149:AV163" si="120">AK149*$AK$7+AL149*$AL$7+AM149*$AM$7+SUM(AN149:AR149)*(1+Gewinn)*(1+SicherheitAngebot)+AT149/Zuschläge_IBN+AT149</f>
        <v>0</v>
      </c>
      <c r="AX149" s="265">
        <f>U149+AV149</f>
        <v>0</v>
      </c>
      <c r="AZ149" s="492">
        <f t="shared" ref="AZ149:AZ163" si="121">U149/(1+SicherheitAngebot)*(1+Sicherheit)</f>
        <v>0</v>
      </c>
      <c r="BB149" s="492">
        <f t="shared" ref="BB149:BB163" si="122">AV149/(1+SicherheitAngebot)*(1+Sicherheit)</f>
        <v>0</v>
      </c>
      <c r="BD149" s="265">
        <f>AZ149+BB149</f>
        <v>0</v>
      </c>
      <c r="BE149" s="105"/>
      <c r="BF149" s="105"/>
      <c r="BG149" s="105"/>
      <c r="BH149" s="105"/>
      <c r="BI149" s="105"/>
      <c r="BJ149" s="105"/>
    </row>
    <row r="150" spans="2:62" ht="20.100000000000001" hidden="1" customHeight="1" outlineLevel="1">
      <c r="B150" s="421"/>
      <c r="C150" s="908"/>
      <c r="D150" s="909"/>
      <c r="E150" s="909"/>
      <c r="F150" s="910"/>
      <c r="G150" s="890"/>
      <c r="H150" s="891"/>
      <c r="I150" s="152"/>
      <c r="J150" s="152"/>
      <c r="K150" s="152"/>
      <c r="L150" s="152"/>
      <c r="M150" s="152"/>
      <c r="N150" s="152"/>
      <c r="O150" s="152"/>
      <c r="P150" s="153"/>
      <c r="Q150" s="153"/>
      <c r="R150" s="156">
        <f t="shared" si="116"/>
        <v>0</v>
      </c>
      <c r="S150" s="156">
        <f t="shared" si="117"/>
        <v>0</v>
      </c>
      <c r="U150" s="157">
        <f t="shared" ref="U150:U163" si="123">I150*$I$7+J150*$J$7+K150*$K$7+L150*$L$7+M150*$M$7+N150*$N$7+O150*$O$7+R150+S150</f>
        <v>0</v>
      </c>
      <c r="W150" s="152"/>
      <c r="X150" s="152"/>
      <c r="Y150" s="152"/>
      <c r="Z150" s="152"/>
      <c r="AA150" s="152"/>
      <c r="AB150" s="152"/>
      <c r="AC150" s="347"/>
      <c r="AD150" s="152"/>
      <c r="AE150" s="152"/>
      <c r="AF150" s="152"/>
      <c r="AG150" s="152"/>
      <c r="AH150" s="152"/>
      <c r="AI150" s="152"/>
      <c r="AJ150" s="347"/>
      <c r="AK150" s="152"/>
      <c r="AL150" s="152"/>
      <c r="AM150" s="295"/>
      <c r="AN150" s="228"/>
      <c r="AO150" s="228"/>
      <c r="AP150" s="228"/>
      <c r="AQ150" s="228"/>
      <c r="AR150" s="228"/>
      <c r="AS150" s="348"/>
      <c r="AT150" s="264">
        <f t="shared" si="93"/>
        <v>0</v>
      </c>
      <c r="AU150" s="259"/>
      <c r="AV150" s="265">
        <f t="shared" si="120"/>
        <v>0</v>
      </c>
      <c r="AX150" s="265">
        <f t="shared" ref="AX150:AX163" si="124">U150+AV150</f>
        <v>0</v>
      </c>
      <c r="AZ150" s="492">
        <f t="shared" si="121"/>
        <v>0</v>
      </c>
      <c r="BB150" s="492">
        <f t="shared" si="122"/>
        <v>0</v>
      </c>
      <c r="BD150" s="265">
        <f t="shared" ref="BD150:BD163" si="125">AZ150+BB150</f>
        <v>0</v>
      </c>
      <c r="BE150" s="105"/>
      <c r="BF150" s="105"/>
      <c r="BG150" s="105"/>
      <c r="BH150" s="105"/>
      <c r="BI150" s="105"/>
      <c r="BJ150" s="105"/>
    </row>
    <row r="151" spans="2:62" ht="20.100000000000001" hidden="1" customHeight="1" outlineLevel="1">
      <c r="B151" s="421"/>
      <c r="C151" s="908"/>
      <c r="D151" s="909"/>
      <c r="E151" s="909"/>
      <c r="F151" s="910"/>
      <c r="G151" s="890"/>
      <c r="H151" s="891"/>
      <c r="I151" s="152"/>
      <c r="J151" s="152"/>
      <c r="K151" s="152"/>
      <c r="L151" s="152"/>
      <c r="M151" s="152"/>
      <c r="N151" s="152"/>
      <c r="O151" s="152"/>
      <c r="P151" s="153"/>
      <c r="Q151" s="153"/>
      <c r="R151" s="156">
        <f t="shared" si="116"/>
        <v>0</v>
      </c>
      <c r="S151" s="156">
        <f t="shared" si="117"/>
        <v>0</v>
      </c>
      <c r="U151" s="157">
        <f t="shared" si="123"/>
        <v>0</v>
      </c>
      <c r="W151" s="152"/>
      <c r="X151" s="152"/>
      <c r="Y151" s="152"/>
      <c r="Z151" s="152"/>
      <c r="AA151" s="152"/>
      <c r="AB151" s="152"/>
      <c r="AC151" s="347"/>
      <c r="AD151" s="152"/>
      <c r="AE151" s="152"/>
      <c r="AF151" s="152"/>
      <c r="AG151" s="152"/>
      <c r="AH151" s="152"/>
      <c r="AI151" s="152"/>
      <c r="AJ151" s="347"/>
      <c r="AK151" s="152"/>
      <c r="AL151" s="152"/>
      <c r="AM151" s="295"/>
      <c r="AN151" s="228"/>
      <c r="AO151" s="228"/>
      <c r="AP151" s="228"/>
      <c r="AQ151" s="228"/>
      <c r="AR151" s="228"/>
      <c r="AS151" s="348"/>
      <c r="AT151" s="264">
        <f t="shared" si="93"/>
        <v>0</v>
      </c>
      <c r="AU151" s="259"/>
      <c r="AV151" s="265">
        <f t="shared" si="120"/>
        <v>0</v>
      </c>
      <c r="AX151" s="265">
        <f t="shared" si="124"/>
        <v>0</v>
      </c>
      <c r="AZ151" s="492">
        <f t="shared" si="121"/>
        <v>0</v>
      </c>
      <c r="BB151" s="492">
        <f t="shared" si="122"/>
        <v>0</v>
      </c>
      <c r="BD151" s="265">
        <f t="shared" si="125"/>
        <v>0</v>
      </c>
      <c r="BE151" s="105"/>
      <c r="BF151" s="105"/>
      <c r="BG151" s="105"/>
      <c r="BH151" s="105"/>
      <c r="BI151" s="105"/>
      <c r="BJ151" s="105"/>
    </row>
    <row r="152" spans="2:62" ht="20.100000000000001" hidden="1" customHeight="1" outlineLevel="1">
      <c r="B152" s="421"/>
      <c r="C152" s="908"/>
      <c r="D152" s="909"/>
      <c r="E152" s="909"/>
      <c r="F152" s="910"/>
      <c r="G152" s="890"/>
      <c r="H152" s="891"/>
      <c r="I152" s="152"/>
      <c r="J152" s="152"/>
      <c r="K152" s="152"/>
      <c r="L152" s="152"/>
      <c r="M152" s="152"/>
      <c r="N152" s="152"/>
      <c r="O152" s="152"/>
      <c r="P152" s="153"/>
      <c r="Q152" s="153"/>
      <c r="R152" s="156">
        <f t="shared" si="116"/>
        <v>0</v>
      </c>
      <c r="S152" s="156">
        <f t="shared" si="117"/>
        <v>0</v>
      </c>
      <c r="U152" s="157">
        <f t="shared" si="123"/>
        <v>0</v>
      </c>
      <c r="W152" s="152"/>
      <c r="X152" s="152"/>
      <c r="Y152" s="152"/>
      <c r="Z152" s="152"/>
      <c r="AA152" s="152"/>
      <c r="AB152" s="152"/>
      <c r="AC152" s="347"/>
      <c r="AD152" s="152"/>
      <c r="AE152" s="152"/>
      <c r="AF152" s="152"/>
      <c r="AG152" s="152"/>
      <c r="AH152" s="152"/>
      <c r="AI152" s="152"/>
      <c r="AJ152" s="347"/>
      <c r="AK152" s="152"/>
      <c r="AL152" s="152"/>
      <c r="AM152" s="295"/>
      <c r="AN152" s="228"/>
      <c r="AO152" s="228"/>
      <c r="AP152" s="228"/>
      <c r="AQ152" s="228"/>
      <c r="AR152" s="228"/>
      <c r="AS152" s="348"/>
      <c r="AT152" s="264">
        <f t="shared" si="93"/>
        <v>0</v>
      </c>
      <c r="AU152" s="259"/>
      <c r="AV152" s="265">
        <f t="shared" si="120"/>
        <v>0</v>
      </c>
      <c r="AX152" s="265">
        <f t="shared" si="124"/>
        <v>0</v>
      </c>
      <c r="AZ152" s="492">
        <f t="shared" si="121"/>
        <v>0</v>
      </c>
      <c r="BB152" s="492">
        <f t="shared" si="122"/>
        <v>0</v>
      </c>
      <c r="BD152" s="265">
        <f t="shared" si="125"/>
        <v>0</v>
      </c>
      <c r="BE152" s="105"/>
      <c r="BF152" s="105"/>
      <c r="BG152" s="105"/>
      <c r="BH152" s="105"/>
      <c r="BI152" s="105"/>
      <c r="BJ152" s="105"/>
    </row>
    <row r="153" spans="2:62" ht="20.100000000000001" hidden="1" customHeight="1" outlineLevel="1">
      <c r="B153" s="421"/>
      <c r="C153" s="908"/>
      <c r="D153" s="909"/>
      <c r="E153" s="909"/>
      <c r="F153" s="910"/>
      <c r="G153" s="890"/>
      <c r="H153" s="891"/>
      <c r="I153" s="152"/>
      <c r="J153" s="152"/>
      <c r="K153" s="152"/>
      <c r="L153" s="152"/>
      <c r="M153" s="152"/>
      <c r="N153" s="152"/>
      <c r="O153" s="152"/>
      <c r="P153" s="153"/>
      <c r="Q153" s="153"/>
      <c r="R153" s="156">
        <f t="shared" si="116"/>
        <v>0</v>
      </c>
      <c r="S153" s="156">
        <f t="shared" si="117"/>
        <v>0</v>
      </c>
      <c r="U153" s="157">
        <f t="shared" si="123"/>
        <v>0</v>
      </c>
      <c r="W153" s="152"/>
      <c r="X153" s="152"/>
      <c r="Y153" s="152"/>
      <c r="Z153" s="152"/>
      <c r="AA153" s="152"/>
      <c r="AB153" s="152"/>
      <c r="AC153" s="347"/>
      <c r="AD153" s="152"/>
      <c r="AE153" s="152"/>
      <c r="AF153" s="152"/>
      <c r="AG153" s="152"/>
      <c r="AH153" s="152"/>
      <c r="AI153" s="152"/>
      <c r="AJ153" s="347"/>
      <c r="AK153" s="152"/>
      <c r="AL153" s="152"/>
      <c r="AM153" s="295"/>
      <c r="AN153" s="228"/>
      <c r="AO153" s="228"/>
      <c r="AP153" s="228"/>
      <c r="AQ153" s="228"/>
      <c r="AR153" s="228"/>
      <c r="AS153" s="348"/>
      <c r="AT153" s="264">
        <f t="shared" si="93"/>
        <v>0</v>
      </c>
      <c r="AU153" s="259"/>
      <c r="AV153" s="265">
        <f t="shared" si="120"/>
        <v>0</v>
      </c>
      <c r="AX153" s="265">
        <f t="shared" si="124"/>
        <v>0</v>
      </c>
      <c r="AZ153" s="492">
        <f t="shared" si="121"/>
        <v>0</v>
      </c>
      <c r="BB153" s="492">
        <f t="shared" si="122"/>
        <v>0</v>
      </c>
      <c r="BD153" s="265">
        <f t="shared" si="125"/>
        <v>0</v>
      </c>
      <c r="BE153" s="105"/>
      <c r="BF153" s="105"/>
      <c r="BG153" s="105"/>
      <c r="BH153" s="105"/>
      <c r="BI153" s="105"/>
      <c r="BJ153" s="105"/>
    </row>
    <row r="154" spans="2:62" ht="20.100000000000001" hidden="1" customHeight="1" outlineLevel="1">
      <c r="B154" s="421"/>
      <c r="C154" s="908"/>
      <c r="D154" s="909"/>
      <c r="E154" s="909"/>
      <c r="F154" s="910"/>
      <c r="G154" s="890"/>
      <c r="H154" s="891"/>
      <c r="I154" s="152"/>
      <c r="J154" s="152"/>
      <c r="K154" s="152"/>
      <c r="L154" s="152"/>
      <c r="M154" s="152"/>
      <c r="N154" s="152"/>
      <c r="O154" s="152"/>
      <c r="P154" s="153"/>
      <c r="Q154" s="153"/>
      <c r="R154" s="156">
        <f t="shared" si="116"/>
        <v>0</v>
      </c>
      <c r="S154" s="156">
        <f t="shared" si="117"/>
        <v>0</v>
      </c>
      <c r="U154" s="157">
        <f t="shared" si="123"/>
        <v>0</v>
      </c>
      <c r="W154" s="152"/>
      <c r="X154" s="152"/>
      <c r="Y154" s="152"/>
      <c r="Z154" s="152"/>
      <c r="AA154" s="152"/>
      <c r="AB154" s="152"/>
      <c r="AC154" s="347"/>
      <c r="AD154" s="152"/>
      <c r="AE154" s="152"/>
      <c r="AF154" s="152"/>
      <c r="AG154" s="152"/>
      <c r="AH154" s="152"/>
      <c r="AI154" s="152"/>
      <c r="AJ154" s="347"/>
      <c r="AK154" s="152"/>
      <c r="AL154" s="152"/>
      <c r="AM154" s="295"/>
      <c r="AN154" s="228"/>
      <c r="AO154" s="228"/>
      <c r="AP154" s="228"/>
      <c r="AQ154" s="228"/>
      <c r="AR154" s="228"/>
      <c r="AS154" s="348"/>
      <c r="AT154" s="264">
        <f t="shared" si="93"/>
        <v>0</v>
      </c>
      <c r="AU154" s="259"/>
      <c r="AV154" s="265">
        <f t="shared" si="120"/>
        <v>0</v>
      </c>
      <c r="AX154" s="265">
        <f t="shared" si="124"/>
        <v>0</v>
      </c>
      <c r="AZ154" s="492">
        <f t="shared" si="121"/>
        <v>0</v>
      </c>
      <c r="BB154" s="492">
        <f t="shared" si="122"/>
        <v>0</v>
      </c>
      <c r="BD154" s="265">
        <f t="shared" si="125"/>
        <v>0</v>
      </c>
      <c r="BE154" s="105"/>
      <c r="BF154" s="105"/>
      <c r="BG154" s="105"/>
      <c r="BH154" s="105"/>
      <c r="BI154" s="105"/>
      <c r="BJ154" s="105"/>
    </row>
    <row r="155" spans="2:62" ht="20.100000000000001" hidden="1" customHeight="1" outlineLevel="1">
      <c r="B155" s="100"/>
      <c r="C155" s="908"/>
      <c r="D155" s="909"/>
      <c r="E155" s="909"/>
      <c r="F155" s="910"/>
      <c r="G155" s="890"/>
      <c r="H155" s="891"/>
      <c r="I155" s="152"/>
      <c r="J155" s="152"/>
      <c r="K155" s="152"/>
      <c r="L155" s="152"/>
      <c r="M155" s="152"/>
      <c r="N155" s="152"/>
      <c r="O155" s="152"/>
      <c r="P155" s="153"/>
      <c r="Q155" s="153"/>
      <c r="R155" s="156">
        <f t="shared" si="116"/>
        <v>0</v>
      </c>
      <c r="S155" s="156">
        <f t="shared" si="117"/>
        <v>0</v>
      </c>
      <c r="U155" s="157">
        <f t="shared" si="123"/>
        <v>0</v>
      </c>
      <c r="W155" s="152"/>
      <c r="X155" s="152"/>
      <c r="Y155" s="152"/>
      <c r="Z155" s="152"/>
      <c r="AA155" s="152"/>
      <c r="AB155" s="152"/>
      <c r="AC155" s="347"/>
      <c r="AD155" s="152"/>
      <c r="AE155" s="152"/>
      <c r="AF155" s="152"/>
      <c r="AG155" s="152"/>
      <c r="AH155" s="152"/>
      <c r="AI155" s="152"/>
      <c r="AJ155" s="347"/>
      <c r="AK155" s="152"/>
      <c r="AL155" s="152"/>
      <c r="AM155" s="295"/>
      <c r="AN155" s="228"/>
      <c r="AO155" s="228"/>
      <c r="AP155" s="228"/>
      <c r="AQ155" s="228"/>
      <c r="AR155" s="228"/>
      <c r="AS155" s="348"/>
      <c r="AT155" s="264">
        <f t="shared" si="93"/>
        <v>0</v>
      </c>
      <c r="AU155" s="259"/>
      <c r="AV155" s="265">
        <f t="shared" si="120"/>
        <v>0</v>
      </c>
      <c r="AX155" s="265">
        <f t="shared" si="124"/>
        <v>0</v>
      </c>
      <c r="AZ155" s="492">
        <f t="shared" si="121"/>
        <v>0</v>
      </c>
      <c r="BB155" s="492">
        <f t="shared" si="122"/>
        <v>0</v>
      </c>
      <c r="BD155" s="265">
        <f t="shared" si="125"/>
        <v>0</v>
      </c>
      <c r="BE155" s="105"/>
      <c r="BF155" s="105"/>
      <c r="BG155" s="105"/>
      <c r="BH155" s="105"/>
      <c r="BI155" s="105"/>
      <c r="BJ155" s="105"/>
    </row>
    <row r="156" spans="2:62" ht="20.100000000000001" hidden="1" customHeight="1" outlineLevel="1">
      <c r="B156" s="100"/>
      <c r="C156" s="908"/>
      <c r="D156" s="909"/>
      <c r="E156" s="909"/>
      <c r="F156" s="910"/>
      <c r="G156" s="890"/>
      <c r="H156" s="891"/>
      <c r="I156" s="152"/>
      <c r="J156" s="152"/>
      <c r="K156" s="152"/>
      <c r="L156" s="152"/>
      <c r="M156" s="152"/>
      <c r="N156" s="152"/>
      <c r="O156" s="152"/>
      <c r="P156" s="153"/>
      <c r="Q156" s="153"/>
      <c r="R156" s="156">
        <f t="shared" si="116"/>
        <v>0</v>
      </c>
      <c r="S156" s="156">
        <f t="shared" si="117"/>
        <v>0</v>
      </c>
      <c r="U156" s="157">
        <f t="shared" si="123"/>
        <v>0</v>
      </c>
      <c r="W156" s="152"/>
      <c r="X156" s="152"/>
      <c r="Y156" s="152"/>
      <c r="Z156" s="152"/>
      <c r="AA156" s="152"/>
      <c r="AB156" s="152"/>
      <c r="AC156" s="347"/>
      <c r="AD156" s="152"/>
      <c r="AE156" s="152"/>
      <c r="AF156" s="152"/>
      <c r="AG156" s="152"/>
      <c r="AH156" s="152"/>
      <c r="AI156" s="152"/>
      <c r="AJ156" s="347"/>
      <c r="AK156" s="152"/>
      <c r="AL156" s="152"/>
      <c r="AM156" s="295"/>
      <c r="AN156" s="228"/>
      <c r="AO156" s="228"/>
      <c r="AP156" s="228"/>
      <c r="AQ156" s="228"/>
      <c r="AR156" s="228"/>
      <c r="AS156" s="348"/>
      <c r="AT156" s="264">
        <f t="shared" si="93"/>
        <v>0</v>
      </c>
      <c r="AU156" s="259"/>
      <c r="AV156" s="265">
        <f t="shared" si="120"/>
        <v>0</v>
      </c>
      <c r="AX156" s="265">
        <f t="shared" si="124"/>
        <v>0</v>
      </c>
      <c r="AZ156" s="492">
        <f t="shared" si="121"/>
        <v>0</v>
      </c>
      <c r="BB156" s="492">
        <f t="shared" si="122"/>
        <v>0</v>
      </c>
      <c r="BD156" s="265">
        <f t="shared" si="125"/>
        <v>0</v>
      </c>
      <c r="BE156" s="105"/>
      <c r="BF156" s="105"/>
      <c r="BG156" s="105"/>
      <c r="BH156" s="105"/>
      <c r="BI156" s="105"/>
      <c r="BJ156" s="105"/>
    </row>
    <row r="157" spans="2:62" ht="20.100000000000001" hidden="1" customHeight="1" outlineLevel="1">
      <c r="B157" s="100"/>
      <c r="C157" s="908"/>
      <c r="D157" s="909"/>
      <c r="E157" s="909"/>
      <c r="F157" s="910"/>
      <c r="G157" s="890"/>
      <c r="H157" s="891"/>
      <c r="I157" s="152"/>
      <c r="J157" s="152"/>
      <c r="K157" s="152"/>
      <c r="L157" s="152"/>
      <c r="M157" s="152"/>
      <c r="N157" s="152"/>
      <c r="O157" s="152"/>
      <c r="P157" s="153"/>
      <c r="Q157" s="153"/>
      <c r="R157" s="156">
        <f t="shared" si="116"/>
        <v>0</v>
      </c>
      <c r="S157" s="156">
        <f t="shared" si="117"/>
        <v>0</v>
      </c>
      <c r="U157" s="157">
        <f t="shared" si="123"/>
        <v>0</v>
      </c>
      <c r="W157" s="152"/>
      <c r="X157" s="152"/>
      <c r="Y157" s="152"/>
      <c r="Z157" s="152"/>
      <c r="AA157" s="152"/>
      <c r="AB157" s="152"/>
      <c r="AC157" s="347"/>
      <c r="AD157" s="152"/>
      <c r="AE157" s="152"/>
      <c r="AF157" s="152"/>
      <c r="AG157" s="152"/>
      <c r="AH157" s="152"/>
      <c r="AI157" s="152"/>
      <c r="AJ157" s="347"/>
      <c r="AK157" s="152"/>
      <c r="AL157" s="152"/>
      <c r="AM157" s="295"/>
      <c r="AN157" s="228"/>
      <c r="AO157" s="228"/>
      <c r="AP157" s="228"/>
      <c r="AQ157" s="228"/>
      <c r="AR157" s="228"/>
      <c r="AS157" s="348"/>
      <c r="AT157" s="264">
        <f t="shared" si="93"/>
        <v>0</v>
      </c>
      <c r="AU157" s="259"/>
      <c r="AV157" s="265">
        <f t="shared" si="120"/>
        <v>0</v>
      </c>
      <c r="AX157" s="265">
        <f t="shared" si="124"/>
        <v>0</v>
      </c>
      <c r="AZ157" s="492">
        <f t="shared" si="121"/>
        <v>0</v>
      </c>
      <c r="BB157" s="492">
        <f t="shared" si="122"/>
        <v>0</v>
      </c>
      <c r="BD157" s="265">
        <f t="shared" si="125"/>
        <v>0</v>
      </c>
      <c r="BE157" s="105"/>
      <c r="BF157" s="105"/>
      <c r="BG157" s="105"/>
      <c r="BH157" s="105"/>
      <c r="BI157" s="105"/>
      <c r="BJ157" s="105"/>
    </row>
    <row r="158" spans="2:62" ht="20.100000000000001" hidden="1" customHeight="1" outlineLevel="1">
      <c r="B158" s="100"/>
      <c r="C158" s="908"/>
      <c r="D158" s="909"/>
      <c r="E158" s="909"/>
      <c r="F158" s="910"/>
      <c r="G158" s="890"/>
      <c r="H158" s="891"/>
      <c r="I158" s="152"/>
      <c r="J158" s="152"/>
      <c r="K158" s="152"/>
      <c r="L158" s="152"/>
      <c r="M158" s="152"/>
      <c r="N158" s="152"/>
      <c r="O158" s="152"/>
      <c r="P158" s="153"/>
      <c r="Q158" s="153"/>
      <c r="R158" s="156">
        <f t="shared" si="116"/>
        <v>0</v>
      </c>
      <c r="S158" s="156">
        <f t="shared" si="117"/>
        <v>0</v>
      </c>
      <c r="U158" s="157">
        <f t="shared" si="123"/>
        <v>0</v>
      </c>
      <c r="W158" s="152"/>
      <c r="X158" s="152"/>
      <c r="Y158" s="152"/>
      <c r="Z158" s="152"/>
      <c r="AA158" s="152"/>
      <c r="AB158" s="152"/>
      <c r="AC158" s="347"/>
      <c r="AD158" s="152"/>
      <c r="AE158" s="152"/>
      <c r="AF158" s="152"/>
      <c r="AG158" s="152"/>
      <c r="AH158" s="152"/>
      <c r="AI158" s="152"/>
      <c r="AJ158" s="347"/>
      <c r="AK158" s="152"/>
      <c r="AL158" s="152"/>
      <c r="AM158" s="295"/>
      <c r="AN158" s="228"/>
      <c r="AO158" s="228"/>
      <c r="AP158" s="228"/>
      <c r="AQ158" s="228"/>
      <c r="AR158" s="228"/>
      <c r="AS158" s="348"/>
      <c r="AT158" s="264">
        <f t="shared" si="93"/>
        <v>0</v>
      </c>
      <c r="AU158" s="259"/>
      <c r="AV158" s="265">
        <f t="shared" si="120"/>
        <v>0</v>
      </c>
      <c r="AX158" s="265">
        <f t="shared" si="124"/>
        <v>0</v>
      </c>
      <c r="AZ158" s="492">
        <f t="shared" si="121"/>
        <v>0</v>
      </c>
      <c r="BB158" s="492">
        <f t="shared" si="122"/>
        <v>0</v>
      </c>
      <c r="BD158" s="265">
        <f t="shared" si="125"/>
        <v>0</v>
      </c>
      <c r="BE158" s="105"/>
      <c r="BF158" s="105"/>
      <c r="BG158" s="105"/>
      <c r="BH158" s="105"/>
      <c r="BI158" s="105"/>
      <c r="BJ158" s="105"/>
    </row>
    <row r="159" spans="2:62" ht="20.100000000000001" hidden="1" customHeight="1" outlineLevel="1">
      <c r="B159" s="100"/>
      <c r="C159" s="908"/>
      <c r="D159" s="909"/>
      <c r="E159" s="909"/>
      <c r="F159" s="910"/>
      <c r="G159" s="890"/>
      <c r="H159" s="891"/>
      <c r="I159" s="152"/>
      <c r="J159" s="152"/>
      <c r="K159" s="152"/>
      <c r="L159" s="152"/>
      <c r="M159" s="152"/>
      <c r="N159" s="152"/>
      <c r="O159" s="152"/>
      <c r="P159" s="153"/>
      <c r="Q159" s="153"/>
      <c r="R159" s="156">
        <f t="shared" si="116"/>
        <v>0</v>
      </c>
      <c r="S159" s="156">
        <f t="shared" si="117"/>
        <v>0</v>
      </c>
      <c r="U159" s="157">
        <f t="shared" si="123"/>
        <v>0</v>
      </c>
      <c r="W159" s="152"/>
      <c r="X159" s="152"/>
      <c r="Y159" s="152"/>
      <c r="Z159" s="152"/>
      <c r="AA159" s="152"/>
      <c r="AB159" s="152"/>
      <c r="AC159" s="347"/>
      <c r="AD159" s="152"/>
      <c r="AE159" s="152"/>
      <c r="AF159" s="152"/>
      <c r="AG159" s="152"/>
      <c r="AH159" s="152"/>
      <c r="AI159" s="152"/>
      <c r="AJ159" s="347"/>
      <c r="AK159" s="152"/>
      <c r="AL159" s="152"/>
      <c r="AM159" s="295"/>
      <c r="AN159" s="228"/>
      <c r="AO159" s="228"/>
      <c r="AP159" s="228"/>
      <c r="AQ159" s="228"/>
      <c r="AR159" s="228"/>
      <c r="AS159" s="348"/>
      <c r="AT159" s="264">
        <f t="shared" si="93"/>
        <v>0</v>
      </c>
      <c r="AU159" s="259"/>
      <c r="AV159" s="265">
        <f t="shared" si="120"/>
        <v>0</v>
      </c>
      <c r="AX159" s="265">
        <f t="shared" si="124"/>
        <v>0</v>
      </c>
      <c r="AZ159" s="492">
        <f t="shared" si="121"/>
        <v>0</v>
      </c>
      <c r="BB159" s="492">
        <f t="shared" si="122"/>
        <v>0</v>
      </c>
      <c r="BD159" s="265">
        <f t="shared" si="125"/>
        <v>0</v>
      </c>
      <c r="BE159" s="105"/>
      <c r="BF159" s="105"/>
      <c r="BG159" s="105"/>
      <c r="BH159" s="105"/>
      <c r="BI159" s="105"/>
      <c r="BJ159" s="105"/>
    </row>
    <row r="160" spans="2:62" ht="20.100000000000001" hidden="1" customHeight="1" outlineLevel="1">
      <c r="B160" s="100"/>
      <c r="C160" s="908"/>
      <c r="D160" s="909"/>
      <c r="E160" s="909"/>
      <c r="F160" s="910"/>
      <c r="G160" s="890"/>
      <c r="H160" s="891"/>
      <c r="I160" s="152"/>
      <c r="J160" s="152"/>
      <c r="K160" s="152"/>
      <c r="L160" s="152"/>
      <c r="M160" s="152"/>
      <c r="N160" s="152"/>
      <c r="O160" s="152"/>
      <c r="P160" s="153"/>
      <c r="Q160" s="153"/>
      <c r="R160" s="156">
        <f t="shared" si="116"/>
        <v>0</v>
      </c>
      <c r="S160" s="156">
        <f t="shared" si="117"/>
        <v>0</v>
      </c>
      <c r="U160" s="157">
        <f t="shared" si="123"/>
        <v>0</v>
      </c>
      <c r="W160" s="152"/>
      <c r="X160" s="152"/>
      <c r="Y160" s="152"/>
      <c r="Z160" s="152"/>
      <c r="AA160" s="152"/>
      <c r="AB160" s="152"/>
      <c r="AC160" s="347"/>
      <c r="AD160" s="152"/>
      <c r="AE160" s="152"/>
      <c r="AF160" s="152"/>
      <c r="AG160" s="152"/>
      <c r="AH160" s="152"/>
      <c r="AI160" s="152"/>
      <c r="AJ160" s="347"/>
      <c r="AK160" s="152"/>
      <c r="AL160" s="152"/>
      <c r="AM160" s="295"/>
      <c r="AN160" s="228"/>
      <c r="AO160" s="228"/>
      <c r="AP160" s="228"/>
      <c r="AQ160" s="228"/>
      <c r="AR160" s="228"/>
      <c r="AS160" s="348"/>
      <c r="AT160" s="264">
        <f t="shared" si="93"/>
        <v>0</v>
      </c>
      <c r="AU160" s="259"/>
      <c r="AV160" s="265">
        <f t="shared" si="120"/>
        <v>0</v>
      </c>
      <c r="AX160" s="265">
        <f t="shared" si="124"/>
        <v>0</v>
      </c>
      <c r="AZ160" s="492">
        <f t="shared" si="121"/>
        <v>0</v>
      </c>
      <c r="BB160" s="492">
        <f t="shared" si="122"/>
        <v>0</v>
      </c>
      <c r="BD160" s="265">
        <f t="shared" si="125"/>
        <v>0</v>
      </c>
      <c r="BE160" s="105"/>
      <c r="BF160" s="105"/>
      <c r="BG160" s="105"/>
      <c r="BH160" s="105"/>
      <c r="BI160" s="105"/>
      <c r="BJ160" s="105"/>
    </row>
    <row r="161" spans="1:62" ht="20.100000000000001" hidden="1" customHeight="1" outlineLevel="1">
      <c r="B161" s="100"/>
      <c r="C161" s="908"/>
      <c r="D161" s="909"/>
      <c r="E161" s="909"/>
      <c r="F161" s="910"/>
      <c r="G161" s="890"/>
      <c r="H161" s="891"/>
      <c r="I161" s="152"/>
      <c r="J161" s="152"/>
      <c r="K161" s="152"/>
      <c r="L161" s="152"/>
      <c r="M161" s="152"/>
      <c r="N161" s="152"/>
      <c r="O161" s="152"/>
      <c r="P161" s="153"/>
      <c r="Q161" s="153"/>
      <c r="R161" s="156">
        <f t="shared" si="116"/>
        <v>0</v>
      </c>
      <c r="S161" s="156">
        <f t="shared" si="117"/>
        <v>0</v>
      </c>
      <c r="U161" s="157">
        <f t="shared" si="123"/>
        <v>0</v>
      </c>
      <c r="W161" s="152"/>
      <c r="X161" s="152"/>
      <c r="Y161" s="152"/>
      <c r="Z161" s="152"/>
      <c r="AA161" s="152"/>
      <c r="AB161" s="152"/>
      <c r="AC161" s="347"/>
      <c r="AD161" s="152"/>
      <c r="AE161" s="152"/>
      <c r="AF161" s="152"/>
      <c r="AG161" s="152"/>
      <c r="AH161" s="152"/>
      <c r="AI161" s="152"/>
      <c r="AJ161" s="347"/>
      <c r="AK161" s="152"/>
      <c r="AL161" s="152"/>
      <c r="AM161" s="295"/>
      <c r="AN161" s="228"/>
      <c r="AO161" s="228"/>
      <c r="AP161" s="228"/>
      <c r="AQ161" s="228"/>
      <c r="AR161" s="228"/>
      <c r="AS161" s="348"/>
      <c r="AT161" s="264">
        <f t="shared" si="93"/>
        <v>0</v>
      </c>
      <c r="AU161" s="259"/>
      <c r="AV161" s="265">
        <f t="shared" si="120"/>
        <v>0</v>
      </c>
      <c r="AX161" s="265">
        <f t="shared" si="124"/>
        <v>0</v>
      </c>
      <c r="AZ161" s="492">
        <f t="shared" si="121"/>
        <v>0</v>
      </c>
      <c r="BB161" s="492">
        <f t="shared" si="122"/>
        <v>0</v>
      </c>
      <c r="BD161" s="265">
        <f t="shared" si="125"/>
        <v>0</v>
      </c>
      <c r="BE161" s="105"/>
      <c r="BF161" s="105"/>
      <c r="BG161" s="105"/>
      <c r="BH161" s="105"/>
      <c r="BI161" s="105"/>
      <c r="BJ161" s="105"/>
    </row>
    <row r="162" spans="1:62" ht="20.100000000000001" hidden="1" customHeight="1" outlineLevel="1">
      <c r="B162" s="100"/>
      <c r="C162" s="908"/>
      <c r="D162" s="909"/>
      <c r="E162" s="909"/>
      <c r="F162" s="910"/>
      <c r="G162" s="890"/>
      <c r="H162" s="891"/>
      <c r="I162" s="152"/>
      <c r="J162" s="152"/>
      <c r="K162" s="152"/>
      <c r="L162" s="152"/>
      <c r="M162" s="152"/>
      <c r="N162" s="152"/>
      <c r="O162" s="152"/>
      <c r="P162" s="153"/>
      <c r="Q162" s="153"/>
      <c r="R162" s="156">
        <f t="shared" si="116"/>
        <v>0</v>
      </c>
      <c r="S162" s="156">
        <f t="shared" si="117"/>
        <v>0</v>
      </c>
      <c r="U162" s="157">
        <f t="shared" si="123"/>
        <v>0</v>
      </c>
      <c r="W162" s="152"/>
      <c r="X162" s="152"/>
      <c r="Y162" s="152"/>
      <c r="Z162" s="152"/>
      <c r="AA162" s="152"/>
      <c r="AB162" s="152"/>
      <c r="AC162" s="347"/>
      <c r="AD162" s="152"/>
      <c r="AE162" s="152"/>
      <c r="AF162" s="152"/>
      <c r="AG162" s="152"/>
      <c r="AH162" s="152"/>
      <c r="AI162" s="152"/>
      <c r="AJ162" s="347"/>
      <c r="AK162" s="152"/>
      <c r="AL162" s="152"/>
      <c r="AM162" s="295"/>
      <c r="AN162" s="228"/>
      <c r="AO162" s="228"/>
      <c r="AP162" s="228"/>
      <c r="AQ162" s="228"/>
      <c r="AR162" s="228"/>
      <c r="AS162" s="348"/>
      <c r="AT162" s="264">
        <f t="shared" si="93"/>
        <v>0</v>
      </c>
      <c r="AU162" s="259"/>
      <c r="AV162" s="265">
        <f t="shared" si="120"/>
        <v>0</v>
      </c>
      <c r="AX162" s="265">
        <f t="shared" si="124"/>
        <v>0</v>
      </c>
      <c r="AZ162" s="492">
        <f t="shared" si="121"/>
        <v>0</v>
      </c>
      <c r="BB162" s="492">
        <f t="shared" si="122"/>
        <v>0</v>
      </c>
      <c r="BD162" s="265">
        <f t="shared" si="125"/>
        <v>0</v>
      </c>
      <c r="BE162" s="105"/>
      <c r="BF162" s="105"/>
      <c r="BG162" s="105"/>
      <c r="BH162" s="105"/>
      <c r="BI162" s="105"/>
      <c r="BJ162" s="105"/>
    </row>
    <row r="163" spans="1:62" ht="20.100000000000001" hidden="1" customHeight="1" outlineLevel="1">
      <c r="B163" s="100"/>
      <c r="C163" s="908"/>
      <c r="D163" s="909"/>
      <c r="E163" s="909"/>
      <c r="F163" s="910"/>
      <c r="G163" s="890"/>
      <c r="H163" s="891"/>
      <c r="I163" s="152"/>
      <c r="J163" s="152"/>
      <c r="K163" s="152"/>
      <c r="L163" s="152"/>
      <c r="M163" s="152"/>
      <c r="N163" s="152"/>
      <c r="O163" s="152"/>
      <c r="P163" s="153"/>
      <c r="Q163" s="153"/>
      <c r="R163" s="156">
        <f t="shared" si="116"/>
        <v>0</v>
      </c>
      <c r="S163" s="156">
        <f t="shared" si="117"/>
        <v>0</v>
      </c>
      <c r="U163" s="157">
        <f t="shared" si="123"/>
        <v>0</v>
      </c>
      <c r="W163" s="152"/>
      <c r="X163" s="152"/>
      <c r="Y163" s="152"/>
      <c r="Z163" s="152"/>
      <c r="AA163" s="152"/>
      <c r="AB163" s="152"/>
      <c r="AC163" s="347"/>
      <c r="AD163" s="152"/>
      <c r="AE163" s="152"/>
      <c r="AF163" s="152"/>
      <c r="AG163" s="152"/>
      <c r="AH163" s="152"/>
      <c r="AI163" s="152"/>
      <c r="AJ163" s="347"/>
      <c r="AK163" s="152"/>
      <c r="AL163" s="152"/>
      <c r="AM163" s="295"/>
      <c r="AN163" s="228"/>
      <c r="AO163" s="228"/>
      <c r="AP163" s="228"/>
      <c r="AQ163" s="228"/>
      <c r="AR163" s="228"/>
      <c r="AS163" s="348"/>
      <c r="AT163" s="264">
        <f t="shared" si="93"/>
        <v>0</v>
      </c>
      <c r="AU163" s="259"/>
      <c r="AV163" s="265">
        <f t="shared" si="120"/>
        <v>0</v>
      </c>
      <c r="AX163" s="265">
        <f t="shared" si="124"/>
        <v>0</v>
      </c>
      <c r="AZ163" s="492">
        <f t="shared" si="121"/>
        <v>0</v>
      </c>
      <c r="BB163" s="492">
        <f t="shared" si="122"/>
        <v>0</v>
      </c>
      <c r="BD163" s="265">
        <f t="shared" si="125"/>
        <v>0</v>
      </c>
      <c r="BE163" s="105"/>
      <c r="BF163" s="105"/>
      <c r="BG163" s="105"/>
      <c r="BH163" s="105"/>
      <c r="BI163" s="105"/>
      <c r="BJ163" s="105"/>
    </row>
    <row r="164" spans="1:62" ht="9.9499999999999993" hidden="1" customHeight="1" outlineLevel="1">
      <c r="B164" s="101"/>
      <c r="C164" s="208"/>
      <c r="D164" s="208"/>
      <c r="E164" s="208"/>
      <c r="F164" s="208"/>
      <c r="G164" s="237"/>
      <c r="H164" s="207"/>
      <c r="I164" s="257"/>
      <c r="J164" s="257"/>
      <c r="K164" s="257"/>
      <c r="L164" s="257"/>
      <c r="M164" s="257"/>
      <c r="N164" s="257"/>
      <c r="O164" s="257"/>
      <c r="P164" s="256"/>
      <c r="Q164" s="102"/>
      <c r="R164" s="102"/>
      <c r="S164" s="102"/>
      <c r="U164" s="98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Z164" s="493"/>
      <c r="BE164" s="105"/>
      <c r="BF164" s="105"/>
      <c r="BG164" s="105"/>
      <c r="BH164" s="105"/>
      <c r="BI164" s="105"/>
      <c r="BJ164" s="105"/>
    </row>
    <row r="165" spans="1:62" ht="20.100000000000001" customHeight="1" collapsed="1">
      <c r="B165" s="151">
        <f>B148+1</f>
        <v>10</v>
      </c>
      <c r="C165" s="916"/>
      <c r="D165" s="917"/>
      <c r="E165" s="917"/>
      <c r="F165" s="918"/>
      <c r="G165" s="429"/>
      <c r="H165" s="206">
        <v>1</v>
      </c>
      <c r="I165" s="642">
        <f t="shared" ref="I165" si="126">$H165*SUM(I166:I180)</f>
        <v>0</v>
      </c>
      <c r="J165" s="643">
        <f t="shared" ref="J165:O165" si="127">$H165*SUM(J166:J180)</f>
        <v>0</v>
      </c>
      <c r="K165" s="644">
        <f t="shared" si="127"/>
        <v>0</v>
      </c>
      <c r="L165" s="645">
        <f t="shared" si="127"/>
        <v>0</v>
      </c>
      <c r="M165" s="645">
        <f t="shared" si="127"/>
        <v>0</v>
      </c>
      <c r="N165" s="644">
        <f t="shared" si="127"/>
        <v>0</v>
      </c>
      <c r="O165" s="642">
        <f t="shared" si="127"/>
        <v>0</v>
      </c>
      <c r="P165" s="209">
        <f t="shared" ref="P165:Q165" si="128">$H165*SUM(P166:P180)</f>
        <v>0</v>
      </c>
      <c r="Q165" s="210">
        <f t="shared" si="128"/>
        <v>0</v>
      </c>
      <c r="R165" s="136">
        <f t="shared" ref="R165:R180" si="129">P165*(1+Gewinn)*(1+SicherheitAngebot)</f>
        <v>0</v>
      </c>
      <c r="S165" s="137">
        <f t="shared" ref="S165:S180" si="130">Q165*(1+MGKZ)*(1+Gewinn)*(1+SicherheitAngebot)</f>
        <v>0</v>
      </c>
      <c r="U165" s="10">
        <f>I165*$I$7+J165*$J$7+K165*$K$7+L165*$L$7+M165*$M$7+N165*$N$7+O165*$O$7+R165+S165</f>
        <v>0</v>
      </c>
      <c r="W165" s="646">
        <f t="shared" ref="W165:AB165" si="131">$H165*SUM(W166:W180)</f>
        <v>0</v>
      </c>
      <c r="X165" s="647">
        <f t="shared" si="131"/>
        <v>0</v>
      </c>
      <c r="Y165" s="648">
        <f t="shared" si="131"/>
        <v>0</v>
      </c>
      <c r="Z165" s="649">
        <f t="shared" si="131"/>
        <v>0</v>
      </c>
      <c r="AA165" s="648">
        <f t="shared" si="131"/>
        <v>0</v>
      </c>
      <c r="AB165" s="646">
        <f t="shared" si="131"/>
        <v>0</v>
      </c>
      <c r="AC165" s="258"/>
      <c r="AD165" s="646">
        <f t="shared" ref="AD165:AM165" si="132">$H165*SUM(AD166:AD180)</f>
        <v>0</v>
      </c>
      <c r="AE165" s="647">
        <f t="shared" si="132"/>
        <v>0</v>
      </c>
      <c r="AF165" s="648">
        <f t="shared" si="132"/>
        <v>0</v>
      </c>
      <c r="AG165" s="649">
        <f t="shared" si="132"/>
        <v>0</v>
      </c>
      <c r="AH165" s="648">
        <f t="shared" si="132"/>
        <v>0</v>
      </c>
      <c r="AI165" s="646">
        <f t="shared" si="132"/>
        <v>0</v>
      </c>
      <c r="AJ165" s="258"/>
      <c r="AK165" s="653">
        <f t="shared" si="132"/>
        <v>0</v>
      </c>
      <c r="AL165" s="653">
        <f t="shared" si="132"/>
        <v>0</v>
      </c>
      <c r="AM165" s="653">
        <f t="shared" si="132"/>
        <v>0</v>
      </c>
      <c r="AN165" s="227">
        <f>$H165*SUM(AN166:AN180)*(1+Gewinn)*(1+SicherheitAngebot)</f>
        <v>0</v>
      </c>
      <c r="AO165" s="227">
        <f>$H165*SUM(AO166:AO180)*(1+Gewinn)*(1+SicherheitAngebot)</f>
        <v>0</v>
      </c>
      <c r="AP165" s="227">
        <f>$H165*SUM(AP166:AP180)*(1+Gewinn)*(1+SicherheitAngebot)</f>
        <v>0</v>
      </c>
      <c r="AQ165" s="227">
        <f>$H165*SUM(AQ166:AQ180)*(1+Gewinn)*(1+SicherheitAngebot)</f>
        <v>0</v>
      </c>
      <c r="AR165" s="227">
        <f>$H165*SUM(AR166:AR180)*(1+Gewinn)*(1+SicherheitAngebot)</f>
        <v>0</v>
      </c>
      <c r="AS165" s="262"/>
      <c r="AT165" s="263">
        <f t="shared" si="93"/>
        <v>0</v>
      </c>
      <c r="AU165" s="259"/>
      <c r="AV165" s="491">
        <f>AK165*$AK$7+AL165*$AL$7+AM165*$AM$7+SUM(AN165:AR165)+AT165/Zuschläge_IBN+AT165</f>
        <v>0</v>
      </c>
      <c r="AX165" s="685">
        <f>U165+AV165</f>
        <v>0</v>
      </c>
      <c r="AZ165" s="490">
        <f>IF(H165&gt;0,U165/(1+SicherheitAngebot)*(1+Sicherheit),0)</f>
        <v>0</v>
      </c>
      <c r="BB165" s="490">
        <f>IF(H165&gt;0,AV165/(1+SicherheitAngebot)*(1+Sicherheit),0)</f>
        <v>0</v>
      </c>
      <c r="BD165" s="490">
        <f>AZ165+BB165</f>
        <v>0</v>
      </c>
      <c r="BE165" s="105"/>
      <c r="BF165" s="105"/>
      <c r="BG165" s="105"/>
      <c r="BH165" s="105"/>
      <c r="BI165" s="105"/>
      <c r="BJ165" s="105"/>
    </row>
    <row r="166" spans="1:62" ht="20.100000000000001" hidden="1" customHeight="1" outlineLevel="1">
      <c r="A166" s="5"/>
      <c r="B166" s="99"/>
      <c r="C166" s="908"/>
      <c r="D166" s="909"/>
      <c r="E166" s="909"/>
      <c r="F166" s="910"/>
      <c r="G166" s="890"/>
      <c r="H166" s="901"/>
      <c r="I166" s="152"/>
      <c r="J166" s="152"/>
      <c r="K166" s="152"/>
      <c r="L166" s="152"/>
      <c r="M166" s="152"/>
      <c r="N166" s="152"/>
      <c r="O166" s="152"/>
      <c r="P166" s="153"/>
      <c r="Q166" s="153"/>
      <c r="R166" s="156">
        <f t="shared" si="129"/>
        <v>0</v>
      </c>
      <c r="S166" s="156">
        <f t="shared" si="130"/>
        <v>0</v>
      </c>
      <c r="U166" s="157">
        <f>I166*$I$7+J166*$J$7+K166*$K$7+L166*$L$7+M166*$M$7+N166*$N$7+O166*$O$7+R166+S166</f>
        <v>0</v>
      </c>
      <c r="W166" s="152"/>
      <c r="X166" s="152"/>
      <c r="Y166" s="152"/>
      <c r="Z166" s="152"/>
      <c r="AA166" s="152"/>
      <c r="AB166" s="152"/>
      <c r="AC166" s="347"/>
      <c r="AD166" s="152"/>
      <c r="AE166" s="152"/>
      <c r="AF166" s="152"/>
      <c r="AG166" s="152"/>
      <c r="AH166" s="152"/>
      <c r="AI166" s="152"/>
      <c r="AJ166" s="347"/>
      <c r="AK166" s="152"/>
      <c r="AL166" s="152"/>
      <c r="AM166" s="295"/>
      <c r="AN166" s="228"/>
      <c r="AO166" s="228"/>
      <c r="AP166" s="228"/>
      <c r="AQ166" s="228"/>
      <c r="AR166" s="228"/>
      <c r="AS166" s="348"/>
      <c r="AT166" s="264">
        <f t="shared" si="93"/>
        <v>0</v>
      </c>
      <c r="AU166" s="259"/>
      <c r="AV166" s="265">
        <f t="shared" ref="AV166:AV180" si="133">AK166*$AK$7+AL166*$AL$7+AM166*$AM$7+SUM(AN166:AR166)*(1+Gewinn)*(1+SicherheitAngebot)+AT166/Zuschläge_IBN+AT166</f>
        <v>0</v>
      </c>
      <c r="AX166" s="265">
        <f>U166+AV166</f>
        <v>0</v>
      </c>
      <c r="AZ166" s="492">
        <f t="shared" ref="AZ166:AZ180" si="134">U166/(1+SicherheitAngebot)*(1+Sicherheit)</f>
        <v>0</v>
      </c>
      <c r="BB166" s="492">
        <f t="shared" ref="BB166:BB180" si="135">AV166/(1+SicherheitAngebot)*(1+Sicherheit)</f>
        <v>0</v>
      </c>
      <c r="BD166" s="265">
        <f>AZ166+BB166</f>
        <v>0</v>
      </c>
      <c r="BE166" s="105"/>
      <c r="BF166" s="105"/>
      <c r="BG166" s="105"/>
      <c r="BH166" s="105"/>
      <c r="BI166" s="105"/>
      <c r="BJ166" s="105"/>
    </row>
    <row r="167" spans="1:62" ht="20.100000000000001" hidden="1" customHeight="1" outlineLevel="1">
      <c r="A167" s="5"/>
      <c r="B167" s="421"/>
      <c r="C167" s="908"/>
      <c r="D167" s="909"/>
      <c r="E167" s="909"/>
      <c r="F167" s="910"/>
      <c r="G167" s="890"/>
      <c r="H167" s="891"/>
      <c r="I167" s="152"/>
      <c r="J167" s="152"/>
      <c r="K167" s="152"/>
      <c r="L167" s="152"/>
      <c r="M167" s="152"/>
      <c r="N167" s="152"/>
      <c r="O167" s="152"/>
      <c r="P167" s="153"/>
      <c r="Q167" s="153"/>
      <c r="R167" s="156">
        <f t="shared" si="129"/>
        <v>0</v>
      </c>
      <c r="S167" s="156">
        <f t="shared" si="130"/>
        <v>0</v>
      </c>
      <c r="U167" s="157">
        <f t="shared" ref="U167:U180" si="136">I167*$I$7+J167*$J$7+K167*$K$7+L167*$L$7+M167*$M$7+N167*$N$7+O167*$O$7+R167+S167</f>
        <v>0</v>
      </c>
      <c r="W167" s="152"/>
      <c r="X167" s="152"/>
      <c r="Y167" s="152"/>
      <c r="Z167" s="152"/>
      <c r="AA167" s="152"/>
      <c r="AB167" s="152"/>
      <c r="AC167" s="347"/>
      <c r="AD167" s="152"/>
      <c r="AE167" s="152"/>
      <c r="AF167" s="152"/>
      <c r="AG167" s="152"/>
      <c r="AH167" s="152"/>
      <c r="AI167" s="152"/>
      <c r="AJ167" s="347"/>
      <c r="AK167" s="152"/>
      <c r="AL167" s="152"/>
      <c r="AM167" s="295"/>
      <c r="AN167" s="228"/>
      <c r="AO167" s="228"/>
      <c r="AP167" s="228"/>
      <c r="AQ167" s="228"/>
      <c r="AR167" s="228"/>
      <c r="AS167" s="348"/>
      <c r="AT167" s="264">
        <f t="shared" si="93"/>
        <v>0</v>
      </c>
      <c r="AU167" s="259"/>
      <c r="AV167" s="265">
        <f t="shared" si="133"/>
        <v>0</v>
      </c>
      <c r="AX167" s="265">
        <f t="shared" ref="AX167:AX180" si="137">U167+AV167</f>
        <v>0</v>
      </c>
      <c r="AZ167" s="492">
        <f t="shared" si="134"/>
        <v>0</v>
      </c>
      <c r="BB167" s="492">
        <f t="shared" si="135"/>
        <v>0</v>
      </c>
      <c r="BD167" s="265">
        <f t="shared" ref="BD167:BD180" si="138">AZ167+BB167</f>
        <v>0</v>
      </c>
      <c r="BE167" s="105"/>
      <c r="BF167" s="105"/>
      <c r="BG167" s="105"/>
      <c r="BH167" s="105"/>
      <c r="BI167" s="105"/>
      <c r="BJ167" s="105"/>
    </row>
    <row r="168" spans="1:62" ht="20.100000000000001" hidden="1" customHeight="1" outlineLevel="1">
      <c r="A168" s="5"/>
      <c r="B168" s="421"/>
      <c r="C168" s="908"/>
      <c r="D168" s="909"/>
      <c r="E168" s="909"/>
      <c r="F168" s="910"/>
      <c r="G168" s="890"/>
      <c r="H168" s="891"/>
      <c r="I168" s="152"/>
      <c r="J168" s="152"/>
      <c r="K168" s="152"/>
      <c r="L168" s="152"/>
      <c r="M168" s="152"/>
      <c r="N168" s="152"/>
      <c r="O168" s="152"/>
      <c r="P168" s="153"/>
      <c r="Q168" s="153"/>
      <c r="R168" s="156">
        <f t="shared" si="129"/>
        <v>0</v>
      </c>
      <c r="S168" s="156">
        <f t="shared" si="130"/>
        <v>0</v>
      </c>
      <c r="U168" s="157">
        <f t="shared" si="136"/>
        <v>0</v>
      </c>
      <c r="W168" s="152"/>
      <c r="X168" s="152"/>
      <c r="Y168" s="152"/>
      <c r="Z168" s="152"/>
      <c r="AA168" s="152"/>
      <c r="AB168" s="152"/>
      <c r="AC168" s="347"/>
      <c r="AD168" s="152"/>
      <c r="AE168" s="152"/>
      <c r="AF168" s="152"/>
      <c r="AG168" s="152"/>
      <c r="AH168" s="152"/>
      <c r="AI168" s="152"/>
      <c r="AJ168" s="347"/>
      <c r="AK168" s="152"/>
      <c r="AL168" s="152"/>
      <c r="AM168" s="295"/>
      <c r="AN168" s="228"/>
      <c r="AO168" s="228"/>
      <c r="AP168" s="228"/>
      <c r="AQ168" s="228"/>
      <c r="AR168" s="228"/>
      <c r="AS168" s="348"/>
      <c r="AT168" s="264">
        <f t="shared" si="93"/>
        <v>0</v>
      </c>
      <c r="AU168" s="259"/>
      <c r="AV168" s="265">
        <f t="shared" si="133"/>
        <v>0</v>
      </c>
      <c r="AX168" s="265">
        <f t="shared" si="137"/>
        <v>0</v>
      </c>
      <c r="AZ168" s="492">
        <f t="shared" si="134"/>
        <v>0</v>
      </c>
      <c r="BB168" s="492">
        <f t="shared" si="135"/>
        <v>0</v>
      </c>
      <c r="BD168" s="265">
        <f t="shared" si="138"/>
        <v>0</v>
      </c>
      <c r="BE168" s="105"/>
      <c r="BF168" s="105"/>
      <c r="BG168" s="105"/>
      <c r="BH168" s="105"/>
      <c r="BI168" s="105"/>
      <c r="BJ168" s="105"/>
    </row>
    <row r="169" spans="1:62" ht="20.100000000000001" hidden="1" customHeight="1" outlineLevel="1">
      <c r="A169" s="5"/>
      <c r="B169" s="421"/>
      <c r="C169" s="908"/>
      <c r="D169" s="909"/>
      <c r="E169" s="909"/>
      <c r="F169" s="910"/>
      <c r="G169" s="890"/>
      <c r="H169" s="891"/>
      <c r="I169" s="152"/>
      <c r="J169" s="152"/>
      <c r="K169" s="152"/>
      <c r="L169" s="152"/>
      <c r="M169" s="152"/>
      <c r="N169" s="152"/>
      <c r="O169" s="152"/>
      <c r="P169" s="153"/>
      <c r="Q169" s="153"/>
      <c r="R169" s="156">
        <f t="shared" si="129"/>
        <v>0</v>
      </c>
      <c r="S169" s="156">
        <f t="shared" si="130"/>
        <v>0</v>
      </c>
      <c r="U169" s="157">
        <f t="shared" si="136"/>
        <v>0</v>
      </c>
      <c r="W169" s="152"/>
      <c r="X169" s="152"/>
      <c r="Y169" s="152"/>
      <c r="Z169" s="152"/>
      <c r="AA169" s="152"/>
      <c r="AB169" s="152"/>
      <c r="AC169" s="347"/>
      <c r="AD169" s="152"/>
      <c r="AE169" s="152"/>
      <c r="AF169" s="152"/>
      <c r="AG169" s="152"/>
      <c r="AH169" s="152"/>
      <c r="AI169" s="152"/>
      <c r="AJ169" s="347"/>
      <c r="AK169" s="152"/>
      <c r="AL169" s="152"/>
      <c r="AM169" s="295"/>
      <c r="AN169" s="228"/>
      <c r="AO169" s="228"/>
      <c r="AP169" s="228"/>
      <c r="AQ169" s="228"/>
      <c r="AR169" s="228"/>
      <c r="AS169" s="348"/>
      <c r="AT169" s="264">
        <f t="shared" si="93"/>
        <v>0</v>
      </c>
      <c r="AU169" s="259"/>
      <c r="AV169" s="265">
        <f t="shared" si="133"/>
        <v>0</v>
      </c>
      <c r="AX169" s="265">
        <f t="shared" si="137"/>
        <v>0</v>
      </c>
      <c r="AZ169" s="492">
        <f t="shared" si="134"/>
        <v>0</v>
      </c>
      <c r="BB169" s="492">
        <f t="shared" si="135"/>
        <v>0</v>
      </c>
      <c r="BD169" s="265">
        <f t="shared" si="138"/>
        <v>0</v>
      </c>
      <c r="BE169" s="105"/>
      <c r="BF169" s="105"/>
      <c r="BG169" s="105"/>
      <c r="BH169" s="105"/>
      <c r="BI169" s="105"/>
      <c r="BJ169" s="105"/>
    </row>
    <row r="170" spans="1:62" ht="20.100000000000001" hidden="1" customHeight="1" outlineLevel="1">
      <c r="A170" s="5"/>
      <c r="B170" s="421"/>
      <c r="C170" s="908"/>
      <c r="D170" s="909"/>
      <c r="E170" s="909"/>
      <c r="F170" s="910"/>
      <c r="G170" s="890"/>
      <c r="H170" s="891"/>
      <c r="I170" s="152"/>
      <c r="J170" s="152"/>
      <c r="K170" s="152"/>
      <c r="L170" s="152"/>
      <c r="M170" s="152"/>
      <c r="N170" s="152"/>
      <c r="O170" s="152"/>
      <c r="P170" s="153"/>
      <c r="Q170" s="153"/>
      <c r="R170" s="156">
        <f t="shared" si="129"/>
        <v>0</v>
      </c>
      <c r="S170" s="156">
        <f t="shared" si="130"/>
        <v>0</v>
      </c>
      <c r="U170" s="157">
        <f t="shared" si="136"/>
        <v>0</v>
      </c>
      <c r="W170" s="152"/>
      <c r="X170" s="152"/>
      <c r="Y170" s="152"/>
      <c r="Z170" s="152"/>
      <c r="AA170" s="152"/>
      <c r="AB170" s="152"/>
      <c r="AC170" s="347"/>
      <c r="AD170" s="152"/>
      <c r="AE170" s="152"/>
      <c r="AF170" s="152"/>
      <c r="AG170" s="152"/>
      <c r="AH170" s="152"/>
      <c r="AI170" s="152"/>
      <c r="AJ170" s="347"/>
      <c r="AK170" s="152"/>
      <c r="AL170" s="152"/>
      <c r="AM170" s="295"/>
      <c r="AN170" s="228"/>
      <c r="AO170" s="228"/>
      <c r="AP170" s="228"/>
      <c r="AQ170" s="228"/>
      <c r="AR170" s="228"/>
      <c r="AS170" s="348"/>
      <c r="AT170" s="264">
        <f t="shared" si="93"/>
        <v>0</v>
      </c>
      <c r="AU170" s="259"/>
      <c r="AV170" s="265">
        <f t="shared" si="133"/>
        <v>0</v>
      </c>
      <c r="AX170" s="265">
        <f t="shared" si="137"/>
        <v>0</v>
      </c>
      <c r="AZ170" s="492">
        <f t="shared" si="134"/>
        <v>0</v>
      </c>
      <c r="BB170" s="492">
        <f t="shared" si="135"/>
        <v>0</v>
      </c>
      <c r="BD170" s="265">
        <f t="shared" si="138"/>
        <v>0</v>
      </c>
      <c r="BE170" s="105"/>
      <c r="BF170" s="105"/>
      <c r="BG170" s="105"/>
      <c r="BH170" s="105"/>
      <c r="BI170" s="105"/>
      <c r="BJ170" s="105"/>
    </row>
    <row r="171" spans="1:62" ht="20.100000000000001" hidden="1" customHeight="1" outlineLevel="1">
      <c r="A171" s="5"/>
      <c r="B171" s="421"/>
      <c r="C171" s="908"/>
      <c r="D171" s="909"/>
      <c r="E171" s="909"/>
      <c r="F171" s="910"/>
      <c r="G171" s="890"/>
      <c r="H171" s="891"/>
      <c r="I171" s="152"/>
      <c r="J171" s="152"/>
      <c r="K171" s="152"/>
      <c r="L171" s="152"/>
      <c r="M171" s="152"/>
      <c r="N171" s="152"/>
      <c r="O171" s="152"/>
      <c r="P171" s="153"/>
      <c r="Q171" s="153"/>
      <c r="R171" s="156">
        <f t="shared" si="129"/>
        <v>0</v>
      </c>
      <c r="S171" s="156">
        <f t="shared" si="130"/>
        <v>0</v>
      </c>
      <c r="U171" s="157">
        <f t="shared" si="136"/>
        <v>0</v>
      </c>
      <c r="W171" s="152"/>
      <c r="X171" s="152"/>
      <c r="Y171" s="152"/>
      <c r="Z171" s="152"/>
      <c r="AA171" s="152"/>
      <c r="AB171" s="152"/>
      <c r="AC171" s="347"/>
      <c r="AD171" s="152"/>
      <c r="AE171" s="152"/>
      <c r="AF171" s="152"/>
      <c r="AG171" s="152"/>
      <c r="AH171" s="152"/>
      <c r="AI171" s="152"/>
      <c r="AJ171" s="347"/>
      <c r="AK171" s="152"/>
      <c r="AL171" s="152"/>
      <c r="AM171" s="295"/>
      <c r="AN171" s="228"/>
      <c r="AO171" s="228"/>
      <c r="AP171" s="228"/>
      <c r="AQ171" s="228"/>
      <c r="AR171" s="228"/>
      <c r="AS171" s="348"/>
      <c r="AT171" s="264">
        <f t="shared" si="93"/>
        <v>0</v>
      </c>
      <c r="AU171" s="259"/>
      <c r="AV171" s="265">
        <f t="shared" si="133"/>
        <v>0</v>
      </c>
      <c r="AX171" s="265">
        <f t="shared" si="137"/>
        <v>0</v>
      </c>
      <c r="AZ171" s="492">
        <f t="shared" si="134"/>
        <v>0</v>
      </c>
      <c r="BB171" s="492">
        <f t="shared" si="135"/>
        <v>0</v>
      </c>
      <c r="BD171" s="265">
        <f t="shared" si="138"/>
        <v>0</v>
      </c>
      <c r="BE171" s="105"/>
      <c r="BF171" s="105"/>
      <c r="BG171" s="105"/>
      <c r="BH171" s="105"/>
      <c r="BI171" s="105"/>
      <c r="BJ171" s="105"/>
    </row>
    <row r="172" spans="1:62" ht="20.100000000000001" hidden="1" customHeight="1" outlineLevel="1">
      <c r="A172" s="5"/>
      <c r="B172" s="100"/>
      <c r="C172" s="908"/>
      <c r="D172" s="909"/>
      <c r="E172" s="909"/>
      <c r="F172" s="910"/>
      <c r="G172" s="890"/>
      <c r="H172" s="891"/>
      <c r="I172" s="152"/>
      <c r="J172" s="152"/>
      <c r="K172" s="152"/>
      <c r="L172" s="152"/>
      <c r="M172" s="152"/>
      <c r="N172" s="152"/>
      <c r="O172" s="152"/>
      <c r="P172" s="153"/>
      <c r="Q172" s="153"/>
      <c r="R172" s="156">
        <f t="shared" si="129"/>
        <v>0</v>
      </c>
      <c r="S172" s="156">
        <f t="shared" si="130"/>
        <v>0</v>
      </c>
      <c r="U172" s="157">
        <f t="shared" si="136"/>
        <v>0</v>
      </c>
      <c r="W172" s="152"/>
      <c r="X172" s="152"/>
      <c r="Y172" s="152"/>
      <c r="Z172" s="152"/>
      <c r="AA172" s="152"/>
      <c r="AB172" s="152"/>
      <c r="AC172" s="347"/>
      <c r="AD172" s="152"/>
      <c r="AE172" s="152"/>
      <c r="AF172" s="152"/>
      <c r="AG172" s="152"/>
      <c r="AH172" s="152"/>
      <c r="AI172" s="152"/>
      <c r="AJ172" s="347"/>
      <c r="AK172" s="152"/>
      <c r="AL172" s="152"/>
      <c r="AM172" s="295"/>
      <c r="AN172" s="228"/>
      <c r="AO172" s="228"/>
      <c r="AP172" s="228"/>
      <c r="AQ172" s="228"/>
      <c r="AR172" s="228"/>
      <c r="AS172" s="348"/>
      <c r="AT172" s="264">
        <f t="shared" si="93"/>
        <v>0</v>
      </c>
      <c r="AU172" s="259"/>
      <c r="AV172" s="265">
        <f t="shared" si="133"/>
        <v>0</v>
      </c>
      <c r="AX172" s="265">
        <f t="shared" si="137"/>
        <v>0</v>
      </c>
      <c r="AZ172" s="492">
        <f t="shared" si="134"/>
        <v>0</v>
      </c>
      <c r="BB172" s="492">
        <f t="shared" si="135"/>
        <v>0</v>
      </c>
      <c r="BD172" s="265">
        <f t="shared" si="138"/>
        <v>0</v>
      </c>
      <c r="BE172" s="105"/>
      <c r="BF172" s="105"/>
      <c r="BG172" s="105"/>
      <c r="BH172" s="105"/>
      <c r="BI172" s="105"/>
      <c r="BJ172" s="105"/>
    </row>
    <row r="173" spans="1:62" ht="20.100000000000001" hidden="1" customHeight="1" outlineLevel="1">
      <c r="A173" s="5"/>
      <c r="B173" s="100"/>
      <c r="C173" s="908"/>
      <c r="D173" s="909"/>
      <c r="E173" s="909"/>
      <c r="F173" s="910"/>
      <c r="G173" s="890"/>
      <c r="H173" s="891"/>
      <c r="I173" s="152"/>
      <c r="J173" s="152"/>
      <c r="K173" s="152"/>
      <c r="L173" s="152"/>
      <c r="M173" s="152"/>
      <c r="N173" s="152"/>
      <c r="O173" s="152"/>
      <c r="P173" s="153"/>
      <c r="Q173" s="153"/>
      <c r="R173" s="156">
        <f t="shared" si="129"/>
        <v>0</v>
      </c>
      <c r="S173" s="156">
        <f t="shared" si="130"/>
        <v>0</v>
      </c>
      <c r="U173" s="157">
        <f t="shared" si="136"/>
        <v>0</v>
      </c>
      <c r="W173" s="152"/>
      <c r="X173" s="152"/>
      <c r="Y173" s="152"/>
      <c r="Z173" s="152"/>
      <c r="AA173" s="152"/>
      <c r="AB173" s="152"/>
      <c r="AC173" s="347"/>
      <c r="AD173" s="152"/>
      <c r="AE173" s="152"/>
      <c r="AF173" s="152"/>
      <c r="AG173" s="152"/>
      <c r="AH173" s="152"/>
      <c r="AI173" s="152"/>
      <c r="AJ173" s="347"/>
      <c r="AK173" s="152"/>
      <c r="AL173" s="152"/>
      <c r="AM173" s="295"/>
      <c r="AN173" s="228"/>
      <c r="AO173" s="228"/>
      <c r="AP173" s="228"/>
      <c r="AQ173" s="228"/>
      <c r="AR173" s="228"/>
      <c r="AS173" s="348"/>
      <c r="AT173" s="264">
        <f t="shared" si="93"/>
        <v>0</v>
      </c>
      <c r="AU173" s="259"/>
      <c r="AV173" s="265">
        <f t="shared" si="133"/>
        <v>0</v>
      </c>
      <c r="AX173" s="265">
        <f t="shared" si="137"/>
        <v>0</v>
      </c>
      <c r="AZ173" s="492">
        <f t="shared" si="134"/>
        <v>0</v>
      </c>
      <c r="BB173" s="492">
        <f t="shared" si="135"/>
        <v>0</v>
      </c>
      <c r="BD173" s="265">
        <f t="shared" si="138"/>
        <v>0</v>
      </c>
      <c r="BE173" s="105"/>
      <c r="BF173" s="105"/>
      <c r="BG173" s="105"/>
      <c r="BH173" s="105"/>
      <c r="BI173" s="105"/>
      <c r="BJ173" s="105"/>
    </row>
    <row r="174" spans="1:62" ht="20.100000000000001" hidden="1" customHeight="1" outlineLevel="1">
      <c r="A174" s="5"/>
      <c r="B174" s="100"/>
      <c r="C174" s="908"/>
      <c r="D174" s="909"/>
      <c r="E174" s="909"/>
      <c r="F174" s="910"/>
      <c r="G174" s="890"/>
      <c r="H174" s="891"/>
      <c r="I174" s="152"/>
      <c r="J174" s="152"/>
      <c r="K174" s="152"/>
      <c r="L174" s="152"/>
      <c r="M174" s="152"/>
      <c r="N174" s="152"/>
      <c r="O174" s="152"/>
      <c r="P174" s="153"/>
      <c r="Q174" s="153"/>
      <c r="R174" s="156">
        <f t="shared" si="129"/>
        <v>0</v>
      </c>
      <c r="S174" s="156">
        <f t="shared" si="130"/>
        <v>0</v>
      </c>
      <c r="U174" s="157">
        <f t="shared" si="136"/>
        <v>0</v>
      </c>
      <c r="W174" s="152"/>
      <c r="X174" s="152"/>
      <c r="Y174" s="152"/>
      <c r="Z174" s="152"/>
      <c r="AA174" s="152"/>
      <c r="AB174" s="152"/>
      <c r="AC174" s="347"/>
      <c r="AD174" s="152"/>
      <c r="AE174" s="152"/>
      <c r="AF174" s="152"/>
      <c r="AG174" s="152"/>
      <c r="AH174" s="152"/>
      <c r="AI174" s="152"/>
      <c r="AJ174" s="347"/>
      <c r="AK174" s="152"/>
      <c r="AL174" s="152"/>
      <c r="AM174" s="295"/>
      <c r="AN174" s="228"/>
      <c r="AO174" s="228"/>
      <c r="AP174" s="228"/>
      <c r="AQ174" s="228"/>
      <c r="AR174" s="228"/>
      <c r="AS174" s="348"/>
      <c r="AT174" s="264">
        <f t="shared" si="93"/>
        <v>0</v>
      </c>
      <c r="AU174" s="259"/>
      <c r="AV174" s="265">
        <f t="shared" si="133"/>
        <v>0</v>
      </c>
      <c r="AX174" s="265">
        <f t="shared" si="137"/>
        <v>0</v>
      </c>
      <c r="AZ174" s="492">
        <f t="shared" si="134"/>
        <v>0</v>
      </c>
      <c r="BB174" s="492">
        <f t="shared" si="135"/>
        <v>0</v>
      </c>
      <c r="BD174" s="265">
        <f t="shared" si="138"/>
        <v>0</v>
      </c>
      <c r="BE174" s="105"/>
      <c r="BF174" s="105"/>
      <c r="BG174" s="105"/>
      <c r="BH174" s="105"/>
      <c r="BI174" s="105"/>
      <c r="BJ174" s="105"/>
    </row>
    <row r="175" spans="1:62" ht="20.100000000000001" hidden="1" customHeight="1" outlineLevel="1">
      <c r="A175" s="5"/>
      <c r="B175" s="100"/>
      <c r="C175" s="908"/>
      <c r="D175" s="909"/>
      <c r="E175" s="909"/>
      <c r="F175" s="910"/>
      <c r="G175" s="890"/>
      <c r="H175" s="891"/>
      <c r="I175" s="152"/>
      <c r="J175" s="152"/>
      <c r="K175" s="152"/>
      <c r="L175" s="152"/>
      <c r="M175" s="152"/>
      <c r="N175" s="152"/>
      <c r="O175" s="152"/>
      <c r="P175" s="153"/>
      <c r="Q175" s="153"/>
      <c r="R175" s="156">
        <f t="shared" si="129"/>
        <v>0</v>
      </c>
      <c r="S175" s="156">
        <f t="shared" si="130"/>
        <v>0</v>
      </c>
      <c r="U175" s="157">
        <f t="shared" si="136"/>
        <v>0</v>
      </c>
      <c r="W175" s="152"/>
      <c r="X175" s="152"/>
      <c r="Y175" s="152"/>
      <c r="Z175" s="152"/>
      <c r="AA175" s="152"/>
      <c r="AB175" s="152"/>
      <c r="AC175" s="347"/>
      <c r="AD175" s="152"/>
      <c r="AE175" s="152"/>
      <c r="AF175" s="152"/>
      <c r="AG175" s="152"/>
      <c r="AH175" s="152"/>
      <c r="AI175" s="152"/>
      <c r="AJ175" s="347"/>
      <c r="AK175" s="152"/>
      <c r="AL175" s="152"/>
      <c r="AM175" s="295"/>
      <c r="AN175" s="228"/>
      <c r="AO175" s="228"/>
      <c r="AP175" s="228"/>
      <c r="AQ175" s="228"/>
      <c r="AR175" s="228"/>
      <c r="AS175" s="348"/>
      <c r="AT175" s="264">
        <f t="shared" si="93"/>
        <v>0</v>
      </c>
      <c r="AU175" s="259"/>
      <c r="AV175" s="265">
        <f t="shared" si="133"/>
        <v>0</v>
      </c>
      <c r="AX175" s="265">
        <f t="shared" si="137"/>
        <v>0</v>
      </c>
      <c r="AZ175" s="492">
        <f t="shared" si="134"/>
        <v>0</v>
      </c>
      <c r="BB175" s="492">
        <f t="shared" si="135"/>
        <v>0</v>
      </c>
      <c r="BD175" s="265">
        <f t="shared" si="138"/>
        <v>0</v>
      </c>
      <c r="BE175" s="105"/>
      <c r="BF175" s="105"/>
      <c r="BG175" s="105"/>
      <c r="BH175" s="105"/>
      <c r="BI175" s="105"/>
      <c r="BJ175" s="105"/>
    </row>
    <row r="176" spans="1:62" ht="20.100000000000001" hidden="1" customHeight="1" outlineLevel="1">
      <c r="A176" s="5"/>
      <c r="B176" s="100"/>
      <c r="C176" s="908"/>
      <c r="D176" s="909"/>
      <c r="E176" s="909"/>
      <c r="F176" s="910"/>
      <c r="G176" s="890"/>
      <c r="H176" s="891"/>
      <c r="I176" s="152"/>
      <c r="J176" s="152"/>
      <c r="K176" s="152"/>
      <c r="L176" s="152"/>
      <c r="M176" s="152"/>
      <c r="N176" s="152"/>
      <c r="O176" s="152"/>
      <c r="P176" s="153"/>
      <c r="Q176" s="153"/>
      <c r="R176" s="156">
        <f t="shared" si="129"/>
        <v>0</v>
      </c>
      <c r="S176" s="156">
        <f t="shared" si="130"/>
        <v>0</v>
      </c>
      <c r="U176" s="157">
        <f t="shared" si="136"/>
        <v>0</v>
      </c>
      <c r="W176" s="152"/>
      <c r="X176" s="152"/>
      <c r="Y176" s="152"/>
      <c r="Z176" s="152"/>
      <c r="AA176" s="152"/>
      <c r="AB176" s="152"/>
      <c r="AC176" s="347"/>
      <c r="AD176" s="152"/>
      <c r="AE176" s="152"/>
      <c r="AF176" s="152"/>
      <c r="AG176" s="152"/>
      <c r="AH176" s="152"/>
      <c r="AI176" s="152"/>
      <c r="AJ176" s="347"/>
      <c r="AK176" s="152"/>
      <c r="AL176" s="152"/>
      <c r="AM176" s="295"/>
      <c r="AN176" s="228"/>
      <c r="AO176" s="228"/>
      <c r="AP176" s="228"/>
      <c r="AQ176" s="228"/>
      <c r="AR176" s="228"/>
      <c r="AS176" s="348"/>
      <c r="AT176" s="264">
        <f t="shared" si="93"/>
        <v>0</v>
      </c>
      <c r="AU176" s="259"/>
      <c r="AV176" s="265">
        <f t="shared" si="133"/>
        <v>0</v>
      </c>
      <c r="AX176" s="265">
        <f t="shared" si="137"/>
        <v>0</v>
      </c>
      <c r="AZ176" s="492">
        <f t="shared" si="134"/>
        <v>0</v>
      </c>
      <c r="BB176" s="492">
        <f t="shared" si="135"/>
        <v>0</v>
      </c>
      <c r="BD176" s="265">
        <f t="shared" si="138"/>
        <v>0</v>
      </c>
      <c r="BE176" s="105"/>
      <c r="BF176" s="105"/>
      <c r="BG176" s="105"/>
      <c r="BH176" s="105"/>
      <c r="BI176" s="105"/>
      <c r="BJ176" s="105"/>
    </row>
    <row r="177" spans="1:62" ht="20.100000000000001" hidden="1" customHeight="1" outlineLevel="1">
      <c r="A177" s="5"/>
      <c r="B177" s="100"/>
      <c r="C177" s="908"/>
      <c r="D177" s="909"/>
      <c r="E177" s="909"/>
      <c r="F177" s="910"/>
      <c r="G177" s="890"/>
      <c r="H177" s="891"/>
      <c r="I177" s="152"/>
      <c r="J177" s="152"/>
      <c r="K177" s="152"/>
      <c r="L177" s="152"/>
      <c r="M177" s="152"/>
      <c r="N177" s="152"/>
      <c r="O177" s="152"/>
      <c r="P177" s="153"/>
      <c r="Q177" s="153"/>
      <c r="R177" s="156">
        <f t="shared" si="129"/>
        <v>0</v>
      </c>
      <c r="S177" s="156">
        <f t="shared" si="130"/>
        <v>0</v>
      </c>
      <c r="U177" s="157">
        <f t="shared" si="136"/>
        <v>0</v>
      </c>
      <c r="W177" s="152"/>
      <c r="X177" s="152"/>
      <c r="Y177" s="152"/>
      <c r="Z177" s="152"/>
      <c r="AA177" s="152"/>
      <c r="AB177" s="152"/>
      <c r="AC177" s="347"/>
      <c r="AD177" s="152"/>
      <c r="AE177" s="152"/>
      <c r="AF177" s="152"/>
      <c r="AG177" s="152"/>
      <c r="AH177" s="152"/>
      <c r="AI177" s="152"/>
      <c r="AJ177" s="347"/>
      <c r="AK177" s="152"/>
      <c r="AL177" s="152"/>
      <c r="AM177" s="295"/>
      <c r="AN177" s="228"/>
      <c r="AO177" s="228"/>
      <c r="AP177" s="228"/>
      <c r="AQ177" s="228"/>
      <c r="AR177" s="228"/>
      <c r="AS177" s="348"/>
      <c r="AT177" s="264">
        <f t="shared" si="93"/>
        <v>0</v>
      </c>
      <c r="AU177" s="259"/>
      <c r="AV177" s="265">
        <f t="shared" si="133"/>
        <v>0</v>
      </c>
      <c r="AX177" s="265">
        <f t="shared" si="137"/>
        <v>0</v>
      </c>
      <c r="AZ177" s="492">
        <f t="shared" si="134"/>
        <v>0</v>
      </c>
      <c r="BB177" s="492">
        <f t="shared" si="135"/>
        <v>0</v>
      </c>
      <c r="BD177" s="265">
        <f t="shared" si="138"/>
        <v>0</v>
      </c>
      <c r="BE177" s="105"/>
      <c r="BF177" s="105"/>
      <c r="BG177" s="105"/>
      <c r="BH177" s="105"/>
      <c r="BI177" s="105"/>
      <c r="BJ177" s="105"/>
    </row>
    <row r="178" spans="1:62" ht="20.100000000000001" hidden="1" customHeight="1" outlineLevel="1">
      <c r="A178" s="5"/>
      <c r="B178" s="100"/>
      <c r="C178" s="908"/>
      <c r="D178" s="909"/>
      <c r="E178" s="909"/>
      <c r="F178" s="910"/>
      <c r="G178" s="890"/>
      <c r="H178" s="891"/>
      <c r="I178" s="152"/>
      <c r="J178" s="152"/>
      <c r="K178" s="152"/>
      <c r="L178" s="152"/>
      <c r="M178" s="152"/>
      <c r="N178" s="152"/>
      <c r="O178" s="152"/>
      <c r="P178" s="153"/>
      <c r="Q178" s="153"/>
      <c r="R178" s="156">
        <f t="shared" si="129"/>
        <v>0</v>
      </c>
      <c r="S178" s="156">
        <f t="shared" si="130"/>
        <v>0</v>
      </c>
      <c r="U178" s="157">
        <f t="shared" si="136"/>
        <v>0</v>
      </c>
      <c r="W178" s="152"/>
      <c r="X178" s="152"/>
      <c r="Y178" s="152"/>
      <c r="Z178" s="152"/>
      <c r="AA178" s="152"/>
      <c r="AB178" s="152"/>
      <c r="AC178" s="347"/>
      <c r="AD178" s="152"/>
      <c r="AE178" s="152"/>
      <c r="AF178" s="152"/>
      <c r="AG178" s="152"/>
      <c r="AH178" s="152"/>
      <c r="AI178" s="152"/>
      <c r="AJ178" s="347"/>
      <c r="AK178" s="152"/>
      <c r="AL178" s="152"/>
      <c r="AM178" s="295"/>
      <c r="AN178" s="228"/>
      <c r="AO178" s="228"/>
      <c r="AP178" s="228"/>
      <c r="AQ178" s="228"/>
      <c r="AR178" s="228"/>
      <c r="AS178" s="348"/>
      <c r="AT178" s="264">
        <f t="shared" ref="AT178:AT180" si="139">((W178+AD178)*$W$7+(X178+AE178)*$X$7+(Y178+Z178+AF178+AG178)*$Z$7+(AA178+AH178)*$AA$7+(AB178+AI178)*$AB$7)*Zuschläge_IBN</f>
        <v>0</v>
      </c>
      <c r="AU178" s="259"/>
      <c r="AV178" s="265">
        <f t="shared" si="133"/>
        <v>0</v>
      </c>
      <c r="AX178" s="265">
        <f t="shared" si="137"/>
        <v>0</v>
      </c>
      <c r="AZ178" s="492">
        <f t="shared" si="134"/>
        <v>0</v>
      </c>
      <c r="BB178" s="492">
        <f t="shared" si="135"/>
        <v>0</v>
      </c>
      <c r="BD178" s="265">
        <f t="shared" si="138"/>
        <v>0</v>
      </c>
      <c r="BE178" s="105"/>
      <c r="BF178" s="105"/>
      <c r="BG178" s="105"/>
      <c r="BH178" s="105"/>
      <c r="BI178" s="105"/>
      <c r="BJ178" s="105"/>
    </row>
    <row r="179" spans="1:62" ht="20.100000000000001" hidden="1" customHeight="1" outlineLevel="1">
      <c r="A179" s="5"/>
      <c r="B179" s="100"/>
      <c r="C179" s="908"/>
      <c r="D179" s="909"/>
      <c r="E179" s="909"/>
      <c r="F179" s="910"/>
      <c r="G179" s="890"/>
      <c r="H179" s="891"/>
      <c r="I179" s="152"/>
      <c r="J179" s="152"/>
      <c r="K179" s="152"/>
      <c r="L179" s="152"/>
      <c r="M179" s="152"/>
      <c r="N179" s="152"/>
      <c r="O179" s="152"/>
      <c r="P179" s="153"/>
      <c r="Q179" s="153"/>
      <c r="R179" s="156">
        <f t="shared" si="129"/>
        <v>0</v>
      </c>
      <c r="S179" s="156">
        <f t="shared" si="130"/>
        <v>0</v>
      </c>
      <c r="U179" s="157">
        <f t="shared" si="136"/>
        <v>0</v>
      </c>
      <c r="W179" s="152"/>
      <c r="X179" s="152"/>
      <c r="Y179" s="152"/>
      <c r="Z179" s="152"/>
      <c r="AA179" s="152"/>
      <c r="AB179" s="152"/>
      <c r="AC179" s="347"/>
      <c r="AD179" s="152"/>
      <c r="AE179" s="152"/>
      <c r="AF179" s="152"/>
      <c r="AG179" s="152"/>
      <c r="AH179" s="152"/>
      <c r="AI179" s="152"/>
      <c r="AJ179" s="347"/>
      <c r="AK179" s="152"/>
      <c r="AL179" s="152"/>
      <c r="AM179" s="295"/>
      <c r="AN179" s="228"/>
      <c r="AO179" s="228"/>
      <c r="AP179" s="228"/>
      <c r="AQ179" s="228"/>
      <c r="AR179" s="228"/>
      <c r="AS179" s="348"/>
      <c r="AT179" s="264">
        <f t="shared" si="139"/>
        <v>0</v>
      </c>
      <c r="AU179" s="259"/>
      <c r="AV179" s="265">
        <f t="shared" si="133"/>
        <v>0</v>
      </c>
      <c r="AX179" s="265">
        <f t="shared" si="137"/>
        <v>0</v>
      </c>
      <c r="AZ179" s="492">
        <f t="shared" si="134"/>
        <v>0</v>
      </c>
      <c r="BB179" s="492">
        <f t="shared" si="135"/>
        <v>0</v>
      </c>
      <c r="BD179" s="265">
        <f t="shared" si="138"/>
        <v>0</v>
      </c>
      <c r="BE179" s="105"/>
      <c r="BF179" s="105"/>
      <c r="BG179" s="105"/>
      <c r="BH179" s="105"/>
      <c r="BI179" s="105"/>
      <c r="BJ179" s="105"/>
    </row>
    <row r="180" spans="1:62" ht="20.100000000000001" hidden="1" customHeight="1" outlineLevel="1">
      <c r="A180" s="5"/>
      <c r="B180" s="100"/>
      <c r="C180" s="908"/>
      <c r="D180" s="909"/>
      <c r="E180" s="909"/>
      <c r="F180" s="910"/>
      <c r="G180" s="890"/>
      <c r="H180" s="891"/>
      <c r="I180" s="152"/>
      <c r="J180" s="152"/>
      <c r="K180" s="152"/>
      <c r="L180" s="152"/>
      <c r="M180" s="152"/>
      <c r="N180" s="152"/>
      <c r="O180" s="152"/>
      <c r="P180" s="153"/>
      <c r="Q180" s="153"/>
      <c r="R180" s="156">
        <f t="shared" si="129"/>
        <v>0</v>
      </c>
      <c r="S180" s="156">
        <f t="shared" si="130"/>
        <v>0</v>
      </c>
      <c r="U180" s="157">
        <f t="shared" si="136"/>
        <v>0</v>
      </c>
      <c r="W180" s="152"/>
      <c r="X180" s="152"/>
      <c r="Y180" s="152"/>
      <c r="Z180" s="152"/>
      <c r="AA180" s="152"/>
      <c r="AB180" s="152"/>
      <c r="AC180" s="347"/>
      <c r="AD180" s="152"/>
      <c r="AE180" s="152"/>
      <c r="AF180" s="152"/>
      <c r="AG180" s="152"/>
      <c r="AH180" s="152"/>
      <c r="AI180" s="152"/>
      <c r="AJ180" s="347"/>
      <c r="AK180" s="152"/>
      <c r="AL180" s="152"/>
      <c r="AM180" s="295"/>
      <c r="AN180" s="228"/>
      <c r="AO180" s="228"/>
      <c r="AP180" s="228"/>
      <c r="AQ180" s="228"/>
      <c r="AR180" s="228"/>
      <c r="AS180" s="348"/>
      <c r="AT180" s="264">
        <f t="shared" si="139"/>
        <v>0</v>
      </c>
      <c r="AU180" s="259"/>
      <c r="AV180" s="265">
        <f t="shared" si="133"/>
        <v>0</v>
      </c>
      <c r="AX180" s="265">
        <f t="shared" si="137"/>
        <v>0</v>
      </c>
      <c r="AZ180" s="492">
        <f t="shared" si="134"/>
        <v>0</v>
      </c>
      <c r="BB180" s="492">
        <f t="shared" si="135"/>
        <v>0</v>
      </c>
      <c r="BD180" s="265">
        <f t="shared" si="138"/>
        <v>0</v>
      </c>
      <c r="BE180" s="105"/>
      <c r="BF180" s="105"/>
      <c r="BG180" s="105"/>
      <c r="BH180" s="105"/>
      <c r="BI180" s="105"/>
      <c r="BJ180" s="105"/>
    </row>
    <row r="181" spans="1:62" ht="9.9499999999999993" hidden="1" customHeight="1" outlineLevel="1">
      <c r="B181" s="101"/>
      <c r="C181" s="208"/>
      <c r="D181" s="208"/>
      <c r="E181" s="208"/>
      <c r="F181" s="208"/>
      <c r="G181" s="237"/>
      <c r="H181" s="207"/>
      <c r="I181" s="257"/>
      <c r="J181" s="257"/>
      <c r="K181" s="257"/>
      <c r="L181" s="257"/>
      <c r="M181" s="257"/>
      <c r="N181" s="257"/>
      <c r="O181" s="257"/>
      <c r="P181" s="256"/>
      <c r="Q181" s="102"/>
      <c r="R181" s="102"/>
      <c r="S181" s="102"/>
      <c r="U181" s="98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Z181" s="493"/>
      <c r="BE181" s="105"/>
      <c r="BF181" s="105"/>
      <c r="BG181" s="105"/>
      <c r="BH181" s="105"/>
      <c r="BI181" s="105"/>
      <c r="BJ181" s="105"/>
    </row>
    <row r="182" spans="1:62" ht="20.100000000000001" customHeight="1" collapsed="1">
      <c r="B182" s="151">
        <f>B165+1</f>
        <v>11</v>
      </c>
      <c r="C182" s="916"/>
      <c r="D182" s="917"/>
      <c r="E182" s="917"/>
      <c r="F182" s="918"/>
      <c r="G182" s="429"/>
      <c r="H182" s="206">
        <v>1</v>
      </c>
      <c r="I182" s="642">
        <f t="shared" ref="I182" si="140">$H182*SUM(I183:I197)</f>
        <v>0</v>
      </c>
      <c r="J182" s="643">
        <f t="shared" ref="J182:O182" si="141">$H182*SUM(J183:J197)</f>
        <v>0</v>
      </c>
      <c r="K182" s="644">
        <f t="shared" si="141"/>
        <v>0</v>
      </c>
      <c r="L182" s="645">
        <f t="shared" si="141"/>
        <v>0</v>
      </c>
      <c r="M182" s="645">
        <f t="shared" si="141"/>
        <v>0</v>
      </c>
      <c r="N182" s="644">
        <f t="shared" si="141"/>
        <v>0</v>
      </c>
      <c r="O182" s="642">
        <f t="shared" si="141"/>
        <v>0</v>
      </c>
      <c r="P182" s="209">
        <f t="shared" ref="P182:Q182" si="142">$H182*SUM(P183:P197)</f>
        <v>0</v>
      </c>
      <c r="Q182" s="210">
        <f t="shared" si="142"/>
        <v>0</v>
      </c>
      <c r="R182" s="136">
        <f t="shared" ref="R182:R197" si="143">P182*(1+Gewinn)*(1+SicherheitAngebot)</f>
        <v>0</v>
      </c>
      <c r="S182" s="137">
        <f t="shared" ref="S182:S197" si="144">Q182*(1+MGKZ)*(1+Gewinn)*(1+SicherheitAngebot)</f>
        <v>0</v>
      </c>
      <c r="U182" s="10">
        <f>I182*$I$7+J182*$J$7+K182*$K$7+L182*$L$7+M182*$M$7+N182*$N$7+O182*$O$7+R182+S182</f>
        <v>0</v>
      </c>
      <c r="W182" s="646">
        <f t="shared" ref="W182:AB182" si="145">$H182*SUM(W183:W197)</f>
        <v>0</v>
      </c>
      <c r="X182" s="647">
        <f t="shared" si="145"/>
        <v>0</v>
      </c>
      <c r="Y182" s="648">
        <f t="shared" si="145"/>
        <v>0</v>
      </c>
      <c r="Z182" s="649">
        <f t="shared" si="145"/>
        <v>0</v>
      </c>
      <c r="AA182" s="648">
        <f t="shared" si="145"/>
        <v>0</v>
      </c>
      <c r="AB182" s="646">
        <f t="shared" si="145"/>
        <v>0</v>
      </c>
      <c r="AC182" s="258"/>
      <c r="AD182" s="646">
        <f t="shared" ref="AD182:AM182" si="146">$H182*SUM(AD183:AD197)</f>
        <v>0</v>
      </c>
      <c r="AE182" s="647">
        <f t="shared" si="146"/>
        <v>0</v>
      </c>
      <c r="AF182" s="648">
        <f t="shared" si="146"/>
        <v>0</v>
      </c>
      <c r="AG182" s="649">
        <f t="shared" si="146"/>
        <v>0</v>
      </c>
      <c r="AH182" s="648">
        <f t="shared" si="146"/>
        <v>0</v>
      </c>
      <c r="AI182" s="646">
        <f t="shared" si="146"/>
        <v>0</v>
      </c>
      <c r="AJ182" s="258"/>
      <c r="AK182" s="653">
        <f t="shared" si="146"/>
        <v>0</v>
      </c>
      <c r="AL182" s="653">
        <f t="shared" si="146"/>
        <v>0</v>
      </c>
      <c r="AM182" s="653">
        <f t="shared" si="146"/>
        <v>0</v>
      </c>
      <c r="AN182" s="227">
        <f>$H182*SUM(AN183:AN197)*(1+Gewinn)*(1+SicherheitAngebot)</f>
        <v>0</v>
      </c>
      <c r="AO182" s="227">
        <f>$H182*SUM(AO183:AO197)*(1+Gewinn)*(1+SicherheitAngebot)</f>
        <v>0</v>
      </c>
      <c r="AP182" s="227">
        <f>$H182*SUM(AP183:AP197)*(1+Gewinn)*(1+SicherheitAngebot)</f>
        <v>0</v>
      </c>
      <c r="AQ182" s="227">
        <f>$H182*SUM(AQ183:AQ197)*(1+Gewinn)*(1+SicherheitAngebot)</f>
        <v>0</v>
      </c>
      <c r="AR182" s="227">
        <f>$H182*SUM(AR183:AR197)*(1+Gewinn)*(1+SicherheitAngebot)</f>
        <v>0</v>
      </c>
      <c r="AS182" s="262"/>
      <c r="AT182" s="263">
        <f t="shared" ref="AT182:AT214" si="147">((W182+AD182)*$W$7+(X182+AE182)*$X$7+(Y182+Z182+AF182+AG182)*$Z$7+(AA182+AH182)*$AA$7+(AB182+AI182)*$AB$7)*Zuschläge_IBN</f>
        <v>0</v>
      </c>
      <c r="AU182" s="259"/>
      <c r="AV182" s="491">
        <f>AK182*$AK$7+AL182*$AL$7+AM182*$AM$7+SUM(AN182:AR182)+AT182/Zuschläge_IBN+AT182</f>
        <v>0</v>
      </c>
      <c r="AX182" s="685">
        <f>U182+AV182</f>
        <v>0</v>
      </c>
      <c r="AZ182" s="490">
        <f>IF(H182&gt;0,U182/(1+SicherheitAngebot)*(1+Sicherheit),0)</f>
        <v>0</v>
      </c>
      <c r="BB182" s="490">
        <f>IF(H182&gt;0,AV182/(1+SicherheitAngebot)*(1+Sicherheit),0)</f>
        <v>0</v>
      </c>
      <c r="BD182" s="490">
        <f>AZ182+BB182</f>
        <v>0</v>
      </c>
      <c r="BE182" s="105"/>
      <c r="BF182" s="105"/>
      <c r="BG182" s="105"/>
      <c r="BH182" s="105"/>
      <c r="BI182" s="105"/>
      <c r="BJ182" s="105"/>
    </row>
    <row r="183" spans="1:62" ht="20.100000000000001" hidden="1" customHeight="1" outlineLevel="1">
      <c r="B183" s="99"/>
      <c r="C183" s="908"/>
      <c r="D183" s="909"/>
      <c r="E183" s="909"/>
      <c r="F183" s="910"/>
      <c r="G183" s="890"/>
      <c r="H183" s="901"/>
      <c r="I183" s="152"/>
      <c r="J183" s="152"/>
      <c r="K183" s="152"/>
      <c r="L183" s="152"/>
      <c r="M183" s="152"/>
      <c r="N183" s="152"/>
      <c r="O183" s="152"/>
      <c r="P183" s="153"/>
      <c r="Q183" s="153"/>
      <c r="R183" s="156">
        <f t="shared" si="143"/>
        <v>0</v>
      </c>
      <c r="S183" s="156">
        <f t="shared" si="144"/>
        <v>0</v>
      </c>
      <c r="U183" s="157">
        <f>I183*$I$7+J183*$J$7+K183*$K$7+L183*$L$7+M183*$M$7+N183*$N$7+O183*$O$7+R183+S183</f>
        <v>0</v>
      </c>
      <c r="W183" s="152"/>
      <c r="X183" s="152"/>
      <c r="Y183" s="152"/>
      <c r="Z183" s="152"/>
      <c r="AA183" s="152"/>
      <c r="AB183" s="152"/>
      <c r="AC183" s="347"/>
      <c r="AD183" s="152"/>
      <c r="AE183" s="152"/>
      <c r="AF183" s="152"/>
      <c r="AG183" s="152"/>
      <c r="AH183" s="152"/>
      <c r="AI183" s="152"/>
      <c r="AJ183" s="347"/>
      <c r="AK183" s="152"/>
      <c r="AL183" s="152"/>
      <c r="AM183" s="295"/>
      <c r="AN183" s="228"/>
      <c r="AO183" s="228"/>
      <c r="AP183" s="228"/>
      <c r="AQ183" s="228"/>
      <c r="AR183" s="228"/>
      <c r="AS183" s="348"/>
      <c r="AT183" s="264">
        <f t="shared" si="147"/>
        <v>0</v>
      </c>
      <c r="AU183" s="259"/>
      <c r="AV183" s="265">
        <f t="shared" ref="AV183:AV197" si="148">AK183*$AK$7+AL183*$AL$7+AM183*$AM$7+SUM(AN183:AR183)*(1+Gewinn)*(1+SicherheitAngebot)+AT183/Zuschläge_IBN+AT183</f>
        <v>0</v>
      </c>
      <c r="AX183" s="265">
        <f>U183+AV183</f>
        <v>0</v>
      </c>
      <c r="AZ183" s="492">
        <f t="shared" ref="AZ183:AZ197" si="149">U183/(1+SicherheitAngebot)*(1+Sicherheit)</f>
        <v>0</v>
      </c>
      <c r="BB183" s="492">
        <f t="shared" ref="BB183:BB197" si="150">AV183/(1+SicherheitAngebot)*(1+Sicherheit)</f>
        <v>0</v>
      </c>
      <c r="BD183" s="265">
        <f>AZ183+BB183</f>
        <v>0</v>
      </c>
      <c r="BE183" s="105"/>
      <c r="BF183" s="105"/>
      <c r="BG183" s="105"/>
      <c r="BH183" s="105"/>
      <c r="BI183" s="105"/>
      <c r="BJ183" s="105"/>
    </row>
    <row r="184" spans="1:62" ht="20.100000000000001" hidden="1" customHeight="1" outlineLevel="1">
      <c r="B184" s="100"/>
      <c r="C184" s="908"/>
      <c r="D184" s="909"/>
      <c r="E184" s="909"/>
      <c r="F184" s="910"/>
      <c r="G184" s="890"/>
      <c r="H184" s="891"/>
      <c r="I184" s="152"/>
      <c r="J184" s="152"/>
      <c r="K184" s="152"/>
      <c r="L184" s="152"/>
      <c r="M184" s="152"/>
      <c r="N184" s="152"/>
      <c r="O184" s="152"/>
      <c r="P184" s="153"/>
      <c r="Q184" s="153"/>
      <c r="R184" s="156">
        <f t="shared" si="143"/>
        <v>0</v>
      </c>
      <c r="S184" s="156">
        <f t="shared" si="144"/>
        <v>0</v>
      </c>
      <c r="U184" s="157">
        <f t="shared" ref="U184:U197" si="151">I184*$I$7+J184*$J$7+K184*$K$7+L184*$L$7+M184*$M$7+N184*$N$7+O184*$O$7+R184+S184</f>
        <v>0</v>
      </c>
      <c r="W184" s="152"/>
      <c r="X184" s="152"/>
      <c r="Y184" s="152"/>
      <c r="Z184" s="152"/>
      <c r="AA184" s="152"/>
      <c r="AB184" s="152"/>
      <c r="AC184" s="347"/>
      <c r="AD184" s="152"/>
      <c r="AE184" s="152"/>
      <c r="AF184" s="152"/>
      <c r="AG184" s="152"/>
      <c r="AH184" s="152"/>
      <c r="AI184" s="152"/>
      <c r="AJ184" s="347"/>
      <c r="AK184" s="152"/>
      <c r="AL184" s="152"/>
      <c r="AM184" s="295"/>
      <c r="AN184" s="228"/>
      <c r="AO184" s="228"/>
      <c r="AP184" s="228"/>
      <c r="AQ184" s="228"/>
      <c r="AR184" s="228"/>
      <c r="AS184" s="348"/>
      <c r="AT184" s="264">
        <f t="shared" si="147"/>
        <v>0</v>
      </c>
      <c r="AU184" s="259"/>
      <c r="AV184" s="265">
        <f t="shared" si="148"/>
        <v>0</v>
      </c>
      <c r="AX184" s="265">
        <f t="shared" ref="AX184:AX197" si="152">U184+AV184</f>
        <v>0</v>
      </c>
      <c r="AZ184" s="492">
        <f t="shared" si="149"/>
        <v>0</v>
      </c>
      <c r="BB184" s="492">
        <f t="shared" si="150"/>
        <v>0</v>
      </c>
      <c r="BD184" s="265">
        <f t="shared" ref="BD184:BD197" si="153">AZ184+BB184</f>
        <v>0</v>
      </c>
      <c r="BE184" s="105"/>
      <c r="BF184" s="105"/>
      <c r="BG184" s="105"/>
      <c r="BH184" s="105"/>
      <c r="BI184" s="105"/>
      <c r="BJ184" s="105"/>
    </row>
    <row r="185" spans="1:62" ht="20.100000000000001" hidden="1" customHeight="1" outlineLevel="1">
      <c r="B185" s="100"/>
      <c r="C185" s="908"/>
      <c r="D185" s="909"/>
      <c r="E185" s="909"/>
      <c r="F185" s="910"/>
      <c r="G185" s="890"/>
      <c r="H185" s="891"/>
      <c r="I185" s="152"/>
      <c r="J185" s="152"/>
      <c r="K185" s="152"/>
      <c r="L185" s="152"/>
      <c r="M185" s="152"/>
      <c r="N185" s="152"/>
      <c r="O185" s="152"/>
      <c r="P185" s="153"/>
      <c r="Q185" s="153"/>
      <c r="R185" s="156">
        <f t="shared" si="143"/>
        <v>0</v>
      </c>
      <c r="S185" s="156">
        <f t="shared" si="144"/>
        <v>0</v>
      </c>
      <c r="U185" s="157">
        <f t="shared" si="151"/>
        <v>0</v>
      </c>
      <c r="W185" s="152"/>
      <c r="X185" s="152"/>
      <c r="Y185" s="152"/>
      <c r="Z185" s="152"/>
      <c r="AA185" s="152"/>
      <c r="AB185" s="152"/>
      <c r="AC185" s="347"/>
      <c r="AD185" s="152"/>
      <c r="AE185" s="152"/>
      <c r="AF185" s="152"/>
      <c r="AG185" s="152"/>
      <c r="AH185" s="152"/>
      <c r="AI185" s="152"/>
      <c r="AJ185" s="347"/>
      <c r="AK185" s="152"/>
      <c r="AL185" s="152"/>
      <c r="AM185" s="295"/>
      <c r="AN185" s="228"/>
      <c r="AO185" s="228"/>
      <c r="AP185" s="228"/>
      <c r="AQ185" s="228"/>
      <c r="AR185" s="228"/>
      <c r="AS185" s="348"/>
      <c r="AT185" s="264">
        <f t="shared" si="147"/>
        <v>0</v>
      </c>
      <c r="AU185" s="259"/>
      <c r="AV185" s="265">
        <f t="shared" si="148"/>
        <v>0</v>
      </c>
      <c r="AX185" s="265">
        <f t="shared" si="152"/>
        <v>0</v>
      </c>
      <c r="AZ185" s="492">
        <f t="shared" si="149"/>
        <v>0</v>
      </c>
      <c r="BB185" s="492">
        <f t="shared" si="150"/>
        <v>0</v>
      </c>
      <c r="BD185" s="265">
        <f t="shared" si="153"/>
        <v>0</v>
      </c>
      <c r="BE185" s="105"/>
      <c r="BF185" s="105"/>
      <c r="BG185" s="105"/>
      <c r="BH185" s="105"/>
      <c r="BI185" s="105"/>
      <c r="BJ185" s="105"/>
    </row>
    <row r="186" spans="1:62" ht="20.100000000000001" hidden="1" customHeight="1" outlineLevel="1">
      <c r="B186" s="100"/>
      <c r="C186" s="908"/>
      <c r="D186" s="909"/>
      <c r="E186" s="909"/>
      <c r="F186" s="910"/>
      <c r="G186" s="890"/>
      <c r="H186" s="891"/>
      <c r="I186" s="152"/>
      <c r="J186" s="152"/>
      <c r="K186" s="152"/>
      <c r="L186" s="152"/>
      <c r="M186" s="152"/>
      <c r="N186" s="152"/>
      <c r="O186" s="152"/>
      <c r="P186" s="153"/>
      <c r="Q186" s="153"/>
      <c r="R186" s="156">
        <f t="shared" si="143"/>
        <v>0</v>
      </c>
      <c r="S186" s="156">
        <f t="shared" si="144"/>
        <v>0</v>
      </c>
      <c r="U186" s="157">
        <f t="shared" si="151"/>
        <v>0</v>
      </c>
      <c r="W186" s="152"/>
      <c r="X186" s="152"/>
      <c r="Y186" s="152"/>
      <c r="Z186" s="152"/>
      <c r="AA186" s="152"/>
      <c r="AB186" s="152"/>
      <c r="AC186" s="347"/>
      <c r="AD186" s="152"/>
      <c r="AE186" s="152"/>
      <c r="AF186" s="152"/>
      <c r="AG186" s="152"/>
      <c r="AH186" s="152"/>
      <c r="AI186" s="152"/>
      <c r="AJ186" s="347"/>
      <c r="AK186" s="152"/>
      <c r="AL186" s="152"/>
      <c r="AM186" s="295"/>
      <c r="AN186" s="228"/>
      <c r="AO186" s="228"/>
      <c r="AP186" s="228"/>
      <c r="AQ186" s="228"/>
      <c r="AR186" s="228"/>
      <c r="AS186" s="348"/>
      <c r="AT186" s="264">
        <f t="shared" si="147"/>
        <v>0</v>
      </c>
      <c r="AU186" s="259"/>
      <c r="AV186" s="265">
        <f t="shared" si="148"/>
        <v>0</v>
      </c>
      <c r="AX186" s="265">
        <f t="shared" si="152"/>
        <v>0</v>
      </c>
      <c r="AZ186" s="492">
        <f t="shared" si="149"/>
        <v>0</v>
      </c>
      <c r="BB186" s="492">
        <f t="shared" si="150"/>
        <v>0</v>
      </c>
      <c r="BD186" s="265">
        <f t="shared" si="153"/>
        <v>0</v>
      </c>
      <c r="BE186" s="105"/>
      <c r="BF186" s="105"/>
      <c r="BG186" s="105"/>
      <c r="BH186" s="105"/>
      <c r="BI186" s="105"/>
      <c r="BJ186" s="105"/>
    </row>
    <row r="187" spans="1:62" ht="20.100000000000001" hidden="1" customHeight="1" outlineLevel="1">
      <c r="B187" s="100"/>
      <c r="C187" s="908"/>
      <c r="D187" s="909"/>
      <c r="E187" s="909"/>
      <c r="F187" s="910"/>
      <c r="G187" s="890"/>
      <c r="H187" s="891"/>
      <c r="I187" s="152"/>
      <c r="J187" s="152"/>
      <c r="K187" s="152"/>
      <c r="L187" s="152"/>
      <c r="M187" s="152"/>
      <c r="N187" s="152"/>
      <c r="O187" s="152"/>
      <c r="P187" s="153"/>
      <c r="Q187" s="153"/>
      <c r="R187" s="156">
        <f t="shared" si="143"/>
        <v>0</v>
      </c>
      <c r="S187" s="156">
        <f t="shared" si="144"/>
        <v>0</v>
      </c>
      <c r="U187" s="157">
        <f t="shared" si="151"/>
        <v>0</v>
      </c>
      <c r="W187" s="152"/>
      <c r="X187" s="152"/>
      <c r="Y187" s="152"/>
      <c r="Z187" s="152"/>
      <c r="AA187" s="152"/>
      <c r="AB187" s="152"/>
      <c r="AC187" s="347"/>
      <c r="AD187" s="152"/>
      <c r="AE187" s="152"/>
      <c r="AF187" s="152"/>
      <c r="AG187" s="152"/>
      <c r="AH187" s="152"/>
      <c r="AI187" s="152"/>
      <c r="AJ187" s="347"/>
      <c r="AK187" s="152"/>
      <c r="AL187" s="152"/>
      <c r="AM187" s="295"/>
      <c r="AN187" s="228"/>
      <c r="AO187" s="228"/>
      <c r="AP187" s="228"/>
      <c r="AQ187" s="228"/>
      <c r="AR187" s="228"/>
      <c r="AS187" s="348"/>
      <c r="AT187" s="264">
        <f t="shared" si="147"/>
        <v>0</v>
      </c>
      <c r="AU187" s="259"/>
      <c r="AV187" s="265">
        <f t="shared" si="148"/>
        <v>0</v>
      </c>
      <c r="AX187" s="265">
        <f t="shared" si="152"/>
        <v>0</v>
      </c>
      <c r="AZ187" s="492">
        <f t="shared" si="149"/>
        <v>0</v>
      </c>
      <c r="BB187" s="492">
        <f t="shared" si="150"/>
        <v>0</v>
      </c>
      <c r="BD187" s="265">
        <f t="shared" si="153"/>
        <v>0</v>
      </c>
      <c r="BE187" s="105"/>
      <c r="BF187" s="105"/>
      <c r="BG187" s="105"/>
      <c r="BH187" s="105"/>
      <c r="BI187" s="105"/>
      <c r="BJ187" s="105"/>
    </row>
    <row r="188" spans="1:62" ht="20.100000000000001" hidden="1" customHeight="1" outlineLevel="1">
      <c r="B188" s="100"/>
      <c r="C188" s="908"/>
      <c r="D188" s="909"/>
      <c r="E188" s="909"/>
      <c r="F188" s="910"/>
      <c r="G188" s="890"/>
      <c r="H188" s="891"/>
      <c r="I188" s="152"/>
      <c r="J188" s="152"/>
      <c r="K188" s="152"/>
      <c r="L188" s="152"/>
      <c r="M188" s="152"/>
      <c r="N188" s="152"/>
      <c r="O188" s="152"/>
      <c r="P188" s="153"/>
      <c r="Q188" s="153"/>
      <c r="R188" s="156">
        <f t="shared" si="143"/>
        <v>0</v>
      </c>
      <c r="S188" s="156">
        <f t="shared" si="144"/>
        <v>0</v>
      </c>
      <c r="U188" s="157">
        <f t="shared" si="151"/>
        <v>0</v>
      </c>
      <c r="W188" s="152"/>
      <c r="X188" s="152"/>
      <c r="Y188" s="152"/>
      <c r="Z188" s="152"/>
      <c r="AA188" s="152"/>
      <c r="AB188" s="152"/>
      <c r="AC188" s="347"/>
      <c r="AD188" s="152"/>
      <c r="AE188" s="152"/>
      <c r="AF188" s="152"/>
      <c r="AG188" s="152"/>
      <c r="AH188" s="152"/>
      <c r="AI188" s="152"/>
      <c r="AJ188" s="347"/>
      <c r="AK188" s="152"/>
      <c r="AL188" s="152"/>
      <c r="AM188" s="295"/>
      <c r="AN188" s="228"/>
      <c r="AO188" s="228"/>
      <c r="AP188" s="228"/>
      <c r="AQ188" s="228"/>
      <c r="AR188" s="228"/>
      <c r="AS188" s="348"/>
      <c r="AT188" s="264">
        <f t="shared" si="147"/>
        <v>0</v>
      </c>
      <c r="AU188" s="259"/>
      <c r="AV188" s="265">
        <f t="shared" si="148"/>
        <v>0</v>
      </c>
      <c r="AX188" s="265">
        <f t="shared" si="152"/>
        <v>0</v>
      </c>
      <c r="AZ188" s="492">
        <f t="shared" si="149"/>
        <v>0</v>
      </c>
      <c r="BB188" s="492">
        <f t="shared" si="150"/>
        <v>0</v>
      </c>
      <c r="BD188" s="265">
        <f t="shared" si="153"/>
        <v>0</v>
      </c>
      <c r="BE188" s="105"/>
      <c r="BF188" s="105"/>
      <c r="BG188" s="105"/>
      <c r="BH188" s="105"/>
      <c r="BI188" s="105"/>
      <c r="BJ188" s="105"/>
    </row>
    <row r="189" spans="1:62" ht="20.100000000000001" hidden="1" customHeight="1" outlineLevel="1">
      <c r="B189" s="100"/>
      <c r="C189" s="908"/>
      <c r="D189" s="909"/>
      <c r="E189" s="909"/>
      <c r="F189" s="910"/>
      <c r="G189" s="890"/>
      <c r="H189" s="891"/>
      <c r="I189" s="152"/>
      <c r="J189" s="152"/>
      <c r="K189" s="152"/>
      <c r="L189" s="152"/>
      <c r="M189" s="152"/>
      <c r="N189" s="152"/>
      <c r="O189" s="152"/>
      <c r="P189" s="153"/>
      <c r="Q189" s="153"/>
      <c r="R189" s="156">
        <f t="shared" si="143"/>
        <v>0</v>
      </c>
      <c r="S189" s="156">
        <f t="shared" si="144"/>
        <v>0</v>
      </c>
      <c r="U189" s="157">
        <f t="shared" si="151"/>
        <v>0</v>
      </c>
      <c r="W189" s="152"/>
      <c r="X189" s="152"/>
      <c r="Y189" s="152"/>
      <c r="Z189" s="152"/>
      <c r="AA189" s="152"/>
      <c r="AB189" s="152"/>
      <c r="AC189" s="347"/>
      <c r="AD189" s="152"/>
      <c r="AE189" s="152"/>
      <c r="AF189" s="152"/>
      <c r="AG189" s="152"/>
      <c r="AH189" s="152"/>
      <c r="AI189" s="152"/>
      <c r="AJ189" s="347"/>
      <c r="AK189" s="152"/>
      <c r="AL189" s="152"/>
      <c r="AM189" s="295"/>
      <c r="AN189" s="228"/>
      <c r="AO189" s="228"/>
      <c r="AP189" s="228"/>
      <c r="AQ189" s="228"/>
      <c r="AR189" s="228"/>
      <c r="AS189" s="348"/>
      <c r="AT189" s="264">
        <f t="shared" si="147"/>
        <v>0</v>
      </c>
      <c r="AU189" s="259"/>
      <c r="AV189" s="265">
        <f t="shared" si="148"/>
        <v>0</v>
      </c>
      <c r="AX189" s="265">
        <f t="shared" si="152"/>
        <v>0</v>
      </c>
      <c r="AZ189" s="492">
        <f t="shared" si="149"/>
        <v>0</v>
      </c>
      <c r="BB189" s="492">
        <f t="shared" si="150"/>
        <v>0</v>
      </c>
      <c r="BD189" s="265">
        <f t="shared" si="153"/>
        <v>0</v>
      </c>
      <c r="BE189" s="105"/>
      <c r="BF189" s="105"/>
      <c r="BG189" s="105"/>
      <c r="BH189" s="105"/>
      <c r="BI189" s="105"/>
      <c r="BJ189" s="105"/>
    </row>
    <row r="190" spans="1:62" ht="20.100000000000001" hidden="1" customHeight="1" outlineLevel="1">
      <c r="B190" s="100"/>
      <c r="C190" s="908"/>
      <c r="D190" s="909"/>
      <c r="E190" s="909"/>
      <c r="F190" s="910"/>
      <c r="G190" s="890"/>
      <c r="H190" s="891"/>
      <c r="I190" s="152"/>
      <c r="J190" s="152"/>
      <c r="K190" s="152"/>
      <c r="L190" s="152"/>
      <c r="M190" s="152"/>
      <c r="N190" s="152"/>
      <c r="O190" s="152"/>
      <c r="P190" s="153"/>
      <c r="Q190" s="153"/>
      <c r="R190" s="156">
        <f t="shared" si="143"/>
        <v>0</v>
      </c>
      <c r="S190" s="156">
        <f t="shared" si="144"/>
        <v>0</v>
      </c>
      <c r="U190" s="157">
        <f t="shared" si="151"/>
        <v>0</v>
      </c>
      <c r="W190" s="152"/>
      <c r="X190" s="152"/>
      <c r="Y190" s="152"/>
      <c r="Z190" s="152"/>
      <c r="AA190" s="152"/>
      <c r="AB190" s="152"/>
      <c r="AC190" s="347"/>
      <c r="AD190" s="152"/>
      <c r="AE190" s="152"/>
      <c r="AF190" s="152"/>
      <c r="AG190" s="152"/>
      <c r="AH190" s="152"/>
      <c r="AI190" s="152"/>
      <c r="AJ190" s="347"/>
      <c r="AK190" s="152"/>
      <c r="AL190" s="152"/>
      <c r="AM190" s="295"/>
      <c r="AN190" s="228"/>
      <c r="AO190" s="228"/>
      <c r="AP190" s="228"/>
      <c r="AQ190" s="228"/>
      <c r="AR190" s="228"/>
      <c r="AS190" s="348"/>
      <c r="AT190" s="264">
        <f t="shared" si="147"/>
        <v>0</v>
      </c>
      <c r="AU190" s="259"/>
      <c r="AV190" s="265">
        <f t="shared" si="148"/>
        <v>0</v>
      </c>
      <c r="AX190" s="265">
        <f t="shared" si="152"/>
        <v>0</v>
      </c>
      <c r="AZ190" s="492">
        <f t="shared" si="149"/>
        <v>0</v>
      </c>
      <c r="BB190" s="492">
        <f t="shared" si="150"/>
        <v>0</v>
      </c>
      <c r="BD190" s="265">
        <f t="shared" si="153"/>
        <v>0</v>
      </c>
      <c r="BE190" s="105"/>
      <c r="BF190" s="105"/>
      <c r="BG190" s="105"/>
      <c r="BH190" s="105"/>
      <c r="BI190" s="105"/>
      <c r="BJ190" s="105"/>
    </row>
    <row r="191" spans="1:62" ht="20.100000000000001" hidden="1" customHeight="1" outlineLevel="1">
      <c r="B191" s="100"/>
      <c r="C191" s="908"/>
      <c r="D191" s="909"/>
      <c r="E191" s="909"/>
      <c r="F191" s="910"/>
      <c r="G191" s="890"/>
      <c r="H191" s="891"/>
      <c r="I191" s="152"/>
      <c r="J191" s="152"/>
      <c r="K191" s="152"/>
      <c r="L191" s="152"/>
      <c r="M191" s="152"/>
      <c r="N191" s="152"/>
      <c r="O191" s="152"/>
      <c r="P191" s="153"/>
      <c r="Q191" s="153"/>
      <c r="R191" s="156">
        <f t="shared" si="143"/>
        <v>0</v>
      </c>
      <c r="S191" s="156">
        <f t="shared" si="144"/>
        <v>0</v>
      </c>
      <c r="U191" s="157">
        <f t="shared" si="151"/>
        <v>0</v>
      </c>
      <c r="W191" s="152"/>
      <c r="X191" s="152"/>
      <c r="Y191" s="152"/>
      <c r="Z191" s="152"/>
      <c r="AA191" s="152"/>
      <c r="AB191" s="152"/>
      <c r="AC191" s="347"/>
      <c r="AD191" s="152"/>
      <c r="AE191" s="152"/>
      <c r="AF191" s="152"/>
      <c r="AG191" s="152"/>
      <c r="AH191" s="152"/>
      <c r="AI191" s="152"/>
      <c r="AJ191" s="347"/>
      <c r="AK191" s="152"/>
      <c r="AL191" s="152"/>
      <c r="AM191" s="295"/>
      <c r="AN191" s="228"/>
      <c r="AO191" s="228"/>
      <c r="AP191" s="228"/>
      <c r="AQ191" s="228"/>
      <c r="AR191" s="228"/>
      <c r="AS191" s="348"/>
      <c r="AT191" s="264">
        <f t="shared" si="147"/>
        <v>0</v>
      </c>
      <c r="AU191" s="259"/>
      <c r="AV191" s="265">
        <f t="shared" si="148"/>
        <v>0</v>
      </c>
      <c r="AX191" s="265">
        <f t="shared" si="152"/>
        <v>0</v>
      </c>
      <c r="AZ191" s="492">
        <f t="shared" si="149"/>
        <v>0</v>
      </c>
      <c r="BB191" s="492">
        <f t="shared" si="150"/>
        <v>0</v>
      </c>
      <c r="BD191" s="265">
        <f t="shared" si="153"/>
        <v>0</v>
      </c>
      <c r="BE191" s="105"/>
      <c r="BF191" s="105"/>
      <c r="BG191" s="105"/>
      <c r="BH191" s="105"/>
      <c r="BI191" s="105"/>
      <c r="BJ191" s="105"/>
    </row>
    <row r="192" spans="1:62" ht="20.100000000000001" hidden="1" customHeight="1" outlineLevel="1">
      <c r="B192" s="100"/>
      <c r="C192" s="908"/>
      <c r="D192" s="909"/>
      <c r="E192" s="909"/>
      <c r="F192" s="910"/>
      <c r="G192" s="890"/>
      <c r="H192" s="891"/>
      <c r="I192" s="152"/>
      <c r="J192" s="152"/>
      <c r="K192" s="152"/>
      <c r="L192" s="152"/>
      <c r="M192" s="152"/>
      <c r="N192" s="152"/>
      <c r="O192" s="152"/>
      <c r="P192" s="153"/>
      <c r="Q192" s="153"/>
      <c r="R192" s="156">
        <f t="shared" si="143"/>
        <v>0</v>
      </c>
      <c r="S192" s="156">
        <f t="shared" si="144"/>
        <v>0</v>
      </c>
      <c r="U192" s="157">
        <f t="shared" si="151"/>
        <v>0</v>
      </c>
      <c r="W192" s="152"/>
      <c r="X192" s="152"/>
      <c r="Y192" s="152"/>
      <c r="Z192" s="152"/>
      <c r="AA192" s="152"/>
      <c r="AB192" s="152"/>
      <c r="AC192" s="347"/>
      <c r="AD192" s="152"/>
      <c r="AE192" s="152"/>
      <c r="AF192" s="152"/>
      <c r="AG192" s="152"/>
      <c r="AH192" s="152"/>
      <c r="AI192" s="152"/>
      <c r="AJ192" s="347"/>
      <c r="AK192" s="152"/>
      <c r="AL192" s="152"/>
      <c r="AM192" s="295"/>
      <c r="AN192" s="228"/>
      <c r="AO192" s="228"/>
      <c r="AP192" s="228"/>
      <c r="AQ192" s="228"/>
      <c r="AR192" s="228"/>
      <c r="AS192" s="348"/>
      <c r="AT192" s="264">
        <f t="shared" si="147"/>
        <v>0</v>
      </c>
      <c r="AU192" s="259"/>
      <c r="AV192" s="265">
        <f t="shared" si="148"/>
        <v>0</v>
      </c>
      <c r="AX192" s="265">
        <f t="shared" si="152"/>
        <v>0</v>
      </c>
      <c r="AZ192" s="492">
        <f t="shared" si="149"/>
        <v>0</v>
      </c>
      <c r="BB192" s="492">
        <f t="shared" si="150"/>
        <v>0</v>
      </c>
      <c r="BD192" s="265">
        <f t="shared" si="153"/>
        <v>0</v>
      </c>
      <c r="BE192" s="105"/>
      <c r="BF192" s="105"/>
      <c r="BG192" s="105"/>
      <c r="BH192" s="105"/>
      <c r="BI192" s="105"/>
      <c r="BJ192" s="105"/>
    </row>
    <row r="193" spans="2:62" ht="20.100000000000001" hidden="1" customHeight="1" outlineLevel="1">
      <c r="B193" s="100"/>
      <c r="C193" s="908"/>
      <c r="D193" s="909"/>
      <c r="E193" s="909"/>
      <c r="F193" s="910"/>
      <c r="G193" s="890"/>
      <c r="H193" s="891"/>
      <c r="I193" s="152"/>
      <c r="J193" s="152"/>
      <c r="K193" s="152"/>
      <c r="L193" s="152"/>
      <c r="M193" s="152"/>
      <c r="N193" s="152"/>
      <c r="O193" s="152"/>
      <c r="P193" s="153"/>
      <c r="Q193" s="153"/>
      <c r="R193" s="156">
        <f t="shared" si="143"/>
        <v>0</v>
      </c>
      <c r="S193" s="156">
        <f t="shared" si="144"/>
        <v>0</v>
      </c>
      <c r="U193" s="157">
        <f t="shared" si="151"/>
        <v>0</v>
      </c>
      <c r="W193" s="152"/>
      <c r="X193" s="152"/>
      <c r="Y193" s="152"/>
      <c r="Z193" s="152"/>
      <c r="AA193" s="152"/>
      <c r="AB193" s="152"/>
      <c r="AC193" s="347"/>
      <c r="AD193" s="152"/>
      <c r="AE193" s="152"/>
      <c r="AF193" s="152"/>
      <c r="AG193" s="152"/>
      <c r="AH193" s="152"/>
      <c r="AI193" s="152"/>
      <c r="AJ193" s="347"/>
      <c r="AK193" s="152"/>
      <c r="AL193" s="152"/>
      <c r="AM193" s="295"/>
      <c r="AN193" s="228"/>
      <c r="AO193" s="228"/>
      <c r="AP193" s="228"/>
      <c r="AQ193" s="228"/>
      <c r="AR193" s="228"/>
      <c r="AS193" s="348"/>
      <c r="AT193" s="264">
        <f t="shared" si="147"/>
        <v>0</v>
      </c>
      <c r="AU193" s="259"/>
      <c r="AV193" s="265">
        <f t="shared" si="148"/>
        <v>0</v>
      </c>
      <c r="AX193" s="265">
        <f t="shared" si="152"/>
        <v>0</v>
      </c>
      <c r="AZ193" s="492">
        <f t="shared" si="149"/>
        <v>0</v>
      </c>
      <c r="BB193" s="492">
        <f t="shared" si="150"/>
        <v>0</v>
      </c>
      <c r="BD193" s="265">
        <f t="shared" si="153"/>
        <v>0</v>
      </c>
      <c r="BE193" s="105"/>
      <c r="BF193" s="105"/>
      <c r="BG193" s="105"/>
      <c r="BH193" s="105"/>
      <c r="BI193" s="105"/>
      <c r="BJ193" s="105"/>
    </row>
    <row r="194" spans="2:62" ht="20.100000000000001" hidden="1" customHeight="1" outlineLevel="1">
      <c r="B194" s="100"/>
      <c r="C194" s="908"/>
      <c r="D194" s="909"/>
      <c r="E194" s="909"/>
      <c r="F194" s="910"/>
      <c r="G194" s="890"/>
      <c r="H194" s="891"/>
      <c r="I194" s="152"/>
      <c r="J194" s="152"/>
      <c r="K194" s="152"/>
      <c r="L194" s="152"/>
      <c r="M194" s="152"/>
      <c r="N194" s="152"/>
      <c r="O194" s="152"/>
      <c r="P194" s="153"/>
      <c r="Q194" s="153"/>
      <c r="R194" s="156">
        <f t="shared" si="143"/>
        <v>0</v>
      </c>
      <c r="S194" s="156">
        <f t="shared" si="144"/>
        <v>0</v>
      </c>
      <c r="U194" s="157">
        <f t="shared" si="151"/>
        <v>0</v>
      </c>
      <c r="W194" s="152"/>
      <c r="X194" s="152"/>
      <c r="Y194" s="152"/>
      <c r="Z194" s="152"/>
      <c r="AA194" s="152"/>
      <c r="AB194" s="152"/>
      <c r="AC194" s="347"/>
      <c r="AD194" s="152"/>
      <c r="AE194" s="152"/>
      <c r="AF194" s="152"/>
      <c r="AG194" s="152"/>
      <c r="AH194" s="152"/>
      <c r="AI194" s="152"/>
      <c r="AJ194" s="347"/>
      <c r="AK194" s="152"/>
      <c r="AL194" s="152"/>
      <c r="AM194" s="295"/>
      <c r="AN194" s="228"/>
      <c r="AO194" s="228"/>
      <c r="AP194" s="228"/>
      <c r="AQ194" s="228"/>
      <c r="AR194" s="228"/>
      <c r="AS194" s="348"/>
      <c r="AT194" s="264">
        <f t="shared" si="147"/>
        <v>0</v>
      </c>
      <c r="AU194" s="259"/>
      <c r="AV194" s="265">
        <f t="shared" si="148"/>
        <v>0</v>
      </c>
      <c r="AX194" s="265">
        <f t="shared" si="152"/>
        <v>0</v>
      </c>
      <c r="AZ194" s="492">
        <f t="shared" si="149"/>
        <v>0</v>
      </c>
      <c r="BB194" s="492">
        <f t="shared" si="150"/>
        <v>0</v>
      </c>
      <c r="BD194" s="265">
        <f t="shared" si="153"/>
        <v>0</v>
      </c>
      <c r="BE194" s="105"/>
      <c r="BF194" s="105"/>
      <c r="BG194" s="105"/>
      <c r="BH194" s="105"/>
      <c r="BI194" s="105"/>
      <c r="BJ194" s="105"/>
    </row>
    <row r="195" spans="2:62" ht="20.100000000000001" hidden="1" customHeight="1" outlineLevel="1">
      <c r="B195" s="100"/>
      <c r="C195" s="908"/>
      <c r="D195" s="909"/>
      <c r="E195" s="909"/>
      <c r="F195" s="910"/>
      <c r="G195" s="890"/>
      <c r="H195" s="891"/>
      <c r="I195" s="152"/>
      <c r="J195" s="152"/>
      <c r="K195" s="152"/>
      <c r="L195" s="152"/>
      <c r="M195" s="152"/>
      <c r="N195" s="152"/>
      <c r="O195" s="152"/>
      <c r="P195" s="153"/>
      <c r="Q195" s="153"/>
      <c r="R195" s="156">
        <f t="shared" si="143"/>
        <v>0</v>
      </c>
      <c r="S195" s="156">
        <f t="shared" si="144"/>
        <v>0</v>
      </c>
      <c r="U195" s="157">
        <f t="shared" si="151"/>
        <v>0</v>
      </c>
      <c r="W195" s="152"/>
      <c r="X195" s="152"/>
      <c r="Y195" s="152"/>
      <c r="Z195" s="152"/>
      <c r="AA195" s="152"/>
      <c r="AB195" s="152"/>
      <c r="AC195" s="347"/>
      <c r="AD195" s="152"/>
      <c r="AE195" s="152"/>
      <c r="AF195" s="152"/>
      <c r="AG195" s="152"/>
      <c r="AH195" s="152"/>
      <c r="AI195" s="152"/>
      <c r="AJ195" s="347"/>
      <c r="AK195" s="152"/>
      <c r="AL195" s="152"/>
      <c r="AM195" s="295"/>
      <c r="AN195" s="228"/>
      <c r="AO195" s="228"/>
      <c r="AP195" s="228"/>
      <c r="AQ195" s="228"/>
      <c r="AR195" s="228"/>
      <c r="AS195" s="348"/>
      <c r="AT195" s="264">
        <f t="shared" si="147"/>
        <v>0</v>
      </c>
      <c r="AU195" s="259"/>
      <c r="AV195" s="265">
        <f t="shared" si="148"/>
        <v>0</v>
      </c>
      <c r="AX195" s="265">
        <f t="shared" si="152"/>
        <v>0</v>
      </c>
      <c r="AZ195" s="492">
        <f t="shared" si="149"/>
        <v>0</v>
      </c>
      <c r="BB195" s="492">
        <f t="shared" si="150"/>
        <v>0</v>
      </c>
      <c r="BD195" s="265">
        <f t="shared" si="153"/>
        <v>0</v>
      </c>
      <c r="BE195" s="105"/>
      <c r="BF195" s="105"/>
      <c r="BG195" s="105"/>
      <c r="BH195" s="105"/>
      <c r="BI195" s="105"/>
      <c r="BJ195" s="105"/>
    </row>
    <row r="196" spans="2:62" ht="20.100000000000001" hidden="1" customHeight="1" outlineLevel="1">
      <c r="B196" s="100"/>
      <c r="C196" s="908"/>
      <c r="D196" s="909"/>
      <c r="E196" s="909"/>
      <c r="F196" s="910"/>
      <c r="G196" s="890"/>
      <c r="H196" s="891"/>
      <c r="I196" s="152"/>
      <c r="J196" s="152"/>
      <c r="K196" s="152"/>
      <c r="L196" s="152"/>
      <c r="M196" s="152"/>
      <c r="N196" s="152"/>
      <c r="O196" s="152"/>
      <c r="P196" s="153"/>
      <c r="Q196" s="153"/>
      <c r="R196" s="156">
        <f t="shared" si="143"/>
        <v>0</v>
      </c>
      <c r="S196" s="156">
        <f t="shared" si="144"/>
        <v>0</v>
      </c>
      <c r="U196" s="157">
        <f t="shared" si="151"/>
        <v>0</v>
      </c>
      <c r="W196" s="152"/>
      <c r="X196" s="152"/>
      <c r="Y196" s="152"/>
      <c r="Z196" s="152"/>
      <c r="AA196" s="152"/>
      <c r="AB196" s="152"/>
      <c r="AC196" s="347"/>
      <c r="AD196" s="152"/>
      <c r="AE196" s="152"/>
      <c r="AF196" s="152"/>
      <c r="AG196" s="152"/>
      <c r="AH196" s="152"/>
      <c r="AI196" s="152"/>
      <c r="AJ196" s="347"/>
      <c r="AK196" s="152"/>
      <c r="AL196" s="152"/>
      <c r="AM196" s="295"/>
      <c r="AN196" s="228"/>
      <c r="AO196" s="228"/>
      <c r="AP196" s="228"/>
      <c r="AQ196" s="228"/>
      <c r="AR196" s="228"/>
      <c r="AS196" s="348"/>
      <c r="AT196" s="264">
        <f t="shared" si="147"/>
        <v>0</v>
      </c>
      <c r="AU196" s="259"/>
      <c r="AV196" s="265">
        <f t="shared" si="148"/>
        <v>0</v>
      </c>
      <c r="AX196" s="265">
        <f t="shared" si="152"/>
        <v>0</v>
      </c>
      <c r="AZ196" s="492">
        <f t="shared" si="149"/>
        <v>0</v>
      </c>
      <c r="BB196" s="492">
        <f t="shared" si="150"/>
        <v>0</v>
      </c>
      <c r="BD196" s="265">
        <f t="shared" si="153"/>
        <v>0</v>
      </c>
      <c r="BE196" s="105"/>
      <c r="BF196" s="105"/>
      <c r="BG196" s="105"/>
      <c r="BH196" s="105"/>
      <c r="BI196" s="105"/>
      <c r="BJ196" s="105"/>
    </row>
    <row r="197" spans="2:62" ht="20.100000000000001" hidden="1" customHeight="1" outlineLevel="1">
      <c r="B197" s="100"/>
      <c r="C197" s="908"/>
      <c r="D197" s="909"/>
      <c r="E197" s="909"/>
      <c r="F197" s="910"/>
      <c r="G197" s="890"/>
      <c r="H197" s="891"/>
      <c r="I197" s="152"/>
      <c r="J197" s="152"/>
      <c r="K197" s="152"/>
      <c r="L197" s="152"/>
      <c r="M197" s="152"/>
      <c r="N197" s="152"/>
      <c r="O197" s="152"/>
      <c r="P197" s="153"/>
      <c r="Q197" s="153"/>
      <c r="R197" s="156">
        <f t="shared" si="143"/>
        <v>0</v>
      </c>
      <c r="S197" s="156">
        <f t="shared" si="144"/>
        <v>0</v>
      </c>
      <c r="U197" s="157">
        <f t="shared" si="151"/>
        <v>0</v>
      </c>
      <c r="W197" s="152"/>
      <c r="X197" s="152"/>
      <c r="Y197" s="152"/>
      <c r="Z197" s="152"/>
      <c r="AA197" s="152"/>
      <c r="AB197" s="152"/>
      <c r="AC197" s="347"/>
      <c r="AD197" s="152"/>
      <c r="AE197" s="152"/>
      <c r="AF197" s="152"/>
      <c r="AG197" s="152"/>
      <c r="AH197" s="152"/>
      <c r="AI197" s="152"/>
      <c r="AJ197" s="347"/>
      <c r="AK197" s="152"/>
      <c r="AL197" s="152"/>
      <c r="AM197" s="295"/>
      <c r="AN197" s="228"/>
      <c r="AO197" s="228"/>
      <c r="AP197" s="228"/>
      <c r="AQ197" s="228"/>
      <c r="AR197" s="228"/>
      <c r="AS197" s="348"/>
      <c r="AT197" s="264">
        <f t="shared" si="147"/>
        <v>0</v>
      </c>
      <c r="AU197" s="259"/>
      <c r="AV197" s="265">
        <f t="shared" si="148"/>
        <v>0</v>
      </c>
      <c r="AX197" s="265">
        <f t="shared" si="152"/>
        <v>0</v>
      </c>
      <c r="AZ197" s="492">
        <f t="shared" si="149"/>
        <v>0</v>
      </c>
      <c r="BB197" s="492">
        <f t="shared" si="150"/>
        <v>0</v>
      </c>
      <c r="BD197" s="265">
        <f t="shared" si="153"/>
        <v>0</v>
      </c>
      <c r="BE197" s="105"/>
      <c r="BF197" s="105"/>
      <c r="BG197" s="105"/>
      <c r="BH197" s="105"/>
      <c r="BI197" s="105"/>
      <c r="BJ197" s="105"/>
    </row>
    <row r="198" spans="2:62" ht="9.9499999999999993" hidden="1" customHeight="1" outlineLevel="1">
      <c r="B198" s="101"/>
      <c r="C198" s="208"/>
      <c r="D198" s="208"/>
      <c r="E198" s="208"/>
      <c r="F198" s="208"/>
      <c r="G198" s="237"/>
      <c r="H198" s="207"/>
      <c r="I198" s="257"/>
      <c r="J198" s="257"/>
      <c r="K198" s="257"/>
      <c r="L198" s="257"/>
      <c r="M198" s="257"/>
      <c r="N198" s="257"/>
      <c r="O198" s="257"/>
      <c r="P198" s="256"/>
      <c r="Q198" s="102"/>
      <c r="R198" s="102"/>
      <c r="S198" s="102"/>
      <c r="U198" s="98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Z198" s="493"/>
      <c r="BE198" s="105"/>
      <c r="BF198" s="105"/>
      <c r="BG198" s="105"/>
      <c r="BH198" s="105"/>
      <c r="BI198" s="105"/>
      <c r="BJ198" s="105"/>
    </row>
    <row r="199" spans="2:62" ht="20.100000000000001" customHeight="1" collapsed="1">
      <c r="B199" s="151">
        <f>B182+1</f>
        <v>12</v>
      </c>
      <c r="C199" s="916"/>
      <c r="D199" s="917"/>
      <c r="E199" s="917"/>
      <c r="F199" s="918"/>
      <c r="G199" s="429"/>
      <c r="H199" s="206">
        <v>1</v>
      </c>
      <c r="I199" s="642">
        <f t="shared" ref="I199" si="154">$H199*SUM(I200:I214)</f>
        <v>0</v>
      </c>
      <c r="J199" s="643">
        <f t="shared" ref="J199:O199" si="155">$H199*SUM(J200:J214)</f>
        <v>0</v>
      </c>
      <c r="K199" s="644">
        <f t="shared" si="155"/>
        <v>0</v>
      </c>
      <c r="L199" s="645">
        <f t="shared" si="155"/>
        <v>0</v>
      </c>
      <c r="M199" s="645">
        <f t="shared" si="155"/>
        <v>0</v>
      </c>
      <c r="N199" s="644">
        <f t="shared" si="155"/>
        <v>0</v>
      </c>
      <c r="O199" s="642">
        <f t="shared" si="155"/>
        <v>0</v>
      </c>
      <c r="P199" s="209">
        <f t="shared" ref="P199:Q199" si="156">$H199*SUM(P200:P214)</f>
        <v>0</v>
      </c>
      <c r="Q199" s="210">
        <f t="shared" si="156"/>
        <v>0</v>
      </c>
      <c r="R199" s="136">
        <f t="shared" ref="R199:R214" si="157">P199*(1+Gewinn)*(1+SicherheitAngebot)</f>
        <v>0</v>
      </c>
      <c r="S199" s="137">
        <f t="shared" ref="S199:S214" si="158">Q199*(1+MGKZ)*(1+Gewinn)*(1+SicherheitAngebot)</f>
        <v>0</v>
      </c>
      <c r="U199" s="10">
        <f>I199*$I$7+J199*$J$7+K199*$K$7+L199*$L$7+M199*$M$7+N199*$N$7+O199*$O$7+R199+S199</f>
        <v>0</v>
      </c>
      <c r="W199" s="646">
        <f t="shared" ref="W199:AB199" si="159">$H199*SUM(W200:W214)</f>
        <v>0</v>
      </c>
      <c r="X199" s="647">
        <f t="shared" si="159"/>
        <v>0</v>
      </c>
      <c r="Y199" s="648">
        <f t="shared" si="159"/>
        <v>0</v>
      </c>
      <c r="Z199" s="649">
        <f t="shared" si="159"/>
        <v>0</v>
      </c>
      <c r="AA199" s="648">
        <f t="shared" si="159"/>
        <v>0</v>
      </c>
      <c r="AB199" s="646">
        <f t="shared" si="159"/>
        <v>0</v>
      </c>
      <c r="AC199" s="258"/>
      <c r="AD199" s="646">
        <f t="shared" ref="AD199:AM199" si="160">$H199*SUM(AD200:AD214)</f>
        <v>0</v>
      </c>
      <c r="AE199" s="647">
        <f t="shared" si="160"/>
        <v>0</v>
      </c>
      <c r="AF199" s="648">
        <f t="shared" si="160"/>
        <v>0</v>
      </c>
      <c r="AG199" s="649">
        <f t="shared" si="160"/>
        <v>0</v>
      </c>
      <c r="AH199" s="648">
        <f t="shared" si="160"/>
        <v>0</v>
      </c>
      <c r="AI199" s="646">
        <f t="shared" si="160"/>
        <v>0</v>
      </c>
      <c r="AJ199" s="258"/>
      <c r="AK199" s="653">
        <f t="shared" si="160"/>
        <v>0</v>
      </c>
      <c r="AL199" s="653">
        <f t="shared" si="160"/>
        <v>0</v>
      </c>
      <c r="AM199" s="653">
        <f t="shared" si="160"/>
        <v>0</v>
      </c>
      <c r="AN199" s="227">
        <f>$H199*SUM(AN200:AN214)*(1+Gewinn)*(1+SicherheitAngebot)</f>
        <v>0</v>
      </c>
      <c r="AO199" s="227">
        <f>$H199*SUM(AO200:AO214)*(1+Gewinn)*(1+SicherheitAngebot)</f>
        <v>0</v>
      </c>
      <c r="AP199" s="227">
        <f>$H199*SUM(AP200:AP214)*(1+Gewinn)*(1+SicherheitAngebot)</f>
        <v>0</v>
      </c>
      <c r="AQ199" s="227">
        <f>$H199*SUM(AQ200:AQ214)*(1+Gewinn)*(1+SicherheitAngebot)</f>
        <v>0</v>
      </c>
      <c r="AR199" s="227">
        <f>$H199*SUM(AR200:AR214)*(1+Gewinn)*(1+SicherheitAngebot)</f>
        <v>0</v>
      </c>
      <c r="AS199" s="262"/>
      <c r="AT199" s="263">
        <f t="shared" si="147"/>
        <v>0</v>
      </c>
      <c r="AU199" s="259"/>
      <c r="AV199" s="491">
        <f>AK199*$AK$7+AL199*$AL$7+AM199*$AM$7+SUM(AN199:AR199)+AT199/Zuschläge_IBN+AT199</f>
        <v>0</v>
      </c>
      <c r="AX199" s="685">
        <f>U199+AV199</f>
        <v>0</v>
      </c>
      <c r="AZ199" s="490">
        <f>IF(H199&gt;0,U199/(1+SicherheitAngebot)*(1+Sicherheit),0)</f>
        <v>0</v>
      </c>
      <c r="BB199" s="490">
        <f>IF(H199&gt;0,AV199/(1+SicherheitAngebot)*(1+Sicherheit),0)</f>
        <v>0</v>
      </c>
      <c r="BD199" s="490">
        <f>AZ199+BB199</f>
        <v>0</v>
      </c>
      <c r="BE199" s="105"/>
      <c r="BF199" s="105"/>
      <c r="BG199" s="105"/>
      <c r="BH199" s="105"/>
      <c r="BI199" s="105"/>
      <c r="BJ199" s="105"/>
    </row>
    <row r="200" spans="2:62" ht="20.100000000000001" hidden="1" customHeight="1" outlineLevel="1">
      <c r="B200" s="99"/>
      <c r="C200" s="908"/>
      <c r="D200" s="909"/>
      <c r="E200" s="909"/>
      <c r="F200" s="910"/>
      <c r="G200" s="890"/>
      <c r="H200" s="901"/>
      <c r="I200" s="152"/>
      <c r="J200" s="152"/>
      <c r="K200" s="152"/>
      <c r="L200" s="152"/>
      <c r="M200" s="152"/>
      <c r="N200" s="152"/>
      <c r="O200" s="152"/>
      <c r="P200" s="153"/>
      <c r="Q200" s="153"/>
      <c r="R200" s="156">
        <f t="shared" si="157"/>
        <v>0</v>
      </c>
      <c r="S200" s="156">
        <f t="shared" si="158"/>
        <v>0</v>
      </c>
      <c r="U200" s="157">
        <f>I200*$I$7+J200*$J$7+K200*$K$7+L200*$L$7+M200*$M$7+N200*$N$7+O200*$O$7+R200+S200</f>
        <v>0</v>
      </c>
      <c r="W200" s="152"/>
      <c r="X200" s="152"/>
      <c r="Y200" s="152"/>
      <c r="Z200" s="152"/>
      <c r="AA200" s="152"/>
      <c r="AB200" s="152"/>
      <c r="AC200" s="347"/>
      <c r="AD200" s="152"/>
      <c r="AE200" s="152"/>
      <c r="AF200" s="152"/>
      <c r="AG200" s="152"/>
      <c r="AH200" s="152"/>
      <c r="AI200" s="152"/>
      <c r="AJ200" s="347"/>
      <c r="AK200" s="152"/>
      <c r="AL200" s="152"/>
      <c r="AM200" s="295"/>
      <c r="AN200" s="228"/>
      <c r="AO200" s="228"/>
      <c r="AP200" s="228"/>
      <c r="AQ200" s="228"/>
      <c r="AR200" s="228"/>
      <c r="AS200" s="348"/>
      <c r="AT200" s="264">
        <f t="shared" si="147"/>
        <v>0</v>
      </c>
      <c r="AU200" s="259"/>
      <c r="AV200" s="265">
        <f t="shared" ref="AV200:AV214" si="161">AK200*$AK$7+AL200*$AL$7+AM200*$AM$7+SUM(AN200:AR200)*(1+Gewinn)*(1+SicherheitAngebot)+AT200/Zuschläge_IBN+AT200</f>
        <v>0</v>
      </c>
      <c r="AX200" s="265">
        <f>U200+AV200</f>
        <v>0</v>
      </c>
      <c r="AZ200" s="492">
        <f t="shared" ref="AZ200:AZ214" si="162">U200/(1+SicherheitAngebot)*(1+Sicherheit)</f>
        <v>0</v>
      </c>
      <c r="BB200" s="492">
        <f t="shared" ref="BB200:BB214" si="163">AV200/(1+SicherheitAngebot)*(1+Sicherheit)</f>
        <v>0</v>
      </c>
      <c r="BD200" s="265">
        <f>AZ200+BB200</f>
        <v>0</v>
      </c>
      <c r="BE200" s="105"/>
      <c r="BF200" s="105"/>
      <c r="BG200" s="105"/>
      <c r="BH200" s="105"/>
      <c r="BI200" s="105"/>
      <c r="BJ200" s="105"/>
    </row>
    <row r="201" spans="2:62" ht="20.100000000000001" hidden="1" customHeight="1" outlineLevel="1">
      <c r="B201" s="100"/>
      <c r="C201" s="908"/>
      <c r="D201" s="909"/>
      <c r="E201" s="909"/>
      <c r="F201" s="910"/>
      <c r="G201" s="890"/>
      <c r="H201" s="891"/>
      <c r="I201" s="152"/>
      <c r="J201" s="152"/>
      <c r="K201" s="152"/>
      <c r="L201" s="152"/>
      <c r="M201" s="152"/>
      <c r="N201" s="152"/>
      <c r="O201" s="152"/>
      <c r="P201" s="153"/>
      <c r="Q201" s="153"/>
      <c r="R201" s="156">
        <f t="shared" si="157"/>
        <v>0</v>
      </c>
      <c r="S201" s="156">
        <f t="shared" si="158"/>
        <v>0</v>
      </c>
      <c r="U201" s="157">
        <f t="shared" ref="U201:U214" si="164">I201*$I$7+J201*$J$7+K201*$K$7+L201*$L$7+M201*$M$7+N201*$N$7+O201*$O$7+R201+S201</f>
        <v>0</v>
      </c>
      <c r="W201" s="152"/>
      <c r="X201" s="152"/>
      <c r="Y201" s="152"/>
      <c r="Z201" s="152"/>
      <c r="AA201" s="152"/>
      <c r="AB201" s="152"/>
      <c r="AC201" s="347"/>
      <c r="AD201" s="152"/>
      <c r="AE201" s="152"/>
      <c r="AF201" s="152"/>
      <c r="AG201" s="152"/>
      <c r="AH201" s="152"/>
      <c r="AI201" s="152"/>
      <c r="AJ201" s="347"/>
      <c r="AK201" s="152"/>
      <c r="AL201" s="152"/>
      <c r="AM201" s="295"/>
      <c r="AN201" s="228"/>
      <c r="AO201" s="228"/>
      <c r="AP201" s="228"/>
      <c r="AQ201" s="228"/>
      <c r="AR201" s="228"/>
      <c r="AS201" s="348"/>
      <c r="AT201" s="264">
        <f t="shared" si="147"/>
        <v>0</v>
      </c>
      <c r="AU201" s="259"/>
      <c r="AV201" s="265">
        <f t="shared" si="161"/>
        <v>0</v>
      </c>
      <c r="AX201" s="265">
        <f t="shared" ref="AX201:AX214" si="165">U201+AV201</f>
        <v>0</v>
      </c>
      <c r="AZ201" s="492">
        <f t="shared" si="162"/>
        <v>0</v>
      </c>
      <c r="BB201" s="492">
        <f t="shared" si="163"/>
        <v>0</v>
      </c>
      <c r="BD201" s="265">
        <f t="shared" ref="BD201:BD214" si="166">AZ201+BB201</f>
        <v>0</v>
      </c>
      <c r="BE201" s="105"/>
      <c r="BF201" s="105"/>
      <c r="BG201" s="105"/>
      <c r="BH201" s="105"/>
      <c r="BI201" s="105"/>
      <c r="BJ201" s="105"/>
    </row>
    <row r="202" spans="2:62" ht="20.100000000000001" hidden="1" customHeight="1" outlineLevel="1">
      <c r="B202" s="100"/>
      <c r="C202" s="908"/>
      <c r="D202" s="909"/>
      <c r="E202" s="909"/>
      <c r="F202" s="910"/>
      <c r="G202" s="890"/>
      <c r="H202" s="891"/>
      <c r="I202" s="152"/>
      <c r="J202" s="152"/>
      <c r="K202" s="152"/>
      <c r="L202" s="152"/>
      <c r="M202" s="152"/>
      <c r="N202" s="152"/>
      <c r="O202" s="152"/>
      <c r="P202" s="153"/>
      <c r="Q202" s="153"/>
      <c r="R202" s="156">
        <f t="shared" si="157"/>
        <v>0</v>
      </c>
      <c r="S202" s="156">
        <f t="shared" si="158"/>
        <v>0</v>
      </c>
      <c r="U202" s="157">
        <f t="shared" si="164"/>
        <v>0</v>
      </c>
      <c r="W202" s="152"/>
      <c r="X202" s="152"/>
      <c r="Y202" s="152"/>
      <c r="Z202" s="152"/>
      <c r="AA202" s="152"/>
      <c r="AB202" s="152"/>
      <c r="AC202" s="347"/>
      <c r="AD202" s="152"/>
      <c r="AE202" s="152"/>
      <c r="AF202" s="152"/>
      <c r="AG202" s="152"/>
      <c r="AH202" s="152"/>
      <c r="AI202" s="152"/>
      <c r="AJ202" s="347"/>
      <c r="AK202" s="152"/>
      <c r="AL202" s="152"/>
      <c r="AM202" s="295"/>
      <c r="AN202" s="228"/>
      <c r="AO202" s="228"/>
      <c r="AP202" s="228"/>
      <c r="AQ202" s="228"/>
      <c r="AR202" s="228"/>
      <c r="AS202" s="348"/>
      <c r="AT202" s="264">
        <f t="shared" si="147"/>
        <v>0</v>
      </c>
      <c r="AU202" s="259"/>
      <c r="AV202" s="265">
        <f t="shared" si="161"/>
        <v>0</v>
      </c>
      <c r="AX202" s="265">
        <f t="shared" si="165"/>
        <v>0</v>
      </c>
      <c r="AZ202" s="492">
        <f t="shared" si="162"/>
        <v>0</v>
      </c>
      <c r="BB202" s="492">
        <f t="shared" si="163"/>
        <v>0</v>
      </c>
      <c r="BD202" s="265">
        <f t="shared" si="166"/>
        <v>0</v>
      </c>
      <c r="BE202" s="105"/>
      <c r="BF202" s="105"/>
      <c r="BG202" s="105"/>
      <c r="BH202" s="105"/>
      <c r="BI202" s="105"/>
      <c r="BJ202" s="105"/>
    </row>
    <row r="203" spans="2:62" ht="20.100000000000001" hidden="1" customHeight="1" outlineLevel="1">
      <c r="B203" s="100"/>
      <c r="C203" s="908"/>
      <c r="D203" s="909"/>
      <c r="E203" s="909"/>
      <c r="F203" s="910"/>
      <c r="G203" s="890"/>
      <c r="H203" s="891"/>
      <c r="I203" s="152"/>
      <c r="J203" s="152"/>
      <c r="K203" s="152"/>
      <c r="L203" s="152"/>
      <c r="M203" s="152"/>
      <c r="N203" s="152"/>
      <c r="O203" s="152"/>
      <c r="P203" s="153"/>
      <c r="Q203" s="153"/>
      <c r="R203" s="156">
        <f t="shared" si="157"/>
        <v>0</v>
      </c>
      <c r="S203" s="156">
        <f t="shared" si="158"/>
        <v>0</v>
      </c>
      <c r="U203" s="157">
        <f t="shared" si="164"/>
        <v>0</v>
      </c>
      <c r="W203" s="152"/>
      <c r="X203" s="152"/>
      <c r="Y203" s="152"/>
      <c r="Z203" s="152"/>
      <c r="AA203" s="152"/>
      <c r="AB203" s="152"/>
      <c r="AC203" s="347"/>
      <c r="AD203" s="152"/>
      <c r="AE203" s="152"/>
      <c r="AF203" s="152"/>
      <c r="AG203" s="152"/>
      <c r="AH203" s="152"/>
      <c r="AI203" s="152"/>
      <c r="AJ203" s="347"/>
      <c r="AK203" s="152"/>
      <c r="AL203" s="152"/>
      <c r="AM203" s="295"/>
      <c r="AN203" s="228"/>
      <c r="AO203" s="228"/>
      <c r="AP203" s="228"/>
      <c r="AQ203" s="228"/>
      <c r="AR203" s="228"/>
      <c r="AS203" s="348"/>
      <c r="AT203" s="264">
        <f t="shared" si="147"/>
        <v>0</v>
      </c>
      <c r="AU203" s="259"/>
      <c r="AV203" s="265">
        <f t="shared" si="161"/>
        <v>0</v>
      </c>
      <c r="AX203" s="265">
        <f t="shared" si="165"/>
        <v>0</v>
      </c>
      <c r="AZ203" s="492">
        <f t="shared" si="162"/>
        <v>0</v>
      </c>
      <c r="BB203" s="492">
        <f t="shared" si="163"/>
        <v>0</v>
      </c>
      <c r="BD203" s="265">
        <f t="shared" si="166"/>
        <v>0</v>
      </c>
      <c r="BE203" s="105"/>
      <c r="BF203" s="105"/>
      <c r="BG203" s="105"/>
      <c r="BH203" s="105"/>
      <c r="BI203" s="105"/>
      <c r="BJ203" s="105"/>
    </row>
    <row r="204" spans="2:62" ht="20.100000000000001" hidden="1" customHeight="1" outlineLevel="1">
      <c r="B204" s="100"/>
      <c r="C204" s="908"/>
      <c r="D204" s="909"/>
      <c r="E204" s="909"/>
      <c r="F204" s="910"/>
      <c r="G204" s="890"/>
      <c r="H204" s="891"/>
      <c r="I204" s="152"/>
      <c r="J204" s="152"/>
      <c r="K204" s="152"/>
      <c r="L204" s="152"/>
      <c r="M204" s="152"/>
      <c r="N204" s="152"/>
      <c r="O204" s="152"/>
      <c r="P204" s="153"/>
      <c r="Q204" s="153"/>
      <c r="R204" s="156">
        <f t="shared" si="157"/>
        <v>0</v>
      </c>
      <c r="S204" s="156">
        <f t="shared" si="158"/>
        <v>0</v>
      </c>
      <c r="U204" s="157">
        <f t="shared" si="164"/>
        <v>0</v>
      </c>
      <c r="W204" s="152"/>
      <c r="X204" s="152"/>
      <c r="Y204" s="152"/>
      <c r="Z204" s="152"/>
      <c r="AA204" s="152"/>
      <c r="AB204" s="152"/>
      <c r="AC204" s="347"/>
      <c r="AD204" s="152"/>
      <c r="AE204" s="152"/>
      <c r="AF204" s="152"/>
      <c r="AG204" s="152"/>
      <c r="AH204" s="152"/>
      <c r="AI204" s="152"/>
      <c r="AJ204" s="347"/>
      <c r="AK204" s="152"/>
      <c r="AL204" s="152"/>
      <c r="AM204" s="295"/>
      <c r="AN204" s="228"/>
      <c r="AO204" s="228"/>
      <c r="AP204" s="228"/>
      <c r="AQ204" s="228"/>
      <c r="AR204" s="228"/>
      <c r="AS204" s="348"/>
      <c r="AT204" s="264">
        <f t="shared" si="147"/>
        <v>0</v>
      </c>
      <c r="AU204" s="259"/>
      <c r="AV204" s="265">
        <f t="shared" si="161"/>
        <v>0</v>
      </c>
      <c r="AX204" s="265">
        <f t="shared" si="165"/>
        <v>0</v>
      </c>
      <c r="AZ204" s="492">
        <f t="shared" si="162"/>
        <v>0</v>
      </c>
      <c r="BB204" s="492">
        <f t="shared" si="163"/>
        <v>0</v>
      </c>
      <c r="BD204" s="265">
        <f t="shared" si="166"/>
        <v>0</v>
      </c>
      <c r="BE204" s="105"/>
      <c r="BF204" s="105"/>
      <c r="BG204" s="105"/>
      <c r="BH204" s="105"/>
      <c r="BI204" s="105"/>
      <c r="BJ204" s="105"/>
    </row>
    <row r="205" spans="2:62" ht="20.100000000000001" hidden="1" customHeight="1" outlineLevel="1">
      <c r="B205" s="100"/>
      <c r="C205" s="908"/>
      <c r="D205" s="909"/>
      <c r="E205" s="909"/>
      <c r="F205" s="910"/>
      <c r="G205" s="890"/>
      <c r="H205" s="891"/>
      <c r="I205" s="152"/>
      <c r="J205" s="152"/>
      <c r="K205" s="152"/>
      <c r="L205" s="152"/>
      <c r="M205" s="152"/>
      <c r="N205" s="152"/>
      <c r="O205" s="152"/>
      <c r="P205" s="153"/>
      <c r="Q205" s="153"/>
      <c r="R205" s="156">
        <f t="shared" si="157"/>
        <v>0</v>
      </c>
      <c r="S205" s="156">
        <f t="shared" si="158"/>
        <v>0</v>
      </c>
      <c r="U205" s="157">
        <f t="shared" si="164"/>
        <v>0</v>
      </c>
      <c r="W205" s="152"/>
      <c r="X205" s="152"/>
      <c r="Y205" s="152"/>
      <c r="Z205" s="152"/>
      <c r="AA205" s="152"/>
      <c r="AB205" s="152"/>
      <c r="AC205" s="347"/>
      <c r="AD205" s="152"/>
      <c r="AE205" s="152"/>
      <c r="AF205" s="152"/>
      <c r="AG205" s="152"/>
      <c r="AH205" s="152"/>
      <c r="AI205" s="152"/>
      <c r="AJ205" s="347"/>
      <c r="AK205" s="152"/>
      <c r="AL205" s="152"/>
      <c r="AM205" s="295"/>
      <c r="AN205" s="228"/>
      <c r="AO205" s="228"/>
      <c r="AP205" s="228"/>
      <c r="AQ205" s="228"/>
      <c r="AR205" s="228"/>
      <c r="AS205" s="348"/>
      <c r="AT205" s="264">
        <f t="shared" si="147"/>
        <v>0</v>
      </c>
      <c r="AU205" s="259"/>
      <c r="AV205" s="265">
        <f t="shared" si="161"/>
        <v>0</v>
      </c>
      <c r="AX205" s="265">
        <f t="shared" si="165"/>
        <v>0</v>
      </c>
      <c r="AZ205" s="492">
        <f t="shared" si="162"/>
        <v>0</v>
      </c>
      <c r="BB205" s="492">
        <f t="shared" si="163"/>
        <v>0</v>
      </c>
      <c r="BD205" s="265">
        <f t="shared" si="166"/>
        <v>0</v>
      </c>
      <c r="BE205" s="105"/>
      <c r="BF205" s="105"/>
      <c r="BG205" s="105"/>
      <c r="BH205" s="105"/>
      <c r="BI205" s="105"/>
      <c r="BJ205" s="105"/>
    </row>
    <row r="206" spans="2:62" ht="20.100000000000001" hidden="1" customHeight="1" outlineLevel="1">
      <c r="B206" s="100"/>
      <c r="C206" s="908"/>
      <c r="D206" s="909"/>
      <c r="E206" s="909"/>
      <c r="F206" s="910"/>
      <c r="G206" s="890"/>
      <c r="H206" s="891"/>
      <c r="I206" s="152"/>
      <c r="J206" s="152"/>
      <c r="K206" s="152"/>
      <c r="L206" s="152"/>
      <c r="M206" s="152"/>
      <c r="N206" s="152"/>
      <c r="O206" s="152"/>
      <c r="P206" s="153"/>
      <c r="Q206" s="153"/>
      <c r="R206" s="156">
        <f t="shared" si="157"/>
        <v>0</v>
      </c>
      <c r="S206" s="156">
        <f t="shared" si="158"/>
        <v>0</v>
      </c>
      <c r="U206" s="157">
        <f t="shared" si="164"/>
        <v>0</v>
      </c>
      <c r="W206" s="152"/>
      <c r="X206" s="152"/>
      <c r="Y206" s="152"/>
      <c r="Z206" s="152"/>
      <c r="AA206" s="152"/>
      <c r="AB206" s="152"/>
      <c r="AC206" s="347"/>
      <c r="AD206" s="152"/>
      <c r="AE206" s="152"/>
      <c r="AF206" s="152"/>
      <c r="AG206" s="152"/>
      <c r="AH206" s="152"/>
      <c r="AI206" s="152"/>
      <c r="AJ206" s="347"/>
      <c r="AK206" s="152"/>
      <c r="AL206" s="152"/>
      <c r="AM206" s="295"/>
      <c r="AN206" s="228"/>
      <c r="AO206" s="228"/>
      <c r="AP206" s="228"/>
      <c r="AQ206" s="228"/>
      <c r="AR206" s="228"/>
      <c r="AS206" s="348"/>
      <c r="AT206" s="264">
        <f t="shared" si="147"/>
        <v>0</v>
      </c>
      <c r="AU206" s="259"/>
      <c r="AV206" s="265">
        <f t="shared" si="161"/>
        <v>0</v>
      </c>
      <c r="AX206" s="265">
        <f t="shared" si="165"/>
        <v>0</v>
      </c>
      <c r="AZ206" s="492">
        <f t="shared" si="162"/>
        <v>0</v>
      </c>
      <c r="BB206" s="492">
        <f t="shared" si="163"/>
        <v>0</v>
      </c>
      <c r="BD206" s="265">
        <f t="shared" si="166"/>
        <v>0</v>
      </c>
      <c r="BE206" s="105"/>
      <c r="BF206" s="105"/>
      <c r="BG206" s="105"/>
      <c r="BH206" s="105"/>
      <c r="BI206" s="105"/>
      <c r="BJ206" s="105"/>
    </row>
    <row r="207" spans="2:62" ht="20.100000000000001" hidden="1" customHeight="1" outlineLevel="1">
      <c r="B207" s="100"/>
      <c r="C207" s="908"/>
      <c r="D207" s="909"/>
      <c r="E207" s="909"/>
      <c r="F207" s="910"/>
      <c r="G207" s="890"/>
      <c r="H207" s="891"/>
      <c r="I207" s="152"/>
      <c r="J207" s="152"/>
      <c r="K207" s="152"/>
      <c r="L207" s="152"/>
      <c r="M207" s="152"/>
      <c r="N207" s="152"/>
      <c r="O207" s="152"/>
      <c r="P207" s="153"/>
      <c r="Q207" s="153"/>
      <c r="R207" s="156">
        <f t="shared" si="157"/>
        <v>0</v>
      </c>
      <c r="S207" s="156">
        <f t="shared" si="158"/>
        <v>0</v>
      </c>
      <c r="U207" s="157">
        <f t="shared" si="164"/>
        <v>0</v>
      </c>
      <c r="W207" s="152"/>
      <c r="X207" s="152"/>
      <c r="Y207" s="152"/>
      <c r="Z207" s="152"/>
      <c r="AA207" s="152"/>
      <c r="AB207" s="152"/>
      <c r="AC207" s="347"/>
      <c r="AD207" s="152"/>
      <c r="AE207" s="152"/>
      <c r="AF207" s="152"/>
      <c r="AG207" s="152"/>
      <c r="AH207" s="152"/>
      <c r="AI207" s="152"/>
      <c r="AJ207" s="347"/>
      <c r="AK207" s="152"/>
      <c r="AL207" s="152"/>
      <c r="AM207" s="295"/>
      <c r="AN207" s="228"/>
      <c r="AO207" s="228"/>
      <c r="AP207" s="228"/>
      <c r="AQ207" s="228"/>
      <c r="AR207" s="228"/>
      <c r="AS207" s="348"/>
      <c r="AT207" s="264">
        <f t="shared" si="147"/>
        <v>0</v>
      </c>
      <c r="AU207" s="259"/>
      <c r="AV207" s="265">
        <f t="shared" si="161"/>
        <v>0</v>
      </c>
      <c r="AX207" s="265">
        <f t="shared" si="165"/>
        <v>0</v>
      </c>
      <c r="AZ207" s="492">
        <f t="shared" si="162"/>
        <v>0</v>
      </c>
      <c r="BB207" s="492">
        <f t="shared" si="163"/>
        <v>0</v>
      </c>
      <c r="BD207" s="265">
        <f t="shared" si="166"/>
        <v>0</v>
      </c>
      <c r="BE207" s="105"/>
      <c r="BF207" s="105"/>
      <c r="BG207" s="105"/>
      <c r="BH207" s="105"/>
      <c r="BI207" s="105"/>
      <c r="BJ207" s="105"/>
    </row>
    <row r="208" spans="2:62" ht="20.100000000000001" hidden="1" customHeight="1" outlineLevel="1">
      <c r="B208" s="100"/>
      <c r="C208" s="908"/>
      <c r="D208" s="909"/>
      <c r="E208" s="909"/>
      <c r="F208" s="910"/>
      <c r="G208" s="890"/>
      <c r="H208" s="891"/>
      <c r="I208" s="152"/>
      <c r="J208" s="152"/>
      <c r="K208" s="152"/>
      <c r="L208" s="152"/>
      <c r="M208" s="152"/>
      <c r="N208" s="152"/>
      <c r="O208" s="152"/>
      <c r="P208" s="153"/>
      <c r="Q208" s="153"/>
      <c r="R208" s="156">
        <f t="shared" si="157"/>
        <v>0</v>
      </c>
      <c r="S208" s="156">
        <f t="shared" si="158"/>
        <v>0</v>
      </c>
      <c r="U208" s="157">
        <f t="shared" si="164"/>
        <v>0</v>
      </c>
      <c r="W208" s="152"/>
      <c r="X208" s="152"/>
      <c r="Y208" s="152"/>
      <c r="Z208" s="152"/>
      <c r="AA208" s="152"/>
      <c r="AB208" s="152"/>
      <c r="AC208" s="347"/>
      <c r="AD208" s="152"/>
      <c r="AE208" s="152"/>
      <c r="AF208" s="152"/>
      <c r="AG208" s="152"/>
      <c r="AH208" s="152"/>
      <c r="AI208" s="152"/>
      <c r="AJ208" s="347"/>
      <c r="AK208" s="152"/>
      <c r="AL208" s="152"/>
      <c r="AM208" s="295"/>
      <c r="AN208" s="228"/>
      <c r="AO208" s="228"/>
      <c r="AP208" s="228"/>
      <c r="AQ208" s="228"/>
      <c r="AR208" s="228"/>
      <c r="AS208" s="348"/>
      <c r="AT208" s="264">
        <f t="shared" si="147"/>
        <v>0</v>
      </c>
      <c r="AU208" s="259"/>
      <c r="AV208" s="265">
        <f t="shared" si="161"/>
        <v>0</v>
      </c>
      <c r="AX208" s="265">
        <f t="shared" si="165"/>
        <v>0</v>
      </c>
      <c r="AZ208" s="492">
        <f t="shared" si="162"/>
        <v>0</v>
      </c>
      <c r="BB208" s="492">
        <f t="shared" si="163"/>
        <v>0</v>
      </c>
      <c r="BD208" s="265">
        <f t="shared" si="166"/>
        <v>0</v>
      </c>
      <c r="BE208" s="105"/>
      <c r="BF208" s="105"/>
      <c r="BG208" s="105"/>
      <c r="BH208" s="105"/>
      <c r="BI208" s="105"/>
      <c r="BJ208" s="105"/>
    </row>
    <row r="209" spans="2:62" ht="20.100000000000001" hidden="1" customHeight="1" outlineLevel="1">
      <c r="B209" s="100"/>
      <c r="C209" s="908"/>
      <c r="D209" s="909"/>
      <c r="E209" s="909"/>
      <c r="F209" s="910"/>
      <c r="G209" s="890"/>
      <c r="H209" s="891"/>
      <c r="I209" s="152"/>
      <c r="J209" s="152"/>
      <c r="K209" s="152"/>
      <c r="L209" s="152"/>
      <c r="M209" s="152"/>
      <c r="N209" s="152"/>
      <c r="O209" s="152"/>
      <c r="P209" s="153"/>
      <c r="Q209" s="153"/>
      <c r="R209" s="156">
        <f t="shared" si="157"/>
        <v>0</v>
      </c>
      <c r="S209" s="156">
        <f t="shared" si="158"/>
        <v>0</v>
      </c>
      <c r="U209" s="157">
        <f t="shared" si="164"/>
        <v>0</v>
      </c>
      <c r="W209" s="152"/>
      <c r="X209" s="152"/>
      <c r="Y209" s="152"/>
      <c r="Z209" s="152"/>
      <c r="AA209" s="152"/>
      <c r="AB209" s="152"/>
      <c r="AC209" s="347"/>
      <c r="AD209" s="152"/>
      <c r="AE209" s="152"/>
      <c r="AF209" s="152"/>
      <c r="AG209" s="152"/>
      <c r="AH209" s="152"/>
      <c r="AI209" s="152"/>
      <c r="AJ209" s="347"/>
      <c r="AK209" s="152"/>
      <c r="AL209" s="152"/>
      <c r="AM209" s="295"/>
      <c r="AN209" s="228"/>
      <c r="AO209" s="228"/>
      <c r="AP209" s="228"/>
      <c r="AQ209" s="228"/>
      <c r="AR209" s="228"/>
      <c r="AS209" s="348"/>
      <c r="AT209" s="264">
        <f t="shared" si="147"/>
        <v>0</v>
      </c>
      <c r="AU209" s="259"/>
      <c r="AV209" s="265">
        <f t="shared" si="161"/>
        <v>0</v>
      </c>
      <c r="AX209" s="265">
        <f t="shared" si="165"/>
        <v>0</v>
      </c>
      <c r="AZ209" s="492">
        <f t="shared" si="162"/>
        <v>0</v>
      </c>
      <c r="BB209" s="492">
        <f t="shared" si="163"/>
        <v>0</v>
      </c>
      <c r="BD209" s="265">
        <f t="shared" si="166"/>
        <v>0</v>
      </c>
      <c r="BE209" s="105"/>
      <c r="BF209" s="105"/>
      <c r="BG209" s="105"/>
      <c r="BH209" s="105"/>
      <c r="BI209" s="105"/>
      <c r="BJ209" s="105"/>
    </row>
    <row r="210" spans="2:62" ht="20.100000000000001" hidden="1" customHeight="1" outlineLevel="1">
      <c r="B210" s="100"/>
      <c r="C210" s="908"/>
      <c r="D210" s="909"/>
      <c r="E210" s="909"/>
      <c r="F210" s="910"/>
      <c r="G210" s="890"/>
      <c r="H210" s="891"/>
      <c r="I210" s="152"/>
      <c r="J210" s="152"/>
      <c r="K210" s="152"/>
      <c r="L210" s="152"/>
      <c r="M210" s="152"/>
      <c r="N210" s="152"/>
      <c r="O210" s="152"/>
      <c r="P210" s="153"/>
      <c r="Q210" s="153"/>
      <c r="R210" s="156">
        <f t="shared" si="157"/>
        <v>0</v>
      </c>
      <c r="S210" s="156">
        <f t="shared" si="158"/>
        <v>0</v>
      </c>
      <c r="U210" s="157">
        <f t="shared" si="164"/>
        <v>0</v>
      </c>
      <c r="W210" s="152"/>
      <c r="X210" s="152"/>
      <c r="Y210" s="152"/>
      <c r="Z210" s="152"/>
      <c r="AA210" s="152"/>
      <c r="AB210" s="152"/>
      <c r="AC210" s="347"/>
      <c r="AD210" s="152"/>
      <c r="AE210" s="152"/>
      <c r="AF210" s="152"/>
      <c r="AG210" s="152"/>
      <c r="AH210" s="152"/>
      <c r="AI210" s="152"/>
      <c r="AJ210" s="347"/>
      <c r="AK210" s="152"/>
      <c r="AL210" s="152"/>
      <c r="AM210" s="295"/>
      <c r="AN210" s="228"/>
      <c r="AO210" s="228"/>
      <c r="AP210" s="228"/>
      <c r="AQ210" s="228"/>
      <c r="AR210" s="228"/>
      <c r="AS210" s="348"/>
      <c r="AT210" s="264">
        <f t="shared" si="147"/>
        <v>0</v>
      </c>
      <c r="AU210" s="259"/>
      <c r="AV210" s="265">
        <f t="shared" si="161"/>
        <v>0</v>
      </c>
      <c r="AX210" s="265">
        <f t="shared" si="165"/>
        <v>0</v>
      </c>
      <c r="AZ210" s="492">
        <f t="shared" si="162"/>
        <v>0</v>
      </c>
      <c r="BB210" s="492">
        <f t="shared" si="163"/>
        <v>0</v>
      </c>
      <c r="BD210" s="265">
        <f t="shared" si="166"/>
        <v>0</v>
      </c>
      <c r="BE210" s="105"/>
      <c r="BF210" s="105"/>
      <c r="BG210" s="105"/>
      <c r="BH210" s="105"/>
      <c r="BI210" s="105"/>
      <c r="BJ210" s="105"/>
    </row>
    <row r="211" spans="2:62" ht="20.100000000000001" hidden="1" customHeight="1" outlineLevel="1">
      <c r="B211" s="100"/>
      <c r="C211" s="908"/>
      <c r="D211" s="909"/>
      <c r="E211" s="909"/>
      <c r="F211" s="910"/>
      <c r="G211" s="890"/>
      <c r="H211" s="891"/>
      <c r="I211" s="152"/>
      <c r="J211" s="152"/>
      <c r="K211" s="152"/>
      <c r="L211" s="152"/>
      <c r="M211" s="152"/>
      <c r="N211" s="152"/>
      <c r="O211" s="152"/>
      <c r="P211" s="153"/>
      <c r="Q211" s="153"/>
      <c r="R211" s="156">
        <f t="shared" si="157"/>
        <v>0</v>
      </c>
      <c r="S211" s="156">
        <f t="shared" si="158"/>
        <v>0</v>
      </c>
      <c r="U211" s="157">
        <f t="shared" si="164"/>
        <v>0</v>
      </c>
      <c r="W211" s="152"/>
      <c r="X211" s="152"/>
      <c r="Y211" s="152"/>
      <c r="Z211" s="152"/>
      <c r="AA211" s="152"/>
      <c r="AB211" s="152"/>
      <c r="AC211" s="347"/>
      <c r="AD211" s="152"/>
      <c r="AE211" s="152"/>
      <c r="AF211" s="152"/>
      <c r="AG211" s="152"/>
      <c r="AH211" s="152"/>
      <c r="AI211" s="152"/>
      <c r="AJ211" s="347"/>
      <c r="AK211" s="152"/>
      <c r="AL211" s="152"/>
      <c r="AM211" s="295"/>
      <c r="AN211" s="228"/>
      <c r="AO211" s="228"/>
      <c r="AP211" s="228"/>
      <c r="AQ211" s="228"/>
      <c r="AR211" s="228"/>
      <c r="AS211" s="348"/>
      <c r="AT211" s="264">
        <f t="shared" si="147"/>
        <v>0</v>
      </c>
      <c r="AU211" s="259"/>
      <c r="AV211" s="265">
        <f t="shared" si="161"/>
        <v>0</v>
      </c>
      <c r="AX211" s="265">
        <f t="shared" si="165"/>
        <v>0</v>
      </c>
      <c r="AZ211" s="492">
        <f t="shared" si="162"/>
        <v>0</v>
      </c>
      <c r="BB211" s="492">
        <f t="shared" si="163"/>
        <v>0</v>
      </c>
      <c r="BD211" s="265">
        <f t="shared" si="166"/>
        <v>0</v>
      </c>
      <c r="BE211" s="105"/>
      <c r="BF211" s="105"/>
      <c r="BG211" s="105"/>
      <c r="BH211" s="105"/>
      <c r="BI211" s="105"/>
      <c r="BJ211" s="105"/>
    </row>
    <row r="212" spans="2:62" ht="20.100000000000001" hidden="1" customHeight="1" outlineLevel="1">
      <c r="B212" s="100"/>
      <c r="C212" s="908"/>
      <c r="D212" s="909"/>
      <c r="E212" s="909"/>
      <c r="F212" s="910"/>
      <c r="G212" s="890"/>
      <c r="H212" s="891"/>
      <c r="I212" s="152"/>
      <c r="J212" s="152"/>
      <c r="K212" s="152"/>
      <c r="L212" s="152"/>
      <c r="M212" s="152"/>
      <c r="N212" s="152"/>
      <c r="O212" s="152"/>
      <c r="P212" s="153"/>
      <c r="Q212" s="153"/>
      <c r="R212" s="156">
        <f t="shared" si="157"/>
        <v>0</v>
      </c>
      <c r="S212" s="156">
        <f t="shared" si="158"/>
        <v>0</v>
      </c>
      <c r="U212" s="157">
        <f t="shared" si="164"/>
        <v>0</v>
      </c>
      <c r="W212" s="152"/>
      <c r="X212" s="152"/>
      <c r="Y212" s="152"/>
      <c r="Z212" s="152"/>
      <c r="AA212" s="152"/>
      <c r="AB212" s="152"/>
      <c r="AC212" s="347"/>
      <c r="AD212" s="152"/>
      <c r="AE212" s="152"/>
      <c r="AF212" s="152"/>
      <c r="AG212" s="152"/>
      <c r="AH212" s="152"/>
      <c r="AI212" s="152"/>
      <c r="AJ212" s="347"/>
      <c r="AK212" s="152"/>
      <c r="AL212" s="152"/>
      <c r="AM212" s="295"/>
      <c r="AN212" s="228"/>
      <c r="AO212" s="228"/>
      <c r="AP212" s="228"/>
      <c r="AQ212" s="228"/>
      <c r="AR212" s="228"/>
      <c r="AS212" s="348"/>
      <c r="AT212" s="264">
        <f t="shared" si="147"/>
        <v>0</v>
      </c>
      <c r="AU212" s="259"/>
      <c r="AV212" s="265">
        <f t="shared" si="161"/>
        <v>0</v>
      </c>
      <c r="AX212" s="265">
        <f t="shared" si="165"/>
        <v>0</v>
      </c>
      <c r="AZ212" s="492">
        <f t="shared" si="162"/>
        <v>0</v>
      </c>
      <c r="BB212" s="492">
        <f t="shared" si="163"/>
        <v>0</v>
      </c>
      <c r="BD212" s="265">
        <f t="shared" si="166"/>
        <v>0</v>
      </c>
      <c r="BE212" s="105"/>
      <c r="BF212" s="105"/>
      <c r="BG212" s="105"/>
      <c r="BH212" s="105"/>
      <c r="BI212" s="105"/>
      <c r="BJ212" s="105"/>
    </row>
    <row r="213" spans="2:62" ht="20.100000000000001" hidden="1" customHeight="1" outlineLevel="1">
      <c r="B213" s="100"/>
      <c r="C213" s="908"/>
      <c r="D213" s="909"/>
      <c r="E213" s="909"/>
      <c r="F213" s="910"/>
      <c r="G213" s="890"/>
      <c r="H213" s="891"/>
      <c r="I213" s="152"/>
      <c r="J213" s="152"/>
      <c r="K213" s="152"/>
      <c r="L213" s="152"/>
      <c r="M213" s="152"/>
      <c r="N213" s="152"/>
      <c r="O213" s="152"/>
      <c r="P213" s="153"/>
      <c r="Q213" s="153"/>
      <c r="R213" s="156">
        <f t="shared" si="157"/>
        <v>0</v>
      </c>
      <c r="S213" s="156">
        <f t="shared" si="158"/>
        <v>0</v>
      </c>
      <c r="U213" s="157">
        <f t="shared" si="164"/>
        <v>0</v>
      </c>
      <c r="W213" s="152"/>
      <c r="X213" s="152"/>
      <c r="Y213" s="152"/>
      <c r="Z213" s="152"/>
      <c r="AA213" s="152"/>
      <c r="AB213" s="152"/>
      <c r="AC213" s="347"/>
      <c r="AD213" s="152"/>
      <c r="AE213" s="152"/>
      <c r="AF213" s="152"/>
      <c r="AG213" s="152"/>
      <c r="AH213" s="152"/>
      <c r="AI213" s="152"/>
      <c r="AJ213" s="347"/>
      <c r="AK213" s="152"/>
      <c r="AL213" s="152"/>
      <c r="AM213" s="295"/>
      <c r="AN213" s="228"/>
      <c r="AO213" s="228"/>
      <c r="AP213" s="228"/>
      <c r="AQ213" s="228"/>
      <c r="AR213" s="228"/>
      <c r="AS213" s="348"/>
      <c r="AT213" s="264">
        <f t="shared" si="147"/>
        <v>0</v>
      </c>
      <c r="AU213" s="259"/>
      <c r="AV213" s="265">
        <f t="shared" si="161"/>
        <v>0</v>
      </c>
      <c r="AX213" s="265">
        <f t="shared" si="165"/>
        <v>0</v>
      </c>
      <c r="AZ213" s="492">
        <f t="shared" si="162"/>
        <v>0</v>
      </c>
      <c r="BB213" s="492">
        <f t="shared" si="163"/>
        <v>0</v>
      </c>
      <c r="BD213" s="265">
        <f t="shared" si="166"/>
        <v>0</v>
      </c>
      <c r="BE213" s="105"/>
      <c r="BF213" s="105"/>
      <c r="BG213" s="105"/>
      <c r="BH213" s="105"/>
      <c r="BI213" s="105"/>
      <c r="BJ213" s="105"/>
    </row>
    <row r="214" spans="2:62" ht="20.100000000000001" hidden="1" customHeight="1" outlineLevel="1">
      <c r="B214" s="100"/>
      <c r="C214" s="908"/>
      <c r="D214" s="909"/>
      <c r="E214" s="909"/>
      <c r="F214" s="910"/>
      <c r="G214" s="890"/>
      <c r="H214" s="891"/>
      <c r="I214" s="152"/>
      <c r="J214" s="152"/>
      <c r="K214" s="152"/>
      <c r="L214" s="152"/>
      <c r="M214" s="152"/>
      <c r="N214" s="152"/>
      <c r="O214" s="152"/>
      <c r="P214" s="153"/>
      <c r="Q214" s="153"/>
      <c r="R214" s="156">
        <f t="shared" si="157"/>
        <v>0</v>
      </c>
      <c r="S214" s="156">
        <f t="shared" si="158"/>
        <v>0</v>
      </c>
      <c r="U214" s="157">
        <f t="shared" si="164"/>
        <v>0</v>
      </c>
      <c r="W214" s="152"/>
      <c r="X214" s="152"/>
      <c r="Y214" s="152"/>
      <c r="Z214" s="152"/>
      <c r="AA214" s="152"/>
      <c r="AB214" s="152"/>
      <c r="AC214" s="347"/>
      <c r="AD214" s="152"/>
      <c r="AE214" s="152"/>
      <c r="AF214" s="152"/>
      <c r="AG214" s="152"/>
      <c r="AH214" s="152"/>
      <c r="AI214" s="152"/>
      <c r="AJ214" s="347"/>
      <c r="AK214" s="152"/>
      <c r="AL214" s="152"/>
      <c r="AM214" s="295"/>
      <c r="AN214" s="228"/>
      <c r="AO214" s="228"/>
      <c r="AP214" s="228"/>
      <c r="AQ214" s="228"/>
      <c r="AR214" s="228"/>
      <c r="AS214" s="348"/>
      <c r="AT214" s="264">
        <f t="shared" si="147"/>
        <v>0</v>
      </c>
      <c r="AU214" s="259"/>
      <c r="AV214" s="265">
        <f t="shared" si="161"/>
        <v>0</v>
      </c>
      <c r="AX214" s="265">
        <f t="shared" si="165"/>
        <v>0</v>
      </c>
      <c r="AZ214" s="492">
        <f t="shared" si="162"/>
        <v>0</v>
      </c>
      <c r="BB214" s="492">
        <f t="shared" si="163"/>
        <v>0</v>
      </c>
      <c r="BD214" s="265">
        <f t="shared" si="166"/>
        <v>0</v>
      </c>
      <c r="BE214" s="105"/>
      <c r="BF214" s="105"/>
      <c r="BG214" s="105"/>
      <c r="BH214" s="105"/>
      <c r="BI214" s="105"/>
      <c r="BJ214" s="105"/>
    </row>
    <row r="215" spans="2:62" ht="9.9499999999999993" hidden="1" customHeight="1" outlineLevel="1">
      <c r="B215" s="101"/>
      <c r="C215" s="208"/>
      <c r="D215" s="208"/>
      <c r="E215" s="208"/>
      <c r="F215" s="208"/>
      <c r="G215" s="237"/>
      <c r="H215" s="207"/>
      <c r="I215" s="257"/>
      <c r="J215" s="257"/>
      <c r="K215" s="257"/>
      <c r="L215" s="257"/>
      <c r="M215" s="257"/>
      <c r="N215" s="257"/>
      <c r="O215" s="257"/>
      <c r="P215" s="256"/>
      <c r="Q215" s="102"/>
      <c r="R215" s="102"/>
      <c r="S215" s="102"/>
      <c r="U215" s="98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Z215" s="493"/>
      <c r="BE215" s="105"/>
      <c r="BF215" s="105"/>
      <c r="BG215" s="105"/>
      <c r="BH215" s="105"/>
      <c r="BI215" s="105"/>
      <c r="BJ215" s="105"/>
    </row>
    <row r="216" spans="2:62" ht="20.100000000000001" customHeight="1" collapsed="1">
      <c r="B216" s="151">
        <f>B199+1</f>
        <v>13</v>
      </c>
      <c r="C216" s="916"/>
      <c r="D216" s="917"/>
      <c r="E216" s="917"/>
      <c r="F216" s="918"/>
      <c r="G216" s="429"/>
      <c r="H216" s="206">
        <v>1</v>
      </c>
      <c r="I216" s="642">
        <f t="shared" ref="I216" si="167">$H216*SUM(I217:I231)</f>
        <v>0</v>
      </c>
      <c r="J216" s="643">
        <f t="shared" ref="J216:O216" si="168">$H216*SUM(J217:J231)</f>
        <v>0</v>
      </c>
      <c r="K216" s="644">
        <f t="shared" si="168"/>
        <v>0</v>
      </c>
      <c r="L216" s="645">
        <f t="shared" si="168"/>
        <v>0</v>
      </c>
      <c r="M216" s="645">
        <f t="shared" si="168"/>
        <v>0</v>
      </c>
      <c r="N216" s="644">
        <f t="shared" si="168"/>
        <v>0</v>
      </c>
      <c r="O216" s="642">
        <f t="shared" si="168"/>
        <v>0</v>
      </c>
      <c r="P216" s="209">
        <f t="shared" ref="P216:Q216" si="169">$H216*SUM(P217:P231)</f>
        <v>0</v>
      </c>
      <c r="Q216" s="210">
        <f t="shared" si="169"/>
        <v>0</v>
      </c>
      <c r="R216" s="136">
        <f t="shared" ref="R216:R231" si="170">P216*(1+Gewinn)*(1+SicherheitAngebot)</f>
        <v>0</v>
      </c>
      <c r="S216" s="137">
        <f t="shared" ref="S216:S231" si="171">Q216*(1+MGKZ)*(1+Gewinn)*(1+SicherheitAngebot)</f>
        <v>0</v>
      </c>
      <c r="U216" s="10">
        <f>I216*$I$7+J216*$J$7+K216*$K$7+L216*$L$7+M216*$M$7+N216*$N$7+O216*$O$7+R216+S216</f>
        <v>0</v>
      </c>
      <c r="W216" s="646">
        <f t="shared" ref="W216:AB216" si="172">$H216*SUM(W217:W231)</f>
        <v>0</v>
      </c>
      <c r="X216" s="647">
        <f t="shared" si="172"/>
        <v>0</v>
      </c>
      <c r="Y216" s="648">
        <f t="shared" si="172"/>
        <v>0</v>
      </c>
      <c r="Z216" s="649">
        <f t="shared" si="172"/>
        <v>0</v>
      </c>
      <c r="AA216" s="648">
        <f t="shared" si="172"/>
        <v>0</v>
      </c>
      <c r="AB216" s="646">
        <f t="shared" si="172"/>
        <v>0</v>
      </c>
      <c r="AC216" s="258"/>
      <c r="AD216" s="646">
        <f t="shared" ref="AD216:AM216" si="173">$H216*SUM(AD217:AD231)</f>
        <v>0</v>
      </c>
      <c r="AE216" s="647">
        <f t="shared" si="173"/>
        <v>0</v>
      </c>
      <c r="AF216" s="648">
        <f t="shared" si="173"/>
        <v>0</v>
      </c>
      <c r="AG216" s="649">
        <f t="shared" si="173"/>
        <v>0</v>
      </c>
      <c r="AH216" s="648">
        <f t="shared" si="173"/>
        <v>0</v>
      </c>
      <c r="AI216" s="646">
        <f t="shared" si="173"/>
        <v>0</v>
      </c>
      <c r="AJ216" s="258"/>
      <c r="AK216" s="653">
        <f t="shared" si="173"/>
        <v>0</v>
      </c>
      <c r="AL216" s="653">
        <f t="shared" si="173"/>
        <v>0</v>
      </c>
      <c r="AM216" s="653">
        <f t="shared" si="173"/>
        <v>0</v>
      </c>
      <c r="AN216" s="227">
        <f>$H216*SUM(AN217:AN231)*(1+Gewinn)*(1+SicherheitAngebot)</f>
        <v>0</v>
      </c>
      <c r="AO216" s="227">
        <f>$H216*SUM(AO217:AO231)*(1+Gewinn)*(1+SicherheitAngebot)</f>
        <v>0</v>
      </c>
      <c r="AP216" s="227">
        <f>$H216*SUM(AP217:AP231)*(1+Gewinn)*(1+SicherheitAngebot)</f>
        <v>0</v>
      </c>
      <c r="AQ216" s="227">
        <f>$H216*SUM(AQ217:AQ231)*(1+Gewinn)*(1+SicherheitAngebot)</f>
        <v>0</v>
      </c>
      <c r="AR216" s="227">
        <f>$H216*SUM(AR217:AR231)*(1+Gewinn)*(1+SicherheitAngebot)</f>
        <v>0</v>
      </c>
      <c r="AS216" s="262"/>
      <c r="AT216" s="263">
        <f t="shared" ref="AT216:AT279" si="174">((W216+AD216)*$W$7+(X216+AE216)*$X$7+(Y216+Z216+AF216+AG216)*$Z$7+(AA216+AH216)*$AA$7+(AB216+AI216)*$AB$7)*Zuschläge_IBN</f>
        <v>0</v>
      </c>
      <c r="AU216" s="259"/>
      <c r="AV216" s="491">
        <f>AK216*$AK$7+AL216*$AL$7+AM216*$AM$7+SUM(AN216:AR216)+AT216/Zuschläge_IBN+AT216</f>
        <v>0</v>
      </c>
      <c r="AX216" s="685">
        <f>U216+AV216</f>
        <v>0</v>
      </c>
      <c r="AZ216" s="490">
        <f>IF(H216&gt;0,U216/(1+SicherheitAngebot)*(1+Sicherheit),0)</f>
        <v>0</v>
      </c>
      <c r="BB216" s="490">
        <f>IF(H216&gt;0,AV216/(1+SicherheitAngebot)*(1+Sicherheit),0)</f>
        <v>0</v>
      </c>
      <c r="BD216" s="490">
        <f>AZ216+BB216</f>
        <v>0</v>
      </c>
      <c r="BE216" s="105"/>
      <c r="BF216" s="105"/>
      <c r="BG216" s="105"/>
      <c r="BH216" s="105"/>
      <c r="BI216" s="105"/>
      <c r="BJ216" s="105"/>
    </row>
    <row r="217" spans="2:62" ht="20.100000000000001" hidden="1" customHeight="1" outlineLevel="1">
      <c r="B217" s="99"/>
      <c r="C217" s="908"/>
      <c r="D217" s="909"/>
      <c r="E217" s="909"/>
      <c r="F217" s="910"/>
      <c r="G217" s="890"/>
      <c r="H217" s="901"/>
      <c r="I217" s="152"/>
      <c r="J217" s="152"/>
      <c r="K217" s="152"/>
      <c r="L217" s="152"/>
      <c r="M217" s="152"/>
      <c r="N217" s="152"/>
      <c r="O217" s="152"/>
      <c r="P217" s="153"/>
      <c r="Q217" s="153"/>
      <c r="R217" s="156">
        <f t="shared" si="170"/>
        <v>0</v>
      </c>
      <c r="S217" s="156">
        <f t="shared" si="171"/>
        <v>0</v>
      </c>
      <c r="U217" s="157">
        <f>I217*$I$7+J217*$J$7+K217*$K$7+L217*$L$7+M217*$M$7+N217*$N$7+O217*$O$7+R217+S217</f>
        <v>0</v>
      </c>
      <c r="W217" s="152"/>
      <c r="X217" s="152"/>
      <c r="Y217" s="152"/>
      <c r="Z217" s="152"/>
      <c r="AA217" s="152"/>
      <c r="AB217" s="152"/>
      <c r="AC217" s="347"/>
      <c r="AD217" s="152"/>
      <c r="AE217" s="152"/>
      <c r="AF217" s="152"/>
      <c r="AG217" s="152"/>
      <c r="AH217" s="152"/>
      <c r="AI217" s="152"/>
      <c r="AJ217" s="347"/>
      <c r="AK217" s="152"/>
      <c r="AL217" s="152"/>
      <c r="AM217" s="295"/>
      <c r="AN217" s="228"/>
      <c r="AO217" s="228"/>
      <c r="AP217" s="228"/>
      <c r="AQ217" s="228"/>
      <c r="AR217" s="228"/>
      <c r="AS217" s="348"/>
      <c r="AT217" s="264">
        <f t="shared" si="174"/>
        <v>0</v>
      </c>
      <c r="AU217" s="259"/>
      <c r="AV217" s="265">
        <f t="shared" ref="AV217:AV231" si="175">AK217*$AK$7+AL217*$AL$7+AM217*$AM$7+SUM(AN217:AR217)*(1+Gewinn)*(1+SicherheitAngebot)+AT217/Zuschläge_IBN+AT217</f>
        <v>0</v>
      </c>
      <c r="AX217" s="265">
        <f>U217+AV217</f>
        <v>0</v>
      </c>
      <c r="AZ217" s="492">
        <f t="shared" ref="AZ217:AZ231" si="176">U217/(1+SicherheitAngebot)*(1+Sicherheit)</f>
        <v>0</v>
      </c>
      <c r="BB217" s="492">
        <f t="shared" ref="BB217:BB231" si="177">AV217/(1+SicherheitAngebot)*(1+Sicherheit)</f>
        <v>0</v>
      </c>
      <c r="BD217" s="265">
        <f>AZ217+BB217</f>
        <v>0</v>
      </c>
      <c r="BE217" s="105"/>
      <c r="BF217" s="105"/>
      <c r="BG217" s="105"/>
      <c r="BH217" s="105"/>
      <c r="BI217" s="105"/>
      <c r="BJ217" s="105"/>
    </row>
    <row r="218" spans="2:62" ht="20.100000000000001" hidden="1" customHeight="1" outlineLevel="1">
      <c r="B218" s="100"/>
      <c r="C218" s="908"/>
      <c r="D218" s="909"/>
      <c r="E218" s="909"/>
      <c r="F218" s="910"/>
      <c r="G218" s="890"/>
      <c r="H218" s="891"/>
      <c r="I218" s="152"/>
      <c r="J218" s="152"/>
      <c r="K218" s="152"/>
      <c r="L218" s="152"/>
      <c r="M218" s="152"/>
      <c r="N218" s="152"/>
      <c r="O218" s="152"/>
      <c r="P218" s="153"/>
      <c r="Q218" s="153"/>
      <c r="R218" s="156">
        <f t="shared" si="170"/>
        <v>0</v>
      </c>
      <c r="S218" s="156">
        <f t="shared" si="171"/>
        <v>0</v>
      </c>
      <c r="U218" s="157">
        <f t="shared" ref="U218:U231" si="178">I218*$I$7+J218*$J$7+K218*$K$7+L218*$L$7+M218*$M$7+N218*$N$7+O218*$O$7+R218+S218</f>
        <v>0</v>
      </c>
      <c r="W218" s="152"/>
      <c r="X218" s="152"/>
      <c r="Y218" s="152"/>
      <c r="Z218" s="152"/>
      <c r="AA218" s="152"/>
      <c r="AB218" s="152"/>
      <c r="AC218" s="347"/>
      <c r="AD218" s="152"/>
      <c r="AE218" s="152"/>
      <c r="AF218" s="152"/>
      <c r="AG218" s="152"/>
      <c r="AH218" s="152"/>
      <c r="AI218" s="152"/>
      <c r="AJ218" s="347"/>
      <c r="AK218" s="152"/>
      <c r="AL218" s="152"/>
      <c r="AM218" s="295"/>
      <c r="AN218" s="228"/>
      <c r="AO218" s="228"/>
      <c r="AP218" s="228"/>
      <c r="AQ218" s="228"/>
      <c r="AR218" s="228"/>
      <c r="AS218" s="348"/>
      <c r="AT218" s="264">
        <f t="shared" si="174"/>
        <v>0</v>
      </c>
      <c r="AU218" s="259"/>
      <c r="AV218" s="265">
        <f t="shared" si="175"/>
        <v>0</v>
      </c>
      <c r="AX218" s="265">
        <f t="shared" ref="AX218:AX231" si="179">U218+AV218</f>
        <v>0</v>
      </c>
      <c r="AZ218" s="492">
        <f t="shared" si="176"/>
        <v>0</v>
      </c>
      <c r="BB218" s="492">
        <f t="shared" si="177"/>
        <v>0</v>
      </c>
      <c r="BD218" s="265">
        <f t="shared" ref="BD218:BD231" si="180">AZ218+BB218</f>
        <v>0</v>
      </c>
      <c r="BE218" s="105"/>
      <c r="BF218" s="105"/>
      <c r="BG218" s="105"/>
      <c r="BH218" s="105"/>
      <c r="BI218" s="105"/>
      <c r="BJ218" s="105"/>
    </row>
    <row r="219" spans="2:62" ht="20.100000000000001" hidden="1" customHeight="1" outlineLevel="1">
      <c r="B219" s="100"/>
      <c r="C219" s="908"/>
      <c r="D219" s="909"/>
      <c r="E219" s="909"/>
      <c r="F219" s="910"/>
      <c r="G219" s="890"/>
      <c r="H219" s="891"/>
      <c r="I219" s="152"/>
      <c r="J219" s="152"/>
      <c r="K219" s="152"/>
      <c r="L219" s="152"/>
      <c r="M219" s="152"/>
      <c r="N219" s="152"/>
      <c r="O219" s="152"/>
      <c r="P219" s="153"/>
      <c r="Q219" s="153"/>
      <c r="R219" s="156">
        <f t="shared" si="170"/>
        <v>0</v>
      </c>
      <c r="S219" s="156">
        <f t="shared" si="171"/>
        <v>0</v>
      </c>
      <c r="U219" s="157">
        <f t="shared" si="178"/>
        <v>0</v>
      </c>
      <c r="W219" s="152"/>
      <c r="X219" s="152"/>
      <c r="Y219" s="152"/>
      <c r="Z219" s="152"/>
      <c r="AA219" s="152"/>
      <c r="AB219" s="152"/>
      <c r="AC219" s="347"/>
      <c r="AD219" s="152"/>
      <c r="AE219" s="152"/>
      <c r="AF219" s="152"/>
      <c r="AG219" s="152"/>
      <c r="AH219" s="152"/>
      <c r="AI219" s="152"/>
      <c r="AJ219" s="347"/>
      <c r="AK219" s="152"/>
      <c r="AL219" s="152"/>
      <c r="AM219" s="295"/>
      <c r="AN219" s="228"/>
      <c r="AO219" s="228"/>
      <c r="AP219" s="228"/>
      <c r="AQ219" s="228"/>
      <c r="AR219" s="228"/>
      <c r="AS219" s="348"/>
      <c r="AT219" s="264">
        <f t="shared" si="174"/>
        <v>0</v>
      </c>
      <c r="AU219" s="259"/>
      <c r="AV219" s="265">
        <f t="shared" si="175"/>
        <v>0</v>
      </c>
      <c r="AX219" s="265">
        <f t="shared" si="179"/>
        <v>0</v>
      </c>
      <c r="AZ219" s="492">
        <f t="shared" si="176"/>
        <v>0</v>
      </c>
      <c r="BB219" s="492">
        <f t="shared" si="177"/>
        <v>0</v>
      </c>
      <c r="BD219" s="265">
        <f t="shared" si="180"/>
        <v>0</v>
      </c>
      <c r="BE219" s="105"/>
      <c r="BF219" s="105"/>
      <c r="BG219" s="105"/>
      <c r="BH219" s="105"/>
      <c r="BI219" s="105"/>
      <c r="BJ219" s="105"/>
    </row>
    <row r="220" spans="2:62" ht="20.100000000000001" hidden="1" customHeight="1" outlineLevel="1">
      <c r="B220" s="100"/>
      <c r="C220" s="908"/>
      <c r="D220" s="909"/>
      <c r="E220" s="909"/>
      <c r="F220" s="910"/>
      <c r="G220" s="890"/>
      <c r="H220" s="891"/>
      <c r="I220" s="152"/>
      <c r="J220" s="152"/>
      <c r="K220" s="152"/>
      <c r="L220" s="152"/>
      <c r="M220" s="152"/>
      <c r="N220" s="152"/>
      <c r="O220" s="152"/>
      <c r="P220" s="153"/>
      <c r="Q220" s="153"/>
      <c r="R220" s="156">
        <f t="shared" si="170"/>
        <v>0</v>
      </c>
      <c r="S220" s="156">
        <f t="shared" si="171"/>
        <v>0</v>
      </c>
      <c r="U220" s="157">
        <f t="shared" si="178"/>
        <v>0</v>
      </c>
      <c r="W220" s="152"/>
      <c r="X220" s="152"/>
      <c r="Y220" s="152"/>
      <c r="Z220" s="152"/>
      <c r="AA220" s="152"/>
      <c r="AB220" s="152"/>
      <c r="AC220" s="347"/>
      <c r="AD220" s="152"/>
      <c r="AE220" s="152"/>
      <c r="AF220" s="152"/>
      <c r="AG220" s="152"/>
      <c r="AH220" s="152"/>
      <c r="AI220" s="152"/>
      <c r="AJ220" s="347"/>
      <c r="AK220" s="152"/>
      <c r="AL220" s="152"/>
      <c r="AM220" s="295"/>
      <c r="AN220" s="228"/>
      <c r="AO220" s="228"/>
      <c r="AP220" s="228"/>
      <c r="AQ220" s="228"/>
      <c r="AR220" s="228"/>
      <c r="AS220" s="348"/>
      <c r="AT220" s="264">
        <f t="shared" si="174"/>
        <v>0</v>
      </c>
      <c r="AU220" s="259"/>
      <c r="AV220" s="265">
        <f t="shared" si="175"/>
        <v>0</v>
      </c>
      <c r="AX220" s="265">
        <f t="shared" si="179"/>
        <v>0</v>
      </c>
      <c r="AZ220" s="492">
        <f t="shared" si="176"/>
        <v>0</v>
      </c>
      <c r="BB220" s="492">
        <f t="shared" si="177"/>
        <v>0</v>
      </c>
      <c r="BD220" s="265">
        <f t="shared" si="180"/>
        <v>0</v>
      </c>
      <c r="BE220" s="105"/>
      <c r="BF220" s="105"/>
      <c r="BG220" s="105"/>
      <c r="BH220" s="105"/>
      <c r="BI220" s="105"/>
      <c r="BJ220" s="105"/>
    </row>
    <row r="221" spans="2:62" ht="20.100000000000001" hidden="1" customHeight="1" outlineLevel="1">
      <c r="B221" s="100"/>
      <c r="C221" s="908"/>
      <c r="D221" s="909"/>
      <c r="E221" s="909"/>
      <c r="F221" s="910"/>
      <c r="G221" s="890"/>
      <c r="H221" s="891"/>
      <c r="I221" s="152"/>
      <c r="J221" s="152"/>
      <c r="K221" s="152"/>
      <c r="L221" s="152"/>
      <c r="M221" s="152"/>
      <c r="N221" s="152"/>
      <c r="O221" s="152"/>
      <c r="P221" s="153"/>
      <c r="Q221" s="153"/>
      <c r="R221" s="156">
        <f t="shared" si="170"/>
        <v>0</v>
      </c>
      <c r="S221" s="156">
        <f t="shared" si="171"/>
        <v>0</v>
      </c>
      <c r="U221" s="157">
        <f t="shared" si="178"/>
        <v>0</v>
      </c>
      <c r="W221" s="152"/>
      <c r="X221" s="152"/>
      <c r="Y221" s="152"/>
      <c r="Z221" s="152"/>
      <c r="AA221" s="152"/>
      <c r="AB221" s="152"/>
      <c r="AC221" s="347"/>
      <c r="AD221" s="152"/>
      <c r="AE221" s="152"/>
      <c r="AF221" s="152"/>
      <c r="AG221" s="152"/>
      <c r="AH221" s="152"/>
      <c r="AI221" s="152"/>
      <c r="AJ221" s="347"/>
      <c r="AK221" s="152"/>
      <c r="AL221" s="152"/>
      <c r="AM221" s="295"/>
      <c r="AN221" s="228"/>
      <c r="AO221" s="228"/>
      <c r="AP221" s="228"/>
      <c r="AQ221" s="228"/>
      <c r="AR221" s="228"/>
      <c r="AS221" s="348"/>
      <c r="AT221" s="264">
        <f t="shared" si="174"/>
        <v>0</v>
      </c>
      <c r="AU221" s="259"/>
      <c r="AV221" s="265">
        <f t="shared" si="175"/>
        <v>0</v>
      </c>
      <c r="AX221" s="265">
        <f t="shared" si="179"/>
        <v>0</v>
      </c>
      <c r="AZ221" s="492">
        <f t="shared" si="176"/>
        <v>0</v>
      </c>
      <c r="BB221" s="492">
        <f t="shared" si="177"/>
        <v>0</v>
      </c>
      <c r="BD221" s="265">
        <f t="shared" si="180"/>
        <v>0</v>
      </c>
      <c r="BE221" s="105"/>
      <c r="BF221" s="105"/>
      <c r="BG221" s="105"/>
      <c r="BH221" s="105"/>
      <c r="BI221" s="105"/>
      <c r="BJ221" s="105"/>
    </row>
    <row r="222" spans="2:62" ht="20.100000000000001" hidden="1" customHeight="1" outlineLevel="1">
      <c r="B222" s="100"/>
      <c r="C222" s="908"/>
      <c r="D222" s="909"/>
      <c r="E222" s="909"/>
      <c r="F222" s="910"/>
      <c r="G222" s="890"/>
      <c r="H222" s="891"/>
      <c r="I222" s="152"/>
      <c r="J222" s="152"/>
      <c r="K222" s="152"/>
      <c r="L222" s="152"/>
      <c r="M222" s="152"/>
      <c r="N222" s="152"/>
      <c r="O222" s="152"/>
      <c r="P222" s="153"/>
      <c r="Q222" s="153"/>
      <c r="R222" s="156">
        <f t="shared" si="170"/>
        <v>0</v>
      </c>
      <c r="S222" s="156">
        <f t="shared" si="171"/>
        <v>0</v>
      </c>
      <c r="U222" s="157">
        <f t="shared" si="178"/>
        <v>0</v>
      </c>
      <c r="W222" s="152"/>
      <c r="X222" s="152"/>
      <c r="Y222" s="152"/>
      <c r="Z222" s="152"/>
      <c r="AA222" s="152"/>
      <c r="AB222" s="152"/>
      <c r="AC222" s="347"/>
      <c r="AD222" s="152"/>
      <c r="AE222" s="152"/>
      <c r="AF222" s="152"/>
      <c r="AG222" s="152"/>
      <c r="AH222" s="152"/>
      <c r="AI222" s="152"/>
      <c r="AJ222" s="347"/>
      <c r="AK222" s="152"/>
      <c r="AL222" s="152"/>
      <c r="AM222" s="295"/>
      <c r="AN222" s="228"/>
      <c r="AO222" s="228"/>
      <c r="AP222" s="228"/>
      <c r="AQ222" s="228"/>
      <c r="AR222" s="228"/>
      <c r="AS222" s="348"/>
      <c r="AT222" s="264">
        <f t="shared" si="174"/>
        <v>0</v>
      </c>
      <c r="AU222" s="259"/>
      <c r="AV222" s="265">
        <f t="shared" si="175"/>
        <v>0</v>
      </c>
      <c r="AX222" s="265">
        <f t="shared" si="179"/>
        <v>0</v>
      </c>
      <c r="AZ222" s="492">
        <f t="shared" si="176"/>
        <v>0</v>
      </c>
      <c r="BB222" s="492">
        <f t="shared" si="177"/>
        <v>0</v>
      </c>
      <c r="BD222" s="265">
        <f t="shared" si="180"/>
        <v>0</v>
      </c>
      <c r="BE222" s="105"/>
      <c r="BF222" s="105"/>
      <c r="BG222" s="105"/>
      <c r="BH222" s="105"/>
      <c r="BI222" s="105"/>
      <c r="BJ222" s="105"/>
    </row>
    <row r="223" spans="2:62" ht="20.100000000000001" hidden="1" customHeight="1" outlineLevel="1">
      <c r="B223" s="100"/>
      <c r="C223" s="908"/>
      <c r="D223" s="909"/>
      <c r="E223" s="909"/>
      <c r="F223" s="910"/>
      <c r="G223" s="890"/>
      <c r="H223" s="891"/>
      <c r="I223" s="152"/>
      <c r="J223" s="152"/>
      <c r="K223" s="152"/>
      <c r="L223" s="152"/>
      <c r="M223" s="152"/>
      <c r="N223" s="152"/>
      <c r="O223" s="152"/>
      <c r="P223" s="153"/>
      <c r="Q223" s="153"/>
      <c r="R223" s="156">
        <f t="shared" si="170"/>
        <v>0</v>
      </c>
      <c r="S223" s="156">
        <f t="shared" si="171"/>
        <v>0</v>
      </c>
      <c r="U223" s="157">
        <f t="shared" si="178"/>
        <v>0</v>
      </c>
      <c r="W223" s="152"/>
      <c r="X223" s="152"/>
      <c r="Y223" s="152"/>
      <c r="Z223" s="152"/>
      <c r="AA223" s="152"/>
      <c r="AB223" s="152"/>
      <c r="AC223" s="347"/>
      <c r="AD223" s="152"/>
      <c r="AE223" s="152"/>
      <c r="AF223" s="152"/>
      <c r="AG223" s="152"/>
      <c r="AH223" s="152"/>
      <c r="AI223" s="152"/>
      <c r="AJ223" s="347"/>
      <c r="AK223" s="152"/>
      <c r="AL223" s="152"/>
      <c r="AM223" s="295"/>
      <c r="AN223" s="228"/>
      <c r="AO223" s="228"/>
      <c r="AP223" s="228"/>
      <c r="AQ223" s="228"/>
      <c r="AR223" s="228"/>
      <c r="AS223" s="348"/>
      <c r="AT223" s="264">
        <f t="shared" si="174"/>
        <v>0</v>
      </c>
      <c r="AU223" s="259"/>
      <c r="AV223" s="265">
        <f t="shared" si="175"/>
        <v>0</v>
      </c>
      <c r="AX223" s="265">
        <f t="shared" si="179"/>
        <v>0</v>
      </c>
      <c r="AZ223" s="492">
        <f t="shared" si="176"/>
        <v>0</v>
      </c>
      <c r="BB223" s="492">
        <f t="shared" si="177"/>
        <v>0</v>
      </c>
      <c r="BD223" s="265">
        <f t="shared" si="180"/>
        <v>0</v>
      </c>
      <c r="BE223" s="105"/>
      <c r="BF223" s="105"/>
      <c r="BG223" s="105"/>
      <c r="BH223" s="105"/>
      <c r="BI223" s="105"/>
      <c r="BJ223" s="105"/>
    </row>
    <row r="224" spans="2:62" ht="20.100000000000001" hidden="1" customHeight="1" outlineLevel="1">
      <c r="B224" s="100"/>
      <c r="C224" s="908"/>
      <c r="D224" s="909"/>
      <c r="E224" s="909"/>
      <c r="F224" s="910"/>
      <c r="G224" s="890"/>
      <c r="H224" s="891"/>
      <c r="I224" s="152"/>
      <c r="J224" s="152"/>
      <c r="K224" s="152"/>
      <c r="L224" s="152"/>
      <c r="M224" s="152"/>
      <c r="N224" s="152"/>
      <c r="O224" s="152"/>
      <c r="P224" s="153"/>
      <c r="Q224" s="153"/>
      <c r="R224" s="156">
        <f t="shared" si="170"/>
        <v>0</v>
      </c>
      <c r="S224" s="156">
        <f t="shared" si="171"/>
        <v>0</v>
      </c>
      <c r="U224" s="157">
        <f t="shared" si="178"/>
        <v>0</v>
      </c>
      <c r="W224" s="152"/>
      <c r="X224" s="152"/>
      <c r="Y224" s="152"/>
      <c r="Z224" s="152"/>
      <c r="AA224" s="152"/>
      <c r="AB224" s="152"/>
      <c r="AC224" s="347"/>
      <c r="AD224" s="152"/>
      <c r="AE224" s="152"/>
      <c r="AF224" s="152"/>
      <c r="AG224" s="152"/>
      <c r="AH224" s="152"/>
      <c r="AI224" s="152"/>
      <c r="AJ224" s="347"/>
      <c r="AK224" s="152"/>
      <c r="AL224" s="152"/>
      <c r="AM224" s="295"/>
      <c r="AN224" s="228"/>
      <c r="AO224" s="228"/>
      <c r="AP224" s="228"/>
      <c r="AQ224" s="228"/>
      <c r="AR224" s="228"/>
      <c r="AS224" s="348"/>
      <c r="AT224" s="264">
        <f t="shared" si="174"/>
        <v>0</v>
      </c>
      <c r="AU224" s="259"/>
      <c r="AV224" s="265">
        <f t="shared" si="175"/>
        <v>0</v>
      </c>
      <c r="AX224" s="265">
        <f t="shared" si="179"/>
        <v>0</v>
      </c>
      <c r="AZ224" s="492">
        <f t="shared" si="176"/>
        <v>0</v>
      </c>
      <c r="BB224" s="492">
        <f t="shared" si="177"/>
        <v>0</v>
      </c>
      <c r="BD224" s="265">
        <f t="shared" si="180"/>
        <v>0</v>
      </c>
      <c r="BE224" s="105"/>
      <c r="BF224" s="105"/>
      <c r="BG224" s="105"/>
      <c r="BH224" s="105"/>
      <c r="BI224" s="105"/>
      <c r="BJ224" s="105"/>
    </row>
    <row r="225" spans="2:62" ht="20.100000000000001" hidden="1" customHeight="1" outlineLevel="1">
      <c r="B225" s="100"/>
      <c r="C225" s="908"/>
      <c r="D225" s="909"/>
      <c r="E225" s="909"/>
      <c r="F225" s="910"/>
      <c r="G225" s="890"/>
      <c r="H225" s="891"/>
      <c r="I225" s="152"/>
      <c r="J225" s="152"/>
      <c r="K225" s="152"/>
      <c r="L225" s="152"/>
      <c r="M225" s="152"/>
      <c r="N225" s="152"/>
      <c r="O225" s="152"/>
      <c r="P225" s="153"/>
      <c r="Q225" s="153"/>
      <c r="R225" s="156">
        <f t="shared" si="170"/>
        <v>0</v>
      </c>
      <c r="S225" s="156">
        <f t="shared" si="171"/>
        <v>0</v>
      </c>
      <c r="U225" s="157">
        <f t="shared" si="178"/>
        <v>0</v>
      </c>
      <c r="W225" s="152"/>
      <c r="X225" s="152"/>
      <c r="Y225" s="152"/>
      <c r="Z225" s="152"/>
      <c r="AA225" s="152"/>
      <c r="AB225" s="152"/>
      <c r="AC225" s="347"/>
      <c r="AD225" s="152"/>
      <c r="AE225" s="152"/>
      <c r="AF225" s="152"/>
      <c r="AG225" s="152"/>
      <c r="AH225" s="152"/>
      <c r="AI225" s="152"/>
      <c r="AJ225" s="347"/>
      <c r="AK225" s="152"/>
      <c r="AL225" s="152"/>
      <c r="AM225" s="295"/>
      <c r="AN225" s="228"/>
      <c r="AO225" s="228"/>
      <c r="AP225" s="228"/>
      <c r="AQ225" s="228"/>
      <c r="AR225" s="228"/>
      <c r="AS225" s="348"/>
      <c r="AT225" s="264">
        <f t="shared" si="174"/>
        <v>0</v>
      </c>
      <c r="AU225" s="259"/>
      <c r="AV225" s="265">
        <f t="shared" si="175"/>
        <v>0</v>
      </c>
      <c r="AX225" s="265">
        <f t="shared" si="179"/>
        <v>0</v>
      </c>
      <c r="AZ225" s="492">
        <f t="shared" si="176"/>
        <v>0</v>
      </c>
      <c r="BB225" s="492">
        <f t="shared" si="177"/>
        <v>0</v>
      </c>
      <c r="BD225" s="265">
        <f t="shared" si="180"/>
        <v>0</v>
      </c>
      <c r="BE225" s="105"/>
      <c r="BF225" s="105"/>
      <c r="BG225" s="105"/>
      <c r="BH225" s="105"/>
      <c r="BI225" s="105"/>
      <c r="BJ225" s="105"/>
    </row>
    <row r="226" spans="2:62" ht="20.100000000000001" hidden="1" customHeight="1" outlineLevel="1">
      <c r="B226" s="100"/>
      <c r="C226" s="908"/>
      <c r="D226" s="909"/>
      <c r="E226" s="909"/>
      <c r="F226" s="910"/>
      <c r="G226" s="890"/>
      <c r="H226" s="891"/>
      <c r="I226" s="152"/>
      <c r="J226" s="152"/>
      <c r="K226" s="152"/>
      <c r="L226" s="152"/>
      <c r="M226" s="152"/>
      <c r="N226" s="152"/>
      <c r="O226" s="152"/>
      <c r="P226" s="153"/>
      <c r="Q226" s="153"/>
      <c r="R226" s="156">
        <f t="shared" si="170"/>
        <v>0</v>
      </c>
      <c r="S226" s="156">
        <f t="shared" si="171"/>
        <v>0</v>
      </c>
      <c r="U226" s="157">
        <f t="shared" si="178"/>
        <v>0</v>
      </c>
      <c r="W226" s="152"/>
      <c r="X226" s="152"/>
      <c r="Y226" s="152"/>
      <c r="Z226" s="152"/>
      <c r="AA226" s="152"/>
      <c r="AB226" s="152"/>
      <c r="AC226" s="347"/>
      <c r="AD226" s="152"/>
      <c r="AE226" s="152"/>
      <c r="AF226" s="152"/>
      <c r="AG226" s="152"/>
      <c r="AH226" s="152"/>
      <c r="AI226" s="152"/>
      <c r="AJ226" s="347"/>
      <c r="AK226" s="152"/>
      <c r="AL226" s="152"/>
      <c r="AM226" s="295"/>
      <c r="AN226" s="228"/>
      <c r="AO226" s="228"/>
      <c r="AP226" s="228"/>
      <c r="AQ226" s="228"/>
      <c r="AR226" s="228"/>
      <c r="AS226" s="348"/>
      <c r="AT226" s="264">
        <f t="shared" si="174"/>
        <v>0</v>
      </c>
      <c r="AU226" s="259"/>
      <c r="AV226" s="265">
        <f t="shared" si="175"/>
        <v>0</v>
      </c>
      <c r="AX226" s="265">
        <f t="shared" si="179"/>
        <v>0</v>
      </c>
      <c r="AZ226" s="492">
        <f t="shared" si="176"/>
        <v>0</v>
      </c>
      <c r="BB226" s="492">
        <f t="shared" si="177"/>
        <v>0</v>
      </c>
      <c r="BD226" s="265">
        <f t="shared" si="180"/>
        <v>0</v>
      </c>
      <c r="BE226" s="105"/>
      <c r="BF226" s="105"/>
      <c r="BG226" s="105"/>
      <c r="BH226" s="105"/>
      <c r="BI226" s="105"/>
      <c r="BJ226" s="105"/>
    </row>
    <row r="227" spans="2:62" ht="20.100000000000001" hidden="1" customHeight="1" outlineLevel="1">
      <c r="B227" s="100"/>
      <c r="C227" s="908"/>
      <c r="D227" s="909"/>
      <c r="E227" s="909"/>
      <c r="F227" s="910"/>
      <c r="G227" s="890"/>
      <c r="H227" s="891"/>
      <c r="I227" s="152"/>
      <c r="J227" s="152"/>
      <c r="K227" s="152"/>
      <c r="L227" s="152"/>
      <c r="M227" s="152"/>
      <c r="N227" s="152"/>
      <c r="O227" s="152"/>
      <c r="P227" s="153"/>
      <c r="Q227" s="153"/>
      <c r="R227" s="156">
        <f t="shared" si="170"/>
        <v>0</v>
      </c>
      <c r="S227" s="156">
        <f t="shared" si="171"/>
        <v>0</v>
      </c>
      <c r="U227" s="157">
        <f t="shared" si="178"/>
        <v>0</v>
      </c>
      <c r="W227" s="152"/>
      <c r="X227" s="152"/>
      <c r="Y227" s="152"/>
      <c r="Z227" s="152"/>
      <c r="AA227" s="152"/>
      <c r="AB227" s="152"/>
      <c r="AC227" s="347"/>
      <c r="AD227" s="152"/>
      <c r="AE227" s="152"/>
      <c r="AF227" s="152"/>
      <c r="AG227" s="152"/>
      <c r="AH227" s="152"/>
      <c r="AI227" s="152"/>
      <c r="AJ227" s="347"/>
      <c r="AK227" s="152"/>
      <c r="AL227" s="152"/>
      <c r="AM227" s="295"/>
      <c r="AN227" s="228"/>
      <c r="AO227" s="228"/>
      <c r="AP227" s="228"/>
      <c r="AQ227" s="228"/>
      <c r="AR227" s="228"/>
      <c r="AS227" s="348"/>
      <c r="AT227" s="264">
        <f t="shared" si="174"/>
        <v>0</v>
      </c>
      <c r="AU227" s="259"/>
      <c r="AV227" s="265">
        <f t="shared" si="175"/>
        <v>0</v>
      </c>
      <c r="AX227" s="265">
        <f t="shared" si="179"/>
        <v>0</v>
      </c>
      <c r="AZ227" s="492">
        <f t="shared" si="176"/>
        <v>0</v>
      </c>
      <c r="BB227" s="492">
        <f t="shared" si="177"/>
        <v>0</v>
      </c>
      <c r="BD227" s="265">
        <f t="shared" si="180"/>
        <v>0</v>
      </c>
      <c r="BE227" s="105"/>
      <c r="BF227" s="105"/>
      <c r="BG227" s="105"/>
      <c r="BH227" s="105"/>
      <c r="BI227" s="105"/>
      <c r="BJ227" s="105"/>
    </row>
    <row r="228" spans="2:62" ht="20.100000000000001" hidden="1" customHeight="1" outlineLevel="1">
      <c r="B228" s="100"/>
      <c r="C228" s="908"/>
      <c r="D228" s="909"/>
      <c r="E228" s="909"/>
      <c r="F228" s="910"/>
      <c r="G228" s="890"/>
      <c r="H228" s="891"/>
      <c r="I228" s="152"/>
      <c r="J228" s="152"/>
      <c r="K228" s="152"/>
      <c r="L228" s="152"/>
      <c r="M228" s="152"/>
      <c r="N228" s="152"/>
      <c r="O228" s="152"/>
      <c r="P228" s="153"/>
      <c r="Q228" s="153"/>
      <c r="R228" s="156">
        <f t="shared" si="170"/>
        <v>0</v>
      </c>
      <c r="S228" s="156">
        <f t="shared" si="171"/>
        <v>0</v>
      </c>
      <c r="U228" s="157">
        <f t="shared" si="178"/>
        <v>0</v>
      </c>
      <c r="W228" s="152"/>
      <c r="X228" s="152"/>
      <c r="Y228" s="152"/>
      <c r="Z228" s="152"/>
      <c r="AA228" s="152"/>
      <c r="AB228" s="152"/>
      <c r="AC228" s="347"/>
      <c r="AD228" s="152"/>
      <c r="AE228" s="152"/>
      <c r="AF228" s="152"/>
      <c r="AG228" s="152"/>
      <c r="AH228" s="152"/>
      <c r="AI228" s="152"/>
      <c r="AJ228" s="347"/>
      <c r="AK228" s="152"/>
      <c r="AL228" s="152"/>
      <c r="AM228" s="295"/>
      <c r="AN228" s="228"/>
      <c r="AO228" s="228"/>
      <c r="AP228" s="228"/>
      <c r="AQ228" s="228"/>
      <c r="AR228" s="228"/>
      <c r="AS228" s="348"/>
      <c r="AT228" s="264">
        <f t="shared" si="174"/>
        <v>0</v>
      </c>
      <c r="AU228" s="259"/>
      <c r="AV228" s="265">
        <f t="shared" si="175"/>
        <v>0</v>
      </c>
      <c r="AX228" s="265">
        <f t="shared" si="179"/>
        <v>0</v>
      </c>
      <c r="AZ228" s="492">
        <f t="shared" si="176"/>
        <v>0</v>
      </c>
      <c r="BB228" s="492">
        <f t="shared" si="177"/>
        <v>0</v>
      </c>
      <c r="BD228" s="265">
        <f t="shared" si="180"/>
        <v>0</v>
      </c>
      <c r="BE228" s="105"/>
      <c r="BF228" s="105"/>
      <c r="BG228" s="105"/>
      <c r="BH228" s="105"/>
      <c r="BI228" s="105"/>
      <c r="BJ228" s="105"/>
    </row>
    <row r="229" spans="2:62" ht="20.100000000000001" hidden="1" customHeight="1" outlineLevel="1">
      <c r="B229" s="100"/>
      <c r="C229" s="908"/>
      <c r="D229" s="909"/>
      <c r="E229" s="909"/>
      <c r="F229" s="910"/>
      <c r="G229" s="890"/>
      <c r="H229" s="891"/>
      <c r="I229" s="152"/>
      <c r="J229" s="152"/>
      <c r="K229" s="152"/>
      <c r="L229" s="152"/>
      <c r="M229" s="152"/>
      <c r="N229" s="152"/>
      <c r="O229" s="152"/>
      <c r="P229" s="153"/>
      <c r="Q229" s="153"/>
      <c r="R229" s="156">
        <f t="shared" si="170"/>
        <v>0</v>
      </c>
      <c r="S229" s="156">
        <f t="shared" si="171"/>
        <v>0</v>
      </c>
      <c r="U229" s="157">
        <f t="shared" si="178"/>
        <v>0</v>
      </c>
      <c r="W229" s="152"/>
      <c r="X229" s="152"/>
      <c r="Y229" s="152"/>
      <c r="Z229" s="152"/>
      <c r="AA229" s="152"/>
      <c r="AB229" s="152"/>
      <c r="AC229" s="347"/>
      <c r="AD229" s="152"/>
      <c r="AE229" s="152"/>
      <c r="AF229" s="152"/>
      <c r="AG229" s="152"/>
      <c r="AH229" s="152"/>
      <c r="AI229" s="152"/>
      <c r="AJ229" s="347"/>
      <c r="AK229" s="152"/>
      <c r="AL229" s="152"/>
      <c r="AM229" s="295"/>
      <c r="AN229" s="228"/>
      <c r="AO229" s="228"/>
      <c r="AP229" s="228"/>
      <c r="AQ229" s="228"/>
      <c r="AR229" s="228"/>
      <c r="AS229" s="348"/>
      <c r="AT229" s="264">
        <f t="shared" si="174"/>
        <v>0</v>
      </c>
      <c r="AU229" s="259"/>
      <c r="AV229" s="265">
        <f t="shared" si="175"/>
        <v>0</v>
      </c>
      <c r="AX229" s="265">
        <f t="shared" si="179"/>
        <v>0</v>
      </c>
      <c r="AZ229" s="492">
        <f t="shared" si="176"/>
        <v>0</v>
      </c>
      <c r="BB229" s="492">
        <f t="shared" si="177"/>
        <v>0</v>
      </c>
      <c r="BD229" s="265">
        <f t="shared" si="180"/>
        <v>0</v>
      </c>
      <c r="BE229" s="105"/>
      <c r="BF229" s="105"/>
      <c r="BG229" s="105"/>
      <c r="BH229" s="105"/>
      <c r="BI229" s="105"/>
      <c r="BJ229" s="105"/>
    </row>
    <row r="230" spans="2:62" ht="20.100000000000001" hidden="1" customHeight="1" outlineLevel="1">
      <c r="B230" s="100"/>
      <c r="C230" s="908"/>
      <c r="D230" s="909"/>
      <c r="E230" s="909"/>
      <c r="F230" s="910"/>
      <c r="G230" s="890"/>
      <c r="H230" s="891"/>
      <c r="I230" s="152"/>
      <c r="J230" s="152"/>
      <c r="K230" s="152"/>
      <c r="L230" s="152"/>
      <c r="M230" s="152"/>
      <c r="N230" s="152"/>
      <c r="O230" s="152"/>
      <c r="P230" s="153"/>
      <c r="Q230" s="153"/>
      <c r="R230" s="156">
        <f t="shared" si="170"/>
        <v>0</v>
      </c>
      <c r="S230" s="156">
        <f t="shared" si="171"/>
        <v>0</v>
      </c>
      <c r="U230" s="157">
        <f t="shared" si="178"/>
        <v>0</v>
      </c>
      <c r="W230" s="152"/>
      <c r="X230" s="152"/>
      <c r="Y230" s="152"/>
      <c r="Z230" s="152"/>
      <c r="AA230" s="152"/>
      <c r="AB230" s="152"/>
      <c r="AC230" s="347"/>
      <c r="AD230" s="152"/>
      <c r="AE230" s="152"/>
      <c r="AF230" s="152"/>
      <c r="AG230" s="152"/>
      <c r="AH230" s="152"/>
      <c r="AI230" s="152"/>
      <c r="AJ230" s="347"/>
      <c r="AK230" s="152"/>
      <c r="AL230" s="152"/>
      <c r="AM230" s="295"/>
      <c r="AN230" s="228"/>
      <c r="AO230" s="228"/>
      <c r="AP230" s="228"/>
      <c r="AQ230" s="228"/>
      <c r="AR230" s="228"/>
      <c r="AS230" s="348"/>
      <c r="AT230" s="264">
        <f t="shared" si="174"/>
        <v>0</v>
      </c>
      <c r="AU230" s="259"/>
      <c r="AV230" s="265">
        <f t="shared" si="175"/>
        <v>0</v>
      </c>
      <c r="AX230" s="265">
        <f t="shared" si="179"/>
        <v>0</v>
      </c>
      <c r="AZ230" s="492">
        <f t="shared" si="176"/>
        <v>0</v>
      </c>
      <c r="BB230" s="492">
        <f t="shared" si="177"/>
        <v>0</v>
      </c>
      <c r="BD230" s="265">
        <f t="shared" si="180"/>
        <v>0</v>
      </c>
      <c r="BE230" s="105"/>
      <c r="BF230" s="105"/>
      <c r="BG230" s="105"/>
      <c r="BH230" s="105"/>
      <c r="BI230" s="105"/>
      <c r="BJ230" s="105"/>
    </row>
    <row r="231" spans="2:62" ht="20.100000000000001" hidden="1" customHeight="1" outlineLevel="1">
      <c r="B231" s="100"/>
      <c r="C231" s="908"/>
      <c r="D231" s="909"/>
      <c r="E231" s="909"/>
      <c r="F231" s="910"/>
      <c r="G231" s="890"/>
      <c r="H231" s="891"/>
      <c r="I231" s="152"/>
      <c r="J231" s="152"/>
      <c r="K231" s="152"/>
      <c r="L231" s="152"/>
      <c r="M231" s="152"/>
      <c r="N231" s="152"/>
      <c r="O231" s="152"/>
      <c r="P231" s="153"/>
      <c r="Q231" s="153"/>
      <c r="R231" s="156">
        <f t="shared" si="170"/>
        <v>0</v>
      </c>
      <c r="S231" s="156">
        <f t="shared" si="171"/>
        <v>0</v>
      </c>
      <c r="U231" s="157">
        <f t="shared" si="178"/>
        <v>0</v>
      </c>
      <c r="W231" s="152"/>
      <c r="X231" s="152"/>
      <c r="Y231" s="152"/>
      <c r="Z231" s="152"/>
      <c r="AA231" s="152"/>
      <c r="AB231" s="152"/>
      <c r="AC231" s="347"/>
      <c r="AD231" s="152"/>
      <c r="AE231" s="152"/>
      <c r="AF231" s="152"/>
      <c r="AG231" s="152"/>
      <c r="AH231" s="152"/>
      <c r="AI231" s="152"/>
      <c r="AJ231" s="347"/>
      <c r="AK231" s="152"/>
      <c r="AL231" s="152"/>
      <c r="AM231" s="295"/>
      <c r="AN231" s="228"/>
      <c r="AO231" s="228"/>
      <c r="AP231" s="228"/>
      <c r="AQ231" s="228"/>
      <c r="AR231" s="228"/>
      <c r="AS231" s="348"/>
      <c r="AT231" s="264">
        <f t="shared" si="174"/>
        <v>0</v>
      </c>
      <c r="AU231" s="259"/>
      <c r="AV231" s="265">
        <f t="shared" si="175"/>
        <v>0</v>
      </c>
      <c r="AX231" s="265">
        <f t="shared" si="179"/>
        <v>0</v>
      </c>
      <c r="AZ231" s="492">
        <f t="shared" si="176"/>
        <v>0</v>
      </c>
      <c r="BB231" s="492">
        <f t="shared" si="177"/>
        <v>0</v>
      </c>
      <c r="BD231" s="265">
        <f t="shared" si="180"/>
        <v>0</v>
      </c>
      <c r="BE231" s="105"/>
      <c r="BF231" s="105"/>
      <c r="BG231" s="105"/>
      <c r="BH231" s="105"/>
      <c r="BI231" s="105"/>
      <c r="BJ231" s="105"/>
    </row>
    <row r="232" spans="2:62" ht="9.9499999999999993" hidden="1" customHeight="1" outlineLevel="1">
      <c r="B232" s="101"/>
      <c r="C232" s="208"/>
      <c r="D232" s="208"/>
      <c r="E232" s="208"/>
      <c r="F232" s="208"/>
      <c r="G232" s="237"/>
      <c r="H232" s="207"/>
      <c r="I232" s="257"/>
      <c r="J232" s="257"/>
      <c r="K232" s="257"/>
      <c r="L232" s="257"/>
      <c r="M232" s="257"/>
      <c r="N232" s="257"/>
      <c r="O232" s="257"/>
      <c r="P232" s="256"/>
      <c r="Q232" s="102"/>
      <c r="R232" s="102"/>
      <c r="S232" s="102"/>
      <c r="U232" s="98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Z232" s="493"/>
      <c r="BE232" s="105"/>
      <c r="BF232" s="105"/>
      <c r="BG232" s="105"/>
      <c r="BH232" s="105"/>
      <c r="BI232" s="105"/>
      <c r="BJ232" s="105"/>
    </row>
    <row r="233" spans="2:62" ht="20.100000000000001" customHeight="1" collapsed="1">
      <c r="B233" s="8">
        <f>B216+1</f>
        <v>14</v>
      </c>
      <c r="C233" s="916"/>
      <c r="D233" s="917"/>
      <c r="E233" s="917"/>
      <c r="F233" s="918"/>
      <c r="G233" s="429"/>
      <c r="H233" s="206">
        <v>1</v>
      </c>
      <c r="I233" s="642">
        <f t="shared" ref="I233" si="181">$H233*SUM(I234:I248)</f>
        <v>0</v>
      </c>
      <c r="J233" s="643">
        <f t="shared" ref="J233:O233" si="182">$H233*SUM(J234:J248)</f>
        <v>0</v>
      </c>
      <c r="K233" s="644">
        <f t="shared" si="182"/>
        <v>0</v>
      </c>
      <c r="L233" s="645">
        <f t="shared" si="182"/>
        <v>0</v>
      </c>
      <c r="M233" s="645">
        <f t="shared" si="182"/>
        <v>0</v>
      </c>
      <c r="N233" s="644">
        <f t="shared" si="182"/>
        <v>0</v>
      </c>
      <c r="O233" s="642">
        <f t="shared" si="182"/>
        <v>0</v>
      </c>
      <c r="P233" s="209">
        <f t="shared" ref="P233:Q233" si="183">$H233*SUM(P234:P248)</f>
        <v>0</v>
      </c>
      <c r="Q233" s="210">
        <f t="shared" si="183"/>
        <v>0</v>
      </c>
      <c r="R233" s="136">
        <f t="shared" ref="R233:R248" si="184">P233*(1+Gewinn)*(1+SicherheitAngebot)</f>
        <v>0</v>
      </c>
      <c r="S233" s="137">
        <f t="shared" ref="S233:S248" si="185">Q233*(1+MGKZ)*(1+Gewinn)*(1+SicherheitAngebot)</f>
        <v>0</v>
      </c>
      <c r="U233" s="10">
        <f>I233*$I$7+J233*$J$7+K233*$K$7+L233*$L$7+M233*$M$7+N233*$N$7+O233*$O$7+R233+S233</f>
        <v>0</v>
      </c>
      <c r="W233" s="646">
        <f t="shared" ref="W233:AB233" si="186">$H233*SUM(W234:W248)</f>
        <v>0</v>
      </c>
      <c r="X233" s="647">
        <f t="shared" si="186"/>
        <v>0</v>
      </c>
      <c r="Y233" s="648">
        <f t="shared" si="186"/>
        <v>0</v>
      </c>
      <c r="Z233" s="649">
        <f t="shared" si="186"/>
        <v>0</v>
      </c>
      <c r="AA233" s="648">
        <f t="shared" si="186"/>
        <v>0</v>
      </c>
      <c r="AB233" s="646">
        <f t="shared" si="186"/>
        <v>0</v>
      </c>
      <c r="AC233" s="258"/>
      <c r="AD233" s="646">
        <f t="shared" ref="AD233:AM233" si="187">$H233*SUM(AD234:AD248)</f>
        <v>0</v>
      </c>
      <c r="AE233" s="647">
        <f t="shared" si="187"/>
        <v>0</v>
      </c>
      <c r="AF233" s="648">
        <f t="shared" si="187"/>
        <v>0</v>
      </c>
      <c r="AG233" s="649">
        <f t="shared" si="187"/>
        <v>0</v>
      </c>
      <c r="AH233" s="648">
        <f t="shared" si="187"/>
        <v>0</v>
      </c>
      <c r="AI233" s="646">
        <f t="shared" si="187"/>
        <v>0</v>
      </c>
      <c r="AJ233" s="258"/>
      <c r="AK233" s="653">
        <f t="shared" si="187"/>
        <v>0</v>
      </c>
      <c r="AL233" s="653">
        <f t="shared" si="187"/>
        <v>0</v>
      </c>
      <c r="AM233" s="653">
        <f t="shared" si="187"/>
        <v>0</v>
      </c>
      <c r="AN233" s="227">
        <f>$H233*SUM(AN234:AN248)*(1+Gewinn)*(1+SicherheitAngebot)</f>
        <v>0</v>
      </c>
      <c r="AO233" s="227">
        <f>$H233*SUM(AO234:AO248)*(1+Gewinn)*(1+SicherheitAngebot)</f>
        <v>0</v>
      </c>
      <c r="AP233" s="227">
        <f>$H233*SUM(AP234:AP248)*(1+Gewinn)*(1+SicherheitAngebot)</f>
        <v>0</v>
      </c>
      <c r="AQ233" s="227">
        <f>$H233*SUM(AQ234:AQ248)*(1+Gewinn)*(1+SicherheitAngebot)</f>
        <v>0</v>
      </c>
      <c r="AR233" s="227">
        <f>$H233*SUM(AR234:AR248)*(1+Gewinn)*(1+SicherheitAngebot)</f>
        <v>0</v>
      </c>
      <c r="AS233" s="262"/>
      <c r="AT233" s="263">
        <f t="shared" si="174"/>
        <v>0</v>
      </c>
      <c r="AU233" s="259"/>
      <c r="AV233" s="491">
        <f>AK233*$AK$7+AL233*$AL$7+AM233*$AM$7+SUM(AN233:AR233)+AT233/Zuschläge_IBN+AT233</f>
        <v>0</v>
      </c>
      <c r="AX233" s="685">
        <f>U233+AV233</f>
        <v>0</v>
      </c>
      <c r="AZ233" s="490">
        <f>IF(H233&gt;0,U233/(1+SicherheitAngebot)*(1+Sicherheit),0)</f>
        <v>0</v>
      </c>
      <c r="BB233" s="490">
        <f>IF(H233&gt;0,AV233/(1+SicherheitAngebot)*(1+Sicherheit),0)</f>
        <v>0</v>
      </c>
      <c r="BD233" s="490">
        <f>AZ233+BB233</f>
        <v>0</v>
      </c>
      <c r="BE233" s="105"/>
      <c r="BF233" s="105"/>
      <c r="BG233" s="105"/>
      <c r="BH233" s="105"/>
      <c r="BI233" s="105"/>
      <c r="BJ233" s="105"/>
    </row>
    <row r="234" spans="2:62" ht="20.100000000000001" hidden="1" customHeight="1" outlineLevel="1">
      <c r="B234" s="99"/>
      <c r="C234" s="908"/>
      <c r="D234" s="909"/>
      <c r="E234" s="909"/>
      <c r="F234" s="910"/>
      <c r="G234" s="890"/>
      <c r="H234" s="901"/>
      <c r="I234" s="152"/>
      <c r="J234" s="152"/>
      <c r="K234" s="152"/>
      <c r="L234" s="152"/>
      <c r="M234" s="152"/>
      <c r="N234" s="152"/>
      <c r="O234" s="152"/>
      <c r="P234" s="153"/>
      <c r="Q234" s="153"/>
      <c r="R234" s="156">
        <f t="shared" si="184"/>
        <v>0</v>
      </c>
      <c r="S234" s="156">
        <f t="shared" si="185"/>
        <v>0</v>
      </c>
      <c r="U234" s="157">
        <f>I234*$I$7+J234*$J$7+K234*$K$7+L234*$L$7+M234*$M$7+N234*$N$7+O234*$O$7+R234+S234</f>
        <v>0</v>
      </c>
      <c r="W234" s="152"/>
      <c r="X234" s="152"/>
      <c r="Y234" s="152"/>
      <c r="Z234" s="152"/>
      <c r="AA234" s="152"/>
      <c r="AB234" s="152"/>
      <c r="AC234" s="347"/>
      <c r="AD234" s="152"/>
      <c r="AE234" s="152"/>
      <c r="AF234" s="152"/>
      <c r="AG234" s="152"/>
      <c r="AH234" s="152"/>
      <c r="AI234" s="152"/>
      <c r="AJ234" s="347"/>
      <c r="AK234" s="152"/>
      <c r="AL234" s="152"/>
      <c r="AM234" s="295"/>
      <c r="AN234" s="228"/>
      <c r="AO234" s="228"/>
      <c r="AP234" s="228"/>
      <c r="AQ234" s="228"/>
      <c r="AR234" s="228"/>
      <c r="AS234" s="348"/>
      <c r="AT234" s="264">
        <f t="shared" si="174"/>
        <v>0</v>
      </c>
      <c r="AU234" s="259"/>
      <c r="AV234" s="265">
        <f t="shared" ref="AV234:AV248" si="188">AK234*$AK$7+AL234*$AL$7+AM234*$AM$7+SUM(AN234:AR234)*(1+Gewinn)*(1+SicherheitAngebot)+AT234/Zuschläge_IBN+AT234</f>
        <v>0</v>
      </c>
      <c r="AX234" s="265">
        <f>U234+AV234</f>
        <v>0</v>
      </c>
      <c r="AZ234" s="492">
        <f t="shared" ref="AZ234:AZ248" si="189">U234/(1+SicherheitAngebot)*(1+Sicherheit)</f>
        <v>0</v>
      </c>
      <c r="BB234" s="492">
        <f t="shared" ref="BB234:BB248" si="190">AV234/(1+SicherheitAngebot)*(1+Sicherheit)</f>
        <v>0</v>
      </c>
      <c r="BD234" s="265">
        <f>AZ234+BB234</f>
        <v>0</v>
      </c>
      <c r="BE234" s="105"/>
      <c r="BF234" s="105"/>
      <c r="BG234" s="105"/>
      <c r="BH234" s="105"/>
      <c r="BI234" s="105"/>
      <c r="BJ234" s="105"/>
    </row>
    <row r="235" spans="2:62" ht="20.100000000000001" hidden="1" customHeight="1" outlineLevel="1">
      <c r="B235" s="100"/>
      <c r="C235" s="908"/>
      <c r="D235" s="909"/>
      <c r="E235" s="909"/>
      <c r="F235" s="910"/>
      <c r="G235" s="890"/>
      <c r="H235" s="891"/>
      <c r="I235" s="152"/>
      <c r="J235" s="152"/>
      <c r="K235" s="152"/>
      <c r="L235" s="152"/>
      <c r="M235" s="152"/>
      <c r="N235" s="152"/>
      <c r="O235" s="152"/>
      <c r="P235" s="153"/>
      <c r="Q235" s="153"/>
      <c r="R235" s="156">
        <f t="shared" si="184"/>
        <v>0</v>
      </c>
      <c r="S235" s="156">
        <f t="shared" si="185"/>
        <v>0</v>
      </c>
      <c r="U235" s="157">
        <f t="shared" ref="U235:U248" si="191">I235*$I$7+J235*$J$7+K235*$K$7+L235*$L$7+M235*$M$7+N235*$N$7+O235*$O$7+R235+S235</f>
        <v>0</v>
      </c>
      <c r="W235" s="152"/>
      <c r="X235" s="152"/>
      <c r="Y235" s="152"/>
      <c r="Z235" s="152"/>
      <c r="AA235" s="152"/>
      <c r="AB235" s="152"/>
      <c r="AC235" s="347"/>
      <c r="AD235" s="152"/>
      <c r="AE235" s="152"/>
      <c r="AF235" s="152"/>
      <c r="AG235" s="152"/>
      <c r="AH235" s="152"/>
      <c r="AI235" s="152"/>
      <c r="AJ235" s="347"/>
      <c r="AK235" s="152"/>
      <c r="AL235" s="152"/>
      <c r="AM235" s="295"/>
      <c r="AN235" s="228"/>
      <c r="AO235" s="228"/>
      <c r="AP235" s="228"/>
      <c r="AQ235" s="228"/>
      <c r="AR235" s="228"/>
      <c r="AS235" s="348"/>
      <c r="AT235" s="264">
        <f t="shared" si="174"/>
        <v>0</v>
      </c>
      <c r="AU235" s="259"/>
      <c r="AV235" s="265">
        <f t="shared" si="188"/>
        <v>0</v>
      </c>
      <c r="AX235" s="265">
        <f t="shared" ref="AX235:AX248" si="192">U235+AV235</f>
        <v>0</v>
      </c>
      <c r="AZ235" s="492">
        <f t="shared" si="189"/>
        <v>0</v>
      </c>
      <c r="BB235" s="492">
        <f t="shared" si="190"/>
        <v>0</v>
      </c>
      <c r="BD235" s="265">
        <f t="shared" ref="BD235:BD248" si="193">AZ235+BB235</f>
        <v>0</v>
      </c>
      <c r="BE235" s="105"/>
      <c r="BF235" s="105"/>
      <c r="BG235" s="105"/>
      <c r="BH235" s="105"/>
      <c r="BI235" s="105"/>
      <c r="BJ235" s="105"/>
    </row>
    <row r="236" spans="2:62" ht="20.100000000000001" hidden="1" customHeight="1" outlineLevel="1">
      <c r="B236" s="100"/>
      <c r="C236" s="908"/>
      <c r="D236" s="909"/>
      <c r="E236" s="909"/>
      <c r="F236" s="910"/>
      <c r="G236" s="890"/>
      <c r="H236" s="891"/>
      <c r="I236" s="152"/>
      <c r="J236" s="152"/>
      <c r="K236" s="152"/>
      <c r="L236" s="152"/>
      <c r="M236" s="152"/>
      <c r="N236" s="152"/>
      <c r="O236" s="152"/>
      <c r="P236" s="153"/>
      <c r="Q236" s="153"/>
      <c r="R236" s="156">
        <f t="shared" si="184"/>
        <v>0</v>
      </c>
      <c r="S236" s="156">
        <f t="shared" si="185"/>
        <v>0</v>
      </c>
      <c r="U236" s="157">
        <f t="shared" si="191"/>
        <v>0</v>
      </c>
      <c r="W236" s="152"/>
      <c r="X236" s="152"/>
      <c r="Y236" s="152"/>
      <c r="Z236" s="152"/>
      <c r="AA236" s="152"/>
      <c r="AB236" s="152"/>
      <c r="AC236" s="347"/>
      <c r="AD236" s="152"/>
      <c r="AE236" s="152"/>
      <c r="AF236" s="152"/>
      <c r="AG236" s="152"/>
      <c r="AH236" s="152"/>
      <c r="AI236" s="152"/>
      <c r="AJ236" s="347"/>
      <c r="AK236" s="152"/>
      <c r="AL236" s="152"/>
      <c r="AM236" s="295"/>
      <c r="AN236" s="228"/>
      <c r="AO236" s="228"/>
      <c r="AP236" s="228"/>
      <c r="AQ236" s="228"/>
      <c r="AR236" s="228"/>
      <c r="AS236" s="348"/>
      <c r="AT236" s="264">
        <f t="shared" si="174"/>
        <v>0</v>
      </c>
      <c r="AU236" s="259"/>
      <c r="AV236" s="265">
        <f t="shared" si="188"/>
        <v>0</v>
      </c>
      <c r="AX236" s="265">
        <f t="shared" si="192"/>
        <v>0</v>
      </c>
      <c r="AZ236" s="492">
        <f t="shared" si="189"/>
        <v>0</v>
      </c>
      <c r="BB236" s="492">
        <f t="shared" si="190"/>
        <v>0</v>
      </c>
      <c r="BD236" s="265">
        <f t="shared" si="193"/>
        <v>0</v>
      </c>
      <c r="BE236" s="105"/>
      <c r="BF236" s="105"/>
      <c r="BG236" s="105"/>
      <c r="BH236" s="105"/>
      <c r="BI236" s="105"/>
      <c r="BJ236" s="105"/>
    </row>
    <row r="237" spans="2:62" ht="20.100000000000001" hidden="1" customHeight="1" outlineLevel="1">
      <c r="B237" s="100"/>
      <c r="C237" s="908"/>
      <c r="D237" s="909"/>
      <c r="E237" s="909"/>
      <c r="F237" s="910"/>
      <c r="G237" s="890"/>
      <c r="H237" s="891"/>
      <c r="I237" s="152"/>
      <c r="J237" s="152"/>
      <c r="K237" s="152"/>
      <c r="L237" s="152"/>
      <c r="M237" s="152"/>
      <c r="N237" s="152"/>
      <c r="O237" s="152"/>
      <c r="P237" s="153"/>
      <c r="Q237" s="153"/>
      <c r="R237" s="156">
        <f t="shared" si="184"/>
        <v>0</v>
      </c>
      <c r="S237" s="156">
        <f t="shared" si="185"/>
        <v>0</v>
      </c>
      <c r="U237" s="157">
        <f t="shared" si="191"/>
        <v>0</v>
      </c>
      <c r="W237" s="152"/>
      <c r="X237" s="152"/>
      <c r="Y237" s="152"/>
      <c r="Z237" s="152"/>
      <c r="AA237" s="152"/>
      <c r="AB237" s="152"/>
      <c r="AC237" s="347"/>
      <c r="AD237" s="152"/>
      <c r="AE237" s="152"/>
      <c r="AF237" s="152"/>
      <c r="AG237" s="152"/>
      <c r="AH237" s="152"/>
      <c r="AI237" s="152"/>
      <c r="AJ237" s="347"/>
      <c r="AK237" s="152"/>
      <c r="AL237" s="152"/>
      <c r="AM237" s="295"/>
      <c r="AN237" s="228"/>
      <c r="AO237" s="228"/>
      <c r="AP237" s="228"/>
      <c r="AQ237" s="228"/>
      <c r="AR237" s="228"/>
      <c r="AS237" s="348"/>
      <c r="AT237" s="264">
        <f t="shared" si="174"/>
        <v>0</v>
      </c>
      <c r="AU237" s="259"/>
      <c r="AV237" s="265">
        <f t="shared" si="188"/>
        <v>0</v>
      </c>
      <c r="AX237" s="265">
        <f t="shared" si="192"/>
        <v>0</v>
      </c>
      <c r="AZ237" s="492">
        <f t="shared" si="189"/>
        <v>0</v>
      </c>
      <c r="BB237" s="492">
        <f t="shared" si="190"/>
        <v>0</v>
      </c>
      <c r="BD237" s="265">
        <f t="shared" si="193"/>
        <v>0</v>
      </c>
      <c r="BE237" s="105"/>
      <c r="BF237" s="105"/>
      <c r="BG237" s="105"/>
      <c r="BH237" s="105"/>
      <c r="BI237" s="105"/>
      <c r="BJ237" s="105"/>
    </row>
    <row r="238" spans="2:62" ht="20.100000000000001" hidden="1" customHeight="1" outlineLevel="1">
      <c r="B238" s="100"/>
      <c r="C238" s="908"/>
      <c r="D238" s="909"/>
      <c r="E238" s="909"/>
      <c r="F238" s="910"/>
      <c r="G238" s="890"/>
      <c r="H238" s="891"/>
      <c r="I238" s="152"/>
      <c r="J238" s="152"/>
      <c r="K238" s="152"/>
      <c r="L238" s="152"/>
      <c r="M238" s="152"/>
      <c r="N238" s="152"/>
      <c r="O238" s="152"/>
      <c r="P238" s="153"/>
      <c r="Q238" s="153"/>
      <c r="R238" s="156">
        <f t="shared" si="184"/>
        <v>0</v>
      </c>
      <c r="S238" s="156">
        <f t="shared" si="185"/>
        <v>0</v>
      </c>
      <c r="U238" s="157">
        <f t="shared" si="191"/>
        <v>0</v>
      </c>
      <c r="W238" s="152"/>
      <c r="X238" s="152"/>
      <c r="Y238" s="152"/>
      <c r="Z238" s="152"/>
      <c r="AA238" s="152"/>
      <c r="AB238" s="152"/>
      <c r="AC238" s="347"/>
      <c r="AD238" s="152"/>
      <c r="AE238" s="152"/>
      <c r="AF238" s="152"/>
      <c r="AG238" s="152"/>
      <c r="AH238" s="152"/>
      <c r="AI238" s="152"/>
      <c r="AJ238" s="347"/>
      <c r="AK238" s="152"/>
      <c r="AL238" s="152"/>
      <c r="AM238" s="295"/>
      <c r="AN238" s="228"/>
      <c r="AO238" s="228"/>
      <c r="AP238" s="228"/>
      <c r="AQ238" s="228"/>
      <c r="AR238" s="228"/>
      <c r="AS238" s="348"/>
      <c r="AT238" s="264">
        <f t="shared" si="174"/>
        <v>0</v>
      </c>
      <c r="AU238" s="259"/>
      <c r="AV238" s="265">
        <f t="shared" si="188"/>
        <v>0</v>
      </c>
      <c r="AX238" s="265">
        <f t="shared" si="192"/>
        <v>0</v>
      </c>
      <c r="AZ238" s="492">
        <f t="shared" si="189"/>
        <v>0</v>
      </c>
      <c r="BB238" s="492">
        <f t="shared" si="190"/>
        <v>0</v>
      </c>
      <c r="BD238" s="265">
        <f t="shared" si="193"/>
        <v>0</v>
      </c>
      <c r="BE238" s="105"/>
      <c r="BF238" s="105"/>
      <c r="BG238" s="105"/>
      <c r="BH238" s="105"/>
      <c r="BI238" s="105"/>
      <c r="BJ238" s="105"/>
    </row>
    <row r="239" spans="2:62" ht="20.100000000000001" hidden="1" customHeight="1" outlineLevel="1">
      <c r="B239" s="100"/>
      <c r="C239" s="908"/>
      <c r="D239" s="909"/>
      <c r="E239" s="909"/>
      <c r="F239" s="910"/>
      <c r="G239" s="890"/>
      <c r="H239" s="891"/>
      <c r="I239" s="152"/>
      <c r="J239" s="152"/>
      <c r="K239" s="152"/>
      <c r="L239" s="152"/>
      <c r="M239" s="152"/>
      <c r="N239" s="152"/>
      <c r="O239" s="152"/>
      <c r="P239" s="153"/>
      <c r="Q239" s="153"/>
      <c r="R239" s="156">
        <f t="shared" si="184"/>
        <v>0</v>
      </c>
      <c r="S239" s="156">
        <f t="shared" si="185"/>
        <v>0</v>
      </c>
      <c r="U239" s="157">
        <f t="shared" si="191"/>
        <v>0</v>
      </c>
      <c r="W239" s="152"/>
      <c r="X239" s="152"/>
      <c r="Y239" s="152"/>
      <c r="Z239" s="152"/>
      <c r="AA239" s="152"/>
      <c r="AB239" s="152"/>
      <c r="AC239" s="347"/>
      <c r="AD239" s="152"/>
      <c r="AE239" s="152"/>
      <c r="AF239" s="152"/>
      <c r="AG239" s="152"/>
      <c r="AH239" s="152"/>
      <c r="AI239" s="152"/>
      <c r="AJ239" s="347"/>
      <c r="AK239" s="152"/>
      <c r="AL239" s="152"/>
      <c r="AM239" s="295"/>
      <c r="AN239" s="228"/>
      <c r="AO239" s="228"/>
      <c r="AP239" s="228"/>
      <c r="AQ239" s="228"/>
      <c r="AR239" s="228"/>
      <c r="AS239" s="348"/>
      <c r="AT239" s="264">
        <f t="shared" si="174"/>
        <v>0</v>
      </c>
      <c r="AU239" s="259"/>
      <c r="AV239" s="265">
        <f t="shared" si="188"/>
        <v>0</v>
      </c>
      <c r="AX239" s="265">
        <f t="shared" si="192"/>
        <v>0</v>
      </c>
      <c r="AZ239" s="492">
        <f t="shared" si="189"/>
        <v>0</v>
      </c>
      <c r="BB239" s="492">
        <f t="shared" si="190"/>
        <v>0</v>
      </c>
      <c r="BD239" s="265">
        <f t="shared" si="193"/>
        <v>0</v>
      </c>
      <c r="BE239" s="105"/>
      <c r="BF239" s="105"/>
      <c r="BG239" s="105"/>
      <c r="BH239" s="105"/>
      <c r="BI239" s="105"/>
      <c r="BJ239" s="105"/>
    </row>
    <row r="240" spans="2:62" ht="20.100000000000001" hidden="1" customHeight="1" outlineLevel="1">
      <c r="B240" s="100"/>
      <c r="C240" s="908"/>
      <c r="D240" s="909"/>
      <c r="E240" s="909"/>
      <c r="F240" s="910"/>
      <c r="G240" s="890"/>
      <c r="H240" s="891"/>
      <c r="I240" s="152"/>
      <c r="J240" s="152"/>
      <c r="K240" s="152"/>
      <c r="L240" s="152"/>
      <c r="M240" s="152"/>
      <c r="N240" s="152"/>
      <c r="O240" s="152"/>
      <c r="P240" s="153"/>
      <c r="Q240" s="153"/>
      <c r="R240" s="156">
        <f t="shared" si="184"/>
        <v>0</v>
      </c>
      <c r="S240" s="156">
        <f t="shared" si="185"/>
        <v>0</v>
      </c>
      <c r="U240" s="157">
        <f t="shared" si="191"/>
        <v>0</v>
      </c>
      <c r="W240" s="152"/>
      <c r="X240" s="152"/>
      <c r="Y240" s="152"/>
      <c r="Z240" s="152"/>
      <c r="AA240" s="152"/>
      <c r="AB240" s="152"/>
      <c r="AC240" s="347"/>
      <c r="AD240" s="152"/>
      <c r="AE240" s="152"/>
      <c r="AF240" s="152"/>
      <c r="AG240" s="152"/>
      <c r="AH240" s="152"/>
      <c r="AI240" s="152"/>
      <c r="AJ240" s="347"/>
      <c r="AK240" s="152"/>
      <c r="AL240" s="152"/>
      <c r="AM240" s="295"/>
      <c r="AN240" s="228"/>
      <c r="AO240" s="228"/>
      <c r="AP240" s="228"/>
      <c r="AQ240" s="228"/>
      <c r="AR240" s="228"/>
      <c r="AS240" s="348"/>
      <c r="AT240" s="264">
        <f t="shared" si="174"/>
        <v>0</v>
      </c>
      <c r="AU240" s="259"/>
      <c r="AV240" s="265">
        <f t="shared" si="188"/>
        <v>0</v>
      </c>
      <c r="AX240" s="265">
        <f t="shared" si="192"/>
        <v>0</v>
      </c>
      <c r="AZ240" s="492">
        <f t="shared" si="189"/>
        <v>0</v>
      </c>
      <c r="BB240" s="492">
        <f t="shared" si="190"/>
        <v>0</v>
      </c>
      <c r="BD240" s="265">
        <f t="shared" si="193"/>
        <v>0</v>
      </c>
      <c r="BE240" s="105"/>
      <c r="BF240" s="105"/>
      <c r="BG240" s="105"/>
      <c r="BH240" s="105"/>
      <c r="BI240" s="105"/>
      <c r="BJ240" s="105"/>
    </row>
    <row r="241" spans="2:62" ht="20.100000000000001" hidden="1" customHeight="1" outlineLevel="1">
      <c r="B241" s="100"/>
      <c r="C241" s="908"/>
      <c r="D241" s="909"/>
      <c r="E241" s="909"/>
      <c r="F241" s="910"/>
      <c r="G241" s="890"/>
      <c r="H241" s="891"/>
      <c r="I241" s="152"/>
      <c r="J241" s="152"/>
      <c r="K241" s="152"/>
      <c r="L241" s="152"/>
      <c r="M241" s="152"/>
      <c r="N241" s="152"/>
      <c r="O241" s="152"/>
      <c r="P241" s="153"/>
      <c r="Q241" s="153"/>
      <c r="R241" s="156">
        <f t="shared" si="184"/>
        <v>0</v>
      </c>
      <c r="S241" s="156">
        <f t="shared" si="185"/>
        <v>0</v>
      </c>
      <c r="U241" s="157">
        <f t="shared" si="191"/>
        <v>0</v>
      </c>
      <c r="W241" s="152"/>
      <c r="X241" s="152"/>
      <c r="Y241" s="152"/>
      <c r="Z241" s="152"/>
      <c r="AA241" s="152"/>
      <c r="AB241" s="152"/>
      <c r="AC241" s="347"/>
      <c r="AD241" s="152"/>
      <c r="AE241" s="152"/>
      <c r="AF241" s="152"/>
      <c r="AG241" s="152"/>
      <c r="AH241" s="152"/>
      <c r="AI241" s="152"/>
      <c r="AJ241" s="347"/>
      <c r="AK241" s="152"/>
      <c r="AL241" s="152"/>
      <c r="AM241" s="295"/>
      <c r="AN241" s="228"/>
      <c r="AO241" s="228"/>
      <c r="AP241" s="228"/>
      <c r="AQ241" s="228"/>
      <c r="AR241" s="228"/>
      <c r="AS241" s="348"/>
      <c r="AT241" s="264">
        <f t="shared" si="174"/>
        <v>0</v>
      </c>
      <c r="AU241" s="259"/>
      <c r="AV241" s="265">
        <f t="shared" si="188"/>
        <v>0</v>
      </c>
      <c r="AX241" s="265">
        <f t="shared" si="192"/>
        <v>0</v>
      </c>
      <c r="AZ241" s="492">
        <f t="shared" si="189"/>
        <v>0</v>
      </c>
      <c r="BB241" s="492">
        <f t="shared" si="190"/>
        <v>0</v>
      </c>
      <c r="BD241" s="265">
        <f t="shared" si="193"/>
        <v>0</v>
      </c>
      <c r="BE241" s="105"/>
      <c r="BF241" s="105"/>
      <c r="BG241" s="105"/>
      <c r="BH241" s="105"/>
      <c r="BI241" s="105"/>
      <c r="BJ241" s="105"/>
    </row>
    <row r="242" spans="2:62" ht="20.100000000000001" hidden="1" customHeight="1" outlineLevel="1">
      <c r="B242" s="100"/>
      <c r="C242" s="908"/>
      <c r="D242" s="909"/>
      <c r="E242" s="909"/>
      <c r="F242" s="910"/>
      <c r="G242" s="890"/>
      <c r="H242" s="891"/>
      <c r="I242" s="152"/>
      <c r="J242" s="152"/>
      <c r="K242" s="152"/>
      <c r="L242" s="152"/>
      <c r="M242" s="152"/>
      <c r="N242" s="152"/>
      <c r="O242" s="152"/>
      <c r="P242" s="153"/>
      <c r="Q242" s="153"/>
      <c r="R242" s="156">
        <f t="shared" si="184"/>
        <v>0</v>
      </c>
      <c r="S242" s="156">
        <f t="shared" si="185"/>
        <v>0</v>
      </c>
      <c r="U242" s="157">
        <f t="shared" si="191"/>
        <v>0</v>
      </c>
      <c r="W242" s="152"/>
      <c r="X242" s="152"/>
      <c r="Y242" s="152"/>
      <c r="Z242" s="152"/>
      <c r="AA242" s="152"/>
      <c r="AB242" s="152"/>
      <c r="AC242" s="347"/>
      <c r="AD242" s="152"/>
      <c r="AE242" s="152"/>
      <c r="AF242" s="152"/>
      <c r="AG242" s="152"/>
      <c r="AH242" s="152"/>
      <c r="AI242" s="152"/>
      <c r="AJ242" s="347"/>
      <c r="AK242" s="152"/>
      <c r="AL242" s="152"/>
      <c r="AM242" s="295"/>
      <c r="AN242" s="228"/>
      <c r="AO242" s="228"/>
      <c r="AP242" s="228"/>
      <c r="AQ242" s="228"/>
      <c r="AR242" s="228"/>
      <c r="AS242" s="348"/>
      <c r="AT242" s="264">
        <f t="shared" si="174"/>
        <v>0</v>
      </c>
      <c r="AU242" s="259"/>
      <c r="AV242" s="265">
        <f t="shared" si="188"/>
        <v>0</v>
      </c>
      <c r="AX242" s="265">
        <f t="shared" si="192"/>
        <v>0</v>
      </c>
      <c r="AZ242" s="492">
        <f t="shared" si="189"/>
        <v>0</v>
      </c>
      <c r="BB242" s="492">
        <f t="shared" si="190"/>
        <v>0</v>
      </c>
      <c r="BD242" s="265">
        <f t="shared" si="193"/>
        <v>0</v>
      </c>
      <c r="BE242" s="105"/>
      <c r="BF242" s="105"/>
      <c r="BG242" s="105"/>
      <c r="BH242" s="105"/>
      <c r="BI242" s="105"/>
      <c r="BJ242" s="105"/>
    </row>
    <row r="243" spans="2:62" ht="20.100000000000001" hidden="1" customHeight="1" outlineLevel="1">
      <c r="B243" s="100"/>
      <c r="C243" s="908"/>
      <c r="D243" s="909"/>
      <c r="E243" s="909"/>
      <c r="F243" s="910"/>
      <c r="G243" s="890"/>
      <c r="H243" s="891"/>
      <c r="I243" s="152"/>
      <c r="J243" s="152"/>
      <c r="K243" s="152"/>
      <c r="L243" s="152"/>
      <c r="M243" s="152"/>
      <c r="N243" s="152"/>
      <c r="O243" s="152"/>
      <c r="P243" s="153"/>
      <c r="Q243" s="153"/>
      <c r="R243" s="156">
        <f t="shared" si="184"/>
        <v>0</v>
      </c>
      <c r="S243" s="156">
        <f t="shared" si="185"/>
        <v>0</v>
      </c>
      <c r="U243" s="157">
        <f t="shared" si="191"/>
        <v>0</v>
      </c>
      <c r="W243" s="152"/>
      <c r="X243" s="152"/>
      <c r="Y243" s="152"/>
      <c r="Z243" s="152"/>
      <c r="AA243" s="152"/>
      <c r="AB243" s="152"/>
      <c r="AC243" s="347"/>
      <c r="AD243" s="152"/>
      <c r="AE243" s="152"/>
      <c r="AF243" s="152"/>
      <c r="AG243" s="152"/>
      <c r="AH243" s="152"/>
      <c r="AI243" s="152"/>
      <c r="AJ243" s="347"/>
      <c r="AK243" s="152"/>
      <c r="AL243" s="152"/>
      <c r="AM243" s="295"/>
      <c r="AN243" s="228"/>
      <c r="AO243" s="228"/>
      <c r="AP243" s="228"/>
      <c r="AQ243" s="228"/>
      <c r="AR243" s="228"/>
      <c r="AS243" s="348"/>
      <c r="AT243" s="264">
        <f t="shared" si="174"/>
        <v>0</v>
      </c>
      <c r="AU243" s="259"/>
      <c r="AV243" s="265">
        <f t="shared" si="188"/>
        <v>0</v>
      </c>
      <c r="AX243" s="265">
        <f t="shared" si="192"/>
        <v>0</v>
      </c>
      <c r="AZ243" s="492">
        <f t="shared" si="189"/>
        <v>0</v>
      </c>
      <c r="BB243" s="492">
        <f t="shared" si="190"/>
        <v>0</v>
      </c>
      <c r="BD243" s="265">
        <f t="shared" si="193"/>
        <v>0</v>
      </c>
      <c r="BE243" s="105"/>
      <c r="BF243" s="105"/>
      <c r="BG243" s="105"/>
      <c r="BH243" s="105"/>
      <c r="BI243" s="105"/>
      <c r="BJ243" s="105"/>
    </row>
    <row r="244" spans="2:62" ht="20.100000000000001" hidden="1" customHeight="1" outlineLevel="1">
      <c r="B244" s="100"/>
      <c r="C244" s="908"/>
      <c r="D244" s="909"/>
      <c r="E244" s="909"/>
      <c r="F244" s="910"/>
      <c r="G244" s="890"/>
      <c r="H244" s="891"/>
      <c r="I244" s="152"/>
      <c r="J244" s="152"/>
      <c r="K244" s="152"/>
      <c r="L244" s="152"/>
      <c r="M244" s="152"/>
      <c r="N244" s="152"/>
      <c r="O244" s="152"/>
      <c r="P244" s="153"/>
      <c r="Q244" s="153"/>
      <c r="R244" s="156">
        <f t="shared" si="184"/>
        <v>0</v>
      </c>
      <c r="S244" s="156">
        <f t="shared" si="185"/>
        <v>0</v>
      </c>
      <c r="U244" s="157">
        <f t="shared" si="191"/>
        <v>0</v>
      </c>
      <c r="W244" s="152"/>
      <c r="X244" s="152"/>
      <c r="Y244" s="152"/>
      <c r="Z244" s="152"/>
      <c r="AA244" s="152"/>
      <c r="AB244" s="152"/>
      <c r="AC244" s="347"/>
      <c r="AD244" s="152"/>
      <c r="AE244" s="152"/>
      <c r="AF244" s="152"/>
      <c r="AG244" s="152"/>
      <c r="AH244" s="152"/>
      <c r="AI244" s="152"/>
      <c r="AJ244" s="347"/>
      <c r="AK244" s="152"/>
      <c r="AL244" s="152"/>
      <c r="AM244" s="295"/>
      <c r="AN244" s="228"/>
      <c r="AO244" s="228"/>
      <c r="AP244" s="228"/>
      <c r="AQ244" s="228"/>
      <c r="AR244" s="228"/>
      <c r="AS244" s="348"/>
      <c r="AT244" s="264">
        <f t="shared" si="174"/>
        <v>0</v>
      </c>
      <c r="AU244" s="259"/>
      <c r="AV244" s="265">
        <f t="shared" si="188"/>
        <v>0</v>
      </c>
      <c r="AX244" s="265">
        <f t="shared" si="192"/>
        <v>0</v>
      </c>
      <c r="AZ244" s="492">
        <f t="shared" si="189"/>
        <v>0</v>
      </c>
      <c r="BB244" s="492">
        <f t="shared" si="190"/>
        <v>0</v>
      </c>
      <c r="BD244" s="265">
        <f t="shared" si="193"/>
        <v>0</v>
      </c>
      <c r="BE244" s="105"/>
      <c r="BF244" s="105"/>
      <c r="BG244" s="105"/>
      <c r="BH244" s="105"/>
      <c r="BI244" s="105"/>
      <c r="BJ244" s="105"/>
    </row>
    <row r="245" spans="2:62" ht="20.100000000000001" hidden="1" customHeight="1" outlineLevel="1">
      <c r="B245" s="100"/>
      <c r="C245" s="908"/>
      <c r="D245" s="909"/>
      <c r="E245" s="909"/>
      <c r="F245" s="910"/>
      <c r="G245" s="890"/>
      <c r="H245" s="891"/>
      <c r="I245" s="152"/>
      <c r="J245" s="152"/>
      <c r="K245" s="152"/>
      <c r="L245" s="152"/>
      <c r="M245" s="152"/>
      <c r="N245" s="152"/>
      <c r="O245" s="152"/>
      <c r="P245" s="153"/>
      <c r="Q245" s="153"/>
      <c r="R245" s="156">
        <f t="shared" si="184"/>
        <v>0</v>
      </c>
      <c r="S245" s="156">
        <f t="shared" si="185"/>
        <v>0</v>
      </c>
      <c r="U245" s="157">
        <f t="shared" si="191"/>
        <v>0</v>
      </c>
      <c r="W245" s="152"/>
      <c r="X245" s="152"/>
      <c r="Y245" s="152"/>
      <c r="Z245" s="152"/>
      <c r="AA245" s="152"/>
      <c r="AB245" s="152"/>
      <c r="AC245" s="347"/>
      <c r="AD245" s="152"/>
      <c r="AE245" s="152"/>
      <c r="AF245" s="152"/>
      <c r="AG245" s="152"/>
      <c r="AH245" s="152"/>
      <c r="AI245" s="152"/>
      <c r="AJ245" s="347"/>
      <c r="AK245" s="152"/>
      <c r="AL245" s="152"/>
      <c r="AM245" s="295"/>
      <c r="AN245" s="228"/>
      <c r="AO245" s="228"/>
      <c r="AP245" s="228"/>
      <c r="AQ245" s="228"/>
      <c r="AR245" s="228"/>
      <c r="AS245" s="348"/>
      <c r="AT245" s="264">
        <f t="shared" si="174"/>
        <v>0</v>
      </c>
      <c r="AU245" s="259"/>
      <c r="AV245" s="265">
        <f t="shared" si="188"/>
        <v>0</v>
      </c>
      <c r="AX245" s="265">
        <f t="shared" si="192"/>
        <v>0</v>
      </c>
      <c r="AZ245" s="492">
        <f t="shared" si="189"/>
        <v>0</v>
      </c>
      <c r="BB245" s="492">
        <f t="shared" si="190"/>
        <v>0</v>
      </c>
      <c r="BD245" s="265">
        <f t="shared" si="193"/>
        <v>0</v>
      </c>
      <c r="BE245" s="105"/>
      <c r="BF245" s="105"/>
      <c r="BG245" s="105"/>
      <c r="BH245" s="105"/>
      <c r="BI245" s="105"/>
      <c r="BJ245" s="105"/>
    </row>
    <row r="246" spans="2:62" ht="20.100000000000001" hidden="1" customHeight="1" outlineLevel="1">
      <c r="B246" s="100"/>
      <c r="C246" s="908"/>
      <c r="D246" s="909"/>
      <c r="E246" s="909"/>
      <c r="F246" s="910"/>
      <c r="G246" s="890"/>
      <c r="H246" s="891"/>
      <c r="I246" s="152"/>
      <c r="J246" s="152"/>
      <c r="K246" s="152"/>
      <c r="L246" s="152"/>
      <c r="M246" s="152"/>
      <c r="N246" s="152"/>
      <c r="O246" s="152"/>
      <c r="P246" s="153"/>
      <c r="Q246" s="153"/>
      <c r="R246" s="156">
        <f t="shared" si="184"/>
        <v>0</v>
      </c>
      <c r="S246" s="156">
        <f t="shared" si="185"/>
        <v>0</v>
      </c>
      <c r="U246" s="157">
        <f t="shared" si="191"/>
        <v>0</v>
      </c>
      <c r="W246" s="152"/>
      <c r="X246" s="152"/>
      <c r="Y246" s="152"/>
      <c r="Z246" s="152"/>
      <c r="AA246" s="152"/>
      <c r="AB246" s="152"/>
      <c r="AC246" s="347"/>
      <c r="AD246" s="152"/>
      <c r="AE246" s="152"/>
      <c r="AF246" s="152"/>
      <c r="AG246" s="152"/>
      <c r="AH246" s="152"/>
      <c r="AI246" s="152"/>
      <c r="AJ246" s="347"/>
      <c r="AK246" s="152"/>
      <c r="AL246" s="152"/>
      <c r="AM246" s="295"/>
      <c r="AN246" s="228"/>
      <c r="AO246" s="228"/>
      <c r="AP246" s="228"/>
      <c r="AQ246" s="228"/>
      <c r="AR246" s="228"/>
      <c r="AS246" s="348"/>
      <c r="AT246" s="264">
        <f t="shared" si="174"/>
        <v>0</v>
      </c>
      <c r="AU246" s="259"/>
      <c r="AV246" s="265">
        <f t="shared" si="188"/>
        <v>0</v>
      </c>
      <c r="AX246" s="265">
        <f t="shared" si="192"/>
        <v>0</v>
      </c>
      <c r="AZ246" s="492">
        <f t="shared" si="189"/>
        <v>0</v>
      </c>
      <c r="BB246" s="492">
        <f t="shared" si="190"/>
        <v>0</v>
      </c>
      <c r="BD246" s="265">
        <f t="shared" si="193"/>
        <v>0</v>
      </c>
      <c r="BE246" s="105"/>
      <c r="BF246" s="105"/>
      <c r="BG246" s="105"/>
      <c r="BH246" s="105"/>
      <c r="BI246" s="105"/>
      <c r="BJ246" s="105"/>
    </row>
    <row r="247" spans="2:62" ht="20.100000000000001" hidden="1" customHeight="1" outlineLevel="1">
      <c r="B247" s="100"/>
      <c r="C247" s="908"/>
      <c r="D247" s="909"/>
      <c r="E247" s="909"/>
      <c r="F247" s="910"/>
      <c r="G247" s="890"/>
      <c r="H247" s="891"/>
      <c r="I247" s="152"/>
      <c r="J247" s="152"/>
      <c r="K247" s="152"/>
      <c r="L247" s="152"/>
      <c r="M247" s="152"/>
      <c r="N247" s="152"/>
      <c r="O247" s="152"/>
      <c r="P247" s="153"/>
      <c r="Q247" s="153"/>
      <c r="R247" s="156">
        <f t="shared" si="184"/>
        <v>0</v>
      </c>
      <c r="S247" s="156">
        <f t="shared" si="185"/>
        <v>0</v>
      </c>
      <c r="U247" s="157">
        <f t="shared" si="191"/>
        <v>0</v>
      </c>
      <c r="W247" s="152"/>
      <c r="X247" s="152"/>
      <c r="Y247" s="152"/>
      <c r="Z247" s="152"/>
      <c r="AA247" s="152"/>
      <c r="AB247" s="152"/>
      <c r="AC247" s="347"/>
      <c r="AD247" s="152"/>
      <c r="AE247" s="152"/>
      <c r="AF247" s="152"/>
      <c r="AG247" s="152"/>
      <c r="AH247" s="152"/>
      <c r="AI247" s="152"/>
      <c r="AJ247" s="347"/>
      <c r="AK247" s="152"/>
      <c r="AL247" s="152"/>
      <c r="AM247" s="295"/>
      <c r="AN247" s="228"/>
      <c r="AO247" s="228"/>
      <c r="AP247" s="228"/>
      <c r="AQ247" s="228"/>
      <c r="AR247" s="228"/>
      <c r="AS247" s="348"/>
      <c r="AT247" s="264">
        <f t="shared" si="174"/>
        <v>0</v>
      </c>
      <c r="AU247" s="259"/>
      <c r="AV247" s="265">
        <f t="shared" si="188"/>
        <v>0</v>
      </c>
      <c r="AX247" s="265">
        <f t="shared" si="192"/>
        <v>0</v>
      </c>
      <c r="AZ247" s="492">
        <f t="shared" si="189"/>
        <v>0</v>
      </c>
      <c r="BB247" s="492">
        <f t="shared" si="190"/>
        <v>0</v>
      </c>
      <c r="BD247" s="265">
        <f t="shared" si="193"/>
        <v>0</v>
      </c>
      <c r="BE247" s="105"/>
      <c r="BF247" s="105"/>
      <c r="BG247" s="105"/>
      <c r="BH247" s="105"/>
      <c r="BI247" s="105"/>
      <c r="BJ247" s="105"/>
    </row>
    <row r="248" spans="2:62" ht="20.100000000000001" hidden="1" customHeight="1" outlineLevel="1">
      <c r="B248" s="100"/>
      <c r="C248" s="908"/>
      <c r="D248" s="909"/>
      <c r="E248" s="909"/>
      <c r="F248" s="910"/>
      <c r="G248" s="890"/>
      <c r="H248" s="891"/>
      <c r="I248" s="152"/>
      <c r="J248" s="152"/>
      <c r="K248" s="152"/>
      <c r="L248" s="152"/>
      <c r="M248" s="152"/>
      <c r="N248" s="152"/>
      <c r="O248" s="152"/>
      <c r="P248" s="153"/>
      <c r="Q248" s="153"/>
      <c r="R248" s="156">
        <f t="shared" si="184"/>
        <v>0</v>
      </c>
      <c r="S248" s="156">
        <f t="shared" si="185"/>
        <v>0</v>
      </c>
      <c r="U248" s="157">
        <f t="shared" si="191"/>
        <v>0</v>
      </c>
      <c r="W248" s="152"/>
      <c r="X248" s="152"/>
      <c r="Y248" s="152"/>
      <c r="Z248" s="152"/>
      <c r="AA248" s="152"/>
      <c r="AB248" s="152"/>
      <c r="AC248" s="347"/>
      <c r="AD248" s="152"/>
      <c r="AE248" s="152"/>
      <c r="AF248" s="152"/>
      <c r="AG248" s="152"/>
      <c r="AH248" s="152"/>
      <c r="AI248" s="152"/>
      <c r="AJ248" s="347"/>
      <c r="AK248" s="152"/>
      <c r="AL248" s="152"/>
      <c r="AM248" s="295"/>
      <c r="AN248" s="228"/>
      <c r="AO248" s="228"/>
      <c r="AP248" s="228"/>
      <c r="AQ248" s="228"/>
      <c r="AR248" s="228"/>
      <c r="AS248" s="348"/>
      <c r="AT248" s="264">
        <f t="shared" si="174"/>
        <v>0</v>
      </c>
      <c r="AU248" s="259"/>
      <c r="AV248" s="265">
        <f t="shared" si="188"/>
        <v>0</v>
      </c>
      <c r="AX248" s="265">
        <f t="shared" si="192"/>
        <v>0</v>
      </c>
      <c r="AZ248" s="492">
        <f t="shared" si="189"/>
        <v>0</v>
      </c>
      <c r="BB248" s="492">
        <f t="shared" si="190"/>
        <v>0</v>
      </c>
      <c r="BD248" s="265">
        <f t="shared" si="193"/>
        <v>0</v>
      </c>
      <c r="BE248" s="105"/>
      <c r="BF248" s="105"/>
      <c r="BG248" s="105"/>
      <c r="BH248" s="105"/>
      <c r="BI248" s="105"/>
      <c r="BJ248" s="105"/>
    </row>
    <row r="249" spans="2:62" ht="9.9499999999999993" hidden="1" customHeight="1" outlineLevel="1">
      <c r="B249" s="101"/>
      <c r="C249" s="208"/>
      <c r="D249" s="208"/>
      <c r="E249" s="208"/>
      <c r="F249" s="208"/>
      <c r="G249" s="237"/>
      <c r="H249" s="207"/>
      <c r="I249" s="257"/>
      <c r="J249" s="257"/>
      <c r="K249" s="257"/>
      <c r="L249" s="257"/>
      <c r="M249" s="257"/>
      <c r="N249" s="257"/>
      <c r="O249" s="257"/>
      <c r="P249" s="256"/>
      <c r="Q249" s="102"/>
      <c r="R249" s="102"/>
      <c r="S249" s="102"/>
      <c r="U249" s="98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Z249" s="493"/>
      <c r="BE249" s="105"/>
      <c r="BF249" s="105"/>
      <c r="BG249" s="105"/>
      <c r="BH249" s="105"/>
      <c r="BI249" s="105"/>
      <c r="BJ249" s="105"/>
    </row>
    <row r="250" spans="2:62" ht="20.100000000000001" customHeight="1" collapsed="1">
      <c r="B250" s="8">
        <f>B233+1</f>
        <v>15</v>
      </c>
      <c r="C250" s="916"/>
      <c r="D250" s="917"/>
      <c r="E250" s="917"/>
      <c r="F250" s="918"/>
      <c r="G250" s="429"/>
      <c r="H250" s="206">
        <v>1</v>
      </c>
      <c r="I250" s="642">
        <f t="shared" ref="I250" si="194">$H250*SUM(I251:I265)</f>
        <v>0</v>
      </c>
      <c r="J250" s="643">
        <f t="shared" ref="J250:O250" si="195">$H250*SUM(J251:J265)</f>
        <v>0</v>
      </c>
      <c r="K250" s="644">
        <f t="shared" si="195"/>
        <v>0</v>
      </c>
      <c r="L250" s="645">
        <f t="shared" si="195"/>
        <v>0</v>
      </c>
      <c r="M250" s="645">
        <f t="shared" si="195"/>
        <v>0</v>
      </c>
      <c r="N250" s="644">
        <f t="shared" si="195"/>
        <v>0</v>
      </c>
      <c r="O250" s="642">
        <f t="shared" si="195"/>
        <v>0</v>
      </c>
      <c r="P250" s="209">
        <f t="shared" ref="P250:Q250" si="196">$H250*SUM(P251:P265)</f>
        <v>0</v>
      </c>
      <c r="Q250" s="210">
        <f t="shared" si="196"/>
        <v>0</v>
      </c>
      <c r="R250" s="136">
        <f t="shared" ref="R250:R265" si="197">P250*(1+Gewinn)*(1+SicherheitAngebot)</f>
        <v>0</v>
      </c>
      <c r="S250" s="137">
        <f t="shared" ref="S250:S265" si="198">Q250*(1+MGKZ)*(1+Gewinn)*(1+SicherheitAngebot)</f>
        <v>0</v>
      </c>
      <c r="U250" s="10">
        <f>I250*$I$7+J250*$J$7+K250*$K$7+L250*$L$7+M250*$M$7+N250*$N$7+O250*$O$7+R250+S250</f>
        <v>0</v>
      </c>
      <c r="W250" s="646">
        <f t="shared" ref="W250:AB250" si="199">$H250*SUM(W251:W265)</f>
        <v>0</v>
      </c>
      <c r="X250" s="647">
        <f t="shared" si="199"/>
        <v>0</v>
      </c>
      <c r="Y250" s="648">
        <f t="shared" si="199"/>
        <v>0</v>
      </c>
      <c r="Z250" s="649">
        <f t="shared" si="199"/>
        <v>0</v>
      </c>
      <c r="AA250" s="648">
        <f t="shared" si="199"/>
        <v>0</v>
      </c>
      <c r="AB250" s="646">
        <f t="shared" si="199"/>
        <v>0</v>
      </c>
      <c r="AC250" s="258"/>
      <c r="AD250" s="646">
        <f t="shared" ref="AD250:AM250" si="200">$H250*SUM(AD251:AD265)</f>
        <v>0</v>
      </c>
      <c r="AE250" s="647">
        <f t="shared" si="200"/>
        <v>0</v>
      </c>
      <c r="AF250" s="648">
        <f t="shared" si="200"/>
        <v>0</v>
      </c>
      <c r="AG250" s="649">
        <f t="shared" si="200"/>
        <v>0</v>
      </c>
      <c r="AH250" s="648">
        <f t="shared" si="200"/>
        <v>0</v>
      </c>
      <c r="AI250" s="646">
        <f t="shared" si="200"/>
        <v>0</v>
      </c>
      <c r="AJ250" s="258"/>
      <c r="AK250" s="653">
        <f t="shared" si="200"/>
        <v>0</v>
      </c>
      <c r="AL250" s="653">
        <f t="shared" si="200"/>
        <v>0</v>
      </c>
      <c r="AM250" s="653">
        <f t="shared" si="200"/>
        <v>0</v>
      </c>
      <c r="AN250" s="227">
        <f>$H250*SUM(AN251:AN265)*(1+Gewinn)*(1+SicherheitAngebot)</f>
        <v>0</v>
      </c>
      <c r="AO250" s="227">
        <f>$H250*SUM(AO251:AO265)*(1+Gewinn)*(1+SicherheitAngebot)</f>
        <v>0</v>
      </c>
      <c r="AP250" s="227">
        <f>$H250*SUM(AP251:AP265)*(1+Gewinn)*(1+SicherheitAngebot)</f>
        <v>0</v>
      </c>
      <c r="AQ250" s="227">
        <f>$H250*SUM(AQ251:AQ265)*(1+Gewinn)*(1+SicherheitAngebot)</f>
        <v>0</v>
      </c>
      <c r="AR250" s="227">
        <f>$H250*SUM(AR251:AR265)*(1+Gewinn)*(1+SicherheitAngebot)</f>
        <v>0</v>
      </c>
      <c r="AS250" s="262"/>
      <c r="AT250" s="263">
        <f t="shared" si="174"/>
        <v>0</v>
      </c>
      <c r="AU250" s="259"/>
      <c r="AV250" s="491">
        <f>AK250*$AK$7+AL250*$AL$7+AM250*$AM$7+SUM(AN250:AR250)+AT250/Zuschläge_IBN+AT250</f>
        <v>0</v>
      </c>
      <c r="AX250" s="685">
        <f>U250+AV250</f>
        <v>0</v>
      </c>
      <c r="AZ250" s="490">
        <f>IF(H250&gt;0,U250/(1+SicherheitAngebot)*(1+Sicherheit),0)</f>
        <v>0</v>
      </c>
      <c r="BB250" s="490">
        <f>IF(H250&gt;0,AV250/(1+SicherheitAngebot)*(1+Sicherheit),0)</f>
        <v>0</v>
      </c>
      <c r="BD250" s="490">
        <f>AZ250+BB250</f>
        <v>0</v>
      </c>
      <c r="BE250" s="105"/>
      <c r="BF250" s="105"/>
      <c r="BG250" s="105"/>
      <c r="BH250" s="105"/>
      <c r="BI250" s="105"/>
      <c r="BJ250" s="105"/>
    </row>
    <row r="251" spans="2:62" ht="20.100000000000001" hidden="1" customHeight="1" outlineLevel="1">
      <c r="B251" s="99"/>
      <c r="C251" s="908"/>
      <c r="D251" s="909"/>
      <c r="E251" s="909"/>
      <c r="F251" s="910"/>
      <c r="G251" s="890"/>
      <c r="H251" s="901"/>
      <c r="I251" s="152"/>
      <c r="J251" s="152"/>
      <c r="K251" s="152"/>
      <c r="L251" s="152"/>
      <c r="M251" s="152"/>
      <c r="N251" s="152"/>
      <c r="O251" s="152"/>
      <c r="P251" s="153"/>
      <c r="Q251" s="153"/>
      <c r="R251" s="156">
        <f t="shared" si="197"/>
        <v>0</v>
      </c>
      <c r="S251" s="156">
        <f t="shared" si="198"/>
        <v>0</v>
      </c>
      <c r="U251" s="157">
        <f>I251*$I$7+J251*$J$7+K251*$K$7+L251*$L$7+M251*$M$7+N251*$N$7+O251*$O$7+R251+S251</f>
        <v>0</v>
      </c>
      <c r="W251" s="152"/>
      <c r="X251" s="152"/>
      <c r="Y251" s="152"/>
      <c r="Z251" s="152"/>
      <c r="AA251" s="152"/>
      <c r="AB251" s="152"/>
      <c r="AC251" s="347"/>
      <c r="AD251" s="152"/>
      <c r="AE251" s="152"/>
      <c r="AF251" s="152"/>
      <c r="AG251" s="152"/>
      <c r="AH251" s="152"/>
      <c r="AI251" s="152"/>
      <c r="AJ251" s="347"/>
      <c r="AK251" s="152"/>
      <c r="AL251" s="152"/>
      <c r="AM251" s="295"/>
      <c r="AN251" s="228"/>
      <c r="AO251" s="228"/>
      <c r="AP251" s="228"/>
      <c r="AQ251" s="228"/>
      <c r="AR251" s="228"/>
      <c r="AS251" s="348"/>
      <c r="AT251" s="264">
        <f t="shared" si="174"/>
        <v>0</v>
      </c>
      <c r="AU251" s="259"/>
      <c r="AV251" s="265">
        <f t="shared" ref="AV251:AV265" si="201">AK251*$AK$7+AL251*$AL$7+AM251*$AM$7+SUM(AN251:AR251)*(1+Gewinn)*(1+SicherheitAngebot)+AT251/Zuschläge_IBN+AT251</f>
        <v>0</v>
      </c>
      <c r="AX251" s="265">
        <f>U251+AV251</f>
        <v>0</v>
      </c>
      <c r="AZ251" s="492">
        <f t="shared" ref="AZ251:AZ265" si="202">U251/(1+SicherheitAngebot)*(1+Sicherheit)</f>
        <v>0</v>
      </c>
      <c r="BB251" s="492">
        <f t="shared" ref="BB251:BB265" si="203">AV251/(1+SicherheitAngebot)*(1+Sicherheit)</f>
        <v>0</v>
      </c>
      <c r="BD251" s="265">
        <f>AZ251+BB251</f>
        <v>0</v>
      </c>
      <c r="BE251" s="105"/>
      <c r="BF251" s="105"/>
      <c r="BG251" s="105"/>
      <c r="BH251" s="105"/>
      <c r="BI251" s="105"/>
      <c r="BJ251" s="105"/>
    </row>
    <row r="252" spans="2:62" ht="20.100000000000001" hidden="1" customHeight="1" outlineLevel="1">
      <c r="B252" s="100"/>
      <c r="C252" s="908"/>
      <c r="D252" s="909"/>
      <c r="E252" s="909"/>
      <c r="F252" s="910"/>
      <c r="G252" s="890"/>
      <c r="H252" s="891"/>
      <c r="I252" s="152"/>
      <c r="J252" s="152"/>
      <c r="K252" s="152"/>
      <c r="L252" s="152"/>
      <c r="M252" s="152"/>
      <c r="N252" s="152"/>
      <c r="O252" s="152"/>
      <c r="P252" s="153"/>
      <c r="Q252" s="153"/>
      <c r="R252" s="156">
        <f t="shared" si="197"/>
        <v>0</v>
      </c>
      <c r="S252" s="156">
        <f t="shared" si="198"/>
        <v>0</v>
      </c>
      <c r="U252" s="157">
        <f t="shared" ref="U252:U265" si="204">I252*$I$7+J252*$J$7+K252*$K$7+L252*$L$7+M252*$M$7+N252*$N$7+O252*$O$7+R252+S252</f>
        <v>0</v>
      </c>
      <c r="W252" s="152"/>
      <c r="X252" s="152"/>
      <c r="Y252" s="152"/>
      <c r="Z252" s="152"/>
      <c r="AA252" s="152"/>
      <c r="AB252" s="152"/>
      <c r="AC252" s="347"/>
      <c r="AD252" s="152"/>
      <c r="AE252" s="152"/>
      <c r="AF252" s="152"/>
      <c r="AG252" s="152"/>
      <c r="AH252" s="152"/>
      <c r="AI252" s="152"/>
      <c r="AJ252" s="347"/>
      <c r="AK252" s="152"/>
      <c r="AL252" s="152"/>
      <c r="AM252" s="295"/>
      <c r="AN252" s="228"/>
      <c r="AO252" s="228"/>
      <c r="AP252" s="228"/>
      <c r="AQ252" s="228"/>
      <c r="AR252" s="228"/>
      <c r="AS252" s="348"/>
      <c r="AT252" s="264">
        <f t="shared" si="174"/>
        <v>0</v>
      </c>
      <c r="AU252" s="259"/>
      <c r="AV252" s="265">
        <f t="shared" si="201"/>
        <v>0</v>
      </c>
      <c r="AX252" s="265">
        <f t="shared" ref="AX252:AX265" si="205">U252+AV252</f>
        <v>0</v>
      </c>
      <c r="AZ252" s="492">
        <f t="shared" si="202"/>
        <v>0</v>
      </c>
      <c r="BB252" s="492">
        <f t="shared" si="203"/>
        <v>0</v>
      </c>
      <c r="BD252" s="265">
        <f t="shared" ref="BD252:BD265" si="206">AZ252+BB252</f>
        <v>0</v>
      </c>
      <c r="BE252" s="105"/>
      <c r="BF252" s="105"/>
      <c r="BG252" s="105"/>
      <c r="BH252" s="105"/>
      <c r="BI252" s="105"/>
      <c r="BJ252" s="105"/>
    </row>
    <row r="253" spans="2:62" ht="20.100000000000001" hidden="1" customHeight="1" outlineLevel="1">
      <c r="B253" s="100"/>
      <c r="C253" s="908"/>
      <c r="D253" s="909"/>
      <c r="E253" s="909"/>
      <c r="F253" s="910"/>
      <c r="G253" s="890"/>
      <c r="H253" s="891"/>
      <c r="I253" s="152"/>
      <c r="J253" s="152"/>
      <c r="K253" s="152"/>
      <c r="L253" s="152"/>
      <c r="M253" s="152"/>
      <c r="N253" s="152"/>
      <c r="O253" s="152"/>
      <c r="P253" s="153"/>
      <c r="Q253" s="153"/>
      <c r="R253" s="156">
        <f t="shared" si="197"/>
        <v>0</v>
      </c>
      <c r="S253" s="156">
        <f t="shared" si="198"/>
        <v>0</v>
      </c>
      <c r="U253" s="157">
        <f t="shared" si="204"/>
        <v>0</v>
      </c>
      <c r="W253" s="152"/>
      <c r="X253" s="152"/>
      <c r="Y253" s="152"/>
      <c r="Z253" s="152"/>
      <c r="AA253" s="152"/>
      <c r="AB253" s="152"/>
      <c r="AC253" s="347"/>
      <c r="AD253" s="152"/>
      <c r="AE253" s="152"/>
      <c r="AF253" s="152"/>
      <c r="AG253" s="152"/>
      <c r="AH253" s="152"/>
      <c r="AI253" s="152"/>
      <c r="AJ253" s="347"/>
      <c r="AK253" s="152"/>
      <c r="AL253" s="152"/>
      <c r="AM253" s="295"/>
      <c r="AN253" s="228"/>
      <c r="AO253" s="228"/>
      <c r="AP253" s="228"/>
      <c r="AQ253" s="228"/>
      <c r="AR253" s="228"/>
      <c r="AS253" s="348"/>
      <c r="AT253" s="264">
        <f t="shared" si="174"/>
        <v>0</v>
      </c>
      <c r="AU253" s="259"/>
      <c r="AV253" s="265">
        <f t="shared" si="201"/>
        <v>0</v>
      </c>
      <c r="AX253" s="265">
        <f t="shared" si="205"/>
        <v>0</v>
      </c>
      <c r="AZ253" s="492">
        <f t="shared" si="202"/>
        <v>0</v>
      </c>
      <c r="BB253" s="492">
        <f t="shared" si="203"/>
        <v>0</v>
      </c>
      <c r="BD253" s="265">
        <f t="shared" si="206"/>
        <v>0</v>
      </c>
      <c r="BE253" s="105"/>
      <c r="BF253" s="105"/>
      <c r="BG253" s="105"/>
      <c r="BH253" s="105"/>
      <c r="BI253" s="105"/>
      <c r="BJ253" s="105"/>
    </row>
    <row r="254" spans="2:62" ht="20.100000000000001" hidden="1" customHeight="1" outlineLevel="1">
      <c r="B254" s="100"/>
      <c r="C254" s="908"/>
      <c r="D254" s="909"/>
      <c r="E254" s="909"/>
      <c r="F254" s="910"/>
      <c r="G254" s="890"/>
      <c r="H254" s="891"/>
      <c r="I254" s="152"/>
      <c r="J254" s="152"/>
      <c r="K254" s="152"/>
      <c r="L254" s="152"/>
      <c r="M254" s="152"/>
      <c r="N254" s="152"/>
      <c r="O254" s="152"/>
      <c r="P254" s="153"/>
      <c r="Q254" s="153"/>
      <c r="R254" s="156">
        <f t="shared" si="197"/>
        <v>0</v>
      </c>
      <c r="S254" s="156">
        <f t="shared" si="198"/>
        <v>0</v>
      </c>
      <c r="U254" s="157">
        <f t="shared" si="204"/>
        <v>0</v>
      </c>
      <c r="W254" s="152"/>
      <c r="X254" s="152"/>
      <c r="Y254" s="152"/>
      <c r="Z254" s="152"/>
      <c r="AA254" s="152"/>
      <c r="AB254" s="152"/>
      <c r="AC254" s="347"/>
      <c r="AD254" s="152"/>
      <c r="AE254" s="152"/>
      <c r="AF254" s="152"/>
      <c r="AG254" s="152"/>
      <c r="AH254" s="152"/>
      <c r="AI254" s="152"/>
      <c r="AJ254" s="347"/>
      <c r="AK254" s="152"/>
      <c r="AL254" s="152"/>
      <c r="AM254" s="295"/>
      <c r="AN254" s="228"/>
      <c r="AO254" s="228"/>
      <c r="AP254" s="228"/>
      <c r="AQ254" s="228"/>
      <c r="AR254" s="228"/>
      <c r="AS254" s="348"/>
      <c r="AT254" s="264">
        <f t="shared" si="174"/>
        <v>0</v>
      </c>
      <c r="AU254" s="259"/>
      <c r="AV254" s="265">
        <f t="shared" si="201"/>
        <v>0</v>
      </c>
      <c r="AX254" s="265">
        <f t="shared" si="205"/>
        <v>0</v>
      </c>
      <c r="AZ254" s="492">
        <f t="shared" si="202"/>
        <v>0</v>
      </c>
      <c r="BB254" s="492">
        <f t="shared" si="203"/>
        <v>0</v>
      </c>
      <c r="BD254" s="265">
        <f t="shared" si="206"/>
        <v>0</v>
      </c>
      <c r="BE254" s="105"/>
      <c r="BF254" s="105"/>
      <c r="BG254" s="105"/>
      <c r="BH254" s="105"/>
      <c r="BI254" s="105"/>
      <c r="BJ254" s="105"/>
    </row>
    <row r="255" spans="2:62" ht="20.100000000000001" hidden="1" customHeight="1" outlineLevel="1">
      <c r="B255" s="100"/>
      <c r="C255" s="908"/>
      <c r="D255" s="909"/>
      <c r="E255" s="909"/>
      <c r="F255" s="910"/>
      <c r="G255" s="890"/>
      <c r="H255" s="891"/>
      <c r="I255" s="152"/>
      <c r="J255" s="152"/>
      <c r="K255" s="152"/>
      <c r="L255" s="152"/>
      <c r="M255" s="152"/>
      <c r="N255" s="152"/>
      <c r="O255" s="152"/>
      <c r="P255" s="153"/>
      <c r="Q255" s="153"/>
      <c r="R255" s="156">
        <f t="shared" si="197"/>
        <v>0</v>
      </c>
      <c r="S255" s="156">
        <f t="shared" si="198"/>
        <v>0</v>
      </c>
      <c r="U255" s="157">
        <f t="shared" si="204"/>
        <v>0</v>
      </c>
      <c r="W255" s="152"/>
      <c r="X255" s="152"/>
      <c r="Y255" s="152"/>
      <c r="Z255" s="152"/>
      <c r="AA255" s="152"/>
      <c r="AB255" s="152"/>
      <c r="AC255" s="347"/>
      <c r="AD255" s="152"/>
      <c r="AE255" s="152"/>
      <c r="AF255" s="152"/>
      <c r="AG255" s="152"/>
      <c r="AH255" s="152"/>
      <c r="AI255" s="152"/>
      <c r="AJ255" s="347"/>
      <c r="AK255" s="152"/>
      <c r="AL255" s="152"/>
      <c r="AM255" s="295"/>
      <c r="AN255" s="228"/>
      <c r="AO255" s="228"/>
      <c r="AP255" s="228"/>
      <c r="AQ255" s="228"/>
      <c r="AR255" s="228"/>
      <c r="AS255" s="348"/>
      <c r="AT255" s="264">
        <f t="shared" si="174"/>
        <v>0</v>
      </c>
      <c r="AU255" s="259"/>
      <c r="AV255" s="265">
        <f t="shared" si="201"/>
        <v>0</v>
      </c>
      <c r="AX255" s="265">
        <f t="shared" si="205"/>
        <v>0</v>
      </c>
      <c r="AZ255" s="492">
        <f t="shared" si="202"/>
        <v>0</v>
      </c>
      <c r="BB255" s="492">
        <f t="shared" si="203"/>
        <v>0</v>
      </c>
      <c r="BD255" s="265">
        <f t="shared" si="206"/>
        <v>0</v>
      </c>
      <c r="BE255" s="105"/>
      <c r="BF255" s="105"/>
      <c r="BG255" s="105"/>
      <c r="BH255" s="105"/>
      <c r="BI255" s="105"/>
      <c r="BJ255" s="105"/>
    </row>
    <row r="256" spans="2:62" ht="20.100000000000001" hidden="1" customHeight="1" outlineLevel="1">
      <c r="B256" s="100"/>
      <c r="C256" s="908"/>
      <c r="D256" s="909"/>
      <c r="E256" s="909"/>
      <c r="F256" s="910"/>
      <c r="G256" s="890"/>
      <c r="H256" s="891"/>
      <c r="I256" s="152"/>
      <c r="J256" s="152"/>
      <c r="K256" s="152"/>
      <c r="L256" s="152"/>
      <c r="M256" s="152"/>
      <c r="N256" s="152"/>
      <c r="O256" s="152"/>
      <c r="P256" s="153"/>
      <c r="Q256" s="153"/>
      <c r="R256" s="156">
        <f t="shared" si="197"/>
        <v>0</v>
      </c>
      <c r="S256" s="156">
        <f t="shared" si="198"/>
        <v>0</v>
      </c>
      <c r="U256" s="157">
        <f t="shared" si="204"/>
        <v>0</v>
      </c>
      <c r="W256" s="152"/>
      <c r="X256" s="152"/>
      <c r="Y256" s="152"/>
      <c r="Z256" s="152"/>
      <c r="AA256" s="152"/>
      <c r="AB256" s="152"/>
      <c r="AC256" s="347"/>
      <c r="AD256" s="152"/>
      <c r="AE256" s="152"/>
      <c r="AF256" s="152"/>
      <c r="AG256" s="152"/>
      <c r="AH256" s="152"/>
      <c r="AI256" s="152"/>
      <c r="AJ256" s="347"/>
      <c r="AK256" s="152"/>
      <c r="AL256" s="152"/>
      <c r="AM256" s="295"/>
      <c r="AN256" s="228"/>
      <c r="AO256" s="228"/>
      <c r="AP256" s="228"/>
      <c r="AQ256" s="228"/>
      <c r="AR256" s="228"/>
      <c r="AS256" s="348"/>
      <c r="AT256" s="264">
        <f t="shared" si="174"/>
        <v>0</v>
      </c>
      <c r="AU256" s="259"/>
      <c r="AV256" s="265">
        <f t="shared" si="201"/>
        <v>0</v>
      </c>
      <c r="AX256" s="265">
        <f t="shared" si="205"/>
        <v>0</v>
      </c>
      <c r="AZ256" s="492">
        <f t="shared" si="202"/>
        <v>0</v>
      </c>
      <c r="BB256" s="492">
        <f t="shared" si="203"/>
        <v>0</v>
      </c>
      <c r="BD256" s="265">
        <f t="shared" si="206"/>
        <v>0</v>
      </c>
      <c r="BE256" s="105"/>
      <c r="BF256" s="105"/>
      <c r="BG256" s="105"/>
      <c r="BH256" s="105"/>
      <c r="BI256" s="105"/>
      <c r="BJ256" s="105"/>
    </row>
    <row r="257" spans="2:62" ht="20.100000000000001" hidden="1" customHeight="1" outlineLevel="1">
      <c r="B257" s="100"/>
      <c r="C257" s="908"/>
      <c r="D257" s="909"/>
      <c r="E257" s="909"/>
      <c r="F257" s="910"/>
      <c r="G257" s="890"/>
      <c r="H257" s="891"/>
      <c r="I257" s="152"/>
      <c r="J257" s="152"/>
      <c r="K257" s="152"/>
      <c r="L257" s="152"/>
      <c r="M257" s="152"/>
      <c r="N257" s="152"/>
      <c r="O257" s="152"/>
      <c r="P257" s="153"/>
      <c r="Q257" s="153"/>
      <c r="R257" s="156">
        <f t="shared" si="197"/>
        <v>0</v>
      </c>
      <c r="S257" s="156">
        <f t="shared" si="198"/>
        <v>0</v>
      </c>
      <c r="U257" s="157">
        <f t="shared" si="204"/>
        <v>0</v>
      </c>
      <c r="W257" s="152"/>
      <c r="X257" s="152"/>
      <c r="Y257" s="152"/>
      <c r="Z257" s="152"/>
      <c r="AA257" s="152"/>
      <c r="AB257" s="152"/>
      <c r="AC257" s="347"/>
      <c r="AD257" s="152"/>
      <c r="AE257" s="152"/>
      <c r="AF257" s="152"/>
      <c r="AG257" s="152"/>
      <c r="AH257" s="152"/>
      <c r="AI257" s="152"/>
      <c r="AJ257" s="347"/>
      <c r="AK257" s="152"/>
      <c r="AL257" s="152"/>
      <c r="AM257" s="295"/>
      <c r="AN257" s="228"/>
      <c r="AO257" s="228"/>
      <c r="AP257" s="228"/>
      <c r="AQ257" s="228"/>
      <c r="AR257" s="228"/>
      <c r="AS257" s="348"/>
      <c r="AT257" s="264">
        <f t="shared" si="174"/>
        <v>0</v>
      </c>
      <c r="AU257" s="259"/>
      <c r="AV257" s="265">
        <f t="shared" si="201"/>
        <v>0</v>
      </c>
      <c r="AX257" s="265">
        <f t="shared" si="205"/>
        <v>0</v>
      </c>
      <c r="AZ257" s="492">
        <f t="shared" si="202"/>
        <v>0</v>
      </c>
      <c r="BB257" s="492">
        <f t="shared" si="203"/>
        <v>0</v>
      </c>
      <c r="BD257" s="265">
        <f t="shared" si="206"/>
        <v>0</v>
      </c>
      <c r="BE257" s="105"/>
      <c r="BF257" s="105"/>
      <c r="BG257" s="105"/>
      <c r="BH257" s="105"/>
      <c r="BI257" s="105"/>
      <c r="BJ257" s="105"/>
    </row>
    <row r="258" spans="2:62" ht="20.100000000000001" hidden="1" customHeight="1" outlineLevel="1">
      <c r="B258" s="100"/>
      <c r="C258" s="908"/>
      <c r="D258" s="909"/>
      <c r="E258" s="909"/>
      <c r="F258" s="910"/>
      <c r="G258" s="890"/>
      <c r="H258" s="891"/>
      <c r="I258" s="152"/>
      <c r="J258" s="152"/>
      <c r="K258" s="152"/>
      <c r="L258" s="152"/>
      <c r="M258" s="152"/>
      <c r="N258" s="152"/>
      <c r="O258" s="152"/>
      <c r="P258" s="153"/>
      <c r="Q258" s="153"/>
      <c r="R258" s="156">
        <f t="shared" si="197"/>
        <v>0</v>
      </c>
      <c r="S258" s="156">
        <f t="shared" si="198"/>
        <v>0</v>
      </c>
      <c r="U258" s="157">
        <f t="shared" si="204"/>
        <v>0</v>
      </c>
      <c r="W258" s="152"/>
      <c r="X258" s="152"/>
      <c r="Y258" s="152"/>
      <c r="Z258" s="152"/>
      <c r="AA258" s="152"/>
      <c r="AB258" s="152"/>
      <c r="AC258" s="347"/>
      <c r="AD258" s="152"/>
      <c r="AE258" s="152"/>
      <c r="AF258" s="152"/>
      <c r="AG258" s="152"/>
      <c r="AH258" s="152"/>
      <c r="AI258" s="152"/>
      <c r="AJ258" s="347"/>
      <c r="AK258" s="152"/>
      <c r="AL258" s="152"/>
      <c r="AM258" s="295"/>
      <c r="AN258" s="228"/>
      <c r="AO258" s="228"/>
      <c r="AP258" s="228"/>
      <c r="AQ258" s="228"/>
      <c r="AR258" s="228"/>
      <c r="AS258" s="348"/>
      <c r="AT258" s="264">
        <f t="shared" si="174"/>
        <v>0</v>
      </c>
      <c r="AU258" s="259"/>
      <c r="AV258" s="265">
        <f t="shared" si="201"/>
        <v>0</v>
      </c>
      <c r="AX258" s="265">
        <f t="shared" si="205"/>
        <v>0</v>
      </c>
      <c r="AZ258" s="492">
        <f t="shared" si="202"/>
        <v>0</v>
      </c>
      <c r="BB258" s="492">
        <f t="shared" si="203"/>
        <v>0</v>
      </c>
      <c r="BD258" s="265">
        <f t="shared" si="206"/>
        <v>0</v>
      </c>
      <c r="BE258" s="105"/>
      <c r="BF258" s="105"/>
      <c r="BG258" s="105"/>
      <c r="BH258" s="105"/>
      <c r="BI258" s="105"/>
      <c r="BJ258" s="105"/>
    </row>
    <row r="259" spans="2:62" ht="20.100000000000001" hidden="1" customHeight="1" outlineLevel="1">
      <c r="B259" s="100"/>
      <c r="C259" s="908"/>
      <c r="D259" s="909"/>
      <c r="E259" s="909"/>
      <c r="F259" s="910"/>
      <c r="G259" s="890"/>
      <c r="H259" s="891"/>
      <c r="I259" s="152"/>
      <c r="J259" s="152"/>
      <c r="K259" s="152"/>
      <c r="L259" s="152"/>
      <c r="M259" s="152"/>
      <c r="N259" s="152"/>
      <c r="O259" s="152"/>
      <c r="P259" s="153"/>
      <c r="Q259" s="153"/>
      <c r="R259" s="156">
        <f t="shared" si="197"/>
        <v>0</v>
      </c>
      <c r="S259" s="156">
        <f t="shared" si="198"/>
        <v>0</v>
      </c>
      <c r="U259" s="157">
        <f t="shared" si="204"/>
        <v>0</v>
      </c>
      <c r="W259" s="152"/>
      <c r="X259" s="152"/>
      <c r="Y259" s="152"/>
      <c r="Z259" s="152"/>
      <c r="AA259" s="152"/>
      <c r="AB259" s="152"/>
      <c r="AC259" s="347"/>
      <c r="AD259" s="152"/>
      <c r="AE259" s="152"/>
      <c r="AF259" s="152"/>
      <c r="AG259" s="152"/>
      <c r="AH259" s="152"/>
      <c r="AI259" s="152"/>
      <c r="AJ259" s="347"/>
      <c r="AK259" s="152"/>
      <c r="AL259" s="152"/>
      <c r="AM259" s="295"/>
      <c r="AN259" s="228"/>
      <c r="AO259" s="228"/>
      <c r="AP259" s="228"/>
      <c r="AQ259" s="228"/>
      <c r="AR259" s="228"/>
      <c r="AS259" s="348"/>
      <c r="AT259" s="264">
        <f t="shared" si="174"/>
        <v>0</v>
      </c>
      <c r="AU259" s="259"/>
      <c r="AV259" s="265">
        <f t="shared" si="201"/>
        <v>0</v>
      </c>
      <c r="AX259" s="265">
        <f t="shared" si="205"/>
        <v>0</v>
      </c>
      <c r="AZ259" s="492">
        <f t="shared" si="202"/>
        <v>0</v>
      </c>
      <c r="BB259" s="492">
        <f t="shared" si="203"/>
        <v>0</v>
      </c>
      <c r="BD259" s="265">
        <f t="shared" si="206"/>
        <v>0</v>
      </c>
      <c r="BE259" s="105"/>
      <c r="BF259" s="105"/>
      <c r="BG259" s="105"/>
      <c r="BH259" s="105"/>
      <c r="BI259" s="105"/>
      <c r="BJ259" s="105"/>
    </row>
    <row r="260" spans="2:62" ht="20.100000000000001" hidden="1" customHeight="1" outlineLevel="1">
      <c r="B260" s="100"/>
      <c r="C260" s="908"/>
      <c r="D260" s="909"/>
      <c r="E260" s="909"/>
      <c r="F260" s="910"/>
      <c r="G260" s="890"/>
      <c r="H260" s="891"/>
      <c r="I260" s="152"/>
      <c r="J260" s="152"/>
      <c r="K260" s="152"/>
      <c r="L260" s="152"/>
      <c r="M260" s="152"/>
      <c r="N260" s="152"/>
      <c r="O260" s="152"/>
      <c r="P260" s="153"/>
      <c r="Q260" s="153"/>
      <c r="R260" s="156">
        <f t="shared" si="197"/>
        <v>0</v>
      </c>
      <c r="S260" s="156">
        <f t="shared" si="198"/>
        <v>0</v>
      </c>
      <c r="U260" s="157">
        <f t="shared" si="204"/>
        <v>0</v>
      </c>
      <c r="W260" s="152"/>
      <c r="X260" s="152"/>
      <c r="Y260" s="152"/>
      <c r="Z260" s="152"/>
      <c r="AA260" s="152"/>
      <c r="AB260" s="152"/>
      <c r="AC260" s="347"/>
      <c r="AD260" s="152"/>
      <c r="AE260" s="152"/>
      <c r="AF260" s="152"/>
      <c r="AG260" s="152"/>
      <c r="AH260" s="152"/>
      <c r="AI260" s="152"/>
      <c r="AJ260" s="347"/>
      <c r="AK260" s="152"/>
      <c r="AL260" s="152"/>
      <c r="AM260" s="295"/>
      <c r="AN260" s="228"/>
      <c r="AO260" s="228"/>
      <c r="AP260" s="228"/>
      <c r="AQ260" s="228"/>
      <c r="AR260" s="228"/>
      <c r="AS260" s="348"/>
      <c r="AT260" s="264">
        <f t="shared" si="174"/>
        <v>0</v>
      </c>
      <c r="AU260" s="259"/>
      <c r="AV260" s="265">
        <f t="shared" si="201"/>
        <v>0</v>
      </c>
      <c r="AX260" s="265">
        <f t="shared" si="205"/>
        <v>0</v>
      </c>
      <c r="AZ260" s="492">
        <f t="shared" si="202"/>
        <v>0</v>
      </c>
      <c r="BB260" s="492">
        <f t="shared" si="203"/>
        <v>0</v>
      </c>
      <c r="BD260" s="265">
        <f t="shared" si="206"/>
        <v>0</v>
      </c>
      <c r="BE260" s="105"/>
      <c r="BF260" s="105"/>
      <c r="BG260" s="105"/>
      <c r="BH260" s="105"/>
      <c r="BI260" s="105"/>
      <c r="BJ260" s="105"/>
    </row>
    <row r="261" spans="2:62" ht="20.100000000000001" hidden="1" customHeight="1" outlineLevel="1">
      <c r="B261" s="100"/>
      <c r="C261" s="908"/>
      <c r="D261" s="909"/>
      <c r="E261" s="909"/>
      <c r="F261" s="910"/>
      <c r="G261" s="890"/>
      <c r="H261" s="891"/>
      <c r="I261" s="152"/>
      <c r="J261" s="152"/>
      <c r="K261" s="152"/>
      <c r="L261" s="152"/>
      <c r="M261" s="152"/>
      <c r="N261" s="152"/>
      <c r="O261" s="152"/>
      <c r="P261" s="153"/>
      <c r="Q261" s="153"/>
      <c r="R261" s="156">
        <f t="shared" si="197"/>
        <v>0</v>
      </c>
      <c r="S261" s="156">
        <f t="shared" si="198"/>
        <v>0</v>
      </c>
      <c r="U261" s="157">
        <f t="shared" si="204"/>
        <v>0</v>
      </c>
      <c r="W261" s="152"/>
      <c r="X261" s="152"/>
      <c r="Y261" s="152"/>
      <c r="Z261" s="152"/>
      <c r="AA261" s="152"/>
      <c r="AB261" s="152"/>
      <c r="AC261" s="347"/>
      <c r="AD261" s="152"/>
      <c r="AE261" s="152"/>
      <c r="AF261" s="152"/>
      <c r="AG261" s="152"/>
      <c r="AH261" s="152"/>
      <c r="AI261" s="152"/>
      <c r="AJ261" s="347"/>
      <c r="AK261" s="152"/>
      <c r="AL261" s="152"/>
      <c r="AM261" s="295"/>
      <c r="AN261" s="228"/>
      <c r="AO261" s="228"/>
      <c r="AP261" s="228"/>
      <c r="AQ261" s="228"/>
      <c r="AR261" s="228"/>
      <c r="AS261" s="348"/>
      <c r="AT261" s="264">
        <f t="shared" si="174"/>
        <v>0</v>
      </c>
      <c r="AU261" s="259"/>
      <c r="AV261" s="265">
        <f t="shared" si="201"/>
        <v>0</v>
      </c>
      <c r="AX261" s="265">
        <f t="shared" si="205"/>
        <v>0</v>
      </c>
      <c r="AZ261" s="492">
        <f t="shared" si="202"/>
        <v>0</v>
      </c>
      <c r="BB261" s="492">
        <f t="shared" si="203"/>
        <v>0</v>
      </c>
      <c r="BD261" s="265">
        <f t="shared" si="206"/>
        <v>0</v>
      </c>
      <c r="BE261" s="105"/>
      <c r="BF261" s="105"/>
      <c r="BG261" s="105"/>
      <c r="BH261" s="105"/>
      <c r="BI261" s="105"/>
      <c r="BJ261" s="105"/>
    </row>
    <row r="262" spans="2:62" ht="20.100000000000001" hidden="1" customHeight="1" outlineLevel="1">
      <c r="B262" s="100"/>
      <c r="C262" s="908"/>
      <c r="D262" s="909"/>
      <c r="E262" s="909"/>
      <c r="F262" s="910"/>
      <c r="G262" s="890"/>
      <c r="H262" s="891"/>
      <c r="I262" s="152"/>
      <c r="J262" s="152"/>
      <c r="K262" s="152"/>
      <c r="L262" s="152"/>
      <c r="M262" s="152"/>
      <c r="N262" s="152"/>
      <c r="O262" s="152"/>
      <c r="P262" s="153"/>
      <c r="Q262" s="153"/>
      <c r="R262" s="156">
        <f t="shared" si="197"/>
        <v>0</v>
      </c>
      <c r="S262" s="156">
        <f t="shared" si="198"/>
        <v>0</v>
      </c>
      <c r="U262" s="157">
        <f t="shared" si="204"/>
        <v>0</v>
      </c>
      <c r="W262" s="152"/>
      <c r="X262" s="152"/>
      <c r="Y262" s="152"/>
      <c r="Z262" s="152"/>
      <c r="AA262" s="152"/>
      <c r="AB262" s="152"/>
      <c r="AC262" s="347"/>
      <c r="AD262" s="152"/>
      <c r="AE262" s="152"/>
      <c r="AF262" s="152"/>
      <c r="AG262" s="152"/>
      <c r="AH262" s="152"/>
      <c r="AI262" s="152"/>
      <c r="AJ262" s="347"/>
      <c r="AK262" s="152"/>
      <c r="AL262" s="152"/>
      <c r="AM262" s="295"/>
      <c r="AN262" s="228"/>
      <c r="AO262" s="228"/>
      <c r="AP262" s="228"/>
      <c r="AQ262" s="228"/>
      <c r="AR262" s="228"/>
      <c r="AS262" s="348"/>
      <c r="AT262" s="264">
        <f t="shared" si="174"/>
        <v>0</v>
      </c>
      <c r="AU262" s="259"/>
      <c r="AV262" s="265">
        <f t="shared" si="201"/>
        <v>0</v>
      </c>
      <c r="AX262" s="265">
        <f t="shared" si="205"/>
        <v>0</v>
      </c>
      <c r="AZ262" s="492">
        <f t="shared" si="202"/>
        <v>0</v>
      </c>
      <c r="BB262" s="492">
        <f t="shared" si="203"/>
        <v>0</v>
      </c>
      <c r="BD262" s="265">
        <f t="shared" si="206"/>
        <v>0</v>
      </c>
      <c r="BE262" s="105"/>
      <c r="BF262" s="105"/>
      <c r="BG262" s="105"/>
      <c r="BH262" s="105"/>
      <c r="BI262" s="105"/>
      <c r="BJ262" s="105"/>
    </row>
    <row r="263" spans="2:62" ht="20.100000000000001" hidden="1" customHeight="1" outlineLevel="1">
      <c r="B263" s="100"/>
      <c r="C263" s="908"/>
      <c r="D263" s="909"/>
      <c r="E263" s="909"/>
      <c r="F263" s="910"/>
      <c r="G263" s="890"/>
      <c r="H263" s="891"/>
      <c r="I263" s="152"/>
      <c r="J263" s="152"/>
      <c r="K263" s="152"/>
      <c r="L263" s="152"/>
      <c r="M263" s="152"/>
      <c r="N263" s="152"/>
      <c r="O263" s="152"/>
      <c r="P263" s="153"/>
      <c r="Q263" s="153"/>
      <c r="R263" s="156">
        <f t="shared" si="197"/>
        <v>0</v>
      </c>
      <c r="S263" s="156">
        <f t="shared" si="198"/>
        <v>0</v>
      </c>
      <c r="U263" s="157">
        <f t="shared" si="204"/>
        <v>0</v>
      </c>
      <c r="W263" s="152"/>
      <c r="X263" s="152"/>
      <c r="Y263" s="152"/>
      <c r="Z263" s="152"/>
      <c r="AA263" s="152"/>
      <c r="AB263" s="152"/>
      <c r="AC263" s="347"/>
      <c r="AD263" s="152"/>
      <c r="AE263" s="152"/>
      <c r="AF263" s="152"/>
      <c r="AG263" s="152"/>
      <c r="AH263" s="152"/>
      <c r="AI263" s="152"/>
      <c r="AJ263" s="347"/>
      <c r="AK263" s="152"/>
      <c r="AL263" s="152"/>
      <c r="AM263" s="295"/>
      <c r="AN263" s="228"/>
      <c r="AO263" s="228"/>
      <c r="AP263" s="228"/>
      <c r="AQ263" s="228"/>
      <c r="AR263" s="228"/>
      <c r="AS263" s="348"/>
      <c r="AT263" s="264">
        <f t="shared" si="174"/>
        <v>0</v>
      </c>
      <c r="AU263" s="259"/>
      <c r="AV263" s="265">
        <f t="shared" si="201"/>
        <v>0</v>
      </c>
      <c r="AX263" s="265">
        <f t="shared" si="205"/>
        <v>0</v>
      </c>
      <c r="AZ263" s="492">
        <f t="shared" si="202"/>
        <v>0</v>
      </c>
      <c r="BB263" s="492">
        <f t="shared" si="203"/>
        <v>0</v>
      </c>
      <c r="BD263" s="265">
        <f t="shared" si="206"/>
        <v>0</v>
      </c>
      <c r="BE263" s="105"/>
      <c r="BF263" s="105"/>
      <c r="BG263" s="105"/>
      <c r="BH263" s="105"/>
      <c r="BI263" s="105"/>
      <c r="BJ263" s="105"/>
    </row>
    <row r="264" spans="2:62" ht="20.100000000000001" hidden="1" customHeight="1" outlineLevel="1">
      <c r="B264" s="100"/>
      <c r="C264" s="908"/>
      <c r="D264" s="909"/>
      <c r="E264" s="909"/>
      <c r="F264" s="910"/>
      <c r="G264" s="890"/>
      <c r="H264" s="891"/>
      <c r="I264" s="152"/>
      <c r="J264" s="152"/>
      <c r="K264" s="152"/>
      <c r="L264" s="152"/>
      <c r="M264" s="152"/>
      <c r="N264" s="152"/>
      <c r="O264" s="152"/>
      <c r="P264" s="153"/>
      <c r="Q264" s="153"/>
      <c r="R264" s="156">
        <f t="shared" si="197"/>
        <v>0</v>
      </c>
      <c r="S264" s="156">
        <f t="shared" si="198"/>
        <v>0</v>
      </c>
      <c r="U264" s="157">
        <f t="shared" si="204"/>
        <v>0</v>
      </c>
      <c r="W264" s="152"/>
      <c r="X264" s="152"/>
      <c r="Y264" s="152"/>
      <c r="Z264" s="152"/>
      <c r="AA264" s="152"/>
      <c r="AB264" s="152"/>
      <c r="AC264" s="347"/>
      <c r="AD264" s="152"/>
      <c r="AE264" s="152"/>
      <c r="AF264" s="152"/>
      <c r="AG264" s="152"/>
      <c r="AH264" s="152"/>
      <c r="AI264" s="152"/>
      <c r="AJ264" s="347"/>
      <c r="AK264" s="152"/>
      <c r="AL264" s="152"/>
      <c r="AM264" s="295"/>
      <c r="AN264" s="228"/>
      <c r="AO264" s="228"/>
      <c r="AP264" s="228"/>
      <c r="AQ264" s="228"/>
      <c r="AR264" s="228"/>
      <c r="AS264" s="348"/>
      <c r="AT264" s="264">
        <f t="shared" si="174"/>
        <v>0</v>
      </c>
      <c r="AU264" s="259"/>
      <c r="AV264" s="265">
        <f t="shared" si="201"/>
        <v>0</v>
      </c>
      <c r="AX264" s="265">
        <f t="shared" si="205"/>
        <v>0</v>
      </c>
      <c r="AZ264" s="492">
        <f t="shared" si="202"/>
        <v>0</v>
      </c>
      <c r="BB264" s="492">
        <f t="shared" si="203"/>
        <v>0</v>
      </c>
      <c r="BD264" s="265">
        <f t="shared" si="206"/>
        <v>0</v>
      </c>
      <c r="BE264" s="105"/>
      <c r="BF264" s="105"/>
      <c r="BG264" s="105"/>
      <c r="BH264" s="105"/>
      <c r="BI264" s="105"/>
      <c r="BJ264" s="105"/>
    </row>
    <row r="265" spans="2:62" ht="20.100000000000001" hidden="1" customHeight="1" outlineLevel="1">
      <c r="B265" s="100"/>
      <c r="C265" s="908"/>
      <c r="D265" s="909"/>
      <c r="E265" s="909"/>
      <c r="F265" s="910"/>
      <c r="G265" s="890"/>
      <c r="H265" s="891"/>
      <c r="I265" s="152"/>
      <c r="J265" s="152"/>
      <c r="K265" s="152"/>
      <c r="L265" s="152"/>
      <c r="M265" s="152"/>
      <c r="N265" s="152"/>
      <c r="O265" s="152"/>
      <c r="P265" s="153"/>
      <c r="Q265" s="153"/>
      <c r="R265" s="156">
        <f t="shared" si="197"/>
        <v>0</v>
      </c>
      <c r="S265" s="156">
        <f t="shared" si="198"/>
        <v>0</v>
      </c>
      <c r="U265" s="157">
        <f t="shared" si="204"/>
        <v>0</v>
      </c>
      <c r="W265" s="152"/>
      <c r="X265" s="152"/>
      <c r="Y265" s="152"/>
      <c r="Z265" s="152"/>
      <c r="AA265" s="152"/>
      <c r="AB265" s="152"/>
      <c r="AC265" s="347"/>
      <c r="AD265" s="152"/>
      <c r="AE265" s="152"/>
      <c r="AF265" s="152"/>
      <c r="AG265" s="152"/>
      <c r="AH265" s="152"/>
      <c r="AI265" s="152"/>
      <c r="AJ265" s="347"/>
      <c r="AK265" s="152"/>
      <c r="AL265" s="152"/>
      <c r="AM265" s="295"/>
      <c r="AN265" s="228"/>
      <c r="AO265" s="228"/>
      <c r="AP265" s="228"/>
      <c r="AQ265" s="228"/>
      <c r="AR265" s="228"/>
      <c r="AS265" s="348"/>
      <c r="AT265" s="264">
        <f t="shared" si="174"/>
        <v>0</v>
      </c>
      <c r="AU265" s="259"/>
      <c r="AV265" s="265">
        <f t="shared" si="201"/>
        <v>0</v>
      </c>
      <c r="AX265" s="265">
        <f t="shared" si="205"/>
        <v>0</v>
      </c>
      <c r="AZ265" s="492">
        <f t="shared" si="202"/>
        <v>0</v>
      </c>
      <c r="BB265" s="492">
        <f t="shared" si="203"/>
        <v>0</v>
      </c>
      <c r="BD265" s="265">
        <f t="shared" si="206"/>
        <v>0</v>
      </c>
      <c r="BE265" s="105"/>
      <c r="BF265" s="105"/>
      <c r="BG265" s="105"/>
      <c r="BH265" s="105"/>
      <c r="BI265" s="105"/>
      <c r="BJ265" s="105"/>
    </row>
    <row r="266" spans="2:62" ht="9.9499999999999993" hidden="1" customHeight="1" outlineLevel="1">
      <c r="B266" s="101"/>
      <c r="C266" s="208"/>
      <c r="D266" s="208"/>
      <c r="E266" s="208"/>
      <c r="F266" s="208"/>
      <c r="G266" s="237"/>
      <c r="H266" s="207"/>
      <c r="I266" s="257"/>
      <c r="J266" s="257"/>
      <c r="K266" s="257"/>
      <c r="L266" s="257"/>
      <c r="M266" s="257"/>
      <c r="N266" s="257"/>
      <c r="O266" s="257"/>
      <c r="P266" s="256"/>
      <c r="Q266" s="102"/>
      <c r="R266" s="102"/>
      <c r="S266" s="102"/>
      <c r="U266" s="98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Z266" s="493"/>
      <c r="BE266" s="105"/>
      <c r="BF266" s="105"/>
      <c r="BG266" s="105"/>
      <c r="BH266" s="105"/>
      <c r="BI266" s="105"/>
      <c r="BJ266" s="105"/>
    </row>
    <row r="267" spans="2:62" ht="20.100000000000001" customHeight="1" collapsed="1">
      <c r="B267" s="8">
        <f>B250+1</f>
        <v>16</v>
      </c>
      <c r="C267" s="916"/>
      <c r="D267" s="917"/>
      <c r="E267" s="917"/>
      <c r="F267" s="918"/>
      <c r="G267" s="429"/>
      <c r="H267" s="206">
        <v>1</v>
      </c>
      <c r="I267" s="642">
        <f t="shared" ref="I267" si="207">$H267*SUM(I268:I282)</f>
        <v>0</v>
      </c>
      <c r="J267" s="643">
        <f t="shared" ref="J267:O267" si="208">$H267*SUM(J268:J282)</f>
        <v>0</v>
      </c>
      <c r="K267" s="644">
        <f t="shared" si="208"/>
        <v>0</v>
      </c>
      <c r="L267" s="645">
        <f t="shared" si="208"/>
        <v>0</v>
      </c>
      <c r="M267" s="645">
        <f t="shared" si="208"/>
        <v>0</v>
      </c>
      <c r="N267" s="644">
        <f t="shared" si="208"/>
        <v>0</v>
      </c>
      <c r="O267" s="642">
        <f t="shared" si="208"/>
        <v>0</v>
      </c>
      <c r="P267" s="209">
        <f t="shared" ref="P267:Q267" si="209">$H267*SUM(P268:P282)</f>
        <v>0</v>
      </c>
      <c r="Q267" s="210">
        <f t="shared" si="209"/>
        <v>0</v>
      </c>
      <c r="R267" s="136">
        <f t="shared" ref="R267:R282" si="210">P267*(1+Gewinn)*(1+SicherheitAngebot)</f>
        <v>0</v>
      </c>
      <c r="S267" s="137">
        <f t="shared" ref="S267:S282" si="211">Q267*(1+MGKZ)*(1+Gewinn)*(1+SicherheitAngebot)</f>
        <v>0</v>
      </c>
      <c r="U267" s="10">
        <f>I267*$I$7+J267*$J$7+K267*$K$7+L267*$L$7+M267*$M$7+N267*$N$7+O267*$O$7+R267+S267</f>
        <v>0</v>
      </c>
      <c r="W267" s="646">
        <f t="shared" ref="W267:AB267" si="212">$H267*SUM(W268:W282)</f>
        <v>0</v>
      </c>
      <c r="X267" s="647">
        <f t="shared" si="212"/>
        <v>0</v>
      </c>
      <c r="Y267" s="648">
        <f t="shared" si="212"/>
        <v>0</v>
      </c>
      <c r="Z267" s="649">
        <f t="shared" si="212"/>
        <v>0</v>
      </c>
      <c r="AA267" s="648">
        <f t="shared" si="212"/>
        <v>0</v>
      </c>
      <c r="AB267" s="646">
        <f t="shared" si="212"/>
        <v>0</v>
      </c>
      <c r="AC267" s="258"/>
      <c r="AD267" s="646">
        <f t="shared" ref="AD267:AM267" si="213">$H267*SUM(AD268:AD282)</f>
        <v>0</v>
      </c>
      <c r="AE267" s="647">
        <f t="shared" si="213"/>
        <v>0</v>
      </c>
      <c r="AF267" s="648">
        <f t="shared" si="213"/>
        <v>0</v>
      </c>
      <c r="AG267" s="649">
        <f t="shared" si="213"/>
        <v>0</v>
      </c>
      <c r="AH267" s="648">
        <f t="shared" si="213"/>
        <v>0</v>
      </c>
      <c r="AI267" s="646">
        <f t="shared" si="213"/>
        <v>0</v>
      </c>
      <c r="AJ267" s="258"/>
      <c r="AK267" s="653">
        <f t="shared" si="213"/>
        <v>0</v>
      </c>
      <c r="AL267" s="653">
        <f t="shared" si="213"/>
        <v>0</v>
      </c>
      <c r="AM267" s="653">
        <f t="shared" si="213"/>
        <v>0</v>
      </c>
      <c r="AN267" s="227">
        <f>$H267*SUM(AN268:AN282)*(1+Gewinn)*(1+SicherheitAngebot)</f>
        <v>0</v>
      </c>
      <c r="AO267" s="227">
        <f>$H267*SUM(AO268:AO282)*(1+Gewinn)*(1+SicherheitAngebot)</f>
        <v>0</v>
      </c>
      <c r="AP267" s="227">
        <f>$H267*SUM(AP268:AP282)*(1+Gewinn)*(1+SicherheitAngebot)</f>
        <v>0</v>
      </c>
      <c r="AQ267" s="227">
        <f>$H267*SUM(AQ268:AQ282)*(1+Gewinn)*(1+SicherheitAngebot)</f>
        <v>0</v>
      </c>
      <c r="AR267" s="227">
        <f>$H267*SUM(AR268:AR282)*(1+Gewinn)*(1+SicherheitAngebot)</f>
        <v>0</v>
      </c>
      <c r="AS267" s="262"/>
      <c r="AT267" s="263">
        <f t="shared" si="174"/>
        <v>0</v>
      </c>
      <c r="AU267" s="259"/>
      <c r="AV267" s="491">
        <f>AK267*$AK$7+AL267*$AL$7+AM267*$AM$7+SUM(AN267:AR267)+AT267/Zuschläge_IBN+AT267</f>
        <v>0</v>
      </c>
      <c r="AX267" s="685">
        <f>U267+AV267</f>
        <v>0</v>
      </c>
      <c r="AZ267" s="490">
        <f>IF(H267&gt;0,U267/(1+SicherheitAngebot)*(1+Sicherheit),0)</f>
        <v>0</v>
      </c>
      <c r="BB267" s="490">
        <f>IF(H267&gt;0,AV267/(1+SicherheitAngebot)*(1+Sicherheit),0)</f>
        <v>0</v>
      </c>
      <c r="BD267" s="490">
        <f>AZ267+BB267</f>
        <v>0</v>
      </c>
      <c r="BE267" s="105"/>
      <c r="BF267" s="105"/>
      <c r="BG267" s="105"/>
      <c r="BH267" s="105"/>
      <c r="BI267" s="105"/>
      <c r="BJ267" s="105"/>
    </row>
    <row r="268" spans="2:62" ht="20.100000000000001" hidden="1" customHeight="1" outlineLevel="1">
      <c r="B268" s="99"/>
      <c r="C268" s="908"/>
      <c r="D268" s="909"/>
      <c r="E268" s="909"/>
      <c r="F268" s="910"/>
      <c r="G268" s="890"/>
      <c r="H268" s="901"/>
      <c r="I268" s="152"/>
      <c r="J268" s="152"/>
      <c r="K268" s="152"/>
      <c r="L268" s="152"/>
      <c r="M268" s="152"/>
      <c r="N268" s="152"/>
      <c r="O268" s="152"/>
      <c r="P268" s="153"/>
      <c r="Q268" s="153"/>
      <c r="R268" s="156">
        <f t="shared" si="210"/>
        <v>0</v>
      </c>
      <c r="S268" s="156">
        <f t="shared" si="211"/>
        <v>0</v>
      </c>
      <c r="U268" s="157">
        <f>I268*$I$7+J268*$J$7+K268*$K$7+L268*$L$7+M268*$M$7+N268*$N$7+O268*$O$7+R268+S268</f>
        <v>0</v>
      </c>
      <c r="W268" s="152"/>
      <c r="X268" s="152"/>
      <c r="Y268" s="152"/>
      <c r="Z268" s="152"/>
      <c r="AA268" s="152"/>
      <c r="AB268" s="152"/>
      <c r="AC268" s="347"/>
      <c r="AD268" s="152"/>
      <c r="AE268" s="152"/>
      <c r="AF268" s="152"/>
      <c r="AG268" s="152"/>
      <c r="AH268" s="152"/>
      <c r="AI268" s="152"/>
      <c r="AJ268" s="347"/>
      <c r="AK268" s="152"/>
      <c r="AL268" s="152"/>
      <c r="AM268" s="295"/>
      <c r="AN268" s="228"/>
      <c r="AO268" s="228"/>
      <c r="AP268" s="228"/>
      <c r="AQ268" s="228"/>
      <c r="AR268" s="228"/>
      <c r="AS268" s="348"/>
      <c r="AT268" s="264">
        <f t="shared" si="174"/>
        <v>0</v>
      </c>
      <c r="AU268" s="259"/>
      <c r="AV268" s="265">
        <f t="shared" ref="AV268:AV282" si="214">AK268*$AK$7+AL268*$AL$7+AM268*$AM$7+SUM(AN268:AR268)*(1+Gewinn)*(1+SicherheitAngebot)+AT268/Zuschläge_IBN+AT268</f>
        <v>0</v>
      </c>
      <c r="AX268" s="265">
        <f>U268+AV268</f>
        <v>0</v>
      </c>
      <c r="AZ268" s="492">
        <f t="shared" ref="AZ268:AZ282" si="215">U268/(1+SicherheitAngebot)*(1+Sicherheit)</f>
        <v>0</v>
      </c>
      <c r="BB268" s="492">
        <f t="shared" ref="BB268:BB282" si="216">AV268/(1+SicherheitAngebot)*(1+Sicherheit)</f>
        <v>0</v>
      </c>
      <c r="BD268" s="265">
        <f>AZ268+BB268</f>
        <v>0</v>
      </c>
      <c r="BE268" s="105"/>
      <c r="BF268" s="105"/>
      <c r="BG268" s="105"/>
      <c r="BH268" s="105"/>
      <c r="BI268" s="105"/>
      <c r="BJ268" s="105"/>
    </row>
    <row r="269" spans="2:62" ht="20.100000000000001" hidden="1" customHeight="1" outlineLevel="1">
      <c r="B269" s="100"/>
      <c r="C269" s="908"/>
      <c r="D269" s="909"/>
      <c r="E269" s="909"/>
      <c r="F269" s="910"/>
      <c r="G269" s="890"/>
      <c r="H269" s="891"/>
      <c r="I269" s="152"/>
      <c r="J269" s="152"/>
      <c r="K269" s="152"/>
      <c r="L269" s="152"/>
      <c r="M269" s="152"/>
      <c r="N269" s="152"/>
      <c r="O269" s="152"/>
      <c r="P269" s="153"/>
      <c r="Q269" s="153"/>
      <c r="R269" s="156">
        <f t="shared" si="210"/>
        <v>0</v>
      </c>
      <c r="S269" s="156">
        <f t="shared" si="211"/>
        <v>0</v>
      </c>
      <c r="U269" s="157">
        <f t="shared" ref="U269:U282" si="217">I269*$I$7+J269*$J$7+K269*$K$7+L269*$L$7+M269*$M$7+N269*$N$7+O269*$O$7+R269+S269</f>
        <v>0</v>
      </c>
      <c r="W269" s="152"/>
      <c r="X269" s="152"/>
      <c r="Y269" s="152"/>
      <c r="Z269" s="152"/>
      <c r="AA269" s="152"/>
      <c r="AB269" s="152"/>
      <c r="AC269" s="347"/>
      <c r="AD269" s="152"/>
      <c r="AE269" s="152"/>
      <c r="AF269" s="152"/>
      <c r="AG269" s="152"/>
      <c r="AH269" s="152"/>
      <c r="AI269" s="152"/>
      <c r="AJ269" s="347"/>
      <c r="AK269" s="152"/>
      <c r="AL269" s="152"/>
      <c r="AM269" s="295"/>
      <c r="AN269" s="228"/>
      <c r="AO269" s="228"/>
      <c r="AP269" s="228"/>
      <c r="AQ269" s="228"/>
      <c r="AR269" s="228"/>
      <c r="AS269" s="348"/>
      <c r="AT269" s="264">
        <f t="shared" si="174"/>
        <v>0</v>
      </c>
      <c r="AU269" s="259"/>
      <c r="AV269" s="265">
        <f t="shared" si="214"/>
        <v>0</v>
      </c>
      <c r="AX269" s="265">
        <f t="shared" ref="AX269:AX282" si="218">U269+AV269</f>
        <v>0</v>
      </c>
      <c r="AZ269" s="492">
        <f t="shared" si="215"/>
        <v>0</v>
      </c>
      <c r="BB269" s="492">
        <f t="shared" si="216"/>
        <v>0</v>
      </c>
      <c r="BD269" s="265">
        <f t="shared" ref="BD269:BD282" si="219">AZ269+BB269</f>
        <v>0</v>
      </c>
      <c r="BE269" s="105"/>
      <c r="BF269" s="105"/>
      <c r="BG269" s="105"/>
      <c r="BH269" s="105"/>
      <c r="BI269" s="105"/>
      <c r="BJ269" s="105"/>
    </row>
    <row r="270" spans="2:62" ht="20.100000000000001" hidden="1" customHeight="1" outlineLevel="1">
      <c r="B270" s="100"/>
      <c r="C270" s="908"/>
      <c r="D270" s="909"/>
      <c r="E270" s="909"/>
      <c r="F270" s="910"/>
      <c r="G270" s="890"/>
      <c r="H270" s="891"/>
      <c r="I270" s="152"/>
      <c r="J270" s="152"/>
      <c r="K270" s="152"/>
      <c r="L270" s="152"/>
      <c r="M270" s="152"/>
      <c r="N270" s="152"/>
      <c r="O270" s="152"/>
      <c r="P270" s="153"/>
      <c r="Q270" s="153"/>
      <c r="R270" s="156">
        <f t="shared" si="210"/>
        <v>0</v>
      </c>
      <c r="S270" s="156">
        <f t="shared" si="211"/>
        <v>0</v>
      </c>
      <c r="U270" s="157">
        <f t="shared" si="217"/>
        <v>0</v>
      </c>
      <c r="W270" s="152"/>
      <c r="X270" s="152"/>
      <c r="Y270" s="152"/>
      <c r="Z270" s="152"/>
      <c r="AA270" s="152"/>
      <c r="AB270" s="152"/>
      <c r="AC270" s="347"/>
      <c r="AD270" s="152"/>
      <c r="AE270" s="152"/>
      <c r="AF270" s="152"/>
      <c r="AG270" s="152"/>
      <c r="AH270" s="152"/>
      <c r="AI270" s="152"/>
      <c r="AJ270" s="347"/>
      <c r="AK270" s="152"/>
      <c r="AL270" s="152"/>
      <c r="AM270" s="295"/>
      <c r="AN270" s="228"/>
      <c r="AO270" s="228"/>
      <c r="AP270" s="228"/>
      <c r="AQ270" s="228"/>
      <c r="AR270" s="228"/>
      <c r="AS270" s="348"/>
      <c r="AT270" s="264">
        <f t="shared" si="174"/>
        <v>0</v>
      </c>
      <c r="AU270" s="259"/>
      <c r="AV270" s="265">
        <f t="shared" si="214"/>
        <v>0</v>
      </c>
      <c r="AX270" s="265">
        <f t="shared" si="218"/>
        <v>0</v>
      </c>
      <c r="AZ270" s="492">
        <f t="shared" si="215"/>
        <v>0</v>
      </c>
      <c r="BB270" s="492">
        <f t="shared" si="216"/>
        <v>0</v>
      </c>
      <c r="BD270" s="265">
        <f t="shared" si="219"/>
        <v>0</v>
      </c>
      <c r="BE270" s="105"/>
      <c r="BF270" s="105"/>
      <c r="BG270" s="105"/>
      <c r="BH270" s="105"/>
      <c r="BI270" s="105"/>
      <c r="BJ270" s="105"/>
    </row>
    <row r="271" spans="2:62" ht="20.100000000000001" hidden="1" customHeight="1" outlineLevel="1">
      <c r="B271" s="100"/>
      <c r="C271" s="908"/>
      <c r="D271" s="909"/>
      <c r="E271" s="909"/>
      <c r="F271" s="910"/>
      <c r="G271" s="890"/>
      <c r="H271" s="891"/>
      <c r="I271" s="152"/>
      <c r="J271" s="152"/>
      <c r="K271" s="152"/>
      <c r="L271" s="152"/>
      <c r="M271" s="152"/>
      <c r="N271" s="152"/>
      <c r="O271" s="152"/>
      <c r="P271" s="153"/>
      <c r="Q271" s="153"/>
      <c r="R271" s="156">
        <f t="shared" si="210"/>
        <v>0</v>
      </c>
      <c r="S271" s="156">
        <f t="shared" si="211"/>
        <v>0</v>
      </c>
      <c r="U271" s="157">
        <f t="shared" si="217"/>
        <v>0</v>
      </c>
      <c r="W271" s="152"/>
      <c r="X271" s="152"/>
      <c r="Y271" s="152"/>
      <c r="Z271" s="152"/>
      <c r="AA271" s="152"/>
      <c r="AB271" s="152"/>
      <c r="AC271" s="347"/>
      <c r="AD271" s="152"/>
      <c r="AE271" s="152"/>
      <c r="AF271" s="152"/>
      <c r="AG271" s="152"/>
      <c r="AH271" s="152"/>
      <c r="AI271" s="152"/>
      <c r="AJ271" s="347"/>
      <c r="AK271" s="152"/>
      <c r="AL271" s="152"/>
      <c r="AM271" s="295"/>
      <c r="AN271" s="228"/>
      <c r="AO271" s="228"/>
      <c r="AP271" s="228"/>
      <c r="AQ271" s="228"/>
      <c r="AR271" s="228"/>
      <c r="AS271" s="348"/>
      <c r="AT271" s="264">
        <f t="shared" si="174"/>
        <v>0</v>
      </c>
      <c r="AU271" s="259"/>
      <c r="AV271" s="265">
        <f t="shared" si="214"/>
        <v>0</v>
      </c>
      <c r="AX271" s="265">
        <f t="shared" si="218"/>
        <v>0</v>
      </c>
      <c r="AZ271" s="492">
        <f t="shared" si="215"/>
        <v>0</v>
      </c>
      <c r="BB271" s="492">
        <f t="shared" si="216"/>
        <v>0</v>
      </c>
      <c r="BD271" s="265">
        <f t="shared" si="219"/>
        <v>0</v>
      </c>
      <c r="BE271" s="105"/>
      <c r="BF271" s="105"/>
      <c r="BG271" s="105"/>
      <c r="BH271" s="105"/>
      <c r="BI271" s="105"/>
      <c r="BJ271" s="105"/>
    </row>
    <row r="272" spans="2:62" ht="20.100000000000001" hidden="1" customHeight="1" outlineLevel="1">
      <c r="B272" s="100"/>
      <c r="C272" s="908"/>
      <c r="D272" s="909"/>
      <c r="E272" s="909"/>
      <c r="F272" s="910"/>
      <c r="G272" s="890"/>
      <c r="H272" s="891"/>
      <c r="I272" s="152"/>
      <c r="J272" s="152"/>
      <c r="K272" s="152"/>
      <c r="L272" s="152"/>
      <c r="M272" s="152"/>
      <c r="N272" s="152"/>
      <c r="O272" s="152"/>
      <c r="P272" s="153"/>
      <c r="Q272" s="153"/>
      <c r="R272" s="156">
        <f t="shared" si="210"/>
        <v>0</v>
      </c>
      <c r="S272" s="156">
        <f t="shared" si="211"/>
        <v>0</v>
      </c>
      <c r="U272" s="157">
        <f t="shared" si="217"/>
        <v>0</v>
      </c>
      <c r="W272" s="152"/>
      <c r="X272" s="152"/>
      <c r="Y272" s="152"/>
      <c r="Z272" s="152"/>
      <c r="AA272" s="152"/>
      <c r="AB272" s="152"/>
      <c r="AC272" s="347"/>
      <c r="AD272" s="152"/>
      <c r="AE272" s="152"/>
      <c r="AF272" s="152"/>
      <c r="AG272" s="152"/>
      <c r="AH272" s="152"/>
      <c r="AI272" s="152"/>
      <c r="AJ272" s="347"/>
      <c r="AK272" s="152"/>
      <c r="AL272" s="152"/>
      <c r="AM272" s="295"/>
      <c r="AN272" s="228"/>
      <c r="AO272" s="228"/>
      <c r="AP272" s="228"/>
      <c r="AQ272" s="228"/>
      <c r="AR272" s="228"/>
      <c r="AS272" s="348"/>
      <c r="AT272" s="264">
        <f t="shared" si="174"/>
        <v>0</v>
      </c>
      <c r="AU272" s="259"/>
      <c r="AV272" s="265">
        <f t="shared" si="214"/>
        <v>0</v>
      </c>
      <c r="AX272" s="265">
        <f t="shared" si="218"/>
        <v>0</v>
      </c>
      <c r="AZ272" s="492">
        <f t="shared" si="215"/>
        <v>0</v>
      </c>
      <c r="BB272" s="492">
        <f t="shared" si="216"/>
        <v>0</v>
      </c>
      <c r="BD272" s="265">
        <f t="shared" si="219"/>
        <v>0</v>
      </c>
      <c r="BE272" s="105"/>
      <c r="BF272" s="105"/>
      <c r="BG272" s="105"/>
      <c r="BH272" s="105"/>
      <c r="BI272" s="105"/>
      <c r="BJ272" s="105"/>
    </row>
    <row r="273" spans="2:62" ht="20.100000000000001" hidden="1" customHeight="1" outlineLevel="1">
      <c r="B273" s="100"/>
      <c r="C273" s="908"/>
      <c r="D273" s="909"/>
      <c r="E273" s="909"/>
      <c r="F273" s="910"/>
      <c r="G273" s="890"/>
      <c r="H273" s="891"/>
      <c r="I273" s="152"/>
      <c r="J273" s="152"/>
      <c r="K273" s="152"/>
      <c r="L273" s="152"/>
      <c r="M273" s="152"/>
      <c r="N273" s="152"/>
      <c r="O273" s="152"/>
      <c r="P273" s="153"/>
      <c r="Q273" s="153"/>
      <c r="R273" s="156">
        <f t="shared" si="210"/>
        <v>0</v>
      </c>
      <c r="S273" s="156">
        <f t="shared" si="211"/>
        <v>0</v>
      </c>
      <c r="U273" s="157">
        <f t="shared" si="217"/>
        <v>0</v>
      </c>
      <c r="W273" s="152"/>
      <c r="X273" s="152"/>
      <c r="Y273" s="152"/>
      <c r="Z273" s="152"/>
      <c r="AA273" s="152"/>
      <c r="AB273" s="152"/>
      <c r="AC273" s="347"/>
      <c r="AD273" s="152"/>
      <c r="AE273" s="152"/>
      <c r="AF273" s="152"/>
      <c r="AG273" s="152"/>
      <c r="AH273" s="152"/>
      <c r="AI273" s="152"/>
      <c r="AJ273" s="347"/>
      <c r="AK273" s="152"/>
      <c r="AL273" s="152"/>
      <c r="AM273" s="295"/>
      <c r="AN273" s="228"/>
      <c r="AO273" s="228"/>
      <c r="AP273" s="228"/>
      <c r="AQ273" s="228"/>
      <c r="AR273" s="228"/>
      <c r="AS273" s="348"/>
      <c r="AT273" s="264">
        <f t="shared" si="174"/>
        <v>0</v>
      </c>
      <c r="AU273" s="259"/>
      <c r="AV273" s="265">
        <f t="shared" si="214"/>
        <v>0</v>
      </c>
      <c r="AX273" s="265">
        <f t="shared" si="218"/>
        <v>0</v>
      </c>
      <c r="AZ273" s="492">
        <f t="shared" si="215"/>
        <v>0</v>
      </c>
      <c r="BB273" s="492">
        <f t="shared" si="216"/>
        <v>0</v>
      </c>
      <c r="BD273" s="265">
        <f t="shared" si="219"/>
        <v>0</v>
      </c>
      <c r="BE273" s="105"/>
      <c r="BF273" s="105"/>
      <c r="BG273" s="105"/>
      <c r="BH273" s="105"/>
      <c r="BI273" s="105"/>
      <c r="BJ273" s="105"/>
    </row>
    <row r="274" spans="2:62" ht="20.100000000000001" hidden="1" customHeight="1" outlineLevel="1">
      <c r="B274" s="100"/>
      <c r="C274" s="908"/>
      <c r="D274" s="909"/>
      <c r="E274" s="909"/>
      <c r="F274" s="910"/>
      <c r="G274" s="890"/>
      <c r="H274" s="891"/>
      <c r="I274" s="152"/>
      <c r="J274" s="152"/>
      <c r="K274" s="152"/>
      <c r="L274" s="152"/>
      <c r="M274" s="152"/>
      <c r="N274" s="152"/>
      <c r="O274" s="152"/>
      <c r="P274" s="153"/>
      <c r="Q274" s="153"/>
      <c r="R274" s="156">
        <f t="shared" si="210"/>
        <v>0</v>
      </c>
      <c r="S274" s="156">
        <f t="shared" si="211"/>
        <v>0</v>
      </c>
      <c r="U274" s="157">
        <f t="shared" si="217"/>
        <v>0</v>
      </c>
      <c r="W274" s="152"/>
      <c r="X274" s="152"/>
      <c r="Y274" s="152"/>
      <c r="Z274" s="152"/>
      <c r="AA274" s="152"/>
      <c r="AB274" s="152"/>
      <c r="AC274" s="347"/>
      <c r="AD274" s="152"/>
      <c r="AE274" s="152"/>
      <c r="AF274" s="152"/>
      <c r="AG274" s="152"/>
      <c r="AH274" s="152"/>
      <c r="AI274" s="152"/>
      <c r="AJ274" s="347"/>
      <c r="AK274" s="152"/>
      <c r="AL274" s="152"/>
      <c r="AM274" s="295"/>
      <c r="AN274" s="228"/>
      <c r="AO274" s="228"/>
      <c r="AP274" s="228"/>
      <c r="AQ274" s="228"/>
      <c r="AR274" s="228"/>
      <c r="AS274" s="348"/>
      <c r="AT274" s="264">
        <f t="shared" si="174"/>
        <v>0</v>
      </c>
      <c r="AU274" s="259"/>
      <c r="AV274" s="265">
        <f t="shared" si="214"/>
        <v>0</v>
      </c>
      <c r="AX274" s="265">
        <f t="shared" si="218"/>
        <v>0</v>
      </c>
      <c r="AZ274" s="492">
        <f t="shared" si="215"/>
        <v>0</v>
      </c>
      <c r="BB274" s="492">
        <f t="shared" si="216"/>
        <v>0</v>
      </c>
      <c r="BD274" s="265">
        <f t="shared" si="219"/>
        <v>0</v>
      </c>
      <c r="BE274" s="105"/>
      <c r="BF274" s="105"/>
      <c r="BG274" s="105"/>
      <c r="BH274" s="105"/>
      <c r="BI274" s="105"/>
      <c r="BJ274" s="105"/>
    </row>
    <row r="275" spans="2:62" ht="20.100000000000001" hidden="1" customHeight="1" outlineLevel="1">
      <c r="B275" s="100"/>
      <c r="C275" s="908"/>
      <c r="D275" s="909"/>
      <c r="E275" s="909"/>
      <c r="F275" s="910"/>
      <c r="G275" s="890"/>
      <c r="H275" s="891"/>
      <c r="I275" s="152"/>
      <c r="J275" s="152"/>
      <c r="K275" s="152"/>
      <c r="L275" s="152"/>
      <c r="M275" s="152"/>
      <c r="N275" s="152"/>
      <c r="O275" s="152"/>
      <c r="P275" s="153"/>
      <c r="Q275" s="153"/>
      <c r="R275" s="156">
        <f t="shared" si="210"/>
        <v>0</v>
      </c>
      <c r="S275" s="156">
        <f t="shared" si="211"/>
        <v>0</v>
      </c>
      <c r="U275" s="157">
        <f t="shared" si="217"/>
        <v>0</v>
      </c>
      <c r="W275" s="152"/>
      <c r="X275" s="152"/>
      <c r="Y275" s="152"/>
      <c r="Z275" s="152"/>
      <c r="AA275" s="152"/>
      <c r="AB275" s="152"/>
      <c r="AC275" s="347"/>
      <c r="AD275" s="152"/>
      <c r="AE275" s="152"/>
      <c r="AF275" s="152"/>
      <c r="AG275" s="152"/>
      <c r="AH275" s="152"/>
      <c r="AI275" s="152"/>
      <c r="AJ275" s="347"/>
      <c r="AK275" s="152"/>
      <c r="AL275" s="152"/>
      <c r="AM275" s="295"/>
      <c r="AN275" s="228"/>
      <c r="AO275" s="228"/>
      <c r="AP275" s="228"/>
      <c r="AQ275" s="228"/>
      <c r="AR275" s="228"/>
      <c r="AS275" s="348"/>
      <c r="AT275" s="264">
        <f t="shared" si="174"/>
        <v>0</v>
      </c>
      <c r="AU275" s="259"/>
      <c r="AV275" s="265">
        <f t="shared" si="214"/>
        <v>0</v>
      </c>
      <c r="AX275" s="265">
        <f t="shared" si="218"/>
        <v>0</v>
      </c>
      <c r="AZ275" s="492">
        <f t="shared" si="215"/>
        <v>0</v>
      </c>
      <c r="BB275" s="492">
        <f t="shared" si="216"/>
        <v>0</v>
      </c>
      <c r="BD275" s="265">
        <f t="shared" si="219"/>
        <v>0</v>
      </c>
      <c r="BE275" s="105"/>
      <c r="BF275" s="105"/>
      <c r="BG275" s="105"/>
      <c r="BH275" s="105"/>
      <c r="BI275" s="105"/>
      <c r="BJ275" s="105"/>
    </row>
    <row r="276" spans="2:62" ht="20.100000000000001" hidden="1" customHeight="1" outlineLevel="1">
      <c r="B276" s="100"/>
      <c r="C276" s="908"/>
      <c r="D276" s="909"/>
      <c r="E276" s="909"/>
      <c r="F276" s="910"/>
      <c r="G276" s="890"/>
      <c r="H276" s="891"/>
      <c r="I276" s="152"/>
      <c r="J276" s="152"/>
      <c r="K276" s="152"/>
      <c r="L276" s="152"/>
      <c r="M276" s="152"/>
      <c r="N276" s="152"/>
      <c r="O276" s="152"/>
      <c r="P276" s="153"/>
      <c r="Q276" s="153"/>
      <c r="R276" s="156">
        <f t="shared" si="210"/>
        <v>0</v>
      </c>
      <c r="S276" s="156">
        <f t="shared" si="211"/>
        <v>0</v>
      </c>
      <c r="U276" s="157">
        <f t="shared" si="217"/>
        <v>0</v>
      </c>
      <c r="W276" s="152"/>
      <c r="X276" s="152"/>
      <c r="Y276" s="152"/>
      <c r="Z276" s="152"/>
      <c r="AA276" s="152"/>
      <c r="AB276" s="152"/>
      <c r="AC276" s="347"/>
      <c r="AD276" s="152"/>
      <c r="AE276" s="152"/>
      <c r="AF276" s="152"/>
      <c r="AG276" s="152"/>
      <c r="AH276" s="152"/>
      <c r="AI276" s="152"/>
      <c r="AJ276" s="347"/>
      <c r="AK276" s="152"/>
      <c r="AL276" s="152"/>
      <c r="AM276" s="295"/>
      <c r="AN276" s="228"/>
      <c r="AO276" s="228"/>
      <c r="AP276" s="228"/>
      <c r="AQ276" s="228"/>
      <c r="AR276" s="228"/>
      <c r="AS276" s="348"/>
      <c r="AT276" s="264">
        <f t="shared" si="174"/>
        <v>0</v>
      </c>
      <c r="AU276" s="259"/>
      <c r="AV276" s="265">
        <f t="shared" si="214"/>
        <v>0</v>
      </c>
      <c r="AX276" s="265">
        <f t="shared" si="218"/>
        <v>0</v>
      </c>
      <c r="AZ276" s="492">
        <f t="shared" si="215"/>
        <v>0</v>
      </c>
      <c r="BB276" s="492">
        <f t="shared" si="216"/>
        <v>0</v>
      </c>
      <c r="BD276" s="265">
        <f t="shared" si="219"/>
        <v>0</v>
      </c>
      <c r="BE276" s="105"/>
      <c r="BF276" s="105"/>
      <c r="BG276" s="105"/>
      <c r="BH276" s="105"/>
      <c r="BI276" s="105"/>
      <c r="BJ276" s="105"/>
    </row>
    <row r="277" spans="2:62" ht="20.100000000000001" hidden="1" customHeight="1" outlineLevel="1">
      <c r="B277" s="100"/>
      <c r="C277" s="908"/>
      <c r="D277" s="909"/>
      <c r="E277" s="909"/>
      <c r="F277" s="910"/>
      <c r="G277" s="890"/>
      <c r="H277" s="891"/>
      <c r="I277" s="152"/>
      <c r="J277" s="152"/>
      <c r="K277" s="152"/>
      <c r="L277" s="152"/>
      <c r="M277" s="152"/>
      <c r="N277" s="152"/>
      <c r="O277" s="152"/>
      <c r="P277" s="153"/>
      <c r="Q277" s="153"/>
      <c r="R277" s="156">
        <f t="shared" si="210"/>
        <v>0</v>
      </c>
      <c r="S277" s="156">
        <f t="shared" si="211"/>
        <v>0</v>
      </c>
      <c r="U277" s="157">
        <f t="shared" si="217"/>
        <v>0</v>
      </c>
      <c r="W277" s="152"/>
      <c r="X277" s="152"/>
      <c r="Y277" s="152"/>
      <c r="Z277" s="152"/>
      <c r="AA277" s="152"/>
      <c r="AB277" s="152"/>
      <c r="AC277" s="347"/>
      <c r="AD277" s="152"/>
      <c r="AE277" s="152"/>
      <c r="AF277" s="152"/>
      <c r="AG277" s="152"/>
      <c r="AH277" s="152"/>
      <c r="AI277" s="152"/>
      <c r="AJ277" s="347"/>
      <c r="AK277" s="152"/>
      <c r="AL277" s="152"/>
      <c r="AM277" s="295"/>
      <c r="AN277" s="228"/>
      <c r="AO277" s="228"/>
      <c r="AP277" s="228"/>
      <c r="AQ277" s="228"/>
      <c r="AR277" s="228"/>
      <c r="AS277" s="348"/>
      <c r="AT277" s="264">
        <f t="shared" si="174"/>
        <v>0</v>
      </c>
      <c r="AU277" s="259"/>
      <c r="AV277" s="265">
        <f t="shared" si="214"/>
        <v>0</v>
      </c>
      <c r="AX277" s="265">
        <f t="shared" si="218"/>
        <v>0</v>
      </c>
      <c r="AZ277" s="492">
        <f t="shared" si="215"/>
        <v>0</v>
      </c>
      <c r="BB277" s="492">
        <f t="shared" si="216"/>
        <v>0</v>
      </c>
      <c r="BD277" s="265">
        <f t="shared" si="219"/>
        <v>0</v>
      </c>
      <c r="BE277" s="105"/>
      <c r="BF277" s="105"/>
      <c r="BG277" s="105"/>
      <c r="BH277" s="105"/>
      <c r="BI277" s="105"/>
      <c r="BJ277" s="105"/>
    </row>
    <row r="278" spans="2:62" ht="20.100000000000001" hidden="1" customHeight="1" outlineLevel="1">
      <c r="B278" s="100"/>
      <c r="C278" s="908"/>
      <c r="D278" s="909"/>
      <c r="E278" s="909"/>
      <c r="F278" s="910"/>
      <c r="G278" s="890"/>
      <c r="H278" s="891"/>
      <c r="I278" s="152"/>
      <c r="J278" s="152"/>
      <c r="K278" s="152"/>
      <c r="L278" s="152"/>
      <c r="M278" s="152"/>
      <c r="N278" s="152"/>
      <c r="O278" s="152"/>
      <c r="P278" s="153"/>
      <c r="Q278" s="153"/>
      <c r="R278" s="156">
        <f t="shared" si="210"/>
        <v>0</v>
      </c>
      <c r="S278" s="156">
        <f t="shared" si="211"/>
        <v>0</v>
      </c>
      <c r="U278" s="157">
        <f t="shared" si="217"/>
        <v>0</v>
      </c>
      <c r="W278" s="152"/>
      <c r="X278" s="152"/>
      <c r="Y278" s="152"/>
      <c r="Z278" s="152"/>
      <c r="AA278" s="152"/>
      <c r="AB278" s="152"/>
      <c r="AC278" s="347"/>
      <c r="AD278" s="152"/>
      <c r="AE278" s="152"/>
      <c r="AF278" s="152"/>
      <c r="AG278" s="152"/>
      <c r="AH278" s="152"/>
      <c r="AI278" s="152"/>
      <c r="AJ278" s="347"/>
      <c r="AK278" s="152"/>
      <c r="AL278" s="152"/>
      <c r="AM278" s="295"/>
      <c r="AN278" s="228"/>
      <c r="AO278" s="228"/>
      <c r="AP278" s="228"/>
      <c r="AQ278" s="228"/>
      <c r="AR278" s="228"/>
      <c r="AS278" s="348"/>
      <c r="AT278" s="264">
        <f t="shared" si="174"/>
        <v>0</v>
      </c>
      <c r="AU278" s="259"/>
      <c r="AV278" s="265">
        <f t="shared" si="214"/>
        <v>0</v>
      </c>
      <c r="AX278" s="265">
        <f t="shared" si="218"/>
        <v>0</v>
      </c>
      <c r="AZ278" s="492">
        <f t="shared" si="215"/>
        <v>0</v>
      </c>
      <c r="BB278" s="492">
        <f t="shared" si="216"/>
        <v>0</v>
      </c>
      <c r="BD278" s="265">
        <f t="shared" si="219"/>
        <v>0</v>
      </c>
      <c r="BE278" s="105"/>
      <c r="BF278" s="105"/>
      <c r="BG278" s="105"/>
      <c r="BH278" s="105"/>
      <c r="BI278" s="105"/>
      <c r="BJ278" s="105"/>
    </row>
    <row r="279" spans="2:62" ht="20.100000000000001" hidden="1" customHeight="1" outlineLevel="1">
      <c r="B279" s="100"/>
      <c r="C279" s="908"/>
      <c r="D279" s="909"/>
      <c r="E279" s="909"/>
      <c r="F279" s="910"/>
      <c r="G279" s="890"/>
      <c r="H279" s="891"/>
      <c r="I279" s="152"/>
      <c r="J279" s="152"/>
      <c r="K279" s="152"/>
      <c r="L279" s="152"/>
      <c r="M279" s="152"/>
      <c r="N279" s="152"/>
      <c r="O279" s="152"/>
      <c r="P279" s="153"/>
      <c r="Q279" s="153"/>
      <c r="R279" s="156">
        <f t="shared" si="210"/>
        <v>0</v>
      </c>
      <c r="S279" s="156">
        <f t="shared" si="211"/>
        <v>0</v>
      </c>
      <c r="U279" s="157">
        <f t="shared" si="217"/>
        <v>0</v>
      </c>
      <c r="W279" s="152"/>
      <c r="X279" s="152"/>
      <c r="Y279" s="152"/>
      <c r="Z279" s="152"/>
      <c r="AA279" s="152"/>
      <c r="AB279" s="152"/>
      <c r="AC279" s="347"/>
      <c r="AD279" s="152"/>
      <c r="AE279" s="152"/>
      <c r="AF279" s="152"/>
      <c r="AG279" s="152"/>
      <c r="AH279" s="152"/>
      <c r="AI279" s="152"/>
      <c r="AJ279" s="347"/>
      <c r="AK279" s="152"/>
      <c r="AL279" s="152"/>
      <c r="AM279" s="295"/>
      <c r="AN279" s="228"/>
      <c r="AO279" s="228"/>
      <c r="AP279" s="228"/>
      <c r="AQ279" s="228"/>
      <c r="AR279" s="228"/>
      <c r="AS279" s="348"/>
      <c r="AT279" s="264">
        <f t="shared" si="174"/>
        <v>0</v>
      </c>
      <c r="AU279" s="259"/>
      <c r="AV279" s="265">
        <f t="shared" si="214"/>
        <v>0</v>
      </c>
      <c r="AX279" s="265">
        <f t="shared" si="218"/>
        <v>0</v>
      </c>
      <c r="AZ279" s="492">
        <f t="shared" si="215"/>
        <v>0</v>
      </c>
      <c r="BB279" s="492">
        <f t="shared" si="216"/>
        <v>0</v>
      </c>
      <c r="BD279" s="265">
        <f t="shared" si="219"/>
        <v>0</v>
      </c>
      <c r="BE279" s="105"/>
      <c r="BF279" s="105"/>
      <c r="BG279" s="105"/>
      <c r="BH279" s="105"/>
      <c r="BI279" s="105"/>
      <c r="BJ279" s="105"/>
    </row>
    <row r="280" spans="2:62" ht="20.100000000000001" hidden="1" customHeight="1" outlineLevel="1">
      <c r="B280" s="100"/>
      <c r="C280" s="908"/>
      <c r="D280" s="909"/>
      <c r="E280" s="909"/>
      <c r="F280" s="910"/>
      <c r="G280" s="890"/>
      <c r="H280" s="891"/>
      <c r="I280" s="152"/>
      <c r="J280" s="152"/>
      <c r="K280" s="152"/>
      <c r="L280" s="152"/>
      <c r="M280" s="152"/>
      <c r="N280" s="152"/>
      <c r="O280" s="152"/>
      <c r="P280" s="153"/>
      <c r="Q280" s="153"/>
      <c r="R280" s="156">
        <f t="shared" si="210"/>
        <v>0</v>
      </c>
      <c r="S280" s="156">
        <f t="shared" si="211"/>
        <v>0</v>
      </c>
      <c r="U280" s="157">
        <f t="shared" si="217"/>
        <v>0</v>
      </c>
      <c r="W280" s="152"/>
      <c r="X280" s="152"/>
      <c r="Y280" s="152"/>
      <c r="Z280" s="152"/>
      <c r="AA280" s="152"/>
      <c r="AB280" s="152"/>
      <c r="AC280" s="347"/>
      <c r="AD280" s="152"/>
      <c r="AE280" s="152"/>
      <c r="AF280" s="152"/>
      <c r="AG280" s="152"/>
      <c r="AH280" s="152"/>
      <c r="AI280" s="152"/>
      <c r="AJ280" s="347"/>
      <c r="AK280" s="152"/>
      <c r="AL280" s="152"/>
      <c r="AM280" s="295"/>
      <c r="AN280" s="228"/>
      <c r="AO280" s="228"/>
      <c r="AP280" s="228"/>
      <c r="AQ280" s="228"/>
      <c r="AR280" s="228"/>
      <c r="AS280" s="348"/>
      <c r="AT280" s="264">
        <f t="shared" ref="AT280:AT282" si="220">((W280+AD280)*$W$7+(X280+AE280)*$X$7+(Y280+Z280+AF280+AG280)*$Z$7+(AA280+AH280)*$AA$7+(AB280+AI280)*$AB$7)*Zuschläge_IBN</f>
        <v>0</v>
      </c>
      <c r="AU280" s="259"/>
      <c r="AV280" s="265">
        <f t="shared" si="214"/>
        <v>0</v>
      </c>
      <c r="AX280" s="265">
        <f t="shared" si="218"/>
        <v>0</v>
      </c>
      <c r="AZ280" s="492">
        <f t="shared" si="215"/>
        <v>0</v>
      </c>
      <c r="BB280" s="492">
        <f t="shared" si="216"/>
        <v>0</v>
      </c>
      <c r="BD280" s="265">
        <f t="shared" si="219"/>
        <v>0</v>
      </c>
      <c r="BE280" s="105"/>
      <c r="BF280" s="105"/>
      <c r="BG280" s="105"/>
      <c r="BH280" s="105"/>
      <c r="BI280" s="105"/>
      <c r="BJ280" s="105"/>
    </row>
    <row r="281" spans="2:62" ht="20.100000000000001" hidden="1" customHeight="1" outlineLevel="1">
      <c r="B281" s="100"/>
      <c r="C281" s="908"/>
      <c r="D281" s="909"/>
      <c r="E281" s="909"/>
      <c r="F281" s="910"/>
      <c r="G281" s="890"/>
      <c r="H281" s="891"/>
      <c r="I281" s="152"/>
      <c r="J281" s="152"/>
      <c r="K281" s="152"/>
      <c r="L281" s="152"/>
      <c r="M281" s="152"/>
      <c r="N281" s="152"/>
      <c r="O281" s="152"/>
      <c r="P281" s="153"/>
      <c r="Q281" s="153"/>
      <c r="R281" s="156">
        <f t="shared" si="210"/>
        <v>0</v>
      </c>
      <c r="S281" s="156">
        <f t="shared" si="211"/>
        <v>0</v>
      </c>
      <c r="U281" s="157">
        <f t="shared" si="217"/>
        <v>0</v>
      </c>
      <c r="W281" s="152"/>
      <c r="X281" s="152"/>
      <c r="Y281" s="152"/>
      <c r="Z281" s="152"/>
      <c r="AA281" s="152"/>
      <c r="AB281" s="152"/>
      <c r="AC281" s="347"/>
      <c r="AD281" s="152"/>
      <c r="AE281" s="152"/>
      <c r="AF281" s="152"/>
      <c r="AG281" s="152"/>
      <c r="AH281" s="152"/>
      <c r="AI281" s="152"/>
      <c r="AJ281" s="347"/>
      <c r="AK281" s="152"/>
      <c r="AL281" s="152"/>
      <c r="AM281" s="295"/>
      <c r="AN281" s="228"/>
      <c r="AO281" s="228"/>
      <c r="AP281" s="228"/>
      <c r="AQ281" s="228"/>
      <c r="AR281" s="228"/>
      <c r="AS281" s="348"/>
      <c r="AT281" s="264">
        <f t="shared" si="220"/>
        <v>0</v>
      </c>
      <c r="AU281" s="259"/>
      <c r="AV281" s="265">
        <f t="shared" si="214"/>
        <v>0</v>
      </c>
      <c r="AX281" s="265">
        <f t="shared" si="218"/>
        <v>0</v>
      </c>
      <c r="AZ281" s="492">
        <f t="shared" si="215"/>
        <v>0</v>
      </c>
      <c r="BB281" s="492">
        <f t="shared" si="216"/>
        <v>0</v>
      </c>
      <c r="BD281" s="265">
        <f t="shared" si="219"/>
        <v>0</v>
      </c>
      <c r="BE281" s="105"/>
      <c r="BF281" s="105"/>
      <c r="BG281" s="105"/>
      <c r="BH281" s="105"/>
      <c r="BI281" s="105"/>
      <c r="BJ281" s="105"/>
    </row>
    <row r="282" spans="2:62" ht="20.100000000000001" hidden="1" customHeight="1" outlineLevel="1">
      <c r="B282" s="100"/>
      <c r="C282" s="908"/>
      <c r="D282" s="909"/>
      <c r="E282" s="909"/>
      <c r="F282" s="910"/>
      <c r="G282" s="890"/>
      <c r="H282" s="891"/>
      <c r="I282" s="152"/>
      <c r="J282" s="152"/>
      <c r="K282" s="152"/>
      <c r="L282" s="152"/>
      <c r="M282" s="152"/>
      <c r="N282" s="152"/>
      <c r="O282" s="152"/>
      <c r="P282" s="153"/>
      <c r="Q282" s="153"/>
      <c r="R282" s="156">
        <f t="shared" si="210"/>
        <v>0</v>
      </c>
      <c r="S282" s="156">
        <f t="shared" si="211"/>
        <v>0</v>
      </c>
      <c r="U282" s="157">
        <f t="shared" si="217"/>
        <v>0</v>
      </c>
      <c r="W282" s="152"/>
      <c r="X282" s="152"/>
      <c r="Y282" s="152"/>
      <c r="Z282" s="152"/>
      <c r="AA282" s="152"/>
      <c r="AB282" s="152"/>
      <c r="AC282" s="347"/>
      <c r="AD282" s="152"/>
      <c r="AE282" s="152"/>
      <c r="AF282" s="152"/>
      <c r="AG282" s="152"/>
      <c r="AH282" s="152"/>
      <c r="AI282" s="152"/>
      <c r="AJ282" s="347"/>
      <c r="AK282" s="152"/>
      <c r="AL282" s="152"/>
      <c r="AM282" s="295"/>
      <c r="AN282" s="228"/>
      <c r="AO282" s="228"/>
      <c r="AP282" s="228"/>
      <c r="AQ282" s="228"/>
      <c r="AR282" s="228"/>
      <c r="AS282" s="348"/>
      <c r="AT282" s="264">
        <f t="shared" si="220"/>
        <v>0</v>
      </c>
      <c r="AU282" s="259"/>
      <c r="AV282" s="265">
        <f t="shared" si="214"/>
        <v>0</v>
      </c>
      <c r="AX282" s="265">
        <f t="shared" si="218"/>
        <v>0</v>
      </c>
      <c r="AZ282" s="492">
        <f t="shared" si="215"/>
        <v>0</v>
      </c>
      <c r="BB282" s="492">
        <f t="shared" si="216"/>
        <v>0</v>
      </c>
      <c r="BD282" s="265">
        <f t="shared" si="219"/>
        <v>0</v>
      </c>
      <c r="BE282" s="105"/>
      <c r="BF282" s="105"/>
      <c r="BG282" s="105"/>
      <c r="BH282" s="105"/>
      <c r="BI282" s="105"/>
      <c r="BJ282" s="105"/>
    </row>
    <row r="283" spans="2:62" ht="9.9499999999999993" hidden="1" customHeight="1" outlineLevel="1">
      <c r="B283" s="101"/>
      <c r="C283" s="208"/>
      <c r="D283" s="208"/>
      <c r="E283" s="208"/>
      <c r="F283" s="208"/>
      <c r="G283" s="237"/>
      <c r="H283" s="207"/>
      <c r="I283" s="257"/>
      <c r="J283" s="257"/>
      <c r="K283" s="257"/>
      <c r="L283" s="257"/>
      <c r="M283" s="257"/>
      <c r="N283" s="257"/>
      <c r="O283" s="257"/>
      <c r="P283" s="256"/>
      <c r="Q283" s="102"/>
      <c r="R283" s="102"/>
      <c r="S283" s="102"/>
      <c r="U283" s="98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Z283" s="493"/>
      <c r="BE283" s="105"/>
      <c r="BF283" s="105"/>
      <c r="BG283" s="105"/>
      <c r="BH283" s="105"/>
      <c r="BI283" s="105"/>
      <c r="BJ283" s="105"/>
    </row>
    <row r="284" spans="2:62" ht="20.100000000000001" customHeight="1" collapsed="1">
      <c r="B284" s="8">
        <f>B267+1</f>
        <v>17</v>
      </c>
      <c r="C284" s="916"/>
      <c r="D284" s="917"/>
      <c r="E284" s="917"/>
      <c r="F284" s="918"/>
      <c r="G284" s="429"/>
      <c r="H284" s="206">
        <v>1</v>
      </c>
      <c r="I284" s="642">
        <f t="shared" ref="I284" si="221">$H284*SUM(I285:I299)</f>
        <v>0</v>
      </c>
      <c r="J284" s="643">
        <f t="shared" ref="J284:O284" si="222">$H284*SUM(J285:J299)</f>
        <v>0</v>
      </c>
      <c r="K284" s="644">
        <f t="shared" si="222"/>
        <v>0</v>
      </c>
      <c r="L284" s="645">
        <f t="shared" si="222"/>
        <v>0</v>
      </c>
      <c r="M284" s="645">
        <f t="shared" si="222"/>
        <v>0</v>
      </c>
      <c r="N284" s="644">
        <f t="shared" si="222"/>
        <v>0</v>
      </c>
      <c r="O284" s="642">
        <f t="shared" si="222"/>
        <v>0</v>
      </c>
      <c r="P284" s="209">
        <f t="shared" ref="P284:Q284" si="223">$H284*SUM(P285:P299)</f>
        <v>0</v>
      </c>
      <c r="Q284" s="210">
        <f t="shared" si="223"/>
        <v>0</v>
      </c>
      <c r="R284" s="136">
        <f t="shared" ref="R284:R299" si="224">P284*(1+Gewinn)*(1+SicherheitAngebot)</f>
        <v>0</v>
      </c>
      <c r="S284" s="137">
        <f t="shared" ref="S284:S299" si="225">Q284*(1+MGKZ)*(1+Gewinn)*(1+SicherheitAngebot)</f>
        <v>0</v>
      </c>
      <c r="U284" s="10">
        <f>I284*$I$7+J284*$J$7+K284*$K$7+L284*$L$7+M284*$M$7+N284*$N$7+O284*$O$7+R284+S284</f>
        <v>0</v>
      </c>
      <c r="W284" s="646">
        <f t="shared" ref="W284:AB284" si="226">$H284*SUM(W285:W299)</f>
        <v>0</v>
      </c>
      <c r="X284" s="647">
        <f t="shared" si="226"/>
        <v>0</v>
      </c>
      <c r="Y284" s="648">
        <f t="shared" si="226"/>
        <v>0</v>
      </c>
      <c r="Z284" s="649">
        <f t="shared" si="226"/>
        <v>0</v>
      </c>
      <c r="AA284" s="648">
        <f t="shared" si="226"/>
        <v>0</v>
      </c>
      <c r="AB284" s="646">
        <f t="shared" si="226"/>
        <v>0</v>
      </c>
      <c r="AC284" s="258"/>
      <c r="AD284" s="646">
        <f t="shared" ref="AD284:AM284" si="227">$H284*SUM(AD285:AD299)</f>
        <v>0</v>
      </c>
      <c r="AE284" s="647">
        <f t="shared" si="227"/>
        <v>0</v>
      </c>
      <c r="AF284" s="648">
        <f t="shared" si="227"/>
        <v>0</v>
      </c>
      <c r="AG284" s="649">
        <f t="shared" si="227"/>
        <v>0</v>
      </c>
      <c r="AH284" s="648">
        <f t="shared" si="227"/>
        <v>0</v>
      </c>
      <c r="AI284" s="646">
        <f t="shared" si="227"/>
        <v>0</v>
      </c>
      <c r="AJ284" s="258"/>
      <c r="AK284" s="653">
        <f t="shared" si="227"/>
        <v>0</v>
      </c>
      <c r="AL284" s="653">
        <f t="shared" si="227"/>
        <v>0</v>
      </c>
      <c r="AM284" s="653">
        <f t="shared" si="227"/>
        <v>0</v>
      </c>
      <c r="AN284" s="227">
        <f>$H284*SUM(AN285:AN299)*(1+Gewinn)*(1+SicherheitAngebot)</f>
        <v>0</v>
      </c>
      <c r="AO284" s="227">
        <f>$H284*SUM(AO285:AO299)*(1+Gewinn)*(1+SicherheitAngebot)</f>
        <v>0</v>
      </c>
      <c r="AP284" s="227">
        <f>$H284*SUM(AP285:AP299)*(1+Gewinn)*(1+SicherheitAngebot)</f>
        <v>0</v>
      </c>
      <c r="AQ284" s="227">
        <f>$H284*SUM(AQ285:AQ299)*(1+Gewinn)*(1+SicherheitAngebot)</f>
        <v>0</v>
      </c>
      <c r="AR284" s="227">
        <f>$H284*SUM(AR285:AR299)*(1+Gewinn)*(1+SicherheitAngebot)</f>
        <v>0</v>
      </c>
      <c r="AS284" s="262"/>
      <c r="AT284" s="263">
        <f t="shared" ref="AT284:AT347" si="228">((W284+AD284)*$W$7+(X284+AE284)*$X$7+(Y284+Z284+AF284+AG284)*$Z$7+(AA284+AH284)*$AA$7+(AB284+AI284)*$AB$7)*Zuschläge_IBN</f>
        <v>0</v>
      </c>
      <c r="AU284" s="259"/>
      <c r="AV284" s="491">
        <f>AK284*$AK$7+AL284*$AL$7+AM284*$AM$7+SUM(AN284:AR284)+AT284/Zuschläge_IBN+AT284</f>
        <v>0</v>
      </c>
      <c r="AX284" s="685">
        <f>U284+AV284</f>
        <v>0</v>
      </c>
      <c r="AZ284" s="490">
        <f>IF(H284&gt;0,U284/(1+SicherheitAngebot)*(1+Sicherheit),0)</f>
        <v>0</v>
      </c>
      <c r="BB284" s="490">
        <f>IF(H284&gt;0,AV284/(1+SicherheitAngebot)*(1+Sicherheit),0)</f>
        <v>0</v>
      </c>
      <c r="BD284" s="490">
        <f>AZ284+BB284</f>
        <v>0</v>
      </c>
      <c r="BE284" s="105"/>
      <c r="BF284" s="105"/>
      <c r="BG284" s="105"/>
      <c r="BH284" s="105"/>
      <c r="BI284" s="105"/>
      <c r="BJ284" s="105"/>
    </row>
    <row r="285" spans="2:62" ht="20.100000000000001" hidden="1" customHeight="1" outlineLevel="1">
      <c r="B285" s="99"/>
      <c r="C285" s="908"/>
      <c r="D285" s="909"/>
      <c r="E285" s="909"/>
      <c r="F285" s="910"/>
      <c r="G285" s="890"/>
      <c r="H285" s="901"/>
      <c r="I285" s="152"/>
      <c r="J285" s="152"/>
      <c r="K285" s="152"/>
      <c r="L285" s="152"/>
      <c r="M285" s="152"/>
      <c r="N285" s="152"/>
      <c r="O285" s="152"/>
      <c r="P285" s="153"/>
      <c r="Q285" s="153"/>
      <c r="R285" s="156">
        <f t="shared" si="224"/>
        <v>0</v>
      </c>
      <c r="S285" s="156">
        <f t="shared" si="225"/>
        <v>0</v>
      </c>
      <c r="U285" s="157">
        <f>I285*$I$7+J285*$J$7+K285*$K$7+L285*$L$7+M285*$M$7+N285*$N$7+O285*$O$7+R285+S285</f>
        <v>0</v>
      </c>
      <c r="W285" s="152"/>
      <c r="X285" s="152"/>
      <c r="Y285" s="152"/>
      <c r="Z285" s="152"/>
      <c r="AA285" s="152"/>
      <c r="AB285" s="152"/>
      <c r="AC285" s="347"/>
      <c r="AD285" s="152"/>
      <c r="AE285" s="152"/>
      <c r="AF285" s="152"/>
      <c r="AG285" s="152"/>
      <c r="AH285" s="152"/>
      <c r="AI285" s="152"/>
      <c r="AJ285" s="347"/>
      <c r="AK285" s="152"/>
      <c r="AL285" s="152"/>
      <c r="AM285" s="295"/>
      <c r="AN285" s="228"/>
      <c r="AO285" s="228"/>
      <c r="AP285" s="228"/>
      <c r="AQ285" s="228"/>
      <c r="AR285" s="228"/>
      <c r="AS285" s="348"/>
      <c r="AT285" s="264">
        <f t="shared" si="228"/>
        <v>0</v>
      </c>
      <c r="AU285" s="259"/>
      <c r="AV285" s="265">
        <f t="shared" ref="AV285:AV299" si="229">AK285*$AK$7+AL285*$AL$7+AM285*$AM$7+SUM(AN285:AR285)*(1+Gewinn)*(1+SicherheitAngebot)+AT285/Zuschläge_IBN+AT285</f>
        <v>0</v>
      </c>
      <c r="AX285" s="265">
        <f>U285+AV285</f>
        <v>0</v>
      </c>
      <c r="AZ285" s="492">
        <f t="shared" ref="AZ285:AZ299" si="230">U285/(1+SicherheitAngebot)*(1+Sicherheit)</f>
        <v>0</v>
      </c>
      <c r="BB285" s="492">
        <f t="shared" ref="BB285:BB299" si="231">AV285/(1+SicherheitAngebot)*(1+Sicherheit)</f>
        <v>0</v>
      </c>
      <c r="BD285" s="265">
        <f>AZ285+BB285</f>
        <v>0</v>
      </c>
      <c r="BE285" s="105"/>
      <c r="BF285" s="105"/>
      <c r="BG285" s="105"/>
      <c r="BH285" s="105"/>
      <c r="BI285" s="105"/>
      <c r="BJ285" s="105"/>
    </row>
    <row r="286" spans="2:62" ht="20.100000000000001" hidden="1" customHeight="1" outlineLevel="1">
      <c r="B286" s="100"/>
      <c r="C286" s="908"/>
      <c r="D286" s="909"/>
      <c r="E286" s="909"/>
      <c r="F286" s="910"/>
      <c r="G286" s="890"/>
      <c r="H286" s="891"/>
      <c r="I286" s="152"/>
      <c r="J286" s="152"/>
      <c r="K286" s="152"/>
      <c r="L286" s="152"/>
      <c r="M286" s="152"/>
      <c r="N286" s="152"/>
      <c r="O286" s="152"/>
      <c r="P286" s="153"/>
      <c r="Q286" s="153"/>
      <c r="R286" s="156">
        <f t="shared" si="224"/>
        <v>0</v>
      </c>
      <c r="S286" s="156">
        <f t="shared" si="225"/>
        <v>0</v>
      </c>
      <c r="U286" s="157">
        <f t="shared" ref="U286:U299" si="232">I286*$I$7+J286*$J$7+K286*$K$7+L286*$L$7+M286*$M$7+N286*$N$7+O286*$O$7+R286+S286</f>
        <v>0</v>
      </c>
      <c r="W286" s="152"/>
      <c r="X286" s="152"/>
      <c r="Y286" s="152"/>
      <c r="Z286" s="152"/>
      <c r="AA286" s="152"/>
      <c r="AB286" s="152"/>
      <c r="AC286" s="347"/>
      <c r="AD286" s="152"/>
      <c r="AE286" s="152"/>
      <c r="AF286" s="152"/>
      <c r="AG286" s="152"/>
      <c r="AH286" s="152"/>
      <c r="AI286" s="152"/>
      <c r="AJ286" s="347"/>
      <c r="AK286" s="152"/>
      <c r="AL286" s="152"/>
      <c r="AM286" s="295"/>
      <c r="AN286" s="228"/>
      <c r="AO286" s="228"/>
      <c r="AP286" s="228"/>
      <c r="AQ286" s="228"/>
      <c r="AR286" s="228"/>
      <c r="AS286" s="348"/>
      <c r="AT286" s="264">
        <f t="shared" si="228"/>
        <v>0</v>
      </c>
      <c r="AU286" s="259"/>
      <c r="AV286" s="265">
        <f t="shared" si="229"/>
        <v>0</v>
      </c>
      <c r="AX286" s="265">
        <f t="shared" ref="AX286:AX299" si="233">U286+AV286</f>
        <v>0</v>
      </c>
      <c r="AZ286" s="492">
        <f t="shared" si="230"/>
        <v>0</v>
      </c>
      <c r="BB286" s="492">
        <f t="shared" si="231"/>
        <v>0</v>
      </c>
      <c r="BD286" s="265">
        <f t="shared" ref="BD286:BD299" si="234">AZ286+BB286</f>
        <v>0</v>
      </c>
      <c r="BE286" s="105"/>
      <c r="BF286" s="105"/>
      <c r="BG286" s="105"/>
      <c r="BH286" s="105"/>
      <c r="BI286" s="105"/>
      <c r="BJ286" s="105"/>
    </row>
    <row r="287" spans="2:62" ht="20.100000000000001" hidden="1" customHeight="1" outlineLevel="1">
      <c r="B287" s="100"/>
      <c r="C287" s="908"/>
      <c r="D287" s="909"/>
      <c r="E287" s="909"/>
      <c r="F287" s="910"/>
      <c r="G287" s="890"/>
      <c r="H287" s="891"/>
      <c r="I287" s="152"/>
      <c r="J287" s="152"/>
      <c r="K287" s="152"/>
      <c r="L287" s="152"/>
      <c r="M287" s="152"/>
      <c r="N287" s="152"/>
      <c r="O287" s="152"/>
      <c r="P287" s="153"/>
      <c r="Q287" s="153"/>
      <c r="R287" s="156">
        <f t="shared" si="224"/>
        <v>0</v>
      </c>
      <c r="S287" s="156">
        <f t="shared" si="225"/>
        <v>0</v>
      </c>
      <c r="U287" s="157">
        <f t="shared" si="232"/>
        <v>0</v>
      </c>
      <c r="W287" s="152"/>
      <c r="X287" s="152"/>
      <c r="Y287" s="152"/>
      <c r="Z287" s="152"/>
      <c r="AA287" s="152"/>
      <c r="AB287" s="152"/>
      <c r="AC287" s="347"/>
      <c r="AD287" s="152"/>
      <c r="AE287" s="152"/>
      <c r="AF287" s="152"/>
      <c r="AG287" s="152"/>
      <c r="AH287" s="152"/>
      <c r="AI287" s="152"/>
      <c r="AJ287" s="347"/>
      <c r="AK287" s="152"/>
      <c r="AL287" s="152"/>
      <c r="AM287" s="295"/>
      <c r="AN287" s="228"/>
      <c r="AO287" s="228"/>
      <c r="AP287" s="228"/>
      <c r="AQ287" s="228"/>
      <c r="AR287" s="228"/>
      <c r="AS287" s="348"/>
      <c r="AT287" s="264">
        <f t="shared" si="228"/>
        <v>0</v>
      </c>
      <c r="AU287" s="259"/>
      <c r="AV287" s="265">
        <f t="shared" si="229"/>
        <v>0</v>
      </c>
      <c r="AX287" s="265">
        <f t="shared" si="233"/>
        <v>0</v>
      </c>
      <c r="AZ287" s="492">
        <f t="shared" si="230"/>
        <v>0</v>
      </c>
      <c r="BB287" s="492">
        <f t="shared" si="231"/>
        <v>0</v>
      </c>
      <c r="BD287" s="265">
        <f t="shared" si="234"/>
        <v>0</v>
      </c>
      <c r="BE287" s="105"/>
      <c r="BF287" s="105"/>
      <c r="BG287" s="105"/>
      <c r="BH287" s="105"/>
      <c r="BI287" s="105"/>
      <c r="BJ287" s="105"/>
    </row>
    <row r="288" spans="2:62" ht="20.100000000000001" hidden="1" customHeight="1" outlineLevel="1">
      <c r="B288" s="100"/>
      <c r="C288" s="908"/>
      <c r="D288" s="909"/>
      <c r="E288" s="909"/>
      <c r="F288" s="910"/>
      <c r="G288" s="890"/>
      <c r="H288" s="891"/>
      <c r="I288" s="152"/>
      <c r="J288" s="152"/>
      <c r="K288" s="152"/>
      <c r="L288" s="152"/>
      <c r="M288" s="152"/>
      <c r="N288" s="152"/>
      <c r="O288" s="152"/>
      <c r="P288" s="153"/>
      <c r="Q288" s="153"/>
      <c r="R288" s="156">
        <f t="shared" si="224"/>
        <v>0</v>
      </c>
      <c r="S288" s="156">
        <f t="shared" si="225"/>
        <v>0</v>
      </c>
      <c r="U288" s="157">
        <f t="shared" si="232"/>
        <v>0</v>
      </c>
      <c r="W288" s="152"/>
      <c r="X288" s="152"/>
      <c r="Y288" s="152"/>
      <c r="Z288" s="152"/>
      <c r="AA288" s="152"/>
      <c r="AB288" s="152"/>
      <c r="AC288" s="347"/>
      <c r="AD288" s="152"/>
      <c r="AE288" s="152"/>
      <c r="AF288" s="152"/>
      <c r="AG288" s="152"/>
      <c r="AH288" s="152"/>
      <c r="AI288" s="152"/>
      <c r="AJ288" s="347"/>
      <c r="AK288" s="152"/>
      <c r="AL288" s="152"/>
      <c r="AM288" s="295"/>
      <c r="AN288" s="228"/>
      <c r="AO288" s="228"/>
      <c r="AP288" s="228"/>
      <c r="AQ288" s="228"/>
      <c r="AR288" s="228"/>
      <c r="AS288" s="348"/>
      <c r="AT288" s="264">
        <f t="shared" si="228"/>
        <v>0</v>
      </c>
      <c r="AU288" s="259"/>
      <c r="AV288" s="265">
        <f t="shared" si="229"/>
        <v>0</v>
      </c>
      <c r="AX288" s="265">
        <f t="shared" si="233"/>
        <v>0</v>
      </c>
      <c r="AZ288" s="492">
        <f t="shared" si="230"/>
        <v>0</v>
      </c>
      <c r="BB288" s="492">
        <f t="shared" si="231"/>
        <v>0</v>
      </c>
      <c r="BD288" s="265">
        <f t="shared" si="234"/>
        <v>0</v>
      </c>
      <c r="BE288" s="105"/>
      <c r="BF288" s="105"/>
      <c r="BG288" s="105"/>
      <c r="BH288" s="105"/>
      <c r="BI288" s="105"/>
      <c r="BJ288" s="105"/>
    </row>
    <row r="289" spans="2:62" ht="20.100000000000001" hidden="1" customHeight="1" outlineLevel="1">
      <c r="B289" s="100"/>
      <c r="C289" s="908"/>
      <c r="D289" s="909"/>
      <c r="E289" s="909"/>
      <c r="F289" s="910"/>
      <c r="G289" s="890"/>
      <c r="H289" s="891"/>
      <c r="I289" s="152"/>
      <c r="J289" s="152"/>
      <c r="K289" s="152"/>
      <c r="L289" s="152"/>
      <c r="M289" s="152"/>
      <c r="N289" s="152"/>
      <c r="O289" s="152"/>
      <c r="P289" s="153"/>
      <c r="Q289" s="153"/>
      <c r="R289" s="156">
        <f t="shared" si="224"/>
        <v>0</v>
      </c>
      <c r="S289" s="156">
        <f t="shared" si="225"/>
        <v>0</v>
      </c>
      <c r="U289" s="157">
        <f t="shared" si="232"/>
        <v>0</v>
      </c>
      <c r="W289" s="152"/>
      <c r="X289" s="152"/>
      <c r="Y289" s="152"/>
      <c r="Z289" s="152"/>
      <c r="AA289" s="152"/>
      <c r="AB289" s="152"/>
      <c r="AC289" s="347"/>
      <c r="AD289" s="152"/>
      <c r="AE289" s="152"/>
      <c r="AF289" s="152"/>
      <c r="AG289" s="152"/>
      <c r="AH289" s="152"/>
      <c r="AI289" s="152"/>
      <c r="AJ289" s="347"/>
      <c r="AK289" s="152"/>
      <c r="AL289" s="152"/>
      <c r="AM289" s="295"/>
      <c r="AN289" s="228"/>
      <c r="AO289" s="228"/>
      <c r="AP289" s="228"/>
      <c r="AQ289" s="228"/>
      <c r="AR289" s="228"/>
      <c r="AS289" s="348"/>
      <c r="AT289" s="264">
        <f t="shared" si="228"/>
        <v>0</v>
      </c>
      <c r="AU289" s="259"/>
      <c r="AV289" s="265">
        <f t="shared" si="229"/>
        <v>0</v>
      </c>
      <c r="AX289" s="265">
        <f t="shared" si="233"/>
        <v>0</v>
      </c>
      <c r="AZ289" s="492">
        <f t="shared" si="230"/>
        <v>0</v>
      </c>
      <c r="BB289" s="492">
        <f t="shared" si="231"/>
        <v>0</v>
      </c>
      <c r="BD289" s="265">
        <f t="shared" si="234"/>
        <v>0</v>
      </c>
      <c r="BE289" s="105"/>
      <c r="BF289" s="105"/>
      <c r="BG289" s="105"/>
      <c r="BH289" s="105"/>
      <c r="BI289" s="105"/>
      <c r="BJ289" s="105"/>
    </row>
    <row r="290" spans="2:62" ht="20.100000000000001" hidden="1" customHeight="1" outlineLevel="1">
      <c r="B290" s="100"/>
      <c r="C290" s="908"/>
      <c r="D290" s="909"/>
      <c r="E290" s="909"/>
      <c r="F290" s="910"/>
      <c r="G290" s="890"/>
      <c r="H290" s="891"/>
      <c r="I290" s="152"/>
      <c r="J290" s="152"/>
      <c r="K290" s="152"/>
      <c r="L290" s="152"/>
      <c r="M290" s="152"/>
      <c r="N290" s="152"/>
      <c r="O290" s="152"/>
      <c r="P290" s="153"/>
      <c r="Q290" s="153"/>
      <c r="R290" s="156">
        <f t="shared" si="224"/>
        <v>0</v>
      </c>
      <c r="S290" s="156">
        <f t="shared" si="225"/>
        <v>0</v>
      </c>
      <c r="U290" s="157">
        <f t="shared" si="232"/>
        <v>0</v>
      </c>
      <c r="W290" s="152"/>
      <c r="X290" s="152"/>
      <c r="Y290" s="152"/>
      <c r="Z290" s="152"/>
      <c r="AA290" s="152"/>
      <c r="AB290" s="152"/>
      <c r="AC290" s="347"/>
      <c r="AD290" s="152"/>
      <c r="AE290" s="152"/>
      <c r="AF290" s="152"/>
      <c r="AG290" s="152"/>
      <c r="AH290" s="152"/>
      <c r="AI290" s="152"/>
      <c r="AJ290" s="347"/>
      <c r="AK290" s="152"/>
      <c r="AL290" s="152"/>
      <c r="AM290" s="295"/>
      <c r="AN290" s="228"/>
      <c r="AO290" s="228"/>
      <c r="AP290" s="228"/>
      <c r="AQ290" s="228"/>
      <c r="AR290" s="228"/>
      <c r="AS290" s="348"/>
      <c r="AT290" s="264">
        <f t="shared" si="228"/>
        <v>0</v>
      </c>
      <c r="AU290" s="259"/>
      <c r="AV290" s="265">
        <f t="shared" si="229"/>
        <v>0</v>
      </c>
      <c r="AX290" s="265">
        <f t="shared" si="233"/>
        <v>0</v>
      </c>
      <c r="AZ290" s="492">
        <f t="shared" si="230"/>
        <v>0</v>
      </c>
      <c r="BB290" s="492">
        <f t="shared" si="231"/>
        <v>0</v>
      </c>
      <c r="BD290" s="265">
        <f t="shared" si="234"/>
        <v>0</v>
      </c>
      <c r="BE290" s="105"/>
      <c r="BF290" s="105"/>
      <c r="BG290" s="105"/>
      <c r="BH290" s="105"/>
      <c r="BI290" s="105"/>
      <c r="BJ290" s="105"/>
    </row>
    <row r="291" spans="2:62" ht="20.100000000000001" hidden="1" customHeight="1" outlineLevel="1">
      <c r="B291" s="100"/>
      <c r="C291" s="908"/>
      <c r="D291" s="909"/>
      <c r="E291" s="909"/>
      <c r="F291" s="910"/>
      <c r="G291" s="890"/>
      <c r="H291" s="891"/>
      <c r="I291" s="152"/>
      <c r="J291" s="152"/>
      <c r="K291" s="152"/>
      <c r="L291" s="152"/>
      <c r="M291" s="152"/>
      <c r="N291" s="152"/>
      <c r="O291" s="152"/>
      <c r="P291" s="153"/>
      <c r="Q291" s="153"/>
      <c r="R291" s="156">
        <f t="shared" si="224"/>
        <v>0</v>
      </c>
      <c r="S291" s="156">
        <f t="shared" si="225"/>
        <v>0</v>
      </c>
      <c r="U291" s="157">
        <f t="shared" si="232"/>
        <v>0</v>
      </c>
      <c r="W291" s="152"/>
      <c r="X291" s="152"/>
      <c r="Y291" s="152"/>
      <c r="Z291" s="152"/>
      <c r="AA291" s="152"/>
      <c r="AB291" s="152"/>
      <c r="AC291" s="347"/>
      <c r="AD291" s="152"/>
      <c r="AE291" s="152"/>
      <c r="AF291" s="152"/>
      <c r="AG291" s="152"/>
      <c r="AH291" s="152"/>
      <c r="AI291" s="152"/>
      <c r="AJ291" s="347"/>
      <c r="AK291" s="152"/>
      <c r="AL291" s="152"/>
      <c r="AM291" s="295"/>
      <c r="AN291" s="228"/>
      <c r="AO291" s="228"/>
      <c r="AP291" s="228"/>
      <c r="AQ291" s="228"/>
      <c r="AR291" s="228"/>
      <c r="AS291" s="348"/>
      <c r="AT291" s="264">
        <f t="shared" si="228"/>
        <v>0</v>
      </c>
      <c r="AU291" s="259"/>
      <c r="AV291" s="265">
        <f t="shared" si="229"/>
        <v>0</v>
      </c>
      <c r="AX291" s="265">
        <f t="shared" si="233"/>
        <v>0</v>
      </c>
      <c r="AZ291" s="492">
        <f t="shared" si="230"/>
        <v>0</v>
      </c>
      <c r="BB291" s="492">
        <f t="shared" si="231"/>
        <v>0</v>
      </c>
      <c r="BD291" s="265">
        <f t="shared" si="234"/>
        <v>0</v>
      </c>
      <c r="BE291" s="105"/>
      <c r="BF291" s="105"/>
      <c r="BG291" s="105"/>
      <c r="BH291" s="105"/>
      <c r="BI291" s="105"/>
      <c r="BJ291" s="105"/>
    </row>
    <row r="292" spans="2:62" ht="20.100000000000001" hidden="1" customHeight="1" outlineLevel="1">
      <c r="B292" s="100"/>
      <c r="C292" s="908"/>
      <c r="D292" s="909"/>
      <c r="E292" s="909"/>
      <c r="F292" s="910"/>
      <c r="G292" s="890"/>
      <c r="H292" s="891"/>
      <c r="I292" s="152"/>
      <c r="J292" s="152"/>
      <c r="K292" s="152"/>
      <c r="L292" s="152"/>
      <c r="M292" s="152"/>
      <c r="N292" s="152"/>
      <c r="O292" s="152"/>
      <c r="P292" s="153"/>
      <c r="Q292" s="153"/>
      <c r="R292" s="156">
        <f t="shared" si="224"/>
        <v>0</v>
      </c>
      <c r="S292" s="156">
        <f t="shared" si="225"/>
        <v>0</v>
      </c>
      <c r="U292" s="157">
        <f t="shared" si="232"/>
        <v>0</v>
      </c>
      <c r="W292" s="152"/>
      <c r="X292" s="152"/>
      <c r="Y292" s="152"/>
      <c r="Z292" s="152"/>
      <c r="AA292" s="152"/>
      <c r="AB292" s="152"/>
      <c r="AC292" s="347"/>
      <c r="AD292" s="152"/>
      <c r="AE292" s="152"/>
      <c r="AF292" s="152"/>
      <c r="AG292" s="152"/>
      <c r="AH292" s="152"/>
      <c r="AI292" s="152"/>
      <c r="AJ292" s="347"/>
      <c r="AK292" s="152"/>
      <c r="AL292" s="152"/>
      <c r="AM292" s="295"/>
      <c r="AN292" s="228"/>
      <c r="AO292" s="228"/>
      <c r="AP292" s="228"/>
      <c r="AQ292" s="228"/>
      <c r="AR292" s="228"/>
      <c r="AS292" s="348"/>
      <c r="AT292" s="264">
        <f t="shared" si="228"/>
        <v>0</v>
      </c>
      <c r="AU292" s="259"/>
      <c r="AV292" s="265">
        <f t="shared" si="229"/>
        <v>0</v>
      </c>
      <c r="AX292" s="265">
        <f t="shared" si="233"/>
        <v>0</v>
      </c>
      <c r="AZ292" s="492">
        <f t="shared" si="230"/>
        <v>0</v>
      </c>
      <c r="BB292" s="492">
        <f t="shared" si="231"/>
        <v>0</v>
      </c>
      <c r="BD292" s="265">
        <f t="shared" si="234"/>
        <v>0</v>
      </c>
      <c r="BE292" s="105"/>
      <c r="BF292" s="105"/>
      <c r="BG292" s="105"/>
      <c r="BH292" s="105"/>
      <c r="BI292" s="105"/>
      <c r="BJ292" s="105"/>
    </row>
    <row r="293" spans="2:62" ht="20.100000000000001" hidden="1" customHeight="1" outlineLevel="1">
      <c r="B293" s="100"/>
      <c r="C293" s="908"/>
      <c r="D293" s="909"/>
      <c r="E293" s="909"/>
      <c r="F293" s="910"/>
      <c r="G293" s="890"/>
      <c r="H293" s="891"/>
      <c r="I293" s="152"/>
      <c r="J293" s="152"/>
      <c r="K293" s="152"/>
      <c r="L293" s="152"/>
      <c r="M293" s="152"/>
      <c r="N293" s="152"/>
      <c r="O293" s="152"/>
      <c r="P293" s="153"/>
      <c r="Q293" s="153"/>
      <c r="R293" s="156">
        <f t="shared" si="224"/>
        <v>0</v>
      </c>
      <c r="S293" s="156">
        <f t="shared" si="225"/>
        <v>0</v>
      </c>
      <c r="U293" s="157">
        <f t="shared" si="232"/>
        <v>0</v>
      </c>
      <c r="W293" s="152"/>
      <c r="X293" s="152"/>
      <c r="Y293" s="152"/>
      <c r="Z293" s="152"/>
      <c r="AA293" s="152"/>
      <c r="AB293" s="152"/>
      <c r="AC293" s="347"/>
      <c r="AD293" s="152"/>
      <c r="AE293" s="152"/>
      <c r="AF293" s="152"/>
      <c r="AG293" s="152"/>
      <c r="AH293" s="152"/>
      <c r="AI293" s="152"/>
      <c r="AJ293" s="347"/>
      <c r="AK293" s="152"/>
      <c r="AL293" s="152"/>
      <c r="AM293" s="295"/>
      <c r="AN293" s="228"/>
      <c r="AO293" s="228"/>
      <c r="AP293" s="228"/>
      <c r="AQ293" s="228"/>
      <c r="AR293" s="228"/>
      <c r="AS293" s="348"/>
      <c r="AT293" s="264">
        <f t="shared" si="228"/>
        <v>0</v>
      </c>
      <c r="AU293" s="259"/>
      <c r="AV293" s="265">
        <f t="shared" si="229"/>
        <v>0</v>
      </c>
      <c r="AX293" s="265">
        <f t="shared" si="233"/>
        <v>0</v>
      </c>
      <c r="AZ293" s="492">
        <f t="shared" si="230"/>
        <v>0</v>
      </c>
      <c r="BB293" s="492">
        <f t="shared" si="231"/>
        <v>0</v>
      </c>
      <c r="BD293" s="265">
        <f t="shared" si="234"/>
        <v>0</v>
      </c>
      <c r="BE293" s="105"/>
      <c r="BF293" s="105"/>
      <c r="BG293" s="105"/>
      <c r="BH293" s="105"/>
      <c r="BI293" s="105"/>
      <c r="BJ293" s="105"/>
    </row>
    <row r="294" spans="2:62" ht="20.100000000000001" hidden="1" customHeight="1" outlineLevel="1">
      <c r="B294" s="100"/>
      <c r="C294" s="908"/>
      <c r="D294" s="909"/>
      <c r="E294" s="909"/>
      <c r="F294" s="910"/>
      <c r="G294" s="890"/>
      <c r="H294" s="891"/>
      <c r="I294" s="152"/>
      <c r="J294" s="152"/>
      <c r="K294" s="152"/>
      <c r="L294" s="152"/>
      <c r="M294" s="152"/>
      <c r="N294" s="152"/>
      <c r="O294" s="152"/>
      <c r="P294" s="153"/>
      <c r="Q294" s="153"/>
      <c r="R294" s="156">
        <f t="shared" si="224"/>
        <v>0</v>
      </c>
      <c r="S294" s="156">
        <f t="shared" si="225"/>
        <v>0</v>
      </c>
      <c r="U294" s="157">
        <f t="shared" si="232"/>
        <v>0</v>
      </c>
      <c r="W294" s="152"/>
      <c r="X294" s="152"/>
      <c r="Y294" s="152"/>
      <c r="Z294" s="152"/>
      <c r="AA294" s="152"/>
      <c r="AB294" s="152"/>
      <c r="AC294" s="347"/>
      <c r="AD294" s="152"/>
      <c r="AE294" s="152"/>
      <c r="AF294" s="152"/>
      <c r="AG294" s="152"/>
      <c r="AH294" s="152"/>
      <c r="AI294" s="152"/>
      <c r="AJ294" s="347"/>
      <c r="AK294" s="152"/>
      <c r="AL294" s="152"/>
      <c r="AM294" s="295"/>
      <c r="AN294" s="228"/>
      <c r="AO294" s="228"/>
      <c r="AP294" s="228"/>
      <c r="AQ294" s="228"/>
      <c r="AR294" s="228"/>
      <c r="AS294" s="348"/>
      <c r="AT294" s="264">
        <f t="shared" si="228"/>
        <v>0</v>
      </c>
      <c r="AU294" s="259"/>
      <c r="AV294" s="265">
        <f t="shared" si="229"/>
        <v>0</v>
      </c>
      <c r="AX294" s="265">
        <f t="shared" si="233"/>
        <v>0</v>
      </c>
      <c r="AZ294" s="492">
        <f t="shared" si="230"/>
        <v>0</v>
      </c>
      <c r="BB294" s="492">
        <f t="shared" si="231"/>
        <v>0</v>
      </c>
      <c r="BD294" s="265">
        <f t="shared" si="234"/>
        <v>0</v>
      </c>
      <c r="BE294" s="105"/>
      <c r="BF294" s="105"/>
      <c r="BG294" s="105"/>
      <c r="BH294" s="105"/>
      <c r="BI294" s="105"/>
      <c r="BJ294" s="105"/>
    </row>
    <row r="295" spans="2:62" ht="20.100000000000001" hidden="1" customHeight="1" outlineLevel="1">
      <c r="B295" s="100"/>
      <c r="C295" s="908"/>
      <c r="D295" s="909"/>
      <c r="E295" s="909"/>
      <c r="F295" s="910"/>
      <c r="G295" s="890"/>
      <c r="H295" s="891"/>
      <c r="I295" s="152"/>
      <c r="J295" s="152"/>
      <c r="K295" s="152"/>
      <c r="L295" s="152"/>
      <c r="M295" s="152"/>
      <c r="N295" s="152"/>
      <c r="O295" s="152"/>
      <c r="P295" s="153"/>
      <c r="Q295" s="153"/>
      <c r="R295" s="156">
        <f t="shared" si="224"/>
        <v>0</v>
      </c>
      <c r="S295" s="156">
        <f t="shared" si="225"/>
        <v>0</v>
      </c>
      <c r="U295" s="157">
        <f t="shared" si="232"/>
        <v>0</v>
      </c>
      <c r="W295" s="152"/>
      <c r="X295" s="152"/>
      <c r="Y295" s="152"/>
      <c r="Z295" s="152"/>
      <c r="AA295" s="152"/>
      <c r="AB295" s="152"/>
      <c r="AC295" s="347"/>
      <c r="AD295" s="152"/>
      <c r="AE295" s="152"/>
      <c r="AF295" s="152"/>
      <c r="AG295" s="152"/>
      <c r="AH295" s="152"/>
      <c r="AI295" s="152"/>
      <c r="AJ295" s="347"/>
      <c r="AK295" s="152"/>
      <c r="AL295" s="152"/>
      <c r="AM295" s="295"/>
      <c r="AN295" s="228"/>
      <c r="AO295" s="228"/>
      <c r="AP295" s="228"/>
      <c r="AQ295" s="228"/>
      <c r="AR295" s="228"/>
      <c r="AS295" s="348"/>
      <c r="AT295" s="264">
        <f t="shared" si="228"/>
        <v>0</v>
      </c>
      <c r="AU295" s="259"/>
      <c r="AV295" s="265">
        <f t="shared" si="229"/>
        <v>0</v>
      </c>
      <c r="AX295" s="265">
        <f t="shared" si="233"/>
        <v>0</v>
      </c>
      <c r="AZ295" s="492">
        <f t="shared" si="230"/>
        <v>0</v>
      </c>
      <c r="BB295" s="492">
        <f t="shared" si="231"/>
        <v>0</v>
      </c>
      <c r="BD295" s="265">
        <f t="shared" si="234"/>
        <v>0</v>
      </c>
      <c r="BE295" s="105"/>
      <c r="BF295" s="105"/>
      <c r="BG295" s="105"/>
      <c r="BH295" s="105"/>
      <c r="BI295" s="105"/>
      <c r="BJ295" s="105"/>
    </row>
    <row r="296" spans="2:62" ht="20.100000000000001" hidden="1" customHeight="1" outlineLevel="1">
      <c r="B296" s="100"/>
      <c r="C296" s="908"/>
      <c r="D296" s="909"/>
      <c r="E296" s="909"/>
      <c r="F296" s="910"/>
      <c r="G296" s="890"/>
      <c r="H296" s="891"/>
      <c r="I296" s="152"/>
      <c r="J296" s="152"/>
      <c r="K296" s="152"/>
      <c r="L296" s="152"/>
      <c r="M296" s="152"/>
      <c r="N296" s="152"/>
      <c r="O296" s="152"/>
      <c r="P296" s="153"/>
      <c r="Q296" s="153"/>
      <c r="R296" s="156">
        <f t="shared" si="224"/>
        <v>0</v>
      </c>
      <c r="S296" s="156">
        <f t="shared" si="225"/>
        <v>0</v>
      </c>
      <c r="U296" s="157">
        <f t="shared" si="232"/>
        <v>0</v>
      </c>
      <c r="W296" s="152"/>
      <c r="X296" s="152"/>
      <c r="Y296" s="152"/>
      <c r="Z296" s="152"/>
      <c r="AA296" s="152"/>
      <c r="AB296" s="152"/>
      <c r="AC296" s="347"/>
      <c r="AD296" s="152"/>
      <c r="AE296" s="152"/>
      <c r="AF296" s="152"/>
      <c r="AG296" s="152"/>
      <c r="AH296" s="152"/>
      <c r="AI296" s="152"/>
      <c r="AJ296" s="347"/>
      <c r="AK296" s="152"/>
      <c r="AL296" s="152"/>
      <c r="AM296" s="295"/>
      <c r="AN296" s="228"/>
      <c r="AO296" s="228"/>
      <c r="AP296" s="228"/>
      <c r="AQ296" s="228"/>
      <c r="AR296" s="228"/>
      <c r="AS296" s="348"/>
      <c r="AT296" s="264">
        <f t="shared" si="228"/>
        <v>0</v>
      </c>
      <c r="AU296" s="259"/>
      <c r="AV296" s="265">
        <f t="shared" si="229"/>
        <v>0</v>
      </c>
      <c r="AX296" s="265">
        <f t="shared" si="233"/>
        <v>0</v>
      </c>
      <c r="AZ296" s="492">
        <f t="shared" si="230"/>
        <v>0</v>
      </c>
      <c r="BB296" s="492">
        <f t="shared" si="231"/>
        <v>0</v>
      </c>
      <c r="BD296" s="265">
        <f t="shared" si="234"/>
        <v>0</v>
      </c>
      <c r="BE296" s="105"/>
      <c r="BF296" s="105"/>
      <c r="BG296" s="105"/>
      <c r="BH296" s="105"/>
      <c r="BI296" s="105"/>
      <c r="BJ296" s="105"/>
    </row>
    <row r="297" spans="2:62" ht="20.100000000000001" hidden="1" customHeight="1" outlineLevel="1">
      <c r="B297" s="100"/>
      <c r="C297" s="908"/>
      <c r="D297" s="909"/>
      <c r="E297" s="909"/>
      <c r="F297" s="910"/>
      <c r="G297" s="890"/>
      <c r="H297" s="891"/>
      <c r="I297" s="152"/>
      <c r="J297" s="152"/>
      <c r="K297" s="152"/>
      <c r="L297" s="152"/>
      <c r="M297" s="152"/>
      <c r="N297" s="152"/>
      <c r="O297" s="152"/>
      <c r="P297" s="153"/>
      <c r="Q297" s="153"/>
      <c r="R297" s="156">
        <f t="shared" si="224"/>
        <v>0</v>
      </c>
      <c r="S297" s="156">
        <f t="shared" si="225"/>
        <v>0</v>
      </c>
      <c r="U297" s="157">
        <f t="shared" si="232"/>
        <v>0</v>
      </c>
      <c r="W297" s="152"/>
      <c r="X297" s="152"/>
      <c r="Y297" s="152"/>
      <c r="Z297" s="152"/>
      <c r="AA297" s="152"/>
      <c r="AB297" s="152"/>
      <c r="AC297" s="347"/>
      <c r="AD297" s="152"/>
      <c r="AE297" s="152"/>
      <c r="AF297" s="152"/>
      <c r="AG297" s="152"/>
      <c r="AH297" s="152"/>
      <c r="AI297" s="152"/>
      <c r="AJ297" s="347"/>
      <c r="AK297" s="152"/>
      <c r="AL297" s="152"/>
      <c r="AM297" s="295"/>
      <c r="AN297" s="228"/>
      <c r="AO297" s="228"/>
      <c r="AP297" s="228"/>
      <c r="AQ297" s="228"/>
      <c r="AR297" s="228"/>
      <c r="AS297" s="348"/>
      <c r="AT297" s="264">
        <f t="shared" si="228"/>
        <v>0</v>
      </c>
      <c r="AU297" s="259"/>
      <c r="AV297" s="265">
        <f t="shared" si="229"/>
        <v>0</v>
      </c>
      <c r="AX297" s="265">
        <f t="shared" si="233"/>
        <v>0</v>
      </c>
      <c r="AZ297" s="492">
        <f t="shared" si="230"/>
        <v>0</v>
      </c>
      <c r="BB297" s="492">
        <f t="shared" si="231"/>
        <v>0</v>
      </c>
      <c r="BD297" s="265">
        <f t="shared" si="234"/>
        <v>0</v>
      </c>
      <c r="BE297" s="105"/>
      <c r="BF297" s="105"/>
      <c r="BG297" s="105"/>
      <c r="BH297" s="105"/>
      <c r="BI297" s="105"/>
      <c r="BJ297" s="105"/>
    </row>
    <row r="298" spans="2:62" ht="20.100000000000001" hidden="1" customHeight="1" outlineLevel="1">
      <c r="B298" s="100"/>
      <c r="C298" s="908"/>
      <c r="D298" s="909"/>
      <c r="E298" s="909"/>
      <c r="F298" s="910"/>
      <c r="G298" s="890"/>
      <c r="H298" s="891"/>
      <c r="I298" s="152"/>
      <c r="J298" s="152"/>
      <c r="K298" s="152"/>
      <c r="L298" s="152"/>
      <c r="M298" s="152"/>
      <c r="N298" s="152"/>
      <c r="O298" s="152"/>
      <c r="P298" s="153"/>
      <c r="Q298" s="153"/>
      <c r="R298" s="156">
        <f t="shared" si="224"/>
        <v>0</v>
      </c>
      <c r="S298" s="156">
        <f t="shared" si="225"/>
        <v>0</v>
      </c>
      <c r="U298" s="157">
        <f t="shared" si="232"/>
        <v>0</v>
      </c>
      <c r="W298" s="152"/>
      <c r="X298" s="152"/>
      <c r="Y298" s="152"/>
      <c r="Z298" s="152"/>
      <c r="AA298" s="152"/>
      <c r="AB298" s="152"/>
      <c r="AC298" s="347"/>
      <c r="AD298" s="152"/>
      <c r="AE298" s="152"/>
      <c r="AF298" s="152"/>
      <c r="AG298" s="152"/>
      <c r="AH298" s="152"/>
      <c r="AI298" s="152"/>
      <c r="AJ298" s="347"/>
      <c r="AK298" s="152"/>
      <c r="AL298" s="152"/>
      <c r="AM298" s="295"/>
      <c r="AN298" s="228"/>
      <c r="AO298" s="228"/>
      <c r="AP298" s="228"/>
      <c r="AQ298" s="228"/>
      <c r="AR298" s="228"/>
      <c r="AS298" s="348"/>
      <c r="AT298" s="264">
        <f t="shared" si="228"/>
        <v>0</v>
      </c>
      <c r="AU298" s="259"/>
      <c r="AV298" s="265">
        <f t="shared" si="229"/>
        <v>0</v>
      </c>
      <c r="AX298" s="265">
        <f t="shared" si="233"/>
        <v>0</v>
      </c>
      <c r="AZ298" s="492">
        <f t="shared" si="230"/>
        <v>0</v>
      </c>
      <c r="BB298" s="492">
        <f t="shared" si="231"/>
        <v>0</v>
      </c>
      <c r="BD298" s="265">
        <f t="shared" si="234"/>
        <v>0</v>
      </c>
      <c r="BE298" s="105"/>
      <c r="BF298" s="105"/>
      <c r="BG298" s="105"/>
      <c r="BH298" s="105"/>
      <c r="BI298" s="105"/>
      <c r="BJ298" s="105"/>
    </row>
    <row r="299" spans="2:62" ht="20.100000000000001" hidden="1" customHeight="1" outlineLevel="1">
      <c r="B299" s="100"/>
      <c r="C299" s="908"/>
      <c r="D299" s="909"/>
      <c r="E299" s="909"/>
      <c r="F299" s="910"/>
      <c r="G299" s="890"/>
      <c r="H299" s="891"/>
      <c r="I299" s="152"/>
      <c r="J299" s="152"/>
      <c r="K299" s="152"/>
      <c r="L299" s="152"/>
      <c r="M299" s="152"/>
      <c r="N299" s="152"/>
      <c r="O299" s="152"/>
      <c r="P299" s="153"/>
      <c r="Q299" s="153"/>
      <c r="R299" s="156">
        <f t="shared" si="224"/>
        <v>0</v>
      </c>
      <c r="S299" s="156">
        <f t="shared" si="225"/>
        <v>0</v>
      </c>
      <c r="U299" s="157">
        <f t="shared" si="232"/>
        <v>0</v>
      </c>
      <c r="W299" s="152"/>
      <c r="X299" s="152"/>
      <c r="Y299" s="152"/>
      <c r="Z299" s="152"/>
      <c r="AA299" s="152"/>
      <c r="AB299" s="152"/>
      <c r="AC299" s="347"/>
      <c r="AD299" s="152"/>
      <c r="AE299" s="152"/>
      <c r="AF299" s="152"/>
      <c r="AG299" s="152"/>
      <c r="AH299" s="152"/>
      <c r="AI299" s="152"/>
      <c r="AJ299" s="347"/>
      <c r="AK299" s="152"/>
      <c r="AL299" s="152"/>
      <c r="AM299" s="295"/>
      <c r="AN299" s="228"/>
      <c r="AO299" s="228"/>
      <c r="AP299" s="228"/>
      <c r="AQ299" s="228"/>
      <c r="AR299" s="228"/>
      <c r="AS299" s="348"/>
      <c r="AT299" s="264">
        <f t="shared" si="228"/>
        <v>0</v>
      </c>
      <c r="AU299" s="259"/>
      <c r="AV299" s="265">
        <f t="shared" si="229"/>
        <v>0</v>
      </c>
      <c r="AX299" s="265">
        <f t="shared" si="233"/>
        <v>0</v>
      </c>
      <c r="AZ299" s="492">
        <f t="shared" si="230"/>
        <v>0</v>
      </c>
      <c r="BB299" s="492">
        <f t="shared" si="231"/>
        <v>0</v>
      </c>
      <c r="BD299" s="265">
        <f t="shared" si="234"/>
        <v>0</v>
      </c>
      <c r="BE299" s="105"/>
      <c r="BF299" s="105"/>
      <c r="BG299" s="105"/>
      <c r="BH299" s="105"/>
      <c r="BI299" s="105"/>
      <c r="BJ299" s="105"/>
    </row>
    <row r="300" spans="2:62" ht="9.9499999999999993" hidden="1" customHeight="1" outlineLevel="1">
      <c r="B300" s="101"/>
      <c r="C300" s="208"/>
      <c r="D300" s="208"/>
      <c r="E300" s="208"/>
      <c r="F300" s="208"/>
      <c r="G300" s="237"/>
      <c r="H300" s="207"/>
      <c r="I300" s="257"/>
      <c r="J300" s="257"/>
      <c r="K300" s="257"/>
      <c r="L300" s="257"/>
      <c r="M300" s="257"/>
      <c r="N300" s="257"/>
      <c r="O300" s="257"/>
      <c r="P300" s="256"/>
      <c r="Q300" s="102"/>
      <c r="R300" s="102"/>
      <c r="S300" s="102"/>
      <c r="U300" s="98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Z300" s="493"/>
      <c r="BE300" s="105"/>
      <c r="BF300" s="105"/>
      <c r="BG300" s="105"/>
      <c r="BH300" s="105"/>
      <c r="BI300" s="105"/>
      <c r="BJ300" s="105"/>
    </row>
    <row r="301" spans="2:62" ht="20.100000000000001" customHeight="1" collapsed="1">
      <c r="B301" s="8">
        <f>B284+1</f>
        <v>18</v>
      </c>
      <c r="C301" s="916"/>
      <c r="D301" s="917"/>
      <c r="E301" s="917"/>
      <c r="F301" s="918"/>
      <c r="G301" s="429"/>
      <c r="H301" s="206">
        <v>1</v>
      </c>
      <c r="I301" s="642">
        <f t="shared" ref="I301" si="235">$H301*SUM(I302:I316)</f>
        <v>0</v>
      </c>
      <c r="J301" s="643">
        <f t="shared" ref="J301:O301" si="236">$H301*SUM(J302:J316)</f>
        <v>0</v>
      </c>
      <c r="K301" s="644">
        <f t="shared" si="236"/>
        <v>0</v>
      </c>
      <c r="L301" s="645">
        <f t="shared" si="236"/>
        <v>0</v>
      </c>
      <c r="M301" s="645">
        <f t="shared" si="236"/>
        <v>0</v>
      </c>
      <c r="N301" s="644">
        <f t="shared" si="236"/>
        <v>0</v>
      </c>
      <c r="O301" s="642">
        <f t="shared" si="236"/>
        <v>0</v>
      </c>
      <c r="P301" s="209">
        <f t="shared" ref="P301:Q301" si="237">$H301*SUM(P302:P316)</f>
        <v>0</v>
      </c>
      <c r="Q301" s="210">
        <f t="shared" si="237"/>
        <v>0</v>
      </c>
      <c r="R301" s="136">
        <f t="shared" ref="R301:R316" si="238">P301*(1+Gewinn)*(1+SicherheitAngebot)</f>
        <v>0</v>
      </c>
      <c r="S301" s="137">
        <f t="shared" ref="S301:S316" si="239">Q301*(1+MGKZ)*(1+Gewinn)*(1+SicherheitAngebot)</f>
        <v>0</v>
      </c>
      <c r="U301" s="10">
        <f>I301*$I$7+J301*$J$7+K301*$K$7+L301*$L$7+M301*$M$7+N301*$N$7+O301*$O$7+R301+S301</f>
        <v>0</v>
      </c>
      <c r="W301" s="646">
        <f t="shared" ref="W301:AB301" si="240">$H301*SUM(W302:W316)</f>
        <v>0</v>
      </c>
      <c r="X301" s="647">
        <f t="shared" si="240"/>
        <v>0</v>
      </c>
      <c r="Y301" s="648">
        <f t="shared" si="240"/>
        <v>0</v>
      </c>
      <c r="Z301" s="649">
        <f t="shared" si="240"/>
        <v>0</v>
      </c>
      <c r="AA301" s="648">
        <f t="shared" si="240"/>
        <v>0</v>
      </c>
      <c r="AB301" s="646">
        <f t="shared" si="240"/>
        <v>0</v>
      </c>
      <c r="AC301" s="258"/>
      <c r="AD301" s="646">
        <f t="shared" ref="AD301:AM301" si="241">$H301*SUM(AD302:AD316)</f>
        <v>0</v>
      </c>
      <c r="AE301" s="647">
        <f t="shared" si="241"/>
        <v>0</v>
      </c>
      <c r="AF301" s="648">
        <f t="shared" si="241"/>
        <v>0</v>
      </c>
      <c r="AG301" s="649">
        <f t="shared" si="241"/>
        <v>0</v>
      </c>
      <c r="AH301" s="648">
        <f t="shared" si="241"/>
        <v>0</v>
      </c>
      <c r="AI301" s="646">
        <f t="shared" si="241"/>
        <v>0</v>
      </c>
      <c r="AJ301" s="258"/>
      <c r="AK301" s="653">
        <f t="shared" si="241"/>
        <v>0</v>
      </c>
      <c r="AL301" s="653">
        <f t="shared" si="241"/>
        <v>0</v>
      </c>
      <c r="AM301" s="653">
        <f t="shared" si="241"/>
        <v>0</v>
      </c>
      <c r="AN301" s="227">
        <f>$H301*SUM(AN302:AN316)*(1+Gewinn)*(1+SicherheitAngebot)</f>
        <v>0</v>
      </c>
      <c r="AO301" s="227">
        <f>$H301*SUM(AO302:AO316)*(1+Gewinn)*(1+SicherheitAngebot)</f>
        <v>0</v>
      </c>
      <c r="AP301" s="227">
        <f>$H301*SUM(AP302:AP316)*(1+Gewinn)*(1+SicherheitAngebot)</f>
        <v>0</v>
      </c>
      <c r="AQ301" s="227">
        <f>$H301*SUM(AQ302:AQ316)*(1+Gewinn)*(1+SicherheitAngebot)</f>
        <v>0</v>
      </c>
      <c r="AR301" s="227">
        <f>$H301*SUM(AR302:AR316)*(1+Gewinn)*(1+SicherheitAngebot)</f>
        <v>0</v>
      </c>
      <c r="AS301" s="262"/>
      <c r="AT301" s="263">
        <f t="shared" si="228"/>
        <v>0</v>
      </c>
      <c r="AU301" s="259"/>
      <c r="AV301" s="491">
        <f>AK301*$AK$7+AL301*$AL$7+AM301*$AM$7+SUM(AN301:AR301)+AT301/Zuschläge_IBN+AT301</f>
        <v>0</v>
      </c>
      <c r="AX301" s="685">
        <f>U301+AV301</f>
        <v>0</v>
      </c>
      <c r="AZ301" s="490">
        <f>IF(H301&gt;0,U301/(1+SicherheitAngebot)*(1+Sicherheit),0)</f>
        <v>0</v>
      </c>
      <c r="BB301" s="490">
        <f>IF(H301&gt;0,AV301/(1+SicherheitAngebot)*(1+Sicherheit),0)</f>
        <v>0</v>
      </c>
      <c r="BD301" s="490">
        <f>AZ301+BB301</f>
        <v>0</v>
      </c>
      <c r="BE301" s="105"/>
      <c r="BF301" s="105"/>
      <c r="BG301" s="105"/>
      <c r="BH301" s="105"/>
      <c r="BI301" s="105"/>
      <c r="BJ301" s="105"/>
    </row>
    <row r="302" spans="2:62" ht="20.100000000000001" hidden="1" customHeight="1" outlineLevel="1">
      <c r="B302" s="99"/>
      <c r="C302" s="908"/>
      <c r="D302" s="909"/>
      <c r="E302" s="909"/>
      <c r="F302" s="910"/>
      <c r="G302" s="890"/>
      <c r="H302" s="901"/>
      <c r="I302" s="152"/>
      <c r="J302" s="152"/>
      <c r="K302" s="152"/>
      <c r="L302" s="152"/>
      <c r="M302" s="152"/>
      <c r="N302" s="152"/>
      <c r="O302" s="152"/>
      <c r="P302" s="153"/>
      <c r="Q302" s="153"/>
      <c r="R302" s="156">
        <f t="shared" si="238"/>
        <v>0</v>
      </c>
      <c r="S302" s="156">
        <f t="shared" si="239"/>
        <v>0</v>
      </c>
      <c r="U302" s="157">
        <f>I302*$I$7+J302*$J$7+K302*$K$7+L302*$L$7+M302*$M$7+N302*$N$7+O302*$O$7+R302+S302</f>
        <v>0</v>
      </c>
      <c r="W302" s="152"/>
      <c r="X302" s="152"/>
      <c r="Y302" s="152"/>
      <c r="Z302" s="152"/>
      <c r="AA302" s="152"/>
      <c r="AB302" s="152"/>
      <c r="AC302" s="347"/>
      <c r="AD302" s="152"/>
      <c r="AE302" s="152"/>
      <c r="AF302" s="152"/>
      <c r="AG302" s="152"/>
      <c r="AH302" s="152"/>
      <c r="AI302" s="152"/>
      <c r="AJ302" s="347"/>
      <c r="AK302" s="152"/>
      <c r="AL302" s="152"/>
      <c r="AM302" s="295"/>
      <c r="AN302" s="228"/>
      <c r="AO302" s="228"/>
      <c r="AP302" s="228"/>
      <c r="AQ302" s="228"/>
      <c r="AR302" s="228"/>
      <c r="AS302" s="348"/>
      <c r="AT302" s="264">
        <f t="shared" si="228"/>
        <v>0</v>
      </c>
      <c r="AU302" s="259"/>
      <c r="AV302" s="265">
        <f t="shared" ref="AV302:AV316" si="242">AK302*$AK$7+AL302*$AL$7+AM302*$AM$7+SUM(AN302:AR302)*(1+Gewinn)*(1+SicherheitAngebot)+AT302/Zuschläge_IBN+AT302</f>
        <v>0</v>
      </c>
      <c r="AX302" s="265">
        <f>U302+AV302</f>
        <v>0</v>
      </c>
      <c r="AZ302" s="492">
        <f t="shared" ref="AZ302:AZ316" si="243">U302/(1+SicherheitAngebot)*(1+Sicherheit)</f>
        <v>0</v>
      </c>
      <c r="BB302" s="492">
        <f t="shared" ref="BB302:BB316" si="244">AV302/(1+SicherheitAngebot)*(1+Sicherheit)</f>
        <v>0</v>
      </c>
      <c r="BD302" s="265">
        <f>AZ302+BB302</f>
        <v>0</v>
      </c>
      <c r="BE302" s="105"/>
      <c r="BF302" s="105"/>
      <c r="BG302" s="105"/>
      <c r="BH302" s="105"/>
      <c r="BI302" s="105"/>
      <c r="BJ302" s="105"/>
    </row>
    <row r="303" spans="2:62" ht="20.100000000000001" hidden="1" customHeight="1" outlineLevel="1">
      <c r="B303" s="100"/>
      <c r="C303" s="908"/>
      <c r="D303" s="909"/>
      <c r="E303" s="909"/>
      <c r="F303" s="910"/>
      <c r="G303" s="890"/>
      <c r="H303" s="891"/>
      <c r="I303" s="152"/>
      <c r="J303" s="152"/>
      <c r="K303" s="152"/>
      <c r="L303" s="152"/>
      <c r="M303" s="152"/>
      <c r="N303" s="152"/>
      <c r="O303" s="152"/>
      <c r="P303" s="153"/>
      <c r="Q303" s="153"/>
      <c r="R303" s="156">
        <f t="shared" si="238"/>
        <v>0</v>
      </c>
      <c r="S303" s="156">
        <f t="shared" si="239"/>
        <v>0</v>
      </c>
      <c r="U303" s="157">
        <f t="shared" ref="U303:U316" si="245">I303*$I$7+J303*$J$7+K303*$K$7+L303*$L$7+M303*$M$7+N303*$N$7+O303*$O$7+R303+S303</f>
        <v>0</v>
      </c>
      <c r="W303" s="152"/>
      <c r="X303" s="152"/>
      <c r="Y303" s="152"/>
      <c r="Z303" s="152"/>
      <c r="AA303" s="152"/>
      <c r="AB303" s="152"/>
      <c r="AC303" s="347"/>
      <c r="AD303" s="152"/>
      <c r="AE303" s="152"/>
      <c r="AF303" s="152"/>
      <c r="AG303" s="152"/>
      <c r="AH303" s="152"/>
      <c r="AI303" s="152"/>
      <c r="AJ303" s="347"/>
      <c r="AK303" s="152"/>
      <c r="AL303" s="152"/>
      <c r="AM303" s="295"/>
      <c r="AN303" s="228"/>
      <c r="AO303" s="228"/>
      <c r="AP303" s="228"/>
      <c r="AQ303" s="228"/>
      <c r="AR303" s="228"/>
      <c r="AS303" s="348"/>
      <c r="AT303" s="264">
        <f t="shared" si="228"/>
        <v>0</v>
      </c>
      <c r="AU303" s="259"/>
      <c r="AV303" s="265">
        <f t="shared" si="242"/>
        <v>0</v>
      </c>
      <c r="AX303" s="265">
        <f t="shared" ref="AX303:AX316" si="246">U303+AV303</f>
        <v>0</v>
      </c>
      <c r="AZ303" s="492">
        <f t="shared" si="243"/>
        <v>0</v>
      </c>
      <c r="BB303" s="492">
        <f t="shared" si="244"/>
        <v>0</v>
      </c>
      <c r="BD303" s="265">
        <f t="shared" ref="BD303:BD316" si="247">AZ303+BB303</f>
        <v>0</v>
      </c>
      <c r="BE303" s="105"/>
      <c r="BF303" s="105"/>
      <c r="BG303" s="105"/>
      <c r="BH303" s="105"/>
      <c r="BI303" s="105"/>
      <c r="BJ303" s="105"/>
    </row>
    <row r="304" spans="2:62" ht="20.100000000000001" hidden="1" customHeight="1" outlineLevel="1">
      <c r="B304" s="100"/>
      <c r="C304" s="908"/>
      <c r="D304" s="909"/>
      <c r="E304" s="909"/>
      <c r="F304" s="910"/>
      <c r="G304" s="890"/>
      <c r="H304" s="891"/>
      <c r="I304" s="152"/>
      <c r="J304" s="152"/>
      <c r="K304" s="152"/>
      <c r="L304" s="152"/>
      <c r="M304" s="152"/>
      <c r="N304" s="152"/>
      <c r="O304" s="152"/>
      <c r="P304" s="153"/>
      <c r="Q304" s="153"/>
      <c r="R304" s="156">
        <f t="shared" si="238"/>
        <v>0</v>
      </c>
      <c r="S304" s="156">
        <f t="shared" si="239"/>
        <v>0</v>
      </c>
      <c r="U304" s="157">
        <f t="shared" si="245"/>
        <v>0</v>
      </c>
      <c r="W304" s="152"/>
      <c r="X304" s="152"/>
      <c r="Y304" s="152"/>
      <c r="Z304" s="152"/>
      <c r="AA304" s="152"/>
      <c r="AB304" s="152"/>
      <c r="AC304" s="347"/>
      <c r="AD304" s="152"/>
      <c r="AE304" s="152"/>
      <c r="AF304" s="152"/>
      <c r="AG304" s="152"/>
      <c r="AH304" s="152"/>
      <c r="AI304" s="152"/>
      <c r="AJ304" s="347"/>
      <c r="AK304" s="152"/>
      <c r="AL304" s="152"/>
      <c r="AM304" s="295"/>
      <c r="AN304" s="228"/>
      <c r="AO304" s="228"/>
      <c r="AP304" s="228"/>
      <c r="AQ304" s="228"/>
      <c r="AR304" s="228"/>
      <c r="AS304" s="348"/>
      <c r="AT304" s="264">
        <f t="shared" si="228"/>
        <v>0</v>
      </c>
      <c r="AU304" s="259"/>
      <c r="AV304" s="265">
        <f t="shared" si="242"/>
        <v>0</v>
      </c>
      <c r="AX304" s="265">
        <f t="shared" si="246"/>
        <v>0</v>
      </c>
      <c r="AZ304" s="492">
        <f t="shared" si="243"/>
        <v>0</v>
      </c>
      <c r="BB304" s="492">
        <f t="shared" si="244"/>
        <v>0</v>
      </c>
      <c r="BD304" s="265">
        <f t="shared" si="247"/>
        <v>0</v>
      </c>
      <c r="BE304" s="105"/>
      <c r="BF304" s="105"/>
      <c r="BG304" s="105"/>
      <c r="BH304" s="105"/>
      <c r="BI304" s="105"/>
      <c r="BJ304" s="105"/>
    </row>
    <row r="305" spans="2:62" ht="20.100000000000001" hidden="1" customHeight="1" outlineLevel="1">
      <c r="B305" s="100"/>
      <c r="C305" s="908"/>
      <c r="D305" s="909"/>
      <c r="E305" s="909"/>
      <c r="F305" s="910"/>
      <c r="G305" s="890"/>
      <c r="H305" s="891"/>
      <c r="I305" s="152"/>
      <c r="J305" s="152"/>
      <c r="K305" s="152"/>
      <c r="L305" s="152"/>
      <c r="M305" s="152"/>
      <c r="N305" s="152"/>
      <c r="O305" s="152"/>
      <c r="P305" s="153"/>
      <c r="Q305" s="153"/>
      <c r="R305" s="156">
        <f t="shared" si="238"/>
        <v>0</v>
      </c>
      <c r="S305" s="156">
        <f t="shared" si="239"/>
        <v>0</v>
      </c>
      <c r="U305" s="157">
        <f t="shared" si="245"/>
        <v>0</v>
      </c>
      <c r="W305" s="152"/>
      <c r="X305" s="152"/>
      <c r="Y305" s="152"/>
      <c r="Z305" s="152"/>
      <c r="AA305" s="152"/>
      <c r="AB305" s="152"/>
      <c r="AC305" s="347"/>
      <c r="AD305" s="152"/>
      <c r="AE305" s="152"/>
      <c r="AF305" s="152"/>
      <c r="AG305" s="152"/>
      <c r="AH305" s="152"/>
      <c r="AI305" s="152"/>
      <c r="AJ305" s="347"/>
      <c r="AK305" s="152"/>
      <c r="AL305" s="152"/>
      <c r="AM305" s="295"/>
      <c r="AN305" s="228"/>
      <c r="AO305" s="228"/>
      <c r="AP305" s="228"/>
      <c r="AQ305" s="228"/>
      <c r="AR305" s="228"/>
      <c r="AS305" s="348"/>
      <c r="AT305" s="264">
        <f t="shared" si="228"/>
        <v>0</v>
      </c>
      <c r="AU305" s="259"/>
      <c r="AV305" s="265">
        <f t="shared" si="242"/>
        <v>0</v>
      </c>
      <c r="AX305" s="265">
        <f t="shared" si="246"/>
        <v>0</v>
      </c>
      <c r="AZ305" s="492">
        <f t="shared" si="243"/>
        <v>0</v>
      </c>
      <c r="BB305" s="492">
        <f t="shared" si="244"/>
        <v>0</v>
      </c>
      <c r="BD305" s="265">
        <f t="shared" si="247"/>
        <v>0</v>
      </c>
      <c r="BE305" s="105"/>
      <c r="BF305" s="105"/>
      <c r="BG305" s="105"/>
      <c r="BH305" s="105"/>
      <c r="BI305" s="105"/>
      <c r="BJ305" s="105"/>
    </row>
    <row r="306" spans="2:62" ht="20.100000000000001" hidden="1" customHeight="1" outlineLevel="1">
      <c r="B306" s="100"/>
      <c r="C306" s="908"/>
      <c r="D306" s="909"/>
      <c r="E306" s="909"/>
      <c r="F306" s="910"/>
      <c r="G306" s="890"/>
      <c r="H306" s="891"/>
      <c r="I306" s="152"/>
      <c r="J306" s="152"/>
      <c r="K306" s="152"/>
      <c r="L306" s="152"/>
      <c r="M306" s="152"/>
      <c r="N306" s="152"/>
      <c r="O306" s="152"/>
      <c r="P306" s="153"/>
      <c r="Q306" s="153"/>
      <c r="R306" s="156">
        <f t="shared" si="238"/>
        <v>0</v>
      </c>
      <c r="S306" s="156">
        <f t="shared" si="239"/>
        <v>0</v>
      </c>
      <c r="U306" s="157">
        <f t="shared" si="245"/>
        <v>0</v>
      </c>
      <c r="W306" s="152"/>
      <c r="X306" s="152"/>
      <c r="Y306" s="152"/>
      <c r="Z306" s="152"/>
      <c r="AA306" s="152"/>
      <c r="AB306" s="152"/>
      <c r="AC306" s="347"/>
      <c r="AD306" s="152"/>
      <c r="AE306" s="152"/>
      <c r="AF306" s="152"/>
      <c r="AG306" s="152"/>
      <c r="AH306" s="152"/>
      <c r="AI306" s="152"/>
      <c r="AJ306" s="347"/>
      <c r="AK306" s="152"/>
      <c r="AL306" s="152"/>
      <c r="AM306" s="295"/>
      <c r="AN306" s="228"/>
      <c r="AO306" s="228"/>
      <c r="AP306" s="228"/>
      <c r="AQ306" s="228"/>
      <c r="AR306" s="228"/>
      <c r="AS306" s="348"/>
      <c r="AT306" s="264">
        <f t="shared" si="228"/>
        <v>0</v>
      </c>
      <c r="AU306" s="259"/>
      <c r="AV306" s="265">
        <f t="shared" si="242"/>
        <v>0</v>
      </c>
      <c r="AX306" s="265">
        <f t="shared" si="246"/>
        <v>0</v>
      </c>
      <c r="AZ306" s="492">
        <f t="shared" si="243"/>
        <v>0</v>
      </c>
      <c r="BB306" s="492">
        <f t="shared" si="244"/>
        <v>0</v>
      </c>
      <c r="BD306" s="265">
        <f t="shared" si="247"/>
        <v>0</v>
      </c>
      <c r="BE306" s="105"/>
      <c r="BF306" s="105"/>
      <c r="BG306" s="105"/>
      <c r="BH306" s="105"/>
      <c r="BI306" s="105"/>
      <c r="BJ306" s="105"/>
    </row>
    <row r="307" spans="2:62" ht="20.100000000000001" hidden="1" customHeight="1" outlineLevel="1">
      <c r="B307" s="100"/>
      <c r="C307" s="908"/>
      <c r="D307" s="909"/>
      <c r="E307" s="909"/>
      <c r="F307" s="910"/>
      <c r="G307" s="890"/>
      <c r="H307" s="891"/>
      <c r="I307" s="152"/>
      <c r="J307" s="152"/>
      <c r="K307" s="152"/>
      <c r="L307" s="152"/>
      <c r="M307" s="152"/>
      <c r="N307" s="152"/>
      <c r="O307" s="152"/>
      <c r="P307" s="153"/>
      <c r="Q307" s="153"/>
      <c r="R307" s="156">
        <f t="shared" si="238"/>
        <v>0</v>
      </c>
      <c r="S307" s="156">
        <f t="shared" si="239"/>
        <v>0</v>
      </c>
      <c r="U307" s="157">
        <f t="shared" si="245"/>
        <v>0</v>
      </c>
      <c r="W307" s="152"/>
      <c r="X307" s="152"/>
      <c r="Y307" s="152"/>
      <c r="Z307" s="152"/>
      <c r="AA307" s="152"/>
      <c r="AB307" s="152"/>
      <c r="AC307" s="347"/>
      <c r="AD307" s="152"/>
      <c r="AE307" s="152"/>
      <c r="AF307" s="152"/>
      <c r="AG307" s="152"/>
      <c r="AH307" s="152"/>
      <c r="AI307" s="152"/>
      <c r="AJ307" s="347"/>
      <c r="AK307" s="152"/>
      <c r="AL307" s="152"/>
      <c r="AM307" s="295"/>
      <c r="AN307" s="228"/>
      <c r="AO307" s="228"/>
      <c r="AP307" s="228"/>
      <c r="AQ307" s="228"/>
      <c r="AR307" s="228"/>
      <c r="AS307" s="348"/>
      <c r="AT307" s="264">
        <f t="shared" si="228"/>
        <v>0</v>
      </c>
      <c r="AU307" s="259"/>
      <c r="AV307" s="265">
        <f t="shared" si="242"/>
        <v>0</v>
      </c>
      <c r="AX307" s="265">
        <f t="shared" si="246"/>
        <v>0</v>
      </c>
      <c r="AZ307" s="492">
        <f t="shared" si="243"/>
        <v>0</v>
      </c>
      <c r="BB307" s="492">
        <f t="shared" si="244"/>
        <v>0</v>
      </c>
      <c r="BD307" s="265">
        <f t="shared" si="247"/>
        <v>0</v>
      </c>
      <c r="BE307" s="105"/>
      <c r="BF307" s="105"/>
      <c r="BG307" s="105"/>
      <c r="BH307" s="105"/>
      <c r="BI307" s="105"/>
      <c r="BJ307" s="105"/>
    </row>
    <row r="308" spans="2:62" ht="20.100000000000001" hidden="1" customHeight="1" outlineLevel="1">
      <c r="B308" s="100"/>
      <c r="C308" s="908"/>
      <c r="D308" s="909"/>
      <c r="E308" s="909"/>
      <c r="F308" s="910"/>
      <c r="G308" s="890"/>
      <c r="H308" s="891"/>
      <c r="I308" s="152"/>
      <c r="J308" s="152"/>
      <c r="K308" s="152"/>
      <c r="L308" s="152"/>
      <c r="M308" s="152"/>
      <c r="N308" s="152"/>
      <c r="O308" s="152"/>
      <c r="P308" s="153"/>
      <c r="Q308" s="153"/>
      <c r="R308" s="156">
        <f t="shared" si="238"/>
        <v>0</v>
      </c>
      <c r="S308" s="156">
        <f t="shared" si="239"/>
        <v>0</v>
      </c>
      <c r="U308" s="157">
        <f t="shared" si="245"/>
        <v>0</v>
      </c>
      <c r="W308" s="152"/>
      <c r="X308" s="152"/>
      <c r="Y308" s="152"/>
      <c r="Z308" s="152"/>
      <c r="AA308" s="152"/>
      <c r="AB308" s="152"/>
      <c r="AC308" s="347"/>
      <c r="AD308" s="152"/>
      <c r="AE308" s="152"/>
      <c r="AF308" s="152"/>
      <c r="AG308" s="152"/>
      <c r="AH308" s="152"/>
      <c r="AI308" s="152"/>
      <c r="AJ308" s="347"/>
      <c r="AK308" s="152"/>
      <c r="AL308" s="152"/>
      <c r="AM308" s="295"/>
      <c r="AN308" s="228"/>
      <c r="AO308" s="228"/>
      <c r="AP308" s="228"/>
      <c r="AQ308" s="228"/>
      <c r="AR308" s="228"/>
      <c r="AS308" s="348"/>
      <c r="AT308" s="264">
        <f t="shared" si="228"/>
        <v>0</v>
      </c>
      <c r="AU308" s="259"/>
      <c r="AV308" s="265">
        <f t="shared" si="242"/>
        <v>0</v>
      </c>
      <c r="AX308" s="265">
        <f t="shared" si="246"/>
        <v>0</v>
      </c>
      <c r="AZ308" s="492">
        <f t="shared" si="243"/>
        <v>0</v>
      </c>
      <c r="BB308" s="492">
        <f t="shared" si="244"/>
        <v>0</v>
      </c>
      <c r="BD308" s="265">
        <f t="shared" si="247"/>
        <v>0</v>
      </c>
      <c r="BE308" s="105"/>
      <c r="BF308" s="105"/>
      <c r="BG308" s="105"/>
      <c r="BH308" s="105"/>
      <c r="BI308" s="105"/>
      <c r="BJ308" s="105"/>
    </row>
    <row r="309" spans="2:62" ht="20.100000000000001" hidden="1" customHeight="1" outlineLevel="1">
      <c r="B309" s="100"/>
      <c r="C309" s="908"/>
      <c r="D309" s="909"/>
      <c r="E309" s="909"/>
      <c r="F309" s="910"/>
      <c r="G309" s="890"/>
      <c r="H309" s="891"/>
      <c r="I309" s="152"/>
      <c r="J309" s="152"/>
      <c r="K309" s="152"/>
      <c r="L309" s="152"/>
      <c r="M309" s="152"/>
      <c r="N309" s="152"/>
      <c r="O309" s="152"/>
      <c r="P309" s="153"/>
      <c r="Q309" s="153"/>
      <c r="R309" s="156">
        <f t="shared" si="238"/>
        <v>0</v>
      </c>
      <c r="S309" s="156">
        <f t="shared" si="239"/>
        <v>0</v>
      </c>
      <c r="U309" s="157">
        <f t="shared" si="245"/>
        <v>0</v>
      </c>
      <c r="W309" s="152"/>
      <c r="X309" s="152"/>
      <c r="Y309" s="152"/>
      <c r="Z309" s="152"/>
      <c r="AA309" s="152"/>
      <c r="AB309" s="152"/>
      <c r="AC309" s="347"/>
      <c r="AD309" s="152"/>
      <c r="AE309" s="152"/>
      <c r="AF309" s="152"/>
      <c r="AG309" s="152"/>
      <c r="AH309" s="152"/>
      <c r="AI309" s="152"/>
      <c r="AJ309" s="347"/>
      <c r="AK309" s="152"/>
      <c r="AL309" s="152"/>
      <c r="AM309" s="295"/>
      <c r="AN309" s="228"/>
      <c r="AO309" s="228"/>
      <c r="AP309" s="228"/>
      <c r="AQ309" s="228"/>
      <c r="AR309" s="228"/>
      <c r="AS309" s="348"/>
      <c r="AT309" s="264">
        <f t="shared" si="228"/>
        <v>0</v>
      </c>
      <c r="AU309" s="259"/>
      <c r="AV309" s="265">
        <f t="shared" si="242"/>
        <v>0</v>
      </c>
      <c r="AX309" s="265">
        <f t="shared" si="246"/>
        <v>0</v>
      </c>
      <c r="AZ309" s="492">
        <f t="shared" si="243"/>
        <v>0</v>
      </c>
      <c r="BB309" s="492">
        <f t="shared" si="244"/>
        <v>0</v>
      </c>
      <c r="BD309" s="265">
        <f t="shared" si="247"/>
        <v>0</v>
      </c>
      <c r="BE309" s="105"/>
      <c r="BF309" s="105"/>
      <c r="BG309" s="105"/>
      <c r="BH309" s="105"/>
      <c r="BI309" s="105"/>
      <c r="BJ309" s="105"/>
    </row>
    <row r="310" spans="2:62" ht="20.100000000000001" hidden="1" customHeight="1" outlineLevel="1">
      <c r="B310" s="100"/>
      <c r="C310" s="908"/>
      <c r="D310" s="909"/>
      <c r="E310" s="909"/>
      <c r="F310" s="910"/>
      <c r="G310" s="890"/>
      <c r="H310" s="891"/>
      <c r="I310" s="152"/>
      <c r="J310" s="152"/>
      <c r="K310" s="152"/>
      <c r="L310" s="152"/>
      <c r="M310" s="152"/>
      <c r="N310" s="152"/>
      <c r="O310" s="152"/>
      <c r="P310" s="153"/>
      <c r="Q310" s="153"/>
      <c r="R310" s="156">
        <f t="shared" si="238"/>
        <v>0</v>
      </c>
      <c r="S310" s="156">
        <f t="shared" si="239"/>
        <v>0</v>
      </c>
      <c r="U310" s="157">
        <f t="shared" si="245"/>
        <v>0</v>
      </c>
      <c r="W310" s="152"/>
      <c r="X310" s="152"/>
      <c r="Y310" s="152"/>
      <c r="Z310" s="152"/>
      <c r="AA310" s="152"/>
      <c r="AB310" s="152"/>
      <c r="AC310" s="347"/>
      <c r="AD310" s="152"/>
      <c r="AE310" s="152"/>
      <c r="AF310" s="152"/>
      <c r="AG310" s="152"/>
      <c r="AH310" s="152"/>
      <c r="AI310" s="152"/>
      <c r="AJ310" s="347"/>
      <c r="AK310" s="152"/>
      <c r="AL310" s="152"/>
      <c r="AM310" s="295"/>
      <c r="AN310" s="228"/>
      <c r="AO310" s="228"/>
      <c r="AP310" s="228"/>
      <c r="AQ310" s="228"/>
      <c r="AR310" s="228"/>
      <c r="AS310" s="348"/>
      <c r="AT310" s="264">
        <f t="shared" si="228"/>
        <v>0</v>
      </c>
      <c r="AU310" s="259"/>
      <c r="AV310" s="265">
        <f t="shared" si="242"/>
        <v>0</v>
      </c>
      <c r="AX310" s="265">
        <f t="shared" si="246"/>
        <v>0</v>
      </c>
      <c r="AZ310" s="492">
        <f t="shared" si="243"/>
        <v>0</v>
      </c>
      <c r="BB310" s="492">
        <f t="shared" si="244"/>
        <v>0</v>
      </c>
      <c r="BD310" s="265">
        <f t="shared" si="247"/>
        <v>0</v>
      </c>
      <c r="BE310" s="105"/>
      <c r="BF310" s="105"/>
      <c r="BG310" s="105"/>
      <c r="BH310" s="105"/>
      <c r="BI310" s="105"/>
      <c r="BJ310" s="105"/>
    </row>
    <row r="311" spans="2:62" ht="20.100000000000001" hidden="1" customHeight="1" outlineLevel="1">
      <c r="B311" s="100"/>
      <c r="C311" s="908"/>
      <c r="D311" s="909"/>
      <c r="E311" s="909"/>
      <c r="F311" s="910"/>
      <c r="G311" s="890"/>
      <c r="H311" s="891"/>
      <c r="I311" s="152"/>
      <c r="J311" s="152"/>
      <c r="K311" s="152"/>
      <c r="L311" s="152"/>
      <c r="M311" s="152"/>
      <c r="N311" s="152"/>
      <c r="O311" s="152"/>
      <c r="P311" s="153"/>
      <c r="Q311" s="153"/>
      <c r="R311" s="156">
        <f t="shared" si="238"/>
        <v>0</v>
      </c>
      <c r="S311" s="156">
        <f t="shared" si="239"/>
        <v>0</v>
      </c>
      <c r="U311" s="157">
        <f t="shared" si="245"/>
        <v>0</v>
      </c>
      <c r="W311" s="152"/>
      <c r="X311" s="152"/>
      <c r="Y311" s="152"/>
      <c r="Z311" s="152"/>
      <c r="AA311" s="152"/>
      <c r="AB311" s="152"/>
      <c r="AC311" s="347"/>
      <c r="AD311" s="152"/>
      <c r="AE311" s="152"/>
      <c r="AF311" s="152"/>
      <c r="AG311" s="152"/>
      <c r="AH311" s="152"/>
      <c r="AI311" s="152"/>
      <c r="AJ311" s="347"/>
      <c r="AK311" s="152"/>
      <c r="AL311" s="152"/>
      <c r="AM311" s="295"/>
      <c r="AN311" s="228"/>
      <c r="AO311" s="228"/>
      <c r="AP311" s="228"/>
      <c r="AQ311" s="228"/>
      <c r="AR311" s="228"/>
      <c r="AS311" s="348"/>
      <c r="AT311" s="264">
        <f t="shared" si="228"/>
        <v>0</v>
      </c>
      <c r="AU311" s="259"/>
      <c r="AV311" s="265">
        <f t="shared" si="242"/>
        <v>0</v>
      </c>
      <c r="AX311" s="265">
        <f t="shared" si="246"/>
        <v>0</v>
      </c>
      <c r="AZ311" s="492">
        <f t="shared" si="243"/>
        <v>0</v>
      </c>
      <c r="BB311" s="492">
        <f t="shared" si="244"/>
        <v>0</v>
      </c>
      <c r="BD311" s="265">
        <f t="shared" si="247"/>
        <v>0</v>
      </c>
      <c r="BE311" s="105"/>
      <c r="BF311" s="105"/>
      <c r="BG311" s="105"/>
      <c r="BH311" s="105"/>
      <c r="BI311" s="105"/>
      <c r="BJ311" s="105"/>
    </row>
    <row r="312" spans="2:62" ht="20.100000000000001" hidden="1" customHeight="1" outlineLevel="1">
      <c r="B312" s="100"/>
      <c r="C312" s="908"/>
      <c r="D312" s="909"/>
      <c r="E312" s="909"/>
      <c r="F312" s="910"/>
      <c r="G312" s="890"/>
      <c r="H312" s="891"/>
      <c r="I312" s="152"/>
      <c r="J312" s="152"/>
      <c r="K312" s="152"/>
      <c r="L312" s="152"/>
      <c r="M312" s="152"/>
      <c r="N312" s="152"/>
      <c r="O312" s="152"/>
      <c r="P312" s="153"/>
      <c r="Q312" s="153"/>
      <c r="R312" s="156">
        <f t="shared" si="238"/>
        <v>0</v>
      </c>
      <c r="S312" s="156">
        <f t="shared" si="239"/>
        <v>0</v>
      </c>
      <c r="U312" s="157">
        <f t="shared" si="245"/>
        <v>0</v>
      </c>
      <c r="W312" s="152"/>
      <c r="X312" s="152"/>
      <c r="Y312" s="152"/>
      <c r="Z312" s="152"/>
      <c r="AA312" s="152"/>
      <c r="AB312" s="152"/>
      <c r="AC312" s="347"/>
      <c r="AD312" s="152"/>
      <c r="AE312" s="152"/>
      <c r="AF312" s="152"/>
      <c r="AG312" s="152"/>
      <c r="AH312" s="152"/>
      <c r="AI312" s="152"/>
      <c r="AJ312" s="347"/>
      <c r="AK312" s="152"/>
      <c r="AL312" s="152"/>
      <c r="AM312" s="295"/>
      <c r="AN312" s="228"/>
      <c r="AO312" s="228"/>
      <c r="AP312" s="228"/>
      <c r="AQ312" s="228"/>
      <c r="AR312" s="228"/>
      <c r="AS312" s="348"/>
      <c r="AT312" s="264">
        <f t="shared" si="228"/>
        <v>0</v>
      </c>
      <c r="AU312" s="259"/>
      <c r="AV312" s="265">
        <f t="shared" si="242"/>
        <v>0</v>
      </c>
      <c r="AX312" s="265">
        <f t="shared" si="246"/>
        <v>0</v>
      </c>
      <c r="AZ312" s="492">
        <f t="shared" si="243"/>
        <v>0</v>
      </c>
      <c r="BB312" s="492">
        <f t="shared" si="244"/>
        <v>0</v>
      </c>
      <c r="BD312" s="265">
        <f t="shared" si="247"/>
        <v>0</v>
      </c>
      <c r="BE312" s="105"/>
      <c r="BF312" s="105"/>
      <c r="BG312" s="105"/>
      <c r="BH312" s="105"/>
      <c r="BI312" s="105"/>
      <c r="BJ312" s="105"/>
    </row>
    <row r="313" spans="2:62" ht="20.100000000000001" hidden="1" customHeight="1" outlineLevel="1">
      <c r="B313" s="100"/>
      <c r="C313" s="908"/>
      <c r="D313" s="909"/>
      <c r="E313" s="909"/>
      <c r="F313" s="910"/>
      <c r="G313" s="890"/>
      <c r="H313" s="891"/>
      <c r="I313" s="152"/>
      <c r="J313" s="152"/>
      <c r="K313" s="152"/>
      <c r="L313" s="152"/>
      <c r="M313" s="152"/>
      <c r="N313" s="152"/>
      <c r="O313" s="152"/>
      <c r="P313" s="153"/>
      <c r="Q313" s="153"/>
      <c r="R313" s="156">
        <f t="shared" si="238"/>
        <v>0</v>
      </c>
      <c r="S313" s="156">
        <f t="shared" si="239"/>
        <v>0</v>
      </c>
      <c r="U313" s="157">
        <f t="shared" si="245"/>
        <v>0</v>
      </c>
      <c r="W313" s="152"/>
      <c r="X313" s="152"/>
      <c r="Y313" s="152"/>
      <c r="Z313" s="152"/>
      <c r="AA313" s="152"/>
      <c r="AB313" s="152"/>
      <c r="AC313" s="347"/>
      <c r="AD313" s="152"/>
      <c r="AE313" s="152"/>
      <c r="AF313" s="152"/>
      <c r="AG313" s="152"/>
      <c r="AH313" s="152"/>
      <c r="AI313" s="152"/>
      <c r="AJ313" s="347"/>
      <c r="AK313" s="152"/>
      <c r="AL313" s="152"/>
      <c r="AM313" s="295"/>
      <c r="AN313" s="228"/>
      <c r="AO313" s="228"/>
      <c r="AP313" s="228"/>
      <c r="AQ313" s="228"/>
      <c r="AR313" s="228"/>
      <c r="AS313" s="348"/>
      <c r="AT313" s="264">
        <f t="shared" si="228"/>
        <v>0</v>
      </c>
      <c r="AU313" s="259"/>
      <c r="AV313" s="265">
        <f t="shared" si="242"/>
        <v>0</v>
      </c>
      <c r="AX313" s="265">
        <f t="shared" si="246"/>
        <v>0</v>
      </c>
      <c r="AZ313" s="492">
        <f t="shared" si="243"/>
        <v>0</v>
      </c>
      <c r="BB313" s="492">
        <f t="shared" si="244"/>
        <v>0</v>
      </c>
      <c r="BD313" s="265">
        <f t="shared" si="247"/>
        <v>0</v>
      </c>
      <c r="BE313" s="105"/>
      <c r="BF313" s="105"/>
      <c r="BG313" s="105"/>
      <c r="BH313" s="105"/>
      <c r="BI313" s="105"/>
      <c r="BJ313" s="105"/>
    </row>
    <row r="314" spans="2:62" ht="20.100000000000001" hidden="1" customHeight="1" outlineLevel="1">
      <c r="B314" s="100"/>
      <c r="C314" s="908"/>
      <c r="D314" s="909"/>
      <c r="E314" s="909"/>
      <c r="F314" s="910"/>
      <c r="G314" s="890"/>
      <c r="H314" s="891"/>
      <c r="I314" s="152"/>
      <c r="J314" s="152"/>
      <c r="K314" s="152"/>
      <c r="L314" s="152"/>
      <c r="M314" s="152"/>
      <c r="N314" s="152"/>
      <c r="O314" s="152"/>
      <c r="P314" s="153"/>
      <c r="Q314" s="153"/>
      <c r="R314" s="156">
        <f t="shared" si="238"/>
        <v>0</v>
      </c>
      <c r="S314" s="156">
        <f t="shared" si="239"/>
        <v>0</v>
      </c>
      <c r="U314" s="157">
        <f t="shared" si="245"/>
        <v>0</v>
      </c>
      <c r="W314" s="152"/>
      <c r="X314" s="152"/>
      <c r="Y314" s="152"/>
      <c r="Z314" s="152"/>
      <c r="AA314" s="152"/>
      <c r="AB314" s="152"/>
      <c r="AC314" s="347"/>
      <c r="AD314" s="152"/>
      <c r="AE314" s="152"/>
      <c r="AF314" s="152"/>
      <c r="AG314" s="152"/>
      <c r="AH314" s="152"/>
      <c r="AI314" s="152"/>
      <c r="AJ314" s="347"/>
      <c r="AK314" s="152"/>
      <c r="AL314" s="152"/>
      <c r="AM314" s="295"/>
      <c r="AN314" s="228"/>
      <c r="AO314" s="228"/>
      <c r="AP314" s="228"/>
      <c r="AQ314" s="228"/>
      <c r="AR314" s="228"/>
      <c r="AS314" s="348"/>
      <c r="AT314" s="264">
        <f t="shared" si="228"/>
        <v>0</v>
      </c>
      <c r="AU314" s="259"/>
      <c r="AV314" s="265">
        <f t="shared" si="242"/>
        <v>0</v>
      </c>
      <c r="AX314" s="265">
        <f t="shared" si="246"/>
        <v>0</v>
      </c>
      <c r="AZ314" s="492">
        <f t="shared" si="243"/>
        <v>0</v>
      </c>
      <c r="BB314" s="492">
        <f t="shared" si="244"/>
        <v>0</v>
      </c>
      <c r="BD314" s="265">
        <f t="shared" si="247"/>
        <v>0</v>
      </c>
      <c r="BE314" s="105"/>
      <c r="BF314" s="105"/>
      <c r="BG314" s="105"/>
      <c r="BH314" s="105"/>
      <c r="BI314" s="105"/>
      <c r="BJ314" s="105"/>
    </row>
    <row r="315" spans="2:62" ht="20.100000000000001" hidden="1" customHeight="1" outlineLevel="1">
      <c r="B315" s="100"/>
      <c r="C315" s="908"/>
      <c r="D315" s="909"/>
      <c r="E315" s="909"/>
      <c r="F315" s="910"/>
      <c r="G315" s="890"/>
      <c r="H315" s="891"/>
      <c r="I315" s="152"/>
      <c r="J315" s="152"/>
      <c r="K315" s="152"/>
      <c r="L315" s="152"/>
      <c r="M315" s="152"/>
      <c r="N315" s="152"/>
      <c r="O315" s="152"/>
      <c r="P315" s="153"/>
      <c r="Q315" s="153"/>
      <c r="R315" s="156">
        <f t="shared" si="238"/>
        <v>0</v>
      </c>
      <c r="S315" s="156">
        <f t="shared" si="239"/>
        <v>0</v>
      </c>
      <c r="U315" s="157">
        <f t="shared" si="245"/>
        <v>0</v>
      </c>
      <c r="W315" s="152"/>
      <c r="X315" s="152"/>
      <c r="Y315" s="152"/>
      <c r="Z315" s="152"/>
      <c r="AA315" s="152"/>
      <c r="AB315" s="152"/>
      <c r="AC315" s="347"/>
      <c r="AD315" s="152"/>
      <c r="AE315" s="152"/>
      <c r="AF315" s="152"/>
      <c r="AG315" s="152"/>
      <c r="AH315" s="152"/>
      <c r="AI315" s="152"/>
      <c r="AJ315" s="347"/>
      <c r="AK315" s="152"/>
      <c r="AL315" s="152"/>
      <c r="AM315" s="295"/>
      <c r="AN315" s="228"/>
      <c r="AO315" s="228"/>
      <c r="AP315" s="228"/>
      <c r="AQ315" s="228"/>
      <c r="AR315" s="228"/>
      <c r="AS315" s="348"/>
      <c r="AT315" s="264">
        <f t="shared" si="228"/>
        <v>0</v>
      </c>
      <c r="AU315" s="259"/>
      <c r="AV315" s="265">
        <f t="shared" si="242"/>
        <v>0</v>
      </c>
      <c r="AX315" s="265">
        <f t="shared" si="246"/>
        <v>0</v>
      </c>
      <c r="AZ315" s="492">
        <f t="shared" si="243"/>
        <v>0</v>
      </c>
      <c r="BB315" s="492">
        <f t="shared" si="244"/>
        <v>0</v>
      </c>
      <c r="BD315" s="265">
        <f t="shared" si="247"/>
        <v>0</v>
      </c>
      <c r="BE315" s="105"/>
      <c r="BF315" s="105"/>
      <c r="BG315" s="105"/>
      <c r="BH315" s="105"/>
      <c r="BI315" s="105"/>
      <c r="BJ315" s="105"/>
    </row>
    <row r="316" spans="2:62" ht="20.100000000000001" hidden="1" customHeight="1" outlineLevel="1">
      <c r="B316" s="100"/>
      <c r="C316" s="908"/>
      <c r="D316" s="909"/>
      <c r="E316" s="909"/>
      <c r="F316" s="910"/>
      <c r="G316" s="890"/>
      <c r="H316" s="891"/>
      <c r="I316" s="152"/>
      <c r="J316" s="152"/>
      <c r="K316" s="152"/>
      <c r="L316" s="152"/>
      <c r="M316" s="152"/>
      <c r="N316" s="152"/>
      <c r="O316" s="152"/>
      <c r="P316" s="153"/>
      <c r="Q316" s="153"/>
      <c r="R316" s="156">
        <f t="shared" si="238"/>
        <v>0</v>
      </c>
      <c r="S316" s="156">
        <f t="shared" si="239"/>
        <v>0</v>
      </c>
      <c r="U316" s="157">
        <f t="shared" si="245"/>
        <v>0</v>
      </c>
      <c r="W316" s="152"/>
      <c r="X316" s="152"/>
      <c r="Y316" s="152"/>
      <c r="Z316" s="152"/>
      <c r="AA316" s="152"/>
      <c r="AB316" s="152"/>
      <c r="AC316" s="347"/>
      <c r="AD316" s="152"/>
      <c r="AE316" s="152"/>
      <c r="AF316" s="152"/>
      <c r="AG316" s="152"/>
      <c r="AH316" s="152"/>
      <c r="AI316" s="152"/>
      <c r="AJ316" s="347"/>
      <c r="AK316" s="152"/>
      <c r="AL316" s="152"/>
      <c r="AM316" s="295"/>
      <c r="AN316" s="228"/>
      <c r="AO316" s="228"/>
      <c r="AP316" s="228"/>
      <c r="AQ316" s="228"/>
      <c r="AR316" s="228"/>
      <c r="AS316" s="348"/>
      <c r="AT316" s="264">
        <f t="shared" si="228"/>
        <v>0</v>
      </c>
      <c r="AU316" s="259"/>
      <c r="AV316" s="265">
        <f t="shared" si="242"/>
        <v>0</v>
      </c>
      <c r="AX316" s="265">
        <f t="shared" si="246"/>
        <v>0</v>
      </c>
      <c r="AZ316" s="492">
        <f t="shared" si="243"/>
        <v>0</v>
      </c>
      <c r="BB316" s="492">
        <f t="shared" si="244"/>
        <v>0</v>
      </c>
      <c r="BD316" s="265">
        <f t="shared" si="247"/>
        <v>0</v>
      </c>
      <c r="BE316" s="105"/>
      <c r="BF316" s="105"/>
      <c r="BG316" s="105"/>
      <c r="BH316" s="105"/>
      <c r="BI316" s="105"/>
      <c r="BJ316" s="105"/>
    </row>
    <row r="317" spans="2:62" ht="9.9499999999999993" hidden="1" customHeight="1" outlineLevel="1">
      <c r="B317" s="101"/>
      <c r="C317" s="208"/>
      <c r="D317" s="208"/>
      <c r="E317" s="208"/>
      <c r="F317" s="208"/>
      <c r="G317" s="237"/>
      <c r="H317" s="207"/>
      <c r="I317" s="257"/>
      <c r="J317" s="257"/>
      <c r="K317" s="257"/>
      <c r="L317" s="257"/>
      <c r="M317" s="257"/>
      <c r="N317" s="257"/>
      <c r="O317" s="257"/>
      <c r="P317" s="256"/>
      <c r="Q317" s="102"/>
      <c r="R317" s="102"/>
      <c r="S317" s="102"/>
      <c r="U317" s="98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Z317" s="493"/>
      <c r="BE317" s="105"/>
      <c r="BF317" s="105"/>
      <c r="BG317" s="105"/>
      <c r="BH317" s="105"/>
      <c r="BI317" s="105"/>
      <c r="BJ317" s="105"/>
    </row>
    <row r="318" spans="2:62" ht="20.100000000000001" customHeight="1" collapsed="1">
      <c r="B318" s="8">
        <f>B301+1</f>
        <v>19</v>
      </c>
      <c r="C318" s="916"/>
      <c r="D318" s="917"/>
      <c r="E318" s="917"/>
      <c r="F318" s="918"/>
      <c r="G318" s="429"/>
      <c r="H318" s="206">
        <v>1</v>
      </c>
      <c r="I318" s="642">
        <f t="shared" ref="I318" si="248">$H318*SUM(I319:I333)</f>
        <v>0</v>
      </c>
      <c r="J318" s="643">
        <f t="shared" ref="J318:O318" si="249">$H318*SUM(J319:J333)</f>
        <v>0</v>
      </c>
      <c r="K318" s="644">
        <f t="shared" si="249"/>
        <v>0</v>
      </c>
      <c r="L318" s="645">
        <f t="shared" si="249"/>
        <v>0</v>
      </c>
      <c r="M318" s="645">
        <f t="shared" si="249"/>
        <v>0</v>
      </c>
      <c r="N318" s="644">
        <f t="shared" si="249"/>
        <v>0</v>
      </c>
      <c r="O318" s="642">
        <f t="shared" si="249"/>
        <v>0</v>
      </c>
      <c r="P318" s="209">
        <f t="shared" ref="P318:Q318" si="250">$H318*SUM(P319:P333)</f>
        <v>0</v>
      </c>
      <c r="Q318" s="210">
        <f t="shared" si="250"/>
        <v>0</v>
      </c>
      <c r="R318" s="136">
        <f t="shared" ref="R318:R333" si="251">P318*(1+Gewinn)*(1+SicherheitAngebot)</f>
        <v>0</v>
      </c>
      <c r="S318" s="137">
        <f t="shared" ref="S318:S333" si="252">Q318*(1+MGKZ)*(1+Gewinn)*(1+SicherheitAngebot)</f>
        <v>0</v>
      </c>
      <c r="U318" s="10">
        <f>I318*$I$7+J318*$J$7+K318*$K$7+L318*$L$7+M318*$M$7+N318*$N$7+O318*$O$7+R318+S318</f>
        <v>0</v>
      </c>
      <c r="W318" s="646">
        <f t="shared" ref="W318:AB318" si="253">$H318*SUM(W319:W333)</f>
        <v>0</v>
      </c>
      <c r="X318" s="647">
        <f t="shared" si="253"/>
        <v>0</v>
      </c>
      <c r="Y318" s="648">
        <f t="shared" si="253"/>
        <v>0</v>
      </c>
      <c r="Z318" s="649">
        <f t="shared" si="253"/>
        <v>0</v>
      </c>
      <c r="AA318" s="648">
        <f t="shared" si="253"/>
        <v>0</v>
      </c>
      <c r="AB318" s="646">
        <f t="shared" si="253"/>
        <v>0</v>
      </c>
      <c r="AC318" s="258"/>
      <c r="AD318" s="646">
        <f t="shared" ref="AD318:AM318" si="254">$H318*SUM(AD319:AD333)</f>
        <v>0</v>
      </c>
      <c r="AE318" s="647">
        <f t="shared" si="254"/>
        <v>0</v>
      </c>
      <c r="AF318" s="648">
        <f t="shared" si="254"/>
        <v>0</v>
      </c>
      <c r="AG318" s="649">
        <f t="shared" si="254"/>
        <v>0</v>
      </c>
      <c r="AH318" s="648">
        <f t="shared" si="254"/>
        <v>0</v>
      </c>
      <c r="AI318" s="646">
        <f t="shared" si="254"/>
        <v>0</v>
      </c>
      <c r="AJ318" s="258"/>
      <c r="AK318" s="653">
        <f t="shared" si="254"/>
        <v>0</v>
      </c>
      <c r="AL318" s="653">
        <f t="shared" si="254"/>
        <v>0</v>
      </c>
      <c r="AM318" s="653">
        <f t="shared" si="254"/>
        <v>0</v>
      </c>
      <c r="AN318" s="227">
        <f>$H318*SUM(AN319:AN333)*(1+Gewinn)*(1+SicherheitAngebot)</f>
        <v>0</v>
      </c>
      <c r="AO318" s="227">
        <f>$H318*SUM(AO319:AO333)*(1+Gewinn)*(1+SicherheitAngebot)</f>
        <v>0</v>
      </c>
      <c r="AP318" s="227">
        <f>$H318*SUM(AP319:AP333)*(1+Gewinn)*(1+SicherheitAngebot)</f>
        <v>0</v>
      </c>
      <c r="AQ318" s="227">
        <f>$H318*SUM(AQ319:AQ333)*(1+Gewinn)*(1+SicherheitAngebot)</f>
        <v>0</v>
      </c>
      <c r="AR318" s="227">
        <f>$H318*SUM(AR319:AR333)*(1+Gewinn)*(1+SicherheitAngebot)</f>
        <v>0</v>
      </c>
      <c r="AS318" s="262"/>
      <c r="AT318" s="263">
        <f t="shared" si="228"/>
        <v>0</v>
      </c>
      <c r="AU318" s="259"/>
      <c r="AV318" s="491">
        <f>AK318*$AK$7+AL318*$AL$7+AM318*$AM$7+SUM(AN318:AR318)+AT318/Zuschläge_IBN+AT318</f>
        <v>0</v>
      </c>
      <c r="AX318" s="685">
        <f>U318+AV318</f>
        <v>0</v>
      </c>
      <c r="AZ318" s="490">
        <f>IF(H318&gt;0,U318/(1+SicherheitAngebot)*(1+Sicherheit),0)</f>
        <v>0</v>
      </c>
      <c r="BB318" s="490">
        <f>IF(H318&gt;0,AV318/(1+SicherheitAngebot)*(1+Sicherheit),0)</f>
        <v>0</v>
      </c>
      <c r="BD318" s="490">
        <f>AZ318+BB318</f>
        <v>0</v>
      </c>
      <c r="BE318" s="105"/>
      <c r="BF318" s="105"/>
      <c r="BG318" s="105"/>
      <c r="BH318" s="105"/>
      <c r="BI318" s="105"/>
      <c r="BJ318" s="105"/>
    </row>
    <row r="319" spans="2:62" ht="20.100000000000001" hidden="1" customHeight="1" outlineLevel="1">
      <c r="B319" s="99"/>
      <c r="C319" s="908"/>
      <c r="D319" s="909"/>
      <c r="E319" s="909"/>
      <c r="F319" s="910"/>
      <c r="G319" s="890"/>
      <c r="H319" s="901"/>
      <c r="I319" s="152"/>
      <c r="J319" s="152"/>
      <c r="K319" s="152"/>
      <c r="L319" s="152"/>
      <c r="M319" s="152"/>
      <c r="N319" s="152"/>
      <c r="O319" s="152"/>
      <c r="P319" s="153"/>
      <c r="Q319" s="153"/>
      <c r="R319" s="156">
        <f t="shared" si="251"/>
        <v>0</v>
      </c>
      <c r="S319" s="156">
        <f t="shared" si="252"/>
        <v>0</v>
      </c>
      <c r="U319" s="157">
        <f>I319*$I$7+J319*$J$7+K319*$K$7+L319*$L$7+M319*$M$7+N319*$N$7+O319*$O$7+R319+S319</f>
        <v>0</v>
      </c>
      <c r="W319" s="152"/>
      <c r="X319" s="152"/>
      <c r="Y319" s="152"/>
      <c r="Z319" s="152"/>
      <c r="AA319" s="152"/>
      <c r="AB319" s="152"/>
      <c r="AC319" s="347"/>
      <c r="AD319" s="152"/>
      <c r="AE319" s="152"/>
      <c r="AF319" s="152"/>
      <c r="AG319" s="152"/>
      <c r="AH319" s="152"/>
      <c r="AI319" s="152"/>
      <c r="AJ319" s="347"/>
      <c r="AK319" s="152"/>
      <c r="AL319" s="152"/>
      <c r="AM319" s="295"/>
      <c r="AN319" s="228"/>
      <c r="AO319" s="228"/>
      <c r="AP319" s="228"/>
      <c r="AQ319" s="228"/>
      <c r="AR319" s="228"/>
      <c r="AS319" s="348"/>
      <c r="AT319" s="264">
        <f t="shared" si="228"/>
        <v>0</v>
      </c>
      <c r="AU319" s="259"/>
      <c r="AV319" s="265">
        <f t="shared" ref="AV319:AV333" si="255">AK319*$AK$7+AL319*$AL$7+AM319*$AM$7+SUM(AN319:AR319)*(1+Gewinn)*(1+SicherheitAngebot)+AT319/Zuschläge_IBN+AT319</f>
        <v>0</v>
      </c>
      <c r="AX319" s="265">
        <f>U319+AV319</f>
        <v>0</v>
      </c>
      <c r="AZ319" s="492">
        <f t="shared" ref="AZ319:AZ333" si="256">U319/(1+SicherheitAngebot)*(1+Sicherheit)</f>
        <v>0</v>
      </c>
      <c r="BB319" s="492">
        <f t="shared" ref="BB319:BB333" si="257">AV319/(1+SicherheitAngebot)*(1+Sicherheit)</f>
        <v>0</v>
      </c>
      <c r="BD319" s="265">
        <f>AZ319+BB319</f>
        <v>0</v>
      </c>
      <c r="BE319" s="105"/>
      <c r="BF319" s="105"/>
      <c r="BG319" s="105"/>
      <c r="BH319" s="105"/>
      <c r="BI319" s="105"/>
      <c r="BJ319" s="105"/>
    </row>
    <row r="320" spans="2:62" ht="20.100000000000001" hidden="1" customHeight="1" outlineLevel="1">
      <c r="B320" s="100"/>
      <c r="C320" s="908"/>
      <c r="D320" s="909"/>
      <c r="E320" s="909"/>
      <c r="F320" s="910"/>
      <c r="G320" s="890"/>
      <c r="H320" s="891"/>
      <c r="I320" s="152"/>
      <c r="J320" s="152"/>
      <c r="K320" s="152"/>
      <c r="L320" s="152"/>
      <c r="M320" s="152"/>
      <c r="N320" s="152"/>
      <c r="O320" s="152"/>
      <c r="P320" s="153"/>
      <c r="Q320" s="153"/>
      <c r="R320" s="156">
        <f t="shared" si="251"/>
        <v>0</v>
      </c>
      <c r="S320" s="156">
        <f t="shared" si="252"/>
        <v>0</v>
      </c>
      <c r="U320" s="157">
        <f t="shared" ref="U320:U333" si="258">I320*$I$7+J320*$J$7+K320*$K$7+L320*$L$7+M320*$M$7+N320*$N$7+O320*$O$7+R320+S320</f>
        <v>0</v>
      </c>
      <c r="W320" s="152"/>
      <c r="X320" s="152"/>
      <c r="Y320" s="152"/>
      <c r="Z320" s="152"/>
      <c r="AA320" s="152"/>
      <c r="AB320" s="152"/>
      <c r="AC320" s="347"/>
      <c r="AD320" s="152"/>
      <c r="AE320" s="152"/>
      <c r="AF320" s="152"/>
      <c r="AG320" s="152"/>
      <c r="AH320" s="152"/>
      <c r="AI320" s="152"/>
      <c r="AJ320" s="347"/>
      <c r="AK320" s="152"/>
      <c r="AL320" s="152"/>
      <c r="AM320" s="295"/>
      <c r="AN320" s="228"/>
      <c r="AO320" s="228"/>
      <c r="AP320" s="228"/>
      <c r="AQ320" s="228"/>
      <c r="AR320" s="228"/>
      <c r="AS320" s="348"/>
      <c r="AT320" s="264">
        <f t="shared" si="228"/>
        <v>0</v>
      </c>
      <c r="AU320" s="259"/>
      <c r="AV320" s="265">
        <f t="shared" si="255"/>
        <v>0</v>
      </c>
      <c r="AX320" s="265">
        <f t="shared" ref="AX320:AX333" si="259">U320+AV320</f>
        <v>0</v>
      </c>
      <c r="AZ320" s="492">
        <f t="shared" si="256"/>
        <v>0</v>
      </c>
      <c r="BB320" s="492">
        <f t="shared" si="257"/>
        <v>0</v>
      </c>
      <c r="BD320" s="265">
        <f t="shared" ref="BD320:BD333" si="260">AZ320+BB320</f>
        <v>0</v>
      </c>
      <c r="BE320" s="105"/>
      <c r="BF320" s="105"/>
      <c r="BG320" s="105"/>
      <c r="BH320" s="105"/>
      <c r="BI320" s="105"/>
      <c r="BJ320" s="105"/>
    </row>
    <row r="321" spans="2:62" ht="20.100000000000001" hidden="1" customHeight="1" outlineLevel="1">
      <c r="B321" s="100"/>
      <c r="C321" s="908"/>
      <c r="D321" s="909"/>
      <c r="E321" s="909"/>
      <c r="F321" s="910"/>
      <c r="G321" s="890"/>
      <c r="H321" s="891"/>
      <c r="I321" s="152"/>
      <c r="J321" s="152"/>
      <c r="K321" s="152"/>
      <c r="L321" s="152"/>
      <c r="M321" s="152"/>
      <c r="N321" s="152"/>
      <c r="O321" s="152"/>
      <c r="P321" s="153"/>
      <c r="Q321" s="153"/>
      <c r="R321" s="156">
        <f t="shared" si="251"/>
        <v>0</v>
      </c>
      <c r="S321" s="156">
        <f t="shared" si="252"/>
        <v>0</v>
      </c>
      <c r="U321" s="157">
        <f t="shared" si="258"/>
        <v>0</v>
      </c>
      <c r="W321" s="152"/>
      <c r="X321" s="152"/>
      <c r="Y321" s="152"/>
      <c r="Z321" s="152"/>
      <c r="AA321" s="152"/>
      <c r="AB321" s="152"/>
      <c r="AC321" s="347"/>
      <c r="AD321" s="152"/>
      <c r="AE321" s="152"/>
      <c r="AF321" s="152"/>
      <c r="AG321" s="152"/>
      <c r="AH321" s="152"/>
      <c r="AI321" s="152"/>
      <c r="AJ321" s="347"/>
      <c r="AK321" s="152"/>
      <c r="AL321" s="152"/>
      <c r="AM321" s="295"/>
      <c r="AN321" s="228"/>
      <c r="AO321" s="228"/>
      <c r="AP321" s="228"/>
      <c r="AQ321" s="228"/>
      <c r="AR321" s="228"/>
      <c r="AS321" s="348"/>
      <c r="AT321" s="264">
        <f t="shared" si="228"/>
        <v>0</v>
      </c>
      <c r="AU321" s="259"/>
      <c r="AV321" s="265">
        <f t="shared" si="255"/>
        <v>0</v>
      </c>
      <c r="AX321" s="265">
        <f t="shared" si="259"/>
        <v>0</v>
      </c>
      <c r="AZ321" s="492">
        <f t="shared" si="256"/>
        <v>0</v>
      </c>
      <c r="BB321" s="492">
        <f t="shared" si="257"/>
        <v>0</v>
      </c>
      <c r="BD321" s="265">
        <f t="shared" si="260"/>
        <v>0</v>
      </c>
      <c r="BE321" s="105"/>
      <c r="BF321" s="105"/>
      <c r="BG321" s="105"/>
      <c r="BH321" s="105"/>
      <c r="BI321" s="105"/>
      <c r="BJ321" s="105"/>
    </row>
    <row r="322" spans="2:62" ht="20.100000000000001" hidden="1" customHeight="1" outlineLevel="1">
      <c r="B322" s="100"/>
      <c r="C322" s="908"/>
      <c r="D322" s="909"/>
      <c r="E322" s="909"/>
      <c r="F322" s="910"/>
      <c r="G322" s="890"/>
      <c r="H322" s="891"/>
      <c r="I322" s="152"/>
      <c r="J322" s="152"/>
      <c r="K322" s="152"/>
      <c r="L322" s="152"/>
      <c r="M322" s="152"/>
      <c r="N322" s="152"/>
      <c r="O322" s="152"/>
      <c r="P322" s="153"/>
      <c r="Q322" s="153"/>
      <c r="R322" s="156">
        <f t="shared" si="251"/>
        <v>0</v>
      </c>
      <c r="S322" s="156">
        <f t="shared" si="252"/>
        <v>0</v>
      </c>
      <c r="U322" s="157">
        <f t="shared" si="258"/>
        <v>0</v>
      </c>
      <c r="W322" s="152"/>
      <c r="X322" s="152"/>
      <c r="Y322" s="152"/>
      <c r="Z322" s="152"/>
      <c r="AA322" s="152"/>
      <c r="AB322" s="152"/>
      <c r="AC322" s="347"/>
      <c r="AD322" s="152"/>
      <c r="AE322" s="152"/>
      <c r="AF322" s="152"/>
      <c r="AG322" s="152"/>
      <c r="AH322" s="152"/>
      <c r="AI322" s="152"/>
      <c r="AJ322" s="347"/>
      <c r="AK322" s="152"/>
      <c r="AL322" s="152"/>
      <c r="AM322" s="295"/>
      <c r="AN322" s="228"/>
      <c r="AO322" s="228"/>
      <c r="AP322" s="228"/>
      <c r="AQ322" s="228"/>
      <c r="AR322" s="228"/>
      <c r="AS322" s="348"/>
      <c r="AT322" s="264">
        <f t="shared" si="228"/>
        <v>0</v>
      </c>
      <c r="AU322" s="259"/>
      <c r="AV322" s="265">
        <f t="shared" si="255"/>
        <v>0</v>
      </c>
      <c r="AX322" s="265">
        <f t="shared" si="259"/>
        <v>0</v>
      </c>
      <c r="AZ322" s="492">
        <f t="shared" si="256"/>
        <v>0</v>
      </c>
      <c r="BB322" s="492">
        <f t="shared" si="257"/>
        <v>0</v>
      </c>
      <c r="BD322" s="265">
        <f t="shared" si="260"/>
        <v>0</v>
      </c>
      <c r="BE322" s="105"/>
      <c r="BF322" s="105"/>
      <c r="BG322" s="105"/>
      <c r="BH322" s="105"/>
      <c r="BI322" s="105"/>
      <c r="BJ322" s="105"/>
    </row>
    <row r="323" spans="2:62" ht="20.100000000000001" hidden="1" customHeight="1" outlineLevel="1">
      <c r="B323" s="100"/>
      <c r="C323" s="908"/>
      <c r="D323" s="909"/>
      <c r="E323" s="909"/>
      <c r="F323" s="910"/>
      <c r="G323" s="890"/>
      <c r="H323" s="891"/>
      <c r="I323" s="152"/>
      <c r="J323" s="152"/>
      <c r="K323" s="152"/>
      <c r="L323" s="152"/>
      <c r="M323" s="152"/>
      <c r="N323" s="152"/>
      <c r="O323" s="152"/>
      <c r="P323" s="153"/>
      <c r="Q323" s="153"/>
      <c r="R323" s="156">
        <f t="shared" si="251"/>
        <v>0</v>
      </c>
      <c r="S323" s="156">
        <f t="shared" si="252"/>
        <v>0</v>
      </c>
      <c r="U323" s="157">
        <f t="shared" si="258"/>
        <v>0</v>
      </c>
      <c r="W323" s="152"/>
      <c r="X323" s="152"/>
      <c r="Y323" s="152"/>
      <c r="Z323" s="152"/>
      <c r="AA323" s="152"/>
      <c r="AB323" s="152"/>
      <c r="AC323" s="347"/>
      <c r="AD323" s="152"/>
      <c r="AE323" s="152"/>
      <c r="AF323" s="152"/>
      <c r="AG323" s="152"/>
      <c r="AH323" s="152"/>
      <c r="AI323" s="152"/>
      <c r="AJ323" s="347"/>
      <c r="AK323" s="152"/>
      <c r="AL323" s="152"/>
      <c r="AM323" s="295"/>
      <c r="AN323" s="228"/>
      <c r="AO323" s="228"/>
      <c r="AP323" s="228"/>
      <c r="AQ323" s="228"/>
      <c r="AR323" s="228"/>
      <c r="AS323" s="348"/>
      <c r="AT323" s="264">
        <f t="shared" si="228"/>
        <v>0</v>
      </c>
      <c r="AU323" s="259"/>
      <c r="AV323" s="265">
        <f t="shared" si="255"/>
        <v>0</v>
      </c>
      <c r="AX323" s="265">
        <f t="shared" si="259"/>
        <v>0</v>
      </c>
      <c r="AZ323" s="492">
        <f t="shared" si="256"/>
        <v>0</v>
      </c>
      <c r="BB323" s="492">
        <f t="shared" si="257"/>
        <v>0</v>
      </c>
      <c r="BD323" s="265">
        <f t="shared" si="260"/>
        <v>0</v>
      </c>
      <c r="BE323" s="105"/>
      <c r="BF323" s="105"/>
      <c r="BG323" s="105"/>
      <c r="BH323" s="105"/>
      <c r="BI323" s="105"/>
      <c r="BJ323" s="105"/>
    </row>
    <row r="324" spans="2:62" ht="20.100000000000001" hidden="1" customHeight="1" outlineLevel="1">
      <c r="B324" s="100"/>
      <c r="C324" s="908"/>
      <c r="D324" s="909"/>
      <c r="E324" s="909"/>
      <c r="F324" s="910"/>
      <c r="G324" s="890"/>
      <c r="H324" s="891"/>
      <c r="I324" s="152"/>
      <c r="J324" s="152"/>
      <c r="K324" s="152"/>
      <c r="L324" s="152"/>
      <c r="M324" s="152"/>
      <c r="N324" s="152"/>
      <c r="O324" s="152"/>
      <c r="P324" s="153"/>
      <c r="Q324" s="153"/>
      <c r="R324" s="156">
        <f t="shared" si="251"/>
        <v>0</v>
      </c>
      <c r="S324" s="156">
        <f t="shared" si="252"/>
        <v>0</v>
      </c>
      <c r="U324" s="157">
        <f t="shared" si="258"/>
        <v>0</v>
      </c>
      <c r="W324" s="152"/>
      <c r="X324" s="152"/>
      <c r="Y324" s="152"/>
      <c r="Z324" s="152"/>
      <c r="AA324" s="152"/>
      <c r="AB324" s="152"/>
      <c r="AC324" s="347"/>
      <c r="AD324" s="152"/>
      <c r="AE324" s="152"/>
      <c r="AF324" s="152"/>
      <c r="AG324" s="152"/>
      <c r="AH324" s="152"/>
      <c r="AI324" s="152"/>
      <c r="AJ324" s="347"/>
      <c r="AK324" s="152"/>
      <c r="AL324" s="152"/>
      <c r="AM324" s="295"/>
      <c r="AN324" s="228"/>
      <c r="AO324" s="228"/>
      <c r="AP324" s="228"/>
      <c r="AQ324" s="228"/>
      <c r="AR324" s="228"/>
      <c r="AS324" s="348"/>
      <c r="AT324" s="264">
        <f t="shared" si="228"/>
        <v>0</v>
      </c>
      <c r="AU324" s="259"/>
      <c r="AV324" s="265">
        <f t="shared" si="255"/>
        <v>0</v>
      </c>
      <c r="AX324" s="265">
        <f t="shared" si="259"/>
        <v>0</v>
      </c>
      <c r="AZ324" s="492">
        <f t="shared" si="256"/>
        <v>0</v>
      </c>
      <c r="BB324" s="492">
        <f t="shared" si="257"/>
        <v>0</v>
      </c>
      <c r="BD324" s="265">
        <f t="shared" si="260"/>
        <v>0</v>
      </c>
      <c r="BE324" s="105"/>
      <c r="BF324" s="105"/>
      <c r="BG324" s="105"/>
      <c r="BH324" s="105"/>
      <c r="BI324" s="105"/>
      <c r="BJ324" s="105"/>
    </row>
    <row r="325" spans="2:62" ht="20.100000000000001" hidden="1" customHeight="1" outlineLevel="1">
      <c r="B325" s="100"/>
      <c r="C325" s="908"/>
      <c r="D325" s="909"/>
      <c r="E325" s="909"/>
      <c r="F325" s="910"/>
      <c r="G325" s="890"/>
      <c r="H325" s="891"/>
      <c r="I325" s="152"/>
      <c r="J325" s="152"/>
      <c r="K325" s="152"/>
      <c r="L325" s="152"/>
      <c r="M325" s="152"/>
      <c r="N325" s="152"/>
      <c r="O325" s="152"/>
      <c r="P325" s="153"/>
      <c r="Q325" s="153"/>
      <c r="R325" s="156">
        <f t="shared" si="251"/>
        <v>0</v>
      </c>
      <c r="S325" s="156">
        <f t="shared" si="252"/>
        <v>0</v>
      </c>
      <c r="U325" s="157">
        <f t="shared" si="258"/>
        <v>0</v>
      </c>
      <c r="W325" s="152"/>
      <c r="X325" s="152"/>
      <c r="Y325" s="152"/>
      <c r="Z325" s="152"/>
      <c r="AA325" s="152"/>
      <c r="AB325" s="152"/>
      <c r="AC325" s="347"/>
      <c r="AD325" s="152"/>
      <c r="AE325" s="152"/>
      <c r="AF325" s="152"/>
      <c r="AG325" s="152"/>
      <c r="AH325" s="152"/>
      <c r="AI325" s="152"/>
      <c r="AJ325" s="347"/>
      <c r="AK325" s="152"/>
      <c r="AL325" s="152"/>
      <c r="AM325" s="295"/>
      <c r="AN325" s="228"/>
      <c r="AO325" s="228"/>
      <c r="AP325" s="228"/>
      <c r="AQ325" s="228"/>
      <c r="AR325" s="228"/>
      <c r="AS325" s="348"/>
      <c r="AT325" s="264">
        <f t="shared" si="228"/>
        <v>0</v>
      </c>
      <c r="AU325" s="259"/>
      <c r="AV325" s="265">
        <f t="shared" si="255"/>
        <v>0</v>
      </c>
      <c r="AX325" s="265">
        <f t="shared" si="259"/>
        <v>0</v>
      </c>
      <c r="AZ325" s="492">
        <f t="shared" si="256"/>
        <v>0</v>
      </c>
      <c r="BB325" s="492">
        <f t="shared" si="257"/>
        <v>0</v>
      </c>
      <c r="BD325" s="265">
        <f t="shared" si="260"/>
        <v>0</v>
      </c>
      <c r="BE325" s="105"/>
      <c r="BF325" s="105"/>
      <c r="BG325" s="105"/>
      <c r="BH325" s="105"/>
      <c r="BI325" s="105"/>
      <c r="BJ325" s="105"/>
    </row>
    <row r="326" spans="2:62" ht="20.100000000000001" hidden="1" customHeight="1" outlineLevel="1">
      <c r="B326" s="100"/>
      <c r="C326" s="908"/>
      <c r="D326" s="909"/>
      <c r="E326" s="909"/>
      <c r="F326" s="910"/>
      <c r="G326" s="890"/>
      <c r="H326" s="891"/>
      <c r="I326" s="152"/>
      <c r="J326" s="152"/>
      <c r="K326" s="152"/>
      <c r="L326" s="152"/>
      <c r="M326" s="152"/>
      <c r="N326" s="152"/>
      <c r="O326" s="152"/>
      <c r="P326" s="153"/>
      <c r="Q326" s="153"/>
      <c r="R326" s="156">
        <f t="shared" si="251"/>
        <v>0</v>
      </c>
      <c r="S326" s="156">
        <f t="shared" si="252"/>
        <v>0</v>
      </c>
      <c r="U326" s="157">
        <f t="shared" si="258"/>
        <v>0</v>
      </c>
      <c r="W326" s="152"/>
      <c r="X326" s="152"/>
      <c r="Y326" s="152"/>
      <c r="Z326" s="152"/>
      <c r="AA326" s="152"/>
      <c r="AB326" s="152"/>
      <c r="AC326" s="347"/>
      <c r="AD326" s="152"/>
      <c r="AE326" s="152"/>
      <c r="AF326" s="152"/>
      <c r="AG326" s="152"/>
      <c r="AH326" s="152"/>
      <c r="AI326" s="152"/>
      <c r="AJ326" s="347"/>
      <c r="AK326" s="152"/>
      <c r="AL326" s="152"/>
      <c r="AM326" s="295"/>
      <c r="AN326" s="228"/>
      <c r="AO326" s="228"/>
      <c r="AP326" s="228"/>
      <c r="AQ326" s="228"/>
      <c r="AR326" s="228"/>
      <c r="AS326" s="348"/>
      <c r="AT326" s="264">
        <f t="shared" si="228"/>
        <v>0</v>
      </c>
      <c r="AU326" s="259"/>
      <c r="AV326" s="265">
        <f t="shared" si="255"/>
        <v>0</v>
      </c>
      <c r="AX326" s="265">
        <f t="shared" si="259"/>
        <v>0</v>
      </c>
      <c r="AZ326" s="492">
        <f t="shared" si="256"/>
        <v>0</v>
      </c>
      <c r="BB326" s="492">
        <f t="shared" si="257"/>
        <v>0</v>
      </c>
      <c r="BD326" s="265">
        <f t="shared" si="260"/>
        <v>0</v>
      </c>
      <c r="BE326" s="105"/>
      <c r="BF326" s="105"/>
      <c r="BG326" s="105"/>
      <c r="BH326" s="105"/>
      <c r="BI326" s="105"/>
      <c r="BJ326" s="105"/>
    </row>
    <row r="327" spans="2:62" ht="20.100000000000001" hidden="1" customHeight="1" outlineLevel="1">
      <c r="B327" s="100"/>
      <c r="C327" s="908"/>
      <c r="D327" s="909"/>
      <c r="E327" s="909"/>
      <c r="F327" s="910"/>
      <c r="G327" s="890"/>
      <c r="H327" s="891"/>
      <c r="I327" s="152"/>
      <c r="J327" s="152"/>
      <c r="K327" s="152"/>
      <c r="L327" s="152"/>
      <c r="M327" s="152"/>
      <c r="N327" s="152"/>
      <c r="O327" s="152"/>
      <c r="P327" s="153"/>
      <c r="Q327" s="153"/>
      <c r="R327" s="156">
        <f t="shared" si="251"/>
        <v>0</v>
      </c>
      <c r="S327" s="156">
        <f t="shared" si="252"/>
        <v>0</v>
      </c>
      <c r="U327" s="157">
        <f t="shared" si="258"/>
        <v>0</v>
      </c>
      <c r="W327" s="152"/>
      <c r="X327" s="152"/>
      <c r="Y327" s="152"/>
      <c r="Z327" s="152"/>
      <c r="AA327" s="152"/>
      <c r="AB327" s="152"/>
      <c r="AC327" s="347"/>
      <c r="AD327" s="152"/>
      <c r="AE327" s="152"/>
      <c r="AF327" s="152"/>
      <c r="AG327" s="152"/>
      <c r="AH327" s="152"/>
      <c r="AI327" s="152"/>
      <c r="AJ327" s="347"/>
      <c r="AK327" s="152"/>
      <c r="AL327" s="152"/>
      <c r="AM327" s="295"/>
      <c r="AN327" s="228"/>
      <c r="AO327" s="228"/>
      <c r="AP327" s="228"/>
      <c r="AQ327" s="228"/>
      <c r="AR327" s="228"/>
      <c r="AS327" s="348"/>
      <c r="AT327" s="264">
        <f t="shared" si="228"/>
        <v>0</v>
      </c>
      <c r="AU327" s="259"/>
      <c r="AV327" s="265">
        <f t="shared" si="255"/>
        <v>0</v>
      </c>
      <c r="AX327" s="265">
        <f t="shared" si="259"/>
        <v>0</v>
      </c>
      <c r="AZ327" s="492">
        <f t="shared" si="256"/>
        <v>0</v>
      </c>
      <c r="BB327" s="492">
        <f t="shared" si="257"/>
        <v>0</v>
      </c>
      <c r="BD327" s="265">
        <f t="shared" si="260"/>
        <v>0</v>
      </c>
      <c r="BE327" s="105"/>
      <c r="BF327" s="105"/>
      <c r="BG327" s="105"/>
      <c r="BH327" s="105"/>
      <c r="BI327" s="105"/>
      <c r="BJ327" s="105"/>
    </row>
    <row r="328" spans="2:62" ht="20.100000000000001" hidden="1" customHeight="1" outlineLevel="1">
      <c r="B328" s="100"/>
      <c r="C328" s="908"/>
      <c r="D328" s="909"/>
      <c r="E328" s="909"/>
      <c r="F328" s="910"/>
      <c r="G328" s="890"/>
      <c r="H328" s="891"/>
      <c r="I328" s="152"/>
      <c r="J328" s="152"/>
      <c r="K328" s="152"/>
      <c r="L328" s="152"/>
      <c r="M328" s="152"/>
      <c r="N328" s="152"/>
      <c r="O328" s="152"/>
      <c r="P328" s="153"/>
      <c r="Q328" s="153"/>
      <c r="R328" s="156">
        <f t="shared" si="251"/>
        <v>0</v>
      </c>
      <c r="S328" s="156">
        <f t="shared" si="252"/>
        <v>0</v>
      </c>
      <c r="U328" s="157">
        <f t="shared" si="258"/>
        <v>0</v>
      </c>
      <c r="W328" s="152"/>
      <c r="X328" s="152"/>
      <c r="Y328" s="152"/>
      <c r="Z328" s="152"/>
      <c r="AA328" s="152"/>
      <c r="AB328" s="152"/>
      <c r="AC328" s="347"/>
      <c r="AD328" s="152"/>
      <c r="AE328" s="152"/>
      <c r="AF328" s="152"/>
      <c r="AG328" s="152"/>
      <c r="AH328" s="152"/>
      <c r="AI328" s="152"/>
      <c r="AJ328" s="347"/>
      <c r="AK328" s="152"/>
      <c r="AL328" s="152"/>
      <c r="AM328" s="295"/>
      <c r="AN328" s="228"/>
      <c r="AO328" s="228"/>
      <c r="AP328" s="228"/>
      <c r="AQ328" s="228"/>
      <c r="AR328" s="228"/>
      <c r="AS328" s="348"/>
      <c r="AT328" s="264">
        <f t="shared" si="228"/>
        <v>0</v>
      </c>
      <c r="AU328" s="259"/>
      <c r="AV328" s="265">
        <f t="shared" si="255"/>
        <v>0</v>
      </c>
      <c r="AX328" s="265">
        <f t="shared" si="259"/>
        <v>0</v>
      </c>
      <c r="AZ328" s="492">
        <f t="shared" si="256"/>
        <v>0</v>
      </c>
      <c r="BB328" s="492">
        <f t="shared" si="257"/>
        <v>0</v>
      </c>
      <c r="BD328" s="265">
        <f t="shared" si="260"/>
        <v>0</v>
      </c>
      <c r="BE328" s="105"/>
      <c r="BF328" s="105"/>
      <c r="BG328" s="105"/>
      <c r="BH328" s="105"/>
      <c r="BI328" s="105"/>
      <c r="BJ328" s="105"/>
    </row>
    <row r="329" spans="2:62" ht="20.100000000000001" hidden="1" customHeight="1" outlineLevel="1">
      <c r="B329" s="100"/>
      <c r="C329" s="908"/>
      <c r="D329" s="909"/>
      <c r="E329" s="909"/>
      <c r="F329" s="910"/>
      <c r="G329" s="890"/>
      <c r="H329" s="891"/>
      <c r="I329" s="152"/>
      <c r="J329" s="152"/>
      <c r="K329" s="152"/>
      <c r="L329" s="152"/>
      <c r="M329" s="152"/>
      <c r="N329" s="152"/>
      <c r="O329" s="152"/>
      <c r="P329" s="153"/>
      <c r="Q329" s="153"/>
      <c r="R329" s="156">
        <f t="shared" si="251"/>
        <v>0</v>
      </c>
      <c r="S329" s="156">
        <f t="shared" si="252"/>
        <v>0</v>
      </c>
      <c r="U329" s="157">
        <f t="shared" si="258"/>
        <v>0</v>
      </c>
      <c r="W329" s="152"/>
      <c r="X329" s="152"/>
      <c r="Y329" s="152"/>
      <c r="Z329" s="152"/>
      <c r="AA329" s="152"/>
      <c r="AB329" s="152"/>
      <c r="AC329" s="347"/>
      <c r="AD329" s="152"/>
      <c r="AE329" s="152"/>
      <c r="AF329" s="152"/>
      <c r="AG329" s="152"/>
      <c r="AH329" s="152"/>
      <c r="AI329" s="152"/>
      <c r="AJ329" s="347"/>
      <c r="AK329" s="152"/>
      <c r="AL329" s="152"/>
      <c r="AM329" s="295"/>
      <c r="AN329" s="228"/>
      <c r="AO329" s="228"/>
      <c r="AP329" s="228"/>
      <c r="AQ329" s="228"/>
      <c r="AR329" s="228"/>
      <c r="AS329" s="348"/>
      <c r="AT329" s="264">
        <f t="shared" si="228"/>
        <v>0</v>
      </c>
      <c r="AU329" s="259"/>
      <c r="AV329" s="265">
        <f t="shared" si="255"/>
        <v>0</v>
      </c>
      <c r="AX329" s="265">
        <f t="shared" si="259"/>
        <v>0</v>
      </c>
      <c r="AZ329" s="492">
        <f t="shared" si="256"/>
        <v>0</v>
      </c>
      <c r="BB329" s="492">
        <f t="shared" si="257"/>
        <v>0</v>
      </c>
      <c r="BD329" s="265">
        <f t="shared" si="260"/>
        <v>0</v>
      </c>
      <c r="BE329" s="105"/>
      <c r="BF329" s="105"/>
      <c r="BG329" s="105"/>
      <c r="BH329" s="105"/>
      <c r="BI329" s="105"/>
      <c r="BJ329" s="105"/>
    </row>
    <row r="330" spans="2:62" ht="20.100000000000001" hidden="1" customHeight="1" outlineLevel="1">
      <c r="B330" s="100"/>
      <c r="C330" s="908"/>
      <c r="D330" s="909"/>
      <c r="E330" s="909"/>
      <c r="F330" s="910"/>
      <c r="G330" s="890"/>
      <c r="H330" s="891"/>
      <c r="I330" s="152"/>
      <c r="J330" s="152"/>
      <c r="K330" s="152"/>
      <c r="L330" s="152"/>
      <c r="M330" s="152"/>
      <c r="N330" s="152"/>
      <c r="O330" s="152"/>
      <c r="P330" s="153"/>
      <c r="Q330" s="153"/>
      <c r="R330" s="156">
        <f t="shared" si="251"/>
        <v>0</v>
      </c>
      <c r="S330" s="156">
        <f t="shared" si="252"/>
        <v>0</v>
      </c>
      <c r="U330" s="157">
        <f t="shared" si="258"/>
        <v>0</v>
      </c>
      <c r="W330" s="152"/>
      <c r="X330" s="152"/>
      <c r="Y330" s="152"/>
      <c r="Z330" s="152"/>
      <c r="AA330" s="152"/>
      <c r="AB330" s="152"/>
      <c r="AC330" s="347"/>
      <c r="AD330" s="152"/>
      <c r="AE330" s="152"/>
      <c r="AF330" s="152"/>
      <c r="AG330" s="152"/>
      <c r="AH330" s="152"/>
      <c r="AI330" s="152"/>
      <c r="AJ330" s="347"/>
      <c r="AK330" s="152"/>
      <c r="AL330" s="152"/>
      <c r="AM330" s="295"/>
      <c r="AN330" s="228"/>
      <c r="AO330" s="228"/>
      <c r="AP330" s="228"/>
      <c r="AQ330" s="228"/>
      <c r="AR330" s="228"/>
      <c r="AS330" s="348"/>
      <c r="AT330" s="264">
        <f t="shared" si="228"/>
        <v>0</v>
      </c>
      <c r="AU330" s="259"/>
      <c r="AV330" s="265">
        <f t="shared" si="255"/>
        <v>0</v>
      </c>
      <c r="AX330" s="265">
        <f t="shared" si="259"/>
        <v>0</v>
      </c>
      <c r="AZ330" s="492">
        <f t="shared" si="256"/>
        <v>0</v>
      </c>
      <c r="BB330" s="492">
        <f t="shared" si="257"/>
        <v>0</v>
      </c>
      <c r="BD330" s="265">
        <f t="shared" si="260"/>
        <v>0</v>
      </c>
      <c r="BE330" s="105"/>
      <c r="BF330" s="105"/>
      <c r="BG330" s="105"/>
      <c r="BH330" s="105"/>
      <c r="BI330" s="105"/>
      <c r="BJ330" s="105"/>
    </row>
    <row r="331" spans="2:62" ht="20.100000000000001" hidden="1" customHeight="1" outlineLevel="1">
      <c r="B331" s="100"/>
      <c r="C331" s="908"/>
      <c r="D331" s="909"/>
      <c r="E331" s="909"/>
      <c r="F331" s="910"/>
      <c r="G331" s="890"/>
      <c r="H331" s="891"/>
      <c r="I331" s="152"/>
      <c r="J331" s="152"/>
      <c r="K331" s="152"/>
      <c r="L331" s="152"/>
      <c r="M331" s="152"/>
      <c r="N331" s="152"/>
      <c r="O331" s="152"/>
      <c r="P331" s="153"/>
      <c r="Q331" s="153"/>
      <c r="R331" s="156">
        <f t="shared" si="251"/>
        <v>0</v>
      </c>
      <c r="S331" s="156">
        <f t="shared" si="252"/>
        <v>0</v>
      </c>
      <c r="U331" s="157">
        <f t="shared" si="258"/>
        <v>0</v>
      </c>
      <c r="W331" s="152"/>
      <c r="X331" s="152"/>
      <c r="Y331" s="152"/>
      <c r="Z331" s="152"/>
      <c r="AA331" s="152"/>
      <c r="AB331" s="152"/>
      <c r="AC331" s="347"/>
      <c r="AD331" s="152"/>
      <c r="AE331" s="152"/>
      <c r="AF331" s="152"/>
      <c r="AG331" s="152"/>
      <c r="AH331" s="152"/>
      <c r="AI331" s="152"/>
      <c r="AJ331" s="347"/>
      <c r="AK331" s="152"/>
      <c r="AL331" s="152"/>
      <c r="AM331" s="295"/>
      <c r="AN331" s="228"/>
      <c r="AO331" s="228"/>
      <c r="AP331" s="228"/>
      <c r="AQ331" s="228"/>
      <c r="AR331" s="228"/>
      <c r="AS331" s="348"/>
      <c r="AT331" s="264">
        <f t="shared" si="228"/>
        <v>0</v>
      </c>
      <c r="AU331" s="259"/>
      <c r="AV331" s="265">
        <f t="shared" si="255"/>
        <v>0</v>
      </c>
      <c r="AX331" s="265">
        <f t="shared" si="259"/>
        <v>0</v>
      </c>
      <c r="AZ331" s="492">
        <f t="shared" si="256"/>
        <v>0</v>
      </c>
      <c r="BB331" s="492">
        <f t="shared" si="257"/>
        <v>0</v>
      </c>
      <c r="BD331" s="265">
        <f t="shared" si="260"/>
        <v>0</v>
      </c>
      <c r="BE331" s="105"/>
      <c r="BF331" s="105"/>
      <c r="BG331" s="105"/>
      <c r="BH331" s="105"/>
      <c r="BI331" s="105"/>
      <c r="BJ331" s="105"/>
    </row>
    <row r="332" spans="2:62" ht="20.100000000000001" hidden="1" customHeight="1" outlineLevel="1">
      <c r="B332" s="100"/>
      <c r="C332" s="908"/>
      <c r="D332" s="909"/>
      <c r="E332" s="909"/>
      <c r="F332" s="910"/>
      <c r="G332" s="890"/>
      <c r="H332" s="891"/>
      <c r="I332" s="152"/>
      <c r="J332" s="152"/>
      <c r="K332" s="152"/>
      <c r="L332" s="152"/>
      <c r="M332" s="152"/>
      <c r="N332" s="152"/>
      <c r="O332" s="152"/>
      <c r="P332" s="153"/>
      <c r="Q332" s="153"/>
      <c r="R332" s="156">
        <f t="shared" si="251"/>
        <v>0</v>
      </c>
      <c r="S332" s="156">
        <f t="shared" si="252"/>
        <v>0</v>
      </c>
      <c r="U332" s="157">
        <f t="shared" si="258"/>
        <v>0</v>
      </c>
      <c r="W332" s="152"/>
      <c r="X332" s="152"/>
      <c r="Y332" s="152"/>
      <c r="Z332" s="152"/>
      <c r="AA332" s="152"/>
      <c r="AB332" s="152"/>
      <c r="AC332" s="347"/>
      <c r="AD332" s="152"/>
      <c r="AE332" s="152"/>
      <c r="AF332" s="152"/>
      <c r="AG332" s="152"/>
      <c r="AH332" s="152"/>
      <c r="AI332" s="152"/>
      <c r="AJ332" s="347"/>
      <c r="AK332" s="152"/>
      <c r="AL332" s="152"/>
      <c r="AM332" s="295"/>
      <c r="AN332" s="228"/>
      <c r="AO332" s="228"/>
      <c r="AP332" s="228"/>
      <c r="AQ332" s="228"/>
      <c r="AR332" s="228"/>
      <c r="AS332" s="348"/>
      <c r="AT332" s="264">
        <f t="shared" si="228"/>
        <v>0</v>
      </c>
      <c r="AU332" s="259"/>
      <c r="AV332" s="265">
        <f t="shared" si="255"/>
        <v>0</v>
      </c>
      <c r="AX332" s="265">
        <f t="shared" si="259"/>
        <v>0</v>
      </c>
      <c r="AZ332" s="492">
        <f t="shared" si="256"/>
        <v>0</v>
      </c>
      <c r="BB332" s="492">
        <f t="shared" si="257"/>
        <v>0</v>
      </c>
      <c r="BD332" s="265">
        <f t="shared" si="260"/>
        <v>0</v>
      </c>
      <c r="BE332" s="105"/>
      <c r="BF332" s="105"/>
      <c r="BG332" s="105"/>
      <c r="BH332" s="105"/>
      <c r="BI332" s="105"/>
      <c r="BJ332" s="105"/>
    </row>
    <row r="333" spans="2:62" ht="20.100000000000001" hidden="1" customHeight="1" outlineLevel="1">
      <c r="B333" s="100"/>
      <c r="C333" s="908"/>
      <c r="D333" s="909"/>
      <c r="E333" s="909"/>
      <c r="F333" s="910"/>
      <c r="G333" s="890"/>
      <c r="H333" s="891"/>
      <c r="I333" s="152"/>
      <c r="J333" s="152"/>
      <c r="K333" s="152"/>
      <c r="L333" s="152"/>
      <c r="M333" s="152"/>
      <c r="N333" s="152"/>
      <c r="O333" s="152"/>
      <c r="P333" s="153"/>
      <c r="Q333" s="153"/>
      <c r="R333" s="156">
        <f t="shared" si="251"/>
        <v>0</v>
      </c>
      <c r="S333" s="156">
        <f t="shared" si="252"/>
        <v>0</v>
      </c>
      <c r="U333" s="157">
        <f t="shared" si="258"/>
        <v>0</v>
      </c>
      <c r="W333" s="152"/>
      <c r="X333" s="152"/>
      <c r="Y333" s="152"/>
      <c r="Z333" s="152"/>
      <c r="AA333" s="152"/>
      <c r="AB333" s="152"/>
      <c r="AC333" s="347"/>
      <c r="AD333" s="152"/>
      <c r="AE333" s="152"/>
      <c r="AF333" s="152"/>
      <c r="AG333" s="152"/>
      <c r="AH333" s="152"/>
      <c r="AI333" s="152"/>
      <c r="AJ333" s="347"/>
      <c r="AK333" s="152"/>
      <c r="AL333" s="152"/>
      <c r="AM333" s="295"/>
      <c r="AN333" s="228"/>
      <c r="AO333" s="228"/>
      <c r="AP333" s="228"/>
      <c r="AQ333" s="228"/>
      <c r="AR333" s="228"/>
      <c r="AS333" s="348"/>
      <c r="AT333" s="264">
        <f t="shared" si="228"/>
        <v>0</v>
      </c>
      <c r="AU333" s="259"/>
      <c r="AV333" s="265">
        <f t="shared" si="255"/>
        <v>0</v>
      </c>
      <c r="AX333" s="265">
        <f t="shared" si="259"/>
        <v>0</v>
      </c>
      <c r="AZ333" s="492">
        <f t="shared" si="256"/>
        <v>0</v>
      </c>
      <c r="BB333" s="492">
        <f t="shared" si="257"/>
        <v>0</v>
      </c>
      <c r="BD333" s="265">
        <f t="shared" si="260"/>
        <v>0</v>
      </c>
      <c r="BE333" s="105"/>
      <c r="BF333" s="105"/>
      <c r="BG333" s="105"/>
      <c r="BH333" s="105"/>
      <c r="BI333" s="105"/>
      <c r="BJ333" s="105"/>
    </row>
    <row r="334" spans="2:62" ht="9.9499999999999993" hidden="1" customHeight="1" outlineLevel="1">
      <c r="B334" s="101"/>
      <c r="C334" s="208"/>
      <c r="D334" s="208"/>
      <c r="E334" s="208"/>
      <c r="F334" s="208"/>
      <c r="G334" s="237"/>
      <c r="H334" s="207"/>
      <c r="I334" s="257"/>
      <c r="J334" s="257"/>
      <c r="K334" s="257"/>
      <c r="L334" s="257"/>
      <c r="M334" s="257"/>
      <c r="N334" s="257"/>
      <c r="O334" s="257"/>
      <c r="P334" s="256"/>
      <c r="Q334" s="102"/>
      <c r="R334" s="102"/>
      <c r="S334" s="102"/>
      <c r="U334" s="98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Z334" s="493"/>
      <c r="BE334" s="105"/>
      <c r="BF334" s="105"/>
      <c r="BG334" s="105"/>
      <c r="BH334" s="105"/>
      <c r="BI334" s="105"/>
      <c r="BJ334" s="105"/>
    </row>
    <row r="335" spans="2:62" ht="20.100000000000001" customHeight="1" collapsed="1">
      <c r="B335" s="8">
        <f>B318+1</f>
        <v>20</v>
      </c>
      <c r="C335" s="916"/>
      <c r="D335" s="917"/>
      <c r="E335" s="917"/>
      <c r="F335" s="918"/>
      <c r="G335" s="429"/>
      <c r="H335" s="206">
        <v>1</v>
      </c>
      <c r="I335" s="642">
        <f t="shared" ref="I335" si="261">$H335*SUM(I336:I350)</f>
        <v>0</v>
      </c>
      <c r="J335" s="643">
        <f t="shared" ref="J335:O335" si="262">$H335*SUM(J336:J350)</f>
        <v>0</v>
      </c>
      <c r="K335" s="644">
        <f t="shared" si="262"/>
        <v>0</v>
      </c>
      <c r="L335" s="645">
        <f t="shared" si="262"/>
        <v>0</v>
      </c>
      <c r="M335" s="645">
        <f t="shared" si="262"/>
        <v>0</v>
      </c>
      <c r="N335" s="644">
        <f t="shared" si="262"/>
        <v>0</v>
      </c>
      <c r="O335" s="642">
        <f t="shared" si="262"/>
        <v>0</v>
      </c>
      <c r="P335" s="209">
        <f t="shared" ref="P335:Q335" si="263">$H335*SUM(P336:P350)</f>
        <v>0</v>
      </c>
      <c r="Q335" s="210">
        <f t="shared" si="263"/>
        <v>0</v>
      </c>
      <c r="R335" s="136">
        <f t="shared" ref="R335:R350" si="264">P335*(1+Gewinn)*(1+SicherheitAngebot)</f>
        <v>0</v>
      </c>
      <c r="S335" s="137">
        <f t="shared" ref="S335:S350" si="265">Q335*(1+MGKZ)*(1+Gewinn)*(1+SicherheitAngebot)</f>
        <v>0</v>
      </c>
      <c r="U335" s="10">
        <f>I335*$I$7+J335*$J$7+K335*$K$7+L335*$L$7+M335*$M$7+N335*$N$7+O335*$O$7+R335+S335</f>
        <v>0</v>
      </c>
      <c r="W335" s="646">
        <f t="shared" ref="W335:AB335" si="266">$H335*SUM(W336:W350)</f>
        <v>0</v>
      </c>
      <c r="X335" s="647">
        <f t="shared" si="266"/>
        <v>0</v>
      </c>
      <c r="Y335" s="648">
        <f t="shared" si="266"/>
        <v>0</v>
      </c>
      <c r="Z335" s="649">
        <f t="shared" si="266"/>
        <v>0</v>
      </c>
      <c r="AA335" s="648">
        <f t="shared" si="266"/>
        <v>0</v>
      </c>
      <c r="AB335" s="646">
        <f t="shared" si="266"/>
        <v>0</v>
      </c>
      <c r="AC335" s="258"/>
      <c r="AD335" s="646">
        <f t="shared" ref="AD335:AM335" si="267">$H335*SUM(AD336:AD350)</f>
        <v>0</v>
      </c>
      <c r="AE335" s="647">
        <f t="shared" si="267"/>
        <v>0</v>
      </c>
      <c r="AF335" s="648">
        <f t="shared" si="267"/>
        <v>0</v>
      </c>
      <c r="AG335" s="649">
        <f t="shared" si="267"/>
        <v>0</v>
      </c>
      <c r="AH335" s="648">
        <f t="shared" si="267"/>
        <v>0</v>
      </c>
      <c r="AI335" s="646">
        <f t="shared" si="267"/>
        <v>0</v>
      </c>
      <c r="AJ335" s="258"/>
      <c r="AK335" s="653">
        <f t="shared" si="267"/>
        <v>0</v>
      </c>
      <c r="AL335" s="653">
        <f t="shared" si="267"/>
        <v>0</v>
      </c>
      <c r="AM335" s="653">
        <f t="shared" si="267"/>
        <v>0</v>
      </c>
      <c r="AN335" s="227">
        <f>$H335*SUM(AN336:AN350)*(1+Gewinn)*(1+SicherheitAngebot)</f>
        <v>0</v>
      </c>
      <c r="AO335" s="227">
        <f>$H335*SUM(AO336:AO350)*(1+Gewinn)*(1+SicherheitAngebot)</f>
        <v>0</v>
      </c>
      <c r="AP335" s="227">
        <f>$H335*SUM(AP336:AP350)*(1+Gewinn)*(1+SicherheitAngebot)</f>
        <v>0</v>
      </c>
      <c r="AQ335" s="227">
        <f>$H335*SUM(AQ336:AQ350)*(1+Gewinn)*(1+SicherheitAngebot)</f>
        <v>0</v>
      </c>
      <c r="AR335" s="227">
        <f>$H335*SUM(AR336:AR350)*(1+Gewinn)*(1+SicherheitAngebot)</f>
        <v>0</v>
      </c>
      <c r="AS335" s="262"/>
      <c r="AT335" s="263">
        <f t="shared" si="228"/>
        <v>0</v>
      </c>
      <c r="AU335" s="259"/>
      <c r="AV335" s="491">
        <f>AK335*$AK$7+AL335*$AL$7+AM335*$AM$7+SUM(AN335:AR335)+AT335/Zuschläge_IBN+AT335</f>
        <v>0</v>
      </c>
      <c r="AX335" s="685">
        <f>U335+AV335</f>
        <v>0</v>
      </c>
      <c r="AZ335" s="490">
        <f>IF(H335&gt;0,U335/(1+SicherheitAngebot)*(1+Sicherheit),0)</f>
        <v>0</v>
      </c>
      <c r="BB335" s="490">
        <f>IF(H335&gt;0,AV335/(1+SicherheitAngebot)*(1+Sicherheit),0)</f>
        <v>0</v>
      </c>
      <c r="BD335" s="490">
        <f>AZ335+BB335</f>
        <v>0</v>
      </c>
      <c r="BE335" s="105"/>
      <c r="BF335" s="105"/>
      <c r="BG335" s="105"/>
      <c r="BH335" s="105"/>
      <c r="BI335" s="105"/>
      <c r="BJ335" s="105"/>
    </row>
    <row r="336" spans="2:62" ht="20.100000000000001" hidden="1" customHeight="1" outlineLevel="1">
      <c r="B336" s="99"/>
      <c r="C336" s="908"/>
      <c r="D336" s="909"/>
      <c r="E336" s="909"/>
      <c r="F336" s="910"/>
      <c r="G336" s="890"/>
      <c r="H336" s="901"/>
      <c r="I336" s="152"/>
      <c r="J336" s="152"/>
      <c r="K336" s="152"/>
      <c r="L336" s="152"/>
      <c r="M336" s="152"/>
      <c r="N336" s="152"/>
      <c r="O336" s="152"/>
      <c r="P336" s="153"/>
      <c r="Q336" s="153"/>
      <c r="R336" s="156">
        <f t="shared" si="264"/>
        <v>0</v>
      </c>
      <c r="S336" s="156">
        <f t="shared" si="265"/>
        <v>0</v>
      </c>
      <c r="U336" s="157">
        <f>I336*$I$7+J336*$J$7+K336*$K$7+L336*$L$7+M336*$M$7+N336*$N$7+O336*$O$7+R336+S336</f>
        <v>0</v>
      </c>
      <c r="W336" s="152"/>
      <c r="X336" s="152"/>
      <c r="Y336" s="152"/>
      <c r="Z336" s="152"/>
      <c r="AA336" s="152"/>
      <c r="AB336" s="152"/>
      <c r="AC336" s="347"/>
      <c r="AD336" s="152"/>
      <c r="AE336" s="152"/>
      <c r="AF336" s="152"/>
      <c r="AG336" s="152"/>
      <c r="AH336" s="152"/>
      <c r="AI336" s="152"/>
      <c r="AJ336" s="347"/>
      <c r="AK336" s="152"/>
      <c r="AL336" s="152"/>
      <c r="AM336" s="295"/>
      <c r="AN336" s="228"/>
      <c r="AO336" s="228"/>
      <c r="AP336" s="228"/>
      <c r="AQ336" s="228"/>
      <c r="AR336" s="228"/>
      <c r="AS336" s="348"/>
      <c r="AT336" s="264">
        <f t="shared" si="228"/>
        <v>0</v>
      </c>
      <c r="AU336" s="259"/>
      <c r="AV336" s="265">
        <f t="shared" ref="AV336:AV350" si="268">AK336*$AK$7+AL336*$AL$7+AM336*$AM$7+SUM(AN336:AR336)*(1+Gewinn)*(1+SicherheitAngebot)+AT336/Zuschläge_IBN+AT336</f>
        <v>0</v>
      </c>
      <c r="AX336" s="265">
        <f>U336+AV336</f>
        <v>0</v>
      </c>
      <c r="AZ336" s="492">
        <f t="shared" ref="AZ336:AZ350" si="269">U336/(1+SicherheitAngebot)*(1+Sicherheit)</f>
        <v>0</v>
      </c>
      <c r="BB336" s="492">
        <f t="shared" ref="BB336:BB350" si="270">AV336/(1+SicherheitAngebot)*(1+Sicherheit)</f>
        <v>0</v>
      </c>
      <c r="BD336" s="265">
        <f>AZ336+BB336</f>
        <v>0</v>
      </c>
      <c r="BE336" s="105"/>
      <c r="BF336" s="105"/>
      <c r="BG336" s="105"/>
      <c r="BH336" s="105"/>
      <c r="BI336" s="105"/>
      <c r="BJ336" s="105"/>
    </row>
    <row r="337" spans="2:62" ht="20.100000000000001" hidden="1" customHeight="1" outlineLevel="1">
      <c r="B337" s="100"/>
      <c r="C337" s="908"/>
      <c r="D337" s="909"/>
      <c r="E337" s="909"/>
      <c r="F337" s="910"/>
      <c r="G337" s="890"/>
      <c r="H337" s="891"/>
      <c r="I337" s="152"/>
      <c r="J337" s="152"/>
      <c r="K337" s="152"/>
      <c r="L337" s="152"/>
      <c r="M337" s="152"/>
      <c r="N337" s="152"/>
      <c r="O337" s="152"/>
      <c r="P337" s="153"/>
      <c r="Q337" s="153"/>
      <c r="R337" s="156">
        <f t="shared" si="264"/>
        <v>0</v>
      </c>
      <c r="S337" s="156">
        <f t="shared" si="265"/>
        <v>0</v>
      </c>
      <c r="U337" s="157">
        <f t="shared" ref="U337:U350" si="271">I337*$I$7+J337*$J$7+K337*$K$7+L337*$L$7+M337*$M$7+N337*$N$7+O337*$O$7+R337+S337</f>
        <v>0</v>
      </c>
      <c r="W337" s="152"/>
      <c r="X337" s="152"/>
      <c r="Y337" s="152"/>
      <c r="Z337" s="152"/>
      <c r="AA337" s="152"/>
      <c r="AB337" s="152"/>
      <c r="AC337" s="347"/>
      <c r="AD337" s="152"/>
      <c r="AE337" s="152"/>
      <c r="AF337" s="152"/>
      <c r="AG337" s="152"/>
      <c r="AH337" s="152"/>
      <c r="AI337" s="152"/>
      <c r="AJ337" s="347"/>
      <c r="AK337" s="152"/>
      <c r="AL337" s="152"/>
      <c r="AM337" s="295"/>
      <c r="AN337" s="228"/>
      <c r="AO337" s="228"/>
      <c r="AP337" s="228"/>
      <c r="AQ337" s="228"/>
      <c r="AR337" s="228"/>
      <c r="AS337" s="348"/>
      <c r="AT337" s="264">
        <f t="shared" si="228"/>
        <v>0</v>
      </c>
      <c r="AU337" s="259"/>
      <c r="AV337" s="265">
        <f t="shared" si="268"/>
        <v>0</v>
      </c>
      <c r="AX337" s="265">
        <f t="shared" ref="AX337:AX350" si="272">U337+AV337</f>
        <v>0</v>
      </c>
      <c r="AZ337" s="492">
        <f t="shared" si="269"/>
        <v>0</v>
      </c>
      <c r="BB337" s="492">
        <f t="shared" si="270"/>
        <v>0</v>
      </c>
      <c r="BD337" s="265">
        <f t="shared" ref="BD337:BD350" si="273">AZ337+BB337</f>
        <v>0</v>
      </c>
      <c r="BE337" s="105"/>
      <c r="BF337" s="105"/>
      <c r="BG337" s="105"/>
      <c r="BH337" s="105"/>
      <c r="BI337" s="105"/>
      <c r="BJ337" s="105"/>
    </row>
    <row r="338" spans="2:62" ht="20.100000000000001" hidden="1" customHeight="1" outlineLevel="1">
      <c r="B338" s="100"/>
      <c r="C338" s="908"/>
      <c r="D338" s="909"/>
      <c r="E338" s="909"/>
      <c r="F338" s="910"/>
      <c r="G338" s="890"/>
      <c r="H338" s="891"/>
      <c r="I338" s="152"/>
      <c r="J338" s="152"/>
      <c r="K338" s="152"/>
      <c r="L338" s="152"/>
      <c r="M338" s="152"/>
      <c r="N338" s="152"/>
      <c r="O338" s="152"/>
      <c r="P338" s="153"/>
      <c r="Q338" s="153"/>
      <c r="R338" s="156">
        <f t="shared" si="264"/>
        <v>0</v>
      </c>
      <c r="S338" s="156">
        <f t="shared" si="265"/>
        <v>0</v>
      </c>
      <c r="U338" s="157">
        <f t="shared" si="271"/>
        <v>0</v>
      </c>
      <c r="W338" s="152"/>
      <c r="X338" s="152"/>
      <c r="Y338" s="152"/>
      <c r="Z338" s="152"/>
      <c r="AA338" s="152"/>
      <c r="AB338" s="152"/>
      <c r="AC338" s="347"/>
      <c r="AD338" s="152"/>
      <c r="AE338" s="152"/>
      <c r="AF338" s="152"/>
      <c r="AG338" s="152"/>
      <c r="AH338" s="152"/>
      <c r="AI338" s="152"/>
      <c r="AJ338" s="347"/>
      <c r="AK338" s="152"/>
      <c r="AL338" s="152"/>
      <c r="AM338" s="295"/>
      <c r="AN338" s="228"/>
      <c r="AO338" s="228"/>
      <c r="AP338" s="228"/>
      <c r="AQ338" s="228"/>
      <c r="AR338" s="228"/>
      <c r="AS338" s="348"/>
      <c r="AT338" s="264">
        <f t="shared" si="228"/>
        <v>0</v>
      </c>
      <c r="AU338" s="259"/>
      <c r="AV338" s="265">
        <f t="shared" si="268"/>
        <v>0</v>
      </c>
      <c r="AX338" s="265">
        <f t="shared" si="272"/>
        <v>0</v>
      </c>
      <c r="AZ338" s="492">
        <f t="shared" si="269"/>
        <v>0</v>
      </c>
      <c r="BB338" s="492">
        <f t="shared" si="270"/>
        <v>0</v>
      </c>
      <c r="BD338" s="265">
        <f t="shared" si="273"/>
        <v>0</v>
      </c>
      <c r="BE338" s="105"/>
      <c r="BF338" s="105"/>
      <c r="BG338" s="105"/>
      <c r="BH338" s="105"/>
      <c r="BI338" s="105"/>
      <c r="BJ338" s="105"/>
    </row>
    <row r="339" spans="2:62" ht="20.100000000000001" hidden="1" customHeight="1" outlineLevel="1">
      <c r="B339" s="100"/>
      <c r="C339" s="908"/>
      <c r="D339" s="909"/>
      <c r="E339" s="909"/>
      <c r="F339" s="910"/>
      <c r="G339" s="890"/>
      <c r="H339" s="891"/>
      <c r="I339" s="152"/>
      <c r="J339" s="152"/>
      <c r="K339" s="152"/>
      <c r="L339" s="152"/>
      <c r="M339" s="152"/>
      <c r="N339" s="152"/>
      <c r="O339" s="152"/>
      <c r="P339" s="153"/>
      <c r="Q339" s="153"/>
      <c r="R339" s="156">
        <f t="shared" si="264"/>
        <v>0</v>
      </c>
      <c r="S339" s="156">
        <f t="shared" si="265"/>
        <v>0</v>
      </c>
      <c r="U339" s="157">
        <f t="shared" si="271"/>
        <v>0</v>
      </c>
      <c r="W339" s="152"/>
      <c r="X339" s="152"/>
      <c r="Y339" s="152"/>
      <c r="Z339" s="152"/>
      <c r="AA339" s="152"/>
      <c r="AB339" s="152"/>
      <c r="AC339" s="347"/>
      <c r="AD339" s="152"/>
      <c r="AE339" s="152"/>
      <c r="AF339" s="152"/>
      <c r="AG339" s="152"/>
      <c r="AH339" s="152"/>
      <c r="AI339" s="152"/>
      <c r="AJ339" s="347"/>
      <c r="AK339" s="152"/>
      <c r="AL339" s="152"/>
      <c r="AM339" s="295"/>
      <c r="AN339" s="228"/>
      <c r="AO339" s="228"/>
      <c r="AP339" s="228"/>
      <c r="AQ339" s="228"/>
      <c r="AR339" s="228"/>
      <c r="AS339" s="348"/>
      <c r="AT339" s="264">
        <f t="shared" si="228"/>
        <v>0</v>
      </c>
      <c r="AU339" s="259"/>
      <c r="AV339" s="265">
        <f t="shared" si="268"/>
        <v>0</v>
      </c>
      <c r="AX339" s="265">
        <f t="shared" si="272"/>
        <v>0</v>
      </c>
      <c r="AZ339" s="492">
        <f t="shared" si="269"/>
        <v>0</v>
      </c>
      <c r="BB339" s="492">
        <f t="shared" si="270"/>
        <v>0</v>
      </c>
      <c r="BD339" s="265">
        <f t="shared" si="273"/>
        <v>0</v>
      </c>
      <c r="BE339" s="105"/>
      <c r="BF339" s="105"/>
      <c r="BG339" s="105"/>
      <c r="BH339" s="105"/>
      <c r="BI339" s="105"/>
      <c r="BJ339" s="105"/>
    </row>
    <row r="340" spans="2:62" ht="20.100000000000001" hidden="1" customHeight="1" outlineLevel="1">
      <c r="B340" s="100"/>
      <c r="C340" s="908"/>
      <c r="D340" s="909"/>
      <c r="E340" s="909"/>
      <c r="F340" s="910"/>
      <c r="G340" s="890"/>
      <c r="H340" s="891"/>
      <c r="I340" s="152"/>
      <c r="J340" s="152"/>
      <c r="K340" s="152"/>
      <c r="L340" s="152"/>
      <c r="M340" s="152"/>
      <c r="N340" s="152"/>
      <c r="O340" s="152"/>
      <c r="P340" s="153"/>
      <c r="Q340" s="153"/>
      <c r="R340" s="156">
        <f t="shared" si="264"/>
        <v>0</v>
      </c>
      <c r="S340" s="156">
        <f t="shared" si="265"/>
        <v>0</v>
      </c>
      <c r="U340" s="157">
        <f t="shared" si="271"/>
        <v>0</v>
      </c>
      <c r="W340" s="152"/>
      <c r="X340" s="152"/>
      <c r="Y340" s="152"/>
      <c r="Z340" s="152"/>
      <c r="AA340" s="152"/>
      <c r="AB340" s="152"/>
      <c r="AC340" s="347"/>
      <c r="AD340" s="152"/>
      <c r="AE340" s="152"/>
      <c r="AF340" s="152"/>
      <c r="AG340" s="152"/>
      <c r="AH340" s="152"/>
      <c r="AI340" s="152"/>
      <c r="AJ340" s="347"/>
      <c r="AK340" s="152"/>
      <c r="AL340" s="152"/>
      <c r="AM340" s="295"/>
      <c r="AN340" s="228"/>
      <c r="AO340" s="228"/>
      <c r="AP340" s="228"/>
      <c r="AQ340" s="228"/>
      <c r="AR340" s="228"/>
      <c r="AS340" s="348"/>
      <c r="AT340" s="264">
        <f t="shared" si="228"/>
        <v>0</v>
      </c>
      <c r="AU340" s="259"/>
      <c r="AV340" s="265">
        <f t="shared" si="268"/>
        <v>0</v>
      </c>
      <c r="AX340" s="265">
        <f t="shared" si="272"/>
        <v>0</v>
      </c>
      <c r="AZ340" s="492">
        <f t="shared" si="269"/>
        <v>0</v>
      </c>
      <c r="BB340" s="492">
        <f t="shared" si="270"/>
        <v>0</v>
      </c>
      <c r="BD340" s="265">
        <f t="shared" si="273"/>
        <v>0</v>
      </c>
      <c r="BE340" s="105"/>
      <c r="BF340" s="105"/>
      <c r="BG340" s="105"/>
      <c r="BH340" s="105"/>
      <c r="BI340" s="105"/>
      <c r="BJ340" s="105"/>
    </row>
    <row r="341" spans="2:62" ht="20.100000000000001" hidden="1" customHeight="1" outlineLevel="1">
      <c r="B341" s="100"/>
      <c r="C341" s="908"/>
      <c r="D341" s="909"/>
      <c r="E341" s="909"/>
      <c r="F341" s="910"/>
      <c r="G341" s="890"/>
      <c r="H341" s="891"/>
      <c r="I341" s="152"/>
      <c r="J341" s="152"/>
      <c r="K341" s="152"/>
      <c r="L341" s="152"/>
      <c r="M341" s="152"/>
      <c r="N341" s="152"/>
      <c r="O341" s="152"/>
      <c r="P341" s="153"/>
      <c r="Q341" s="153"/>
      <c r="R341" s="156">
        <f t="shared" si="264"/>
        <v>0</v>
      </c>
      <c r="S341" s="156">
        <f t="shared" si="265"/>
        <v>0</v>
      </c>
      <c r="U341" s="157">
        <f t="shared" si="271"/>
        <v>0</v>
      </c>
      <c r="W341" s="152"/>
      <c r="X341" s="152"/>
      <c r="Y341" s="152"/>
      <c r="Z341" s="152"/>
      <c r="AA341" s="152"/>
      <c r="AB341" s="152"/>
      <c r="AC341" s="347"/>
      <c r="AD341" s="152"/>
      <c r="AE341" s="152"/>
      <c r="AF341" s="152"/>
      <c r="AG341" s="152"/>
      <c r="AH341" s="152"/>
      <c r="AI341" s="152"/>
      <c r="AJ341" s="347"/>
      <c r="AK341" s="152"/>
      <c r="AL341" s="152"/>
      <c r="AM341" s="295"/>
      <c r="AN341" s="228"/>
      <c r="AO341" s="228"/>
      <c r="AP341" s="228"/>
      <c r="AQ341" s="228"/>
      <c r="AR341" s="228"/>
      <c r="AS341" s="348"/>
      <c r="AT341" s="264">
        <f t="shared" si="228"/>
        <v>0</v>
      </c>
      <c r="AU341" s="259"/>
      <c r="AV341" s="265">
        <f t="shared" si="268"/>
        <v>0</v>
      </c>
      <c r="AX341" s="265">
        <f t="shared" si="272"/>
        <v>0</v>
      </c>
      <c r="AZ341" s="492">
        <f t="shared" si="269"/>
        <v>0</v>
      </c>
      <c r="BB341" s="492">
        <f t="shared" si="270"/>
        <v>0</v>
      </c>
      <c r="BD341" s="265">
        <f t="shared" si="273"/>
        <v>0</v>
      </c>
      <c r="BE341" s="105"/>
      <c r="BF341" s="105"/>
      <c r="BG341" s="105"/>
      <c r="BH341" s="105"/>
      <c r="BI341" s="105"/>
      <c r="BJ341" s="105"/>
    </row>
    <row r="342" spans="2:62" ht="20.100000000000001" hidden="1" customHeight="1" outlineLevel="1">
      <c r="B342" s="100"/>
      <c r="C342" s="908"/>
      <c r="D342" s="909"/>
      <c r="E342" s="909"/>
      <c r="F342" s="910"/>
      <c r="G342" s="890"/>
      <c r="H342" s="891"/>
      <c r="I342" s="152"/>
      <c r="J342" s="152"/>
      <c r="K342" s="152"/>
      <c r="L342" s="152"/>
      <c r="M342" s="152"/>
      <c r="N342" s="152"/>
      <c r="O342" s="152"/>
      <c r="P342" s="153"/>
      <c r="Q342" s="153"/>
      <c r="R342" s="156">
        <f t="shared" si="264"/>
        <v>0</v>
      </c>
      <c r="S342" s="156">
        <f t="shared" si="265"/>
        <v>0</v>
      </c>
      <c r="U342" s="157">
        <f t="shared" si="271"/>
        <v>0</v>
      </c>
      <c r="W342" s="152"/>
      <c r="X342" s="152"/>
      <c r="Y342" s="152"/>
      <c r="Z342" s="152"/>
      <c r="AA342" s="152"/>
      <c r="AB342" s="152"/>
      <c r="AC342" s="347"/>
      <c r="AD342" s="152"/>
      <c r="AE342" s="152"/>
      <c r="AF342" s="152"/>
      <c r="AG342" s="152"/>
      <c r="AH342" s="152"/>
      <c r="AI342" s="152"/>
      <c r="AJ342" s="347"/>
      <c r="AK342" s="152"/>
      <c r="AL342" s="152"/>
      <c r="AM342" s="295"/>
      <c r="AN342" s="228"/>
      <c r="AO342" s="228"/>
      <c r="AP342" s="228"/>
      <c r="AQ342" s="228"/>
      <c r="AR342" s="228"/>
      <c r="AS342" s="348"/>
      <c r="AT342" s="264">
        <f t="shared" si="228"/>
        <v>0</v>
      </c>
      <c r="AU342" s="259"/>
      <c r="AV342" s="265">
        <f t="shared" si="268"/>
        <v>0</v>
      </c>
      <c r="AX342" s="265">
        <f t="shared" si="272"/>
        <v>0</v>
      </c>
      <c r="AZ342" s="492">
        <f t="shared" si="269"/>
        <v>0</v>
      </c>
      <c r="BB342" s="492">
        <f t="shared" si="270"/>
        <v>0</v>
      </c>
      <c r="BD342" s="265">
        <f t="shared" si="273"/>
        <v>0</v>
      </c>
      <c r="BE342" s="105"/>
      <c r="BF342" s="105"/>
      <c r="BG342" s="105"/>
      <c r="BH342" s="105"/>
      <c r="BI342" s="105"/>
      <c r="BJ342" s="105"/>
    </row>
    <row r="343" spans="2:62" ht="20.100000000000001" hidden="1" customHeight="1" outlineLevel="1">
      <c r="B343" s="100"/>
      <c r="C343" s="908"/>
      <c r="D343" s="909"/>
      <c r="E343" s="909"/>
      <c r="F343" s="910"/>
      <c r="G343" s="890"/>
      <c r="H343" s="891"/>
      <c r="I343" s="152"/>
      <c r="J343" s="152"/>
      <c r="K343" s="152"/>
      <c r="L343" s="152"/>
      <c r="M343" s="152"/>
      <c r="N343" s="152"/>
      <c r="O343" s="152"/>
      <c r="P343" s="153"/>
      <c r="Q343" s="153"/>
      <c r="R343" s="156">
        <f t="shared" si="264"/>
        <v>0</v>
      </c>
      <c r="S343" s="156">
        <f t="shared" si="265"/>
        <v>0</v>
      </c>
      <c r="U343" s="157">
        <f t="shared" si="271"/>
        <v>0</v>
      </c>
      <c r="W343" s="152"/>
      <c r="X343" s="152"/>
      <c r="Y343" s="152"/>
      <c r="Z343" s="152"/>
      <c r="AA343" s="152"/>
      <c r="AB343" s="152"/>
      <c r="AC343" s="347"/>
      <c r="AD343" s="152"/>
      <c r="AE343" s="152"/>
      <c r="AF343" s="152"/>
      <c r="AG343" s="152"/>
      <c r="AH343" s="152"/>
      <c r="AI343" s="152"/>
      <c r="AJ343" s="347"/>
      <c r="AK343" s="152"/>
      <c r="AL343" s="152"/>
      <c r="AM343" s="295"/>
      <c r="AN343" s="228"/>
      <c r="AO343" s="228"/>
      <c r="AP343" s="228"/>
      <c r="AQ343" s="228"/>
      <c r="AR343" s="228"/>
      <c r="AS343" s="348"/>
      <c r="AT343" s="264">
        <f t="shared" si="228"/>
        <v>0</v>
      </c>
      <c r="AU343" s="259"/>
      <c r="AV343" s="265">
        <f t="shared" si="268"/>
        <v>0</v>
      </c>
      <c r="AX343" s="265">
        <f t="shared" si="272"/>
        <v>0</v>
      </c>
      <c r="AZ343" s="492">
        <f t="shared" si="269"/>
        <v>0</v>
      </c>
      <c r="BB343" s="492">
        <f t="shared" si="270"/>
        <v>0</v>
      </c>
      <c r="BD343" s="265">
        <f t="shared" si="273"/>
        <v>0</v>
      </c>
      <c r="BE343" s="105"/>
      <c r="BF343" s="105"/>
      <c r="BG343" s="105"/>
      <c r="BH343" s="105"/>
      <c r="BI343" s="105"/>
      <c r="BJ343" s="105"/>
    </row>
    <row r="344" spans="2:62" ht="20.100000000000001" hidden="1" customHeight="1" outlineLevel="1">
      <c r="B344" s="100"/>
      <c r="C344" s="908"/>
      <c r="D344" s="909"/>
      <c r="E344" s="909"/>
      <c r="F344" s="910"/>
      <c r="G344" s="890"/>
      <c r="H344" s="891"/>
      <c r="I344" s="152"/>
      <c r="J344" s="152"/>
      <c r="K344" s="152"/>
      <c r="L344" s="152"/>
      <c r="M344" s="152"/>
      <c r="N344" s="152"/>
      <c r="O344" s="152"/>
      <c r="P344" s="153"/>
      <c r="Q344" s="153"/>
      <c r="R344" s="156">
        <f t="shared" si="264"/>
        <v>0</v>
      </c>
      <c r="S344" s="156">
        <f t="shared" si="265"/>
        <v>0</v>
      </c>
      <c r="U344" s="157">
        <f t="shared" si="271"/>
        <v>0</v>
      </c>
      <c r="W344" s="152"/>
      <c r="X344" s="152"/>
      <c r="Y344" s="152"/>
      <c r="Z344" s="152"/>
      <c r="AA344" s="152"/>
      <c r="AB344" s="152"/>
      <c r="AC344" s="347"/>
      <c r="AD344" s="152"/>
      <c r="AE344" s="152"/>
      <c r="AF344" s="152"/>
      <c r="AG344" s="152"/>
      <c r="AH344" s="152"/>
      <c r="AI344" s="152"/>
      <c r="AJ344" s="347"/>
      <c r="AK344" s="152"/>
      <c r="AL344" s="152"/>
      <c r="AM344" s="295"/>
      <c r="AN344" s="228"/>
      <c r="AO344" s="228"/>
      <c r="AP344" s="228"/>
      <c r="AQ344" s="228"/>
      <c r="AR344" s="228"/>
      <c r="AS344" s="348"/>
      <c r="AT344" s="264">
        <f t="shared" si="228"/>
        <v>0</v>
      </c>
      <c r="AU344" s="259"/>
      <c r="AV344" s="265">
        <f t="shared" si="268"/>
        <v>0</v>
      </c>
      <c r="AX344" s="265">
        <f t="shared" si="272"/>
        <v>0</v>
      </c>
      <c r="AZ344" s="492">
        <f t="shared" si="269"/>
        <v>0</v>
      </c>
      <c r="BB344" s="492">
        <f t="shared" si="270"/>
        <v>0</v>
      </c>
      <c r="BD344" s="265">
        <f t="shared" si="273"/>
        <v>0</v>
      </c>
      <c r="BE344" s="105"/>
      <c r="BF344" s="105"/>
      <c r="BG344" s="105"/>
      <c r="BH344" s="105"/>
      <c r="BI344" s="105"/>
      <c r="BJ344" s="105"/>
    </row>
    <row r="345" spans="2:62" ht="20.100000000000001" hidden="1" customHeight="1" outlineLevel="1">
      <c r="B345" s="100"/>
      <c r="C345" s="908"/>
      <c r="D345" s="909"/>
      <c r="E345" s="909"/>
      <c r="F345" s="910"/>
      <c r="G345" s="890"/>
      <c r="H345" s="891"/>
      <c r="I345" s="152"/>
      <c r="J345" s="152"/>
      <c r="K345" s="152"/>
      <c r="L345" s="152"/>
      <c r="M345" s="152"/>
      <c r="N345" s="152"/>
      <c r="O345" s="152"/>
      <c r="P345" s="153"/>
      <c r="Q345" s="153"/>
      <c r="R345" s="156">
        <f t="shared" si="264"/>
        <v>0</v>
      </c>
      <c r="S345" s="156">
        <f t="shared" si="265"/>
        <v>0</v>
      </c>
      <c r="U345" s="157">
        <f t="shared" si="271"/>
        <v>0</v>
      </c>
      <c r="W345" s="152"/>
      <c r="X345" s="152"/>
      <c r="Y345" s="152"/>
      <c r="Z345" s="152"/>
      <c r="AA345" s="152"/>
      <c r="AB345" s="152"/>
      <c r="AC345" s="347"/>
      <c r="AD345" s="152"/>
      <c r="AE345" s="152"/>
      <c r="AF345" s="152"/>
      <c r="AG345" s="152"/>
      <c r="AH345" s="152"/>
      <c r="AI345" s="152"/>
      <c r="AJ345" s="347"/>
      <c r="AK345" s="152"/>
      <c r="AL345" s="152"/>
      <c r="AM345" s="295"/>
      <c r="AN345" s="228"/>
      <c r="AO345" s="228"/>
      <c r="AP345" s="228"/>
      <c r="AQ345" s="228"/>
      <c r="AR345" s="228"/>
      <c r="AS345" s="348"/>
      <c r="AT345" s="264">
        <f t="shared" si="228"/>
        <v>0</v>
      </c>
      <c r="AU345" s="259"/>
      <c r="AV345" s="265">
        <f t="shared" si="268"/>
        <v>0</v>
      </c>
      <c r="AX345" s="265">
        <f t="shared" si="272"/>
        <v>0</v>
      </c>
      <c r="AZ345" s="492">
        <f t="shared" si="269"/>
        <v>0</v>
      </c>
      <c r="BB345" s="492">
        <f t="shared" si="270"/>
        <v>0</v>
      </c>
      <c r="BD345" s="265">
        <f t="shared" si="273"/>
        <v>0</v>
      </c>
      <c r="BE345" s="105"/>
      <c r="BF345" s="105"/>
      <c r="BG345" s="105"/>
      <c r="BH345" s="105"/>
      <c r="BI345" s="105"/>
      <c r="BJ345" s="105"/>
    </row>
    <row r="346" spans="2:62" ht="20.100000000000001" hidden="1" customHeight="1" outlineLevel="1">
      <c r="B346" s="100"/>
      <c r="C346" s="908"/>
      <c r="D346" s="909"/>
      <c r="E346" s="909"/>
      <c r="F346" s="910"/>
      <c r="G346" s="890"/>
      <c r="H346" s="891"/>
      <c r="I346" s="152"/>
      <c r="J346" s="152"/>
      <c r="K346" s="152"/>
      <c r="L346" s="152"/>
      <c r="M346" s="152"/>
      <c r="N346" s="152"/>
      <c r="O346" s="152"/>
      <c r="P346" s="153"/>
      <c r="Q346" s="153"/>
      <c r="R346" s="156">
        <f t="shared" si="264"/>
        <v>0</v>
      </c>
      <c r="S346" s="156">
        <f t="shared" si="265"/>
        <v>0</v>
      </c>
      <c r="U346" s="157">
        <f t="shared" si="271"/>
        <v>0</v>
      </c>
      <c r="W346" s="152"/>
      <c r="X346" s="152"/>
      <c r="Y346" s="152"/>
      <c r="Z346" s="152"/>
      <c r="AA346" s="152"/>
      <c r="AB346" s="152"/>
      <c r="AC346" s="347"/>
      <c r="AD346" s="152"/>
      <c r="AE346" s="152"/>
      <c r="AF346" s="152"/>
      <c r="AG346" s="152"/>
      <c r="AH346" s="152"/>
      <c r="AI346" s="152"/>
      <c r="AJ346" s="347"/>
      <c r="AK346" s="152"/>
      <c r="AL346" s="152"/>
      <c r="AM346" s="295"/>
      <c r="AN346" s="228"/>
      <c r="AO346" s="228"/>
      <c r="AP346" s="228"/>
      <c r="AQ346" s="228"/>
      <c r="AR346" s="228"/>
      <c r="AS346" s="348"/>
      <c r="AT346" s="264">
        <f t="shared" si="228"/>
        <v>0</v>
      </c>
      <c r="AU346" s="259"/>
      <c r="AV346" s="265">
        <f t="shared" si="268"/>
        <v>0</v>
      </c>
      <c r="AX346" s="265">
        <f t="shared" si="272"/>
        <v>0</v>
      </c>
      <c r="AZ346" s="492">
        <f t="shared" si="269"/>
        <v>0</v>
      </c>
      <c r="BB346" s="492">
        <f t="shared" si="270"/>
        <v>0</v>
      </c>
      <c r="BD346" s="265">
        <f t="shared" si="273"/>
        <v>0</v>
      </c>
      <c r="BE346" s="105"/>
      <c r="BF346" s="105"/>
      <c r="BG346" s="105"/>
      <c r="BH346" s="105"/>
      <c r="BI346" s="105"/>
      <c r="BJ346" s="105"/>
    </row>
    <row r="347" spans="2:62" ht="20.100000000000001" hidden="1" customHeight="1" outlineLevel="1">
      <c r="B347" s="100"/>
      <c r="C347" s="908"/>
      <c r="D347" s="909"/>
      <c r="E347" s="909"/>
      <c r="F347" s="910"/>
      <c r="G347" s="890"/>
      <c r="H347" s="891"/>
      <c r="I347" s="152"/>
      <c r="J347" s="152"/>
      <c r="K347" s="152"/>
      <c r="L347" s="152"/>
      <c r="M347" s="152"/>
      <c r="N347" s="152"/>
      <c r="O347" s="152"/>
      <c r="P347" s="153"/>
      <c r="Q347" s="153"/>
      <c r="R347" s="156">
        <f t="shared" si="264"/>
        <v>0</v>
      </c>
      <c r="S347" s="156">
        <f t="shared" si="265"/>
        <v>0</v>
      </c>
      <c r="U347" s="157">
        <f t="shared" si="271"/>
        <v>0</v>
      </c>
      <c r="W347" s="152"/>
      <c r="X347" s="152"/>
      <c r="Y347" s="152"/>
      <c r="Z347" s="152"/>
      <c r="AA347" s="152"/>
      <c r="AB347" s="152"/>
      <c r="AC347" s="347"/>
      <c r="AD347" s="152"/>
      <c r="AE347" s="152"/>
      <c r="AF347" s="152"/>
      <c r="AG347" s="152"/>
      <c r="AH347" s="152"/>
      <c r="AI347" s="152"/>
      <c r="AJ347" s="347"/>
      <c r="AK347" s="152"/>
      <c r="AL347" s="152"/>
      <c r="AM347" s="295"/>
      <c r="AN347" s="228"/>
      <c r="AO347" s="228"/>
      <c r="AP347" s="228"/>
      <c r="AQ347" s="228"/>
      <c r="AR347" s="228"/>
      <c r="AS347" s="348"/>
      <c r="AT347" s="264">
        <f t="shared" si="228"/>
        <v>0</v>
      </c>
      <c r="AU347" s="259"/>
      <c r="AV347" s="265">
        <f t="shared" si="268"/>
        <v>0</v>
      </c>
      <c r="AX347" s="265">
        <f t="shared" si="272"/>
        <v>0</v>
      </c>
      <c r="AZ347" s="492">
        <f t="shared" si="269"/>
        <v>0</v>
      </c>
      <c r="BB347" s="492">
        <f t="shared" si="270"/>
        <v>0</v>
      </c>
      <c r="BD347" s="265">
        <f t="shared" si="273"/>
        <v>0</v>
      </c>
      <c r="BE347" s="105"/>
      <c r="BF347" s="105"/>
      <c r="BG347" s="105"/>
      <c r="BH347" s="105"/>
      <c r="BI347" s="105"/>
      <c r="BJ347" s="105"/>
    </row>
    <row r="348" spans="2:62" ht="20.100000000000001" hidden="1" customHeight="1" outlineLevel="1">
      <c r="B348" s="100"/>
      <c r="C348" s="908"/>
      <c r="D348" s="909"/>
      <c r="E348" s="909"/>
      <c r="F348" s="910"/>
      <c r="G348" s="890"/>
      <c r="H348" s="891"/>
      <c r="I348" s="152"/>
      <c r="J348" s="152"/>
      <c r="K348" s="152"/>
      <c r="L348" s="152"/>
      <c r="M348" s="152"/>
      <c r="N348" s="152"/>
      <c r="O348" s="152"/>
      <c r="P348" s="153"/>
      <c r="Q348" s="153"/>
      <c r="R348" s="156">
        <f t="shared" si="264"/>
        <v>0</v>
      </c>
      <c r="S348" s="156">
        <f t="shared" si="265"/>
        <v>0</v>
      </c>
      <c r="U348" s="157">
        <f t="shared" si="271"/>
        <v>0</v>
      </c>
      <c r="W348" s="152"/>
      <c r="X348" s="152"/>
      <c r="Y348" s="152"/>
      <c r="Z348" s="152"/>
      <c r="AA348" s="152"/>
      <c r="AB348" s="152"/>
      <c r="AC348" s="347"/>
      <c r="AD348" s="152"/>
      <c r="AE348" s="152"/>
      <c r="AF348" s="152"/>
      <c r="AG348" s="152"/>
      <c r="AH348" s="152"/>
      <c r="AI348" s="152"/>
      <c r="AJ348" s="347"/>
      <c r="AK348" s="152"/>
      <c r="AL348" s="152"/>
      <c r="AM348" s="295"/>
      <c r="AN348" s="228"/>
      <c r="AO348" s="228"/>
      <c r="AP348" s="228"/>
      <c r="AQ348" s="228"/>
      <c r="AR348" s="228"/>
      <c r="AS348" s="348"/>
      <c r="AT348" s="264">
        <f t="shared" ref="AT348:AT350" si="274">((W348+AD348)*$W$7+(X348+AE348)*$X$7+(Y348+Z348+AF348+AG348)*$Z$7+(AA348+AH348)*$AA$7+(AB348+AI348)*$AB$7)*Zuschläge_IBN</f>
        <v>0</v>
      </c>
      <c r="AU348" s="259"/>
      <c r="AV348" s="265">
        <f t="shared" si="268"/>
        <v>0</v>
      </c>
      <c r="AX348" s="265">
        <f t="shared" si="272"/>
        <v>0</v>
      </c>
      <c r="AZ348" s="492">
        <f t="shared" si="269"/>
        <v>0</v>
      </c>
      <c r="BB348" s="492">
        <f t="shared" si="270"/>
        <v>0</v>
      </c>
      <c r="BD348" s="265">
        <f t="shared" si="273"/>
        <v>0</v>
      </c>
      <c r="BE348" s="105"/>
      <c r="BF348" s="105"/>
      <c r="BG348" s="105"/>
      <c r="BH348" s="105"/>
      <c r="BI348" s="105"/>
      <c r="BJ348" s="105"/>
    </row>
    <row r="349" spans="2:62" ht="20.100000000000001" hidden="1" customHeight="1" outlineLevel="1">
      <c r="B349" s="100"/>
      <c r="C349" s="908"/>
      <c r="D349" s="909"/>
      <c r="E349" s="909"/>
      <c r="F349" s="910"/>
      <c r="G349" s="890"/>
      <c r="H349" s="891"/>
      <c r="I349" s="152"/>
      <c r="J349" s="152"/>
      <c r="K349" s="152"/>
      <c r="L349" s="152"/>
      <c r="M349" s="152"/>
      <c r="N349" s="152"/>
      <c r="O349" s="152"/>
      <c r="P349" s="153"/>
      <c r="Q349" s="153"/>
      <c r="R349" s="156">
        <f t="shared" si="264"/>
        <v>0</v>
      </c>
      <c r="S349" s="156">
        <f t="shared" si="265"/>
        <v>0</v>
      </c>
      <c r="U349" s="157">
        <f t="shared" si="271"/>
        <v>0</v>
      </c>
      <c r="W349" s="152"/>
      <c r="X349" s="152"/>
      <c r="Y349" s="152"/>
      <c r="Z349" s="152"/>
      <c r="AA349" s="152"/>
      <c r="AB349" s="152"/>
      <c r="AC349" s="347"/>
      <c r="AD349" s="152"/>
      <c r="AE349" s="152"/>
      <c r="AF349" s="152"/>
      <c r="AG349" s="152"/>
      <c r="AH349" s="152"/>
      <c r="AI349" s="152"/>
      <c r="AJ349" s="347"/>
      <c r="AK349" s="152"/>
      <c r="AL349" s="152"/>
      <c r="AM349" s="295"/>
      <c r="AN349" s="228"/>
      <c r="AO349" s="228"/>
      <c r="AP349" s="228"/>
      <c r="AQ349" s="228"/>
      <c r="AR349" s="228"/>
      <c r="AS349" s="348"/>
      <c r="AT349" s="264">
        <f t="shared" si="274"/>
        <v>0</v>
      </c>
      <c r="AU349" s="259"/>
      <c r="AV349" s="265">
        <f t="shared" si="268"/>
        <v>0</v>
      </c>
      <c r="AX349" s="265">
        <f t="shared" si="272"/>
        <v>0</v>
      </c>
      <c r="AZ349" s="492">
        <f t="shared" si="269"/>
        <v>0</v>
      </c>
      <c r="BB349" s="492">
        <f t="shared" si="270"/>
        <v>0</v>
      </c>
      <c r="BD349" s="265">
        <f t="shared" si="273"/>
        <v>0</v>
      </c>
      <c r="BE349" s="105"/>
      <c r="BF349" s="105"/>
      <c r="BG349" s="105"/>
      <c r="BH349" s="105"/>
      <c r="BI349" s="105"/>
      <c r="BJ349" s="105"/>
    </row>
    <row r="350" spans="2:62" ht="20.100000000000001" hidden="1" customHeight="1" outlineLevel="1">
      <c r="B350" s="100"/>
      <c r="C350" s="908"/>
      <c r="D350" s="909"/>
      <c r="E350" s="909"/>
      <c r="F350" s="910"/>
      <c r="G350" s="890"/>
      <c r="H350" s="891"/>
      <c r="I350" s="152"/>
      <c r="J350" s="152"/>
      <c r="K350" s="152"/>
      <c r="L350" s="152"/>
      <c r="M350" s="152"/>
      <c r="N350" s="152"/>
      <c r="O350" s="152"/>
      <c r="P350" s="153"/>
      <c r="Q350" s="153"/>
      <c r="R350" s="156">
        <f t="shared" si="264"/>
        <v>0</v>
      </c>
      <c r="S350" s="156">
        <f t="shared" si="265"/>
        <v>0</v>
      </c>
      <c r="U350" s="157">
        <f t="shared" si="271"/>
        <v>0</v>
      </c>
      <c r="W350" s="152"/>
      <c r="X350" s="152"/>
      <c r="Y350" s="152"/>
      <c r="Z350" s="152"/>
      <c r="AA350" s="152"/>
      <c r="AB350" s="152"/>
      <c r="AC350" s="347"/>
      <c r="AD350" s="152"/>
      <c r="AE350" s="152"/>
      <c r="AF350" s="152"/>
      <c r="AG350" s="152"/>
      <c r="AH350" s="152"/>
      <c r="AI350" s="152"/>
      <c r="AJ350" s="347"/>
      <c r="AK350" s="152"/>
      <c r="AL350" s="152"/>
      <c r="AM350" s="295"/>
      <c r="AN350" s="228"/>
      <c r="AO350" s="228"/>
      <c r="AP350" s="228"/>
      <c r="AQ350" s="228"/>
      <c r="AR350" s="228"/>
      <c r="AS350" s="348"/>
      <c r="AT350" s="264">
        <f t="shared" si="274"/>
        <v>0</v>
      </c>
      <c r="AU350" s="259"/>
      <c r="AV350" s="265">
        <f t="shared" si="268"/>
        <v>0</v>
      </c>
      <c r="AX350" s="265">
        <f t="shared" si="272"/>
        <v>0</v>
      </c>
      <c r="AZ350" s="492">
        <f t="shared" si="269"/>
        <v>0</v>
      </c>
      <c r="BB350" s="492">
        <f t="shared" si="270"/>
        <v>0</v>
      </c>
      <c r="BD350" s="265">
        <f t="shared" si="273"/>
        <v>0</v>
      </c>
      <c r="BE350" s="105"/>
      <c r="BF350" s="105"/>
      <c r="BG350" s="105"/>
      <c r="BH350" s="105"/>
      <c r="BI350" s="105"/>
      <c r="BJ350" s="105"/>
    </row>
    <row r="351" spans="2:62" ht="9.9499999999999993" hidden="1" customHeight="1" outlineLevel="1">
      <c r="B351" s="101"/>
      <c r="C351" s="208"/>
      <c r="D351" s="208"/>
      <c r="E351" s="208"/>
      <c r="F351" s="208"/>
      <c r="G351" s="237"/>
      <c r="H351" s="207"/>
      <c r="I351" s="257"/>
      <c r="J351" s="257"/>
      <c r="K351" s="257"/>
      <c r="L351" s="257"/>
      <c r="M351" s="257"/>
      <c r="N351" s="257"/>
      <c r="O351" s="257"/>
      <c r="P351" s="256"/>
      <c r="Q351" s="102"/>
      <c r="R351" s="102"/>
      <c r="S351" s="102"/>
      <c r="U351" s="98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Z351" s="493"/>
      <c r="BE351" s="105"/>
      <c r="BF351" s="105"/>
      <c r="BG351" s="105"/>
      <c r="BH351" s="105"/>
      <c r="BI351" s="105"/>
      <c r="BJ351" s="105"/>
    </row>
    <row r="352" spans="2:62" ht="20.100000000000001" customHeight="1" collapsed="1">
      <c r="B352" s="8">
        <f>B335+1</f>
        <v>21</v>
      </c>
      <c r="C352" s="916"/>
      <c r="D352" s="917"/>
      <c r="E352" s="917"/>
      <c r="F352" s="918"/>
      <c r="G352" s="429"/>
      <c r="H352" s="206">
        <v>1</v>
      </c>
      <c r="I352" s="642">
        <f t="shared" ref="I352" si="275">$H352*SUM(I353:I367)</f>
        <v>0</v>
      </c>
      <c r="J352" s="643">
        <f t="shared" ref="J352:O352" si="276">$H352*SUM(J353:J367)</f>
        <v>0</v>
      </c>
      <c r="K352" s="644">
        <f t="shared" si="276"/>
        <v>0</v>
      </c>
      <c r="L352" s="645">
        <f t="shared" si="276"/>
        <v>0</v>
      </c>
      <c r="M352" s="645">
        <f t="shared" si="276"/>
        <v>0</v>
      </c>
      <c r="N352" s="644">
        <f t="shared" si="276"/>
        <v>0</v>
      </c>
      <c r="O352" s="642">
        <f t="shared" si="276"/>
        <v>0</v>
      </c>
      <c r="P352" s="209">
        <f t="shared" ref="P352:Q352" si="277">$H352*SUM(P353:P367)</f>
        <v>0</v>
      </c>
      <c r="Q352" s="210">
        <f t="shared" si="277"/>
        <v>0</v>
      </c>
      <c r="R352" s="136">
        <f t="shared" ref="R352:R367" si="278">P352*(1+Gewinn)*(1+SicherheitAngebot)</f>
        <v>0</v>
      </c>
      <c r="S352" s="137">
        <f t="shared" ref="S352:S367" si="279">Q352*(1+MGKZ)*(1+Gewinn)*(1+SicherheitAngebot)</f>
        <v>0</v>
      </c>
      <c r="U352" s="10">
        <f>I352*$I$7+J352*$J$7+K352*$K$7+L352*$L$7+M352*$M$7+N352*$N$7+O352*$O$7+R352+S352</f>
        <v>0</v>
      </c>
      <c r="W352" s="646">
        <f t="shared" ref="W352:AB352" si="280">$H352*SUM(W353:W367)</f>
        <v>0</v>
      </c>
      <c r="X352" s="647">
        <f t="shared" si="280"/>
        <v>0</v>
      </c>
      <c r="Y352" s="648">
        <f t="shared" si="280"/>
        <v>0</v>
      </c>
      <c r="Z352" s="649">
        <f t="shared" si="280"/>
        <v>0</v>
      </c>
      <c r="AA352" s="648">
        <f t="shared" si="280"/>
        <v>0</v>
      </c>
      <c r="AB352" s="646">
        <f t="shared" si="280"/>
        <v>0</v>
      </c>
      <c r="AC352" s="258"/>
      <c r="AD352" s="646">
        <f t="shared" ref="AD352:AM352" si="281">$H352*SUM(AD353:AD367)</f>
        <v>0</v>
      </c>
      <c r="AE352" s="647">
        <f t="shared" si="281"/>
        <v>0</v>
      </c>
      <c r="AF352" s="648">
        <f t="shared" si="281"/>
        <v>0</v>
      </c>
      <c r="AG352" s="649">
        <f t="shared" si="281"/>
        <v>0</v>
      </c>
      <c r="AH352" s="648">
        <f t="shared" si="281"/>
        <v>0</v>
      </c>
      <c r="AI352" s="646">
        <f t="shared" si="281"/>
        <v>0</v>
      </c>
      <c r="AJ352" s="258"/>
      <c r="AK352" s="653">
        <f t="shared" si="281"/>
        <v>0</v>
      </c>
      <c r="AL352" s="653">
        <f t="shared" si="281"/>
        <v>0</v>
      </c>
      <c r="AM352" s="653">
        <f t="shared" si="281"/>
        <v>0</v>
      </c>
      <c r="AN352" s="227">
        <f>$H352*SUM(AN353:AN367)*(1+Gewinn)*(1+SicherheitAngebot)</f>
        <v>0</v>
      </c>
      <c r="AO352" s="227">
        <f>$H352*SUM(AO353:AO367)*(1+Gewinn)*(1+SicherheitAngebot)</f>
        <v>0</v>
      </c>
      <c r="AP352" s="227">
        <f>$H352*SUM(AP353:AP367)*(1+Gewinn)*(1+SicherheitAngebot)</f>
        <v>0</v>
      </c>
      <c r="AQ352" s="227">
        <f>$H352*SUM(AQ353:AQ367)*(1+Gewinn)*(1+SicherheitAngebot)</f>
        <v>0</v>
      </c>
      <c r="AR352" s="227">
        <f>$H352*SUM(AR353:AR367)*(1+Gewinn)*(1+SicherheitAngebot)</f>
        <v>0</v>
      </c>
      <c r="AS352" s="262"/>
      <c r="AT352" s="263">
        <f t="shared" ref="AT352:AT384" si="282">((W352+AD352)*$W$7+(X352+AE352)*$X$7+(Y352+Z352+AF352+AG352)*$Z$7+(AA352+AH352)*$AA$7+(AB352+AI352)*$AB$7)*Zuschläge_IBN</f>
        <v>0</v>
      </c>
      <c r="AU352" s="259"/>
      <c r="AV352" s="491">
        <f>AK352*$AK$7+AL352*$AL$7+AM352*$AM$7+SUM(AN352:AR352)+AT352/Zuschläge_IBN+AT352</f>
        <v>0</v>
      </c>
      <c r="AX352" s="685">
        <f>U352+AV352</f>
        <v>0</v>
      </c>
      <c r="AZ352" s="490">
        <f>IF(H352&gt;0,U352/(1+SicherheitAngebot)*(1+Sicherheit),0)</f>
        <v>0</v>
      </c>
      <c r="BB352" s="490">
        <f>IF(H352&gt;0,AV352/(1+SicherheitAngebot)*(1+Sicherheit),0)</f>
        <v>0</v>
      </c>
      <c r="BD352" s="490">
        <f>AZ352+BB352</f>
        <v>0</v>
      </c>
      <c r="BE352" s="105"/>
      <c r="BF352" s="105"/>
      <c r="BG352" s="105"/>
      <c r="BH352" s="105"/>
      <c r="BI352" s="105"/>
      <c r="BJ352" s="105"/>
    </row>
    <row r="353" spans="2:62" ht="20.100000000000001" hidden="1" customHeight="1" outlineLevel="1">
      <c r="B353" s="99"/>
      <c r="C353" s="908"/>
      <c r="D353" s="909"/>
      <c r="E353" s="909"/>
      <c r="F353" s="910"/>
      <c r="G353" s="890"/>
      <c r="H353" s="901"/>
      <c r="I353" s="152"/>
      <c r="J353" s="152"/>
      <c r="K353" s="152"/>
      <c r="L353" s="152"/>
      <c r="M353" s="152"/>
      <c r="N353" s="152"/>
      <c r="O353" s="152"/>
      <c r="P353" s="153"/>
      <c r="Q353" s="153"/>
      <c r="R353" s="156">
        <f t="shared" si="278"/>
        <v>0</v>
      </c>
      <c r="S353" s="156">
        <f t="shared" si="279"/>
        <v>0</v>
      </c>
      <c r="U353" s="157">
        <f>I353*$I$7+J353*$J$7+K353*$K$7+L353*$L$7+M353*$M$7+N353*$N$7+O353*$O$7+R353+S353</f>
        <v>0</v>
      </c>
      <c r="W353" s="152"/>
      <c r="X353" s="152"/>
      <c r="Y353" s="152"/>
      <c r="Z353" s="152"/>
      <c r="AA353" s="152"/>
      <c r="AB353" s="152"/>
      <c r="AC353" s="347"/>
      <c r="AD353" s="152"/>
      <c r="AE353" s="152"/>
      <c r="AF353" s="152"/>
      <c r="AG353" s="152"/>
      <c r="AH353" s="152"/>
      <c r="AI353" s="152"/>
      <c r="AJ353" s="347"/>
      <c r="AK353" s="152"/>
      <c r="AL353" s="152"/>
      <c r="AM353" s="295"/>
      <c r="AN353" s="228"/>
      <c r="AO353" s="228"/>
      <c r="AP353" s="228"/>
      <c r="AQ353" s="228"/>
      <c r="AR353" s="228"/>
      <c r="AS353" s="348"/>
      <c r="AT353" s="264">
        <f t="shared" si="282"/>
        <v>0</v>
      </c>
      <c r="AU353" s="259"/>
      <c r="AV353" s="265">
        <f t="shared" ref="AV353:AV367" si="283">AK353*$AK$7+AL353*$AL$7+AM353*$AM$7+SUM(AN353:AR353)*(1+Gewinn)*(1+SicherheitAngebot)+AT353/Zuschläge_IBN+AT353</f>
        <v>0</v>
      </c>
      <c r="AX353" s="265">
        <f>U353+AV353</f>
        <v>0</v>
      </c>
      <c r="AZ353" s="492">
        <f t="shared" ref="AZ353:AZ367" si="284">U353/(1+SicherheitAngebot)*(1+Sicherheit)</f>
        <v>0</v>
      </c>
      <c r="BB353" s="492">
        <f t="shared" ref="BB353:BB367" si="285">AV353/(1+SicherheitAngebot)*(1+Sicherheit)</f>
        <v>0</v>
      </c>
      <c r="BD353" s="265">
        <f>AZ353+BB353</f>
        <v>0</v>
      </c>
      <c r="BE353" s="105"/>
      <c r="BF353" s="105"/>
      <c r="BG353" s="105"/>
      <c r="BH353" s="105"/>
      <c r="BI353" s="105"/>
      <c r="BJ353" s="105"/>
    </row>
    <row r="354" spans="2:62" ht="20.100000000000001" hidden="1" customHeight="1" outlineLevel="1">
      <c r="B354" s="100"/>
      <c r="C354" s="908"/>
      <c r="D354" s="909"/>
      <c r="E354" s="909"/>
      <c r="F354" s="910"/>
      <c r="G354" s="890"/>
      <c r="H354" s="891"/>
      <c r="I354" s="152"/>
      <c r="J354" s="152"/>
      <c r="K354" s="152"/>
      <c r="L354" s="152"/>
      <c r="M354" s="152"/>
      <c r="N354" s="152"/>
      <c r="O354" s="152"/>
      <c r="P354" s="153"/>
      <c r="Q354" s="153"/>
      <c r="R354" s="156">
        <f t="shared" si="278"/>
        <v>0</v>
      </c>
      <c r="S354" s="156">
        <f t="shared" si="279"/>
        <v>0</v>
      </c>
      <c r="U354" s="157">
        <f t="shared" ref="U354:U367" si="286">I354*$I$7+J354*$J$7+K354*$K$7+L354*$L$7+M354*$M$7+N354*$N$7+O354*$O$7+R354+S354</f>
        <v>0</v>
      </c>
      <c r="W354" s="152"/>
      <c r="X354" s="152"/>
      <c r="Y354" s="152"/>
      <c r="Z354" s="152"/>
      <c r="AA354" s="152"/>
      <c r="AB354" s="152"/>
      <c r="AC354" s="347"/>
      <c r="AD354" s="152"/>
      <c r="AE354" s="152"/>
      <c r="AF354" s="152"/>
      <c r="AG354" s="152"/>
      <c r="AH354" s="152"/>
      <c r="AI354" s="152"/>
      <c r="AJ354" s="347"/>
      <c r="AK354" s="152"/>
      <c r="AL354" s="152"/>
      <c r="AM354" s="295"/>
      <c r="AN354" s="228"/>
      <c r="AO354" s="228"/>
      <c r="AP354" s="228"/>
      <c r="AQ354" s="228"/>
      <c r="AR354" s="228"/>
      <c r="AS354" s="348"/>
      <c r="AT354" s="264">
        <f t="shared" si="282"/>
        <v>0</v>
      </c>
      <c r="AU354" s="259"/>
      <c r="AV354" s="265">
        <f t="shared" si="283"/>
        <v>0</v>
      </c>
      <c r="AX354" s="265">
        <f t="shared" ref="AX354:AX367" si="287">U354+AV354</f>
        <v>0</v>
      </c>
      <c r="AZ354" s="492">
        <f t="shared" si="284"/>
        <v>0</v>
      </c>
      <c r="BB354" s="492">
        <f t="shared" si="285"/>
        <v>0</v>
      </c>
      <c r="BD354" s="265">
        <f t="shared" ref="BD354:BD367" si="288">AZ354+BB354</f>
        <v>0</v>
      </c>
      <c r="BE354" s="105"/>
      <c r="BF354" s="105"/>
      <c r="BG354" s="105"/>
      <c r="BH354" s="105"/>
      <c r="BI354" s="105"/>
      <c r="BJ354" s="105"/>
    </row>
    <row r="355" spans="2:62" ht="20.100000000000001" hidden="1" customHeight="1" outlineLevel="1">
      <c r="B355" s="100"/>
      <c r="C355" s="908"/>
      <c r="D355" s="909"/>
      <c r="E355" s="909"/>
      <c r="F355" s="910"/>
      <c r="G355" s="890"/>
      <c r="H355" s="891"/>
      <c r="I355" s="152"/>
      <c r="J355" s="152"/>
      <c r="K355" s="152"/>
      <c r="L355" s="152"/>
      <c r="M355" s="152"/>
      <c r="N355" s="152"/>
      <c r="O355" s="152"/>
      <c r="P355" s="153"/>
      <c r="Q355" s="153"/>
      <c r="R355" s="156">
        <f t="shared" si="278"/>
        <v>0</v>
      </c>
      <c r="S355" s="156">
        <f t="shared" si="279"/>
        <v>0</v>
      </c>
      <c r="U355" s="157">
        <f t="shared" si="286"/>
        <v>0</v>
      </c>
      <c r="W355" s="152"/>
      <c r="X355" s="152"/>
      <c r="Y355" s="152"/>
      <c r="Z355" s="152"/>
      <c r="AA355" s="152"/>
      <c r="AB355" s="152"/>
      <c r="AC355" s="347"/>
      <c r="AD355" s="152"/>
      <c r="AE355" s="152"/>
      <c r="AF355" s="152"/>
      <c r="AG355" s="152"/>
      <c r="AH355" s="152"/>
      <c r="AI355" s="152"/>
      <c r="AJ355" s="347"/>
      <c r="AK355" s="152"/>
      <c r="AL355" s="152"/>
      <c r="AM355" s="295"/>
      <c r="AN355" s="228"/>
      <c r="AO355" s="228"/>
      <c r="AP355" s="228"/>
      <c r="AQ355" s="228"/>
      <c r="AR355" s="228"/>
      <c r="AS355" s="348"/>
      <c r="AT355" s="264">
        <f t="shared" si="282"/>
        <v>0</v>
      </c>
      <c r="AU355" s="259"/>
      <c r="AV355" s="265">
        <f t="shared" si="283"/>
        <v>0</v>
      </c>
      <c r="AX355" s="265">
        <f t="shared" si="287"/>
        <v>0</v>
      </c>
      <c r="AZ355" s="492">
        <f t="shared" si="284"/>
        <v>0</v>
      </c>
      <c r="BB355" s="492">
        <f t="shared" si="285"/>
        <v>0</v>
      </c>
      <c r="BD355" s="265">
        <f t="shared" si="288"/>
        <v>0</v>
      </c>
      <c r="BE355" s="105"/>
      <c r="BF355" s="105"/>
      <c r="BG355" s="105"/>
      <c r="BH355" s="105"/>
      <c r="BI355" s="105"/>
      <c r="BJ355" s="105"/>
    </row>
    <row r="356" spans="2:62" ht="20.100000000000001" hidden="1" customHeight="1" outlineLevel="1">
      <c r="B356" s="100"/>
      <c r="C356" s="908"/>
      <c r="D356" s="909"/>
      <c r="E356" s="909"/>
      <c r="F356" s="910"/>
      <c r="G356" s="890"/>
      <c r="H356" s="891"/>
      <c r="I356" s="152"/>
      <c r="J356" s="152"/>
      <c r="K356" s="152"/>
      <c r="L356" s="152"/>
      <c r="M356" s="152"/>
      <c r="N356" s="152"/>
      <c r="O356" s="152"/>
      <c r="P356" s="153"/>
      <c r="Q356" s="153"/>
      <c r="R356" s="156">
        <f t="shared" si="278"/>
        <v>0</v>
      </c>
      <c r="S356" s="156">
        <f t="shared" si="279"/>
        <v>0</v>
      </c>
      <c r="U356" s="157">
        <f t="shared" si="286"/>
        <v>0</v>
      </c>
      <c r="W356" s="152"/>
      <c r="X356" s="152"/>
      <c r="Y356" s="152"/>
      <c r="Z356" s="152"/>
      <c r="AA356" s="152"/>
      <c r="AB356" s="152"/>
      <c r="AC356" s="347"/>
      <c r="AD356" s="152"/>
      <c r="AE356" s="152"/>
      <c r="AF356" s="152"/>
      <c r="AG356" s="152"/>
      <c r="AH356" s="152"/>
      <c r="AI356" s="152"/>
      <c r="AJ356" s="347"/>
      <c r="AK356" s="152"/>
      <c r="AL356" s="152"/>
      <c r="AM356" s="295"/>
      <c r="AN356" s="228"/>
      <c r="AO356" s="228"/>
      <c r="AP356" s="228"/>
      <c r="AQ356" s="228"/>
      <c r="AR356" s="228"/>
      <c r="AS356" s="348"/>
      <c r="AT356" s="264">
        <f t="shared" si="282"/>
        <v>0</v>
      </c>
      <c r="AU356" s="259"/>
      <c r="AV356" s="265">
        <f t="shared" si="283"/>
        <v>0</v>
      </c>
      <c r="AX356" s="265">
        <f t="shared" si="287"/>
        <v>0</v>
      </c>
      <c r="AZ356" s="492">
        <f t="shared" si="284"/>
        <v>0</v>
      </c>
      <c r="BB356" s="492">
        <f t="shared" si="285"/>
        <v>0</v>
      </c>
      <c r="BD356" s="265">
        <f t="shared" si="288"/>
        <v>0</v>
      </c>
      <c r="BE356" s="105"/>
      <c r="BF356" s="105"/>
      <c r="BG356" s="105"/>
      <c r="BH356" s="105"/>
      <c r="BI356" s="105"/>
      <c r="BJ356" s="105"/>
    </row>
    <row r="357" spans="2:62" ht="20.100000000000001" hidden="1" customHeight="1" outlineLevel="1">
      <c r="B357" s="100"/>
      <c r="C357" s="908"/>
      <c r="D357" s="909"/>
      <c r="E357" s="909"/>
      <c r="F357" s="910"/>
      <c r="G357" s="890"/>
      <c r="H357" s="891"/>
      <c r="I357" s="152"/>
      <c r="J357" s="152"/>
      <c r="K357" s="152"/>
      <c r="L357" s="152"/>
      <c r="M357" s="152"/>
      <c r="N357" s="152"/>
      <c r="O357" s="152"/>
      <c r="P357" s="153"/>
      <c r="Q357" s="153"/>
      <c r="R357" s="156">
        <f t="shared" si="278"/>
        <v>0</v>
      </c>
      <c r="S357" s="156">
        <f t="shared" si="279"/>
        <v>0</v>
      </c>
      <c r="U357" s="157">
        <f t="shared" si="286"/>
        <v>0</v>
      </c>
      <c r="W357" s="152"/>
      <c r="X357" s="152"/>
      <c r="Y357" s="152"/>
      <c r="Z357" s="152"/>
      <c r="AA357" s="152"/>
      <c r="AB357" s="152"/>
      <c r="AC357" s="347"/>
      <c r="AD357" s="152"/>
      <c r="AE357" s="152"/>
      <c r="AF357" s="152"/>
      <c r="AG357" s="152"/>
      <c r="AH357" s="152"/>
      <c r="AI357" s="152"/>
      <c r="AJ357" s="347"/>
      <c r="AK357" s="152"/>
      <c r="AL357" s="152"/>
      <c r="AM357" s="295"/>
      <c r="AN357" s="228"/>
      <c r="AO357" s="228"/>
      <c r="AP357" s="228"/>
      <c r="AQ357" s="228"/>
      <c r="AR357" s="228"/>
      <c r="AS357" s="348"/>
      <c r="AT357" s="264">
        <f t="shared" si="282"/>
        <v>0</v>
      </c>
      <c r="AU357" s="259"/>
      <c r="AV357" s="265">
        <f t="shared" si="283"/>
        <v>0</v>
      </c>
      <c r="AX357" s="265">
        <f t="shared" si="287"/>
        <v>0</v>
      </c>
      <c r="AZ357" s="492">
        <f t="shared" si="284"/>
        <v>0</v>
      </c>
      <c r="BB357" s="492">
        <f t="shared" si="285"/>
        <v>0</v>
      </c>
      <c r="BD357" s="265">
        <f t="shared" si="288"/>
        <v>0</v>
      </c>
      <c r="BE357" s="105"/>
      <c r="BF357" s="105"/>
      <c r="BG357" s="105"/>
      <c r="BH357" s="105"/>
      <c r="BI357" s="105"/>
      <c r="BJ357" s="105"/>
    </row>
    <row r="358" spans="2:62" ht="20.100000000000001" hidden="1" customHeight="1" outlineLevel="1">
      <c r="B358" s="100"/>
      <c r="C358" s="908"/>
      <c r="D358" s="909"/>
      <c r="E358" s="909"/>
      <c r="F358" s="910"/>
      <c r="G358" s="890"/>
      <c r="H358" s="891"/>
      <c r="I358" s="152"/>
      <c r="J358" s="152"/>
      <c r="K358" s="152"/>
      <c r="L358" s="152"/>
      <c r="M358" s="152"/>
      <c r="N358" s="152"/>
      <c r="O358" s="152"/>
      <c r="P358" s="153"/>
      <c r="Q358" s="153"/>
      <c r="R358" s="156">
        <f t="shared" si="278"/>
        <v>0</v>
      </c>
      <c r="S358" s="156">
        <f t="shared" si="279"/>
        <v>0</v>
      </c>
      <c r="U358" s="157">
        <f t="shared" si="286"/>
        <v>0</v>
      </c>
      <c r="W358" s="152"/>
      <c r="X358" s="152"/>
      <c r="Y358" s="152"/>
      <c r="Z358" s="152"/>
      <c r="AA358" s="152"/>
      <c r="AB358" s="152"/>
      <c r="AC358" s="347"/>
      <c r="AD358" s="152"/>
      <c r="AE358" s="152"/>
      <c r="AF358" s="152"/>
      <c r="AG358" s="152"/>
      <c r="AH358" s="152"/>
      <c r="AI358" s="152"/>
      <c r="AJ358" s="347"/>
      <c r="AK358" s="152"/>
      <c r="AL358" s="152"/>
      <c r="AM358" s="295"/>
      <c r="AN358" s="228"/>
      <c r="AO358" s="228"/>
      <c r="AP358" s="228"/>
      <c r="AQ358" s="228"/>
      <c r="AR358" s="228"/>
      <c r="AS358" s="348"/>
      <c r="AT358" s="264">
        <f t="shared" si="282"/>
        <v>0</v>
      </c>
      <c r="AU358" s="259"/>
      <c r="AV358" s="265">
        <f t="shared" si="283"/>
        <v>0</v>
      </c>
      <c r="AX358" s="265">
        <f t="shared" si="287"/>
        <v>0</v>
      </c>
      <c r="AZ358" s="492">
        <f t="shared" si="284"/>
        <v>0</v>
      </c>
      <c r="BB358" s="492">
        <f t="shared" si="285"/>
        <v>0</v>
      </c>
      <c r="BD358" s="265">
        <f t="shared" si="288"/>
        <v>0</v>
      </c>
      <c r="BE358" s="105"/>
      <c r="BF358" s="105"/>
      <c r="BG358" s="105"/>
      <c r="BH358" s="105"/>
      <c r="BI358" s="105"/>
      <c r="BJ358" s="105"/>
    </row>
    <row r="359" spans="2:62" ht="20.100000000000001" hidden="1" customHeight="1" outlineLevel="1">
      <c r="B359" s="100"/>
      <c r="C359" s="908"/>
      <c r="D359" s="909"/>
      <c r="E359" s="909"/>
      <c r="F359" s="910"/>
      <c r="G359" s="890"/>
      <c r="H359" s="891"/>
      <c r="I359" s="152"/>
      <c r="J359" s="152"/>
      <c r="K359" s="152"/>
      <c r="L359" s="152"/>
      <c r="M359" s="152"/>
      <c r="N359" s="152"/>
      <c r="O359" s="152"/>
      <c r="P359" s="153"/>
      <c r="Q359" s="153"/>
      <c r="R359" s="156">
        <f t="shared" si="278"/>
        <v>0</v>
      </c>
      <c r="S359" s="156">
        <f t="shared" si="279"/>
        <v>0</v>
      </c>
      <c r="U359" s="157">
        <f t="shared" si="286"/>
        <v>0</v>
      </c>
      <c r="W359" s="152"/>
      <c r="X359" s="152"/>
      <c r="Y359" s="152"/>
      <c r="Z359" s="152"/>
      <c r="AA359" s="152"/>
      <c r="AB359" s="152"/>
      <c r="AC359" s="347"/>
      <c r="AD359" s="152"/>
      <c r="AE359" s="152"/>
      <c r="AF359" s="152"/>
      <c r="AG359" s="152"/>
      <c r="AH359" s="152"/>
      <c r="AI359" s="152"/>
      <c r="AJ359" s="347"/>
      <c r="AK359" s="152"/>
      <c r="AL359" s="152"/>
      <c r="AM359" s="295"/>
      <c r="AN359" s="228"/>
      <c r="AO359" s="228"/>
      <c r="AP359" s="228"/>
      <c r="AQ359" s="228"/>
      <c r="AR359" s="228"/>
      <c r="AS359" s="348"/>
      <c r="AT359" s="264">
        <f t="shared" si="282"/>
        <v>0</v>
      </c>
      <c r="AU359" s="259"/>
      <c r="AV359" s="265">
        <f t="shared" si="283"/>
        <v>0</v>
      </c>
      <c r="AX359" s="265">
        <f t="shared" si="287"/>
        <v>0</v>
      </c>
      <c r="AZ359" s="492">
        <f t="shared" si="284"/>
        <v>0</v>
      </c>
      <c r="BB359" s="492">
        <f t="shared" si="285"/>
        <v>0</v>
      </c>
      <c r="BD359" s="265">
        <f t="shared" si="288"/>
        <v>0</v>
      </c>
      <c r="BE359" s="105"/>
      <c r="BF359" s="105"/>
      <c r="BG359" s="105"/>
      <c r="BH359" s="105"/>
      <c r="BI359" s="105"/>
      <c r="BJ359" s="105"/>
    </row>
    <row r="360" spans="2:62" ht="20.100000000000001" hidden="1" customHeight="1" outlineLevel="1">
      <c r="B360" s="100"/>
      <c r="C360" s="908"/>
      <c r="D360" s="909"/>
      <c r="E360" s="909"/>
      <c r="F360" s="910"/>
      <c r="G360" s="890"/>
      <c r="H360" s="891"/>
      <c r="I360" s="152"/>
      <c r="J360" s="152"/>
      <c r="K360" s="152"/>
      <c r="L360" s="152"/>
      <c r="M360" s="152"/>
      <c r="N360" s="152"/>
      <c r="O360" s="152"/>
      <c r="P360" s="153"/>
      <c r="Q360" s="153"/>
      <c r="R360" s="156">
        <f t="shared" si="278"/>
        <v>0</v>
      </c>
      <c r="S360" s="156">
        <f t="shared" si="279"/>
        <v>0</v>
      </c>
      <c r="U360" s="157">
        <f t="shared" si="286"/>
        <v>0</v>
      </c>
      <c r="W360" s="152"/>
      <c r="X360" s="152"/>
      <c r="Y360" s="152"/>
      <c r="Z360" s="152"/>
      <c r="AA360" s="152"/>
      <c r="AB360" s="152"/>
      <c r="AC360" s="347"/>
      <c r="AD360" s="152"/>
      <c r="AE360" s="152"/>
      <c r="AF360" s="152"/>
      <c r="AG360" s="152"/>
      <c r="AH360" s="152"/>
      <c r="AI360" s="152"/>
      <c r="AJ360" s="347"/>
      <c r="AK360" s="152"/>
      <c r="AL360" s="152"/>
      <c r="AM360" s="295"/>
      <c r="AN360" s="228"/>
      <c r="AO360" s="228"/>
      <c r="AP360" s="228"/>
      <c r="AQ360" s="228"/>
      <c r="AR360" s="228"/>
      <c r="AS360" s="348"/>
      <c r="AT360" s="264">
        <f t="shared" si="282"/>
        <v>0</v>
      </c>
      <c r="AU360" s="259"/>
      <c r="AV360" s="265">
        <f t="shared" si="283"/>
        <v>0</v>
      </c>
      <c r="AX360" s="265">
        <f t="shared" si="287"/>
        <v>0</v>
      </c>
      <c r="AZ360" s="492">
        <f t="shared" si="284"/>
        <v>0</v>
      </c>
      <c r="BB360" s="492">
        <f t="shared" si="285"/>
        <v>0</v>
      </c>
      <c r="BD360" s="265">
        <f t="shared" si="288"/>
        <v>0</v>
      </c>
      <c r="BE360" s="105"/>
      <c r="BF360" s="105"/>
      <c r="BG360" s="105"/>
      <c r="BH360" s="105"/>
      <c r="BI360" s="105"/>
      <c r="BJ360" s="105"/>
    </row>
    <row r="361" spans="2:62" ht="20.100000000000001" hidden="1" customHeight="1" outlineLevel="1">
      <c r="B361" s="100"/>
      <c r="C361" s="908"/>
      <c r="D361" s="909"/>
      <c r="E361" s="909"/>
      <c r="F361" s="910"/>
      <c r="G361" s="890"/>
      <c r="H361" s="891"/>
      <c r="I361" s="152"/>
      <c r="J361" s="152"/>
      <c r="K361" s="152"/>
      <c r="L361" s="152"/>
      <c r="M361" s="152"/>
      <c r="N361" s="152"/>
      <c r="O361" s="152"/>
      <c r="P361" s="153"/>
      <c r="Q361" s="153"/>
      <c r="R361" s="156">
        <f t="shared" si="278"/>
        <v>0</v>
      </c>
      <c r="S361" s="156">
        <f t="shared" si="279"/>
        <v>0</v>
      </c>
      <c r="U361" s="157">
        <f t="shared" si="286"/>
        <v>0</v>
      </c>
      <c r="W361" s="152"/>
      <c r="X361" s="152"/>
      <c r="Y361" s="152"/>
      <c r="Z361" s="152"/>
      <c r="AA361" s="152"/>
      <c r="AB361" s="152"/>
      <c r="AC361" s="347"/>
      <c r="AD361" s="152"/>
      <c r="AE361" s="152"/>
      <c r="AF361" s="152"/>
      <c r="AG361" s="152"/>
      <c r="AH361" s="152"/>
      <c r="AI361" s="152"/>
      <c r="AJ361" s="347"/>
      <c r="AK361" s="152"/>
      <c r="AL361" s="152"/>
      <c r="AM361" s="295"/>
      <c r="AN361" s="228"/>
      <c r="AO361" s="228"/>
      <c r="AP361" s="228"/>
      <c r="AQ361" s="228"/>
      <c r="AR361" s="228"/>
      <c r="AS361" s="348"/>
      <c r="AT361" s="264">
        <f t="shared" si="282"/>
        <v>0</v>
      </c>
      <c r="AU361" s="259"/>
      <c r="AV361" s="265">
        <f t="shared" si="283"/>
        <v>0</v>
      </c>
      <c r="AX361" s="265">
        <f t="shared" si="287"/>
        <v>0</v>
      </c>
      <c r="AZ361" s="492">
        <f t="shared" si="284"/>
        <v>0</v>
      </c>
      <c r="BB361" s="492">
        <f t="shared" si="285"/>
        <v>0</v>
      </c>
      <c r="BD361" s="265">
        <f t="shared" si="288"/>
        <v>0</v>
      </c>
      <c r="BE361" s="105"/>
      <c r="BF361" s="105"/>
      <c r="BG361" s="105"/>
      <c r="BH361" s="105"/>
      <c r="BI361" s="105"/>
      <c r="BJ361" s="105"/>
    </row>
    <row r="362" spans="2:62" ht="20.100000000000001" hidden="1" customHeight="1" outlineLevel="1">
      <c r="B362" s="100"/>
      <c r="C362" s="908"/>
      <c r="D362" s="909"/>
      <c r="E362" s="909"/>
      <c r="F362" s="910"/>
      <c r="G362" s="890"/>
      <c r="H362" s="891"/>
      <c r="I362" s="152"/>
      <c r="J362" s="152"/>
      <c r="K362" s="152"/>
      <c r="L362" s="152"/>
      <c r="M362" s="152"/>
      <c r="N362" s="152"/>
      <c r="O362" s="152"/>
      <c r="P362" s="153"/>
      <c r="Q362" s="153"/>
      <c r="R362" s="156">
        <f t="shared" si="278"/>
        <v>0</v>
      </c>
      <c r="S362" s="156">
        <f t="shared" si="279"/>
        <v>0</v>
      </c>
      <c r="U362" s="157">
        <f t="shared" si="286"/>
        <v>0</v>
      </c>
      <c r="W362" s="152"/>
      <c r="X362" s="152"/>
      <c r="Y362" s="152"/>
      <c r="Z362" s="152"/>
      <c r="AA362" s="152"/>
      <c r="AB362" s="152"/>
      <c r="AC362" s="347"/>
      <c r="AD362" s="152"/>
      <c r="AE362" s="152"/>
      <c r="AF362" s="152"/>
      <c r="AG362" s="152"/>
      <c r="AH362" s="152"/>
      <c r="AI362" s="152"/>
      <c r="AJ362" s="347"/>
      <c r="AK362" s="152"/>
      <c r="AL362" s="152"/>
      <c r="AM362" s="295"/>
      <c r="AN362" s="228"/>
      <c r="AO362" s="228"/>
      <c r="AP362" s="228"/>
      <c r="AQ362" s="228"/>
      <c r="AR362" s="228"/>
      <c r="AS362" s="348"/>
      <c r="AT362" s="264">
        <f t="shared" si="282"/>
        <v>0</v>
      </c>
      <c r="AU362" s="259"/>
      <c r="AV362" s="265">
        <f t="shared" si="283"/>
        <v>0</v>
      </c>
      <c r="AX362" s="265">
        <f t="shared" si="287"/>
        <v>0</v>
      </c>
      <c r="AZ362" s="492">
        <f t="shared" si="284"/>
        <v>0</v>
      </c>
      <c r="BB362" s="492">
        <f t="shared" si="285"/>
        <v>0</v>
      </c>
      <c r="BD362" s="265">
        <f t="shared" si="288"/>
        <v>0</v>
      </c>
      <c r="BE362" s="105"/>
      <c r="BF362" s="105"/>
      <c r="BG362" s="105"/>
      <c r="BH362" s="105"/>
      <c r="BI362" s="105"/>
      <c r="BJ362" s="105"/>
    </row>
    <row r="363" spans="2:62" ht="20.100000000000001" hidden="1" customHeight="1" outlineLevel="1">
      <c r="B363" s="100"/>
      <c r="C363" s="908"/>
      <c r="D363" s="909"/>
      <c r="E363" s="909"/>
      <c r="F363" s="910"/>
      <c r="G363" s="890"/>
      <c r="H363" s="891"/>
      <c r="I363" s="152"/>
      <c r="J363" s="152"/>
      <c r="K363" s="152"/>
      <c r="L363" s="152"/>
      <c r="M363" s="152"/>
      <c r="N363" s="152"/>
      <c r="O363" s="152"/>
      <c r="P363" s="153"/>
      <c r="Q363" s="153"/>
      <c r="R363" s="156">
        <f t="shared" si="278"/>
        <v>0</v>
      </c>
      <c r="S363" s="156">
        <f t="shared" si="279"/>
        <v>0</v>
      </c>
      <c r="U363" s="157">
        <f t="shared" si="286"/>
        <v>0</v>
      </c>
      <c r="W363" s="152"/>
      <c r="X363" s="152"/>
      <c r="Y363" s="152"/>
      <c r="Z363" s="152"/>
      <c r="AA363" s="152"/>
      <c r="AB363" s="152"/>
      <c r="AC363" s="347"/>
      <c r="AD363" s="152"/>
      <c r="AE363" s="152"/>
      <c r="AF363" s="152"/>
      <c r="AG363" s="152"/>
      <c r="AH363" s="152"/>
      <c r="AI363" s="152"/>
      <c r="AJ363" s="347"/>
      <c r="AK363" s="152"/>
      <c r="AL363" s="152"/>
      <c r="AM363" s="295"/>
      <c r="AN363" s="228"/>
      <c r="AO363" s="228"/>
      <c r="AP363" s="228"/>
      <c r="AQ363" s="228"/>
      <c r="AR363" s="228"/>
      <c r="AS363" s="348"/>
      <c r="AT363" s="264">
        <f t="shared" si="282"/>
        <v>0</v>
      </c>
      <c r="AU363" s="259"/>
      <c r="AV363" s="265">
        <f t="shared" si="283"/>
        <v>0</v>
      </c>
      <c r="AX363" s="265">
        <f t="shared" si="287"/>
        <v>0</v>
      </c>
      <c r="AZ363" s="492">
        <f t="shared" si="284"/>
        <v>0</v>
      </c>
      <c r="BB363" s="492">
        <f t="shared" si="285"/>
        <v>0</v>
      </c>
      <c r="BD363" s="265">
        <f t="shared" si="288"/>
        <v>0</v>
      </c>
      <c r="BE363" s="105"/>
      <c r="BF363" s="105"/>
      <c r="BG363" s="105"/>
      <c r="BH363" s="105"/>
      <c r="BI363" s="105"/>
      <c r="BJ363" s="105"/>
    </row>
    <row r="364" spans="2:62" ht="20.100000000000001" hidden="1" customHeight="1" outlineLevel="1">
      <c r="B364" s="100"/>
      <c r="C364" s="908"/>
      <c r="D364" s="909"/>
      <c r="E364" s="909"/>
      <c r="F364" s="910"/>
      <c r="G364" s="890"/>
      <c r="H364" s="891"/>
      <c r="I364" s="152"/>
      <c r="J364" s="152"/>
      <c r="K364" s="152"/>
      <c r="L364" s="152"/>
      <c r="M364" s="152"/>
      <c r="N364" s="152"/>
      <c r="O364" s="152"/>
      <c r="P364" s="153"/>
      <c r="Q364" s="153"/>
      <c r="R364" s="156">
        <f t="shared" si="278"/>
        <v>0</v>
      </c>
      <c r="S364" s="156">
        <f t="shared" si="279"/>
        <v>0</v>
      </c>
      <c r="U364" s="157">
        <f t="shared" si="286"/>
        <v>0</v>
      </c>
      <c r="W364" s="152"/>
      <c r="X364" s="152"/>
      <c r="Y364" s="152"/>
      <c r="Z364" s="152"/>
      <c r="AA364" s="152"/>
      <c r="AB364" s="152"/>
      <c r="AC364" s="347"/>
      <c r="AD364" s="152"/>
      <c r="AE364" s="152"/>
      <c r="AF364" s="152"/>
      <c r="AG364" s="152"/>
      <c r="AH364" s="152"/>
      <c r="AI364" s="152"/>
      <c r="AJ364" s="347"/>
      <c r="AK364" s="152"/>
      <c r="AL364" s="152"/>
      <c r="AM364" s="295"/>
      <c r="AN364" s="228"/>
      <c r="AO364" s="228"/>
      <c r="AP364" s="228"/>
      <c r="AQ364" s="228"/>
      <c r="AR364" s="228"/>
      <c r="AS364" s="348"/>
      <c r="AT364" s="264">
        <f t="shared" si="282"/>
        <v>0</v>
      </c>
      <c r="AU364" s="259"/>
      <c r="AV364" s="265">
        <f t="shared" si="283"/>
        <v>0</v>
      </c>
      <c r="AX364" s="265">
        <f t="shared" si="287"/>
        <v>0</v>
      </c>
      <c r="AZ364" s="492">
        <f t="shared" si="284"/>
        <v>0</v>
      </c>
      <c r="BB364" s="492">
        <f t="shared" si="285"/>
        <v>0</v>
      </c>
      <c r="BD364" s="265">
        <f t="shared" si="288"/>
        <v>0</v>
      </c>
      <c r="BE364" s="105"/>
      <c r="BF364" s="105"/>
      <c r="BG364" s="105"/>
      <c r="BH364" s="105"/>
      <c r="BI364" s="105"/>
      <c r="BJ364" s="105"/>
    </row>
    <row r="365" spans="2:62" ht="20.100000000000001" hidden="1" customHeight="1" outlineLevel="1">
      <c r="B365" s="100"/>
      <c r="C365" s="908"/>
      <c r="D365" s="909"/>
      <c r="E365" s="909"/>
      <c r="F365" s="910"/>
      <c r="G365" s="890"/>
      <c r="H365" s="891"/>
      <c r="I365" s="152"/>
      <c r="J365" s="152"/>
      <c r="K365" s="152"/>
      <c r="L365" s="152"/>
      <c r="M365" s="152"/>
      <c r="N365" s="152"/>
      <c r="O365" s="152"/>
      <c r="P365" s="153"/>
      <c r="Q365" s="153"/>
      <c r="R365" s="156">
        <f t="shared" si="278"/>
        <v>0</v>
      </c>
      <c r="S365" s="156">
        <f t="shared" si="279"/>
        <v>0</v>
      </c>
      <c r="U365" s="157">
        <f t="shared" si="286"/>
        <v>0</v>
      </c>
      <c r="W365" s="152"/>
      <c r="X365" s="152"/>
      <c r="Y365" s="152"/>
      <c r="Z365" s="152"/>
      <c r="AA365" s="152"/>
      <c r="AB365" s="152"/>
      <c r="AC365" s="347"/>
      <c r="AD365" s="152"/>
      <c r="AE365" s="152"/>
      <c r="AF365" s="152"/>
      <c r="AG365" s="152"/>
      <c r="AH365" s="152"/>
      <c r="AI365" s="152"/>
      <c r="AJ365" s="347"/>
      <c r="AK365" s="152"/>
      <c r="AL365" s="152"/>
      <c r="AM365" s="295"/>
      <c r="AN365" s="228"/>
      <c r="AO365" s="228"/>
      <c r="AP365" s="228"/>
      <c r="AQ365" s="228"/>
      <c r="AR365" s="228"/>
      <c r="AS365" s="348"/>
      <c r="AT365" s="264">
        <f t="shared" si="282"/>
        <v>0</v>
      </c>
      <c r="AU365" s="259"/>
      <c r="AV365" s="265">
        <f t="shared" si="283"/>
        <v>0</v>
      </c>
      <c r="AX365" s="265">
        <f t="shared" si="287"/>
        <v>0</v>
      </c>
      <c r="AZ365" s="492">
        <f t="shared" si="284"/>
        <v>0</v>
      </c>
      <c r="BB365" s="492">
        <f t="shared" si="285"/>
        <v>0</v>
      </c>
      <c r="BD365" s="265">
        <f t="shared" si="288"/>
        <v>0</v>
      </c>
      <c r="BE365" s="105"/>
      <c r="BF365" s="105"/>
      <c r="BG365" s="105"/>
      <c r="BH365" s="105"/>
      <c r="BI365" s="105"/>
      <c r="BJ365" s="105"/>
    </row>
    <row r="366" spans="2:62" ht="20.100000000000001" hidden="1" customHeight="1" outlineLevel="1">
      <c r="B366" s="100"/>
      <c r="C366" s="908"/>
      <c r="D366" s="909"/>
      <c r="E366" s="909"/>
      <c r="F366" s="910"/>
      <c r="G366" s="890"/>
      <c r="H366" s="891"/>
      <c r="I366" s="152"/>
      <c r="J366" s="152"/>
      <c r="K366" s="152"/>
      <c r="L366" s="152"/>
      <c r="M366" s="152"/>
      <c r="N366" s="152"/>
      <c r="O366" s="152"/>
      <c r="P366" s="153"/>
      <c r="Q366" s="153"/>
      <c r="R366" s="156">
        <f t="shared" si="278"/>
        <v>0</v>
      </c>
      <c r="S366" s="156">
        <f t="shared" si="279"/>
        <v>0</v>
      </c>
      <c r="U366" s="157">
        <f t="shared" si="286"/>
        <v>0</v>
      </c>
      <c r="W366" s="152"/>
      <c r="X366" s="152"/>
      <c r="Y366" s="152"/>
      <c r="Z366" s="152"/>
      <c r="AA366" s="152"/>
      <c r="AB366" s="152"/>
      <c r="AC366" s="347"/>
      <c r="AD366" s="152"/>
      <c r="AE366" s="152"/>
      <c r="AF366" s="152"/>
      <c r="AG366" s="152"/>
      <c r="AH366" s="152"/>
      <c r="AI366" s="152"/>
      <c r="AJ366" s="347"/>
      <c r="AK366" s="152"/>
      <c r="AL366" s="152"/>
      <c r="AM366" s="295"/>
      <c r="AN366" s="228"/>
      <c r="AO366" s="228"/>
      <c r="AP366" s="228"/>
      <c r="AQ366" s="228"/>
      <c r="AR366" s="228"/>
      <c r="AS366" s="348"/>
      <c r="AT366" s="264">
        <f t="shared" si="282"/>
        <v>0</v>
      </c>
      <c r="AU366" s="259"/>
      <c r="AV366" s="265">
        <f t="shared" si="283"/>
        <v>0</v>
      </c>
      <c r="AX366" s="265">
        <f t="shared" si="287"/>
        <v>0</v>
      </c>
      <c r="AZ366" s="492">
        <f t="shared" si="284"/>
        <v>0</v>
      </c>
      <c r="BB366" s="492">
        <f t="shared" si="285"/>
        <v>0</v>
      </c>
      <c r="BD366" s="265">
        <f t="shared" si="288"/>
        <v>0</v>
      </c>
      <c r="BE366" s="105"/>
      <c r="BF366" s="105"/>
      <c r="BG366" s="105"/>
      <c r="BH366" s="105"/>
      <c r="BI366" s="105"/>
      <c r="BJ366" s="105"/>
    </row>
    <row r="367" spans="2:62" ht="20.100000000000001" hidden="1" customHeight="1" outlineLevel="1">
      <c r="B367" s="100"/>
      <c r="C367" s="908"/>
      <c r="D367" s="909"/>
      <c r="E367" s="909"/>
      <c r="F367" s="910"/>
      <c r="G367" s="890"/>
      <c r="H367" s="891"/>
      <c r="I367" s="152"/>
      <c r="J367" s="152"/>
      <c r="K367" s="152"/>
      <c r="L367" s="152"/>
      <c r="M367" s="152"/>
      <c r="N367" s="152"/>
      <c r="O367" s="152"/>
      <c r="P367" s="153"/>
      <c r="Q367" s="153"/>
      <c r="R367" s="156">
        <f t="shared" si="278"/>
        <v>0</v>
      </c>
      <c r="S367" s="156">
        <f t="shared" si="279"/>
        <v>0</v>
      </c>
      <c r="U367" s="157">
        <f t="shared" si="286"/>
        <v>0</v>
      </c>
      <c r="W367" s="152"/>
      <c r="X367" s="152"/>
      <c r="Y367" s="152"/>
      <c r="Z367" s="152"/>
      <c r="AA367" s="152"/>
      <c r="AB367" s="152"/>
      <c r="AC367" s="347"/>
      <c r="AD367" s="152"/>
      <c r="AE367" s="152"/>
      <c r="AF367" s="152"/>
      <c r="AG367" s="152"/>
      <c r="AH367" s="152"/>
      <c r="AI367" s="152"/>
      <c r="AJ367" s="347"/>
      <c r="AK367" s="152"/>
      <c r="AL367" s="152"/>
      <c r="AM367" s="295"/>
      <c r="AN367" s="228"/>
      <c r="AO367" s="228"/>
      <c r="AP367" s="228"/>
      <c r="AQ367" s="228"/>
      <c r="AR367" s="228"/>
      <c r="AS367" s="348"/>
      <c r="AT367" s="264">
        <f t="shared" si="282"/>
        <v>0</v>
      </c>
      <c r="AU367" s="259"/>
      <c r="AV367" s="265">
        <f t="shared" si="283"/>
        <v>0</v>
      </c>
      <c r="AX367" s="265">
        <f t="shared" si="287"/>
        <v>0</v>
      </c>
      <c r="AZ367" s="492">
        <f t="shared" si="284"/>
        <v>0</v>
      </c>
      <c r="BB367" s="492">
        <f t="shared" si="285"/>
        <v>0</v>
      </c>
      <c r="BD367" s="265">
        <f t="shared" si="288"/>
        <v>0</v>
      </c>
      <c r="BE367" s="105"/>
      <c r="BF367" s="105"/>
      <c r="BG367" s="105"/>
      <c r="BH367" s="105"/>
      <c r="BI367" s="105"/>
      <c r="BJ367" s="105"/>
    </row>
    <row r="368" spans="2:62" ht="9.9499999999999993" hidden="1" customHeight="1" outlineLevel="1">
      <c r="B368" s="101"/>
      <c r="C368" s="208"/>
      <c r="D368" s="208"/>
      <c r="E368" s="208"/>
      <c r="F368" s="208"/>
      <c r="G368" s="237"/>
      <c r="H368" s="207"/>
      <c r="I368" s="257"/>
      <c r="J368" s="257"/>
      <c r="K368" s="257"/>
      <c r="L368" s="257"/>
      <c r="M368" s="257"/>
      <c r="N368" s="257"/>
      <c r="O368" s="257"/>
      <c r="P368" s="256"/>
      <c r="Q368" s="102"/>
      <c r="R368" s="102"/>
      <c r="S368" s="102"/>
      <c r="U368" s="98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Z368" s="493"/>
      <c r="BE368" s="105"/>
      <c r="BF368" s="105"/>
      <c r="BG368" s="105"/>
      <c r="BH368" s="105"/>
      <c r="BI368" s="105"/>
      <c r="BJ368" s="105"/>
    </row>
    <row r="369" spans="2:62" ht="20.100000000000001" customHeight="1" collapsed="1">
      <c r="B369" s="8">
        <f>B352+1</f>
        <v>22</v>
      </c>
      <c r="C369" s="916"/>
      <c r="D369" s="917"/>
      <c r="E369" s="917"/>
      <c r="F369" s="918"/>
      <c r="G369" s="429"/>
      <c r="H369" s="206">
        <v>1</v>
      </c>
      <c r="I369" s="642">
        <f t="shared" ref="I369" si="289">$H369*SUM(I370:I384)</f>
        <v>0</v>
      </c>
      <c r="J369" s="643">
        <f t="shared" ref="J369:O369" si="290">$H369*SUM(J370:J384)</f>
        <v>0</v>
      </c>
      <c r="K369" s="644">
        <f t="shared" si="290"/>
        <v>0</v>
      </c>
      <c r="L369" s="645">
        <f t="shared" si="290"/>
        <v>0</v>
      </c>
      <c r="M369" s="645">
        <f t="shared" si="290"/>
        <v>0</v>
      </c>
      <c r="N369" s="644">
        <f t="shared" si="290"/>
        <v>0</v>
      </c>
      <c r="O369" s="642">
        <f t="shared" si="290"/>
        <v>0</v>
      </c>
      <c r="P369" s="209">
        <f t="shared" ref="P369:Q369" si="291">$H369*SUM(P370:P384)</f>
        <v>0</v>
      </c>
      <c r="Q369" s="210">
        <f t="shared" si="291"/>
        <v>0</v>
      </c>
      <c r="R369" s="136">
        <f t="shared" ref="R369:R384" si="292">P369*(1+Gewinn)*(1+SicherheitAngebot)</f>
        <v>0</v>
      </c>
      <c r="S369" s="137">
        <f t="shared" ref="S369:S384" si="293">Q369*(1+MGKZ)*(1+Gewinn)*(1+SicherheitAngebot)</f>
        <v>0</v>
      </c>
      <c r="U369" s="10">
        <f>I369*$I$7+J369*$J$7+K369*$K$7+L369*$L$7+M369*$M$7+N369*$N$7+O369*$O$7+R369+S369</f>
        <v>0</v>
      </c>
      <c r="W369" s="646">
        <f t="shared" ref="W369:AB369" si="294">$H369*SUM(W370:W384)</f>
        <v>0</v>
      </c>
      <c r="X369" s="647">
        <f t="shared" si="294"/>
        <v>0</v>
      </c>
      <c r="Y369" s="648">
        <f t="shared" si="294"/>
        <v>0</v>
      </c>
      <c r="Z369" s="649">
        <f t="shared" si="294"/>
        <v>0</v>
      </c>
      <c r="AA369" s="648">
        <f t="shared" si="294"/>
        <v>0</v>
      </c>
      <c r="AB369" s="646">
        <f t="shared" si="294"/>
        <v>0</v>
      </c>
      <c r="AC369" s="258"/>
      <c r="AD369" s="646">
        <f t="shared" ref="AD369:AM369" si="295">$H369*SUM(AD370:AD384)</f>
        <v>0</v>
      </c>
      <c r="AE369" s="647">
        <f t="shared" si="295"/>
        <v>0</v>
      </c>
      <c r="AF369" s="648">
        <f t="shared" si="295"/>
        <v>0</v>
      </c>
      <c r="AG369" s="649">
        <f t="shared" si="295"/>
        <v>0</v>
      </c>
      <c r="AH369" s="648">
        <f t="shared" si="295"/>
        <v>0</v>
      </c>
      <c r="AI369" s="646">
        <f t="shared" si="295"/>
        <v>0</v>
      </c>
      <c r="AJ369" s="258"/>
      <c r="AK369" s="653">
        <f t="shared" si="295"/>
        <v>0</v>
      </c>
      <c r="AL369" s="653">
        <f t="shared" si="295"/>
        <v>0</v>
      </c>
      <c r="AM369" s="653">
        <f t="shared" si="295"/>
        <v>0</v>
      </c>
      <c r="AN369" s="227">
        <f>$H369*SUM(AN370:AN384)*(1+Gewinn)*(1+SicherheitAngebot)</f>
        <v>0</v>
      </c>
      <c r="AO369" s="227">
        <f>$H369*SUM(AO370:AO384)*(1+Gewinn)*(1+SicherheitAngebot)</f>
        <v>0</v>
      </c>
      <c r="AP369" s="227">
        <f>$H369*SUM(AP370:AP384)*(1+Gewinn)*(1+SicherheitAngebot)</f>
        <v>0</v>
      </c>
      <c r="AQ369" s="227">
        <f>$H369*SUM(AQ370:AQ384)*(1+Gewinn)*(1+SicherheitAngebot)</f>
        <v>0</v>
      </c>
      <c r="AR369" s="227">
        <f>$H369*SUM(AR370:AR384)*(1+Gewinn)*(1+SicherheitAngebot)</f>
        <v>0</v>
      </c>
      <c r="AS369" s="262"/>
      <c r="AT369" s="263">
        <f t="shared" si="282"/>
        <v>0</v>
      </c>
      <c r="AU369" s="259"/>
      <c r="AV369" s="491">
        <f>AK369*$AK$7+AL369*$AL$7+AM369*$AM$7+SUM(AN369:AR369)+AT369/Zuschläge_IBN+AT369</f>
        <v>0</v>
      </c>
      <c r="AX369" s="685">
        <f>U369+AV369</f>
        <v>0</v>
      </c>
      <c r="AZ369" s="490">
        <f>IF(H369&gt;0,U369/(1+SicherheitAngebot)*(1+Sicherheit),0)</f>
        <v>0</v>
      </c>
      <c r="BB369" s="490">
        <f>IF(H369&gt;0,AV369/(1+SicherheitAngebot)*(1+Sicherheit),0)</f>
        <v>0</v>
      </c>
      <c r="BD369" s="490">
        <f>AZ369+BB369</f>
        <v>0</v>
      </c>
      <c r="BE369" s="105"/>
      <c r="BF369" s="105"/>
      <c r="BG369" s="105"/>
      <c r="BH369" s="105"/>
      <c r="BI369" s="105"/>
      <c r="BJ369" s="105"/>
    </row>
    <row r="370" spans="2:62" ht="20.100000000000001" hidden="1" customHeight="1" outlineLevel="1">
      <c r="B370" s="99"/>
      <c r="C370" s="908"/>
      <c r="D370" s="909"/>
      <c r="E370" s="909"/>
      <c r="F370" s="910"/>
      <c r="G370" s="890"/>
      <c r="H370" s="901"/>
      <c r="I370" s="152"/>
      <c r="J370" s="152"/>
      <c r="K370" s="152"/>
      <c r="L370" s="152"/>
      <c r="M370" s="152"/>
      <c r="N370" s="152"/>
      <c r="O370" s="152"/>
      <c r="P370" s="153"/>
      <c r="Q370" s="153"/>
      <c r="R370" s="156">
        <f t="shared" si="292"/>
        <v>0</v>
      </c>
      <c r="S370" s="156">
        <f t="shared" si="293"/>
        <v>0</v>
      </c>
      <c r="U370" s="157">
        <f>I370*$I$7+J370*$J$7+K370*$K$7+L370*$L$7+M370*$M$7+N370*$N$7+O370*$O$7+R370+S370</f>
        <v>0</v>
      </c>
      <c r="W370" s="152"/>
      <c r="X370" s="152"/>
      <c r="Y370" s="152"/>
      <c r="Z370" s="152"/>
      <c r="AA370" s="152"/>
      <c r="AB370" s="152"/>
      <c r="AC370" s="347"/>
      <c r="AD370" s="152"/>
      <c r="AE370" s="152"/>
      <c r="AF370" s="152"/>
      <c r="AG370" s="152"/>
      <c r="AH370" s="152"/>
      <c r="AI370" s="152"/>
      <c r="AJ370" s="347"/>
      <c r="AK370" s="152"/>
      <c r="AL370" s="152"/>
      <c r="AM370" s="295"/>
      <c r="AN370" s="228"/>
      <c r="AO370" s="228"/>
      <c r="AP370" s="228"/>
      <c r="AQ370" s="228"/>
      <c r="AR370" s="228"/>
      <c r="AS370" s="348"/>
      <c r="AT370" s="264">
        <f t="shared" si="282"/>
        <v>0</v>
      </c>
      <c r="AU370" s="259"/>
      <c r="AV370" s="265">
        <f t="shared" ref="AV370:AV384" si="296">AK370*$AK$7+AL370*$AL$7+AM370*$AM$7+SUM(AN370:AR370)*(1+Gewinn)*(1+SicherheitAngebot)+AT370/Zuschläge_IBN+AT370</f>
        <v>0</v>
      </c>
      <c r="AX370" s="265">
        <f>U370+AV370</f>
        <v>0</v>
      </c>
      <c r="AZ370" s="492">
        <f t="shared" ref="AZ370:AZ384" si="297">U370/(1+SicherheitAngebot)*(1+Sicherheit)</f>
        <v>0</v>
      </c>
      <c r="BB370" s="492">
        <f t="shared" ref="BB370:BB384" si="298">AV370/(1+SicherheitAngebot)*(1+Sicherheit)</f>
        <v>0</v>
      </c>
      <c r="BD370" s="265">
        <f>AZ370+BB370</f>
        <v>0</v>
      </c>
      <c r="BE370" s="105"/>
      <c r="BF370" s="105"/>
      <c r="BG370" s="105"/>
      <c r="BH370" s="105"/>
      <c r="BI370" s="105"/>
      <c r="BJ370" s="105"/>
    </row>
    <row r="371" spans="2:62" ht="20.100000000000001" hidden="1" customHeight="1" outlineLevel="1">
      <c r="B371" s="100"/>
      <c r="C371" s="908"/>
      <c r="D371" s="909"/>
      <c r="E371" s="909"/>
      <c r="F371" s="910"/>
      <c r="G371" s="890"/>
      <c r="H371" s="891"/>
      <c r="I371" s="152"/>
      <c r="J371" s="152"/>
      <c r="K371" s="152"/>
      <c r="L371" s="152"/>
      <c r="M371" s="152"/>
      <c r="N371" s="152"/>
      <c r="O371" s="152"/>
      <c r="P371" s="153"/>
      <c r="Q371" s="153"/>
      <c r="R371" s="156">
        <f t="shared" si="292"/>
        <v>0</v>
      </c>
      <c r="S371" s="156">
        <f t="shared" si="293"/>
        <v>0</v>
      </c>
      <c r="U371" s="157">
        <f t="shared" ref="U371:U384" si="299">I371*$I$7+J371*$J$7+K371*$K$7+L371*$L$7+M371*$M$7+N371*$N$7+O371*$O$7+R371+S371</f>
        <v>0</v>
      </c>
      <c r="W371" s="152"/>
      <c r="X371" s="152"/>
      <c r="Y371" s="152"/>
      <c r="Z371" s="152"/>
      <c r="AA371" s="152"/>
      <c r="AB371" s="152"/>
      <c r="AC371" s="347"/>
      <c r="AD371" s="152"/>
      <c r="AE371" s="152"/>
      <c r="AF371" s="152"/>
      <c r="AG371" s="152"/>
      <c r="AH371" s="152"/>
      <c r="AI371" s="152"/>
      <c r="AJ371" s="347"/>
      <c r="AK371" s="152"/>
      <c r="AL371" s="152"/>
      <c r="AM371" s="295"/>
      <c r="AN371" s="228"/>
      <c r="AO371" s="228"/>
      <c r="AP371" s="228"/>
      <c r="AQ371" s="228"/>
      <c r="AR371" s="228"/>
      <c r="AS371" s="348"/>
      <c r="AT371" s="264">
        <f t="shared" si="282"/>
        <v>0</v>
      </c>
      <c r="AU371" s="259"/>
      <c r="AV371" s="265">
        <f t="shared" si="296"/>
        <v>0</v>
      </c>
      <c r="AX371" s="265">
        <f t="shared" ref="AX371:AX384" si="300">U371+AV371</f>
        <v>0</v>
      </c>
      <c r="AZ371" s="492">
        <f t="shared" si="297"/>
        <v>0</v>
      </c>
      <c r="BB371" s="492">
        <f t="shared" si="298"/>
        <v>0</v>
      </c>
      <c r="BD371" s="265">
        <f t="shared" ref="BD371:BD384" si="301">AZ371+BB371</f>
        <v>0</v>
      </c>
      <c r="BE371" s="105"/>
      <c r="BF371" s="105"/>
      <c r="BG371" s="105"/>
      <c r="BH371" s="105"/>
      <c r="BI371" s="105"/>
      <c r="BJ371" s="105"/>
    </row>
    <row r="372" spans="2:62" ht="20.100000000000001" hidden="1" customHeight="1" outlineLevel="1">
      <c r="B372" s="100"/>
      <c r="C372" s="908"/>
      <c r="D372" s="909"/>
      <c r="E372" s="909"/>
      <c r="F372" s="910"/>
      <c r="G372" s="890"/>
      <c r="H372" s="891"/>
      <c r="I372" s="152"/>
      <c r="J372" s="152"/>
      <c r="K372" s="152"/>
      <c r="L372" s="152"/>
      <c r="M372" s="152"/>
      <c r="N372" s="152"/>
      <c r="O372" s="152"/>
      <c r="P372" s="153"/>
      <c r="Q372" s="153"/>
      <c r="R372" s="156">
        <f t="shared" si="292"/>
        <v>0</v>
      </c>
      <c r="S372" s="156">
        <f t="shared" si="293"/>
        <v>0</v>
      </c>
      <c r="U372" s="157">
        <f t="shared" si="299"/>
        <v>0</v>
      </c>
      <c r="W372" s="152"/>
      <c r="X372" s="152"/>
      <c r="Y372" s="152"/>
      <c r="Z372" s="152"/>
      <c r="AA372" s="152"/>
      <c r="AB372" s="152"/>
      <c r="AC372" s="347"/>
      <c r="AD372" s="152"/>
      <c r="AE372" s="152"/>
      <c r="AF372" s="152"/>
      <c r="AG372" s="152"/>
      <c r="AH372" s="152"/>
      <c r="AI372" s="152"/>
      <c r="AJ372" s="347"/>
      <c r="AK372" s="152"/>
      <c r="AL372" s="152"/>
      <c r="AM372" s="295"/>
      <c r="AN372" s="228"/>
      <c r="AO372" s="228"/>
      <c r="AP372" s="228"/>
      <c r="AQ372" s="228"/>
      <c r="AR372" s="228"/>
      <c r="AS372" s="348"/>
      <c r="AT372" s="264">
        <f t="shared" si="282"/>
        <v>0</v>
      </c>
      <c r="AU372" s="259"/>
      <c r="AV372" s="265">
        <f t="shared" si="296"/>
        <v>0</v>
      </c>
      <c r="AX372" s="265">
        <f t="shared" si="300"/>
        <v>0</v>
      </c>
      <c r="AZ372" s="492">
        <f t="shared" si="297"/>
        <v>0</v>
      </c>
      <c r="BB372" s="492">
        <f t="shared" si="298"/>
        <v>0</v>
      </c>
      <c r="BD372" s="265">
        <f t="shared" si="301"/>
        <v>0</v>
      </c>
      <c r="BE372" s="105"/>
      <c r="BF372" s="105"/>
      <c r="BG372" s="105"/>
      <c r="BH372" s="105"/>
      <c r="BI372" s="105"/>
      <c r="BJ372" s="105"/>
    </row>
    <row r="373" spans="2:62" ht="20.100000000000001" hidden="1" customHeight="1" outlineLevel="1">
      <c r="B373" s="100"/>
      <c r="C373" s="908"/>
      <c r="D373" s="909"/>
      <c r="E373" s="909"/>
      <c r="F373" s="910"/>
      <c r="G373" s="890"/>
      <c r="H373" s="891"/>
      <c r="I373" s="152"/>
      <c r="J373" s="152"/>
      <c r="K373" s="152"/>
      <c r="L373" s="152"/>
      <c r="M373" s="152"/>
      <c r="N373" s="152"/>
      <c r="O373" s="152"/>
      <c r="P373" s="153"/>
      <c r="Q373" s="153"/>
      <c r="R373" s="156">
        <f t="shared" si="292"/>
        <v>0</v>
      </c>
      <c r="S373" s="156">
        <f t="shared" si="293"/>
        <v>0</v>
      </c>
      <c r="U373" s="157">
        <f t="shared" si="299"/>
        <v>0</v>
      </c>
      <c r="W373" s="152"/>
      <c r="X373" s="152"/>
      <c r="Y373" s="152"/>
      <c r="Z373" s="152"/>
      <c r="AA373" s="152"/>
      <c r="AB373" s="152"/>
      <c r="AC373" s="347"/>
      <c r="AD373" s="152"/>
      <c r="AE373" s="152"/>
      <c r="AF373" s="152"/>
      <c r="AG373" s="152"/>
      <c r="AH373" s="152"/>
      <c r="AI373" s="152"/>
      <c r="AJ373" s="347"/>
      <c r="AK373" s="152"/>
      <c r="AL373" s="152"/>
      <c r="AM373" s="295"/>
      <c r="AN373" s="228"/>
      <c r="AO373" s="228"/>
      <c r="AP373" s="228"/>
      <c r="AQ373" s="228"/>
      <c r="AR373" s="228"/>
      <c r="AS373" s="348"/>
      <c r="AT373" s="264">
        <f t="shared" si="282"/>
        <v>0</v>
      </c>
      <c r="AU373" s="259"/>
      <c r="AV373" s="265">
        <f t="shared" si="296"/>
        <v>0</v>
      </c>
      <c r="AX373" s="265">
        <f t="shared" si="300"/>
        <v>0</v>
      </c>
      <c r="AZ373" s="492">
        <f t="shared" si="297"/>
        <v>0</v>
      </c>
      <c r="BB373" s="492">
        <f t="shared" si="298"/>
        <v>0</v>
      </c>
      <c r="BD373" s="265">
        <f t="shared" si="301"/>
        <v>0</v>
      </c>
      <c r="BE373" s="105"/>
      <c r="BF373" s="105"/>
      <c r="BG373" s="105"/>
      <c r="BH373" s="105"/>
      <c r="BI373" s="105"/>
      <c r="BJ373" s="105"/>
    </row>
    <row r="374" spans="2:62" ht="20.100000000000001" hidden="1" customHeight="1" outlineLevel="1">
      <c r="B374" s="100"/>
      <c r="C374" s="908"/>
      <c r="D374" s="909"/>
      <c r="E374" s="909"/>
      <c r="F374" s="910"/>
      <c r="G374" s="890"/>
      <c r="H374" s="891"/>
      <c r="I374" s="152"/>
      <c r="J374" s="152"/>
      <c r="K374" s="152"/>
      <c r="L374" s="152"/>
      <c r="M374" s="152"/>
      <c r="N374" s="152"/>
      <c r="O374" s="152"/>
      <c r="P374" s="153"/>
      <c r="Q374" s="153"/>
      <c r="R374" s="156">
        <f t="shared" si="292"/>
        <v>0</v>
      </c>
      <c r="S374" s="156">
        <f t="shared" si="293"/>
        <v>0</v>
      </c>
      <c r="U374" s="157">
        <f t="shared" si="299"/>
        <v>0</v>
      </c>
      <c r="W374" s="152"/>
      <c r="X374" s="152"/>
      <c r="Y374" s="152"/>
      <c r="Z374" s="152"/>
      <c r="AA374" s="152"/>
      <c r="AB374" s="152"/>
      <c r="AC374" s="347"/>
      <c r="AD374" s="152"/>
      <c r="AE374" s="152"/>
      <c r="AF374" s="152"/>
      <c r="AG374" s="152"/>
      <c r="AH374" s="152"/>
      <c r="AI374" s="152"/>
      <c r="AJ374" s="347"/>
      <c r="AK374" s="152"/>
      <c r="AL374" s="152"/>
      <c r="AM374" s="295"/>
      <c r="AN374" s="228"/>
      <c r="AO374" s="228"/>
      <c r="AP374" s="228"/>
      <c r="AQ374" s="228"/>
      <c r="AR374" s="228"/>
      <c r="AS374" s="348"/>
      <c r="AT374" s="264">
        <f t="shared" si="282"/>
        <v>0</v>
      </c>
      <c r="AU374" s="259"/>
      <c r="AV374" s="265">
        <f t="shared" si="296"/>
        <v>0</v>
      </c>
      <c r="AX374" s="265">
        <f t="shared" si="300"/>
        <v>0</v>
      </c>
      <c r="AZ374" s="492">
        <f t="shared" si="297"/>
        <v>0</v>
      </c>
      <c r="BB374" s="492">
        <f t="shared" si="298"/>
        <v>0</v>
      </c>
      <c r="BD374" s="265">
        <f t="shared" si="301"/>
        <v>0</v>
      </c>
      <c r="BE374" s="105"/>
      <c r="BF374" s="105"/>
      <c r="BG374" s="105"/>
      <c r="BH374" s="105"/>
      <c r="BI374" s="105"/>
      <c r="BJ374" s="105"/>
    </row>
    <row r="375" spans="2:62" ht="20.100000000000001" hidden="1" customHeight="1" outlineLevel="1">
      <c r="B375" s="100"/>
      <c r="C375" s="908"/>
      <c r="D375" s="909"/>
      <c r="E375" s="909"/>
      <c r="F375" s="910"/>
      <c r="G375" s="890"/>
      <c r="H375" s="891"/>
      <c r="I375" s="152"/>
      <c r="J375" s="152"/>
      <c r="K375" s="152"/>
      <c r="L375" s="152"/>
      <c r="M375" s="152"/>
      <c r="N375" s="152"/>
      <c r="O375" s="152"/>
      <c r="P375" s="153"/>
      <c r="Q375" s="153"/>
      <c r="R375" s="156">
        <f t="shared" si="292"/>
        <v>0</v>
      </c>
      <c r="S375" s="156">
        <f t="shared" si="293"/>
        <v>0</v>
      </c>
      <c r="U375" s="157">
        <f t="shared" si="299"/>
        <v>0</v>
      </c>
      <c r="W375" s="152"/>
      <c r="X375" s="152"/>
      <c r="Y375" s="152"/>
      <c r="Z375" s="152"/>
      <c r="AA375" s="152"/>
      <c r="AB375" s="152"/>
      <c r="AC375" s="347"/>
      <c r="AD375" s="152"/>
      <c r="AE375" s="152"/>
      <c r="AF375" s="152"/>
      <c r="AG375" s="152"/>
      <c r="AH375" s="152"/>
      <c r="AI375" s="152"/>
      <c r="AJ375" s="347"/>
      <c r="AK375" s="152"/>
      <c r="AL375" s="152"/>
      <c r="AM375" s="295"/>
      <c r="AN375" s="228"/>
      <c r="AO375" s="228"/>
      <c r="AP375" s="228"/>
      <c r="AQ375" s="228"/>
      <c r="AR375" s="228"/>
      <c r="AS375" s="348"/>
      <c r="AT375" s="264">
        <f t="shared" si="282"/>
        <v>0</v>
      </c>
      <c r="AU375" s="259"/>
      <c r="AV375" s="265">
        <f t="shared" si="296"/>
        <v>0</v>
      </c>
      <c r="AX375" s="265">
        <f t="shared" si="300"/>
        <v>0</v>
      </c>
      <c r="AZ375" s="492">
        <f t="shared" si="297"/>
        <v>0</v>
      </c>
      <c r="BB375" s="492">
        <f t="shared" si="298"/>
        <v>0</v>
      </c>
      <c r="BD375" s="265">
        <f t="shared" si="301"/>
        <v>0</v>
      </c>
      <c r="BE375" s="105"/>
      <c r="BF375" s="105"/>
      <c r="BG375" s="105"/>
      <c r="BH375" s="105"/>
      <c r="BI375" s="105"/>
      <c r="BJ375" s="105"/>
    </row>
    <row r="376" spans="2:62" ht="20.100000000000001" hidden="1" customHeight="1" outlineLevel="1">
      <c r="B376" s="100"/>
      <c r="C376" s="908"/>
      <c r="D376" s="909"/>
      <c r="E376" s="909"/>
      <c r="F376" s="910"/>
      <c r="G376" s="890"/>
      <c r="H376" s="891"/>
      <c r="I376" s="152"/>
      <c r="J376" s="152"/>
      <c r="K376" s="152"/>
      <c r="L376" s="152"/>
      <c r="M376" s="152"/>
      <c r="N376" s="152"/>
      <c r="O376" s="152"/>
      <c r="P376" s="153"/>
      <c r="Q376" s="153"/>
      <c r="R376" s="156">
        <f t="shared" si="292"/>
        <v>0</v>
      </c>
      <c r="S376" s="156">
        <f t="shared" si="293"/>
        <v>0</v>
      </c>
      <c r="U376" s="157">
        <f t="shared" si="299"/>
        <v>0</v>
      </c>
      <c r="W376" s="152"/>
      <c r="X376" s="152"/>
      <c r="Y376" s="152"/>
      <c r="Z376" s="152"/>
      <c r="AA376" s="152"/>
      <c r="AB376" s="152"/>
      <c r="AC376" s="347"/>
      <c r="AD376" s="152"/>
      <c r="AE376" s="152"/>
      <c r="AF376" s="152"/>
      <c r="AG376" s="152"/>
      <c r="AH376" s="152"/>
      <c r="AI376" s="152"/>
      <c r="AJ376" s="347"/>
      <c r="AK376" s="152"/>
      <c r="AL376" s="152"/>
      <c r="AM376" s="295"/>
      <c r="AN376" s="228"/>
      <c r="AO376" s="228"/>
      <c r="AP376" s="228"/>
      <c r="AQ376" s="228"/>
      <c r="AR376" s="228"/>
      <c r="AS376" s="348"/>
      <c r="AT376" s="264">
        <f t="shared" si="282"/>
        <v>0</v>
      </c>
      <c r="AU376" s="259"/>
      <c r="AV376" s="265">
        <f t="shared" si="296"/>
        <v>0</v>
      </c>
      <c r="AX376" s="265">
        <f t="shared" si="300"/>
        <v>0</v>
      </c>
      <c r="AZ376" s="492">
        <f t="shared" si="297"/>
        <v>0</v>
      </c>
      <c r="BB376" s="492">
        <f t="shared" si="298"/>
        <v>0</v>
      </c>
      <c r="BD376" s="265">
        <f t="shared" si="301"/>
        <v>0</v>
      </c>
      <c r="BE376" s="105"/>
      <c r="BF376" s="105"/>
      <c r="BG376" s="105"/>
      <c r="BH376" s="105"/>
      <c r="BI376" s="105"/>
      <c r="BJ376" s="105"/>
    </row>
    <row r="377" spans="2:62" ht="20.100000000000001" hidden="1" customHeight="1" outlineLevel="1">
      <c r="B377" s="100"/>
      <c r="C377" s="908"/>
      <c r="D377" s="909"/>
      <c r="E377" s="909"/>
      <c r="F377" s="910"/>
      <c r="G377" s="890"/>
      <c r="H377" s="891"/>
      <c r="I377" s="152"/>
      <c r="J377" s="152"/>
      <c r="K377" s="152"/>
      <c r="L377" s="152"/>
      <c r="M377" s="152"/>
      <c r="N377" s="152"/>
      <c r="O377" s="152"/>
      <c r="P377" s="153"/>
      <c r="Q377" s="153"/>
      <c r="R377" s="156">
        <f t="shared" si="292"/>
        <v>0</v>
      </c>
      <c r="S377" s="156">
        <f t="shared" si="293"/>
        <v>0</v>
      </c>
      <c r="U377" s="157">
        <f t="shared" si="299"/>
        <v>0</v>
      </c>
      <c r="W377" s="152"/>
      <c r="X377" s="152"/>
      <c r="Y377" s="152"/>
      <c r="Z377" s="152"/>
      <c r="AA377" s="152"/>
      <c r="AB377" s="152"/>
      <c r="AC377" s="347"/>
      <c r="AD377" s="152"/>
      <c r="AE377" s="152"/>
      <c r="AF377" s="152"/>
      <c r="AG377" s="152"/>
      <c r="AH377" s="152"/>
      <c r="AI377" s="152"/>
      <c r="AJ377" s="347"/>
      <c r="AK377" s="152"/>
      <c r="AL377" s="152"/>
      <c r="AM377" s="295"/>
      <c r="AN377" s="228"/>
      <c r="AO377" s="228"/>
      <c r="AP377" s="228"/>
      <c r="AQ377" s="228"/>
      <c r="AR377" s="228"/>
      <c r="AS377" s="348"/>
      <c r="AT377" s="264">
        <f t="shared" si="282"/>
        <v>0</v>
      </c>
      <c r="AU377" s="259"/>
      <c r="AV377" s="265">
        <f t="shared" si="296"/>
        <v>0</v>
      </c>
      <c r="AX377" s="265">
        <f t="shared" si="300"/>
        <v>0</v>
      </c>
      <c r="AZ377" s="492">
        <f t="shared" si="297"/>
        <v>0</v>
      </c>
      <c r="BB377" s="492">
        <f t="shared" si="298"/>
        <v>0</v>
      </c>
      <c r="BD377" s="265">
        <f t="shared" si="301"/>
        <v>0</v>
      </c>
      <c r="BE377" s="105"/>
      <c r="BF377" s="105"/>
      <c r="BG377" s="105"/>
      <c r="BH377" s="105"/>
      <c r="BI377" s="105"/>
      <c r="BJ377" s="105"/>
    </row>
    <row r="378" spans="2:62" ht="20.100000000000001" hidden="1" customHeight="1" outlineLevel="1">
      <c r="B378" s="100"/>
      <c r="C378" s="908"/>
      <c r="D378" s="909"/>
      <c r="E378" s="909"/>
      <c r="F378" s="910"/>
      <c r="G378" s="890"/>
      <c r="H378" s="891"/>
      <c r="I378" s="152"/>
      <c r="J378" s="152"/>
      <c r="K378" s="152"/>
      <c r="L378" s="152"/>
      <c r="M378" s="152"/>
      <c r="N378" s="152"/>
      <c r="O378" s="152"/>
      <c r="P378" s="153"/>
      <c r="Q378" s="153"/>
      <c r="R378" s="156">
        <f t="shared" si="292"/>
        <v>0</v>
      </c>
      <c r="S378" s="156">
        <f t="shared" si="293"/>
        <v>0</v>
      </c>
      <c r="U378" s="157">
        <f t="shared" si="299"/>
        <v>0</v>
      </c>
      <c r="W378" s="152"/>
      <c r="X378" s="152"/>
      <c r="Y378" s="152"/>
      <c r="Z378" s="152"/>
      <c r="AA378" s="152"/>
      <c r="AB378" s="152"/>
      <c r="AC378" s="347"/>
      <c r="AD378" s="152"/>
      <c r="AE378" s="152"/>
      <c r="AF378" s="152"/>
      <c r="AG378" s="152"/>
      <c r="AH378" s="152"/>
      <c r="AI378" s="152"/>
      <c r="AJ378" s="347"/>
      <c r="AK378" s="152"/>
      <c r="AL378" s="152"/>
      <c r="AM378" s="295"/>
      <c r="AN378" s="228"/>
      <c r="AO378" s="228"/>
      <c r="AP378" s="228"/>
      <c r="AQ378" s="228"/>
      <c r="AR378" s="228"/>
      <c r="AS378" s="348"/>
      <c r="AT378" s="264">
        <f t="shared" si="282"/>
        <v>0</v>
      </c>
      <c r="AU378" s="259"/>
      <c r="AV378" s="265">
        <f t="shared" si="296"/>
        <v>0</v>
      </c>
      <c r="AX378" s="265">
        <f t="shared" si="300"/>
        <v>0</v>
      </c>
      <c r="AZ378" s="492">
        <f t="shared" si="297"/>
        <v>0</v>
      </c>
      <c r="BB378" s="492">
        <f t="shared" si="298"/>
        <v>0</v>
      </c>
      <c r="BD378" s="265">
        <f t="shared" si="301"/>
        <v>0</v>
      </c>
      <c r="BE378" s="105"/>
      <c r="BF378" s="105"/>
      <c r="BG378" s="105"/>
      <c r="BH378" s="105"/>
      <c r="BI378" s="105"/>
      <c r="BJ378" s="105"/>
    </row>
    <row r="379" spans="2:62" ht="20.100000000000001" hidden="1" customHeight="1" outlineLevel="1">
      <c r="B379" s="100"/>
      <c r="C379" s="908"/>
      <c r="D379" s="909"/>
      <c r="E379" s="909"/>
      <c r="F379" s="910"/>
      <c r="G379" s="890"/>
      <c r="H379" s="891"/>
      <c r="I379" s="152"/>
      <c r="J379" s="152"/>
      <c r="K379" s="152"/>
      <c r="L379" s="152"/>
      <c r="M379" s="152"/>
      <c r="N379" s="152"/>
      <c r="O379" s="152"/>
      <c r="P379" s="153"/>
      <c r="Q379" s="153"/>
      <c r="R379" s="156">
        <f t="shared" si="292"/>
        <v>0</v>
      </c>
      <c r="S379" s="156">
        <f t="shared" si="293"/>
        <v>0</v>
      </c>
      <c r="U379" s="157">
        <f t="shared" si="299"/>
        <v>0</v>
      </c>
      <c r="W379" s="152"/>
      <c r="X379" s="152"/>
      <c r="Y379" s="152"/>
      <c r="Z379" s="152"/>
      <c r="AA379" s="152"/>
      <c r="AB379" s="152"/>
      <c r="AC379" s="347"/>
      <c r="AD379" s="152"/>
      <c r="AE379" s="152"/>
      <c r="AF379" s="152"/>
      <c r="AG379" s="152"/>
      <c r="AH379" s="152"/>
      <c r="AI379" s="152"/>
      <c r="AJ379" s="347"/>
      <c r="AK379" s="152"/>
      <c r="AL379" s="152"/>
      <c r="AM379" s="295"/>
      <c r="AN379" s="228"/>
      <c r="AO379" s="228"/>
      <c r="AP379" s="228"/>
      <c r="AQ379" s="228"/>
      <c r="AR379" s="228"/>
      <c r="AS379" s="348"/>
      <c r="AT379" s="264">
        <f t="shared" si="282"/>
        <v>0</v>
      </c>
      <c r="AU379" s="259"/>
      <c r="AV379" s="265">
        <f t="shared" si="296"/>
        <v>0</v>
      </c>
      <c r="AX379" s="265">
        <f t="shared" si="300"/>
        <v>0</v>
      </c>
      <c r="AZ379" s="492">
        <f t="shared" si="297"/>
        <v>0</v>
      </c>
      <c r="BB379" s="492">
        <f t="shared" si="298"/>
        <v>0</v>
      </c>
      <c r="BD379" s="265">
        <f t="shared" si="301"/>
        <v>0</v>
      </c>
      <c r="BE379" s="105"/>
      <c r="BF379" s="105"/>
      <c r="BG379" s="105"/>
      <c r="BH379" s="105"/>
      <c r="BI379" s="105"/>
      <c r="BJ379" s="105"/>
    </row>
    <row r="380" spans="2:62" ht="20.100000000000001" hidden="1" customHeight="1" outlineLevel="1">
      <c r="B380" s="100"/>
      <c r="C380" s="908"/>
      <c r="D380" s="909"/>
      <c r="E380" s="909"/>
      <c r="F380" s="910"/>
      <c r="G380" s="890"/>
      <c r="H380" s="891"/>
      <c r="I380" s="152"/>
      <c r="J380" s="152"/>
      <c r="K380" s="152"/>
      <c r="L380" s="152"/>
      <c r="M380" s="152"/>
      <c r="N380" s="152"/>
      <c r="O380" s="152"/>
      <c r="P380" s="153"/>
      <c r="Q380" s="153"/>
      <c r="R380" s="156">
        <f t="shared" si="292"/>
        <v>0</v>
      </c>
      <c r="S380" s="156">
        <f t="shared" si="293"/>
        <v>0</v>
      </c>
      <c r="U380" s="157">
        <f t="shared" si="299"/>
        <v>0</v>
      </c>
      <c r="W380" s="152"/>
      <c r="X380" s="152"/>
      <c r="Y380" s="152"/>
      <c r="Z380" s="152"/>
      <c r="AA380" s="152"/>
      <c r="AB380" s="152"/>
      <c r="AC380" s="347"/>
      <c r="AD380" s="152"/>
      <c r="AE380" s="152"/>
      <c r="AF380" s="152"/>
      <c r="AG380" s="152"/>
      <c r="AH380" s="152"/>
      <c r="AI380" s="152"/>
      <c r="AJ380" s="347"/>
      <c r="AK380" s="152"/>
      <c r="AL380" s="152"/>
      <c r="AM380" s="295"/>
      <c r="AN380" s="228"/>
      <c r="AO380" s="228"/>
      <c r="AP380" s="228"/>
      <c r="AQ380" s="228"/>
      <c r="AR380" s="228"/>
      <c r="AS380" s="348"/>
      <c r="AT380" s="264">
        <f t="shared" si="282"/>
        <v>0</v>
      </c>
      <c r="AU380" s="259"/>
      <c r="AV380" s="265">
        <f t="shared" si="296"/>
        <v>0</v>
      </c>
      <c r="AX380" s="265">
        <f t="shared" si="300"/>
        <v>0</v>
      </c>
      <c r="AZ380" s="492">
        <f t="shared" si="297"/>
        <v>0</v>
      </c>
      <c r="BB380" s="492">
        <f t="shared" si="298"/>
        <v>0</v>
      </c>
      <c r="BD380" s="265">
        <f t="shared" si="301"/>
        <v>0</v>
      </c>
      <c r="BE380" s="105"/>
      <c r="BF380" s="105"/>
      <c r="BG380" s="105"/>
      <c r="BH380" s="105"/>
      <c r="BI380" s="105"/>
      <c r="BJ380" s="105"/>
    </row>
    <row r="381" spans="2:62" ht="20.100000000000001" hidden="1" customHeight="1" outlineLevel="1">
      <c r="B381" s="100"/>
      <c r="C381" s="908"/>
      <c r="D381" s="909"/>
      <c r="E381" s="909"/>
      <c r="F381" s="910"/>
      <c r="G381" s="890"/>
      <c r="H381" s="891"/>
      <c r="I381" s="152"/>
      <c r="J381" s="152"/>
      <c r="K381" s="152"/>
      <c r="L381" s="152"/>
      <c r="M381" s="152"/>
      <c r="N381" s="152"/>
      <c r="O381" s="152"/>
      <c r="P381" s="153"/>
      <c r="Q381" s="153"/>
      <c r="R381" s="156">
        <f t="shared" si="292"/>
        <v>0</v>
      </c>
      <c r="S381" s="156">
        <f t="shared" si="293"/>
        <v>0</v>
      </c>
      <c r="U381" s="157">
        <f t="shared" si="299"/>
        <v>0</v>
      </c>
      <c r="W381" s="152"/>
      <c r="X381" s="152"/>
      <c r="Y381" s="152"/>
      <c r="Z381" s="152"/>
      <c r="AA381" s="152"/>
      <c r="AB381" s="152"/>
      <c r="AC381" s="347"/>
      <c r="AD381" s="152"/>
      <c r="AE381" s="152"/>
      <c r="AF381" s="152"/>
      <c r="AG381" s="152"/>
      <c r="AH381" s="152"/>
      <c r="AI381" s="152"/>
      <c r="AJ381" s="347"/>
      <c r="AK381" s="152"/>
      <c r="AL381" s="152"/>
      <c r="AM381" s="295"/>
      <c r="AN381" s="228"/>
      <c r="AO381" s="228"/>
      <c r="AP381" s="228"/>
      <c r="AQ381" s="228"/>
      <c r="AR381" s="228"/>
      <c r="AS381" s="348"/>
      <c r="AT381" s="264">
        <f t="shared" si="282"/>
        <v>0</v>
      </c>
      <c r="AU381" s="259"/>
      <c r="AV381" s="265">
        <f t="shared" si="296"/>
        <v>0</v>
      </c>
      <c r="AX381" s="265">
        <f t="shared" si="300"/>
        <v>0</v>
      </c>
      <c r="AZ381" s="492">
        <f t="shared" si="297"/>
        <v>0</v>
      </c>
      <c r="BB381" s="492">
        <f t="shared" si="298"/>
        <v>0</v>
      </c>
      <c r="BD381" s="265">
        <f t="shared" si="301"/>
        <v>0</v>
      </c>
      <c r="BE381" s="105"/>
      <c r="BF381" s="105"/>
      <c r="BG381" s="105"/>
      <c r="BH381" s="105"/>
      <c r="BI381" s="105"/>
      <c r="BJ381" s="105"/>
    </row>
    <row r="382" spans="2:62" ht="20.100000000000001" hidden="1" customHeight="1" outlineLevel="1">
      <c r="B382" s="100"/>
      <c r="C382" s="908"/>
      <c r="D382" s="909"/>
      <c r="E382" s="909"/>
      <c r="F382" s="910"/>
      <c r="G382" s="890"/>
      <c r="H382" s="891"/>
      <c r="I382" s="152"/>
      <c r="J382" s="152"/>
      <c r="K382" s="152"/>
      <c r="L382" s="152"/>
      <c r="M382" s="152"/>
      <c r="N382" s="152"/>
      <c r="O382" s="152"/>
      <c r="P382" s="153"/>
      <c r="Q382" s="153"/>
      <c r="R382" s="156">
        <f t="shared" si="292"/>
        <v>0</v>
      </c>
      <c r="S382" s="156">
        <f t="shared" si="293"/>
        <v>0</v>
      </c>
      <c r="U382" s="157">
        <f t="shared" si="299"/>
        <v>0</v>
      </c>
      <c r="W382" s="152"/>
      <c r="X382" s="152"/>
      <c r="Y382" s="152"/>
      <c r="Z382" s="152"/>
      <c r="AA382" s="152"/>
      <c r="AB382" s="152"/>
      <c r="AC382" s="347"/>
      <c r="AD382" s="152"/>
      <c r="AE382" s="152"/>
      <c r="AF382" s="152"/>
      <c r="AG382" s="152"/>
      <c r="AH382" s="152"/>
      <c r="AI382" s="152"/>
      <c r="AJ382" s="347"/>
      <c r="AK382" s="152"/>
      <c r="AL382" s="152"/>
      <c r="AM382" s="295"/>
      <c r="AN382" s="228"/>
      <c r="AO382" s="228"/>
      <c r="AP382" s="228"/>
      <c r="AQ382" s="228"/>
      <c r="AR382" s="228"/>
      <c r="AS382" s="348"/>
      <c r="AT382" s="264">
        <f t="shared" si="282"/>
        <v>0</v>
      </c>
      <c r="AU382" s="259"/>
      <c r="AV382" s="265">
        <f t="shared" si="296"/>
        <v>0</v>
      </c>
      <c r="AX382" s="265">
        <f t="shared" si="300"/>
        <v>0</v>
      </c>
      <c r="AZ382" s="492">
        <f t="shared" si="297"/>
        <v>0</v>
      </c>
      <c r="BB382" s="492">
        <f t="shared" si="298"/>
        <v>0</v>
      </c>
      <c r="BD382" s="265">
        <f t="shared" si="301"/>
        <v>0</v>
      </c>
      <c r="BE382" s="105"/>
      <c r="BF382" s="105"/>
      <c r="BG382" s="105"/>
      <c r="BH382" s="105"/>
      <c r="BI382" s="105"/>
      <c r="BJ382" s="105"/>
    </row>
    <row r="383" spans="2:62" ht="20.100000000000001" hidden="1" customHeight="1" outlineLevel="1">
      <c r="B383" s="100"/>
      <c r="C383" s="908"/>
      <c r="D383" s="909"/>
      <c r="E383" s="909"/>
      <c r="F383" s="910"/>
      <c r="G383" s="890"/>
      <c r="H383" s="891"/>
      <c r="I383" s="152"/>
      <c r="J383" s="152"/>
      <c r="K383" s="152"/>
      <c r="L383" s="152"/>
      <c r="M383" s="152"/>
      <c r="N383" s="152"/>
      <c r="O383" s="152"/>
      <c r="P383" s="153"/>
      <c r="Q383" s="153"/>
      <c r="R383" s="156">
        <f t="shared" si="292"/>
        <v>0</v>
      </c>
      <c r="S383" s="156">
        <f t="shared" si="293"/>
        <v>0</v>
      </c>
      <c r="U383" s="157">
        <f t="shared" si="299"/>
        <v>0</v>
      </c>
      <c r="W383" s="152"/>
      <c r="X383" s="152"/>
      <c r="Y383" s="152"/>
      <c r="Z383" s="152"/>
      <c r="AA383" s="152"/>
      <c r="AB383" s="152"/>
      <c r="AC383" s="347"/>
      <c r="AD383" s="152"/>
      <c r="AE383" s="152"/>
      <c r="AF383" s="152"/>
      <c r="AG383" s="152"/>
      <c r="AH383" s="152"/>
      <c r="AI383" s="152"/>
      <c r="AJ383" s="347"/>
      <c r="AK383" s="152"/>
      <c r="AL383" s="152"/>
      <c r="AM383" s="295"/>
      <c r="AN383" s="228"/>
      <c r="AO383" s="228"/>
      <c r="AP383" s="228"/>
      <c r="AQ383" s="228"/>
      <c r="AR383" s="228"/>
      <c r="AS383" s="348"/>
      <c r="AT383" s="264">
        <f t="shared" si="282"/>
        <v>0</v>
      </c>
      <c r="AU383" s="259"/>
      <c r="AV383" s="265">
        <f t="shared" si="296"/>
        <v>0</v>
      </c>
      <c r="AX383" s="265">
        <f t="shared" si="300"/>
        <v>0</v>
      </c>
      <c r="AZ383" s="492">
        <f t="shared" si="297"/>
        <v>0</v>
      </c>
      <c r="BB383" s="492">
        <f t="shared" si="298"/>
        <v>0</v>
      </c>
      <c r="BD383" s="265">
        <f t="shared" si="301"/>
        <v>0</v>
      </c>
      <c r="BE383" s="105"/>
      <c r="BF383" s="105"/>
      <c r="BG383" s="105"/>
      <c r="BH383" s="105"/>
      <c r="BI383" s="105"/>
      <c r="BJ383" s="105"/>
    </row>
    <row r="384" spans="2:62" ht="20.100000000000001" hidden="1" customHeight="1" outlineLevel="1">
      <c r="B384" s="100"/>
      <c r="C384" s="908"/>
      <c r="D384" s="909"/>
      <c r="E384" s="909"/>
      <c r="F384" s="910"/>
      <c r="G384" s="890"/>
      <c r="H384" s="891"/>
      <c r="I384" s="152"/>
      <c r="J384" s="152"/>
      <c r="K384" s="152"/>
      <c r="L384" s="152"/>
      <c r="M384" s="152"/>
      <c r="N384" s="152"/>
      <c r="O384" s="152"/>
      <c r="P384" s="153"/>
      <c r="Q384" s="153"/>
      <c r="R384" s="156">
        <f t="shared" si="292"/>
        <v>0</v>
      </c>
      <c r="S384" s="156">
        <f t="shared" si="293"/>
        <v>0</v>
      </c>
      <c r="U384" s="157">
        <f t="shared" si="299"/>
        <v>0</v>
      </c>
      <c r="W384" s="152"/>
      <c r="X384" s="152"/>
      <c r="Y384" s="152"/>
      <c r="Z384" s="152"/>
      <c r="AA384" s="152"/>
      <c r="AB384" s="152"/>
      <c r="AC384" s="347"/>
      <c r="AD384" s="152"/>
      <c r="AE384" s="152"/>
      <c r="AF384" s="152"/>
      <c r="AG384" s="152"/>
      <c r="AH384" s="152"/>
      <c r="AI384" s="152"/>
      <c r="AJ384" s="347"/>
      <c r="AK384" s="152"/>
      <c r="AL384" s="152"/>
      <c r="AM384" s="295"/>
      <c r="AN384" s="228"/>
      <c r="AO384" s="228"/>
      <c r="AP384" s="228"/>
      <c r="AQ384" s="228"/>
      <c r="AR384" s="228"/>
      <c r="AS384" s="348"/>
      <c r="AT384" s="264">
        <f t="shared" si="282"/>
        <v>0</v>
      </c>
      <c r="AU384" s="259"/>
      <c r="AV384" s="265">
        <f t="shared" si="296"/>
        <v>0</v>
      </c>
      <c r="AX384" s="265">
        <f t="shared" si="300"/>
        <v>0</v>
      </c>
      <c r="AZ384" s="492">
        <f t="shared" si="297"/>
        <v>0</v>
      </c>
      <c r="BB384" s="492">
        <f t="shared" si="298"/>
        <v>0</v>
      </c>
      <c r="BD384" s="265">
        <f t="shared" si="301"/>
        <v>0</v>
      </c>
      <c r="BE384" s="105"/>
      <c r="BF384" s="105"/>
      <c r="BG384" s="105"/>
      <c r="BH384" s="105"/>
      <c r="BI384" s="105"/>
      <c r="BJ384" s="105"/>
    </row>
    <row r="385" spans="2:62" ht="9.9499999999999993" hidden="1" customHeight="1" outlineLevel="1">
      <c r="B385" s="101"/>
      <c r="C385" s="208"/>
      <c r="D385" s="208"/>
      <c r="E385" s="208"/>
      <c r="F385" s="208"/>
      <c r="G385" s="237"/>
      <c r="H385" s="207"/>
      <c r="I385" s="257"/>
      <c r="J385" s="257"/>
      <c r="K385" s="257"/>
      <c r="L385" s="257"/>
      <c r="M385" s="257"/>
      <c r="N385" s="257"/>
      <c r="O385" s="257"/>
      <c r="P385" s="256"/>
      <c r="Q385" s="102"/>
      <c r="R385" s="102"/>
      <c r="S385" s="102"/>
      <c r="U385" s="98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Z385" s="493"/>
      <c r="BE385" s="105"/>
      <c r="BF385" s="105"/>
      <c r="BG385" s="105"/>
      <c r="BH385" s="105"/>
      <c r="BI385" s="105"/>
      <c r="BJ385" s="105"/>
    </row>
    <row r="386" spans="2:62" ht="20.100000000000001" customHeight="1" collapsed="1">
      <c r="B386" s="8">
        <f>B369+1</f>
        <v>23</v>
      </c>
      <c r="C386" s="916"/>
      <c r="D386" s="917"/>
      <c r="E386" s="917"/>
      <c r="F386" s="918"/>
      <c r="G386" s="429"/>
      <c r="H386" s="206">
        <v>1</v>
      </c>
      <c r="I386" s="642">
        <f t="shared" ref="I386" si="302">$H386*SUM(I387:I401)</f>
        <v>0</v>
      </c>
      <c r="J386" s="643">
        <f t="shared" ref="J386:O386" si="303">$H386*SUM(J387:J401)</f>
        <v>0</v>
      </c>
      <c r="K386" s="644">
        <f t="shared" si="303"/>
        <v>0</v>
      </c>
      <c r="L386" s="645">
        <f t="shared" si="303"/>
        <v>0</v>
      </c>
      <c r="M386" s="645">
        <f t="shared" si="303"/>
        <v>0</v>
      </c>
      <c r="N386" s="644">
        <f t="shared" si="303"/>
        <v>0</v>
      </c>
      <c r="O386" s="642">
        <f t="shared" si="303"/>
        <v>0</v>
      </c>
      <c r="P386" s="209">
        <f t="shared" ref="P386:Q386" si="304">$H386*SUM(P387:P401)</f>
        <v>0</v>
      </c>
      <c r="Q386" s="210">
        <f t="shared" si="304"/>
        <v>0</v>
      </c>
      <c r="R386" s="136">
        <f t="shared" ref="R386:R401" si="305">P386*(1+Gewinn)*(1+SicherheitAngebot)</f>
        <v>0</v>
      </c>
      <c r="S386" s="137">
        <f t="shared" ref="S386:S401" si="306">Q386*(1+MGKZ)*(1+Gewinn)*(1+SicherheitAngebot)</f>
        <v>0</v>
      </c>
      <c r="U386" s="10">
        <f>I386*$I$7+J386*$J$7+K386*$K$7+L386*$L$7+M386*$M$7+N386*$N$7+O386*$O$7+R386+S386</f>
        <v>0</v>
      </c>
      <c r="W386" s="646">
        <f t="shared" ref="W386:AB386" si="307">$H386*SUM(W387:W401)</f>
        <v>0</v>
      </c>
      <c r="X386" s="647">
        <f t="shared" si="307"/>
        <v>0</v>
      </c>
      <c r="Y386" s="648">
        <f t="shared" si="307"/>
        <v>0</v>
      </c>
      <c r="Z386" s="649">
        <f t="shared" si="307"/>
        <v>0</v>
      </c>
      <c r="AA386" s="648">
        <f t="shared" si="307"/>
        <v>0</v>
      </c>
      <c r="AB386" s="646">
        <f t="shared" si="307"/>
        <v>0</v>
      </c>
      <c r="AC386" s="258"/>
      <c r="AD386" s="646">
        <f t="shared" ref="AD386:AM386" si="308">$H386*SUM(AD387:AD401)</f>
        <v>0</v>
      </c>
      <c r="AE386" s="647">
        <f t="shared" si="308"/>
        <v>0</v>
      </c>
      <c r="AF386" s="648">
        <f t="shared" si="308"/>
        <v>0</v>
      </c>
      <c r="AG386" s="649">
        <f t="shared" si="308"/>
        <v>0</v>
      </c>
      <c r="AH386" s="648">
        <f t="shared" si="308"/>
        <v>0</v>
      </c>
      <c r="AI386" s="646">
        <f t="shared" si="308"/>
        <v>0</v>
      </c>
      <c r="AJ386" s="258"/>
      <c r="AK386" s="653">
        <f t="shared" si="308"/>
        <v>0</v>
      </c>
      <c r="AL386" s="653">
        <f t="shared" si="308"/>
        <v>0</v>
      </c>
      <c r="AM386" s="653">
        <f t="shared" si="308"/>
        <v>0</v>
      </c>
      <c r="AN386" s="227">
        <f>$H386*SUM(AN387:AN401)*(1+Gewinn)*(1+SicherheitAngebot)</f>
        <v>0</v>
      </c>
      <c r="AO386" s="227">
        <f>$H386*SUM(AO387:AO401)*(1+Gewinn)*(1+SicherheitAngebot)</f>
        <v>0</v>
      </c>
      <c r="AP386" s="227">
        <f>$H386*SUM(AP387:AP401)*(1+Gewinn)*(1+SicherheitAngebot)</f>
        <v>0</v>
      </c>
      <c r="AQ386" s="227">
        <f>$H386*SUM(AQ387:AQ401)*(1+Gewinn)*(1+SicherheitAngebot)</f>
        <v>0</v>
      </c>
      <c r="AR386" s="227">
        <f>$H386*SUM(AR387:AR401)*(1+Gewinn)*(1+SicherheitAngebot)</f>
        <v>0</v>
      </c>
      <c r="AS386" s="262"/>
      <c r="AT386" s="263">
        <f t="shared" ref="AT386:AT449" si="309">((W386+AD386)*$W$7+(X386+AE386)*$X$7+(Y386+Z386+AF386+AG386)*$Z$7+(AA386+AH386)*$AA$7+(AB386+AI386)*$AB$7)*Zuschläge_IBN</f>
        <v>0</v>
      </c>
      <c r="AU386" s="259"/>
      <c r="AV386" s="491">
        <f>AK386*$AK$7+AL386*$AL$7+AM386*$AM$7+SUM(AN386:AR386)+AT386/Zuschläge_IBN+AT386</f>
        <v>0</v>
      </c>
      <c r="AX386" s="685">
        <f>U386+AV386</f>
        <v>0</v>
      </c>
      <c r="AZ386" s="490">
        <f>IF(H386&gt;0,U386/(1+SicherheitAngebot)*(1+Sicherheit),0)</f>
        <v>0</v>
      </c>
      <c r="BB386" s="490">
        <f>IF(H386&gt;0,AV386/(1+SicherheitAngebot)*(1+Sicherheit),0)</f>
        <v>0</v>
      </c>
      <c r="BD386" s="490">
        <f>AZ386+BB386</f>
        <v>0</v>
      </c>
      <c r="BE386" s="105"/>
      <c r="BF386" s="105"/>
      <c r="BG386" s="105"/>
      <c r="BH386" s="105"/>
      <c r="BI386" s="105"/>
      <c r="BJ386" s="105"/>
    </row>
    <row r="387" spans="2:62" ht="20.100000000000001" hidden="1" customHeight="1" outlineLevel="1">
      <c r="B387" s="99"/>
      <c r="C387" s="908"/>
      <c r="D387" s="909"/>
      <c r="E387" s="909"/>
      <c r="F387" s="910"/>
      <c r="G387" s="890"/>
      <c r="H387" s="901"/>
      <c r="I387" s="152"/>
      <c r="J387" s="152"/>
      <c r="K387" s="152"/>
      <c r="L387" s="152"/>
      <c r="M387" s="152"/>
      <c r="N387" s="152"/>
      <c r="O387" s="152"/>
      <c r="P387" s="153"/>
      <c r="Q387" s="153"/>
      <c r="R387" s="156">
        <f t="shared" si="305"/>
        <v>0</v>
      </c>
      <c r="S387" s="156">
        <f t="shared" si="306"/>
        <v>0</v>
      </c>
      <c r="U387" s="157">
        <f>I387*$I$7+J387*$J$7+K387*$K$7+L387*$L$7+M387*$M$7+N387*$N$7+O387*$O$7+R387+S387</f>
        <v>0</v>
      </c>
      <c r="W387" s="152"/>
      <c r="X387" s="152"/>
      <c r="Y387" s="152"/>
      <c r="Z387" s="152"/>
      <c r="AA387" s="152"/>
      <c r="AB387" s="152"/>
      <c r="AC387" s="347"/>
      <c r="AD387" s="152"/>
      <c r="AE387" s="152"/>
      <c r="AF387" s="152"/>
      <c r="AG387" s="152"/>
      <c r="AH387" s="152"/>
      <c r="AI387" s="152"/>
      <c r="AJ387" s="347"/>
      <c r="AK387" s="152"/>
      <c r="AL387" s="152"/>
      <c r="AM387" s="295"/>
      <c r="AN387" s="228"/>
      <c r="AO387" s="228"/>
      <c r="AP387" s="228"/>
      <c r="AQ387" s="228"/>
      <c r="AR387" s="228"/>
      <c r="AS387" s="348"/>
      <c r="AT387" s="264">
        <f t="shared" si="309"/>
        <v>0</v>
      </c>
      <c r="AU387" s="259"/>
      <c r="AV387" s="265">
        <f t="shared" ref="AV387:AV401" si="310">AK387*$AK$7+AL387*$AL$7+AM387*$AM$7+SUM(AN387:AR387)*(1+Gewinn)*(1+SicherheitAngebot)+AT387/Zuschläge_IBN+AT387</f>
        <v>0</v>
      </c>
      <c r="AX387" s="265">
        <f>U387+AV387</f>
        <v>0</v>
      </c>
      <c r="AZ387" s="492">
        <f t="shared" ref="AZ387:AZ401" si="311">U387/(1+SicherheitAngebot)*(1+Sicherheit)</f>
        <v>0</v>
      </c>
      <c r="BB387" s="492">
        <f t="shared" ref="BB387:BB401" si="312">AV387/(1+SicherheitAngebot)*(1+Sicherheit)</f>
        <v>0</v>
      </c>
      <c r="BD387" s="265">
        <f>AZ387+BB387</f>
        <v>0</v>
      </c>
      <c r="BE387" s="105"/>
      <c r="BF387" s="105"/>
      <c r="BG387" s="105"/>
      <c r="BH387" s="105"/>
      <c r="BI387" s="105"/>
      <c r="BJ387" s="105"/>
    </row>
    <row r="388" spans="2:62" ht="20.100000000000001" hidden="1" customHeight="1" outlineLevel="1">
      <c r="B388" s="100"/>
      <c r="C388" s="908"/>
      <c r="D388" s="909"/>
      <c r="E388" s="909"/>
      <c r="F388" s="910"/>
      <c r="G388" s="890"/>
      <c r="H388" s="891"/>
      <c r="I388" s="152"/>
      <c r="J388" s="152"/>
      <c r="K388" s="152"/>
      <c r="L388" s="152"/>
      <c r="M388" s="152"/>
      <c r="N388" s="152"/>
      <c r="O388" s="152"/>
      <c r="P388" s="153"/>
      <c r="Q388" s="153"/>
      <c r="R388" s="156">
        <f t="shared" si="305"/>
        <v>0</v>
      </c>
      <c r="S388" s="156">
        <f t="shared" si="306"/>
        <v>0</v>
      </c>
      <c r="U388" s="157">
        <f t="shared" ref="U388:U401" si="313">I388*$I$7+J388*$J$7+K388*$K$7+L388*$L$7+M388*$M$7+N388*$N$7+O388*$O$7+R388+S388</f>
        <v>0</v>
      </c>
      <c r="W388" s="152"/>
      <c r="X388" s="152"/>
      <c r="Y388" s="152"/>
      <c r="Z388" s="152"/>
      <c r="AA388" s="152"/>
      <c r="AB388" s="152"/>
      <c r="AC388" s="347"/>
      <c r="AD388" s="152"/>
      <c r="AE388" s="152"/>
      <c r="AF388" s="152"/>
      <c r="AG388" s="152"/>
      <c r="AH388" s="152"/>
      <c r="AI388" s="152"/>
      <c r="AJ388" s="347"/>
      <c r="AK388" s="152"/>
      <c r="AL388" s="152"/>
      <c r="AM388" s="295"/>
      <c r="AN388" s="228"/>
      <c r="AO388" s="228"/>
      <c r="AP388" s="228"/>
      <c r="AQ388" s="228"/>
      <c r="AR388" s="228"/>
      <c r="AS388" s="348"/>
      <c r="AT388" s="264">
        <f t="shared" si="309"/>
        <v>0</v>
      </c>
      <c r="AU388" s="259"/>
      <c r="AV388" s="265">
        <f t="shared" si="310"/>
        <v>0</v>
      </c>
      <c r="AX388" s="265">
        <f t="shared" ref="AX388:AX401" si="314">U388+AV388</f>
        <v>0</v>
      </c>
      <c r="AZ388" s="492">
        <f t="shared" si="311"/>
        <v>0</v>
      </c>
      <c r="BB388" s="492">
        <f t="shared" si="312"/>
        <v>0</v>
      </c>
      <c r="BD388" s="265">
        <f t="shared" ref="BD388:BD401" si="315">AZ388+BB388</f>
        <v>0</v>
      </c>
      <c r="BE388" s="105"/>
      <c r="BF388" s="105"/>
      <c r="BG388" s="105"/>
      <c r="BH388" s="105"/>
      <c r="BI388" s="105"/>
      <c r="BJ388" s="105"/>
    </row>
    <row r="389" spans="2:62" ht="20.100000000000001" hidden="1" customHeight="1" outlineLevel="1">
      <c r="B389" s="100"/>
      <c r="C389" s="908"/>
      <c r="D389" s="909"/>
      <c r="E389" s="909"/>
      <c r="F389" s="910"/>
      <c r="G389" s="890"/>
      <c r="H389" s="891"/>
      <c r="I389" s="152"/>
      <c r="J389" s="152"/>
      <c r="K389" s="152"/>
      <c r="L389" s="152"/>
      <c r="M389" s="152"/>
      <c r="N389" s="152"/>
      <c r="O389" s="152"/>
      <c r="P389" s="153"/>
      <c r="Q389" s="153"/>
      <c r="R389" s="156">
        <f t="shared" si="305"/>
        <v>0</v>
      </c>
      <c r="S389" s="156">
        <f t="shared" si="306"/>
        <v>0</v>
      </c>
      <c r="U389" s="157">
        <f t="shared" si="313"/>
        <v>0</v>
      </c>
      <c r="W389" s="152"/>
      <c r="X389" s="152"/>
      <c r="Y389" s="152"/>
      <c r="Z389" s="152"/>
      <c r="AA389" s="152"/>
      <c r="AB389" s="152"/>
      <c r="AC389" s="347"/>
      <c r="AD389" s="152"/>
      <c r="AE389" s="152"/>
      <c r="AF389" s="152"/>
      <c r="AG389" s="152"/>
      <c r="AH389" s="152"/>
      <c r="AI389" s="152"/>
      <c r="AJ389" s="347"/>
      <c r="AK389" s="152"/>
      <c r="AL389" s="152"/>
      <c r="AM389" s="295"/>
      <c r="AN389" s="228"/>
      <c r="AO389" s="228"/>
      <c r="AP389" s="228"/>
      <c r="AQ389" s="228"/>
      <c r="AR389" s="228"/>
      <c r="AS389" s="348"/>
      <c r="AT389" s="264">
        <f t="shared" si="309"/>
        <v>0</v>
      </c>
      <c r="AU389" s="259"/>
      <c r="AV389" s="265">
        <f t="shared" si="310"/>
        <v>0</v>
      </c>
      <c r="AX389" s="265">
        <f t="shared" si="314"/>
        <v>0</v>
      </c>
      <c r="AZ389" s="492">
        <f t="shared" si="311"/>
        <v>0</v>
      </c>
      <c r="BB389" s="492">
        <f t="shared" si="312"/>
        <v>0</v>
      </c>
      <c r="BD389" s="265">
        <f t="shared" si="315"/>
        <v>0</v>
      </c>
      <c r="BE389" s="105"/>
      <c r="BF389" s="105"/>
      <c r="BG389" s="105"/>
      <c r="BH389" s="105"/>
      <c r="BI389" s="105"/>
      <c r="BJ389" s="105"/>
    </row>
    <row r="390" spans="2:62" ht="20.100000000000001" hidden="1" customHeight="1" outlineLevel="1">
      <c r="B390" s="100"/>
      <c r="C390" s="908"/>
      <c r="D390" s="909"/>
      <c r="E390" s="909"/>
      <c r="F390" s="910"/>
      <c r="G390" s="890"/>
      <c r="H390" s="891"/>
      <c r="I390" s="152"/>
      <c r="J390" s="152"/>
      <c r="K390" s="152"/>
      <c r="L390" s="152"/>
      <c r="M390" s="152"/>
      <c r="N390" s="152"/>
      <c r="O390" s="152"/>
      <c r="P390" s="153"/>
      <c r="Q390" s="153"/>
      <c r="R390" s="156">
        <f t="shared" si="305"/>
        <v>0</v>
      </c>
      <c r="S390" s="156">
        <f t="shared" si="306"/>
        <v>0</v>
      </c>
      <c r="U390" s="157">
        <f t="shared" si="313"/>
        <v>0</v>
      </c>
      <c r="W390" s="152"/>
      <c r="X390" s="152"/>
      <c r="Y390" s="152"/>
      <c r="Z390" s="152"/>
      <c r="AA390" s="152"/>
      <c r="AB390" s="152"/>
      <c r="AC390" s="347"/>
      <c r="AD390" s="152"/>
      <c r="AE390" s="152"/>
      <c r="AF390" s="152"/>
      <c r="AG390" s="152"/>
      <c r="AH390" s="152"/>
      <c r="AI390" s="152"/>
      <c r="AJ390" s="347"/>
      <c r="AK390" s="152"/>
      <c r="AL390" s="152"/>
      <c r="AM390" s="295"/>
      <c r="AN390" s="228"/>
      <c r="AO390" s="228"/>
      <c r="AP390" s="228"/>
      <c r="AQ390" s="228"/>
      <c r="AR390" s="228"/>
      <c r="AS390" s="348"/>
      <c r="AT390" s="264">
        <f t="shared" si="309"/>
        <v>0</v>
      </c>
      <c r="AU390" s="259"/>
      <c r="AV390" s="265">
        <f t="shared" si="310"/>
        <v>0</v>
      </c>
      <c r="AX390" s="265">
        <f t="shared" si="314"/>
        <v>0</v>
      </c>
      <c r="AZ390" s="492">
        <f t="shared" si="311"/>
        <v>0</v>
      </c>
      <c r="BB390" s="492">
        <f t="shared" si="312"/>
        <v>0</v>
      </c>
      <c r="BD390" s="265">
        <f t="shared" si="315"/>
        <v>0</v>
      </c>
      <c r="BE390" s="105"/>
      <c r="BF390" s="105"/>
      <c r="BG390" s="105"/>
      <c r="BH390" s="105"/>
      <c r="BI390" s="105"/>
      <c r="BJ390" s="105"/>
    </row>
    <row r="391" spans="2:62" ht="20.100000000000001" hidden="1" customHeight="1" outlineLevel="1">
      <c r="B391" s="100"/>
      <c r="C391" s="908"/>
      <c r="D391" s="909"/>
      <c r="E391" s="909"/>
      <c r="F391" s="910"/>
      <c r="G391" s="890"/>
      <c r="H391" s="891"/>
      <c r="I391" s="152"/>
      <c r="J391" s="152"/>
      <c r="K391" s="152"/>
      <c r="L391" s="152"/>
      <c r="M391" s="152"/>
      <c r="N391" s="152"/>
      <c r="O391" s="152"/>
      <c r="P391" s="153"/>
      <c r="Q391" s="153"/>
      <c r="R391" s="156">
        <f t="shared" si="305"/>
        <v>0</v>
      </c>
      <c r="S391" s="156">
        <f t="shared" si="306"/>
        <v>0</v>
      </c>
      <c r="U391" s="157">
        <f t="shared" si="313"/>
        <v>0</v>
      </c>
      <c r="W391" s="152"/>
      <c r="X391" s="152"/>
      <c r="Y391" s="152"/>
      <c r="Z391" s="152"/>
      <c r="AA391" s="152"/>
      <c r="AB391" s="152"/>
      <c r="AC391" s="347"/>
      <c r="AD391" s="152"/>
      <c r="AE391" s="152"/>
      <c r="AF391" s="152"/>
      <c r="AG391" s="152"/>
      <c r="AH391" s="152"/>
      <c r="AI391" s="152"/>
      <c r="AJ391" s="347"/>
      <c r="AK391" s="152"/>
      <c r="AL391" s="152"/>
      <c r="AM391" s="295"/>
      <c r="AN391" s="228"/>
      <c r="AO391" s="228"/>
      <c r="AP391" s="228"/>
      <c r="AQ391" s="228"/>
      <c r="AR391" s="228"/>
      <c r="AS391" s="348"/>
      <c r="AT391" s="264">
        <f t="shared" si="309"/>
        <v>0</v>
      </c>
      <c r="AU391" s="259"/>
      <c r="AV391" s="265">
        <f t="shared" si="310"/>
        <v>0</v>
      </c>
      <c r="AX391" s="265">
        <f t="shared" si="314"/>
        <v>0</v>
      </c>
      <c r="AZ391" s="492">
        <f t="shared" si="311"/>
        <v>0</v>
      </c>
      <c r="BB391" s="492">
        <f t="shared" si="312"/>
        <v>0</v>
      </c>
      <c r="BD391" s="265">
        <f t="shared" si="315"/>
        <v>0</v>
      </c>
      <c r="BE391" s="105"/>
      <c r="BF391" s="105"/>
      <c r="BG391" s="105"/>
      <c r="BH391" s="105"/>
      <c r="BI391" s="105"/>
      <c r="BJ391" s="105"/>
    </row>
    <row r="392" spans="2:62" ht="20.100000000000001" hidden="1" customHeight="1" outlineLevel="1">
      <c r="B392" s="100"/>
      <c r="C392" s="908"/>
      <c r="D392" s="909"/>
      <c r="E392" s="909"/>
      <c r="F392" s="910"/>
      <c r="G392" s="890"/>
      <c r="H392" s="891"/>
      <c r="I392" s="152"/>
      <c r="J392" s="152"/>
      <c r="K392" s="152"/>
      <c r="L392" s="152"/>
      <c r="M392" s="152"/>
      <c r="N392" s="152"/>
      <c r="O392" s="152"/>
      <c r="P392" s="153"/>
      <c r="Q392" s="153"/>
      <c r="R392" s="156">
        <f t="shared" si="305"/>
        <v>0</v>
      </c>
      <c r="S392" s="156">
        <f t="shared" si="306"/>
        <v>0</v>
      </c>
      <c r="U392" s="157">
        <f t="shared" si="313"/>
        <v>0</v>
      </c>
      <c r="W392" s="152"/>
      <c r="X392" s="152"/>
      <c r="Y392" s="152"/>
      <c r="Z392" s="152"/>
      <c r="AA392" s="152"/>
      <c r="AB392" s="152"/>
      <c r="AC392" s="347"/>
      <c r="AD392" s="152"/>
      <c r="AE392" s="152"/>
      <c r="AF392" s="152"/>
      <c r="AG392" s="152"/>
      <c r="AH392" s="152"/>
      <c r="AI392" s="152"/>
      <c r="AJ392" s="347"/>
      <c r="AK392" s="152"/>
      <c r="AL392" s="152"/>
      <c r="AM392" s="295"/>
      <c r="AN392" s="228"/>
      <c r="AO392" s="228"/>
      <c r="AP392" s="228"/>
      <c r="AQ392" s="228"/>
      <c r="AR392" s="228"/>
      <c r="AS392" s="348"/>
      <c r="AT392" s="264">
        <f t="shared" si="309"/>
        <v>0</v>
      </c>
      <c r="AU392" s="259"/>
      <c r="AV392" s="265">
        <f t="shared" si="310"/>
        <v>0</v>
      </c>
      <c r="AX392" s="265">
        <f t="shared" si="314"/>
        <v>0</v>
      </c>
      <c r="AZ392" s="492">
        <f t="shared" si="311"/>
        <v>0</v>
      </c>
      <c r="BB392" s="492">
        <f t="shared" si="312"/>
        <v>0</v>
      </c>
      <c r="BD392" s="265">
        <f t="shared" si="315"/>
        <v>0</v>
      </c>
      <c r="BE392" s="105"/>
      <c r="BF392" s="105"/>
      <c r="BG392" s="105"/>
      <c r="BH392" s="105"/>
      <c r="BI392" s="105"/>
      <c r="BJ392" s="105"/>
    </row>
    <row r="393" spans="2:62" ht="20.100000000000001" hidden="1" customHeight="1" outlineLevel="1">
      <c r="B393" s="100"/>
      <c r="C393" s="908"/>
      <c r="D393" s="909"/>
      <c r="E393" s="909"/>
      <c r="F393" s="910"/>
      <c r="G393" s="890"/>
      <c r="H393" s="891"/>
      <c r="I393" s="152"/>
      <c r="J393" s="152"/>
      <c r="K393" s="152"/>
      <c r="L393" s="152"/>
      <c r="M393" s="152"/>
      <c r="N393" s="152"/>
      <c r="O393" s="152"/>
      <c r="P393" s="153"/>
      <c r="Q393" s="153"/>
      <c r="R393" s="156">
        <f t="shared" si="305"/>
        <v>0</v>
      </c>
      <c r="S393" s="156">
        <f t="shared" si="306"/>
        <v>0</v>
      </c>
      <c r="U393" s="157">
        <f t="shared" si="313"/>
        <v>0</v>
      </c>
      <c r="W393" s="152"/>
      <c r="X393" s="152"/>
      <c r="Y393" s="152"/>
      <c r="Z393" s="152"/>
      <c r="AA393" s="152"/>
      <c r="AB393" s="152"/>
      <c r="AC393" s="347"/>
      <c r="AD393" s="152"/>
      <c r="AE393" s="152"/>
      <c r="AF393" s="152"/>
      <c r="AG393" s="152"/>
      <c r="AH393" s="152"/>
      <c r="AI393" s="152"/>
      <c r="AJ393" s="347"/>
      <c r="AK393" s="152"/>
      <c r="AL393" s="152"/>
      <c r="AM393" s="295"/>
      <c r="AN393" s="228"/>
      <c r="AO393" s="228"/>
      <c r="AP393" s="228"/>
      <c r="AQ393" s="228"/>
      <c r="AR393" s="228"/>
      <c r="AS393" s="348"/>
      <c r="AT393" s="264">
        <f t="shared" si="309"/>
        <v>0</v>
      </c>
      <c r="AU393" s="259"/>
      <c r="AV393" s="265">
        <f t="shared" si="310"/>
        <v>0</v>
      </c>
      <c r="AX393" s="265">
        <f t="shared" si="314"/>
        <v>0</v>
      </c>
      <c r="AZ393" s="492">
        <f t="shared" si="311"/>
        <v>0</v>
      </c>
      <c r="BB393" s="492">
        <f t="shared" si="312"/>
        <v>0</v>
      </c>
      <c r="BD393" s="265">
        <f t="shared" si="315"/>
        <v>0</v>
      </c>
      <c r="BE393" s="105"/>
      <c r="BF393" s="105"/>
      <c r="BG393" s="105"/>
      <c r="BH393" s="105"/>
      <c r="BI393" s="105"/>
      <c r="BJ393" s="105"/>
    </row>
    <row r="394" spans="2:62" ht="20.100000000000001" hidden="1" customHeight="1" outlineLevel="1">
      <c r="B394" s="100"/>
      <c r="C394" s="908"/>
      <c r="D394" s="909"/>
      <c r="E394" s="909"/>
      <c r="F394" s="910"/>
      <c r="G394" s="890"/>
      <c r="H394" s="891"/>
      <c r="I394" s="152"/>
      <c r="J394" s="152"/>
      <c r="K394" s="152"/>
      <c r="L394" s="152"/>
      <c r="M394" s="152"/>
      <c r="N394" s="152"/>
      <c r="O394" s="152"/>
      <c r="P394" s="153"/>
      <c r="Q394" s="153"/>
      <c r="R394" s="156">
        <f t="shared" si="305"/>
        <v>0</v>
      </c>
      <c r="S394" s="156">
        <f t="shared" si="306"/>
        <v>0</v>
      </c>
      <c r="U394" s="157">
        <f t="shared" si="313"/>
        <v>0</v>
      </c>
      <c r="W394" s="152"/>
      <c r="X394" s="152"/>
      <c r="Y394" s="152"/>
      <c r="Z394" s="152"/>
      <c r="AA394" s="152"/>
      <c r="AB394" s="152"/>
      <c r="AC394" s="347"/>
      <c r="AD394" s="152"/>
      <c r="AE394" s="152"/>
      <c r="AF394" s="152"/>
      <c r="AG394" s="152"/>
      <c r="AH394" s="152"/>
      <c r="AI394" s="152"/>
      <c r="AJ394" s="347"/>
      <c r="AK394" s="152"/>
      <c r="AL394" s="152"/>
      <c r="AM394" s="295"/>
      <c r="AN394" s="228"/>
      <c r="AO394" s="228"/>
      <c r="AP394" s="228"/>
      <c r="AQ394" s="228"/>
      <c r="AR394" s="228"/>
      <c r="AS394" s="348"/>
      <c r="AT394" s="264">
        <f t="shared" si="309"/>
        <v>0</v>
      </c>
      <c r="AU394" s="259"/>
      <c r="AV394" s="265">
        <f t="shared" si="310"/>
        <v>0</v>
      </c>
      <c r="AX394" s="265">
        <f t="shared" si="314"/>
        <v>0</v>
      </c>
      <c r="AZ394" s="492">
        <f t="shared" si="311"/>
        <v>0</v>
      </c>
      <c r="BB394" s="492">
        <f t="shared" si="312"/>
        <v>0</v>
      </c>
      <c r="BD394" s="265">
        <f t="shared" si="315"/>
        <v>0</v>
      </c>
      <c r="BE394" s="105"/>
      <c r="BF394" s="105"/>
      <c r="BG394" s="105"/>
      <c r="BH394" s="105"/>
      <c r="BI394" s="105"/>
      <c r="BJ394" s="105"/>
    </row>
    <row r="395" spans="2:62" ht="20.100000000000001" hidden="1" customHeight="1" outlineLevel="1">
      <c r="B395" s="100"/>
      <c r="C395" s="908"/>
      <c r="D395" s="909"/>
      <c r="E395" s="909"/>
      <c r="F395" s="910"/>
      <c r="G395" s="890"/>
      <c r="H395" s="891"/>
      <c r="I395" s="152"/>
      <c r="J395" s="152"/>
      <c r="K395" s="152"/>
      <c r="L395" s="152"/>
      <c r="M395" s="152"/>
      <c r="N395" s="152"/>
      <c r="O395" s="152"/>
      <c r="P395" s="153"/>
      <c r="Q395" s="153"/>
      <c r="R395" s="156">
        <f t="shared" si="305"/>
        <v>0</v>
      </c>
      <c r="S395" s="156">
        <f t="shared" si="306"/>
        <v>0</v>
      </c>
      <c r="U395" s="157">
        <f t="shared" si="313"/>
        <v>0</v>
      </c>
      <c r="W395" s="152"/>
      <c r="X395" s="152"/>
      <c r="Y395" s="152"/>
      <c r="Z395" s="152"/>
      <c r="AA395" s="152"/>
      <c r="AB395" s="152"/>
      <c r="AC395" s="347"/>
      <c r="AD395" s="152"/>
      <c r="AE395" s="152"/>
      <c r="AF395" s="152"/>
      <c r="AG395" s="152"/>
      <c r="AH395" s="152"/>
      <c r="AI395" s="152"/>
      <c r="AJ395" s="347"/>
      <c r="AK395" s="152"/>
      <c r="AL395" s="152"/>
      <c r="AM395" s="295"/>
      <c r="AN395" s="228"/>
      <c r="AO395" s="228"/>
      <c r="AP395" s="228"/>
      <c r="AQ395" s="228"/>
      <c r="AR395" s="228"/>
      <c r="AS395" s="348"/>
      <c r="AT395" s="264">
        <f t="shared" si="309"/>
        <v>0</v>
      </c>
      <c r="AU395" s="259"/>
      <c r="AV395" s="265">
        <f t="shared" si="310"/>
        <v>0</v>
      </c>
      <c r="AX395" s="265">
        <f t="shared" si="314"/>
        <v>0</v>
      </c>
      <c r="AZ395" s="492">
        <f t="shared" si="311"/>
        <v>0</v>
      </c>
      <c r="BB395" s="492">
        <f t="shared" si="312"/>
        <v>0</v>
      </c>
      <c r="BD395" s="265">
        <f t="shared" si="315"/>
        <v>0</v>
      </c>
      <c r="BE395" s="105"/>
      <c r="BF395" s="105"/>
      <c r="BG395" s="105"/>
      <c r="BH395" s="105"/>
      <c r="BI395" s="105"/>
      <c r="BJ395" s="105"/>
    </row>
    <row r="396" spans="2:62" ht="20.100000000000001" hidden="1" customHeight="1" outlineLevel="1">
      <c r="B396" s="100"/>
      <c r="C396" s="908"/>
      <c r="D396" s="909"/>
      <c r="E396" s="909"/>
      <c r="F396" s="910"/>
      <c r="G396" s="890"/>
      <c r="H396" s="891"/>
      <c r="I396" s="152"/>
      <c r="J396" s="152"/>
      <c r="K396" s="152"/>
      <c r="L396" s="152"/>
      <c r="M396" s="152"/>
      <c r="N396" s="152"/>
      <c r="O396" s="152"/>
      <c r="P396" s="153"/>
      <c r="Q396" s="153"/>
      <c r="R396" s="156">
        <f t="shared" si="305"/>
        <v>0</v>
      </c>
      <c r="S396" s="156">
        <f t="shared" si="306"/>
        <v>0</v>
      </c>
      <c r="U396" s="157">
        <f t="shared" si="313"/>
        <v>0</v>
      </c>
      <c r="W396" s="152"/>
      <c r="X396" s="152"/>
      <c r="Y396" s="152"/>
      <c r="Z396" s="152"/>
      <c r="AA396" s="152"/>
      <c r="AB396" s="152"/>
      <c r="AC396" s="347"/>
      <c r="AD396" s="152"/>
      <c r="AE396" s="152"/>
      <c r="AF396" s="152"/>
      <c r="AG396" s="152"/>
      <c r="AH396" s="152"/>
      <c r="AI396" s="152"/>
      <c r="AJ396" s="347"/>
      <c r="AK396" s="152"/>
      <c r="AL396" s="152"/>
      <c r="AM396" s="295"/>
      <c r="AN396" s="228"/>
      <c r="AO396" s="228"/>
      <c r="AP396" s="228"/>
      <c r="AQ396" s="228"/>
      <c r="AR396" s="228"/>
      <c r="AS396" s="348"/>
      <c r="AT396" s="264">
        <f t="shared" si="309"/>
        <v>0</v>
      </c>
      <c r="AU396" s="259"/>
      <c r="AV396" s="265">
        <f t="shared" si="310"/>
        <v>0</v>
      </c>
      <c r="AX396" s="265">
        <f t="shared" si="314"/>
        <v>0</v>
      </c>
      <c r="AZ396" s="492">
        <f t="shared" si="311"/>
        <v>0</v>
      </c>
      <c r="BB396" s="492">
        <f t="shared" si="312"/>
        <v>0</v>
      </c>
      <c r="BD396" s="265">
        <f t="shared" si="315"/>
        <v>0</v>
      </c>
      <c r="BE396" s="105"/>
      <c r="BF396" s="105"/>
      <c r="BG396" s="105"/>
      <c r="BH396" s="105"/>
      <c r="BI396" s="105"/>
      <c r="BJ396" s="105"/>
    </row>
    <row r="397" spans="2:62" ht="20.100000000000001" hidden="1" customHeight="1" outlineLevel="1">
      <c r="B397" s="100"/>
      <c r="C397" s="908"/>
      <c r="D397" s="909"/>
      <c r="E397" s="909"/>
      <c r="F397" s="910"/>
      <c r="G397" s="890"/>
      <c r="H397" s="891"/>
      <c r="I397" s="152"/>
      <c r="J397" s="152"/>
      <c r="K397" s="152"/>
      <c r="L397" s="152"/>
      <c r="M397" s="152"/>
      <c r="N397" s="152"/>
      <c r="O397" s="152"/>
      <c r="P397" s="153"/>
      <c r="Q397" s="153"/>
      <c r="R397" s="156">
        <f t="shared" si="305"/>
        <v>0</v>
      </c>
      <c r="S397" s="156">
        <f t="shared" si="306"/>
        <v>0</v>
      </c>
      <c r="U397" s="157">
        <f t="shared" si="313"/>
        <v>0</v>
      </c>
      <c r="W397" s="152"/>
      <c r="X397" s="152"/>
      <c r="Y397" s="152"/>
      <c r="Z397" s="152"/>
      <c r="AA397" s="152"/>
      <c r="AB397" s="152"/>
      <c r="AC397" s="347"/>
      <c r="AD397" s="152"/>
      <c r="AE397" s="152"/>
      <c r="AF397" s="152"/>
      <c r="AG397" s="152"/>
      <c r="AH397" s="152"/>
      <c r="AI397" s="152"/>
      <c r="AJ397" s="347"/>
      <c r="AK397" s="152"/>
      <c r="AL397" s="152"/>
      <c r="AM397" s="295"/>
      <c r="AN397" s="228"/>
      <c r="AO397" s="228"/>
      <c r="AP397" s="228"/>
      <c r="AQ397" s="228"/>
      <c r="AR397" s="228"/>
      <c r="AS397" s="348"/>
      <c r="AT397" s="264">
        <f t="shared" si="309"/>
        <v>0</v>
      </c>
      <c r="AU397" s="259"/>
      <c r="AV397" s="265">
        <f t="shared" si="310"/>
        <v>0</v>
      </c>
      <c r="AX397" s="265">
        <f t="shared" si="314"/>
        <v>0</v>
      </c>
      <c r="AZ397" s="492">
        <f t="shared" si="311"/>
        <v>0</v>
      </c>
      <c r="BB397" s="492">
        <f t="shared" si="312"/>
        <v>0</v>
      </c>
      <c r="BD397" s="265">
        <f t="shared" si="315"/>
        <v>0</v>
      </c>
      <c r="BE397" s="105"/>
      <c r="BF397" s="105"/>
      <c r="BG397" s="105"/>
      <c r="BH397" s="105"/>
      <c r="BI397" s="105"/>
      <c r="BJ397" s="105"/>
    </row>
    <row r="398" spans="2:62" ht="20.100000000000001" hidden="1" customHeight="1" outlineLevel="1">
      <c r="B398" s="100"/>
      <c r="C398" s="908"/>
      <c r="D398" s="909"/>
      <c r="E398" s="909"/>
      <c r="F398" s="910"/>
      <c r="G398" s="890"/>
      <c r="H398" s="891"/>
      <c r="I398" s="152"/>
      <c r="J398" s="152"/>
      <c r="K398" s="152"/>
      <c r="L398" s="152"/>
      <c r="M398" s="152"/>
      <c r="N398" s="152"/>
      <c r="O398" s="152"/>
      <c r="P398" s="153"/>
      <c r="Q398" s="153"/>
      <c r="R398" s="156">
        <f t="shared" si="305"/>
        <v>0</v>
      </c>
      <c r="S398" s="156">
        <f t="shared" si="306"/>
        <v>0</v>
      </c>
      <c r="U398" s="157">
        <f t="shared" si="313"/>
        <v>0</v>
      </c>
      <c r="W398" s="152"/>
      <c r="X398" s="152"/>
      <c r="Y398" s="152"/>
      <c r="Z398" s="152"/>
      <c r="AA398" s="152"/>
      <c r="AB398" s="152"/>
      <c r="AC398" s="347"/>
      <c r="AD398" s="152"/>
      <c r="AE398" s="152"/>
      <c r="AF398" s="152"/>
      <c r="AG398" s="152"/>
      <c r="AH398" s="152"/>
      <c r="AI398" s="152"/>
      <c r="AJ398" s="347"/>
      <c r="AK398" s="152"/>
      <c r="AL398" s="152"/>
      <c r="AM398" s="295"/>
      <c r="AN398" s="228"/>
      <c r="AO398" s="228"/>
      <c r="AP398" s="228"/>
      <c r="AQ398" s="228"/>
      <c r="AR398" s="228"/>
      <c r="AS398" s="348"/>
      <c r="AT398" s="264">
        <f t="shared" si="309"/>
        <v>0</v>
      </c>
      <c r="AU398" s="259"/>
      <c r="AV398" s="265">
        <f t="shared" si="310"/>
        <v>0</v>
      </c>
      <c r="AX398" s="265">
        <f t="shared" si="314"/>
        <v>0</v>
      </c>
      <c r="AZ398" s="492">
        <f t="shared" si="311"/>
        <v>0</v>
      </c>
      <c r="BB398" s="492">
        <f t="shared" si="312"/>
        <v>0</v>
      </c>
      <c r="BD398" s="265">
        <f t="shared" si="315"/>
        <v>0</v>
      </c>
      <c r="BE398" s="105"/>
      <c r="BF398" s="105"/>
      <c r="BG398" s="105"/>
      <c r="BH398" s="105"/>
      <c r="BI398" s="105"/>
      <c r="BJ398" s="105"/>
    </row>
    <row r="399" spans="2:62" ht="20.100000000000001" hidden="1" customHeight="1" outlineLevel="1">
      <c r="B399" s="100"/>
      <c r="C399" s="908"/>
      <c r="D399" s="909"/>
      <c r="E399" s="909"/>
      <c r="F399" s="910"/>
      <c r="G399" s="890"/>
      <c r="H399" s="891"/>
      <c r="I399" s="152"/>
      <c r="J399" s="152"/>
      <c r="K399" s="152"/>
      <c r="L399" s="152"/>
      <c r="M399" s="152"/>
      <c r="N399" s="152"/>
      <c r="O399" s="152"/>
      <c r="P399" s="153"/>
      <c r="Q399" s="153"/>
      <c r="R399" s="156">
        <f t="shared" si="305"/>
        <v>0</v>
      </c>
      <c r="S399" s="156">
        <f t="shared" si="306"/>
        <v>0</v>
      </c>
      <c r="U399" s="157">
        <f t="shared" si="313"/>
        <v>0</v>
      </c>
      <c r="W399" s="152"/>
      <c r="X399" s="152"/>
      <c r="Y399" s="152"/>
      <c r="Z399" s="152"/>
      <c r="AA399" s="152"/>
      <c r="AB399" s="152"/>
      <c r="AC399" s="347"/>
      <c r="AD399" s="152"/>
      <c r="AE399" s="152"/>
      <c r="AF399" s="152"/>
      <c r="AG399" s="152"/>
      <c r="AH399" s="152"/>
      <c r="AI399" s="152"/>
      <c r="AJ399" s="347"/>
      <c r="AK399" s="152"/>
      <c r="AL399" s="152"/>
      <c r="AM399" s="295"/>
      <c r="AN399" s="228"/>
      <c r="AO399" s="228"/>
      <c r="AP399" s="228"/>
      <c r="AQ399" s="228"/>
      <c r="AR399" s="228"/>
      <c r="AS399" s="348"/>
      <c r="AT399" s="264">
        <f t="shared" si="309"/>
        <v>0</v>
      </c>
      <c r="AU399" s="259"/>
      <c r="AV399" s="265">
        <f t="shared" si="310"/>
        <v>0</v>
      </c>
      <c r="AX399" s="265">
        <f t="shared" si="314"/>
        <v>0</v>
      </c>
      <c r="AZ399" s="492">
        <f t="shared" si="311"/>
        <v>0</v>
      </c>
      <c r="BB399" s="492">
        <f t="shared" si="312"/>
        <v>0</v>
      </c>
      <c r="BD399" s="265">
        <f t="shared" si="315"/>
        <v>0</v>
      </c>
      <c r="BE399" s="105"/>
      <c r="BF399" s="105"/>
      <c r="BG399" s="105"/>
      <c r="BH399" s="105"/>
      <c r="BI399" s="105"/>
      <c r="BJ399" s="105"/>
    </row>
    <row r="400" spans="2:62" ht="20.100000000000001" hidden="1" customHeight="1" outlineLevel="1">
      <c r="B400" s="100"/>
      <c r="C400" s="908"/>
      <c r="D400" s="909"/>
      <c r="E400" s="909"/>
      <c r="F400" s="910"/>
      <c r="G400" s="890"/>
      <c r="H400" s="891"/>
      <c r="I400" s="152"/>
      <c r="J400" s="152"/>
      <c r="K400" s="152"/>
      <c r="L400" s="152"/>
      <c r="M400" s="152"/>
      <c r="N400" s="152"/>
      <c r="O400" s="152"/>
      <c r="P400" s="153"/>
      <c r="Q400" s="153"/>
      <c r="R400" s="156">
        <f t="shared" si="305"/>
        <v>0</v>
      </c>
      <c r="S400" s="156">
        <f t="shared" si="306"/>
        <v>0</v>
      </c>
      <c r="U400" s="157">
        <f t="shared" si="313"/>
        <v>0</v>
      </c>
      <c r="W400" s="152"/>
      <c r="X400" s="152"/>
      <c r="Y400" s="152"/>
      <c r="Z400" s="152"/>
      <c r="AA400" s="152"/>
      <c r="AB400" s="152"/>
      <c r="AC400" s="347"/>
      <c r="AD400" s="152"/>
      <c r="AE400" s="152"/>
      <c r="AF400" s="152"/>
      <c r="AG400" s="152"/>
      <c r="AH400" s="152"/>
      <c r="AI400" s="152"/>
      <c r="AJ400" s="347"/>
      <c r="AK400" s="152"/>
      <c r="AL400" s="152"/>
      <c r="AM400" s="295"/>
      <c r="AN400" s="228"/>
      <c r="AO400" s="228"/>
      <c r="AP400" s="228"/>
      <c r="AQ400" s="228"/>
      <c r="AR400" s="228"/>
      <c r="AS400" s="348"/>
      <c r="AT400" s="264">
        <f t="shared" si="309"/>
        <v>0</v>
      </c>
      <c r="AU400" s="259"/>
      <c r="AV400" s="265">
        <f t="shared" si="310"/>
        <v>0</v>
      </c>
      <c r="AX400" s="265">
        <f t="shared" si="314"/>
        <v>0</v>
      </c>
      <c r="AZ400" s="492">
        <f t="shared" si="311"/>
        <v>0</v>
      </c>
      <c r="BB400" s="492">
        <f t="shared" si="312"/>
        <v>0</v>
      </c>
      <c r="BD400" s="265">
        <f t="shared" si="315"/>
        <v>0</v>
      </c>
      <c r="BE400" s="105"/>
      <c r="BF400" s="105"/>
      <c r="BG400" s="105"/>
      <c r="BH400" s="105"/>
      <c r="BI400" s="105"/>
      <c r="BJ400" s="105"/>
    </row>
    <row r="401" spans="2:62" ht="20.100000000000001" hidden="1" customHeight="1" outlineLevel="1">
      <c r="B401" s="100"/>
      <c r="C401" s="908"/>
      <c r="D401" s="909"/>
      <c r="E401" s="909"/>
      <c r="F401" s="910"/>
      <c r="G401" s="890"/>
      <c r="H401" s="891"/>
      <c r="I401" s="152"/>
      <c r="J401" s="152"/>
      <c r="K401" s="152"/>
      <c r="L401" s="152"/>
      <c r="M401" s="152"/>
      <c r="N401" s="152"/>
      <c r="O401" s="152"/>
      <c r="P401" s="153"/>
      <c r="Q401" s="153"/>
      <c r="R401" s="156">
        <f t="shared" si="305"/>
        <v>0</v>
      </c>
      <c r="S401" s="156">
        <f t="shared" si="306"/>
        <v>0</v>
      </c>
      <c r="U401" s="157">
        <f t="shared" si="313"/>
        <v>0</v>
      </c>
      <c r="W401" s="152"/>
      <c r="X401" s="152"/>
      <c r="Y401" s="152"/>
      <c r="Z401" s="152"/>
      <c r="AA401" s="152"/>
      <c r="AB401" s="152"/>
      <c r="AC401" s="347"/>
      <c r="AD401" s="152"/>
      <c r="AE401" s="152"/>
      <c r="AF401" s="152"/>
      <c r="AG401" s="152"/>
      <c r="AH401" s="152"/>
      <c r="AI401" s="152"/>
      <c r="AJ401" s="347"/>
      <c r="AK401" s="152"/>
      <c r="AL401" s="152"/>
      <c r="AM401" s="295"/>
      <c r="AN401" s="228"/>
      <c r="AO401" s="228"/>
      <c r="AP401" s="228"/>
      <c r="AQ401" s="228"/>
      <c r="AR401" s="228"/>
      <c r="AS401" s="348"/>
      <c r="AT401" s="264">
        <f t="shared" si="309"/>
        <v>0</v>
      </c>
      <c r="AU401" s="259"/>
      <c r="AV401" s="265">
        <f t="shared" si="310"/>
        <v>0</v>
      </c>
      <c r="AX401" s="265">
        <f t="shared" si="314"/>
        <v>0</v>
      </c>
      <c r="AZ401" s="492">
        <f t="shared" si="311"/>
        <v>0</v>
      </c>
      <c r="BB401" s="492">
        <f t="shared" si="312"/>
        <v>0</v>
      </c>
      <c r="BD401" s="265">
        <f t="shared" si="315"/>
        <v>0</v>
      </c>
      <c r="BE401" s="105"/>
      <c r="BF401" s="105"/>
      <c r="BG401" s="105"/>
      <c r="BH401" s="105"/>
      <c r="BI401" s="105"/>
      <c r="BJ401" s="105"/>
    </row>
    <row r="402" spans="2:62" ht="9.9499999999999993" hidden="1" customHeight="1" outlineLevel="1">
      <c r="B402" s="101"/>
      <c r="C402" s="208"/>
      <c r="D402" s="208"/>
      <c r="E402" s="208"/>
      <c r="F402" s="208"/>
      <c r="G402" s="237"/>
      <c r="H402" s="207"/>
      <c r="I402" s="257"/>
      <c r="J402" s="257"/>
      <c r="K402" s="257"/>
      <c r="L402" s="257"/>
      <c r="M402" s="257"/>
      <c r="N402" s="257"/>
      <c r="O402" s="257"/>
      <c r="P402" s="256"/>
      <c r="Q402" s="102"/>
      <c r="R402" s="102"/>
      <c r="S402" s="102"/>
      <c r="U402" s="98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Z402" s="493"/>
      <c r="BE402" s="105"/>
      <c r="BF402" s="105"/>
      <c r="BG402" s="105"/>
      <c r="BH402" s="105"/>
      <c r="BI402" s="105"/>
      <c r="BJ402" s="105"/>
    </row>
    <row r="403" spans="2:62" ht="20.100000000000001" customHeight="1" collapsed="1">
      <c r="B403" s="8">
        <f>B386+1</f>
        <v>24</v>
      </c>
      <c r="C403" s="916"/>
      <c r="D403" s="917"/>
      <c r="E403" s="917"/>
      <c r="F403" s="918"/>
      <c r="G403" s="429"/>
      <c r="H403" s="206">
        <v>1</v>
      </c>
      <c r="I403" s="642">
        <f t="shared" ref="I403" si="316">$H403*SUM(I404:I418)</f>
        <v>0</v>
      </c>
      <c r="J403" s="643">
        <f t="shared" ref="J403:O403" si="317">$H403*SUM(J404:J418)</f>
        <v>0</v>
      </c>
      <c r="K403" s="644">
        <f t="shared" si="317"/>
        <v>0</v>
      </c>
      <c r="L403" s="645">
        <f t="shared" si="317"/>
        <v>0</v>
      </c>
      <c r="M403" s="645">
        <f t="shared" si="317"/>
        <v>0</v>
      </c>
      <c r="N403" s="644">
        <f t="shared" si="317"/>
        <v>0</v>
      </c>
      <c r="O403" s="642">
        <f t="shared" si="317"/>
        <v>0</v>
      </c>
      <c r="P403" s="209">
        <f t="shared" ref="P403:Q403" si="318">$H403*SUM(P404:P418)</f>
        <v>0</v>
      </c>
      <c r="Q403" s="210">
        <f t="shared" si="318"/>
        <v>0</v>
      </c>
      <c r="R403" s="136">
        <f t="shared" ref="R403:R418" si="319">P403*(1+Gewinn)*(1+SicherheitAngebot)</f>
        <v>0</v>
      </c>
      <c r="S403" s="137">
        <f t="shared" ref="S403:S418" si="320">Q403*(1+MGKZ)*(1+Gewinn)*(1+SicherheitAngebot)</f>
        <v>0</v>
      </c>
      <c r="U403" s="10">
        <f>I403*$I$7+J403*$J$7+K403*$K$7+L403*$L$7+M403*$M$7+N403*$N$7+O403*$O$7+R403+S403</f>
        <v>0</v>
      </c>
      <c r="W403" s="646">
        <f t="shared" ref="W403:AB403" si="321">$H403*SUM(W404:W418)</f>
        <v>0</v>
      </c>
      <c r="X403" s="647">
        <f t="shared" si="321"/>
        <v>0</v>
      </c>
      <c r="Y403" s="648">
        <f t="shared" si="321"/>
        <v>0</v>
      </c>
      <c r="Z403" s="649">
        <f t="shared" si="321"/>
        <v>0</v>
      </c>
      <c r="AA403" s="648">
        <f t="shared" si="321"/>
        <v>0</v>
      </c>
      <c r="AB403" s="646">
        <f t="shared" si="321"/>
        <v>0</v>
      </c>
      <c r="AC403" s="258"/>
      <c r="AD403" s="646">
        <f t="shared" ref="AD403:AM403" si="322">$H403*SUM(AD404:AD418)</f>
        <v>0</v>
      </c>
      <c r="AE403" s="647">
        <f t="shared" si="322"/>
        <v>0</v>
      </c>
      <c r="AF403" s="648">
        <f t="shared" si="322"/>
        <v>0</v>
      </c>
      <c r="AG403" s="649">
        <f t="shared" si="322"/>
        <v>0</v>
      </c>
      <c r="AH403" s="648">
        <f t="shared" si="322"/>
        <v>0</v>
      </c>
      <c r="AI403" s="646">
        <f t="shared" si="322"/>
        <v>0</v>
      </c>
      <c r="AJ403" s="258"/>
      <c r="AK403" s="653">
        <f t="shared" si="322"/>
        <v>0</v>
      </c>
      <c r="AL403" s="653">
        <f t="shared" si="322"/>
        <v>0</v>
      </c>
      <c r="AM403" s="653">
        <f t="shared" si="322"/>
        <v>0</v>
      </c>
      <c r="AN403" s="227">
        <f>$H403*SUM(AN404:AN418)*(1+Gewinn)*(1+SicherheitAngebot)</f>
        <v>0</v>
      </c>
      <c r="AO403" s="227">
        <f>$H403*SUM(AO404:AO418)*(1+Gewinn)*(1+SicherheitAngebot)</f>
        <v>0</v>
      </c>
      <c r="AP403" s="227">
        <f>$H403*SUM(AP404:AP418)*(1+Gewinn)*(1+SicherheitAngebot)</f>
        <v>0</v>
      </c>
      <c r="AQ403" s="227">
        <f>$H403*SUM(AQ404:AQ418)*(1+Gewinn)*(1+SicherheitAngebot)</f>
        <v>0</v>
      </c>
      <c r="AR403" s="227">
        <f>$H403*SUM(AR404:AR418)*(1+Gewinn)*(1+SicherheitAngebot)</f>
        <v>0</v>
      </c>
      <c r="AS403" s="262"/>
      <c r="AT403" s="263">
        <f t="shared" si="309"/>
        <v>0</v>
      </c>
      <c r="AU403" s="259"/>
      <c r="AV403" s="491">
        <f>AK403*$AK$7+AL403*$AL$7+AM403*$AM$7+SUM(AN403:AR403)+AT403/Zuschläge_IBN+AT403</f>
        <v>0</v>
      </c>
      <c r="AX403" s="685">
        <f>U403+AV403</f>
        <v>0</v>
      </c>
      <c r="AZ403" s="490">
        <f>IF(H403&gt;0,U403/(1+SicherheitAngebot)*(1+Sicherheit),0)</f>
        <v>0</v>
      </c>
      <c r="BB403" s="490">
        <f>IF(H403&gt;0,AV403/(1+SicherheitAngebot)*(1+Sicherheit),0)</f>
        <v>0</v>
      </c>
      <c r="BD403" s="490">
        <f>AZ403+BB403</f>
        <v>0</v>
      </c>
      <c r="BE403" s="105"/>
      <c r="BF403" s="105"/>
      <c r="BG403" s="105"/>
      <c r="BH403" s="105"/>
      <c r="BI403" s="105"/>
      <c r="BJ403" s="105"/>
    </row>
    <row r="404" spans="2:62" ht="20.100000000000001" hidden="1" customHeight="1" outlineLevel="1">
      <c r="B404" s="99"/>
      <c r="C404" s="908"/>
      <c r="D404" s="909"/>
      <c r="E404" s="909"/>
      <c r="F404" s="910"/>
      <c r="G404" s="890"/>
      <c r="H404" s="901"/>
      <c r="I404" s="152"/>
      <c r="J404" s="152"/>
      <c r="K404" s="152"/>
      <c r="L404" s="152"/>
      <c r="M404" s="152"/>
      <c r="N404" s="152"/>
      <c r="O404" s="152"/>
      <c r="P404" s="153"/>
      <c r="Q404" s="153"/>
      <c r="R404" s="156">
        <f t="shared" si="319"/>
        <v>0</v>
      </c>
      <c r="S404" s="156">
        <f t="shared" si="320"/>
        <v>0</v>
      </c>
      <c r="U404" s="157">
        <f>I404*$I$7+J404*$J$7+K404*$K$7+L404*$L$7+M404*$M$7+N404*$N$7+O404*$O$7+R404+S404</f>
        <v>0</v>
      </c>
      <c r="W404" s="152"/>
      <c r="X404" s="152"/>
      <c r="Y404" s="152"/>
      <c r="Z404" s="152"/>
      <c r="AA404" s="152"/>
      <c r="AB404" s="152"/>
      <c r="AC404" s="347"/>
      <c r="AD404" s="152"/>
      <c r="AE404" s="152"/>
      <c r="AF404" s="152"/>
      <c r="AG404" s="152"/>
      <c r="AH404" s="152"/>
      <c r="AI404" s="152"/>
      <c r="AJ404" s="347"/>
      <c r="AK404" s="152"/>
      <c r="AL404" s="152"/>
      <c r="AM404" s="295"/>
      <c r="AN404" s="228"/>
      <c r="AO404" s="228"/>
      <c r="AP404" s="228"/>
      <c r="AQ404" s="228"/>
      <c r="AR404" s="228"/>
      <c r="AS404" s="348"/>
      <c r="AT404" s="264">
        <f t="shared" si="309"/>
        <v>0</v>
      </c>
      <c r="AU404" s="259"/>
      <c r="AV404" s="265">
        <f t="shared" ref="AV404:AV418" si="323">AK404*$AK$7+AL404*$AL$7+AM404*$AM$7+SUM(AN404:AR404)*(1+Gewinn)*(1+SicherheitAngebot)+AT404/Zuschläge_IBN+AT404</f>
        <v>0</v>
      </c>
      <c r="AX404" s="265">
        <f>U404+AV404</f>
        <v>0</v>
      </c>
      <c r="AZ404" s="492">
        <f t="shared" ref="AZ404:AZ418" si="324">U404/(1+SicherheitAngebot)*(1+Sicherheit)</f>
        <v>0</v>
      </c>
      <c r="BB404" s="492">
        <f t="shared" ref="BB404:BB418" si="325">AV404/(1+SicherheitAngebot)*(1+Sicherheit)</f>
        <v>0</v>
      </c>
      <c r="BD404" s="265">
        <f>AZ404+BB404</f>
        <v>0</v>
      </c>
      <c r="BE404" s="105"/>
      <c r="BF404" s="105"/>
      <c r="BG404" s="105"/>
      <c r="BH404" s="105"/>
      <c r="BI404" s="105"/>
      <c r="BJ404" s="105"/>
    </row>
    <row r="405" spans="2:62" ht="20.100000000000001" hidden="1" customHeight="1" outlineLevel="1">
      <c r="B405" s="100"/>
      <c r="C405" s="908"/>
      <c r="D405" s="909"/>
      <c r="E405" s="909"/>
      <c r="F405" s="910"/>
      <c r="G405" s="890"/>
      <c r="H405" s="891"/>
      <c r="I405" s="152"/>
      <c r="J405" s="152"/>
      <c r="K405" s="152"/>
      <c r="L405" s="152"/>
      <c r="M405" s="152"/>
      <c r="N405" s="152"/>
      <c r="O405" s="152"/>
      <c r="P405" s="153"/>
      <c r="Q405" s="153"/>
      <c r="R405" s="156">
        <f t="shared" si="319"/>
        <v>0</v>
      </c>
      <c r="S405" s="156">
        <f t="shared" si="320"/>
        <v>0</v>
      </c>
      <c r="U405" s="157">
        <f t="shared" ref="U405:U418" si="326">I405*$I$7+J405*$J$7+K405*$K$7+L405*$L$7+M405*$M$7+N405*$N$7+O405*$O$7+R405+S405</f>
        <v>0</v>
      </c>
      <c r="W405" s="152"/>
      <c r="X405" s="152"/>
      <c r="Y405" s="152"/>
      <c r="Z405" s="152"/>
      <c r="AA405" s="152"/>
      <c r="AB405" s="152"/>
      <c r="AC405" s="347"/>
      <c r="AD405" s="152"/>
      <c r="AE405" s="152"/>
      <c r="AF405" s="152"/>
      <c r="AG405" s="152"/>
      <c r="AH405" s="152"/>
      <c r="AI405" s="152"/>
      <c r="AJ405" s="347"/>
      <c r="AK405" s="152"/>
      <c r="AL405" s="152"/>
      <c r="AM405" s="295"/>
      <c r="AN405" s="228"/>
      <c r="AO405" s="228"/>
      <c r="AP405" s="228"/>
      <c r="AQ405" s="228"/>
      <c r="AR405" s="228"/>
      <c r="AS405" s="348"/>
      <c r="AT405" s="264">
        <f t="shared" si="309"/>
        <v>0</v>
      </c>
      <c r="AU405" s="259"/>
      <c r="AV405" s="265">
        <f t="shared" si="323"/>
        <v>0</v>
      </c>
      <c r="AX405" s="265">
        <f t="shared" ref="AX405:AX418" si="327">U405+AV405</f>
        <v>0</v>
      </c>
      <c r="AZ405" s="492">
        <f t="shared" si="324"/>
        <v>0</v>
      </c>
      <c r="BB405" s="492">
        <f t="shared" si="325"/>
        <v>0</v>
      </c>
      <c r="BD405" s="265">
        <f t="shared" ref="BD405:BD418" si="328">AZ405+BB405</f>
        <v>0</v>
      </c>
      <c r="BE405" s="105"/>
      <c r="BF405" s="105"/>
      <c r="BG405" s="105"/>
      <c r="BH405" s="105"/>
      <c r="BI405" s="105"/>
      <c r="BJ405" s="105"/>
    </row>
    <row r="406" spans="2:62" ht="20.100000000000001" hidden="1" customHeight="1" outlineLevel="1">
      <c r="B406" s="100"/>
      <c r="C406" s="908"/>
      <c r="D406" s="909"/>
      <c r="E406" s="909"/>
      <c r="F406" s="910"/>
      <c r="G406" s="890"/>
      <c r="H406" s="891"/>
      <c r="I406" s="152"/>
      <c r="J406" s="152"/>
      <c r="K406" s="152"/>
      <c r="L406" s="152"/>
      <c r="M406" s="152"/>
      <c r="N406" s="152"/>
      <c r="O406" s="152"/>
      <c r="P406" s="153"/>
      <c r="Q406" s="153"/>
      <c r="R406" s="156">
        <f t="shared" si="319"/>
        <v>0</v>
      </c>
      <c r="S406" s="156">
        <f t="shared" si="320"/>
        <v>0</v>
      </c>
      <c r="U406" s="157">
        <f t="shared" si="326"/>
        <v>0</v>
      </c>
      <c r="W406" s="152"/>
      <c r="X406" s="152"/>
      <c r="Y406" s="152"/>
      <c r="Z406" s="152"/>
      <c r="AA406" s="152"/>
      <c r="AB406" s="152"/>
      <c r="AC406" s="347"/>
      <c r="AD406" s="152"/>
      <c r="AE406" s="152"/>
      <c r="AF406" s="152"/>
      <c r="AG406" s="152"/>
      <c r="AH406" s="152"/>
      <c r="AI406" s="152"/>
      <c r="AJ406" s="347"/>
      <c r="AK406" s="152"/>
      <c r="AL406" s="152"/>
      <c r="AM406" s="295"/>
      <c r="AN406" s="228"/>
      <c r="AO406" s="228"/>
      <c r="AP406" s="228"/>
      <c r="AQ406" s="228"/>
      <c r="AR406" s="228"/>
      <c r="AS406" s="348"/>
      <c r="AT406" s="264">
        <f t="shared" si="309"/>
        <v>0</v>
      </c>
      <c r="AU406" s="259"/>
      <c r="AV406" s="265">
        <f t="shared" si="323"/>
        <v>0</v>
      </c>
      <c r="AX406" s="265">
        <f t="shared" si="327"/>
        <v>0</v>
      </c>
      <c r="AZ406" s="492">
        <f t="shared" si="324"/>
        <v>0</v>
      </c>
      <c r="BB406" s="492">
        <f t="shared" si="325"/>
        <v>0</v>
      </c>
      <c r="BD406" s="265">
        <f t="shared" si="328"/>
        <v>0</v>
      </c>
      <c r="BE406" s="105"/>
      <c r="BF406" s="105"/>
      <c r="BG406" s="105"/>
      <c r="BH406" s="105"/>
      <c r="BI406" s="105"/>
      <c r="BJ406" s="105"/>
    </row>
    <row r="407" spans="2:62" ht="20.100000000000001" hidden="1" customHeight="1" outlineLevel="1">
      <c r="B407" s="100"/>
      <c r="C407" s="908"/>
      <c r="D407" s="909"/>
      <c r="E407" s="909"/>
      <c r="F407" s="910"/>
      <c r="G407" s="890"/>
      <c r="H407" s="891"/>
      <c r="I407" s="152"/>
      <c r="J407" s="152"/>
      <c r="K407" s="152"/>
      <c r="L407" s="152"/>
      <c r="M407" s="152"/>
      <c r="N407" s="152"/>
      <c r="O407" s="152"/>
      <c r="P407" s="153"/>
      <c r="Q407" s="153"/>
      <c r="R407" s="156">
        <f t="shared" si="319"/>
        <v>0</v>
      </c>
      <c r="S407" s="156">
        <f t="shared" si="320"/>
        <v>0</v>
      </c>
      <c r="U407" s="157">
        <f t="shared" si="326"/>
        <v>0</v>
      </c>
      <c r="W407" s="152"/>
      <c r="X407" s="152"/>
      <c r="Y407" s="152"/>
      <c r="Z407" s="152"/>
      <c r="AA407" s="152"/>
      <c r="AB407" s="152"/>
      <c r="AC407" s="347"/>
      <c r="AD407" s="152"/>
      <c r="AE407" s="152"/>
      <c r="AF407" s="152"/>
      <c r="AG407" s="152"/>
      <c r="AH407" s="152"/>
      <c r="AI407" s="152"/>
      <c r="AJ407" s="347"/>
      <c r="AK407" s="152"/>
      <c r="AL407" s="152"/>
      <c r="AM407" s="295"/>
      <c r="AN407" s="228"/>
      <c r="AO407" s="228"/>
      <c r="AP407" s="228"/>
      <c r="AQ407" s="228"/>
      <c r="AR407" s="228"/>
      <c r="AS407" s="348"/>
      <c r="AT407" s="264">
        <f t="shared" si="309"/>
        <v>0</v>
      </c>
      <c r="AU407" s="259"/>
      <c r="AV407" s="265">
        <f t="shared" si="323"/>
        <v>0</v>
      </c>
      <c r="AX407" s="265">
        <f t="shared" si="327"/>
        <v>0</v>
      </c>
      <c r="AZ407" s="492">
        <f t="shared" si="324"/>
        <v>0</v>
      </c>
      <c r="BB407" s="492">
        <f t="shared" si="325"/>
        <v>0</v>
      </c>
      <c r="BD407" s="265">
        <f t="shared" si="328"/>
        <v>0</v>
      </c>
      <c r="BE407" s="105"/>
      <c r="BF407" s="105"/>
      <c r="BG407" s="105"/>
      <c r="BH407" s="105"/>
      <c r="BI407" s="105"/>
      <c r="BJ407" s="105"/>
    </row>
    <row r="408" spans="2:62" ht="20.100000000000001" hidden="1" customHeight="1" outlineLevel="1">
      <c r="B408" s="100"/>
      <c r="C408" s="908"/>
      <c r="D408" s="909"/>
      <c r="E408" s="909"/>
      <c r="F408" s="910"/>
      <c r="G408" s="890"/>
      <c r="H408" s="891"/>
      <c r="I408" s="152"/>
      <c r="J408" s="152"/>
      <c r="K408" s="152"/>
      <c r="L408" s="152"/>
      <c r="M408" s="152"/>
      <c r="N408" s="152"/>
      <c r="O408" s="152"/>
      <c r="P408" s="153"/>
      <c r="Q408" s="153"/>
      <c r="R408" s="156">
        <f t="shared" si="319"/>
        <v>0</v>
      </c>
      <c r="S408" s="156">
        <f t="shared" si="320"/>
        <v>0</v>
      </c>
      <c r="U408" s="157">
        <f t="shared" si="326"/>
        <v>0</v>
      </c>
      <c r="W408" s="152"/>
      <c r="X408" s="152"/>
      <c r="Y408" s="152"/>
      <c r="Z408" s="152"/>
      <c r="AA408" s="152"/>
      <c r="AB408" s="152"/>
      <c r="AC408" s="347"/>
      <c r="AD408" s="152"/>
      <c r="AE408" s="152"/>
      <c r="AF408" s="152"/>
      <c r="AG408" s="152"/>
      <c r="AH408" s="152"/>
      <c r="AI408" s="152"/>
      <c r="AJ408" s="347"/>
      <c r="AK408" s="152"/>
      <c r="AL408" s="152"/>
      <c r="AM408" s="295"/>
      <c r="AN408" s="228"/>
      <c r="AO408" s="228"/>
      <c r="AP408" s="228"/>
      <c r="AQ408" s="228"/>
      <c r="AR408" s="228"/>
      <c r="AS408" s="348"/>
      <c r="AT408" s="264">
        <f t="shared" si="309"/>
        <v>0</v>
      </c>
      <c r="AU408" s="259"/>
      <c r="AV408" s="265">
        <f t="shared" si="323"/>
        <v>0</v>
      </c>
      <c r="AX408" s="265">
        <f t="shared" si="327"/>
        <v>0</v>
      </c>
      <c r="AZ408" s="492">
        <f t="shared" si="324"/>
        <v>0</v>
      </c>
      <c r="BB408" s="492">
        <f t="shared" si="325"/>
        <v>0</v>
      </c>
      <c r="BD408" s="265">
        <f t="shared" si="328"/>
        <v>0</v>
      </c>
      <c r="BE408" s="105"/>
      <c r="BF408" s="105"/>
      <c r="BG408" s="105"/>
      <c r="BH408" s="105"/>
      <c r="BI408" s="105"/>
      <c r="BJ408" s="105"/>
    </row>
    <row r="409" spans="2:62" ht="20.100000000000001" hidden="1" customHeight="1" outlineLevel="1">
      <c r="B409" s="100"/>
      <c r="C409" s="908"/>
      <c r="D409" s="909"/>
      <c r="E409" s="909"/>
      <c r="F409" s="910"/>
      <c r="G409" s="890"/>
      <c r="H409" s="891"/>
      <c r="I409" s="152"/>
      <c r="J409" s="152"/>
      <c r="K409" s="152"/>
      <c r="L409" s="152"/>
      <c r="M409" s="152"/>
      <c r="N409" s="152"/>
      <c r="O409" s="152"/>
      <c r="P409" s="153"/>
      <c r="Q409" s="153"/>
      <c r="R409" s="156">
        <f t="shared" si="319"/>
        <v>0</v>
      </c>
      <c r="S409" s="156">
        <f t="shared" si="320"/>
        <v>0</v>
      </c>
      <c r="U409" s="157">
        <f t="shared" si="326"/>
        <v>0</v>
      </c>
      <c r="W409" s="152"/>
      <c r="X409" s="152"/>
      <c r="Y409" s="152"/>
      <c r="Z409" s="152"/>
      <c r="AA409" s="152"/>
      <c r="AB409" s="152"/>
      <c r="AC409" s="347"/>
      <c r="AD409" s="152"/>
      <c r="AE409" s="152"/>
      <c r="AF409" s="152"/>
      <c r="AG409" s="152"/>
      <c r="AH409" s="152"/>
      <c r="AI409" s="152"/>
      <c r="AJ409" s="347"/>
      <c r="AK409" s="152"/>
      <c r="AL409" s="152"/>
      <c r="AM409" s="295"/>
      <c r="AN409" s="228"/>
      <c r="AO409" s="228"/>
      <c r="AP409" s="228"/>
      <c r="AQ409" s="228"/>
      <c r="AR409" s="228"/>
      <c r="AS409" s="348"/>
      <c r="AT409" s="264">
        <f t="shared" si="309"/>
        <v>0</v>
      </c>
      <c r="AU409" s="259"/>
      <c r="AV409" s="265">
        <f t="shared" si="323"/>
        <v>0</v>
      </c>
      <c r="AX409" s="265">
        <f t="shared" si="327"/>
        <v>0</v>
      </c>
      <c r="AZ409" s="492">
        <f t="shared" si="324"/>
        <v>0</v>
      </c>
      <c r="BB409" s="492">
        <f t="shared" si="325"/>
        <v>0</v>
      </c>
      <c r="BD409" s="265">
        <f t="shared" si="328"/>
        <v>0</v>
      </c>
      <c r="BE409" s="105"/>
      <c r="BF409" s="105"/>
      <c r="BG409" s="105"/>
      <c r="BH409" s="105"/>
      <c r="BI409" s="105"/>
      <c r="BJ409" s="105"/>
    </row>
    <row r="410" spans="2:62" ht="20.100000000000001" hidden="1" customHeight="1" outlineLevel="1">
      <c r="B410" s="100"/>
      <c r="C410" s="908"/>
      <c r="D410" s="909"/>
      <c r="E410" s="909"/>
      <c r="F410" s="910"/>
      <c r="G410" s="890"/>
      <c r="H410" s="891"/>
      <c r="I410" s="152"/>
      <c r="J410" s="152"/>
      <c r="K410" s="152"/>
      <c r="L410" s="152"/>
      <c r="M410" s="152"/>
      <c r="N410" s="152"/>
      <c r="O410" s="152"/>
      <c r="P410" s="153"/>
      <c r="Q410" s="153"/>
      <c r="R410" s="156">
        <f t="shared" si="319"/>
        <v>0</v>
      </c>
      <c r="S410" s="156">
        <f t="shared" si="320"/>
        <v>0</v>
      </c>
      <c r="U410" s="157">
        <f t="shared" si="326"/>
        <v>0</v>
      </c>
      <c r="W410" s="152"/>
      <c r="X410" s="152"/>
      <c r="Y410" s="152"/>
      <c r="Z410" s="152"/>
      <c r="AA410" s="152"/>
      <c r="AB410" s="152"/>
      <c r="AC410" s="347"/>
      <c r="AD410" s="152"/>
      <c r="AE410" s="152"/>
      <c r="AF410" s="152"/>
      <c r="AG410" s="152"/>
      <c r="AH410" s="152"/>
      <c r="AI410" s="152"/>
      <c r="AJ410" s="347"/>
      <c r="AK410" s="152"/>
      <c r="AL410" s="152"/>
      <c r="AM410" s="295"/>
      <c r="AN410" s="228"/>
      <c r="AO410" s="228"/>
      <c r="AP410" s="228"/>
      <c r="AQ410" s="228"/>
      <c r="AR410" s="228"/>
      <c r="AS410" s="348"/>
      <c r="AT410" s="264">
        <f t="shared" si="309"/>
        <v>0</v>
      </c>
      <c r="AU410" s="259"/>
      <c r="AV410" s="265">
        <f t="shared" si="323"/>
        <v>0</v>
      </c>
      <c r="AX410" s="265">
        <f t="shared" si="327"/>
        <v>0</v>
      </c>
      <c r="AZ410" s="492">
        <f t="shared" si="324"/>
        <v>0</v>
      </c>
      <c r="BB410" s="492">
        <f t="shared" si="325"/>
        <v>0</v>
      </c>
      <c r="BD410" s="265">
        <f t="shared" si="328"/>
        <v>0</v>
      </c>
      <c r="BE410" s="105"/>
      <c r="BF410" s="105"/>
      <c r="BG410" s="105"/>
      <c r="BH410" s="105"/>
      <c r="BI410" s="105"/>
      <c r="BJ410" s="105"/>
    </row>
    <row r="411" spans="2:62" ht="20.100000000000001" hidden="1" customHeight="1" outlineLevel="1">
      <c r="B411" s="100"/>
      <c r="C411" s="908"/>
      <c r="D411" s="909"/>
      <c r="E411" s="909"/>
      <c r="F411" s="910"/>
      <c r="G411" s="890"/>
      <c r="H411" s="891"/>
      <c r="I411" s="152"/>
      <c r="J411" s="152"/>
      <c r="K411" s="152"/>
      <c r="L411" s="152"/>
      <c r="M411" s="152"/>
      <c r="N411" s="152"/>
      <c r="O411" s="152"/>
      <c r="P411" s="153"/>
      <c r="Q411" s="153"/>
      <c r="R411" s="156">
        <f t="shared" si="319"/>
        <v>0</v>
      </c>
      <c r="S411" s="156">
        <f t="shared" si="320"/>
        <v>0</v>
      </c>
      <c r="U411" s="157">
        <f t="shared" si="326"/>
        <v>0</v>
      </c>
      <c r="W411" s="152"/>
      <c r="X411" s="152"/>
      <c r="Y411" s="152"/>
      <c r="Z411" s="152"/>
      <c r="AA411" s="152"/>
      <c r="AB411" s="152"/>
      <c r="AC411" s="347"/>
      <c r="AD411" s="152"/>
      <c r="AE411" s="152"/>
      <c r="AF411" s="152"/>
      <c r="AG411" s="152"/>
      <c r="AH411" s="152"/>
      <c r="AI411" s="152"/>
      <c r="AJ411" s="347"/>
      <c r="AK411" s="152"/>
      <c r="AL411" s="152"/>
      <c r="AM411" s="295"/>
      <c r="AN411" s="228"/>
      <c r="AO411" s="228"/>
      <c r="AP411" s="228"/>
      <c r="AQ411" s="228"/>
      <c r="AR411" s="228"/>
      <c r="AS411" s="348"/>
      <c r="AT411" s="264">
        <f t="shared" si="309"/>
        <v>0</v>
      </c>
      <c r="AU411" s="259"/>
      <c r="AV411" s="265">
        <f t="shared" si="323"/>
        <v>0</v>
      </c>
      <c r="AX411" s="265">
        <f t="shared" si="327"/>
        <v>0</v>
      </c>
      <c r="AZ411" s="492">
        <f t="shared" si="324"/>
        <v>0</v>
      </c>
      <c r="BB411" s="492">
        <f t="shared" si="325"/>
        <v>0</v>
      </c>
      <c r="BD411" s="265">
        <f t="shared" si="328"/>
        <v>0</v>
      </c>
      <c r="BE411" s="105"/>
      <c r="BF411" s="105"/>
      <c r="BG411" s="105"/>
      <c r="BH411" s="105"/>
      <c r="BI411" s="105"/>
      <c r="BJ411" s="105"/>
    </row>
    <row r="412" spans="2:62" ht="20.100000000000001" hidden="1" customHeight="1" outlineLevel="1">
      <c r="B412" s="100"/>
      <c r="C412" s="908"/>
      <c r="D412" s="909"/>
      <c r="E412" s="909"/>
      <c r="F412" s="910"/>
      <c r="G412" s="890"/>
      <c r="H412" s="891"/>
      <c r="I412" s="152"/>
      <c r="J412" s="152"/>
      <c r="K412" s="152"/>
      <c r="L412" s="152"/>
      <c r="M412" s="152"/>
      <c r="N412" s="152"/>
      <c r="O412" s="152"/>
      <c r="P412" s="153"/>
      <c r="Q412" s="153"/>
      <c r="R412" s="156">
        <f t="shared" si="319"/>
        <v>0</v>
      </c>
      <c r="S412" s="156">
        <f t="shared" si="320"/>
        <v>0</v>
      </c>
      <c r="U412" s="157">
        <f t="shared" si="326"/>
        <v>0</v>
      </c>
      <c r="W412" s="152"/>
      <c r="X412" s="152"/>
      <c r="Y412" s="152"/>
      <c r="Z412" s="152"/>
      <c r="AA412" s="152"/>
      <c r="AB412" s="152"/>
      <c r="AC412" s="347"/>
      <c r="AD412" s="152"/>
      <c r="AE412" s="152"/>
      <c r="AF412" s="152"/>
      <c r="AG412" s="152"/>
      <c r="AH412" s="152"/>
      <c r="AI412" s="152"/>
      <c r="AJ412" s="347"/>
      <c r="AK412" s="152"/>
      <c r="AL412" s="152"/>
      <c r="AM412" s="295"/>
      <c r="AN412" s="228"/>
      <c r="AO412" s="228"/>
      <c r="AP412" s="228"/>
      <c r="AQ412" s="228"/>
      <c r="AR412" s="228"/>
      <c r="AS412" s="348"/>
      <c r="AT412" s="264">
        <f t="shared" si="309"/>
        <v>0</v>
      </c>
      <c r="AU412" s="259"/>
      <c r="AV412" s="265">
        <f t="shared" si="323"/>
        <v>0</v>
      </c>
      <c r="AX412" s="265">
        <f t="shared" si="327"/>
        <v>0</v>
      </c>
      <c r="AZ412" s="492">
        <f t="shared" si="324"/>
        <v>0</v>
      </c>
      <c r="BB412" s="492">
        <f t="shared" si="325"/>
        <v>0</v>
      </c>
      <c r="BD412" s="265">
        <f t="shared" si="328"/>
        <v>0</v>
      </c>
      <c r="BE412" s="105"/>
      <c r="BF412" s="105"/>
      <c r="BG412" s="105"/>
      <c r="BH412" s="105"/>
      <c r="BI412" s="105"/>
      <c r="BJ412" s="105"/>
    </row>
    <row r="413" spans="2:62" ht="20.100000000000001" hidden="1" customHeight="1" outlineLevel="1">
      <c r="B413" s="100"/>
      <c r="C413" s="908"/>
      <c r="D413" s="909"/>
      <c r="E413" s="909"/>
      <c r="F413" s="910"/>
      <c r="G413" s="890"/>
      <c r="H413" s="891"/>
      <c r="I413" s="152"/>
      <c r="J413" s="152"/>
      <c r="K413" s="152"/>
      <c r="L413" s="152"/>
      <c r="M413" s="152"/>
      <c r="N413" s="152"/>
      <c r="O413" s="152"/>
      <c r="P413" s="153"/>
      <c r="Q413" s="153"/>
      <c r="R413" s="156">
        <f t="shared" si="319"/>
        <v>0</v>
      </c>
      <c r="S413" s="156">
        <f t="shared" si="320"/>
        <v>0</v>
      </c>
      <c r="U413" s="157">
        <f t="shared" si="326"/>
        <v>0</v>
      </c>
      <c r="W413" s="152"/>
      <c r="X413" s="152"/>
      <c r="Y413" s="152"/>
      <c r="Z413" s="152"/>
      <c r="AA413" s="152"/>
      <c r="AB413" s="152"/>
      <c r="AC413" s="347"/>
      <c r="AD413" s="152"/>
      <c r="AE413" s="152"/>
      <c r="AF413" s="152"/>
      <c r="AG413" s="152"/>
      <c r="AH413" s="152"/>
      <c r="AI413" s="152"/>
      <c r="AJ413" s="347"/>
      <c r="AK413" s="152"/>
      <c r="AL413" s="152"/>
      <c r="AM413" s="295"/>
      <c r="AN413" s="228"/>
      <c r="AO413" s="228"/>
      <c r="AP413" s="228"/>
      <c r="AQ413" s="228"/>
      <c r="AR413" s="228"/>
      <c r="AS413" s="348"/>
      <c r="AT413" s="264">
        <f t="shared" si="309"/>
        <v>0</v>
      </c>
      <c r="AU413" s="259"/>
      <c r="AV413" s="265">
        <f t="shared" si="323"/>
        <v>0</v>
      </c>
      <c r="AX413" s="265">
        <f t="shared" si="327"/>
        <v>0</v>
      </c>
      <c r="AZ413" s="492">
        <f t="shared" si="324"/>
        <v>0</v>
      </c>
      <c r="BB413" s="492">
        <f t="shared" si="325"/>
        <v>0</v>
      </c>
      <c r="BD413" s="265">
        <f t="shared" si="328"/>
        <v>0</v>
      </c>
      <c r="BE413" s="105"/>
      <c r="BF413" s="105"/>
      <c r="BG413" s="105"/>
      <c r="BH413" s="105"/>
      <c r="BI413" s="105"/>
      <c r="BJ413" s="105"/>
    </row>
    <row r="414" spans="2:62" ht="20.100000000000001" hidden="1" customHeight="1" outlineLevel="1">
      <c r="B414" s="100"/>
      <c r="C414" s="908"/>
      <c r="D414" s="909"/>
      <c r="E414" s="909"/>
      <c r="F414" s="910"/>
      <c r="G414" s="890"/>
      <c r="H414" s="891"/>
      <c r="I414" s="152"/>
      <c r="J414" s="152"/>
      <c r="K414" s="152"/>
      <c r="L414" s="152"/>
      <c r="M414" s="152"/>
      <c r="N414" s="152"/>
      <c r="O414" s="152"/>
      <c r="P414" s="153"/>
      <c r="Q414" s="153"/>
      <c r="R414" s="156">
        <f t="shared" si="319"/>
        <v>0</v>
      </c>
      <c r="S414" s="156">
        <f t="shared" si="320"/>
        <v>0</v>
      </c>
      <c r="U414" s="157">
        <f t="shared" si="326"/>
        <v>0</v>
      </c>
      <c r="W414" s="152"/>
      <c r="X414" s="152"/>
      <c r="Y414" s="152"/>
      <c r="Z414" s="152"/>
      <c r="AA414" s="152"/>
      <c r="AB414" s="152"/>
      <c r="AC414" s="347"/>
      <c r="AD414" s="152"/>
      <c r="AE414" s="152"/>
      <c r="AF414" s="152"/>
      <c r="AG414" s="152"/>
      <c r="AH414" s="152"/>
      <c r="AI414" s="152"/>
      <c r="AJ414" s="347"/>
      <c r="AK414" s="152"/>
      <c r="AL414" s="152"/>
      <c r="AM414" s="295"/>
      <c r="AN414" s="228"/>
      <c r="AO414" s="228"/>
      <c r="AP414" s="228"/>
      <c r="AQ414" s="228"/>
      <c r="AR414" s="228"/>
      <c r="AS414" s="348"/>
      <c r="AT414" s="264">
        <f t="shared" si="309"/>
        <v>0</v>
      </c>
      <c r="AU414" s="259"/>
      <c r="AV414" s="265">
        <f t="shared" si="323"/>
        <v>0</v>
      </c>
      <c r="AX414" s="265">
        <f t="shared" si="327"/>
        <v>0</v>
      </c>
      <c r="AZ414" s="492">
        <f t="shared" si="324"/>
        <v>0</v>
      </c>
      <c r="BB414" s="492">
        <f t="shared" si="325"/>
        <v>0</v>
      </c>
      <c r="BD414" s="265">
        <f t="shared" si="328"/>
        <v>0</v>
      </c>
      <c r="BE414" s="105"/>
      <c r="BF414" s="105"/>
      <c r="BG414" s="105"/>
      <c r="BH414" s="105"/>
      <c r="BI414" s="105"/>
      <c r="BJ414" s="105"/>
    </row>
    <row r="415" spans="2:62" ht="20.100000000000001" hidden="1" customHeight="1" outlineLevel="1">
      <c r="B415" s="100"/>
      <c r="C415" s="908"/>
      <c r="D415" s="909"/>
      <c r="E415" s="909"/>
      <c r="F415" s="910"/>
      <c r="G415" s="890"/>
      <c r="H415" s="891"/>
      <c r="I415" s="152"/>
      <c r="J415" s="152"/>
      <c r="K415" s="152"/>
      <c r="L415" s="152"/>
      <c r="M415" s="152"/>
      <c r="N415" s="152"/>
      <c r="O415" s="152"/>
      <c r="P415" s="153"/>
      <c r="Q415" s="153"/>
      <c r="R415" s="156">
        <f t="shared" si="319"/>
        <v>0</v>
      </c>
      <c r="S415" s="156">
        <f t="shared" si="320"/>
        <v>0</v>
      </c>
      <c r="U415" s="157">
        <f t="shared" si="326"/>
        <v>0</v>
      </c>
      <c r="W415" s="152"/>
      <c r="X415" s="152"/>
      <c r="Y415" s="152"/>
      <c r="Z415" s="152"/>
      <c r="AA415" s="152"/>
      <c r="AB415" s="152"/>
      <c r="AC415" s="347"/>
      <c r="AD415" s="152"/>
      <c r="AE415" s="152"/>
      <c r="AF415" s="152"/>
      <c r="AG415" s="152"/>
      <c r="AH415" s="152"/>
      <c r="AI415" s="152"/>
      <c r="AJ415" s="347"/>
      <c r="AK415" s="152"/>
      <c r="AL415" s="152"/>
      <c r="AM415" s="295"/>
      <c r="AN415" s="228"/>
      <c r="AO415" s="228"/>
      <c r="AP415" s="228"/>
      <c r="AQ415" s="228"/>
      <c r="AR415" s="228"/>
      <c r="AS415" s="348"/>
      <c r="AT415" s="264">
        <f t="shared" si="309"/>
        <v>0</v>
      </c>
      <c r="AU415" s="259"/>
      <c r="AV415" s="265">
        <f t="shared" si="323"/>
        <v>0</v>
      </c>
      <c r="AX415" s="265">
        <f t="shared" si="327"/>
        <v>0</v>
      </c>
      <c r="AZ415" s="492">
        <f t="shared" si="324"/>
        <v>0</v>
      </c>
      <c r="BB415" s="492">
        <f t="shared" si="325"/>
        <v>0</v>
      </c>
      <c r="BD415" s="265">
        <f t="shared" si="328"/>
        <v>0</v>
      </c>
      <c r="BE415" s="105"/>
      <c r="BF415" s="105"/>
      <c r="BG415" s="105"/>
      <c r="BH415" s="105"/>
      <c r="BI415" s="105"/>
      <c r="BJ415" s="105"/>
    </row>
    <row r="416" spans="2:62" ht="20.100000000000001" hidden="1" customHeight="1" outlineLevel="1">
      <c r="B416" s="100"/>
      <c r="C416" s="908"/>
      <c r="D416" s="909"/>
      <c r="E416" s="909"/>
      <c r="F416" s="910"/>
      <c r="G416" s="890"/>
      <c r="H416" s="891"/>
      <c r="I416" s="152"/>
      <c r="J416" s="152"/>
      <c r="K416" s="152"/>
      <c r="L416" s="152"/>
      <c r="M416" s="152"/>
      <c r="N416" s="152"/>
      <c r="O416" s="152"/>
      <c r="P416" s="153"/>
      <c r="Q416" s="153"/>
      <c r="R416" s="156">
        <f t="shared" si="319"/>
        <v>0</v>
      </c>
      <c r="S416" s="156">
        <f t="shared" si="320"/>
        <v>0</v>
      </c>
      <c r="U416" s="157">
        <f t="shared" si="326"/>
        <v>0</v>
      </c>
      <c r="W416" s="152"/>
      <c r="X416" s="152"/>
      <c r="Y416" s="152"/>
      <c r="Z416" s="152"/>
      <c r="AA416" s="152"/>
      <c r="AB416" s="152"/>
      <c r="AC416" s="347"/>
      <c r="AD416" s="152"/>
      <c r="AE416" s="152"/>
      <c r="AF416" s="152"/>
      <c r="AG416" s="152"/>
      <c r="AH416" s="152"/>
      <c r="AI416" s="152"/>
      <c r="AJ416" s="347"/>
      <c r="AK416" s="152"/>
      <c r="AL416" s="152"/>
      <c r="AM416" s="295"/>
      <c r="AN416" s="228"/>
      <c r="AO416" s="228"/>
      <c r="AP416" s="228"/>
      <c r="AQ416" s="228"/>
      <c r="AR416" s="228"/>
      <c r="AS416" s="348"/>
      <c r="AT416" s="264">
        <f t="shared" si="309"/>
        <v>0</v>
      </c>
      <c r="AU416" s="259"/>
      <c r="AV416" s="265">
        <f t="shared" si="323"/>
        <v>0</v>
      </c>
      <c r="AX416" s="265">
        <f t="shared" si="327"/>
        <v>0</v>
      </c>
      <c r="AZ416" s="492">
        <f t="shared" si="324"/>
        <v>0</v>
      </c>
      <c r="BB416" s="492">
        <f t="shared" si="325"/>
        <v>0</v>
      </c>
      <c r="BD416" s="265">
        <f t="shared" si="328"/>
        <v>0</v>
      </c>
      <c r="BE416" s="105"/>
      <c r="BF416" s="105"/>
      <c r="BG416" s="105"/>
      <c r="BH416" s="105"/>
      <c r="BI416" s="105"/>
      <c r="BJ416" s="105"/>
    </row>
    <row r="417" spans="2:62" ht="20.100000000000001" hidden="1" customHeight="1" outlineLevel="1">
      <c r="B417" s="100"/>
      <c r="C417" s="908"/>
      <c r="D417" s="909"/>
      <c r="E417" s="909"/>
      <c r="F417" s="910"/>
      <c r="G417" s="890"/>
      <c r="H417" s="891"/>
      <c r="I417" s="152"/>
      <c r="J417" s="152"/>
      <c r="K417" s="152"/>
      <c r="L417" s="152"/>
      <c r="M417" s="152"/>
      <c r="N417" s="152"/>
      <c r="O417" s="152"/>
      <c r="P417" s="153"/>
      <c r="Q417" s="153"/>
      <c r="R417" s="156">
        <f t="shared" si="319"/>
        <v>0</v>
      </c>
      <c r="S417" s="156">
        <f t="shared" si="320"/>
        <v>0</v>
      </c>
      <c r="U417" s="157">
        <f t="shared" si="326"/>
        <v>0</v>
      </c>
      <c r="W417" s="152"/>
      <c r="X417" s="152"/>
      <c r="Y417" s="152"/>
      <c r="Z417" s="152"/>
      <c r="AA417" s="152"/>
      <c r="AB417" s="152"/>
      <c r="AC417" s="347"/>
      <c r="AD417" s="152"/>
      <c r="AE417" s="152"/>
      <c r="AF417" s="152"/>
      <c r="AG417" s="152"/>
      <c r="AH417" s="152"/>
      <c r="AI417" s="152"/>
      <c r="AJ417" s="347"/>
      <c r="AK417" s="152"/>
      <c r="AL417" s="152"/>
      <c r="AM417" s="295"/>
      <c r="AN417" s="228"/>
      <c r="AO417" s="228"/>
      <c r="AP417" s="228"/>
      <c r="AQ417" s="228"/>
      <c r="AR417" s="228"/>
      <c r="AS417" s="348"/>
      <c r="AT417" s="264">
        <f t="shared" si="309"/>
        <v>0</v>
      </c>
      <c r="AU417" s="259"/>
      <c r="AV417" s="265">
        <f t="shared" si="323"/>
        <v>0</v>
      </c>
      <c r="AX417" s="265">
        <f t="shared" si="327"/>
        <v>0</v>
      </c>
      <c r="AZ417" s="492">
        <f t="shared" si="324"/>
        <v>0</v>
      </c>
      <c r="BB417" s="492">
        <f t="shared" si="325"/>
        <v>0</v>
      </c>
      <c r="BD417" s="265">
        <f t="shared" si="328"/>
        <v>0</v>
      </c>
      <c r="BE417" s="105"/>
      <c r="BF417" s="105"/>
      <c r="BG417" s="105"/>
      <c r="BH417" s="105"/>
      <c r="BI417" s="105"/>
      <c r="BJ417" s="105"/>
    </row>
    <row r="418" spans="2:62" ht="20.100000000000001" hidden="1" customHeight="1" outlineLevel="1">
      <c r="B418" s="100"/>
      <c r="C418" s="908"/>
      <c r="D418" s="909"/>
      <c r="E418" s="909"/>
      <c r="F418" s="910"/>
      <c r="G418" s="890"/>
      <c r="H418" s="891"/>
      <c r="I418" s="152"/>
      <c r="J418" s="152"/>
      <c r="K418" s="152"/>
      <c r="L418" s="152"/>
      <c r="M418" s="152"/>
      <c r="N418" s="152"/>
      <c r="O418" s="152"/>
      <c r="P418" s="153"/>
      <c r="Q418" s="153"/>
      <c r="R418" s="156">
        <f t="shared" si="319"/>
        <v>0</v>
      </c>
      <c r="S418" s="156">
        <f t="shared" si="320"/>
        <v>0</v>
      </c>
      <c r="U418" s="157">
        <f t="shared" si="326"/>
        <v>0</v>
      </c>
      <c r="W418" s="152"/>
      <c r="X418" s="152"/>
      <c r="Y418" s="152"/>
      <c r="Z418" s="152"/>
      <c r="AA418" s="152"/>
      <c r="AB418" s="152"/>
      <c r="AC418" s="347"/>
      <c r="AD418" s="152"/>
      <c r="AE418" s="152"/>
      <c r="AF418" s="152"/>
      <c r="AG418" s="152"/>
      <c r="AH418" s="152"/>
      <c r="AI418" s="152"/>
      <c r="AJ418" s="347"/>
      <c r="AK418" s="152"/>
      <c r="AL418" s="152"/>
      <c r="AM418" s="295"/>
      <c r="AN418" s="228"/>
      <c r="AO418" s="228"/>
      <c r="AP418" s="228"/>
      <c r="AQ418" s="228"/>
      <c r="AR418" s="228"/>
      <c r="AS418" s="348"/>
      <c r="AT418" s="264">
        <f t="shared" si="309"/>
        <v>0</v>
      </c>
      <c r="AU418" s="259"/>
      <c r="AV418" s="265">
        <f t="shared" si="323"/>
        <v>0</v>
      </c>
      <c r="AX418" s="265">
        <f t="shared" si="327"/>
        <v>0</v>
      </c>
      <c r="AZ418" s="492">
        <f t="shared" si="324"/>
        <v>0</v>
      </c>
      <c r="BB418" s="492">
        <f t="shared" si="325"/>
        <v>0</v>
      </c>
      <c r="BD418" s="265">
        <f t="shared" si="328"/>
        <v>0</v>
      </c>
      <c r="BE418" s="105"/>
      <c r="BF418" s="105"/>
      <c r="BG418" s="105"/>
      <c r="BH418" s="105"/>
      <c r="BI418" s="105"/>
      <c r="BJ418" s="105"/>
    </row>
    <row r="419" spans="2:62" ht="9.9499999999999993" hidden="1" customHeight="1" outlineLevel="1">
      <c r="B419" s="101"/>
      <c r="C419" s="208"/>
      <c r="D419" s="208"/>
      <c r="E419" s="208"/>
      <c r="F419" s="208"/>
      <c r="G419" s="237"/>
      <c r="H419" s="207"/>
      <c r="I419" s="257"/>
      <c r="J419" s="257"/>
      <c r="K419" s="257"/>
      <c r="L419" s="257"/>
      <c r="M419" s="257"/>
      <c r="N419" s="257"/>
      <c r="O419" s="257"/>
      <c r="P419" s="256"/>
      <c r="Q419" s="102"/>
      <c r="R419" s="102"/>
      <c r="S419" s="102"/>
      <c r="U419" s="98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Z419" s="493"/>
      <c r="BE419" s="105"/>
      <c r="BF419" s="105"/>
      <c r="BG419" s="105"/>
      <c r="BH419" s="105"/>
      <c r="BI419" s="105"/>
      <c r="BJ419" s="105"/>
    </row>
    <row r="420" spans="2:62" ht="20.100000000000001" customHeight="1" collapsed="1">
      <c r="B420" s="8">
        <f>B403+1</f>
        <v>25</v>
      </c>
      <c r="C420" s="916"/>
      <c r="D420" s="917"/>
      <c r="E420" s="917"/>
      <c r="F420" s="918"/>
      <c r="G420" s="429"/>
      <c r="H420" s="206">
        <v>1</v>
      </c>
      <c r="I420" s="642">
        <f t="shared" ref="I420" si="329">$H420*SUM(I421:I435)</f>
        <v>0</v>
      </c>
      <c r="J420" s="643">
        <f t="shared" ref="J420:O420" si="330">$H420*SUM(J421:J435)</f>
        <v>0</v>
      </c>
      <c r="K420" s="644">
        <f t="shared" si="330"/>
        <v>0</v>
      </c>
      <c r="L420" s="645">
        <f t="shared" si="330"/>
        <v>0</v>
      </c>
      <c r="M420" s="645">
        <f t="shared" si="330"/>
        <v>0</v>
      </c>
      <c r="N420" s="644">
        <f t="shared" si="330"/>
        <v>0</v>
      </c>
      <c r="O420" s="642">
        <f t="shared" si="330"/>
        <v>0</v>
      </c>
      <c r="P420" s="209">
        <f t="shared" ref="P420:Q420" si="331">$H420*SUM(P421:P435)</f>
        <v>0</v>
      </c>
      <c r="Q420" s="210">
        <f t="shared" si="331"/>
        <v>0</v>
      </c>
      <c r="R420" s="136">
        <f t="shared" ref="R420:R435" si="332">P420*(1+Gewinn)*(1+SicherheitAngebot)</f>
        <v>0</v>
      </c>
      <c r="S420" s="137">
        <f t="shared" ref="S420:S435" si="333">Q420*(1+MGKZ)*(1+Gewinn)*(1+SicherheitAngebot)</f>
        <v>0</v>
      </c>
      <c r="U420" s="10">
        <f>I420*$I$7+J420*$J$7+K420*$K$7+L420*$L$7+M420*$M$7+N420*$N$7+O420*$O$7+R420+S420</f>
        <v>0</v>
      </c>
      <c r="W420" s="646">
        <f t="shared" ref="W420:AB420" si="334">$H420*SUM(W421:W435)</f>
        <v>0</v>
      </c>
      <c r="X420" s="647">
        <f t="shared" si="334"/>
        <v>0</v>
      </c>
      <c r="Y420" s="648">
        <f t="shared" si="334"/>
        <v>0</v>
      </c>
      <c r="Z420" s="649">
        <f t="shared" si="334"/>
        <v>0</v>
      </c>
      <c r="AA420" s="648">
        <f t="shared" si="334"/>
        <v>0</v>
      </c>
      <c r="AB420" s="646">
        <f t="shared" si="334"/>
        <v>0</v>
      </c>
      <c r="AC420" s="258"/>
      <c r="AD420" s="646">
        <f t="shared" ref="AD420:AM420" si="335">$H420*SUM(AD421:AD435)</f>
        <v>0</v>
      </c>
      <c r="AE420" s="647">
        <f t="shared" si="335"/>
        <v>0</v>
      </c>
      <c r="AF420" s="648">
        <f t="shared" si="335"/>
        <v>0</v>
      </c>
      <c r="AG420" s="649">
        <f t="shared" si="335"/>
        <v>0</v>
      </c>
      <c r="AH420" s="648">
        <f t="shared" si="335"/>
        <v>0</v>
      </c>
      <c r="AI420" s="646">
        <f t="shared" si="335"/>
        <v>0</v>
      </c>
      <c r="AJ420" s="258"/>
      <c r="AK420" s="653">
        <f t="shared" si="335"/>
        <v>0</v>
      </c>
      <c r="AL420" s="653">
        <f t="shared" si="335"/>
        <v>0</v>
      </c>
      <c r="AM420" s="653">
        <f t="shared" si="335"/>
        <v>0</v>
      </c>
      <c r="AN420" s="227">
        <f>$H420*SUM(AN421:AN435)*(1+Gewinn)*(1+SicherheitAngebot)</f>
        <v>0</v>
      </c>
      <c r="AO420" s="227">
        <f>$H420*SUM(AO421:AO435)*(1+Gewinn)*(1+SicherheitAngebot)</f>
        <v>0</v>
      </c>
      <c r="AP420" s="227">
        <f>$H420*SUM(AP421:AP435)*(1+Gewinn)*(1+SicherheitAngebot)</f>
        <v>0</v>
      </c>
      <c r="AQ420" s="227">
        <f>$H420*SUM(AQ421:AQ435)*(1+Gewinn)*(1+SicherheitAngebot)</f>
        <v>0</v>
      </c>
      <c r="AR420" s="227">
        <f>$H420*SUM(AR421:AR435)*(1+Gewinn)*(1+SicherheitAngebot)</f>
        <v>0</v>
      </c>
      <c r="AS420" s="262"/>
      <c r="AT420" s="263">
        <f t="shared" si="309"/>
        <v>0</v>
      </c>
      <c r="AU420" s="259"/>
      <c r="AV420" s="491">
        <f>AK420*$AK$7+AL420*$AL$7+AM420*$AM$7+SUM(AN420:AR420)+AT420/Zuschläge_IBN+AT420</f>
        <v>0</v>
      </c>
      <c r="AX420" s="685">
        <f>U420+AV420</f>
        <v>0</v>
      </c>
      <c r="AZ420" s="490">
        <f>IF(H420&gt;0,U420/(1+SicherheitAngebot)*(1+Sicherheit),0)</f>
        <v>0</v>
      </c>
      <c r="BB420" s="490">
        <f>IF(H420&gt;0,AV420/(1+SicherheitAngebot)*(1+Sicherheit),0)</f>
        <v>0</v>
      </c>
      <c r="BD420" s="490">
        <f>AZ420+BB420</f>
        <v>0</v>
      </c>
      <c r="BE420" s="105"/>
      <c r="BF420" s="105"/>
      <c r="BG420" s="105"/>
      <c r="BH420" s="105"/>
      <c r="BI420" s="105"/>
      <c r="BJ420" s="105"/>
    </row>
    <row r="421" spans="2:62" ht="20.100000000000001" hidden="1" customHeight="1" outlineLevel="1">
      <c r="B421" s="99"/>
      <c r="C421" s="908"/>
      <c r="D421" s="909"/>
      <c r="E421" s="909"/>
      <c r="F421" s="910"/>
      <c r="G421" s="890"/>
      <c r="H421" s="901"/>
      <c r="I421" s="152"/>
      <c r="J421" s="152"/>
      <c r="K421" s="152"/>
      <c r="L421" s="152"/>
      <c r="M421" s="152"/>
      <c r="N421" s="152"/>
      <c r="O421" s="152"/>
      <c r="P421" s="153"/>
      <c r="Q421" s="153"/>
      <c r="R421" s="156">
        <f t="shared" si="332"/>
        <v>0</v>
      </c>
      <c r="S421" s="156">
        <f t="shared" si="333"/>
        <v>0</v>
      </c>
      <c r="U421" s="157">
        <f>I421*$I$7+J421*$J$7+K421*$K$7+L421*$L$7+M421*$M$7+N421*$N$7+O421*$O$7+R421+S421</f>
        <v>0</v>
      </c>
      <c r="W421" s="152"/>
      <c r="X421" s="152"/>
      <c r="Y421" s="152"/>
      <c r="Z421" s="152"/>
      <c r="AA421" s="152"/>
      <c r="AB421" s="152"/>
      <c r="AC421" s="347"/>
      <c r="AD421" s="152"/>
      <c r="AE421" s="152"/>
      <c r="AF421" s="152"/>
      <c r="AG421" s="152"/>
      <c r="AH421" s="152"/>
      <c r="AI421" s="152"/>
      <c r="AJ421" s="347"/>
      <c r="AK421" s="152"/>
      <c r="AL421" s="152"/>
      <c r="AM421" s="295"/>
      <c r="AN421" s="228"/>
      <c r="AO421" s="228"/>
      <c r="AP421" s="228"/>
      <c r="AQ421" s="228"/>
      <c r="AR421" s="228"/>
      <c r="AS421" s="348"/>
      <c r="AT421" s="264">
        <f t="shared" si="309"/>
        <v>0</v>
      </c>
      <c r="AU421" s="259"/>
      <c r="AV421" s="265">
        <f t="shared" ref="AV421:AV435" si="336">AK421*$AK$7+AL421*$AL$7+AM421*$AM$7+SUM(AN421:AR421)*(1+Gewinn)*(1+SicherheitAngebot)+AT421/Zuschläge_IBN+AT421</f>
        <v>0</v>
      </c>
      <c r="AX421" s="265">
        <f>U421+AV421</f>
        <v>0</v>
      </c>
      <c r="AZ421" s="492">
        <f t="shared" ref="AZ421:AZ435" si="337">U421/(1+SicherheitAngebot)*(1+Sicherheit)</f>
        <v>0</v>
      </c>
      <c r="BB421" s="492">
        <f t="shared" ref="BB421:BB435" si="338">AV421/(1+SicherheitAngebot)*(1+Sicherheit)</f>
        <v>0</v>
      </c>
      <c r="BD421" s="265">
        <f>AZ421+BB421</f>
        <v>0</v>
      </c>
      <c r="BE421" s="105"/>
      <c r="BF421" s="105"/>
      <c r="BG421" s="105"/>
      <c r="BH421" s="105"/>
      <c r="BI421" s="105"/>
      <c r="BJ421" s="105"/>
    </row>
    <row r="422" spans="2:62" ht="20.100000000000001" hidden="1" customHeight="1" outlineLevel="1">
      <c r="B422" s="100"/>
      <c r="C422" s="908"/>
      <c r="D422" s="909"/>
      <c r="E422" s="909"/>
      <c r="F422" s="910"/>
      <c r="G422" s="890"/>
      <c r="H422" s="891"/>
      <c r="I422" s="152"/>
      <c r="J422" s="152"/>
      <c r="K422" s="152"/>
      <c r="L422" s="152"/>
      <c r="M422" s="152"/>
      <c r="N422" s="152"/>
      <c r="O422" s="152"/>
      <c r="P422" s="153"/>
      <c r="Q422" s="153"/>
      <c r="R422" s="156">
        <f t="shared" si="332"/>
        <v>0</v>
      </c>
      <c r="S422" s="156">
        <f t="shared" si="333"/>
        <v>0</v>
      </c>
      <c r="U422" s="157">
        <f t="shared" ref="U422:U435" si="339">I422*$I$7+J422*$J$7+K422*$K$7+L422*$L$7+M422*$M$7+N422*$N$7+O422*$O$7+R422+S422</f>
        <v>0</v>
      </c>
      <c r="W422" s="152"/>
      <c r="X422" s="152"/>
      <c r="Y422" s="152"/>
      <c r="Z422" s="152"/>
      <c r="AA422" s="152"/>
      <c r="AB422" s="152"/>
      <c r="AC422" s="347"/>
      <c r="AD422" s="152"/>
      <c r="AE422" s="152"/>
      <c r="AF422" s="152"/>
      <c r="AG422" s="152"/>
      <c r="AH422" s="152"/>
      <c r="AI422" s="152"/>
      <c r="AJ422" s="347"/>
      <c r="AK422" s="152"/>
      <c r="AL422" s="152"/>
      <c r="AM422" s="295"/>
      <c r="AN422" s="228"/>
      <c r="AO422" s="228"/>
      <c r="AP422" s="228"/>
      <c r="AQ422" s="228"/>
      <c r="AR422" s="228"/>
      <c r="AS422" s="348"/>
      <c r="AT422" s="264">
        <f t="shared" si="309"/>
        <v>0</v>
      </c>
      <c r="AU422" s="259"/>
      <c r="AV422" s="265">
        <f t="shared" si="336"/>
        <v>0</v>
      </c>
      <c r="AX422" s="265">
        <f t="shared" ref="AX422:AX435" si="340">U422+AV422</f>
        <v>0</v>
      </c>
      <c r="AZ422" s="492">
        <f t="shared" si="337"/>
        <v>0</v>
      </c>
      <c r="BB422" s="492">
        <f t="shared" si="338"/>
        <v>0</v>
      </c>
      <c r="BD422" s="265">
        <f t="shared" ref="BD422:BD435" si="341">AZ422+BB422</f>
        <v>0</v>
      </c>
      <c r="BE422" s="105"/>
      <c r="BF422" s="105"/>
      <c r="BG422" s="105"/>
      <c r="BH422" s="105"/>
      <c r="BI422" s="105"/>
      <c r="BJ422" s="105"/>
    </row>
    <row r="423" spans="2:62" ht="20.100000000000001" hidden="1" customHeight="1" outlineLevel="1">
      <c r="B423" s="100"/>
      <c r="C423" s="908"/>
      <c r="D423" s="909"/>
      <c r="E423" s="909"/>
      <c r="F423" s="910"/>
      <c r="G423" s="890"/>
      <c r="H423" s="891"/>
      <c r="I423" s="152"/>
      <c r="J423" s="152"/>
      <c r="K423" s="152"/>
      <c r="L423" s="152"/>
      <c r="M423" s="152"/>
      <c r="N423" s="152"/>
      <c r="O423" s="152"/>
      <c r="P423" s="153"/>
      <c r="Q423" s="153"/>
      <c r="R423" s="156">
        <f t="shared" si="332"/>
        <v>0</v>
      </c>
      <c r="S423" s="156">
        <f t="shared" si="333"/>
        <v>0</v>
      </c>
      <c r="U423" s="157">
        <f t="shared" si="339"/>
        <v>0</v>
      </c>
      <c r="W423" s="152"/>
      <c r="X423" s="152"/>
      <c r="Y423" s="152"/>
      <c r="Z423" s="152"/>
      <c r="AA423" s="152"/>
      <c r="AB423" s="152"/>
      <c r="AC423" s="347"/>
      <c r="AD423" s="152"/>
      <c r="AE423" s="152"/>
      <c r="AF423" s="152"/>
      <c r="AG423" s="152"/>
      <c r="AH423" s="152"/>
      <c r="AI423" s="152"/>
      <c r="AJ423" s="347"/>
      <c r="AK423" s="152"/>
      <c r="AL423" s="152"/>
      <c r="AM423" s="295"/>
      <c r="AN423" s="228"/>
      <c r="AO423" s="228"/>
      <c r="AP423" s="228"/>
      <c r="AQ423" s="228"/>
      <c r="AR423" s="228"/>
      <c r="AS423" s="348"/>
      <c r="AT423" s="264">
        <f t="shared" si="309"/>
        <v>0</v>
      </c>
      <c r="AU423" s="259"/>
      <c r="AV423" s="265">
        <f t="shared" si="336"/>
        <v>0</v>
      </c>
      <c r="AX423" s="265">
        <f t="shared" si="340"/>
        <v>0</v>
      </c>
      <c r="AZ423" s="492">
        <f t="shared" si="337"/>
        <v>0</v>
      </c>
      <c r="BB423" s="492">
        <f t="shared" si="338"/>
        <v>0</v>
      </c>
      <c r="BD423" s="265">
        <f t="shared" si="341"/>
        <v>0</v>
      </c>
      <c r="BE423" s="105"/>
      <c r="BF423" s="105"/>
      <c r="BG423" s="105"/>
      <c r="BH423" s="105"/>
      <c r="BI423" s="105"/>
      <c r="BJ423" s="105"/>
    </row>
    <row r="424" spans="2:62" ht="20.100000000000001" hidden="1" customHeight="1" outlineLevel="1">
      <c r="B424" s="100"/>
      <c r="C424" s="908"/>
      <c r="D424" s="909"/>
      <c r="E424" s="909"/>
      <c r="F424" s="910"/>
      <c r="G424" s="890"/>
      <c r="H424" s="891"/>
      <c r="I424" s="152"/>
      <c r="J424" s="152"/>
      <c r="K424" s="152"/>
      <c r="L424" s="152"/>
      <c r="M424" s="152"/>
      <c r="N424" s="152"/>
      <c r="O424" s="152"/>
      <c r="P424" s="153"/>
      <c r="Q424" s="153"/>
      <c r="R424" s="156">
        <f t="shared" si="332"/>
        <v>0</v>
      </c>
      <c r="S424" s="156">
        <f t="shared" si="333"/>
        <v>0</v>
      </c>
      <c r="U424" s="157">
        <f t="shared" si="339"/>
        <v>0</v>
      </c>
      <c r="W424" s="152"/>
      <c r="X424" s="152"/>
      <c r="Y424" s="152"/>
      <c r="Z424" s="152"/>
      <c r="AA424" s="152"/>
      <c r="AB424" s="152"/>
      <c r="AC424" s="347"/>
      <c r="AD424" s="152"/>
      <c r="AE424" s="152"/>
      <c r="AF424" s="152"/>
      <c r="AG424" s="152"/>
      <c r="AH424" s="152"/>
      <c r="AI424" s="152"/>
      <c r="AJ424" s="347"/>
      <c r="AK424" s="152"/>
      <c r="AL424" s="152"/>
      <c r="AM424" s="295"/>
      <c r="AN424" s="228"/>
      <c r="AO424" s="228"/>
      <c r="AP424" s="228"/>
      <c r="AQ424" s="228"/>
      <c r="AR424" s="228"/>
      <c r="AS424" s="348"/>
      <c r="AT424" s="264">
        <f t="shared" si="309"/>
        <v>0</v>
      </c>
      <c r="AU424" s="259"/>
      <c r="AV424" s="265">
        <f t="shared" si="336"/>
        <v>0</v>
      </c>
      <c r="AX424" s="265">
        <f t="shared" si="340"/>
        <v>0</v>
      </c>
      <c r="AZ424" s="492">
        <f t="shared" si="337"/>
        <v>0</v>
      </c>
      <c r="BB424" s="492">
        <f t="shared" si="338"/>
        <v>0</v>
      </c>
      <c r="BD424" s="265">
        <f t="shared" si="341"/>
        <v>0</v>
      </c>
      <c r="BE424" s="105"/>
      <c r="BF424" s="105"/>
      <c r="BG424" s="105"/>
      <c r="BH424" s="105"/>
      <c r="BI424" s="105"/>
      <c r="BJ424" s="105"/>
    </row>
    <row r="425" spans="2:62" ht="20.100000000000001" hidden="1" customHeight="1" outlineLevel="1">
      <c r="B425" s="100"/>
      <c r="C425" s="908"/>
      <c r="D425" s="909"/>
      <c r="E425" s="909"/>
      <c r="F425" s="910"/>
      <c r="G425" s="890"/>
      <c r="H425" s="891"/>
      <c r="I425" s="152"/>
      <c r="J425" s="152"/>
      <c r="K425" s="152"/>
      <c r="L425" s="152"/>
      <c r="M425" s="152"/>
      <c r="N425" s="152"/>
      <c r="O425" s="152"/>
      <c r="P425" s="153"/>
      <c r="Q425" s="153"/>
      <c r="R425" s="156">
        <f t="shared" si="332"/>
        <v>0</v>
      </c>
      <c r="S425" s="156">
        <f t="shared" si="333"/>
        <v>0</v>
      </c>
      <c r="U425" s="157">
        <f t="shared" si="339"/>
        <v>0</v>
      </c>
      <c r="W425" s="152"/>
      <c r="X425" s="152"/>
      <c r="Y425" s="152"/>
      <c r="Z425" s="152"/>
      <c r="AA425" s="152"/>
      <c r="AB425" s="152"/>
      <c r="AC425" s="347"/>
      <c r="AD425" s="152"/>
      <c r="AE425" s="152"/>
      <c r="AF425" s="152"/>
      <c r="AG425" s="152"/>
      <c r="AH425" s="152"/>
      <c r="AI425" s="152"/>
      <c r="AJ425" s="347"/>
      <c r="AK425" s="152"/>
      <c r="AL425" s="152"/>
      <c r="AM425" s="295"/>
      <c r="AN425" s="228"/>
      <c r="AO425" s="228"/>
      <c r="AP425" s="228"/>
      <c r="AQ425" s="228"/>
      <c r="AR425" s="228"/>
      <c r="AS425" s="348"/>
      <c r="AT425" s="264">
        <f t="shared" si="309"/>
        <v>0</v>
      </c>
      <c r="AU425" s="259"/>
      <c r="AV425" s="265">
        <f t="shared" si="336"/>
        <v>0</v>
      </c>
      <c r="AX425" s="265">
        <f t="shared" si="340"/>
        <v>0</v>
      </c>
      <c r="AZ425" s="492">
        <f t="shared" si="337"/>
        <v>0</v>
      </c>
      <c r="BB425" s="492">
        <f t="shared" si="338"/>
        <v>0</v>
      </c>
      <c r="BD425" s="265">
        <f t="shared" si="341"/>
        <v>0</v>
      </c>
      <c r="BE425" s="105"/>
      <c r="BF425" s="105"/>
      <c r="BG425" s="105"/>
      <c r="BH425" s="105"/>
      <c r="BI425" s="105"/>
      <c r="BJ425" s="105"/>
    </row>
    <row r="426" spans="2:62" ht="20.100000000000001" hidden="1" customHeight="1" outlineLevel="1">
      <c r="B426" s="100"/>
      <c r="C426" s="908"/>
      <c r="D426" s="909"/>
      <c r="E426" s="909"/>
      <c r="F426" s="910"/>
      <c r="G426" s="890"/>
      <c r="H426" s="891"/>
      <c r="I426" s="152"/>
      <c r="J426" s="152"/>
      <c r="K426" s="152"/>
      <c r="L426" s="152"/>
      <c r="M426" s="152"/>
      <c r="N426" s="152"/>
      <c r="O426" s="152"/>
      <c r="P426" s="153"/>
      <c r="Q426" s="153"/>
      <c r="R426" s="156">
        <f t="shared" si="332"/>
        <v>0</v>
      </c>
      <c r="S426" s="156">
        <f t="shared" si="333"/>
        <v>0</v>
      </c>
      <c r="U426" s="157">
        <f t="shared" si="339"/>
        <v>0</v>
      </c>
      <c r="W426" s="152"/>
      <c r="X426" s="152"/>
      <c r="Y426" s="152"/>
      <c r="Z426" s="152"/>
      <c r="AA426" s="152"/>
      <c r="AB426" s="152"/>
      <c r="AC426" s="347"/>
      <c r="AD426" s="152"/>
      <c r="AE426" s="152"/>
      <c r="AF426" s="152"/>
      <c r="AG426" s="152"/>
      <c r="AH426" s="152"/>
      <c r="AI426" s="152"/>
      <c r="AJ426" s="347"/>
      <c r="AK426" s="152"/>
      <c r="AL426" s="152"/>
      <c r="AM426" s="295"/>
      <c r="AN426" s="228"/>
      <c r="AO426" s="228"/>
      <c r="AP426" s="228"/>
      <c r="AQ426" s="228"/>
      <c r="AR426" s="228"/>
      <c r="AS426" s="348"/>
      <c r="AT426" s="264">
        <f t="shared" si="309"/>
        <v>0</v>
      </c>
      <c r="AU426" s="259"/>
      <c r="AV426" s="265">
        <f t="shared" si="336"/>
        <v>0</v>
      </c>
      <c r="AX426" s="265">
        <f t="shared" si="340"/>
        <v>0</v>
      </c>
      <c r="AZ426" s="492">
        <f t="shared" si="337"/>
        <v>0</v>
      </c>
      <c r="BB426" s="492">
        <f t="shared" si="338"/>
        <v>0</v>
      </c>
      <c r="BD426" s="265">
        <f t="shared" si="341"/>
        <v>0</v>
      </c>
      <c r="BE426" s="105"/>
      <c r="BF426" s="105"/>
      <c r="BG426" s="105"/>
      <c r="BH426" s="105"/>
      <c r="BI426" s="105"/>
      <c r="BJ426" s="105"/>
    </row>
    <row r="427" spans="2:62" ht="20.100000000000001" hidden="1" customHeight="1" outlineLevel="1">
      <c r="B427" s="100"/>
      <c r="C427" s="908"/>
      <c r="D427" s="909"/>
      <c r="E427" s="909"/>
      <c r="F427" s="910"/>
      <c r="G427" s="890"/>
      <c r="H427" s="891"/>
      <c r="I427" s="152"/>
      <c r="J427" s="152"/>
      <c r="K427" s="152"/>
      <c r="L427" s="152"/>
      <c r="M427" s="152"/>
      <c r="N427" s="152"/>
      <c r="O427" s="152"/>
      <c r="P427" s="153"/>
      <c r="Q427" s="153"/>
      <c r="R427" s="156">
        <f t="shared" si="332"/>
        <v>0</v>
      </c>
      <c r="S427" s="156">
        <f t="shared" si="333"/>
        <v>0</v>
      </c>
      <c r="U427" s="157">
        <f t="shared" si="339"/>
        <v>0</v>
      </c>
      <c r="W427" s="152"/>
      <c r="X427" s="152"/>
      <c r="Y427" s="152"/>
      <c r="Z427" s="152"/>
      <c r="AA427" s="152"/>
      <c r="AB427" s="152"/>
      <c r="AC427" s="347"/>
      <c r="AD427" s="152"/>
      <c r="AE427" s="152"/>
      <c r="AF427" s="152"/>
      <c r="AG427" s="152"/>
      <c r="AH427" s="152"/>
      <c r="AI427" s="152"/>
      <c r="AJ427" s="347"/>
      <c r="AK427" s="152"/>
      <c r="AL427" s="152"/>
      <c r="AM427" s="295"/>
      <c r="AN427" s="228"/>
      <c r="AO427" s="228"/>
      <c r="AP427" s="228"/>
      <c r="AQ427" s="228"/>
      <c r="AR427" s="228"/>
      <c r="AS427" s="348"/>
      <c r="AT427" s="264">
        <f t="shared" si="309"/>
        <v>0</v>
      </c>
      <c r="AU427" s="259"/>
      <c r="AV427" s="265">
        <f t="shared" si="336"/>
        <v>0</v>
      </c>
      <c r="AX427" s="265">
        <f t="shared" si="340"/>
        <v>0</v>
      </c>
      <c r="AZ427" s="492">
        <f t="shared" si="337"/>
        <v>0</v>
      </c>
      <c r="BB427" s="492">
        <f t="shared" si="338"/>
        <v>0</v>
      </c>
      <c r="BD427" s="265">
        <f t="shared" si="341"/>
        <v>0</v>
      </c>
      <c r="BE427" s="105"/>
      <c r="BF427" s="105"/>
      <c r="BG427" s="105"/>
      <c r="BH427" s="105"/>
      <c r="BI427" s="105"/>
      <c r="BJ427" s="105"/>
    </row>
    <row r="428" spans="2:62" ht="20.100000000000001" hidden="1" customHeight="1" outlineLevel="1">
      <c r="B428" s="100"/>
      <c r="C428" s="908"/>
      <c r="D428" s="909"/>
      <c r="E428" s="909"/>
      <c r="F428" s="910"/>
      <c r="G428" s="890"/>
      <c r="H428" s="891"/>
      <c r="I428" s="152"/>
      <c r="J428" s="152"/>
      <c r="K428" s="152"/>
      <c r="L428" s="152"/>
      <c r="M428" s="152"/>
      <c r="N428" s="152"/>
      <c r="O428" s="152"/>
      <c r="P428" s="153"/>
      <c r="Q428" s="153"/>
      <c r="R428" s="156">
        <f t="shared" si="332"/>
        <v>0</v>
      </c>
      <c r="S428" s="156">
        <f t="shared" si="333"/>
        <v>0</v>
      </c>
      <c r="U428" s="157">
        <f t="shared" si="339"/>
        <v>0</v>
      </c>
      <c r="W428" s="152"/>
      <c r="X428" s="152"/>
      <c r="Y428" s="152"/>
      <c r="Z428" s="152"/>
      <c r="AA428" s="152"/>
      <c r="AB428" s="152"/>
      <c r="AC428" s="347"/>
      <c r="AD428" s="152"/>
      <c r="AE428" s="152"/>
      <c r="AF428" s="152"/>
      <c r="AG428" s="152"/>
      <c r="AH428" s="152"/>
      <c r="AI428" s="152"/>
      <c r="AJ428" s="347"/>
      <c r="AK428" s="152"/>
      <c r="AL428" s="152"/>
      <c r="AM428" s="295"/>
      <c r="AN428" s="228"/>
      <c r="AO428" s="228"/>
      <c r="AP428" s="228"/>
      <c r="AQ428" s="228"/>
      <c r="AR428" s="228"/>
      <c r="AS428" s="348"/>
      <c r="AT428" s="264">
        <f t="shared" si="309"/>
        <v>0</v>
      </c>
      <c r="AU428" s="259"/>
      <c r="AV428" s="265">
        <f t="shared" si="336"/>
        <v>0</v>
      </c>
      <c r="AX428" s="265">
        <f t="shared" si="340"/>
        <v>0</v>
      </c>
      <c r="AZ428" s="492">
        <f t="shared" si="337"/>
        <v>0</v>
      </c>
      <c r="BB428" s="492">
        <f t="shared" si="338"/>
        <v>0</v>
      </c>
      <c r="BD428" s="265">
        <f t="shared" si="341"/>
        <v>0</v>
      </c>
      <c r="BE428" s="105"/>
      <c r="BF428" s="105"/>
      <c r="BG428" s="105"/>
      <c r="BH428" s="105"/>
      <c r="BI428" s="105"/>
      <c r="BJ428" s="105"/>
    </row>
    <row r="429" spans="2:62" ht="20.100000000000001" hidden="1" customHeight="1" outlineLevel="1">
      <c r="B429" s="100"/>
      <c r="C429" s="908"/>
      <c r="D429" s="909"/>
      <c r="E429" s="909"/>
      <c r="F429" s="910"/>
      <c r="G429" s="890"/>
      <c r="H429" s="891"/>
      <c r="I429" s="152"/>
      <c r="J429" s="152"/>
      <c r="K429" s="152"/>
      <c r="L429" s="152"/>
      <c r="M429" s="152"/>
      <c r="N429" s="152"/>
      <c r="O429" s="152"/>
      <c r="P429" s="153"/>
      <c r="Q429" s="153"/>
      <c r="R429" s="156">
        <f t="shared" si="332"/>
        <v>0</v>
      </c>
      <c r="S429" s="156">
        <f t="shared" si="333"/>
        <v>0</v>
      </c>
      <c r="U429" s="157">
        <f t="shared" si="339"/>
        <v>0</v>
      </c>
      <c r="W429" s="152"/>
      <c r="X429" s="152"/>
      <c r="Y429" s="152"/>
      <c r="Z429" s="152"/>
      <c r="AA429" s="152"/>
      <c r="AB429" s="152"/>
      <c r="AC429" s="347"/>
      <c r="AD429" s="152"/>
      <c r="AE429" s="152"/>
      <c r="AF429" s="152"/>
      <c r="AG429" s="152"/>
      <c r="AH429" s="152"/>
      <c r="AI429" s="152"/>
      <c r="AJ429" s="347"/>
      <c r="AK429" s="152"/>
      <c r="AL429" s="152"/>
      <c r="AM429" s="295"/>
      <c r="AN429" s="228"/>
      <c r="AO429" s="228"/>
      <c r="AP429" s="228"/>
      <c r="AQ429" s="228"/>
      <c r="AR429" s="228"/>
      <c r="AS429" s="348"/>
      <c r="AT429" s="264">
        <f t="shared" si="309"/>
        <v>0</v>
      </c>
      <c r="AU429" s="259"/>
      <c r="AV429" s="265">
        <f t="shared" si="336"/>
        <v>0</v>
      </c>
      <c r="AX429" s="265">
        <f t="shared" si="340"/>
        <v>0</v>
      </c>
      <c r="AZ429" s="492">
        <f t="shared" si="337"/>
        <v>0</v>
      </c>
      <c r="BB429" s="492">
        <f t="shared" si="338"/>
        <v>0</v>
      </c>
      <c r="BD429" s="265">
        <f t="shared" si="341"/>
        <v>0</v>
      </c>
      <c r="BE429" s="105"/>
      <c r="BF429" s="105"/>
      <c r="BG429" s="105"/>
      <c r="BH429" s="105"/>
      <c r="BI429" s="105"/>
      <c r="BJ429" s="105"/>
    </row>
    <row r="430" spans="2:62" ht="20.100000000000001" hidden="1" customHeight="1" outlineLevel="1">
      <c r="B430" s="100"/>
      <c r="C430" s="908"/>
      <c r="D430" s="909"/>
      <c r="E430" s="909"/>
      <c r="F430" s="910"/>
      <c r="G430" s="890"/>
      <c r="H430" s="891"/>
      <c r="I430" s="152"/>
      <c r="J430" s="152"/>
      <c r="K430" s="152"/>
      <c r="L430" s="152"/>
      <c r="M430" s="152"/>
      <c r="N430" s="152"/>
      <c r="O430" s="152"/>
      <c r="P430" s="153"/>
      <c r="Q430" s="153"/>
      <c r="R430" s="156">
        <f t="shared" si="332"/>
        <v>0</v>
      </c>
      <c r="S430" s="156">
        <f t="shared" si="333"/>
        <v>0</v>
      </c>
      <c r="U430" s="157">
        <f t="shared" si="339"/>
        <v>0</v>
      </c>
      <c r="W430" s="152"/>
      <c r="X430" s="152"/>
      <c r="Y430" s="152"/>
      <c r="Z430" s="152"/>
      <c r="AA430" s="152"/>
      <c r="AB430" s="152"/>
      <c r="AC430" s="347"/>
      <c r="AD430" s="152"/>
      <c r="AE430" s="152"/>
      <c r="AF430" s="152"/>
      <c r="AG430" s="152"/>
      <c r="AH430" s="152"/>
      <c r="AI430" s="152"/>
      <c r="AJ430" s="347"/>
      <c r="AK430" s="152"/>
      <c r="AL430" s="152"/>
      <c r="AM430" s="295"/>
      <c r="AN430" s="228"/>
      <c r="AO430" s="228"/>
      <c r="AP430" s="228"/>
      <c r="AQ430" s="228"/>
      <c r="AR430" s="228"/>
      <c r="AS430" s="348"/>
      <c r="AT430" s="264">
        <f t="shared" si="309"/>
        <v>0</v>
      </c>
      <c r="AU430" s="259"/>
      <c r="AV430" s="265">
        <f t="shared" si="336"/>
        <v>0</v>
      </c>
      <c r="AX430" s="265">
        <f t="shared" si="340"/>
        <v>0</v>
      </c>
      <c r="AZ430" s="492">
        <f t="shared" si="337"/>
        <v>0</v>
      </c>
      <c r="BB430" s="492">
        <f t="shared" si="338"/>
        <v>0</v>
      </c>
      <c r="BD430" s="265">
        <f t="shared" si="341"/>
        <v>0</v>
      </c>
      <c r="BE430" s="105"/>
      <c r="BF430" s="105"/>
      <c r="BG430" s="105"/>
      <c r="BH430" s="105"/>
      <c r="BI430" s="105"/>
      <c r="BJ430" s="105"/>
    </row>
    <row r="431" spans="2:62" ht="20.100000000000001" hidden="1" customHeight="1" outlineLevel="1">
      <c r="B431" s="100"/>
      <c r="C431" s="908"/>
      <c r="D431" s="909"/>
      <c r="E431" s="909"/>
      <c r="F431" s="910"/>
      <c r="G431" s="890"/>
      <c r="H431" s="891"/>
      <c r="I431" s="152"/>
      <c r="J431" s="152"/>
      <c r="K431" s="152"/>
      <c r="L431" s="152"/>
      <c r="M431" s="152"/>
      <c r="N431" s="152"/>
      <c r="O431" s="152"/>
      <c r="P431" s="153"/>
      <c r="Q431" s="153"/>
      <c r="R431" s="156">
        <f t="shared" si="332"/>
        <v>0</v>
      </c>
      <c r="S431" s="156">
        <f t="shared" si="333"/>
        <v>0</v>
      </c>
      <c r="U431" s="157">
        <f t="shared" si="339"/>
        <v>0</v>
      </c>
      <c r="W431" s="152"/>
      <c r="X431" s="152"/>
      <c r="Y431" s="152"/>
      <c r="Z431" s="152"/>
      <c r="AA431" s="152"/>
      <c r="AB431" s="152"/>
      <c r="AC431" s="347"/>
      <c r="AD431" s="152"/>
      <c r="AE431" s="152"/>
      <c r="AF431" s="152"/>
      <c r="AG431" s="152"/>
      <c r="AH431" s="152"/>
      <c r="AI431" s="152"/>
      <c r="AJ431" s="347"/>
      <c r="AK431" s="152"/>
      <c r="AL431" s="152"/>
      <c r="AM431" s="295"/>
      <c r="AN431" s="228"/>
      <c r="AO431" s="228"/>
      <c r="AP431" s="228"/>
      <c r="AQ431" s="228"/>
      <c r="AR431" s="228"/>
      <c r="AS431" s="348"/>
      <c r="AT431" s="264">
        <f t="shared" si="309"/>
        <v>0</v>
      </c>
      <c r="AU431" s="259"/>
      <c r="AV431" s="265">
        <f t="shared" si="336"/>
        <v>0</v>
      </c>
      <c r="AX431" s="265">
        <f t="shared" si="340"/>
        <v>0</v>
      </c>
      <c r="AZ431" s="492">
        <f t="shared" si="337"/>
        <v>0</v>
      </c>
      <c r="BB431" s="492">
        <f t="shared" si="338"/>
        <v>0</v>
      </c>
      <c r="BD431" s="265">
        <f t="shared" si="341"/>
        <v>0</v>
      </c>
      <c r="BE431" s="105"/>
      <c r="BF431" s="105"/>
      <c r="BG431" s="105"/>
      <c r="BH431" s="105"/>
      <c r="BI431" s="105"/>
      <c r="BJ431" s="105"/>
    </row>
    <row r="432" spans="2:62" ht="20.100000000000001" hidden="1" customHeight="1" outlineLevel="1">
      <c r="B432" s="100"/>
      <c r="C432" s="908"/>
      <c r="D432" s="909"/>
      <c r="E432" s="909"/>
      <c r="F432" s="910"/>
      <c r="G432" s="890"/>
      <c r="H432" s="891"/>
      <c r="I432" s="152"/>
      <c r="J432" s="152"/>
      <c r="K432" s="152"/>
      <c r="L432" s="152"/>
      <c r="M432" s="152"/>
      <c r="N432" s="152"/>
      <c r="O432" s="152"/>
      <c r="P432" s="153"/>
      <c r="Q432" s="153"/>
      <c r="R432" s="156">
        <f t="shared" si="332"/>
        <v>0</v>
      </c>
      <c r="S432" s="156">
        <f t="shared" si="333"/>
        <v>0</v>
      </c>
      <c r="U432" s="157">
        <f t="shared" si="339"/>
        <v>0</v>
      </c>
      <c r="W432" s="152"/>
      <c r="X432" s="152"/>
      <c r="Y432" s="152"/>
      <c r="Z432" s="152"/>
      <c r="AA432" s="152"/>
      <c r="AB432" s="152"/>
      <c r="AC432" s="347"/>
      <c r="AD432" s="152"/>
      <c r="AE432" s="152"/>
      <c r="AF432" s="152"/>
      <c r="AG432" s="152"/>
      <c r="AH432" s="152"/>
      <c r="AI432" s="152"/>
      <c r="AJ432" s="347"/>
      <c r="AK432" s="152"/>
      <c r="AL432" s="152"/>
      <c r="AM432" s="295"/>
      <c r="AN432" s="228"/>
      <c r="AO432" s="228"/>
      <c r="AP432" s="228"/>
      <c r="AQ432" s="228"/>
      <c r="AR432" s="228"/>
      <c r="AS432" s="348"/>
      <c r="AT432" s="264">
        <f t="shared" si="309"/>
        <v>0</v>
      </c>
      <c r="AU432" s="259"/>
      <c r="AV432" s="265">
        <f t="shared" si="336"/>
        <v>0</v>
      </c>
      <c r="AX432" s="265">
        <f t="shared" si="340"/>
        <v>0</v>
      </c>
      <c r="AZ432" s="492">
        <f t="shared" si="337"/>
        <v>0</v>
      </c>
      <c r="BB432" s="492">
        <f t="shared" si="338"/>
        <v>0</v>
      </c>
      <c r="BD432" s="265">
        <f t="shared" si="341"/>
        <v>0</v>
      </c>
      <c r="BE432" s="105"/>
      <c r="BF432" s="105"/>
      <c r="BG432" s="105"/>
      <c r="BH432" s="105"/>
      <c r="BI432" s="105"/>
      <c r="BJ432" s="105"/>
    </row>
    <row r="433" spans="2:62" ht="20.100000000000001" hidden="1" customHeight="1" outlineLevel="1">
      <c r="B433" s="100"/>
      <c r="C433" s="908"/>
      <c r="D433" s="909"/>
      <c r="E433" s="909"/>
      <c r="F433" s="910"/>
      <c r="G433" s="890"/>
      <c r="H433" s="891"/>
      <c r="I433" s="152"/>
      <c r="J433" s="152"/>
      <c r="K433" s="152"/>
      <c r="L433" s="152"/>
      <c r="M433" s="152"/>
      <c r="N433" s="152"/>
      <c r="O433" s="152"/>
      <c r="P433" s="153"/>
      <c r="Q433" s="153"/>
      <c r="R433" s="156">
        <f t="shared" si="332"/>
        <v>0</v>
      </c>
      <c r="S433" s="156">
        <f t="shared" si="333"/>
        <v>0</v>
      </c>
      <c r="U433" s="157">
        <f t="shared" si="339"/>
        <v>0</v>
      </c>
      <c r="W433" s="152"/>
      <c r="X433" s="152"/>
      <c r="Y433" s="152"/>
      <c r="Z433" s="152"/>
      <c r="AA433" s="152"/>
      <c r="AB433" s="152"/>
      <c r="AC433" s="347"/>
      <c r="AD433" s="152"/>
      <c r="AE433" s="152"/>
      <c r="AF433" s="152"/>
      <c r="AG433" s="152"/>
      <c r="AH433" s="152"/>
      <c r="AI433" s="152"/>
      <c r="AJ433" s="347"/>
      <c r="AK433" s="152"/>
      <c r="AL433" s="152"/>
      <c r="AM433" s="295"/>
      <c r="AN433" s="228"/>
      <c r="AO433" s="228"/>
      <c r="AP433" s="228"/>
      <c r="AQ433" s="228"/>
      <c r="AR433" s="228"/>
      <c r="AS433" s="348"/>
      <c r="AT433" s="264">
        <f t="shared" si="309"/>
        <v>0</v>
      </c>
      <c r="AU433" s="259"/>
      <c r="AV433" s="265">
        <f t="shared" si="336"/>
        <v>0</v>
      </c>
      <c r="AX433" s="265">
        <f t="shared" si="340"/>
        <v>0</v>
      </c>
      <c r="AZ433" s="492">
        <f t="shared" si="337"/>
        <v>0</v>
      </c>
      <c r="BB433" s="492">
        <f t="shared" si="338"/>
        <v>0</v>
      </c>
      <c r="BD433" s="265">
        <f t="shared" si="341"/>
        <v>0</v>
      </c>
      <c r="BE433" s="105"/>
      <c r="BF433" s="105"/>
      <c r="BG433" s="105"/>
      <c r="BH433" s="105"/>
      <c r="BI433" s="105"/>
      <c r="BJ433" s="105"/>
    </row>
    <row r="434" spans="2:62" ht="20.100000000000001" hidden="1" customHeight="1" outlineLevel="1">
      <c r="B434" s="100"/>
      <c r="C434" s="908"/>
      <c r="D434" s="909"/>
      <c r="E434" s="909"/>
      <c r="F434" s="910"/>
      <c r="G434" s="890"/>
      <c r="H434" s="891"/>
      <c r="I434" s="152"/>
      <c r="J434" s="152"/>
      <c r="K434" s="152"/>
      <c r="L434" s="152"/>
      <c r="M434" s="152"/>
      <c r="N434" s="152"/>
      <c r="O434" s="152"/>
      <c r="P434" s="153"/>
      <c r="Q434" s="153"/>
      <c r="R434" s="156">
        <f t="shared" si="332"/>
        <v>0</v>
      </c>
      <c r="S434" s="156">
        <f t="shared" si="333"/>
        <v>0</v>
      </c>
      <c r="U434" s="157">
        <f t="shared" si="339"/>
        <v>0</v>
      </c>
      <c r="W434" s="152"/>
      <c r="X434" s="152"/>
      <c r="Y434" s="152"/>
      <c r="Z434" s="152"/>
      <c r="AA434" s="152"/>
      <c r="AB434" s="152"/>
      <c r="AC434" s="347"/>
      <c r="AD434" s="152"/>
      <c r="AE434" s="152"/>
      <c r="AF434" s="152"/>
      <c r="AG434" s="152"/>
      <c r="AH434" s="152"/>
      <c r="AI434" s="152"/>
      <c r="AJ434" s="347"/>
      <c r="AK434" s="152"/>
      <c r="AL434" s="152"/>
      <c r="AM434" s="295"/>
      <c r="AN434" s="228"/>
      <c r="AO434" s="228"/>
      <c r="AP434" s="228"/>
      <c r="AQ434" s="228"/>
      <c r="AR434" s="228"/>
      <c r="AS434" s="348"/>
      <c r="AT434" s="264">
        <f t="shared" si="309"/>
        <v>0</v>
      </c>
      <c r="AU434" s="259"/>
      <c r="AV434" s="265">
        <f t="shared" si="336"/>
        <v>0</v>
      </c>
      <c r="AX434" s="265">
        <f t="shared" si="340"/>
        <v>0</v>
      </c>
      <c r="AZ434" s="492">
        <f t="shared" si="337"/>
        <v>0</v>
      </c>
      <c r="BB434" s="492">
        <f t="shared" si="338"/>
        <v>0</v>
      </c>
      <c r="BD434" s="265">
        <f t="shared" si="341"/>
        <v>0</v>
      </c>
      <c r="BE434" s="105"/>
      <c r="BF434" s="105"/>
      <c r="BG434" s="105"/>
      <c r="BH434" s="105"/>
      <c r="BI434" s="105"/>
      <c r="BJ434" s="105"/>
    </row>
    <row r="435" spans="2:62" ht="20.100000000000001" hidden="1" customHeight="1" outlineLevel="1">
      <c r="B435" s="100"/>
      <c r="C435" s="908"/>
      <c r="D435" s="909"/>
      <c r="E435" s="909"/>
      <c r="F435" s="910"/>
      <c r="G435" s="890"/>
      <c r="H435" s="891"/>
      <c r="I435" s="152"/>
      <c r="J435" s="152"/>
      <c r="K435" s="152"/>
      <c r="L435" s="152"/>
      <c r="M435" s="152"/>
      <c r="N435" s="152"/>
      <c r="O435" s="152"/>
      <c r="P435" s="153"/>
      <c r="Q435" s="153"/>
      <c r="R435" s="156">
        <f t="shared" si="332"/>
        <v>0</v>
      </c>
      <c r="S435" s="156">
        <f t="shared" si="333"/>
        <v>0</v>
      </c>
      <c r="U435" s="157">
        <f t="shared" si="339"/>
        <v>0</v>
      </c>
      <c r="W435" s="152"/>
      <c r="X435" s="152"/>
      <c r="Y435" s="152"/>
      <c r="Z435" s="152"/>
      <c r="AA435" s="152"/>
      <c r="AB435" s="152"/>
      <c r="AC435" s="347"/>
      <c r="AD435" s="152"/>
      <c r="AE435" s="152"/>
      <c r="AF435" s="152"/>
      <c r="AG435" s="152"/>
      <c r="AH435" s="152"/>
      <c r="AI435" s="152"/>
      <c r="AJ435" s="347"/>
      <c r="AK435" s="152"/>
      <c r="AL435" s="152"/>
      <c r="AM435" s="295"/>
      <c r="AN435" s="228"/>
      <c r="AO435" s="228"/>
      <c r="AP435" s="228"/>
      <c r="AQ435" s="228"/>
      <c r="AR435" s="228"/>
      <c r="AS435" s="348"/>
      <c r="AT435" s="264">
        <f t="shared" si="309"/>
        <v>0</v>
      </c>
      <c r="AU435" s="259"/>
      <c r="AV435" s="265">
        <f t="shared" si="336"/>
        <v>0</v>
      </c>
      <c r="AX435" s="265">
        <f t="shared" si="340"/>
        <v>0</v>
      </c>
      <c r="AZ435" s="492">
        <f t="shared" si="337"/>
        <v>0</v>
      </c>
      <c r="BB435" s="492">
        <f t="shared" si="338"/>
        <v>0</v>
      </c>
      <c r="BD435" s="265">
        <f t="shared" si="341"/>
        <v>0</v>
      </c>
      <c r="BE435" s="105"/>
      <c r="BF435" s="105"/>
      <c r="BG435" s="105"/>
      <c r="BH435" s="105"/>
      <c r="BI435" s="105"/>
      <c r="BJ435" s="105"/>
    </row>
    <row r="436" spans="2:62" ht="9.9499999999999993" hidden="1" customHeight="1" outlineLevel="1">
      <c r="B436" s="101"/>
      <c r="C436" s="208"/>
      <c r="D436" s="208"/>
      <c r="E436" s="208"/>
      <c r="F436" s="208"/>
      <c r="G436" s="237"/>
      <c r="H436" s="207"/>
      <c r="I436" s="257"/>
      <c r="J436" s="257"/>
      <c r="K436" s="257"/>
      <c r="L436" s="257"/>
      <c r="M436" s="257"/>
      <c r="N436" s="257"/>
      <c r="O436" s="257"/>
      <c r="P436" s="256"/>
      <c r="Q436" s="102"/>
      <c r="R436" s="102"/>
      <c r="S436" s="102"/>
      <c r="U436" s="98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Z436" s="493"/>
      <c r="BE436" s="105"/>
      <c r="BF436" s="105"/>
      <c r="BG436" s="105"/>
      <c r="BH436" s="105"/>
      <c r="BI436" s="105"/>
      <c r="BJ436" s="105"/>
    </row>
    <row r="437" spans="2:62" ht="20.100000000000001" customHeight="1" collapsed="1">
      <c r="B437" s="8">
        <f>B420+1</f>
        <v>26</v>
      </c>
      <c r="C437" s="916"/>
      <c r="D437" s="917"/>
      <c r="E437" s="917"/>
      <c r="F437" s="918"/>
      <c r="G437" s="429"/>
      <c r="H437" s="206">
        <v>1</v>
      </c>
      <c r="I437" s="642">
        <f t="shared" ref="I437" si="342">$H437*SUM(I438:I452)</f>
        <v>0</v>
      </c>
      <c r="J437" s="643">
        <f t="shared" ref="J437:O437" si="343">$H437*SUM(J438:J452)</f>
        <v>0</v>
      </c>
      <c r="K437" s="644">
        <f t="shared" si="343"/>
        <v>0</v>
      </c>
      <c r="L437" s="645">
        <f t="shared" si="343"/>
        <v>0</v>
      </c>
      <c r="M437" s="645">
        <f t="shared" si="343"/>
        <v>0</v>
      </c>
      <c r="N437" s="644">
        <f t="shared" si="343"/>
        <v>0</v>
      </c>
      <c r="O437" s="642">
        <f t="shared" si="343"/>
        <v>0</v>
      </c>
      <c r="P437" s="209">
        <f t="shared" ref="P437:Q437" si="344">$H437*SUM(P438:P452)</f>
        <v>0</v>
      </c>
      <c r="Q437" s="210">
        <f t="shared" si="344"/>
        <v>0</v>
      </c>
      <c r="R437" s="136">
        <f t="shared" ref="R437:R452" si="345">P437*(1+Gewinn)*(1+SicherheitAngebot)</f>
        <v>0</v>
      </c>
      <c r="S437" s="137">
        <f t="shared" ref="S437:S452" si="346">Q437*(1+MGKZ)*(1+Gewinn)*(1+SicherheitAngebot)</f>
        <v>0</v>
      </c>
      <c r="U437" s="10">
        <f>I437*$I$7+J437*$J$7+K437*$K$7+L437*$L$7+M437*$M$7+N437*$N$7+O437*$O$7+R437+S437</f>
        <v>0</v>
      </c>
      <c r="W437" s="646">
        <f t="shared" ref="W437:AB437" si="347">$H437*SUM(W438:W452)</f>
        <v>0</v>
      </c>
      <c r="X437" s="647">
        <f t="shared" si="347"/>
        <v>0</v>
      </c>
      <c r="Y437" s="648">
        <f t="shared" si="347"/>
        <v>0</v>
      </c>
      <c r="Z437" s="649">
        <f t="shared" si="347"/>
        <v>0</v>
      </c>
      <c r="AA437" s="648">
        <f t="shared" si="347"/>
        <v>0</v>
      </c>
      <c r="AB437" s="646">
        <f t="shared" si="347"/>
        <v>0</v>
      </c>
      <c r="AC437" s="258"/>
      <c r="AD437" s="646">
        <f t="shared" ref="AD437:AM437" si="348">$H437*SUM(AD438:AD452)</f>
        <v>0</v>
      </c>
      <c r="AE437" s="647">
        <f t="shared" si="348"/>
        <v>0</v>
      </c>
      <c r="AF437" s="648">
        <f t="shared" si="348"/>
        <v>0</v>
      </c>
      <c r="AG437" s="649">
        <f t="shared" si="348"/>
        <v>0</v>
      </c>
      <c r="AH437" s="648">
        <f t="shared" si="348"/>
        <v>0</v>
      </c>
      <c r="AI437" s="646">
        <f t="shared" si="348"/>
        <v>0</v>
      </c>
      <c r="AJ437" s="258"/>
      <c r="AK437" s="653">
        <f t="shared" si="348"/>
        <v>0</v>
      </c>
      <c r="AL437" s="653">
        <f t="shared" si="348"/>
        <v>0</v>
      </c>
      <c r="AM437" s="653">
        <f t="shared" si="348"/>
        <v>0</v>
      </c>
      <c r="AN437" s="227">
        <f>$H437*SUM(AN438:AN452)*(1+Gewinn)*(1+SicherheitAngebot)</f>
        <v>0</v>
      </c>
      <c r="AO437" s="227">
        <f>$H437*SUM(AO438:AO452)*(1+Gewinn)*(1+SicherheitAngebot)</f>
        <v>0</v>
      </c>
      <c r="AP437" s="227">
        <f>$H437*SUM(AP438:AP452)*(1+Gewinn)*(1+SicherheitAngebot)</f>
        <v>0</v>
      </c>
      <c r="AQ437" s="227">
        <f>$H437*SUM(AQ438:AQ452)*(1+Gewinn)*(1+SicherheitAngebot)</f>
        <v>0</v>
      </c>
      <c r="AR437" s="227">
        <f>$H437*SUM(AR438:AR452)*(1+Gewinn)*(1+SicherheitAngebot)</f>
        <v>0</v>
      </c>
      <c r="AS437" s="262"/>
      <c r="AT437" s="263">
        <f t="shared" si="309"/>
        <v>0</v>
      </c>
      <c r="AU437" s="259"/>
      <c r="AV437" s="491">
        <f>AK437*$AK$7+AL437*$AL$7+AM437*$AM$7+SUM(AN437:AR437)+AT437/Zuschläge_IBN+AT437</f>
        <v>0</v>
      </c>
      <c r="AX437" s="685">
        <f>U437+AV437</f>
        <v>0</v>
      </c>
      <c r="AZ437" s="490">
        <f>IF(H437&gt;0,U437/(1+SicherheitAngebot)*(1+Sicherheit),0)</f>
        <v>0</v>
      </c>
      <c r="BB437" s="490">
        <f>IF(H437&gt;0,AV437/(1+SicherheitAngebot)*(1+Sicherheit),0)</f>
        <v>0</v>
      </c>
      <c r="BD437" s="490">
        <f>AZ437+BB437</f>
        <v>0</v>
      </c>
      <c r="BE437" s="105"/>
      <c r="BF437" s="105"/>
      <c r="BG437" s="105"/>
      <c r="BH437" s="105"/>
      <c r="BI437" s="105"/>
      <c r="BJ437" s="105"/>
    </row>
    <row r="438" spans="2:62" ht="20.100000000000001" hidden="1" customHeight="1" outlineLevel="1">
      <c r="B438" s="99"/>
      <c r="C438" s="908"/>
      <c r="D438" s="909"/>
      <c r="E438" s="909"/>
      <c r="F438" s="910"/>
      <c r="G438" s="890"/>
      <c r="H438" s="901"/>
      <c r="I438" s="152"/>
      <c r="J438" s="152"/>
      <c r="K438" s="152"/>
      <c r="L438" s="152"/>
      <c r="M438" s="152"/>
      <c r="N438" s="152"/>
      <c r="O438" s="152"/>
      <c r="P438" s="153"/>
      <c r="Q438" s="153"/>
      <c r="R438" s="156">
        <f t="shared" si="345"/>
        <v>0</v>
      </c>
      <c r="S438" s="156">
        <f t="shared" si="346"/>
        <v>0</v>
      </c>
      <c r="U438" s="157">
        <f>I438*$I$7+J438*$J$7+K438*$K$7+L438*$L$7+M438*$M$7+N438*$N$7+O438*$O$7+R438+S438</f>
        <v>0</v>
      </c>
      <c r="W438" s="152"/>
      <c r="X438" s="152"/>
      <c r="Y438" s="152"/>
      <c r="Z438" s="152"/>
      <c r="AA438" s="152"/>
      <c r="AB438" s="152"/>
      <c r="AC438" s="347"/>
      <c r="AD438" s="152"/>
      <c r="AE438" s="152"/>
      <c r="AF438" s="152"/>
      <c r="AG438" s="152"/>
      <c r="AH438" s="152"/>
      <c r="AI438" s="152"/>
      <c r="AJ438" s="347"/>
      <c r="AK438" s="152"/>
      <c r="AL438" s="152"/>
      <c r="AM438" s="295"/>
      <c r="AN438" s="228"/>
      <c r="AO438" s="228"/>
      <c r="AP438" s="228"/>
      <c r="AQ438" s="228"/>
      <c r="AR438" s="228"/>
      <c r="AS438" s="348"/>
      <c r="AT438" s="264">
        <f t="shared" si="309"/>
        <v>0</v>
      </c>
      <c r="AU438" s="259"/>
      <c r="AV438" s="265">
        <f t="shared" ref="AV438:AV452" si="349">AK438*$AK$7+AL438*$AL$7+AM438*$AM$7+SUM(AN438:AR438)*(1+Gewinn)*(1+SicherheitAngebot)+AT438/Zuschläge_IBN+AT438</f>
        <v>0</v>
      </c>
      <c r="AX438" s="265">
        <f>U438+AV438</f>
        <v>0</v>
      </c>
      <c r="AZ438" s="492">
        <f t="shared" ref="AZ438:AZ452" si="350">U438/(1+SicherheitAngebot)*(1+Sicherheit)</f>
        <v>0</v>
      </c>
      <c r="BB438" s="492">
        <f t="shared" ref="BB438:BB452" si="351">AV438/(1+SicherheitAngebot)*(1+Sicherheit)</f>
        <v>0</v>
      </c>
      <c r="BD438" s="265">
        <f>AZ438+BB438</f>
        <v>0</v>
      </c>
      <c r="BE438" s="105"/>
      <c r="BF438" s="105"/>
      <c r="BG438" s="105"/>
      <c r="BH438" s="105"/>
      <c r="BI438" s="105"/>
      <c r="BJ438" s="105"/>
    </row>
    <row r="439" spans="2:62" ht="20.100000000000001" hidden="1" customHeight="1" outlineLevel="1">
      <c r="B439" s="100"/>
      <c r="C439" s="908"/>
      <c r="D439" s="909"/>
      <c r="E439" s="909"/>
      <c r="F439" s="910"/>
      <c r="G439" s="890"/>
      <c r="H439" s="891"/>
      <c r="I439" s="152"/>
      <c r="J439" s="152"/>
      <c r="K439" s="152"/>
      <c r="L439" s="152"/>
      <c r="M439" s="152"/>
      <c r="N439" s="152"/>
      <c r="O439" s="152"/>
      <c r="P439" s="153"/>
      <c r="Q439" s="153"/>
      <c r="R439" s="156">
        <f t="shared" si="345"/>
        <v>0</v>
      </c>
      <c r="S439" s="156">
        <f t="shared" si="346"/>
        <v>0</v>
      </c>
      <c r="U439" s="157">
        <f t="shared" ref="U439:U452" si="352">I439*$I$7+J439*$J$7+K439*$K$7+L439*$L$7+M439*$M$7+N439*$N$7+O439*$O$7+R439+S439</f>
        <v>0</v>
      </c>
      <c r="W439" s="152"/>
      <c r="X439" s="152"/>
      <c r="Y439" s="152"/>
      <c r="Z439" s="152"/>
      <c r="AA439" s="152"/>
      <c r="AB439" s="152"/>
      <c r="AC439" s="347"/>
      <c r="AD439" s="152"/>
      <c r="AE439" s="152"/>
      <c r="AF439" s="152"/>
      <c r="AG439" s="152"/>
      <c r="AH439" s="152"/>
      <c r="AI439" s="152"/>
      <c r="AJ439" s="347"/>
      <c r="AK439" s="152"/>
      <c r="AL439" s="152"/>
      <c r="AM439" s="295"/>
      <c r="AN439" s="228"/>
      <c r="AO439" s="228"/>
      <c r="AP439" s="228"/>
      <c r="AQ439" s="228"/>
      <c r="AR439" s="228"/>
      <c r="AS439" s="348"/>
      <c r="AT439" s="264">
        <f t="shared" si="309"/>
        <v>0</v>
      </c>
      <c r="AU439" s="259"/>
      <c r="AV439" s="265">
        <f t="shared" si="349"/>
        <v>0</v>
      </c>
      <c r="AX439" s="265">
        <f t="shared" ref="AX439:AX452" si="353">U439+AV439</f>
        <v>0</v>
      </c>
      <c r="AZ439" s="492">
        <f t="shared" si="350"/>
        <v>0</v>
      </c>
      <c r="BB439" s="492">
        <f t="shared" si="351"/>
        <v>0</v>
      </c>
      <c r="BD439" s="265">
        <f t="shared" ref="BD439:BD452" si="354">AZ439+BB439</f>
        <v>0</v>
      </c>
      <c r="BE439" s="105"/>
      <c r="BF439" s="105"/>
      <c r="BG439" s="105"/>
      <c r="BH439" s="105"/>
      <c r="BI439" s="105"/>
      <c r="BJ439" s="105"/>
    </row>
    <row r="440" spans="2:62" ht="20.100000000000001" hidden="1" customHeight="1" outlineLevel="1">
      <c r="B440" s="100"/>
      <c r="C440" s="908"/>
      <c r="D440" s="909"/>
      <c r="E440" s="909"/>
      <c r="F440" s="910"/>
      <c r="G440" s="890"/>
      <c r="H440" s="891"/>
      <c r="I440" s="152"/>
      <c r="J440" s="152"/>
      <c r="K440" s="152"/>
      <c r="L440" s="152"/>
      <c r="M440" s="152"/>
      <c r="N440" s="152"/>
      <c r="O440" s="152"/>
      <c r="P440" s="153"/>
      <c r="Q440" s="153"/>
      <c r="R440" s="156">
        <f t="shared" si="345"/>
        <v>0</v>
      </c>
      <c r="S440" s="156">
        <f t="shared" si="346"/>
        <v>0</v>
      </c>
      <c r="U440" s="157">
        <f t="shared" si="352"/>
        <v>0</v>
      </c>
      <c r="W440" s="152"/>
      <c r="X440" s="152"/>
      <c r="Y440" s="152"/>
      <c r="Z440" s="152"/>
      <c r="AA440" s="152"/>
      <c r="AB440" s="152"/>
      <c r="AC440" s="347"/>
      <c r="AD440" s="152"/>
      <c r="AE440" s="152"/>
      <c r="AF440" s="152"/>
      <c r="AG440" s="152"/>
      <c r="AH440" s="152"/>
      <c r="AI440" s="152"/>
      <c r="AJ440" s="347"/>
      <c r="AK440" s="152"/>
      <c r="AL440" s="152"/>
      <c r="AM440" s="295"/>
      <c r="AN440" s="228"/>
      <c r="AO440" s="228"/>
      <c r="AP440" s="228"/>
      <c r="AQ440" s="228"/>
      <c r="AR440" s="228"/>
      <c r="AS440" s="348"/>
      <c r="AT440" s="264">
        <f t="shared" si="309"/>
        <v>0</v>
      </c>
      <c r="AU440" s="259"/>
      <c r="AV440" s="265">
        <f t="shared" si="349"/>
        <v>0</v>
      </c>
      <c r="AX440" s="265">
        <f t="shared" si="353"/>
        <v>0</v>
      </c>
      <c r="AZ440" s="492">
        <f t="shared" si="350"/>
        <v>0</v>
      </c>
      <c r="BB440" s="492">
        <f t="shared" si="351"/>
        <v>0</v>
      </c>
      <c r="BD440" s="265">
        <f t="shared" si="354"/>
        <v>0</v>
      </c>
      <c r="BE440" s="105"/>
      <c r="BF440" s="105"/>
      <c r="BG440" s="105"/>
      <c r="BH440" s="105"/>
      <c r="BI440" s="105"/>
      <c r="BJ440" s="105"/>
    </row>
    <row r="441" spans="2:62" ht="20.100000000000001" hidden="1" customHeight="1" outlineLevel="1">
      <c r="B441" s="100"/>
      <c r="C441" s="908"/>
      <c r="D441" s="909"/>
      <c r="E441" s="909"/>
      <c r="F441" s="910"/>
      <c r="G441" s="890"/>
      <c r="H441" s="891"/>
      <c r="I441" s="152"/>
      <c r="J441" s="152"/>
      <c r="K441" s="152"/>
      <c r="L441" s="152"/>
      <c r="M441" s="152"/>
      <c r="N441" s="152"/>
      <c r="O441" s="152"/>
      <c r="P441" s="153"/>
      <c r="Q441" s="153"/>
      <c r="R441" s="156">
        <f t="shared" si="345"/>
        <v>0</v>
      </c>
      <c r="S441" s="156">
        <f t="shared" si="346"/>
        <v>0</v>
      </c>
      <c r="U441" s="157">
        <f t="shared" si="352"/>
        <v>0</v>
      </c>
      <c r="W441" s="152"/>
      <c r="X441" s="152"/>
      <c r="Y441" s="152"/>
      <c r="Z441" s="152"/>
      <c r="AA441" s="152"/>
      <c r="AB441" s="152"/>
      <c r="AC441" s="347"/>
      <c r="AD441" s="152"/>
      <c r="AE441" s="152"/>
      <c r="AF441" s="152"/>
      <c r="AG441" s="152"/>
      <c r="AH441" s="152"/>
      <c r="AI441" s="152"/>
      <c r="AJ441" s="347"/>
      <c r="AK441" s="152"/>
      <c r="AL441" s="152"/>
      <c r="AM441" s="295"/>
      <c r="AN441" s="228"/>
      <c r="AO441" s="228"/>
      <c r="AP441" s="228"/>
      <c r="AQ441" s="228"/>
      <c r="AR441" s="228"/>
      <c r="AS441" s="348"/>
      <c r="AT441" s="264">
        <f t="shared" si="309"/>
        <v>0</v>
      </c>
      <c r="AU441" s="259"/>
      <c r="AV441" s="265">
        <f t="shared" si="349"/>
        <v>0</v>
      </c>
      <c r="AX441" s="265">
        <f t="shared" si="353"/>
        <v>0</v>
      </c>
      <c r="AZ441" s="492">
        <f t="shared" si="350"/>
        <v>0</v>
      </c>
      <c r="BB441" s="492">
        <f t="shared" si="351"/>
        <v>0</v>
      </c>
      <c r="BD441" s="265">
        <f t="shared" si="354"/>
        <v>0</v>
      </c>
      <c r="BE441" s="105"/>
      <c r="BF441" s="105"/>
      <c r="BG441" s="105"/>
      <c r="BH441" s="105"/>
      <c r="BI441" s="105"/>
      <c r="BJ441" s="105"/>
    </row>
    <row r="442" spans="2:62" ht="20.100000000000001" hidden="1" customHeight="1" outlineLevel="1">
      <c r="B442" s="100"/>
      <c r="C442" s="908"/>
      <c r="D442" s="909"/>
      <c r="E442" s="909"/>
      <c r="F442" s="910"/>
      <c r="G442" s="890"/>
      <c r="H442" s="891"/>
      <c r="I442" s="152"/>
      <c r="J442" s="152"/>
      <c r="K442" s="152"/>
      <c r="L442" s="152"/>
      <c r="M442" s="152"/>
      <c r="N442" s="152"/>
      <c r="O442" s="152"/>
      <c r="P442" s="153"/>
      <c r="Q442" s="153"/>
      <c r="R442" s="156">
        <f t="shared" si="345"/>
        <v>0</v>
      </c>
      <c r="S442" s="156">
        <f t="shared" si="346"/>
        <v>0</v>
      </c>
      <c r="U442" s="157">
        <f t="shared" si="352"/>
        <v>0</v>
      </c>
      <c r="W442" s="152"/>
      <c r="X442" s="152"/>
      <c r="Y442" s="152"/>
      <c r="Z442" s="152"/>
      <c r="AA442" s="152"/>
      <c r="AB442" s="152"/>
      <c r="AC442" s="347"/>
      <c r="AD442" s="152"/>
      <c r="AE442" s="152"/>
      <c r="AF442" s="152"/>
      <c r="AG442" s="152"/>
      <c r="AH442" s="152"/>
      <c r="AI442" s="152"/>
      <c r="AJ442" s="347"/>
      <c r="AK442" s="152"/>
      <c r="AL442" s="152"/>
      <c r="AM442" s="295"/>
      <c r="AN442" s="228"/>
      <c r="AO442" s="228"/>
      <c r="AP442" s="228"/>
      <c r="AQ442" s="228"/>
      <c r="AR442" s="228"/>
      <c r="AS442" s="348"/>
      <c r="AT442" s="264">
        <f t="shared" si="309"/>
        <v>0</v>
      </c>
      <c r="AU442" s="259"/>
      <c r="AV442" s="265">
        <f t="shared" si="349"/>
        <v>0</v>
      </c>
      <c r="AX442" s="265">
        <f t="shared" si="353"/>
        <v>0</v>
      </c>
      <c r="AZ442" s="492">
        <f t="shared" si="350"/>
        <v>0</v>
      </c>
      <c r="BB442" s="492">
        <f t="shared" si="351"/>
        <v>0</v>
      </c>
      <c r="BD442" s="265">
        <f t="shared" si="354"/>
        <v>0</v>
      </c>
      <c r="BE442" s="105"/>
      <c r="BF442" s="105"/>
      <c r="BG442" s="105"/>
      <c r="BH442" s="105"/>
      <c r="BI442" s="105"/>
      <c r="BJ442" s="105"/>
    </row>
    <row r="443" spans="2:62" ht="20.100000000000001" hidden="1" customHeight="1" outlineLevel="1">
      <c r="B443" s="100"/>
      <c r="C443" s="908"/>
      <c r="D443" s="909"/>
      <c r="E443" s="909"/>
      <c r="F443" s="910"/>
      <c r="G443" s="890"/>
      <c r="H443" s="891"/>
      <c r="I443" s="152"/>
      <c r="J443" s="152"/>
      <c r="K443" s="152"/>
      <c r="L443" s="152"/>
      <c r="M443" s="152"/>
      <c r="N443" s="152"/>
      <c r="O443" s="152"/>
      <c r="P443" s="153"/>
      <c r="Q443" s="153"/>
      <c r="R443" s="156">
        <f t="shared" si="345"/>
        <v>0</v>
      </c>
      <c r="S443" s="156">
        <f t="shared" si="346"/>
        <v>0</v>
      </c>
      <c r="U443" s="157">
        <f t="shared" si="352"/>
        <v>0</v>
      </c>
      <c r="W443" s="152"/>
      <c r="X443" s="152"/>
      <c r="Y443" s="152"/>
      <c r="Z443" s="152"/>
      <c r="AA443" s="152"/>
      <c r="AB443" s="152"/>
      <c r="AC443" s="347"/>
      <c r="AD443" s="152"/>
      <c r="AE443" s="152"/>
      <c r="AF443" s="152"/>
      <c r="AG443" s="152"/>
      <c r="AH443" s="152"/>
      <c r="AI443" s="152"/>
      <c r="AJ443" s="347"/>
      <c r="AK443" s="152"/>
      <c r="AL443" s="152"/>
      <c r="AM443" s="295"/>
      <c r="AN443" s="228"/>
      <c r="AO443" s="228"/>
      <c r="AP443" s="228"/>
      <c r="AQ443" s="228"/>
      <c r="AR443" s="228"/>
      <c r="AS443" s="348"/>
      <c r="AT443" s="264">
        <f t="shared" si="309"/>
        <v>0</v>
      </c>
      <c r="AU443" s="259"/>
      <c r="AV443" s="265">
        <f t="shared" si="349"/>
        <v>0</v>
      </c>
      <c r="AX443" s="265">
        <f t="shared" si="353"/>
        <v>0</v>
      </c>
      <c r="AZ443" s="492">
        <f t="shared" si="350"/>
        <v>0</v>
      </c>
      <c r="BB443" s="492">
        <f t="shared" si="351"/>
        <v>0</v>
      </c>
      <c r="BD443" s="265">
        <f t="shared" si="354"/>
        <v>0</v>
      </c>
      <c r="BE443" s="105"/>
      <c r="BF443" s="105"/>
      <c r="BG443" s="105"/>
      <c r="BH443" s="105"/>
      <c r="BI443" s="105"/>
      <c r="BJ443" s="105"/>
    </row>
    <row r="444" spans="2:62" ht="20.100000000000001" hidden="1" customHeight="1" outlineLevel="1">
      <c r="B444" s="100"/>
      <c r="C444" s="908"/>
      <c r="D444" s="909"/>
      <c r="E444" s="909"/>
      <c r="F444" s="910"/>
      <c r="G444" s="890"/>
      <c r="H444" s="891"/>
      <c r="I444" s="152"/>
      <c r="J444" s="152"/>
      <c r="K444" s="152"/>
      <c r="L444" s="152"/>
      <c r="M444" s="152"/>
      <c r="N444" s="152"/>
      <c r="O444" s="152"/>
      <c r="P444" s="153"/>
      <c r="Q444" s="153"/>
      <c r="R444" s="156">
        <f t="shared" si="345"/>
        <v>0</v>
      </c>
      <c r="S444" s="156">
        <f t="shared" si="346"/>
        <v>0</v>
      </c>
      <c r="U444" s="157">
        <f t="shared" si="352"/>
        <v>0</v>
      </c>
      <c r="W444" s="152"/>
      <c r="X444" s="152"/>
      <c r="Y444" s="152"/>
      <c r="Z444" s="152"/>
      <c r="AA444" s="152"/>
      <c r="AB444" s="152"/>
      <c r="AC444" s="347"/>
      <c r="AD444" s="152"/>
      <c r="AE444" s="152"/>
      <c r="AF444" s="152"/>
      <c r="AG444" s="152"/>
      <c r="AH444" s="152"/>
      <c r="AI444" s="152"/>
      <c r="AJ444" s="347"/>
      <c r="AK444" s="152"/>
      <c r="AL444" s="152"/>
      <c r="AM444" s="295"/>
      <c r="AN444" s="228"/>
      <c r="AO444" s="228"/>
      <c r="AP444" s="228"/>
      <c r="AQ444" s="228"/>
      <c r="AR444" s="228"/>
      <c r="AS444" s="348"/>
      <c r="AT444" s="264">
        <f t="shared" si="309"/>
        <v>0</v>
      </c>
      <c r="AU444" s="259"/>
      <c r="AV444" s="265">
        <f t="shared" si="349"/>
        <v>0</v>
      </c>
      <c r="AX444" s="265">
        <f t="shared" si="353"/>
        <v>0</v>
      </c>
      <c r="AZ444" s="492">
        <f t="shared" si="350"/>
        <v>0</v>
      </c>
      <c r="BB444" s="492">
        <f t="shared" si="351"/>
        <v>0</v>
      </c>
      <c r="BD444" s="265">
        <f t="shared" si="354"/>
        <v>0</v>
      </c>
      <c r="BE444" s="105"/>
      <c r="BF444" s="105"/>
      <c r="BG444" s="105"/>
      <c r="BH444" s="105"/>
      <c r="BI444" s="105"/>
      <c r="BJ444" s="105"/>
    </row>
    <row r="445" spans="2:62" ht="20.100000000000001" hidden="1" customHeight="1" outlineLevel="1">
      <c r="B445" s="100"/>
      <c r="C445" s="908"/>
      <c r="D445" s="909"/>
      <c r="E445" s="909"/>
      <c r="F445" s="910"/>
      <c r="G445" s="890"/>
      <c r="H445" s="891"/>
      <c r="I445" s="152"/>
      <c r="J445" s="152"/>
      <c r="K445" s="152"/>
      <c r="L445" s="152"/>
      <c r="M445" s="152"/>
      <c r="N445" s="152"/>
      <c r="O445" s="152"/>
      <c r="P445" s="153"/>
      <c r="Q445" s="153"/>
      <c r="R445" s="156">
        <f t="shared" si="345"/>
        <v>0</v>
      </c>
      <c r="S445" s="156">
        <f t="shared" si="346"/>
        <v>0</v>
      </c>
      <c r="U445" s="157">
        <f t="shared" si="352"/>
        <v>0</v>
      </c>
      <c r="W445" s="152"/>
      <c r="X445" s="152"/>
      <c r="Y445" s="152"/>
      <c r="Z445" s="152"/>
      <c r="AA445" s="152"/>
      <c r="AB445" s="152"/>
      <c r="AC445" s="347"/>
      <c r="AD445" s="152"/>
      <c r="AE445" s="152"/>
      <c r="AF445" s="152"/>
      <c r="AG445" s="152"/>
      <c r="AH445" s="152"/>
      <c r="AI445" s="152"/>
      <c r="AJ445" s="347"/>
      <c r="AK445" s="152"/>
      <c r="AL445" s="152"/>
      <c r="AM445" s="295"/>
      <c r="AN445" s="228"/>
      <c r="AO445" s="228"/>
      <c r="AP445" s="228"/>
      <c r="AQ445" s="228"/>
      <c r="AR445" s="228"/>
      <c r="AS445" s="348"/>
      <c r="AT445" s="264">
        <f t="shared" si="309"/>
        <v>0</v>
      </c>
      <c r="AU445" s="259"/>
      <c r="AV445" s="265">
        <f t="shared" si="349"/>
        <v>0</v>
      </c>
      <c r="AX445" s="265">
        <f t="shared" si="353"/>
        <v>0</v>
      </c>
      <c r="AZ445" s="492">
        <f t="shared" si="350"/>
        <v>0</v>
      </c>
      <c r="BB445" s="492">
        <f t="shared" si="351"/>
        <v>0</v>
      </c>
      <c r="BD445" s="265">
        <f t="shared" si="354"/>
        <v>0</v>
      </c>
      <c r="BE445" s="105"/>
      <c r="BF445" s="105"/>
      <c r="BG445" s="105"/>
      <c r="BH445" s="105"/>
      <c r="BI445" s="105"/>
      <c r="BJ445" s="105"/>
    </row>
    <row r="446" spans="2:62" ht="20.100000000000001" hidden="1" customHeight="1" outlineLevel="1">
      <c r="B446" s="100"/>
      <c r="C446" s="908"/>
      <c r="D446" s="909"/>
      <c r="E446" s="909"/>
      <c r="F446" s="910"/>
      <c r="G446" s="890"/>
      <c r="H446" s="891"/>
      <c r="I446" s="152"/>
      <c r="J446" s="152"/>
      <c r="K446" s="152"/>
      <c r="L446" s="152"/>
      <c r="M446" s="152"/>
      <c r="N446" s="152"/>
      <c r="O446" s="152"/>
      <c r="P446" s="153"/>
      <c r="Q446" s="153"/>
      <c r="R446" s="156">
        <f t="shared" si="345"/>
        <v>0</v>
      </c>
      <c r="S446" s="156">
        <f t="shared" si="346"/>
        <v>0</v>
      </c>
      <c r="U446" s="157">
        <f t="shared" si="352"/>
        <v>0</v>
      </c>
      <c r="W446" s="152"/>
      <c r="X446" s="152"/>
      <c r="Y446" s="152"/>
      <c r="Z446" s="152"/>
      <c r="AA446" s="152"/>
      <c r="AB446" s="152"/>
      <c r="AC446" s="347"/>
      <c r="AD446" s="152"/>
      <c r="AE446" s="152"/>
      <c r="AF446" s="152"/>
      <c r="AG446" s="152"/>
      <c r="AH446" s="152"/>
      <c r="AI446" s="152"/>
      <c r="AJ446" s="347"/>
      <c r="AK446" s="152"/>
      <c r="AL446" s="152"/>
      <c r="AM446" s="295"/>
      <c r="AN446" s="228"/>
      <c r="AO446" s="228"/>
      <c r="AP446" s="228"/>
      <c r="AQ446" s="228"/>
      <c r="AR446" s="228"/>
      <c r="AS446" s="348"/>
      <c r="AT446" s="264">
        <f t="shared" si="309"/>
        <v>0</v>
      </c>
      <c r="AU446" s="259"/>
      <c r="AV446" s="265">
        <f t="shared" si="349"/>
        <v>0</v>
      </c>
      <c r="AX446" s="265">
        <f t="shared" si="353"/>
        <v>0</v>
      </c>
      <c r="AZ446" s="492">
        <f t="shared" si="350"/>
        <v>0</v>
      </c>
      <c r="BB446" s="492">
        <f t="shared" si="351"/>
        <v>0</v>
      </c>
      <c r="BD446" s="265">
        <f t="shared" si="354"/>
        <v>0</v>
      </c>
      <c r="BE446" s="105"/>
      <c r="BF446" s="105"/>
      <c r="BG446" s="105"/>
      <c r="BH446" s="105"/>
      <c r="BI446" s="105"/>
      <c r="BJ446" s="105"/>
    </row>
    <row r="447" spans="2:62" ht="20.100000000000001" hidden="1" customHeight="1" outlineLevel="1">
      <c r="B447" s="100"/>
      <c r="C447" s="908"/>
      <c r="D447" s="909"/>
      <c r="E447" s="909"/>
      <c r="F447" s="910"/>
      <c r="G447" s="890"/>
      <c r="H447" s="891"/>
      <c r="I447" s="152"/>
      <c r="J447" s="152"/>
      <c r="K447" s="152"/>
      <c r="L447" s="152"/>
      <c r="M447" s="152"/>
      <c r="N447" s="152"/>
      <c r="O447" s="152"/>
      <c r="P447" s="153"/>
      <c r="Q447" s="153"/>
      <c r="R447" s="156">
        <f t="shared" si="345"/>
        <v>0</v>
      </c>
      <c r="S447" s="156">
        <f t="shared" si="346"/>
        <v>0</v>
      </c>
      <c r="U447" s="157">
        <f t="shared" si="352"/>
        <v>0</v>
      </c>
      <c r="W447" s="152"/>
      <c r="X447" s="152"/>
      <c r="Y447" s="152"/>
      <c r="Z447" s="152"/>
      <c r="AA447" s="152"/>
      <c r="AB447" s="152"/>
      <c r="AC447" s="347"/>
      <c r="AD447" s="152"/>
      <c r="AE447" s="152"/>
      <c r="AF447" s="152"/>
      <c r="AG447" s="152"/>
      <c r="AH447" s="152"/>
      <c r="AI447" s="152"/>
      <c r="AJ447" s="347"/>
      <c r="AK447" s="152"/>
      <c r="AL447" s="152"/>
      <c r="AM447" s="295"/>
      <c r="AN447" s="228"/>
      <c r="AO447" s="228"/>
      <c r="AP447" s="228"/>
      <c r="AQ447" s="228"/>
      <c r="AR447" s="228"/>
      <c r="AS447" s="348"/>
      <c r="AT447" s="264">
        <f t="shared" si="309"/>
        <v>0</v>
      </c>
      <c r="AU447" s="259"/>
      <c r="AV447" s="265">
        <f t="shared" si="349"/>
        <v>0</v>
      </c>
      <c r="AX447" s="265">
        <f t="shared" si="353"/>
        <v>0</v>
      </c>
      <c r="AZ447" s="492">
        <f t="shared" si="350"/>
        <v>0</v>
      </c>
      <c r="BB447" s="492">
        <f t="shared" si="351"/>
        <v>0</v>
      </c>
      <c r="BD447" s="265">
        <f t="shared" si="354"/>
        <v>0</v>
      </c>
      <c r="BE447" s="105"/>
      <c r="BF447" s="105"/>
      <c r="BG447" s="105"/>
      <c r="BH447" s="105"/>
      <c r="BI447" s="105"/>
      <c r="BJ447" s="105"/>
    </row>
    <row r="448" spans="2:62" ht="20.100000000000001" hidden="1" customHeight="1" outlineLevel="1">
      <c r="B448" s="100"/>
      <c r="C448" s="908"/>
      <c r="D448" s="909"/>
      <c r="E448" s="909"/>
      <c r="F448" s="910"/>
      <c r="G448" s="890"/>
      <c r="H448" s="891"/>
      <c r="I448" s="152"/>
      <c r="J448" s="152"/>
      <c r="K448" s="152"/>
      <c r="L448" s="152"/>
      <c r="M448" s="152"/>
      <c r="N448" s="152"/>
      <c r="O448" s="152"/>
      <c r="P448" s="153"/>
      <c r="Q448" s="153"/>
      <c r="R448" s="156">
        <f t="shared" si="345"/>
        <v>0</v>
      </c>
      <c r="S448" s="156">
        <f t="shared" si="346"/>
        <v>0</v>
      </c>
      <c r="U448" s="157">
        <f t="shared" si="352"/>
        <v>0</v>
      </c>
      <c r="W448" s="152"/>
      <c r="X448" s="152"/>
      <c r="Y448" s="152"/>
      <c r="Z448" s="152"/>
      <c r="AA448" s="152"/>
      <c r="AB448" s="152"/>
      <c r="AC448" s="347"/>
      <c r="AD448" s="152"/>
      <c r="AE448" s="152"/>
      <c r="AF448" s="152"/>
      <c r="AG448" s="152"/>
      <c r="AH448" s="152"/>
      <c r="AI448" s="152"/>
      <c r="AJ448" s="347"/>
      <c r="AK448" s="152"/>
      <c r="AL448" s="152"/>
      <c r="AM448" s="295"/>
      <c r="AN448" s="228"/>
      <c r="AO448" s="228"/>
      <c r="AP448" s="228"/>
      <c r="AQ448" s="228"/>
      <c r="AR448" s="228"/>
      <c r="AS448" s="348"/>
      <c r="AT448" s="264">
        <f t="shared" si="309"/>
        <v>0</v>
      </c>
      <c r="AU448" s="259"/>
      <c r="AV448" s="265">
        <f t="shared" si="349"/>
        <v>0</v>
      </c>
      <c r="AX448" s="265">
        <f t="shared" si="353"/>
        <v>0</v>
      </c>
      <c r="AZ448" s="492">
        <f t="shared" si="350"/>
        <v>0</v>
      </c>
      <c r="BB448" s="492">
        <f t="shared" si="351"/>
        <v>0</v>
      </c>
      <c r="BD448" s="265">
        <f t="shared" si="354"/>
        <v>0</v>
      </c>
      <c r="BE448" s="105"/>
      <c r="BF448" s="105"/>
      <c r="BG448" s="105"/>
      <c r="BH448" s="105"/>
      <c r="BI448" s="105"/>
      <c r="BJ448" s="105"/>
    </row>
    <row r="449" spans="2:62" ht="20.100000000000001" hidden="1" customHeight="1" outlineLevel="1">
      <c r="B449" s="100"/>
      <c r="C449" s="908"/>
      <c r="D449" s="909"/>
      <c r="E449" s="909"/>
      <c r="F449" s="910"/>
      <c r="G449" s="890"/>
      <c r="H449" s="891"/>
      <c r="I449" s="152"/>
      <c r="J449" s="152"/>
      <c r="K449" s="152"/>
      <c r="L449" s="152"/>
      <c r="M449" s="152"/>
      <c r="N449" s="152"/>
      <c r="O449" s="152"/>
      <c r="P449" s="153"/>
      <c r="Q449" s="153"/>
      <c r="R449" s="156">
        <f t="shared" si="345"/>
        <v>0</v>
      </c>
      <c r="S449" s="156">
        <f t="shared" si="346"/>
        <v>0</v>
      </c>
      <c r="U449" s="157">
        <f t="shared" si="352"/>
        <v>0</v>
      </c>
      <c r="W449" s="152"/>
      <c r="X449" s="152"/>
      <c r="Y449" s="152"/>
      <c r="Z449" s="152"/>
      <c r="AA449" s="152"/>
      <c r="AB449" s="152"/>
      <c r="AC449" s="347"/>
      <c r="AD449" s="152"/>
      <c r="AE449" s="152"/>
      <c r="AF449" s="152"/>
      <c r="AG449" s="152"/>
      <c r="AH449" s="152"/>
      <c r="AI449" s="152"/>
      <c r="AJ449" s="347"/>
      <c r="AK449" s="152"/>
      <c r="AL449" s="152"/>
      <c r="AM449" s="295"/>
      <c r="AN449" s="228"/>
      <c r="AO449" s="228"/>
      <c r="AP449" s="228"/>
      <c r="AQ449" s="228"/>
      <c r="AR449" s="228"/>
      <c r="AS449" s="348"/>
      <c r="AT449" s="264">
        <f t="shared" si="309"/>
        <v>0</v>
      </c>
      <c r="AU449" s="259"/>
      <c r="AV449" s="265">
        <f t="shared" si="349"/>
        <v>0</v>
      </c>
      <c r="AX449" s="265">
        <f t="shared" si="353"/>
        <v>0</v>
      </c>
      <c r="AZ449" s="492">
        <f t="shared" si="350"/>
        <v>0</v>
      </c>
      <c r="BB449" s="492">
        <f t="shared" si="351"/>
        <v>0</v>
      </c>
      <c r="BD449" s="265">
        <f t="shared" si="354"/>
        <v>0</v>
      </c>
      <c r="BE449" s="105"/>
      <c r="BF449" s="105"/>
      <c r="BG449" s="105"/>
      <c r="BH449" s="105"/>
      <c r="BI449" s="105"/>
      <c r="BJ449" s="105"/>
    </row>
    <row r="450" spans="2:62" ht="20.100000000000001" hidden="1" customHeight="1" outlineLevel="1">
      <c r="B450" s="100"/>
      <c r="C450" s="908"/>
      <c r="D450" s="909"/>
      <c r="E450" s="909"/>
      <c r="F450" s="910"/>
      <c r="G450" s="890"/>
      <c r="H450" s="891"/>
      <c r="I450" s="152"/>
      <c r="J450" s="152"/>
      <c r="K450" s="152"/>
      <c r="L450" s="152"/>
      <c r="M450" s="152"/>
      <c r="N450" s="152"/>
      <c r="O450" s="152"/>
      <c r="P450" s="153"/>
      <c r="Q450" s="153"/>
      <c r="R450" s="156">
        <f t="shared" si="345"/>
        <v>0</v>
      </c>
      <c r="S450" s="156">
        <f t="shared" si="346"/>
        <v>0</v>
      </c>
      <c r="U450" s="157">
        <f t="shared" si="352"/>
        <v>0</v>
      </c>
      <c r="W450" s="152"/>
      <c r="X450" s="152"/>
      <c r="Y450" s="152"/>
      <c r="Z450" s="152"/>
      <c r="AA450" s="152"/>
      <c r="AB450" s="152"/>
      <c r="AC450" s="347"/>
      <c r="AD450" s="152"/>
      <c r="AE450" s="152"/>
      <c r="AF450" s="152"/>
      <c r="AG450" s="152"/>
      <c r="AH450" s="152"/>
      <c r="AI450" s="152"/>
      <c r="AJ450" s="347"/>
      <c r="AK450" s="152"/>
      <c r="AL450" s="152"/>
      <c r="AM450" s="295"/>
      <c r="AN450" s="228"/>
      <c r="AO450" s="228"/>
      <c r="AP450" s="228"/>
      <c r="AQ450" s="228"/>
      <c r="AR450" s="228"/>
      <c r="AS450" s="348"/>
      <c r="AT450" s="264">
        <f t="shared" ref="AT450:AT452" si="355">((W450+AD450)*$W$7+(X450+AE450)*$X$7+(Y450+Z450+AF450+AG450)*$Z$7+(AA450+AH450)*$AA$7+(AB450+AI450)*$AB$7)*Zuschläge_IBN</f>
        <v>0</v>
      </c>
      <c r="AU450" s="259"/>
      <c r="AV450" s="265">
        <f t="shared" si="349"/>
        <v>0</v>
      </c>
      <c r="AX450" s="265">
        <f t="shared" si="353"/>
        <v>0</v>
      </c>
      <c r="AZ450" s="492">
        <f t="shared" si="350"/>
        <v>0</v>
      </c>
      <c r="BB450" s="492">
        <f t="shared" si="351"/>
        <v>0</v>
      </c>
      <c r="BD450" s="265">
        <f t="shared" si="354"/>
        <v>0</v>
      </c>
      <c r="BE450" s="105"/>
      <c r="BF450" s="105"/>
      <c r="BG450" s="105"/>
      <c r="BH450" s="105"/>
      <c r="BI450" s="105"/>
      <c r="BJ450" s="105"/>
    </row>
    <row r="451" spans="2:62" ht="20.100000000000001" hidden="1" customHeight="1" outlineLevel="1">
      <c r="B451" s="100"/>
      <c r="C451" s="908"/>
      <c r="D451" s="909"/>
      <c r="E451" s="909"/>
      <c r="F451" s="910"/>
      <c r="G451" s="890"/>
      <c r="H451" s="891"/>
      <c r="I451" s="152"/>
      <c r="J451" s="152"/>
      <c r="K451" s="152"/>
      <c r="L451" s="152"/>
      <c r="M451" s="152"/>
      <c r="N451" s="152"/>
      <c r="O451" s="152"/>
      <c r="P451" s="153"/>
      <c r="Q451" s="153"/>
      <c r="R451" s="156">
        <f t="shared" si="345"/>
        <v>0</v>
      </c>
      <c r="S451" s="156">
        <f t="shared" si="346"/>
        <v>0</v>
      </c>
      <c r="U451" s="157">
        <f t="shared" si="352"/>
        <v>0</v>
      </c>
      <c r="W451" s="152"/>
      <c r="X451" s="152"/>
      <c r="Y451" s="152"/>
      <c r="Z451" s="152"/>
      <c r="AA451" s="152"/>
      <c r="AB451" s="152"/>
      <c r="AC451" s="347"/>
      <c r="AD451" s="152"/>
      <c r="AE451" s="152"/>
      <c r="AF451" s="152"/>
      <c r="AG451" s="152"/>
      <c r="AH451" s="152"/>
      <c r="AI451" s="152"/>
      <c r="AJ451" s="347"/>
      <c r="AK451" s="152"/>
      <c r="AL451" s="152"/>
      <c r="AM451" s="295"/>
      <c r="AN451" s="228"/>
      <c r="AO451" s="228"/>
      <c r="AP451" s="228"/>
      <c r="AQ451" s="228"/>
      <c r="AR451" s="228"/>
      <c r="AS451" s="348"/>
      <c r="AT451" s="264">
        <f t="shared" si="355"/>
        <v>0</v>
      </c>
      <c r="AU451" s="259"/>
      <c r="AV451" s="265">
        <f t="shared" si="349"/>
        <v>0</v>
      </c>
      <c r="AX451" s="265">
        <f t="shared" si="353"/>
        <v>0</v>
      </c>
      <c r="AZ451" s="492">
        <f t="shared" si="350"/>
        <v>0</v>
      </c>
      <c r="BB451" s="492">
        <f t="shared" si="351"/>
        <v>0</v>
      </c>
      <c r="BD451" s="265">
        <f t="shared" si="354"/>
        <v>0</v>
      </c>
      <c r="BE451" s="105"/>
      <c r="BF451" s="105"/>
      <c r="BG451" s="105"/>
      <c r="BH451" s="105"/>
      <c r="BI451" s="105"/>
      <c r="BJ451" s="105"/>
    </row>
    <row r="452" spans="2:62" ht="20.100000000000001" hidden="1" customHeight="1" outlineLevel="1">
      <c r="B452" s="100"/>
      <c r="C452" s="908"/>
      <c r="D452" s="909"/>
      <c r="E452" s="909"/>
      <c r="F452" s="910"/>
      <c r="G452" s="890"/>
      <c r="H452" s="891"/>
      <c r="I452" s="152"/>
      <c r="J452" s="152"/>
      <c r="K452" s="152"/>
      <c r="L452" s="152"/>
      <c r="M452" s="152"/>
      <c r="N452" s="152"/>
      <c r="O452" s="152"/>
      <c r="P452" s="153"/>
      <c r="Q452" s="153"/>
      <c r="R452" s="156">
        <f t="shared" si="345"/>
        <v>0</v>
      </c>
      <c r="S452" s="156">
        <f t="shared" si="346"/>
        <v>0</v>
      </c>
      <c r="U452" s="157">
        <f t="shared" si="352"/>
        <v>0</v>
      </c>
      <c r="W452" s="152"/>
      <c r="X452" s="152"/>
      <c r="Y452" s="152"/>
      <c r="Z452" s="152"/>
      <c r="AA452" s="152"/>
      <c r="AB452" s="152"/>
      <c r="AC452" s="347"/>
      <c r="AD452" s="152"/>
      <c r="AE452" s="152"/>
      <c r="AF452" s="152"/>
      <c r="AG452" s="152"/>
      <c r="AH452" s="152"/>
      <c r="AI452" s="152"/>
      <c r="AJ452" s="347"/>
      <c r="AK452" s="152"/>
      <c r="AL452" s="152"/>
      <c r="AM452" s="295"/>
      <c r="AN452" s="228"/>
      <c r="AO452" s="228"/>
      <c r="AP452" s="228"/>
      <c r="AQ452" s="228"/>
      <c r="AR452" s="228"/>
      <c r="AS452" s="348"/>
      <c r="AT452" s="264">
        <f t="shared" si="355"/>
        <v>0</v>
      </c>
      <c r="AU452" s="259"/>
      <c r="AV452" s="265">
        <f t="shared" si="349"/>
        <v>0</v>
      </c>
      <c r="AX452" s="265">
        <f t="shared" si="353"/>
        <v>0</v>
      </c>
      <c r="AZ452" s="492">
        <f t="shared" si="350"/>
        <v>0</v>
      </c>
      <c r="BB452" s="492">
        <f t="shared" si="351"/>
        <v>0</v>
      </c>
      <c r="BD452" s="265">
        <f t="shared" si="354"/>
        <v>0</v>
      </c>
      <c r="BE452" s="105"/>
      <c r="BF452" s="105"/>
      <c r="BG452" s="105"/>
      <c r="BH452" s="105"/>
      <c r="BI452" s="105"/>
      <c r="BJ452" s="105"/>
    </row>
    <row r="453" spans="2:62" ht="9.9499999999999993" hidden="1" customHeight="1" outlineLevel="1">
      <c r="B453" s="101"/>
      <c r="C453" s="208"/>
      <c r="D453" s="208"/>
      <c r="E453" s="208"/>
      <c r="F453" s="208"/>
      <c r="G453" s="237"/>
      <c r="H453" s="207"/>
      <c r="I453" s="257"/>
      <c r="J453" s="257"/>
      <c r="K453" s="257"/>
      <c r="L453" s="257"/>
      <c r="M453" s="257"/>
      <c r="N453" s="257"/>
      <c r="O453" s="257"/>
      <c r="P453" s="256"/>
      <c r="Q453" s="102"/>
      <c r="R453" s="102"/>
      <c r="S453" s="102"/>
      <c r="U453" s="98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Z453" s="493"/>
      <c r="BE453" s="105"/>
      <c r="BF453" s="105"/>
      <c r="BG453" s="105"/>
      <c r="BH453" s="105"/>
      <c r="BI453" s="105"/>
      <c r="BJ453" s="105"/>
    </row>
    <row r="454" spans="2:62" ht="20.100000000000001" customHeight="1" collapsed="1">
      <c r="B454" s="8">
        <f>B437+1</f>
        <v>27</v>
      </c>
      <c r="C454" s="916"/>
      <c r="D454" s="917"/>
      <c r="E454" s="917"/>
      <c r="F454" s="918"/>
      <c r="G454" s="429"/>
      <c r="H454" s="206">
        <v>1</v>
      </c>
      <c r="I454" s="642">
        <f t="shared" ref="I454" si="356">$H454*SUM(I455:I469)</f>
        <v>0</v>
      </c>
      <c r="J454" s="643">
        <f t="shared" ref="J454:O454" si="357">$H454*SUM(J455:J469)</f>
        <v>0</v>
      </c>
      <c r="K454" s="644">
        <f t="shared" si="357"/>
        <v>0</v>
      </c>
      <c r="L454" s="645">
        <f t="shared" si="357"/>
        <v>0</v>
      </c>
      <c r="M454" s="645">
        <f t="shared" si="357"/>
        <v>0</v>
      </c>
      <c r="N454" s="644">
        <f t="shared" si="357"/>
        <v>0</v>
      </c>
      <c r="O454" s="642">
        <f t="shared" si="357"/>
        <v>0</v>
      </c>
      <c r="P454" s="209">
        <f t="shared" ref="P454:Q454" si="358">$H454*SUM(P455:P469)</f>
        <v>0</v>
      </c>
      <c r="Q454" s="210">
        <f t="shared" si="358"/>
        <v>0</v>
      </c>
      <c r="R454" s="136">
        <f t="shared" ref="R454:R469" si="359">P454*(1+Gewinn)*(1+SicherheitAngebot)</f>
        <v>0</v>
      </c>
      <c r="S454" s="137">
        <f t="shared" ref="S454:S469" si="360">Q454*(1+MGKZ)*(1+Gewinn)*(1+SicherheitAngebot)</f>
        <v>0</v>
      </c>
      <c r="U454" s="10">
        <f>I454*$I$7+J454*$J$7+K454*$K$7+L454*$L$7+M454*$M$7+N454*$N$7+O454*$O$7+R454+S454</f>
        <v>0</v>
      </c>
      <c r="W454" s="646">
        <f t="shared" ref="W454:AB454" si="361">$H454*SUM(W455:W469)</f>
        <v>0</v>
      </c>
      <c r="X454" s="647">
        <f t="shared" si="361"/>
        <v>0</v>
      </c>
      <c r="Y454" s="648">
        <f t="shared" si="361"/>
        <v>0</v>
      </c>
      <c r="Z454" s="649">
        <f t="shared" si="361"/>
        <v>0</v>
      </c>
      <c r="AA454" s="648">
        <f t="shared" si="361"/>
        <v>0</v>
      </c>
      <c r="AB454" s="646">
        <f t="shared" si="361"/>
        <v>0</v>
      </c>
      <c r="AC454" s="258"/>
      <c r="AD454" s="646">
        <f t="shared" ref="AD454:AM454" si="362">$H454*SUM(AD455:AD469)</f>
        <v>0</v>
      </c>
      <c r="AE454" s="647">
        <f t="shared" si="362"/>
        <v>0</v>
      </c>
      <c r="AF454" s="648">
        <f t="shared" si="362"/>
        <v>0</v>
      </c>
      <c r="AG454" s="649">
        <f t="shared" si="362"/>
        <v>0</v>
      </c>
      <c r="AH454" s="648">
        <f t="shared" si="362"/>
        <v>0</v>
      </c>
      <c r="AI454" s="646">
        <f t="shared" si="362"/>
        <v>0</v>
      </c>
      <c r="AJ454" s="258"/>
      <c r="AK454" s="653">
        <f t="shared" si="362"/>
        <v>0</v>
      </c>
      <c r="AL454" s="653">
        <f t="shared" si="362"/>
        <v>0</v>
      </c>
      <c r="AM454" s="653">
        <f t="shared" si="362"/>
        <v>0</v>
      </c>
      <c r="AN454" s="227">
        <f>$H454*SUM(AN455:AN469)*(1+Gewinn)*(1+SicherheitAngebot)</f>
        <v>0</v>
      </c>
      <c r="AO454" s="227">
        <f>$H454*SUM(AO455:AO469)*(1+Gewinn)*(1+SicherheitAngebot)</f>
        <v>0</v>
      </c>
      <c r="AP454" s="227">
        <f>$H454*SUM(AP455:AP469)*(1+Gewinn)*(1+SicherheitAngebot)</f>
        <v>0</v>
      </c>
      <c r="AQ454" s="227">
        <f>$H454*SUM(AQ455:AQ469)*(1+Gewinn)*(1+SicherheitAngebot)</f>
        <v>0</v>
      </c>
      <c r="AR454" s="227">
        <f>$H454*SUM(AR455:AR469)*(1+Gewinn)*(1+SicherheitAngebot)</f>
        <v>0</v>
      </c>
      <c r="AS454" s="262"/>
      <c r="AT454" s="263">
        <f t="shared" ref="AT454:AT517" si="363">((W454+AD454)*$W$7+(X454+AE454)*$X$7+(Y454+Z454+AF454+AG454)*$Z$7+(AA454+AH454)*$AA$7+(AB454+AI454)*$AB$7)*Zuschläge_IBN</f>
        <v>0</v>
      </c>
      <c r="AU454" s="259"/>
      <c r="AV454" s="491">
        <f>AK454*$AK$7+AL454*$AL$7+AM454*$AM$7+SUM(AN454:AR454)+AT454/Zuschläge_IBN+AT454</f>
        <v>0</v>
      </c>
      <c r="AX454" s="685">
        <f>U454+AV454</f>
        <v>0</v>
      </c>
      <c r="AZ454" s="490">
        <f>IF(H454&gt;0,U454/(1+SicherheitAngebot)*(1+Sicherheit),0)</f>
        <v>0</v>
      </c>
      <c r="BB454" s="490">
        <f>IF(H454&gt;0,AV454/(1+SicherheitAngebot)*(1+Sicherheit),0)</f>
        <v>0</v>
      </c>
      <c r="BD454" s="490">
        <f>AZ454+BB454</f>
        <v>0</v>
      </c>
      <c r="BE454" s="105"/>
      <c r="BF454" s="105"/>
      <c r="BG454" s="105"/>
      <c r="BH454" s="105"/>
      <c r="BI454" s="105"/>
      <c r="BJ454" s="105"/>
    </row>
    <row r="455" spans="2:62" ht="20.100000000000001" hidden="1" customHeight="1" outlineLevel="1">
      <c r="B455" s="99"/>
      <c r="C455" s="908"/>
      <c r="D455" s="909"/>
      <c r="E455" s="909"/>
      <c r="F455" s="910"/>
      <c r="G455" s="890"/>
      <c r="H455" s="901"/>
      <c r="I455" s="152"/>
      <c r="J455" s="152"/>
      <c r="K455" s="152"/>
      <c r="L455" s="152"/>
      <c r="M455" s="152"/>
      <c r="N455" s="152"/>
      <c r="O455" s="152"/>
      <c r="P455" s="153"/>
      <c r="Q455" s="153"/>
      <c r="R455" s="156">
        <f t="shared" si="359"/>
        <v>0</v>
      </c>
      <c r="S455" s="156">
        <f t="shared" si="360"/>
        <v>0</v>
      </c>
      <c r="U455" s="157">
        <f>I455*$I$7+J455*$J$7+K455*$K$7+L455*$L$7+M455*$M$7+N455*$N$7+O455*$O$7+R455+S455</f>
        <v>0</v>
      </c>
      <c r="W455" s="152"/>
      <c r="X455" s="152"/>
      <c r="Y455" s="152"/>
      <c r="Z455" s="152"/>
      <c r="AA455" s="152"/>
      <c r="AB455" s="152"/>
      <c r="AC455" s="347"/>
      <c r="AD455" s="152"/>
      <c r="AE455" s="152"/>
      <c r="AF455" s="152"/>
      <c r="AG455" s="152"/>
      <c r="AH455" s="152"/>
      <c r="AI455" s="152"/>
      <c r="AJ455" s="347"/>
      <c r="AK455" s="152"/>
      <c r="AL455" s="152"/>
      <c r="AM455" s="295"/>
      <c r="AN455" s="228"/>
      <c r="AO455" s="228"/>
      <c r="AP455" s="228"/>
      <c r="AQ455" s="228"/>
      <c r="AR455" s="228"/>
      <c r="AS455" s="348"/>
      <c r="AT455" s="264">
        <f t="shared" si="363"/>
        <v>0</v>
      </c>
      <c r="AU455" s="259"/>
      <c r="AV455" s="265">
        <f t="shared" ref="AV455:AV469" si="364">AK455*$AK$7+AL455*$AL$7+AM455*$AM$7+SUM(AN455:AR455)*(1+Gewinn)*(1+SicherheitAngebot)+AT455/Zuschläge_IBN+AT455</f>
        <v>0</v>
      </c>
      <c r="AX455" s="265">
        <f>U455+AV455</f>
        <v>0</v>
      </c>
      <c r="AZ455" s="492">
        <f t="shared" ref="AZ455:AZ469" si="365">U455/(1+SicherheitAngebot)*(1+Sicherheit)</f>
        <v>0</v>
      </c>
      <c r="BB455" s="492">
        <f t="shared" ref="BB455:BB469" si="366">AV455/(1+SicherheitAngebot)*(1+Sicherheit)</f>
        <v>0</v>
      </c>
      <c r="BD455" s="265">
        <f>AZ455+BB455</f>
        <v>0</v>
      </c>
      <c r="BE455" s="105"/>
      <c r="BF455" s="105"/>
      <c r="BG455" s="105"/>
      <c r="BH455" s="105"/>
      <c r="BI455" s="105"/>
      <c r="BJ455" s="105"/>
    </row>
    <row r="456" spans="2:62" ht="20.100000000000001" hidden="1" customHeight="1" outlineLevel="1">
      <c r="B456" s="100"/>
      <c r="C456" s="908"/>
      <c r="D456" s="909"/>
      <c r="E456" s="909"/>
      <c r="F456" s="910"/>
      <c r="G456" s="890"/>
      <c r="H456" s="891"/>
      <c r="I456" s="152"/>
      <c r="J456" s="152"/>
      <c r="K456" s="152"/>
      <c r="L456" s="152"/>
      <c r="M456" s="152"/>
      <c r="N456" s="152"/>
      <c r="O456" s="152"/>
      <c r="P456" s="153"/>
      <c r="Q456" s="153"/>
      <c r="R456" s="156">
        <f t="shared" si="359"/>
        <v>0</v>
      </c>
      <c r="S456" s="156">
        <f t="shared" si="360"/>
        <v>0</v>
      </c>
      <c r="U456" s="157">
        <f t="shared" ref="U456:U469" si="367">I456*$I$7+J456*$J$7+K456*$K$7+L456*$L$7+M456*$M$7+N456*$N$7+O456*$O$7+R456+S456</f>
        <v>0</v>
      </c>
      <c r="W456" s="152"/>
      <c r="X456" s="152"/>
      <c r="Y456" s="152"/>
      <c r="Z456" s="152"/>
      <c r="AA456" s="152"/>
      <c r="AB456" s="152"/>
      <c r="AC456" s="347"/>
      <c r="AD456" s="152"/>
      <c r="AE456" s="152"/>
      <c r="AF456" s="152"/>
      <c r="AG456" s="152"/>
      <c r="AH456" s="152"/>
      <c r="AI456" s="152"/>
      <c r="AJ456" s="347"/>
      <c r="AK456" s="152"/>
      <c r="AL456" s="152"/>
      <c r="AM456" s="295"/>
      <c r="AN456" s="228"/>
      <c r="AO456" s="228"/>
      <c r="AP456" s="228"/>
      <c r="AQ456" s="228"/>
      <c r="AR456" s="228"/>
      <c r="AS456" s="348"/>
      <c r="AT456" s="264">
        <f t="shared" si="363"/>
        <v>0</v>
      </c>
      <c r="AU456" s="259"/>
      <c r="AV456" s="265">
        <f t="shared" si="364"/>
        <v>0</v>
      </c>
      <c r="AX456" s="265">
        <f t="shared" ref="AX456:AX469" si="368">U456+AV456</f>
        <v>0</v>
      </c>
      <c r="AZ456" s="492">
        <f t="shared" si="365"/>
        <v>0</v>
      </c>
      <c r="BB456" s="492">
        <f t="shared" si="366"/>
        <v>0</v>
      </c>
      <c r="BD456" s="265">
        <f t="shared" ref="BD456:BD469" si="369">AZ456+BB456</f>
        <v>0</v>
      </c>
      <c r="BE456" s="105"/>
      <c r="BF456" s="105"/>
      <c r="BG456" s="105"/>
      <c r="BH456" s="105"/>
      <c r="BI456" s="105"/>
      <c r="BJ456" s="105"/>
    </row>
    <row r="457" spans="2:62" ht="20.100000000000001" hidden="1" customHeight="1" outlineLevel="1">
      <c r="B457" s="100"/>
      <c r="C457" s="908"/>
      <c r="D457" s="909"/>
      <c r="E457" s="909"/>
      <c r="F457" s="910"/>
      <c r="G457" s="890"/>
      <c r="H457" s="891"/>
      <c r="I457" s="152"/>
      <c r="J457" s="152"/>
      <c r="K457" s="152"/>
      <c r="L457" s="152"/>
      <c r="M457" s="152"/>
      <c r="N457" s="152"/>
      <c r="O457" s="152"/>
      <c r="P457" s="153"/>
      <c r="Q457" s="153"/>
      <c r="R457" s="156">
        <f t="shared" si="359"/>
        <v>0</v>
      </c>
      <c r="S457" s="156">
        <f t="shared" si="360"/>
        <v>0</v>
      </c>
      <c r="U457" s="157">
        <f t="shared" si="367"/>
        <v>0</v>
      </c>
      <c r="W457" s="152"/>
      <c r="X457" s="152"/>
      <c r="Y457" s="152"/>
      <c r="Z457" s="152"/>
      <c r="AA457" s="152"/>
      <c r="AB457" s="152"/>
      <c r="AC457" s="347"/>
      <c r="AD457" s="152"/>
      <c r="AE457" s="152"/>
      <c r="AF457" s="152"/>
      <c r="AG457" s="152"/>
      <c r="AH457" s="152"/>
      <c r="AI457" s="152"/>
      <c r="AJ457" s="347"/>
      <c r="AK457" s="152"/>
      <c r="AL457" s="152"/>
      <c r="AM457" s="295"/>
      <c r="AN457" s="228"/>
      <c r="AO457" s="228"/>
      <c r="AP457" s="228"/>
      <c r="AQ457" s="228"/>
      <c r="AR457" s="228"/>
      <c r="AS457" s="348"/>
      <c r="AT457" s="264">
        <f t="shared" si="363"/>
        <v>0</v>
      </c>
      <c r="AU457" s="259"/>
      <c r="AV457" s="265">
        <f t="shared" si="364"/>
        <v>0</v>
      </c>
      <c r="AX457" s="265">
        <f t="shared" si="368"/>
        <v>0</v>
      </c>
      <c r="AZ457" s="492">
        <f t="shared" si="365"/>
        <v>0</v>
      </c>
      <c r="BB457" s="492">
        <f t="shared" si="366"/>
        <v>0</v>
      </c>
      <c r="BD457" s="265">
        <f t="shared" si="369"/>
        <v>0</v>
      </c>
      <c r="BE457" s="105"/>
      <c r="BF457" s="105"/>
      <c r="BG457" s="105"/>
      <c r="BH457" s="105"/>
      <c r="BI457" s="105"/>
      <c r="BJ457" s="105"/>
    </row>
    <row r="458" spans="2:62" ht="20.100000000000001" hidden="1" customHeight="1" outlineLevel="1">
      <c r="B458" s="100"/>
      <c r="C458" s="908"/>
      <c r="D458" s="909"/>
      <c r="E458" s="909"/>
      <c r="F458" s="910"/>
      <c r="G458" s="890"/>
      <c r="H458" s="891"/>
      <c r="I458" s="152"/>
      <c r="J458" s="152"/>
      <c r="K458" s="152"/>
      <c r="L458" s="152"/>
      <c r="M458" s="152"/>
      <c r="N458" s="152"/>
      <c r="O458" s="152"/>
      <c r="P458" s="153"/>
      <c r="Q458" s="153"/>
      <c r="R458" s="156">
        <f t="shared" si="359"/>
        <v>0</v>
      </c>
      <c r="S458" s="156">
        <f t="shared" si="360"/>
        <v>0</v>
      </c>
      <c r="U458" s="157">
        <f t="shared" si="367"/>
        <v>0</v>
      </c>
      <c r="W458" s="152"/>
      <c r="X458" s="152"/>
      <c r="Y458" s="152"/>
      <c r="Z458" s="152"/>
      <c r="AA458" s="152"/>
      <c r="AB458" s="152"/>
      <c r="AC458" s="347"/>
      <c r="AD458" s="152"/>
      <c r="AE458" s="152"/>
      <c r="AF458" s="152"/>
      <c r="AG458" s="152"/>
      <c r="AH458" s="152"/>
      <c r="AI458" s="152"/>
      <c r="AJ458" s="347"/>
      <c r="AK458" s="152"/>
      <c r="AL458" s="152"/>
      <c r="AM458" s="295"/>
      <c r="AN458" s="228"/>
      <c r="AO458" s="228"/>
      <c r="AP458" s="228"/>
      <c r="AQ458" s="228"/>
      <c r="AR458" s="228"/>
      <c r="AS458" s="348"/>
      <c r="AT458" s="264">
        <f t="shared" si="363"/>
        <v>0</v>
      </c>
      <c r="AU458" s="259"/>
      <c r="AV458" s="265">
        <f t="shared" si="364"/>
        <v>0</v>
      </c>
      <c r="AX458" s="265">
        <f t="shared" si="368"/>
        <v>0</v>
      </c>
      <c r="AZ458" s="492">
        <f t="shared" si="365"/>
        <v>0</v>
      </c>
      <c r="BB458" s="492">
        <f t="shared" si="366"/>
        <v>0</v>
      </c>
      <c r="BD458" s="265">
        <f t="shared" si="369"/>
        <v>0</v>
      </c>
      <c r="BE458" s="105"/>
      <c r="BF458" s="105"/>
      <c r="BG458" s="105"/>
      <c r="BH458" s="105"/>
      <c r="BI458" s="105"/>
      <c r="BJ458" s="105"/>
    </row>
    <row r="459" spans="2:62" ht="20.100000000000001" hidden="1" customHeight="1" outlineLevel="1">
      <c r="B459" s="100"/>
      <c r="C459" s="908"/>
      <c r="D459" s="909"/>
      <c r="E459" s="909"/>
      <c r="F459" s="910"/>
      <c r="G459" s="890"/>
      <c r="H459" s="891"/>
      <c r="I459" s="152"/>
      <c r="J459" s="152"/>
      <c r="K459" s="152"/>
      <c r="L459" s="152"/>
      <c r="M459" s="152"/>
      <c r="N459" s="152"/>
      <c r="O459" s="152"/>
      <c r="P459" s="153"/>
      <c r="Q459" s="153"/>
      <c r="R459" s="156">
        <f t="shared" si="359"/>
        <v>0</v>
      </c>
      <c r="S459" s="156">
        <f t="shared" si="360"/>
        <v>0</v>
      </c>
      <c r="U459" s="157">
        <f t="shared" si="367"/>
        <v>0</v>
      </c>
      <c r="W459" s="152"/>
      <c r="X459" s="152"/>
      <c r="Y459" s="152"/>
      <c r="Z459" s="152"/>
      <c r="AA459" s="152"/>
      <c r="AB459" s="152"/>
      <c r="AC459" s="347"/>
      <c r="AD459" s="152"/>
      <c r="AE459" s="152"/>
      <c r="AF459" s="152"/>
      <c r="AG459" s="152"/>
      <c r="AH459" s="152"/>
      <c r="AI459" s="152"/>
      <c r="AJ459" s="347"/>
      <c r="AK459" s="152"/>
      <c r="AL459" s="152"/>
      <c r="AM459" s="295"/>
      <c r="AN459" s="228"/>
      <c r="AO459" s="228"/>
      <c r="AP459" s="228"/>
      <c r="AQ459" s="228"/>
      <c r="AR459" s="228"/>
      <c r="AS459" s="348"/>
      <c r="AT459" s="264">
        <f t="shared" si="363"/>
        <v>0</v>
      </c>
      <c r="AU459" s="259"/>
      <c r="AV459" s="265">
        <f t="shared" si="364"/>
        <v>0</v>
      </c>
      <c r="AX459" s="265">
        <f t="shared" si="368"/>
        <v>0</v>
      </c>
      <c r="AZ459" s="492">
        <f t="shared" si="365"/>
        <v>0</v>
      </c>
      <c r="BB459" s="492">
        <f t="shared" si="366"/>
        <v>0</v>
      </c>
      <c r="BD459" s="265">
        <f t="shared" si="369"/>
        <v>0</v>
      </c>
      <c r="BE459" s="105"/>
      <c r="BF459" s="105"/>
      <c r="BG459" s="105"/>
      <c r="BH459" s="105"/>
      <c r="BI459" s="105"/>
      <c r="BJ459" s="105"/>
    </row>
    <row r="460" spans="2:62" ht="20.100000000000001" hidden="1" customHeight="1" outlineLevel="1">
      <c r="B460" s="100"/>
      <c r="C460" s="908"/>
      <c r="D460" s="909"/>
      <c r="E460" s="909"/>
      <c r="F460" s="910"/>
      <c r="G460" s="890"/>
      <c r="H460" s="891"/>
      <c r="I460" s="152"/>
      <c r="J460" s="152"/>
      <c r="K460" s="152"/>
      <c r="L460" s="152"/>
      <c r="M460" s="152"/>
      <c r="N460" s="152"/>
      <c r="O460" s="152"/>
      <c r="P460" s="153"/>
      <c r="Q460" s="153"/>
      <c r="R460" s="156">
        <f t="shared" si="359"/>
        <v>0</v>
      </c>
      <c r="S460" s="156">
        <f t="shared" si="360"/>
        <v>0</v>
      </c>
      <c r="U460" s="157">
        <f t="shared" si="367"/>
        <v>0</v>
      </c>
      <c r="W460" s="152"/>
      <c r="X460" s="152"/>
      <c r="Y460" s="152"/>
      <c r="Z460" s="152"/>
      <c r="AA460" s="152"/>
      <c r="AB460" s="152"/>
      <c r="AC460" s="347"/>
      <c r="AD460" s="152"/>
      <c r="AE460" s="152"/>
      <c r="AF460" s="152"/>
      <c r="AG460" s="152"/>
      <c r="AH460" s="152"/>
      <c r="AI460" s="152"/>
      <c r="AJ460" s="347"/>
      <c r="AK460" s="152"/>
      <c r="AL460" s="152"/>
      <c r="AM460" s="295"/>
      <c r="AN460" s="228"/>
      <c r="AO460" s="228"/>
      <c r="AP460" s="228"/>
      <c r="AQ460" s="228"/>
      <c r="AR460" s="228"/>
      <c r="AS460" s="348"/>
      <c r="AT460" s="264">
        <f t="shared" si="363"/>
        <v>0</v>
      </c>
      <c r="AU460" s="259"/>
      <c r="AV460" s="265">
        <f t="shared" si="364"/>
        <v>0</v>
      </c>
      <c r="AX460" s="265">
        <f t="shared" si="368"/>
        <v>0</v>
      </c>
      <c r="AZ460" s="492">
        <f t="shared" si="365"/>
        <v>0</v>
      </c>
      <c r="BB460" s="492">
        <f t="shared" si="366"/>
        <v>0</v>
      </c>
      <c r="BD460" s="265">
        <f t="shared" si="369"/>
        <v>0</v>
      </c>
      <c r="BE460" s="105"/>
      <c r="BF460" s="105"/>
      <c r="BG460" s="105"/>
      <c r="BH460" s="105"/>
      <c r="BI460" s="105"/>
      <c r="BJ460" s="105"/>
    </row>
    <row r="461" spans="2:62" ht="20.100000000000001" hidden="1" customHeight="1" outlineLevel="1">
      <c r="B461" s="100"/>
      <c r="C461" s="908"/>
      <c r="D461" s="909"/>
      <c r="E461" s="909"/>
      <c r="F461" s="910"/>
      <c r="G461" s="890"/>
      <c r="H461" s="891"/>
      <c r="I461" s="152"/>
      <c r="J461" s="152"/>
      <c r="K461" s="152"/>
      <c r="L461" s="152"/>
      <c r="M461" s="152"/>
      <c r="N461" s="152"/>
      <c r="O461" s="152"/>
      <c r="P461" s="153"/>
      <c r="Q461" s="153"/>
      <c r="R461" s="156">
        <f t="shared" si="359"/>
        <v>0</v>
      </c>
      <c r="S461" s="156">
        <f t="shared" si="360"/>
        <v>0</v>
      </c>
      <c r="U461" s="157">
        <f t="shared" si="367"/>
        <v>0</v>
      </c>
      <c r="W461" s="152"/>
      <c r="X461" s="152"/>
      <c r="Y461" s="152"/>
      <c r="Z461" s="152"/>
      <c r="AA461" s="152"/>
      <c r="AB461" s="152"/>
      <c r="AC461" s="347"/>
      <c r="AD461" s="152"/>
      <c r="AE461" s="152"/>
      <c r="AF461" s="152"/>
      <c r="AG461" s="152"/>
      <c r="AH461" s="152"/>
      <c r="AI461" s="152"/>
      <c r="AJ461" s="347"/>
      <c r="AK461" s="152"/>
      <c r="AL461" s="152"/>
      <c r="AM461" s="295"/>
      <c r="AN461" s="228"/>
      <c r="AO461" s="228"/>
      <c r="AP461" s="228"/>
      <c r="AQ461" s="228"/>
      <c r="AR461" s="228"/>
      <c r="AS461" s="348"/>
      <c r="AT461" s="264">
        <f t="shared" si="363"/>
        <v>0</v>
      </c>
      <c r="AU461" s="259"/>
      <c r="AV461" s="265">
        <f t="shared" si="364"/>
        <v>0</v>
      </c>
      <c r="AX461" s="265">
        <f t="shared" si="368"/>
        <v>0</v>
      </c>
      <c r="AZ461" s="492">
        <f t="shared" si="365"/>
        <v>0</v>
      </c>
      <c r="BB461" s="492">
        <f t="shared" si="366"/>
        <v>0</v>
      </c>
      <c r="BD461" s="265">
        <f t="shared" si="369"/>
        <v>0</v>
      </c>
      <c r="BE461" s="105"/>
      <c r="BF461" s="105"/>
      <c r="BG461" s="105"/>
      <c r="BH461" s="105"/>
      <c r="BI461" s="105"/>
      <c r="BJ461" s="105"/>
    </row>
    <row r="462" spans="2:62" ht="20.100000000000001" hidden="1" customHeight="1" outlineLevel="1">
      <c r="B462" s="100"/>
      <c r="C462" s="908"/>
      <c r="D462" s="909"/>
      <c r="E462" s="909"/>
      <c r="F462" s="910"/>
      <c r="G462" s="890"/>
      <c r="H462" s="891"/>
      <c r="I462" s="152"/>
      <c r="J462" s="152"/>
      <c r="K462" s="152"/>
      <c r="L462" s="152"/>
      <c r="M462" s="152"/>
      <c r="N462" s="152"/>
      <c r="O462" s="152"/>
      <c r="P462" s="153"/>
      <c r="Q462" s="153"/>
      <c r="R462" s="156">
        <f t="shared" si="359"/>
        <v>0</v>
      </c>
      <c r="S462" s="156">
        <f t="shared" si="360"/>
        <v>0</v>
      </c>
      <c r="U462" s="157">
        <f t="shared" si="367"/>
        <v>0</v>
      </c>
      <c r="W462" s="152"/>
      <c r="X462" s="152"/>
      <c r="Y462" s="152"/>
      <c r="Z462" s="152"/>
      <c r="AA462" s="152"/>
      <c r="AB462" s="152"/>
      <c r="AC462" s="347"/>
      <c r="AD462" s="152"/>
      <c r="AE462" s="152"/>
      <c r="AF462" s="152"/>
      <c r="AG462" s="152"/>
      <c r="AH462" s="152"/>
      <c r="AI462" s="152"/>
      <c r="AJ462" s="347"/>
      <c r="AK462" s="152"/>
      <c r="AL462" s="152"/>
      <c r="AM462" s="295"/>
      <c r="AN462" s="228"/>
      <c r="AO462" s="228"/>
      <c r="AP462" s="228"/>
      <c r="AQ462" s="228"/>
      <c r="AR462" s="228"/>
      <c r="AS462" s="348"/>
      <c r="AT462" s="264">
        <f t="shared" si="363"/>
        <v>0</v>
      </c>
      <c r="AU462" s="259"/>
      <c r="AV462" s="265">
        <f t="shared" si="364"/>
        <v>0</v>
      </c>
      <c r="AX462" s="265">
        <f t="shared" si="368"/>
        <v>0</v>
      </c>
      <c r="AZ462" s="492">
        <f t="shared" si="365"/>
        <v>0</v>
      </c>
      <c r="BB462" s="492">
        <f t="shared" si="366"/>
        <v>0</v>
      </c>
      <c r="BD462" s="265">
        <f t="shared" si="369"/>
        <v>0</v>
      </c>
      <c r="BE462" s="105"/>
      <c r="BF462" s="105"/>
      <c r="BG462" s="105"/>
      <c r="BH462" s="105"/>
      <c r="BI462" s="105"/>
      <c r="BJ462" s="105"/>
    </row>
    <row r="463" spans="2:62" ht="20.100000000000001" hidden="1" customHeight="1" outlineLevel="1">
      <c r="B463" s="100"/>
      <c r="C463" s="908"/>
      <c r="D463" s="909"/>
      <c r="E463" s="909"/>
      <c r="F463" s="910"/>
      <c r="G463" s="890"/>
      <c r="H463" s="891"/>
      <c r="I463" s="152"/>
      <c r="J463" s="152"/>
      <c r="K463" s="152"/>
      <c r="L463" s="152"/>
      <c r="M463" s="152"/>
      <c r="N463" s="152"/>
      <c r="O463" s="152"/>
      <c r="P463" s="153"/>
      <c r="Q463" s="153"/>
      <c r="R463" s="156">
        <f t="shared" si="359"/>
        <v>0</v>
      </c>
      <c r="S463" s="156">
        <f t="shared" si="360"/>
        <v>0</v>
      </c>
      <c r="U463" s="157">
        <f t="shared" si="367"/>
        <v>0</v>
      </c>
      <c r="W463" s="152"/>
      <c r="X463" s="152"/>
      <c r="Y463" s="152"/>
      <c r="Z463" s="152"/>
      <c r="AA463" s="152"/>
      <c r="AB463" s="152"/>
      <c r="AC463" s="347"/>
      <c r="AD463" s="152"/>
      <c r="AE463" s="152"/>
      <c r="AF463" s="152"/>
      <c r="AG463" s="152"/>
      <c r="AH463" s="152"/>
      <c r="AI463" s="152"/>
      <c r="AJ463" s="347"/>
      <c r="AK463" s="152"/>
      <c r="AL463" s="152"/>
      <c r="AM463" s="295"/>
      <c r="AN463" s="228"/>
      <c r="AO463" s="228"/>
      <c r="AP463" s="228"/>
      <c r="AQ463" s="228"/>
      <c r="AR463" s="228"/>
      <c r="AS463" s="348"/>
      <c r="AT463" s="264">
        <f t="shared" si="363"/>
        <v>0</v>
      </c>
      <c r="AU463" s="259"/>
      <c r="AV463" s="265">
        <f t="shared" si="364"/>
        <v>0</v>
      </c>
      <c r="AX463" s="265">
        <f t="shared" si="368"/>
        <v>0</v>
      </c>
      <c r="AZ463" s="492">
        <f t="shared" si="365"/>
        <v>0</v>
      </c>
      <c r="BB463" s="492">
        <f t="shared" si="366"/>
        <v>0</v>
      </c>
      <c r="BD463" s="265">
        <f t="shared" si="369"/>
        <v>0</v>
      </c>
      <c r="BE463" s="105"/>
      <c r="BF463" s="105"/>
      <c r="BG463" s="105"/>
      <c r="BH463" s="105"/>
      <c r="BI463" s="105"/>
      <c r="BJ463" s="105"/>
    </row>
    <row r="464" spans="2:62" ht="20.100000000000001" hidden="1" customHeight="1" outlineLevel="1">
      <c r="B464" s="100"/>
      <c r="C464" s="908"/>
      <c r="D464" s="909"/>
      <c r="E464" s="909"/>
      <c r="F464" s="910"/>
      <c r="G464" s="890"/>
      <c r="H464" s="891"/>
      <c r="I464" s="152"/>
      <c r="J464" s="152"/>
      <c r="K464" s="152"/>
      <c r="L464" s="152"/>
      <c r="M464" s="152"/>
      <c r="N464" s="152"/>
      <c r="O464" s="152"/>
      <c r="P464" s="153"/>
      <c r="Q464" s="153"/>
      <c r="R464" s="156">
        <f t="shared" si="359"/>
        <v>0</v>
      </c>
      <c r="S464" s="156">
        <f t="shared" si="360"/>
        <v>0</v>
      </c>
      <c r="U464" s="157">
        <f t="shared" si="367"/>
        <v>0</v>
      </c>
      <c r="W464" s="152"/>
      <c r="X464" s="152"/>
      <c r="Y464" s="152"/>
      <c r="Z464" s="152"/>
      <c r="AA464" s="152"/>
      <c r="AB464" s="152"/>
      <c r="AC464" s="347"/>
      <c r="AD464" s="152"/>
      <c r="AE464" s="152"/>
      <c r="AF464" s="152"/>
      <c r="AG464" s="152"/>
      <c r="AH464" s="152"/>
      <c r="AI464" s="152"/>
      <c r="AJ464" s="347"/>
      <c r="AK464" s="152"/>
      <c r="AL464" s="152"/>
      <c r="AM464" s="295"/>
      <c r="AN464" s="228"/>
      <c r="AO464" s="228"/>
      <c r="AP464" s="228"/>
      <c r="AQ464" s="228"/>
      <c r="AR464" s="228"/>
      <c r="AS464" s="348"/>
      <c r="AT464" s="264">
        <f t="shared" si="363"/>
        <v>0</v>
      </c>
      <c r="AU464" s="259"/>
      <c r="AV464" s="265">
        <f t="shared" si="364"/>
        <v>0</v>
      </c>
      <c r="AX464" s="265">
        <f t="shared" si="368"/>
        <v>0</v>
      </c>
      <c r="AZ464" s="492">
        <f t="shared" si="365"/>
        <v>0</v>
      </c>
      <c r="BB464" s="492">
        <f t="shared" si="366"/>
        <v>0</v>
      </c>
      <c r="BD464" s="265">
        <f t="shared" si="369"/>
        <v>0</v>
      </c>
      <c r="BE464" s="105"/>
      <c r="BF464" s="105"/>
      <c r="BG464" s="105"/>
      <c r="BH464" s="105"/>
      <c r="BI464" s="105"/>
      <c r="BJ464" s="105"/>
    </row>
    <row r="465" spans="2:62" ht="20.100000000000001" hidden="1" customHeight="1" outlineLevel="1">
      <c r="B465" s="100"/>
      <c r="C465" s="908"/>
      <c r="D465" s="909"/>
      <c r="E465" s="909"/>
      <c r="F465" s="910"/>
      <c r="G465" s="890"/>
      <c r="H465" s="891"/>
      <c r="I465" s="152"/>
      <c r="J465" s="152"/>
      <c r="K465" s="152"/>
      <c r="L465" s="152"/>
      <c r="M465" s="152"/>
      <c r="N465" s="152"/>
      <c r="O465" s="152"/>
      <c r="P465" s="153"/>
      <c r="Q465" s="153"/>
      <c r="R465" s="156">
        <f t="shared" si="359"/>
        <v>0</v>
      </c>
      <c r="S465" s="156">
        <f t="shared" si="360"/>
        <v>0</v>
      </c>
      <c r="U465" s="157">
        <f t="shared" si="367"/>
        <v>0</v>
      </c>
      <c r="W465" s="152"/>
      <c r="X465" s="152"/>
      <c r="Y465" s="152"/>
      <c r="Z465" s="152"/>
      <c r="AA465" s="152"/>
      <c r="AB465" s="152"/>
      <c r="AC465" s="347"/>
      <c r="AD465" s="152"/>
      <c r="AE465" s="152"/>
      <c r="AF465" s="152"/>
      <c r="AG465" s="152"/>
      <c r="AH465" s="152"/>
      <c r="AI465" s="152"/>
      <c r="AJ465" s="347"/>
      <c r="AK465" s="152"/>
      <c r="AL465" s="152"/>
      <c r="AM465" s="295"/>
      <c r="AN465" s="228"/>
      <c r="AO465" s="228"/>
      <c r="AP465" s="228"/>
      <c r="AQ465" s="228"/>
      <c r="AR465" s="228"/>
      <c r="AS465" s="348"/>
      <c r="AT465" s="264">
        <f t="shared" si="363"/>
        <v>0</v>
      </c>
      <c r="AU465" s="259"/>
      <c r="AV465" s="265">
        <f t="shared" si="364"/>
        <v>0</v>
      </c>
      <c r="AX465" s="265">
        <f t="shared" si="368"/>
        <v>0</v>
      </c>
      <c r="AZ465" s="492">
        <f t="shared" si="365"/>
        <v>0</v>
      </c>
      <c r="BB465" s="492">
        <f t="shared" si="366"/>
        <v>0</v>
      </c>
      <c r="BD465" s="265">
        <f t="shared" si="369"/>
        <v>0</v>
      </c>
      <c r="BE465" s="105"/>
      <c r="BF465" s="105"/>
      <c r="BG465" s="105"/>
      <c r="BH465" s="105"/>
      <c r="BI465" s="105"/>
      <c r="BJ465" s="105"/>
    </row>
    <row r="466" spans="2:62" ht="20.100000000000001" hidden="1" customHeight="1" outlineLevel="1">
      <c r="B466" s="100"/>
      <c r="C466" s="908"/>
      <c r="D466" s="909"/>
      <c r="E466" s="909"/>
      <c r="F466" s="910"/>
      <c r="G466" s="890"/>
      <c r="H466" s="891"/>
      <c r="I466" s="152"/>
      <c r="J466" s="152"/>
      <c r="K466" s="152"/>
      <c r="L466" s="152"/>
      <c r="M466" s="152"/>
      <c r="N466" s="152"/>
      <c r="O466" s="152"/>
      <c r="P466" s="153"/>
      <c r="Q466" s="153"/>
      <c r="R466" s="156">
        <f t="shared" si="359"/>
        <v>0</v>
      </c>
      <c r="S466" s="156">
        <f t="shared" si="360"/>
        <v>0</v>
      </c>
      <c r="U466" s="157">
        <f t="shared" si="367"/>
        <v>0</v>
      </c>
      <c r="W466" s="152"/>
      <c r="X466" s="152"/>
      <c r="Y466" s="152"/>
      <c r="Z466" s="152"/>
      <c r="AA466" s="152"/>
      <c r="AB466" s="152"/>
      <c r="AC466" s="347"/>
      <c r="AD466" s="152"/>
      <c r="AE466" s="152"/>
      <c r="AF466" s="152"/>
      <c r="AG466" s="152"/>
      <c r="AH466" s="152"/>
      <c r="AI466" s="152"/>
      <c r="AJ466" s="347"/>
      <c r="AK466" s="152"/>
      <c r="AL466" s="152"/>
      <c r="AM466" s="295"/>
      <c r="AN466" s="228"/>
      <c r="AO466" s="228"/>
      <c r="AP466" s="228"/>
      <c r="AQ466" s="228"/>
      <c r="AR466" s="228"/>
      <c r="AS466" s="348"/>
      <c r="AT466" s="264">
        <f t="shared" si="363"/>
        <v>0</v>
      </c>
      <c r="AU466" s="259"/>
      <c r="AV466" s="265">
        <f t="shared" si="364"/>
        <v>0</v>
      </c>
      <c r="AX466" s="265">
        <f t="shared" si="368"/>
        <v>0</v>
      </c>
      <c r="AZ466" s="492">
        <f t="shared" si="365"/>
        <v>0</v>
      </c>
      <c r="BB466" s="492">
        <f t="shared" si="366"/>
        <v>0</v>
      </c>
      <c r="BD466" s="265">
        <f t="shared" si="369"/>
        <v>0</v>
      </c>
      <c r="BE466" s="105"/>
      <c r="BF466" s="105"/>
      <c r="BG466" s="105"/>
      <c r="BH466" s="105"/>
      <c r="BI466" s="105"/>
      <c r="BJ466" s="105"/>
    </row>
    <row r="467" spans="2:62" ht="20.100000000000001" hidden="1" customHeight="1" outlineLevel="1">
      <c r="B467" s="100"/>
      <c r="C467" s="908"/>
      <c r="D467" s="909"/>
      <c r="E467" s="909"/>
      <c r="F467" s="910"/>
      <c r="G467" s="890"/>
      <c r="H467" s="891"/>
      <c r="I467" s="152"/>
      <c r="J467" s="152"/>
      <c r="K467" s="152"/>
      <c r="L467" s="152"/>
      <c r="M467" s="152"/>
      <c r="N467" s="152"/>
      <c r="O467" s="152"/>
      <c r="P467" s="153"/>
      <c r="Q467" s="153"/>
      <c r="R467" s="156">
        <f t="shared" si="359"/>
        <v>0</v>
      </c>
      <c r="S467" s="156">
        <f t="shared" si="360"/>
        <v>0</v>
      </c>
      <c r="U467" s="157">
        <f t="shared" si="367"/>
        <v>0</v>
      </c>
      <c r="W467" s="152"/>
      <c r="X467" s="152"/>
      <c r="Y467" s="152"/>
      <c r="Z467" s="152"/>
      <c r="AA467" s="152"/>
      <c r="AB467" s="152"/>
      <c r="AC467" s="347"/>
      <c r="AD467" s="152"/>
      <c r="AE467" s="152"/>
      <c r="AF467" s="152"/>
      <c r="AG467" s="152"/>
      <c r="AH467" s="152"/>
      <c r="AI467" s="152"/>
      <c r="AJ467" s="347"/>
      <c r="AK467" s="152"/>
      <c r="AL467" s="152"/>
      <c r="AM467" s="295"/>
      <c r="AN467" s="228"/>
      <c r="AO467" s="228"/>
      <c r="AP467" s="228"/>
      <c r="AQ467" s="228"/>
      <c r="AR467" s="228"/>
      <c r="AS467" s="348"/>
      <c r="AT467" s="264">
        <f t="shared" si="363"/>
        <v>0</v>
      </c>
      <c r="AU467" s="259"/>
      <c r="AV467" s="265">
        <f t="shared" si="364"/>
        <v>0</v>
      </c>
      <c r="AX467" s="265">
        <f t="shared" si="368"/>
        <v>0</v>
      </c>
      <c r="AZ467" s="492">
        <f t="shared" si="365"/>
        <v>0</v>
      </c>
      <c r="BB467" s="492">
        <f t="shared" si="366"/>
        <v>0</v>
      </c>
      <c r="BD467" s="265">
        <f t="shared" si="369"/>
        <v>0</v>
      </c>
      <c r="BE467" s="105"/>
      <c r="BF467" s="105"/>
      <c r="BG467" s="105"/>
      <c r="BH467" s="105"/>
      <c r="BI467" s="105"/>
      <c r="BJ467" s="105"/>
    </row>
    <row r="468" spans="2:62" ht="20.100000000000001" hidden="1" customHeight="1" outlineLevel="1">
      <c r="B468" s="100"/>
      <c r="C468" s="908"/>
      <c r="D468" s="909"/>
      <c r="E468" s="909"/>
      <c r="F468" s="910"/>
      <c r="G468" s="890"/>
      <c r="H468" s="891"/>
      <c r="I468" s="152"/>
      <c r="J468" s="152"/>
      <c r="K468" s="152"/>
      <c r="L468" s="152"/>
      <c r="M468" s="152"/>
      <c r="N468" s="152"/>
      <c r="O468" s="152"/>
      <c r="P468" s="153"/>
      <c r="Q468" s="153"/>
      <c r="R468" s="156">
        <f t="shared" si="359"/>
        <v>0</v>
      </c>
      <c r="S468" s="156">
        <f t="shared" si="360"/>
        <v>0</v>
      </c>
      <c r="U468" s="157">
        <f t="shared" si="367"/>
        <v>0</v>
      </c>
      <c r="W468" s="152"/>
      <c r="X468" s="152"/>
      <c r="Y468" s="152"/>
      <c r="Z468" s="152"/>
      <c r="AA468" s="152"/>
      <c r="AB468" s="152"/>
      <c r="AC468" s="347"/>
      <c r="AD468" s="152"/>
      <c r="AE468" s="152"/>
      <c r="AF468" s="152"/>
      <c r="AG468" s="152"/>
      <c r="AH468" s="152"/>
      <c r="AI468" s="152"/>
      <c r="AJ468" s="347"/>
      <c r="AK468" s="152"/>
      <c r="AL468" s="152"/>
      <c r="AM468" s="295"/>
      <c r="AN468" s="228"/>
      <c r="AO468" s="228"/>
      <c r="AP468" s="228"/>
      <c r="AQ468" s="228"/>
      <c r="AR468" s="228"/>
      <c r="AS468" s="348"/>
      <c r="AT468" s="264">
        <f t="shared" si="363"/>
        <v>0</v>
      </c>
      <c r="AU468" s="259"/>
      <c r="AV468" s="265">
        <f t="shared" si="364"/>
        <v>0</v>
      </c>
      <c r="AX468" s="265">
        <f t="shared" si="368"/>
        <v>0</v>
      </c>
      <c r="AZ468" s="492">
        <f t="shared" si="365"/>
        <v>0</v>
      </c>
      <c r="BB468" s="492">
        <f t="shared" si="366"/>
        <v>0</v>
      </c>
      <c r="BD468" s="265">
        <f t="shared" si="369"/>
        <v>0</v>
      </c>
      <c r="BE468" s="105"/>
      <c r="BF468" s="105"/>
      <c r="BG468" s="105"/>
      <c r="BH468" s="105"/>
      <c r="BI468" s="105"/>
      <c r="BJ468" s="105"/>
    </row>
    <row r="469" spans="2:62" ht="20.100000000000001" hidden="1" customHeight="1" outlineLevel="1">
      <c r="B469" s="100"/>
      <c r="C469" s="908"/>
      <c r="D469" s="909"/>
      <c r="E469" s="909"/>
      <c r="F469" s="910"/>
      <c r="G469" s="890"/>
      <c r="H469" s="891"/>
      <c r="I469" s="152"/>
      <c r="J469" s="152"/>
      <c r="K469" s="152"/>
      <c r="L469" s="152"/>
      <c r="M469" s="152"/>
      <c r="N469" s="152"/>
      <c r="O469" s="152"/>
      <c r="P469" s="153"/>
      <c r="Q469" s="153"/>
      <c r="R469" s="156">
        <f t="shared" si="359"/>
        <v>0</v>
      </c>
      <c r="S469" s="156">
        <f t="shared" si="360"/>
        <v>0</v>
      </c>
      <c r="U469" s="157">
        <f t="shared" si="367"/>
        <v>0</v>
      </c>
      <c r="W469" s="152"/>
      <c r="X469" s="152"/>
      <c r="Y469" s="152"/>
      <c r="Z469" s="152"/>
      <c r="AA469" s="152"/>
      <c r="AB469" s="152"/>
      <c r="AC469" s="347"/>
      <c r="AD469" s="152"/>
      <c r="AE469" s="152"/>
      <c r="AF469" s="152"/>
      <c r="AG469" s="152"/>
      <c r="AH469" s="152"/>
      <c r="AI469" s="152"/>
      <c r="AJ469" s="347"/>
      <c r="AK469" s="152"/>
      <c r="AL469" s="152"/>
      <c r="AM469" s="295"/>
      <c r="AN469" s="228"/>
      <c r="AO469" s="228"/>
      <c r="AP469" s="228"/>
      <c r="AQ469" s="228"/>
      <c r="AR469" s="228"/>
      <c r="AS469" s="348"/>
      <c r="AT469" s="264">
        <f t="shared" si="363"/>
        <v>0</v>
      </c>
      <c r="AU469" s="259"/>
      <c r="AV469" s="265">
        <f t="shared" si="364"/>
        <v>0</v>
      </c>
      <c r="AX469" s="265">
        <f t="shared" si="368"/>
        <v>0</v>
      </c>
      <c r="AZ469" s="492">
        <f t="shared" si="365"/>
        <v>0</v>
      </c>
      <c r="BB469" s="492">
        <f t="shared" si="366"/>
        <v>0</v>
      </c>
      <c r="BD469" s="265">
        <f t="shared" si="369"/>
        <v>0</v>
      </c>
      <c r="BE469" s="105"/>
      <c r="BF469" s="105"/>
      <c r="BG469" s="105"/>
      <c r="BH469" s="105"/>
      <c r="BI469" s="105"/>
      <c r="BJ469" s="105"/>
    </row>
    <row r="470" spans="2:62" ht="9.9499999999999993" hidden="1" customHeight="1" outlineLevel="1">
      <c r="B470" s="101"/>
      <c r="C470" s="208"/>
      <c r="D470" s="208"/>
      <c r="E470" s="208"/>
      <c r="F470" s="208"/>
      <c r="G470" s="237"/>
      <c r="H470" s="207"/>
      <c r="I470" s="257"/>
      <c r="J470" s="257"/>
      <c r="K470" s="257"/>
      <c r="L470" s="257"/>
      <c r="M470" s="257"/>
      <c r="N470" s="257"/>
      <c r="O470" s="257"/>
      <c r="P470" s="256"/>
      <c r="Q470" s="102"/>
      <c r="R470" s="102"/>
      <c r="S470" s="102"/>
      <c r="U470" s="98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Z470" s="493"/>
      <c r="BE470" s="105"/>
      <c r="BF470" s="105"/>
      <c r="BG470" s="105"/>
      <c r="BH470" s="105"/>
      <c r="BI470" s="105"/>
      <c r="BJ470" s="105"/>
    </row>
    <row r="471" spans="2:62" ht="20.100000000000001" customHeight="1" collapsed="1">
      <c r="B471" s="8">
        <f>B454+1</f>
        <v>28</v>
      </c>
      <c r="C471" s="916"/>
      <c r="D471" s="917"/>
      <c r="E471" s="917"/>
      <c r="F471" s="918"/>
      <c r="G471" s="429"/>
      <c r="H471" s="206">
        <v>1</v>
      </c>
      <c r="I471" s="642">
        <f t="shared" ref="I471" si="370">$H471*SUM(I472:I486)</f>
        <v>0</v>
      </c>
      <c r="J471" s="643">
        <f t="shared" ref="J471:O471" si="371">$H471*SUM(J472:J486)</f>
        <v>0</v>
      </c>
      <c r="K471" s="644">
        <f t="shared" si="371"/>
        <v>0</v>
      </c>
      <c r="L471" s="645">
        <f t="shared" si="371"/>
        <v>0</v>
      </c>
      <c r="M471" s="645">
        <f t="shared" si="371"/>
        <v>0</v>
      </c>
      <c r="N471" s="644">
        <f t="shared" si="371"/>
        <v>0</v>
      </c>
      <c r="O471" s="642">
        <f t="shared" si="371"/>
        <v>0</v>
      </c>
      <c r="P471" s="209">
        <f t="shared" ref="P471:Q471" si="372">$H471*SUM(P472:P486)</f>
        <v>0</v>
      </c>
      <c r="Q471" s="210">
        <f t="shared" si="372"/>
        <v>0</v>
      </c>
      <c r="R471" s="136">
        <f t="shared" ref="R471:R486" si="373">P471*(1+Gewinn)*(1+SicherheitAngebot)</f>
        <v>0</v>
      </c>
      <c r="S471" s="137">
        <f t="shared" ref="S471:S486" si="374">Q471*(1+MGKZ)*(1+Gewinn)*(1+SicherheitAngebot)</f>
        <v>0</v>
      </c>
      <c r="U471" s="10">
        <f>I471*$I$7+J471*$J$7+K471*$K$7+L471*$L$7+M471*$M$7+N471*$N$7+O471*$O$7+R471+S471</f>
        <v>0</v>
      </c>
      <c r="W471" s="646">
        <f t="shared" ref="W471:AB471" si="375">$H471*SUM(W472:W486)</f>
        <v>0</v>
      </c>
      <c r="X471" s="647">
        <f t="shared" si="375"/>
        <v>0</v>
      </c>
      <c r="Y471" s="648">
        <f t="shared" si="375"/>
        <v>0</v>
      </c>
      <c r="Z471" s="649">
        <f t="shared" si="375"/>
        <v>0</v>
      </c>
      <c r="AA471" s="648">
        <f t="shared" si="375"/>
        <v>0</v>
      </c>
      <c r="AB471" s="646">
        <f t="shared" si="375"/>
        <v>0</v>
      </c>
      <c r="AC471" s="258"/>
      <c r="AD471" s="646">
        <f t="shared" ref="AD471:AM471" si="376">$H471*SUM(AD472:AD486)</f>
        <v>0</v>
      </c>
      <c r="AE471" s="647">
        <f t="shared" si="376"/>
        <v>0</v>
      </c>
      <c r="AF471" s="648">
        <f t="shared" si="376"/>
        <v>0</v>
      </c>
      <c r="AG471" s="649">
        <f t="shared" si="376"/>
        <v>0</v>
      </c>
      <c r="AH471" s="648">
        <f t="shared" si="376"/>
        <v>0</v>
      </c>
      <c r="AI471" s="646">
        <f t="shared" si="376"/>
        <v>0</v>
      </c>
      <c r="AJ471" s="258"/>
      <c r="AK471" s="653">
        <f t="shared" si="376"/>
        <v>0</v>
      </c>
      <c r="AL471" s="653">
        <f t="shared" si="376"/>
        <v>0</v>
      </c>
      <c r="AM471" s="653">
        <f t="shared" si="376"/>
        <v>0</v>
      </c>
      <c r="AN471" s="227">
        <f>$H471*SUM(AN472:AN486)*(1+Gewinn)*(1+SicherheitAngebot)</f>
        <v>0</v>
      </c>
      <c r="AO471" s="227">
        <f>$H471*SUM(AO472:AO486)*(1+Gewinn)*(1+SicherheitAngebot)</f>
        <v>0</v>
      </c>
      <c r="AP471" s="227">
        <f>$H471*SUM(AP472:AP486)*(1+Gewinn)*(1+SicherheitAngebot)</f>
        <v>0</v>
      </c>
      <c r="AQ471" s="227">
        <f>$H471*SUM(AQ472:AQ486)*(1+Gewinn)*(1+SicherheitAngebot)</f>
        <v>0</v>
      </c>
      <c r="AR471" s="227">
        <f>$H471*SUM(AR472:AR486)*(1+Gewinn)*(1+SicherheitAngebot)</f>
        <v>0</v>
      </c>
      <c r="AS471" s="262"/>
      <c r="AT471" s="263">
        <f t="shared" si="363"/>
        <v>0</v>
      </c>
      <c r="AU471" s="259"/>
      <c r="AV471" s="491">
        <f>AK471*$AK$7+AL471*$AL$7+AM471*$AM$7+SUM(AN471:AR471)+AT471/Zuschläge_IBN+AT471</f>
        <v>0</v>
      </c>
      <c r="AX471" s="685">
        <f>U471+AV471</f>
        <v>0</v>
      </c>
      <c r="AZ471" s="490">
        <f>IF(H471&gt;0,U471/(1+SicherheitAngebot)*(1+Sicherheit),0)</f>
        <v>0</v>
      </c>
      <c r="BB471" s="490">
        <f>IF(H471&gt;0,AV471/(1+SicherheitAngebot)*(1+Sicherheit),0)</f>
        <v>0</v>
      </c>
      <c r="BD471" s="490">
        <f>AZ471+BB471</f>
        <v>0</v>
      </c>
      <c r="BE471" s="105"/>
      <c r="BF471" s="105"/>
      <c r="BG471" s="105"/>
      <c r="BH471" s="105"/>
      <c r="BI471" s="105"/>
      <c r="BJ471" s="105"/>
    </row>
    <row r="472" spans="2:62" ht="20.100000000000001" hidden="1" customHeight="1" outlineLevel="1">
      <c r="B472" s="99"/>
      <c r="C472" s="908"/>
      <c r="D472" s="909"/>
      <c r="E472" s="909"/>
      <c r="F472" s="910"/>
      <c r="G472" s="890"/>
      <c r="H472" s="901"/>
      <c r="I472" s="152"/>
      <c r="J472" s="152"/>
      <c r="K472" s="152"/>
      <c r="L472" s="152"/>
      <c r="M472" s="152"/>
      <c r="N472" s="152"/>
      <c r="O472" s="152"/>
      <c r="P472" s="153"/>
      <c r="Q472" s="153"/>
      <c r="R472" s="156">
        <f t="shared" si="373"/>
        <v>0</v>
      </c>
      <c r="S472" s="156">
        <f t="shared" si="374"/>
        <v>0</v>
      </c>
      <c r="U472" s="157">
        <f>I472*$I$7+J472*$J$7+K472*$K$7+L472*$L$7+M472*$M$7+N472*$N$7+O472*$O$7+R472+S472</f>
        <v>0</v>
      </c>
      <c r="W472" s="152"/>
      <c r="X472" s="152"/>
      <c r="Y472" s="152"/>
      <c r="Z472" s="152"/>
      <c r="AA472" s="152"/>
      <c r="AB472" s="152"/>
      <c r="AC472" s="347"/>
      <c r="AD472" s="152"/>
      <c r="AE472" s="152"/>
      <c r="AF472" s="152"/>
      <c r="AG472" s="152"/>
      <c r="AH472" s="152"/>
      <c r="AI472" s="152"/>
      <c r="AJ472" s="347"/>
      <c r="AK472" s="152"/>
      <c r="AL472" s="152"/>
      <c r="AM472" s="295"/>
      <c r="AN472" s="228"/>
      <c r="AO472" s="228"/>
      <c r="AP472" s="228"/>
      <c r="AQ472" s="228"/>
      <c r="AR472" s="228"/>
      <c r="AS472" s="348"/>
      <c r="AT472" s="264">
        <f t="shared" si="363"/>
        <v>0</v>
      </c>
      <c r="AU472" s="259"/>
      <c r="AV472" s="265">
        <f t="shared" ref="AV472:AV486" si="377">AK472*$AK$7+AL472*$AL$7+AM472*$AM$7+SUM(AN472:AR472)*(1+Gewinn)*(1+SicherheitAngebot)+AT472/Zuschläge_IBN+AT472</f>
        <v>0</v>
      </c>
      <c r="AX472" s="265">
        <f>U472+AV472</f>
        <v>0</v>
      </c>
      <c r="AZ472" s="492">
        <f t="shared" ref="AZ472:AZ486" si="378">U472/(1+SicherheitAngebot)*(1+Sicherheit)</f>
        <v>0</v>
      </c>
      <c r="BB472" s="492">
        <f t="shared" ref="BB472:BB486" si="379">AV472/(1+SicherheitAngebot)*(1+Sicherheit)</f>
        <v>0</v>
      </c>
      <c r="BD472" s="265">
        <f>AZ472+BB472</f>
        <v>0</v>
      </c>
      <c r="BE472" s="105"/>
      <c r="BF472" s="105"/>
      <c r="BG472" s="105"/>
      <c r="BH472" s="105"/>
      <c r="BI472" s="105"/>
      <c r="BJ472" s="105"/>
    </row>
    <row r="473" spans="2:62" ht="20.100000000000001" hidden="1" customHeight="1" outlineLevel="1">
      <c r="B473" s="100"/>
      <c r="C473" s="908"/>
      <c r="D473" s="909"/>
      <c r="E473" s="909"/>
      <c r="F473" s="910"/>
      <c r="G473" s="890"/>
      <c r="H473" s="891"/>
      <c r="I473" s="152"/>
      <c r="J473" s="152"/>
      <c r="K473" s="152"/>
      <c r="L473" s="152"/>
      <c r="M473" s="152"/>
      <c r="N473" s="152"/>
      <c r="O473" s="152"/>
      <c r="P473" s="153"/>
      <c r="Q473" s="153"/>
      <c r="R473" s="156">
        <f t="shared" si="373"/>
        <v>0</v>
      </c>
      <c r="S473" s="156">
        <f t="shared" si="374"/>
        <v>0</v>
      </c>
      <c r="U473" s="157">
        <f t="shared" ref="U473:U486" si="380">I473*$I$7+J473*$J$7+K473*$K$7+L473*$L$7+M473*$M$7+N473*$N$7+O473*$O$7+R473+S473</f>
        <v>0</v>
      </c>
      <c r="W473" s="152"/>
      <c r="X473" s="152"/>
      <c r="Y473" s="152"/>
      <c r="Z473" s="152"/>
      <c r="AA473" s="152"/>
      <c r="AB473" s="152"/>
      <c r="AC473" s="347"/>
      <c r="AD473" s="152"/>
      <c r="AE473" s="152"/>
      <c r="AF473" s="152"/>
      <c r="AG473" s="152"/>
      <c r="AH473" s="152"/>
      <c r="AI473" s="152"/>
      <c r="AJ473" s="347"/>
      <c r="AK473" s="152"/>
      <c r="AL473" s="152"/>
      <c r="AM473" s="295"/>
      <c r="AN473" s="228"/>
      <c r="AO473" s="228"/>
      <c r="AP473" s="228"/>
      <c r="AQ473" s="228"/>
      <c r="AR473" s="228"/>
      <c r="AS473" s="348"/>
      <c r="AT473" s="264">
        <f t="shared" si="363"/>
        <v>0</v>
      </c>
      <c r="AU473" s="259"/>
      <c r="AV473" s="265">
        <f t="shared" si="377"/>
        <v>0</v>
      </c>
      <c r="AX473" s="265">
        <f t="shared" ref="AX473:AX486" si="381">U473+AV473</f>
        <v>0</v>
      </c>
      <c r="AZ473" s="492">
        <f t="shared" si="378"/>
        <v>0</v>
      </c>
      <c r="BB473" s="492">
        <f t="shared" si="379"/>
        <v>0</v>
      </c>
      <c r="BD473" s="265">
        <f t="shared" ref="BD473:BD486" si="382">AZ473+BB473</f>
        <v>0</v>
      </c>
      <c r="BE473" s="105"/>
      <c r="BF473" s="105"/>
      <c r="BG473" s="105"/>
      <c r="BH473" s="105"/>
      <c r="BI473" s="105"/>
      <c r="BJ473" s="105"/>
    </row>
    <row r="474" spans="2:62" ht="20.100000000000001" hidden="1" customHeight="1" outlineLevel="1">
      <c r="B474" s="100"/>
      <c r="C474" s="908"/>
      <c r="D474" s="909"/>
      <c r="E474" s="909"/>
      <c r="F474" s="910"/>
      <c r="G474" s="890"/>
      <c r="H474" s="891"/>
      <c r="I474" s="152"/>
      <c r="J474" s="152"/>
      <c r="K474" s="152"/>
      <c r="L474" s="152"/>
      <c r="M474" s="152"/>
      <c r="N474" s="152"/>
      <c r="O474" s="152"/>
      <c r="P474" s="153"/>
      <c r="Q474" s="153"/>
      <c r="R474" s="156">
        <f t="shared" si="373"/>
        <v>0</v>
      </c>
      <c r="S474" s="156">
        <f t="shared" si="374"/>
        <v>0</v>
      </c>
      <c r="U474" s="157">
        <f t="shared" si="380"/>
        <v>0</v>
      </c>
      <c r="W474" s="152"/>
      <c r="X474" s="152"/>
      <c r="Y474" s="152"/>
      <c r="Z474" s="152"/>
      <c r="AA474" s="152"/>
      <c r="AB474" s="152"/>
      <c r="AC474" s="347"/>
      <c r="AD474" s="152"/>
      <c r="AE474" s="152"/>
      <c r="AF474" s="152"/>
      <c r="AG474" s="152"/>
      <c r="AH474" s="152"/>
      <c r="AI474" s="152"/>
      <c r="AJ474" s="347"/>
      <c r="AK474" s="152"/>
      <c r="AL474" s="152"/>
      <c r="AM474" s="295"/>
      <c r="AN474" s="228"/>
      <c r="AO474" s="228"/>
      <c r="AP474" s="228"/>
      <c r="AQ474" s="228"/>
      <c r="AR474" s="228"/>
      <c r="AS474" s="348"/>
      <c r="AT474" s="264">
        <f t="shared" si="363"/>
        <v>0</v>
      </c>
      <c r="AU474" s="259"/>
      <c r="AV474" s="265">
        <f t="shared" si="377"/>
        <v>0</v>
      </c>
      <c r="AX474" s="265">
        <f t="shared" si="381"/>
        <v>0</v>
      </c>
      <c r="AZ474" s="492">
        <f t="shared" si="378"/>
        <v>0</v>
      </c>
      <c r="BB474" s="492">
        <f t="shared" si="379"/>
        <v>0</v>
      </c>
      <c r="BD474" s="265">
        <f t="shared" si="382"/>
        <v>0</v>
      </c>
      <c r="BE474" s="105"/>
      <c r="BF474" s="105"/>
      <c r="BG474" s="105"/>
      <c r="BH474" s="105"/>
      <c r="BI474" s="105"/>
      <c r="BJ474" s="105"/>
    </row>
    <row r="475" spans="2:62" ht="20.100000000000001" hidden="1" customHeight="1" outlineLevel="1">
      <c r="B475" s="100"/>
      <c r="C475" s="908"/>
      <c r="D475" s="909"/>
      <c r="E475" s="909"/>
      <c r="F475" s="910"/>
      <c r="G475" s="890"/>
      <c r="H475" s="891"/>
      <c r="I475" s="152"/>
      <c r="J475" s="152"/>
      <c r="K475" s="152"/>
      <c r="L475" s="152"/>
      <c r="M475" s="152"/>
      <c r="N475" s="152"/>
      <c r="O475" s="152"/>
      <c r="P475" s="153"/>
      <c r="Q475" s="153"/>
      <c r="R475" s="156">
        <f t="shared" si="373"/>
        <v>0</v>
      </c>
      <c r="S475" s="156">
        <f t="shared" si="374"/>
        <v>0</v>
      </c>
      <c r="U475" s="157">
        <f t="shared" si="380"/>
        <v>0</v>
      </c>
      <c r="W475" s="152"/>
      <c r="X475" s="152"/>
      <c r="Y475" s="152"/>
      <c r="Z475" s="152"/>
      <c r="AA475" s="152"/>
      <c r="AB475" s="152"/>
      <c r="AC475" s="347"/>
      <c r="AD475" s="152"/>
      <c r="AE475" s="152"/>
      <c r="AF475" s="152"/>
      <c r="AG475" s="152"/>
      <c r="AH475" s="152"/>
      <c r="AI475" s="152"/>
      <c r="AJ475" s="347"/>
      <c r="AK475" s="152"/>
      <c r="AL475" s="152"/>
      <c r="AM475" s="295"/>
      <c r="AN475" s="228"/>
      <c r="AO475" s="228"/>
      <c r="AP475" s="228"/>
      <c r="AQ475" s="228"/>
      <c r="AR475" s="228"/>
      <c r="AS475" s="348"/>
      <c r="AT475" s="264">
        <f t="shared" si="363"/>
        <v>0</v>
      </c>
      <c r="AU475" s="259"/>
      <c r="AV475" s="265">
        <f t="shared" si="377"/>
        <v>0</v>
      </c>
      <c r="AX475" s="265">
        <f t="shared" si="381"/>
        <v>0</v>
      </c>
      <c r="AZ475" s="492">
        <f t="shared" si="378"/>
        <v>0</v>
      </c>
      <c r="BB475" s="492">
        <f t="shared" si="379"/>
        <v>0</v>
      </c>
      <c r="BD475" s="265">
        <f t="shared" si="382"/>
        <v>0</v>
      </c>
      <c r="BE475" s="105"/>
      <c r="BF475" s="105"/>
      <c r="BG475" s="105"/>
      <c r="BH475" s="105"/>
      <c r="BI475" s="105"/>
      <c r="BJ475" s="105"/>
    </row>
    <row r="476" spans="2:62" ht="20.100000000000001" hidden="1" customHeight="1" outlineLevel="1">
      <c r="B476" s="100"/>
      <c r="C476" s="908"/>
      <c r="D476" s="909"/>
      <c r="E476" s="909"/>
      <c r="F476" s="910"/>
      <c r="G476" s="890"/>
      <c r="H476" s="891"/>
      <c r="I476" s="152"/>
      <c r="J476" s="152"/>
      <c r="K476" s="152"/>
      <c r="L476" s="152"/>
      <c r="M476" s="152"/>
      <c r="N476" s="152"/>
      <c r="O476" s="152"/>
      <c r="P476" s="153"/>
      <c r="Q476" s="153"/>
      <c r="R476" s="156">
        <f t="shared" si="373"/>
        <v>0</v>
      </c>
      <c r="S476" s="156">
        <f t="shared" si="374"/>
        <v>0</v>
      </c>
      <c r="U476" s="157">
        <f t="shared" si="380"/>
        <v>0</v>
      </c>
      <c r="W476" s="152"/>
      <c r="X476" s="152"/>
      <c r="Y476" s="152"/>
      <c r="Z476" s="152"/>
      <c r="AA476" s="152"/>
      <c r="AB476" s="152"/>
      <c r="AC476" s="347"/>
      <c r="AD476" s="152"/>
      <c r="AE476" s="152"/>
      <c r="AF476" s="152"/>
      <c r="AG476" s="152"/>
      <c r="AH476" s="152"/>
      <c r="AI476" s="152"/>
      <c r="AJ476" s="347"/>
      <c r="AK476" s="152"/>
      <c r="AL476" s="152"/>
      <c r="AM476" s="295"/>
      <c r="AN476" s="228"/>
      <c r="AO476" s="228"/>
      <c r="AP476" s="228"/>
      <c r="AQ476" s="228"/>
      <c r="AR476" s="228"/>
      <c r="AS476" s="348"/>
      <c r="AT476" s="264">
        <f t="shared" si="363"/>
        <v>0</v>
      </c>
      <c r="AU476" s="259"/>
      <c r="AV476" s="265">
        <f t="shared" si="377"/>
        <v>0</v>
      </c>
      <c r="AX476" s="265">
        <f t="shared" si="381"/>
        <v>0</v>
      </c>
      <c r="AZ476" s="492">
        <f t="shared" si="378"/>
        <v>0</v>
      </c>
      <c r="BB476" s="492">
        <f t="shared" si="379"/>
        <v>0</v>
      </c>
      <c r="BD476" s="265">
        <f t="shared" si="382"/>
        <v>0</v>
      </c>
      <c r="BE476" s="105"/>
      <c r="BF476" s="105"/>
      <c r="BG476" s="105"/>
      <c r="BH476" s="105"/>
      <c r="BI476" s="105"/>
      <c r="BJ476" s="105"/>
    </row>
    <row r="477" spans="2:62" ht="20.100000000000001" hidden="1" customHeight="1" outlineLevel="1">
      <c r="B477" s="100"/>
      <c r="C477" s="908"/>
      <c r="D477" s="909"/>
      <c r="E477" s="909"/>
      <c r="F477" s="910"/>
      <c r="G477" s="890"/>
      <c r="H477" s="891"/>
      <c r="I477" s="152"/>
      <c r="J477" s="152"/>
      <c r="K477" s="152"/>
      <c r="L477" s="152"/>
      <c r="M477" s="152"/>
      <c r="N477" s="152"/>
      <c r="O477" s="152"/>
      <c r="P477" s="153"/>
      <c r="Q477" s="153"/>
      <c r="R477" s="156">
        <f t="shared" si="373"/>
        <v>0</v>
      </c>
      <c r="S477" s="156">
        <f t="shared" si="374"/>
        <v>0</v>
      </c>
      <c r="U477" s="157">
        <f t="shared" si="380"/>
        <v>0</v>
      </c>
      <c r="W477" s="152"/>
      <c r="X477" s="152"/>
      <c r="Y477" s="152"/>
      <c r="Z477" s="152"/>
      <c r="AA477" s="152"/>
      <c r="AB477" s="152"/>
      <c r="AC477" s="347"/>
      <c r="AD477" s="152"/>
      <c r="AE477" s="152"/>
      <c r="AF477" s="152"/>
      <c r="AG477" s="152"/>
      <c r="AH477" s="152"/>
      <c r="AI477" s="152"/>
      <c r="AJ477" s="347"/>
      <c r="AK477" s="152"/>
      <c r="AL477" s="152"/>
      <c r="AM477" s="295"/>
      <c r="AN477" s="228"/>
      <c r="AO477" s="228"/>
      <c r="AP477" s="228"/>
      <c r="AQ477" s="228"/>
      <c r="AR477" s="228"/>
      <c r="AS477" s="348"/>
      <c r="AT477" s="264">
        <f t="shared" si="363"/>
        <v>0</v>
      </c>
      <c r="AU477" s="259"/>
      <c r="AV477" s="265">
        <f t="shared" si="377"/>
        <v>0</v>
      </c>
      <c r="AX477" s="265">
        <f t="shared" si="381"/>
        <v>0</v>
      </c>
      <c r="AZ477" s="492">
        <f t="shared" si="378"/>
        <v>0</v>
      </c>
      <c r="BB477" s="492">
        <f t="shared" si="379"/>
        <v>0</v>
      </c>
      <c r="BD477" s="265">
        <f t="shared" si="382"/>
        <v>0</v>
      </c>
      <c r="BE477" s="105"/>
      <c r="BF477" s="105"/>
      <c r="BG477" s="105"/>
      <c r="BH477" s="105"/>
      <c r="BI477" s="105"/>
      <c r="BJ477" s="105"/>
    </row>
    <row r="478" spans="2:62" ht="20.100000000000001" hidden="1" customHeight="1" outlineLevel="1">
      <c r="B478" s="100"/>
      <c r="C478" s="908"/>
      <c r="D478" s="909"/>
      <c r="E478" s="909"/>
      <c r="F478" s="910"/>
      <c r="G478" s="890"/>
      <c r="H478" s="891"/>
      <c r="I478" s="152"/>
      <c r="J478" s="152"/>
      <c r="K478" s="152"/>
      <c r="L478" s="152"/>
      <c r="M478" s="152"/>
      <c r="N478" s="152"/>
      <c r="O478" s="152"/>
      <c r="P478" s="153"/>
      <c r="Q478" s="153"/>
      <c r="R478" s="156">
        <f t="shared" si="373"/>
        <v>0</v>
      </c>
      <c r="S478" s="156">
        <f t="shared" si="374"/>
        <v>0</v>
      </c>
      <c r="U478" s="157">
        <f t="shared" si="380"/>
        <v>0</v>
      </c>
      <c r="W478" s="152"/>
      <c r="X478" s="152"/>
      <c r="Y478" s="152"/>
      <c r="Z478" s="152"/>
      <c r="AA478" s="152"/>
      <c r="AB478" s="152"/>
      <c r="AC478" s="347"/>
      <c r="AD478" s="152"/>
      <c r="AE478" s="152"/>
      <c r="AF478" s="152"/>
      <c r="AG478" s="152"/>
      <c r="AH478" s="152"/>
      <c r="AI478" s="152"/>
      <c r="AJ478" s="347"/>
      <c r="AK478" s="152"/>
      <c r="AL478" s="152"/>
      <c r="AM478" s="295"/>
      <c r="AN478" s="228"/>
      <c r="AO478" s="228"/>
      <c r="AP478" s="228"/>
      <c r="AQ478" s="228"/>
      <c r="AR478" s="228"/>
      <c r="AS478" s="348"/>
      <c r="AT478" s="264">
        <f t="shared" si="363"/>
        <v>0</v>
      </c>
      <c r="AU478" s="259"/>
      <c r="AV478" s="265">
        <f t="shared" si="377"/>
        <v>0</v>
      </c>
      <c r="AX478" s="265">
        <f t="shared" si="381"/>
        <v>0</v>
      </c>
      <c r="AZ478" s="492">
        <f t="shared" si="378"/>
        <v>0</v>
      </c>
      <c r="BB478" s="492">
        <f t="shared" si="379"/>
        <v>0</v>
      </c>
      <c r="BD478" s="265">
        <f t="shared" si="382"/>
        <v>0</v>
      </c>
      <c r="BE478" s="105"/>
      <c r="BF478" s="105"/>
      <c r="BG478" s="105"/>
      <c r="BH478" s="105"/>
      <c r="BI478" s="105"/>
      <c r="BJ478" s="105"/>
    </row>
    <row r="479" spans="2:62" ht="20.100000000000001" hidden="1" customHeight="1" outlineLevel="1">
      <c r="B479" s="100"/>
      <c r="C479" s="908"/>
      <c r="D479" s="909"/>
      <c r="E479" s="909"/>
      <c r="F479" s="910"/>
      <c r="G479" s="890"/>
      <c r="H479" s="891"/>
      <c r="I479" s="152"/>
      <c r="J479" s="152"/>
      <c r="K479" s="152"/>
      <c r="L479" s="152"/>
      <c r="M479" s="152"/>
      <c r="N479" s="152"/>
      <c r="O479" s="152"/>
      <c r="P479" s="153"/>
      <c r="Q479" s="153"/>
      <c r="R479" s="156">
        <f t="shared" si="373"/>
        <v>0</v>
      </c>
      <c r="S479" s="156">
        <f t="shared" si="374"/>
        <v>0</v>
      </c>
      <c r="U479" s="157">
        <f t="shared" si="380"/>
        <v>0</v>
      </c>
      <c r="W479" s="152"/>
      <c r="X479" s="152"/>
      <c r="Y479" s="152"/>
      <c r="Z479" s="152"/>
      <c r="AA479" s="152"/>
      <c r="AB479" s="152"/>
      <c r="AC479" s="347"/>
      <c r="AD479" s="152"/>
      <c r="AE479" s="152"/>
      <c r="AF479" s="152"/>
      <c r="AG479" s="152"/>
      <c r="AH479" s="152"/>
      <c r="AI479" s="152"/>
      <c r="AJ479" s="347"/>
      <c r="AK479" s="152"/>
      <c r="AL479" s="152"/>
      <c r="AM479" s="295"/>
      <c r="AN479" s="228"/>
      <c r="AO479" s="228"/>
      <c r="AP479" s="228"/>
      <c r="AQ479" s="228"/>
      <c r="AR479" s="228"/>
      <c r="AS479" s="348"/>
      <c r="AT479" s="264">
        <f t="shared" si="363"/>
        <v>0</v>
      </c>
      <c r="AU479" s="259"/>
      <c r="AV479" s="265">
        <f t="shared" si="377"/>
        <v>0</v>
      </c>
      <c r="AX479" s="265">
        <f t="shared" si="381"/>
        <v>0</v>
      </c>
      <c r="AZ479" s="492">
        <f t="shared" si="378"/>
        <v>0</v>
      </c>
      <c r="BB479" s="492">
        <f t="shared" si="379"/>
        <v>0</v>
      </c>
      <c r="BD479" s="265">
        <f t="shared" si="382"/>
        <v>0</v>
      </c>
      <c r="BE479" s="105"/>
      <c r="BF479" s="105"/>
      <c r="BG479" s="105"/>
      <c r="BH479" s="105"/>
      <c r="BI479" s="105"/>
      <c r="BJ479" s="105"/>
    </row>
    <row r="480" spans="2:62" ht="20.100000000000001" hidden="1" customHeight="1" outlineLevel="1">
      <c r="B480" s="100"/>
      <c r="C480" s="908"/>
      <c r="D480" s="909"/>
      <c r="E480" s="909"/>
      <c r="F480" s="910"/>
      <c r="G480" s="890"/>
      <c r="H480" s="891"/>
      <c r="I480" s="152"/>
      <c r="J480" s="152"/>
      <c r="K480" s="152"/>
      <c r="L480" s="152"/>
      <c r="M480" s="152"/>
      <c r="N480" s="152"/>
      <c r="O480" s="152"/>
      <c r="P480" s="153"/>
      <c r="Q480" s="153"/>
      <c r="R480" s="156">
        <f t="shared" si="373"/>
        <v>0</v>
      </c>
      <c r="S480" s="156">
        <f t="shared" si="374"/>
        <v>0</v>
      </c>
      <c r="U480" s="157">
        <f t="shared" si="380"/>
        <v>0</v>
      </c>
      <c r="W480" s="152"/>
      <c r="X480" s="152"/>
      <c r="Y480" s="152"/>
      <c r="Z480" s="152"/>
      <c r="AA480" s="152"/>
      <c r="AB480" s="152"/>
      <c r="AC480" s="347"/>
      <c r="AD480" s="152"/>
      <c r="AE480" s="152"/>
      <c r="AF480" s="152"/>
      <c r="AG480" s="152"/>
      <c r="AH480" s="152"/>
      <c r="AI480" s="152"/>
      <c r="AJ480" s="347"/>
      <c r="AK480" s="152"/>
      <c r="AL480" s="152"/>
      <c r="AM480" s="295"/>
      <c r="AN480" s="228"/>
      <c r="AO480" s="228"/>
      <c r="AP480" s="228"/>
      <c r="AQ480" s="228"/>
      <c r="AR480" s="228"/>
      <c r="AS480" s="348"/>
      <c r="AT480" s="264">
        <f t="shared" si="363"/>
        <v>0</v>
      </c>
      <c r="AU480" s="259"/>
      <c r="AV480" s="265">
        <f t="shared" si="377"/>
        <v>0</v>
      </c>
      <c r="AX480" s="265">
        <f t="shared" si="381"/>
        <v>0</v>
      </c>
      <c r="AZ480" s="492">
        <f t="shared" si="378"/>
        <v>0</v>
      </c>
      <c r="BB480" s="492">
        <f t="shared" si="379"/>
        <v>0</v>
      </c>
      <c r="BD480" s="265">
        <f t="shared" si="382"/>
        <v>0</v>
      </c>
      <c r="BE480" s="105"/>
      <c r="BF480" s="105"/>
      <c r="BG480" s="105"/>
      <c r="BH480" s="105"/>
      <c r="BI480" s="105"/>
      <c r="BJ480" s="105"/>
    </row>
    <row r="481" spans="2:62" ht="20.100000000000001" hidden="1" customHeight="1" outlineLevel="1">
      <c r="B481" s="100"/>
      <c r="C481" s="908"/>
      <c r="D481" s="909"/>
      <c r="E481" s="909"/>
      <c r="F481" s="910"/>
      <c r="G481" s="890"/>
      <c r="H481" s="891"/>
      <c r="I481" s="152"/>
      <c r="J481" s="152"/>
      <c r="K481" s="152"/>
      <c r="L481" s="152"/>
      <c r="M481" s="152"/>
      <c r="N481" s="152"/>
      <c r="O481" s="152"/>
      <c r="P481" s="153"/>
      <c r="Q481" s="153"/>
      <c r="R481" s="156">
        <f t="shared" si="373"/>
        <v>0</v>
      </c>
      <c r="S481" s="156">
        <f t="shared" si="374"/>
        <v>0</v>
      </c>
      <c r="U481" s="157">
        <f t="shared" si="380"/>
        <v>0</v>
      </c>
      <c r="W481" s="152"/>
      <c r="X481" s="152"/>
      <c r="Y481" s="152"/>
      <c r="Z481" s="152"/>
      <c r="AA481" s="152"/>
      <c r="AB481" s="152"/>
      <c r="AC481" s="347"/>
      <c r="AD481" s="152"/>
      <c r="AE481" s="152"/>
      <c r="AF481" s="152"/>
      <c r="AG481" s="152"/>
      <c r="AH481" s="152"/>
      <c r="AI481" s="152"/>
      <c r="AJ481" s="347"/>
      <c r="AK481" s="152"/>
      <c r="AL481" s="152"/>
      <c r="AM481" s="295"/>
      <c r="AN481" s="228"/>
      <c r="AO481" s="228"/>
      <c r="AP481" s="228"/>
      <c r="AQ481" s="228"/>
      <c r="AR481" s="228"/>
      <c r="AS481" s="348"/>
      <c r="AT481" s="264">
        <f t="shared" si="363"/>
        <v>0</v>
      </c>
      <c r="AU481" s="259"/>
      <c r="AV481" s="265">
        <f t="shared" si="377"/>
        <v>0</v>
      </c>
      <c r="AX481" s="265">
        <f t="shared" si="381"/>
        <v>0</v>
      </c>
      <c r="AZ481" s="492">
        <f t="shared" si="378"/>
        <v>0</v>
      </c>
      <c r="BB481" s="492">
        <f t="shared" si="379"/>
        <v>0</v>
      </c>
      <c r="BD481" s="265">
        <f t="shared" si="382"/>
        <v>0</v>
      </c>
      <c r="BE481" s="105"/>
      <c r="BF481" s="105"/>
      <c r="BG481" s="105"/>
      <c r="BH481" s="105"/>
      <c r="BI481" s="105"/>
      <c r="BJ481" s="105"/>
    </row>
    <row r="482" spans="2:62" ht="20.100000000000001" hidden="1" customHeight="1" outlineLevel="1">
      <c r="B482" s="100"/>
      <c r="C482" s="908"/>
      <c r="D482" s="909"/>
      <c r="E482" s="909"/>
      <c r="F482" s="910"/>
      <c r="G482" s="890"/>
      <c r="H482" s="891"/>
      <c r="I482" s="152"/>
      <c r="J482" s="152"/>
      <c r="K482" s="152"/>
      <c r="L482" s="152"/>
      <c r="M482" s="152"/>
      <c r="N482" s="152"/>
      <c r="O482" s="152"/>
      <c r="P482" s="153"/>
      <c r="Q482" s="153"/>
      <c r="R482" s="156">
        <f t="shared" si="373"/>
        <v>0</v>
      </c>
      <c r="S482" s="156">
        <f t="shared" si="374"/>
        <v>0</v>
      </c>
      <c r="U482" s="157">
        <f t="shared" si="380"/>
        <v>0</v>
      </c>
      <c r="W482" s="152"/>
      <c r="X482" s="152"/>
      <c r="Y482" s="152"/>
      <c r="Z482" s="152"/>
      <c r="AA482" s="152"/>
      <c r="AB482" s="152"/>
      <c r="AC482" s="347"/>
      <c r="AD482" s="152"/>
      <c r="AE482" s="152"/>
      <c r="AF482" s="152"/>
      <c r="AG482" s="152"/>
      <c r="AH482" s="152"/>
      <c r="AI482" s="152"/>
      <c r="AJ482" s="347"/>
      <c r="AK482" s="152"/>
      <c r="AL482" s="152"/>
      <c r="AM482" s="295"/>
      <c r="AN482" s="228"/>
      <c r="AO482" s="228"/>
      <c r="AP482" s="228"/>
      <c r="AQ482" s="228"/>
      <c r="AR482" s="228"/>
      <c r="AS482" s="348"/>
      <c r="AT482" s="264">
        <f t="shared" si="363"/>
        <v>0</v>
      </c>
      <c r="AU482" s="259"/>
      <c r="AV482" s="265">
        <f t="shared" si="377"/>
        <v>0</v>
      </c>
      <c r="AX482" s="265">
        <f t="shared" si="381"/>
        <v>0</v>
      </c>
      <c r="AZ482" s="492">
        <f t="shared" si="378"/>
        <v>0</v>
      </c>
      <c r="BB482" s="492">
        <f t="shared" si="379"/>
        <v>0</v>
      </c>
      <c r="BD482" s="265">
        <f t="shared" si="382"/>
        <v>0</v>
      </c>
      <c r="BE482" s="105"/>
      <c r="BF482" s="105"/>
      <c r="BG482" s="105"/>
      <c r="BH482" s="105"/>
      <c r="BI482" s="105"/>
      <c r="BJ482" s="105"/>
    </row>
    <row r="483" spans="2:62" ht="20.100000000000001" hidden="1" customHeight="1" outlineLevel="1">
      <c r="B483" s="100"/>
      <c r="C483" s="908"/>
      <c r="D483" s="909"/>
      <c r="E483" s="909"/>
      <c r="F483" s="910"/>
      <c r="G483" s="890"/>
      <c r="H483" s="891"/>
      <c r="I483" s="152"/>
      <c r="J483" s="152"/>
      <c r="K483" s="152"/>
      <c r="L483" s="152"/>
      <c r="M483" s="152"/>
      <c r="N483" s="152"/>
      <c r="O483" s="152"/>
      <c r="P483" s="153"/>
      <c r="Q483" s="153"/>
      <c r="R483" s="156">
        <f t="shared" si="373"/>
        <v>0</v>
      </c>
      <c r="S483" s="156">
        <f t="shared" si="374"/>
        <v>0</v>
      </c>
      <c r="U483" s="157">
        <f t="shared" si="380"/>
        <v>0</v>
      </c>
      <c r="W483" s="152"/>
      <c r="X483" s="152"/>
      <c r="Y483" s="152"/>
      <c r="Z483" s="152"/>
      <c r="AA483" s="152"/>
      <c r="AB483" s="152"/>
      <c r="AC483" s="347"/>
      <c r="AD483" s="152"/>
      <c r="AE483" s="152"/>
      <c r="AF483" s="152"/>
      <c r="AG483" s="152"/>
      <c r="AH483" s="152"/>
      <c r="AI483" s="152"/>
      <c r="AJ483" s="347"/>
      <c r="AK483" s="152"/>
      <c r="AL483" s="152"/>
      <c r="AM483" s="295"/>
      <c r="AN483" s="228"/>
      <c r="AO483" s="228"/>
      <c r="AP483" s="228"/>
      <c r="AQ483" s="228"/>
      <c r="AR483" s="228"/>
      <c r="AS483" s="348"/>
      <c r="AT483" s="264">
        <f t="shared" si="363"/>
        <v>0</v>
      </c>
      <c r="AU483" s="259"/>
      <c r="AV483" s="265">
        <f t="shared" si="377"/>
        <v>0</v>
      </c>
      <c r="AX483" s="265">
        <f t="shared" si="381"/>
        <v>0</v>
      </c>
      <c r="AZ483" s="492">
        <f t="shared" si="378"/>
        <v>0</v>
      </c>
      <c r="BB483" s="492">
        <f t="shared" si="379"/>
        <v>0</v>
      </c>
      <c r="BD483" s="265">
        <f t="shared" si="382"/>
        <v>0</v>
      </c>
      <c r="BE483" s="105"/>
      <c r="BF483" s="105"/>
      <c r="BG483" s="105"/>
      <c r="BH483" s="105"/>
      <c r="BI483" s="105"/>
      <c r="BJ483" s="105"/>
    </row>
    <row r="484" spans="2:62" ht="20.100000000000001" hidden="1" customHeight="1" outlineLevel="1">
      <c r="B484" s="100"/>
      <c r="C484" s="908"/>
      <c r="D484" s="909"/>
      <c r="E484" s="909"/>
      <c r="F484" s="910"/>
      <c r="G484" s="890"/>
      <c r="H484" s="891"/>
      <c r="I484" s="152"/>
      <c r="J484" s="152"/>
      <c r="K484" s="152"/>
      <c r="L484" s="152"/>
      <c r="M484" s="152"/>
      <c r="N484" s="152"/>
      <c r="O484" s="152"/>
      <c r="P484" s="153"/>
      <c r="Q484" s="153"/>
      <c r="R484" s="156">
        <f t="shared" si="373"/>
        <v>0</v>
      </c>
      <c r="S484" s="156">
        <f t="shared" si="374"/>
        <v>0</v>
      </c>
      <c r="U484" s="157">
        <f t="shared" si="380"/>
        <v>0</v>
      </c>
      <c r="W484" s="152"/>
      <c r="X484" s="152"/>
      <c r="Y484" s="152"/>
      <c r="Z484" s="152"/>
      <c r="AA484" s="152"/>
      <c r="AB484" s="152"/>
      <c r="AC484" s="347"/>
      <c r="AD484" s="152"/>
      <c r="AE484" s="152"/>
      <c r="AF484" s="152"/>
      <c r="AG484" s="152"/>
      <c r="AH484" s="152"/>
      <c r="AI484" s="152"/>
      <c r="AJ484" s="347"/>
      <c r="AK484" s="152"/>
      <c r="AL484" s="152"/>
      <c r="AM484" s="295"/>
      <c r="AN484" s="228"/>
      <c r="AO484" s="228"/>
      <c r="AP484" s="228"/>
      <c r="AQ484" s="228"/>
      <c r="AR484" s="228"/>
      <c r="AS484" s="348"/>
      <c r="AT484" s="264">
        <f t="shared" si="363"/>
        <v>0</v>
      </c>
      <c r="AU484" s="259"/>
      <c r="AV484" s="265">
        <f t="shared" si="377"/>
        <v>0</v>
      </c>
      <c r="AX484" s="265">
        <f t="shared" si="381"/>
        <v>0</v>
      </c>
      <c r="AZ484" s="492">
        <f t="shared" si="378"/>
        <v>0</v>
      </c>
      <c r="BB484" s="492">
        <f t="shared" si="379"/>
        <v>0</v>
      </c>
      <c r="BD484" s="265">
        <f t="shared" si="382"/>
        <v>0</v>
      </c>
      <c r="BE484" s="105"/>
      <c r="BF484" s="105"/>
      <c r="BG484" s="105"/>
      <c r="BH484" s="105"/>
      <c r="BI484" s="105"/>
      <c r="BJ484" s="105"/>
    </row>
    <row r="485" spans="2:62" ht="20.100000000000001" hidden="1" customHeight="1" outlineLevel="1">
      <c r="B485" s="100"/>
      <c r="C485" s="908"/>
      <c r="D485" s="909"/>
      <c r="E485" s="909"/>
      <c r="F485" s="910"/>
      <c r="G485" s="890"/>
      <c r="H485" s="891"/>
      <c r="I485" s="152"/>
      <c r="J485" s="152"/>
      <c r="K485" s="152"/>
      <c r="L485" s="152"/>
      <c r="M485" s="152"/>
      <c r="N485" s="152"/>
      <c r="O485" s="152"/>
      <c r="P485" s="153"/>
      <c r="Q485" s="153"/>
      <c r="R485" s="156">
        <f t="shared" si="373"/>
        <v>0</v>
      </c>
      <c r="S485" s="156">
        <f t="shared" si="374"/>
        <v>0</v>
      </c>
      <c r="U485" s="157">
        <f t="shared" si="380"/>
        <v>0</v>
      </c>
      <c r="W485" s="152"/>
      <c r="X485" s="152"/>
      <c r="Y485" s="152"/>
      <c r="Z485" s="152"/>
      <c r="AA485" s="152"/>
      <c r="AB485" s="152"/>
      <c r="AC485" s="347"/>
      <c r="AD485" s="152"/>
      <c r="AE485" s="152"/>
      <c r="AF485" s="152"/>
      <c r="AG485" s="152"/>
      <c r="AH485" s="152"/>
      <c r="AI485" s="152"/>
      <c r="AJ485" s="347"/>
      <c r="AK485" s="152"/>
      <c r="AL485" s="152"/>
      <c r="AM485" s="295"/>
      <c r="AN485" s="228"/>
      <c r="AO485" s="228"/>
      <c r="AP485" s="228"/>
      <c r="AQ485" s="228"/>
      <c r="AR485" s="228"/>
      <c r="AS485" s="348"/>
      <c r="AT485" s="264">
        <f t="shared" si="363"/>
        <v>0</v>
      </c>
      <c r="AU485" s="259"/>
      <c r="AV485" s="265">
        <f t="shared" si="377"/>
        <v>0</v>
      </c>
      <c r="AX485" s="265">
        <f t="shared" si="381"/>
        <v>0</v>
      </c>
      <c r="AZ485" s="492">
        <f t="shared" si="378"/>
        <v>0</v>
      </c>
      <c r="BB485" s="492">
        <f t="shared" si="379"/>
        <v>0</v>
      </c>
      <c r="BD485" s="265">
        <f t="shared" si="382"/>
        <v>0</v>
      </c>
      <c r="BE485" s="105"/>
      <c r="BF485" s="105"/>
      <c r="BG485" s="105"/>
      <c r="BH485" s="105"/>
      <c r="BI485" s="105"/>
      <c r="BJ485" s="105"/>
    </row>
    <row r="486" spans="2:62" ht="20.100000000000001" hidden="1" customHeight="1" outlineLevel="1">
      <c r="B486" s="100"/>
      <c r="C486" s="908"/>
      <c r="D486" s="909"/>
      <c r="E486" s="909"/>
      <c r="F486" s="910"/>
      <c r="G486" s="890"/>
      <c r="H486" s="891"/>
      <c r="I486" s="152"/>
      <c r="J486" s="152"/>
      <c r="K486" s="152"/>
      <c r="L486" s="152"/>
      <c r="M486" s="152"/>
      <c r="N486" s="152"/>
      <c r="O486" s="152"/>
      <c r="P486" s="153"/>
      <c r="Q486" s="153"/>
      <c r="R486" s="156">
        <f t="shared" si="373"/>
        <v>0</v>
      </c>
      <c r="S486" s="156">
        <f t="shared" si="374"/>
        <v>0</v>
      </c>
      <c r="U486" s="157">
        <f t="shared" si="380"/>
        <v>0</v>
      </c>
      <c r="W486" s="152"/>
      <c r="X486" s="152"/>
      <c r="Y486" s="152"/>
      <c r="Z486" s="152"/>
      <c r="AA486" s="152"/>
      <c r="AB486" s="152"/>
      <c r="AC486" s="347"/>
      <c r="AD486" s="152"/>
      <c r="AE486" s="152"/>
      <c r="AF486" s="152"/>
      <c r="AG486" s="152"/>
      <c r="AH486" s="152"/>
      <c r="AI486" s="152"/>
      <c r="AJ486" s="347"/>
      <c r="AK486" s="152"/>
      <c r="AL486" s="152"/>
      <c r="AM486" s="295"/>
      <c r="AN486" s="228"/>
      <c r="AO486" s="228"/>
      <c r="AP486" s="228"/>
      <c r="AQ486" s="228"/>
      <c r="AR486" s="228"/>
      <c r="AS486" s="348"/>
      <c r="AT486" s="264">
        <f t="shared" si="363"/>
        <v>0</v>
      </c>
      <c r="AU486" s="259"/>
      <c r="AV486" s="265">
        <f t="shared" si="377"/>
        <v>0</v>
      </c>
      <c r="AX486" s="265">
        <f t="shared" si="381"/>
        <v>0</v>
      </c>
      <c r="AZ486" s="492">
        <f t="shared" si="378"/>
        <v>0</v>
      </c>
      <c r="BB486" s="492">
        <f t="shared" si="379"/>
        <v>0</v>
      </c>
      <c r="BD486" s="265">
        <f t="shared" si="382"/>
        <v>0</v>
      </c>
      <c r="BE486" s="105"/>
      <c r="BF486" s="105"/>
      <c r="BG486" s="105"/>
      <c r="BH486" s="105"/>
      <c r="BI486" s="105"/>
      <c r="BJ486" s="105"/>
    </row>
    <row r="487" spans="2:62" ht="9.9499999999999993" hidden="1" customHeight="1" outlineLevel="1">
      <c r="B487" s="101"/>
      <c r="C487" s="208"/>
      <c r="D487" s="208"/>
      <c r="E487" s="208"/>
      <c r="F487" s="208"/>
      <c r="G487" s="237"/>
      <c r="H487" s="207"/>
      <c r="I487" s="257"/>
      <c r="J487" s="257"/>
      <c r="K487" s="257"/>
      <c r="L487" s="257"/>
      <c r="M487" s="257"/>
      <c r="N487" s="257"/>
      <c r="O487" s="257"/>
      <c r="P487" s="256"/>
      <c r="Q487" s="102"/>
      <c r="R487" s="102"/>
      <c r="S487" s="102"/>
      <c r="U487" s="98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Z487" s="493"/>
      <c r="BE487" s="105"/>
      <c r="BF487" s="105"/>
      <c r="BG487" s="105"/>
      <c r="BH487" s="105"/>
      <c r="BI487" s="105"/>
      <c r="BJ487" s="105"/>
    </row>
    <row r="488" spans="2:62" ht="20.100000000000001" customHeight="1" collapsed="1">
      <c r="B488" s="8">
        <f>B471+1</f>
        <v>29</v>
      </c>
      <c r="C488" s="916"/>
      <c r="D488" s="917"/>
      <c r="E488" s="917"/>
      <c r="F488" s="918"/>
      <c r="G488" s="429"/>
      <c r="H488" s="206">
        <v>1</v>
      </c>
      <c r="I488" s="642">
        <f t="shared" ref="I488" si="383">$H488*SUM(I489:I503)</f>
        <v>0</v>
      </c>
      <c r="J488" s="643">
        <f t="shared" ref="J488:O488" si="384">$H488*SUM(J489:J503)</f>
        <v>0</v>
      </c>
      <c r="K488" s="644">
        <f t="shared" si="384"/>
        <v>0</v>
      </c>
      <c r="L488" s="645">
        <f t="shared" si="384"/>
        <v>0</v>
      </c>
      <c r="M488" s="645">
        <f t="shared" si="384"/>
        <v>0</v>
      </c>
      <c r="N488" s="644">
        <f t="shared" si="384"/>
        <v>0</v>
      </c>
      <c r="O488" s="642">
        <f t="shared" si="384"/>
        <v>0</v>
      </c>
      <c r="P488" s="209">
        <f t="shared" ref="P488:Q488" si="385">$H488*SUM(P489:P503)</f>
        <v>0</v>
      </c>
      <c r="Q488" s="210">
        <f t="shared" si="385"/>
        <v>0</v>
      </c>
      <c r="R488" s="136">
        <f t="shared" ref="R488:R503" si="386">P488*(1+Gewinn)*(1+SicherheitAngebot)</f>
        <v>0</v>
      </c>
      <c r="S488" s="137">
        <f t="shared" ref="S488:S503" si="387">Q488*(1+MGKZ)*(1+Gewinn)*(1+SicherheitAngebot)</f>
        <v>0</v>
      </c>
      <c r="U488" s="10">
        <f>I488*$I$7+J488*$J$7+K488*$K$7+L488*$L$7+M488*$M$7+N488*$N$7+O488*$O$7+R488+S488</f>
        <v>0</v>
      </c>
      <c r="W488" s="646">
        <f t="shared" ref="W488:AB488" si="388">$H488*SUM(W489:W503)</f>
        <v>0</v>
      </c>
      <c r="X488" s="647">
        <f t="shared" si="388"/>
        <v>0</v>
      </c>
      <c r="Y488" s="648">
        <f t="shared" si="388"/>
        <v>0</v>
      </c>
      <c r="Z488" s="649">
        <f t="shared" si="388"/>
        <v>0</v>
      </c>
      <c r="AA488" s="648">
        <f t="shared" si="388"/>
        <v>0</v>
      </c>
      <c r="AB488" s="646">
        <f t="shared" si="388"/>
        <v>0</v>
      </c>
      <c r="AC488" s="258"/>
      <c r="AD488" s="646">
        <f t="shared" ref="AD488:AM488" si="389">$H488*SUM(AD489:AD503)</f>
        <v>0</v>
      </c>
      <c r="AE488" s="647">
        <f t="shared" si="389"/>
        <v>0</v>
      </c>
      <c r="AF488" s="648">
        <f t="shared" si="389"/>
        <v>0</v>
      </c>
      <c r="AG488" s="649">
        <f t="shared" si="389"/>
        <v>0</v>
      </c>
      <c r="AH488" s="648">
        <f t="shared" si="389"/>
        <v>0</v>
      </c>
      <c r="AI488" s="646">
        <f t="shared" si="389"/>
        <v>0</v>
      </c>
      <c r="AJ488" s="258"/>
      <c r="AK488" s="653">
        <f t="shared" si="389"/>
        <v>0</v>
      </c>
      <c r="AL488" s="653">
        <f t="shared" si="389"/>
        <v>0</v>
      </c>
      <c r="AM488" s="653">
        <f t="shared" si="389"/>
        <v>0</v>
      </c>
      <c r="AN488" s="227">
        <f>$H488*SUM(AN489:AN503)*(1+Gewinn)*(1+SicherheitAngebot)</f>
        <v>0</v>
      </c>
      <c r="AO488" s="227">
        <f>$H488*SUM(AO489:AO503)*(1+Gewinn)*(1+SicherheitAngebot)</f>
        <v>0</v>
      </c>
      <c r="AP488" s="227">
        <f>$H488*SUM(AP489:AP503)*(1+Gewinn)*(1+SicherheitAngebot)</f>
        <v>0</v>
      </c>
      <c r="AQ488" s="227">
        <f>$H488*SUM(AQ489:AQ503)*(1+Gewinn)*(1+SicherheitAngebot)</f>
        <v>0</v>
      </c>
      <c r="AR488" s="227">
        <f>$H488*SUM(AR489:AR503)*(1+Gewinn)*(1+SicherheitAngebot)</f>
        <v>0</v>
      </c>
      <c r="AS488" s="262"/>
      <c r="AT488" s="263">
        <f t="shared" si="363"/>
        <v>0</v>
      </c>
      <c r="AU488" s="259"/>
      <c r="AV488" s="491">
        <f>AK488*$AK$7+AL488*$AL$7+AM488*$AM$7+SUM(AN488:AR488)+AT488/Zuschläge_IBN+AT488</f>
        <v>0</v>
      </c>
      <c r="AX488" s="685">
        <f>U488+AV488</f>
        <v>0</v>
      </c>
      <c r="AZ488" s="490">
        <f>IF(H488&gt;0,U488/(1+SicherheitAngebot)*(1+Sicherheit),0)</f>
        <v>0</v>
      </c>
      <c r="BB488" s="490">
        <f>IF(H488&gt;0,AV488/(1+SicherheitAngebot)*(1+Sicherheit),0)</f>
        <v>0</v>
      </c>
      <c r="BD488" s="490">
        <f>AZ488+BB488</f>
        <v>0</v>
      </c>
      <c r="BE488" s="105"/>
      <c r="BF488" s="105"/>
      <c r="BG488" s="105"/>
      <c r="BH488" s="105"/>
      <c r="BI488" s="105"/>
      <c r="BJ488" s="105"/>
    </row>
    <row r="489" spans="2:62" ht="20.100000000000001" hidden="1" customHeight="1" outlineLevel="1">
      <c r="B489" s="99"/>
      <c r="C489" s="908"/>
      <c r="D489" s="909"/>
      <c r="E489" s="909"/>
      <c r="F489" s="910"/>
      <c r="G489" s="890"/>
      <c r="H489" s="901"/>
      <c r="I489" s="152"/>
      <c r="J489" s="152"/>
      <c r="K489" s="152"/>
      <c r="L489" s="152"/>
      <c r="M489" s="152"/>
      <c r="N489" s="152"/>
      <c r="O489" s="152"/>
      <c r="P489" s="153"/>
      <c r="Q489" s="153"/>
      <c r="R489" s="156">
        <f t="shared" si="386"/>
        <v>0</v>
      </c>
      <c r="S489" s="156">
        <f t="shared" si="387"/>
        <v>0</v>
      </c>
      <c r="U489" s="157">
        <f>I489*$I$7+J489*$J$7+K489*$K$7+L489*$L$7+M489*$M$7+N489*$N$7+O489*$O$7+R489+S489</f>
        <v>0</v>
      </c>
      <c r="W489" s="152"/>
      <c r="X489" s="152"/>
      <c r="Y489" s="152"/>
      <c r="Z489" s="152"/>
      <c r="AA489" s="152"/>
      <c r="AB489" s="152"/>
      <c r="AC489" s="347"/>
      <c r="AD489" s="152"/>
      <c r="AE489" s="152"/>
      <c r="AF489" s="152"/>
      <c r="AG489" s="152"/>
      <c r="AH489" s="152"/>
      <c r="AI489" s="152"/>
      <c r="AJ489" s="347"/>
      <c r="AK489" s="152"/>
      <c r="AL489" s="152"/>
      <c r="AM489" s="295"/>
      <c r="AN489" s="228"/>
      <c r="AO489" s="228"/>
      <c r="AP489" s="228"/>
      <c r="AQ489" s="228"/>
      <c r="AR489" s="228"/>
      <c r="AS489" s="348"/>
      <c r="AT489" s="264">
        <f t="shared" si="363"/>
        <v>0</v>
      </c>
      <c r="AU489" s="259"/>
      <c r="AV489" s="265">
        <f t="shared" ref="AV489:AV503" si="390">AK489*$AK$7+AL489*$AL$7+AM489*$AM$7+SUM(AN489:AR489)*(1+Gewinn)*(1+SicherheitAngebot)+AT489/Zuschläge_IBN+AT489</f>
        <v>0</v>
      </c>
      <c r="AX489" s="265">
        <f>U489+AV489</f>
        <v>0</v>
      </c>
      <c r="AZ489" s="492">
        <f t="shared" ref="AZ489:AZ503" si="391">U489/(1+SicherheitAngebot)*(1+Sicherheit)</f>
        <v>0</v>
      </c>
      <c r="BB489" s="492">
        <f t="shared" ref="BB489:BB503" si="392">AV489/(1+SicherheitAngebot)*(1+Sicherheit)</f>
        <v>0</v>
      </c>
      <c r="BD489" s="265">
        <f>AZ489+BB489</f>
        <v>0</v>
      </c>
      <c r="BE489" s="105"/>
      <c r="BF489" s="105"/>
      <c r="BG489" s="105"/>
      <c r="BH489" s="105"/>
      <c r="BI489" s="105"/>
      <c r="BJ489" s="105"/>
    </row>
    <row r="490" spans="2:62" ht="20.100000000000001" hidden="1" customHeight="1" outlineLevel="1">
      <c r="B490" s="100"/>
      <c r="C490" s="908"/>
      <c r="D490" s="909"/>
      <c r="E490" s="909"/>
      <c r="F490" s="910"/>
      <c r="G490" s="890"/>
      <c r="H490" s="891"/>
      <c r="I490" s="152"/>
      <c r="J490" s="152"/>
      <c r="K490" s="152"/>
      <c r="L490" s="152"/>
      <c r="M490" s="152"/>
      <c r="N490" s="152"/>
      <c r="O490" s="152"/>
      <c r="P490" s="153"/>
      <c r="Q490" s="153"/>
      <c r="R490" s="156">
        <f t="shared" si="386"/>
        <v>0</v>
      </c>
      <c r="S490" s="156">
        <f t="shared" si="387"/>
        <v>0</v>
      </c>
      <c r="U490" s="157">
        <f t="shared" ref="U490:U503" si="393">I490*$I$7+J490*$J$7+K490*$K$7+L490*$L$7+M490*$M$7+N490*$N$7+O490*$O$7+R490+S490</f>
        <v>0</v>
      </c>
      <c r="W490" s="152"/>
      <c r="X490" s="152"/>
      <c r="Y490" s="152"/>
      <c r="Z490" s="152"/>
      <c r="AA490" s="152"/>
      <c r="AB490" s="152"/>
      <c r="AC490" s="347"/>
      <c r="AD490" s="152"/>
      <c r="AE490" s="152"/>
      <c r="AF490" s="152"/>
      <c r="AG490" s="152"/>
      <c r="AH490" s="152"/>
      <c r="AI490" s="152"/>
      <c r="AJ490" s="347"/>
      <c r="AK490" s="152"/>
      <c r="AL490" s="152"/>
      <c r="AM490" s="295"/>
      <c r="AN490" s="228"/>
      <c r="AO490" s="228"/>
      <c r="AP490" s="228"/>
      <c r="AQ490" s="228"/>
      <c r="AR490" s="228"/>
      <c r="AS490" s="348"/>
      <c r="AT490" s="264">
        <f t="shared" si="363"/>
        <v>0</v>
      </c>
      <c r="AU490" s="259"/>
      <c r="AV490" s="265">
        <f t="shared" si="390"/>
        <v>0</v>
      </c>
      <c r="AX490" s="265">
        <f t="shared" ref="AX490:AX503" si="394">U490+AV490</f>
        <v>0</v>
      </c>
      <c r="AZ490" s="492">
        <f t="shared" si="391"/>
        <v>0</v>
      </c>
      <c r="BB490" s="492">
        <f t="shared" si="392"/>
        <v>0</v>
      </c>
      <c r="BD490" s="265">
        <f t="shared" ref="BD490:BD503" si="395">AZ490+BB490</f>
        <v>0</v>
      </c>
      <c r="BE490" s="105"/>
      <c r="BF490" s="105"/>
      <c r="BG490" s="105"/>
      <c r="BH490" s="105"/>
      <c r="BI490" s="105"/>
      <c r="BJ490" s="105"/>
    </row>
    <row r="491" spans="2:62" ht="20.100000000000001" hidden="1" customHeight="1" outlineLevel="1">
      <c r="B491" s="100"/>
      <c r="C491" s="908"/>
      <c r="D491" s="909"/>
      <c r="E491" s="909"/>
      <c r="F491" s="910"/>
      <c r="G491" s="890"/>
      <c r="H491" s="891"/>
      <c r="I491" s="152"/>
      <c r="J491" s="152"/>
      <c r="K491" s="152"/>
      <c r="L491" s="152"/>
      <c r="M491" s="152"/>
      <c r="N491" s="152"/>
      <c r="O491" s="152"/>
      <c r="P491" s="153"/>
      <c r="Q491" s="153"/>
      <c r="R491" s="156">
        <f t="shared" si="386"/>
        <v>0</v>
      </c>
      <c r="S491" s="156">
        <f t="shared" si="387"/>
        <v>0</v>
      </c>
      <c r="U491" s="157">
        <f t="shared" si="393"/>
        <v>0</v>
      </c>
      <c r="W491" s="152"/>
      <c r="X491" s="152"/>
      <c r="Y491" s="152"/>
      <c r="Z491" s="152"/>
      <c r="AA491" s="152"/>
      <c r="AB491" s="152"/>
      <c r="AC491" s="347"/>
      <c r="AD491" s="152"/>
      <c r="AE491" s="152"/>
      <c r="AF491" s="152"/>
      <c r="AG491" s="152"/>
      <c r="AH491" s="152"/>
      <c r="AI491" s="152"/>
      <c r="AJ491" s="347"/>
      <c r="AK491" s="152"/>
      <c r="AL491" s="152"/>
      <c r="AM491" s="295"/>
      <c r="AN491" s="228"/>
      <c r="AO491" s="228"/>
      <c r="AP491" s="228"/>
      <c r="AQ491" s="228"/>
      <c r="AR491" s="228"/>
      <c r="AS491" s="348"/>
      <c r="AT491" s="264">
        <f t="shared" si="363"/>
        <v>0</v>
      </c>
      <c r="AU491" s="259"/>
      <c r="AV491" s="265">
        <f t="shared" si="390"/>
        <v>0</v>
      </c>
      <c r="AX491" s="265">
        <f t="shared" si="394"/>
        <v>0</v>
      </c>
      <c r="AZ491" s="492">
        <f t="shared" si="391"/>
        <v>0</v>
      </c>
      <c r="BB491" s="492">
        <f t="shared" si="392"/>
        <v>0</v>
      </c>
      <c r="BD491" s="265">
        <f t="shared" si="395"/>
        <v>0</v>
      </c>
      <c r="BE491" s="105"/>
      <c r="BF491" s="105"/>
      <c r="BG491" s="105"/>
      <c r="BH491" s="105"/>
      <c r="BI491" s="105"/>
      <c r="BJ491" s="105"/>
    </row>
    <row r="492" spans="2:62" ht="20.100000000000001" hidden="1" customHeight="1" outlineLevel="1">
      <c r="B492" s="100"/>
      <c r="C492" s="908"/>
      <c r="D492" s="909"/>
      <c r="E492" s="909"/>
      <c r="F492" s="910"/>
      <c r="G492" s="890"/>
      <c r="H492" s="891"/>
      <c r="I492" s="152"/>
      <c r="J492" s="152"/>
      <c r="K492" s="152"/>
      <c r="L492" s="152"/>
      <c r="M492" s="152"/>
      <c r="N492" s="152"/>
      <c r="O492" s="152"/>
      <c r="P492" s="153"/>
      <c r="Q492" s="153"/>
      <c r="R492" s="156">
        <f t="shared" si="386"/>
        <v>0</v>
      </c>
      <c r="S492" s="156">
        <f t="shared" si="387"/>
        <v>0</v>
      </c>
      <c r="U492" s="157">
        <f t="shared" si="393"/>
        <v>0</v>
      </c>
      <c r="W492" s="152"/>
      <c r="X492" s="152"/>
      <c r="Y492" s="152"/>
      <c r="Z492" s="152"/>
      <c r="AA492" s="152"/>
      <c r="AB492" s="152"/>
      <c r="AC492" s="347"/>
      <c r="AD492" s="152"/>
      <c r="AE492" s="152"/>
      <c r="AF492" s="152"/>
      <c r="AG492" s="152"/>
      <c r="AH492" s="152"/>
      <c r="AI492" s="152"/>
      <c r="AJ492" s="347"/>
      <c r="AK492" s="152"/>
      <c r="AL492" s="152"/>
      <c r="AM492" s="295"/>
      <c r="AN492" s="228"/>
      <c r="AO492" s="228"/>
      <c r="AP492" s="228"/>
      <c r="AQ492" s="228"/>
      <c r="AR492" s="228"/>
      <c r="AS492" s="348"/>
      <c r="AT492" s="264">
        <f t="shared" si="363"/>
        <v>0</v>
      </c>
      <c r="AU492" s="259"/>
      <c r="AV492" s="265">
        <f t="shared" si="390"/>
        <v>0</v>
      </c>
      <c r="AX492" s="265">
        <f t="shared" si="394"/>
        <v>0</v>
      </c>
      <c r="AZ492" s="492">
        <f t="shared" si="391"/>
        <v>0</v>
      </c>
      <c r="BB492" s="492">
        <f t="shared" si="392"/>
        <v>0</v>
      </c>
      <c r="BD492" s="265">
        <f t="shared" si="395"/>
        <v>0</v>
      </c>
      <c r="BE492" s="105"/>
      <c r="BF492" s="105"/>
      <c r="BG492" s="105"/>
      <c r="BH492" s="105"/>
      <c r="BI492" s="105"/>
      <c r="BJ492" s="105"/>
    </row>
    <row r="493" spans="2:62" ht="20.100000000000001" hidden="1" customHeight="1" outlineLevel="1">
      <c r="B493" s="100"/>
      <c r="C493" s="908"/>
      <c r="D493" s="909"/>
      <c r="E493" s="909"/>
      <c r="F493" s="910"/>
      <c r="G493" s="890"/>
      <c r="H493" s="891"/>
      <c r="I493" s="152"/>
      <c r="J493" s="152"/>
      <c r="K493" s="152"/>
      <c r="L493" s="152"/>
      <c r="M493" s="152"/>
      <c r="N493" s="152"/>
      <c r="O493" s="152"/>
      <c r="P493" s="153"/>
      <c r="Q493" s="153"/>
      <c r="R493" s="156">
        <f t="shared" si="386"/>
        <v>0</v>
      </c>
      <c r="S493" s="156">
        <f t="shared" si="387"/>
        <v>0</v>
      </c>
      <c r="U493" s="157">
        <f t="shared" si="393"/>
        <v>0</v>
      </c>
      <c r="W493" s="152"/>
      <c r="X493" s="152"/>
      <c r="Y493" s="152"/>
      <c r="Z493" s="152"/>
      <c r="AA493" s="152"/>
      <c r="AB493" s="152"/>
      <c r="AC493" s="347"/>
      <c r="AD493" s="152"/>
      <c r="AE493" s="152"/>
      <c r="AF493" s="152"/>
      <c r="AG493" s="152"/>
      <c r="AH493" s="152"/>
      <c r="AI493" s="152"/>
      <c r="AJ493" s="347"/>
      <c r="AK493" s="152"/>
      <c r="AL493" s="152"/>
      <c r="AM493" s="295"/>
      <c r="AN493" s="228"/>
      <c r="AO493" s="228"/>
      <c r="AP493" s="228"/>
      <c r="AQ493" s="228"/>
      <c r="AR493" s="228"/>
      <c r="AS493" s="348"/>
      <c r="AT493" s="264">
        <f t="shared" si="363"/>
        <v>0</v>
      </c>
      <c r="AU493" s="259"/>
      <c r="AV493" s="265">
        <f t="shared" si="390"/>
        <v>0</v>
      </c>
      <c r="AX493" s="265">
        <f t="shared" si="394"/>
        <v>0</v>
      </c>
      <c r="AZ493" s="492">
        <f t="shared" si="391"/>
        <v>0</v>
      </c>
      <c r="BB493" s="492">
        <f t="shared" si="392"/>
        <v>0</v>
      </c>
      <c r="BD493" s="265">
        <f t="shared" si="395"/>
        <v>0</v>
      </c>
      <c r="BE493" s="105"/>
      <c r="BF493" s="105"/>
      <c r="BG493" s="105"/>
      <c r="BH493" s="105"/>
      <c r="BI493" s="105"/>
      <c r="BJ493" s="105"/>
    </row>
    <row r="494" spans="2:62" ht="20.100000000000001" hidden="1" customHeight="1" outlineLevel="1">
      <c r="B494" s="100"/>
      <c r="C494" s="908"/>
      <c r="D494" s="909"/>
      <c r="E494" s="909"/>
      <c r="F494" s="910"/>
      <c r="G494" s="890"/>
      <c r="H494" s="891"/>
      <c r="I494" s="152"/>
      <c r="J494" s="152"/>
      <c r="K494" s="152"/>
      <c r="L494" s="152"/>
      <c r="M494" s="152"/>
      <c r="N494" s="152"/>
      <c r="O494" s="152"/>
      <c r="P494" s="153"/>
      <c r="Q494" s="153"/>
      <c r="R494" s="156">
        <f t="shared" si="386"/>
        <v>0</v>
      </c>
      <c r="S494" s="156">
        <f t="shared" si="387"/>
        <v>0</v>
      </c>
      <c r="U494" s="157">
        <f t="shared" si="393"/>
        <v>0</v>
      </c>
      <c r="W494" s="152"/>
      <c r="X494" s="152"/>
      <c r="Y494" s="152"/>
      <c r="Z494" s="152"/>
      <c r="AA494" s="152"/>
      <c r="AB494" s="152"/>
      <c r="AC494" s="347"/>
      <c r="AD494" s="152"/>
      <c r="AE494" s="152"/>
      <c r="AF494" s="152"/>
      <c r="AG494" s="152"/>
      <c r="AH494" s="152"/>
      <c r="AI494" s="152"/>
      <c r="AJ494" s="347"/>
      <c r="AK494" s="152"/>
      <c r="AL494" s="152"/>
      <c r="AM494" s="295"/>
      <c r="AN494" s="228"/>
      <c r="AO494" s="228"/>
      <c r="AP494" s="228"/>
      <c r="AQ494" s="228"/>
      <c r="AR494" s="228"/>
      <c r="AS494" s="348"/>
      <c r="AT494" s="264">
        <f t="shared" si="363"/>
        <v>0</v>
      </c>
      <c r="AU494" s="259"/>
      <c r="AV494" s="265">
        <f t="shared" si="390"/>
        <v>0</v>
      </c>
      <c r="AX494" s="265">
        <f t="shared" si="394"/>
        <v>0</v>
      </c>
      <c r="AZ494" s="492">
        <f t="shared" si="391"/>
        <v>0</v>
      </c>
      <c r="BB494" s="492">
        <f t="shared" si="392"/>
        <v>0</v>
      </c>
      <c r="BD494" s="265">
        <f t="shared" si="395"/>
        <v>0</v>
      </c>
      <c r="BE494" s="105"/>
      <c r="BF494" s="105"/>
      <c r="BG494" s="105"/>
      <c r="BH494" s="105"/>
      <c r="BI494" s="105"/>
      <c r="BJ494" s="105"/>
    </row>
    <row r="495" spans="2:62" ht="20.100000000000001" hidden="1" customHeight="1" outlineLevel="1">
      <c r="B495" s="100"/>
      <c r="C495" s="908"/>
      <c r="D495" s="909"/>
      <c r="E495" s="909"/>
      <c r="F495" s="910"/>
      <c r="G495" s="890"/>
      <c r="H495" s="891"/>
      <c r="I495" s="152"/>
      <c r="J495" s="152"/>
      <c r="K495" s="152"/>
      <c r="L495" s="152"/>
      <c r="M495" s="152"/>
      <c r="N495" s="152"/>
      <c r="O495" s="152"/>
      <c r="P495" s="153"/>
      <c r="Q495" s="153"/>
      <c r="R495" s="156">
        <f t="shared" si="386"/>
        <v>0</v>
      </c>
      <c r="S495" s="156">
        <f t="shared" si="387"/>
        <v>0</v>
      </c>
      <c r="U495" s="157">
        <f t="shared" si="393"/>
        <v>0</v>
      </c>
      <c r="W495" s="152"/>
      <c r="X495" s="152"/>
      <c r="Y495" s="152"/>
      <c r="Z495" s="152"/>
      <c r="AA495" s="152"/>
      <c r="AB495" s="152"/>
      <c r="AC495" s="347"/>
      <c r="AD495" s="152"/>
      <c r="AE495" s="152"/>
      <c r="AF495" s="152"/>
      <c r="AG495" s="152"/>
      <c r="AH495" s="152"/>
      <c r="AI495" s="152"/>
      <c r="AJ495" s="347"/>
      <c r="AK495" s="152"/>
      <c r="AL495" s="152"/>
      <c r="AM495" s="295"/>
      <c r="AN495" s="228"/>
      <c r="AO495" s="228"/>
      <c r="AP495" s="228"/>
      <c r="AQ495" s="228"/>
      <c r="AR495" s="228"/>
      <c r="AS495" s="348"/>
      <c r="AT495" s="264">
        <f t="shared" si="363"/>
        <v>0</v>
      </c>
      <c r="AU495" s="259"/>
      <c r="AV495" s="265">
        <f t="shared" si="390"/>
        <v>0</v>
      </c>
      <c r="AX495" s="265">
        <f t="shared" si="394"/>
        <v>0</v>
      </c>
      <c r="AZ495" s="492">
        <f t="shared" si="391"/>
        <v>0</v>
      </c>
      <c r="BB495" s="492">
        <f t="shared" si="392"/>
        <v>0</v>
      </c>
      <c r="BD495" s="265">
        <f t="shared" si="395"/>
        <v>0</v>
      </c>
      <c r="BE495" s="105"/>
      <c r="BF495" s="105"/>
      <c r="BG495" s="105"/>
      <c r="BH495" s="105"/>
      <c r="BI495" s="105"/>
      <c r="BJ495" s="105"/>
    </row>
    <row r="496" spans="2:62" ht="20.100000000000001" hidden="1" customHeight="1" outlineLevel="1">
      <c r="B496" s="100"/>
      <c r="C496" s="908"/>
      <c r="D496" s="909"/>
      <c r="E496" s="909"/>
      <c r="F496" s="910"/>
      <c r="G496" s="890"/>
      <c r="H496" s="891"/>
      <c r="I496" s="152"/>
      <c r="J496" s="152"/>
      <c r="K496" s="152"/>
      <c r="L496" s="152"/>
      <c r="M496" s="152"/>
      <c r="N496" s="152"/>
      <c r="O496" s="152"/>
      <c r="P496" s="153"/>
      <c r="Q496" s="153"/>
      <c r="R496" s="156">
        <f t="shared" si="386"/>
        <v>0</v>
      </c>
      <c r="S496" s="156">
        <f t="shared" si="387"/>
        <v>0</v>
      </c>
      <c r="U496" s="157">
        <f t="shared" si="393"/>
        <v>0</v>
      </c>
      <c r="W496" s="152"/>
      <c r="X496" s="152"/>
      <c r="Y496" s="152"/>
      <c r="Z496" s="152"/>
      <c r="AA496" s="152"/>
      <c r="AB496" s="152"/>
      <c r="AC496" s="347"/>
      <c r="AD496" s="152"/>
      <c r="AE496" s="152"/>
      <c r="AF496" s="152"/>
      <c r="AG496" s="152"/>
      <c r="AH496" s="152"/>
      <c r="AI496" s="152"/>
      <c r="AJ496" s="347"/>
      <c r="AK496" s="152"/>
      <c r="AL496" s="152"/>
      <c r="AM496" s="295"/>
      <c r="AN496" s="228"/>
      <c r="AO496" s="228"/>
      <c r="AP496" s="228"/>
      <c r="AQ496" s="228"/>
      <c r="AR496" s="228"/>
      <c r="AS496" s="348"/>
      <c r="AT496" s="264">
        <f t="shared" si="363"/>
        <v>0</v>
      </c>
      <c r="AU496" s="259"/>
      <c r="AV496" s="265">
        <f t="shared" si="390"/>
        <v>0</v>
      </c>
      <c r="AX496" s="265">
        <f t="shared" si="394"/>
        <v>0</v>
      </c>
      <c r="AZ496" s="492">
        <f t="shared" si="391"/>
        <v>0</v>
      </c>
      <c r="BB496" s="492">
        <f t="shared" si="392"/>
        <v>0</v>
      </c>
      <c r="BD496" s="265">
        <f t="shared" si="395"/>
        <v>0</v>
      </c>
      <c r="BE496" s="105"/>
      <c r="BF496" s="105"/>
      <c r="BG496" s="105"/>
      <c r="BH496" s="105"/>
      <c r="BI496" s="105"/>
      <c r="BJ496" s="105"/>
    </row>
    <row r="497" spans="2:62" ht="20.100000000000001" hidden="1" customHeight="1" outlineLevel="1">
      <c r="B497" s="100"/>
      <c r="C497" s="908"/>
      <c r="D497" s="909"/>
      <c r="E497" s="909"/>
      <c r="F497" s="910"/>
      <c r="G497" s="890"/>
      <c r="H497" s="891"/>
      <c r="I497" s="152"/>
      <c r="J497" s="152"/>
      <c r="K497" s="152"/>
      <c r="L497" s="152"/>
      <c r="M497" s="152"/>
      <c r="N497" s="152"/>
      <c r="O497" s="152"/>
      <c r="P497" s="153"/>
      <c r="Q497" s="153"/>
      <c r="R497" s="156">
        <f t="shared" si="386"/>
        <v>0</v>
      </c>
      <c r="S497" s="156">
        <f t="shared" si="387"/>
        <v>0</v>
      </c>
      <c r="U497" s="157">
        <f t="shared" si="393"/>
        <v>0</v>
      </c>
      <c r="W497" s="152"/>
      <c r="X497" s="152"/>
      <c r="Y497" s="152"/>
      <c r="Z497" s="152"/>
      <c r="AA497" s="152"/>
      <c r="AB497" s="152"/>
      <c r="AC497" s="347"/>
      <c r="AD497" s="152"/>
      <c r="AE497" s="152"/>
      <c r="AF497" s="152"/>
      <c r="AG497" s="152"/>
      <c r="AH497" s="152"/>
      <c r="AI497" s="152"/>
      <c r="AJ497" s="347"/>
      <c r="AK497" s="152"/>
      <c r="AL497" s="152"/>
      <c r="AM497" s="295"/>
      <c r="AN497" s="228"/>
      <c r="AO497" s="228"/>
      <c r="AP497" s="228"/>
      <c r="AQ497" s="228"/>
      <c r="AR497" s="228"/>
      <c r="AS497" s="348"/>
      <c r="AT497" s="264">
        <f t="shared" si="363"/>
        <v>0</v>
      </c>
      <c r="AU497" s="259"/>
      <c r="AV497" s="265">
        <f t="shared" si="390"/>
        <v>0</v>
      </c>
      <c r="AX497" s="265">
        <f t="shared" si="394"/>
        <v>0</v>
      </c>
      <c r="AZ497" s="492">
        <f t="shared" si="391"/>
        <v>0</v>
      </c>
      <c r="BB497" s="492">
        <f t="shared" si="392"/>
        <v>0</v>
      </c>
      <c r="BD497" s="265">
        <f t="shared" si="395"/>
        <v>0</v>
      </c>
      <c r="BE497" s="105"/>
      <c r="BF497" s="105"/>
      <c r="BG497" s="105"/>
      <c r="BH497" s="105"/>
      <c r="BI497" s="105"/>
      <c r="BJ497" s="105"/>
    </row>
    <row r="498" spans="2:62" ht="20.100000000000001" hidden="1" customHeight="1" outlineLevel="1">
      <c r="B498" s="100"/>
      <c r="C498" s="908"/>
      <c r="D498" s="909"/>
      <c r="E498" s="909"/>
      <c r="F498" s="910"/>
      <c r="G498" s="890"/>
      <c r="H498" s="891"/>
      <c r="I498" s="152"/>
      <c r="J498" s="152"/>
      <c r="K498" s="152"/>
      <c r="L498" s="152"/>
      <c r="M498" s="152"/>
      <c r="N498" s="152"/>
      <c r="O498" s="152"/>
      <c r="P498" s="153"/>
      <c r="Q498" s="153"/>
      <c r="R498" s="156">
        <f t="shared" si="386"/>
        <v>0</v>
      </c>
      <c r="S498" s="156">
        <f t="shared" si="387"/>
        <v>0</v>
      </c>
      <c r="U498" s="157">
        <f t="shared" si="393"/>
        <v>0</v>
      </c>
      <c r="W498" s="152"/>
      <c r="X498" s="152"/>
      <c r="Y498" s="152"/>
      <c r="Z498" s="152"/>
      <c r="AA498" s="152"/>
      <c r="AB498" s="152"/>
      <c r="AC498" s="347"/>
      <c r="AD498" s="152"/>
      <c r="AE498" s="152"/>
      <c r="AF498" s="152"/>
      <c r="AG498" s="152"/>
      <c r="AH498" s="152"/>
      <c r="AI498" s="152"/>
      <c r="AJ498" s="347"/>
      <c r="AK498" s="152"/>
      <c r="AL498" s="152"/>
      <c r="AM498" s="295"/>
      <c r="AN498" s="228"/>
      <c r="AO498" s="228"/>
      <c r="AP498" s="228"/>
      <c r="AQ498" s="228"/>
      <c r="AR498" s="228"/>
      <c r="AS498" s="348"/>
      <c r="AT498" s="264">
        <f t="shared" si="363"/>
        <v>0</v>
      </c>
      <c r="AU498" s="259"/>
      <c r="AV498" s="265">
        <f t="shared" si="390"/>
        <v>0</v>
      </c>
      <c r="AX498" s="265">
        <f t="shared" si="394"/>
        <v>0</v>
      </c>
      <c r="AZ498" s="492">
        <f t="shared" si="391"/>
        <v>0</v>
      </c>
      <c r="BB498" s="492">
        <f t="shared" si="392"/>
        <v>0</v>
      </c>
      <c r="BD498" s="265">
        <f t="shared" si="395"/>
        <v>0</v>
      </c>
      <c r="BE498" s="105"/>
      <c r="BF498" s="105"/>
      <c r="BG498" s="105"/>
      <c r="BH498" s="105"/>
      <c r="BI498" s="105"/>
      <c r="BJ498" s="105"/>
    </row>
    <row r="499" spans="2:62" ht="20.100000000000001" hidden="1" customHeight="1" outlineLevel="1">
      <c r="B499" s="100"/>
      <c r="C499" s="908"/>
      <c r="D499" s="909"/>
      <c r="E499" s="909"/>
      <c r="F499" s="910"/>
      <c r="G499" s="890"/>
      <c r="H499" s="891"/>
      <c r="I499" s="152"/>
      <c r="J499" s="152"/>
      <c r="K499" s="152"/>
      <c r="L499" s="152"/>
      <c r="M499" s="152"/>
      <c r="N499" s="152"/>
      <c r="O499" s="152"/>
      <c r="P499" s="153"/>
      <c r="Q499" s="153"/>
      <c r="R499" s="156">
        <f t="shared" si="386"/>
        <v>0</v>
      </c>
      <c r="S499" s="156">
        <f t="shared" si="387"/>
        <v>0</v>
      </c>
      <c r="U499" s="157">
        <f t="shared" si="393"/>
        <v>0</v>
      </c>
      <c r="W499" s="152"/>
      <c r="X499" s="152"/>
      <c r="Y499" s="152"/>
      <c r="Z499" s="152"/>
      <c r="AA499" s="152"/>
      <c r="AB499" s="152"/>
      <c r="AC499" s="347"/>
      <c r="AD499" s="152"/>
      <c r="AE499" s="152"/>
      <c r="AF499" s="152"/>
      <c r="AG499" s="152"/>
      <c r="AH499" s="152"/>
      <c r="AI499" s="152"/>
      <c r="AJ499" s="347"/>
      <c r="AK499" s="152"/>
      <c r="AL499" s="152"/>
      <c r="AM499" s="295"/>
      <c r="AN499" s="228"/>
      <c r="AO499" s="228"/>
      <c r="AP499" s="228"/>
      <c r="AQ499" s="228"/>
      <c r="AR499" s="228"/>
      <c r="AS499" s="348"/>
      <c r="AT499" s="264">
        <f t="shared" si="363"/>
        <v>0</v>
      </c>
      <c r="AU499" s="259"/>
      <c r="AV499" s="265">
        <f t="shared" si="390"/>
        <v>0</v>
      </c>
      <c r="AX499" s="265">
        <f t="shared" si="394"/>
        <v>0</v>
      </c>
      <c r="AZ499" s="492">
        <f t="shared" si="391"/>
        <v>0</v>
      </c>
      <c r="BB499" s="492">
        <f t="shared" si="392"/>
        <v>0</v>
      </c>
      <c r="BD499" s="265">
        <f t="shared" si="395"/>
        <v>0</v>
      </c>
      <c r="BE499" s="105"/>
      <c r="BF499" s="105"/>
      <c r="BG499" s="105"/>
      <c r="BH499" s="105"/>
      <c r="BI499" s="105"/>
      <c r="BJ499" s="105"/>
    </row>
    <row r="500" spans="2:62" ht="20.100000000000001" hidden="1" customHeight="1" outlineLevel="1">
      <c r="B500" s="100"/>
      <c r="C500" s="908"/>
      <c r="D500" s="909"/>
      <c r="E500" s="909"/>
      <c r="F500" s="910"/>
      <c r="G500" s="890"/>
      <c r="H500" s="891"/>
      <c r="I500" s="152"/>
      <c r="J500" s="152"/>
      <c r="K500" s="152"/>
      <c r="L500" s="152"/>
      <c r="M500" s="152"/>
      <c r="N500" s="152"/>
      <c r="O500" s="152"/>
      <c r="P500" s="153"/>
      <c r="Q500" s="153"/>
      <c r="R500" s="156">
        <f t="shared" si="386"/>
        <v>0</v>
      </c>
      <c r="S500" s="156">
        <f t="shared" si="387"/>
        <v>0</v>
      </c>
      <c r="U500" s="157">
        <f t="shared" si="393"/>
        <v>0</v>
      </c>
      <c r="W500" s="152"/>
      <c r="X500" s="152"/>
      <c r="Y500" s="152"/>
      <c r="Z500" s="152"/>
      <c r="AA500" s="152"/>
      <c r="AB500" s="152"/>
      <c r="AC500" s="347"/>
      <c r="AD500" s="152"/>
      <c r="AE500" s="152"/>
      <c r="AF500" s="152"/>
      <c r="AG500" s="152"/>
      <c r="AH500" s="152"/>
      <c r="AI500" s="152"/>
      <c r="AJ500" s="347"/>
      <c r="AK500" s="152"/>
      <c r="AL500" s="152"/>
      <c r="AM500" s="295"/>
      <c r="AN500" s="228"/>
      <c r="AO500" s="228"/>
      <c r="AP500" s="228"/>
      <c r="AQ500" s="228"/>
      <c r="AR500" s="228"/>
      <c r="AS500" s="348"/>
      <c r="AT500" s="264">
        <f t="shared" si="363"/>
        <v>0</v>
      </c>
      <c r="AU500" s="259"/>
      <c r="AV500" s="265">
        <f t="shared" si="390"/>
        <v>0</v>
      </c>
      <c r="AX500" s="265">
        <f t="shared" si="394"/>
        <v>0</v>
      </c>
      <c r="AZ500" s="492">
        <f t="shared" si="391"/>
        <v>0</v>
      </c>
      <c r="BB500" s="492">
        <f t="shared" si="392"/>
        <v>0</v>
      </c>
      <c r="BD500" s="265">
        <f t="shared" si="395"/>
        <v>0</v>
      </c>
      <c r="BE500" s="105"/>
      <c r="BF500" s="105"/>
      <c r="BG500" s="105"/>
      <c r="BH500" s="105"/>
      <c r="BI500" s="105"/>
      <c r="BJ500" s="105"/>
    </row>
    <row r="501" spans="2:62" ht="20.100000000000001" hidden="1" customHeight="1" outlineLevel="1">
      <c r="B501" s="100"/>
      <c r="C501" s="908"/>
      <c r="D501" s="909"/>
      <c r="E501" s="909"/>
      <c r="F501" s="910"/>
      <c r="G501" s="890"/>
      <c r="H501" s="891"/>
      <c r="I501" s="152"/>
      <c r="J501" s="152"/>
      <c r="K501" s="152"/>
      <c r="L501" s="152"/>
      <c r="M501" s="152"/>
      <c r="N501" s="152"/>
      <c r="O501" s="152"/>
      <c r="P501" s="153"/>
      <c r="Q501" s="153"/>
      <c r="R501" s="156">
        <f t="shared" si="386"/>
        <v>0</v>
      </c>
      <c r="S501" s="156">
        <f t="shared" si="387"/>
        <v>0</v>
      </c>
      <c r="U501" s="157">
        <f t="shared" si="393"/>
        <v>0</v>
      </c>
      <c r="W501" s="152"/>
      <c r="X501" s="152"/>
      <c r="Y501" s="152"/>
      <c r="Z501" s="152"/>
      <c r="AA501" s="152"/>
      <c r="AB501" s="152"/>
      <c r="AC501" s="347"/>
      <c r="AD501" s="152"/>
      <c r="AE501" s="152"/>
      <c r="AF501" s="152"/>
      <c r="AG501" s="152"/>
      <c r="AH501" s="152"/>
      <c r="AI501" s="152"/>
      <c r="AJ501" s="347"/>
      <c r="AK501" s="152"/>
      <c r="AL501" s="152"/>
      <c r="AM501" s="295"/>
      <c r="AN501" s="228"/>
      <c r="AO501" s="228"/>
      <c r="AP501" s="228"/>
      <c r="AQ501" s="228"/>
      <c r="AR501" s="228"/>
      <c r="AS501" s="348"/>
      <c r="AT501" s="264">
        <f t="shared" si="363"/>
        <v>0</v>
      </c>
      <c r="AU501" s="259"/>
      <c r="AV501" s="265">
        <f t="shared" si="390"/>
        <v>0</v>
      </c>
      <c r="AX501" s="265">
        <f t="shared" si="394"/>
        <v>0</v>
      </c>
      <c r="AZ501" s="492">
        <f t="shared" si="391"/>
        <v>0</v>
      </c>
      <c r="BB501" s="492">
        <f t="shared" si="392"/>
        <v>0</v>
      </c>
      <c r="BD501" s="265">
        <f t="shared" si="395"/>
        <v>0</v>
      </c>
      <c r="BE501" s="105"/>
      <c r="BF501" s="105"/>
      <c r="BG501" s="105"/>
      <c r="BH501" s="105"/>
      <c r="BI501" s="105"/>
      <c r="BJ501" s="105"/>
    </row>
    <row r="502" spans="2:62" ht="20.100000000000001" hidden="1" customHeight="1" outlineLevel="1">
      <c r="B502" s="100"/>
      <c r="C502" s="908"/>
      <c r="D502" s="909"/>
      <c r="E502" s="909"/>
      <c r="F502" s="910"/>
      <c r="G502" s="890"/>
      <c r="H502" s="891"/>
      <c r="I502" s="152"/>
      <c r="J502" s="152"/>
      <c r="K502" s="152"/>
      <c r="L502" s="152"/>
      <c r="M502" s="152"/>
      <c r="N502" s="152"/>
      <c r="O502" s="152"/>
      <c r="P502" s="153"/>
      <c r="Q502" s="153"/>
      <c r="R502" s="156">
        <f t="shared" si="386"/>
        <v>0</v>
      </c>
      <c r="S502" s="156">
        <f t="shared" si="387"/>
        <v>0</v>
      </c>
      <c r="U502" s="157">
        <f t="shared" si="393"/>
        <v>0</v>
      </c>
      <c r="W502" s="152"/>
      <c r="X502" s="152"/>
      <c r="Y502" s="152"/>
      <c r="Z502" s="152"/>
      <c r="AA502" s="152"/>
      <c r="AB502" s="152"/>
      <c r="AC502" s="347"/>
      <c r="AD502" s="152"/>
      <c r="AE502" s="152"/>
      <c r="AF502" s="152"/>
      <c r="AG502" s="152"/>
      <c r="AH502" s="152"/>
      <c r="AI502" s="152"/>
      <c r="AJ502" s="347"/>
      <c r="AK502" s="152"/>
      <c r="AL502" s="152"/>
      <c r="AM502" s="295"/>
      <c r="AN502" s="228"/>
      <c r="AO502" s="228"/>
      <c r="AP502" s="228"/>
      <c r="AQ502" s="228"/>
      <c r="AR502" s="228"/>
      <c r="AS502" s="348"/>
      <c r="AT502" s="264">
        <f t="shared" si="363"/>
        <v>0</v>
      </c>
      <c r="AU502" s="259"/>
      <c r="AV502" s="265">
        <f t="shared" si="390"/>
        <v>0</v>
      </c>
      <c r="AX502" s="265">
        <f t="shared" si="394"/>
        <v>0</v>
      </c>
      <c r="AZ502" s="492">
        <f t="shared" si="391"/>
        <v>0</v>
      </c>
      <c r="BB502" s="492">
        <f t="shared" si="392"/>
        <v>0</v>
      </c>
      <c r="BD502" s="265">
        <f t="shared" si="395"/>
        <v>0</v>
      </c>
      <c r="BE502" s="105"/>
      <c r="BF502" s="105"/>
      <c r="BG502" s="105"/>
      <c r="BH502" s="105"/>
      <c r="BI502" s="105"/>
      <c r="BJ502" s="105"/>
    </row>
    <row r="503" spans="2:62" ht="20.100000000000001" hidden="1" customHeight="1" outlineLevel="1">
      <c r="B503" s="100"/>
      <c r="C503" s="908"/>
      <c r="D503" s="909"/>
      <c r="E503" s="909"/>
      <c r="F503" s="910"/>
      <c r="G503" s="890"/>
      <c r="H503" s="891"/>
      <c r="I503" s="152"/>
      <c r="J503" s="152"/>
      <c r="K503" s="152"/>
      <c r="L503" s="152"/>
      <c r="M503" s="152"/>
      <c r="N503" s="152"/>
      <c r="O503" s="152"/>
      <c r="P503" s="153"/>
      <c r="Q503" s="153"/>
      <c r="R503" s="156">
        <f t="shared" si="386"/>
        <v>0</v>
      </c>
      <c r="S503" s="156">
        <f t="shared" si="387"/>
        <v>0</v>
      </c>
      <c r="U503" s="157">
        <f t="shared" si="393"/>
        <v>0</v>
      </c>
      <c r="W503" s="152"/>
      <c r="X503" s="152"/>
      <c r="Y503" s="152"/>
      <c r="Z503" s="152"/>
      <c r="AA503" s="152"/>
      <c r="AB503" s="152"/>
      <c r="AC503" s="347"/>
      <c r="AD503" s="152"/>
      <c r="AE503" s="152"/>
      <c r="AF503" s="152"/>
      <c r="AG503" s="152"/>
      <c r="AH503" s="152"/>
      <c r="AI503" s="152"/>
      <c r="AJ503" s="347"/>
      <c r="AK503" s="152"/>
      <c r="AL503" s="152"/>
      <c r="AM503" s="295"/>
      <c r="AN503" s="228"/>
      <c r="AO503" s="228"/>
      <c r="AP503" s="228"/>
      <c r="AQ503" s="228"/>
      <c r="AR503" s="228"/>
      <c r="AS503" s="348"/>
      <c r="AT503" s="264">
        <f t="shared" si="363"/>
        <v>0</v>
      </c>
      <c r="AU503" s="259"/>
      <c r="AV503" s="265">
        <f t="shared" si="390"/>
        <v>0</v>
      </c>
      <c r="AX503" s="265">
        <f t="shared" si="394"/>
        <v>0</v>
      </c>
      <c r="AZ503" s="492">
        <f t="shared" si="391"/>
        <v>0</v>
      </c>
      <c r="BB503" s="492">
        <f t="shared" si="392"/>
        <v>0</v>
      </c>
      <c r="BD503" s="265">
        <f t="shared" si="395"/>
        <v>0</v>
      </c>
      <c r="BE503" s="105"/>
      <c r="BF503" s="105"/>
      <c r="BG503" s="105"/>
      <c r="BH503" s="105"/>
      <c r="BI503" s="105"/>
      <c r="BJ503" s="105"/>
    </row>
    <row r="504" spans="2:62" ht="9.9499999999999993" hidden="1" customHeight="1" outlineLevel="1">
      <c r="B504" s="101"/>
      <c r="C504" s="208"/>
      <c r="D504" s="208"/>
      <c r="E504" s="208"/>
      <c r="F504" s="208"/>
      <c r="G504" s="237"/>
      <c r="H504" s="207"/>
      <c r="I504" s="257"/>
      <c r="J504" s="257"/>
      <c r="K504" s="257"/>
      <c r="L504" s="257"/>
      <c r="M504" s="257"/>
      <c r="N504" s="257"/>
      <c r="O504" s="257"/>
      <c r="P504" s="256"/>
      <c r="Q504" s="102"/>
      <c r="R504" s="102"/>
      <c r="S504" s="102"/>
      <c r="U504" s="98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Z504" s="493"/>
      <c r="BE504" s="105"/>
      <c r="BF504" s="105"/>
      <c r="BG504" s="105"/>
      <c r="BH504" s="105"/>
      <c r="BI504" s="105"/>
      <c r="BJ504" s="105"/>
    </row>
    <row r="505" spans="2:62" ht="20.100000000000001" customHeight="1" collapsed="1">
      <c r="B505" s="8">
        <f>B488+1</f>
        <v>30</v>
      </c>
      <c r="C505" s="916"/>
      <c r="D505" s="917"/>
      <c r="E505" s="917"/>
      <c r="F505" s="918"/>
      <c r="G505" s="429"/>
      <c r="H505" s="206">
        <v>1</v>
      </c>
      <c r="I505" s="642">
        <f t="shared" ref="I505" si="396">$H505*SUM(I506:I520)</f>
        <v>0</v>
      </c>
      <c r="J505" s="643">
        <f t="shared" ref="J505:O505" si="397">$H505*SUM(J506:J520)</f>
        <v>0</v>
      </c>
      <c r="K505" s="644">
        <f t="shared" si="397"/>
        <v>0</v>
      </c>
      <c r="L505" s="645">
        <f t="shared" si="397"/>
        <v>0</v>
      </c>
      <c r="M505" s="645">
        <f t="shared" si="397"/>
        <v>0</v>
      </c>
      <c r="N505" s="644">
        <f t="shared" si="397"/>
        <v>0</v>
      </c>
      <c r="O505" s="642">
        <f t="shared" si="397"/>
        <v>0</v>
      </c>
      <c r="P505" s="209">
        <f t="shared" ref="P505:Q505" si="398">$H505*SUM(P506:P520)</f>
        <v>0</v>
      </c>
      <c r="Q505" s="210">
        <f t="shared" si="398"/>
        <v>0</v>
      </c>
      <c r="R505" s="136">
        <f t="shared" ref="R505:R520" si="399">P505*(1+Gewinn)*(1+SicherheitAngebot)</f>
        <v>0</v>
      </c>
      <c r="S505" s="137">
        <f t="shared" ref="S505:S520" si="400">Q505*(1+MGKZ)*(1+Gewinn)*(1+SicherheitAngebot)</f>
        <v>0</v>
      </c>
      <c r="U505" s="10">
        <f>I505*$I$7+J505*$J$7+K505*$K$7+L505*$L$7+M505*$M$7+N505*$N$7+O505*$O$7+R505+S505</f>
        <v>0</v>
      </c>
      <c r="W505" s="646">
        <f t="shared" ref="W505:AB505" si="401">$H505*SUM(W506:W520)</f>
        <v>0</v>
      </c>
      <c r="X505" s="647">
        <f t="shared" si="401"/>
        <v>0</v>
      </c>
      <c r="Y505" s="648">
        <f t="shared" si="401"/>
        <v>0</v>
      </c>
      <c r="Z505" s="649">
        <f t="shared" si="401"/>
        <v>0</v>
      </c>
      <c r="AA505" s="648">
        <f t="shared" si="401"/>
        <v>0</v>
      </c>
      <c r="AB505" s="646">
        <f t="shared" si="401"/>
        <v>0</v>
      </c>
      <c r="AC505" s="258"/>
      <c r="AD505" s="646">
        <f t="shared" ref="AD505:AM505" si="402">$H505*SUM(AD506:AD520)</f>
        <v>0</v>
      </c>
      <c r="AE505" s="647">
        <f t="shared" si="402"/>
        <v>0</v>
      </c>
      <c r="AF505" s="648">
        <f t="shared" si="402"/>
        <v>0</v>
      </c>
      <c r="AG505" s="649">
        <f t="shared" si="402"/>
        <v>0</v>
      </c>
      <c r="AH505" s="648">
        <f t="shared" si="402"/>
        <v>0</v>
      </c>
      <c r="AI505" s="646">
        <f t="shared" si="402"/>
        <v>0</v>
      </c>
      <c r="AJ505" s="258"/>
      <c r="AK505" s="653">
        <f t="shared" si="402"/>
        <v>0</v>
      </c>
      <c r="AL505" s="653">
        <f t="shared" si="402"/>
        <v>0</v>
      </c>
      <c r="AM505" s="653">
        <f t="shared" si="402"/>
        <v>0</v>
      </c>
      <c r="AN505" s="227">
        <f>$H505*SUM(AN506:AN520)*(1+Gewinn)*(1+SicherheitAngebot)</f>
        <v>0</v>
      </c>
      <c r="AO505" s="227">
        <f>$H505*SUM(AO506:AO520)*(1+Gewinn)*(1+SicherheitAngebot)</f>
        <v>0</v>
      </c>
      <c r="AP505" s="227">
        <f>$H505*SUM(AP506:AP520)*(1+Gewinn)*(1+SicherheitAngebot)</f>
        <v>0</v>
      </c>
      <c r="AQ505" s="227">
        <f>$H505*SUM(AQ506:AQ520)*(1+Gewinn)*(1+SicherheitAngebot)</f>
        <v>0</v>
      </c>
      <c r="AR505" s="227">
        <f>$H505*SUM(AR506:AR520)*(1+Gewinn)*(1+SicherheitAngebot)</f>
        <v>0</v>
      </c>
      <c r="AS505" s="262"/>
      <c r="AT505" s="263">
        <f t="shared" si="363"/>
        <v>0</v>
      </c>
      <c r="AU505" s="259"/>
      <c r="AV505" s="491">
        <f>AK505*$AK$7+AL505*$AL$7+AM505*$AM$7+SUM(AN505:AR505)+AT505/Zuschläge_IBN+AT505</f>
        <v>0</v>
      </c>
      <c r="AX505" s="685">
        <f>U505+AV505</f>
        <v>0</v>
      </c>
      <c r="AZ505" s="490">
        <f>IF(H505&gt;0,U505/(1+SicherheitAngebot)*(1+Sicherheit),0)</f>
        <v>0</v>
      </c>
      <c r="BB505" s="490">
        <f>IF(H505&gt;0,AV505/(1+SicherheitAngebot)*(1+Sicherheit),0)</f>
        <v>0</v>
      </c>
      <c r="BD505" s="490">
        <f>AZ505+BB505</f>
        <v>0</v>
      </c>
      <c r="BE505" s="105"/>
      <c r="BF505" s="105"/>
      <c r="BG505" s="105"/>
      <c r="BH505" s="105"/>
      <c r="BI505" s="105"/>
      <c r="BJ505" s="105"/>
    </row>
    <row r="506" spans="2:62" ht="20.100000000000001" hidden="1" customHeight="1" outlineLevel="1">
      <c r="B506" s="99"/>
      <c r="C506" s="908"/>
      <c r="D506" s="909"/>
      <c r="E506" s="909"/>
      <c r="F506" s="910"/>
      <c r="G506" s="890"/>
      <c r="H506" s="901"/>
      <c r="I506" s="152"/>
      <c r="J506" s="152"/>
      <c r="K506" s="152"/>
      <c r="L506" s="152"/>
      <c r="M506" s="152"/>
      <c r="N506" s="152"/>
      <c r="O506" s="152"/>
      <c r="P506" s="153"/>
      <c r="Q506" s="153"/>
      <c r="R506" s="156">
        <f t="shared" si="399"/>
        <v>0</v>
      </c>
      <c r="S506" s="156">
        <f t="shared" si="400"/>
        <v>0</v>
      </c>
      <c r="U506" s="157">
        <f>I506*$I$7+J506*$J$7+K506*$K$7+L506*$L$7+M506*$M$7+N506*$N$7+O506*$O$7+R506+S506</f>
        <v>0</v>
      </c>
      <c r="W506" s="152"/>
      <c r="X506" s="152"/>
      <c r="Y506" s="152"/>
      <c r="Z506" s="152"/>
      <c r="AA506" s="152"/>
      <c r="AB506" s="152"/>
      <c r="AC506" s="347"/>
      <c r="AD506" s="152"/>
      <c r="AE506" s="152"/>
      <c r="AF506" s="152"/>
      <c r="AG506" s="152"/>
      <c r="AH506" s="152"/>
      <c r="AI506" s="152"/>
      <c r="AJ506" s="347"/>
      <c r="AK506" s="152"/>
      <c r="AL506" s="152"/>
      <c r="AM506" s="619"/>
      <c r="AN506" s="228"/>
      <c r="AO506" s="228"/>
      <c r="AP506" s="228"/>
      <c r="AQ506" s="228"/>
      <c r="AR506" s="228"/>
      <c r="AS506" s="348"/>
      <c r="AT506" s="264">
        <f t="shared" si="363"/>
        <v>0</v>
      </c>
      <c r="AU506" s="259"/>
      <c r="AV506" s="265">
        <f t="shared" ref="AV506:AV520" si="403">AK506*$AK$7+AL506*$AL$7+AM506*$AM$7+SUM(AN506:AR506)*(1+Gewinn)*(1+SicherheitAngebot)+AT506/Zuschläge_IBN+AT506</f>
        <v>0</v>
      </c>
      <c r="AX506" s="265">
        <f>U506+AV506</f>
        <v>0</v>
      </c>
      <c r="AZ506" s="492">
        <f t="shared" ref="AZ506:AZ520" si="404">U506/(1+SicherheitAngebot)*(1+Sicherheit)</f>
        <v>0</v>
      </c>
      <c r="BB506" s="492">
        <f t="shared" ref="BB506:BB520" si="405">AV506/(1+SicherheitAngebot)*(1+Sicherheit)</f>
        <v>0</v>
      </c>
      <c r="BD506" s="265">
        <f>AZ506+BB506</f>
        <v>0</v>
      </c>
      <c r="BE506" s="105"/>
      <c r="BF506" s="105"/>
      <c r="BG506" s="105"/>
      <c r="BH506" s="105"/>
      <c r="BI506" s="105"/>
      <c r="BJ506" s="105"/>
    </row>
    <row r="507" spans="2:62" ht="20.100000000000001" hidden="1" customHeight="1" outlineLevel="1">
      <c r="B507" s="100"/>
      <c r="C507" s="908"/>
      <c r="D507" s="909"/>
      <c r="E507" s="909"/>
      <c r="F507" s="910"/>
      <c r="G507" s="890"/>
      <c r="H507" s="891"/>
      <c r="I507" s="152"/>
      <c r="J507" s="152"/>
      <c r="K507" s="152"/>
      <c r="L507" s="152"/>
      <c r="M507" s="152"/>
      <c r="N507" s="152"/>
      <c r="O507" s="152"/>
      <c r="P507" s="153"/>
      <c r="Q507" s="153"/>
      <c r="R507" s="156">
        <f t="shared" si="399"/>
        <v>0</v>
      </c>
      <c r="S507" s="156">
        <f t="shared" si="400"/>
        <v>0</v>
      </c>
      <c r="U507" s="157">
        <f t="shared" ref="U507:U520" si="406">I507*$I$7+J507*$J$7+K507*$K$7+L507*$L$7+M507*$M$7+N507*$N$7+O507*$O$7+R507+S507</f>
        <v>0</v>
      </c>
      <c r="W507" s="152"/>
      <c r="X507" s="152"/>
      <c r="Y507" s="152"/>
      <c r="Z507" s="152"/>
      <c r="AA507" s="152"/>
      <c r="AB507" s="152"/>
      <c r="AC507" s="347"/>
      <c r="AD507" s="152"/>
      <c r="AE507" s="152"/>
      <c r="AF507" s="152"/>
      <c r="AG507" s="152"/>
      <c r="AH507" s="152"/>
      <c r="AI507" s="152"/>
      <c r="AJ507" s="347"/>
      <c r="AK507" s="152"/>
      <c r="AL507" s="152"/>
      <c r="AM507" s="295"/>
      <c r="AN507" s="228"/>
      <c r="AO507" s="228"/>
      <c r="AP507" s="228"/>
      <c r="AQ507" s="228"/>
      <c r="AR507" s="228"/>
      <c r="AS507" s="348"/>
      <c r="AT507" s="264">
        <f t="shared" si="363"/>
        <v>0</v>
      </c>
      <c r="AU507" s="259"/>
      <c r="AV507" s="265">
        <f t="shared" si="403"/>
        <v>0</v>
      </c>
      <c r="AX507" s="265">
        <f t="shared" ref="AX507:AX520" si="407">U507+AV507</f>
        <v>0</v>
      </c>
      <c r="AZ507" s="492">
        <f t="shared" si="404"/>
        <v>0</v>
      </c>
      <c r="BB507" s="492">
        <f t="shared" si="405"/>
        <v>0</v>
      </c>
      <c r="BD507" s="265">
        <f t="shared" ref="BD507:BD520" si="408">AZ507+BB507</f>
        <v>0</v>
      </c>
      <c r="BE507" s="105"/>
      <c r="BF507" s="105"/>
      <c r="BG507" s="105"/>
      <c r="BH507" s="105"/>
      <c r="BI507" s="105"/>
      <c r="BJ507" s="105"/>
    </row>
    <row r="508" spans="2:62" ht="20.100000000000001" hidden="1" customHeight="1" outlineLevel="1">
      <c r="B508" s="100"/>
      <c r="C508" s="908"/>
      <c r="D508" s="909"/>
      <c r="E508" s="909"/>
      <c r="F508" s="910"/>
      <c r="G508" s="890"/>
      <c r="H508" s="891"/>
      <c r="I508" s="152"/>
      <c r="J508" s="152"/>
      <c r="K508" s="152"/>
      <c r="L508" s="152"/>
      <c r="M508" s="152"/>
      <c r="N508" s="152"/>
      <c r="O508" s="152"/>
      <c r="P508" s="153"/>
      <c r="Q508" s="153"/>
      <c r="R508" s="156">
        <f t="shared" si="399"/>
        <v>0</v>
      </c>
      <c r="S508" s="156">
        <f t="shared" si="400"/>
        <v>0</v>
      </c>
      <c r="U508" s="157">
        <f t="shared" si="406"/>
        <v>0</v>
      </c>
      <c r="W508" s="152"/>
      <c r="X508" s="152"/>
      <c r="Y508" s="152"/>
      <c r="Z508" s="152"/>
      <c r="AA508" s="152"/>
      <c r="AB508" s="152"/>
      <c r="AC508" s="347"/>
      <c r="AD508" s="152"/>
      <c r="AE508" s="152"/>
      <c r="AF508" s="152"/>
      <c r="AG508" s="152"/>
      <c r="AH508" s="152"/>
      <c r="AI508" s="152"/>
      <c r="AJ508" s="347"/>
      <c r="AK508" s="152"/>
      <c r="AL508" s="152"/>
      <c r="AM508" s="295"/>
      <c r="AN508" s="228"/>
      <c r="AO508" s="228"/>
      <c r="AP508" s="228"/>
      <c r="AQ508" s="228"/>
      <c r="AR508" s="228"/>
      <c r="AS508" s="348"/>
      <c r="AT508" s="264">
        <f t="shared" si="363"/>
        <v>0</v>
      </c>
      <c r="AU508" s="259"/>
      <c r="AV508" s="265">
        <f t="shared" si="403"/>
        <v>0</v>
      </c>
      <c r="AX508" s="265">
        <f t="shared" si="407"/>
        <v>0</v>
      </c>
      <c r="AZ508" s="492">
        <f t="shared" si="404"/>
        <v>0</v>
      </c>
      <c r="BB508" s="492">
        <f t="shared" si="405"/>
        <v>0</v>
      </c>
      <c r="BD508" s="265">
        <f t="shared" si="408"/>
        <v>0</v>
      </c>
      <c r="BE508" s="105"/>
      <c r="BF508" s="105"/>
      <c r="BG508" s="105"/>
      <c r="BH508" s="105"/>
      <c r="BI508" s="105"/>
      <c r="BJ508" s="105"/>
    </row>
    <row r="509" spans="2:62" ht="20.100000000000001" hidden="1" customHeight="1" outlineLevel="1">
      <c r="B509" s="100"/>
      <c r="C509" s="908"/>
      <c r="D509" s="909"/>
      <c r="E509" s="909"/>
      <c r="F509" s="910"/>
      <c r="G509" s="890"/>
      <c r="H509" s="891"/>
      <c r="I509" s="152"/>
      <c r="J509" s="152"/>
      <c r="K509" s="152"/>
      <c r="L509" s="152"/>
      <c r="M509" s="152"/>
      <c r="N509" s="152"/>
      <c r="O509" s="152"/>
      <c r="P509" s="153"/>
      <c r="Q509" s="153"/>
      <c r="R509" s="156">
        <f t="shared" si="399"/>
        <v>0</v>
      </c>
      <c r="S509" s="156">
        <f t="shared" si="400"/>
        <v>0</v>
      </c>
      <c r="U509" s="157">
        <f t="shared" si="406"/>
        <v>0</v>
      </c>
      <c r="W509" s="152"/>
      <c r="X509" s="152"/>
      <c r="Y509" s="152"/>
      <c r="Z509" s="152"/>
      <c r="AA509" s="152"/>
      <c r="AB509" s="152"/>
      <c r="AC509" s="347"/>
      <c r="AD509" s="152"/>
      <c r="AE509" s="152"/>
      <c r="AF509" s="152"/>
      <c r="AG509" s="152"/>
      <c r="AH509" s="152"/>
      <c r="AI509" s="152"/>
      <c r="AJ509" s="347"/>
      <c r="AK509" s="152"/>
      <c r="AL509" s="152"/>
      <c r="AM509" s="295"/>
      <c r="AN509" s="228"/>
      <c r="AO509" s="228"/>
      <c r="AP509" s="228"/>
      <c r="AQ509" s="228"/>
      <c r="AR509" s="228"/>
      <c r="AS509" s="348"/>
      <c r="AT509" s="264">
        <f t="shared" si="363"/>
        <v>0</v>
      </c>
      <c r="AU509" s="259"/>
      <c r="AV509" s="265">
        <f t="shared" si="403"/>
        <v>0</v>
      </c>
      <c r="AX509" s="265">
        <f t="shared" si="407"/>
        <v>0</v>
      </c>
      <c r="AZ509" s="492">
        <f t="shared" si="404"/>
        <v>0</v>
      </c>
      <c r="BB509" s="492">
        <f t="shared" si="405"/>
        <v>0</v>
      </c>
      <c r="BD509" s="265">
        <f t="shared" si="408"/>
        <v>0</v>
      </c>
      <c r="BE509" s="105"/>
      <c r="BF509" s="105"/>
      <c r="BG509" s="105"/>
      <c r="BH509" s="105"/>
      <c r="BI509" s="105"/>
      <c r="BJ509" s="105"/>
    </row>
    <row r="510" spans="2:62" ht="20.100000000000001" hidden="1" customHeight="1" outlineLevel="1">
      <c r="B510" s="100"/>
      <c r="C510" s="908"/>
      <c r="D510" s="909"/>
      <c r="E510" s="909"/>
      <c r="F510" s="910"/>
      <c r="G510" s="890"/>
      <c r="H510" s="891"/>
      <c r="I510" s="152"/>
      <c r="J510" s="152"/>
      <c r="K510" s="152"/>
      <c r="L510" s="152"/>
      <c r="M510" s="152"/>
      <c r="N510" s="152"/>
      <c r="O510" s="152"/>
      <c r="P510" s="153"/>
      <c r="Q510" s="153"/>
      <c r="R510" s="156">
        <f t="shared" si="399"/>
        <v>0</v>
      </c>
      <c r="S510" s="156">
        <f t="shared" si="400"/>
        <v>0</v>
      </c>
      <c r="U510" s="157">
        <f t="shared" si="406"/>
        <v>0</v>
      </c>
      <c r="W510" s="152"/>
      <c r="X510" s="152"/>
      <c r="Y510" s="152"/>
      <c r="Z510" s="152"/>
      <c r="AA510" s="152"/>
      <c r="AB510" s="152"/>
      <c r="AC510" s="347"/>
      <c r="AD510" s="152"/>
      <c r="AE510" s="152"/>
      <c r="AF510" s="152"/>
      <c r="AG510" s="152"/>
      <c r="AH510" s="152"/>
      <c r="AI510" s="152"/>
      <c r="AJ510" s="347"/>
      <c r="AK510" s="152"/>
      <c r="AL510" s="152"/>
      <c r="AM510" s="295"/>
      <c r="AN510" s="228"/>
      <c r="AO510" s="228"/>
      <c r="AP510" s="228"/>
      <c r="AQ510" s="228"/>
      <c r="AR510" s="228"/>
      <c r="AS510" s="348"/>
      <c r="AT510" s="264">
        <f t="shared" si="363"/>
        <v>0</v>
      </c>
      <c r="AU510" s="259"/>
      <c r="AV510" s="265">
        <f t="shared" si="403"/>
        <v>0</v>
      </c>
      <c r="AX510" s="265">
        <f t="shared" si="407"/>
        <v>0</v>
      </c>
      <c r="AZ510" s="492">
        <f t="shared" si="404"/>
        <v>0</v>
      </c>
      <c r="BB510" s="492">
        <f t="shared" si="405"/>
        <v>0</v>
      </c>
      <c r="BD510" s="265">
        <f t="shared" si="408"/>
        <v>0</v>
      </c>
      <c r="BE510" s="105"/>
      <c r="BF510" s="105"/>
      <c r="BG510" s="105"/>
      <c r="BH510" s="105"/>
      <c r="BI510" s="105"/>
      <c r="BJ510" s="105"/>
    </row>
    <row r="511" spans="2:62" ht="20.100000000000001" hidden="1" customHeight="1" outlineLevel="1">
      <c r="B511" s="100"/>
      <c r="C511" s="908"/>
      <c r="D511" s="909"/>
      <c r="E511" s="909"/>
      <c r="F511" s="910"/>
      <c r="G511" s="890"/>
      <c r="H511" s="891"/>
      <c r="I511" s="152"/>
      <c r="J511" s="152"/>
      <c r="K511" s="152"/>
      <c r="L511" s="152"/>
      <c r="M511" s="152"/>
      <c r="N511" s="152"/>
      <c r="O511" s="152"/>
      <c r="P511" s="153"/>
      <c r="Q511" s="153"/>
      <c r="R511" s="156">
        <f t="shared" si="399"/>
        <v>0</v>
      </c>
      <c r="S511" s="156">
        <f t="shared" si="400"/>
        <v>0</v>
      </c>
      <c r="U511" s="157">
        <f t="shared" si="406"/>
        <v>0</v>
      </c>
      <c r="W511" s="152"/>
      <c r="X511" s="152"/>
      <c r="Y511" s="152"/>
      <c r="Z511" s="152"/>
      <c r="AA511" s="152"/>
      <c r="AB511" s="152"/>
      <c r="AC511" s="347"/>
      <c r="AD511" s="152"/>
      <c r="AE511" s="152"/>
      <c r="AF511" s="152"/>
      <c r="AG511" s="152"/>
      <c r="AH511" s="152"/>
      <c r="AI511" s="152"/>
      <c r="AJ511" s="347"/>
      <c r="AK511" s="152"/>
      <c r="AL511" s="152"/>
      <c r="AM511" s="295"/>
      <c r="AN511" s="228"/>
      <c r="AO511" s="228"/>
      <c r="AP511" s="228"/>
      <c r="AQ511" s="228"/>
      <c r="AR511" s="228"/>
      <c r="AS511" s="348"/>
      <c r="AT511" s="264">
        <f t="shared" si="363"/>
        <v>0</v>
      </c>
      <c r="AU511" s="259"/>
      <c r="AV511" s="265">
        <f t="shared" si="403"/>
        <v>0</v>
      </c>
      <c r="AX511" s="265">
        <f t="shared" si="407"/>
        <v>0</v>
      </c>
      <c r="AZ511" s="492">
        <f t="shared" si="404"/>
        <v>0</v>
      </c>
      <c r="BB511" s="492">
        <f t="shared" si="405"/>
        <v>0</v>
      </c>
      <c r="BD511" s="265">
        <f t="shared" si="408"/>
        <v>0</v>
      </c>
      <c r="BE511" s="105"/>
      <c r="BF511" s="105"/>
      <c r="BG511" s="105"/>
      <c r="BH511" s="105"/>
      <c r="BI511" s="105"/>
      <c r="BJ511" s="105"/>
    </row>
    <row r="512" spans="2:62" ht="20.100000000000001" hidden="1" customHeight="1" outlineLevel="1">
      <c r="B512" s="100"/>
      <c r="C512" s="908"/>
      <c r="D512" s="909"/>
      <c r="E512" s="909"/>
      <c r="F512" s="910"/>
      <c r="G512" s="890"/>
      <c r="H512" s="891"/>
      <c r="I512" s="152"/>
      <c r="J512" s="152"/>
      <c r="K512" s="152"/>
      <c r="L512" s="152"/>
      <c r="M512" s="152"/>
      <c r="N512" s="152"/>
      <c r="O512" s="152"/>
      <c r="P512" s="153"/>
      <c r="Q512" s="153"/>
      <c r="R512" s="156">
        <f t="shared" si="399"/>
        <v>0</v>
      </c>
      <c r="S512" s="156">
        <f t="shared" si="400"/>
        <v>0</v>
      </c>
      <c r="U512" s="157">
        <f t="shared" si="406"/>
        <v>0</v>
      </c>
      <c r="W512" s="152"/>
      <c r="X512" s="152"/>
      <c r="Y512" s="152"/>
      <c r="Z512" s="152"/>
      <c r="AA512" s="152"/>
      <c r="AB512" s="152"/>
      <c r="AC512" s="347"/>
      <c r="AD512" s="152"/>
      <c r="AE512" s="152"/>
      <c r="AF512" s="152"/>
      <c r="AG512" s="152"/>
      <c r="AH512" s="152"/>
      <c r="AI512" s="152"/>
      <c r="AJ512" s="347"/>
      <c r="AK512" s="152"/>
      <c r="AL512" s="152"/>
      <c r="AM512" s="295"/>
      <c r="AN512" s="228"/>
      <c r="AO512" s="228"/>
      <c r="AP512" s="228"/>
      <c r="AQ512" s="228"/>
      <c r="AR512" s="228"/>
      <c r="AS512" s="348"/>
      <c r="AT512" s="264">
        <f t="shared" si="363"/>
        <v>0</v>
      </c>
      <c r="AU512" s="259"/>
      <c r="AV512" s="265">
        <f t="shared" si="403"/>
        <v>0</v>
      </c>
      <c r="AX512" s="265">
        <f t="shared" si="407"/>
        <v>0</v>
      </c>
      <c r="AZ512" s="492">
        <f t="shared" si="404"/>
        <v>0</v>
      </c>
      <c r="BB512" s="492">
        <f t="shared" si="405"/>
        <v>0</v>
      </c>
      <c r="BD512" s="265">
        <f t="shared" si="408"/>
        <v>0</v>
      </c>
      <c r="BE512" s="105"/>
      <c r="BF512" s="105"/>
      <c r="BG512" s="105"/>
      <c r="BH512" s="105"/>
      <c r="BI512" s="105"/>
      <c r="BJ512" s="105"/>
    </row>
    <row r="513" spans="2:62" ht="20.100000000000001" hidden="1" customHeight="1" outlineLevel="1">
      <c r="B513" s="100"/>
      <c r="C513" s="908"/>
      <c r="D513" s="909"/>
      <c r="E513" s="909"/>
      <c r="F513" s="910"/>
      <c r="G513" s="890"/>
      <c r="H513" s="891"/>
      <c r="I513" s="152"/>
      <c r="J513" s="152"/>
      <c r="K513" s="152"/>
      <c r="L513" s="152"/>
      <c r="M513" s="152"/>
      <c r="N513" s="152"/>
      <c r="O513" s="152"/>
      <c r="P513" s="153"/>
      <c r="Q513" s="153"/>
      <c r="R513" s="156">
        <f t="shared" si="399"/>
        <v>0</v>
      </c>
      <c r="S513" s="156">
        <f t="shared" si="400"/>
        <v>0</v>
      </c>
      <c r="U513" s="157">
        <f t="shared" si="406"/>
        <v>0</v>
      </c>
      <c r="W513" s="152"/>
      <c r="X513" s="152"/>
      <c r="Y513" s="152"/>
      <c r="Z513" s="152"/>
      <c r="AA513" s="152"/>
      <c r="AB513" s="152"/>
      <c r="AC513" s="347"/>
      <c r="AD513" s="152"/>
      <c r="AE513" s="152"/>
      <c r="AF513" s="152"/>
      <c r="AG513" s="152"/>
      <c r="AH513" s="152"/>
      <c r="AI513" s="152"/>
      <c r="AJ513" s="347"/>
      <c r="AK513" s="152"/>
      <c r="AL513" s="152"/>
      <c r="AM513" s="295"/>
      <c r="AN513" s="228"/>
      <c r="AO513" s="228"/>
      <c r="AP513" s="228"/>
      <c r="AQ513" s="228"/>
      <c r="AR513" s="228"/>
      <c r="AS513" s="348"/>
      <c r="AT513" s="264">
        <f t="shared" si="363"/>
        <v>0</v>
      </c>
      <c r="AU513" s="259"/>
      <c r="AV513" s="265">
        <f t="shared" si="403"/>
        <v>0</v>
      </c>
      <c r="AX513" s="265">
        <f t="shared" si="407"/>
        <v>0</v>
      </c>
      <c r="AZ513" s="492">
        <f t="shared" si="404"/>
        <v>0</v>
      </c>
      <c r="BB513" s="492">
        <f t="shared" si="405"/>
        <v>0</v>
      </c>
      <c r="BD513" s="265">
        <f t="shared" si="408"/>
        <v>0</v>
      </c>
      <c r="BE513" s="105"/>
      <c r="BF513" s="105"/>
      <c r="BG513" s="105"/>
      <c r="BH513" s="105"/>
      <c r="BI513" s="105"/>
      <c r="BJ513" s="105"/>
    </row>
    <row r="514" spans="2:62" ht="20.100000000000001" hidden="1" customHeight="1" outlineLevel="1">
      <c r="B514" s="100"/>
      <c r="C514" s="908"/>
      <c r="D514" s="909"/>
      <c r="E514" s="909"/>
      <c r="F514" s="910"/>
      <c r="G514" s="890"/>
      <c r="H514" s="891"/>
      <c r="I514" s="152"/>
      <c r="J514" s="152"/>
      <c r="K514" s="152"/>
      <c r="L514" s="152"/>
      <c r="M514" s="152"/>
      <c r="N514" s="152"/>
      <c r="O514" s="152"/>
      <c r="P514" s="153"/>
      <c r="Q514" s="153"/>
      <c r="R514" s="156">
        <f t="shared" si="399"/>
        <v>0</v>
      </c>
      <c r="S514" s="156">
        <f t="shared" si="400"/>
        <v>0</v>
      </c>
      <c r="U514" s="157">
        <f t="shared" si="406"/>
        <v>0</v>
      </c>
      <c r="W514" s="152"/>
      <c r="X514" s="152"/>
      <c r="Y514" s="152"/>
      <c r="Z514" s="152"/>
      <c r="AA514" s="152"/>
      <c r="AB514" s="152"/>
      <c r="AC514" s="347"/>
      <c r="AD514" s="152"/>
      <c r="AE514" s="152"/>
      <c r="AF514" s="152"/>
      <c r="AG514" s="152"/>
      <c r="AH514" s="152"/>
      <c r="AI514" s="152"/>
      <c r="AJ514" s="347"/>
      <c r="AK514" s="152"/>
      <c r="AL514" s="152"/>
      <c r="AM514" s="295"/>
      <c r="AN514" s="228"/>
      <c r="AO514" s="228"/>
      <c r="AP514" s="228"/>
      <c r="AQ514" s="228"/>
      <c r="AR514" s="228"/>
      <c r="AS514" s="348"/>
      <c r="AT514" s="264">
        <f t="shared" si="363"/>
        <v>0</v>
      </c>
      <c r="AU514" s="259"/>
      <c r="AV514" s="265">
        <f t="shared" si="403"/>
        <v>0</v>
      </c>
      <c r="AX514" s="265">
        <f t="shared" si="407"/>
        <v>0</v>
      </c>
      <c r="AZ514" s="492">
        <f t="shared" si="404"/>
        <v>0</v>
      </c>
      <c r="BB514" s="492">
        <f t="shared" si="405"/>
        <v>0</v>
      </c>
      <c r="BD514" s="265">
        <f t="shared" si="408"/>
        <v>0</v>
      </c>
      <c r="BE514" s="105"/>
      <c r="BF514" s="105"/>
      <c r="BG514" s="105"/>
      <c r="BH514" s="105"/>
      <c r="BI514" s="105"/>
      <c r="BJ514" s="105"/>
    </row>
    <row r="515" spans="2:62" ht="20.100000000000001" hidden="1" customHeight="1" outlineLevel="1">
      <c r="B515" s="100"/>
      <c r="C515" s="908"/>
      <c r="D515" s="909"/>
      <c r="E515" s="909"/>
      <c r="F515" s="910"/>
      <c r="G515" s="890"/>
      <c r="H515" s="891"/>
      <c r="I515" s="152"/>
      <c r="J515" s="152"/>
      <c r="K515" s="152"/>
      <c r="L515" s="152"/>
      <c r="M515" s="152"/>
      <c r="N515" s="152"/>
      <c r="O515" s="152"/>
      <c r="P515" s="153"/>
      <c r="Q515" s="153"/>
      <c r="R515" s="156">
        <f t="shared" si="399"/>
        <v>0</v>
      </c>
      <c r="S515" s="156">
        <f t="shared" si="400"/>
        <v>0</v>
      </c>
      <c r="U515" s="157">
        <f t="shared" si="406"/>
        <v>0</v>
      </c>
      <c r="W515" s="152"/>
      <c r="X515" s="152"/>
      <c r="Y515" s="152"/>
      <c r="Z515" s="152"/>
      <c r="AA515" s="152"/>
      <c r="AB515" s="152"/>
      <c r="AC515" s="347"/>
      <c r="AD515" s="152"/>
      <c r="AE515" s="152"/>
      <c r="AF515" s="152"/>
      <c r="AG515" s="152"/>
      <c r="AH515" s="152"/>
      <c r="AI515" s="152"/>
      <c r="AJ515" s="347"/>
      <c r="AK515" s="152"/>
      <c r="AL515" s="152"/>
      <c r="AM515" s="295"/>
      <c r="AN515" s="228"/>
      <c r="AO515" s="228"/>
      <c r="AP515" s="228"/>
      <c r="AQ515" s="228"/>
      <c r="AR515" s="228"/>
      <c r="AS515" s="348"/>
      <c r="AT515" s="264">
        <f t="shared" si="363"/>
        <v>0</v>
      </c>
      <c r="AU515" s="259"/>
      <c r="AV515" s="265">
        <f t="shared" si="403"/>
        <v>0</v>
      </c>
      <c r="AX515" s="265">
        <f t="shared" si="407"/>
        <v>0</v>
      </c>
      <c r="AZ515" s="492">
        <f t="shared" si="404"/>
        <v>0</v>
      </c>
      <c r="BB515" s="492">
        <f t="shared" si="405"/>
        <v>0</v>
      </c>
      <c r="BD515" s="265">
        <f t="shared" si="408"/>
        <v>0</v>
      </c>
      <c r="BE515" s="105"/>
      <c r="BF515" s="105"/>
      <c r="BG515" s="105"/>
      <c r="BH515" s="105"/>
      <c r="BI515" s="105"/>
      <c r="BJ515" s="105"/>
    </row>
    <row r="516" spans="2:62" ht="20.100000000000001" hidden="1" customHeight="1" outlineLevel="1">
      <c r="B516" s="100"/>
      <c r="C516" s="908"/>
      <c r="D516" s="909"/>
      <c r="E516" s="909"/>
      <c r="F516" s="910"/>
      <c r="G516" s="890"/>
      <c r="H516" s="891"/>
      <c r="I516" s="152"/>
      <c r="J516" s="152"/>
      <c r="K516" s="152"/>
      <c r="L516" s="152"/>
      <c r="M516" s="152"/>
      <c r="N516" s="152"/>
      <c r="O516" s="152"/>
      <c r="P516" s="153"/>
      <c r="Q516" s="153"/>
      <c r="R516" s="156">
        <f t="shared" si="399"/>
        <v>0</v>
      </c>
      <c r="S516" s="156">
        <f t="shared" si="400"/>
        <v>0</v>
      </c>
      <c r="U516" s="157">
        <f t="shared" si="406"/>
        <v>0</v>
      </c>
      <c r="W516" s="152"/>
      <c r="X516" s="152"/>
      <c r="Y516" s="152"/>
      <c r="Z516" s="152"/>
      <c r="AA516" s="152"/>
      <c r="AB516" s="152"/>
      <c r="AC516" s="347"/>
      <c r="AD516" s="152"/>
      <c r="AE516" s="152"/>
      <c r="AF516" s="152"/>
      <c r="AG516" s="152"/>
      <c r="AH516" s="152"/>
      <c r="AI516" s="152"/>
      <c r="AJ516" s="347"/>
      <c r="AK516" s="152"/>
      <c r="AL516" s="152"/>
      <c r="AM516" s="295"/>
      <c r="AN516" s="228"/>
      <c r="AO516" s="228"/>
      <c r="AP516" s="228"/>
      <c r="AQ516" s="228"/>
      <c r="AR516" s="228"/>
      <c r="AS516" s="348"/>
      <c r="AT516" s="264">
        <f t="shared" si="363"/>
        <v>0</v>
      </c>
      <c r="AU516" s="259"/>
      <c r="AV516" s="265">
        <f t="shared" si="403"/>
        <v>0</v>
      </c>
      <c r="AX516" s="265">
        <f t="shared" si="407"/>
        <v>0</v>
      </c>
      <c r="AZ516" s="492">
        <f t="shared" si="404"/>
        <v>0</v>
      </c>
      <c r="BB516" s="492">
        <f t="shared" si="405"/>
        <v>0</v>
      </c>
      <c r="BD516" s="265">
        <f t="shared" si="408"/>
        <v>0</v>
      </c>
      <c r="BE516" s="105"/>
      <c r="BF516" s="105"/>
      <c r="BG516" s="105"/>
      <c r="BH516" s="105"/>
      <c r="BI516" s="105"/>
      <c r="BJ516" s="105"/>
    </row>
    <row r="517" spans="2:62" ht="20.100000000000001" hidden="1" customHeight="1" outlineLevel="1">
      <c r="B517" s="100"/>
      <c r="C517" s="908"/>
      <c r="D517" s="909"/>
      <c r="E517" s="909"/>
      <c r="F517" s="910"/>
      <c r="G517" s="890"/>
      <c r="H517" s="891"/>
      <c r="I517" s="152"/>
      <c r="J517" s="152"/>
      <c r="K517" s="152"/>
      <c r="L517" s="152"/>
      <c r="M517" s="152"/>
      <c r="N517" s="152"/>
      <c r="O517" s="152"/>
      <c r="P517" s="153"/>
      <c r="Q517" s="153"/>
      <c r="R517" s="156">
        <f t="shared" si="399"/>
        <v>0</v>
      </c>
      <c r="S517" s="156">
        <f t="shared" si="400"/>
        <v>0</v>
      </c>
      <c r="U517" s="157">
        <f t="shared" si="406"/>
        <v>0</v>
      </c>
      <c r="W517" s="152"/>
      <c r="X517" s="152"/>
      <c r="Y517" s="152"/>
      <c r="Z517" s="152"/>
      <c r="AA517" s="152"/>
      <c r="AB517" s="152"/>
      <c r="AC517" s="347"/>
      <c r="AD517" s="152"/>
      <c r="AE517" s="152"/>
      <c r="AF517" s="152"/>
      <c r="AG517" s="152"/>
      <c r="AH517" s="152"/>
      <c r="AI517" s="152"/>
      <c r="AJ517" s="347"/>
      <c r="AK517" s="152"/>
      <c r="AL517" s="152"/>
      <c r="AM517" s="295"/>
      <c r="AN517" s="228"/>
      <c r="AO517" s="228"/>
      <c r="AP517" s="228"/>
      <c r="AQ517" s="228"/>
      <c r="AR517" s="228"/>
      <c r="AS517" s="348"/>
      <c r="AT517" s="264">
        <f t="shared" si="363"/>
        <v>0</v>
      </c>
      <c r="AU517" s="259"/>
      <c r="AV517" s="265">
        <f t="shared" si="403"/>
        <v>0</v>
      </c>
      <c r="AX517" s="265">
        <f t="shared" si="407"/>
        <v>0</v>
      </c>
      <c r="AZ517" s="492">
        <f t="shared" si="404"/>
        <v>0</v>
      </c>
      <c r="BB517" s="492">
        <f t="shared" si="405"/>
        <v>0</v>
      </c>
      <c r="BD517" s="265">
        <f t="shared" si="408"/>
        <v>0</v>
      </c>
      <c r="BE517" s="105"/>
      <c r="BF517" s="105"/>
      <c r="BG517" s="105"/>
      <c r="BH517" s="105"/>
      <c r="BI517" s="105"/>
      <c r="BJ517" s="105"/>
    </row>
    <row r="518" spans="2:62" ht="20.100000000000001" hidden="1" customHeight="1" outlineLevel="1">
      <c r="B518" s="100"/>
      <c r="C518" s="908"/>
      <c r="D518" s="909"/>
      <c r="E518" s="909"/>
      <c r="F518" s="910"/>
      <c r="G518" s="890"/>
      <c r="H518" s="891"/>
      <c r="I518" s="152"/>
      <c r="J518" s="152"/>
      <c r="K518" s="152"/>
      <c r="L518" s="152"/>
      <c r="M518" s="152"/>
      <c r="N518" s="152"/>
      <c r="O518" s="152"/>
      <c r="P518" s="153"/>
      <c r="Q518" s="153"/>
      <c r="R518" s="156">
        <f t="shared" si="399"/>
        <v>0</v>
      </c>
      <c r="S518" s="156">
        <f t="shared" si="400"/>
        <v>0</v>
      </c>
      <c r="U518" s="157">
        <f t="shared" si="406"/>
        <v>0</v>
      </c>
      <c r="W518" s="152"/>
      <c r="X518" s="152"/>
      <c r="Y518" s="152"/>
      <c r="Z518" s="152"/>
      <c r="AA518" s="152"/>
      <c r="AB518" s="152"/>
      <c r="AC518" s="347"/>
      <c r="AD518" s="152"/>
      <c r="AE518" s="152"/>
      <c r="AF518" s="152"/>
      <c r="AG518" s="152"/>
      <c r="AH518" s="152"/>
      <c r="AI518" s="152"/>
      <c r="AJ518" s="347"/>
      <c r="AK518" s="152"/>
      <c r="AL518" s="152"/>
      <c r="AM518" s="295"/>
      <c r="AN518" s="228"/>
      <c r="AO518" s="228"/>
      <c r="AP518" s="228"/>
      <c r="AQ518" s="228"/>
      <c r="AR518" s="228"/>
      <c r="AS518" s="348"/>
      <c r="AT518" s="264">
        <f t="shared" ref="AT518:AT520" si="409">((W518+AD518)*$W$7+(X518+AE518)*$X$7+(Y518+Z518+AF518+AG518)*$Z$7+(AA518+AH518)*$AA$7+(AB518+AI518)*$AB$7)*Zuschläge_IBN</f>
        <v>0</v>
      </c>
      <c r="AU518" s="259"/>
      <c r="AV518" s="265">
        <f t="shared" si="403"/>
        <v>0</v>
      </c>
      <c r="AX518" s="265">
        <f t="shared" si="407"/>
        <v>0</v>
      </c>
      <c r="AZ518" s="492">
        <f t="shared" si="404"/>
        <v>0</v>
      </c>
      <c r="BB518" s="492">
        <f t="shared" si="405"/>
        <v>0</v>
      </c>
      <c r="BD518" s="265">
        <f t="shared" si="408"/>
        <v>0</v>
      </c>
      <c r="BE518" s="105"/>
      <c r="BF518" s="105"/>
      <c r="BG518" s="105"/>
      <c r="BH518" s="105"/>
      <c r="BI518" s="105"/>
      <c r="BJ518" s="105"/>
    </row>
    <row r="519" spans="2:62" ht="20.100000000000001" hidden="1" customHeight="1" outlineLevel="1">
      <c r="B519" s="100"/>
      <c r="C519" s="908"/>
      <c r="D519" s="909"/>
      <c r="E519" s="909"/>
      <c r="F519" s="910"/>
      <c r="G519" s="890"/>
      <c r="H519" s="891"/>
      <c r="I519" s="152"/>
      <c r="J519" s="152"/>
      <c r="K519" s="152"/>
      <c r="L519" s="152"/>
      <c r="M519" s="152"/>
      <c r="N519" s="152"/>
      <c r="O519" s="152"/>
      <c r="P519" s="153"/>
      <c r="Q519" s="153"/>
      <c r="R519" s="156">
        <f t="shared" si="399"/>
        <v>0</v>
      </c>
      <c r="S519" s="156">
        <f t="shared" si="400"/>
        <v>0</v>
      </c>
      <c r="U519" s="157">
        <f t="shared" si="406"/>
        <v>0</v>
      </c>
      <c r="W519" s="152"/>
      <c r="X519" s="152"/>
      <c r="Y519" s="152"/>
      <c r="Z519" s="152"/>
      <c r="AA519" s="152"/>
      <c r="AB519" s="152"/>
      <c r="AC519" s="347"/>
      <c r="AD519" s="152"/>
      <c r="AE519" s="152"/>
      <c r="AF519" s="152"/>
      <c r="AG519" s="152"/>
      <c r="AH519" s="152"/>
      <c r="AI519" s="152"/>
      <c r="AJ519" s="347"/>
      <c r="AK519" s="152"/>
      <c r="AL519" s="152"/>
      <c r="AM519" s="295"/>
      <c r="AN519" s="228"/>
      <c r="AO519" s="228"/>
      <c r="AP519" s="228"/>
      <c r="AQ519" s="228"/>
      <c r="AR519" s="228"/>
      <c r="AS519" s="348"/>
      <c r="AT519" s="264">
        <f t="shared" si="409"/>
        <v>0</v>
      </c>
      <c r="AU519" s="259"/>
      <c r="AV519" s="265">
        <f t="shared" si="403"/>
        <v>0</v>
      </c>
      <c r="AX519" s="265">
        <f t="shared" si="407"/>
        <v>0</v>
      </c>
      <c r="AZ519" s="492">
        <f t="shared" si="404"/>
        <v>0</v>
      </c>
      <c r="BB519" s="492">
        <f t="shared" si="405"/>
        <v>0</v>
      </c>
      <c r="BD519" s="265">
        <f t="shared" si="408"/>
        <v>0</v>
      </c>
      <c r="BE519" s="105"/>
      <c r="BF519" s="105"/>
      <c r="BG519" s="105"/>
      <c r="BH519" s="105"/>
      <c r="BI519" s="105"/>
      <c r="BJ519" s="105"/>
    </row>
    <row r="520" spans="2:62" ht="20.100000000000001" hidden="1" customHeight="1" outlineLevel="1">
      <c r="B520" s="100"/>
      <c r="C520" s="908"/>
      <c r="D520" s="909"/>
      <c r="E520" s="909"/>
      <c r="F520" s="910"/>
      <c r="G520" s="890"/>
      <c r="H520" s="891"/>
      <c r="I520" s="152"/>
      <c r="J520" s="152"/>
      <c r="K520" s="152"/>
      <c r="L520" s="152"/>
      <c r="M520" s="152"/>
      <c r="N520" s="152"/>
      <c r="O520" s="152"/>
      <c r="P520" s="153"/>
      <c r="Q520" s="153"/>
      <c r="R520" s="156">
        <f t="shared" si="399"/>
        <v>0</v>
      </c>
      <c r="S520" s="156">
        <f t="shared" si="400"/>
        <v>0</v>
      </c>
      <c r="U520" s="157">
        <f t="shared" si="406"/>
        <v>0</v>
      </c>
      <c r="W520" s="152"/>
      <c r="X520" s="152"/>
      <c r="Y520" s="152"/>
      <c r="Z520" s="152"/>
      <c r="AA520" s="152"/>
      <c r="AB520" s="152"/>
      <c r="AC520" s="347"/>
      <c r="AD520" s="152"/>
      <c r="AE520" s="152"/>
      <c r="AF520" s="152"/>
      <c r="AG520" s="152"/>
      <c r="AH520" s="152"/>
      <c r="AI520" s="152"/>
      <c r="AJ520" s="347"/>
      <c r="AK520" s="152"/>
      <c r="AL520" s="152"/>
      <c r="AM520" s="295"/>
      <c r="AN520" s="228"/>
      <c r="AO520" s="228"/>
      <c r="AP520" s="228"/>
      <c r="AQ520" s="228"/>
      <c r="AR520" s="228"/>
      <c r="AS520" s="348"/>
      <c r="AT520" s="264">
        <f t="shared" si="409"/>
        <v>0</v>
      </c>
      <c r="AU520" s="259"/>
      <c r="AV520" s="265">
        <f t="shared" si="403"/>
        <v>0</v>
      </c>
      <c r="AX520" s="265">
        <f t="shared" si="407"/>
        <v>0</v>
      </c>
      <c r="AZ520" s="492">
        <f t="shared" si="404"/>
        <v>0</v>
      </c>
      <c r="BB520" s="492">
        <f t="shared" si="405"/>
        <v>0</v>
      </c>
      <c r="BD520" s="265">
        <f t="shared" si="408"/>
        <v>0</v>
      </c>
      <c r="BE520" s="105"/>
      <c r="BF520" s="105"/>
      <c r="BG520" s="105"/>
      <c r="BH520" s="105"/>
      <c r="BI520" s="105"/>
      <c r="BJ520" s="105"/>
    </row>
    <row r="521" spans="2:62" ht="9.9499999999999993" hidden="1" customHeight="1" outlineLevel="1">
      <c r="B521" s="101"/>
      <c r="C521" s="208"/>
      <c r="D521" s="208"/>
      <c r="E521" s="208"/>
      <c r="F521" s="208"/>
      <c r="G521" s="237"/>
      <c r="H521" s="207"/>
      <c r="I521" s="257"/>
      <c r="J521" s="257"/>
      <c r="K521" s="257"/>
      <c r="L521" s="257"/>
      <c r="M521" s="257"/>
      <c r="N521" s="257"/>
      <c r="O521" s="257"/>
      <c r="P521" s="256"/>
      <c r="Q521" s="102"/>
      <c r="R521" s="102"/>
      <c r="S521" s="102"/>
      <c r="U521" s="98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Z521" s="493"/>
      <c r="BE521" s="105"/>
      <c r="BF521" s="105"/>
      <c r="BG521" s="105"/>
      <c r="BH521" s="105"/>
      <c r="BI521" s="105"/>
      <c r="BJ521" s="105"/>
    </row>
    <row r="522" spans="2:62" ht="3" customHeight="1" collapsed="1" thickBot="1">
      <c r="B522" s="133"/>
      <c r="C522" s="931"/>
      <c r="D522" s="932"/>
      <c r="E522" s="933"/>
      <c r="F522" s="934"/>
      <c r="G522" s="236"/>
      <c r="H522" s="128"/>
      <c r="I522" s="129"/>
      <c r="J522" s="129"/>
      <c r="K522" s="129"/>
      <c r="L522" s="129"/>
      <c r="M522" s="129"/>
      <c r="N522" s="129"/>
      <c r="O522" s="129"/>
      <c r="P522" s="129"/>
      <c r="Q522" s="130"/>
      <c r="R522" s="131"/>
      <c r="S522" s="131"/>
      <c r="U522" s="132"/>
      <c r="W522" s="278"/>
      <c r="X522" s="936"/>
      <c r="Y522" s="932"/>
      <c r="Z522" s="934"/>
      <c r="AA522" s="279"/>
      <c r="AB522" s="128"/>
      <c r="AC522" s="282"/>
      <c r="AD522" s="280"/>
      <c r="AE522" s="280"/>
      <c r="AF522" s="280"/>
      <c r="AG522" s="280"/>
      <c r="AH522" s="280"/>
      <c r="AI522" s="280"/>
      <c r="AJ522" s="283"/>
      <c r="AK522" s="281"/>
      <c r="AL522" s="281"/>
      <c r="AM522" s="280"/>
      <c r="AN522" s="280"/>
      <c r="AO522" s="280"/>
      <c r="AP522" s="280"/>
      <c r="AQ522" s="280"/>
      <c r="AR522" s="280"/>
      <c r="AS522" s="283"/>
      <c r="AT522" s="281"/>
      <c r="AU522" s="284"/>
      <c r="AV522" s="494"/>
      <c r="AX522" s="494"/>
      <c r="AZ522" s="495"/>
      <c r="BB522" s="494"/>
      <c r="BD522" s="494"/>
      <c r="BE522" s="105"/>
      <c r="BF522" s="105"/>
      <c r="BG522" s="105"/>
      <c r="BH522" s="105"/>
      <c r="BI522" s="105"/>
      <c r="BJ522" s="105"/>
    </row>
    <row r="523" spans="2:62" s="105" customFormat="1" ht="13.5" customHeight="1">
      <c r="F523" s="351"/>
      <c r="G523" s="351"/>
      <c r="H523" s="496"/>
      <c r="I523" s="117"/>
      <c r="J523" s="117"/>
      <c r="K523" s="117"/>
      <c r="L523" s="117"/>
      <c r="M523" s="117"/>
      <c r="N523" s="117"/>
      <c r="O523" s="117"/>
      <c r="P523" s="117"/>
      <c r="S523" s="117"/>
      <c r="U523" s="352"/>
      <c r="AZ523" s="352"/>
    </row>
    <row r="524" spans="2:62" s="105" customFormat="1"/>
    <row r="525" spans="2:62" s="105" customFormat="1"/>
    <row r="526" spans="2:62" s="105" customFormat="1"/>
    <row r="527" spans="2:62" s="105" customFormat="1"/>
    <row r="528" spans="2:62" s="105" customFormat="1"/>
    <row r="529" s="105" customFormat="1"/>
    <row r="530" s="105" customFormat="1"/>
    <row r="531" s="105" customFormat="1"/>
    <row r="532" s="105" customFormat="1"/>
    <row r="533" s="105" customFormat="1"/>
    <row r="534" s="105" customFormat="1"/>
    <row r="535" s="105" customFormat="1"/>
    <row r="536" s="105" customFormat="1"/>
    <row r="537" s="105" customFormat="1"/>
    <row r="538" s="105" customFormat="1"/>
    <row r="539" s="105" customFormat="1"/>
    <row r="540" s="105" customFormat="1"/>
    <row r="541" s="105" customFormat="1"/>
    <row r="542" s="105" customFormat="1"/>
    <row r="543" s="105" customFormat="1"/>
    <row r="544" s="105" customFormat="1"/>
    <row r="545" s="105" customFormat="1"/>
    <row r="546" s="105" customFormat="1"/>
    <row r="547" s="105" customFormat="1"/>
    <row r="548" s="105" customFormat="1"/>
    <row r="549" s="105" customFormat="1"/>
    <row r="550" s="105" customFormat="1"/>
    <row r="551" s="105" customFormat="1"/>
    <row r="552" s="105" customFormat="1"/>
    <row r="553" s="105" customFormat="1"/>
    <row r="554" s="105" customFormat="1"/>
    <row r="555" s="105" customFormat="1"/>
    <row r="556" s="105" customFormat="1"/>
    <row r="557" s="105" customFormat="1"/>
    <row r="558" s="105" customFormat="1"/>
    <row r="559" s="105" customFormat="1"/>
    <row r="560" s="105" customFormat="1"/>
    <row r="561" s="105" customFormat="1"/>
    <row r="562" s="105" customFormat="1"/>
    <row r="563" s="105" customFormat="1"/>
    <row r="564" s="105" customFormat="1"/>
    <row r="565" s="105" customFormat="1"/>
    <row r="566" s="105" customFormat="1"/>
    <row r="567" s="105" customFormat="1"/>
    <row r="568" s="105" customFormat="1"/>
    <row r="569" s="105" customFormat="1"/>
    <row r="570" s="105" customFormat="1"/>
    <row r="571" s="105" customFormat="1"/>
    <row r="572" s="105" customFormat="1"/>
    <row r="573" s="105" customFormat="1"/>
    <row r="574" s="105" customFormat="1"/>
    <row r="575" s="105" customFormat="1"/>
    <row r="576" s="105" customFormat="1"/>
    <row r="577" s="105" customFormat="1"/>
    <row r="578" s="105" customFormat="1"/>
    <row r="579" s="105" customFormat="1"/>
    <row r="580" s="105" customFormat="1"/>
    <row r="581" s="105" customFormat="1"/>
    <row r="582" s="105" customFormat="1"/>
    <row r="583" s="105" customFormat="1"/>
    <row r="584" s="105" customFormat="1"/>
    <row r="585" s="105" customFormat="1"/>
    <row r="586" s="105" customFormat="1"/>
    <row r="587" s="105" customFormat="1"/>
    <row r="588" s="105" customFormat="1"/>
    <row r="589" s="105" customFormat="1"/>
    <row r="590" s="105" customFormat="1"/>
    <row r="591" s="105" customFormat="1"/>
    <row r="592" s="105" customFormat="1"/>
    <row r="593" s="105" customFormat="1"/>
    <row r="594" s="105" customFormat="1"/>
    <row r="595" s="105" customFormat="1"/>
    <row r="596" s="105" customFormat="1"/>
    <row r="597" s="105" customFormat="1"/>
    <row r="598" s="105" customFormat="1"/>
    <row r="599" s="105" customFormat="1"/>
    <row r="600" s="105" customFormat="1"/>
    <row r="601" s="105" customFormat="1"/>
    <row r="602" s="105" customFormat="1"/>
    <row r="603" s="105" customFormat="1"/>
    <row r="604" s="105" customFormat="1"/>
    <row r="605" s="105" customFormat="1"/>
    <row r="606" s="105" customFormat="1"/>
    <row r="607" s="105" customFormat="1"/>
    <row r="608" s="105" customFormat="1"/>
    <row r="609" s="105" customFormat="1"/>
    <row r="610" s="105" customFormat="1"/>
    <row r="611" s="105" customFormat="1"/>
    <row r="612" s="105" customFormat="1"/>
    <row r="613" s="105" customFormat="1"/>
    <row r="614" s="105" customFormat="1"/>
    <row r="615" s="105" customFormat="1"/>
    <row r="616" s="105" customFormat="1"/>
    <row r="617" s="105" customFormat="1"/>
    <row r="618" s="105" customFormat="1"/>
    <row r="619" s="105" customFormat="1"/>
    <row r="620" s="105" customFormat="1"/>
    <row r="621" s="105" customFormat="1"/>
    <row r="622" s="105" customFormat="1"/>
    <row r="623" s="105" customFormat="1"/>
    <row r="624" s="105" customFormat="1"/>
    <row r="625" s="105" customFormat="1"/>
    <row r="626" s="105" customFormat="1"/>
    <row r="627" s="105" customFormat="1"/>
    <row r="628" s="105" customFormat="1"/>
    <row r="629" s="105" customFormat="1"/>
    <row r="630" s="105" customFormat="1"/>
    <row r="631" s="105" customFormat="1"/>
    <row r="632" s="105" customFormat="1"/>
    <row r="633" s="105" customFormat="1"/>
    <row r="634" s="105" customFormat="1"/>
    <row r="635" s="105" customFormat="1"/>
    <row r="636" s="105" customFormat="1"/>
    <row r="637" s="105" customFormat="1"/>
    <row r="638" s="105" customFormat="1"/>
    <row r="639" s="105" customFormat="1"/>
    <row r="640" s="105" customFormat="1"/>
    <row r="641" s="105" customFormat="1"/>
    <row r="642" s="105" customFormat="1"/>
    <row r="643" s="105" customFormat="1"/>
    <row r="644" s="105" customFormat="1"/>
    <row r="645" s="105" customFormat="1"/>
    <row r="646" s="105" customFormat="1"/>
    <row r="647" s="105" customFormat="1"/>
    <row r="648" s="105" customFormat="1"/>
    <row r="649" s="105" customFormat="1"/>
    <row r="650" s="105" customFormat="1"/>
    <row r="651" s="105" customFormat="1"/>
    <row r="652" s="105" customFormat="1"/>
    <row r="653" s="105" customFormat="1"/>
    <row r="654" s="105" customFormat="1"/>
    <row r="655" s="105" customFormat="1"/>
    <row r="656" s="105" customFormat="1"/>
    <row r="657" s="105" customFormat="1"/>
    <row r="658" s="105" customFormat="1"/>
    <row r="659" s="105" customFormat="1"/>
    <row r="660" s="105" customFormat="1"/>
    <row r="661" s="105" customFormat="1"/>
    <row r="662" s="105" customFormat="1"/>
    <row r="663" s="105" customFormat="1"/>
    <row r="664" s="105" customFormat="1"/>
    <row r="665" s="105" customFormat="1"/>
    <row r="666" s="105" customFormat="1"/>
    <row r="667" s="105" customFormat="1"/>
    <row r="668" s="105" customFormat="1"/>
    <row r="669" s="105" customFormat="1"/>
    <row r="670" s="105" customFormat="1"/>
    <row r="671" s="105" customFormat="1"/>
    <row r="672" s="105" customFormat="1"/>
    <row r="673" s="105" customFormat="1"/>
    <row r="674" s="105" customFormat="1"/>
    <row r="675" s="105" customFormat="1"/>
    <row r="676" s="105" customFormat="1"/>
    <row r="677" s="105" customFormat="1"/>
    <row r="678" s="105" customFormat="1"/>
    <row r="679" s="105" customFormat="1"/>
    <row r="680" s="105" customFormat="1"/>
    <row r="681" s="105" customFormat="1"/>
    <row r="682" s="105" customFormat="1"/>
    <row r="683" s="105" customFormat="1"/>
    <row r="684" s="105" customFormat="1"/>
    <row r="685" s="105" customFormat="1"/>
    <row r="686" s="105" customFormat="1"/>
    <row r="687" s="105" customFormat="1"/>
    <row r="688" s="105" customFormat="1"/>
    <row r="689" s="105" customFormat="1"/>
    <row r="690" s="105" customFormat="1"/>
    <row r="691" s="105" customFormat="1"/>
    <row r="692" s="105" customFormat="1"/>
    <row r="693" s="105" customFormat="1"/>
    <row r="694" s="105" customFormat="1"/>
    <row r="695" s="105" customFormat="1"/>
    <row r="696" s="105" customFormat="1"/>
    <row r="697" s="105" customFormat="1"/>
    <row r="698" s="105" customFormat="1"/>
    <row r="699" s="105" customFormat="1"/>
    <row r="700" s="105" customFormat="1"/>
    <row r="701" s="105" customFormat="1"/>
    <row r="702" s="105" customFormat="1"/>
    <row r="703" s="105" customFormat="1"/>
    <row r="704" s="105" customFormat="1"/>
    <row r="705" s="105" customFormat="1"/>
    <row r="706" s="105" customFormat="1"/>
    <row r="707" s="105" customFormat="1"/>
    <row r="708" s="105" customFormat="1"/>
    <row r="709" s="105" customFormat="1"/>
    <row r="710" s="105" customFormat="1"/>
    <row r="711" s="105" customFormat="1"/>
    <row r="712" s="105" customFormat="1"/>
    <row r="713" s="105" customFormat="1"/>
    <row r="714" s="105" customFormat="1"/>
    <row r="715" s="105" customFormat="1"/>
    <row r="716" s="105" customFormat="1"/>
    <row r="717" s="105" customFormat="1"/>
    <row r="718" s="105" customFormat="1"/>
    <row r="719" s="105" customFormat="1"/>
    <row r="720" s="105" customFormat="1"/>
    <row r="721" s="105" customFormat="1"/>
    <row r="722" s="105" customFormat="1"/>
    <row r="723" s="105" customFormat="1"/>
    <row r="724" s="105" customFormat="1"/>
    <row r="725" s="105" customFormat="1"/>
    <row r="726" s="105" customFormat="1"/>
    <row r="727" s="105" customFormat="1"/>
    <row r="728" s="105" customFormat="1"/>
    <row r="729" s="105" customFormat="1"/>
    <row r="730" s="105" customFormat="1"/>
    <row r="731" s="105" customFormat="1"/>
    <row r="732" s="105" customFormat="1"/>
    <row r="733" s="105" customFormat="1"/>
    <row r="734" s="105" customFormat="1"/>
    <row r="735" s="105" customFormat="1"/>
    <row r="736" s="105" customFormat="1"/>
    <row r="737" s="105" customFormat="1"/>
    <row r="738" s="105" customFormat="1"/>
    <row r="739" s="105" customFormat="1"/>
    <row r="740" s="105" customFormat="1"/>
    <row r="741" s="105" customFormat="1"/>
    <row r="742" s="105" customFormat="1"/>
    <row r="743" s="105" customFormat="1"/>
    <row r="744" s="105" customFormat="1"/>
    <row r="745" s="105" customFormat="1"/>
    <row r="746" s="105" customFormat="1"/>
    <row r="747" s="105" customFormat="1"/>
    <row r="748" s="105" customFormat="1"/>
    <row r="749" s="105" customFormat="1"/>
    <row r="750" s="105" customFormat="1"/>
    <row r="751" s="105" customFormat="1"/>
    <row r="752" s="105" customFormat="1"/>
    <row r="753" s="105" customFormat="1"/>
    <row r="754" s="105" customFormat="1"/>
    <row r="755" s="105" customFormat="1"/>
    <row r="756" s="105" customFormat="1"/>
    <row r="757" s="105" customFormat="1"/>
    <row r="758" s="105" customFormat="1"/>
    <row r="759" s="105" customFormat="1"/>
    <row r="760" s="105" customFormat="1"/>
    <row r="761" s="105" customFormat="1"/>
    <row r="762" s="105" customFormat="1"/>
    <row r="763" s="105" customFormat="1"/>
    <row r="764" s="105" customFormat="1"/>
    <row r="765" s="105" customFormat="1"/>
    <row r="766" s="105" customFormat="1"/>
    <row r="767" s="105" customFormat="1"/>
    <row r="768" s="105" customFormat="1"/>
    <row r="769" s="105" customFormat="1"/>
    <row r="770" s="105" customFormat="1"/>
    <row r="771" s="105" customFormat="1"/>
    <row r="772" s="105" customFormat="1"/>
    <row r="773" s="105" customFormat="1"/>
    <row r="774" s="105" customFormat="1"/>
    <row r="775" s="105" customFormat="1"/>
    <row r="776" s="105" customFormat="1"/>
    <row r="777" s="105" customFormat="1"/>
    <row r="778" s="105" customFormat="1"/>
    <row r="779" s="105" customFormat="1"/>
    <row r="780" s="105" customFormat="1"/>
    <row r="781" s="105" customFormat="1"/>
    <row r="782" s="105" customFormat="1"/>
    <row r="783" s="105" customFormat="1"/>
    <row r="784" s="105" customFormat="1"/>
    <row r="785" s="105" customFormat="1"/>
    <row r="786" s="105" customFormat="1"/>
    <row r="787" s="105" customFormat="1"/>
    <row r="788" s="105" customFormat="1"/>
    <row r="789" s="105" customFormat="1"/>
    <row r="790" s="105" customFormat="1"/>
    <row r="791" s="105" customFormat="1"/>
    <row r="792" s="105" customFormat="1"/>
    <row r="793" s="105" customFormat="1"/>
    <row r="794" s="105" customFormat="1"/>
    <row r="795" s="105" customFormat="1"/>
    <row r="796" s="105" customFormat="1"/>
    <row r="797" s="105" customFormat="1"/>
    <row r="798" s="105" customFormat="1"/>
    <row r="799" s="105" customFormat="1"/>
    <row r="800" s="105" customFormat="1"/>
    <row r="801" s="105" customFormat="1"/>
    <row r="802" s="105" customFormat="1"/>
    <row r="803" s="105" customFormat="1"/>
    <row r="804" s="105" customFormat="1"/>
    <row r="805" s="105" customFormat="1"/>
    <row r="806" s="105" customFormat="1"/>
    <row r="807" s="105" customFormat="1"/>
    <row r="808" s="105" customFormat="1"/>
    <row r="809" s="105" customFormat="1"/>
    <row r="810" s="105" customFormat="1"/>
    <row r="811" s="105" customFormat="1"/>
    <row r="812" s="105" customFormat="1"/>
    <row r="813" s="105" customFormat="1"/>
    <row r="814" s="105" customFormat="1"/>
    <row r="815" s="105" customFormat="1"/>
    <row r="816" s="105" customFormat="1"/>
    <row r="817" s="105" customFormat="1"/>
    <row r="818" s="105" customFormat="1"/>
    <row r="819" s="105" customFormat="1"/>
    <row r="820" s="105" customFormat="1"/>
    <row r="821" s="105" customFormat="1"/>
    <row r="822" s="105" customFormat="1"/>
    <row r="823" s="105" customFormat="1"/>
    <row r="824" s="105" customFormat="1"/>
    <row r="825" s="105" customFormat="1"/>
    <row r="826" s="105" customFormat="1"/>
    <row r="827" s="105" customFormat="1"/>
    <row r="828" s="105" customFormat="1"/>
    <row r="829" s="105" customFormat="1"/>
    <row r="830" s="105" customFormat="1"/>
    <row r="831" s="105" customFormat="1"/>
    <row r="832" s="105" customFormat="1"/>
    <row r="833" s="105" customFormat="1"/>
    <row r="834" s="105" customFormat="1"/>
    <row r="835" s="105" customFormat="1"/>
    <row r="836" s="105" customFormat="1"/>
    <row r="837" s="105" customFormat="1"/>
    <row r="838" s="105" customFormat="1"/>
    <row r="839" s="105" customFormat="1"/>
    <row r="840" s="105" customFormat="1"/>
    <row r="841" s="105" customFormat="1"/>
    <row r="842" s="105" customFormat="1"/>
    <row r="843" s="105" customFormat="1"/>
    <row r="844" s="105" customFormat="1"/>
    <row r="845" s="105" customFormat="1"/>
    <row r="846" s="105" customFormat="1"/>
    <row r="847" s="105" customFormat="1"/>
    <row r="848" s="105" customFormat="1"/>
    <row r="849" s="105" customFormat="1"/>
    <row r="850" s="105" customFormat="1"/>
    <row r="851" s="105" customFormat="1"/>
    <row r="852" s="105" customFormat="1"/>
    <row r="853" s="105" customFormat="1"/>
    <row r="854" s="105" customFormat="1"/>
    <row r="855" s="105" customFormat="1"/>
    <row r="856" s="105" customFormat="1"/>
    <row r="857" s="105" customFormat="1"/>
    <row r="858" s="105" customFormat="1"/>
    <row r="859" s="105" customFormat="1"/>
    <row r="860" s="105" customFormat="1"/>
    <row r="861" s="105" customFormat="1"/>
    <row r="862" s="105" customFormat="1"/>
    <row r="863" s="105" customFormat="1"/>
    <row r="864" s="105" customFormat="1"/>
    <row r="865" s="105" customFormat="1"/>
    <row r="866" s="105" customFormat="1"/>
    <row r="867" s="105" customFormat="1"/>
    <row r="868" s="105" customFormat="1"/>
    <row r="869" s="105" customFormat="1"/>
    <row r="870" s="105" customFormat="1"/>
    <row r="871" s="105" customFormat="1"/>
    <row r="872" s="105" customFormat="1"/>
    <row r="873" s="105" customFormat="1"/>
    <row r="874" s="105" customFormat="1"/>
    <row r="875" s="105" customFormat="1"/>
    <row r="876" s="105" customFormat="1"/>
    <row r="877" s="105" customFormat="1"/>
    <row r="878" s="105" customFormat="1"/>
    <row r="879" s="105" customFormat="1"/>
    <row r="880" s="105" customFormat="1"/>
    <row r="881" s="105" customFormat="1"/>
    <row r="882" s="105" customFormat="1"/>
    <row r="883" s="105" customFormat="1"/>
    <row r="884" s="105" customFormat="1"/>
    <row r="885" s="105" customFormat="1"/>
    <row r="886" s="105" customFormat="1"/>
    <row r="887" s="105" customFormat="1"/>
    <row r="888" s="105" customFormat="1"/>
    <row r="889" s="105" customFormat="1"/>
    <row r="890" s="105" customFormat="1"/>
    <row r="891" s="105" customFormat="1"/>
    <row r="892" s="105" customFormat="1"/>
    <row r="893" s="105" customFormat="1"/>
    <row r="894" s="105" customFormat="1"/>
    <row r="895" s="105" customFormat="1"/>
    <row r="896" s="105" customFormat="1"/>
    <row r="897" s="105" customFormat="1"/>
    <row r="898" s="105" customFormat="1"/>
    <row r="899" s="105" customFormat="1"/>
    <row r="900" s="105" customFormat="1"/>
    <row r="901" s="105" customFormat="1"/>
    <row r="902" s="105" customFormat="1"/>
    <row r="903" s="105" customFormat="1"/>
    <row r="904" s="105" customFormat="1"/>
    <row r="905" s="105" customFormat="1"/>
    <row r="906" s="105" customFormat="1"/>
    <row r="907" s="105" customFormat="1"/>
    <row r="908" s="105" customFormat="1"/>
    <row r="909" s="105" customFormat="1"/>
    <row r="910" s="105" customFormat="1"/>
    <row r="911" s="105" customFormat="1"/>
    <row r="912" s="105" customFormat="1"/>
    <row r="913" s="105" customFormat="1"/>
    <row r="914" s="105" customFormat="1"/>
    <row r="915" s="105" customFormat="1"/>
    <row r="916" s="105" customFormat="1"/>
    <row r="917" s="105" customFormat="1"/>
    <row r="918" s="105" customFormat="1"/>
    <row r="919" s="105" customFormat="1"/>
    <row r="920" s="105" customFormat="1"/>
    <row r="921" s="105" customFormat="1"/>
    <row r="922" s="105" customFormat="1"/>
    <row r="923" s="105" customFormat="1"/>
    <row r="924" s="105" customFormat="1"/>
    <row r="925" s="105" customFormat="1"/>
    <row r="926" s="105" customFormat="1"/>
    <row r="927" s="105" customFormat="1"/>
    <row r="928" s="105" customFormat="1"/>
    <row r="929" s="105" customFormat="1"/>
    <row r="930" s="105" customFormat="1"/>
    <row r="931" s="105" customFormat="1"/>
    <row r="932" s="105" customFormat="1"/>
    <row r="933" s="105" customFormat="1"/>
    <row r="934" s="105" customFormat="1"/>
    <row r="935" s="105" customFormat="1"/>
    <row r="936" s="105" customFormat="1"/>
    <row r="937" s="105" customFormat="1"/>
    <row r="938" s="105" customFormat="1"/>
    <row r="939" s="105" customFormat="1"/>
    <row r="940" s="105" customFormat="1"/>
    <row r="941" s="105" customFormat="1"/>
    <row r="942" s="105" customFormat="1"/>
    <row r="943" s="105" customFormat="1"/>
    <row r="944" s="105" customFormat="1"/>
    <row r="945" s="105" customFormat="1"/>
    <row r="946" s="105" customFormat="1"/>
    <row r="947" s="105" customFormat="1"/>
    <row r="948" s="105" customFormat="1"/>
    <row r="949" s="105" customFormat="1"/>
    <row r="950" s="105" customFormat="1"/>
    <row r="951" s="105" customFormat="1"/>
    <row r="952" s="105" customFormat="1"/>
    <row r="953" s="105" customFormat="1"/>
    <row r="954" s="105" customFormat="1"/>
    <row r="955" s="105" customFormat="1"/>
    <row r="956" s="105" customFormat="1"/>
    <row r="957" s="105" customFormat="1"/>
    <row r="958" s="105" customFormat="1"/>
    <row r="959" s="105" customFormat="1"/>
    <row r="960" s="105" customFormat="1"/>
    <row r="961" s="105" customFormat="1"/>
    <row r="962" s="105" customFormat="1"/>
    <row r="963" s="105" customFormat="1"/>
    <row r="964" s="105" customFormat="1"/>
    <row r="965" s="105" customFormat="1"/>
    <row r="966" s="105" customFormat="1"/>
    <row r="967" s="105" customFormat="1"/>
    <row r="968" s="105" customFormat="1"/>
    <row r="969" s="105" customFormat="1"/>
    <row r="970" s="105" customFormat="1"/>
    <row r="971" s="105" customFormat="1"/>
    <row r="972" s="105" customFormat="1"/>
    <row r="973" s="105" customFormat="1"/>
    <row r="974" s="105" customFormat="1"/>
    <row r="975" s="105" customFormat="1"/>
    <row r="976" s="105" customFormat="1"/>
    <row r="977" s="105" customFormat="1"/>
    <row r="978" s="105" customFormat="1"/>
    <row r="979" s="105" customFormat="1"/>
    <row r="980" s="105" customFormat="1"/>
    <row r="981" s="105" customFormat="1"/>
    <row r="982" s="105" customFormat="1"/>
    <row r="983" s="105" customFormat="1"/>
    <row r="984" s="105" customFormat="1"/>
    <row r="985" s="105" customFormat="1"/>
    <row r="986" s="105" customFormat="1"/>
    <row r="987" s="105" customFormat="1"/>
    <row r="988" s="105" customFormat="1"/>
    <row r="989" s="105" customFormat="1"/>
    <row r="990" s="105" customFormat="1"/>
    <row r="991" s="105" customFormat="1"/>
    <row r="992" s="105" customFormat="1"/>
    <row r="993" s="105" customFormat="1"/>
    <row r="994" s="105" customFormat="1"/>
    <row r="995" s="105" customFormat="1"/>
    <row r="996" s="105" customFormat="1"/>
    <row r="997" s="105" customFormat="1"/>
    <row r="998" s="105" customFormat="1"/>
    <row r="999" s="105" customFormat="1"/>
    <row r="1000" s="105" customFormat="1"/>
  </sheetData>
  <sheetProtection algorithmName="SHA-512" hashValue="vKxh03LLvI0YuQDWiXlSjNNlGE/e6Fs3fZ1OgWH8W05+cjFCi4K/Jh4HXih0h8mGI2begWMYNZSfhr8fzrHlNQ==" saltValue="XAbCtgHSRI54TN8CpEtqhg==" spinCount="100000" sheet="1" formatCells="0" formatColumns="0" formatRows="0"/>
  <mergeCells count="944">
    <mergeCell ref="C356:F356"/>
    <mergeCell ref="G356:H356"/>
    <mergeCell ref="C357:F357"/>
    <mergeCell ref="G357:H357"/>
    <mergeCell ref="C358:F358"/>
    <mergeCell ref="G358:H358"/>
    <mergeCell ref="C359:F359"/>
    <mergeCell ref="G359:H359"/>
    <mergeCell ref="C345:F345"/>
    <mergeCell ref="G345:H345"/>
    <mergeCell ref="C346:F346"/>
    <mergeCell ref="G346:H346"/>
    <mergeCell ref="C347:F347"/>
    <mergeCell ref="G347:H347"/>
    <mergeCell ref="C348:F348"/>
    <mergeCell ref="G348:H348"/>
    <mergeCell ref="C349:F349"/>
    <mergeCell ref="G349:H349"/>
    <mergeCell ref="C353:F353"/>
    <mergeCell ref="G353:H353"/>
    <mergeCell ref="C354:F354"/>
    <mergeCell ref="G354:H354"/>
    <mergeCell ref="C355:F355"/>
    <mergeCell ref="G355:H355"/>
    <mergeCell ref="C16:F16"/>
    <mergeCell ref="G16:H16"/>
    <mergeCell ref="C17:F17"/>
    <mergeCell ref="G17:H17"/>
    <mergeCell ref="C18:F18"/>
    <mergeCell ref="G18:H18"/>
    <mergeCell ref="C19:F19"/>
    <mergeCell ref="G19:H19"/>
    <mergeCell ref="C20:F20"/>
    <mergeCell ref="G20:H20"/>
    <mergeCell ref="P6:Q6"/>
    <mergeCell ref="C10:F10"/>
    <mergeCell ref="C12:F12"/>
    <mergeCell ref="C13:F13"/>
    <mergeCell ref="G13:H13"/>
    <mergeCell ref="C14:F14"/>
    <mergeCell ref="G14:H14"/>
    <mergeCell ref="C15:F15"/>
    <mergeCell ref="G15:H15"/>
    <mergeCell ref="C138:F138"/>
    <mergeCell ref="G138:H138"/>
    <mergeCell ref="C139:F139"/>
    <mergeCell ref="G139:H139"/>
    <mergeCell ref="C61:F61"/>
    <mergeCell ref="G61:H61"/>
    <mergeCell ref="C63:F63"/>
    <mergeCell ref="C64:F64"/>
    <mergeCell ref="G64:H64"/>
    <mergeCell ref="C67:F67"/>
    <mergeCell ref="G67:H67"/>
    <mergeCell ref="C68:F68"/>
    <mergeCell ref="G68:H68"/>
    <mergeCell ref="C69:F69"/>
    <mergeCell ref="G69:H69"/>
    <mergeCell ref="C70:F70"/>
    <mergeCell ref="G70:H70"/>
    <mergeCell ref="C71:F71"/>
    <mergeCell ref="G71:H71"/>
    <mergeCell ref="C72:F72"/>
    <mergeCell ref="G72:H72"/>
    <mergeCell ref="C73:F73"/>
    <mergeCell ref="G73:H73"/>
    <mergeCell ref="C74:F74"/>
    <mergeCell ref="C2:F2"/>
    <mergeCell ref="B3:D3"/>
    <mergeCell ref="AZ3:BD3"/>
    <mergeCell ref="B4:H4"/>
    <mergeCell ref="AZ4:BD4"/>
    <mergeCell ref="B5:C5"/>
    <mergeCell ref="I5:O5"/>
    <mergeCell ref="W5:AB5"/>
    <mergeCell ref="AD5:AI5"/>
    <mergeCell ref="AK5:AR5"/>
    <mergeCell ref="C21:F21"/>
    <mergeCell ref="G21:H21"/>
    <mergeCell ref="C22:F22"/>
    <mergeCell ref="G22:H22"/>
    <mergeCell ref="C23:F23"/>
    <mergeCell ref="G23:H23"/>
    <mergeCell ref="C24:F24"/>
    <mergeCell ref="G24:H24"/>
    <mergeCell ref="C25:F25"/>
    <mergeCell ref="G25:H25"/>
    <mergeCell ref="C26:F26"/>
    <mergeCell ref="G26:H26"/>
    <mergeCell ref="C27:F27"/>
    <mergeCell ref="G27:H27"/>
    <mergeCell ref="C29:F29"/>
    <mergeCell ref="C30:F30"/>
    <mergeCell ref="G30:H30"/>
    <mergeCell ref="C31:F31"/>
    <mergeCell ref="G31:H31"/>
    <mergeCell ref="C32:F32"/>
    <mergeCell ref="G32:H32"/>
    <mergeCell ref="C33:F33"/>
    <mergeCell ref="G33:H33"/>
    <mergeCell ref="C34:F34"/>
    <mergeCell ref="G34:H34"/>
    <mergeCell ref="C35:F35"/>
    <mergeCell ref="G35:H35"/>
    <mergeCell ref="C36:F36"/>
    <mergeCell ref="G36:H36"/>
    <mergeCell ref="C37:F37"/>
    <mergeCell ref="G37:H37"/>
    <mergeCell ref="C38:F38"/>
    <mergeCell ref="G38:H38"/>
    <mergeCell ref="C39:F39"/>
    <mergeCell ref="G39:H39"/>
    <mergeCell ref="C40:F40"/>
    <mergeCell ref="G40:H40"/>
    <mergeCell ref="C41:F41"/>
    <mergeCell ref="G41:H41"/>
    <mergeCell ref="C42:F42"/>
    <mergeCell ref="G42:H42"/>
    <mergeCell ref="C43:F43"/>
    <mergeCell ref="G43:H43"/>
    <mergeCell ref="C44:F44"/>
    <mergeCell ref="G44:H44"/>
    <mergeCell ref="C46:F46"/>
    <mergeCell ref="C47:F47"/>
    <mergeCell ref="G47:H47"/>
    <mergeCell ref="C48:F48"/>
    <mergeCell ref="G48:H48"/>
    <mergeCell ref="C49:F49"/>
    <mergeCell ref="G49:H49"/>
    <mergeCell ref="C50:F50"/>
    <mergeCell ref="G50:H50"/>
    <mergeCell ref="C51:F51"/>
    <mergeCell ref="G51:H51"/>
    <mergeCell ref="C52:F52"/>
    <mergeCell ref="G52:H52"/>
    <mergeCell ref="C53:F53"/>
    <mergeCell ref="G53:H53"/>
    <mergeCell ref="C54:F54"/>
    <mergeCell ref="G54:H54"/>
    <mergeCell ref="C55:F55"/>
    <mergeCell ref="G55:H55"/>
    <mergeCell ref="C56:F56"/>
    <mergeCell ref="G56:H56"/>
    <mergeCell ref="C57:F57"/>
    <mergeCell ref="G57:H57"/>
    <mergeCell ref="C58:F58"/>
    <mergeCell ref="G58:H58"/>
    <mergeCell ref="C59:F59"/>
    <mergeCell ref="G59:H59"/>
    <mergeCell ref="C60:F60"/>
    <mergeCell ref="G60:H60"/>
    <mergeCell ref="C65:F65"/>
    <mergeCell ref="G65:H65"/>
    <mergeCell ref="C66:F66"/>
    <mergeCell ref="G66:H66"/>
    <mergeCell ref="G74:H74"/>
    <mergeCell ref="C75:F75"/>
    <mergeCell ref="G75:H75"/>
    <mergeCell ref="C76:F76"/>
    <mergeCell ref="G76:H76"/>
    <mergeCell ref="C77:F77"/>
    <mergeCell ref="G77:H77"/>
    <mergeCell ref="C78:F78"/>
    <mergeCell ref="G78:H78"/>
    <mergeCell ref="C80:F80"/>
    <mergeCell ref="C81:F81"/>
    <mergeCell ref="G81:H81"/>
    <mergeCell ref="C82:F82"/>
    <mergeCell ref="G82:H82"/>
    <mergeCell ref="C83:F83"/>
    <mergeCell ref="G83:H83"/>
    <mergeCell ref="C84:F84"/>
    <mergeCell ref="G84:H84"/>
    <mergeCell ref="C85:F85"/>
    <mergeCell ref="G85:H85"/>
    <mergeCell ref="C86:F86"/>
    <mergeCell ref="G86:H86"/>
    <mergeCell ref="C87:F87"/>
    <mergeCell ref="G87:H87"/>
    <mergeCell ref="C88:F88"/>
    <mergeCell ref="G88:H88"/>
    <mergeCell ref="C89:F89"/>
    <mergeCell ref="G89:H89"/>
    <mergeCell ref="C90:F90"/>
    <mergeCell ref="G90:H90"/>
    <mergeCell ref="C91:F91"/>
    <mergeCell ref="G91:H91"/>
    <mergeCell ref="C92:F92"/>
    <mergeCell ref="G92:H92"/>
    <mergeCell ref="C93:F93"/>
    <mergeCell ref="G93:H93"/>
    <mergeCell ref="C94:F94"/>
    <mergeCell ref="G94:H94"/>
    <mergeCell ref="C95:F95"/>
    <mergeCell ref="G95:H95"/>
    <mergeCell ref="C97:F97"/>
    <mergeCell ref="C98:F98"/>
    <mergeCell ref="G98:H98"/>
    <mergeCell ref="C99:F99"/>
    <mergeCell ref="G99:H99"/>
    <mergeCell ref="C100:F100"/>
    <mergeCell ref="G100:H100"/>
    <mergeCell ref="C101:F101"/>
    <mergeCell ref="G101:H101"/>
    <mergeCell ref="C102:F102"/>
    <mergeCell ref="G102:H102"/>
    <mergeCell ref="C103:F103"/>
    <mergeCell ref="G103:H103"/>
    <mergeCell ref="C104:F104"/>
    <mergeCell ref="G104:H104"/>
    <mergeCell ref="C105:F105"/>
    <mergeCell ref="G105:H105"/>
    <mergeCell ref="C106:F106"/>
    <mergeCell ref="G106:H106"/>
    <mergeCell ref="C107:F107"/>
    <mergeCell ref="G107:H107"/>
    <mergeCell ref="C108:F108"/>
    <mergeCell ref="G108:H108"/>
    <mergeCell ref="C109:F109"/>
    <mergeCell ref="G109:H109"/>
    <mergeCell ref="C110:F110"/>
    <mergeCell ref="G110:H110"/>
    <mergeCell ref="C111:F111"/>
    <mergeCell ref="G111:H111"/>
    <mergeCell ref="C112:F112"/>
    <mergeCell ref="G112:H112"/>
    <mergeCell ref="C114:F114"/>
    <mergeCell ref="C115:F115"/>
    <mergeCell ref="G115:H115"/>
    <mergeCell ref="C116:F116"/>
    <mergeCell ref="G116:H116"/>
    <mergeCell ref="C117:F117"/>
    <mergeCell ref="G117:H117"/>
    <mergeCell ref="G118:H118"/>
    <mergeCell ref="C119:F119"/>
    <mergeCell ref="G119:H119"/>
    <mergeCell ref="C120:F120"/>
    <mergeCell ref="G120:H120"/>
    <mergeCell ref="C121:F121"/>
    <mergeCell ref="G121:H121"/>
    <mergeCell ref="C122:F122"/>
    <mergeCell ref="G122:H122"/>
    <mergeCell ref="C118:F118"/>
    <mergeCell ref="C123:F123"/>
    <mergeCell ref="G123:H123"/>
    <mergeCell ref="C124:F124"/>
    <mergeCell ref="G124:H124"/>
    <mergeCell ref="C125:F125"/>
    <mergeCell ref="G125:H125"/>
    <mergeCell ref="C126:F126"/>
    <mergeCell ref="G126:H126"/>
    <mergeCell ref="C127:F127"/>
    <mergeCell ref="G127:H127"/>
    <mergeCell ref="C128:F128"/>
    <mergeCell ref="G128:H128"/>
    <mergeCell ref="C129:F129"/>
    <mergeCell ref="G129:H129"/>
    <mergeCell ref="C131:F131"/>
    <mergeCell ref="C132:F132"/>
    <mergeCell ref="G132:H132"/>
    <mergeCell ref="C133:F133"/>
    <mergeCell ref="G133:H133"/>
    <mergeCell ref="C137:F137"/>
    <mergeCell ref="G137:H137"/>
    <mergeCell ref="C134:F134"/>
    <mergeCell ref="G134:H134"/>
    <mergeCell ref="C135:F135"/>
    <mergeCell ref="G135:H135"/>
    <mergeCell ref="C136:F136"/>
    <mergeCell ref="G136:H136"/>
    <mergeCell ref="C140:F140"/>
    <mergeCell ref="G140:H140"/>
    <mergeCell ref="C141:F141"/>
    <mergeCell ref="G141:H141"/>
    <mergeCell ref="C142:F142"/>
    <mergeCell ref="G142:H142"/>
    <mergeCell ref="C143:F143"/>
    <mergeCell ref="G143:H143"/>
    <mergeCell ref="C144:F144"/>
    <mergeCell ref="G144:H144"/>
    <mergeCell ref="C145:F145"/>
    <mergeCell ref="G145:H145"/>
    <mergeCell ref="C146:F146"/>
    <mergeCell ref="G146:H146"/>
    <mergeCell ref="C148:F148"/>
    <mergeCell ref="C149:F149"/>
    <mergeCell ref="G149:H149"/>
    <mergeCell ref="C150:F150"/>
    <mergeCell ref="G150:H150"/>
    <mergeCell ref="C151:F151"/>
    <mergeCell ref="G151:H151"/>
    <mergeCell ref="C152:F152"/>
    <mergeCell ref="G152:H152"/>
    <mergeCell ref="C153:F153"/>
    <mergeCell ref="G153:H153"/>
    <mergeCell ref="C154:F154"/>
    <mergeCell ref="G154:H154"/>
    <mergeCell ref="C155:F155"/>
    <mergeCell ref="G155:H155"/>
    <mergeCell ref="C156:F156"/>
    <mergeCell ref="G156:H156"/>
    <mergeCell ref="C157:F157"/>
    <mergeCell ref="G157:H157"/>
    <mergeCell ref="C158:F158"/>
    <mergeCell ref="G158:H158"/>
    <mergeCell ref="C159:F159"/>
    <mergeCell ref="G159:H159"/>
    <mergeCell ref="C160:F160"/>
    <mergeCell ref="G160:H160"/>
    <mergeCell ref="C161:F161"/>
    <mergeCell ref="G161:H161"/>
    <mergeCell ref="C162:F162"/>
    <mergeCell ref="G162:H162"/>
    <mergeCell ref="G163:H163"/>
    <mergeCell ref="C165:F165"/>
    <mergeCell ref="C166:F166"/>
    <mergeCell ref="G166:H166"/>
    <mergeCell ref="C167:F167"/>
    <mergeCell ref="G167:H167"/>
    <mergeCell ref="C163:F163"/>
    <mergeCell ref="C168:F168"/>
    <mergeCell ref="G168:H168"/>
    <mergeCell ref="C169:F169"/>
    <mergeCell ref="G169:H169"/>
    <mergeCell ref="C170:F170"/>
    <mergeCell ref="G170:H170"/>
    <mergeCell ref="C171:F171"/>
    <mergeCell ref="G171:H171"/>
    <mergeCell ref="C172:F172"/>
    <mergeCell ref="G172:H172"/>
    <mergeCell ref="C173:F173"/>
    <mergeCell ref="G173:H173"/>
    <mergeCell ref="C174:F174"/>
    <mergeCell ref="G174:H174"/>
    <mergeCell ref="G175:H175"/>
    <mergeCell ref="C176:F176"/>
    <mergeCell ref="G176:H176"/>
    <mergeCell ref="C177:F177"/>
    <mergeCell ref="G177:H177"/>
    <mergeCell ref="C175:F175"/>
    <mergeCell ref="C178:F178"/>
    <mergeCell ref="G178:H178"/>
    <mergeCell ref="C179:F179"/>
    <mergeCell ref="G179:H179"/>
    <mergeCell ref="C180:F180"/>
    <mergeCell ref="G180:H180"/>
    <mergeCell ref="C182:F182"/>
    <mergeCell ref="C183:F183"/>
    <mergeCell ref="G183:H183"/>
    <mergeCell ref="C184:F184"/>
    <mergeCell ref="G184:H184"/>
    <mergeCell ref="C185:F185"/>
    <mergeCell ref="G185:H185"/>
    <mergeCell ref="G186:H186"/>
    <mergeCell ref="C187:F187"/>
    <mergeCell ref="G187:H187"/>
    <mergeCell ref="C188:F188"/>
    <mergeCell ref="G188:H188"/>
    <mergeCell ref="C186:F186"/>
    <mergeCell ref="C189:F189"/>
    <mergeCell ref="G189:H189"/>
    <mergeCell ref="C190:F190"/>
    <mergeCell ref="G190:H190"/>
    <mergeCell ref="C191:F191"/>
    <mergeCell ref="G191:H191"/>
    <mergeCell ref="C192:F192"/>
    <mergeCell ref="G192:H192"/>
    <mergeCell ref="C193:F193"/>
    <mergeCell ref="G193:H193"/>
    <mergeCell ref="C194:F194"/>
    <mergeCell ref="G194:H194"/>
    <mergeCell ref="C195:F195"/>
    <mergeCell ref="G195:H195"/>
    <mergeCell ref="C196:F196"/>
    <mergeCell ref="G196:H196"/>
    <mergeCell ref="C197:F197"/>
    <mergeCell ref="G197:H197"/>
    <mergeCell ref="C199:F199"/>
    <mergeCell ref="C200:F200"/>
    <mergeCell ref="G200:H200"/>
    <mergeCell ref="C201:F201"/>
    <mergeCell ref="G201:H201"/>
    <mergeCell ref="C202:F202"/>
    <mergeCell ref="G202:H202"/>
    <mergeCell ref="C203:F203"/>
    <mergeCell ref="G203:H203"/>
    <mergeCell ref="C204:F204"/>
    <mergeCell ref="G204:H204"/>
    <mergeCell ref="C205:F205"/>
    <mergeCell ref="G205:H205"/>
    <mergeCell ref="C206:F206"/>
    <mergeCell ref="G206:H206"/>
    <mergeCell ref="C209:F209"/>
    <mergeCell ref="G209:H209"/>
    <mergeCell ref="C210:F210"/>
    <mergeCell ref="G210:H210"/>
    <mergeCell ref="C211:F211"/>
    <mergeCell ref="G211:H211"/>
    <mergeCell ref="C207:F207"/>
    <mergeCell ref="G207:H207"/>
    <mergeCell ref="C208:F208"/>
    <mergeCell ref="G208:H208"/>
    <mergeCell ref="C212:F212"/>
    <mergeCell ref="G212:H212"/>
    <mergeCell ref="C213:F213"/>
    <mergeCell ref="G213:H213"/>
    <mergeCell ref="C214:F214"/>
    <mergeCell ref="G214:H214"/>
    <mergeCell ref="C216:F216"/>
    <mergeCell ref="C217:F217"/>
    <mergeCell ref="G217:H217"/>
    <mergeCell ref="C218:F218"/>
    <mergeCell ref="G218:H218"/>
    <mergeCell ref="C219:F219"/>
    <mergeCell ref="G219:H219"/>
    <mergeCell ref="C220:F220"/>
    <mergeCell ref="G220:H220"/>
    <mergeCell ref="C221:F221"/>
    <mergeCell ref="G221:H221"/>
    <mergeCell ref="C222:F222"/>
    <mergeCell ref="G222:H222"/>
    <mergeCell ref="C223:F223"/>
    <mergeCell ref="G223:H223"/>
    <mergeCell ref="C224:F224"/>
    <mergeCell ref="G224:H224"/>
    <mergeCell ref="C225:F225"/>
    <mergeCell ref="G225:H225"/>
    <mergeCell ref="C226:F226"/>
    <mergeCell ref="G226:H226"/>
    <mergeCell ref="C227:F227"/>
    <mergeCell ref="G227:H227"/>
    <mergeCell ref="C228:F228"/>
    <mergeCell ref="G228:H228"/>
    <mergeCell ref="C229:F229"/>
    <mergeCell ref="G229:H229"/>
    <mergeCell ref="C230:F230"/>
    <mergeCell ref="G230:H230"/>
    <mergeCell ref="C231:F231"/>
    <mergeCell ref="G231:H231"/>
    <mergeCell ref="C233:F233"/>
    <mergeCell ref="C234:F234"/>
    <mergeCell ref="G234:H234"/>
    <mergeCell ref="C235:F235"/>
    <mergeCell ref="G235:H235"/>
    <mergeCell ref="G236:H236"/>
    <mergeCell ref="C237:F237"/>
    <mergeCell ref="G237:H237"/>
    <mergeCell ref="C238:F238"/>
    <mergeCell ref="G238:H238"/>
    <mergeCell ref="C236:F236"/>
    <mergeCell ref="C239:F239"/>
    <mergeCell ref="G239:H239"/>
    <mergeCell ref="C240:F240"/>
    <mergeCell ref="G240:H240"/>
    <mergeCell ref="C241:F241"/>
    <mergeCell ref="G241:H241"/>
    <mergeCell ref="C242:F242"/>
    <mergeCell ref="G242:H242"/>
    <mergeCell ref="C243:F243"/>
    <mergeCell ref="G243:H243"/>
    <mergeCell ref="C244:F244"/>
    <mergeCell ref="G244:H244"/>
    <mergeCell ref="C245:F245"/>
    <mergeCell ref="G245:H245"/>
    <mergeCell ref="G246:H246"/>
    <mergeCell ref="C247:F247"/>
    <mergeCell ref="G247:H247"/>
    <mergeCell ref="C248:F248"/>
    <mergeCell ref="G248:H248"/>
    <mergeCell ref="C246:F246"/>
    <mergeCell ref="C250:F250"/>
    <mergeCell ref="C251:F251"/>
    <mergeCell ref="G251:H251"/>
    <mergeCell ref="C252:F252"/>
    <mergeCell ref="G252:H252"/>
    <mergeCell ref="C253:F253"/>
    <mergeCell ref="G253:H253"/>
    <mergeCell ref="C254:F254"/>
    <mergeCell ref="G254:H254"/>
    <mergeCell ref="C255:F255"/>
    <mergeCell ref="G255:H255"/>
    <mergeCell ref="C256:F256"/>
    <mergeCell ref="G256:H256"/>
    <mergeCell ref="C257:F257"/>
    <mergeCell ref="G257:H257"/>
    <mergeCell ref="G258:H258"/>
    <mergeCell ref="C259:F259"/>
    <mergeCell ref="G259:H259"/>
    <mergeCell ref="C258:F258"/>
    <mergeCell ref="C260:F260"/>
    <mergeCell ref="G260:H260"/>
    <mergeCell ref="C261:F261"/>
    <mergeCell ref="G261:H261"/>
    <mergeCell ref="C262:F262"/>
    <mergeCell ref="G262:H262"/>
    <mergeCell ref="C263:F263"/>
    <mergeCell ref="G263:H263"/>
    <mergeCell ref="C264:F264"/>
    <mergeCell ref="G264:H264"/>
    <mergeCell ref="C265:F265"/>
    <mergeCell ref="G265:H265"/>
    <mergeCell ref="C267:F267"/>
    <mergeCell ref="C268:F268"/>
    <mergeCell ref="G268:H268"/>
    <mergeCell ref="C269:F269"/>
    <mergeCell ref="G269:H269"/>
    <mergeCell ref="C270:F270"/>
    <mergeCell ref="G270:H270"/>
    <mergeCell ref="C271:F271"/>
    <mergeCell ref="G271:H271"/>
    <mergeCell ref="C272:F272"/>
    <mergeCell ref="G272:H272"/>
    <mergeCell ref="C273:F273"/>
    <mergeCell ref="G273:H273"/>
    <mergeCell ref="C274:F274"/>
    <mergeCell ref="G274:H274"/>
    <mergeCell ref="C275:F275"/>
    <mergeCell ref="G275:H275"/>
    <mergeCell ref="C276:F276"/>
    <mergeCell ref="G276:H276"/>
    <mergeCell ref="C277:F277"/>
    <mergeCell ref="G277:H277"/>
    <mergeCell ref="C278:F278"/>
    <mergeCell ref="G278:H278"/>
    <mergeCell ref="C281:F281"/>
    <mergeCell ref="G281:H281"/>
    <mergeCell ref="C282:F282"/>
    <mergeCell ref="G282:H282"/>
    <mergeCell ref="C279:F279"/>
    <mergeCell ref="G279:H279"/>
    <mergeCell ref="C280:F280"/>
    <mergeCell ref="G280:H280"/>
    <mergeCell ref="C284:F284"/>
    <mergeCell ref="C285:F285"/>
    <mergeCell ref="G285:H285"/>
    <mergeCell ref="C286:F286"/>
    <mergeCell ref="G286:H286"/>
    <mergeCell ref="C287:F287"/>
    <mergeCell ref="G287:H287"/>
    <mergeCell ref="C288:F288"/>
    <mergeCell ref="G288:H288"/>
    <mergeCell ref="C289:F289"/>
    <mergeCell ref="G289:H289"/>
    <mergeCell ref="C290:F290"/>
    <mergeCell ref="G290:H290"/>
    <mergeCell ref="C291:F291"/>
    <mergeCell ref="G291:H291"/>
    <mergeCell ref="C292:F292"/>
    <mergeCell ref="G292:H292"/>
    <mergeCell ref="C293:F293"/>
    <mergeCell ref="G293:H293"/>
    <mergeCell ref="C294:F294"/>
    <mergeCell ref="G294:H294"/>
    <mergeCell ref="C295:F295"/>
    <mergeCell ref="G295:H295"/>
    <mergeCell ref="C296:F296"/>
    <mergeCell ref="G296:H296"/>
    <mergeCell ref="C297:F297"/>
    <mergeCell ref="G297:H297"/>
    <mergeCell ref="C298:F298"/>
    <mergeCell ref="G298:H298"/>
    <mergeCell ref="C299:F299"/>
    <mergeCell ref="G299:H299"/>
    <mergeCell ref="C301:F301"/>
    <mergeCell ref="C302:F302"/>
    <mergeCell ref="G302:H302"/>
    <mergeCell ref="G303:H303"/>
    <mergeCell ref="C304:F304"/>
    <mergeCell ref="G304:H304"/>
    <mergeCell ref="C305:F305"/>
    <mergeCell ref="G305:H305"/>
    <mergeCell ref="C306:F306"/>
    <mergeCell ref="G306:H306"/>
    <mergeCell ref="C307:F307"/>
    <mergeCell ref="G307:H307"/>
    <mergeCell ref="C303:F303"/>
    <mergeCell ref="C308:F308"/>
    <mergeCell ref="G308:H308"/>
    <mergeCell ref="C309:F309"/>
    <mergeCell ref="G309:H309"/>
    <mergeCell ref="C310:F310"/>
    <mergeCell ref="G310:H310"/>
    <mergeCell ref="C311:F311"/>
    <mergeCell ref="G311:H311"/>
    <mergeCell ref="C312:F312"/>
    <mergeCell ref="G312:H312"/>
    <mergeCell ref="C313:F313"/>
    <mergeCell ref="G313:H313"/>
    <mergeCell ref="C314:F314"/>
    <mergeCell ref="G314:H314"/>
    <mergeCell ref="C315:F315"/>
    <mergeCell ref="G315:H315"/>
    <mergeCell ref="C316:F316"/>
    <mergeCell ref="G316:H316"/>
    <mergeCell ref="C318:F318"/>
    <mergeCell ref="G319:H319"/>
    <mergeCell ref="C320:F320"/>
    <mergeCell ref="G320:H320"/>
    <mergeCell ref="C321:F321"/>
    <mergeCell ref="G321:H321"/>
    <mergeCell ref="C322:F322"/>
    <mergeCell ref="G322:H322"/>
    <mergeCell ref="C323:F323"/>
    <mergeCell ref="G323:H323"/>
    <mergeCell ref="C319:F319"/>
    <mergeCell ref="C324:F324"/>
    <mergeCell ref="G324:H324"/>
    <mergeCell ref="C325:F325"/>
    <mergeCell ref="G325:H325"/>
    <mergeCell ref="C326:F326"/>
    <mergeCell ref="G326:H326"/>
    <mergeCell ref="C327:F327"/>
    <mergeCell ref="G327:H327"/>
    <mergeCell ref="C328:F328"/>
    <mergeCell ref="G328:H328"/>
    <mergeCell ref="G329:H329"/>
    <mergeCell ref="C330:F330"/>
    <mergeCell ref="G330:H330"/>
    <mergeCell ref="C331:F331"/>
    <mergeCell ref="G331:H331"/>
    <mergeCell ref="C332:F332"/>
    <mergeCell ref="G332:H332"/>
    <mergeCell ref="C333:F333"/>
    <mergeCell ref="G333:H333"/>
    <mergeCell ref="C329:F329"/>
    <mergeCell ref="C335:F335"/>
    <mergeCell ref="C336:F336"/>
    <mergeCell ref="G336:H336"/>
    <mergeCell ref="C337:F337"/>
    <mergeCell ref="G337:H337"/>
    <mergeCell ref="C338:F338"/>
    <mergeCell ref="G338:H338"/>
    <mergeCell ref="C339:F339"/>
    <mergeCell ref="G339:H339"/>
    <mergeCell ref="C340:F340"/>
    <mergeCell ref="G340:H340"/>
    <mergeCell ref="C341:F341"/>
    <mergeCell ref="G341:H341"/>
    <mergeCell ref="C342:F342"/>
    <mergeCell ref="G342:H342"/>
    <mergeCell ref="C343:F343"/>
    <mergeCell ref="G343:H343"/>
    <mergeCell ref="C344:F344"/>
    <mergeCell ref="G344:H344"/>
    <mergeCell ref="C350:F350"/>
    <mergeCell ref="G350:H350"/>
    <mergeCell ref="C352:F352"/>
    <mergeCell ref="C360:F360"/>
    <mergeCell ref="G360:H360"/>
    <mergeCell ref="C361:F361"/>
    <mergeCell ref="G361:H361"/>
    <mergeCell ref="C362:F362"/>
    <mergeCell ref="G362:H362"/>
    <mergeCell ref="C363:F363"/>
    <mergeCell ref="G363:H363"/>
    <mergeCell ref="C364:F364"/>
    <mergeCell ref="G364:H364"/>
    <mergeCell ref="C365:F365"/>
    <mergeCell ref="G365:H365"/>
    <mergeCell ref="C366:F366"/>
    <mergeCell ref="G366:H366"/>
    <mergeCell ref="C367:F367"/>
    <mergeCell ref="G367:H367"/>
    <mergeCell ref="C369:F369"/>
    <mergeCell ref="C370:F370"/>
    <mergeCell ref="G370:H370"/>
    <mergeCell ref="C371:F371"/>
    <mergeCell ref="G371:H371"/>
    <mergeCell ref="C372:F372"/>
    <mergeCell ref="G372:H372"/>
    <mergeCell ref="C373:F373"/>
    <mergeCell ref="G373:H373"/>
    <mergeCell ref="C374:F374"/>
    <mergeCell ref="G374:H374"/>
    <mergeCell ref="C375:F375"/>
    <mergeCell ref="G375:H375"/>
    <mergeCell ref="C376:F376"/>
    <mergeCell ref="G376:H376"/>
    <mergeCell ref="C377:F377"/>
    <mergeCell ref="G377:H377"/>
    <mergeCell ref="C378:F378"/>
    <mergeCell ref="G378:H378"/>
    <mergeCell ref="C379:F379"/>
    <mergeCell ref="G379:H379"/>
    <mergeCell ref="C380:F380"/>
    <mergeCell ref="G380:H380"/>
    <mergeCell ref="C381:F381"/>
    <mergeCell ref="G381:H381"/>
    <mergeCell ref="C382:F382"/>
    <mergeCell ref="G382:H382"/>
    <mergeCell ref="C383:F383"/>
    <mergeCell ref="G383:H383"/>
    <mergeCell ref="C384:F384"/>
    <mergeCell ref="G384:H384"/>
    <mergeCell ref="C386:F386"/>
    <mergeCell ref="C387:F387"/>
    <mergeCell ref="G387:H387"/>
    <mergeCell ref="C388:F388"/>
    <mergeCell ref="G388:H388"/>
    <mergeCell ref="C389:F389"/>
    <mergeCell ref="G389:H389"/>
    <mergeCell ref="C390:F390"/>
    <mergeCell ref="G390:H390"/>
    <mergeCell ref="C391:F391"/>
    <mergeCell ref="G391:H391"/>
    <mergeCell ref="C392:F392"/>
    <mergeCell ref="G392:H392"/>
    <mergeCell ref="C393:F393"/>
    <mergeCell ref="G393:H393"/>
    <mergeCell ref="C394:F394"/>
    <mergeCell ref="G394:H394"/>
    <mergeCell ref="C395:F395"/>
    <mergeCell ref="G395:H395"/>
    <mergeCell ref="C396:F396"/>
    <mergeCell ref="G396:H396"/>
    <mergeCell ref="C397:F397"/>
    <mergeCell ref="G397:H397"/>
    <mergeCell ref="C398:F398"/>
    <mergeCell ref="G398:H398"/>
    <mergeCell ref="C399:F399"/>
    <mergeCell ref="G399:H399"/>
    <mergeCell ref="C400:F400"/>
    <mergeCell ref="G400:H400"/>
    <mergeCell ref="C401:F401"/>
    <mergeCell ref="G401:H401"/>
    <mergeCell ref="C403:F403"/>
    <mergeCell ref="C404:F404"/>
    <mergeCell ref="G404:H404"/>
    <mergeCell ref="C405:F405"/>
    <mergeCell ref="G405:H405"/>
    <mergeCell ref="C406:F406"/>
    <mergeCell ref="G406:H406"/>
    <mergeCell ref="C407:F407"/>
    <mergeCell ref="G407:H407"/>
    <mergeCell ref="C408:F408"/>
    <mergeCell ref="G408:H408"/>
    <mergeCell ref="C409:F409"/>
    <mergeCell ref="G409:H409"/>
    <mergeCell ref="C410:F410"/>
    <mergeCell ref="G410:H410"/>
    <mergeCell ref="C411:F411"/>
    <mergeCell ref="G411:H411"/>
    <mergeCell ref="C412:F412"/>
    <mergeCell ref="G412:H412"/>
    <mergeCell ref="C413:F413"/>
    <mergeCell ref="G413:H413"/>
    <mergeCell ref="C414:F414"/>
    <mergeCell ref="G414:H414"/>
    <mergeCell ref="C415:F415"/>
    <mergeCell ref="G415:H415"/>
    <mergeCell ref="C416:F416"/>
    <mergeCell ref="G416:H416"/>
    <mergeCell ref="C417:F417"/>
    <mergeCell ref="G417:H417"/>
    <mergeCell ref="C418:F418"/>
    <mergeCell ref="G418:H418"/>
    <mergeCell ref="C420:F420"/>
    <mergeCell ref="C421:F421"/>
    <mergeCell ref="G421:H421"/>
    <mergeCell ref="C422:F422"/>
    <mergeCell ref="G422:H422"/>
    <mergeCell ref="C423:F423"/>
    <mergeCell ref="G423:H423"/>
    <mergeCell ref="C424:F424"/>
    <mergeCell ref="G424:H424"/>
    <mergeCell ref="C425:F425"/>
    <mergeCell ref="G425:H425"/>
    <mergeCell ref="C426:F426"/>
    <mergeCell ref="G426:H426"/>
    <mergeCell ref="C427:F427"/>
    <mergeCell ref="G427:H427"/>
    <mergeCell ref="C428:F428"/>
    <mergeCell ref="G428:H428"/>
    <mergeCell ref="C429:F429"/>
    <mergeCell ref="G429:H429"/>
    <mergeCell ref="C430:F430"/>
    <mergeCell ref="G430:H430"/>
    <mergeCell ref="C431:F431"/>
    <mergeCell ref="G431:H431"/>
    <mergeCell ref="C432:F432"/>
    <mergeCell ref="G432:H432"/>
    <mergeCell ref="C433:F433"/>
    <mergeCell ref="G433:H433"/>
    <mergeCell ref="C434:F434"/>
    <mergeCell ref="G434:H434"/>
    <mergeCell ref="C435:F435"/>
    <mergeCell ref="G435:H435"/>
    <mergeCell ref="C437:F437"/>
    <mergeCell ref="C438:F438"/>
    <mergeCell ref="G438:H438"/>
    <mergeCell ref="C439:F439"/>
    <mergeCell ref="G439:H439"/>
    <mergeCell ref="C440:F440"/>
    <mergeCell ref="G440:H440"/>
    <mergeCell ref="C441:F441"/>
    <mergeCell ref="G441:H441"/>
    <mergeCell ref="C442:F442"/>
    <mergeCell ref="G442:H442"/>
    <mergeCell ref="C443:F443"/>
    <mergeCell ref="G443:H443"/>
    <mergeCell ref="C444:F444"/>
    <mergeCell ref="G444:H444"/>
    <mergeCell ref="C445:F445"/>
    <mergeCell ref="G445:H445"/>
    <mergeCell ref="C446:F446"/>
    <mergeCell ref="G446:H446"/>
    <mergeCell ref="C447:F447"/>
    <mergeCell ref="G447:H447"/>
    <mergeCell ref="C448:F448"/>
    <mergeCell ref="G448:H448"/>
    <mergeCell ref="C449:F449"/>
    <mergeCell ref="G449:H449"/>
    <mergeCell ref="C450:F450"/>
    <mergeCell ref="G450:H450"/>
    <mergeCell ref="C451:F451"/>
    <mergeCell ref="G451:H451"/>
    <mergeCell ref="C452:F452"/>
    <mergeCell ref="G452:H452"/>
    <mergeCell ref="C454:F454"/>
    <mergeCell ref="C455:F455"/>
    <mergeCell ref="G455:H455"/>
    <mergeCell ref="C456:F456"/>
    <mergeCell ref="G456:H456"/>
    <mergeCell ref="C457:F457"/>
    <mergeCell ref="G457:H457"/>
    <mergeCell ref="C458:F458"/>
    <mergeCell ref="G458:H458"/>
    <mergeCell ref="C459:F459"/>
    <mergeCell ref="G459:H459"/>
    <mergeCell ref="C460:F460"/>
    <mergeCell ref="G460:H460"/>
    <mergeCell ref="C461:F461"/>
    <mergeCell ref="G461:H461"/>
    <mergeCell ref="C462:F462"/>
    <mergeCell ref="G462:H462"/>
    <mergeCell ref="C463:F463"/>
    <mergeCell ref="G463:H463"/>
    <mergeCell ref="C464:F464"/>
    <mergeCell ref="G464:H464"/>
    <mergeCell ref="C465:F465"/>
    <mergeCell ref="G465:H465"/>
    <mergeCell ref="C466:F466"/>
    <mergeCell ref="G466:H466"/>
    <mergeCell ref="C467:F467"/>
    <mergeCell ref="G467:H467"/>
    <mergeCell ref="C468:F468"/>
    <mergeCell ref="G468:H468"/>
    <mergeCell ref="C469:F469"/>
    <mergeCell ref="G469:H469"/>
    <mergeCell ref="C471:F471"/>
    <mergeCell ref="C472:F472"/>
    <mergeCell ref="G472:H472"/>
    <mergeCell ref="C473:F473"/>
    <mergeCell ref="G473:H473"/>
    <mergeCell ref="C474:F474"/>
    <mergeCell ref="G474:H474"/>
    <mergeCell ref="C475:F475"/>
    <mergeCell ref="G475:H475"/>
    <mergeCell ref="C476:F476"/>
    <mergeCell ref="G476:H476"/>
    <mergeCell ref="C477:F477"/>
    <mergeCell ref="G477:H477"/>
    <mergeCell ref="C478:F478"/>
    <mergeCell ref="G478:H478"/>
    <mergeCell ref="C479:F479"/>
    <mergeCell ref="G479:H479"/>
    <mergeCell ref="C480:F480"/>
    <mergeCell ref="G480:H480"/>
    <mergeCell ref="C481:F481"/>
    <mergeCell ref="G481:H481"/>
    <mergeCell ref="C482:F482"/>
    <mergeCell ref="G482:H482"/>
    <mergeCell ref="C483:F483"/>
    <mergeCell ref="G483:H483"/>
    <mergeCell ref="C484:F484"/>
    <mergeCell ref="G484:H484"/>
    <mergeCell ref="C485:F485"/>
    <mergeCell ref="G485:H485"/>
    <mergeCell ref="C486:F486"/>
    <mergeCell ref="G486:H486"/>
    <mergeCell ref="C488:F488"/>
    <mergeCell ref="C489:F489"/>
    <mergeCell ref="G489:H489"/>
    <mergeCell ref="C490:F490"/>
    <mergeCell ref="G490:H490"/>
    <mergeCell ref="C491:F491"/>
    <mergeCell ref="G491:H491"/>
    <mergeCell ref="C492:F492"/>
    <mergeCell ref="G492:H492"/>
    <mergeCell ref="C493:F493"/>
    <mergeCell ref="G493:H493"/>
    <mergeCell ref="C494:F494"/>
    <mergeCell ref="G494:H494"/>
    <mergeCell ref="C495:F495"/>
    <mergeCell ref="G495:H495"/>
    <mergeCell ref="C496:F496"/>
    <mergeCell ref="G496:H496"/>
    <mergeCell ref="C497:F497"/>
    <mergeCell ref="G497:H497"/>
    <mergeCell ref="C498:F498"/>
    <mergeCell ref="G498:H498"/>
    <mergeCell ref="C499:F499"/>
    <mergeCell ref="G499:H499"/>
    <mergeCell ref="C500:F500"/>
    <mergeCell ref="G500:H500"/>
    <mergeCell ref="C501:F501"/>
    <mergeCell ref="G501:H501"/>
    <mergeCell ref="C502:F502"/>
    <mergeCell ref="G502:H502"/>
    <mergeCell ref="C503:F503"/>
    <mergeCell ref="G503:H503"/>
    <mergeCell ref="C505:F505"/>
    <mergeCell ref="C506:F506"/>
    <mergeCell ref="G506:H506"/>
    <mergeCell ref="C507:F507"/>
    <mergeCell ref="G507:H507"/>
    <mergeCell ref="C508:F508"/>
    <mergeCell ref="G508:H508"/>
    <mergeCell ref="C509:F509"/>
    <mergeCell ref="G509:H509"/>
    <mergeCell ref="C510:F510"/>
    <mergeCell ref="G510:H510"/>
    <mergeCell ref="C511:F511"/>
    <mergeCell ref="G511:H511"/>
    <mergeCell ref="C512:F512"/>
    <mergeCell ref="G512:H512"/>
    <mergeCell ref="C513:F513"/>
    <mergeCell ref="G513:H513"/>
    <mergeCell ref="C519:F519"/>
    <mergeCell ref="G519:H519"/>
    <mergeCell ref="C520:F520"/>
    <mergeCell ref="G520:H520"/>
    <mergeCell ref="C522:F522"/>
    <mergeCell ref="X522:Z522"/>
    <mergeCell ref="C514:F514"/>
    <mergeCell ref="G514:H514"/>
    <mergeCell ref="C515:F515"/>
    <mergeCell ref="G515:H515"/>
    <mergeCell ref="C516:F516"/>
    <mergeCell ref="G516:H516"/>
    <mergeCell ref="C517:F517"/>
    <mergeCell ref="G517:H517"/>
    <mergeCell ref="C518:F518"/>
    <mergeCell ref="G518:H518"/>
  </mergeCells>
  <pageMargins left="0.46" right="0.43307086614173229" top="0.48" bottom="0.38" header="0.27" footer="0.31496062992125984"/>
  <pageSetup paperSize="9" scale="73" orientation="landscape" r:id="rId1"/>
  <headerFooter>
    <oddFooter xml:space="preserve">&amp;R&amp;P 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0BA70-33EA-4B7E-A818-E6335068E513}">
  <sheetPr codeName="Tabelle12">
    <tabColor theme="3" tint="0.59999389629810485"/>
    <outlinePr summaryBelow="0" summaryRight="0"/>
    <pageSetUpPr fitToPage="1"/>
  </sheetPr>
  <dimension ref="A1:BJ1000"/>
  <sheetViews>
    <sheetView showGridLines="0" zoomScaleNormal="100" workbookViewId="0">
      <pane xSplit="2" ySplit="11" topLeftCell="C12" activePane="bottomRight" state="frozen"/>
      <selection activeCell="C228" sqref="C228:E228"/>
      <selection pane="topRight" activeCell="C228" sqref="C228:E228"/>
      <selection pane="bottomLeft" activeCell="C228" sqref="C228:E228"/>
      <selection pane="bottomRight" activeCell="C12" sqref="C12:F12"/>
    </sheetView>
  </sheetViews>
  <sheetFormatPr baseColWidth="10" defaultColWidth="11.42578125" defaultRowHeight="11.25" outlineLevelRow="1" outlineLevelCol="1"/>
  <cols>
    <col min="1" max="1" width="0.7109375" style="1" customWidth="1"/>
    <col min="2" max="2" width="4.7109375" style="1" customWidth="1"/>
    <col min="3" max="4" width="18.7109375" style="1" customWidth="1"/>
    <col min="5" max="5" width="20.7109375" style="1" customWidth="1"/>
    <col min="6" max="6" width="2.28515625" style="1" customWidth="1" collapsed="1"/>
    <col min="7" max="7" width="32.85546875" style="1" hidden="1" customWidth="1" outlineLevel="1"/>
    <col min="8" max="8" width="5.7109375" style="1" customWidth="1" collapsed="1"/>
    <col min="9" max="15" width="6.28515625" style="1" hidden="1" customWidth="1" outlineLevel="1"/>
    <col min="16" max="19" width="11.7109375" style="1" hidden="1" customWidth="1" outlineLevel="1"/>
    <col min="20" max="20" width="2" style="259" customWidth="1"/>
    <col min="21" max="21" width="16.7109375" style="1" customWidth="1"/>
    <col min="22" max="22" width="2.28515625" style="259" customWidth="1" collapsed="1"/>
    <col min="23" max="28" width="6.28515625" style="1" hidden="1" customWidth="1" outlineLevel="1"/>
    <col min="29" max="29" width="1.7109375" style="1" hidden="1" customWidth="1" outlineLevel="1"/>
    <col min="30" max="35" width="6.28515625" style="1" hidden="1" customWidth="1" outlineLevel="1"/>
    <col min="36" max="36" width="1.7109375" style="1" hidden="1" customWidth="1" outlineLevel="1"/>
    <col min="37" max="38" width="6.7109375" style="1" hidden="1" customWidth="1" outlineLevel="1"/>
    <col min="39" max="40" width="9.28515625" style="1" hidden="1" customWidth="1" outlineLevel="1"/>
    <col min="41" max="42" width="7.7109375" style="1" hidden="1" customWidth="1" outlineLevel="1"/>
    <col min="43" max="43" width="8.7109375" style="1" hidden="1" customWidth="1" outlineLevel="1"/>
    <col min="44" max="44" width="8.28515625" style="1" hidden="1" customWidth="1" outlineLevel="1"/>
    <col min="45" max="45" width="1.7109375" style="1" hidden="1" customWidth="1" outlineLevel="1"/>
    <col min="46" max="46" width="10.7109375" style="1" hidden="1" customWidth="1" outlineLevel="1"/>
    <col min="47" max="47" width="1.7109375" style="1" hidden="1" customWidth="1" outlineLevel="1"/>
    <col min="48" max="48" width="14.7109375" style="259" customWidth="1"/>
    <col min="49" max="49" width="1.7109375" style="259" customWidth="1"/>
    <col min="50" max="50" width="14.7109375" style="259" customWidth="1"/>
    <col min="51" max="51" width="2.28515625" style="259" customWidth="1" collapsed="1"/>
    <col min="52" max="52" width="16.7109375" style="259" hidden="1" customWidth="1" outlineLevel="1"/>
    <col min="53" max="53" width="1.7109375" style="259" hidden="1" customWidth="1" outlineLevel="1"/>
    <col min="54" max="54" width="14.7109375" style="259" hidden="1" customWidth="1" outlineLevel="1"/>
    <col min="55" max="55" width="1.7109375" style="259" hidden="1" customWidth="1" outlineLevel="1"/>
    <col min="56" max="56" width="14.7109375" style="259" hidden="1" customWidth="1" outlineLevel="1"/>
    <col min="57" max="57" width="1.7109375" style="1" customWidth="1"/>
    <col min="58" max="16384" width="11.42578125" style="1"/>
  </cols>
  <sheetData>
    <row r="1" spans="1:62" ht="8.25" customHeight="1" thickBot="1"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BE1" s="105"/>
      <c r="BF1" s="105"/>
      <c r="BG1" s="105"/>
      <c r="BH1" s="105"/>
      <c r="BI1" s="105"/>
      <c r="BJ1" s="105"/>
    </row>
    <row r="2" spans="1:62" s="2" customFormat="1" ht="20.100000000000001" customHeight="1" thickBot="1">
      <c r="B2" s="296" t="s">
        <v>119</v>
      </c>
      <c r="C2" s="893" t="str">
        <f>Übersicht!C25</f>
        <v>Modul 14 leer</v>
      </c>
      <c r="D2" s="894"/>
      <c r="E2" s="894"/>
      <c r="F2" s="894"/>
      <c r="G2" s="699" t="s">
        <v>213</v>
      </c>
      <c r="H2" s="484">
        <f>Übersicht!F25</f>
        <v>1</v>
      </c>
      <c r="I2" s="299"/>
      <c r="J2" s="299"/>
      <c r="K2" s="299"/>
      <c r="L2" s="299"/>
      <c r="M2" s="299"/>
      <c r="N2" s="299"/>
      <c r="O2" s="299"/>
      <c r="P2" s="300"/>
      <c r="Q2" s="300"/>
      <c r="R2" s="700"/>
      <c r="S2" s="301"/>
      <c r="T2" s="286"/>
      <c r="U2" s="683">
        <f>U8*$H2</f>
        <v>0</v>
      </c>
      <c r="V2" s="687" t="s">
        <v>230</v>
      </c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488">
        <f>AV8*$H2</f>
        <v>0</v>
      </c>
      <c r="AW2" s="686" t="s">
        <v>231</v>
      </c>
      <c r="AX2" s="682">
        <f>AX8*$H2</f>
        <v>0</v>
      </c>
      <c r="AY2" s="302"/>
      <c r="AZ2" s="489">
        <f>AZ8*$H2</f>
        <v>0</v>
      </c>
      <c r="BA2" s="686" t="s">
        <v>230</v>
      </c>
      <c r="BB2" s="489">
        <f>BB8*$H2</f>
        <v>0</v>
      </c>
      <c r="BC2" s="686" t="s">
        <v>231</v>
      </c>
      <c r="BD2" s="489">
        <f>BD8*$H2</f>
        <v>0</v>
      </c>
      <c r="BE2" s="126"/>
      <c r="BF2" s="126"/>
      <c r="BG2" s="126"/>
      <c r="BH2" s="126"/>
      <c r="BI2" s="126"/>
      <c r="BJ2" s="126"/>
    </row>
    <row r="3" spans="1:62" s="2" customFormat="1" ht="19.899999999999999" customHeight="1">
      <c r="B3" s="906" t="str">
        <f>Kunde</f>
        <v>Dräxlmeier Satu Mare</v>
      </c>
      <c r="C3" s="906"/>
      <c r="D3" s="906"/>
      <c r="E3" s="697" t="str">
        <f>Übersicht!E3</f>
        <v>Hr. Eglseder</v>
      </c>
      <c r="F3" s="297"/>
      <c r="G3" s="698" t="str">
        <f>Revision</f>
        <v>MS-F_Rev.:8 / 06.03.25 / S. Schnurrenberger</v>
      </c>
      <c r="H3" s="298"/>
      <c r="I3" s="299"/>
      <c r="J3" s="299"/>
      <c r="K3" s="299"/>
      <c r="L3" s="299"/>
      <c r="M3" s="299"/>
      <c r="N3" s="299"/>
      <c r="O3" s="299"/>
      <c r="P3" s="300"/>
      <c r="Q3" s="300"/>
      <c r="R3" s="700"/>
      <c r="S3" s="301"/>
      <c r="T3" s="286"/>
      <c r="U3" s="303"/>
      <c r="V3" s="286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03"/>
      <c r="AX3" s="303"/>
      <c r="AY3" s="302"/>
      <c r="AZ3" s="892" t="s">
        <v>219</v>
      </c>
      <c r="BA3" s="892"/>
      <c r="BB3" s="892"/>
      <c r="BC3" s="892"/>
      <c r="BD3" s="892"/>
      <c r="BE3" s="126"/>
      <c r="BF3" s="126"/>
      <c r="BG3" s="126"/>
      <c r="BH3" s="126"/>
      <c r="BI3" s="126"/>
      <c r="BJ3" s="126"/>
    </row>
    <row r="4" spans="1:62" s="2" customFormat="1" ht="19.899999999999999" customHeight="1">
      <c r="B4" s="907" t="str">
        <f>Anlage</f>
        <v>Automatic Production Line for Wire Processing</v>
      </c>
      <c r="C4" s="907"/>
      <c r="D4" s="907"/>
      <c r="E4" s="907"/>
      <c r="F4" s="907"/>
      <c r="G4" s="907"/>
      <c r="H4" s="907"/>
      <c r="I4" s="299"/>
      <c r="J4" s="299"/>
      <c r="K4" s="299"/>
      <c r="L4" s="299"/>
      <c r="M4" s="299"/>
      <c r="N4" s="299"/>
      <c r="O4" s="299"/>
      <c r="P4" s="300"/>
      <c r="Q4" s="300"/>
      <c r="R4" s="700"/>
      <c r="S4" s="301"/>
      <c r="T4" s="287"/>
      <c r="U4" s="680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680"/>
      <c r="AW4" s="680"/>
      <c r="AX4" s="680"/>
      <c r="AY4" s="303"/>
      <c r="AZ4" s="764">
        <f>Projektnachlass</f>
        <v>0.11114474652260775</v>
      </c>
      <c r="BA4" s="764"/>
      <c r="BB4" s="764"/>
      <c r="BC4" s="764"/>
      <c r="BD4" s="764"/>
      <c r="BE4" s="126"/>
      <c r="BF4" s="126"/>
      <c r="BG4" s="126"/>
      <c r="BH4" s="126"/>
      <c r="BI4" s="126"/>
      <c r="BJ4" s="126"/>
    </row>
    <row r="5" spans="1:62" ht="19.899999999999999" customHeight="1" collapsed="1" thickBot="1">
      <c r="B5" s="882" t="str">
        <f>Angebotsnummer</f>
        <v>A07616000A</v>
      </c>
      <c r="C5" s="882"/>
      <c r="D5" s="696">
        <f>Datum</f>
        <v>45825</v>
      </c>
      <c r="E5" s="615" t="str">
        <f>Bearbeiter</f>
        <v>Schötz/Radlbeck</v>
      </c>
      <c r="F5" s="615"/>
      <c r="G5" s="305"/>
      <c r="H5" s="306"/>
      <c r="I5" s="763" t="s">
        <v>226</v>
      </c>
      <c r="J5" s="763"/>
      <c r="K5" s="763"/>
      <c r="L5" s="763"/>
      <c r="M5" s="763"/>
      <c r="N5" s="763"/>
      <c r="O5" s="763"/>
      <c r="P5" s="259"/>
      <c r="Q5" s="307"/>
      <c r="R5" s="307"/>
      <c r="S5" s="259"/>
      <c r="T5" s="288"/>
      <c r="U5" s="288"/>
      <c r="V5" s="288"/>
      <c r="W5" s="762" t="s">
        <v>225</v>
      </c>
      <c r="X5" s="762"/>
      <c r="Y5" s="762"/>
      <c r="Z5" s="762"/>
      <c r="AA5" s="762"/>
      <c r="AB5" s="762"/>
      <c r="AC5" s="288"/>
      <c r="AD5" s="762" t="s">
        <v>178</v>
      </c>
      <c r="AE5" s="762"/>
      <c r="AF5" s="762"/>
      <c r="AG5" s="762"/>
      <c r="AH5" s="762"/>
      <c r="AI5" s="762"/>
      <c r="AJ5" s="288"/>
      <c r="AK5" s="762" t="s">
        <v>182</v>
      </c>
      <c r="AL5" s="762"/>
      <c r="AM5" s="762"/>
      <c r="AN5" s="762"/>
      <c r="AO5" s="762"/>
      <c r="AP5" s="762"/>
      <c r="AQ5" s="762"/>
      <c r="AR5" s="762"/>
      <c r="AS5" s="288"/>
      <c r="AT5" s="288"/>
      <c r="AU5" s="288"/>
      <c r="AV5" s="288"/>
      <c r="AX5" s="288"/>
      <c r="AZ5" s="288"/>
      <c r="BB5" s="288"/>
      <c r="BD5" s="288"/>
      <c r="BE5" s="105"/>
      <c r="BF5" s="105"/>
      <c r="BG5" s="105"/>
      <c r="BH5" s="105"/>
      <c r="BI5" s="105"/>
      <c r="BJ5" s="105"/>
    </row>
    <row r="6" spans="1:62" ht="65.45" hidden="1" customHeight="1" outlineLevel="1">
      <c r="B6" s="315"/>
      <c r="C6" s="343" t="s">
        <v>180</v>
      </c>
      <c r="D6" s="219"/>
      <c r="E6" s="219"/>
      <c r="F6" s="308"/>
      <c r="G6" s="224"/>
      <c r="H6" s="309"/>
      <c r="I6" s="320">
        <f t="shared" ref="I6:O6" si="0">I8*I7</f>
        <v>0</v>
      </c>
      <c r="J6" s="316">
        <f t="shared" si="0"/>
        <v>0</v>
      </c>
      <c r="K6" s="317">
        <f t="shared" si="0"/>
        <v>0</v>
      </c>
      <c r="L6" s="318">
        <f t="shared" si="0"/>
        <v>0</v>
      </c>
      <c r="M6" s="318">
        <f t="shared" si="0"/>
        <v>0</v>
      </c>
      <c r="N6" s="319">
        <f t="shared" si="0"/>
        <v>0</v>
      </c>
      <c r="O6" s="320">
        <f t="shared" si="0"/>
        <v>0</v>
      </c>
      <c r="P6" s="898" t="s">
        <v>179</v>
      </c>
      <c r="Q6" s="898"/>
      <c r="R6" s="316">
        <f>SUM(R12,R29,R46,R63,R80,R97,R114,R131,R148,R165,R182,R199,R216,R233,R250,R267,R284,R301,R318,R335,R352,R369,R386,R403,R420,R437,R454,R471,R488,R505)</f>
        <v>0</v>
      </c>
      <c r="S6" s="321">
        <f>SUM(S12,S29,S46,S63,S80,S97,S114,S131,S148,S165,S182,S199,S216,S233,S250,S267,S284,S301,S318,S335,S352,S369,S386,S403,S420,S437,S454,S471,S488,S505)</f>
        <v>0</v>
      </c>
      <c r="U6" s="259"/>
      <c r="W6" s="320">
        <f t="shared" ref="W6:AB6" si="1">W8*W7</f>
        <v>0</v>
      </c>
      <c r="X6" s="316">
        <f t="shared" si="1"/>
        <v>0</v>
      </c>
      <c r="Y6" s="318">
        <f t="shared" si="1"/>
        <v>0</v>
      </c>
      <c r="Z6" s="318">
        <f t="shared" si="1"/>
        <v>0</v>
      </c>
      <c r="AA6" s="319">
        <f t="shared" si="1"/>
        <v>0</v>
      </c>
      <c r="AB6" s="320">
        <f t="shared" si="1"/>
        <v>0</v>
      </c>
      <c r="AC6" s="259"/>
      <c r="AD6" s="320">
        <f t="shared" ref="AD6:AM6" si="2">AD8*AD7</f>
        <v>0</v>
      </c>
      <c r="AE6" s="316">
        <f t="shared" si="2"/>
        <v>0</v>
      </c>
      <c r="AF6" s="318">
        <f t="shared" si="2"/>
        <v>0</v>
      </c>
      <c r="AG6" s="318">
        <f t="shared" si="2"/>
        <v>0</v>
      </c>
      <c r="AH6" s="319">
        <f t="shared" si="2"/>
        <v>0</v>
      </c>
      <c r="AI6" s="320">
        <f t="shared" si="2"/>
        <v>0</v>
      </c>
      <c r="AJ6" s="259"/>
      <c r="AK6" s="322">
        <f t="shared" si="2"/>
        <v>0</v>
      </c>
      <c r="AL6" s="322">
        <f t="shared" si="2"/>
        <v>0</v>
      </c>
      <c r="AM6" s="323">
        <f t="shared" si="2"/>
        <v>0</v>
      </c>
      <c r="AN6" s="321">
        <f>SUM(AN12,AN29,AN46,AN63,AN80,AN97,AN114,AN131,AN148,AN165,AN182,AN199,AN216,AN233,AN250,AN267,AN284,AN301,AN318,AN335,AN352,AN369,AN386,AN403,AN420,AN437,AN454,AN471,AN488,AN505)</f>
        <v>0</v>
      </c>
      <c r="AO6" s="321">
        <f>SUM(AO12,AO29,AO46,AO63,AO80,AO97,AO114,AO131,AO148,AO165,AO182,AO199,AO216,AO233,AO250,AO267,AO284,AO301,AO318,AO335,AO352,AO369,AO386,AO403,AO420,AO437,AO454,AO471,AO488,AO505)</f>
        <v>0</v>
      </c>
      <c r="AP6" s="321">
        <f>SUM(AP12,AP29,AP46,AP63,AP80,AP97,AP114,AP131,AP148,AP165,AP182,AP199,AP216,AP233,AP250,AP267,AP284,AP301,AP318,AP335,AP352,AP369,AP386,AP403,AP420,AP437,AP454,AP471,AP488,AP505)</f>
        <v>0</v>
      </c>
      <c r="AQ6" s="321">
        <f>SUM(AQ12,AQ29,AQ46,AQ63,AQ80,AQ97,AQ114,AQ131,AQ148,AQ165,AQ182,AQ199,AQ216,AQ233,AQ250,AQ267,AQ284,AQ301,AQ318,AQ335,AQ352,AQ369,AQ386,AQ403,AQ420,AQ437,AQ454,AQ471,AQ488,AQ505)</f>
        <v>0</v>
      </c>
      <c r="AR6" s="321">
        <f>SUM(AR12,AR29,AR46,AR63,AR80,AR97,AR114,AR131,AR148,AR165,AR182,AR199,AR216,AR233,AR250,AR267,AR284,AR301,AR318,AR335,AR352,AR369,AR386,AR403,AR420,AR437,AR454,AR471,AR488,AR505)</f>
        <v>0</v>
      </c>
      <c r="AS6" s="259"/>
      <c r="AT6" s="324">
        <f>SUM(AT12,AT29,AT46,AT63,AT80,AT97,AT114,AT131,AT148,AT165,AT182,AT199,AT216,AT233,AT250,AT267,AT284,AT301,AT318,AT335,AT352,AT369,AT386,AT403,AT420,AT437,AT454,AT471,AT488,AT505)</f>
        <v>0</v>
      </c>
      <c r="AU6" s="259"/>
      <c r="BE6" s="105"/>
      <c r="BF6" s="105"/>
      <c r="BG6" s="105"/>
      <c r="BH6" s="105"/>
      <c r="BI6" s="105"/>
      <c r="BJ6" s="105"/>
    </row>
    <row r="7" spans="1:62" ht="19.5" hidden="1" customHeight="1" outlineLevel="1" thickBot="1">
      <c r="B7" s="315"/>
      <c r="C7" s="310"/>
      <c r="D7" s="219"/>
      <c r="E7" s="219"/>
      <c r="F7" s="308"/>
      <c r="G7" s="224"/>
      <c r="H7" s="311"/>
      <c r="I7" s="329">
        <f>Pl*(1+Gewinn)*(1+SicherheitAngebot)</f>
        <v>110</v>
      </c>
      <c r="J7" s="325">
        <f>MKo*(1+Gewinn)*(1+SicherheitAngebot)</f>
        <v>100</v>
      </c>
      <c r="K7" s="326">
        <f>EKo*(1+Gewinn)*(1+SicherheitAngebot)</f>
        <v>92</v>
      </c>
      <c r="L7" s="327">
        <f>Sw*(1+Gewinn)*(1+SicherheitAngebot)</f>
        <v>105</v>
      </c>
      <c r="M7" s="327">
        <f>Inb*(1+Gewinn)*(1+SicherheitAngebot)</f>
        <v>105</v>
      </c>
      <c r="N7" s="328">
        <f>El*(1+Gewinn)*(1+SicherheitAngebot)</f>
        <v>82</v>
      </c>
      <c r="O7" s="329">
        <f>Mo*(1+Gewinn)*(1+SicherheitAngebot)</f>
        <v>82</v>
      </c>
      <c r="P7" s="517" t="s">
        <v>4</v>
      </c>
      <c r="Q7" s="516">
        <f>Gewinn</f>
        <v>0</v>
      </c>
      <c r="R7" s="325">
        <f>TF*(1+Gewinn)*(1+SicherheitAngebot)</f>
        <v>85</v>
      </c>
      <c r="S7" s="330" t="s">
        <v>0</v>
      </c>
      <c r="U7" s="680" t="s">
        <v>198</v>
      </c>
      <c r="W7" s="329">
        <f>Pl*(1+Gewinn)*(1+SicherheitAngebot)</f>
        <v>110</v>
      </c>
      <c r="X7" s="325">
        <f>MKo*(1+Gewinn)*(1+SicherheitAngebot)</f>
        <v>100</v>
      </c>
      <c r="Y7" s="327">
        <f>Inb*(1+Gewinn)*(1+SicherheitAngebot)</f>
        <v>105</v>
      </c>
      <c r="Z7" s="327">
        <f>Inb*(1+Gewinn)*(1+SicherheitAngebot)</f>
        <v>105</v>
      </c>
      <c r="AA7" s="328">
        <f>El*(1+Gewinn)*(1+SicherheitAngebot)</f>
        <v>82</v>
      </c>
      <c r="AB7" s="329">
        <f>Mo*(1+Gewinn)*(1+SicherheitAngebot)</f>
        <v>82</v>
      </c>
      <c r="AC7" s="259"/>
      <c r="AD7" s="329">
        <f>Pl*(1+Gewinn)*(1+SicherheitAngebot)</f>
        <v>110</v>
      </c>
      <c r="AE7" s="325">
        <f>MKo*(1+Gewinn)*(1+SicherheitAngebot)</f>
        <v>100</v>
      </c>
      <c r="AF7" s="327">
        <f>Inb*(1+Gewinn)*(1+SicherheitAngebot)</f>
        <v>105</v>
      </c>
      <c r="AG7" s="327">
        <f>Inb*(1+Gewinn)*(1+SicherheitAngebot)</f>
        <v>105</v>
      </c>
      <c r="AH7" s="328">
        <f>El*(1+Gewinn)*(1+SicherheitAngebot)</f>
        <v>82</v>
      </c>
      <c r="AI7" s="329">
        <f>Mo*(1+Gewinn)*(1+SicherheitAngebot)</f>
        <v>82</v>
      </c>
      <c r="AJ7" s="259"/>
      <c r="AK7" s="331">
        <f>Auslöse*(1+Gewinn)*(1+SicherheitAngebot)</f>
        <v>52</v>
      </c>
      <c r="AL7" s="331">
        <f>Hotel*(1+Gewinn)*(1+SicherheitAngebot)</f>
        <v>100</v>
      </c>
      <c r="AM7" s="332">
        <f>KM_Pauschale*(1+Gewinn)*(1+SicherheitAngebot)</f>
        <v>0.6</v>
      </c>
      <c r="AN7" s="333" t="s">
        <v>21</v>
      </c>
      <c r="AO7" s="333" t="s">
        <v>17</v>
      </c>
      <c r="AP7" s="333" t="s">
        <v>18</v>
      </c>
      <c r="AQ7" s="333" t="s">
        <v>197</v>
      </c>
      <c r="AR7" s="333" t="s">
        <v>20</v>
      </c>
      <c r="AS7" s="259"/>
      <c r="AT7" s="334">
        <f>Zuschläge_IBN</f>
        <v>0.25</v>
      </c>
      <c r="AU7" s="259"/>
      <c r="AV7" s="680" t="s">
        <v>198</v>
      </c>
      <c r="AX7" s="680" t="s">
        <v>198</v>
      </c>
      <c r="AZ7" s="680" t="s">
        <v>198</v>
      </c>
      <c r="BB7" s="680" t="s">
        <v>198</v>
      </c>
      <c r="BD7" s="680" t="s">
        <v>198</v>
      </c>
      <c r="BE7" s="105"/>
      <c r="BF7" s="105"/>
      <c r="BG7" s="105"/>
      <c r="BH7" s="105"/>
      <c r="BI7" s="105"/>
      <c r="BJ7" s="105"/>
    </row>
    <row r="8" spans="1:62" ht="19.5" hidden="1" customHeight="1" outlineLevel="1" thickBot="1">
      <c r="B8" s="315"/>
      <c r="C8" s="310"/>
      <c r="D8" s="219"/>
      <c r="E8" s="219"/>
      <c r="F8" s="308"/>
      <c r="G8" s="224"/>
      <c r="H8" s="311"/>
      <c r="I8" s="650">
        <f t="shared" ref="I8:O8" si="3">SUM(I12,I29,I46,I63,I80,I97,I114,I131,I148,I165,I182,I199,I216,I233,I250,I267,I284,I301,I318,I335,I352,I369,I386,I403,I420,I437,I454,I471,I488,I505)</f>
        <v>0</v>
      </c>
      <c r="J8" s="335">
        <f t="shared" si="3"/>
        <v>0</v>
      </c>
      <c r="K8" s="510">
        <f t="shared" si="3"/>
        <v>0</v>
      </c>
      <c r="L8" s="511">
        <f t="shared" si="3"/>
        <v>0</v>
      </c>
      <c r="M8" s="511">
        <f t="shared" si="3"/>
        <v>0</v>
      </c>
      <c r="N8" s="651">
        <f t="shared" si="3"/>
        <v>0</v>
      </c>
      <c r="O8" s="650">
        <f t="shared" si="3"/>
        <v>0</v>
      </c>
      <c r="P8" s="517" t="s">
        <v>6</v>
      </c>
      <c r="Q8" s="516">
        <f>SicherheitAngebot</f>
        <v>0</v>
      </c>
      <c r="R8" s="652">
        <f>R6/R7</f>
        <v>0</v>
      </c>
      <c r="S8" s="515">
        <f>MGKZ</f>
        <v>0.1</v>
      </c>
      <c r="U8" s="683">
        <f>SUM(U12,U29,U46,U63,U80,U97,U114,U131,U148,U165,U182,U199,U216,U233,U250,U267,U284,U301,U318,U335,U352,U369,U386,U403,U420,U437,U454,U471,U488,U505)</f>
        <v>0</v>
      </c>
      <c r="V8" s="687" t="s">
        <v>230</v>
      </c>
      <c r="W8" s="650">
        <f t="shared" ref="W8:AB8" si="4">SUM(W12,W29,W46,W63,W80,W97,W114,W131,W148,W165,W182,W199,W216,W233,W250,W267,W284,W301,W318,W335,W352,W369,W386,W403,W420,W437,W454,W471,W488,W505)</f>
        <v>0</v>
      </c>
      <c r="X8" s="335">
        <f t="shared" si="4"/>
        <v>0</v>
      </c>
      <c r="Y8" s="651">
        <f t="shared" si="4"/>
        <v>0</v>
      </c>
      <c r="Z8" s="511">
        <f t="shared" si="4"/>
        <v>0</v>
      </c>
      <c r="AA8" s="651">
        <f t="shared" si="4"/>
        <v>0</v>
      </c>
      <c r="AB8" s="650">
        <f t="shared" si="4"/>
        <v>0</v>
      </c>
      <c r="AC8" s="259"/>
      <c r="AD8" s="650">
        <f t="shared" ref="AD8:AM8" si="5">SUM(AD12,AD29,AD46,AD63,AD80,AD97,AD114,AD131,AD148,AD165,AD182,AD199,AD216,AD233,AD250,AD267,AD284,AD301,AD318,AD335,AD352,AD369,AD386,AD403,AD420,AD437,AD454,AD471,AD488,AD505)</f>
        <v>0</v>
      </c>
      <c r="AE8" s="335">
        <f t="shared" si="5"/>
        <v>0</v>
      </c>
      <c r="AF8" s="651">
        <f t="shared" si="5"/>
        <v>0</v>
      </c>
      <c r="AG8" s="511">
        <f t="shared" si="5"/>
        <v>0</v>
      </c>
      <c r="AH8" s="651">
        <f t="shared" si="5"/>
        <v>0</v>
      </c>
      <c r="AI8" s="650">
        <f t="shared" si="5"/>
        <v>0</v>
      </c>
      <c r="AJ8" s="259"/>
      <c r="AK8" s="654">
        <f t="shared" si="5"/>
        <v>0</v>
      </c>
      <c r="AL8" s="654">
        <f t="shared" si="5"/>
        <v>0</v>
      </c>
      <c r="AM8" s="655">
        <f t="shared" si="5"/>
        <v>0</v>
      </c>
      <c r="AN8" s="336"/>
      <c r="AO8" s="336"/>
      <c r="AP8" s="336"/>
      <c r="AQ8" s="336"/>
      <c r="AR8" s="336"/>
      <c r="AS8" s="259"/>
      <c r="AT8" s="337"/>
      <c r="AU8" s="259"/>
      <c r="AV8" s="488">
        <f>SUM(AV12,AV29,AV46,AV63,AV80,AV97,AV114,AV131,AV148,AV165,AV182,AV199,AV216,AV233,AV250,AV267,AV284,AV301,AV318,AV335,AV352,AV369,AV386,AV403,AV420,AV437,AV454,AV471,AV488,AV505)</f>
        <v>0</v>
      </c>
      <c r="AW8" s="686" t="s">
        <v>231</v>
      </c>
      <c r="AX8" s="682">
        <f>SUM(AX12,AX29,AX46,AX63,AX80,AX97,AX114,AX131,AX148,AX165,AX182,AX199,AX216,AX233,AX250,AX267,AX284,AX301,AX318,AX335,AX352,AX369,AX386,AX403,AX420,AX437,AX454,AX471,AX488,AX505)</f>
        <v>0</v>
      </c>
      <c r="AZ8" s="489">
        <f>SUM(AZ12,AZ29,AZ46,AZ63,AZ80,AZ97,AZ114,AZ131,AZ148,AZ165,AZ182,AZ199,AZ216,AZ233,AZ250,AZ267,AZ284,AZ301,AZ318,AZ335,AZ352,AZ369,AZ386,AZ403,AZ420,AZ437,AZ454,AZ471,AZ488,AZ505)</f>
        <v>0</v>
      </c>
      <c r="BA8" s="686" t="s">
        <v>230</v>
      </c>
      <c r="BB8" s="489">
        <f>SUM(BB12,BB29,BB46,BB63,BB80,BB97,BB114,BB131,BB148,BB165,BB182,BB199,BB216,BB233,BB250,BB267,BB284,BB301,BB318,BB335,BB352,BB369,BB386,BB403,BB420,BB437,BB454,BB471,BB488,BB505)</f>
        <v>0</v>
      </c>
      <c r="BC8" s="686" t="s">
        <v>231</v>
      </c>
      <c r="BD8" s="489">
        <f>SUM(BD12,BD29,BD46,BD63,BD80,BD97,BD114,BD131,BD148,BD165,BD182,BD199,BD216,BD233,BD250,BD267,BD284,BD301,BD318,BD335,BD352,BD369,BD386,BD403,BD420,BD437,BD454,BD471,BD488,BD505)</f>
        <v>0</v>
      </c>
      <c r="BE8" s="105"/>
      <c r="BF8" s="105"/>
      <c r="BG8" s="105"/>
      <c r="BH8" s="105"/>
      <c r="BI8" s="105"/>
      <c r="BJ8" s="105"/>
    </row>
    <row r="9" spans="1:62" ht="4.9000000000000004" hidden="1" customHeight="1" outlineLevel="1" thickBot="1">
      <c r="A9" s="5"/>
      <c r="B9" s="7"/>
      <c r="C9" s="312"/>
      <c r="D9" s="312"/>
      <c r="E9" s="312"/>
      <c r="F9" s="313"/>
      <c r="G9" s="313"/>
      <c r="H9" s="314"/>
      <c r="I9" s="339"/>
      <c r="J9" s="338"/>
      <c r="K9" s="338"/>
      <c r="L9" s="338"/>
      <c r="M9" s="338"/>
      <c r="N9" s="338"/>
      <c r="O9" s="339"/>
      <c r="P9" s="340"/>
      <c r="Q9" s="340"/>
      <c r="R9" s="340"/>
      <c r="S9" s="341"/>
      <c r="U9" s="259"/>
      <c r="W9" s="303"/>
      <c r="X9" s="303"/>
      <c r="Y9" s="303"/>
      <c r="Z9" s="303"/>
      <c r="AA9" s="303"/>
      <c r="AB9" s="303"/>
      <c r="AC9" s="259"/>
      <c r="AD9" s="303"/>
      <c r="AE9" s="303"/>
      <c r="AF9" s="303"/>
      <c r="AG9" s="303"/>
      <c r="AH9" s="303"/>
      <c r="AI9" s="303"/>
      <c r="AJ9" s="259"/>
      <c r="AK9" s="259"/>
      <c r="AL9" s="259"/>
      <c r="AM9" s="259"/>
      <c r="AN9" s="342"/>
      <c r="AO9" s="259"/>
      <c r="AP9" s="259"/>
      <c r="AQ9" s="259"/>
      <c r="AR9" s="259"/>
      <c r="AS9" s="259"/>
      <c r="AT9" s="259"/>
      <c r="AU9" s="259"/>
      <c r="BE9" s="105"/>
      <c r="BF9" s="105"/>
      <c r="BG9" s="105"/>
      <c r="BH9" s="105"/>
      <c r="BI9" s="105"/>
      <c r="BJ9" s="105"/>
    </row>
    <row r="10" spans="1:62" ht="20.100000000000001" customHeight="1" collapsed="1" thickBot="1">
      <c r="B10" s="9" t="s">
        <v>7</v>
      </c>
      <c r="C10" s="884" t="s">
        <v>11</v>
      </c>
      <c r="D10" s="885"/>
      <c r="E10" s="885"/>
      <c r="F10" s="886"/>
      <c r="G10" s="204" t="s">
        <v>2</v>
      </c>
      <c r="H10" s="205" t="s">
        <v>12</v>
      </c>
      <c r="I10" s="556" t="s">
        <v>29</v>
      </c>
      <c r="J10" s="557" t="s">
        <v>104</v>
      </c>
      <c r="K10" s="558" t="s">
        <v>105</v>
      </c>
      <c r="L10" s="559" t="s">
        <v>150</v>
      </c>
      <c r="M10" s="559" t="s">
        <v>106</v>
      </c>
      <c r="N10" s="558" t="s">
        <v>103</v>
      </c>
      <c r="O10" s="556" t="s">
        <v>107</v>
      </c>
      <c r="P10" s="557" t="s">
        <v>157</v>
      </c>
      <c r="Q10" s="560" t="s">
        <v>156</v>
      </c>
      <c r="R10" s="561" t="s">
        <v>102</v>
      </c>
      <c r="S10" s="562" t="s">
        <v>131</v>
      </c>
      <c r="T10" s="266"/>
      <c r="U10" s="518" t="s">
        <v>5</v>
      </c>
      <c r="V10" s="266"/>
      <c r="W10" s="267" t="s">
        <v>29</v>
      </c>
      <c r="X10" s="268" t="s">
        <v>217</v>
      </c>
      <c r="Y10" s="269" t="s">
        <v>105</v>
      </c>
      <c r="Z10" s="270" t="s">
        <v>106</v>
      </c>
      <c r="AA10" s="269" t="s">
        <v>103</v>
      </c>
      <c r="AB10" s="267" t="s">
        <v>107</v>
      </c>
      <c r="AC10" s="259"/>
      <c r="AD10" s="267" t="s">
        <v>29</v>
      </c>
      <c r="AE10" s="268" t="s">
        <v>217</v>
      </c>
      <c r="AF10" s="269" t="s">
        <v>105</v>
      </c>
      <c r="AG10" s="270" t="s">
        <v>106</v>
      </c>
      <c r="AH10" s="269" t="s">
        <v>103</v>
      </c>
      <c r="AI10" s="267" t="s">
        <v>107</v>
      </c>
      <c r="AJ10" s="259"/>
      <c r="AK10" s="271" t="s">
        <v>15</v>
      </c>
      <c r="AL10" s="271" t="s">
        <v>181</v>
      </c>
      <c r="AM10" s="271" t="s">
        <v>189</v>
      </c>
      <c r="AN10" s="271" t="s">
        <v>188</v>
      </c>
      <c r="AO10" s="271" t="s">
        <v>17</v>
      </c>
      <c r="AP10" s="271" t="s">
        <v>18</v>
      </c>
      <c r="AQ10" s="271" t="s">
        <v>190</v>
      </c>
      <c r="AR10" s="271" t="s">
        <v>20</v>
      </c>
      <c r="AS10" s="259"/>
      <c r="AT10" s="260" t="s">
        <v>183</v>
      </c>
      <c r="AU10" s="259"/>
      <c r="AV10" s="485" t="s">
        <v>240</v>
      </c>
      <c r="AX10" s="684" t="s">
        <v>241</v>
      </c>
      <c r="AZ10" s="531" t="s">
        <v>243</v>
      </c>
      <c r="BB10" s="531" t="s">
        <v>244</v>
      </c>
      <c r="BD10" s="531" t="s">
        <v>242</v>
      </c>
      <c r="BE10" s="105"/>
      <c r="BF10" s="105"/>
      <c r="BG10" s="105"/>
      <c r="BH10" s="105"/>
      <c r="BI10" s="105"/>
      <c r="BJ10" s="105"/>
    </row>
    <row r="11" spans="1:62" ht="3" customHeight="1">
      <c r="B11" s="272"/>
      <c r="C11" s="273"/>
      <c r="D11" s="274"/>
      <c r="E11" s="274"/>
      <c r="F11" s="275"/>
      <c r="G11" s="273"/>
      <c r="H11" s="276"/>
      <c r="I11" s="261"/>
      <c r="J11" s="261"/>
      <c r="K11" s="261"/>
      <c r="L11" s="261"/>
      <c r="M11" s="261"/>
      <c r="N11" s="261"/>
      <c r="O11" s="261"/>
      <c r="P11" s="261"/>
      <c r="Q11" s="273"/>
      <c r="R11" s="277"/>
      <c r="S11" s="261"/>
      <c r="U11" s="261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61"/>
      <c r="AX11" s="261"/>
      <c r="AZ11" s="261"/>
      <c r="BB11" s="261"/>
      <c r="BD11" s="261"/>
      <c r="BE11" s="105"/>
      <c r="BF11" s="105"/>
      <c r="BG11" s="105"/>
      <c r="BH11" s="105"/>
      <c r="BI11" s="105"/>
      <c r="BJ11" s="105"/>
    </row>
    <row r="12" spans="1:62" ht="20.100000000000001" customHeight="1" collapsed="1">
      <c r="B12" s="179">
        <v>1</v>
      </c>
      <c r="C12" s="916"/>
      <c r="D12" s="917"/>
      <c r="E12" s="917"/>
      <c r="F12" s="918"/>
      <c r="G12" s="429"/>
      <c r="H12" s="206">
        <v>1</v>
      </c>
      <c r="I12" s="642">
        <f t="shared" ref="I12" si="6">$H12*SUM(I13:I27)</f>
        <v>0</v>
      </c>
      <c r="J12" s="643">
        <f t="shared" ref="J12:Q12" si="7">$H12*SUM(J13:J27)</f>
        <v>0</v>
      </c>
      <c r="K12" s="644">
        <f t="shared" si="7"/>
        <v>0</v>
      </c>
      <c r="L12" s="645">
        <f t="shared" si="7"/>
        <v>0</v>
      </c>
      <c r="M12" s="645">
        <f t="shared" si="7"/>
        <v>0</v>
      </c>
      <c r="N12" s="644">
        <f t="shared" si="7"/>
        <v>0</v>
      </c>
      <c r="O12" s="642">
        <f t="shared" si="7"/>
        <v>0</v>
      </c>
      <c r="P12" s="209">
        <f t="shared" si="7"/>
        <v>0</v>
      </c>
      <c r="Q12" s="210">
        <f t="shared" si="7"/>
        <v>0</v>
      </c>
      <c r="R12" s="136">
        <f t="shared" ref="R12:R27" si="8">P12*(1+Gewinn)*(1+SicherheitAngebot)</f>
        <v>0</v>
      </c>
      <c r="S12" s="137">
        <f t="shared" ref="S12:S27" si="9">Q12*(1+MGKZ)*(1+Gewinn)*(1+SicherheitAngebot)</f>
        <v>0</v>
      </c>
      <c r="U12" s="10">
        <f>I12*$I$7+J12*$J$7+K12*$K$7+L12*$L$7+M12*$M$7+N12*$N$7+O12*$O$7+R12+S12</f>
        <v>0</v>
      </c>
      <c r="W12" s="646">
        <f t="shared" ref="W12:AB12" si="10">$H12*SUM(W13:W27)</f>
        <v>0</v>
      </c>
      <c r="X12" s="647">
        <f t="shared" si="10"/>
        <v>0</v>
      </c>
      <c r="Y12" s="648">
        <f t="shared" si="10"/>
        <v>0</v>
      </c>
      <c r="Z12" s="649">
        <f t="shared" si="10"/>
        <v>0</v>
      </c>
      <c r="AA12" s="648">
        <f t="shared" si="10"/>
        <v>0</v>
      </c>
      <c r="AB12" s="646">
        <f t="shared" si="10"/>
        <v>0</v>
      </c>
      <c r="AC12" s="258"/>
      <c r="AD12" s="646">
        <f t="shared" ref="AD12:AM12" si="11">$H12*SUM(AD13:AD27)</f>
        <v>0</v>
      </c>
      <c r="AE12" s="647">
        <f t="shared" si="11"/>
        <v>0</v>
      </c>
      <c r="AF12" s="648">
        <f t="shared" si="11"/>
        <v>0</v>
      </c>
      <c r="AG12" s="649">
        <f t="shared" si="11"/>
        <v>0</v>
      </c>
      <c r="AH12" s="648">
        <f t="shared" si="11"/>
        <v>0</v>
      </c>
      <c r="AI12" s="646">
        <f t="shared" si="11"/>
        <v>0</v>
      </c>
      <c r="AJ12" s="258"/>
      <c r="AK12" s="653">
        <f t="shared" si="11"/>
        <v>0</v>
      </c>
      <c r="AL12" s="653">
        <f t="shared" si="11"/>
        <v>0</v>
      </c>
      <c r="AM12" s="653">
        <f t="shared" si="11"/>
        <v>0</v>
      </c>
      <c r="AN12" s="227">
        <f>$H12*SUM(AN13:AN27)*(1+Gewinn)*(1+SicherheitAngebot)</f>
        <v>0</v>
      </c>
      <c r="AO12" s="227">
        <f>$H12*SUM(AO13:AO27)*(1+Gewinn)*(1+SicherheitAngebot)</f>
        <v>0</v>
      </c>
      <c r="AP12" s="227">
        <f>$H12*SUM(AP13:AP27)*(1+Gewinn)*(1+SicherheitAngebot)</f>
        <v>0</v>
      </c>
      <c r="AQ12" s="227">
        <f>$H12*SUM(AQ13:AQ27)*(1+Gewinn)*(1+SicherheitAngebot)</f>
        <v>0</v>
      </c>
      <c r="AR12" s="227">
        <f>$H12*SUM(AR13:AR27)*(1+Gewinn)*(1+SicherheitAngebot)</f>
        <v>0</v>
      </c>
      <c r="AS12" s="262"/>
      <c r="AT12" s="263">
        <f t="shared" ref="AT12:AT44" si="12">((W12+AD12)*$W$7+(X12+AE12)*$X$7+(Y12+Z12+AF12+AG12)*$Z$7+(AA12+AH12)*$AA$7+(AB12+AI12)*$AB$7)*Zuschläge_IBN</f>
        <v>0</v>
      </c>
      <c r="AU12" s="259"/>
      <c r="AV12" s="491">
        <f>AK12*$AK$7+AL12*$AL$7+AM12*$AM$7+SUM(AN12:AR12)+AT12/Zuschläge_IBN+AT12</f>
        <v>0</v>
      </c>
      <c r="AX12" s="685">
        <f>U12+AV12</f>
        <v>0</v>
      </c>
      <c r="AZ12" s="490">
        <f>IF(H12&gt;0,U12/(1+SicherheitAngebot)*(1+Sicherheit),0)</f>
        <v>0</v>
      </c>
      <c r="BB12" s="490">
        <f>IF(H12&gt;0,AV12/(1+SicherheitAngebot)*(1+Sicherheit),0)</f>
        <v>0</v>
      </c>
      <c r="BD12" s="490">
        <f>AZ12+BB12</f>
        <v>0</v>
      </c>
      <c r="BE12" s="105"/>
      <c r="BF12" s="105"/>
      <c r="BG12" s="105"/>
      <c r="BH12" s="105"/>
      <c r="BI12" s="105"/>
      <c r="BJ12" s="105"/>
    </row>
    <row r="13" spans="1:62" ht="18" hidden="1" customHeight="1" outlineLevel="1">
      <c r="B13" s="99"/>
      <c r="C13" s="908"/>
      <c r="D13" s="909"/>
      <c r="E13" s="909"/>
      <c r="F13" s="910"/>
      <c r="G13" s="890"/>
      <c r="H13" s="901"/>
      <c r="I13" s="152"/>
      <c r="J13" s="152"/>
      <c r="K13" s="152"/>
      <c r="L13" s="152"/>
      <c r="M13" s="152"/>
      <c r="N13" s="152"/>
      <c r="O13" s="152"/>
      <c r="P13" s="153"/>
      <c r="Q13" s="153"/>
      <c r="R13" s="156">
        <f t="shared" si="8"/>
        <v>0</v>
      </c>
      <c r="S13" s="156">
        <f t="shared" si="9"/>
        <v>0</v>
      </c>
      <c r="U13" s="157">
        <f>I13*$I$7+J13*$J$7+K13*$K$7+L13*$L$7+M13*$M$7+N13*$N$7+O13*$O$7+R13+S13</f>
        <v>0</v>
      </c>
      <c r="W13" s="152"/>
      <c r="X13" s="152"/>
      <c r="Y13" s="152"/>
      <c r="Z13" s="152"/>
      <c r="AA13" s="152"/>
      <c r="AB13" s="152"/>
      <c r="AC13" s="347"/>
      <c r="AD13" s="152"/>
      <c r="AE13" s="152"/>
      <c r="AF13" s="152"/>
      <c r="AG13" s="152"/>
      <c r="AH13" s="152"/>
      <c r="AI13" s="152"/>
      <c r="AJ13" s="347"/>
      <c r="AK13" s="152"/>
      <c r="AL13" s="152"/>
      <c r="AM13" s="619"/>
      <c r="AN13" s="228"/>
      <c r="AO13" s="228"/>
      <c r="AP13" s="228"/>
      <c r="AQ13" s="228"/>
      <c r="AR13" s="228"/>
      <c r="AS13" s="348"/>
      <c r="AT13" s="264">
        <f t="shared" si="12"/>
        <v>0</v>
      </c>
      <c r="AU13" s="259"/>
      <c r="AV13" s="265">
        <f t="shared" ref="AV13:AV27" si="13">AK13*$AK$7+AL13*$AL$7+AM13*$AM$7+SUM(AN13:AR13)*(1+Gewinn)*(1+SicherheitAngebot)+AT13/Zuschläge_IBN+AT13</f>
        <v>0</v>
      </c>
      <c r="AX13" s="265">
        <f>U13+AV13</f>
        <v>0</v>
      </c>
      <c r="AZ13" s="492">
        <f t="shared" ref="AZ13:AZ27" si="14">U13/(1+SicherheitAngebot)*(1+Sicherheit)</f>
        <v>0</v>
      </c>
      <c r="BB13" s="492">
        <f t="shared" ref="BB13:BB27" si="15">AV13/(1+SicherheitAngebot)*(1+Sicherheit)</f>
        <v>0</v>
      </c>
      <c r="BD13" s="265">
        <f>AZ13+BB13</f>
        <v>0</v>
      </c>
      <c r="BE13" s="105"/>
      <c r="BF13" s="105"/>
      <c r="BG13" s="105"/>
      <c r="BH13" s="105"/>
      <c r="BI13" s="105"/>
      <c r="BJ13" s="105"/>
    </row>
    <row r="14" spans="1:62" ht="18" hidden="1" customHeight="1" outlineLevel="1">
      <c r="B14" s="100"/>
      <c r="C14" s="908"/>
      <c r="D14" s="909"/>
      <c r="E14" s="909"/>
      <c r="F14" s="910"/>
      <c r="G14" s="890"/>
      <c r="H14" s="891"/>
      <c r="I14" s="152"/>
      <c r="J14" s="152"/>
      <c r="K14" s="152"/>
      <c r="L14" s="152"/>
      <c r="M14" s="152"/>
      <c r="N14" s="152"/>
      <c r="O14" s="152"/>
      <c r="P14" s="153"/>
      <c r="Q14" s="153"/>
      <c r="R14" s="156">
        <f t="shared" si="8"/>
        <v>0</v>
      </c>
      <c r="S14" s="156">
        <f t="shared" si="9"/>
        <v>0</v>
      </c>
      <c r="U14" s="157">
        <f t="shared" ref="U14:U27" si="16">I14*$I$7+J14*$J$7+K14*$K$7+L14*$L$7+M14*$M$7+N14*$N$7+O14*$O$7+R14+S14</f>
        <v>0</v>
      </c>
      <c r="W14" s="152"/>
      <c r="X14" s="152"/>
      <c r="Y14" s="152"/>
      <c r="Z14" s="152"/>
      <c r="AA14" s="152"/>
      <c r="AB14" s="152"/>
      <c r="AC14" s="347"/>
      <c r="AD14" s="152"/>
      <c r="AE14" s="152"/>
      <c r="AF14" s="152"/>
      <c r="AG14" s="152"/>
      <c r="AH14" s="152"/>
      <c r="AI14" s="152"/>
      <c r="AJ14" s="347"/>
      <c r="AK14" s="152"/>
      <c r="AL14" s="152"/>
      <c r="AM14" s="619"/>
      <c r="AN14" s="228"/>
      <c r="AO14" s="228"/>
      <c r="AP14" s="228"/>
      <c r="AQ14" s="228"/>
      <c r="AR14" s="228"/>
      <c r="AS14" s="348"/>
      <c r="AT14" s="264">
        <f t="shared" si="12"/>
        <v>0</v>
      </c>
      <c r="AU14" s="259"/>
      <c r="AV14" s="265">
        <f t="shared" si="13"/>
        <v>0</v>
      </c>
      <c r="AX14" s="265">
        <f t="shared" ref="AX14:AX27" si="17">U14+AV14</f>
        <v>0</v>
      </c>
      <c r="AZ14" s="492">
        <f t="shared" si="14"/>
        <v>0</v>
      </c>
      <c r="BB14" s="492">
        <f t="shared" si="15"/>
        <v>0</v>
      </c>
      <c r="BD14" s="265">
        <f t="shared" ref="BD14:BD27" si="18">AZ14+BB14</f>
        <v>0</v>
      </c>
      <c r="BE14" s="105"/>
      <c r="BF14" s="105"/>
      <c r="BG14" s="105"/>
      <c r="BH14" s="105"/>
      <c r="BI14" s="105"/>
      <c r="BJ14" s="105"/>
    </row>
    <row r="15" spans="1:62" ht="18" hidden="1" customHeight="1" outlineLevel="1">
      <c r="B15" s="100"/>
      <c r="C15" s="908"/>
      <c r="D15" s="909"/>
      <c r="E15" s="909"/>
      <c r="F15" s="910"/>
      <c r="G15" s="890"/>
      <c r="H15" s="891"/>
      <c r="I15" s="152"/>
      <c r="J15" s="152"/>
      <c r="K15" s="152"/>
      <c r="L15" s="152"/>
      <c r="M15" s="152"/>
      <c r="N15" s="152"/>
      <c r="O15" s="152"/>
      <c r="P15" s="153"/>
      <c r="Q15" s="153"/>
      <c r="R15" s="156">
        <f t="shared" si="8"/>
        <v>0</v>
      </c>
      <c r="S15" s="156">
        <f t="shared" si="9"/>
        <v>0</v>
      </c>
      <c r="U15" s="157">
        <f t="shared" si="16"/>
        <v>0</v>
      </c>
      <c r="W15" s="152"/>
      <c r="X15" s="152"/>
      <c r="Y15" s="152"/>
      <c r="Z15" s="152"/>
      <c r="AA15" s="152"/>
      <c r="AB15" s="152"/>
      <c r="AC15" s="347"/>
      <c r="AD15" s="152"/>
      <c r="AE15" s="152"/>
      <c r="AF15" s="152"/>
      <c r="AG15" s="152"/>
      <c r="AH15" s="152"/>
      <c r="AI15" s="152"/>
      <c r="AJ15" s="347"/>
      <c r="AK15" s="152"/>
      <c r="AL15" s="152"/>
      <c r="AM15" s="619"/>
      <c r="AN15" s="228"/>
      <c r="AO15" s="228"/>
      <c r="AP15" s="228"/>
      <c r="AQ15" s="228"/>
      <c r="AR15" s="228"/>
      <c r="AS15" s="348"/>
      <c r="AT15" s="264">
        <f t="shared" si="12"/>
        <v>0</v>
      </c>
      <c r="AU15" s="259"/>
      <c r="AV15" s="265">
        <f t="shared" si="13"/>
        <v>0</v>
      </c>
      <c r="AX15" s="265">
        <f t="shared" si="17"/>
        <v>0</v>
      </c>
      <c r="AZ15" s="492">
        <f t="shared" si="14"/>
        <v>0</v>
      </c>
      <c r="BB15" s="492">
        <f t="shared" si="15"/>
        <v>0</v>
      </c>
      <c r="BD15" s="265">
        <f t="shared" si="18"/>
        <v>0</v>
      </c>
      <c r="BE15" s="105"/>
      <c r="BF15" s="105"/>
      <c r="BG15" s="105"/>
      <c r="BH15" s="105"/>
      <c r="BI15" s="105"/>
      <c r="BJ15" s="105"/>
    </row>
    <row r="16" spans="1:62" ht="18" hidden="1" customHeight="1" outlineLevel="1">
      <c r="B16" s="100"/>
      <c r="C16" s="908"/>
      <c r="D16" s="909"/>
      <c r="E16" s="909"/>
      <c r="F16" s="910"/>
      <c r="G16" s="890"/>
      <c r="H16" s="891"/>
      <c r="I16" s="152"/>
      <c r="J16" s="152"/>
      <c r="K16" s="152"/>
      <c r="L16" s="152"/>
      <c r="M16" s="152"/>
      <c r="N16" s="152"/>
      <c r="O16" s="152"/>
      <c r="P16" s="153"/>
      <c r="Q16" s="153"/>
      <c r="R16" s="156">
        <f t="shared" si="8"/>
        <v>0</v>
      </c>
      <c r="S16" s="156">
        <f t="shared" si="9"/>
        <v>0</v>
      </c>
      <c r="U16" s="157">
        <f t="shared" si="16"/>
        <v>0</v>
      </c>
      <c r="W16" s="152"/>
      <c r="X16" s="152"/>
      <c r="Y16" s="152"/>
      <c r="Z16" s="152"/>
      <c r="AA16" s="152"/>
      <c r="AB16" s="152"/>
      <c r="AC16" s="347"/>
      <c r="AD16" s="152"/>
      <c r="AE16" s="152"/>
      <c r="AF16" s="152"/>
      <c r="AG16" s="152"/>
      <c r="AH16" s="152"/>
      <c r="AI16" s="152"/>
      <c r="AJ16" s="347"/>
      <c r="AK16" s="152"/>
      <c r="AL16" s="152"/>
      <c r="AM16" s="619"/>
      <c r="AN16" s="228"/>
      <c r="AO16" s="228"/>
      <c r="AP16" s="228"/>
      <c r="AQ16" s="228"/>
      <c r="AR16" s="228"/>
      <c r="AS16" s="348"/>
      <c r="AT16" s="264">
        <f t="shared" si="12"/>
        <v>0</v>
      </c>
      <c r="AU16" s="259"/>
      <c r="AV16" s="265">
        <f t="shared" si="13"/>
        <v>0</v>
      </c>
      <c r="AX16" s="265">
        <f t="shared" si="17"/>
        <v>0</v>
      </c>
      <c r="AZ16" s="492">
        <f t="shared" si="14"/>
        <v>0</v>
      </c>
      <c r="BB16" s="492">
        <f t="shared" si="15"/>
        <v>0</v>
      </c>
      <c r="BD16" s="265">
        <f t="shared" si="18"/>
        <v>0</v>
      </c>
      <c r="BE16" s="105"/>
      <c r="BF16" s="105"/>
      <c r="BG16" s="105"/>
      <c r="BH16" s="105"/>
      <c r="BI16" s="105"/>
      <c r="BJ16" s="105"/>
    </row>
    <row r="17" spans="2:62" ht="18" hidden="1" customHeight="1" outlineLevel="1">
      <c r="B17" s="100"/>
      <c r="C17" s="908"/>
      <c r="D17" s="909"/>
      <c r="E17" s="909"/>
      <c r="F17" s="910"/>
      <c r="G17" s="890"/>
      <c r="H17" s="891"/>
      <c r="I17" s="152"/>
      <c r="J17" s="152"/>
      <c r="K17" s="152"/>
      <c r="L17" s="152"/>
      <c r="M17" s="152"/>
      <c r="N17" s="152"/>
      <c r="O17" s="152"/>
      <c r="P17" s="153"/>
      <c r="Q17" s="153"/>
      <c r="R17" s="156">
        <f t="shared" si="8"/>
        <v>0</v>
      </c>
      <c r="S17" s="156">
        <f t="shared" si="9"/>
        <v>0</v>
      </c>
      <c r="U17" s="157">
        <f t="shared" si="16"/>
        <v>0</v>
      </c>
      <c r="W17" s="152"/>
      <c r="X17" s="152"/>
      <c r="Y17" s="152"/>
      <c r="Z17" s="152"/>
      <c r="AA17" s="152"/>
      <c r="AB17" s="152"/>
      <c r="AC17" s="347"/>
      <c r="AD17" s="152"/>
      <c r="AE17" s="152"/>
      <c r="AF17" s="152"/>
      <c r="AG17" s="152"/>
      <c r="AH17" s="152"/>
      <c r="AI17" s="152"/>
      <c r="AJ17" s="347"/>
      <c r="AK17" s="152"/>
      <c r="AL17" s="152"/>
      <c r="AM17" s="619"/>
      <c r="AN17" s="228"/>
      <c r="AO17" s="228"/>
      <c r="AP17" s="228"/>
      <c r="AQ17" s="228"/>
      <c r="AR17" s="228"/>
      <c r="AS17" s="348"/>
      <c r="AT17" s="264">
        <f t="shared" si="12"/>
        <v>0</v>
      </c>
      <c r="AU17" s="259"/>
      <c r="AV17" s="265">
        <f t="shared" si="13"/>
        <v>0</v>
      </c>
      <c r="AX17" s="265">
        <f t="shared" si="17"/>
        <v>0</v>
      </c>
      <c r="AZ17" s="492">
        <f t="shared" si="14"/>
        <v>0</v>
      </c>
      <c r="BB17" s="492">
        <f t="shared" si="15"/>
        <v>0</v>
      </c>
      <c r="BD17" s="265">
        <f t="shared" si="18"/>
        <v>0</v>
      </c>
      <c r="BE17" s="105"/>
      <c r="BF17" s="105"/>
      <c r="BG17" s="105"/>
      <c r="BH17" s="105"/>
      <c r="BI17" s="105"/>
      <c r="BJ17" s="105"/>
    </row>
    <row r="18" spans="2:62" ht="18" hidden="1" customHeight="1" outlineLevel="1">
      <c r="B18" s="100"/>
      <c r="C18" s="908"/>
      <c r="D18" s="909"/>
      <c r="E18" s="909"/>
      <c r="F18" s="910"/>
      <c r="G18" s="890"/>
      <c r="H18" s="891"/>
      <c r="I18" s="152"/>
      <c r="J18" s="152"/>
      <c r="K18" s="152"/>
      <c r="L18" s="152"/>
      <c r="M18" s="152"/>
      <c r="N18" s="152"/>
      <c r="O18" s="152"/>
      <c r="P18" s="153"/>
      <c r="Q18" s="153"/>
      <c r="R18" s="156">
        <f t="shared" si="8"/>
        <v>0</v>
      </c>
      <c r="S18" s="156">
        <f t="shared" si="9"/>
        <v>0</v>
      </c>
      <c r="U18" s="157">
        <f t="shared" si="16"/>
        <v>0</v>
      </c>
      <c r="W18" s="152"/>
      <c r="X18" s="152"/>
      <c r="Y18" s="152"/>
      <c r="Z18" s="152"/>
      <c r="AA18" s="152"/>
      <c r="AB18" s="152"/>
      <c r="AC18" s="347"/>
      <c r="AD18" s="152"/>
      <c r="AE18" s="152"/>
      <c r="AF18" s="152"/>
      <c r="AG18" s="152"/>
      <c r="AH18" s="152"/>
      <c r="AI18" s="152"/>
      <c r="AJ18" s="347"/>
      <c r="AK18" s="152"/>
      <c r="AL18" s="152"/>
      <c r="AM18" s="619"/>
      <c r="AN18" s="228"/>
      <c r="AO18" s="228"/>
      <c r="AP18" s="228"/>
      <c r="AQ18" s="228"/>
      <c r="AR18" s="228"/>
      <c r="AS18" s="348"/>
      <c r="AT18" s="264">
        <f t="shared" si="12"/>
        <v>0</v>
      </c>
      <c r="AU18" s="259"/>
      <c r="AV18" s="265">
        <f t="shared" si="13"/>
        <v>0</v>
      </c>
      <c r="AX18" s="265">
        <f t="shared" si="17"/>
        <v>0</v>
      </c>
      <c r="AZ18" s="492">
        <f t="shared" si="14"/>
        <v>0</v>
      </c>
      <c r="BB18" s="492">
        <f t="shared" si="15"/>
        <v>0</v>
      </c>
      <c r="BD18" s="265">
        <f t="shared" si="18"/>
        <v>0</v>
      </c>
      <c r="BE18" s="105"/>
      <c r="BF18" s="105"/>
      <c r="BG18" s="105"/>
      <c r="BH18" s="105"/>
      <c r="BI18" s="105"/>
      <c r="BJ18" s="105"/>
    </row>
    <row r="19" spans="2:62" ht="18" hidden="1" customHeight="1" outlineLevel="1">
      <c r="B19" s="100"/>
      <c r="C19" s="908"/>
      <c r="D19" s="909"/>
      <c r="E19" s="909"/>
      <c r="F19" s="910"/>
      <c r="G19" s="890"/>
      <c r="H19" s="891"/>
      <c r="I19" s="152"/>
      <c r="J19" s="152"/>
      <c r="K19" s="152"/>
      <c r="L19" s="152"/>
      <c r="M19" s="152"/>
      <c r="N19" s="152"/>
      <c r="O19" s="152"/>
      <c r="P19" s="153"/>
      <c r="Q19" s="153"/>
      <c r="R19" s="156">
        <f t="shared" si="8"/>
        <v>0</v>
      </c>
      <c r="S19" s="156">
        <f t="shared" si="9"/>
        <v>0</v>
      </c>
      <c r="U19" s="157">
        <f t="shared" si="16"/>
        <v>0</v>
      </c>
      <c r="W19" s="152"/>
      <c r="X19" s="152"/>
      <c r="Y19" s="152"/>
      <c r="Z19" s="152"/>
      <c r="AA19" s="152"/>
      <c r="AB19" s="152"/>
      <c r="AC19" s="347"/>
      <c r="AD19" s="152"/>
      <c r="AE19" s="152"/>
      <c r="AF19" s="152"/>
      <c r="AG19" s="152"/>
      <c r="AH19" s="152"/>
      <c r="AI19" s="152"/>
      <c r="AJ19" s="347"/>
      <c r="AK19" s="152"/>
      <c r="AL19" s="152"/>
      <c r="AM19" s="619"/>
      <c r="AN19" s="228"/>
      <c r="AO19" s="228"/>
      <c r="AP19" s="228"/>
      <c r="AQ19" s="228"/>
      <c r="AR19" s="228"/>
      <c r="AS19" s="348"/>
      <c r="AT19" s="264">
        <f t="shared" si="12"/>
        <v>0</v>
      </c>
      <c r="AU19" s="259"/>
      <c r="AV19" s="265">
        <f t="shared" si="13"/>
        <v>0</v>
      </c>
      <c r="AX19" s="265">
        <f t="shared" si="17"/>
        <v>0</v>
      </c>
      <c r="AZ19" s="492">
        <f t="shared" si="14"/>
        <v>0</v>
      </c>
      <c r="BB19" s="492">
        <f t="shared" si="15"/>
        <v>0</v>
      </c>
      <c r="BD19" s="265">
        <f t="shared" si="18"/>
        <v>0</v>
      </c>
      <c r="BE19" s="105"/>
      <c r="BF19" s="105"/>
      <c r="BG19" s="105"/>
      <c r="BH19" s="105"/>
      <c r="BI19" s="105"/>
      <c r="BJ19" s="105"/>
    </row>
    <row r="20" spans="2:62" ht="18" hidden="1" customHeight="1" outlineLevel="1">
      <c r="B20" s="100"/>
      <c r="C20" s="908"/>
      <c r="D20" s="909"/>
      <c r="E20" s="909"/>
      <c r="F20" s="910"/>
      <c r="G20" s="890"/>
      <c r="H20" s="891"/>
      <c r="I20" s="152"/>
      <c r="J20" s="152"/>
      <c r="K20" s="152"/>
      <c r="L20" s="152"/>
      <c r="M20" s="152"/>
      <c r="N20" s="152"/>
      <c r="O20" s="152"/>
      <c r="P20" s="153"/>
      <c r="Q20" s="153"/>
      <c r="R20" s="156">
        <f t="shared" si="8"/>
        <v>0</v>
      </c>
      <c r="S20" s="156">
        <f t="shared" si="9"/>
        <v>0</v>
      </c>
      <c r="U20" s="157">
        <f t="shared" si="16"/>
        <v>0</v>
      </c>
      <c r="W20" s="152"/>
      <c r="X20" s="152"/>
      <c r="Y20" s="152"/>
      <c r="Z20" s="152"/>
      <c r="AA20" s="152"/>
      <c r="AB20" s="152"/>
      <c r="AC20" s="347"/>
      <c r="AD20" s="152"/>
      <c r="AE20" s="152"/>
      <c r="AF20" s="152"/>
      <c r="AG20" s="152"/>
      <c r="AH20" s="152"/>
      <c r="AI20" s="152"/>
      <c r="AJ20" s="347"/>
      <c r="AK20" s="152"/>
      <c r="AL20" s="152"/>
      <c r="AM20" s="619"/>
      <c r="AN20" s="228"/>
      <c r="AO20" s="228"/>
      <c r="AP20" s="228"/>
      <c r="AQ20" s="228"/>
      <c r="AR20" s="228"/>
      <c r="AS20" s="348"/>
      <c r="AT20" s="264">
        <f t="shared" si="12"/>
        <v>0</v>
      </c>
      <c r="AU20" s="259"/>
      <c r="AV20" s="265">
        <f t="shared" si="13"/>
        <v>0</v>
      </c>
      <c r="AX20" s="265">
        <f t="shared" si="17"/>
        <v>0</v>
      </c>
      <c r="AZ20" s="492">
        <f t="shared" si="14"/>
        <v>0</v>
      </c>
      <c r="BB20" s="492">
        <f t="shared" si="15"/>
        <v>0</v>
      </c>
      <c r="BD20" s="265">
        <f t="shared" si="18"/>
        <v>0</v>
      </c>
      <c r="BE20" s="105"/>
      <c r="BF20" s="105"/>
      <c r="BG20" s="105"/>
      <c r="BH20" s="105"/>
      <c r="BI20" s="105"/>
      <c r="BJ20" s="105"/>
    </row>
    <row r="21" spans="2:62" ht="18" hidden="1" customHeight="1" outlineLevel="1">
      <c r="B21" s="100"/>
      <c r="C21" s="908"/>
      <c r="D21" s="909"/>
      <c r="E21" s="909"/>
      <c r="F21" s="910"/>
      <c r="G21" s="890"/>
      <c r="H21" s="891"/>
      <c r="I21" s="152"/>
      <c r="J21" s="152"/>
      <c r="K21" s="152"/>
      <c r="L21" s="152"/>
      <c r="M21" s="152"/>
      <c r="N21" s="152"/>
      <c r="O21" s="152"/>
      <c r="P21" s="153"/>
      <c r="Q21" s="153"/>
      <c r="R21" s="156">
        <f t="shared" si="8"/>
        <v>0</v>
      </c>
      <c r="S21" s="156">
        <f t="shared" si="9"/>
        <v>0</v>
      </c>
      <c r="U21" s="157">
        <f t="shared" si="16"/>
        <v>0</v>
      </c>
      <c r="W21" s="152"/>
      <c r="X21" s="152"/>
      <c r="Y21" s="152"/>
      <c r="Z21" s="152"/>
      <c r="AA21" s="152"/>
      <c r="AB21" s="152"/>
      <c r="AC21" s="347"/>
      <c r="AD21" s="152"/>
      <c r="AE21" s="152"/>
      <c r="AF21" s="152"/>
      <c r="AG21" s="152"/>
      <c r="AH21" s="152"/>
      <c r="AI21" s="152"/>
      <c r="AJ21" s="347"/>
      <c r="AK21" s="152"/>
      <c r="AL21" s="152"/>
      <c r="AM21" s="619"/>
      <c r="AN21" s="228"/>
      <c r="AO21" s="228"/>
      <c r="AP21" s="228"/>
      <c r="AQ21" s="228"/>
      <c r="AR21" s="228"/>
      <c r="AS21" s="348"/>
      <c r="AT21" s="264">
        <f t="shared" si="12"/>
        <v>0</v>
      </c>
      <c r="AU21" s="259"/>
      <c r="AV21" s="265">
        <f t="shared" si="13"/>
        <v>0</v>
      </c>
      <c r="AX21" s="265">
        <f t="shared" si="17"/>
        <v>0</v>
      </c>
      <c r="AZ21" s="492">
        <f t="shared" si="14"/>
        <v>0</v>
      </c>
      <c r="BB21" s="492">
        <f t="shared" si="15"/>
        <v>0</v>
      </c>
      <c r="BD21" s="265">
        <f t="shared" si="18"/>
        <v>0</v>
      </c>
      <c r="BE21" s="105"/>
      <c r="BF21" s="105"/>
      <c r="BG21" s="105"/>
      <c r="BH21" s="105"/>
      <c r="BI21" s="105"/>
      <c r="BJ21" s="105"/>
    </row>
    <row r="22" spans="2:62" ht="18" hidden="1" customHeight="1" outlineLevel="1">
      <c r="B22" s="100"/>
      <c r="C22" s="908"/>
      <c r="D22" s="909"/>
      <c r="E22" s="909"/>
      <c r="F22" s="910"/>
      <c r="G22" s="890"/>
      <c r="H22" s="891"/>
      <c r="I22" s="152"/>
      <c r="J22" s="152"/>
      <c r="K22" s="152"/>
      <c r="L22" s="152"/>
      <c r="M22" s="152"/>
      <c r="N22" s="152"/>
      <c r="O22" s="152"/>
      <c r="P22" s="153"/>
      <c r="Q22" s="153"/>
      <c r="R22" s="156">
        <f t="shared" si="8"/>
        <v>0</v>
      </c>
      <c r="S22" s="156">
        <f t="shared" si="9"/>
        <v>0</v>
      </c>
      <c r="U22" s="157">
        <f t="shared" si="16"/>
        <v>0</v>
      </c>
      <c r="W22" s="152"/>
      <c r="X22" s="152"/>
      <c r="Y22" s="152"/>
      <c r="Z22" s="152"/>
      <c r="AA22" s="152"/>
      <c r="AB22" s="152"/>
      <c r="AC22" s="347"/>
      <c r="AD22" s="152"/>
      <c r="AE22" s="152"/>
      <c r="AF22" s="152"/>
      <c r="AG22" s="152"/>
      <c r="AH22" s="152"/>
      <c r="AI22" s="152"/>
      <c r="AJ22" s="347"/>
      <c r="AK22" s="152"/>
      <c r="AL22" s="152"/>
      <c r="AM22" s="619"/>
      <c r="AN22" s="228"/>
      <c r="AO22" s="228"/>
      <c r="AP22" s="228"/>
      <c r="AQ22" s="228"/>
      <c r="AR22" s="228"/>
      <c r="AS22" s="348"/>
      <c r="AT22" s="264">
        <f t="shared" si="12"/>
        <v>0</v>
      </c>
      <c r="AU22" s="259"/>
      <c r="AV22" s="265">
        <f t="shared" si="13"/>
        <v>0</v>
      </c>
      <c r="AX22" s="265">
        <f t="shared" si="17"/>
        <v>0</v>
      </c>
      <c r="AZ22" s="492">
        <f t="shared" si="14"/>
        <v>0</v>
      </c>
      <c r="BB22" s="492">
        <f t="shared" si="15"/>
        <v>0</v>
      </c>
      <c r="BD22" s="265">
        <f t="shared" si="18"/>
        <v>0</v>
      </c>
      <c r="BE22" s="105"/>
      <c r="BF22" s="105"/>
      <c r="BG22" s="105"/>
      <c r="BH22" s="105"/>
      <c r="BI22" s="105"/>
      <c r="BJ22" s="105"/>
    </row>
    <row r="23" spans="2:62" ht="18" hidden="1" customHeight="1" outlineLevel="1">
      <c r="B23" s="100"/>
      <c r="C23" s="908"/>
      <c r="D23" s="909"/>
      <c r="E23" s="909"/>
      <c r="F23" s="910"/>
      <c r="G23" s="890"/>
      <c r="H23" s="891"/>
      <c r="I23" s="152"/>
      <c r="J23" s="152"/>
      <c r="K23" s="152"/>
      <c r="L23" s="152"/>
      <c r="M23" s="152"/>
      <c r="N23" s="152"/>
      <c r="O23" s="152"/>
      <c r="P23" s="153"/>
      <c r="Q23" s="153"/>
      <c r="R23" s="156">
        <f t="shared" si="8"/>
        <v>0</v>
      </c>
      <c r="S23" s="156">
        <f t="shared" si="9"/>
        <v>0</v>
      </c>
      <c r="U23" s="157">
        <f t="shared" si="16"/>
        <v>0</v>
      </c>
      <c r="W23" s="152"/>
      <c r="X23" s="152"/>
      <c r="Y23" s="152"/>
      <c r="Z23" s="152"/>
      <c r="AA23" s="152"/>
      <c r="AB23" s="152"/>
      <c r="AC23" s="347"/>
      <c r="AD23" s="152"/>
      <c r="AE23" s="152"/>
      <c r="AF23" s="152"/>
      <c r="AG23" s="152"/>
      <c r="AH23" s="152"/>
      <c r="AI23" s="152"/>
      <c r="AJ23" s="347"/>
      <c r="AK23" s="152"/>
      <c r="AL23" s="152"/>
      <c r="AM23" s="619"/>
      <c r="AN23" s="228"/>
      <c r="AO23" s="228"/>
      <c r="AP23" s="228"/>
      <c r="AQ23" s="228"/>
      <c r="AR23" s="228"/>
      <c r="AS23" s="348"/>
      <c r="AT23" s="264">
        <f t="shared" si="12"/>
        <v>0</v>
      </c>
      <c r="AU23" s="259"/>
      <c r="AV23" s="265">
        <f t="shared" si="13"/>
        <v>0</v>
      </c>
      <c r="AX23" s="265">
        <f t="shared" si="17"/>
        <v>0</v>
      </c>
      <c r="AZ23" s="492">
        <f t="shared" si="14"/>
        <v>0</v>
      </c>
      <c r="BB23" s="492">
        <f t="shared" si="15"/>
        <v>0</v>
      </c>
      <c r="BD23" s="265">
        <f t="shared" si="18"/>
        <v>0</v>
      </c>
      <c r="BE23" s="105"/>
      <c r="BF23" s="105"/>
      <c r="BG23" s="105"/>
      <c r="BH23" s="105"/>
      <c r="BI23" s="105"/>
      <c r="BJ23" s="105"/>
    </row>
    <row r="24" spans="2:62" ht="18" hidden="1" customHeight="1" outlineLevel="1">
      <c r="B24" s="100"/>
      <c r="C24" s="908"/>
      <c r="D24" s="909"/>
      <c r="E24" s="909"/>
      <c r="F24" s="910"/>
      <c r="G24" s="890"/>
      <c r="H24" s="891"/>
      <c r="I24" s="152"/>
      <c r="J24" s="152"/>
      <c r="K24" s="152"/>
      <c r="L24" s="152"/>
      <c r="M24" s="152"/>
      <c r="N24" s="152"/>
      <c r="O24" s="152"/>
      <c r="P24" s="153"/>
      <c r="Q24" s="153"/>
      <c r="R24" s="156">
        <f t="shared" si="8"/>
        <v>0</v>
      </c>
      <c r="S24" s="156">
        <f t="shared" si="9"/>
        <v>0</v>
      </c>
      <c r="U24" s="157">
        <f t="shared" si="16"/>
        <v>0</v>
      </c>
      <c r="W24" s="152"/>
      <c r="X24" s="152"/>
      <c r="Y24" s="152"/>
      <c r="Z24" s="152"/>
      <c r="AA24" s="152"/>
      <c r="AB24" s="152"/>
      <c r="AC24" s="347"/>
      <c r="AD24" s="152"/>
      <c r="AE24" s="152"/>
      <c r="AF24" s="152"/>
      <c r="AG24" s="152"/>
      <c r="AH24" s="152"/>
      <c r="AI24" s="152"/>
      <c r="AJ24" s="347"/>
      <c r="AK24" s="152"/>
      <c r="AL24" s="152"/>
      <c r="AM24" s="619"/>
      <c r="AN24" s="228"/>
      <c r="AO24" s="228"/>
      <c r="AP24" s="228"/>
      <c r="AQ24" s="228"/>
      <c r="AR24" s="228"/>
      <c r="AS24" s="348"/>
      <c r="AT24" s="264">
        <f t="shared" si="12"/>
        <v>0</v>
      </c>
      <c r="AU24" s="259"/>
      <c r="AV24" s="265">
        <f t="shared" si="13"/>
        <v>0</v>
      </c>
      <c r="AX24" s="265">
        <f t="shared" si="17"/>
        <v>0</v>
      </c>
      <c r="AZ24" s="492">
        <f t="shared" si="14"/>
        <v>0</v>
      </c>
      <c r="BB24" s="492">
        <f t="shared" si="15"/>
        <v>0</v>
      </c>
      <c r="BD24" s="265">
        <f t="shared" si="18"/>
        <v>0</v>
      </c>
      <c r="BE24" s="105"/>
      <c r="BF24" s="105"/>
      <c r="BG24" s="105"/>
      <c r="BH24" s="105"/>
      <c r="BI24" s="105"/>
      <c r="BJ24" s="105"/>
    </row>
    <row r="25" spans="2:62" ht="18" hidden="1" customHeight="1" outlineLevel="1">
      <c r="B25" s="100"/>
      <c r="C25" s="908"/>
      <c r="D25" s="909"/>
      <c r="E25" s="909"/>
      <c r="F25" s="910"/>
      <c r="G25" s="890"/>
      <c r="H25" s="891"/>
      <c r="I25" s="152"/>
      <c r="J25" s="152"/>
      <c r="K25" s="152"/>
      <c r="L25" s="152"/>
      <c r="M25" s="152"/>
      <c r="N25" s="152"/>
      <c r="O25" s="152"/>
      <c r="P25" s="153"/>
      <c r="Q25" s="153"/>
      <c r="R25" s="156">
        <f t="shared" si="8"/>
        <v>0</v>
      </c>
      <c r="S25" s="156">
        <f t="shared" si="9"/>
        <v>0</v>
      </c>
      <c r="U25" s="157">
        <f t="shared" si="16"/>
        <v>0</v>
      </c>
      <c r="W25" s="152"/>
      <c r="X25" s="152"/>
      <c r="Y25" s="152"/>
      <c r="Z25" s="152"/>
      <c r="AA25" s="152"/>
      <c r="AB25" s="152"/>
      <c r="AC25" s="347"/>
      <c r="AD25" s="152"/>
      <c r="AE25" s="152"/>
      <c r="AF25" s="152"/>
      <c r="AG25" s="152"/>
      <c r="AH25" s="152"/>
      <c r="AI25" s="152"/>
      <c r="AJ25" s="347"/>
      <c r="AK25" s="152"/>
      <c r="AL25" s="152"/>
      <c r="AM25" s="619"/>
      <c r="AN25" s="228"/>
      <c r="AO25" s="228"/>
      <c r="AP25" s="228"/>
      <c r="AQ25" s="228"/>
      <c r="AR25" s="228"/>
      <c r="AS25" s="348"/>
      <c r="AT25" s="264">
        <f t="shared" si="12"/>
        <v>0</v>
      </c>
      <c r="AU25" s="259"/>
      <c r="AV25" s="265">
        <f t="shared" si="13"/>
        <v>0</v>
      </c>
      <c r="AX25" s="265">
        <f t="shared" si="17"/>
        <v>0</v>
      </c>
      <c r="AZ25" s="492">
        <f t="shared" si="14"/>
        <v>0</v>
      </c>
      <c r="BB25" s="492">
        <f t="shared" si="15"/>
        <v>0</v>
      </c>
      <c r="BD25" s="265">
        <f t="shared" si="18"/>
        <v>0</v>
      </c>
      <c r="BE25" s="105"/>
      <c r="BF25" s="105"/>
      <c r="BG25" s="105"/>
      <c r="BH25" s="105"/>
      <c r="BI25" s="105"/>
      <c r="BJ25" s="105"/>
    </row>
    <row r="26" spans="2:62" ht="18" hidden="1" customHeight="1" outlineLevel="1">
      <c r="B26" s="100"/>
      <c r="C26" s="908"/>
      <c r="D26" s="909"/>
      <c r="E26" s="909"/>
      <c r="F26" s="910"/>
      <c r="G26" s="890"/>
      <c r="H26" s="891"/>
      <c r="I26" s="152"/>
      <c r="J26" s="152"/>
      <c r="K26" s="152"/>
      <c r="L26" s="152"/>
      <c r="M26" s="152"/>
      <c r="N26" s="152"/>
      <c r="O26" s="152"/>
      <c r="P26" s="153"/>
      <c r="Q26" s="153"/>
      <c r="R26" s="156">
        <f t="shared" si="8"/>
        <v>0</v>
      </c>
      <c r="S26" s="156">
        <f t="shared" si="9"/>
        <v>0</v>
      </c>
      <c r="U26" s="157">
        <f t="shared" si="16"/>
        <v>0</v>
      </c>
      <c r="W26" s="152"/>
      <c r="X26" s="152"/>
      <c r="Y26" s="152"/>
      <c r="Z26" s="152"/>
      <c r="AA26" s="152"/>
      <c r="AB26" s="152"/>
      <c r="AC26" s="347"/>
      <c r="AD26" s="152"/>
      <c r="AE26" s="152"/>
      <c r="AF26" s="152"/>
      <c r="AG26" s="152"/>
      <c r="AH26" s="152"/>
      <c r="AI26" s="152"/>
      <c r="AJ26" s="347"/>
      <c r="AK26" s="152"/>
      <c r="AL26" s="152"/>
      <c r="AM26" s="619"/>
      <c r="AN26" s="228"/>
      <c r="AO26" s="228"/>
      <c r="AP26" s="228"/>
      <c r="AQ26" s="228"/>
      <c r="AR26" s="228"/>
      <c r="AS26" s="348"/>
      <c r="AT26" s="264">
        <f t="shared" si="12"/>
        <v>0</v>
      </c>
      <c r="AU26" s="259"/>
      <c r="AV26" s="265">
        <f t="shared" si="13"/>
        <v>0</v>
      </c>
      <c r="AX26" s="265">
        <f t="shared" si="17"/>
        <v>0</v>
      </c>
      <c r="AZ26" s="492">
        <f t="shared" si="14"/>
        <v>0</v>
      </c>
      <c r="BB26" s="492">
        <f t="shared" si="15"/>
        <v>0</v>
      </c>
      <c r="BD26" s="265">
        <f t="shared" si="18"/>
        <v>0</v>
      </c>
      <c r="BE26" s="105"/>
      <c r="BF26" s="105"/>
      <c r="BG26" s="105"/>
      <c r="BH26" s="105"/>
      <c r="BI26" s="105"/>
      <c r="BJ26" s="105"/>
    </row>
    <row r="27" spans="2:62" ht="18" hidden="1" customHeight="1" outlineLevel="1">
      <c r="B27" s="100"/>
      <c r="C27" s="908"/>
      <c r="D27" s="909"/>
      <c r="E27" s="909"/>
      <c r="F27" s="910"/>
      <c r="G27" s="890"/>
      <c r="H27" s="891"/>
      <c r="I27" s="152"/>
      <c r="J27" s="152"/>
      <c r="K27" s="152"/>
      <c r="L27" s="152"/>
      <c r="M27" s="152"/>
      <c r="N27" s="152"/>
      <c r="O27" s="152"/>
      <c r="P27" s="153"/>
      <c r="Q27" s="153"/>
      <c r="R27" s="156">
        <f t="shared" si="8"/>
        <v>0</v>
      </c>
      <c r="S27" s="156">
        <f t="shared" si="9"/>
        <v>0</v>
      </c>
      <c r="U27" s="157">
        <f t="shared" si="16"/>
        <v>0</v>
      </c>
      <c r="W27" s="152"/>
      <c r="X27" s="152"/>
      <c r="Y27" s="152"/>
      <c r="Z27" s="152"/>
      <c r="AA27" s="152"/>
      <c r="AB27" s="152"/>
      <c r="AC27" s="347"/>
      <c r="AD27" s="152"/>
      <c r="AE27" s="152"/>
      <c r="AF27" s="152"/>
      <c r="AG27" s="152"/>
      <c r="AH27" s="152"/>
      <c r="AI27" s="152"/>
      <c r="AJ27" s="347"/>
      <c r="AK27" s="152"/>
      <c r="AL27" s="152"/>
      <c r="AM27" s="619"/>
      <c r="AN27" s="228"/>
      <c r="AO27" s="228"/>
      <c r="AP27" s="228"/>
      <c r="AQ27" s="228"/>
      <c r="AR27" s="228"/>
      <c r="AS27" s="348"/>
      <c r="AT27" s="264">
        <f t="shared" si="12"/>
        <v>0</v>
      </c>
      <c r="AU27" s="259"/>
      <c r="AV27" s="265">
        <f t="shared" si="13"/>
        <v>0</v>
      </c>
      <c r="AX27" s="265">
        <f t="shared" si="17"/>
        <v>0</v>
      </c>
      <c r="AZ27" s="492">
        <f t="shared" si="14"/>
        <v>0</v>
      </c>
      <c r="BB27" s="492">
        <f t="shared" si="15"/>
        <v>0</v>
      </c>
      <c r="BD27" s="265">
        <f t="shared" si="18"/>
        <v>0</v>
      </c>
      <c r="BE27" s="105"/>
      <c r="BF27" s="105"/>
      <c r="BG27" s="105"/>
      <c r="BH27" s="105"/>
      <c r="BI27" s="105"/>
      <c r="BJ27" s="105"/>
    </row>
    <row r="28" spans="2:62" ht="9.9499999999999993" hidden="1" customHeight="1" outlineLevel="1">
      <c r="B28" s="101"/>
      <c r="C28" s="208"/>
      <c r="D28" s="208"/>
      <c r="E28" s="208"/>
      <c r="F28" s="208"/>
      <c r="G28" s="237"/>
      <c r="H28" s="207"/>
      <c r="I28" s="257"/>
      <c r="J28" s="257"/>
      <c r="K28" s="257"/>
      <c r="L28" s="257"/>
      <c r="M28" s="257"/>
      <c r="N28" s="257"/>
      <c r="O28" s="257"/>
      <c r="P28" s="256"/>
      <c r="Q28" s="102"/>
      <c r="R28" s="102"/>
      <c r="S28" s="102"/>
      <c r="U28" s="9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Z28" s="493"/>
      <c r="BE28" s="105"/>
      <c r="BF28" s="105"/>
      <c r="BG28" s="105"/>
      <c r="BH28" s="105"/>
      <c r="BI28" s="105"/>
      <c r="BJ28" s="105"/>
    </row>
    <row r="29" spans="2:62" ht="20.100000000000001" customHeight="1" collapsed="1">
      <c r="B29" s="179">
        <f>B12+1</f>
        <v>2</v>
      </c>
      <c r="C29" s="916"/>
      <c r="D29" s="917"/>
      <c r="E29" s="917"/>
      <c r="F29" s="918"/>
      <c r="G29" s="429"/>
      <c r="H29" s="206">
        <v>1</v>
      </c>
      <c r="I29" s="642">
        <f t="shared" ref="I29" si="19">$H29*SUM(I30:I44)</f>
        <v>0</v>
      </c>
      <c r="J29" s="643">
        <f t="shared" ref="J29:O29" si="20">$H29*SUM(J30:J44)</f>
        <v>0</v>
      </c>
      <c r="K29" s="644">
        <f t="shared" si="20"/>
        <v>0</v>
      </c>
      <c r="L29" s="645">
        <f t="shared" si="20"/>
        <v>0</v>
      </c>
      <c r="M29" s="645">
        <f t="shared" si="20"/>
        <v>0</v>
      </c>
      <c r="N29" s="644">
        <f t="shared" si="20"/>
        <v>0</v>
      </c>
      <c r="O29" s="642">
        <f t="shared" si="20"/>
        <v>0</v>
      </c>
      <c r="P29" s="209">
        <f t="shared" ref="P29:Q29" si="21">$H29*SUM(P30:P44)</f>
        <v>0</v>
      </c>
      <c r="Q29" s="210">
        <f t="shared" si="21"/>
        <v>0</v>
      </c>
      <c r="R29" s="136">
        <f t="shared" ref="R29:R44" si="22">P29*(1+Gewinn)*(1+SicherheitAngebot)</f>
        <v>0</v>
      </c>
      <c r="S29" s="137">
        <f t="shared" ref="S29:S44" si="23">Q29*(1+MGKZ)*(1+Gewinn)*(1+SicherheitAngebot)</f>
        <v>0</v>
      </c>
      <c r="U29" s="10">
        <f>I29*$I$7+J29*$J$7+K29*$K$7+L29*$L$7+M29*$M$7+N29*$N$7+O29*$O$7+R29+S29</f>
        <v>0</v>
      </c>
      <c r="W29" s="646">
        <f t="shared" ref="W29:AB29" si="24">$H29*SUM(W30:W44)</f>
        <v>0</v>
      </c>
      <c r="X29" s="647">
        <f t="shared" si="24"/>
        <v>0</v>
      </c>
      <c r="Y29" s="648">
        <f t="shared" si="24"/>
        <v>0</v>
      </c>
      <c r="Z29" s="649">
        <f t="shared" si="24"/>
        <v>0</v>
      </c>
      <c r="AA29" s="648">
        <f t="shared" si="24"/>
        <v>0</v>
      </c>
      <c r="AB29" s="646">
        <f t="shared" si="24"/>
        <v>0</v>
      </c>
      <c r="AC29" s="258"/>
      <c r="AD29" s="646">
        <f t="shared" ref="AD29:AM29" si="25">$H29*SUM(AD30:AD44)</f>
        <v>0</v>
      </c>
      <c r="AE29" s="647">
        <f t="shared" si="25"/>
        <v>0</v>
      </c>
      <c r="AF29" s="648">
        <f t="shared" si="25"/>
        <v>0</v>
      </c>
      <c r="AG29" s="649">
        <f t="shared" si="25"/>
        <v>0</v>
      </c>
      <c r="AH29" s="648">
        <f t="shared" si="25"/>
        <v>0</v>
      </c>
      <c r="AI29" s="646">
        <f t="shared" si="25"/>
        <v>0</v>
      </c>
      <c r="AJ29" s="258"/>
      <c r="AK29" s="653">
        <f t="shared" si="25"/>
        <v>0</v>
      </c>
      <c r="AL29" s="653">
        <f t="shared" si="25"/>
        <v>0</v>
      </c>
      <c r="AM29" s="653">
        <f t="shared" si="25"/>
        <v>0</v>
      </c>
      <c r="AN29" s="227">
        <f>$H29*SUM(AN30:AN44)*(1+Gewinn)*(1+SicherheitAngebot)</f>
        <v>0</v>
      </c>
      <c r="AO29" s="227">
        <f>$H29*SUM(AO30:AO44)*(1+Gewinn)*(1+SicherheitAngebot)</f>
        <v>0</v>
      </c>
      <c r="AP29" s="227">
        <f>$H29*SUM(AP30:AP44)*(1+Gewinn)*(1+SicherheitAngebot)</f>
        <v>0</v>
      </c>
      <c r="AQ29" s="227">
        <f>$H29*SUM(AQ30:AQ44)*(1+Gewinn)*(1+SicherheitAngebot)</f>
        <v>0</v>
      </c>
      <c r="AR29" s="227">
        <f>$H29*SUM(AR30:AR44)*(1+Gewinn)*(1+SicherheitAngebot)</f>
        <v>0</v>
      </c>
      <c r="AS29" s="262"/>
      <c r="AT29" s="263">
        <f t="shared" si="12"/>
        <v>0</v>
      </c>
      <c r="AU29" s="259"/>
      <c r="AV29" s="491">
        <f>AK29*$AK$7+AL29*$AL$7+AM29*$AM$7+SUM(AN29:AR29)+AT29/Zuschläge_IBN+AT29</f>
        <v>0</v>
      </c>
      <c r="AX29" s="685">
        <f>U29+AV29</f>
        <v>0</v>
      </c>
      <c r="AZ29" s="490">
        <f>IF(H29&gt;0,U29/(1+SicherheitAngebot)*(1+Sicherheit),0)</f>
        <v>0</v>
      </c>
      <c r="BB29" s="490">
        <f>IF(H29&gt;0,AV29/(1+SicherheitAngebot)*(1+Sicherheit),0)</f>
        <v>0</v>
      </c>
      <c r="BD29" s="490">
        <f>AZ29+BB29</f>
        <v>0</v>
      </c>
      <c r="BE29" s="105"/>
      <c r="BF29" s="105"/>
      <c r="BG29" s="105"/>
      <c r="BH29" s="105"/>
      <c r="BI29" s="105"/>
      <c r="BJ29" s="105"/>
    </row>
    <row r="30" spans="2:62" ht="18" hidden="1" customHeight="1" outlineLevel="1">
      <c r="B30" s="99"/>
      <c r="C30" s="908"/>
      <c r="D30" s="909"/>
      <c r="E30" s="909"/>
      <c r="F30" s="910"/>
      <c r="G30" s="890"/>
      <c r="H30" s="901"/>
      <c r="I30" s="152"/>
      <c r="J30" s="152"/>
      <c r="K30" s="152"/>
      <c r="L30" s="152"/>
      <c r="M30" s="152"/>
      <c r="N30" s="152"/>
      <c r="O30" s="152"/>
      <c r="P30" s="153"/>
      <c r="Q30" s="153"/>
      <c r="R30" s="156">
        <f t="shared" si="22"/>
        <v>0</v>
      </c>
      <c r="S30" s="156">
        <f t="shared" si="23"/>
        <v>0</v>
      </c>
      <c r="U30" s="157">
        <f>I30*$I$7+J30*$J$7+K30*$K$7+L30*$L$7+M30*$M$7+N30*$N$7+O30*$O$7+R30+S30</f>
        <v>0</v>
      </c>
      <c r="W30" s="152"/>
      <c r="X30" s="152"/>
      <c r="Y30" s="152"/>
      <c r="Z30" s="152"/>
      <c r="AA30" s="152"/>
      <c r="AB30" s="152"/>
      <c r="AC30" s="347"/>
      <c r="AD30" s="152"/>
      <c r="AE30" s="152"/>
      <c r="AF30" s="152"/>
      <c r="AG30" s="152"/>
      <c r="AH30" s="152"/>
      <c r="AI30" s="152"/>
      <c r="AJ30" s="347"/>
      <c r="AK30" s="152"/>
      <c r="AL30" s="152"/>
      <c r="AM30" s="295"/>
      <c r="AN30" s="228"/>
      <c r="AO30" s="228"/>
      <c r="AP30" s="228"/>
      <c r="AQ30" s="228"/>
      <c r="AR30" s="228"/>
      <c r="AS30" s="348"/>
      <c r="AT30" s="264">
        <f t="shared" si="12"/>
        <v>0</v>
      </c>
      <c r="AU30" s="259"/>
      <c r="AV30" s="265">
        <f t="shared" ref="AV30:AV44" si="26">AK30*$AK$7+AL30*$AL$7+AM30*$AM$7+SUM(AN30:AR30)*(1+Gewinn)*(1+SicherheitAngebot)+AT30/Zuschläge_IBN+AT30</f>
        <v>0</v>
      </c>
      <c r="AX30" s="265">
        <f>U30+AV30</f>
        <v>0</v>
      </c>
      <c r="AZ30" s="492">
        <f t="shared" ref="AZ30:AZ44" si="27">U30/(1+SicherheitAngebot)*(1+Sicherheit)</f>
        <v>0</v>
      </c>
      <c r="BB30" s="492">
        <f t="shared" ref="BB30:BB44" si="28">AV30/(1+SicherheitAngebot)*(1+Sicherheit)</f>
        <v>0</v>
      </c>
      <c r="BD30" s="265">
        <f>AZ30+BB30</f>
        <v>0</v>
      </c>
      <c r="BE30" s="105"/>
      <c r="BF30" s="105"/>
      <c r="BG30" s="105"/>
      <c r="BH30" s="105"/>
      <c r="BI30" s="105"/>
      <c r="BJ30" s="105"/>
    </row>
    <row r="31" spans="2:62" ht="18" hidden="1" customHeight="1" outlineLevel="1">
      <c r="B31" s="100"/>
      <c r="C31" s="908"/>
      <c r="D31" s="909"/>
      <c r="E31" s="909"/>
      <c r="F31" s="910"/>
      <c r="G31" s="890"/>
      <c r="H31" s="891"/>
      <c r="I31" s="152"/>
      <c r="J31" s="152"/>
      <c r="K31" s="152"/>
      <c r="L31" s="152"/>
      <c r="M31" s="152"/>
      <c r="N31" s="152"/>
      <c r="O31" s="152"/>
      <c r="P31" s="153"/>
      <c r="Q31" s="153"/>
      <c r="R31" s="156">
        <f t="shared" si="22"/>
        <v>0</v>
      </c>
      <c r="S31" s="156">
        <f t="shared" si="23"/>
        <v>0</v>
      </c>
      <c r="U31" s="157">
        <f t="shared" ref="U31:U44" si="29">I31*$I$7+J31*$J$7+K31*$K$7+L31*$L$7+M31*$M$7+N31*$N$7+O31*$O$7+R31+S31</f>
        <v>0</v>
      </c>
      <c r="W31" s="152"/>
      <c r="X31" s="152"/>
      <c r="Y31" s="152"/>
      <c r="Z31" s="152"/>
      <c r="AA31" s="152"/>
      <c r="AB31" s="152"/>
      <c r="AC31" s="347"/>
      <c r="AD31" s="152"/>
      <c r="AE31" s="152"/>
      <c r="AF31" s="152"/>
      <c r="AG31" s="152"/>
      <c r="AH31" s="152"/>
      <c r="AI31" s="152"/>
      <c r="AJ31" s="347"/>
      <c r="AK31" s="152"/>
      <c r="AL31" s="152"/>
      <c r="AM31" s="295"/>
      <c r="AN31" s="228"/>
      <c r="AO31" s="228"/>
      <c r="AP31" s="228"/>
      <c r="AQ31" s="228"/>
      <c r="AR31" s="228"/>
      <c r="AS31" s="348"/>
      <c r="AT31" s="264">
        <f t="shared" si="12"/>
        <v>0</v>
      </c>
      <c r="AU31" s="259"/>
      <c r="AV31" s="265">
        <f t="shared" si="26"/>
        <v>0</v>
      </c>
      <c r="AX31" s="265">
        <f t="shared" ref="AX31:AX44" si="30">U31+AV31</f>
        <v>0</v>
      </c>
      <c r="AZ31" s="492">
        <f t="shared" si="27"/>
        <v>0</v>
      </c>
      <c r="BB31" s="492">
        <f t="shared" si="28"/>
        <v>0</v>
      </c>
      <c r="BD31" s="265">
        <f t="shared" ref="BD31:BD44" si="31">AZ31+BB31</f>
        <v>0</v>
      </c>
      <c r="BE31" s="105"/>
      <c r="BF31" s="105"/>
      <c r="BG31" s="105"/>
      <c r="BH31" s="105"/>
      <c r="BI31" s="105"/>
      <c r="BJ31" s="105"/>
    </row>
    <row r="32" spans="2:62" ht="18" hidden="1" customHeight="1" outlineLevel="1">
      <c r="B32" s="100"/>
      <c r="C32" s="908"/>
      <c r="D32" s="909"/>
      <c r="E32" s="909"/>
      <c r="F32" s="910"/>
      <c r="G32" s="890"/>
      <c r="H32" s="891"/>
      <c r="I32" s="152"/>
      <c r="J32" s="152"/>
      <c r="K32" s="152"/>
      <c r="L32" s="152"/>
      <c r="M32" s="152"/>
      <c r="N32" s="152"/>
      <c r="O32" s="152"/>
      <c r="P32" s="153"/>
      <c r="Q32" s="153"/>
      <c r="R32" s="156">
        <f t="shared" si="22"/>
        <v>0</v>
      </c>
      <c r="S32" s="156">
        <f t="shared" si="23"/>
        <v>0</v>
      </c>
      <c r="U32" s="157">
        <f t="shared" si="29"/>
        <v>0</v>
      </c>
      <c r="W32" s="152"/>
      <c r="X32" s="152"/>
      <c r="Y32" s="152"/>
      <c r="Z32" s="152"/>
      <c r="AA32" s="152"/>
      <c r="AB32" s="152"/>
      <c r="AC32" s="347"/>
      <c r="AD32" s="152"/>
      <c r="AE32" s="152"/>
      <c r="AF32" s="152"/>
      <c r="AG32" s="152"/>
      <c r="AH32" s="152"/>
      <c r="AI32" s="152"/>
      <c r="AJ32" s="347"/>
      <c r="AK32" s="152"/>
      <c r="AL32" s="152"/>
      <c r="AM32" s="295"/>
      <c r="AN32" s="228"/>
      <c r="AO32" s="228"/>
      <c r="AP32" s="228"/>
      <c r="AQ32" s="228"/>
      <c r="AR32" s="228"/>
      <c r="AS32" s="348"/>
      <c r="AT32" s="264">
        <f t="shared" si="12"/>
        <v>0</v>
      </c>
      <c r="AU32" s="259"/>
      <c r="AV32" s="265">
        <f t="shared" si="26"/>
        <v>0</v>
      </c>
      <c r="AX32" s="265">
        <f t="shared" si="30"/>
        <v>0</v>
      </c>
      <c r="AZ32" s="492">
        <f t="shared" si="27"/>
        <v>0</v>
      </c>
      <c r="BB32" s="492">
        <f t="shared" si="28"/>
        <v>0</v>
      </c>
      <c r="BD32" s="265">
        <f t="shared" si="31"/>
        <v>0</v>
      </c>
      <c r="BE32" s="105"/>
      <c r="BF32" s="105"/>
      <c r="BG32" s="105"/>
      <c r="BH32" s="105"/>
      <c r="BI32" s="105"/>
      <c r="BJ32" s="105"/>
    </row>
    <row r="33" spans="2:62" ht="18" hidden="1" customHeight="1" outlineLevel="1">
      <c r="B33" s="100"/>
      <c r="C33" s="908"/>
      <c r="D33" s="909"/>
      <c r="E33" s="909"/>
      <c r="F33" s="910"/>
      <c r="G33" s="890"/>
      <c r="H33" s="891"/>
      <c r="I33" s="152"/>
      <c r="J33" s="152"/>
      <c r="K33" s="152"/>
      <c r="L33" s="152"/>
      <c r="M33" s="152"/>
      <c r="N33" s="152"/>
      <c r="O33" s="152"/>
      <c r="P33" s="153"/>
      <c r="Q33" s="153"/>
      <c r="R33" s="156">
        <f t="shared" si="22"/>
        <v>0</v>
      </c>
      <c r="S33" s="156">
        <f t="shared" si="23"/>
        <v>0</v>
      </c>
      <c r="U33" s="157">
        <f t="shared" si="29"/>
        <v>0</v>
      </c>
      <c r="W33" s="152"/>
      <c r="X33" s="152"/>
      <c r="Y33" s="152"/>
      <c r="Z33" s="152"/>
      <c r="AA33" s="152"/>
      <c r="AB33" s="152"/>
      <c r="AC33" s="347"/>
      <c r="AD33" s="152"/>
      <c r="AE33" s="152"/>
      <c r="AF33" s="152"/>
      <c r="AG33" s="152"/>
      <c r="AH33" s="152"/>
      <c r="AI33" s="152"/>
      <c r="AJ33" s="347"/>
      <c r="AK33" s="152"/>
      <c r="AL33" s="152"/>
      <c r="AM33" s="295"/>
      <c r="AN33" s="228"/>
      <c r="AO33" s="228"/>
      <c r="AP33" s="228"/>
      <c r="AQ33" s="228"/>
      <c r="AR33" s="228"/>
      <c r="AS33" s="348"/>
      <c r="AT33" s="264">
        <f t="shared" si="12"/>
        <v>0</v>
      </c>
      <c r="AU33" s="259"/>
      <c r="AV33" s="265">
        <f t="shared" si="26"/>
        <v>0</v>
      </c>
      <c r="AX33" s="265">
        <f t="shared" si="30"/>
        <v>0</v>
      </c>
      <c r="AZ33" s="492">
        <f t="shared" si="27"/>
        <v>0</v>
      </c>
      <c r="BB33" s="492">
        <f t="shared" si="28"/>
        <v>0</v>
      </c>
      <c r="BD33" s="265">
        <f t="shared" si="31"/>
        <v>0</v>
      </c>
      <c r="BE33" s="105"/>
      <c r="BF33" s="105"/>
      <c r="BG33" s="105"/>
      <c r="BH33" s="105"/>
      <c r="BI33" s="105"/>
      <c r="BJ33" s="105"/>
    </row>
    <row r="34" spans="2:62" ht="18" hidden="1" customHeight="1" outlineLevel="1">
      <c r="B34" s="100"/>
      <c r="C34" s="908"/>
      <c r="D34" s="909"/>
      <c r="E34" s="909"/>
      <c r="F34" s="910"/>
      <c r="G34" s="890"/>
      <c r="H34" s="891"/>
      <c r="I34" s="152"/>
      <c r="J34" s="152"/>
      <c r="K34" s="152"/>
      <c r="L34" s="152"/>
      <c r="M34" s="152"/>
      <c r="N34" s="152"/>
      <c r="O34" s="152"/>
      <c r="P34" s="153"/>
      <c r="Q34" s="153"/>
      <c r="R34" s="156">
        <f t="shared" si="22"/>
        <v>0</v>
      </c>
      <c r="S34" s="156">
        <f t="shared" si="23"/>
        <v>0</v>
      </c>
      <c r="U34" s="157">
        <f t="shared" si="29"/>
        <v>0</v>
      </c>
      <c r="W34" s="152"/>
      <c r="X34" s="152"/>
      <c r="Y34" s="152"/>
      <c r="Z34" s="152"/>
      <c r="AA34" s="152"/>
      <c r="AB34" s="152"/>
      <c r="AC34" s="347"/>
      <c r="AD34" s="152"/>
      <c r="AE34" s="152"/>
      <c r="AF34" s="152"/>
      <c r="AG34" s="152"/>
      <c r="AH34" s="152"/>
      <c r="AI34" s="152"/>
      <c r="AJ34" s="347"/>
      <c r="AK34" s="152"/>
      <c r="AL34" s="152"/>
      <c r="AM34" s="295"/>
      <c r="AN34" s="228"/>
      <c r="AO34" s="228"/>
      <c r="AP34" s="228"/>
      <c r="AQ34" s="228"/>
      <c r="AR34" s="228"/>
      <c r="AS34" s="348"/>
      <c r="AT34" s="264">
        <f t="shared" si="12"/>
        <v>0</v>
      </c>
      <c r="AU34" s="259"/>
      <c r="AV34" s="265">
        <f t="shared" si="26"/>
        <v>0</v>
      </c>
      <c r="AX34" s="265">
        <f t="shared" si="30"/>
        <v>0</v>
      </c>
      <c r="AZ34" s="492">
        <f t="shared" si="27"/>
        <v>0</v>
      </c>
      <c r="BB34" s="492">
        <f t="shared" si="28"/>
        <v>0</v>
      </c>
      <c r="BD34" s="265">
        <f t="shared" si="31"/>
        <v>0</v>
      </c>
      <c r="BE34" s="105"/>
      <c r="BF34" s="105"/>
      <c r="BG34" s="105"/>
      <c r="BH34" s="105"/>
      <c r="BI34" s="105"/>
      <c r="BJ34" s="105"/>
    </row>
    <row r="35" spans="2:62" ht="18" hidden="1" customHeight="1" outlineLevel="1">
      <c r="B35" s="100"/>
      <c r="C35" s="908"/>
      <c r="D35" s="909"/>
      <c r="E35" s="909"/>
      <c r="F35" s="910"/>
      <c r="G35" s="890"/>
      <c r="H35" s="891"/>
      <c r="I35" s="152"/>
      <c r="J35" s="152"/>
      <c r="K35" s="152"/>
      <c r="L35" s="152"/>
      <c r="M35" s="152"/>
      <c r="N35" s="152"/>
      <c r="O35" s="152"/>
      <c r="P35" s="153"/>
      <c r="Q35" s="153"/>
      <c r="R35" s="156">
        <f t="shared" si="22"/>
        <v>0</v>
      </c>
      <c r="S35" s="156">
        <f t="shared" si="23"/>
        <v>0</v>
      </c>
      <c r="U35" s="157">
        <f t="shared" si="29"/>
        <v>0</v>
      </c>
      <c r="W35" s="152"/>
      <c r="X35" s="152"/>
      <c r="Y35" s="152"/>
      <c r="Z35" s="152"/>
      <c r="AA35" s="152"/>
      <c r="AB35" s="152"/>
      <c r="AC35" s="347"/>
      <c r="AD35" s="152"/>
      <c r="AE35" s="152"/>
      <c r="AF35" s="152"/>
      <c r="AG35" s="152"/>
      <c r="AH35" s="152"/>
      <c r="AI35" s="152"/>
      <c r="AJ35" s="347"/>
      <c r="AK35" s="152"/>
      <c r="AL35" s="152"/>
      <c r="AM35" s="295"/>
      <c r="AN35" s="228"/>
      <c r="AO35" s="228"/>
      <c r="AP35" s="228"/>
      <c r="AQ35" s="228"/>
      <c r="AR35" s="228"/>
      <c r="AS35" s="348"/>
      <c r="AT35" s="264">
        <f t="shared" si="12"/>
        <v>0</v>
      </c>
      <c r="AU35" s="259"/>
      <c r="AV35" s="265">
        <f t="shared" si="26"/>
        <v>0</v>
      </c>
      <c r="AX35" s="265">
        <f t="shared" si="30"/>
        <v>0</v>
      </c>
      <c r="AZ35" s="492">
        <f t="shared" si="27"/>
        <v>0</v>
      </c>
      <c r="BB35" s="492">
        <f t="shared" si="28"/>
        <v>0</v>
      </c>
      <c r="BD35" s="265">
        <f t="shared" si="31"/>
        <v>0</v>
      </c>
      <c r="BE35" s="105"/>
      <c r="BF35" s="105"/>
      <c r="BG35" s="105"/>
      <c r="BH35" s="105"/>
      <c r="BI35" s="105"/>
      <c r="BJ35" s="105"/>
    </row>
    <row r="36" spans="2:62" ht="18" hidden="1" customHeight="1" outlineLevel="1">
      <c r="B36" s="100"/>
      <c r="C36" s="908"/>
      <c r="D36" s="909"/>
      <c r="E36" s="909"/>
      <c r="F36" s="910"/>
      <c r="G36" s="890"/>
      <c r="H36" s="891"/>
      <c r="I36" s="152"/>
      <c r="J36" s="152"/>
      <c r="K36" s="152"/>
      <c r="L36" s="152"/>
      <c r="M36" s="152"/>
      <c r="N36" s="152"/>
      <c r="O36" s="152"/>
      <c r="P36" s="153"/>
      <c r="Q36" s="153"/>
      <c r="R36" s="156">
        <f t="shared" si="22"/>
        <v>0</v>
      </c>
      <c r="S36" s="156">
        <f t="shared" si="23"/>
        <v>0</v>
      </c>
      <c r="U36" s="157">
        <f t="shared" si="29"/>
        <v>0</v>
      </c>
      <c r="W36" s="152"/>
      <c r="X36" s="152"/>
      <c r="Y36" s="152"/>
      <c r="Z36" s="152"/>
      <c r="AA36" s="152"/>
      <c r="AB36" s="152"/>
      <c r="AC36" s="347"/>
      <c r="AD36" s="152"/>
      <c r="AE36" s="152"/>
      <c r="AF36" s="152"/>
      <c r="AG36" s="152"/>
      <c r="AH36" s="152"/>
      <c r="AI36" s="152"/>
      <c r="AJ36" s="347"/>
      <c r="AK36" s="152"/>
      <c r="AL36" s="152"/>
      <c r="AM36" s="295"/>
      <c r="AN36" s="228"/>
      <c r="AO36" s="228"/>
      <c r="AP36" s="228"/>
      <c r="AQ36" s="228"/>
      <c r="AR36" s="228"/>
      <c r="AS36" s="348"/>
      <c r="AT36" s="264">
        <f t="shared" si="12"/>
        <v>0</v>
      </c>
      <c r="AU36" s="259"/>
      <c r="AV36" s="265">
        <f t="shared" si="26"/>
        <v>0</v>
      </c>
      <c r="AX36" s="265">
        <f t="shared" si="30"/>
        <v>0</v>
      </c>
      <c r="AZ36" s="492">
        <f t="shared" si="27"/>
        <v>0</v>
      </c>
      <c r="BB36" s="492">
        <f t="shared" si="28"/>
        <v>0</v>
      </c>
      <c r="BD36" s="265">
        <f t="shared" si="31"/>
        <v>0</v>
      </c>
      <c r="BE36" s="105"/>
      <c r="BF36" s="105"/>
      <c r="BG36" s="105"/>
      <c r="BH36" s="105"/>
      <c r="BI36" s="105"/>
      <c r="BJ36" s="105"/>
    </row>
    <row r="37" spans="2:62" ht="18" hidden="1" customHeight="1" outlineLevel="1">
      <c r="B37" s="100"/>
      <c r="C37" s="908"/>
      <c r="D37" s="909"/>
      <c r="E37" s="909"/>
      <c r="F37" s="910"/>
      <c r="G37" s="890"/>
      <c r="H37" s="891"/>
      <c r="I37" s="152"/>
      <c r="J37" s="152"/>
      <c r="K37" s="152"/>
      <c r="L37" s="152"/>
      <c r="M37" s="152"/>
      <c r="N37" s="152"/>
      <c r="O37" s="152"/>
      <c r="P37" s="153"/>
      <c r="Q37" s="153"/>
      <c r="R37" s="156">
        <f t="shared" si="22"/>
        <v>0</v>
      </c>
      <c r="S37" s="156">
        <f t="shared" si="23"/>
        <v>0</v>
      </c>
      <c r="U37" s="157">
        <f t="shared" si="29"/>
        <v>0</v>
      </c>
      <c r="W37" s="152"/>
      <c r="X37" s="152"/>
      <c r="Y37" s="152"/>
      <c r="Z37" s="152"/>
      <c r="AA37" s="152"/>
      <c r="AB37" s="152"/>
      <c r="AC37" s="347"/>
      <c r="AD37" s="152"/>
      <c r="AE37" s="152"/>
      <c r="AF37" s="152"/>
      <c r="AG37" s="152"/>
      <c r="AH37" s="152"/>
      <c r="AI37" s="152"/>
      <c r="AJ37" s="347"/>
      <c r="AK37" s="152"/>
      <c r="AL37" s="152"/>
      <c r="AM37" s="295"/>
      <c r="AN37" s="228"/>
      <c r="AO37" s="228"/>
      <c r="AP37" s="228"/>
      <c r="AQ37" s="228"/>
      <c r="AR37" s="228"/>
      <c r="AS37" s="348"/>
      <c r="AT37" s="264">
        <f t="shared" si="12"/>
        <v>0</v>
      </c>
      <c r="AU37" s="259"/>
      <c r="AV37" s="265">
        <f t="shared" si="26"/>
        <v>0</v>
      </c>
      <c r="AX37" s="265">
        <f t="shared" si="30"/>
        <v>0</v>
      </c>
      <c r="AZ37" s="492">
        <f t="shared" si="27"/>
        <v>0</v>
      </c>
      <c r="BB37" s="492">
        <f t="shared" si="28"/>
        <v>0</v>
      </c>
      <c r="BD37" s="265">
        <f t="shared" si="31"/>
        <v>0</v>
      </c>
      <c r="BE37" s="105"/>
      <c r="BF37" s="105"/>
      <c r="BG37" s="105"/>
      <c r="BH37" s="105"/>
      <c r="BI37" s="105"/>
      <c r="BJ37" s="105"/>
    </row>
    <row r="38" spans="2:62" ht="18" hidden="1" customHeight="1" outlineLevel="1">
      <c r="B38" s="100"/>
      <c r="C38" s="908"/>
      <c r="D38" s="909"/>
      <c r="E38" s="909"/>
      <c r="F38" s="910"/>
      <c r="G38" s="890"/>
      <c r="H38" s="891"/>
      <c r="I38" s="152"/>
      <c r="J38" s="152"/>
      <c r="K38" s="152"/>
      <c r="L38" s="152"/>
      <c r="M38" s="152"/>
      <c r="N38" s="152"/>
      <c r="O38" s="152"/>
      <c r="P38" s="153"/>
      <c r="Q38" s="153"/>
      <c r="R38" s="156">
        <f t="shared" si="22"/>
        <v>0</v>
      </c>
      <c r="S38" s="156">
        <f t="shared" si="23"/>
        <v>0</v>
      </c>
      <c r="U38" s="157">
        <f t="shared" si="29"/>
        <v>0</v>
      </c>
      <c r="W38" s="152"/>
      <c r="X38" s="152"/>
      <c r="Y38" s="152"/>
      <c r="Z38" s="152"/>
      <c r="AA38" s="152"/>
      <c r="AB38" s="152"/>
      <c r="AC38" s="347"/>
      <c r="AD38" s="152"/>
      <c r="AE38" s="152"/>
      <c r="AF38" s="152"/>
      <c r="AG38" s="152"/>
      <c r="AH38" s="152"/>
      <c r="AI38" s="152"/>
      <c r="AJ38" s="347"/>
      <c r="AK38" s="152"/>
      <c r="AL38" s="152"/>
      <c r="AM38" s="295"/>
      <c r="AN38" s="228"/>
      <c r="AO38" s="228"/>
      <c r="AP38" s="228"/>
      <c r="AQ38" s="228"/>
      <c r="AR38" s="228"/>
      <c r="AS38" s="348"/>
      <c r="AT38" s="264">
        <f t="shared" si="12"/>
        <v>0</v>
      </c>
      <c r="AU38" s="259"/>
      <c r="AV38" s="265">
        <f t="shared" si="26"/>
        <v>0</v>
      </c>
      <c r="AX38" s="265">
        <f t="shared" si="30"/>
        <v>0</v>
      </c>
      <c r="AZ38" s="492">
        <f t="shared" si="27"/>
        <v>0</v>
      </c>
      <c r="BB38" s="492">
        <f t="shared" si="28"/>
        <v>0</v>
      </c>
      <c r="BD38" s="265">
        <f t="shared" si="31"/>
        <v>0</v>
      </c>
      <c r="BE38" s="105"/>
      <c r="BF38" s="105"/>
      <c r="BG38" s="105"/>
      <c r="BH38" s="105"/>
      <c r="BI38" s="105"/>
      <c r="BJ38" s="105"/>
    </row>
    <row r="39" spans="2:62" ht="18" hidden="1" customHeight="1" outlineLevel="1">
      <c r="B39" s="100"/>
      <c r="C39" s="908"/>
      <c r="D39" s="909"/>
      <c r="E39" s="909"/>
      <c r="F39" s="910"/>
      <c r="G39" s="890"/>
      <c r="H39" s="891"/>
      <c r="I39" s="152"/>
      <c r="J39" s="152"/>
      <c r="K39" s="152"/>
      <c r="L39" s="152"/>
      <c r="M39" s="152"/>
      <c r="N39" s="152"/>
      <c r="O39" s="152"/>
      <c r="P39" s="153"/>
      <c r="Q39" s="153"/>
      <c r="R39" s="156">
        <f t="shared" si="22"/>
        <v>0</v>
      </c>
      <c r="S39" s="156">
        <f t="shared" si="23"/>
        <v>0</v>
      </c>
      <c r="U39" s="157">
        <f t="shared" si="29"/>
        <v>0</v>
      </c>
      <c r="W39" s="152"/>
      <c r="X39" s="152"/>
      <c r="Y39" s="152"/>
      <c r="Z39" s="152"/>
      <c r="AA39" s="152"/>
      <c r="AB39" s="152"/>
      <c r="AC39" s="347"/>
      <c r="AD39" s="152"/>
      <c r="AE39" s="152"/>
      <c r="AF39" s="152"/>
      <c r="AG39" s="152"/>
      <c r="AH39" s="152"/>
      <c r="AI39" s="152"/>
      <c r="AJ39" s="347"/>
      <c r="AK39" s="152"/>
      <c r="AL39" s="152"/>
      <c r="AM39" s="295"/>
      <c r="AN39" s="228"/>
      <c r="AO39" s="228"/>
      <c r="AP39" s="228"/>
      <c r="AQ39" s="228"/>
      <c r="AR39" s="228"/>
      <c r="AS39" s="348"/>
      <c r="AT39" s="264">
        <f t="shared" si="12"/>
        <v>0</v>
      </c>
      <c r="AU39" s="259"/>
      <c r="AV39" s="265">
        <f t="shared" si="26"/>
        <v>0</v>
      </c>
      <c r="AX39" s="265">
        <f t="shared" si="30"/>
        <v>0</v>
      </c>
      <c r="AZ39" s="492">
        <f t="shared" si="27"/>
        <v>0</v>
      </c>
      <c r="BB39" s="492">
        <f t="shared" si="28"/>
        <v>0</v>
      </c>
      <c r="BD39" s="265">
        <f t="shared" si="31"/>
        <v>0</v>
      </c>
      <c r="BE39" s="105"/>
      <c r="BF39" s="105"/>
      <c r="BG39" s="105"/>
      <c r="BH39" s="105"/>
      <c r="BI39" s="105"/>
      <c r="BJ39" s="105"/>
    </row>
    <row r="40" spans="2:62" ht="18" hidden="1" customHeight="1" outlineLevel="1">
      <c r="B40" s="100"/>
      <c r="C40" s="908"/>
      <c r="D40" s="909"/>
      <c r="E40" s="909"/>
      <c r="F40" s="910"/>
      <c r="G40" s="890"/>
      <c r="H40" s="891"/>
      <c r="I40" s="152"/>
      <c r="J40" s="152"/>
      <c r="K40" s="152"/>
      <c r="L40" s="152"/>
      <c r="M40" s="152"/>
      <c r="N40" s="152"/>
      <c r="O40" s="152"/>
      <c r="P40" s="153"/>
      <c r="Q40" s="153"/>
      <c r="R40" s="156">
        <f t="shared" si="22"/>
        <v>0</v>
      </c>
      <c r="S40" s="156">
        <f t="shared" si="23"/>
        <v>0</v>
      </c>
      <c r="U40" s="157">
        <f t="shared" si="29"/>
        <v>0</v>
      </c>
      <c r="W40" s="152"/>
      <c r="X40" s="152"/>
      <c r="Y40" s="152"/>
      <c r="Z40" s="152"/>
      <c r="AA40" s="152"/>
      <c r="AB40" s="152"/>
      <c r="AC40" s="347"/>
      <c r="AD40" s="152"/>
      <c r="AE40" s="152"/>
      <c r="AF40" s="152"/>
      <c r="AG40" s="152"/>
      <c r="AH40" s="152"/>
      <c r="AI40" s="152"/>
      <c r="AJ40" s="347"/>
      <c r="AK40" s="152"/>
      <c r="AL40" s="152"/>
      <c r="AM40" s="295"/>
      <c r="AN40" s="228"/>
      <c r="AO40" s="228"/>
      <c r="AP40" s="228"/>
      <c r="AQ40" s="228"/>
      <c r="AR40" s="228"/>
      <c r="AS40" s="348"/>
      <c r="AT40" s="264">
        <f t="shared" si="12"/>
        <v>0</v>
      </c>
      <c r="AU40" s="259"/>
      <c r="AV40" s="265">
        <f t="shared" si="26"/>
        <v>0</v>
      </c>
      <c r="AX40" s="265">
        <f t="shared" si="30"/>
        <v>0</v>
      </c>
      <c r="AZ40" s="492">
        <f t="shared" si="27"/>
        <v>0</v>
      </c>
      <c r="BB40" s="492">
        <f t="shared" si="28"/>
        <v>0</v>
      </c>
      <c r="BD40" s="265">
        <f t="shared" si="31"/>
        <v>0</v>
      </c>
      <c r="BE40" s="105"/>
      <c r="BF40" s="105"/>
      <c r="BG40" s="105"/>
      <c r="BH40" s="105"/>
      <c r="BI40" s="105"/>
      <c r="BJ40" s="105"/>
    </row>
    <row r="41" spans="2:62" ht="18" hidden="1" customHeight="1" outlineLevel="1">
      <c r="B41" s="100"/>
      <c r="C41" s="908"/>
      <c r="D41" s="909"/>
      <c r="E41" s="909"/>
      <c r="F41" s="910"/>
      <c r="G41" s="890"/>
      <c r="H41" s="891"/>
      <c r="I41" s="152"/>
      <c r="J41" s="152"/>
      <c r="K41" s="152"/>
      <c r="L41" s="152"/>
      <c r="M41" s="152"/>
      <c r="N41" s="152"/>
      <c r="O41" s="152"/>
      <c r="P41" s="153"/>
      <c r="Q41" s="153"/>
      <c r="R41" s="156">
        <f t="shared" si="22"/>
        <v>0</v>
      </c>
      <c r="S41" s="156">
        <f t="shared" si="23"/>
        <v>0</v>
      </c>
      <c r="U41" s="157">
        <f t="shared" si="29"/>
        <v>0</v>
      </c>
      <c r="W41" s="152"/>
      <c r="X41" s="152"/>
      <c r="Y41" s="152"/>
      <c r="Z41" s="152"/>
      <c r="AA41" s="152"/>
      <c r="AB41" s="152"/>
      <c r="AC41" s="347"/>
      <c r="AD41" s="152"/>
      <c r="AE41" s="152"/>
      <c r="AF41" s="152"/>
      <c r="AG41" s="152"/>
      <c r="AH41" s="152"/>
      <c r="AI41" s="152"/>
      <c r="AJ41" s="347"/>
      <c r="AK41" s="152"/>
      <c r="AL41" s="152"/>
      <c r="AM41" s="295"/>
      <c r="AN41" s="228"/>
      <c r="AO41" s="228"/>
      <c r="AP41" s="228"/>
      <c r="AQ41" s="228"/>
      <c r="AR41" s="228"/>
      <c r="AS41" s="348"/>
      <c r="AT41" s="264">
        <f t="shared" si="12"/>
        <v>0</v>
      </c>
      <c r="AU41" s="259"/>
      <c r="AV41" s="265">
        <f t="shared" si="26"/>
        <v>0</v>
      </c>
      <c r="AX41" s="265">
        <f t="shared" si="30"/>
        <v>0</v>
      </c>
      <c r="AZ41" s="492">
        <f t="shared" si="27"/>
        <v>0</v>
      </c>
      <c r="BB41" s="492">
        <f t="shared" si="28"/>
        <v>0</v>
      </c>
      <c r="BD41" s="265">
        <f t="shared" si="31"/>
        <v>0</v>
      </c>
      <c r="BE41" s="105"/>
      <c r="BF41" s="105"/>
      <c r="BG41" s="105"/>
      <c r="BH41" s="105"/>
      <c r="BI41" s="105"/>
      <c r="BJ41" s="105"/>
    </row>
    <row r="42" spans="2:62" ht="18" hidden="1" customHeight="1" outlineLevel="1">
      <c r="B42" s="100"/>
      <c r="C42" s="908"/>
      <c r="D42" s="909"/>
      <c r="E42" s="909"/>
      <c r="F42" s="910"/>
      <c r="G42" s="890"/>
      <c r="H42" s="891"/>
      <c r="I42" s="152"/>
      <c r="J42" s="152"/>
      <c r="K42" s="152"/>
      <c r="L42" s="152"/>
      <c r="M42" s="152"/>
      <c r="N42" s="152"/>
      <c r="O42" s="152"/>
      <c r="P42" s="153"/>
      <c r="Q42" s="153"/>
      <c r="R42" s="156">
        <f t="shared" si="22"/>
        <v>0</v>
      </c>
      <c r="S42" s="156">
        <f t="shared" si="23"/>
        <v>0</v>
      </c>
      <c r="U42" s="157">
        <f t="shared" si="29"/>
        <v>0</v>
      </c>
      <c r="W42" s="152"/>
      <c r="X42" s="152"/>
      <c r="Y42" s="152"/>
      <c r="Z42" s="152"/>
      <c r="AA42" s="152"/>
      <c r="AB42" s="152"/>
      <c r="AC42" s="347"/>
      <c r="AD42" s="152"/>
      <c r="AE42" s="152"/>
      <c r="AF42" s="152"/>
      <c r="AG42" s="152"/>
      <c r="AH42" s="152"/>
      <c r="AI42" s="152"/>
      <c r="AJ42" s="347"/>
      <c r="AK42" s="152"/>
      <c r="AL42" s="152"/>
      <c r="AM42" s="295"/>
      <c r="AN42" s="228"/>
      <c r="AO42" s="228"/>
      <c r="AP42" s="228"/>
      <c r="AQ42" s="228"/>
      <c r="AR42" s="228"/>
      <c r="AS42" s="348"/>
      <c r="AT42" s="264">
        <f t="shared" si="12"/>
        <v>0</v>
      </c>
      <c r="AU42" s="259"/>
      <c r="AV42" s="265">
        <f t="shared" si="26"/>
        <v>0</v>
      </c>
      <c r="AX42" s="265">
        <f t="shared" si="30"/>
        <v>0</v>
      </c>
      <c r="AZ42" s="492">
        <f t="shared" si="27"/>
        <v>0</v>
      </c>
      <c r="BB42" s="492">
        <f t="shared" si="28"/>
        <v>0</v>
      </c>
      <c r="BD42" s="265">
        <f t="shared" si="31"/>
        <v>0</v>
      </c>
      <c r="BE42" s="105"/>
      <c r="BF42" s="105"/>
      <c r="BG42" s="105"/>
      <c r="BH42" s="105"/>
      <c r="BI42" s="105"/>
      <c r="BJ42" s="105"/>
    </row>
    <row r="43" spans="2:62" ht="18" hidden="1" customHeight="1" outlineLevel="1">
      <c r="B43" s="100"/>
      <c r="C43" s="908"/>
      <c r="D43" s="909"/>
      <c r="E43" s="909"/>
      <c r="F43" s="910"/>
      <c r="G43" s="890"/>
      <c r="H43" s="891"/>
      <c r="I43" s="152"/>
      <c r="J43" s="152"/>
      <c r="K43" s="152"/>
      <c r="L43" s="152"/>
      <c r="M43" s="152"/>
      <c r="N43" s="152"/>
      <c r="O43" s="152"/>
      <c r="P43" s="153"/>
      <c r="Q43" s="153"/>
      <c r="R43" s="156">
        <f t="shared" si="22"/>
        <v>0</v>
      </c>
      <c r="S43" s="156">
        <f t="shared" si="23"/>
        <v>0</v>
      </c>
      <c r="U43" s="157">
        <f t="shared" si="29"/>
        <v>0</v>
      </c>
      <c r="W43" s="152"/>
      <c r="X43" s="152"/>
      <c r="Y43" s="152"/>
      <c r="Z43" s="152"/>
      <c r="AA43" s="152"/>
      <c r="AB43" s="152"/>
      <c r="AC43" s="347"/>
      <c r="AD43" s="152"/>
      <c r="AE43" s="152"/>
      <c r="AF43" s="152"/>
      <c r="AG43" s="152"/>
      <c r="AH43" s="152"/>
      <c r="AI43" s="152"/>
      <c r="AJ43" s="347"/>
      <c r="AK43" s="152"/>
      <c r="AL43" s="152"/>
      <c r="AM43" s="295"/>
      <c r="AN43" s="228"/>
      <c r="AO43" s="228"/>
      <c r="AP43" s="228"/>
      <c r="AQ43" s="228"/>
      <c r="AR43" s="228"/>
      <c r="AS43" s="348"/>
      <c r="AT43" s="264">
        <f t="shared" si="12"/>
        <v>0</v>
      </c>
      <c r="AU43" s="259"/>
      <c r="AV43" s="265">
        <f t="shared" si="26"/>
        <v>0</v>
      </c>
      <c r="AX43" s="265">
        <f t="shared" si="30"/>
        <v>0</v>
      </c>
      <c r="AZ43" s="492">
        <f t="shared" si="27"/>
        <v>0</v>
      </c>
      <c r="BB43" s="492">
        <f t="shared" si="28"/>
        <v>0</v>
      </c>
      <c r="BD43" s="265">
        <f t="shared" si="31"/>
        <v>0</v>
      </c>
      <c r="BE43" s="105"/>
      <c r="BF43" s="105"/>
      <c r="BG43" s="105"/>
      <c r="BH43" s="105"/>
      <c r="BI43" s="105"/>
      <c r="BJ43" s="105"/>
    </row>
    <row r="44" spans="2:62" ht="18" hidden="1" customHeight="1" outlineLevel="1">
      <c r="B44" s="100"/>
      <c r="C44" s="908"/>
      <c r="D44" s="909"/>
      <c r="E44" s="909"/>
      <c r="F44" s="910"/>
      <c r="G44" s="890"/>
      <c r="H44" s="891"/>
      <c r="I44" s="152"/>
      <c r="J44" s="152"/>
      <c r="K44" s="152"/>
      <c r="L44" s="152"/>
      <c r="M44" s="152"/>
      <c r="N44" s="152"/>
      <c r="O44" s="152"/>
      <c r="P44" s="153"/>
      <c r="Q44" s="153"/>
      <c r="R44" s="156">
        <f t="shared" si="22"/>
        <v>0</v>
      </c>
      <c r="S44" s="156">
        <f t="shared" si="23"/>
        <v>0</v>
      </c>
      <c r="U44" s="157">
        <f t="shared" si="29"/>
        <v>0</v>
      </c>
      <c r="W44" s="152"/>
      <c r="X44" s="152"/>
      <c r="Y44" s="152"/>
      <c r="Z44" s="152"/>
      <c r="AA44" s="152"/>
      <c r="AB44" s="152"/>
      <c r="AC44" s="347"/>
      <c r="AD44" s="152"/>
      <c r="AE44" s="152"/>
      <c r="AF44" s="152"/>
      <c r="AG44" s="152"/>
      <c r="AH44" s="152"/>
      <c r="AI44" s="152"/>
      <c r="AJ44" s="347"/>
      <c r="AK44" s="152"/>
      <c r="AL44" s="152"/>
      <c r="AM44" s="295"/>
      <c r="AN44" s="228"/>
      <c r="AO44" s="228"/>
      <c r="AP44" s="228"/>
      <c r="AQ44" s="228"/>
      <c r="AR44" s="228"/>
      <c r="AS44" s="348"/>
      <c r="AT44" s="264">
        <f t="shared" si="12"/>
        <v>0</v>
      </c>
      <c r="AU44" s="259"/>
      <c r="AV44" s="265">
        <f t="shared" si="26"/>
        <v>0</v>
      </c>
      <c r="AX44" s="265">
        <f t="shared" si="30"/>
        <v>0</v>
      </c>
      <c r="AZ44" s="492">
        <f t="shared" si="27"/>
        <v>0</v>
      </c>
      <c r="BB44" s="492">
        <f t="shared" si="28"/>
        <v>0</v>
      </c>
      <c r="BD44" s="265">
        <f t="shared" si="31"/>
        <v>0</v>
      </c>
      <c r="BE44" s="105"/>
      <c r="BF44" s="105"/>
      <c r="BG44" s="105"/>
      <c r="BH44" s="105"/>
      <c r="BI44" s="105"/>
      <c r="BJ44" s="105"/>
    </row>
    <row r="45" spans="2:62" ht="9.9499999999999993" hidden="1" customHeight="1" outlineLevel="1">
      <c r="B45" s="101"/>
      <c r="C45" s="208"/>
      <c r="D45" s="208"/>
      <c r="E45" s="208"/>
      <c r="F45" s="208"/>
      <c r="G45" s="237"/>
      <c r="H45" s="207"/>
      <c r="I45" s="257"/>
      <c r="J45" s="257"/>
      <c r="K45" s="257"/>
      <c r="L45" s="257"/>
      <c r="M45" s="257"/>
      <c r="N45" s="257"/>
      <c r="O45" s="257"/>
      <c r="P45" s="256"/>
      <c r="Q45" s="102"/>
      <c r="R45" s="102"/>
      <c r="S45" s="102"/>
      <c r="U45" s="98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Z45" s="493"/>
      <c r="BE45" s="105"/>
      <c r="BF45" s="105"/>
      <c r="BG45" s="105"/>
      <c r="BH45" s="105"/>
      <c r="BI45" s="105"/>
      <c r="BJ45" s="105"/>
    </row>
    <row r="46" spans="2:62" ht="20.100000000000001" customHeight="1" collapsed="1">
      <c r="B46" s="179">
        <f>B29+1</f>
        <v>3</v>
      </c>
      <c r="C46" s="916"/>
      <c r="D46" s="917"/>
      <c r="E46" s="917"/>
      <c r="F46" s="918"/>
      <c r="G46" s="429"/>
      <c r="H46" s="206">
        <v>1</v>
      </c>
      <c r="I46" s="642">
        <f t="shared" ref="I46" si="32">$H46*SUM(I47:I61)</f>
        <v>0</v>
      </c>
      <c r="J46" s="643">
        <f t="shared" ref="J46:O46" si="33">$H46*SUM(J47:J61)</f>
        <v>0</v>
      </c>
      <c r="K46" s="644">
        <f t="shared" si="33"/>
        <v>0</v>
      </c>
      <c r="L46" s="645">
        <f t="shared" si="33"/>
        <v>0</v>
      </c>
      <c r="M46" s="645">
        <f t="shared" si="33"/>
        <v>0</v>
      </c>
      <c r="N46" s="644">
        <f t="shared" si="33"/>
        <v>0</v>
      </c>
      <c r="O46" s="642">
        <f t="shared" si="33"/>
        <v>0</v>
      </c>
      <c r="P46" s="209">
        <f t="shared" ref="P46:Q46" si="34">$H46*SUM(P47:P61)</f>
        <v>0</v>
      </c>
      <c r="Q46" s="210">
        <f t="shared" si="34"/>
        <v>0</v>
      </c>
      <c r="R46" s="136">
        <f t="shared" ref="R46:R61" si="35">P46*(1+Gewinn)*(1+SicherheitAngebot)</f>
        <v>0</v>
      </c>
      <c r="S46" s="137">
        <f t="shared" ref="S46:S61" si="36">Q46*(1+MGKZ)*(1+Gewinn)*(1+SicherheitAngebot)</f>
        <v>0</v>
      </c>
      <c r="U46" s="10">
        <f>I46*$I$7+J46*$J$7+K46*$K$7+L46*$L$7+M46*$M$7+N46*$N$7+O46*$O$7+R46+S46</f>
        <v>0</v>
      </c>
      <c r="W46" s="646">
        <f t="shared" ref="W46:AB46" si="37">$H46*SUM(W47:W61)</f>
        <v>0</v>
      </c>
      <c r="X46" s="647">
        <f t="shared" si="37"/>
        <v>0</v>
      </c>
      <c r="Y46" s="648">
        <f t="shared" si="37"/>
        <v>0</v>
      </c>
      <c r="Z46" s="649">
        <f t="shared" si="37"/>
        <v>0</v>
      </c>
      <c r="AA46" s="648">
        <f t="shared" si="37"/>
        <v>0</v>
      </c>
      <c r="AB46" s="646">
        <f t="shared" si="37"/>
        <v>0</v>
      </c>
      <c r="AC46" s="258"/>
      <c r="AD46" s="646">
        <f t="shared" ref="AD46:AM46" si="38">$H46*SUM(AD47:AD61)</f>
        <v>0</v>
      </c>
      <c r="AE46" s="647">
        <f t="shared" si="38"/>
        <v>0</v>
      </c>
      <c r="AF46" s="648">
        <f t="shared" si="38"/>
        <v>0</v>
      </c>
      <c r="AG46" s="649">
        <f t="shared" si="38"/>
        <v>0</v>
      </c>
      <c r="AH46" s="648">
        <f t="shared" si="38"/>
        <v>0</v>
      </c>
      <c r="AI46" s="646">
        <f t="shared" si="38"/>
        <v>0</v>
      </c>
      <c r="AJ46" s="258"/>
      <c r="AK46" s="653">
        <f t="shared" si="38"/>
        <v>0</v>
      </c>
      <c r="AL46" s="653">
        <f t="shared" si="38"/>
        <v>0</v>
      </c>
      <c r="AM46" s="653">
        <f t="shared" si="38"/>
        <v>0</v>
      </c>
      <c r="AN46" s="227">
        <f>$H46*SUM(AN47:AN61)*(1+Gewinn)*(1+SicherheitAngebot)</f>
        <v>0</v>
      </c>
      <c r="AO46" s="227">
        <f>$H46*SUM(AO47:AO61)*(1+Gewinn)*(1+SicherheitAngebot)</f>
        <v>0</v>
      </c>
      <c r="AP46" s="227">
        <f>$H46*SUM(AP47:AP61)*(1+Gewinn)*(1+SicherheitAngebot)</f>
        <v>0</v>
      </c>
      <c r="AQ46" s="227">
        <f>$H46*SUM(AQ47:AQ61)*(1+Gewinn)*(1+SicherheitAngebot)</f>
        <v>0</v>
      </c>
      <c r="AR46" s="227">
        <f>$H46*SUM(AR47:AR61)*(1+Gewinn)*(1+SicherheitAngebot)</f>
        <v>0</v>
      </c>
      <c r="AS46" s="262"/>
      <c r="AT46" s="263">
        <f t="shared" ref="AT46:AT109" si="39">((W46+AD46)*$W$7+(X46+AE46)*$X$7+(Y46+Z46+AF46+AG46)*$Z$7+(AA46+AH46)*$AA$7+(AB46+AI46)*$AB$7)*Zuschläge_IBN</f>
        <v>0</v>
      </c>
      <c r="AU46" s="259"/>
      <c r="AV46" s="491">
        <f>AK46*$AK$7+AL46*$AL$7+AM46*$AM$7+SUM(AN46:AR46)+AT46/Zuschläge_IBN+AT46</f>
        <v>0</v>
      </c>
      <c r="AX46" s="685">
        <f>U46+AV46</f>
        <v>0</v>
      </c>
      <c r="AZ46" s="490">
        <f>IF(H46&gt;0,U46/(1+SicherheitAngebot)*(1+Sicherheit),0)</f>
        <v>0</v>
      </c>
      <c r="BB46" s="490">
        <f>IF(H46&gt;0,AV46/(1+SicherheitAngebot)*(1+Sicherheit),0)</f>
        <v>0</v>
      </c>
      <c r="BD46" s="490">
        <f>AZ46+BB46</f>
        <v>0</v>
      </c>
      <c r="BE46" s="105"/>
      <c r="BF46" s="105"/>
      <c r="BG46" s="105"/>
      <c r="BH46" s="105"/>
      <c r="BI46" s="105"/>
      <c r="BJ46" s="105"/>
    </row>
    <row r="47" spans="2:62" ht="20.100000000000001" hidden="1" customHeight="1" outlineLevel="1">
      <c r="B47" s="211"/>
      <c r="C47" s="908"/>
      <c r="D47" s="909"/>
      <c r="E47" s="909"/>
      <c r="F47" s="910"/>
      <c r="G47" s="890"/>
      <c r="H47" s="901"/>
      <c r="I47" s="152"/>
      <c r="J47" s="152"/>
      <c r="K47" s="152"/>
      <c r="L47" s="152"/>
      <c r="M47" s="152"/>
      <c r="N47" s="152"/>
      <c r="O47" s="152"/>
      <c r="P47" s="153"/>
      <c r="Q47" s="153"/>
      <c r="R47" s="156">
        <f t="shared" si="35"/>
        <v>0</v>
      </c>
      <c r="S47" s="156">
        <f t="shared" si="36"/>
        <v>0</v>
      </c>
      <c r="U47" s="157">
        <f>I47*$I$7+J47*$J$7+K47*$K$7+L47*$L$7+M47*$M$7+N47*$N$7+O47*$O$7+R47+S47</f>
        <v>0</v>
      </c>
      <c r="W47" s="152"/>
      <c r="X47" s="152"/>
      <c r="Y47" s="152"/>
      <c r="Z47" s="152"/>
      <c r="AA47" s="152"/>
      <c r="AB47" s="152"/>
      <c r="AC47" s="347"/>
      <c r="AD47" s="152"/>
      <c r="AE47" s="152"/>
      <c r="AF47" s="152"/>
      <c r="AG47" s="152"/>
      <c r="AH47" s="152"/>
      <c r="AI47" s="152"/>
      <c r="AJ47" s="347"/>
      <c r="AK47" s="152"/>
      <c r="AL47" s="152"/>
      <c r="AM47" s="295"/>
      <c r="AN47" s="228"/>
      <c r="AO47" s="228"/>
      <c r="AP47" s="228"/>
      <c r="AQ47" s="228"/>
      <c r="AR47" s="228"/>
      <c r="AS47" s="348"/>
      <c r="AT47" s="264">
        <f t="shared" si="39"/>
        <v>0</v>
      </c>
      <c r="AU47" s="259"/>
      <c r="AV47" s="265">
        <f t="shared" ref="AV47:AV61" si="40">AK47*$AK$7+AL47*$AL$7+AM47*$AM$7+SUM(AN47:AR47)*(1+Gewinn)*(1+SicherheitAngebot)+AT47/Zuschläge_IBN+AT47</f>
        <v>0</v>
      </c>
      <c r="AX47" s="265">
        <f>U47+AV47</f>
        <v>0</v>
      </c>
      <c r="AZ47" s="492">
        <f t="shared" ref="AZ47:AZ61" si="41">U47/(1+SicherheitAngebot)*(1+Sicherheit)</f>
        <v>0</v>
      </c>
      <c r="BB47" s="492">
        <f t="shared" ref="BB47:BB61" si="42">AV47/(1+SicherheitAngebot)*(1+Sicherheit)</f>
        <v>0</v>
      </c>
      <c r="BD47" s="265">
        <f>AZ47+BB47</f>
        <v>0</v>
      </c>
      <c r="BE47" s="105"/>
      <c r="BF47" s="105"/>
      <c r="BG47" s="105"/>
      <c r="BH47" s="105"/>
      <c r="BI47" s="105"/>
      <c r="BJ47" s="105"/>
    </row>
    <row r="48" spans="2:62" ht="20.100000000000001" hidden="1" customHeight="1" outlineLevel="1">
      <c r="B48" s="212"/>
      <c r="C48" s="908"/>
      <c r="D48" s="909"/>
      <c r="E48" s="909"/>
      <c r="F48" s="910"/>
      <c r="G48" s="890"/>
      <c r="H48" s="891"/>
      <c r="I48" s="152"/>
      <c r="J48" s="152"/>
      <c r="K48" s="152"/>
      <c r="L48" s="152"/>
      <c r="M48" s="152"/>
      <c r="N48" s="152"/>
      <c r="O48" s="152"/>
      <c r="P48" s="153"/>
      <c r="Q48" s="153"/>
      <c r="R48" s="156">
        <f t="shared" si="35"/>
        <v>0</v>
      </c>
      <c r="S48" s="156">
        <f t="shared" si="36"/>
        <v>0</v>
      </c>
      <c r="U48" s="157">
        <f t="shared" ref="U48:U61" si="43">I48*$I$7+J48*$J$7+K48*$K$7+L48*$L$7+M48*$M$7+N48*$N$7+O48*$O$7+R48+S48</f>
        <v>0</v>
      </c>
      <c r="W48" s="152"/>
      <c r="X48" s="152"/>
      <c r="Y48" s="152"/>
      <c r="Z48" s="152"/>
      <c r="AA48" s="152"/>
      <c r="AB48" s="152"/>
      <c r="AC48" s="347"/>
      <c r="AD48" s="152"/>
      <c r="AE48" s="152"/>
      <c r="AF48" s="152"/>
      <c r="AG48" s="152"/>
      <c r="AH48" s="152"/>
      <c r="AI48" s="152"/>
      <c r="AJ48" s="347"/>
      <c r="AK48" s="152"/>
      <c r="AL48" s="152"/>
      <c r="AM48" s="295"/>
      <c r="AN48" s="228"/>
      <c r="AO48" s="228"/>
      <c r="AP48" s="228"/>
      <c r="AQ48" s="228"/>
      <c r="AR48" s="228"/>
      <c r="AS48" s="348"/>
      <c r="AT48" s="264">
        <f t="shared" si="39"/>
        <v>0</v>
      </c>
      <c r="AU48" s="259"/>
      <c r="AV48" s="265">
        <f t="shared" si="40"/>
        <v>0</v>
      </c>
      <c r="AX48" s="265">
        <f t="shared" ref="AX48:AX61" si="44">U48+AV48</f>
        <v>0</v>
      </c>
      <c r="AZ48" s="492">
        <f t="shared" si="41"/>
        <v>0</v>
      </c>
      <c r="BB48" s="492">
        <f t="shared" si="42"/>
        <v>0</v>
      </c>
      <c r="BD48" s="265">
        <f t="shared" ref="BD48:BD61" si="45">AZ48+BB48</f>
        <v>0</v>
      </c>
      <c r="BE48" s="105"/>
      <c r="BF48" s="105"/>
      <c r="BG48" s="105"/>
      <c r="BH48" s="105"/>
      <c r="BI48" s="105"/>
      <c r="BJ48" s="105"/>
    </row>
    <row r="49" spans="2:62" ht="20.100000000000001" hidden="1" customHeight="1" outlineLevel="1">
      <c r="B49" s="212"/>
      <c r="C49" s="908"/>
      <c r="D49" s="909"/>
      <c r="E49" s="909"/>
      <c r="F49" s="910"/>
      <c r="G49" s="890"/>
      <c r="H49" s="891"/>
      <c r="I49" s="152"/>
      <c r="J49" s="152"/>
      <c r="K49" s="152"/>
      <c r="L49" s="152"/>
      <c r="M49" s="152"/>
      <c r="N49" s="152"/>
      <c r="O49" s="152"/>
      <c r="P49" s="153"/>
      <c r="Q49" s="153"/>
      <c r="R49" s="156">
        <f t="shared" si="35"/>
        <v>0</v>
      </c>
      <c r="S49" s="156">
        <f t="shared" si="36"/>
        <v>0</v>
      </c>
      <c r="U49" s="157">
        <f t="shared" si="43"/>
        <v>0</v>
      </c>
      <c r="W49" s="152"/>
      <c r="X49" s="152"/>
      <c r="Y49" s="152"/>
      <c r="Z49" s="152"/>
      <c r="AA49" s="152"/>
      <c r="AB49" s="152"/>
      <c r="AC49" s="347"/>
      <c r="AD49" s="152"/>
      <c r="AE49" s="152"/>
      <c r="AF49" s="152"/>
      <c r="AG49" s="152"/>
      <c r="AH49" s="152"/>
      <c r="AI49" s="152"/>
      <c r="AJ49" s="347"/>
      <c r="AK49" s="152"/>
      <c r="AL49" s="152"/>
      <c r="AM49" s="295"/>
      <c r="AN49" s="228"/>
      <c r="AO49" s="228"/>
      <c r="AP49" s="228"/>
      <c r="AQ49" s="228"/>
      <c r="AR49" s="228"/>
      <c r="AS49" s="348"/>
      <c r="AT49" s="264">
        <f t="shared" si="39"/>
        <v>0</v>
      </c>
      <c r="AU49" s="259"/>
      <c r="AV49" s="265">
        <f t="shared" si="40"/>
        <v>0</v>
      </c>
      <c r="AX49" s="265">
        <f t="shared" si="44"/>
        <v>0</v>
      </c>
      <c r="AZ49" s="492">
        <f t="shared" si="41"/>
        <v>0</v>
      </c>
      <c r="BB49" s="492">
        <f t="shared" si="42"/>
        <v>0</v>
      </c>
      <c r="BD49" s="265">
        <f t="shared" si="45"/>
        <v>0</v>
      </c>
      <c r="BE49" s="105"/>
      <c r="BF49" s="105"/>
      <c r="BG49" s="105"/>
      <c r="BH49" s="105"/>
      <c r="BI49" s="105"/>
      <c r="BJ49" s="105"/>
    </row>
    <row r="50" spans="2:62" ht="20.100000000000001" hidden="1" customHeight="1" outlineLevel="1">
      <c r="B50" s="212"/>
      <c r="C50" s="908"/>
      <c r="D50" s="909"/>
      <c r="E50" s="909"/>
      <c r="F50" s="910"/>
      <c r="G50" s="890"/>
      <c r="H50" s="891"/>
      <c r="I50" s="152"/>
      <c r="J50" s="152"/>
      <c r="K50" s="152"/>
      <c r="L50" s="152"/>
      <c r="M50" s="152"/>
      <c r="N50" s="152"/>
      <c r="O50" s="152"/>
      <c r="P50" s="153"/>
      <c r="Q50" s="153"/>
      <c r="R50" s="156">
        <f t="shared" si="35"/>
        <v>0</v>
      </c>
      <c r="S50" s="156">
        <f t="shared" si="36"/>
        <v>0</v>
      </c>
      <c r="U50" s="157">
        <f t="shared" si="43"/>
        <v>0</v>
      </c>
      <c r="W50" s="152"/>
      <c r="X50" s="152"/>
      <c r="Y50" s="152"/>
      <c r="Z50" s="152"/>
      <c r="AA50" s="152"/>
      <c r="AB50" s="152"/>
      <c r="AC50" s="347"/>
      <c r="AD50" s="152"/>
      <c r="AE50" s="152"/>
      <c r="AF50" s="152"/>
      <c r="AG50" s="152"/>
      <c r="AH50" s="152"/>
      <c r="AI50" s="152"/>
      <c r="AJ50" s="347"/>
      <c r="AK50" s="152"/>
      <c r="AL50" s="152"/>
      <c r="AM50" s="295"/>
      <c r="AN50" s="228"/>
      <c r="AO50" s="228"/>
      <c r="AP50" s="228"/>
      <c r="AQ50" s="228"/>
      <c r="AR50" s="228"/>
      <c r="AS50" s="348"/>
      <c r="AT50" s="264">
        <f t="shared" si="39"/>
        <v>0</v>
      </c>
      <c r="AU50" s="259"/>
      <c r="AV50" s="265">
        <f t="shared" si="40"/>
        <v>0</v>
      </c>
      <c r="AX50" s="265">
        <f t="shared" si="44"/>
        <v>0</v>
      </c>
      <c r="AZ50" s="492">
        <f t="shared" si="41"/>
        <v>0</v>
      </c>
      <c r="BB50" s="492">
        <f t="shared" si="42"/>
        <v>0</v>
      </c>
      <c r="BD50" s="265">
        <f t="shared" si="45"/>
        <v>0</v>
      </c>
      <c r="BE50" s="105"/>
      <c r="BF50" s="105"/>
      <c r="BG50" s="105"/>
      <c r="BH50" s="105"/>
      <c r="BI50" s="105"/>
      <c r="BJ50" s="105"/>
    </row>
    <row r="51" spans="2:62" ht="20.100000000000001" hidden="1" customHeight="1" outlineLevel="1">
      <c r="B51" s="212"/>
      <c r="C51" s="908"/>
      <c r="D51" s="909"/>
      <c r="E51" s="909"/>
      <c r="F51" s="910"/>
      <c r="G51" s="890"/>
      <c r="H51" s="891"/>
      <c r="I51" s="152"/>
      <c r="J51" s="152"/>
      <c r="K51" s="152"/>
      <c r="L51" s="152"/>
      <c r="M51" s="152"/>
      <c r="N51" s="152"/>
      <c r="O51" s="152"/>
      <c r="P51" s="153"/>
      <c r="Q51" s="153"/>
      <c r="R51" s="156">
        <f t="shared" si="35"/>
        <v>0</v>
      </c>
      <c r="S51" s="156">
        <f t="shared" si="36"/>
        <v>0</v>
      </c>
      <c r="U51" s="157">
        <f t="shared" si="43"/>
        <v>0</v>
      </c>
      <c r="W51" s="152"/>
      <c r="X51" s="152"/>
      <c r="Y51" s="152"/>
      <c r="Z51" s="152"/>
      <c r="AA51" s="152"/>
      <c r="AB51" s="152"/>
      <c r="AC51" s="347"/>
      <c r="AD51" s="152"/>
      <c r="AE51" s="152"/>
      <c r="AF51" s="152"/>
      <c r="AG51" s="152"/>
      <c r="AH51" s="152"/>
      <c r="AI51" s="152"/>
      <c r="AJ51" s="347"/>
      <c r="AK51" s="152"/>
      <c r="AL51" s="152"/>
      <c r="AM51" s="295"/>
      <c r="AN51" s="228"/>
      <c r="AO51" s="228"/>
      <c r="AP51" s="228"/>
      <c r="AQ51" s="228"/>
      <c r="AR51" s="228"/>
      <c r="AS51" s="348"/>
      <c r="AT51" s="264">
        <f t="shared" si="39"/>
        <v>0</v>
      </c>
      <c r="AU51" s="259"/>
      <c r="AV51" s="265">
        <f t="shared" si="40"/>
        <v>0</v>
      </c>
      <c r="AX51" s="265">
        <f t="shared" si="44"/>
        <v>0</v>
      </c>
      <c r="AZ51" s="492">
        <f t="shared" si="41"/>
        <v>0</v>
      </c>
      <c r="BB51" s="492">
        <f t="shared" si="42"/>
        <v>0</v>
      </c>
      <c r="BD51" s="265">
        <f t="shared" si="45"/>
        <v>0</v>
      </c>
      <c r="BE51" s="105"/>
      <c r="BF51" s="105"/>
      <c r="BG51" s="105"/>
      <c r="BH51" s="105"/>
      <c r="BI51" s="105"/>
      <c r="BJ51" s="105"/>
    </row>
    <row r="52" spans="2:62" ht="20.100000000000001" hidden="1" customHeight="1" outlineLevel="1">
      <c r="B52" s="212"/>
      <c r="C52" s="908"/>
      <c r="D52" s="909"/>
      <c r="E52" s="909"/>
      <c r="F52" s="910"/>
      <c r="G52" s="890"/>
      <c r="H52" s="891"/>
      <c r="I52" s="152"/>
      <c r="J52" s="152"/>
      <c r="K52" s="152"/>
      <c r="L52" s="152"/>
      <c r="M52" s="152"/>
      <c r="N52" s="152"/>
      <c r="O52" s="152"/>
      <c r="P52" s="153"/>
      <c r="Q52" s="153"/>
      <c r="R52" s="156">
        <f t="shared" si="35"/>
        <v>0</v>
      </c>
      <c r="S52" s="156">
        <f t="shared" si="36"/>
        <v>0</v>
      </c>
      <c r="U52" s="157">
        <f t="shared" si="43"/>
        <v>0</v>
      </c>
      <c r="W52" s="152"/>
      <c r="X52" s="152"/>
      <c r="Y52" s="152"/>
      <c r="Z52" s="152"/>
      <c r="AA52" s="152"/>
      <c r="AB52" s="152"/>
      <c r="AC52" s="347"/>
      <c r="AD52" s="152"/>
      <c r="AE52" s="152"/>
      <c r="AF52" s="152"/>
      <c r="AG52" s="152"/>
      <c r="AH52" s="152"/>
      <c r="AI52" s="152"/>
      <c r="AJ52" s="347"/>
      <c r="AK52" s="152"/>
      <c r="AL52" s="152"/>
      <c r="AM52" s="295"/>
      <c r="AN52" s="228"/>
      <c r="AO52" s="228"/>
      <c r="AP52" s="228"/>
      <c r="AQ52" s="228"/>
      <c r="AR52" s="228"/>
      <c r="AS52" s="348"/>
      <c r="AT52" s="264">
        <f t="shared" si="39"/>
        <v>0</v>
      </c>
      <c r="AU52" s="259"/>
      <c r="AV52" s="265">
        <f t="shared" si="40"/>
        <v>0</v>
      </c>
      <c r="AX52" s="265">
        <f t="shared" si="44"/>
        <v>0</v>
      </c>
      <c r="AZ52" s="492">
        <f t="shared" si="41"/>
        <v>0</v>
      </c>
      <c r="BB52" s="492">
        <f t="shared" si="42"/>
        <v>0</v>
      </c>
      <c r="BD52" s="265">
        <f t="shared" si="45"/>
        <v>0</v>
      </c>
      <c r="BE52" s="105"/>
      <c r="BF52" s="105"/>
      <c r="BG52" s="105"/>
      <c r="BH52" s="105"/>
      <c r="BI52" s="105"/>
      <c r="BJ52" s="105"/>
    </row>
    <row r="53" spans="2:62" ht="20.100000000000001" hidden="1" customHeight="1" outlineLevel="1">
      <c r="B53" s="212"/>
      <c r="C53" s="908"/>
      <c r="D53" s="909"/>
      <c r="E53" s="909"/>
      <c r="F53" s="910"/>
      <c r="G53" s="890"/>
      <c r="H53" s="891"/>
      <c r="I53" s="152"/>
      <c r="J53" s="152"/>
      <c r="K53" s="152"/>
      <c r="L53" s="152"/>
      <c r="M53" s="152"/>
      <c r="N53" s="152"/>
      <c r="O53" s="152"/>
      <c r="P53" s="153"/>
      <c r="Q53" s="153"/>
      <c r="R53" s="156">
        <f t="shared" si="35"/>
        <v>0</v>
      </c>
      <c r="S53" s="156">
        <f t="shared" si="36"/>
        <v>0</v>
      </c>
      <c r="U53" s="157">
        <f t="shared" si="43"/>
        <v>0</v>
      </c>
      <c r="W53" s="152"/>
      <c r="X53" s="152"/>
      <c r="Y53" s="152"/>
      <c r="Z53" s="152"/>
      <c r="AA53" s="152"/>
      <c r="AB53" s="152"/>
      <c r="AC53" s="347"/>
      <c r="AD53" s="152"/>
      <c r="AE53" s="152"/>
      <c r="AF53" s="152"/>
      <c r="AG53" s="152"/>
      <c r="AH53" s="152"/>
      <c r="AI53" s="152"/>
      <c r="AJ53" s="347"/>
      <c r="AK53" s="152"/>
      <c r="AL53" s="152"/>
      <c r="AM53" s="295"/>
      <c r="AN53" s="228"/>
      <c r="AO53" s="228"/>
      <c r="AP53" s="228"/>
      <c r="AQ53" s="228"/>
      <c r="AR53" s="228"/>
      <c r="AS53" s="348"/>
      <c r="AT53" s="264">
        <f t="shared" si="39"/>
        <v>0</v>
      </c>
      <c r="AU53" s="259"/>
      <c r="AV53" s="265">
        <f t="shared" si="40"/>
        <v>0</v>
      </c>
      <c r="AX53" s="265">
        <f t="shared" si="44"/>
        <v>0</v>
      </c>
      <c r="AZ53" s="492">
        <f t="shared" si="41"/>
        <v>0</v>
      </c>
      <c r="BB53" s="492">
        <f t="shared" si="42"/>
        <v>0</v>
      </c>
      <c r="BD53" s="265">
        <f t="shared" si="45"/>
        <v>0</v>
      </c>
      <c r="BE53" s="105"/>
      <c r="BF53" s="105"/>
      <c r="BG53" s="105"/>
      <c r="BH53" s="105"/>
      <c r="BI53" s="105"/>
      <c r="BJ53" s="105"/>
    </row>
    <row r="54" spans="2:62" ht="20.100000000000001" hidden="1" customHeight="1" outlineLevel="1">
      <c r="B54" s="212"/>
      <c r="C54" s="908"/>
      <c r="D54" s="909"/>
      <c r="E54" s="909"/>
      <c r="F54" s="910"/>
      <c r="G54" s="890"/>
      <c r="H54" s="891"/>
      <c r="I54" s="152"/>
      <c r="J54" s="152"/>
      <c r="K54" s="152"/>
      <c r="L54" s="152"/>
      <c r="M54" s="152"/>
      <c r="N54" s="152"/>
      <c r="O54" s="152"/>
      <c r="P54" s="153"/>
      <c r="Q54" s="153"/>
      <c r="R54" s="156">
        <f t="shared" si="35"/>
        <v>0</v>
      </c>
      <c r="S54" s="156">
        <f t="shared" si="36"/>
        <v>0</v>
      </c>
      <c r="U54" s="157">
        <f t="shared" si="43"/>
        <v>0</v>
      </c>
      <c r="W54" s="152"/>
      <c r="X54" s="152"/>
      <c r="Y54" s="152"/>
      <c r="Z54" s="152"/>
      <c r="AA54" s="152"/>
      <c r="AB54" s="152"/>
      <c r="AC54" s="347"/>
      <c r="AD54" s="152"/>
      <c r="AE54" s="152"/>
      <c r="AF54" s="152"/>
      <c r="AG54" s="152"/>
      <c r="AH54" s="152"/>
      <c r="AI54" s="152"/>
      <c r="AJ54" s="347"/>
      <c r="AK54" s="152"/>
      <c r="AL54" s="152"/>
      <c r="AM54" s="295"/>
      <c r="AN54" s="228"/>
      <c r="AO54" s="228"/>
      <c r="AP54" s="228"/>
      <c r="AQ54" s="228"/>
      <c r="AR54" s="228"/>
      <c r="AS54" s="348"/>
      <c r="AT54" s="264">
        <f t="shared" si="39"/>
        <v>0</v>
      </c>
      <c r="AU54" s="259"/>
      <c r="AV54" s="265">
        <f t="shared" si="40"/>
        <v>0</v>
      </c>
      <c r="AX54" s="265">
        <f t="shared" si="44"/>
        <v>0</v>
      </c>
      <c r="AZ54" s="492">
        <f t="shared" si="41"/>
        <v>0</v>
      </c>
      <c r="BB54" s="492">
        <f t="shared" si="42"/>
        <v>0</v>
      </c>
      <c r="BD54" s="265">
        <f t="shared" si="45"/>
        <v>0</v>
      </c>
      <c r="BE54" s="105"/>
      <c r="BF54" s="105"/>
      <c r="BG54" s="105"/>
      <c r="BH54" s="105"/>
      <c r="BI54" s="105"/>
      <c r="BJ54" s="105"/>
    </row>
    <row r="55" spans="2:62" ht="20.100000000000001" hidden="1" customHeight="1" outlineLevel="1">
      <c r="B55" s="212"/>
      <c r="C55" s="908"/>
      <c r="D55" s="909"/>
      <c r="E55" s="909"/>
      <c r="F55" s="910"/>
      <c r="G55" s="890"/>
      <c r="H55" s="891"/>
      <c r="I55" s="152"/>
      <c r="J55" s="152"/>
      <c r="K55" s="152"/>
      <c r="L55" s="152"/>
      <c r="M55" s="152"/>
      <c r="N55" s="152"/>
      <c r="O55" s="152"/>
      <c r="P55" s="153"/>
      <c r="Q55" s="153"/>
      <c r="R55" s="156">
        <f t="shared" si="35"/>
        <v>0</v>
      </c>
      <c r="S55" s="156">
        <f t="shared" si="36"/>
        <v>0</v>
      </c>
      <c r="U55" s="157">
        <f t="shared" si="43"/>
        <v>0</v>
      </c>
      <c r="W55" s="152"/>
      <c r="X55" s="152"/>
      <c r="Y55" s="152"/>
      <c r="Z55" s="152"/>
      <c r="AA55" s="152"/>
      <c r="AB55" s="152"/>
      <c r="AC55" s="347"/>
      <c r="AD55" s="152"/>
      <c r="AE55" s="152"/>
      <c r="AF55" s="152"/>
      <c r="AG55" s="152"/>
      <c r="AH55" s="152"/>
      <c r="AI55" s="152"/>
      <c r="AJ55" s="347"/>
      <c r="AK55" s="152"/>
      <c r="AL55" s="152"/>
      <c r="AM55" s="295"/>
      <c r="AN55" s="228"/>
      <c r="AO55" s="228"/>
      <c r="AP55" s="228"/>
      <c r="AQ55" s="228"/>
      <c r="AR55" s="228"/>
      <c r="AS55" s="348"/>
      <c r="AT55" s="264">
        <f t="shared" si="39"/>
        <v>0</v>
      </c>
      <c r="AU55" s="259"/>
      <c r="AV55" s="265">
        <f t="shared" si="40"/>
        <v>0</v>
      </c>
      <c r="AX55" s="265">
        <f t="shared" si="44"/>
        <v>0</v>
      </c>
      <c r="AZ55" s="492">
        <f t="shared" si="41"/>
        <v>0</v>
      </c>
      <c r="BB55" s="492">
        <f t="shared" si="42"/>
        <v>0</v>
      </c>
      <c r="BD55" s="265">
        <f t="shared" si="45"/>
        <v>0</v>
      </c>
      <c r="BE55" s="105"/>
      <c r="BF55" s="105"/>
      <c r="BG55" s="105"/>
      <c r="BH55" s="105"/>
      <c r="BI55" s="105"/>
      <c r="BJ55" s="105"/>
    </row>
    <row r="56" spans="2:62" ht="20.100000000000001" hidden="1" customHeight="1" outlineLevel="1">
      <c r="B56" s="212"/>
      <c r="C56" s="908"/>
      <c r="D56" s="909"/>
      <c r="E56" s="909"/>
      <c r="F56" s="910"/>
      <c r="G56" s="890"/>
      <c r="H56" s="891"/>
      <c r="I56" s="152"/>
      <c r="J56" s="152"/>
      <c r="K56" s="152"/>
      <c r="L56" s="152"/>
      <c r="M56" s="152"/>
      <c r="N56" s="152"/>
      <c r="O56" s="152"/>
      <c r="P56" s="153"/>
      <c r="Q56" s="153"/>
      <c r="R56" s="156">
        <f t="shared" si="35"/>
        <v>0</v>
      </c>
      <c r="S56" s="156">
        <f t="shared" si="36"/>
        <v>0</v>
      </c>
      <c r="U56" s="157">
        <f t="shared" si="43"/>
        <v>0</v>
      </c>
      <c r="W56" s="152"/>
      <c r="X56" s="152"/>
      <c r="Y56" s="152"/>
      <c r="Z56" s="152"/>
      <c r="AA56" s="152"/>
      <c r="AB56" s="152"/>
      <c r="AC56" s="347"/>
      <c r="AD56" s="152"/>
      <c r="AE56" s="152"/>
      <c r="AF56" s="152"/>
      <c r="AG56" s="152"/>
      <c r="AH56" s="152"/>
      <c r="AI56" s="152"/>
      <c r="AJ56" s="347"/>
      <c r="AK56" s="152"/>
      <c r="AL56" s="152"/>
      <c r="AM56" s="295"/>
      <c r="AN56" s="228"/>
      <c r="AO56" s="228"/>
      <c r="AP56" s="228"/>
      <c r="AQ56" s="228"/>
      <c r="AR56" s="228"/>
      <c r="AS56" s="348"/>
      <c r="AT56" s="264">
        <f t="shared" si="39"/>
        <v>0</v>
      </c>
      <c r="AU56" s="259"/>
      <c r="AV56" s="265">
        <f t="shared" si="40"/>
        <v>0</v>
      </c>
      <c r="AX56" s="265">
        <f t="shared" si="44"/>
        <v>0</v>
      </c>
      <c r="AZ56" s="492">
        <f t="shared" si="41"/>
        <v>0</v>
      </c>
      <c r="BB56" s="492">
        <f t="shared" si="42"/>
        <v>0</v>
      </c>
      <c r="BD56" s="265">
        <f t="shared" si="45"/>
        <v>0</v>
      </c>
      <c r="BE56" s="105"/>
      <c r="BF56" s="105"/>
      <c r="BG56" s="105"/>
      <c r="BH56" s="105"/>
      <c r="BI56" s="105"/>
      <c r="BJ56" s="105"/>
    </row>
    <row r="57" spans="2:62" ht="20.100000000000001" hidden="1" customHeight="1" outlineLevel="1">
      <c r="B57" s="212"/>
      <c r="C57" s="908"/>
      <c r="D57" s="909"/>
      <c r="E57" s="909"/>
      <c r="F57" s="910"/>
      <c r="G57" s="890"/>
      <c r="H57" s="891"/>
      <c r="I57" s="152"/>
      <c r="J57" s="152"/>
      <c r="K57" s="152"/>
      <c r="L57" s="152"/>
      <c r="M57" s="152"/>
      <c r="N57" s="152"/>
      <c r="O57" s="152"/>
      <c r="P57" s="153"/>
      <c r="Q57" s="153"/>
      <c r="R57" s="156">
        <f t="shared" si="35"/>
        <v>0</v>
      </c>
      <c r="S57" s="156">
        <f t="shared" si="36"/>
        <v>0</v>
      </c>
      <c r="U57" s="157">
        <f t="shared" si="43"/>
        <v>0</v>
      </c>
      <c r="W57" s="152"/>
      <c r="X57" s="152"/>
      <c r="Y57" s="152"/>
      <c r="Z57" s="152"/>
      <c r="AA57" s="152"/>
      <c r="AB57" s="152"/>
      <c r="AC57" s="347"/>
      <c r="AD57" s="152"/>
      <c r="AE57" s="152"/>
      <c r="AF57" s="152"/>
      <c r="AG57" s="152"/>
      <c r="AH57" s="152"/>
      <c r="AI57" s="152"/>
      <c r="AJ57" s="347"/>
      <c r="AK57" s="152"/>
      <c r="AL57" s="152"/>
      <c r="AM57" s="295"/>
      <c r="AN57" s="228"/>
      <c r="AO57" s="228"/>
      <c r="AP57" s="228"/>
      <c r="AQ57" s="228"/>
      <c r="AR57" s="228"/>
      <c r="AS57" s="348"/>
      <c r="AT57" s="264">
        <f t="shared" si="39"/>
        <v>0</v>
      </c>
      <c r="AU57" s="259"/>
      <c r="AV57" s="265">
        <f t="shared" si="40"/>
        <v>0</v>
      </c>
      <c r="AX57" s="265">
        <f t="shared" si="44"/>
        <v>0</v>
      </c>
      <c r="AZ57" s="492">
        <f t="shared" si="41"/>
        <v>0</v>
      </c>
      <c r="BB57" s="492">
        <f t="shared" si="42"/>
        <v>0</v>
      </c>
      <c r="BD57" s="265">
        <f t="shared" si="45"/>
        <v>0</v>
      </c>
      <c r="BE57" s="105"/>
      <c r="BF57" s="105"/>
      <c r="BG57" s="105"/>
      <c r="BH57" s="105"/>
      <c r="BI57" s="105"/>
      <c r="BJ57" s="105"/>
    </row>
    <row r="58" spans="2:62" ht="20.100000000000001" hidden="1" customHeight="1" outlineLevel="1">
      <c r="B58" s="212"/>
      <c r="C58" s="908"/>
      <c r="D58" s="909"/>
      <c r="E58" s="909"/>
      <c r="F58" s="910"/>
      <c r="G58" s="890"/>
      <c r="H58" s="891"/>
      <c r="I58" s="152"/>
      <c r="J58" s="152"/>
      <c r="K58" s="152"/>
      <c r="L58" s="152"/>
      <c r="M58" s="152"/>
      <c r="N58" s="152"/>
      <c r="O58" s="152"/>
      <c r="P58" s="153"/>
      <c r="Q58" s="153"/>
      <c r="R58" s="156">
        <f t="shared" si="35"/>
        <v>0</v>
      </c>
      <c r="S58" s="156">
        <f t="shared" si="36"/>
        <v>0</v>
      </c>
      <c r="U58" s="157">
        <f t="shared" si="43"/>
        <v>0</v>
      </c>
      <c r="W58" s="152"/>
      <c r="X58" s="152"/>
      <c r="Y58" s="152"/>
      <c r="Z58" s="152"/>
      <c r="AA58" s="152"/>
      <c r="AB58" s="152"/>
      <c r="AC58" s="347"/>
      <c r="AD58" s="152"/>
      <c r="AE58" s="152"/>
      <c r="AF58" s="152"/>
      <c r="AG58" s="152"/>
      <c r="AH58" s="152"/>
      <c r="AI58" s="152"/>
      <c r="AJ58" s="347"/>
      <c r="AK58" s="152"/>
      <c r="AL58" s="152"/>
      <c r="AM58" s="295"/>
      <c r="AN58" s="228"/>
      <c r="AO58" s="228"/>
      <c r="AP58" s="228"/>
      <c r="AQ58" s="228"/>
      <c r="AR58" s="228"/>
      <c r="AS58" s="348"/>
      <c r="AT58" s="264">
        <f t="shared" si="39"/>
        <v>0</v>
      </c>
      <c r="AU58" s="259"/>
      <c r="AV58" s="265">
        <f t="shared" si="40"/>
        <v>0</v>
      </c>
      <c r="AX58" s="265">
        <f t="shared" si="44"/>
        <v>0</v>
      </c>
      <c r="AZ58" s="492">
        <f t="shared" si="41"/>
        <v>0</v>
      </c>
      <c r="BB58" s="492">
        <f t="shared" si="42"/>
        <v>0</v>
      </c>
      <c r="BD58" s="265">
        <f t="shared" si="45"/>
        <v>0</v>
      </c>
      <c r="BE58" s="105"/>
      <c r="BF58" s="105"/>
      <c r="BG58" s="105"/>
      <c r="BH58" s="105"/>
      <c r="BI58" s="105"/>
      <c r="BJ58" s="105"/>
    </row>
    <row r="59" spans="2:62" ht="20.100000000000001" hidden="1" customHeight="1" outlineLevel="1">
      <c r="B59" s="212"/>
      <c r="C59" s="908"/>
      <c r="D59" s="909"/>
      <c r="E59" s="909"/>
      <c r="F59" s="910"/>
      <c r="G59" s="890"/>
      <c r="H59" s="891"/>
      <c r="I59" s="152"/>
      <c r="J59" s="152"/>
      <c r="K59" s="152"/>
      <c r="L59" s="152"/>
      <c r="M59" s="152"/>
      <c r="N59" s="152"/>
      <c r="O59" s="152"/>
      <c r="P59" s="153"/>
      <c r="Q59" s="153"/>
      <c r="R59" s="156">
        <f t="shared" si="35"/>
        <v>0</v>
      </c>
      <c r="S59" s="156">
        <f t="shared" si="36"/>
        <v>0</v>
      </c>
      <c r="U59" s="157">
        <f t="shared" si="43"/>
        <v>0</v>
      </c>
      <c r="W59" s="152"/>
      <c r="X59" s="152"/>
      <c r="Y59" s="152"/>
      <c r="Z59" s="152"/>
      <c r="AA59" s="152"/>
      <c r="AB59" s="152"/>
      <c r="AC59" s="347"/>
      <c r="AD59" s="152"/>
      <c r="AE59" s="152"/>
      <c r="AF59" s="152"/>
      <c r="AG59" s="152"/>
      <c r="AH59" s="152"/>
      <c r="AI59" s="152"/>
      <c r="AJ59" s="347"/>
      <c r="AK59" s="152"/>
      <c r="AL59" s="152"/>
      <c r="AM59" s="295"/>
      <c r="AN59" s="228"/>
      <c r="AO59" s="228"/>
      <c r="AP59" s="228"/>
      <c r="AQ59" s="228"/>
      <c r="AR59" s="228"/>
      <c r="AS59" s="348"/>
      <c r="AT59" s="264">
        <f t="shared" si="39"/>
        <v>0</v>
      </c>
      <c r="AU59" s="259"/>
      <c r="AV59" s="265">
        <f t="shared" si="40"/>
        <v>0</v>
      </c>
      <c r="AX59" s="265">
        <f t="shared" si="44"/>
        <v>0</v>
      </c>
      <c r="AZ59" s="492">
        <f t="shared" si="41"/>
        <v>0</v>
      </c>
      <c r="BB59" s="492">
        <f t="shared" si="42"/>
        <v>0</v>
      </c>
      <c r="BD59" s="265">
        <f t="shared" si="45"/>
        <v>0</v>
      </c>
      <c r="BE59" s="105"/>
      <c r="BF59" s="105"/>
      <c r="BG59" s="105"/>
      <c r="BH59" s="105"/>
      <c r="BI59" s="105"/>
      <c r="BJ59" s="105"/>
    </row>
    <row r="60" spans="2:62" ht="20.100000000000001" hidden="1" customHeight="1" outlineLevel="1">
      <c r="B60" s="212"/>
      <c r="C60" s="908"/>
      <c r="D60" s="909"/>
      <c r="E60" s="909"/>
      <c r="F60" s="910"/>
      <c r="G60" s="890"/>
      <c r="H60" s="891"/>
      <c r="I60" s="152"/>
      <c r="J60" s="152"/>
      <c r="K60" s="152"/>
      <c r="L60" s="152"/>
      <c r="M60" s="152"/>
      <c r="N60" s="152"/>
      <c r="O60" s="152"/>
      <c r="P60" s="153"/>
      <c r="Q60" s="153"/>
      <c r="R60" s="156">
        <f t="shared" si="35"/>
        <v>0</v>
      </c>
      <c r="S60" s="156">
        <f t="shared" si="36"/>
        <v>0</v>
      </c>
      <c r="U60" s="157">
        <f t="shared" si="43"/>
        <v>0</v>
      </c>
      <c r="W60" s="152"/>
      <c r="X60" s="152"/>
      <c r="Y60" s="152"/>
      <c r="Z60" s="152"/>
      <c r="AA60" s="152"/>
      <c r="AB60" s="152"/>
      <c r="AC60" s="347"/>
      <c r="AD60" s="152"/>
      <c r="AE60" s="152"/>
      <c r="AF60" s="152"/>
      <c r="AG60" s="152"/>
      <c r="AH60" s="152"/>
      <c r="AI60" s="152"/>
      <c r="AJ60" s="347"/>
      <c r="AK60" s="152"/>
      <c r="AL60" s="152"/>
      <c r="AM60" s="295"/>
      <c r="AN60" s="228"/>
      <c r="AO60" s="228"/>
      <c r="AP60" s="228"/>
      <c r="AQ60" s="228"/>
      <c r="AR60" s="228"/>
      <c r="AS60" s="348"/>
      <c r="AT60" s="264">
        <f t="shared" si="39"/>
        <v>0</v>
      </c>
      <c r="AU60" s="259"/>
      <c r="AV60" s="265">
        <f t="shared" si="40"/>
        <v>0</v>
      </c>
      <c r="AX60" s="265">
        <f t="shared" si="44"/>
        <v>0</v>
      </c>
      <c r="AZ60" s="492">
        <f t="shared" si="41"/>
        <v>0</v>
      </c>
      <c r="BB60" s="492">
        <f t="shared" si="42"/>
        <v>0</v>
      </c>
      <c r="BD60" s="265">
        <f t="shared" si="45"/>
        <v>0</v>
      </c>
      <c r="BE60" s="105"/>
      <c r="BF60" s="105"/>
      <c r="BG60" s="105"/>
      <c r="BH60" s="105"/>
      <c r="BI60" s="105"/>
      <c r="BJ60" s="105"/>
    </row>
    <row r="61" spans="2:62" ht="20.100000000000001" hidden="1" customHeight="1" outlineLevel="1">
      <c r="B61" s="212"/>
      <c r="C61" s="908"/>
      <c r="D61" s="909"/>
      <c r="E61" s="909"/>
      <c r="F61" s="910"/>
      <c r="G61" s="890"/>
      <c r="H61" s="891"/>
      <c r="I61" s="152"/>
      <c r="J61" s="152"/>
      <c r="K61" s="152"/>
      <c r="L61" s="152"/>
      <c r="M61" s="152"/>
      <c r="N61" s="152"/>
      <c r="O61" s="152"/>
      <c r="P61" s="153"/>
      <c r="Q61" s="153"/>
      <c r="R61" s="156">
        <f t="shared" si="35"/>
        <v>0</v>
      </c>
      <c r="S61" s="156">
        <f t="shared" si="36"/>
        <v>0</v>
      </c>
      <c r="U61" s="157">
        <f t="shared" si="43"/>
        <v>0</v>
      </c>
      <c r="W61" s="152"/>
      <c r="X61" s="152"/>
      <c r="Y61" s="152"/>
      <c r="Z61" s="152"/>
      <c r="AA61" s="152"/>
      <c r="AB61" s="152"/>
      <c r="AC61" s="347"/>
      <c r="AD61" s="152"/>
      <c r="AE61" s="152"/>
      <c r="AF61" s="152"/>
      <c r="AG61" s="152"/>
      <c r="AH61" s="152"/>
      <c r="AI61" s="152"/>
      <c r="AJ61" s="347"/>
      <c r="AK61" s="152"/>
      <c r="AL61" s="152"/>
      <c r="AM61" s="295"/>
      <c r="AN61" s="228"/>
      <c r="AO61" s="228"/>
      <c r="AP61" s="228"/>
      <c r="AQ61" s="228"/>
      <c r="AR61" s="228"/>
      <c r="AS61" s="348"/>
      <c r="AT61" s="264">
        <f t="shared" si="39"/>
        <v>0</v>
      </c>
      <c r="AU61" s="259"/>
      <c r="AV61" s="265">
        <f t="shared" si="40"/>
        <v>0</v>
      </c>
      <c r="AX61" s="265">
        <f t="shared" si="44"/>
        <v>0</v>
      </c>
      <c r="AZ61" s="492">
        <f t="shared" si="41"/>
        <v>0</v>
      </c>
      <c r="BB61" s="492">
        <f t="shared" si="42"/>
        <v>0</v>
      </c>
      <c r="BD61" s="265">
        <f t="shared" si="45"/>
        <v>0</v>
      </c>
      <c r="BE61" s="105"/>
      <c r="BF61" s="105"/>
      <c r="BG61" s="105"/>
      <c r="BH61" s="105"/>
      <c r="BI61" s="105"/>
      <c r="BJ61" s="105"/>
    </row>
    <row r="62" spans="2:62" ht="9.9499999999999993" hidden="1" customHeight="1" outlineLevel="1">
      <c r="B62" s="101"/>
      <c r="C62" s="208"/>
      <c r="D62" s="208"/>
      <c r="E62" s="208"/>
      <c r="F62" s="208"/>
      <c r="G62" s="237"/>
      <c r="H62" s="207"/>
      <c r="I62" s="257"/>
      <c r="J62" s="257"/>
      <c r="K62" s="257"/>
      <c r="L62" s="257"/>
      <c r="M62" s="257"/>
      <c r="N62" s="257"/>
      <c r="O62" s="257"/>
      <c r="P62" s="256"/>
      <c r="Q62" s="102"/>
      <c r="R62" s="102"/>
      <c r="S62" s="102"/>
      <c r="U62" s="98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Z62" s="493"/>
      <c r="BE62" s="105"/>
      <c r="BF62" s="105"/>
      <c r="BG62" s="105"/>
      <c r="BH62" s="105"/>
      <c r="BI62" s="105"/>
      <c r="BJ62" s="105"/>
    </row>
    <row r="63" spans="2:62" ht="20.100000000000001" customHeight="1" collapsed="1">
      <c r="B63" s="179">
        <f>B46+1</f>
        <v>4</v>
      </c>
      <c r="C63" s="916"/>
      <c r="D63" s="917"/>
      <c r="E63" s="917"/>
      <c r="F63" s="918"/>
      <c r="G63" s="429"/>
      <c r="H63" s="206">
        <v>1</v>
      </c>
      <c r="I63" s="642">
        <f t="shared" ref="I63" si="46">$H63*SUM(I64:I78)</f>
        <v>0</v>
      </c>
      <c r="J63" s="643">
        <f t="shared" ref="J63:O63" si="47">$H63*SUM(J64:J78)</f>
        <v>0</v>
      </c>
      <c r="K63" s="644">
        <f t="shared" si="47"/>
        <v>0</v>
      </c>
      <c r="L63" s="645">
        <f t="shared" si="47"/>
        <v>0</v>
      </c>
      <c r="M63" s="645">
        <f t="shared" si="47"/>
        <v>0</v>
      </c>
      <c r="N63" s="644">
        <f t="shared" si="47"/>
        <v>0</v>
      </c>
      <c r="O63" s="642">
        <f t="shared" si="47"/>
        <v>0</v>
      </c>
      <c r="P63" s="209">
        <f t="shared" ref="P63:Q63" si="48">$H63*SUM(P64:P78)</f>
        <v>0</v>
      </c>
      <c r="Q63" s="210">
        <f t="shared" si="48"/>
        <v>0</v>
      </c>
      <c r="R63" s="136">
        <f t="shared" ref="R63:R78" si="49">P63*(1+Gewinn)*(1+SicherheitAngebot)</f>
        <v>0</v>
      </c>
      <c r="S63" s="137">
        <f t="shared" ref="S63:S78" si="50">Q63*(1+MGKZ)*(1+Gewinn)*(1+SicherheitAngebot)</f>
        <v>0</v>
      </c>
      <c r="U63" s="10">
        <f>I63*$I$7+J63*$J$7+K63*$K$7+L63*$L$7+M63*$M$7+N63*$N$7+O63*$O$7+R63+S63</f>
        <v>0</v>
      </c>
      <c r="W63" s="646">
        <f t="shared" ref="W63:AB63" si="51">$H63*SUM(W64:W78)</f>
        <v>0</v>
      </c>
      <c r="X63" s="647">
        <f t="shared" si="51"/>
        <v>0</v>
      </c>
      <c r="Y63" s="648">
        <f t="shared" si="51"/>
        <v>0</v>
      </c>
      <c r="Z63" s="649">
        <f t="shared" si="51"/>
        <v>0</v>
      </c>
      <c r="AA63" s="648">
        <f t="shared" si="51"/>
        <v>0</v>
      </c>
      <c r="AB63" s="646">
        <f t="shared" si="51"/>
        <v>0</v>
      </c>
      <c r="AC63" s="258"/>
      <c r="AD63" s="646">
        <f t="shared" ref="AD63:AM63" si="52">$H63*SUM(AD64:AD78)</f>
        <v>0</v>
      </c>
      <c r="AE63" s="647">
        <f t="shared" si="52"/>
        <v>0</v>
      </c>
      <c r="AF63" s="648">
        <f t="shared" si="52"/>
        <v>0</v>
      </c>
      <c r="AG63" s="649">
        <f t="shared" si="52"/>
        <v>0</v>
      </c>
      <c r="AH63" s="648">
        <f t="shared" si="52"/>
        <v>0</v>
      </c>
      <c r="AI63" s="646">
        <f t="shared" si="52"/>
        <v>0</v>
      </c>
      <c r="AJ63" s="258"/>
      <c r="AK63" s="653">
        <f t="shared" si="52"/>
        <v>0</v>
      </c>
      <c r="AL63" s="653">
        <f t="shared" si="52"/>
        <v>0</v>
      </c>
      <c r="AM63" s="653">
        <f t="shared" si="52"/>
        <v>0</v>
      </c>
      <c r="AN63" s="227">
        <f>$H63*SUM(AN64:AN78)*(1+Gewinn)*(1+SicherheitAngebot)</f>
        <v>0</v>
      </c>
      <c r="AO63" s="227">
        <f>$H63*SUM(AO64:AO78)*(1+Gewinn)*(1+SicherheitAngebot)</f>
        <v>0</v>
      </c>
      <c r="AP63" s="227">
        <f>$H63*SUM(AP64:AP78)*(1+Gewinn)*(1+SicherheitAngebot)</f>
        <v>0</v>
      </c>
      <c r="AQ63" s="227">
        <f>$H63*SUM(AQ64:AQ78)*(1+Gewinn)*(1+SicherheitAngebot)</f>
        <v>0</v>
      </c>
      <c r="AR63" s="227">
        <f>$H63*SUM(AR64:AR78)*(1+Gewinn)*(1+SicherheitAngebot)</f>
        <v>0</v>
      </c>
      <c r="AS63" s="262"/>
      <c r="AT63" s="263">
        <f t="shared" si="39"/>
        <v>0</v>
      </c>
      <c r="AU63" s="259"/>
      <c r="AV63" s="491">
        <f>AK63*$AK$7+AL63*$AL$7+AM63*$AM$7+SUM(AN63:AR63)+AT63/Zuschläge_IBN+AT63</f>
        <v>0</v>
      </c>
      <c r="AX63" s="685">
        <f>U63+AV63</f>
        <v>0</v>
      </c>
      <c r="AZ63" s="490">
        <f>IF(H63&gt;0,U63/(1+SicherheitAngebot)*(1+Sicherheit),0)</f>
        <v>0</v>
      </c>
      <c r="BB63" s="490">
        <f>IF(H63&gt;0,AV63/(1+SicherheitAngebot)*(1+Sicherheit),0)</f>
        <v>0</v>
      </c>
      <c r="BD63" s="490">
        <f>AZ63+BB63</f>
        <v>0</v>
      </c>
      <c r="BE63" s="105"/>
      <c r="BF63" s="105"/>
      <c r="BG63" s="105"/>
      <c r="BH63" s="105"/>
      <c r="BI63" s="105"/>
      <c r="BJ63" s="105"/>
    </row>
    <row r="64" spans="2:62" ht="20.100000000000001" hidden="1" customHeight="1" outlineLevel="1">
      <c r="B64" s="211"/>
      <c r="C64" s="908"/>
      <c r="D64" s="909"/>
      <c r="E64" s="909"/>
      <c r="F64" s="910"/>
      <c r="G64" s="890"/>
      <c r="H64" s="901"/>
      <c r="I64" s="152"/>
      <c r="J64" s="152"/>
      <c r="K64" s="152"/>
      <c r="L64" s="152"/>
      <c r="M64" s="152"/>
      <c r="N64" s="152"/>
      <c r="O64" s="152"/>
      <c r="P64" s="153"/>
      <c r="Q64" s="153"/>
      <c r="R64" s="156">
        <f t="shared" si="49"/>
        <v>0</v>
      </c>
      <c r="S64" s="156">
        <f t="shared" si="50"/>
        <v>0</v>
      </c>
      <c r="U64" s="157">
        <f>I64*$I$7+J64*$J$7+K64*$K$7+L64*$L$7+M64*$M$7+N64*$N$7+O64*$O$7+R64+S64</f>
        <v>0</v>
      </c>
      <c r="W64" s="152"/>
      <c r="X64" s="152"/>
      <c r="Y64" s="152"/>
      <c r="Z64" s="152"/>
      <c r="AA64" s="152"/>
      <c r="AB64" s="152"/>
      <c r="AC64" s="347"/>
      <c r="AD64" s="152"/>
      <c r="AE64" s="152"/>
      <c r="AF64" s="152"/>
      <c r="AG64" s="152"/>
      <c r="AH64" s="152"/>
      <c r="AI64" s="152"/>
      <c r="AJ64" s="347"/>
      <c r="AK64" s="152"/>
      <c r="AL64" s="152"/>
      <c r="AM64" s="295"/>
      <c r="AN64" s="228"/>
      <c r="AO64" s="228"/>
      <c r="AP64" s="228"/>
      <c r="AQ64" s="228"/>
      <c r="AR64" s="228"/>
      <c r="AS64" s="348"/>
      <c r="AT64" s="264">
        <f t="shared" si="39"/>
        <v>0</v>
      </c>
      <c r="AU64" s="259"/>
      <c r="AV64" s="265">
        <f t="shared" ref="AV64:AV78" si="53">AK64*$AK$7+AL64*$AL$7+AM64*$AM$7+SUM(AN64:AR64)*(1+Gewinn)*(1+SicherheitAngebot)+AT64/Zuschläge_IBN+AT64</f>
        <v>0</v>
      </c>
      <c r="AX64" s="265">
        <f>U64+AV64</f>
        <v>0</v>
      </c>
      <c r="AZ64" s="492">
        <f t="shared" ref="AZ64:AZ78" si="54">U64/(1+SicherheitAngebot)*(1+Sicherheit)</f>
        <v>0</v>
      </c>
      <c r="BB64" s="492">
        <f t="shared" ref="BB64:BB78" si="55">AV64/(1+SicherheitAngebot)*(1+Sicherheit)</f>
        <v>0</v>
      </c>
      <c r="BD64" s="265">
        <f>AZ64+BB64</f>
        <v>0</v>
      </c>
      <c r="BE64" s="105"/>
      <c r="BF64" s="105"/>
      <c r="BG64" s="105"/>
      <c r="BH64" s="105"/>
      <c r="BI64" s="105"/>
      <c r="BJ64" s="105"/>
    </row>
    <row r="65" spans="2:62" ht="20.100000000000001" hidden="1" customHeight="1" outlineLevel="1">
      <c r="B65" s="212"/>
      <c r="C65" s="908"/>
      <c r="D65" s="909"/>
      <c r="E65" s="909"/>
      <c r="F65" s="910"/>
      <c r="G65" s="890"/>
      <c r="H65" s="891"/>
      <c r="I65" s="152"/>
      <c r="J65" s="152"/>
      <c r="K65" s="152"/>
      <c r="L65" s="152"/>
      <c r="M65" s="152"/>
      <c r="N65" s="152"/>
      <c r="O65" s="152"/>
      <c r="P65" s="153"/>
      <c r="Q65" s="153"/>
      <c r="R65" s="156">
        <f t="shared" si="49"/>
        <v>0</v>
      </c>
      <c r="S65" s="156">
        <f t="shared" si="50"/>
        <v>0</v>
      </c>
      <c r="U65" s="157">
        <f t="shared" ref="U65:U78" si="56">I65*$I$7+J65*$J$7+K65*$K$7+L65*$L$7+M65*$M$7+N65*$N$7+O65*$O$7+R65+S65</f>
        <v>0</v>
      </c>
      <c r="W65" s="152"/>
      <c r="X65" s="152"/>
      <c r="Y65" s="152"/>
      <c r="Z65" s="152"/>
      <c r="AA65" s="152"/>
      <c r="AB65" s="152"/>
      <c r="AC65" s="347"/>
      <c r="AD65" s="152"/>
      <c r="AE65" s="152"/>
      <c r="AF65" s="152"/>
      <c r="AG65" s="152"/>
      <c r="AH65" s="152"/>
      <c r="AI65" s="152"/>
      <c r="AJ65" s="347"/>
      <c r="AK65" s="152"/>
      <c r="AL65" s="152"/>
      <c r="AM65" s="295"/>
      <c r="AN65" s="228"/>
      <c r="AO65" s="228"/>
      <c r="AP65" s="228"/>
      <c r="AQ65" s="228"/>
      <c r="AR65" s="228"/>
      <c r="AS65" s="348"/>
      <c r="AT65" s="264">
        <f t="shared" si="39"/>
        <v>0</v>
      </c>
      <c r="AU65" s="259"/>
      <c r="AV65" s="265">
        <f t="shared" si="53"/>
        <v>0</v>
      </c>
      <c r="AX65" s="265">
        <f t="shared" ref="AX65:AX78" si="57">U65+AV65</f>
        <v>0</v>
      </c>
      <c r="AZ65" s="492">
        <f t="shared" si="54"/>
        <v>0</v>
      </c>
      <c r="BB65" s="492">
        <f t="shared" si="55"/>
        <v>0</v>
      </c>
      <c r="BD65" s="265">
        <f t="shared" ref="BD65:BD78" si="58">AZ65+BB65</f>
        <v>0</v>
      </c>
      <c r="BE65" s="105"/>
      <c r="BF65" s="105"/>
      <c r="BG65" s="105"/>
      <c r="BH65" s="105"/>
      <c r="BI65" s="105"/>
      <c r="BJ65" s="105"/>
    </row>
    <row r="66" spans="2:62" ht="20.100000000000001" hidden="1" customHeight="1" outlineLevel="1">
      <c r="B66" s="212"/>
      <c r="C66" s="908"/>
      <c r="D66" s="909"/>
      <c r="E66" s="909"/>
      <c r="F66" s="910"/>
      <c r="G66" s="890"/>
      <c r="H66" s="891"/>
      <c r="I66" s="152"/>
      <c r="J66" s="152"/>
      <c r="K66" s="152"/>
      <c r="L66" s="152"/>
      <c r="M66" s="152"/>
      <c r="N66" s="152"/>
      <c r="O66" s="152"/>
      <c r="P66" s="153"/>
      <c r="Q66" s="153"/>
      <c r="R66" s="156">
        <f t="shared" si="49"/>
        <v>0</v>
      </c>
      <c r="S66" s="156">
        <f t="shared" si="50"/>
        <v>0</v>
      </c>
      <c r="U66" s="157">
        <f t="shared" si="56"/>
        <v>0</v>
      </c>
      <c r="W66" s="152"/>
      <c r="X66" s="152"/>
      <c r="Y66" s="152"/>
      <c r="Z66" s="152"/>
      <c r="AA66" s="152"/>
      <c r="AB66" s="152"/>
      <c r="AC66" s="347"/>
      <c r="AD66" s="152"/>
      <c r="AE66" s="152"/>
      <c r="AF66" s="152"/>
      <c r="AG66" s="152"/>
      <c r="AH66" s="152"/>
      <c r="AI66" s="152"/>
      <c r="AJ66" s="347"/>
      <c r="AK66" s="152"/>
      <c r="AL66" s="152"/>
      <c r="AM66" s="295"/>
      <c r="AN66" s="228"/>
      <c r="AO66" s="228"/>
      <c r="AP66" s="228"/>
      <c r="AQ66" s="228"/>
      <c r="AR66" s="228"/>
      <c r="AS66" s="348"/>
      <c r="AT66" s="264">
        <f t="shared" si="39"/>
        <v>0</v>
      </c>
      <c r="AU66" s="259"/>
      <c r="AV66" s="265">
        <f t="shared" si="53"/>
        <v>0</v>
      </c>
      <c r="AX66" s="265">
        <f t="shared" si="57"/>
        <v>0</v>
      </c>
      <c r="AZ66" s="492">
        <f t="shared" si="54"/>
        <v>0</v>
      </c>
      <c r="BB66" s="492">
        <f t="shared" si="55"/>
        <v>0</v>
      </c>
      <c r="BD66" s="265">
        <f t="shared" si="58"/>
        <v>0</v>
      </c>
      <c r="BE66" s="105"/>
      <c r="BF66" s="105"/>
      <c r="BG66" s="105"/>
      <c r="BH66" s="105"/>
      <c r="BI66" s="105"/>
      <c r="BJ66" s="105"/>
    </row>
    <row r="67" spans="2:62" ht="20.100000000000001" hidden="1" customHeight="1" outlineLevel="1">
      <c r="B67" s="212"/>
      <c r="C67" s="908"/>
      <c r="D67" s="909"/>
      <c r="E67" s="909"/>
      <c r="F67" s="910"/>
      <c r="G67" s="890"/>
      <c r="H67" s="891"/>
      <c r="I67" s="152"/>
      <c r="J67" s="152"/>
      <c r="K67" s="152"/>
      <c r="L67" s="152"/>
      <c r="M67" s="152"/>
      <c r="N67" s="152"/>
      <c r="O67" s="152"/>
      <c r="P67" s="153"/>
      <c r="Q67" s="153"/>
      <c r="R67" s="156">
        <f t="shared" si="49"/>
        <v>0</v>
      </c>
      <c r="S67" s="156">
        <f t="shared" si="50"/>
        <v>0</v>
      </c>
      <c r="U67" s="157">
        <f t="shared" si="56"/>
        <v>0</v>
      </c>
      <c r="W67" s="152"/>
      <c r="X67" s="152"/>
      <c r="Y67" s="152"/>
      <c r="Z67" s="152"/>
      <c r="AA67" s="152"/>
      <c r="AB67" s="152"/>
      <c r="AC67" s="347"/>
      <c r="AD67" s="152"/>
      <c r="AE67" s="152"/>
      <c r="AF67" s="152"/>
      <c r="AG67" s="152"/>
      <c r="AH67" s="152"/>
      <c r="AI67" s="152"/>
      <c r="AJ67" s="347"/>
      <c r="AK67" s="152"/>
      <c r="AL67" s="152"/>
      <c r="AM67" s="295"/>
      <c r="AN67" s="228"/>
      <c r="AO67" s="228"/>
      <c r="AP67" s="228"/>
      <c r="AQ67" s="228"/>
      <c r="AR67" s="228"/>
      <c r="AS67" s="348"/>
      <c r="AT67" s="264">
        <f t="shared" si="39"/>
        <v>0</v>
      </c>
      <c r="AU67" s="259"/>
      <c r="AV67" s="265">
        <f t="shared" si="53"/>
        <v>0</v>
      </c>
      <c r="AX67" s="265">
        <f t="shared" si="57"/>
        <v>0</v>
      </c>
      <c r="AZ67" s="492">
        <f t="shared" si="54"/>
        <v>0</v>
      </c>
      <c r="BB67" s="492">
        <f t="shared" si="55"/>
        <v>0</v>
      </c>
      <c r="BD67" s="265">
        <f t="shared" si="58"/>
        <v>0</v>
      </c>
      <c r="BE67" s="105"/>
      <c r="BF67" s="105"/>
      <c r="BG67" s="105"/>
      <c r="BH67" s="105"/>
      <c r="BI67" s="105"/>
      <c r="BJ67" s="105"/>
    </row>
    <row r="68" spans="2:62" ht="20.100000000000001" hidden="1" customHeight="1" outlineLevel="1">
      <c r="B68" s="212"/>
      <c r="C68" s="908"/>
      <c r="D68" s="909"/>
      <c r="E68" s="909"/>
      <c r="F68" s="910"/>
      <c r="G68" s="890"/>
      <c r="H68" s="891"/>
      <c r="I68" s="152"/>
      <c r="J68" s="152"/>
      <c r="K68" s="152"/>
      <c r="L68" s="152"/>
      <c r="M68" s="152"/>
      <c r="N68" s="152"/>
      <c r="O68" s="152"/>
      <c r="P68" s="153"/>
      <c r="Q68" s="153"/>
      <c r="R68" s="156">
        <f t="shared" si="49"/>
        <v>0</v>
      </c>
      <c r="S68" s="156">
        <f t="shared" si="50"/>
        <v>0</v>
      </c>
      <c r="U68" s="157">
        <f t="shared" si="56"/>
        <v>0</v>
      </c>
      <c r="W68" s="152"/>
      <c r="X68" s="152"/>
      <c r="Y68" s="152"/>
      <c r="Z68" s="152"/>
      <c r="AA68" s="152"/>
      <c r="AB68" s="152"/>
      <c r="AC68" s="347"/>
      <c r="AD68" s="152"/>
      <c r="AE68" s="152"/>
      <c r="AF68" s="152"/>
      <c r="AG68" s="152"/>
      <c r="AH68" s="152"/>
      <c r="AI68" s="152"/>
      <c r="AJ68" s="347"/>
      <c r="AK68" s="152"/>
      <c r="AL68" s="152"/>
      <c r="AM68" s="295"/>
      <c r="AN68" s="228"/>
      <c r="AO68" s="228"/>
      <c r="AP68" s="228"/>
      <c r="AQ68" s="228"/>
      <c r="AR68" s="228"/>
      <c r="AS68" s="348"/>
      <c r="AT68" s="264">
        <f t="shared" si="39"/>
        <v>0</v>
      </c>
      <c r="AU68" s="259"/>
      <c r="AV68" s="265">
        <f t="shared" si="53"/>
        <v>0</v>
      </c>
      <c r="AX68" s="265">
        <f t="shared" si="57"/>
        <v>0</v>
      </c>
      <c r="AZ68" s="492">
        <f t="shared" si="54"/>
        <v>0</v>
      </c>
      <c r="BB68" s="492">
        <f t="shared" si="55"/>
        <v>0</v>
      </c>
      <c r="BD68" s="265">
        <f t="shared" si="58"/>
        <v>0</v>
      </c>
      <c r="BE68" s="105"/>
      <c r="BF68" s="105"/>
      <c r="BG68" s="105"/>
      <c r="BH68" s="105"/>
      <c r="BI68" s="105"/>
      <c r="BJ68" s="105"/>
    </row>
    <row r="69" spans="2:62" ht="20.100000000000001" hidden="1" customHeight="1" outlineLevel="1">
      <c r="B69" s="212"/>
      <c r="C69" s="908"/>
      <c r="D69" s="909"/>
      <c r="E69" s="909"/>
      <c r="F69" s="910"/>
      <c r="G69" s="890"/>
      <c r="H69" s="891"/>
      <c r="I69" s="152"/>
      <c r="J69" s="152"/>
      <c r="K69" s="152"/>
      <c r="L69" s="152"/>
      <c r="M69" s="152"/>
      <c r="N69" s="152"/>
      <c r="O69" s="152"/>
      <c r="P69" s="153"/>
      <c r="Q69" s="153"/>
      <c r="R69" s="156">
        <f t="shared" si="49"/>
        <v>0</v>
      </c>
      <c r="S69" s="156">
        <f t="shared" si="50"/>
        <v>0</v>
      </c>
      <c r="U69" s="157">
        <f t="shared" si="56"/>
        <v>0</v>
      </c>
      <c r="W69" s="152"/>
      <c r="X69" s="152"/>
      <c r="Y69" s="152"/>
      <c r="Z69" s="152"/>
      <c r="AA69" s="152"/>
      <c r="AB69" s="152"/>
      <c r="AC69" s="347"/>
      <c r="AD69" s="152"/>
      <c r="AE69" s="152"/>
      <c r="AF69" s="152"/>
      <c r="AG69" s="152"/>
      <c r="AH69" s="152"/>
      <c r="AI69" s="152"/>
      <c r="AJ69" s="347"/>
      <c r="AK69" s="152"/>
      <c r="AL69" s="152"/>
      <c r="AM69" s="295"/>
      <c r="AN69" s="228"/>
      <c r="AO69" s="228"/>
      <c r="AP69" s="228"/>
      <c r="AQ69" s="228"/>
      <c r="AR69" s="228"/>
      <c r="AS69" s="348"/>
      <c r="AT69" s="264">
        <f t="shared" si="39"/>
        <v>0</v>
      </c>
      <c r="AU69" s="259"/>
      <c r="AV69" s="265">
        <f t="shared" si="53"/>
        <v>0</v>
      </c>
      <c r="AX69" s="265">
        <f t="shared" si="57"/>
        <v>0</v>
      </c>
      <c r="AZ69" s="492">
        <f t="shared" si="54"/>
        <v>0</v>
      </c>
      <c r="BB69" s="492">
        <f t="shared" si="55"/>
        <v>0</v>
      </c>
      <c r="BD69" s="265">
        <f t="shared" si="58"/>
        <v>0</v>
      </c>
      <c r="BE69" s="105"/>
      <c r="BF69" s="105"/>
      <c r="BG69" s="105"/>
      <c r="BH69" s="105"/>
      <c r="BI69" s="105"/>
      <c r="BJ69" s="105"/>
    </row>
    <row r="70" spans="2:62" ht="20.100000000000001" hidden="1" customHeight="1" outlineLevel="1">
      <c r="B70" s="212"/>
      <c r="C70" s="908"/>
      <c r="D70" s="909"/>
      <c r="E70" s="909"/>
      <c r="F70" s="910"/>
      <c r="G70" s="890"/>
      <c r="H70" s="891"/>
      <c r="I70" s="152"/>
      <c r="J70" s="152"/>
      <c r="K70" s="152"/>
      <c r="L70" s="152"/>
      <c r="M70" s="152"/>
      <c r="N70" s="152"/>
      <c r="O70" s="152"/>
      <c r="P70" s="153"/>
      <c r="Q70" s="153"/>
      <c r="R70" s="156">
        <f t="shared" si="49"/>
        <v>0</v>
      </c>
      <c r="S70" s="156">
        <f t="shared" si="50"/>
        <v>0</v>
      </c>
      <c r="U70" s="157">
        <f t="shared" si="56"/>
        <v>0</v>
      </c>
      <c r="W70" s="152"/>
      <c r="X70" s="152"/>
      <c r="Y70" s="152"/>
      <c r="Z70" s="152"/>
      <c r="AA70" s="152"/>
      <c r="AB70" s="152"/>
      <c r="AC70" s="347"/>
      <c r="AD70" s="152"/>
      <c r="AE70" s="152"/>
      <c r="AF70" s="152"/>
      <c r="AG70" s="152"/>
      <c r="AH70" s="152"/>
      <c r="AI70" s="152"/>
      <c r="AJ70" s="347"/>
      <c r="AK70" s="152"/>
      <c r="AL70" s="152"/>
      <c r="AM70" s="295"/>
      <c r="AN70" s="228"/>
      <c r="AO70" s="228"/>
      <c r="AP70" s="228"/>
      <c r="AQ70" s="228"/>
      <c r="AR70" s="228"/>
      <c r="AS70" s="348"/>
      <c r="AT70" s="264">
        <f t="shared" si="39"/>
        <v>0</v>
      </c>
      <c r="AU70" s="259"/>
      <c r="AV70" s="265">
        <f t="shared" si="53"/>
        <v>0</v>
      </c>
      <c r="AX70" s="265">
        <f t="shared" si="57"/>
        <v>0</v>
      </c>
      <c r="AZ70" s="492">
        <f t="shared" si="54"/>
        <v>0</v>
      </c>
      <c r="BB70" s="492">
        <f t="shared" si="55"/>
        <v>0</v>
      </c>
      <c r="BD70" s="265">
        <f t="shared" si="58"/>
        <v>0</v>
      </c>
      <c r="BE70" s="105"/>
      <c r="BF70" s="105"/>
      <c r="BG70" s="105"/>
      <c r="BH70" s="105"/>
      <c r="BI70" s="105"/>
      <c r="BJ70" s="105"/>
    </row>
    <row r="71" spans="2:62" ht="20.100000000000001" hidden="1" customHeight="1" outlineLevel="1">
      <c r="B71" s="212"/>
      <c r="C71" s="908"/>
      <c r="D71" s="909"/>
      <c r="E71" s="909"/>
      <c r="F71" s="910"/>
      <c r="G71" s="890"/>
      <c r="H71" s="891"/>
      <c r="I71" s="152"/>
      <c r="J71" s="152"/>
      <c r="K71" s="152"/>
      <c r="L71" s="152"/>
      <c r="M71" s="152"/>
      <c r="N71" s="152"/>
      <c r="O71" s="152"/>
      <c r="P71" s="153"/>
      <c r="Q71" s="153"/>
      <c r="R71" s="156">
        <f t="shared" si="49"/>
        <v>0</v>
      </c>
      <c r="S71" s="156">
        <f t="shared" si="50"/>
        <v>0</v>
      </c>
      <c r="U71" s="157">
        <f t="shared" si="56"/>
        <v>0</v>
      </c>
      <c r="W71" s="152"/>
      <c r="X71" s="152"/>
      <c r="Y71" s="152"/>
      <c r="Z71" s="152"/>
      <c r="AA71" s="152"/>
      <c r="AB71" s="152"/>
      <c r="AC71" s="347"/>
      <c r="AD71" s="152"/>
      <c r="AE71" s="152"/>
      <c r="AF71" s="152"/>
      <c r="AG71" s="152"/>
      <c r="AH71" s="152"/>
      <c r="AI71" s="152"/>
      <c r="AJ71" s="347"/>
      <c r="AK71" s="152"/>
      <c r="AL71" s="152"/>
      <c r="AM71" s="295"/>
      <c r="AN71" s="228"/>
      <c r="AO71" s="228"/>
      <c r="AP71" s="228"/>
      <c r="AQ71" s="228"/>
      <c r="AR71" s="228"/>
      <c r="AS71" s="348"/>
      <c r="AT71" s="264">
        <f t="shared" si="39"/>
        <v>0</v>
      </c>
      <c r="AU71" s="259"/>
      <c r="AV71" s="265">
        <f t="shared" si="53"/>
        <v>0</v>
      </c>
      <c r="AX71" s="265">
        <f t="shared" si="57"/>
        <v>0</v>
      </c>
      <c r="AZ71" s="492">
        <f t="shared" si="54"/>
        <v>0</v>
      </c>
      <c r="BB71" s="492">
        <f t="shared" si="55"/>
        <v>0</v>
      </c>
      <c r="BD71" s="265">
        <f t="shared" si="58"/>
        <v>0</v>
      </c>
      <c r="BE71" s="105"/>
      <c r="BF71" s="105"/>
      <c r="BG71" s="105"/>
      <c r="BH71" s="105"/>
      <c r="BI71" s="105"/>
      <c r="BJ71" s="105"/>
    </row>
    <row r="72" spans="2:62" ht="20.100000000000001" hidden="1" customHeight="1" outlineLevel="1">
      <c r="B72" s="212"/>
      <c r="C72" s="908"/>
      <c r="D72" s="909"/>
      <c r="E72" s="909"/>
      <c r="F72" s="910"/>
      <c r="G72" s="890"/>
      <c r="H72" s="891"/>
      <c r="I72" s="152"/>
      <c r="J72" s="152"/>
      <c r="K72" s="152"/>
      <c r="L72" s="152"/>
      <c r="M72" s="152"/>
      <c r="N72" s="152"/>
      <c r="O72" s="152"/>
      <c r="P72" s="153"/>
      <c r="Q72" s="153"/>
      <c r="R72" s="156">
        <f t="shared" si="49"/>
        <v>0</v>
      </c>
      <c r="S72" s="156">
        <f t="shared" si="50"/>
        <v>0</v>
      </c>
      <c r="U72" s="157">
        <f t="shared" si="56"/>
        <v>0</v>
      </c>
      <c r="W72" s="152"/>
      <c r="X72" s="152"/>
      <c r="Y72" s="152"/>
      <c r="Z72" s="152"/>
      <c r="AA72" s="152"/>
      <c r="AB72" s="152"/>
      <c r="AC72" s="347"/>
      <c r="AD72" s="152"/>
      <c r="AE72" s="152"/>
      <c r="AF72" s="152"/>
      <c r="AG72" s="152"/>
      <c r="AH72" s="152"/>
      <c r="AI72" s="152"/>
      <c r="AJ72" s="347"/>
      <c r="AK72" s="152"/>
      <c r="AL72" s="152"/>
      <c r="AM72" s="295"/>
      <c r="AN72" s="228"/>
      <c r="AO72" s="228"/>
      <c r="AP72" s="228"/>
      <c r="AQ72" s="228"/>
      <c r="AR72" s="228"/>
      <c r="AS72" s="348"/>
      <c r="AT72" s="264">
        <f t="shared" si="39"/>
        <v>0</v>
      </c>
      <c r="AU72" s="259"/>
      <c r="AV72" s="265">
        <f t="shared" si="53"/>
        <v>0</v>
      </c>
      <c r="AX72" s="265">
        <f t="shared" si="57"/>
        <v>0</v>
      </c>
      <c r="AZ72" s="492">
        <f t="shared" si="54"/>
        <v>0</v>
      </c>
      <c r="BB72" s="492">
        <f t="shared" si="55"/>
        <v>0</v>
      </c>
      <c r="BD72" s="265">
        <f t="shared" si="58"/>
        <v>0</v>
      </c>
      <c r="BE72" s="105"/>
      <c r="BF72" s="105"/>
      <c r="BG72" s="105"/>
      <c r="BH72" s="105"/>
      <c r="BI72" s="105"/>
      <c r="BJ72" s="105"/>
    </row>
    <row r="73" spans="2:62" ht="20.100000000000001" hidden="1" customHeight="1" outlineLevel="1">
      <c r="B73" s="212"/>
      <c r="C73" s="908"/>
      <c r="D73" s="909"/>
      <c r="E73" s="909"/>
      <c r="F73" s="910"/>
      <c r="G73" s="890"/>
      <c r="H73" s="891"/>
      <c r="I73" s="152"/>
      <c r="J73" s="152"/>
      <c r="K73" s="152"/>
      <c r="L73" s="152"/>
      <c r="M73" s="152"/>
      <c r="N73" s="152"/>
      <c r="O73" s="152"/>
      <c r="P73" s="153"/>
      <c r="Q73" s="153"/>
      <c r="R73" s="156">
        <f t="shared" si="49"/>
        <v>0</v>
      </c>
      <c r="S73" s="156">
        <f t="shared" si="50"/>
        <v>0</v>
      </c>
      <c r="U73" s="157">
        <f t="shared" si="56"/>
        <v>0</v>
      </c>
      <c r="W73" s="152"/>
      <c r="X73" s="152"/>
      <c r="Y73" s="152"/>
      <c r="Z73" s="152"/>
      <c r="AA73" s="152"/>
      <c r="AB73" s="152"/>
      <c r="AC73" s="347"/>
      <c r="AD73" s="152"/>
      <c r="AE73" s="152"/>
      <c r="AF73" s="152"/>
      <c r="AG73" s="152"/>
      <c r="AH73" s="152"/>
      <c r="AI73" s="152"/>
      <c r="AJ73" s="347"/>
      <c r="AK73" s="152"/>
      <c r="AL73" s="152"/>
      <c r="AM73" s="295"/>
      <c r="AN73" s="228"/>
      <c r="AO73" s="228"/>
      <c r="AP73" s="228"/>
      <c r="AQ73" s="228"/>
      <c r="AR73" s="228"/>
      <c r="AS73" s="348"/>
      <c r="AT73" s="264">
        <f t="shared" si="39"/>
        <v>0</v>
      </c>
      <c r="AU73" s="259"/>
      <c r="AV73" s="265">
        <f t="shared" si="53"/>
        <v>0</v>
      </c>
      <c r="AX73" s="265">
        <f t="shared" si="57"/>
        <v>0</v>
      </c>
      <c r="AZ73" s="492">
        <f t="shared" si="54"/>
        <v>0</v>
      </c>
      <c r="BB73" s="492">
        <f t="shared" si="55"/>
        <v>0</v>
      </c>
      <c r="BD73" s="265">
        <f t="shared" si="58"/>
        <v>0</v>
      </c>
      <c r="BE73" s="105"/>
      <c r="BF73" s="105"/>
      <c r="BG73" s="105"/>
      <c r="BH73" s="105"/>
      <c r="BI73" s="105"/>
      <c r="BJ73" s="105"/>
    </row>
    <row r="74" spans="2:62" ht="20.100000000000001" hidden="1" customHeight="1" outlineLevel="1">
      <c r="B74" s="212"/>
      <c r="C74" s="908"/>
      <c r="D74" s="909"/>
      <c r="E74" s="909"/>
      <c r="F74" s="910"/>
      <c r="G74" s="890"/>
      <c r="H74" s="891"/>
      <c r="I74" s="152"/>
      <c r="J74" s="152"/>
      <c r="K74" s="152"/>
      <c r="L74" s="152"/>
      <c r="M74" s="152"/>
      <c r="N74" s="152"/>
      <c r="O74" s="152"/>
      <c r="P74" s="153"/>
      <c r="Q74" s="153"/>
      <c r="R74" s="156">
        <f t="shared" si="49"/>
        <v>0</v>
      </c>
      <c r="S74" s="156">
        <f t="shared" si="50"/>
        <v>0</v>
      </c>
      <c r="U74" s="157">
        <f t="shared" si="56"/>
        <v>0</v>
      </c>
      <c r="W74" s="152"/>
      <c r="X74" s="152"/>
      <c r="Y74" s="152"/>
      <c r="Z74" s="152"/>
      <c r="AA74" s="152"/>
      <c r="AB74" s="152"/>
      <c r="AC74" s="347"/>
      <c r="AD74" s="152"/>
      <c r="AE74" s="152"/>
      <c r="AF74" s="152"/>
      <c r="AG74" s="152"/>
      <c r="AH74" s="152"/>
      <c r="AI74" s="152"/>
      <c r="AJ74" s="347"/>
      <c r="AK74" s="152"/>
      <c r="AL74" s="152"/>
      <c r="AM74" s="295"/>
      <c r="AN74" s="228"/>
      <c r="AO74" s="228"/>
      <c r="AP74" s="228"/>
      <c r="AQ74" s="228"/>
      <c r="AR74" s="228"/>
      <c r="AS74" s="348"/>
      <c r="AT74" s="264">
        <f t="shared" si="39"/>
        <v>0</v>
      </c>
      <c r="AU74" s="259"/>
      <c r="AV74" s="265">
        <f t="shared" si="53"/>
        <v>0</v>
      </c>
      <c r="AX74" s="265">
        <f t="shared" si="57"/>
        <v>0</v>
      </c>
      <c r="AZ74" s="492">
        <f t="shared" si="54"/>
        <v>0</v>
      </c>
      <c r="BB74" s="492">
        <f t="shared" si="55"/>
        <v>0</v>
      </c>
      <c r="BD74" s="265">
        <f t="shared" si="58"/>
        <v>0</v>
      </c>
      <c r="BE74" s="105"/>
      <c r="BF74" s="105"/>
      <c r="BG74" s="105"/>
      <c r="BH74" s="105"/>
      <c r="BI74" s="105"/>
      <c r="BJ74" s="105"/>
    </row>
    <row r="75" spans="2:62" ht="20.100000000000001" hidden="1" customHeight="1" outlineLevel="1">
      <c r="B75" s="212"/>
      <c r="C75" s="908"/>
      <c r="D75" s="909"/>
      <c r="E75" s="909"/>
      <c r="F75" s="910"/>
      <c r="G75" s="890"/>
      <c r="H75" s="891"/>
      <c r="I75" s="152"/>
      <c r="J75" s="152"/>
      <c r="K75" s="152"/>
      <c r="L75" s="152"/>
      <c r="M75" s="152"/>
      <c r="N75" s="152"/>
      <c r="O75" s="152"/>
      <c r="P75" s="153"/>
      <c r="Q75" s="153"/>
      <c r="R75" s="156">
        <f t="shared" si="49"/>
        <v>0</v>
      </c>
      <c r="S75" s="156">
        <f t="shared" si="50"/>
        <v>0</v>
      </c>
      <c r="U75" s="157">
        <f t="shared" si="56"/>
        <v>0</v>
      </c>
      <c r="W75" s="152"/>
      <c r="X75" s="152"/>
      <c r="Y75" s="152"/>
      <c r="Z75" s="152"/>
      <c r="AA75" s="152"/>
      <c r="AB75" s="152"/>
      <c r="AC75" s="347"/>
      <c r="AD75" s="152"/>
      <c r="AE75" s="152"/>
      <c r="AF75" s="152"/>
      <c r="AG75" s="152"/>
      <c r="AH75" s="152"/>
      <c r="AI75" s="152"/>
      <c r="AJ75" s="347"/>
      <c r="AK75" s="152"/>
      <c r="AL75" s="152"/>
      <c r="AM75" s="295"/>
      <c r="AN75" s="228"/>
      <c r="AO75" s="228"/>
      <c r="AP75" s="228"/>
      <c r="AQ75" s="228"/>
      <c r="AR75" s="228"/>
      <c r="AS75" s="348"/>
      <c r="AT75" s="264">
        <f t="shared" si="39"/>
        <v>0</v>
      </c>
      <c r="AU75" s="259"/>
      <c r="AV75" s="265">
        <f t="shared" si="53"/>
        <v>0</v>
      </c>
      <c r="AX75" s="265">
        <f t="shared" si="57"/>
        <v>0</v>
      </c>
      <c r="AZ75" s="492">
        <f t="shared" si="54"/>
        <v>0</v>
      </c>
      <c r="BB75" s="492">
        <f t="shared" si="55"/>
        <v>0</v>
      </c>
      <c r="BD75" s="265">
        <f t="shared" si="58"/>
        <v>0</v>
      </c>
      <c r="BE75" s="105"/>
      <c r="BF75" s="105"/>
      <c r="BG75" s="105"/>
      <c r="BH75" s="105"/>
      <c r="BI75" s="105"/>
      <c r="BJ75" s="105"/>
    </row>
    <row r="76" spans="2:62" ht="20.100000000000001" hidden="1" customHeight="1" outlineLevel="1">
      <c r="B76" s="212"/>
      <c r="C76" s="908"/>
      <c r="D76" s="909"/>
      <c r="E76" s="909"/>
      <c r="F76" s="910"/>
      <c r="G76" s="890"/>
      <c r="H76" s="891"/>
      <c r="I76" s="152"/>
      <c r="J76" s="152"/>
      <c r="K76" s="152"/>
      <c r="L76" s="152"/>
      <c r="M76" s="152"/>
      <c r="N76" s="152"/>
      <c r="O76" s="152"/>
      <c r="P76" s="153"/>
      <c r="Q76" s="153"/>
      <c r="R76" s="156">
        <f t="shared" si="49"/>
        <v>0</v>
      </c>
      <c r="S76" s="156">
        <f t="shared" si="50"/>
        <v>0</v>
      </c>
      <c r="U76" s="157">
        <f t="shared" si="56"/>
        <v>0</v>
      </c>
      <c r="W76" s="152"/>
      <c r="X76" s="152"/>
      <c r="Y76" s="152"/>
      <c r="Z76" s="152"/>
      <c r="AA76" s="152"/>
      <c r="AB76" s="152"/>
      <c r="AC76" s="347"/>
      <c r="AD76" s="152"/>
      <c r="AE76" s="152"/>
      <c r="AF76" s="152"/>
      <c r="AG76" s="152"/>
      <c r="AH76" s="152"/>
      <c r="AI76" s="152"/>
      <c r="AJ76" s="347"/>
      <c r="AK76" s="152"/>
      <c r="AL76" s="152"/>
      <c r="AM76" s="295"/>
      <c r="AN76" s="228"/>
      <c r="AO76" s="228"/>
      <c r="AP76" s="228"/>
      <c r="AQ76" s="228"/>
      <c r="AR76" s="228"/>
      <c r="AS76" s="348"/>
      <c r="AT76" s="264">
        <f t="shared" si="39"/>
        <v>0</v>
      </c>
      <c r="AU76" s="259"/>
      <c r="AV76" s="265">
        <f t="shared" si="53"/>
        <v>0</v>
      </c>
      <c r="AX76" s="265">
        <f t="shared" si="57"/>
        <v>0</v>
      </c>
      <c r="AZ76" s="492">
        <f t="shared" si="54"/>
        <v>0</v>
      </c>
      <c r="BB76" s="492">
        <f t="shared" si="55"/>
        <v>0</v>
      </c>
      <c r="BD76" s="265">
        <f t="shared" si="58"/>
        <v>0</v>
      </c>
      <c r="BE76" s="105"/>
      <c r="BF76" s="105"/>
      <c r="BG76" s="105"/>
      <c r="BH76" s="105"/>
      <c r="BI76" s="105"/>
      <c r="BJ76" s="105"/>
    </row>
    <row r="77" spans="2:62" ht="20.100000000000001" hidden="1" customHeight="1" outlineLevel="1">
      <c r="B77" s="212"/>
      <c r="C77" s="908"/>
      <c r="D77" s="909"/>
      <c r="E77" s="909"/>
      <c r="F77" s="910"/>
      <c r="G77" s="890"/>
      <c r="H77" s="891"/>
      <c r="I77" s="152"/>
      <c r="J77" s="152"/>
      <c r="K77" s="152"/>
      <c r="L77" s="152"/>
      <c r="M77" s="152"/>
      <c r="N77" s="152"/>
      <c r="O77" s="152"/>
      <c r="P77" s="153"/>
      <c r="Q77" s="153"/>
      <c r="R77" s="156">
        <f t="shared" si="49"/>
        <v>0</v>
      </c>
      <c r="S77" s="156">
        <f t="shared" si="50"/>
        <v>0</v>
      </c>
      <c r="U77" s="157">
        <f t="shared" si="56"/>
        <v>0</v>
      </c>
      <c r="W77" s="152"/>
      <c r="X77" s="152"/>
      <c r="Y77" s="152"/>
      <c r="Z77" s="152"/>
      <c r="AA77" s="152"/>
      <c r="AB77" s="152"/>
      <c r="AC77" s="347"/>
      <c r="AD77" s="152"/>
      <c r="AE77" s="152"/>
      <c r="AF77" s="152"/>
      <c r="AG77" s="152"/>
      <c r="AH77" s="152"/>
      <c r="AI77" s="152"/>
      <c r="AJ77" s="347"/>
      <c r="AK77" s="152"/>
      <c r="AL77" s="152"/>
      <c r="AM77" s="295"/>
      <c r="AN77" s="228"/>
      <c r="AO77" s="228"/>
      <c r="AP77" s="228"/>
      <c r="AQ77" s="228"/>
      <c r="AR77" s="228"/>
      <c r="AS77" s="348"/>
      <c r="AT77" s="264">
        <f t="shared" si="39"/>
        <v>0</v>
      </c>
      <c r="AU77" s="259"/>
      <c r="AV77" s="265">
        <f t="shared" si="53"/>
        <v>0</v>
      </c>
      <c r="AX77" s="265">
        <f t="shared" si="57"/>
        <v>0</v>
      </c>
      <c r="AZ77" s="492">
        <f t="shared" si="54"/>
        <v>0</v>
      </c>
      <c r="BB77" s="492">
        <f t="shared" si="55"/>
        <v>0</v>
      </c>
      <c r="BD77" s="265">
        <f t="shared" si="58"/>
        <v>0</v>
      </c>
      <c r="BE77" s="105"/>
      <c r="BF77" s="105"/>
      <c r="BG77" s="105"/>
      <c r="BH77" s="105"/>
      <c r="BI77" s="105"/>
      <c r="BJ77" s="105"/>
    </row>
    <row r="78" spans="2:62" ht="20.100000000000001" hidden="1" customHeight="1" outlineLevel="1">
      <c r="B78" s="212"/>
      <c r="C78" s="908"/>
      <c r="D78" s="909"/>
      <c r="E78" s="909"/>
      <c r="F78" s="910"/>
      <c r="G78" s="890"/>
      <c r="H78" s="891"/>
      <c r="I78" s="152"/>
      <c r="J78" s="152"/>
      <c r="K78" s="152"/>
      <c r="L78" s="152"/>
      <c r="M78" s="152"/>
      <c r="N78" s="152"/>
      <c r="O78" s="152"/>
      <c r="P78" s="153"/>
      <c r="Q78" s="153"/>
      <c r="R78" s="156">
        <f t="shared" si="49"/>
        <v>0</v>
      </c>
      <c r="S78" s="156">
        <f t="shared" si="50"/>
        <v>0</v>
      </c>
      <c r="U78" s="157">
        <f t="shared" si="56"/>
        <v>0</v>
      </c>
      <c r="W78" s="152"/>
      <c r="X78" s="152"/>
      <c r="Y78" s="152"/>
      <c r="Z78" s="152"/>
      <c r="AA78" s="152"/>
      <c r="AB78" s="152"/>
      <c r="AC78" s="347"/>
      <c r="AD78" s="152"/>
      <c r="AE78" s="152"/>
      <c r="AF78" s="152"/>
      <c r="AG78" s="152"/>
      <c r="AH78" s="152"/>
      <c r="AI78" s="152"/>
      <c r="AJ78" s="347"/>
      <c r="AK78" s="152"/>
      <c r="AL78" s="152"/>
      <c r="AM78" s="295"/>
      <c r="AN78" s="228"/>
      <c r="AO78" s="228"/>
      <c r="AP78" s="228"/>
      <c r="AQ78" s="228"/>
      <c r="AR78" s="228"/>
      <c r="AS78" s="348"/>
      <c r="AT78" s="264">
        <f t="shared" si="39"/>
        <v>0</v>
      </c>
      <c r="AU78" s="259"/>
      <c r="AV78" s="265">
        <f t="shared" si="53"/>
        <v>0</v>
      </c>
      <c r="AX78" s="265">
        <f t="shared" si="57"/>
        <v>0</v>
      </c>
      <c r="AZ78" s="492">
        <f t="shared" si="54"/>
        <v>0</v>
      </c>
      <c r="BB78" s="492">
        <f t="shared" si="55"/>
        <v>0</v>
      </c>
      <c r="BD78" s="265">
        <f t="shared" si="58"/>
        <v>0</v>
      </c>
      <c r="BE78" s="105"/>
      <c r="BF78" s="105"/>
      <c r="BG78" s="105"/>
      <c r="BH78" s="105"/>
      <c r="BI78" s="105"/>
      <c r="BJ78" s="105"/>
    </row>
    <row r="79" spans="2:62" ht="9.9499999999999993" hidden="1" customHeight="1" outlineLevel="1">
      <c r="B79" s="101"/>
      <c r="C79" s="208"/>
      <c r="D79" s="208"/>
      <c r="E79" s="208"/>
      <c r="F79" s="208"/>
      <c r="G79" s="237"/>
      <c r="H79" s="207"/>
      <c r="I79" s="257"/>
      <c r="J79" s="257"/>
      <c r="K79" s="257"/>
      <c r="L79" s="257"/>
      <c r="M79" s="257"/>
      <c r="N79" s="257"/>
      <c r="O79" s="257"/>
      <c r="P79" s="256"/>
      <c r="Q79" s="102"/>
      <c r="R79" s="102"/>
      <c r="S79" s="102"/>
      <c r="U79" s="98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Z79" s="493"/>
      <c r="BE79" s="105"/>
      <c r="BF79" s="105"/>
      <c r="BG79" s="105"/>
      <c r="BH79" s="105"/>
      <c r="BI79" s="105"/>
      <c r="BJ79" s="105"/>
    </row>
    <row r="80" spans="2:62" ht="20.100000000000001" customHeight="1" collapsed="1">
      <c r="B80" s="179">
        <f>B63+1</f>
        <v>5</v>
      </c>
      <c r="C80" s="916"/>
      <c r="D80" s="917"/>
      <c r="E80" s="917"/>
      <c r="F80" s="918"/>
      <c r="G80" s="429"/>
      <c r="H80" s="206">
        <v>1</v>
      </c>
      <c r="I80" s="642">
        <f t="shared" ref="I80" si="59">$H80*SUM(I81:I95)</f>
        <v>0</v>
      </c>
      <c r="J80" s="643">
        <f t="shared" ref="J80:O80" si="60">$H80*SUM(J81:J95)</f>
        <v>0</v>
      </c>
      <c r="K80" s="644">
        <f t="shared" si="60"/>
        <v>0</v>
      </c>
      <c r="L80" s="645">
        <f t="shared" si="60"/>
        <v>0</v>
      </c>
      <c r="M80" s="645">
        <f t="shared" si="60"/>
        <v>0</v>
      </c>
      <c r="N80" s="644">
        <f t="shared" si="60"/>
        <v>0</v>
      </c>
      <c r="O80" s="642">
        <f t="shared" si="60"/>
        <v>0</v>
      </c>
      <c r="P80" s="209">
        <f t="shared" ref="P80:Q80" si="61">$H80*SUM(P81:P95)</f>
        <v>0</v>
      </c>
      <c r="Q80" s="210">
        <f t="shared" si="61"/>
        <v>0</v>
      </c>
      <c r="R80" s="136">
        <f t="shared" ref="R80:R95" si="62">P80*(1+Gewinn)*(1+SicherheitAngebot)</f>
        <v>0</v>
      </c>
      <c r="S80" s="137">
        <f t="shared" ref="S80:S95" si="63">Q80*(1+MGKZ)*(1+Gewinn)*(1+SicherheitAngebot)</f>
        <v>0</v>
      </c>
      <c r="U80" s="10">
        <f>I80*$I$7+J80*$J$7+K80*$K$7+L80*$L$7+M80*$M$7+N80*$N$7+O80*$O$7+R80+S80</f>
        <v>0</v>
      </c>
      <c r="W80" s="646">
        <f t="shared" ref="W80:AB80" si="64">$H80*SUM(W81:W95)</f>
        <v>0</v>
      </c>
      <c r="X80" s="647">
        <f t="shared" si="64"/>
        <v>0</v>
      </c>
      <c r="Y80" s="648">
        <f t="shared" si="64"/>
        <v>0</v>
      </c>
      <c r="Z80" s="649">
        <f t="shared" si="64"/>
        <v>0</v>
      </c>
      <c r="AA80" s="648">
        <f t="shared" si="64"/>
        <v>0</v>
      </c>
      <c r="AB80" s="646">
        <f t="shared" si="64"/>
        <v>0</v>
      </c>
      <c r="AC80" s="258"/>
      <c r="AD80" s="646">
        <f t="shared" ref="AD80:AM80" si="65">$H80*SUM(AD81:AD95)</f>
        <v>0</v>
      </c>
      <c r="AE80" s="647">
        <f t="shared" si="65"/>
        <v>0</v>
      </c>
      <c r="AF80" s="648">
        <f t="shared" si="65"/>
        <v>0</v>
      </c>
      <c r="AG80" s="649">
        <f t="shared" si="65"/>
        <v>0</v>
      </c>
      <c r="AH80" s="648">
        <f t="shared" si="65"/>
        <v>0</v>
      </c>
      <c r="AI80" s="646">
        <f t="shared" si="65"/>
        <v>0</v>
      </c>
      <c r="AJ80" s="258"/>
      <c r="AK80" s="653">
        <f t="shared" si="65"/>
        <v>0</v>
      </c>
      <c r="AL80" s="653">
        <f t="shared" si="65"/>
        <v>0</v>
      </c>
      <c r="AM80" s="653">
        <f t="shared" si="65"/>
        <v>0</v>
      </c>
      <c r="AN80" s="227">
        <f>$H80*SUM(AN81:AN95)*(1+Gewinn)*(1+SicherheitAngebot)</f>
        <v>0</v>
      </c>
      <c r="AO80" s="227">
        <f>$H80*SUM(AO81:AO95)*(1+Gewinn)*(1+SicherheitAngebot)</f>
        <v>0</v>
      </c>
      <c r="AP80" s="227">
        <f>$H80*SUM(AP81:AP95)*(1+Gewinn)*(1+SicherheitAngebot)</f>
        <v>0</v>
      </c>
      <c r="AQ80" s="227">
        <f>$H80*SUM(AQ81:AQ95)*(1+Gewinn)*(1+SicherheitAngebot)</f>
        <v>0</v>
      </c>
      <c r="AR80" s="227">
        <f>$H80*SUM(AR81:AR95)*(1+Gewinn)*(1+SicherheitAngebot)</f>
        <v>0</v>
      </c>
      <c r="AS80" s="262"/>
      <c r="AT80" s="263">
        <f t="shared" si="39"/>
        <v>0</v>
      </c>
      <c r="AU80" s="259"/>
      <c r="AV80" s="491">
        <f>AK80*$AK$7+AL80*$AL$7+AM80*$AM$7+SUM(AN80:AR80)+AT80/Zuschläge_IBN+AT80</f>
        <v>0</v>
      </c>
      <c r="AX80" s="685">
        <f>U80+AV80</f>
        <v>0</v>
      </c>
      <c r="AZ80" s="490">
        <f>IF(H80&gt;0,U80/(1+SicherheitAngebot)*(1+Sicherheit),0)</f>
        <v>0</v>
      </c>
      <c r="BB80" s="490">
        <f>IF(H80&gt;0,AV80/(1+SicherheitAngebot)*(1+Sicherheit),0)</f>
        <v>0</v>
      </c>
      <c r="BD80" s="490">
        <f>AZ80+BB80</f>
        <v>0</v>
      </c>
      <c r="BE80" s="105"/>
      <c r="BF80" s="105"/>
      <c r="BG80" s="105"/>
      <c r="BH80" s="105"/>
      <c r="BI80" s="105"/>
      <c r="BJ80" s="105"/>
    </row>
    <row r="81" spans="2:62" ht="20.100000000000001" hidden="1" customHeight="1" outlineLevel="1">
      <c r="B81" s="99"/>
      <c r="C81" s="908"/>
      <c r="D81" s="909"/>
      <c r="E81" s="909"/>
      <c r="F81" s="910"/>
      <c r="G81" s="890"/>
      <c r="H81" s="901"/>
      <c r="I81" s="152"/>
      <c r="J81" s="152"/>
      <c r="K81" s="152"/>
      <c r="L81" s="152"/>
      <c r="M81" s="152"/>
      <c r="N81" s="152"/>
      <c r="O81" s="152"/>
      <c r="P81" s="153"/>
      <c r="Q81" s="153"/>
      <c r="R81" s="156">
        <f t="shared" si="62"/>
        <v>0</v>
      </c>
      <c r="S81" s="156">
        <f t="shared" si="63"/>
        <v>0</v>
      </c>
      <c r="U81" s="157">
        <f>I81*$I$7+J81*$J$7+K81*$K$7+L81*$L$7+M81*$M$7+N81*$N$7+O81*$O$7+R81+S81</f>
        <v>0</v>
      </c>
      <c r="W81" s="152"/>
      <c r="X81" s="152"/>
      <c r="Y81" s="152"/>
      <c r="Z81" s="152"/>
      <c r="AA81" s="152"/>
      <c r="AB81" s="152"/>
      <c r="AC81" s="347"/>
      <c r="AD81" s="152"/>
      <c r="AE81" s="152"/>
      <c r="AF81" s="152"/>
      <c r="AG81" s="152"/>
      <c r="AH81" s="152"/>
      <c r="AI81" s="152"/>
      <c r="AJ81" s="347"/>
      <c r="AK81" s="152"/>
      <c r="AL81" s="152"/>
      <c r="AM81" s="295"/>
      <c r="AN81" s="228"/>
      <c r="AO81" s="228"/>
      <c r="AP81" s="228"/>
      <c r="AQ81" s="228"/>
      <c r="AR81" s="228"/>
      <c r="AS81" s="348"/>
      <c r="AT81" s="264">
        <f t="shared" si="39"/>
        <v>0</v>
      </c>
      <c r="AU81" s="259"/>
      <c r="AV81" s="265">
        <f t="shared" ref="AV81:AV95" si="66">AK81*$AK$7+AL81*$AL$7+AM81*$AM$7+SUM(AN81:AR81)*(1+Gewinn)*(1+SicherheitAngebot)+AT81/Zuschläge_IBN+AT81</f>
        <v>0</v>
      </c>
      <c r="AX81" s="265">
        <f>U81+AV81</f>
        <v>0</v>
      </c>
      <c r="AZ81" s="492">
        <f t="shared" ref="AZ81:AZ95" si="67">U81/(1+SicherheitAngebot)*(1+Sicherheit)</f>
        <v>0</v>
      </c>
      <c r="BB81" s="492">
        <f t="shared" ref="BB81:BB95" si="68">AV81/(1+SicherheitAngebot)*(1+Sicherheit)</f>
        <v>0</v>
      </c>
      <c r="BD81" s="265">
        <f>AZ81+BB81</f>
        <v>0</v>
      </c>
      <c r="BE81" s="105"/>
      <c r="BF81" s="105"/>
      <c r="BG81" s="105"/>
      <c r="BH81" s="105"/>
      <c r="BI81" s="105"/>
      <c r="BJ81" s="105"/>
    </row>
    <row r="82" spans="2:62" ht="20.100000000000001" hidden="1" customHeight="1" outlineLevel="1">
      <c r="B82" s="100"/>
      <c r="C82" s="908"/>
      <c r="D82" s="909"/>
      <c r="E82" s="909"/>
      <c r="F82" s="910"/>
      <c r="G82" s="890"/>
      <c r="H82" s="891"/>
      <c r="I82" s="152"/>
      <c r="J82" s="152"/>
      <c r="K82" s="152"/>
      <c r="L82" s="152"/>
      <c r="M82" s="152"/>
      <c r="N82" s="152"/>
      <c r="O82" s="152"/>
      <c r="P82" s="153"/>
      <c r="Q82" s="153"/>
      <c r="R82" s="156">
        <f t="shared" si="62"/>
        <v>0</v>
      </c>
      <c r="S82" s="156">
        <f t="shared" si="63"/>
        <v>0</v>
      </c>
      <c r="U82" s="157">
        <f t="shared" ref="U82:U95" si="69">I82*$I$7+J82*$J$7+K82*$K$7+L82*$L$7+M82*$M$7+N82*$N$7+O82*$O$7+R82+S82</f>
        <v>0</v>
      </c>
      <c r="W82" s="152"/>
      <c r="X82" s="152"/>
      <c r="Y82" s="152"/>
      <c r="Z82" s="152"/>
      <c r="AA82" s="152"/>
      <c r="AB82" s="152"/>
      <c r="AC82" s="347"/>
      <c r="AD82" s="152"/>
      <c r="AE82" s="152"/>
      <c r="AF82" s="152"/>
      <c r="AG82" s="152"/>
      <c r="AH82" s="152"/>
      <c r="AI82" s="152"/>
      <c r="AJ82" s="347"/>
      <c r="AK82" s="152"/>
      <c r="AL82" s="152"/>
      <c r="AM82" s="295"/>
      <c r="AN82" s="228"/>
      <c r="AO82" s="228"/>
      <c r="AP82" s="228"/>
      <c r="AQ82" s="228"/>
      <c r="AR82" s="228"/>
      <c r="AS82" s="348"/>
      <c r="AT82" s="264">
        <f t="shared" si="39"/>
        <v>0</v>
      </c>
      <c r="AU82" s="259"/>
      <c r="AV82" s="265">
        <f t="shared" si="66"/>
        <v>0</v>
      </c>
      <c r="AX82" s="265">
        <f t="shared" ref="AX82:AX95" si="70">U82+AV82</f>
        <v>0</v>
      </c>
      <c r="AZ82" s="492">
        <f t="shared" si="67"/>
        <v>0</v>
      </c>
      <c r="BB82" s="492">
        <f t="shared" si="68"/>
        <v>0</v>
      </c>
      <c r="BD82" s="265">
        <f t="shared" ref="BD82:BD95" si="71">AZ82+BB82</f>
        <v>0</v>
      </c>
      <c r="BE82" s="105"/>
      <c r="BF82" s="105"/>
      <c r="BG82" s="105"/>
      <c r="BH82" s="105"/>
      <c r="BI82" s="105"/>
      <c r="BJ82" s="105"/>
    </row>
    <row r="83" spans="2:62" ht="20.100000000000001" hidden="1" customHeight="1" outlineLevel="1">
      <c r="B83" s="100"/>
      <c r="C83" s="908"/>
      <c r="D83" s="909"/>
      <c r="E83" s="909"/>
      <c r="F83" s="910"/>
      <c r="G83" s="890"/>
      <c r="H83" s="891"/>
      <c r="I83" s="152"/>
      <c r="J83" s="152"/>
      <c r="K83" s="152"/>
      <c r="L83" s="152"/>
      <c r="M83" s="152"/>
      <c r="N83" s="152"/>
      <c r="O83" s="152"/>
      <c r="P83" s="153"/>
      <c r="Q83" s="153"/>
      <c r="R83" s="156">
        <f t="shared" si="62"/>
        <v>0</v>
      </c>
      <c r="S83" s="156">
        <f t="shared" si="63"/>
        <v>0</v>
      </c>
      <c r="U83" s="157">
        <f t="shared" si="69"/>
        <v>0</v>
      </c>
      <c r="W83" s="152"/>
      <c r="X83" s="152"/>
      <c r="Y83" s="152"/>
      <c r="Z83" s="152"/>
      <c r="AA83" s="152"/>
      <c r="AB83" s="152"/>
      <c r="AC83" s="347"/>
      <c r="AD83" s="152"/>
      <c r="AE83" s="152"/>
      <c r="AF83" s="152"/>
      <c r="AG83" s="152"/>
      <c r="AH83" s="152"/>
      <c r="AI83" s="152"/>
      <c r="AJ83" s="347"/>
      <c r="AK83" s="152"/>
      <c r="AL83" s="152"/>
      <c r="AM83" s="295"/>
      <c r="AN83" s="228"/>
      <c r="AO83" s="228"/>
      <c r="AP83" s="228"/>
      <c r="AQ83" s="228"/>
      <c r="AR83" s="228"/>
      <c r="AS83" s="348"/>
      <c r="AT83" s="264">
        <f t="shared" si="39"/>
        <v>0</v>
      </c>
      <c r="AU83" s="259"/>
      <c r="AV83" s="265">
        <f t="shared" si="66"/>
        <v>0</v>
      </c>
      <c r="AX83" s="265">
        <f t="shared" si="70"/>
        <v>0</v>
      </c>
      <c r="AZ83" s="492">
        <f t="shared" si="67"/>
        <v>0</v>
      </c>
      <c r="BB83" s="492">
        <f t="shared" si="68"/>
        <v>0</v>
      </c>
      <c r="BD83" s="265">
        <f t="shared" si="71"/>
        <v>0</v>
      </c>
      <c r="BE83" s="105"/>
      <c r="BF83" s="105"/>
      <c r="BG83" s="105"/>
      <c r="BH83" s="105"/>
      <c r="BI83" s="105"/>
      <c r="BJ83" s="105"/>
    </row>
    <row r="84" spans="2:62" ht="20.100000000000001" hidden="1" customHeight="1" outlineLevel="1">
      <c r="B84" s="100"/>
      <c r="C84" s="908"/>
      <c r="D84" s="909"/>
      <c r="E84" s="909"/>
      <c r="F84" s="910"/>
      <c r="G84" s="890"/>
      <c r="H84" s="891"/>
      <c r="I84" s="152"/>
      <c r="J84" s="152"/>
      <c r="K84" s="152"/>
      <c r="L84" s="152"/>
      <c r="M84" s="152"/>
      <c r="N84" s="152"/>
      <c r="O84" s="152"/>
      <c r="P84" s="153"/>
      <c r="Q84" s="153"/>
      <c r="R84" s="156">
        <f t="shared" si="62"/>
        <v>0</v>
      </c>
      <c r="S84" s="156">
        <f t="shared" si="63"/>
        <v>0</v>
      </c>
      <c r="U84" s="157">
        <f t="shared" si="69"/>
        <v>0</v>
      </c>
      <c r="W84" s="152"/>
      <c r="X84" s="152"/>
      <c r="Y84" s="152"/>
      <c r="Z84" s="152"/>
      <c r="AA84" s="152"/>
      <c r="AB84" s="152"/>
      <c r="AC84" s="347"/>
      <c r="AD84" s="152"/>
      <c r="AE84" s="152"/>
      <c r="AF84" s="152"/>
      <c r="AG84" s="152"/>
      <c r="AH84" s="152"/>
      <c r="AI84" s="152"/>
      <c r="AJ84" s="347"/>
      <c r="AK84" s="152"/>
      <c r="AL84" s="152"/>
      <c r="AM84" s="295"/>
      <c r="AN84" s="228"/>
      <c r="AO84" s="228"/>
      <c r="AP84" s="228"/>
      <c r="AQ84" s="228"/>
      <c r="AR84" s="228"/>
      <c r="AS84" s="348"/>
      <c r="AT84" s="264">
        <f t="shared" si="39"/>
        <v>0</v>
      </c>
      <c r="AU84" s="259"/>
      <c r="AV84" s="265">
        <f t="shared" si="66"/>
        <v>0</v>
      </c>
      <c r="AX84" s="265">
        <f t="shared" si="70"/>
        <v>0</v>
      </c>
      <c r="AZ84" s="492">
        <f t="shared" si="67"/>
        <v>0</v>
      </c>
      <c r="BB84" s="492">
        <f t="shared" si="68"/>
        <v>0</v>
      </c>
      <c r="BD84" s="265">
        <f t="shared" si="71"/>
        <v>0</v>
      </c>
      <c r="BE84" s="105"/>
      <c r="BF84" s="105"/>
      <c r="BG84" s="105"/>
      <c r="BH84" s="105"/>
      <c r="BI84" s="105"/>
      <c r="BJ84" s="105"/>
    </row>
    <row r="85" spans="2:62" ht="20.100000000000001" hidden="1" customHeight="1" outlineLevel="1">
      <c r="B85" s="100"/>
      <c r="C85" s="908"/>
      <c r="D85" s="909"/>
      <c r="E85" s="909"/>
      <c r="F85" s="910"/>
      <c r="G85" s="890"/>
      <c r="H85" s="891"/>
      <c r="I85" s="152"/>
      <c r="J85" s="152"/>
      <c r="K85" s="152"/>
      <c r="L85" s="152"/>
      <c r="M85" s="152"/>
      <c r="N85" s="152"/>
      <c r="O85" s="152"/>
      <c r="P85" s="153"/>
      <c r="Q85" s="153"/>
      <c r="R85" s="156">
        <f t="shared" si="62"/>
        <v>0</v>
      </c>
      <c r="S85" s="156">
        <f t="shared" si="63"/>
        <v>0</v>
      </c>
      <c r="U85" s="157">
        <f t="shared" si="69"/>
        <v>0</v>
      </c>
      <c r="W85" s="152"/>
      <c r="X85" s="152"/>
      <c r="Y85" s="152"/>
      <c r="Z85" s="152"/>
      <c r="AA85" s="152"/>
      <c r="AB85" s="152"/>
      <c r="AC85" s="347"/>
      <c r="AD85" s="152"/>
      <c r="AE85" s="152"/>
      <c r="AF85" s="152"/>
      <c r="AG85" s="152"/>
      <c r="AH85" s="152"/>
      <c r="AI85" s="152"/>
      <c r="AJ85" s="347"/>
      <c r="AK85" s="152"/>
      <c r="AL85" s="152"/>
      <c r="AM85" s="295"/>
      <c r="AN85" s="228"/>
      <c r="AO85" s="228"/>
      <c r="AP85" s="228"/>
      <c r="AQ85" s="228"/>
      <c r="AR85" s="228"/>
      <c r="AS85" s="348"/>
      <c r="AT85" s="264">
        <f t="shared" si="39"/>
        <v>0</v>
      </c>
      <c r="AU85" s="259"/>
      <c r="AV85" s="265">
        <f t="shared" si="66"/>
        <v>0</v>
      </c>
      <c r="AX85" s="265">
        <f t="shared" si="70"/>
        <v>0</v>
      </c>
      <c r="AZ85" s="492">
        <f t="shared" si="67"/>
        <v>0</v>
      </c>
      <c r="BB85" s="492">
        <f t="shared" si="68"/>
        <v>0</v>
      </c>
      <c r="BD85" s="265">
        <f t="shared" si="71"/>
        <v>0</v>
      </c>
      <c r="BE85" s="105"/>
      <c r="BF85" s="105"/>
      <c r="BG85" s="105"/>
      <c r="BH85" s="105"/>
      <c r="BI85" s="105"/>
      <c r="BJ85" s="105"/>
    </row>
    <row r="86" spans="2:62" ht="20.100000000000001" hidden="1" customHeight="1" outlineLevel="1">
      <c r="B86" s="100"/>
      <c r="C86" s="908"/>
      <c r="D86" s="909"/>
      <c r="E86" s="909"/>
      <c r="F86" s="910"/>
      <c r="G86" s="890"/>
      <c r="H86" s="891"/>
      <c r="I86" s="152"/>
      <c r="J86" s="152"/>
      <c r="K86" s="152"/>
      <c r="L86" s="152"/>
      <c r="M86" s="152"/>
      <c r="N86" s="152"/>
      <c r="O86" s="152"/>
      <c r="P86" s="153"/>
      <c r="Q86" s="153"/>
      <c r="R86" s="156">
        <f t="shared" si="62"/>
        <v>0</v>
      </c>
      <c r="S86" s="156">
        <f t="shared" si="63"/>
        <v>0</v>
      </c>
      <c r="U86" s="157">
        <f t="shared" si="69"/>
        <v>0</v>
      </c>
      <c r="W86" s="152"/>
      <c r="X86" s="152"/>
      <c r="Y86" s="152"/>
      <c r="Z86" s="152"/>
      <c r="AA86" s="152"/>
      <c r="AB86" s="152"/>
      <c r="AC86" s="347"/>
      <c r="AD86" s="152"/>
      <c r="AE86" s="152"/>
      <c r="AF86" s="152"/>
      <c r="AG86" s="152"/>
      <c r="AH86" s="152"/>
      <c r="AI86" s="152"/>
      <c r="AJ86" s="347"/>
      <c r="AK86" s="152"/>
      <c r="AL86" s="152"/>
      <c r="AM86" s="295"/>
      <c r="AN86" s="228"/>
      <c r="AO86" s="228"/>
      <c r="AP86" s="228"/>
      <c r="AQ86" s="228"/>
      <c r="AR86" s="228"/>
      <c r="AS86" s="348"/>
      <c r="AT86" s="264">
        <f t="shared" si="39"/>
        <v>0</v>
      </c>
      <c r="AU86" s="259"/>
      <c r="AV86" s="265">
        <f t="shared" si="66"/>
        <v>0</v>
      </c>
      <c r="AX86" s="265">
        <f t="shared" si="70"/>
        <v>0</v>
      </c>
      <c r="AZ86" s="492">
        <f t="shared" si="67"/>
        <v>0</v>
      </c>
      <c r="BB86" s="492">
        <f t="shared" si="68"/>
        <v>0</v>
      </c>
      <c r="BD86" s="265">
        <f t="shared" si="71"/>
        <v>0</v>
      </c>
      <c r="BE86" s="105"/>
      <c r="BF86" s="105"/>
      <c r="BG86" s="105"/>
      <c r="BH86" s="105"/>
      <c r="BI86" s="105"/>
      <c r="BJ86" s="105"/>
    </row>
    <row r="87" spans="2:62" ht="20.100000000000001" hidden="1" customHeight="1" outlineLevel="1">
      <c r="B87" s="100"/>
      <c r="C87" s="908"/>
      <c r="D87" s="909"/>
      <c r="E87" s="909"/>
      <c r="F87" s="910"/>
      <c r="G87" s="890"/>
      <c r="H87" s="891"/>
      <c r="I87" s="152"/>
      <c r="J87" s="152"/>
      <c r="K87" s="152"/>
      <c r="L87" s="152"/>
      <c r="M87" s="152"/>
      <c r="N87" s="152"/>
      <c r="O87" s="152"/>
      <c r="P87" s="153"/>
      <c r="Q87" s="153"/>
      <c r="R87" s="156">
        <f t="shared" si="62"/>
        <v>0</v>
      </c>
      <c r="S87" s="156">
        <f t="shared" si="63"/>
        <v>0</v>
      </c>
      <c r="U87" s="157">
        <f t="shared" si="69"/>
        <v>0</v>
      </c>
      <c r="W87" s="152"/>
      <c r="X87" s="152"/>
      <c r="Y87" s="152"/>
      <c r="Z87" s="152"/>
      <c r="AA87" s="152"/>
      <c r="AB87" s="152"/>
      <c r="AC87" s="347"/>
      <c r="AD87" s="152"/>
      <c r="AE87" s="152"/>
      <c r="AF87" s="152"/>
      <c r="AG87" s="152"/>
      <c r="AH87" s="152"/>
      <c r="AI87" s="152"/>
      <c r="AJ87" s="347"/>
      <c r="AK87" s="152"/>
      <c r="AL87" s="152"/>
      <c r="AM87" s="295"/>
      <c r="AN87" s="228"/>
      <c r="AO87" s="228"/>
      <c r="AP87" s="228"/>
      <c r="AQ87" s="228"/>
      <c r="AR87" s="228"/>
      <c r="AS87" s="348"/>
      <c r="AT87" s="264">
        <f t="shared" si="39"/>
        <v>0</v>
      </c>
      <c r="AU87" s="259"/>
      <c r="AV87" s="265">
        <f t="shared" si="66"/>
        <v>0</v>
      </c>
      <c r="AX87" s="265">
        <f t="shared" si="70"/>
        <v>0</v>
      </c>
      <c r="AZ87" s="492">
        <f t="shared" si="67"/>
        <v>0</v>
      </c>
      <c r="BB87" s="492">
        <f t="shared" si="68"/>
        <v>0</v>
      </c>
      <c r="BD87" s="265">
        <f t="shared" si="71"/>
        <v>0</v>
      </c>
      <c r="BE87" s="105"/>
      <c r="BF87" s="105"/>
      <c r="BG87" s="105"/>
      <c r="BH87" s="105"/>
      <c r="BI87" s="105"/>
      <c r="BJ87" s="105"/>
    </row>
    <row r="88" spans="2:62" ht="20.100000000000001" hidden="1" customHeight="1" outlineLevel="1">
      <c r="B88" s="100"/>
      <c r="C88" s="908"/>
      <c r="D88" s="909"/>
      <c r="E88" s="909"/>
      <c r="F88" s="910"/>
      <c r="G88" s="890"/>
      <c r="H88" s="891"/>
      <c r="I88" s="152"/>
      <c r="J88" s="152"/>
      <c r="K88" s="152"/>
      <c r="L88" s="152"/>
      <c r="M88" s="152"/>
      <c r="N88" s="152"/>
      <c r="O88" s="152"/>
      <c r="P88" s="153"/>
      <c r="Q88" s="153"/>
      <c r="R88" s="156">
        <f t="shared" si="62"/>
        <v>0</v>
      </c>
      <c r="S88" s="156">
        <f t="shared" si="63"/>
        <v>0</v>
      </c>
      <c r="U88" s="157">
        <f t="shared" si="69"/>
        <v>0</v>
      </c>
      <c r="W88" s="152"/>
      <c r="X88" s="152"/>
      <c r="Y88" s="152"/>
      <c r="Z88" s="152"/>
      <c r="AA88" s="152"/>
      <c r="AB88" s="152"/>
      <c r="AC88" s="347"/>
      <c r="AD88" s="152"/>
      <c r="AE88" s="152"/>
      <c r="AF88" s="152"/>
      <c r="AG88" s="152"/>
      <c r="AH88" s="152"/>
      <c r="AI88" s="152"/>
      <c r="AJ88" s="347"/>
      <c r="AK88" s="152"/>
      <c r="AL88" s="152"/>
      <c r="AM88" s="295"/>
      <c r="AN88" s="228"/>
      <c r="AO88" s="228"/>
      <c r="AP88" s="228"/>
      <c r="AQ88" s="228"/>
      <c r="AR88" s="228"/>
      <c r="AS88" s="348"/>
      <c r="AT88" s="264">
        <f t="shared" si="39"/>
        <v>0</v>
      </c>
      <c r="AU88" s="259"/>
      <c r="AV88" s="265">
        <f t="shared" si="66"/>
        <v>0</v>
      </c>
      <c r="AX88" s="265">
        <f t="shared" si="70"/>
        <v>0</v>
      </c>
      <c r="AZ88" s="492">
        <f t="shared" si="67"/>
        <v>0</v>
      </c>
      <c r="BB88" s="492">
        <f t="shared" si="68"/>
        <v>0</v>
      </c>
      <c r="BD88" s="265">
        <f t="shared" si="71"/>
        <v>0</v>
      </c>
      <c r="BE88" s="105"/>
      <c r="BF88" s="105"/>
      <c r="BG88" s="105"/>
      <c r="BH88" s="105"/>
      <c r="BI88" s="105"/>
      <c r="BJ88" s="105"/>
    </row>
    <row r="89" spans="2:62" ht="20.100000000000001" hidden="1" customHeight="1" outlineLevel="1">
      <c r="B89" s="100"/>
      <c r="C89" s="908"/>
      <c r="D89" s="909"/>
      <c r="E89" s="909"/>
      <c r="F89" s="910"/>
      <c r="G89" s="890"/>
      <c r="H89" s="891"/>
      <c r="I89" s="152"/>
      <c r="J89" s="152"/>
      <c r="K89" s="152"/>
      <c r="L89" s="152"/>
      <c r="M89" s="152"/>
      <c r="N89" s="152"/>
      <c r="O89" s="152"/>
      <c r="P89" s="153"/>
      <c r="Q89" s="153"/>
      <c r="R89" s="156">
        <f t="shared" si="62"/>
        <v>0</v>
      </c>
      <c r="S89" s="156">
        <f t="shared" si="63"/>
        <v>0</v>
      </c>
      <c r="U89" s="157">
        <f t="shared" si="69"/>
        <v>0</v>
      </c>
      <c r="W89" s="152"/>
      <c r="X89" s="152"/>
      <c r="Y89" s="152"/>
      <c r="Z89" s="152"/>
      <c r="AA89" s="152"/>
      <c r="AB89" s="152"/>
      <c r="AC89" s="347"/>
      <c r="AD89" s="152"/>
      <c r="AE89" s="152"/>
      <c r="AF89" s="152"/>
      <c r="AG89" s="152"/>
      <c r="AH89" s="152"/>
      <c r="AI89" s="152"/>
      <c r="AJ89" s="347"/>
      <c r="AK89" s="152"/>
      <c r="AL89" s="152"/>
      <c r="AM89" s="295"/>
      <c r="AN89" s="228"/>
      <c r="AO89" s="228"/>
      <c r="AP89" s="228"/>
      <c r="AQ89" s="228"/>
      <c r="AR89" s="228"/>
      <c r="AS89" s="348"/>
      <c r="AT89" s="264">
        <f t="shared" si="39"/>
        <v>0</v>
      </c>
      <c r="AU89" s="259"/>
      <c r="AV89" s="265">
        <f t="shared" si="66"/>
        <v>0</v>
      </c>
      <c r="AX89" s="265">
        <f t="shared" si="70"/>
        <v>0</v>
      </c>
      <c r="AZ89" s="492">
        <f t="shared" si="67"/>
        <v>0</v>
      </c>
      <c r="BB89" s="492">
        <f t="shared" si="68"/>
        <v>0</v>
      </c>
      <c r="BD89" s="265">
        <f t="shared" si="71"/>
        <v>0</v>
      </c>
      <c r="BE89" s="105"/>
      <c r="BF89" s="105"/>
      <c r="BG89" s="105"/>
      <c r="BH89" s="105"/>
      <c r="BI89" s="105"/>
      <c r="BJ89" s="105"/>
    </row>
    <row r="90" spans="2:62" ht="20.100000000000001" hidden="1" customHeight="1" outlineLevel="1">
      <c r="B90" s="100"/>
      <c r="C90" s="908"/>
      <c r="D90" s="909"/>
      <c r="E90" s="909"/>
      <c r="F90" s="910"/>
      <c r="G90" s="890"/>
      <c r="H90" s="891"/>
      <c r="I90" s="152"/>
      <c r="J90" s="152"/>
      <c r="K90" s="152"/>
      <c r="L90" s="152"/>
      <c r="M90" s="152"/>
      <c r="N90" s="152"/>
      <c r="O90" s="152"/>
      <c r="P90" s="153"/>
      <c r="Q90" s="153"/>
      <c r="R90" s="156">
        <f t="shared" si="62"/>
        <v>0</v>
      </c>
      <c r="S90" s="156">
        <f t="shared" si="63"/>
        <v>0</v>
      </c>
      <c r="U90" s="157">
        <f t="shared" si="69"/>
        <v>0</v>
      </c>
      <c r="W90" s="152"/>
      <c r="X90" s="152"/>
      <c r="Y90" s="152"/>
      <c r="Z90" s="152"/>
      <c r="AA90" s="152"/>
      <c r="AB90" s="152"/>
      <c r="AC90" s="347"/>
      <c r="AD90" s="152"/>
      <c r="AE90" s="152"/>
      <c r="AF90" s="152"/>
      <c r="AG90" s="152"/>
      <c r="AH90" s="152"/>
      <c r="AI90" s="152"/>
      <c r="AJ90" s="347"/>
      <c r="AK90" s="152"/>
      <c r="AL90" s="152"/>
      <c r="AM90" s="295"/>
      <c r="AN90" s="228"/>
      <c r="AO90" s="228"/>
      <c r="AP90" s="228"/>
      <c r="AQ90" s="228"/>
      <c r="AR90" s="228"/>
      <c r="AS90" s="348"/>
      <c r="AT90" s="264">
        <f t="shared" si="39"/>
        <v>0</v>
      </c>
      <c r="AU90" s="259"/>
      <c r="AV90" s="265">
        <f t="shared" si="66"/>
        <v>0</v>
      </c>
      <c r="AX90" s="265">
        <f t="shared" si="70"/>
        <v>0</v>
      </c>
      <c r="AZ90" s="492">
        <f t="shared" si="67"/>
        <v>0</v>
      </c>
      <c r="BB90" s="492">
        <f t="shared" si="68"/>
        <v>0</v>
      </c>
      <c r="BD90" s="265">
        <f t="shared" si="71"/>
        <v>0</v>
      </c>
      <c r="BE90" s="105"/>
      <c r="BF90" s="105"/>
      <c r="BG90" s="105"/>
      <c r="BH90" s="105"/>
      <c r="BI90" s="105"/>
      <c r="BJ90" s="105"/>
    </row>
    <row r="91" spans="2:62" ht="20.100000000000001" hidden="1" customHeight="1" outlineLevel="1">
      <c r="B91" s="100"/>
      <c r="C91" s="908"/>
      <c r="D91" s="909"/>
      <c r="E91" s="909"/>
      <c r="F91" s="910"/>
      <c r="G91" s="890"/>
      <c r="H91" s="891"/>
      <c r="I91" s="152"/>
      <c r="J91" s="152"/>
      <c r="K91" s="152"/>
      <c r="L91" s="152"/>
      <c r="M91" s="152"/>
      <c r="N91" s="152"/>
      <c r="O91" s="152"/>
      <c r="P91" s="153"/>
      <c r="Q91" s="153"/>
      <c r="R91" s="156">
        <f t="shared" si="62"/>
        <v>0</v>
      </c>
      <c r="S91" s="156">
        <f t="shared" si="63"/>
        <v>0</v>
      </c>
      <c r="U91" s="157">
        <f t="shared" si="69"/>
        <v>0</v>
      </c>
      <c r="W91" s="152"/>
      <c r="X91" s="152"/>
      <c r="Y91" s="152"/>
      <c r="Z91" s="152"/>
      <c r="AA91" s="152"/>
      <c r="AB91" s="152"/>
      <c r="AC91" s="347"/>
      <c r="AD91" s="152"/>
      <c r="AE91" s="152"/>
      <c r="AF91" s="152"/>
      <c r="AG91" s="152"/>
      <c r="AH91" s="152"/>
      <c r="AI91" s="152"/>
      <c r="AJ91" s="347"/>
      <c r="AK91" s="152"/>
      <c r="AL91" s="152"/>
      <c r="AM91" s="295"/>
      <c r="AN91" s="228"/>
      <c r="AO91" s="228"/>
      <c r="AP91" s="228"/>
      <c r="AQ91" s="228"/>
      <c r="AR91" s="228"/>
      <c r="AS91" s="348"/>
      <c r="AT91" s="264">
        <f t="shared" si="39"/>
        <v>0</v>
      </c>
      <c r="AU91" s="259"/>
      <c r="AV91" s="265">
        <f t="shared" si="66"/>
        <v>0</v>
      </c>
      <c r="AX91" s="265">
        <f t="shared" si="70"/>
        <v>0</v>
      </c>
      <c r="AZ91" s="492">
        <f t="shared" si="67"/>
        <v>0</v>
      </c>
      <c r="BB91" s="492">
        <f t="shared" si="68"/>
        <v>0</v>
      </c>
      <c r="BD91" s="265">
        <f t="shared" si="71"/>
        <v>0</v>
      </c>
      <c r="BE91" s="105"/>
      <c r="BF91" s="105"/>
      <c r="BG91" s="105"/>
      <c r="BH91" s="105"/>
      <c r="BI91" s="105"/>
      <c r="BJ91" s="105"/>
    </row>
    <row r="92" spans="2:62" ht="20.100000000000001" hidden="1" customHeight="1" outlineLevel="1">
      <c r="B92" s="100"/>
      <c r="C92" s="908"/>
      <c r="D92" s="909"/>
      <c r="E92" s="909"/>
      <c r="F92" s="910"/>
      <c r="G92" s="890"/>
      <c r="H92" s="891"/>
      <c r="I92" s="152"/>
      <c r="J92" s="152"/>
      <c r="K92" s="152"/>
      <c r="L92" s="152"/>
      <c r="M92" s="152"/>
      <c r="N92" s="152"/>
      <c r="O92" s="152"/>
      <c r="P92" s="153"/>
      <c r="Q92" s="153"/>
      <c r="R92" s="156">
        <f t="shared" si="62"/>
        <v>0</v>
      </c>
      <c r="S92" s="156">
        <f t="shared" si="63"/>
        <v>0</v>
      </c>
      <c r="U92" s="157">
        <f t="shared" si="69"/>
        <v>0</v>
      </c>
      <c r="W92" s="152"/>
      <c r="X92" s="152"/>
      <c r="Y92" s="152"/>
      <c r="Z92" s="152"/>
      <c r="AA92" s="152"/>
      <c r="AB92" s="152"/>
      <c r="AC92" s="347"/>
      <c r="AD92" s="152"/>
      <c r="AE92" s="152"/>
      <c r="AF92" s="152"/>
      <c r="AG92" s="152"/>
      <c r="AH92" s="152"/>
      <c r="AI92" s="152"/>
      <c r="AJ92" s="347"/>
      <c r="AK92" s="152"/>
      <c r="AL92" s="152"/>
      <c r="AM92" s="295"/>
      <c r="AN92" s="228"/>
      <c r="AO92" s="228"/>
      <c r="AP92" s="228"/>
      <c r="AQ92" s="228"/>
      <c r="AR92" s="228"/>
      <c r="AS92" s="348"/>
      <c r="AT92" s="264">
        <f t="shared" si="39"/>
        <v>0</v>
      </c>
      <c r="AU92" s="259"/>
      <c r="AV92" s="265">
        <f t="shared" si="66"/>
        <v>0</v>
      </c>
      <c r="AX92" s="265">
        <f t="shared" si="70"/>
        <v>0</v>
      </c>
      <c r="AZ92" s="492">
        <f t="shared" si="67"/>
        <v>0</v>
      </c>
      <c r="BB92" s="492">
        <f t="shared" si="68"/>
        <v>0</v>
      </c>
      <c r="BD92" s="265">
        <f t="shared" si="71"/>
        <v>0</v>
      </c>
      <c r="BE92" s="105"/>
      <c r="BF92" s="105"/>
      <c r="BG92" s="105"/>
      <c r="BH92" s="105"/>
      <c r="BI92" s="105"/>
      <c r="BJ92" s="105"/>
    </row>
    <row r="93" spans="2:62" ht="20.100000000000001" hidden="1" customHeight="1" outlineLevel="1">
      <c r="B93" s="100"/>
      <c r="C93" s="908"/>
      <c r="D93" s="909"/>
      <c r="E93" s="909"/>
      <c r="F93" s="910"/>
      <c r="G93" s="890"/>
      <c r="H93" s="891"/>
      <c r="I93" s="152"/>
      <c r="J93" s="152"/>
      <c r="K93" s="152"/>
      <c r="L93" s="152"/>
      <c r="M93" s="152"/>
      <c r="N93" s="152"/>
      <c r="O93" s="152"/>
      <c r="P93" s="153"/>
      <c r="Q93" s="153"/>
      <c r="R93" s="156">
        <f t="shared" si="62"/>
        <v>0</v>
      </c>
      <c r="S93" s="156">
        <f t="shared" si="63"/>
        <v>0</v>
      </c>
      <c r="U93" s="157">
        <f t="shared" si="69"/>
        <v>0</v>
      </c>
      <c r="W93" s="152"/>
      <c r="X93" s="152"/>
      <c r="Y93" s="152"/>
      <c r="Z93" s="152"/>
      <c r="AA93" s="152"/>
      <c r="AB93" s="152"/>
      <c r="AC93" s="347"/>
      <c r="AD93" s="152"/>
      <c r="AE93" s="152"/>
      <c r="AF93" s="152"/>
      <c r="AG93" s="152"/>
      <c r="AH93" s="152"/>
      <c r="AI93" s="152"/>
      <c r="AJ93" s="347"/>
      <c r="AK93" s="152"/>
      <c r="AL93" s="152"/>
      <c r="AM93" s="295"/>
      <c r="AN93" s="228"/>
      <c r="AO93" s="228"/>
      <c r="AP93" s="228"/>
      <c r="AQ93" s="228"/>
      <c r="AR93" s="228"/>
      <c r="AS93" s="348"/>
      <c r="AT93" s="264">
        <f t="shared" si="39"/>
        <v>0</v>
      </c>
      <c r="AU93" s="259"/>
      <c r="AV93" s="265">
        <f t="shared" si="66"/>
        <v>0</v>
      </c>
      <c r="AX93" s="265">
        <f t="shared" si="70"/>
        <v>0</v>
      </c>
      <c r="AZ93" s="492">
        <f t="shared" si="67"/>
        <v>0</v>
      </c>
      <c r="BB93" s="492">
        <f t="shared" si="68"/>
        <v>0</v>
      </c>
      <c r="BD93" s="265">
        <f t="shared" si="71"/>
        <v>0</v>
      </c>
      <c r="BE93" s="105"/>
      <c r="BF93" s="105"/>
      <c r="BG93" s="105"/>
      <c r="BH93" s="105"/>
      <c r="BI93" s="105"/>
      <c r="BJ93" s="105"/>
    </row>
    <row r="94" spans="2:62" ht="20.100000000000001" hidden="1" customHeight="1" outlineLevel="1">
      <c r="B94" s="100"/>
      <c r="C94" s="908"/>
      <c r="D94" s="909"/>
      <c r="E94" s="909"/>
      <c r="F94" s="910"/>
      <c r="G94" s="890"/>
      <c r="H94" s="891"/>
      <c r="I94" s="152"/>
      <c r="J94" s="152"/>
      <c r="K94" s="152"/>
      <c r="L94" s="152"/>
      <c r="M94" s="152"/>
      <c r="N94" s="152"/>
      <c r="O94" s="152"/>
      <c r="P94" s="153"/>
      <c r="Q94" s="153"/>
      <c r="R94" s="156">
        <f t="shared" si="62"/>
        <v>0</v>
      </c>
      <c r="S94" s="156">
        <f t="shared" si="63"/>
        <v>0</v>
      </c>
      <c r="U94" s="157">
        <f t="shared" si="69"/>
        <v>0</v>
      </c>
      <c r="W94" s="152"/>
      <c r="X94" s="152"/>
      <c r="Y94" s="152"/>
      <c r="Z94" s="152"/>
      <c r="AA94" s="152"/>
      <c r="AB94" s="152"/>
      <c r="AC94" s="347"/>
      <c r="AD94" s="152"/>
      <c r="AE94" s="152"/>
      <c r="AF94" s="152"/>
      <c r="AG94" s="152"/>
      <c r="AH94" s="152"/>
      <c r="AI94" s="152"/>
      <c r="AJ94" s="347"/>
      <c r="AK94" s="152"/>
      <c r="AL94" s="152"/>
      <c r="AM94" s="295"/>
      <c r="AN94" s="228"/>
      <c r="AO94" s="228"/>
      <c r="AP94" s="228"/>
      <c r="AQ94" s="228"/>
      <c r="AR94" s="228"/>
      <c r="AS94" s="348"/>
      <c r="AT94" s="264">
        <f t="shared" si="39"/>
        <v>0</v>
      </c>
      <c r="AU94" s="259"/>
      <c r="AV94" s="265">
        <f t="shared" si="66"/>
        <v>0</v>
      </c>
      <c r="AX94" s="265">
        <f t="shared" si="70"/>
        <v>0</v>
      </c>
      <c r="AZ94" s="492">
        <f t="shared" si="67"/>
        <v>0</v>
      </c>
      <c r="BB94" s="492">
        <f t="shared" si="68"/>
        <v>0</v>
      </c>
      <c r="BD94" s="265">
        <f t="shared" si="71"/>
        <v>0</v>
      </c>
      <c r="BE94" s="105"/>
      <c r="BF94" s="105"/>
      <c r="BG94" s="105"/>
      <c r="BH94" s="105"/>
      <c r="BI94" s="105"/>
      <c r="BJ94" s="105"/>
    </row>
    <row r="95" spans="2:62" ht="20.100000000000001" hidden="1" customHeight="1" outlineLevel="1">
      <c r="B95" s="100"/>
      <c r="C95" s="908"/>
      <c r="D95" s="909"/>
      <c r="E95" s="909"/>
      <c r="F95" s="910"/>
      <c r="G95" s="890"/>
      <c r="H95" s="891"/>
      <c r="I95" s="152"/>
      <c r="J95" s="152"/>
      <c r="K95" s="152"/>
      <c r="L95" s="152"/>
      <c r="M95" s="152"/>
      <c r="N95" s="152"/>
      <c r="O95" s="152"/>
      <c r="P95" s="153"/>
      <c r="Q95" s="153"/>
      <c r="R95" s="156">
        <f t="shared" si="62"/>
        <v>0</v>
      </c>
      <c r="S95" s="156">
        <f t="shared" si="63"/>
        <v>0</v>
      </c>
      <c r="U95" s="157">
        <f t="shared" si="69"/>
        <v>0</v>
      </c>
      <c r="W95" s="152"/>
      <c r="X95" s="152"/>
      <c r="Y95" s="152"/>
      <c r="Z95" s="152"/>
      <c r="AA95" s="152"/>
      <c r="AB95" s="152"/>
      <c r="AC95" s="347"/>
      <c r="AD95" s="152"/>
      <c r="AE95" s="152"/>
      <c r="AF95" s="152"/>
      <c r="AG95" s="152"/>
      <c r="AH95" s="152"/>
      <c r="AI95" s="152"/>
      <c r="AJ95" s="347"/>
      <c r="AK95" s="152"/>
      <c r="AL95" s="152"/>
      <c r="AM95" s="295"/>
      <c r="AN95" s="228"/>
      <c r="AO95" s="228"/>
      <c r="AP95" s="228"/>
      <c r="AQ95" s="228"/>
      <c r="AR95" s="228"/>
      <c r="AS95" s="348"/>
      <c r="AT95" s="264">
        <f t="shared" si="39"/>
        <v>0</v>
      </c>
      <c r="AU95" s="259"/>
      <c r="AV95" s="265">
        <f t="shared" si="66"/>
        <v>0</v>
      </c>
      <c r="AX95" s="265">
        <f t="shared" si="70"/>
        <v>0</v>
      </c>
      <c r="AZ95" s="492">
        <f t="shared" si="67"/>
        <v>0</v>
      </c>
      <c r="BB95" s="492">
        <f t="shared" si="68"/>
        <v>0</v>
      </c>
      <c r="BD95" s="265">
        <f t="shared" si="71"/>
        <v>0</v>
      </c>
      <c r="BE95" s="105"/>
      <c r="BF95" s="105"/>
      <c r="BG95" s="105"/>
      <c r="BH95" s="105"/>
      <c r="BI95" s="105"/>
      <c r="BJ95" s="105"/>
    </row>
    <row r="96" spans="2:62" ht="9.9499999999999993" hidden="1" customHeight="1" outlineLevel="1">
      <c r="B96" s="101"/>
      <c r="C96" s="208"/>
      <c r="D96" s="208"/>
      <c r="E96" s="208"/>
      <c r="F96" s="208"/>
      <c r="G96" s="237"/>
      <c r="H96" s="207"/>
      <c r="I96" s="257"/>
      <c r="J96" s="257"/>
      <c r="K96" s="257"/>
      <c r="L96" s="257"/>
      <c r="M96" s="257"/>
      <c r="N96" s="257"/>
      <c r="O96" s="257"/>
      <c r="P96" s="256"/>
      <c r="Q96" s="102"/>
      <c r="R96" s="102"/>
      <c r="S96" s="102"/>
      <c r="U96" s="98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Z96" s="493"/>
      <c r="BE96" s="105"/>
      <c r="BF96" s="105"/>
      <c r="BG96" s="105"/>
      <c r="BH96" s="105"/>
      <c r="BI96" s="105"/>
      <c r="BJ96" s="105"/>
    </row>
    <row r="97" spans="2:62" ht="20.100000000000001" customHeight="1" collapsed="1">
      <c r="B97" s="151">
        <f>B80+1</f>
        <v>6</v>
      </c>
      <c r="C97" s="916"/>
      <c r="D97" s="917"/>
      <c r="E97" s="917"/>
      <c r="F97" s="918"/>
      <c r="G97" s="429"/>
      <c r="H97" s="206">
        <v>1</v>
      </c>
      <c r="I97" s="642">
        <f t="shared" ref="I97" si="72">$H97*SUM(I98:I112)</f>
        <v>0</v>
      </c>
      <c r="J97" s="643">
        <f t="shared" ref="J97:O97" si="73">$H97*SUM(J98:J112)</f>
        <v>0</v>
      </c>
      <c r="K97" s="644">
        <f t="shared" si="73"/>
        <v>0</v>
      </c>
      <c r="L97" s="645">
        <f t="shared" si="73"/>
        <v>0</v>
      </c>
      <c r="M97" s="645">
        <f t="shared" si="73"/>
        <v>0</v>
      </c>
      <c r="N97" s="644">
        <f t="shared" si="73"/>
        <v>0</v>
      </c>
      <c r="O97" s="642">
        <f t="shared" si="73"/>
        <v>0</v>
      </c>
      <c r="P97" s="209">
        <f t="shared" ref="P97:Q97" si="74">$H97*SUM(P98:P112)</f>
        <v>0</v>
      </c>
      <c r="Q97" s="210">
        <f t="shared" si="74"/>
        <v>0</v>
      </c>
      <c r="R97" s="136">
        <f t="shared" ref="R97:R112" si="75">P97*(1+Gewinn)*(1+SicherheitAngebot)</f>
        <v>0</v>
      </c>
      <c r="S97" s="137">
        <f t="shared" ref="S97:S112" si="76">Q97*(1+MGKZ)*(1+Gewinn)*(1+SicherheitAngebot)</f>
        <v>0</v>
      </c>
      <c r="U97" s="10">
        <f>I97*$I$7+J97*$J$7+K97*$K$7+L97*$L$7+M97*$M$7+N97*$N$7+O97*$O$7+R97+S97</f>
        <v>0</v>
      </c>
      <c r="W97" s="646">
        <f t="shared" ref="W97:AB97" si="77">$H97*SUM(W98:W112)</f>
        <v>0</v>
      </c>
      <c r="X97" s="647">
        <f t="shared" si="77"/>
        <v>0</v>
      </c>
      <c r="Y97" s="648">
        <f t="shared" si="77"/>
        <v>0</v>
      </c>
      <c r="Z97" s="649">
        <f t="shared" si="77"/>
        <v>0</v>
      </c>
      <c r="AA97" s="648">
        <f t="shared" si="77"/>
        <v>0</v>
      </c>
      <c r="AB97" s="646">
        <f t="shared" si="77"/>
        <v>0</v>
      </c>
      <c r="AC97" s="258"/>
      <c r="AD97" s="646">
        <f t="shared" ref="AD97:AM97" si="78">$H97*SUM(AD98:AD112)</f>
        <v>0</v>
      </c>
      <c r="AE97" s="647">
        <f t="shared" si="78"/>
        <v>0</v>
      </c>
      <c r="AF97" s="648">
        <f t="shared" si="78"/>
        <v>0</v>
      </c>
      <c r="AG97" s="649">
        <f t="shared" si="78"/>
        <v>0</v>
      </c>
      <c r="AH97" s="648">
        <f t="shared" si="78"/>
        <v>0</v>
      </c>
      <c r="AI97" s="646">
        <f t="shared" si="78"/>
        <v>0</v>
      </c>
      <c r="AJ97" s="258"/>
      <c r="AK97" s="653">
        <f t="shared" si="78"/>
        <v>0</v>
      </c>
      <c r="AL97" s="653">
        <f t="shared" si="78"/>
        <v>0</v>
      </c>
      <c r="AM97" s="653">
        <f t="shared" si="78"/>
        <v>0</v>
      </c>
      <c r="AN97" s="227">
        <f>$H97*SUM(AN98:AN112)*(1+Gewinn)*(1+SicherheitAngebot)</f>
        <v>0</v>
      </c>
      <c r="AO97" s="227">
        <f>$H97*SUM(AO98:AO112)*(1+Gewinn)*(1+SicherheitAngebot)</f>
        <v>0</v>
      </c>
      <c r="AP97" s="227">
        <f>$H97*SUM(AP98:AP112)*(1+Gewinn)*(1+SicherheitAngebot)</f>
        <v>0</v>
      </c>
      <c r="AQ97" s="227">
        <f>$H97*SUM(AQ98:AQ112)*(1+Gewinn)*(1+SicherheitAngebot)</f>
        <v>0</v>
      </c>
      <c r="AR97" s="227">
        <f>$H97*SUM(AR98:AR112)*(1+Gewinn)*(1+SicherheitAngebot)</f>
        <v>0</v>
      </c>
      <c r="AS97" s="262"/>
      <c r="AT97" s="263">
        <f t="shared" si="39"/>
        <v>0</v>
      </c>
      <c r="AU97" s="259"/>
      <c r="AV97" s="491">
        <f>AK97*$AK$7+AL97*$AL$7+AM97*$AM$7+SUM(AN97:AR97)+AT97/Zuschläge_IBN+AT97</f>
        <v>0</v>
      </c>
      <c r="AX97" s="685">
        <f>U97+AV97</f>
        <v>0</v>
      </c>
      <c r="AZ97" s="490">
        <f>IF(H97&gt;0,U97/(1+SicherheitAngebot)*(1+Sicherheit),0)</f>
        <v>0</v>
      </c>
      <c r="BB97" s="490">
        <f>IF(H97&gt;0,AV97/(1+SicherheitAngebot)*(1+Sicherheit),0)</f>
        <v>0</v>
      </c>
      <c r="BD97" s="490">
        <f>AZ97+BB97</f>
        <v>0</v>
      </c>
      <c r="BE97" s="105"/>
      <c r="BF97" s="105"/>
      <c r="BG97" s="105"/>
      <c r="BH97" s="105"/>
      <c r="BI97" s="105"/>
      <c r="BJ97" s="105"/>
    </row>
    <row r="98" spans="2:62" ht="20.100000000000001" hidden="1" customHeight="1" outlineLevel="1">
      <c r="B98" s="99"/>
      <c r="C98" s="908"/>
      <c r="D98" s="909"/>
      <c r="E98" s="909"/>
      <c r="F98" s="910"/>
      <c r="G98" s="890"/>
      <c r="H98" s="901"/>
      <c r="I98" s="152"/>
      <c r="J98" s="152"/>
      <c r="K98" s="152"/>
      <c r="L98" s="152"/>
      <c r="M98" s="152"/>
      <c r="N98" s="152"/>
      <c r="O98" s="152"/>
      <c r="P98" s="153"/>
      <c r="Q98" s="153"/>
      <c r="R98" s="156">
        <f t="shared" si="75"/>
        <v>0</v>
      </c>
      <c r="S98" s="156">
        <f t="shared" si="76"/>
        <v>0</v>
      </c>
      <c r="U98" s="157">
        <f>I98*$I$7+J98*$J$7+K98*$K$7+L98*$L$7+M98*$M$7+N98*$N$7+O98*$O$7+R98+S98</f>
        <v>0</v>
      </c>
      <c r="W98" s="152"/>
      <c r="X98" s="152"/>
      <c r="Y98" s="152"/>
      <c r="Z98" s="152"/>
      <c r="AA98" s="152"/>
      <c r="AB98" s="152"/>
      <c r="AC98" s="347"/>
      <c r="AD98" s="152"/>
      <c r="AE98" s="152"/>
      <c r="AF98" s="152"/>
      <c r="AG98" s="152"/>
      <c r="AH98" s="152"/>
      <c r="AI98" s="152"/>
      <c r="AJ98" s="347"/>
      <c r="AK98" s="152"/>
      <c r="AL98" s="152"/>
      <c r="AM98" s="619"/>
      <c r="AN98" s="228"/>
      <c r="AO98" s="228"/>
      <c r="AP98" s="228"/>
      <c r="AQ98" s="228"/>
      <c r="AR98" s="228"/>
      <c r="AS98" s="348"/>
      <c r="AT98" s="264">
        <f t="shared" si="39"/>
        <v>0</v>
      </c>
      <c r="AU98" s="259"/>
      <c r="AV98" s="265">
        <f t="shared" ref="AV98:AV112" si="79">AK98*$AK$7+AL98*$AL$7+AM98*$AM$7+SUM(AN98:AR98)*(1+Gewinn)*(1+SicherheitAngebot)+AT98/Zuschläge_IBN+AT98</f>
        <v>0</v>
      </c>
      <c r="AX98" s="265">
        <f>U98+AV98</f>
        <v>0</v>
      </c>
      <c r="AZ98" s="492">
        <f t="shared" ref="AZ98:AZ112" si="80">U98/(1+SicherheitAngebot)*(1+Sicherheit)</f>
        <v>0</v>
      </c>
      <c r="BB98" s="492">
        <f t="shared" ref="BB98:BB112" si="81">AV98/(1+SicherheitAngebot)*(1+Sicherheit)</f>
        <v>0</v>
      </c>
      <c r="BD98" s="265">
        <f>AZ98+BB98</f>
        <v>0</v>
      </c>
      <c r="BE98" s="105"/>
      <c r="BF98" s="105"/>
      <c r="BG98" s="105"/>
      <c r="BH98" s="105"/>
      <c r="BI98" s="105"/>
      <c r="BJ98" s="105"/>
    </row>
    <row r="99" spans="2:62" ht="20.100000000000001" hidden="1" customHeight="1" outlineLevel="1">
      <c r="B99" s="100"/>
      <c r="C99" s="908"/>
      <c r="D99" s="909"/>
      <c r="E99" s="909"/>
      <c r="F99" s="910"/>
      <c r="G99" s="890"/>
      <c r="H99" s="891"/>
      <c r="I99" s="152"/>
      <c r="J99" s="152"/>
      <c r="K99" s="152"/>
      <c r="L99" s="152"/>
      <c r="M99" s="152"/>
      <c r="N99" s="152"/>
      <c r="O99" s="152"/>
      <c r="P99" s="153"/>
      <c r="Q99" s="153"/>
      <c r="R99" s="156">
        <f t="shared" si="75"/>
        <v>0</v>
      </c>
      <c r="S99" s="156">
        <f t="shared" si="76"/>
        <v>0</v>
      </c>
      <c r="U99" s="157">
        <f t="shared" ref="U99:U112" si="82">I99*$I$7+J99*$J$7+K99*$K$7+L99*$L$7+M99*$M$7+N99*$N$7+O99*$O$7+R99+S99</f>
        <v>0</v>
      </c>
      <c r="W99" s="152"/>
      <c r="X99" s="152"/>
      <c r="Y99" s="152"/>
      <c r="Z99" s="152"/>
      <c r="AA99" s="152"/>
      <c r="AB99" s="152"/>
      <c r="AC99" s="347"/>
      <c r="AD99" s="152"/>
      <c r="AE99" s="152"/>
      <c r="AF99" s="152"/>
      <c r="AG99" s="152"/>
      <c r="AH99" s="152"/>
      <c r="AI99" s="152"/>
      <c r="AJ99" s="347"/>
      <c r="AK99" s="152"/>
      <c r="AL99" s="152"/>
      <c r="AM99" s="295"/>
      <c r="AN99" s="228"/>
      <c r="AO99" s="228"/>
      <c r="AP99" s="228"/>
      <c r="AQ99" s="228"/>
      <c r="AR99" s="228"/>
      <c r="AS99" s="348"/>
      <c r="AT99" s="264">
        <f t="shared" si="39"/>
        <v>0</v>
      </c>
      <c r="AU99" s="259"/>
      <c r="AV99" s="265">
        <f t="shared" si="79"/>
        <v>0</v>
      </c>
      <c r="AX99" s="265">
        <f t="shared" ref="AX99:AX112" si="83">U99+AV99</f>
        <v>0</v>
      </c>
      <c r="AZ99" s="492">
        <f t="shared" si="80"/>
        <v>0</v>
      </c>
      <c r="BB99" s="492">
        <f t="shared" si="81"/>
        <v>0</v>
      </c>
      <c r="BD99" s="265">
        <f t="shared" ref="BD99:BD112" si="84">AZ99+BB99</f>
        <v>0</v>
      </c>
      <c r="BE99" s="105"/>
      <c r="BF99" s="105"/>
      <c r="BG99" s="105"/>
      <c r="BH99" s="105"/>
      <c r="BI99" s="105"/>
      <c r="BJ99" s="105"/>
    </row>
    <row r="100" spans="2:62" ht="20.100000000000001" hidden="1" customHeight="1" outlineLevel="1">
      <c r="B100" s="100"/>
      <c r="C100" s="908"/>
      <c r="D100" s="909"/>
      <c r="E100" s="909"/>
      <c r="F100" s="910"/>
      <c r="G100" s="890"/>
      <c r="H100" s="891"/>
      <c r="I100" s="152"/>
      <c r="J100" s="152"/>
      <c r="K100" s="152"/>
      <c r="L100" s="152"/>
      <c r="M100" s="152"/>
      <c r="N100" s="152"/>
      <c r="O100" s="152"/>
      <c r="P100" s="153"/>
      <c r="Q100" s="153"/>
      <c r="R100" s="156">
        <f t="shared" si="75"/>
        <v>0</v>
      </c>
      <c r="S100" s="156">
        <f t="shared" si="76"/>
        <v>0</v>
      </c>
      <c r="U100" s="157">
        <f t="shared" si="82"/>
        <v>0</v>
      </c>
      <c r="W100" s="152"/>
      <c r="X100" s="152"/>
      <c r="Y100" s="152"/>
      <c r="Z100" s="152"/>
      <c r="AA100" s="152"/>
      <c r="AB100" s="152"/>
      <c r="AC100" s="347"/>
      <c r="AD100" s="152"/>
      <c r="AE100" s="152"/>
      <c r="AF100" s="152"/>
      <c r="AG100" s="152"/>
      <c r="AH100" s="152"/>
      <c r="AI100" s="152"/>
      <c r="AJ100" s="347"/>
      <c r="AK100" s="152"/>
      <c r="AL100" s="152"/>
      <c r="AM100" s="295"/>
      <c r="AN100" s="228"/>
      <c r="AO100" s="228"/>
      <c r="AP100" s="228"/>
      <c r="AQ100" s="228"/>
      <c r="AR100" s="228"/>
      <c r="AS100" s="348"/>
      <c r="AT100" s="264">
        <f t="shared" si="39"/>
        <v>0</v>
      </c>
      <c r="AU100" s="259"/>
      <c r="AV100" s="265">
        <f t="shared" si="79"/>
        <v>0</v>
      </c>
      <c r="AX100" s="265">
        <f t="shared" si="83"/>
        <v>0</v>
      </c>
      <c r="AZ100" s="492">
        <f t="shared" si="80"/>
        <v>0</v>
      </c>
      <c r="BB100" s="492">
        <f t="shared" si="81"/>
        <v>0</v>
      </c>
      <c r="BD100" s="265">
        <f t="shared" si="84"/>
        <v>0</v>
      </c>
      <c r="BE100" s="105"/>
      <c r="BF100" s="105"/>
      <c r="BG100" s="105"/>
      <c r="BH100" s="105"/>
      <c r="BI100" s="105"/>
      <c r="BJ100" s="105"/>
    </row>
    <row r="101" spans="2:62" ht="20.100000000000001" hidden="1" customHeight="1" outlineLevel="1">
      <c r="B101" s="100"/>
      <c r="C101" s="908"/>
      <c r="D101" s="909"/>
      <c r="E101" s="909"/>
      <c r="F101" s="910"/>
      <c r="G101" s="890"/>
      <c r="H101" s="891"/>
      <c r="I101" s="152"/>
      <c r="J101" s="152"/>
      <c r="K101" s="152"/>
      <c r="L101" s="152"/>
      <c r="M101" s="152"/>
      <c r="N101" s="152"/>
      <c r="O101" s="152"/>
      <c r="P101" s="153"/>
      <c r="Q101" s="153"/>
      <c r="R101" s="156">
        <f t="shared" si="75"/>
        <v>0</v>
      </c>
      <c r="S101" s="156">
        <f t="shared" si="76"/>
        <v>0</v>
      </c>
      <c r="U101" s="157">
        <f t="shared" si="82"/>
        <v>0</v>
      </c>
      <c r="W101" s="152"/>
      <c r="X101" s="152"/>
      <c r="Y101" s="152"/>
      <c r="Z101" s="152"/>
      <c r="AA101" s="152"/>
      <c r="AB101" s="152"/>
      <c r="AC101" s="347"/>
      <c r="AD101" s="152"/>
      <c r="AE101" s="152"/>
      <c r="AF101" s="152"/>
      <c r="AG101" s="152"/>
      <c r="AH101" s="152"/>
      <c r="AI101" s="152"/>
      <c r="AJ101" s="347"/>
      <c r="AK101" s="152"/>
      <c r="AL101" s="152"/>
      <c r="AM101" s="295"/>
      <c r="AN101" s="228"/>
      <c r="AO101" s="228"/>
      <c r="AP101" s="228"/>
      <c r="AQ101" s="228"/>
      <c r="AR101" s="228"/>
      <c r="AS101" s="348"/>
      <c r="AT101" s="264">
        <f t="shared" si="39"/>
        <v>0</v>
      </c>
      <c r="AU101" s="259"/>
      <c r="AV101" s="265">
        <f t="shared" si="79"/>
        <v>0</v>
      </c>
      <c r="AX101" s="265">
        <f t="shared" si="83"/>
        <v>0</v>
      </c>
      <c r="AZ101" s="492">
        <f t="shared" si="80"/>
        <v>0</v>
      </c>
      <c r="BB101" s="492">
        <f t="shared" si="81"/>
        <v>0</v>
      </c>
      <c r="BD101" s="265">
        <f t="shared" si="84"/>
        <v>0</v>
      </c>
      <c r="BE101" s="105"/>
      <c r="BF101" s="105"/>
      <c r="BG101" s="105"/>
      <c r="BH101" s="105"/>
      <c r="BI101" s="105"/>
      <c r="BJ101" s="105"/>
    </row>
    <row r="102" spans="2:62" ht="20.100000000000001" hidden="1" customHeight="1" outlineLevel="1">
      <c r="B102" s="100"/>
      <c r="C102" s="908"/>
      <c r="D102" s="909"/>
      <c r="E102" s="909"/>
      <c r="F102" s="910"/>
      <c r="G102" s="890"/>
      <c r="H102" s="891"/>
      <c r="I102" s="152"/>
      <c r="J102" s="152"/>
      <c r="K102" s="152"/>
      <c r="L102" s="152"/>
      <c r="M102" s="152"/>
      <c r="N102" s="152"/>
      <c r="O102" s="152"/>
      <c r="P102" s="153"/>
      <c r="Q102" s="153"/>
      <c r="R102" s="156">
        <f t="shared" si="75"/>
        <v>0</v>
      </c>
      <c r="S102" s="156">
        <f t="shared" si="76"/>
        <v>0</v>
      </c>
      <c r="U102" s="157">
        <f t="shared" si="82"/>
        <v>0</v>
      </c>
      <c r="W102" s="152"/>
      <c r="X102" s="152"/>
      <c r="Y102" s="152"/>
      <c r="Z102" s="152"/>
      <c r="AA102" s="152"/>
      <c r="AB102" s="152"/>
      <c r="AC102" s="347"/>
      <c r="AD102" s="152"/>
      <c r="AE102" s="152"/>
      <c r="AF102" s="152"/>
      <c r="AG102" s="152"/>
      <c r="AH102" s="152"/>
      <c r="AI102" s="152"/>
      <c r="AJ102" s="347"/>
      <c r="AK102" s="152"/>
      <c r="AL102" s="152"/>
      <c r="AM102" s="295"/>
      <c r="AN102" s="228"/>
      <c r="AO102" s="228"/>
      <c r="AP102" s="228"/>
      <c r="AQ102" s="228"/>
      <c r="AR102" s="228"/>
      <c r="AS102" s="348"/>
      <c r="AT102" s="264">
        <f t="shared" si="39"/>
        <v>0</v>
      </c>
      <c r="AU102" s="259"/>
      <c r="AV102" s="265">
        <f t="shared" si="79"/>
        <v>0</v>
      </c>
      <c r="AX102" s="265">
        <f t="shared" si="83"/>
        <v>0</v>
      </c>
      <c r="AZ102" s="492">
        <f t="shared" si="80"/>
        <v>0</v>
      </c>
      <c r="BB102" s="492">
        <f t="shared" si="81"/>
        <v>0</v>
      </c>
      <c r="BD102" s="265">
        <f t="shared" si="84"/>
        <v>0</v>
      </c>
      <c r="BE102" s="105"/>
      <c r="BF102" s="105"/>
      <c r="BG102" s="105"/>
      <c r="BH102" s="105"/>
      <c r="BI102" s="105"/>
      <c r="BJ102" s="105"/>
    </row>
    <row r="103" spans="2:62" ht="20.100000000000001" hidden="1" customHeight="1" outlineLevel="1">
      <c r="B103" s="100"/>
      <c r="C103" s="908"/>
      <c r="D103" s="909"/>
      <c r="E103" s="909"/>
      <c r="F103" s="910"/>
      <c r="G103" s="890"/>
      <c r="H103" s="891"/>
      <c r="I103" s="152"/>
      <c r="J103" s="152"/>
      <c r="K103" s="152"/>
      <c r="L103" s="152"/>
      <c r="M103" s="152"/>
      <c r="N103" s="152"/>
      <c r="O103" s="152"/>
      <c r="P103" s="153"/>
      <c r="Q103" s="153"/>
      <c r="R103" s="156">
        <f t="shared" si="75"/>
        <v>0</v>
      </c>
      <c r="S103" s="156">
        <f t="shared" si="76"/>
        <v>0</v>
      </c>
      <c r="U103" s="157">
        <f t="shared" si="82"/>
        <v>0</v>
      </c>
      <c r="W103" s="152"/>
      <c r="X103" s="152"/>
      <c r="Y103" s="152"/>
      <c r="Z103" s="152"/>
      <c r="AA103" s="152"/>
      <c r="AB103" s="152"/>
      <c r="AC103" s="347"/>
      <c r="AD103" s="152"/>
      <c r="AE103" s="152"/>
      <c r="AF103" s="152"/>
      <c r="AG103" s="152"/>
      <c r="AH103" s="152"/>
      <c r="AI103" s="152"/>
      <c r="AJ103" s="347"/>
      <c r="AK103" s="152"/>
      <c r="AL103" s="152"/>
      <c r="AM103" s="295"/>
      <c r="AN103" s="228"/>
      <c r="AO103" s="228"/>
      <c r="AP103" s="228"/>
      <c r="AQ103" s="228"/>
      <c r="AR103" s="228"/>
      <c r="AS103" s="348"/>
      <c r="AT103" s="264">
        <f t="shared" si="39"/>
        <v>0</v>
      </c>
      <c r="AU103" s="259"/>
      <c r="AV103" s="265">
        <f t="shared" si="79"/>
        <v>0</v>
      </c>
      <c r="AX103" s="265">
        <f t="shared" si="83"/>
        <v>0</v>
      </c>
      <c r="AZ103" s="492">
        <f t="shared" si="80"/>
        <v>0</v>
      </c>
      <c r="BB103" s="492">
        <f t="shared" si="81"/>
        <v>0</v>
      </c>
      <c r="BD103" s="265">
        <f t="shared" si="84"/>
        <v>0</v>
      </c>
      <c r="BE103" s="105"/>
      <c r="BF103" s="105"/>
      <c r="BG103" s="105"/>
      <c r="BH103" s="105"/>
      <c r="BI103" s="105"/>
      <c r="BJ103" s="105"/>
    </row>
    <row r="104" spans="2:62" ht="20.100000000000001" hidden="1" customHeight="1" outlineLevel="1">
      <c r="B104" s="100"/>
      <c r="C104" s="908"/>
      <c r="D104" s="909"/>
      <c r="E104" s="909"/>
      <c r="F104" s="910"/>
      <c r="G104" s="890"/>
      <c r="H104" s="891"/>
      <c r="I104" s="152"/>
      <c r="J104" s="152"/>
      <c r="K104" s="152"/>
      <c r="L104" s="152"/>
      <c r="M104" s="152"/>
      <c r="N104" s="152"/>
      <c r="O104" s="152"/>
      <c r="P104" s="153"/>
      <c r="Q104" s="153"/>
      <c r="R104" s="156">
        <f t="shared" si="75"/>
        <v>0</v>
      </c>
      <c r="S104" s="156">
        <f t="shared" si="76"/>
        <v>0</v>
      </c>
      <c r="U104" s="157">
        <f t="shared" si="82"/>
        <v>0</v>
      </c>
      <c r="W104" s="152"/>
      <c r="X104" s="152"/>
      <c r="Y104" s="152"/>
      <c r="Z104" s="152"/>
      <c r="AA104" s="152"/>
      <c r="AB104" s="152"/>
      <c r="AC104" s="347"/>
      <c r="AD104" s="152"/>
      <c r="AE104" s="152"/>
      <c r="AF104" s="152"/>
      <c r="AG104" s="152"/>
      <c r="AH104" s="152"/>
      <c r="AI104" s="152"/>
      <c r="AJ104" s="347"/>
      <c r="AK104" s="152"/>
      <c r="AL104" s="152"/>
      <c r="AM104" s="295"/>
      <c r="AN104" s="228"/>
      <c r="AO104" s="228"/>
      <c r="AP104" s="228"/>
      <c r="AQ104" s="228"/>
      <c r="AR104" s="228"/>
      <c r="AS104" s="348"/>
      <c r="AT104" s="264">
        <f t="shared" si="39"/>
        <v>0</v>
      </c>
      <c r="AU104" s="259"/>
      <c r="AV104" s="265">
        <f t="shared" si="79"/>
        <v>0</v>
      </c>
      <c r="AX104" s="265">
        <f t="shared" si="83"/>
        <v>0</v>
      </c>
      <c r="AZ104" s="492">
        <f t="shared" si="80"/>
        <v>0</v>
      </c>
      <c r="BB104" s="492">
        <f t="shared" si="81"/>
        <v>0</v>
      </c>
      <c r="BD104" s="265">
        <f t="shared" si="84"/>
        <v>0</v>
      </c>
      <c r="BE104" s="105"/>
      <c r="BF104" s="105"/>
      <c r="BG104" s="105"/>
      <c r="BH104" s="105"/>
      <c r="BI104" s="105"/>
      <c r="BJ104" s="105"/>
    </row>
    <row r="105" spans="2:62" ht="20.100000000000001" hidden="1" customHeight="1" outlineLevel="1">
      <c r="B105" s="100"/>
      <c r="C105" s="908"/>
      <c r="D105" s="909"/>
      <c r="E105" s="909"/>
      <c r="F105" s="910"/>
      <c r="G105" s="890"/>
      <c r="H105" s="891"/>
      <c r="I105" s="152"/>
      <c r="J105" s="152"/>
      <c r="K105" s="152"/>
      <c r="L105" s="152"/>
      <c r="M105" s="152"/>
      <c r="N105" s="152"/>
      <c r="O105" s="152"/>
      <c r="P105" s="153"/>
      <c r="Q105" s="153"/>
      <c r="R105" s="156">
        <f t="shared" si="75"/>
        <v>0</v>
      </c>
      <c r="S105" s="156">
        <f t="shared" si="76"/>
        <v>0</v>
      </c>
      <c r="U105" s="157">
        <f t="shared" si="82"/>
        <v>0</v>
      </c>
      <c r="W105" s="152"/>
      <c r="X105" s="152"/>
      <c r="Y105" s="152"/>
      <c r="Z105" s="152"/>
      <c r="AA105" s="152"/>
      <c r="AB105" s="152"/>
      <c r="AC105" s="347"/>
      <c r="AD105" s="152"/>
      <c r="AE105" s="152"/>
      <c r="AF105" s="152"/>
      <c r="AG105" s="152"/>
      <c r="AH105" s="152"/>
      <c r="AI105" s="152"/>
      <c r="AJ105" s="347"/>
      <c r="AK105" s="152"/>
      <c r="AL105" s="152"/>
      <c r="AM105" s="295"/>
      <c r="AN105" s="228"/>
      <c r="AO105" s="228"/>
      <c r="AP105" s="228"/>
      <c r="AQ105" s="228"/>
      <c r="AR105" s="228"/>
      <c r="AS105" s="348"/>
      <c r="AT105" s="264">
        <f t="shared" si="39"/>
        <v>0</v>
      </c>
      <c r="AU105" s="259"/>
      <c r="AV105" s="265">
        <f t="shared" si="79"/>
        <v>0</v>
      </c>
      <c r="AX105" s="265">
        <f t="shared" si="83"/>
        <v>0</v>
      </c>
      <c r="AZ105" s="492">
        <f t="shared" si="80"/>
        <v>0</v>
      </c>
      <c r="BB105" s="492">
        <f t="shared" si="81"/>
        <v>0</v>
      </c>
      <c r="BD105" s="265">
        <f t="shared" si="84"/>
        <v>0</v>
      </c>
      <c r="BE105" s="105"/>
      <c r="BF105" s="105"/>
      <c r="BG105" s="105"/>
      <c r="BH105" s="105"/>
      <c r="BI105" s="105"/>
      <c r="BJ105" s="105"/>
    </row>
    <row r="106" spans="2:62" ht="20.100000000000001" hidden="1" customHeight="1" outlineLevel="1">
      <c r="B106" s="100"/>
      <c r="C106" s="908"/>
      <c r="D106" s="909"/>
      <c r="E106" s="909"/>
      <c r="F106" s="910"/>
      <c r="G106" s="890"/>
      <c r="H106" s="891"/>
      <c r="I106" s="152"/>
      <c r="J106" s="152"/>
      <c r="K106" s="152"/>
      <c r="L106" s="152"/>
      <c r="M106" s="152"/>
      <c r="N106" s="152"/>
      <c r="O106" s="152"/>
      <c r="P106" s="153"/>
      <c r="Q106" s="153"/>
      <c r="R106" s="156">
        <f t="shared" si="75"/>
        <v>0</v>
      </c>
      <c r="S106" s="156">
        <f t="shared" si="76"/>
        <v>0</v>
      </c>
      <c r="U106" s="157">
        <f t="shared" si="82"/>
        <v>0</v>
      </c>
      <c r="W106" s="152"/>
      <c r="X106" s="152"/>
      <c r="Y106" s="152"/>
      <c r="Z106" s="152"/>
      <c r="AA106" s="152"/>
      <c r="AB106" s="152"/>
      <c r="AC106" s="347"/>
      <c r="AD106" s="152"/>
      <c r="AE106" s="152"/>
      <c r="AF106" s="152"/>
      <c r="AG106" s="152"/>
      <c r="AH106" s="152"/>
      <c r="AI106" s="152"/>
      <c r="AJ106" s="347"/>
      <c r="AK106" s="152"/>
      <c r="AL106" s="152"/>
      <c r="AM106" s="295"/>
      <c r="AN106" s="228"/>
      <c r="AO106" s="228"/>
      <c r="AP106" s="228"/>
      <c r="AQ106" s="228"/>
      <c r="AR106" s="228"/>
      <c r="AS106" s="348"/>
      <c r="AT106" s="264">
        <f t="shared" si="39"/>
        <v>0</v>
      </c>
      <c r="AU106" s="259"/>
      <c r="AV106" s="265">
        <f t="shared" si="79"/>
        <v>0</v>
      </c>
      <c r="AX106" s="265">
        <f t="shared" si="83"/>
        <v>0</v>
      </c>
      <c r="AZ106" s="492">
        <f t="shared" si="80"/>
        <v>0</v>
      </c>
      <c r="BB106" s="492">
        <f t="shared" si="81"/>
        <v>0</v>
      </c>
      <c r="BD106" s="265">
        <f t="shared" si="84"/>
        <v>0</v>
      </c>
      <c r="BE106" s="105"/>
      <c r="BF106" s="105"/>
      <c r="BG106" s="105"/>
      <c r="BH106" s="105"/>
      <c r="BI106" s="105"/>
      <c r="BJ106" s="105"/>
    </row>
    <row r="107" spans="2:62" ht="20.100000000000001" hidden="1" customHeight="1" outlineLevel="1">
      <c r="B107" s="100"/>
      <c r="C107" s="908"/>
      <c r="D107" s="909"/>
      <c r="E107" s="909"/>
      <c r="F107" s="910"/>
      <c r="G107" s="890"/>
      <c r="H107" s="891"/>
      <c r="I107" s="152"/>
      <c r="J107" s="152"/>
      <c r="K107" s="152"/>
      <c r="L107" s="152"/>
      <c r="M107" s="152"/>
      <c r="N107" s="152"/>
      <c r="O107" s="152"/>
      <c r="P107" s="153"/>
      <c r="Q107" s="153"/>
      <c r="R107" s="156">
        <f t="shared" si="75"/>
        <v>0</v>
      </c>
      <c r="S107" s="156">
        <f t="shared" si="76"/>
        <v>0</v>
      </c>
      <c r="U107" s="157">
        <f t="shared" si="82"/>
        <v>0</v>
      </c>
      <c r="W107" s="152"/>
      <c r="X107" s="152"/>
      <c r="Y107" s="152"/>
      <c r="Z107" s="152"/>
      <c r="AA107" s="152"/>
      <c r="AB107" s="152"/>
      <c r="AC107" s="347"/>
      <c r="AD107" s="152"/>
      <c r="AE107" s="152"/>
      <c r="AF107" s="152"/>
      <c r="AG107" s="152"/>
      <c r="AH107" s="152"/>
      <c r="AI107" s="152"/>
      <c r="AJ107" s="347"/>
      <c r="AK107" s="152"/>
      <c r="AL107" s="152"/>
      <c r="AM107" s="295"/>
      <c r="AN107" s="228"/>
      <c r="AO107" s="228"/>
      <c r="AP107" s="228"/>
      <c r="AQ107" s="228"/>
      <c r="AR107" s="228"/>
      <c r="AS107" s="348"/>
      <c r="AT107" s="264">
        <f t="shared" si="39"/>
        <v>0</v>
      </c>
      <c r="AU107" s="259"/>
      <c r="AV107" s="265">
        <f t="shared" si="79"/>
        <v>0</v>
      </c>
      <c r="AX107" s="265">
        <f t="shared" si="83"/>
        <v>0</v>
      </c>
      <c r="AZ107" s="492">
        <f t="shared" si="80"/>
        <v>0</v>
      </c>
      <c r="BB107" s="492">
        <f t="shared" si="81"/>
        <v>0</v>
      </c>
      <c r="BD107" s="265">
        <f t="shared" si="84"/>
        <v>0</v>
      </c>
      <c r="BE107" s="105"/>
      <c r="BF107" s="105"/>
      <c r="BG107" s="105"/>
      <c r="BH107" s="105"/>
      <c r="BI107" s="105"/>
      <c r="BJ107" s="105"/>
    </row>
    <row r="108" spans="2:62" ht="20.100000000000001" hidden="1" customHeight="1" outlineLevel="1">
      <c r="B108" s="100"/>
      <c r="C108" s="908"/>
      <c r="D108" s="909"/>
      <c r="E108" s="909"/>
      <c r="F108" s="910"/>
      <c r="G108" s="890"/>
      <c r="H108" s="891"/>
      <c r="I108" s="152"/>
      <c r="J108" s="152"/>
      <c r="K108" s="152"/>
      <c r="L108" s="152"/>
      <c r="M108" s="152"/>
      <c r="N108" s="152"/>
      <c r="O108" s="152"/>
      <c r="P108" s="153"/>
      <c r="Q108" s="153"/>
      <c r="R108" s="156">
        <f t="shared" si="75"/>
        <v>0</v>
      </c>
      <c r="S108" s="156">
        <f t="shared" si="76"/>
        <v>0</v>
      </c>
      <c r="U108" s="157">
        <f t="shared" si="82"/>
        <v>0</v>
      </c>
      <c r="W108" s="152"/>
      <c r="X108" s="152"/>
      <c r="Y108" s="152"/>
      <c r="Z108" s="152"/>
      <c r="AA108" s="152"/>
      <c r="AB108" s="152"/>
      <c r="AC108" s="347"/>
      <c r="AD108" s="152"/>
      <c r="AE108" s="152"/>
      <c r="AF108" s="152"/>
      <c r="AG108" s="152"/>
      <c r="AH108" s="152"/>
      <c r="AI108" s="152"/>
      <c r="AJ108" s="347"/>
      <c r="AK108" s="152"/>
      <c r="AL108" s="152"/>
      <c r="AM108" s="295"/>
      <c r="AN108" s="228"/>
      <c r="AO108" s="228"/>
      <c r="AP108" s="228"/>
      <c r="AQ108" s="228"/>
      <c r="AR108" s="228"/>
      <c r="AS108" s="348"/>
      <c r="AT108" s="264">
        <f t="shared" si="39"/>
        <v>0</v>
      </c>
      <c r="AU108" s="259"/>
      <c r="AV108" s="265">
        <f t="shared" si="79"/>
        <v>0</v>
      </c>
      <c r="AX108" s="265">
        <f t="shared" si="83"/>
        <v>0</v>
      </c>
      <c r="AZ108" s="492">
        <f t="shared" si="80"/>
        <v>0</v>
      </c>
      <c r="BB108" s="492">
        <f t="shared" si="81"/>
        <v>0</v>
      </c>
      <c r="BD108" s="265">
        <f t="shared" si="84"/>
        <v>0</v>
      </c>
      <c r="BE108" s="105"/>
      <c r="BF108" s="105"/>
      <c r="BG108" s="105"/>
      <c r="BH108" s="105"/>
      <c r="BI108" s="105"/>
      <c r="BJ108" s="105"/>
    </row>
    <row r="109" spans="2:62" ht="20.100000000000001" hidden="1" customHeight="1" outlineLevel="1">
      <c r="B109" s="100"/>
      <c r="C109" s="908"/>
      <c r="D109" s="909"/>
      <c r="E109" s="909"/>
      <c r="F109" s="910"/>
      <c r="G109" s="890"/>
      <c r="H109" s="891"/>
      <c r="I109" s="152"/>
      <c r="J109" s="152"/>
      <c r="K109" s="152"/>
      <c r="L109" s="152"/>
      <c r="M109" s="152"/>
      <c r="N109" s="152"/>
      <c r="O109" s="152"/>
      <c r="P109" s="153"/>
      <c r="Q109" s="153"/>
      <c r="R109" s="156">
        <f t="shared" si="75"/>
        <v>0</v>
      </c>
      <c r="S109" s="156">
        <f t="shared" si="76"/>
        <v>0</v>
      </c>
      <c r="U109" s="157">
        <f t="shared" si="82"/>
        <v>0</v>
      </c>
      <c r="W109" s="152"/>
      <c r="X109" s="152"/>
      <c r="Y109" s="152"/>
      <c r="Z109" s="152"/>
      <c r="AA109" s="152"/>
      <c r="AB109" s="152"/>
      <c r="AC109" s="347"/>
      <c r="AD109" s="152"/>
      <c r="AE109" s="152"/>
      <c r="AF109" s="152"/>
      <c r="AG109" s="152"/>
      <c r="AH109" s="152"/>
      <c r="AI109" s="152"/>
      <c r="AJ109" s="347"/>
      <c r="AK109" s="152"/>
      <c r="AL109" s="152"/>
      <c r="AM109" s="295"/>
      <c r="AN109" s="228"/>
      <c r="AO109" s="228"/>
      <c r="AP109" s="228"/>
      <c r="AQ109" s="228"/>
      <c r="AR109" s="228"/>
      <c r="AS109" s="348"/>
      <c r="AT109" s="264">
        <f t="shared" si="39"/>
        <v>0</v>
      </c>
      <c r="AU109" s="259"/>
      <c r="AV109" s="265">
        <f t="shared" si="79"/>
        <v>0</v>
      </c>
      <c r="AX109" s="265">
        <f t="shared" si="83"/>
        <v>0</v>
      </c>
      <c r="AZ109" s="492">
        <f t="shared" si="80"/>
        <v>0</v>
      </c>
      <c r="BB109" s="492">
        <f t="shared" si="81"/>
        <v>0</v>
      </c>
      <c r="BD109" s="265">
        <f t="shared" si="84"/>
        <v>0</v>
      </c>
      <c r="BE109" s="105"/>
      <c r="BF109" s="105"/>
      <c r="BG109" s="105"/>
      <c r="BH109" s="105"/>
      <c r="BI109" s="105"/>
      <c r="BJ109" s="105"/>
    </row>
    <row r="110" spans="2:62" ht="20.100000000000001" hidden="1" customHeight="1" outlineLevel="1">
      <c r="B110" s="100"/>
      <c r="C110" s="908"/>
      <c r="D110" s="909"/>
      <c r="E110" s="909"/>
      <c r="F110" s="910"/>
      <c r="G110" s="890"/>
      <c r="H110" s="891"/>
      <c r="I110" s="152"/>
      <c r="J110" s="152"/>
      <c r="K110" s="152"/>
      <c r="L110" s="152"/>
      <c r="M110" s="152"/>
      <c r="N110" s="152"/>
      <c r="O110" s="152"/>
      <c r="P110" s="153"/>
      <c r="Q110" s="153"/>
      <c r="R110" s="156">
        <f t="shared" si="75"/>
        <v>0</v>
      </c>
      <c r="S110" s="156">
        <f t="shared" si="76"/>
        <v>0</v>
      </c>
      <c r="U110" s="157">
        <f t="shared" si="82"/>
        <v>0</v>
      </c>
      <c r="W110" s="152"/>
      <c r="X110" s="152"/>
      <c r="Y110" s="152"/>
      <c r="Z110" s="152"/>
      <c r="AA110" s="152"/>
      <c r="AB110" s="152"/>
      <c r="AC110" s="347"/>
      <c r="AD110" s="152"/>
      <c r="AE110" s="152"/>
      <c r="AF110" s="152"/>
      <c r="AG110" s="152"/>
      <c r="AH110" s="152"/>
      <c r="AI110" s="152"/>
      <c r="AJ110" s="347"/>
      <c r="AK110" s="152"/>
      <c r="AL110" s="152"/>
      <c r="AM110" s="295"/>
      <c r="AN110" s="228"/>
      <c r="AO110" s="228"/>
      <c r="AP110" s="228"/>
      <c r="AQ110" s="228"/>
      <c r="AR110" s="228"/>
      <c r="AS110" s="348"/>
      <c r="AT110" s="264">
        <f t="shared" ref="AT110:AT112" si="85">((W110+AD110)*$W$7+(X110+AE110)*$X$7+(Y110+Z110+AF110+AG110)*$Z$7+(AA110+AH110)*$AA$7+(AB110+AI110)*$AB$7)*Zuschläge_IBN</f>
        <v>0</v>
      </c>
      <c r="AU110" s="259"/>
      <c r="AV110" s="265">
        <f t="shared" si="79"/>
        <v>0</v>
      </c>
      <c r="AX110" s="265">
        <f t="shared" si="83"/>
        <v>0</v>
      </c>
      <c r="AZ110" s="492">
        <f t="shared" si="80"/>
        <v>0</v>
      </c>
      <c r="BB110" s="492">
        <f t="shared" si="81"/>
        <v>0</v>
      </c>
      <c r="BD110" s="265">
        <f t="shared" si="84"/>
        <v>0</v>
      </c>
      <c r="BE110" s="105"/>
      <c r="BF110" s="105"/>
      <c r="BG110" s="105"/>
      <c r="BH110" s="105"/>
      <c r="BI110" s="105"/>
      <c r="BJ110" s="105"/>
    </row>
    <row r="111" spans="2:62" ht="20.100000000000001" hidden="1" customHeight="1" outlineLevel="1">
      <c r="B111" s="100"/>
      <c r="C111" s="908"/>
      <c r="D111" s="909"/>
      <c r="E111" s="909"/>
      <c r="F111" s="910"/>
      <c r="G111" s="890"/>
      <c r="H111" s="891"/>
      <c r="I111" s="152"/>
      <c r="J111" s="152"/>
      <c r="K111" s="152"/>
      <c r="L111" s="152"/>
      <c r="M111" s="152"/>
      <c r="N111" s="152"/>
      <c r="O111" s="152"/>
      <c r="P111" s="153"/>
      <c r="Q111" s="153"/>
      <c r="R111" s="156">
        <f t="shared" si="75"/>
        <v>0</v>
      </c>
      <c r="S111" s="156">
        <f t="shared" si="76"/>
        <v>0</v>
      </c>
      <c r="U111" s="157">
        <f t="shared" si="82"/>
        <v>0</v>
      </c>
      <c r="W111" s="152"/>
      <c r="X111" s="152"/>
      <c r="Y111" s="152"/>
      <c r="Z111" s="152"/>
      <c r="AA111" s="152"/>
      <c r="AB111" s="152"/>
      <c r="AC111" s="347"/>
      <c r="AD111" s="152"/>
      <c r="AE111" s="152"/>
      <c r="AF111" s="152"/>
      <c r="AG111" s="152"/>
      <c r="AH111" s="152"/>
      <c r="AI111" s="152"/>
      <c r="AJ111" s="347"/>
      <c r="AK111" s="152"/>
      <c r="AL111" s="152"/>
      <c r="AM111" s="295"/>
      <c r="AN111" s="228"/>
      <c r="AO111" s="228"/>
      <c r="AP111" s="228"/>
      <c r="AQ111" s="228"/>
      <c r="AR111" s="228"/>
      <c r="AS111" s="348"/>
      <c r="AT111" s="264">
        <f t="shared" si="85"/>
        <v>0</v>
      </c>
      <c r="AU111" s="259"/>
      <c r="AV111" s="265">
        <f t="shared" si="79"/>
        <v>0</v>
      </c>
      <c r="AX111" s="265">
        <f t="shared" si="83"/>
        <v>0</v>
      </c>
      <c r="AZ111" s="492">
        <f t="shared" si="80"/>
        <v>0</v>
      </c>
      <c r="BB111" s="492">
        <f t="shared" si="81"/>
        <v>0</v>
      </c>
      <c r="BD111" s="265">
        <f t="shared" si="84"/>
        <v>0</v>
      </c>
      <c r="BE111" s="105"/>
      <c r="BF111" s="105"/>
      <c r="BG111" s="105"/>
      <c r="BH111" s="105"/>
      <c r="BI111" s="105"/>
      <c r="BJ111" s="105"/>
    </row>
    <row r="112" spans="2:62" ht="20.100000000000001" hidden="1" customHeight="1" outlineLevel="1">
      <c r="B112" s="100"/>
      <c r="C112" s="908"/>
      <c r="D112" s="909"/>
      <c r="E112" s="909"/>
      <c r="F112" s="910"/>
      <c r="G112" s="890"/>
      <c r="H112" s="891"/>
      <c r="I112" s="152"/>
      <c r="J112" s="152"/>
      <c r="K112" s="152"/>
      <c r="L112" s="152"/>
      <c r="M112" s="152"/>
      <c r="N112" s="152"/>
      <c r="O112" s="152"/>
      <c r="P112" s="153"/>
      <c r="Q112" s="153"/>
      <c r="R112" s="156">
        <f t="shared" si="75"/>
        <v>0</v>
      </c>
      <c r="S112" s="156">
        <f t="shared" si="76"/>
        <v>0</v>
      </c>
      <c r="U112" s="157">
        <f t="shared" si="82"/>
        <v>0</v>
      </c>
      <c r="W112" s="152"/>
      <c r="X112" s="152"/>
      <c r="Y112" s="152"/>
      <c r="Z112" s="152"/>
      <c r="AA112" s="152"/>
      <c r="AB112" s="152"/>
      <c r="AC112" s="347"/>
      <c r="AD112" s="152"/>
      <c r="AE112" s="152"/>
      <c r="AF112" s="152"/>
      <c r="AG112" s="152"/>
      <c r="AH112" s="152"/>
      <c r="AI112" s="152"/>
      <c r="AJ112" s="347"/>
      <c r="AK112" s="152"/>
      <c r="AL112" s="152"/>
      <c r="AM112" s="295"/>
      <c r="AN112" s="228"/>
      <c r="AO112" s="228"/>
      <c r="AP112" s="228"/>
      <c r="AQ112" s="228"/>
      <c r="AR112" s="228"/>
      <c r="AS112" s="348"/>
      <c r="AT112" s="264">
        <f t="shared" si="85"/>
        <v>0</v>
      </c>
      <c r="AU112" s="259"/>
      <c r="AV112" s="265">
        <f t="shared" si="79"/>
        <v>0</v>
      </c>
      <c r="AX112" s="265">
        <f t="shared" si="83"/>
        <v>0</v>
      </c>
      <c r="AZ112" s="492">
        <f t="shared" si="80"/>
        <v>0</v>
      </c>
      <c r="BB112" s="492">
        <f t="shared" si="81"/>
        <v>0</v>
      </c>
      <c r="BD112" s="265">
        <f t="shared" si="84"/>
        <v>0</v>
      </c>
      <c r="BE112" s="105"/>
      <c r="BF112" s="105"/>
      <c r="BG112" s="105"/>
      <c r="BH112" s="105"/>
      <c r="BI112" s="105"/>
      <c r="BJ112" s="105"/>
    </row>
    <row r="113" spans="2:62" ht="9.9499999999999993" hidden="1" customHeight="1" outlineLevel="1">
      <c r="B113" s="101"/>
      <c r="C113" s="208"/>
      <c r="D113" s="208"/>
      <c r="E113" s="208"/>
      <c r="F113" s="208"/>
      <c r="G113" s="237"/>
      <c r="H113" s="207"/>
      <c r="I113" s="257"/>
      <c r="J113" s="257"/>
      <c r="K113" s="257"/>
      <c r="L113" s="257"/>
      <c r="M113" s="257"/>
      <c r="N113" s="257"/>
      <c r="O113" s="257"/>
      <c r="P113" s="256"/>
      <c r="Q113" s="102"/>
      <c r="R113" s="102"/>
      <c r="S113" s="102"/>
      <c r="U113" s="98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Z113" s="493"/>
      <c r="BE113" s="105"/>
      <c r="BF113" s="105"/>
      <c r="BG113" s="105"/>
      <c r="BH113" s="105"/>
      <c r="BI113" s="105"/>
      <c r="BJ113" s="105"/>
    </row>
    <row r="114" spans="2:62" ht="20.100000000000001" customHeight="1" collapsed="1">
      <c r="B114" s="151">
        <f>B97+1</f>
        <v>7</v>
      </c>
      <c r="C114" s="916"/>
      <c r="D114" s="917"/>
      <c r="E114" s="917"/>
      <c r="F114" s="918"/>
      <c r="G114" s="429"/>
      <c r="H114" s="206">
        <v>1</v>
      </c>
      <c r="I114" s="642">
        <f t="shared" ref="I114" si="86">$H114*SUM(I115:I129)</f>
        <v>0</v>
      </c>
      <c r="J114" s="643">
        <f t="shared" ref="J114:O114" si="87">$H114*SUM(J115:J129)</f>
        <v>0</v>
      </c>
      <c r="K114" s="644">
        <f t="shared" si="87"/>
        <v>0</v>
      </c>
      <c r="L114" s="645">
        <f t="shared" si="87"/>
        <v>0</v>
      </c>
      <c r="M114" s="645">
        <f t="shared" si="87"/>
        <v>0</v>
      </c>
      <c r="N114" s="644">
        <f t="shared" si="87"/>
        <v>0</v>
      </c>
      <c r="O114" s="642">
        <f t="shared" si="87"/>
        <v>0</v>
      </c>
      <c r="P114" s="209">
        <f t="shared" ref="P114:Q114" si="88">$H114*SUM(P115:P129)</f>
        <v>0</v>
      </c>
      <c r="Q114" s="210">
        <f t="shared" si="88"/>
        <v>0</v>
      </c>
      <c r="R114" s="136">
        <f t="shared" ref="R114:R129" si="89">P114*(1+Gewinn)*(1+SicherheitAngebot)</f>
        <v>0</v>
      </c>
      <c r="S114" s="137">
        <f t="shared" ref="S114:S129" si="90">Q114*(1+MGKZ)*(1+Gewinn)*(1+SicherheitAngebot)</f>
        <v>0</v>
      </c>
      <c r="U114" s="10">
        <f>I114*$I$7+J114*$J$7+K114*$K$7+L114*$L$7+M114*$M$7+N114*$N$7+O114*$O$7+R114+S114</f>
        <v>0</v>
      </c>
      <c r="W114" s="646">
        <f t="shared" ref="W114:AB114" si="91">$H114*SUM(W115:W129)</f>
        <v>0</v>
      </c>
      <c r="X114" s="647">
        <f t="shared" si="91"/>
        <v>0</v>
      </c>
      <c r="Y114" s="648">
        <f t="shared" si="91"/>
        <v>0</v>
      </c>
      <c r="Z114" s="649">
        <f t="shared" si="91"/>
        <v>0</v>
      </c>
      <c r="AA114" s="648">
        <f t="shared" si="91"/>
        <v>0</v>
      </c>
      <c r="AB114" s="646">
        <f t="shared" si="91"/>
        <v>0</v>
      </c>
      <c r="AC114" s="258"/>
      <c r="AD114" s="646">
        <f t="shared" ref="AD114:AM114" si="92">$H114*SUM(AD115:AD129)</f>
        <v>0</v>
      </c>
      <c r="AE114" s="647">
        <f t="shared" si="92"/>
        <v>0</v>
      </c>
      <c r="AF114" s="648">
        <f t="shared" si="92"/>
        <v>0</v>
      </c>
      <c r="AG114" s="649">
        <f t="shared" si="92"/>
        <v>0</v>
      </c>
      <c r="AH114" s="648">
        <f t="shared" si="92"/>
        <v>0</v>
      </c>
      <c r="AI114" s="646">
        <f t="shared" si="92"/>
        <v>0</v>
      </c>
      <c r="AJ114" s="258"/>
      <c r="AK114" s="653">
        <f t="shared" si="92"/>
        <v>0</v>
      </c>
      <c r="AL114" s="653">
        <f t="shared" si="92"/>
        <v>0</v>
      </c>
      <c r="AM114" s="653">
        <f t="shared" si="92"/>
        <v>0</v>
      </c>
      <c r="AN114" s="227">
        <f>$H114*SUM(AN115:AN129)*(1+Gewinn)*(1+SicherheitAngebot)</f>
        <v>0</v>
      </c>
      <c r="AO114" s="227">
        <f>$H114*SUM(AO115:AO129)*(1+Gewinn)*(1+SicherheitAngebot)</f>
        <v>0</v>
      </c>
      <c r="AP114" s="227">
        <f>$H114*SUM(AP115:AP129)*(1+Gewinn)*(1+SicherheitAngebot)</f>
        <v>0</v>
      </c>
      <c r="AQ114" s="227">
        <f>$H114*SUM(AQ115:AQ129)*(1+Gewinn)*(1+SicherheitAngebot)</f>
        <v>0</v>
      </c>
      <c r="AR114" s="227">
        <f>$H114*SUM(AR115:AR129)*(1+Gewinn)*(1+SicherheitAngebot)</f>
        <v>0</v>
      </c>
      <c r="AS114" s="262"/>
      <c r="AT114" s="263">
        <f t="shared" ref="AT114:AT177" si="93">((W114+AD114)*$W$7+(X114+AE114)*$X$7+(Y114+Z114+AF114+AG114)*$Z$7+(AA114+AH114)*$AA$7+(AB114+AI114)*$AB$7)*Zuschläge_IBN</f>
        <v>0</v>
      </c>
      <c r="AU114" s="259"/>
      <c r="AV114" s="491">
        <f>AK114*$AK$7+AL114*$AL$7+AM114*$AM$7+SUM(AN114:AR114)+AT114/Zuschläge_IBN+AT114</f>
        <v>0</v>
      </c>
      <c r="AX114" s="685">
        <f>U114+AV114</f>
        <v>0</v>
      </c>
      <c r="AZ114" s="490">
        <f>IF(H114&gt;0,U114/(1+SicherheitAngebot)*(1+Sicherheit),0)</f>
        <v>0</v>
      </c>
      <c r="BB114" s="490">
        <f>IF(H114&gt;0,AV114/(1+SicherheitAngebot)*(1+Sicherheit),0)</f>
        <v>0</v>
      </c>
      <c r="BD114" s="490">
        <f>AZ114+BB114</f>
        <v>0</v>
      </c>
      <c r="BE114" s="105"/>
      <c r="BF114" s="105"/>
      <c r="BG114" s="105"/>
      <c r="BH114" s="105"/>
      <c r="BI114" s="105"/>
      <c r="BJ114" s="105"/>
    </row>
    <row r="115" spans="2:62" ht="20.100000000000001" hidden="1" customHeight="1" outlineLevel="1">
      <c r="B115" s="99"/>
      <c r="C115" s="908"/>
      <c r="D115" s="909"/>
      <c r="E115" s="909"/>
      <c r="F115" s="910"/>
      <c r="G115" s="890"/>
      <c r="H115" s="901"/>
      <c r="I115" s="152"/>
      <c r="J115" s="152"/>
      <c r="K115" s="152"/>
      <c r="L115" s="152"/>
      <c r="M115" s="152"/>
      <c r="N115" s="152"/>
      <c r="O115" s="152"/>
      <c r="P115" s="153"/>
      <c r="Q115" s="153"/>
      <c r="R115" s="156">
        <f t="shared" si="89"/>
        <v>0</v>
      </c>
      <c r="S115" s="156">
        <f t="shared" si="90"/>
        <v>0</v>
      </c>
      <c r="U115" s="157">
        <f>I115*$I$7+J115*$J$7+K115*$K$7+L115*$L$7+M115*$M$7+N115*$N$7+O115*$O$7+R115+S115</f>
        <v>0</v>
      </c>
      <c r="W115" s="152"/>
      <c r="X115" s="152"/>
      <c r="Y115" s="152"/>
      <c r="Z115" s="152"/>
      <c r="AA115" s="152"/>
      <c r="AB115" s="152"/>
      <c r="AC115" s="347"/>
      <c r="AD115" s="152"/>
      <c r="AE115" s="152"/>
      <c r="AF115" s="152"/>
      <c r="AG115" s="152"/>
      <c r="AH115" s="152"/>
      <c r="AI115" s="152"/>
      <c r="AJ115" s="347"/>
      <c r="AK115" s="152"/>
      <c r="AL115" s="152"/>
      <c r="AM115" s="295"/>
      <c r="AN115" s="228"/>
      <c r="AO115" s="228"/>
      <c r="AP115" s="228"/>
      <c r="AQ115" s="228"/>
      <c r="AR115" s="228"/>
      <c r="AS115" s="348"/>
      <c r="AT115" s="264">
        <f t="shared" si="93"/>
        <v>0</v>
      </c>
      <c r="AU115" s="259"/>
      <c r="AV115" s="265">
        <f t="shared" ref="AV115:AV129" si="94">AK115*$AK$7+AL115*$AL$7+AM115*$AM$7+SUM(AN115:AR115)*(1+Gewinn)*(1+SicherheitAngebot)+AT115/Zuschläge_IBN+AT115</f>
        <v>0</v>
      </c>
      <c r="AX115" s="265">
        <f>U115+AV115</f>
        <v>0</v>
      </c>
      <c r="AZ115" s="492">
        <f t="shared" ref="AZ115:AZ129" si="95">U115/(1+SicherheitAngebot)*(1+Sicherheit)</f>
        <v>0</v>
      </c>
      <c r="BB115" s="492">
        <f t="shared" ref="BB115:BB129" si="96">AV115/(1+SicherheitAngebot)*(1+Sicherheit)</f>
        <v>0</v>
      </c>
      <c r="BD115" s="265">
        <f>AZ115+BB115</f>
        <v>0</v>
      </c>
      <c r="BE115" s="105"/>
      <c r="BF115" s="105"/>
      <c r="BG115" s="105"/>
      <c r="BH115" s="105"/>
      <c r="BI115" s="105"/>
      <c r="BJ115" s="105"/>
    </row>
    <row r="116" spans="2:62" ht="20.100000000000001" hidden="1" customHeight="1" outlineLevel="1">
      <c r="B116" s="100"/>
      <c r="C116" s="908"/>
      <c r="D116" s="909"/>
      <c r="E116" s="909"/>
      <c r="F116" s="910"/>
      <c r="G116" s="890"/>
      <c r="H116" s="891"/>
      <c r="I116" s="152"/>
      <c r="J116" s="152"/>
      <c r="K116" s="152"/>
      <c r="L116" s="152"/>
      <c r="M116" s="152"/>
      <c r="N116" s="152"/>
      <c r="O116" s="152"/>
      <c r="P116" s="153"/>
      <c r="Q116" s="153"/>
      <c r="R116" s="156">
        <f t="shared" si="89"/>
        <v>0</v>
      </c>
      <c r="S116" s="156">
        <f t="shared" si="90"/>
        <v>0</v>
      </c>
      <c r="U116" s="157">
        <f t="shared" ref="U116:U129" si="97">I116*$I$7+J116*$J$7+K116*$K$7+L116*$L$7+M116*$M$7+N116*$N$7+O116*$O$7+R116+S116</f>
        <v>0</v>
      </c>
      <c r="W116" s="152"/>
      <c r="X116" s="152"/>
      <c r="Y116" s="152"/>
      <c r="Z116" s="152"/>
      <c r="AA116" s="152"/>
      <c r="AB116" s="152"/>
      <c r="AC116" s="347"/>
      <c r="AD116" s="152"/>
      <c r="AE116" s="152"/>
      <c r="AF116" s="152"/>
      <c r="AG116" s="152"/>
      <c r="AH116" s="152"/>
      <c r="AI116" s="152"/>
      <c r="AJ116" s="347"/>
      <c r="AK116" s="152"/>
      <c r="AL116" s="152"/>
      <c r="AM116" s="295"/>
      <c r="AN116" s="228"/>
      <c r="AO116" s="228"/>
      <c r="AP116" s="228"/>
      <c r="AQ116" s="228"/>
      <c r="AR116" s="228"/>
      <c r="AS116" s="348"/>
      <c r="AT116" s="264">
        <f t="shared" si="93"/>
        <v>0</v>
      </c>
      <c r="AU116" s="259"/>
      <c r="AV116" s="265">
        <f t="shared" si="94"/>
        <v>0</v>
      </c>
      <c r="AX116" s="265">
        <f t="shared" ref="AX116:AX129" si="98">U116+AV116</f>
        <v>0</v>
      </c>
      <c r="AZ116" s="492">
        <f t="shared" si="95"/>
        <v>0</v>
      </c>
      <c r="BB116" s="492">
        <f t="shared" si="96"/>
        <v>0</v>
      </c>
      <c r="BD116" s="265">
        <f t="shared" ref="BD116:BD129" si="99">AZ116+BB116</f>
        <v>0</v>
      </c>
      <c r="BE116" s="105"/>
      <c r="BF116" s="105"/>
      <c r="BG116" s="105"/>
      <c r="BH116" s="105"/>
      <c r="BI116" s="105"/>
      <c r="BJ116" s="105"/>
    </row>
    <row r="117" spans="2:62" ht="20.100000000000001" hidden="1" customHeight="1" outlineLevel="1">
      <c r="B117" s="100"/>
      <c r="C117" s="908"/>
      <c r="D117" s="909"/>
      <c r="E117" s="909"/>
      <c r="F117" s="910"/>
      <c r="G117" s="890"/>
      <c r="H117" s="891"/>
      <c r="I117" s="152"/>
      <c r="J117" s="152"/>
      <c r="K117" s="152"/>
      <c r="L117" s="152"/>
      <c r="M117" s="152"/>
      <c r="N117" s="152"/>
      <c r="O117" s="152"/>
      <c r="P117" s="153"/>
      <c r="Q117" s="153"/>
      <c r="R117" s="156">
        <f t="shared" si="89"/>
        <v>0</v>
      </c>
      <c r="S117" s="156">
        <f t="shared" si="90"/>
        <v>0</v>
      </c>
      <c r="U117" s="157">
        <f t="shared" si="97"/>
        <v>0</v>
      </c>
      <c r="W117" s="152"/>
      <c r="X117" s="152"/>
      <c r="Y117" s="152"/>
      <c r="Z117" s="152"/>
      <c r="AA117" s="152"/>
      <c r="AB117" s="152"/>
      <c r="AC117" s="347"/>
      <c r="AD117" s="152"/>
      <c r="AE117" s="152"/>
      <c r="AF117" s="152"/>
      <c r="AG117" s="152"/>
      <c r="AH117" s="152"/>
      <c r="AI117" s="152"/>
      <c r="AJ117" s="347"/>
      <c r="AK117" s="152"/>
      <c r="AL117" s="152"/>
      <c r="AM117" s="295"/>
      <c r="AN117" s="228"/>
      <c r="AO117" s="228"/>
      <c r="AP117" s="228"/>
      <c r="AQ117" s="228"/>
      <c r="AR117" s="228"/>
      <c r="AS117" s="348"/>
      <c r="AT117" s="264">
        <f t="shared" si="93"/>
        <v>0</v>
      </c>
      <c r="AU117" s="259"/>
      <c r="AV117" s="265">
        <f t="shared" si="94"/>
        <v>0</v>
      </c>
      <c r="AX117" s="265">
        <f t="shared" si="98"/>
        <v>0</v>
      </c>
      <c r="AZ117" s="492">
        <f t="shared" si="95"/>
        <v>0</v>
      </c>
      <c r="BB117" s="492">
        <f t="shared" si="96"/>
        <v>0</v>
      </c>
      <c r="BD117" s="265">
        <f t="shared" si="99"/>
        <v>0</v>
      </c>
      <c r="BE117" s="105"/>
      <c r="BF117" s="105"/>
      <c r="BG117" s="105"/>
      <c r="BH117" s="105"/>
      <c r="BI117" s="105"/>
      <c r="BJ117" s="105"/>
    </row>
    <row r="118" spans="2:62" ht="20.100000000000001" hidden="1" customHeight="1" outlineLevel="1">
      <c r="B118" s="100"/>
      <c r="C118" s="908"/>
      <c r="D118" s="909"/>
      <c r="E118" s="909"/>
      <c r="F118" s="910"/>
      <c r="G118" s="890"/>
      <c r="H118" s="891"/>
      <c r="I118" s="152"/>
      <c r="J118" s="152"/>
      <c r="K118" s="152"/>
      <c r="L118" s="152"/>
      <c r="M118" s="152"/>
      <c r="N118" s="152"/>
      <c r="O118" s="152"/>
      <c r="P118" s="153"/>
      <c r="Q118" s="153"/>
      <c r="R118" s="156">
        <f t="shared" si="89"/>
        <v>0</v>
      </c>
      <c r="S118" s="156">
        <f t="shared" si="90"/>
        <v>0</v>
      </c>
      <c r="U118" s="157">
        <f t="shared" si="97"/>
        <v>0</v>
      </c>
      <c r="W118" s="152"/>
      <c r="X118" s="152"/>
      <c r="Y118" s="152"/>
      <c r="Z118" s="152"/>
      <c r="AA118" s="152"/>
      <c r="AB118" s="152"/>
      <c r="AC118" s="347"/>
      <c r="AD118" s="152"/>
      <c r="AE118" s="152"/>
      <c r="AF118" s="152"/>
      <c r="AG118" s="152"/>
      <c r="AH118" s="152"/>
      <c r="AI118" s="152"/>
      <c r="AJ118" s="347"/>
      <c r="AK118" s="152"/>
      <c r="AL118" s="152"/>
      <c r="AM118" s="295"/>
      <c r="AN118" s="228"/>
      <c r="AO118" s="228"/>
      <c r="AP118" s="228"/>
      <c r="AQ118" s="228"/>
      <c r="AR118" s="228"/>
      <c r="AS118" s="348"/>
      <c r="AT118" s="264">
        <f t="shared" si="93"/>
        <v>0</v>
      </c>
      <c r="AU118" s="259"/>
      <c r="AV118" s="265">
        <f t="shared" si="94"/>
        <v>0</v>
      </c>
      <c r="AX118" s="265">
        <f t="shared" si="98"/>
        <v>0</v>
      </c>
      <c r="AZ118" s="492">
        <f t="shared" si="95"/>
        <v>0</v>
      </c>
      <c r="BB118" s="492">
        <f t="shared" si="96"/>
        <v>0</v>
      </c>
      <c r="BD118" s="265">
        <f t="shared" si="99"/>
        <v>0</v>
      </c>
      <c r="BE118" s="105"/>
      <c r="BF118" s="105"/>
      <c r="BG118" s="105"/>
      <c r="BH118" s="105"/>
      <c r="BI118" s="105"/>
      <c r="BJ118" s="105"/>
    </row>
    <row r="119" spans="2:62" ht="20.100000000000001" hidden="1" customHeight="1" outlineLevel="1">
      <c r="B119" s="100"/>
      <c r="C119" s="908"/>
      <c r="D119" s="909"/>
      <c r="E119" s="909"/>
      <c r="F119" s="910"/>
      <c r="G119" s="890"/>
      <c r="H119" s="891"/>
      <c r="I119" s="152"/>
      <c r="J119" s="152"/>
      <c r="K119" s="152"/>
      <c r="L119" s="152"/>
      <c r="M119" s="152"/>
      <c r="N119" s="152"/>
      <c r="O119" s="152"/>
      <c r="P119" s="153"/>
      <c r="Q119" s="153"/>
      <c r="R119" s="156">
        <f t="shared" si="89"/>
        <v>0</v>
      </c>
      <c r="S119" s="156">
        <f t="shared" si="90"/>
        <v>0</v>
      </c>
      <c r="U119" s="157">
        <f t="shared" si="97"/>
        <v>0</v>
      </c>
      <c r="W119" s="152"/>
      <c r="X119" s="152"/>
      <c r="Y119" s="152"/>
      <c r="Z119" s="152"/>
      <c r="AA119" s="152"/>
      <c r="AB119" s="152"/>
      <c r="AC119" s="347"/>
      <c r="AD119" s="152"/>
      <c r="AE119" s="152"/>
      <c r="AF119" s="152"/>
      <c r="AG119" s="152"/>
      <c r="AH119" s="152"/>
      <c r="AI119" s="152"/>
      <c r="AJ119" s="347"/>
      <c r="AK119" s="152"/>
      <c r="AL119" s="152"/>
      <c r="AM119" s="295"/>
      <c r="AN119" s="228"/>
      <c r="AO119" s="228"/>
      <c r="AP119" s="228"/>
      <c r="AQ119" s="228"/>
      <c r="AR119" s="228"/>
      <c r="AS119" s="348"/>
      <c r="AT119" s="264">
        <f t="shared" si="93"/>
        <v>0</v>
      </c>
      <c r="AU119" s="259"/>
      <c r="AV119" s="265">
        <f t="shared" si="94"/>
        <v>0</v>
      </c>
      <c r="AX119" s="265">
        <f t="shared" si="98"/>
        <v>0</v>
      </c>
      <c r="AZ119" s="492">
        <f t="shared" si="95"/>
        <v>0</v>
      </c>
      <c r="BB119" s="492">
        <f t="shared" si="96"/>
        <v>0</v>
      </c>
      <c r="BD119" s="265">
        <f t="shared" si="99"/>
        <v>0</v>
      </c>
      <c r="BE119" s="105"/>
      <c r="BF119" s="105"/>
      <c r="BG119" s="105"/>
      <c r="BH119" s="105"/>
      <c r="BI119" s="105"/>
      <c r="BJ119" s="105"/>
    </row>
    <row r="120" spans="2:62" ht="20.100000000000001" hidden="1" customHeight="1" outlineLevel="1">
      <c r="B120" s="100"/>
      <c r="C120" s="908"/>
      <c r="D120" s="909"/>
      <c r="E120" s="909"/>
      <c r="F120" s="910"/>
      <c r="G120" s="890"/>
      <c r="H120" s="891"/>
      <c r="I120" s="152"/>
      <c r="J120" s="152"/>
      <c r="K120" s="152"/>
      <c r="L120" s="152"/>
      <c r="M120" s="152"/>
      <c r="N120" s="152"/>
      <c r="O120" s="152"/>
      <c r="P120" s="153"/>
      <c r="Q120" s="153"/>
      <c r="R120" s="156">
        <f t="shared" si="89"/>
        <v>0</v>
      </c>
      <c r="S120" s="156">
        <f t="shared" si="90"/>
        <v>0</v>
      </c>
      <c r="U120" s="157">
        <f t="shared" si="97"/>
        <v>0</v>
      </c>
      <c r="W120" s="152"/>
      <c r="X120" s="152"/>
      <c r="Y120" s="152"/>
      <c r="Z120" s="152"/>
      <c r="AA120" s="152"/>
      <c r="AB120" s="152"/>
      <c r="AC120" s="347"/>
      <c r="AD120" s="152"/>
      <c r="AE120" s="152"/>
      <c r="AF120" s="152"/>
      <c r="AG120" s="152"/>
      <c r="AH120" s="152"/>
      <c r="AI120" s="152"/>
      <c r="AJ120" s="347"/>
      <c r="AK120" s="152"/>
      <c r="AL120" s="152"/>
      <c r="AM120" s="295"/>
      <c r="AN120" s="228"/>
      <c r="AO120" s="228"/>
      <c r="AP120" s="228"/>
      <c r="AQ120" s="228"/>
      <c r="AR120" s="228"/>
      <c r="AS120" s="348"/>
      <c r="AT120" s="264">
        <f t="shared" si="93"/>
        <v>0</v>
      </c>
      <c r="AU120" s="259"/>
      <c r="AV120" s="265">
        <f t="shared" si="94"/>
        <v>0</v>
      </c>
      <c r="AX120" s="265">
        <f t="shared" si="98"/>
        <v>0</v>
      </c>
      <c r="AZ120" s="492">
        <f t="shared" si="95"/>
        <v>0</v>
      </c>
      <c r="BB120" s="492">
        <f t="shared" si="96"/>
        <v>0</v>
      </c>
      <c r="BD120" s="265">
        <f t="shared" si="99"/>
        <v>0</v>
      </c>
      <c r="BE120" s="105"/>
      <c r="BF120" s="105"/>
      <c r="BG120" s="105"/>
      <c r="BH120" s="105"/>
      <c r="BI120" s="105"/>
      <c r="BJ120" s="105"/>
    </row>
    <row r="121" spans="2:62" ht="20.100000000000001" hidden="1" customHeight="1" outlineLevel="1">
      <c r="B121" s="100"/>
      <c r="C121" s="908"/>
      <c r="D121" s="909"/>
      <c r="E121" s="909"/>
      <c r="F121" s="910"/>
      <c r="G121" s="890"/>
      <c r="H121" s="891"/>
      <c r="I121" s="152"/>
      <c r="J121" s="152"/>
      <c r="K121" s="152"/>
      <c r="L121" s="152"/>
      <c r="M121" s="152"/>
      <c r="N121" s="152"/>
      <c r="O121" s="152"/>
      <c r="P121" s="153"/>
      <c r="Q121" s="153"/>
      <c r="R121" s="156">
        <f t="shared" si="89"/>
        <v>0</v>
      </c>
      <c r="S121" s="156">
        <f t="shared" si="90"/>
        <v>0</v>
      </c>
      <c r="U121" s="157">
        <f t="shared" si="97"/>
        <v>0</v>
      </c>
      <c r="W121" s="152"/>
      <c r="X121" s="152"/>
      <c r="Y121" s="152"/>
      <c r="Z121" s="152"/>
      <c r="AA121" s="152"/>
      <c r="AB121" s="152"/>
      <c r="AC121" s="347"/>
      <c r="AD121" s="152"/>
      <c r="AE121" s="152"/>
      <c r="AF121" s="152"/>
      <c r="AG121" s="152"/>
      <c r="AH121" s="152"/>
      <c r="AI121" s="152"/>
      <c r="AJ121" s="347"/>
      <c r="AK121" s="152"/>
      <c r="AL121" s="152"/>
      <c r="AM121" s="295"/>
      <c r="AN121" s="228"/>
      <c r="AO121" s="228"/>
      <c r="AP121" s="228"/>
      <c r="AQ121" s="228"/>
      <c r="AR121" s="228"/>
      <c r="AS121" s="348"/>
      <c r="AT121" s="264">
        <f t="shared" si="93"/>
        <v>0</v>
      </c>
      <c r="AU121" s="259"/>
      <c r="AV121" s="265">
        <f t="shared" si="94"/>
        <v>0</v>
      </c>
      <c r="AX121" s="265">
        <f t="shared" si="98"/>
        <v>0</v>
      </c>
      <c r="AZ121" s="492">
        <f t="shared" si="95"/>
        <v>0</v>
      </c>
      <c r="BB121" s="492">
        <f t="shared" si="96"/>
        <v>0</v>
      </c>
      <c r="BD121" s="265">
        <f t="shared" si="99"/>
        <v>0</v>
      </c>
      <c r="BE121" s="105"/>
      <c r="BF121" s="105"/>
      <c r="BG121" s="105"/>
      <c r="BH121" s="105"/>
      <c r="BI121" s="105"/>
      <c r="BJ121" s="105"/>
    </row>
    <row r="122" spans="2:62" ht="20.100000000000001" hidden="1" customHeight="1" outlineLevel="1">
      <c r="B122" s="100"/>
      <c r="C122" s="908"/>
      <c r="D122" s="909"/>
      <c r="E122" s="909"/>
      <c r="F122" s="910"/>
      <c r="G122" s="890"/>
      <c r="H122" s="891"/>
      <c r="I122" s="152"/>
      <c r="J122" s="152"/>
      <c r="K122" s="152"/>
      <c r="L122" s="152"/>
      <c r="M122" s="152"/>
      <c r="N122" s="152"/>
      <c r="O122" s="152"/>
      <c r="P122" s="153"/>
      <c r="Q122" s="153"/>
      <c r="R122" s="156">
        <f t="shared" si="89"/>
        <v>0</v>
      </c>
      <c r="S122" s="156">
        <f t="shared" si="90"/>
        <v>0</v>
      </c>
      <c r="U122" s="157">
        <f t="shared" si="97"/>
        <v>0</v>
      </c>
      <c r="W122" s="152"/>
      <c r="X122" s="152"/>
      <c r="Y122" s="152"/>
      <c r="Z122" s="152"/>
      <c r="AA122" s="152"/>
      <c r="AB122" s="152"/>
      <c r="AC122" s="347"/>
      <c r="AD122" s="152"/>
      <c r="AE122" s="152"/>
      <c r="AF122" s="152"/>
      <c r="AG122" s="152"/>
      <c r="AH122" s="152"/>
      <c r="AI122" s="152"/>
      <c r="AJ122" s="347"/>
      <c r="AK122" s="152"/>
      <c r="AL122" s="152"/>
      <c r="AM122" s="295"/>
      <c r="AN122" s="228"/>
      <c r="AO122" s="228"/>
      <c r="AP122" s="228"/>
      <c r="AQ122" s="228"/>
      <c r="AR122" s="228"/>
      <c r="AS122" s="348"/>
      <c r="AT122" s="264">
        <f t="shared" si="93"/>
        <v>0</v>
      </c>
      <c r="AU122" s="259"/>
      <c r="AV122" s="265">
        <f t="shared" si="94"/>
        <v>0</v>
      </c>
      <c r="AX122" s="265">
        <f t="shared" si="98"/>
        <v>0</v>
      </c>
      <c r="AZ122" s="492">
        <f t="shared" si="95"/>
        <v>0</v>
      </c>
      <c r="BB122" s="492">
        <f t="shared" si="96"/>
        <v>0</v>
      </c>
      <c r="BD122" s="265">
        <f t="shared" si="99"/>
        <v>0</v>
      </c>
      <c r="BE122" s="105"/>
      <c r="BF122" s="105"/>
      <c r="BG122" s="105"/>
      <c r="BH122" s="105"/>
      <c r="BI122" s="105"/>
      <c r="BJ122" s="105"/>
    </row>
    <row r="123" spans="2:62" ht="20.100000000000001" hidden="1" customHeight="1" outlineLevel="1">
      <c r="B123" s="100"/>
      <c r="C123" s="908"/>
      <c r="D123" s="909"/>
      <c r="E123" s="909"/>
      <c r="F123" s="910"/>
      <c r="G123" s="890"/>
      <c r="H123" s="891"/>
      <c r="I123" s="152"/>
      <c r="J123" s="152"/>
      <c r="K123" s="152"/>
      <c r="L123" s="152"/>
      <c r="M123" s="152"/>
      <c r="N123" s="152"/>
      <c r="O123" s="152"/>
      <c r="P123" s="153"/>
      <c r="Q123" s="153"/>
      <c r="R123" s="156">
        <f t="shared" si="89"/>
        <v>0</v>
      </c>
      <c r="S123" s="156">
        <f t="shared" si="90"/>
        <v>0</v>
      </c>
      <c r="U123" s="157">
        <f t="shared" si="97"/>
        <v>0</v>
      </c>
      <c r="W123" s="152"/>
      <c r="X123" s="152"/>
      <c r="Y123" s="152"/>
      <c r="Z123" s="152"/>
      <c r="AA123" s="152"/>
      <c r="AB123" s="152"/>
      <c r="AC123" s="347"/>
      <c r="AD123" s="152"/>
      <c r="AE123" s="152"/>
      <c r="AF123" s="152"/>
      <c r="AG123" s="152"/>
      <c r="AH123" s="152"/>
      <c r="AI123" s="152"/>
      <c r="AJ123" s="347"/>
      <c r="AK123" s="152"/>
      <c r="AL123" s="152"/>
      <c r="AM123" s="295"/>
      <c r="AN123" s="228"/>
      <c r="AO123" s="228"/>
      <c r="AP123" s="228"/>
      <c r="AQ123" s="228"/>
      <c r="AR123" s="228"/>
      <c r="AS123" s="348"/>
      <c r="AT123" s="264">
        <f t="shared" si="93"/>
        <v>0</v>
      </c>
      <c r="AU123" s="259"/>
      <c r="AV123" s="265">
        <f t="shared" si="94"/>
        <v>0</v>
      </c>
      <c r="AX123" s="265">
        <f t="shared" si="98"/>
        <v>0</v>
      </c>
      <c r="AZ123" s="492">
        <f t="shared" si="95"/>
        <v>0</v>
      </c>
      <c r="BB123" s="492">
        <f t="shared" si="96"/>
        <v>0</v>
      </c>
      <c r="BD123" s="265">
        <f t="shared" si="99"/>
        <v>0</v>
      </c>
      <c r="BE123" s="105"/>
      <c r="BF123" s="105"/>
      <c r="BG123" s="105"/>
      <c r="BH123" s="105"/>
      <c r="BI123" s="105"/>
      <c r="BJ123" s="105"/>
    </row>
    <row r="124" spans="2:62" ht="20.100000000000001" hidden="1" customHeight="1" outlineLevel="1">
      <c r="B124" s="100"/>
      <c r="C124" s="908"/>
      <c r="D124" s="909"/>
      <c r="E124" s="909"/>
      <c r="F124" s="910"/>
      <c r="G124" s="890"/>
      <c r="H124" s="891"/>
      <c r="I124" s="152"/>
      <c r="J124" s="152"/>
      <c r="K124" s="152"/>
      <c r="L124" s="152"/>
      <c r="M124" s="152"/>
      <c r="N124" s="152"/>
      <c r="O124" s="152"/>
      <c r="P124" s="153"/>
      <c r="Q124" s="153"/>
      <c r="R124" s="156">
        <f t="shared" si="89"/>
        <v>0</v>
      </c>
      <c r="S124" s="156">
        <f t="shared" si="90"/>
        <v>0</v>
      </c>
      <c r="U124" s="157">
        <f t="shared" si="97"/>
        <v>0</v>
      </c>
      <c r="W124" s="152"/>
      <c r="X124" s="152"/>
      <c r="Y124" s="152"/>
      <c r="Z124" s="152"/>
      <c r="AA124" s="152"/>
      <c r="AB124" s="152"/>
      <c r="AC124" s="347"/>
      <c r="AD124" s="152"/>
      <c r="AE124" s="152"/>
      <c r="AF124" s="152"/>
      <c r="AG124" s="152"/>
      <c r="AH124" s="152"/>
      <c r="AI124" s="152"/>
      <c r="AJ124" s="347"/>
      <c r="AK124" s="152"/>
      <c r="AL124" s="152"/>
      <c r="AM124" s="295"/>
      <c r="AN124" s="228"/>
      <c r="AO124" s="228"/>
      <c r="AP124" s="228"/>
      <c r="AQ124" s="228"/>
      <c r="AR124" s="228"/>
      <c r="AS124" s="348"/>
      <c r="AT124" s="264">
        <f t="shared" si="93"/>
        <v>0</v>
      </c>
      <c r="AU124" s="259"/>
      <c r="AV124" s="265">
        <f t="shared" si="94"/>
        <v>0</v>
      </c>
      <c r="AX124" s="265">
        <f t="shared" si="98"/>
        <v>0</v>
      </c>
      <c r="AZ124" s="492">
        <f t="shared" si="95"/>
        <v>0</v>
      </c>
      <c r="BB124" s="492">
        <f t="shared" si="96"/>
        <v>0</v>
      </c>
      <c r="BD124" s="265">
        <f t="shared" si="99"/>
        <v>0</v>
      </c>
      <c r="BE124" s="105"/>
      <c r="BF124" s="105"/>
      <c r="BG124" s="105"/>
      <c r="BH124" s="105"/>
      <c r="BI124" s="105"/>
      <c r="BJ124" s="105"/>
    </row>
    <row r="125" spans="2:62" ht="20.100000000000001" hidden="1" customHeight="1" outlineLevel="1">
      <c r="B125" s="100"/>
      <c r="C125" s="908"/>
      <c r="D125" s="909"/>
      <c r="E125" s="909"/>
      <c r="F125" s="910"/>
      <c r="G125" s="890"/>
      <c r="H125" s="891"/>
      <c r="I125" s="152"/>
      <c r="J125" s="152"/>
      <c r="K125" s="152"/>
      <c r="L125" s="152"/>
      <c r="M125" s="152"/>
      <c r="N125" s="152"/>
      <c r="O125" s="152"/>
      <c r="P125" s="153"/>
      <c r="Q125" s="153"/>
      <c r="R125" s="156">
        <f t="shared" si="89"/>
        <v>0</v>
      </c>
      <c r="S125" s="156">
        <f t="shared" si="90"/>
        <v>0</v>
      </c>
      <c r="U125" s="157">
        <f t="shared" si="97"/>
        <v>0</v>
      </c>
      <c r="W125" s="152"/>
      <c r="X125" s="152"/>
      <c r="Y125" s="152"/>
      <c r="Z125" s="152"/>
      <c r="AA125" s="152"/>
      <c r="AB125" s="152"/>
      <c r="AC125" s="347"/>
      <c r="AD125" s="152"/>
      <c r="AE125" s="152"/>
      <c r="AF125" s="152"/>
      <c r="AG125" s="152"/>
      <c r="AH125" s="152"/>
      <c r="AI125" s="152"/>
      <c r="AJ125" s="347"/>
      <c r="AK125" s="152"/>
      <c r="AL125" s="152"/>
      <c r="AM125" s="295"/>
      <c r="AN125" s="228"/>
      <c r="AO125" s="228"/>
      <c r="AP125" s="228"/>
      <c r="AQ125" s="228"/>
      <c r="AR125" s="228"/>
      <c r="AS125" s="348"/>
      <c r="AT125" s="264">
        <f t="shared" si="93"/>
        <v>0</v>
      </c>
      <c r="AU125" s="259"/>
      <c r="AV125" s="265">
        <f t="shared" si="94"/>
        <v>0</v>
      </c>
      <c r="AX125" s="265">
        <f t="shared" si="98"/>
        <v>0</v>
      </c>
      <c r="AZ125" s="492">
        <f t="shared" si="95"/>
        <v>0</v>
      </c>
      <c r="BB125" s="492">
        <f t="shared" si="96"/>
        <v>0</v>
      </c>
      <c r="BD125" s="265">
        <f t="shared" si="99"/>
        <v>0</v>
      </c>
      <c r="BE125" s="105"/>
      <c r="BF125" s="105"/>
      <c r="BG125" s="105"/>
      <c r="BH125" s="105"/>
      <c r="BI125" s="105"/>
      <c r="BJ125" s="105"/>
    </row>
    <row r="126" spans="2:62" ht="20.100000000000001" hidden="1" customHeight="1" outlineLevel="1">
      <c r="B126" s="100"/>
      <c r="C126" s="908"/>
      <c r="D126" s="909"/>
      <c r="E126" s="909"/>
      <c r="F126" s="910"/>
      <c r="G126" s="890"/>
      <c r="H126" s="891"/>
      <c r="I126" s="152"/>
      <c r="J126" s="152"/>
      <c r="K126" s="152"/>
      <c r="L126" s="152"/>
      <c r="M126" s="152"/>
      <c r="N126" s="152"/>
      <c r="O126" s="152"/>
      <c r="P126" s="153"/>
      <c r="Q126" s="153"/>
      <c r="R126" s="156">
        <f t="shared" si="89"/>
        <v>0</v>
      </c>
      <c r="S126" s="156">
        <f t="shared" si="90"/>
        <v>0</v>
      </c>
      <c r="U126" s="157">
        <f t="shared" si="97"/>
        <v>0</v>
      </c>
      <c r="W126" s="152"/>
      <c r="X126" s="152"/>
      <c r="Y126" s="152"/>
      <c r="Z126" s="152"/>
      <c r="AA126" s="152"/>
      <c r="AB126" s="152"/>
      <c r="AC126" s="347"/>
      <c r="AD126" s="152"/>
      <c r="AE126" s="152"/>
      <c r="AF126" s="152"/>
      <c r="AG126" s="152"/>
      <c r="AH126" s="152"/>
      <c r="AI126" s="152"/>
      <c r="AJ126" s="347"/>
      <c r="AK126" s="152"/>
      <c r="AL126" s="152"/>
      <c r="AM126" s="295"/>
      <c r="AN126" s="228"/>
      <c r="AO126" s="228"/>
      <c r="AP126" s="228"/>
      <c r="AQ126" s="228"/>
      <c r="AR126" s="228"/>
      <c r="AS126" s="348"/>
      <c r="AT126" s="264">
        <f t="shared" si="93"/>
        <v>0</v>
      </c>
      <c r="AU126" s="259"/>
      <c r="AV126" s="265">
        <f t="shared" si="94"/>
        <v>0</v>
      </c>
      <c r="AX126" s="265">
        <f t="shared" si="98"/>
        <v>0</v>
      </c>
      <c r="AZ126" s="492">
        <f t="shared" si="95"/>
        <v>0</v>
      </c>
      <c r="BB126" s="492">
        <f t="shared" si="96"/>
        <v>0</v>
      </c>
      <c r="BD126" s="265">
        <f t="shared" si="99"/>
        <v>0</v>
      </c>
      <c r="BE126" s="105"/>
      <c r="BF126" s="105"/>
      <c r="BG126" s="105"/>
      <c r="BH126" s="105"/>
      <c r="BI126" s="105"/>
      <c r="BJ126" s="105"/>
    </row>
    <row r="127" spans="2:62" ht="20.100000000000001" hidden="1" customHeight="1" outlineLevel="1">
      <c r="B127" s="100"/>
      <c r="C127" s="908"/>
      <c r="D127" s="909"/>
      <c r="E127" s="909"/>
      <c r="F127" s="910"/>
      <c r="G127" s="890"/>
      <c r="H127" s="891"/>
      <c r="I127" s="152"/>
      <c r="J127" s="152"/>
      <c r="K127" s="152"/>
      <c r="L127" s="152"/>
      <c r="M127" s="152"/>
      <c r="N127" s="152"/>
      <c r="O127" s="152"/>
      <c r="P127" s="153"/>
      <c r="Q127" s="153"/>
      <c r="R127" s="156">
        <f t="shared" si="89"/>
        <v>0</v>
      </c>
      <c r="S127" s="156">
        <f t="shared" si="90"/>
        <v>0</v>
      </c>
      <c r="U127" s="157">
        <f t="shared" si="97"/>
        <v>0</v>
      </c>
      <c r="W127" s="152"/>
      <c r="X127" s="152"/>
      <c r="Y127" s="152"/>
      <c r="Z127" s="152"/>
      <c r="AA127" s="152"/>
      <c r="AB127" s="152"/>
      <c r="AC127" s="347"/>
      <c r="AD127" s="152"/>
      <c r="AE127" s="152"/>
      <c r="AF127" s="152"/>
      <c r="AG127" s="152"/>
      <c r="AH127" s="152"/>
      <c r="AI127" s="152"/>
      <c r="AJ127" s="347"/>
      <c r="AK127" s="152"/>
      <c r="AL127" s="152"/>
      <c r="AM127" s="295"/>
      <c r="AN127" s="228"/>
      <c r="AO127" s="228"/>
      <c r="AP127" s="228"/>
      <c r="AQ127" s="228"/>
      <c r="AR127" s="228"/>
      <c r="AS127" s="348"/>
      <c r="AT127" s="264">
        <f t="shared" si="93"/>
        <v>0</v>
      </c>
      <c r="AU127" s="259"/>
      <c r="AV127" s="265">
        <f t="shared" si="94"/>
        <v>0</v>
      </c>
      <c r="AX127" s="265">
        <f t="shared" si="98"/>
        <v>0</v>
      </c>
      <c r="AZ127" s="492">
        <f t="shared" si="95"/>
        <v>0</v>
      </c>
      <c r="BB127" s="492">
        <f t="shared" si="96"/>
        <v>0</v>
      </c>
      <c r="BD127" s="265">
        <f t="shared" si="99"/>
        <v>0</v>
      </c>
      <c r="BE127" s="105"/>
      <c r="BF127" s="105"/>
      <c r="BG127" s="105"/>
      <c r="BH127" s="105"/>
      <c r="BI127" s="105"/>
      <c r="BJ127" s="105"/>
    </row>
    <row r="128" spans="2:62" ht="20.100000000000001" hidden="1" customHeight="1" outlineLevel="1">
      <c r="B128" s="100"/>
      <c r="C128" s="908"/>
      <c r="D128" s="909"/>
      <c r="E128" s="909"/>
      <c r="F128" s="910"/>
      <c r="G128" s="890"/>
      <c r="H128" s="891"/>
      <c r="I128" s="152"/>
      <c r="J128" s="152"/>
      <c r="K128" s="152"/>
      <c r="L128" s="152"/>
      <c r="M128" s="152"/>
      <c r="N128" s="152"/>
      <c r="O128" s="152"/>
      <c r="P128" s="153"/>
      <c r="Q128" s="153"/>
      <c r="R128" s="156">
        <f t="shared" si="89"/>
        <v>0</v>
      </c>
      <c r="S128" s="156">
        <f t="shared" si="90"/>
        <v>0</v>
      </c>
      <c r="U128" s="157">
        <f t="shared" si="97"/>
        <v>0</v>
      </c>
      <c r="W128" s="152"/>
      <c r="X128" s="152"/>
      <c r="Y128" s="152"/>
      <c r="Z128" s="152"/>
      <c r="AA128" s="152"/>
      <c r="AB128" s="152"/>
      <c r="AC128" s="347"/>
      <c r="AD128" s="152"/>
      <c r="AE128" s="152"/>
      <c r="AF128" s="152"/>
      <c r="AG128" s="152"/>
      <c r="AH128" s="152"/>
      <c r="AI128" s="152"/>
      <c r="AJ128" s="347"/>
      <c r="AK128" s="152"/>
      <c r="AL128" s="152"/>
      <c r="AM128" s="295"/>
      <c r="AN128" s="228"/>
      <c r="AO128" s="228"/>
      <c r="AP128" s="228"/>
      <c r="AQ128" s="228"/>
      <c r="AR128" s="228"/>
      <c r="AS128" s="348"/>
      <c r="AT128" s="264">
        <f t="shared" si="93"/>
        <v>0</v>
      </c>
      <c r="AU128" s="259"/>
      <c r="AV128" s="265">
        <f t="shared" si="94"/>
        <v>0</v>
      </c>
      <c r="AX128" s="265">
        <f t="shared" si="98"/>
        <v>0</v>
      </c>
      <c r="AZ128" s="492">
        <f t="shared" si="95"/>
        <v>0</v>
      </c>
      <c r="BB128" s="492">
        <f t="shared" si="96"/>
        <v>0</v>
      </c>
      <c r="BD128" s="265">
        <f t="shared" si="99"/>
        <v>0</v>
      </c>
      <c r="BE128" s="105"/>
      <c r="BF128" s="105"/>
      <c r="BG128" s="105"/>
      <c r="BH128" s="105"/>
      <c r="BI128" s="105"/>
      <c r="BJ128" s="105"/>
    </row>
    <row r="129" spans="2:62" ht="20.100000000000001" hidden="1" customHeight="1" outlineLevel="1">
      <c r="B129" s="100"/>
      <c r="C129" s="908"/>
      <c r="D129" s="909"/>
      <c r="E129" s="909"/>
      <c r="F129" s="910"/>
      <c r="G129" s="890"/>
      <c r="H129" s="891"/>
      <c r="I129" s="152"/>
      <c r="J129" s="152"/>
      <c r="K129" s="152"/>
      <c r="L129" s="152"/>
      <c r="M129" s="152"/>
      <c r="N129" s="152"/>
      <c r="O129" s="152"/>
      <c r="P129" s="153"/>
      <c r="Q129" s="153"/>
      <c r="R129" s="156">
        <f t="shared" si="89"/>
        <v>0</v>
      </c>
      <c r="S129" s="156">
        <f t="shared" si="90"/>
        <v>0</v>
      </c>
      <c r="U129" s="157">
        <f t="shared" si="97"/>
        <v>0</v>
      </c>
      <c r="W129" s="152"/>
      <c r="X129" s="152"/>
      <c r="Y129" s="152"/>
      <c r="Z129" s="152"/>
      <c r="AA129" s="152"/>
      <c r="AB129" s="152"/>
      <c r="AC129" s="347"/>
      <c r="AD129" s="152"/>
      <c r="AE129" s="152"/>
      <c r="AF129" s="152"/>
      <c r="AG129" s="152"/>
      <c r="AH129" s="152"/>
      <c r="AI129" s="152"/>
      <c r="AJ129" s="347"/>
      <c r="AK129" s="152"/>
      <c r="AL129" s="152"/>
      <c r="AM129" s="295"/>
      <c r="AN129" s="228"/>
      <c r="AO129" s="228"/>
      <c r="AP129" s="228"/>
      <c r="AQ129" s="228"/>
      <c r="AR129" s="228"/>
      <c r="AS129" s="348"/>
      <c r="AT129" s="264">
        <f t="shared" si="93"/>
        <v>0</v>
      </c>
      <c r="AU129" s="259"/>
      <c r="AV129" s="265">
        <f t="shared" si="94"/>
        <v>0</v>
      </c>
      <c r="AX129" s="265">
        <f t="shared" si="98"/>
        <v>0</v>
      </c>
      <c r="AZ129" s="492">
        <f t="shared" si="95"/>
        <v>0</v>
      </c>
      <c r="BB129" s="492">
        <f t="shared" si="96"/>
        <v>0</v>
      </c>
      <c r="BD129" s="265">
        <f t="shared" si="99"/>
        <v>0</v>
      </c>
      <c r="BE129" s="105"/>
      <c r="BF129" s="105"/>
      <c r="BG129" s="105"/>
      <c r="BH129" s="105"/>
      <c r="BI129" s="105"/>
      <c r="BJ129" s="105"/>
    </row>
    <row r="130" spans="2:62" ht="9.9499999999999993" hidden="1" customHeight="1" outlineLevel="1">
      <c r="B130" s="101"/>
      <c r="C130" s="208"/>
      <c r="D130" s="208"/>
      <c r="E130" s="208"/>
      <c r="F130" s="208"/>
      <c r="G130" s="237"/>
      <c r="H130" s="207"/>
      <c r="I130" s="257"/>
      <c r="J130" s="257"/>
      <c r="K130" s="257"/>
      <c r="L130" s="257"/>
      <c r="M130" s="257"/>
      <c r="N130" s="257"/>
      <c r="O130" s="257"/>
      <c r="P130" s="256"/>
      <c r="Q130" s="102"/>
      <c r="R130" s="102"/>
      <c r="S130" s="102"/>
      <c r="U130" s="98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Z130" s="493"/>
      <c r="BE130" s="105"/>
      <c r="BF130" s="105"/>
      <c r="BG130" s="105"/>
      <c r="BH130" s="105"/>
      <c r="BI130" s="105"/>
      <c r="BJ130" s="105"/>
    </row>
    <row r="131" spans="2:62" ht="20.100000000000001" customHeight="1" collapsed="1">
      <c r="B131" s="151">
        <f>B114+1</f>
        <v>8</v>
      </c>
      <c r="C131" s="916"/>
      <c r="D131" s="917"/>
      <c r="E131" s="917"/>
      <c r="F131" s="918"/>
      <c r="G131" s="429"/>
      <c r="H131" s="206">
        <v>1</v>
      </c>
      <c r="I131" s="642">
        <f t="shared" ref="I131" si="100">$H131*SUM(I132:I146)</f>
        <v>0</v>
      </c>
      <c r="J131" s="643">
        <f t="shared" ref="J131:O131" si="101">$H131*SUM(J132:J146)</f>
        <v>0</v>
      </c>
      <c r="K131" s="644">
        <f t="shared" si="101"/>
        <v>0</v>
      </c>
      <c r="L131" s="645">
        <f t="shared" si="101"/>
        <v>0</v>
      </c>
      <c r="M131" s="645">
        <f t="shared" si="101"/>
        <v>0</v>
      </c>
      <c r="N131" s="644">
        <f t="shared" si="101"/>
        <v>0</v>
      </c>
      <c r="O131" s="642">
        <f t="shared" si="101"/>
        <v>0</v>
      </c>
      <c r="P131" s="209">
        <f t="shared" ref="P131:Q131" si="102">$H131*SUM(P132:P146)</f>
        <v>0</v>
      </c>
      <c r="Q131" s="210">
        <f t="shared" si="102"/>
        <v>0</v>
      </c>
      <c r="R131" s="136">
        <f t="shared" ref="R131:R146" si="103">P131*(1+Gewinn)*(1+SicherheitAngebot)</f>
        <v>0</v>
      </c>
      <c r="S131" s="137">
        <f t="shared" ref="S131:S146" si="104">Q131*(1+MGKZ)*(1+Gewinn)*(1+SicherheitAngebot)</f>
        <v>0</v>
      </c>
      <c r="U131" s="10">
        <f>I131*$I$7+J131*$J$7+K131*$K$7+L131*$L$7+M131*$M$7+N131*$N$7+O131*$O$7+R131+S131</f>
        <v>0</v>
      </c>
      <c r="W131" s="646">
        <f t="shared" ref="W131:AB131" si="105">$H131*SUM(W132:W146)</f>
        <v>0</v>
      </c>
      <c r="X131" s="647">
        <f t="shared" si="105"/>
        <v>0</v>
      </c>
      <c r="Y131" s="648">
        <f t="shared" si="105"/>
        <v>0</v>
      </c>
      <c r="Z131" s="649">
        <f t="shared" si="105"/>
        <v>0</v>
      </c>
      <c r="AA131" s="648">
        <f t="shared" si="105"/>
        <v>0</v>
      </c>
      <c r="AB131" s="646">
        <f t="shared" si="105"/>
        <v>0</v>
      </c>
      <c r="AC131" s="258"/>
      <c r="AD131" s="646">
        <f t="shared" ref="AD131:AM131" si="106">$H131*SUM(AD132:AD146)</f>
        <v>0</v>
      </c>
      <c r="AE131" s="647">
        <f t="shared" si="106"/>
        <v>0</v>
      </c>
      <c r="AF131" s="648">
        <f t="shared" si="106"/>
        <v>0</v>
      </c>
      <c r="AG131" s="649">
        <f t="shared" si="106"/>
        <v>0</v>
      </c>
      <c r="AH131" s="648">
        <f t="shared" si="106"/>
        <v>0</v>
      </c>
      <c r="AI131" s="646">
        <f t="shared" si="106"/>
        <v>0</v>
      </c>
      <c r="AJ131" s="258"/>
      <c r="AK131" s="653">
        <f t="shared" si="106"/>
        <v>0</v>
      </c>
      <c r="AL131" s="653">
        <f t="shared" si="106"/>
        <v>0</v>
      </c>
      <c r="AM131" s="653">
        <f t="shared" si="106"/>
        <v>0</v>
      </c>
      <c r="AN131" s="227">
        <f>$H131*SUM(AN132:AN146)*(1+Gewinn)*(1+SicherheitAngebot)</f>
        <v>0</v>
      </c>
      <c r="AO131" s="227">
        <f>$H131*SUM(AO132:AO146)*(1+Gewinn)*(1+SicherheitAngebot)</f>
        <v>0</v>
      </c>
      <c r="AP131" s="227">
        <f>$H131*SUM(AP132:AP146)*(1+Gewinn)*(1+SicherheitAngebot)</f>
        <v>0</v>
      </c>
      <c r="AQ131" s="227">
        <f>$H131*SUM(AQ132:AQ146)*(1+Gewinn)*(1+SicherheitAngebot)</f>
        <v>0</v>
      </c>
      <c r="AR131" s="227">
        <f>$H131*SUM(AR132:AR146)*(1+Gewinn)*(1+SicherheitAngebot)</f>
        <v>0</v>
      </c>
      <c r="AS131" s="262"/>
      <c r="AT131" s="263">
        <f t="shared" si="93"/>
        <v>0</v>
      </c>
      <c r="AU131" s="259"/>
      <c r="AV131" s="491">
        <f>AK131*$AK$7+AL131*$AL$7+AM131*$AM$7+SUM(AN131:AR131)+AT131/Zuschläge_IBN+AT131</f>
        <v>0</v>
      </c>
      <c r="AX131" s="685">
        <f>U131+AV131</f>
        <v>0</v>
      </c>
      <c r="AZ131" s="490">
        <f>IF(H131&gt;0,U131/(1+SicherheitAngebot)*(1+Sicherheit),0)</f>
        <v>0</v>
      </c>
      <c r="BB131" s="490">
        <f>IF(H131&gt;0,AV131/(1+SicherheitAngebot)*(1+Sicherheit),0)</f>
        <v>0</v>
      </c>
      <c r="BD131" s="490">
        <f>AZ131+BB131</f>
        <v>0</v>
      </c>
      <c r="BE131" s="105"/>
      <c r="BF131" s="105"/>
      <c r="BG131" s="105"/>
      <c r="BH131" s="105"/>
      <c r="BI131" s="105"/>
      <c r="BJ131" s="105"/>
    </row>
    <row r="132" spans="2:62" ht="20.100000000000001" hidden="1" customHeight="1" outlineLevel="1">
      <c r="B132" s="99"/>
      <c r="C132" s="908"/>
      <c r="D132" s="909"/>
      <c r="E132" s="909"/>
      <c r="F132" s="910"/>
      <c r="G132" s="890"/>
      <c r="H132" s="901"/>
      <c r="I132" s="152"/>
      <c r="J132" s="152"/>
      <c r="K132" s="152"/>
      <c r="L132" s="152"/>
      <c r="M132" s="152"/>
      <c r="N132" s="152"/>
      <c r="O132" s="152"/>
      <c r="P132" s="153"/>
      <c r="Q132" s="153"/>
      <c r="R132" s="156">
        <f t="shared" si="103"/>
        <v>0</v>
      </c>
      <c r="S132" s="156">
        <f t="shared" si="104"/>
        <v>0</v>
      </c>
      <c r="U132" s="157">
        <f>I132*$I$7+J132*$J$7+K132*$K$7+L132*$L$7+M132*$M$7+N132*$N$7+O132*$O$7+R132+S132</f>
        <v>0</v>
      </c>
      <c r="W132" s="152"/>
      <c r="X132" s="152"/>
      <c r="Y132" s="152"/>
      <c r="Z132" s="152"/>
      <c r="AA132" s="152"/>
      <c r="AB132" s="152"/>
      <c r="AC132" s="347"/>
      <c r="AD132" s="152"/>
      <c r="AE132" s="152"/>
      <c r="AF132" s="152"/>
      <c r="AG132" s="152"/>
      <c r="AH132" s="152"/>
      <c r="AI132" s="152"/>
      <c r="AJ132" s="347"/>
      <c r="AK132" s="152"/>
      <c r="AL132" s="152"/>
      <c r="AM132" s="295"/>
      <c r="AN132" s="228"/>
      <c r="AO132" s="228"/>
      <c r="AP132" s="228"/>
      <c r="AQ132" s="228"/>
      <c r="AR132" s="228"/>
      <c r="AS132" s="348"/>
      <c r="AT132" s="264">
        <f t="shared" si="93"/>
        <v>0</v>
      </c>
      <c r="AU132" s="259"/>
      <c r="AV132" s="265">
        <f t="shared" ref="AV132:AV146" si="107">AK132*$AK$7+AL132*$AL$7+AM132*$AM$7+SUM(AN132:AR132)*(1+Gewinn)*(1+SicherheitAngebot)+AT132/Zuschläge_IBN+AT132</f>
        <v>0</v>
      </c>
      <c r="AX132" s="265">
        <f>U132+AV132</f>
        <v>0</v>
      </c>
      <c r="AZ132" s="492">
        <f t="shared" ref="AZ132:AZ146" si="108">U132/(1+SicherheitAngebot)*(1+Sicherheit)</f>
        <v>0</v>
      </c>
      <c r="BB132" s="492">
        <f t="shared" ref="BB132:BB146" si="109">AV132/(1+SicherheitAngebot)*(1+Sicherheit)</f>
        <v>0</v>
      </c>
      <c r="BD132" s="265">
        <f>AZ132+BB132</f>
        <v>0</v>
      </c>
      <c r="BE132" s="105"/>
      <c r="BF132" s="105"/>
      <c r="BG132" s="105"/>
      <c r="BH132" s="105"/>
      <c r="BI132" s="105"/>
      <c r="BJ132" s="105"/>
    </row>
    <row r="133" spans="2:62" ht="20.100000000000001" hidden="1" customHeight="1" outlineLevel="1">
      <c r="B133" s="100"/>
      <c r="C133" s="908"/>
      <c r="D133" s="909"/>
      <c r="E133" s="909"/>
      <c r="F133" s="910"/>
      <c r="G133" s="890"/>
      <c r="H133" s="891"/>
      <c r="I133" s="152"/>
      <c r="J133" s="152"/>
      <c r="K133" s="152"/>
      <c r="L133" s="152"/>
      <c r="M133" s="152"/>
      <c r="N133" s="152"/>
      <c r="O133" s="152"/>
      <c r="P133" s="153"/>
      <c r="Q133" s="153"/>
      <c r="R133" s="156">
        <f t="shared" si="103"/>
        <v>0</v>
      </c>
      <c r="S133" s="156">
        <f t="shared" si="104"/>
        <v>0</v>
      </c>
      <c r="U133" s="157">
        <f t="shared" ref="U133:U146" si="110">I133*$I$7+J133*$J$7+K133*$K$7+L133*$L$7+M133*$M$7+N133*$N$7+O133*$O$7+R133+S133</f>
        <v>0</v>
      </c>
      <c r="W133" s="152"/>
      <c r="X133" s="152"/>
      <c r="Y133" s="152"/>
      <c r="Z133" s="152"/>
      <c r="AA133" s="152"/>
      <c r="AB133" s="152"/>
      <c r="AC133" s="347"/>
      <c r="AD133" s="152"/>
      <c r="AE133" s="152"/>
      <c r="AF133" s="152"/>
      <c r="AG133" s="152"/>
      <c r="AH133" s="152"/>
      <c r="AI133" s="152"/>
      <c r="AJ133" s="347"/>
      <c r="AK133" s="152"/>
      <c r="AL133" s="152"/>
      <c r="AM133" s="295"/>
      <c r="AN133" s="228"/>
      <c r="AO133" s="228"/>
      <c r="AP133" s="228"/>
      <c r="AQ133" s="228"/>
      <c r="AR133" s="228"/>
      <c r="AS133" s="348"/>
      <c r="AT133" s="264">
        <f t="shared" si="93"/>
        <v>0</v>
      </c>
      <c r="AU133" s="259"/>
      <c r="AV133" s="265">
        <f t="shared" si="107"/>
        <v>0</v>
      </c>
      <c r="AX133" s="265">
        <f t="shared" ref="AX133:AX146" si="111">U133+AV133</f>
        <v>0</v>
      </c>
      <c r="AZ133" s="492">
        <f t="shared" si="108"/>
        <v>0</v>
      </c>
      <c r="BB133" s="492">
        <f t="shared" si="109"/>
        <v>0</v>
      </c>
      <c r="BD133" s="265">
        <f t="shared" ref="BD133:BD146" si="112">AZ133+BB133</f>
        <v>0</v>
      </c>
      <c r="BE133" s="105"/>
      <c r="BF133" s="105"/>
      <c r="BG133" s="105"/>
      <c r="BH133" s="105"/>
      <c r="BI133" s="105"/>
      <c r="BJ133" s="105"/>
    </row>
    <row r="134" spans="2:62" ht="20.100000000000001" hidden="1" customHeight="1" outlineLevel="1">
      <c r="B134" s="100"/>
      <c r="C134" s="908"/>
      <c r="D134" s="909"/>
      <c r="E134" s="909"/>
      <c r="F134" s="910"/>
      <c r="G134" s="890"/>
      <c r="H134" s="891"/>
      <c r="I134" s="152"/>
      <c r="J134" s="152"/>
      <c r="K134" s="152"/>
      <c r="L134" s="152"/>
      <c r="M134" s="152"/>
      <c r="N134" s="152"/>
      <c r="O134" s="152"/>
      <c r="P134" s="153"/>
      <c r="Q134" s="153"/>
      <c r="R134" s="156">
        <f t="shared" si="103"/>
        <v>0</v>
      </c>
      <c r="S134" s="156">
        <f t="shared" si="104"/>
        <v>0</v>
      </c>
      <c r="U134" s="157">
        <f t="shared" si="110"/>
        <v>0</v>
      </c>
      <c r="W134" s="152"/>
      <c r="X134" s="152"/>
      <c r="Y134" s="152"/>
      <c r="Z134" s="152"/>
      <c r="AA134" s="152"/>
      <c r="AB134" s="152"/>
      <c r="AC134" s="347"/>
      <c r="AD134" s="152"/>
      <c r="AE134" s="152"/>
      <c r="AF134" s="152"/>
      <c r="AG134" s="152"/>
      <c r="AH134" s="152"/>
      <c r="AI134" s="152"/>
      <c r="AJ134" s="347"/>
      <c r="AK134" s="152"/>
      <c r="AL134" s="152"/>
      <c r="AM134" s="295"/>
      <c r="AN134" s="228"/>
      <c r="AO134" s="228"/>
      <c r="AP134" s="228"/>
      <c r="AQ134" s="228"/>
      <c r="AR134" s="228"/>
      <c r="AS134" s="348"/>
      <c r="AT134" s="264">
        <f t="shared" si="93"/>
        <v>0</v>
      </c>
      <c r="AU134" s="259"/>
      <c r="AV134" s="265">
        <f t="shared" si="107"/>
        <v>0</v>
      </c>
      <c r="AX134" s="265">
        <f t="shared" si="111"/>
        <v>0</v>
      </c>
      <c r="AZ134" s="492">
        <f t="shared" si="108"/>
        <v>0</v>
      </c>
      <c r="BB134" s="492">
        <f t="shared" si="109"/>
        <v>0</v>
      </c>
      <c r="BD134" s="265">
        <f t="shared" si="112"/>
        <v>0</v>
      </c>
      <c r="BE134" s="105"/>
      <c r="BF134" s="105"/>
      <c r="BG134" s="105"/>
      <c r="BH134" s="105"/>
      <c r="BI134" s="105"/>
      <c r="BJ134" s="105"/>
    </row>
    <row r="135" spans="2:62" ht="20.100000000000001" hidden="1" customHeight="1" outlineLevel="1">
      <c r="B135" s="100"/>
      <c r="C135" s="908"/>
      <c r="D135" s="909"/>
      <c r="E135" s="909"/>
      <c r="F135" s="910"/>
      <c r="G135" s="890"/>
      <c r="H135" s="891"/>
      <c r="I135" s="152"/>
      <c r="J135" s="152"/>
      <c r="K135" s="152"/>
      <c r="L135" s="152"/>
      <c r="M135" s="152"/>
      <c r="N135" s="152"/>
      <c r="O135" s="152"/>
      <c r="P135" s="153"/>
      <c r="Q135" s="153"/>
      <c r="R135" s="156">
        <f t="shared" si="103"/>
        <v>0</v>
      </c>
      <c r="S135" s="156">
        <f t="shared" si="104"/>
        <v>0</v>
      </c>
      <c r="U135" s="157">
        <f t="shared" si="110"/>
        <v>0</v>
      </c>
      <c r="W135" s="152"/>
      <c r="X135" s="152"/>
      <c r="Y135" s="152"/>
      <c r="Z135" s="152"/>
      <c r="AA135" s="152"/>
      <c r="AB135" s="152"/>
      <c r="AC135" s="347"/>
      <c r="AD135" s="152"/>
      <c r="AE135" s="152"/>
      <c r="AF135" s="152"/>
      <c r="AG135" s="152"/>
      <c r="AH135" s="152"/>
      <c r="AI135" s="152"/>
      <c r="AJ135" s="347"/>
      <c r="AK135" s="152"/>
      <c r="AL135" s="152"/>
      <c r="AM135" s="295"/>
      <c r="AN135" s="228"/>
      <c r="AO135" s="228"/>
      <c r="AP135" s="228"/>
      <c r="AQ135" s="228"/>
      <c r="AR135" s="228"/>
      <c r="AS135" s="348"/>
      <c r="AT135" s="264">
        <f t="shared" si="93"/>
        <v>0</v>
      </c>
      <c r="AU135" s="259"/>
      <c r="AV135" s="265">
        <f t="shared" si="107"/>
        <v>0</v>
      </c>
      <c r="AX135" s="265">
        <f t="shared" si="111"/>
        <v>0</v>
      </c>
      <c r="AZ135" s="492">
        <f t="shared" si="108"/>
        <v>0</v>
      </c>
      <c r="BB135" s="492">
        <f t="shared" si="109"/>
        <v>0</v>
      </c>
      <c r="BD135" s="265">
        <f t="shared" si="112"/>
        <v>0</v>
      </c>
      <c r="BE135" s="105"/>
      <c r="BF135" s="105"/>
      <c r="BG135" s="105"/>
      <c r="BH135" s="105"/>
      <c r="BI135" s="105"/>
      <c r="BJ135" s="105"/>
    </row>
    <row r="136" spans="2:62" ht="20.100000000000001" hidden="1" customHeight="1" outlineLevel="1">
      <c r="B136" s="100"/>
      <c r="C136" s="908"/>
      <c r="D136" s="909"/>
      <c r="E136" s="909"/>
      <c r="F136" s="910"/>
      <c r="G136" s="890"/>
      <c r="H136" s="891"/>
      <c r="I136" s="152"/>
      <c r="J136" s="152"/>
      <c r="K136" s="152"/>
      <c r="L136" s="152"/>
      <c r="M136" s="152"/>
      <c r="N136" s="152"/>
      <c r="O136" s="152"/>
      <c r="P136" s="153"/>
      <c r="Q136" s="153"/>
      <c r="R136" s="156">
        <f t="shared" si="103"/>
        <v>0</v>
      </c>
      <c r="S136" s="156">
        <f t="shared" si="104"/>
        <v>0</v>
      </c>
      <c r="U136" s="157">
        <f t="shared" si="110"/>
        <v>0</v>
      </c>
      <c r="W136" s="152"/>
      <c r="X136" s="152"/>
      <c r="Y136" s="152"/>
      <c r="Z136" s="152"/>
      <c r="AA136" s="152"/>
      <c r="AB136" s="152"/>
      <c r="AC136" s="347"/>
      <c r="AD136" s="152"/>
      <c r="AE136" s="152"/>
      <c r="AF136" s="152"/>
      <c r="AG136" s="152"/>
      <c r="AH136" s="152"/>
      <c r="AI136" s="152"/>
      <c r="AJ136" s="347"/>
      <c r="AK136" s="152"/>
      <c r="AL136" s="152"/>
      <c r="AM136" s="295"/>
      <c r="AN136" s="228"/>
      <c r="AO136" s="228"/>
      <c r="AP136" s="228"/>
      <c r="AQ136" s="228"/>
      <c r="AR136" s="228"/>
      <c r="AS136" s="348"/>
      <c r="AT136" s="264">
        <f t="shared" si="93"/>
        <v>0</v>
      </c>
      <c r="AU136" s="259"/>
      <c r="AV136" s="265">
        <f t="shared" si="107"/>
        <v>0</v>
      </c>
      <c r="AX136" s="265">
        <f t="shared" si="111"/>
        <v>0</v>
      </c>
      <c r="AZ136" s="492">
        <f t="shared" si="108"/>
        <v>0</v>
      </c>
      <c r="BB136" s="492">
        <f t="shared" si="109"/>
        <v>0</v>
      </c>
      <c r="BD136" s="265">
        <f t="shared" si="112"/>
        <v>0</v>
      </c>
      <c r="BE136" s="105"/>
      <c r="BF136" s="105"/>
      <c r="BG136" s="105"/>
      <c r="BH136" s="105"/>
      <c r="BI136" s="105"/>
      <c r="BJ136" s="105"/>
    </row>
    <row r="137" spans="2:62" ht="20.100000000000001" hidden="1" customHeight="1" outlineLevel="1">
      <c r="B137" s="100"/>
      <c r="C137" s="908"/>
      <c r="D137" s="909"/>
      <c r="E137" s="909"/>
      <c r="F137" s="910"/>
      <c r="G137" s="890"/>
      <c r="H137" s="891"/>
      <c r="I137" s="152"/>
      <c r="J137" s="152"/>
      <c r="K137" s="152"/>
      <c r="L137" s="152"/>
      <c r="M137" s="152"/>
      <c r="N137" s="152"/>
      <c r="O137" s="152"/>
      <c r="P137" s="153"/>
      <c r="Q137" s="153"/>
      <c r="R137" s="156">
        <f t="shared" si="103"/>
        <v>0</v>
      </c>
      <c r="S137" s="156">
        <f t="shared" si="104"/>
        <v>0</v>
      </c>
      <c r="U137" s="157">
        <f t="shared" si="110"/>
        <v>0</v>
      </c>
      <c r="W137" s="152"/>
      <c r="X137" s="152"/>
      <c r="Y137" s="152"/>
      <c r="Z137" s="152"/>
      <c r="AA137" s="152"/>
      <c r="AB137" s="152"/>
      <c r="AC137" s="347"/>
      <c r="AD137" s="152"/>
      <c r="AE137" s="152"/>
      <c r="AF137" s="152"/>
      <c r="AG137" s="152"/>
      <c r="AH137" s="152"/>
      <c r="AI137" s="152"/>
      <c r="AJ137" s="347"/>
      <c r="AK137" s="152"/>
      <c r="AL137" s="152"/>
      <c r="AM137" s="295"/>
      <c r="AN137" s="228"/>
      <c r="AO137" s="228"/>
      <c r="AP137" s="228"/>
      <c r="AQ137" s="228"/>
      <c r="AR137" s="228"/>
      <c r="AS137" s="348"/>
      <c r="AT137" s="264">
        <f t="shared" si="93"/>
        <v>0</v>
      </c>
      <c r="AU137" s="259"/>
      <c r="AV137" s="265">
        <f t="shared" si="107"/>
        <v>0</v>
      </c>
      <c r="AX137" s="265">
        <f t="shared" si="111"/>
        <v>0</v>
      </c>
      <c r="AZ137" s="492">
        <f t="shared" si="108"/>
        <v>0</v>
      </c>
      <c r="BB137" s="492">
        <f t="shared" si="109"/>
        <v>0</v>
      </c>
      <c r="BD137" s="265">
        <f t="shared" si="112"/>
        <v>0</v>
      </c>
      <c r="BE137" s="105"/>
      <c r="BF137" s="105"/>
      <c r="BG137" s="105"/>
      <c r="BH137" s="105"/>
      <c r="BI137" s="105"/>
      <c r="BJ137" s="105"/>
    </row>
    <row r="138" spans="2:62" ht="20.100000000000001" hidden="1" customHeight="1" outlineLevel="1">
      <c r="B138" s="100"/>
      <c r="C138" s="908"/>
      <c r="D138" s="909"/>
      <c r="E138" s="909"/>
      <c r="F138" s="910"/>
      <c r="G138" s="890"/>
      <c r="H138" s="891"/>
      <c r="I138" s="152"/>
      <c r="J138" s="152"/>
      <c r="K138" s="152"/>
      <c r="L138" s="152"/>
      <c r="M138" s="152"/>
      <c r="N138" s="152"/>
      <c r="O138" s="152"/>
      <c r="P138" s="153"/>
      <c r="Q138" s="153"/>
      <c r="R138" s="156">
        <f t="shared" si="103"/>
        <v>0</v>
      </c>
      <c r="S138" s="156">
        <f t="shared" si="104"/>
        <v>0</v>
      </c>
      <c r="U138" s="157">
        <f t="shared" si="110"/>
        <v>0</v>
      </c>
      <c r="W138" s="152"/>
      <c r="X138" s="152"/>
      <c r="Y138" s="152"/>
      <c r="Z138" s="152"/>
      <c r="AA138" s="152"/>
      <c r="AB138" s="152"/>
      <c r="AC138" s="347"/>
      <c r="AD138" s="152"/>
      <c r="AE138" s="152"/>
      <c r="AF138" s="152"/>
      <c r="AG138" s="152"/>
      <c r="AH138" s="152"/>
      <c r="AI138" s="152"/>
      <c r="AJ138" s="347"/>
      <c r="AK138" s="152"/>
      <c r="AL138" s="152"/>
      <c r="AM138" s="295"/>
      <c r="AN138" s="228"/>
      <c r="AO138" s="228"/>
      <c r="AP138" s="228"/>
      <c r="AQ138" s="228"/>
      <c r="AR138" s="228"/>
      <c r="AS138" s="348"/>
      <c r="AT138" s="264">
        <f t="shared" si="93"/>
        <v>0</v>
      </c>
      <c r="AU138" s="259"/>
      <c r="AV138" s="265">
        <f t="shared" si="107"/>
        <v>0</v>
      </c>
      <c r="AX138" s="265">
        <f t="shared" si="111"/>
        <v>0</v>
      </c>
      <c r="AZ138" s="492">
        <f t="shared" si="108"/>
        <v>0</v>
      </c>
      <c r="BB138" s="492">
        <f t="shared" si="109"/>
        <v>0</v>
      </c>
      <c r="BD138" s="265">
        <f t="shared" si="112"/>
        <v>0</v>
      </c>
      <c r="BE138" s="105"/>
      <c r="BF138" s="105"/>
      <c r="BG138" s="105"/>
      <c r="BH138" s="105"/>
      <c r="BI138" s="105"/>
      <c r="BJ138" s="105"/>
    </row>
    <row r="139" spans="2:62" ht="20.100000000000001" hidden="1" customHeight="1" outlineLevel="1">
      <c r="B139" s="100"/>
      <c r="C139" s="908"/>
      <c r="D139" s="909"/>
      <c r="E139" s="909"/>
      <c r="F139" s="910"/>
      <c r="G139" s="890"/>
      <c r="H139" s="891"/>
      <c r="I139" s="152"/>
      <c r="J139" s="152"/>
      <c r="K139" s="152"/>
      <c r="L139" s="152"/>
      <c r="M139" s="152"/>
      <c r="N139" s="152"/>
      <c r="O139" s="152"/>
      <c r="P139" s="153"/>
      <c r="Q139" s="153"/>
      <c r="R139" s="156">
        <f t="shared" si="103"/>
        <v>0</v>
      </c>
      <c r="S139" s="156">
        <f t="shared" si="104"/>
        <v>0</v>
      </c>
      <c r="U139" s="157">
        <f t="shared" si="110"/>
        <v>0</v>
      </c>
      <c r="W139" s="152"/>
      <c r="X139" s="152"/>
      <c r="Y139" s="152"/>
      <c r="Z139" s="152"/>
      <c r="AA139" s="152"/>
      <c r="AB139" s="152"/>
      <c r="AC139" s="347"/>
      <c r="AD139" s="152"/>
      <c r="AE139" s="152"/>
      <c r="AF139" s="152"/>
      <c r="AG139" s="152"/>
      <c r="AH139" s="152"/>
      <c r="AI139" s="152"/>
      <c r="AJ139" s="347"/>
      <c r="AK139" s="152"/>
      <c r="AL139" s="152"/>
      <c r="AM139" s="295"/>
      <c r="AN139" s="228"/>
      <c r="AO139" s="228"/>
      <c r="AP139" s="228"/>
      <c r="AQ139" s="228"/>
      <c r="AR139" s="228"/>
      <c r="AS139" s="348"/>
      <c r="AT139" s="264">
        <f t="shared" si="93"/>
        <v>0</v>
      </c>
      <c r="AU139" s="259"/>
      <c r="AV139" s="265">
        <f t="shared" si="107"/>
        <v>0</v>
      </c>
      <c r="AX139" s="265">
        <f t="shared" si="111"/>
        <v>0</v>
      </c>
      <c r="AZ139" s="492">
        <f t="shared" si="108"/>
        <v>0</v>
      </c>
      <c r="BB139" s="492">
        <f t="shared" si="109"/>
        <v>0</v>
      </c>
      <c r="BD139" s="265">
        <f t="shared" si="112"/>
        <v>0</v>
      </c>
      <c r="BE139" s="105"/>
      <c r="BF139" s="105"/>
      <c r="BG139" s="105"/>
      <c r="BH139" s="105"/>
      <c r="BI139" s="105"/>
      <c r="BJ139" s="105"/>
    </row>
    <row r="140" spans="2:62" ht="20.100000000000001" hidden="1" customHeight="1" outlineLevel="1">
      <c r="B140" s="100"/>
      <c r="C140" s="908"/>
      <c r="D140" s="909"/>
      <c r="E140" s="909"/>
      <c r="F140" s="910"/>
      <c r="G140" s="890"/>
      <c r="H140" s="891"/>
      <c r="I140" s="152"/>
      <c r="J140" s="152"/>
      <c r="K140" s="152"/>
      <c r="L140" s="152"/>
      <c r="M140" s="152"/>
      <c r="N140" s="152"/>
      <c r="O140" s="152"/>
      <c r="P140" s="153"/>
      <c r="Q140" s="153"/>
      <c r="R140" s="156">
        <f t="shared" si="103"/>
        <v>0</v>
      </c>
      <c r="S140" s="156">
        <f t="shared" si="104"/>
        <v>0</v>
      </c>
      <c r="U140" s="157">
        <f t="shared" si="110"/>
        <v>0</v>
      </c>
      <c r="W140" s="152"/>
      <c r="X140" s="152"/>
      <c r="Y140" s="152"/>
      <c r="Z140" s="152"/>
      <c r="AA140" s="152"/>
      <c r="AB140" s="152"/>
      <c r="AC140" s="347"/>
      <c r="AD140" s="152"/>
      <c r="AE140" s="152"/>
      <c r="AF140" s="152"/>
      <c r="AG140" s="152"/>
      <c r="AH140" s="152"/>
      <c r="AI140" s="152"/>
      <c r="AJ140" s="347"/>
      <c r="AK140" s="152"/>
      <c r="AL140" s="152"/>
      <c r="AM140" s="295"/>
      <c r="AN140" s="228"/>
      <c r="AO140" s="228"/>
      <c r="AP140" s="228"/>
      <c r="AQ140" s="228"/>
      <c r="AR140" s="228"/>
      <c r="AS140" s="348"/>
      <c r="AT140" s="264">
        <f t="shared" si="93"/>
        <v>0</v>
      </c>
      <c r="AU140" s="259"/>
      <c r="AV140" s="265">
        <f t="shared" si="107"/>
        <v>0</v>
      </c>
      <c r="AX140" s="265">
        <f t="shared" si="111"/>
        <v>0</v>
      </c>
      <c r="AZ140" s="492">
        <f t="shared" si="108"/>
        <v>0</v>
      </c>
      <c r="BB140" s="492">
        <f t="shared" si="109"/>
        <v>0</v>
      </c>
      <c r="BD140" s="265">
        <f t="shared" si="112"/>
        <v>0</v>
      </c>
      <c r="BE140" s="105"/>
      <c r="BF140" s="105"/>
      <c r="BG140" s="105"/>
      <c r="BH140" s="105"/>
      <c r="BI140" s="105"/>
      <c r="BJ140" s="105"/>
    </row>
    <row r="141" spans="2:62" ht="20.100000000000001" hidden="1" customHeight="1" outlineLevel="1">
      <c r="B141" s="100"/>
      <c r="C141" s="908"/>
      <c r="D141" s="909"/>
      <c r="E141" s="909"/>
      <c r="F141" s="910"/>
      <c r="G141" s="890"/>
      <c r="H141" s="891"/>
      <c r="I141" s="152"/>
      <c r="J141" s="152"/>
      <c r="K141" s="152"/>
      <c r="L141" s="152"/>
      <c r="M141" s="152"/>
      <c r="N141" s="152"/>
      <c r="O141" s="152"/>
      <c r="P141" s="153"/>
      <c r="Q141" s="153"/>
      <c r="R141" s="156">
        <f t="shared" si="103"/>
        <v>0</v>
      </c>
      <c r="S141" s="156">
        <f t="shared" si="104"/>
        <v>0</v>
      </c>
      <c r="U141" s="157">
        <f t="shared" si="110"/>
        <v>0</v>
      </c>
      <c r="W141" s="152"/>
      <c r="X141" s="152"/>
      <c r="Y141" s="152"/>
      <c r="Z141" s="152"/>
      <c r="AA141" s="152"/>
      <c r="AB141" s="152"/>
      <c r="AC141" s="347"/>
      <c r="AD141" s="152"/>
      <c r="AE141" s="152"/>
      <c r="AF141" s="152"/>
      <c r="AG141" s="152"/>
      <c r="AH141" s="152"/>
      <c r="AI141" s="152"/>
      <c r="AJ141" s="347"/>
      <c r="AK141" s="152"/>
      <c r="AL141" s="152"/>
      <c r="AM141" s="295"/>
      <c r="AN141" s="228"/>
      <c r="AO141" s="228"/>
      <c r="AP141" s="228"/>
      <c r="AQ141" s="228"/>
      <c r="AR141" s="228"/>
      <c r="AS141" s="348"/>
      <c r="AT141" s="264">
        <f t="shared" si="93"/>
        <v>0</v>
      </c>
      <c r="AU141" s="259"/>
      <c r="AV141" s="265">
        <f t="shared" si="107"/>
        <v>0</v>
      </c>
      <c r="AX141" s="265">
        <f t="shared" si="111"/>
        <v>0</v>
      </c>
      <c r="AZ141" s="492">
        <f t="shared" si="108"/>
        <v>0</v>
      </c>
      <c r="BB141" s="492">
        <f t="shared" si="109"/>
        <v>0</v>
      </c>
      <c r="BD141" s="265">
        <f t="shared" si="112"/>
        <v>0</v>
      </c>
      <c r="BE141" s="105"/>
      <c r="BF141" s="105"/>
      <c r="BG141" s="105"/>
      <c r="BH141" s="105"/>
      <c r="BI141" s="105"/>
      <c r="BJ141" s="105"/>
    </row>
    <row r="142" spans="2:62" ht="20.100000000000001" hidden="1" customHeight="1" outlineLevel="1">
      <c r="B142" s="100"/>
      <c r="C142" s="908"/>
      <c r="D142" s="909"/>
      <c r="E142" s="909"/>
      <c r="F142" s="910"/>
      <c r="G142" s="890"/>
      <c r="H142" s="891"/>
      <c r="I142" s="152"/>
      <c r="J142" s="152"/>
      <c r="K142" s="152"/>
      <c r="L142" s="152"/>
      <c r="M142" s="152"/>
      <c r="N142" s="152"/>
      <c r="O142" s="152"/>
      <c r="P142" s="153"/>
      <c r="Q142" s="153"/>
      <c r="R142" s="156">
        <f t="shared" si="103"/>
        <v>0</v>
      </c>
      <c r="S142" s="156">
        <f t="shared" si="104"/>
        <v>0</v>
      </c>
      <c r="U142" s="157">
        <f t="shared" si="110"/>
        <v>0</v>
      </c>
      <c r="W142" s="152"/>
      <c r="X142" s="152"/>
      <c r="Y142" s="152"/>
      <c r="Z142" s="152"/>
      <c r="AA142" s="152"/>
      <c r="AB142" s="152"/>
      <c r="AC142" s="347"/>
      <c r="AD142" s="152"/>
      <c r="AE142" s="152"/>
      <c r="AF142" s="152"/>
      <c r="AG142" s="152"/>
      <c r="AH142" s="152"/>
      <c r="AI142" s="152"/>
      <c r="AJ142" s="347"/>
      <c r="AK142" s="152"/>
      <c r="AL142" s="152"/>
      <c r="AM142" s="295"/>
      <c r="AN142" s="228"/>
      <c r="AO142" s="228"/>
      <c r="AP142" s="228"/>
      <c r="AQ142" s="228"/>
      <c r="AR142" s="228"/>
      <c r="AS142" s="348"/>
      <c r="AT142" s="264">
        <f t="shared" si="93"/>
        <v>0</v>
      </c>
      <c r="AU142" s="259"/>
      <c r="AV142" s="265">
        <f t="shared" si="107"/>
        <v>0</v>
      </c>
      <c r="AX142" s="265">
        <f t="shared" si="111"/>
        <v>0</v>
      </c>
      <c r="AZ142" s="492">
        <f t="shared" si="108"/>
        <v>0</v>
      </c>
      <c r="BB142" s="492">
        <f t="shared" si="109"/>
        <v>0</v>
      </c>
      <c r="BD142" s="265">
        <f t="shared" si="112"/>
        <v>0</v>
      </c>
      <c r="BE142" s="105"/>
      <c r="BF142" s="105"/>
      <c r="BG142" s="105"/>
      <c r="BH142" s="105"/>
      <c r="BI142" s="105"/>
      <c r="BJ142" s="105"/>
    </row>
    <row r="143" spans="2:62" ht="20.100000000000001" hidden="1" customHeight="1" outlineLevel="1">
      <c r="B143" s="100"/>
      <c r="C143" s="908"/>
      <c r="D143" s="909"/>
      <c r="E143" s="909"/>
      <c r="F143" s="910"/>
      <c r="G143" s="890"/>
      <c r="H143" s="891"/>
      <c r="I143" s="152"/>
      <c r="J143" s="152"/>
      <c r="K143" s="152"/>
      <c r="L143" s="152"/>
      <c r="M143" s="152"/>
      <c r="N143" s="152"/>
      <c r="O143" s="152"/>
      <c r="P143" s="153"/>
      <c r="Q143" s="153"/>
      <c r="R143" s="156">
        <f t="shared" si="103"/>
        <v>0</v>
      </c>
      <c r="S143" s="156">
        <f t="shared" si="104"/>
        <v>0</v>
      </c>
      <c r="U143" s="157">
        <f t="shared" si="110"/>
        <v>0</v>
      </c>
      <c r="W143" s="152"/>
      <c r="X143" s="152"/>
      <c r="Y143" s="152"/>
      <c r="Z143" s="152"/>
      <c r="AA143" s="152"/>
      <c r="AB143" s="152"/>
      <c r="AC143" s="347"/>
      <c r="AD143" s="152"/>
      <c r="AE143" s="152"/>
      <c r="AF143" s="152"/>
      <c r="AG143" s="152"/>
      <c r="AH143" s="152"/>
      <c r="AI143" s="152"/>
      <c r="AJ143" s="347"/>
      <c r="AK143" s="152"/>
      <c r="AL143" s="152"/>
      <c r="AM143" s="295"/>
      <c r="AN143" s="228"/>
      <c r="AO143" s="228"/>
      <c r="AP143" s="228"/>
      <c r="AQ143" s="228"/>
      <c r="AR143" s="228"/>
      <c r="AS143" s="348"/>
      <c r="AT143" s="264">
        <f t="shared" si="93"/>
        <v>0</v>
      </c>
      <c r="AU143" s="259"/>
      <c r="AV143" s="265">
        <f t="shared" si="107"/>
        <v>0</v>
      </c>
      <c r="AX143" s="265">
        <f t="shared" si="111"/>
        <v>0</v>
      </c>
      <c r="AZ143" s="492">
        <f t="shared" si="108"/>
        <v>0</v>
      </c>
      <c r="BB143" s="492">
        <f t="shared" si="109"/>
        <v>0</v>
      </c>
      <c r="BD143" s="265">
        <f t="shared" si="112"/>
        <v>0</v>
      </c>
      <c r="BE143" s="105"/>
      <c r="BF143" s="105"/>
      <c r="BG143" s="105"/>
      <c r="BH143" s="105"/>
      <c r="BI143" s="105"/>
      <c r="BJ143" s="105"/>
    </row>
    <row r="144" spans="2:62" ht="20.100000000000001" hidden="1" customHeight="1" outlineLevel="1">
      <c r="B144" s="100"/>
      <c r="C144" s="908"/>
      <c r="D144" s="909"/>
      <c r="E144" s="909"/>
      <c r="F144" s="910"/>
      <c r="G144" s="890"/>
      <c r="H144" s="891"/>
      <c r="I144" s="152"/>
      <c r="J144" s="152"/>
      <c r="K144" s="152"/>
      <c r="L144" s="152"/>
      <c r="M144" s="152"/>
      <c r="N144" s="152"/>
      <c r="O144" s="152"/>
      <c r="P144" s="153"/>
      <c r="Q144" s="153"/>
      <c r="R144" s="156">
        <f t="shared" si="103"/>
        <v>0</v>
      </c>
      <c r="S144" s="156">
        <f t="shared" si="104"/>
        <v>0</v>
      </c>
      <c r="U144" s="157">
        <f t="shared" si="110"/>
        <v>0</v>
      </c>
      <c r="W144" s="152"/>
      <c r="X144" s="152"/>
      <c r="Y144" s="152"/>
      <c r="Z144" s="152"/>
      <c r="AA144" s="152"/>
      <c r="AB144" s="152"/>
      <c r="AC144" s="347"/>
      <c r="AD144" s="152"/>
      <c r="AE144" s="152"/>
      <c r="AF144" s="152"/>
      <c r="AG144" s="152"/>
      <c r="AH144" s="152"/>
      <c r="AI144" s="152"/>
      <c r="AJ144" s="347"/>
      <c r="AK144" s="152"/>
      <c r="AL144" s="152"/>
      <c r="AM144" s="295"/>
      <c r="AN144" s="228"/>
      <c r="AO144" s="228"/>
      <c r="AP144" s="228"/>
      <c r="AQ144" s="228"/>
      <c r="AR144" s="228"/>
      <c r="AS144" s="348"/>
      <c r="AT144" s="264">
        <f t="shared" si="93"/>
        <v>0</v>
      </c>
      <c r="AU144" s="259"/>
      <c r="AV144" s="265">
        <f t="shared" si="107"/>
        <v>0</v>
      </c>
      <c r="AX144" s="265">
        <f t="shared" si="111"/>
        <v>0</v>
      </c>
      <c r="AZ144" s="492">
        <f t="shared" si="108"/>
        <v>0</v>
      </c>
      <c r="BB144" s="492">
        <f t="shared" si="109"/>
        <v>0</v>
      </c>
      <c r="BD144" s="265">
        <f t="shared" si="112"/>
        <v>0</v>
      </c>
      <c r="BE144" s="105"/>
      <c r="BF144" s="105"/>
      <c r="BG144" s="105"/>
      <c r="BH144" s="105"/>
      <c r="BI144" s="105"/>
      <c r="BJ144" s="105"/>
    </row>
    <row r="145" spans="2:62" ht="20.100000000000001" hidden="1" customHeight="1" outlineLevel="1">
      <c r="B145" s="100"/>
      <c r="C145" s="908"/>
      <c r="D145" s="909"/>
      <c r="E145" s="909"/>
      <c r="F145" s="910"/>
      <c r="G145" s="890"/>
      <c r="H145" s="891"/>
      <c r="I145" s="152"/>
      <c r="J145" s="152"/>
      <c r="K145" s="152"/>
      <c r="L145" s="152"/>
      <c r="M145" s="152"/>
      <c r="N145" s="152"/>
      <c r="O145" s="152"/>
      <c r="P145" s="153"/>
      <c r="Q145" s="153"/>
      <c r="R145" s="156">
        <f t="shared" si="103"/>
        <v>0</v>
      </c>
      <c r="S145" s="156">
        <f t="shared" si="104"/>
        <v>0</v>
      </c>
      <c r="U145" s="157">
        <f t="shared" si="110"/>
        <v>0</v>
      </c>
      <c r="W145" s="152"/>
      <c r="X145" s="152"/>
      <c r="Y145" s="152"/>
      <c r="Z145" s="152"/>
      <c r="AA145" s="152"/>
      <c r="AB145" s="152"/>
      <c r="AC145" s="347"/>
      <c r="AD145" s="152"/>
      <c r="AE145" s="152"/>
      <c r="AF145" s="152"/>
      <c r="AG145" s="152"/>
      <c r="AH145" s="152"/>
      <c r="AI145" s="152"/>
      <c r="AJ145" s="347"/>
      <c r="AK145" s="152"/>
      <c r="AL145" s="152"/>
      <c r="AM145" s="295"/>
      <c r="AN145" s="228"/>
      <c r="AO145" s="228"/>
      <c r="AP145" s="228"/>
      <c r="AQ145" s="228"/>
      <c r="AR145" s="228"/>
      <c r="AS145" s="348"/>
      <c r="AT145" s="264">
        <f t="shared" si="93"/>
        <v>0</v>
      </c>
      <c r="AU145" s="259"/>
      <c r="AV145" s="265">
        <f t="shared" si="107"/>
        <v>0</v>
      </c>
      <c r="AX145" s="265">
        <f t="shared" si="111"/>
        <v>0</v>
      </c>
      <c r="AZ145" s="492">
        <f t="shared" si="108"/>
        <v>0</v>
      </c>
      <c r="BB145" s="492">
        <f t="shared" si="109"/>
        <v>0</v>
      </c>
      <c r="BD145" s="265">
        <f t="shared" si="112"/>
        <v>0</v>
      </c>
      <c r="BE145" s="105"/>
      <c r="BF145" s="105"/>
      <c r="BG145" s="105"/>
      <c r="BH145" s="105"/>
      <c r="BI145" s="105"/>
      <c r="BJ145" s="105"/>
    </row>
    <row r="146" spans="2:62" ht="20.100000000000001" hidden="1" customHeight="1" outlineLevel="1">
      <c r="B146" s="100"/>
      <c r="C146" s="908"/>
      <c r="D146" s="909"/>
      <c r="E146" s="909"/>
      <c r="F146" s="910"/>
      <c r="G146" s="890"/>
      <c r="H146" s="891"/>
      <c r="I146" s="152"/>
      <c r="J146" s="152"/>
      <c r="K146" s="152"/>
      <c r="L146" s="152"/>
      <c r="M146" s="152"/>
      <c r="N146" s="152"/>
      <c r="O146" s="152"/>
      <c r="P146" s="153"/>
      <c r="Q146" s="153"/>
      <c r="R146" s="156">
        <f t="shared" si="103"/>
        <v>0</v>
      </c>
      <c r="S146" s="156">
        <f t="shared" si="104"/>
        <v>0</v>
      </c>
      <c r="U146" s="157">
        <f t="shared" si="110"/>
        <v>0</v>
      </c>
      <c r="W146" s="152"/>
      <c r="X146" s="152"/>
      <c r="Y146" s="152"/>
      <c r="Z146" s="152"/>
      <c r="AA146" s="152"/>
      <c r="AB146" s="152"/>
      <c r="AC146" s="347"/>
      <c r="AD146" s="152"/>
      <c r="AE146" s="152"/>
      <c r="AF146" s="152"/>
      <c r="AG146" s="152"/>
      <c r="AH146" s="152"/>
      <c r="AI146" s="152"/>
      <c r="AJ146" s="347"/>
      <c r="AK146" s="152"/>
      <c r="AL146" s="152"/>
      <c r="AM146" s="295"/>
      <c r="AN146" s="228"/>
      <c r="AO146" s="228"/>
      <c r="AP146" s="228"/>
      <c r="AQ146" s="228"/>
      <c r="AR146" s="228"/>
      <c r="AS146" s="348"/>
      <c r="AT146" s="264">
        <f t="shared" si="93"/>
        <v>0</v>
      </c>
      <c r="AU146" s="259"/>
      <c r="AV146" s="265">
        <f t="shared" si="107"/>
        <v>0</v>
      </c>
      <c r="AX146" s="265">
        <f t="shared" si="111"/>
        <v>0</v>
      </c>
      <c r="AZ146" s="492">
        <f t="shared" si="108"/>
        <v>0</v>
      </c>
      <c r="BB146" s="492">
        <f t="shared" si="109"/>
        <v>0</v>
      </c>
      <c r="BD146" s="265">
        <f t="shared" si="112"/>
        <v>0</v>
      </c>
      <c r="BE146" s="105"/>
      <c r="BF146" s="105"/>
      <c r="BG146" s="105"/>
      <c r="BH146" s="105"/>
      <c r="BI146" s="105"/>
      <c r="BJ146" s="105"/>
    </row>
    <row r="147" spans="2:62" ht="9.9499999999999993" hidden="1" customHeight="1" outlineLevel="1">
      <c r="B147" s="101"/>
      <c r="C147" s="208"/>
      <c r="D147" s="208"/>
      <c r="E147" s="208"/>
      <c r="F147" s="208"/>
      <c r="G147" s="237"/>
      <c r="H147" s="207"/>
      <c r="I147" s="257"/>
      <c r="J147" s="257"/>
      <c r="K147" s="257"/>
      <c r="L147" s="257"/>
      <c r="M147" s="257"/>
      <c r="N147" s="257"/>
      <c r="O147" s="257"/>
      <c r="P147" s="256"/>
      <c r="Q147" s="102"/>
      <c r="R147" s="102"/>
      <c r="S147" s="102"/>
      <c r="U147" s="98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Z147" s="493"/>
      <c r="BE147" s="105"/>
      <c r="BF147" s="105"/>
      <c r="BG147" s="105"/>
      <c r="BH147" s="105"/>
      <c r="BI147" s="105"/>
      <c r="BJ147" s="105"/>
    </row>
    <row r="148" spans="2:62" ht="20.100000000000001" customHeight="1" collapsed="1">
      <c r="B148" s="151">
        <f>B131+1</f>
        <v>9</v>
      </c>
      <c r="C148" s="916"/>
      <c r="D148" s="917"/>
      <c r="E148" s="917"/>
      <c r="F148" s="918"/>
      <c r="G148" s="429"/>
      <c r="H148" s="206">
        <v>1</v>
      </c>
      <c r="I148" s="642">
        <f t="shared" ref="I148" si="113">$H148*SUM(I149:I163)</f>
        <v>0</v>
      </c>
      <c r="J148" s="643">
        <f t="shared" ref="J148:O148" si="114">$H148*SUM(J149:J163)</f>
        <v>0</v>
      </c>
      <c r="K148" s="644">
        <f t="shared" si="114"/>
        <v>0</v>
      </c>
      <c r="L148" s="645">
        <f t="shared" si="114"/>
        <v>0</v>
      </c>
      <c r="M148" s="645">
        <f t="shared" si="114"/>
        <v>0</v>
      </c>
      <c r="N148" s="644">
        <f t="shared" si="114"/>
        <v>0</v>
      </c>
      <c r="O148" s="642">
        <f t="shared" si="114"/>
        <v>0</v>
      </c>
      <c r="P148" s="209">
        <f t="shared" ref="P148:Q148" si="115">$H148*SUM(P149:P163)</f>
        <v>0</v>
      </c>
      <c r="Q148" s="210">
        <f t="shared" si="115"/>
        <v>0</v>
      </c>
      <c r="R148" s="136">
        <f t="shared" ref="R148:R163" si="116">P148*(1+Gewinn)*(1+SicherheitAngebot)</f>
        <v>0</v>
      </c>
      <c r="S148" s="137">
        <f t="shared" ref="S148:S163" si="117">Q148*(1+MGKZ)*(1+Gewinn)*(1+SicherheitAngebot)</f>
        <v>0</v>
      </c>
      <c r="U148" s="10">
        <f>I148*$I$7+J148*$J$7+K148*$K$7+L148*$L$7+M148*$M$7+N148*$N$7+O148*$O$7+R148+S148</f>
        <v>0</v>
      </c>
      <c r="W148" s="646">
        <f t="shared" ref="W148:AB148" si="118">$H148*SUM(W149:W163)</f>
        <v>0</v>
      </c>
      <c r="X148" s="647">
        <f t="shared" si="118"/>
        <v>0</v>
      </c>
      <c r="Y148" s="648">
        <f t="shared" si="118"/>
        <v>0</v>
      </c>
      <c r="Z148" s="649">
        <f t="shared" si="118"/>
        <v>0</v>
      </c>
      <c r="AA148" s="648">
        <f t="shared" si="118"/>
        <v>0</v>
      </c>
      <c r="AB148" s="646">
        <f t="shared" si="118"/>
        <v>0</v>
      </c>
      <c r="AC148" s="258"/>
      <c r="AD148" s="646">
        <f t="shared" ref="AD148:AM148" si="119">$H148*SUM(AD149:AD163)</f>
        <v>0</v>
      </c>
      <c r="AE148" s="647">
        <f t="shared" si="119"/>
        <v>0</v>
      </c>
      <c r="AF148" s="648">
        <f t="shared" si="119"/>
        <v>0</v>
      </c>
      <c r="AG148" s="649">
        <f t="shared" si="119"/>
        <v>0</v>
      </c>
      <c r="AH148" s="648">
        <f t="shared" si="119"/>
        <v>0</v>
      </c>
      <c r="AI148" s="646">
        <f t="shared" si="119"/>
        <v>0</v>
      </c>
      <c r="AJ148" s="258"/>
      <c r="AK148" s="653">
        <f t="shared" si="119"/>
        <v>0</v>
      </c>
      <c r="AL148" s="653">
        <f t="shared" si="119"/>
        <v>0</v>
      </c>
      <c r="AM148" s="653">
        <f t="shared" si="119"/>
        <v>0</v>
      </c>
      <c r="AN148" s="227">
        <f>$H148*SUM(AN149:AN163)*(1+Gewinn)*(1+SicherheitAngebot)</f>
        <v>0</v>
      </c>
      <c r="AO148" s="227">
        <f>$H148*SUM(AO149:AO163)*(1+Gewinn)*(1+SicherheitAngebot)</f>
        <v>0</v>
      </c>
      <c r="AP148" s="227">
        <f>$H148*SUM(AP149:AP163)*(1+Gewinn)*(1+SicherheitAngebot)</f>
        <v>0</v>
      </c>
      <c r="AQ148" s="227">
        <f>$H148*SUM(AQ149:AQ163)*(1+Gewinn)*(1+SicherheitAngebot)</f>
        <v>0</v>
      </c>
      <c r="AR148" s="227">
        <f>$H148*SUM(AR149:AR163)*(1+Gewinn)*(1+SicherheitAngebot)</f>
        <v>0</v>
      </c>
      <c r="AS148" s="262"/>
      <c r="AT148" s="263">
        <f t="shared" si="93"/>
        <v>0</v>
      </c>
      <c r="AU148" s="259"/>
      <c r="AV148" s="491">
        <f>AK148*$AK$7+AL148*$AL$7+AM148*$AM$7+SUM(AN148:AR148)+AT148/Zuschläge_IBN+AT148</f>
        <v>0</v>
      </c>
      <c r="AX148" s="685">
        <f>U148+AV148</f>
        <v>0</v>
      </c>
      <c r="AZ148" s="490">
        <f>IF(H148&gt;0,U148/(1+SicherheitAngebot)*(1+Sicherheit),0)</f>
        <v>0</v>
      </c>
      <c r="BB148" s="490">
        <f>IF(H148&gt;0,AV148/(1+SicherheitAngebot)*(1+Sicherheit),0)</f>
        <v>0</v>
      </c>
      <c r="BD148" s="490">
        <f>AZ148+BB148</f>
        <v>0</v>
      </c>
      <c r="BE148" s="105"/>
      <c r="BF148" s="105"/>
      <c r="BG148" s="105"/>
      <c r="BH148" s="105"/>
      <c r="BI148" s="105"/>
      <c r="BJ148" s="105"/>
    </row>
    <row r="149" spans="2:62" ht="20.100000000000001" hidden="1" customHeight="1" outlineLevel="1">
      <c r="B149" s="99"/>
      <c r="C149" s="908"/>
      <c r="D149" s="909"/>
      <c r="E149" s="909"/>
      <c r="F149" s="910"/>
      <c r="G149" s="890"/>
      <c r="H149" s="901"/>
      <c r="I149" s="152"/>
      <c r="J149" s="152"/>
      <c r="K149" s="152"/>
      <c r="L149" s="152"/>
      <c r="M149" s="152"/>
      <c r="N149" s="152"/>
      <c r="O149" s="152"/>
      <c r="P149" s="153"/>
      <c r="Q149" s="153"/>
      <c r="R149" s="156">
        <f t="shared" si="116"/>
        <v>0</v>
      </c>
      <c r="S149" s="156">
        <f t="shared" si="117"/>
        <v>0</v>
      </c>
      <c r="U149" s="157">
        <f>I149*$I$7+J149*$J$7+K149*$K$7+L149*$L$7+M149*$M$7+N149*$N$7+O149*$O$7+R149+S149</f>
        <v>0</v>
      </c>
      <c r="W149" s="152"/>
      <c r="X149" s="152"/>
      <c r="Y149" s="152"/>
      <c r="Z149" s="152"/>
      <c r="AA149" s="152"/>
      <c r="AB149" s="152"/>
      <c r="AC149" s="347"/>
      <c r="AD149" s="152"/>
      <c r="AE149" s="152"/>
      <c r="AF149" s="152"/>
      <c r="AG149" s="152"/>
      <c r="AH149" s="152"/>
      <c r="AI149" s="152"/>
      <c r="AJ149" s="347"/>
      <c r="AK149" s="152"/>
      <c r="AL149" s="152"/>
      <c r="AM149" s="295"/>
      <c r="AN149" s="228"/>
      <c r="AO149" s="228"/>
      <c r="AP149" s="228"/>
      <c r="AQ149" s="228"/>
      <c r="AR149" s="228"/>
      <c r="AS149" s="348"/>
      <c r="AT149" s="264">
        <f t="shared" si="93"/>
        <v>0</v>
      </c>
      <c r="AU149" s="259"/>
      <c r="AV149" s="265">
        <f t="shared" ref="AV149:AV163" si="120">AK149*$AK$7+AL149*$AL$7+AM149*$AM$7+SUM(AN149:AR149)*(1+Gewinn)*(1+SicherheitAngebot)+AT149/Zuschläge_IBN+AT149</f>
        <v>0</v>
      </c>
      <c r="AX149" s="265">
        <f>U149+AV149</f>
        <v>0</v>
      </c>
      <c r="AZ149" s="492">
        <f t="shared" ref="AZ149:AZ163" si="121">U149/(1+SicherheitAngebot)*(1+Sicherheit)</f>
        <v>0</v>
      </c>
      <c r="BB149" s="492">
        <f t="shared" ref="BB149:BB163" si="122">AV149/(1+SicherheitAngebot)*(1+Sicherheit)</f>
        <v>0</v>
      </c>
      <c r="BD149" s="265">
        <f>AZ149+BB149</f>
        <v>0</v>
      </c>
      <c r="BE149" s="105"/>
      <c r="BF149" s="105"/>
      <c r="BG149" s="105"/>
      <c r="BH149" s="105"/>
      <c r="BI149" s="105"/>
      <c r="BJ149" s="105"/>
    </row>
    <row r="150" spans="2:62" ht="20.100000000000001" hidden="1" customHeight="1" outlineLevel="1">
      <c r="B150" s="421"/>
      <c r="C150" s="908"/>
      <c r="D150" s="909"/>
      <c r="E150" s="909"/>
      <c r="F150" s="910"/>
      <c r="G150" s="890"/>
      <c r="H150" s="891"/>
      <c r="I150" s="152"/>
      <c r="J150" s="152"/>
      <c r="K150" s="152"/>
      <c r="L150" s="152"/>
      <c r="M150" s="152"/>
      <c r="N150" s="152"/>
      <c r="O150" s="152"/>
      <c r="P150" s="153"/>
      <c r="Q150" s="153"/>
      <c r="R150" s="156">
        <f t="shared" si="116"/>
        <v>0</v>
      </c>
      <c r="S150" s="156">
        <f t="shared" si="117"/>
        <v>0</v>
      </c>
      <c r="U150" s="157">
        <f t="shared" ref="U150:U163" si="123">I150*$I$7+J150*$J$7+K150*$K$7+L150*$L$7+M150*$M$7+N150*$N$7+O150*$O$7+R150+S150</f>
        <v>0</v>
      </c>
      <c r="W150" s="152"/>
      <c r="X150" s="152"/>
      <c r="Y150" s="152"/>
      <c r="Z150" s="152"/>
      <c r="AA150" s="152"/>
      <c r="AB150" s="152"/>
      <c r="AC150" s="347"/>
      <c r="AD150" s="152"/>
      <c r="AE150" s="152"/>
      <c r="AF150" s="152"/>
      <c r="AG150" s="152"/>
      <c r="AH150" s="152"/>
      <c r="AI150" s="152"/>
      <c r="AJ150" s="347"/>
      <c r="AK150" s="152"/>
      <c r="AL150" s="152"/>
      <c r="AM150" s="295"/>
      <c r="AN150" s="228"/>
      <c r="AO150" s="228"/>
      <c r="AP150" s="228"/>
      <c r="AQ150" s="228"/>
      <c r="AR150" s="228"/>
      <c r="AS150" s="348"/>
      <c r="AT150" s="264">
        <f t="shared" si="93"/>
        <v>0</v>
      </c>
      <c r="AU150" s="259"/>
      <c r="AV150" s="265">
        <f t="shared" si="120"/>
        <v>0</v>
      </c>
      <c r="AX150" s="265">
        <f t="shared" ref="AX150:AX163" si="124">U150+AV150</f>
        <v>0</v>
      </c>
      <c r="AZ150" s="492">
        <f t="shared" si="121"/>
        <v>0</v>
      </c>
      <c r="BB150" s="492">
        <f t="shared" si="122"/>
        <v>0</v>
      </c>
      <c r="BD150" s="265">
        <f t="shared" ref="BD150:BD163" si="125">AZ150+BB150</f>
        <v>0</v>
      </c>
      <c r="BE150" s="105"/>
      <c r="BF150" s="105"/>
      <c r="BG150" s="105"/>
      <c r="BH150" s="105"/>
      <c r="BI150" s="105"/>
      <c r="BJ150" s="105"/>
    </row>
    <row r="151" spans="2:62" ht="20.100000000000001" hidden="1" customHeight="1" outlineLevel="1">
      <c r="B151" s="421"/>
      <c r="C151" s="908"/>
      <c r="D151" s="909"/>
      <c r="E151" s="909"/>
      <c r="F151" s="910"/>
      <c r="G151" s="890"/>
      <c r="H151" s="891"/>
      <c r="I151" s="152"/>
      <c r="J151" s="152"/>
      <c r="K151" s="152"/>
      <c r="L151" s="152"/>
      <c r="M151" s="152"/>
      <c r="N151" s="152"/>
      <c r="O151" s="152"/>
      <c r="P151" s="153"/>
      <c r="Q151" s="153"/>
      <c r="R151" s="156">
        <f t="shared" si="116"/>
        <v>0</v>
      </c>
      <c r="S151" s="156">
        <f t="shared" si="117"/>
        <v>0</v>
      </c>
      <c r="U151" s="157">
        <f t="shared" si="123"/>
        <v>0</v>
      </c>
      <c r="W151" s="152"/>
      <c r="X151" s="152"/>
      <c r="Y151" s="152"/>
      <c r="Z151" s="152"/>
      <c r="AA151" s="152"/>
      <c r="AB151" s="152"/>
      <c r="AC151" s="347"/>
      <c r="AD151" s="152"/>
      <c r="AE151" s="152"/>
      <c r="AF151" s="152"/>
      <c r="AG151" s="152"/>
      <c r="AH151" s="152"/>
      <c r="AI151" s="152"/>
      <c r="AJ151" s="347"/>
      <c r="AK151" s="152"/>
      <c r="AL151" s="152"/>
      <c r="AM151" s="295"/>
      <c r="AN151" s="228"/>
      <c r="AO151" s="228"/>
      <c r="AP151" s="228"/>
      <c r="AQ151" s="228"/>
      <c r="AR151" s="228"/>
      <c r="AS151" s="348"/>
      <c r="AT151" s="264">
        <f t="shared" si="93"/>
        <v>0</v>
      </c>
      <c r="AU151" s="259"/>
      <c r="AV151" s="265">
        <f t="shared" si="120"/>
        <v>0</v>
      </c>
      <c r="AX151" s="265">
        <f t="shared" si="124"/>
        <v>0</v>
      </c>
      <c r="AZ151" s="492">
        <f t="shared" si="121"/>
        <v>0</v>
      </c>
      <c r="BB151" s="492">
        <f t="shared" si="122"/>
        <v>0</v>
      </c>
      <c r="BD151" s="265">
        <f t="shared" si="125"/>
        <v>0</v>
      </c>
      <c r="BE151" s="105"/>
      <c r="BF151" s="105"/>
      <c r="BG151" s="105"/>
      <c r="BH151" s="105"/>
      <c r="BI151" s="105"/>
      <c r="BJ151" s="105"/>
    </row>
    <row r="152" spans="2:62" ht="20.100000000000001" hidden="1" customHeight="1" outlineLevel="1">
      <c r="B152" s="421"/>
      <c r="C152" s="908"/>
      <c r="D152" s="909"/>
      <c r="E152" s="909"/>
      <c r="F152" s="910"/>
      <c r="G152" s="890"/>
      <c r="H152" s="891"/>
      <c r="I152" s="152"/>
      <c r="J152" s="152"/>
      <c r="K152" s="152"/>
      <c r="L152" s="152"/>
      <c r="M152" s="152"/>
      <c r="N152" s="152"/>
      <c r="O152" s="152"/>
      <c r="P152" s="153"/>
      <c r="Q152" s="153"/>
      <c r="R152" s="156">
        <f t="shared" si="116"/>
        <v>0</v>
      </c>
      <c r="S152" s="156">
        <f t="shared" si="117"/>
        <v>0</v>
      </c>
      <c r="U152" s="157">
        <f t="shared" si="123"/>
        <v>0</v>
      </c>
      <c r="W152" s="152"/>
      <c r="X152" s="152"/>
      <c r="Y152" s="152"/>
      <c r="Z152" s="152"/>
      <c r="AA152" s="152"/>
      <c r="AB152" s="152"/>
      <c r="AC152" s="347"/>
      <c r="AD152" s="152"/>
      <c r="AE152" s="152"/>
      <c r="AF152" s="152"/>
      <c r="AG152" s="152"/>
      <c r="AH152" s="152"/>
      <c r="AI152" s="152"/>
      <c r="AJ152" s="347"/>
      <c r="AK152" s="152"/>
      <c r="AL152" s="152"/>
      <c r="AM152" s="295"/>
      <c r="AN152" s="228"/>
      <c r="AO152" s="228"/>
      <c r="AP152" s="228"/>
      <c r="AQ152" s="228"/>
      <c r="AR152" s="228"/>
      <c r="AS152" s="348"/>
      <c r="AT152" s="264">
        <f t="shared" si="93"/>
        <v>0</v>
      </c>
      <c r="AU152" s="259"/>
      <c r="AV152" s="265">
        <f t="shared" si="120"/>
        <v>0</v>
      </c>
      <c r="AX152" s="265">
        <f t="shared" si="124"/>
        <v>0</v>
      </c>
      <c r="AZ152" s="492">
        <f t="shared" si="121"/>
        <v>0</v>
      </c>
      <c r="BB152" s="492">
        <f t="shared" si="122"/>
        <v>0</v>
      </c>
      <c r="BD152" s="265">
        <f t="shared" si="125"/>
        <v>0</v>
      </c>
      <c r="BE152" s="105"/>
      <c r="BF152" s="105"/>
      <c r="BG152" s="105"/>
      <c r="BH152" s="105"/>
      <c r="BI152" s="105"/>
      <c r="BJ152" s="105"/>
    </row>
    <row r="153" spans="2:62" ht="20.100000000000001" hidden="1" customHeight="1" outlineLevel="1">
      <c r="B153" s="421"/>
      <c r="C153" s="908"/>
      <c r="D153" s="909"/>
      <c r="E153" s="909"/>
      <c r="F153" s="910"/>
      <c r="G153" s="890"/>
      <c r="H153" s="891"/>
      <c r="I153" s="152"/>
      <c r="J153" s="152"/>
      <c r="K153" s="152"/>
      <c r="L153" s="152"/>
      <c r="M153" s="152"/>
      <c r="N153" s="152"/>
      <c r="O153" s="152"/>
      <c r="P153" s="153"/>
      <c r="Q153" s="153"/>
      <c r="R153" s="156">
        <f t="shared" si="116"/>
        <v>0</v>
      </c>
      <c r="S153" s="156">
        <f t="shared" si="117"/>
        <v>0</v>
      </c>
      <c r="U153" s="157">
        <f t="shared" si="123"/>
        <v>0</v>
      </c>
      <c r="W153" s="152"/>
      <c r="X153" s="152"/>
      <c r="Y153" s="152"/>
      <c r="Z153" s="152"/>
      <c r="AA153" s="152"/>
      <c r="AB153" s="152"/>
      <c r="AC153" s="347"/>
      <c r="AD153" s="152"/>
      <c r="AE153" s="152"/>
      <c r="AF153" s="152"/>
      <c r="AG153" s="152"/>
      <c r="AH153" s="152"/>
      <c r="AI153" s="152"/>
      <c r="AJ153" s="347"/>
      <c r="AK153" s="152"/>
      <c r="AL153" s="152"/>
      <c r="AM153" s="295"/>
      <c r="AN153" s="228"/>
      <c r="AO153" s="228"/>
      <c r="AP153" s="228"/>
      <c r="AQ153" s="228"/>
      <c r="AR153" s="228"/>
      <c r="AS153" s="348"/>
      <c r="AT153" s="264">
        <f t="shared" si="93"/>
        <v>0</v>
      </c>
      <c r="AU153" s="259"/>
      <c r="AV153" s="265">
        <f t="shared" si="120"/>
        <v>0</v>
      </c>
      <c r="AX153" s="265">
        <f t="shared" si="124"/>
        <v>0</v>
      </c>
      <c r="AZ153" s="492">
        <f t="shared" si="121"/>
        <v>0</v>
      </c>
      <c r="BB153" s="492">
        <f t="shared" si="122"/>
        <v>0</v>
      </c>
      <c r="BD153" s="265">
        <f t="shared" si="125"/>
        <v>0</v>
      </c>
      <c r="BE153" s="105"/>
      <c r="BF153" s="105"/>
      <c r="BG153" s="105"/>
      <c r="BH153" s="105"/>
      <c r="BI153" s="105"/>
      <c r="BJ153" s="105"/>
    </row>
    <row r="154" spans="2:62" ht="20.100000000000001" hidden="1" customHeight="1" outlineLevel="1">
      <c r="B154" s="421"/>
      <c r="C154" s="908"/>
      <c r="D154" s="909"/>
      <c r="E154" s="909"/>
      <c r="F154" s="910"/>
      <c r="G154" s="890"/>
      <c r="H154" s="891"/>
      <c r="I154" s="152"/>
      <c r="J154" s="152"/>
      <c r="K154" s="152"/>
      <c r="L154" s="152"/>
      <c r="M154" s="152"/>
      <c r="N154" s="152"/>
      <c r="O154" s="152"/>
      <c r="P154" s="153"/>
      <c r="Q154" s="153"/>
      <c r="R154" s="156">
        <f t="shared" si="116"/>
        <v>0</v>
      </c>
      <c r="S154" s="156">
        <f t="shared" si="117"/>
        <v>0</v>
      </c>
      <c r="U154" s="157">
        <f t="shared" si="123"/>
        <v>0</v>
      </c>
      <c r="W154" s="152"/>
      <c r="X154" s="152"/>
      <c r="Y154" s="152"/>
      <c r="Z154" s="152"/>
      <c r="AA154" s="152"/>
      <c r="AB154" s="152"/>
      <c r="AC154" s="347"/>
      <c r="AD154" s="152"/>
      <c r="AE154" s="152"/>
      <c r="AF154" s="152"/>
      <c r="AG154" s="152"/>
      <c r="AH154" s="152"/>
      <c r="AI154" s="152"/>
      <c r="AJ154" s="347"/>
      <c r="AK154" s="152"/>
      <c r="AL154" s="152"/>
      <c r="AM154" s="295"/>
      <c r="AN154" s="228"/>
      <c r="AO154" s="228"/>
      <c r="AP154" s="228"/>
      <c r="AQ154" s="228"/>
      <c r="AR154" s="228"/>
      <c r="AS154" s="348"/>
      <c r="AT154" s="264">
        <f t="shared" si="93"/>
        <v>0</v>
      </c>
      <c r="AU154" s="259"/>
      <c r="AV154" s="265">
        <f t="shared" si="120"/>
        <v>0</v>
      </c>
      <c r="AX154" s="265">
        <f t="shared" si="124"/>
        <v>0</v>
      </c>
      <c r="AZ154" s="492">
        <f t="shared" si="121"/>
        <v>0</v>
      </c>
      <c r="BB154" s="492">
        <f t="shared" si="122"/>
        <v>0</v>
      </c>
      <c r="BD154" s="265">
        <f t="shared" si="125"/>
        <v>0</v>
      </c>
      <c r="BE154" s="105"/>
      <c r="BF154" s="105"/>
      <c r="BG154" s="105"/>
      <c r="BH154" s="105"/>
      <c r="BI154" s="105"/>
      <c r="BJ154" s="105"/>
    </row>
    <row r="155" spans="2:62" ht="20.100000000000001" hidden="1" customHeight="1" outlineLevel="1">
      <c r="B155" s="100"/>
      <c r="C155" s="908"/>
      <c r="D155" s="909"/>
      <c r="E155" s="909"/>
      <c r="F155" s="910"/>
      <c r="G155" s="890"/>
      <c r="H155" s="891"/>
      <c r="I155" s="152"/>
      <c r="J155" s="152"/>
      <c r="K155" s="152"/>
      <c r="L155" s="152"/>
      <c r="M155" s="152"/>
      <c r="N155" s="152"/>
      <c r="O155" s="152"/>
      <c r="P155" s="153"/>
      <c r="Q155" s="153"/>
      <c r="R155" s="156">
        <f t="shared" si="116"/>
        <v>0</v>
      </c>
      <c r="S155" s="156">
        <f t="shared" si="117"/>
        <v>0</v>
      </c>
      <c r="U155" s="157">
        <f t="shared" si="123"/>
        <v>0</v>
      </c>
      <c r="W155" s="152"/>
      <c r="X155" s="152"/>
      <c r="Y155" s="152"/>
      <c r="Z155" s="152"/>
      <c r="AA155" s="152"/>
      <c r="AB155" s="152"/>
      <c r="AC155" s="347"/>
      <c r="AD155" s="152"/>
      <c r="AE155" s="152"/>
      <c r="AF155" s="152"/>
      <c r="AG155" s="152"/>
      <c r="AH155" s="152"/>
      <c r="AI155" s="152"/>
      <c r="AJ155" s="347"/>
      <c r="AK155" s="152"/>
      <c r="AL155" s="152"/>
      <c r="AM155" s="295"/>
      <c r="AN155" s="228"/>
      <c r="AO155" s="228"/>
      <c r="AP155" s="228"/>
      <c r="AQ155" s="228"/>
      <c r="AR155" s="228"/>
      <c r="AS155" s="348"/>
      <c r="AT155" s="264">
        <f t="shared" si="93"/>
        <v>0</v>
      </c>
      <c r="AU155" s="259"/>
      <c r="AV155" s="265">
        <f t="shared" si="120"/>
        <v>0</v>
      </c>
      <c r="AX155" s="265">
        <f t="shared" si="124"/>
        <v>0</v>
      </c>
      <c r="AZ155" s="492">
        <f t="shared" si="121"/>
        <v>0</v>
      </c>
      <c r="BB155" s="492">
        <f t="shared" si="122"/>
        <v>0</v>
      </c>
      <c r="BD155" s="265">
        <f t="shared" si="125"/>
        <v>0</v>
      </c>
      <c r="BE155" s="105"/>
      <c r="BF155" s="105"/>
      <c r="BG155" s="105"/>
      <c r="BH155" s="105"/>
      <c r="BI155" s="105"/>
      <c r="BJ155" s="105"/>
    </row>
    <row r="156" spans="2:62" ht="20.100000000000001" hidden="1" customHeight="1" outlineLevel="1">
      <c r="B156" s="100"/>
      <c r="C156" s="908"/>
      <c r="D156" s="909"/>
      <c r="E156" s="909"/>
      <c r="F156" s="910"/>
      <c r="G156" s="890"/>
      <c r="H156" s="891"/>
      <c r="I156" s="152"/>
      <c r="J156" s="152"/>
      <c r="K156" s="152"/>
      <c r="L156" s="152"/>
      <c r="M156" s="152"/>
      <c r="N156" s="152"/>
      <c r="O156" s="152"/>
      <c r="P156" s="153"/>
      <c r="Q156" s="153"/>
      <c r="R156" s="156">
        <f t="shared" si="116"/>
        <v>0</v>
      </c>
      <c r="S156" s="156">
        <f t="shared" si="117"/>
        <v>0</v>
      </c>
      <c r="U156" s="157">
        <f t="shared" si="123"/>
        <v>0</v>
      </c>
      <c r="W156" s="152"/>
      <c r="X156" s="152"/>
      <c r="Y156" s="152"/>
      <c r="Z156" s="152"/>
      <c r="AA156" s="152"/>
      <c r="AB156" s="152"/>
      <c r="AC156" s="347"/>
      <c r="AD156" s="152"/>
      <c r="AE156" s="152"/>
      <c r="AF156" s="152"/>
      <c r="AG156" s="152"/>
      <c r="AH156" s="152"/>
      <c r="AI156" s="152"/>
      <c r="AJ156" s="347"/>
      <c r="AK156" s="152"/>
      <c r="AL156" s="152"/>
      <c r="AM156" s="295"/>
      <c r="AN156" s="228"/>
      <c r="AO156" s="228"/>
      <c r="AP156" s="228"/>
      <c r="AQ156" s="228"/>
      <c r="AR156" s="228"/>
      <c r="AS156" s="348"/>
      <c r="AT156" s="264">
        <f t="shared" si="93"/>
        <v>0</v>
      </c>
      <c r="AU156" s="259"/>
      <c r="AV156" s="265">
        <f t="shared" si="120"/>
        <v>0</v>
      </c>
      <c r="AX156" s="265">
        <f t="shared" si="124"/>
        <v>0</v>
      </c>
      <c r="AZ156" s="492">
        <f t="shared" si="121"/>
        <v>0</v>
      </c>
      <c r="BB156" s="492">
        <f t="shared" si="122"/>
        <v>0</v>
      </c>
      <c r="BD156" s="265">
        <f t="shared" si="125"/>
        <v>0</v>
      </c>
      <c r="BE156" s="105"/>
      <c r="BF156" s="105"/>
      <c r="BG156" s="105"/>
      <c r="BH156" s="105"/>
      <c r="BI156" s="105"/>
      <c r="BJ156" s="105"/>
    </row>
    <row r="157" spans="2:62" ht="20.100000000000001" hidden="1" customHeight="1" outlineLevel="1">
      <c r="B157" s="100"/>
      <c r="C157" s="908"/>
      <c r="D157" s="909"/>
      <c r="E157" s="909"/>
      <c r="F157" s="910"/>
      <c r="G157" s="890"/>
      <c r="H157" s="891"/>
      <c r="I157" s="152"/>
      <c r="J157" s="152"/>
      <c r="K157" s="152"/>
      <c r="L157" s="152"/>
      <c r="M157" s="152"/>
      <c r="N157" s="152"/>
      <c r="O157" s="152"/>
      <c r="P157" s="153"/>
      <c r="Q157" s="153"/>
      <c r="R157" s="156">
        <f t="shared" si="116"/>
        <v>0</v>
      </c>
      <c r="S157" s="156">
        <f t="shared" si="117"/>
        <v>0</v>
      </c>
      <c r="U157" s="157">
        <f t="shared" si="123"/>
        <v>0</v>
      </c>
      <c r="W157" s="152"/>
      <c r="X157" s="152"/>
      <c r="Y157" s="152"/>
      <c r="Z157" s="152"/>
      <c r="AA157" s="152"/>
      <c r="AB157" s="152"/>
      <c r="AC157" s="347"/>
      <c r="AD157" s="152"/>
      <c r="AE157" s="152"/>
      <c r="AF157" s="152"/>
      <c r="AG157" s="152"/>
      <c r="AH157" s="152"/>
      <c r="AI157" s="152"/>
      <c r="AJ157" s="347"/>
      <c r="AK157" s="152"/>
      <c r="AL157" s="152"/>
      <c r="AM157" s="295"/>
      <c r="AN157" s="228"/>
      <c r="AO157" s="228"/>
      <c r="AP157" s="228"/>
      <c r="AQ157" s="228"/>
      <c r="AR157" s="228"/>
      <c r="AS157" s="348"/>
      <c r="AT157" s="264">
        <f t="shared" si="93"/>
        <v>0</v>
      </c>
      <c r="AU157" s="259"/>
      <c r="AV157" s="265">
        <f t="shared" si="120"/>
        <v>0</v>
      </c>
      <c r="AX157" s="265">
        <f t="shared" si="124"/>
        <v>0</v>
      </c>
      <c r="AZ157" s="492">
        <f t="shared" si="121"/>
        <v>0</v>
      </c>
      <c r="BB157" s="492">
        <f t="shared" si="122"/>
        <v>0</v>
      </c>
      <c r="BD157" s="265">
        <f t="shared" si="125"/>
        <v>0</v>
      </c>
      <c r="BE157" s="105"/>
      <c r="BF157" s="105"/>
      <c r="BG157" s="105"/>
      <c r="BH157" s="105"/>
      <c r="BI157" s="105"/>
      <c r="BJ157" s="105"/>
    </row>
    <row r="158" spans="2:62" ht="20.100000000000001" hidden="1" customHeight="1" outlineLevel="1">
      <c r="B158" s="100"/>
      <c r="C158" s="908"/>
      <c r="D158" s="909"/>
      <c r="E158" s="909"/>
      <c r="F158" s="910"/>
      <c r="G158" s="890"/>
      <c r="H158" s="891"/>
      <c r="I158" s="152"/>
      <c r="J158" s="152"/>
      <c r="K158" s="152"/>
      <c r="L158" s="152"/>
      <c r="M158" s="152"/>
      <c r="N158" s="152"/>
      <c r="O158" s="152"/>
      <c r="P158" s="153"/>
      <c r="Q158" s="153"/>
      <c r="R158" s="156">
        <f t="shared" si="116"/>
        <v>0</v>
      </c>
      <c r="S158" s="156">
        <f t="shared" si="117"/>
        <v>0</v>
      </c>
      <c r="U158" s="157">
        <f t="shared" si="123"/>
        <v>0</v>
      </c>
      <c r="W158" s="152"/>
      <c r="X158" s="152"/>
      <c r="Y158" s="152"/>
      <c r="Z158" s="152"/>
      <c r="AA158" s="152"/>
      <c r="AB158" s="152"/>
      <c r="AC158" s="347"/>
      <c r="AD158" s="152"/>
      <c r="AE158" s="152"/>
      <c r="AF158" s="152"/>
      <c r="AG158" s="152"/>
      <c r="AH158" s="152"/>
      <c r="AI158" s="152"/>
      <c r="AJ158" s="347"/>
      <c r="AK158" s="152"/>
      <c r="AL158" s="152"/>
      <c r="AM158" s="295"/>
      <c r="AN158" s="228"/>
      <c r="AO158" s="228"/>
      <c r="AP158" s="228"/>
      <c r="AQ158" s="228"/>
      <c r="AR158" s="228"/>
      <c r="AS158" s="348"/>
      <c r="AT158" s="264">
        <f t="shared" si="93"/>
        <v>0</v>
      </c>
      <c r="AU158" s="259"/>
      <c r="AV158" s="265">
        <f t="shared" si="120"/>
        <v>0</v>
      </c>
      <c r="AX158" s="265">
        <f t="shared" si="124"/>
        <v>0</v>
      </c>
      <c r="AZ158" s="492">
        <f t="shared" si="121"/>
        <v>0</v>
      </c>
      <c r="BB158" s="492">
        <f t="shared" si="122"/>
        <v>0</v>
      </c>
      <c r="BD158" s="265">
        <f t="shared" si="125"/>
        <v>0</v>
      </c>
      <c r="BE158" s="105"/>
      <c r="BF158" s="105"/>
      <c r="BG158" s="105"/>
      <c r="BH158" s="105"/>
      <c r="BI158" s="105"/>
      <c r="BJ158" s="105"/>
    </row>
    <row r="159" spans="2:62" ht="20.100000000000001" hidden="1" customHeight="1" outlineLevel="1">
      <c r="B159" s="100"/>
      <c r="C159" s="908"/>
      <c r="D159" s="909"/>
      <c r="E159" s="909"/>
      <c r="F159" s="910"/>
      <c r="G159" s="890"/>
      <c r="H159" s="891"/>
      <c r="I159" s="152"/>
      <c r="J159" s="152"/>
      <c r="K159" s="152"/>
      <c r="L159" s="152"/>
      <c r="M159" s="152"/>
      <c r="N159" s="152"/>
      <c r="O159" s="152"/>
      <c r="P159" s="153"/>
      <c r="Q159" s="153"/>
      <c r="R159" s="156">
        <f t="shared" si="116"/>
        <v>0</v>
      </c>
      <c r="S159" s="156">
        <f t="shared" si="117"/>
        <v>0</v>
      </c>
      <c r="U159" s="157">
        <f t="shared" si="123"/>
        <v>0</v>
      </c>
      <c r="W159" s="152"/>
      <c r="X159" s="152"/>
      <c r="Y159" s="152"/>
      <c r="Z159" s="152"/>
      <c r="AA159" s="152"/>
      <c r="AB159" s="152"/>
      <c r="AC159" s="347"/>
      <c r="AD159" s="152"/>
      <c r="AE159" s="152"/>
      <c r="AF159" s="152"/>
      <c r="AG159" s="152"/>
      <c r="AH159" s="152"/>
      <c r="AI159" s="152"/>
      <c r="AJ159" s="347"/>
      <c r="AK159" s="152"/>
      <c r="AL159" s="152"/>
      <c r="AM159" s="295"/>
      <c r="AN159" s="228"/>
      <c r="AO159" s="228"/>
      <c r="AP159" s="228"/>
      <c r="AQ159" s="228"/>
      <c r="AR159" s="228"/>
      <c r="AS159" s="348"/>
      <c r="AT159" s="264">
        <f t="shared" si="93"/>
        <v>0</v>
      </c>
      <c r="AU159" s="259"/>
      <c r="AV159" s="265">
        <f t="shared" si="120"/>
        <v>0</v>
      </c>
      <c r="AX159" s="265">
        <f t="shared" si="124"/>
        <v>0</v>
      </c>
      <c r="AZ159" s="492">
        <f t="shared" si="121"/>
        <v>0</v>
      </c>
      <c r="BB159" s="492">
        <f t="shared" si="122"/>
        <v>0</v>
      </c>
      <c r="BD159" s="265">
        <f t="shared" si="125"/>
        <v>0</v>
      </c>
      <c r="BE159" s="105"/>
      <c r="BF159" s="105"/>
      <c r="BG159" s="105"/>
      <c r="BH159" s="105"/>
      <c r="BI159" s="105"/>
      <c r="BJ159" s="105"/>
    </row>
    <row r="160" spans="2:62" ht="20.100000000000001" hidden="1" customHeight="1" outlineLevel="1">
      <c r="B160" s="100"/>
      <c r="C160" s="908"/>
      <c r="D160" s="909"/>
      <c r="E160" s="909"/>
      <c r="F160" s="910"/>
      <c r="G160" s="890"/>
      <c r="H160" s="891"/>
      <c r="I160" s="152"/>
      <c r="J160" s="152"/>
      <c r="K160" s="152"/>
      <c r="L160" s="152"/>
      <c r="M160" s="152"/>
      <c r="N160" s="152"/>
      <c r="O160" s="152"/>
      <c r="P160" s="153"/>
      <c r="Q160" s="153"/>
      <c r="R160" s="156">
        <f t="shared" si="116"/>
        <v>0</v>
      </c>
      <c r="S160" s="156">
        <f t="shared" si="117"/>
        <v>0</v>
      </c>
      <c r="U160" s="157">
        <f t="shared" si="123"/>
        <v>0</v>
      </c>
      <c r="W160" s="152"/>
      <c r="X160" s="152"/>
      <c r="Y160" s="152"/>
      <c r="Z160" s="152"/>
      <c r="AA160" s="152"/>
      <c r="AB160" s="152"/>
      <c r="AC160" s="347"/>
      <c r="AD160" s="152"/>
      <c r="AE160" s="152"/>
      <c r="AF160" s="152"/>
      <c r="AG160" s="152"/>
      <c r="AH160" s="152"/>
      <c r="AI160" s="152"/>
      <c r="AJ160" s="347"/>
      <c r="AK160" s="152"/>
      <c r="AL160" s="152"/>
      <c r="AM160" s="295"/>
      <c r="AN160" s="228"/>
      <c r="AO160" s="228"/>
      <c r="AP160" s="228"/>
      <c r="AQ160" s="228"/>
      <c r="AR160" s="228"/>
      <c r="AS160" s="348"/>
      <c r="AT160" s="264">
        <f t="shared" si="93"/>
        <v>0</v>
      </c>
      <c r="AU160" s="259"/>
      <c r="AV160" s="265">
        <f t="shared" si="120"/>
        <v>0</v>
      </c>
      <c r="AX160" s="265">
        <f t="shared" si="124"/>
        <v>0</v>
      </c>
      <c r="AZ160" s="492">
        <f t="shared" si="121"/>
        <v>0</v>
      </c>
      <c r="BB160" s="492">
        <f t="shared" si="122"/>
        <v>0</v>
      </c>
      <c r="BD160" s="265">
        <f t="shared" si="125"/>
        <v>0</v>
      </c>
      <c r="BE160" s="105"/>
      <c r="BF160" s="105"/>
      <c r="BG160" s="105"/>
      <c r="BH160" s="105"/>
      <c r="BI160" s="105"/>
      <c r="BJ160" s="105"/>
    </row>
    <row r="161" spans="1:62" ht="20.100000000000001" hidden="1" customHeight="1" outlineLevel="1">
      <c r="B161" s="100"/>
      <c r="C161" s="908"/>
      <c r="D161" s="909"/>
      <c r="E161" s="909"/>
      <c r="F161" s="910"/>
      <c r="G161" s="890"/>
      <c r="H161" s="891"/>
      <c r="I161" s="152"/>
      <c r="J161" s="152"/>
      <c r="K161" s="152"/>
      <c r="L161" s="152"/>
      <c r="M161" s="152"/>
      <c r="N161" s="152"/>
      <c r="O161" s="152"/>
      <c r="P161" s="153"/>
      <c r="Q161" s="153"/>
      <c r="R161" s="156">
        <f t="shared" si="116"/>
        <v>0</v>
      </c>
      <c r="S161" s="156">
        <f t="shared" si="117"/>
        <v>0</v>
      </c>
      <c r="U161" s="157">
        <f t="shared" si="123"/>
        <v>0</v>
      </c>
      <c r="W161" s="152"/>
      <c r="X161" s="152"/>
      <c r="Y161" s="152"/>
      <c r="Z161" s="152"/>
      <c r="AA161" s="152"/>
      <c r="AB161" s="152"/>
      <c r="AC161" s="347"/>
      <c r="AD161" s="152"/>
      <c r="AE161" s="152"/>
      <c r="AF161" s="152"/>
      <c r="AG161" s="152"/>
      <c r="AH161" s="152"/>
      <c r="AI161" s="152"/>
      <c r="AJ161" s="347"/>
      <c r="AK161" s="152"/>
      <c r="AL161" s="152"/>
      <c r="AM161" s="295"/>
      <c r="AN161" s="228"/>
      <c r="AO161" s="228"/>
      <c r="AP161" s="228"/>
      <c r="AQ161" s="228"/>
      <c r="AR161" s="228"/>
      <c r="AS161" s="348"/>
      <c r="AT161" s="264">
        <f t="shared" si="93"/>
        <v>0</v>
      </c>
      <c r="AU161" s="259"/>
      <c r="AV161" s="265">
        <f t="shared" si="120"/>
        <v>0</v>
      </c>
      <c r="AX161" s="265">
        <f t="shared" si="124"/>
        <v>0</v>
      </c>
      <c r="AZ161" s="492">
        <f t="shared" si="121"/>
        <v>0</v>
      </c>
      <c r="BB161" s="492">
        <f t="shared" si="122"/>
        <v>0</v>
      </c>
      <c r="BD161" s="265">
        <f t="shared" si="125"/>
        <v>0</v>
      </c>
      <c r="BE161" s="105"/>
      <c r="BF161" s="105"/>
      <c r="BG161" s="105"/>
      <c r="BH161" s="105"/>
      <c r="BI161" s="105"/>
      <c r="BJ161" s="105"/>
    </row>
    <row r="162" spans="1:62" ht="20.100000000000001" hidden="1" customHeight="1" outlineLevel="1">
      <c r="B162" s="100"/>
      <c r="C162" s="908"/>
      <c r="D162" s="909"/>
      <c r="E162" s="909"/>
      <c r="F162" s="910"/>
      <c r="G162" s="890"/>
      <c r="H162" s="891"/>
      <c r="I162" s="152"/>
      <c r="J162" s="152"/>
      <c r="K162" s="152"/>
      <c r="L162" s="152"/>
      <c r="M162" s="152"/>
      <c r="N162" s="152"/>
      <c r="O162" s="152"/>
      <c r="P162" s="153"/>
      <c r="Q162" s="153"/>
      <c r="R162" s="156">
        <f t="shared" si="116"/>
        <v>0</v>
      </c>
      <c r="S162" s="156">
        <f t="shared" si="117"/>
        <v>0</v>
      </c>
      <c r="U162" s="157">
        <f t="shared" si="123"/>
        <v>0</v>
      </c>
      <c r="W162" s="152"/>
      <c r="X162" s="152"/>
      <c r="Y162" s="152"/>
      <c r="Z162" s="152"/>
      <c r="AA162" s="152"/>
      <c r="AB162" s="152"/>
      <c r="AC162" s="347"/>
      <c r="AD162" s="152"/>
      <c r="AE162" s="152"/>
      <c r="AF162" s="152"/>
      <c r="AG162" s="152"/>
      <c r="AH162" s="152"/>
      <c r="AI162" s="152"/>
      <c r="AJ162" s="347"/>
      <c r="AK162" s="152"/>
      <c r="AL162" s="152"/>
      <c r="AM162" s="295"/>
      <c r="AN162" s="228"/>
      <c r="AO162" s="228"/>
      <c r="AP162" s="228"/>
      <c r="AQ162" s="228"/>
      <c r="AR162" s="228"/>
      <c r="AS162" s="348"/>
      <c r="AT162" s="264">
        <f t="shared" si="93"/>
        <v>0</v>
      </c>
      <c r="AU162" s="259"/>
      <c r="AV162" s="265">
        <f t="shared" si="120"/>
        <v>0</v>
      </c>
      <c r="AX162" s="265">
        <f t="shared" si="124"/>
        <v>0</v>
      </c>
      <c r="AZ162" s="492">
        <f t="shared" si="121"/>
        <v>0</v>
      </c>
      <c r="BB162" s="492">
        <f t="shared" si="122"/>
        <v>0</v>
      </c>
      <c r="BD162" s="265">
        <f t="shared" si="125"/>
        <v>0</v>
      </c>
      <c r="BE162" s="105"/>
      <c r="BF162" s="105"/>
      <c r="BG162" s="105"/>
      <c r="BH162" s="105"/>
      <c r="BI162" s="105"/>
      <c r="BJ162" s="105"/>
    </row>
    <row r="163" spans="1:62" ht="20.100000000000001" hidden="1" customHeight="1" outlineLevel="1">
      <c r="B163" s="100"/>
      <c r="C163" s="908"/>
      <c r="D163" s="909"/>
      <c r="E163" s="909"/>
      <c r="F163" s="910"/>
      <c r="G163" s="890"/>
      <c r="H163" s="891"/>
      <c r="I163" s="152"/>
      <c r="J163" s="152"/>
      <c r="K163" s="152"/>
      <c r="L163" s="152"/>
      <c r="M163" s="152"/>
      <c r="N163" s="152"/>
      <c r="O163" s="152"/>
      <c r="P163" s="153"/>
      <c r="Q163" s="153"/>
      <c r="R163" s="156">
        <f t="shared" si="116"/>
        <v>0</v>
      </c>
      <c r="S163" s="156">
        <f t="shared" si="117"/>
        <v>0</v>
      </c>
      <c r="U163" s="157">
        <f t="shared" si="123"/>
        <v>0</v>
      </c>
      <c r="W163" s="152"/>
      <c r="X163" s="152"/>
      <c r="Y163" s="152"/>
      <c r="Z163" s="152"/>
      <c r="AA163" s="152"/>
      <c r="AB163" s="152"/>
      <c r="AC163" s="347"/>
      <c r="AD163" s="152"/>
      <c r="AE163" s="152"/>
      <c r="AF163" s="152"/>
      <c r="AG163" s="152"/>
      <c r="AH163" s="152"/>
      <c r="AI163" s="152"/>
      <c r="AJ163" s="347"/>
      <c r="AK163" s="152"/>
      <c r="AL163" s="152"/>
      <c r="AM163" s="295"/>
      <c r="AN163" s="228"/>
      <c r="AO163" s="228"/>
      <c r="AP163" s="228"/>
      <c r="AQ163" s="228"/>
      <c r="AR163" s="228"/>
      <c r="AS163" s="348"/>
      <c r="AT163" s="264">
        <f t="shared" si="93"/>
        <v>0</v>
      </c>
      <c r="AU163" s="259"/>
      <c r="AV163" s="265">
        <f t="shared" si="120"/>
        <v>0</v>
      </c>
      <c r="AX163" s="265">
        <f t="shared" si="124"/>
        <v>0</v>
      </c>
      <c r="AZ163" s="492">
        <f t="shared" si="121"/>
        <v>0</v>
      </c>
      <c r="BB163" s="492">
        <f t="shared" si="122"/>
        <v>0</v>
      </c>
      <c r="BD163" s="265">
        <f t="shared" si="125"/>
        <v>0</v>
      </c>
      <c r="BE163" s="105"/>
      <c r="BF163" s="105"/>
      <c r="BG163" s="105"/>
      <c r="BH163" s="105"/>
      <c r="BI163" s="105"/>
      <c r="BJ163" s="105"/>
    </row>
    <row r="164" spans="1:62" ht="9.9499999999999993" hidden="1" customHeight="1" outlineLevel="1">
      <c r="B164" s="101"/>
      <c r="C164" s="208"/>
      <c r="D164" s="208"/>
      <c r="E164" s="208"/>
      <c r="F164" s="208"/>
      <c r="G164" s="237"/>
      <c r="H164" s="207"/>
      <c r="I164" s="257"/>
      <c r="J164" s="257"/>
      <c r="K164" s="257"/>
      <c r="L164" s="257"/>
      <c r="M164" s="257"/>
      <c r="N164" s="257"/>
      <c r="O164" s="257"/>
      <c r="P164" s="256"/>
      <c r="Q164" s="102"/>
      <c r="R164" s="102"/>
      <c r="S164" s="102"/>
      <c r="U164" s="98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Z164" s="493"/>
      <c r="BE164" s="105"/>
      <c r="BF164" s="105"/>
      <c r="BG164" s="105"/>
      <c r="BH164" s="105"/>
      <c r="BI164" s="105"/>
      <c r="BJ164" s="105"/>
    </row>
    <row r="165" spans="1:62" ht="20.100000000000001" customHeight="1" collapsed="1">
      <c r="B165" s="151">
        <f>B148+1</f>
        <v>10</v>
      </c>
      <c r="C165" s="916"/>
      <c r="D165" s="917"/>
      <c r="E165" s="917"/>
      <c r="F165" s="918"/>
      <c r="G165" s="429"/>
      <c r="H165" s="206">
        <v>1</v>
      </c>
      <c r="I165" s="642">
        <f t="shared" ref="I165" si="126">$H165*SUM(I166:I180)</f>
        <v>0</v>
      </c>
      <c r="J165" s="643">
        <f t="shared" ref="J165:O165" si="127">$H165*SUM(J166:J180)</f>
        <v>0</v>
      </c>
      <c r="K165" s="644">
        <f t="shared" si="127"/>
        <v>0</v>
      </c>
      <c r="L165" s="645">
        <f t="shared" si="127"/>
        <v>0</v>
      </c>
      <c r="M165" s="645">
        <f t="shared" si="127"/>
        <v>0</v>
      </c>
      <c r="N165" s="644">
        <f t="shared" si="127"/>
        <v>0</v>
      </c>
      <c r="O165" s="642">
        <f t="shared" si="127"/>
        <v>0</v>
      </c>
      <c r="P165" s="209">
        <f t="shared" ref="P165:Q165" si="128">$H165*SUM(P166:P180)</f>
        <v>0</v>
      </c>
      <c r="Q165" s="210">
        <f t="shared" si="128"/>
        <v>0</v>
      </c>
      <c r="R165" s="136">
        <f t="shared" ref="R165:R180" si="129">P165*(1+Gewinn)*(1+SicherheitAngebot)</f>
        <v>0</v>
      </c>
      <c r="S165" s="137">
        <f t="shared" ref="S165:S180" si="130">Q165*(1+MGKZ)*(1+Gewinn)*(1+SicherheitAngebot)</f>
        <v>0</v>
      </c>
      <c r="U165" s="10">
        <f>I165*$I$7+J165*$J$7+K165*$K$7+L165*$L$7+M165*$M$7+N165*$N$7+O165*$O$7+R165+S165</f>
        <v>0</v>
      </c>
      <c r="W165" s="646">
        <f t="shared" ref="W165:AB165" si="131">$H165*SUM(W166:W180)</f>
        <v>0</v>
      </c>
      <c r="X165" s="647">
        <f t="shared" si="131"/>
        <v>0</v>
      </c>
      <c r="Y165" s="648">
        <f t="shared" si="131"/>
        <v>0</v>
      </c>
      <c r="Z165" s="649">
        <f t="shared" si="131"/>
        <v>0</v>
      </c>
      <c r="AA165" s="648">
        <f t="shared" si="131"/>
        <v>0</v>
      </c>
      <c r="AB165" s="646">
        <f t="shared" si="131"/>
        <v>0</v>
      </c>
      <c r="AC165" s="258"/>
      <c r="AD165" s="646">
        <f t="shared" ref="AD165:AM165" si="132">$H165*SUM(AD166:AD180)</f>
        <v>0</v>
      </c>
      <c r="AE165" s="647">
        <f t="shared" si="132"/>
        <v>0</v>
      </c>
      <c r="AF165" s="648">
        <f t="shared" si="132"/>
        <v>0</v>
      </c>
      <c r="AG165" s="649">
        <f t="shared" si="132"/>
        <v>0</v>
      </c>
      <c r="AH165" s="648">
        <f t="shared" si="132"/>
        <v>0</v>
      </c>
      <c r="AI165" s="646">
        <f t="shared" si="132"/>
        <v>0</v>
      </c>
      <c r="AJ165" s="258"/>
      <c r="AK165" s="653">
        <f t="shared" si="132"/>
        <v>0</v>
      </c>
      <c r="AL165" s="653">
        <f t="shared" si="132"/>
        <v>0</v>
      </c>
      <c r="AM165" s="653">
        <f t="shared" si="132"/>
        <v>0</v>
      </c>
      <c r="AN165" s="227">
        <f>$H165*SUM(AN166:AN180)*(1+Gewinn)*(1+SicherheitAngebot)</f>
        <v>0</v>
      </c>
      <c r="AO165" s="227">
        <f>$H165*SUM(AO166:AO180)*(1+Gewinn)*(1+SicherheitAngebot)</f>
        <v>0</v>
      </c>
      <c r="AP165" s="227">
        <f>$H165*SUM(AP166:AP180)*(1+Gewinn)*(1+SicherheitAngebot)</f>
        <v>0</v>
      </c>
      <c r="AQ165" s="227">
        <f>$H165*SUM(AQ166:AQ180)*(1+Gewinn)*(1+SicherheitAngebot)</f>
        <v>0</v>
      </c>
      <c r="AR165" s="227">
        <f>$H165*SUM(AR166:AR180)*(1+Gewinn)*(1+SicherheitAngebot)</f>
        <v>0</v>
      </c>
      <c r="AS165" s="262"/>
      <c r="AT165" s="263">
        <f t="shared" si="93"/>
        <v>0</v>
      </c>
      <c r="AU165" s="259"/>
      <c r="AV165" s="491">
        <f>AK165*$AK$7+AL165*$AL$7+AM165*$AM$7+SUM(AN165:AR165)+AT165/Zuschläge_IBN+AT165</f>
        <v>0</v>
      </c>
      <c r="AX165" s="685">
        <f>U165+AV165</f>
        <v>0</v>
      </c>
      <c r="AZ165" s="490">
        <f>IF(H165&gt;0,U165/(1+SicherheitAngebot)*(1+Sicherheit),0)</f>
        <v>0</v>
      </c>
      <c r="BB165" s="490">
        <f>IF(H165&gt;0,AV165/(1+SicherheitAngebot)*(1+Sicherheit),0)</f>
        <v>0</v>
      </c>
      <c r="BD165" s="490">
        <f>AZ165+BB165</f>
        <v>0</v>
      </c>
      <c r="BE165" s="105"/>
      <c r="BF165" s="105"/>
      <c r="BG165" s="105"/>
      <c r="BH165" s="105"/>
      <c r="BI165" s="105"/>
      <c r="BJ165" s="105"/>
    </row>
    <row r="166" spans="1:62" ht="20.100000000000001" hidden="1" customHeight="1" outlineLevel="1">
      <c r="A166" s="5"/>
      <c r="B166" s="99"/>
      <c r="C166" s="908"/>
      <c r="D166" s="909"/>
      <c r="E166" s="909"/>
      <c r="F166" s="910"/>
      <c r="G166" s="890"/>
      <c r="H166" s="901"/>
      <c r="I166" s="152"/>
      <c r="J166" s="152"/>
      <c r="K166" s="152"/>
      <c r="L166" s="152"/>
      <c r="M166" s="152"/>
      <c r="N166" s="152"/>
      <c r="O166" s="152"/>
      <c r="P166" s="153"/>
      <c r="Q166" s="153"/>
      <c r="R166" s="156">
        <f t="shared" si="129"/>
        <v>0</v>
      </c>
      <c r="S166" s="156">
        <f t="shared" si="130"/>
        <v>0</v>
      </c>
      <c r="U166" s="157">
        <f>I166*$I$7+J166*$J$7+K166*$K$7+L166*$L$7+M166*$M$7+N166*$N$7+O166*$O$7+R166+S166</f>
        <v>0</v>
      </c>
      <c r="W166" s="152"/>
      <c r="X166" s="152"/>
      <c r="Y166" s="152"/>
      <c r="Z166" s="152"/>
      <c r="AA166" s="152"/>
      <c r="AB166" s="152"/>
      <c r="AC166" s="347"/>
      <c r="AD166" s="152"/>
      <c r="AE166" s="152"/>
      <c r="AF166" s="152"/>
      <c r="AG166" s="152"/>
      <c r="AH166" s="152"/>
      <c r="AI166" s="152"/>
      <c r="AJ166" s="347"/>
      <c r="AK166" s="152"/>
      <c r="AL166" s="152"/>
      <c r="AM166" s="295"/>
      <c r="AN166" s="228"/>
      <c r="AO166" s="228"/>
      <c r="AP166" s="228"/>
      <c r="AQ166" s="228"/>
      <c r="AR166" s="228"/>
      <c r="AS166" s="348"/>
      <c r="AT166" s="264">
        <f t="shared" si="93"/>
        <v>0</v>
      </c>
      <c r="AU166" s="259"/>
      <c r="AV166" s="265">
        <f t="shared" ref="AV166:AV180" si="133">AK166*$AK$7+AL166*$AL$7+AM166*$AM$7+SUM(AN166:AR166)*(1+Gewinn)*(1+SicherheitAngebot)+AT166/Zuschläge_IBN+AT166</f>
        <v>0</v>
      </c>
      <c r="AX166" s="265">
        <f>U166+AV166</f>
        <v>0</v>
      </c>
      <c r="AZ166" s="492">
        <f t="shared" ref="AZ166:AZ180" si="134">U166/(1+SicherheitAngebot)*(1+Sicherheit)</f>
        <v>0</v>
      </c>
      <c r="BB166" s="492">
        <f t="shared" ref="BB166:BB180" si="135">AV166/(1+SicherheitAngebot)*(1+Sicherheit)</f>
        <v>0</v>
      </c>
      <c r="BD166" s="265">
        <f>AZ166+BB166</f>
        <v>0</v>
      </c>
      <c r="BE166" s="105"/>
      <c r="BF166" s="105"/>
      <c r="BG166" s="105"/>
      <c r="BH166" s="105"/>
      <c r="BI166" s="105"/>
      <c r="BJ166" s="105"/>
    </row>
    <row r="167" spans="1:62" ht="20.100000000000001" hidden="1" customHeight="1" outlineLevel="1">
      <c r="A167" s="5"/>
      <c r="B167" s="421"/>
      <c r="C167" s="908"/>
      <c r="D167" s="909"/>
      <c r="E167" s="909"/>
      <c r="F167" s="910"/>
      <c r="G167" s="890"/>
      <c r="H167" s="891"/>
      <c r="I167" s="152"/>
      <c r="J167" s="152"/>
      <c r="K167" s="152"/>
      <c r="L167" s="152"/>
      <c r="M167" s="152"/>
      <c r="N167" s="152"/>
      <c r="O167" s="152"/>
      <c r="P167" s="153"/>
      <c r="Q167" s="153"/>
      <c r="R167" s="156">
        <f t="shared" si="129"/>
        <v>0</v>
      </c>
      <c r="S167" s="156">
        <f t="shared" si="130"/>
        <v>0</v>
      </c>
      <c r="U167" s="157">
        <f t="shared" ref="U167:U180" si="136">I167*$I$7+J167*$J$7+K167*$K$7+L167*$L$7+M167*$M$7+N167*$N$7+O167*$O$7+R167+S167</f>
        <v>0</v>
      </c>
      <c r="W167" s="152"/>
      <c r="X167" s="152"/>
      <c r="Y167" s="152"/>
      <c r="Z167" s="152"/>
      <c r="AA167" s="152"/>
      <c r="AB167" s="152"/>
      <c r="AC167" s="347"/>
      <c r="AD167" s="152"/>
      <c r="AE167" s="152"/>
      <c r="AF167" s="152"/>
      <c r="AG167" s="152"/>
      <c r="AH167" s="152"/>
      <c r="AI167" s="152"/>
      <c r="AJ167" s="347"/>
      <c r="AK167" s="152"/>
      <c r="AL167" s="152"/>
      <c r="AM167" s="295"/>
      <c r="AN167" s="228"/>
      <c r="AO167" s="228"/>
      <c r="AP167" s="228"/>
      <c r="AQ167" s="228"/>
      <c r="AR167" s="228"/>
      <c r="AS167" s="348"/>
      <c r="AT167" s="264">
        <f t="shared" si="93"/>
        <v>0</v>
      </c>
      <c r="AU167" s="259"/>
      <c r="AV167" s="265">
        <f t="shared" si="133"/>
        <v>0</v>
      </c>
      <c r="AX167" s="265">
        <f t="shared" ref="AX167:AX180" si="137">U167+AV167</f>
        <v>0</v>
      </c>
      <c r="AZ167" s="492">
        <f t="shared" si="134"/>
        <v>0</v>
      </c>
      <c r="BB167" s="492">
        <f t="shared" si="135"/>
        <v>0</v>
      </c>
      <c r="BD167" s="265">
        <f t="shared" ref="BD167:BD180" si="138">AZ167+BB167</f>
        <v>0</v>
      </c>
      <c r="BE167" s="105"/>
      <c r="BF167" s="105"/>
      <c r="BG167" s="105"/>
      <c r="BH167" s="105"/>
      <c r="BI167" s="105"/>
      <c r="BJ167" s="105"/>
    </row>
    <row r="168" spans="1:62" ht="20.100000000000001" hidden="1" customHeight="1" outlineLevel="1">
      <c r="A168" s="5"/>
      <c r="B168" s="421"/>
      <c r="C168" s="908"/>
      <c r="D168" s="909"/>
      <c r="E168" s="909"/>
      <c r="F168" s="910"/>
      <c r="G168" s="890"/>
      <c r="H168" s="891"/>
      <c r="I168" s="152"/>
      <c r="J168" s="152"/>
      <c r="K168" s="152"/>
      <c r="L168" s="152"/>
      <c r="M168" s="152"/>
      <c r="N168" s="152"/>
      <c r="O168" s="152"/>
      <c r="P168" s="153"/>
      <c r="Q168" s="153"/>
      <c r="R168" s="156">
        <f t="shared" si="129"/>
        <v>0</v>
      </c>
      <c r="S168" s="156">
        <f t="shared" si="130"/>
        <v>0</v>
      </c>
      <c r="U168" s="157">
        <f t="shared" si="136"/>
        <v>0</v>
      </c>
      <c r="W168" s="152"/>
      <c r="X168" s="152"/>
      <c r="Y168" s="152"/>
      <c r="Z168" s="152"/>
      <c r="AA168" s="152"/>
      <c r="AB168" s="152"/>
      <c r="AC168" s="347"/>
      <c r="AD168" s="152"/>
      <c r="AE168" s="152"/>
      <c r="AF168" s="152"/>
      <c r="AG168" s="152"/>
      <c r="AH168" s="152"/>
      <c r="AI168" s="152"/>
      <c r="AJ168" s="347"/>
      <c r="AK168" s="152"/>
      <c r="AL168" s="152"/>
      <c r="AM168" s="295"/>
      <c r="AN168" s="228"/>
      <c r="AO168" s="228"/>
      <c r="AP168" s="228"/>
      <c r="AQ168" s="228"/>
      <c r="AR168" s="228"/>
      <c r="AS168" s="348"/>
      <c r="AT168" s="264">
        <f t="shared" si="93"/>
        <v>0</v>
      </c>
      <c r="AU168" s="259"/>
      <c r="AV168" s="265">
        <f t="shared" si="133"/>
        <v>0</v>
      </c>
      <c r="AX168" s="265">
        <f t="shared" si="137"/>
        <v>0</v>
      </c>
      <c r="AZ168" s="492">
        <f t="shared" si="134"/>
        <v>0</v>
      </c>
      <c r="BB168" s="492">
        <f t="shared" si="135"/>
        <v>0</v>
      </c>
      <c r="BD168" s="265">
        <f t="shared" si="138"/>
        <v>0</v>
      </c>
      <c r="BE168" s="105"/>
      <c r="BF168" s="105"/>
      <c r="BG168" s="105"/>
      <c r="BH168" s="105"/>
      <c r="BI168" s="105"/>
      <c r="BJ168" s="105"/>
    </row>
    <row r="169" spans="1:62" ht="20.100000000000001" hidden="1" customHeight="1" outlineLevel="1">
      <c r="A169" s="5"/>
      <c r="B169" s="421"/>
      <c r="C169" s="908"/>
      <c r="D169" s="909"/>
      <c r="E169" s="909"/>
      <c r="F169" s="910"/>
      <c r="G169" s="890"/>
      <c r="H169" s="891"/>
      <c r="I169" s="152"/>
      <c r="J169" s="152"/>
      <c r="K169" s="152"/>
      <c r="L169" s="152"/>
      <c r="M169" s="152"/>
      <c r="N169" s="152"/>
      <c r="O169" s="152"/>
      <c r="P169" s="153"/>
      <c r="Q169" s="153"/>
      <c r="R169" s="156">
        <f t="shared" si="129"/>
        <v>0</v>
      </c>
      <c r="S169" s="156">
        <f t="shared" si="130"/>
        <v>0</v>
      </c>
      <c r="U169" s="157">
        <f t="shared" si="136"/>
        <v>0</v>
      </c>
      <c r="W169" s="152"/>
      <c r="X169" s="152"/>
      <c r="Y169" s="152"/>
      <c r="Z169" s="152"/>
      <c r="AA169" s="152"/>
      <c r="AB169" s="152"/>
      <c r="AC169" s="347"/>
      <c r="AD169" s="152"/>
      <c r="AE169" s="152"/>
      <c r="AF169" s="152"/>
      <c r="AG169" s="152"/>
      <c r="AH169" s="152"/>
      <c r="AI169" s="152"/>
      <c r="AJ169" s="347"/>
      <c r="AK169" s="152"/>
      <c r="AL169" s="152"/>
      <c r="AM169" s="295"/>
      <c r="AN169" s="228"/>
      <c r="AO169" s="228"/>
      <c r="AP169" s="228"/>
      <c r="AQ169" s="228"/>
      <c r="AR169" s="228"/>
      <c r="AS169" s="348"/>
      <c r="AT169" s="264">
        <f t="shared" si="93"/>
        <v>0</v>
      </c>
      <c r="AU169" s="259"/>
      <c r="AV169" s="265">
        <f t="shared" si="133"/>
        <v>0</v>
      </c>
      <c r="AX169" s="265">
        <f t="shared" si="137"/>
        <v>0</v>
      </c>
      <c r="AZ169" s="492">
        <f t="shared" si="134"/>
        <v>0</v>
      </c>
      <c r="BB169" s="492">
        <f t="shared" si="135"/>
        <v>0</v>
      </c>
      <c r="BD169" s="265">
        <f t="shared" si="138"/>
        <v>0</v>
      </c>
      <c r="BE169" s="105"/>
      <c r="BF169" s="105"/>
      <c r="BG169" s="105"/>
      <c r="BH169" s="105"/>
      <c r="BI169" s="105"/>
      <c r="BJ169" s="105"/>
    </row>
    <row r="170" spans="1:62" ht="20.100000000000001" hidden="1" customHeight="1" outlineLevel="1">
      <c r="A170" s="5"/>
      <c r="B170" s="421"/>
      <c r="C170" s="908"/>
      <c r="D170" s="909"/>
      <c r="E170" s="909"/>
      <c r="F170" s="910"/>
      <c r="G170" s="890"/>
      <c r="H170" s="891"/>
      <c r="I170" s="152"/>
      <c r="J170" s="152"/>
      <c r="K170" s="152"/>
      <c r="L170" s="152"/>
      <c r="M170" s="152"/>
      <c r="N170" s="152"/>
      <c r="O170" s="152"/>
      <c r="P170" s="153"/>
      <c r="Q170" s="153"/>
      <c r="R170" s="156">
        <f t="shared" si="129"/>
        <v>0</v>
      </c>
      <c r="S170" s="156">
        <f t="shared" si="130"/>
        <v>0</v>
      </c>
      <c r="U170" s="157">
        <f t="shared" si="136"/>
        <v>0</v>
      </c>
      <c r="W170" s="152"/>
      <c r="X170" s="152"/>
      <c r="Y170" s="152"/>
      <c r="Z170" s="152"/>
      <c r="AA170" s="152"/>
      <c r="AB170" s="152"/>
      <c r="AC170" s="347"/>
      <c r="AD170" s="152"/>
      <c r="AE170" s="152"/>
      <c r="AF170" s="152"/>
      <c r="AG170" s="152"/>
      <c r="AH170" s="152"/>
      <c r="AI170" s="152"/>
      <c r="AJ170" s="347"/>
      <c r="AK170" s="152"/>
      <c r="AL170" s="152"/>
      <c r="AM170" s="295"/>
      <c r="AN170" s="228"/>
      <c r="AO170" s="228"/>
      <c r="AP170" s="228"/>
      <c r="AQ170" s="228"/>
      <c r="AR170" s="228"/>
      <c r="AS170" s="348"/>
      <c r="AT170" s="264">
        <f t="shared" si="93"/>
        <v>0</v>
      </c>
      <c r="AU170" s="259"/>
      <c r="AV170" s="265">
        <f t="shared" si="133"/>
        <v>0</v>
      </c>
      <c r="AX170" s="265">
        <f t="shared" si="137"/>
        <v>0</v>
      </c>
      <c r="AZ170" s="492">
        <f t="shared" si="134"/>
        <v>0</v>
      </c>
      <c r="BB170" s="492">
        <f t="shared" si="135"/>
        <v>0</v>
      </c>
      <c r="BD170" s="265">
        <f t="shared" si="138"/>
        <v>0</v>
      </c>
      <c r="BE170" s="105"/>
      <c r="BF170" s="105"/>
      <c r="BG170" s="105"/>
      <c r="BH170" s="105"/>
      <c r="BI170" s="105"/>
      <c r="BJ170" s="105"/>
    </row>
    <row r="171" spans="1:62" ht="20.100000000000001" hidden="1" customHeight="1" outlineLevel="1">
      <c r="A171" s="5"/>
      <c r="B171" s="421"/>
      <c r="C171" s="908"/>
      <c r="D171" s="909"/>
      <c r="E171" s="909"/>
      <c r="F171" s="910"/>
      <c r="G171" s="890"/>
      <c r="H171" s="891"/>
      <c r="I171" s="152"/>
      <c r="J171" s="152"/>
      <c r="K171" s="152"/>
      <c r="L171" s="152"/>
      <c r="M171" s="152"/>
      <c r="N171" s="152"/>
      <c r="O171" s="152"/>
      <c r="P171" s="153"/>
      <c r="Q171" s="153"/>
      <c r="R171" s="156">
        <f t="shared" si="129"/>
        <v>0</v>
      </c>
      <c r="S171" s="156">
        <f t="shared" si="130"/>
        <v>0</v>
      </c>
      <c r="U171" s="157">
        <f t="shared" si="136"/>
        <v>0</v>
      </c>
      <c r="W171" s="152"/>
      <c r="X171" s="152"/>
      <c r="Y171" s="152"/>
      <c r="Z171" s="152"/>
      <c r="AA171" s="152"/>
      <c r="AB171" s="152"/>
      <c r="AC171" s="347"/>
      <c r="AD171" s="152"/>
      <c r="AE171" s="152"/>
      <c r="AF171" s="152"/>
      <c r="AG171" s="152"/>
      <c r="AH171" s="152"/>
      <c r="AI171" s="152"/>
      <c r="AJ171" s="347"/>
      <c r="AK171" s="152"/>
      <c r="AL171" s="152"/>
      <c r="AM171" s="295"/>
      <c r="AN171" s="228"/>
      <c r="AO171" s="228"/>
      <c r="AP171" s="228"/>
      <c r="AQ171" s="228"/>
      <c r="AR171" s="228"/>
      <c r="AS171" s="348"/>
      <c r="AT171" s="264">
        <f t="shared" si="93"/>
        <v>0</v>
      </c>
      <c r="AU171" s="259"/>
      <c r="AV171" s="265">
        <f t="shared" si="133"/>
        <v>0</v>
      </c>
      <c r="AX171" s="265">
        <f t="shared" si="137"/>
        <v>0</v>
      </c>
      <c r="AZ171" s="492">
        <f t="shared" si="134"/>
        <v>0</v>
      </c>
      <c r="BB171" s="492">
        <f t="shared" si="135"/>
        <v>0</v>
      </c>
      <c r="BD171" s="265">
        <f t="shared" si="138"/>
        <v>0</v>
      </c>
      <c r="BE171" s="105"/>
      <c r="BF171" s="105"/>
      <c r="BG171" s="105"/>
      <c r="BH171" s="105"/>
      <c r="BI171" s="105"/>
      <c r="BJ171" s="105"/>
    </row>
    <row r="172" spans="1:62" ht="20.100000000000001" hidden="1" customHeight="1" outlineLevel="1">
      <c r="A172" s="5"/>
      <c r="B172" s="100"/>
      <c r="C172" s="908"/>
      <c r="D172" s="909"/>
      <c r="E172" s="909"/>
      <c r="F172" s="910"/>
      <c r="G172" s="890"/>
      <c r="H172" s="891"/>
      <c r="I172" s="152"/>
      <c r="J172" s="152"/>
      <c r="K172" s="152"/>
      <c r="L172" s="152"/>
      <c r="M172" s="152"/>
      <c r="N172" s="152"/>
      <c r="O172" s="152"/>
      <c r="P172" s="153"/>
      <c r="Q172" s="153"/>
      <c r="R172" s="156">
        <f t="shared" si="129"/>
        <v>0</v>
      </c>
      <c r="S172" s="156">
        <f t="shared" si="130"/>
        <v>0</v>
      </c>
      <c r="U172" s="157">
        <f t="shared" si="136"/>
        <v>0</v>
      </c>
      <c r="W172" s="152"/>
      <c r="X172" s="152"/>
      <c r="Y172" s="152"/>
      <c r="Z172" s="152"/>
      <c r="AA172" s="152"/>
      <c r="AB172" s="152"/>
      <c r="AC172" s="347"/>
      <c r="AD172" s="152"/>
      <c r="AE172" s="152"/>
      <c r="AF172" s="152"/>
      <c r="AG172" s="152"/>
      <c r="AH172" s="152"/>
      <c r="AI172" s="152"/>
      <c r="AJ172" s="347"/>
      <c r="AK172" s="152"/>
      <c r="AL172" s="152"/>
      <c r="AM172" s="295"/>
      <c r="AN172" s="228"/>
      <c r="AO172" s="228"/>
      <c r="AP172" s="228"/>
      <c r="AQ172" s="228"/>
      <c r="AR172" s="228"/>
      <c r="AS172" s="348"/>
      <c r="AT172" s="264">
        <f t="shared" si="93"/>
        <v>0</v>
      </c>
      <c r="AU172" s="259"/>
      <c r="AV172" s="265">
        <f t="shared" si="133"/>
        <v>0</v>
      </c>
      <c r="AX172" s="265">
        <f t="shared" si="137"/>
        <v>0</v>
      </c>
      <c r="AZ172" s="492">
        <f t="shared" si="134"/>
        <v>0</v>
      </c>
      <c r="BB172" s="492">
        <f t="shared" si="135"/>
        <v>0</v>
      </c>
      <c r="BD172" s="265">
        <f t="shared" si="138"/>
        <v>0</v>
      </c>
      <c r="BE172" s="105"/>
      <c r="BF172" s="105"/>
      <c r="BG172" s="105"/>
      <c r="BH172" s="105"/>
      <c r="BI172" s="105"/>
      <c r="BJ172" s="105"/>
    </row>
    <row r="173" spans="1:62" ht="20.100000000000001" hidden="1" customHeight="1" outlineLevel="1">
      <c r="A173" s="5"/>
      <c r="B173" s="100"/>
      <c r="C173" s="908"/>
      <c r="D173" s="909"/>
      <c r="E173" s="909"/>
      <c r="F173" s="910"/>
      <c r="G173" s="890"/>
      <c r="H173" s="891"/>
      <c r="I173" s="152"/>
      <c r="J173" s="152"/>
      <c r="K173" s="152"/>
      <c r="L173" s="152"/>
      <c r="M173" s="152"/>
      <c r="N173" s="152"/>
      <c r="O173" s="152"/>
      <c r="P173" s="153"/>
      <c r="Q173" s="153"/>
      <c r="R173" s="156">
        <f t="shared" si="129"/>
        <v>0</v>
      </c>
      <c r="S173" s="156">
        <f t="shared" si="130"/>
        <v>0</v>
      </c>
      <c r="U173" s="157">
        <f t="shared" si="136"/>
        <v>0</v>
      </c>
      <c r="W173" s="152"/>
      <c r="X173" s="152"/>
      <c r="Y173" s="152"/>
      <c r="Z173" s="152"/>
      <c r="AA173" s="152"/>
      <c r="AB173" s="152"/>
      <c r="AC173" s="347"/>
      <c r="AD173" s="152"/>
      <c r="AE173" s="152"/>
      <c r="AF173" s="152"/>
      <c r="AG173" s="152"/>
      <c r="AH173" s="152"/>
      <c r="AI173" s="152"/>
      <c r="AJ173" s="347"/>
      <c r="AK173" s="152"/>
      <c r="AL173" s="152"/>
      <c r="AM173" s="295"/>
      <c r="AN173" s="228"/>
      <c r="AO173" s="228"/>
      <c r="AP173" s="228"/>
      <c r="AQ173" s="228"/>
      <c r="AR173" s="228"/>
      <c r="AS173" s="348"/>
      <c r="AT173" s="264">
        <f t="shared" si="93"/>
        <v>0</v>
      </c>
      <c r="AU173" s="259"/>
      <c r="AV173" s="265">
        <f t="shared" si="133"/>
        <v>0</v>
      </c>
      <c r="AX173" s="265">
        <f t="shared" si="137"/>
        <v>0</v>
      </c>
      <c r="AZ173" s="492">
        <f t="shared" si="134"/>
        <v>0</v>
      </c>
      <c r="BB173" s="492">
        <f t="shared" si="135"/>
        <v>0</v>
      </c>
      <c r="BD173" s="265">
        <f t="shared" si="138"/>
        <v>0</v>
      </c>
      <c r="BE173" s="105"/>
      <c r="BF173" s="105"/>
      <c r="BG173" s="105"/>
      <c r="BH173" s="105"/>
      <c r="BI173" s="105"/>
      <c r="BJ173" s="105"/>
    </row>
    <row r="174" spans="1:62" ht="20.100000000000001" hidden="1" customHeight="1" outlineLevel="1">
      <c r="A174" s="5"/>
      <c r="B174" s="100"/>
      <c r="C174" s="908"/>
      <c r="D174" s="909"/>
      <c r="E174" s="909"/>
      <c r="F174" s="910"/>
      <c r="G174" s="890"/>
      <c r="H174" s="891"/>
      <c r="I174" s="152"/>
      <c r="J174" s="152"/>
      <c r="K174" s="152"/>
      <c r="L174" s="152"/>
      <c r="M174" s="152"/>
      <c r="N174" s="152"/>
      <c r="O174" s="152"/>
      <c r="P174" s="153"/>
      <c r="Q174" s="153"/>
      <c r="R174" s="156">
        <f t="shared" si="129"/>
        <v>0</v>
      </c>
      <c r="S174" s="156">
        <f t="shared" si="130"/>
        <v>0</v>
      </c>
      <c r="U174" s="157">
        <f t="shared" si="136"/>
        <v>0</v>
      </c>
      <c r="W174" s="152"/>
      <c r="X174" s="152"/>
      <c r="Y174" s="152"/>
      <c r="Z174" s="152"/>
      <c r="AA174" s="152"/>
      <c r="AB174" s="152"/>
      <c r="AC174" s="347"/>
      <c r="AD174" s="152"/>
      <c r="AE174" s="152"/>
      <c r="AF174" s="152"/>
      <c r="AG174" s="152"/>
      <c r="AH174" s="152"/>
      <c r="AI174" s="152"/>
      <c r="AJ174" s="347"/>
      <c r="AK174" s="152"/>
      <c r="AL174" s="152"/>
      <c r="AM174" s="295"/>
      <c r="AN174" s="228"/>
      <c r="AO174" s="228"/>
      <c r="AP174" s="228"/>
      <c r="AQ174" s="228"/>
      <c r="AR174" s="228"/>
      <c r="AS174" s="348"/>
      <c r="AT174" s="264">
        <f t="shared" si="93"/>
        <v>0</v>
      </c>
      <c r="AU174" s="259"/>
      <c r="AV174" s="265">
        <f t="shared" si="133"/>
        <v>0</v>
      </c>
      <c r="AX174" s="265">
        <f t="shared" si="137"/>
        <v>0</v>
      </c>
      <c r="AZ174" s="492">
        <f t="shared" si="134"/>
        <v>0</v>
      </c>
      <c r="BB174" s="492">
        <f t="shared" si="135"/>
        <v>0</v>
      </c>
      <c r="BD174" s="265">
        <f t="shared" si="138"/>
        <v>0</v>
      </c>
      <c r="BE174" s="105"/>
      <c r="BF174" s="105"/>
      <c r="BG174" s="105"/>
      <c r="BH174" s="105"/>
      <c r="BI174" s="105"/>
      <c r="BJ174" s="105"/>
    </row>
    <row r="175" spans="1:62" ht="20.100000000000001" hidden="1" customHeight="1" outlineLevel="1">
      <c r="A175" s="5"/>
      <c r="B175" s="100"/>
      <c r="C175" s="908"/>
      <c r="D175" s="909"/>
      <c r="E175" s="909"/>
      <c r="F175" s="910"/>
      <c r="G175" s="890"/>
      <c r="H175" s="891"/>
      <c r="I175" s="152"/>
      <c r="J175" s="152"/>
      <c r="K175" s="152"/>
      <c r="L175" s="152"/>
      <c r="M175" s="152"/>
      <c r="N175" s="152"/>
      <c r="O175" s="152"/>
      <c r="P175" s="153"/>
      <c r="Q175" s="153"/>
      <c r="R175" s="156">
        <f t="shared" si="129"/>
        <v>0</v>
      </c>
      <c r="S175" s="156">
        <f t="shared" si="130"/>
        <v>0</v>
      </c>
      <c r="U175" s="157">
        <f t="shared" si="136"/>
        <v>0</v>
      </c>
      <c r="W175" s="152"/>
      <c r="X175" s="152"/>
      <c r="Y175" s="152"/>
      <c r="Z175" s="152"/>
      <c r="AA175" s="152"/>
      <c r="AB175" s="152"/>
      <c r="AC175" s="347"/>
      <c r="AD175" s="152"/>
      <c r="AE175" s="152"/>
      <c r="AF175" s="152"/>
      <c r="AG175" s="152"/>
      <c r="AH175" s="152"/>
      <c r="AI175" s="152"/>
      <c r="AJ175" s="347"/>
      <c r="AK175" s="152"/>
      <c r="AL175" s="152"/>
      <c r="AM175" s="295"/>
      <c r="AN175" s="228"/>
      <c r="AO175" s="228"/>
      <c r="AP175" s="228"/>
      <c r="AQ175" s="228"/>
      <c r="AR175" s="228"/>
      <c r="AS175" s="348"/>
      <c r="AT175" s="264">
        <f t="shared" si="93"/>
        <v>0</v>
      </c>
      <c r="AU175" s="259"/>
      <c r="AV175" s="265">
        <f t="shared" si="133"/>
        <v>0</v>
      </c>
      <c r="AX175" s="265">
        <f t="shared" si="137"/>
        <v>0</v>
      </c>
      <c r="AZ175" s="492">
        <f t="shared" si="134"/>
        <v>0</v>
      </c>
      <c r="BB175" s="492">
        <f t="shared" si="135"/>
        <v>0</v>
      </c>
      <c r="BD175" s="265">
        <f t="shared" si="138"/>
        <v>0</v>
      </c>
      <c r="BE175" s="105"/>
      <c r="BF175" s="105"/>
      <c r="BG175" s="105"/>
      <c r="BH175" s="105"/>
      <c r="BI175" s="105"/>
      <c r="BJ175" s="105"/>
    </row>
    <row r="176" spans="1:62" ht="20.100000000000001" hidden="1" customHeight="1" outlineLevel="1">
      <c r="A176" s="5"/>
      <c r="B176" s="100"/>
      <c r="C176" s="908"/>
      <c r="D176" s="909"/>
      <c r="E176" s="909"/>
      <c r="F176" s="910"/>
      <c r="G176" s="890"/>
      <c r="H176" s="891"/>
      <c r="I176" s="152"/>
      <c r="J176" s="152"/>
      <c r="K176" s="152"/>
      <c r="L176" s="152"/>
      <c r="M176" s="152"/>
      <c r="N176" s="152"/>
      <c r="O176" s="152"/>
      <c r="P176" s="153"/>
      <c r="Q176" s="153"/>
      <c r="R176" s="156">
        <f t="shared" si="129"/>
        <v>0</v>
      </c>
      <c r="S176" s="156">
        <f t="shared" si="130"/>
        <v>0</v>
      </c>
      <c r="U176" s="157">
        <f t="shared" si="136"/>
        <v>0</v>
      </c>
      <c r="W176" s="152"/>
      <c r="X176" s="152"/>
      <c r="Y176" s="152"/>
      <c r="Z176" s="152"/>
      <c r="AA176" s="152"/>
      <c r="AB176" s="152"/>
      <c r="AC176" s="347"/>
      <c r="AD176" s="152"/>
      <c r="AE176" s="152"/>
      <c r="AF176" s="152"/>
      <c r="AG176" s="152"/>
      <c r="AH176" s="152"/>
      <c r="AI176" s="152"/>
      <c r="AJ176" s="347"/>
      <c r="AK176" s="152"/>
      <c r="AL176" s="152"/>
      <c r="AM176" s="295"/>
      <c r="AN176" s="228"/>
      <c r="AO176" s="228"/>
      <c r="AP176" s="228"/>
      <c r="AQ176" s="228"/>
      <c r="AR176" s="228"/>
      <c r="AS176" s="348"/>
      <c r="AT176" s="264">
        <f t="shared" si="93"/>
        <v>0</v>
      </c>
      <c r="AU176" s="259"/>
      <c r="AV176" s="265">
        <f t="shared" si="133"/>
        <v>0</v>
      </c>
      <c r="AX176" s="265">
        <f t="shared" si="137"/>
        <v>0</v>
      </c>
      <c r="AZ176" s="492">
        <f t="shared" si="134"/>
        <v>0</v>
      </c>
      <c r="BB176" s="492">
        <f t="shared" si="135"/>
        <v>0</v>
      </c>
      <c r="BD176" s="265">
        <f t="shared" si="138"/>
        <v>0</v>
      </c>
      <c r="BE176" s="105"/>
      <c r="BF176" s="105"/>
      <c r="BG176" s="105"/>
      <c r="BH176" s="105"/>
      <c r="BI176" s="105"/>
      <c r="BJ176" s="105"/>
    </row>
    <row r="177" spans="1:62" ht="20.100000000000001" hidden="1" customHeight="1" outlineLevel="1">
      <c r="A177" s="5"/>
      <c r="B177" s="100"/>
      <c r="C177" s="908"/>
      <c r="D177" s="909"/>
      <c r="E177" s="909"/>
      <c r="F177" s="910"/>
      <c r="G177" s="890"/>
      <c r="H177" s="891"/>
      <c r="I177" s="152"/>
      <c r="J177" s="152"/>
      <c r="K177" s="152"/>
      <c r="L177" s="152"/>
      <c r="M177" s="152"/>
      <c r="N177" s="152"/>
      <c r="O177" s="152"/>
      <c r="P177" s="153"/>
      <c r="Q177" s="153"/>
      <c r="R177" s="156">
        <f t="shared" si="129"/>
        <v>0</v>
      </c>
      <c r="S177" s="156">
        <f t="shared" si="130"/>
        <v>0</v>
      </c>
      <c r="U177" s="157">
        <f t="shared" si="136"/>
        <v>0</v>
      </c>
      <c r="W177" s="152"/>
      <c r="X177" s="152"/>
      <c r="Y177" s="152"/>
      <c r="Z177" s="152"/>
      <c r="AA177" s="152"/>
      <c r="AB177" s="152"/>
      <c r="AC177" s="347"/>
      <c r="AD177" s="152"/>
      <c r="AE177" s="152"/>
      <c r="AF177" s="152"/>
      <c r="AG177" s="152"/>
      <c r="AH177" s="152"/>
      <c r="AI177" s="152"/>
      <c r="AJ177" s="347"/>
      <c r="AK177" s="152"/>
      <c r="AL177" s="152"/>
      <c r="AM177" s="295"/>
      <c r="AN177" s="228"/>
      <c r="AO177" s="228"/>
      <c r="AP177" s="228"/>
      <c r="AQ177" s="228"/>
      <c r="AR177" s="228"/>
      <c r="AS177" s="348"/>
      <c r="AT177" s="264">
        <f t="shared" si="93"/>
        <v>0</v>
      </c>
      <c r="AU177" s="259"/>
      <c r="AV177" s="265">
        <f t="shared" si="133"/>
        <v>0</v>
      </c>
      <c r="AX177" s="265">
        <f t="shared" si="137"/>
        <v>0</v>
      </c>
      <c r="AZ177" s="492">
        <f t="shared" si="134"/>
        <v>0</v>
      </c>
      <c r="BB177" s="492">
        <f t="shared" si="135"/>
        <v>0</v>
      </c>
      <c r="BD177" s="265">
        <f t="shared" si="138"/>
        <v>0</v>
      </c>
      <c r="BE177" s="105"/>
      <c r="BF177" s="105"/>
      <c r="BG177" s="105"/>
      <c r="BH177" s="105"/>
      <c r="BI177" s="105"/>
      <c r="BJ177" s="105"/>
    </row>
    <row r="178" spans="1:62" ht="20.100000000000001" hidden="1" customHeight="1" outlineLevel="1">
      <c r="A178" s="5"/>
      <c r="B178" s="100"/>
      <c r="C178" s="908"/>
      <c r="D178" s="909"/>
      <c r="E178" s="909"/>
      <c r="F178" s="910"/>
      <c r="G178" s="890"/>
      <c r="H178" s="891"/>
      <c r="I178" s="152"/>
      <c r="J178" s="152"/>
      <c r="K178" s="152"/>
      <c r="L178" s="152"/>
      <c r="M178" s="152"/>
      <c r="N178" s="152"/>
      <c r="O178" s="152"/>
      <c r="P178" s="153"/>
      <c r="Q178" s="153"/>
      <c r="R178" s="156">
        <f t="shared" si="129"/>
        <v>0</v>
      </c>
      <c r="S178" s="156">
        <f t="shared" si="130"/>
        <v>0</v>
      </c>
      <c r="U178" s="157">
        <f t="shared" si="136"/>
        <v>0</v>
      </c>
      <c r="W178" s="152"/>
      <c r="X178" s="152"/>
      <c r="Y178" s="152"/>
      <c r="Z178" s="152"/>
      <c r="AA178" s="152"/>
      <c r="AB178" s="152"/>
      <c r="AC178" s="347"/>
      <c r="AD178" s="152"/>
      <c r="AE178" s="152"/>
      <c r="AF178" s="152"/>
      <c r="AG178" s="152"/>
      <c r="AH178" s="152"/>
      <c r="AI178" s="152"/>
      <c r="AJ178" s="347"/>
      <c r="AK178" s="152"/>
      <c r="AL178" s="152"/>
      <c r="AM178" s="295"/>
      <c r="AN178" s="228"/>
      <c r="AO178" s="228"/>
      <c r="AP178" s="228"/>
      <c r="AQ178" s="228"/>
      <c r="AR178" s="228"/>
      <c r="AS178" s="348"/>
      <c r="AT178" s="264">
        <f t="shared" ref="AT178:AT180" si="139">((W178+AD178)*$W$7+(X178+AE178)*$X$7+(Y178+Z178+AF178+AG178)*$Z$7+(AA178+AH178)*$AA$7+(AB178+AI178)*$AB$7)*Zuschläge_IBN</f>
        <v>0</v>
      </c>
      <c r="AU178" s="259"/>
      <c r="AV178" s="265">
        <f t="shared" si="133"/>
        <v>0</v>
      </c>
      <c r="AX178" s="265">
        <f t="shared" si="137"/>
        <v>0</v>
      </c>
      <c r="AZ178" s="492">
        <f t="shared" si="134"/>
        <v>0</v>
      </c>
      <c r="BB178" s="492">
        <f t="shared" si="135"/>
        <v>0</v>
      </c>
      <c r="BD178" s="265">
        <f t="shared" si="138"/>
        <v>0</v>
      </c>
      <c r="BE178" s="105"/>
      <c r="BF178" s="105"/>
      <c r="BG178" s="105"/>
      <c r="BH178" s="105"/>
      <c r="BI178" s="105"/>
      <c r="BJ178" s="105"/>
    </row>
    <row r="179" spans="1:62" ht="20.100000000000001" hidden="1" customHeight="1" outlineLevel="1">
      <c r="A179" s="5"/>
      <c r="B179" s="100"/>
      <c r="C179" s="908"/>
      <c r="D179" s="909"/>
      <c r="E179" s="909"/>
      <c r="F179" s="910"/>
      <c r="G179" s="890"/>
      <c r="H179" s="891"/>
      <c r="I179" s="152"/>
      <c r="J179" s="152"/>
      <c r="K179" s="152"/>
      <c r="L179" s="152"/>
      <c r="M179" s="152"/>
      <c r="N179" s="152"/>
      <c r="O179" s="152"/>
      <c r="P179" s="153"/>
      <c r="Q179" s="153"/>
      <c r="R179" s="156">
        <f t="shared" si="129"/>
        <v>0</v>
      </c>
      <c r="S179" s="156">
        <f t="shared" si="130"/>
        <v>0</v>
      </c>
      <c r="U179" s="157">
        <f t="shared" si="136"/>
        <v>0</v>
      </c>
      <c r="W179" s="152"/>
      <c r="X179" s="152"/>
      <c r="Y179" s="152"/>
      <c r="Z179" s="152"/>
      <c r="AA179" s="152"/>
      <c r="AB179" s="152"/>
      <c r="AC179" s="347"/>
      <c r="AD179" s="152"/>
      <c r="AE179" s="152"/>
      <c r="AF179" s="152"/>
      <c r="AG179" s="152"/>
      <c r="AH179" s="152"/>
      <c r="AI179" s="152"/>
      <c r="AJ179" s="347"/>
      <c r="AK179" s="152"/>
      <c r="AL179" s="152"/>
      <c r="AM179" s="295"/>
      <c r="AN179" s="228"/>
      <c r="AO179" s="228"/>
      <c r="AP179" s="228"/>
      <c r="AQ179" s="228"/>
      <c r="AR179" s="228"/>
      <c r="AS179" s="348"/>
      <c r="AT179" s="264">
        <f t="shared" si="139"/>
        <v>0</v>
      </c>
      <c r="AU179" s="259"/>
      <c r="AV179" s="265">
        <f t="shared" si="133"/>
        <v>0</v>
      </c>
      <c r="AX179" s="265">
        <f t="shared" si="137"/>
        <v>0</v>
      </c>
      <c r="AZ179" s="492">
        <f t="shared" si="134"/>
        <v>0</v>
      </c>
      <c r="BB179" s="492">
        <f t="shared" si="135"/>
        <v>0</v>
      </c>
      <c r="BD179" s="265">
        <f t="shared" si="138"/>
        <v>0</v>
      </c>
      <c r="BE179" s="105"/>
      <c r="BF179" s="105"/>
      <c r="BG179" s="105"/>
      <c r="BH179" s="105"/>
      <c r="BI179" s="105"/>
      <c r="BJ179" s="105"/>
    </row>
    <row r="180" spans="1:62" ht="20.100000000000001" hidden="1" customHeight="1" outlineLevel="1">
      <c r="A180" s="5"/>
      <c r="B180" s="100"/>
      <c r="C180" s="908"/>
      <c r="D180" s="909"/>
      <c r="E180" s="909"/>
      <c r="F180" s="910"/>
      <c r="G180" s="890"/>
      <c r="H180" s="891"/>
      <c r="I180" s="152"/>
      <c r="J180" s="152"/>
      <c r="K180" s="152"/>
      <c r="L180" s="152"/>
      <c r="M180" s="152"/>
      <c r="N180" s="152"/>
      <c r="O180" s="152"/>
      <c r="P180" s="153"/>
      <c r="Q180" s="153"/>
      <c r="R180" s="156">
        <f t="shared" si="129"/>
        <v>0</v>
      </c>
      <c r="S180" s="156">
        <f t="shared" si="130"/>
        <v>0</v>
      </c>
      <c r="U180" s="157">
        <f t="shared" si="136"/>
        <v>0</v>
      </c>
      <c r="W180" s="152"/>
      <c r="X180" s="152"/>
      <c r="Y180" s="152"/>
      <c r="Z180" s="152"/>
      <c r="AA180" s="152"/>
      <c r="AB180" s="152"/>
      <c r="AC180" s="347"/>
      <c r="AD180" s="152"/>
      <c r="AE180" s="152"/>
      <c r="AF180" s="152"/>
      <c r="AG180" s="152"/>
      <c r="AH180" s="152"/>
      <c r="AI180" s="152"/>
      <c r="AJ180" s="347"/>
      <c r="AK180" s="152"/>
      <c r="AL180" s="152"/>
      <c r="AM180" s="295"/>
      <c r="AN180" s="228"/>
      <c r="AO180" s="228"/>
      <c r="AP180" s="228"/>
      <c r="AQ180" s="228"/>
      <c r="AR180" s="228"/>
      <c r="AS180" s="348"/>
      <c r="AT180" s="264">
        <f t="shared" si="139"/>
        <v>0</v>
      </c>
      <c r="AU180" s="259"/>
      <c r="AV180" s="265">
        <f t="shared" si="133"/>
        <v>0</v>
      </c>
      <c r="AX180" s="265">
        <f t="shared" si="137"/>
        <v>0</v>
      </c>
      <c r="AZ180" s="492">
        <f t="shared" si="134"/>
        <v>0</v>
      </c>
      <c r="BB180" s="492">
        <f t="shared" si="135"/>
        <v>0</v>
      </c>
      <c r="BD180" s="265">
        <f t="shared" si="138"/>
        <v>0</v>
      </c>
      <c r="BE180" s="105"/>
      <c r="BF180" s="105"/>
      <c r="BG180" s="105"/>
      <c r="BH180" s="105"/>
      <c r="BI180" s="105"/>
      <c r="BJ180" s="105"/>
    </row>
    <row r="181" spans="1:62" ht="9.9499999999999993" hidden="1" customHeight="1" outlineLevel="1">
      <c r="B181" s="101"/>
      <c r="C181" s="208"/>
      <c r="D181" s="208"/>
      <c r="E181" s="208"/>
      <c r="F181" s="208"/>
      <c r="G181" s="237"/>
      <c r="H181" s="207"/>
      <c r="I181" s="257"/>
      <c r="J181" s="257"/>
      <c r="K181" s="257"/>
      <c r="L181" s="257"/>
      <c r="M181" s="257"/>
      <c r="N181" s="257"/>
      <c r="O181" s="257"/>
      <c r="P181" s="256"/>
      <c r="Q181" s="102"/>
      <c r="R181" s="102"/>
      <c r="S181" s="102"/>
      <c r="U181" s="98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Z181" s="493"/>
      <c r="BE181" s="105"/>
      <c r="BF181" s="105"/>
      <c r="BG181" s="105"/>
      <c r="BH181" s="105"/>
      <c r="BI181" s="105"/>
      <c r="BJ181" s="105"/>
    </row>
    <row r="182" spans="1:62" ht="20.100000000000001" customHeight="1" collapsed="1">
      <c r="B182" s="151">
        <f>B165+1</f>
        <v>11</v>
      </c>
      <c r="C182" s="916"/>
      <c r="D182" s="917"/>
      <c r="E182" s="917"/>
      <c r="F182" s="918"/>
      <c r="G182" s="429"/>
      <c r="H182" s="206">
        <v>1</v>
      </c>
      <c r="I182" s="642">
        <f t="shared" ref="I182" si="140">$H182*SUM(I183:I197)</f>
        <v>0</v>
      </c>
      <c r="J182" s="643">
        <f t="shared" ref="J182:O182" si="141">$H182*SUM(J183:J197)</f>
        <v>0</v>
      </c>
      <c r="K182" s="644">
        <f t="shared" si="141"/>
        <v>0</v>
      </c>
      <c r="L182" s="645">
        <f t="shared" si="141"/>
        <v>0</v>
      </c>
      <c r="M182" s="645">
        <f t="shared" si="141"/>
        <v>0</v>
      </c>
      <c r="N182" s="644">
        <f t="shared" si="141"/>
        <v>0</v>
      </c>
      <c r="O182" s="642">
        <f t="shared" si="141"/>
        <v>0</v>
      </c>
      <c r="P182" s="209">
        <f t="shared" ref="P182:Q182" si="142">$H182*SUM(P183:P197)</f>
        <v>0</v>
      </c>
      <c r="Q182" s="210">
        <f t="shared" si="142"/>
        <v>0</v>
      </c>
      <c r="R182" s="136">
        <f t="shared" ref="R182:R197" si="143">P182*(1+Gewinn)*(1+SicherheitAngebot)</f>
        <v>0</v>
      </c>
      <c r="S182" s="137">
        <f t="shared" ref="S182:S197" si="144">Q182*(1+MGKZ)*(1+Gewinn)*(1+SicherheitAngebot)</f>
        <v>0</v>
      </c>
      <c r="U182" s="10">
        <f>I182*$I$7+J182*$J$7+K182*$K$7+L182*$L$7+M182*$M$7+N182*$N$7+O182*$O$7+R182+S182</f>
        <v>0</v>
      </c>
      <c r="W182" s="646">
        <f t="shared" ref="W182:AB182" si="145">$H182*SUM(W183:W197)</f>
        <v>0</v>
      </c>
      <c r="X182" s="647">
        <f t="shared" si="145"/>
        <v>0</v>
      </c>
      <c r="Y182" s="648">
        <f t="shared" si="145"/>
        <v>0</v>
      </c>
      <c r="Z182" s="649">
        <f t="shared" si="145"/>
        <v>0</v>
      </c>
      <c r="AA182" s="648">
        <f t="shared" si="145"/>
        <v>0</v>
      </c>
      <c r="AB182" s="646">
        <f t="shared" si="145"/>
        <v>0</v>
      </c>
      <c r="AC182" s="258"/>
      <c r="AD182" s="646">
        <f t="shared" ref="AD182:AM182" si="146">$H182*SUM(AD183:AD197)</f>
        <v>0</v>
      </c>
      <c r="AE182" s="647">
        <f t="shared" si="146"/>
        <v>0</v>
      </c>
      <c r="AF182" s="648">
        <f t="shared" si="146"/>
        <v>0</v>
      </c>
      <c r="AG182" s="649">
        <f t="shared" si="146"/>
        <v>0</v>
      </c>
      <c r="AH182" s="648">
        <f t="shared" si="146"/>
        <v>0</v>
      </c>
      <c r="AI182" s="646">
        <f t="shared" si="146"/>
        <v>0</v>
      </c>
      <c r="AJ182" s="258"/>
      <c r="AK182" s="653">
        <f t="shared" si="146"/>
        <v>0</v>
      </c>
      <c r="AL182" s="653">
        <f t="shared" si="146"/>
        <v>0</v>
      </c>
      <c r="AM182" s="653">
        <f t="shared" si="146"/>
        <v>0</v>
      </c>
      <c r="AN182" s="227">
        <f>$H182*SUM(AN183:AN197)*(1+Gewinn)*(1+SicherheitAngebot)</f>
        <v>0</v>
      </c>
      <c r="AO182" s="227">
        <f>$H182*SUM(AO183:AO197)*(1+Gewinn)*(1+SicherheitAngebot)</f>
        <v>0</v>
      </c>
      <c r="AP182" s="227">
        <f>$H182*SUM(AP183:AP197)*(1+Gewinn)*(1+SicherheitAngebot)</f>
        <v>0</v>
      </c>
      <c r="AQ182" s="227">
        <f>$H182*SUM(AQ183:AQ197)*(1+Gewinn)*(1+SicherheitAngebot)</f>
        <v>0</v>
      </c>
      <c r="AR182" s="227">
        <f>$H182*SUM(AR183:AR197)*(1+Gewinn)*(1+SicherheitAngebot)</f>
        <v>0</v>
      </c>
      <c r="AS182" s="262"/>
      <c r="AT182" s="263">
        <f t="shared" ref="AT182:AT214" si="147">((W182+AD182)*$W$7+(X182+AE182)*$X$7+(Y182+Z182+AF182+AG182)*$Z$7+(AA182+AH182)*$AA$7+(AB182+AI182)*$AB$7)*Zuschläge_IBN</f>
        <v>0</v>
      </c>
      <c r="AU182" s="259"/>
      <c r="AV182" s="491">
        <f>AK182*$AK$7+AL182*$AL$7+AM182*$AM$7+SUM(AN182:AR182)+AT182/Zuschläge_IBN+AT182</f>
        <v>0</v>
      </c>
      <c r="AX182" s="685">
        <f>U182+AV182</f>
        <v>0</v>
      </c>
      <c r="AZ182" s="490">
        <f>IF(H182&gt;0,U182/(1+SicherheitAngebot)*(1+Sicherheit),0)</f>
        <v>0</v>
      </c>
      <c r="BB182" s="490">
        <f>IF(H182&gt;0,AV182/(1+SicherheitAngebot)*(1+Sicherheit),0)</f>
        <v>0</v>
      </c>
      <c r="BD182" s="490">
        <f>AZ182+BB182</f>
        <v>0</v>
      </c>
      <c r="BE182" s="105"/>
      <c r="BF182" s="105"/>
      <c r="BG182" s="105"/>
      <c r="BH182" s="105"/>
      <c r="BI182" s="105"/>
      <c r="BJ182" s="105"/>
    </row>
    <row r="183" spans="1:62" ht="20.100000000000001" hidden="1" customHeight="1" outlineLevel="1">
      <c r="B183" s="99"/>
      <c r="C183" s="908"/>
      <c r="D183" s="909"/>
      <c r="E183" s="909"/>
      <c r="F183" s="910"/>
      <c r="G183" s="890"/>
      <c r="H183" s="901"/>
      <c r="I183" s="152"/>
      <c r="J183" s="152"/>
      <c r="K183" s="152"/>
      <c r="L183" s="152"/>
      <c r="M183" s="152"/>
      <c r="N183" s="152"/>
      <c r="O183" s="152"/>
      <c r="P183" s="153"/>
      <c r="Q183" s="153"/>
      <c r="R183" s="156">
        <f t="shared" si="143"/>
        <v>0</v>
      </c>
      <c r="S183" s="156">
        <f t="shared" si="144"/>
        <v>0</v>
      </c>
      <c r="U183" s="157">
        <f>I183*$I$7+J183*$J$7+K183*$K$7+L183*$L$7+M183*$M$7+N183*$N$7+O183*$O$7+R183+S183</f>
        <v>0</v>
      </c>
      <c r="W183" s="152"/>
      <c r="X183" s="152"/>
      <c r="Y183" s="152"/>
      <c r="Z183" s="152"/>
      <c r="AA183" s="152"/>
      <c r="AB183" s="152"/>
      <c r="AC183" s="347"/>
      <c r="AD183" s="152"/>
      <c r="AE183" s="152"/>
      <c r="AF183" s="152"/>
      <c r="AG183" s="152"/>
      <c r="AH183" s="152"/>
      <c r="AI183" s="152"/>
      <c r="AJ183" s="347"/>
      <c r="AK183" s="152"/>
      <c r="AL183" s="152"/>
      <c r="AM183" s="295"/>
      <c r="AN183" s="228"/>
      <c r="AO183" s="228"/>
      <c r="AP183" s="228"/>
      <c r="AQ183" s="228"/>
      <c r="AR183" s="228"/>
      <c r="AS183" s="348"/>
      <c r="AT183" s="264">
        <f t="shared" si="147"/>
        <v>0</v>
      </c>
      <c r="AU183" s="259"/>
      <c r="AV183" s="265">
        <f t="shared" ref="AV183:AV197" si="148">AK183*$AK$7+AL183*$AL$7+AM183*$AM$7+SUM(AN183:AR183)*(1+Gewinn)*(1+SicherheitAngebot)+AT183/Zuschläge_IBN+AT183</f>
        <v>0</v>
      </c>
      <c r="AX183" s="265">
        <f>U183+AV183</f>
        <v>0</v>
      </c>
      <c r="AZ183" s="492">
        <f t="shared" ref="AZ183:AZ197" si="149">U183/(1+SicherheitAngebot)*(1+Sicherheit)</f>
        <v>0</v>
      </c>
      <c r="BB183" s="492">
        <f t="shared" ref="BB183:BB197" si="150">AV183/(1+SicherheitAngebot)*(1+Sicherheit)</f>
        <v>0</v>
      </c>
      <c r="BD183" s="265">
        <f>AZ183+BB183</f>
        <v>0</v>
      </c>
      <c r="BE183" s="105"/>
      <c r="BF183" s="105"/>
      <c r="BG183" s="105"/>
      <c r="BH183" s="105"/>
      <c r="BI183" s="105"/>
      <c r="BJ183" s="105"/>
    </row>
    <row r="184" spans="1:62" ht="20.100000000000001" hidden="1" customHeight="1" outlineLevel="1">
      <c r="B184" s="100"/>
      <c r="C184" s="908"/>
      <c r="D184" s="909"/>
      <c r="E184" s="909"/>
      <c r="F184" s="910"/>
      <c r="G184" s="890"/>
      <c r="H184" s="891"/>
      <c r="I184" s="152"/>
      <c r="J184" s="152"/>
      <c r="K184" s="152"/>
      <c r="L184" s="152"/>
      <c r="M184" s="152"/>
      <c r="N184" s="152"/>
      <c r="O184" s="152"/>
      <c r="P184" s="153"/>
      <c r="Q184" s="153"/>
      <c r="R184" s="156">
        <f t="shared" si="143"/>
        <v>0</v>
      </c>
      <c r="S184" s="156">
        <f t="shared" si="144"/>
        <v>0</v>
      </c>
      <c r="U184" s="157">
        <f t="shared" ref="U184:U197" si="151">I184*$I$7+J184*$J$7+K184*$K$7+L184*$L$7+M184*$M$7+N184*$N$7+O184*$O$7+R184+S184</f>
        <v>0</v>
      </c>
      <c r="W184" s="152"/>
      <c r="X184" s="152"/>
      <c r="Y184" s="152"/>
      <c r="Z184" s="152"/>
      <c r="AA184" s="152"/>
      <c r="AB184" s="152"/>
      <c r="AC184" s="347"/>
      <c r="AD184" s="152"/>
      <c r="AE184" s="152"/>
      <c r="AF184" s="152"/>
      <c r="AG184" s="152"/>
      <c r="AH184" s="152"/>
      <c r="AI184" s="152"/>
      <c r="AJ184" s="347"/>
      <c r="AK184" s="152"/>
      <c r="AL184" s="152"/>
      <c r="AM184" s="295"/>
      <c r="AN184" s="228"/>
      <c r="AO184" s="228"/>
      <c r="AP184" s="228"/>
      <c r="AQ184" s="228"/>
      <c r="AR184" s="228"/>
      <c r="AS184" s="348"/>
      <c r="AT184" s="264">
        <f t="shared" si="147"/>
        <v>0</v>
      </c>
      <c r="AU184" s="259"/>
      <c r="AV184" s="265">
        <f t="shared" si="148"/>
        <v>0</v>
      </c>
      <c r="AX184" s="265">
        <f t="shared" ref="AX184:AX197" si="152">U184+AV184</f>
        <v>0</v>
      </c>
      <c r="AZ184" s="492">
        <f t="shared" si="149"/>
        <v>0</v>
      </c>
      <c r="BB184" s="492">
        <f t="shared" si="150"/>
        <v>0</v>
      </c>
      <c r="BD184" s="265">
        <f t="shared" ref="BD184:BD197" si="153">AZ184+BB184</f>
        <v>0</v>
      </c>
      <c r="BE184" s="105"/>
      <c r="BF184" s="105"/>
      <c r="BG184" s="105"/>
      <c r="BH184" s="105"/>
      <c r="BI184" s="105"/>
      <c r="BJ184" s="105"/>
    </row>
    <row r="185" spans="1:62" ht="20.100000000000001" hidden="1" customHeight="1" outlineLevel="1">
      <c r="B185" s="100"/>
      <c r="C185" s="908"/>
      <c r="D185" s="909"/>
      <c r="E185" s="909"/>
      <c r="F185" s="910"/>
      <c r="G185" s="890"/>
      <c r="H185" s="891"/>
      <c r="I185" s="152"/>
      <c r="J185" s="152"/>
      <c r="K185" s="152"/>
      <c r="L185" s="152"/>
      <c r="M185" s="152"/>
      <c r="N185" s="152"/>
      <c r="O185" s="152"/>
      <c r="P185" s="153"/>
      <c r="Q185" s="153"/>
      <c r="R185" s="156">
        <f t="shared" si="143"/>
        <v>0</v>
      </c>
      <c r="S185" s="156">
        <f t="shared" si="144"/>
        <v>0</v>
      </c>
      <c r="U185" s="157">
        <f t="shared" si="151"/>
        <v>0</v>
      </c>
      <c r="W185" s="152"/>
      <c r="X185" s="152"/>
      <c r="Y185" s="152"/>
      <c r="Z185" s="152"/>
      <c r="AA185" s="152"/>
      <c r="AB185" s="152"/>
      <c r="AC185" s="347"/>
      <c r="AD185" s="152"/>
      <c r="AE185" s="152"/>
      <c r="AF185" s="152"/>
      <c r="AG185" s="152"/>
      <c r="AH185" s="152"/>
      <c r="AI185" s="152"/>
      <c r="AJ185" s="347"/>
      <c r="AK185" s="152"/>
      <c r="AL185" s="152"/>
      <c r="AM185" s="295"/>
      <c r="AN185" s="228"/>
      <c r="AO185" s="228"/>
      <c r="AP185" s="228"/>
      <c r="AQ185" s="228"/>
      <c r="AR185" s="228"/>
      <c r="AS185" s="348"/>
      <c r="AT185" s="264">
        <f t="shared" si="147"/>
        <v>0</v>
      </c>
      <c r="AU185" s="259"/>
      <c r="AV185" s="265">
        <f t="shared" si="148"/>
        <v>0</v>
      </c>
      <c r="AX185" s="265">
        <f t="shared" si="152"/>
        <v>0</v>
      </c>
      <c r="AZ185" s="492">
        <f t="shared" si="149"/>
        <v>0</v>
      </c>
      <c r="BB185" s="492">
        <f t="shared" si="150"/>
        <v>0</v>
      </c>
      <c r="BD185" s="265">
        <f t="shared" si="153"/>
        <v>0</v>
      </c>
      <c r="BE185" s="105"/>
      <c r="BF185" s="105"/>
      <c r="BG185" s="105"/>
      <c r="BH185" s="105"/>
      <c r="BI185" s="105"/>
      <c r="BJ185" s="105"/>
    </row>
    <row r="186" spans="1:62" ht="20.100000000000001" hidden="1" customHeight="1" outlineLevel="1">
      <c r="B186" s="100"/>
      <c r="C186" s="908"/>
      <c r="D186" s="909"/>
      <c r="E186" s="909"/>
      <c r="F186" s="910"/>
      <c r="G186" s="890"/>
      <c r="H186" s="891"/>
      <c r="I186" s="152"/>
      <c r="J186" s="152"/>
      <c r="K186" s="152"/>
      <c r="L186" s="152"/>
      <c r="M186" s="152"/>
      <c r="N186" s="152"/>
      <c r="O186" s="152"/>
      <c r="P186" s="153"/>
      <c r="Q186" s="153"/>
      <c r="R186" s="156">
        <f t="shared" si="143"/>
        <v>0</v>
      </c>
      <c r="S186" s="156">
        <f t="shared" si="144"/>
        <v>0</v>
      </c>
      <c r="U186" s="157">
        <f t="shared" si="151"/>
        <v>0</v>
      </c>
      <c r="W186" s="152"/>
      <c r="X186" s="152"/>
      <c r="Y186" s="152"/>
      <c r="Z186" s="152"/>
      <c r="AA186" s="152"/>
      <c r="AB186" s="152"/>
      <c r="AC186" s="347"/>
      <c r="AD186" s="152"/>
      <c r="AE186" s="152"/>
      <c r="AF186" s="152"/>
      <c r="AG186" s="152"/>
      <c r="AH186" s="152"/>
      <c r="AI186" s="152"/>
      <c r="AJ186" s="347"/>
      <c r="AK186" s="152"/>
      <c r="AL186" s="152"/>
      <c r="AM186" s="295"/>
      <c r="AN186" s="228"/>
      <c r="AO186" s="228"/>
      <c r="AP186" s="228"/>
      <c r="AQ186" s="228"/>
      <c r="AR186" s="228"/>
      <c r="AS186" s="348"/>
      <c r="AT186" s="264">
        <f t="shared" si="147"/>
        <v>0</v>
      </c>
      <c r="AU186" s="259"/>
      <c r="AV186" s="265">
        <f t="shared" si="148"/>
        <v>0</v>
      </c>
      <c r="AX186" s="265">
        <f t="shared" si="152"/>
        <v>0</v>
      </c>
      <c r="AZ186" s="492">
        <f t="shared" si="149"/>
        <v>0</v>
      </c>
      <c r="BB186" s="492">
        <f t="shared" si="150"/>
        <v>0</v>
      </c>
      <c r="BD186" s="265">
        <f t="shared" si="153"/>
        <v>0</v>
      </c>
      <c r="BE186" s="105"/>
      <c r="BF186" s="105"/>
      <c r="BG186" s="105"/>
      <c r="BH186" s="105"/>
      <c r="BI186" s="105"/>
      <c r="BJ186" s="105"/>
    </row>
    <row r="187" spans="1:62" ht="20.100000000000001" hidden="1" customHeight="1" outlineLevel="1">
      <c r="B187" s="100"/>
      <c r="C187" s="908"/>
      <c r="D187" s="909"/>
      <c r="E187" s="909"/>
      <c r="F187" s="910"/>
      <c r="G187" s="890"/>
      <c r="H187" s="891"/>
      <c r="I187" s="152"/>
      <c r="J187" s="152"/>
      <c r="K187" s="152"/>
      <c r="L187" s="152"/>
      <c r="M187" s="152"/>
      <c r="N187" s="152"/>
      <c r="O187" s="152"/>
      <c r="P187" s="153"/>
      <c r="Q187" s="153"/>
      <c r="R187" s="156">
        <f t="shared" si="143"/>
        <v>0</v>
      </c>
      <c r="S187" s="156">
        <f t="shared" si="144"/>
        <v>0</v>
      </c>
      <c r="U187" s="157">
        <f t="shared" si="151"/>
        <v>0</v>
      </c>
      <c r="W187" s="152"/>
      <c r="X187" s="152"/>
      <c r="Y187" s="152"/>
      <c r="Z187" s="152"/>
      <c r="AA187" s="152"/>
      <c r="AB187" s="152"/>
      <c r="AC187" s="347"/>
      <c r="AD187" s="152"/>
      <c r="AE187" s="152"/>
      <c r="AF187" s="152"/>
      <c r="AG187" s="152"/>
      <c r="AH187" s="152"/>
      <c r="AI187" s="152"/>
      <c r="AJ187" s="347"/>
      <c r="AK187" s="152"/>
      <c r="AL187" s="152"/>
      <c r="AM187" s="295"/>
      <c r="AN187" s="228"/>
      <c r="AO187" s="228"/>
      <c r="AP187" s="228"/>
      <c r="AQ187" s="228"/>
      <c r="AR187" s="228"/>
      <c r="AS187" s="348"/>
      <c r="AT187" s="264">
        <f t="shared" si="147"/>
        <v>0</v>
      </c>
      <c r="AU187" s="259"/>
      <c r="AV187" s="265">
        <f t="shared" si="148"/>
        <v>0</v>
      </c>
      <c r="AX187" s="265">
        <f t="shared" si="152"/>
        <v>0</v>
      </c>
      <c r="AZ187" s="492">
        <f t="shared" si="149"/>
        <v>0</v>
      </c>
      <c r="BB187" s="492">
        <f t="shared" si="150"/>
        <v>0</v>
      </c>
      <c r="BD187" s="265">
        <f t="shared" si="153"/>
        <v>0</v>
      </c>
      <c r="BE187" s="105"/>
      <c r="BF187" s="105"/>
      <c r="BG187" s="105"/>
      <c r="BH187" s="105"/>
      <c r="BI187" s="105"/>
      <c r="BJ187" s="105"/>
    </row>
    <row r="188" spans="1:62" ht="20.100000000000001" hidden="1" customHeight="1" outlineLevel="1">
      <c r="B188" s="100"/>
      <c r="C188" s="908"/>
      <c r="D188" s="909"/>
      <c r="E188" s="909"/>
      <c r="F188" s="910"/>
      <c r="G188" s="890"/>
      <c r="H188" s="891"/>
      <c r="I188" s="152"/>
      <c r="J188" s="152"/>
      <c r="K188" s="152"/>
      <c r="L188" s="152"/>
      <c r="M188" s="152"/>
      <c r="N188" s="152"/>
      <c r="O188" s="152"/>
      <c r="P188" s="153"/>
      <c r="Q188" s="153"/>
      <c r="R188" s="156">
        <f t="shared" si="143"/>
        <v>0</v>
      </c>
      <c r="S188" s="156">
        <f t="shared" si="144"/>
        <v>0</v>
      </c>
      <c r="U188" s="157">
        <f t="shared" si="151"/>
        <v>0</v>
      </c>
      <c r="W188" s="152"/>
      <c r="X188" s="152"/>
      <c r="Y188" s="152"/>
      <c r="Z188" s="152"/>
      <c r="AA188" s="152"/>
      <c r="AB188" s="152"/>
      <c r="AC188" s="347"/>
      <c r="AD188" s="152"/>
      <c r="AE188" s="152"/>
      <c r="AF188" s="152"/>
      <c r="AG188" s="152"/>
      <c r="AH188" s="152"/>
      <c r="AI188" s="152"/>
      <c r="AJ188" s="347"/>
      <c r="AK188" s="152"/>
      <c r="AL188" s="152"/>
      <c r="AM188" s="295"/>
      <c r="AN188" s="228"/>
      <c r="AO188" s="228"/>
      <c r="AP188" s="228"/>
      <c r="AQ188" s="228"/>
      <c r="AR188" s="228"/>
      <c r="AS188" s="348"/>
      <c r="AT188" s="264">
        <f t="shared" si="147"/>
        <v>0</v>
      </c>
      <c r="AU188" s="259"/>
      <c r="AV188" s="265">
        <f t="shared" si="148"/>
        <v>0</v>
      </c>
      <c r="AX188" s="265">
        <f t="shared" si="152"/>
        <v>0</v>
      </c>
      <c r="AZ188" s="492">
        <f t="shared" si="149"/>
        <v>0</v>
      </c>
      <c r="BB188" s="492">
        <f t="shared" si="150"/>
        <v>0</v>
      </c>
      <c r="BD188" s="265">
        <f t="shared" si="153"/>
        <v>0</v>
      </c>
      <c r="BE188" s="105"/>
      <c r="BF188" s="105"/>
      <c r="BG188" s="105"/>
      <c r="BH188" s="105"/>
      <c r="BI188" s="105"/>
      <c r="BJ188" s="105"/>
    </row>
    <row r="189" spans="1:62" ht="20.100000000000001" hidden="1" customHeight="1" outlineLevel="1">
      <c r="B189" s="100"/>
      <c r="C189" s="908"/>
      <c r="D189" s="909"/>
      <c r="E189" s="909"/>
      <c r="F189" s="910"/>
      <c r="G189" s="890"/>
      <c r="H189" s="891"/>
      <c r="I189" s="152"/>
      <c r="J189" s="152"/>
      <c r="K189" s="152"/>
      <c r="L189" s="152"/>
      <c r="M189" s="152"/>
      <c r="N189" s="152"/>
      <c r="O189" s="152"/>
      <c r="P189" s="153"/>
      <c r="Q189" s="153"/>
      <c r="R189" s="156">
        <f t="shared" si="143"/>
        <v>0</v>
      </c>
      <c r="S189" s="156">
        <f t="shared" si="144"/>
        <v>0</v>
      </c>
      <c r="U189" s="157">
        <f t="shared" si="151"/>
        <v>0</v>
      </c>
      <c r="W189" s="152"/>
      <c r="X189" s="152"/>
      <c r="Y189" s="152"/>
      <c r="Z189" s="152"/>
      <c r="AA189" s="152"/>
      <c r="AB189" s="152"/>
      <c r="AC189" s="347"/>
      <c r="AD189" s="152"/>
      <c r="AE189" s="152"/>
      <c r="AF189" s="152"/>
      <c r="AG189" s="152"/>
      <c r="AH189" s="152"/>
      <c r="AI189" s="152"/>
      <c r="AJ189" s="347"/>
      <c r="AK189" s="152"/>
      <c r="AL189" s="152"/>
      <c r="AM189" s="295"/>
      <c r="AN189" s="228"/>
      <c r="AO189" s="228"/>
      <c r="AP189" s="228"/>
      <c r="AQ189" s="228"/>
      <c r="AR189" s="228"/>
      <c r="AS189" s="348"/>
      <c r="AT189" s="264">
        <f t="shared" si="147"/>
        <v>0</v>
      </c>
      <c r="AU189" s="259"/>
      <c r="AV189" s="265">
        <f t="shared" si="148"/>
        <v>0</v>
      </c>
      <c r="AX189" s="265">
        <f t="shared" si="152"/>
        <v>0</v>
      </c>
      <c r="AZ189" s="492">
        <f t="shared" si="149"/>
        <v>0</v>
      </c>
      <c r="BB189" s="492">
        <f t="shared" si="150"/>
        <v>0</v>
      </c>
      <c r="BD189" s="265">
        <f t="shared" si="153"/>
        <v>0</v>
      </c>
      <c r="BE189" s="105"/>
      <c r="BF189" s="105"/>
      <c r="BG189" s="105"/>
      <c r="BH189" s="105"/>
      <c r="BI189" s="105"/>
      <c r="BJ189" s="105"/>
    </row>
    <row r="190" spans="1:62" ht="20.100000000000001" hidden="1" customHeight="1" outlineLevel="1">
      <c r="B190" s="100"/>
      <c r="C190" s="908"/>
      <c r="D190" s="909"/>
      <c r="E190" s="909"/>
      <c r="F190" s="910"/>
      <c r="G190" s="890"/>
      <c r="H190" s="891"/>
      <c r="I190" s="152"/>
      <c r="J190" s="152"/>
      <c r="K190" s="152"/>
      <c r="L190" s="152"/>
      <c r="M190" s="152"/>
      <c r="N190" s="152"/>
      <c r="O190" s="152"/>
      <c r="P190" s="153"/>
      <c r="Q190" s="153"/>
      <c r="R190" s="156">
        <f t="shared" si="143"/>
        <v>0</v>
      </c>
      <c r="S190" s="156">
        <f t="shared" si="144"/>
        <v>0</v>
      </c>
      <c r="U190" s="157">
        <f t="shared" si="151"/>
        <v>0</v>
      </c>
      <c r="W190" s="152"/>
      <c r="X190" s="152"/>
      <c r="Y190" s="152"/>
      <c r="Z190" s="152"/>
      <c r="AA190" s="152"/>
      <c r="AB190" s="152"/>
      <c r="AC190" s="347"/>
      <c r="AD190" s="152"/>
      <c r="AE190" s="152"/>
      <c r="AF190" s="152"/>
      <c r="AG190" s="152"/>
      <c r="AH190" s="152"/>
      <c r="AI190" s="152"/>
      <c r="AJ190" s="347"/>
      <c r="AK190" s="152"/>
      <c r="AL190" s="152"/>
      <c r="AM190" s="295"/>
      <c r="AN190" s="228"/>
      <c r="AO190" s="228"/>
      <c r="AP190" s="228"/>
      <c r="AQ190" s="228"/>
      <c r="AR190" s="228"/>
      <c r="AS190" s="348"/>
      <c r="AT190" s="264">
        <f t="shared" si="147"/>
        <v>0</v>
      </c>
      <c r="AU190" s="259"/>
      <c r="AV190" s="265">
        <f t="shared" si="148"/>
        <v>0</v>
      </c>
      <c r="AX190" s="265">
        <f t="shared" si="152"/>
        <v>0</v>
      </c>
      <c r="AZ190" s="492">
        <f t="shared" si="149"/>
        <v>0</v>
      </c>
      <c r="BB190" s="492">
        <f t="shared" si="150"/>
        <v>0</v>
      </c>
      <c r="BD190" s="265">
        <f t="shared" si="153"/>
        <v>0</v>
      </c>
      <c r="BE190" s="105"/>
      <c r="BF190" s="105"/>
      <c r="BG190" s="105"/>
      <c r="BH190" s="105"/>
      <c r="BI190" s="105"/>
      <c r="BJ190" s="105"/>
    </row>
    <row r="191" spans="1:62" ht="20.100000000000001" hidden="1" customHeight="1" outlineLevel="1">
      <c r="B191" s="100"/>
      <c r="C191" s="908"/>
      <c r="D191" s="909"/>
      <c r="E191" s="909"/>
      <c r="F191" s="910"/>
      <c r="G191" s="890"/>
      <c r="H191" s="891"/>
      <c r="I191" s="152"/>
      <c r="J191" s="152"/>
      <c r="K191" s="152"/>
      <c r="L191" s="152"/>
      <c r="M191" s="152"/>
      <c r="N191" s="152"/>
      <c r="O191" s="152"/>
      <c r="P191" s="153"/>
      <c r="Q191" s="153"/>
      <c r="R191" s="156">
        <f t="shared" si="143"/>
        <v>0</v>
      </c>
      <c r="S191" s="156">
        <f t="shared" si="144"/>
        <v>0</v>
      </c>
      <c r="U191" s="157">
        <f t="shared" si="151"/>
        <v>0</v>
      </c>
      <c r="W191" s="152"/>
      <c r="X191" s="152"/>
      <c r="Y191" s="152"/>
      <c r="Z191" s="152"/>
      <c r="AA191" s="152"/>
      <c r="AB191" s="152"/>
      <c r="AC191" s="347"/>
      <c r="AD191" s="152"/>
      <c r="AE191" s="152"/>
      <c r="AF191" s="152"/>
      <c r="AG191" s="152"/>
      <c r="AH191" s="152"/>
      <c r="AI191" s="152"/>
      <c r="AJ191" s="347"/>
      <c r="AK191" s="152"/>
      <c r="AL191" s="152"/>
      <c r="AM191" s="295"/>
      <c r="AN191" s="228"/>
      <c r="AO191" s="228"/>
      <c r="AP191" s="228"/>
      <c r="AQ191" s="228"/>
      <c r="AR191" s="228"/>
      <c r="AS191" s="348"/>
      <c r="AT191" s="264">
        <f t="shared" si="147"/>
        <v>0</v>
      </c>
      <c r="AU191" s="259"/>
      <c r="AV191" s="265">
        <f t="shared" si="148"/>
        <v>0</v>
      </c>
      <c r="AX191" s="265">
        <f t="shared" si="152"/>
        <v>0</v>
      </c>
      <c r="AZ191" s="492">
        <f t="shared" si="149"/>
        <v>0</v>
      </c>
      <c r="BB191" s="492">
        <f t="shared" si="150"/>
        <v>0</v>
      </c>
      <c r="BD191" s="265">
        <f t="shared" si="153"/>
        <v>0</v>
      </c>
      <c r="BE191" s="105"/>
      <c r="BF191" s="105"/>
      <c r="BG191" s="105"/>
      <c r="BH191" s="105"/>
      <c r="BI191" s="105"/>
      <c r="BJ191" s="105"/>
    </row>
    <row r="192" spans="1:62" ht="20.100000000000001" hidden="1" customHeight="1" outlineLevel="1">
      <c r="B192" s="100"/>
      <c r="C192" s="908"/>
      <c r="D192" s="909"/>
      <c r="E192" s="909"/>
      <c r="F192" s="910"/>
      <c r="G192" s="890"/>
      <c r="H192" s="891"/>
      <c r="I192" s="152"/>
      <c r="J192" s="152"/>
      <c r="K192" s="152"/>
      <c r="L192" s="152"/>
      <c r="M192" s="152"/>
      <c r="N192" s="152"/>
      <c r="O192" s="152"/>
      <c r="P192" s="153"/>
      <c r="Q192" s="153"/>
      <c r="R192" s="156">
        <f t="shared" si="143"/>
        <v>0</v>
      </c>
      <c r="S192" s="156">
        <f t="shared" si="144"/>
        <v>0</v>
      </c>
      <c r="U192" s="157">
        <f t="shared" si="151"/>
        <v>0</v>
      </c>
      <c r="W192" s="152"/>
      <c r="X192" s="152"/>
      <c r="Y192" s="152"/>
      <c r="Z192" s="152"/>
      <c r="AA192" s="152"/>
      <c r="AB192" s="152"/>
      <c r="AC192" s="347"/>
      <c r="AD192" s="152"/>
      <c r="AE192" s="152"/>
      <c r="AF192" s="152"/>
      <c r="AG192" s="152"/>
      <c r="AH192" s="152"/>
      <c r="AI192" s="152"/>
      <c r="AJ192" s="347"/>
      <c r="AK192" s="152"/>
      <c r="AL192" s="152"/>
      <c r="AM192" s="295"/>
      <c r="AN192" s="228"/>
      <c r="AO192" s="228"/>
      <c r="AP192" s="228"/>
      <c r="AQ192" s="228"/>
      <c r="AR192" s="228"/>
      <c r="AS192" s="348"/>
      <c r="AT192" s="264">
        <f t="shared" si="147"/>
        <v>0</v>
      </c>
      <c r="AU192" s="259"/>
      <c r="AV192" s="265">
        <f t="shared" si="148"/>
        <v>0</v>
      </c>
      <c r="AX192" s="265">
        <f t="shared" si="152"/>
        <v>0</v>
      </c>
      <c r="AZ192" s="492">
        <f t="shared" si="149"/>
        <v>0</v>
      </c>
      <c r="BB192" s="492">
        <f t="shared" si="150"/>
        <v>0</v>
      </c>
      <c r="BD192" s="265">
        <f t="shared" si="153"/>
        <v>0</v>
      </c>
      <c r="BE192" s="105"/>
      <c r="BF192" s="105"/>
      <c r="BG192" s="105"/>
      <c r="BH192" s="105"/>
      <c r="BI192" s="105"/>
      <c r="BJ192" s="105"/>
    </row>
    <row r="193" spans="2:62" ht="20.100000000000001" hidden="1" customHeight="1" outlineLevel="1">
      <c r="B193" s="100"/>
      <c r="C193" s="908"/>
      <c r="D193" s="909"/>
      <c r="E193" s="909"/>
      <c r="F193" s="910"/>
      <c r="G193" s="890"/>
      <c r="H193" s="891"/>
      <c r="I193" s="152"/>
      <c r="J193" s="152"/>
      <c r="K193" s="152"/>
      <c r="L193" s="152"/>
      <c r="M193" s="152"/>
      <c r="N193" s="152"/>
      <c r="O193" s="152"/>
      <c r="P193" s="153"/>
      <c r="Q193" s="153"/>
      <c r="R193" s="156">
        <f t="shared" si="143"/>
        <v>0</v>
      </c>
      <c r="S193" s="156">
        <f t="shared" si="144"/>
        <v>0</v>
      </c>
      <c r="U193" s="157">
        <f t="shared" si="151"/>
        <v>0</v>
      </c>
      <c r="W193" s="152"/>
      <c r="X193" s="152"/>
      <c r="Y193" s="152"/>
      <c r="Z193" s="152"/>
      <c r="AA193" s="152"/>
      <c r="AB193" s="152"/>
      <c r="AC193" s="347"/>
      <c r="AD193" s="152"/>
      <c r="AE193" s="152"/>
      <c r="AF193" s="152"/>
      <c r="AG193" s="152"/>
      <c r="AH193" s="152"/>
      <c r="AI193" s="152"/>
      <c r="AJ193" s="347"/>
      <c r="AK193" s="152"/>
      <c r="AL193" s="152"/>
      <c r="AM193" s="295"/>
      <c r="AN193" s="228"/>
      <c r="AO193" s="228"/>
      <c r="AP193" s="228"/>
      <c r="AQ193" s="228"/>
      <c r="AR193" s="228"/>
      <c r="AS193" s="348"/>
      <c r="AT193" s="264">
        <f t="shared" si="147"/>
        <v>0</v>
      </c>
      <c r="AU193" s="259"/>
      <c r="AV193" s="265">
        <f t="shared" si="148"/>
        <v>0</v>
      </c>
      <c r="AX193" s="265">
        <f t="shared" si="152"/>
        <v>0</v>
      </c>
      <c r="AZ193" s="492">
        <f t="shared" si="149"/>
        <v>0</v>
      </c>
      <c r="BB193" s="492">
        <f t="shared" si="150"/>
        <v>0</v>
      </c>
      <c r="BD193" s="265">
        <f t="shared" si="153"/>
        <v>0</v>
      </c>
      <c r="BE193" s="105"/>
      <c r="BF193" s="105"/>
      <c r="BG193" s="105"/>
      <c r="BH193" s="105"/>
      <c r="BI193" s="105"/>
      <c r="BJ193" s="105"/>
    </row>
    <row r="194" spans="2:62" ht="20.100000000000001" hidden="1" customHeight="1" outlineLevel="1">
      <c r="B194" s="100"/>
      <c r="C194" s="908"/>
      <c r="D194" s="909"/>
      <c r="E194" s="909"/>
      <c r="F194" s="910"/>
      <c r="G194" s="890"/>
      <c r="H194" s="891"/>
      <c r="I194" s="152"/>
      <c r="J194" s="152"/>
      <c r="K194" s="152"/>
      <c r="L194" s="152"/>
      <c r="M194" s="152"/>
      <c r="N194" s="152"/>
      <c r="O194" s="152"/>
      <c r="P194" s="153"/>
      <c r="Q194" s="153"/>
      <c r="R194" s="156">
        <f t="shared" si="143"/>
        <v>0</v>
      </c>
      <c r="S194" s="156">
        <f t="shared" si="144"/>
        <v>0</v>
      </c>
      <c r="U194" s="157">
        <f t="shared" si="151"/>
        <v>0</v>
      </c>
      <c r="W194" s="152"/>
      <c r="X194" s="152"/>
      <c r="Y194" s="152"/>
      <c r="Z194" s="152"/>
      <c r="AA194" s="152"/>
      <c r="AB194" s="152"/>
      <c r="AC194" s="347"/>
      <c r="AD194" s="152"/>
      <c r="AE194" s="152"/>
      <c r="AF194" s="152"/>
      <c r="AG194" s="152"/>
      <c r="AH194" s="152"/>
      <c r="AI194" s="152"/>
      <c r="AJ194" s="347"/>
      <c r="AK194" s="152"/>
      <c r="AL194" s="152"/>
      <c r="AM194" s="295"/>
      <c r="AN194" s="228"/>
      <c r="AO194" s="228"/>
      <c r="AP194" s="228"/>
      <c r="AQ194" s="228"/>
      <c r="AR194" s="228"/>
      <c r="AS194" s="348"/>
      <c r="AT194" s="264">
        <f t="shared" si="147"/>
        <v>0</v>
      </c>
      <c r="AU194" s="259"/>
      <c r="AV194" s="265">
        <f t="shared" si="148"/>
        <v>0</v>
      </c>
      <c r="AX194" s="265">
        <f t="shared" si="152"/>
        <v>0</v>
      </c>
      <c r="AZ194" s="492">
        <f t="shared" si="149"/>
        <v>0</v>
      </c>
      <c r="BB194" s="492">
        <f t="shared" si="150"/>
        <v>0</v>
      </c>
      <c r="BD194" s="265">
        <f t="shared" si="153"/>
        <v>0</v>
      </c>
      <c r="BE194" s="105"/>
      <c r="BF194" s="105"/>
      <c r="BG194" s="105"/>
      <c r="BH194" s="105"/>
      <c r="BI194" s="105"/>
      <c r="BJ194" s="105"/>
    </row>
    <row r="195" spans="2:62" ht="20.100000000000001" hidden="1" customHeight="1" outlineLevel="1">
      <c r="B195" s="100"/>
      <c r="C195" s="908"/>
      <c r="D195" s="909"/>
      <c r="E195" s="909"/>
      <c r="F195" s="910"/>
      <c r="G195" s="890"/>
      <c r="H195" s="891"/>
      <c r="I195" s="152"/>
      <c r="J195" s="152"/>
      <c r="K195" s="152"/>
      <c r="L195" s="152"/>
      <c r="M195" s="152"/>
      <c r="N195" s="152"/>
      <c r="O195" s="152"/>
      <c r="P195" s="153"/>
      <c r="Q195" s="153"/>
      <c r="R195" s="156">
        <f t="shared" si="143"/>
        <v>0</v>
      </c>
      <c r="S195" s="156">
        <f t="shared" si="144"/>
        <v>0</v>
      </c>
      <c r="U195" s="157">
        <f t="shared" si="151"/>
        <v>0</v>
      </c>
      <c r="W195" s="152"/>
      <c r="X195" s="152"/>
      <c r="Y195" s="152"/>
      <c r="Z195" s="152"/>
      <c r="AA195" s="152"/>
      <c r="AB195" s="152"/>
      <c r="AC195" s="347"/>
      <c r="AD195" s="152"/>
      <c r="AE195" s="152"/>
      <c r="AF195" s="152"/>
      <c r="AG195" s="152"/>
      <c r="AH195" s="152"/>
      <c r="AI195" s="152"/>
      <c r="AJ195" s="347"/>
      <c r="AK195" s="152"/>
      <c r="AL195" s="152"/>
      <c r="AM195" s="295"/>
      <c r="AN195" s="228"/>
      <c r="AO195" s="228"/>
      <c r="AP195" s="228"/>
      <c r="AQ195" s="228"/>
      <c r="AR195" s="228"/>
      <c r="AS195" s="348"/>
      <c r="AT195" s="264">
        <f t="shared" si="147"/>
        <v>0</v>
      </c>
      <c r="AU195" s="259"/>
      <c r="AV195" s="265">
        <f t="shared" si="148"/>
        <v>0</v>
      </c>
      <c r="AX195" s="265">
        <f t="shared" si="152"/>
        <v>0</v>
      </c>
      <c r="AZ195" s="492">
        <f t="shared" si="149"/>
        <v>0</v>
      </c>
      <c r="BB195" s="492">
        <f t="shared" si="150"/>
        <v>0</v>
      </c>
      <c r="BD195" s="265">
        <f t="shared" si="153"/>
        <v>0</v>
      </c>
      <c r="BE195" s="105"/>
      <c r="BF195" s="105"/>
      <c r="BG195" s="105"/>
      <c r="BH195" s="105"/>
      <c r="BI195" s="105"/>
      <c r="BJ195" s="105"/>
    </row>
    <row r="196" spans="2:62" ht="20.100000000000001" hidden="1" customHeight="1" outlineLevel="1">
      <c r="B196" s="100"/>
      <c r="C196" s="908"/>
      <c r="D196" s="909"/>
      <c r="E196" s="909"/>
      <c r="F196" s="910"/>
      <c r="G196" s="890"/>
      <c r="H196" s="891"/>
      <c r="I196" s="152"/>
      <c r="J196" s="152"/>
      <c r="K196" s="152"/>
      <c r="L196" s="152"/>
      <c r="M196" s="152"/>
      <c r="N196" s="152"/>
      <c r="O196" s="152"/>
      <c r="P196" s="153"/>
      <c r="Q196" s="153"/>
      <c r="R196" s="156">
        <f t="shared" si="143"/>
        <v>0</v>
      </c>
      <c r="S196" s="156">
        <f t="shared" si="144"/>
        <v>0</v>
      </c>
      <c r="U196" s="157">
        <f t="shared" si="151"/>
        <v>0</v>
      </c>
      <c r="W196" s="152"/>
      <c r="X196" s="152"/>
      <c r="Y196" s="152"/>
      <c r="Z196" s="152"/>
      <c r="AA196" s="152"/>
      <c r="AB196" s="152"/>
      <c r="AC196" s="347"/>
      <c r="AD196" s="152"/>
      <c r="AE196" s="152"/>
      <c r="AF196" s="152"/>
      <c r="AG196" s="152"/>
      <c r="AH196" s="152"/>
      <c r="AI196" s="152"/>
      <c r="AJ196" s="347"/>
      <c r="AK196" s="152"/>
      <c r="AL196" s="152"/>
      <c r="AM196" s="295"/>
      <c r="AN196" s="228"/>
      <c r="AO196" s="228"/>
      <c r="AP196" s="228"/>
      <c r="AQ196" s="228"/>
      <c r="AR196" s="228"/>
      <c r="AS196" s="348"/>
      <c r="AT196" s="264">
        <f t="shared" si="147"/>
        <v>0</v>
      </c>
      <c r="AU196" s="259"/>
      <c r="AV196" s="265">
        <f t="shared" si="148"/>
        <v>0</v>
      </c>
      <c r="AX196" s="265">
        <f t="shared" si="152"/>
        <v>0</v>
      </c>
      <c r="AZ196" s="492">
        <f t="shared" si="149"/>
        <v>0</v>
      </c>
      <c r="BB196" s="492">
        <f t="shared" si="150"/>
        <v>0</v>
      </c>
      <c r="BD196" s="265">
        <f t="shared" si="153"/>
        <v>0</v>
      </c>
      <c r="BE196" s="105"/>
      <c r="BF196" s="105"/>
      <c r="BG196" s="105"/>
      <c r="BH196" s="105"/>
      <c r="BI196" s="105"/>
      <c r="BJ196" s="105"/>
    </row>
    <row r="197" spans="2:62" ht="20.100000000000001" hidden="1" customHeight="1" outlineLevel="1">
      <c r="B197" s="100"/>
      <c r="C197" s="908"/>
      <c r="D197" s="909"/>
      <c r="E197" s="909"/>
      <c r="F197" s="910"/>
      <c r="G197" s="890"/>
      <c r="H197" s="891"/>
      <c r="I197" s="152"/>
      <c r="J197" s="152"/>
      <c r="K197" s="152"/>
      <c r="L197" s="152"/>
      <c r="M197" s="152"/>
      <c r="N197" s="152"/>
      <c r="O197" s="152"/>
      <c r="P197" s="153"/>
      <c r="Q197" s="153"/>
      <c r="R197" s="156">
        <f t="shared" si="143"/>
        <v>0</v>
      </c>
      <c r="S197" s="156">
        <f t="shared" si="144"/>
        <v>0</v>
      </c>
      <c r="U197" s="157">
        <f t="shared" si="151"/>
        <v>0</v>
      </c>
      <c r="W197" s="152"/>
      <c r="X197" s="152"/>
      <c r="Y197" s="152"/>
      <c r="Z197" s="152"/>
      <c r="AA197" s="152"/>
      <c r="AB197" s="152"/>
      <c r="AC197" s="347"/>
      <c r="AD197" s="152"/>
      <c r="AE197" s="152"/>
      <c r="AF197" s="152"/>
      <c r="AG197" s="152"/>
      <c r="AH197" s="152"/>
      <c r="AI197" s="152"/>
      <c r="AJ197" s="347"/>
      <c r="AK197" s="152"/>
      <c r="AL197" s="152"/>
      <c r="AM197" s="295"/>
      <c r="AN197" s="228"/>
      <c r="AO197" s="228"/>
      <c r="AP197" s="228"/>
      <c r="AQ197" s="228"/>
      <c r="AR197" s="228"/>
      <c r="AS197" s="348"/>
      <c r="AT197" s="264">
        <f t="shared" si="147"/>
        <v>0</v>
      </c>
      <c r="AU197" s="259"/>
      <c r="AV197" s="265">
        <f t="shared" si="148"/>
        <v>0</v>
      </c>
      <c r="AX197" s="265">
        <f t="shared" si="152"/>
        <v>0</v>
      </c>
      <c r="AZ197" s="492">
        <f t="shared" si="149"/>
        <v>0</v>
      </c>
      <c r="BB197" s="492">
        <f t="shared" si="150"/>
        <v>0</v>
      </c>
      <c r="BD197" s="265">
        <f t="shared" si="153"/>
        <v>0</v>
      </c>
      <c r="BE197" s="105"/>
      <c r="BF197" s="105"/>
      <c r="BG197" s="105"/>
      <c r="BH197" s="105"/>
      <c r="BI197" s="105"/>
      <c r="BJ197" s="105"/>
    </row>
    <row r="198" spans="2:62" ht="9.9499999999999993" hidden="1" customHeight="1" outlineLevel="1">
      <c r="B198" s="101"/>
      <c r="C198" s="208"/>
      <c r="D198" s="208"/>
      <c r="E198" s="208"/>
      <c r="F198" s="208"/>
      <c r="G198" s="237"/>
      <c r="H198" s="207"/>
      <c r="I198" s="257"/>
      <c r="J198" s="257"/>
      <c r="K198" s="257"/>
      <c r="L198" s="257"/>
      <c r="M198" s="257"/>
      <c r="N198" s="257"/>
      <c r="O198" s="257"/>
      <c r="P198" s="256"/>
      <c r="Q198" s="102"/>
      <c r="R198" s="102"/>
      <c r="S198" s="102"/>
      <c r="U198" s="98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Z198" s="493"/>
      <c r="BE198" s="105"/>
      <c r="BF198" s="105"/>
      <c r="BG198" s="105"/>
      <c r="BH198" s="105"/>
      <c r="BI198" s="105"/>
      <c r="BJ198" s="105"/>
    </row>
    <row r="199" spans="2:62" ht="20.100000000000001" customHeight="1" collapsed="1">
      <c r="B199" s="151">
        <f>B182+1</f>
        <v>12</v>
      </c>
      <c r="C199" s="916"/>
      <c r="D199" s="917"/>
      <c r="E199" s="917"/>
      <c r="F199" s="918"/>
      <c r="G199" s="429"/>
      <c r="H199" s="206">
        <v>1</v>
      </c>
      <c r="I199" s="642">
        <f t="shared" ref="I199" si="154">$H199*SUM(I200:I214)</f>
        <v>0</v>
      </c>
      <c r="J199" s="643">
        <f t="shared" ref="J199:O199" si="155">$H199*SUM(J200:J214)</f>
        <v>0</v>
      </c>
      <c r="K199" s="644">
        <f t="shared" si="155"/>
        <v>0</v>
      </c>
      <c r="L199" s="645">
        <f t="shared" si="155"/>
        <v>0</v>
      </c>
      <c r="M199" s="645">
        <f t="shared" si="155"/>
        <v>0</v>
      </c>
      <c r="N199" s="644">
        <f t="shared" si="155"/>
        <v>0</v>
      </c>
      <c r="O199" s="642">
        <f t="shared" si="155"/>
        <v>0</v>
      </c>
      <c r="P199" s="209">
        <f t="shared" ref="P199:Q199" si="156">$H199*SUM(P200:P214)</f>
        <v>0</v>
      </c>
      <c r="Q199" s="210">
        <f t="shared" si="156"/>
        <v>0</v>
      </c>
      <c r="R199" s="136">
        <f t="shared" ref="R199:R214" si="157">P199*(1+Gewinn)*(1+SicherheitAngebot)</f>
        <v>0</v>
      </c>
      <c r="S199" s="137">
        <f t="shared" ref="S199:S214" si="158">Q199*(1+MGKZ)*(1+Gewinn)*(1+SicherheitAngebot)</f>
        <v>0</v>
      </c>
      <c r="U199" s="10">
        <f>I199*$I$7+J199*$J$7+K199*$K$7+L199*$L$7+M199*$M$7+N199*$N$7+O199*$O$7+R199+S199</f>
        <v>0</v>
      </c>
      <c r="W199" s="646">
        <f t="shared" ref="W199:AB199" si="159">$H199*SUM(W200:W214)</f>
        <v>0</v>
      </c>
      <c r="X199" s="647">
        <f t="shared" si="159"/>
        <v>0</v>
      </c>
      <c r="Y199" s="648">
        <f t="shared" si="159"/>
        <v>0</v>
      </c>
      <c r="Z199" s="649">
        <f t="shared" si="159"/>
        <v>0</v>
      </c>
      <c r="AA199" s="648">
        <f t="shared" si="159"/>
        <v>0</v>
      </c>
      <c r="AB199" s="646">
        <f t="shared" si="159"/>
        <v>0</v>
      </c>
      <c r="AC199" s="258"/>
      <c r="AD199" s="646">
        <f t="shared" ref="AD199:AM199" si="160">$H199*SUM(AD200:AD214)</f>
        <v>0</v>
      </c>
      <c r="AE199" s="647">
        <f t="shared" si="160"/>
        <v>0</v>
      </c>
      <c r="AF199" s="648">
        <f t="shared" si="160"/>
        <v>0</v>
      </c>
      <c r="AG199" s="649">
        <f t="shared" si="160"/>
        <v>0</v>
      </c>
      <c r="AH199" s="648">
        <f t="shared" si="160"/>
        <v>0</v>
      </c>
      <c r="AI199" s="646">
        <f t="shared" si="160"/>
        <v>0</v>
      </c>
      <c r="AJ199" s="258"/>
      <c r="AK199" s="653">
        <f t="shared" si="160"/>
        <v>0</v>
      </c>
      <c r="AL199" s="653">
        <f t="shared" si="160"/>
        <v>0</v>
      </c>
      <c r="AM199" s="653">
        <f t="shared" si="160"/>
        <v>0</v>
      </c>
      <c r="AN199" s="227">
        <f>$H199*SUM(AN200:AN214)*(1+Gewinn)*(1+SicherheitAngebot)</f>
        <v>0</v>
      </c>
      <c r="AO199" s="227">
        <f>$H199*SUM(AO200:AO214)*(1+Gewinn)*(1+SicherheitAngebot)</f>
        <v>0</v>
      </c>
      <c r="AP199" s="227">
        <f>$H199*SUM(AP200:AP214)*(1+Gewinn)*(1+SicherheitAngebot)</f>
        <v>0</v>
      </c>
      <c r="AQ199" s="227">
        <f>$H199*SUM(AQ200:AQ214)*(1+Gewinn)*(1+SicherheitAngebot)</f>
        <v>0</v>
      </c>
      <c r="AR199" s="227">
        <f>$H199*SUM(AR200:AR214)*(1+Gewinn)*(1+SicherheitAngebot)</f>
        <v>0</v>
      </c>
      <c r="AS199" s="262"/>
      <c r="AT199" s="263">
        <f t="shared" si="147"/>
        <v>0</v>
      </c>
      <c r="AU199" s="259"/>
      <c r="AV199" s="491">
        <f>AK199*$AK$7+AL199*$AL$7+AM199*$AM$7+SUM(AN199:AR199)+AT199/Zuschläge_IBN+AT199</f>
        <v>0</v>
      </c>
      <c r="AX199" s="685">
        <f>U199+AV199</f>
        <v>0</v>
      </c>
      <c r="AZ199" s="490">
        <f>IF(H199&gt;0,U199/(1+SicherheitAngebot)*(1+Sicherheit),0)</f>
        <v>0</v>
      </c>
      <c r="BB199" s="490">
        <f>IF(H199&gt;0,AV199/(1+SicherheitAngebot)*(1+Sicherheit),0)</f>
        <v>0</v>
      </c>
      <c r="BD199" s="490">
        <f>AZ199+BB199</f>
        <v>0</v>
      </c>
      <c r="BE199" s="105"/>
      <c r="BF199" s="105"/>
      <c r="BG199" s="105"/>
      <c r="BH199" s="105"/>
      <c r="BI199" s="105"/>
      <c r="BJ199" s="105"/>
    </row>
    <row r="200" spans="2:62" ht="20.100000000000001" hidden="1" customHeight="1" outlineLevel="1">
      <c r="B200" s="99"/>
      <c r="C200" s="908"/>
      <c r="D200" s="909"/>
      <c r="E200" s="909"/>
      <c r="F200" s="910"/>
      <c r="G200" s="890"/>
      <c r="H200" s="901"/>
      <c r="I200" s="152"/>
      <c r="J200" s="152"/>
      <c r="K200" s="152"/>
      <c r="L200" s="152"/>
      <c r="M200" s="152"/>
      <c r="N200" s="152"/>
      <c r="O200" s="152"/>
      <c r="P200" s="153"/>
      <c r="Q200" s="153"/>
      <c r="R200" s="156">
        <f t="shared" si="157"/>
        <v>0</v>
      </c>
      <c r="S200" s="156">
        <f t="shared" si="158"/>
        <v>0</v>
      </c>
      <c r="U200" s="157">
        <f>I200*$I$7+J200*$J$7+K200*$K$7+L200*$L$7+M200*$M$7+N200*$N$7+O200*$O$7+R200+S200</f>
        <v>0</v>
      </c>
      <c r="W200" s="152"/>
      <c r="X200" s="152"/>
      <c r="Y200" s="152"/>
      <c r="Z200" s="152"/>
      <c r="AA200" s="152"/>
      <c r="AB200" s="152"/>
      <c r="AC200" s="347"/>
      <c r="AD200" s="152"/>
      <c r="AE200" s="152"/>
      <c r="AF200" s="152"/>
      <c r="AG200" s="152"/>
      <c r="AH200" s="152"/>
      <c r="AI200" s="152"/>
      <c r="AJ200" s="347"/>
      <c r="AK200" s="152"/>
      <c r="AL200" s="152"/>
      <c r="AM200" s="295"/>
      <c r="AN200" s="228"/>
      <c r="AO200" s="228"/>
      <c r="AP200" s="228"/>
      <c r="AQ200" s="228"/>
      <c r="AR200" s="228"/>
      <c r="AS200" s="348"/>
      <c r="AT200" s="264">
        <f t="shared" si="147"/>
        <v>0</v>
      </c>
      <c r="AU200" s="259"/>
      <c r="AV200" s="265">
        <f t="shared" ref="AV200:AV214" si="161">AK200*$AK$7+AL200*$AL$7+AM200*$AM$7+SUM(AN200:AR200)*(1+Gewinn)*(1+SicherheitAngebot)+AT200/Zuschläge_IBN+AT200</f>
        <v>0</v>
      </c>
      <c r="AX200" s="265">
        <f>U200+AV200</f>
        <v>0</v>
      </c>
      <c r="AZ200" s="492">
        <f t="shared" ref="AZ200:AZ214" si="162">U200/(1+SicherheitAngebot)*(1+Sicherheit)</f>
        <v>0</v>
      </c>
      <c r="BB200" s="492">
        <f t="shared" ref="BB200:BB214" si="163">AV200/(1+SicherheitAngebot)*(1+Sicherheit)</f>
        <v>0</v>
      </c>
      <c r="BD200" s="265">
        <f>AZ200+BB200</f>
        <v>0</v>
      </c>
      <c r="BE200" s="105"/>
      <c r="BF200" s="105"/>
      <c r="BG200" s="105"/>
      <c r="BH200" s="105"/>
      <c r="BI200" s="105"/>
      <c r="BJ200" s="105"/>
    </row>
    <row r="201" spans="2:62" ht="20.100000000000001" hidden="1" customHeight="1" outlineLevel="1">
      <c r="B201" s="100"/>
      <c r="C201" s="908"/>
      <c r="D201" s="909"/>
      <c r="E201" s="909"/>
      <c r="F201" s="910"/>
      <c r="G201" s="890"/>
      <c r="H201" s="891"/>
      <c r="I201" s="152"/>
      <c r="J201" s="152"/>
      <c r="K201" s="152"/>
      <c r="L201" s="152"/>
      <c r="M201" s="152"/>
      <c r="N201" s="152"/>
      <c r="O201" s="152"/>
      <c r="P201" s="153"/>
      <c r="Q201" s="153"/>
      <c r="R201" s="156">
        <f t="shared" si="157"/>
        <v>0</v>
      </c>
      <c r="S201" s="156">
        <f t="shared" si="158"/>
        <v>0</v>
      </c>
      <c r="U201" s="157">
        <f t="shared" ref="U201:U214" si="164">I201*$I$7+J201*$J$7+K201*$K$7+L201*$L$7+M201*$M$7+N201*$N$7+O201*$O$7+R201+S201</f>
        <v>0</v>
      </c>
      <c r="W201" s="152"/>
      <c r="X201" s="152"/>
      <c r="Y201" s="152"/>
      <c r="Z201" s="152"/>
      <c r="AA201" s="152"/>
      <c r="AB201" s="152"/>
      <c r="AC201" s="347"/>
      <c r="AD201" s="152"/>
      <c r="AE201" s="152"/>
      <c r="AF201" s="152"/>
      <c r="AG201" s="152"/>
      <c r="AH201" s="152"/>
      <c r="AI201" s="152"/>
      <c r="AJ201" s="347"/>
      <c r="AK201" s="152"/>
      <c r="AL201" s="152"/>
      <c r="AM201" s="295"/>
      <c r="AN201" s="228"/>
      <c r="AO201" s="228"/>
      <c r="AP201" s="228"/>
      <c r="AQ201" s="228"/>
      <c r="AR201" s="228"/>
      <c r="AS201" s="348"/>
      <c r="AT201" s="264">
        <f t="shared" si="147"/>
        <v>0</v>
      </c>
      <c r="AU201" s="259"/>
      <c r="AV201" s="265">
        <f t="shared" si="161"/>
        <v>0</v>
      </c>
      <c r="AX201" s="265">
        <f t="shared" ref="AX201:AX214" si="165">U201+AV201</f>
        <v>0</v>
      </c>
      <c r="AZ201" s="492">
        <f t="shared" si="162"/>
        <v>0</v>
      </c>
      <c r="BB201" s="492">
        <f t="shared" si="163"/>
        <v>0</v>
      </c>
      <c r="BD201" s="265">
        <f t="shared" ref="BD201:BD214" si="166">AZ201+BB201</f>
        <v>0</v>
      </c>
      <c r="BE201" s="105"/>
      <c r="BF201" s="105"/>
      <c r="BG201" s="105"/>
      <c r="BH201" s="105"/>
      <c r="BI201" s="105"/>
      <c r="BJ201" s="105"/>
    </row>
    <row r="202" spans="2:62" ht="20.100000000000001" hidden="1" customHeight="1" outlineLevel="1">
      <c r="B202" s="100"/>
      <c r="C202" s="908"/>
      <c r="D202" s="909"/>
      <c r="E202" s="909"/>
      <c r="F202" s="910"/>
      <c r="G202" s="890"/>
      <c r="H202" s="891"/>
      <c r="I202" s="152"/>
      <c r="J202" s="152"/>
      <c r="K202" s="152"/>
      <c r="L202" s="152"/>
      <c r="M202" s="152"/>
      <c r="N202" s="152"/>
      <c r="O202" s="152"/>
      <c r="P202" s="153"/>
      <c r="Q202" s="153"/>
      <c r="R202" s="156">
        <f t="shared" si="157"/>
        <v>0</v>
      </c>
      <c r="S202" s="156">
        <f t="shared" si="158"/>
        <v>0</v>
      </c>
      <c r="U202" s="157">
        <f t="shared" si="164"/>
        <v>0</v>
      </c>
      <c r="W202" s="152"/>
      <c r="X202" s="152"/>
      <c r="Y202" s="152"/>
      <c r="Z202" s="152"/>
      <c r="AA202" s="152"/>
      <c r="AB202" s="152"/>
      <c r="AC202" s="347"/>
      <c r="AD202" s="152"/>
      <c r="AE202" s="152"/>
      <c r="AF202" s="152"/>
      <c r="AG202" s="152"/>
      <c r="AH202" s="152"/>
      <c r="AI202" s="152"/>
      <c r="AJ202" s="347"/>
      <c r="AK202" s="152"/>
      <c r="AL202" s="152"/>
      <c r="AM202" s="295"/>
      <c r="AN202" s="228"/>
      <c r="AO202" s="228"/>
      <c r="AP202" s="228"/>
      <c r="AQ202" s="228"/>
      <c r="AR202" s="228"/>
      <c r="AS202" s="348"/>
      <c r="AT202" s="264">
        <f t="shared" si="147"/>
        <v>0</v>
      </c>
      <c r="AU202" s="259"/>
      <c r="AV202" s="265">
        <f t="shared" si="161"/>
        <v>0</v>
      </c>
      <c r="AX202" s="265">
        <f t="shared" si="165"/>
        <v>0</v>
      </c>
      <c r="AZ202" s="492">
        <f t="shared" si="162"/>
        <v>0</v>
      </c>
      <c r="BB202" s="492">
        <f t="shared" si="163"/>
        <v>0</v>
      </c>
      <c r="BD202" s="265">
        <f t="shared" si="166"/>
        <v>0</v>
      </c>
      <c r="BE202" s="105"/>
      <c r="BF202" s="105"/>
      <c r="BG202" s="105"/>
      <c r="BH202" s="105"/>
      <c r="BI202" s="105"/>
      <c r="BJ202" s="105"/>
    </row>
    <row r="203" spans="2:62" ht="20.100000000000001" hidden="1" customHeight="1" outlineLevel="1">
      <c r="B203" s="100"/>
      <c r="C203" s="908"/>
      <c r="D203" s="909"/>
      <c r="E203" s="909"/>
      <c r="F203" s="910"/>
      <c r="G203" s="890"/>
      <c r="H203" s="891"/>
      <c r="I203" s="152"/>
      <c r="J203" s="152"/>
      <c r="K203" s="152"/>
      <c r="L203" s="152"/>
      <c r="M203" s="152"/>
      <c r="N203" s="152"/>
      <c r="O203" s="152"/>
      <c r="P203" s="153"/>
      <c r="Q203" s="153"/>
      <c r="R203" s="156">
        <f t="shared" si="157"/>
        <v>0</v>
      </c>
      <c r="S203" s="156">
        <f t="shared" si="158"/>
        <v>0</v>
      </c>
      <c r="U203" s="157">
        <f t="shared" si="164"/>
        <v>0</v>
      </c>
      <c r="W203" s="152"/>
      <c r="X203" s="152"/>
      <c r="Y203" s="152"/>
      <c r="Z203" s="152"/>
      <c r="AA203" s="152"/>
      <c r="AB203" s="152"/>
      <c r="AC203" s="347"/>
      <c r="AD203" s="152"/>
      <c r="AE203" s="152"/>
      <c r="AF203" s="152"/>
      <c r="AG203" s="152"/>
      <c r="AH203" s="152"/>
      <c r="AI203" s="152"/>
      <c r="AJ203" s="347"/>
      <c r="AK203" s="152"/>
      <c r="AL203" s="152"/>
      <c r="AM203" s="295"/>
      <c r="AN203" s="228"/>
      <c r="AO203" s="228"/>
      <c r="AP203" s="228"/>
      <c r="AQ203" s="228"/>
      <c r="AR203" s="228"/>
      <c r="AS203" s="348"/>
      <c r="AT203" s="264">
        <f t="shared" si="147"/>
        <v>0</v>
      </c>
      <c r="AU203" s="259"/>
      <c r="AV203" s="265">
        <f t="shared" si="161"/>
        <v>0</v>
      </c>
      <c r="AX203" s="265">
        <f t="shared" si="165"/>
        <v>0</v>
      </c>
      <c r="AZ203" s="492">
        <f t="shared" si="162"/>
        <v>0</v>
      </c>
      <c r="BB203" s="492">
        <f t="shared" si="163"/>
        <v>0</v>
      </c>
      <c r="BD203" s="265">
        <f t="shared" si="166"/>
        <v>0</v>
      </c>
      <c r="BE203" s="105"/>
      <c r="BF203" s="105"/>
      <c r="BG203" s="105"/>
      <c r="BH203" s="105"/>
      <c r="BI203" s="105"/>
      <c r="BJ203" s="105"/>
    </row>
    <row r="204" spans="2:62" ht="20.100000000000001" hidden="1" customHeight="1" outlineLevel="1">
      <c r="B204" s="100"/>
      <c r="C204" s="908"/>
      <c r="D204" s="909"/>
      <c r="E204" s="909"/>
      <c r="F204" s="910"/>
      <c r="G204" s="890"/>
      <c r="H204" s="891"/>
      <c r="I204" s="152"/>
      <c r="J204" s="152"/>
      <c r="K204" s="152"/>
      <c r="L204" s="152"/>
      <c r="M204" s="152"/>
      <c r="N204" s="152"/>
      <c r="O204" s="152"/>
      <c r="P204" s="153"/>
      <c r="Q204" s="153"/>
      <c r="R204" s="156">
        <f t="shared" si="157"/>
        <v>0</v>
      </c>
      <c r="S204" s="156">
        <f t="shared" si="158"/>
        <v>0</v>
      </c>
      <c r="U204" s="157">
        <f t="shared" si="164"/>
        <v>0</v>
      </c>
      <c r="W204" s="152"/>
      <c r="X204" s="152"/>
      <c r="Y204" s="152"/>
      <c r="Z204" s="152"/>
      <c r="AA204" s="152"/>
      <c r="AB204" s="152"/>
      <c r="AC204" s="347"/>
      <c r="AD204" s="152"/>
      <c r="AE204" s="152"/>
      <c r="AF204" s="152"/>
      <c r="AG204" s="152"/>
      <c r="AH204" s="152"/>
      <c r="AI204" s="152"/>
      <c r="AJ204" s="347"/>
      <c r="AK204" s="152"/>
      <c r="AL204" s="152"/>
      <c r="AM204" s="295"/>
      <c r="AN204" s="228"/>
      <c r="AO204" s="228"/>
      <c r="AP204" s="228"/>
      <c r="AQ204" s="228"/>
      <c r="AR204" s="228"/>
      <c r="AS204" s="348"/>
      <c r="AT204" s="264">
        <f t="shared" si="147"/>
        <v>0</v>
      </c>
      <c r="AU204" s="259"/>
      <c r="AV204" s="265">
        <f t="shared" si="161"/>
        <v>0</v>
      </c>
      <c r="AX204" s="265">
        <f t="shared" si="165"/>
        <v>0</v>
      </c>
      <c r="AZ204" s="492">
        <f t="shared" si="162"/>
        <v>0</v>
      </c>
      <c r="BB204" s="492">
        <f t="shared" si="163"/>
        <v>0</v>
      </c>
      <c r="BD204" s="265">
        <f t="shared" si="166"/>
        <v>0</v>
      </c>
      <c r="BE204" s="105"/>
      <c r="BF204" s="105"/>
      <c r="BG204" s="105"/>
      <c r="BH204" s="105"/>
      <c r="BI204" s="105"/>
      <c r="BJ204" s="105"/>
    </row>
    <row r="205" spans="2:62" ht="20.100000000000001" hidden="1" customHeight="1" outlineLevel="1">
      <c r="B205" s="100"/>
      <c r="C205" s="908"/>
      <c r="D205" s="909"/>
      <c r="E205" s="909"/>
      <c r="F205" s="910"/>
      <c r="G205" s="890"/>
      <c r="H205" s="891"/>
      <c r="I205" s="152"/>
      <c r="J205" s="152"/>
      <c r="K205" s="152"/>
      <c r="L205" s="152"/>
      <c r="M205" s="152"/>
      <c r="N205" s="152"/>
      <c r="O205" s="152"/>
      <c r="P205" s="153"/>
      <c r="Q205" s="153"/>
      <c r="R205" s="156">
        <f t="shared" si="157"/>
        <v>0</v>
      </c>
      <c r="S205" s="156">
        <f t="shared" si="158"/>
        <v>0</v>
      </c>
      <c r="U205" s="157">
        <f t="shared" si="164"/>
        <v>0</v>
      </c>
      <c r="W205" s="152"/>
      <c r="X205" s="152"/>
      <c r="Y205" s="152"/>
      <c r="Z205" s="152"/>
      <c r="AA205" s="152"/>
      <c r="AB205" s="152"/>
      <c r="AC205" s="347"/>
      <c r="AD205" s="152"/>
      <c r="AE205" s="152"/>
      <c r="AF205" s="152"/>
      <c r="AG205" s="152"/>
      <c r="AH205" s="152"/>
      <c r="AI205" s="152"/>
      <c r="AJ205" s="347"/>
      <c r="AK205" s="152"/>
      <c r="AL205" s="152"/>
      <c r="AM205" s="295"/>
      <c r="AN205" s="228"/>
      <c r="AO205" s="228"/>
      <c r="AP205" s="228"/>
      <c r="AQ205" s="228"/>
      <c r="AR205" s="228"/>
      <c r="AS205" s="348"/>
      <c r="AT205" s="264">
        <f t="shared" si="147"/>
        <v>0</v>
      </c>
      <c r="AU205" s="259"/>
      <c r="AV205" s="265">
        <f t="shared" si="161"/>
        <v>0</v>
      </c>
      <c r="AX205" s="265">
        <f t="shared" si="165"/>
        <v>0</v>
      </c>
      <c r="AZ205" s="492">
        <f t="shared" si="162"/>
        <v>0</v>
      </c>
      <c r="BB205" s="492">
        <f t="shared" si="163"/>
        <v>0</v>
      </c>
      <c r="BD205" s="265">
        <f t="shared" si="166"/>
        <v>0</v>
      </c>
      <c r="BE205" s="105"/>
      <c r="BF205" s="105"/>
      <c r="BG205" s="105"/>
      <c r="BH205" s="105"/>
      <c r="BI205" s="105"/>
      <c r="BJ205" s="105"/>
    </row>
    <row r="206" spans="2:62" ht="20.100000000000001" hidden="1" customHeight="1" outlineLevel="1">
      <c r="B206" s="100"/>
      <c r="C206" s="908"/>
      <c r="D206" s="909"/>
      <c r="E206" s="909"/>
      <c r="F206" s="910"/>
      <c r="G206" s="890"/>
      <c r="H206" s="891"/>
      <c r="I206" s="152"/>
      <c r="J206" s="152"/>
      <c r="K206" s="152"/>
      <c r="L206" s="152"/>
      <c r="M206" s="152"/>
      <c r="N206" s="152"/>
      <c r="O206" s="152"/>
      <c r="P206" s="153"/>
      <c r="Q206" s="153"/>
      <c r="R206" s="156">
        <f t="shared" si="157"/>
        <v>0</v>
      </c>
      <c r="S206" s="156">
        <f t="shared" si="158"/>
        <v>0</v>
      </c>
      <c r="U206" s="157">
        <f t="shared" si="164"/>
        <v>0</v>
      </c>
      <c r="W206" s="152"/>
      <c r="X206" s="152"/>
      <c r="Y206" s="152"/>
      <c r="Z206" s="152"/>
      <c r="AA206" s="152"/>
      <c r="AB206" s="152"/>
      <c r="AC206" s="347"/>
      <c r="AD206" s="152"/>
      <c r="AE206" s="152"/>
      <c r="AF206" s="152"/>
      <c r="AG206" s="152"/>
      <c r="AH206" s="152"/>
      <c r="AI206" s="152"/>
      <c r="AJ206" s="347"/>
      <c r="AK206" s="152"/>
      <c r="AL206" s="152"/>
      <c r="AM206" s="295"/>
      <c r="AN206" s="228"/>
      <c r="AO206" s="228"/>
      <c r="AP206" s="228"/>
      <c r="AQ206" s="228"/>
      <c r="AR206" s="228"/>
      <c r="AS206" s="348"/>
      <c r="AT206" s="264">
        <f t="shared" si="147"/>
        <v>0</v>
      </c>
      <c r="AU206" s="259"/>
      <c r="AV206" s="265">
        <f t="shared" si="161"/>
        <v>0</v>
      </c>
      <c r="AX206" s="265">
        <f t="shared" si="165"/>
        <v>0</v>
      </c>
      <c r="AZ206" s="492">
        <f t="shared" si="162"/>
        <v>0</v>
      </c>
      <c r="BB206" s="492">
        <f t="shared" si="163"/>
        <v>0</v>
      </c>
      <c r="BD206" s="265">
        <f t="shared" si="166"/>
        <v>0</v>
      </c>
      <c r="BE206" s="105"/>
      <c r="BF206" s="105"/>
      <c r="BG206" s="105"/>
      <c r="BH206" s="105"/>
      <c r="BI206" s="105"/>
      <c r="BJ206" s="105"/>
    </row>
    <row r="207" spans="2:62" ht="20.100000000000001" hidden="1" customHeight="1" outlineLevel="1">
      <c r="B207" s="100"/>
      <c r="C207" s="908"/>
      <c r="D207" s="909"/>
      <c r="E207" s="909"/>
      <c r="F207" s="910"/>
      <c r="G207" s="890"/>
      <c r="H207" s="891"/>
      <c r="I207" s="152"/>
      <c r="J207" s="152"/>
      <c r="K207" s="152"/>
      <c r="L207" s="152"/>
      <c r="M207" s="152"/>
      <c r="N207" s="152"/>
      <c r="O207" s="152"/>
      <c r="P207" s="153"/>
      <c r="Q207" s="153"/>
      <c r="R207" s="156">
        <f t="shared" si="157"/>
        <v>0</v>
      </c>
      <c r="S207" s="156">
        <f t="shared" si="158"/>
        <v>0</v>
      </c>
      <c r="U207" s="157">
        <f t="shared" si="164"/>
        <v>0</v>
      </c>
      <c r="W207" s="152"/>
      <c r="X207" s="152"/>
      <c r="Y207" s="152"/>
      <c r="Z207" s="152"/>
      <c r="AA207" s="152"/>
      <c r="AB207" s="152"/>
      <c r="AC207" s="347"/>
      <c r="AD207" s="152"/>
      <c r="AE207" s="152"/>
      <c r="AF207" s="152"/>
      <c r="AG207" s="152"/>
      <c r="AH207" s="152"/>
      <c r="AI207" s="152"/>
      <c r="AJ207" s="347"/>
      <c r="AK207" s="152"/>
      <c r="AL207" s="152"/>
      <c r="AM207" s="295"/>
      <c r="AN207" s="228"/>
      <c r="AO207" s="228"/>
      <c r="AP207" s="228"/>
      <c r="AQ207" s="228"/>
      <c r="AR207" s="228"/>
      <c r="AS207" s="348"/>
      <c r="AT207" s="264">
        <f t="shared" si="147"/>
        <v>0</v>
      </c>
      <c r="AU207" s="259"/>
      <c r="AV207" s="265">
        <f t="shared" si="161"/>
        <v>0</v>
      </c>
      <c r="AX207" s="265">
        <f t="shared" si="165"/>
        <v>0</v>
      </c>
      <c r="AZ207" s="492">
        <f t="shared" si="162"/>
        <v>0</v>
      </c>
      <c r="BB207" s="492">
        <f t="shared" si="163"/>
        <v>0</v>
      </c>
      <c r="BD207" s="265">
        <f t="shared" si="166"/>
        <v>0</v>
      </c>
      <c r="BE207" s="105"/>
      <c r="BF207" s="105"/>
      <c r="BG207" s="105"/>
      <c r="BH207" s="105"/>
      <c r="BI207" s="105"/>
      <c r="BJ207" s="105"/>
    </row>
    <row r="208" spans="2:62" ht="20.100000000000001" hidden="1" customHeight="1" outlineLevel="1">
      <c r="B208" s="100"/>
      <c r="C208" s="908"/>
      <c r="D208" s="909"/>
      <c r="E208" s="909"/>
      <c r="F208" s="910"/>
      <c r="G208" s="890"/>
      <c r="H208" s="891"/>
      <c r="I208" s="152"/>
      <c r="J208" s="152"/>
      <c r="K208" s="152"/>
      <c r="L208" s="152"/>
      <c r="M208" s="152"/>
      <c r="N208" s="152"/>
      <c r="O208" s="152"/>
      <c r="P208" s="153"/>
      <c r="Q208" s="153"/>
      <c r="R208" s="156">
        <f t="shared" si="157"/>
        <v>0</v>
      </c>
      <c r="S208" s="156">
        <f t="shared" si="158"/>
        <v>0</v>
      </c>
      <c r="U208" s="157">
        <f t="shared" si="164"/>
        <v>0</v>
      </c>
      <c r="W208" s="152"/>
      <c r="X208" s="152"/>
      <c r="Y208" s="152"/>
      <c r="Z208" s="152"/>
      <c r="AA208" s="152"/>
      <c r="AB208" s="152"/>
      <c r="AC208" s="347"/>
      <c r="AD208" s="152"/>
      <c r="AE208" s="152"/>
      <c r="AF208" s="152"/>
      <c r="AG208" s="152"/>
      <c r="AH208" s="152"/>
      <c r="AI208" s="152"/>
      <c r="AJ208" s="347"/>
      <c r="AK208" s="152"/>
      <c r="AL208" s="152"/>
      <c r="AM208" s="295"/>
      <c r="AN208" s="228"/>
      <c r="AO208" s="228"/>
      <c r="AP208" s="228"/>
      <c r="AQ208" s="228"/>
      <c r="AR208" s="228"/>
      <c r="AS208" s="348"/>
      <c r="AT208" s="264">
        <f t="shared" si="147"/>
        <v>0</v>
      </c>
      <c r="AU208" s="259"/>
      <c r="AV208" s="265">
        <f t="shared" si="161"/>
        <v>0</v>
      </c>
      <c r="AX208" s="265">
        <f t="shared" si="165"/>
        <v>0</v>
      </c>
      <c r="AZ208" s="492">
        <f t="shared" si="162"/>
        <v>0</v>
      </c>
      <c r="BB208" s="492">
        <f t="shared" si="163"/>
        <v>0</v>
      </c>
      <c r="BD208" s="265">
        <f t="shared" si="166"/>
        <v>0</v>
      </c>
      <c r="BE208" s="105"/>
      <c r="BF208" s="105"/>
      <c r="BG208" s="105"/>
      <c r="BH208" s="105"/>
      <c r="BI208" s="105"/>
      <c r="BJ208" s="105"/>
    </row>
    <row r="209" spans="2:62" ht="20.100000000000001" hidden="1" customHeight="1" outlineLevel="1">
      <c r="B209" s="100"/>
      <c r="C209" s="908"/>
      <c r="D209" s="909"/>
      <c r="E209" s="909"/>
      <c r="F209" s="910"/>
      <c r="G209" s="890"/>
      <c r="H209" s="891"/>
      <c r="I209" s="152"/>
      <c r="J209" s="152"/>
      <c r="K209" s="152"/>
      <c r="L209" s="152"/>
      <c r="M209" s="152"/>
      <c r="N209" s="152"/>
      <c r="O209" s="152"/>
      <c r="P209" s="153"/>
      <c r="Q209" s="153"/>
      <c r="R209" s="156">
        <f t="shared" si="157"/>
        <v>0</v>
      </c>
      <c r="S209" s="156">
        <f t="shared" si="158"/>
        <v>0</v>
      </c>
      <c r="U209" s="157">
        <f t="shared" si="164"/>
        <v>0</v>
      </c>
      <c r="W209" s="152"/>
      <c r="X209" s="152"/>
      <c r="Y209" s="152"/>
      <c r="Z209" s="152"/>
      <c r="AA209" s="152"/>
      <c r="AB209" s="152"/>
      <c r="AC209" s="347"/>
      <c r="AD209" s="152"/>
      <c r="AE209" s="152"/>
      <c r="AF209" s="152"/>
      <c r="AG209" s="152"/>
      <c r="AH209" s="152"/>
      <c r="AI209" s="152"/>
      <c r="AJ209" s="347"/>
      <c r="AK209" s="152"/>
      <c r="AL209" s="152"/>
      <c r="AM209" s="295"/>
      <c r="AN209" s="228"/>
      <c r="AO209" s="228"/>
      <c r="AP209" s="228"/>
      <c r="AQ209" s="228"/>
      <c r="AR209" s="228"/>
      <c r="AS209" s="348"/>
      <c r="AT209" s="264">
        <f t="shared" si="147"/>
        <v>0</v>
      </c>
      <c r="AU209" s="259"/>
      <c r="AV209" s="265">
        <f t="shared" si="161"/>
        <v>0</v>
      </c>
      <c r="AX209" s="265">
        <f t="shared" si="165"/>
        <v>0</v>
      </c>
      <c r="AZ209" s="492">
        <f t="shared" si="162"/>
        <v>0</v>
      </c>
      <c r="BB209" s="492">
        <f t="shared" si="163"/>
        <v>0</v>
      </c>
      <c r="BD209" s="265">
        <f t="shared" si="166"/>
        <v>0</v>
      </c>
      <c r="BE209" s="105"/>
      <c r="BF209" s="105"/>
      <c r="BG209" s="105"/>
      <c r="BH209" s="105"/>
      <c r="BI209" s="105"/>
      <c r="BJ209" s="105"/>
    </row>
    <row r="210" spans="2:62" ht="20.100000000000001" hidden="1" customHeight="1" outlineLevel="1">
      <c r="B210" s="100"/>
      <c r="C210" s="908"/>
      <c r="D210" s="909"/>
      <c r="E210" s="909"/>
      <c r="F210" s="910"/>
      <c r="G210" s="890"/>
      <c r="H210" s="891"/>
      <c r="I210" s="152"/>
      <c r="J210" s="152"/>
      <c r="K210" s="152"/>
      <c r="L210" s="152"/>
      <c r="M210" s="152"/>
      <c r="N210" s="152"/>
      <c r="O210" s="152"/>
      <c r="P210" s="153"/>
      <c r="Q210" s="153"/>
      <c r="R210" s="156">
        <f t="shared" si="157"/>
        <v>0</v>
      </c>
      <c r="S210" s="156">
        <f t="shared" si="158"/>
        <v>0</v>
      </c>
      <c r="U210" s="157">
        <f t="shared" si="164"/>
        <v>0</v>
      </c>
      <c r="W210" s="152"/>
      <c r="X210" s="152"/>
      <c r="Y210" s="152"/>
      <c r="Z210" s="152"/>
      <c r="AA210" s="152"/>
      <c r="AB210" s="152"/>
      <c r="AC210" s="347"/>
      <c r="AD210" s="152"/>
      <c r="AE210" s="152"/>
      <c r="AF210" s="152"/>
      <c r="AG210" s="152"/>
      <c r="AH210" s="152"/>
      <c r="AI210" s="152"/>
      <c r="AJ210" s="347"/>
      <c r="AK210" s="152"/>
      <c r="AL210" s="152"/>
      <c r="AM210" s="295"/>
      <c r="AN210" s="228"/>
      <c r="AO210" s="228"/>
      <c r="AP210" s="228"/>
      <c r="AQ210" s="228"/>
      <c r="AR210" s="228"/>
      <c r="AS210" s="348"/>
      <c r="AT210" s="264">
        <f t="shared" si="147"/>
        <v>0</v>
      </c>
      <c r="AU210" s="259"/>
      <c r="AV210" s="265">
        <f t="shared" si="161"/>
        <v>0</v>
      </c>
      <c r="AX210" s="265">
        <f t="shared" si="165"/>
        <v>0</v>
      </c>
      <c r="AZ210" s="492">
        <f t="shared" si="162"/>
        <v>0</v>
      </c>
      <c r="BB210" s="492">
        <f t="shared" si="163"/>
        <v>0</v>
      </c>
      <c r="BD210" s="265">
        <f t="shared" si="166"/>
        <v>0</v>
      </c>
      <c r="BE210" s="105"/>
      <c r="BF210" s="105"/>
      <c r="BG210" s="105"/>
      <c r="BH210" s="105"/>
      <c r="BI210" s="105"/>
      <c r="BJ210" s="105"/>
    </row>
    <row r="211" spans="2:62" ht="20.100000000000001" hidden="1" customHeight="1" outlineLevel="1">
      <c r="B211" s="100"/>
      <c r="C211" s="908"/>
      <c r="D211" s="909"/>
      <c r="E211" s="909"/>
      <c r="F211" s="910"/>
      <c r="G211" s="890"/>
      <c r="H211" s="891"/>
      <c r="I211" s="152"/>
      <c r="J211" s="152"/>
      <c r="K211" s="152"/>
      <c r="L211" s="152"/>
      <c r="M211" s="152"/>
      <c r="N211" s="152"/>
      <c r="O211" s="152"/>
      <c r="P211" s="153"/>
      <c r="Q211" s="153"/>
      <c r="R211" s="156">
        <f t="shared" si="157"/>
        <v>0</v>
      </c>
      <c r="S211" s="156">
        <f t="shared" si="158"/>
        <v>0</v>
      </c>
      <c r="U211" s="157">
        <f t="shared" si="164"/>
        <v>0</v>
      </c>
      <c r="W211" s="152"/>
      <c r="X211" s="152"/>
      <c r="Y211" s="152"/>
      <c r="Z211" s="152"/>
      <c r="AA211" s="152"/>
      <c r="AB211" s="152"/>
      <c r="AC211" s="347"/>
      <c r="AD211" s="152"/>
      <c r="AE211" s="152"/>
      <c r="AF211" s="152"/>
      <c r="AG211" s="152"/>
      <c r="AH211" s="152"/>
      <c r="AI211" s="152"/>
      <c r="AJ211" s="347"/>
      <c r="AK211" s="152"/>
      <c r="AL211" s="152"/>
      <c r="AM211" s="295"/>
      <c r="AN211" s="228"/>
      <c r="AO211" s="228"/>
      <c r="AP211" s="228"/>
      <c r="AQ211" s="228"/>
      <c r="AR211" s="228"/>
      <c r="AS211" s="348"/>
      <c r="AT211" s="264">
        <f t="shared" si="147"/>
        <v>0</v>
      </c>
      <c r="AU211" s="259"/>
      <c r="AV211" s="265">
        <f t="shared" si="161"/>
        <v>0</v>
      </c>
      <c r="AX211" s="265">
        <f t="shared" si="165"/>
        <v>0</v>
      </c>
      <c r="AZ211" s="492">
        <f t="shared" si="162"/>
        <v>0</v>
      </c>
      <c r="BB211" s="492">
        <f t="shared" si="163"/>
        <v>0</v>
      </c>
      <c r="BD211" s="265">
        <f t="shared" si="166"/>
        <v>0</v>
      </c>
      <c r="BE211" s="105"/>
      <c r="BF211" s="105"/>
      <c r="BG211" s="105"/>
      <c r="BH211" s="105"/>
      <c r="BI211" s="105"/>
      <c r="BJ211" s="105"/>
    </row>
    <row r="212" spans="2:62" ht="20.100000000000001" hidden="1" customHeight="1" outlineLevel="1">
      <c r="B212" s="100"/>
      <c r="C212" s="908"/>
      <c r="D212" s="909"/>
      <c r="E212" s="909"/>
      <c r="F212" s="910"/>
      <c r="G212" s="890"/>
      <c r="H212" s="891"/>
      <c r="I212" s="152"/>
      <c r="J212" s="152"/>
      <c r="K212" s="152"/>
      <c r="L212" s="152"/>
      <c r="M212" s="152"/>
      <c r="N212" s="152"/>
      <c r="O212" s="152"/>
      <c r="P212" s="153"/>
      <c r="Q212" s="153"/>
      <c r="R212" s="156">
        <f t="shared" si="157"/>
        <v>0</v>
      </c>
      <c r="S212" s="156">
        <f t="shared" si="158"/>
        <v>0</v>
      </c>
      <c r="U212" s="157">
        <f t="shared" si="164"/>
        <v>0</v>
      </c>
      <c r="W212" s="152"/>
      <c r="X212" s="152"/>
      <c r="Y212" s="152"/>
      <c r="Z212" s="152"/>
      <c r="AA212" s="152"/>
      <c r="AB212" s="152"/>
      <c r="AC212" s="347"/>
      <c r="AD212" s="152"/>
      <c r="AE212" s="152"/>
      <c r="AF212" s="152"/>
      <c r="AG212" s="152"/>
      <c r="AH212" s="152"/>
      <c r="AI212" s="152"/>
      <c r="AJ212" s="347"/>
      <c r="AK212" s="152"/>
      <c r="AL212" s="152"/>
      <c r="AM212" s="295"/>
      <c r="AN212" s="228"/>
      <c r="AO212" s="228"/>
      <c r="AP212" s="228"/>
      <c r="AQ212" s="228"/>
      <c r="AR212" s="228"/>
      <c r="AS212" s="348"/>
      <c r="AT212" s="264">
        <f t="shared" si="147"/>
        <v>0</v>
      </c>
      <c r="AU212" s="259"/>
      <c r="AV212" s="265">
        <f t="shared" si="161"/>
        <v>0</v>
      </c>
      <c r="AX212" s="265">
        <f t="shared" si="165"/>
        <v>0</v>
      </c>
      <c r="AZ212" s="492">
        <f t="shared" si="162"/>
        <v>0</v>
      </c>
      <c r="BB212" s="492">
        <f t="shared" si="163"/>
        <v>0</v>
      </c>
      <c r="BD212" s="265">
        <f t="shared" si="166"/>
        <v>0</v>
      </c>
      <c r="BE212" s="105"/>
      <c r="BF212" s="105"/>
      <c r="BG212" s="105"/>
      <c r="BH212" s="105"/>
      <c r="BI212" s="105"/>
      <c r="BJ212" s="105"/>
    </row>
    <row r="213" spans="2:62" ht="20.100000000000001" hidden="1" customHeight="1" outlineLevel="1">
      <c r="B213" s="100"/>
      <c r="C213" s="908"/>
      <c r="D213" s="909"/>
      <c r="E213" s="909"/>
      <c r="F213" s="910"/>
      <c r="G213" s="890"/>
      <c r="H213" s="891"/>
      <c r="I213" s="152"/>
      <c r="J213" s="152"/>
      <c r="K213" s="152"/>
      <c r="L213" s="152"/>
      <c r="M213" s="152"/>
      <c r="N213" s="152"/>
      <c r="O213" s="152"/>
      <c r="P213" s="153"/>
      <c r="Q213" s="153"/>
      <c r="R213" s="156">
        <f t="shared" si="157"/>
        <v>0</v>
      </c>
      <c r="S213" s="156">
        <f t="shared" si="158"/>
        <v>0</v>
      </c>
      <c r="U213" s="157">
        <f t="shared" si="164"/>
        <v>0</v>
      </c>
      <c r="W213" s="152"/>
      <c r="X213" s="152"/>
      <c r="Y213" s="152"/>
      <c r="Z213" s="152"/>
      <c r="AA213" s="152"/>
      <c r="AB213" s="152"/>
      <c r="AC213" s="347"/>
      <c r="AD213" s="152"/>
      <c r="AE213" s="152"/>
      <c r="AF213" s="152"/>
      <c r="AG213" s="152"/>
      <c r="AH213" s="152"/>
      <c r="AI213" s="152"/>
      <c r="AJ213" s="347"/>
      <c r="AK213" s="152"/>
      <c r="AL213" s="152"/>
      <c r="AM213" s="295"/>
      <c r="AN213" s="228"/>
      <c r="AO213" s="228"/>
      <c r="AP213" s="228"/>
      <c r="AQ213" s="228"/>
      <c r="AR213" s="228"/>
      <c r="AS213" s="348"/>
      <c r="AT213" s="264">
        <f t="shared" si="147"/>
        <v>0</v>
      </c>
      <c r="AU213" s="259"/>
      <c r="AV213" s="265">
        <f t="shared" si="161"/>
        <v>0</v>
      </c>
      <c r="AX213" s="265">
        <f t="shared" si="165"/>
        <v>0</v>
      </c>
      <c r="AZ213" s="492">
        <f t="shared" si="162"/>
        <v>0</v>
      </c>
      <c r="BB213" s="492">
        <f t="shared" si="163"/>
        <v>0</v>
      </c>
      <c r="BD213" s="265">
        <f t="shared" si="166"/>
        <v>0</v>
      </c>
      <c r="BE213" s="105"/>
      <c r="BF213" s="105"/>
      <c r="BG213" s="105"/>
      <c r="BH213" s="105"/>
      <c r="BI213" s="105"/>
      <c r="BJ213" s="105"/>
    </row>
    <row r="214" spans="2:62" ht="20.100000000000001" hidden="1" customHeight="1" outlineLevel="1">
      <c r="B214" s="100"/>
      <c r="C214" s="908"/>
      <c r="D214" s="909"/>
      <c r="E214" s="909"/>
      <c r="F214" s="910"/>
      <c r="G214" s="890"/>
      <c r="H214" s="891"/>
      <c r="I214" s="152"/>
      <c r="J214" s="152"/>
      <c r="K214" s="152"/>
      <c r="L214" s="152"/>
      <c r="M214" s="152"/>
      <c r="N214" s="152"/>
      <c r="O214" s="152"/>
      <c r="P214" s="153"/>
      <c r="Q214" s="153"/>
      <c r="R214" s="156">
        <f t="shared" si="157"/>
        <v>0</v>
      </c>
      <c r="S214" s="156">
        <f t="shared" si="158"/>
        <v>0</v>
      </c>
      <c r="U214" s="157">
        <f t="shared" si="164"/>
        <v>0</v>
      </c>
      <c r="W214" s="152"/>
      <c r="X214" s="152"/>
      <c r="Y214" s="152"/>
      <c r="Z214" s="152"/>
      <c r="AA214" s="152"/>
      <c r="AB214" s="152"/>
      <c r="AC214" s="347"/>
      <c r="AD214" s="152"/>
      <c r="AE214" s="152"/>
      <c r="AF214" s="152"/>
      <c r="AG214" s="152"/>
      <c r="AH214" s="152"/>
      <c r="AI214" s="152"/>
      <c r="AJ214" s="347"/>
      <c r="AK214" s="152"/>
      <c r="AL214" s="152"/>
      <c r="AM214" s="295"/>
      <c r="AN214" s="228"/>
      <c r="AO214" s="228"/>
      <c r="AP214" s="228"/>
      <c r="AQ214" s="228"/>
      <c r="AR214" s="228"/>
      <c r="AS214" s="348"/>
      <c r="AT214" s="264">
        <f t="shared" si="147"/>
        <v>0</v>
      </c>
      <c r="AU214" s="259"/>
      <c r="AV214" s="265">
        <f t="shared" si="161"/>
        <v>0</v>
      </c>
      <c r="AX214" s="265">
        <f t="shared" si="165"/>
        <v>0</v>
      </c>
      <c r="AZ214" s="492">
        <f t="shared" si="162"/>
        <v>0</v>
      </c>
      <c r="BB214" s="492">
        <f t="shared" si="163"/>
        <v>0</v>
      </c>
      <c r="BD214" s="265">
        <f t="shared" si="166"/>
        <v>0</v>
      </c>
      <c r="BE214" s="105"/>
      <c r="BF214" s="105"/>
      <c r="BG214" s="105"/>
      <c r="BH214" s="105"/>
      <c r="BI214" s="105"/>
      <c r="BJ214" s="105"/>
    </row>
    <row r="215" spans="2:62" ht="9.9499999999999993" hidden="1" customHeight="1" outlineLevel="1">
      <c r="B215" s="101"/>
      <c r="C215" s="208"/>
      <c r="D215" s="208"/>
      <c r="E215" s="208"/>
      <c r="F215" s="208"/>
      <c r="G215" s="237"/>
      <c r="H215" s="207"/>
      <c r="I215" s="257"/>
      <c r="J215" s="257"/>
      <c r="K215" s="257"/>
      <c r="L215" s="257"/>
      <c r="M215" s="257"/>
      <c r="N215" s="257"/>
      <c r="O215" s="257"/>
      <c r="P215" s="256"/>
      <c r="Q215" s="102"/>
      <c r="R215" s="102"/>
      <c r="S215" s="102"/>
      <c r="U215" s="98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Z215" s="493"/>
      <c r="BE215" s="105"/>
      <c r="BF215" s="105"/>
      <c r="BG215" s="105"/>
      <c r="BH215" s="105"/>
      <c r="BI215" s="105"/>
      <c r="BJ215" s="105"/>
    </row>
    <row r="216" spans="2:62" ht="20.100000000000001" customHeight="1" collapsed="1">
      <c r="B216" s="151">
        <f>B199+1</f>
        <v>13</v>
      </c>
      <c r="C216" s="916"/>
      <c r="D216" s="917"/>
      <c r="E216" s="917"/>
      <c r="F216" s="918"/>
      <c r="G216" s="429"/>
      <c r="H216" s="206">
        <v>1</v>
      </c>
      <c r="I216" s="642">
        <f t="shared" ref="I216" si="167">$H216*SUM(I217:I231)</f>
        <v>0</v>
      </c>
      <c r="J216" s="643">
        <f t="shared" ref="J216:O216" si="168">$H216*SUM(J217:J231)</f>
        <v>0</v>
      </c>
      <c r="K216" s="644">
        <f t="shared" si="168"/>
        <v>0</v>
      </c>
      <c r="L216" s="645">
        <f t="shared" si="168"/>
        <v>0</v>
      </c>
      <c r="M216" s="645">
        <f t="shared" si="168"/>
        <v>0</v>
      </c>
      <c r="N216" s="644">
        <f t="shared" si="168"/>
        <v>0</v>
      </c>
      <c r="O216" s="642">
        <f t="shared" si="168"/>
        <v>0</v>
      </c>
      <c r="P216" s="209">
        <f t="shared" ref="P216:Q216" si="169">$H216*SUM(P217:P231)</f>
        <v>0</v>
      </c>
      <c r="Q216" s="210">
        <f t="shared" si="169"/>
        <v>0</v>
      </c>
      <c r="R216" s="136">
        <f t="shared" ref="R216:R231" si="170">P216*(1+Gewinn)*(1+SicherheitAngebot)</f>
        <v>0</v>
      </c>
      <c r="S216" s="137">
        <f t="shared" ref="S216:S231" si="171">Q216*(1+MGKZ)*(1+Gewinn)*(1+SicherheitAngebot)</f>
        <v>0</v>
      </c>
      <c r="U216" s="10">
        <f>I216*$I$7+J216*$J$7+K216*$K$7+L216*$L$7+M216*$M$7+N216*$N$7+O216*$O$7+R216+S216</f>
        <v>0</v>
      </c>
      <c r="W216" s="646">
        <f t="shared" ref="W216:AB216" si="172">$H216*SUM(W217:W231)</f>
        <v>0</v>
      </c>
      <c r="X216" s="647">
        <f t="shared" si="172"/>
        <v>0</v>
      </c>
      <c r="Y216" s="648">
        <f t="shared" si="172"/>
        <v>0</v>
      </c>
      <c r="Z216" s="649">
        <f t="shared" si="172"/>
        <v>0</v>
      </c>
      <c r="AA216" s="648">
        <f t="shared" si="172"/>
        <v>0</v>
      </c>
      <c r="AB216" s="646">
        <f t="shared" si="172"/>
        <v>0</v>
      </c>
      <c r="AC216" s="258"/>
      <c r="AD216" s="646">
        <f t="shared" ref="AD216:AM216" si="173">$H216*SUM(AD217:AD231)</f>
        <v>0</v>
      </c>
      <c r="AE216" s="647">
        <f t="shared" si="173"/>
        <v>0</v>
      </c>
      <c r="AF216" s="648">
        <f t="shared" si="173"/>
        <v>0</v>
      </c>
      <c r="AG216" s="649">
        <f t="shared" si="173"/>
        <v>0</v>
      </c>
      <c r="AH216" s="648">
        <f t="shared" si="173"/>
        <v>0</v>
      </c>
      <c r="AI216" s="646">
        <f t="shared" si="173"/>
        <v>0</v>
      </c>
      <c r="AJ216" s="258"/>
      <c r="AK216" s="653">
        <f t="shared" si="173"/>
        <v>0</v>
      </c>
      <c r="AL216" s="653">
        <f t="shared" si="173"/>
        <v>0</v>
      </c>
      <c r="AM216" s="653">
        <f t="shared" si="173"/>
        <v>0</v>
      </c>
      <c r="AN216" s="227">
        <f>$H216*SUM(AN217:AN231)*(1+Gewinn)*(1+SicherheitAngebot)</f>
        <v>0</v>
      </c>
      <c r="AO216" s="227">
        <f>$H216*SUM(AO217:AO231)*(1+Gewinn)*(1+SicherheitAngebot)</f>
        <v>0</v>
      </c>
      <c r="AP216" s="227">
        <f>$H216*SUM(AP217:AP231)*(1+Gewinn)*(1+SicherheitAngebot)</f>
        <v>0</v>
      </c>
      <c r="AQ216" s="227">
        <f>$H216*SUM(AQ217:AQ231)*(1+Gewinn)*(1+SicherheitAngebot)</f>
        <v>0</v>
      </c>
      <c r="AR216" s="227">
        <f>$H216*SUM(AR217:AR231)*(1+Gewinn)*(1+SicherheitAngebot)</f>
        <v>0</v>
      </c>
      <c r="AS216" s="262"/>
      <c r="AT216" s="263">
        <f t="shared" ref="AT216:AT279" si="174">((W216+AD216)*$W$7+(X216+AE216)*$X$7+(Y216+Z216+AF216+AG216)*$Z$7+(AA216+AH216)*$AA$7+(AB216+AI216)*$AB$7)*Zuschläge_IBN</f>
        <v>0</v>
      </c>
      <c r="AU216" s="259"/>
      <c r="AV216" s="491">
        <f>AK216*$AK$7+AL216*$AL$7+AM216*$AM$7+SUM(AN216:AR216)+AT216/Zuschläge_IBN+AT216</f>
        <v>0</v>
      </c>
      <c r="AX216" s="685">
        <f>U216+AV216</f>
        <v>0</v>
      </c>
      <c r="AZ216" s="490">
        <f>IF(H216&gt;0,U216/(1+SicherheitAngebot)*(1+Sicherheit),0)</f>
        <v>0</v>
      </c>
      <c r="BB216" s="490">
        <f>IF(H216&gt;0,AV216/(1+SicherheitAngebot)*(1+Sicherheit),0)</f>
        <v>0</v>
      </c>
      <c r="BD216" s="490">
        <f>AZ216+BB216</f>
        <v>0</v>
      </c>
      <c r="BE216" s="105"/>
      <c r="BF216" s="105"/>
      <c r="BG216" s="105"/>
      <c r="BH216" s="105"/>
      <c r="BI216" s="105"/>
      <c r="BJ216" s="105"/>
    </row>
    <row r="217" spans="2:62" ht="20.100000000000001" hidden="1" customHeight="1" outlineLevel="1">
      <c r="B217" s="99"/>
      <c r="C217" s="908"/>
      <c r="D217" s="909"/>
      <c r="E217" s="909"/>
      <c r="F217" s="910"/>
      <c r="G217" s="890"/>
      <c r="H217" s="901"/>
      <c r="I217" s="152"/>
      <c r="J217" s="152"/>
      <c r="K217" s="152"/>
      <c r="L217" s="152"/>
      <c r="M217" s="152"/>
      <c r="N217" s="152"/>
      <c r="O217" s="152"/>
      <c r="P217" s="153"/>
      <c r="Q217" s="153"/>
      <c r="R217" s="156">
        <f t="shared" si="170"/>
        <v>0</v>
      </c>
      <c r="S217" s="156">
        <f t="shared" si="171"/>
        <v>0</v>
      </c>
      <c r="U217" s="157">
        <f>I217*$I$7+J217*$J$7+K217*$K$7+L217*$L$7+M217*$M$7+N217*$N$7+O217*$O$7+R217+S217</f>
        <v>0</v>
      </c>
      <c r="W217" s="152"/>
      <c r="X217" s="152"/>
      <c r="Y217" s="152"/>
      <c r="Z217" s="152"/>
      <c r="AA217" s="152"/>
      <c r="AB217" s="152"/>
      <c r="AC217" s="347"/>
      <c r="AD217" s="152"/>
      <c r="AE217" s="152"/>
      <c r="AF217" s="152"/>
      <c r="AG217" s="152"/>
      <c r="AH217" s="152"/>
      <c r="AI217" s="152"/>
      <c r="AJ217" s="347"/>
      <c r="AK217" s="152"/>
      <c r="AL217" s="152"/>
      <c r="AM217" s="295"/>
      <c r="AN217" s="228"/>
      <c r="AO217" s="228"/>
      <c r="AP217" s="228"/>
      <c r="AQ217" s="228"/>
      <c r="AR217" s="228"/>
      <c r="AS217" s="348"/>
      <c r="AT217" s="264">
        <f t="shared" si="174"/>
        <v>0</v>
      </c>
      <c r="AU217" s="259"/>
      <c r="AV217" s="265">
        <f t="shared" ref="AV217:AV231" si="175">AK217*$AK$7+AL217*$AL$7+AM217*$AM$7+SUM(AN217:AR217)*(1+Gewinn)*(1+SicherheitAngebot)+AT217/Zuschläge_IBN+AT217</f>
        <v>0</v>
      </c>
      <c r="AX217" s="265">
        <f>U217+AV217</f>
        <v>0</v>
      </c>
      <c r="AZ217" s="492">
        <f t="shared" ref="AZ217:AZ231" si="176">U217/(1+SicherheitAngebot)*(1+Sicherheit)</f>
        <v>0</v>
      </c>
      <c r="BB217" s="492">
        <f t="shared" ref="BB217:BB231" si="177">AV217/(1+SicherheitAngebot)*(1+Sicherheit)</f>
        <v>0</v>
      </c>
      <c r="BD217" s="265">
        <f>AZ217+BB217</f>
        <v>0</v>
      </c>
      <c r="BE217" s="105"/>
      <c r="BF217" s="105"/>
      <c r="BG217" s="105"/>
      <c r="BH217" s="105"/>
      <c r="BI217" s="105"/>
      <c r="BJ217" s="105"/>
    </row>
    <row r="218" spans="2:62" ht="20.100000000000001" hidden="1" customHeight="1" outlineLevel="1">
      <c r="B218" s="100"/>
      <c r="C218" s="908"/>
      <c r="D218" s="909"/>
      <c r="E218" s="909"/>
      <c r="F218" s="910"/>
      <c r="G218" s="890"/>
      <c r="H218" s="891"/>
      <c r="I218" s="152"/>
      <c r="J218" s="152"/>
      <c r="K218" s="152"/>
      <c r="L218" s="152"/>
      <c r="M218" s="152"/>
      <c r="N218" s="152"/>
      <c r="O218" s="152"/>
      <c r="P218" s="153"/>
      <c r="Q218" s="153"/>
      <c r="R218" s="156">
        <f t="shared" si="170"/>
        <v>0</v>
      </c>
      <c r="S218" s="156">
        <f t="shared" si="171"/>
        <v>0</v>
      </c>
      <c r="U218" s="157">
        <f t="shared" ref="U218:U231" si="178">I218*$I$7+J218*$J$7+K218*$K$7+L218*$L$7+M218*$M$7+N218*$N$7+O218*$O$7+R218+S218</f>
        <v>0</v>
      </c>
      <c r="W218" s="152"/>
      <c r="X218" s="152"/>
      <c r="Y218" s="152"/>
      <c r="Z218" s="152"/>
      <c r="AA218" s="152"/>
      <c r="AB218" s="152"/>
      <c r="AC218" s="347"/>
      <c r="AD218" s="152"/>
      <c r="AE218" s="152"/>
      <c r="AF218" s="152"/>
      <c r="AG218" s="152"/>
      <c r="AH218" s="152"/>
      <c r="AI218" s="152"/>
      <c r="AJ218" s="347"/>
      <c r="AK218" s="152"/>
      <c r="AL218" s="152"/>
      <c r="AM218" s="295"/>
      <c r="AN218" s="228"/>
      <c r="AO218" s="228"/>
      <c r="AP218" s="228"/>
      <c r="AQ218" s="228"/>
      <c r="AR218" s="228"/>
      <c r="AS218" s="348"/>
      <c r="AT218" s="264">
        <f t="shared" si="174"/>
        <v>0</v>
      </c>
      <c r="AU218" s="259"/>
      <c r="AV218" s="265">
        <f t="shared" si="175"/>
        <v>0</v>
      </c>
      <c r="AX218" s="265">
        <f t="shared" ref="AX218:AX231" si="179">U218+AV218</f>
        <v>0</v>
      </c>
      <c r="AZ218" s="492">
        <f t="shared" si="176"/>
        <v>0</v>
      </c>
      <c r="BB218" s="492">
        <f t="shared" si="177"/>
        <v>0</v>
      </c>
      <c r="BD218" s="265">
        <f t="shared" ref="BD218:BD231" si="180">AZ218+BB218</f>
        <v>0</v>
      </c>
      <c r="BE218" s="105"/>
      <c r="BF218" s="105"/>
      <c r="BG218" s="105"/>
      <c r="BH218" s="105"/>
      <c r="BI218" s="105"/>
      <c r="BJ218" s="105"/>
    </row>
    <row r="219" spans="2:62" ht="20.100000000000001" hidden="1" customHeight="1" outlineLevel="1">
      <c r="B219" s="100"/>
      <c r="C219" s="908"/>
      <c r="D219" s="909"/>
      <c r="E219" s="909"/>
      <c r="F219" s="910"/>
      <c r="G219" s="890"/>
      <c r="H219" s="891"/>
      <c r="I219" s="152"/>
      <c r="J219" s="152"/>
      <c r="K219" s="152"/>
      <c r="L219" s="152"/>
      <c r="M219" s="152"/>
      <c r="N219" s="152"/>
      <c r="O219" s="152"/>
      <c r="P219" s="153"/>
      <c r="Q219" s="153"/>
      <c r="R219" s="156">
        <f t="shared" si="170"/>
        <v>0</v>
      </c>
      <c r="S219" s="156">
        <f t="shared" si="171"/>
        <v>0</v>
      </c>
      <c r="U219" s="157">
        <f t="shared" si="178"/>
        <v>0</v>
      </c>
      <c r="W219" s="152"/>
      <c r="X219" s="152"/>
      <c r="Y219" s="152"/>
      <c r="Z219" s="152"/>
      <c r="AA219" s="152"/>
      <c r="AB219" s="152"/>
      <c r="AC219" s="347"/>
      <c r="AD219" s="152"/>
      <c r="AE219" s="152"/>
      <c r="AF219" s="152"/>
      <c r="AG219" s="152"/>
      <c r="AH219" s="152"/>
      <c r="AI219" s="152"/>
      <c r="AJ219" s="347"/>
      <c r="AK219" s="152"/>
      <c r="AL219" s="152"/>
      <c r="AM219" s="295"/>
      <c r="AN219" s="228"/>
      <c r="AO219" s="228"/>
      <c r="AP219" s="228"/>
      <c r="AQ219" s="228"/>
      <c r="AR219" s="228"/>
      <c r="AS219" s="348"/>
      <c r="AT219" s="264">
        <f t="shared" si="174"/>
        <v>0</v>
      </c>
      <c r="AU219" s="259"/>
      <c r="AV219" s="265">
        <f t="shared" si="175"/>
        <v>0</v>
      </c>
      <c r="AX219" s="265">
        <f t="shared" si="179"/>
        <v>0</v>
      </c>
      <c r="AZ219" s="492">
        <f t="shared" si="176"/>
        <v>0</v>
      </c>
      <c r="BB219" s="492">
        <f t="shared" si="177"/>
        <v>0</v>
      </c>
      <c r="BD219" s="265">
        <f t="shared" si="180"/>
        <v>0</v>
      </c>
      <c r="BE219" s="105"/>
      <c r="BF219" s="105"/>
      <c r="BG219" s="105"/>
      <c r="BH219" s="105"/>
      <c r="BI219" s="105"/>
      <c r="BJ219" s="105"/>
    </row>
    <row r="220" spans="2:62" ht="20.100000000000001" hidden="1" customHeight="1" outlineLevel="1">
      <c r="B220" s="100"/>
      <c r="C220" s="908"/>
      <c r="D220" s="909"/>
      <c r="E220" s="909"/>
      <c r="F220" s="910"/>
      <c r="G220" s="890"/>
      <c r="H220" s="891"/>
      <c r="I220" s="152"/>
      <c r="J220" s="152"/>
      <c r="K220" s="152"/>
      <c r="L220" s="152"/>
      <c r="M220" s="152"/>
      <c r="N220" s="152"/>
      <c r="O220" s="152"/>
      <c r="P220" s="153"/>
      <c r="Q220" s="153"/>
      <c r="R220" s="156">
        <f t="shared" si="170"/>
        <v>0</v>
      </c>
      <c r="S220" s="156">
        <f t="shared" si="171"/>
        <v>0</v>
      </c>
      <c r="U220" s="157">
        <f t="shared" si="178"/>
        <v>0</v>
      </c>
      <c r="W220" s="152"/>
      <c r="X220" s="152"/>
      <c r="Y220" s="152"/>
      <c r="Z220" s="152"/>
      <c r="AA220" s="152"/>
      <c r="AB220" s="152"/>
      <c r="AC220" s="347"/>
      <c r="AD220" s="152"/>
      <c r="AE220" s="152"/>
      <c r="AF220" s="152"/>
      <c r="AG220" s="152"/>
      <c r="AH220" s="152"/>
      <c r="AI220" s="152"/>
      <c r="AJ220" s="347"/>
      <c r="AK220" s="152"/>
      <c r="AL220" s="152"/>
      <c r="AM220" s="295"/>
      <c r="AN220" s="228"/>
      <c r="AO220" s="228"/>
      <c r="AP220" s="228"/>
      <c r="AQ220" s="228"/>
      <c r="AR220" s="228"/>
      <c r="AS220" s="348"/>
      <c r="AT220" s="264">
        <f t="shared" si="174"/>
        <v>0</v>
      </c>
      <c r="AU220" s="259"/>
      <c r="AV220" s="265">
        <f t="shared" si="175"/>
        <v>0</v>
      </c>
      <c r="AX220" s="265">
        <f t="shared" si="179"/>
        <v>0</v>
      </c>
      <c r="AZ220" s="492">
        <f t="shared" si="176"/>
        <v>0</v>
      </c>
      <c r="BB220" s="492">
        <f t="shared" si="177"/>
        <v>0</v>
      </c>
      <c r="BD220" s="265">
        <f t="shared" si="180"/>
        <v>0</v>
      </c>
      <c r="BE220" s="105"/>
      <c r="BF220" s="105"/>
      <c r="BG220" s="105"/>
      <c r="BH220" s="105"/>
      <c r="BI220" s="105"/>
      <c r="BJ220" s="105"/>
    </row>
    <row r="221" spans="2:62" ht="20.100000000000001" hidden="1" customHeight="1" outlineLevel="1">
      <c r="B221" s="100"/>
      <c r="C221" s="908"/>
      <c r="D221" s="909"/>
      <c r="E221" s="909"/>
      <c r="F221" s="910"/>
      <c r="G221" s="890"/>
      <c r="H221" s="891"/>
      <c r="I221" s="152"/>
      <c r="J221" s="152"/>
      <c r="K221" s="152"/>
      <c r="L221" s="152"/>
      <c r="M221" s="152"/>
      <c r="N221" s="152"/>
      <c r="O221" s="152"/>
      <c r="P221" s="153"/>
      <c r="Q221" s="153"/>
      <c r="R221" s="156">
        <f t="shared" si="170"/>
        <v>0</v>
      </c>
      <c r="S221" s="156">
        <f t="shared" si="171"/>
        <v>0</v>
      </c>
      <c r="U221" s="157">
        <f t="shared" si="178"/>
        <v>0</v>
      </c>
      <c r="W221" s="152"/>
      <c r="X221" s="152"/>
      <c r="Y221" s="152"/>
      <c r="Z221" s="152"/>
      <c r="AA221" s="152"/>
      <c r="AB221" s="152"/>
      <c r="AC221" s="347"/>
      <c r="AD221" s="152"/>
      <c r="AE221" s="152"/>
      <c r="AF221" s="152"/>
      <c r="AG221" s="152"/>
      <c r="AH221" s="152"/>
      <c r="AI221" s="152"/>
      <c r="AJ221" s="347"/>
      <c r="AK221" s="152"/>
      <c r="AL221" s="152"/>
      <c r="AM221" s="295"/>
      <c r="AN221" s="228"/>
      <c r="AO221" s="228"/>
      <c r="AP221" s="228"/>
      <c r="AQ221" s="228"/>
      <c r="AR221" s="228"/>
      <c r="AS221" s="348"/>
      <c r="AT221" s="264">
        <f t="shared" si="174"/>
        <v>0</v>
      </c>
      <c r="AU221" s="259"/>
      <c r="AV221" s="265">
        <f t="shared" si="175"/>
        <v>0</v>
      </c>
      <c r="AX221" s="265">
        <f t="shared" si="179"/>
        <v>0</v>
      </c>
      <c r="AZ221" s="492">
        <f t="shared" si="176"/>
        <v>0</v>
      </c>
      <c r="BB221" s="492">
        <f t="shared" si="177"/>
        <v>0</v>
      </c>
      <c r="BD221" s="265">
        <f t="shared" si="180"/>
        <v>0</v>
      </c>
      <c r="BE221" s="105"/>
      <c r="BF221" s="105"/>
      <c r="BG221" s="105"/>
      <c r="BH221" s="105"/>
      <c r="BI221" s="105"/>
      <c r="BJ221" s="105"/>
    </row>
    <row r="222" spans="2:62" ht="20.100000000000001" hidden="1" customHeight="1" outlineLevel="1">
      <c r="B222" s="100"/>
      <c r="C222" s="908"/>
      <c r="D222" s="909"/>
      <c r="E222" s="909"/>
      <c r="F222" s="910"/>
      <c r="G222" s="890"/>
      <c r="H222" s="891"/>
      <c r="I222" s="152"/>
      <c r="J222" s="152"/>
      <c r="K222" s="152"/>
      <c r="L222" s="152"/>
      <c r="M222" s="152"/>
      <c r="N222" s="152"/>
      <c r="O222" s="152"/>
      <c r="P222" s="153"/>
      <c r="Q222" s="153"/>
      <c r="R222" s="156">
        <f t="shared" si="170"/>
        <v>0</v>
      </c>
      <c r="S222" s="156">
        <f t="shared" si="171"/>
        <v>0</v>
      </c>
      <c r="U222" s="157">
        <f t="shared" si="178"/>
        <v>0</v>
      </c>
      <c r="W222" s="152"/>
      <c r="X222" s="152"/>
      <c r="Y222" s="152"/>
      <c r="Z222" s="152"/>
      <c r="AA222" s="152"/>
      <c r="AB222" s="152"/>
      <c r="AC222" s="347"/>
      <c r="AD222" s="152"/>
      <c r="AE222" s="152"/>
      <c r="AF222" s="152"/>
      <c r="AG222" s="152"/>
      <c r="AH222" s="152"/>
      <c r="AI222" s="152"/>
      <c r="AJ222" s="347"/>
      <c r="AK222" s="152"/>
      <c r="AL222" s="152"/>
      <c r="AM222" s="295"/>
      <c r="AN222" s="228"/>
      <c r="AO222" s="228"/>
      <c r="AP222" s="228"/>
      <c r="AQ222" s="228"/>
      <c r="AR222" s="228"/>
      <c r="AS222" s="348"/>
      <c r="AT222" s="264">
        <f t="shared" si="174"/>
        <v>0</v>
      </c>
      <c r="AU222" s="259"/>
      <c r="AV222" s="265">
        <f t="shared" si="175"/>
        <v>0</v>
      </c>
      <c r="AX222" s="265">
        <f t="shared" si="179"/>
        <v>0</v>
      </c>
      <c r="AZ222" s="492">
        <f t="shared" si="176"/>
        <v>0</v>
      </c>
      <c r="BB222" s="492">
        <f t="shared" si="177"/>
        <v>0</v>
      </c>
      <c r="BD222" s="265">
        <f t="shared" si="180"/>
        <v>0</v>
      </c>
      <c r="BE222" s="105"/>
      <c r="BF222" s="105"/>
      <c r="BG222" s="105"/>
      <c r="BH222" s="105"/>
      <c r="BI222" s="105"/>
      <c r="BJ222" s="105"/>
    </row>
    <row r="223" spans="2:62" ht="20.100000000000001" hidden="1" customHeight="1" outlineLevel="1">
      <c r="B223" s="100"/>
      <c r="C223" s="908"/>
      <c r="D223" s="909"/>
      <c r="E223" s="909"/>
      <c r="F223" s="910"/>
      <c r="G223" s="890"/>
      <c r="H223" s="891"/>
      <c r="I223" s="152"/>
      <c r="J223" s="152"/>
      <c r="K223" s="152"/>
      <c r="L223" s="152"/>
      <c r="M223" s="152"/>
      <c r="N223" s="152"/>
      <c r="O223" s="152"/>
      <c r="P223" s="153"/>
      <c r="Q223" s="153"/>
      <c r="R223" s="156">
        <f t="shared" si="170"/>
        <v>0</v>
      </c>
      <c r="S223" s="156">
        <f t="shared" si="171"/>
        <v>0</v>
      </c>
      <c r="U223" s="157">
        <f t="shared" si="178"/>
        <v>0</v>
      </c>
      <c r="W223" s="152"/>
      <c r="X223" s="152"/>
      <c r="Y223" s="152"/>
      <c r="Z223" s="152"/>
      <c r="AA223" s="152"/>
      <c r="AB223" s="152"/>
      <c r="AC223" s="347"/>
      <c r="AD223" s="152"/>
      <c r="AE223" s="152"/>
      <c r="AF223" s="152"/>
      <c r="AG223" s="152"/>
      <c r="AH223" s="152"/>
      <c r="AI223" s="152"/>
      <c r="AJ223" s="347"/>
      <c r="AK223" s="152"/>
      <c r="AL223" s="152"/>
      <c r="AM223" s="295"/>
      <c r="AN223" s="228"/>
      <c r="AO223" s="228"/>
      <c r="AP223" s="228"/>
      <c r="AQ223" s="228"/>
      <c r="AR223" s="228"/>
      <c r="AS223" s="348"/>
      <c r="AT223" s="264">
        <f t="shared" si="174"/>
        <v>0</v>
      </c>
      <c r="AU223" s="259"/>
      <c r="AV223" s="265">
        <f t="shared" si="175"/>
        <v>0</v>
      </c>
      <c r="AX223" s="265">
        <f t="shared" si="179"/>
        <v>0</v>
      </c>
      <c r="AZ223" s="492">
        <f t="shared" si="176"/>
        <v>0</v>
      </c>
      <c r="BB223" s="492">
        <f t="shared" si="177"/>
        <v>0</v>
      </c>
      <c r="BD223" s="265">
        <f t="shared" si="180"/>
        <v>0</v>
      </c>
      <c r="BE223" s="105"/>
      <c r="BF223" s="105"/>
      <c r="BG223" s="105"/>
      <c r="BH223" s="105"/>
      <c r="BI223" s="105"/>
      <c r="BJ223" s="105"/>
    </row>
    <row r="224" spans="2:62" ht="20.100000000000001" hidden="1" customHeight="1" outlineLevel="1">
      <c r="B224" s="100"/>
      <c r="C224" s="908"/>
      <c r="D224" s="909"/>
      <c r="E224" s="909"/>
      <c r="F224" s="910"/>
      <c r="G224" s="890"/>
      <c r="H224" s="891"/>
      <c r="I224" s="152"/>
      <c r="J224" s="152"/>
      <c r="K224" s="152"/>
      <c r="L224" s="152"/>
      <c r="M224" s="152"/>
      <c r="N224" s="152"/>
      <c r="O224" s="152"/>
      <c r="P224" s="153"/>
      <c r="Q224" s="153"/>
      <c r="R224" s="156">
        <f t="shared" si="170"/>
        <v>0</v>
      </c>
      <c r="S224" s="156">
        <f t="shared" si="171"/>
        <v>0</v>
      </c>
      <c r="U224" s="157">
        <f t="shared" si="178"/>
        <v>0</v>
      </c>
      <c r="W224" s="152"/>
      <c r="X224" s="152"/>
      <c r="Y224" s="152"/>
      <c r="Z224" s="152"/>
      <c r="AA224" s="152"/>
      <c r="AB224" s="152"/>
      <c r="AC224" s="347"/>
      <c r="AD224" s="152"/>
      <c r="AE224" s="152"/>
      <c r="AF224" s="152"/>
      <c r="AG224" s="152"/>
      <c r="AH224" s="152"/>
      <c r="AI224" s="152"/>
      <c r="AJ224" s="347"/>
      <c r="AK224" s="152"/>
      <c r="AL224" s="152"/>
      <c r="AM224" s="295"/>
      <c r="AN224" s="228"/>
      <c r="AO224" s="228"/>
      <c r="AP224" s="228"/>
      <c r="AQ224" s="228"/>
      <c r="AR224" s="228"/>
      <c r="AS224" s="348"/>
      <c r="AT224" s="264">
        <f t="shared" si="174"/>
        <v>0</v>
      </c>
      <c r="AU224" s="259"/>
      <c r="AV224" s="265">
        <f t="shared" si="175"/>
        <v>0</v>
      </c>
      <c r="AX224" s="265">
        <f t="shared" si="179"/>
        <v>0</v>
      </c>
      <c r="AZ224" s="492">
        <f t="shared" si="176"/>
        <v>0</v>
      </c>
      <c r="BB224" s="492">
        <f t="shared" si="177"/>
        <v>0</v>
      </c>
      <c r="BD224" s="265">
        <f t="shared" si="180"/>
        <v>0</v>
      </c>
      <c r="BE224" s="105"/>
      <c r="BF224" s="105"/>
      <c r="BG224" s="105"/>
      <c r="BH224" s="105"/>
      <c r="BI224" s="105"/>
      <c r="BJ224" s="105"/>
    </row>
    <row r="225" spans="2:62" ht="20.100000000000001" hidden="1" customHeight="1" outlineLevel="1">
      <c r="B225" s="100"/>
      <c r="C225" s="908"/>
      <c r="D225" s="909"/>
      <c r="E225" s="909"/>
      <c r="F225" s="910"/>
      <c r="G225" s="890"/>
      <c r="H225" s="891"/>
      <c r="I225" s="152"/>
      <c r="J225" s="152"/>
      <c r="K225" s="152"/>
      <c r="L225" s="152"/>
      <c r="M225" s="152"/>
      <c r="N225" s="152"/>
      <c r="O225" s="152"/>
      <c r="P225" s="153"/>
      <c r="Q225" s="153"/>
      <c r="R225" s="156">
        <f t="shared" si="170"/>
        <v>0</v>
      </c>
      <c r="S225" s="156">
        <f t="shared" si="171"/>
        <v>0</v>
      </c>
      <c r="U225" s="157">
        <f t="shared" si="178"/>
        <v>0</v>
      </c>
      <c r="W225" s="152"/>
      <c r="X225" s="152"/>
      <c r="Y225" s="152"/>
      <c r="Z225" s="152"/>
      <c r="AA225" s="152"/>
      <c r="AB225" s="152"/>
      <c r="AC225" s="347"/>
      <c r="AD225" s="152"/>
      <c r="AE225" s="152"/>
      <c r="AF225" s="152"/>
      <c r="AG225" s="152"/>
      <c r="AH225" s="152"/>
      <c r="AI225" s="152"/>
      <c r="AJ225" s="347"/>
      <c r="AK225" s="152"/>
      <c r="AL225" s="152"/>
      <c r="AM225" s="295"/>
      <c r="AN225" s="228"/>
      <c r="AO225" s="228"/>
      <c r="AP225" s="228"/>
      <c r="AQ225" s="228"/>
      <c r="AR225" s="228"/>
      <c r="AS225" s="348"/>
      <c r="AT225" s="264">
        <f t="shared" si="174"/>
        <v>0</v>
      </c>
      <c r="AU225" s="259"/>
      <c r="AV225" s="265">
        <f t="shared" si="175"/>
        <v>0</v>
      </c>
      <c r="AX225" s="265">
        <f t="shared" si="179"/>
        <v>0</v>
      </c>
      <c r="AZ225" s="492">
        <f t="shared" si="176"/>
        <v>0</v>
      </c>
      <c r="BB225" s="492">
        <f t="shared" si="177"/>
        <v>0</v>
      </c>
      <c r="BD225" s="265">
        <f t="shared" si="180"/>
        <v>0</v>
      </c>
      <c r="BE225" s="105"/>
      <c r="BF225" s="105"/>
      <c r="BG225" s="105"/>
      <c r="BH225" s="105"/>
      <c r="BI225" s="105"/>
      <c r="BJ225" s="105"/>
    </row>
    <row r="226" spans="2:62" ht="20.100000000000001" hidden="1" customHeight="1" outlineLevel="1">
      <c r="B226" s="100"/>
      <c r="C226" s="908"/>
      <c r="D226" s="909"/>
      <c r="E226" s="909"/>
      <c r="F226" s="910"/>
      <c r="G226" s="890"/>
      <c r="H226" s="891"/>
      <c r="I226" s="152"/>
      <c r="J226" s="152"/>
      <c r="K226" s="152"/>
      <c r="L226" s="152"/>
      <c r="M226" s="152"/>
      <c r="N226" s="152"/>
      <c r="O226" s="152"/>
      <c r="P226" s="153"/>
      <c r="Q226" s="153"/>
      <c r="R226" s="156">
        <f t="shared" si="170"/>
        <v>0</v>
      </c>
      <c r="S226" s="156">
        <f t="shared" si="171"/>
        <v>0</v>
      </c>
      <c r="U226" s="157">
        <f t="shared" si="178"/>
        <v>0</v>
      </c>
      <c r="W226" s="152"/>
      <c r="X226" s="152"/>
      <c r="Y226" s="152"/>
      <c r="Z226" s="152"/>
      <c r="AA226" s="152"/>
      <c r="AB226" s="152"/>
      <c r="AC226" s="347"/>
      <c r="AD226" s="152"/>
      <c r="AE226" s="152"/>
      <c r="AF226" s="152"/>
      <c r="AG226" s="152"/>
      <c r="AH226" s="152"/>
      <c r="AI226" s="152"/>
      <c r="AJ226" s="347"/>
      <c r="AK226" s="152"/>
      <c r="AL226" s="152"/>
      <c r="AM226" s="295"/>
      <c r="AN226" s="228"/>
      <c r="AO226" s="228"/>
      <c r="AP226" s="228"/>
      <c r="AQ226" s="228"/>
      <c r="AR226" s="228"/>
      <c r="AS226" s="348"/>
      <c r="AT226" s="264">
        <f t="shared" si="174"/>
        <v>0</v>
      </c>
      <c r="AU226" s="259"/>
      <c r="AV226" s="265">
        <f t="shared" si="175"/>
        <v>0</v>
      </c>
      <c r="AX226" s="265">
        <f t="shared" si="179"/>
        <v>0</v>
      </c>
      <c r="AZ226" s="492">
        <f t="shared" si="176"/>
        <v>0</v>
      </c>
      <c r="BB226" s="492">
        <f t="shared" si="177"/>
        <v>0</v>
      </c>
      <c r="BD226" s="265">
        <f t="shared" si="180"/>
        <v>0</v>
      </c>
      <c r="BE226" s="105"/>
      <c r="BF226" s="105"/>
      <c r="BG226" s="105"/>
      <c r="BH226" s="105"/>
      <c r="BI226" s="105"/>
      <c r="BJ226" s="105"/>
    </row>
    <row r="227" spans="2:62" ht="20.100000000000001" hidden="1" customHeight="1" outlineLevel="1">
      <c r="B227" s="100"/>
      <c r="C227" s="908"/>
      <c r="D227" s="909"/>
      <c r="E227" s="909"/>
      <c r="F227" s="910"/>
      <c r="G227" s="890"/>
      <c r="H227" s="891"/>
      <c r="I227" s="152"/>
      <c r="J227" s="152"/>
      <c r="K227" s="152"/>
      <c r="L227" s="152"/>
      <c r="M227" s="152"/>
      <c r="N227" s="152"/>
      <c r="O227" s="152"/>
      <c r="P227" s="153"/>
      <c r="Q227" s="153"/>
      <c r="R227" s="156">
        <f t="shared" si="170"/>
        <v>0</v>
      </c>
      <c r="S227" s="156">
        <f t="shared" si="171"/>
        <v>0</v>
      </c>
      <c r="U227" s="157">
        <f t="shared" si="178"/>
        <v>0</v>
      </c>
      <c r="W227" s="152"/>
      <c r="X227" s="152"/>
      <c r="Y227" s="152"/>
      <c r="Z227" s="152"/>
      <c r="AA227" s="152"/>
      <c r="AB227" s="152"/>
      <c r="AC227" s="347"/>
      <c r="AD227" s="152"/>
      <c r="AE227" s="152"/>
      <c r="AF227" s="152"/>
      <c r="AG227" s="152"/>
      <c r="AH227" s="152"/>
      <c r="AI227" s="152"/>
      <c r="AJ227" s="347"/>
      <c r="AK227" s="152"/>
      <c r="AL227" s="152"/>
      <c r="AM227" s="295"/>
      <c r="AN227" s="228"/>
      <c r="AO227" s="228"/>
      <c r="AP227" s="228"/>
      <c r="AQ227" s="228"/>
      <c r="AR227" s="228"/>
      <c r="AS227" s="348"/>
      <c r="AT227" s="264">
        <f t="shared" si="174"/>
        <v>0</v>
      </c>
      <c r="AU227" s="259"/>
      <c r="AV227" s="265">
        <f t="shared" si="175"/>
        <v>0</v>
      </c>
      <c r="AX227" s="265">
        <f t="shared" si="179"/>
        <v>0</v>
      </c>
      <c r="AZ227" s="492">
        <f t="shared" si="176"/>
        <v>0</v>
      </c>
      <c r="BB227" s="492">
        <f t="shared" si="177"/>
        <v>0</v>
      </c>
      <c r="BD227" s="265">
        <f t="shared" si="180"/>
        <v>0</v>
      </c>
      <c r="BE227" s="105"/>
      <c r="BF227" s="105"/>
      <c r="BG227" s="105"/>
      <c r="BH227" s="105"/>
      <c r="BI227" s="105"/>
      <c r="BJ227" s="105"/>
    </row>
    <row r="228" spans="2:62" ht="20.100000000000001" hidden="1" customHeight="1" outlineLevel="1">
      <c r="B228" s="100"/>
      <c r="C228" s="908"/>
      <c r="D228" s="909"/>
      <c r="E228" s="909"/>
      <c r="F228" s="910"/>
      <c r="G228" s="890"/>
      <c r="H228" s="891"/>
      <c r="I228" s="152"/>
      <c r="J228" s="152"/>
      <c r="K228" s="152"/>
      <c r="L228" s="152"/>
      <c r="M228" s="152"/>
      <c r="N228" s="152"/>
      <c r="O228" s="152"/>
      <c r="P228" s="153"/>
      <c r="Q228" s="153"/>
      <c r="R228" s="156">
        <f t="shared" si="170"/>
        <v>0</v>
      </c>
      <c r="S228" s="156">
        <f t="shared" si="171"/>
        <v>0</v>
      </c>
      <c r="U228" s="157">
        <f t="shared" si="178"/>
        <v>0</v>
      </c>
      <c r="W228" s="152"/>
      <c r="X228" s="152"/>
      <c r="Y228" s="152"/>
      <c r="Z228" s="152"/>
      <c r="AA228" s="152"/>
      <c r="AB228" s="152"/>
      <c r="AC228" s="347"/>
      <c r="AD228" s="152"/>
      <c r="AE228" s="152"/>
      <c r="AF228" s="152"/>
      <c r="AG228" s="152"/>
      <c r="AH228" s="152"/>
      <c r="AI228" s="152"/>
      <c r="AJ228" s="347"/>
      <c r="AK228" s="152"/>
      <c r="AL228" s="152"/>
      <c r="AM228" s="295"/>
      <c r="AN228" s="228"/>
      <c r="AO228" s="228"/>
      <c r="AP228" s="228"/>
      <c r="AQ228" s="228"/>
      <c r="AR228" s="228"/>
      <c r="AS228" s="348"/>
      <c r="AT228" s="264">
        <f t="shared" si="174"/>
        <v>0</v>
      </c>
      <c r="AU228" s="259"/>
      <c r="AV228" s="265">
        <f t="shared" si="175"/>
        <v>0</v>
      </c>
      <c r="AX228" s="265">
        <f t="shared" si="179"/>
        <v>0</v>
      </c>
      <c r="AZ228" s="492">
        <f t="shared" si="176"/>
        <v>0</v>
      </c>
      <c r="BB228" s="492">
        <f t="shared" si="177"/>
        <v>0</v>
      </c>
      <c r="BD228" s="265">
        <f t="shared" si="180"/>
        <v>0</v>
      </c>
      <c r="BE228" s="105"/>
      <c r="BF228" s="105"/>
      <c r="BG228" s="105"/>
      <c r="BH228" s="105"/>
      <c r="BI228" s="105"/>
      <c r="BJ228" s="105"/>
    </row>
    <row r="229" spans="2:62" ht="20.100000000000001" hidden="1" customHeight="1" outlineLevel="1">
      <c r="B229" s="100"/>
      <c r="C229" s="908"/>
      <c r="D229" s="909"/>
      <c r="E229" s="909"/>
      <c r="F229" s="910"/>
      <c r="G229" s="890"/>
      <c r="H229" s="891"/>
      <c r="I229" s="152"/>
      <c r="J229" s="152"/>
      <c r="K229" s="152"/>
      <c r="L229" s="152"/>
      <c r="M229" s="152"/>
      <c r="N229" s="152"/>
      <c r="O229" s="152"/>
      <c r="P229" s="153"/>
      <c r="Q229" s="153"/>
      <c r="R229" s="156">
        <f t="shared" si="170"/>
        <v>0</v>
      </c>
      <c r="S229" s="156">
        <f t="shared" si="171"/>
        <v>0</v>
      </c>
      <c r="U229" s="157">
        <f t="shared" si="178"/>
        <v>0</v>
      </c>
      <c r="W229" s="152"/>
      <c r="X229" s="152"/>
      <c r="Y229" s="152"/>
      <c r="Z229" s="152"/>
      <c r="AA229" s="152"/>
      <c r="AB229" s="152"/>
      <c r="AC229" s="347"/>
      <c r="AD229" s="152"/>
      <c r="AE229" s="152"/>
      <c r="AF229" s="152"/>
      <c r="AG229" s="152"/>
      <c r="AH229" s="152"/>
      <c r="AI229" s="152"/>
      <c r="AJ229" s="347"/>
      <c r="AK229" s="152"/>
      <c r="AL229" s="152"/>
      <c r="AM229" s="295"/>
      <c r="AN229" s="228"/>
      <c r="AO229" s="228"/>
      <c r="AP229" s="228"/>
      <c r="AQ229" s="228"/>
      <c r="AR229" s="228"/>
      <c r="AS229" s="348"/>
      <c r="AT229" s="264">
        <f t="shared" si="174"/>
        <v>0</v>
      </c>
      <c r="AU229" s="259"/>
      <c r="AV229" s="265">
        <f t="shared" si="175"/>
        <v>0</v>
      </c>
      <c r="AX229" s="265">
        <f t="shared" si="179"/>
        <v>0</v>
      </c>
      <c r="AZ229" s="492">
        <f t="shared" si="176"/>
        <v>0</v>
      </c>
      <c r="BB229" s="492">
        <f t="shared" si="177"/>
        <v>0</v>
      </c>
      <c r="BD229" s="265">
        <f t="shared" si="180"/>
        <v>0</v>
      </c>
      <c r="BE229" s="105"/>
      <c r="BF229" s="105"/>
      <c r="BG229" s="105"/>
      <c r="BH229" s="105"/>
      <c r="BI229" s="105"/>
      <c r="BJ229" s="105"/>
    </row>
    <row r="230" spans="2:62" ht="20.100000000000001" hidden="1" customHeight="1" outlineLevel="1">
      <c r="B230" s="100"/>
      <c r="C230" s="908"/>
      <c r="D230" s="909"/>
      <c r="E230" s="909"/>
      <c r="F230" s="910"/>
      <c r="G230" s="890"/>
      <c r="H230" s="891"/>
      <c r="I230" s="152"/>
      <c r="J230" s="152"/>
      <c r="K230" s="152"/>
      <c r="L230" s="152"/>
      <c r="M230" s="152"/>
      <c r="N230" s="152"/>
      <c r="O230" s="152"/>
      <c r="P230" s="153"/>
      <c r="Q230" s="153"/>
      <c r="R230" s="156">
        <f t="shared" si="170"/>
        <v>0</v>
      </c>
      <c r="S230" s="156">
        <f t="shared" si="171"/>
        <v>0</v>
      </c>
      <c r="U230" s="157">
        <f t="shared" si="178"/>
        <v>0</v>
      </c>
      <c r="W230" s="152"/>
      <c r="X230" s="152"/>
      <c r="Y230" s="152"/>
      <c r="Z230" s="152"/>
      <c r="AA230" s="152"/>
      <c r="AB230" s="152"/>
      <c r="AC230" s="347"/>
      <c r="AD230" s="152"/>
      <c r="AE230" s="152"/>
      <c r="AF230" s="152"/>
      <c r="AG230" s="152"/>
      <c r="AH230" s="152"/>
      <c r="AI230" s="152"/>
      <c r="AJ230" s="347"/>
      <c r="AK230" s="152"/>
      <c r="AL230" s="152"/>
      <c r="AM230" s="295"/>
      <c r="AN230" s="228"/>
      <c r="AO230" s="228"/>
      <c r="AP230" s="228"/>
      <c r="AQ230" s="228"/>
      <c r="AR230" s="228"/>
      <c r="AS230" s="348"/>
      <c r="AT230" s="264">
        <f t="shared" si="174"/>
        <v>0</v>
      </c>
      <c r="AU230" s="259"/>
      <c r="AV230" s="265">
        <f t="shared" si="175"/>
        <v>0</v>
      </c>
      <c r="AX230" s="265">
        <f t="shared" si="179"/>
        <v>0</v>
      </c>
      <c r="AZ230" s="492">
        <f t="shared" si="176"/>
        <v>0</v>
      </c>
      <c r="BB230" s="492">
        <f t="shared" si="177"/>
        <v>0</v>
      </c>
      <c r="BD230" s="265">
        <f t="shared" si="180"/>
        <v>0</v>
      </c>
      <c r="BE230" s="105"/>
      <c r="BF230" s="105"/>
      <c r="BG230" s="105"/>
      <c r="BH230" s="105"/>
      <c r="BI230" s="105"/>
      <c r="BJ230" s="105"/>
    </row>
    <row r="231" spans="2:62" ht="20.100000000000001" hidden="1" customHeight="1" outlineLevel="1">
      <c r="B231" s="100"/>
      <c r="C231" s="908"/>
      <c r="D231" s="909"/>
      <c r="E231" s="909"/>
      <c r="F231" s="910"/>
      <c r="G231" s="890"/>
      <c r="H231" s="891"/>
      <c r="I231" s="152"/>
      <c r="J231" s="152"/>
      <c r="K231" s="152"/>
      <c r="L231" s="152"/>
      <c r="M231" s="152"/>
      <c r="N231" s="152"/>
      <c r="O231" s="152"/>
      <c r="P231" s="153"/>
      <c r="Q231" s="153"/>
      <c r="R231" s="156">
        <f t="shared" si="170"/>
        <v>0</v>
      </c>
      <c r="S231" s="156">
        <f t="shared" si="171"/>
        <v>0</v>
      </c>
      <c r="U231" s="157">
        <f t="shared" si="178"/>
        <v>0</v>
      </c>
      <c r="W231" s="152"/>
      <c r="X231" s="152"/>
      <c r="Y231" s="152"/>
      <c r="Z231" s="152"/>
      <c r="AA231" s="152"/>
      <c r="AB231" s="152"/>
      <c r="AC231" s="347"/>
      <c r="AD231" s="152"/>
      <c r="AE231" s="152"/>
      <c r="AF231" s="152"/>
      <c r="AG231" s="152"/>
      <c r="AH231" s="152"/>
      <c r="AI231" s="152"/>
      <c r="AJ231" s="347"/>
      <c r="AK231" s="152"/>
      <c r="AL231" s="152"/>
      <c r="AM231" s="295"/>
      <c r="AN231" s="228"/>
      <c r="AO231" s="228"/>
      <c r="AP231" s="228"/>
      <c r="AQ231" s="228"/>
      <c r="AR231" s="228"/>
      <c r="AS231" s="348"/>
      <c r="AT231" s="264">
        <f t="shared" si="174"/>
        <v>0</v>
      </c>
      <c r="AU231" s="259"/>
      <c r="AV231" s="265">
        <f t="shared" si="175"/>
        <v>0</v>
      </c>
      <c r="AX231" s="265">
        <f t="shared" si="179"/>
        <v>0</v>
      </c>
      <c r="AZ231" s="492">
        <f t="shared" si="176"/>
        <v>0</v>
      </c>
      <c r="BB231" s="492">
        <f t="shared" si="177"/>
        <v>0</v>
      </c>
      <c r="BD231" s="265">
        <f t="shared" si="180"/>
        <v>0</v>
      </c>
      <c r="BE231" s="105"/>
      <c r="BF231" s="105"/>
      <c r="BG231" s="105"/>
      <c r="BH231" s="105"/>
      <c r="BI231" s="105"/>
      <c r="BJ231" s="105"/>
    </row>
    <row r="232" spans="2:62" ht="9.9499999999999993" hidden="1" customHeight="1" outlineLevel="1">
      <c r="B232" s="101"/>
      <c r="C232" s="208"/>
      <c r="D232" s="208"/>
      <c r="E232" s="208"/>
      <c r="F232" s="208"/>
      <c r="G232" s="237"/>
      <c r="H232" s="207"/>
      <c r="I232" s="257"/>
      <c r="J232" s="257"/>
      <c r="K232" s="257"/>
      <c r="L232" s="257"/>
      <c r="M232" s="257"/>
      <c r="N232" s="257"/>
      <c r="O232" s="257"/>
      <c r="P232" s="256"/>
      <c r="Q232" s="102"/>
      <c r="R232" s="102"/>
      <c r="S232" s="102"/>
      <c r="U232" s="98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Z232" s="493"/>
      <c r="BE232" s="105"/>
      <c r="BF232" s="105"/>
      <c r="BG232" s="105"/>
      <c r="BH232" s="105"/>
      <c r="BI232" s="105"/>
      <c r="BJ232" s="105"/>
    </row>
    <row r="233" spans="2:62" ht="20.100000000000001" customHeight="1" collapsed="1">
      <c r="B233" s="8">
        <f>B216+1</f>
        <v>14</v>
      </c>
      <c r="C233" s="916"/>
      <c r="D233" s="917"/>
      <c r="E233" s="917"/>
      <c r="F233" s="918"/>
      <c r="G233" s="429"/>
      <c r="H233" s="206">
        <v>1</v>
      </c>
      <c r="I233" s="642">
        <f t="shared" ref="I233" si="181">$H233*SUM(I234:I248)</f>
        <v>0</v>
      </c>
      <c r="J233" s="643">
        <f t="shared" ref="J233:O233" si="182">$H233*SUM(J234:J248)</f>
        <v>0</v>
      </c>
      <c r="K233" s="644">
        <f t="shared" si="182"/>
        <v>0</v>
      </c>
      <c r="L233" s="645">
        <f t="shared" si="182"/>
        <v>0</v>
      </c>
      <c r="M233" s="645">
        <f t="shared" si="182"/>
        <v>0</v>
      </c>
      <c r="N233" s="644">
        <f t="shared" si="182"/>
        <v>0</v>
      </c>
      <c r="O233" s="642">
        <f t="shared" si="182"/>
        <v>0</v>
      </c>
      <c r="P233" s="209">
        <f t="shared" ref="P233:Q233" si="183">$H233*SUM(P234:P248)</f>
        <v>0</v>
      </c>
      <c r="Q233" s="210">
        <f t="shared" si="183"/>
        <v>0</v>
      </c>
      <c r="R233" s="136">
        <f t="shared" ref="R233:R248" si="184">P233*(1+Gewinn)*(1+SicherheitAngebot)</f>
        <v>0</v>
      </c>
      <c r="S233" s="137">
        <f t="shared" ref="S233:S248" si="185">Q233*(1+MGKZ)*(1+Gewinn)*(1+SicherheitAngebot)</f>
        <v>0</v>
      </c>
      <c r="U233" s="10">
        <f>I233*$I$7+J233*$J$7+K233*$K$7+L233*$L$7+M233*$M$7+N233*$N$7+O233*$O$7+R233+S233</f>
        <v>0</v>
      </c>
      <c r="W233" s="646">
        <f t="shared" ref="W233:AB233" si="186">$H233*SUM(W234:W248)</f>
        <v>0</v>
      </c>
      <c r="X233" s="647">
        <f t="shared" si="186"/>
        <v>0</v>
      </c>
      <c r="Y233" s="648">
        <f t="shared" si="186"/>
        <v>0</v>
      </c>
      <c r="Z233" s="649">
        <f t="shared" si="186"/>
        <v>0</v>
      </c>
      <c r="AA233" s="648">
        <f t="shared" si="186"/>
        <v>0</v>
      </c>
      <c r="AB233" s="646">
        <f t="shared" si="186"/>
        <v>0</v>
      </c>
      <c r="AC233" s="258"/>
      <c r="AD233" s="646">
        <f t="shared" ref="AD233:AM233" si="187">$H233*SUM(AD234:AD248)</f>
        <v>0</v>
      </c>
      <c r="AE233" s="647">
        <f t="shared" si="187"/>
        <v>0</v>
      </c>
      <c r="AF233" s="648">
        <f t="shared" si="187"/>
        <v>0</v>
      </c>
      <c r="AG233" s="649">
        <f t="shared" si="187"/>
        <v>0</v>
      </c>
      <c r="AH233" s="648">
        <f t="shared" si="187"/>
        <v>0</v>
      </c>
      <c r="AI233" s="646">
        <f t="shared" si="187"/>
        <v>0</v>
      </c>
      <c r="AJ233" s="258"/>
      <c r="AK233" s="653">
        <f t="shared" si="187"/>
        <v>0</v>
      </c>
      <c r="AL233" s="653">
        <f t="shared" si="187"/>
        <v>0</v>
      </c>
      <c r="AM233" s="653">
        <f t="shared" si="187"/>
        <v>0</v>
      </c>
      <c r="AN233" s="227">
        <f>$H233*SUM(AN234:AN248)*(1+Gewinn)*(1+SicherheitAngebot)</f>
        <v>0</v>
      </c>
      <c r="AO233" s="227">
        <f>$H233*SUM(AO234:AO248)*(1+Gewinn)*(1+SicherheitAngebot)</f>
        <v>0</v>
      </c>
      <c r="AP233" s="227">
        <f>$H233*SUM(AP234:AP248)*(1+Gewinn)*(1+SicherheitAngebot)</f>
        <v>0</v>
      </c>
      <c r="AQ233" s="227">
        <f>$H233*SUM(AQ234:AQ248)*(1+Gewinn)*(1+SicherheitAngebot)</f>
        <v>0</v>
      </c>
      <c r="AR233" s="227">
        <f>$H233*SUM(AR234:AR248)*(1+Gewinn)*(1+SicherheitAngebot)</f>
        <v>0</v>
      </c>
      <c r="AS233" s="262"/>
      <c r="AT233" s="263">
        <f t="shared" si="174"/>
        <v>0</v>
      </c>
      <c r="AU233" s="259"/>
      <c r="AV233" s="491">
        <f>AK233*$AK$7+AL233*$AL$7+AM233*$AM$7+SUM(AN233:AR233)+AT233/Zuschläge_IBN+AT233</f>
        <v>0</v>
      </c>
      <c r="AX233" s="685">
        <f>U233+AV233</f>
        <v>0</v>
      </c>
      <c r="AZ233" s="490">
        <f>IF(H233&gt;0,U233/(1+SicherheitAngebot)*(1+Sicherheit),0)</f>
        <v>0</v>
      </c>
      <c r="BB233" s="490">
        <f>IF(H233&gt;0,AV233/(1+SicherheitAngebot)*(1+Sicherheit),0)</f>
        <v>0</v>
      </c>
      <c r="BD233" s="490">
        <f>AZ233+BB233</f>
        <v>0</v>
      </c>
      <c r="BE233" s="105"/>
      <c r="BF233" s="105"/>
      <c r="BG233" s="105"/>
      <c r="BH233" s="105"/>
      <c r="BI233" s="105"/>
      <c r="BJ233" s="105"/>
    </row>
    <row r="234" spans="2:62" ht="20.100000000000001" hidden="1" customHeight="1" outlineLevel="1">
      <c r="B234" s="99"/>
      <c r="C234" s="908"/>
      <c r="D234" s="909"/>
      <c r="E234" s="909"/>
      <c r="F234" s="910"/>
      <c r="G234" s="890"/>
      <c r="H234" s="901"/>
      <c r="I234" s="152"/>
      <c r="J234" s="152"/>
      <c r="K234" s="152"/>
      <c r="L234" s="152"/>
      <c r="M234" s="152"/>
      <c r="N234" s="152"/>
      <c r="O234" s="152"/>
      <c r="P234" s="153"/>
      <c r="Q234" s="153"/>
      <c r="R234" s="156">
        <f t="shared" si="184"/>
        <v>0</v>
      </c>
      <c r="S234" s="156">
        <f t="shared" si="185"/>
        <v>0</v>
      </c>
      <c r="U234" s="157">
        <f>I234*$I$7+J234*$J$7+K234*$K$7+L234*$L$7+M234*$M$7+N234*$N$7+O234*$O$7+R234+S234</f>
        <v>0</v>
      </c>
      <c r="W234" s="152"/>
      <c r="X234" s="152"/>
      <c r="Y234" s="152"/>
      <c r="Z234" s="152"/>
      <c r="AA234" s="152"/>
      <c r="AB234" s="152"/>
      <c r="AC234" s="347"/>
      <c r="AD234" s="152"/>
      <c r="AE234" s="152"/>
      <c r="AF234" s="152"/>
      <c r="AG234" s="152"/>
      <c r="AH234" s="152"/>
      <c r="AI234" s="152"/>
      <c r="AJ234" s="347"/>
      <c r="AK234" s="152"/>
      <c r="AL234" s="152"/>
      <c r="AM234" s="295"/>
      <c r="AN234" s="228"/>
      <c r="AO234" s="228"/>
      <c r="AP234" s="228"/>
      <c r="AQ234" s="228"/>
      <c r="AR234" s="228"/>
      <c r="AS234" s="348"/>
      <c r="AT234" s="264">
        <f t="shared" si="174"/>
        <v>0</v>
      </c>
      <c r="AU234" s="259"/>
      <c r="AV234" s="265">
        <f t="shared" ref="AV234:AV248" si="188">AK234*$AK$7+AL234*$AL$7+AM234*$AM$7+SUM(AN234:AR234)*(1+Gewinn)*(1+SicherheitAngebot)+AT234/Zuschläge_IBN+AT234</f>
        <v>0</v>
      </c>
      <c r="AX234" s="265">
        <f>U234+AV234</f>
        <v>0</v>
      </c>
      <c r="AZ234" s="492">
        <f t="shared" ref="AZ234:AZ248" si="189">U234/(1+SicherheitAngebot)*(1+Sicherheit)</f>
        <v>0</v>
      </c>
      <c r="BB234" s="492">
        <f t="shared" ref="BB234:BB248" si="190">AV234/(1+SicherheitAngebot)*(1+Sicherheit)</f>
        <v>0</v>
      </c>
      <c r="BD234" s="265">
        <f>AZ234+BB234</f>
        <v>0</v>
      </c>
      <c r="BE234" s="105"/>
      <c r="BF234" s="105"/>
      <c r="BG234" s="105"/>
      <c r="BH234" s="105"/>
      <c r="BI234" s="105"/>
      <c r="BJ234" s="105"/>
    </row>
    <row r="235" spans="2:62" ht="20.100000000000001" hidden="1" customHeight="1" outlineLevel="1">
      <c r="B235" s="100"/>
      <c r="C235" s="908"/>
      <c r="D235" s="909"/>
      <c r="E235" s="909"/>
      <c r="F235" s="910"/>
      <c r="G235" s="890"/>
      <c r="H235" s="891"/>
      <c r="I235" s="152"/>
      <c r="J235" s="152"/>
      <c r="K235" s="152"/>
      <c r="L235" s="152"/>
      <c r="M235" s="152"/>
      <c r="N235" s="152"/>
      <c r="O235" s="152"/>
      <c r="P235" s="153"/>
      <c r="Q235" s="153"/>
      <c r="R235" s="156">
        <f t="shared" si="184"/>
        <v>0</v>
      </c>
      <c r="S235" s="156">
        <f t="shared" si="185"/>
        <v>0</v>
      </c>
      <c r="U235" s="157">
        <f t="shared" ref="U235:U248" si="191">I235*$I$7+J235*$J$7+K235*$K$7+L235*$L$7+M235*$M$7+N235*$N$7+O235*$O$7+R235+S235</f>
        <v>0</v>
      </c>
      <c r="W235" s="152"/>
      <c r="X235" s="152"/>
      <c r="Y235" s="152"/>
      <c r="Z235" s="152"/>
      <c r="AA235" s="152"/>
      <c r="AB235" s="152"/>
      <c r="AC235" s="347"/>
      <c r="AD235" s="152"/>
      <c r="AE235" s="152"/>
      <c r="AF235" s="152"/>
      <c r="AG235" s="152"/>
      <c r="AH235" s="152"/>
      <c r="AI235" s="152"/>
      <c r="AJ235" s="347"/>
      <c r="AK235" s="152"/>
      <c r="AL235" s="152"/>
      <c r="AM235" s="295"/>
      <c r="AN235" s="228"/>
      <c r="AO235" s="228"/>
      <c r="AP235" s="228"/>
      <c r="AQ235" s="228"/>
      <c r="AR235" s="228"/>
      <c r="AS235" s="348"/>
      <c r="AT235" s="264">
        <f t="shared" si="174"/>
        <v>0</v>
      </c>
      <c r="AU235" s="259"/>
      <c r="AV235" s="265">
        <f t="shared" si="188"/>
        <v>0</v>
      </c>
      <c r="AX235" s="265">
        <f t="shared" ref="AX235:AX248" si="192">U235+AV235</f>
        <v>0</v>
      </c>
      <c r="AZ235" s="492">
        <f t="shared" si="189"/>
        <v>0</v>
      </c>
      <c r="BB235" s="492">
        <f t="shared" si="190"/>
        <v>0</v>
      </c>
      <c r="BD235" s="265">
        <f t="shared" ref="BD235:BD248" si="193">AZ235+BB235</f>
        <v>0</v>
      </c>
      <c r="BE235" s="105"/>
      <c r="BF235" s="105"/>
      <c r="BG235" s="105"/>
      <c r="BH235" s="105"/>
      <c r="BI235" s="105"/>
      <c r="BJ235" s="105"/>
    </row>
    <row r="236" spans="2:62" ht="20.100000000000001" hidden="1" customHeight="1" outlineLevel="1">
      <c r="B236" s="100"/>
      <c r="C236" s="908"/>
      <c r="D236" s="909"/>
      <c r="E236" s="909"/>
      <c r="F236" s="910"/>
      <c r="G236" s="890"/>
      <c r="H236" s="891"/>
      <c r="I236" s="152"/>
      <c r="J236" s="152"/>
      <c r="K236" s="152"/>
      <c r="L236" s="152"/>
      <c r="M236" s="152"/>
      <c r="N236" s="152"/>
      <c r="O236" s="152"/>
      <c r="P236" s="153"/>
      <c r="Q236" s="153"/>
      <c r="R236" s="156">
        <f t="shared" si="184"/>
        <v>0</v>
      </c>
      <c r="S236" s="156">
        <f t="shared" si="185"/>
        <v>0</v>
      </c>
      <c r="U236" s="157">
        <f t="shared" si="191"/>
        <v>0</v>
      </c>
      <c r="W236" s="152"/>
      <c r="X236" s="152"/>
      <c r="Y236" s="152"/>
      <c r="Z236" s="152"/>
      <c r="AA236" s="152"/>
      <c r="AB236" s="152"/>
      <c r="AC236" s="347"/>
      <c r="AD236" s="152"/>
      <c r="AE236" s="152"/>
      <c r="AF236" s="152"/>
      <c r="AG236" s="152"/>
      <c r="AH236" s="152"/>
      <c r="AI236" s="152"/>
      <c r="AJ236" s="347"/>
      <c r="AK236" s="152"/>
      <c r="AL236" s="152"/>
      <c r="AM236" s="295"/>
      <c r="AN236" s="228"/>
      <c r="AO236" s="228"/>
      <c r="AP236" s="228"/>
      <c r="AQ236" s="228"/>
      <c r="AR236" s="228"/>
      <c r="AS236" s="348"/>
      <c r="AT236" s="264">
        <f t="shared" si="174"/>
        <v>0</v>
      </c>
      <c r="AU236" s="259"/>
      <c r="AV236" s="265">
        <f t="shared" si="188"/>
        <v>0</v>
      </c>
      <c r="AX236" s="265">
        <f t="shared" si="192"/>
        <v>0</v>
      </c>
      <c r="AZ236" s="492">
        <f t="shared" si="189"/>
        <v>0</v>
      </c>
      <c r="BB236" s="492">
        <f t="shared" si="190"/>
        <v>0</v>
      </c>
      <c r="BD236" s="265">
        <f t="shared" si="193"/>
        <v>0</v>
      </c>
      <c r="BE236" s="105"/>
      <c r="BF236" s="105"/>
      <c r="BG236" s="105"/>
      <c r="BH236" s="105"/>
      <c r="BI236" s="105"/>
      <c r="BJ236" s="105"/>
    </row>
    <row r="237" spans="2:62" ht="20.100000000000001" hidden="1" customHeight="1" outlineLevel="1">
      <c r="B237" s="100"/>
      <c r="C237" s="908"/>
      <c r="D237" s="909"/>
      <c r="E237" s="909"/>
      <c r="F237" s="910"/>
      <c r="G237" s="890"/>
      <c r="H237" s="891"/>
      <c r="I237" s="152"/>
      <c r="J237" s="152"/>
      <c r="K237" s="152"/>
      <c r="L237" s="152"/>
      <c r="M237" s="152"/>
      <c r="N237" s="152"/>
      <c r="O237" s="152"/>
      <c r="P237" s="153"/>
      <c r="Q237" s="153"/>
      <c r="R237" s="156">
        <f t="shared" si="184"/>
        <v>0</v>
      </c>
      <c r="S237" s="156">
        <f t="shared" si="185"/>
        <v>0</v>
      </c>
      <c r="U237" s="157">
        <f t="shared" si="191"/>
        <v>0</v>
      </c>
      <c r="W237" s="152"/>
      <c r="X237" s="152"/>
      <c r="Y237" s="152"/>
      <c r="Z237" s="152"/>
      <c r="AA237" s="152"/>
      <c r="AB237" s="152"/>
      <c r="AC237" s="347"/>
      <c r="AD237" s="152"/>
      <c r="AE237" s="152"/>
      <c r="AF237" s="152"/>
      <c r="AG237" s="152"/>
      <c r="AH237" s="152"/>
      <c r="AI237" s="152"/>
      <c r="AJ237" s="347"/>
      <c r="AK237" s="152"/>
      <c r="AL237" s="152"/>
      <c r="AM237" s="295"/>
      <c r="AN237" s="228"/>
      <c r="AO237" s="228"/>
      <c r="AP237" s="228"/>
      <c r="AQ237" s="228"/>
      <c r="AR237" s="228"/>
      <c r="AS237" s="348"/>
      <c r="AT237" s="264">
        <f t="shared" si="174"/>
        <v>0</v>
      </c>
      <c r="AU237" s="259"/>
      <c r="AV237" s="265">
        <f t="shared" si="188"/>
        <v>0</v>
      </c>
      <c r="AX237" s="265">
        <f t="shared" si="192"/>
        <v>0</v>
      </c>
      <c r="AZ237" s="492">
        <f t="shared" si="189"/>
        <v>0</v>
      </c>
      <c r="BB237" s="492">
        <f t="shared" si="190"/>
        <v>0</v>
      </c>
      <c r="BD237" s="265">
        <f t="shared" si="193"/>
        <v>0</v>
      </c>
      <c r="BE237" s="105"/>
      <c r="BF237" s="105"/>
      <c r="BG237" s="105"/>
      <c r="BH237" s="105"/>
      <c r="BI237" s="105"/>
      <c r="BJ237" s="105"/>
    </row>
    <row r="238" spans="2:62" ht="20.100000000000001" hidden="1" customHeight="1" outlineLevel="1">
      <c r="B238" s="100"/>
      <c r="C238" s="908"/>
      <c r="D238" s="909"/>
      <c r="E238" s="909"/>
      <c r="F238" s="910"/>
      <c r="G238" s="890"/>
      <c r="H238" s="891"/>
      <c r="I238" s="152"/>
      <c r="J238" s="152"/>
      <c r="K238" s="152"/>
      <c r="L238" s="152"/>
      <c r="M238" s="152"/>
      <c r="N238" s="152"/>
      <c r="O238" s="152"/>
      <c r="P238" s="153"/>
      <c r="Q238" s="153"/>
      <c r="R238" s="156">
        <f t="shared" si="184"/>
        <v>0</v>
      </c>
      <c r="S238" s="156">
        <f t="shared" si="185"/>
        <v>0</v>
      </c>
      <c r="U238" s="157">
        <f t="shared" si="191"/>
        <v>0</v>
      </c>
      <c r="W238" s="152"/>
      <c r="X238" s="152"/>
      <c r="Y238" s="152"/>
      <c r="Z238" s="152"/>
      <c r="AA238" s="152"/>
      <c r="AB238" s="152"/>
      <c r="AC238" s="347"/>
      <c r="AD238" s="152"/>
      <c r="AE238" s="152"/>
      <c r="AF238" s="152"/>
      <c r="AG238" s="152"/>
      <c r="AH238" s="152"/>
      <c r="AI238" s="152"/>
      <c r="AJ238" s="347"/>
      <c r="AK238" s="152"/>
      <c r="AL238" s="152"/>
      <c r="AM238" s="295"/>
      <c r="AN238" s="228"/>
      <c r="AO238" s="228"/>
      <c r="AP238" s="228"/>
      <c r="AQ238" s="228"/>
      <c r="AR238" s="228"/>
      <c r="AS238" s="348"/>
      <c r="AT238" s="264">
        <f t="shared" si="174"/>
        <v>0</v>
      </c>
      <c r="AU238" s="259"/>
      <c r="AV238" s="265">
        <f t="shared" si="188"/>
        <v>0</v>
      </c>
      <c r="AX238" s="265">
        <f t="shared" si="192"/>
        <v>0</v>
      </c>
      <c r="AZ238" s="492">
        <f t="shared" si="189"/>
        <v>0</v>
      </c>
      <c r="BB238" s="492">
        <f t="shared" si="190"/>
        <v>0</v>
      </c>
      <c r="BD238" s="265">
        <f t="shared" si="193"/>
        <v>0</v>
      </c>
      <c r="BE238" s="105"/>
      <c r="BF238" s="105"/>
      <c r="BG238" s="105"/>
      <c r="BH238" s="105"/>
      <c r="BI238" s="105"/>
      <c r="BJ238" s="105"/>
    </row>
    <row r="239" spans="2:62" ht="20.100000000000001" hidden="1" customHeight="1" outlineLevel="1">
      <c r="B239" s="100"/>
      <c r="C239" s="908"/>
      <c r="D239" s="909"/>
      <c r="E239" s="909"/>
      <c r="F239" s="910"/>
      <c r="G239" s="890"/>
      <c r="H239" s="891"/>
      <c r="I239" s="152"/>
      <c r="J239" s="152"/>
      <c r="K239" s="152"/>
      <c r="L239" s="152"/>
      <c r="M239" s="152"/>
      <c r="N239" s="152"/>
      <c r="O239" s="152"/>
      <c r="P239" s="153"/>
      <c r="Q239" s="153"/>
      <c r="R239" s="156">
        <f t="shared" si="184"/>
        <v>0</v>
      </c>
      <c r="S239" s="156">
        <f t="shared" si="185"/>
        <v>0</v>
      </c>
      <c r="U239" s="157">
        <f t="shared" si="191"/>
        <v>0</v>
      </c>
      <c r="W239" s="152"/>
      <c r="X239" s="152"/>
      <c r="Y239" s="152"/>
      <c r="Z239" s="152"/>
      <c r="AA239" s="152"/>
      <c r="AB239" s="152"/>
      <c r="AC239" s="347"/>
      <c r="AD239" s="152"/>
      <c r="AE239" s="152"/>
      <c r="AF239" s="152"/>
      <c r="AG239" s="152"/>
      <c r="AH239" s="152"/>
      <c r="AI239" s="152"/>
      <c r="AJ239" s="347"/>
      <c r="AK239" s="152"/>
      <c r="AL239" s="152"/>
      <c r="AM239" s="295"/>
      <c r="AN239" s="228"/>
      <c r="AO239" s="228"/>
      <c r="AP239" s="228"/>
      <c r="AQ239" s="228"/>
      <c r="AR239" s="228"/>
      <c r="AS239" s="348"/>
      <c r="AT239" s="264">
        <f t="shared" si="174"/>
        <v>0</v>
      </c>
      <c r="AU239" s="259"/>
      <c r="AV239" s="265">
        <f t="shared" si="188"/>
        <v>0</v>
      </c>
      <c r="AX239" s="265">
        <f t="shared" si="192"/>
        <v>0</v>
      </c>
      <c r="AZ239" s="492">
        <f t="shared" si="189"/>
        <v>0</v>
      </c>
      <c r="BB239" s="492">
        <f t="shared" si="190"/>
        <v>0</v>
      </c>
      <c r="BD239" s="265">
        <f t="shared" si="193"/>
        <v>0</v>
      </c>
      <c r="BE239" s="105"/>
      <c r="BF239" s="105"/>
      <c r="BG239" s="105"/>
      <c r="BH239" s="105"/>
      <c r="BI239" s="105"/>
      <c r="BJ239" s="105"/>
    </row>
    <row r="240" spans="2:62" ht="20.100000000000001" hidden="1" customHeight="1" outlineLevel="1">
      <c r="B240" s="100"/>
      <c r="C240" s="908"/>
      <c r="D240" s="909"/>
      <c r="E240" s="909"/>
      <c r="F240" s="910"/>
      <c r="G240" s="890"/>
      <c r="H240" s="891"/>
      <c r="I240" s="152"/>
      <c r="J240" s="152"/>
      <c r="K240" s="152"/>
      <c r="L240" s="152"/>
      <c r="M240" s="152"/>
      <c r="N240" s="152"/>
      <c r="O240" s="152"/>
      <c r="P240" s="153"/>
      <c r="Q240" s="153"/>
      <c r="R240" s="156">
        <f t="shared" si="184"/>
        <v>0</v>
      </c>
      <c r="S240" s="156">
        <f t="shared" si="185"/>
        <v>0</v>
      </c>
      <c r="U240" s="157">
        <f t="shared" si="191"/>
        <v>0</v>
      </c>
      <c r="W240" s="152"/>
      <c r="X240" s="152"/>
      <c r="Y240" s="152"/>
      <c r="Z240" s="152"/>
      <c r="AA240" s="152"/>
      <c r="AB240" s="152"/>
      <c r="AC240" s="347"/>
      <c r="AD240" s="152"/>
      <c r="AE240" s="152"/>
      <c r="AF240" s="152"/>
      <c r="AG240" s="152"/>
      <c r="AH240" s="152"/>
      <c r="AI240" s="152"/>
      <c r="AJ240" s="347"/>
      <c r="AK240" s="152"/>
      <c r="AL240" s="152"/>
      <c r="AM240" s="295"/>
      <c r="AN240" s="228"/>
      <c r="AO240" s="228"/>
      <c r="AP240" s="228"/>
      <c r="AQ240" s="228"/>
      <c r="AR240" s="228"/>
      <c r="AS240" s="348"/>
      <c r="AT240" s="264">
        <f t="shared" si="174"/>
        <v>0</v>
      </c>
      <c r="AU240" s="259"/>
      <c r="AV240" s="265">
        <f t="shared" si="188"/>
        <v>0</v>
      </c>
      <c r="AX240" s="265">
        <f t="shared" si="192"/>
        <v>0</v>
      </c>
      <c r="AZ240" s="492">
        <f t="shared" si="189"/>
        <v>0</v>
      </c>
      <c r="BB240" s="492">
        <f t="shared" si="190"/>
        <v>0</v>
      </c>
      <c r="BD240" s="265">
        <f t="shared" si="193"/>
        <v>0</v>
      </c>
      <c r="BE240" s="105"/>
      <c r="BF240" s="105"/>
      <c r="BG240" s="105"/>
      <c r="BH240" s="105"/>
      <c r="BI240" s="105"/>
      <c r="BJ240" s="105"/>
    </row>
    <row r="241" spans="2:62" ht="20.100000000000001" hidden="1" customHeight="1" outlineLevel="1">
      <c r="B241" s="100"/>
      <c r="C241" s="908"/>
      <c r="D241" s="909"/>
      <c r="E241" s="909"/>
      <c r="F241" s="910"/>
      <c r="G241" s="890"/>
      <c r="H241" s="891"/>
      <c r="I241" s="152"/>
      <c r="J241" s="152"/>
      <c r="K241" s="152"/>
      <c r="L241" s="152"/>
      <c r="M241" s="152"/>
      <c r="N241" s="152"/>
      <c r="O241" s="152"/>
      <c r="P241" s="153"/>
      <c r="Q241" s="153"/>
      <c r="R241" s="156">
        <f t="shared" si="184"/>
        <v>0</v>
      </c>
      <c r="S241" s="156">
        <f t="shared" si="185"/>
        <v>0</v>
      </c>
      <c r="U241" s="157">
        <f t="shared" si="191"/>
        <v>0</v>
      </c>
      <c r="W241" s="152"/>
      <c r="X241" s="152"/>
      <c r="Y241" s="152"/>
      <c r="Z241" s="152"/>
      <c r="AA241" s="152"/>
      <c r="AB241" s="152"/>
      <c r="AC241" s="347"/>
      <c r="AD241" s="152"/>
      <c r="AE241" s="152"/>
      <c r="AF241" s="152"/>
      <c r="AG241" s="152"/>
      <c r="AH241" s="152"/>
      <c r="AI241" s="152"/>
      <c r="AJ241" s="347"/>
      <c r="AK241" s="152"/>
      <c r="AL241" s="152"/>
      <c r="AM241" s="295"/>
      <c r="AN241" s="228"/>
      <c r="AO241" s="228"/>
      <c r="AP241" s="228"/>
      <c r="AQ241" s="228"/>
      <c r="AR241" s="228"/>
      <c r="AS241" s="348"/>
      <c r="AT241" s="264">
        <f t="shared" si="174"/>
        <v>0</v>
      </c>
      <c r="AU241" s="259"/>
      <c r="AV241" s="265">
        <f t="shared" si="188"/>
        <v>0</v>
      </c>
      <c r="AX241" s="265">
        <f t="shared" si="192"/>
        <v>0</v>
      </c>
      <c r="AZ241" s="492">
        <f t="shared" si="189"/>
        <v>0</v>
      </c>
      <c r="BB241" s="492">
        <f t="shared" si="190"/>
        <v>0</v>
      </c>
      <c r="BD241" s="265">
        <f t="shared" si="193"/>
        <v>0</v>
      </c>
      <c r="BE241" s="105"/>
      <c r="BF241" s="105"/>
      <c r="BG241" s="105"/>
      <c r="BH241" s="105"/>
      <c r="BI241" s="105"/>
      <c r="BJ241" s="105"/>
    </row>
    <row r="242" spans="2:62" ht="20.100000000000001" hidden="1" customHeight="1" outlineLevel="1">
      <c r="B242" s="100"/>
      <c r="C242" s="908"/>
      <c r="D242" s="909"/>
      <c r="E242" s="909"/>
      <c r="F242" s="910"/>
      <c r="G242" s="890"/>
      <c r="H242" s="891"/>
      <c r="I242" s="152"/>
      <c r="J242" s="152"/>
      <c r="K242" s="152"/>
      <c r="L242" s="152"/>
      <c r="M242" s="152"/>
      <c r="N242" s="152"/>
      <c r="O242" s="152"/>
      <c r="P242" s="153"/>
      <c r="Q242" s="153"/>
      <c r="R242" s="156">
        <f t="shared" si="184"/>
        <v>0</v>
      </c>
      <c r="S242" s="156">
        <f t="shared" si="185"/>
        <v>0</v>
      </c>
      <c r="U242" s="157">
        <f t="shared" si="191"/>
        <v>0</v>
      </c>
      <c r="W242" s="152"/>
      <c r="X242" s="152"/>
      <c r="Y242" s="152"/>
      <c r="Z242" s="152"/>
      <c r="AA242" s="152"/>
      <c r="AB242" s="152"/>
      <c r="AC242" s="347"/>
      <c r="AD242" s="152"/>
      <c r="AE242" s="152"/>
      <c r="AF242" s="152"/>
      <c r="AG242" s="152"/>
      <c r="AH242" s="152"/>
      <c r="AI242" s="152"/>
      <c r="AJ242" s="347"/>
      <c r="AK242" s="152"/>
      <c r="AL242" s="152"/>
      <c r="AM242" s="295"/>
      <c r="AN242" s="228"/>
      <c r="AO242" s="228"/>
      <c r="AP242" s="228"/>
      <c r="AQ242" s="228"/>
      <c r="AR242" s="228"/>
      <c r="AS242" s="348"/>
      <c r="AT242" s="264">
        <f t="shared" si="174"/>
        <v>0</v>
      </c>
      <c r="AU242" s="259"/>
      <c r="AV242" s="265">
        <f t="shared" si="188"/>
        <v>0</v>
      </c>
      <c r="AX242" s="265">
        <f t="shared" si="192"/>
        <v>0</v>
      </c>
      <c r="AZ242" s="492">
        <f t="shared" si="189"/>
        <v>0</v>
      </c>
      <c r="BB242" s="492">
        <f t="shared" si="190"/>
        <v>0</v>
      </c>
      <c r="BD242" s="265">
        <f t="shared" si="193"/>
        <v>0</v>
      </c>
      <c r="BE242" s="105"/>
      <c r="BF242" s="105"/>
      <c r="BG242" s="105"/>
      <c r="BH242" s="105"/>
      <c r="BI242" s="105"/>
      <c r="BJ242" s="105"/>
    </row>
    <row r="243" spans="2:62" ht="20.100000000000001" hidden="1" customHeight="1" outlineLevel="1">
      <c r="B243" s="100"/>
      <c r="C243" s="908"/>
      <c r="D243" s="909"/>
      <c r="E243" s="909"/>
      <c r="F243" s="910"/>
      <c r="G243" s="890"/>
      <c r="H243" s="891"/>
      <c r="I243" s="152"/>
      <c r="J243" s="152"/>
      <c r="K243" s="152"/>
      <c r="L243" s="152"/>
      <c r="M243" s="152"/>
      <c r="N243" s="152"/>
      <c r="O243" s="152"/>
      <c r="P243" s="153"/>
      <c r="Q243" s="153"/>
      <c r="R243" s="156">
        <f t="shared" si="184"/>
        <v>0</v>
      </c>
      <c r="S243" s="156">
        <f t="shared" si="185"/>
        <v>0</v>
      </c>
      <c r="U243" s="157">
        <f t="shared" si="191"/>
        <v>0</v>
      </c>
      <c r="W243" s="152"/>
      <c r="X243" s="152"/>
      <c r="Y243" s="152"/>
      <c r="Z243" s="152"/>
      <c r="AA243" s="152"/>
      <c r="AB243" s="152"/>
      <c r="AC243" s="347"/>
      <c r="AD243" s="152"/>
      <c r="AE243" s="152"/>
      <c r="AF243" s="152"/>
      <c r="AG243" s="152"/>
      <c r="AH243" s="152"/>
      <c r="AI243" s="152"/>
      <c r="AJ243" s="347"/>
      <c r="AK243" s="152"/>
      <c r="AL243" s="152"/>
      <c r="AM243" s="295"/>
      <c r="AN243" s="228"/>
      <c r="AO243" s="228"/>
      <c r="AP243" s="228"/>
      <c r="AQ243" s="228"/>
      <c r="AR243" s="228"/>
      <c r="AS243" s="348"/>
      <c r="AT243" s="264">
        <f t="shared" si="174"/>
        <v>0</v>
      </c>
      <c r="AU243" s="259"/>
      <c r="AV243" s="265">
        <f t="shared" si="188"/>
        <v>0</v>
      </c>
      <c r="AX243" s="265">
        <f t="shared" si="192"/>
        <v>0</v>
      </c>
      <c r="AZ243" s="492">
        <f t="shared" si="189"/>
        <v>0</v>
      </c>
      <c r="BB243" s="492">
        <f t="shared" si="190"/>
        <v>0</v>
      </c>
      <c r="BD243" s="265">
        <f t="shared" si="193"/>
        <v>0</v>
      </c>
      <c r="BE243" s="105"/>
      <c r="BF243" s="105"/>
      <c r="BG243" s="105"/>
      <c r="BH243" s="105"/>
      <c r="BI243" s="105"/>
      <c r="BJ243" s="105"/>
    </row>
    <row r="244" spans="2:62" ht="20.100000000000001" hidden="1" customHeight="1" outlineLevel="1">
      <c r="B244" s="100"/>
      <c r="C244" s="908"/>
      <c r="D244" s="909"/>
      <c r="E244" s="909"/>
      <c r="F244" s="910"/>
      <c r="G244" s="890"/>
      <c r="H244" s="891"/>
      <c r="I244" s="152"/>
      <c r="J244" s="152"/>
      <c r="K244" s="152"/>
      <c r="L244" s="152"/>
      <c r="M244" s="152"/>
      <c r="N244" s="152"/>
      <c r="O244" s="152"/>
      <c r="P244" s="153"/>
      <c r="Q244" s="153"/>
      <c r="R244" s="156">
        <f t="shared" si="184"/>
        <v>0</v>
      </c>
      <c r="S244" s="156">
        <f t="shared" si="185"/>
        <v>0</v>
      </c>
      <c r="U244" s="157">
        <f t="shared" si="191"/>
        <v>0</v>
      </c>
      <c r="W244" s="152"/>
      <c r="X244" s="152"/>
      <c r="Y244" s="152"/>
      <c r="Z244" s="152"/>
      <c r="AA244" s="152"/>
      <c r="AB244" s="152"/>
      <c r="AC244" s="347"/>
      <c r="AD244" s="152"/>
      <c r="AE244" s="152"/>
      <c r="AF244" s="152"/>
      <c r="AG244" s="152"/>
      <c r="AH244" s="152"/>
      <c r="AI244" s="152"/>
      <c r="AJ244" s="347"/>
      <c r="AK244" s="152"/>
      <c r="AL244" s="152"/>
      <c r="AM244" s="295"/>
      <c r="AN244" s="228"/>
      <c r="AO244" s="228"/>
      <c r="AP244" s="228"/>
      <c r="AQ244" s="228"/>
      <c r="AR244" s="228"/>
      <c r="AS244" s="348"/>
      <c r="AT244" s="264">
        <f t="shared" si="174"/>
        <v>0</v>
      </c>
      <c r="AU244" s="259"/>
      <c r="AV244" s="265">
        <f t="shared" si="188"/>
        <v>0</v>
      </c>
      <c r="AX244" s="265">
        <f t="shared" si="192"/>
        <v>0</v>
      </c>
      <c r="AZ244" s="492">
        <f t="shared" si="189"/>
        <v>0</v>
      </c>
      <c r="BB244" s="492">
        <f t="shared" si="190"/>
        <v>0</v>
      </c>
      <c r="BD244" s="265">
        <f t="shared" si="193"/>
        <v>0</v>
      </c>
      <c r="BE244" s="105"/>
      <c r="BF244" s="105"/>
      <c r="BG244" s="105"/>
      <c r="BH244" s="105"/>
      <c r="BI244" s="105"/>
      <c r="BJ244" s="105"/>
    </row>
    <row r="245" spans="2:62" ht="20.100000000000001" hidden="1" customHeight="1" outlineLevel="1">
      <c r="B245" s="100"/>
      <c r="C245" s="908"/>
      <c r="D245" s="909"/>
      <c r="E245" s="909"/>
      <c r="F245" s="910"/>
      <c r="G245" s="890"/>
      <c r="H245" s="891"/>
      <c r="I245" s="152"/>
      <c r="J245" s="152"/>
      <c r="K245" s="152"/>
      <c r="L245" s="152"/>
      <c r="M245" s="152"/>
      <c r="N245" s="152"/>
      <c r="O245" s="152"/>
      <c r="P245" s="153"/>
      <c r="Q245" s="153"/>
      <c r="R245" s="156">
        <f t="shared" si="184"/>
        <v>0</v>
      </c>
      <c r="S245" s="156">
        <f t="shared" si="185"/>
        <v>0</v>
      </c>
      <c r="U245" s="157">
        <f t="shared" si="191"/>
        <v>0</v>
      </c>
      <c r="W245" s="152"/>
      <c r="X245" s="152"/>
      <c r="Y245" s="152"/>
      <c r="Z245" s="152"/>
      <c r="AA245" s="152"/>
      <c r="AB245" s="152"/>
      <c r="AC245" s="347"/>
      <c r="AD245" s="152"/>
      <c r="AE245" s="152"/>
      <c r="AF245" s="152"/>
      <c r="AG245" s="152"/>
      <c r="AH245" s="152"/>
      <c r="AI245" s="152"/>
      <c r="AJ245" s="347"/>
      <c r="AK245" s="152"/>
      <c r="AL245" s="152"/>
      <c r="AM245" s="295"/>
      <c r="AN245" s="228"/>
      <c r="AO245" s="228"/>
      <c r="AP245" s="228"/>
      <c r="AQ245" s="228"/>
      <c r="AR245" s="228"/>
      <c r="AS245" s="348"/>
      <c r="AT245" s="264">
        <f t="shared" si="174"/>
        <v>0</v>
      </c>
      <c r="AU245" s="259"/>
      <c r="AV245" s="265">
        <f t="shared" si="188"/>
        <v>0</v>
      </c>
      <c r="AX245" s="265">
        <f t="shared" si="192"/>
        <v>0</v>
      </c>
      <c r="AZ245" s="492">
        <f t="shared" si="189"/>
        <v>0</v>
      </c>
      <c r="BB245" s="492">
        <f t="shared" si="190"/>
        <v>0</v>
      </c>
      <c r="BD245" s="265">
        <f t="shared" si="193"/>
        <v>0</v>
      </c>
      <c r="BE245" s="105"/>
      <c r="BF245" s="105"/>
      <c r="BG245" s="105"/>
      <c r="BH245" s="105"/>
      <c r="BI245" s="105"/>
      <c r="BJ245" s="105"/>
    </row>
    <row r="246" spans="2:62" ht="20.100000000000001" hidden="1" customHeight="1" outlineLevel="1">
      <c r="B246" s="100"/>
      <c r="C246" s="908"/>
      <c r="D246" s="909"/>
      <c r="E246" s="909"/>
      <c r="F246" s="910"/>
      <c r="G246" s="890"/>
      <c r="H246" s="891"/>
      <c r="I246" s="152"/>
      <c r="J246" s="152"/>
      <c r="K246" s="152"/>
      <c r="L246" s="152"/>
      <c r="M246" s="152"/>
      <c r="N246" s="152"/>
      <c r="O246" s="152"/>
      <c r="P246" s="153"/>
      <c r="Q246" s="153"/>
      <c r="R246" s="156">
        <f t="shared" si="184"/>
        <v>0</v>
      </c>
      <c r="S246" s="156">
        <f t="shared" si="185"/>
        <v>0</v>
      </c>
      <c r="U246" s="157">
        <f t="shared" si="191"/>
        <v>0</v>
      </c>
      <c r="W246" s="152"/>
      <c r="X246" s="152"/>
      <c r="Y246" s="152"/>
      <c r="Z246" s="152"/>
      <c r="AA246" s="152"/>
      <c r="AB246" s="152"/>
      <c r="AC246" s="347"/>
      <c r="AD246" s="152"/>
      <c r="AE246" s="152"/>
      <c r="AF246" s="152"/>
      <c r="AG246" s="152"/>
      <c r="AH246" s="152"/>
      <c r="AI246" s="152"/>
      <c r="AJ246" s="347"/>
      <c r="AK246" s="152"/>
      <c r="AL246" s="152"/>
      <c r="AM246" s="295"/>
      <c r="AN246" s="228"/>
      <c r="AO246" s="228"/>
      <c r="AP246" s="228"/>
      <c r="AQ246" s="228"/>
      <c r="AR246" s="228"/>
      <c r="AS246" s="348"/>
      <c r="AT246" s="264">
        <f t="shared" si="174"/>
        <v>0</v>
      </c>
      <c r="AU246" s="259"/>
      <c r="AV246" s="265">
        <f t="shared" si="188"/>
        <v>0</v>
      </c>
      <c r="AX246" s="265">
        <f t="shared" si="192"/>
        <v>0</v>
      </c>
      <c r="AZ246" s="492">
        <f t="shared" si="189"/>
        <v>0</v>
      </c>
      <c r="BB246" s="492">
        <f t="shared" si="190"/>
        <v>0</v>
      </c>
      <c r="BD246" s="265">
        <f t="shared" si="193"/>
        <v>0</v>
      </c>
      <c r="BE246" s="105"/>
      <c r="BF246" s="105"/>
      <c r="BG246" s="105"/>
      <c r="BH246" s="105"/>
      <c r="BI246" s="105"/>
      <c r="BJ246" s="105"/>
    </row>
    <row r="247" spans="2:62" ht="20.100000000000001" hidden="1" customHeight="1" outlineLevel="1">
      <c r="B247" s="100"/>
      <c r="C247" s="908"/>
      <c r="D247" s="909"/>
      <c r="E247" s="909"/>
      <c r="F247" s="910"/>
      <c r="G247" s="890"/>
      <c r="H247" s="891"/>
      <c r="I247" s="152"/>
      <c r="J247" s="152"/>
      <c r="K247" s="152"/>
      <c r="L247" s="152"/>
      <c r="M247" s="152"/>
      <c r="N247" s="152"/>
      <c r="O247" s="152"/>
      <c r="P247" s="153"/>
      <c r="Q247" s="153"/>
      <c r="R247" s="156">
        <f t="shared" si="184"/>
        <v>0</v>
      </c>
      <c r="S247" s="156">
        <f t="shared" si="185"/>
        <v>0</v>
      </c>
      <c r="U247" s="157">
        <f t="shared" si="191"/>
        <v>0</v>
      </c>
      <c r="W247" s="152"/>
      <c r="X247" s="152"/>
      <c r="Y247" s="152"/>
      <c r="Z247" s="152"/>
      <c r="AA247" s="152"/>
      <c r="AB247" s="152"/>
      <c r="AC247" s="347"/>
      <c r="AD247" s="152"/>
      <c r="AE247" s="152"/>
      <c r="AF247" s="152"/>
      <c r="AG247" s="152"/>
      <c r="AH247" s="152"/>
      <c r="AI247" s="152"/>
      <c r="AJ247" s="347"/>
      <c r="AK247" s="152"/>
      <c r="AL247" s="152"/>
      <c r="AM247" s="295"/>
      <c r="AN247" s="228"/>
      <c r="AO247" s="228"/>
      <c r="AP247" s="228"/>
      <c r="AQ247" s="228"/>
      <c r="AR247" s="228"/>
      <c r="AS247" s="348"/>
      <c r="AT247" s="264">
        <f t="shared" si="174"/>
        <v>0</v>
      </c>
      <c r="AU247" s="259"/>
      <c r="AV247" s="265">
        <f t="shared" si="188"/>
        <v>0</v>
      </c>
      <c r="AX247" s="265">
        <f t="shared" si="192"/>
        <v>0</v>
      </c>
      <c r="AZ247" s="492">
        <f t="shared" si="189"/>
        <v>0</v>
      </c>
      <c r="BB247" s="492">
        <f t="shared" si="190"/>
        <v>0</v>
      </c>
      <c r="BD247" s="265">
        <f t="shared" si="193"/>
        <v>0</v>
      </c>
      <c r="BE247" s="105"/>
      <c r="BF247" s="105"/>
      <c r="BG247" s="105"/>
      <c r="BH247" s="105"/>
      <c r="BI247" s="105"/>
      <c r="BJ247" s="105"/>
    </row>
    <row r="248" spans="2:62" ht="20.100000000000001" hidden="1" customHeight="1" outlineLevel="1">
      <c r="B248" s="100"/>
      <c r="C248" s="908"/>
      <c r="D248" s="909"/>
      <c r="E248" s="909"/>
      <c r="F248" s="910"/>
      <c r="G248" s="890"/>
      <c r="H248" s="891"/>
      <c r="I248" s="152"/>
      <c r="J248" s="152"/>
      <c r="K248" s="152"/>
      <c r="L248" s="152"/>
      <c r="M248" s="152"/>
      <c r="N248" s="152"/>
      <c r="O248" s="152"/>
      <c r="P248" s="153"/>
      <c r="Q248" s="153"/>
      <c r="R248" s="156">
        <f t="shared" si="184"/>
        <v>0</v>
      </c>
      <c r="S248" s="156">
        <f t="shared" si="185"/>
        <v>0</v>
      </c>
      <c r="U248" s="157">
        <f t="shared" si="191"/>
        <v>0</v>
      </c>
      <c r="W248" s="152"/>
      <c r="X248" s="152"/>
      <c r="Y248" s="152"/>
      <c r="Z248" s="152"/>
      <c r="AA248" s="152"/>
      <c r="AB248" s="152"/>
      <c r="AC248" s="347"/>
      <c r="AD248" s="152"/>
      <c r="AE248" s="152"/>
      <c r="AF248" s="152"/>
      <c r="AG248" s="152"/>
      <c r="AH248" s="152"/>
      <c r="AI248" s="152"/>
      <c r="AJ248" s="347"/>
      <c r="AK248" s="152"/>
      <c r="AL248" s="152"/>
      <c r="AM248" s="295"/>
      <c r="AN248" s="228"/>
      <c r="AO248" s="228"/>
      <c r="AP248" s="228"/>
      <c r="AQ248" s="228"/>
      <c r="AR248" s="228"/>
      <c r="AS248" s="348"/>
      <c r="AT248" s="264">
        <f t="shared" si="174"/>
        <v>0</v>
      </c>
      <c r="AU248" s="259"/>
      <c r="AV248" s="265">
        <f t="shared" si="188"/>
        <v>0</v>
      </c>
      <c r="AX248" s="265">
        <f t="shared" si="192"/>
        <v>0</v>
      </c>
      <c r="AZ248" s="492">
        <f t="shared" si="189"/>
        <v>0</v>
      </c>
      <c r="BB248" s="492">
        <f t="shared" si="190"/>
        <v>0</v>
      </c>
      <c r="BD248" s="265">
        <f t="shared" si="193"/>
        <v>0</v>
      </c>
      <c r="BE248" s="105"/>
      <c r="BF248" s="105"/>
      <c r="BG248" s="105"/>
      <c r="BH248" s="105"/>
      <c r="BI248" s="105"/>
      <c r="BJ248" s="105"/>
    </row>
    <row r="249" spans="2:62" ht="9.9499999999999993" hidden="1" customHeight="1" outlineLevel="1">
      <c r="B249" s="101"/>
      <c r="C249" s="208"/>
      <c r="D249" s="208"/>
      <c r="E249" s="208"/>
      <c r="F249" s="208"/>
      <c r="G249" s="237"/>
      <c r="H249" s="207"/>
      <c r="I249" s="257"/>
      <c r="J249" s="257"/>
      <c r="K249" s="257"/>
      <c r="L249" s="257"/>
      <c r="M249" s="257"/>
      <c r="N249" s="257"/>
      <c r="O249" s="257"/>
      <c r="P249" s="256"/>
      <c r="Q249" s="102"/>
      <c r="R249" s="102"/>
      <c r="S249" s="102"/>
      <c r="U249" s="98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Z249" s="493"/>
      <c r="BE249" s="105"/>
      <c r="BF249" s="105"/>
      <c r="BG249" s="105"/>
      <c r="BH249" s="105"/>
      <c r="BI249" s="105"/>
      <c r="BJ249" s="105"/>
    </row>
    <row r="250" spans="2:62" ht="20.100000000000001" customHeight="1" collapsed="1">
      <c r="B250" s="8">
        <f>B233+1</f>
        <v>15</v>
      </c>
      <c r="C250" s="916"/>
      <c r="D250" s="917"/>
      <c r="E250" s="917"/>
      <c r="F250" s="918"/>
      <c r="G250" s="429"/>
      <c r="H250" s="206">
        <v>1</v>
      </c>
      <c r="I250" s="642">
        <f t="shared" ref="I250" si="194">$H250*SUM(I251:I265)</f>
        <v>0</v>
      </c>
      <c r="J250" s="643">
        <f t="shared" ref="J250:O250" si="195">$H250*SUM(J251:J265)</f>
        <v>0</v>
      </c>
      <c r="K250" s="644">
        <f t="shared" si="195"/>
        <v>0</v>
      </c>
      <c r="L250" s="645">
        <f t="shared" si="195"/>
        <v>0</v>
      </c>
      <c r="M250" s="645">
        <f t="shared" si="195"/>
        <v>0</v>
      </c>
      <c r="N250" s="644">
        <f t="shared" si="195"/>
        <v>0</v>
      </c>
      <c r="O250" s="642">
        <f t="shared" si="195"/>
        <v>0</v>
      </c>
      <c r="P250" s="209">
        <f t="shared" ref="P250:Q250" si="196">$H250*SUM(P251:P265)</f>
        <v>0</v>
      </c>
      <c r="Q250" s="210">
        <f t="shared" si="196"/>
        <v>0</v>
      </c>
      <c r="R250" s="136">
        <f t="shared" ref="R250:R265" si="197">P250*(1+Gewinn)*(1+SicherheitAngebot)</f>
        <v>0</v>
      </c>
      <c r="S250" s="137">
        <f t="shared" ref="S250:S265" si="198">Q250*(1+MGKZ)*(1+Gewinn)*(1+SicherheitAngebot)</f>
        <v>0</v>
      </c>
      <c r="U250" s="10">
        <f>I250*$I$7+J250*$J$7+K250*$K$7+L250*$L$7+M250*$M$7+N250*$N$7+O250*$O$7+R250+S250</f>
        <v>0</v>
      </c>
      <c r="W250" s="646">
        <f t="shared" ref="W250:AB250" si="199">$H250*SUM(W251:W265)</f>
        <v>0</v>
      </c>
      <c r="X250" s="647">
        <f t="shared" si="199"/>
        <v>0</v>
      </c>
      <c r="Y250" s="648">
        <f t="shared" si="199"/>
        <v>0</v>
      </c>
      <c r="Z250" s="649">
        <f t="shared" si="199"/>
        <v>0</v>
      </c>
      <c r="AA250" s="648">
        <f t="shared" si="199"/>
        <v>0</v>
      </c>
      <c r="AB250" s="646">
        <f t="shared" si="199"/>
        <v>0</v>
      </c>
      <c r="AC250" s="258"/>
      <c r="AD250" s="646">
        <f t="shared" ref="AD250:AM250" si="200">$H250*SUM(AD251:AD265)</f>
        <v>0</v>
      </c>
      <c r="AE250" s="647">
        <f t="shared" si="200"/>
        <v>0</v>
      </c>
      <c r="AF250" s="648">
        <f t="shared" si="200"/>
        <v>0</v>
      </c>
      <c r="AG250" s="649">
        <f t="shared" si="200"/>
        <v>0</v>
      </c>
      <c r="AH250" s="648">
        <f t="shared" si="200"/>
        <v>0</v>
      </c>
      <c r="AI250" s="646">
        <f t="shared" si="200"/>
        <v>0</v>
      </c>
      <c r="AJ250" s="258"/>
      <c r="AK250" s="653">
        <f t="shared" si="200"/>
        <v>0</v>
      </c>
      <c r="AL250" s="653">
        <f t="shared" si="200"/>
        <v>0</v>
      </c>
      <c r="AM250" s="653">
        <f t="shared" si="200"/>
        <v>0</v>
      </c>
      <c r="AN250" s="227">
        <f>$H250*SUM(AN251:AN265)*(1+Gewinn)*(1+SicherheitAngebot)</f>
        <v>0</v>
      </c>
      <c r="AO250" s="227">
        <f>$H250*SUM(AO251:AO265)*(1+Gewinn)*(1+SicherheitAngebot)</f>
        <v>0</v>
      </c>
      <c r="AP250" s="227">
        <f>$H250*SUM(AP251:AP265)*(1+Gewinn)*(1+SicherheitAngebot)</f>
        <v>0</v>
      </c>
      <c r="AQ250" s="227">
        <f>$H250*SUM(AQ251:AQ265)*(1+Gewinn)*(1+SicherheitAngebot)</f>
        <v>0</v>
      </c>
      <c r="AR250" s="227">
        <f>$H250*SUM(AR251:AR265)*(1+Gewinn)*(1+SicherheitAngebot)</f>
        <v>0</v>
      </c>
      <c r="AS250" s="262"/>
      <c r="AT250" s="263">
        <f t="shared" si="174"/>
        <v>0</v>
      </c>
      <c r="AU250" s="259"/>
      <c r="AV250" s="491">
        <f>AK250*$AK$7+AL250*$AL$7+AM250*$AM$7+SUM(AN250:AR250)+AT250/Zuschläge_IBN+AT250</f>
        <v>0</v>
      </c>
      <c r="AX250" s="685">
        <f>U250+AV250</f>
        <v>0</v>
      </c>
      <c r="AZ250" s="490">
        <f>IF(H250&gt;0,U250/(1+SicherheitAngebot)*(1+Sicherheit),0)</f>
        <v>0</v>
      </c>
      <c r="BB250" s="490">
        <f>IF(H250&gt;0,AV250/(1+SicherheitAngebot)*(1+Sicherheit),0)</f>
        <v>0</v>
      </c>
      <c r="BD250" s="490">
        <f>AZ250+BB250</f>
        <v>0</v>
      </c>
      <c r="BE250" s="105"/>
      <c r="BF250" s="105"/>
      <c r="BG250" s="105"/>
      <c r="BH250" s="105"/>
      <c r="BI250" s="105"/>
      <c r="BJ250" s="105"/>
    </row>
    <row r="251" spans="2:62" ht="20.100000000000001" hidden="1" customHeight="1" outlineLevel="1">
      <c r="B251" s="99"/>
      <c r="C251" s="908"/>
      <c r="D251" s="909"/>
      <c r="E251" s="909"/>
      <c r="F251" s="910"/>
      <c r="G251" s="890"/>
      <c r="H251" s="901"/>
      <c r="I251" s="152"/>
      <c r="J251" s="152"/>
      <c r="K251" s="152"/>
      <c r="L251" s="152"/>
      <c r="M251" s="152"/>
      <c r="N251" s="152"/>
      <c r="O251" s="152"/>
      <c r="P251" s="153"/>
      <c r="Q251" s="153"/>
      <c r="R251" s="156">
        <f t="shared" si="197"/>
        <v>0</v>
      </c>
      <c r="S251" s="156">
        <f t="shared" si="198"/>
        <v>0</v>
      </c>
      <c r="U251" s="157">
        <f>I251*$I$7+J251*$J$7+K251*$K$7+L251*$L$7+M251*$M$7+N251*$N$7+O251*$O$7+R251+S251</f>
        <v>0</v>
      </c>
      <c r="W251" s="152"/>
      <c r="X251" s="152"/>
      <c r="Y251" s="152"/>
      <c r="Z251" s="152"/>
      <c r="AA251" s="152"/>
      <c r="AB251" s="152"/>
      <c r="AC251" s="347"/>
      <c r="AD251" s="152"/>
      <c r="AE251" s="152"/>
      <c r="AF251" s="152"/>
      <c r="AG251" s="152"/>
      <c r="AH251" s="152"/>
      <c r="AI251" s="152"/>
      <c r="AJ251" s="347"/>
      <c r="AK251" s="152"/>
      <c r="AL251" s="152"/>
      <c r="AM251" s="295"/>
      <c r="AN251" s="228"/>
      <c r="AO251" s="228"/>
      <c r="AP251" s="228"/>
      <c r="AQ251" s="228"/>
      <c r="AR251" s="228"/>
      <c r="AS251" s="348"/>
      <c r="AT251" s="264">
        <f t="shared" si="174"/>
        <v>0</v>
      </c>
      <c r="AU251" s="259"/>
      <c r="AV251" s="265">
        <f t="shared" ref="AV251:AV265" si="201">AK251*$AK$7+AL251*$AL$7+AM251*$AM$7+SUM(AN251:AR251)*(1+Gewinn)*(1+SicherheitAngebot)+AT251/Zuschläge_IBN+AT251</f>
        <v>0</v>
      </c>
      <c r="AX251" s="265">
        <f>U251+AV251</f>
        <v>0</v>
      </c>
      <c r="AZ251" s="492">
        <f t="shared" ref="AZ251:AZ265" si="202">U251/(1+SicherheitAngebot)*(1+Sicherheit)</f>
        <v>0</v>
      </c>
      <c r="BB251" s="492">
        <f t="shared" ref="BB251:BB265" si="203">AV251/(1+SicherheitAngebot)*(1+Sicherheit)</f>
        <v>0</v>
      </c>
      <c r="BD251" s="265">
        <f>AZ251+BB251</f>
        <v>0</v>
      </c>
      <c r="BE251" s="105"/>
      <c r="BF251" s="105"/>
      <c r="BG251" s="105"/>
      <c r="BH251" s="105"/>
      <c r="BI251" s="105"/>
      <c r="BJ251" s="105"/>
    </row>
    <row r="252" spans="2:62" ht="20.100000000000001" hidden="1" customHeight="1" outlineLevel="1">
      <c r="B252" s="100"/>
      <c r="C252" s="908"/>
      <c r="D252" s="909"/>
      <c r="E252" s="909"/>
      <c r="F252" s="910"/>
      <c r="G252" s="890"/>
      <c r="H252" s="891"/>
      <c r="I252" s="152"/>
      <c r="J252" s="152"/>
      <c r="K252" s="152"/>
      <c r="L252" s="152"/>
      <c r="M252" s="152"/>
      <c r="N252" s="152"/>
      <c r="O252" s="152"/>
      <c r="P252" s="153"/>
      <c r="Q252" s="153"/>
      <c r="R252" s="156">
        <f t="shared" si="197"/>
        <v>0</v>
      </c>
      <c r="S252" s="156">
        <f t="shared" si="198"/>
        <v>0</v>
      </c>
      <c r="U252" s="157">
        <f t="shared" ref="U252:U265" si="204">I252*$I$7+J252*$J$7+K252*$K$7+L252*$L$7+M252*$M$7+N252*$N$7+O252*$O$7+R252+S252</f>
        <v>0</v>
      </c>
      <c r="W252" s="152"/>
      <c r="X252" s="152"/>
      <c r="Y252" s="152"/>
      <c r="Z252" s="152"/>
      <c r="AA252" s="152"/>
      <c r="AB252" s="152"/>
      <c r="AC252" s="347"/>
      <c r="AD252" s="152"/>
      <c r="AE252" s="152"/>
      <c r="AF252" s="152"/>
      <c r="AG252" s="152"/>
      <c r="AH252" s="152"/>
      <c r="AI252" s="152"/>
      <c r="AJ252" s="347"/>
      <c r="AK252" s="152"/>
      <c r="AL252" s="152"/>
      <c r="AM252" s="295"/>
      <c r="AN252" s="228"/>
      <c r="AO252" s="228"/>
      <c r="AP252" s="228"/>
      <c r="AQ252" s="228"/>
      <c r="AR252" s="228"/>
      <c r="AS252" s="348"/>
      <c r="AT252" s="264">
        <f t="shared" si="174"/>
        <v>0</v>
      </c>
      <c r="AU252" s="259"/>
      <c r="AV252" s="265">
        <f t="shared" si="201"/>
        <v>0</v>
      </c>
      <c r="AX252" s="265">
        <f t="shared" ref="AX252:AX265" si="205">U252+AV252</f>
        <v>0</v>
      </c>
      <c r="AZ252" s="492">
        <f t="shared" si="202"/>
        <v>0</v>
      </c>
      <c r="BB252" s="492">
        <f t="shared" si="203"/>
        <v>0</v>
      </c>
      <c r="BD252" s="265">
        <f t="shared" ref="BD252:BD265" si="206">AZ252+BB252</f>
        <v>0</v>
      </c>
      <c r="BE252" s="105"/>
      <c r="BF252" s="105"/>
      <c r="BG252" s="105"/>
      <c r="BH252" s="105"/>
      <c r="BI252" s="105"/>
      <c r="BJ252" s="105"/>
    </row>
    <row r="253" spans="2:62" ht="20.100000000000001" hidden="1" customHeight="1" outlineLevel="1">
      <c r="B253" s="100"/>
      <c r="C253" s="908"/>
      <c r="D253" s="909"/>
      <c r="E253" s="909"/>
      <c r="F253" s="910"/>
      <c r="G253" s="890"/>
      <c r="H253" s="891"/>
      <c r="I253" s="152"/>
      <c r="J253" s="152"/>
      <c r="K253" s="152"/>
      <c r="L253" s="152"/>
      <c r="M253" s="152"/>
      <c r="N253" s="152"/>
      <c r="O253" s="152"/>
      <c r="P253" s="153"/>
      <c r="Q253" s="153"/>
      <c r="R253" s="156">
        <f t="shared" si="197"/>
        <v>0</v>
      </c>
      <c r="S253" s="156">
        <f t="shared" si="198"/>
        <v>0</v>
      </c>
      <c r="U253" s="157">
        <f t="shared" si="204"/>
        <v>0</v>
      </c>
      <c r="W253" s="152"/>
      <c r="X253" s="152"/>
      <c r="Y253" s="152"/>
      <c r="Z253" s="152"/>
      <c r="AA253" s="152"/>
      <c r="AB253" s="152"/>
      <c r="AC253" s="347"/>
      <c r="AD253" s="152"/>
      <c r="AE253" s="152"/>
      <c r="AF253" s="152"/>
      <c r="AG253" s="152"/>
      <c r="AH253" s="152"/>
      <c r="AI253" s="152"/>
      <c r="AJ253" s="347"/>
      <c r="AK253" s="152"/>
      <c r="AL253" s="152"/>
      <c r="AM253" s="295"/>
      <c r="AN253" s="228"/>
      <c r="AO253" s="228"/>
      <c r="AP253" s="228"/>
      <c r="AQ253" s="228"/>
      <c r="AR253" s="228"/>
      <c r="AS253" s="348"/>
      <c r="AT253" s="264">
        <f t="shared" si="174"/>
        <v>0</v>
      </c>
      <c r="AU253" s="259"/>
      <c r="AV253" s="265">
        <f t="shared" si="201"/>
        <v>0</v>
      </c>
      <c r="AX253" s="265">
        <f t="shared" si="205"/>
        <v>0</v>
      </c>
      <c r="AZ253" s="492">
        <f t="shared" si="202"/>
        <v>0</v>
      </c>
      <c r="BB253" s="492">
        <f t="shared" si="203"/>
        <v>0</v>
      </c>
      <c r="BD253" s="265">
        <f t="shared" si="206"/>
        <v>0</v>
      </c>
      <c r="BE253" s="105"/>
      <c r="BF253" s="105"/>
      <c r="BG253" s="105"/>
      <c r="BH253" s="105"/>
      <c r="BI253" s="105"/>
      <c r="BJ253" s="105"/>
    </row>
    <row r="254" spans="2:62" ht="20.100000000000001" hidden="1" customHeight="1" outlineLevel="1">
      <c r="B254" s="100"/>
      <c r="C254" s="908"/>
      <c r="D254" s="909"/>
      <c r="E254" s="909"/>
      <c r="F254" s="910"/>
      <c r="G254" s="890"/>
      <c r="H254" s="891"/>
      <c r="I254" s="152"/>
      <c r="J254" s="152"/>
      <c r="K254" s="152"/>
      <c r="L254" s="152"/>
      <c r="M254" s="152"/>
      <c r="N254" s="152"/>
      <c r="O254" s="152"/>
      <c r="P254" s="153"/>
      <c r="Q254" s="153"/>
      <c r="R254" s="156">
        <f t="shared" si="197"/>
        <v>0</v>
      </c>
      <c r="S254" s="156">
        <f t="shared" si="198"/>
        <v>0</v>
      </c>
      <c r="U254" s="157">
        <f t="shared" si="204"/>
        <v>0</v>
      </c>
      <c r="W254" s="152"/>
      <c r="X254" s="152"/>
      <c r="Y254" s="152"/>
      <c r="Z254" s="152"/>
      <c r="AA254" s="152"/>
      <c r="AB254" s="152"/>
      <c r="AC254" s="347"/>
      <c r="AD254" s="152"/>
      <c r="AE254" s="152"/>
      <c r="AF254" s="152"/>
      <c r="AG254" s="152"/>
      <c r="AH254" s="152"/>
      <c r="AI254" s="152"/>
      <c r="AJ254" s="347"/>
      <c r="AK254" s="152"/>
      <c r="AL254" s="152"/>
      <c r="AM254" s="295"/>
      <c r="AN254" s="228"/>
      <c r="AO254" s="228"/>
      <c r="AP254" s="228"/>
      <c r="AQ254" s="228"/>
      <c r="AR254" s="228"/>
      <c r="AS254" s="348"/>
      <c r="AT254" s="264">
        <f t="shared" si="174"/>
        <v>0</v>
      </c>
      <c r="AU254" s="259"/>
      <c r="AV254" s="265">
        <f t="shared" si="201"/>
        <v>0</v>
      </c>
      <c r="AX254" s="265">
        <f t="shared" si="205"/>
        <v>0</v>
      </c>
      <c r="AZ254" s="492">
        <f t="shared" si="202"/>
        <v>0</v>
      </c>
      <c r="BB254" s="492">
        <f t="shared" si="203"/>
        <v>0</v>
      </c>
      <c r="BD254" s="265">
        <f t="shared" si="206"/>
        <v>0</v>
      </c>
      <c r="BE254" s="105"/>
      <c r="BF254" s="105"/>
      <c r="BG254" s="105"/>
      <c r="BH254" s="105"/>
      <c r="BI254" s="105"/>
      <c r="BJ254" s="105"/>
    </row>
    <row r="255" spans="2:62" ht="20.100000000000001" hidden="1" customHeight="1" outlineLevel="1">
      <c r="B255" s="100"/>
      <c r="C255" s="908"/>
      <c r="D255" s="909"/>
      <c r="E255" s="909"/>
      <c r="F255" s="910"/>
      <c r="G255" s="890"/>
      <c r="H255" s="891"/>
      <c r="I255" s="152"/>
      <c r="J255" s="152"/>
      <c r="K255" s="152"/>
      <c r="L255" s="152"/>
      <c r="M255" s="152"/>
      <c r="N255" s="152"/>
      <c r="O255" s="152"/>
      <c r="P255" s="153"/>
      <c r="Q255" s="153"/>
      <c r="R255" s="156">
        <f t="shared" si="197"/>
        <v>0</v>
      </c>
      <c r="S255" s="156">
        <f t="shared" si="198"/>
        <v>0</v>
      </c>
      <c r="U255" s="157">
        <f t="shared" si="204"/>
        <v>0</v>
      </c>
      <c r="W255" s="152"/>
      <c r="X255" s="152"/>
      <c r="Y255" s="152"/>
      <c r="Z255" s="152"/>
      <c r="AA255" s="152"/>
      <c r="AB255" s="152"/>
      <c r="AC255" s="347"/>
      <c r="AD255" s="152"/>
      <c r="AE255" s="152"/>
      <c r="AF255" s="152"/>
      <c r="AG255" s="152"/>
      <c r="AH255" s="152"/>
      <c r="AI255" s="152"/>
      <c r="AJ255" s="347"/>
      <c r="AK255" s="152"/>
      <c r="AL255" s="152"/>
      <c r="AM255" s="295"/>
      <c r="AN255" s="228"/>
      <c r="AO255" s="228"/>
      <c r="AP255" s="228"/>
      <c r="AQ255" s="228"/>
      <c r="AR255" s="228"/>
      <c r="AS255" s="348"/>
      <c r="AT255" s="264">
        <f t="shared" si="174"/>
        <v>0</v>
      </c>
      <c r="AU255" s="259"/>
      <c r="AV255" s="265">
        <f t="shared" si="201"/>
        <v>0</v>
      </c>
      <c r="AX255" s="265">
        <f t="shared" si="205"/>
        <v>0</v>
      </c>
      <c r="AZ255" s="492">
        <f t="shared" si="202"/>
        <v>0</v>
      </c>
      <c r="BB255" s="492">
        <f t="shared" si="203"/>
        <v>0</v>
      </c>
      <c r="BD255" s="265">
        <f t="shared" si="206"/>
        <v>0</v>
      </c>
      <c r="BE255" s="105"/>
      <c r="BF255" s="105"/>
      <c r="BG255" s="105"/>
      <c r="BH255" s="105"/>
      <c r="BI255" s="105"/>
      <c r="BJ255" s="105"/>
    </row>
    <row r="256" spans="2:62" ht="20.100000000000001" hidden="1" customHeight="1" outlineLevel="1">
      <c r="B256" s="100"/>
      <c r="C256" s="908"/>
      <c r="D256" s="909"/>
      <c r="E256" s="909"/>
      <c r="F256" s="910"/>
      <c r="G256" s="890"/>
      <c r="H256" s="891"/>
      <c r="I256" s="152"/>
      <c r="J256" s="152"/>
      <c r="K256" s="152"/>
      <c r="L256" s="152"/>
      <c r="M256" s="152"/>
      <c r="N256" s="152"/>
      <c r="O256" s="152"/>
      <c r="P256" s="153"/>
      <c r="Q256" s="153"/>
      <c r="R256" s="156">
        <f t="shared" si="197"/>
        <v>0</v>
      </c>
      <c r="S256" s="156">
        <f t="shared" si="198"/>
        <v>0</v>
      </c>
      <c r="U256" s="157">
        <f t="shared" si="204"/>
        <v>0</v>
      </c>
      <c r="W256" s="152"/>
      <c r="X256" s="152"/>
      <c r="Y256" s="152"/>
      <c r="Z256" s="152"/>
      <c r="AA256" s="152"/>
      <c r="AB256" s="152"/>
      <c r="AC256" s="347"/>
      <c r="AD256" s="152"/>
      <c r="AE256" s="152"/>
      <c r="AF256" s="152"/>
      <c r="AG256" s="152"/>
      <c r="AH256" s="152"/>
      <c r="AI256" s="152"/>
      <c r="AJ256" s="347"/>
      <c r="AK256" s="152"/>
      <c r="AL256" s="152"/>
      <c r="AM256" s="295"/>
      <c r="AN256" s="228"/>
      <c r="AO256" s="228"/>
      <c r="AP256" s="228"/>
      <c r="AQ256" s="228"/>
      <c r="AR256" s="228"/>
      <c r="AS256" s="348"/>
      <c r="AT256" s="264">
        <f t="shared" si="174"/>
        <v>0</v>
      </c>
      <c r="AU256" s="259"/>
      <c r="AV256" s="265">
        <f t="shared" si="201"/>
        <v>0</v>
      </c>
      <c r="AX256" s="265">
        <f t="shared" si="205"/>
        <v>0</v>
      </c>
      <c r="AZ256" s="492">
        <f t="shared" si="202"/>
        <v>0</v>
      </c>
      <c r="BB256" s="492">
        <f t="shared" si="203"/>
        <v>0</v>
      </c>
      <c r="BD256" s="265">
        <f t="shared" si="206"/>
        <v>0</v>
      </c>
      <c r="BE256" s="105"/>
      <c r="BF256" s="105"/>
      <c r="BG256" s="105"/>
      <c r="BH256" s="105"/>
      <c r="BI256" s="105"/>
      <c r="BJ256" s="105"/>
    </row>
    <row r="257" spans="2:62" ht="20.100000000000001" hidden="1" customHeight="1" outlineLevel="1">
      <c r="B257" s="100"/>
      <c r="C257" s="908"/>
      <c r="D257" s="909"/>
      <c r="E257" s="909"/>
      <c r="F257" s="910"/>
      <c r="G257" s="890"/>
      <c r="H257" s="891"/>
      <c r="I257" s="152"/>
      <c r="J257" s="152"/>
      <c r="K257" s="152"/>
      <c r="L257" s="152"/>
      <c r="M257" s="152"/>
      <c r="N257" s="152"/>
      <c r="O257" s="152"/>
      <c r="P257" s="153"/>
      <c r="Q257" s="153"/>
      <c r="R257" s="156">
        <f t="shared" si="197"/>
        <v>0</v>
      </c>
      <c r="S257" s="156">
        <f t="shared" si="198"/>
        <v>0</v>
      </c>
      <c r="U257" s="157">
        <f t="shared" si="204"/>
        <v>0</v>
      </c>
      <c r="W257" s="152"/>
      <c r="X257" s="152"/>
      <c r="Y257" s="152"/>
      <c r="Z257" s="152"/>
      <c r="AA257" s="152"/>
      <c r="AB257" s="152"/>
      <c r="AC257" s="347"/>
      <c r="AD257" s="152"/>
      <c r="AE257" s="152"/>
      <c r="AF257" s="152"/>
      <c r="AG257" s="152"/>
      <c r="AH257" s="152"/>
      <c r="AI257" s="152"/>
      <c r="AJ257" s="347"/>
      <c r="AK257" s="152"/>
      <c r="AL257" s="152"/>
      <c r="AM257" s="295"/>
      <c r="AN257" s="228"/>
      <c r="AO257" s="228"/>
      <c r="AP257" s="228"/>
      <c r="AQ257" s="228"/>
      <c r="AR257" s="228"/>
      <c r="AS257" s="348"/>
      <c r="AT257" s="264">
        <f t="shared" si="174"/>
        <v>0</v>
      </c>
      <c r="AU257" s="259"/>
      <c r="AV257" s="265">
        <f t="shared" si="201"/>
        <v>0</v>
      </c>
      <c r="AX257" s="265">
        <f t="shared" si="205"/>
        <v>0</v>
      </c>
      <c r="AZ257" s="492">
        <f t="shared" si="202"/>
        <v>0</v>
      </c>
      <c r="BB257" s="492">
        <f t="shared" si="203"/>
        <v>0</v>
      </c>
      <c r="BD257" s="265">
        <f t="shared" si="206"/>
        <v>0</v>
      </c>
      <c r="BE257" s="105"/>
      <c r="BF257" s="105"/>
      <c r="BG257" s="105"/>
      <c r="BH257" s="105"/>
      <c r="BI257" s="105"/>
      <c r="BJ257" s="105"/>
    </row>
    <row r="258" spans="2:62" ht="20.100000000000001" hidden="1" customHeight="1" outlineLevel="1">
      <c r="B258" s="100"/>
      <c r="C258" s="908"/>
      <c r="D258" s="909"/>
      <c r="E258" s="909"/>
      <c r="F258" s="910"/>
      <c r="G258" s="890"/>
      <c r="H258" s="891"/>
      <c r="I258" s="152"/>
      <c r="J258" s="152"/>
      <c r="K258" s="152"/>
      <c r="L258" s="152"/>
      <c r="M258" s="152"/>
      <c r="N258" s="152"/>
      <c r="O258" s="152"/>
      <c r="P258" s="153"/>
      <c r="Q258" s="153"/>
      <c r="R258" s="156">
        <f t="shared" si="197"/>
        <v>0</v>
      </c>
      <c r="S258" s="156">
        <f t="shared" si="198"/>
        <v>0</v>
      </c>
      <c r="U258" s="157">
        <f t="shared" si="204"/>
        <v>0</v>
      </c>
      <c r="W258" s="152"/>
      <c r="X258" s="152"/>
      <c r="Y258" s="152"/>
      <c r="Z258" s="152"/>
      <c r="AA258" s="152"/>
      <c r="AB258" s="152"/>
      <c r="AC258" s="347"/>
      <c r="AD258" s="152"/>
      <c r="AE258" s="152"/>
      <c r="AF258" s="152"/>
      <c r="AG258" s="152"/>
      <c r="AH258" s="152"/>
      <c r="AI258" s="152"/>
      <c r="AJ258" s="347"/>
      <c r="AK258" s="152"/>
      <c r="AL258" s="152"/>
      <c r="AM258" s="295"/>
      <c r="AN258" s="228"/>
      <c r="AO258" s="228"/>
      <c r="AP258" s="228"/>
      <c r="AQ258" s="228"/>
      <c r="AR258" s="228"/>
      <c r="AS258" s="348"/>
      <c r="AT258" s="264">
        <f t="shared" si="174"/>
        <v>0</v>
      </c>
      <c r="AU258" s="259"/>
      <c r="AV258" s="265">
        <f t="shared" si="201"/>
        <v>0</v>
      </c>
      <c r="AX258" s="265">
        <f t="shared" si="205"/>
        <v>0</v>
      </c>
      <c r="AZ258" s="492">
        <f t="shared" si="202"/>
        <v>0</v>
      </c>
      <c r="BB258" s="492">
        <f t="shared" si="203"/>
        <v>0</v>
      </c>
      <c r="BD258" s="265">
        <f t="shared" si="206"/>
        <v>0</v>
      </c>
      <c r="BE258" s="105"/>
      <c r="BF258" s="105"/>
      <c r="BG258" s="105"/>
      <c r="BH258" s="105"/>
      <c r="BI258" s="105"/>
      <c r="BJ258" s="105"/>
    </row>
    <row r="259" spans="2:62" ht="20.100000000000001" hidden="1" customHeight="1" outlineLevel="1">
      <c r="B259" s="100"/>
      <c r="C259" s="908"/>
      <c r="D259" s="909"/>
      <c r="E259" s="909"/>
      <c r="F259" s="910"/>
      <c r="G259" s="890"/>
      <c r="H259" s="891"/>
      <c r="I259" s="152"/>
      <c r="J259" s="152"/>
      <c r="K259" s="152"/>
      <c r="L259" s="152"/>
      <c r="M259" s="152"/>
      <c r="N259" s="152"/>
      <c r="O259" s="152"/>
      <c r="P259" s="153"/>
      <c r="Q259" s="153"/>
      <c r="R259" s="156">
        <f t="shared" si="197"/>
        <v>0</v>
      </c>
      <c r="S259" s="156">
        <f t="shared" si="198"/>
        <v>0</v>
      </c>
      <c r="U259" s="157">
        <f t="shared" si="204"/>
        <v>0</v>
      </c>
      <c r="W259" s="152"/>
      <c r="X259" s="152"/>
      <c r="Y259" s="152"/>
      <c r="Z259" s="152"/>
      <c r="AA259" s="152"/>
      <c r="AB259" s="152"/>
      <c r="AC259" s="347"/>
      <c r="AD259" s="152"/>
      <c r="AE259" s="152"/>
      <c r="AF259" s="152"/>
      <c r="AG259" s="152"/>
      <c r="AH259" s="152"/>
      <c r="AI259" s="152"/>
      <c r="AJ259" s="347"/>
      <c r="AK259" s="152"/>
      <c r="AL259" s="152"/>
      <c r="AM259" s="295"/>
      <c r="AN259" s="228"/>
      <c r="AO259" s="228"/>
      <c r="AP259" s="228"/>
      <c r="AQ259" s="228"/>
      <c r="AR259" s="228"/>
      <c r="AS259" s="348"/>
      <c r="AT259" s="264">
        <f t="shared" si="174"/>
        <v>0</v>
      </c>
      <c r="AU259" s="259"/>
      <c r="AV259" s="265">
        <f t="shared" si="201"/>
        <v>0</v>
      </c>
      <c r="AX259" s="265">
        <f t="shared" si="205"/>
        <v>0</v>
      </c>
      <c r="AZ259" s="492">
        <f t="shared" si="202"/>
        <v>0</v>
      </c>
      <c r="BB259" s="492">
        <f t="shared" si="203"/>
        <v>0</v>
      </c>
      <c r="BD259" s="265">
        <f t="shared" si="206"/>
        <v>0</v>
      </c>
      <c r="BE259" s="105"/>
      <c r="BF259" s="105"/>
      <c r="BG259" s="105"/>
      <c r="BH259" s="105"/>
      <c r="BI259" s="105"/>
      <c r="BJ259" s="105"/>
    </row>
    <row r="260" spans="2:62" ht="20.100000000000001" hidden="1" customHeight="1" outlineLevel="1">
      <c r="B260" s="100"/>
      <c r="C260" s="908"/>
      <c r="D260" s="909"/>
      <c r="E260" s="909"/>
      <c r="F260" s="910"/>
      <c r="G260" s="890"/>
      <c r="H260" s="891"/>
      <c r="I260" s="152"/>
      <c r="J260" s="152"/>
      <c r="K260" s="152"/>
      <c r="L260" s="152"/>
      <c r="M260" s="152"/>
      <c r="N260" s="152"/>
      <c r="O260" s="152"/>
      <c r="P260" s="153"/>
      <c r="Q260" s="153"/>
      <c r="R260" s="156">
        <f t="shared" si="197"/>
        <v>0</v>
      </c>
      <c r="S260" s="156">
        <f t="shared" si="198"/>
        <v>0</v>
      </c>
      <c r="U260" s="157">
        <f t="shared" si="204"/>
        <v>0</v>
      </c>
      <c r="W260" s="152"/>
      <c r="X260" s="152"/>
      <c r="Y260" s="152"/>
      <c r="Z260" s="152"/>
      <c r="AA260" s="152"/>
      <c r="AB260" s="152"/>
      <c r="AC260" s="347"/>
      <c r="AD260" s="152"/>
      <c r="AE260" s="152"/>
      <c r="AF260" s="152"/>
      <c r="AG260" s="152"/>
      <c r="AH260" s="152"/>
      <c r="AI260" s="152"/>
      <c r="AJ260" s="347"/>
      <c r="AK260" s="152"/>
      <c r="AL260" s="152"/>
      <c r="AM260" s="295"/>
      <c r="AN260" s="228"/>
      <c r="AO260" s="228"/>
      <c r="AP260" s="228"/>
      <c r="AQ260" s="228"/>
      <c r="AR260" s="228"/>
      <c r="AS260" s="348"/>
      <c r="AT260" s="264">
        <f t="shared" si="174"/>
        <v>0</v>
      </c>
      <c r="AU260" s="259"/>
      <c r="AV260" s="265">
        <f t="shared" si="201"/>
        <v>0</v>
      </c>
      <c r="AX260" s="265">
        <f t="shared" si="205"/>
        <v>0</v>
      </c>
      <c r="AZ260" s="492">
        <f t="shared" si="202"/>
        <v>0</v>
      </c>
      <c r="BB260" s="492">
        <f t="shared" si="203"/>
        <v>0</v>
      </c>
      <c r="BD260" s="265">
        <f t="shared" si="206"/>
        <v>0</v>
      </c>
      <c r="BE260" s="105"/>
      <c r="BF260" s="105"/>
      <c r="BG260" s="105"/>
      <c r="BH260" s="105"/>
      <c r="BI260" s="105"/>
      <c r="BJ260" s="105"/>
    </row>
    <row r="261" spans="2:62" ht="20.100000000000001" hidden="1" customHeight="1" outlineLevel="1">
      <c r="B261" s="100"/>
      <c r="C261" s="908"/>
      <c r="D261" s="909"/>
      <c r="E261" s="909"/>
      <c r="F261" s="910"/>
      <c r="G261" s="890"/>
      <c r="H261" s="891"/>
      <c r="I261" s="152"/>
      <c r="J261" s="152"/>
      <c r="K261" s="152"/>
      <c r="L261" s="152"/>
      <c r="M261" s="152"/>
      <c r="N261" s="152"/>
      <c r="O261" s="152"/>
      <c r="P261" s="153"/>
      <c r="Q261" s="153"/>
      <c r="R261" s="156">
        <f t="shared" si="197"/>
        <v>0</v>
      </c>
      <c r="S261" s="156">
        <f t="shared" si="198"/>
        <v>0</v>
      </c>
      <c r="U261" s="157">
        <f t="shared" si="204"/>
        <v>0</v>
      </c>
      <c r="W261" s="152"/>
      <c r="X261" s="152"/>
      <c r="Y261" s="152"/>
      <c r="Z261" s="152"/>
      <c r="AA261" s="152"/>
      <c r="AB261" s="152"/>
      <c r="AC261" s="347"/>
      <c r="AD261" s="152"/>
      <c r="AE261" s="152"/>
      <c r="AF261" s="152"/>
      <c r="AG261" s="152"/>
      <c r="AH261" s="152"/>
      <c r="AI261" s="152"/>
      <c r="AJ261" s="347"/>
      <c r="AK261" s="152"/>
      <c r="AL261" s="152"/>
      <c r="AM261" s="295"/>
      <c r="AN261" s="228"/>
      <c r="AO261" s="228"/>
      <c r="AP261" s="228"/>
      <c r="AQ261" s="228"/>
      <c r="AR261" s="228"/>
      <c r="AS261" s="348"/>
      <c r="AT261" s="264">
        <f t="shared" si="174"/>
        <v>0</v>
      </c>
      <c r="AU261" s="259"/>
      <c r="AV261" s="265">
        <f t="shared" si="201"/>
        <v>0</v>
      </c>
      <c r="AX261" s="265">
        <f t="shared" si="205"/>
        <v>0</v>
      </c>
      <c r="AZ261" s="492">
        <f t="shared" si="202"/>
        <v>0</v>
      </c>
      <c r="BB261" s="492">
        <f t="shared" si="203"/>
        <v>0</v>
      </c>
      <c r="BD261" s="265">
        <f t="shared" si="206"/>
        <v>0</v>
      </c>
      <c r="BE261" s="105"/>
      <c r="BF261" s="105"/>
      <c r="BG261" s="105"/>
      <c r="BH261" s="105"/>
      <c r="BI261" s="105"/>
      <c r="BJ261" s="105"/>
    </row>
    <row r="262" spans="2:62" ht="20.100000000000001" hidden="1" customHeight="1" outlineLevel="1">
      <c r="B262" s="100"/>
      <c r="C262" s="908"/>
      <c r="D262" s="909"/>
      <c r="E262" s="909"/>
      <c r="F262" s="910"/>
      <c r="G262" s="890"/>
      <c r="H262" s="891"/>
      <c r="I262" s="152"/>
      <c r="J262" s="152"/>
      <c r="K262" s="152"/>
      <c r="L262" s="152"/>
      <c r="M262" s="152"/>
      <c r="N262" s="152"/>
      <c r="O262" s="152"/>
      <c r="P262" s="153"/>
      <c r="Q262" s="153"/>
      <c r="R262" s="156">
        <f t="shared" si="197"/>
        <v>0</v>
      </c>
      <c r="S262" s="156">
        <f t="shared" si="198"/>
        <v>0</v>
      </c>
      <c r="U262" s="157">
        <f t="shared" si="204"/>
        <v>0</v>
      </c>
      <c r="W262" s="152"/>
      <c r="X262" s="152"/>
      <c r="Y262" s="152"/>
      <c r="Z262" s="152"/>
      <c r="AA262" s="152"/>
      <c r="AB262" s="152"/>
      <c r="AC262" s="347"/>
      <c r="AD262" s="152"/>
      <c r="AE262" s="152"/>
      <c r="AF262" s="152"/>
      <c r="AG262" s="152"/>
      <c r="AH262" s="152"/>
      <c r="AI262" s="152"/>
      <c r="AJ262" s="347"/>
      <c r="AK262" s="152"/>
      <c r="AL262" s="152"/>
      <c r="AM262" s="295"/>
      <c r="AN262" s="228"/>
      <c r="AO262" s="228"/>
      <c r="AP262" s="228"/>
      <c r="AQ262" s="228"/>
      <c r="AR262" s="228"/>
      <c r="AS262" s="348"/>
      <c r="AT262" s="264">
        <f t="shared" si="174"/>
        <v>0</v>
      </c>
      <c r="AU262" s="259"/>
      <c r="AV262" s="265">
        <f t="shared" si="201"/>
        <v>0</v>
      </c>
      <c r="AX262" s="265">
        <f t="shared" si="205"/>
        <v>0</v>
      </c>
      <c r="AZ262" s="492">
        <f t="shared" si="202"/>
        <v>0</v>
      </c>
      <c r="BB262" s="492">
        <f t="shared" si="203"/>
        <v>0</v>
      </c>
      <c r="BD262" s="265">
        <f t="shared" si="206"/>
        <v>0</v>
      </c>
      <c r="BE262" s="105"/>
      <c r="BF262" s="105"/>
      <c r="BG262" s="105"/>
      <c r="BH262" s="105"/>
      <c r="BI262" s="105"/>
      <c r="BJ262" s="105"/>
    </row>
    <row r="263" spans="2:62" ht="20.100000000000001" hidden="1" customHeight="1" outlineLevel="1">
      <c r="B263" s="100"/>
      <c r="C263" s="908"/>
      <c r="D263" s="909"/>
      <c r="E263" s="909"/>
      <c r="F263" s="910"/>
      <c r="G263" s="890"/>
      <c r="H263" s="891"/>
      <c r="I263" s="152"/>
      <c r="J263" s="152"/>
      <c r="K263" s="152"/>
      <c r="L263" s="152"/>
      <c r="M263" s="152"/>
      <c r="N263" s="152"/>
      <c r="O263" s="152"/>
      <c r="P263" s="153"/>
      <c r="Q263" s="153"/>
      <c r="R263" s="156">
        <f t="shared" si="197"/>
        <v>0</v>
      </c>
      <c r="S263" s="156">
        <f t="shared" si="198"/>
        <v>0</v>
      </c>
      <c r="U263" s="157">
        <f t="shared" si="204"/>
        <v>0</v>
      </c>
      <c r="W263" s="152"/>
      <c r="X263" s="152"/>
      <c r="Y263" s="152"/>
      <c r="Z263" s="152"/>
      <c r="AA263" s="152"/>
      <c r="AB263" s="152"/>
      <c r="AC263" s="347"/>
      <c r="AD263" s="152"/>
      <c r="AE263" s="152"/>
      <c r="AF263" s="152"/>
      <c r="AG263" s="152"/>
      <c r="AH263" s="152"/>
      <c r="AI263" s="152"/>
      <c r="AJ263" s="347"/>
      <c r="AK263" s="152"/>
      <c r="AL263" s="152"/>
      <c r="AM263" s="295"/>
      <c r="AN263" s="228"/>
      <c r="AO263" s="228"/>
      <c r="AP263" s="228"/>
      <c r="AQ263" s="228"/>
      <c r="AR263" s="228"/>
      <c r="AS263" s="348"/>
      <c r="AT263" s="264">
        <f t="shared" si="174"/>
        <v>0</v>
      </c>
      <c r="AU263" s="259"/>
      <c r="AV263" s="265">
        <f t="shared" si="201"/>
        <v>0</v>
      </c>
      <c r="AX263" s="265">
        <f t="shared" si="205"/>
        <v>0</v>
      </c>
      <c r="AZ263" s="492">
        <f t="shared" si="202"/>
        <v>0</v>
      </c>
      <c r="BB263" s="492">
        <f t="shared" si="203"/>
        <v>0</v>
      </c>
      <c r="BD263" s="265">
        <f t="shared" si="206"/>
        <v>0</v>
      </c>
      <c r="BE263" s="105"/>
      <c r="BF263" s="105"/>
      <c r="BG263" s="105"/>
      <c r="BH263" s="105"/>
      <c r="BI263" s="105"/>
      <c r="BJ263" s="105"/>
    </row>
    <row r="264" spans="2:62" ht="20.100000000000001" hidden="1" customHeight="1" outlineLevel="1">
      <c r="B264" s="100"/>
      <c r="C264" s="908"/>
      <c r="D264" s="909"/>
      <c r="E264" s="909"/>
      <c r="F264" s="910"/>
      <c r="G264" s="890"/>
      <c r="H264" s="891"/>
      <c r="I264" s="152"/>
      <c r="J264" s="152"/>
      <c r="K264" s="152"/>
      <c r="L264" s="152"/>
      <c r="M264" s="152"/>
      <c r="N264" s="152"/>
      <c r="O264" s="152"/>
      <c r="P264" s="153"/>
      <c r="Q264" s="153"/>
      <c r="R264" s="156">
        <f t="shared" si="197"/>
        <v>0</v>
      </c>
      <c r="S264" s="156">
        <f t="shared" si="198"/>
        <v>0</v>
      </c>
      <c r="U264" s="157">
        <f t="shared" si="204"/>
        <v>0</v>
      </c>
      <c r="W264" s="152"/>
      <c r="X264" s="152"/>
      <c r="Y264" s="152"/>
      <c r="Z264" s="152"/>
      <c r="AA264" s="152"/>
      <c r="AB264" s="152"/>
      <c r="AC264" s="347"/>
      <c r="AD264" s="152"/>
      <c r="AE264" s="152"/>
      <c r="AF264" s="152"/>
      <c r="AG264" s="152"/>
      <c r="AH264" s="152"/>
      <c r="AI264" s="152"/>
      <c r="AJ264" s="347"/>
      <c r="AK264" s="152"/>
      <c r="AL264" s="152"/>
      <c r="AM264" s="295"/>
      <c r="AN264" s="228"/>
      <c r="AO264" s="228"/>
      <c r="AP264" s="228"/>
      <c r="AQ264" s="228"/>
      <c r="AR264" s="228"/>
      <c r="AS264" s="348"/>
      <c r="AT264" s="264">
        <f t="shared" si="174"/>
        <v>0</v>
      </c>
      <c r="AU264" s="259"/>
      <c r="AV264" s="265">
        <f t="shared" si="201"/>
        <v>0</v>
      </c>
      <c r="AX264" s="265">
        <f t="shared" si="205"/>
        <v>0</v>
      </c>
      <c r="AZ264" s="492">
        <f t="shared" si="202"/>
        <v>0</v>
      </c>
      <c r="BB264" s="492">
        <f t="shared" si="203"/>
        <v>0</v>
      </c>
      <c r="BD264" s="265">
        <f t="shared" si="206"/>
        <v>0</v>
      </c>
      <c r="BE264" s="105"/>
      <c r="BF264" s="105"/>
      <c r="BG264" s="105"/>
      <c r="BH264" s="105"/>
      <c r="BI264" s="105"/>
      <c r="BJ264" s="105"/>
    </row>
    <row r="265" spans="2:62" ht="20.100000000000001" hidden="1" customHeight="1" outlineLevel="1">
      <c r="B265" s="100"/>
      <c r="C265" s="908"/>
      <c r="D265" s="909"/>
      <c r="E265" s="909"/>
      <c r="F265" s="910"/>
      <c r="G265" s="890"/>
      <c r="H265" s="891"/>
      <c r="I265" s="152"/>
      <c r="J265" s="152"/>
      <c r="K265" s="152"/>
      <c r="L265" s="152"/>
      <c r="M265" s="152"/>
      <c r="N265" s="152"/>
      <c r="O265" s="152"/>
      <c r="P265" s="153"/>
      <c r="Q265" s="153"/>
      <c r="R265" s="156">
        <f t="shared" si="197"/>
        <v>0</v>
      </c>
      <c r="S265" s="156">
        <f t="shared" si="198"/>
        <v>0</v>
      </c>
      <c r="U265" s="157">
        <f t="shared" si="204"/>
        <v>0</v>
      </c>
      <c r="W265" s="152"/>
      <c r="X265" s="152"/>
      <c r="Y265" s="152"/>
      <c r="Z265" s="152"/>
      <c r="AA265" s="152"/>
      <c r="AB265" s="152"/>
      <c r="AC265" s="347"/>
      <c r="AD265" s="152"/>
      <c r="AE265" s="152"/>
      <c r="AF265" s="152"/>
      <c r="AG265" s="152"/>
      <c r="AH265" s="152"/>
      <c r="AI265" s="152"/>
      <c r="AJ265" s="347"/>
      <c r="AK265" s="152"/>
      <c r="AL265" s="152"/>
      <c r="AM265" s="295"/>
      <c r="AN265" s="228"/>
      <c r="AO265" s="228"/>
      <c r="AP265" s="228"/>
      <c r="AQ265" s="228"/>
      <c r="AR265" s="228"/>
      <c r="AS265" s="348"/>
      <c r="AT265" s="264">
        <f t="shared" si="174"/>
        <v>0</v>
      </c>
      <c r="AU265" s="259"/>
      <c r="AV265" s="265">
        <f t="shared" si="201"/>
        <v>0</v>
      </c>
      <c r="AX265" s="265">
        <f t="shared" si="205"/>
        <v>0</v>
      </c>
      <c r="AZ265" s="492">
        <f t="shared" si="202"/>
        <v>0</v>
      </c>
      <c r="BB265" s="492">
        <f t="shared" si="203"/>
        <v>0</v>
      </c>
      <c r="BD265" s="265">
        <f t="shared" si="206"/>
        <v>0</v>
      </c>
      <c r="BE265" s="105"/>
      <c r="BF265" s="105"/>
      <c r="BG265" s="105"/>
      <c r="BH265" s="105"/>
      <c r="BI265" s="105"/>
      <c r="BJ265" s="105"/>
    </row>
    <row r="266" spans="2:62" ht="9.9499999999999993" hidden="1" customHeight="1" outlineLevel="1">
      <c r="B266" s="101"/>
      <c r="C266" s="208"/>
      <c r="D266" s="208"/>
      <c r="E266" s="208"/>
      <c r="F266" s="208"/>
      <c r="G266" s="237"/>
      <c r="H266" s="207"/>
      <c r="I266" s="257"/>
      <c r="J266" s="257"/>
      <c r="K266" s="257"/>
      <c r="L266" s="257"/>
      <c r="M266" s="257"/>
      <c r="N266" s="257"/>
      <c r="O266" s="257"/>
      <c r="P266" s="256"/>
      <c r="Q266" s="102"/>
      <c r="R266" s="102"/>
      <c r="S266" s="102"/>
      <c r="U266" s="98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Z266" s="493"/>
      <c r="BE266" s="105"/>
      <c r="BF266" s="105"/>
      <c r="BG266" s="105"/>
      <c r="BH266" s="105"/>
      <c r="BI266" s="105"/>
      <c r="BJ266" s="105"/>
    </row>
    <row r="267" spans="2:62" ht="20.100000000000001" customHeight="1" collapsed="1">
      <c r="B267" s="8">
        <f>B250+1</f>
        <v>16</v>
      </c>
      <c r="C267" s="916"/>
      <c r="D267" s="917"/>
      <c r="E267" s="917"/>
      <c r="F267" s="918"/>
      <c r="G267" s="429"/>
      <c r="H267" s="206">
        <v>1</v>
      </c>
      <c r="I267" s="642">
        <f t="shared" ref="I267" si="207">$H267*SUM(I268:I282)</f>
        <v>0</v>
      </c>
      <c r="J267" s="643">
        <f t="shared" ref="J267:O267" si="208">$H267*SUM(J268:J282)</f>
        <v>0</v>
      </c>
      <c r="K267" s="644">
        <f t="shared" si="208"/>
        <v>0</v>
      </c>
      <c r="L267" s="645">
        <f t="shared" si="208"/>
        <v>0</v>
      </c>
      <c r="M267" s="645">
        <f t="shared" si="208"/>
        <v>0</v>
      </c>
      <c r="N267" s="644">
        <f t="shared" si="208"/>
        <v>0</v>
      </c>
      <c r="O267" s="642">
        <f t="shared" si="208"/>
        <v>0</v>
      </c>
      <c r="P267" s="209">
        <f t="shared" ref="P267:Q267" si="209">$H267*SUM(P268:P282)</f>
        <v>0</v>
      </c>
      <c r="Q267" s="210">
        <f t="shared" si="209"/>
        <v>0</v>
      </c>
      <c r="R267" s="136">
        <f t="shared" ref="R267:R282" si="210">P267*(1+Gewinn)*(1+SicherheitAngebot)</f>
        <v>0</v>
      </c>
      <c r="S267" s="137">
        <f t="shared" ref="S267:S282" si="211">Q267*(1+MGKZ)*(1+Gewinn)*(1+SicherheitAngebot)</f>
        <v>0</v>
      </c>
      <c r="U267" s="10">
        <f>I267*$I$7+J267*$J$7+K267*$K$7+L267*$L$7+M267*$M$7+N267*$N$7+O267*$O$7+R267+S267</f>
        <v>0</v>
      </c>
      <c r="W267" s="646">
        <f t="shared" ref="W267:AB267" si="212">$H267*SUM(W268:W282)</f>
        <v>0</v>
      </c>
      <c r="X267" s="647">
        <f t="shared" si="212"/>
        <v>0</v>
      </c>
      <c r="Y267" s="648">
        <f t="shared" si="212"/>
        <v>0</v>
      </c>
      <c r="Z267" s="649">
        <f t="shared" si="212"/>
        <v>0</v>
      </c>
      <c r="AA267" s="648">
        <f t="shared" si="212"/>
        <v>0</v>
      </c>
      <c r="AB267" s="646">
        <f t="shared" si="212"/>
        <v>0</v>
      </c>
      <c r="AC267" s="258"/>
      <c r="AD267" s="646">
        <f t="shared" ref="AD267:AM267" si="213">$H267*SUM(AD268:AD282)</f>
        <v>0</v>
      </c>
      <c r="AE267" s="647">
        <f t="shared" si="213"/>
        <v>0</v>
      </c>
      <c r="AF267" s="648">
        <f t="shared" si="213"/>
        <v>0</v>
      </c>
      <c r="AG267" s="649">
        <f t="shared" si="213"/>
        <v>0</v>
      </c>
      <c r="AH267" s="648">
        <f t="shared" si="213"/>
        <v>0</v>
      </c>
      <c r="AI267" s="646">
        <f t="shared" si="213"/>
        <v>0</v>
      </c>
      <c r="AJ267" s="258"/>
      <c r="AK267" s="653">
        <f t="shared" si="213"/>
        <v>0</v>
      </c>
      <c r="AL267" s="653">
        <f t="shared" si="213"/>
        <v>0</v>
      </c>
      <c r="AM267" s="653">
        <f t="shared" si="213"/>
        <v>0</v>
      </c>
      <c r="AN267" s="227">
        <f>$H267*SUM(AN268:AN282)*(1+Gewinn)*(1+SicherheitAngebot)</f>
        <v>0</v>
      </c>
      <c r="AO267" s="227">
        <f>$H267*SUM(AO268:AO282)*(1+Gewinn)*(1+SicherheitAngebot)</f>
        <v>0</v>
      </c>
      <c r="AP267" s="227">
        <f>$H267*SUM(AP268:AP282)*(1+Gewinn)*(1+SicherheitAngebot)</f>
        <v>0</v>
      </c>
      <c r="AQ267" s="227">
        <f>$H267*SUM(AQ268:AQ282)*(1+Gewinn)*(1+SicherheitAngebot)</f>
        <v>0</v>
      </c>
      <c r="AR267" s="227">
        <f>$H267*SUM(AR268:AR282)*(1+Gewinn)*(1+SicherheitAngebot)</f>
        <v>0</v>
      </c>
      <c r="AS267" s="262"/>
      <c r="AT267" s="263">
        <f t="shared" si="174"/>
        <v>0</v>
      </c>
      <c r="AU267" s="259"/>
      <c r="AV267" s="491">
        <f>AK267*$AK$7+AL267*$AL$7+AM267*$AM$7+SUM(AN267:AR267)+AT267/Zuschläge_IBN+AT267</f>
        <v>0</v>
      </c>
      <c r="AX267" s="685">
        <f>U267+AV267</f>
        <v>0</v>
      </c>
      <c r="AZ267" s="490">
        <f>IF(H267&gt;0,U267/(1+SicherheitAngebot)*(1+Sicherheit),0)</f>
        <v>0</v>
      </c>
      <c r="BB267" s="490">
        <f>IF(H267&gt;0,AV267/(1+SicherheitAngebot)*(1+Sicherheit),0)</f>
        <v>0</v>
      </c>
      <c r="BD267" s="490">
        <f>AZ267+BB267</f>
        <v>0</v>
      </c>
      <c r="BE267" s="105"/>
      <c r="BF267" s="105"/>
      <c r="BG267" s="105"/>
      <c r="BH267" s="105"/>
      <c r="BI267" s="105"/>
      <c r="BJ267" s="105"/>
    </row>
    <row r="268" spans="2:62" ht="20.100000000000001" hidden="1" customHeight="1" outlineLevel="1">
      <c r="B268" s="99"/>
      <c r="C268" s="908"/>
      <c r="D268" s="909"/>
      <c r="E268" s="909"/>
      <c r="F268" s="910"/>
      <c r="G268" s="890"/>
      <c r="H268" s="901"/>
      <c r="I268" s="152"/>
      <c r="J268" s="152"/>
      <c r="K268" s="152"/>
      <c r="L268" s="152"/>
      <c r="M268" s="152"/>
      <c r="N268" s="152"/>
      <c r="O268" s="152"/>
      <c r="P268" s="153"/>
      <c r="Q268" s="153"/>
      <c r="R268" s="156">
        <f t="shared" si="210"/>
        <v>0</v>
      </c>
      <c r="S268" s="156">
        <f t="shared" si="211"/>
        <v>0</v>
      </c>
      <c r="U268" s="157">
        <f>I268*$I$7+J268*$J$7+K268*$K$7+L268*$L$7+M268*$M$7+N268*$N$7+O268*$O$7+R268+S268</f>
        <v>0</v>
      </c>
      <c r="W268" s="152"/>
      <c r="X268" s="152"/>
      <c r="Y268" s="152"/>
      <c r="Z268" s="152"/>
      <c r="AA268" s="152"/>
      <c r="AB268" s="152"/>
      <c r="AC268" s="347"/>
      <c r="AD268" s="152"/>
      <c r="AE268" s="152"/>
      <c r="AF268" s="152"/>
      <c r="AG268" s="152"/>
      <c r="AH268" s="152"/>
      <c r="AI268" s="152"/>
      <c r="AJ268" s="347"/>
      <c r="AK268" s="152"/>
      <c r="AL268" s="152"/>
      <c r="AM268" s="295"/>
      <c r="AN268" s="228"/>
      <c r="AO268" s="228"/>
      <c r="AP268" s="228"/>
      <c r="AQ268" s="228"/>
      <c r="AR268" s="228"/>
      <c r="AS268" s="348"/>
      <c r="AT268" s="264">
        <f t="shared" si="174"/>
        <v>0</v>
      </c>
      <c r="AU268" s="259"/>
      <c r="AV268" s="265">
        <f t="shared" ref="AV268:AV282" si="214">AK268*$AK$7+AL268*$AL$7+AM268*$AM$7+SUM(AN268:AR268)*(1+Gewinn)*(1+SicherheitAngebot)+AT268/Zuschläge_IBN+AT268</f>
        <v>0</v>
      </c>
      <c r="AX268" s="265">
        <f>U268+AV268</f>
        <v>0</v>
      </c>
      <c r="AZ268" s="492">
        <f t="shared" ref="AZ268:AZ282" si="215">U268/(1+SicherheitAngebot)*(1+Sicherheit)</f>
        <v>0</v>
      </c>
      <c r="BB268" s="492">
        <f t="shared" ref="BB268:BB282" si="216">AV268/(1+SicherheitAngebot)*(1+Sicherheit)</f>
        <v>0</v>
      </c>
      <c r="BD268" s="265">
        <f>AZ268+BB268</f>
        <v>0</v>
      </c>
      <c r="BE268" s="105"/>
      <c r="BF268" s="105"/>
      <c r="BG268" s="105"/>
      <c r="BH268" s="105"/>
      <c r="BI268" s="105"/>
      <c r="BJ268" s="105"/>
    </row>
    <row r="269" spans="2:62" ht="20.100000000000001" hidden="1" customHeight="1" outlineLevel="1">
      <c r="B269" s="100"/>
      <c r="C269" s="908"/>
      <c r="D269" s="909"/>
      <c r="E269" s="909"/>
      <c r="F269" s="910"/>
      <c r="G269" s="890"/>
      <c r="H269" s="891"/>
      <c r="I269" s="152"/>
      <c r="J269" s="152"/>
      <c r="K269" s="152"/>
      <c r="L269" s="152"/>
      <c r="M269" s="152"/>
      <c r="N269" s="152"/>
      <c r="O269" s="152"/>
      <c r="P269" s="153"/>
      <c r="Q269" s="153"/>
      <c r="R269" s="156">
        <f t="shared" si="210"/>
        <v>0</v>
      </c>
      <c r="S269" s="156">
        <f t="shared" si="211"/>
        <v>0</v>
      </c>
      <c r="U269" s="157">
        <f t="shared" ref="U269:U282" si="217">I269*$I$7+J269*$J$7+K269*$K$7+L269*$L$7+M269*$M$7+N269*$N$7+O269*$O$7+R269+S269</f>
        <v>0</v>
      </c>
      <c r="W269" s="152"/>
      <c r="X269" s="152"/>
      <c r="Y269" s="152"/>
      <c r="Z269" s="152"/>
      <c r="AA269" s="152"/>
      <c r="AB269" s="152"/>
      <c r="AC269" s="347"/>
      <c r="AD269" s="152"/>
      <c r="AE269" s="152"/>
      <c r="AF269" s="152"/>
      <c r="AG269" s="152"/>
      <c r="AH269" s="152"/>
      <c r="AI269" s="152"/>
      <c r="AJ269" s="347"/>
      <c r="AK269" s="152"/>
      <c r="AL269" s="152"/>
      <c r="AM269" s="295"/>
      <c r="AN269" s="228"/>
      <c r="AO269" s="228"/>
      <c r="AP269" s="228"/>
      <c r="AQ269" s="228"/>
      <c r="AR269" s="228"/>
      <c r="AS269" s="348"/>
      <c r="AT269" s="264">
        <f t="shared" si="174"/>
        <v>0</v>
      </c>
      <c r="AU269" s="259"/>
      <c r="AV269" s="265">
        <f t="shared" si="214"/>
        <v>0</v>
      </c>
      <c r="AX269" s="265">
        <f t="shared" ref="AX269:AX282" si="218">U269+AV269</f>
        <v>0</v>
      </c>
      <c r="AZ269" s="492">
        <f t="shared" si="215"/>
        <v>0</v>
      </c>
      <c r="BB269" s="492">
        <f t="shared" si="216"/>
        <v>0</v>
      </c>
      <c r="BD269" s="265">
        <f t="shared" ref="BD269:BD282" si="219">AZ269+BB269</f>
        <v>0</v>
      </c>
      <c r="BE269" s="105"/>
      <c r="BF269" s="105"/>
      <c r="BG269" s="105"/>
      <c r="BH269" s="105"/>
      <c r="BI269" s="105"/>
      <c r="BJ269" s="105"/>
    </row>
    <row r="270" spans="2:62" ht="20.100000000000001" hidden="1" customHeight="1" outlineLevel="1">
      <c r="B270" s="100"/>
      <c r="C270" s="908"/>
      <c r="D270" s="909"/>
      <c r="E270" s="909"/>
      <c r="F270" s="910"/>
      <c r="G270" s="890"/>
      <c r="H270" s="891"/>
      <c r="I270" s="152"/>
      <c r="J270" s="152"/>
      <c r="K270" s="152"/>
      <c r="L270" s="152"/>
      <c r="M270" s="152"/>
      <c r="N270" s="152"/>
      <c r="O270" s="152"/>
      <c r="P270" s="153"/>
      <c r="Q270" s="153"/>
      <c r="R270" s="156">
        <f t="shared" si="210"/>
        <v>0</v>
      </c>
      <c r="S270" s="156">
        <f t="shared" si="211"/>
        <v>0</v>
      </c>
      <c r="U270" s="157">
        <f t="shared" si="217"/>
        <v>0</v>
      </c>
      <c r="W270" s="152"/>
      <c r="X270" s="152"/>
      <c r="Y270" s="152"/>
      <c r="Z270" s="152"/>
      <c r="AA270" s="152"/>
      <c r="AB270" s="152"/>
      <c r="AC270" s="347"/>
      <c r="AD270" s="152"/>
      <c r="AE270" s="152"/>
      <c r="AF270" s="152"/>
      <c r="AG270" s="152"/>
      <c r="AH270" s="152"/>
      <c r="AI270" s="152"/>
      <c r="AJ270" s="347"/>
      <c r="AK270" s="152"/>
      <c r="AL270" s="152"/>
      <c r="AM270" s="295"/>
      <c r="AN270" s="228"/>
      <c r="AO270" s="228"/>
      <c r="AP270" s="228"/>
      <c r="AQ270" s="228"/>
      <c r="AR270" s="228"/>
      <c r="AS270" s="348"/>
      <c r="AT270" s="264">
        <f t="shared" si="174"/>
        <v>0</v>
      </c>
      <c r="AU270" s="259"/>
      <c r="AV270" s="265">
        <f t="shared" si="214"/>
        <v>0</v>
      </c>
      <c r="AX270" s="265">
        <f t="shared" si="218"/>
        <v>0</v>
      </c>
      <c r="AZ270" s="492">
        <f t="shared" si="215"/>
        <v>0</v>
      </c>
      <c r="BB270" s="492">
        <f t="shared" si="216"/>
        <v>0</v>
      </c>
      <c r="BD270" s="265">
        <f t="shared" si="219"/>
        <v>0</v>
      </c>
      <c r="BE270" s="105"/>
      <c r="BF270" s="105"/>
      <c r="BG270" s="105"/>
      <c r="BH270" s="105"/>
      <c r="BI270" s="105"/>
      <c r="BJ270" s="105"/>
    </row>
    <row r="271" spans="2:62" ht="20.100000000000001" hidden="1" customHeight="1" outlineLevel="1">
      <c r="B271" s="100"/>
      <c r="C271" s="908"/>
      <c r="D271" s="909"/>
      <c r="E271" s="909"/>
      <c r="F271" s="910"/>
      <c r="G271" s="890"/>
      <c r="H271" s="891"/>
      <c r="I271" s="152"/>
      <c r="J271" s="152"/>
      <c r="K271" s="152"/>
      <c r="L271" s="152"/>
      <c r="M271" s="152"/>
      <c r="N271" s="152"/>
      <c r="O271" s="152"/>
      <c r="P271" s="153"/>
      <c r="Q271" s="153"/>
      <c r="R271" s="156">
        <f t="shared" si="210"/>
        <v>0</v>
      </c>
      <c r="S271" s="156">
        <f t="shared" si="211"/>
        <v>0</v>
      </c>
      <c r="U271" s="157">
        <f t="shared" si="217"/>
        <v>0</v>
      </c>
      <c r="W271" s="152"/>
      <c r="X271" s="152"/>
      <c r="Y271" s="152"/>
      <c r="Z271" s="152"/>
      <c r="AA271" s="152"/>
      <c r="AB271" s="152"/>
      <c r="AC271" s="347"/>
      <c r="AD271" s="152"/>
      <c r="AE271" s="152"/>
      <c r="AF271" s="152"/>
      <c r="AG271" s="152"/>
      <c r="AH271" s="152"/>
      <c r="AI271" s="152"/>
      <c r="AJ271" s="347"/>
      <c r="AK271" s="152"/>
      <c r="AL271" s="152"/>
      <c r="AM271" s="295"/>
      <c r="AN271" s="228"/>
      <c r="AO271" s="228"/>
      <c r="AP271" s="228"/>
      <c r="AQ271" s="228"/>
      <c r="AR271" s="228"/>
      <c r="AS271" s="348"/>
      <c r="AT271" s="264">
        <f t="shared" si="174"/>
        <v>0</v>
      </c>
      <c r="AU271" s="259"/>
      <c r="AV271" s="265">
        <f t="shared" si="214"/>
        <v>0</v>
      </c>
      <c r="AX271" s="265">
        <f t="shared" si="218"/>
        <v>0</v>
      </c>
      <c r="AZ271" s="492">
        <f t="shared" si="215"/>
        <v>0</v>
      </c>
      <c r="BB271" s="492">
        <f t="shared" si="216"/>
        <v>0</v>
      </c>
      <c r="BD271" s="265">
        <f t="shared" si="219"/>
        <v>0</v>
      </c>
      <c r="BE271" s="105"/>
      <c r="BF271" s="105"/>
      <c r="BG271" s="105"/>
      <c r="BH271" s="105"/>
      <c r="BI271" s="105"/>
      <c r="BJ271" s="105"/>
    </row>
    <row r="272" spans="2:62" ht="20.100000000000001" hidden="1" customHeight="1" outlineLevel="1">
      <c r="B272" s="100"/>
      <c r="C272" s="908"/>
      <c r="D272" s="909"/>
      <c r="E272" s="909"/>
      <c r="F272" s="910"/>
      <c r="G272" s="890"/>
      <c r="H272" s="891"/>
      <c r="I272" s="152"/>
      <c r="J272" s="152"/>
      <c r="K272" s="152"/>
      <c r="L272" s="152"/>
      <c r="M272" s="152"/>
      <c r="N272" s="152"/>
      <c r="O272" s="152"/>
      <c r="P272" s="153"/>
      <c r="Q272" s="153"/>
      <c r="R272" s="156">
        <f t="shared" si="210"/>
        <v>0</v>
      </c>
      <c r="S272" s="156">
        <f t="shared" si="211"/>
        <v>0</v>
      </c>
      <c r="U272" s="157">
        <f t="shared" si="217"/>
        <v>0</v>
      </c>
      <c r="W272" s="152"/>
      <c r="X272" s="152"/>
      <c r="Y272" s="152"/>
      <c r="Z272" s="152"/>
      <c r="AA272" s="152"/>
      <c r="AB272" s="152"/>
      <c r="AC272" s="347"/>
      <c r="AD272" s="152"/>
      <c r="AE272" s="152"/>
      <c r="AF272" s="152"/>
      <c r="AG272" s="152"/>
      <c r="AH272" s="152"/>
      <c r="AI272" s="152"/>
      <c r="AJ272" s="347"/>
      <c r="AK272" s="152"/>
      <c r="AL272" s="152"/>
      <c r="AM272" s="295"/>
      <c r="AN272" s="228"/>
      <c r="AO272" s="228"/>
      <c r="AP272" s="228"/>
      <c r="AQ272" s="228"/>
      <c r="AR272" s="228"/>
      <c r="AS272" s="348"/>
      <c r="AT272" s="264">
        <f t="shared" si="174"/>
        <v>0</v>
      </c>
      <c r="AU272" s="259"/>
      <c r="AV272" s="265">
        <f t="shared" si="214"/>
        <v>0</v>
      </c>
      <c r="AX272" s="265">
        <f t="shared" si="218"/>
        <v>0</v>
      </c>
      <c r="AZ272" s="492">
        <f t="shared" si="215"/>
        <v>0</v>
      </c>
      <c r="BB272" s="492">
        <f t="shared" si="216"/>
        <v>0</v>
      </c>
      <c r="BD272" s="265">
        <f t="shared" si="219"/>
        <v>0</v>
      </c>
      <c r="BE272" s="105"/>
      <c r="BF272" s="105"/>
      <c r="BG272" s="105"/>
      <c r="BH272" s="105"/>
      <c r="BI272" s="105"/>
      <c r="BJ272" s="105"/>
    </row>
    <row r="273" spans="2:62" ht="20.100000000000001" hidden="1" customHeight="1" outlineLevel="1">
      <c r="B273" s="100"/>
      <c r="C273" s="908"/>
      <c r="D273" s="909"/>
      <c r="E273" s="909"/>
      <c r="F273" s="910"/>
      <c r="G273" s="890"/>
      <c r="H273" s="891"/>
      <c r="I273" s="152"/>
      <c r="J273" s="152"/>
      <c r="K273" s="152"/>
      <c r="L273" s="152"/>
      <c r="M273" s="152"/>
      <c r="N273" s="152"/>
      <c r="O273" s="152"/>
      <c r="P273" s="153"/>
      <c r="Q273" s="153"/>
      <c r="R273" s="156">
        <f t="shared" si="210"/>
        <v>0</v>
      </c>
      <c r="S273" s="156">
        <f t="shared" si="211"/>
        <v>0</v>
      </c>
      <c r="U273" s="157">
        <f t="shared" si="217"/>
        <v>0</v>
      </c>
      <c r="W273" s="152"/>
      <c r="X273" s="152"/>
      <c r="Y273" s="152"/>
      <c r="Z273" s="152"/>
      <c r="AA273" s="152"/>
      <c r="AB273" s="152"/>
      <c r="AC273" s="347"/>
      <c r="AD273" s="152"/>
      <c r="AE273" s="152"/>
      <c r="AF273" s="152"/>
      <c r="AG273" s="152"/>
      <c r="AH273" s="152"/>
      <c r="AI273" s="152"/>
      <c r="AJ273" s="347"/>
      <c r="AK273" s="152"/>
      <c r="AL273" s="152"/>
      <c r="AM273" s="295"/>
      <c r="AN273" s="228"/>
      <c r="AO273" s="228"/>
      <c r="AP273" s="228"/>
      <c r="AQ273" s="228"/>
      <c r="AR273" s="228"/>
      <c r="AS273" s="348"/>
      <c r="AT273" s="264">
        <f t="shared" si="174"/>
        <v>0</v>
      </c>
      <c r="AU273" s="259"/>
      <c r="AV273" s="265">
        <f t="shared" si="214"/>
        <v>0</v>
      </c>
      <c r="AX273" s="265">
        <f t="shared" si="218"/>
        <v>0</v>
      </c>
      <c r="AZ273" s="492">
        <f t="shared" si="215"/>
        <v>0</v>
      </c>
      <c r="BB273" s="492">
        <f t="shared" si="216"/>
        <v>0</v>
      </c>
      <c r="BD273" s="265">
        <f t="shared" si="219"/>
        <v>0</v>
      </c>
      <c r="BE273" s="105"/>
      <c r="BF273" s="105"/>
      <c r="BG273" s="105"/>
      <c r="BH273" s="105"/>
      <c r="BI273" s="105"/>
      <c r="BJ273" s="105"/>
    </row>
    <row r="274" spans="2:62" ht="20.100000000000001" hidden="1" customHeight="1" outlineLevel="1">
      <c r="B274" s="100"/>
      <c r="C274" s="908"/>
      <c r="D274" s="909"/>
      <c r="E274" s="909"/>
      <c r="F274" s="910"/>
      <c r="G274" s="890"/>
      <c r="H274" s="891"/>
      <c r="I274" s="152"/>
      <c r="J274" s="152"/>
      <c r="K274" s="152"/>
      <c r="L274" s="152"/>
      <c r="M274" s="152"/>
      <c r="N274" s="152"/>
      <c r="O274" s="152"/>
      <c r="P274" s="153"/>
      <c r="Q274" s="153"/>
      <c r="R274" s="156">
        <f t="shared" si="210"/>
        <v>0</v>
      </c>
      <c r="S274" s="156">
        <f t="shared" si="211"/>
        <v>0</v>
      </c>
      <c r="U274" s="157">
        <f t="shared" si="217"/>
        <v>0</v>
      </c>
      <c r="W274" s="152"/>
      <c r="X274" s="152"/>
      <c r="Y274" s="152"/>
      <c r="Z274" s="152"/>
      <c r="AA274" s="152"/>
      <c r="AB274" s="152"/>
      <c r="AC274" s="347"/>
      <c r="AD274" s="152"/>
      <c r="AE274" s="152"/>
      <c r="AF274" s="152"/>
      <c r="AG274" s="152"/>
      <c r="AH274" s="152"/>
      <c r="AI274" s="152"/>
      <c r="AJ274" s="347"/>
      <c r="AK274" s="152"/>
      <c r="AL274" s="152"/>
      <c r="AM274" s="295"/>
      <c r="AN274" s="228"/>
      <c r="AO274" s="228"/>
      <c r="AP274" s="228"/>
      <c r="AQ274" s="228"/>
      <c r="AR274" s="228"/>
      <c r="AS274" s="348"/>
      <c r="AT274" s="264">
        <f t="shared" si="174"/>
        <v>0</v>
      </c>
      <c r="AU274" s="259"/>
      <c r="AV274" s="265">
        <f t="shared" si="214"/>
        <v>0</v>
      </c>
      <c r="AX274" s="265">
        <f t="shared" si="218"/>
        <v>0</v>
      </c>
      <c r="AZ274" s="492">
        <f t="shared" si="215"/>
        <v>0</v>
      </c>
      <c r="BB274" s="492">
        <f t="shared" si="216"/>
        <v>0</v>
      </c>
      <c r="BD274" s="265">
        <f t="shared" si="219"/>
        <v>0</v>
      </c>
      <c r="BE274" s="105"/>
      <c r="BF274" s="105"/>
      <c r="BG274" s="105"/>
      <c r="BH274" s="105"/>
      <c r="BI274" s="105"/>
      <c r="BJ274" s="105"/>
    </row>
    <row r="275" spans="2:62" ht="20.100000000000001" hidden="1" customHeight="1" outlineLevel="1">
      <c r="B275" s="100"/>
      <c r="C275" s="908"/>
      <c r="D275" s="909"/>
      <c r="E275" s="909"/>
      <c r="F275" s="910"/>
      <c r="G275" s="890"/>
      <c r="H275" s="891"/>
      <c r="I275" s="152"/>
      <c r="J275" s="152"/>
      <c r="K275" s="152"/>
      <c r="L275" s="152"/>
      <c r="M275" s="152"/>
      <c r="N275" s="152"/>
      <c r="O275" s="152"/>
      <c r="P275" s="153"/>
      <c r="Q275" s="153"/>
      <c r="R275" s="156">
        <f t="shared" si="210"/>
        <v>0</v>
      </c>
      <c r="S275" s="156">
        <f t="shared" si="211"/>
        <v>0</v>
      </c>
      <c r="U275" s="157">
        <f t="shared" si="217"/>
        <v>0</v>
      </c>
      <c r="W275" s="152"/>
      <c r="X275" s="152"/>
      <c r="Y275" s="152"/>
      <c r="Z275" s="152"/>
      <c r="AA275" s="152"/>
      <c r="AB275" s="152"/>
      <c r="AC275" s="347"/>
      <c r="AD275" s="152"/>
      <c r="AE275" s="152"/>
      <c r="AF275" s="152"/>
      <c r="AG275" s="152"/>
      <c r="AH275" s="152"/>
      <c r="AI275" s="152"/>
      <c r="AJ275" s="347"/>
      <c r="AK275" s="152"/>
      <c r="AL275" s="152"/>
      <c r="AM275" s="295"/>
      <c r="AN275" s="228"/>
      <c r="AO275" s="228"/>
      <c r="AP275" s="228"/>
      <c r="AQ275" s="228"/>
      <c r="AR275" s="228"/>
      <c r="AS275" s="348"/>
      <c r="AT275" s="264">
        <f t="shared" si="174"/>
        <v>0</v>
      </c>
      <c r="AU275" s="259"/>
      <c r="AV275" s="265">
        <f t="shared" si="214"/>
        <v>0</v>
      </c>
      <c r="AX275" s="265">
        <f t="shared" si="218"/>
        <v>0</v>
      </c>
      <c r="AZ275" s="492">
        <f t="shared" si="215"/>
        <v>0</v>
      </c>
      <c r="BB275" s="492">
        <f t="shared" si="216"/>
        <v>0</v>
      </c>
      <c r="BD275" s="265">
        <f t="shared" si="219"/>
        <v>0</v>
      </c>
      <c r="BE275" s="105"/>
      <c r="BF275" s="105"/>
      <c r="BG275" s="105"/>
      <c r="BH275" s="105"/>
      <c r="BI275" s="105"/>
      <c r="BJ275" s="105"/>
    </row>
    <row r="276" spans="2:62" ht="20.100000000000001" hidden="1" customHeight="1" outlineLevel="1">
      <c r="B276" s="100"/>
      <c r="C276" s="908"/>
      <c r="D276" s="909"/>
      <c r="E276" s="909"/>
      <c r="F276" s="910"/>
      <c r="G276" s="890"/>
      <c r="H276" s="891"/>
      <c r="I276" s="152"/>
      <c r="J276" s="152"/>
      <c r="K276" s="152"/>
      <c r="L276" s="152"/>
      <c r="M276" s="152"/>
      <c r="N276" s="152"/>
      <c r="O276" s="152"/>
      <c r="P276" s="153"/>
      <c r="Q276" s="153"/>
      <c r="R276" s="156">
        <f t="shared" si="210"/>
        <v>0</v>
      </c>
      <c r="S276" s="156">
        <f t="shared" si="211"/>
        <v>0</v>
      </c>
      <c r="U276" s="157">
        <f t="shared" si="217"/>
        <v>0</v>
      </c>
      <c r="W276" s="152"/>
      <c r="X276" s="152"/>
      <c r="Y276" s="152"/>
      <c r="Z276" s="152"/>
      <c r="AA276" s="152"/>
      <c r="AB276" s="152"/>
      <c r="AC276" s="347"/>
      <c r="AD276" s="152"/>
      <c r="AE276" s="152"/>
      <c r="AF276" s="152"/>
      <c r="AG276" s="152"/>
      <c r="AH276" s="152"/>
      <c r="AI276" s="152"/>
      <c r="AJ276" s="347"/>
      <c r="AK276" s="152"/>
      <c r="AL276" s="152"/>
      <c r="AM276" s="295"/>
      <c r="AN276" s="228"/>
      <c r="AO276" s="228"/>
      <c r="AP276" s="228"/>
      <c r="AQ276" s="228"/>
      <c r="AR276" s="228"/>
      <c r="AS276" s="348"/>
      <c r="AT276" s="264">
        <f t="shared" si="174"/>
        <v>0</v>
      </c>
      <c r="AU276" s="259"/>
      <c r="AV276" s="265">
        <f t="shared" si="214"/>
        <v>0</v>
      </c>
      <c r="AX276" s="265">
        <f t="shared" si="218"/>
        <v>0</v>
      </c>
      <c r="AZ276" s="492">
        <f t="shared" si="215"/>
        <v>0</v>
      </c>
      <c r="BB276" s="492">
        <f t="shared" si="216"/>
        <v>0</v>
      </c>
      <c r="BD276" s="265">
        <f t="shared" si="219"/>
        <v>0</v>
      </c>
      <c r="BE276" s="105"/>
      <c r="BF276" s="105"/>
      <c r="BG276" s="105"/>
      <c r="BH276" s="105"/>
      <c r="BI276" s="105"/>
      <c r="BJ276" s="105"/>
    </row>
    <row r="277" spans="2:62" ht="20.100000000000001" hidden="1" customHeight="1" outlineLevel="1">
      <c r="B277" s="100"/>
      <c r="C277" s="908"/>
      <c r="D277" s="909"/>
      <c r="E277" s="909"/>
      <c r="F277" s="910"/>
      <c r="G277" s="890"/>
      <c r="H277" s="891"/>
      <c r="I277" s="152"/>
      <c r="J277" s="152"/>
      <c r="K277" s="152"/>
      <c r="L277" s="152"/>
      <c r="M277" s="152"/>
      <c r="N277" s="152"/>
      <c r="O277" s="152"/>
      <c r="P277" s="153"/>
      <c r="Q277" s="153"/>
      <c r="R277" s="156">
        <f t="shared" si="210"/>
        <v>0</v>
      </c>
      <c r="S277" s="156">
        <f t="shared" si="211"/>
        <v>0</v>
      </c>
      <c r="U277" s="157">
        <f t="shared" si="217"/>
        <v>0</v>
      </c>
      <c r="W277" s="152"/>
      <c r="X277" s="152"/>
      <c r="Y277" s="152"/>
      <c r="Z277" s="152"/>
      <c r="AA277" s="152"/>
      <c r="AB277" s="152"/>
      <c r="AC277" s="347"/>
      <c r="AD277" s="152"/>
      <c r="AE277" s="152"/>
      <c r="AF277" s="152"/>
      <c r="AG277" s="152"/>
      <c r="AH277" s="152"/>
      <c r="AI277" s="152"/>
      <c r="AJ277" s="347"/>
      <c r="AK277" s="152"/>
      <c r="AL277" s="152"/>
      <c r="AM277" s="295"/>
      <c r="AN277" s="228"/>
      <c r="AO277" s="228"/>
      <c r="AP277" s="228"/>
      <c r="AQ277" s="228"/>
      <c r="AR277" s="228"/>
      <c r="AS277" s="348"/>
      <c r="AT277" s="264">
        <f t="shared" si="174"/>
        <v>0</v>
      </c>
      <c r="AU277" s="259"/>
      <c r="AV277" s="265">
        <f t="shared" si="214"/>
        <v>0</v>
      </c>
      <c r="AX277" s="265">
        <f t="shared" si="218"/>
        <v>0</v>
      </c>
      <c r="AZ277" s="492">
        <f t="shared" si="215"/>
        <v>0</v>
      </c>
      <c r="BB277" s="492">
        <f t="shared" si="216"/>
        <v>0</v>
      </c>
      <c r="BD277" s="265">
        <f t="shared" si="219"/>
        <v>0</v>
      </c>
      <c r="BE277" s="105"/>
      <c r="BF277" s="105"/>
      <c r="BG277" s="105"/>
      <c r="BH277" s="105"/>
      <c r="BI277" s="105"/>
      <c r="BJ277" s="105"/>
    </row>
    <row r="278" spans="2:62" ht="20.100000000000001" hidden="1" customHeight="1" outlineLevel="1">
      <c r="B278" s="100"/>
      <c r="C278" s="908"/>
      <c r="D278" s="909"/>
      <c r="E278" s="909"/>
      <c r="F278" s="910"/>
      <c r="G278" s="890"/>
      <c r="H278" s="891"/>
      <c r="I278" s="152"/>
      <c r="J278" s="152"/>
      <c r="K278" s="152"/>
      <c r="L278" s="152"/>
      <c r="M278" s="152"/>
      <c r="N278" s="152"/>
      <c r="O278" s="152"/>
      <c r="P278" s="153"/>
      <c r="Q278" s="153"/>
      <c r="R278" s="156">
        <f t="shared" si="210"/>
        <v>0</v>
      </c>
      <c r="S278" s="156">
        <f t="shared" si="211"/>
        <v>0</v>
      </c>
      <c r="U278" s="157">
        <f t="shared" si="217"/>
        <v>0</v>
      </c>
      <c r="W278" s="152"/>
      <c r="X278" s="152"/>
      <c r="Y278" s="152"/>
      <c r="Z278" s="152"/>
      <c r="AA278" s="152"/>
      <c r="AB278" s="152"/>
      <c r="AC278" s="347"/>
      <c r="AD278" s="152"/>
      <c r="AE278" s="152"/>
      <c r="AF278" s="152"/>
      <c r="AG278" s="152"/>
      <c r="AH278" s="152"/>
      <c r="AI278" s="152"/>
      <c r="AJ278" s="347"/>
      <c r="AK278" s="152"/>
      <c r="AL278" s="152"/>
      <c r="AM278" s="295"/>
      <c r="AN278" s="228"/>
      <c r="AO278" s="228"/>
      <c r="AP278" s="228"/>
      <c r="AQ278" s="228"/>
      <c r="AR278" s="228"/>
      <c r="AS278" s="348"/>
      <c r="AT278" s="264">
        <f t="shared" si="174"/>
        <v>0</v>
      </c>
      <c r="AU278" s="259"/>
      <c r="AV278" s="265">
        <f t="shared" si="214"/>
        <v>0</v>
      </c>
      <c r="AX278" s="265">
        <f t="shared" si="218"/>
        <v>0</v>
      </c>
      <c r="AZ278" s="492">
        <f t="shared" si="215"/>
        <v>0</v>
      </c>
      <c r="BB278" s="492">
        <f t="shared" si="216"/>
        <v>0</v>
      </c>
      <c r="BD278" s="265">
        <f t="shared" si="219"/>
        <v>0</v>
      </c>
      <c r="BE278" s="105"/>
      <c r="BF278" s="105"/>
      <c r="BG278" s="105"/>
      <c r="BH278" s="105"/>
      <c r="BI278" s="105"/>
      <c r="BJ278" s="105"/>
    </row>
    <row r="279" spans="2:62" ht="20.100000000000001" hidden="1" customHeight="1" outlineLevel="1">
      <c r="B279" s="100"/>
      <c r="C279" s="908"/>
      <c r="D279" s="909"/>
      <c r="E279" s="909"/>
      <c r="F279" s="910"/>
      <c r="G279" s="890"/>
      <c r="H279" s="891"/>
      <c r="I279" s="152"/>
      <c r="J279" s="152"/>
      <c r="K279" s="152"/>
      <c r="L279" s="152"/>
      <c r="M279" s="152"/>
      <c r="N279" s="152"/>
      <c r="O279" s="152"/>
      <c r="P279" s="153"/>
      <c r="Q279" s="153"/>
      <c r="R279" s="156">
        <f t="shared" si="210"/>
        <v>0</v>
      </c>
      <c r="S279" s="156">
        <f t="shared" si="211"/>
        <v>0</v>
      </c>
      <c r="U279" s="157">
        <f t="shared" si="217"/>
        <v>0</v>
      </c>
      <c r="W279" s="152"/>
      <c r="X279" s="152"/>
      <c r="Y279" s="152"/>
      <c r="Z279" s="152"/>
      <c r="AA279" s="152"/>
      <c r="AB279" s="152"/>
      <c r="AC279" s="347"/>
      <c r="AD279" s="152"/>
      <c r="AE279" s="152"/>
      <c r="AF279" s="152"/>
      <c r="AG279" s="152"/>
      <c r="AH279" s="152"/>
      <c r="AI279" s="152"/>
      <c r="AJ279" s="347"/>
      <c r="AK279" s="152"/>
      <c r="AL279" s="152"/>
      <c r="AM279" s="295"/>
      <c r="AN279" s="228"/>
      <c r="AO279" s="228"/>
      <c r="AP279" s="228"/>
      <c r="AQ279" s="228"/>
      <c r="AR279" s="228"/>
      <c r="AS279" s="348"/>
      <c r="AT279" s="264">
        <f t="shared" si="174"/>
        <v>0</v>
      </c>
      <c r="AU279" s="259"/>
      <c r="AV279" s="265">
        <f t="shared" si="214"/>
        <v>0</v>
      </c>
      <c r="AX279" s="265">
        <f t="shared" si="218"/>
        <v>0</v>
      </c>
      <c r="AZ279" s="492">
        <f t="shared" si="215"/>
        <v>0</v>
      </c>
      <c r="BB279" s="492">
        <f t="shared" si="216"/>
        <v>0</v>
      </c>
      <c r="BD279" s="265">
        <f t="shared" si="219"/>
        <v>0</v>
      </c>
      <c r="BE279" s="105"/>
      <c r="BF279" s="105"/>
      <c r="BG279" s="105"/>
      <c r="BH279" s="105"/>
      <c r="BI279" s="105"/>
      <c r="BJ279" s="105"/>
    </row>
    <row r="280" spans="2:62" ht="20.100000000000001" hidden="1" customHeight="1" outlineLevel="1">
      <c r="B280" s="100"/>
      <c r="C280" s="908"/>
      <c r="D280" s="909"/>
      <c r="E280" s="909"/>
      <c r="F280" s="910"/>
      <c r="G280" s="890"/>
      <c r="H280" s="891"/>
      <c r="I280" s="152"/>
      <c r="J280" s="152"/>
      <c r="K280" s="152"/>
      <c r="L280" s="152"/>
      <c r="M280" s="152"/>
      <c r="N280" s="152"/>
      <c r="O280" s="152"/>
      <c r="P280" s="153"/>
      <c r="Q280" s="153"/>
      <c r="R280" s="156">
        <f t="shared" si="210"/>
        <v>0</v>
      </c>
      <c r="S280" s="156">
        <f t="shared" si="211"/>
        <v>0</v>
      </c>
      <c r="U280" s="157">
        <f t="shared" si="217"/>
        <v>0</v>
      </c>
      <c r="W280" s="152"/>
      <c r="X280" s="152"/>
      <c r="Y280" s="152"/>
      <c r="Z280" s="152"/>
      <c r="AA280" s="152"/>
      <c r="AB280" s="152"/>
      <c r="AC280" s="347"/>
      <c r="AD280" s="152"/>
      <c r="AE280" s="152"/>
      <c r="AF280" s="152"/>
      <c r="AG280" s="152"/>
      <c r="AH280" s="152"/>
      <c r="AI280" s="152"/>
      <c r="AJ280" s="347"/>
      <c r="AK280" s="152"/>
      <c r="AL280" s="152"/>
      <c r="AM280" s="295"/>
      <c r="AN280" s="228"/>
      <c r="AO280" s="228"/>
      <c r="AP280" s="228"/>
      <c r="AQ280" s="228"/>
      <c r="AR280" s="228"/>
      <c r="AS280" s="348"/>
      <c r="AT280" s="264">
        <f t="shared" ref="AT280:AT282" si="220">((W280+AD280)*$W$7+(X280+AE280)*$X$7+(Y280+Z280+AF280+AG280)*$Z$7+(AA280+AH280)*$AA$7+(AB280+AI280)*$AB$7)*Zuschläge_IBN</f>
        <v>0</v>
      </c>
      <c r="AU280" s="259"/>
      <c r="AV280" s="265">
        <f t="shared" si="214"/>
        <v>0</v>
      </c>
      <c r="AX280" s="265">
        <f t="shared" si="218"/>
        <v>0</v>
      </c>
      <c r="AZ280" s="492">
        <f t="shared" si="215"/>
        <v>0</v>
      </c>
      <c r="BB280" s="492">
        <f t="shared" si="216"/>
        <v>0</v>
      </c>
      <c r="BD280" s="265">
        <f t="shared" si="219"/>
        <v>0</v>
      </c>
      <c r="BE280" s="105"/>
      <c r="BF280" s="105"/>
      <c r="BG280" s="105"/>
      <c r="BH280" s="105"/>
      <c r="BI280" s="105"/>
      <c r="BJ280" s="105"/>
    </row>
    <row r="281" spans="2:62" ht="20.100000000000001" hidden="1" customHeight="1" outlineLevel="1">
      <c r="B281" s="100"/>
      <c r="C281" s="908"/>
      <c r="D281" s="909"/>
      <c r="E281" s="909"/>
      <c r="F281" s="910"/>
      <c r="G281" s="890"/>
      <c r="H281" s="891"/>
      <c r="I281" s="152"/>
      <c r="J281" s="152"/>
      <c r="K281" s="152"/>
      <c r="L281" s="152"/>
      <c r="M281" s="152"/>
      <c r="N281" s="152"/>
      <c r="O281" s="152"/>
      <c r="P281" s="153"/>
      <c r="Q281" s="153"/>
      <c r="R281" s="156">
        <f t="shared" si="210"/>
        <v>0</v>
      </c>
      <c r="S281" s="156">
        <f t="shared" si="211"/>
        <v>0</v>
      </c>
      <c r="U281" s="157">
        <f t="shared" si="217"/>
        <v>0</v>
      </c>
      <c r="W281" s="152"/>
      <c r="X281" s="152"/>
      <c r="Y281" s="152"/>
      <c r="Z281" s="152"/>
      <c r="AA281" s="152"/>
      <c r="AB281" s="152"/>
      <c r="AC281" s="347"/>
      <c r="AD281" s="152"/>
      <c r="AE281" s="152"/>
      <c r="AF281" s="152"/>
      <c r="AG281" s="152"/>
      <c r="AH281" s="152"/>
      <c r="AI281" s="152"/>
      <c r="AJ281" s="347"/>
      <c r="AK281" s="152"/>
      <c r="AL281" s="152"/>
      <c r="AM281" s="295"/>
      <c r="AN281" s="228"/>
      <c r="AO281" s="228"/>
      <c r="AP281" s="228"/>
      <c r="AQ281" s="228"/>
      <c r="AR281" s="228"/>
      <c r="AS281" s="348"/>
      <c r="AT281" s="264">
        <f t="shared" si="220"/>
        <v>0</v>
      </c>
      <c r="AU281" s="259"/>
      <c r="AV281" s="265">
        <f t="shared" si="214"/>
        <v>0</v>
      </c>
      <c r="AX281" s="265">
        <f t="shared" si="218"/>
        <v>0</v>
      </c>
      <c r="AZ281" s="492">
        <f t="shared" si="215"/>
        <v>0</v>
      </c>
      <c r="BB281" s="492">
        <f t="shared" si="216"/>
        <v>0</v>
      </c>
      <c r="BD281" s="265">
        <f t="shared" si="219"/>
        <v>0</v>
      </c>
      <c r="BE281" s="105"/>
      <c r="BF281" s="105"/>
      <c r="BG281" s="105"/>
      <c r="BH281" s="105"/>
      <c r="BI281" s="105"/>
      <c r="BJ281" s="105"/>
    </row>
    <row r="282" spans="2:62" ht="20.100000000000001" hidden="1" customHeight="1" outlineLevel="1">
      <c r="B282" s="100"/>
      <c r="C282" s="908"/>
      <c r="D282" s="909"/>
      <c r="E282" s="909"/>
      <c r="F282" s="910"/>
      <c r="G282" s="890"/>
      <c r="H282" s="891"/>
      <c r="I282" s="152"/>
      <c r="J282" s="152"/>
      <c r="K282" s="152"/>
      <c r="L282" s="152"/>
      <c r="M282" s="152"/>
      <c r="N282" s="152"/>
      <c r="O282" s="152"/>
      <c r="P282" s="153"/>
      <c r="Q282" s="153"/>
      <c r="R282" s="156">
        <f t="shared" si="210"/>
        <v>0</v>
      </c>
      <c r="S282" s="156">
        <f t="shared" si="211"/>
        <v>0</v>
      </c>
      <c r="U282" s="157">
        <f t="shared" si="217"/>
        <v>0</v>
      </c>
      <c r="W282" s="152"/>
      <c r="X282" s="152"/>
      <c r="Y282" s="152"/>
      <c r="Z282" s="152"/>
      <c r="AA282" s="152"/>
      <c r="AB282" s="152"/>
      <c r="AC282" s="347"/>
      <c r="AD282" s="152"/>
      <c r="AE282" s="152"/>
      <c r="AF282" s="152"/>
      <c r="AG282" s="152"/>
      <c r="AH282" s="152"/>
      <c r="AI282" s="152"/>
      <c r="AJ282" s="347"/>
      <c r="AK282" s="152"/>
      <c r="AL282" s="152"/>
      <c r="AM282" s="295"/>
      <c r="AN282" s="228"/>
      <c r="AO282" s="228"/>
      <c r="AP282" s="228"/>
      <c r="AQ282" s="228"/>
      <c r="AR282" s="228"/>
      <c r="AS282" s="348"/>
      <c r="AT282" s="264">
        <f t="shared" si="220"/>
        <v>0</v>
      </c>
      <c r="AU282" s="259"/>
      <c r="AV282" s="265">
        <f t="shared" si="214"/>
        <v>0</v>
      </c>
      <c r="AX282" s="265">
        <f t="shared" si="218"/>
        <v>0</v>
      </c>
      <c r="AZ282" s="492">
        <f t="shared" si="215"/>
        <v>0</v>
      </c>
      <c r="BB282" s="492">
        <f t="shared" si="216"/>
        <v>0</v>
      </c>
      <c r="BD282" s="265">
        <f t="shared" si="219"/>
        <v>0</v>
      </c>
      <c r="BE282" s="105"/>
      <c r="BF282" s="105"/>
      <c r="BG282" s="105"/>
      <c r="BH282" s="105"/>
      <c r="BI282" s="105"/>
      <c r="BJ282" s="105"/>
    </row>
    <row r="283" spans="2:62" ht="9.9499999999999993" hidden="1" customHeight="1" outlineLevel="1">
      <c r="B283" s="101"/>
      <c r="C283" s="208"/>
      <c r="D283" s="208"/>
      <c r="E283" s="208"/>
      <c r="F283" s="208"/>
      <c r="G283" s="237"/>
      <c r="H283" s="207"/>
      <c r="I283" s="257"/>
      <c r="J283" s="257"/>
      <c r="K283" s="257"/>
      <c r="L283" s="257"/>
      <c r="M283" s="257"/>
      <c r="N283" s="257"/>
      <c r="O283" s="257"/>
      <c r="P283" s="256"/>
      <c r="Q283" s="102"/>
      <c r="R283" s="102"/>
      <c r="S283" s="102"/>
      <c r="U283" s="98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Z283" s="493"/>
      <c r="BE283" s="105"/>
      <c r="BF283" s="105"/>
      <c r="BG283" s="105"/>
      <c r="BH283" s="105"/>
      <c r="BI283" s="105"/>
      <c r="BJ283" s="105"/>
    </row>
    <row r="284" spans="2:62" ht="20.100000000000001" customHeight="1" collapsed="1">
      <c r="B284" s="8">
        <f>B267+1</f>
        <v>17</v>
      </c>
      <c r="C284" s="916"/>
      <c r="D284" s="917"/>
      <c r="E284" s="917"/>
      <c r="F284" s="918"/>
      <c r="G284" s="429"/>
      <c r="H284" s="206">
        <v>1</v>
      </c>
      <c r="I284" s="642">
        <f t="shared" ref="I284" si="221">$H284*SUM(I285:I299)</f>
        <v>0</v>
      </c>
      <c r="J284" s="643">
        <f t="shared" ref="J284:O284" si="222">$H284*SUM(J285:J299)</f>
        <v>0</v>
      </c>
      <c r="K284" s="644">
        <f t="shared" si="222"/>
        <v>0</v>
      </c>
      <c r="L284" s="645">
        <f t="shared" si="222"/>
        <v>0</v>
      </c>
      <c r="M284" s="645">
        <f t="shared" si="222"/>
        <v>0</v>
      </c>
      <c r="N284" s="644">
        <f t="shared" si="222"/>
        <v>0</v>
      </c>
      <c r="O284" s="642">
        <f t="shared" si="222"/>
        <v>0</v>
      </c>
      <c r="P284" s="209">
        <f t="shared" ref="P284:Q284" si="223">$H284*SUM(P285:P299)</f>
        <v>0</v>
      </c>
      <c r="Q284" s="210">
        <f t="shared" si="223"/>
        <v>0</v>
      </c>
      <c r="R284" s="136">
        <f t="shared" ref="R284:R299" si="224">P284*(1+Gewinn)*(1+SicherheitAngebot)</f>
        <v>0</v>
      </c>
      <c r="S284" s="137">
        <f t="shared" ref="S284:S299" si="225">Q284*(1+MGKZ)*(1+Gewinn)*(1+SicherheitAngebot)</f>
        <v>0</v>
      </c>
      <c r="U284" s="10">
        <f>I284*$I$7+J284*$J$7+K284*$K$7+L284*$L$7+M284*$M$7+N284*$N$7+O284*$O$7+R284+S284</f>
        <v>0</v>
      </c>
      <c r="W284" s="646">
        <f t="shared" ref="W284:AB284" si="226">$H284*SUM(W285:W299)</f>
        <v>0</v>
      </c>
      <c r="X284" s="647">
        <f t="shared" si="226"/>
        <v>0</v>
      </c>
      <c r="Y284" s="648">
        <f t="shared" si="226"/>
        <v>0</v>
      </c>
      <c r="Z284" s="649">
        <f t="shared" si="226"/>
        <v>0</v>
      </c>
      <c r="AA284" s="648">
        <f t="shared" si="226"/>
        <v>0</v>
      </c>
      <c r="AB284" s="646">
        <f t="shared" si="226"/>
        <v>0</v>
      </c>
      <c r="AC284" s="258"/>
      <c r="AD284" s="646">
        <f t="shared" ref="AD284:AM284" si="227">$H284*SUM(AD285:AD299)</f>
        <v>0</v>
      </c>
      <c r="AE284" s="647">
        <f t="shared" si="227"/>
        <v>0</v>
      </c>
      <c r="AF284" s="648">
        <f t="shared" si="227"/>
        <v>0</v>
      </c>
      <c r="AG284" s="649">
        <f t="shared" si="227"/>
        <v>0</v>
      </c>
      <c r="AH284" s="648">
        <f t="shared" si="227"/>
        <v>0</v>
      </c>
      <c r="AI284" s="646">
        <f t="shared" si="227"/>
        <v>0</v>
      </c>
      <c r="AJ284" s="258"/>
      <c r="AK284" s="653">
        <f t="shared" si="227"/>
        <v>0</v>
      </c>
      <c r="AL284" s="653">
        <f t="shared" si="227"/>
        <v>0</v>
      </c>
      <c r="AM284" s="653">
        <f t="shared" si="227"/>
        <v>0</v>
      </c>
      <c r="AN284" s="227">
        <f>$H284*SUM(AN285:AN299)*(1+Gewinn)*(1+SicherheitAngebot)</f>
        <v>0</v>
      </c>
      <c r="AO284" s="227">
        <f>$H284*SUM(AO285:AO299)*(1+Gewinn)*(1+SicherheitAngebot)</f>
        <v>0</v>
      </c>
      <c r="AP284" s="227">
        <f>$H284*SUM(AP285:AP299)*(1+Gewinn)*(1+SicherheitAngebot)</f>
        <v>0</v>
      </c>
      <c r="AQ284" s="227">
        <f>$H284*SUM(AQ285:AQ299)*(1+Gewinn)*(1+SicherheitAngebot)</f>
        <v>0</v>
      </c>
      <c r="AR284" s="227">
        <f>$H284*SUM(AR285:AR299)*(1+Gewinn)*(1+SicherheitAngebot)</f>
        <v>0</v>
      </c>
      <c r="AS284" s="262"/>
      <c r="AT284" s="263">
        <f t="shared" ref="AT284:AT347" si="228">((W284+AD284)*$W$7+(X284+AE284)*$X$7+(Y284+Z284+AF284+AG284)*$Z$7+(AA284+AH284)*$AA$7+(AB284+AI284)*$AB$7)*Zuschläge_IBN</f>
        <v>0</v>
      </c>
      <c r="AU284" s="259"/>
      <c r="AV284" s="491">
        <f>AK284*$AK$7+AL284*$AL$7+AM284*$AM$7+SUM(AN284:AR284)+AT284/Zuschläge_IBN+AT284</f>
        <v>0</v>
      </c>
      <c r="AX284" s="685">
        <f>U284+AV284</f>
        <v>0</v>
      </c>
      <c r="AZ284" s="490">
        <f>IF(H284&gt;0,U284/(1+SicherheitAngebot)*(1+Sicherheit),0)</f>
        <v>0</v>
      </c>
      <c r="BB284" s="490">
        <f>IF(H284&gt;0,AV284/(1+SicherheitAngebot)*(1+Sicherheit),0)</f>
        <v>0</v>
      </c>
      <c r="BD284" s="490">
        <f>AZ284+BB284</f>
        <v>0</v>
      </c>
      <c r="BE284" s="105"/>
      <c r="BF284" s="105"/>
      <c r="BG284" s="105"/>
      <c r="BH284" s="105"/>
      <c r="BI284" s="105"/>
      <c r="BJ284" s="105"/>
    </row>
    <row r="285" spans="2:62" ht="20.100000000000001" hidden="1" customHeight="1" outlineLevel="1">
      <c r="B285" s="99"/>
      <c r="C285" s="908"/>
      <c r="D285" s="909"/>
      <c r="E285" s="909"/>
      <c r="F285" s="910"/>
      <c r="G285" s="890"/>
      <c r="H285" s="901"/>
      <c r="I285" s="152"/>
      <c r="J285" s="152"/>
      <c r="K285" s="152"/>
      <c r="L285" s="152"/>
      <c r="M285" s="152"/>
      <c r="N285" s="152"/>
      <c r="O285" s="152"/>
      <c r="P285" s="153"/>
      <c r="Q285" s="153"/>
      <c r="R285" s="156">
        <f t="shared" si="224"/>
        <v>0</v>
      </c>
      <c r="S285" s="156">
        <f t="shared" si="225"/>
        <v>0</v>
      </c>
      <c r="U285" s="157">
        <f>I285*$I$7+J285*$J$7+K285*$K$7+L285*$L$7+M285*$M$7+N285*$N$7+O285*$O$7+R285+S285</f>
        <v>0</v>
      </c>
      <c r="W285" s="152"/>
      <c r="X285" s="152"/>
      <c r="Y285" s="152"/>
      <c r="Z285" s="152"/>
      <c r="AA285" s="152"/>
      <c r="AB285" s="152"/>
      <c r="AC285" s="347"/>
      <c r="AD285" s="152"/>
      <c r="AE285" s="152"/>
      <c r="AF285" s="152"/>
      <c r="AG285" s="152"/>
      <c r="AH285" s="152"/>
      <c r="AI285" s="152"/>
      <c r="AJ285" s="347"/>
      <c r="AK285" s="152"/>
      <c r="AL285" s="152"/>
      <c r="AM285" s="295"/>
      <c r="AN285" s="228"/>
      <c r="AO285" s="228"/>
      <c r="AP285" s="228"/>
      <c r="AQ285" s="228"/>
      <c r="AR285" s="228"/>
      <c r="AS285" s="348"/>
      <c r="AT285" s="264">
        <f t="shared" si="228"/>
        <v>0</v>
      </c>
      <c r="AU285" s="259"/>
      <c r="AV285" s="265">
        <f t="shared" ref="AV285:AV299" si="229">AK285*$AK$7+AL285*$AL$7+AM285*$AM$7+SUM(AN285:AR285)*(1+Gewinn)*(1+SicherheitAngebot)+AT285/Zuschläge_IBN+AT285</f>
        <v>0</v>
      </c>
      <c r="AX285" s="265">
        <f>U285+AV285</f>
        <v>0</v>
      </c>
      <c r="AZ285" s="492">
        <f t="shared" ref="AZ285:AZ299" si="230">U285/(1+SicherheitAngebot)*(1+Sicherheit)</f>
        <v>0</v>
      </c>
      <c r="BB285" s="492">
        <f t="shared" ref="BB285:BB299" si="231">AV285/(1+SicherheitAngebot)*(1+Sicherheit)</f>
        <v>0</v>
      </c>
      <c r="BD285" s="265">
        <f>AZ285+BB285</f>
        <v>0</v>
      </c>
      <c r="BE285" s="105"/>
      <c r="BF285" s="105"/>
      <c r="BG285" s="105"/>
      <c r="BH285" s="105"/>
      <c r="BI285" s="105"/>
      <c r="BJ285" s="105"/>
    </row>
    <row r="286" spans="2:62" ht="20.100000000000001" hidden="1" customHeight="1" outlineLevel="1">
      <c r="B286" s="100"/>
      <c r="C286" s="908"/>
      <c r="D286" s="909"/>
      <c r="E286" s="909"/>
      <c r="F286" s="910"/>
      <c r="G286" s="890"/>
      <c r="H286" s="891"/>
      <c r="I286" s="152"/>
      <c r="J286" s="152"/>
      <c r="K286" s="152"/>
      <c r="L286" s="152"/>
      <c r="M286" s="152"/>
      <c r="N286" s="152"/>
      <c r="O286" s="152"/>
      <c r="P286" s="153"/>
      <c r="Q286" s="153"/>
      <c r="R286" s="156">
        <f t="shared" si="224"/>
        <v>0</v>
      </c>
      <c r="S286" s="156">
        <f t="shared" si="225"/>
        <v>0</v>
      </c>
      <c r="U286" s="157">
        <f t="shared" ref="U286:U299" si="232">I286*$I$7+J286*$J$7+K286*$K$7+L286*$L$7+M286*$M$7+N286*$N$7+O286*$O$7+R286+S286</f>
        <v>0</v>
      </c>
      <c r="W286" s="152"/>
      <c r="X286" s="152"/>
      <c r="Y286" s="152"/>
      <c r="Z286" s="152"/>
      <c r="AA286" s="152"/>
      <c r="AB286" s="152"/>
      <c r="AC286" s="347"/>
      <c r="AD286" s="152"/>
      <c r="AE286" s="152"/>
      <c r="AF286" s="152"/>
      <c r="AG286" s="152"/>
      <c r="AH286" s="152"/>
      <c r="AI286" s="152"/>
      <c r="AJ286" s="347"/>
      <c r="AK286" s="152"/>
      <c r="AL286" s="152"/>
      <c r="AM286" s="295"/>
      <c r="AN286" s="228"/>
      <c r="AO286" s="228"/>
      <c r="AP286" s="228"/>
      <c r="AQ286" s="228"/>
      <c r="AR286" s="228"/>
      <c r="AS286" s="348"/>
      <c r="AT286" s="264">
        <f t="shared" si="228"/>
        <v>0</v>
      </c>
      <c r="AU286" s="259"/>
      <c r="AV286" s="265">
        <f t="shared" si="229"/>
        <v>0</v>
      </c>
      <c r="AX286" s="265">
        <f t="shared" ref="AX286:AX299" si="233">U286+AV286</f>
        <v>0</v>
      </c>
      <c r="AZ286" s="492">
        <f t="shared" si="230"/>
        <v>0</v>
      </c>
      <c r="BB286" s="492">
        <f t="shared" si="231"/>
        <v>0</v>
      </c>
      <c r="BD286" s="265">
        <f t="shared" ref="BD286:BD299" si="234">AZ286+BB286</f>
        <v>0</v>
      </c>
      <c r="BE286" s="105"/>
      <c r="BF286" s="105"/>
      <c r="BG286" s="105"/>
      <c r="BH286" s="105"/>
      <c r="BI286" s="105"/>
      <c r="BJ286" s="105"/>
    </row>
    <row r="287" spans="2:62" ht="20.100000000000001" hidden="1" customHeight="1" outlineLevel="1">
      <c r="B287" s="100"/>
      <c r="C287" s="908"/>
      <c r="D287" s="909"/>
      <c r="E287" s="909"/>
      <c r="F287" s="910"/>
      <c r="G287" s="890"/>
      <c r="H287" s="891"/>
      <c r="I287" s="152"/>
      <c r="J287" s="152"/>
      <c r="K287" s="152"/>
      <c r="L287" s="152"/>
      <c r="M287" s="152"/>
      <c r="N287" s="152"/>
      <c r="O287" s="152"/>
      <c r="P287" s="153"/>
      <c r="Q287" s="153"/>
      <c r="R287" s="156">
        <f t="shared" si="224"/>
        <v>0</v>
      </c>
      <c r="S287" s="156">
        <f t="shared" si="225"/>
        <v>0</v>
      </c>
      <c r="U287" s="157">
        <f t="shared" si="232"/>
        <v>0</v>
      </c>
      <c r="W287" s="152"/>
      <c r="X287" s="152"/>
      <c r="Y287" s="152"/>
      <c r="Z287" s="152"/>
      <c r="AA287" s="152"/>
      <c r="AB287" s="152"/>
      <c r="AC287" s="347"/>
      <c r="AD287" s="152"/>
      <c r="AE287" s="152"/>
      <c r="AF287" s="152"/>
      <c r="AG287" s="152"/>
      <c r="AH287" s="152"/>
      <c r="AI287" s="152"/>
      <c r="AJ287" s="347"/>
      <c r="AK287" s="152"/>
      <c r="AL287" s="152"/>
      <c r="AM287" s="295"/>
      <c r="AN287" s="228"/>
      <c r="AO287" s="228"/>
      <c r="AP287" s="228"/>
      <c r="AQ287" s="228"/>
      <c r="AR287" s="228"/>
      <c r="AS287" s="348"/>
      <c r="AT287" s="264">
        <f t="shared" si="228"/>
        <v>0</v>
      </c>
      <c r="AU287" s="259"/>
      <c r="AV287" s="265">
        <f t="shared" si="229"/>
        <v>0</v>
      </c>
      <c r="AX287" s="265">
        <f t="shared" si="233"/>
        <v>0</v>
      </c>
      <c r="AZ287" s="492">
        <f t="shared" si="230"/>
        <v>0</v>
      </c>
      <c r="BB287" s="492">
        <f t="shared" si="231"/>
        <v>0</v>
      </c>
      <c r="BD287" s="265">
        <f t="shared" si="234"/>
        <v>0</v>
      </c>
      <c r="BE287" s="105"/>
      <c r="BF287" s="105"/>
      <c r="BG287" s="105"/>
      <c r="BH287" s="105"/>
      <c r="BI287" s="105"/>
      <c r="BJ287" s="105"/>
    </row>
    <row r="288" spans="2:62" ht="20.100000000000001" hidden="1" customHeight="1" outlineLevel="1">
      <c r="B288" s="100"/>
      <c r="C288" s="908"/>
      <c r="D288" s="909"/>
      <c r="E288" s="909"/>
      <c r="F288" s="910"/>
      <c r="G288" s="890"/>
      <c r="H288" s="891"/>
      <c r="I288" s="152"/>
      <c r="J288" s="152"/>
      <c r="K288" s="152"/>
      <c r="L288" s="152"/>
      <c r="M288" s="152"/>
      <c r="N288" s="152"/>
      <c r="O288" s="152"/>
      <c r="P288" s="153"/>
      <c r="Q288" s="153"/>
      <c r="R288" s="156">
        <f t="shared" si="224"/>
        <v>0</v>
      </c>
      <c r="S288" s="156">
        <f t="shared" si="225"/>
        <v>0</v>
      </c>
      <c r="U288" s="157">
        <f t="shared" si="232"/>
        <v>0</v>
      </c>
      <c r="W288" s="152"/>
      <c r="X288" s="152"/>
      <c r="Y288" s="152"/>
      <c r="Z288" s="152"/>
      <c r="AA288" s="152"/>
      <c r="AB288" s="152"/>
      <c r="AC288" s="347"/>
      <c r="AD288" s="152"/>
      <c r="AE288" s="152"/>
      <c r="AF288" s="152"/>
      <c r="AG288" s="152"/>
      <c r="AH288" s="152"/>
      <c r="AI288" s="152"/>
      <c r="AJ288" s="347"/>
      <c r="AK288" s="152"/>
      <c r="AL288" s="152"/>
      <c r="AM288" s="295"/>
      <c r="AN288" s="228"/>
      <c r="AO288" s="228"/>
      <c r="AP288" s="228"/>
      <c r="AQ288" s="228"/>
      <c r="AR288" s="228"/>
      <c r="AS288" s="348"/>
      <c r="AT288" s="264">
        <f t="shared" si="228"/>
        <v>0</v>
      </c>
      <c r="AU288" s="259"/>
      <c r="AV288" s="265">
        <f t="shared" si="229"/>
        <v>0</v>
      </c>
      <c r="AX288" s="265">
        <f t="shared" si="233"/>
        <v>0</v>
      </c>
      <c r="AZ288" s="492">
        <f t="shared" si="230"/>
        <v>0</v>
      </c>
      <c r="BB288" s="492">
        <f t="shared" si="231"/>
        <v>0</v>
      </c>
      <c r="BD288" s="265">
        <f t="shared" si="234"/>
        <v>0</v>
      </c>
      <c r="BE288" s="105"/>
      <c r="BF288" s="105"/>
      <c r="BG288" s="105"/>
      <c r="BH288" s="105"/>
      <c r="BI288" s="105"/>
      <c r="BJ288" s="105"/>
    </row>
    <row r="289" spans="2:62" ht="20.100000000000001" hidden="1" customHeight="1" outlineLevel="1">
      <c r="B289" s="100"/>
      <c r="C289" s="908"/>
      <c r="D289" s="909"/>
      <c r="E289" s="909"/>
      <c r="F289" s="910"/>
      <c r="G289" s="890"/>
      <c r="H289" s="891"/>
      <c r="I289" s="152"/>
      <c r="J289" s="152"/>
      <c r="K289" s="152"/>
      <c r="L289" s="152"/>
      <c r="M289" s="152"/>
      <c r="N289" s="152"/>
      <c r="O289" s="152"/>
      <c r="P289" s="153"/>
      <c r="Q289" s="153"/>
      <c r="R289" s="156">
        <f t="shared" si="224"/>
        <v>0</v>
      </c>
      <c r="S289" s="156">
        <f t="shared" si="225"/>
        <v>0</v>
      </c>
      <c r="U289" s="157">
        <f t="shared" si="232"/>
        <v>0</v>
      </c>
      <c r="W289" s="152"/>
      <c r="X289" s="152"/>
      <c r="Y289" s="152"/>
      <c r="Z289" s="152"/>
      <c r="AA289" s="152"/>
      <c r="AB289" s="152"/>
      <c r="AC289" s="347"/>
      <c r="AD289" s="152"/>
      <c r="AE289" s="152"/>
      <c r="AF289" s="152"/>
      <c r="AG289" s="152"/>
      <c r="AH289" s="152"/>
      <c r="AI289" s="152"/>
      <c r="AJ289" s="347"/>
      <c r="AK289" s="152"/>
      <c r="AL289" s="152"/>
      <c r="AM289" s="295"/>
      <c r="AN289" s="228"/>
      <c r="AO289" s="228"/>
      <c r="AP289" s="228"/>
      <c r="AQ289" s="228"/>
      <c r="AR289" s="228"/>
      <c r="AS289" s="348"/>
      <c r="AT289" s="264">
        <f t="shared" si="228"/>
        <v>0</v>
      </c>
      <c r="AU289" s="259"/>
      <c r="AV289" s="265">
        <f t="shared" si="229"/>
        <v>0</v>
      </c>
      <c r="AX289" s="265">
        <f t="shared" si="233"/>
        <v>0</v>
      </c>
      <c r="AZ289" s="492">
        <f t="shared" si="230"/>
        <v>0</v>
      </c>
      <c r="BB289" s="492">
        <f t="shared" si="231"/>
        <v>0</v>
      </c>
      <c r="BD289" s="265">
        <f t="shared" si="234"/>
        <v>0</v>
      </c>
      <c r="BE289" s="105"/>
      <c r="BF289" s="105"/>
      <c r="BG289" s="105"/>
      <c r="BH289" s="105"/>
      <c r="BI289" s="105"/>
      <c r="BJ289" s="105"/>
    </row>
    <row r="290" spans="2:62" ht="20.100000000000001" hidden="1" customHeight="1" outlineLevel="1">
      <c r="B290" s="100"/>
      <c r="C290" s="908"/>
      <c r="D290" s="909"/>
      <c r="E290" s="909"/>
      <c r="F290" s="910"/>
      <c r="G290" s="890"/>
      <c r="H290" s="891"/>
      <c r="I290" s="152"/>
      <c r="J290" s="152"/>
      <c r="K290" s="152"/>
      <c r="L290" s="152"/>
      <c r="M290" s="152"/>
      <c r="N290" s="152"/>
      <c r="O290" s="152"/>
      <c r="P290" s="153"/>
      <c r="Q290" s="153"/>
      <c r="R290" s="156">
        <f t="shared" si="224"/>
        <v>0</v>
      </c>
      <c r="S290" s="156">
        <f t="shared" si="225"/>
        <v>0</v>
      </c>
      <c r="U290" s="157">
        <f t="shared" si="232"/>
        <v>0</v>
      </c>
      <c r="W290" s="152"/>
      <c r="X290" s="152"/>
      <c r="Y290" s="152"/>
      <c r="Z290" s="152"/>
      <c r="AA290" s="152"/>
      <c r="AB290" s="152"/>
      <c r="AC290" s="347"/>
      <c r="AD290" s="152"/>
      <c r="AE290" s="152"/>
      <c r="AF290" s="152"/>
      <c r="AG290" s="152"/>
      <c r="AH290" s="152"/>
      <c r="AI290" s="152"/>
      <c r="AJ290" s="347"/>
      <c r="AK290" s="152"/>
      <c r="AL290" s="152"/>
      <c r="AM290" s="295"/>
      <c r="AN290" s="228"/>
      <c r="AO290" s="228"/>
      <c r="AP290" s="228"/>
      <c r="AQ290" s="228"/>
      <c r="AR290" s="228"/>
      <c r="AS290" s="348"/>
      <c r="AT290" s="264">
        <f t="shared" si="228"/>
        <v>0</v>
      </c>
      <c r="AU290" s="259"/>
      <c r="AV290" s="265">
        <f t="shared" si="229"/>
        <v>0</v>
      </c>
      <c r="AX290" s="265">
        <f t="shared" si="233"/>
        <v>0</v>
      </c>
      <c r="AZ290" s="492">
        <f t="shared" si="230"/>
        <v>0</v>
      </c>
      <c r="BB290" s="492">
        <f t="shared" si="231"/>
        <v>0</v>
      </c>
      <c r="BD290" s="265">
        <f t="shared" si="234"/>
        <v>0</v>
      </c>
      <c r="BE290" s="105"/>
      <c r="BF290" s="105"/>
      <c r="BG290" s="105"/>
      <c r="BH290" s="105"/>
      <c r="BI290" s="105"/>
      <c r="BJ290" s="105"/>
    </row>
    <row r="291" spans="2:62" ht="20.100000000000001" hidden="1" customHeight="1" outlineLevel="1">
      <c r="B291" s="100"/>
      <c r="C291" s="908"/>
      <c r="D291" s="909"/>
      <c r="E291" s="909"/>
      <c r="F291" s="910"/>
      <c r="G291" s="890"/>
      <c r="H291" s="891"/>
      <c r="I291" s="152"/>
      <c r="J291" s="152"/>
      <c r="K291" s="152"/>
      <c r="L291" s="152"/>
      <c r="M291" s="152"/>
      <c r="N291" s="152"/>
      <c r="O291" s="152"/>
      <c r="P291" s="153"/>
      <c r="Q291" s="153"/>
      <c r="R291" s="156">
        <f t="shared" si="224"/>
        <v>0</v>
      </c>
      <c r="S291" s="156">
        <f t="shared" si="225"/>
        <v>0</v>
      </c>
      <c r="U291" s="157">
        <f t="shared" si="232"/>
        <v>0</v>
      </c>
      <c r="W291" s="152"/>
      <c r="X291" s="152"/>
      <c r="Y291" s="152"/>
      <c r="Z291" s="152"/>
      <c r="AA291" s="152"/>
      <c r="AB291" s="152"/>
      <c r="AC291" s="347"/>
      <c r="AD291" s="152"/>
      <c r="AE291" s="152"/>
      <c r="AF291" s="152"/>
      <c r="AG291" s="152"/>
      <c r="AH291" s="152"/>
      <c r="AI291" s="152"/>
      <c r="AJ291" s="347"/>
      <c r="AK291" s="152"/>
      <c r="AL291" s="152"/>
      <c r="AM291" s="295"/>
      <c r="AN291" s="228"/>
      <c r="AO291" s="228"/>
      <c r="AP291" s="228"/>
      <c r="AQ291" s="228"/>
      <c r="AR291" s="228"/>
      <c r="AS291" s="348"/>
      <c r="AT291" s="264">
        <f t="shared" si="228"/>
        <v>0</v>
      </c>
      <c r="AU291" s="259"/>
      <c r="AV291" s="265">
        <f t="shared" si="229"/>
        <v>0</v>
      </c>
      <c r="AX291" s="265">
        <f t="shared" si="233"/>
        <v>0</v>
      </c>
      <c r="AZ291" s="492">
        <f t="shared" si="230"/>
        <v>0</v>
      </c>
      <c r="BB291" s="492">
        <f t="shared" si="231"/>
        <v>0</v>
      </c>
      <c r="BD291" s="265">
        <f t="shared" si="234"/>
        <v>0</v>
      </c>
      <c r="BE291" s="105"/>
      <c r="BF291" s="105"/>
      <c r="BG291" s="105"/>
      <c r="BH291" s="105"/>
      <c r="BI291" s="105"/>
      <c r="BJ291" s="105"/>
    </row>
    <row r="292" spans="2:62" ht="20.100000000000001" hidden="1" customHeight="1" outlineLevel="1">
      <c r="B292" s="100"/>
      <c r="C292" s="908"/>
      <c r="D292" s="909"/>
      <c r="E292" s="909"/>
      <c r="F292" s="910"/>
      <c r="G292" s="890"/>
      <c r="H292" s="891"/>
      <c r="I292" s="152"/>
      <c r="J292" s="152"/>
      <c r="K292" s="152"/>
      <c r="L292" s="152"/>
      <c r="M292" s="152"/>
      <c r="N292" s="152"/>
      <c r="O292" s="152"/>
      <c r="P292" s="153"/>
      <c r="Q292" s="153"/>
      <c r="R292" s="156">
        <f t="shared" si="224"/>
        <v>0</v>
      </c>
      <c r="S292" s="156">
        <f t="shared" si="225"/>
        <v>0</v>
      </c>
      <c r="U292" s="157">
        <f t="shared" si="232"/>
        <v>0</v>
      </c>
      <c r="W292" s="152"/>
      <c r="X292" s="152"/>
      <c r="Y292" s="152"/>
      <c r="Z292" s="152"/>
      <c r="AA292" s="152"/>
      <c r="AB292" s="152"/>
      <c r="AC292" s="347"/>
      <c r="AD292" s="152"/>
      <c r="AE292" s="152"/>
      <c r="AF292" s="152"/>
      <c r="AG292" s="152"/>
      <c r="AH292" s="152"/>
      <c r="AI292" s="152"/>
      <c r="AJ292" s="347"/>
      <c r="AK292" s="152"/>
      <c r="AL292" s="152"/>
      <c r="AM292" s="295"/>
      <c r="AN292" s="228"/>
      <c r="AO292" s="228"/>
      <c r="AP292" s="228"/>
      <c r="AQ292" s="228"/>
      <c r="AR292" s="228"/>
      <c r="AS292" s="348"/>
      <c r="AT292" s="264">
        <f t="shared" si="228"/>
        <v>0</v>
      </c>
      <c r="AU292" s="259"/>
      <c r="AV292" s="265">
        <f t="shared" si="229"/>
        <v>0</v>
      </c>
      <c r="AX292" s="265">
        <f t="shared" si="233"/>
        <v>0</v>
      </c>
      <c r="AZ292" s="492">
        <f t="shared" si="230"/>
        <v>0</v>
      </c>
      <c r="BB292" s="492">
        <f t="shared" si="231"/>
        <v>0</v>
      </c>
      <c r="BD292" s="265">
        <f t="shared" si="234"/>
        <v>0</v>
      </c>
      <c r="BE292" s="105"/>
      <c r="BF292" s="105"/>
      <c r="BG292" s="105"/>
      <c r="BH292" s="105"/>
      <c r="BI292" s="105"/>
      <c r="BJ292" s="105"/>
    </row>
    <row r="293" spans="2:62" ht="20.100000000000001" hidden="1" customHeight="1" outlineLevel="1">
      <c r="B293" s="100"/>
      <c r="C293" s="908"/>
      <c r="D293" s="909"/>
      <c r="E293" s="909"/>
      <c r="F293" s="910"/>
      <c r="G293" s="890"/>
      <c r="H293" s="891"/>
      <c r="I293" s="152"/>
      <c r="J293" s="152"/>
      <c r="K293" s="152"/>
      <c r="L293" s="152"/>
      <c r="M293" s="152"/>
      <c r="N293" s="152"/>
      <c r="O293" s="152"/>
      <c r="P293" s="153"/>
      <c r="Q293" s="153"/>
      <c r="R293" s="156">
        <f t="shared" si="224"/>
        <v>0</v>
      </c>
      <c r="S293" s="156">
        <f t="shared" si="225"/>
        <v>0</v>
      </c>
      <c r="U293" s="157">
        <f t="shared" si="232"/>
        <v>0</v>
      </c>
      <c r="W293" s="152"/>
      <c r="X293" s="152"/>
      <c r="Y293" s="152"/>
      <c r="Z293" s="152"/>
      <c r="AA293" s="152"/>
      <c r="AB293" s="152"/>
      <c r="AC293" s="347"/>
      <c r="AD293" s="152"/>
      <c r="AE293" s="152"/>
      <c r="AF293" s="152"/>
      <c r="AG293" s="152"/>
      <c r="AH293" s="152"/>
      <c r="AI293" s="152"/>
      <c r="AJ293" s="347"/>
      <c r="AK293" s="152"/>
      <c r="AL293" s="152"/>
      <c r="AM293" s="295"/>
      <c r="AN293" s="228"/>
      <c r="AO293" s="228"/>
      <c r="AP293" s="228"/>
      <c r="AQ293" s="228"/>
      <c r="AR293" s="228"/>
      <c r="AS293" s="348"/>
      <c r="AT293" s="264">
        <f t="shared" si="228"/>
        <v>0</v>
      </c>
      <c r="AU293" s="259"/>
      <c r="AV293" s="265">
        <f t="shared" si="229"/>
        <v>0</v>
      </c>
      <c r="AX293" s="265">
        <f t="shared" si="233"/>
        <v>0</v>
      </c>
      <c r="AZ293" s="492">
        <f t="shared" si="230"/>
        <v>0</v>
      </c>
      <c r="BB293" s="492">
        <f t="shared" si="231"/>
        <v>0</v>
      </c>
      <c r="BD293" s="265">
        <f t="shared" si="234"/>
        <v>0</v>
      </c>
      <c r="BE293" s="105"/>
      <c r="BF293" s="105"/>
      <c r="BG293" s="105"/>
      <c r="BH293" s="105"/>
      <c r="BI293" s="105"/>
      <c r="BJ293" s="105"/>
    </row>
    <row r="294" spans="2:62" ht="20.100000000000001" hidden="1" customHeight="1" outlineLevel="1">
      <c r="B294" s="100"/>
      <c r="C294" s="908"/>
      <c r="D294" s="909"/>
      <c r="E294" s="909"/>
      <c r="F294" s="910"/>
      <c r="G294" s="890"/>
      <c r="H294" s="891"/>
      <c r="I294" s="152"/>
      <c r="J294" s="152"/>
      <c r="K294" s="152"/>
      <c r="L294" s="152"/>
      <c r="M294" s="152"/>
      <c r="N294" s="152"/>
      <c r="O294" s="152"/>
      <c r="P294" s="153"/>
      <c r="Q294" s="153"/>
      <c r="R294" s="156">
        <f t="shared" si="224"/>
        <v>0</v>
      </c>
      <c r="S294" s="156">
        <f t="shared" si="225"/>
        <v>0</v>
      </c>
      <c r="U294" s="157">
        <f t="shared" si="232"/>
        <v>0</v>
      </c>
      <c r="W294" s="152"/>
      <c r="X294" s="152"/>
      <c r="Y294" s="152"/>
      <c r="Z294" s="152"/>
      <c r="AA294" s="152"/>
      <c r="AB294" s="152"/>
      <c r="AC294" s="347"/>
      <c r="AD294" s="152"/>
      <c r="AE294" s="152"/>
      <c r="AF294" s="152"/>
      <c r="AG294" s="152"/>
      <c r="AH294" s="152"/>
      <c r="AI294" s="152"/>
      <c r="AJ294" s="347"/>
      <c r="AK294" s="152"/>
      <c r="AL294" s="152"/>
      <c r="AM294" s="295"/>
      <c r="AN294" s="228"/>
      <c r="AO294" s="228"/>
      <c r="AP294" s="228"/>
      <c r="AQ294" s="228"/>
      <c r="AR294" s="228"/>
      <c r="AS294" s="348"/>
      <c r="AT294" s="264">
        <f t="shared" si="228"/>
        <v>0</v>
      </c>
      <c r="AU294" s="259"/>
      <c r="AV294" s="265">
        <f t="shared" si="229"/>
        <v>0</v>
      </c>
      <c r="AX294" s="265">
        <f t="shared" si="233"/>
        <v>0</v>
      </c>
      <c r="AZ294" s="492">
        <f t="shared" si="230"/>
        <v>0</v>
      </c>
      <c r="BB294" s="492">
        <f t="shared" si="231"/>
        <v>0</v>
      </c>
      <c r="BD294" s="265">
        <f t="shared" si="234"/>
        <v>0</v>
      </c>
      <c r="BE294" s="105"/>
      <c r="BF294" s="105"/>
      <c r="BG294" s="105"/>
      <c r="BH294" s="105"/>
      <c r="BI294" s="105"/>
      <c r="BJ294" s="105"/>
    </row>
    <row r="295" spans="2:62" ht="20.100000000000001" hidden="1" customHeight="1" outlineLevel="1">
      <c r="B295" s="100"/>
      <c r="C295" s="908"/>
      <c r="D295" s="909"/>
      <c r="E295" s="909"/>
      <c r="F295" s="910"/>
      <c r="G295" s="890"/>
      <c r="H295" s="891"/>
      <c r="I295" s="152"/>
      <c r="J295" s="152"/>
      <c r="K295" s="152"/>
      <c r="L295" s="152"/>
      <c r="M295" s="152"/>
      <c r="N295" s="152"/>
      <c r="O295" s="152"/>
      <c r="P295" s="153"/>
      <c r="Q295" s="153"/>
      <c r="R295" s="156">
        <f t="shared" si="224"/>
        <v>0</v>
      </c>
      <c r="S295" s="156">
        <f t="shared" si="225"/>
        <v>0</v>
      </c>
      <c r="U295" s="157">
        <f t="shared" si="232"/>
        <v>0</v>
      </c>
      <c r="W295" s="152"/>
      <c r="X295" s="152"/>
      <c r="Y295" s="152"/>
      <c r="Z295" s="152"/>
      <c r="AA295" s="152"/>
      <c r="AB295" s="152"/>
      <c r="AC295" s="347"/>
      <c r="AD295" s="152"/>
      <c r="AE295" s="152"/>
      <c r="AF295" s="152"/>
      <c r="AG295" s="152"/>
      <c r="AH295" s="152"/>
      <c r="AI295" s="152"/>
      <c r="AJ295" s="347"/>
      <c r="AK295" s="152"/>
      <c r="AL295" s="152"/>
      <c r="AM295" s="295"/>
      <c r="AN295" s="228"/>
      <c r="AO295" s="228"/>
      <c r="AP295" s="228"/>
      <c r="AQ295" s="228"/>
      <c r="AR295" s="228"/>
      <c r="AS295" s="348"/>
      <c r="AT295" s="264">
        <f t="shared" si="228"/>
        <v>0</v>
      </c>
      <c r="AU295" s="259"/>
      <c r="AV295" s="265">
        <f t="shared" si="229"/>
        <v>0</v>
      </c>
      <c r="AX295" s="265">
        <f t="shared" si="233"/>
        <v>0</v>
      </c>
      <c r="AZ295" s="492">
        <f t="shared" si="230"/>
        <v>0</v>
      </c>
      <c r="BB295" s="492">
        <f t="shared" si="231"/>
        <v>0</v>
      </c>
      <c r="BD295" s="265">
        <f t="shared" si="234"/>
        <v>0</v>
      </c>
      <c r="BE295" s="105"/>
      <c r="BF295" s="105"/>
      <c r="BG295" s="105"/>
      <c r="BH295" s="105"/>
      <c r="BI295" s="105"/>
      <c r="BJ295" s="105"/>
    </row>
    <row r="296" spans="2:62" ht="20.100000000000001" hidden="1" customHeight="1" outlineLevel="1">
      <c r="B296" s="100"/>
      <c r="C296" s="908"/>
      <c r="D296" s="909"/>
      <c r="E296" s="909"/>
      <c r="F296" s="910"/>
      <c r="G296" s="890"/>
      <c r="H296" s="891"/>
      <c r="I296" s="152"/>
      <c r="J296" s="152"/>
      <c r="K296" s="152"/>
      <c r="L296" s="152"/>
      <c r="M296" s="152"/>
      <c r="N296" s="152"/>
      <c r="O296" s="152"/>
      <c r="P296" s="153"/>
      <c r="Q296" s="153"/>
      <c r="R296" s="156">
        <f t="shared" si="224"/>
        <v>0</v>
      </c>
      <c r="S296" s="156">
        <f t="shared" si="225"/>
        <v>0</v>
      </c>
      <c r="U296" s="157">
        <f t="shared" si="232"/>
        <v>0</v>
      </c>
      <c r="W296" s="152"/>
      <c r="X296" s="152"/>
      <c r="Y296" s="152"/>
      <c r="Z296" s="152"/>
      <c r="AA296" s="152"/>
      <c r="AB296" s="152"/>
      <c r="AC296" s="347"/>
      <c r="AD296" s="152"/>
      <c r="AE296" s="152"/>
      <c r="AF296" s="152"/>
      <c r="AG296" s="152"/>
      <c r="AH296" s="152"/>
      <c r="AI296" s="152"/>
      <c r="AJ296" s="347"/>
      <c r="AK296" s="152"/>
      <c r="AL296" s="152"/>
      <c r="AM296" s="295"/>
      <c r="AN296" s="228"/>
      <c r="AO296" s="228"/>
      <c r="AP296" s="228"/>
      <c r="AQ296" s="228"/>
      <c r="AR296" s="228"/>
      <c r="AS296" s="348"/>
      <c r="AT296" s="264">
        <f t="shared" si="228"/>
        <v>0</v>
      </c>
      <c r="AU296" s="259"/>
      <c r="AV296" s="265">
        <f t="shared" si="229"/>
        <v>0</v>
      </c>
      <c r="AX296" s="265">
        <f t="shared" si="233"/>
        <v>0</v>
      </c>
      <c r="AZ296" s="492">
        <f t="shared" si="230"/>
        <v>0</v>
      </c>
      <c r="BB296" s="492">
        <f t="shared" si="231"/>
        <v>0</v>
      </c>
      <c r="BD296" s="265">
        <f t="shared" si="234"/>
        <v>0</v>
      </c>
      <c r="BE296" s="105"/>
      <c r="BF296" s="105"/>
      <c r="BG296" s="105"/>
      <c r="BH296" s="105"/>
      <c r="BI296" s="105"/>
      <c r="BJ296" s="105"/>
    </row>
    <row r="297" spans="2:62" ht="20.100000000000001" hidden="1" customHeight="1" outlineLevel="1">
      <c r="B297" s="100"/>
      <c r="C297" s="908"/>
      <c r="D297" s="909"/>
      <c r="E297" s="909"/>
      <c r="F297" s="910"/>
      <c r="G297" s="890"/>
      <c r="H297" s="891"/>
      <c r="I297" s="152"/>
      <c r="J297" s="152"/>
      <c r="K297" s="152"/>
      <c r="L297" s="152"/>
      <c r="M297" s="152"/>
      <c r="N297" s="152"/>
      <c r="O297" s="152"/>
      <c r="P297" s="153"/>
      <c r="Q297" s="153"/>
      <c r="R297" s="156">
        <f t="shared" si="224"/>
        <v>0</v>
      </c>
      <c r="S297" s="156">
        <f t="shared" si="225"/>
        <v>0</v>
      </c>
      <c r="U297" s="157">
        <f t="shared" si="232"/>
        <v>0</v>
      </c>
      <c r="W297" s="152"/>
      <c r="X297" s="152"/>
      <c r="Y297" s="152"/>
      <c r="Z297" s="152"/>
      <c r="AA297" s="152"/>
      <c r="AB297" s="152"/>
      <c r="AC297" s="347"/>
      <c r="AD297" s="152"/>
      <c r="AE297" s="152"/>
      <c r="AF297" s="152"/>
      <c r="AG297" s="152"/>
      <c r="AH297" s="152"/>
      <c r="AI297" s="152"/>
      <c r="AJ297" s="347"/>
      <c r="AK297" s="152"/>
      <c r="AL297" s="152"/>
      <c r="AM297" s="295"/>
      <c r="AN297" s="228"/>
      <c r="AO297" s="228"/>
      <c r="AP297" s="228"/>
      <c r="AQ297" s="228"/>
      <c r="AR297" s="228"/>
      <c r="AS297" s="348"/>
      <c r="AT297" s="264">
        <f t="shared" si="228"/>
        <v>0</v>
      </c>
      <c r="AU297" s="259"/>
      <c r="AV297" s="265">
        <f t="shared" si="229"/>
        <v>0</v>
      </c>
      <c r="AX297" s="265">
        <f t="shared" si="233"/>
        <v>0</v>
      </c>
      <c r="AZ297" s="492">
        <f t="shared" si="230"/>
        <v>0</v>
      </c>
      <c r="BB297" s="492">
        <f t="shared" si="231"/>
        <v>0</v>
      </c>
      <c r="BD297" s="265">
        <f t="shared" si="234"/>
        <v>0</v>
      </c>
      <c r="BE297" s="105"/>
      <c r="BF297" s="105"/>
      <c r="BG297" s="105"/>
      <c r="BH297" s="105"/>
      <c r="BI297" s="105"/>
      <c r="BJ297" s="105"/>
    </row>
    <row r="298" spans="2:62" ht="20.100000000000001" hidden="1" customHeight="1" outlineLevel="1">
      <c r="B298" s="100"/>
      <c r="C298" s="908"/>
      <c r="D298" s="909"/>
      <c r="E298" s="909"/>
      <c r="F298" s="910"/>
      <c r="G298" s="890"/>
      <c r="H298" s="891"/>
      <c r="I298" s="152"/>
      <c r="J298" s="152"/>
      <c r="K298" s="152"/>
      <c r="L298" s="152"/>
      <c r="M298" s="152"/>
      <c r="N298" s="152"/>
      <c r="O298" s="152"/>
      <c r="P298" s="153"/>
      <c r="Q298" s="153"/>
      <c r="R298" s="156">
        <f t="shared" si="224"/>
        <v>0</v>
      </c>
      <c r="S298" s="156">
        <f t="shared" si="225"/>
        <v>0</v>
      </c>
      <c r="U298" s="157">
        <f t="shared" si="232"/>
        <v>0</v>
      </c>
      <c r="W298" s="152"/>
      <c r="X298" s="152"/>
      <c r="Y298" s="152"/>
      <c r="Z298" s="152"/>
      <c r="AA298" s="152"/>
      <c r="AB298" s="152"/>
      <c r="AC298" s="347"/>
      <c r="AD298" s="152"/>
      <c r="AE298" s="152"/>
      <c r="AF298" s="152"/>
      <c r="AG298" s="152"/>
      <c r="AH298" s="152"/>
      <c r="AI298" s="152"/>
      <c r="AJ298" s="347"/>
      <c r="AK298" s="152"/>
      <c r="AL298" s="152"/>
      <c r="AM298" s="295"/>
      <c r="AN298" s="228"/>
      <c r="AO298" s="228"/>
      <c r="AP298" s="228"/>
      <c r="AQ298" s="228"/>
      <c r="AR298" s="228"/>
      <c r="AS298" s="348"/>
      <c r="AT298" s="264">
        <f t="shared" si="228"/>
        <v>0</v>
      </c>
      <c r="AU298" s="259"/>
      <c r="AV298" s="265">
        <f t="shared" si="229"/>
        <v>0</v>
      </c>
      <c r="AX298" s="265">
        <f t="shared" si="233"/>
        <v>0</v>
      </c>
      <c r="AZ298" s="492">
        <f t="shared" si="230"/>
        <v>0</v>
      </c>
      <c r="BB298" s="492">
        <f t="shared" si="231"/>
        <v>0</v>
      </c>
      <c r="BD298" s="265">
        <f t="shared" si="234"/>
        <v>0</v>
      </c>
      <c r="BE298" s="105"/>
      <c r="BF298" s="105"/>
      <c r="BG298" s="105"/>
      <c r="BH298" s="105"/>
      <c r="BI298" s="105"/>
      <c r="BJ298" s="105"/>
    </row>
    <row r="299" spans="2:62" ht="20.100000000000001" hidden="1" customHeight="1" outlineLevel="1">
      <c r="B299" s="100"/>
      <c r="C299" s="908"/>
      <c r="D299" s="909"/>
      <c r="E299" s="909"/>
      <c r="F299" s="910"/>
      <c r="G299" s="890"/>
      <c r="H299" s="891"/>
      <c r="I299" s="152"/>
      <c r="J299" s="152"/>
      <c r="K299" s="152"/>
      <c r="L299" s="152"/>
      <c r="M299" s="152"/>
      <c r="N299" s="152"/>
      <c r="O299" s="152"/>
      <c r="P299" s="153"/>
      <c r="Q299" s="153"/>
      <c r="R299" s="156">
        <f t="shared" si="224"/>
        <v>0</v>
      </c>
      <c r="S299" s="156">
        <f t="shared" si="225"/>
        <v>0</v>
      </c>
      <c r="U299" s="157">
        <f t="shared" si="232"/>
        <v>0</v>
      </c>
      <c r="W299" s="152"/>
      <c r="X299" s="152"/>
      <c r="Y299" s="152"/>
      <c r="Z299" s="152"/>
      <c r="AA299" s="152"/>
      <c r="AB299" s="152"/>
      <c r="AC299" s="347"/>
      <c r="AD299" s="152"/>
      <c r="AE299" s="152"/>
      <c r="AF299" s="152"/>
      <c r="AG299" s="152"/>
      <c r="AH299" s="152"/>
      <c r="AI299" s="152"/>
      <c r="AJ299" s="347"/>
      <c r="AK299" s="152"/>
      <c r="AL299" s="152"/>
      <c r="AM299" s="295"/>
      <c r="AN299" s="228"/>
      <c r="AO299" s="228"/>
      <c r="AP299" s="228"/>
      <c r="AQ299" s="228"/>
      <c r="AR299" s="228"/>
      <c r="AS299" s="348"/>
      <c r="AT299" s="264">
        <f t="shared" si="228"/>
        <v>0</v>
      </c>
      <c r="AU299" s="259"/>
      <c r="AV299" s="265">
        <f t="shared" si="229"/>
        <v>0</v>
      </c>
      <c r="AX299" s="265">
        <f t="shared" si="233"/>
        <v>0</v>
      </c>
      <c r="AZ299" s="492">
        <f t="shared" si="230"/>
        <v>0</v>
      </c>
      <c r="BB299" s="492">
        <f t="shared" si="231"/>
        <v>0</v>
      </c>
      <c r="BD299" s="265">
        <f t="shared" si="234"/>
        <v>0</v>
      </c>
      <c r="BE299" s="105"/>
      <c r="BF299" s="105"/>
      <c r="BG299" s="105"/>
      <c r="BH299" s="105"/>
      <c r="BI299" s="105"/>
      <c r="BJ299" s="105"/>
    </row>
    <row r="300" spans="2:62" ht="9.9499999999999993" hidden="1" customHeight="1" outlineLevel="1">
      <c r="B300" s="101"/>
      <c r="C300" s="208"/>
      <c r="D300" s="208"/>
      <c r="E300" s="208"/>
      <c r="F300" s="208"/>
      <c r="G300" s="237"/>
      <c r="H300" s="207"/>
      <c r="I300" s="257"/>
      <c r="J300" s="257"/>
      <c r="K300" s="257"/>
      <c r="L300" s="257"/>
      <c r="M300" s="257"/>
      <c r="N300" s="257"/>
      <c r="O300" s="257"/>
      <c r="P300" s="256"/>
      <c r="Q300" s="102"/>
      <c r="R300" s="102"/>
      <c r="S300" s="102"/>
      <c r="U300" s="98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Z300" s="493"/>
      <c r="BE300" s="105"/>
      <c r="BF300" s="105"/>
      <c r="BG300" s="105"/>
      <c r="BH300" s="105"/>
      <c r="BI300" s="105"/>
      <c r="BJ300" s="105"/>
    </row>
    <row r="301" spans="2:62" ht="20.100000000000001" customHeight="1" collapsed="1">
      <c r="B301" s="8">
        <f>B284+1</f>
        <v>18</v>
      </c>
      <c r="C301" s="916"/>
      <c r="D301" s="917"/>
      <c r="E301" s="917"/>
      <c r="F301" s="918"/>
      <c r="G301" s="429"/>
      <c r="H301" s="206">
        <v>1</v>
      </c>
      <c r="I301" s="642">
        <f t="shared" ref="I301" si="235">$H301*SUM(I302:I316)</f>
        <v>0</v>
      </c>
      <c r="J301" s="643">
        <f t="shared" ref="J301:O301" si="236">$H301*SUM(J302:J316)</f>
        <v>0</v>
      </c>
      <c r="K301" s="644">
        <f t="shared" si="236"/>
        <v>0</v>
      </c>
      <c r="L301" s="645">
        <f t="shared" si="236"/>
        <v>0</v>
      </c>
      <c r="M301" s="645">
        <f t="shared" si="236"/>
        <v>0</v>
      </c>
      <c r="N301" s="644">
        <f t="shared" si="236"/>
        <v>0</v>
      </c>
      <c r="O301" s="642">
        <f t="shared" si="236"/>
        <v>0</v>
      </c>
      <c r="P301" s="209">
        <f t="shared" ref="P301:Q301" si="237">$H301*SUM(P302:P316)</f>
        <v>0</v>
      </c>
      <c r="Q301" s="210">
        <f t="shared" si="237"/>
        <v>0</v>
      </c>
      <c r="R301" s="136">
        <f t="shared" ref="R301:R316" si="238">P301*(1+Gewinn)*(1+SicherheitAngebot)</f>
        <v>0</v>
      </c>
      <c r="S301" s="137">
        <f t="shared" ref="S301:S316" si="239">Q301*(1+MGKZ)*(1+Gewinn)*(1+SicherheitAngebot)</f>
        <v>0</v>
      </c>
      <c r="U301" s="10">
        <f>I301*$I$7+J301*$J$7+K301*$K$7+L301*$L$7+M301*$M$7+N301*$N$7+O301*$O$7+R301+S301</f>
        <v>0</v>
      </c>
      <c r="W301" s="646">
        <f t="shared" ref="W301:AB301" si="240">$H301*SUM(W302:W316)</f>
        <v>0</v>
      </c>
      <c r="X301" s="647">
        <f t="shared" si="240"/>
        <v>0</v>
      </c>
      <c r="Y301" s="648">
        <f t="shared" si="240"/>
        <v>0</v>
      </c>
      <c r="Z301" s="649">
        <f t="shared" si="240"/>
        <v>0</v>
      </c>
      <c r="AA301" s="648">
        <f t="shared" si="240"/>
        <v>0</v>
      </c>
      <c r="AB301" s="646">
        <f t="shared" si="240"/>
        <v>0</v>
      </c>
      <c r="AC301" s="258"/>
      <c r="AD301" s="646">
        <f t="shared" ref="AD301:AM301" si="241">$H301*SUM(AD302:AD316)</f>
        <v>0</v>
      </c>
      <c r="AE301" s="647">
        <f t="shared" si="241"/>
        <v>0</v>
      </c>
      <c r="AF301" s="648">
        <f t="shared" si="241"/>
        <v>0</v>
      </c>
      <c r="AG301" s="649">
        <f t="shared" si="241"/>
        <v>0</v>
      </c>
      <c r="AH301" s="648">
        <f t="shared" si="241"/>
        <v>0</v>
      </c>
      <c r="AI301" s="646">
        <f t="shared" si="241"/>
        <v>0</v>
      </c>
      <c r="AJ301" s="258"/>
      <c r="AK301" s="653">
        <f t="shared" si="241"/>
        <v>0</v>
      </c>
      <c r="AL301" s="653">
        <f t="shared" si="241"/>
        <v>0</v>
      </c>
      <c r="AM301" s="653">
        <f t="shared" si="241"/>
        <v>0</v>
      </c>
      <c r="AN301" s="227">
        <f>$H301*SUM(AN302:AN316)*(1+Gewinn)*(1+SicherheitAngebot)</f>
        <v>0</v>
      </c>
      <c r="AO301" s="227">
        <f>$H301*SUM(AO302:AO316)*(1+Gewinn)*(1+SicherheitAngebot)</f>
        <v>0</v>
      </c>
      <c r="AP301" s="227">
        <f>$H301*SUM(AP302:AP316)*(1+Gewinn)*(1+SicherheitAngebot)</f>
        <v>0</v>
      </c>
      <c r="AQ301" s="227">
        <f>$H301*SUM(AQ302:AQ316)*(1+Gewinn)*(1+SicherheitAngebot)</f>
        <v>0</v>
      </c>
      <c r="AR301" s="227">
        <f>$H301*SUM(AR302:AR316)*(1+Gewinn)*(1+SicherheitAngebot)</f>
        <v>0</v>
      </c>
      <c r="AS301" s="262"/>
      <c r="AT301" s="263">
        <f t="shared" si="228"/>
        <v>0</v>
      </c>
      <c r="AU301" s="259"/>
      <c r="AV301" s="491">
        <f>AK301*$AK$7+AL301*$AL$7+AM301*$AM$7+SUM(AN301:AR301)+AT301/Zuschläge_IBN+AT301</f>
        <v>0</v>
      </c>
      <c r="AX301" s="685">
        <f>U301+AV301</f>
        <v>0</v>
      </c>
      <c r="AZ301" s="490">
        <f>IF(H301&gt;0,U301/(1+SicherheitAngebot)*(1+Sicherheit),0)</f>
        <v>0</v>
      </c>
      <c r="BB301" s="490">
        <f>IF(H301&gt;0,AV301/(1+SicherheitAngebot)*(1+Sicherheit),0)</f>
        <v>0</v>
      </c>
      <c r="BD301" s="490">
        <f>AZ301+BB301</f>
        <v>0</v>
      </c>
      <c r="BE301" s="105"/>
      <c r="BF301" s="105"/>
      <c r="BG301" s="105"/>
      <c r="BH301" s="105"/>
      <c r="BI301" s="105"/>
      <c r="BJ301" s="105"/>
    </row>
    <row r="302" spans="2:62" ht="20.100000000000001" hidden="1" customHeight="1" outlineLevel="1">
      <c r="B302" s="99"/>
      <c r="C302" s="908"/>
      <c r="D302" s="909"/>
      <c r="E302" s="909"/>
      <c r="F302" s="910"/>
      <c r="G302" s="890"/>
      <c r="H302" s="901"/>
      <c r="I302" s="152"/>
      <c r="J302" s="152"/>
      <c r="K302" s="152"/>
      <c r="L302" s="152"/>
      <c r="M302" s="152"/>
      <c r="N302" s="152"/>
      <c r="O302" s="152"/>
      <c r="P302" s="153"/>
      <c r="Q302" s="153"/>
      <c r="R302" s="156">
        <f t="shared" si="238"/>
        <v>0</v>
      </c>
      <c r="S302" s="156">
        <f t="shared" si="239"/>
        <v>0</v>
      </c>
      <c r="U302" s="157">
        <f>I302*$I$7+J302*$J$7+K302*$K$7+L302*$L$7+M302*$M$7+N302*$N$7+O302*$O$7+R302+S302</f>
        <v>0</v>
      </c>
      <c r="W302" s="152"/>
      <c r="X302" s="152"/>
      <c r="Y302" s="152"/>
      <c r="Z302" s="152"/>
      <c r="AA302" s="152"/>
      <c r="AB302" s="152"/>
      <c r="AC302" s="347"/>
      <c r="AD302" s="152"/>
      <c r="AE302" s="152"/>
      <c r="AF302" s="152"/>
      <c r="AG302" s="152"/>
      <c r="AH302" s="152"/>
      <c r="AI302" s="152"/>
      <c r="AJ302" s="347"/>
      <c r="AK302" s="152"/>
      <c r="AL302" s="152"/>
      <c r="AM302" s="295"/>
      <c r="AN302" s="228"/>
      <c r="AO302" s="228"/>
      <c r="AP302" s="228"/>
      <c r="AQ302" s="228"/>
      <c r="AR302" s="228"/>
      <c r="AS302" s="348"/>
      <c r="AT302" s="264">
        <f t="shared" si="228"/>
        <v>0</v>
      </c>
      <c r="AU302" s="259"/>
      <c r="AV302" s="265">
        <f t="shared" ref="AV302:AV316" si="242">AK302*$AK$7+AL302*$AL$7+AM302*$AM$7+SUM(AN302:AR302)*(1+Gewinn)*(1+SicherheitAngebot)+AT302/Zuschläge_IBN+AT302</f>
        <v>0</v>
      </c>
      <c r="AX302" s="265">
        <f>U302+AV302</f>
        <v>0</v>
      </c>
      <c r="AZ302" s="492">
        <f t="shared" ref="AZ302:AZ316" si="243">U302/(1+SicherheitAngebot)*(1+Sicherheit)</f>
        <v>0</v>
      </c>
      <c r="BB302" s="492">
        <f t="shared" ref="BB302:BB316" si="244">AV302/(1+SicherheitAngebot)*(1+Sicherheit)</f>
        <v>0</v>
      </c>
      <c r="BD302" s="265">
        <f>AZ302+BB302</f>
        <v>0</v>
      </c>
      <c r="BE302" s="105"/>
      <c r="BF302" s="105"/>
      <c r="BG302" s="105"/>
      <c r="BH302" s="105"/>
      <c r="BI302" s="105"/>
      <c r="BJ302" s="105"/>
    </row>
    <row r="303" spans="2:62" ht="20.100000000000001" hidden="1" customHeight="1" outlineLevel="1">
      <c r="B303" s="100"/>
      <c r="C303" s="908"/>
      <c r="D303" s="909"/>
      <c r="E303" s="909"/>
      <c r="F303" s="910"/>
      <c r="G303" s="890"/>
      <c r="H303" s="891"/>
      <c r="I303" s="152"/>
      <c r="J303" s="152"/>
      <c r="K303" s="152"/>
      <c r="L303" s="152"/>
      <c r="M303" s="152"/>
      <c r="N303" s="152"/>
      <c r="O303" s="152"/>
      <c r="P303" s="153"/>
      <c r="Q303" s="153"/>
      <c r="R303" s="156">
        <f t="shared" si="238"/>
        <v>0</v>
      </c>
      <c r="S303" s="156">
        <f t="shared" si="239"/>
        <v>0</v>
      </c>
      <c r="U303" s="157">
        <f t="shared" ref="U303:U316" si="245">I303*$I$7+J303*$J$7+K303*$K$7+L303*$L$7+M303*$M$7+N303*$N$7+O303*$O$7+R303+S303</f>
        <v>0</v>
      </c>
      <c r="W303" s="152"/>
      <c r="X303" s="152"/>
      <c r="Y303" s="152"/>
      <c r="Z303" s="152"/>
      <c r="AA303" s="152"/>
      <c r="AB303" s="152"/>
      <c r="AC303" s="347"/>
      <c r="AD303" s="152"/>
      <c r="AE303" s="152"/>
      <c r="AF303" s="152"/>
      <c r="AG303" s="152"/>
      <c r="AH303" s="152"/>
      <c r="AI303" s="152"/>
      <c r="AJ303" s="347"/>
      <c r="AK303" s="152"/>
      <c r="AL303" s="152"/>
      <c r="AM303" s="295"/>
      <c r="AN303" s="228"/>
      <c r="AO303" s="228"/>
      <c r="AP303" s="228"/>
      <c r="AQ303" s="228"/>
      <c r="AR303" s="228"/>
      <c r="AS303" s="348"/>
      <c r="AT303" s="264">
        <f t="shared" si="228"/>
        <v>0</v>
      </c>
      <c r="AU303" s="259"/>
      <c r="AV303" s="265">
        <f t="shared" si="242"/>
        <v>0</v>
      </c>
      <c r="AX303" s="265">
        <f t="shared" ref="AX303:AX316" si="246">U303+AV303</f>
        <v>0</v>
      </c>
      <c r="AZ303" s="492">
        <f t="shared" si="243"/>
        <v>0</v>
      </c>
      <c r="BB303" s="492">
        <f t="shared" si="244"/>
        <v>0</v>
      </c>
      <c r="BD303" s="265">
        <f t="shared" ref="BD303:BD316" si="247">AZ303+BB303</f>
        <v>0</v>
      </c>
      <c r="BE303" s="105"/>
      <c r="BF303" s="105"/>
      <c r="BG303" s="105"/>
      <c r="BH303" s="105"/>
      <c r="BI303" s="105"/>
      <c r="BJ303" s="105"/>
    </row>
    <row r="304" spans="2:62" ht="20.100000000000001" hidden="1" customHeight="1" outlineLevel="1">
      <c r="B304" s="100"/>
      <c r="C304" s="908"/>
      <c r="D304" s="909"/>
      <c r="E304" s="909"/>
      <c r="F304" s="910"/>
      <c r="G304" s="890"/>
      <c r="H304" s="891"/>
      <c r="I304" s="152"/>
      <c r="J304" s="152"/>
      <c r="K304" s="152"/>
      <c r="L304" s="152"/>
      <c r="M304" s="152"/>
      <c r="N304" s="152"/>
      <c r="O304" s="152"/>
      <c r="P304" s="153"/>
      <c r="Q304" s="153"/>
      <c r="R304" s="156">
        <f t="shared" si="238"/>
        <v>0</v>
      </c>
      <c r="S304" s="156">
        <f t="shared" si="239"/>
        <v>0</v>
      </c>
      <c r="U304" s="157">
        <f t="shared" si="245"/>
        <v>0</v>
      </c>
      <c r="W304" s="152"/>
      <c r="X304" s="152"/>
      <c r="Y304" s="152"/>
      <c r="Z304" s="152"/>
      <c r="AA304" s="152"/>
      <c r="AB304" s="152"/>
      <c r="AC304" s="347"/>
      <c r="AD304" s="152"/>
      <c r="AE304" s="152"/>
      <c r="AF304" s="152"/>
      <c r="AG304" s="152"/>
      <c r="AH304" s="152"/>
      <c r="AI304" s="152"/>
      <c r="AJ304" s="347"/>
      <c r="AK304" s="152"/>
      <c r="AL304" s="152"/>
      <c r="AM304" s="295"/>
      <c r="AN304" s="228"/>
      <c r="AO304" s="228"/>
      <c r="AP304" s="228"/>
      <c r="AQ304" s="228"/>
      <c r="AR304" s="228"/>
      <c r="AS304" s="348"/>
      <c r="AT304" s="264">
        <f t="shared" si="228"/>
        <v>0</v>
      </c>
      <c r="AU304" s="259"/>
      <c r="AV304" s="265">
        <f t="shared" si="242"/>
        <v>0</v>
      </c>
      <c r="AX304" s="265">
        <f t="shared" si="246"/>
        <v>0</v>
      </c>
      <c r="AZ304" s="492">
        <f t="shared" si="243"/>
        <v>0</v>
      </c>
      <c r="BB304" s="492">
        <f t="shared" si="244"/>
        <v>0</v>
      </c>
      <c r="BD304" s="265">
        <f t="shared" si="247"/>
        <v>0</v>
      </c>
      <c r="BE304" s="105"/>
      <c r="BF304" s="105"/>
      <c r="BG304" s="105"/>
      <c r="BH304" s="105"/>
      <c r="BI304" s="105"/>
      <c r="BJ304" s="105"/>
    </row>
    <row r="305" spans="2:62" ht="20.100000000000001" hidden="1" customHeight="1" outlineLevel="1">
      <c r="B305" s="100"/>
      <c r="C305" s="908"/>
      <c r="D305" s="909"/>
      <c r="E305" s="909"/>
      <c r="F305" s="910"/>
      <c r="G305" s="890"/>
      <c r="H305" s="891"/>
      <c r="I305" s="152"/>
      <c r="J305" s="152"/>
      <c r="K305" s="152"/>
      <c r="L305" s="152"/>
      <c r="M305" s="152"/>
      <c r="N305" s="152"/>
      <c r="O305" s="152"/>
      <c r="P305" s="153"/>
      <c r="Q305" s="153"/>
      <c r="R305" s="156">
        <f t="shared" si="238"/>
        <v>0</v>
      </c>
      <c r="S305" s="156">
        <f t="shared" si="239"/>
        <v>0</v>
      </c>
      <c r="U305" s="157">
        <f t="shared" si="245"/>
        <v>0</v>
      </c>
      <c r="W305" s="152"/>
      <c r="X305" s="152"/>
      <c r="Y305" s="152"/>
      <c r="Z305" s="152"/>
      <c r="AA305" s="152"/>
      <c r="AB305" s="152"/>
      <c r="AC305" s="347"/>
      <c r="AD305" s="152"/>
      <c r="AE305" s="152"/>
      <c r="AF305" s="152"/>
      <c r="AG305" s="152"/>
      <c r="AH305" s="152"/>
      <c r="AI305" s="152"/>
      <c r="AJ305" s="347"/>
      <c r="AK305" s="152"/>
      <c r="AL305" s="152"/>
      <c r="AM305" s="295"/>
      <c r="AN305" s="228"/>
      <c r="AO305" s="228"/>
      <c r="AP305" s="228"/>
      <c r="AQ305" s="228"/>
      <c r="AR305" s="228"/>
      <c r="AS305" s="348"/>
      <c r="AT305" s="264">
        <f t="shared" si="228"/>
        <v>0</v>
      </c>
      <c r="AU305" s="259"/>
      <c r="AV305" s="265">
        <f t="shared" si="242"/>
        <v>0</v>
      </c>
      <c r="AX305" s="265">
        <f t="shared" si="246"/>
        <v>0</v>
      </c>
      <c r="AZ305" s="492">
        <f t="shared" si="243"/>
        <v>0</v>
      </c>
      <c r="BB305" s="492">
        <f t="shared" si="244"/>
        <v>0</v>
      </c>
      <c r="BD305" s="265">
        <f t="shared" si="247"/>
        <v>0</v>
      </c>
      <c r="BE305" s="105"/>
      <c r="BF305" s="105"/>
      <c r="BG305" s="105"/>
      <c r="BH305" s="105"/>
      <c r="BI305" s="105"/>
      <c r="BJ305" s="105"/>
    </row>
    <row r="306" spans="2:62" ht="20.100000000000001" hidden="1" customHeight="1" outlineLevel="1">
      <c r="B306" s="100"/>
      <c r="C306" s="908"/>
      <c r="D306" s="909"/>
      <c r="E306" s="909"/>
      <c r="F306" s="910"/>
      <c r="G306" s="890"/>
      <c r="H306" s="891"/>
      <c r="I306" s="152"/>
      <c r="J306" s="152"/>
      <c r="K306" s="152"/>
      <c r="L306" s="152"/>
      <c r="M306" s="152"/>
      <c r="N306" s="152"/>
      <c r="O306" s="152"/>
      <c r="P306" s="153"/>
      <c r="Q306" s="153"/>
      <c r="R306" s="156">
        <f t="shared" si="238"/>
        <v>0</v>
      </c>
      <c r="S306" s="156">
        <f t="shared" si="239"/>
        <v>0</v>
      </c>
      <c r="U306" s="157">
        <f t="shared" si="245"/>
        <v>0</v>
      </c>
      <c r="W306" s="152"/>
      <c r="X306" s="152"/>
      <c r="Y306" s="152"/>
      <c r="Z306" s="152"/>
      <c r="AA306" s="152"/>
      <c r="AB306" s="152"/>
      <c r="AC306" s="347"/>
      <c r="AD306" s="152"/>
      <c r="AE306" s="152"/>
      <c r="AF306" s="152"/>
      <c r="AG306" s="152"/>
      <c r="AH306" s="152"/>
      <c r="AI306" s="152"/>
      <c r="AJ306" s="347"/>
      <c r="AK306" s="152"/>
      <c r="AL306" s="152"/>
      <c r="AM306" s="295"/>
      <c r="AN306" s="228"/>
      <c r="AO306" s="228"/>
      <c r="AP306" s="228"/>
      <c r="AQ306" s="228"/>
      <c r="AR306" s="228"/>
      <c r="AS306" s="348"/>
      <c r="AT306" s="264">
        <f t="shared" si="228"/>
        <v>0</v>
      </c>
      <c r="AU306" s="259"/>
      <c r="AV306" s="265">
        <f t="shared" si="242"/>
        <v>0</v>
      </c>
      <c r="AX306" s="265">
        <f t="shared" si="246"/>
        <v>0</v>
      </c>
      <c r="AZ306" s="492">
        <f t="shared" si="243"/>
        <v>0</v>
      </c>
      <c r="BB306" s="492">
        <f t="shared" si="244"/>
        <v>0</v>
      </c>
      <c r="BD306" s="265">
        <f t="shared" si="247"/>
        <v>0</v>
      </c>
      <c r="BE306" s="105"/>
      <c r="BF306" s="105"/>
      <c r="BG306" s="105"/>
      <c r="BH306" s="105"/>
      <c r="BI306" s="105"/>
      <c r="BJ306" s="105"/>
    </row>
    <row r="307" spans="2:62" ht="20.100000000000001" hidden="1" customHeight="1" outlineLevel="1">
      <c r="B307" s="100"/>
      <c r="C307" s="908"/>
      <c r="D307" s="909"/>
      <c r="E307" s="909"/>
      <c r="F307" s="910"/>
      <c r="G307" s="890"/>
      <c r="H307" s="891"/>
      <c r="I307" s="152"/>
      <c r="J307" s="152"/>
      <c r="K307" s="152"/>
      <c r="L307" s="152"/>
      <c r="M307" s="152"/>
      <c r="N307" s="152"/>
      <c r="O307" s="152"/>
      <c r="P307" s="153"/>
      <c r="Q307" s="153"/>
      <c r="R307" s="156">
        <f t="shared" si="238"/>
        <v>0</v>
      </c>
      <c r="S307" s="156">
        <f t="shared" si="239"/>
        <v>0</v>
      </c>
      <c r="U307" s="157">
        <f t="shared" si="245"/>
        <v>0</v>
      </c>
      <c r="W307" s="152"/>
      <c r="X307" s="152"/>
      <c r="Y307" s="152"/>
      <c r="Z307" s="152"/>
      <c r="AA307" s="152"/>
      <c r="AB307" s="152"/>
      <c r="AC307" s="347"/>
      <c r="AD307" s="152"/>
      <c r="AE307" s="152"/>
      <c r="AF307" s="152"/>
      <c r="AG307" s="152"/>
      <c r="AH307" s="152"/>
      <c r="AI307" s="152"/>
      <c r="AJ307" s="347"/>
      <c r="AK307" s="152"/>
      <c r="AL307" s="152"/>
      <c r="AM307" s="295"/>
      <c r="AN307" s="228"/>
      <c r="AO307" s="228"/>
      <c r="AP307" s="228"/>
      <c r="AQ307" s="228"/>
      <c r="AR307" s="228"/>
      <c r="AS307" s="348"/>
      <c r="AT307" s="264">
        <f t="shared" si="228"/>
        <v>0</v>
      </c>
      <c r="AU307" s="259"/>
      <c r="AV307" s="265">
        <f t="shared" si="242"/>
        <v>0</v>
      </c>
      <c r="AX307" s="265">
        <f t="shared" si="246"/>
        <v>0</v>
      </c>
      <c r="AZ307" s="492">
        <f t="shared" si="243"/>
        <v>0</v>
      </c>
      <c r="BB307" s="492">
        <f t="shared" si="244"/>
        <v>0</v>
      </c>
      <c r="BD307" s="265">
        <f t="shared" si="247"/>
        <v>0</v>
      </c>
      <c r="BE307" s="105"/>
      <c r="BF307" s="105"/>
      <c r="BG307" s="105"/>
      <c r="BH307" s="105"/>
      <c r="BI307" s="105"/>
      <c r="BJ307" s="105"/>
    </row>
    <row r="308" spans="2:62" ht="20.100000000000001" hidden="1" customHeight="1" outlineLevel="1">
      <c r="B308" s="100"/>
      <c r="C308" s="908"/>
      <c r="D308" s="909"/>
      <c r="E308" s="909"/>
      <c r="F308" s="910"/>
      <c r="G308" s="890"/>
      <c r="H308" s="891"/>
      <c r="I308" s="152"/>
      <c r="J308" s="152"/>
      <c r="K308" s="152"/>
      <c r="L308" s="152"/>
      <c r="M308" s="152"/>
      <c r="N308" s="152"/>
      <c r="O308" s="152"/>
      <c r="P308" s="153"/>
      <c r="Q308" s="153"/>
      <c r="R308" s="156">
        <f t="shared" si="238"/>
        <v>0</v>
      </c>
      <c r="S308" s="156">
        <f t="shared" si="239"/>
        <v>0</v>
      </c>
      <c r="U308" s="157">
        <f t="shared" si="245"/>
        <v>0</v>
      </c>
      <c r="W308" s="152"/>
      <c r="X308" s="152"/>
      <c r="Y308" s="152"/>
      <c r="Z308" s="152"/>
      <c r="AA308" s="152"/>
      <c r="AB308" s="152"/>
      <c r="AC308" s="347"/>
      <c r="AD308" s="152"/>
      <c r="AE308" s="152"/>
      <c r="AF308" s="152"/>
      <c r="AG308" s="152"/>
      <c r="AH308" s="152"/>
      <c r="AI308" s="152"/>
      <c r="AJ308" s="347"/>
      <c r="AK308" s="152"/>
      <c r="AL308" s="152"/>
      <c r="AM308" s="295"/>
      <c r="AN308" s="228"/>
      <c r="AO308" s="228"/>
      <c r="AP308" s="228"/>
      <c r="AQ308" s="228"/>
      <c r="AR308" s="228"/>
      <c r="AS308" s="348"/>
      <c r="AT308" s="264">
        <f t="shared" si="228"/>
        <v>0</v>
      </c>
      <c r="AU308" s="259"/>
      <c r="AV308" s="265">
        <f t="shared" si="242"/>
        <v>0</v>
      </c>
      <c r="AX308" s="265">
        <f t="shared" si="246"/>
        <v>0</v>
      </c>
      <c r="AZ308" s="492">
        <f t="shared" si="243"/>
        <v>0</v>
      </c>
      <c r="BB308" s="492">
        <f t="shared" si="244"/>
        <v>0</v>
      </c>
      <c r="BD308" s="265">
        <f t="shared" si="247"/>
        <v>0</v>
      </c>
      <c r="BE308" s="105"/>
      <c r="BF308" s="105"/>
      <c r="BG308" s="105"/>
      <c r="BH308" s="105"/>
      <c r="BI308" s="105"/>
      <c r="BJ308" s="105"/>
    </row>
    <row r="309" spans="2:62" ht="20.100000000000001" hidden="1" customHeight="1" outlineLevel="1">
      <c r="B309" s="100"/>
      <c r="C309" s="908"/>
      <c r="D309" s="909"/>
      <c r="E309" s="909"/>
      <c r="F309" s="910"/>
      <c r="G309" s="890"/>
      <c r="H309" s="891"/>
      <c r="I309" s="152"/>
      <c r="J309" s="152"/>
      <c r="K309" s="152"/>
      <c r="L309" s="152"/>
      <c r="M309" s="152"/>
      <c r="N309" s="152"/>
      <c r="O309" s="152"/>
      <c r="P309" s="153"/>
      <c r="Q309" s="153"/>
      <c r="R309" s="156">
        <f t="shared" si="238"/>
        <v>0</v>
      </c>
      <c r="S309" s="156">
        <f t="shared" si="239"/>
        <v>0</v>
      </c>
      <c r="U309" s="157">
        <f t="shared" si="245"/>
        <v>0</v>
      </c>
      <c r="W309" s="152"/>
      <c r="X309" s="152"/>
      <c r="Y309" s="152"/>
      <c r="Z309" s="152"/>
      <c r="AA309" s="152"/>
      <c r="AB309" s="152"/>
      <c r="AC309" s="347"/>
      <c r="AD309" s="152"/>
      <c r="AE309" s="152"/>
      <c r="AF309" s="152"/>
      <c r="AG309" s="152"/>
      <c r="AH309" s="152"/>
      <c r="AI309" s="152"/>
      <c r="AJ309" s="347"/>
      <c r="AK309" s="152"/>
      <c r="AL309" s="152"/>
      <c r="AM309" s="295"/>
      <c r="AN309" s="228"/>
      <c r="AO309" s="228"/>
      <c r="AP309" s="228"/>
      <c r="AQ309" s="228"/>
      <c r="AR309" s="228"/>
      <c r="AS309" s="348"/>
      <c r="AT309" s="264">
        <f t="shared" si="228"/>
        <v>0</v>
      </c>
      <c r="AU309" s="259"/>
      <c r="AV309" s="265">
        <f t="shared" si="242"/>
        <v>0</v>
      </c>
      <c r="AX309" s="265">
        <f t="shared" si="246"/>
        <v>0</v>
      </c>
      <c r="AZ309" s="492">
        <f t="shared" si="243"/>
        <v>0</v>
      </c>
      <c r="BB309" s="492">
        <f t="shared" si="244"/>
        <v>0</v>
      </c>
      <c r="BD309" s="265">
        <f t="shared" si="247"/>
        <v>0</v>
      </c>
      <c r="BE309" s="105"/>
      <c r="BF309" s="105"/>
      <c r="BG309" s="105"/>
      <c r="BH309" s="105"/>
      <c r="BI309" s="105"/>
      <c r="BJ309" s="105"/>
    </row>
    <row r="310" spans="2:62" ht="20.100000000000001" hidden="1" customHeight="1" outlineLevel="1">
      <c r="B310" s="100"/>
      <c r="C310" s="908"/>
      <c r="D310" s="909"/>
      <c r="E310" s="909"/>
      <c r="F310" s="910"/>
      <c r="G310" s="890"/>
      <c r="H310" s="891"/>
      <c r="I310" s="152"/>
      <c r="J310" s="152"/>
      <c r="K310" s="152"/>
      <c r="L310" s="152"/>
      <c r="M310" s="152"/>
      <c r="N310" s="152"/>
      <c r="O310" s="152"/>
      <c r="P310" s="153"/>
      <c r="Q310" s="153"/>
      <c r="R310" s="156">
        <f t="shared" si="238"/>
        <v>0</v>
      </c>
      <c r="S310" s="156">
        <f t="shared" si="239"/>
        <v>0</v>
      </c>
      <c r="U310" s="157">
        <f t="shared" si="245"/>
        <v>0</v>
      </c>
      <c r="W310" s="152"/>
      <c r="X310" s="152"/>
      <c r="Y310" s="152"/>
      <c r="Z310" s="152"/>
      <c r="AA310" s="152"/>
      <c r="AB310" s="152"/>
      <c r="AC310" s="347"/>
      <c r="AD310" s="152"/>
      <c r="AE310" s="152"/>
      <c r="AF310" s="152"/>
      <c r="AG310" s="152"/>
      <c r="AH310" s="152"/>
      <c r="AI310" s="152"/>
      <c r="AJ310" s="347"/>
      <c r="AK310" s="152"/>
      <c r="AL310" s="152"/>
      <c r="AM310" s="295"/>
      <c r="AN310" s="228"/>
      <c r="AO310" s="228"/>
      <c r="AP310" s="228"/>
      <c r="AQ310" s="228"/>
      <c r="AR310" s="228"/>
      <c r="AS310" s="348"/>
      <c r="AT310" s="264">
        <f t="shared" si="228"/>
        <v>0</v>
      </c>
      <c r="AU310" s="259"/>
      <c r="AV310" s="265">
        <f t="shared" si="242"/>
        <v>0</v>
      </c>
      <c r="AX310" s="265">
        <f t="shared" si="246"/>
        <v>0</v>
      </c>
      <c r="AZ310" s="492">
        <f t="shared" si="243"/>
        <v>0</v>
      </c>
      <c r="BB310" s="492">
        <f t="shared" si="244"/>
        <v>0</v>
      </c>
      <c r="BD310" s="265">
        <f t="shared" si="247"/>
        <v>0</v>
      </c>
      <c r="BE310" s="105"/>
      <c r="BF310" s="105"/>
      <c r="BG310" s="105"/>
      <c r="BH310" s="105"/>
      <c r="BI310" s="105"/>
      <c r="BJ310" s="105"/>
    </row>
    <row r="311" spans="2:62" ht="20.100000000000001" hidden="1" customHeight="1" outlineLevel="1">
      <c r="B311" s="100"/>
      <c r="C311" s="908"/>
      <c r="D311" s="909"/>
      <c r="E311" s="909"/>
      <c r="F311" s="910"/>
      <c r="G311" s="890"/>
      <c r="H311" s="891"/>
      <c r="I311" s="152"/>
      <c r="J311" s="152"/>
      <c r="K311" s="152"/>
      <c r="L311" s="152"/>
      <c r="M311" s="152"/>
      <c r="N311" s="152"/>
      <c r="O311" s="152"/>
      <c r="P311" s="153"/>
      <c r="Q311" s="153"/>
      <c r="R311" s="156">
        <f t="shared" si="238"/>
        <v>0</v>
      </c>
      <c r="S311" s="156">
        <f t="shared" si="239"/>
        <v>0</v>
      </c>
      <c r="U311" s="157">
        <f t="shared" si="245"/>
        <v>0</v>
      </c>
      <c r="W311" s="152"/>
      <c r="X311" s="152"/>
      <c r="Y311" s="152"/>
      <c r="Z311" s="152"/>
      <c r="AA311" s="152"/>
      <c r="AB311" s="152"/>
      <c r="AC311" s="347"/>
      <c r="AD311" s="152"/>
      <c r="AE311" s="152"/>
      <c r="AF311" s="152"/>
      <c r="AG311" s="152"/>
      <c r="AH311" s="152"/>
      <c r="AI311" s="152"/>
      <c r="AJ311" s="347"/>
      <c r="AK311" s="152"/>
      <c r="AL311" s="152"/>
      <c r="AM311" s="295"/>
      <c r="AN311" s="228"/>
      <c r="AO311" s="228"/>
      <c r="AP311" s="228"/>
      <c r="AQ311" s="228"/>
      <c r="AR311" s="228"/>
      <c r="AS311" s="348"/>
      <c r="AT311" s="264">
        <f t="shared" si="228"/>
        <v>0</v>
      </c>
      <c r="AU311" s="259"/>
      <c r="AV311" s="265">
        <f t="shared" si="242"/>
        <v>0</v>
      </c>
      <c r="AX311" s="265">
        <f t="shared" si="246"/>
        <v>0</v>
      </c>
      <c r="AZ311" s="492">
        <f t="shared" si="243"/>
        <v>0</v>
      </c>
      <c r="BB311" s="492">
        <f t="shared" si="244"/>
        <v>0</v>
      </c>
      <c r="BD311" s="265">
        <f t="shared" si="247"/>
        <v>0</v>
      </c>
      <c r="BE311" s="105"/>
      <c r="BF311" s="105"/>
      <c r="BG311" s="105"/>
      <c r="BH311" s="105"/>
      <c r="BI311" s="105"/>
      <c r="BJ311" s="105"/>
    </row>
    <row r="312" spans="2:62" ht="20.100000000000001" hidden="1" customHeight="1" outlineLevel="1">
      <c r="B312" s="100"/>
      <c r="C312" s="908"/>
      <c r="D312" s="909"/>
      <c r="E312" s="909"/>
      <c r="F312" s="910"/>
      <c r="G312" s="890"/>
      <c r="H312" s="891"/>
      <c r="I312" s="152"/>
      <c r="J312" s="152"/>
      <c r="K312" s="152"/>
      <c r="L312" s="152"/>
      <c r="M312" s="152"/>
      <c r="N312" s="152"/>
      <c r="O312" s="152"/>
      <c r="P312" s="153"/>
      <c r="Q312" s="153"/>
      <c r="R312" s="156">
        <f t="shared" si="238"/>
        <v>0</v>
      </c>
      <c r="S312" s="156">
        <f t="shared" si="239"/>
        <v>0</v>
      </c>
      <c r="U312" s="157">
        <f t="shared" si="245"/>
        <v>0</v>
      </c>
      <c r="W312" s="152"/>
      <c r="X312" s="152"/>
      <c r="Y312" s="152"/>
      <c r="Z312" s="152"/>
      <c r="AA312" s="152"/>
      <c r="AB312" s="152"/>
      <c r="AC312" s="347"/>
      <c r="AD312" s="152"/>
      <c r="AE312" s="152"/>
      <c r="AF312" s="152"/>
      <c r="AG312" s="152"/>
      <c r="AH312" s="152"/>
      <c r="AI312" s="152"/>
      <c r="AJ312" s="347"/>
      <c r="AK312" s="152"/>
      <c r="AL312" s="152"/>
      <c r="AM312" s="295"/>
      <c r="AN312" s="228"/>
      <c r="AO312" s="228"/>
      <c r="AP312" s="228"/>
      <c r="AQ312" s="228"/>
      <c r="AR312" s="228"/>
      <c r="AS312" s="348"/>
      <c r="AT312" s="264">
        <f t="shared" si="228"/>
        <v>0</v>
      </c>
      <c r="AU312" s="259"/>
      <c r="AV312" s="265">
        <f t="shared" si="242"/>
        <v>0</v>
      </c>
      <c r="AX312" s="265">
        <f t="shared" si="246"/>
        <v>0</v>
      </c>
      <c r="AZ312" s="492">
        <f t="shared" si="243"/>
        <v>0</v>
      </c>
      <c r="BB312" s="492">
        <f t="shared" si="244"/>
        <v>0</v>
      </c>
      <c r="BD312" s="265">
        <f t="shared" si="247"/>
        <v>0</v>
      </c>
      <c r="BE312" s="105"/>
      <c r="BF312" s="105"/>
      <c r="BG312" s="105"/>
      <c r="BH312" s="105"/>
      <c r="BI312" s="105"/>
      <c r="BJ312" s="105"/>
    </row>
    <row r="313" spans="2:62" ht="20.100000000000001" hidden="1" customHeight="1" outlineLevel="1">
      <c r="B313" s="100"/>
      <c r="C313" s="908"/>
      <c r="D313" s="909"/>
      <c r="E313" s="909"/>
      <c r="F313" s="910"/>
      <c r="G313" s="890"/>
      <c r="H313" s="891"/>
      <c r="I313" s="152"/>
      <c r="J313" s="152"/>
      <c r="K313" s="152"/>
      <c r="L313" s="152"/>
      <c r="M313" s="152"/>
      <c r="N313" s="152"/>
      <c r="O313" s="152"/>
      <c r="P313" s="153"/>
      <c r="Q313" s="153"/>
      <c r="R313" s="156">
        <f t="shared" si="238"/>
        <v>0</v>
      </c>
      <c r="S313" s="156">
        <f t="shared" si="239"/>
        <v>0</v>
      </c>
      <c r="U313" s="157">
        <f t="shared" si="245"/>
        <v>0</v>
      </c>
      <c r="W313" s="152"/>
      <c r="X313" s="152"/>
      <c r="Y313" s="152"/>
      <c r="Z313" s="152"/>
      <c r="AA313" s="152"/>
      <c r="AB313" s="152"/>
      <c r="AC313" s="347"/>
      <c r="AD313" s="152"/>
      <c r="AE313" s="152"/>
      <c r="AF313" s="152"/>
      <c r="AG313" s="152"/>
      <c r="AH313" s="152"/>
      <c r="AI313" s="152"/>
      <c r="AJ313" s="347"/>
      <c r="AK313" s="152"/>
      <c r="AL313" s="152"/>
      <c r="AM313" s="295"/>
      <c r="AN313" s="228"/>
      <c r="AO313" s="228"/>
      <c r="AP313" s="228"/>
      <c r="AQ313" s="228"/>
      <c r="AR313" s="228"/>
      <c r="AS313" s="348"/>
      <c r="AT313" s="264">
        <f t="shared" si="228"/>
        <v>0</v>
      </c>
      <c r="AU313" s="259"/>
      <c r="AV313" s="265">
        <f t="shared" si="242"/>
        <v>0</v>
      </c>
      <c r="AX313" s="265">
        <f t="shared" si="246"/>
        <v>0</v>
      </c>
      <c r="AZ313" s="492">
        <f t="shared" si="243"/>
        <v>0</v>
      </c>
      <c r="BB313" s="492">
        <f t="shared" si="244"/>
        <v>0</v>
      </c>
      <c r="BD313" s="265">
        <f t="shared" si="247"/>
        <v>0</v>
      </c>
      <c r="BE313" s="105"/>
      <c r="BF313" s="105"/>
      <c r="BG313" s="105"/>
      <c r="BH313" s="105"/>
      <c r="BI313" s="105"/>
      <c r="BJ313" s="105"/>
    </row>
    <row r="314" spans="2:62" ht="20.100000000000001" hidden="1" customHeight="1" outlineLevel="1">
      <c r="B314" s="100"/>
      <c r="C314" s="908"/>
      <c r="D314" s="909"/>
      <c r="E314" s="909"/>
      <c r="F314" s="910"/>
      <c r="G314" s="890"/>
      <c r="H314" s="891"/>
      <c r="I314" s="152"/>
      <c r="J314" s="152"/>
      <c r="K314" s="152"/>
      <c r="L314" s="152"/>
      <c r="M314" s="152"/>
      <c r="N314" s="152"/>
      <c r="O314" s="152"/>
      <c r="P314" s="153"/>
      <c r="Q314" s="153"/>
      <c r="R314" s="156">
        <f t="shared" si="238"/>
        <v>0</v>
      </c>
      <c r="S314" s="156">
        <f t="shared" si="239"/>
        <v>0</v>
      </c>
      <c r="U314" s="157">
        <f t="shared" si="245"/>
        <v>0</v>
      </c>
      <c r="W314" s="152"/>
      <c r="X314" s="152"/>
      <c r="Y314" s="152"/>
      <c r="Z314" s="152"/>
      <c r="AA314" s="152"/>
      <c r="AB314" s="152"/>
      <c r="AC314" s="347"/>
      <c r="AD314" s="152"/>
      <c r="AE314" s="152"/>
      <c r="AF314" s="152"/>
      <c r="AG314" s="152"/>
      <c r="AH314" s="152"/>
      <c r="AI314" s="152"/>
      <c r="AJ314" s="347"/>
      <c r="AK314" s="152"/>
      <c r="AL314" s="152"/>
      <c r="AM314" s="295"/>
      <c r="AN314" s="228"/>
      <c r="AO314" s="228"/>
      <c r="AP314" s="228"/>
      <c r="AQ314" s="228"/>
      <c r="AR314" s="228"/>
      <c r="AS314" s="348"/>
      <c r="AT314" s="264">
        <f t="shared" si="228"/>
        <v>0</v>
      </c>
      <c r="AU314" s="259"/>
      <c r="AV314" s="265">
        <f t="shared" si="242"/>
        <v>0</v>
      </c>
      <c r="AX314" s="265">
        <f t="shared" si="246"/>
        <v>0</v>
      </c>
      <c r="AZ314" s="492">
        <f t="shared" si="243"/>
        <v>0</v>
      </c>
      <c r="BB314" s="492">
        <f t="shared" si="244"/>
        <v>0</v>
      </c>
      <c r="BD314" s="265">
        <f t="shared" si="247"/>
        <v>0</v>
      </c>
      <c r="BE314" s="105"/>
      <c r="BF314" s="105"/>
      <c r="BG314" s="105"/>
      <c r="BH314" s="105"/>
      <c r="BI314" s="105"/>
      <c r="BJ314" s="105"/>
    </row>
    <row r="315" spans="2:62" ht="20.100000000000001" hidden="1" customHeight="1" outlineLevel="1">
      <c r="B315" s="100"/>
      <c r="C315" s="908"/>
      <c r="D315" s="909"/>
      <c r="E315" s="909"/>
      <c r="F315" s="910"/>
      <c r="G315" s="890"/>
      <c r="H315" s="891"/>
      <c r="I315" s="152"/>
      <c r="J315" s="152"/>
      <c r="K315" s="152"/>
      <c r="L315" s="152"/>
      <c r="M315" s="152"/>
      <c r="N315" s="152"/>
      <c r="O315" s="152"/>
      <c r="P315" s="153"/>
      <c r="Q315" s="153"/>
      <c r="R315" s="156">
        <f t="shared" si="238"/>
        <v>0</v>
      </c>
      <c r="S315" s="156">
        <f t="shared" si="239"/>
        <v>0</v>
      </c>
      <c r="U315" s="157">
        <f t="shared" si="245"/>
        <v>0</v>
      </c>
      <c r="W315" s="152"/>
      <c r="X315" s="152"/>
      <c r="Y315" s="152"/>
      <c r="Z315" s="152"/>
      <c r="AA315" s="152"/>
      <c r="AB315" s="152"/>
      <c r="AC315" s="347"/>
      <c r="AD315" s="152"/>
      <c r="AE315" s="152"/>
      <c r="AF315" s="152"/>
      <c r="AG315" s="152"/>
      <c r="AH315" s="152"/>
      <c r="AI315" s="152"/>
      <c r="AJ315" s="347"/>
      <c r="AK315" s="152"/>
      <c r="AL315" s="152"/>
      <c r="AM315" s="295"/>
      <c r="AN315" s="228"/>
      <c r="AO315" s="228"/>
      <c r="AP315" s="228"/>
      <c r="AQ315" s="228"/>
      <c r="AR315" s="228"/>
      <c r="AS315" s="348"/>
      <c r="AT315" s="264">
        <f t="shared" si="228"/>
        <v>0</v>
      </c>
      <c r="AU315" s="259"/>
      <c r="AV315" s="265">
        <f t="shared" si="242"/>
        <v>0</v>
      </c>
      <c r="AX315" s="265">
        <f t="shared" si="246"/>
        <v>0</v>
      </c>
      <c r="AZ315" s="492">
        <f t="shared" si="243"/>
        <v>0</v>
      </c>
      <c r="BB315" s="492">
        <f t="shared" si="244"/>
        <v>0</v>
      </c>
      <c r="BD315" s="265">
        <f t="shared" si="247"/>
        <v>0</v>
      </c>
      <c r="BE315" s="105"/>
      <c r="BF315" s="105"/>
      <c r="BG315" s="105"/>
      <c r="BH315" s="105"/>
      <c r="BI315" s="105"/>
      <c r="BJ315" s="105"/>
    </row>
    <row r="316" spans="2:62" ht="20.100000000000001" hidden="1" customHeight="1" outlineLevel="1">
      <c r="B316" s="100"/>
      <c r="C316" s="908"/>
      <c r="D316" s="909"/>
      <c r="E316" s="909"/>
      <c r="F316" s="910"/>
      <c r="G316" s="890"/>
      <c r="H316" s="891"/>
      <c r="I316" s="152"/>
      <c r="J316" s="152"/>
      <c r="K316" s="152"/>
      <c r="L316" s="152"/>
      <c r="M316" s="152"/>
      <c r="N316" s="152"/>
      <c r="O316" s="152"/>
      <c r="P316" s="153"/>
      <c r="Q316" s="153"/>
      <c r="R316" s="156">
        <f t="shared" si="238"/>
        <v>0</v>
      </c>
      <c r="S316" s="156">
        <f t="shared" si="239"/>
        <v>0</v>
      </c>
      <c r="U316" s="157">
        <f t="shared" si="245"/>
        <v>0</v>
      </c>
      <c r="W316" s="152"/>
      <c r="X316" s="152"/>
      <c r="Y316" s="152"/>
      <c r="Z316" s="152"/>
      <c r="AA316" s="152"/>
      <c r="AB316" s="152"/>
      <c r="AC316" s="347"/>
      <c r="AD316" s="152"/>
      <c r="AE316" s="152"/>
      <c r="AF316" s="152"/>
      <c r="AG316" s="152"/>
      <c r="AH316" s="152"/>
      <c r="AI316" s="152"/>
      <c r="AJ316" s="347"/>
      <c r="AK316" s="152"/>
      <c r="AL316" s="152"/>
      <c r="AM316" s="295"/>
      <c r="AN316" s="228"/>
      <c r="AO316" s="228"/>
      <c r="AP316" s="228"/>
      <c r="AQ316" s="228"/>
      <c r="AR316" s="228"/>
      <c r="AS316" s="348"/>
      <c r="AT316" s="264">
        <f t="shared" si="228"/>
        <v>0</v>
      </c>
      <c r="AU316" s="259"/>
      <c r="AV316" s="265">
        <f t="shared" si="242"/>
        <v>0</v>
      </c>
      <c r="AX316" s="265">
        <f t="shared" si="246"/>
        <v>0</v>
      </c>
      <c r="AZ316" s="492">
        <f t="shared" si="243"/>
        <v>0</v>
      </c>
      <c r="BB316" s="492">
        <f t="shared" si="244"/>
        <v>0</v>
      </c>
      <c r="BD316" s="265">
        <f t="shared" si="247"/>
        <v>0</v>
      </c>
      <c r="BE316" s="105"/>
      <c r="BF316" s="105"/>
      <c r="BG316" s="105"/>
      <c r="BH316" s="105"/>
      <c r="BI316" s="105"/>
      <c r="BJ316" s="105"/>
    </row>
    <row r="317" spans="2:62" ht="9.9499999999999993" hidden="1" customHeight="1" outlineLevel="1">
      <c r="B317" s="101"/>
      <c r="C317" s="208"/>
      <c r="D317" s="208"/>
      <c r="E317" s="208"/>
      <c r="F317" s="208"/>
      <c r="G317" s="237"/>
      <c r="H317" s="207"/>
      <c r="I317" s="257"/>
      <c r="J317" s="257"/>
      <c r="K317" s="257"/>
      <c r="L317" s="257"/>
      <c r="M317" s="257"/>
      <c r="N317" s="257"/>
      <c r="O317" s="257"/>
      <c r="P317" s="256"/>
      <c r="Q317" s="102"/>
      <c r="R317" s="102"/>
      <c r="S317" s="102"/>
      <c r="U317" s="98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Z317" s="493"/>
      <c r="BE317" s="105"/>
      <c r="BF317" s="105"/>
      <c r="BG317" s="105"/>
      <c r="BH317" s="105"/>
      <c r="BI317" s="105"/>
      <c r="BJ317" s="105"/>
    </row>
    <row r="318" spans="2:62" ht="20.100000000000001" customHeight="1" collapsed="1">
      <c r="B318" s="8">
        <f>B301+1</f>
        <v>19</v>
      </c>
      <c r="C318" s="916"/>
      <c r="D318" s="917"/>
      <c r="E318" s="917"/>
      <c r="F318" s="918"/>
      <c r="G318" s="429"/>
      <c r="H318" s="206">
        <v>1</v>
      </c>
      <c r="I318" s="642">
        <f t="shared" ref="I318" si="248">$H318*SUM(I319:I333)</f>
        <v>0</v>
      </c>
      <c r="J318" s="643">
        <f t="shared" ref="J318:O318" si="249">$H318*SUM(J319:J333)</f>
        <v>0</v>
      </c>
      <c r="K318" s="644">
        <f t="shared" si="249"/>
        <v>0</v>
      </c>
      <c r="L318" s="645">
        <f t="shared" si="249"/>
        <v>0</v>
      </c>
      <c r="M318" s="645">
        <f t="shared" si="249"/>
        <v>0</v>
      </c>
      <c r="N318" s="644">
        <f t="shared" si="249"/>
        <v>0</v>
      </c>
      <c r="O318" s="642">
        <f t="shared" si="249"/>
        <v>0</v>
      </c>
      <c r="P318" s="209">
        <f t="shared" ref="P318:Q318" si="250">$H318*SUM(P319:P333)</f>
        <v>0</v>
      </c>
      <c r="Q318" s="210">
        <f t="shared" si="250"/>
        <v>0</v>
      </c>
      <c r="R318" s="136">
        <f t="shared" ref="R318:R333" si="251">P318*(1+Gewinn)*(1+SicherheitAngebot)</f>
        <v>0</v>
      </c>
      <c r="S318" s="137">
        <f t="shared" ref="S318:S333" si="252">Q318*(1+MGKZ)*(1+Gewinn)*(1+SicherheitAngebot)</f>
        <v>0</v>
      </c>
      <c r="U318" s="10">
        <f>I318*$I$7+J318*$J$7+K318*$K$7+L318*$L$7+M318*$M$7+N318*$N$7+O318*$O$7+R318+S318</f>
        <v>0</v>
      </c>
      <c r="W318" s="646">
        <f t="shared" ref="W318:AB318" si="253">$H318*SUM(W319:W333)</f>
        <v>0</v>
      </c>
      <c r="X318" s="647">
        <f t="shared" si="253"/>
        <v>0</v>
      </c>
      <c r="Y318" s="648">
        <f t="shared" si="253"/>
        <v>0</v>
      </c>
      <c r="Z318" s="649">
        <f t="shared" si="253"/>
        <v>0</v>
      </c>
      <c r="AA318" s="648">
        <f t="shared" si="253"/>
        <v>0</v>
      </c>
      <c r="AB318" s="646">
        <f t="shared" si="253"/>
        <v>0</v>
      </c>
      <c r="AC318" s="258"/>
      <c r="AD318" s="646">
        <f t="shared" ref="AD318:AM318" si="254">$H318*SUM(AD319:AD333)</f>
        <v>0</v>
      </c>
      <c r="AE318" s="647">
        <f t="shared" si="254"/>
        <v>0</v>
      </c>
      <c r="AF318" s="648">
        <f t="shared" si="254"/>
        <v>0</v>
      </c>
      <c r="AG318" s="649">
        <f t="shared" si="254"/>
        <v>0</v>
      </c>
      <c r="AH318" s="648">
        <f t="shared" si="254"/>
        <v>0</v>
      </c>
      <c r="AI318" s="646">
        <f t="shared" si="254"/>
        <v>0</v>
      </c>
      <c r="AJ318" s="258"/>
      <c r="AK318" s="653">
        <f t="shared" si="254"/>
        <v>0</v>
      </c>
      <c r="AL318" s="653">
        <f t="shared" si="254"/>
        <v>0</v>
      </c>
      <c r="AM318" s="653">
        <f t="shared" si="254"/>
        <v>0</v>
      </c>
      <c r="AN318" s="227">
        <f>$H318*SUM(AN319:AN333)*(1+Gewinn)*(1+SicherheitAngebot)</f>
        <v>0</v>
      </c>
      <c r="AO318" s="227">
        <f>$H318*SUM(AO319:AO333)*(1+Gewinn)*(1+SicherheitAngebot)</f>
        <v>0</v>
      </c>
      <c r="AP318" s="227">
        <f>$H318*SUM(AP319:AP333)*(1+Gewinn)*(1+SicherheitAngebot)</f>
        <v>0</v>
      </c>
      <c r="AQ318" s="227">
        <f>$H318*SUM(AQ319:AQ333)*(1+Gewinn)*(1+SicherheitAngebot)</f>
        <v>0</v>
      </c>
      <c r="AR318" s="227">
        <f>$H318*SUM(AR319:AR333)*(1+Gewinn)*(1+SicherheitAngebot)</f>
        <v>0</v>
      </c>
      <c r="AS318" s="262"/>
      <c r="AT318" s="263">
        <f t="shared" si="228"/>
        <v>0</v>
      </c>
      <c r="AU318" s="259"/>
      <c r="AV318" s="491">
        <f>AK318*$AK$7+AL318*$AL$7+AM318*$AM$7+SUM(AN318:AR318)+AT318/Zuschläge_IBN+AT318</f>
        <v>0</v>
      </c>
      <c r="AX318" s="685">
        <f>U318+AV318</f>
        <v>0</v>
      </c>
      <c r="AZ318" s="490">
        <f>IF(H318&gt;0,U318/(1+SicherheitAngebot)*(1+Sicherheit),0)</f>
        <v>0</v>
      </c>
      <c r="BB318" s="490">
        <f>IF(H318&gt;0,AV318/(1+SicherheitAngebot)*(1+Sicherheit),0)</f>
        <v>0</v>
      </c>
      <c r="BD318" s="490">
        <f>AZ318+BB318</f>
        <v>0</v>
      </c>
      <c r="BE318" s="105"/>
      <c r="BF318" s="105"/>
      <c r="BG318" s="105"/>
      <c r="BH318" s="105"/>
      <c r="BI318" s="105"/>
      <c r="BJ318" s="105"/>
    </row>
    <row r="319" spans="2:62" ht="20.100000000000001" hidden="1" customHeight="1" outlineLevel="1">
      <c r="B319" s="99"/>
      <c r="C319" s="908"/>
      <c r="D319" s="909"/>
      <c r="E319" s="909"/>
      <c r="F319" s="910"/>
      <c r="G319" s="890"/>
      <c r="H319" s="901"/>
      <c r="I319" s="152"/>
      <c r="J319" s="152"/>
      <c r="K319" s="152"/>
      <c r="L319" s="152"/>
      <c r="M319" s="152"/>
      <c r="N319" s="152"/>
      <c r="O319" s="152"/>
      <c r="P319" s="153"/>
      <c r="Q319" s="153"/>
      <c r="R319" s="156">
        <f t="shared" si="251"/>
        <v>0</v>
      </c>
      <c r="S319" s="156">
        <f t="shared" si="252"/>
        <v>0</v>
      </c>
      <c r="U319" s="157">
        <f>I319*$I$7+J319*$J$7+K319*$K$7+L319*$L$7+M319*$M$7+N319*$N$7+O319*$O$7+R319+S319</f>
        <v>0</v>
      </c>
      <c r="W319" s="152"/>
      <c r="X319" s="152"/>
      <c r="Y319" s="152"/>
      <c r="Z319" s="152"/>
      <c r="AA319" s="152"/>
      <c r="AB319" s="152"/>
      <c r="AC319" s="347"/>
      <c r="AD319" s="152"/>
      <c r="AE319" s="152"/>
      <c r="AF319" s="152"/>
      <c r="AG319" s="152"/>
      <c r="AH319" s="152"/>
      <c r="AI319" s="152"/>
      <c r="AJ319" s="347"/>
      <c r="AK319" s="152"/>
      <c r="AL319" s="152"/>
      <c r="AM319" s="295"/>
      <c r="AN319" s="228"/>
      <c r="AO319" s="228"/>
      <c r="AP319" s="228"/>
      <c r="AQ319" s="228"/>
      <c r="AR319" s="228"/>
      <c r="AS319" s="348"/>
      <c r="AT319" s="264">
        <f t="shared" si="228"/>
        <v>0</v>
      </c>
      <c r="AU319" s="259"/>
      <c r="AV319" s="265">
        <f t="shared" ref="AV319:AV333" si="255">AK319*$AK$7+AL319*$AL$7+AM319*$AM$7+SUM(AN319:AR319)*(1+Gewinn)*(1+SicherheitAngebot)+AT319/Zuschläge_IBN+AT319</f>
        <v>0</v>
      </c>
      <c r="AX319" s="265">
        <f>U319+AV319</f>
        <v>0</v>
      </c>
      <c r="AZ319" s="492">
        <f t="shared" ref="AZ319:AZ333" si="256">U319/(1+SicherheitAngebot)*(1+Sicherheit)</f>
        <v>0</v>
      </c>
      <c r="BB319" s="492">
        <f t="shared" ref="BB319:BB333" si="257">AV319/(1+SicherheitAngebot)*(1+Sicherheit)</f>
        <v>0</v>
      </c>
      <c r="BD319" s="265">
        <f>AZ319+BB319</f>
        <v>0</v>
      </c>
      <c r="BE319" s="105"/>
      <c r="BF319" s="105"/>
      <c r="BG319" s="105"/>
      <c r="BH319" s="105"/>
      <c r="BI319" s="105"/>
      <c r="BJ319" s="105"/>
    </row>
    <row r="320" spans="2:62" ht="20.100000000000001" hidden="1" customHeight="1" outlineLevel="1">
      <c r="B320" s="100"/>
      <c r="C320" s="908"/>
      <c r="D320" s="909"/>
      <c r="E320" s="909"/>
      <c r="F320" s="910"/>
      <c r="G320" s="890"/>
      <c r="H320" s="891"/>
      <c r="I320" s="152"/>
      <c r="J320" s="152"/>
      <c r="K320" s="152"/>
      <c r="L320" s="152"/>
      <c r="M320" s="152"/>
      <c r="N320" s="152"/>
      <c r="O320" s="152"/>
      <c r="P320" s="153"/>
      <c r="Q320" s="153"/>
      <c r="R320" s="156">
        <f t="shared" si="251"/>
        <v>0</v>
      </c>
      <c r="S320" s="156">
        <f t="shared" si="252"/>
        <v>0</v>
      </c>
      <c r="U320" s="157">
        <f t="shared" ref="U320:U333" si="258">I320*$I$7+J320*$J$7+K320*$K$7+L320*$L$7+M320*$M$7+N320*$N$7+O320*$O$7+R320+S320</f>
        <v>0</v>
      </c>
      <c r="W320" s="152"/>
      <c r="X320" s="152"/>
      <c r="Y320" s="152"/>
      <c r="Z320" s="152"/>
      <c r="AA320" s="152"/>
      <c r="AB320" s="152"/>
      <c r="AC320" s="347"/>
      <c r="AD320" s="152"/>
      <c r="AE320" s="152"/>
      <c r="AF320" s="152"/>
      <c r="AG320" s="152"/>
      <c r="AH320" s="152"/>
      <c r="AI320" s="152"/>
      <c r="AJ320" s="347"/>
      <c r="AK320" s="152"/>
      <c r="AL320" s="152"/>
      <c r="AM320" s="295"/>
      <c r="AN320" s="228"/>
      <c r="AO320" s="228"/>
      <c r="AP320" s="228"/>
      <c r="AQ320" s="228"/>
      <c r="AR320" s="228"/>
      <c r="AS320" s="348"/>
      <c r="AT320" s="264">
        <f t="shared" si="228"/>
        <v>0</v>
      </c>
      <c r="AU320" s="259"/>
      <c r="AV320" s="265">
        <f t="shared" si="255"/>
        <v>0</v>
      </c>
      <c r="AX320" s="265">
        <f t="shared" ref="AX320:AX333" si="259">U320+AV320</f>
        <v>0</v>
      </c>
      <c r="AZ320" s="492">
        <f t="shared" si="256"/>
        <v>0</v>
      </c>
      <c r="BB320" s="492">
        <f t="shared" si="257"/>
        <v>0</v>
      </c>
      <c r="BD320" s="265">
        <f t="shared" ref="BD320:BD333" si="260">AZ320+BB320</f>
        <v>0</v>
      </c>
      <c r="BE320" s="105"/>
      <c r="BF320" s="105"/>
      <c r="BG320" s="105"/>
      <c r="BH320" s="105"/>
      <c r="BI320" s="105"/>
      <c r="BJ320" s="105"/>
    </row>
    <row r="321" spans="2:62" ht="20.100000000000001" hidden="1" customHeight="1" outlineLevel="1">
      <c r="B321" s="100"/>
      <c r="C321" s="908"/>
      <c r="D321" s="909"/>
      <c r="E321" s="909"/>
      <c r="F321" s="910"/>
      <c r="G321" s="890"/>
      <c r="H321" s="891"/>
      <c r="I321" s="152"/>
      <c r="J321" s="152"/>
      <c r="K321" s="152"/>
      <c r="L321" s="152"/>
      <c r="M321" s="152"/>
      <c r="N321" s="152"/>
      <c r="O321" s="152"/>
      <c r="P321" s="153"/>
      <c r="Q321" s="153"/>
      <c r="R321" s="156">
        <f t="shared" si="251"/>
        <v>0</v>
      </c>
      <c r="S321" s="156">
        <f t="shared" si="252"/>
        <v>0</v>
      </c>
      <c r="U321" s="157">
        <f t="shared" si="258"/>
        <v>0</v>
      </c>
      <c r="W321" s="152"/>
      <c r="X321" s="152"/>
      <c r="Y321" s="152"/>
      <c r="Z321" s="152"/>
      <c r="AA321" s="152"/>
      <c r="AB321" s="152"/>
      <c r="AC321" s="347"/>
      <c r="AD321" s="152"/>
      <c r="AE321" s="152"/>
      <c r="AF321" s="152"/>
      <c r="AG321" s="152"/>
      <c r="AH321" s="152"/>
      <c r="AI321" s="152"/>
      <c r="AJ321" s="347"/>
      <c r="AK321" s="152"/>
      <c r="AL321" s="152"/>
      <c r="AM321" s="295"/>
      <c r="AN321" s="228"/>
      <c r="AO321" s="228"/>
      <c r="AP321" s="228"/>
      <c r="AQ321" s="228"/>
      <c r="AR321" s="228"/>
      <c r="AS321" s="348"/>
      <c r="AT321" s="264">
        <f t="shared" si="228"/>
        <v>0</v>
      </c>
      <c r="AU321" s="259"/>
      <c r="AV321" s="265">
        <f t="shared" si="255"/>
        <v>0</v>
      </c>
      <c r="AX321" s="265">
        <f t="shared" si="259"/>
        <v>0</v>
      </c>
      <c r="AZ321" s="492">
        <f t="shared" si="256"/>
        <v>0</v>
      </c>
      <c r="BB321" s="492">
        <f t="shared" si="257"/>
        <v>0</v>
      </c>
      <c r="BD321" s="265">
        <f t="shared" si="260"/>
        <v>0</v>
      </c>
      <c r="BE321" s="105"/>
      <c r="BF321" s="105"/>
      <c r="BG321" s="105"/>
      <c r="BH321" s="105"/>
      <c r="BI321" s="105"/>
      <c r="BJ321" s="105"/>
    </row>
    <row r="322" spans="2:62" ht="20.100000000000001" hidden="1" customHeight="1" outlineLevel="1">
      <c r="B322" s="100"/>
      <c r="C322" s="908"/>
      <c r="D322" s="909"/>
      <c r="E322" s="909"/>
      <c r="F322" s="910"/>
      <c r="G322" s="890"/>
      <c r="H322" s="891"/>
      <c r="I322" s="152"/>
      <c r="J322" s="152"/>
      <c r="K322" s="152"/>
      <c r="L322" s="152"/>
      <c r="M322" s="152"/>
      <c r="N322" s="152"/>
      <c r="O322" s="152"/>
      <c r="P322" s="153"/>
      <c r="Q322" s="153"/>
      <c r="R322" s="156">
        <f t="shared" si="251"/>
        <v>0</v>
      </c>
      <c r="S322" s="156">
        <f t="shared" si="252"/>
        <v>0</v>
      </c>
      <c r="U322" s="157">
        <f t="shared" si="258"/>
        <v>0</v>
      </c>
      <c r="W322" s="152"/>
      <c r="X322" s="152"/>
      <c r="Y322" s="152"/>
      <c r="Z322" s="152"/>
      <c r="AA322" s="152"/>
      <c r="AB322" s="152"/>
      <c r="AC322" s="347"/>
      <c r="AD322" s="152"/>
      <c r="AE322" s="152"/>
      <c r="AF322" s="152"/>
      <c r="AG322" s="152"/>
      <c r="AH322" s="152"/>
      <c r="AI322" s="152"/>
      <c r="AJ322" s="347"/>
      <c r="AK322" s="152"/>
      <c r="AL322" s="152"/>
      <c r="AM322" s="295"/>
      <c r="AN322" s="228"/>
      <c r="AO322" s="228"/>
      <c r="AP322" s="228"/>
      <c r="AQ322" s="228"/>
      <c r="AR322" s="228"/>
      <c r="AS322" s="348"/>
      <c r="AT322" s="264">
        <f t="shared" si="228"/>
        <v>0</v>
      </c>
      <c r="AU322" s="259"/>
      <c r="AV322" s="265">
        <f t="shared" si="255"/>
        <v>0</v>
      </c>
      <c r="AX322" s="265">
        <f t="shared" si="259"/>
        <v>0</v>
      </c>
      <c r="AZ322" s="492">
        <f t="shared" si="256"/>
        <v>0</v>
      </c>
      <c r="BB322" s="492">
        <f t="shared" si="257"/>
        <v>0</v>
      </c>
      <c r="BD322" s="265">
        <f t="shared" si="260"/>
        <v>0</v>
      </c>
      <c r="BE322" s="105"/>
      <c r="BF322" s="105"/>
      <c r="BG322" s="105"/>
      <c r="BH322" s="105"/>
      <c r="BI322" s="105"/>
      <c r="BJ322" s="105"/>
    </row>
    <row r="323" spans="2:62" ht="20.100000000000001" hidden="1" customHeight="1" outlineLevel="1">
      <c r="B323" s="100"/>
      <c r="C323" s="908"/>
      <c r="D323" s="909"/>
      <c r="E323" s="909"/>
      <c r="F323" s="910"/>
      <c r="G323" s="890"/>
      <c r="H323" s="891"/>
      <c r="I323" s="152"/>
      <c r="J323" s="152"/>
      <c r="K323" s="152"/>
      <c r="L323" s="152"/>
      <c r="M323" s="152"/>
      <c r="N323" s="152"/>
      <c r="O323" s="152"/>
      <c r="P323" s="153"/>
      <c r="Q323" s="153"/>
      <c r="R323" s="156">
        <f t="shared" si="251"/>
        <v>0</v>
      </c>
      <c r="S323" s="156">
        <f t="shared" si="252"/>
        <v>0</v>
      </c>
      <c r="U323" s="157">
        <f t="shared" si="258"/>
        <v>0</v>
      </c>
      <c r="W323" s="152"/>
      <c r="X323" s="152"/>
      <c r="Y323" s="152"/>
      <c r="Z323" s="152"/>
      <c r="AA323" s="152"/>
      <c r="AB323" s="152"/>
      <c r="AC323" s="347"/>
      <c r="AD323" s="152"/>
      <c r="AE323" s="152"/>
      <c r="AF323" s="152"/>
      <c r="AG323" s="152"/>
      <c r="AH323" s="152"/>
      <c r="AI323" s="152"/>
      <c r="AJ323" s="347"/>
      <c r="AK323" s="152"/>
      <c r="AL323" s="152"/>
      <c r="AM323" s="295"/>
      <c r="AN323" s="228"/>
      <c r="AO323" s="228"/>
      <c r="AP323" s="228"/>
      <c r="AQ323" s="228"/>
      <c r="AR323" s="228"/>
      <c r="AS323" s="348"/>
      <c r="AT323" s="264">
        <f t="shared" si="228"/>
        <v>0</v>
      </c>
      <c r="AU323" s="259"/>
      <c r="AV323" s="265">
        <f t="shared" si="255"/>
        <v>0</v>
      </c>
      <c r="AX323" s="265">
        <f t="shared" si="259"/>
        <v>0</v>
      </c>
      <c r="AZ323" s="492">
        <f t="shared" si="256"/>
        <v>0</v>
      </c>
      <c r="BB323" s="492">
        <f t="shared" si="257"/>
        <v>0</v>
      </c>
      <c r="BD323" s="265">
        <f t="shared" si="260"/>
        <v>0</v>
      </c>
      <c r="BE323" s="105"/>
      <c r="BF323" s="105"/>
      <c r="BG323" s="105"/>
      <c r="BH323" s="105"/>
      <c r="BI323" s="105"/>
      <c r="BJ323" s="105"/>
    </row>
    <row r="324" spans="2:62" ht="20.100000000000001" hidden="1" customHeight="1" outlineLevel="1">
      <c r="B324" s="100"/>
      <c r="C324" s="908"/>
      <c r="D324" s="909"/>
      <c r="E324" s="909"/>
      <c r="F324" s="910"/>
      <c r="G324" s="890"/>
      <c r="H324" s="891"/>
      <c r="I324" s="152"/>
      <c r="J324" s="152"/>
      <c r="K324" s="152"/>
      <c r="L324" s="152"/>
      <c r="M324" s="152"/>
      <c r="N324" s="152"/>
      <c r="O324" s="152"/>
      <c r="P324" s="153"/>
      <c r="Q324" s="153"/>
      <c r="R324" s="156">
        <f t="shared" si="251"/>
        <v>0</v>
      </c>
      <c r="S324" s="156">
        <f t="shared" si="252"/>
        <v>0</v>
      </c>
      <c r="U324" s="157">
        <f t="shared" si="258"/>
        <v>0</v>
      </c>
      <c r="W324" s="152"/>
      <c r="X324" s="152"/>
      <c r="Y324" s="152"/>
      <c r="Z324" s="152"/>
      <c r="AA324" s="152"/>
      <c r="AB324" s="152"/>
      <c r="AC324" s="347"/>
      <c r="AD324" s="152"/>
      <c r="AE324" s="152"/>
      <c r="AF324" s="152"/>
      <c r="AG324" s="152"/>
      <c r="AH324" s="152"/>
      <c r="AI324" s="152"/>
      <c r="AJ324" s="347"/>
      <c r="AK324" s="152"/>
      <c r="AL324" s="152"/>
      <c r="AM324" s="295"/>
      <c r="AN324" s="228"/>
      <c r="AO324" s="228"/>
      <c r="AP324" s="228"/>
      <c r="AQ324" s="228"/>
      <c r="AR324" s="228"/>
      <c r="AS324" s="348"/>
      <c r="AT324" s="264">
        <f t="shared" si="228"/>
        <v>0</v>
      </c>
      <c r="AU324" s="259"/>
      <c r="AV324" s="265">
        <f t="shared" si="255"/>
        <v>0</v>
      </c>
      <c r="AX324" s="265">
        <f t="shared" si="259"/>
        <v>0</v>
      </c>
      <c r="AZ324" s="492">
        <f t="shared" si="256"/>
        <v>0</v>
      </c>
      <c r="BB324" s="492">
        <f t="shared" si="257"/>
        <v>0</v>
      </c>
      <c r="BD324" s="265">
        <f t="shared" si="260"/>
        <v>0</v>
      </c>
      <c r="BE324" s="105"/>
      <c r="BF324" s="105"/>
      <c r="BG324" s="105"/>
      <c r="BH324" s="105"/>
      <c r="BI324" s="105"/>
      <c r="BJ324" s="105"/>
    </row>
    <row r="325" spans="2:62" ht="20.100000000000001" hidden="1" customHeight="1" outlineLevel="1">
      <c r="B325" s="100"/>
      <c r="C325" s="908"/>
      <c r="D325" s="909"/>
      <c r="E325" s="909"/>
      <c r="F325" s="910"/>
      <c r="G325" s="890"/>
      <c r="H325" s="891"/>
      <c r="I325" s="152"/>
      <c r="J325" s="152"/>
      <c r="K325" s="152"/>
      <c r="L325" s="152"/>
      <c r="M325" s="152"/>
      <c r="N325" s="152"/>
      <c r="O325" s="152"/>
      <c r="P325" s="153"/>
      <c r="Q325" s="153"/>
      <c r="R325" s="156">
        <f t="shared" si="251"/>
        <v>0</v>
      </c>
      <c r="S325" s="156">
        <f t="shared" si="252"/>
        <v>0</v>
      </c>
      <c r="U325" s="157">
        <f t="shared" si="258"/>
        <v>0</v>
      </c>
      <c r="W325" s="152"/>
      <c r="X325" s="152"/>
      <c r="Y325" s="152"/>
      <c r="Z325" s="152"/>
      <c r="AA325" s="152"/>
      <c r="AB325" s="152"/>
      <c r="AC325" s="347"/>
      <c r="AD325" s="152"/>
      <c r="AE325" s="152"/>
      <c r="AF325" s="152"/>
      <c r="AG325" s="152"/>
      <c r="AH325" s="152"/>
      <c r="AI325" s="152"/>
      <c r="AJ325" s="347"/>
      <c r="AK325" s="152"/>
      <c r="AL325" s="152"/>
      <c r="AM325" s="295"/>
      <c r="AN325" s="228"/>
      <c r="AO325" s="228"/>
      <c r="AP325" s="228"/>
      <c r="AQ325" s="228"/>
      <c r="AR325" s="228"/>
      <c r="AS325" s="348"/>
      <c r="AT325" s="264">
        <f t="shared" si="228"/>
        <v>0</v>
      </c>
      <c r="AU325" s="259"/>
      <c r="AV325" s="265">
        <f t="shared" si="255"/>
        <v>0</v>
      </c>
      <c r="AX325" s="265">
        <f t="shared" si="259"/>
        <v>0</v>
      </c>
      <c r="AZ325" s="492">
        <f t="shared" si="256"/>
        <v>0</v>
      </c>
      <c r="BB325" s="492">
        <f t="shared" si="257"/>
        <v>0</v>
      </c>
      <c r="BD325" s="265">
        <f t="shared" si="260"/>
        <v>0</v>
      </c>
      <c r="BE325" s="105"/>
      <c r="BF325" s="105"/>
      <c r="BG325" s="105"/>
      <c r="BH325" s="105"/>
      <c r="BI325" s="105"/>
      <c r="BJ325" s="105"/>
    </row>
    <row r="326" spans="2:62" ht="20.100000000000001" hidden="1" customHeight="1" outlineLevel="1">
      <c r="B326" s="100"/>
      <c r="C326" s="908"/>
      <c r="D326" s="909"/>
      <c r="E326" s="909"/>
      <c r="F326" s="910"/>
      <c r="G326" s="890"/>
      <c r="H326" s="891"/>
      <c r="I326" s="152"/>
      <c r="J326" s="152"/>
      <c r="K326" s="152"/>
      <c r="L326" s="152"/>
      <c r="M326" s="152"/>
      <c r="N326" s="152"/>
      <c r="O326" s="152"/>
      <c r="P326" s="153"/>
      <c r="Q326" s="153"/>
      <c r="R326" s="156">
        <f t="shared" si="251"/>
        <v>0</v>
      </c>
      <c r="S326" s="156">
        <f t="shared" si="252"/>
        <v>0</v>
      </c>
      <c r="U326" s="157">
        <f t="shared" si="258"/>
        <v>0</v>
      </c>
      <c r="W326" s="152"/>
      <c r="X326" s="152"/>
      <c r="Y326" s="152"/>
      <c r="Z326" s="152"/>
      <c r="AA326" s="152"/>
      <c r="AB326" s="152"/>
      <c r="AC326" s="347"/>
      <c r="AD326" s="152"/>
      <c r="AE326" s="152"/>
      <c r="AF326" s="152"/>
      <c r="AG326" s="152"/>
      <c r="AH326" s="152"/>
      <c r="AI326" s="152"/>
      <c r="AJ326" s="347"/>
      <c r="AK326" s="152"/>
      <c r="AL326" s="152"/>
      <c r="AM326" s="295"/>
      <c r="AN326" s="228"/>
      <c r="AO326" s="228"/>
      <c r="AP326" s="228"/>
      <c r="AQ326" s="228"/>
      <c r="AR326" s="228"/>
      <c r="AS326" s="348"/>
      <c r="AT326" s="264">
        <f t="shared" si="228"/>
        <v>0</v>
      </c>
      <c r="AU326" s="259"/>
      <c r="AV326" s="265">
        <f t="shared" si="255"/>
        <v>0</v>
      </c>
      <c r="AX326" s="265">
        <f t="shared" si="259"/>
        <v>0</v>
      </c>
      <c r="AZ326" s="492">
        <f t="shared" si="256"/>
        <v>0</v>
      </c>
      <c r="BB326" s="492">
        <f t="shared" si="257"/>
        <v>0</v>
      </c>
      <c r="BD326" s="265">
        <f t="shared" si="260"/>
        <v>0</v>
      </c>
      <c r="BE326" s="105"/>
      <c r="BF326" s="105"/>
      <c r="BG326" s="105"/>
      <c r="BH326" s="105"/>
      <c r="BI326" s="105"/>
      <c r="BJ326" s="105"/>
    </row>
    <row r="327" spans="2:62" ht="20.100000000000001" hidden="1" customHeight="1" outlineLevel="1">
      <c r="B327" s="100"/>
      <c r="C327" s="908"/>
      <c r="D327" s="909"/>
      <c r="E327" s="909"/>
      <c r="F327" s="910"/>
      <c r="G327" s="890"/>
      <c r="H327" s="891"/>
      <c r="I327" s="152"/>
      <c r="J327" s="152"/>
      <c r="K327" s="152"/>
      <c r="L327" s="152"/>
      <c r="M327" s="152"/>
      <c r="N327" s="152"/>
      <c r="O327" s="152"/>
      <c r="P327" s="153"/>
      <c r="Q327" s="153"/>
      <c r="R327" s="156">
        <f t="shared" si="251"/>
        <v>0</v>
      </c>
      <c r="S327" s="156">
        <f t="shared" si="252"/>
        <v>0</v>
      </c>
      <c r="U327" s="157">
        <f t="shared" si="258"/>
        <v>0</v>
      </c>
      <c r="W327" s="152"/>
      <c r="X327" s="152"/>
      <c r="Y327" s="152"/>
      <c r="Z327" s="152"/>
      <c r="AA327" s="152"/>
      <c r="AB327" s="152"/>
      <c r="AC327" s="347"/>
      <c r="AD327" s="152"/>
      <c r="AE327" s="152"/>
      <c r="AF327" s="152"/>
      <c r="AG327" s="152"/>
      <c r="AH327" s="152"/>
      <c r="AI327" s="152"/>
      <c r="AJ327" s="347"/>
      <c r="AK327" s="152"/>
      <c r="AL327" s="152"/>
      <c r="AM327" s="295"/>
      <c r="AN327" s="228"/>
      <c r="AO327" s="228"/>
      <c r="AP327" s="228"/>
      <c r="AQ327" s="228"/>
      <c r="AR327" s="228"/>
      <c r="AS327" s="348"/>
      <c r="AT327" s="264">
        <f t="shared" si="228"/>
        <v>0</v>
      </c>
      <c r="AU327" s="259"/>
      <c r="AV327" s="265">
        <f t="shared" si="255"/>
        <v>0</v>
      </c>
      <c r="AX327" s="265">
        <f t="shared" si="259"/>
        <v>0</v>
      </c>
      <c r="AZ327" s="492">
        <f t="shared" si="256"/>
        <v>0</v>
      </c>
      <c r="BB327" s="492">
        <f t="shared" si="257"/>
        <v>0</v>
      </c>
      <c r="BD327" s="265">
        <f t="shared" si="260"/>
        <v>0</v>
      </c>
      <c r="BE327" s="105"/>
      <c r="BF327" s="105"/>
      <c r="BG327" s="105"/>
      <c r="BH327" s="105"/>
      <c r="BI327" s="105"/>
      <c r="BJ327" s="105"/>
    </row>
    <row r="328" spans="2:62" ht="20.100000000000001" hidden="1" customHeight="1" outlineLevel="1">
      <c r="B328" s="100"/>
      <c r="C328" s="908"/>
      <c r="D328" s="909"/>
      <c r="E328" s="909"/>
      <c r="F328" s="910"/>
      <c r="G328" s="890"/>
      <c r="H328" s="891"/>
      <c r="I328" s="152"/>
      <c r="J328" s="152"/>
      <c r="K328" s="152"/>
      <c r="L328" s="152"/>
      <c r="M328" s="152"/>
      <c r="N328" s="152"/>
      <c r="O328" s="152"/>
      <c r="P328" s="153"/>
      <c r="Q328" s="153"/>
      <c r="R328" s="156">
        <f t="shared" si="251"/>
        <v>0</v>
      </c>
      <c r="S328" s="156">
        <f t="shared" si="252"/>
        <v>0</v>
      </c>
      <c r="U328" s="157">
        <f t="shared" si="258"/>
        <v>0</v>
      </c>
      <c r="W328" s="152"/>
      <c r="X328" s="152"/>
      <c r="Y328" s="152"/>
      <c r="Z328" s="152"/>
      <c r="AA328" s="152"/>
      <c r="AB328" s="152"/>
      <c r="AC328" s="347"/>
      <c r="AD328" s="152"/>
      <c r="AE328" s="152"/>
      <c r="AF328" s="152"/>
      <c r="AG328" s="152"/>
      <c r="AH328" s="152"/>
      <c r="AI328" s="152"/>
      <c r="AJ328" s="347"/>
      <c r="AK328" s="152"/>
      <c r="AL328" s="152"/>
      <c r="AM328" s="295"/>
      <c r="AN328" s="228"/>
      <c r="AO328" s="228"/>
      <c r="AP328" s="228"/>
      <c r="AQ328" s="228"/>
      <c r="AR328" s="228"/>
      <c r="AS328" s="348"/>
      <c r="AT328" s="264">
        <f t="shared" si="228"/>
        <v>0</v>
      </c>
      <c r="AU328" s="259"/>
      <c r="AV328" s="265">
        <f t="shared" si="255"/>
        <v>0</v>
      </c>
      <c r="AX328" s="265">
        <f t="shared" si="259"/>
        <v>0</v>
      </c>
      <c r="AZ328" s="492">
        <f t="shared" si="256"/>
        <v>0</v>
      </c>
      <c r="BB328" s="492">
        <f t="shared" si="257"/>
        <v>0</v>
      </c>
      <c r="BD328" s="265">
        <f t="shared" si="260"/>
        <v>0</v>
      </c>
      <c r="BE328" s="105"/>
      <c r="BF328" s="105"/>
      <c r="BG328" s="105"/>
      <c r="BH328" s="105"/>
      <c r="BI328" s="105"/>
      <c r="BJ328" s="105"/>
    </row>
    <row r="329" spans="2:62" ht="20.100000000000001" hidden="1" customHeight="1" outlineLevel="1">
      <c r="B329" s="100"/>
      <c r="C329" s="908"/>
      <c r="D329" s="909"/>
      <c r="E329" s="909"/>
      <c r="F329" s="910"/>
      <c r="G329" s="890"/>
      <c r="H329" s="891"/>
      <c r="I329" s="152"/>
      <c r="J329" s="152"/>
      <c r="K329" s="152"/>
      <c r="L329" s="152"/>
      <c r="M329" s="152"/>
      <c r="N329" s="152"/>
      <c r="O329" s="152"/>
      <c r="P329" s="153"/>
      <c r="Q329" s="153"/>
      <c r="R329" s="156">
        <f t="shared" si="251"/>
        <v>0</v>
      </c>
      <c r="S329" s="156">
        <f t="shared" si="252"/>
        <v>0</v>
      </c>
      <c r="U329" s="157">
        <f t="shared" si="258"/>
        <v>0</v>
      </c>
      <c r="W329" s="152"/>
      <c r="X329" s="152"/>
      <c r="Y329" s="152"/>
      <c r="Z329" s="152"/>
      <c r="AA329" s="152"/>
      <c r="AB329" s="152"/>
      <c r="AC329" s="347"/>
      <c r="AD329" s="152"/>
      <c r="AE329" s="152"/>
      <c r="AF329" s="152"/>
      <c r="AG329" s="152"/>
      <c r="AH329" s="152"/>
      <c r="AI329" s="152"/>
      <c r="AJ329" s="347"/>
      <c r="AK329" s="152"/>
      <c r="AL329" s="152"/>
      <c r="AM329" s="295"/>
      <c r="AN329" s="228"/>
      <c r="AO329" s="228"/>
      <c r="AP329" s="228"/>
      <c r="AQ329" s="228"/>
      <c r="AR329" s="228"/>
      <c r="AS329" s="348"/>
      <c r="AT329" s="264">
        <f t="shared" si="228"/>
        <v>0</v>
      </c>
      <c r="AU329" s="259"/>
      <c r="AV329" s="265">
        <f t="shared" si="255"/>
        <v>0</v>
      </c>
      <c r="AX329" s="265">
        <f t="shared" si="259"/>
        <v>0</v>
      </c>
      <c r="AZ329" s="492">
        <f t="shared" si="256"/>
        <v>0</v>
      </c>
      <c r="BB329" s="492">
        <f t="shared" si="257"/>
        <v>0</v>
      </c>
      <c r="BD329" s="265">
        <f t="shared" si="260"/>
        <v>0</v>
      </c>
      <c r="BE329" s="105"/>
      <c r="BF329" s="105"/>
      <c r="BG329" s="105"/>
      <c r="BH329" s="105"/>
      <c r="BI329" s="105"/>
      <c r="BJ329" s="105"/>
    </row>
    <row r="330" spans="2:62" ht="20.100000000000001" hidden="1" customHeight="1" outlineLevel="1">
      <c r="B330" s="100"/>
      <c r="C330" s="908"/>
      <c r="D330" s="909"/>
      <c r="E330" s="909"/>
      <c r="F330" s="910"/>
      <c r="G330" s="890"/>
      <c r="H330" s="891"/>
      <c r="I330" s="152"/>
      <c r="J330" s="152"/>
      <c r="K330" s="152"/>
      <c r="L330" s="152"/>
      <c r="M330" s="152"/>
      <c r="N330" s="152"/>
      <c r="O330" s="152"/>
      <c r="P330" s="153"/>
      <c r="Q330" s="153"/>
      <c r="R330" s="156">
        <f t="shared" si="251"/>
        <v>0</v>
      </c>
      <c r="S330" s="156">
        <f t="shared" si="252"/>
        <v>0</v>
      </c>
      <c r="U330" s="157">
        <f t="shared" si="258"/>
        <v>0</v>
      </c>
      <c r="W330" s="152"/>
      <c r="X330" s="152"/>
      <c r="Y330" s="152"/>
      <c r="Z330" s="152"/>
      <c r="AA330" s="152"/>
      <c r="AB330" s="152"/>
      <c r="AC330" s="347"/>
      <c r="AD330" s="152"/>
      <c r="AE330" s="152"/>
      <c r="AF330" s="152"/>
      <c r="AG330" s="152"/>
      <c r="AH330" s="152"/>
      <c r="AI330" s="152"/>
      <c r="AJ330" s="347"/>
      <c r="AK330" s="152"/>
      <c r="AL330" s="152"/>
      <c r="AM330" s="295"/>
      <c r="AN330" s="228"/>
      <c r="AO330" s="228"/>
      <c r="AP330" s="228"/>
      <c r="AQ330" s="228"/>
      <c r="AR330" s="228"/>
      <c r="AS330" s="348"/>
      <c r="AT330" s="264">
        <f t="shared" si="228"/>
        <v>0</v>
      </c>
      <c r="AU330" s="259"/>
      <c r="AV330" s="265">
        <f t="shared" si="255"/>
        <v>0</v>
      </c>
      <c r="AX330" s="265">
        <f t="shared" si="259"/>
        <v>0</v>
      </c>
      <c r="AZ330" s="492">
        <f t="shared" si="256"/>
        <v>0</v>
      </c>
      <c r="BB330" s="492">
        <f t="shared" si="257"/>
        <v>0</v>
      </c>
      <c r="BD330" s="265">
        <f t="shared" si="260"/>
        <v>0</v>
      </c>
      <c r="BE330" s="105"/>
      <c r="BF330" s="105"/>
      <c r="BG330" s="105"/>
      <c r="BH330" s="105"/>
      <c r="BI330" s="105"/>
      <c r="BJ330" s="105"/>
    </row>
    <row r="331" spans="2:62" ht="20.100000000000001" hidden="1" customHeight="1" outlineLevel="1">
      <c r="B331" s="100"/>
      <c r="C331" s="908"/>
      <c r="D331" s="909"/>
      <c r="E331" s="909"/>
      <c r="F331" s="910"/>
      <c r="G331" s="890"/>
      <c r="H331" s="891"/>
      <c r="I331" s="152"/>
      <c r="J331" s="152"/>
      <c r="K331" s="152"/>
      <c r="L331" s="152"/>
      <c r="M331" s="152"/>
      <c r="N331" s="152"/>
      <c r="O331" s="152"/>
      <c r="P331" s="153"/>
      <c r="Q331" s="153"/>
      <c r="R331" s="156">
        <f t="shared" si="251"/>
        <v>0</v>
      </c>
      <c r="S331" s="156">
        <f t="shared" si="252"/>
        <v>0</v>
      </c>
      <c r="U331" s="157">
        <f t="shared" si="258"/>
        <v>0</v>
      </c>
      <c r="W331" s="152"/>
      <c r="X331" s="152"/>
      <c r="Y331" s="152"/>
      <c r="Z331" s="152"/>
      <c r="AA331" s="152"/>
      <c r="AB331" s="152"/>
      <c r="AC331" s="347"/>
      <c r="AD331" s="152"/>
      <c r="AE331" s="152"/>
      <c r="AF331" s="152"/>
      <c r="AG331" s="152"/>
      <c r="AH331" s="152"/>
      <c r="AI331" s="152"/>
      <c r="AJ331" s="347"/>
      <c r="AK331" s="152"/>
      <c r="AL331" s="152"/>
      <c r="AM331" s="295"/>
      <c r="AN331" s="228"/>
      <c r="AO331" s="228"/>
      <c r="AP331" s="228"/>
      <c r="AQ331" s="228"/>
      <c r="AR331" s="228"/>
      <c r="AS331" s="348"/>
      <c r="AT331" s="264">
        <f t="shared" si="228"/>
        <v>0</v>
      </c>
      <c r="AU331" s="259"/>
      <c r="AV331" s="265">
        <f t="shared" si="255"/>
        <v>0</v>
      </c>
      <c r="AX331" s="265">
        <f t="shared" si="259"/>
        <v>0</v>
      </c>
      <c r="AZ331" s="492">
        <f t="shared" si="256"/>
        <v>0</v>
      </c>
      <c r="BB331" s="492">
        <f t="shared" si="257"/>
        <v>0</v>
      </c>
      <c r="BD331" s="265">
        <f t="shared" si="260"/>
        <v>0</v>
      </c>
      <c r="BE331" s="105"/>
      <c r="BF331" s="105"/>
      <c r="BG331" s="105"/>
      <c r="BH331" s="105"/>
      <c r="BI331" s="105"/>
      <c r="BJ331" s="105"/>
    </row>
    <row r="332" spans="2:62" ht="20.100000000000001" hidden="1" customHeight="1" outlineLevel="1">
      <c r="B332" s="100"/>
      <c r="C332" s="908"/>
      <c r="D332" s="909"/>
      <c r="E332" s="909"/>
      <c r="F332" s="910"/>
      <c r="G332" s="890"/>
      <c r="H332" s="891"/>
      <c r="I332" s="152"/>
      <c r="J332" s="152"/>
      <c r="K332" s="152"/>
      <c r="L332" s="152"/>
      <c r="M332" s="152"/>
      <c r="N332" s="152"/>
      <c r="O332" s="152"/>
      <c r="P332" s="153"/>
      <c r="Q332" s="153"/>
      <c r="R332" s="156">
        <f t="shared" si="251"/>
        <v>0</v>
      </c>
      <c r="S332" s="156">
        <f t="shared" si="252"/>
        <v>0</v>
      </c>
      <c r="U332" s="157">
        <f t="shared" si="258"/>
        <v>0</v>
      </c>
      <c r="W332" s="152"/>
      <c r="X332" s="152"/>
      <c r="Y332" s="152"/>
      <c r="Z332" s="152"/>
      <c r="AA332" s="152"/>
      <c r="AB332" s="152"/>
      <c r="AC332" s="347"/>
      <c r="AD332" s="152"/>
      <c r="AE332" s="152"/>
      <c r="AF332" s="152"/>
      <c r="AG332" s="152"/>
      <c r="AH332" s="152"/>
      <c r="AI332" s="152"/>
      <c r="AJ332" s="347"/>
      <c r="AK332" s="152"/>
      <c r="AL332" s="152"/>
      <c r="AM332" s="295"/>
      <c r="AN332" s="228"/>
      <c r="AO332" s="228"/>
      <c r="AP332" s="228"/>
      <c r="AQ332" s="228"/>
      <c r="AR332" s="228"/>
      <c r="AS332" s="348"/>
      <c r="AT332" s="264">
        <f t="shared" si="228"/>
        <v>0</v>
      </c>
      <c r="AU332" s="259"/>
      <c r="AV332" s="265">
        <f t="shared" si="255"/>
        <v>0</v>
      </c>
      <c r="AX332" s="265">
        <f t="shared" si="259"/>
        <v>0</v>
      </c>
      <c r="AZ332" s="492">
        <f t="shared" si="256"/>
        <v>0</v>
      </c>
      <c r="BB332" s="492">
        <f t="shared" si="257"/>
        <v>0</v>
      </c>
      <c r="BD332" s="265">
        <f t="shared" si="260"/>
        <v>0</v>
      </c>
      <c r="BE332" s="105"/>
      <c r="BF332" s="105"/>
      <c r="BG332" s="105"/>
      <c r="BH332" s="105"/>
      <c r="BI332" s="105"/>
      <c r="BJ332" s="105"/>
    </row>
    <row r="333" spans="2:62" ht="20.100000000000001" hidden="1" customHeight="1" outlineLevel="1">
      <c r="B333" s="100"/>
      <c r="C333" s="908"/>
      <c r="D333" s="909"/>
      <c r="E333" s="909"/>
      <c r="F333" s="910"/>
      <c r="G333" s="890"/>
      <c r="H333" s="891"/>
      <c r="I333" s="152"/>
      <c r="J333" s="152"/>
      <c r="K333" s="152"/>
      <c r="L333" s="152"/>
      <c r="M333" s="152"/>
      <c r="N333" s="152"/>
      <c r="O333" s="152"/>
      <c r="P333" s="153"/>
      <c r="Q333" s="153"/>
      <c r="R333" s="156">
        <f t="shared" si="251"/>
        <v>0</v>
      </c>
      <c r="S333" s="156">
        <f t="shared" si="252"/>
        <v>0</v>
      </c>
      <c r="U333" s="157">
        <f t="shared" si="258"/>
        <v>0</v>
      </c>
      <c r="W333" s="152"/>
      <c r="X333" s="152"/>
      <c r="Y333" s="152"/>
      <c r="Z333" s="152"/>
      <c r="AA333" s="152"/>
      <c r="AB333" s="152"/>
      <c r="AC333" s="347"/>
      <c r="AD333" s="152"/>
      <c r="AE333" s="152"/>
      <c r="AF333" s="152"/>
      <c r="AG333" s="152"/>
      <c r="AH333" s="152"/>
      <c r="AI333" s="152"/>
      <c r="AJ333" s="347"/>
      <c r="AK333" s="152"/>
      <c r="AL333" s="152"/>
      <c r="AM333" s="295"/>
      <c r="AN333" s="228"/>
      <c r="AO333" s="228"/>
      <c r="AP333" s="228"/>
      <c r="AQ333" s="228"/>
      <c r="AR333" s="228"/>
      <c r="AS333" s="348"/>
      <c r="AT333" s="264">
        <f t="shared" si="228"/>
        <v>0</v>
      </c>
      <c r="AU333" s="259"/>
      <c r="AV333" s="265">
        <f t="shared" si="255"/>
        <v>0</v>
      </c>
      <c r="AX333" s="265">
        <f t="shared" si="259"/>
        <v>0</v>
      </c>
      <c r="AZ333" s="492">
        <f t="shared" si="256"/>
        <v>0</v>
      </c>
      <c r="BB333" s="492">
        <f t="shared" si="257"/>
        <v>0</v>
      </c>
      <c r="BD333" s="265">
        <f t="shared" si="260"/>
        <v>0</v>
      </c>
      <c r="BE333" s="105"/>
      <c r="BF333" s="105"/>
      <c r="BG333" s="105"/>
      <c r="BH333" s="105"/>
      <c r="BI333" s="105"/>
      <c r="BJ333" s="105"/>
    </row>
    <row r="334" spans="2:62" ht="9.9499999999999993" hidden="1" customHeight="1" outlineLevel="1">
      <c r="B334" s="101"/>
      <c r="C334" s="208"/>
      <c r="D334" s="208"/>
      <c r="E334" s="208"/>
      <c r="F334" s="208"/>
      <c r="G334" s="237"/>
      <c r="H334" s="207"/>
      <c r="I334" s="257"/>
      <c r="J334" s="257"/>
      <c r="K334" s="257"/>
      <c r="L334" s="257"/>
      <c r="M334" s="257"/>
      <c r="N334" s="257"/>
      <c r="O334" s="257"/>
      <c r="P334" s="256"/>
      <c r="Q334" s="102"/>
      <c r="R334" s="102"/>
      <c r="S334" s="102"/>
      <c r="U334" s="98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Z334" s="493"/>
      <c r="BE334" s="105"/>
      <c r="BF334" s="105"/>
      <c r="BG334" s="105"/>
      <c r="BH334" s="105"/>
      <c r="BI334" s="105"/>
      <c r="BJ334" s="105"/>
    </row>
    <row r="335" spans="2:62" ht="20.100000000000001" customHeight="1" collapsed="1">
      <c r="B335" s="8">
        <f>B318+1</f>
        <v>20</v>
      </c>
      <c r="C335" s="916"/>
      <c r="D335" s="917"/>
      <c r="E335" s="917"/>
      <c r="F335" s="918"/>
      <c r="G335" s="429"/>
      <c r="H335" s="206">
        <v>1</v>
      </c>
      <c r="I335" s="642">
        <f t="shared" ref="I335" si="261">$H335*SUM(I336:I350)</f>
        <v>0</v>
      </c>
      <c r="J335" s="643">
        <f t="shared" ref="J335:O335" si="262">$H335*SUM(J336:J350)</f>
        <v>0</v>
      </c>
      <c r="K335" s="644">
        <f t="shared" si="262"/>
        <v>0</v>
      </c>
      <c r="L335" s="645">
        <f t="shared" si="262"/>
        <v>0</v>
      </c>
      <c r="M335" s="645">
        <f t="shared" si="262"/>
        <v>0</v>
      </c>
      <c r="N335" s="644">
        <f t="shared" si="262"/>
        <v>0</v>
      </c>
      <c r="O335" s="642">
        <f t="shared" si="262"/>
        <v>0</v>
      </c>
      <c r="P335" s="209">
        <f t="shared" ref="P335:Q335" si="263">$H335*SUM(P336:P350)</f>
        <v>0</v>
      </c>
      <c r="Q335" s="210">
        <f t="shared" si="263"/>
        <v>0</v>
      </c>
      <c r="R335" s="136">
        <f t="shared" ref="R335:R350" si="264">P335*(1+Gewinn)*(1+SicherheitAngebot)</f>
        <v>0</v>
      </c>
      <c r="S335" s="137">
        <f t="shared" ref="S335:S350" si="265">Q335*(1+MGKZ)*(1+Gewinn)*(1+SicherheitAngebot)</f>
        <v>0</v>
      </c>
      <c r="U335" s="10">
        <f>I335*$I$7+J335*$J$7+K335*$K$7+L335*$L$7+M335*$M$7+N335*$N$7+O335*$O$7+R335+S335</f>
        <v>0</v>
      </c>
      <c r="W335" s="646">
        <f t="shared" ref="W335:AB335" si="266">$H335*SUM(W336:W350)</f>
        <v>0</v>
      </c>
      <c r="X335" s="647">
        <f t="shared" si="266"/>
        <v>0</v>
      </c>
      <c r="Y335" s="648">
        <f t="shared" si="266"/>
        <v>0</v>
      </c>
      <c r="Z335" s="649">
        <f t="shared" si="266"/>
        <v>0</v>
      </c>
      <c r="AA335" s="648">
        <f t="shared" si="266"/>
        <v>0</v>
      </c>
      <c r="AB335" s="646">
        <f t="shared" si="266"/>
        <v>0</v>
      </c>
      <c r="AC335" s="258"/>
      <c r="AD335" s="646">
        <f t="shared" ref="AD335:AM335" si="267">$H335*SUM(AD336:AD350)</f>
        <v>0</v>
      </c>
      <c r="AE335" s="647">
        <f t="shared" si="267"/>
        <v>0</v>
      </c>
      <c r="AF335" s="648">
        <f t="shared" si="267"/>
        <v>0</v>
      </c>
      <c r="AG335" s="649">
        <f t="shared" si="267"/>
        <v>0</v>
      </c>
      <c r="AH335" s="648">
        <f t="shared" si="267"/>
        <v>0</v>
      </c>
      <c r="AI335" s="646">
        <f t="shared" si="267"/>
        <v>0</v>
      </c>
      <c r="AJ335" s="258"/>
      <c r="AK335" s="653">
        <f t="shared" si="267"/>
        <v>0</v>
      </c>
      <c r="AL335" s="653">
        <f t="shared" si="267"/>
        <v>0</v>
      </c>
      <c r="AM335" s="653">
        <f t="shared" si="267"/>
        <v>0</v>
      </c>
      <c r="AN335" s="227">
        <f>$H335*SUM(AN336:AN350)*(1+Gewinn)*(1+SicherheitAngebot)</f>
        <v>0</v>
      </c>
      <c r="AO335" s="227">
        <f>$H335*SUM(AO336:AO350)*(1+Gewinn)*(1+SicherheitAngebot)</f>
        <v>0</v>
      </c>
      <c r="AP335" s="227">
        <f>$H335*SUM(AP336:AP350)*(1+Gewinn)*(1+SicherheitAngebot)</f>
        <v>0</v>
      </c>
      <c r="AQ335" s="227">
        <f>$H335*SUM(AQ336:AQ350)*(1+Gewinn)*(1+SicherheitAngebot)</f>
        <v>0</v>
      </c>
      <c r="AR335" s="227">
        <f>$H335*SUM(AR336:AR350)*(1+Gewinn)*(1+SicherheitAngebot)</f>
        <v>0</v>
      </c>
      <c r="AS335" s="262"/>
      <c r="AT335" s="263">
        <f t="shared" si="228"/>
        <v>0</v>
      </c>
      <c r="AU335" s="259"/>
      <c r="AV335" s="491">
        <f>AK335*$AK$7+AL335*$AL$7+AM335*$AM$7+SUM(AN335:AR335)+AT335/Zuschläge_IBN+AT335</f>
        <v>0</v>
      </c>
      <c r="AX335" s="685">
        <f>U335+AV335</f>
        <v>0</v>
      </c>
      <c r="AZ335" s="490">
        <f>IF(H335&gt;0,U335/(1+SicherheitAngebot)*(1+Sicherheit),0)</f>
        <v>0</v>
      </c>
      <c r="BB335" s="490">
        <f>IF(H335&gt;0,AV335/(1+SicherheitAngebot)*(1+Sicherheit),0)</f>
        <v>0</v>
      </c>
      <c r="BD335" s="490">
        <f>AZ335+BB335</f>
        <v>0</v>
      </c>
      <c r="BE335" s="105"/>
      <c r="BF335" s="105"/>
      <c r="BG335" s="105"/>
      <c r="BH335" s="105"/>
      <c r="BI335" s="105"/>
      <c r="BJ335" s="105"/>
    </row>
    <row r="336" spans="2:62" ht="20.100000000000001" hidden="1" customHeight="1" outlineLevel="1">
      <c r="B336" s="99"/>
      <c r="C336" s="908"/>
      <c r="D336" s="909"/>
      <c r="E336" s="909"/>
      <c r="F336" s="910"/>
      <c r="G336" s="890"/>
      <c r="H336" s="901"/>
      <c r="I336" s="152"/>
      <c r="J336" s="152"/>
      <c r="K336" s="152"/>
      <c r="L336" s="152"/>
      <c r="M336" s="152"/>
      <c r="N336" s="152"/>
      <c r="O336" s="152"/>
      <c r="P336" s="153"/>
      <c r="Q336" s="153"/>
      <c r="R336" s="156">
        <f t="shared" si="264"/>
        <v>0</v>
      </c>
      <c r="S336" s="156">
        <f t="shared" si="265"/>
        <v>0</v>
      </c>
      <c r="U336" s="157">
        <f>I336*$I$7+J336*$J$7+K336*$K$7+L336*$L$7+M336*$M$7+N336*$N$7+O336*$O$7+R336+S336</f>
        <v>0</v>
      </c>
      <c r="W336" s="152"/>
      <c r="X336" s="152"/>
      <c r="Y336" s="152"/>
      <c r="Z336" s="152"/>
      <c r="AA336" s="152"/>
      <c r="AB336" s="152"/>
      <c r="AC336" s="347"/>
      <c r="AD336" s="152"/>
      <c r="AE336" s="152"/>
      <c r="AF336" s="152"/>
      <c r="AG336" s="152"/>
      <c r="AH336" s="152"/>
      <c r="AI336" s="152"/>
      <c r="AJ336" s="347"/>
      <c r="AK336" s="152"/>
      <c r="AL336" s="152"/>
      <c r="AM336" s="295"/>
      <c r="AN336" s="228"/>
      <c r="AO336" s="228"/>
      <c r="AP336" s="228"/>
      <c r="AQ336" s="228"/>
      <c r="AR336" s="228"/>
      <c r="AS336" s="348"/>
      <c r="AT336" s="264">
        <f t="shared" si="228"/>
        <v>0</v>
      </c>
      <c r="AU336" s="259"/>
      <c r="AV336" s="265">
        <f t="shared" ref="AV336:AV350" si="268">AK336*$AK$7+AL336*$AL$7+AM336*$AM$7+SUM(AN336:AR336)*(1+Gewinn)*(1+SicherheitAngebot)+AT336/Zuschläge_IBN+AT336</f>
        <v>0</v>
      </c>
      <c r="AX336" s="265">
        <f>U336+AV336</f>
        <v>0</v>
      </c>
      <c r="AZ336" s="492">
        <f t="shared" ref="AZ336:AZ350" si="269">U336/(1+SicherheitAngebot)*(1+Sicherheit)</f>
        <v>0</v>
      </c>
      <c r="BB336" s="492">
        <f t="shared" ref="BB336:BB350" si="270">AV336/(1+SicherheitAngebot)*(1+Sicherheit)</f>
        <v>0</v>
      </c>
      <c r="BD336" s="265">
        <f>AZ336+BB336</f>
        <v>0</v>
      </c>
      <c r="BE336" s="105"/>
      <c r="BF336" s="105"/>
      <c r="BG336" s="105"/>
      <c r="BH336" s="105"/>
      <c r="BI336" s="105"/>
      <c r="BJ336" s="105"/>
    </row>
    <row r="337" spans="2:62" ht="20.100000000000001" hidden="1" customHeight="1" outlineLevel="1">
      <c r="B337" s="100"/>
      <c r="C337" s="908"/>
      <c r="D337" s="909"/>
      <c r="E337" s="909"/>
      <c r="F337" s="910"/>
      <c r="G337" s="890"/>
      <c r="H337" s="891"/>
      <c r="I337" s="152"/>
      <c r="J337" s="152"/>
      <c r="K337" s="152"/>
      <c r="L337" s="152"/>
      <c r="M337" s="152"/>
      <c r="N337" s="152"/>
      <c r="O337" s="152"/>
      <c r="P337" s="153"/>
      <c r="Q337" s="153"/>
      <c r="R337" s="156">
        <f t="shared" si="264"/>
        <v>0</v>
      </c>
      <c r="S337" s="156">
        <f t="shared" si="265"/>
        <v>0</v>
      </c>
      <c r="U337" s="157">
        <f t="shared" ref="U337:U350" si="271">I337*$I$7+J337*$J$7+K337*$K$7+L337*$L$7+M337*$M$7+N337*$N$7+O337*$O$7+R337+S337</f>
        <v>0</v>
      </c>
      <c r="W337" s="152"/>
      <c r="X337" s="152"/>
      <c r="Y337" s="152"/>
      <c r="Z337" s="152"/>
      <c r="AA337" s="152"/>
      <c r="AB337" s="152"/>
      <c r="AC337" s="347"/>
      <c r="AD337" s="152"/>
      <c r="AE337" s="152"/>
      <c r="AF337" s="152"/>
      <c r="AG337" s="152"/>
      <c r="AH337" s="152"/>
      <c r="AI337" s="152"/>
      <c r="AJ337" s="347"/>
      <c r="AK337" s="152"/>
      <c r="AL337" s="152"/>
      <c r="AM337" s="295"/>
      <c r="AN337" s="228"/>
      <c r="AO337" s="228"/>
      <c r="AP337" s="228"/>
      <c r="AQ337" s="228"/>
      <c r="AR337" s="228"/>
      <c r="AS337" s="348"/>
      <c r="AT337" s="264">
        <f t="shared" si="228"/>
        <v>0</v>
      </c>
      <c r="AU337" s="259"/>
      <c r="AV337" s="265">
        <f t="shared" si="268"/>
        <v>0</v>
      </c>
      <c r="AX337" s="265">
        <f t="shared" ref="AX337:AX350" si="272">U337+AV337</f>
        <v>0</v>
      </c>
      <c r="AZ337" s="492">
        <f t="shared" si="269"/>
        <v>0</v>
      </c>
      <c r="BB337" s="492">
        <f t="shared" si="270"/>
        <v>0</v>
      </c>
      <c r="BD337" s="265">
        <f t="shared" ref="BD337:BD350" si="273">AZ337+BB337</f>
        <v>0</v>
      </c>
      <c r="BE337" s="105"/>
      <c r="BF337" s="105"/>
      <c r="BG337" s="105"/>
      <c r="BH337" s="105"/>
      <c r="BI337" s="105"/>
      <c r="BJ337" s="105"/>
    </row>
    <row r="338" spans="2:62" ht="20.100000000000001" hidden="1" customHeight="1" outlineLevel="1">
      <c r="B338" s="100"/>
      <c r="C338" s="908"/>
      <c r="D338" s="909"/>
      <c r="E338" s="909"/>
      <c r="F338" s="910"/>
      <c r="G338" s="890"/>
      <c r="H338" s="891"/>
      <c r="I338" s="152"/>
      <c r="J338" s="152"/>
      <c r="K338" s="152"/>
      <c r="L338" s="152"/>
      <c r="M338" s="152"/>
      <c r="N338" s="152"/>
      <c r="O338" s="152"/>
      <c r="P338" s="153"/>
      <c r="Q338" s="153"/>
      <c r="R338" s="156">
        <f t="shared" si="264"/>
        <v>0</v>
      </c>
      <c r="S338" s="156">
        <f t="shared" si="265"/>
        <v>0</v>
      </c>
      <c r="U338" s="157">
        <f t="shared" si="271"/>
        <v>0</v>
      </c>
      <c r="W338" s="152"/>
      <c r="X338" s="152"/>
      <c r="Y338" s="152"/>
      <c r="Z338" s="152"/>
      <c r="AA338" s="152"/>
      <c r="AB338" s="152"/>
      <c r="AC338" s="347"/>
      <c r="AD338" s="152"/>
      <c r="AE338" s="152"/>
      <c r="AF338" s="152"/>
      <c r="AG338" s="152"/>
      <c r="AH338" s="152"/>
      <c r="AI338" s="152"/>
      <c r="AJ338" s="347"/>
      <c r="AK338" s="152"/>
      <c r="AL338" s="152"/>
      <c r="AM338" s="295"/>
      <c r="AN338" s="228"/>
      <c r="AO338" s="228"/>
      <c r="AP338" s="228"/>
      <c r="AQ338" s="228"/>
      <c r="AR338" s="228"/>
      <c r="AS338" s="348"/>
      <c r="AT338" s="264">
        <f t="shared" si="228"/>
        <v>0</v>
      </c>
      <c r="AU338" s="259"/>
      <c r="AV338" s="265">
        <f t="shared" si="268"/>
        <v>0</v>
      </c>
      <c r="AX338" s="265">
        <f t="shared" si="272"/>
        <v>0</v>
      </c>
      <c r="AZ338" s="492">
        <f t="shared" si="269"/>
        <v>0</v>
      </c>
      <c r="BB338" s="492">
        <f t="shared" si="270"/>
        <v>0</v>
      </c>
      <c r="BD338" s="265">
        <f t="shared" si="273"/>
        <v>0</v>
      </c>
      <c r="BE338" s="105"/>
      <c r="BF338" s="105"/>
      <c r="BG338" s="105"/>
      <c r="BH338" s="105"/>
      <c r="BI338" s="105"/>
      <c r="BJ338" s="105"/>
    </row>
    <row r="339" spans="2:62" ht="20.100000000000001" hidden="1" customHeight="1" outlineLevel="1">
      <c r="B339" s="100"/>
      <c r="C339" s="908"/>
      <c r="D339" s="909"/>
      <c r="E339" s="909"/>
      <c r="F339" s="910"/>
      <c r="G339" s="890"/>
      <c r="H339" s="891"/>
      <c r="I339" s="152"/>
      <c r="J339" s="152"/>
      <c r="K339" s="152"/>
      <c r="L339" s="152"/>
      <c r="M339" s="152"/>
      <c r="N339" s="152"/>
      <c r="O339" s="152"/>
      <c r="P339" s="153"/>
      <c r="Q339" s="153"/>
      <c r="R339" s="156">
        <f t="shared" si="264"/>
        <v>0</v>
      </c>
      <c r="S339" s="156">
        <f t="shared" si="265"/>
        <v>0</v>
      </c>
      <c r="U339" s="157">
        <f t="shared" si="271"/>
        <v>0</v>
      </c>
      <c r="W339" s="152"/>
      <c r="X339" s="152"/>
      <c r="Y339" s="152"/>
      <c r="Z339" s="152"/>
      <c r="AA339" s="152"/>
      <c r="AB339" s="152"/>
      <c r="AC339" s="347"/>
      <c r="AD339" s="152"/>
      <c r="AE339" s="152"/>
      <c r="AF339" s="152"/>
      <c r="AG339" s="152"/>
      <c r="AH339" s="152"/>
      <c r="AI339" s="152"/>
      <c r="AJ339" s="347"/>
      <c r="AK339" s="152"/>
      <c r="AL339" s="152"/>
      <c r="AM339" s="295"/>
      <c r="AN339" s="228"/>
      <c r="AO339" s="228"/>
      <c r="AP339" s="228"/>
      <c r="AQ339" s="228"/>
      <c r="AR339" s="228"/>
      <c r="AS339" s="348"/>
      <c r="AT339" s="264">
        <f t="shared" si="228"/>
        <v>0</v>
      </c>
      <c r="AU339" s="259"/>
      <c r="AV339" s="265">
        <f t="shared" si="268"/>
        <v>0</v>
      </c>
      <c r="AX339" s="265">
        <f t="shared" si="272"/>
        <v>0</v>
      </c>
      <c r="AZ339" s="492">
        <f t="shared" si="269"/>
        <v>0</v>
      </c>
      <c r="BB339" s="492">
        <f t="shared" si="270"/>
        <v>0</v>
      </c>
      <c r="BD339" s="265">
        <f t="shared" si="273"/>
        <v>0</v>
      </c>
      <c r="BE339" s="105"/>
      <c r="BF339" s="105"/>
      <c r="BG339" s="105"/>
      <c r="BH339" s="105"/>
      <c r="BI339" s="105"/>
      <c r="BJ339" s="105"/>
    </row>
    <row r="340" spans="2:62" ht="20.100000000000001" hidden="1" customHeight="1" outlineLevel="1">
      <c r="B340" s="100"/>
      <c r="C340" s="908"/>
      <c r="D340" s="909"/>
      <c r="E340" s="909"/>
      <c r="F340" s="910"/>
      <c r="G340" s="890"/>
      <c r="H340" s="891"/>
      <c r="I340" s="152"/>
      <c r="J340" s="152"/>
      <c r="K340" s="152"/>
      <c r="L340" s="152"/>
      <c r="M340" s="152"/>
      <c r="N340" s="152"/>
      <c r="O340" s="152"/>
      <c r="P340" s="153"/>
      <c r="Q340" s="153"/>
      <c r="R340" s="156">
        <f t="shared" si="264"/>
        <v>0</v>
      </c>
      <c r="S340" s="156">
        <f t="shared" si="265"/>
        <v>0</v>
      </c>
      <c r="U340" s="157">
        <f t="shared" si="271"/>
        <v>0</v>
      </c>
      <c r="W340" s="152"/>
      <c r="X340" s="152"/>
      <c r="Y340" s="152"/>
      <c r="Z340" s="152"/>
      <c r="AA340" s="152"/>
      <c r="AB340" s="152"/>
      <c r="AC340" s="347"/>
      <c r="AD340" s="152"/>
      <c r="AE340" s="152"/>
      <c r="AF340" s="152"/>
      <c r="AG340" s="152"/>
      <c r="AH340" s="152"/>
      <c r="AI340" s="152"/>
      <c r="AJ340" s="347"/>
      <c r="AK340" s="152"/>
      <c r="AL340" s="152"/>
      <c r="AM340" s="295"/>
      <c r="AN340" s="228"/>
      <c r="AO340" s="228"/>
      <c r="AP340" s="228"/>
      <c r="AQ340" s="228"/>
      <c r="AR340" s="228"/>
      <c r="AS340" s="348"/>
      <c r="AT340" s="264">
        <f t="shared" si="228"/>
        <v>0</v>
      </c>
      <c r="AU340" s="259"/>
      <c r="AV340" s="265">
        <f t="shared" si="268"/>
        <v>0</v>
      </c>
      <c r="AX340" s="265">
        <f t="shared" si="272"/>
        <v>0</v>
      </c>
      <c r="AZ340" s="492">
        <f t="shared" si="269"/>
        <v>0</v>
      </c>
      <c r="BB340" s="492">
        <f t="shared" si="270"/>
        <v>0</v>
      </c>
      <c r="BD340" s="265">
        <f t="shared" si="273"/>
        <v>0</v>
      </c>
      <c r="BE340" s="105"/>
      <c r="BF340" s="105"/>
      <c r="BG340" s="105"/>
      <c r="BH340" s="105"/>
      <c r="BI340" s="105"/>
      <c r="BJ340" s="105"/>
    </row>
    <row r="341" spans="2:62" ht="20.100000000000001" hidden="1" customHeight="1" outlineLevel="1">
      <c r="B341" s="100"/>
      <c r="C341" s="908"/>
      <c r="D341" s="909"/>
      <c r="E341" s="909"/>
      <c r="F341" s="910"/>
      <c r="G341" s="890"/>
      <c r="H341" s="891"/>
      <c r="I341" s="152"/>
      <c r="J341" s="152"/>
      <c r="K341" s="152"/>
      <c r="L341" s="152"/>
      <c r="M341" s="152"/>
      <c r="N341" s="152"/>
      <c r="O341" s="152"/>
      <c r="P341" s="153"/>
      <c r="Q341" s="153"/>
      <c r="R341" s="156">
        <f t="shared" si="264"/>
        <v>0</v>
      </c>
      <c r="S341" s="156">
        <f t="shared" si="265"/>
        <v>0</v>
      </c>
      <c r="U341" s="157">
        <f t="shared" si="271"/>
        <v>0</v>
      </c>
      <c r="W341" s="152"/>
      <c r="X341" s="152"/>
      <c r="Y341" s="152"/>
      <c r="Z341" s="152"/>
      <c r="AA341" s="152"/>
      <c r="AB341" s="152"/>
      <c r="AC341" s="347"/>
      <c r="AD341" s="152"/>
      <c r="AE341" s="152"/>
      <c r="AF341" s="152"/>
      <c r="AG341" s="152"/>
      <c r="AH341" s="152"/>
      <c r="AI341" s="152"/>
      <c r="AJ341" s="347"/>
      <c r="AK341" s="152"/>
      <c r="AL341" s="152"/>
      <c r="AM341" s="295"/>
      <c r="AN341" s="228"/>
      <c r="AO341" s="228"/>
      <c r="AP341" s="228"/>
      <c r="AQ341" s="228"/>
      <c r="AR341" s="228"/>
      <c r="AS341" s="348"/>
      <c r="AT341" s="264">
        <f t="shared" si="228"/>
        <v>0</v>
      </c>
      <c r="AU341" s="259"/>
      <c r="AV341" s="265">
        <f t="shared" si="268"/>
        <v>0</v>
      </c>
      <c r="AX341" s="265">
        <f t="shared" si="272"/>
        <v>0</v>
      </c>
      <c r="AZ341" s="492">
        <f t="shared" si="269"/>
        <v>0</v>
      </c>
      <c r="BB341" s="492">
        <f t="shared" si="270"/>
        <v>0</v>
      </c>
      <c r="BD341" s="265">
        <f t="shared" si="273"/>
        <v>0</v>
      </c>
      <c r="BE341" s="105"/>
      <c r="BF341" s="105"/>
      <c r="BG341" s="105"/>
      <c r="BH341" s="105"/>
      <c r="BI341" s="105"/>
      <c r="BJ341" s="105"/>
    </row>
    <row r="342" spans="2:62" ht="20.100000000000001" hidden="1" customHeight="1" outlineLevel="1">
      <c r="B342" s="100"/>
      <c r="C342" s="908"/>
      <c r="D342" s="909"/>
      <c r="E342" s="909"/>
      <c r="F342" s="910"/>
      <c r="G342" s="890"/>
      <c r="H342" s="891"/>
      <c r="I342" s="152"/>
      <c r="J342" s="152"/>
      <c r="K342" s="152"/>
      <c r="L342" s="152"/>
      <c r="M342" s="152"/>
      <c r="N342" s="152"/>
      <c r="O342" s="152"/>
      <c r="P342" s="153"/>
      <c r="Q342" s="153"/>
      <c r="R342" s="156">
        <f t="shared" si="264"/>
        <v>0</v>
      </c>
      <c r="S342" s="156">
        <f t="shared" si="265"/>
        <v>0</v>
      </c>
      <c r="U342" s="157">
        <f t="shared" si="271"/>
        <v>0</v>
      </c>
      <c r="W342" s="152"/>
      <c r="X342" s="152"/>
      <c r="Y342" s="152"/>
      <c r="Z342" s="152"/>
      <c r="AA342" s="152"/>
      <c r="AB342" s="152"/>
      <c r="AC342" s="347"/>
      <c r="AD342" s="152"/>
      <c r="AE342" s="152"/>
      <c r="AF342" s="152"/>
      <c r="AG342" s="152"/>
      <c r="AH342" s="152"/>
      <c r="AI342" s="152"/>
      <c r="AJ342" s="347"/>
      <c r="AK342" s="152"/>
      <c r="AL342" s="152"/>
      <c r="AM342" s="295"/>
      <c r="AN342" s="228"/>
      <c r="AO342" s="228"/>
      <c r="AP342" s="228"/>
      <c r="AQ342" s="228"/>
      <c r="AR342" s="228"/>
      <c r="AS342" s="348"/>
      <c r="AT342" s="264">
        <f t="shared" si="228"/>
        <v>0</v>
      </c>
      <c r="AU342" s="259"/>
      <c r="AV342" s="265">
        <f t="shared" si="268"/>
        <v>0</v>
      </c>
      <c r="AX342" s="265">
        <f t="shared" si="272"/>
        <v>0</v>
      </c>
      <c r="AZ342" s="492">
        <f t="shared" si="269"/>
        <v>0</v>
      </c>
      <c r="BB342" s="492">
        <f t="shared" si="270"/>
        <v>0</v>
      </c>
      <c r="BD342" s="265">
        <f t="shared" si="273"/>
        <v>0</v>
      </c>
      <c r="BE342" s="105"/>
      <c r="BF342" s="105"/>
      <c r="BG342" s="105"/>
      <c r="BH342" s="105"/>
      <c r="BI342" s="105"/>
      <c r="BJ342" s="105"/>
    </row>
    <row r="343" spans="2:62" ht="20.100000000000001" hidden="1" customHeight="1" outlineLevel="1">
      <c r="B343" s="100"/>
      <c r="C343" s="908"/>
      <c r="D343" s="909"/>
      <c r="E343" s="909"/>
      <c r="F343" s="910"/>
      <c r="G343" s="890"/>
      <c r="H343" s="891"/>
      <c r="I343" s="152"/>
      <c r="J343" s="152"/>
      <c r="K343" s="152"/>
      <c r="L343" s="152"/>
      <c r="M343" s="152"/>
      <c r="N343" s="152"/>
      <c r="O343" s="152"/>
      <c r="P343" s="153"/>
      <c r="Q343" s="153"/>
      <c r="R343" s="156">
        <f t="shared" si="264"/>
        <v>0</v>
      </c>
      <c r="S343" s="156">
        <f t="shared" si="265"/>
        <v>0</v>
      </c>
      <c r="U343" s="157">
        <f t="shared" si="271"/>
        <v>0</v>
      </c>
      <c r="W343" s="152"/>
      <c r="X343" s="152"/>
      <c r="Y343" s="152"/>
      <c r="Z343" s="152"/>
      <c r="AA343" s="152"/>
      <c r="AB343" s="152"/>
      <c r="AC343" s="347"/>
      <c r="AD343" s="152"/>
      <c r="AE343" s="152"/>
      <c r="AF343" s="152"/>
      <c r="AG343" s="152"/>
      <c r="AH343" s="152"/>
      <c r="AI343" s="152"/>
      <c r="AJ343" s="347"/>
      <c r="AK343" s="152"/>
      <c r="AL343" s="152"/>
      <c r="AM343" s="295"/>
      <c r="AN343" s="228"/>
      <c r="AO343" s="228"/>
      <c r="AP343" s="228"/>
      <c r="AQ343" s="228"/>
      <c r="AR343" s="228"/>
      <c r="AS343" s="348"/>
      <c r="AT343" s="264">
        <f t="shared" si="228"/>
        <v>0</v>
      </c>
      <c r="AU343" s="259"/>
      <c r="AV343" s="265">
        <f t="shared" si="268"/>
        <v>0</v>
      </c>
      <c r="AX343" s="265">
        <f t="shared" si="272"/>
        <v>0</v>
      </c>
      <c r="AZ343" s="492">
        <f t="shared" si="269"/>
        <v>0</v>
      </c>
      <c r="BB343" s="492">
        <f t="shared" si="270"/>
        <v>0</v>
      </c>
      <c r="BD343" s="265">
        <f t="shared" si="273"/>
        <v>0</v>
      </c>
      <c r="BE343" s="105"/>
      <c r="BF343" s="105"/>
      <c r="BG343" s="105"/>
      <c r="BH343" s="105"/>
      <c r="BI343" s="105"/>
      <c r="BJ343" s="105"/>
    </row>
    <row r="344" spans="2:62" ht="20.100000000000001" hidden="1" customHeight="1" outlineLevel="1">
      <c r="B344" s="100"/>
      <c r="C344" s="908"/>
      <c r="D344" s="909"/>
      <c r="E344" s="909"/>
      <c r="F344" s="910"/>
      <c r="G344" s="890"/>
      <c r="H344" s="891"/>
      <c r="I344" s="152"/>
      <c r="J344" s="152"/>
      <c r="K344" s="152"/>
      <c r="L344" s="152"/>
      <c r="M344" s="152"/>
      <c r="N344" s="152"/>
      <c r="O344" s="152"/>
      <c r="P344" s="153"/>
      <c r="Q344" s="153"/>
      <c r="R344" s="156">
        <f t="shared" si="264"/>
        <v>0</v>
      </c>
      <c r="S344" s="156">
        <f t="shared" si="265"/>
        <v>0</v>
      </c>
      <c r="U344" s="157">
        <f t="shared" si="271"/>
        <v>0</v>
      </c>
      <c r="W344" s="152"/>
      <c r="X344" s="152"/>
      <c r="Y344" s="152"/>
      <c r="Z344" s="152"/>
      <c r="AA344" s="152"/>
      <c r="AB344" s="152"/>
      <c r="AC344" s="347"/>
      <c r="AD344" s="152"/>
      <c r="AE344" s="152"/>
      <c r="AF344" s="152"/>
      <c r="AG344" s="152"/>
      <c r="AH344" s="152"/>
      <c r="AI344" s="152"/>
      <c r="AJ344" s="347"/>
      <c r="AK344" s="152"/>
      <c r="AL344" s="152"/>
      <c r="AM344" s="295"/>
      <c r="AN344" s="228"/>
      <c r="AO344" s="228"/>
      <c r="AP344" s="228"/>
      <c r="AQ344" s="228"/>
      <c r="AR344" s="228"/>
      <c r="AS344" s="348"/>
      <c r="AT344" s="264">
        <f t="shared" si="228"/>
        <v>0</v>
      </c>
      <c r="AU344" s="259"/>
      <c r="AV344" s="265">
        <f t="shared" si="268"/>
        <v>0</v>
      </c>
      <c r="AX344" s="265">
        <f t="shared" si="272"/>
        <v>0</v>
      </c>
      <c r="AZ344" s="492">
        <f t="shared" si="269"/>
        <v>0</v>
      </c>
      <c r="BB344" s="492">
        <f t="shared" si="270"/>
        <v>0</v>
      </c>
      <c r="BD344" s="265">
        <f t="shared" si="273"/>
        <v>0</v>
      </c>
      <c r="BE344" s="105"/>
      <c r="BF344" s="105"/>
      <c r="BG344" s="105"/>
      <c r="BH344" s="105"/>
      <c r="BI344" s="105"/>
      <c r="BJ344" s="105"/>
    </row>
    <row r="345" spans="2:62" ht="20.100000000000001" hidden="1" customHeight="1" outlineLevel="1">
      <c r="B345" s="100"/>
      <c r="C345" s="908"/>
      <c r="D345" s="909"/>
      <c r="E345" s="909"/>
      <c r="F345" s="910"/>
      <c r="G345" s="890"/>
      <c r="H345" s="891"/>
      <c r="I345" s="152"/>
      <c r="J345" s="152"/>
      <c r="K345" s="152"/>
      <c r="L345" s="152"/>
      <c r="M345" s="152"/>
      <c r="N345" s="152"/>
      <c r="O345" s="152"/>
      <c r="P345" s="153"/>
      <c r="Q345" s="153"/>
      <c r="R345" s="156">
        <f t="shared" si="264"/>
        <v>0</v>
      </c>
      <c r="S345" s="156">
        <f t="shared" si="265"/>
        <v>0</v>
      </c>
      <c r="U345" s="157">
        <f t="shared" si="271"/>
        <v>0</v>
      </c>
      <c r="W345" s="152"/>
      <c r="X345" s="152"/>
      <c r="Y345" s="152"/>
      <c r="Z345" s="152"/>
      <c r="AA345" s="152"/>
      <c r="AB345" s="152"/>
      <c r="AC345" s="347"/>
      <c r="AD345" s="152"/>
      <c r="AE345" s="152"/>
      <c r="AF345" s="152"/>
      <c r="AG345" s="152"/>
      <c r="AH345" s="152"/>
      <c r="AI345" s="152"/>
      <c r="AJ345" s="347"/>
      <c r="AK345" s="152"/>
      <c r="AL345" s="152"/>
      <c r="AM345" s="295"/>
      <c r="AN345" s="228"/>
      <c r="AO345" s="228"/>
      <c r="AP345" s="228"/>
      <c r="AQ345" s="228"/>
      <c r="AR345" s="228"/>
      <c r="AS345" s="348"/>
      <c r="AT345" s="264">
        <f t="shared" si="228"/>
        <v>0</v>
      </c>
      <c r="AU345" s="259"/>
      <c r="AV345" s="265">
        <f t="shared" si="268"/>
        <v>0</v>
      </c>
      <c r="AX345" s="265">
        <f t="shared" si="272"/>
        <v>0</v>
      </c>
      <c r="AZ345" s="492">
        <f t="shared" si="269"/>
        <v>0</v>
      </c>
      <c r="BB345" s="492">
        <f t="shared" si="270"/>
        <v>0</v>
      </c>
      <c r="BD345" s="265">
        <f t="shared" si="273"/>
        <v>0</v>
      </c>
      <c r="BE345" s="105"/>
      <c r="BF345" s="105"/>
      <c r="BG345" s="105"/>
      <c r="BH345" s="105"/>
      <c r="BI345" s="105"/>
      <c r="BJ345" s="105"/>
    </row>
    <row r="346" spans="2:62" ht="20.100000000000001" hidden="1" customHeight="1" outlineLevel="1">
      <c r="B346" s="100"/>
      <c r="C346" s="908"/>
      <c r="D346" s="909"/>
      <c r="E346" s="909"/>
      <c r="F346" s="910"/>
      <c r="G346" s="890"/>
      <c r="H346" s="891"/>
      <c r="I346" s="152"/>
      <c r="J346" s="152"/>
      <c r="K346" s="152"/>
      <c r="L346" s="152"/>
      <c r="M346" s="152"/>
      <c r="N346" s="152"/>
      <c r="O346" s="152"/>
      <c r="P346" s="153"/>
      <c r="Q346" s="153"/>
      <c r="R346" s="156">
        <f t="shared" si="264"/>
        <v>0</v>
      </c>
      <c r="S346" s="156">
        <f t="shared" si="265"/>
        <v>0</v>
      </c>
      <c r="U346" s="157">
        <f t="shared" si="271"/>
        <v>0</v>
      </c>
      <c r="W346" s="152"/>
      <c r="X346" s="152"/>
      <c r="Y346" s="152"/>
      <c r="Z346" s="152"/>
      <c r="AA346" s="152"/>
      <c r="AB346" s="152"/>
      <c r="AC346" s="347"/>
      <c r="AD346" s="152"/>
      <c r="AE346" s="152"/>
      <c r="AF346" s="152"/>
      <c r="AG346" s="152"/>
      <c r="AH346" s="152"/>
      <c r="AI346" s="152"/>
      <c r="AJ346" s="347"/>
      <c r="AK346" s="152"/>
      <c r="AL346" s="152"/>
      <c r="AM346" s="295"/>
      <c r="AN346" s="228"/>
      <c r="AO346" s="228"/>
      <c r="AP346" s="228"/>
      <c r="AQ346" s="228"/>
      <c r="AR346" s="228"/>
      <c r="AS346" s="348"/>
      <c r="AT346" s="264">
        <f t="shared" si="228"/>
        <v>0</v>
      </c>
      <c r="AU346" s="259"/>
      <c r="AV346" s="265">
        <f t="shared" si="268"/>
        <v>0</v>
      </c>
      <c r="AX346" s="265">
        <f t="shared" si="272"/>
        <v>0</v>
      </c>
      <c r="AZ346" s="492">
        <f t="shared" si="269"/>
        <v>0</v>
      </c>
      <c r="BB346" s="492">
        <f t="shared" si="270"/>
        <v>0</v>
      </c>
      <c r="BD346" s="265">
        <f t="shared" si="273"/>
        <v>0</v>
      </c>
      <c r="BE346" s="105"/>
      <c r="BF346" s="105"/>
      <c r="BG346" s="105"/>
      <c r="BH346" s="105"/>
      <c r="BI346" s="105"/>
      <c r="BJ346" s="105"/>
    </row>
    <row r="347" spans="2:62" ht="20.100000000000001" hidden="1" customHeight="1" outlineLevel="1">
      <c r="B347" s="100"/>
      <c r="C347" s="908"/>
      <c r="D347" s="909"/>
      <c r="E347" s="909"/>
      <c r="F347" s="910"/>
      <c r="G347" s="890"/>
      <c r="H347" s="891"/>
      <c r="I347" s="152"/>
      <c r="J347" s="152"/>
      <c r="K347" s="152"/>
      <c r="L347" s="152"/>
      <c r="M347" s="152"/>
      <c r="N347" s="152"/>
      <c r="O347" s="152"/>
      <c r="P347" s="153"/>
      <c r="Q347" s="153"/>
      <c r="R347" s="156">
        <f t="shared" si="264"/>
        <v>0</v>
      </c>
      <c r="S347" s="156">
        <f t="shared" si="265"/>
        <v>0</v>
      </c>
      <c r="U347" s="157">
        <f t="shared" si="271"/>
        <v>0</v>
      </c>
      <c r="W347" s="152"/>
      <c r="X347" s="152"/>
      <c r="Y347" s="152"/>
      <c r="Z347" s="152"/>
      <c r="AA347" s="152"/>
      <c r="AB347" s="152"/>
      <c r="AC347" s="347"/>
      <c r="AD347" s="152"/>
      <c r="AE347" s="152"/>
      <c r="AF347" s="152"/>
      <c r="AG347" s="152"/>
      <c r="AH347" s="152"/>
      <c r="AI347" s="152"/>
      <c r="AJ347" s="347"/>
      <c r="AK347" s="152"/>
      <c r="AL347" s="152"/>
      <c r="AM347" s="295"/>
      <c r="AN347" s="228"/>
      <c r="AO347" s="228"/>
      <c r="AP347" s="228"/>
      <c r="AQ347" s="228"/>
      <c r="AR347" s="228"/>
      <c r="AS347" s="348"/>
      <c r="AT347" s="264">
        <f t="shared" si="228"/>
        <v>0</v>
      </c>
      <c r="AU347" s="259"/>
      <c r="AV347" s="265">
        <f t="shared" si="268"/>
        <v>0</v>
      </c>
      <c r="AX347" s="265">
        <f t="shared" si="272"/>
        <v>0</v>
      </c>
      <c r="AZ347" s="492">
        <f t="shared" si="269"/>
        <v>0</v>
      </c>
      <c r="BB347" s="492">
        <f t="shared" si="270"/>
        <v>0</v>
      </c>
      <c r="BD347" s="265">
        <f t="shared" si="273"/>
        <v>0</v>
      </c>
      <c r="BE347" s="105"/>
      <c r="BF347" s="105"/>
      <c r="BG347" s="105"/>
      <c r="BH347" s="105"/>
      <c r="BI347" s="105"/>
      <c r="BJ347" s="105"/>
    </row>
    <row r="348" spans="2:62" ht="20.100000000000001" hidden="1" customHeight="1" outlineLevel="1">
      <c r="B348" s="100"/>
      <c r="C348" s="908"/>
      <c r="D348" s="909"/>
      <c r="E348" s="909"/>
      <c r="F348" s="910"/>
      <c r="G348" s="890"/>
      <c r="H348" s="891"/>
      <c r="I348" s="152"/>
      <c r="J348" s="152"/>
      <c r="K348" s="152"/>
      <c r="L348" s="152"/>
      <c r="M348" s="152"/>
      <c r="N348" s="152"/>
      <c r="O348" s="152"/>
      <c r="P348" s="153"/>
      <c r="Q348" s="153"/>
      <c r="R348" s="156">
        <f t="shared" si="264"/>
        <v>0</v>
      </c>
      <c r="S348" s="156">
        <f t="shared" si="265"/>
        <v>0</v>
      </c>
      <c r="U348" s="157">
        <f t="shared" si="271"/>
        <v>0</v>
      </c>
      <c r="W348" s="152"/>
      <c r="X348" s="152"/>
      <c r="Y348" s="152"/>
      <c r="Z348" s="152"/>
      <c r="AA348" s="152"/>
      <c r="AB348" s="152"/>
      <c r="AC348" s="347"/>
      <c r="AD348" s="152"/>
      <c r="AE348" s="152"/>
      <c r="AF348" s="152"/>
      <c r="AG348" s="152"/>
      <c r="AH348" s="152"/>
      <c r="AI348" s="152"/>
      <c r="AJ348" s="347"/>
      <c r="AK348" s="152"/>
      <c r="AL348" s="152"/>
      <c r="AM348" s="295"/>
      <c r="AN348" s="228"/>
      <c r="AO348" s="228"/>
      <c r="AP348" s="228"/>
      <c r="AQ348" s="228"/>
      <c r="AR348" s="228"/>
      <c r="AS348" s="348"/>
      <c r="AT348" s="264">
        <f t="shared" ref="AT348:AT350" si="274">((W348+AD348)*$W$7+(X348+AE348)*$X$7+(Y348+Z348+AF348+AG348)*$Z$7+(AA348+AH348)*$AA$7+(AB348+AI348)*$AB$7)*Zuschläge_IBN</f>
        <v>0</v>
      </c>
      <c r="AU348" s="259"/>
      <c r="AV348" s="265">
        <f t="shared" si="268"/>
        <v>0</v>
      </c>
      <c r="AX348" s="265">
        <f t="shared" si="272"/>
        <v>0</v>
      </c>
      <c r="AZ348" s="492">
        <f t="shared" si="269"/>
        <v>0</v>
      </c>
      <c r="BB348" s="492">
        <f t="shared" si="270"/>
        <v>0</v>
      </c>
      <c r="BD348" s="265">
        <f t="shared" si="273"/>
        <v>0</v>
      </c>
      <c r="BE348" s="105"/>
      <c r="BF348" s="105"/>
      <c r="BG348" s="105"/>
      <c r="BH348" s="105"/>
      <c r="BI348" s="105"/>
      <c r="BJ348" s="105"/>
    </row>
    <row r="349" spans="2:62" ht="20.100000000000001" hidden="1" customHeight="1" outlineLevel="1">
      <c r="B349" s="100"/>
      <c r="C349" s="908"/>
      <c r="D349" s="909"/>
      <c r="E349" s="909"/>
      <c r="F349" s="910"/>
      <c r="G349" s="890"/>
      <c r="H349" s="891"/>
      <c r="I349" s="152"/>
      <c r="J349" s="152"/>
      <c r="K349" s="152"/>
      <c r="L349" s="152"/>
      <c r="M349" s="152"/>
      <c r="N349" s="152"/>
      <c r="O349" s="152"/>
      <c r="P349" s="153"/>
      <c r="Q349" s="153"/>
      <c r="R349" s="156">
        <f t="shared" si="264"/>
        <v>0</v>
      </c>
      <c r="S349" s="156">
        <f t="shared" si="265"/>
        <v>0</v>
      </c>
      <c r="U349" s="157">
        <f t="shared" si="271"/>
        <v>0</v>
      </c>
      <c r="W349" s="152"/>
      <c r="X349" s="152"/>
      <c r="Y349" s="152"/>
      <c r="Z349" s="152"/>
      <c r="AA349" s="152"/>
      <c r="AB349" s="152"/>
      <c r="AC349" s="347"/>
      <c r="AD349" s="152"/>
      <c r="AE349" s="152"/>
      <c r="AF349" s="152"/>
      <c r="AG349" s="152"/>
      <c r="AH349" s="152"/>
      <c r="AI349" s="152"/>
      <c r="AJ349" s="347"/>
      <c r="AK349" s="152"/>
      <c r="AL349" s="152"/>
      <c r="AM349" s="295"/>
      <c r="AN349" s="228"/>
      <c r="AO349" s="228"/>
      <c r="AP349" s="228"/>
      <c r="AQ349" s="228"/>
      <c r="AR349" s="228"/>
      <c r="AS349" s="348"/>
      <c r="AT349" s="264">
        <f t="shared" si="274"/>
        <v>0</v>
      </c>
      <c r="AU349" s="259"/>
      <c r="AV349" s="265">
        <f t="shared" si="268"/>
        <v>0</v>
      </c>
      <c r="AX349" s="265">
        <f t="shared" si="272"/>
        <v>0</v>
      </c>
      <c r="AZ349" s="492">
        <f t="shared" si="269"/>
        <v>0</v>
      </c>
      <c r="BB349" s="492">
        <f t="shared" si="270"/>
        <v>0</v>
      </c>
      <c r="BD349" s="265">
        <f t="shared" si="273"/>
        <v>0</v>
      </c>
      <c r="BE349" s="105"/>
      <c r="BF349" s="105"/>
      <c r="BG349" s="105"/>
      <c r="BH349" s="105"/>
      <c r="BI349" s="105"/>
      <c r="BJ349" s="105"/>
    </row>
    <row r="350" spans="2:62" ht="20.100000000000001" hidden="1" customHeight="1" outlineLevel="1">
      <c r="B350" s="100"/>
      <c r="C350" s="908"/>
      <c r="D350" s="909"/>
      <c r="E350" s="909"/>
      <c r="F350" s="910"/>
      <c r="G350" s="890"/>
      <c r="H350" s="891"/>
      <c r="I350" s="152"/>
      <c r="J350" s="152"/>
      <c r="K350" s="152"/>
      <c r="L350" s="152"/>
      <c r="M350" s="152"/>
      <c r="N350" s="152"/>
      <c r="O350" s="152"/>
      <c r="P350" s="153"/>
      <c r="Q350" s="153"/>
      <c r="R350" s="156">
        <f t="shared" si="264"/>
        <v>0</v>
      </c>
      <c r="S350" s="156">
        <f t="shared" si="265"/>
        <v>0</v>
      </c>
      <c r="U350" s="157">
        <f t="shared" si="271"/>
        <v>0</v>
      </c>
      <c r="W350" s="152"/>
      <c r="X350" s="152"/>
      <c r="Y350" s="152"/>
      <c r="Z350" s="152"/>
      <c r="AA350" s="152"/>
      <c r="AB350" s="152"/>
      <c r="AC350" s="347"/>
      <c r="AD350" s="152"/>
      <c r="AE350" s="152"/>
      <c r="AF350" s="152"/>
      <c r="AG350" s="152"/>
      <c r="AH350" s="152"/>
      <c r="AI350" s="152"/>
      <c r="AJ350" s="347"/>
      <c r="AK350" s="152"/>
      <c r="AL350" s="152"/>
      <c r="AM350" s="295"/>
      <c r="AN350" s="228"/>
      <c r="AO350" s="228"/>
      <c r="AP350" s="228"/>
      <c r="AQ350" s="228"/>
      <c r="AR350" s="228"/>
      <c r="AS350" s="348"/>
      <c r="AT350" s="264">
        <f t="shared" si="274"/>
        <v>0</v>
      </c>
      <c r="AU350" s="259"/>
      <c r="AV350" s="265">
        <f t="shared" si="268"/>
        <v>0</v>
      </c>
      <c r="AX350" s="265">
        <f t="shared" si="272"/>
        <v>0</v>
      </c>
      <c r="AZ350" s="492">
        <f t="shared" si="269"/>
        <v>0</v>
      </c>
      <c r="BB350" s="492">
        <f t="shared" si="270"/>
        <v>0</v>
      </c>
      <c r="BD350" s="265">
        <f t="shared" si="273"/>
        <v>0</v>
      </c>
      <c r="BE350" s="105"/>
      <c r="BF350" s="105"/>
      <c r="BG350" s="105"/>
      <c r="BH350" s="105"/>
      <c r="BI350" s="105"/>
      <c r="BJ350" s="105"/>
    </row>
    <row r="351" spans="2:62" ht="9.9499999999999993" hidden="1" customHeight="1" outlineLevel="1">
      <c r="B351" s="101"/>
      <c r="C351" s="208"/>
      <c r="D351" s="208"/>
      <c r="E351" s="208"/>
      <c r="F351" s="208"/>
      <c r="G351" s="237"/>
      <c r="H351" s="207"/>
      <c r="I351" s="257"/>
      <c r="J351" s="257"/>
      <c r="K351" s="257"/>
      <c r="L351" s="257"/>
      <c r="M351" s="257"/>
      <c r="N351" s="257"/>
      <c r="O351" s="257"/>
      <c r="P351" s="256"/>
      <c r="Q351" s="102"/>
      <c r="R351" s="102"/>
      <c r="S351" s="102"/>
      <c r="U351" s="98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Z351" s="493"/>
      <c r="BE351" s="105"/>
      <c r="BF351" s="105"/>
      <c r="BG351" s="105"/>
      <c r="BH351" s="105"/>
      <c r="BI351" s="105"/>
      <c r="BJ351" s="105"/>
    </row>
    <row r="352" spans="2:62" ht="20.100000000000001" customHeight="1" collapsed="1">
      <c r="B352" s="8">
        <f>B335+1</f>
        <v>21</v>
      </c>
      <c r="C352" s="916"/>
      <c r="D352" s="917"/>
      <c r="E352" s="917"/>
      <c r="F352" s="918"/>
      <c r="G352" s="429"/>
      <c r="H352" s="206">
        <v>1</v>
      </c>
      <c r="I352" s="642">
        <f t="shared" ref="I352" si="275">$H352*SUM(I353:I367)</f>
        <v>0</v>
      </c>
      <c r="J352" s="643">
        <f t="shared" ref="J352:O352" si="276">$H352*SUM(J353:J367)</f>
        <v>0</v>
      </c>
      <c r="K352" s="644">
        <f t="shared" si="276"/>
        <v>0</v>
      </c>
      <c r="L352" s="645">
        <f t="shared" si="276"/>
        <v>0</v>
      </c>
      <c r="M352" s="645">
        <f t="shared" si="276"/>
        <v>0</v>
      </c>
      <c r="N352" s="644">
        <f t="shared" si="276"/>
        <v>0</v>
      </c>
      <c r="O352" s="642">
        <f t="shared" si="276"/>
        <v>0</v>
      </c>
      <c r="P352" s="209">
        <f t="shared" ref="P352:Q352" si="277">$H352*SUM(P353:P367)</f>
        <v>0</v>
      </c>
      <c r="Q352" s="210">
        <f t="shared" si="277"/>
        <v>0</v>
      </c>
      <c r="R352" s="136">
        <f t="shared" ref="R352:R367" si="278">P352*(1+Gewinn)*(1+SicherheitAngebot)</f>
        <v>0</v>
      </c>
      <c r="S352" s="137">
        <f t="shared" ref="S352:S367" si="279">Q352*(1+MGKZ)*(1+Gewinn)*(1+SicherheitAngebot)</f>
        <v>0</v>
      </c>
      <c r="U352" s="10">
        <f>I352*$I$7+J352*$J$7+K352*$K$7+L352*$L$7+M352*$M$7+N352*$N$7+O352*$O$7+R352+S352</f>
        <v>0</v>
      </c>
      <c r="W352" s="646">
        <f t="shared" ref="W352:AB352" si="280">$H352*SUM(W353:W367)</f>
        <v>0</v>
      </c>
      <c r="X352" s="647">
        <f t="shared" si="280"/>
        <v>0</v>
      </c>
      <c r="Y352" s="648">
        <f t="shared" si="280"/>
        <v>0</v>
      </c>
      <c r="Z352" s="649">
        <f t="shared" si="280"/>
        <v>0</v>
      </c>
      <c r="AA352" s="648">
        <f t="shared" si="280"/>
        <v>0</v>
      </c>
      <c r="AB352" s="646">
        <f t="shared" si="280"/>
        <v>0</v>
      </c>
      <c r="AC352" s="258"/>
      <c r="AD352" s="646">
        <f t="shared" ref="AD352:AM352" si="281">$H352*SUM(AD353:AD367)</f>
        <v>0</v>
      </c>
      <c r="AE352" s="647">
        <f t="shared" si="281"/>
        <v>0</v>
      </c>
      <c r="AF352" s="648">
        <f t="shared" si="281"/>
        <v>0</v>
      </c>
      <c r="AG352" s="649">
        <f t="shared" si="281"/>
        <v>0</v>
      </c>
      <c r="AH352" s="648">
        <f t="shared" si="281"/>
        <v>0</v>
      </c>
      <c r="AI352" s="646">
        <f t="shared" si="281"/>
        <v>0</v>
      </c>
      <c r="AJ352" s="258"/>
      <c r="AK352" s="653">
        <f t="shared" si="281"/>
        <v>0</v>
      </c>
      <c r="AL352" s="653">
        <f t="shared" si="281"/>
        <v>0</v>
      </c>
      <c r="AM352" s="653">
        <f t="shared" si="281"/>
        <v>0</v>
      </c>
      <c r="AN352" s="227">
        <f>$H352*SUM(AN353:AN367)*(1+Gewinn)*(1+SicherheitAngebot)</f>
        <v>0</v>
      </c>
      <c r="AO352" s="227">
        <f>$H352*SUM(AO353:AO367)*(1+Gewinn)*(1+SicherheitAngebot)</f>
        <v>0</v>
      </c>
      <c r="AP352" s="227">
        <f>$H352*SUM(AP353:AP367)*(1+Gewinn)*(1+SicherheitAngebot)</f>
        <v>0</v>
      </c>
      <c r="AQ352" s="227">
        <f>$H352*SUM(AQ353:AQ367)*(1+Gewinn)*(1+SicherheitAngebot)</f>
        <v>0</v>
      </c>
      <c r="AR352" s="227">
        <f>$H352*SUM(AR353:AR367)*(1+Gewinn)*(1+SicherheitAngebot)</f>
        <v>0</v>
      </c>
      <c r="AS352" s="262"/>
      <c r="AT352" s="263">
        <f t="shared" ref="AT352:AT384" si="282">((W352+AD352)*$W$7+(X352+AE352)*$X$7+(Y352+Z352+AF352+AG352)*$Z$7+(AA352+AH352)*$AA$7+(AB352+AI352)*$AB$7)*Zuschläge_IBN</f>
        <v>0</v>
      </c>
      <c r="AU352" s="259"/>
      <c r="AV352" s="491">
        <f>AK352*$AK$7+AL352*$AL$7+AM352*$AM$7+SUM(AN352:AR352)+AT352/Zuschläge_IBN+AT352</f>
        <v>0</v>
      </c>
      <c r="AX352" s="685">
        <f>U352+AV352</f>
        <v>0</v>
      </c>
      <c r="AZ352" s="490">
        <f>IF(H352&gt;0,U352/(1+SicherheitAngebot)*(1+Sicherheit),0)</f>
        <v>0</v>
      </c>
      <c r="BB352" s="490">
        <f>IF(H352&gt;0,AV352/(1+SicherheitAngebot)*(1+Sicherheit),0)</f>
        <v>0</v>
      </c>
      <c r="BD352" s="490">
        <f>AZ352+BB352</f>
        <v>0</v>
      </c>
      <c r="BE352" s="105"/>
      <c r="BF352" s="105"/>
      <c r="BG352" s="105"/>
      <c r="BH352" s="105"/>
      <c r="BI352" s="105"/>
      <c r="BJ352" s="105"/>
    </row>
    <row r="353" spans="2:62" ht="20.100000000000001" hidden="1" customHeight="1" outlineLevel="1">
      <c r="B353" s="99"/>
      <c r="C353" s="908"/>
      <c r="D353" s="909"/>
      <c r="E353" s="909"/>
      <c r="F353" s="910"/>
      <c r="G353" s="890"/>
      <c r="H353" s="901"/>
      <c r="I353" s="152"/>
      <c r="J353" s="152"/>
      <c r="K353" s="152"/>
      <c r="L353" s="152"/>
      <c r="M353" s="152"/>
      <c r="N353" s="152"/>
      <c r="O353" s="152"/>
      <c r="P353" s="153"/>
      <c r="Q353" s="153"/>
      <c r="R353" s="156">
        <f t="shared" si="278"/>
        <v>0</v>
      </c>
      <c r="S353" s="156">
        <f t="shared" si="279"/>
        <v>0</v>
      </c>
      <c r="U353" s="157">
        <f>I353*$I$7+J353*$J$7+K353*$K$7+L353*$L$7+M353*$M$7+N353*$N$7+O353*$O$7+R353+S353</f>
        <v>0</v>
      </c>
      <c r="W353" s="152"/>
      <c r="X353" s="152"/>
      <c r="Y353" s="152"/>
      <c r="Z353" s="152"/>
      <c r="AA353" s="152"/>
      <c r="AB353" s="152"/>
      <c r="AC353" s="347"/>
      <c r="AD353" s="152"/>
      <c r="AE353" s="152"/>
      <c r="AF353" s="152"/>
      <c r="AG353" s="152"/>
      <c r="AH353" s="152"/>
      <c r="AI353" s="152"/>
      <c r="AJ353" s="347"/>
      <c r="AK353" s="152"/>
      <c r="AL353" s="152"/>
      <c r="AM353" s="295"/>
      <c r="AN353" s="228"/>
      <c r="AO353" s="228"/>
      <c r="AP353" s="228"/>
      <c r="AQ353" s="228"/>
      <c r="AR353" s="228"/>
      <c r="AS353" s="348"/>
      <c r="AT353" s="264">
        <f t="shared" si="282"/>
        <v>0</v>
      </c>
      <c r="AU353" s="259"/>
      <c r="AV353" s="265">
        <f t="shared" ref="AV353:AV367" si="283">AK353*$AK$7+AL353*$AL$7+AM353*$AM$7+SUM(AN353:AR353)*(1+Gewinn)*(1+SicherheitAngebot)+AT353/Zuschläge_IBN+AT353</f>
        <v>0</v>
      </c>
      <c r="AX353" s="265">
        <f>U353+AV353</f>
        <v>0</v>
      </c>
      <c r="AZ353" s="492">
        <f t="shared" ref="AZ353:AZ367" si="284">U353/(1+SicherheitAngebot)*(1+Sicherheit)</f>
        <v>0</v>
      </c>
      <c r="BB353" s="492">
        <f t="shared" ref="BB353:BB367" si="285">AV353/(1+SicherheitAngebot)*(1+Sicherheit)</f>
        <v>0</v>
      </c>
      <c r="BD353" s="265">
        <f>AZ353+BB353</f>
        <v>0</v>
      </c>
      <c r="BE353" s="105"/>
      <c r="BF353" s="105"/>
      <c r="BG353" s="105"/>
      <c r="BH353" s="105"/>
      <c r="BI353" s="105"/>
      <c r="BJ353" s="105"/>
    </row>
    <row r="354" spans="2:62" ht="20.100000000000001" hidden="1" customHeight="1" outlineLevel="1">
      <c r="B354" s="100"/>
      <c r="C354" s="908"/>
      <c r="D354" s="909"/>
      <c r="E354" s="909"/>
      <c r="F354" s="910"/>
      <c r="G354" s="890"/>
      <c r="H354" s="891"/>
      <c r="I354" s="152"/>
      <c r="J354" s="152"/>
      <c r="K354" s="152"/>
      <c r="L354" s="152"/>
      <c r="M354" s="152"/>
      <c r="N354" s="152"/>
      <c r="O354" s="152"/>
      <c r="P354" s="153"/>
      <c r="Q354" s="153"/>
      <c r="R354" s="156">
        <f t="shared" si="278"/>
        <v>0</v>
      </c>
      <c r="S354" s="156">
        <f t="shared" si="279"/>
        <v>0</v>
      </c>
      <c r="U354" s="157">
        <f t="shared" ref="U354:U367" si="286">I354*$I$7+J354*$J$7+K354*$K$7+L354*$L$7+M354*$M$7+N354*$N$7+O354*$O$7+R354+S354</f>
        <v>0</v>
      </c>
      <c r="W354" s="152"/>
      <c r="X354" s="152"/>
      <c r="Y354" s="152"/>
      <c r="Z354" s="152"/>
      <c r="AA354" s="152"/>
      <c r="AB354" s="152"/>
      <c r="AC354" s="347"/>
      <c r="AD354" s="152"/>
      <c r="AE354" s="152"/>
      <c r="AF354" s="152"/>
      <c r="AG354" s="152"/>
      <c r="AH354" s="152"/>
      <c r="AI354" s="152"/>
      <c r="AJ354" s="347"/>
      <c r="AK354" s="152"/>
      <c r="AL354" s="152"/>
      <c r="AM354" s="295"/>
      <c r="AN354" s="228"/>
      <c r="AO354" s="228"/>
      <c r="AP354" s="228"/>
      <c r="AQ354" s="228"/>
      <c r="AR354" s="228"/>
      <c r="AS354" s="348"/>
      <c r="AT354" s="264">
        <f t="shared" si="282"/>
        <v>0</v>
      </c>
      <c r="AU354" s="259"/>
      <c r="AV354" s="265">
        <f t="shared" si="283"/>
        <v>0</v>
      </c>
      <c r="AX354" s="265">
        <f t="shared" ref="AX354:AX367" si="287">U354+AV354</f>
        <v>0</v>
      </c>
      <c r="AZ354" s="492">
        <f t="shared" si="284"/>
        <v>0</v>
      </c>
      <c r="BB354" s="492">
        <f t="shared" si="285"/>
        <v>0</v>
      </c>
      <c r="BD354" s="265">
        <f t="shared" ref="BD354:BD367" si="288">AZ354+BB354</f>
        <v>0</v>
      </c>
      <c r="BE354" s="105"/>
      <c r="BF354" s="105"/>
      <c r="BG354" s="105"/>
      <c r="BH354" s="105"/>
      <c r="BI354" s="105"/>
      <c r="BJ354" s="105"/>
    </row>
    <row r="355" spans="2:62" ht="20.100000000000001" hidden="1" customHeight="1" outlineLevel="1">
      <c r="B355" s="100"/>
      <c r="C355" s="908"/>
      <c r="D355" s="909"/>
      <c r="E355" s="909"/>
      <c r="F355" s="910"/>
      <c r="G355" s="890"/>
      <c r="H355" s="891"/>
      <c r="I355" s="152"/>
      <c r="J355" s="152"/>
      <c r="K355" s="152"/>
      <c r="L355" s="152"/>
      <c r="M355" s="152"/>
      <c r="N355" s="152"/>
      <c r="O355" s="152"/>
      <c r="P355" s="153"/>
      <c r="Q355" s="153"/>
      <c r="R355" s="156">
        <f t="shared" si="278"/>
        <v>0</v>
      </c>
      <c r="S355" s="156">
        <f t="shared" si="279"/>
        <v>0</v>
      </c>
      <c r="U355" s="157">
        <f t="shared" si="286"/>
        <v>0</v>
      </c>
      <c r="W355" s="152"/>
      <c r="X355" s="152"/>
      <c r="Y355" s="152"/>
      <c r="Z355" s="152"/>
      <c r="AA355" s="152"/>
      <c r="AB355" s="152"/>
      <c r="AC355" s="347"/>
      <c r="AD355" s="152"/>
      <c r="AE355" s="152"/>
      <c r="AF355" s="152"/>
      <c r="AG355" s="152"/>
      <c r="AH355" s="152"/>
      <c r="AI355" s="152"/>
      <c r="AJ355" s="347"/>
      <c r="AK355" s="152"/>
      <c r="AL355" s="152"/>
      <c r="AM355" s="295"/>
      <c r="AN355" s="228"/>
      <c r="AO355" s="228"/>
      <c r="AP355" s="228"/>
      <c r="AQ355" s="228"/>
      <c r="AR355" s="228"/>
      <c r="AS355" s="348"/>
      <c r="AT355" s="264">
        <f t="shared" si="282"/>
        <v>0</v>
      </c>
      <c r="AU355" s="259"/>
      <c r="AV355" s="265">
        <f t="shared" si="283"/>
        <v>0</v>
      </c>
      <c r="AX355" s="265">
        <f t="shared" si="287"/>
        <v>0</v>
      </c>
      <c r="AZ355" s="492">
        <f t="shared" si="284"/>
        <v>0</v>
      </c>
      <c r="BB355" s="492">
        <f t="shared" si="285"/>
        <v>0</v>
      </c>
      <c r="BD355" s="265">
        <f t="shared" si="288"/>
        <v>0</v>
      </c>
      <c r="BE355" s="105"/>
      <c r="BF355" s="105"/>
      <c r="BG355" s="105"/>
      <c r="BH355" s="105"/>
      <c r="BI355" s="105"/>
      <c r="BJ355" s="105"/>
    </row>
    <row r="356" spans="2:62" ht="20.100000000000001" hidden="1" customHeight="1" outlineLevel="1">
      <c r="B356" s="100"/>
      <c r="C356" s="908"/>
      <c r="D356" s="909"/>
      <c r="E356" s="909"/>
      <c r="F356" s="910"/>
      <c r="G356" s="890"/>
      <c r="H356" s="891"/>
      <c r="I356" s="152"/>
      <c r="J356" s="152"/>
      <c r="K356" s="152"/>
      <c r="L356" s="152"/>
      <c r="M356" s="152"/>
      <c r="N356" s="152"/>
      <c r="O356" s="152"/>
      <c r="P356" s="153"/>
      <c r="Q356" s="153"/>
      <c r="R356" s="156">
        <f t="shared" si="278"/>
        <v>0</v>
      </c>
      <c r="S356" s="156">
        <f t="shared" si="279"/>
        <v>0</v>
      </c>
      <c r="U356" s="157">
        <f t="shared" si="286"/>
        <v>0</v>
      </c>
      <c r="W356" s="152"/>
      <c r="X356" s="152"/>
      <c r="Y356" s="152"/>
      <c r="Z356" s="152"/>
      <c r="AA356" s="152"/>
      <c r="AB356" s="152"/>
      <c r="AC356" s="347"/>
      <c r="AD356" s="152"/>
      <c r="AE356" s="152"/>
      <c r="AF356" s="152"/>
      <c r="AG356" s="152"/>
      <c r="AH356" s="152"/>
      <c r="AI356" s="152"/>
      <c r="AJ356" s="347"/>
      <c r="AK356" s="152"/>
      <c r="AL356" s="152"/>
      <c r="AM356" s="295"/>
      <c r="AN356" s="228"/>
      <c r="AO356" s="228"/>
      <c r="AP356" s="228"/>
      <c r="AQ356" s="228"/>
      <c r="AR356" s="228"/>
      <c r="AS356" s="348"/>
      <c r="AT356" s="264">
        <f t="shared" si="282"/>
        <v>0</v>
      </c>
      <c r="AU356" s="259"/>
      <c r="AV356" s="265">
        <f t="shared" si="283"/>
        <v>0</v>
      </c>
      <c r="AX356" s="265">
        <f t="shared" si="287"/>
        <v>0</v>
      </c>
      <c r="AZ356" s="492">
        <f t="shared" si="284"/>
        <v>0</v>
      </c>
      <c r="BB356" s="492">
        <f t="shared" si="285"/>
        <v>0</v>
      </c>
      <c r="BD356" s="265">
        <f t="shared" si="288"/>
        <v>0</v>
      </c>
      <c r="BE356" s="105"/>
      <c r="BF356" s="105"/>
      <c r="BG356" s="105"/>
      <c r="BH356" s="105"/>
      <c r="BI356" s="105"/>
      <c r="BJ356" s="105"/>
    </row>
    <row r="357" spans="2:62" ht="20.100000000000001" hidden="1" customHeight="1" outlineLevel="1">
      <c r="B357" s="100"/>
      <c r="C357" s="908"/>
      <c r="D357" s="909"/>
      <c r="E357" s="909"/>
      <c r="F357" s="910"/>
      <c r="G357" s="890"/>
      <c r="H357" s="891"/>
      <c r="I357" s="152"/>
      <c r="J357" s="152"/>
      <c r="K357" s="152"/>
      <c r="L357" s="152"/>
      <c r="M357" s="152"/>
      <c r="N357" s="152"/>
      <c r="O357" s="152"/>
      <c r="P357" s="153"/>
      <c r="Q357" s="153"/>
      <c r="R357" s="156">
        <f t="shared" si="278"/>
        <v>0</v>
      </c>
      <c r="S357" s="156">
        <f t="shared" si="279"/>
        <v>0</v>
      </c>
      <c r="U357" s="157">
        <f t="shared" si="286"/>
        <v>0</v>
      </c>
      <c r="W357" s="152"/>
      <c r="X357" s="152"/>
      <c r="Y357" s="152"/>
      <c r="Z357" s="152"/>
      <c r="AA357" s="152"/>
      <c r="AB357" s="152"/>
      <c r="AC357" s="347"/>
      <c r="AD357" s="152"/>
      <c r="AE357" s="152"/>
      <c r="AF357" s="152"/>
      <c r="AG357" s="152"/>
      <c r="AH357" s="152"/>
      <c r="AI357" s="152"/>
      <c r="AJ357" s="347"/>
      <c r="AK357" s="152"/>
      <c r="AL357" s="152"/>
      <c r="AM357" s="295"/>
      <c r="AN357" s="228"/>
      <c r="AO357" s="228"/>
      <c r="AP357" s="228"/>
      <c r="AQ357" s="228"/>
      <c r="AR357" s="228"/>
      <c r="AS357" s="348"/>
      <c r="AT357" s="264">
        <f t="shared" si="282"/>
        <v>0</v>
      </c>
      <c r="AU357" s="259"/>
      <c r="AV357" s="265">
        <f t="shared" si="283"/>
        <v>0</v>
      </c>
      <c r="AX357" s="265">
        <f t="shared" si="287"/>
        <v>0</v>
      </c>
      <c r="AZ357" s="492">
        <f t="shared" si="284"/>
        <v>0</v>
      </c>
      <c r="BB357" s="492">
        <f t="shared" si="285"/>
        <v>0</v>
      </c>
      <c r="BD357" s="265">
        <f t="shared" si="288"/>
        <v>0</v>
      </c>
      <c r="BE357" s="105"/>
      <c r="BF357" s="105"/>
      <c r="BG357" s="105"/>
      <c r="BH357" s="105"/>
      <c r="BI357" s="105"/>
      <c r="BJ357" s="105"/>
    </row>
    <row r="358" spans="2:62" ht="20.100000000000001" hidden="1" customHeight="1" outlineLevel="1">
      <c r="B358" s="100"/>
      <c r="C358" s="908"/>
      <c r="D358" s="909"/>
      <c r="E358" s="909"/>
      <c r="F358" s="910"/>
      <c r="G358" s="890"/>
      <c r="H358" s="891"/>
      <c r="I358" s="152"/>
      <c r="J358" s="152"/>
      <c r="K358" s="152"/>
      <c r="L358" s="152"/>
      <c r="M358" s="152"/>
      <c r="N358" s="152"/>
      <c r="O358" s="152"/>
      <c r="P358" s="153"/>
      <c r="Q358" s="153"/>
      <c r="R358" s="156">
        <f t="shared" si="278"/>
        <v>0</v>
      </c>
      <c r="S358" s="156">
        <f t="shared" si="279"/>
        <v>0</v>
      </c>
      <c r="U358" s="157">
        <f t="shared" si="286"/>
        <v>0</v>
      </c>
      <c r="W358" s="152"/>
      <c r="X358" s="152"/>
      <c r="Y358" s="152"/>
      <c r="Z358" s="152"/>
      <c r="AA358" s="152"/>
      <c r="AB358" s="152"/>
      <c r="AC358" s="347"/>
      <c r="AD358" s="152"/>
      <c r="AE358" s="152"/>
      <c r="AF358" s="152"/>
      <c r="AG358" s="152"/>
      <c r="AH358" s="152"/>
      <c r="AI358" s="152"/>
      <c r="AJ358" s="347"/>
      <c r="AK358" s="152"/>
      <c r="AL358" s="152"/>
      <c r="AM358" s="295"/>
      <c r="AN358" s="228"/>
      <c r="AO358" s="228"/>
      <c r="AP358" s="228"/>
      <c r="AQ358" s="228"/>
      <c r="AR358" s="228"/>
      <c r="AS358" s="348"/>
      <c r="AT358" s="264">
        <f t="shared" si="282"/>
        <v>0</v>
      </c>
      <c r="AU358" s="259"/>
      <c r="AV358" s="265">
        <f t="shared" si="283"/>
        <v>0</v>
      </c>
      <c r="AX358" s="265">
        <f t="shared" si="287"/>
        <v>0</v>
      </c>
      <c r="AZ358" s="492">
        <f t="shared" si="284"/>
        <v>0</v>
      </c>
      <c r="BB358" s="492">
        <f t="shared" si="285"/>
        <v>0</v>
      </c>
      <c r="BD358" s="265">
        <f t="shared" si="288"/>
        <v>0</v>
      </c>
      <c r="BE358" s="105"/>
      <c r="BF358" s="105"/>
      <c r="BG358" s="105"/>
      <c r="BH358" s="105"/>
      <c r="BI358" s="105"/>
      <c r="BJ358" s="105"/>
    </row>
    <row r="359" spans="2:62" ht="20.100000000000001" hidden="1" customHeight="1" outlineLevel="1">
      <c r="B359" s="100"/>
      <c r="C359" s="908"/>
      <c r="D359" s="909"/>
      <c r="E359" s="909"/>
      <c r="F359" s="910"/>
      <c r="G359" s="890"/>
      <c r="H359" s="891"/>
      <c r="I359" s="152"/>
      <c r="J359" s="152"/>
      <c r="K359" s="152"/>
      <c r="L359" s="152"/>
      <c r="M359" s="152"/>
      <c r="N359" s="152"/>
      <c r="O359" s="152"/>
      <c r="P359" s="153"/>
      <c r="Q359" s="153"/>
      <c r="R359" s="156">
        <f t="shared" si="278"/>
        <v>0</v>
      </c>
      <c r="S359" s="156">
        <f t="shared" si="279"/>
        <v>0</v>
      </c>
      <c r="U359" s="157">
        <f t="shared" si="286"/>
        <v>0</v>
      </c>
      <c r="W359" s="152"/>
      <c r="X359" s="152"/>
      <c r="Y359" s="152"/>
      <c r="Z359" s="152"/>
      <c r="AA359" s="152"/>
      <c r="AB359" s="152"/>
      <c r="AC359" s="347"/>
      <c r="AD359" s="152"/>
      <c r="AE359" s="152"/>
      <c r="AF359" s="152"/>
      <c r="AG359" s="152"/>
      <c r="AH359" s="152"/>
      <c r="AI359" s="152"/>
      <c r="AJ359" s="347"/>
      <c r="AK359" s="152"/>
      <c r="AL359" s="152"/>
      <c r="AM359" s="295"/>
      <c r="AN359" s="228"/>
      <c r="AO359" s="228"/>
      <c r="AP359" s="228"/>
      <c r="AQ359" s="228"/>
      <c r="AR359" s="228"/>
      <c r="AS359" s="348"/>
      <c r="AT359" s="264">
        <f t="shared" si="282"/>
        <v>0</v>
      </c>
      <c r="AU359" s="259"/>
      <c r="AV359" s="265">
        <f t="shared" si="283"/>
        <v>0</v>
      </c>
      <c r="AX359" s="265">
        <f t="shared" si="287"/>
        <v>0</v>
      </c>
      <c r="AZ359" s="492">
        <f t="shared" si="284"/>
        <v>0</v>
      </c>
      <c r="BB359" s="492">
        <f t="shared" si="285"/>
        <v>0</v>
      </c>
      <c r="BD359" s="265">
        <f t="shared" si="288"/>
        <v>0</v>
      </c>
      <c r="BE359" s="105"/>
      <c r="BF359" s="105"/>
      <c r="BG359" s="105"/>
      <c r="BH359" s="105"/>
      <c r="BI359" s="105"/>
      <c r="BJ359" s="105"/>
    </row>
    <row r="360" spans="2:62" ht="20.100000000000001" hidden="1" customHeight="1" outlineLevel="1">
      <c r="B360" s="100"/>
      <c r="C360" s="908"/>
      <c r="D360" s="909"/>
      <c r="E360" s="909"/>
      <c r="F360" s="910"/>
      <c r="G360" s="890"/>
      <c r="H360" s="891"/>
      <c r="I360" s="152"/>
      <c r="J360" s="152"/>
      <c r="K360" s="152"/>
      <c r="L360" s="152"/>
      <c r="M360" s="152"/>
      <c r="N360" s="152"/>
      <c r="O360" s="152"/>
      <c r="P360" s="153"/>
      <c r="Q360" s="153"/>
      <c r="R360" s="156">
        <f t="shared" si="278"/>
        <v>0</v>
      </c>
      <c r="S360" s="156">
        <f t="shared" si="279"/>
        <v>0</v>
      </c>
      <c r="U360" s="157">
        <f t="shared" si="286"/>
        <v>0</v>
      </c>
      <c r="W360" s="152"/>
      <c r="X360" s="152"/>
      <c r="Y360" s="152"/>
      <c r="Z360" s="152"/>
      <c r="AA360" s="152"/>
      <c r="AB360" s="152"/>
      <c r="AC360" s="347"/>
      <c r="AD360" s="152"/>
      <c r="AE360" s="152"/>
      <c r="AF360" s="152"/>
      <c r="AG360" s="152"/>
      <c r="AH360" s="152"/>
      <c r="AI360" s="152"/>
      <c r="AJ360" s="347"/>
      <c r="AK360" s="152"/>
      <c r="AL360" s="152"/>
      <c r="AM360" s="295"/>
      <c r="AN360" s="228"/>
      <c r="AO360" s="228"/>
      <c r="AP360" s="228"/>
      <c r="AQ360" s="228"/>
      <c r="AR360" s="228"/>
      <c r="AS360" s="348"/>
      <c r="AT360" s="264">
        <f t="shared" si="282"/>
        <v>0</v>
      </c>
      <c r="AU360" s="259"/>
      <c r="AV360" s="265">
        <f t="shared" si="283"/>
        <v>0</v>
      </c>
      <c r="AX360" s="265">
        <f t="shared" si="287"/>
        <v>0</v>
      </c>
      <c r="AZ360" s="492">
        <f t="shared" si="284"/>
        <v>0</v>
      </c>
      <c r="BB360" s="492">
        <f t="shared" si="285"/>
        <v>0</v>
      </c>
      <c r="BD360" s="265">
        <f t="shared" si="288"/>
        <v>0</v>
      </c>
      <c r="BE360" s="105"/>
      <c r="BF360" s="105"/>
      <c r="BG360" s="105"/>
      <c r="BH360" s="105"/>
      <c r="BI360" s="105"/>
      <c r="BJ360" s="105"/>
    </row>
    <row r="361" spans="2:62" ht="20.100000000000001" hidden="1" customHeight="1" outlineLevel="1">
      <c r="B361" s="100"/>
      <c r="C361" s="908"/>
      <c r="D361" s="909"/>
      <c r="E361" s="909"/>
      <c r="F361" s="910"/>
      <c r="G361" s="890"/>
      <c r="H361" s="891"/>
      <c r="I361" s="152"/>
      <c r="J361" s="152"/>
      <c r="K361" s="152"/>
      <c r="L361" s="152"/>
      <c r="M361" s="152"/>
      <c r="N361" s="152"/>
      <c r="O361" s="152"/>
      <c r="P361" s="153"/>
      <c r="Q361" s="153"/>
      <c r="R361" s="156">
        <f t="shared" si="278"/>
        <v>0</v>
      </c>
      <c r="S361" s="156">
        <f t="shared" si="279"/>
        <v>0</v>
      </c>
      <c r="U361" s="157">
        <f t="shared" si="286"/>
        <v>0</v>
      </c>
      <c r="W361" s="152"/>
      <c r="X361" s="152"/>
      <c r="Y361" s="152"/>
      <c r="Z361" s="152"/>
      <c r="AA361" s="152"/>
      <c r="AB361" s="152"/>
      <c r="AC361" s="347"/>
      <c r="AD361" s="152"/>
      <c r="AE361" s="152"/>
      <c r="AF361" s="152"/>
      <c r="AG361" s="152"/>
      <c r="AH361" s="152"/>
      <c r="AI361" s="152"/>
      <c r="AJ361" s="347"/>
      <c r="AK361" s="152"/>
      <c r="AL361" s="152"/>
      <c r="AM361" s="295"/>
      <c r="AN361" s="228"/>
      <c r="AO361" s="228"/>
      <c r="AP361" s="228"/>
      <c r="AQ361" s="228"/>
      <c r="AR361" s="228"/>
      <c r="AS361" s="348"/>
      <c r="AT361" s="264">
        <f t="shared" si="282"/>
        <v>0</v>
      </c>
      <c r="AU361" s="259"/>
      <c r="AV361" s="265">
        <f t="shared" si="283"/>
        <v>0</v>
      </c>
      <c r="AX361" s="265">
        <f t="shared" si="287"/>
        <v>0</v>
      </c>
      <c r="AZ361" s="492">
        <f t="shared" si="284"/>
        <v>0</v>
      </c>
      <c r="BB361" s="492">
        <f t="shared" si="285"/>
        <v>0</v>
      </c>
      <c r="BD361" s="265">
        <f t="shared" si="288"/>
        <v>0</v>
      </c>
      <c r="BE361" s="105"/>
      <c r="BF361" s="105"/>
      <c r="BG361" s="105"/>
      <c r="BH361" s="105"/>
      <c r="BI361" s="105"/>
      <c r="BJ361" s="105"/>
    </row>
    <row r="362" spans="2:62" ht="20.100000000000001" hidden="1" customHeight="1" outlineLevel="1">
      <c r="B362" s="100"/>
      <c r="C362" s="908"/>
      <c r="D362" s="909"/>
      <c r="E362" s="909"/>
      <c r="F362" s="910"/>
      <c r="G362" s="890"/>
      <c r="H362" s="891"/>
      <c r="I362" s="152"/>
      <c r="J362" s="152"/>
      <c r="K362" s="152"/>
      <c r="L362" s="152"/>
      <c r="M362" s="152"/>
      <c r="N362" s="152"/>
      <c r="O362" s="152"/>
      <c r="P362" s="153"/>
      <c r="Q362" s="153"/>
      <c r="R362" s="156">
        <f t="shared" si="278"/>
        <v>0</v>
      </c>
      <c r="S362" s="156">
        <f t="shared" si="279"/>
        <v>0</v>
      </c>
      <c r="U362" s="157">
        <f t="shared" si="286"/>
        <v>0</v>
      </c>
      <c r="W362" s="152"/>
      <c r="X362" s="152"/>
      <c r="Y362" s="152"/>
      <c r="Z362" s="152"/>
      <c r="AA362" s="152"/>
      <c r="AB362" s="152"/>
      <c r="AC362" s="347"/>
      <c r="AD362" s="152"/>
      <c r="AE362" s="152"/>
      <c r="AF362" s="152"/>
      <c r="AG362" s="152"/>
      <c r="AH362" s="152"/>
      <c r="AI362" s="152"/>
      <c r="AJ362" s="347"/>
      <c r="AK362" s="152"/>
      <c r="AL362" s="152"/>
      <c r="AM362" s="295"/>
      <c r="AN362" s="228"/>
      <c r="AO362" s="228"/>
      <c r="AP362" s="228"/>
      <c r="AQ362" s="228"/>
      <c r="AR362" s="228"/>
      <c r="AS362" s="348"/>
      <c r="AT362" s="264">
        <f t="shared" si="282"/>
        <v>0</v>
      </c>
      <c r="AU362" s="259"/>
      <c r="AV362" s="265">
        <f t="shared" si="283"/>
        <v>0</v>
      </c>
      <c r="AX362" s="265">
        <f t="shared" si="287"/>
        <v>0</v>
      </c>
      <c r="AZ362" s="492">
        <f t="shared" si="284"/>
        <v>0</v>
      </c>
      <c r="BB362" s="492">
        <f t="shared" si="285"/>
        <v>0</v>
      </c>
      <c r="BD362" s="265">
        <f t="shared" si="288"/>
        <v>0</v>
      </c>
      <c r="BE362" s="105"/>
      <c r="BF362" s="105"/>
      <c r="BG362" s="105"/>
      <c r="BH362" s="105"/>
      <c r="BI362" s="105"/>
      <c r="BJ362" s="105"/>
    </row>
    <row r="363" spans="2:62" ht="20.100000000000001" hidden="1" customHeight="1" outlineLevel="1">
      <c r="B363" s="100"/>
      <c r="C363" s="908"/>
      <c r="D363" s="909"/>
      <c r="E363" s="909"/>
      <c r="F363" s="910"/>
      <c r="G363" s="890"/>
      <c r="H363" s="891"/>
      <c r="I363" s="152"/>
      <c r="J363" s="152"/>
      <c r="K363" s="152"/>
      <c r="L363" s="152"/>
      <c r="M363" s="152"/>
      <c r="N363" s="152"/>
      <c r="O363" s="152"/>
      <c r="P363" s="153"/>
      <c r="Q363" s="153"/>
      <c r="R363" s="156">
        <f t="shared" si="278"/>
        <v>0</v>
      </c>
      <c r="S363" s="156">
        <f t="shared" si="279"/>
        <v>0</v>
      </c>
      <c r="U363" s="157">
        <f t="shared" si="286"/>
        <v>0</v>
      </c>
      <c r="W363" s="152"/>
      <c r="X363" s="152"/>
      <c r="Y363" s="152"/>
      <c r="Z363" s="152"/>
      <c r="AA363" s="152"/>
      <c r="AB363" s="152"/>
      <c r="AC363" s="347"/>
      <c r="AD363" s="152"/>
      <c r="AE363" s="152"/>
      <c r="AF363" s="152"/>
      <c r="AG363" s="152"/>
      <c r="AH363" s="152"/>
      <c r="AI363" s="152"/>
      <c r="AJ363" s="347"/>
      <c r="AK363" s="152"/>
      <c r="AL363" s="152"/>
      <c r="AM363" s="295"/>
      <c r="AN363" s="228"/>
      <c r="AO363" s="228"/>
      <c r="AP363" s="228"/>
      <c r="AQ363" s="228"/>
      <c r="AR363" s="228"/>
      <c r="AS363" s="348"/>
      <c r="AT363" s="264">
        <f t="shared" si="282"/>
        <v>0</v>
      </c>
      <c r="AU363" s="259"/>
      <c r="AV363" s="265">
        <f t="shared" si="283"/>
        <v>0</v>
      </c>
      <c r="AX363" s="265">
        <f t="shared" si="287"/>
        <v>0</v>
      </c>
      <c r="AZ363" s="492">
        <f t="shared" si="284"/>
        <v>0</v>
      </c>
      <c r="BB363" s="492">
        <f t="shared" si="285"/>
        <v>0</v>
      </c>
      <c r="BD363" s="265">
        <f t="shared" si="288"/>
        <v>0</v>
      </c>
      <c r="BE363" s="105"/>
      <c r="BF363" s="105"/>
      <c r="BG363" s="105"/>
      <c r="BH363" s="105"/>
      <c r="BI363" s="105"/>
      <c r="BJ363" s="105"/>
    </row>
    <row r="364" spans="2:62" ht="20.100000000000001" hidden="1" customHeight="1" outlineLevel="1">
      <c r="B364" s="100"/>
      <c r="C364" s="908"/>
      <c r="D364" s="909"/>
      <c r="E364" s="909"/>
      <c r="F364" s="910"/>
      <c r="G364" s="890"/>
      <c r="H364" s="891"/>
      <c r="I364" s="152"/>
      <c r="J364" s="152"/>
      <c r="K364" s="152"/>
      <c r="L364" s="152"/>
      <c r="M364" s="152"/>
      <c r="N364" s="152"/>
      <c r="O364" s="152"/>
      <c r="P364" s="153"/>
      <c r="Q364" s="153"/>
      <c r="R364" s="156">
        <f t="shared" si="278"/>
        <v>0</v>
      </c>
      <c r="S364" s="156">
        <f t="shared" si="279"/>
        <v>0</v>
      </c>
      <c r="U364" s="157">
        <f t="shared" si="286"/>
        <v>0</v>
      </c>
      <c r="W364" s="152"/>
      <c r="X364" s="152"/>
      <c r="Y364" s="152"/>
      <c r="Z364" s="152"/>
      <c r="AA364" s="152"/>
      <c r="AB364" s="152"/>
      <c r="AC364" s="347"/>
      <c r="AD364" s="152"/>
      <c r="AE364" s="152"/>
      <c r="AF364" s="152"/>
      <c r="AG364" s="152"/>
      <c r="AH364" s="152"/>
      <c r="AI364" s="152"/>
      <c r="AJ364" s="347"/>
      <c r="AK364" s="152"/>
      <c r="AL364" s="152"/>
      <c r="AM364" s="295"/>
      <c r="AN364" s="228"/>
      <c r="AO364" s="228"/>
      <c r="AP364" s="228"/>
      <c r="AQ364" s="228"/>
      <c r="AR364" s="228"/>
      <c r="AS364" s="348"/>
      <c r="AT364" s="264">
        <f t="shared" si="282"/>
        <v>0</v>
      </c>
      <c r="AU364" s="259"/>
      <c r="AV364" s="265">
        <f t="shared" si="283"/>
        <v>0</v>
      </c>
      <c r="AX364" s="265">
        <f t="shared" si="287"/>
        <v>0</v>
      </c>
      <c r="AZ364" s="492">
        <f t="shared" si="284"/>
        <v>0</v>
      </c>
      <c r="BB364" s="492">
        <f t="shared" si="285"/>
        <v>0</v>
      </c>
      <c r="BD364" s="265">
        <f t="shared" si="288"/>
        <v>0</v>
      </c>
      <c r="BE364" s="105"/>
      <c r="BF364" s="105"/>
      <c r="BG364" s="105"/>
      <c r="BH364" s="105"/>
      <c r="BI364" s="105"/>
      <c r="BJ364" s="105"/>
    </row>
    <row r="365" spans="2:62" ht="20.100000000000001" hidden="1" customHeight="1" outlineLevel="1">
      <c r="B365" s="100"/>
      <c r="C365" s="908"/>
      <c r="D365" s="909"/>
      <c r="E365" s="909"/>
      <c r="F365" s="910"/>
      <c r="G365" s="890"/>
      <c r="H365" s="891"/>
      <c r="I365" s="152"/>
      <c r="J365" s="152"/>
      <c r="K365" s="152"/>
      <c r="L365" s="152"/>
      <c r="M365" s="152"/>
      <c r="N365" s="152"/>
      <c r="O365" s="152"/>
      <c r="P365" s="153"/>
      <c r="Q365" s="153"/>
      <c r="R365" s="156">
        <f t="shared" si="278"/>
        <v>0</v>
      </c>
      <c r="S365" s="156">
        <f t="shared" si="279"/>
        <v>0</v>
      </c>
      <c r="U365" s="157">
        <f t="shared" si="286"/>
        <v>0</v>
      </c>
      <c r="W365" s="152"/>
      <c r="X365" s="152"/>
      <c r="Y365" s="152"/>
      <c r="Z365" s="152"/>
      <c r="AA365" s="152"/>
      <c r="AB365" s="152"/>
      <c r="AC365" s="347"/>
      <c r="AD365" s="152"/>
      <c r="AE365" s="152"/>
      <c r="AF365" s="152"/>
      <c r="AG365" s="152"/>
      <c r="AH365" s="152"/>
      <c r="AI365" s="152"/>
      <c r="AJ365" s="347"/>
      <c r="AK365" s="152"/>
      <c r="AL365" s="152"/>
      <c r="AM365" s="295"/>
      <c r="AN365" s="228"/>
      <c r="AO365" s="228"/>
      <c r="AP365" s="228"/>
      <c r="AQ365" s="228"/>
      <c r="AR365" s="228"/>
      <c r="AS365" s="348"/>
      <c r="AT365" s="264">
        <f t="shared" si="282"/>
        <v>0</v>
      </c>
      <c r="AU365" s="259"/>
      <c r="AV365" s="265">
        <f t="shared" si="283"/>
        <v>0</v>
      </c>
      <c r="AX365" s="265">
        <f t="shared" si="287"/>
        <v>0</v>
      </c>
      <c r="AZ365" s="492">
        <f t="shared" si="284"/>
        <v>0</v>
      </c>
      <c r="BB365" s="492">
        <f t="shared" si="285"/>
        <v>0</v>
      </c>
      <c r="BD365" s="265">
        <f t="shared" si="288"/>
        <v>0</v>
      </c>
      <c r="BE365" s="105"/>
      <c r="BF365" s="105"/>
      <c r="BG365" s="105"/>
      <c r="BH365" s="105"/>
      <c r="BI365" s="105"/>
      <c r="BJ365" s="105"/>
    </row>
    <row r="366" spans="2:62" ht="20.100000000000001" hidden="1" customHeight="1" outlineLevel="1">
      <c r="B366" s="100"/>
      <c r="C366" s="908"/>
      <c r="D366" s="909"/>
      <c r="E366" s="909"/>
      <c r="F366" s="910"/>
      <c r="G366" s="890"/>
      <c r="H366" s="891"/>
      <c r="I366" s="152"/>
      <c r="J366" s="152"/>
      <c r="K366" s="152"/>
      <c r="L366" s="152"/>
      <c r="M366" s="152"/>
      <c r="N366" s="152"/>
      <c r="O366" s="152"/>
      <c r="P366" s="153"/>
      <c r="Q366" s="153"/>
      <c r="R366" s="156">
        <f t="shared" si="278"/>
        <v>0</v>
      </c>
      <c r="S366" s="156">
        <f t="shared" si="279"/>
        <v>0</v>
      </c>
      <c r="U366" s="157">
        <f t="shared" si="286"/>
        <v>0</v>
      </c>
      <c r="W366" s="152"/>
      <c r="X366" s="152"/>
      <c r="Y366" s="152"/>
      <c r="Z366" s="152"/>
      <c r="AA366" s="152"/>
      <c r="AB366" s="152"/>
      <c r="AC366" s="347"/>
      <c r="AD366" s="152"/>
      <c r="AE366" s="152"/>
      <c r="AF366" s="152"/>
      <c r="AG366" s="152"/>
      <c r="AH366" s="152"/>
      <c r="AI366" s="152"/>
      <c r="AJ366" s="347"/>
      <c r="AK366" s="152"/>
      <c r="AL366" s="152"/>
      <c r="AM366" s="295"/>
      <c r="AN366" s="228"/>
      <c r="AO366" s="228"/>
      <c r="AP366" s="228"/>
      <c r="AQ366" s="228"/>
      <c r="AR366" s="228"/>
      <c r="AS366" s="348"/>
      <c r="AT366" s="264">
        <f t="shared" si="282"/>
        <v>0</v>
      </c>
      <c r="AU366" s="259"/>
      <c r="AV366" s="265">
        <f t="shared" si="283"/>
        <v>0</v>
      </c>
      <c r="AX366" s="265">
        <f t="shared" si="287"/>
        <v>0</v>
      </c>
      <c r="AZ366" s="492">
        <f t="shared" si="284"/>
        <v>0</v>
      </c>
      <c r="BB366" s="492">
        <f t="shared" si="285"/>
        <v>0</v>
      </c>
      <c r="BD366" s="265">
        <f t="shared" si="288"/>
        <v>0</v>
      </c>
      <c r="BE366" s="105"/>
      <c r="BF366" s="105"/>
      <c r="BG366" s="105"/>
      <c r="BH366" s="105"/>
      <c r="BI366" s="105"/>
      <c r="BJ366" s="105"/>
    </row>
    <row r="367" spans="2:62" ht="20.100000000000001" hidden="1" customHeight="1" outlineLevel="1">
      <c r="B367" s="100"/>
      <c r="C367" s="908"/>
      <c r="D367" s="909"/>
      <c r="E367" s="909"/>
      <c r="F367" s="910"/>
      <c r="G367" s="890"/>
      <c r="H367" s="891"/>
      <c r="I367" s="152"/>
      <c r="J367" s="152"/>
      <c r="K367" s="152"/>
      <c r="L367" s="152"/>
      <c r="M367" s="152"/>
      <c r="N367" s="152"/>
      <c r="O367" s="152"/>
      <c r="P367" s="153"/>
      <c r="Q367" s="153"/>
      <c r="R367" s="156">
        <f t="shared" si="278"/>
        <v>0</v>
      </c>
      <c r="S367" s="156">
        <f t="shared" si="279"/>
        <v>0</v>
      </c>
      <c r="U367" s="157">
        <f t="shared" si="286"/>
        <v>0</v>
      </c>
      <c r="W367" s="152"/>
      <c r="X367" s="152"/>
      <c r="Y367" s="152"/>
      <c r="Z367" s="152"/>
      <c r="AA367" s="152"/>
      <c r="AB367" s="152"/>
      <c r="AC367" s="347"/>
      <c r="AD367" s="152"/>
      <c r="AE367" s="152"/>
      <c r="AF367" s="152"/>
      <c r="AG367" s="152"/>
      <c r="AH367" s="152"/>
      <c r="AI367" s="152"/>
      <c r="AJ367" s="347"/>
      <c r="AK367" s="152"/>
      <c r="AL367" s="152"/>
      <c r="AM367" s="295"/>
      <c r="AN367" s="228"/>
      <c r="AO367" s="228"/>
      <c r="AP367" s="228"/>
      <c r="AQ367" s="228"/>
      <c r="AR367" s="228"/>
      <c r="AS367" s="348"/>
      <c r="AT367" s="264">
        <f t="shared" si="282"/>
        <v>0</v>
      </c>
      <c r="AU367" s="259"/>
      <c r="AV367" s="265">
        <f t="shared" si="283"/>
        <v>0</v>
      </c>
      <c r="AX367" s="265">
        <f t="shared" si="287"/>
        <v>0</v>
      </c>
      <c r="AZ367" s="492">
        <f t="shared" si="284"/>
        <v>0</v>
      </c>
      <c r="BB367" s="492">
        <f t="shared" si="285"/>
        <v>0</v>
      </c>
      <c r="BD367" s="265">
        <f t="shared" si="288"/>
        <v>0</v>
      </c>
      <c r="BE367" s="105"/>
      <c r="BF367" s="105"/>
      <c r="BG367" s="105"/>
      <c r="BH367" s="105"/>
      <c r="BI367" s="105"/>
      <c r="BJ367" s="105"/>
    </row>
    <row r="368" spans="2:62" ht="9.9499999999999993" hidden="1" customHeight="1" outlineLevel="1">
      <c r="B368" s="101"/>
      <c r="C368" s="208"/>
      <c r="D368" s="208"/>
      <c r="E368" s="208"/>
      <c r="F368" s="208"/>
      <c r="G368" s="237"/>
      <c r="H368" s="207"/>
      <c r="I368" s="257"/>
      <c r="J368" s="257"/>
      <c r="K368" s="257"/>
      <c r="L368" s="257"/>
      <c r="M368" s="257"/>
      <c r="N368" s="257"/>
      <c r="O368" s="257"/>
      <c r="P368" s="256"/>
      <c r="Q368" s="102"/>
      <c r="R368" s="102"/>
      <c r="S368" s="102"/>
      <c r="U368" s="98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Z368" s="493"/>
      <c r="BE368" s="105"/>
      <c r="BF368" s="105"/>
      <c r="BG368" s="105"/>
      <c r="BH368" s="105"/>
      <c r="BI368" s="105"/>
      <c r="BJ368" s="105"/>
    </row>
    <row r="369" spans="2:62" ht="20.100000000000001" customHeight="1" collapsed="1">
      <c r="B369" s="8">
        <f>B352+1</f>
        <v>22</v>
      </c>
      <c r="C369" s="916"/>
      <c r="D369" s="917"/>
      <c r="E369" s="917"/>
      <c r="F369" s="918"/>
      <c r="G369" s="429"/>
      <c r="H369" s="206">
        <v>1</v>
      </c>
      <c r="I369" s="642">
        <f t="shared" ref="I369" si="289">$H369*SUM(I370:I384)</f>
        <v>0</v>
      </c>
      <c r="J369" s="643">
        <f t="shared" ref="J369:O369" si="290">$H369*SUM(J370:J384)</f>
        <v>0</v>
      </c>
      <c r="K369" s="644">
        <f t="shared" si="290"/>
        <v>0</v>
      </c>
      <c r="L369" s="645">
        <f t="shared" si="290"/>
        <v>0</v>
      </c>
      <c r="M369" s="645">
        <f t="shared" si="290"/>
        <v>0</v>
      </c>
      <c r="N369" s="644">
        <f t="shared" si="290"/>
        <v>0</v>
      </c>
      <c r="O369" s="642">
        <f t="shared" si="290"/>
        <v>0</v>
      </c>
      <c r="P369" s="209">
        <f t="shared" ref="P369:Q369" si="291">$H369*SUM(P370:P384)</f>
        <v>0</v>
      </c>
      <c r="Q369" s="210">
        <f t="shared" si="291"/>
        <v>0</v>
      </c>
      <c r="R369" s="136">
        <f t="shared" ref="R369:R384" si="292">P369*(1+Gewinn)*(1+SicherheitAngebot)</f>
        <v>0</v>
      </c>
      <c r="S369" s="137">
        <f t="shared" ref="S369:S384" si="293">Q369*(1+MGKZ)*(1+Gewinn)*(1+SicherheitAngebot)</f>
        <v>0</v>
      </c>
      <c r="U369" s="10">
        <f>I369*$I$7+J369*$J$7+K369*$K$7+L369*$L$7+M369*$M$7+N369*$N$7+O369*$O$7+R369+S369</f>
        <v>0</v>
      </c>
      <c r="W369" s="646">
        <f t="shared" ref="W369:AB369" si="294">$H369*SUM(W370:W384)</f>
        <v>0</v>
      </c>
      <c r="X369" s="647">
        <f t="shared" si="294"/>
        <v>0</v>
      </c>
      <c r="Y369" s="648">
        <f t="shared" si="294"/>
        <v>0</v>
      </c>
      <c r="Z369" s="649">
        <f t="shared" si="294"/>
        <v>0</v>
      </c>
      <c r="AA369" s="648">
        <f t="shared" si="294"/>
        <v>0</v>
      </c>
      <c r="AB369" s="646">
        <f t="shared" si="294"/>
        <v>0</v>
      </c>
      <c r="AC369" s="258"/>
      <c r="AD369" s="646">
        <f t="shared" ref="AD369:AM369" si="295">$H369*SUM(AD370:AD384)</f>
        <v>0</v>
      </c>
      <c r="AE369" s="647">
        <f t="shared" si="295"/>
        <v>0</v>
      </c>
      <c r="AF369" s="648">
        <f t="shared" si="295"/>
        <v>0</v>
      </c>
      <c r="AG369" s="649">
        <f t="shared" si="295"/>
        <v>0</v>
      </c>
      <c r="AH369" s="648">
        <f t="shared" si="295"/>
        <v>0</v>
      </c>
      <c r="AI369" s="646">
        <f t="shared" si="295"/>
        <v>0</v>
      </c>
      <c r="AJ369" s="258"/>
      <c r="AK369" s="653">
        <f t="shared" si="295"/>
        <v>0</v>
      </c>
      <c r="AL369" s="653">
        <f t="shared" si="295"/>
        <v>0</v>
      </c>
      <c r="AM369" s="653">
        <f t="shared" si="295"/>
        <v>0</v>
      </c>
      <c r="AN369" s="227">
        <f>$H369*SUM(AN370:AN384)*(1+Gewinn)*(1+SicherheitAngebot)</f>
        <v>0</v>
      </c>
      <c r="AO369" s="227">
        <f>$H369*SUM(AO370:AO384)*(1+Gewinn)*(1+SicherheitAngebot)</f>
        <v>0</v>
      </c>
      <c r="AP369" s="227">
        <f>$H369*SUM(AP370:AP384)*(1+Gewinn)*(1+SicherheitAngebot)</f>
        <v>0</v>
      </c>
      <c r="AQ369" s="227">
        <f>$H369*SUM(AQ370:AQ384)*(1+Gewinn)*(1+SicherheitAngebot)</f>
        <v>0</v>
      </c>
      <c r="AR369" s="227">
        <f>$H369*SUM(AR370:AR384)*(1+Gewinn)*(1+SicherheitAngebot)</f>
        <v>0</v>
      </c>
      <c r="AS369" s="262"/>
      <c r="AT369" s="263">
        <f t="shared" si="282"/>
        <v>0</v>
      </c>
      <c r="AU369" s="259"/>
      <c r="AV369" s="491">
        <f>AK369*$AK$7+AL369*$AL$7+AM369*$AM$7+SUM(AN369:AR369)+AT369/Zuschläge_IBN+AT369</f>
        <v>0</v>
      </c>
      <c r="AX369" s="685">
        <f>U369+AV369</f>
        <v>0</v>
      </c>
      <c r="AZ369" s="490">
        <f>IF(H369&gt;0,U369/(1+SicherheitAngebot)*(1+Sicherheit),0)</f>
        <v>0</v>
      </c>
      <c r="BB369" s="490">
        <f>IF(H369&gt;0,AV369/(1+SicherheitAngebot)*(1+Sicherheit),0)</f>
        <v>0</v>
      </c>
      <c r="BD369" s="490">
        <f>AZ369+BB369</f>
        <v>0</v>
      </c>
      <c r="BE369" s="105"/>
      <c r="BF369" s="105"/>
      <c r="BG369" s="105"/>
      <c r="BH369" s="105"/>
      <c r="BI369" s="105"/>
      <c r="BJ369" s="105"/>
    </row>
    <row r="370" spans="2:62" ht="20.100000000000001" hidden="1" customHeight="1" outlineLevel="1">
      <c r="B370" s="99"/>
      <c r="C370" s="908"/>
      <c r="D370" s="909"/>
      <c r="E370" s="909"/>
      <c r="F370" s="910"/>
      <c r="G370" s="890"/>
      <c r="H370" s="901"/>
      <c r="I370" s="152"/>
      <c r="J370" s="152"/>
      <c r="K370" s="152"/>
      <c r="L370" s="152"/>
      <c r="M370" s="152"/>
      <c r="N370" s="152"/>
      <c r="O370" s="152"/>
      <c r="P370" s="153"/>
      <c r="Q370" s="153"/>
      <c r="R370" s="156">
        <f t="shared" si="292"/>
        <v>0</v>
      </c>
      <c r="S370" s="156">
        <f t="shared" si="293"/>
        <v>0</v>
      </c>
      <c r="U370" s="157">
        <f>I370*$I$7+J370*$J$7+K370*$K$7+L370*$L$7+M370*$M$7+N370*$N$7+O370*$O$7+R370+S370</f>
        <v>0</v>
      </c>
      <c r="W370" s="152"/>
      <c r="X370" s="152"/>
      <c r="Y370" s="152"/>
      <c r="Z370" s="152"/>
      <c r="AA370" s="152"/>
      <c r="AB370" s="152"/>
      <c r="AC370" s="347"/>
      <c r="AD370" s="152"/>
      <c r="AE370" s="152"/>
      <c r="AF370" s="152"/>
      <c r="AG370" s="152"/>
      <c r="AH370" s="152"/>
      <c r="AI370" s="152"/>
      <c r="AJ370" s="347"/>
      <c r="AK370" s="152"/>
      <c r="AL370" s="152"/>
      <c r="AM370" s="295"/>
      <c r="AN370" s="228"/>
      <c r="AO370" s="228"/>
      <c r="AP370" s="228"/>
      <c r="AQ370" s="228"/>
      <c r="AR370" s="228"/>
      <c r="AS370" s="348"/>
      <c r="AT370" s="264">
        <f t="shared" si="282"/>
        <v>0</v>
      </c>
      <c r="AU370" s="259"/>
      <c r="AV370" s="265">
        <f t="shared" ref="AV370:AV384" si="296">AK370*$AK$7+AL370*$AL$7+AM370*$AM$7+SUM(AN370:AR370)*(1+Gewinn)*(1+SicherheitAngebot)+AT370/Zuschläge_IBN+AT370</f>
        <v>0</v>
      </c>
      <c r="AX370" s="265">
        <f>U370+AV370</f>
        <v>0</v>
      </c>
      <c r="AZ370" s="492">
        <f t="shared" ref="AZ370:AZ384" si="297">U370/(1+SicherheitAngebot)*(1+Sicherheit)</f>
        <v>0</v>
      </c>
      <c r="BB370" s="492">
        <f t="shared" ref="BB370:BB384" si="298">AV370/(1+SicherheitAngebot)*(1+Sicherheit)</f>
        <v>0</v>
      </c>
      <c r="BD370" s="265">
        <f>AZ370+BB370</f>
        <v>0</v>
      </c>
      <c r="BE370" s="105"/>
      <c r="BF370" s="105"/>
      <c r="BG370" s="105"/>
      <c r="BH370" s="105"/>
      <c r="BI370" s="105"/>
      <c r="BJ370" s="105"/>
    </row>
    <row r="371" spans="2:62" ht="20.100000000000001" hidden="1" customHeight="1" outlineLevel="1">
      <c r="B371" s="100"/>
      <c r="C371" s="908"/>
      <c r="D371" s="909"/>
      <c r="E371" s="909"/>
      <c r="F371" s="910"/>
      <c r="G371" s="890"/>
      <c r="H371" s="891"/>
      <c r="I371" s="152"/>
      <c r="J371" s="152"/>
      <c r="K371" s="152"/>
      <c r="L371" s="152"/>
      <c r="M371" s="152"/>
      <c r="N371" s="152"/>
      <c r="O371" s="152"/>
      <c r="P371" s="153"/>
      <c r="Q371" s="153"/>
      <c r="R371" s="156">
        <f t="shared" si="292"/>
        <v>0</v>
      </c>
      <c r="S371" s="156">
        <f t="shared" si="293"/>
        <v>0</v>
      </c>
      <c r="U371" s="157">
        <f t="shared" ref="U371:U384" si="299">I371*$I$7+J371*$J$7+K371*$K$7+L371*$L$7+M371*$M$7+N371*$N$7+O371*$O$7+R371+S371</f>
        <v>0</v>
      </c>
      <c r="W371" s="152"/>
      <c r="X371" s="152"/>
      <c r="Y371" s="152"/>
      <c r="Z371" s="152"/>
      <c r="AA371" s="152"/>
      <c r="AB371" s="152"/>
      <c r="AC371" s="347"/>
      <c r="AD371" s="152"/>
      <c r="AE371" s="152"/>
      <c r="AF371" s="152"/>
      <c r="AG371" s="152"/>
      <c r="AH371" s="152"/>
      <c r="AI371" s="152"/>
      <c r="AJ371" s="347"/>
      <c r="AK371" s="152"/>
      <c r="AL371" s="152"/>
      <c r="AM371" s="295"/>
      <c r="AN371" s="228"/>
      <c r="AO371" s="228"/>
      <c r="AP371" s="228"/>
      <c r="AQ371" s="228"/>
      <c r="AR371" s="228"/>
      <c r="AS371" s="348"/>
      <c r="AT371" s="264">
        <f t="shared" si="282"/>
        <v>0</v>
      </c>
      <c r="AU371" s="259"/>
      <c r="AV371" s="265">
        <f t="shared" si="296"/>
        <v>0</v>
      </c>
      <c r="AX371" s="265">
        <f t="shared" ref="AX371:AX384" si="300">U371+AV371</f>
        <v>0</v>
      </c>
      <c r="AZ371" s="492">
        <f t="shared" si="297"/>
        <v>0</v>
      </c>
      <c r="BB371" s="492">
        <f t="shared" si="298"/>
        <v>0</v>
      </c>
      <c r="BD371" s="265">
        <f t="shared" ref="BD371:BD384" si="301">AZ371+BB371</f>
        <v>0</v>
      </c>
      <c r="BE371" s="105"/>
      <c r="BF371" s="105"/>
      <c r="BG371" s="105"/>
      <c r="BH371" s="105"/>
      <c r="BI371" s="105"/>
      <c r="BJ371" s="105"/>
    </row>
    <row r="372" spans="2:62" ht="20.100000000000001" hidden="1" customHeight="1" outlineLevel="1">
      <c r="B372" s="100"/>
      <c r="C372" s="908"/>
      <c r="D372" s="909"/>
      <c r="E372" s="909"/>
      <c r="F372" s="910"/>
      <c r="G372" s="890"/>
      <c r="H372" s="891"/>
      <c r="I372" s="152"/>
      <c r="J372" s="152"/>
      <c r="K372" s="152"/>
      <c r="L372" s="152"/>
      <c r="M372" s="152"/>
      <c r="N372" s="152"/>
      <c r="O372" s="152"/>
      <c r="P372" s="153"/>
      <c r="Q372" s="153"/>
      <c r="R372" s="156">
        <f t="shared" si="292"/>
        <v>0</v>
      </c>
      <c r="S372" s="156">
        <f t="shared" si="293"/>
        <v>0</v>
      </c>
      <c r="U372" s="157">
        <f t="shared" si="299"/>
        <v>0</v>
      </c>
      <c r="W372" s="152"/>
      <c r="X372" s="152"/>
      <c r="Y372" s="152"/>
      <c r="Z372" s="152"/>
      <c r="AA372" s="152"/>
      <c r="AB372" s="152"/>
      <c r="AC372" s="347"/>
      <c r="AD372" s="152"/>
      <c r="AE372" s="152"/>
      <c r="AF372" s="152"/>
      <c r="AG372" s="152"/>
      <c r="AH372" s="152"/>
      <c r="AI372" s="152"/>
      <c r="AJ372" s="347"/>
      <c r="AK372" s="152"/>
      <c r="AL372" s="152"/>
      <c r="AM372" s="295"/>
      <c r="AN372" s="228"/>
      <c r="AO372" s="228"/>
      <c r="AP372" s="228"/>
      <c r="AQ372" s="228"/>
      <c r="AR372" s="228"/>
      <c r="AS372" s="348"/>
      <c r="AT372" s="264">
        <f t="shared" si="282"/>
        <v>0</v>
      </c>
      <c r="AU372" s="259"/>
      <c r="AV372" s="265">
        <f t="shared" si="296"/>
        <v>0</v>
      </c>
      <c r="AX372" s="265">
        <f t="shared" si="300"/>
        <v>0</v>
      </c>
      <c r="AZ372" s="492">
        <f t="shared" si="297"/>
        <v>0</v>
      </c>
      <c r="BB372" s="492">
        <f t="shared" si="298"/>
        <v>0</v>
      </c>
      <c r="BD372" s="265">
        <f t="shared" si="301"/>
        <v>0</v>
      </c>
      <c r="BE372" s="105"/>
      <c r="BF372" s="105"/>
      <c r="BG372" s="105"/>
      <c r="BH372" s="105"/>
      <c r="BI372" s="105"/>
      <c r="BJ372" s="105"/>
    </row>
    <row r="373" spans="2:62" ht="20.100000000000001" hidden="1" customHeight="1" outlineLevel="1">
      <c r="B373" s="100"/>
      <c r="C373" s="908"/>
      <c r="D373" s="909"/>
      <c r="E373" s="909"/>
      <c r="F373" s="910"/>
      <c r="G373" s="890"/>
      <c r="H373" s="891"/>
      <c r="I373" s="152"/>
      <c r="J373" s="152"/>
      <c r="K373" s="152"/>
      <c r="L373" s="152"/>
      <c r="M373" s="152"/>
      <c r="N373" s="152"/>
      <c r="O373" s="152"/>
      <c r="P373" s="153"/>
      <c r="Q373" s="153"/>
      <c r="R373" s="156">
        <f t="shared" si="292"/>
        <v>0</v>
      </c>
      <c r="S373" s="156">
        <f t="shared" si="293"/>
        <v>0</v>
      </c>
      <c r="U373" s="157">
        <f t="shared" si="299"/>
        <v>0</v>
      </c>
      <c r="W373" s="152"/>
      <c r="X373" s="152"/>
      <c r="Y373" s="152"/>
      <c r="Z373" s="152"/>
      <c r="AA373" s="152"/>
      <c r="AB373" s="152"/>
      <c r="AC373" s="347"/>
      <c r="AD373" s="152"/>
      <c r="AE373" s="152"/>
      <c r="AF373" s="152"/>
      <c r="AG373" s="152"/>
      <c r="AH373" s="152"/>
      <c r="AI373" s="152"/>
      <c r="AJ373" s="347"/>
      <c r="AK373" s="152"/>
      <c r="AL373" s="152"/>
      <c r="AM373" s="295"/>
      <c r="AN373" s="228"/>
      <c r="AO373" s="228"/>
      <c r="AP373" s="228"/>
      <c r="AQ373" s="228"/>
      <c r="AR373" s="228"/>
      <c r="AS373" s="348"/>
      <c r="AT373" s="264">
        <f t="shared" si="282"/>
        <v>0</v>
      </c>
      <c r="AU373" s="259"/>
      <c r="AV373" s="265">
        <f t="shared" si="296"/>
        <v>0</v>
      </c>
      <c r="AX373" s="265">
        <f t="shared" si="300"/>
        <v>0</v>
      </c>
      <c r="AZ373" s="492">
        <f t="shared" si="297"/>
        <v>0</v>
      </c>
      <c r="BB373" s="492">
        <f t="shared" si="298"/>
        <v>0</v>
      </c>
      <c r="BD373" s="265">
        <f t="shared" si="301"/>
        <v>0</v>
      </c>
      <c r="BE373" s="105"/>
      <c r="BF373" s="105"/>
      <c r="BG373" s="105"/>
      <c r="BH373" s="105"/>
      <c r="BI373" s="105"/>
      <c r="BJ373" s="105"/>
    </row>
    <row r="374" spans="2:62" ht="20.100000000000001" hidden="1" customHeight="1" outlineLevel="1">
      <c r="B374" s="100"/>
      <c r="C374" s="908"/>
      <c r="D374" s="909"/>
      <c r="E374" s="909"/>
      <c r="F374" s="910"/>
      <c r="G374" s="890"/>
      <c r="H374" s="891"/>
      <c r="I374" s="152"/>
      <c r="J374" s="152"/>
      <c r="K374" s="152"/>
      <c r="L374" s="152"/>
      <c r="M374" s="152"/>
      <c r="N374" s="152"/>
      <c r="O374" s="152"/>
      <c r="P374" s="153"/>
      <c r="Q374" s="153"/>
      <c r="R374" s="156">
        <f t="shared" si="292"/>
        <v>0</v>
      </c>
      <c r="S374" s="156">
        <f t="shared" si="293"/>
        <v>0</v>
      </c>
      <c r="U374" s="157">
        <f t="shared" si="299"/>
        <v>0</v>
      </c>
      <c r="W374" s="152"/>
      <c r="X374" s="152"/>
      <c r="Y374" s="152"/>
      <c r="Z374" s="152"/>
      <c r="AA374" s="152"/>
      <c r="AB374" s="152"/>
      <c r="AC374" s="347"/>
      <c r="AD374" s="152"/>
      <c r="AE374" s="152"/>
      <c r="AF374" s="152"/>
      <c r="AG374" s="152"/>
      <c r="AH374" s="152"/>
      <c r="AI374" s="152"/>
      <c r="AJ374" s="347"/>
      <c r="AK374" s="152"/>
      <c r="AL374" s="152"/>
      <c r="AM374" s="295"/>
      <c r="AN374" s="228"/>
      <c r="AO374" s="228"/>
      <c r="AP374" s="228"/>
      <c r="AQ374" s="228"/>
      <c r="AR374" s="228"/>
      <c r="AS374" s="348"/>
      <c r="AT374" s="264">
        <f t="shared" si="282"/>
        <v>0</v>
      </c>
      <c r="AU374" s="259"/>
      <c r="AV374" s="265">
        <f t="shared" si="296"/>
        <v>0</v>
      </c>
      <c r="AX374" s="265">
        <f t="shared" si="300"/>
        <v>0</v>
      </c>
      <c r="AZ374" s="492">
        <f t="shared" si="297"/>
        <v>0</v>
      </c>
      <c r="BB374" s="492">
        <f t="shared" si="298"/>
        <v>0</v>
      </c>
      <c r="BD374" s="265">
        <f t="shared" si="301"/>
        <v>0</v>
      </c>
      <c r="BE374" s="105"/>
      <c r="BF374" s="105"/>
      <c r="BG374" s="105"/>
      <c r="BH374" s="105"/>
      <c r="BI374" s="105"/>
      <c r="BJ374" s="105"/>
    </row>
    <row r="375" spans="2:62" ht="20.100000000000001" hidden="1" customHeight="1" outlineLevel="1">
      <c r="B375" s="100"/>
      <c r="C375" s="908"/>
      <c r="D375" s="909"/>
      <c r="E375" s="909"/>
      <c r="F375" s="910"/>
      <c r="G375" s="890"/>
      <c r="H375" s="891"/>
      <c r="I375" s="152"/>
      <c r="J375" s="152"/>
      <c r="K375" s="152"/>
      <c r="L375" s="152"/>
      <c r="M375" s="152"/>
      <c r="N375" s="152"/>
      <c r="O375" s="152"/>
      <c r="P375" s="153"/>
      <c r="Q375" s="153"/>
      <c r="R375" s="156">
        <f t="shared" si="292"/>
        <v>0</v>
      </c>
      <c r="S375" s="156">
        <f t="shared" si="293"/>
        <v>0</v>
      </c>
      <c r="U375" s="157">
        <f t="shared" si="299"/>
        <v>0</v>
      </c>
      <c r="W375" s="152"/>
      <c r="X375" s="152"/>
      <c r="Y375" s="152"/>
      <c r="Z375" s="152"/>
      <c r="AA375" s="152"/>
      <c r="AB375" s="152"/>
      <c r="AC375" s="347"/>
      <c r="AD375" s="152"/>
      <c r="AE375" s="152"/>
      <c r="AF375" s="152"/>
      <c r="AG375" s="152"/>
      <c r="AH375" s="152"/>
      <c r="AI375" s="152"/>
      <c r="AJ375" s="347"/>
      <c r="AK375" s="152"/>
      <c r="AL375" s="152"/>
      <c r="AM375" s="295"/>
      <c r="AN375" s="228"/>
      <c r="AO375" s="228"/>
      <c r="AP375" s="228"/>
      <c r="AQ375" s="228"/>
      <c r="AR375" s="228"/>
      <c r="AS375" s="348"/>
      <c r="AT375" s="264">
        <f t="shared" si="282"/>
        <v>0</v>
      </c>
      <c r="AU375" s="259"/>
      <c r="AV375" s="265">
        <f t="shared" si="296"/>
        <v>0</v>
      </c>
      <c r="AX375" s="265">
        <f t="shared" si="300"/>
        <v>0</v>
      </c>
      <c r="AZ375" s="492">
        <f t="shared" si="297"/>
        <v>0</v>
      </c>
      <c r="BB375" s="492">
        <f t="shared" si="298"/>
        <v>0</v>
      </c>
      <c r="BD375" s="265">
        <f t="shared" si="301"/>
        <v>0</v>
      </c>
      <c r="BE375" s="105"/>
      <c r="BF375" s="105"/>
      <c r="BG375" s="105"/>
      <c r="BH375" s="105"/>
      <c r="BI375" s="105"/>
      <c r="BJ375" s="105"/>
    </row>
    <row r="376" spans="2:62" ht="20.100000000000001" hidden="1" customHeight="1" outlineLevel="1">
      <c r="B376" s="100"/>
      <c r="C376" s="908"/>
      <c r="D376" s="909"/>
      <c r="E376" s="909"/>
      <c r="F376" s="910"/>
      <c r="G376" s="890"/>
      <c r="H376" s="891"/>
      <c r="I376" s="152"/>
      <c r="J376" s="152"/>
      <c r="K376" s="152"/>
      <c r="L376" s="152"/>
      <c r="M376" s="152"/>
      <c r="N376" s="152"/>
      <c r="O376" s="152"/>
      <c r="P376" s="153"/>
      <c r="Q376" s="153"/>
      <c r="R376" s="156">
        <f t="shared" si="292"/>
        <v>0</v>
      </c>
      <c r="S376" s="156">
        <f t="shared" si="293"/>
        <v>0</v>
      </c>
      <c r="U376" s="157">
        <f t="shared" si="299"/>
        <v>0</v>
      </c>
      <c r="W376" s="152"/>
      <c r="X376" s="152"/>
      <c r="Y376" s="152"/>
      <c r="Z376" s="152"/>
      <c r="AA376" s="152"/>
      <c r="AB376" s="152"/>
      <c r="AC376" s="347"/>
      <c r="AD376" s="152"/>
      <c r="AE376" s="152"/>
      <c r="AF376" s="152"/>
      <c r="AG376" s="152"/>
      <c r="AH376" s="152"/>
      <c r="AI376" s="152"/>
      <c r="AJ376" s="347"/>
      <c r="AK376" s="152"/>
      <c r="AL376" s="152"/>
      <c r="AM376" s="295"/>
      <c r="AN376" s="228"/>
      <c r="AO376" s="228"/>
      <c r="AP376" s="228"/>
      <c r="AQ376" s="228"/>
      <c r="AR376" s="228"/>
      <c r="AS376" s="348"/>
      <c r="AT376" s="264">
        <f t="shared" si="282"/>
        <v>0</v>
      </c>
      <c r="AU376" s="259"/>
      <c r="AV376" s="265">
        <f t="shared" si="296"/>
        <v>0</v>
      </c>
      <c r="AX376" s="265">
        <f t="shared" si="300"/>
        <v>0</v>
      </c>
      <c r="AZ376" s="492">
        <f t="shared" si="297"/>
        <v>0</v>
      </c>
      <c r="BB376" s="492">
        <f t="shared" si="298"/>
        <v>0</v>
      </c>
      <c r="BD376" s="265">
        <f t="shared" si="301"/>
        <v>0</v>
      </c>
      <c r="BE376" s="105"/>
      <c r="BF376" s="105"/>
      <c r="BG376" s="105"/>
      <c r="BH376" s="105"/>
      <c r="BI376" s="105"/>
      <c r="BJ376" s="105"/>
    </row>
    <row r="377" spans="2:62" ht="20.100000000000001" hidden="1" customHeight="1" outlineLevel="1">
      <c r="B377" s="100"/>
      <c r="C377" s="908"/>
      <c r="D377" s="909"/>
      <c r="E377" s="909"/>
      <c r="F377" s="910"/>
      <c r="G377" s="890"/>
      <c r="H377" s="891"/>
      <c r="I377" s="152"/>
      <c r="J377" s="152"/>
      <c r="K377" s="152"/>
      <c r="L377" s="152"/>
      <c r="M377" s="152"/>
      <c r="N377" s="152"/>
      <c r="O377" s="152"/>
      <c r="P377" s="153"/>
      <c r="Q377" s="153"/>
      <c r="R377" s="156">
        <f t="shared" si="292"/>
        <v>0</v>
      </c>
      <c r="S377" s="156">
        <f t="shared" si="293"/>
        <v>0</v>
      </c>
      <c r="U377" s="157">
        <f t="shared" si="299"/>
        <v>0</v>
      </c>
      <c r="W377" s="152"/>
      <c r="X377" s="152"/>
      <c r="Y377" s="152"/>
      <c r="Z377" s="152"/>
      <c r="AA377" s="152"/>
      <c r="AB377" s="152"/>
      <c r="AC377" s="347"/>
      <c r="AD377" s="152"/>
      <c r="AE377" s="152"/>
      <c r="AF377" s="152"/>
      <c r="AG377" s="152"/>
      <c r="AH377" s="152"/>
      <c r="AI377" s="152"/>
      <c r="AJ377" s="347"/>
      <c r="AK377" s="152"/>
      <c r="AL377" s="152"/>
      <c r="AM377" s="295"/>
      <c r="AN377" s="228"/>
      <c r="AO377" s="228"/>
      <c r="AP377" s="228"/>
      <c r="AQ377" s="228"/>
      <c r="AR377" s="228"/>
      <c r="AS377" s="348"/>
      <c r="AT377" s="264">
        <f t="shared" si="282"/>
        <v>0</v>
      </c>
      <c r="AU377" s="259"/>
      <c r="AV377" s="265">
        <f t="shared" si="296"/>
        <v>0</v>
      </c>
      <c r="AX377" s="265">
        <f t="shared" si="300"/>
        <v>0</v>
      </c>
      <c r="AZ377" s="492">
        <f t="shared" si="297"/>
        <v>0</v>
      </c>
      <c r="BB377" s="492">
        <f t="shared" si="298"/>
        <v>0</v>
      </c>
      <c r="BD377" s="265">
        <f t="shared" si="301"/>
        <v>0</v>
      </c>
      <c r="BE377" s="105"/>
      <c r="BF377" s="105"/>
      <c r="BG377" s="105"/>
      <c r="BH377" s="105"/>
      <c r="BI377" s="105"/>
      <c r="BJ377" s="105"/>
    </row>
    <row r="378" spans="2:62" ht="20.100000000000001" hidden="1" customHeight="1" outlineLevel="1">
      <c r="B378" s="100"/>
      <c r="C378" s="908"/>
      <c r="D378" s="909"/>
      <c r="E378" s="909"/>
      <c r="F378" s="910"/>
      <c r="G378" s="890"/>
      <c r="H378" s="891"/>
      <c r="I378" s="152"/>
      <c r="J378" s="152"/>
      <c r="K378" s="152"/>
      <c r="L378" s="152"/>
      <c r="M378" s="152"/>
      <c r="N378" s="152"/>
      <c r="O378" s="152"/>
      <c r="P378" s="153"/>
      <c r="Q378" s="153"/>
      <c r="R378" s="156">
        <f t="shared" si="292"/>
        <v>0</v>
      </c>
      <c r="S378" s="156">
        <f t="shared" si="293"/>
        <v>0</v>
      </c>
      <c r="U378" s="157">
        <f t="shared" si="299"/>
        <v>0</v>
      </c>
      <c r="W378" s="152"/>
      <c r="X378" s="152"/>
      <c r="Y378" s="152"/>
      <c r="Z378" s="152"/>
      <c r="AA378" s="152"/>
      <c r="AB378" s="152"/>
      <c r="AC378" s="347"/>
      <c r="AD378" s="152"/>
      <c r="AE378" s="152"/>
      <c r="AF378" s="152"/>
      <c r="AG378" s="152"/>
      <c r="AH378" s="152"/>
      <c r="AI378" s="152"/>
      <c r="AJ378" s="347"/>
      <c r="AK378" s="152"/>
      <c r="AL378" s="152"/>
      <c r="AM378" s="295"/>
      <c r="AN378" s="228"/>
      <c r="AO378" s="228"/>
      <c r="AP378" s="228"/>
      <c r="AQ378" s="228"/>
      <c r="AR378" s="228"/>
      <c r="AS378" s="348"/>
      <c r="AT378" s="264">
        <f t="shared" si="282"/>
        <v>0</v>
      </c>
      <c r="AU378" s="259"/>
      <c r="AV378" s="265">
        <f t="shared" si="296"/>
        <v>0</v>
      </c>
      <c r="AX378" s="265">
        <f t="shared" si="300"/>
        <v>0</v>
      </c>
      <c r="AZ378" s="492">
        <f t="shared" si="297"/>
        <v>0</v>
      </c>
      <c r="BB378" s="492">
        <f t="shared" si="298"/>
        <v>0</v>
      </c>
      <c r="BD378" s="265">
        <f t="shared" si="301"/>
        <v>0</v>
      </c>
      <c r="BE378" s="105"/>
      <c r="BF378" s="105"/>
      <c r="BG378" s="105"/>
      <c r="BH378" s="105"/>
      <c r="BI378" s="105"/>
      <c r="BJ378" s="105"/>
    </row>
    <row r="379" spans="2:62" ht="20.100000000000001" hidden="1" customHeight="1" outlineLevel="1">
      <c r="B379" s="100"/>
      <c r="C379" s="908"/>
      <c r="D379" s="909"/>
      <c r="E379" s="909"/>
      <c r="F379" s="910"/>
      <c r="G379" s="890"/>
      <c r="H379" s="891"/>
      <c r="I379" s="152"/>
      <c r="J379" s="152"/>
      <c r="K379" s="152"/>
      <c r="L379" s="152"/>
      <c r="M379" s="152"/>
      <c r="N379" s="152"/>
      <c r="O379" s="152"/>
      <c r="P379" s="153"/>
      <c r="Q379" s="153"/>
      <c r="R379" s="156">
        <f t="shared" si="292"/>
        <v>0</v>
      </c>
      <c r="S379" s="156">
        <f t="shared" si="293"/>
        <v>0</v>
      </c>
      <c r="U379" s="157">
        <f t="shared" si="299"/>
        <v>0</v>
      </c>
      <c r="W379" s="152"/>
      <c r="X379" s="152"/>
      <c r="Y379" s="152"/>
      <c r="Z379" s="152"/>
      <c r="AA379" s="152"/>
      <c r="AB379" s="152"/>
      <c r="AC379" s="347"/>
      <c r="AD379" s="152"/>
      <c r="AE379" s="152"/>
      <c r="AF379" s="152"/>
      <c r="AG379" s="152"/>
      <c r="AH379" s="152"/>
      <c r="AI379" s="152"/>
      <c r="AJ379" s="347"/>
      <c r="AK379" s="152"/>
      <c r="AL379" s="152"/>
      <c r="AM379" s="295"/>
      <c r="AN379" s="228"/>
      <c r="AO379" s="228"/>
      <c r="AP379" s="228"/>
      <c r="AQ379" s="228"/>
      <c r="AR379" s="228"/>
      <c r="AS379" s="348"/>
      <c r="AT379" s="264">
        <f t="shared" si="282"/>
        <v>0</v>
      </c>
      <c r="AU379" s="259"/>
      <c r="AV379" s="265">
        <f t="shared" si="296"/>
        <v>0</v>
      </c>
      <c r="AX379" s="265">
        <f t="shared" si="300"/>
        <v>0</v>
      </c>
      <c r="AZ379" s="492">
        <f t="shared" si="297"/>
        <v>0</v>
      </c>
      <c r="BB379" s="492">
        <f t="shared" si="298"/>
        <v>0</v>
      </c>
      <c r="BD379" s="265">
        <f t="shared" si="301"/>
        <v>0</v>
      </c>
      <c r="BE379" s="105"/>
      <c r="BF379" s="105"/>
      <c r="BG379" s="105"/>
      <c r="BH379" s="105"/>
      <c r="BI379" s="105"/>
      <c r="BJ379" s="105"/>
    </row>
    <row r="380" spans="2:62" ht="20.100000000000001" hidden="1" customHeight="1" outlineLevel="1">
      <c r="B380" s="100"/>
      <c r="C380" s="908"/>
      <c r="D380" s="909"/>
      <c r="E380" s="909"/>
      <c r="F380" s="910"/>
      <c r="G380" s="890"/>
      <c r="H380" s="891"/>
      <c r="I380" s="152"/>
      <c r="J380" s="152"/>
      <c r="K380" s="152"/>
      <c r="L380" s="152"/>
      <c r="M380" s="152"/>
      <c r="N380" s="152"/>
      <c r="O380" s="152"/>
      <c r="P380" s="153"/>
      <c r="Q380" s="153"/>
      <c r="R380" s="156">
        <f t="shared" si="292"/>
        <v>0</v>
      </c>
      <c r="S380" s="156">
        <f t="shared" si="293"/>
        <v>0</v>
      </c>
      <c r="U380" s="157">
        <f t="shared" si="299"/>
        <v>0</v>
      </c>
      <c r="W380" s="152"/>
      <c r="X380" s="152"/>
      <c r="Y380" s="152"/>
      <c r="Z380" s="152"/>
      <c r="AA380" s="152"/>
      <c r="AB380" s="152"/>
      <c r="AC380" s="347"/>
      <c r="AD380" s="152"/>
      <c r="AE380" s="152"/>
      <c r="AF380" s="152"/>
      <c r="AG380" s="152"/>
      <c r="AH380" s="152"/>
      <c r="AI380" s="152"/>
      <c r="AJ380" s="347"/>
      <c r="AK380" s="152"/>
      <c r="AL380" s="152"/>
      <c r="AM380" s="295"/>
      <c r="AN380" s="228"/>
      <c r="AO380" s="228"/>
      <c r="AP380" s="228"/>
      <c r="AQ380" s="228"/>
      <c r="AR380" s="228"/>
      <c r="AS380" s="348"/>
      <c r="AT380" s="264">
        <f t="shared" si="282"/>
        <v>0</v>
      </c>
      <c r="AU380" s="259"/>
      <c r="AV380" s="265">
        <f t="shared" si="296"/>
        <v>0</v>
      </c>
      <c r="AX380" s="265">
        <f t="shared" si="300"/>
        <v>0</v>
      </c>
      <c r="AZ380" s="492">
        <f t="shared" si="297"/>
        <v>0</v>
      </c>
      <c r="BB380" s="492">
        <f t="shared" si="298"/>
        <v>0</v>
      </c>
      <c r="BD380" s="265">
        <f t="shared" si="301"/>
        <v>0</v>
      </c>
      <c r="BE380" s="105"/>
      <c r="BF380" s="105"/>
      <c r="BG380" s="105"/>
      <c r="BH380" s="105"/>
      <c r="BI380" s="105"/>
      <c r="BJ380" s="105"/>
    </row>
    <row r="381" spans="2:62" ht="20.100000000000001" hidden="1" customHeight="1" outlineLevel="1">
      <c r="B381" s="100"/>
      <c r="C381" s="908"/>
      <c r="D381" s="909"/>
      <c r="E381" s="909"/>
      <c r="F381" s="910"/>
      <c r="G381" s="890"/>
      <c r="H381" s="891"/>
      <c r="I381" s="152"/>
      <c r="J381" s="152"/>
      <c r="K381" s="152"/>
      <c r="L381" s="152"/>
      <c r="M381" s="152"/>
      <c r="N381" s="152"/>
      <c r="O381" s="152"/>
      <c r="P381" s="153"/>
      <c r="Q381" s="153"/>
      <c r="R381" s="156">
        <f t="shared" si="292"/>
        <v>0</v>
      </c>
      <c r="S381" s="156">
        <f t="shared" si="293"/>
        <v>0</v>
      </c>
      <c r="U381" s="157">
        <f t="shared" si="299"/>
        <v>0</v>
      </c>
      <c r="W381" s="152"/>
      <c r="X381" s="152"/>
      <c r="Y381" s="152"/>
      <c r="Z381" s="152"/>
      <c r="AA381" s="152"/>
      <c r="AB381" s="152"/>
      <c r="AC381" s="347"/>
      <c r="AD381" s="152"/>
      <c r="AE381" s="152"/>
      <c r="AF381" s="152"/>
      <c r="AG381" s="152"/>
      <c r="AH381" s="152"/>
      <c r="AI381" s="152"/>
      <c r="AJ381" s="347"/>
      <c r="AK381" s="152"/>
      <c r="AL381" s="152"/>
      <c r="AM381" s="295"/>
      <c r="AN381" s="228"/>
      <c r="AO381" s="228"/>
      <c r="AP381" s="228"/>
      <c r="AQ381" s="228"/>
      <c r="AR381" s="228"/>
      <c r="AS381" s="348"/>
      <c r="AT381" s="264">
        <f t="shared" si="282"/>
        <v>0</v>
      </c>
      <c r="AU381" s="259"/>
      <c r="AV381" s="265">
        <f t="shared" si="296"/>
        <v>0</v>
      </c>
      <c r="AX381" s="265">
        <f t="shared" si="300"/>
        <v>0</v>
      </c>
      <c r="AZ381" s="492">
        <f t="shared" si="297"/>
        <v>0</v>
      </c>
      <c r="BB381" s="492">
        <f t="shared" si="298"/>
        <v>0</v>
      </c>
      <c r="BD381" s="265">
        <f t="shared" si="301"/>
        <v>0</v>
      </c>
      <c r="BE381" s="105"/>
      <c r="BF381" s="105"/>
      <c r="BG381" s="105"/>
      <c r="BH381" s="105"/>
      <c r="BI381" s="105"/>
      <c r="BJ381" s="105"/>
    </row>
    <row r="382" spans="2:62" ht="20.100000000000001" hidden="1" customHeight="1" outlineLevel="1">
      <c r="B382" s="100"/>
      <c r="C382" s="908"/>
      <c r="D382" s="909"/>
      <c r="E382" s="909"/>
      <c r="F382" s="910"/>
      <c r="G382" s="890"/>
      <c r="H382" s="891"/>
      <c r="I382" s="152"/>
      <c r="J382" s="152"/>
      <c r="K382" s="152"/>
      <c r="L382" s="152"/>
      <c r="M382" s="152"/>
      <c r="N382" s="152"/>
      <c r="O382" s="152"/>
      <c r="P382" s="153"/>
      <c r="Q382" s="153"/>
      <c r="R382" s="156">
        <f t="shared" si="292"/>
        <v>0</v>
      </c>
      <c r="S382" s="156">
        <f t="shared" si="293"/>
        <v>0</v>
      </c>
      <c r="U382" s="157">
        <f t="shared" si="299"/>
        <v>0</v>
      </c>
      <c r="W382" s="152"/>
      <c r="X382" s="152"/>
      <c r="Y382" s="152"/>
      <c r="Z382" s="152"/>
      <c r="AA382" s="152"/>
      <c r="AB382" s="152"/>
      <c r="AC382" s="347"/>
      <c r="AD382" s="152"/>
      <c r="AE382" s="152"/>
      <c r="AF382" s="152"/>
      <c r="AG382" s="152"/>
      <c r="AH382" s="152"/>
      <c r="AI382" s="152"/>
      <c r="AJ382" s="347"/>
      <c r="AK382" s="152"/>
      <c r="AL382" s="152"/>
      <c r="AM382" s="295"/>
      <c r="AN382" s="228"/>
      <c r="AO382" s="228"/>
      <c r="AP382" s="228"/>
      <c r="AQ382" s="228"/>
      <c r="AR382" s="228"/>
      <c r="AS382" s="348"/>
      <c r="AT382" s="264">
        <f t="shared" si="282"/>
        <v>0</v>
      </c>
      <c r="AU382" s="259"/>
      <c r="AV382" s="265">
        <f t="shared" si="296"/>
        <v>0</v>
      </c>
      <c r="AX382" s="265">
        <f t="shared" si="300"/>
        <v>0</v>
      </c>
      <c r="AZ382" s="492">
        <f t="shared" si="297"/>
        <v>0</v>
      </c>
      <c r="BB382" s="492">
        <f t="shared" si="298"/>
        <v>0</v>
      </c>
      <c r="BD382" s="265">
        <f t="shared" si="301"/>
        <v>0</v>
      </c>
      <c r="BE382" s="105"/>
      <c r="BF382" s="105"/>
      <c r="BG382" s="105"/>
      <c r="BH382" s="105"/>
      <c r="BI382" s="105"/>
      <c r="BJ382" s="105"/>
    </row>
    <row r="383" spans="2:62" ht="20.100000000000001" hidden="1" customHeight="1" outlineLevel="1">
      <c r="B383" s="100"/>
      <c r="C383" s="908"/>
      <c r="D383" s="909"/>
      <c r="E383" s="909"/>
      <c r="F383" s="910"/>
      <c r="G383" s="890"/>
      <c r="H383" s="891"/>
      <c r="I383" s="152"/>
      <c r="J383" s="152"/>
      <c r="K383" s="152"/>
      <c r="L383" s="152"/>
      <c r="M383" s="152"/>
      <c r="N383" s="152"/>
      <c r="O383" s="152"/>
      <c r="P383" s="153"/>
      <c r="Q383" s="153"/>
      <c r="R383" s="156">
        <f t="shared" si="292"/>
        <v>0</v>
      </c>
      <c r="S383" s="156">
        <f t="shared" si="293"/>
        <v>0</v>
      </c>
      <c r="U383" s="157">
        <f t="shared" si="299"/>
        <v>0</v>
      </c>
      <c r="W383" s="152"/>
      <c r="X383" s="152"/>
      <c r="Y383" s="152"/>
      <c r="Z383" s="152"/>
      <c r="AA383" s="152"/>
      <c r="AB383" s="152"/>
      <c r="AC383" s="347"/>
      <c r="AD383" s="152"/>
      <c r="AE383" s="152"/>
      <c r="AF383" s="152"/>
      <c r="AG383" s="152"/>
      <c r="AH383" s="152"/>
      <c r="AI383" s="152"/>
      <c r="AJ383" s="347"/>
      <c r="AK383" s="152"/>
      <c r="AL383" s="152"/>
      <c r="AM383" s="295"/>
      <c r="AN383" s="228"/>
      <c r="AO383" s="228"/>
      <c r="AP383" s="228"/>
      <c r="AQ383" s="228"/>
      <c r="AR383" s="228"/>
      <c r="AS383" s="348"/>
      <c r="AT383" s="264">
        <f t="shared" si="282"/>
        <v>0</v>
      </c>
      <c r="AU383" s="259"/>
      <c r="AV383" s="265">
        <f t="shared" si="296"/>
        <v>0</v>
      </c>
      <c r="AX383" s="265">
        <f t="shared" si="300"/>
        <v>0</v>
      </c>
      <c r="AZ383" s="492">
        <f t="shared" si="297"/>
        <v>0</v>
      </c>
      <c r="BB383" s="492">
        <f t="shared" si="298"/>
        <v>0</v>
      </c>
      <c r="BD383" s="265">
        <f t="shared" si="301"/>
        <v>0</v>
      </c>
      <c r="BE383" s="105"/>
      <c r="BF383" s="105"/>
      <c r="BG383" s="105"/>
      <c r="BH383" s="105"/>
      <c r="BI383" s="105"/>
      <c r="BJ383" s="105"/>
    </row>
    <row r="384" spans="2:62" ht="20.100000000000001" hidden="1" customHeight="1" outlineLevel="1">
      <c r="B384" s="100"/>
      <c r="C384" s="908"/>
      <c r="D384" s="909"/>
      <c r="E384" s="909"/>
      <c r="F384" s="910"/>
      <c r="G384" s="890"/>
      <c r="H384" s="891"/>
      <c r="I384" s="152"/>
      <c r="J384" s="152"/>
      <c r="K384" s="152"/>
      <c r="L384" s="152"/>
      <c r="M384" s="152"/>
      <c r="N384" s="152"/>
      <c r="O384" s="152"/>
      <c r="P384" s="153"/>
      <c r="Q384" s="153"/>
      <c r="R384" s="156">
        <f t="shared" si="292"/>
        <v>0</v>
      </c>
      <c r="S384" s="156">
        <f t="shared" si="293"/>
        <v>0</v>
      </c>
      <c r="U384" s="157">
        <f t="shared" si="299"/>
        <v>0</v>
      </c>
      <c r="W384" s="152"/>
      <c r="X384" s="152"/>
      <c r="Y384" s="152"/>
      <c r="Z384" s="152"/>
      <c r="AA384" s="152"/>
      <c r="AB384" s="152"/>
      <c r="AC384" s="347"/>
      <c r="AD384" s="152"/>
      <c r="AE384" s="152"/>
      <c r="AF384" s="152"/>
      <c r="AG384" s="152"/>
      <c r="AH384" s="152"/>
      <c r="AI384" s="152"/>
      <c r="AJ384" s="347"/>
      <c r="AK384" s="152"/>
      <c r="AL384" s="152"/>
      <c r="AM384" s="295"/>
      <c r="AN384" s="228"/>
      <c r="AO384" s="228"/>
      <c r="AP384" s="228"/>
      <c r="AQ384" s="228"/>
      <c r="AR384" s="228"/>
      <c r="AS384" s="348"/>
      <c r="AT384" s="264">
        <f t="shared" si="282"/>
        <v>0</v>
      </c>
      <c r="AU384" s="259"/>
      <c r="AV384" s="265">
        <f t="shared" si="296"/>
        <v>0</v>
      </c>
      <c r="AX384" s="265">
        <f t="shared" si="300"/>
        <v>0</v>
      </c>
      <c r="AZ384" s="492">
        <f t="shared" si="297"/>
        <v>0</v>
      </c>
      <c r="BB384" s="492">
        <f t="shared" si="298"/>
        <v>0</v>
      </c>
      <c r="BD384" s="265">
        <f t="shared" si="301"/>
        <v>0</v>
      </c>
      <c r="BE384" s="105"/>
      <c r="BF384" s="105"/>
      <c r="BG384" s="105"/>
      <c r="BH384" s="105"/>
      <c r="BI384" s="105"/>
      <c r="BJ384" s="105"/>
    </row>
    <row r="385" spans="2:62" ht="9.9499999999999993" hidden="1" customHeight="1" outlineLevel="1">
      <c r="B385" s="101"/>
      <c r="C385" s="208"/>
      <c r="D385" s="208"/>
      <c r="E385" s="208"/>
      <c r="F385" s="208"/>
      <c r="G385" s="237"/>
      <c r="H385" s="207"/>
      <c r="I385" s="257"/>
      <c r="J385" s="257"/>
      <c r="K385" s="257"/>
      <c r="L385" s="257"/>
      <c r="M385" s="257"/>
      <c r="N385" s="257"/>
      <c r="O385" s="257"/>
      <c r="P385" s="256"/>
      <c r="Q385" s="102"/>
      <c r="R385" s="102"/>
      <c r="S385" s="102"/>
      <c r="U385" s="98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Z385" s="493"/>
      <c r="BE385" s="105"/>
      <c r="BF385" s="105"/>
      <c r="BG385" s="105"/>
      <c r="BH385" s="105"/>
      <c r="BI385" s="105"/>
      <c r="BJ385" s="105"/>
    </row>
    <row r="386" spans="2:62" ht="20.100000000000001" customHeight="1" collapsed="1">
      <c r="B386" s="8">
        <f>B369+1</f>
        <v>23</v>
      </c>
      <c r="C386" s="916"/>
      <c r="D386" s="917"/>
      <c r="E386" s="917"/>
      <c r="F386" s="918"/>
      <c r="G386" s="429"/>
      <c r="H386" s="206">
        <v>1</v>
      </c>
      <c r="I386" s="642">
        <f t="shared" ref="I386" si="302">$H386*SUM(I387:I401)</f>
        <v>0</v>
      </c>
      <c r="J386" s="643">
        <f t="shared" ref="J386:O386" si="303">$H386*SUM(J387:J401)</f>
        <v>0</v>
      </c>
      <c r="K386" s="644">
        <f t="shared" si="303"/>
        <v>0</v>
      </c>
      <c r="L386" s="645">
        <f t="shared" si="303"/>
        <v>0</v>
      </c>
      <c r="M386" s="645">
        <f t="shared" si="303"/>
        <v>0</v>
      </c>
      <c r="N386" s="644">
        <f t="shared" si="303"/>
        <v>0</v>
      </c>
      <c r="O386" s="642">
        <f t="shared" si="303"/>
        <v>0</v>
      </c>
      <c r="P386" s="209">
        <f t="shared" ref="P386:Q386" si="304">$H386*SUM(P387:P401)</f>
        <v>0</v>
      </c>
      <c r="Q386" s="210">
        <f t="shared" si="304"/>
        <v>0</v>
      </c>
      <c r="R386" s="136">
        <f t="shared" ref="R386:R401" si="305">P386*(1+Gewinn)*(1+SicherheitAngebot)</f>
        <v>0</v>
      </c>
      <c r="S386" s="137">
        <f t="shared" ref="S386:S401" si="306">Q386*(1+MGKZ)*(1+Gewinn)*(1+SicherheitAngebot)</f>
        <v>0</v>
      </c>
      <c r="U386" s="10">
        <f>I386*$I$7+J386*$J$7+K386*$K$7+L386*$L$7+M386*$M$7+N386*$N$7+O386*$O$7+R386+S386</f>
        <v>0</v>
      </c>
      <c r="W386" s="646">
        <f t="shared" ref="W386:AB386" si="307">$H386*SUM(W387:W401)</f>
        <v>0</v>
      </c>
      <c r="X386" s="647">
        <f t="shared" si="307"/>
        <v>0</v>
      </c>
      <c r="Y386" s="648">
        <f t="shared" si="307"/>
        <v>0</v>
      </c>
      <c r="Z386" s="649">
        <f t="shared" si="307"/>
        <v>0</v>
      </c>
      <c r="AA386" s="648">
        <f t="shared" si="307"/>
        <v>0</v>
      </c>
      <c r="AB386" s="646">
        <f t="shared" si="307"/>
        <v>0</v>
      </c>
      <c r="AC386" s="258"/>
      <c r="AD386" s="646">
        <f t="shared" ref="AD386:AM386" si="308">$H386*SUM(AD387:AD401)</f>
        <v>0</v>
      </c>
      <c r="AE386" s="647">
        <f t="shared" si="308"/>
        <v>0</v>
      </c>
      <c r="AF386" s="648">
        <f t="shared" si="308"/>
        <v>0</v>
      </c>
      <c r="AG386" s="649">
        <f t="shared" si="308"/>
        <v>0</v>
      </c>
      <c r="AH386" s="648">
        <f t="shared" si="308"/>
        <v>0</v>
      </c>
      <c r="AI386" s="646">
        <f t="shared" si="308"/>
        <v>0</v>
      </c>
      <c r="AJ386" s="258"/>
      <c r="AK386" s="653">
        <f t="shared" si="308"/>
        <v>0</v>
      </c>
      <c r="AL386" s="653">
        <f t="shared" si="308"/>
        <v>0</v>
      </c>
      <c r="AM386" s="653">
        <f t="shared" si="308"/>
        <v>0</v>
      </c>
      <c r="AN386" s="227">
        <f>$H386*SUM(AN387:AN401)*(1+Gewinn)*(1+SicherheitAngebot)</f>
        <v>0</v>
      </c>
      <c r="AO386" s="227">
        <f>$H386*SUM(AO387:AO401)*(1+Gewinn)*(1+SicherheitAngebot)</f>
        <v>0</v>
      </c>
      <c r="AP386" s="227">
        <f>$H386*SUM(AP387:AP401)*(1+Gewinn)*(1+SicherheitAngebot)</f>
        <v>0</v>
      </c>
      <c r="AQ386" s="227">
        <f>$H386*SUM(AQ387:AQ401)*(1+Gewinn)*(1+SicherheitAngebot)</f>
        <v>0</v>
      </c>
      <c r="AR386" s="227">
        <f>$H386*SUM(AR387:AR401)*(1+Gewinn)*(1+SicherheitAngebot)</f>
        <v>0</v>
      </c>
      <c r="AS386" s="262"/>
      <c r="AT386" s="263">
        <f t="shared" ref="AT386:AT449" si="309">((W386+AD386)*$W$7+(X386+AE386)*$X$7+(Y386+Z386+AF386+AG386)*$Z$7+(AA386+AH386)*$AA$7+(AB386+AI386)*$AB$7)*Zuschläge_IBN</f>
        <v>0</v>
      </c>
      <c r="AU386" s="259"/>
      <c r="AV386" s="491">
        <f>AK386*$AK$7+AL386*$AL$7+AM386*$AM$7+SUM(AN386:AR386)+AT386/Zuschläge_IBN+AT386</f>
        <v>0</v>
      </c>
      <c r="AX386" s="685">
        <f>U386+AV386</f>
        <v>0</v>
      </c>
      <c r="AZ386" s="490">
        <f>IF(H386&gt;0,U386/(1+SicherheitAngebot)*(1+Sicherheit),0)</f>
        <v>0</v>
      </c>
      <c r="BB386" s="490">
        <f>IF(H386&gt;0,AV386/(1+SicherheitAngebot)*(1+Sicherheit),0)</f>
        <v>0</v>
      </c>
      <c r="BD386" s="490">
        <f>AZ386+BB386</f>
        <v>0</v>
      </c>
      <c r="BE386" s="105"/>
      <c r="BF386" s="105"/>
      <c r="BG386" s="105"/>
      <c r="BH386" s="105"/>
      <c r="BI386" s="105"/>
      <c r="BJ386" s="105"/>
    </row>
    <row r="387" spans="2:62" ht="20.100000000000001" hidden="1" customHeight="1" outlineLevel="1">
      <c r="B387" s="99"/>
      <c r="C387" s="908"/>
      <c r="D387" s="909"/>
      <c r="E387" s="909"/>
      <c r="F387" s="910"/>
      <c r="G387" s="890"/>
      <c r="H387" s="901"/>
      <c r="I387" s="152"/>
      <c r="J387" s="152"/>
      <c r="K387" s="152"/>
      <c r="L387" s="152"/>
      <c r="M387" s="152"/>
      <c r="N387" s="152"/>
      <c r="O387" s="152"/>
      <c r="P387" s="153"/>
      <c r="Q387" s="153"/>
      <c r="R387" s="156">
        <f t="shared" si="305"/>
        <v>0</v>
      </c>
      <c r="S387" s="156">
        <f t="shared" si="306"/>
        <v>0</v>
      </c>
      <c r="U387" s="157">
        <f>I387*$I$7+J387*$J$7+K387*$K$7+L387*$L$7+M387*$M$7+N387*$N$7+O387*$O$7+R387+S387</f>
        <v>0</v>
      </c>
      <c r="W387" s="152"/>
      <c r="X387" s="152"/>
      <c r="Y387" s="152"/>
      <c r="Z387" s="152"/>
      <c r="AA387" s="152"/>
      <c r="AB387" s="152"/>
      <c r="AC387" s="347"/>
      <c r="AD387" s="152"/>
      <c r="AE387" s="152"/>
      <c r="AF387" s="152"/>
      <c r="AG387" s="152"/>
      <c r="AH387" s="152"/>
      <c r="AI387" s="152"/>
      <c r="AJ387" s="347"/>
      <c r="AK387" s="152"/>
      <c r="AL387" s="152"/>
      <c r="AM387" s="295"/>
      <c r="AN387" s="228"/>
      <c r="AO387" s="228"/>
      <c r="AP387" s="228"/>
      <c r="AQ387" s="228"/>
      <c r="AR387" s="228"/>
      <c r="AS387" s="348"/>
      <c r="AT387" s="264">
        <f t="shared" si="309"/>
        <v>0</v>
      </c>
      <c r="AU387" s="259"/>
      <c r="AV387" s="265">
        <f t="shared" ref="AV387:AV401" si="310">AK387*$AK$7+AL387*$AL$7+AM387*$AM$7+SUM(AN387:AR387)*(1+Gewinn)*(1+SicherheitAngebot)+AT387/Zuschläge_IBN+AT387</f>
        <v>0</v>
      </c>
      <c r="AX387" s="265">
        <f>U387+AV387</f>
        <v>0</v>
      </c>
      <c r="AZ387" s="492">
        <f t="shared" ref="AZ387:AZ401" si="311">U387/(1+SicherheitAngebot)*(1+Sicherheit)</f>
        <v>0</v>
      </c>
      <c r="BB387" s="492">
        <f t="shared" ref="BB387:BB401" si="312">AV387/(1+SicherheitAngebot)*(1+Sicherheit)</f>
        <v>0</v>
      </c>
      <c r="BD387" s="265">
        <f>AZ387+BB387</f>
        <v>0</v>
      </c>
      <c r="BE387" s="105"/>
      <c r="BF387" s="105"/>
      <c r="BG387" s="105"/>
      <c r="BH387" s="105"/>
      <c r="BI387" s="105"/>
      <c r="BJ387" s="105"/>
    </row>
    <row r="388" spans="2:62" ht="20.100000000000001" hidden="1" customHeight="1" outlineLevel="1">
      <c r="B388" s="100"/>
      <c r="C388" s="908"/>
      <c r="D388" s="909"/>
      <c r="E388" s="909"/>
      <c r="F388" s="910"/>
      <c r="G388" s="890"/>
      <c r="H388" s="891"/>
      <c r="I388" s="152"/>
      <c r="J388" s="152"/>
      <c r="K388" s="152"/>
      <c r="L388" s="152"/>
      <c r="M388" s="152"/>
      <c r="N388" s="152"/>
      <c r="O388" s="152"/>
      <c r="P388" s="153"/>
      <c r="Q388" s="153"/>
      <c r="R388" s="156">
        <f t="shared" si="305"/>
        <v>0</v>
      </c>
      <c r="S388" s="156">
        <f t="shared" si="306"/>
        <v>0</v>
      </c>
      <c r="U388" s="157">
        <f t="shared" ref="U388:U401" si="313">I388*$I$7+J388*$J$7+K388*$K$7+L388*$L$7+M388*$M$7+N388*$N$7+O388*$O$7+R388+S388</f>
        <v>0</v>
      </c>
      <c r="W388" s="152"/>
      <c r="X388" s="152"/>
      <c r="Y388" s="152"/>
      <c r="Z388" s="152"/>
      <c r="AA388" s="152"/>
      <c r="AB388" s="152"/>
      <c r="AC388" s="347"/>
      <c r="AD388" s="152"/>
      <c r="AE388" s="152"/>
      <c r="AF388" s="152"/>
      <c r="AG388" s="152"/>
      <c r="AH388" s="152"/>
      <c r="AI388" s="152"/>
      <c r="AJ388" s="347"/>
      <c r="AK388" s="152"/>
      <c r="AL388" s="152"/>
      <c r="AM388" s="295"/>
      <c r="AN388" s="228"/>
      <c r="AO388" s="228"/>
      <c r="AP388" s="228"/>
      <c r="AQ388" s="228"/>
      <c r="AR388" s="228"/>
      <c r="AS388" s="348"/>
      <c r="AT388" s="264">
        <f t="shared" si="309"/>
        <v>0</v>
      </c>
      <c r="AU388" s="259"/>
      <c r="AV388" s="265">
        <f t="shared" si="310"/>
        <v>0</v>
      </c>
      <c r="AX388" s="265">
        <f t="shared" ref="AX388:AX401" si="314">U388+AV388</f>
        <v>0</v>
      </c>
      <c r="AZ388" s="492">
        <f t="shared" si="311"/>
        <v>0</v>
      </c>
      <c r="BB388" s="492">
        <f t="shared" si="312"/>
        <v>0</v>
      </c>
      <c r="BD388" s="265">
        <f t="shared" ref="BD388:BD401" si="315">AZ388+BB388</f>
        <v>0</v>
      </c>
      <c r="BE388" s="105"/>
      <c r="BF388" s="105"/>
      <c r="BG388" s="105"/>
      <c r="BH388" s="105"/>
      <c r="BI388" s="105"/>
      <c r="BJ388" s="105"/>
    </row>
    <row r="389" spans="2:62" ht="20.100000000000001" hidden="1" customHeight="1" outlineLevel="1">
      <c r="B389" s="100"/>
      <c r="C389" s="908"/>
      <c r="D389" s="909"/>
      <c r="E389" s="909"/>
      <c r="F389" s="910"/>
      <c r="G389" s="890"/>
      <c r="H389" s="891"/>
      <c r="I389" s="152"/>
      <c r="J389" s="152"/>
      <c r="K389" s="152"/>
      <c r="L389" s="152"/>
      <c r="M389" s="152"/>
      <c r="N389" s="152"/>
      <c r="O389" s="152"/>
      <c r="P389" s="153"/>
      <c r="Q389" s="153"/>
      <c r="R389" s="156">
        <f t="shared" si="305"/>
        <v>0</v>
      </c>
      <c r="S389" s="156">
        <f t="shared" si="306"/>
        <v>0</v>
      </c>
      <c r="U389" s="157">
        <f t="shared" si="313"/>
        <v>0</v>
      </c>
      <c r="W389" s="152"/>
      <c r="X389" s="152"/>
      <c r="Y389" s="152"/>
      <c r="Z389" s="152"/>
      <c r="AA389" s="152"/>
      <c r="AB389" s="152"/>
      <c r="AC389" s="347"/>
      <c r="AD389" s="152"/>
      <c r="AE389" s="152"/>
      <c r="AF389" s="152"/>
      <c r="AG389" s="152"/>
      <c r="AH389" s="152"/>
      <c r="AI389" s="152"/>
      <c r="AJ389" s="347"/>
      <c r="AK389" s="152"/>
      <c r="AL389" s="152"/>
      <c r="AM389" s="295"/>
      <c r="AN389" s="228"/>
      <c r="AO389" s="228"/>
      <c r="AP389" s="228"/>
      <c r="AQ389" s="228"/>
      <c r="AR389" s="228"/>
      <c r="AS389" s="348"/>
      <c r="AT389" s="264">
        <f t="shared" si="309"/>
        <v>0</v>
      </c>
      <c r="AU389" s="259"/>
      <c r="AV389" s="265">
        <f t="shared" si="310"/>
        <v>0</v>
      </c>
      <c r="AX389" s="265">
        <f t="shared" si="314"/>
        <v>0</v>
      </c>
      <c r="AZ389" s="492">
        <f t="shared" si="311"/>
        <v>0</v>
      </c>
      <c r="BB389" s="492">
        <f t="shared" si="312"/>
        <v>0</v>
      </c>
      <c r="BD389" s="265">
        <f t="shared" si="315"/>
        <v>0</v>
      </c>
      <c r="BE389" s="105"/>
      <c r="BF389" s="105"/>
      <c r="BG389" s="105"/>
      <c r="BH389" s="105"/>
      <c r="BI389" s="105"/>
      <c r="BJ389" s="105"/>
    </row>
    <row r="390" spans="2:62" ht="20.100000000000001" hidden="1" customHeight="1" outlineLevel="1">
      <c r="B390" s="100"/>
      <c r="C390" s="908"/>
      <c r="D390" s="909"/>
      <c r="E390" s="909"/>
      <c r="F390" s="910"/>
      <c r="G390" s="890"/>
      <c r="H390" s="891"/>
      <c r="I390" s="152"/>
      <c r="J390" s="152"/>
      <c r="K390" s="152"/>
      <c r="L390" s="152"/>
      <c r="M390" s="152"/>
      <c r="N390" s="152"/>
      <c r="O390" s="152"/>
      <c r="P390" s="153"/>
      <c r="Q390" s="153"/>
      <c r="R390" s="156">
        <f t="shared" si="305"/>
        <v>0</v>
      </c>
      <c r="S390" s="156">
        <f t="shared" si="306"/>
        <v>0</v>
      </c>
      <c r="U390" s="157">
        <f t="shared" si="313"/>
        <v>0</v>
      </c>
      <c r="W390" s="152"/>
      <c r="X390" s="152"/>
      <c r="Y390" s="152"/>
      <c r="Z390" s="152"/>
      <c r="AA390" s="152"/>
      <c r="AB390" s="152"/>
      <c r="AC390" s="347"/>
      <c r="AD390" s="152"/>
      <c r="AE390" s="152"/>
      <c r="AF390" s="152"/>
      <c r="AG390" s="152"/>
      <c r="AH390" s="152"/>
      <c r="AI390" s="152"/>
      <c r="AJ390" s="347"/>
      <c r="AK390" s="152"/>
      <c r="AL390" s="152"/>
      <c r="AM390" s="295"/>
      <c r="AN390" s="228"/>
      <c r="AO390" s="228"/>
      <c r="AP390" s="228"/>
      <c r="AQ390" s="228"/>
      <c r="AR390" s="228"/>
      <c r="AS390" s="348"/>
      <c r="AT390" s="264">
        <f t="shared" si="309"/>
        <v>0</v>
      </c>
      <c r="AU390" s="259"/>
      <c r="AV390" s="265">
        <f t="shared" si="310"/>
        <v>0</v>
      </c>
      <c r="AX390" s="265">
        <f t="shared" si="314"/>
        <v>0</v>
      </c>
      <c r="AZ390" s="492">
        <f t="shared" si="311"/>
        <v>0</v>
      </c>
      <c r="BB390" s="492">
        <f t="shared" si="312"/>
        <v>0</v>
      </c>
      <c r="BD390" s="265">
        <f t="shared" si="315"/>
        <v>0</v>
      </c>
      <c r="BE390" s="105"/>
      <c r="BF390" s="105"/>
      <c r="BG390" s="105"/>
      <c r="BH390" s="105"/>
      <c r="BI390" s="105"/>
      <c r="BJ390" s="105"/>
    </row>
    <row r="391" spans="2:62" ht="20.100000000000001" hidden="1" customHeight="1" outlineLevel="1">
      <c r="B391" s="100"/>
      <c r="C391" s="908"/>
      <c r="D391" s="909"/>
      <c r="E391" s="909"/>
      <c r="F391" s="910"/>
      <c r="G391" s="890"/>
      <c r="H391" s="891"/>
      <c r="I391" s="152"/>
      <c r="J391" s="152"/>
      <c r="K391" s="152"/>
      <c r="L391" s="152"/>
      <c r="M391" s="152"/>
      <c r="N391" s="152"/>
      <c r="O391" s="152"/>
      <c r="P391" s="153"/>
      <c r="Q391" s="153"/>
      <c r="R391" s="156">
        <f t="shared" si="305"/>
        <v>0</v>
      </c>
      <c r="S391" s="156">
        <f t="shared" si="306"/>
        <v>0</v>
      </c>
      <c r="U391" s="157">
        <f t="shared" si="313"/>
        <v>0</v>
      </c>
      <c r="W391" s="152"/>
      <c r="X391" s="152"/>
      <c r="Y391" s="152"/>
      <c r="Z391" s="152"/>
      <c r="AA391" s="152"/>
      <c r="AB391" s="152"/>
      <c r="AC391" s="347"/>
      <c r="AD391" s="152"/>
      <c r="AE391" s="152"/>
      <c r="AF391" s="152"/>
      <c r="AG391" s="152"/>
      <c r="AH391" s="152"/>
      <c r="AI391" s="152"/>
      <c r="AJ391" s="347"/>
      <c r="AK391" s="152"/>
      <c r="AL391" s="152"/>
      <c r="AM391" s="295"/>
      <c r="AN391" s="228"/>
      <c r="AO391" s="228"/>
      <c r="AP391" s="228"/>
      <c r="AQ391" s="228"/>
      <c r="AR391" s="228"/>
      <c r="AS391" s="348"/>
      <c r="AT391" s="264">
        <f t="shared" si="309"/>
        <v>0</v>
      </c>
      <c r="AU391" s="259"/>
      <c r="AV391" s="265">
        <f t="shared" si="310"/>
        <v>0</v>
      </c>
      <c r="AX391" s="265">
        <f t="shared" si="314"/>
        <v>0</v>
      </c>
      <c r="AZ391" s="492">
        <f t="shared" si="311"/>
        <v>0</v>
      </c>
      <c r="BB391" s="492">
        <f t="shared" si="312"/>
        <v>0</v>
      </c>
      <c r="BD391" s="265">
        <f t="shared" si="315"/>
        <v>0</v>
      </c>
      <c r="BE391" s="105"/>
      <c r="BF391" s="105"/>
      <c r="BG391" s="105"/>
      <c r="BH391" s="105"/>
      <c r="BI391" s="105"/>
      <c r="BJ391" s="105"/>
    </row>
    <row r="392" spans="2:62" ht="20.100000000000001" hidden="1" customHeight="1" outlineLevel="1">
      <c r="B392" s="100"/>
      <c r="C392" s="908"/>
      <c r="D392" s="909"/>
      <c r="E392" s="909"/>
      <c r="F392" s="910"/>
      <c r="G392" s="890"/>
      <c r="H392" s="891"/>
      <c r="I392" s="152"/>
      <c r="J392" s="152"/>
      <c r="K392" s="152"/>
      <c r="L392" s="152"/>
      <c r="M392" s="152"/>
      <c r="N392" s="152"/>
      <c r="O392" s="152"/>
      <c r="P392" s="153"/>
      <c r="Q392" s="153"/>
      <c r="R392" s="156">
        <f t="shared" si="305"/>
        <v>0</v>
      </c>
      <c r="S392" s="156">
        <f t="shared" si="306"/>
        <v>0</v>
      </c>
      <c r="U392" s="157">
        <f t="shared" si="313"/>
        <v>0</v>
      </c>
      <c r="W392" s="152"/>
      <c r="X392" s="152"/>
      <c r="Y392" s="152"/>
      <c r="Z392" s="152"/>
      <c r="AA392" s="152"/>
      <c r="AB392" s="152"/>
      <c r="AC392" s="347"/>
      <c r="AD392" s="152"/>
      <c r="AE392" s="152"/>
      <c r="AF392" s="152"/>
      <c r="AG392" s="152"/>
      <c r="AH392" s="152"/>
      <c r="AI392" s="152"/>
      <c r="AJ392" s="347"/>
      <c r="AK392" s="152"/>
      <c r="AL392" s="152"/>
      <c r="AM392" s="295"/>
      <c r="AN392" s="228"/>
      <c r="AO392" s="228"/>
      <c r="AP392" s="228"/>
      <c r="AQ392" s="228"/>
      <c r="AR392" s="228"/>
      <c r="AS392" s="348"/>
      <c r="AT392" s="264">
        <f t="shared" si="309"/>
        <v>0</v>
      </c>
      <c r="AU392" s="259"/>
      <c r="AV392" s="265">
        <f t="shared" si="310"/>
        <v>0</v>
      </c>
      <c r="AX392" s="265">
        <f t="shared" si="314"/>
        <v>0</v>
      </c>
      <c r="AZ392" s="492">
        <f t="shared" si="311"/>
        <v>0</v>
      </c>
      <c r="BB392" s="492">
        <f t="shared" si="312"/>
        <v>0</v>
      </c>
      <c r="BD392" s="265">
        <f t="shared" si="315"/>
        <v>0</v>
      </c>
      <c r="BE392" s="105"/>
      <c r="BF392" s="105"/>
      <c r="BG392" s="105"/>
      <c r="BH392" s="105"/>
      <c r="BI392" s="105"/>
      <c r="BJ392" s="105"/>
    </row>
    <row r="393" spans="2:62" ht="20.100000000000001" hidden="1" customHeight="1" outlineLevel="1">
      <c r="B393" s="100"/>
      <c r="C393" s="908"/>
      <c r="D393" s="909"/>
      <c r="E393" s="909"/>
      <c r="F393" s="910"/>
      <c r="G393" s="890"/>
      <c r="H393" s="891"/>
      <c r="I393" s="152"/>
      <c r="J393" s="152"/>
      <c r="K393" s="152"/>
      <c r="L393" s="152"/>
      <c r="M393" s="152"/>
      <c r="N393" s="152"/>
      <c r="O393" s="152"/>
      <c r="P393" s="153"/>
      <c r="Q393" s="153"/>
      <c r="R393" s="156">
        <f t="shared" si="305"/>
        <v>0</v>
      </c>
      <c r="S393" s="156">
        <f t="shared" si="306"/>
        <v>0</v>
      </c>
      <c r="U393" s="157">
        <f t="shared" si="313"/>
        <v>0</v>
      </c>
      <c r="W393" s="152"/>
      <c r="X393" s="152"/>
      <c r="Y393" s="152"/>
      <c r="Z393" s="152"/>
      <c r="AA393" s="152"/>
      <c r="AB393" s="152"/>
      <c r="AC393" s="347"/>
      <c r="AD393" s="152"/>
      <c r="AE393" s="152"/>
      <c r="AF393" s="152"/>
      <c r="AG393" s="152"/>
      <c r="AH393" s="152"/>
      <c r="AI393" s="152"/>
      <c r="AJ393" s="347"/>
      <c r="AK393" s="152"/>
      <c r="AL393" s="152"/>
      <c r="AM393" s="295"/>
      <c r="AN393" s="228"/>
      <c r="AO393" s="228"/>
      <c r="AP393" s="228"/>
      <c r="AQ393" s="228"/>
      <c r="AR393" s="228"/>
      <c r="AS393" s="348"/>
      <c r="AT393" s="264">
        <f t="shared" si="309"/>
        <v>0</v>
      </c>
      <c r="AU393" s="259"/>
      <c r="AV393" s="265">
        <f t="shared" si="310"/>
        <v>0</v>
      </c>
      <c r="AX393" s="265">
        <f t="shared" si="314"/>
        <v>0</v>
      </c>
      <c r="AZ393" s="492">
        <f t="shared" si="311"/>
        <v>0</v>
      </c>
      <c r="BB393" s="492">
        <f t="shared" si="312"/>
        <v>0</v>
      </c>
      <c r="BD393" s="265">
        <f t="shared" si="315"/>
        <v>0</v>
      </c>
      <c r="BE393" s="105"/>
      <c r="BF393" s="105"/>
      <c r="BG393" s="105"/>
      <c r="BH393" s="105"/>
      <c r="BI393" s="105"/>
      <c r="BJ393" s="105"/>
    </row>
    <row r="394" spans="2:62" ht="20.100000000000001" hidden="1" customHeight="1" outlineLevel="1">
      <c r="B394" s="100"/>
      <c r="C394" s="908"/>
      <c r="D394" s="909"/>
      <c r="E394" s="909"/>
      <c r="F394" s="910"/>
      <c r="G394" s="890"/>
      <c r="H394" s="891"/>
      <c r="I394" s="152"/>
      <c r="J394" s="152"/>
      <c r="K394" s="152"/>
      <c r="L394" s="152"/>
      <c r="M394" s="152"/>
      <c r="N394" s="152"/>
      <c r="O394" s="152"/>
      <c r="P394" s="153"/>
      <c r="Q394" s="153"/>
      <c r="R394" s="156">
        <f t="shared" si="305"/>
        <v>0</v>
      </c>
      <c r="S394" s="156">
        <f t="shared" si="306"/>
        <v>0</v>
      </c>
      <c r="U394" s="157">
        <f t="shared" si="313"/>
        <v>0</v>
      </c>
      <c r="W394" s="152"/>
      <c r="X394" s="152"/>
      <c r="Y394" s="152"/>
      <c r="Z394" s="152"/>
      <c r="AA394" s="152"/>
      <c r="AB394" s="152"/>
      <c r="AC394" s="347"/>
      <c r="AD394" s="152"/>
      <c r="AE394" s="152"/>
      <c r="AF394" s="152"/>
      <c r="AG394" s="152"/>
      <c r="AH394" s="152"/>
      <c r="AI394" s="152"/>
      <c r="AJ394" s="347"/>
      <c r="AK394" s="152"/>
      <c r="AL394" s="152"/>
      <c r="AM394" s="295"/>
      <c r="AN394" s="228"/>
      <c r="AO394" s="228"/>
      <c r="AP394" s="228"/>
      <c r="AQ394" s="228"/>
      <c r="AR394" s="228"/>
      <c r="AS394" s="348"/>
      <c r="AT394" s="264">
        <f t="shared" si="309"/>
        <v>0</v>
      </c>
      <c r="AU394" s="259"/>
      <c r="AV394" s="265">
        <f t="shared" si="310"/>
        <v>0</v>
      </c>
      <c r="AX394" s="265">
        <f t="shared" si="314"/>
        <v>0</v>
      </c>
      <c r="AZ394" s="492">
        <f t="shared" si="311"/>
        <v>0</v>
      </c>
      <c r="BB394" s="492">
        <f t="shared" si="312"/>
        <v>0</v>
      </c>
      <c r="BD394" s="265">
        <f t="shared" si="315"/>
        <v>0</v>
      </c>
      <c r="BE394" s="105"/>
      <c r="BF394" s="105"/>
      <c r="BG394" s="105"/>
      <c r="BH394" s="105"/>
      <c r="BI394" s="105"/>
      <c r="BJ394" s="105"/>
    </row>
    <row r="395" spans="2:62" ht="20.100000000000001" hidden="1" customHeight="1" outlineLevel="1">
      <c r="B395" s="100"/>
      <c r="C395" s="908"/>
      <c r="D395" s="909"/>
      <c r="E395" s="909"/>
      <c r="F395" s="910"/>
      <c r="G395" s="890"/>
      <c r="H395" s="891"/>
      <c r="I395" s="152"/>
      <c r="J395" s="152"/>
      <c r="K395" s="152"/>
      <c r="L395" s="152"/>
      <c r="M395" s="152"/>
      <c r="N395" s="152"/>
      <c r="O395" s="152"/>
      <c r="P395" s="153"/>
      <c r="Q395" s="153"/>
      <c r="R395" s="156">
        <f t="shared" si="305"/>
        <v>0</v>
      </c>
      <c r="S395" s="156">
        <f t="shared" si="306"/>
        <v>0</v>
      </c>
      <c r="U395" s="157">
        <f t="shared" si="313"/>
        <v>0</v>
      </c>
      <c r="W395" s="152"/>
      <c r="X395" s="152"/>
      <c r="Y395" s="152"/>
      <c r="Z395" s="152"/>
      <c r="AA395" s="152"/>
      <c r="AB395" s="152"/>
      <c r="AC395" s="347"/>
      <c r="AD395" s="152"/>
      <c r="AE395" s="152"/>
      <c r="AF395" s="152"/>
      <c r="AG395" s="152"/>
      <c r="AH395" s="152"/>
      <c r="AI395" s="152"/>
      <c r="AJ395" s="347"/>
      <c r="AK395" s="152"/>
      <c r="AL395" s="152"/>
      <c r="AM395" s="295"/>
      <c r="AN395" s="228"/>
      <c r="AO395" s="228"/>
      <c r="AP395" s="228"/>
      <c r="AQ395" s="228"/>
      <c r="AR395" s="228"/>
      <c r="AS395" s="348"/>
      <c r="AT395" s="264">
        <f t="shared" si="309"/>
        <v>0</v>
      </c>
      <c r="AU395" s="259"/>
      <c r="AV395" s="265">
        <f t="shared" si="310"/>
        <v>0</v>
      </c>
      <c r="AX395" s="265">
        <f t="shared" si="314"/>
        <v>0</v>
      </c>
      <c r="AZ395" s="492">
        <f t="shared" si="311"/>
        <v>0</v>
      </c>
      <c r="BB395" s="492">
        <f t="shared" si="312"/>
        <v>0</v>
      </c>
      <c r="BD395" s="265">
        <f t="shared" si="315"/>
        <v>0</v>
      </c>
      <c r="BE395" s="105"/>
      <c r="BF395" s="105"/>
      <c r="BG395" s="105"/>
      <c r="BH395" s="105"/>
      <c r="BI395" s="105"/>
      <c r="BJ395" s="105"/>
    </row>
    <row r="396" spans="2:62" ht="20.100000000000001" hidden="1" customHeight="1" outlineLevel="1">
      <c r="B396" s="100"/>
      <c r="C396" s="908"/>
      <c r="D396" s="909"/>
      <c r="E396" s="909"/>
      <c r="F396" s="910"/>
      <c r="G396" s="890"/>
      <c r="H396" s="891"/>
      <c r="I396" s="152"/>
      <c r="J396" s="152"/>
      <c r="K396" s="152"/>
      <c r="L396" s="152"/>
      <c r="M396" s="152"/>
      <c r="N396" s="152"/>
      <c r="O396" s="152"/>
      <c r="P396" s="153"/>
      <c r="Q396" s="153"/>
      <c r="R396" s="156">
        <f t="shared" si="305"/>
        <v>0</v>
      </c>
      <c r="S396" s="156">
        <f t="shared" si="306"/>
        <v>0</v>
      </c>
      <c r="U396" s="157">
        <f t="shared" si="313"/>
        <v>0</v>
      </c>
      <c r="W396" s="152"/>
      <c r="X396" s="152"/>
      <c r="Y396" s="152"/>
      <c r="Z396" s="152"/>
      <c r="AA396" s="152"/>
      <c r="AB396" s="152"/>
      <c r="AC396" s="347"/>
      <c r="AD396" s="152"/>
      <c r="AE396" s="152"/>
      <c r="AF396" s="152"/>
      <c r="AG396" s="152"/>
      <c r="AH396" s="152"/>
      <c r="AI396" s="152"/>
      <c r="AJ396" s="347"/>
      <c r="AK396" s="152"/>
      <c r="AL396" s="152"/>
      <c r="AM396" s="295"/>
      <c r="AN396" s="228"/>
      <c r="AO396" s="228"/>
      <c r="AP396" s="228"/>
      <c r="AQ396" s="228"/>
      <c r="AR396" s="228"/>
      <c r="AS396" s="348"/>
      <c r="AT396" s="264">
        <f t="shared" si="309"/>
        <v>0</v>
      </c>
      <c r="AU396" s="259"/>
      <c r="AV396" s="265">
        <f t="shared" si="310"/>
        <v>0</v>
      </c>
      <c r="AX396" s="265">
        <f t="shared" si="314"/>
        <v>0</v>
      </c>
      <c r="AZ396" s="492">
        <f t="shared" si="311"/>
        <v>0</v>
      </c>
      <c r="BB396" s="492">
        <f t="shared" si="312"/>
        <v>0</v>
      </c>
      <c r="BD396" s="265">
        <f t="shared" si="315"/>
        <v>0</v>
      </c>
      <c r="BE396" s="105"/>
      <c r="BF396" s="105"/>
      <c r="BG396" s="105"/>
      <c r="BH396" s="105"/>
      <c r="BI396" s="105"/>
      <c r="BJ396" s="105"/>
    </row>
    <row r="397" spans="2:62" ht="20.100000000000001" hidden="1" customHeight="1" outlineLevel="1">
      <c r="B397" s="100"/>
      <c r="C397" s="908"/>
      <c r="D397" s="909"/>
      <c r="E397" s="909"/>
      <c r="F397" s="910"/>
      <c r="G397" s="890"/>
      <c r="H397" s="891"/>
      <c r="I397" s="152"/>
      <c r="J397" s="152"/>
      <c r="K397" s="152"/>
      <c r="L397" s="152"/>
      <c r="M397" s="152"/>
      <c r="N397" s="152"/>
      <c r="O397" s="152"/>
      <c r="P397" s="153"/>
      <c r="Q397" s="153"/>
      <c r="R397" s="156">
        <f t="shared" si="305"/>
        <v>0</v>
      </c>
      <c r="S397" s="156">
        <f t="shared" si="306"/>
        <v>0</v>
      </c>
      <c r="U397" s="157">
        <f t="shared" si="313"/>
        <v>0</v>
      </c>
      <c r="W397" s="152"/>
      <c r="X397" s="152"/>
      <c r="Y397" s="152"/>
      <c r="Z397" s="152"/>
      <c r="AA397" s="152"/>
      <c r="AB397" s="152"/>
      <c r="AC397" s="347"/>
      <c r="AD397" s="152"/>
      <c r="AE397" s="152"/>
      <c r="AF397" s="152"/>
      <c r="AG397" s="152"/>
      <c r="AH397" s="152"/>
      <c r="AI397" s="152"/>
      <c r="AJ397" s="347"/>
      <c r="AK397" s="152"/>
      <c r="AL397" s="152"/>
      <c r="AM397" s="295"/>
      <c r="AN397" s="228"/>
      <c r="AO397" s="228"/>
      <c r="AP397" s="228"/>
      <c r="AQ397" s="228"/>
      <c r="AR397" s="228"/>
      <c r="AS397" s="348"/>
      <c r="AT397" s="264">
        <f t="shared" si="309"/>
        <v>0</v>
      </c>
      <c r="AU397" s="259"/>
      <c r="AV397" s="265">
        <f t="shared" si="310"/>
        <v>0</v>
      </c>
      <c r="AX397" s="265">
        <f t="shared" si="314"/>
        <v>0</v>
      </c>
      <c r="AZ397" s="492">
        <f t="shared" si="311"/>
        <v>0</v>
      </c>
      <c r="BB397" s="492">
        <f t="shared" si="312"/>
        <v>0</v>
      </c>
      <c r="BD397" s="265">
        <f t="shared" si="315"/>
        <v>0</v>
      </c>
      <c r="BE397" s="105"/>
      <c r="BF397" s="105"/>
      <c r="BG397" s="105"/>
      <c r="BH397" s="105"/>
      <c r="BI397" s="105"/>
      <c r="BJ397" s="105"/>
    </row>
    <row r="398" spans="2:62" ht="20.100000000000001" hidden="1" customHeight="1" outlineLevel="1">
      <c r="B398" s="100"/>
      <c r="C398" s="908"/>
      <c r="D398" s="909"/>
      <c r="E398" s="909"/>
      <c r="F398" s="910"/>
      <c r="G398" s="890"/>
      <c r="H398" s="891"/>
      <c r="I398" s="152"/>
      <c r="J398" s="152"/>
      <c r="K398" s="152"/>
      <c r="L398" s="152"/>
      <c r="M398" s="152"/>
      <c r="N398" s="152"/>
      <c r="O398" s="152"/>
      <c r="P398" s="153"/>
      <c r="Q398" s="153"/>
      <c r="R398" s="156">
        <f t="shared" si="305"/>
        <v>0</v>
      </c>
      <c r="S398" s="156">
        <f t="shared" si="306"/>
        <v>0</v>
      </c>
      <c r="U398" s="157">
        <f t="shared" si="313"/>
        <v>0</v>
      </c>
      <c r="W398" s="152"/>
      <c r="X398" s="152"/>
      <c r="Y398" s="152"/>
      <c r="Z398" s="152"/>
      <c r="AA398" s="152"/>
      <c r="AB398" s="152"/>
      <c r="AC398" s="347"/>
      <c r="AD398" s="152"/>
      <c r="AE398" s="152"/>
      <c r="AF398" s="152"/>
      <c r="AG398" s="152"/>
      <c r="AH398" s="152"/>
      <c r="AI398" s="152"/>
      <c r="AJ398" s="347"/>
      <c r="AK398" s="152"/>
      <c r="AL398" s="152"/>
      <c r="AM398" s="295"/>
      <c r="AN398" s="228"/>
      <c r="AO398" s="228"/>
      <c r="AP398" s="228"/>
      <c r="AQ398" s="228"/>
      <c r="AR398" s="228"/>
      <c r="AS398" s="348"/>
      <c r="AT398" s="264">
        <f t="shared" si="309"/>
        <v>0</v>
      </c>
      <c r="AU398" s="259"/>
      <c r="AV398" s="265">
        <f t="shared" si="310"/>
        <v>0</v>
      </c>
      <c r="AX398" s="265">
        <f t="shared" si="314"/>
        <v>0</v>
      </c>
      <c r="AZ398" s="492">
        <f t="shared" si="311"/>
        <v>0</v>
      </c>
      <c r="BB398" s="492">
        <f t="shared" si="312"/>
        <v>0</v>
      </c>
      <c r="BD398" s="265">
        <f t="shared" si="315"/>
        <v>0</v>
      </c>
      <c r="BE398" s="105"/>
      <c r="BF398" s="105"/>
      <c r="BG398" s="105"/>
      <c r="BH398" s="105"/>
      <c r="BI398" s="105"/>
      <c r="BJ398" s="105"/>
    </row>
    <row r="399" spans="2:62" ht="20.100000000000001" hidden="1" customHeight="1" outlineLevel="1">
      <c r="B399" s="100"/>
      <c r="C399" s="908"/>
      <c r="D399" s="909"/>
      <c r="E399" s="909"/>
      <c r="F399" s="910"/>
      <c r="G399" s="890"/>
      <c r="H399" s="891"/>
      <c r="I399" s="152"/>
      <c r="J399" s="152"/>
      <c r="K399" s="152"/>
      <c r="L399" s="152"/>
      <c r="M399" s="152"/>
      <c r="N399" s="152"/>
      <c r="O399" s="152"/>
      <c r="P399" s="153"/>
      <c r="Q399" s="153"/>
      <c r="R399" s="156">
        <f t="shared" si="305"/>
        <v>0</v>
      </c>
      <c r="S399" s="156">
        <f t="shared" si="306"/>
        <v>0</v>
      </c>
      <c r="U399" s="157">
        <f t="shared" si="313"/>
        <v>0</v>
      </c>
      <c r="W399" s="152"/>
      <c r="X399" s="152"/>
      <c r="Y399" s="152"/>
      <c r="Z399" s="152"/>
      <c r="AA399" s="152"/>
      <c r="AB399" s="152"/>
      <c r="AC399" s="347"/>
      <c r="AD399" s="152"/>
      <c r="AE399" s="152"/>
      <c r="AF399" s="152"/>
      <c r="AG399" s="152"/>
      <c r="AH399" s="152"/>
      <c r="AI399" s="152"/>
      <c r="AJ399" s="347"/>
      <c r="AK399" s="152"/>
      <c r="AL399" s="152"/>
      <c r="AM399" s="295"/>
      <c r="AN399" s="228"/>
      <c r="AO399" s="228"/>
      <c r="AP399" s="228"/>
      <c r="AQ399" s="228"/>
      <c r="AR399" s="228"/>
      <c r="AS399" s="348"/>
      <c r="AT399" s="264">
        <f t="shared" si="309"/>
        <v>0</v>
      </c>
      <c r="AU399" s="259"/>
      <c r="AV399" s="265">
        <f t="shared" si="310"/>
        <v>0</v>
      </c>
      <c r="AX399" s="265">
        <f t="shared" si="314"/>
        <v>0</v>
      </c>
      <c r="AZ399" s="492">
        <f t="shared" si="311"/>
        <v>0</v>
      </c>
      <c r="BB399" s="492">
        <f t="shared" si="312"/>
        <v>0</v>
      </c>
      <c r="BD399" s="265">
        <f t="shared" si="315"/>
        <v>0</v>
      </c>
      <c r="BE399" s="105"/>
      <c r="BF399" s="105"/>
      <c r="BG399" s="105"/>
      <c r="BH399" s="105"/>
      <c r="BI399" s="105"/>
      <c r="BJ399" s="105"/>
    </row>
    <row r="400" spans="2:62" ht="20.100000000000001" hidden="1" customHeight="1" outlineLevel="1">
      <c r="B400" s="100"/>
      <c r="C400" s="908"/>
      <c r="D400" s="909"/>
      <c r="E400" s="909"/>
      <c r="F400" s="910"/>
      <c r="G400" s="890"/>
      <c r="H400" s="891"/>
      <c r="I400" s="152"/>
      <c r="J400" s="152"/>
      <c r="K400" s="152"/>
      <c r="L400" s="152"/>
      <c r="M400" s="152"/>
      <c r="N400" s="152"/>
      <c r="O400" s="152"/>
      <c r="P400" s="153"/>
      <c r="Q400" s="153"/>
      <c r="R400" s="156">
        <f t="shared" si="305"/>
        <v>0</v>
      </c>
      <c r="S400" s="156">
        <f t="shared" si="306"/>
        <v>0</v>
      </c>
      <c r="U400" s="157">
        <f t="shared" si="313"/>
        <v>0</v>
      </c>
      <c r="W400" s="152"/>
      <c r="X400" s="152"/>
      <c r="Y400" s="152"/>
      <c r="Z400" s="152"/>
      <c r="AA400" s="152"/>
      <c r="AB400" s="152"/>
      <c r="AC400" s="347"/>
      <c r="AD400" s="152"/>
      <c r="AE400" s="152"/>
      <c r="AF400" s="152"/>
      <c r="AG400" s="152"/>
      <c r="AH400" s="152"/>
      <c r="AI400" s="152"/>
      <c r="AJ400" s="347"/>
      <c r="AK400" s="152"/>
      <c r="AL400" s="152"/>
      <c r="AM400" s="295"/>
      <c r="AN400" s="228"/>
      <c r="AO400" s="228"/>
      <c r="AP400" s="228"/>
      <c r="AQ400" s="228"/>
      <c r="AR400" s="228"/>
      <c r="AS400" s="348"/>
      <c r="AT400" s="264">
        <f t="shared" si="309"/>
        <v>0</v>
      </c>
      <c r="AU400" s="259"/>
      <c r="AV400" s="265">
        <f t="shared" si="310"/>
        <v>0</v>
      </c>
      <c r="AX400" s="265">
        <f t="shared" si="314"/>
        <v>0</v>
      </c>
      <c r="AZ400" s="492">
        <f t="shared" si="311"/>
        <v>0</v>
      </c>
      <c r="BB400" s="492">
        <f t="shared" si="312"/>
        <v>0</v>
      </c>
      <c r="BD400" s="265">
        <f t="shared" si="315"/>
        <v>0</v>
      </c>
      <c r="BE400" s="105"/>
      <c r="BF400" s="105"/>
      <c r="BG400" s="105"/>
      <c r="BH400" s="105"/>
      <c r="BI400" s="105"/>
      <c r="BJ400" s="105"/>
    </row>
    <row r="401" spans="2:62" ht="20.100000000000001" hidden="1" customHeight="1" outlineLevel="1">
      <c r="B401" s="100"/>
      <c r="C401" s="908"/>
      <c r="D401" s="909"/>
      <c r="E401" s="909"/>
      <c r="F401" s="910"/>
      <c r="G401" s="890"/>
      <c r="H401" s="891"/>
      <c r="I401" s="152"/>
      <c r="J401" s="152"/>
      <c r="K401" s="152"/>
      <c r="L401" s="152"/>
      <c r="M401" s="152"/>
      <c r="N401" s="152"/>
      <c r="O401" s="152"/>
      <c r="P401" s="153"/>
      <c r="Q401" s="153"/>
      <c r="R401" s="156">
        <f t="shared" si="305"/>
        <v>0</v>
      </c>
      <c r="S401" s="156">
        <f t="shared" si="306"/>
        <v>0</v>
      </c>
      <c r="U401" s="157">
        <f t="shared" si="313"/>
        <v>0</v>
      </c>
      <c r="W401" s="152"/>
      <c r="X401" s="152"/>
      <c r="Y401" s="152"/>
      <c r="Z401" s="152"/>
      <c r="AA401" s="152"/>
      <c r="AB401" s="152"/>
      <c r="AC401" s="347"/>
      <c r="AD401" s="152"/>
      <c r="AE401" s="152"/>
      <c r="AF401" s="152"/>
      <c r="AG401" s="152"/>
      <c r="AH401" s="152"/>
      <c r="AI401" s="152"/>
      <c r="AJ401" s="347"/>
      <c r="AK401" s="152"/>
      <c r="AL401" s="152"/>
      <c r="AM401" s="295"/>
      <c r="AN401" s="228"/>
      <c r="AO401" s="228"/>
      <c r="AP401" s="228"/>
      <c r="AQ401" s="228"/>
      <c r="AR401" s="228"/>
      <c r="AS401" s="348"/>
      <c r="AT401" s="264">
        <f t="shared" si="309"/>
        <v>0</v>
      </c>
      <c r="AU401" s="259"/>
      <c r="AV401" s="265">
        <f t="shared" si="310"/>
        <v>0</v>
      </c>
      <c r="AX401" s="265">
        <f t="shared" si="314"/>
        <v>0</v>
      </c>
      <c r="AZ401" s="492">
        <f t="shared" si="311"/>
        <v>0</v>
      </c>
      <c r="BB401" s="492">
        <f t="shared" si="312"/>
        <v>0</v>
      </c>
      <c r="BD401" s="265">
        <f t="shared" si="315"/>
        <v>0</v>
      </c>
      <c r="BE401" s="105"/>
      <c r="BF401" s="105"/>
      <c r="BG401" s="105"/>
      <c r="BH401" s="105"/>
      <c r="BI401" s="105"/>
      <c r="BJ401" s="105"/>
    </row>
    <row r="402" spans="2:62" ht="9.9499999999999993" hidden="1" customHeight="1" outlineLevel="1">
      <c r="B402" s="101"/>
      <c r="C402" s="208"/>
      <c r="D402" s="208"/>
      <c r="E402" s="208"/>
      <c r="F402" s="208"/>
      <c r="G402" s="237"/>
      <c r="H402" s="207"/>
      <c r="I402" s="257"/>
      <c r="J402" s="257"/>
      <c r="K402" s="257"/>
      <c r="L402" s="257"/>
      <c r="M402" s="257"/>
      <c r="N402" s="257"/>
      <c r="O402" s="257"/>
      <c r="P402" s="256"/>
      <c r="Q402" s="102"/>
      <c r="R402" s="102"/>
      <c r="S402" s="102"/>
      <c r="U402" s="98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Z402" s="493"/>
      <c r="BE402" s="105"/>
      <c r="BF402" s="105"/>
      <c r="BG402" s="105"/>
      <c r="BH402" s="105"/>
      <c r="BI402" s="105"/>
      <c r="BJ402" s="105"/>
    </row>
    <row r="403" spans="2:62" ht="20.100000000000001" customHeight="1" collapsed="1">
      <c r="B403" s="8">
        <f>B386+1</f>
        <v>24</v>
      </c>
      <c r="C403" s="916"/>
      <c r="D403" s="917"/>
      <c r="E403" s="917"/>
      <c r="F403" s="918"/>
      <c r="G403" s="429"/>
      <c r="H403" s="206">
        <v>1</v>
      </c>
      <c r="I403" s="642">
        <f t="shared" ref="I403" si="316">$H403*SUM(I404:I418)</f>
        <v>0</v>
      </c>
      <c r="J403" s="643">
        <f t="shared" ref="J403:O403" si="317">$H403*SUM(J404:J418)</f>
        <v>0</v>
      </c>
      <c r="K403" s="644">
        <f t="shared" si="317"/>
        <v>0</v>
      </c>
      <c r="L403" s="645">
        <f t="shared" si="317"/>
        <v>0</v>
      </c>
      <c r="M403" s="645">
        <f t="shared" si="317"/>
        <v>0</v>
      </c>
      <c r="N403" s="644">
        <f t="shared" si="317"/>
        <v>0</v>
      </c>
      <c r="O403" s="642">
        <f t="shared" si="317"/>
        <v>0</v>
      </c>
      <c r="P403" s="209">
        <f t="shared" ref="P403:Q403" si="318">$H403*SUM(P404:P418)</f>
        <v>0</v>
      </c>
      <c r="Q403" s="210">
        <f t="shared" si="318"/>
        <v>0</v>
      </c>
      <c r="R403" s="136">
        <f t="shared" ref="R403:R418" si="319">P403*(1+Gewinn)*(1+SicherheitAngebot)</f>
        <v>0</v>
      </c>
      <c r="S403" s="137">
        <f t="shared" ref="S403:S418" si="320">Q403*(1+MGKZ)*(1+Gewinn)*(1+SicherheitAngebot)</f>
        <v>0</v>
      </c>
      <c r="U403" s="10">
        <f>I403*$I$7+J403*$J$7+K403*$K$7+L403*$L$7+M403*$M$7+N403*$N$7+O403*$O$7+R403+S403</f>
        <v>0</v>
      </c>
      <c r="W403" s="646">
        <f t="shared" ref="W403:AB403" si="321">$H403*SUM(W404:W418)</f>
        <v>0</v>
      </c>
      <c r="X403" s="647">
        <f t="shared" si="321"/>
        <v>0</v>
      </c>
      <c r="Y403" s="648">
        <f t="shared" si="321"/>
        <v>0</v>
      </c>
      <c r="Z403" s="649">
        <f t="shared" si="321"/>
        <v>0</v>
      </c>
      <c r="AA403" s="648">
        <f t="shared" si="321"/>
        <v>0</v>
      </c>
      <c r="AB403" s="646">
        <f t="shared" si="321"/>
        <v>0</v>
      </c>
      <c r="AC403" s="258"/>
      <c r="AD403" s="646">
        <f t="shared" ref="AD403:AM403" si="322">$H403*SUM(AD404:AD418)</f>
        <v>0</v>
      </c>
      <c r="AE403" s="647">
        <f t="shared" si="322"/>
        <v>0</v>
      </c>
      <c r="AF403" s="648">
        <f t="shared" si="322"/>
        <v>0</v>
      </c>
      <c r="AG403" s="649">
        <f t="shared" si="322"/>
        <v>0</v>
      </c>
      <c r="AH403" s="648">
        <f t="shared" si="322"/>
        <v>0</v>
      </c>
      <c r="AI403" s="646">
        <f t="shared" si="322"/>
        <v>0</v>
      </c>
      <c r="AJ403" s="258"/>
      <c r="AK403" s="653">
        <f t="shared" si="322"/>
        <v>0</v>
      </c>
      <c r="AL403" s="653">
        <f t="shared" si="322"/>
        <v>0</v>
      </c>
      <c r="AM403" s="653">
        <f t="shared" si="322"/>
        <v>0</v>
      </c>
      <c r="AN403" s="227">
        <f>$H403*SUM(AN404:AN418)*(1+Gewinn)*(1+SicherheitAngebot)</f>
        <v>0</v>
      </c>
      <c r="AO403" s="227">
        <f>$H403*SUM(AO404:AO418)*(1+Gewinn)*(1+SicherheitAngebot)</f>
        <v>0</v>
      </c>
      <c r="AP403" s="227">
        <f>$H403*SUM(AP404:AP418)*(1+Gewinn)*(1+SicherheitAngebot)</f>
        <v>0</v>
      </c>
      <c r="AQ403" s="227">
        <f>$H403*SUM(AQ404:AQ418)*(1+Gewinn)*(1+SicherheitAngebot)</f>
        <v>0</v>
      </c>
      <c r="AR403" s="227">
        <f>$H403*SUM(AR404:AR418)*(1+Gewinn)*(1+SicherheitAngebot)</f>
        <v>0</v>
      </c>
      <c r="AS403" s="262"/>
      <c r="AT403" s="263">
        <f t="shared" si="309"/>
        <v>0</v>
      </c>
      <c r="AU403" s="259"/>
      <c r="AV403" s="491">
        <f>AK403*$AK$7+AL403*$AL$7+AM403*$AM$7+SUM(AN403:AR403)+AT403/Zuschläge_IBN+AT403</f>
        <v>0</v>
      </c>
      <c r="AX403" s="685">
        <f>U403+AV403</f>
        <v>0</v>
      </c>
      <c r="AZ403" s="490">
        <f>IF(H403&gt;0,U403/(1+SicherheitAngebot)*(1+Sicherheit),0)</f>
        <v>0</v>
      </c>
      <c r="BB403" s="490">
        <f>IF(H403&gt;0,AV403/(1+SicherheitAngebot)*(1+Sicherheit),0)</f>
        <v>0</v>
      </c>
      <c r="BD403" s="490">
        <f>AZ403+BB403</f>
        <v>0</v>
      </c>
      <c r="BE403" s="105"/>
      <c r="BF403" s="105"/>
      <c r="BG403" s="105"/>
      <c r="BH403" s="105"/>
      <c r="BI403" s="105"/>
      <c r="BJ403" s="105"/>
    </row>
    <row r="404" spans="2:62" ht="20.100000000000001" hidden="1" customHeight="1" outlineLevel="1">
      <c r="B404" s="99"/>
      <c r="C404" s="908"/>
      <c r="D404" s="909"/>
      <c r="E404" s="909"/>
      <c r="F404" s="910"/>
      <c r="G404" s="890"/>
      <c r="H404" s="901"/>
      <c r="I404" s="152"/>
      <c r="J404" s="152"/>
      <c r="K404" s="152"/>
      <c r="L404" s="152"/>
      <c r="M404" s="152"/>
      <c r="N404" s="152"/>
      <c r="O404" s="152"/>
      <c r="P404" s="153"/>
      <c r="Q404" s="153"/>
      <c r="R404" s="156">
        <f t="shared" si="319"/>
        <v>0</v>
      </c>
      <c r="S404" s="156">
        <f t="shared" si="320"/>
        <v>0</v>
      </c>
      <c r="U404" s="157">
        <f>I404*$I$7+J404*$J$7+K404*$K$7+L404*$L$7+M404*$M$7+N404*$N$7+O404*$O$7+R404+S404</f>
        <v>0</v>
      </c>
      <c r="W404" s="152"/>
      <c r="X404" s="152"/>
      <c r="Y404" s="152"/>
      <c r="Z404" s="152"/>
      <c r="AA404" s="152"/>
      <c r="AB404" s="152"/>
      <c r="AC404" s="347"/>
      <c r="AD404" s="152"/>
      <c r="AE404" s="152"/>
      <c r="AF404" s="152"/>
      <c r="AG404" s="152"/>
      <c r="AH404" s="152"/>
      <c r="AI404" s="152"/>
      <c r="AJ404" s="347"/>
      <c r="AK404" s="152"/>
      <c r="AL404" s="152"/>
      <c r="AM404" s="295"/>
      <c r="AN404" s="228"/>
      <c r="AO404" s="228"/>
      <c r="AP404" s="228"/>
      <c r="AQ404" s="228"/>
      <c r="AR404" s="228"/>
      <c r="AS404" s="348"/>
      <c r="AT404" s="264">
        <f t="shared" si="309"/>
        <v>0</v>
      </c>
      <c r="AU404" s="259"/>
      <c r="AV404" s="265">
        <f t="shared" ref="AV404:AV418" si="323">AK404*$AK$7+AL404*$AL$7+AM404*$AM$7+SUM(AN404:AR404)*(1+Gewinn)*(1+SicherheitAngebot)+AT404/Zuschläge_IBN+AT404</f>
        <v>0</v>
      </c>
      <c r="AX404" s="265">
        <f>U404+AV404</f>
        <v>0</v>
      </c>
      <c r="AZ404" s="492">
        <f t="shared" ref="AZ404:AZ418" si="324">U404/(1+SicherheitAngebot)*(1+Sicherheit)</f>
        <v>0</v>
      </c>
      <c r="BB404" s="492">
        <f t="shared" ref="BB404:BB418" si="325">AV404/(1+SicherheitAngebot)*(1+Sicherheit)</f>
        <v>0</v>
      </c>
      <c r="BD404" s="265">
        <f>AZ404+BB404</f>
        <v>0</v>
      </c>
      <c r="BE404" s="105"/>
      <c r="BF404" s="105"/>
      <c r="BG404" s="105"/>
      <c r="BH404" s="105"/>
      <c r="BI404" s="105"/>
      <c r="BJ404" s="105"/>
    </row>
    <row r="405" spans="2:62" ht="20.100000000000001" hidden="1" customHeight="1" outlineLevel="1">
      <c r="B405" s="100"/>
      <c r="C405" s="908"/>
      <c r="D405" s="909"/>
      <c r="E405" s="909"/>
      <c r="F405" s="910"/>
      <c r="G405" s="890"/>
      <c r="H405" s="891"/>
      <c r="I405" s="152"/>
      <c r="J405" s="152"/>
      <c r="K405" s="152"/>
      <c r="L405" s="152"/>
      <c r="M405" s="152"/>
      <c r="N405" s="152"/>
      <c r="O405" s="152"/>
      <c r="P405" s="153"/>
      <c r="Q405" s="153"/>
      <c r="R405" s="156">
        <f t="shared" si="319"/>
        <v>0</v>
      </c>
      <c r="S405" s="156">
        <f t="shared" si="320"/>
        <v>0</v>
      </c>
      <c r="U405" s="157">
        <f t="shared" ref="U405:U418" si="326">I405*$I$7+J405*$J$7+K405*$K$7+L405*$L$7+M405*$M$7+N405*$N$7+O405*$O$7+R405+S405</f>
        <v>0</v>
      </c>
      <c r="W405" s="152"/>
      <c r="X405" s="152"/>
      <c r="Y405" s="152"/>
      <c r="Z405" s="152"/>
      <c r="AA405" s="152"/>
      <c r="AB405" s="152"/>
      <c r="AC405" s="347"/>
      <c r="AD405" s="152"/>
      <c r="AE405" s="152"/>
      <c r="AF405" s="152"/>
      <c r="AG405" s="152"/>
      <c r="AH405" s="152"/>
      <c r="AI405" s="152"/>
      <c r="AJ405" s="347"/>
      <c r="AK405" s="152"/>
      <c r="AL405" s="152"/>
      <c r="AM405" s="295"/>
      <c r="AN405" s="228"/>
      <c r="AO405" s="228"/>
      <c r="AP405" s="228"/>
      <c r="AQ405" s="228"/>
      <c r="AR405" s="228"/>
      <c r="AS405" s="348"/>
      <c r="AT405" s="264">
        <f t="shared" si="309"/>
        <v>0</v>
      </c>
      <c r="AU405" s="259"/>
      <c r="AV405" s="265">
        <f t="shared" si="323"/>
        <v>0</v>
      </c>
      <c r="AX405" s="265">
        <f t="shared" ref="AX405:AX418" si="327">U405+AV405</f>
        <v>0</v>
      </c>
      <c r="AZ405" s="492">
        <f t="shared" si="324"/>
        <v>0</v>
      </c>
      <c r="BB405" s="492">
        <f t="shared" si="325"/>
        <v>0</v>
      </c>
      <c r="BD405" s="265">
        <f t="shared" ref="BD405:BD418" si="328">AZ405+BB405</f>
        <v>0</v>
      </c>
      <c r="BE405" s="105"/>
      <c r="BF405" s="105"/>
      <c r="BG405" s="105"/>
      <c r="BH405" s="105"/>
      <c r="BI405" s="105"/>
      <c r="BJ405" s="105"/>
    </row>
    <row r="406" spans="2:62" ht="20.100000000000001" hidden="1" customHeight="1" outlineLevel="1">
      <c r="B406" s="100"/>
      <c r="C406" s="908"/>
      <c r="D406" s="909"/>
      <c r="E406" s="909"/>
      <c r="F406" s="910"/>
      <c r="G406" s="890"/>
      <c r="H406" s="891"/>
      <c r="I406" s="152"/>
      <c r="J406" s="152"/>
      <c r="K406" s="152"/>
      <c r="L406" s="152"/>
      <c r="M406" s="152"/>
      <c r="N406" s="152"/>
      <c r="O406" s="152"/>
      <c r="P406" s="153"/>
      <c r="Q406" s="153"/>
      <c r="R406" s="156">
        <f t="shared" si="319"/>
        <v>0</v>
      </c>
      <c r="S406" s="156">
        <f t="shared" si="320"/>
        <v>0</v>
      </c>
      <c r="U406" s="157">
        <f t="shared" si="326"/>
        <v>0</v>
      </c>
      <c r="W406" s="152"/>
      <c r="X406" s="152"/>
      <c r="Y406" s="152"/>
      <c r="Z406" s="152"/>
      <c r="AA406" s="152"/>
      <c r="AB406" s="152"/>
      <c r="AC406" s="347"/>
      <c r="AD406" s="152"/>
      <c r="AE406" s="152"/>
      <c r="AF406" s="152"/>
      <c r="AG406" s="152"/>
      <c r="AH406" s="152"/>
      <c r="AI406" s="152"/>
      <c r="AJ406" s="347"/>
      <c r="AK406" s="152"/>
      <c r="AL406" s="152"/>
      <c r="AM406" s="295"/>
      <c r="AN406" s="228"/>
      <c r="AO406" s="228"/>
      <c r="AP406" s="228"/>
      <c r="AQ406" s="228"/>
      <c r="AR406" s="228"/>
      <c r="AS406" s="348"/>
      <c r="AT406" s="264">
        <f t="shared" si="309"/>
        <v>0</v>
      </c>
      <c r="AU406" s="259"/>
      <c r="AV406" s="265">
        <f t="shared" si="323"/>
        <v>0</v>
      </c>
      <c r="AX406" s="265">
        <f t="shared" si="327"/>
        <v>0</v>
      </c>
      <c r="AZ406" s="492">
        <f t="shared" si="324"/>
        <v>0</v>
      </c>
      <c r="BB406" s="492">
        <f t="shared" si="325"/>
        <v>0</v>
      </c>
      <c r="BD406" s="265">
        <f t="shared" si="328"/>
        <v>0</v>
      </c>
      <c r="BE406" s="105"/>
      <c r="BF406" s="105"/>
      <c r="BG406" s="105"/>
      <c r="BH406" s="105"/>
      <c r="BI406" s="105"/>
      <c r="BJ406" s="105"/>
    </row>
    <row r="407" spans="2:62" ht="20.100000000000001" hidden="1" customHeight="1" outlineLevel="1">
      <c r="B407" s="100"/>
      <c r="C407" s="908"/>
      <c r="D407" s="909"/>
      <c r="E407" s="909"/>
      <c r="F407" s="910"/>
      <c r="G407" s="890"/>
      <c r="H407" s="891"/>
      <c r="I407" s="152"/>
      <c r="J407" s="152"/>
      <c r="K407" s="152"/>
      <c r="L407" s="152"/>
      <c r="M407" s="152"/>
      <c r="N407" s="152"/>
      <c r="O407" s="152"/>
      <c r="P407" s="153"/>
      <c r="Q407" s="153"/>
      <c r="R407" s="156">
        <f t="shared" si="319"/>
        <v>0</v>
      </c>
      <c r="S407" s="156">
        <f t="shared" si="320"/>
        <v>0</v>
      </c>
      <c r="U407" s="157">
        <f t="shared" si="326"/>
        <v>0</v>
      </c>
      <c r="W407" s="152"/>
      <c r="X407" s="152"/>
      <c r="Y407" s="152"/>
      <c r="Z407" s="152"/>
      <c r="AA407" s="152"/>
      <c r="AB407" s="152"/>
      <c r="AC407" s="347"/>
      <c r="AD407" s="152"/>
      <c r="AE407" s="152"/>
      <c r="AF407" s="152"/>
      <c r="AG407" s="152"/>
      <c r="AH407" s="152"/>
      <c r="AI407" s="152"/>
      <c r="AJ407" s="347"/>
      <c r="AK407" s="152"/>
      <c r="AL407" s="152"/>
      <c r="AM407" s="295"/>
      <c r="AN407" s="228"/>
      <c r="AO407" s="228"/>
      <c r="AP407" s="228"/>
      <c r="AQ407" s="228"/>
      <c r="AR407" s="228"/>
      <c r="AS407" s="348"/>
      <c r="AT407" s="264">
        <f t="shared" si="309"/>
        <v>0</v>
      </c>
      <c r="AU407" s="259"/>
      <c r="AV407" s="265">
        <f t="shared" si="323"/>
        <v>0</v>
      </c>
      <c r="AX407" s="265">
        <f t="shared" si="327"/>
        <v>0</v>
      </c>
      <c r="AZ407" s="492">
        <f t="shared" si="324"/>
        <v>0</v>
      </c>
      <c r="BB407" s="492">
        <f t="shared" si="325"/>
        <v>0</v>
      </c>
      <c r="BD407" s="265">
        <f t="shared" si="328"/>
        <v>0</v>
      </c>
      <c r="BE407" s="105"/>
      <c r="BF407" s="105"/>
      <c r="BG407" s="105"/>
      <c r="BH407" s="105"/>
      <c r="BI407" s="105"/>
      <c r="BJ407" s="105"/>
    </row>
    <row r="408" spans="2:62" ht="20.100000000000001" hidden="1" customHeight="1" outlineLevel="1">
      <c r="B408" s="100"/>
      <c r="C408" s="908"/>
      <c r="D408" s="909"/>
      <c r="E408" s="909"/>
      <c r="F408" s="910"/>
      <c r="G408" s="890"/>
      <c r="H408" s="891"/>
      <c r="I408" s="152"/>
      <c r="J408" s="152"/>
      <c r="K408" s="152"/>
      <c r="L408" s="152"/>
      <c r="M408" s="152"/>
      <c r="N408" s="152"/>
      <c r="O408" s="152"/>
      <c r="P408" s="153"/>
      <c r="Q408" s="153"/>
      <c r="R408" s="156">
        <f t="shared" si="319"/>
        <v>0</v>
      </c>
      <c r="S408" s="156">
        <f t="shared" si="320"/>
        <v>0</v>
      </c>
      <c r="U408" s="157">
        <f t="shared" si="326"/>
        <v>0</v>
      </c>
      <c r="W408" s="152"/>
      <c r="X408" s="152"/>
      <c r="Y408" s="152"/>
      <c r="Z408" s="152"/>
      <c r="AA408" s="152"/>
      <c r="AB408" s="152"/>
      <c r="AC408" s="347"/>
      <c r="AD408" s="152"/>
      <c r="AE408" s="152"/>
      <c r="AF408" s="152"/>
      <c r="AG408" s="152"/>
      <c r="AH408" s="152"/>
      <c r="AI408" s="152"/>
      <c r="AJ408" s="347"/>
      <c r="AK408" s="152"/>
      <c r="AL408" s="152"/>
      <c r="AM408" s="295"/>
      <c r="AN408" s="228"/>
      <c r="AO408" s="228"/>
      <c r="AP408" s="228"/>
      <c r="AQ408" s="228"/>
      <c r="AR408" s="228"/>
      <c r="AS408" s="348"/>
      <c r="AT408" s="264">
        <f t="shared" si="309"/>
        <v>0</v>
      </c>
      <c r="AU408" s="259"/>
      <c r="AV408" s="265">
        <f t="shared" si="323"/>
        <v>0</v>
      </c>
      <c r="AX408" s="265">
        <f t="shared" si="327"/>
        <v>0</v>
      </c>
      <c r="AZ408" s="492">
        <f t="shared" si="324"/>
        <v>0</v>
      </c>
      <c r="BB408" s="492">
        <f t="shared" si="325"/>
        <v>0</v>
      </c>
      <c r="BD408" s="265">
        <f t="shared" si="328"/>
        <v>0</v>
      </c>
      <c r="BE408" s="105"/>
      <c r="BF408" s="105"/>
      <c r="BG408" s="105"/>
      <c r="BH408" s="105"/>
      <c r="BI408" s="105"/>
      <c r="BJ408" s="105"/>
    </row>
    <row r="409" spans="2:62" ht="20.100000000000001" hidden="1" customHeight="1" outlineLevel="1">
      <c r="B409" s="100"/>
      <c r="C409" s="908"/>
      <c r="D409" s="909"/>
      <c r="E409" s="909"/>
      <c r="F409" s="910"/>
      <c r="G409" s="890"/>
      <c r="H409" s="891"/>
      <c r="I409" s="152"/>
      <c r="J409" s="152"/>
      <c r="K409" s="152"/>
      <c r="L409" s="152"/>
      <c r="M409" s="152"/>
      <c r="N409" s="152"/>
      <c r="O409" s="152"/>
      <c r="P409" s="153"/>
      <c r="Q409" s="153"/>
      <c r="R409" s="156">
        <f t="shared" si="319"/>
        <v>0</v>
      </c>
      <c r="S409" s="156">
        <f t="shared" si="320"/>
        <v>0</v>
      </c>
      <c r="U409" s="157">
        <f t="shared" si="326"/>
        <v>0</v>
      </c>
      <c r="W409" s="152"/>
      <c r="X409" s="152"/>
      <c r="Y409" s="152"/>
      <c r="Z409" s="152"/>
      <c r="AA409" s="152"/>
      <c r="AB409" s="152"/>
      <c r="AC409" s="347"/>
      <c r="AD409" s="152"/>
      <c r="AE409" s="152"/>
      <c r="AF409" s="152"/>
      <c r="AG409" s="152"/>
      <c r="AH409" s="152"/>
      <c r="AI409" s="152"/>
      <c r="AJ409" s="347"/>
      <c r="AK409" s="152"/>
      <c r="AL409" s="152"/>
      <c r="AM409" s="295"/>
      <c r="AN409" s="228"/>
      <c r="AO409" s="228"/>
      <c r="AP409" s="228"/>
      <c r="AQ409" s="228"/>
      <c r="AR409" s="228"/>
      <c r="AS409" s="348"/>
      <c r="AT409" s="264">
        <f t="shared" si="309"/>
        <v>0</v>
      </c>
      <c r="AU409" s="259"/>
      <c r="AV409" s="265">
        <f t="shared" si="323"/>
        <v>0</v>
      </c>
      <c r="AX409" s="265">
        <f t="shared" si="327"/>
        <v>0</v>
      </c>
      <c r="AZ409" s="492">
        <f t="shared" si="324"/>
        <v>0</v>
      </c>
      <c r="BB409" s="492">
        <f t="shared" si="325"/>
        <v>0</v>
      </c>
      <c r="BD409" s="265">
        <f t="shared" si="328"/>
        <v>0</v>
      </c>
      <c r="BE409" s="105"/>
      <c r="BF409" s="105"/>
      <c r="BG409" s="105"/>
      <c r="BH409" s="105"/>
      <c r="BI409" s="105"/>
      <c r="BJ409" s="105"/>
    </row>
    <row r="410" spans="2:62" ht="20.100000000000001" hidden="1" customHeight="1" outlineLevel="1">
      <c r="B410" s="100"/>
      <c r="C410" s="908"/>
      <c r="D410" s="909"/>
      <c r="E410" s="909"/>
      <c r="F410" s="910"/>
      <c r="G410" s="890"/>
      <c r="H410" s="891"/>
      <c r="I410" s="152"/>
      <c r="J410" s="152"/>
      <c r="K410" s="152"/>
      <c r="L410" s="152"/>
      <c r="M410" s="152"/>
      <c r="N410" s="152"/>
      <c r="O410" s="152"/>
      <c r="P410" s="153"/>
      <c r="Q410" s="153"/>
      <c r="R410" s="156">
        <f t="shared" si="319"/>
        <v>0</v>
      </c>
      <c r="S410" s="156">
        <f t="shared" si="320"/>
        <v>0</v>
      </c>
      <c r="U410" s="157">
        <f t="shared" si="326"/>
        <v>0</v>
      </c>
      <c r="W410" s="152"/>
      <c r="X410" s="152"/>
      <c r="Y410" s="152"/>
      <c r="Z410" s="152"/>
      <c r="AA410" s="152"/>
      <c r="AB410" s="152"/>
      <c r="AC410" s="347"/>
      <c r="AD410" s="152"/>
      <c r="AE410" s="152"/>
      <c r="AF410" s="152"/>
      <c r="AG410" s="152"/>
      <c r="AH410" s="152"/>
      <c r="AI410" s="152"/>
      <c r="AJ410" s="347"/>
      <c r="AK410" s="152"/>
      <c r="AL410" s="152"/>
      <c r="AM410" s="295"/>
      <c r="AN410" s="228"/>
      <c r="AO410" s="228"/>
      <c r="AP410" s="228"/>
      <c r="AQ410" s="228"/>
      <c r="AR410" s="228"/>
      <c r="AS410" s="348"/>
      <c r="AT410" s="264">
        <f t="shared" si="309"/>
        <v>0</v>
      </c>
      <c r="AU410" s="259"/>
      <c r="AV410" s="265">
        <f t="shared" si="323"/>
        <v>0</v>
      </c>
      <c r="AX410" s="265">
        <f t="shared" si="327"/>
        <v>0</v>
      </c>
      <c r="AZ410" s="492">
        <f t="shared" si="324"/>
        <v>0</v>
      </c>
      <c r="BB410" s="492">
        <f t="shared" si="325"/>
        <v>0</v>
      </c>
      <c r="BD410" s="265">
        <f t="shared" si="328"/>
        <v>0</v>
      </c>
      <c r="BE410" s="105"/>
      <c r="BF410" s="105"/>
      <c r="BG410" s="105"/>
      <c r="BH410" s="105"/>
      <c r="BI410" s="105"/>
      <c r="BJ410" s="105"/>
    </row>
    <row r="411" spans="2:62" ht="20.100000000000001" hidden="1" customHeight="1" outlineLevel="1">
      <c r="B411" s="100"/>
      <c r="C411" s="908"/>
      <c r="D411" s="909"/>
      <c r="E411" s="909"/>
      <c r="F411" s="910"/>
      <c r="G411" s="890"/>
      <c r="H411" s="891"/>
      <c r="I411" s="152"/>
      <c r="J411" s="152"/>
      <c r="K411" s="152"/>
      <c r="L411" s="152"/>
      <c r="M411" s="152"/>
      <c r="N411" s="152"/>
      <c r="O411" s="152"/>
      <c r="P411" s="153"/>
      <c r="Q411" s="153"/>
      <c r="R411" s="156">
        <f t="shared" si="319"/>
        <v>0</v>
      </c>
      <c r="S411" s="156">
        <f t="shared" si="320"/>
        <v>0</v>
      </c>
      <c r="U411" s="157">
        <f t="shared" si="326"/>
        <v>0</v>
      </c>
      <c r="W411" s="152"/>
      <c r="X411" s="152"/>
      <c r="Y411" s="152"/>
      <c r="Z411" s="152"/>
      <c r="AA411" s="152"/>
      <c r="AB411" s="152"/>
      <c r="AC411" s="347"/>
      <c r="AD411" s="152"/>
      <c r="AE411" s="152"/>
      <c r="AF411" s="152"/>
      <c r="AG411" s="152"/>
      <c r="AH411" s="152"/>
      <c r="AI411" s="152"/>
      <c r="AJ411" s="347"/>
      <c r="AK411" s="152"/>
      <c r="AL411" s="152"/>
      <c r="AM411" s="295"/>
      <c r="AN411" s="228"/>
      <c r="AO411" s="228"/>
      <c r="AP411" s="228"/>
      <c r="AQ411" s="228"/>
      <c r="AR411" s="228"/>
      <c r="AS411" s="348"/>
      <c r="AT411" s="264">
        <f t="shared" si="309"/>
        <v>0</v>
      </c>
      <c r="AU411" s="259"/>
      <c r="AV411" s="265">
        <f t="shared" si="323"/>
        <v>0</v>
      </c>
      <c r="AX411" s="265">
        <f t="shared" si="327"/>
        <v>0</v>
      </c>
      <c r="AZ411" s="492">
        <f t="shared" si="324"/>
        <v>0</v>
      </c>
      <c r="BB411" s="492">
        <f t="shared" si="325"/>
        <v>0</v>
      </c>
      <c r="BD411" s="265">
        <f t="shared" si="328"/>
        <v>0</v>
      </c>
      <c r="BE411" s="105"/>
      <c r="BF411" s="105"/>
      <c r="BG411" s="105"/>
      <c r="BH411" s="105"/>
      <c r="BI411" s="105"/>
      <c r="BJ411" s="105"/>
    </row>
    <row r="412" spans="2:62" ht="20.100000000000001" hidden="1" customHeight="1" outlineLevel="1">
      <c r="B412" s="100"/>
      <c r="C412" s="908"/>
      <c r="D412" s="909"/>
      <c r="E412" s="909"/>
      <c r="F412" s="910"/>
      <c r="G412" s="890"/>
      <c r="H412" s="891"/>
      <c r="I412" s="152"/>
      <c r="J412" s="152"/>
      <c r="K412" s="152"/>
      <c r="L412" s="152"/>
      <c r="M412" s="152"/>
      <c r="N412" s="152"/>
      <c r="O412" s="152"/>
      <c r="P412" s="153"/>
      <c r="Q412" s="153"/>
      <c r="R412" s="156">
        <f t="shared" si="319"/>
        <v>0</v>
      </c>
      <c r="S412" s="156">
        <f t="shared" si="320"/>
        <v>0</v>
      </c>
      <c r="U412" s="157">
        <f t="shared" si="326"/>
        <v>0</v>
      </c>
      <c r="W412" s="152"/>
      <c r="X412" s="152"/>
      <c r="Y412" s="152"/>
      <c r="Z412" s="152"/>
      <c r="AA412" s="152"/>
      <c r="AB412" s="152"/>
      <c r="AC412" s="347"/>
      <c r="AD412" s="152"/>
      <c r="AE412" s="152"/>
      <c r="AF412" s="152"/>
      <c r="AG412" s="152"/>
      <c r="AH412" s="152"/>
      <c r="AI412" s="152"/>
      <c r="AJ412" s="347"/>
      <c r="AK412" s="152"/>
      <c r="AL412" s="152"/>
      <c r="AM412" s="295"/>
      <c r="AN412" s="228"/>
      <c r="AO412" s="228"/>
      <c r="AP412" s="228"/>
      <c r="AQ412" s="228"/>
      <c r="AR412" s="228"/>
      <c r="AS412" s="348"/>
      <c r="AT412" s="264">
        <f t="shared" si="309"/>
        <v>0</v>
      </c>
      <c r="AU412" s="259"/>
      <c r="AV412" s="265">
        <f t="shared" si="323"/>
        <v>0</v>
      </c>
      <c r="AX412" s="265">
        <f t="shared" si="327"/>
        <v>0</v>
      </c>
      <c r="AZ412" s="492">
        <f t="shared" si="324"/>
        <v>0</v>
      </c>
      <c r="BB412" s="492">
        <f t="shared" si="325"/>
        <v>0</v>
      </c>
      <c r="BD412" s="265">
        <f t="shared" si="328"/>
        <v>0</v>
      </c>
      <c r="BE412" s="105"/>
      <c r="BF412" s="105"/>
      <c r="BG412" s="105"/>
      <c r="BH412" s="105"/>
      <c r="BI412" s="105"/>
      <c r="BJ412" s="105"/>
    </row>
    <row r="413" spans="2:62" ht="20.100000000000001" hidden="1" customHeight="1" outlineLevel="1">
      <c r="B413" s="100"/>
      <c r="C413" s="908"/>
      <c r="D413" s="909"/>
      <c r="E413" s="909"/>
      <c r="F413" s="910"/>
      <c r="G413" s="890"/>
      <c r="H413" s="891"/>
      <c r="I413" s="152"/>
      <c r="J413" s="152"/>
      <c r="K413" s="152"/>
      <c r="L413" s="152"/>
      <c r="M413" s="152"/>
      <c r="N413" s="152"/>
      <c r="O413" s="152"/>
      <c r="P413" s="153"/>
      <c r="Q413" s="153"/>
      <c r="R413" s="156">
        <f t="shared" si="319"/>
        <v>0</v>
      </c>
      <c r="S413" s="156">
        <f t="shared" si="320"/>
        <v>0</v>
      </c>
      <c r="U413" s="157">
        <f t="shared" si="326"/>
        <v>0</v>
      </c>
      <c r="W413" s="152"/>
      <c r="X413" s="152"/>
      <c r="Y413" s="152"/>
      <c r="Z413" s="152"/>
      <c r="AA413" s="152"/>
      <c r="AB413" s="152"/>
      <c r="AC413" s="347"/>
      <c r="AD413" s="152"/>
      <c r="AE413" s="152"/>
      <c r="AF413" s="152"/>
      <c r="AG413" s="152"/>
      <c r="AH413" s="152"/>
      <c r="AI413" s="152"/>
      <c r="AJ413" s="347"/>
      <c r="AK413" s="152"/>
      <c r="AL413" s="152"/>
      <c r="AM413" s="295"/>
      <c r="AN413" s="228"/>
      <c r="AO413" s="228"/>
      <c r="AP413" s="228"/>
      <c r="AQ413" s="228"/>
      <c r="AR413" s="228"/>
      <c r="AS413" s="348"/>
      <c r="AT413" s="264">
        <f t="shared" si="309"/>
        <v>0</v>
      </c>
      <c r="AU413" s="259"/>
      <c r="AV413" s="265">
        <f t="shared" si="323"/>
        <v>0</v>
      </c>
      <c r="AX413" s="265">
        <f t="shared" si="327"/>
        <v>0</v>
      </c>
      <c r="AZ413" s="492">
        <f t="shared" si="324"/>
        <v>0</v>
      </c>
      <c r="BB413" s="492">
        <f t="shared" si="325"/>
        <v>0</v>
      </c>
      <c r="BD413" s="265">
        <f t="shared" si="328"/>
        <v>0</v>
      </c>
      <c r="BE413" s="105"/>
      <c r="BF413" s="105"/>
      <c r="BG413" s="105"/>
      <c r="BH413" s="105"/>
      <c r="BI413" s="105"/>
      <c r="BJ413" s="105"/>
    </row>
    <row r="414" spans="2:62" ht="20.100000000000001" hidden="1" customHeight="1" outlineLevel="1">
      <c r="B414" s="100"/>
      <c r="C414" s="908"/>
      <c r="D414" s="909"/>
      <c r="E414" s="909"/>
      <c r="F414" s="910"/>
      <c r="G414" s="890"/>
      <c r="H414" s="891"/>
      <c r="I414" s="152"/>
      <c r="J414" s="152"/>
      <c r="K414" s="152"/>
      <c r="L414" s="152"/>
      <c r="M414" s="152"/>
      <c r="N414" s="152"/>
      <c r="O414" s="152"/>
      <c r="P414" s="153"/>
      <c r="Q414" s="153"/>
      <c r="R414" s="156">
        <f t="shared" si="319"/>
        <v>0</v>
      </c>
      <c r="S414" s="156">
        <f t="shared" si="320"/>
        <v>0</v>
      </c>
      <c r="U414" s="157">
        <f t="shared" si="326"/>
        <v>0</v>
      </c>
      <c r="W414" s="152"/>
      <c r="X414" s="152"/>
      <c r="Y414" s="152"/>
      <c r="Z414" s="152"/>
      <c r="AA414" s="152"/>
      <c r="AB414" s="152"/>
      <c r="AC414" s="347"/>
      <c r="AD414" s="152"/>
      <c r="AE414" s="152"/>
      <c r="AF414" s="152"/>
      <c r="AG414" s="152"/>
      <c r="AH414" s="152"/>
      <c r="AI414" s="152"/>
      <c r="AJ414" s="347"/>
      <c r="AK414" s="152"/>
      <c r="AL414" s="152"/>
      <c r="AM414" s="295"/>
      <c r="AN414" s="228"/>
      <c r="AO414" s="228"/>
      <c r="AP414" s="228"/>
      <c r="AQ414" s="228"/>
      <c r="AR414" s="228"/>
      <c r="AS414" s="348"/>
      <c r="AT414" s="264">
        <f t="shared" si="309"/>
        <v>0</v>
      </c>
      <c r="AU414" s="259"/>
      <c r="AV414" s="265">
        <f t="shared" si="323"/>
        <v>0</v>
      </c>
      <c r="AX414" s="265">
        <f t="shared" si="327"/>
        <v>0</v>
      </c>
      <c r="AZ414" s="492">
        <f t="shared" si="324"/>
        <v>0</v>
      </c>
      <c r="BB414" s="492">
        <f t="shared" si="325"/>
        <v>0</v>
      </c>
      <c r="BD414" s="265">
        <f t="shared" si="328"/>
        <v>0</v>
      </c>
      <c r="BE414" s="105"/>
      <c r="BF414" s="105"/>
      <c r="BG414" s="105"/>
      <c r="BH414" s="105"/>
      <c r="BI414" s="105"/>
      <c r="BJ414" s="105"/>
    </row>
    <row r="415" spans="2:62" ht="20.100000000000001" hidden="1" customHeight="1" outlineLevel="1">
      <c r="B415" s="100"/>
      <c r="C415" s="908"/>
      <c r="D415" s="909"/>
      <c r="E415" s="909"/>
      <c r="F415" s="910"/>
      <c r="G415" s="890"/>
      <c r="H415" s="891"/>
      <c r="I415" s="152"/>
      <c r="J415" s="152"/>
      <c r="K415" s="152"/>
      <c r="L415" s="152"/>
      <c r="M415" s="152"/>
      <c r="N415" s="152"/>
      <c r="O415" s="152"/>
      <c r="P415" s="153"/>
      <c r="Q415" s="153"/>
      <c r="R415" s="156">
        <f t="shared" si="319"/>
        <v>0</v>
      </c>
      <c r="S415" s="156">
        <f t="shared" si="320"/>
        <v>0</v>
      </c>
      <c r="U415" s="157">
        <f t="shared" si="326"/>
        <v>0</v>
      </c>
      <c r="W415" s="152"/>
      <c r="X415" s="152"/>
      <c r="Y415" s="152"/>
      <c r="Z415" s="152"/>
      <c r="AA415" s="152"/>
      <c r="AB415" s="152"/>
      <c r="AC415" s="347"/>
      <c r="AD415" s="152"/>
      <c r="AE415" s="152"/>
      <c r="AF415" s="152"/>
      <c r="AG415" s="152"/>
      <c r="AH415" s="152"/>
      <c r="AI415" s="152"/>
      <c r="AJ415" s="347"/>
      <c r="AK415" s="152"/>
      <c r="AL415" s="152"/>
      <c r="AM415" s="295"/>
      <c r="AN415" s="228"/>
      <c r="AO415" s="228"/>
      <c r="AP415" s="228"/>
      <c r="AQ415" s="228"/>
      <c r="AR415" s="228"/>
      <c r="AS415" s="348"/>
      <c r="AT415" s="264">
        <f t="shared" si="309"/>
        <v>0</v>
      </c>
      <c r="AU415" s="259"/>
      <c r="AV415" s="265">
        <f t="shared" si="323"/>
        <v>0</v>
      </c>
      <c r="AX415" s="265">
        <f t="shared" si="327"/>
        <v>0</v>
      </c>
      <c r="AZ415" s="492">
        <f t="shared" si="324"/>
        <v>0</v>
      </c>
      <c r="BB415" s="492">
        <f t="shared" si="325"/>
        <v>0</v>
      </c>
      <c r="BD415" s="265">
        <f t="shared" si="328"/>
        <v>0</v>
      </c>
      <c r="BE415" s="105"/>
      <c r="BF415" s="105"/>
      <c r="BG415" s="105"/>
      <c r="BH415" s="105"/>
      <c r="BI415" s="105"/>
      <c r="BJ415" s="105"/>
    </row>
    <row r="416" spans="2:62" ht="20.100000000000001" hidden="1" customHeight="1" outlineLevel="1">
      <c r="B416" s="100"/>
      <c r="C416" s="908"/>
      <c r="D416" s="909"/>
      <c r="E416" s="909"/>
      <c r="F416" s="910"/>
      <c r="G416" s="890"/>
      <c r="H416" s="891"/>
      <c r="I416" s="152"/>
      <c r="J416" s="152"/>
      <c r="K416" s="152"/>
      <c r="L416" s="152"/>
      <c r="M416" s="152"/>
      <c r="N416" s="152"/>
      <c r="O416" s="152"/>
      <c r="P416" s="153"/>
      <c r="Q416" s="153"/>
      <c r="R416" s="156">
        <f t="shared" si="319"/>
        <v>0</v>
      </c>
      <c r="S416" s="156">
        <f t="shared" si="320"/>
        <v>0</v>
      </c>
      <c r="U416" s="157">
        <f t="shared" si="326"/>
        <v>0</v>
      </c>
      <c r="W416" s="152"/>
      <c r="X416" s="152"/>
      <c r="Y416" s="152"/>
      <c r="Z416" s="152"/>
      <c r="AA416" s="152"/>
      <c r="AB416" s="152"/>
      <c r="AC416" s="347"/>
      <c r="AD416" s="152"/>
      <c r="AE416" s="152"/>
      <c r="AF416" s="152"/>
      <c r="AG416" s="152"/>
      <c r="AH416" s="152"/>
      <c r="AI416" s="152"/>
      <c r="AJ416" s="347"/>
      <c r="AK416" s="152"/>
      <c r="AL416" s="152"/>
      <c r="AM416" s="295"/>
      <c r="AN416" s="228"/>
      <c r="AO416" s="228"/>
      <c r="AP416" s="228"/>
      <c r="AQ416" s="228"/>
      <c r="AR416" s="228"/>
      <c r="AS416" s="348"/>
      <c r="AT416" s="264">
        <f t="shared" si="309"/>
        <v>0</v>
      </c>
      <c r="AU416" s="259"/>
      <c r="AV416" s="265">
        <f t="shared" si="323"/>
        <v>0</v>
      </c>
      <c r="AX416" s="265">
        <f t="shared" si="327"/>
        <v>0</v>
      </c>
      <c r="AZ416" s="492">
        <f t="shared" si="324"/>
        <v>0</v>
      </c>
      <c r="BB416" s="492">
        <f t="shared" si="325"/>
        <v>0</v>
      </c>
      <c r="BD416" s="265">
        <f t="shared" si="328"/>
        <v>0</v>
      </c>
      <c r="BE416" s="105"/>
      <c r="BF416" s="105"/>
      <c r="BG416" s="105"/>
      <c r="BH416" s="105"/>
      <c r="BI416" s="105"/>
      <c r="BJ416" s="105"/>
    </row>
    <row r="417" spans="2:62" ht="20.100000000000001" hidden="1" customHeight="1" outlineLevel="1">
      <c r="B417" s="100"/>
      <c r="C417" s="908"/>
      <c r="D417" s="909"/>
      <c r="E417" s="909"/>
      <c r="F417" s="910"/>
      <c r="G417" s="890"/>
      <c r="H417" s="891"/>
      <c r="I417" s="152"/>
      <c r="J417" s="152"/>
      <c r="K417" s="152"/>
      <c r="L417" s="152"/>
      <c r="M417" s="152"/>
      <c r="N417" s="152"/>
      <c r="O417" s="152"/>
      <c r="P417" s="153"/>
      <c r="Q417" s="153"/>
      <c r="R417" s="156">
        <f t="shared" si="319"/>
        <v>0</v>
      </c>
      <c r="S417" s="156">
        <f t="shared" si="320"/>
        <v>0</v>
      </c>
      <c r="U417" s="157">
        <f t="shared" si="326"/>
        <v>0</v>
      </c>
      <c r="W417" s="152"/>
      <c r="X417" s="152"/>
      <c r="Y417" s="152"/>
      <c r="Z417" s="152"/>
      <c r="AA417" s="152"/>
      <c r="AB417" s="152"/>
      <c r="AC417" s="347"/>
      <c r="AD417" s="152"/>
      <c r="AE417" s="152"/>
      <c r="AF417" s="152"/>
      <c r="AG417" s="152"/>
      <c r="AH417" s="152"/>
      <c r="AI417" s="152"/>
      <c r="AJ417" s="347"/>
      <c r="AK417" s="152"/>
      <c r="AL417" s="152"/>
      <c r="AM417" s="295"/>
      <c r="AN417" s="228"/>
      <c r="AO417" s="228"/>
      <c r="AP417" s="228"/>
      <c r="AQ417" s="228"/>
      <c r="AR417" s="228"/>
      <c r="AS417" s="348"/>
      <c r="AT417" s="264">
        <f t="shared" si="309"/>
        <v>0</v>
      </c>
      <c r="AU417" s="259"/>
      <c r="AV417" s="265">
        <f t="shared" si="323"/>
        <v>0</v>
      </c>
      <c r="AX417" s="265">
        <f t="shared" si="327"/>
        <v>0</v>
      </c>
      <c r="AZ417" s="492">
        <f t="shared" si="324"/>
        <v>0</v>
      </c>
      <c r="BB417" s="492">
        <f t="shared" si="325"/>
        <v>0</v>
      </c>
      <c r="BD417" s="265">
        <f t="shared" si="328"/>
        <v>0</v>
      </c>
      <c r="BE417" s="105"/>
      <c r="BF417" s="105"/>
      <c r="BG417" s="105"/>
      <c r="BH417" s="105"/>
      <c r="BI417" s="105"/>
      <c r="BJ417" s="105"/>
    </row>
    <row r="418" spans="2:62" ht="20.100000000000001" hidden="1" customHeight="1" outlineLevel="1">
      <c r="B418" s="100"/>
      <c r="C418" s="908"/>
      <c r="D418" s="909"/>
      <c r="E418" s="909"/>
      <c r="F418" s="910"/>
      <c r="G418" s="890"/>
      <c r="H418" s="891"/>
      <c r="I418" s="152"/>
      <c r="J418" s="152"/>
      <c r="K418" s="152"/>
      <c r="L418" s="152"/>
      <c r="M418" s="152"/>
      <c r="N418" s="152"/>
      <c r="O418" s="152"/>
      <c r="P418" s="153"/>
      <c r="Q418" s="153"/>
      <c r="R418" s="156">
        <f t="shared" si="319"/>
        <v>0</v>
      </c>
      <c r="S418" s="156">
        <f t="shared" si="320"/>
        <v>0</v>
      </c>
      <c r="U418" s="157">
        <f t="shared" si="326"/>
        <v>0</v>
      </c>
      <c r="W418" s="152"/>
      <c r="X418" s="152"/>
      <c r="Y418" s="152"/>
      <c r="Z418" s="152"/>
      <c r="AA418" s="152"/>
      <c r="AB418" s="152"/>
      <c r="AC418" s="347"/>
      <c r="AD418" s="152"/>
      <c r="AE418" s="152"/>
      <c r="AF418" s="152"/>
      <c r="AG418" s="152"/>
      <c r="AH418" s="152"/>
      <c r="AI418" s="152"/>
      <c r="AJ418" s="347"/>
      <c r="AK418" s="152"/>
      <c r="AL418" s="152"/>
      <c r="AM418" s="295"/>
      <c r="AN418" s="228"/>
      <c r="AO418" s="228"/>
      <c r="AP418" s="228"/>
      <c r="AQ418" s="228"/>
      <c r="AR418" s="228"/>
      <c r="AS418" s="348"/>
      <c r="AT418" s="264">
        <f t="shared" si="309"/>
        <v>0</v>
      </c>
      <c r="AU418" s="259"/>
      <c r="AV418" s="265">
        <f t="shared" si="323"/>
        <v>0</v>
      </c>
      <c r="AX418" s="265">
        <f t="shared" si="327"/>
        <v>0</v>
      </c>
      <c r="AZ418" s="492">
        <f t="shared" si="324"/>
        <v>0</v>
      </c>
      <c r="BB418" s="492">
        <f t="shared" si="325"/>
        <v>0</v>
      </c>
      <c r="BD418" s="265">
        <f t="shared" si="328"/>
        <v>0</v>
      </c>
      <c r="BE418" s="105"/>
      <c r="BF418" s="105"/>
      <c r="BG418" s="105"/>
      <c r="BH418" s="105"/>
      <c r="BI418" s="105"/>
      <c r="BJ418" s="105"/>
    </row>
    <row r="419" spans="2:62" ht="9.9499999999999993" hidden="1" customHeight="1" outlineLevel="1">
      <c r="B419" s="101"/>
      <c r="C419" s="208"/>
      <c r="D419" s="208"/>
      <c r="E419" s="208"/>
      <c r="F419" s="208"/>
      <c r="G419" s="237"/>
      <c r="H419" s="207"/>
      <c r="I419" s="257"/>
      <c r="J419" s="257"/>
      <c r="K419" s="257"/>
      <c r="L419" s="257"/>
      <c r="M419" s="257"/>
      <c r="N419" s="257"/>
      <c r="O419" s="257"/>
      <c r="P419" s="256"/>
      <c r="Q419" s="102"/>
      <c r="R419" s="102"/>
      <c r="S419" s="102"/>
      <c r="U419" s="98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Z419" s="493"/>
      <c r="BE419" s="105"/>
      <c r="BF419" s="105"/>
      <c r="BG419" s="105"/>
      <c r="BH419" s="105"/>
      <c r="BI419" s="105"/>
      <c r="BJ419" s="105"/>
    </row>
    <row r="420" spans="2:62" ht="20.100000000000001" customHeight="1" collapsed="1">
      <c r="B420" s="8">
        <f>B403+1</f>
        <v>25</v>
      </c>
      <c r="C420" s="916"/>
      <c r="D420" s="917"/>
      <c r="E420" s="917"/>
      <c r="F420" s="918"/>
      <c r="G420" s="429"/>
      <c r="H420" s="206">
        <v>1</v>
      </c>
      <c r="I420" s="642">
        <f t="shared" ref="I420" si="329">$H420*SUM(I421:I435)</f>
        <v>0</v>
      </c>
      <c r="J420" s="643">
        <f t="shared" ref="J420:O420" si="330">$H420*SUM(J421:J435)</f>
        <v>0</v>
      </c>
      <c r="K420" s="644">
        <f t="shared" si="330"/>
        <v>0</v>
      </c>
      <c r="L420" s="645">
        <f t="shared" si="330"/>
        <v>0</v>
      </c>
      <c r="M420" s="645">
        <f t="shared" si="330"/>
        <v>0</v>
      </c>
      <c r="N420" s="644">
        <f t="shared" si="330"/>
        <v>0</v>
      </c>
      <c r="O420" s="642">
        <f t="shared" si="330"/>
        <v>0</v>
      </c>
      <c r="P420" s="209">
        <f t="shared" ref="P420:Q420" si="331">$H420*SUM(P421:P435)</f>
        <v>0</v>
      </c>
      <c r="Q420" s="210">
        <f t="shared" si="331"/>
        <v>0</v>
      </c>
      <c r="R420" s="136">
        <f t="shared" ref="R420:R435" si="332">P420*(1+Gewinn)*(1+SicherheitAngebot)</f>
        <v>0</v>
      </c>
      <c r="S420" s="137">
        <f t="shared" ref="S420:S435" si="333">Q420*(1+MGKZ)*(1+Gewinn)*(1+SicherheitAngebot)</f>
        <v>0</v>
      </c>
      <c r="U420" s="10">
        <f>I420*$I$7+J420*$J$7+K420*$K$7+L420*$L$7+M420*$M$7+N420*$N$7+O420*$O$7+R420+S420</f>
        <v>0</v>
      </c>
      <c r="W420" s="646">
        <f t="shared" ref="W420:AB420" si="334">$H420*SUM(W421:W435)</f>
        <v>0</v>
      </c>
      <c r="X420" s="647">
        <f t="shared" si="334"/>
        <v>0</v>
      </c>
      <c r="Y420" s="648">
        <f t="shared" si="334"/>
        <v>0</v>
      </c>
      <c r="Z420" s="649">
        <f t="shared" si="334"/>
        <v>0</v>
      </c>
      <c r="AA420" s="648">
        <f t="shared" si="334"/>
        <v>0</v>
      </c>
      <c r="AB420" s="646">
        <f t="shared" si="334"/>
        <v>0</v>
      </c>
      <c r="AC420" s="258"/>
      <c r="AD420" s="646">
        <f t="shared" ref="AD420:AM420" si="335">$H420*SUM(AD421:AD435)</f>
        <v>0</v>
      </c>
      <c r="AE420" s="647">
        <f t="shared" si="335"/>
        <v>0</v>
      </c>
      <c r="AF420" s="648">
        <f t="shared" si="335"/>
        <v>0</v>
      </c>
      <c r="AG420" s="649">
        <f t="shared" si="335"/>
        <v>0</v>
      </c>
      <c r="AH420" s="648">
        <f t="shared" si="335"/>
        <v>0</v>
      </c>
      <c r="AI420" s="646">
        <f t="shared" si="335"/>
        <v>0</v>
      </c>
      <c r="AJ420" s="258"/>
      <c r="AK420" s="653">
        <f t="shared" si="335"/>
        <v>0</v>
      </c>
      <c r="AL420" s="653">
        <f t="shared" si="335"/>
        <v>0</v>
      </c>
      <c r="AM420" s="653">
        <f t="shared" si="335"/>
        <v>0</v>
      </c>
      <c r="AN420" s="227">
        <f>$H420*SUM(AN421:AN435)*(1+Gewinn)*(1+SicherheitAngebot)</f>
        <v>0</v>
      </c>
      <c r="AO420" s="227">
        <f>$H420*SUM(AO421:AO435)*(1+Gewinn)*(1+SicherheitAngebot)</f>
        <v>0</v>
      </c>
      <c r="AP420" s="227">
        <f>$H420*SUM(AP421:AP435)*(1+Gewinn)*(1+SicherheitAngebot)</f>
        <v>0</v>
      </c>
      <c r="AQ420" s="227">
        <f>$H420*SUM(AQ421:AQ435)*(1+Gewinn)*(1+SicherheitAngebot)</f>
        <v>0</v>
      </c>
      <c r="AR420" s="227">
        <f>$H420*SUM(AR421:AR435)*(1+Gewinn)*(1+SicherheitAngebot)</f>
        <v>0</v>
      </c>
      <c r="AS420" s="262"/>
      <c r="AT420" s="263">
        <f t="shared" si="309"/>
        <v>0</v>
      </c>
      <c r="AU420" s="259"/>
      <c r="AV420" s="491">
        <f>AK420*$AK$7+AL420*$AL$7+AM420*$AM$7+SUM(AN420:AR420)+AT420/Zuschläge_IBN+AT420</f>
        <v>0</v>
      </c>
      <c r="AX420" s="685">
        <f>U420+AV420</f>
        <v>0</v>
      </c>
      <c r="AZ420" s="490">
        <f>IF(H420&gt;0,U420/(1+SicherheitAngebot)*(1+Sicherheit),0)</f>
        <v>0</v>
      </c>
      <c r="BB420" s="490">
        <f>IF(H420&gt;0,AV420/(1+SicherheitAngebot)*(1+Sicherheit),0)</f>
        <v>0</v>
      </c>
      <c r="BD420" s="490">
        <f>AZ420+BB420</f>
        <v>0</v>
      </c>
      <c r="BE420" s="105"/>
      <c r="BF420" s="105"/>
      <c r="BG420" s="105"/>
      <c r="BH420" s="105"/>
      <c r="BI420" s="105"/>
      <c r="BJ420" s="105"/>
    </row>
    <row r="421" spans="2:62" ht="20.100000000000001" hidden="1" customHeight="1" outlineLevel="1">
      <c r="B421" s="99"/>
      <c r="C421" s="908"/>
      <c r="D421" s="909"/>
      <c r="E421" s="909"/>
      <c r="F421" s="910"/>
      <c r="G421" s="890"/>
      <c r="H421" s="901"/>
      <c r="I421" s="152"/>
      <c r="J421" s="152"/>
      <c r="K421" s="152"/>
      <c r="L421" s="152"/>
      <c r="M421" s="152"/>
      <c r="N421" s="152"/>
      <c r="O421" s="152"/>
      <c r="P421" s="153"/>
      <c r="Q421" s="153"/>
      <c r="R421" s="156">
        <f t="shared" si="332"/>
        <v>0</v>
      </c>
      <c r="S421" s="156">
        <f t="shared" si="333"/>
        <v>0</v>
      </c>
      <c r="U421" s="157">
        <f>I421*$I$7+J421*$J$7+K421*$K$7+L421*$L$7+M421*$M$7+N421*$N$7+O421*$O$7+R421+S421</f>
        <v>0</v>
      </c>
      <c r="W421" s="152"/>
      <c r="X421" s="152"/>
      <c r="Y421" s="152"/>
      <c r="Z421" s="152"/>
      <c r="AA421" s="152"/>
      <c r="AB421" s="152"/>
      <c r="AC421" s="347"/>
      <c r="AD421" s="152"/>
      <c r="AE421" s="152"/>
      <c r="AF421" s="152"/>
      <c r="AG421" s="152"/>
      <c r="AH421" s="152"/>
      <c r="AI421" s="152"/>
      <c r="AJ421" s="347"/>
      <c r="AK421" s="152"/>
      <c r="AL421" s="152"/>
      <c r="AM421" s="295"/>
      <c r="AN421" s="228"/>
      <c r="AO421" s="228"/>
      <c r="AP421" s="228"/>
      <c r="AQ421" s="228"/>
      <c r="AR421" s="228"/>
      <c r="AS421" s="348"/>
      <c r="AT421" s="264">
        <f t="shared" si="309"/>
        <v>0</v>
      </c>
      <c r="AU421" s="259"/>
      <c r="AV421" s="265">
        <f t="shared" ref="AV421:AV435" si="336">AK421*$AK$7+AL421*$AL$7+AM421*$AM$7+SUM(AN421:AR421)*(1+Gewinn)*(1+SicherheitAngebot)+AT421/Zuschläge_IBN+AT421</f>
        <v>0</v>
      </c>
      <c r="AX421" s="265">
        <f>U421+AV421</f>
        <v>0</v>
      </c>
      <c r="AZ421" s="492">
        <f t="shared" ref="AZ421:AZ435" si="337">U421/(1+SicherheitAngebot)*(1+Sicherheit)</f>
        <v>0</v>
      </c>
      <c r="BB421" s="492">
        <f t="shared" ref="BB421:BB435" si="338">AV421/(1+SicherheitAngebot)*(1+Sicherheit)</f>
        <v>0</v>
      </c>
      <c r="BD421" s="265">
        <f>AZ421+BB421</f>
        <v>0</v>
      </c>
      <c r="BE421" s="105"/>
      <c r="BF421" s="105"/>
      <c r="BG421" s="105"/>
      <c r="BH421" s="105"/>
      <c r="BI421" s="105"/>
      <c r="BJ421" s="105"/>
    </row>
    <row r="422" spans="2:62" ht="20.100000000000001" hidden="1" customHeight="1" outlineLevel="1">
      <c r="B422" s="100"/>
      <c r="C422" s="908"/>
      <c r="D422" s="909"/>
      <c r="E422" s="909"/>
      <c r="F422" s="910"/>
      <c r="G422" s="890"/>
      <c r="H422" s="891"/>
      <c r="I422" s="152"/>
      <c r="J422" s="152"/>
      <c r="K422" s="152"/>
      <c r="L422" s="152"/>
      <c r="M422" s="152"/>
      <c r="N422" s="152"/>
      <c r="O422" s="152"/>
      <c r="P422" s="153"/>
      <c r="Q422" s="153"/>
      <c r="R422" s="156">
        <f t="shared" si="332"/>
        <v>0</v>
      </c>
      <c r="S422" s="156">
        <f t="shared" si="333"/>
        <v>0</v>
      </c>
      <c r="U422" s="157">
        <f t="shared" ref="U422:U435" si="339">I422*$I$7+J422*$J$7+K422*$K$7+L422*$L$7+M422*$M$7+N422*$N$7+O422*$O$7+R422+S422</f>
        <v>0</v>
      </c>
      <c r="W422" s="152"/>
      <c r="X422" s="152"/>
      <c r="Y422" s="152"/>
      <c r="Z422" s="152"/>
      <c r="AA422" s="152"/>
      <c r="AB422" s="152"/>
      <c r="AC422" s="347"/>
      <c r="AD422" s="152"/>
      <c r="AE422" s="152"/>
      <c r="AF422" s="152"/>
      <c r="AG422" s="152"/>
      <c r="AH422" s="152"/>
      <c r="AI422" s="152"/>
      <c r="AJ422" s="347"/>
      <c r="AK422" s="152"/>
      <c r="AL422" s="152"/>
      <c r="AM422" s="295"/>
      <c r="AN422" s="228"/>
      <c r="AO422" s="228"/>
      <c r="AP422" s="228"/>
      <c r="AQ422" s="228"/>
      <c r="AR422" s="228"/>
      <c r="AS422" s="348"/>
      <c r="AT422" s="264">
        <f t="shared" si="309"/>
        <v>0</v>
      </c>
      <c r="AU422" s="259"/>
      <c r="AV422" s="265">
        <f t="shared" si="336"/>
        <v>0</v>
      </c>
      <c r="AX422" s="265">
        <f t="shared" ref="AX422:AX435" si="340">U422+AV422</f>
        <v>0</v>
      </c>
      <c r="AZ422" s="492">
        <f t="shared" si="337"/>
        <v>0</v>
      </c>
      <c r="BB422" s="492">
        <f t="shared" si="338"/>
        <v>0</v>
      </c>
      <c r="BD422" s="265">
        <f t="shared" ref="BD422:BD435" si="341">AZ422+BB422</f>
        <v>0</v>
      </c>
      <c r="BE422" s="105"/>
      <c r="BF422" s="105"/>
      <c r="BG422" s="105"/>
      <c r="BH422" s="105"/>
      <c r="BI422" s="105"/>
      <c r="BJ422" s="105"/>
    </row>
    <row r="423" spans="2:62" ht="20.100000000000001" hidden="1" customHeight="1" outlineLevel="1">
      <c r="B423" s="100"/>
      <c r="C423" s="908"/>
      <c r="D423" s="909"/>
      <c r="E423" s="909"/>
      <c r="F423" s="910"/>
      <c r="G423" s="890"/>
      <c r="H423" s="891"/>
      <c r="I423" s="152"/>
      <c r="J423" s="152"/>
      <c r="K423" s="152"/>
      <c r="L423" s="152"/>
      <c r="M423" s="152"/>
      <c r="N423" s="152"/>
      <c r="O423" s="152"/>
      <c r="P423" s="153"/>
      <c r="Q423" s="153"/>
      <c r="R423" s="156">
        <f t="shared" si="332"/>
        <v>0</v>
      </c>
      <c r="S423" s="156">
        <f t="shared" si="333"/>
        <v>0</v>
      </c>
      <c r="U423" s="157">
        <f t="shared" si="339"/>
        <v>0</v>
      </c>
      <c r="W423" s="152"/>
      <c r="X423" s="152"/>
      <c r="Y423" s="152"/>
      <c r="Z423" s="152"/>
      <c r="AA423" s="152"/>
      <c r="AB423" s="152"/>
      <c r="AC423" s="347"/>
      <c r="AD423" s="152"/>
      <c r="AE423" s="152"/>
      <c r="AF423" s="152"/>
      <c r="AG423" s="152"/>
      <c r="AH423" s="152"/>
      <c r="AI423" s="152"/>
      <c r="AJ423" s="347"/>
      <c r="AK423" s="152"/>
      <c r="AL423" s="152"/>
      <c r="AM423" s="295"/>
      <c r="AN423" s="228"/>
      <c r="AO423" s="228"/>
      <c r="AP423" s="228"/>
      <c r="AQ423" s="228"/>
      <c r="AR423" s="228"/>
      <c r="AS423" s="348"/>
      <c r="AT423" s="264">
        <f t="shared" si="309"/>
        <v>0</v>
      </c>
      <c r="AU423" s="259"/>
      <c r="AV423" s="265">
        <f t="shared" si="336"/>
        <v>0</v>
      </c>
      <c r="AX423" s="265">
        <f t="shared" si="340"/>
        <v>0</v>
      </c>
      <c r="AZ423" s="492">
        <f t="shared" si="337"/>
        <v>0</v>
      </c>
      <c r="BB423" s="492">
        <f t="shared" si="338"/>
        <v>0</v>
      </c>
      <c r="BD423" s="265">
        <f t="shared" si="341"/>
        <v>0</v>
      </c>
      <c r="BE423" s="105"/>
      <c r="BF423" s="105"/>
      <c r="BG423" s="105"/>
      <c r="BH423" s="105"/>
      <c r="BI423" s="105"/>
      <c r="BJ423" s="105"/>
    </row>
    <row r="424" spans="2:62" ht="20.100000000000001" hidden="1" customHeight="1" outlineLevel="1">
      <c r="B424" s="100"/>
      <c r="C424" s="908"/>
      <c r="D424" s="909"/>
      <c r="E424" s="909"/>
      <c r="F424" s="910"/>
      <c r="G424" s="890"/>
      <c r="H424" s="891"/>
      <c r="I424" s="152"/>
      <c r="J424" s="152"/>
      <c r="K424" s="152"/>
      <c r="L424" s="152"/>
      <c r="M424" s="152"/>
      <c r="N424" s="152"/>
      <c r="O424" s="152"/>
      <c r="P424" s="153"/>
      <c r="Q424" s="153"/>
      <c r="R424" s="156">
        <f t="shared" si="332"/>
        <v>0</v>
      </c>
      <c r="S424" s="156">
        <f t="shared" si="333"/>
        <v>0</v>
      </c>
      <c r="U424" s="157">
        <f t="shared" si="339"/>
        <v>0</v>
      </c>
      <c r="W424" s="152"/>
      <c r="X424" s="152"/>
      <c r="Y424" s="152"/>
      <c r="Z424" s="152"/>
      <c r="AA424" s="152"/>
      <c r="AB424" s="152"/>
      <c r="AC424" s="347"/>
      <c r="AD424" s="152"/>
      <c r="AE424" s="152"/>
      <c r="AF424" s="152"/>
      <c r="AG424" s="152"/>
      <c r="AH424" s="152"/>
      <c r="AI424" s="152"/>
      <c r="AJ424" s="347"/>
      <c r="AK424" s="152"/>
      <c r="AL424" s="152"/>
      <c r="AM424" s="295"/>
      <c r="AN424" s="228"/>
      <c r="AO424" s="228"/>
      <c r="AP424" s="228"/>
      <c r="AQ424" s="228"/>
      <c r="AR424" s="228"/>
      <c r="AS424" s="348"/>
      <c r="AT424" s="264">
        <f t="shared" si="309"/>
        <v>0</v>
      </c>
      <c r="AU424" s="259"/>
      <c r="AV424" s="265">
        <f t="shared" si="336"/>
        <v>0</v>
      </c>
      <c r="AX424" s="265">
        <f t="shared" si="340"/>
        <v>0</v>
      </c>
      <c r="AZ424" s="492">
        <f t="shared" si="337"/>
        <v>0</v>
      </c>
      <c r="BB424" s="492">
        <f t="shared" si="338"/>
        <v>0</v>
      </c>
      <c r="BD424" s="265">
        <f t="shared" si="341"/>
        <v>0</v>
      </c>
      <c r="BE424" s="105"/>
      <c r="BF424" s="105"/>
      <c r="BG424" s="105"/>
      <c r="BH424" s="105"/>
      <c r="BI424" s="105"/>
      <c r="BJ424" s="105"/>
    </row>
    <row r="425" spans="2:62" ht="20.100000000000001" hidden="1" customHeight="1" outlineLevel="1">
      <c r="B425" s="100"/>
      <c r="C425" s="908"/>
      <c r="D425" s="909"/>
      <c r="E425" s="909"/>
      <c r="F425" s="910"/>
      <c r="G425" s="890"/>
      <c r="H425" s="891"/>
      <c r="I425" s="152"/>
      <c r="J425" s="152"/>
      <c r="K425" s="152"/>
      <c r="L425" s="152"/>
      <c r="M425" s="152"/>
      <c r="N425" s="152"/>
      <c r="O425" s="152"/>
      <c r="P425" s="153"/>
      <c r="Q425" s="153"/>
      <c r="R425" s="156">
        <f t="shared" si="332"/>
        <v>0</v>
      </c>
      <c r="S425" s="156">
        <f t="shared" si="333"/>
        <v>0</v>
      </c>
      <c r="U425" s="157">
        <f t="shared" si="339"/>
        <v>0</v>
      </c>
      <c r="W425" s="152"/>
      <c r="X425" s="152"/>
      <c r="Y425" s="152"/>
      <c r="Z425" s="152"/>
      <c r="AA425" s="152"/>
      <c r="AB425" s="152"/>
      <c r="AC425" s="347"/>
      <c r="AD425" s="152"/>
      <c r="AE425" s="152"/>
      <c r="AF425" s="152"/>
      <c r="AG425" s="152"/>
      <c r="AH425" s="152"/>
      <c r="AI425" s="152"/>
      <c r="AJ425" s="347"/>
      <c r="AK425" s="152"/>
      <c r="AL425" s="152"/>
      <c r="AM425" s="295"/>
      <c r="AN425" s="228"/>
      <c r="AO425" s="228"/>
      <c r="AP425" s="228"/>
      <c r="AQ425" s="228"/>
      <c r="AR425" s="228"/>
      <c r="AS425" s="348"/>
      <c r="AT425" s="264">
        <f t="shared" si="309"/>
        <v>0</v>
      </c>
      <c r="AU425" s="259"/>
      <c r="AV425" s="265">
        <f t="shared" si="336"/>
        <v>0</v>
      </c>
      <c r="AX425" s="265">
        <f t="shared" si="340"/>
        <v>0</v>
      </c>
      <c r="AZ425" s="492">
        <f t="shared" si="337"/>
        <v>0</v>
      </c>
      <c r="BB425" s="492">
        <f t="shared" si="338"/>
        <v>0</v>
      </c>
      <c r="BD425" s="265">
        <f t="shared" si="341"/>
        <v>0</v>
      </c>
      <c r="BE425" s="105"/>
      <c r="BF425" s="105"/>
      <c r="BG425" s="105"/>
      <c r="BH425" s="105"/>
      <c r="BI425" s="105"/>
      <c r="BJ425" s="105"/>
    </row>
    <row r="426" spans="2:62" ht="20.100000000000001" hidden="1" customHeight="1" outlineLevel="1">
      <c r="B426" s="100"/>
      <c r="C426" s="908"/>
      <c r="D426" s="909"/>
      <c r="E426" s="909"/>
      <c r="F426" s="910"/>
      <c r="G426" s="890"/>
      <c r="H426" s="891"/>
      <c r="I426" s="152"/>
      <c r="J426" s="152"/>
      <c r="K426" s="152"/>
      <c r="L426" s="152"/>
      <c r="M426" s="152"/>
      <c r="N426" s="152"/>
      <c r="O426" s="152"/>
      <c r="P426" s="153"/>
      <c r="Q426" s="153"/>
      <c r="R426" s="156">
        <f t="shared" si="332"/>
        <v>0</v>
      </c>
      <c r="S426" s="156">
        <f t="shared" si="333"/>
        <v>0</v>
      </c>
      <c r="U426" s="157">
        <f t="shared" si="339"/>
        <v>0</v>
      </c>
      <c r="W426" s="152"/>
      <c r="X426" s="152"/>
      <c r="Y426" s="152"/>
      <c r="Z426" s="152"/>
      <c r="AA426" s="152"/>
      <c r="AB426" s="152"/>
      <c r="AC426" s="347"/>
      <c r="AD426" s="152"/>
      <c r="AE426" s="152"/>
      <c r="AF426" s="152"/>
      <c r="AG426" s="152"/>
      <c r="AH426" s="152"/>
      <c r="AI426" s="152"/>
      <c r="AJ426" s="347"/>
      <c r="AK426" s="152"/>
      <c r="AL426" s="152"/>
      <c r="AM426" s="295"/>
      <c r="AN426" s="228"/>
      <c r="AO426" s="228"/>
      <c r="AP426" s="228"/>
      <c r="AQ426" s="228"/>
      <c r="AR426" s="228"/>
      <c r="AS426" s="348"/>
      <c r="AT426" s="264">
        <f t="shared" si="309"/>
        <v>0</v>
      </c>
      <c r="AU426" s="259"/>
      <c r="AV426" s="265">
        <f t="shared" si="336"/>
        <v>0</v>
      </c>
      <c r="AX426" s="265">
        <f t="shared" si="340"/>
        <v>0</v>
      </c>
      <c r="AZ426" s="492">
        <f t="shared" si="337"/>
        <v>0</v>
      </c>
      <c r="BB426" s="492">
        <f t="shared" si="338"/>
        <v>0</v>
      </c>
      <c r="BD426" s="265">
        <f t="shared" si="341"/>
        <v>0</v>
      </c>
      <c r="BE426" s="105"/>
      <c r="BF426" s="105"/>
      <c r="BG426" s="105"/>
      <c r="BH426" s="105"/>
      <c r="BI426" s="105"/>
      <c r="BJ426" s="105"/>
    </row>
    <row r="427" spans="2:62" ht="20.100000000000001" hidden="1" customHeight="1" outlineLevel="1">
      <c r="B427" s="100"/>
      <c r="C427" s="908"/>
      <c r="D427" s="909"/>
      <c r="E427" s="909"/>
      <c r="F427" s="910"/>
      <c r="G427" s="890"/>
      <c r="H427" s="891"/>
      <c r="I427" s="152"/>
      <c r="J427" s="152"/>
      <c r="K427" s="152"/>
      <c r="L427" s="152"/>
      <c r="M427" s="152"/>
      <c r="N427" s="152"/>
      <c r="O427" s="152"/>
      <c r="P427" s="153"/>
      <c r="Q427" s="153"/>
      <c r="R427" s="156">
        <f t="shared" si="332"/>
        <v>0</v>
      </c>
      <c r="S427" s="156">
        <f t="shared" si="333"/>
        <v>0</v>
      </c>
      <c r="U427" s="157">
        <f t="shared" si="339"/>
        <v>0</v>
      </c>
      <c r="W427" s="152"/>
      <c r="X427" s="152"/>
      <c r="Y427" s="152"/>
      <c r="Z427" s="152"/>
      <c r="AA427" s="152"/>
      <c r="AB427" s="152"/>
      <c r="AC427" s="347"/>
      <c r="AD427" s="152"/>
      <c r="AE427" s="152"/>
      <c r="AF427" s="152"/>
      <c r="AG427" s="152"/>
      <c r="AH427" s="152"/>
      <c r="AI427" s="152"/>
      <c r="AJ427" s="347"/>
      <c r="AK427" s="152"/>
      <c r="AL427" s="152"/>
      <c r="AM427" s="295"/>
      <c r="AN427" s="228"/>
      <c r="AO427" s="228"/>
      <c r="AP427" s="228"/>
      <c r="AQ427" s="228"/>
      <c r="AR427" s="228"/>
      <c r="AS427" s="348"/>
      <c r="AT427" s="264">
        <f t="shared" si="309"/>
        <v>0</v>
      </c>
      <c r="AU427" s="259"/>
      <c r="AV427" s="265">
        <f t="shared" si="336"/>
        <v>0</v>
      </c>
      <c r="AX427" s="265">
        <f t="shared" si="340"/>
        <v>0</v>
      </c>
      <c r="AZ427" s="492">
        <f t="shared" si="337"/>
        <v>0</v>
      </c>
      <c r="BB427" s="492">
        <f t="shared" si="338"/>
        <v>0</v>
      </c>
      <c r="BD427" s="265">
        <f t="shared" si="341"/>
        <v>0</v>
      </c>
      <c r="BE427" s="105"/>
      <c r="BF427" s="105"/>
      <c r="BG427" s="105"/>
      <c r="BH427" s="105"/>
      <c r="BI427" s="105"/>
      <c r="BJ427" s="105"/>
    </row>
    <row r="428" spans="2:62" ht="20.100000000000001" hidden="1" customHeight="1" outlineLevel="1">
      <c r="B428" s="100"/>
      <c r="C428" s="908"/>
      <c r="D428" s="909"/>
      <c r="E428" s="909"/>
      <c r="F428" s="910"/>
      <c r="G428" s="890"/>
      <c r="H428" s="891"/>
      <c r="I428" s="152"/>
      <c r="J428" s="152"/>
      <c r="K428" s="152"/>
      <c r="L428" s="152"/>
      <c r="M428" s="152"/>
      <c r="N428" s="152"/>
      <c r="O428" s="152"/>
      <c r="P428" s="153"/>
      <c r="Q428" s="153"/>
      <c r="R428" s="156">
        <f t="shared" si="332"/>
        <v>0</v>
      </c>
      <c r="S428" s="156">
        <f t="shared" si="333"/>
        <v>0</v>
      </c>
      <c r="U428" s="157">
        <f t="shared" si="339"/>
        <v>0</v>
      </c>
      <c r="W428" s="152"/>
      <c r="X428" s="152"/>
      <c r="Y428" s="152"/>
      <c r="Z428" s="152"/>
      <c r="AA428" s="152"/>
      <c r="AB428" s="152"/>
      <c r="AC428" s="347"/>
      <c r="AD428" s="152"/>
      <c r="AE428" s="152"/>
      <c r="AF428" s="152"/>
      <c r="AG428" s="152"/>
      <c r="AH428" s="152"/>
      <c r="AI428" s="152"/>
      <c r="AJ428" s="347"/>
      <c r="AK428" s="152"/>
      <c r="AL428" s="152"/>
      <c r="AM428" s="295"/>
      <c r="AN428" s="228"/>
      <c r="AO428" s="228"/>
      <c r="AP428" s="228"/>
      <c r="AQ428" s="228"/>
      <c r="AR428" s="228"/>
      <c r="AS428" s="348"/>
      <c r="AT428" s="264">
        <f t="shared" si="309"/>
        <v>0</v>
      </c>
      <c r="AU428" s="259"/>
      <c r="AV428" s="265">
        <f t="shared" si="336"/>
        <v>0</v>
      </c>
      <c r="AX428" s="265">
        <f t="shared" si="340"/>
        <v>0</v>
      </c>
      <c r="AZ428" s="492">
        <f t="shared" si="337"/>
        <v>0</v>
      </c>
      <c r="BB428" s="492">
        <f t="shared" si="338"/>
        <v>0</v>
      </c>
      <c r="BD428" s="265">
        <f t="shared" si="341"/>
        <v>0</v>
      </c>
      <c r="BE428" s="105"/>
      <c r="BF428" s="105"/>
      <c r="BG428" s="105"/>
      <c r="BH428" s="105"/>
      <c r="BI428" s="105"/>
      <c r="BJ428" s="105"/>
    </row>
    <row r="429" spans="2:62" ht="20.100000000000001" hidden="1" customHeight="1" outlineLevel="1">
      <c r="B429" s="100"/>
      <c r="C429" s="908"/>
      <c r="D429" s="909"/>
      <c r="E429" s="909"/>
      <c r="F429" s="910"/>
      <c r="G429" s="890"/>
      <c r="H429" s="891"/>
      <c r="I429" s="152"/>
      <c r="J429" s="152"/>
      <c r="K429" s="152"/>
      <c r="L429" s="152"/>
      <c r="M429" s="152"/>
      <c r="N429" s="152"/>
      <c r="O429" s="152"/>
      <c r="P429" s="153"/>
      <c r="Q429" s="153"/>
      <c r="R429" s="156">
        <f t="shared" si="332"/>
        <v>0</v>
      </c>
      <c r="S429" s="156">
        <f t="shared" si="333"/>
        <v>0</v>
      </c>
      <c r="U429" s="157">
        <f t="shared" si="339"/>
        <v>0</v>
      </c>
      <c r="W429" s="152"/>
      <c r="X429" s="152"/>
      <c r="Y429" s="152"/>
      <c r="Z429" s="152"/>
      <c r="AA429" s="152"/>
      <c r="AB429" s="152"/>
      <c r="AC429" s="347"/>
      <c r="AD429" s="152"/>
      <c r="AE429" s="152"/>
      <c r="AF429" s="152"/>
      <c r="AG429" s="152"/>
      <c r="AH429" s="152"/>
      <c r="AI429" s="152"/>
      <c r="AJ429" s="347"/>
      <c r="AK429" s="152"/>
      <c r="AL429" s="152"/>
      <c r="AM429" s="295"/>
      <c r="AN429" s="228"/>
      <c r="AO429" s="228"/>
      <c r="AP429" s="228"/>
      <c r="AQ429" s="228"/>
      <c r="AR429" s="228"/>
      <c r="AS429" s="348"/>
      <c r="AT429" s="264">
        <f t="shared" si="309"/>
        <v>0</v>
      </c>
      <c r="AU429" s="259"/>
      <c r="AV429" s="265">
        <f t="shared" si="336"/>
        <v>0</v>
      </c>
      <c r="AX429" s="265">
        <f t="shared" si="340"/>
        <v>0</v>
      </c>
      <c r="AZ429" s="492">
        <f t="shared" si="337"/>
        <v>0</v>
      </c>
      <c r="BB429" s="492">
        <f t="shared" si="338"/>
        <v>0</v>
      </c>
      <c r="BD429" s="265">
        <f t="shared" si="341"/>
        <v>0</v>
      </c>
      <c r="BE429" s="105"/>
      <c r="BF429" s="105"/>
      <c r="BG429" s="105"/>
      <c r="BH429" s="105"/>
      <c r="BI429" s="105"/>
      <c r="BJ429" s="105"/>
    </row>
    <row r="430" spans="2:62" ht="20.100000000000001" hidden="1" customHeight="1" outlineLevel="1">
      <c r="B430" s="100"/>
      <c r="C430" s="908"/>
      <c r="D430" s="909"/>
      <c r="E430" s="909"/>
      <c r="F430" s="910"/>
      <c r="G430" s="890"/>
      <c r="H430" s="891"/>
      <c r="I430" s="152"/>
      <c r="J430" s="152"/>
      <c r="K430" s="152"/>
      <c r="L430" s="152"/>
      <c r="M430" s="152"/>
      <c r="N430" s="152"/>
      <c r="O430" s="152"/>
      <c r="P430" s="153"/>
      <c r="Q430" s="153"/>
      <c r="R430" s="156">
        <f t="shared" si="332"/>
        <v>0</v>
      </c>
      <c r="S430" s="156">
        <f t="shared" si="333"/>
        <v>0</v>
      </c>
      <c r="U430" s="157">
        <f t="shared" si="339"/>
        <v>0</v>
      </c>
      <c r="W430" s="152"/>
      <c r="X430" s="152"/>
      <c r="Y430" s="152"/>
      <c r="Z430" s="152"/>
      <c r="AA430" s="152"/>
      <c r="AB430" s="152"/>
      <c r="AC430" s="347"/>
      <c r="AD430" s="152"/>
      <c r="AE430" s="152"/>
      <c r="AF430" s="152"/>
      <c r="AG430" s="152"/>
      <c r="AH430" s="152"/>
      <c r="AI430" s="152"/>
      <c r="AJ430" s="347"/>
      <c r="AK430" s="152"/>
      <c r="AL430" s="152"/>
      <c r="AM430" s="295"/>
      <c r="AN430" s="228"/>
      <c r="AO430" s="228"/>
      <c r="AP430" s="228"/>
      <c r="AQ430" s="228"/>
      <c r="AR430" s="228"/>
      <c r="AS430" s="348"/>
      <c r="AT430" s="264">
        <f t="shared" si="309"/>
        <v>0</v>
      </c>
      <c r="AU430" s="259"/>
      <c r="AV430" s="265">
        <f t="shared" si="336"/>
        <v>0</v>
      </c>
      <c r="AX430" s="265">
        <f t="shared" si="340"/>
        <v>0</v>
      </c>
      <c r="AZ430" s="492">
        <f t="shared" si="337"/>
        <v>0</v>
      </c>
      <c r="BB430" s="492">
        <f t="shared" si="338"/>
        <v>0</v>
      </c>
      <c r="BD430" s="265">
        <f t="shared" si="341"/>
        <v>0</v>
      </c>
      <c r="BE430" s="105"/>
      <c r="BF430" s="105"/>
      <c r="BG430" s="105"/>
      <c r="BH430" s="105"/>
      <c r="BI430" s="105"/>
      <c r="BJ430" s="105"/>
    </row>
    <row r="431" spans="2:62" ht="20.100000000000001" hidden="1" customHeight="1" outlineLevel="1">
      <c r="B431" s="100"/>
      <c r="C431" s="908"/>
      <c r="D431" s="909"/>
      <c r="E431" s="909"/>
      <c r="F431" s="910"/>
      <c r="G431" s="890"/>
      <c r="H431" s="891"/>
      <c r="I431" s="152"/>
      <c r="J431" s="152"/>
      <c r="K431" s="152"/>
      <c r="L431" s="152"/>
      <c r="M431" s="152"/>
      <c r="N431" s="152"/>
      <c r="O431" s="152"/>
      <c r="P431" s="153"/>
      <c r="Q431" s="153"/>
      <c r="R431" s="156">
        <f t="shared" si="332"/>
        <v>0</v>
      </c>
      <c r="S431" s="156">
        <f t="shared" si="333"/>
        <v>0</v>
      </c>
      <c r="U431" s="157">
        <f t="shared" si="339"/>
        <v>0</v>
      </c>
      <c r="W431" s="152"/>
      <c r="X431" s="152"/>
      <c r="Y431" s="152"/>
      <c r="Z431" s="152"/>
      <c r="AA431" s="152"/>
      <c r="AB431" s="152"/>
      <c r="AC431" s="347"/>
      <c r="AD431" s="152"/>
      <c r="AE431" s="152"/>
      <c r="AF431" s="152"/>
      <c r="AG431" s="152"/>
      <c r="AH431" s="152"/>
      <c r="AI431" s="152"/>
      <c r="AJ431" s="347"/>
      <c r="AK431" s="152"/>
      <c r="AL431" s="152"/>
      <c r="AM431" s="295"/>
      <c r="AN431" s="228"/>
      <c r="AO431" s="228"/>
      <c r="AP431" s="228"/>
      <c r="AQ431" s="228"/>
      <c r="AR431" s="228"/>
      <c r="AS431" s="348"/>
      <c r="AT431" s="264">
        <f t="shared" si="309"/>
        <v>0</v>
      </c>
      <c r="AU431" s="259"/>
      <c r="AV431" s="265">
        <f t="shared" si="336"/>
        <v>0</v>
      </c>
      <c r="AX431" s="265">
        <f t="shared" si="340"/>
        <v>0</v>
      </c>
      <c r="AZ431" s="492">
        <f t="shared" si="337"/>
        <v>0</v>
      </c>
      <c r="BB431" s="492">
        <f t="shared" si="338"/>
        <v>0</v>
      </c>
      <c r="BD431" s="265">
        <f t="shared" si="341"/>
        <v>0</v>
      </c>
      <c r="BE431" s="105"/>
      <c r="BF431" s="105"/>
      <c r="BG431" s="105"/>
      <c r="BH431" s="105"/>
      <c r="BI431" s="105"/>
      <c r="BJ431" s="105"/>
    </row>
    <row r="432" spans="2:62" ht="20.100000000000001" hidden="1" customHeight="1" outlineLevel="1">
      <c r="B432" s="100"/>
      <c r="C432" s="908"/>
      <c r="D432" s="909"/>
      <c r="E432" s="909"/>
      <c r="F432" s="910"/>
      <c r="G432" s="890"/>
      <c r="H432" s="891"/>
      <c r="I432" s="152"/>
      <c r="J432" s="152"/>
      <c r="K432" s="152"/>
      <c r="L432" s="152"/>
      <c r="M432" s="152"/>
      <c r="N432" s="152"/>
      <c r="O432" s="152"/>
      <c r="P432" s="153"/>
      <c r="Q432" s="153"/>
      <c r="R432" s="156">
        <f t="shared" si="332"/>
        <v>0</v>
      </c>
      <c r="S432" s="156">
        <f t="shared" si="333"/>
        <v>0</v>
      </c>
      <c r="U432" s="157">
        <f t="shared" si="339"/>
        <v>0</v>
      </c>
      <c r="W432" s="152"/>
      <c r="X432" s="152"/>
      <c r="Y432" s="152"/>
      <c r="Z432" s="152"/>
      <c r="AA432" s="152"/>
      <c r="AB432" s="152"/>
      <c r="AC432" s="347"/>
      <c r="AD432" s="152"/>
      <c r="AE432" s="152"/>
      <c r="AF432" s="152"/>
      <c r="AG432" s="152"/>
      <c r="AH432" s="152"/>
      <c r="AI432" s="152"/>
      <c r="AJ432" s="347"/>
      <c r="AK432" s="152"/>
      <c r="AL432" s="152"/>
      <c r="AM432" s="295"/>
      <c r="AN432" s="228"/>
      <c r="AO432" s="228"/>
      <c r="AP432" s="228"/>
      <c r="AQ432" s="228"/>
      <c r="AR432" s="228"/>
      <c r="AS432" s="348"/>
      <c r="AT432" s="264">
        <f t="shared" si="309"/>
        <v>0</v>
      </c>
      <c r="AU432" s="259"/>
      <c r="AV432" s="265">
        <f t="shared" si="336"/>
        <v>0</v>
      </c>
      <c r="AX432" s="265">
        <f t="shared" si="340"/>
        <v>0</v>
      </c>
      <c r="AZ432" s="492">
        <f t="shared" si="337"/>
        <v>0</v>
      </c>
      <c r="BB432" s="492">
        <f t="shared" si="338"/>
        <v>0</v>
      </c>
      <c r="BD432" s="265">
        <f t="shared" si="341"/>
        <v>0</v>
      </c>
      <c r="BE432" s="105"/>
      <c r="BF432" s="105"/>
      <c r="BG432" s="105"/>
      <c r="BH432" s="105"/>
      <c r="BI432" s="105"/>
      <c r="BJ432" s="105"/>
    </row>
    <row r="433" spans="2:62" ht="20.100000000000001" hidden="1" customHeight="1" outlineLevel="1">
      <c r="B433" s="100"/>
      <c r="C433" s="908"/>
      <c r="D433" s="909"/>
      <c r="E433" s="909"/>
      <c r="F433" s="910"/>
      <c r="G433" s="890"/>
      <c r="H433" s="891"/>
      <c r="I433" s="152"/>
      <c r="J433" s="152"/>
      <c r="K433" s="152"/>
      <c r="L433" s="152"/>
      <c r="M433" s="152"/>
      <c r="N433" s="152"/>
      <c r="O433" s="152"/>
      <c r="P433" s="153"/>
      <c r="Q433" s="153"/>
      <c r="R433" s="156">
        <f t="shared" si="332"/>
        <v>0</v>
      </c>
      <c r="S433" s="156">
        <f t="shared" si="333"/>
        <v>0</v>
      </c>
      <c r="U433" s="157">
        <f t="shared" si="339"/>
        <v>0</v>
      </c>
      <c r="W433" s="152"/>
      <c r="X433" s="152"/>
      <c r="Y433" s="152"/>
      <c r="Z433" s="152"/>
      <c r="AA433" s="152"/>
      <c r="AB433" s="152"/>
      <c r="AC433" s="347"/>
      <c r="AD433" s="152"/>
      <c r="AE433" s="152"/>
      <c r="AF433" s="152"/>
      <c r="AG433" s="152"/>
      <c r="AH433" s="152"/>
      <c r="AI433" s="152"/>
      <c r="AJ433" s="347"/>
      <c r="AK433" s="152"/>
      <c r="AL433" s="152"/>
      <c r="AM433" s="295"/>
      <c r="AN433" s="228"/>
      <c r="AO433" s="228"/>
      <c r="AP433" s="228"/>
      <c r="AQ433" s="228"/>
      <c r="AR433" s="228"/>
      <c r="AS433" s="348"/>
      <c r="AT433" s="264">
        <f t="shared" si="309"/>
        <v>0</v>
      </c>
      <c r="AU433" s="259"/>
      <c r="AV433" s="265">
        <f t="shared" si="336"/>
        <v>0</v>
      </c>
      <c r="AX433" s="265">
        <f t="shared" si="340"/>
        <v>0</v>
      </c>
      <c r="AZ433" s="492">
        <f t="shared" si="337"/>
        <v>0</v>
      </c>
      <c r="BB433" s="492">
        <f t="shared" si="338"/>
        <v>0</v>
      </c>
      <c r="BD433" s="265">
        <f t="shared" si="341"/>
        <v>0</v>
      </c>
      <c r="BE433" s="105"/>
      <c r="BF433" s="105"/>
      <c r="BG433" s="105"/>
      <c r="BH433" s="105"/>
      <c r="BI433" s="105"/>
      <c r="BJ433" s="105"/>
    </row>
    <row r="434" spans="2:62" ht="20.100000000000001" hidden="1" customHeight="1" outlineLevel="1">
      <c r="B434" s="100"/>
      <c r="C434" s="908"/>
      <c r="D434" s="909"/>
      <c r="E434" s="909"/>
      <c r="F434" s="910"/>
      <c r="G434" s="890"/>
      <c r="H434" s="891"/>
      <c r="I434" s="152"/>
      <c r="J434" s="152"/>
      <c r="K434" s="152"/>
      <c r="L434" s="152"/>
      <c r="M434" s="152"/>
      <c r="N434" s="152"/>
      <c r="O434" s="152"/>
      <c r="P434" s="153"/>
      <c r="Q434" s="153"/>
      <c r="R434" s="156">
        <f t="shared" si="332"/>
        <v>0</v>
      </c>
      <c r="S434" s="156">
        <f t="shared" si="333"/>
        <v>0</v>
      </c>
      <c r="U434" s="157">
        <f t="shared" si="339"/>
        <v>0</v>
      </c>
      <c r="W434" s="152"/>
      <c r="X434" s="152"/>
      <c r="Y434" s="152"/>
      <c r="Z434" s="152"/>
      <c r="AA434" s="152"/>
      <c r="AB434" s="152"/>
      <c r="AC434" s="347"/>
      <c r="AD434" s="152"/>
      <c r="AE434" s="152"/>
      <c r="AF434" s="152"/>
      <c r="AG434" s="152"/>
      <c r="AH434" s="152"/>
      <c r="AI434" s="152"/>
      <c r="AJ434" s="347"/>
      <c r="AK434" s="152"/>
      <c r="AL434" s="152"/>
      <c r="AM434" s="295"/>
      <c r="AN434" s="228"/>
      <c r="AO434" s="228"/>
      <c r="AP434" s="228"/>
      <c r="AQ434" s="228"/>
      <c r="AR434" s="228"/>
      <c r="AS434" s="348"/>
      <c r="AT434" s="264">
        <f t="shared" si="309"/>
        <v>0</v>
      </c>
      <c r="AU434" s="259"/>
      <c r="AV434" s="265">
        <f t="shared" si="336"/>
        <v>0</v>
      </c>
      <c r="AX434" s="265">
        <f t="shared" si="340"/>
        <v>0</v>
      </c>
      <c r="AZ434" s="492">
        <f t="shared" si="337"/>
        <v>0</v>
      </c>
      <c r="BB434" s="492">
        <f t="shared" si="338"/>
        <v>0</v>
      </c>
      <c r="BD434" s="265">
        <f t="shared" si="341"/>
        <v>0</v>
      </c>
      <c r="BE434" s="105"/>
      <c r="BF434" s="105"/>
      <c r="BG434" s="105"/>
      <c r="BH434" s="105"/>
      <c r="BI434" s="105"/>
      <c r="BJ434" s="105"/>
    </row>
    <row r="435" spans="2:62" ht="20.100000000000001" hidden="1" customHeight="1" outlineLevel="1">
      <c r="B435" s="100"/>
      <c r="C435" s="908"/>
      <c r="D435" s="909"/>
      <c r="E435" s="909"/>
      <c r="F435" s="910"/>
      <c r="G435" s="890"/>
      <c r="H435" s="891"/>
      <c r="I435" s="152"/>
      <c r="J435" s="152"/>
      <c r="K435" s="152"/>
      <c r="L435" s="152"/>
      <c r="M435" s="152"/>
      <c r="N435" s="152"/>
      <c r="O435" s="152"/>
      <c r="P435" s="153"/>
      <c r="Q435" s="153"/>
      <c r="R435" s="156">
        <f t="shared" si="332"/>
        <v>0</v>
      </c>
      <c r="S435" s="156">
        <f t="shared" si="333"/>
        <v>0</v>
      </c>
      <c r="U435" s="157">
        <f t="shared" si="339"/>
        <v>0</v>
      </c>
      <c r="W435" s="152"/>
      <c r="X435" s="152"/>
      <c r="Y435" s="152"/>
      <c r="Z435" s="152"/>
      <c r="AA435" s="152"/>
      <c r="AB435" s="152"/>
      <c r="AC435" s="347"/>
      <c r="AD435" s="152"/>
      <c r="AE435" s="152"/>
      <c r="AF435" s="152"/>
      <c r="AG435" s="152"/>
      <c r="AH435" s="152"/>
      <c r="AI435" s="152"/>
      <c r="AJ435" s="347"/>
      <c r="AK435" s="152"/>
      <c r="AL435" s="152"/>
      <c r="AM435" s="295"/>
      <c r="AN435" s="228"/>
      <c r="AO435" s="228"/>
      <c r="AP435" s="228"/>
      <c r="AQ435" s="228"/>
      <c r="AR435" s="228"/>
      <c r="AS435" s="348"/>
      <c r="AT435" s="264">
        <f t="shared" si="309"/>
        <v>0</v>
      </c>
      <c r="AU435" s="259"/>
      <c r="AV435" s="265">
        <f t="shared" si="336"/>
        <v>0</v>
      </c>
      <c r="AX435" s="265">
        <f t="shared" si="340"/>
        <v>0</v>
      </c>
      <c r="AZ435" s="492">
        <f t="shared" si="337"/>
        <v>0</v>
      </c>
      <c r="BB435" s="492">
        <f t="shared" si="338"/>
        <v>0</v>
      </c>
      <c r="BD435" s="265">
        <f t="shared" si="341"/>
        <v>0</v>
      </c>
      <c r="BE435" s="105"/>
      <c r="BF435" s="105"/>
      <c r="BG435" s="105"/>
      <c r="BH435" s="105"/>
      <c r="BI435" s="105"/>
      <c r="BJ435" s="105"/>
    </row>
    <row r="436" spans="2:62" ht="9.9499999999999993" hidden="1" customHeight="1" outlineLevel="1">
      <c r="B436" s="101"/>
      <c r="C436" s="208"/>
      <c r="D436" s="208"/>
      <c r="E436" s="208"/>
      <c r="F436" s="208"/>
      <c r="G436" s="237"/>
      <c r="H436" s="207"/>
      <c r="I436" s="257"/>
      <c r="J436" s="257"/>
      <c r="K436" s="257"/>
      <c r="L436" s="257"/>
      <c r="M436" s="257"/>
      <c r="N436" s="257"/>
      <c r="O436" s="257"/>
      <c r="P436" s="256"/>
      <c r="Q436" s="102"/>
      <c r="R436" s="102"/>
      <c r="S436" s="102"/>
      <c r="U436" s="98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Z436" s="493"/>
      <c r="BE436" s="105"/>
      <c r="BF436" s="105"/>
      <c r="BG436" s="105"/>
      <c r="BH436" s="105"/>
      <c r="BI436" s="105"/>
      <c r="BJ436" s="105"/>
    </row>
    <row r="437" spans="2:62" ht="20.100000000000001" customHeight="1" collapsed="1">
      <c r="B437" s="8">
        <f>B420+1</f>
        <v>26</v>
      </c>
      <c r="C437" s="916"/>
      <c r="D437" s="917"/>
      <c r="E437" s="917"/>
      <c r="F437" s="918"/>
      <c r="G437" s="429"/>
      <c r="H437" s="206">
        <v>1</v>
      </c>
      <c r="I437" s="642">
        <f t="shared" ref="I437" si="342">$H437*SUM(I438:I452)</f>
        <v>0</v>
      </c>
      <c r="J437" s="643">
        <f t="shared" ref="J437:O437" si="343">$H437*SUM(J438:J452)</f>
        <v>0</v>
      </c>
      <c r="K437" s="644">
        <f t="shared" si="343"/>
        <v>0</v>
      </c>
      <c r="L437" s="645">
        <f t="shared" si="343"/>
        <v>0</v>
      </c>
      <c r="M437" s="645">
        <f t="shared" si="343"/>
        <v>0</v>
      </c>
      <c r="N437" s="644">
        <f t="shared" si="343"/>
        <v>0</v>
      </c>
      <c r="O437" s="642">
        <f t="shared" si="343"/>
        <v>0</v>
      </c>
      <c r="P437" s="209">
        <f t="shared" ref="P437:Q437" si="344">$H437*SUM(P438:P452)</f>
        <v>0</v>
      </c>
      <c r="Q437" s="210">
        <f t="shared" si="344"/>
        <v>0</v>
      </c>
      <c r="R437" s="136">
        <f t="shared" ref="R437:R452" si="345">P437*(1+Gewinn)*(1+SicherheitAngebot)</f>
        <v>0</v>
      </c>
      <c r="S437" s="137">
        <f t="shared" ref="S437:S452" si="346">Q437*(1+MGKZ)*(1+Gewinn)*(1+SicherheitAngebot)</f>
        <v>0</v>
      </c>
      <c r="U437" s="10">
        <f>I437*$I$7+J437*$J$7+K437*$K$7+L437*$L$7+M437*$M$7+N437*$N$7+O437*$O$7+R437+S437</f>
        <v>0</v>
      </c>
      <c r="W437" s="646">
        <f t="shared" ref="W437:AB437" si="347">$H437*SUM(W438:W452)</f>
        <v>0</v>
      </c>
      <c r="X437" s="647">
        <f t="shared" si="347"/>
        <v>0</v>
      </c>
      <c r="Y437" s="648">
        <f t="shared" si="347"/>
        <v>0</v>
      </c>
      <c r="Z437" s="649">
        <f t="shared" si="347"/>
        <v>0</v>
      </c>
      <c r="AA437" s="648">
        <f t="shared" si="347"/>
        <v>0</v>
      </c>
      <c r="AB437" s="646">
        <f t="shared" si="347"/>
        <v>0</v>
      </c>
      <c r="AC437" s="258"/>
      <c r="AD437" s="646">
        <f t="shared" ref="AD437:AM437" si="348">$H437*SUM(AD438:AD452)</f>
        <v>0</v>
      </c>
      <c r="AE437" s="647">
        <f t="shared" si="348"/>
        <v>0</v>
      </c>
      <c r="AF437" s="648">
        <f t="shared" si="348"/>
        <v>0</v>
      </c>
      <c r="AG437" s="649">
        <f t="shared" si="348"/>
        <v>0</v>
      </c>
      <c r="AH437" s="648">
        <f t="shared" si="348"/>
        <v>0</v>
      </c>
      <c r="AI437" s="646">
        <f t="shared" si="348"/>
        <v>0</v>
      </c>
      <c r="AJ437" s="258"/>
      <c r="AK437" s="653">
        <f t="shared" si="348"/>
        <v>0</v>
      </c>
      <c r="AL437" s="653">
        <f t="shared" si="348"/>
        <v>0</v>
      </c>
      <c r="AM437" s="653">
        <f t="shared" si="348"/>
        <v>0</v>
      </c>
      <c r="AN437" s="227">
        <f>$H437*SUM(AN438:AN452)*(1+Gewinn)*(1+SicherheitAngebot)</f>
        <v>0</v>
      </c>
      <c r="AO437" s="227">
        <f>$H437*SUM(AO438:AO452)*(1+Gewinn)*(1+SicherheitAngebot)</f>
        <v>0</v>
      </c>
      <c r="AP437" s="227">
        <f>$H437*SUM(AP438:AP452)*(1+Gewinn)*(1+SicherheitAngebot)</f>
        <v>0</v>
      </c>
      <c r="AQ437" s="227">
        <f>$H437*SUM(AQ438:AQ452)*(1+Gewinn)*(1+SicherheitAngebot)</f>
        <v>0</v>
      </c>
      <c r="AR437" s="227">
        <f>$H437*SUM(AR438:AR452)*(1+Gewinn)*(1+SicherheitAngebot)</f>
        <v>0</v>
      </c>
      <c r="AS437" s="262"/>
      <c r="AT437" s="263">
        <f t="shared" si="309"/>
        <v>0</v>
      </c>
      <c r="AU437" s="259"/>
      <c r="AV437" s="491">
        <f>AK437*$AK$7+AL437*$AL$7+AM437*$AM$7+SUM(AN437:AR437)+AT437/Zuschläge_IBN+AT437</f>
        <v>0</v>
      </c>
      <c r="AX437" s="685">
        <f>U437+AV437</f>
        <v>0</v>
      </c>
      <c r="AZ437" s="490">
        <f>IF(H437&gt;0,U437/(1+SicherheitAngebot)*(1+Sicherheit),0)</f>
        <v>0</v>
      </c>
      <c r="BB437" s="490">
        <f>IF(H437&gt;0,AV437/(1+SicherheitAngebot)*(1+Sicherheit),0)</f>
        <v>0</v>
      </c>
      <c r="BD437" s="490">
        <f>AZ437+BB437</f>
        <v>0</v>
      </c>
      <c r="BE437" s="105"/>
      <c r="BF437" s="105"/>
      <c r="BG437" s="105"/>
      <c r="BH437" s="105"/>
      <c r="BI437" s="105"/>
      <c r="BJ437" s="105"/>
    </row>
    <row r="438" spans="2:62" ht="20.100000000000001" hidden="1" customHeight="1" outlineLevel="1">
      <c r="B438" s="99"/>
      <c r="C438" s="908"/>
      <c r="D438" s="909"/>
      <c r="E438" s="909"/>
      <c r="F438" s="910"/>
      <c r="G438" s="890"/>
      <c r="H438" s="901"/>
      <c r="I438" s="152"/>
      <c r="J438" s="152"/>
      <c r="K438" s="152"/>
      <c r="L438" s="152"/>
      <c r="M438" s="152"/>
      <c r="N438" s="152"/>
      <c r="O438" s="152"/>
      <c r="P438" s="153"/>
      <c r="Q438" s="153"/>
      <c r="R438" s="156">
        <f t="shared" si="345"/>
        <v>0</v>
      </c>
      <c r="S438" s="156">
        <f t="shared" si="346"/>
        <v>0</v>
      </c>
      <c r="U438" s="157">
        <f>I438*$I$7+J438*$J$7+K438*$K$7+L438*$L$7+M438*$M$7+N438*$N$7+O438*$O$7+R438+S438</f>
        <v>0</v>
      </c>
      <c r="W438" s="152"/>
      <c r="X438" s="152"/>
      <c r="Y438" s="152"/>
      <c r="Z438" s="152"/>
      <c r="AA438" s="152"/>
      <c r="AB438" s="152"/>
      <c r="AC438" s="347"/>
      <c r="AD438" s="152"/>
      <c r="AE438" s="152"/>
      <c r="AF438" s="152"/>
      <c r="AG438" s="152"/>
      <c r="AH438" s="152"/>
      <c r="AI438" s="152"/>
      <c r="AJ438" s="347"/>
      <c r="AK438" s="152"/>
      <c r="AL438" s="152"/>
      <c r="AM438" s="295"/>
      <c r="AN438" s="228"/>
      <c r="AO438" s="228"/>
      <c r="AP438" s="228"/>
      <c r="AQ438" s="228"/>
      <c r="AR438" s="228"/>
      <c r="AS438" s="348"/>
      <c r="AT438" s="264">
        <f t="shared" si="309"/>
        <v>0</v>
      </c>
      <c r="AU438" s="259"/>
      <c r="AV438" s="265">
        <f t="shared" ref="AV438:AV452" si="349">AK438*$AK$7+AL438*$AL$7+AM438*$AM$7+SUM(AN438:AR438)*(1+Gewinn)*(1+SicherheitAngebot)+AT438/Zuschläge_IBN+AT438</f>
        <v>0</v>
      </c>
      <c r="AX438" s="265">
        <f>U438+AV438</f>
        <v>0</v>
      </c>
      <c r="AZ438" s="492">
        <f t="shared" ref="AZ438:AZ452" si="350">U438/(1+SicherheitAngebot)*(1+Sicherheit)</f>
        <v>0</v>
      </c>
      <c r="BB438" s="492">
        <f t="shared" ref="BB438:BB452" si="351">AV438/(1+SicherheitAngebot)*(1+Sicherheit)</f>
        <v>0</v>
      </c>
      <c r="BD438" s="265">
        <f>AZ438+BB438</f>
        <v>0</v>
      </c>
      <c r="BE438" s="105"/>
      <c r="BF438" s="105"/>
      <c r="BG438" s="105"/>
      <c r="BH438" s="105"/>
      <c r="BI438" s="105"/>
      <c r="BJ438" s="105"/>
    </row>
    <row r="439" spans="2:62" ht="20.100000000000001" hidden="1" customHeight="1" outlineLevel="1">
      <c r="B439" s="100"/>
      <c r="C439" s="908"/>
      <c r="D439" s="909"/>
      <c r="E439" s="909"/>
      <c r="F439" s="910"/>
      <c r="G439" s="890"/>
      <c r="H439" s="891"/>
      <c r="I439" s="152"/>
      <c r="J439" s="152"/>
      <c r="K439" s="152"/>
      <c r="L439" s="152"/>
      <c r="M439" s="152"/>
      <c r="N439" s="152"/>
      <c r="O439" s="152"/>
      <c r="P439" s="153"/>
      <c r="Q439" s="153"/>
      <c r="R439" s="156">
        <f t="shared" si="345"/>
        <v>0</v>
      </c>
      <c r="S439" s="156">
        <f t="shared" si="346"/>
        <v>0</v>
      </c>
      <c r="U439" s="157">
        <f t="shared" ref="U439:U452" si="352">I439*$I$7+J439*$J$7+K439*$K$7+L439*$L$7+M439*$M$7+N439*$N$7+O439*$O$7+R439+S439</f>
        <v>0</v>
      </c>
      <c r="W439" s="152"/>
      <c r="X439" s="152"/>
      <c r="Y439" s="152"/>
      <c r="Z439" s="152"/>
      <c r="AA439" s="152"/>
      <c r="AB439" s="152"/>
      <c r="AC439" s="347"/>
      <c r="AD439" s="152"/>
      <c r="AE439" s="152"/>
      <c r="AF439" s="152"/>
      <c r="AG439" s="152"/>
      <c r="AH439" s="152"/>
      <c r="AI439" s="152"/>
      <c r="AJ439" s="347"/>
      <c r="AK439" s="152"/>
      <c r="AL439" s="152"/>
      <c r="AM439" s="295"/>
      <c r="AN439" s="228"/>
      <c r="AO439" s="228"/>
      <c r="AP439" s="228"/>
      <c r="AQ439" s="228"/>
      <c r="AR439" s="228"/>
      <c r="AS439" s="348"/>
      <c r="AT439" s="264">
        <f t="shared" si="309"/>
        <v>0</v>
      </c>
      <c r="AU439" s="259"/>
      <c r="AV439" s="265">
        <f t="shared" si="349"/>
        <v>0</v>
      </c>
      <c r="AX439" s="265">
        <f t="shared" ref="AX439:AX452" si="353">U439+AV439</f>
        <v>0</v>
      </c>
      <c r="AZ439" s="492">
        <f t="shared" si="350"/>
        <v>0</v>
      </c>
      <c r="BB439" s="492">
        <f t="shared" si="351"/>
        <v>0</v>
      </c>
      <c r="BD439" s="265">
        <f t="shared" ref="BD439:BD452" si="354">AZ439+BB439</f>
        <v>0</v>
      </c>
      <c r="BE439" s="105"/>
      <c r="BF439" s="105"/>
      <c r="BG439" s="105"/>
      <c r="BH439" s="105"/>
      <c r="BI439" s="105"/>
      <c r="BJ439" s="105"/>
    </row>
    <row r="440" spans="2:62" ht="20.100000000000001" hidden="1" customHeight="1" outlineLevel="1">
      <c r="B440" s="100"/>
      <c r="C440" s="908"/>
      <c r="D440" s="909"/>
      <c r="E440" s="909"/>
      <c r="F440" s="910"/>
      <c r="G440" s="890"/>
      <c r="H440" s="891"/>
      <c r="I440" s="152"/>
      <c r="J440" s="152"/>
      <c r="K440" s="152"/>
      <c r="L440" s="152"/>
      <c r="M440" s="152"/>
      <c r="N440" s="152"/>
      <c r="O440" s="152"/>
      <c r="P440" s="153"/>
      <c r="Q440" s="153"/>
      <c r="R440" s="156">
        <f t="shared" si="345"/>
        <v>0</v>
      </c>
      <c r="S440" s="156">
        <f t="shared" si="346"/>
        <v>0</v>
      </c>
      <c r="U440" s="157">
        <f t="shared" si="352"/>
        <v>0</v>
      </c>
      <c r="W440" s="152"/>
      <c r="X440" s="152"/>
      <c r="Y440" s="152"/>
      <c r="Z440" s="152"/>
      <c r="AA440" s="152"/>
      <c r="AB440" s="152"/>
      <c r="AC440" s="347"/>
      <c r="AD440" s="152"/>
      <c r="AE440" s="152"/>
      <c r="AF440" s="152"/>
      <c r="AG440" s="152"/>
      <c r="AH440" s="152"/>
      <c r="AI440" s="152"/>
      <c r="AJ440" s="347"/>
      <c r="AK440" s="152"/>
      <c r="AL440" s="152"/>
      <c r="AM440" s="295"/>
      <c r="AN440" s="228"/>
      <c r="AO440" s="228"/>
      <c r="AP440" s="228"/>
      <c r="AQ440" s="228"/>
      <c r="AR440" s="228"/>
      <c r="AS440" s="348"/>
      <c r="AT440" s="264">
        <f t="shared" si="309"/>
        <v>0</v>
      </c>
      <c r="AU440" s="259"/>
      <c r="AV440" s="265">
        <f t="shared" si="349"/>
        <v>0</v>
      </c>
      <c r="AX440" s="265">
        <f t="shared" si="353"/>
        <v>0</v>
      </c>
      <c r="AZ440" s="492">
        <f t="shared" si="350"/>
        <v>0</v>
      </c>
      <c r="BB440" s="492">
        <f t="shared" si="351"/>
        <v>0</v>
      </c>
      <c r="BD440" s="265">
        <f t="shared" si="354"/>
        <v>0</v>
      </c>
      <c r="BE440" s="105"/>
      <c r="BF440" s="105"/>
      <c r="BG440" s="105"/>
      <c r="BH440" s="105"/>
      <c r="BI440" s="105"/>
      <c r="BJ440" s="105"/>
    </row>
    <row r="441" spans="2:62" ht="20.100000000000001" hidden="1" customHeight="1" outlineLevel="1">
      <c r="B441" s="100"/>
      <c r="C441" s="908"/>
      <c r="D441" s="909"/>
      <c r="E441" s="909"/>
      <c r="F441" s="910"/>
      <c r="G441" s="890"/>
      <c r="H441" s="891"/>
      <c r="I441" s="152"/>
      <c r="J441" s="152"/>
      <c r="K441" s="152"/>
      <c r="L441" s="152"/>
      <c r="M441" s="152"/>
      <c r="N441" s="152"/>
      <c r="O441" s="152"/>
      <c r="P441" s="153"/>
      <c r="Q441" s="153"/>
      <c r="R441" s="156">
        <f t="shared" si="345"/>
        <v>0</v>
      </c>
      <c r="S441" s="156">
        <f t="shared" si="346"/>
        <v>0</v>
      </c>
      <c r="U441" s="157">
        <f t="shared" si="352"/>
        <v>0</v>
      </c>
      <c r="W441" s="152"/>
      <c r="X441" s="152"/>
      <c r="Y441" s="152"/>
      <c r="Z441" s="152"/>
      <c r="AA441" s="152"/>
      <c r="AB441" s="152"/>
      <c r="AC441" s="347"/>
      <c r="AD441" s="152"/>
      <c r="AE441" s="152"/>
      <c r="AF441" s="152"/>
      <c r="AG441" s="152"/>
      <c r="AH441" s="152"/>
      <c r="AI441" s="152"/>
      <c r="AJ441" s="347"/>
      <c r="AK441" s="152"/>
      <c r="AL441" s="152"/>
      <c r="AM441" s="295"/>
      <c r="AN441" s="228"/>
      <c r="AO441" s="228"/>
      <c r="AP441" s="228"/>
      <c r="AQ441" s="228"/>
      <c r="AR441" s="228"/>
      <c r="AS441" s="348"/>
      <c r="AT441" s="264">
        <f t="shared" si="309"/>
        <v>0</v>
      </c>
      <c r="AU441" s="259"/>
      <c r="AV441" s="265">
        <f t="shared" si="349"/>
        <v>0</v>
      </c>
      <c r="AX441" s="265">
        <f t="shared" si="353"/>
        <v>0</v>
      </c>
      <c r="AZ441" s="492">
        <f t="shared" si="350"/>
        <v>0</v>
      </c>
      <c r="BB441" s="492">
        <f t="shared" si="351"/>
        <v>0</v>
      </c>
      <c r="BD441" s="265">
        <f t="shared" si="354"/>
        <v>0</v>
      </c>
      <c r="BE441" s="105"/>
      <c r="BF441" s="105"/>
      <c r="BG441" s="105"/>
      <c r="BH441" s="105"/>
      <c r="BI441" s="105"/>
      <c r="BJ441" s="105"/>
    </row>
    <row r="442" spans="2:62" ht="20.100000000000001" hidden="1" customHeight="1" outlineLevel="1">
      <c r="B442" s="100"/>
      <c r="C442" s="908"/>
      <c r="D442" s="909"/>
      <c r="E442" s="909"/>
      <c r="F442" s="910"/>
      <c r="G442" s="890"/>
      <c r="H442" s="891"/>
      <c r="I442" s="152"/>
      <c r="J442" s="152"/>
      <c r="K442" s="152"/>
      <c r="L442" s="152"/>
      <c r="M442" s="152"/>
      <c r="N442" s="152"/>
      <c r="O442" s="152"/>
      <c r="P442" s="153"/>
      <c r="Q442" s="153"/>
      <c r="R442" s="156">
        <f t="shared" si="345"/>
        <v>0</v>
      </c>
      <c r="S442" s="156">
        <f t="shared" si="346"/>
        <v>0</v>
      </c>
      <c r="U442" s="157">
        <f t="shared" si="352"/>
        <v>0</v>
      </c>
      <c r="W442" s="152"/>
      <c r="X442" s="152"/>
      <c r="Y442" s="152"/>
      <c r="Z442" s="152"/>
      <c r="AA442" s="152"/>
      <c r="AB442" s="152"/>
      <c r="AC442" s="347"/>
      <c r="AD442" s="152"/>
      <c r="AE442" s="152"/>
      <c r="AF442" s="152"/>
      <c r="AG442" s="152"/>
      <c r="AH442" s="152"/>
      <c r="AI442" s="152"/>
      <c r="AJ442" s="347"/>
      <c r="AK442" s="152"/>
      <c r="AL442" s="152"/>
      <c r="AM442" s="295"/>
      <c r="AN442" s="228"/>
      <c r="AO442" s="228"/>
      <c r="AP442" s="228"/>
      <c r="AQ442" s="228"/>
      <c r="AR442" s="228"/>
      <c r="AS442" s="348"/>
      <c r="AT442" s="264">
        <f t="shared" si="309"/>
        <v>0</v>
      </c>
      <c r="AU442" s="259"/>
      <c r="AV442" s="265">
        <f t="shared" si="349"/>
        <v>0</v>
      </c>
      <c r="AX442" s="265">
        <f t="shared" si="353"/>
        <v>0</v>
      </c>
      <c r="AZ442" s="492">
        <f t="shared" si="350"/>
        <v>0</v>
      </c>
      <c r="BB442" s="492">
        <f t="shared" si="351"/>
        <v>0</v>
      </c>
      <c r="BD442" s="265">
        <f t="shared" si="354"/>
        <v>0</v>
      </c>
      <c r="BE442" s="105"/>
      <c r="BF442" s="105"/>
      <c r="BG442" s="105"/>
      <c r="BH442" s="105"/>
      <c r="BI442" s="105"/>
      <c r="BJ442" s="105"/>
    </row>
    <row r="443" spans="2:62" ht="20.100000000000001" hidden="1" customHeight="1" outlineLevel="1">
      <c r="B443" s="100"/>
      <c r="C443" s="908"/>
      <c r="D443" s="909"/>
      <c r="E443" s="909"/>
      <c r="F443" s="910"/>
      <c r="G443" s="890"/>
      <c r="H443" s="891"/>
      <c r="I443" s="152"/>
      <c r="J443" s="152"/>
      <c r="K443" s="152"/>
      <c r="L443" s="152"/>
      <c r="M443" s="152"/>
      <c r="N443" s="152"/>
      <c r="O443" s="152"/>
      <c r="P443" s="153"/>
      <c r="Q443" s="153"/>
      <c r="R443" s="156">
        <f t="shared" si="345"/>
        <v>0</v>
      </c>
      <c r="S443" s="156">
        <f t="shared" si="346"/>
        <v>0</v>
      </c>
      <c r="U443" s="157">
        <f t="shared" si="352"/>
        <v>0</v>
      </c>
      <c r="W443" s="152"/>
      <c r="X443" s="152"/>
      <c r="Y443" s="152"/>
      <c r="Z443" s="152"/>
      <c r="AA443" s="152"/>
      <c r="AB443" s="152"/>
      <c r="AC443" s="347"/>
      <c r="AD443" s="152"/>
      <c r="AE443" s="152"/>
      <c r="AF443" s="152"/>
      <c r="AG443" s="152"/>
      <c r="AH443" s="152"/>
      <c r="AI443" s="152"/>
      <c r="AJ443" s="347"/>
      <c r="AK443" s="152"/>
      <c r="AL443" s="152"/>
      <c r="AM443" s="295"/>
      <c r="AN443" s="228"/>
      <c r="AO443" s="228"/>
      <c r="AP443" s="228"/>
      <c r="AQ443" s="228"/>
      <c r="AR443" s="228"/>
      <c r="AS443" s="348"/>
      <c r="AT443" s="264">
        <f t="shared" si="309"/>
        <v>0</v>
      </c>
      <c r="AU443" s="259"/>
      <c r="AV443" s="265">
        <f t="shared" si="349"/>
        <v>0</v>
      </c>
      <c r="AX443" s="265">
        <f t="shared" si="353"/>
        <v>0</v>
      </c>
      <c r="AZ443" s="492">
        <f t="shared" si="350"/>
        <v>0</v>
      </c>
      <c r="BB443" s="492">
        <f t="shared" si="351"/>
        <v>0</v>
      </c>
      <c r="BD443" s="265">
        <f t="shared" si="354"/>
        <v>0</v>
      </c>
      <c r="BE443" s="105"/>
      <c r="BF443" s="105"/>
      <c r="BG443" s="105"/>
      <c r="BH443" s="105"/>
      <c r="BI443" s="105"/>
      <c r="BJ443" s="105"/>
    </row>
    <row r="444" spans="2:62" ht="20.100000000000001" hidden="1" customHeight="1" outlineLevel="1">
      <c r="B444" s="100"/>
      <c r="C444" s="908"/>
      <c r="D444" s="909"/>
      <c r="E444" s="909"/>
      <c r="F444" s="910"/>
      <c r="G444" s="890"/>
      <c r="H444" s="891"/>
      <c r="I444" s="152"/>
      <c r="J444" s="152"/>
      <c r="K444" s="152"/>
      <c r="L444" s="152"/>
      <c r="M444" s="152"/>
      <c r="N444" s="152"/>
      <c r="O444" s="152"/>
      <c r="P444" s="153"/>
      <c r="Q444" s="153"/>
      <c r="R444" s="156">
        <f t="shared" si="345"/>
        <v>0</v>
      </c>
      <c r="S444" s="156">
        <f t="shared" si="346"/>
        <v>0</v>
      </c>
      <c r="U444" s="157">
        <f t="shared" si="352"/>
        <v>0</v>
      </c>
      <c r="W444" s="152"/>
      <c r="X444" s="152"/>
      <c r="Y444" s="152"/>
      <c r="Z444" s="152"/>
      <c r="AA444" s="152"/>
      <c r="AB444" s="152"/>
      <c r="AC444" s="347"/>
      <c r="AD444" s="152"/>
      <c r="AE444" s="152"/>
      <c r="AF444" s="152"/>
      <c r="AG444" s="152"/>
      <c r="AH444" s="152"/>
      <c r="AI444" s="152"/>
      <c r="AJ444" s="347"/>
      <c r="AK444" s="152"/>
      <c r="AL444" s="152"/>
      <c r="AM444" s="295"/>
      <c r="AN444" s="228"/>
      <c r="AO444" s="228"/>
      <c r="AP444" s="228"/>
      <c r="AQ444" s="228"/>
      <c r="AR444" s="228"/>
      <c r="AS444" s="348"/>
      <c r="AT444" s="264">
        <f t="shared" si="309"/>
        <v>0</v>
      </c>
      <c r="AU444" s="259"/>
      <c r="AV444" s="265">
        <f t="shared" si="349"/>
        <v>0</v>
      </c>
      <c r="AX444" s="265">
        <f t="shared" si="353"/>
        <v>0</v>
      </c>
      <c r="AZ444" s="492">
        <f t="shared" si="350"/>
        <v>0</v>
      </c>
      <c r="BB444" s="492">
        <f t="shared" si="351"/>
        <v>0</v>
      </c>
      <c r="BD444" s="265">
        <f t="shared" si="354"/>
        <v>0</v>
      </c>
      <c r="BE444" s="105"/>
      <c r="BF444" s="105"/>
      <c r="BG444" s="105"/>
      <c r="BH444" s="105"/>
      <c r="BI444" s="105"/>
      <c r="BJ444" s="105"/>
    </row>
    <row r="445" spans="2:62" ht="20.100000000000001" hidden="1" customHeight="1" outlineLevel="1">
      <c r="B445" s="100"/>
      <c r="C445" s="908"/>
      <c r="D445" s="909"/>
      <c r="E445" s="909"/>
      <c r="F445" s="910"/>
      <c r="G445" s="890"/>
      <c r="H445" s="891"/>
      <c r="I445" s="152"/>
      <c r="J445" s="152"/>
      <c r="K445" s="152"/>
      <c r="L445" s="152"/>
      <c r="M445" s="152"/>
      <c r="N445" s="152"/>
      <c r="O445" s="152"/>
      <c r="P445" s="153"/>
      <c r="Q445" s="153"/>
      <c r="R445" s="156">
        <f t="shared" si="345"/>
        <v>0</v>
      </c>
      <c r="S445" s="156">
        <f t="shared" si="346"/>
        <v>0</v>
      </c>
      <c r="U445" s="157">
        <f t="shared" si="352"/>
        <v>0</v>
      </c>
      <c r="W445" s="152"/>
      <c r="X445" s="152"/>
      <c r="Y445" s="152"/>
      <c r="Z445" s="152"/>
      <c r="AA445" s="152"/>
      <c r="AB445" s="152"/>
      <c r="AC445" s="347"/>
      <c r="AD445" s="152"/>
      <c r="AE445" s="152"/>
      <c r="AF445" s="152"/>
      <c r="AG445" s="152"/>
      <c r="AH445" s="152"/>
      <c r="AI445" s="152"/>
      <c r="AJ445" s="347"/>
      <c r="AK445" s="152"/>
      <c r="AL445" s="152"/>
      <c r="AM445" s="295"/>
      <c r="AN445" s="228"/>
      <c r="AO445" s="228"/>
      <c r="AP445" s="228"/>
      <c r="AQ445" s="228"/>
      <c r="AR445" s="228"/>
      <c r="AS445" s="348"/>
      <c r="AT445" s="264">
        <f t="shared" si="309"/>
        <v>0</v>
      </c>
      <c r="AU445" s="259"/>
      <c r="AV445" s="265">
        <f t="shared" si="349"/>
        <v>0</v>
      </c>
      <c r="AX445" s="265">
        <f t="shared" si="353"/>
        <v>0</v>
      </c>
      <c r="AZ445" s="492">
        <f t="shared" si="350"/>
        <v>0</v>
      </c>
      <c r="BB445" s="492">
        <f t="shared" si="351"/>
        <v>0</v>
      </c>
      <c r="BD445" s="265">
        <f t="shared" si="354"/>
        <v>0</v>
      </c>
      <c r="BE445" s="105"/>
      <c r="BF445" s="105"/>
      <c r="BG445" s="105"/>
      <c r="BH445" s="105"/>
      <c r="BI445" s="105"/>
      <c r="BJ445" s="105"/>
    </row>
    <row r="446" spans="2:62" ht="20.100000000000001" hidden="1" customHeight="1" outlineLevel="1">
      <c r="B446" s="100"/>
      <c r="C446" s="908"/>
      <c r="D446" s="909"/>
      <c r="E446" s="909"/>
      <c r="F446" s="910"/>
      <c r="G446" s="890"/>
      <c r="H446" s="891"/>
      <c r="I446" s="152"/>
      <c r="J446" s="152"/>
      <c r="K446" s="152"/>
      <c r="L446" s="152"/>
      <c r="M446" s="152"/>
      <c r="N446" s="152"/>
      <c r="O446" s="152"/>
      <c r="P446" s="153"/>
      <c r="Q446" s="153"/>
      <c r="R446" s="156">
        <f t="shared" si="345"/>
        <v>0</v>
      </c>
      <c r="S446" s="156">
        <f t="shared" si="346"/>
        <v>0</v>
      </c>
      <c r="U446" s="157">
        <f t="shared" si="352"/>
        <v>0</v>
      </c>
      <c r="W446" s="152"/>
      <c r="X446" s="152"/>
      <c r="Y446" s="152"/>
      <c r="Z446" s="152"/>
      <c r="AA446" s="152"/>
      <c r="AB446" s="152"/>
      <c r="AC446" s="347"/>
      <c r="AD446" s="152"/>
      <c r="AE446" s="152"/>
      <c r="AF446" s="152"/>
      <c r="AG446" s="152"/>
      <c r="AH446" s="152"/>
      <c r="AI446" s="152"/>
      <c r="AJ446" s="347"/>
      <c r="AK446" s="152"/>
      <c r="AL446" s="152"/>
      <c r="AM446" s="295"/>
      <c r="AN446" s="228"/>
      <c r="AO446" s="228"/>
      <c r="AP446" s="228"/>
      <c r="AQ446" s="228"/>
      <c r="AR446" s="228"/>
      <c r="AS446" s="348"/>
      <c r="AT446" s="264">
        <f t="shared" si="309"/>
        <v>0</v>
      </c>
      <c r="AU446" s="259"/>
      <c r="AV446" s="265">
        <f t="shared" si="349"/>
        <v>0</v>
      </c>
      <c r="AX446" s="265">
        <f t="shared" si="353"/>
        <v>0</v>
      </c>
      <c r="AZ446" s="492">
        <f t="shared" si="350"/>
        <v>0</v>
      </c>
      <c r="BB446" s="492">
        <f t="shared" si="351"/>
        <v>0</v>
      </c>
      <c r="BD446" s="265">
        <f t="shared" si="354"/>
        <v>0</v>
      </c>
      <c r="BE446" s="105"/>
      <c r="BF446" s="105"/>
      <c r="BG446" s="105"/>
      <c r="BH446" s="105"/>
      <c r="BI446" s="105"/>
      <c r="BJ446" s="105"/>
    </row>
    <row r="447" spans="2:62" ht="20.100000000000001" hidden="1" customHeight="1" outlineLevel="1">
      <c r="B447" s="100"/>
      <c r="C447" s="908"/>
      <c r="D447" s="909"/>
      <c r="E447" s="909"/>
      <c r="F447" s="910"/>
      <c r="G447" s="890"/>
      <c r="H447" s="891"/>
      <c r="I447" s="152"/>
      <c r="J447" s="152"/>
      <c r="K447" s="152"/>
      <c r="L447" s="152"/>
      <c r="M447" s="152"/>
      <c r="N447" s="152"/>
      <c r="O447" s="152"/>
      <c r="P447" s="153"/>
      <c r="Q447" s="153"/>
      <c r="R447" s="156">
        <f t="shared" si="345"/>
        <v>0</v>
      </c>
      <c r="S447" s="156">
        <f t="shared" si="346"/>
        <v>0</v>
      </c>
      <c r="U447" s="157">
        <f t="shared" si="352"/>
        <v>0</v>
      </c>
      <c r="W447" s="152"/>
      <c r="X447" s="152"/>
      <c r="Y447" s="152"/>
      <c r="Z447" s="152"/>
      <c r="AA447" s="152"/>
      <c r="AB447" s="152"/>
      <c r="AC447" s="347"/>
      <c r="AD447" s="152"/>
      <c r="AE447" s="152"/>
      <c r="AF447" s="152"/>
      <c r="AG447" s="152"/>
      <c r="AH447" s="152"/>
      <c r="AI447" s="152"/>
      <c r="AJ447" s="347"/>
      <c r="AK447" s="152"/>
      <c r="AL447" s="152"/>
      <c r="AM447" s="295"/>
      <c r="AN447" s="228"/>
      <c r="AO447" s="228"/>
      <c r="AP447" s="228"/>
      <c r="AQ447" s="228"/>
      <c r="AR447" s="228"/>
      <c r="AS447" s="348"/>
      <c r="AT447" s="264">
        <f t="shared" si="309"/>
        <v>0</v>
      </c>
      <c r="AU447" s="259"/>
      <c r="AV447" s="265">
        <f t="shared" si="349"/>
        <v>0</v>
      </c>
      <c r="AX447" s="265">
        <f t="shared" si="353"/>
        <v>0</v>
      </c>
      <c r="AZ447" s="492">
        <f t="shared" si="350"/>
        <v>0</v>
      </c>
      <c r="BB447" s="492">
        <f t="shared" si="351"/>
        <v>0</v>
      </c>
      <c r="BD447" s="265">
        <f t="shared" si="354"/>
        <v>0</v>
      </c>
      <c r="BE447" s="105"/>
      <c r="BF447" s="105"/>
      <c r="BG447" s="105"/>
      <c r="BH447" s="105"/>
      <c r="BI447" s="105"/>
      <c r="BJ447" s="105"/>
    </row>
    <row r="448" spans="2:62" ht="20.100000000000001" hidden="1" customHeight="1" outlineLevel="1">
      <c r="B448" s="100"/>
      <c r="C448" s="908"/>
      <c r="D448" s="909"/>
      <c r="E448" s="909"/>
      <c r="F448" s="910"/>
      <c r="G448" s="890"/>
      <c r="H448" s="891"/>
      <c r="I448" s="152"/>
      <c r="J448" s="152"/>
      <c r="K448" s="152"/>
      <c r="L448" s="152"/>
      <c r="M448" s="152"/>
      <c r="N448" s="152"/>
      <c r="O448" s="152"/>
      <c r="P448" s="153"/>
      <c r="Q448" s="153"/>
      <c r="R448" s="156">
        <f t="shared" si="345"/>
        <v>0</v>
      </c>
      <c r="S448" s="156">
        <f t="shared" si="346"/>
        <v>0</v>
      </c>
      <c r="U448" s="157">
        <f t="shared" si="352"/>
        <v>0</v>
      </c>
      <c r="W448" s="152"/>
      <c r="X448" s="152"/>
      <c r="Y448" s="152"/>
      <c r="Z448" s="152"/>
      <c r="AA448" s="152"/>
      <c r="AB448" s="152"/>
      <c r="AC448" s="347"/>
      <c r="AD448" s="152"/>
      <c r="AE448" s="152"/>
      <c r="AF448" s="152"/>
      <c r="AG448" s="152"/>
      <c r="AH448" s="152"/>
      <c r="AI448" s="152"/>
      <c r="AJ448" s="347"/>
      <c r="AK448" s="152"/>
      <c r="AL448" s="152"/>
      <c r="AM448" s="295"/>
      <c r="AN448" s="228"/>
      <c r="AO448" s="228"/>
      <c r="AP448" s="228"/>
      <c r="AQ448" s="228"/>
      <c r="AR448" s="228"/>
      <c r="AS448" s="348"/>
      <c r="AT448" s="264">
        <f t="shared" si="309"/>
        <v>0</v>
      </c>
      <c r="AU448" s="259"/>
      <c r="AV448" s="265">
        <f t="shared" si="349"/>
        <v>0</v>
      </c>
      <c r="AX448" s="265">
        <f t="shared" si="353"/>
        <v>0</v>
      </c>
      <c r="AZ448" s="492">
        <f t="shared" si="350"/>
        <v>0</v>
      </c>
      <c r="BB448" s="492">
        <f t="shared" si="351"/>
        <v>0</v>
      </c>
      <c r="BD448" s="265">
        <f t="shared" si="354"/>
        <v>0</v>
      </c>
      <c r="BE448" s="105"/>
      <c r="BF448" s="105"/>
      <c r="BG448" s="105"/>
      <c r="BH448" s="105"/>
      <c r="BI448" s="105"/>
      <c r="BJ448" s="105"/>
    </row>
    <row r="449" spans="2:62" ht="20.100000000000001" hidden="1" customHeight="1" outlineLevel="1">
      <c r="B449" s="100"/>
      <c r="C449" s="908"/>
      <c r="D449" s="909"/>
      <c r="E449" s="909"/>
      <c r="F449" s="910"/>
      <c r="G449" s="890"/>
      <c r="H449" s="891"/>
      <c r="I449" s="152"/>
      <c r="J449" s="152"/>
      <c r="K449" s="152"/>
      <c r="L449" s="152"/>
      <c r="M449" s="152"/>
      <c r="N449" s="152"/>
      <c r="O449" s="152"/>
      <c r="P449" s="153"/>
      <c r="Q449" s="153"/>
      <c r="R449" s="156">
        <f t="shared" si="345"/>
        <v>0</v>
      </c>
      <c r="S449" s="156">
        <f t="shared" si="346"/>
        <v>0</v>
      </c>
      <c r="U449" s="157">
        <f t="shared" si="352"/>
        <v>0</v>
      </c>
      <c r="W449" s="152"/>
      <c r="X449" s="152"/>
      <c r="Y449" s="152"/>
      <c r="Z449" s="152"/>
      <c r="AA449" s="152"/>
      <c r="AB449" s="152"/>
      <c r="AC449" s="347"/>
      <c r="AD449" s="152"/>
      <c r="AE449" s="152"/>
      <c r="AF449" s="152"/>
      <c r="AG449" s="152"/>
      <c r="AH449" s="152"/>
      <c r="AI449" s="152"/>
      <c r="AJ449" s="347"/>
      <c r="AK449" s="152"/>
      <c r="AL449" s="152"/>
      <c r="AM449" s="295"/>
      <c r="AN449" s="228"/>
      <c r="AO449" s="228"/>
      <c r="AP449" s="228"/>
      <c r="AQ449" s="228"/>
      <c r="AR449" s="228"/>
      <c r="AS449" s="348"/>
      <c r="AT449" s="264">
        <f t="shared" si="309"/>
        <v>0</v>
      </c>
      <c r="AU449" s="259"/>
      <c r="AV449" s="265">
        <f t="shared" si="349"/>
        <v>0</v>
      </c>
      <c r="AX449" s="265">
        <f t="shared" si="353"/>
        <v>0</v>
      </c>
      <c r="AZ449" s="492">
        <f t="shared" si="350"/>
        <v>0</v>
      </c>
      <c r="BB449" s="492">
        <f t="shared" si="351"/>
        <v>0</v>
      </c>
      <c r="BD449" s="265">
        <f t="shared" si="354"/>
        <v>0</v>
      </c>
      <c r="BE449" s="105"/>
      <c r="BF449" s="105"/>
      <c r="BG449" s="105"/>
      <c r="BH449" s="105"/>
      <c r="BI449" s="105"/>
      <c r="BJ449" s="105"/>
    </row>
    <row r="450" spans="2:62" ht="20.100000000000001" hidden="1" customHeight="1" outlineLevel="1">
      <c r="B450" s="100"/>
      <c r="C450" s="908"/>
      <c r="D450" s="909"/>
      <c r="E450" s="909"/>
      <c r="F450" s="910"/>
      <c r="G450" s="890"/>
      <c r="H450" s="891"/>
      <c r="I450" s="152"/>
      <c r="J450" s="152"/>
      <c r="K450" s="152"/>
      <c r="L450" s="152"/>
      <c r="M450" s="152"/>
      <c r="N450" s="152"/>
      <c r="O450" s="152"/>
      <c r="P450" s="153"/>
      <c r="Q450" s="153"/>
      <c r="R450" s="156">
        <f t="shared" si="345"/>
        <v>0</v>
      </c>
      <c r="S450" s="156">
        <f t="shared" si="346"/>
        <v>0</v>
      </c>
      <c r="U450" s="157">
        <f t="shared" si="352"/>
        <v>0</v>
      </c>
      <c r="W450" s="152"/>
      <c r="X450" s="152"/>
      <c r="Y450" s="152"/>
      <c r="Z450" s="152"/>
      <c r="AA450" s="152"/>
      <c r="AB450" s="152"/>
      <c r="AC450" s="347"/>
      <c r="AD450" s="152"/>
      <c r="AE450" s="152"/>
      <c r="AF450" s="152"/>
      <c r="AG450" s="152"/>
      <c r="AH450" s="152"/>
      <c r="AI450" s="152"/>
      <c r="AJ450" s="347"/>
      <c r="AK450" s="152"/>
      <c r="AL450" s="152"/>
      <c r="AM450" s="295"/>
      <c r="AN450" s="228"/>
      <c r="AO450" s="228"/>
      <c r="AP450" s="228"/>
      <c r="AQ450" s="228"/>
      <c r="AR450" s="228"/>
      <c r="AS450" s="348"/>
      <c r="AT450" s="264">
        <f t="shared" ref="AT450:AT452" si="355">((W450+AD450)*$W$7+(X450+AE450)*$X$7+(Y450+Z450+AF450+AG450)*$Z$7+(AA450+AH450)*$AA$7+(AB450+AI450)*$AB$7)*Zuschläge_IBN</f>
        <v>0</v>
      </c>
      <c r="AU450" s="259"/>
      <c r="AV450" s="265">
        <f t="shared" si="349"/>
        <v>0</v>
      </c>
      <c r="AX450" s="265">
        <f t="shared" si="353"/>
        <v>0</v>
      </c>
      <c r="AZ450" s="492">
        <f t="shared" si="350"/>
        <v>0</v>
      </c>
      <c r="BB450" s="492">
        <f t="shared" si="351"/>
        <v>0</v>
      </c>
      <c r="BD450" s="265">
        <f t="shared" si="354"/>
        <v>0</v>
      </c>
      <c r="BE450" s="105"/>
      <c r="BF450" s="105"/>
      <c r="BG450" s="105"/>
      <c r="BH450" s="105"/>
      <c r="BI450" s="105"/>
      <c r="BJ450" s="105"/>
    </row>
    <row r="451" spans="2:62" ht="20.100000000000001" hidden="1" customHeight="1" outlineLevel="1">
      <c r="B451" s="100"/>
      <c r="C451" s="908"/>
      <c r="D451" s="909"/>
      <c r="E451" s="909"/>
      <c r="F451" s="910"/>
      <c r="G451" s="890"/>
      <c r="H451" s="891"/>
      <c r="I451" s="152"/>
      <c r="J451" s="152"/>
      <c r="K451" s="152"/>
      <c r="L451" s="152"/>
      <c r="M451" s="152"/>
      <c r="N451" s="152"/>
      <c r="O451" s="152"/>
      <c r="P451" s="153"/>
      <c r="Q451" s="153"/>
      <c r="R451" s="156">
        <f t="shared" si="345"/>
        <v>0</v>
      </c>
      <c r="S451" s="156">
        <f t="shared" si="346"/>
        <v>0</v>
      </c>
      <c r="U451" s="157">
        <f t="shared" si="352"/>
        <v>0</v>
      </c>
      <c r="W451" s="152"/>
      <c r="X451" s="152"/>
      <c r="Y451" s="152"/>
      <c r="Z451" s="152"/>
      <c r="AA451" s="152"/>
      <c r="AB451" s="152"/>
      <c r="AC451" s="347"/>
      <c r="AD451" s="152"/>
      <c r="AE451" s="152"/>
      <c r="AF451" s="152"/>
      <c r="AG451" s="152"/>
      <c r="AH451" s="152"/>
      <c r="AI451" s="152"/>
      <c r="AJ451" s="347"/>
      <c r="AK451" s="152"/>
      <c r="AL451" s="152"/>
      <c r="AM451" s="295"/>
      <c r="AN451" s="228"/>
      <c r="AO451" s="228"/>
      <c r="AP451" s="228"/>
      <c r="AQ451" s="228"/>
      <c r="AR451" s="228"/>
      <c r="AS451" s="348"/>
      <c r="AT451" s="264">
        <f t="shared" si="355"/>
        <v>0</v>
      </c>
      <c r="AU451" s="259"/>
      <c r="AV451" s="265">
        <f t="shared" si="349"/>
        <v>0</v>
      </c>
      <c r="AX451" s="265">
        <f t="shared" si="353"/>
        <v>0</v>
      </c>
      <c r="AZ451" s="492">
        <f t="shared" si="350"/>
        <v>0</v>
      </c>
      <c r="BB451" s="492">
        <f t="shared" si="351"/>
        <v>0</v>
      </c>
      <c r="BD451" s="265">
        <f t="shared" si="354"/>
        <v>0</v>
      </c>
      <c r="BE451" s="105"/>
      <c r="BF451" s="105"/>
      <c r="BG451" s="105"/>
      <c r="BH451" s="105"/>
      <c r="BI451" s="105"/>
      <c r="BJ451" s="105"/>
    </row>
    <row r="452" spans="2:62" ht="20.100000000000001" hidden="1" customHeight="1" outlineLevel="1">
      <c r="B452" s="100"/>
      <c r="C452" s="908"/>
      <c r="D452" s="909"/>
      <c r="E452" s="909"/>
      <c r="F452" s="910"/>
      <c r="G452" s="890"/>
      <c r="H452" s="891"/>
      <c r="I452" s="152"/>
      <c r="J452" s="152"/>
      <c r="K452" s="152"/>
      <c r="L452" s="152"/>
      <c r="M452" s="152"/>
      <c r="N452" s="152"/>
      <c r="O452" s="152"/>
      <c r="P452" s="153"/>
      <c r="Q452" s="153"/>
      <c r="R452" s="156">
        <f t="shared" si="345"/>
        <v>0</v>
      </c>
      <c r="S452" s="156">
        <f t="shared" si="346"/>
        <v>0</v>
      </c>
      <c r="U452" s="157">
        <f t="shared" si="352"/>
        <v>0</v>
      </c>
      <c r="W452" s="152"/>
      <c r="X452" s="152"/>
      <c r="Y452" s="152"/>
      <c r="Z452" s="152"/>
      <c r="AA452" s="152"/>
      <c r="AB452" s="152"/>
      <c r="AC452" s="347"/>
      <c r="AD452" s="152"/>
      <c r="AE452" s="152"/>
      <c r="AF452" s="152"/>
      <c r="AG452" s="152"/>
      <c r="AH452" s="152"/>
      <c r="AI452" s="152"/>
      <c r="AJ452" s="347"/>
      <c r="AK452" s="152"/>
      <c r="AL452" s="152"/>
      <c r="AM452" s="295"/>
      <c r="AN452" s="228"/>
      <c r="AO452" s="228"/>
      <c r="AP452" s="228"/>
      <c r="AQ452" s="228"/>
      <c r="AR452" s="228"/>
      <c r="AS452" s="348"/>
      <c r="AT452" s="264">
        <f t="shared" si="355"/>
        <v>0</v>
      </c>
      <c r="AU452" s="259"/>
      <c r="AV452" s="265">
        <f t="shared" si="349"/>
        <v>0</v>
      </c>
      <c r="AX452" s="265">
        <f t="shared" si="353"/>
        <v>0</v>
      </c>
      <c r="AZ452" s="492">
        <f t="shared" si="350"/>
        <v>0</v>
      </c>
      <c r="BB452" s="492">
        <f t="shared" si="351"/>
        <v>0</v>
      </c>
      <c r="BD452" s="265">
        <f t="shared" si="354"/>
        <v>0</v>
      </c>
      <c r="BE452" s="105"/>
      <c r="BF452" s="105"/>
      <c r="BG452" s="105"/>
      <c r="BH452" s="105"/>
      <c r="BI452" s="105"/>
      <c r="BJ452" s="105"/>
    </row>
    <row r="453" spans="2:62" ht="9.9499999999999993" hidden="1" customHeight="1" outlineLevel="1">
      <c r="B453" s="101"/>
      <c r="C453" s="208"/>
      <c r="D453" s="208"/>
      <c r="E453" s="208"/>
      <c r="F453" s="208"/>
      <c r="G453" s="237"/>
      <c r="H453" s="207"/>
      <c r="I453" s="257"/>
      <c r="J453" s="257"/>
      <c r="K453" s="257"/>
      <c r="L453" s="257"/>
      <c r="M453" s="257"/>
      <c r="N453" s="257"/>
      <c r="O453" s="257"/>
      <c r="P453" s="256"/>
      <c r="Q453" s="102"/>
      <c r="R453" s="102"/>
      <c r="S453" s="102"/>
      <c r="U453" s="98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Z453" s="493"/>
      <c r="BE453" s="105"/>
      <c r="BF453" s="105"/>
      <c r="BG453" s="105"/>
      <c r="BH453" s="105"/>
      <c r="BI453" s="105"/>
      <c r="BJ453" s="105"/>
    </row>
    <row r="454" spans="2:62" ht="20.100000000000001" customHeight="1" collapsed="1">
      <c r="B454" s="8">
        <f>B437+1</f>
        <v>27</v>
      </c>
      <c r="C454" s="916"/>
      <c r="D454" s="917"/>
      <c r="E454" s="917"/>
      <c r="F454" s="918"/>
      <c r="G454" s="429"/>
      <c r="H454" s="206">
        <v>1</v>
      </c>
      <c r="I454" s="642">
        <f t="shared" ref="I454" si="356">$H454*SUM(I455:I469)</f>
        <v>0</v>
      </c>
      <c r="J454" s="643">
        <f t="shared" ref="J454:O454" si="357">$H454*SUM(J455:J469)</f>
        <v>0</v>
      </c>
      <c r="K454" s="644">
        <f t="shared" si="357"/>
        <v>0</v>
      </c>
      <c r="L454" s="645">
        <f t="shared" si="357"/>
        <v>0</v>
      </c>
      <c r="M454" s="645">
        <f t="shared" si="357"/>
        <v>0</v>
      </c>
      <c r="N454" s="644">
        <f t="shared" si="357"/>
        <v>0</v>
      </c>
      <c r="O454" s="642">
        <f t="shared" si="357"/>
        <v>0</v>
      </c>
      <c r="P454" s="209">
        <f t="shared" ref="P454:Q454" si="358">$H454*SUM(P455:P469)</f>
        <v>0</v>
      </c>
      <c r="Q454" s="210">
        <f t="shared" si="358"/>
        <v>0</v>
      </c>
      <c r="R454" s="136">
        <f t="shared" ref="R454:R469" si="359">P454*(1+Gewinn)*(1+SicherheitAngebot)</f>
        <v>0</v>
      </c>
      <c r="S454" s="137">
        <f t="shared" ref="S454:S469" si="360">Q454*(1+MGKZ)*(1+Gewinn)*(1+SicherheitAngebot)</f>
        <v>0</v>
      </c>
      <c r="U454" s="10">
        <f>I454*$I$7+J454*$J$7+K454*$K$7+L454*$L$7+M454*$M$7+N454*$N$7+O454*$O$7+R454+S454</f>
        <v>0</v>
      </c>
      <c r="W454" s="646">
        <f t="shared" ref="W454:AB454" si="361">$H454*SUM(W455:W469)</f>
        <v>0</v>
      </c>
      <c r="X454" s="647">
        <f t="shared" si="361"/>
        <v>0</v>
      </c>
      <c r="Y454" s="648">
        <f t="shared" si="361"/>
        <v>0</v>
      </c>
      <c r="Z454" s="649">
        <f t="shared" si="361"/>
        <v>0</v>
      </c>
      <c r="AA454" s="648">
        <f t="shared" si="361"/>
        <v>0</v>
      </c>
      <c r="AB454" s="646">
        <f t="shared" si="361"/>
        <v>0</v>
      </c>
      <c r="AC454" s="258"/>
      <c r="AD454" s="646">
        <f t="shared" ref="AD454:AM454" si="362">$H454*SUM(AD455:AD469)</f>
        <v>0</v>
      </c>
      <c r="AE454" s="647">
        <f t="shared" si="362"/>
        <v>0</v>
      </c>
      <c r="AF454" s="648">
        <f t="shared" si="362"/>
        <v>0</v>
      </c>
      <c r="AG454" s="649">
        <f t="shared" si="362"/>
        <v>0</v>
      </c>
      <c r="AH454" s="648">
        <f t="shared" si="362"/>
        <v>0</v>
      </c>
      <c r="AI454" s="646">
        <f t="shared" si="362"/>
        <v>0</v>
      </c>
      <c r="AJ454" s="258"/>
      <c r="AK454" s="653">
        <f t="shared" si="362"/>
        <v>0</v>
      </c>
      <c r="AL454" s="653">
        <f t="shared" si="362"/>
        <v>0</v>
      </c>
      <c r="AM454" s="653">
        <f t="shared" si="362"/>
        <v>0</v>
      </c>
      <c r="AN454" s="227">
        <f>$H454*SUM(AN455:AN469)*(1+Gewinn)*(1+SicherheitAngebot)</f>
        <v>0</v>
      </c>
      <c r="AO454" s="227">
        <f>$H454*SUM(AO455:AO469)*(1+Gewinn)*(1+SicherheitAngebot)</f>
        <v>0</v>
      </c>
      <c r="AP454" s="227">
        <f>$H454*SUM(AP455:AP469)*(1+Gewinn)*(1+SicherheitAngebot)</f>
        <v>0</v>
      </c>
      <c r="AQ454" s="227">
        <f>$H454*SUM(AQ455:AQ469)*(1+Gewinn)*(1+SicherheitAngebot)</f>
        <v>0</v>
      </c>
      <c r="AR454" s="227">
        <f>$H454*SUM(AR455:AR469)*(1+Gewinn)*(1+SicherheitAngebot)</f>
        <v>0</v>
      </c>
      <c r="AS454" s="262"/>
      <c r="AT454" s="263">
        <f t="shared" ref="AT454:AT517" si="363">((W454+AD454)*$W$7+(X454+AE454)*$X$7+(Y454+Z454+AF454+AG454)*$Z$7+(AA454+AH454)*$AA$7+(AB454+AI454)*$AB$7)*Zuschläge_IBN</f>
        <v>0</v>
      </c>
      <c r="AU454" s="259"/>
      <c r="AV454" s="491">
        <f>AK454*$AK$7+AL454*$AL$7+AM454*$AM$7+SUM(AN454:AR454)+AT454/Zuschläge_IBN+AT454</f>
        <v>0</v>
      </c>
      <c r="AX454" s="685">
        <f>U454+AV454</f>
        <v>0</v>
      </c>
      <c r="AZ454" s="490">
        <f>IF(H454&gt;0,U454/(1+SicherheitAngebot)*(1+Sicherheit),0)</f>
        <v>0</v>
      </c>
      <c r="BB454" s="490">
        <f>IF(H454&gt;0,AV454/(1+SicherheitAngebot)*(1+Sicherheit),0)</f>
        <v>0</v>
      </c>
      <c r="BD454" s="490">
        <f>AZ454+BB454</f>
        <v>0</v>
      </c>
      <c r="BE454" s="105"/>
      <c r="BF454" s="105"/>
      <c r="BG454" s="105"/>
      <c r="BH454" s="105"/>
      <c r="BI454" s="105"/>
      <c r="BJ454" s="105"/>
    </row>
    <row r="455" spans="2:62" ht="20.100000000000001" hidden="1" customHeight="1" outlineLevel="1">
      <c r="B455" s="99"/>
      <c r="C455" s="908"/>
      <c r="D455" s="909"/>
      <c r="E455" s="909"/>
      <c r="F455" s="910"/>
      <c r="G455" s="890"/>
      <c r="H455" s="901"/>
      <c r="I455" s="152"/>
      <c r="J455" s="152"/>
      <c r="K455" s="152"/>
      <c r="L455" s="152"/>
      <c r="M455" s="152"/>
      <c r="N455" s="152"/>
      <c r="O455" s="152"/>
      <c r="P455" s="153"/>
      <c r="Q455" s="153"/>
      <c r="R455" s="156">
        <f t="shared" si="359"/>
        <v>0</v>
      </c>
      <c r="S455" s="156">
        <f t="shared" si="360"/>
        <v>0</v>
      </c>
      <c r="U455" s="157">
        <f>I455*$I$7+J455*$J$7+K455*$K$7+L455*$L$7+M455*$M$7+N455*$N$7+O455*$O$7+R455+S455</f>
        <v>0</v>
      </c>
      <c r="W455" s="152"/>
      <c r="X455" s="152"/>
      <c r="Y455" s="152"/>
      <c r="Z455" s="152"/>
      <c r="AA455" s="152"/>
      <c r="AB455" s="152"/>
      <c r="AC455" s="347"/>
      <c r="AD455" s="152"/>
      <c r="AE455" s="152"/>
      <c r="AF455" s="152"/>
      <c r="AG455" s="152"/>
      <c r="AH455" s="152"/>
      <c r="AI455" s="152"/>
      <c r="AJ455" s="347"/>
      <c r="AK455" s="152"/>
      <c r="AL455" s="152"/>
      <c r="AM455" s="295"/>
      <c r="AN455" s="228"/>
      <c r="AO455" s="228"/>
      <c r="AP455" s="228"/>
      <c r="AQ455" s="228"/>
      <c r="AR455" s="228"/>
      <c r="AS455" s="348"/>
      <c r="AT455" s="264">
        <f t="shared" si="363"/>
        <v>0</v>
      </c>
      <c r="AU455" s="259"/>
      <c r="AV455" s="265">
        <f t="shared" ref="AV455:AV469" si="364">AK455*$AK$7+AL455*$AL$7+AM455*$AM$7+SUM(AN455:AR455)*(1+Gewinn)*(1+SicherheitAngebot)+AT455/Zuschläge_IBN+AT455</f>
        <v>0</v>
      </c>
      <c r="AX455" s="265">
        <f>U455+AV455</f>
        <v>0</v>
      </c>
      <c r="AZ455" s="492">
        <f t="shared" ref="AZ455:AZ469" si="365">U455/(1+SicherheitAngebot)*(1+Sicherheit)</f>
        <v>0</v>
      </c>
      <c r="BB455" s="492">
        <f t="shared" ref="BB455:BB469" si="366">AV455/(1+SicherheitAngebot)*(1+Sicherheit)</f>
        <v>0</v>
      </c>
      <c r="BD455" s="265">
        <f>AZ455+BB455</f>
        <v>0</v>
      </c>
      <c r="BE455" s="105"/>
      <c r="BF455" s="105"/>
      <c r="BG455" s="105"/>
      <c r="BH455" s="105"/>
      <c r="BI455" s="105"/>
      <c r="BJ455" s="105"/>
    </row>
    <row r="456" spans="2:62" ht="20.100000000000001" hidden="1" customHeight="1" outlineLevel="1">
      <c r="B456" s="100"/>
      <c r="C456" s="908"/>
      <c r="D456" s="909"/>
      <c r="E456" s="909"/>
      <c r="F456" s="910"/>
      <c r="G456" s="890"/>
      <c r="H456" s="891"/>
      <c r="I456" s="152"/>
      <c r="J456" s="152"/>
      <c r="K456" s="152"/>
      <c r="L456" s="152"/>
      <c r="M456" s="152"/>
      <c r="N456" s="152"/>
      <c r="O456" s="152"/>
      <c r="P456" s="153"/>
      <c r="Q456" s="153"/>
      <c r="R456" s="156">
        <f t="shared" si="359"/>
        <v>0</v>
      </c>
      <c r="S456" s="156">
        <f t="shared" si="360"/>
        <v>0</v>
      </c>
      <c r="U456" s="157">
        <f t="shared" ref="U456:U469" si="367">I456*$I$7+J456*$J$7+K456*$K$7+L456*$L$7+M456*$M$7+N456*$N$7+O456*$O$7+R456+S456</f>
        <v>0</v>
      </c>
      <c r="W456" s="152"/>
      <c r="X456" s="152"/>
      <c r="Y456" s="152"/>
      <c r="Z456" s="152"/>
      <c r="AA456" s="152"/>
      <c r="AB456" s="152"/>
      <c r="AC456" s="347"/>
      <c r="AD456" s="152"/>
      <c r="AE456" s="152"/>
      <c r="AF456" s="152"/>
      <c r="AG456" s="152"/>
      <c r="AH456" s="152"/>
      <c r="AI456" s="152"/>
      <c r="AJ456" s="347"/>
      <c r="AK456" s="152"/>
      <c r="AL456" s="152"/>
      <c r="AM456" s="295"/>
      <c r="AN456" s="228"/>
      <c r="AO456" s="228"/>
      <c r="AP456" s="228"/>
      <c r="AQ456" s="228"/>
      <c r="AR456" s="228"/>
      <c r="AS456" s="348"/>
      <c r="AT456" s="264">
        <f t="shared" si="363"/>
        <v>0</v>
      </c>
      <c r="AU456" s="259"/>
      <c r="AV456" s="265">
        <f t="shared" si="364"/>
        <v>0</v>
      </c>
      <c r="AX456" s="265">
        <f t="shared" ref="AX456:AX469" si="368">U456+AV456</f>
        <v>0</v>
      </c>
      <c r="AZ456" s="492">
        <f t="shared" si="365"/>
        <v>0</v>
      </c>
      <c r="BB456" s="492">
        <f t="shared" si="366"/>
        <v>0</v>
      </c>
      <c r="BD456" s="265">
        <f t="shared" ref="BD456:BD469" si="369">AZ456+BB456</f>
        <v>0</v>
      </c>
      <c r="BE456" s="105"/>
      <c r="BF456" s="105"/>
      <c r="BG456" s="105"/>
      <c r="BH456" s="105"/>
      <c r="BI456" s="105"/>
      <c r="BJ456" s="105"/>
    </row>
    <row r="457" spans="2:62" ht="20.100000000000001" hidden="1" customHeight="1" outlineLevel="1">
      <c r="B457" s="100"/>
      <c r="C457" s="908"/>
      <c r="D457" s="909"/>
      <c r="E457" s="909"/>
      <c r="F457" s="910"/>
      <c r="G457" s="890"/>
      <c r="H457" s="891"/>
      <c r="I457" s="152"/>
      <c r="J457" s="152"/>
      <c r="K457" s="152"/>
      <c r="L457" s="152"/>
      <c r="M457" s="152"/>
      <c r="N457" s="152"/>
      <c r="O457" s="152"/>
      <c r="P457" s="153"/>
      <c r="Q457" s="153"/>
      <c r="R457" s="156">
        <f t="shared" si="359"/>
        <v>0</v>
      </c>
      <c r="S457" s="156">
        <f t="shared" si="360"/>
        <v>0</v>
      </c>
      <c r="U457" s="157">
        <f t="shared" si="367"/>
        <v>0</v>
      </c>
      <c r="W457" s="152"/>
      <c r="X457" s="152"/>
      <c r="Y457" s="152"/>
      <c r="Z457" s="152"/>
      <c r="AA457" s="152"/>
      <c r="AB457" s="152"/>
      <c r="AC457" s="347"/>
      <c r="AD457" s="152"/>
      <c r="AE457" s="152"/>
      <c r="AF457" s="152"/>
      <c r="AG457" s="152"/>
      <c r="AH457" s="152"/>
      <c r="AI457" s="152"/>
      <c r="AJ457" s="347"/>
      <c r="AK457" s="152"/>
      <c r="AL457" s="152"/>
      <c r="AM457" s="295"/>
      <c r="AN457" s="228"/>
      <c r="AO457" s="228"/>
      <c r="AP457" s="228"/>
      <c r="AQ457" s="228"/>
      <c r="AR457" s="228"/>
      <c r="AS457" s="348"/>
      <c r="AT457" s="264">
        <f t="shared" si="363"/>
        <v>0</v>
      </c>
      <c r="AU457" s="259"/>
      <c r="AV457" s="265">
        <f t="shared" si="364"/>
        <v>0</v>
      </c>
      <c r="AX457" s="265">
        <f t="shared" si="368"/>
        <v>0</v>
      </c>
      <c r="AZ457" s="492">
        <f t="shared" si="365"/>
        <v>0</v>
      </c>
      <c r="BB457" s="492">
        <f t="shared" si="366"/>
        <v>0</v>
      </c>
      <c r="BD457" s="265">
        <f t="shared" si="369"/>
        <v>0</v>
      </c>
      <c r="BE457" s="105"/>
      <c r="BF457" s="105"/>
      <c r="BG457" s="105"/>
      <c r="BH457" s="105"/>
      <c r="BI457" s="105"/>
      <c r="BJ457" s="105"/>
    </row>
    <row r="458" spans="2:62" ht="20.100000000000001" hidden="1" customHeight="1" outlineLevel="1">
      <c r="B458" s="100"/>
      <c r="C458" s="908"/>
      <c r="D458" s="909"/>
      <c r="E458" s="909"/>
      <c r="F458" s="910"/>
      <c r="G458" s="890"/>
      <c r="H458" s="891"/>
      <c r="I458" s="152"/>
      <c r="J458" s="152"/>
      <c r="K458" s="152"/>
      <c r="L458" s="152"/>
      <c r="M458" s="152"/>
      <c r="N458" s="152"/>
      <c r="O458" s="152"/>
      <c r="P458" s="153"/>
      <c r="Q458" s="153"/>
      <c r="R458" s="156">
        <f t="shared" si="359"/>
        <v>0</v>
      </c>
      <c r="S458" s="156">
        <f t="shared" si="360"/>
        <v>0</v>
      </c>
      <c r="U458" s="157">
        <f t="shared" si="367"/>
        <v>0</v>
      </c>
      <c r="W458" s="152"/>
      <c r="X458" s="152"/>
      <c r="Y458" s="152"/>
      <c r="Z458" s="152"/>
      <c r="AA458" s="152"/>
      <c r="AB458" s="152"/>
      <c r="AC458" s="347"/>
      <c r="AD458" s="152"/>
      <c r="AE458" s="152"/>
      <c r="AF458" s="152"/>
      <c r="AG458" s="152"/>
      <c r="AH458" s="152"/>
      <c r="AI458" s="152"/>
      <c r="AJ458" s="347"/>
      <c r="AK458" s="152"/>
      <c r="AL458" s="152"/>
      <c r="AM458" s="295"/>
      <c r="AN458" s="228"/>
      <c r="AO458" s="228"/>
      <c r="AP458" s="228"/>
      <c r="AQ458" s="228"/>
      <c r="AR458" s="228"/>
      <c r="AS458" s="348"/>
      <c r="AT458" s="264">
        <f t="shared" si="363"/>
        <v>0</v>
      </c>
      <c r="AU458" s="259"/>
      <c r="AV458" s="265">
        <f t="shared" si="364"/>
        <v>0</v>
      </c>
      <c r="AX458" s="265">
        <f t="shared" si="368"/>
        <v>0</v>
      </c>
      <c r="AZ458" s="492">
        <f t="shared" si="365"/>
        <v>0</v>
      </c>
      <c r="BB458" s="492">
        <f t="shared" si="366"/>
        <v>0</v>
      </c>
      <c r="BD458" s="265">
        <f t="shared" si="369"/>
        <v>0</v>
      </c>
      <c r="BE458" s="105"/>
      <c r="BF458" s="105"/>
      <c r="BG458" s="105"/>
      <c r="BH458" s="105"/>
      <c r="BI458" s="105"/>
      <c r="BJ458" s="105"/>
    </row>
    <row r="459" spans="2:62" ht="20.100000000000001" hidden="1" customHeight="1" outlineLevel="1">
      <c r="B459" s="100"/>
      <c r="C459" s="908"/>
      <c r="D459" s="909"/>
      <c r="E459" s="909"/>
      <c r="F459" s="910"/>
      <c r="G459" s="890"/>
      <c r="H459" s="891"/>
      <c r="I459" s="152"/>
      <c r="J459" s="152"/>
      <c r="K459" s="152"/>
      <c r="L459" s="152"/>
      <c r="M459" s="152"/>
      <c r="N459" s="152"/>
      <c r="O459" s="152"/>
      <c r="P459" s="153"/>
      <c r="Q459" s="153"/>
      <c r="R459" s="156">
        <f t="shared" si="359"/>
        <v>0</v>
      </c>
      <c r="S459" s="156">
        <f t="shared" si="360"/>
        <v>0</v>
      </c>
      <c r="U459" s="157">
        <f t="shared" si="367"/>
        <v>0</v>
      </c>
      <c r="W459" s="152"/>
      <c r="X459" s="152"/>
      <c r="Y459" s="152"/>
      <c r="Z459" s="152"/>
      <c r="AA459" s="152"/>
      <c r="AB459" s="152"/>
      <c r="AC459" s="347"/>
      <c r="AD459" s="152"/>
      <c r="AE459" s="152"/>
      <c r="AF459" s="152"/>
      <c r="AG459" s="152"/>
      <c r="AH459" s="152"/>
      <c r="AI459" s="152"/>
      <c r="AJ459" s="347"/>
      <c r="AK459" s="152"/>
      <c r="AL459" s="152"/>
      <c r="AM459" s="295"/>
      <c r="AN459" s="228"/>
      <c r="AO459" s="228"/>
      <c r="AP459" s="228"/>
      <c r="AQ459" s="228"/>
      <c r="AR459" s="228"/>
      <c r="AS459" s="348"/>
      <c r="AT459" s="264">
        <f t="shared" si="363"/>
        <v>0</v>
      </c>
      <c r="AU459" s="259"/>
      <c r="AV459" s="265">
        <f t="shared" si="364"/>
        <v>0</v>
      </c>
      <c r="AX459" s="265">
        <f t="shared" si="368"/>
        <v>0</v>
      </c>
      <c r="AZ459" s="492">
        <f t="shared" si="365"/>
        <v>0</v>
      </c>
      <c r="BB459" s="492">
        <f t="shared" si="366"/>
        <v>0</v>
      </c>
      <c r="BD459" s="265">
        <f t="shared" si="369"/>
        <v>0</v>
      </c>
      <c r="BE459" s="105"/>
      <c r="BF459" s="105"/>
      <c r="BG459" s="105"/>
      <c r="BH459" s="105"/>
      <c r="BI459" s="105"/>
      <c r="BJ459" s="105"/>
    </row>
    <row r="460" spans="2:62" ht="20.100000000000001" hidden="1" customHeight="1" outlineLevel="1">
      <c r="B460" s="100"/>
      <c r="C460" s="908"/>
      <c r="D460" s="909"/>
      <c r="E460" s="909"/>
      <c r="F460" s="910"/>
      <c r="G460" s="890"/>
      <c r="H460" s="891"/>
      <c r="I460" s="152"/>
      <c r="J460" s="152"/>
      <c r="K460" s="152"/>
      <c r="L460" s="152"/>
      <c r="M460" s="152"/>
      <c r="N460" s="152"/>
      <c r="O460" s="152"/>
      <c r="P460" s="153"/>
      <c r="Q460" s="153"/>
      <c r="R460" s="156">
        <f t="shared" si="359"/>
        <v>0</v>
      </c>
      <c r="S460" s="156">
        <f t="shared" si="360"/>
        <v>0</v>
      </c>
      <c r="U460" s="157">
        <f t="shared" si="367"/>
        <v>0</v>
      </c>
      <c r="W460" s="152"/>
      <c r="X460" s="152"/>
      <c r="Y460" s="152"/>
      <c r="Z460" s="152"/>
      <c r="AA460" s="152"/>
      <c r="AB460" s="152"/>
      <c r="AC460" s="347"/>
      <c r="AD460" s="152"/>
      <c r="AE460" s="152"/>
      <c r="AF460" s="152"/>
      <c r="AG460" s="152"/>
      <c r="AH460" s="152"/>
      <c r="AI460" s="152"/>
      <c r="AJ460" s="347"/>
      <c r="AK460" s="152"/>
      <c r="AL460" s="152"/>
      <c r="AM460" s="295"/>
      <c r="AN460" s="228"/>
      <c r="AO460" s="228"/>
      <c r="AP460" s="228"/>
      <c r="AQ460" s="228"/>
      <c r="AR460" s="228"/>
      <c r="AS460" s="348"/>
      <c r="AT460" s="264">
        <f t="shared" si="363"/>
        <v>0</v>
      </c>
      <c r="AU460" s="259"/>
      <c r="AV460" s="265">
        <f t="shared" si="364"/>
        <v>0</v>
      </c>
      <c r="AX460" s="265">
        <f t="shared" si="368"/>
        <v>0</v>
      </c>
      <c r="AZ460" s="492">
        <f t="shared" si="365"/>
        <v>0</v>
      </c>
      <c r="BB460" s="492">
        <f t="shared" si="366"/>
        <v>0</v>
      </c>
      <c r="BD460" s="265">
        <f t="shared" si="369"/>
        <v>0</v>
      </c>
      <c r="BE460" s="105"/>
      <c r="BF460" s="105"/>
      <c r="BG460" s="105"/>
      <c r="BH460" s="105"/>
      <c r="BI460" s="105"/>
      <c r="BJ460" s="105"/>
    </row>
    <row r="461" spans="2:62" ht="20.100000000000001" hidden="1" customHeight="1" outlineLevel="1">
      <c r="B461" s="100"/>
      <c r="C461" s="908"/>
      <c r="D461" s="909"/>
      <c r="E461" s="909"/>
      <c r="F461" s="910"/>
      <c r="G461" s="890"/>
      <c r="H461" s="891"/>
      <c r="I461" s="152"/>
      <c r="J461" s="152"/>
      <c r="K461" s="152"/>
      <c r="L461" s="152"/>
      <c r="M461" s="152"/>
      <c r="N461" s="152"/>
      <c r="O461" s="152"/>
      <c r="P461" s="153"/>
      <c r="Q461" s="153"/>
      <c r="R461" s="156">
        <f t="shared" si="359"/>
        <v>0</v>
      </c>
      <c r="S461" s="156">
        <f t="shared" si="360"/>
        <v>0</v>
      </c>
      <c r="U461" s="157">
        <f t="shared" si="367"/>
        <v>0</v>
      </c>
      <c r="W461" s="152"/>
      <c r="X461" s="152"/>
      <c r="Y461" s="152"/>
      <c r="Z461" s="152"/>
      <c r="AA461" s="152"/>
      <c r="AB461" s="152"/>
      <c r="AC461" s="347"/>
      <c r="AD461" s="152"/>
      <c r="AE461" s="152"/>
      <c r="AF461" s="152"/>
      <c r="AG461" s="152"/>
      <c r="AH461" s="152"/>
      <c r="AI461" s="152"/>
      <c r="AJ461" s="347"/>
      <c r="AK461" s="152"/>
      <c r="AL461" s="152"/>
      <c r="AM461" s="295"/>
      <c r="AN461" s="228"/>
      <c r="AO461" s="228"/>
      <c r="AP461" s="228"/>
      <c r="AQ461" s="228"/>
      <c r="AR461" s="228"/>
      <c r="AS461" s="348"/>
      <c r="AT461" s="264">
        <f t="shared" si="363"/>
        <v>0</v>
      </c>
      <c r="AU461" s="259"/>
      <c r="AV461" s="265">
        <f t="shared" si="364"/>
        <v>0</v>
      </c>
      <c r="AX461" s="265">
        <f t="shared" si="368"/>
        <v>0</v>
      </c>
      <c r="AZ461" s="492">
        <f t="shared" si="365"/>
        <v>0</v>
      </c>
      <c r="BB461" s="492">
        <f t="shared" si="366"/>
        <v>0</v>
      </c>
      <c r="BD461" s="265">
        <f t="shared" si="369"/>
        <v>0</v>
      </c>
      <c r="BE461" s="105"/>
      <c r="BF461" s="105"/>
      <c r="BG461" s="105"/>
      <c r="BH461" s="105"/>
      <c r="BI461" s="105"/>
      <c r="BJ461" s="105"/>
    </row>
    <row r="462" spans="2:62" ht="20.100000000000001" hidden="1" customHeight="1" outlineLevel="1">
      <c r="B462" s="100"/>
      <c r="C462" s="908"/>
      <c r="D462" s="909"/>
      <c r="E462" s="909"/>
      <c r="F462" s="910"/>
      <c r="G462" s="890"/>
      <c r="H462" s="891"/>
      <c r="I462" s="152"/>
      <c r="J462" s="152"/>
      <c r="K462" s="152"/>
      <c r="L462" s="152"/>
      <c r="M462" s="152"/>
      <c r="N462" s="152"/>
      <c r="O462" s="152"/>
      <c r="P462" s="153"/>
      <c r="Q462" s="153"/>
      <c r="R462" s="156">
        <f t="shared" si="359"/>
        <v>0</v>
      </c>
      <c r="S462" s="156">
        <f t="shared" si="360"/>
        <v>0</v>
      </c>
      <c r="U462" s="157">
        <f t="shared" si="367"/>
        <v>0</v>
      </c>
      <c r="W462" s="152"/>
      <c r="X462" s="152"/>
      <c r="Y462" s="152"/>
      <c r="Z462" s="152"/>
      <c r="AA462" s="152"/>
      <c r="AB462" s="152"/>
      <c r="AC462" s="347"/>
      <c r="AD462" s="152"/>
      <c r="AE462" s="152"/>
      <c r="AF462" s="152"/>
      <c r="AG462" s="152"/>
      <c r="AH462" s="152"/>
      <c r="AI462" s="152"/>
      <c r="AJ462" s="347"/>
      <c r="AK462" s="152"/>
      <c r="AL462" s="152"/>
      <c r="AM462" s="295"/>
      <c r="AN462" s="228"/>
      <c r="AO462" s="228"/>
      <c r="AP462" s="228"/>
      <c r="AQ462" s="228"/>
      <c r="AR462" s="228"/>
      <c r="AS462" s="348"/>
      <c r="AT462" s="264">
        <f t="shared" si="363"/>
        <v>0</v>
      </c>
      <c r="AU462" s="259"/>
      <c r="AV462" s="265">
        <f t="shared" si="364"/>
        <v>0</v>
      </c>
      <c r="AX462" s="265">
        <f t="shared" si="368"/>
        <v>0</v>
      </c>
      <c r="AZ462" s="492">
        <f t="shared" si="365"/>
        <v>0</v>
      </c>
      <c r="BB462" s="492">
        <f t="shared" si="366"/>
        <v>0</v>
      </c>
      <c r="BD462" s="265">
        <f t="shared" si="369"/>
        <v>0</v>
      </c>
      <c r="BE462" s="105"/>
      <c r="BF462" s="105"/>
      <c r="BG462" s="105"/>
      <c r="BH462" s="105"/>
      <c r="BI462" s="105"/>
      <c r="BJ462" s="105"/>
    </row>
    <row r="463" spans="2:62" ht="20.100000000000001" hidden="1" customHeight="1" outlineLevel="1">
      <c r="B463" s="100"/>
      <c r="C463" s="908"/>
      <c r="D463" s="909"/>
      <c r="E463" s="909"/>
      <c r="F463" s="910"/>
      <c r="G463" s="890"/>
      <c r="H463" s="891"/>
      <c r="I463" s="152"/>
      <c r="J463" s="152"/>
      <c r="K463" s="152"/>
      <c r="L463" s="152"/>
      <c r="M463" s="152"/>
      <c r="N463" s="152"/>
      <c r="O463" s="152"/>
      <c r="P463" s="153"/>
      <c r="Q463" s="153"/>
      <c r="R463" s="156">
        <f t="shared" si="359"/>
        <v>0</v>
      </c>
      <c r="S463" s="156">
        <f t="shared" si="360"/>
        <v>0</v>
      </c>
      <c r="U463" s="157">
        <f t="shared" si="367"/>
        <v>0</v>
      </c>
      <c r="W463" s="152"/>
      <c r="X463" s="152"/>
      <c r="Y463" s="152"/>
      <c r="Z463" s="152"/>
      <c r="AA463" s="152"/>
      <c r="AB463" s="152"/>
      <c r="AC463" s="347"/>
      <c r="AD463" s="152"/>
      <c r="AE463" s="152"/>
      <c r="AF463" s="152"/>
      <c r="AG463" s="152"/>
      <c r="AH463" s="152"/>
      <c r="AI463" s="152"/>
      <c r="AJ463" s="347"/>
      <c r="AK463" s="152"/>
      <c r="AL463" s="152"/>
      <c r="AM463" s="295"/>
      <c r="AN463" s="228"/>
      <c r="AO463" s="228"/>
      <c r="AP463" s="228"/>
      <c r="AQ463" s="228"/>
      <c r="AR463" s="228"/>
      <c r="AS463" s="348"/>
      <c r="AT463" s="264">
        <f t="shared" si="363"/>
        <v>0</v>
      </c>
      <c r="AU463" s="259"/>
      <c r="AV463" s="265">
        <f t="shared" si="364"/>
        <v>0</v>
      </c>
      <c r="AX463" s="265">
        <f t="shared" si="368"/>
        <v>0</v>
      </c>
      <c r="AZ463" s="492">
        <f t="shared" si="365"/>
        <v>0</v>
      </c>
      <c r="BB463" s="492">
        <f t="shared" si="366"/>
        <v>0</v>
      </c>
      <c r="BD463" s="265">
        <f t="shared" si="369"/>
        <v>0</v>
      </c>
      <c r="BE463" s="105"/>
      <c r="BF463" s="105"/>
      <c r="BG463" s="105"/>
      <c r="BH463" s="105"/>
      <c r="BI463" s="105"/>
      <c r="BJ463" s="105"/>
    </row>
    <row r="464" spans="2:62" ht="20.100000000000001" hidden="1" customHeight="1" outlineLevel="1">
      <c r="B464" s="100"/>
      <c r="C464" s="908"/>
      <c r="D464" s="909"/>
      <c r="E464" s="909"/>
      <c r="F464" s="910"/>
      <c r="G464" s="890"/>
      <c r="H464" s="891"/>
      <c r="I464" s="152"/>
      <c r="J464" s="152"/>
      <c r="K464" s="152"/>
      <c r="L464" s="152"/>
      <c r="M464" s="152"/>
      <c r="N464" s="152"/>
      <c r="O464" s="152"/>
      <c r="P464" s="153"/>
      <c r="Q464" s="153"/>
      <c r="R464" s="156">
        <f t="shared" si="359"/>
        <v>0</v>
      </c>
      <c r="S464" s="156">
        <f t="shared" si="360"/>
        <v>0</v>
      </c>
      <c r="U464" s="157">
        <f t="shared" si="367"/>
        <v>0</v>
      </c>
      <c r="W464" s="152"/>
      <c r="X464" s="152"/>
      <c r="Y464" s="152"/>
      <c r="Z464" s="152"/>
      <c r="AA464" s="152"/>
      <c r="AB464" s="152"/>
      <c r="AC464" s="347"/>
      <c r="AD464" s="152"/>
      <c r="AE464" s="152"/>
      <c r="AF464" s="152"/>
      <c r="AG464" s="152"/>
      <c r="AH464" s="152"/>
      <c r="AI464" s="152"/>
      <c r="AJ464" s="347"/>
      <c r="AK464" s="152"/>
      <c r="AL464" s="152"/>
      <c r="AM464" s="295"/>
      <c r="AN464" s="228"/>
      <c r="AO464" s="228"/>
      <c r="AP464" s="228"/>
      <c r="AQ464" s="228"/>
      <c r="AR464" s="228"/>
      <c r="AS464" s="348"/>
      <c r="AT464" s="264">
        <f t="shared" si="363"/>
        <v>0</v>
      </c>
      <c r="AU464" s="259"/>
      <c r="AV464" s="265">
        <f t="shared" si="364"/>
        <v>0</v>
      </c>
      <c r="AX464" s="265">
        <f t="shared" si="368"/>
        <v>0</v>
      </c>
      <c r="AZ464" s="492">
        <f t="shared" si="365"/>
        <v>0</v>
      </c>
      <c r="BB464" s="492">
        <f t="shared" si="366"/>
        <v>0</v>
      </c>
      <c r="BD464" s="265">
        <f t="shared" si="369"/>
        <v>0</v>
      </c>
      <c r="BE464" s="105"/>
      <c r="BF464" s="105"/>
      <c r="BG464" s="105"/>
      <c r="BH464" s="105"/>
      <c r="BI464" s="105"/>
      <c r="BJ464" s="105"/>
    </row>
    <row r="465" spans="2:62" ht="20.100000000000001" hidden="1" customHeight="1" outlineLevel="1">
      <c r="B465" s="100"/>
      <c r="C465" s="908"/>
      <c r="D465" s="909"/>
      <c r="E465" s="909"/>
      <c r="F465" s="910"/>
      <c r="G465" s="890"/>
      <c r="H465" s="891"/>
      <c r="I465" s="152"/>
      <c r="J465" s="152"/>
      <c r="K465" s="152"/>
      <c r="L465" s="152"/>
      <c r="M465" s="152"/>
      <c r="N465" s="152"/>
      <c r="O465" s="152"/>
      <c r="P465" s="153"/>
      <c r="Q465" s="153"/>
      <c r="R465" s="156">
        <f t="shared" si="359"/>
        <v>0</v>
      </c>
      <c r="S465" s="156">
        <f t="shared" si="360"/>
        <v>0</v>
      </c>
      <c r="U465" s="157">
        <f t="shared" si="367"/>
        <v>0</v>
      </c>
      <c r="W465" s="152"/>
      <c r="X465" s="152"/>
      <c r="Y465" s="152"/>
      <c r="Z465" s="152"/>
      <c r="AA465" s="152"/>
      <c r="AB465" s="152"/>
      <c r="AC465" s="347"/>
      <c r="AD465" s="152"/>
      <c r="AE465" s="152"/>
      <c r="AF465" s="152"/>
      <c r="AG465" s="152"/>
      <c r="AH465" s="152"/>
      <c r="AI465" s="152"/>
      <c r="AJ465" s="347"/>
      <c r="AK465" s="152"/>
      <c r="AL465" s="152"/>
      <c r="AM465" s="295"/>
      <c r="AN465" s="228"/>
      <c r="AO465" s="228"/>
      <c r="AP465" s="228"/>
      <c r="AQ465" s="228"/>
      <c r="AR465" s="228"/>
      <c r="AS465" s="348"/>
      <c r="AT465" s="264">
        <f t="shared" si="363"/>
        <v>0</v>
      </c>
      <c r="AU465" s="259"/>
      <c r="AV465" s="265">
        <f t="shared" si="364"/>
        <v>0</v>
      </c>
      <c r="AX465" s="265">
        <f t="shared" si="368"/>
        <v>0</v>
      </c>
      <c r="AZ465" s="492">
        <f t="shared" si="365"/>
        <v>0</v>
      </c>
      <c r="BB465" s="492">
        <f t="shared" si="366"/>
        <v>0</v>
      </c>
      <c r="BD465" s="265">
        <f t="shared" si="369"/>
        <v>0</v>
      </c>
      <c r="BE465" s="105"/>
      <c r="BF465" s="105"/>
      <c r="BG465" s="105"/>
      <c r="BH465" s="105"/>
      <c r="BI465" s="105"/>
      <c r="BJ465" s="105"/>
    </row>
    <row r="466" spans="2:62" ht="20.100000000000001" hidden="1" customHeight="1" outlineLevel="1">
      <c r="B466" s="100"/>
      <c r="C466" s="908"/>
      <c r="D466" s="909"/>
      <c r="E466" s="909"/>
      <c r="F466" s="910"/>
      <c r="G466" s="890"/>
      <c r="H466" s="891"/>
      <c r="I466" s="152"/>
      <c r="J466" s="152"/>
      <c r="K466" s="152"/>
      <c r="L466" s="152"/>
      <c r="M466" s="152"/>
      <c r="N466" s="152"/>
      <c r="O466" s="152"/>
      <c r="P466" s="153"/>
      <c r="Q466" s="153"/>
      <c r="R466" s="156">
        <f t="shared" si="359"/>
        <v>0</v>
      </c>
      <c r="S466" s="156">
        <f t="shared" si="360"/>
        <v>0</v>
      </c>
      <c r="U466" s="157">
        <f t="shared" si="367"/>
        <v>0</v>
      </c>
      <c r="W466" s="152"/>
      <c r="X466" s="152"/>
      <c r="Y466" s="152"/>
      <c r="Z466" s="152"/>
      <c r="AA466" s="152"/>
      <c r="AB466" s="152"/>
      <c r="AC466" s="347"/>
      <c r="AD466" s="152"/>
      <c r="AE466" s="152"/>
      <c r="AF466" s="152"/>
      <c r="AG466" s="152"/>
      <c r="AH466" s="152"/>
      <c r="AI466" s="152"/>
      <c r="AJ466" s="347"/>
      <c r="AK466" s="152"/>
      <c r="AL466" s="152"/>
      <c r="AM466" s="295"/>
      <c r="AN466" s="228"/>
      <c r="AO466" s="228"/>
      <c r="AP466" s="228"/>
      <c r="AQ466" s="228"/>
      <c r="AR466" s="228"/>
      <c r="AS466" s="348"/>
      <c r="AT466" s="264">
        <f t="shared" si="363"/>
        <v>0</v>
      </c>
      <c r="AU466" s="259"/>
      <c r="AV466" s="265">
        <f t="shared" si="364"/>
        <v>0</v>
      </c>
      <c r="AX466" s="265">
        <f t="shared" si="368"/>
        <v>0</v>
      </c>
      <c r="AZ466" s="492">
        <f t="shared" si="365"/>
        <v>0</v>
      </c>
      <c r="BB466" s="492">
        <f t="shared" si="366"/>
        <v>0</v>
      </c>
      <c r="BD466" s="265">
        <f t="shared" si="369"/>
        <v>0</v>
      </c>
      <c r="BE466" s="105"/>
      <c r="BF466" s="105"/>
      <c r="BG466" s="105"/>
      <c r="BH466" s="105"/>
      <c r="BI466" s="105"/>
      <c r="BJ466" s="105"/>
    </row>
    <row r="467" spans="2:62" ht="20.100000000000001" hidden="1" customHeight="1" outlineLevel="1">
      <c r="B467" s="100"/>
      <c r="C467" s="908"/>
      <c r="D467" s="909"/>
      <c r="E467" s="909"/>
      <c r="F467" s="910"/>
      <c r="G467" s="890"/>
      <c r="H467" s="891"/>
      <c r="I467" s="152"/>
      <c r="J467" s="152"/>
      <c r="K467" s="152"/>
      <c r="L467" s="152"/>
      <c r="M467" s="152"/>
      <c r="N467" s="152"/>
      <c r="O467" s="152"/>
      <c r="P467" s="153"/>
      <c r="Q467" s="153"/>
      <c r="R467" s="156">
        <f t="shared" si="359"/>
        <v>0</v>
      </c>
      <c r="S467" s="156">
        <f t="shared" si="360"/>
        <v>0</v>
      </c>
      <c r="U467" s="157">
        <f t="shared" si="367"/>
        <v>0</v>
      </c>
      <c r="W467" s="152"/>
      <c r="X467" s="152"/>
      <c r="Y467" s="152"/>
      <c r="Z467" s="152"/>
      <c r="AA467" s="152"/>
      <c r="AB467" s="152"/>
      <c r="AC467" s="347"/>
      <c r="AD467" s="152"/>
      <c r="AE467" s="152"/>
      <c r="AF467" s="152"/>
      <c r="AG467" s="152"/>
      <c r="AH467" s="152"/>
      <c r="AI467" s="152"/>
      <c r="AJ467" s="347"/>
      <c r="AK467" s="152"/>
      <c r="AL467" s="152"/>
      <c r="AM467" s="295"/>
      <c r="AN467" s="228"/>
      <c r="AO467" s="228"/>
      <c r="AP467" s="228"/>
      <c r="AQ467" s="228"/>
      <c r="AR467" s="228"/>
      <c r="AS467" s="348"/>
      <c r="AT467" s="264">
        <f t="shared" si="363"/>
        <v>0</v>
      </c>
      <c r="AU467" s="259"/>
      <c r="AV467" s="265">
        <f t="shared" si="364"/>
        <v>0</v>
      </c>
      <c r="AX467" s="265">
        <f t="shared" si="368"/>
        <v>0</v>
      </c>
      <c r="AZ467" s="492">
        <f t="shared" si="365"/>
        <v>0</v>
      </c>
      <c r="BB467" s="492">
        <f t="shared" si="366"/>
        <v>0</v>
      </c>
      <c r="BD467" s="265">
        <f t="shared" si="369"/>
        <v>0</v>
      </c>
      <c r="BE467" s="105"/>
      <c r="BF467" s="105"/>
      <c r="BG467" s="105"/>
      <c r="BH467" s="105"/>
      <c r="BI467" s="105"/>
      <c r="BJ467" s="105"/>
    </row>
    <row r="468" spans="2:62" ht="20.100000000000001" hidden="1" customHeight="1" outlineLevel="1">
      <c r="B468" s="100"/>
      <c r="C468" s="908"/>
      <c r="D468" s="909"/>
      <c r="E468" s="909"/>
      <c r="F468" s="910"/>
      <c r="G468" s="890"/>
      <c r="H468" s="891"/>
      <c r="I468" s="152"/>
      <c r="J468" s="152"/>
      <c r="K468" s="152"/>
      <c r="L468" s="152"/>
      <c r="M468" s="152"/>
      <c r="N468" s="152"/>
      <c r="O468" s="152"/>
      <c r="P468" s="153"/>
      <c r="Q468" s="153"/>
      <c r="R468" s="156">
        <f t="shared" si="359"/>
        <v>0</v>
      </c>
      <c r="S468" s="156">
        <f t="shared" si="360"/>
        <v>0</v>
      </c>
      <c r="U468" s="157">
        <f t="shared" si="367"/>
        <v>0</v>
      </c>
      <c r="W468" s="152"/>
      <c r="X468" s="152"/>
      <c r="Y468" s="152"/>
      <c r="Z468" s="152"/>
      <c r="AA468" s="152"/>
      <c r="AB468" s="152"/>
      <c r="AC468" s="347"/>
      <c r="AD468" s="152"/>
      <c r="AE468" s="152"/>
      <c r="AF468" s="152"/>
      <c r="AG468" s="152"/>
      <c r="AH468" s="152"/>
      <c r="AI468" s="152"/>
      <c r="AJ468" s="347"/>
      <c r="AK468" s="152"/>
      <c r="AL468" s="152"/>
      <c r="AM468" s="295"/>
      <c r="AN468" s="228"/>
      <c r="AO468" s="228"/>
      <c r="AP468" s="228"/>
      <c r="AQ468" s="228"/>
      <c r="AR468" s="228"/>
      <c r="AS468" s="348"/>
      <c r="AT468" s="264">
        <f t="shared" si="363"/>
        <v>0</v>
      </c>
      <c r="AU468" s="259"/>
      <c r="AV468" s="265">
        <f t="shared" si="364"/>
        <v>0</v>
      </c>
      <c r="AX468" s="265">
        <f t="shared" si="368"/>
        <v>0</v>
      </c>
      <c r="AZ468" s="492">
        <f t="shared" si="365"/>
        <v>0</v>
      </c>
      <c r="BB468" s="492">
        <f t="shared" si="366"/>
        <v>0</v>
      </c>
      <c r="BD468" s="265">
        <f t="shared" si="369"/>
        <v>0</v>
      </c>
      <c r="BE468" s="105"/>
      <c r="BF468" s="105"/>
      <c r="BG468" s="105"/>
      <c r="BH468" s="105"/>
      <c r="BI468" s="105"/>
      <c r="BJ468" s="105"/>
    </row>
    <row r="469" spans="2:62" ht="20.100000000000001" hidden="1" customHeight="1" outlineLevel="1">
      <c r="B469" s="100"/>
      <c r="C469" s="908"/>
      <c r="D469" s="909"/>
      <c r="E469" s="909"/>
      <c r="F469" s="910"/>
      <c r="G469" s="890"/>
      <c r="H469" s="891"/>
      <c r="I469" s="152"/>
      <c r="J469" s="152"/>
      <c r="K469" s="152"/>
      <c r="L469" s="152"/>
      <c r="M469" s="152"/>
      <c r="N469" s="152"/>
      <c r="O469" s="152"/>
      <c r="P469" s="153"/>
      <c r="Q469" s="153"/>
      <c r="R469" s="156">
        <f t="shared" si="359"/>
        <v>0</v>
      </c>
      <c r="S469" s="156">
        <f t="shared" si="360"/>
        <v>0</v>
      </c>
      <c r="U469" s="157">
        <f t="shared" si="367"/>
        <v>0</v>
      </c>
      <c r="W469" s="152"/>
      <c r="X469" s="152"/>
      <c r="Y469" s="152"/>
      <c r="Z469" s="152"/>
      <c r="AA469" s="152"/>
      <c r="AB469" s="152"/>
      <c r="AC469" s="347"/>
      <c r="AD469" s="152"/>
      <c r="AE469" s="152"/>
      <c r="AF469" s="152"/>
      <c r="AG469" s="152"/>
      <c r="AH469" s="152"/>
      <c r="AI469" s="152"/>
      <c r="AJ469" s="347"/>
      <c r="AK469" s="152"/>
      <c r="AL469" s="152"/>
      <c r="AM469" s="295"/>
      <c r="AN469" s="228"/>
      <c r="AO469" s="228"/>
      <c r="AP469" s="228"/>
      <c r="AQ469" s="228"/>
      <c r="AR469" s="228"/>
      <c r="AS469" s="348"/>
      <c r="AT469" s="264">
        <f t="shared" si="363"/>
        <v>0</v>
      </c>
      <c r="AU469" s="259"/>
      <c r="AV469" s="265">
        <f t="shared" si="364"/>
        <v>0</v>
      </c>
      <c r="AX469" s="265">
        <f t="shared" si="368"/>
        <v>0</v>
      </c>
      <c r="AZ469" s="492">
        <f t="shared" si="365"/>
        <v>0</v>
      </c>
      <c r="BB469" s="492">
        <f t="shared" si="366"/>
        <v>0</v>
      </c>
      <c r="BD469" s="265">
        <f t="shared" si="369"/>
        <v>0</v>
      </c>
      <c r="BE469" s="105"/>
      <c r="BF469" s="105"/>
      <c r="BG469" s="105"/>
      <c r="BH469" s="105"/>
      <c r="BI469" s="105"/>
      <c r="BJ469" s="105"/>
    </row>
    <row r="470" spans="2:62" ht="9.9499999999999993" hidden="1" customHeight="1" outlineLevel="1">
      <c r="B470" s="101"/>
      <c r="C470" s="208"/>
      <c r="D470" s="208"/>
      <c r="E470" s="208"/>
      <c r="F470" s="208"/>
      <c r="G470" s="237"/>
      <c r="H470" s="207"/>
      <c r="I470" s="257"/>
      <c r="J470" s="257"/>
      <c r="K470" s="257"/>
      <c r="L470" s="257"/>
      <c r="M470" s="257"/>
      <c r="N470" s="257"/>
      <c r="O470" s="257"/>
      <c r="P470" s="256"/>
      <c r="Q470" s="102"/>
      <c r="R470" s="102"/>
      <c r="S470" s="102"/>
      <c r="U470" s="98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Z470" s="493"/>
      <c r="BE470" s="105"/>
      <c r="BF470" s="105"/>
      <c r="BG470" s="105"/>
      <c r="BH470" s="105"/>
      <c r="BI470" s="105"/>
      <c r="BJ470" s="105"/>
    </row>
    <row r="471" spans="2:62" ht="20.100000000000001" customHeight="1" collapsed="1">
      <c r="B471" s="8">
        <f>B454+1</f>
        <v>28</v>
      </c>
      <c r="C471" s="916"/>
      <c r="D471" s="917"/>
      <c r="E471" s="917"/>
      <c r="F471" s="918"/>
      <c r="G471" s="429"/>
      <c r="H471" s="206">
        <v>1</v>
      </c>
      <c r="I471" s="642">
        <f t="shared" ref="I471" si="370">$H471*SUM(I472:I486)</f>
        <v>0</v>
      </c>
      <c r="J471" s="643">
        <f t="shared" ref="J471:O471" si="371">$H471*SUM(J472:J486)</f>
        <v>0</v>
      </c>
      <c r="K471" s="644">
        <f t="shared" si="371"/>
        <v>0</v>
      </c>
      <c r="L471" s="645">
        <f t="shared" si="371"/>
        <v>0</v>
      </c>
      <c r="M471" s="645">
        <f t="shared" si="371"/>
        <v>0</v>
      </c>
      <c r="N471" s="644">
        <f t="shared" si="371"/>
        <v>0</v>
      </c>
      <c r="O471" s="642">
        <f t="shared" si="371"/>
        <v>0</v>
      </c>
      <c r="P471" s="209">
        <f t="shared" ref="P471:Q471" si="372">$H471*SUM(P472:P486)</f>
        <v>0</v>
      </c>
      <c r="Q471" s="210">
        <f t="shared" si="372"/>
        <v>0</v>
      </c>
      <c r="R471" s="136">
        <f t="shared" ref="R471:R486" si="373">P471*(1+Gewinn)*(1+SicherheitAngebot)</f>
        <v>0</v>
      </c>
      <c r="S471" s="137">
        <f t="shared" ref="S471:S486" si="374">Q471*(1+MGKZ)*(1+Gewinn)*(1+SicherheitAngebot)</f>
        <v>0</v>
      </c>
      <c r="U471" s="10">
        <f>I471*$I$7+J471*$J$7+K471*$K$7+L471*$L$7+M471*$M$7+N471*$N$7+O471*$O$7+R471+S471</f>
        <v>0</v>
      </c>
      <c r="W471" s="646">
        <f t="shared" ref="W471:AB471" si="375">$H471*SUM(W472:W486)</f>
        <v>0</v>
      </c>
      <c r="X471" s="647">
        <f t="shared" si="375"/>
        <v>0</v>
      </c>
      <c r="Y471" s="648">
        <f t="shared" si="375"/>
        <v>0</v>
      </c>
      <c r="Z471" s="649">
        <f t="shared" si="375"/>
        <v>0</v>
      </c>
      <c r="AA471" s="648">
        <f t="shared" si="375"/>
        <v>0</v>
      </c>
      <c r="AB471" s="646">
        <f t="shared" si="375"/>
        <v>0</v>
      </c>
      <c r="AC471" s="258"/>
      <c r="AD471" s="646">
        <f t="shared" ref="AD471:AM471" si="376">$H471*SUM(AD472:AD486)</f>
        <v>0</v>
      </c>
      <c r="AE471" s="647">
        <f t="shared" si="376"/>
        <v>0</v>
      </c>
      <c r="AF471" s="648">
        <f t="shared" si="376"/>
        <v>0</v>
      </c>
      <c r="AG471" s="649">
        <f t="shared" si="376"/>
        <v>0</v>
      </c>
      <c r="AH471" s="648">
        <f t="shared" si="376"/>
        <v>0</v>
      </c>
      <c r="AI471" s="646">
        <f t="shared" si="376"/>
        <v>0</v>
      </c>
      <c r="AJ471" s="258"/>
      <c r="AK471" s="653">
        <f t="shared" si="376"/>
        <v>0</v>
      </c>
      <c r="AL471" s="653">
        <f t="shared" si="376"/>
        <v>0</v>
      </c>
      <c r="AM471" s="653">
        <f t="shared" si="376"/>
        <v>0</v>
      </c>
      <c r="AN471" s="227">
        <f>$H471*SUM(AN472:AN486)*(1+Gewinn)*(1+SicherheitAngebot)</f>
        <v>0</v>
      </c>
      <c r="AO471" s="227">
        <f>$H471*SUM(AO472:AO486)*(1+Gewinn)*(1+SicherheitAngebot)</f>
        <v>0</v>
      </c>
      <c r="AP471" s="227">
        <f>$H471*SUM(AP472:AP486)*(1+Gewinn)*(1+SicherheitAngebot)</f>
        <v>0</v>
      </c>
      <c r="AQ471" s="227">
        <f>$H471*SUM(AQ472:AQ486)*(1+Gewinn)*(1+SicherheitAngebot)</f>
        <v>0</v>
      </c>
      <c r="AR471" s="227">
        <f>$H471*SUM(AR472:AR486)*(1+Gewinn)*(1+SicherheitAngebot)</f>
        <v>0</v>
      </c>
      <c r="AS471" s="262"/>
      <c r="AT471" s="263">
        <f t="shared" si="363"/>
        <v>0</v>
      </c>
      <c r="AU471" s="259"/>
      <c r="AV471" s="491">
        <f>AK471*$AK$7+AL471*$AL$7+AM471*$AM$7+SUM(AN471:AR471)+AT471/Zuschläge_IBN+AT471</f>
        <v>0</v>
      </c>
      <c r="AX471" s="685">
        <f>U471+AV471</f>
        <v>0</v>
      </c>
      <c r="AZ471" s="490">
        <f>IF(H471&gt;0,U471/(1+SicherheitAngebot)*(1+Sicherheit),0)</f>
        <v>0</v>
      </c>
      <c r="BB471" s="490">
        <f>IF(H471&gt;0,AV471/(1+SicherheitAngebot)*(1+Sicherheit),0)</f>
        <v>0</v>
      </c>
      <c r="BD471" s="490">
        <f>AZ471+BB471</f>
        <v>0</v>
      </c>
      <c r="BE471" s="105"/>
      <c r="BF471" s="105"/>
      <c r="BG471" s="105"/>
      <c r="BH471" s="105"/>
      <c r="BI471" s="105"/>
      <c r="BJ471" s="105"/>
    </row>
    <row r="472" spans="2:62" ht="20.100000000000001" hidden="1" customHeight="1" outlineLevel="1">
      <c r="B472" s="99"/>
      <c r="C472" s="908"/>
      <c r="D472" s="909"/>
      <c r="E472" s="909"/>
      <c r="F472" s="910"/>
      <c r="G472" s="890"/>
      <c r="H472" s="901"/>
      <c r="I472" s="152"/>
      <c r="J472" s="152"/>
      <c r="K472" s="152"/>
      <c r="L472" s="152"/>
      <c r="M472" s="152"/>
      <c r="N472" s="152"/>
      <c r="O472" s="152"/>
      <c r="P472" s="153"/>
      <c r="Q472" s="153"/>
      <c r="R472" s="156">
        <f t="shared" si="373"/>
        <v>0</v>
      </c>
      <c r="S472" s="156">
        <f t="shared" si="374"/>
        <v>0</v>
      </c>
      <c r="U472" s="157">
        <f>I472*$I$7+J472*$J$7+K472*$K$7+L472*$L$7+M472*$M$7+N472*$N$7+O472*$O$7+R472+S472</f>
        <v>0</v>
      </c>
      <c r="W472" s="152"/>
      <c r="X472" s="152"/>
      <c r="Y472" s="152"/>
      <c r="Z472" s="152"/>
      <c r="AA472" s="152"/>
      <c r="AB472" s="152"/>
      <c r="AC472" s="347"/>
      <c r="AD472" s="152"/>
      <c r="AE472" s="152"/>
      <c r="AF472" s="152"/>
      <c r="AG472" s="152"/>
      <c r="AH472" s="152"/>
      <c r="AI472" s="152"/>
      <c r="AJ472" s="347"/>
      <c r="AK472" s="152"/>
      <c r="AL472" s="152"/>
      <c r="AM472" s="295"/>
      <c r="AN472" s="228"/>
      <c r="AO472" s="228"/>
      <c r="AP472" s="228"/>
      <c r="AQ472" s="228"/>
      <c r="AR472" s="228"/>
      <c r="AS472" s="348"/>
      <c r="AT472" s="264">
        <f t="shared" si="363"/>
        <v>0</v>
      </c>
      <c r="AU472" s="259"/>
      <c r="AV472" s="265">
        <f t="shared" ref="AV472:AV486" si="377">AK472*$AK$7+AL472*$AL$7+AM472*$AM$7+SUM(AN472:AR472)*(1+Gewinn)*(1+SicherheitAngebot)+AT472/Zuschläge_IBN+AT472</f>
        <v>0</v>
      </c>
      <c r="AX472" s="265">
        <f>U472+AV472</f>
        <v>0</v>
      </c>
      <c r="AZ472" s="492">
        <f t="shared" ref="AZ472:AZ486" si="378">U472/(1+SicherheitAngebot)*(1+Sicherheit)</f>
        <v>0</v>
      </c>
      <c r="BB472" s="492">
        <f t="shared" ref="BB472:BB486" si="379">AV472/(1+SicherheitAngebot)*(1+Sicherheit)</f>
        <v>0</v>
      </c>
      <c r="BD472" s="265">
        <f>AZ472+BB472</f>
        <v>0</v>
      </c>
      <c r="BE472" s="105"/>
      <c r="BF472" s="105"/>
      <c r="BG472" s="105"/>
      <c r="BH472" s="105"/>
      <c r="BI472" s="105"/>
      <c r="BJ472" s="105"/>
    </row>
    <row r="473" spans="2:62" ht="20.100000000000001" hidden="1" customHeight="1" outlineLevel="1">
      <c r="B473" s="100"/>
      <c r="C473" s="908"/>
      <c r="D473" s="909"/>
      <c r="E473" s="909"/>
      <c r="F473" s="910"/>
      <c r="G473" s="890"/>
      <c r="H473" s="891"/>
      <c r="I473" s="152"/>
      <c r="J473" s="152"/>
      <c r="K473" s="152"/>
      <c r="L473" s="152"/>
      <c r="M473" s="152"/>
      <c r="N473" s="152"/>
      <c r="O473" s="152"/>
      <c r="P473" s="153"/>
      <c r="Q473" s="153"/>
      <c r="R473" s="156">
        <f t="shared" si="373"/>
        <v>0</v>
      </c>
      <c r="S473" s="156">
        <f t="shared" si="374"/>
        <v>0</v>
      </c>
      <c r="U473" s="157">
        <f t="shared" ref="U473:U486" si="380">I473*$I$7+J473*$J$7+K473*$K$7+L473*$L$7+M473*$M$7+N473*$N$7+O473*$O$7+R473+S473</f>
        <v>0</v>
      </c>
      <c r="W473" s="152"/>
      <c r="X473" s="152"/>
      <c r="Y473" s="152"/>
      <c r="Z473" s="152"/>
      <c r="AA473" s="152"/>
      <c r="AB473" s="152"/>
      <c r="AC473" s="347"/>
      <c r="AD473" s="152"/>
      <c r="AE473" s="152"/>
      <c r="AF473" s="152"/>
      <c r="AG473" s="152"/>
      <c r="AH473" s="152"/>
      <c r="AI473" s="152"/>
      <c r="AJ473" s="347"/>
      <c r="AK473" s="152"/>
      <c r="AL473" s="152"/>
      <c r="AM473" s="295"/>
      <c r="AN473" s="228"/>
      <c r="AO473" s="228"/>
      <c r="AP473" s="228"/>
      <c r="AQ473" s="228"/>
      <c r="AR473" s="228"/>
      <c r="AS473" s="348"/>
      <c r="AT473" s="264">
        <f t="shared" si="363"/>
        <v>0</v>
      </c>
      <c r="AU473" s="259"/>
      <c r="AV473" s="265">
        <f t="shared" si="377"/>
        <v>0</v>
      </c>
      <c r="AX473" s="265">
        <f t="shared" ref="AX473:AX486" si="381">U473+AV473</f>
        <v>0</v>
      </c>
      <c r="AZ473" s="492">
        <f t="shared" si="378"/>
        <v>0</v>
      </c>
      <c r="BB473" s="492">
        <f t="shared" si="379"/>
        <v>0</v>
      </c>
      <c r="BD473" s="265">
        <f t="shared" ref="BD473:BD486" si="382">AZ473+BB473</f>
        <v>0</v>
      </c>
      <c r="BE473" s="105"/>
      <c r="BF473" s="105"/>
      <c r="BG473" s="105"/>
      <c r="BH473" s="105"/>
      <c r="BI473" s="105"/>
      <c r="BJ473" s="105"/>
    </row>
    <row r="474" spans="2:62" ht="20.100000000000001" hidden="1" customHeight="1" outlineLevel="1">
      <c r="B474" s="100"/>
      <c r="C474" s="908"/>
      <c r="D474" s="909"/>
      <c r="E474" s="909"/>
      <c r="F474" s="910"/>
      <c r="G474" s="890"/>
      <c r="H474" s="891"/>
      <c r="I474" s="152"/>
      <c r="J474" s="152"/>
      <c r="K474" s="152"/>
      <c r="L474" s="152"/>
      <c r="M474" s="152"/>
      <c r="N474" s="152"/>
      <c r="O474" s="152"/>
      <c r="P474" s="153"/>
      <c r="Q474" s="153"/>
      <c r="R474" s="156">
        <f t="shared" si="373"/>
        <v>0</v>
      </c>
      <c r="S474" s="156">
        <f t="shared" si="374"/>
        <v>0</v>
      </c>
      <c r="U474" s="157">
        <f t="shared" si="380"/>
        <v>0</v>
      </c>
      <c r="W474" s="152"/>
      <c r="X474" s="152"/>
      <c r="Y474" s="152"/>
      <c r="Z474" s="152"/>
      <c r="AA474" s="152"/>
      <c r="AB474" s="152"/>
      <c r="AC474" s="347"/>
      <c r="AD474" s="152"/>
      <c r="AE474" s="152"/>
      <c r="AF474" s="152"/>
      <c r="AG474" s="152"/>
      <c r="AH474" s="152"/>
      <c r="AI474" s="152"/>
      <c r="AJ474" s="347"/>
      <c r="AK474" s="152"/>
      <c r="AL474" s="152"/>
      <c r="AM474" s="295"/>
      <c r="AN474" s="228"/>
      <c r="AO474" s="228"/>
      <c r="AP474" s="228"/>
      <c r="AQ474" s="228"/>
      <c r="AR474" s="228"/>
      <c r="AS474" s="348"/>
      <c r="AT474" s="264">
        <f t="shared" si="363"/>
        <v>0</v>
      </c>
      <c r="AU474" s="259"/>
      <c r="AV474" s="265">
        <f t="shared" si="377"/>
        <v>0</v>
      </c>
      <c r="AX474" s="265">
        <f t="shared" si="381"/>
        <v>0</v>
      </c>
      <c r="AZ474" s="492">
        <f t="shared" si="378"/>
        <v>0</v>
      </c>
      <c r="BB474" s="492">
        <f t="shared" si="379"/>
        <v>0</v>
      </c>
      <c r="BD474" s="265">
        <f t="shared" si="382"/>
        <v>0</v>
      </c>
      <c r="BE474" s="105"/>
      <c r="BF474" s="105"/>
      <c r="BG474" s="105"/>
      <c r="BH474" s="105"/>
      <c r="BI474" s="105"/>
      <c r="BJ474" s="105"/>
    </row>
    <row r="475" spans="2:62" ht="20.100000000000001" hidden="1" customHeight="1" outlineLevel="1">
      <c r="B475" s="100"/>
      <c r="C475" s="908"/>
      <c r="D475" s="909"/>
      <c r="E475" s="909"/>
      <c r="F475" s="910"/>
      <c r="G475" s="890"/>
      <c r="H475" s="891"/>
      <c r="I475" s="152"/>
      <c r="J475" s="152"/>
      <c r="K475" s="152"/>
      <c r="L475" s="152"/>
      <c r="M475" s="152"/>
      <c r="N475" s="152"/>
      <c r="O475" s="152"/>
      <c r="P475" s="153"/>
      <c r="Q475" s="153"/>
      <c r="R475" s="156">
        <f t="shared" si="373"/>
        <v>0</v>
      </c>
      <c r="S475" s="156">
        <f t="shared" si="374"/>
        <v>0</v>
      </c>
      <c r="U475" s="157">
        <f t="shared" si="380"/>
        <v>0</v>
      </c>
      <c r="W475" s="152"/>
      <c r="X475" s="152"/>
      <c r="Y475" s="152"/>
      <c r="Z475" s="152"/>
      <c r="AA475" s="152"/>
      <c r="AB475" s="152"/>
      <c r="AC475" s="347"/>
      <c r="AD475" s="152"/>
      <c r="AE475" s="152"/>
      <c r="AF475" s="152"/>
      <c r="AG475" s="152"/>
      <c r="AH475" s="152"/>
      <c r="AI475" s="152"/>
      <c r="AJ475" s="347"/>
      <c r="AK475" s="152"/>
      <c r="AL475" s="152"/>
      <c r="AM475" s="295"/>
      <c r="AN475" s="228"/>
      <c r="AO475" s="228"/>
      <c r="AP475" s="228"/>
      <c r="AQ475" s="228"/>
      <c r="AR475" s="228"/>
      <c r="AS475" s="348"/>
      <c r="AT475" s="264">
        <f t="shared" si="363"/>
        <v>0</v>
      </c>
      <c r="AU475" s="259"/>
      <c r="AV475" s="265">
        <f t="shared" si="377"/>
        <v>0</v>
      </c>
      <c r="AX475" s="265">
        <f t="shared" si="381"/>
        <v>0</v>
      </c>
      <c r="AZ475" s="492">
        <f t="shared" si="378"/>
        <v>0</v>
      </c>
      <c r="BB475" s="492">
        <f t="shared" si="379"/>
        <v>0</v>
      </c>
      <c r="BD475" s="265">
        <f t="shared" si="382"/>
        <v>0</v>
      </c>
      <c r="BE475" s="105"/>
      <c r="BF475" s="105"/>
      <c r="BG475" s="105"/>
      <c r="BH475" s="105"/>
      <c r="BI475" s="105"/>
      <c r="BJ475" s="105"/>
    </row>
    <row r="476" spans="2:62" ht="20.100000000000001" hidden="1" customHeight="1" outlineLevel="1">
      <c r="B476" s="100"/>
      <c r="C476" s="908"/>
      <c r="D476" s="909"/>
      <c r="E476" s="909"/>
      <c r="F476" s="910"/>
      <c r="G476" s="890"/>
      <c r="H476" s="891"/>
      <c r="I476" s="152"/>
      <c r="J476" s="152"/>
      <c r="K476" s="152"/>
      <c r="L476" s="152"/>
      <c r="M476" s="152"/>
      <c r="N476" s="152"/>
      <c r="O476" s="152"/>
      <c r="P476" s="153"/>
      <c r="Q476" s="153"/>
      <c r="R476" s="156">
        <f t="shared" si="373"/>
        <v>0</v>
      </c>
      <c r="S476" s="156">
        <f t="shared" si="374"/>
        <v>0</v>
      </c>
      <c r="U476" s="157">
        <f t="shared" si="380"/>
        <v>0</v>
      </c>
      <c r="W476" s="152"/>
      <c r="X476" s="152"/>
      <c r="Y476" s="152"/>
      <c r="Z476" s="152"/>
      <c r="AA476" s="152"/>
      <c r="AB476" s="152"/>
      <c r="AC476" s="347"/>
      <c r="AD476" s="152"/>
      <c r="AE476" s="152"/>
      <c r="AF476" s="152"/>
      <c r="AG476" s="152"/>
      <c r="AH476" s="152"/>
      <c r="AI476" s="152"/>
      <c r="AJ476" s="347"/>
      <c r="AK476" s="152"/>
      <c r="AL476" s="152"/>
      <c r="AM476" s="295"/>
      <c r="AN476" s="228"/>
      <c r="AO476" s="228"/>
      <c r="AP476" s="228"/>
      <c r="AQ476" s="228"/>
      <c r="AR476" s="228"/>
      <c r="AS476" s="348"/>
      <c r="AT476" s="264">
        <f t="shared" si="363"/>
        <v>0</v>
      </c>
      <c r="AU476" s="259"/>
      <c r="AV476" s="265">
        <f t="shared" si="377"/>
        <v>0</v>
      </c>
      <c r="AX476" s="265">
        <f t="shared" si="381"/>
        <v>0</v>
      </c>
      <c r="AZ476" s="492">
        <f t="shared" si="378"/>
        <v>0</v>
      </c>
      <c r="BB476" s="492">
        <f t="shared" si="379"/>
        <v>0</v>
      </c>
      <c r="BD476" s="265">
        <f t="shared" si="382"/>
        <v>0</v>
      </c>
      <c r="BE476" s="105"/>
      <c r="BF476" s="105"/>
      <c r="BG476" s="105"/>
      <c r="BH476" s="105"/>
      <c r="BI476" s="105"/>
      <c r="BJ476" s="105"/>
    </row>
    <row r="477" spans="2:62" ht="20.100000000000001" hidden="1" customHeight="1" outlineLevel="1">
      <c r="B477" s="100"/>
      <c r="C477" s="908"/>
      <c r="D477" s="909"/>
      <c r="E477" s="909"/>
      <c r="F477" s="910"/>
      <c r="G477" s="890"/>
      <c r="H477" s="891"/>
      <c r="I477" s="152"/>
      <c r="J477" s="152"/>
      <c r="K477" s="152"/>
      <c r="L477" s="152"/>
      <c r="M477" s="152"/>
      <c r="N477" s="152"/>
      <c r="O477" s="152"/>
      <c r="P477" s="153"/>
      <c r="Q477" s="153"/>
      <c r="R477" s="156">
        <f t="shared" si="373"/>
        <v>0</v>
      </c>
      <c r="S477" s="156">
        <f t="shared" si="374"/>
        <v>0</v>
      </c>
      <c r="U477" s="157">
        <f t="shared" si="380"/>
        <v>0</v>
      </c>
      <c r="W477" s="152"/>
      <c r="X477" s="152"/>
      <c r="Y477" s="152"/>
      <c r="Z477" s="152"/>
      <c r="AA477" s="152"/>
      <c r="AB477" s="152"/>
      <c r="AC477" s="347"/>
      <c r="AD477" s="152"/>
      <c r="AE477" s="152"/>
      <c r="AF477" s="152"/>
      <c r="AG477" s="152"/>
      <c r="AH477" s="152"/>
      <c r="AI477" s="152"/>
      <c r="AJ477" s="347"/>
      <c r="AK477" s="152"/>
      <c r="AL477" s="152"/>
      <c r="AM477" s="295"/>
      <c r="AN477" s="228"/>
      <c r="AO477" s="228"/>
      <c r="AP477" s="228"/>
      <c r="AQ477" s="228"/>
      <c r="AR477" s="228"/>
      <c r="AS477" s="348"/>
      <c r="AT477" s="264">
        <f t="shared" si="363"/>
        <v>0</v>
      </c>
      <c r="AU477" s="259"/>
      <c r="AV477" s="265">
        <f t="shared" si="377"/>
        <v>0</v>
      </c>
      <c r="AX477" s="265">
        <f t="shared" si="381"/>
        <v>0</v>
      </c>
      <c r="AZ477" s="492">
        <f t="shared" si="378"/>
        <v>0</v>
      </c>
      <c r="BB477" s="492">
        <f t="shared" si="379"/>
        <v>0</v>
      </c>
      <c r="BD477" s="265">
        <f t="shared" si="382"/>
        <v>0</v>
      </c>
      <c r="BE477" s="105"/>
      <c r="BF477" s="105"/>
      <c r="BG477" s="105"/>
      <c r="BH477" s="105"/>
      <c r="BI477" s="105"/>
      <c r="BJ477" s="105"/>
    </row>
    <row r="478" spans="2:62" ht="20.100000000000001" hidden="1" customHeight="1" outlineLevel="1">
      <c r="B478" s="100"/>
      <c r="C478" s="908"/>
      <c r="D478" s="909"/>
      <c r="E478" s="909"/>
      <c r="F478" s="910"/>
      <c r="G478" s="890"/>
      <c r="H478" s="891"/>
      <c r="I478" s="152"/>
      <c r="J478" s="152"/>
      <c r="K478" s="152"/>
      <c r="L478" s="152"/>
      <c r="M478" s="152"/>
      <c r="N478" s="152"/>
      <c r="O478" s="152"/>
      <c r="P478" s="153"/>
      <c r="Q478" s="153"/>
      <c r="R478" s="156">
        <f t="shared" si="373"/>
        <v>0</v>
      </c>
      <c r="S478" s="156">
        <f t="shared" si="374"/>
        <v>0</v>
      </c>
      <c r="U478" s="157">
        <f t="shared" si="380"/>
        <v>0</v>
      </c>
      <c r="W478" s="152"/>
      <c r="X478" s="152"/>
      <c r="Y478" s="152"/>
      <c r="Z478" s="152"/>
      <c r="AA478" s="152"/>
      <c r="AB478" s="152"/>
      <c r="AC478" s="347"/>
      <c r="AD478" s="152"/>
      <c r="AE478" s="152"/>
      <c r="AF478" s="152"/>
      <c r="AG478" s="152"/>
      <c r="AH478" s="152"/>
      <c r="AI478" s="152"/>
      <c r="AJ478" s="347"/>
      <c r="AK478" s="152"/>
      <c r="AL478" s="152"/>
      <c r="AM478" s="295"/>
      <c r="AN478" s="228"/>
      <c r="AO478" s="228"/>
      <c r="AP478" s="228"/>
      <c r="AQ478" s="228"/>
      <c r="AR478" s="228"/>
      <c r="AS478" s="348"/>
      <c r="AT478" s="264">
        <f t="shared" si="363"/>
        <v>0</v>
      </c>
      <c r="AU478" s="259"/>
      <c r="AV478" s="265">
        <f t="shared" si="377"/>
        <v>0</v>
      </c>
      <c r="AX478" s="265">
        <f t="shared" si="381"/>
        <v>0</v>
      </c>
      <c r="AZ478" s="492">
        <f t="shared" si="378"/>
        <v>0</v>
      </c>
      <c r="BB478" s="492">
        <f t="shared" si="379"/>
        <v>0</v>
      </c>
      <c r="BD478" s="265">
        <f t="shared" si="382"/>
        <v>0</v>
      </c>
      <c r="BE478" s="105"/>
      <c r="BF478" s="105"/>
      <c r="BG478" s="105"/>
      <c r="BH478" s="105"/>
      <c r="BI478" s="105"/>
      <c r="BJ478" s="105"/>
    </row>
    <row r="479" spans="2:62" ht="20.100000000000001" hidden="1" customHeight="1" outlineLevel="1">
      <c r="B479" s="100"/>
      <c r="C479" s="908"/>
      <c r="D479" s="909"/>
      <c r="E479" s="909"/>
      <c r="F479" s="910"/>
      <c r="G479" s="890"/>
      <c r="H479" s="891"/>
      <c r="I479" s="152"/>
      <c r="J479" s="152"/>
      <c r="K479" s="152"/>
      <c r="L479" s="152"/>
      <c r="M479" s="152"/>
      <c r="N479" s="152"/>
      <c r="O479" s="152"/>
      <c r="P479" s="153"/>
      <c r="Q479" s="153"/>
      <c r="R479" s="156">
        <f t="shared" si="373"/>
        <v>0</v>
      </c>
      <c r="S479" s="156">
        <f t="shared" si="374"/>
        <v>0</v>
      </c>
      <c r="U479" s="157">
        <f t="shared" si="380"/>
        <v>0</v>
      </c>
      <c r="W479" s="152"/>
      <c r="X479" s="152"/>
      <c r="Y479" s="152"/>
      <c r="Z479" s="152"/>
      <c r="AA479" s="152"/>
      <c r="AB479" s="152"/>
      <c r="AC479" s="347"/>
      <c r="AD479" s="152"/>
      <c r="AE479" s="152"/>
      <c r="AF479" s="152"/>
      <c r="AG479" s="152"/>
      <c r="AH479" s="152"/>
      <c r="AI479" s="152"/>
      <c r="AJ479" s="347"/>
      <c r="AK479" s="152"/>
      <c r="AL479" s="152"/>
      <c r="AM479" s="295"/>
      <c r="AN479" s="228"/>
      <c r="AO479" s="228"/>
      <c r="AP479" s="228"/>
      <c r="AQ479" s="228"/>
      <c r="AR479" s="228"/>
      <c r="AS479" s="348"/>
      <c r="AT479" s="264">
        <f t="shared" si="363"/>
        <v>0</v>
      </c>
      <c r="AU479" s="259"/>
      <c r="AV479" s="265">
        <f t="shared" si="377"/>
        <v>0</v>
      </c>
      <c r="AX479" s="265">
        <f t="shared" si="381"/>
        <v>0</v>
      </c>
      <c r="AZ479" s="492">
        <f t="shared" si="378"/>
        <v>0</v>
      </c>
      <c r="BB479" s="492">
        <f t="shared" si="379"/>
        <v>0</v>
      </c>
      <c r="BD479" s="265">
        <f t="shared" si="382"/>
        <v>0</v>
      </c>
      <c r="BE479" s="105"/>
      <c r="BF479" s="105"/>
      <c r="BG479" s="105"/>
      <c r="BH479" s="105"/>
      <c r="BI479" s="105"/>
      <c r="BJ479" s="105"/>
    </row>
    <row r="480" spans="2:62" ht="20.100000000000001" hidden="1" customHeight="1" outlineLevel="1">
      <c r="B480" s="100"/>
      <c r="C480" s="908"/>
      <c r="D480" s="909"/>
      <c r="E480" s="909"/>
      <c r="F480" s="910"/>
      <c r="G480" s="890"/>
      <c r="H480" s="891"/>
      <c r="I480" s="152"/>
      <c r="J480" s="152"/>
      <c r="K480" s="152"/>
      <c r="L480" s="152"/>
      <c r="M480" s="152"/>
      <c r="N480" s="152"/>
      <c r="O480" s="152"/>
      <c r="P480" s="153"/>
      <c r="Q480" s="153"/>
      <c r="R480" s="156">
        <f t="shared" si="373"/>
        <v>0</v>
      </c>
      <c r="S480" s="156">
        <f t="shared" si="374"/>
        <v>0</v>
      </c>
      <c r="U480" s="157">
        <f t="shared" si="380"/>
        <v>0</v>
      </c>
      <c r="W480" s="152"/>
      <c r="X480" s="152"/>
      <c r="Y480" s="152"/>
      <c r="Z480" s="152"/>
      <c r="AA480" s="152"/>
      <c r="AB480" s="152"/>
      <c r="AC480" s="347"/>
      <c r="AD480" s="152"/>
      <c r="AE480" s="152"/>
      <c r="AF480" s="152"/>
      <c r="AG480" s="152"/>
      <c r="AH480" s="152"/>
      <c r="AI480" s="152"/>
      <c r="AJ480" s="347"/>
      <c r="AK480" s="152"/>
      <c r="AL480" s="152"/>
      <c r="AM480" s="295"/>
      <c r="AN480" s="228"/>
      <c r="AO480" s="228"/>
      <c r="AP480" s="228"/>
      <c r="AQ480" s="228"/>
      <c r="AR480" s="228"/>
      <c r="AS480" s="348"/>
      <c r="AT480" s="264">
        <f t="shared" si="363"/>
        <v>0</v>
      </c>
      <c r="AU480" s="259"/>
      <c r="AV480" s="265">
        <f t="shared" si="377"/>
        <v>0</v>
      </c>
      <c r="AX480" s="265">
        <f t="shared" si="381"/>
        <v>0</v>
      </c>
      <c r="AZ480" s="492">
        <f t="shared" si="378"/>
        <v>0</v>
      </c>
      <c r="BB480" s="492">
        <f t="shared" si="379"/>
        <v>0</v>
      </c>
      <c r="BD480" s="265">
        <f t="shared" si="382"/>
        <v>0</v>
      </c>
      <c r="BE480" s="105"/>
      <c r="BF480" s="105"/>
      <c r="BG480" s="105"/>
      <c r="BH480" s="105"/>
      <c r="BI480" s="105"/>
      <c r="BJ480" s="105"/>
    </row>
    <row r="481" spans="2:62" ht="20.100000000000001" hidden="1" customHeight="1" outlineLevel="1">
      <c r="B481" s="100"/>
      <c r="C481" s="908"/>
      <c r="D481" s="909"/>
      <c r="E481" s="909"/>
      <c r="F481" s="910"/>
      <c r="G481" s="890"/>
      <c r="H481" s="891"/>
      <c r="I481" s="152"/>
      <c r="J481" s="152"/>
      <c r="K481" s="152"/>
      <c r="L481" s="152"/>
      <c r="M481" s="152"/>
      <c r="N481" s="152"/>
      <c r="O481" s="152"/>
      <c r="P481" s="153"/>
      <c r="Q481" s="153"/>
      <c r="R481" s="156">
        <f t="shared" si="373"/>
        <v>0</v>
      </c>
      <c r="S481" s="156">
        <f t="shared" si="374"/>
        <v>0</v>
      </c>
      <c r="U481" s="157">
        <f t="shared" si="380"/>
        <v>0</v>
      </c>
      <c r="W481" s="152"/>
      <c r="X481" s="152"/>
      <c r="Y481" s="152"/>
      <c r="Z481" s="152"/>
      <c r="AA481" s="152"/>
      <c r="AB481" s="152"/>
      <c r="AC481" s="347"/>
      <c r="AD481" s="152"/>
      <c r="AE481" s="152"/>
      <c r="AF481" s="152"/>
      <c r="AG481" s="152"/>
      <c r="AH481" s="152"/>
      <c r="AI481" s="152"/>
      <c r="AJ481" s="347"/>
      <c r="AK481" s="152"/>
      <c r="AL481" s="152"/>
      <c r="AM481" s="295"/>
      <c r="AN481" s="228"/>
      <c r="AO481" s="228"/>
      <c r="AP481" s="228"/>
      <c r="AQ481" s="228"/>
      <c r="AR481" s="228"/>
      <c r="AS481" s="348"/>
      <c r="AT481" s="264">
        <f t="shared" si="363"/>
        <v>0</v>
      </c>
      <c r="AU481" s="259"/>
      <c r="AV481" s="265">
        <f t="shared" si="377"/>
        <v>0</v>
      </c>
      <c r="AX481" s="265">
        <f t="shared" si="381"/>
        <v>0</v>
      </c>
      <c r="AZ481" s="492">
        <f t="shared" si="378"/>
        <v>0</v>
      </c>
      <c r="BB481" s="492">
        <f t="shared" si="379"/>
        <v>0</v>
      </c>
      <c r="BD481" s="265">
        <f t="shared" si="382"/>
        <v>0</v>
      </c>
      <c r="BE481" s="105"/>
      <c r="BF481" s="105"/>
      <c r="BG481" s="105"/>
      <c r="BH481" s="105"/>
      <c r="BI481" s="105"/>
      <c r="BJ481" s="105"/>
    </row>
    <row r="482" spans="2:62" ht="20.100000000000001" hidden="1" customHeight="1" outlineLevel="1">
      <c r="B482" s="100"/>
      <c r="C482" s="908"/>
      <c r="D482" s="909"/>
      <c r="E482" s="909"/>
      <c r="F482" s="910"/>
      <c r="G482" s="890"/>
      <c r="H482" s="891"/>
      <c r="I482" s="152"/>
      <c r="J482" s="152"/>
      <c r="K482" s="152"/>
      <c r="L482" s="152"/>
      <c r="M482" s="152"/>
      <c r="N482" s="152"/>
      <c r="O482" s="152"/>
      <c r="P482" s="153"/>
      <c r="Q482" s="153"/>
      <c r="R482" s="156">
        <f t="shared" si="373"/>
        <v>0</v>
      </c>
      <c r="S482" s="156">
        <f t="shared" si="374"/>
        <v>0</v>
      </c>
      <c r="U482" s="157">
        <f t="shared" si="380"/>
        <v>0</v>
      </c>
      <c r="W482" s="152"/>
      <c r="X482" s="152"/>
      <c r="Y482" s="152"/>
      <c r="Z482" s="152"/>
      <c r="AA482" s="152"/>
      <c r="AB482" s="152"/>
      <c r="AC482" s="347"/>
      <c r="AD482" s="152"/>
      <c r="AE482" s="152"/>
      <c r="AF482" s="152"/>
      <c r="AG482" s="152"/>
      <c r="AH482" s="152"/>
      <c r="AI482" s="152"/>
      <c r="AJ482" s="347"/>
      <c r="AK482" s="152"/>
      <c r="AL482" s="152"/>
      <c r="AM482" s="295"/>
      <c r="AN482" s="228"/>
      <c r="AO482" s="228"/>
      <c r="AP482" s="228"/>
      <c r="AQ482" s="228"/>
      <c r="AR482" s="228"/>
      <c r="AS482" s="348"/>
      <c r="AT482" s="264">
        <f t="shared" si="363"/>
        <v>0</v>
      </c>
      <c r="AU482" s="259"/>
      <c r="AV482" s="265">
        <f t="shared" si="377"/>
        <v>0</v>
      </c>
      <c r="AX482" s="265">
        <f t="shared" si="381"/>
        <v>0</v>
      </c>
      <c r="AZ482" s="492">
        <f t="shared" si="378"/>
        <v>0</v>
      </c>
      <c r="BB482" s="492">
        <f t="shared" si="379"/>
        <v>0</v>
      </c>
      <c r="BD482" s="265">
        <f t="shared" si="382"/>
        <v>0</v>
      </c>
      <c r="BE482" s="105"/>
      <c r="BF482" s="105"/>
      <c r="BG482" s="105"/>
      <c r="BH482" s="105"/>
      <c r="BI482" s="105"/>
      <c r="BJ482" s="105"/>
    </row>
    <row r="483" spans="2:62" ht="20.100000000000001" hidden="1" customHeight="1" outlineLevel="1">
      <c r="B483" s="100"/>
      <c r="C483" s="908"/>
      <c r="D483" s="909"/>
      <c r="E483" s="909"/>
      <c r="F483" s="910"/>
      <c r="G483" s="890"/>
      <c r="H483" s="891"/>
      <c r="I483" s="152"/>
      <c r="J483" s="152"/>
      <c r="K483" s="152"/>
      <c r="L483" s="152"/>
      <c r="M483" s="152"/>
      <c r="N483" s="152"/>
      <c r="O483" s="152"/>
      <c r="P483" s="153"/>
      <c r="Q483" s="153"/>
      <c r="R483" s="156">
        <f t="shared" si="373"/>
        <v>0</v>
      </c>
      <c r="S483" s="156">
        <f t="shared" si="374"/>
        <v>0</v>
      </c>
      <c r="U483" s="157">
        <f t="shared" si="380"/>
        <v>0</v>
      </c>
      <c r="W483" s="152"/>
      <c r="X483" s="152"/>
      <c r="Y483" s="152"/>
      <c r="Z483" s="152"/>
      <c r="AA483" s="152"/>
      <c r="AB483" s="152"/>
      <c r="AC483" s="347"/>
      <c r="AD483" s="152"/>
      <c r="AE483" s="152"/>
      <c r="AF483" s="152"/>
      <c r="AG483" s="152"/>
      <c r="AH483" s="152"/>
      <c r="AI483" s="152"/>
      <c r="AJ483" s="347"/>
      <c r="AK483" s="152"/>
      <c r="AL483" s="152"/>
      <c r="AM483" s="295"/>
      <c r="AN483" s="228"/>
      <c r="AO483" s="228"/>
      <c r="AP483" s="228"/>
      <c r="AQ483" s="228"/>
      <c r="AR483" s="228"/>
      <c r="AS483" s="348"/>
      <c r="AT483" s="264">
        <f t="shared" si="363"/>
        <v>0</v>
      </c>
      <c r="AU483" s="259"/>
      <c r="AV483" s="265">
        <f t="shared" si="377"/>
        <v>0</v>
      </c>
      <c r="AX483" s="265">
        <f t="shared" si="381"/>
        <v>0</v>
      </c>
      <c r="AZ483" s="492">
        <f t="shared" si="378"/>
        <v>0</v>
      </c>
      <c r="BB483" s="492">
        <f t="shared" si="379"/>
        <v>0</v>
      </c>
      <c r="BD483" s="265">
        <f t="shared" si="382"/>
        <v>0</v>
      </c>
      <c r="BE483" s="105"/>
      <c r="BF483" s="105"/>
      <c r="BG483" s="105"/>
      <c r="BH483" s="105"/>
      <c r="BI483" s="105"/>
      <c r="BJ483" s="105"/>
    </row>
    <row r="484" spans="2:62" ht="20.100000000000001" hidden="1" customHeight="1" outlineLevel="1">
      <c r="B484" s="100"/>
      <c r="C484" s="908"/>
      <c r="D484" s="909"/>
      <c r="E484" s="909"/>
      <c r="F484" s="910"/>
      <c r="G484" s="890"/>
      <c r="H484" s="891"/>
      <c r="I484" s="152"/>
      <c r="J484" s="152"/>
      <c r="K484" s="152"/>
      <c r="L484" s="152"/>
      <c r="M484" s="152"/>
      <c r="N484" s="152"/>
      <c r="O484" s="152"/>
      <c r="P484" s="153"/>
      <c r="Q484" s="153"/>
      <c r="R484" s="156">
        <f t="shared" si="373"/>
        <v>0</v>
      </c>
      <c r="S484" s="156">
        <f t="shared" si="374"/>
        <v>0</v>
      </c>
      <c r="U484" s="157">
        <f t="shared" si="380"/>
        <v>0</v>
      </c>
      <c r="W484" s="152"/>
      <c r="X484" s="152"/>
      <c r="Y484" s="152"/>
      <c r="Z484" s="152"/>
      <c r="AA484" s="152"/>
      <c r="AB484" s="152"/>
      <c r="AC484" s="347"/>
      <c r="AD484" s="152"/>
      <c r="AE484" s="152"/>
      <c r="AF484" s="152"/>
      <c r="AG484" s="152"/>
      <c r="AH484" s="152"/>
      <c r="AI484" s="152"/>
      <c r="AJ484" s="347"/>
      <c r="AK484" s="152"/>
      <c r="AL484" s="152"/>
      <c r="AM484" s="295"/>
      <c r="AN484" s="228"/>
      <c r="AO484" s="228"/>
      <c r="AP484" s="228"/>
      <c r="AQ484" s="228"/>
      <c r="AR484" s="228"/>
      <c r="AS484" s="348"/>
      <c r="AT484" s="264">
        <f t="shared" si="363"/>
        <v>0</v>
      </c>
      <c r="AU484" s="259"/>
      <c r="AV484" s="265">
        <f t="shared" si="377"/>
        <v>0</v>
      </c>
      <c r="AX484" s="265">
        <f t="shared" si="381"/>
        <v>0</v>
      </c>
      <c r="AZ484" s="492">
        <f t="shared" si="378"/>
        <v>0</v>
      </c>
      <c r="BB484" s="492">
        <f t="shared" si="379"/>
        <v>0</v>
      </c>
      <c r="BD484" s="265">
        <f t="shared" si="382"/>
        <v>0</v>
      </c>
      <c r="BE484" s="105"/>
      <c r="BF484" s="105"/>
      <c r="BG484" s="105"/>
      <c r="BH484" s="105"/>
      <c r="BI484" s="105"/>
      <c r="BJ484" s="105"/>
    </row>
    <row r="485" spans="2:62" ht="20.100000000000001" hidden="1" customHeight="1" outlineLevel="1">
      <c r="B485" s="100"/>
      <c r="C485" s="908"/>
      <c r="D485" s="909"/>
      <c r="E485" s="909"/>
      <c r="F485" s="910"/>
      <c r="G485" s="890"/>
      <c r="H485" s="891"/>
      <c r="I485" s="152"/>
      <c r="J485" s="152"/>
      <c r="K485" s="152"/>
      <c r="L485" s="152"/>
      <c r="M485" s="152"/>
      <c r="N485" s="152"/>
      <c r="O485" s="152"/>
      <c r="P485" s="153"/>
      <c r="Q485" s="153"/>
      <c r="R485" s="156">
        <f t="shared" si="373"/>
        <v>0</v>
      </c>
      <c r="S485" s="156">
        <f t="shared" si="374"/>
        <v>0</v>
      </c>
      <c r="U485" s="157">
        <f t="shared" si="380"/>
        <v>0</v>
      </c>
      <c r="W485" s="152"/>
      <c r="X485" s="152"/>
      <c r="Y485" s="152"/>
      <c r="Z485" s="152"/>
      <c r="AA485" s="152"/>
      <c r="AB485" s="152"/>
      <c r="AC485" s="347"/>
      <c r="AD485" s="152"/>
      <c r="AE485" s="152"/>
      <c r="AF485" s="152"/>
      <c r="AG485" s="152"/>
      <c r="AH485" s="152"/>
      <c r="AI485" s="152"/>
      <c r="AJ485" s="347"/>
      <c r="AK485" s="152"/>
      <c r="AL485" s="152"/>
      <c r="AM485" s="295"/>
      <c r="AN485" s="228"/>
      <c r="AO485" s="228"/>
      <c r="AP485" s="228"/>
      <c r="AQ485" s="228"/>
      <c r="AR485" s="228"/>
      <c r="AS485" s="348"/>
      <c r="AT485" s="264">
        <f t="shared" si="363"/>
        <v>0</v>
      </c>
      <c r="AU485" s="259"/>
      <c r="AV485" s="265">
        <f t="shared" si="377"/>
        <v>0</v>
      </c>
      <c r="AX485" s="265">
        <f t="shared" si="381"/>
        <v>0</v>
      </c>
      <c r="AZ485" s="492">
        <f t="shared" si="378"/>
        <v>0</v>
      </c>
      <c r="BB485" s="492">
        <f t="shared" si="379"/>
        <v>0</v>
      </c>
      <c r="BD485" s="265">
        <f t="shared" si="382"/>
        <v>0</v>
      </c>
      <c r="BE485" s="105"/>
      <c r="BF485" s="105"/>
      <c r="BG485" s="105"/>
      <c r="BH485" s="105"/>
      <c r="BI485" s="105"/>
      <c r="BJ485" s="105"/>
    </row>
    <row r="486" spans="2:62" ht="20.100000000000001" hidden="1" customHeight="1" outlineLevel="1">
      <c r="B486" s="100"/>
      <c r="C486" s="908"/>
      <c r="D486" s="909"/>
      <c r="E486" s="909"/>
      <c r="F486" s="910"/>
      <c r="G486" s="890"/>
      <c r="H486" s="891"/>
      <c r="I486" s="152"/>
      <c r="J486" s="152"/>
      <c r="K486" s="152"/>
      <c r="L486" s="152"/>
      <c r="M486" s="152"/>
      <c r="N486" s="152"/>
      <c r="O486" s="152"/>
      <c r="P486" s="153"/>
      <c r="Q486" s="153"/>
      <c r="R486" s="156">
        <f t="shared" si="373"/>
        <v>0</v>
      </c>
      <c r="S486" s="156">
        <f t="shared" si="374"/>
        <v>0</v>
      </c>
      <c r="U486" s="157">
        <f t="shared" si="380"/>
        <v>0</v>
      </c>
      <c r="W486" s="152"/>
      <c r="X486" s="152"/>
      <c r="Y486" s="152"/>
      <c r="Z486" s="152"/>
      <c r="AA486" s="152"/>
      <c r="AB486" s="152"/>
      <c r="AC486" s="347"/>
      <c r="AD486" s="152"/>
      <c r="AE486" s="152"/>
      <c r="AF486" s="152"/>
      <c r="AG486" s="152"/>
      <c r="AH486" s="152"/>
      <c r="AI486" s="152"/>
      <c r="AJ486" s="347"/>
      <c r="AK486" s="152"/>
      <c r="AL486" s="152"/>
      <c r="AM486" s="295"/>
      <c r="AN486" s="228"/>
      <c r="AO486" s="228"/>
      <c r="AP486" s="228"/>
      <c r="AQ486" s="228"/>
      <c r="AR486" s="228"/>
      <c r="AS486" s="348"/>
      <c r="AT486" s="264">
        <f t="shared" si="363"/>
        <v>0</v>
      </c>
      <c r="AU486" s="259"/>
      <c r="AV486" s="265">
        <f t="shared" si="377"/>
        <v>0</v>
      </c>
      <c r="AX486" s="265">
        <f t="shared" si="381"/>
        <v>0</v>
      </c>
      <c r="AZ486" s="492">
        <f t="shared" si="378"/>
        <v>0</v>
      </c>
      <c r="BB486" s="492">
        <f t="shared" si="379"/>
        <v>0</v>
      </c>
      <c r="BD486" s="265">
        <f t="shared" si="382"/>
        <v>0</v>
      </c>
      <c r="BE486" s="105"/>
      <c r="BF486" s="105"/>
      <c r="BG486" s="105"/>
      <c r="BH486" s="105"/>
      <c r="BI486" s="105"/>
      <c r="BJ486" s="105"/>
    </row>
    <row r="487" spans="2:62" ht="9.9499999999999993" hidden="1" customHeight="1" outlineLevel="1">
      <c r="B487" s="101"/>
      <c r="C487" s="208"/>
      <c r="D487" s="208"/>
      <c r="E487" s="208"/>
      <c r="F487" s="208"/>
      <c r="G487" s="237"/>
      <c r="H487" s="207"/>
      <c r="I487" s="257"/>
      <c r="J487" s="257"/>
      <c r="K487" s="257"/>
      <c r="L487" s="257"/>
      <c r="M487" s="257"/>
      <c r="N487" s="257"/>
      <c r="O487" s="257"/>
      <c r="P487" s="256"/>
      <c r="Q487" s="102"/>
      <c r="R487" s="102"/>
      <c r="S487" s="102"/>
      <c r="U487" s="98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Z487" s="493"/>
      <c r="BE487" s="105"/>
      <c r="BF487" s="105"/>
      <c r="BG487" s="105"/>
      <c r="BH487" s="105"/>
      <c r="BI487" s="105"/>
      <c r="BJ487" s="105"/>
    </row>
    <row r="488" spans="2:62" ht="20.100000000000001" customHeight="1" collapsed="1">
      <c r="B488" s="8">
        <f>B471+1</f>
        <v>29</v>
      </c>
      <c r="C488" s="916"/>
      <c r="D488" s="917"/>
      <c r="E488" s="917"/>
      <c r="F488" s="918"/>
      <c r="G488" s="429"/>
      <c r="H488" s="206">
        <v>1</v>
      </c>
      <c r="I488" s="642">
        <f t="shared" ref="I488" si="383">$H488*SUM(I489:I503)</f>
        <v>0</v>
      </c>
      <c r="J488" s="643">
        <f t="shared" ref="J488:O488" si="384">$H488*SUM(J489:J503)</f>
        <v>0</v>
      </c>
      <c r="K488" s="644">
        <f t="shared" si="384"/>
        <v>0</v>
      </c>
      <c r="L488" s="645">
        <f t="shared" si="384"/>
        <v>0</v>
      </c>
      <c r="M488" s="645">
        <f t="shared" si="384"/>
        <v>0</v>
      </c>
      <c r="N488" s="644">
        <f t="shared" si="384"/>
        <v>0</v>
      </c>
      <c r="O488" s="642">
        <f t="shared" si="384"/>
        <v>0</v>
      </c>
      <c r="P488" s="209">
        <f t="shared" ref="P488:Q488" si="385">$H488*SUM(P489:P503)</f>
        <v>0</v>
      </c>
      <c r="Q488" s="210">
        <f t="shared" si="385"/>
        <v>0</v>
      </c>
      <c r="R488" s="136">
        <f t="shared" ref="R488:R503" si="386">P488*(1+Gewinn)*(1+SicherheitAngebot)</f>
        <v>0</v>
      </c>
      <c r="S488" s="137">
        <f t="shared" ref="S488:S503" si="387">Q488*(1+MGKZ)*(1+Gewinn)*(1+SicherheitAngebot)</f>
        <v>0</v>
      </c>
      <c r="U488" s="10">
        <f>I488*$I$7+J488*$J$7+K488*$K$7+L488*$L$7+M488*$M$7+N488*$N$7+O488*$O$7+R488+S488</f>
        <v>0</v>
      </c>
      <c r="W488" s="646">
        <f t="shared" ref="W488:AB488" si="388">$H488*SUM(W489:W503)</f>
        <v>0</v>
      </c>
      <c r="X488" s="647">
        <f t="shared" si="388"/>
        <v>0</v>
      </c>
      <c r="Y488" s="648">
        <f t="shared" si="388"/>
        <v>0</v>
      </c>
      <c r="Z488" s="649">
        <f t="shared" si="388"/>
        <v>0</v>
      </c>
      <c r="AA488" s="648">
        <f t="shared" si="388"/>
        <v>0</v>
      </c>
      <c r="AB488" s="646">
        <f t="shared" si="388"/>
        <v>0</v>
      </c>
      <c r="AC488" s="258"/>
      <c r="AD488" s="646">
        <f t="shared" ref="AD488:AM488" si="389">$H488*SUM(AD489:AD503)</f>
        <v>0</v>
      </c>
      <c r="AE488" s="647">
        <f t="shared" si="389"/>
        <v>0</v>
      </c>
      <c r="AF488" s="648">
        <f t="shared" si="389"/>
        <v>0</v>
      </c>
      <c r="AG488" s="649">
        <f t="shared" si="389"/>
        <v>0</v>
      </c>
      <c r="AH488" s="648">
        <f t="shared" si="389"/>
        <v>0</v>
      </c>
      <c r="AI488" s="646">
        <f t="shared" si="389"/>
        <v>0</v>
      </c>
      <c r="AJ488" s="258"/>
      <c r="AK488" s="653">
        <f t="shared" si="389"/>
        <v>0</v>
      </c>
      <c r="AL488" s="653">
        <f t="shared" si="389"/>
        <v>0</v>
      </c>
      <c r="AM488" s="653">
        <f t="shared" si="389"/>
        <v>0</v>
      </c>
      <c r="AN488" s="227">
        <f>$H488*SUM(AN489:AN503)*(1+Gewinn)*(1+SicherheitAngebot)</f>
        <v>0</v>
      </c>
      <c r="AO488" s="227">
        <f>$H488*SUM(AO489:AO503)*(1+Gewinn)*(1+SicherheitAngebot)</f>
        <v>0</v>
      </c>
      <c r="AP488" s="227">
        <f>$H488*SUM(AP489:AP503)*(1+Gewinn)*(1+SicherheitAngebot)</f>
        <v>0</v>
      </c>
      <c r="AQ488" s="227">
        <f>$H488*SUM(AQ489:AQ503)*(1+Gewinn)*(1+SicherheitAngebot)</f>
        <v>0</v>
      </c>
      <c r="AR488" s="227">
        <f>$H488*SUM(AR489:AR503)*(1+Gewinn)*(1+SicherheitAngebot)</f>
        <v>0</v>
      </c>
      <c r="AS488" s="262"/>
      <c r="AT488" s="263">
        <f t="shared" si="363"/>
        <v>0</v>
      </c>
      <c r="AU488" s="259"/>
      <c r="AV488" s="491">
        <f>AK488*$AK$7+AL488*$AL$7+AM488*$AM$7+SUM(AN488:AR488)+AT488/Zuschläge_IBN+AT488</f>
        <v>0</v>
      </c>
      <c r="AX488" s="685">
        <f>U488+AV488</f>
        <v>0</v>
      </c>
      <c r="AZ488" s="490">
        <f>IF(H488&gt;0,U488/(1+SicherheitAngebot)*(1+Sicherheit),0)</f>
        <v>0</v>
      </c>
      <c r="BB488" s="490">
        <f>IF(H488&gt;0,AV488/(1+SicherheitAngebot)*(1+Sicherheit),0)</f>
        <v>0</v>
      </c>
      <c r="BD488" s="490">
        <f>AZ488+BB488</f>
        <v>0</v>
      </c>
      <c r="BE488" s="105"/>
      <c r="BF488" s="105"/>
      <c r="BG488" s="105"/>
      <c r="BH488" s="105"/>
      <c r="BI488" s="105"/>
      <c r="BJ488" s="105"/>
    </row>
    <row r="489" spans="2:62" ht="20.100000000000001" hidden="1" customHeight="1" outlineLevel="1">
      <c r="B489" s="99"/>
      <c r="C489" s="908"/>
      <c r="D489" s="909"/>
      <c r="E489" s="909"/>
      <c r="F489" s="910"/>
      <c r="G489" s="890"/>
      <c r="H489" s="901"/>
      <c r="I489" s="152"/>
      <c r="J489" s="152"/>
      <c r="K489" s="152"/>
      <c r="L489" s="152"/>
      <c r="M489" s="152"/>
      <c r="N489" s="152"/>
      <c r="O489" s="152"/>
      <c r="P489" s="153"/>
      <c r="Q489" s="153"/>
      <c r="R489" s="156">
        <f t="shared" si="386"/>
        <v>0</v>
      </c>
      <c r="S489" s="156">
        <f t="shared" si="387"/>
        <v>0</v>
      </c>
      <c r="U489" s="157">
        <f>I489*$I$7+J489*$J$7+K489*$K$7+L489*$L$7+M489*$M$7+N489*$N$7+O489*$O$7+R489+S489</f>
        <v>0</v>
      </c>
      <c r="W489" s="152"/>
      <c r="X489" s="152"/>
      <c r="Y489" s="152"/>
      <c r="Z489" s="152"/>
      <c r="AA489" s="152"/>
      <c r="AB489" s="152"/>
      <c r="AC489" s="347"/>
      <c r="AD489" s="152"/>
      <c r="AE489" s="152"/>
      <c r="AF489" s="152"/>
      <c r="AG489" s="152"/>
      <c r="AH489" s="152"/>
      <c r="AI489" s="152"/>
      <c r="AJ489" s="347"/>
      <c r="AK489" s="152"/>
      <c r="AL489" s="152"/>
      <c r="AM489" s="295"/>
      <c r="AN489" s="228"/>
      <c r="AO489" s="228"/>
      <c r="AP489" s="228"/>
      <c r="AQ489" s="228"/>
      <c r="AR489" s="228"/>
      <c r="AS489" s="348"/>
      <c r="AT489" s="264">
        <f t="shared" si="363"/>
        <v>0</v>
      </c>
      <c r="AU489" s="259"/>
      <c r="AV489" s="265">
        <f t="shared" ref="AV489:AV503" si="390">AK489*$AK$7+AL489*$AL$7+AM489*$AM$7+SUM(AN489:AR489)*(1+Gewinn)*(1+SicherheitAngebot)+AT489/Zuschläge_IBN+AT489</f>
        <v>0</v>
      </c>
      <c r="AX489" s="265">
        <f>U489+AV489</f>
        <v>0</v>
      </c>
      <c r="AZ489" s="492">
        <f t="shared" ref="AZ489:AZ503" si="391">U489/(1+SicherheitAngebot)*(1+Sicherheit)</f>
        <v>0</v>
      </c>
      <c r="BB489" s="492">
        <f t="shared" ref="BB489:BB503" si="392">AV489/(1+SicherheitAngebot)*(1+Sicherheit)</f>
        <v>0</v>
      </c>
      <c r="BD489" s="265">
        <f>AZ489+BB489</f>
        <v>0</v>
      </c>
      <c r="BE489" s="105"/>
      <c r="BF489" s="105"/>
      <c r="BG489" s="105"/>
      <c r="BH489" s="105"/>
      <c r="BI489" s="105"/>
      <c r="BJ489" s="105"/>
    </row>
    <row r="490" spans="2:62" ht="20.100000000000001" hidden="1" customHeight="1" outlineLevel="1">
      <c r="B490" s="100"/>
      <c r="C490" s="908"/>
      <c r="D490" s="909"/>
      <c r="E490" s="909"/>
      <c r="F490" s="910"/>
      <c r="G490" s="890"/>
      <c r="H490" s="891"/>
      <c r="I490" s="152"/>
      <c r="J490" s="152"/>
      <c r="K490" s="152"/>
      <c r="L490" s="152"/>
      <c r="M490" s="152"/>
      <c r="N490" s="152"/>
      <c r="O490" s="152"/>
      <c r="P490" s="153"/>
      <c r="Q490" s="153"/>
      <c r="R490" s="156">
        <f t="shared" si="386"/>
        <v>0</v>
      </c>
      <c r="S490" s="156">
        <f t="shared" si="387"/>
        <v>0</v>
      </c>
      <c r="U490" s="157">
        <f t="shared" ref="U490:U503" si="393">I490*$I$7+J490*$J$7+K490*$K$7+L490*$L$7+M490*$M$7+N490*$N$7+O490*$O$7+R490+S490</f>
        <v>0</v>
      </c>
      <c r="W490" s="152"/>
      <c r="X490" s="152"/>
      <c r="Y490" s="152"/>
      <c r="Z490" s="152"/>
      <c r="AA490" s="152"/>
      <c r="AB490" s="152"/>
      <c r="AC490" s="347"/>
      <c r="AD490" s="152"/>
      <c r="AE490" s="152"/>
      <c r="AF490" s="152"/>
      <c r="AG490" s="152"/>
      <c r="AH490" s="152"/>
      <c r="AI490" s="152"/>
      <c r="AJ490" s="347"/>
      <c r="AK490" s="152"/>
      <c r="AL490" s="152"/>
      <c r="AM490" s="295"/>
      <c r="AN490" s="228"/>
      <c r="AO490" s="228"/>
      <c r="AP490" s="228"/>
      <c r="AQ490" s="228"/>
      <c r="AR490" s="228"/>
      <c r="AS490" s="348"/>
      <c r="AT490" s="264">
        <f t="shared" si="363"/>
        <v>0</v>
      </c>
      <c r="AU490" s="259"/>
      <c r="AV490" s="265">
        <f t="shared" si="390"/>
        <v>0</v>
      </c>
      <c r="AX490" s="265">
        <f t="shared" ref="AX490:AX503" si="394">U490+AV490</f>
        <v>0</v>
      </c>
      <c r="AZ490" s="492">
        <f t="shared" si="391"/>
        <v>0</v>
      </c>
      <c r="BB490" s="492">
        <f t="shared" si="392"/>
        <v>0</v>
      </c>
      <c r="BD490" s="265">
        <f t="shared" ref="BD490:BD503" si="395">AZ490+BB490</f>
        <v>0</v>
      </c>
      <c r="BE490" s="105"/>
      <c r="BF490" s="105"/>
      <c r="BG490" s="105"/>
      <c r="BH490" s="105"/>
      <c r="BI490" s="105"/>
      <c r="BJ490" s="105"/>
    </row>
    <row r="491" spans="2:62" ht="20.100000000000001" hidden="1" customHeight="1" outlineLevel="1">
      <c r="B491" s="100"/>
      <c r="C491" s="908"/>
      <c r="D491" s="909"/>
      <c r="E491" s="909"/>
      <c r="F491" s="910"/>
      <c r="G491" s="890"/>
      <c r="H491" s="891"/>
      <c r="I491" s="152"/>
      <c r="J491" s="152"/>
      <c r="K491" s="152"/>
      <c r="L491" s="152"/>
      <c r="M491" s="152"/>
      <c r="N491" s="152"/>
      <c r="O491" s="152"/>
      <c r="P491" s="153"/>
      <c r="Q491" s="153"/>
      <c r="R491" s="156">
        <f t="shared" si="386"/>
        <v>0</v>
      </c>
      <c r="S491" s="156">
        <f t="shared" si="387"/>
        <v>0</v>
      </c>
      <c r="U491" s="157">
        <f t="shared" si="393"/>
        <v>0</v>
      </c>
      <c r="W491" s="152"/>
      <c r="X491" s="152"/>
      <c r="Y491" s="152"/>
      <c r="Z491" s="152"/>
      <c r="AA491" s="152"/>
      <c r="AB491" s="152"/>
      <c r="AC491" s="347"/>
      <c r="AD491" s="152"/>
      <c r="AE491" s="152"/>
      <c r="AF491" s="152"/>
      <c r="AG491" s="152"/>
      <c r="AH491" s="152"/>
      <c r="AI491" s="152"/>
      <c r="AJ491" s="347"/>
      <c r="AK491" s="152"/>
      <c r="AL491" s="152"/>
      <c r="AM491" s="295"/>
      <c r="AN491" s="228"/>
      <c r="AO491" s="228"/>
      <c r="AP491" s="228"/>
      <c r="AQ491" s="228"/>
      <c r="AR491" s="228"/>
      <c r="AS491" s="348"/>
      <c r="AT491" s="264">
        <f t="shared" si="363"/>
        <v>0</v>
      </c>
      <c r="AU491" s="259"/>
      <c r="AV491" s="265">
        <f t="shared" si="390"/>
        <v>0</v>
      </c>
      <c r="AX491" s="265">
        <f t="shared" si="394"/>
        <v>0</v>
      </c>
      <c r="AZ491" s="492">
        <f t="shared" si="391"/>
        <v>0</v>
      </c>
      <c r="BB491" s="492">
        <f t="shared" si="392"/>
        <v>0</v>
      </c>
      <c r="BD491" s="265">
        <f t="shared" si="395"/>
        <v>0</v>
      </c>
      <c r="BE491" s="105"/>
      <c r="BF491" s="105"/>
      <c r="BG491" s="105"/>
      <c r="BH491" s="105"/>
      <c r="BI491" s="105"/>
      <c r="BJ491" s="105"/>
    </row>
    <row r="492" spans="2:62" ht="20.100000000000001" hidden="1" customHeight="1" outlineLevel="1">
      <c r="B492" s="100"/>
      <c r="C492" s="908"/>
      <c r="D492" s="909"/>
      <c r="E492" s="909"/>
      <c r="F492" s="910"/>
      <c r="G492" s="890"/>
      <c r="H492" s="891"/>
      <c r="I492" s="152"/>
      <c r="J492" s="152"/>
      <c r="K492" s="152"/>
      <c r="L492" s="152"/>
      <c r="M492" s="152"/>
      <c r="N492" s="152"/>
      <c r="O492" s="152"/>
      <c r="P492" s="153"/>
      <c r="Q492" s="153"/>
      <c r="R492" s="156">
        <f t="shared" si="386"/>
        <v>0</v>
      </c>
      <c r="S492" s="156">
        <f t="shared" si="387"/>
        <v>0</v>
      </c>
      <c r="U492" s="157">
        <f t="shared" si="393"/>
        <v>0</v>
      </c>
      <c r="W492" s="152"/>
      <c r="X492" s="152"/>
      <c r="Y492" s="152"/>
      <c r="Z492" s="152"/>
      <c r="AA492" s="152"/>
      <c r="AB492" s="152"/>
      <c r="AC492" s="347"/>
      <c r="AD492" s="152"/>
      <c r="AE492" s="152"/>
      <c r="AF492" s="152"/>
      <c r="AG492" s="152"/>
      <c r="AH492" s="152"/>
      <c r="AI492" s="152"/>
      <c r="AJ492" s="347"/>
      <c r="AK492" s="152"/>
      <c r="AL492" s="152"/>
      <c r="AM492" s="295"/>
      <c r="AN492" s="228"/>
      <c r="AO492" s="228"/>
      <c r="AP492" s="228"/>
      <c r="AQ492" s="228"/>
      <c r="AR492" s="228"/>
      <c r="AS492" s="348"/>
      <c r="AT492" s="264">
        <f t="shared" si="363"/>
        <v>0</v>
      </c>
      <c r="AU492" s="259"/>
      <c r="AV492" s="265">
        <f t="shared" si="390"/>
        <v>0</v>
      </c>
      <c r="AX492" s="265">
        <f t="shared" si="394"/>
        <v>0</v>
      </c>
      <c r="AZ492" s="492">
        <f t="shared" si="391"/>
        <v>0</v>
      </c>
      <c r="BB492" s="492">
        <f t="shared" si="392"/>
        <v>0</v>
      </c>
      <c r="BD492" s="265">
        <f t="shared" si="395"/>
        <v>0</v>
      </c>
      <c r="BE492" s="105"/>
      <c r="BF492" s="105"/>
      <c r="BG492" s="105"/>
      <c r="BH492" s="105"/>
      <c r="BI492" s="105"/>
      <c r="BJ492" s="105"/>
    </row>
    <row r="493" spans="2:62" ht="20.100000000000001" hidden="1" customHeight="1" outlineLevel="1">
      <c r="B493" s="100"/>
      <c r="C493" s="908"/>
      <c r="D493" s="909"/>
      <c r="E493" s="909"/>
      <c r="F493" s="910"/>
      <c r="G493" s="890"/>
      <c r="H493" s="891"/>
      <c r="I493" s="152"/>
      <c r="J493" s="152"/>
      <c r="K493" s="152"/>
      <c r="L493" s="152"/>
      <c r="M493" s="152"/>
      <c r="N493" s="152"/>
      <c r="O493" s="152"/>
      <c r="P493" s="153"/>
      <c r="Q493" s="153"/>
      <c r="R493" s="156">
        <f t="shared" si="386"/>
        <v>0</v>
      </c>
      <c r="S493" s="156">
        <f t="shared" si="387"/>
        <v>0</v>
      </c>
      <c r="U493" s="157">
        <f t="shared" si="393"/>
        <v>0</v>
      </c>
      <c r="W493" s="152"/>
      <c r="X493" s="152"/>
      <c r="Y493" s="152"/>
      <c r="Z493" s="152"/>
      <c r="AA493" s="152"/>
      <c r="AB493" s="152"/>
      <c r="AC493" s="347"/>
      <c r="AD493" s="152"/>
      <c r="AE493" s="152"/>
      <c r="AF493" s="152"/>
      <c r="AG493" s="152"/>
      <c r="AH493" s="152"/>
      <c r="AI493" s="152"/>
      <c r="AJ493" s="347"/>
      <c r="AK493" s="152"/>
      <c r="AL493" s="152"/>
      <c r="AM493" s="295"/>
      <c r="AN493" s="228"/>
      <c r="AO493" s="228"/>
      <c r="AP493" s="228"/>
      <c r="AQ493" s="228"/>
      <c r="AR493" s="228"/>
      <c r="AS493" s="348"/>
      <c r="AT493" s="264">
        <f t="shared" si="363"/>
        <v>0</v>
      </c>
      <c r="AU493" s="259"/>
      <c r="AV493" s="265">
        <f t="shared" si="390"/>
        <v>0</v>
      </c>
      <c r="AX493" s="265">
        <f t="shared" si="394"/>
        <v>0</v>
      </c>
      <c r="AZ493" s="492">
        <f t="shared" si="391"/>
        <v>0</v>
      </c>
      <c r="BB493" s="492">
        <f t="shared" si="392"/>
        <v>0</v>
      </c>
      <c r="BD493" s="265">
        <f t="shared" si="395"/>
        <v>0</v>
      </c>
      <c r="BE493" s="105"/>
      <c r="BF493" s="105"/>
      <c r="BG493" s="105"/>
      <c r="BH493" s="105"/>
      <c r="BI493" s="105"/>
      <c r="BJ493" s="105"/>
    </row>
    <row r="494" spans="2:62" ht="20.100000000000001" hidden="1" customHeight="1" outlineLevel="1">
      <c r="B494" s="100"/>
      <c r="C494" s="908"/>
      <c r="D494" s="909"/>
      <c r="E494" s="909"/>
      <c r="F494" s="910"/>
      <c r="G494" s="890"/>
      <c r="H494" s="891"/>
      <c r="I494" s="152"/>
      <c r="J494" s="152"/>
      <c r="K494" s="152"/>
      <c r="L494" s="152"/>
      <c r="M494" s="152"/>
      <c r="N494" s="152"/>
      <c r="O494" s="152"/>
      <c r="P494" s="153"/>
      <c r="Q494" s="153"/>
      <c r="R494" s="156">
        <f t="shared" si="386"/>
        <v>0</v>
      </c>
      <c r="S494" s="156">
        <f t="shared" si="387"/>
        <v>0</v>
      </c>
      <c r="U494" s="157">
        <f t="shared" si="393"/>
        <v>0</v>
      </c>
      <c r="W494" s="152"/>
      <c r="X494" s="152"/>
      <c r="Y494" s="152"/>
      <c r="Z494" s="152"/>
      <c r="AA494" s="152"/>
      <c r="AB494" s="152"/>
      <c r="AC494" s="347"/>
      <c r="AD494" s="152"/>
      <c r="AE494" s="152"/>
      <c r="AF494" s="152"/>
      <c r="AG494" s="152"/>
      <c r="AH494" s="152"/>
      <c r="AI494" s="152"/>
      <c r="AJ494" s="347"/>
      <c r="AK494" s="152"/>
      <c r="AL494" s="152"/>
      <c r="AM494" s="295"/>
      <c r="AN494" s="228"/>
      <c r="AO494" s="228"/>
      <c r="AP494" s="228"/>
      <c r="AQ494" s="228"/>
      <c r="AR494" s="228"/>
      <c r="AS494" s="348"/>
      <c r="AT494" s="264">
        <f t="shared" si="363"/>
        <v>0</v>
      </c>
      <c r="AU494" s="259"/>
      <c r="AV494" s="265">
        <f t="shared" si="390"/>
        <v>0</v>
      </c>
      <c r="AX494" s="265">
        <f t="shared" si="394"/>
        <v>0</v>
      </c>
      <c r="AZ494" s="492">
        <f t="shared" si="391"/>
        <v>0</v>
      </c>
      <c r="BB494" s="492">
        <f t="shared" si="392"/>
        <v>0</v>
      </c>
      <c r="BD494" s="265">
        <f t="shared" si="395"/>
        <v>0</v>
      </c>
      <c r="BE494" s="105"/>
      <c r="BF494" s="105"/>
      <c r="BG494" s="105"/>
      <c r="BH494" s="105"/>
      <c r="BI494" s="105"/>
      <c r="BJ494" s="105"/>
    </row>
    <row r="495" spans="2:62" ht="20.100000000000001" hidden="1" customHeight="1" outlineLevel="1">
      <c r="B495" s="100"/>
      <c r="C495" s="908"/>
      <c r="D495" s="909"/>
      <c r="E495" s="909"/>
      <c r="F495" s="910"/>
      <c r="G495" s="890"/>
      <c r="H495" s="891"/>
      <c r="I495" s="152"/>
      <c r="J495" s="152"/>
      <c r="K495" s="152"/>
      <c r="L495" s="152"/>
      <c r="M495" s="152"/>
      <c r="N495" s="152"/>
      <c r="O495" s="152"/>
      <c r="P495" s="153"/>
      <c r="Q495" s="153"/>
      <c r="R495" s="156">
        <f t="shared" si="386"/>
        <v>0</v>
      </c>
      <c r="S495" s="156">
        <f t="shared" si="387"/>
        <v>0</v>
      </c>
      <c r="U495" s="157">
        <f t="shared" si="393"/>
        <v>0</v>
      </c>
      <c r="W495" s="152"/>
      <c r="X495" s="152"/>
      <c r="Y495" s="152"/>
      <c r="Z495" s="152"/>
      <c r="AA495" s="152"/>
      <c r="AB495" s="152"/>
      <c r="AC495" s="347"/>
      <c r="AD495" s="152"/>
      <c r="AE495" s="152"/>
      <c r="AF495" s="152"/>
      <c r="AG495" s="152"/>
      <c r="AH495" s="152"/>
      <c r="AI495" s="152"/>
      <c r="AJ495" s="347"/>
      <c r="AK495" s="152"/>
      <c r="AL495" s="152"/>
      <c r="AM495" s="295"/>
      <c r="AN495" s="228"/>
      <c r="AO495" s="228"/>
      <c r="AP495" s="228"/>
      <c r="AQ495" s="228"/>
      <c r="AR495" s="228"/>
      <c r="AS495" s="348"/>
      <c r="AT495" s="264">
        <f t="shared" si="363"/>
        <v>0</v>
      </c>
      <c r="AU495" s="259"/>
      <c r="AV495" s="265">
        <f t="shared" si="390"/>
        <v>0</v>
      </c>
      <c r="AX495" s="265">
        <f t="shared" si="394"/>
        <v>0</v>
      </c>
      <c r="AZ495" s="492">
        <f t="shared" si="391"/>
        <v>0</v>
      </c>
      <c r="BB495" s="492">
        <f t="shared" si="392"/>
        <v>0</v>
      </c>
      <c r="BD495" s="265">
        <f t="shared" si="395"/>
        <v>0</v>
      </c>
      <c r="BE495" s="105"/>
      <c r="BF495" s="105"/>
      <c r="BG495" s="105"/>
      <c r="BH495" s="105"/>
      <c r="BI495" s="105"/>
      <c r="BJ495" s="105"/>
    </row>
    <row r="496" spans="2:62" ht="20.100000000000001" hidden="1" customHeight="1" outlineLevel="1">
      <c r="B496" s="100"/>
      <c r="C496" s="908"/>
      <c r="D496" s="909"/>
      <c r="E496" s="909"/>
      <c r="F496" s="910"/>
      <c r="G496" s="890"/>
      <c r="H496" s="891"/>
      <c r="I496" s="152"/>
      <c r="J496" s="152"/>
      <c r="K496" s="152"/>
      <c r="L496" s="152"/>
      <c r="M496" s="152"/>
      <c r="N496" s="152"/>
      <c r="O496" s="152"/>
      <c r="P496" s="153"/>
      <c r="Q496" s="153"/>
      <c r="R496" s="156">
        <f t="shared" si="386"/>
        <v>0</v>
      </c>
      <c r="S496" s="156">
        <f t="shared" si="387"/>
        <v>0</v>
      </c>
      <c r="U496" s="157">
        <f t="shared" si="393"/>
        <v>0</v>
      </c>
      <c r="W496" s="152"/>
      <c r="X496" s="152"/>
      <c r="Y496" s="152"/>
      <c r="Z496" s="152"/>
      <c r="AA496" s="152"/>
      <c r="AB496" s="152"/>
      <c r="AC496" s="347"/>
      <c r="AD496" s="152"/>
      <c r="AE496" s="152"/>
      <c r="AF496" s="152"/>
      <c r="AG496" s="152"/>
      <c r="AH496" s="152"/>
      <c r="AI496" s="152"/>
      <c r="AJ496" s="347"/>
      <c r="AK496" s="152"/>
      <c r="AL496" s="152"/>
      <c r="AM496" s="295"/>
      <c r="AN496" s="228"/>
      <c r="AO496" s="228"/>
      <c r="AP496" s="228"/>
      <c r="AQ496" s="228"/>
      <c r="AR496" s="228"/>
      <c r="AS496" s="348"/>
      <c r="AT496" s="264">
        <f t="shared" si="363"/>
        <v>0</v>
      </c>
      <c r="AU496" s="259"/>
      <c r="AV496" s="265">
        <f t="shared" si="390"/>
        <v>0</v>
      </c>
      <c r="AX496" s="265">
        <f t="shared" si="394"/>
        <v>0</v>
      </c>
      <c r="AZ496" s="492">
        <f t="shared" si="391"/>
        <v>0</v>
      </c>
      <c r="BB496" s="492">
        <f t="shared" si="392"/>
        <v>0</v>
      </c>
      <c r="BD496" s="265">
        <f t="shared" si="395"/>
        <v>0</v>
      </c>
      <c r="BE496" s="105"/>
      <c r="BF496" s="105"/>
      <c r="BG496" s="105"/>
      <c r="BH496" s="105"/>
      <c r="BI496" s="105"/>
      <c r="BJ496" s="105"/>
    </row>
    <row r="497" spans="2:62" ht="20.100000000000001" hidden="1" customHeight="1" outlineLevel="1">
      <c r="B497" s="100"/>
      <c r="C497" s="908"/>
      <c r="D497" s="909"/>
      <c r="E497" s="909"/>
      <c r="F497" s="910"/>
      <c r="G497" s="890"/>
      <c r="H497" s="891"/>
      <c r="I497" s="152"/>
      <c r="J497" s="152"/>
      <c r="K497" s="152"/>
      <c r="L497" s="152"/>
      <c r="M497" s="152"/>
      <c r="N497" s="152"/>
      <c r="O497" s="152"/>
      <c r="P497" s="153"/>
      <c r="Q497" s="153"/>
      <c r="R497" s="156">
        <f t="shared" si="386"/>
        <v>0</v>
      </c>
      <c r="S497" s="156">
        <f t="shared" si="387"/>
        <v>0</v>
      </c>
      <c r="U497" s="157">
        <f t="shared" si="393"/>
        <v>0</v>
      </c>
      <c r="W497" s="152"/>
      <c r="X497" s="152"/>
      <c r="Y497" s="152"/>
      <c r="Z497" s="152"/>
      <c r="AA497" s="152"/>
      <c r="AB497" s="152"/>
      <c r="AC497" s="347"/>
      <c r="AD497" s="152"/>
      <c r="AE497" s="152"/>
      <c r="AF497" s="152"/>
      <c r="AG497" s="152"/>
      <c r="AH497" s="152"/>
      <c r="AI497" s="152"/>
      <c r="AJ497" s="347"/>
      <c r="AK497" s="152"/>
      <c r="AL497" s="152"/>
      <c r="AM497" s="295"/>
      <c r="AN497" s="228"/>
      <c r="AO497" s="228"/>
      <c r="AP497" s="228"/>
      <c r="AQ497" s="228"/>
      <c r="AR497" s="228"/>
      <c r="AS497" s="348"/>
      <c r="AT497" s="264">
        <f t="shared" si="363"/>
        <v>0</v>
      </c>
      <c r="AU497" s="259"/>
      <c r="AV497" s="265">
        <f t="shared" si="390"/>
        <v>0</v>
      </c>
      <c r="AX497" s="265">
        <f t="shared" si="394"/>
        <v>0</v>
      </c>
      <c r="AZ497" s="492">
        <f t="shared" si="391"/>
        <v>0</v>
      </c>
      <c r="BB497" s="492">
        <f t="shared" si="392"/>
        <v>0</v>
      </c>
      <c r="BD497" s="265">
        <f t="shared" si="395"/>
        <v>0</v>
      </c>
      <c r="BE497" s="105"/>
      <c r="BF497" s="105"/>
      <c r="BG497" s="105"/>
      <c r="BH497" s="105"/>
      <c r="BI497" s="105"/>
      <c r="BJ497" s="105"/>
    </row>
    <row r="498" spans="2:62" ht="20.100000000000001" hidden="1" customHeight="1" outlineLevel="1">
      <c r="B498" s="100"/>
      <c r="C498" s="908"/>
      <c r="D498" s="909"/>
      <c r="E498" s="909"/>
      <c r="F498" s="910"/>
      <c r="G498" s="890"/>
      <c r="H498" s="891"/>
      <c r="I498" s="152"/>
      <c r="J498" s="152"/>
      <c r="K498" s="152"/>
      <c r="L498" s="152"/>
      <c r="M498" s="152"/>
      <c r="N498" s="152"/>
      <c r="O498" s="152"/>
      <c r="P498" s="153"/>
      <c r="Q498" s="153"/>
      <c r="R498" s="156">
        <f t="shared" si="386"/>
        <v>0</v>
      </c>
      <c r="S498" s="156">
        <f t="shared" si="387"/>
        <v>0</v>
      </c>
      <c r="U498" s="157">
        <f t="shared" si="393"/>
        <v>0</v>
      </c>
      <c r="W498" s="152"/>
      <c r="X498" s="152"/>
      <c r="Y498" s="152"/>
      <c r="Z498" s="152"/>
      <c r="AA498" s="152"/>
      <c r="AB498" s="152"/>
      <c r="AC498" s="347"/>
      <c r="AD498" s="152"/>
      <c r="AE498" s="152"/>
      <c r="AF498" s="152"/>
      <c r="AG498" s="152"/>
      <c r="AH498" s="152"/>
      <c r="AI498" s="152"/>
      <c r="AJ498" s="347"/>
      <c r="AK498" s="152"/>
      <c r="AL498" s="152"/>
      <c r="AM498" s="295"/>
      <c r="AN498" s="228"/>
      <c r="AO498" s="228"/>
      <c r="AP498" s="228"/>
      <c r="AQ498" s="228"/>
      <c r="AR498" s="228"/>
      <c r="AS498" s="348"/>
      <c r="AT498" s="264">
        <f t="shared" si="363"/>
        <v>0</v>
      </c>
      <c r="AU498" s="259"/>
      <c r="AV498" s="265">
        <f t="shared" si="390"/>
        <v>0</v>
      </c>
      <c r="AX498" s="265">
        <f t="shared" si="394"/>
        <v>0</v>
      </c>
      <c r="AZ498" s="492">
        <f t="shared" si="391"/>
        <v>0</v>
      </c>
      <c r="BB498" s="492">
        <f t="shared" si="392"/>
        <v>0</v>
      </c>
      <c r="BD498" s="265">
        <f t="shared" si="395"/>
        <v>0</v>
      </c>
      <c r="BE498" s="105"/>
      <c r="BF498" s="105"/>
      <c r="BG498" s="105"/>
      <c r="BH498" s="105"/>
      <c r="BI498" s="105"/>
      <c r="BJ498" s="105"/>
    </row>
    <row r="499" spans="2:62" ht="20.100000000000001" hidden="1" customHeight="1" outlineLevel="1">
      <c r="B499" s="100"/>
      <c r="C499" s="908"/>
      <c r="D499" s="909"/>
      <c r="E499" s="909"/>
      <c r="F499" s="910"/>
      <c r="G499" s="890"/>
      <c r="H499" s="891"/>
      <c r="I499" s="152"/>
      <c r="J499" s="152"/>
      <c r="K499" s="152"/>
      <c r="L499" s="152"/>
      <c r="M499" s="152"/>
      <c r="N499" s="152"/>
      <c r="O499" s="152"/>
      <c r="P499" s="153"/>
      <c r="Q499" s="153"/>
      <c r="R499" s="156">
        <f t="shared" si="386"/>
        <v>0</v>
      </c>
      <c r="S499" s="156">
        <f t="shared" si="387"/>
        <v>0</v>
      </c>
      <c r="U499" s="157">
        <f t="shared" si="393"/>
        <v>0</v>
      </c>
      <c r="W499" s="152"/>
      <c r="X499" s="152"/>
      <c r="Y499" s="152"/>
      <c r="Z499" s="152"/>
      <c r="AA499" s="152"/>
      <c r="AB499" s="152"/>
      <c r="AC499" s="347"/>
      <c r="AD499" s="152"/>
      <c r="AE499" s="152"/>
      <c r="AF499" s="152"/>
      <c r="AG499" s="152"/>
      <c r="AH499" s="152"/>
      <c r="AI499" s="152"/>
      <c r="AJ499" s="347"/>
      <c r="AK499" s="152"/>
      <c r="AL499" s="152"/>
      <c r="AM499" s="295"/>
      <c r="AN499" s="228"/>
      <c r="AO499" s="228"/>
      <c r="AP499" s="228"/>
      <c r="AQ499" s="228"/>
      <c r="AR499" s="228"/>
      <c r="AS499" s="348"/>
      <c r="AT499" s="264">
        <f t="shared" si="363"/>
        <v>0</v>
      </c>
      <c r="AU499" s="259"/>
      <c r="AV499" s="265">
        <f t="shared" si="390"/>
        <v>0</v>
      </c>
      <c r="AX499" s="265">
        <f t="shared" si="394"/>
        <v>0</v>
      </c>
      <c r="AZ499" s="492">
        <f t="shared" si="391"/>
        <v>0</v>
      </c>
      <c r="BB499" s="492">
        <f t="shared" si="392"/>
        <v>0</v>
      </c>
      <c r="BD499" s="265">
        <f t="shared" si="395"/>
        <v>0</v>
      </c>
      <c r="BE499" s="105"/>
      <c r="BF499" s="105"/>
      <c r="BG499" s="105"/>
      <c r="BH499" s="105"/>
      <c r="BI499" s="105"/>
      <c r="BJ499" s="105"/>
    </row>
    <row r="500" spans="2:62" ht="20.100000000000001" hidden="1" customHeight="1" outlineLevel="1">
      <c r="B500" s="100"/>
      <c r="C500" s="908"/>
      <c r="D500" s="909"/>
      <c r="E500" s="909"/>
      <c r="F500" s="910"/>
      <c r="G500" s="890"/>
      <c r="H500" s="891"/>
      <c r="I500" s="152"/>
      <c r="J500" s="152"/>
      <c r="K500" s="152"/>
      <c r="L500" s="152"/>
      <c r="M500" s="152"/>
      <c r="N500" s="152"/>
      <c r="O500" s="152"/>
      <c r="P500" s="153"/>
      <c r="Q500" s="153"/>
      <c r="R500" s="156">
        <f t="shared" si="386"/>
        <v>0</v>
      </c>
      <c r="S500" s="156">
        <f t="shared" si="387"/>
        <v>0</v>
      </c>
      <c r="U500" s="157">
        <f t="shared" si="393"/>
        <v>0</v>
      </c>
      <c r="W500" s="152"/>
      <c r="X500" s="152"/>
      <c r="Y500" s="152"/>
      <c r="Z500" s="152"/>
      <c r="AA500" s="152"/>
      <c r="AB500" s="152"/>
      <c r="AC500" s="347"/>
      <c r="AD500" s="152"/>
      <c r="AE500" s="152"/>
      <c r="AF500" s="152"/>
      <c r="AG500" s="152"/>
      <c r="AH500" s="152"/>
      <c r="AI500" s="152"/>
      <c r="AJ500" s="347"/>
      <c r="AK500" s="152"/>
      <c r="AL500" s="152"/>
      <c r="AM500" s="295"/>
      <c r="AN500" s="228"/>
      <c r="AO500" s="228"/>
      <c r="AP500" s="228"/>
      <c r="AQ500" s="228"/>
      <c r="AR500" s="228"/>
      <c r="AS500" s="348"/>
      <c r="AT500" s="264">
        <f t="shared" si="363"/>
        <v>0</v>
      </c>
      <c r="AU500" s="259"/>
      <c r="AV500" s="265">
        <f t="shared" si="390"/>
        <v>0</v>
      </c>
      <c r="AX500" s="265">
        <f t="shared" si="394"/>
        <v>0</v>
      </c>
      <c r="AZ500" s="492">
        <f t="shared" si="391"/>
        <v>0</v>
      </c>
      <c r="BB500" s="492">
        <f t="shared" si="392"/>
        <v>0</v>
      </c>
      <c r="BD500" s="265">
        <f t="shared" si="395"/>
        <v>0</v>
      </c>
      <c r="BE500" s="105"/>
      <c r="BF500" s="105"/>
      <c r="BG500" s="105"/>
      <c r="BH500" s="105"/>
      <c r="BI500" s="105"/>
      <c r="BJ500" s="105"/>
    </row>
    <row r="501" spans="2:62" ht="20.100000000000001" hidden="1" customHeight="1" outlineLevel="1">
      <c r="B501" s="100"/>
      <c r="C501" s="908"/>
      <c r="D501" s="909"/>
      <c r="E501" s="909"/>
      <c r="F501" s="910"/>
      <c r="G501" s="890"/>
      <c r="H501" s="891"/>
      <c r="I501" s="152"/>
      <c r="J501" s="152"/>
      <c r="K501" s="152"/>
      <c r="L501" s="152"/>
      <c r="M501" s="152"/>
      <c r="N501" s="152"/>
      <c r="O501" s="152"/>
      <c r="P501" s="153"/>
      <c r="Q501" s="153"/>
      <c r="R501" s="156">
        <f t="shared" si="386"/>
        <v>0</v>
      </c>
      <c r="S501" s="156">
        <f t="shared" si="387"/>
        <v>0</v>
      </c>
      <c r="U501" s="157">
        <f t="shared" si="393"/>
        <v>0</v>
      </c>
      <c r="W501" s="152"/>
      <c r="X501" s="152"/>
      <c r="Y501" s="152"/>
      <c r="Z501" s="152"/>
      <c r="AA501" s="152"/>
      <c r="AB501" s="152"/>
      <c r="AC501" s="347"/>
      <c r="AD501" s="152"/>
      <c r="AE501" s="152"/>
      <c r="AF501" s="152"/>
      <c r="AG501" s="152"/>
      <c r="AH501" s="152"/>
      <c r="AI501" s="152"/>
      <c r="AJ501" s="347"/>
      <c r="AK501" s="152"/>
      <c r="AL501" s="152"/>
      <c r="AM501" s="295"/>
      <c r="AN501" s="228"/>
      <c r="AO501" s="228"/>
      <c r="AP501" s="228"/>
      <c r="AQ501" s="228"/>
      <c r="AR501" s="228"/>
      <c r="AS501" s="348"/>
      <c r="AT501" s="264">
        <f t="shared" si="363"/>
        <v>0</v>
      </c>
      <c r="AU501" s="259"/>
      <c r="AV501" s="265">
        <f t="shared" si="390"/>
        <v>0</v>
      </c>
      <c r="AX501" s="265">
        <f t="shared" si="394"/>
        <v>0</v>
      </c>
      <c r="AZ501" s="492">
        <f t="shared" si="391"/>
        <v>0</v>
      </c>
      <c r="BB501" s="492">
        <f t="shared" si="392"/>
        <v>0</v>
      </c>
      <c r="BD501" s="265">
        <f t="shared" si="395"/>
        <v>0</v>
      </c>
      <c r="BE501" s="105"/>
      <c r="BF501" s="105"/>
      <c r="BG501" s="105"/>
      <c r="BH501" s="105"/>
      <c r="BI501" s="105"/>
      <c r="BJ501" s="105"/>
    </row>
    <row r="502" spans="2:62" ht="20.100000000000001" hidden="1" customHeight="1" outlineLevel="1">
      <c r="B502" s="100"/>
      <c r="C502" s="908"/>
      <c r="D502" s="909"/>
      <c r="E502" s="909"/>
      <c r="F502" s="910"/>
      <c r="G502" s="890"/>
      <c r="H502" s="891"/>
      <c r="I502" s="152"/>
      <c r="J502" s="152"/>
      <c r="K502" s="152"/>
      <c r="L502" s="152"/>
      <c r="M502" s="152"/>
      <c r="N502" s="152"/>
      <c r="O502" s="152"/>
      <c r="P502" s="153"/>
      <c r="Q502" s="153"/>
      <c r="R502" s="156">
        <f t="shared" si="386"/>
        <v>0</v>
      </c>
      <c r="S502" s="156">
        <f t="shared" si="387"/>
        <v>0</v>
      </c>
      <c r="U502" s="157">
        <f t="shared" si="393"/>
        <v>0</v>
      </c>
      <c r="W502" s="152"/>
      <c r="X502" s="152"/>
      <c r="Y502" s="152"/>
      <c r="Z502" s="152"/>
      <c r="AA502" s="152"/>
      <c r="AB502" s="152"/>
      <c r="AC502" s="347"/>
      <c r="AD502" s="152"/>
      <c r="AE502" s="152"/>
      <c r="AF502" s="152"/>
      <c r="AG502" s="152"/>
      <c r="AH502" s="152"/>
      <c r="AI502" s="152"/>
      <c r="AJ502" s="347"/>
      <c r="AK502" s="152"/>
      <c r="AL502" s="152"/>
      <c r="AM502" s="295"/>
      <c r="AN502" s="228"/>
      <c r="AO502" s="228"/>
      <c r="AP502" s="228"/>
      <c r="AQ502" s="228"/>
      <c r="AR502" s="228"/>
      <c r="AS502" s="348"/>
      <c r="AT502" s="264">
        <f t="shared" si="363"/>
        <v>0</v>
      </c>
      <c r="AU502" s="259"/>
      <c r="AV502" s="265">
        <f t="shared" si="390"/>
        <v>0</v>
      </c>
      <c r="AX502" s="265">
        <f t="shared" si="394"/>
        <v>0</v>
      </c>
      <c r="AZ502" s="492">
        <f t="shared" si="391"/>
        <v>0</v>
      </c>
      <c r="BB502" s="492">
        <f t="shared" si="392"/>
        <v>0</v>
      </c>
      <c r="BD502" s="265">
        <f t="shared" si="395"/>
        <v>0</v>
      </c>
      <c r="BE502" s="105"/>
      <c r="BF502" s="105"/>
      <c r="BG502" s="105"/>
      <c r="BH502" s="105"/>
      <c r="BI502" s="105"/>
      <c r="BJ502" s="105"/>
    </row>
    <row r="503" spans="2:62" ht="20.100000000000001" hidden="1" customHeight="1" outlineLevel="1">
      <c r="B503" s="100"/>
      <c r="C503" s="908"/>
      <c r="D503" s="909"/>
      <c r="E503" s="909"/>
      <c r="F503" s="910"/>
      <c r="G503" s="890"/>
      <c r="H503" s="891"/>
      <c r="I503" s="152"/>
      <c r="J503" s="152"/>
      <c r="K503" s="152"/>
      <c r="L503" s="152"/>
      <c r="M503" s="152"/>
      <c r="N503" s="152"/>
      <c r="O503" s="152"/>
      <c r="P503" s="153"/>
      <c r="Q503" s="153"/>
      <c r="R503" s="156">
        <f t="shared" si="386"/>
        <v>0</v>
      </c>
      <c r="S503" s="156">
        <f t="shared" si="387"/>
        <v>0</v>
      </c>
      <c r="U503" s="157">
        <f t="shared" si="393"/>
        <v>0</v>
      </c>
      <c r="W503" s="152"/>
      <c r="X503" s="152"/>
      <c r="Y503" s="152"/>
      <c r="Z503" s="152"/>
      <c r="AA503" s="152"/>
      <c r="AB503" s="152"/>
      <c r="AC503" s="347"/>
      <c r="AD503" s="152"/>
      <c r="AE503" s="152"/>
      <c r="AF503" s="152"/>
      <c r="AG503" s="152"/>
      <c r="AH503" s="152"/>
      <c r="AI503" s="152"/>
      <c r="AJ503" s="347"/>
      <c r="AK503" s="152"/>
      <c r="AL503" s="152"/>
      <c r="AM503" s="295"/>
      <c r="AN503" s="228"/>
      <c r="AO503" s="228"/>
      <c r="AP503" s="228"/>
      <c r="AQ503" s="228"/>
      <c r="AR503" s="228"/>
      <c r="AS503" s="348"/>
      <c r="AT503" s="264">
        <f t="shared" si="363"/>
        <v>0</v>
      </c>
      <c r="AU503" s="259"/>
      <c r="AV503" s="265">
        <f t="shared" si="390"/>
        <v>0</v>
      </c>
      <c r="AX503" s="265">
        <f t="shared" si="394"/>
        <v>0</v>
      </c>
      <c r="AZ503" s="492">
        <f t="shared" si="391"/>
        <v>0</v>
      </c>
      <c r="BB503" s="492">
        <f t="shared" si="392"/>
        <v>0</v>
      </c>
      <c r="BD503" s="265">
        <f t="shared" si="395"/>
        <v>0</v>
      </c>
      <c r="BE503" s="105"/>
      <c r="BF503" s="105"/>
      <c r="BG503" s="105"/>
      <c r="BH503" s="105"/>
      <c r="BI503" s="105"/>
      <c r="BJ503" s="105"/>
    </row>
    <row r="504" spans="2:62" ht="9.9499999999999993" hidden="1" customHeight="1" outlineLevel="1">
      <c r="B504" s="101"/>
      <c r="C504" s="208"/>
      <c r="D504" s="208"/>
      <c r="E504" s="208"/>
      <c r="F504" s="208"/>
      <c r="G504" s="237"/>
      <c r="H504" s="207"/>
      <c r="I504" s="257"/>
      <c r="J504" s="257"/>
      <c r="K504" s="257"/>
      <c r="L504" s="257"/>
      <c r="M504" s="257"/>
      <c r="N504" s="257"/>
      <c r="O504" s="257"/>
      <c r="P504" s="256"/>
      <c r="Q504" s="102"/>
      <c r="R504" s="102"/>
      <c r="S504" s="102"/>
      <c r="U504" s="98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Z504" s="493"/>
      <c r="BE504" s="105"/>
      <c r="BF504" s="105"/>
      <c r="BG504" s="105"/>
      <c r="BH504" s="105"/>
      <c r="BI504" s="105"/>
      <c r="BJ504" s="105"/>
    </row>
    <row r="505" spans="2:62" ht="20.100000000000001" customHeight="1" collapsed="1">
      <c r="B505" s="8">
        <f>B488+1</f>
        <v>30</v>
      </c>
      <c r="C505" s="916"/>
      <c r="D505" s="917"/>
      <c r="E505" s="917"/>
      <c r="F505" s="918"/>
      <c r="G505" s="429"/>
      <c r="H505" s="206">
        <v>1</v>
      </c>
      <c r="I505" s="642">
        <f t="shared" ref="I505" si="396">$H505*SUM(I506:I520)</f>
        <v>0</v>
      </c>
      <c r="J505" s="643">
        <f t="shared" ref="J505:O505" si="397">$H505*SUM(J506:J520)</f>
        <v>0</v>
      </c>
      <c r="K505" s="644">
        <f t="shared" si="397"/>
        <v>0</v>
      </c>
      <c r="L505" s="645">
        <f t="shared" si="397"/>
        <v>0</v>
      </c>
      <c r="M505" s="645">
        <f t="shared" si="397"/>
        <v>0</v>
      </c>
      <c r="N505" s="644">
        <f t="shared" si="397"/>
        <v>0</v>
      </c>
      <c r="O505" s="642">
        <f t="shared" si="397"/>
        <v>0</v>
      </c>
      <c r="P505" s="209">
        <f t="shared" ref="P505:Q505" si="398">$H505*SUM(P506:P520)</f>
        <v>0</v>
      </c>
      <c r="Q505" s="210">
        <f t="shared" si="398"/>
        <v>0</v>
      </c>
      <c r="R505" s="136">
        <f t="shared" ref="R505:R520" si="399">P505*(1+Gewinn)*(1+SicherheitAngebot)</f>
        <v>0</v>
      </c>
      <c r="S505" s="137">
        <f t="shared" ref="S505:S520" si="400">Q505*(1+MGKZ)*(1+Gewinn)*(1+SicherheitAngebot)</f>
        <v>0</v>
      </c>
      <c r="U505" s="10">
        <f>I505*$I$7+J505*$J$7+K505*$K$7+L505*$L$7+M505*$M$7+N505*$N$7+O505*$O$7+R505+S505</f>
        <v>0</v>
      </c>
      <c r="W505" s="646">
        <f t="shared" ref="W505:AB505" si="401">$H505*SUM(W506:W520)</f>
        <v>0</v>
      </c>
      <c r="X505" s="647">
        <f t="shared" si="401"/>
        <v>0</v>
      </c>
      <c r="Y505" s="648">
        <f t="shared" si="401"/>
        <v>0</v>
      </c>
      <c r="Z505" s="649">
        <f t="shared" si="401"/>
        <v>0</v>
      </c>
      <c r="AA505" s="648">
        <f t="shared" si="401"/>
        <v>0</v>
      </c>
      <c r="AB505" s="646">
        <f t="shared" si="401"/>
        <v>0</v>
      </c>
      <c r="AC505" s="258"/>
      <c r="AD505" s="646">
        <f t="shared" ref="AD505:AM505" si="402">$H505*SUM(AD506:AD520)</f>
        <v>0</v>
      </c>
      <c r="AE505" s="647">
        <f t="shared" si="402"/>
        <v>0</v>
      </c>
      <c r="AF505" s="648">
        <f t="shared" si="402"/>
        <v>0</v>
      </c>
      <c r="AG505" s="649">
        <f t="shared" si="402"/>
        <v>0</v>
      </c>
      <c r="AH505" s="648">
        <f t="shared" si="402"/>
        <v>0</v>
      </c>
      <c r="AI505" s="646">
        <f t="shared" si="402"/>
        <v>0</v>
      </c>
      <c r="AJ505" s="258"/>
      <c r="AK505" s="653">
        <f t="shared" si="402"/>
        <v>0</v>
      </c>
      <c r="AL505" s="653">
        <f t="shared" si="402"/>
        <v>0</v>
      </c>
      <c r="AM505" s="653">
        <f t="shared" si="402"/>
        <v>0</v>
      </c>
      <c r="AN505" s="227">
        <f>$H505*SUM(AN506:AN520)*(1+Gewinn)*(1+SicherheitAngebot)</f>
        <v>0</v>
      </c>
      <c r="AO505" s="227">
        <f>$H505*SUM(AO506:AO520)*(1+Gewinn)*(1+SicherheitAngebot)</f>
        <v>0</v>
      </c>
      <c r="AP505" s="227">
        <f>$H505*SUM(AP506:AP520)*(1+Gewinn)*(1+SicherheitAngebot)</f>
        <v>0</v>
      </c>
      <c r="AQ505" s="227">
        <f>$H505*SUM(AQ506:AQ520)*(1+Gewinn)*(1+SicherheitAngebot)</f>
        <v>0</v>
      </c>
      <c r="AR505" s="227">
        <f>$H505*SUM(AR506:AR520)*(1+Gewinn)*(1+SicherheitAngebot)</f>
        <v>0</v>
      </c>
      <c r="AS505" s="262"/>
      <c r="AT505" s="263">
        <f t="shared" si="363"/>
        <v>0</v>
      </c>
      <c r="AU505" s="259"/>
      <c r="AV505" s="491">
        <f>AK505*$AK$7+AL505*$AL$7+AM505*$AM$7+SUM(AN505:AR505)+AT505/Zuschläge_IBN+AT505</f>
        <v>0</v>
      </c>
      <c r="AX505" s="685">
        <f>U505+AV505</f>
        <v>0</v>
      </c>
      <c r="AZ505" s="490">
        <f>IF(H505&gt;0,U505/(1+SicherheitAngebot)*(1+Sicherheit),0)</f>
        <v>0</v>
      </c>
      <c r="BB505" s="490">
        <f>IF(H505&gt;0,AV505/(1+SicherheitAngebot)*(1+Sicherheit),0)</f>
        <v>0</v>
      </c>
      <c r="BD505" s="490">
        <f>AZ505+BB505</f>
        <v>0</v>
      </c>
      <c r="BE505" s="105"/>
      <c r="BF505" s="105"/>
      <c r="BG505" s="105"/>
      <c r="BH505" s="105"/>
      <c r="BI505" s="105"/>
      <c r="BJ505" s="105"/>
    </row>
    <row r="506" spans="2:62" ht="20.100000000000001" hidden="1" customHeight="1" outlineLevel="1">
      <c r="B506" s="99"/>
      <c r="C506" s="908"/>
      <c r="D506" s="909"/>
      <c r="E506" s="909"/>
      <c r="F506" s="910"/>
      <c r="G506" s="890"/>
      <c r="H506" s="901"/>
      <c r="I506" s="152"/>
      <c r="J506" s="152"/>
      <c r="K506" s="152"/>
      <c r="L506" s="152"/>
      <c r="M506" s="152"/>
      <c r="N506" s="152"/>
      <c r="O506" s="152"/>
      <c r="P506" s="153"/>
      <c r="Q506" s="153"/>
      <c r="R506" s="156">
        <f t="shared" si="399"/>
        <v>0</v>
      </c>
      <c r="S506" s="156">
        <f t="shared" si="400"/>
        <v>0</v>
      </c>
      <c r="U506" s="157">
        <f>I506*$I$7+J506*$J$7+K506*$K$7+L506*$L$7+M506*$M$7+N506*$N$7+O506*$O$7+R506+S506</f>
        <v>0</v>
      </c>
      <c r="W506" s="152"/>
      <c r="X506" s="152"/>
      <c r="Y506" s="152"/>
      <c r="Z506" s="152"/>
      <c r="AA506" s="152"/>
      <c r="AB506" s="152"/>
      <c r="AC506" s="347"/>
      <c r="AD506" s="152"/>
      <c r="AE506" s="152"/>
      <c r="AF506" s="152"/>
      <c r="AG506" s="152"/>
      <c r="AH506" s="152"/>
      <c r="AI506" s="152"/>
      <c r="AJ506" s="347"/>
      <c r="AK506" s="152"/>
      <c r="AL506" s="152"/>
      <c r="AM506" s="619"/>
      <c r="AN506" s="228"/>
      <c r="AO506" s="228"/>
      <c r="AP506" s="228"/>
      <c r="AQ506" s="228"/>
      <c r="AR506" s="228"/>
      <c r="AS506" s="348"/>
      <c r="AT506" s="264">
        <f t="shared" si="363"/>
        <v>0</v>
      </c>
      <c r="AU506" s="259"/>
      <c r="AV506" s="265">
        <f t="shared" ref="AV506:AV520" si="403">AK506*$AK$7+AL506*$AL$7+AM506*$AM$7+SUM(AN506:AR506)*(1+Gewinn)*(1+SicherheitAngebot)+AT506/Zuschläge_IBN+AT506</f>
        <v>0</v>
      </c>
      <c r="AX506" s="265">
        <f>U506+AV506</f>
        <v>0</v>
      </c>
      <c r="AZ506" s="492">
        <f t="shared" ref="AZ506:AZ520" si="404">U506/(1+SicherheitAngebot)*(1+Sicherheit)</f>
        <v>0</v>
      </c>
      <c r="BB506" s="492">
        <f t="shared" ref="BB506:BB520" si="405">AV506/(1+SicherheitAngebot)*(1+Sicherheit)</f>
        <v>0</v>
      </c>
      <c r="BD506" s="265">
        <f>AZ506+BB506</f>
        <v>0</v>
      </c>
      <c r="BE506" s="105"/>
      <c r="BF506" s="105"/>
      <c r="BG506" s="105"/>
      <c r="BH506" s="105"/>
      <c r="BI506" s="105"/>
      <c r="BJ506" s="105"/>
    </row>
    <row r="507" spans="2:62" ht="20.100000000000001" hidden="1" customHeight="1" outlineLevel="1">
      <c r="B507" s="100"/>
      <c r="C507" s="908"/>
      <c r="D507" s="909"/>
      <c r="E507" s="909"/>
      <c r="F507" s="910"/>
      <c r="G507" s="890"/>
      <c r="H507" s="891"/>
      <c r="I507" s="152"/>
      <c r="J507" s="152"/>
      <c r="K507" s="152"/>
      <c r="L507" s="152"/>
      <c r="M507" s="152"/>
      <c r="N507" s="152"/>
      <c r="O507" s="152"/>
      <c r="P507" s="153"/>
      <c r="Q507" s="153"/>
      <c r="R507" s="156">
        <f t="shared" si="399"/>
        <v>0</v>
      </c>
      <c r="S507" s="156">
        <f t="shared" si="400"/>
        <v>0</v>
      </c>
      <c r="U507" s="157">
        <f t="shared" ref="U507:U520" si="406">I507*$I$7+J507*$J$7+K507*$K$7+L507*$L$7+M507*$M$7+N507*$N$7+O507*$O$7+R507+S507</f>
        <v>0</v>
      </c>
      <c r="W507" s="152"/>
      <c r="X507" s="152"/>
      <c r="Y507" s="152"/>
      <c r="Z507" s="152"/>
      <c r="AA507" s="152"/>
      <c r="AB507" s="152"/>
      <c r="AC507" s="347"/>
      <c r="AD507" s="152"/>
      <c r="AE507" s="152"/>
      <c r="AF507" s="152"/>
      <c r="AG507" s="152"/>
      <c r="AH507" s="152"/>
      <c r="AI507" s="152"/>
      <c r="AJ507" s="347"/>
      <c r="AK507" s="152"/>
      <c r="AL507" s="152"/>
      <c r="AM507" s="295"/>
      <c r="AN507" s="228"/>
      <c r="AO507" s="228"/>
      <c r="AP507" s="228"/>
      <c r="AQ507" s="228"/>
      <c r="AR507" s="228"/>
      <c r="AS507" s="348"/>
      <c r="AT507" s="264">
        <f t="shared" si="363"/>
        <v>0</v>
      </c>
      <c r="AU507" s="259"/>
      <c r="AV507" s="265">
        <f t="shared" si="403"/>
        <v>0</v>
      </c>
      <c r="AX507" s="265">
        <f t="shared" ref="AX507:AX520" si="407">U507+AV507</f>
        <v>0</v>
      </c>
      <c r="AZ507" s="492">
        <f t="shared" si="404"/>
        <v>0</v>
      </c>
      <c r="BB507" s="492">
        <f t="shared" si="405"/>
        <v>0</v>
      </c>
      <c r="BD507" s="265">
        <f t="shared" ref="BD507:BD520" si="408">AZ507+BB507</f>
        <v>0</v>
      </c>
      <c r="BE507" s="105"/>
      <c r="BF507" s="105"/>
      <c r="BG507" s="105"/>
      <c r="BH507" s="105"/>
      <c r="BI507" s="105"/>
      <c r="BJ507" s="105"/>
    </row>
    <row r="508" spans="2:62" ht="20.100000000000001" hidden="1" customHeight="1" outlineLevel="1">
      <c r="B508" s="100"/>
      <c r="C508" s="908"/>
      <c r="D508" s="909"/>
      <c r="E508" s="909"/>
      <c r="F508" s="910"/>
      <c r="G508" s="890"/>
      <c r="H508" s="891"/>
      <c r="I508" s="152"/>
      <c r="J508" s="152"/>
      <c r="K508" s="152"/>
      <c r="L508" s="152"/>
      <c r="M508" s="152"/>
      <c r="N508" s="152"/>
      <c r="O508" s="152"/>
      <c r="P508" s="153"/>
      <c r="Q508" s="153"/>
      <c r="R508" s="156">
        <f t="shared" si="399"/>
        <v>0</v>
      </c>
      <c r="S508" s="156">
        <f t="shared" si="400"/>
        <v>0</v>
      </c>
      <c r="U508" s="157">
        <f t="shared" si="406"/>
        <v>0</v>
      </c>
      <c r="W508" s="152"/>
      <c r="X508" s="152"/>
      <c r="Y508" s="152"/>
      <c r="Z508" s="152"/>
      <c r="AA508" s="152"/>
      <c r="AB508" s="152"/>
      <c r="AC508" s="347"/>
      <c r="AD508" s="152"/>
      <c r="AE508" s="152"/>
      <c r="AF508" s="152"/>
      <c r="AG508" s="152"/>
      <c r="AH508" s="152"/>
      <c r="AI508" s="152"/>
      <c r="AJ508" s="347"/>
      <c r="AK508" s="152"/>
      <c r="AL508" s="152"/>
      <c r="AM508" s="295"/>
      <c r="AN508" s="228"/>
      <c r="AO508" s="228"/>
      <c r="AP508" s="228"/>
      <c r="AQ508" s="228"/>
      <c r="AR508" s="228"/>
      <c r="AS508" s="348"/>
      <c r="AT508" s="264">
        <f t="shared" si="363"/>
        <v>0</v>
      </c>
      <c r="AU508" s="259"/>
      <c r="AV508" s="265">
        <f t="shared" si="403"/>
        <v>0</v>
      </c>
      <c r="AX508" s="265">
        <f t="shared" si="407"/>
        <v>0</v>
      </c>
      <c r="AZ508" s="492">
        <f t="shared" si="404"/>
        <v>0</v>
      </c>
      <c r="BB508" s="492">
        <f t="shared" si="405"/>
        <v>0</v>
      </c>
      <c r="BD508" s="265">
        <f t="shared" si="408"/>
        <v>0</v>
      </c>
      <c r="BE508" s="105"/>
      <c r="BF508" s="105"/>
      <c r="BG508" s="105"/>
      <c r="BH508" s="105"/>
      <c r="BI508" s="105"/>
      <c r="BJ508" s="105"/>
    </row>
    <row r="509" spans="2:62" ht="20.100000000000001" hidden="1" customHeight="1" outlineLevel="1">
      <c r="B509" s="100"/>
      <c r="C509" s="908"/>
      <c r="D509" s="909"/>
      <c r="E509" s="909"/>
      <c r="F509" s="910"/>
      <c r="G509" s="890"/>
      <c r="H509" s="891"/>
      <c r="I509" s="152"/>
      <c r="J509" s="152"/>
      <c r="K509" s="152"/>
      <c r="L509" s="152"/>
      <c r="M509" s="152"/>
      <c r="N509" s="152"/>
      <c r="O509" s="152"/>
      <c r="P509" s="153"/>
      <c r="Q509" s="153"/>
      <c r="R509" s="156">
        <f t="shared" si="399"/>
        <v>0</v>
      </c>
      <c r="S509" s="156">
        <f t="shared" si="400"/>
        <v>0</v>
      </c>
      <c r="U509" s="157">
        <f t="shared" si="406"/>
        <v>0</v>
      </c>
      <c r="W509" s="152"/>
      <c r="X509" s="152"/>
      <c r="Y509" s="152"/>
      <c r="Z509" s="152"/>
      <c r="AA509" s="152"/>
      <c r="AB509" s="152"/>
      <c r="AC509" s="347"/>
      <c r="AD509" s="152"/>
      <c r="AE509" s="152"/>
      <c r="AF509" s="152"/>
      <c r="AG509" s="152"/>
      <c r="AH509" s="152"/>
      <c r="AI509" s="152"/>
      <c r="AJ509" s="347"/>
      <c r="AK509" s="152"/>
      <c r="AL509" s="152"/>
      <c r="AM509" s="295"/>
      <c r="AN509" s="228"/>
      <c r="AO509" s="228"/>
      <c r="AP509" s="228"/>
      <c r="AQ509" s="228"/>
      <c r="AR509" s="228"/>
      <c r="AS509" s="348"/>
      <c r="AT509" s="264">
        <f t="shared" si="363"/>
        <v>0</v>
      </c>
      <c r="AU509" s="259"/>
      <c r="AV509" s="265">
        <f t="shared" si="403"/>
        <v>0</v>
      </c>
      <c r="AX509" s="265">
        <f t="shared" si="407"/>
        <v>0</v>
      </c>
      <c r="AZ509" s="492">
        <f t="shared" si="404"/>
        <v>0</v>
      </c>
      <c r="BB509" s="492">
        <f t="shared" si="405"/>
        <v>0</v>
      </c>
      <c r="BD509" s="265">
        <f t="shared" si="408"/>
        <v>0</v>
      </c>
      <c r="BE509" s="105"/>
      <c r="BF509" s="105"/>
      <c r="BG509" s="105"/>
      <c r="BH509" s="105"/>
      <c r="BI509" s="105"/>
      <c r="BJ509" s="105"/>
    </row>
    <row r="510" spans="2:62" ht="20.100000000000001" hidden="1" customHeight="1" outlineLevel="1">
      <c r="B510" s="100"/>
      <c r="C510" s="908"/>
      <c r="D510" s="909"/>
      <c r="E510" s="909"/>
      <c r="F510" s="910"/>
      <c r="G510" s="890"/>
      <c r="H510" s="891"/>
      <c r="I510" s="152"/>
      <c r="J510" s="152"/>
      <c r="K510" s="152"/>
      <c r="L510" s="152"/>
      <c r="M510" s="152"/>
      <c r="N510" s="152"/>
      <c r="O510" s="152"/>
      <c r="P510" s="153"/>
      <c r="Q510" s="153"/>
      <c r="R510" s="156">
        <f t="shared" si="399"/>
        <v>0</v>
      </c>
      <c r="S510" s="156">
        <f t="shared" si="400"/>
        <v>0</v>
      </c>
      <c r="U510" s="157">
        <f t="shared" si="406"/>
        <v>0</v>
      </c>
      <c r="W510" s="152"/>
      <c r="X510" s="152"/>
      <c r="Y510" s="152"/>
      <c r="Z510" s="152"/>
      <c r="AA510" s="152"/>
      <c r="AB510" s="152"/>
      <c r="AC510" s="347"/>
      <c r="AD510" s="152"/>
      <c r="AE510" s="152"/>
      <c r="AF510" s="152"/>
      <c r="AG510" s="152"/>
      <c r="AH510" s="152"/>
      <c r="AI510" s="152"/>
      <c r="AJ510" s="347"/>
      <c r="AK510" s="152"/>
      <c r="AL510" s="152"/>
      <c r="AM510" s="295"/>
      <c r="AN510" s="228"/>
      <c r="AO510" s="228"/>
      <c r="AP510" s="228"/>
      <c r="AQ510" s="228"/>
      <c r="AR510" s="228"/>
      <c r="AS510" s="348"/>
      <c r="AT510" s="264">
        <f t="shared" si="363"/>
        <v>0</v>
      </c>
      <c r="AU510" s="259"/>
      <c r="AV510" s="265">
        <f t="shared" si="403"/>
        <v>0</v>
      </c>
      <c r="AX510" s="265">
        <f t="shared" si="407"/>
        <v>0</v>
      </c>
      <c r="AZ510" s="492">
        <f t="shared" si="404"/>
        <v>0</v>
      </c>
      <c r="BB510" s="492">
        <f t="shared" si="405"/>
        <v>0</v>
      </c>
      <c r="BD510" s="265">
        <f t="shared" si="408"/>
        <v>0</v>
      </c>
      <c r="BE510" s="105"/>
      <c r="BF510" s="105"/>
      <c r="BG510" s="105"/>
      <c r="BH510" s="105"/>
      <c r="BI510" s="105"/>
      <c r="BJ510" s="105"/>
    </row>
    <row r="511" spans="2:62" ht="20.100000000000001" hidden="1" customHeight="1" outlineLevel="1">
      <c r="B511" s="100"/>
      <c r="C511" s="908"/>
      <c r="D511" s="909"/>
      <c r="E511" s="909"/>
      <c r="F511" s="910"/>
      <c r="G511" s="890"/>
      <c r="H511" s="891"/>
      <c r="I511" s="152"/>
      <c r="J511" s="152"/>
      <c r="K511" s="152"/>
      <c r="L511" s="152"/>
      <c r="M511" s="152"/>
      <c r="N511" s="152"/>
      <c r="O511" s="152"/>
      <c r="P511" s="153"/>
      <c r="Q511" s="153"/>
      <c r="R511" s="156">
        <f t="shared" si="399"/>
        <v>0</v>
      </c>
      <c r="S511" s="156">
        <f t="shared" si="400"/>
        <v>0</v>
      </c>
      <c r="U511" s="157">
        <f t="shared" si="406"/>
        <v>0</v>
      </c>
      <c r="W511" s="152"/>
      <c r="X511" s="152"/>
      <c r="Y511" s="152"/>
      <c r="Z511" s="152"/>
      <c r="AA511" s="152"/>
      <c r="AB511" s="152"/>
      <c r="AC511" s="347"/>
      <c r="AD511" s="152"/>
      <c r="AE511" s="152"/>
      <c r="AF511" s="152"/>
      <c r="AG511" s="152"/>
      <c r="AH511" s="152"/>
      <c r="AI511" s="152"/>
      <c r="AJ511" s="347"/>
      <c r="AK511" s="152"/>
      <c r="AL511" s="152"/>
      <c r="AM511" s="295"/>
      <c r="AN511" s="228"/>
      <c r="AO511" s="228"/>
      <c r="AP511" s="228"/>
      <c r="AQ511" s="228"/>
      <c r="AR511" s="228"/>
      <c r="AS511" s="348"/>
      <c r="AT511" s="264">
        <f t="shared" si="363"/>
        <v>0</v>
      </c>
      <c r="AU511" s="259"/>
      <c r="AV511" s="265">
        <f t="shared" si="403"/>
        <v>0</v>
      </c>
      <c r="AX511" s="265">
        <f t="shared" si="407"/>
        <v>0</v>
      </c>
      <c r="AZ511" s="492">
        <f t="shared" si="404"/>
        <v>0</v>
      </c>
      <c r="BB511" s="492">
        <f t="shared" si="405"/>
        <v>0</v>
      </c>
      <c r="BD511" s="265">
        <f t="shared" si="408"/>
        <v>0</v>
      </c>
      <c r="BE511" s="105"/>
      <c r="BF511" s="105"/>
      <c r="BG511" s="105"/>
      <c r="BH511" s="105"/>
      <c r="BI511" s="105"/>
      <c r="BJ511" s="105"/>
    </row>
    <row r="512" spans="2:62" ht="20.100000000000001" hidden="1" customHeight="1" outlineLevel="1">
      <c r="B512" s="100"/>
      <c r="C512" s="908"/>
      <c r="D512" s="909"/>
      <c r="E512" s="909"/>
      <c r="F512" s="910"/>
      <c r="G512" s="890"/>
      <c r="H512" s="891"/>
      <c r="I512" s="152"/>
      <c r="J512" s="152"/>
      <c r="K512" s="152"/>
      <c r="L512" s="152"/>
      <c r="M512" s="152"/>
      <c r="N512" s="152"/>
      <c r="O512" s="152"/>
      <c r="P512" s="153"/>
      <c r="Q512" s="153"/>
      <c r="R512" s="156">
        <f t="shared" si="399"/>
        <v>0</v>
      </c>
      <c r="S512" s="156">
        <f t="shared" si="400"/>
        <v>0</v>
      </c>
      <c r="U512" s="157">
        <f t="shared" si="406"/>
        <v>0</v>
      </c>
      <c r="W512" s="152"/>
      <c r="X512" s="152"/>
      <c r="Y512" s="152"/>
      <c r="Z512" s="152"/>
      <c r="AA512" s="152"/>
      <c r="AB512" s="152"/>
      <c r="AC512" s="347"/>
      <c r="AD512" s="152"/>
      <c r="AE512" s="152"/>
      <c r="AF512" s="152"/>
      <c r="AG512" s="152"/>
      <c r="AH512" s="152"/>
      <c r="AI512" s="152"/>
      <c r="AJ512" s="347"/>
      <c r="AK512" s="152"/>
      <c r="AL512" s="152"/>
      <c r="AM512" s="295"/>
      <c r="AN512" s="228"/>
      <c r="AO512" s="228"/>
      <c r="AP512" s="228"/>
      <c r="AQ512" s="228"/>
      <c r="AR512" s="228"/>
      <c r="AS512" s="348"/>
      <c r="AT512" s="264">
        <f t="shared" si="363"/>
        <v>0</v>
      </c>
      <c r="AU512" s="259"/>
      <c r="AV512" s="265">
        <f t="shared" si="403"/>
        <v>0</v>
      </c>
      <c r="AX512" s="265">
        <f t="shared" si="407"/>
        <v>0</v>
      </c>
      <c r="AZ512" s="492">
        <f t="shared" si="404"/>
        <v>0</v>
      </c>
      <c r="BB512" s="492">
        <f t="shared" si="405"/>
        <v>0</v>
      </c>
      <c r="BD512" s="265">
        <f t="shared" si="408"/>
        <v>0</v>
      </c>
      <c r="BE512" s="105"/>
      <c r="BF512" s="105"/>
      <c r="BG512" s="105"/>
      <c r="BH512" s="105"/>
      <c r="BI512" s="105"/>
      <c r="BJ512" s="105"/>
    </row>
    <row r="513" spans="2:62" ht="20.100000000000001" hidden="1" customHeight="1" outlineLevel="1">
      <c r="B513" s="100"/>
      <c r="C513" s="908"/>
      <c r="D513" s="909"/>
      <c r="E513" s="909"/>
      <c r="F513" s="910"/>
      <c r="G513" s="890"/>
      <c r="H513" s="891"/>
      <c r="I513" s="152"/>
      <c r="J513" s="152"/>
      <c r="K513" s="152"/>
      <c r="L513" s="152"/>
      <c r="M513" s="152"/>
      <c r="N513" s="152"/>
      <c r="O513" s="152"/>
      <c r="P513" s="153"/>
      <c r="Q513" s="153"/>
      <c r="R513" s="156">
        <f t="shared" si="399"/>
        <v>0</v>
      </c>
      <c r="S513" s="156">
        <f t="shared" si="400"/>
        <v>0</v>
      </c>
      <c r="U513" s="157">
        <f t="shared" si="406"/>
        <v>0</v>
      </c>
      <c r="W513" s="152"/>
      <c r="X513" s="152"/>
      <c r="Y513" s="152"/>
      <c r="Z513" s="152"/>
      <c r="AA513" s="152"/>
      <c r="AB513" s="152"/>
      <c r="AC513" s="347"/>
      <c r="AD513" s="152"/>
      <c r="AE513" s="152"/>
      <c r="AF513" s="152"/>
      <c r="AG513" s="152"/>
      <c r="AH513" s="152"/>
      <c r="AI513" s="152"/>
      <c r="AJ513" s="347"/>
      <c r="AK513" s="152"/>
      <c r="AL513" s="152"/>
      <c r="AM513" s="295"/>
      <c r="AN513" s="228"/>
      <c r="AO513" s="228"/>
      <c r="AP513" s="228"/>
      <c r="AQ513" s="228"/>
      <c r="AR513" s="228"/>
      <c r="AS513" s="348"/>
      <c r="AT513" s="264">
        <f t="shared" si="363"/>
        <v>0</v>
      </c>
      <c r="AU513" s="259"/>
      <c r="AV513" s="265">
        <f t="shared" si="403"/>
        <v>0</v>
      </c>
      <c r="AX513" s="265">
        <f t="shared" si="407"/>
        <v>0</v>
      </c>
      <c r="AZ513" s="492">
        <f t="shared" si="404"/>
        <v>0</v>
      </c>
      <c r="BB513" s="492">
        <f t="shared" si="405"/>
        <v>0</v>
      </c>
      <c r="BD513" s="265">
        <f t="shared" si="408"/>
        <v>0</v>
      </c>
      <c r="BE513" s="105"/>
      <c r="BF513" s="105"/>
      <c r="BG513" s="105"/>
      <c r="BH513" s="105"/>
      <c r="BI513" s="105"/>
      <c r="BJ513" s="105"/>
    </row>
    <row r="514" spans="2:62" ht="20.100000000000001" hidden="1" customHeight="1" outlineLevel="1">
      <c r="B514" s="100"/>
      <c r="C514" s="908"/>
      <c r="D514" s="909"/>
      <c r="E514" s="909"/>
      <c r="F514" s="910"/>
      <c r="G514" s="890"/>
      <c r="H514" s="891"/>
      <c r="I514" s="152"/>
      <c r="J514" s="152"/>
      <c r="K514" s="152"/>
      <c r="L514" s="152"/>
      <c r="M514" s="152"/>
      <c r="N514" s="152"/>
      <c r="O514" s="152"/>
      <c r="P514" s="153"/>
      <c r="Q514" s="153"/>
      <c r="R514" s="156">
        <f t="shared" si="399"/>
        <v>0</v>
      </c>
      <c r="S514" s="156">
        <f t="shared" si="400"/>
        <v>0</v>
      </c>
      <c r="U514" s="157">
        <f t="shared" si="406"/>
        <v>0</v>
      </c>
      <c r="W514" s="152"/>
      <c r="X514" s="152"/>
      <c r="Y514" s="152"/>
      <c r="Z514" s="152"/>
      <c r="AA514" s="152"/>
      <c r="AB514" s="152"/>
      <c r="AC514" s="347"/>
      <c r="AD514" s="152"/>
      <c r="AE514" s="152"/>
      <c r="AF514" s="152"/>
      <c r="AG514" s="152"/>
      <c r="AH514" s="152"/>
      <c r="AI514" s="152"/>
      <c r="AJ514" s="347"/>
      <c r="AK514" s="152"/>
      <c r="AL514" s="152"/>
      <c r="AM514" s="295"/>
      <c r="AN514" s="228"/>
      <c r="AO514" s="228"/>
      <c r="AP514" s="228"/>
      <c r="AQ514" s="228"/>
      <c r="AR514" s="228"/>
      <c r="AS514" s="348"/>
      <c r="AT514" s="264">
        <f t="shared" si="363"/>
        <v>0</v>
      </c>
      <c r="AU514" s="259"/>
      <c r="AV514" s="265">
        <f t="shared" si="403"/>
        <v>0</v>
      </c>
      <c r="AX514" s="265">
        <f t="shared" si="407"/>
        <v>0</v>
      </c>
      <c r="AZ514" s="492">
        <f t="shared" si="404"/>
        <v>0</v>
      </c>
      <c r="BB514" s="492">
        <f t="shared" si="405"/>
        <v>0</v>
      </c>
      <c r="BD514" s="265">
        <f t="shared" si="408"/>
        <v>0</v>
      </c>
      <c r="BE514" s="105"/>
      <c r="BF514" s="105"/>
      <c r="BG514" s="105"/>
      <c r="BH514" s="105"/>
      <c r="BI514" s="105"/>
      <c r="BJ514" s="105"/>
    </row>
    <row r="515" spans="2:62" ht="20.100000000000001" hidden="1" customHeight="1" outlineLevel="1">
      <c r="B515" s="100"/>
      <c r="C515" s="908"/>
      <c r="D515" s="909"/>
      <c r="E515" s="909"/>
      <c r="F515" s="910"/>
      <c r="G515" s="890"/>
      <c r="H515" s="891"/>
      <c r="I515" s="152"/>
      <c r="J515" s="152"/>
      <c r="K515" s="152"/>
      <c r="L515" s="152"/>
      <c r="M515" s="152"/>
      <c r="N515" s="152"/>
      <c r="O515" s="152"/>
      <c r="P515" s="153"/>
      <c r="Q515" s="153"/>
      <c r="R515" s="156">
        <f t="shared" si="399"/>
        <v>0</v>
      </c>
      <c r="S515" s="156">
        <f t="shared" si="400"/>
        <v>0</v>
      </c>
      <c r="U515" s="157">
        <f t="shared" si="406"/>
        <v>0</v>
      </c>
      <c r="W515" s="152"/>
      <c r="X515" s="152"/>
      <c r="Y515" s="152"/>
      <c r="Z515" s="152"/>
      <c r="AA515" s="152"/>
      <c r="AB515" s="152"/>
      <c r="AC515" s="347"/>
      <c r="AD515" s="152"/>
      <c r="AE515" s="152"/>
      <c r="AF515" s="152"/>
      <c r="AG515" s="152"/>
      <c r="AH515" s="152"/>
      <c r="AI515" s="152"/>
      <c r="AJ515" s="347"/>
      <c r="AK515" s="152"/>
      <c r="AL515" s="152"/>
      <c r="AM515" s="295"/>
      <c r="AN515" s="228"/>
      <c r="AO515" s="228"/>
      <c r="AP515" s="228"/>
      <c r="AQ515" s="228"/>
      <c r="AR515" s="228"/>
      <c r="AS515" s="348"/>
      <c r="AT515" s="264">
        <f t="shared" si="363"/>
        <v>0</v>
      </c>
      <c r="AU515" s="259"/>
      <c r="AV515" s="265">
        <f t="shared" si="403"/>
        <v>0</v>
      </c>
      <c r="AX515" s="265">
        <f t="shared" si="407"/>
        <v>0</v>
      </c>
      <c r="AZ515" s="492">
        <f t="shared" si="404"/>
        <v>0</v>
      </c>
      <c r="BB515" s="492">
        <f t="shared" si="405"/>
        <v>0</v>
      </c>
      <c r="BD515" s="265">
        <f t="shared" si="408"/>
        <v>0</v>
      </c>
      <c r="BE515" s="105"/>
      <c r="BF515" s="105"/>
      <c r="BG515" s="105"/>
      <c r="BH515" s="105"/>
      <c r="BI515" s="105"/>
      <c r="BJ515" s="105"/>
    </row>
    <row r="516" spans="2:62" ht="20.100000000000001" hidden="1" customHeight="1" outlineLevel="1">
      <c r="B516" s="100"/>
      <c r="C516" s="908"/>
      <c r="D516" s="909"/>
      <c r="E516" s="909"/>
      <c r="F516" s="910"/>
      <c r="G516" s="890"/>
      <c r="H516" s="891"/>
      <c r="I516" s="152"/>
      <c r="J516" s="152"/>
      <c r="K516" s="152"/>
      <c r="L516" s="152"/>
      <c r="M516" s="152"/>
      <c r="N516" s="152"/>
      <c r="O516" s="152"/>
      <c r="P516" s="153"/>
      <c r="Q516" s="153"/>
      <c r="R516" s="156">
        <f t="shared" si="399"/>
        <v>0</v>
      </c>
      <c r="S516" s="156">
        <f t="shared" si="400"/>
        <v>0</v>
      </c>
      <c r="U516" s="157">
        <f t="shared" si="406"/>
        <v>0</v>
      </c>
      <c r="W516" s="152"/>
      <c r="X516" s="152"/>
      <c r="Y516" s="152"/>
      <c r="Z516" s="152"/>
      <c r="AA516" s="152"/>
      <c r="AB516" s="152"/>
      <c r="AC516" s="347"/>
      <c r="AD516" s="152"/>
      <c r="AE516" s="152"/>
      <c r="AF516" s="152"/>
      <c r="AG516" s="152"/>
      <c r="AH516" s="152"/>
      <c r="AI516" s="152"/>
      <c r="AJ516" s="347"/>
      <c r="AK516" s="152"/>
      <c r="AL516" s="152"/>
      <c r="AM516" s="295"/>
      <c r="AN516" s="228"/>
      <c r="AO516" s="228"/>
      <c r="AP516" s="228"/>
      <c r="AQ516" s="228"/>
      <c r="AR516" s="228"/>
      <c r="AS516" s="348"/>
      <c r="AT516" s="264">
        <f t="shared" si="363"/>
        <v>0</v>
      </c>
      <c r="AU516" s="259"/>
      <c r="AV516" s="265">
        <f t="shared" si="403"/>
        <v>0</v>
      </c>
      <c r="AX516" s="265">
        <f t="shared" si="407"/>
        <v>0</v>
      </c>
      <c r="AZ516" s="492">
        <f t="shared" si="404"/>
        <v>0</v>
      </c>
      <c r="BB516" s="492">
        <f t="shared" si="405"/>
        <v>0</v>
      </c>
      <c r="BD516" s="265">
        <f t="shared" si="408"/>
        <v>0</v>
      </c>
      <c r="BE516" s="105"/>
      <c r="BF516" s="105"/>
      <c r="BG516" s="105"/>
      <c r="BH516" s="105"/>
      <c r="BI516" s="105"/>
      <c r="BJ516" s="105"/>
    </row>
    <row r="517" spans="2:62" ht="20.100000000000001" hidden="1" customHeight="1" outlineLevel="1">
      <c r="B517" s="100"/>
      <c r="C517" s="908"/>
      <c r="D517" s="909"/>
      <c r="E517" s="909"/>
      <c r="F517" s="910"/>
      <c r="G517" s="890"/>
      <c r="H517" s="891"/>
      <c r="I517" s="152"/>
      <c r="J517" s="152"/>
      <c r="K517" s="152"/>
      <c r="L517" s="152"/>
      <c r="M517" s="152"/>
      <c r="N517" s="152"/>
      <c r="O517" s="152"/>
      <c r="P517" s="153"/>
      <c r="Q517" s="153"/>
      <c r="R517" s="156">
        <f t="shared" si="399"/>
        <v>0</v>
      </c>
      <c r="S517" s="156">
        <f t="shared" si="400"/>
        <v>0</v>
      </c>
      <c r="U517" s="157">
        <f t="shared" si="406"/>
        <v>0</v>
      </c>
      <c r="W517" s="152"/>
      <c r="X517" s="152"/>
      <c r="Y517" s="152"/>
      <c r="Z517" s="152"/>
      <c r="AA517" s="152"/>
      <c r="AB517" s="152"/>
      <c r="AC517" s="347"/>
      <c r="AD517" s="152"/>
      <c r="AE517" s="152"/>
      <c r="AF517" s="152"/>
      <c r="AG517" s="152"/>
      <c r="AH517" s="152"/>
      <c r="AI517" s="152"/>
      <c r="AJ517" s="347"/>
      <c r="AK517" s="152"/>
      <c r="AL517" s="152"/>
      <c r="AM517" s="295"/>
      <c r="AN517" s="228"/>
      <c r="AO517" s="228"/>
      <c r="AP517" s="228"/>
      <c r="AQ517" s="228"/>
      <c r="AR517" s="228"/>
      <c r="AS517" s="348"/>
      <c r="AT517" s="264">
        <f t="shared" si="363"/>
        <v>0</v>
      </c>
      <c r="AU517" s="259"/>
      <c r="AV517" s="265">
        <f t="shared" si="403"/>
        <v>0</v>
      </c>
      <c r="AX517" s="265">
        <f t="shared" si="407"/>
        <v>0</v>
      </c>
      <c r="AZ517" s="492">
        <f t="shared" si="404"/>
        <v>0</v>
      </c>
      <c r="BB517" s="492">
        <f t="shared" si="405"/>
        <v>0</v>
      </c>
      <c r="BD517" s="265">
        <f t="shared" si="408"/>
        <v>0</v>
      </c>
      <c r="BE517" s="105"/>
      <c r="BF517" s="105"/>
      <c r="BG517" s="105"/>
      <c r="BH517" s="105"/>
      <c r="BI517" s="105"/>
      <c r="BJ517" s="105"/>
    </row>
    <row r="518" spans="2:62" ht="20.100000000000001" hidden="1" customHeight="1" outlineLevel="1">
      <c r="B518" s="100"/>
      <c r="C518" s="908"/>
      <c r="D518" s="909"/>
      <c r="E518" s="909"/>
      <c r="F518" s="910"/>
      <c r="G518" s="890"/>
      <c r="H518" s="891"/>
      <c r="I518" s="152"/>
      <c r="J518" s="152"/>
      <c r="K518" s="152"/>
      <c r="L518" s="152"/>
      <c r="M518" s="152"/>
      <c r="N518" s="152"/>
      <c r="O518" s="152"/>
      <c r="P518" s="153"/>
      <c r="Q518" s="153"/>
      <c r="R518" s="156">
        <f t="shared" si="399"/>
        <v>0</v>
      </c>
      <c r="S518" s="156">
        <f t="shared" si="400"/>
        <v>0</v>
      </c>
      <c r="U518" s="157">
        <f t="shared" si="406"/>
        <v>0</v>
      </c>
      <c r="W518" s="152"/>
      <c r="X518" s="152"/>
      <c r="Y518" s="152"/>
      <c r="Z518" s="152"/>
      <c r="AA518" s="152"/>
      <c r="AB518" s="152"/>
      <c r="AC518" s="347"/>
      <c r="AD518" s="152"/>
      <c r="AE518" s="152"/>
      <c r="AF518" s="152"/>
      <c r="AG518" s="152"/>
      <c r="AH518" s="152"/>
      <c r="AI518" s="152"/>
      <c r="AJ518" s="347"/>
      <c r="AK518" s="152"/>
      <c r="AL518" s="152"/>
      <c r="AM518" s="295"/>
      <c r="AN518" s="228"/>
      <c r="AO518" s="228"/>
      <c r="AP518" s="228"/>
      <c r="AQ518" s="228"/>
      <c r="AR518" s="228"/>
      <c r="AS518" s="348"/>
      <c r="AT518" s="264">
        <f t="shared" ref="AT518:AT520" si="409">((W518+AD518)*$W$7+(X518+AE518)*$X$7+(Y518+Z518+AF518+AG518)*$Z$7+(AA518+AH518)*$AA$7+(AB518+AI518)*$AB$7)*Zuschläge_IBN</f>
        <v>0</v>
      </c>
      <c r="AU518" s="259"/>
      <c r="AV518" s="265">
        <f t="shared" si="403"/>
        <v>0</v>
      </c>
      <c r="AX518" s="265">
        <f t="shared" si="407"/>
        <v>0</v>
      </c>
      <c r="AZ518" s="492">
        <f t="shared" si="404"/>
        <v>0</v>
      </c>
      <c r="BB518" s="492">
        <f t="shared" si="405"/>
        <v>0</v>
      </c>
      <c r="BD518" s="265">
        <f t="shared" si="408"/>
        <v>0</v>
      </c>
      <c r="BE518" s="105"/>
      <c r="BF518" s="105"/>
      <c r="BG518" s="105"/>
      <c r="BH518" s="105"/>
      <c r="BI518" s="105"/>
      <c r="BJ518" s="105"/>
    </row>
    <row r="519" spans="2:62" ht="20.100000000000001" hidden="1" customHeight="1" outlineLevel="1">
      <c r="B519" s="100"/>
      <c r="C519" s="908"/>
      <c r="D519" s="909"/>
      <c r="E519" s="909"/>
      <c r="F519" s="910"/>
      <c r="G519" s="890"/>
      <c r="H519" s="891"/>
      <c r="I519" s="152"/>
      <c r="J519" s="152"/>
      <c r="K519" s="152"/>
      <c r="L519" s="152"/>
      <c r="M519" s="152"/>
      <c r="N519" s="152"/>
      <c r="O519" s="152"/>
      <c r="P519" s="153"/>
      <c r="Q519" s="153"/>
      <c r="R519" s="156">
        <f t="shared" si="399"/>
        <v>0</v>
      </c>
      <c r="S519" s="156">
        <f t="shared" si="400"/>
        <v>0</v>
      </c>
      <c r="U519" s="157">
        <f t="shared" si="406"/>
        <v>0</v>
      </c>
      <c r="W519" s="152"/>
      <c r="X519" s="152"/>
      <c r="Y519" s="152"/>
      <c r="Z519" s="152"/>
      <c r="AA519" s="152"/>
      <c r="AB519" s="152"/>
      <c r="AC519" s="347"/>
      <c r="AD519" s="152"/>
      <c r="AE519" s="152"/>
      <c r="AF519" s="152"/>
      <c r="AG519" s="152"/>
      <c r="AH519" s="152"/>
      <c r="AI519" s="152"/>
      <c r="AJ519" s="347"/>
      <c r="AK519" s="152"/>
      <c r="AL519" s="152"/>
      <c r="AM519" s="295"/>
      <c r="AN519" s="228"/>
      <c r="AO519" s="228"/>
      <c r="AP519" s="228"/>
      <c r="AQ519" s="228"/>
      <c r="AR519" s="228"/>
      <c r="AS519" s="348"/>
      <c r="AT519" s="264">
        <f t="shared" si="409"/>
        <v>0</v>
      </c>
      <c r="AU519" s="259"/>
      <c r="AV519" s="265">
        <f t="shared" si="403"/>
        <v>0</v>
      </c>
      <c r="AX519" s="265">
        <f t="shared" si="407"/>
        <v>0</v>
      </c>
      <c r="AZ519" s="492">
        <f t="shared" si="404"/>
        <v>0</v>
      </c>
      <c r="BB519" s="492">
        <f t="shared" si="405"/>
        <v>0</v>
      </c>
      <c r="BD519" s="265">
        <f t="shared" si="408"/>
        <v>0</v>
      </c>
      <c r="BE519" s="105"/>
      <c r="BF519" s="105"/>
      <c r="BG519" s="105"/>
      <c r="BH519" s="105"/>
      <c r="BI519" s="105"/>
      <c r="BJ519" s="105"/>
    </row>
    <row r="520" spans="2:62" ht="20.100000000000001" hidden="1" customHeight="1" outlineLevel="1">
      <c r="B520" s="100"/>
      <c r="C520" s="908"/>
      <c r="D520" s="909"/>
      <c r="E520" s="909"/>
      <c r="F520" s="910"/>
      <c r="G520" s="890"/>
      <c r="H520" s="891"/>
      <c r="I520" s="152"/>
      <c r="J520" s="152"/>
      <c r="K520" s="152"/>
      <c r="L520" s="152"/>
      <c r="M520" s="152"/>
      <c r="N520" s="152"/>
      <c r="O520" s="152"/>
      <c r="P520" s="153"/>
      <c r="Q520" s="153"/>
      <c r="R520" s="156">
        <f t="shared" si="399"/>
        <v>0</v>
      </c>
      <c r="S520" s="156">
        <f t="shared" si="400"/>
        <v>0</v>
      </c>
      <c r="U520" s="157">
        <f t="shared" si="406"/>
        <v>0</v>
      </c>
      <c r="W520" s="152"/>
      <c r="X520" s="152"/>
      <c r="Y520" s="152"/>
      <c r="Z520" s="152"/>
      <c r="AA520" s="152"/>
      <c r="AB520" s="152"/>
      <c r="AC520" s="347"/>
      <c r="AD520" s="152"/>
      <c r="AE520" s="152"/>
      <c r="AF520" s="152"/>
      <c r="AG520" s="152"/>
      <c r="AH520" s="152"/>
      <c r="AI520" s="152"/>
      <c r="AJ520" s="347"/>
      <c r="AK520" s="152"/>
      <c r="AL520" s="152"/>
      <c r="AM520" s="295"/>
      <c r="AN520" s="228"/>
      <c r="AO520" s="228"/>
      <c r="AP520" s="228"/>
      <c r="AQ520" s="228"/>
      <c r="AR520" s="228"/>
      <c r="AS520" s="348"/>
      <c r="AT520" s="264">
        <f t="shared" si="409"/>
        <v>0</v>
      </c>
      <c r="AU520" s="259"/>
      <c r="AV520" s="265">
        <f t="shared" si="403"/>
        <v>0</v>
      </c>
      <c r="AX520" s="265">
        <f t="shared" si="407"/>
        <v>0</v>
      </c>
      <c r="AZ520" s="492">
        <f t="shared" si="404"/>
        <v>0</v>
      </c>
      <c r="BB520" s="492">
        <f t="shared" si="405"/>
        <v>0</v>
      </c>
      <c r="BD520" s="265">
        <f t="shared" si="408"/>
        <v>0</v>
      </c>
      <c r="BE520" s="105"/>
      <c r="BF520" s="105"/>
      <c r="BG520" s="105"/>
      <c r="BH520" s="105"/>
      <c r="BI520" s="105"/>
      <c r="BJ520" s="105"/>
    </row>
    <row r="521" spans="2:62" ht="9.9499999999999993" hidden="1" customHeight="1" outlineLevel="1">
      <c r="B521" s="101"/>
      <c r="C521" s="208"/>
      <c r="D521" s="208"/>
      <c r="E521" s="208"/>
      <c r="F521" s="208"/>
      <c r="G521" s="237"/>
      <c r="H521" s="207"/>
      <c r="I521" s="257"/>
      <c r="J521" s="257"/>
      <c r="K521" s="257"/>
      <c r="L521" s="257"/>
      <c r="M521" s="257"/>
      <c r="N521" s="257"/>
      <c r="O521" s="257"/>
      <c r="P521" s="256"/>
      <c r="Q521" s="102"/>
      <c r="R521" s="102"/>
      <c r="S521" s="102"/>
      <c r="U521" s="98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Z521" s="493"/>
      <c r="BE521" s="105"/>
      <c r="BF521" s="105"/>
      <c r="BG521" s="105"/>
      <c r="BH521" s="105"/>
      <c r="BI521" s="105"/>
      <c r="BJ521" s="105"/>
    </row>
    <row r="522" spans="2:62" ht="3" customHeight="1" collapsed="1" thickBot="1">
      <c r="B522" s="133"/>
      <c r="C522" s="931"/>
      <c r="D522" s="932"/>
      <c r="E522" s="933"/>
      <c r="F522" s="934"/>
      <c r="G522" s="236"/>
      <c r="H522" s="128"/>
      <c r="I522" s="129"/>
      <c r="J522" s="129"/>
      <c r="K522" s="129"/>
      <c r="L522" s="129"/>
      <c r="M522" s="129"/>
      <c r="N522" s="129"/>
      <c r="O522" s="129"/>
      <c r="P522" s="129"/>
      <c r="Q522" s="130"/>
      <c r="R522" s="131"/>
      <c r="S522" s="131"/>
      <c r="U522" s="132"/>
      <c r="W522" s="278"/>
      <c r="X522" s="936"/>
      <c r="Y522" s="932"/>
      <c r="Z522" s="934"/>
      <c r="AA522" s="279"/>
      <c r="AB522" s="128"/>
      <c r="AC522" s="282"/>
      <c r="AD522" s="280"/>
      <c r="AE522" s="280"/>
      <c r="AF522" s="280"/>
      <c r="AG522" s="280"/>
      <c r="AH522" s="280"/>
      <c r="AI522" s="280"/>
      <c r="AJ522" s="283"/>
      <c r="AK522" s="281"/>
      <c r="AL522" s="281"/>
      <c r="AM522" s="280"/>
      <c r="AN522" s="280"/>
      <c r="AO522" s="280"/>
      <c r="AP522" s="280"/>
      <c r="AQ522" s="280"/>
      <c r="AR522" s="280"/>
      <c r="AS522" s="283"/>
      <c r="AT522" s="281"/>
      <c r="AU522" s="284"/>
      <c r="AV522" s="494"/>
      <c r="AX522" s="494"/>
      <c r="AZ522" s="495"/>
      <c r="BB522" s="494"/>
      <c r="BD522" s="494"/>
      <c r="BE522" s="105"/>
      <c r="BF522" s="105"/>
      <c r="BG522" s="105"/>
      <c r="BH522" s="105"/>
      <c r="BI522" s="105"/>
      <c r="BJ522" s="105"/>
    </row>
    <row r="523" spans="2:62" s="105" customFormat="1" ht="13.5" customHeight="1">
      <c r="F523" s="351"/>
      <c r="G523" s="351"/>
      <c r="H523" s="496"/>
      <c r="I523" s="117"/>
      <c r="J523" s="117"/>
      <c r="K523" s="117"/>
      <c r="L523" s="117"/>
      <c r="M523" s="117"/>
      <c r="N523" s="117"/>
      <c r="O523" s="117"/>
      <c r="P523" s="117"/>
      <c r="S523" s="117"/>
      <c r="U523" s="352"/>
      <c r="AZ523" s="352"/>
    </row>
    <row r="524" spans="2:62" s="105" customFormat="1"/>
    <row r="525" spans="2:62" s="105" customFormat="1"/>
    <row r="526" spans="2:62" s="105" customFormat="1"/>
    <row r="527" spans="2:62" s="105" customFormat="1"/>
    <row r="528" spans="2:62" s="105" customFormat="1"/>
    <row r="529" s="105" customFormat="1"/>
    <row r="530" s="105" customFormat="1"/>
    <row r="531" s="105" customFormat="1"/>
    <row r="532" s="105" customFormat="1"/>
    <row r="533" s="105" customFormat="1"/>
    <row r="534" s="105" customFormat="1"/>
    <row r="535" s="105" customFormat="1"/>
    <row r="536" s="105" customFormat="1"/>
    <row r="537" s="105" customFormat="1"/>
    <row r="538" s="105" customFormat="1"/>
    <row r="539" s="105" customFormat="1"/>
    <row r="540" s="105" customFormat="1"/>
    <row r="541" s="105" customFormat="1"/>
    <row r="542" s="105" customFormat="1"/>
    <row r="543" s="105" customFormat="1"/>
    <row r="544" s="105" customFormat="1"/>
    <row r="545" s="105" customFormat="1"/>
    <row r="546" s="105" customFormat="1"/>
    <row r="547" s="105" customFormat="1"/>
    <row r="548" s="105" customFormat="1"/>
    <row r="549" s="105" customFormat="1"/>
    <row r="550" s="105" customFormat="1"/>
    <row r="551" s="105" customFormat="1"/>
    <row r="552" s="105" customFormat="1"/>
    <row r="553" s="105" customFormat="1"/>
    <row r="554" s="105" customFormat="1"/>
    <row r="555" s="105" customFormat="1"/>
    <row r="556" s="105" customFormat="1"/>
    <row r="557" s="105" customFormat="1"/>
    <row r="558" s="105" customFormat="1"/>
    <row r="559" s="105" customFormat="1"/>
    <row r="560" s="105" customFormat="1"/>
    <row r="561" s="105" customFormat="1"/>
    <row r="562" s="105" customFormat="1"/>
    <row r="563" s="105" customFormat="1"/>
    <row r="564" s="105" customFormat="1"/>
    <row r="565" s="105" customFormat="1"/>
    <row r="566" s="105" customFormat="1"/>
    <row r="567" s="105" customFormat="1"/>
    <row r="568" s="105" customFormat="1"/>
    <row r="569" s="105" customFormat="1"/>
    <row r="570" s="105" customFormat="1"/>
    <row r="571" s="105" customFormat="1"/>
    <row r="572" s="105" customFormat="1"/>
    <row r="573" s="105" customFormat="1"/>
    <row r="574" s="105" customFormat="1"/>
    <row r="575" s="105" customFormat="1"/>
    <row r="576" s="105" customFormat="1"/>
    <row r="577" s="105" customFormat="1"/>
    <row r="578" s="105" customFormat="1"/>
    <row r="579" s="105" customFormat="1"/>
    <row r="580" s="105" customFormat="1"/>
    <row r="581" s="105" customFormat="1"/>
    <row r="582" s="105" customFormat="1"/>
    <row r="583" s="105" customFormat="1"/>
    <row r="584" s="105" customFormat="1"/>
    <row r="585" s="105" customFormat="1"/>
    <row r="586" s="105" customFormat="1"/>
    <row r="587" s="105" customFormat="1"/>
    <row r="588" s="105" customFormat="1"/>
    <row r="589" s="105" customFormat="1"/>
    <row r="590" s="105" customFormat="1"/>
    <row r="591" s="105" customFormat="1"/>
    <row r="592" s="105" customFormat="1"/>
    <row r="593" s="105" customFormat="1"/>
    <row r="594" s="105" customFormat="1"/>
    <row r="595" s="105" customFormat="1"/>
    <row r="596" s="105" customFormat="1"/>
    <row r="597" s="105" customFormat="1"/>
    <row r="598" s="105" customFormat="1"/>
    <row r="599" s="105" customFormat="1"/>
    <row r="600" s="105" customFormat="1"/>
    <row r="601" s="105" customFormat="1"/>
    <row r="602" s="105" customFormat="1"/>
    <row r="603" s="105" customFormat="1"/>
    <row r="604" s="105" customFormat="1"/>
    <row r="605" s="105" customFormat="1"/>
    <row r="606" s="105" customFormat="1"/>
    <row r="607" s="105" customFormat="1"/>
    <row r="608" s="105" customFormat="1"/>
    <row r="609" s="105" customFormat="1"/>
    <row r="610" s="105" customFormat="1"/>
    <row r="611" s="105" customFormat="1"/>
    <row r="612" s="105" customFormat="1"/>
    <row r="613" s="105" customFormat="1"/>
    <row r="614" s="105" customFormat="1"/>
    <row r="615" s="105" customFormat="1"/>
    <row r="616" s="105" customFormat="1"/>
    <row r="617" s="105" customFormat="1"/>
    <row r="618" s="105" customFormat="1"/>
    <row r="619" s="105" customFormat="1"/>
    <row r="620" s="105" customFormat="1"/>
    <row r="621" s="105" customFormat="1"/>
    <row r="622" s="105" customFormat="1"/>
    <row r="623" s="105" customFormat="1"/>
    <row r="624" s="105" customFormat="1"/>
    <row r="625" s="105" customFormat="1"/>
    <row r="626" s="105" customFormat="1"/>
    <row r="627" s="105" customFormat="1"/>
    <row r="628" s="105" customFormat="1"/>
    <row r="629" s="105" customFormat="1"/>
    <row r="630" s="105" customFormat="1"/>
    <row r="631" s="105" customFormat="1"/>
    <row r="632" s="105" customFormat="1"/>
    <row r="633" s="105" customFormat="1"/>
    <row r="634" s="105" customFormat="1"/>
    <row r="635" s="105" customFormat="1"/>
    <row r="636" s="105" customFormat="1"/>
    <row r="637" s="105" customFormat="1"/>
    <row r="638" s="105" customFormat="1"/>
    <row r="639" s="105" customFormat="1"/>
    <row r="640" s="105" customFormat="1"/>
    <row r="641" s="105" customFormat="1"/>
    <row r="642" s="105" customFormat="1"/>
    <row r="643" s="105" customFormat="1"/>
    <row r="644" s="105" customFormat="1"/>
    <row r="645" s="105" customFormat="1"/>
    <row r="646" s="105" customFormat="1"/>
    <row r="647" s="105" customFormat="1"/>
    <row r="648" s="105" customFormat="1"/>
    <row r="649" s="105" customFormat="1"/>
    <row r="650" s="105" customFormat="1"/>
    <row r="651" s="105" customFormat="1"/>
    <row r="652" s="105" customFormat="1"/>
    <row r="653" s="105" customFormat="1"/>
    <row r="654" s="105" customFormat="1"/>
    <row r="655" s="105" customFormat="1"/>
    <row r="656" s="105" customFormat="1"/>
    <row r="657" s="105" customFormat="1"/>
    <row r="658" s="105" customFormat="1"/>
    <row r="659" s="105" customFormat="1"/>
    <row r="660" s="105" customFormat="1"/>
    <row r="661" s="105" customFormat="1"/>
    <row r="662" s="105" customFormat="1"/>
    <row r="663" s="105" customFormat="1"/>
    <row r="664" s="105" customFormat="1"/>
    <row r="665" s="105" customFormat="1"/>
    <row r="666" s="105" customFormat="1"/>
    <row r="667" s="105" customFormat="1"/>
    <row r="668" s="105" customFormat="1"/>
    <row r="669" s="105" customFormat="1"/>
    <row r="670" s="105" customFormat="1"/>
    <row r="671" s="105" customFormat="1"/>
    <row r="672" s="105" customFormat="1"/>
    <row r="673" s="105" customFormat="1"/>
    <row r="674" s="105" customFormat="1"/>
    <row r="675" s="105" customFormat="1"/>
    <row r="676" s="105" customFormat="1"/>
    <row r="677" s="105" customFormat="1"/>
    <row r="678" s="105" customFormat="1"/>
    <row r="679" s="105" customFormat="1"/>
    <row r="680" s="105" customFormat="1"/>
    <row r="681" s="105" customFormat="1"/>
    <row r="682" s="105" customFormat="1"/>
    <row r="683" s="105" customFormat="1"/>
    <row r="684" s="105" customFormat="1"/>
    <row r="685" s="105" customFormat="1"/>
    <row r="686" s="105" customFormat="1"/>
    <row r="687" s="105" customFormat="1"/>
    <row r="688" s="105" customFormat="1"/>
    <row r="689" s="105" customFormat="1"/>
    <row r="690" s="105" customFormat="1"/>
    <row r="691" s="105" customFormat="1"/>
    <row r="692" s="105" customFormat="1"/>
    <row r="693" s="105" customFormat="1"/>
    <row r="694" s="105" customFormat="1"/>
    <row r="695" s="105" customFormat="1"/>
    <row r="696" s="105" customFormat="1"/>
    <row r="697" s="105" customFormat="1"/>
    <row r="698" s="105" customFormat="1"/>
    <row r="699" s="105" customFormat="1"/>
    <row r="700" s="105" customFormat="1"/>
    <row r="701" s="105" customFormat="1"/>
    <row r="702" s="105" customFormat="1"/>
    <row r="703" s="105" customFormat="1"/>
    <row r="704" s="105" customFormat="1"/>
    <row r="705" s="105" customFormat="1"/>
    <row r="706" s="105" customFormat="1"/>
    <row r="707" s="105" customFormat="1"/>
    <row r="708" s="105" customFormat="1"/>
    <row r="709" s="105" customFormat="1"/>
    <row r="710" s="105" customFormat="1"/>
    <row r="711" s="105" customFormat="1"/>
    <row r="712" s="105" customFormat="1"/>
    <row r="713" s="105" customFormat="1"/>
    <row r="714" s="105" customFormat="1"/>
    <row r="715" s="105" customFormat="1"/>
    <row r="716" s="105" customFormat="1"/>
    <row r="717" s="105" customFormat="1"/>
    <row r="718" s="105" customFormat="1"/>
    <row r="719" s="105" customFormat="1"/>
    <row r="720" s="105" customFormat="1"/>
    <row r="721" s="105" customFormat="1"/>
    <row r="722" s="105" customFormat="1"/>
    <row r="723" s="105" customFormat="1"/>
    <row r="724" s="105" customFormat="1"/>
    <row r="725" s="105" customFormat="1"/>
    <row r="726" s="105" customFormat="1"/>
    <row r="727" s="105" customFormat="1"/>
    <row r="728" s="105" customFormat="1"/>
    <row r="729" s="105" customFormat="1"/>
    <row r="730" s="105" customFormat="1"/>
    <row r="731" s="105" customFormat="1"/>
    <row r="732" s="105" customFormat="1"/>
    <row r="733" s="105" customFormat="1"/>
    <row r="734" s="105" customFormat="1"/>
    <row r="735" s="105" customFormat="1"/>
    <row r="736" s="105" customFormat="1"/>
    <row r="737" s="105" customFormat="1"/>
    <row r="738" s="105" customFormat="1"/>
    <row r="739" s="105" customFormat="1"/>
    <row r="740" s="105" customFormat="1"/>
    <row r="741" s="105" customFormat="1"/>
    <row r="742" s="105" customFormat="1"/>
    <row r="743" s="105" customFormat="1"/>
    <row r="744" s="105" customFormat="1"/>
    <row r="745" s="105" customFormat="1"/>
    <row r="746" s="105" customFormat="1"/>
    <row r="747" s="105" customFormat="1"/>
    <row r="748" s="105" customFormat="1"/>
    <row r="749" s="105" customFormat="1"/>
    <row r="750" s="105" customFormat="1"/>
    <row r="751" s="105" customFormat="1"/>
    <row r="752" s="105" customFormat="1"/>
    <row r="753" s="105" customFormat="1"/>
    <row r="754" s="105" customFormat="1"/>
    <row r="755" s="105" customFormat="1"/>
    <row r="756" s="105" customFormat="1"/>
    <row r="757" s="105" customFormat="1"/>
    <row r="758" s="105" customFormat="1"/>
    <row r="759" s="105" customFormat="1"/>
    <row r="760" s="105" customFormat="1"/>
    <row r="761" s="105" customFormat="1"/>
    <row r="762" s="105" customFormat="1"/>
    <row r="763" s="105" customFormat="1"/>
    <row r="764" s="105" customFormat="1"/>
    <row r="765" s="105" customFormat="1"/>
    <row r="766" s="105" customFormat="1"/>
    <row r="767" s="105" customFormat="1"/>
    <row r="768" s="105" customFormat="1"/>
    <row r="769" s="105" customFormat="1"/>
    <row r="770" s="105" customFormat="1"/>
    <row r="771" s="105" customFormat="1"/>
    <row r="772" s="105" customFormat="1"/>
    <row r="773" s="105" customFormat="1"/>
    <row r="774" s="105" customFormat="1"/>
    <row r="775" s="105" customFormat="1"/>
    <row r="776" s="105" customFormat="1"/>
    <row r="777" s="105" customFormat="1"/>
    <row r="778" s="105" customFormat="1"/>
    <row r="779" s="105" customFormat="1"/>
    <row r="780" s="105" customFormat="1"/>
    <row r="781" s="105" customFormat="1"/>
    <row r="782" s="105" customFormat="1"/>
    <row r="783" s="105" customFormat="1"/>
    <row r="784" s="105" customFormat="1"/>
    <row r="785" s="105" customFormat="1"/>
    <row r="786" s="105" customFormat="1"/>
    <row r="787" s="105" customFormat="1"/>
    <row r="788" s="105" customFormat="1"/>
    <row r="789" s="105" customFormat="1"/>
    <row r="790" s="105" customFormat="1"/>
    <row r="791" s="105" customFormat="1"/>
    <row r="792" s="105" customFormat="1"/>
    <row r="793" s="105" customFormat="1"/>
    <row r="794" s="105" customFormat="1"/>
    <row r="795" s="105" customFormat="1"/>
    <row r="796" s="105" customFormat="1"/>
    <row r="797" s="105" customFormat="1"/>
    <row r="798" s="105" customFormat="1"/>
    <row r="799" s="105" customFormat="1"/>
    <row r="800" s="105" customFormat="1"/>
    <row r="801" s="105" customFormat="1"/>
    <row r="802" s="105" customFormat="1"/>
    <row r="803" s="105" customFormat="1"/>
    <row r="804" s="105" customFormat="1"/>
    <row r="805" s="105" customFormat="1"/>
    <row r="806" s="105" customFormat="1"/>
    <row r="807" s="105" customFormat="1"/>
    <row r="808" s="105" customFormat="1"/>
    <row r="809" s="105" customFormat="1"/>
    <row r="810" s="105" customFormat="1"/>
    <row r="811" s="105" customFormat="1"/>
    <row r="812" s="105" customFormat="1"/>
    <row r="813" s="105" customFormat="1"/>
    <row r="814" s="105" customFormat="1"/>
    <row r="815" s="105" customFormat="1"/>
    <row r="816" s="105" customFormat="1"/>
    <row r="817" s="105" customFormat="1"/>
    <row r="818" s="105" customFormat="1"/>
    <row r="819" s="105" customFormat="1"/>
    <row r="820" s="105" customFormat="1"/>
    <row r="821" s="105" customFormat="1"/>
    <row r="822" s="105" customFormat="1"/>
    <row r="823" s="105" customFormat="1"/>
    <row r="824" s="105" customFormat="1"/>
    <row r="825" s="105" customFormat="1"/>
    <row r="826" s="105" customFormat="1"/>
    <row r="827" s="105" customFormat="1"/>
    <row r="828" s="105" customFormat="1"/>
    <row r="829" s="105" customFormat="1"/>
    <row r="830" s="105" customFormat="1"/>
    <row r="831" s="105" customFormat="1"/>
    <row r="832" s="105" customFormat="1"/>
    <row r="833" s="105" customFormat="1"/>
    <row r="834" s="105" customFormat="1"/>
    <row r="835" s="105" customFormat="1"/>
    <row r="836" s="105" customFormat="1"/>
    <row r="837" s="105" customFormat="1"/>
    <row r="838" s="105" customFormat="1"/>
    <row r="839" s="105" customFormat="1"/>
    <row r="840" s="105" customFormat="1"/>
    <row r="841" s="105" customFormat="1"/>
    <row r="842" s="105" customFormat="1"/>
    <row r="843" s="105" customFormat="1"/>
    <row r="844" s="105" customFormat="1"/>
    <row r="845" s="105" customFormat="1"/>
    <row r="846" s="105" customFormat="1"/>
    <row r="847" s="105" customFormat="1"/>
    <row r="848" s="105" customFormat="1"/>
    <row r="849" s="105" customFormat="1"/>
    <row r="850" s="105" customFormat="1"/>
    <row r="851" s="105" customFormat="1"/>
    <row r="852" s="105" customFormat="1"/>
    <row r="853" s="105" customFormat="1"/>
    <row r="854" s="105" customFormat="1"/>
    <row r="855" s="105" customFormat="1"/>
    <row r="856" s="105" customFormat="1"/>
    <row r="857" s="105" customFormat="1"/>
    <row r="858" s="105" customFormat="1"/>
    <row r="859" s="105" customFormat="1"/>
    <row r="860" s="105" customFormat="1"/>
    <row r="861" s="105" customFormat="1"/>
    <row r="862" s="105" customFormat="1"/>
    <row r="863" s="105" customFormat="1"/>
    <row r="864" s="105" customFormat="1"/>
    <row r="865" s="105" customFormat="1"/>
    <row r="866" s="105" customFormat="1"/>
    <row r="867" s="105" customFormat="1"/>
    <row r="868" s="105" customFormat="1"/>
    <row r="869" s="105" customFormat="1"/>
    <row r="870" s="105" customFormat="1"/>
    <row r="871" s="105" customFormat="1"/>
    <row r="872" s="105" customFormat="1"/>
    <row r="873" s="105" customFormat="1"/>
    <row r="874" s="105" customFormat="1"/>
    <row r="875" s="105" customFormat="1"/>
    <row r="876" s="105" customFormat="1"/>
    <row r="877" s="105" customFormat="1"/>
    <row r="878" s="105" customFormat="1"/>
    <row r="879" s="105" customFormat="1"/>
    <row r="880" s="105" customFormat="1"/>
    <row r="881" s="105" customFormat="1"/>
    <row r="882" s="105" customFormat="1"/>
    <row r="883" s="105" customFormat="1"/>
    <row r="884" s="105" customFormat="1"/>
    <row r="885" s="105" customFormat="1"/>
    <row r="886" s="105" customFormat="1"/>
    <row r="887" s="105" customFormat="1"/>
    <row r="888" s="105" customFormat="1"/>
    <row r="889" s="105" customFormat="1"/>
    <row r="890" s="105" customFormat="1"/>
    <row r="891" s="105" customFormat="1"/>
    <row r="892" s="105" customFormat="1"/>
    <row r="893" s="105" customFormat="1"/>
    <row r="894" s="105" customFormat="1"/>
    <row r="895" s="105" customFormat="1"/>
    <row r="896" s="105" customFormat="1"/>
    <row r="897" s="105" customFormat="1"/>
    <row r="898" s="105" customFormat="1"/>
    <row r="899" s="105" customFormat="1"/>
    <row r="900" s="105" customFormat="1"/>
    <row r="901" s="105" customFormat="1"/>
    <row r="902" s="105" customFormat="1"/>
    <row r="903" s="105" customFormat="1"/>
    <row r="904" s="105" customFormat="1"/>
    <row r="905" s="105" customFormat="1"/>
    <row r="906" s="105" customFormat="1"/>
    <row r="907" s="105" customFormat="1"/>
    <row r="908" s="105" customFormat="1"/>
    <row r="909" s="105" customFormat="1"/>
    <row r="910" s="105" customFormat="1"/>
    <row r="911" s="105" customFormat="1"/>
    <row r="912" s="105" customFormat="1"/>
    <row r="913" s="105" customFormat="1"/>
    <row r="914" s="105" customFormat="1"/>
    <row r="915" s="105" customFormat="1"/>
    <row r="916" s="105" customFormat="1"/>
    <row r="917" s="105" customFormat="1"/>
    <row r="918" s="105" customFormat="1"/>
    <row r="919" s="105" customFormat="1"/>
    <row r="920" s="105" customFormat="1"/>
    <row r="921" s="105" customFormat="1"/>
    <row r="922" s="105" customFormat="1"/>
    <row r="923" s="105" customFormat="1"/>
    <row r="924" s="105" customFormat="1"/>
    <row r="925" s="105" customFormat="1"/>
    <row r="926" s="105" customFormat="1"/>
    <row r="927" s="105" customFormat="1"/>
    <row r="928" s="105" customFormat="1"/>
    <row r="929" s="105" customFormat="1"/>
    <row r="930" s="105" customFormat="1"/>
    <row r="931" s="105" customFormat="1"/>
    <row r="932" s="105" customFormat="1"/>
    <row r="933" s="105" customFormat="1"/>
    <row r="934" s="105" customFormat="1"/>
    <row r="935" s="105" customFormat="1"/>
    <row r="936" s="105" customFormat="1"/>
    <row r="937" s="105" customFormat="1"/>
    <row r="938" s="105" customFormat="1"/>
    <row r="939" s="105" customFormat="1"/>
    <row r="940" s="105" customFormat="1"/>
    <row r="941" s="105" customFormat="1"/>
    <row r="942" s="105" customFormat="1"/>
    <row r="943" s="105" customFormat="1"/>
    <row r="944" s="105" customFormat="1"/>
    <row r="945" s="105" customFormat="1"/>
    <row r="946" s="105" customFormat="1"/>
    <row r="947" s="105" customFormat="1"/>
    <row r="948" s="105" customFormat="1"/>
    <row r="949" s="105" customFormat="1"/>
    <row r="950" s="105" customFormat="1"/>
    <row r="951" s="105" customFormat="1"/>
    <row r="952" s="105" customFormat="1"/>
    <row r="953" s="105" customFormat="1"/>
    <row r="954" s="105" customFormat="1"/>
    <row r="955" s="105" customFormat="1"/>
    <row r="956" s="105" customFormat="1"/>
    <row r="957" s="105" customFormat="1"/>
    <row r="958" s="105" customFormat="1"/>
    <row r="959" s="105" customFormat="1"/>
    <row r="960" s="105" customFormat="1"/>
    <row r="961" s="105" customFormat="1"/>
    <row r="962" s="105" customFormat="1"/>
    <row r="963" s="105" customFormat="1"/>
    <row r="964" s="105" customFormat="1"/>
    <row r="965" s="105" customFormat="1"/>
    <row r="966" s="105" customFormat="1"/>
    <row r="967" s="105" customFormat="1"/>
    <row r="968" s="105" customFormat="1"/>
    <row r="969" s="105" customFormat="1"/>
    <row r="970" s="105" customFormat="1"/>
    <row r="971" s="105" customFormat="1"/>
    <row r="972" s="105" customFormat="1"/>
    <row r="973" s="105" customFormat="1"/>
    <row r="974" s="105" customFormat="1"/>
    <row r="975" s="105" customFormat="1"/>
    <row r="976" s="105" customFormat="1"/>
    <row r="977" s="105" customFormat="1"/>
    <row r="978" s="105" customFormat="1"/>
    <row r="979" s="105" customFormat="1"/>
    <row r="980" s="105" customFormat="1"/>
    <row r="981" s="105" customFormat="1"/>
    <row r="982" s="105" customFormat="1"/>
    <row r="983" s="105" customFormat="1"/>
    <row r="984" s="105" customFormat="1"/>
    <row r="985" s="105" customFormat="1"/>
    <row r="986" s="105" customFormat="1"/>
    <row r="987" s="105" customFormat="1"/>
    <row r="988" s="105" customFormat="1"/>
    <row r="989" s="105" customFormat="1"/>
    <row r="990" s="105" customFormat="1"/>
    <row r="991" s="105" customFormat="1"/>
    <row r="992" s="105" customFormat="1"/>
    <row r="993" s="105" customFormat="1"/>
    <row r="994" s="105" customFormat="1"/>
    <row r="995" s="105" customFormat="1"/>
    <row r="996" s="105" customFormat="1"/>
    <row r="997" s="105" customFormat="1"/>
    <row r="998" s="105" customFormat="1"/>
    <row r="999" s="105" customFormat="1"/>
    <row r="1000" s="105" customFormat="1"/>
  </sheetData>
  <sheetProtection algorithmName="SHA-512" hashValue="OETOdnRIcjZ2hoWbfjw4MQWk7/nUyX3vgnQMyNSDUGtr8/kZQ9SCObHYAEZW/MEvZpOWsEwmBTErbSRjYJkGsw==" saltValue="oBVL65OQeVVSlczsMyVVAA==" spinCount="100000" sheet="1" formatCells="0" formatColumns="0" formatRows="0"/>
  <mergeCells count="944">
    <mergeCell ref="C356:F356"/>
    <mergeCell ref="G356:H356"/>
    <mergeCell ref="C357:F357"/>
    <mergeCell ref="G357:H357"/>
    <mergeCell ref="C358:F358"/>
    <mergeCell ref="G358:H358"/>
    <mergeCell ref="C359:F359"/>
    <mergeCell ref="G359:H359"/>
    <mergeCell ref="C345:F345"/>
    <mergeCell ref="G345:H345"/>
    <mergeCell ref="C346:F346"/>
    <mergeCell ref="G346:H346"/>
    <mergeCell ref="C347:F347"/>
    <mergeCell ref="G347:H347"/>
    <mergeCell ref="C348:F348"/>
    <mergeCell ref="G348:H348"/>
    <mergeCell ref="C349:F349"/>
    <mergeCell ref="G349:H349"/>
    <mergeCell ref="C353:F353"/>
    <mergeCell ref="G353:H353"/>
    <mergeCell ref="C354:F354"/>
    <mergeCell ref="G354:H354"/>
    <mergeCell ref="C355:F355"/>
    <mergeCell ref="G355:H355"/>
    <mergeCell ref="C16:F16"/>
    <mergeCell ref="G16:H16"/>
    <mergeCell ref="C17:F17"/>
    <mergeCell ref="G17:H17"/>
    <mergeCell ref="C18:F18"/>
    <mergeCell ref="G18:H18"/>
    <mergeCell ref="C19:F19"/>
    <mergeCell ref="G19:H19"/>
    <mergeCell ref="C20:F20"/>
    <mergeCell ref="G20:H20"/>
    <mergeCell ref="P6:Q6"/>
    <mergeCell ref="C10:F10"/>
    <mergeCell ref="C12:F12"/>
    <mergeCell ref="C13:F13"/>
    <mergeCell ref="G13:H13"/>
    <mergeCell ref="C14:F14"/>
    <mergeCell ref="G14:H14"/>
    <mergeCell ref="C15:F15"/>
    <mergeCell ref="G15:H15"/>
    <mergeCell ref="C138:F138"/>
    <mergeCell ref="G138:H138"/>
    <mergeCell ref="C139:F139"/>
    <mergeCell ref="G139:H139"/>
    <mergeCell ref="C61:F61"/>
    <mergeCell ref="G61:H61"/>
    <mergeCell ref="C63:F63"/>
    <mergeCell ref="C64:F64"/>
    <mergeCell ref="G64:H64"/>
    <mergeCell ref="C67:F67"/>
    <mergeCell ref="G67:H67"/>
    <mergeCell ref="C68:F68"/>
    <mergeCell ref="G68:H68"/>
    <mergeCell ref="C69:F69"/>
    <mergeCell ref="G69:H69"/>
    <mergeCell ref="C70:F70"/>
    <mergeCell ref="G70:H70"/>
    <mergeCell ref="C71:F71"/>
    <mergeCell ref="G71:H71"/>
    <mergeCell ref="C72:F72"/>
    <mergeCell ref="G72:H72"/>
    <mergeCell ref="C73:F73"/>
    <mergeCell ref="G73:H73"/>
    <mergeCell ref="C74:F74"/>
    <mergeCell ref="C2:F2"/>
    <mergeCell ref="B3:D3"/>
    <mergeCell ref="AZ3:BD3"/>
    <mergeCell ref="B4:H4"/>
    <mergeCell ref="AZ4:BD4"/>
    <mergeCell ref="B5:C5"/>
    <mergeCell ref="I5:O5"/>
    <mergeCell ref="W5:AB5"/>
    <mergeCell ref="AD5:AI5"/>
    <mergeCell ref="AK5:AR5"/>
    <mergeCell ref="C21:F21"/>
    <mergeCell ref="G21:H21"/>
    <mergeCell ref="C22:F22"/>
    <mergeCell ref="G22:H22"/>
    <mergeCell ref="C23:F23"/>
    <mergeCell ref="G23:H23"/>
    <mergeCell ref="C24:F24"/>
    <mergeCell ref="G24:H24"/>
    <mergeCell ref="C25:F25"/>
    <mergeCell ref="G25:H25"/>
    <mergeCell ref="C26:F26"/>
    <mergeCell ref="G26:H26"/>
    <mergeCell ref="C27:F27"/>
    <mergeCell ref="G27:H27"/>
    <mergeCell ref="C29:F29"/>
    <mergeCell ref="C30:F30"/>
    <mergeCell ref="G30:H30"/>
    <mergeCell ref="C31:F31"/>
    <mergeCell ref="G31:H31"/>
    <mergeCell ref="C32:F32"/>
    <mergeCell ref="G32:H32"/>
    <mergeCell ref="C33:F33"/>
    <mergeCell ref="G33:H33"/>
    <mergeCell ref="C34:F34"/>
    <mergeCell ref="G34:H34"/>
    <mergeCell ref="C35:F35"/>
    <mergeCell ref="G35:H35"/>
    <mergeCell ref="C36:F36"/>
    <mergeCell ref="G36:H36"/>
    <mergeCell ref="C37:F37"/>
    <mergeCell ref="G37:H37"/>
    <mergeCell ref="C38:F38"/>
    <mergeCell ref="G38:H38"/>
    <mergeCell ref="C39:F39"/>
    <mergeCell ref="G39:H39"/>
    <mergeCell ref="C40:F40"/>
    <mergeCell ref="G40:H40"/>
    <mergeCell ref="C41:F41"/>
    <mergeCell ref="G41:H41"/>
    <mergeCell ref="C42:F42"/>
    <mergeCell ref="G42:H42"/>
    <mergeCell ref="C43:F43"/>
    <mergeCell ref="G43:H43"/>
    <mergeCell ref="C44:F44"/>
    <mergeCell ref="G44:H44"/>
    <mergeCell ref="C46:F46"/>
    <mergeCell ref="C47:F47"/>
    <mergeCell ref="G47:H47"/>
    <mergeCell ref="C48:F48"/>
    <mergeCell ref="G48:H48"/>
    <mergeCell ref="C49:F49"/>
    <mergeCell ref="G49:H49"/>
    <mergeCell ref="C50:F50"/>
    <mergeCell ref="G50:H50"/>
    <mergeCell ref="C51:F51"/>
    <mergeCell ref="G51:H51"/>
    <mergeCell ref="C52:F52"/>
    <mergeCell ref="G52:H52"/>
    <mergeCell ref="C53:F53"/>
    <mergeCell ref="G53:H53"/>
    <mergeCell ref="C54:F54"/>
    <mergeCell ref="G54:H54"/>
    <mergeCell ref="C55:F55"/>
    <mergeCell ref="G55:H55"/>
    <mergeCell ref="C56:F56"/>
    <mergeCell ref="G56:H56"/>
    <mergeCell ref="C57:F57"/>
    <mergeCell ref="G57:H57"/>
    <mergeCell ref="C58:F58"/>
    <mergeCell ref="G58:H58"/>
    <mergeCell ref="C59:F59"/>
    <mergeCell ref="G59:H59"/>
    <mergeCell ref="C60:F60"/>
    <mergeCell ref="G60:H60"/>
    <mergeCell ref="C65:F65"/>
    <mergeCell ref="G65:H65"/>
    <mergeCell ref="C66:F66"/>
    <mergeCell ref="G66:H66"/>
    <mergeCell ref="G74:H74"/>
    <mergeCell ref="C75:F75"/>
    <mergeCell ref="G75:H75"/>
    <mergeCell ref="C76:F76"/>
    <mergeCell ref="G76:H76"/>
    <mergeCell ref="C77:F77"/>
    <mergeCell ref="G77:H77"/>
    <mergeCell ref="C78:F78"/>
    <mergeCell ref="G78:H78"/>
    <mergeCell ref="C80:F80"/>
    <mergeCell ref="C81:F81"/>
    <mergeCell ref="G81:H81"/>
    <mergeCell ref="C82:F82"/>
    <mergeCell ref="G82:H82"/>
    <mergeCell ref="C83:F83"/>
    <mergeCell ref="G83:H83"/>
    <mergeCell ref="C84:F84"/>
    <mergeCell ref="G84:H84"/>
    <mergeCell ref="C85:F85"/>
    <mergeCell ref="G85:H85"/>
    <mergeCell ref="C86:F86"/>
    <mergeCell ref="G86:H86"/>
    <mergeCell ref="C87:F87"/>
    <mergeCell ref="G87:H87"/>
    <mergeCell ref="C88:F88"/>
    <mergeCell ref="G88:H88"/>
    <mergeCell ref="C89:F89"/>
    <mergeCell ref="G89:H89"/>
    <mergeCell ref="C90:F90"/>
    <mergeCell ref="G90:H90"/>
    <mergeCell ref="C91:F91"/>
    <mergeCell ref="G91:H91"/>
    <mergeCell ref="C92:F92"/>
    <mergeCell ref="G92:H92"/>
    <mergeCell ref="C93:F93"/>
    <mergeCell ref="G93:H93"/>
    <mergeCell ref="C94:F94"/>
    <mergeCell ref="G94:H94"/>
    <mergeCell ref="C95:F95"/>
    <mergeCell ref="G95:H95"/>
    <mergeCell ref="C97:F97"/>
    <mergeCell ref="C98:F98"/>
    <mergeCell ref="G98:H98"/>
    <mergeCell ref="C99:F99"/>
    <mergeCell ref="G99:H99"/>
    <mergeCell ref="C100:F100"/>
    <mergeCell ref="G100:H100"/>
    <mergeCell ref="C101:F101"/>
    <mergeCell ref="G101:H101"/>
    <mergeCell ref="C102:F102"/>
    <mergeCell ref="G102:H102"/>
    <mergeCell ref="C103:F103"/>
    <mergeCell ref="G103:H103"/>
    <mergeCell ref="C104:F104"/>
    <mergeCell ref="G104:H104"/>
    <mergeCell ref="C105:F105"/>
    <mergeCell ref="G105:H105"/>
    <mergeCell ref="C106:F106"/>
    <mergeCell ref="G106:H106"/>
    <mergeCell ref="C107:F107"/>
    <mergeCell ref="G107:H107"/>
    <mergeCell ref="C108:F108"/>
    <mergeCell ref="G108:H108"/>
    <mergeCell ref="C109:F109"/>
    <mergeCell ref="G109:H109"/>
    <mergeCell ref="C110:F110"/>
    <mergeCell ref="G110:H110"/>
    <mergeCell ref="C111:F111"/>
    <mergeCell ref="G111:H111"/>
    <mergeCell ref="C112:F112"/>
    <mergeCell ref="G112:H112"/>
    <mergeCell ref="C114:F114"/>
    <mergeCell ref="C115:F115"/>
    <mergeCell ref="G115:H115"/>
    <mergeCell ref="C116:F116"/>
    <mergeCell ref="G116:H116"/>
    <mergeCell ref="C117:F117"/>
    <mergeCell ref="G117:H117"/>
    <mergeCell ref="G118:H118"/>
    <mergeCell ref="C119:F119"/>
    <mergeCell ref="G119:H119"/>
    <mergeCell ref="C120:F120"/>
    <mergeCell ref="G120:H120"/>
    <mergeCell ref="C121:F121"/>
    <mergeCell ref="G121:H121"/>
    <mergeCell ref="C122:F122"/>
    <mergeCell ref="G122:H122"/>
    <mergeCell ref="C118:F118"/>
    <mergeCell ref="C123:F123"/>
    <mergeCell ref="G123:H123"/>
    <mergeCell ref="C124:F124"/>
    <mergeCell ref="G124:H124"/>
    <mergeCell ref="C125:F125"/>
    <mergeCell ref="G125:H125"/>
    <mergeCell ref="C126:F126"/>
    <mergeCell ref="G126:H126"/>
    <mergeCell ref="C127:F127"/>
    <mergeCell ref="G127:H127"/>
    <mergeCell ref="C128:F128"/>
    <mergeCell ref="G128:H128"/>
    <mergeCell ref="C129:F129"/>
    <mergeCell ref="G129:H129"/>
    <mergeCell ref="C131:F131"/>
    <mergeCell ref="C132:F132"/>
    <mergeCell ref="G132:H132"/>
    <mergeCell ref="C133:F133"/>
    <mergeCell ref="G133:H133"/>
    <mergeCell ref="C137:F137"/>
    <mergeCell ref="G137:H137"/>
    <mergeCell ref="C134:F134"/>
    <mergeCell ref="G134:H134"/>
    <mergeCell ref="C135:F135"/>
    <mergeCell ref="G135:H135"/>
    <mergeCell ref="C136:F136"/>
    <mergeCell ref="G136:H136"/>
    <mergeCell ref="C140:F140"/>
    <mergeCell ref="G140:H140"/>
    <mergeCell ref="C141:F141"/>
    <mergeCell ref="G141:H141"/>
    <mergeCell ref="C142:F142"/>
    <mergeCell ref="G142:H142"/>
    <mergeCell ref="C143:F143"/>
    <mergeCell ref="G143:H143"/>
    <mergeCell ref="C144:F144"/>
    <mergeCell ref="G144:H144"/>
    <mergeCell ref="C145:F145"/>
    <mergeCell ref="G145:H145"/>
    <mergeCell ref="C146:F146"/>
    <mergeCell ref="G146:H146"/>
    <mergeCell ref="C148:F148"/>
    <mergeCell ref="C149:F149"/>
    <mergeCell ref="G149:H149"/>
    <mergeCell ref="C150:F150"/>
    <mergeCell ref="G150:H150"/>
    <mergeCell ref="C151:F151"/>
    <mergeCell ref="G151:H151"/>
    <mergeCell ref="C152:F152"/>
    <mergeCell ref="G152:H152"/>
    <mergeCell ref="C153:F153"/>
    <mergeCell ref="G153:H153"/>
    <mergeCell ref="C154:F154"/>
    <mergeCell ref="G154:H154"/>
    <mergeCell ref="C155:F155"/>
    <mergeCell ref="G155:H155"/>
    <mergeCell ref="C156:F156"/>
    <mergeCell ref="G156:H156"/>
    <mergeCell ref="C157:F157"/>
    <mergeCell ref="G157:H157"/>
    <mergeCell ref="C158:F158"/>
    <mergeCell ref="G158:H158"/>
    <mergeCell ref="C159:F159"/>
    <mergeCell ref="G159:H159"/>
    <mergeCell ref="C160:F160"/>
    <mergeCell ref="G160:H160"/>
    <mergeCell ref="C161:F161"/>
    <mergeCell ref="G161:H161"/>
    <mergeCell ref="C162:F162"/>
    <mergeCell ref="G162:H162"/>
    <mergeCell ref="G163:H163"/>
    <mergeCell ref="C165:F165"/>
    <mergeCell ref="C166:F166"/>
    <mergeCell ref="G166:H166"/>
    <mergeCell ref="C167:F167"/>
    <mergeCell ref="G167:H167"/>
    <mergeCell ref="C163:F163"/>
    <mergeCell ref="C168:F168"/>
    <mergeCell ref="G168:H168"/>
    <mergeCell ref="C169:F169"/>
    <mergeCell ref="G169:H169"/>
    <mergeCell ref="C170:F170"/>
    <mergeCell ref="G170:H170"/>
    <mergeCell ref="C171:F171"/>
    <mergeCell ref="G171:H171"/>
    <mergeCell ref="C172:F172"/>
    <mergeCell ref="G172:H172"/>
    <mergeCell ref="C173:F173"/>
    <mergeCell ref="G173:H173"/>
    <mergeCell ref="C174:F174"/>
    <mergeCell ref="G174:H174"/>
    <mergeCell ref="G175:H175"/>
    <mergeCell ref="C176:F176"/>
    <mergeCell ref="G176:H176"/>
    <mergeCell ref="C177:F177"/>
    <mergeCell ref="G177:H177"/>
    <mergeCell ref="C175:F175"/>
    <mergeCell ref="C178:F178"/>
    <mergeCell ref="G178:H178"/>
    <mergeCell ref="C179:F179"/>
    <mergeCell ref="G179:H179"/>
    <mergeCell ref="C180:F180"/>
    <mergeCell ref="G180:H180"/>
    <mergeCell ref="C182:F182"/>
    <mergeCell ref="C183:F183"/>
    <mergeCell ref="G183:H183"/>
    <mergeCell ref="C184:F184"/>
    <mergeCell ref="G184:H184"/>
    <mergeCell ref="C185:F185"/>
    <mergeCell ref="G185:H185"/>
    <mergeCell ref="G186:H186"/>
    <mergeCell ref="C187:F187"/>
    <mergeCell ref="G187:H187"/>
    <mergeCell ref="C188:F188"/>
    <mergeCell ref="G188:H188"/>
    <mergeCell ref="C186:F186"/>
    <mergeCell ref="C189:F189"/>
    <mergeCell ref="G189:H189"/>
    <mergeCell ref="C190:F190"/>
    <mergeCell ref="G190:H190"/>
    <mergeCell ref="C191:F191"/>
    <mergeCell ref="G191:H191"/>
    <mergeCell ref="C192:F192"/>
    <mergeCell ref="G192:H192"/>
    <mergeCell ref="C193:F193"/>
    <mergeCell ref="G193:H193"/>
    <mergeCell ref="C194:F194"/>
    <mergeCell ref="G194:H194"/>
    <mergeCell ref="C195:F195"/>
    <mergeCell ref="G195:H195"/>
    <mergeCell ref="C196:F196"/>
    <mergeCell ref="G196:H196"/>
    <mergeCell ref="C197:F197"/>
    <mergeCell ref="G197:H197"/>
    <mergeCell ref="C199:F199"/>
    <mergeCell ref="C200:F200"/>
    <mergeCell ref="G200:H200"/>
    <mergeCell ref="C201:F201"/>
    <mergeCell ref="G201:H201"/>
    <mergeCell ref="C202:F202"/>
    <mergeCell ref="G202:H202"/>
    <mergeCell ref="C203:F203"/>
    <mergeCell ref="G203:H203"/>
    <mergeCell ref="C204:F204"/>
    <mergeCell ref="G204:H204"/>
    <mergeCell ref="C205:F205"/>
    <mergeCell ref="G205:H205"/>
    <mergeCell ref="C206:F206"/>
    <mergeCell ref="G206:H206"/>
    <mergeCell ref="C209:F209"/>
    <mergeCell ref="G209:H209"/>
    <mergeCell ref="C210:F210"/>
    <mergeCell ref="G210:H210"/>
    <mergeCell ref="C211:F211"/>
    <mergeCell ref="G211:H211"/>
    <mergeCell ref="C207:F207"/>
    <mergeCell ref="G207:H207"/>
    <mergeCell ref="C208:F208"/>
    <mergeCell ref="G208:H208"/>
    <mergeCell ref="C212:F212"/>
    <mergeCell ref="G212:H212"/>
    <mergeCell ref="C213:F213"/>
    <mergeCell ref="G213:H213"/>
    <mergeCell ref="C214:F214"/>
    <mergeCell ref="G214:H214"/>
    <mergeCell ref="C216:F216"/>
    <mergeCell ref="C217:F217"/>
    <mergeCell ref="G217:H217"/>
    <mergeCell ref="C218:F218"/>
    <mergeCell ref="G218:H218"/>
    <mergeCell ref="C219:F219"/>
    <mergeCell ref="G219:H219"/>
    <mergeCell ref="C220:F220"/>
    <mergeCell ref="G220:H220"/>
    <mergeCell ref="C221:F221"/>
    <mergeCell ref="G221:H221"/>
    <mergeCell ref="C222:F222"/>
    <mergeCell ref="G222:H222"/>
    <mergeCell ref="C223:F223"/>
    <mergeCell ref="G223:H223"/>
    <mergeCell ref="C224:F224"/>
    <mergeCell ref="G224:H224"/>
    <mergeCell ref="C225:F225"/>
    <mergeCell ref="G225:H225"/>
    <mergeCell ref="C226:F226"/>
    <mergeCell ref="G226:H226"/>
    <mergeCell ref="C227:F227"/>
    <mergeCell ref="G227:H227"/>
    <mergeCell ref="C228:F228"/>
    <mergeCell ref="G228:H228"/>
    <mergeCell ref="C229:F229"/>
    <mergeCell ref="G229:H229"/>
    <mergeCell ref="C230:F230"/>
    <mergeCell ref="G230:H230"/>
    <mergeCell ref="C231:F231"/>
    <mergeCell ref="G231:H231"/>
    <mergeCell ref="C233:F233"/>
    <mergeCell ref="C234:F234"/>
    <mergeCell ref="G234:H234"/>
    <mergeCell ref="C235:F235"/>
    <mergeCell ref="G235:H235"/>
    <mergeCell ref="G236:H236"/>
    <mergeCell ref="C237:F237"/>
    <mergeCell ref="G237:H237"/>
    <mergeCell ref="C238:F238"/>
    <mergeCell ref="G238:H238"/>
    <mergeCell ref="C236:F236"/>
    <mergeCell ref="C239:F239"/>
    <mergeCell ref="G239:H239"/>
    <mergeCell ref="C240:F240"/>
    <mergeCell ref="G240:H240"/>
    <mergeCell ref="C241:F241"/>
    <mergeCell ref="G241:H241"/>
    <mergeCell ref="C242:F242"/>
    <mergeCell ref="G242:H242"/>
    <mergeCell ref="C243:F243"/>
    <mergeCell ref="G243:H243"/>
    <mergeCell ref="C244:F244"/>
    <mergeCell ref="G244:H244"/>
    <mergeCell ref="C245:F245"/>
    <mergeCell ref="G245:H245"/>
    <mergeCell ref="G246:H246"/>
    <mergeCell ref="C247:F247"/>
    <mergeCell ref="G247:H247"/>
    <mergeCell ref="C248:F248"/>
    <mergeCell ref="G248:H248"/>
    <mergeCell ref="C246:F246"/>
    <mergeCell ref="C250:F250"/>
    <mergeCell ref="C251:F251"/>
    <mergeCell ref="G251:H251"/>
    <mergeCell ref="C252:F252"/>
    <mergeCell ref="G252:H252"/>
    <mergeCell ref="C253:F253"/>
    <mergeCell ref="G253:H253"/>
    <mergeCell ref="C254:F254"/>
    <mergeCell ref="G254:H254"/>
    <mergeCell ref="C255:F255"/>
    <mergeCell ref="G255:H255"/>
    <mergeCell ref="C256:F256"/>
    <mergeCell ref="G256:H256"/>
    <mergeCell ref="C257:F257"/>
    <mergeCell ref="G257:H257"/>
    <mergeCell ref="G258:H258"/>
    <mergeCell ref="C259:F259"/>
    <mergeCell ref="G259:H259"/>
    <mergeCell ref="C258:F258"/>
    <mergeCell ref="C260:F260"/>
    <mergeCell ref="G260:H260"/>
    <mergeCell ref="C261:F261"/>
    <mergeCell ref="G261:H261"/>
    <mergeCell ref="C262:F262"/>
    <mergeCell ref="G262:H262"/>
    <mergeCell ref="C263:F263"/>
    <mergeCell ref="G263:H263"/>
    <mergeCell ref="C264:F264"/>
    <mergeCell ref="G264:H264"/>
    <mergeCell ref="C265:F265"/>
    <mergeCell ref="G265:H265"/>
    <mergeCell ref="C267:F267"/>
    <mergeCell ref="C268:F268"/>
    <mergeCell ref="G268:H268"/>
    <mergeCell ref="C269:F269"/>
    <mergeCell ref="G269:H269"/>
    <mergeCell ref="C270:F270"/>
    <mergeCell ref="G270:H270"/>
    <mergeCell ref="C271:F271"/>
    <mergeCell ref="G271:H271"/>
    <mergeCell ref="C272:F272"/>
    <mergeCell ref="G272:H272"/>
    <mergeCell ref="C273:F273"/>
    <mergeCell ref="G273:H273"/>
    <mergeCell ref="C274:F274"/>
    <mergeCell ref="G274:H274"/>
    <mergeCell ref="C275:F275"/>
    <mergeCell ref="G275:H275"/>
    <mergeCell ref="C276:F276"/>
    <mergeCell ref="G276:H276"/>
    <mergeCell ref="C277:F277"/>
    <mergeCell ref="G277:H277"/>
    <mergeCell ref="C278:F278"/>
    <mergeCell ref="G278:H278"/>
    <mergeCell ref="C281:F281"/>
    <mergeCell ref="G281:H281"/>
    <mergeCell ref="C282:F282"/>
    <mergeCell ref="G282:H282"/>
    <mergeCell ref="C279:F279"/>
    <mergeCell ref="G279:H279"/>
    <mergeCell ref="C280:F280"/>
    <mergeCell ref="G280:H280"/>
    <mergeCell ref="C284:F284"/>
    <mergeCell ref="C285:F285"/>
    <mergeCell ref="G285:H285"/>
    <mergeCell ref="C286:F286"/>
    <mergeCell ref="G286:H286"/>
    <mergeCell ref="C287:F287"/>
    <mergeCell ref="G287:H287"/>
    <mergeCell ref="C288:F288"/>
    <mergeCell ref="G288:H288"/>
    <mergeCell ref="C289:F289"/>
    <mergeCell ref="G289:H289"/>
    <mergeCell ref="C290:F290"/>
    <mergeCell ref="G290:H290"/>
    <mergeCell ref="C291:F291"/>
    <mergeCell ref="G291:H291"/>
    <mergeCell ref="C292:F292"/>
    <mergeCell ref="G292:H292"/>
    <mergeCell ref="C293:F293"/>
    <mergeCell ref="G293:H293"/>
    <mergeCell ref="C294:F294"/>
    <mergeCell ref="G294:H294"/>
    <mergeCell ref="C295:F295"/>
    <mergeCell ref="G295:H295"/>
    <mergeCell ref="C296:F296"/>
    <mergeCell ref="G296:H296"/>
    <mergeCell ref="C297:F297"/>
    <mergeCell ref="G297:H297"/>
    <mergeCell ref="C298:F298"/>
    <mergeCell ref="G298:H298"/>
    <mergeCell ref="C299:F299"/>
    <mergeCell ref="G299:H299"/>
    <mergeCell ref="C301:F301"/>
    <mergeCell ref="C302:F302"/>
    <mergeCell ref="G302:H302"/>
    <mergeCell ref="G303:H303"/>
    <mergeCell ref="C304:F304"/>
    <mergeCell ref="G304:H304"/>
    <mergeCell ref="C305:F305"/>
    <mergeCell ref="G305:H305"/>
    <mergeCell ref="C306:F306"/>
    <mergeCell ref="G306:H306"/>
    <mergeCell ref="C307:F307"/>
    <mergeCell ref="G307:H307"/>
    <mergeCell ref="C303:F303"/>
    <mergeCell ref="C308:F308"/>
    <mergeCell ref="G308:H308"/>
    <mergeCell ref="C309:F309"/>
    <mergeCell ref="G309:H309"/>
    <mergeCell ref="C310:F310"/>
    <mergeCell ref="G310:H310"/>
    <mergeCell ref="C311:F311"/>
    <mergeCell ref="G311:H311"/>
    <mergeCell ref="C312:F312"/>
    <mergeCell ref="G312:H312"/>
    <mergeCell ref="C313:F313"/>
    <mergeCell ref="G313:H313"/>
    <mergeCell ref="C314:F314"/>
    <mergeCell ref="G314:H314"/>
    <mergeCell ref="C315:F315"/>
    <mergeCell ref="G315:H315"/>
    <mergeCell ref="C316:F316"/>
    <mergeCell ref="G316:H316"/>
    <mergeCell ref="C318:F318"/>
    <mergeCell ref="G319:H319"/>
    <mergeCell ref="C320:F320"/>
    <mergeCell ref="G320:H320"/>
    <mergeCell ref="C321:F321"/>
    <mergeCell ref="G321:H321"/>
    <mergeCell ref="C322:F322"/>
    <mergeCell ref="G322:H322"/>
    <mergeCell ref="C323:F323"/>
    <mergeCell ref="G323:H323"/>
    <mergeCell ref="C319:F319"/>
    <mergeCell ref="C324:F324"/>
    <mergeCell ref="G324:H324"/>
    <mergeCell ref="C325:F325"/>
    <mergeCell ref="G325:H325"/>
    <mergeCell ref="C326:F326"/>
    <mergeCell ref="G326:H326"/>
    <mergeCell ref="C327:F327"/>
    <mergeCell ref="G327:H327"/>
    <mergeCell ref="C328:F328"/>
    <mergeCell ref="G328:H328"/>
    <mergeCell ref="G329:H329"/>
    <mergeCell ref="C330:F330"/>
    <mergeCell ref="G330:H330"/>
    <mergeCell ref="C331:F331"/>
    <mergeCell ref="G331:H331"/>
    <mergeCell ref="C332:F332"/>
    <mergeCell ref="G332:H332"/>
    <mergeCell ref="C333:F333"/>
    <mergeCell ref="G333:H333"/>
    <mergeCell ref="C329:F329"/>
    <mergeCell ref="C335:F335"/>
    <mergeCell ref="C336:F336"/>
    <mergeCell ref="G336:H336"/>
    <mergeCell ref="C337:F337"/>
    <mergeCell ref="G337:H337"/>
    <mergeCell ref="C338:F338"/>
    <mergeCell ref="G338:H338"/>
    <mergeCell ref="C339:F339"/>
    <mergeCell ref="G339:H339"/>
    <mergeCell ref="C340:F340"/>
    <mergeCell ref="G340:H340"/>
    <mergeCell ref="C341:F341"/>
    <mergeCell ref="G341:H341"/>
    <mergeCell ref="C342:F342"/>
    <mergeCell ref="G342:H342"/>
    <mergeCell ref="C343:F343"/>
    <mergeCell ref="G343:H343"/>
    <mergeCell ref="C344:F344"/>
    <mergeCell ref="G344:H344"/>
    <mergeCell ref="C350:F350"/>
    <mergeCell ref="G350:H350"/>
    <mergeCell ref="C352:F352"/>
    <mergeCell ref="C360:F360"/>
    <mergeCell ref="G360:H360"/>
    <mergeCell ref="C361:F361"/>
    <mergeCell ref="G361:H361"/>
    <mergeCell ref="C362:F362"/>
    <mergeCell ref="G362:H362"/>
    <mergeCell ref="C363:F363"/>
    <mergeCell ref="G363:H363"/>
    <mergeCell ref="C364:F364"/>
    <mergeCell ref="G364:H364"/>
    <mergeCell ref="C365:F365"/>
    <mergeCell ref="G365:H365"/>
    <mergeCell ref="C366:F366"/>
    <mergeCell ref="G366:H366"/>
    <mergeCell ref="C367:F367"/>
    <mergeCell ref="G367:H367"/>
    <mergeCell ref="C369:F369"/>
    <mergeCell ref="C370:F370"/>
    <mergeCell ref="G370:H370"/>
    <mergeCell ref="C371:F371"/>
    <mergeCell ref="G371:H371"/>
    <mergeCell ref="C372:F372"/>
    <mergeCell ref="G372:H372"/>
    <mergeCell ref="C373:F373"/>
    <mergeCell ref="G373:H373"/>
    <mergeCell ref="C374:F374"/>
    <mergeCell ref="G374:H374"/>
    <mergeCell ref="C375:F375"/>
    <mergeCell ref="G375:H375"/>
    <mergeCell ref="C376:F376"/>
    <mergeCell ref="G376:H376"/>
    <mergeCell ref="C377:F377"/>
    <mergeCell ref="G377:H377"/>
    <mergeCell ref="C378:F378"/>
    <mergeCell ref="G378:H378"/>
    <mergeCell ref="C379:F379"/>
    <mergeCell ref="G379:H379"/>
    <mergeCell ref="C380:F380"/>
    <mergeCell ref="G380:H380"/>
    <mergeCell ref="C381:F381"/>
    <mergeCell ref="G381:H381"/>
    <mergeCell ref="C382:F382"/>
    <mergeCell ref="G382:H382"/>
    <mergeCell ref="C383:F383"/>
    <mergeCell ref="G383:H383"/>
    <mergeCell ref="C384:F384"/>
    <mergeCell ref="G384:H384"/>
    <mergeCell ref="C386:F386"/>
    <mergeCell ref="C387:F387"/>
    <mergeCell ref="G387:H387"/>
    <mergeCell ref="C388:F388"/>
    <mergeCell ref="G388:H388"/>
    <mergeCell ref="C389:F389"/>
    <mergeCell ref="G389:H389"/>
    <mergeCell ref="C390:F390"/>
    <mergeCell ref="G390:H390"/>
    <mergeCell ref="C391:F391"/>
    <mergeCell ref="G391:H391"/>
    <mergeCell ref="C392:F392"/>
    <mergeCell ref="G392:H392"/>
    <mergeCell ref="C393:F393"/>
    <mergeCell ref="G393:H393"/>
    <mergeCell ref="C394:F394"/>
    <mergeCell ref="G394:H394"/>
    <mergeCell ref="C395:F395"/>
    <mergeCell ref="G395:H395"/>
    <mergeCell ref="C396:F396"/>
    <mergeCell ref="G396:H396"/>
    <mergeCell ref="C397:F397"/>
    <mergeCell ref="G397:H397"/>
    <mergeCell ref="C398:F398"/>
    <mergeCell ref="G398:H398"/>
    <mergeCell ref="C399:F399"/>
    <mergeCell ref="G399:H399"/>
    <mergeCell ref="C400:F400"/>
    <mergeCell ref="G400:H400"/>
    <mergeCell ref="C401:F401"/>
    <mergeCell ref="G401:H401"/>
    <mergeCell ref="C403:F403"/>
    <mergeCell ref="C404:F404"/>
    <mergeCell ref="G404:H404"/>
    <mergeCell ref="C405:F405"/>
    <mergeCell ref="G405:H405"/>
    <mergeCell ref="C406:F406"/>
    <mergeCell ref="G406:H406"/>
    <mergeCell ref="C407:F407"/>
    <mergeCell ref="G407:H407"/>
    <mergeCell ref="C408:F408"/>
    <mergeCell ref="G408:H408"/>
    <mergeCell ref="C409:F409"/>
    <mergeCell ref="G409:H409"/>
    <mergeCell ref="C410:F410"/>
    <mergeCell ref="G410:H410"/>
    <mergeCell ref="C411:F411"/>
    <mergeCell ref="G411:H411"/>
    <mergeCell ref="C412:F412"/>
    <mergeCell ref="G412:H412"/>
    <mergeCell ref="C413:F413"/>
    <mergeCell ref="G413:H413"/>
    <mergeCell ref="C414:F414"/>
    <mergeCell ref="G414:H414"/>
    <mergeCell ref="C415:F415"/>
    <mergeCell ref="G415:H415"/>
    <mergeCell ref="C416:F416"/>
    <mergeCell ref="G416:H416"/>
    <mergeCell ref="C417:F417"/>
    <mergeCell ref="G417:H417"/>
    <mergeCell ref="C418:F418"/>
    <mergeCell ref="G418:H418"/>
    <mergeCell ref="C420:F420"/>
    <mergeCell ref="C421:F421"/>
    <mergeCell ref="G421:H421"/>
    <mergeCell ref="C422:F422"/>
    <mergeCell ref="G422:H422"/>
    <mergeCell ref="C423:F423"/>
    <mergeCell ref="G423:H423"/>
    <mergeCell ref="C424:F424"/>
    <mergeCell ref="G424:H424"/>
    <mergeCell ref="C425:F425"/>
    <mergeCell ref="G425:H425"/>
    <mergeCell ref="C426:F426"/>
    <mergeCell ref="G426:H426"/>
    <mergeCell ref="C427:F427"/>
    <mergeCell ref="G427:H427"/>
    <mergeCell ref="C428:F428"/>
    <mergeCell ref="G428:H428"/>
    <mergeCell ref="C429:F429"/>
    <mergeCell ref="G429:H429"/>
    <mergeCell ref="C430:F430"/>
    <mergeCell ref="G430:H430"/>
    <mergeCell ref="C431:F431"/>
    <mergeCell ref="G431:H431"/>
    <mergeCell ref="C432:F432"/>
    <mergeCell ref="G432:H432"/>
    <mergeCell ref="C433:F433"/>
    <mergeCell ref="G433:H433"/>
    <mergeCell ref="C434:F434"/>
    <mergeCell ref="G434:H434"/>
    <mergeCell ref="C435:F435"/>
    <mergeCell ref="G435:H435"/>
    <mergeCell ref="C437:F437"/>
    <mergeCell ref="C438:F438"/>
    <mergeCell ref="G438:H438"/>
    <mergeCell ref="C439:F439"/>
    <mergeCell ref="G439:H439"/>
    <mergeCell ref="C440:F440"/>
    <mergeCell ref="G440:H440"/>
    <mergeCell ref="C441:F441"/>
    <mergeCell ref="G441:H441"/>
    <mergeCell ref="C442:F442"/>
    <mergeCell ref="G442:H442"/>
    <mergeCell ref="C443:F443"/>
    <mergeCell ref="G443:H443"/>
    <mergeCell ref="C444:F444"/>
    <mergeCell ref="G444:H444"/>
    <mergeCell ref="C445:F445"/>
    <mergeCell ref="G445:H445"/>
    <mergeCell ref="C446:F446"/>
    <mergeCell ref="G446:H446"/>
    <mergeCell ref="C447:F447"/>
    <mergeCell ref="G447:H447"/>
    <mergeCell ref="C448:F448"/>
    <mergeCell ref="G448:H448"/>
    <mergeCell ref="C449:F449"/>
    <mergeCell ref="G449:H449"/>
    <mergeCell ref="C450:F450"/>
    <mergeCell ref="G450:H450"/>
    <mergeCell ref="C451:F451"/>
    <mergeCell ref="G451:H451"/>
    <mergeCell ref="C452:F452"/>
    <mergeCell ref="G452:H452"/>
    <mergeCell ref="C454:F454"/>
    <mergeCell ref="C455:F455"/>
    <mergeCell ref="G455:H455"/>
    <mergeCell ref="C456:F456"/>
    <mergeCell ref="G456:H456"/>
    <mergeCell ref="C457:F457"/>
    <mergeCell ref="G457:H457"/>
    <mergeCell ref="C458:F458"/>
    <mergeCell ref="G458:H458"/>
    <mergeCell ref="C459:F459"/>
    <mergeCell ref="G459:H459"/>
    <mergeCell ref="C460:F460"/>
    <mergeCell ref="G460:H460"/>
    <mergeCell ref="C461:F461"/>
    <mergeCell ref="G461:H461"/>
    <mergeCell ref="C462:F462"/>
    <mergeCell ref="G462:H462"/>
    <mergeCell ref="C463:F463"/>
    <mergeCell ref="G463:H463"/>
    <mergeCell ref="C464:F464"/>
    <mergeCell ref="G464:H464"/>
    <mergeCell ref="C465:F465"/>
    <mergeCell ref="G465:H465"/>
    <mergeCell ref="C466:F466"/>
    <mergeCell ref="G466:H466"/>
    <mergeCell ref="C467:F467"/>
    <mergeCell ref="G467:H467"/>
    <mergeCell ref="C468:F468"/>
    <mergeCell ref="G468:H468"/>
    <mergeCell ref="C469:F469"/>
    <mergeCell ref="G469:H469"/>
    <mergeCell ref="C471:F471"/>
    <mergeCell ref="C472:F472"/>
    <mergeCell ref="G472:H472"/>
    <mergeCell ref="C473:F473"/>
    <mergeCell ref="G473:H473"/>
    <mergeCell ref="C474:F474"/>
    <mergeCell ref="G474:H474"/>
    <mergeCell ref="C475:F475"/>
    <mergeCell ref="G475:H475"/>
    <mergeCell ref="C476:F476"/>
    <mergeCell ref="G476:H476"/>
    <mergeCell ref="C477:F477"/>
    <mergeCell ref="G477:H477"/>
    <mergeCell ref="C478:F478"/>
    <mergeCell ref="G478:H478"/>
    <mergeCell ref="C479:F479"/>
    <mergeCell ref="G479:H479"/>
    <mergeCell ref="C480:F480"/>
    <mergeCell ref="G480:H480"/>
    <mergeCell ref="C481:F481"/>
    <mergeCell ref="G481:H481"/>
    <mergeCell ref="C482:F482"/>
    <mergeCell ref="G482:H482"/>
    <mergeCell ref="C483:F483"/>
    <mergeCell ref="G483:H483"/>
    <mergeCell ref="C484:F484"/>
    <mergeCell ref="G484:H484"/>
    <mergeCell ref="C485:F485"/>
    <mergeCell ref="G485:H485"/>
    <mergeCell ref="C486:F486"/>
    <mergeCell ref="G486:H486"/>
    <mergeCell ref="C488:F488"/>
    <mergeCell ref="C489:F489"/>
    <mergeCell ref="G489:H489"/>
    <mergeCell ref="C490:F490"/>
    <mergeCell ref="G490:H490"/>
    <mergeCell ref="C491:F491"/>
    <mergeCell ref="G491:H491"/>
    <mergeCell ref="C492:F492"/>
    <mergeCell ref="G492:H492"/>
    <mergeCell ref="C493:F493"/>
    <mergeCell ref="G493:H493"/>
    <mergeCell ref="C494:F494"/>
    <mergeCell ref="G494:H494"/>
    <mergeCell ref="C495:F495"/>
    <mergeCell ref="G495:H495"/>
    <mergeCell ref="C496:F496"/>
    <mergeCell ref="G496:H496"/>
    <mergeCell ref="C497:F497"/>
    <mergeCell ref="G497:H497"/>
    <mergeCell ref="C498:F498"/>
    <mergeCell ref="G498:H498"/>
    <mergeCell ref="C499:F499"/>
    <mergeCell ref="G499:H499"/>
    <mergeCell ref="C500:F500"/>
    <mergeCell ref="G500:H500"/>
    <mergeCell ref="C501:F501"/>
    <mergeCell ref="G501:H501"/>
    <mergeCell ref="C502:F502"/>
    <mergeCell ref="G502:H502"/>
    <mergeCell ref="C503:F503"/>
    <mergeCell ref="G503:H503"/>
    <mergeCell ref="C505:F505"/>
    <mergeCell ref="C506:F506"/>
    <mergeCell ref="G506:H506"/>
    <mergeCell ref="C507:F507"/>
    <mergeCell ref="G507:H507"/>
    <mergeCell ref="C508:F508"/>
    <mergeCell ref="G508:H508"/>
    <mergeCell ref="C509:F509"/>
    <mergeCell ref="G509:H509"/>
    <mergeCell ref="C510:F510"/>
    <mergeCell ref="G510:H510"/>
    <mergeCell ref="C511:F511"/>
    <mergeCell ref="G511:H511"/>
    <mergeCell ref="C512:F512"/>
    <mergeCell ref="G512:H512"/>
    <mergeCell ref="C513:F513"/>
    <mergeCell ref="G513:H513"/>
    <mergeCell ref="C519:F519"/>
    <mergeCell ref="G519:H519"/>
    <mergeCell ref="C520:F520"/>
    <mergeCell ref="G520:H520"/>
    <mergeCell ref="C522:F522"/>
    <mergeCell ref="X522:Z522"/>
    <mergeCell ref="C514:F514"/>
    <mergeCell ref="G514:H514"/>
    <mergeCell ref="C515:F515"/>
    <mergeCell ref="G515:H515"/>
    <mergeCell ref="C516:F516"/>
    <mergeCell ref="G516:H516"/>
    <mergeCell ref="C517:F517"/>
    <mergeCell ref="G517:H517"/>
    <mergeCell ref="C518:F518"/>
    <mergeCell ref="G518:H518"/>
  </mergeCells>
  <pageMargins left="0.46" right="0.43307086614173229" top="0.48" bottom="0.38" header="0.27" footer="0.31496062992125984"/>
  <pageSetup paperSize="9" scale="73" orientation="landscape" r:id="rId1"/>
  <headerFooter>
    <oddFooter xml:space="preserve">&amp;R&amp;P 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626EA-CFE8-4F66-B211-4AEE0770A8B0}">
  <sheetPr codeName="Tabelle13">
    <tabColor theme="3" tint="0.59999389629810485"/>
    <outlinePr summaryBelow="0" summaryRight="0"/>
    <pageSetUpPr fitToPage="1"/>
  </sheetPr>
  <dimension ref="A1:BJ1000"/>
  <sheetViews>
    <sheetView showGridLines="0" zoomScaleNormal="100" workbookViewId="0">
      <pane xSplit="2" ySplit="11" topLeftCell="C12" activePane="bottomRight" state="frozen"/>
      <selection activeCell="C228" sqref="C228:E228"/>
      <selection pane="topRight" activeCell="C228" sqref="C228:E228"/>
      <selection pane="bottomLeft" activeCell="C228" sqref="C228:E228"/>
      <selection pane="bottomRight" activeCell="C12" sqref="C12:F12"/>
    </sheetView>
  </sheetViews>
  <sheetFormatPr baseColWidth="10" defaultColWidth="11.42578125" defaultRowHeight="11.25" outlineLevelRow="1" outlineLevelCol="1"/>
  <cols>
    <col min="1" max="1" width="0.7109375" style="1" customWidth="1"/>
    <col min="2" max="2" width="4.7109375" style="1" customWidth="1"/>
    <col min="3" max="4" width="18.7109375" style="1" customWidth="1"/>
    <col min="5" max="5" width="20.7109375" style="1" customWidth="1"/>
    <col min="6" max="6" width="2.28515625" style="1" customWidth="1" collapsed="1"/>
    <col min="7" max="7" width="32.85546875" style="1" hidden="1" customWidth="1" outlineLevel="1"/>
    <col min="8" max="8" width="5.7109375" style="1" customWidth="1" collapsed="1"/>
    <col min="9" max="15" width="6.28515625" style="1" hidden="1" customWidth="1" outlineLevel="1"/>
    <col min="16" max="19" width="11.7109375" style="1" hidden="1" customWidth="1" outlineLevel="1"/>
    <col min="20" max="20" width="2" style="259" customWidth="1"/>
    <col min="21" max="21" width="16.7109375" style="1" customWidth="1"/>
    <col min="22" max="22" width="2.28515625" style="259" customWidth="1" collapsed="1"/>
    <col min="23" max="28" width="6.28515625" style="1" hidden="1" customWidth="1" outlineLevel="1"/>
    <col min="29" max="29" width="1.7109375" style="1" hidden="1" customWidth="1" outlineLevel="1"/>
    <col min="30" max="35" width="6.28515625" style="1" hidden="1" customWidth="1" outlineLevel="1"/>
    <col min="36" max="36" width="1.7109375" style="1" hidden="1" customWidth="1" outlineLevel="1"/>
    <col min="37" max="38" width="6.7109375" style="1" hidden="1" customWidth="1" outlineLevel="1"/>
    <col min="39" max="40" width="9.28515625" style="1" hidden="1" customWidth="1" outlineLevel="1"/>
    <col min="41" max="42" width="7.7109375" style="1" hidden="1" customWidth="1" outlineLevel="1"/>
    <col min="43" max="43" width="8.7109375" style="1" hidden="1" customWidth="1" outlineLevel="1"/>
    <col min="44" max="44" width="8.28515625" style="1" hidden="1" customWidth="1" outlineLevel="1"/>
    <col min="45" max="45" width="1.7109375" style="1" hidden="1" customWidth="1" outlineLevel="1"/>
    <col min="46" max="46" width="10.7109375" style="1" hidden="1" customWidth="1" outlineLevel="1"/>
    <col min="47" max="47" width="1.7109375" style="1" hidden="1" customWidth="1" outlineLevel="1"/>
    <col min="48" max="48" width="14.7109375" style="259" customWidth="1"/>
    <col min="49" max="49" width="1.7109375" style="259" customWidth="1"/>
    <col min="50" max="50" width="14.7109375" style="259" customWidth="1"/>
    <col min="51" max="51" width="2.28515625" style="259" customWidth="1" collapsed="1"/>
    <col min="52" max="52" width="16.7109375" style="259" hidden="1" customWidth="1" outlineLevel="1"/>
    <col min="53" max="53" width="1.7109375" style="259" hidden="1" customWidth="1" outlineLevel="1"/>
    <col min="54" max="54" width="14.7109375" style="259" hidden="1" customWidth="1" outlineLevel="1"/>
    <col min="55" max="55" width="1.7109375" style="259" hidden="1" customWidth="1" outlineLevel="1"/>
    <col min="56" max="56" width="14.7109375" style="259" hidden="1" customWidth="1" outlineLevel="1"/>
    <col min="57" max="57" width="1.7109375" style="1" customWidth="1"/>
    <col min="58" max="16384" width="11.42578125" style="1"/>
  </cols>
  <sheetData>
    <row r="1" spans="1:62" ht="8.25" customHeight="1" thickBot="1"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BE1" s="105"/>
      <c r="BF1" s="105"/>
      <c r="BG1" s="105"/>
      <c r="BH1" s="105"/>
      <c r="BI1" s="105"/>
      <c r="BJ1" s="105"/>
    </row>
    <row r="2" spans="1:62" s="2" customFormat="1" ht="20.100000000000001" customHeight="1" thickBot="1">
      <c r="B2" s="296" t="s">
        <v>120</v>
      </c>
      <c r="C2" s="893" t="str">
        <f>Übersicht!C26</f>
        <v>Modul 15 leer</v>
      </c>
      <c r="D2" s="894"/>
      <c r="E2" s="894"/>
      <c r="F2" s="894"/>
      <c r="G2" s="699" t="s">
        <v>213</v>
      </c>
      <c r="H2" s="484">
        <f>Übersicht!F26</f>
        <v>1</v>
      </c>
      <c r="I2" s="299"/>
      <c r="J2" s="299"/>
      <c r="K2" s="299"/>
      <c r="L2" s="299"/>
      <c r="M2" s="299"/>
      <c r="N2" s="299"/>
      <c r="O2" s="299"/>
      <c r="P2" s="300"/>
      <c r="Q2" s="300"/>
      <c r="R2" s="700"/>
      <c r="S2" s="301"/>
      <c r="T2" s="286"/>
      <c r="U2" s="683">
        <f>U8*$H2</f>
        <v>0</v>
      </c>
      <c r="V2" s="687" t="s">
        <v>230</v>
      </c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488">
        <f>AV8*$H2</f>
        <v>0</v>
      </c>
      <c r="AW2" s="686" t="s">
        <v>231</v>
      </c>
      <c r="AX2" s="682">
        <f>AX8*$H2</f>
        <v>0</v>
      </c>
      <c r="AY2" s="302"/>
      <c r="AZ2" s="489">
        <f>AZ8*$H2</f>
        <v>0</v>
      </c>
      <c r="BA2" s="686" t="s">
        <v>230</v>
      </c>
      <c r="BB2" s="489">
        <f>BB8*$H2</f>
        <v>0</v>
      </c>
      <c r="BC2" s="686" t="s">
        <v>231</v>
      </c>
      <c r="BD2" s="489">
        <f>BD8*$H2</f>
        <v>0</v>
      </c>
      <c r="BE2" s="126"/>
      <c r="BF2" s="126"/>
      <c r="BG2" s="126"/>
      <c r="BH2" s="126"/>
      <c r="BI2" s="126"/>
      <c r="BJ2" s="126"/>
    </row>
    <row r="3" spans="1:62" s="2" customFormat="1" ht="19.899999999999999" customHeight="1">
      <c r="B3" s="906" t="str">
        <f>Kunde</f>
        <v>Dräxlmeier Satu Mare</v>
      </c>
      <c r="C3" s="906"/>
      <c r="D3" s="906"/>
      <c r="E3" s="697" t="str">
        <f>Übersicht!E3</f>
        <v>Hr. Eglseder</v>
      </c>
      <c r="F3" s="297"/>
      <c r="G3" s="698" t="str">
        <f>Revision</f>
        <v>MS-F_Rev.:8 / 06.03.25 / S. Schnurrenberger</v>
      </c>
      <c r="H3" s="298"/>
      <c r="I3" s="299"/>
      <c r="J3" s="299"/>
      <c r="K3" s="299"/>
      <c r="L3" s="299"/>
      <c r="M3" s="299"/>
      <c r="N3" s="299"/>
      <c r="O3" s="299"/>
      <c r="P3" s="300"/>
      <c r="Q3" s="300"/>
      <c r="R3" s="700"/>
      <c r="S3" s="301"/>
      <c r="T3" s="286"/>
      <c r="U3" s="303"/>
      <c r="V3" s="286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03"/>
      <c r="AX3" s="303"/>
      <c r="AY3" s="302"/>
      <c r="AZ3" s="892" t="s">
        <v>219</v>
      </c>
      <c r="BA3" s="892"/>
      <c r="BB3" s="892"/>
      <c r="BC3" s="892"/>
      <c r="BD3" s="892"/>
      <c r="BE3" s="126"/>
      <c r="BF3" s="126"/>
      <c r="BG3" s="126"/>
      <c r="BH3" s="126"/>
      <c r="BI3" s="126"/>
      <c r="BJ3" s="126"/>
    </row>
    <row r="4" spans="1:62" s="2" customFormat="1" ht="19.899999999999999" customHeight="1">
      <c r="B4" s="907" t="str">
        <f>Anlage</f>
        <v>Automatic Production Line for Wire Processing</v>
      </c>
      <c r="C4" s="907"/>
      <c r="D4" s="907"/>
      <c r="E4" s="907"/>
      <c r="F4" s="907"/>
      <c r="G4" s="907"/>
      <c r="H4" s="907"/>
      <c r="I4" s="299"/>
      <c r="J4" s="299"/>
      <c r="K4" s="299"/>
      <c r="L4" s="299"/>
      <c r="M4" s="299"/>
      <c r="N4" s="299"/>
      <c r="O4" s="299"/>
      <c r="P4" s="300"/>
      <c r="Q4" s="300"/>
      <c r="R4" s="700"/>
      <c r="S4" s="301"/>
      <c r="T4" s="287"/>
      <c r="U4" s="680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680"/>
      <c r="AW4" s="680"/>
      <c r="AX4" s="680"/>
      <c r="AY4" s="303"/>
      <c r="AZ4" s="764">
        <f>Projektnachlass</f>
        <v>0.11114474652260775</v>
      </c>
      <c r="BA4" s="764"/>
      <c r="BB4" s="764"/>
      <c r="BC4" s="764"/>
      <c r="BD4" s="764"/>
      <c r="BE4" s="126"/>
      <c r="BF4" s="126"/>
      <c r="BG4" s="126"/>
      <c r="BH4" s="126"/>
      <c r="BI4" s="126"/>
      <c r="BJ4" s="126"/>
    </row>
    <row r="5" spans="1:62" ht="19.899999999999999" customHeight="1" collapsed="1" thickBot="1">
      <c r="B5" s="882" t="str">
        <f>Angebotsnummer</f>
        <v>A07616000A</v>
      </c>
      <c r="C5" s="882"/>
      <c r="D5" s="696">
        <f>Datum</f>
        <v>45825</v>
      </c>
      <c r="E5" s="615" t="str">
        <f>Bearbeiter</f>
        <v>Schötz/Radlbeck</v>
      </c>
      <c r="F5" s="615"/>
      <c r="G5" s="305"/>
      <c r="H5" s="306"/>
      <c r="I5" s="763" t="s">
        <v>226</v>
      </c>
      <c r="J5" s="763"/>
      <c r="K5" s="763"/>
      <c r="L5" s="763"/>
      <c r="M5" s="763"/>
      <c r="N5" s="763"/>
      <c r="O5" s="763"/>
      <c r="P5" s="259"/>
      <c r="Q5" s="307"/>
      <c r="R5" s="307"/>
      <c r="S5" s="259"/>
      <c r="T5" s="288"/>
      <c r="U5" s="288"/>
      <c r="V5" s="288"/>
      <c r="W5" s="762" t="s">
        <v>225</v>
      </c>
      <c r="X5" s="762"/>
      <c r="Y5" s="762"/>
      <c r="Z5" s="762"/>
      <c r="AA5" s="762"/>
      <c r="AB5" s="762"/>
      <c r="AC5" s="288"/>
      <c r="AD5" s="762" t="s">
        <v>178</v>
      </c>
      <c r="AE5" s="762"/>
      <c r="AF5" s="762"/>
      <c r="AG5" s="762"/>
      <c r="AH5" s="762"/>
      <c r="AI5" s="762"/>
      <c r="AJ5" s="288"/>
      <c r="AK5" s="762" t="s">
        <v>182</v>
      </c>
      <c r="AL5" s="762"/>
      <c r="AM5" s="762"/>
      <c r="AN5" s="762"/>
      <c r="AO5" s="762"/>
      <c r="AP5" s="762"/>
      <c r="AQ5" s="762"/>
      <c r="AR5" s="762"/>
      <c r="AS5" s="288"/>
      <c r="AT5" s="288"/>
      <c r="AU5" s="288"/>
      <c r="AV5" s="288"/>
      <c r="AX5" s="288"/>
      <c r="AZ5" s="288"/>
      <c r="BB5" s="288"/>
      <c r="BD5" s="288"/>
      <c r="BE5" s="105"/>
      <c r="BF5" s="105"/>
      <c r="BG5" s="105"/>
      <c r="BH5" s="105"/>
      <c r="BI5" s="105"/>
      <c r="BJ5" s="105"/>
    </row>
    <row r="6" spans="1:62" ht="65.45" hidden="1" customHeight="1" outlineLevel="1">
      <c r="B6" s="315"/>
      <c r="C6" s="343" t="s">
        <v>180</v>
      </c>
      <c r="D6" s="219"/>
      <c r="E6" s="219"/>
      <c r="F6" s="308"/>
      <c r="G6" s="224"/>
      <c r="H6" s="309"/>
      <c r="I6" s="320">
        <f t="shared" ref="I6:O6" si="0">I8*I7</f>
        <v>0</v>
      </c>
      <c r="J6" s="316">
        <f t="shared" si="0"/>
        <v>0</v>
      </c>
      <c r="K6" s="317">
        <f t="shared" si="0"/>
        <v>0</v>
      </c>
      <c r="L6" s="318">
        <f t="shared" si="0"/>
        <v>0</v>
      </c>
      <c r="M6" s="318">
        <f t="shared" si="0"/>
        <v>0</v>
      </c>
      <c r="N6" s="319">
        <f t="shared" si="0"/>
        <v>0</v>
      </c>
      <c r="O6" s="320">
        <f t="shared" si="0"/>
        <v>0</v>
      </c>
      <c r="P6" s="898" t="s">
        <v>179</v>
      </c>
      <c r="Q6" s="898"/>
      <c r="R6" s="316">
        <f>SUM(R12,R29,R46,R63,R80,R97,R114,R131,R148,R165,R182,R199,R216,R233,R250,R267,R284,R301,R318,R335,R352,R369,R386,R403,R420,R437,R454,R471,R488,R505)</f>
        <v>0</v>
      </c>
      <c r="S6" s="321">
        <f>SUM(S12,S29,S46,S63,S80,S97,S114,S131,S148,S165,S182,S199,S216,S233,S250,S267,S284,S301,S318,S335,S352,S369,S386,S403,S420,S437,S454,S471,S488,S505)</f>
        <v>0</v>
      </c>
      <c r="U6" s="259"/>
      <c r="W6" s="320">
        <f t="shared" ref="W6:AB6" si="1">W8*W7</f>
        <v>0</v>
      </c>
      <c r="X6" s="316">
        <f t="shared" si="1"/>
        <v>0</v>
      </c>
      <c r="Y6" s="318">
        <f t="shared" si="1"/>
        <v>0</v>
      </c>
      <c r="Z6" s="318">
        <f t="shared" si="1"/>
        <v>0</v>
      </c>
      <c r="AA6" s="319">
        <f t="shared" si="1"/>
        <v>0</v>
      </c>
      <c r="AB6" s="320">
        <f t="shared" si="1"/>
        <v>0</v>
      </c>
      <c r="AC6" s="259"/>
      <c r="AD6" s="320">
        <f t="shared" ref="AD6:AM6" si="2">AD8*AD7</f>
        <v>0</v>
      </c>
      <c r="AE6" s="316">
        <f t="shared" si="2"/>
        <v>0</v>
      </c>
      <c r="AF6" s="318">
        <f t="shared" si="2"/>
        <v>0</v>
      </c>
      <c r="AG6" s="318">
        <f t="shared" si="2"/>
        <v>0</v>
      </c>
      <c r="AH6" s="319">
        <f t="shared" si="2"/>
        <v>0</v>
      </c>
      <c r="AI6" s="320">
        <f t="shared" si="2"/>
        <v>0</v>
      </c>
      <c r="AJ6" s="259"/>
      <c r="AK6" s="322">
        <f t="shared" si="2"/>
        <v>0</v>
      </c>
      <c r="AL6" s="322">
        <f t="shared" si="2"/>
        <v>0</v>
      </c>
      <c r="AM6" s="323">
        <f t="shared" si="2"/>
        <v>0</v>
      </c>
      <c r="AN6" s="321">
        <f>SUM(AN12,AN29,AN46,AN63,AN80,AN97,AN114,AN131,AN148,AN165,AN182,AN199,AN216,AN233,AN250,AN267,AN284,AN301,AN318,AN335,AN352,AN369,AN386,AN403,AN420,AN437,AN454,AN471,AN488,AN505)</f>
        <v>0</v>
      </c>
      <c r="AO6" s="321">
        <f>SUM(AO12,AO29,AO46,AO63,AO80,AO97,AO114,AO131,AO148,AO165,AO182,AO199,AO216,AO233,AO250,AO267,AO284,AO301,AO318,AO335,AO352,AO369,AO386,AO403,AO420,AO437,AO454,AO471,AO488,AO505)</f>
        <v>0</v>
      </c>
      <c r="AP6" s="321">
        <f>SUM(AP12,AP29,AP46,AP63,AP80,AP97,AP114,AP131,AP148,AP165,AP182,AP199,AP216,AP233,AP250,AP267,AP284,AP301,AP318,AP335,AP352,AP369,AP386,AP403,AP420,AP437,AP454,AP471,AP488,AP505)</f>
        <v>0</v>
      </c>
      <c r="AQ6" s="321">
        <f>SUM(AQ12,AQ29,AQ46,AQ63,AQ80,AQ97,AQ114,AQ131,AQ148,AQ165,AQ182,AQ199,AQ216,AQ233,AQ250,AQ267,AQ284,AQ301,AQ318,AQ335,AQ352,AQ369,AQ386,AQ403,AQ420,AQ437,AQ454,AQ471,AQ488,AQ505)</f>
        <v>0</v>
      </c>
      <c r="AR6" s="321">
        <f>SUM(AR12,AR29,AR46,AR63,AR80,AR97,AR114,AR131,AR148,AR165,AR182,AR199,AR216,AR233,AR250,AR267,AR284,AR301,AR318,AR335,AR352,AR369,AR386,AR403,AR420,AR437,AR454,AR471,AR488,AR505)</f>
        <v>0</v>
      </c>
      <c r="AS6" s="259"/>
      <c r="AT6" s="324">
        <f>SUM(AT12,AT29,AT46,AT63,AT80,AT97,AT114,AT131,AT148,AT165,AT182,AT199,AT216,AT233,AT250,AT267,AT284,AT301,AT318,AT335,AT352,AT369,AT386,AT403,AT420,AT437,AT454,AT471,AT488,AT505)</f>
        <v>0</v>
      </c>
      <c r="AU6" s="259"/>
      <c r="BE6" s="105"/>
      <c r="BF6" s="105"/>
      <c r="BG6" s="105"/>
      <c r="BH6" s="105"/>
      <c r="BI6" s="105"/>
      <c r="BJ6" s="105"/>
    </row>
    <row r="7" spans="1:62" ht="19.5" hidden="1" customHeight="1" outlineLevel="1" thickBot="1">
      <c r="B7" s="315"/>
      <c r="C7" s="310"/>
      <c r="D7" s="219"/>
      <c r="E7" s="219"/>
      <c r="F7" s="308"/>
      <c r="G7" s="224"/>
      <c r="H7" s="311"/>
      <c r="I7" s="329">
        <f>Pl*(1+Gewinn)*(1+SicherheitAngebot)</f>
        <v>110</v>
      </c>
      <c r="J7" s="325">
        <f>MKo*(1+Gewinn)*(1+SicherheitAngebot)</f>
        <v>100</v>
      </c>
      <c r="K7" s="326">
        <f>EKo*(1+Gewinn)*(1+SicherheitAngebot)</f>
        <v>92</v>
      </c>
      <c r="L7" s="327">
        <f>Sw*(1+Gewinn)*(1+SicherheitAngebot)</f>
        <v>105</v>
      </c>
      <c r="M7" s="327">
        <f>Inb*(1+Gewinn)*(1+SicherheitAngebot)</f>
        <v>105</v>
      </c>
      <c r="N7" s="328">
        <f>El*(1+Gewinn)*(1+SicherheitAngebot)</f>
        <v>82</v>
      </c>
      <c r="O7" s="329">
        <f>Mo*(1+Gewinn)*(1+SicherheitAngebot)</f>
        <v>82</v>
      </c>
      <c r="P7" s="517" t="s">
        <v>4</v>
      </c>
      <c r="Q7" s="516">
        <f>Gewinn</f>
        <v>0</v>
      </c>
      <c r="R7" s="325">
        <f>TF*(1+Gewinn)*(1+SicherheitAngebot)</f>
        <v>85</v>
      </c>
      <c r="S7" s="330" t="s">
        <v>0</v>
      </c>
      <c r="U7" s="680" t="s">
        <v>198</v>
      </c>
      <c r="W7" s="329">
        <f>Pl*(1+Gewinn)*(1+SicherheitAngebot)</f>
        <v>110</v>
      </c>
      <c r="X7" s="325">
        <f>MKo*(1+Gewinn)*(1+SicherheitAngebot)</f>
        <v>100</v>
      </c>
      <c r="Y7" s="327">
        <f>Inb*(1+Gewinn)*(1+SicherheitAngebot)</f>
        <v>105</v>
      </c>
      <c r="Z7" s="327">
        <f>Inb*(1+Gewinn)*(1+SicherheitAngebot)</f>
        <v>105</v>
      </c>
      <c r="AA7" s="328">
        <f>El*(1+Gewinn)*(1+SicherheitAngebot)</f>
        <v>82</v>
      </c>
      <c r="AB7" s="329">
        <f>Mo*(1+Gewinn)*(1+SicherheitAngebot)</f>
        <v>82</v>
      </c>
      <c r="AC7" s="259"/>
      <c r="AD7" s="329">
        <f>Pl*(1+Gewinn)*(1+SicherheitAngebot)</f>
        <v>110</v>
      </c>
      <c r="AE7" s="325">
        <f>MKo*(1+Gewinn)*(1+SicherheitAngebot)</f>
        <v>100</v>
      </c>
      <c r="AF7" s="327">
        <f>Inb*(1+Gewinn)*(1+SicherheitAngebot)</f>
        <v>105</v>
      </c>
      <c r="AG7" s="327">
        <f>Inb*(1+Gewinn)*(1+SicherheitAngebot)</f>
        <v>105</v>
      </c>
      <c r="AH7" s="328">
        <f>El*(1+Gewinn)*(1+SicherheitAngebot)</f>
        <v>82</v>
      </c>
      <c r="AI7" s="329">
        <f>Mo*(1+Gewinn)*(1+SicherheitAngebot)</f>
        <v>82</v>
      </c>
      <c r="AJ7" s="259"/>
      <c r="AK7" s="331">
        <f>Auslöse*(1+Gewinn)*(1+SicherheitAngebot)</f>
        <v>52</v>
      </c>
      <c r="AL7" s="331">
        <f>Hotel*(1+Gewinn)*(1+SicherheitAngebot)</f>
        <v>100</v>
      </c>
      <c r="AM7" s="332">
        <f>KM_Pauschale*(1+Gewinn)*(1+SicherheitAngebot)</f>
        <v>0.6</v>
      </c>
      <c r="AN7" s="333" t="s">
        <v>21</v>
      </c>
      <c r="AO7" s="333" t="s">
        <v>17</v>
      </c>
      <c r="AP7" s="333" t="s">
        <v>18</v>
      </c>
      <c r="AQ7" s="333" t="s">
        <v>197</v>
      </c>
      <c r="AR7" s="333" t="s">
        <v>20</v>
      </c>
      <c r="AS7" s="259"/>
      <c r="AT7" s="334">
        <f>Zuschläge_IBN</f>
        <v>0.25</v>
      </c>
      <c r="AU7" s="259"/>
      <c r="AV7" s="680" t="s">
        <v>198</v>
      </c>
      <c r="AX7" s="680" t="s">
        <v>198</v>
      </c>
      <c r="AZ7" s="680" t="s">
        <v>198</v>
      </c>
      <c r="BB7" s="680" t="s">
        <v>198</v>
      </c>
      <c r="BD7" s="680" t="s">
        <v>198</v>
      </c>
      <c r="BE7" s="105"/>
      <c r="BF7" s="105"/>
      <c r="BG7" s="105"/>
      <c r="BH7" s="105"/>
      <c r="BI7" s="105"/>
      <c r="BJ7" s="105"/>
    </row>
    <row r="8" spans="1:62" ht="19.5" hidden="1" customHeight="1" outlineLevel="1" thickBot="1">
      <c r="B8" s="315"/>
      <c r="C8" s="310"/>
      <c r="D8" s="219"/>
      <c r="E8" s="219"/>
      <c r="F8" s="308"/>
      <c r="G8" s="224"/>
      <c r="H8" s="311"/>
      <c r="I8" s="650">
        <f t="shared" ref="I8:O8" si="3">SUM(I12,I29,I46,I63,I80,I97,I114,I131,I148,I165,I182,I199,I216,I233,I250,I267,I284,I301,I318,I335,I352,I369,I386,I403,I420,I437,I454,I471,I488,I505)</f>
        <v>0</v>
      </c>
      <c r="J8" s="335">
        <f t="shared" si="3"/>
        <v>0</v>
      </c>
      <c r="K8" s="510">
        <f t="shared" si="3"/>
        <v>0</v>
      </c>
      <c r="L8" s="511">
        <f t="shared" si="3"/>
        <v>0</v>
      </c>
      <c r="M8" s="511">
        <f t="shared" si="3"/>
        <v>0</v>
      </c>
      <c r="N8" s="651">
        <f t="shared" si="3"/>
        <v>0</v>
      </c>
      <c r="O8" s="650">
        <f t="shared" si="3"/>
        <v>0</v>
      </c>
      <c r="P8" s="517" t="s">
        <v>6</v>
      </c>
      <c r="Q8" s="516">
        <f>SicherheitAngebot</f>
        <v>0</v>
      </c>
      <c r="R8" s="652">
        <f>R6/R7</f>
        <v>0</v>
      </c>
      <c r="S8" s="515">
        <f>MGKZ</f>
        <v>0.1</v>
      </c>
      <c r="U8" s="683">
        <f>SUM(U12,U29,U46,U63,U80,U97,U114,U131,U148,U165,U182,U199,U216,U233,U250,U267,U284,U301,U318,U335,U352,U369,U386,U403,U420,U437,U454,U471,U488,U505)</f>
        <v>0</v>
      </c>
      <c r="V8" s="687" t="s">
        <v>230</v>
      </c>
      <c r="W8" s="650">
        <f t="shared" ref="W8:AB8" si="4">SUM(W12,W29,W46,W63,W80,W97,W114,W131,W148,W165,W182,W199,W216,W233,W250,W267,W284,W301,W318,W335,W352,W369,W386,W403,W420,W437,W454,W471,W488,W505)</f>
        <v>0</v>
      </c>
      <c r="X8" s="335">
        <f t="shared" si="4"/>
        <v>0</v>
      </c>
      <c r="Y8" s="651">
        <f t="shared" si="4"/>
        <v>0</v>
      </c>
      <c r="Z8" s="511">
        <f t="shared" si="4"/>
        <v>0</v>
      </c>
      <c r="AA8" s="651">
        <f t="shared" si="4"/>
        <v>0</v>
      </c>
      <c r="AB8" s="650">
        <f t="shared" si="4"/>
        <v>0</v>
      </c>
      <c r="AC8" s="259"/>
      <c r="AD8" s="650">
        <f t="shared" ref="AD8:AM8" si="5">SUM(AD12,AD29,AD46,AD63,AD80,AD97,AD114,AD131,AD148,AD165,AD182,AD199,AD216,AD233,AD250,AD267,AD284,AD301,AD318,AD335,AD352,AD369,AD386,AD403,AD420,AD437,AD454,AD471,AD488,AD505)</f>
        <v>0</v>
      </c>
      <c r="AE8" s="335">
        <f t="shared" si="5"/>
        <v>0</v>
      </c>
      <c r="AF8" s="651">
        <f t="shared" si="5"/>
        <v>0</v>
      </c>
      <c r="AG8" s="511">
        <f t="shared" si="5"/>
        <v>0</v>
      </c>
      <c r="AH8" s="651">
        <f t="shared" si="5"/>
        <v>0</v>
      </c>
      <c r="AI8" s="650">
        <f t="shared" si="5"/>
        <v>0</v>
      </c>
      <c r="AJ8" s="259"/>
      <c r="AK8" s="654">
        <f t="shared" si="5"/>
        <v>0</v>
      </c>
      <c r="AL8" s="654">
        <f t="shared" si="5"/>
        <v>0</v>
      </c>
      <c r="AM8" s="655">
        <f t="shared" si="5"/>
        <v>0</v>
      </c>
      <c r="AN8" s="336"/>
      <c r="AO8" s="336"/>
      <c r="AP8" s="336"/>
      <c r="AQ8" s="336"/>
      <c r="AR8" s="336"/>
      <c r="AS8" s="259"/>
      <c r="AT8" s="337"/>
      <c r="AU8" s="259"/>
      <c r="AV8" s="488">
        <f>SUM(AV12,AV29,AV46,AV63,AV80,AV97,AV114,AV131,AV148,AV165,AV182,AV199,AV216,AV233,AV250,AV267,AV284,AV301,AV318,AV335,AV352,AV369,AV386,AV403,AV420,AV437,AV454,AV471,AV488,AV505)</f>
        <v>0</v>
      </c>
      <c r="AW8" s="686" t="s">
        <v>231</v>
      </c>
      <c r="AX8" s="682">
        <f>SUM(AX12,AX29,AX46,AX63,AX80,AX97,AX114,AX131,AX148,AX165,AX182,AX199,AX216,AX233,AX250,AX267,AX284,AX301,AX318,AX335,AX352,AX369,AX386,AX403,AX420,AX437,AX454,AX471,AX488,AX505)</f>
        <v>0</v>
      </c>
      <c r="AZ8" s="489">
        <f>SUM(AZ12,AZ29,AZ46,AZ63,AZ80,AZ97,AZ114,AZ131,AZ148,AZ165,AZ182,AZ199,AZ216,AZ233,AZ250,AZ267,AZ284,AZ301,AZ318,AZ335,AZ352,AZ369,AZ386,AZ403,AZ420,AZ437,AZ454,AZ471,AZ488,AZ505)</f>
        <v>0</v>
      </c>
      <c r="BA8" s="686" t="s">
        <v>230</v>
      </c>
      <c r="BB8" s="489">
        <f>SUM(BB12,BB29,BB46,BB63,BB80,BB97,BB114,BB131,BB148,BB165,BB182,BB199,BB216,BB233,BB250,BB267,BB284,BB301,BB318,BB335,BB352,BB369,BB386,BB403,BB420,BB437,BB454,BB471,BB488,BB505)</f>
        <v>0</v>
      </c>
      <c r="BC8" s="686" t="s">
        <v>231</v>
      </c>
      <c r="BD8" s="489">
        <f>SUM(BD12,BD29,BD46,BD63,BD80,BD97,BD114,BD131,BD148,BD165,BD182,BD199,BD216,BD233,BD250,BD267,BD284,BD301,BD318,BD335,BD352,BD369,BD386,BD403,BD420,BD437,BD454,BD471,BD488,BD505)</f>
        <v>0</v>
      </c>
      <c r="BE8" s="105"/>
      <c r="BF8" s="105"/>
      <c r="BG8" s="105"/>
      <c r="BH8" s="105"/>
      <c r="BI8" s="105"/>
      <c r="BJ8" s="105"/>
    </row>
    <row r="9" spans="1:62" ht="4.9000000000000004" hidden="1" customHeight="1" outlineLevel="1" thickBot="1">
      <c r="A9" s="5"/>
      <c r="B9" s="7"/>
      <c r="C9" s="312"/>
      <c r="D9" s="312"/>
      <c r="E9" s="312"/>
      <c r="F9" s="313"/>
      <c r="G9" s="313"/>
      <c r="H9" s="314"/>
      <c r="I9" s="339"/>
      <c r="J9" s="338"/>
      <c r="K9" s="338"/>
      <c r="L9" s="338"/>
      <c r="M9" s="338"/>
      <c r="N9" s="338"/>
      <c r="O9" s="339"/>
      <c r="P9" s="340"/>
      <c r="Q9" s="340"/>
      <c r="R9" s="340"/>
      <c r="S9" s="341"/>
      <c r="U9" s="259"/>
      <c r="W9" s="303"/>
      <c r="X9" s="303"/>
      <c r="Y9" s="303"/>
      <c r="Z9" s="303"/>
      <c r="AA9" s="303"/>
      <c r="AB9" s="303"/>
      <c r="AC9" s="259"/>
      <c r="AD9" s="303"/>
      <c r="AE9" s="303"/>
      <c r="AF9" s="303"/>
      <c r="AG9" s="303"/>
      <c r="AH9" s="303"/>
      <c r="AI9" s="303"/>
      <c r="AJ9" s="259"/>
      <c r="AK9" s="259"/>
      <c r="AL9" s="259"/>
      <c r="AM9" s="259"/>
      <c r="AN9" s="342"/>
      <c r="AO9" s="259"/>
      <c r="AP9" s="259"/>
      <c r="AQ9" s="259"/>
      <c r="AR9" s="259"/>
      <c r="AS9" s="259"/>
      <c r="AT9" s="259"/>
      <c r="AU9" s="259"/>
      <c r="BE9" s="105"/>
      <c r="BF9" s="105"/>
      <c r="BG9" s="105"/>
      <c r="BH9" s="105"/>
      <c r="BI9" s="105"/>
      <c r="BJ9" s="105"/>
    </row>
    <row r="10" spans="1:62" ht="20.100000000000001" customHeight="1" collapsed="1" thickBot="1">
      <c r="B10" s="9" t="s">
        <v>7</v>
      </c>
      <c r="C10" s="884" t="s">
        <v>11</v>
      </c>
      <c r="D10" s="885"/>
      <c r="E10" s="885"/>
      <c r="F10" s="886"/>
      <c r="G10" s="204" t="s">
        <v>2</v>
      </c>
      <c r="H10" s="205" t="s">
        <v>12</v>
      </c>
      <c r="I10" s="556" t="s">
        <v>29</v>
      </c>
      <c r="J10" s="557" t="s">
        <v>104</v>
      </c>
      <c r="K10" s="558" t="s">
        <v>105</v>
      </c>
      <c r="L10" s="559" t="s">
        <v>150</v>
      </c>
      <c r="M10" s="559" t="s">
        <v>106</v>
      </c>
      <c r="N10" s="558" t="s">
        <v>103</v>
      </c>
      <c r="O10" s="556" t="s">
        <v>107</v>
      </c>
      <c r="P10" s="557" t="s">
        <v>157</v>
      </c>
      <c r="Q10" s="560" t="s">
        <v>156</v>
      </c>
      <c r="R10" s="561" t="s">
        <v>102</v>
      </c>
      <c r="S10" s="562" t="s">
        <v>131</v>
      </c>
      <c r="T10" s="266"/>
      <c r="U10" s="518" t="s">
        <v>5</v>
      </c>
      <c r="V10" s="266"/>
      <c r="W10" s="267" t="s">
        <v>29</v>
      </c>
      <c r="X10" s="268" t="s">
        <v>217</v>
      </c>
      <c r="Y10" s="269" t="s">
        <v>105</v>
      </c>
      <c r="Z10" s="270" t="s">
        <v>106</v>
      </c>
      <c r="AA10" s="269" t="s">
        <v>103</v>
      </c>
      <c r="AB10" s="267" t="s">
        <v>107</v>
      </c>
      <c r="AC10" s="259"/>
      <c r="AD10" s="267" t="s">
        <v>29</v>
      </c>
      <c r="AE10" s="268" t="s">
        <v>217</v>
      </c>
      <c r="AF10" s="269" t="s">
        <v>105</v>
      </c>
      <c r="AG10" s="270" t="s">
        <v>106</v>
      </c>
      <c r="AH10" s="269" t="s">
        <v>103</v>
      </c>
      <c r="AI10" s="267" t="s">
        <v>107</v>
      </c>
      <c r="AJ10" s="259"/>
      <c r="AK10" s="271" t="s">
        <v>15</v>
      </c>
      <c r="AL10" s="271" t="s">
        <v>181</v>
      </c>
      <c r="AM10" s="271" t="s">
        <v>189</v>
      </c>
      <c r="AN10" s="271" t="s">
        <v>188</v>
      </c>
      <c r="AO10" s="271" t="s">
        <v>17</v>
      </c>
      <c r="AP10" s="271" t="s">
        <v>18</v>
      </c>
      <c r="AQ10" s="271" t="s">
        <v>190</v>
      </c>
      <c r="AR10" s="271" t="s">
        <v>20</v>
      </c>
      <c r="AS10" s="259"/>
      <c r="AT10" s="260" t="s">
        <v>183</v>
      </c>
      <c r="AU10" s="259"/>
      <c r="AV10" s="485" t="s">
        <v>240</v>
      </c>
      <c r="AX10" s="684" t="s">
        <v>241</v>
      </c>
      <c r="AZ10" s="531" t="s">
        <v>243</v>
      </c>
      <c r="BB10" s="531" t="s">
        <v>244</v>
      </c>
      <c r="BD10" s="531" t="s">
        <v>242</v>
      </c>
      <c r="BE10" s="105"/>
      <c r="BF10" s="105"/>
      <c r="BG10" s="105"/>
      <c r="BH10" s="105"/>
      <c r="BI10" s="105"/>
      <c r="BJ10" s="105"/>
    </row>
    <row r="11" spans="1:62" ht="3" customHeight="1">
      <c r="B11" s="272"/>
      <c r="C11" s="273"/>
      <c r="D11" s="274"/>
      <c r="E11" s="274"/>
      <c r="F11" s="275"/>
      <c r="G11" s="273"/>
      <c r="H11" s="276"/>
      <c r="I11" s="261"/>
      <c r="J11" s="261"/>
      <c r="K11" s="261"/>
      <c r="L11" s="261"/>
      <c r="M11" s="261"/>
      <c r="N11" s="261"/>
      <c r="O11" s="261"/>
      <c r="P11" s="261"/>
      <c r="Q11" s="273"/>
      <c r="R11" s="277"/>
      <c r="S11" s="261"/>
      <c r="U11" s="261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61"/>
      <c r="AX11" s="261"/>
      <c r="AZ11" s="261"/>
      <c r="BB11" s="261"/>
      <c r="BD11" s="261"/>
      <c r="BE11" s="105"/>
      <c r="BF11" s="105"/>
      <c r="BG11" s="105"/>
      <c r="BH11" s="105"/>
      <c r="BI11" s="105"/>
      <c r="BJ11" s="105"/>
    </row>
    <row r="12" spans="1:62" ht="20.100000000000001" customHeight="1" collapsed="1">
      <c r="B12" s="179">
        <v>1</v>
      </c>
      <c r="C12" s="916"/>
      <c r="D12" s="917"/>
      <c r="E12" s="917"/>
      <c r="F12" s="918"/>
      <c r="G12" s="429"/>
      <c r="H12" s="206">
        <v>1</v>
      </c>
      <c r="I12" s="642">
        <f t="shared" ref="I12" si="6">$H12*SUM(I13:I27)</f>
        <v>0</v>
      </c>
      <c r="J12" s="643">
        <f t="shared" ref="J12:Q12" si="7">$H12*SUM(J13:J27)</f>
        <v>0</v>
      </c>
      <c r="K12" s="644">
        <f t="shared" si="7"/>
        <v>0</v>
      </c>
      <c r="L12" s="645">
        <f t="shared" si="7"/>
        <v>0</v>
      </c>
      <c r="M12" s="645">
        <f t="shared" si="7"/>
        <v>0</v>
      </c>
      <c r="N12" s="644">
        <f t="shared" si="7"/>
        <v>0</v>
      </c>
      <c r="O12" s="642">
        <f t="shared" si="7"/>
        <v>0</v>
      </c>
      <c r="P12" s="209">
        <f t="shared" si="7"/>
        <v>0</v>
      </c>
      <c r="Q12" s="210">
        <f t="shared" si="7"/>
        <v>0</v>
      </c>
      <c r="R12" s="136">
        <f t="shared" ref="R12:R27" si="8">P12*(1+Gewinn)*(1+SicherheitAngebot)</f>
        <v>0</v>
      </c>
      <c r="S12" s="137">
        <f t="shared" ref="S12:S27" si="9">Q12*(1+MGKZ)*(1+Gewinn)*(1+SicherheitAngebot)</f>
        <v>0</v>
      </c>
      <c r="U12" s="10">
        <f>I12*$I$7+J12*$J$7+K12*$K$7+L12*$L$7+M12*$M$7+N12*$N$7+O12*$O$7+R12+S12</f>
        <v>0</v>
      </c>
      <c r="W12" s="646">
        <f t="shared" ref="W12:AB12" si="10">$H12*SUM(W13:W27)</f>
        <v>0</v>
      </c>
      <c r="X12" s="647">
        <f t="shared" si="10"/>
        <v>0</v>
      </c>
      <c r="Y12" s="648">
        <f t="shared" si="10"/>
        <v>0</v>
      </c>
      <c r="Z12" s="649">
        <f t="shared" si="10"/>
        <v>0</v>
      </c>
      <c r="AA12" s="648">
        <f t="shared" si="10"/>
        <v>0</v>
      </c>
      <c r="AB12" s="646">
        <f t="shared" si="10"/>
        <v>0</v>
      </c>
      <c r="AC12" s="258"/>
      <c r="AD12" s="646">
        <f t="shared" ref="AD12:AM12" si="11">$H12*SUM(AD13:AD27)</f>
        <v>0</v>
      </c>
      <c r="AE12" s="647">
        <f t="shared" si="11"/>
        <v>0</v>
      </c>
      <c r="AF12" s="648">
        <f t="shared" si="11"/>
        <v>0</v>
      </c>
      <c r="AG12" s="649">
        <f t="shared" si="11"/>
        <v>0</v>
      </c>
      <c r="AH12" s="648">
        <f t="shared" si="11"/>
        <v>0</v>
      </c>
      <c r="AI12" s="646">
        <f t="shared" si="11"/>
        <v>0</v>
      </c>
      <c r="AJ12" s="258"/>
      <c r="AK12" s="653">
        <f t="shared" si="11"/>
        <v>0</v>
      </c>
      <c r="AL12" s="653">
        <f t="shared" si="11"/>
        <v>0</v>
      </c>
      <c r="AM12" s="653">
        <f t="shared" si="11"/>
        <v>0</v>
      </c>
      <c r="AN12" s="227">
        <f>$H12*SUM(AN13:AN27)*(1+Gewinn)*(1+SicherheitAngebot)</f>
        <v>0</v>
      </c>
      <c r="AO12" s="227">
        <f>$H12*SUM(AO13:AO27)*(1+Gewinn)*(1+SicherheitAngebot)</f>
        <v>0</v>
      </c>
      <c r="AP12" s="227">
        <f>$H12*SUM(AP13:AP27)*(1+Gewinn)*(1+SicherheitAngebot)</f>
        <v>0</v>
      </c>
      <c r="AQ12" s="227">
        <f>$H12*SUM(AQ13:AQ27)*(1+Gewinn)*(1+SicherheitAngebot)</f>
        <v>0</v>
      </c>
      <c r="AR12" s="227">
        <f>$H12*SUM(AR13:AR27)*(1+Gewinn)*(1+SicherheitAngebot)</f>
        <v>0</v>
      </c>
      <c r="AS12" s="262"/>
      <c r="AT12" s="263">
        <f t="shared" ref="AT12:AT44" si="12">((W12+AD12)*$W$7+(X12+AE12)*$X$7+(Y12+Z12+AF12+AG12)*$Z$7+(AA12+AH12)*$AA$7+(AB12+AI12)*$AB$7)*Zuschläge_IBN</f>
        <v>0</v>
      </c>
      <c r="AU12" s="259"/>
      <c r="AV12" s="491">
        <f>AK12*$AK$7+AL12*$AL$7+AM12*$AM$7+SUM(AN12:AR12)+AT12/Zuschläge_IBN+AT12</f>
        <v>0</v>
      </c>
      <c r="AX12" s="685">
        <f>U12+AV12</f>
        <v>0</v>
      </c>
      <c r="AZ12" s="490">
        <f>IF(H12&gt;0,U12/(1+SicherheitAngebot)*(1+Sicherheit),0)</f>
        <v>0</v>
      </c>
      <c r="BB12" s="490">
        <f>IF(H12&gt;0,AV12/(1+SicherheitAngebot)*(1+Sicherheit),0)</f>
        <v>0</v>
      </c>
      <c r="BD12" s="490">
        <f>AZ12+BB12</f>
        <v>0</v>
      </c>
      <c r="BE12" s="105"/>
      <c r="BF12" s="105"/>
      <c r="BG12" s="105"/>
      <c r="BH12" s="105"/>
      <c r="BI12" s="105"/>
      <c r="BJ12" s="105"/>
    </row>
    <row r="13" spans="1:62" ht="18" hidden="1" customHeight="1" outlineLevel="1">
      <c r="B13" s="99"/>
      <c r="C13" s="908"/>
      <c r="D13" s="909"/>
      <c r="E13" s="909"/>
      <c r="F13" s="910"/>
      <c r="G13" s="890"/>
      <c r="H13" s="901"/>
      <c r="I13" s="152"/>
      <c r="J13" s="152"/>
      <c r="K13" s="152"/>
      <c r="L13" s="152"/>
      <c r="M13" s="152"/>
      <c r="N13" s="152"/>
      <c r="O13" s="152"/>
      <c r="P13" s="153"/>
      <c r="Q13" s="153"/>
      <c r="R13" s="156">
        <f t="shared" si="8"/>
        <v>0</v>
      </c>
      <c r="S13" s="156">
        <f t="shared" si="9"/>
        <v>0</v>
      </c>
      <c r="U13" s="157">
        <f>I13*$I$7+J13*$J$7+K13*$K$7+L13*$L$7+M13*$M$7+N13*$N$7+O13*$O$7+R13+S13</f>
        <v>0</v>
      </c>
      <c r="W13" s="152"/>
      <c r="X13" s="152"/>
      <c r="Y13" s="152"/>
      <c r="Z13" s="152"/>
      <c r="AA13" s="152"/>
      <c r="AB13" s="152"/>
      <c r="AC13" s="347"/>
      <c r="AD13" s="152"/>
      <c r="AE13" s="152"/>
      <c r="AF13" s="152"/>
      <c r="AG13" s="152"/>
      <c r="AH13" s="152"/>
      <c r="AI13" s="152"/>
      <c r="AJ13" s="347"/>
      <c r="AK13" s="152"/>
      <c r="AL13" s="152"/>
      <c r="AM13" s="619"/>
      <c r="AN13" s="228"/>
      <c r="AO13" s="228"/>
      <c r="AP13" s="228"/>
      <c r="AQ13" s="228"/>
      <c r="AR13" s="228"/>
      <c r="AS13" s="348"/>
      <c r="AT13" s="264">
        <f t="shared" si="12"/>
        <v>0</v>
      </c>
      <c r="AU13" s="259"/>
      <c r="AV13" s="265">
        <f t="shared" ref="AV13:AV27" si="13">AK13*$AK$7+AL13*$AL$7+AM13*$AM$7+SUM(AN13:AR13)*(1+Gewinn)*(1+SicherheitAngebot)+AT13/Zuschläge_IBN+AT13</f>
        <v>0</v>
      </c>
      <c r="AX13" s="265">
        <f>U13+AV13</f>
        <v>0</v>
      </c>
      <c r="AZ13" s="492">
        <f t="shared" ref="AZ13:AZ27" si="14">U13/(1+SicherheitAngebot)*(1+Sicherheit)</f>
        <v>0</v>
      </c>
      <c r="BB13" s="492">
        <f t="shared" ref="BB13:BB27" si="15">AV13/(1+SicherheitAngebot)*(1+Sicherheit)</f>
        <v>0</v>
      </c>
      <c r="BD13" s="265">
        <f>AZ13+BB13</f>
        <v>0</v>
      </c>
      <c r="BE13" s="105"/>
      <c r="BF13" s="105"/>
      <c r="BG13" s="105"/>
      <c r="BH13" s="105"/>
      <c r="BI13" s="105"/>
      <c r="BJ13" s="105"/>
    </row>
    <row r="14" spans="1:62" ht="18" hidden="1" customHeight="1" outlineLevel="1">
      <c r="B14" s="100"/>
      <c r="C14" s="908"/>
      <c r="D14" s="909"/>
      <c r="E14" s="909"/>
      <c r="F14" s="910"/>
      <c r="G14" s="890"/>
      <c r="H14" s="891"/>
      <c r="I14" s="152"/>
      <c r="J14" s="152"/>
      <c r="K14" s="152"/>
      <c r="L14" s="152"/>
      <c r="M14" s="152"/>
      <c r="N14" s="152"/>
      <c r="O14" s="152"/>
      <c r="P14" s="153"/>
      <c r="Q14" s="153"/>
      <c r="R14" s="156">
        <f t="shared" si="8"/>
        <v>0</v>
      </c>
      <c r="S14" s="156">
        <f t="shared" si="9"/>
        <v>0</v>
      </c>
      <c r="U14" s="157">
        <f t="shared" ref="U14:U27" si="16">I14*$I$7+J14*$J$7+K14*$K$7+L14*$L$7+M14*$M$7+N14*$N$7+O14*$O$7+R14+S14</f>
        <v>0</v>
      </c>
      <c r="W14" s="152"/>
      <c r="X14" s="152"/>
      <c r="Y14" s="152"/>
      <c r="Z14" s="152"/>
      <c r="AA14" s="152"/>
      <c r="AB14" s="152"/>
      <c r="AC14" s="347"/>
      <c r="AD14" s="152"/>
      <c r="AE14" s="152"/>
      <c r="AF14" s="152"/>
      <c r="AG14" s="152"/>
      <c r="AH14" s="152"/>
      <c r="AI14" s="152"/>
      <c r="AJ14" s="347"/>
      <c r="AK14" s="152"/>
      <c r="AL14" s="152"/>
      <c r="AM14" s="619"/>
      <c r="AN14" s="228"/>
      <c r="AO14" s="228"/>
      <c r="AP14" s="228"/>
      <c r="AQ14" s="228"/>
      <c r="AR14" s="228"/>
      <c r="AS14" s="348"/>
      <c r="AT14" s="264">
        <f t="shared" si="12"/>
        <v>0</v>
      </c>
      <c r="AU14" s="259"/>
      <c r="AV14" s="265">
        <f t="shared" si="13"/>
        <v>0</v>
      </c>
      <c r="AX14" s="265">
        <f t="shared" ref="AX14:AX27" si="17">U14+AV14</f>
        <v>0</v>
      </c>
      <c r="AZ14" s="492">
        <f t="shared" si="14"/>
        <v>0</v>
      </c>
      <c r="BB14" s="492">
        <f t="shared" si="15"/>
        <v>0</v>
      </c>
      <c r="BD14" s="265">
        <f t="shared" ref="BD14:BD27" si="18">AZ14+BB14</f>
        <v>0</v>
      </c>
      <c r="BE14" s="105"/>
      <c r="BF14" s="105"/>
      <c r="BG14" s="105"/>
      <c r="BH14" s="105"/>
      <c r="BI14" s="105"/>
      <c r="BJ14" s="105"/>
    </row>
    <row r="15" spans="1:62" ht="18" hidden="1" customHeight="1" outlineLevel="1">
      <c r="B15" s="100"/>
      <c r="C15" s="908"/>
      <c r="D15" s="909"/>
      <c r="E15" s="909"/>
      <c r="F15" s="910"/>
      <c r="G15" s="890"/>
      <c r="H15" s="891"/>
      <c r="I15" s="152"/>
      <c r="J15" s="152"/>
      <c r="K15" s="152"/>
      <c r="L15" s="152"/>
      <c r="M15" s="152"/>
      <c r="N15" s="152"/>
      <c r="O15" s="152"/>
      <c r="P15" s="153"/>
      <c r="Q15" s="153"/>
      <c r="R15" s="156">
        <f t="shared" si="8"/>
        <v>0</v>
      </c>
      <c r="S15" s="156">
        <f t="shared" si="9"/>
        <v>0</v>
      </c>
      <c r="U15" s="157">
        <f t="shared" si="16"/>
        <v>0</v>
      </c>
      <c r="W15" s="152"/>
      <c r="X15" s="152"/>
      <c r="Y15" s="152"/>
      <c r="Z15" s="152"/>
      <c r="AA15" s="152"/>
      <c r="AB15" s="152"/>
      <c r="AC15" s="347"/>
      <c r="AD15" s="152"/>
      <c r="AE15" s="152"/>
      <c r="AF15" s="152"/>
      <c r="AG15" s="152"/>
      <c r="AH15" s="152"/>
      <c r="AI15" s="152"/>
      <c r="AJ15" s="347"/>
      <c r="AK15" s="152"/>
      <c r="AL15" s="152"/>
      <c r="AM15" s="619"/>
      <c r="AN15" s="228"/>
      <c r="AO15" s="228"/>
      <c r="AP15" s="228"/>
      <c r="AQ15" s="228"/>
      <c r="AR15" s="228"/>
      <c r="AS15" s="348"/>
      <c r="AT15" s="264">
        <f t="shared" si="12"/>
        <v>0</v>
      </c>
      <c r="AU15" s="259"/>
      <c r="AV15" s="265">
        <f t="shared" si="13"/>
        <v>0</v>
      </c>
      <c r="AX15" s="265">
        <f t="shared" si="17"/>
        <v>0</v>
      </c>
      <c r="AZ15" s="492">
        <f t="shared" si="14"/>
        <v>0</v>
      </c>
      <c r="BB15" s="492">
        <f t="shared" si="15"/>
        <v>0</v>
      </c>
      <c r="BD15" s="265">
        <f t="shared" si="18"/>
        <v>0</v>
      </c>
      <c r="BE15" s="105"/>
      <c r="BF15" s="105"/>
      <c r="BG15" s="105"/>
      <c r="BH15" s="105"/>
      <c r="BI15" s="105"/>
      <c r="BJ15" s="105"/>
    </row>
    <row r="16" spans="1:62" ht="18" hidden="1" customHeight="1" outlineLevel="1">
      <c r="B16" s="100"/>
      <c r="C16" s="908"/>
      <c r="D16" s="909"/>
      <c r="E16" s="909"/>
      <c r="F16" s="910"/>
      <c r="G16" s="890"/>
      <c r="H16" s="891"/>
      <c r="I16" s="152"/>
      <c r="J16" s="152"/>
      <c r="K16" s="152"/>
      <c r="L16" s="152"/>
      <c r="M16" s="152"/>
      <c r="N16" s="152"/>
      <c r="O16" s="152"/>
      <c r="P16" s="153"/>
      <c r="Q16" s="153"/>
      <c r="R16" s="156">
        <f t="shared" si="8"/>
        <v>0</v>
      </c>
      <c r="S16" s="156">
        <f t="shared" si="9"/>
        <v>0</v>
      </c>
      <c r="U16" s="157">
        <f t="shared" si="16"/>
        <v>0</v>
      </c>
      <c r="W16" s="152"/>
      <c r="X16" s="152"/>
      <c r="Y16" s="152"/>
      <c r="Z16" s="152"/>
      <c r="AA16" s="152"/>
      <c r="AB16" s="152"/>
      <c r="AC16" s="347"/>
      <c r="AD16" s="152"/>
      <c r="AE16" s="152"/>
      <c r="AF16" s="152"/>
      <c r="AG16" s="152"/>
      <c r="AH16" s="152"/>
      <c r="AI16" s="152"/>
      <c r="AJ16" s="347"/>
      <c r="AK16" s="152"/>
      <c r="AL16" s="152"/>
      <c r="AM16" s="619"/>
      <c r="AN16" s="228"/>
      <c r="AO16" s="228"/>
      <c r="AP16" s="228"/>
      <c r="AQ16" s="228"/>
      <c r="AR16" s="228"/>
      <c r="AS16" s="348"/>
      <c r="AT16" s="264">
        <f t="shared" si="12"/>
        <v>0</v>
      </c>
      <c r="AU16" s="259"/>
      <c r="AV16" s="265">
        <f t="shared" si="13"/>
        <v>0</v>
      </c>
      <c r="AX16" s="265">
        <f t="shared" si="17"/>
        <v>0</v>
      </c>
      <c r="AZ16" s="492">
        <f t="shared" si="14"/>
        <v>0</v>
      </c>
      <c r="BB16" s="492">
        <f t="shared" si="15"/>
        <v>0</v>
      </c>
      <c r="BD16" s="265">
        <f t="shared" si="18"/>
        <v>0</v>
      </c>
      <c r="BE16" s="105"/>
      <c r="BF16" s="105"/>
      <c r="BG16" s="105"/>
      <c r="BH16" s="105"/>
      <c r="BI16" s="105"/>
      <c r="BJ16" s="105"/>
    </row>
    <row r="17" spans="2:62" ht="18" hidden="1" customHeight="1" outlineLevel="1">
      <c r="B17" s="100"/>
      <c r="C17" s="908"/>
      <c r="D17" s="909"/>
      <c r="E17" s="909"/>
      <c r="F17" s="910"/>
      <c r="G17" s="890"/>
      <c r="H17" s="891"/>
      <c r="I17" s="152"/>
      <c r="J17" s="152"/>
      <c r="K17" s="152"/>
      <c r="L17" s="152"/>
      <c r="M17" s="152"/>
      <c r="N17" s="152"/>
      <c r="O17" s="152"/>
      <c r="P17" s="153"/>
      <c r="Q17" s="153"/>
      <c r="R17" s="156">
        <f t="shared" si="8"/>
        <v>0</v>
      </c>
      <c r="S17" s="156">
        <f t="shared" si="9"/>
        <v>0</v>
      </c>
      <c r="U17" s="157">
        <f t="shared" si="16"/>
        <v>0</v>
      </c>
      <c r="W17" s="152"/>
      <c r="X17" s="152"/>
      <c r="Y17" s="152"/>
      <c r="Z17" s="152"/>
      <c r="AA17" s="152"/>
      <c r="AB17" s="152"/>
      <c r="AC17" s="347"/>
      <c r="AD17" s="152"/>
      <c r="AE17" s="152"/>
      <c r="AF17" s="152"/>
      <c r="AG17" s="152"/>
      <c r="AH17" s="152"/>
      <c r="AI17" s="152"/>
      <c r="AJ17" s="347"/>
      <c r="AK17" s="152"/>
      <c r="AL17" s="152"/>
      <c r="AM17" s="619"/>
      <c r="AN17" s="228"/>
      <c r="AO17" s="228"/>
      <c r="AP17" s="228"/>
      <c r="AQ17" s="228"/>
      <c r="AR17" s="228"/>
      <c r="AS17" s="348"/>
      <c r="AT17" s="264">
        <f t="shared" si="12"/>
        <v>0</v>
      </c>
      <c r="AU17" s="259"/>
      <c r="AV17" s="265">
        <f t="shared" si="13"/>
        <v>0</v>
      </c>
      <c r="AX17" s="265">
        <f t="shared" si="17"/>
        <v>0</v>
      </c>
      <c r="AZ17" s="492">
        <f t="shared" si="14"/>
        <v>0</v>
      </c>
      <c r="BB17" s="492">
        <f t="shared" si="15"/>
        <v>0</v>
      </c>
      <c r="BD17" s="265">
        <f t="shared" si="18"/>
        <v>0</v>
      </c>
      <c r="BE17" s="105"/>
      <c r="BF17" s="105"/>
      <c r="BG17" s="105"/>
      <c r="BH17" s="105"/>
      <c r="BI17" s="105"/>
      <c r="BJ17" s="105"/>
    </row>
    <row r="18" spans="2:62" ht="18" hidden="1" customHeight="1" outlineLevel="1">
      <c r="B18" s="100"/>
      <c r="C18" s="908"/>
      <c r="D18" s="909"/>
      <c r="E18" s="909"/>
      <c r="F18" s="910"/>
      <c r="G18" s="890"/>
      <c r="H18" s="891"/>
      <c r="I18" s="152"/>
      <c r="J18" s="152"/>
      <c r="K18" s="152"/>
      <c r="L18" s="152"/>
      <c r="M18" s="152"/>
      <c r="N18" s="152"/>
      <c r="O18" s="152"/>
      <c r="P18" s="153"/>
      <c r="Q18" s="153"/>
      <c r="R18" s="156">
        <f t="shared" si="8"/>
        <v>0</v>
      </c>
      <c r="S18" s="156">
        <f t="shared" si="9"/>
        <v>0</v>
      </c>
      <c r="U18" s="157">
        <f t="shared" si="16"/>
        <v>0</v>
      </c>
      <c r="W18" s="152"/>
      <c r="X18" s="152"/>
      <c r="Y18" s="152"/>
      <c r="Z18" s="152"/>
      <c r="AA18" s="152"/>
      <c r="AB18" s="152"/>
      <c r="AC18" s="347"/>
      <c r="AD18" s="152"/>
      <c r="AE18" s="152"/>
      <c r="AF18" s="152"/>
      <c r="AG18" s="152"/>
      <c r="AH18" s="152"/>
      <c r="AI18" s="152"/>
      <c r="AJ18" s="347"/>
      <c r="AK18" s="152"/>
      <c r="AL18" s="152"/>
      <c r="AM18" s="619"/>
      <c r="AN18" s="228"/>
      <c r="AO18" s="228"/>
      <c r="AP18" s="228"/>
      <c r="AQ18" s="228"/>
      <c r="AR18" s="228"/>
      <c r="AS18" s="348"/>
      <c r="AT18" s="264">
        <f t="shared" si="12"/>
        <v>0</v>
      </c>
      <c r="AU18" s="259"/>
      <c r="AV18" s="265">
        <f t="shared" si="13"/>
        <v>0</v>
      </c>
      <c r="AX18" s="265">
        <f t="shared" si="17"/>
        <v>0</v>
      </c>
      <c r="AZ18" s="492">
        <f t="shared" si="14"/>
        <v>0</v>
      </c>
      <c r="BB18" s="492">
        <f t="shared" si="15"/>
        <v>0</v>
      </c>
      <c r="BD18" s="265">
        <f t="shared" si="18"/>
        <v>0</v>
      </c>
      <c r="BE18" s="105"/>
      <c r="BF18" s="105"/>
      <c r="BG18" s="105"/>
      <c r="BH18" s="105"/>
      <c r="BI18" s="105"/>
      <c r="BJ18" s="105"/>
    </row>
    <row r="19" spans="2:62" ht="18" hidden="1" customHeight="1" outlineLevel="1">
      <c r="B19" s="100"/>
      <c r="C19" s="908"/>
      <c r="D19" s="909"/>
      <c r="E19" s="909"/>
      <c r="F19" s="910"/>
      <c r="G19" s="890"/>
      <c r="H19" s="891"/>
      <c r="I19" s="152"/>
      <c r="J19" s="152"/>
      <c r="K19" s="152"/>
      <c r="L19" s="152"/>
      <c r="M19" s="152"/>
      <c r="N19" s="152"/>
      <c r="O19" s="152"/>
      <c r="P19" s="153"/>
      <c r="Q19" s="153"/>
      <c r="R19" s="156">
        <f t="shared" si="8"/>
        <v>0</v>
      </c>
      <c r="S19" s="156">
        <f t="shared" si="9"/>
        <v>0</v>
      </c>
      <c r="U19" s="157">
        <f t="shared" si="16"/>
        <v>0</v>
      </c>
      <c r="W19" s="152"/>
      <c r="X19" s="152"/>
      <c r="Y19" s="152"/>
      <c r="Z19" s="152"/>
      <c r="AA19" s="152"/>
      <c r="AB19" s="152"/>
      <c r="AC19" s="347"/>
      <c r="AD19" s="152"/>
      <c r="AE19" s="152"/>
      <c r="AF19" s="152"/>
      <c r="AG19" s="152"/>
      <c r="AH19" s="152"/>
      <c r="AI19" s="152"/>
      <c r="AJ19" s="347"/>
      <c r="AK19" s="152"/>
      <c r="AL19" s="152"/>
      <c r="AM19" s="619"/>
      <c r="AN19" s="228"/>
      <c r="AO19" s="228"/>
      <c r="AP19" s="228"/>
      <c r="AQ19" s="228"/>
      <c r="AR19" s="228"/>
      <c r="AS19" s="348"/>
      <c r="AT19" s="264">
        <f t="shared" si="12"/>
        <v>0</v>
      </c>
      <c r="AU19" s="259"/>
      <c r="AV19" s="265">
        <f t="shared" si="13"/>
        <v>0</v>
      </c>
      <c r="AX19" s="265">
        <f t="shared" si="17"/>
        <v>0</v>
      </c>
      <c r="AZ19" s="492">
        <f t="shared" si="14"/>
        <v>0</v>
      </c>
      <c r="BB19" s="492">
        <f t="shared" si="15"/>
        <v>0</v>
      </c>
      <c r="BD19" s="265">
        <f t="shared" si="18"/>
        <v>0</v>
      </c>
      <c r="BE19" s="105"/>
      <c r="BF19" s="105"/>
      <c r="BG19" s="105"/>
      <c r="BH19" s="105"/>
      <c r="BI19" s="105"/>
      <c r="BJ19" s="105"/>
    </row>
    <row r="20" spans="2:62" ht="18" hidden="1" customHeight="1" outlineLevel="1">
      <c r="B20" s="100"/>
      <c r="C20" s="908"/>
      <c r="D20" s="909"/>
      <c r="E20" s="909"/>
      <c r="F20" s="910"/>
      <c r="G20" s="890"/>
      <c r="H20" s="891"/>
      <c r="I20" s="152"/>
      <c r="J20" s="152"/>
      <c r="K20" s="152"/>
      <c r="L20" s="152"/>
      <c r="M20" s="152"/>
      <c r="N20" s="152"/>
      <c r="O20" s="152"/>
      <c r="P20" s="153"/>
      <c r="Q20" s="153"/>
      <c r="R20" s="156">
        <f t="shared" si="8"/>
        <v>0</v>
      </c>
      <c r="S20" s="156">
        <f t="shared" si="9"/>
        <v>0</v>
      </c>
      <c r="U20" s="157">
        <f t="shared" si="16"/>
        <v>0</v>
      </c>
      <c r="W20" s="152"/>
      <c r="X20" s="152"/>
      <c r="Y20" s="152"/>
      <c r="Z20" s="152"/>
      <c r="AA20" s="152"/>
      <c r="AB20" s="152"/>
      <c r="AC20" s="347"/>
      <c r="AD20" s="152"/>
      <c r="AE20" s="152"/>
      <c r="AF20" s="152"/>
      <c r="AG20" s="152"/>
      <c r="AH20" s="152"/>
      <c r="AI20" s="152"/>
      <c r="AJ20" s="347"/>
      <c r="AK20" s="152"/>
      <c r="AL20" s="152"/>
      <c r="AM20" s="619"/>
      <c r="AN20" s="228"/>
      <c r="AO20" s="228"/>
      <c r="AP20" s="228"/>
      <c r="AQ20" s="228"/>
      <c r="AR20" s="228"/>
      <c r="AS20" s="348"/>
      <c r="AT20" s="264">
        <f t="shared" si="12"/>
        <v>0</v>
      </c>
      <c r="AU20" s="259"/>
      <c r="AV20" s="265">
        <f t="shared" si="13"/>
        <v>0</v>
      </c>
      <c r="AX20" s="265">
        <f t="shared" si="17"/>
        <v>0</v>
      </c>
      <c r="AZ20" s="492">
        <f t="shared" si="14"/>
        <v>0</v>
      </c>
      <c r="BB20" s="492">
        <f t="shared" si="15"/>
        <v>0</v>
      </c>
      <c r="BD20" s="265">
        <f t="shared" si="18"/>
        <v>0</v>
      </c>
      <c r="BE20" s="105"/>
      <c r="BF20" s="105"/>
      <c r="BG20" s="105"/>
      <c r="BH20" s="105"/>
      <c r="BI20" s="105"/>
      <c r="BJ20" s="105"/>
    </row>
    <row r="21" spans="2:62" ht="18" hidden="1" customHeight="1" outlineLevel="1">
      <c r="B21" s="100"/>
      <c r="C21" s="908"/>
      <c r="D21" s="909"/>
      <c r="E21" s="909"/>
      <c r="F21" s="910"/>
      <c r="G21" s="890"/>
      <c r="H21" s="891"/>
      <c r="I21" s="152"/>
      <c r="J21" s="152"/>
      <c r="K21" s="152"/>
      <c r="L21" s="152"/>
      <c r="M21" s="152"/>
      <c r="N21" s="152"/>
      <c r="O21" s="152"/>
      <c r="P21" s="153"/>
      <c r="Q21" s="153"/>
      <c r="R21" s="156">
        <f t="shared" si="8"/>
        <v>0</v>
      </c>
      <c r="S21" s="156">
        <f t="shared" si="9"/>
        <v>0</v>
      </c>
      <c r="U21" s="157">
        <f t="shared" si="16"/>
        <v>0</v>
      </c>
      <c r="W21" s="152"/>
      <c r="X21" s="152"/>
      <c r="Y21" s="152"/>
      <c r="Z21" s="152"/>
      <c r="AA21" s="152"/>
      <c r="AB21" s="152"/>
      <c r="AC21" s="347"/>
      <c r="AD21" s="152"/>
      <c r="AE21" s="152"/>
      <c r="AF21" s="152"/>
      <c r="AG21" s="152"/>
      <c r="AH21" s="152"/>
      <c r="AI21" s="152"/>
      <c r="AJ21" s="347"/>
      <c r="AK21" s="152"/>
      <c r="AL21" s="152"/>
      <c r="AM21" s="619"/>
      <c r="AN21" s="228"/>
      <c r="AO21" s="228"/>
      <c r="AP21" s="228"/>
      <c r="AQ21" s="228"/>
      <c r="AR21" s="228"/>
      <c r="AS21" s="348"/>
      <c r="AT21" s="264">
        <f t="shared" si="12"/>
        <v>0</v>
      </c>
      <c r="AU21" s="259"/>
      <c r="AV21" s="265">
        <f t="shared" si="13"/>
        <v>0</v>
      </c>
      <c r="AX21" s="265">
        <f t="shared" si="17"/>
        <v>0</v>
      </c>
      <c r="AZ21" s="492">
        <f t="shared" si="14"/>
        <v>0</v>
      </c>
      <c r="BB21" s="492">
        <f t="shared" si="15"/>
        <v>0</v>
      </c>
      <c r="BD21" s="265">
        <f t="shared" si="18"/>
        <v>0</v>
      </c>
      <c r="BE21" s="105"/>
      <c r="BF21" s="105"/>
      <c r="BG21" s="105"/>
      <c r="BH21" s="105"/>
      <c r="BI21" s="105"/>
      <c r="BJ21" s="105"/>
    </row>
    <row r="22" spans="2:62" ht="18" hidden="1" customHeight="1" outlineLevel="1">
      <c r="B22" s="100"/>
      <c r="C22" s="908"/>
      <c r="D22" s="909"/>
      <c r="E22" s="909"/>
      <c r="F22" s="910"/>
      <c r="G22" s="890"/>
      <c r="H22" s="891"/>
      <c r="I22" s="152"/>
      <c r="J22" s="152"/>
      <c r="K22" s="152"/>
      <c r="L22" s="152"/>
      <c r="M22" s="152"/>
      <c r="N22" s="152"/>
      <c r="O22" s="152"/>
      <c r="P22" s="153"/>
      <c r="Q22" s="153"/>
      <c r="R22" s="156">
        <f t="shared" si="8"/>
        <v>0</v>
      </c>
      <c r="S22" s="156">
        <f t="shared" si="9"/>
        <v>0</v>
      </c>
      <c r="U22" s="157">
        <f t="shared" si="16"/>
        <v>0</v>
      </c>
      <c r="W22" s="152"/>
      <c r="X22" s="152"/>
      <c r="Y22" s="152"/>
      <c r="Z22" s="152"/>
      <c r="AA22" s="152"/>
      <c r="AB22" s="152"/>
      <c r="AC22" s="347"/>
      <c r="AD22" s="152"/>
      <c r="AE22" s="152"/>
      <c r="AF22" s="152"/>
      <c r="AG22" s="152"/>
      <c r="AH22" s="152"/>
      <c r="AI22" s="152"/>
      <c r="AJ22" s="347"/>
      <c r="AK22" s="152"/>
      <c r="AL22" s="152"/>
      <c r="AM22" s="619"/>
      <c r="AN22" s="228"/>
      <c r="AO22" s="228"/>
      <c r="AP22" s="228"/>
      <c r="AQ22" s="228"/>
      <c r="AR22" s="228"/>
      <c r="AS22" s="348"/>
      <c r="AT22" s="264">
        <f t="shared" si="12"/>
        <v>0</v>
      </c>
      <c r="AU22" s="259"/>
      <c r="AV22" s="265">
        <f t="shared" si="13"/>
        <v>0</v>
      </c>
      <c r="AX22" s="265">
        <f t="shared" si="17"/>
        <v>0</v>
      </c>
      <c r="AZ22" s="492">
        <f t="shared" si="14"/>
        <v>0</v>
      </c>
      <c r="BB22" s="492">
        <f t="shared" si="15"/>
        <v>0</v>
      </c>
      <c r="BD22" s="265">
        <f t="shared" si="18"/>
        <v>0</v>
      </c>
      <c r="BE22" s="105"/>
      <c r="BF22" s="105"/>
      <c r="BG22" s="105"/>
      <c r="BH22" s="105"/>
      <c r="BI22" s="105"/>
      <c r="BJ22" s="105"/>
    </row>
    <row r="23" spans="2:62" ht="18" hidden="1" customHeight="1" outlineLevel="1">
      <c r="B23" s="100"/>
      <c r="C23" s="908"/>
      <c r="D23" s="909"/>
      <c r="E23" s="909"/>
      <c r="F23" s="910"/>
      <c r="G23" s="890"/>
      <c r="H23" s="891"/>
      <c r="I23" s="152"/>
      <c r="J23" s="152"/>
      <c r="K23" s="152"/>
      <c r="L23" s="152"/>
      <c r="M23" s="152"/>
      <c r="N23" s="152"/>
      <c r="O23" s="152"/>
      <c r="P23" s="153"/>
      <c r="Q23" s="153"/>
      <c r="R23" s="156">
        <f t="shared" si="8"/>
        <v>0</v>
      </c>
      <c r="S23" s="156">
        <f t="shared" si="9"/>
        <v>0</v>
      </c>
      <c r="U23" s="157">
        <f t="shared" si="16"/>
        <v>0</v>
      </c>
      <c r="W23" s="152"/>
      <c r="X23" s="152"/>
      <c r="Y23" s="152"/>
      <c r="Z23" s="152"/>
      <c r="AA23" s="152"/>
      <c r="AB23" s="152"/>
      <c r="AC23" s="347"/>
      <c r="AD23" s="152"/>
      <c r="AE23" s="152"/>
      <c r="AF23" s="152"/>
      <c r="AG23" s="152"/>
      <c r="AH23" s="152"/>
      <c r="AI23" s="152"/>
      <c r="AJ23" s="347"/>
      <c r="AK23" s="152"/>
      <c r="AL23" s="152"/>
      <c r="AM23" s="619"/>
      <c r="AN23" s="228"/>
      <c r="AO23" s="228"/>
      <c r="AP23" s="228"/>
      <c r="AQ23" s="228"/>
      <c r="AR23" s="228"/>
      <c r="AS23" s="348"/>
      <c r="AT23" s="264">
        <f t="shared" si="12"/>
        <v>0</v>
      </c>
      <c r="AU23" s="259"/>
      <c r="AV23" s="265">
        <f t="shared" si="13"/>
        <v>0</v>
      </c>
      <c r="AX23" s="265">
        <f t="shared" si="17"/>
        <v>0</v>
      </c>
      <c r="AZ23" s="492">
        <f t="shared" si="14"/>
        <v>0</v>
      </c>
      <c r="BB23" s="492">
        <f t="shared" si="15"/>
        <v>0</v>
      </c>
      <c r="BD23" s="265">
        <f t="shared" si="18"/>
        <v>0</v>
      </c>
      <c r="BE23" s="105"/>
      <c r="BF23" s="105"/>
      <c r="BG23" s="105"/>
      <c r="BH23" s="105"/>
      <c r="BI23" s="105"/>
      <c r="BJ23" s="105"/>
    </row>
    <row r="24" spans="2:62" ht="18" hidden="1" customHeight="1" outlineLevel="1">
      <c r="B24" s="100"/>
      <c r="C24" s="908"/>
      <c r="D24" s="909"/>
      <c r="E24" s="909"/>
      <c r="F24" s="910"/>
      <c r="G24" s="890"/>
      <c r="H24" s="891"/>
      <c r="I24" s="152"/>
      <c r="J24" s="152"/>
      <c r="K24" s="152"/>
      <c r="L24" s="152"/>
      <c r="M24" s="152"/>
      <c r="N24" s="152"/>
      <c r="O24" s="152"/>
      <c r="P24" s="153"/>
      <c r="Q24" s="153"/>
      <c r="R24" s="156">
        <f t="shared" si="8"/>
        <v>0</v>
      </c>
      <c r="S24" s="156">
        <f t="shared" si="9"/>
        <v>0</v>
      </c>
      <c r="U24" s="157">
        <f t="shared" si="16"/>
        <v>0</v>
      </c>
      <c r="W24" s="152"/>
      <c r="X24" s="152"/>
      <c r="Y24" s="152"/>
      <c r="Z24" s="152"/>
      <c r="AA24" s="152"/>
      <c r="AB24" s="152"/>
      <c r="AC24" s="347"/>
      <c r="AD24" s="152"/>
      <c r="AE24" s="152"/>
      <c r="AF24" s="152"/>
      <c r="AG24" s="152"/>
      <c r="AH24" s="152"/>
      <c r="AI24" s="152"/>
      <c r="AJ24" s="347"/>
      <c r="AK24" s="152"/>
      <c r="AL24" s="152"/>
      <c r="AM24" s="619"/>
      <c r="AN24" s="228"/>
      <c r="AO24" s="228"/>
      <c r="AP24" s="228"/>
      <c r="AQ24" s="228"/>
      <c r="AR24" s="228"/>
      <c r="AS24" s="348"/>
      <c r="AT24" s="264">
        <f t="shared" si="12"/>
        <v>0</v>
      </c>
      <c r="AU24" s="259"/>
      <c r="AV24" s="265">
        <f t="shared" si="13"/>
        <v>0</v>
      </c>
      <c r="AX24" s="265">
        <f t="shared" si="17"/>
        <v>0</v>
      </c>
      <c r="AZ24" s="492">
        <f t="shared" si="14"/>
        <v>0</v>
      </c>
      <c r="BB24" s="492">
        <f t="shared" si="15"/>
        <v>0</v>
      </c>
      <c r="BD24" s="265">
        <f t="shared" si="18"/>
        <v>0</v>
      </c>
      <c r="BE24" s="105"/>
      <c r="BF24" s="105"/>
      <c r="BG24" s="105"/>
      <c r="BH24" s="105"/>
      <c r="BI24" s="105"/>
      <c r="BJ24" s="105"/>
    </row>
    <row r="25" spans="2:62" ht="18" hidden="1" customHeight="1" outlineLevel="1">
      <c r="B25" s="100"/>
      <c r="C25" s="908"/>
      <c r="D25" s="909"/>
      <c r="E25" s="909"/>
      <c r="F25" s="910"/>
      <c r="G25" s="890"/>
      <c r="H25" s="891"/>
      <c r="I25" s="152"/>
      <c r="J25" s="152"/>
      <c r="K25" s="152"/>
      <c r="L25" s="152"/>
      <c r="M25" s="152"/>
      <c r="N25" s="152"/>
      <c r="O25" s="152"/>
      <c r="P25" s="153"/>
      <c r="Q25" s="153"/>
      <c r="R25" s="156">
        <f t="shared" si="8"/>
        <v>0</v>
      </c>
      <c r="S25" s="156">
        <f t="shared" si="9"/>
        <v>0</v>
      </c>
      <c r="U25" s="157">
        <f t="shared" si="16"/>
        <v>0</v>
      </c>
      <c r="W25" s="152"/>
      <c r="X25" s="152"/>
      <c r="Y25" s="152"/>
      <c r="Z25" s="152"/>
      <c r="AA25" s="152"/>
      <c r="AB25" s="152"/>
      <c r="AC25" s="347"/>
      <c r="AD25" s="152"/>
      <c r="AE25" s="152"/>
      <c r="AF25" s="152"/>
      <c r="AG25" s="152"/>
      <c r="AH25" s="152"/>
      <c r="AI25" s="152"/>
      <c r="AJ25" s="347"/>
      <c r="AK25" s="152"/>
      <c r="AL25" s="152"/>
      <c r="AM25" s="619"/>
      <c r="AN25" s="228"/>
      <c r="AO25" s="228"/>
      <c r="AP25" s="228"/>
      <c r="AQ25" s="228"/>
      <c r="AR25" s="228"/>
      <c r="AS25" s="348"/>
      <c r="AT25" s="264">
        <f t="shared" si="12"/>
        <v>0</v>
      </c>
      <c r="AU25" s="259"/>
      <c r="AV25" s="265">
        <f t="shared" si="13"/>
        <v>0</v>
      </c>
      <c r="AX25" s="265">
        <f t="shared" si="17"/>
        <v>0</v>
      </c>
      <c r="AZ25" s="492">
        <f t="shared" si="14"/>
        <v>0</v>
      </c>
      <c r="BB25" s="492">
        <f t="shared" si="15"/>
        <v>0</v>
      </c>
      <c r="BD25" s="265">
        <f t="shared" si="18"/>
        <v>0</v>
      </c>
      <c r="BE25" s="105"/>
      <c r="BF25" s="105"/>
      <c r="BG25" s="105"/>
      <c r="BH25" s="105"/>
      <c r="BI25" s="105"/>
      <c r="BJ25" s="105"/>
    </row>
    <row r="26" spans="2:62" ht="18" hidden="1" customHeight="1" outlineLevel="1">
      <c r="B26" s="100"/>
      <c r="C26" s="908"/>
      <c r="D26" s="909"/>
      <c r="E26" s="909"/>
      <c r="F26" s="910"/>
      <c r="G26" s="890"/>
      <c r="H26" s="891"/>
      <c r="I26" s="152"/>
      <c r="J26" s="152"/>
      <c r="K26" s="152"/>
      <c r="L26" s="152"/>
      <c r="M26" s="152"/>
      <c r="N26" s="152"/>
      <c r="O26" s="152"/>
      <c r="P26" s="153"/>
      <c r="Q26" s="153"/>
      <c r="R26" s="156">
        <f t="shared" si="8"/>
        <v>0</v>
      </c>
      <c r="S26" s="156">
        <f t="shared" si="9"/>
        <v>0</v>
      </c>
      <c r="U26" s="157">
        <f t="shared" si="16"/>
        <v>0</v>
      </c>
      <c r="W26" s="152"/>
      <c r="X26" s="152"/>
      <c r="Y26" s="152"/>
      <c r="Z26" s="152"/>
      <c r="AA26" s="152"/>
      <c r="AB26" s="152"/>
      <c r="AC26" s="347"/>
      <c r="AD26" s="152"/>
      <c r="AE26" s="152"/>
      <c r="AF26" s="152"/>
      <c r="AG26" s="152"/>
      <c r="AH26" s="152"/>
      <c r="AI26" s="152"/>
      <c r="AJ26" s="347"/>
      <c r="AK26" s="152"/>
      <c r="AL26" s="152"/>
      <c r="AM26" s="619"/>
      <c r="AN26" s="228"/>
      <c r="AO26" s="228"/>
      <c r="AP26" s="228"/>
      <c r="AQ26" s="228"/>
      <c r="AR26" s="228"/>
      <c r="AS26" s="348"/>
      <c r="AT26" s="264">
        <f t="shared" si="12"/>
        <v>0</v>
      </c>
      <c r="AU26" s="259"/>
      <c r="AV26" s="265">
        <f t="shared" si="13"/>
        <v>0</v>
      </c>
      <c r="AX26" s="265">
        <f t="shared" si="17"/>
        <v>0</v>
      </c>
      <c r="AZ26" s="492">
        <f t="shared" si="14"/>
        <v>0</v>
      </c>
      <c r="BB26" s="492">
        <f t="shared" si="15"/>
        <v>0</v>
      </c>
      <c r="BD26" s="265">
        <f t="shared" si="18"/>
        <v>0</v>
      </c>
      <c r="BE26" s="105"/>
      <c r="BF26" s="105"/>
      <c r="BG26" s="105"/>
      <c r="BH26" s="105"/>
      <c r="BI26" s="105"/>
      <c r="BJ26" s="105"/>
    </row>
    <row r="27" spans="2:62" ht="18" hidden="1" customHeight="1" outlineLevel="1">
      <c r="B27" s="100"/>
      <c r="C27" s="908"/>
      <c r="D27" s="909"/>
      <c r="E27" s="909"/>
      <c r="F27" s="910"/>
      <c r="G27" s="890"/>
      <c r="H27" s="891"/>
      <c r="I27" s="152"/>
      <c r="J27" s="152"/>
      <c r="K27" s="152"/>
      <c r="L27" s="152"/>
      <c r="M27" s="152"/>
      <c r="N27" s="152"/>
      <c r="O27" s="152"/>
      <c r="P27" s="153"/>
      <c r="Q27" s="153"/>
      <c r="R27" s="156">
        <f t="shared" si="8"/>
        <v>0</v>
      </c>
      <c r="S27" s="156">
        <f t="shared" si="9"/>
        <v>0</v>
      </c>
      <c r="U27" s="157">
        <f t="shared" si="16"/>
        <v>0</v>
      </c>
      <c r="W27" s="152"/>
      <c r="X27" s="152"/>
      <c r="Y27" s="152"/>
      <c r="Z27" s="152"/>
      <c r="AA27" s="152"/>
      <c r="AB27" s="152"/>
      <c r="AC27" s="347"/>
      <c r="AD27" s="152"/>
      <c r="AE27" s="152"/>
      <c r="AF27" s="152"/>
      <c r="AG27" s="152"/>
      <c r="AH27" s="152"/>
      <c r="AI27" s="152"/>
      <c r="AJ27" s="347"/>
      <c r="AK27" s="152"/>
      <c r="AL27" s="152"/>
      <c r="AM27" s="619"/>
      <c r="AN27" s="228"/>
      <c r="AO27" s="228"/>
      <c r="AP27" s="228"/>
      <c r="AQ27" s="228"/>
      <c r="AR27" s="228"/>
      <c r="AS27" s="348"/>
      <c r="AT27" s="264">
        <f t="shared" si="12"/>
        <v>0</v>
      </c>
      <c r="AU27" s="259"/>
      <c r="AV27" s="265">
        <f t="shared" si="13"/>
        <v>0</v>
      </c>
      <c r="AX27" s="265">
        <f t="shared" si="17"/>
        <v>0</v>
      </c>
      <c r="AZ27" s="492">
        <f t="shared" si="14"/>
        <v>0</v>
      </c>
      <c r="BB27" s="492">
        <f t="shared" si="15"/>
        <v>0</v>
      </c>
      <c r="BD27" s="265">
        <f t="shared" si="18"/>
        <v>0</v>
      </c>
      <c r="BE27" s="105"/>
      <c r="BF27" s="105"/>
      <c r="BG27" s="105"/>
      <c r="BH27" s="105"/>
      <c r="BI27" s="105"/>
      <c r="BJ27" s="105"/>
    </row>
    <row r="28" spans="2:62" ht="9.9499999999999993" hidden="1" customHeight="1" outlineLevel="1">
      <c r="B28" s="101"/>
      <c r="C28" s="208"/>
      <c r="D28" s="208"/>
      <c r="E28" s="208"/>
      <c r="F28" s="208"/>
      <c r="G28" s="237"/>
      <c r="H28" s="207"/>
      <c r="I28" s="257"/>
      <c r="J28" s="257"/>
      <c r="K28" s="257"/>
      <c r="L28" s="257"/>
      <c r="M28" s="257"/>
      <c r="N28" s="257"/>
      <c r="O28" s="257"/>
      <c r="P28" s="256"/>
      <c r="Q28" s="102"/>
      <c r="R28" s="102"/>
      <c r="S28" s="102"/>
      <c r="U28" s="9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Z28" s="493"/>
      <c r="BE28" s="105"/>
      <c r="BF28" s="105"/>
      <c r="BG28" s="105"/>
      <c r="BH28" s="105"/>
      <c r="BI28" s="105"/>
      <c r="BJ28" s="105"/>
    </row>
    <row r="29" spans="2:62" ht="20.100000000000001" customHeight="1" collapsed="1">
      <c r="B29" s="179">
        <f>B12+1</f>
        <v>2</v>
      </c>
      <c r="C29" s="916"/>
      <c r="D29" s="917"/>
      <c r="E29" s="917"/>
      <c r="F29" s="918"/>
      <c r="G29" s="429"/>
      <c r="H29" s="206">
        <v>1</v>
      </c>
      <c r="I29" s="642">
        <f t="shared" ref="I29" si="19">$H29*SUM(I30:I44)</f>
        <v>0</v>
      </c>
      <c r="J29" s="643">
        <f t="shared" ref="J29:O29" si="20">$H29*SUM(J30:J44)</f>
        <v>0</v>
      </c>
      <c r="K29" s="644">
        <f t="shared" si="20"/>
        <v>0</v>
      </c>
      <c r="L29" s="645">
        <f t="shared" si="20"/>
        <v>0</v>
      </c>
      <c r="M29" s="645">
        <f t="shared" si="20"/>
        <v>0</v>
      </c>
      <c r="N29" s="644">
        <f t="shared" si="20"/>
        <v>0</v>
      </c>
      <c r="O29" s="642">
        <f t="shared" si="20"/>
        <v>0</v>
      </c>
      <c r="P29" s="209">
        <f t="shared" ref="P29:Q29" si="21">$H29*SUM(P30:P44)</f>
        <v>0</v>
      </c>
      <c r="Q29" s="210">
        <f t="shared" si="21"/>
        <v>0</v>
      </c>
      <c r="R29" s="136">
        <f t="shared" ref="R29:R44" si="22">P29*(1+Gewinn)*(1+SicherheitAngebot)</f>
        <v>0</v>
      </c>
      <c r="S29" s="137">
        <f t="shared" ref="S29:S44" si="23">Q29*(1+MGKZ)*(1+Gewinn)*(1+SicherheitAngebot)</f>
        <v>0</v>
      </c>
      <c r="U29" s="10">
        <f>I29*$I$7+J29*$J$7+K29*$K$7+L29*$L$7+M29*$M$7+N29*$N$7+O29*$O$7+R29+S29</f>
        <v>0</v>
      </c>
      <c r="W29" s="646">
        <f t="shared" ref="W29:AB29" si="24">$H29*SUM(W30:W44)</f>
        <v>0</v>
      </c>
      <c r="X29" s="647">
        <f t="shared" si="24"/>
        <v>0</v>
      </c>
      <c r="Y29" s="648">
        <f t="shared" si="24"/>
        <v>0</v>
      </c>
      <c r="Z29" s="649">
        <f t="shared" si="24"/>
        <v>0</v>
      </c>
      <c r="AA29" s="648">
        <f t="shared" si="24"/>
        <v>0</v>
      </c>
      <c r="AB29" s="646">
        <f t="shared" si="24"/>
        <v>0</v>
      </c>
      <c r="AC29" s="258"/>
      <c r="AD29" s="646">
        <f t="shared" ref="AD29:AM29" si="25">$H29*SUM(AD30:AD44)</f>
        <v>0</v>
      </c>
      <c r="AE29" s="647">
        <f t="shared" si="25"/>
        <v>0</v>
      </c>
      <c r="AF29" s="648">
        <f t="shared" si="25"/>
        <v>0</v>
      </c>
      <c r="AG29" s="649">
        <f t="shared" si="25"/>
        <v>0</v>
      </c>
      <c r="AH29" s="648">
        <f t="shared" si="25"/>
        <v>0</v>
      </c>
      <c r="AI29" s="646">
        <f t="shared" si="25"/>
        <v>0</v>
      </c>
      <c r="AJ29" s="258"/>
      <c r="AK29" s="653">
        <f t="shared" si="25"/>
        <v>0</v>
      </c>
      <c r="AL29" s="653">
        <f t="shared" si="25"/>
        <v>0</v>
      </c>
      <c r="AM29" s="653">
        <f t="shared" si="25"/>
        <v>0</v>
      </c>
      <c r="AN29" s="227">
        <f>$H29*SUM(AN30:AN44)*(1+Gewinn)*(1+SicherheitAngebot)</f>
        <v>0</v>
      </c>
      <c r="AO29" s="227">
        <f>$H29*SUM(AO30:AO44)*(1+Gewinn)*(1+SicherheitAngebot)</f>
        <v>0</v>
      </c>
      <c r="AP29" s="227">
        <f>$H29*SUM(AP30:AP44)*(1+Gewinn)*(1+SicherheitAngebot)</f>
        <v>0</v>
      </c>
      <c r="AQ29" s="227">
        <f>$H29*SUM(AQ30:AQ44)*(1+Gewinn)*(1+SicherheitAngebot)</f>
        <v>0</v>
      </c>
      <c r="AR29" s="227">
        <f>$H29*SUM(AR30:AR44)*(1+Gewinn)*(1+SicherheitAngebot)</f>
        <v>0</v>
      </c>
      <c r="AS29" s="262"/>
      <c r="AT29" s="263">
        <f t="shared" si="12"/>
        <v>0</v>
      </c>
      <c r="AU29" s="259"/>
      <c r="AV29" s="491">
        <f>AK29*$AK$7+AL29*$AL$7+AM29*$AM$7+SUM(AN29:AR29)+AT29/Zuschläge_IBN+AT29</f>
        <v>0</v>
      </c>
      <c r="AX29" s="685">
        <f>U29+AV29</f>
        <v>0</v>
      </c>
      <c r="AZ29" s="490">
        <f>IF(H29&gt;0,U29/(1+SicherheitAngebot)*(1+Sicherheit),0)</f>
        <v>0</v>
      </c>
      <c r="BB29" s="490">
        <f>IF(H29&gt;0,AV29/(1+SicherheitAngebot)*(1+Sicherheit),0)</f>
        <v>0</v>
      </c>
      <c r="BD29" s="490">
        <f>AZ29+BB29</f>
        <v>0</v>
      </c>
      <c r="BE29" s="105"/>
      <c r="BF29" s="105"/>
      <c r="BG29" s="105"/>
      <c r="BH29" s="105"/>
      <c r="BI29" s="105"/>
      <c r="BJ29" s="105"/>
    </row>
    <row r="30" spans="2:62" ht="18" hidden="1" customHeight="1" outlineLevel="1">
      <c r="B30" s="99"/>
      <c r="C30" s="908"/>
      <c r="D30" s="909"/>
      <c r="E30" s="909"/>
      <c r="F30" s="910"/>
      <c r="G30" s="890"/>
      <c r="H30" s="901"/>
      <c r="I30" s="152"/>
      <c r="J30" s="152"/>
      <c r="K30" s="152"/>
      <c r="L30" s="152"/>
      <c r="M30" s="152"/>
      <c r="N30" s="152"/>
      <c r="O30" s="152"/>
      <c r="P30" s="153"/>
      <c r="Q30" s="153"/>
      <c r="R30" s="156">
        <f t="shared" si="22"/>
        <v>0</v>
      </c>
      <c r="S30" s="156">
        <f t="shared" si="23"/>
        <v>0</v>
      </c>
      <c r="U30" s="157">
        <f>I30*$I$7+J30*$J$7+K30*$K$7+L30*$L$7+M30*$M$7+N30*$N$7+O30*$O$7+R30+S30</f>
        <v>0</v>
      </c>
      <c r="W30" s="152"/>
      <c r="X30" s="152"/>
      <c r="Y30" s="152"/>
      <c r="Z30" s="152"/>
      <c r="AA30" s="152"/>
      <c r="AB30" s="152"/>
      <c r="AC30" s="347"/>
      <c r="AD30" s="152"/>
      <c r="AE30" s="152"/>
      <c r="AF30" s="152"/>
      <c r="AG30" s="152"/>
      <c r="AH30" s="152"/>
      <c r="AI30" s="152"/>
      <c r="AJ30" s="347"/>
      <c r="AK30" s="152"/>
      <c r="AL30" s="152"/>
      <c r="AM30" s="295"/>
      <c r="AN30" s="228"/>
      <c r="AO30" s="228"/>
      <c r="AP30" s="228"/>
      <c r="AQ30" s="228"/>
      <c r="AR30" s="228"/>
      <c r="AS30" s="348"/>
      <c r="AT30" s="264">
        <f t="shared" si="12"/>
        <v>0</v>
      </c>
      <c r="AU30" s="259"/>
      <c r="AV30" s="265">
        <f t="shared" ref="AV30:AV44" si="26">AK30*$AK$7+AL30*$AL$7+AM30*$AM$7+SUM(AN30:AR30)*(1+Gewinn)*(1+SicherheitAngebot)+AT30/Zuschläge_IBN+AT30</f>
        <v>0</v>
      </c>
      <c r="AX30" s="265">
        <f>U30+AV30</f>
        <v>0</v>
      </c>
      <c r="AZ30" s="492">
        <f t="shared" ref="AZ30:AZ44" si="27">U30/(1+SicherheitAngebot)*(1+Sicherheit)</f>
        <v>0</v>
      </c>
      <c r="BB30" s="492">
        <f t="shared" ref="BB30:BB44" si="28">AV30/(1+SicherheitAngebot)*(1+Sicherheit)</f>
        <v>0</v>
      </c>
      <c r="BD30" s="265">
        <f>AZ30+BB30</f>
        <v>0</v>
      </c>
      <c r="BE30" s="105"/>
      <c r="BF30" s="105"/>
      <c r="BG30" s="105"/>
      <c r="BH30" s="105"/>
      <c r="BI30" s="105"/>
      <c r="BJ30" s="105"/>
    </row>
    <row r="31" spans="2:62" ht="18" hidden="1" customHeight="1" outlineLevel="1">
      <c r="B31" s="100"/>
      <c r="C31" s="908"/>
      <c r="D31" s="909"/>
      <c r="E31" s="909"/>
      <c r="F31" s="910"/>
      <c r="G31" s="890"/>
      <c r="H31" s="891"/>
      <c r="I31" s="152"/>
      <c r="J31" s="152"/>
      <c r="K31" s="152"/>
      <c r="L31" s="152"/>
      <c r="M31" s="152"/>
      <c r="N31" s="152"/>
      <c r="O31" s="152"/>
      <c r="P31" s="153"/>
      <c r="Q31" s="153"/>
      <c r="R31" s="156">
        <f t="shared" si="22"/>
        <v>0</v>
      </c>
      <c r="S31" s="156">
        <f t="shared" si="23"/>
        <v>0</v>
      </c>
      <c r="U31" s="157">
        <f t="shared" ref="U31:U44" si="29">I31*$I$7+J31*$J$7+K31*$K$7+L31*$L$7+M31*$M$7+N31*$N$7+O31*$O$7+R31+S31</f>
        <v>0</v>
      </c>
      <c r="W31" s="152"/>
      <c r="X31" s="152"/>
      <c r="Y31" s="152"/>
      <c r="Z31" s="152"/>
      <c r="AA31" s="152"/>
      <c r="AB31" s="152"/>
      <c r="AC31" s="347"/>
      <c r="AD31" s="152"/>
      <c r="AE31" s="152"/>
      <c r="AF31" s="152"/>
      <c r="AG31" s="152"/>
      <c r="AH31" s="152"/>
      <c r="AI31" s="152"/>
      <c r="AJ31" s="347"/>
      <c r="AK31" s="152"/>
      <c r="AL31" s="152"/>
      <c r="AM31" s="295"/>
      <c r="AN31" s="228"/>
      <c r="AO31" s="228"/>
      <c r="AP31" s="228"/>
      <c r="AQ31" s="228"/>
      <c r="AR31" s="228"/>
      <c r="AS31" s="348"/>
      <c r="AT31" s="264">
        <f t="shared" si="12"/>
        <v>0</v>
      </c>
      <c r="AU31" s="259"/>
      <c r="AV31" s="265">
        <f t="shared" si="26"/>
        <v>0</v>
      </c>
      <c r="AX31" s="265">
        <f t="shared" ref="AX31:AX44" si="30">U31+AV31</f>
        <v>0</v>
      </c>
      <c r="AZ31" s="492">
        <f t="shared" si="27"/>
        <v>0</v>
      </c>
      <c r="BB31" s="492">
        <f t="shared" si="28"/>
        <v>0</v>
      </c>
      <c r="BD31" s="265">
        <f t="shared" ref="BD31:BD44" si="31">AZ31+BB31</f>
        <v>0</v>
      </c>
      <c r="BE31" s="105"/>
      <c r="BF31" s="105"/>
      <c r="BG31" s="105"/>
      <c r="BH31" s="105"/>
      <c r="BI31" s="105"/>
      <c r="BJ31" s="105"/>
    </row>
    <row r="32" spans="2:62" ht="18" hidden="1" customHeight="1" outlineLevel="1">
      <c r="B32" s="100"/>
      <c r="C32" s="908"/>
      <c r="D32" s="909"/>
      <c r="E32" s="909"/>
      <c r="F32" s="910"/>
      <c r="G32" s="890"/>
      <c r="H32" s="891"/>
      <c r="I32" s="152"/>
      <c r="J32" s="152"/>
      <c r="K32" s="152"/>
      <c r="L32" s="152"/>
      <c r="M32" s="152"/>
      <c r="N32" s="152"/>
      <c r="O32" s="152"/>
      <c r="P32" s="153"/>
      <c r="Q32" s="153"/>
      <c r="R32" s="156">
        <f t="shared" si="22"/>
        <v>0</v>
      </c>
      <c r="S32" s="156">
        <f t="shared" si="23"/>
        <v>0</v>
      </c>
      <c r="U32" s="157">
        <f t="shared" si="29"/>
        <v>0</v>
      </c>
      <c r="W32" s="152"/>
      <c r="X32" s="152"/>
      <c r="Y32" s="152"/>
      <c r="Z32" s="152"/>
      <c r="AA32" s="152"/>
      <c r="AB32" s="152"/>
      <c r="AC32" s="347"/>
      <c r="AD32" s="152"/>
      <c r="AE32" s="152"/>
      <c r="AF32" s="152"/>
      <c r="AG32" s="152"/>
      <c r="AH32" s="152"/>
      <c r="AI32" s="152"/>
      <c r="AJ32" s="347"/>
      <c r="AK32" s="152"/>
      <c r="AL32" s="152"/>
      <c r="AM32" s="295"/>
      <c r="AN32" s="228"/>
      <c r="AO32" s="228"/>
      <c r="AP32" s="228"/>
      <c r="AQ32" s="228"/>
      <c r="AR32" s="228"/>
      <c r="AS32" s="348"/>
      <c r="AT32" s="264">
        <f t="shared" si="12"/>
        <v>0</v>
      </c>
      <c r="AU32" s="259"/>
      <c r="AV32" s="265">
        <f t="shared" si="26"/>
        <v>0</v>
      </c>
      <c r="AX32" s="265">
        <f t="shared" si="30"/>
        <v>0</v>
      </c>
      <c r="AZ32" s="492">
        <f t="shared" si="27"/>
        <v>0</v>
      </c>
      <c r="BB32" s="492">
        <f t="shared" si="28"/>
        <v>0</v>
      </c>
      <c r="BD32" s="265">
        <f t="shared" si="31"/>
        <v>0</v>
      </c>
      <c r="BE32" s="105"/>
      <c r="BF32" s="105"/>
      <c r="BG32" s="105"/>
      <c r="BH32" s="105"/>
      <c r="BI32" s="105"/>
      <c r="BJ32" s="105"/>
    </row>
    <row r="33" spans="2:62" ht="18" hidden="1" customHeight="1" outlineLevel="1">
      <c r="B33" s="100"/>
      <c r="C33" s="908"/>
      <c r="D33" s="909"/>
      <c r="E33" s="909"/>
      <c r="F33" s="910"/>
      <c r="G33" s="890"/>
      <c r="H33" s="891"/>
      <c r="I33" s="152"/>
      <c r="J33" s="152"/>
      <c r="K33" s="152"/>
      <c r="L33" s="152"/>
      <c r="M33" s="152"/>
      <c r="N33" s="152"/>
      <c r="O33" s="152"/>
      <c r="P33" s="153"/>
      <c r="Q33" s="153"/>
      <c r="R33" s="156">
        <f t="shared" si="22"/>
        <v>0</v>
      </c>
      <c r="S33" s="156">
        <f t="shared" si="23"/>
        <v>0</v>
      </c>
      <c r="U33" s="157">
        <f t="shared" si="29"/>
        <v>0</v>
      </c>
      <c r="W33" s="152"/>
      <c r="X33" s="152"/>
      <c r="Y33" s="152"/>
      <c r="Z33" s="152"/>
      <c r="AA33" s="152"/>
      <c r="AB33" s="152"/>
      <c r="AC33" s="347"/>
      <c r="AD33" s="152"/>
      <c r="AE33" s="152"/>
      <c r="AF33" s="152"/>
      <c r="AG33" s="152"/>
      <c r="AH33" s="152"/>
      <c r="AI33" s="152"/>
      <c r="AJ33" s="347"/>
      <c r="AK33" s="152"/>
      <c r="AL33" s="152"/>
      <c r="AM33" s="295"/>
      <c r="AN33" s="228"/>
      <c r="AO33" s="228"/>
      <c r="AP33" s="228"/>
      <c r="AQ33" s="228"/>
      <c r="AR33" s="228"/>
      <c r="AS33" s="348"/>
      <c r="AT33" s="264">
        <f t="shared" si="12"/>
        <v>0</v>
      </c>
      <c r="AU33" s="259"/>
      <c r="AV33" s="265">
        <f t="shared" si="26"/>
        <v>0</v>
      </c>
      <c r="AX33" s="265">
        <f t="shared" si="30"/>
        <v>0</v>
      </c>
      <c r="AZ33" s="492">
        <f t="shared" si="27"/>
        <v>0</v>
      </c>
      <c r="BB33" s="492">
        <f t="shared" si="28"/>
        <v>0</v>
      </c>
      <c r="BD33" s="265">
        <f t="shared" si="31"/>
        <v>0</v>
      </c>
      <c r="BE33" s="105"/>
      <c r="BF33" s="105"/>
      <c r="BG33" s="105"/>
      <c r="BH33" s="105"/>
      <c r="BI33" s="105"/>
      <c r="BJ33" s="105"/>
    </row>
    <row r="34" spans="2:62" ht="18" hidden="1" customHeight="1" outlineLevel="1">
      <c r="B34" s="100"/>
      <c r="C34" s="908"/>
      <c r="D34" s="909"/>
      <c r="E34" s="909"/>
      <c r="F34" s="910"/>
      <c r="G34" s="890"/>
      <c r="H34" s="891"/>
      <c r="I34" s="152"/>
      <c r="J34" s="152"/>
      <c r="K34" s="152"/>
      <c r="L34" s="152"/>
      <c r="M34" s="152"/>
      <c r="N34" s="152"/>
      <c r="O34" s="152"/>
      <c r="P34" s="153"/>
      <c r="Q34" s="153"/>
      <c r="R34" s="156">
        <f t="shared" si="22"/>
        <v>0</v>
      </c>
      <c r="S34" s="156">
        <f t="shared" si="23"/>
        <v>0</v>
      </c>
      <c r="U34" s="157">
        <f t="shared" si="29"/>
        <v>0</v>
      </c>
      <c r="W34" s="152"/>
      <c r="X34" s="152"/>
      <c r="Y34" s="152"/>
      <c r="Z34" s="152"/>
      <c r="AA34" s="152"/>
      <c r="AB34" s="152"/>
      <c r="AC34" s="347"/>
      <c r="AD34" s="152"/>
      <c r="AE34" s="152"/>
      <c r="AF34" s="152"/>
      <c r="AG34" s="152"/>
      <c r="AH34" s="152"/>
      <c r="AI34" s="152"/>
      <c r="AJ34" s="347"/>
      <c r="AK34" s="152"/>
      <c r="AL34" s="152"/>
      <c r="AM34" s="295"/>
      <c r="AN34" s="228"/>
      <c r="AO34" s="228"/>
      <c r="AP34" s="228"/>
      <c r="AQ34" s="228"/>
      <c r="AR34" s="228"/>
      <c r="AS34" s="348"/>
      <c r="AT34" s="264">
        <f t="shared" si="12"/>
        <v>0</v>
      </c>
      <c r="AU34" s="259"/>
      <c r="AV34" s="265">
        <f t="shared" si="26"/>
        <v>0</v>
      </c>
      <c r="AX34" s="265">
        <f t="shared" si="30"/>
        <v>0</v>
      </c>
      <c r="AZ34" s="492">
        <f t="shared" si="27"/>
        <v>0</v>
      </c>
      <c r="BB34" s="492">
        <f t="shared" si="28"/>
        <v>0</v>
      </c>
      <c r="BD34" s="265">
        <f t="shared" si="31"/>
        <v>0</v>
      </c>
      <c r="BE34" s="105"/>
      <c r="BF34" s="105"/>
      <c r="BG34" s="105"/>
      <c r="BH34" s="105"/>
      <c r="BI34" s="105"/>
      <c r="BJ34" s="105"/>
    </row>
    <row r="35" spans="2:62" ht="18" hidden="1" customHeight="1" outlineLevel="1">
      <c r="B35" s="100"/>
      <c r="C35" s="908"/>
      <c r="D35" s="909"/>
      <c r="E35" s="909"/>
      <c r="F35" s="910"/>
      <c r="G35" s="890"/>
      <c r="H35" s="891"/>
      <c r="I35" s="152"/>
      <c r="J35" s="152"/>
      <c r="K35" s="152"/>
      <c r="L35" s="152"/>
      <c r="M35" s="152"/>
      <c r="N35" s="152"/>
      <c r="O35" s="152"/>
      <c r="P35" s="153"/>
      <c r="Q35" s="153"/>
      <c r="R35" s="156">
        <f t="shared" si="22"/>
        <v>0</v>
      </c>
      <c r="S35" s="156">
        <f t="shared" si="23"/>
        <v>0</v>
      </c>
      <c r="U35" s="157">
        <f t="shared" si="29"/>
        <v>0</v>
      </c>
      <c r="W35" s="152"/>
      <c r="X35" s="152"/>
      <c r="Y35" s="152"/>
      <c r="Z35" s="152"/>
      <c r="AA35" s="152"/>
      <c r="AB35" s="152"/>
      <c r="AC35" s="347"/>
      <c r="AD35" s="152"/>
      <c r="AE35" s="152"/>
      <c r="AF35" s="152"/>
      <c r="AG35" s="152"/>
      <c r="AH35" s="152"/>
      <c r="AI35" s="152"/>
      <c r="AJ35" s="347"/>
      <c r="AK35" s="152"/>
      <c r="AL35" s="152"/>
      <c r="AM35" s="295"/>
      <c r="AN35" s="228"/>
      <c r="AO35" s="228"/>
      <c r="AP35" s="228"/>
      <c r="AQ35" s="228"/>
      <c r="AR35" s="228"/>
      <c r="AS35" s="348"/>
      <c r="AT35" s="264">
        <f t="shared" si="12"/>
        <v>0</v>
      </c>
      <c r="AU35" s="259"/>
      <c r="AV35" s="265">
        <f t="shared" si="26"/>
        <v>0</v>
      </c>
      <c r="AX35" s="265">
        <f t="shared" si="30"/>
        <v>0</v>
      </c>
      <c r="AZ35" s="492">
        <f t="shared" si="27"/>
        <v>0</v>
      </c>
      <c r="BB35" s="492">
        <f t="shared" si="28"/>
        <v>0</v>
      </c>
      <c r="BD35" s="265">
        <f t="shared" si="31"/>
        <v>0</v>
      </c>
      <c r="BE35" s="105"/>
      <c r="BF35" s="105"/>
      <c r="BG35" s="105"/>
      <c r="BH35" s="105"/>
      <c r="BI35" s="105"/>
      <c r="BJ35" s="105"/>
    </row>
    <row r="36" spans="2:62" ht="18" hidden="1" customHeight="1" outlineLevel="1">
      <c r="B36" s="100"/>
      <c r="C36" s="908"/>
      <c r="D36" s="909"/>
      <c r="E36" s="909"/>
      <c r="F36" s="910"/>
      <c r="G36" s="890"/>
      <c r="H36" s="891"/>
      <c r="I36" s="152"/>
      <c r="J36" s="152"/>
      <c r="K36" s="152"/>
      <c r="L36" s="152"/>
      <c r="M36" s="152"/>
      <c r="N36" s="152"/>
      <c r="O36" s="152"/>
      <c r="P36" s="153"/>
      <c r="Q36" s="153"/>
      <c r="R36" s="156">
        <f t="shared" si="22"/>
        <v>0</v>
      </c>
      <c r="S36" s="156">
        <f t="shared" si="23"/>
        <v>0</v>
      </c>
      <c r="U36" s="157">
        <f t="shared" si="29"/>
        <v>0</v>
      </c>
      <c r="W36" s="152"/>
      <c r="X36" s="152"/>
      <c r="Y36" s="152"/>
      <c r="Z36" s="152"/>
      <c r="AA36" s="152"/>
      <c r="AB36" s="152"/>
      <c r="AC36" s="347"/>
      <c r="AD36" s="152"/>
      <c r="AE36" s="152"/>
      <c r="AF36" s="152"/>
      <c r="AG36" s="152"/>
      <c r="AH36" s="152"/>
      <c r="AI36" s="152"/>
      <c r="AJ36" s="347"/>
      <c r="AK36" s="152"/>
      <c r="AL36" s="152"/>
      <c r="AM36" s="295"/>
      <c r="AN36" s="228"/>
      <c r="AO36" s="228"/>
      <c r="AP36" s="228"/>
      <c r="AQ36" s="228"/>
      <c r="AR36" s="228"/>
      <c r="AS36" s="348"/>
      <c r="AT36" s="264">
        <f t="shared" si="12"/>
        <v>0</v>
      </c>
      <c r="AU36" s="259"/>
      <c r="AV36" s="265">
        <f t="shared" si="26"/>
        <v>0</v>
      </c>
      <c r="AX36" s="265">
        <f t="shared" si="30"/>
        <v>0</v>
      </c>
      <c r="AZ36" s="492">
        <f t="shared" si="27"/>
        <v>0</v>
      </c>
      <c r="BB36" s="492">
        <f t="shared" si="28"/>
        <v>0</v>
      </c>
      <c r="BD36" s="265">
        <f t="shared" si="31"/>
        <v>0</v>
      </c>
      <c r="BE36" s="105"/>
      <c r="BF36" s="105"/>
      <c r="BG36" s="105"/>
      <c r="BH36" s="105"/>
      <c r="BI36" s="105"/>
      <c r="BJ36" s="105"/>
    </row>
    <row r="37" spans="2:62" ht="18" hidden="1" customHeight="1" outlineLevel="1">
      <c r="B37" s="100"/>
      <c r="C37" s="908"/>
      <c r="D37" s="909"/>
      <c r="E37" s="909"/>
      <c r="F37" s="910"/>
      <c r="G37" s="890"/>
      <c r="H37" s="891"/>
      <c r="I37" s="152"/>
      <c r="J37" s="152"/>
      <c r="K37" s="152"/>
      <c r="L37" s="152"/>
      <c r="M37" s="152"/>
      <c r="N37" s="152"/>
      <c r="O37" s="152"/>
      <c r="P37" s="153"/>
      <c r="Q37" s="153"/>
      <c r="R37" s="156">
        <f t="shared" si="22"/>
        <v>0</v>
      </c>
      <c r="S37" s="156">
        <f t="shared" si="23"/>
        <v>0</v>
      </c>
      <c r="U37" s="157">
        <f t="shared" si="29"/>
        <v>0</v>
      </c>
      <c r="W37" s="152"/>
      <c r="X37" s="152"/>
      <c r="Y37" s="152"/>
      <c r="Z37" s="152"/>
      <c r="AA37" s="152"/>
      <c r="AB37" s="152"/>
      <c r="AC37" s="347"/>
      <c r="AD37" s="152"/>
      <c r="AE37" s="152"/>
      <c r="AF37" s="152"/>
      <c r="AG37" s="152"/>
      <c r="AH37" s="152"/>
      <c r="AI37" s="152"/>
      <c r="AJ37" s="347"/>
      <c r="AK37" s="152"/>
      <c r="AL37" s="152"/>
      <c r="AM37" s="295"/>
      <c r="AN37" s="228"/>
      <c r="AO37" s="228"/>
      <c r="AP37" s="228"/>
      <c r="AQ37" s="228"/>
      <c r="AR37" s="228"/>
      <c r="AS37" s="348"/>
      <c r="AT37" s="264">
        <f t="shared" si="12"/>
        <v>0</v>
      </c>
      <c r="AU37" s="259"/>
      <c r="AV37" s="265">
        <f t="shared" si="26"/>
        <v>0</v>
      </c>
      <c r="AX37" s="265">
        <f t="shared" si="30"/>
        <v>0</v>
      </c>
      <c r="AZ37" s="492">
        <f t="shared" si="27"/>
        <v>0</v>
      </c>
      <c r="BB37" s="492">
        <f t="shared" si="28"/>
        <v>0</v>
      </c>
      <c r="BD37" s="265">
        <f t="shared" si="31"/>
        <v>0</v>
      </c>
      <c r="BE37" s="105"/>
      <c r="BF37" s="105"/>
      <c r="BG37" s="105"/>
      <c r="BH37" s="105"/>
      <c r="BI37" s="105"/>
      <c r="BJ37" s="105"/>
    </row>
    <row r="38" spans="2:62" ht="18" hidden="1" customHeight="1" outlineLevel="1">
      <c r="B38" s="100"/>
      <c r="C38" s="908"/>
      <c r="D38" s="909"/>
      <c r="E38" s="909"/>
      <c r="F38" s="910"/>
      <c r="G38" s="890"/>
      <c r="H38" s="891"/>
      <c r="I38" s="152"/>
      <c r="J38" s="152"/>
      <c r="K38" s="152"/>
      <c r="L38" s="152"/>
      <c r="M38" s="152"/>
      <c r="N38" s="152"/>
      <c r="O38" s="152"/>
      <c r="P38" s="153"/>
      <c r="Q38" s="153"/>
      <c r="R38" s="156">
        <f t="shared" si="22"/>
        <v>0</v>
      </c>
      <c r="S38" s="156">
        <f t="shared" si="23"/>
        <v>0</v>
      </c>
      <c r="U38" s="157">
        <f t="shared" si="29"/>
        <v>0</v>
      </c>
      <c r="W38" s="152"/>
      <c r="X38" s="152"/>
      <c r="Y38" s="152"/>
      <c r="Z38" s="152"/>
      <c r="AA38" s="152"/>
      <c r="AB38" s="152"/>
      <c r="AC38" s="347"/>
      <c r="AD38" s="152"/>
      <c r="AE38" s="152"/>
      <c r="AF38" s="152"/>
      <c r="AG38" s="152"/>
      <c r="AH38" s="152"/>
      <c r="AI38" s="152"/>
      <c r="AJ38" s="347"/>
      <c r="AK38" s="152"/>
      <c r="AL38" s="152"/>
      <c r="AM38" s="295"/>
      <c r="AN38" s="228"/>
      <c r="AO38" s="228"/>
      <c r="AP38" s="228"/>
      <c r="AQ38" s="228"/>
      <c r="AR38" s="228"/>
      <c r="AS38" s="348"/>
      <c r="AT38" s="264">
        <f t="shared" si="12"/>
        <v>0</v>
      </c>
      <c r="AU38" s="259"/>
      <c r="AV38" s="265">
        <f t="shared" si="26"/>
        <v>0</v>
      </c>
      <c r="AX38" s="265">
        <f t="shared" si="30"/>
        <v>0</v>
      </c>
      <c r="AZ38" s="492">
        <f t="shared" si="27"/>
        <v>0</v>
      </c>
      <c r="BB38" s="492">
        <f t="shared" si="28"/>
        <v>0</v>
      </c>
      <c r="BD38" s="265">
        <f t="shared" si="31"/>
        <v>0</v>
      </c>
      <c r="BE38" s="105"/>
      <c r="BF38" s="105"/>
      <c r="BG38" s="105"/>
      <c r="BH38" s="105"/>
      <c r="BI38" s="105"/>
      <c r="BJ38" s="105"/>
    </row>
    <row r="39" spans="2:62" ht="18" hidden="1" customHeight="1" outlineLevel="1">
      <c r="B39" s="100"/>
      <c r="C39" s="908"/>
      <c r="D39" s="909"/>
      <c r="E39" s="909"/>
      <c r="F39" s="910"/>
      <c r="G39" s="890"/>
      <c r="H39" s="891"/>
      <c r="I39" s="152"/>
      <c r="J39" s="152"/>
      <c r="K39" s="152"/>
      <c r="L39" s="152"/>
      <c r="M39" s="152"/>
      <c r="N39" s="152"/>
      <c r="O39" s="152"/>
      <c r="P39" s="153"/>
      <c r="Q39" s="153"/>
      <c r="R39" s="156">
        <f t="shared" si="22"/>
        <v>0</v>
      </c>
      <c r="S39" s="156">
        <f t="shared" si="23"/>
        <v>0</v>
      </c>
      <c r="U39" s="157">
        <f t="shared" si="29"/>
        <v>0</v>
      </c>
      <c r="W39" s="152"/>
      <c r="X39" s="152"/>
      <c r="Y39" s="152"/>
      <c r="Z39" s="152"/>
      <c r="AA39" s="152"/>
      <c r="AB39" s="152"/>
      <c r="AC39" s="347"/>
      <c r="AD39" s="152"/>
      <c r="AE39" s="152"/>
      <c r="AF39" s="152"/>
      <c r="AG39" s="152"/>
      <c r="AH39" s="152"/>
      <c r="AI39" s="152"/>
      <c r="AJ39" s="347"/>
      <c r="AK39" s="152"/>
      <c r="AL39" s="152"/>
      <c r="AM39" s="295"/>
      <c r="AN39" s="228"/>
      <c r="AO39" s="228"/>
      <c r="AP39" s="228"/>
      <c r="AQ39" s="228"/>
      <c r="AR39" s="228"/>
      <c r="AS39" s="348"/>
      <c r="AT39" s="264">
        <f t="shared" si="12"/>
        <v>0</v>
      </c>
      <c r="AU39" s="259"/>
      <c r="AV39" s="265">
        <f t="shared" si="26"/>
        <v>0</v>
      </c>
      <c r="AX39" s="265">
        <f t="shared" si="30"/>
        <v>0</v>
      </c>
      <c r="AZ39" s="492">
        <f t="shared" si="27"/>
        <v>0</v>
      </c>
      <c r="BB39" s="492">
        <f t="shared" si="28"/>
        <v>0</v>
      </c>
      <c r="BD39" s="265">
        <f t="shared" si="31"/>
        <v>0</v>
      </c>
      <c r="BE39" s="105"/>
      <c r="BF39" s="105"/>
      <c r="BG39" s="105"/>
      <c r="BH39" s="105"/>
      <c r="BI39" s="105"/>
      <c r="BJ39" s="105"/>
    </row>
    <row r="40" spans="2:62" ht="18" hidden="1" customHeight="1" outlineLevel="1">
      <c r="B40" s="100"/>
      <c r="C40" s="908"/>
      <c r="D40" s="909"/>
      <c r="E40" s="909"/>
      <c r="F40" s="910"/>
      <c r="G40" s="890"/>
      <c r="H40" s="891"/>
      <c r="I40" s="152"/>
      <c r="J40" s="152"/>
      <c r="K40" s="152"/>
      <c r="L40" s="152"/>
      <c r="M40" s="152"/>
      <c r="N40" s="152"/>
      <c r="O40" s="152"/>
      <c r="P40" s="153"/>
      <c r="Q40" s="153"/>
      <c r="R40" s="156">
        <f t="shared" si="22"/>
        <v>0</v>
      </c>
      <c r="S40" s="156">
        <f t="shared" si="23"/>
        <v>0</v>
      </c>
      <c r="U40" s="157">
        <f t="shared" si="29"/>
        <v>0</v>
      </c>
      <c r="W40" s="152"/>
      <c r="X40" s="152"/>
      <c r="Y40" s="152"/>
      <c r="Z40" s="152"/>
      <c r="AA40" s="152"/>
      <c r="AB40" s="152"/>
      <c r="AC40" s="347"/>
      <c r="AD40" s="152"/>
      <c r="AE40" s="152"/>
      <c r="AF40" s="152"/>
      <c r="AG40" s="152"/>
      <c r="AH40" s="152"/>
      <c r="AI40" s="152"/>
      <c r="AJ40" s="347"/>
      <c r="AK40" s="152"/>
      <c r="AL40" s="152"/>
      <c r="AM40" s="295"/>
      <c r="AN40" s="228"/>
      <c r="AO40" s="228"/>
      <c r="AP40" s="228"/>
      <c r="AQ40" s="228"/>
      <c r="AR40" s="228"/>
      <c r="AS40" s="348"/>
      <c r="AT40" s="264">
        <f t="shared" si="12"/>
        <v>0</v>
      </c>
      <c r="AU40" s="259"/>
      <c r="AV40" s="265">
        <f t="shared" si="26"/>
        <v>0</v>
      </c>
      <c r="AX40" s="265">
        <f t="shared" si="30"/>
        <v>0</v>
      </c>
      <c r="AZ40" s="492">
        <f t="shared" si="27"/>
        <v>0</v>
      </c>
      <c r="BB40" s="492">
        <f t="shared" si="28"/>
        <v>0</v>
      </c>
      <c r="BD40" s="265">
        <f t="shared" si="31"/>
        <v>0</v>
      </c>
      <c r="BE40" s="105"/>
      <c r="BF40" s="105"/>
      <c r="BG40" s="105"/>
      <c r="BH40" s="105"/>
      <c r="BI40" s="105"/>
      <c r="BJ40" s="105"/>
    </row>
    <row r="41" spans="2:62" ht="18" hidden="1" customHeight="1" outlineLevel="1">
      <c r="B41" s="100"/>
      <c r="C41" s="908"/>
      <c r="D41" s="909"/>
      <c r="E41" s="909"/>
      <c r="F41" s="910"/>
      <c r="G41" s="890"/>
      <c r="H41" s="891"/>
      <c r="I41" s="152"/>
      <c r="J41" s="152"/>
      <c r="K41" s="152"/>
      <c r="L41" s="152"/>
      <c r="M41" s="152"/>
      <c r="N41" s="152"/>
      <c r="O41" s="152"/>
      <c r="P41" s="153"/>
      <c r="Q41" s="153"/>
      <c r="R41" s="156">
        <f t="shared" si="22"/>
        <v>0</v>
      </c>
      <c r="S41" s="156">
        <f t="shared" si="23"/>
        <v>0</v>
      </c>
      <c r="U41" s="157">
        <f t="shared" si="29"/>
        <v>0</v>
      </c>
      <c r="W41" s="152"/>
      <c r="X41" s="152"/>
      <c r="Y41" s="152"/>
      <c r="Z41" s="152"/>
      <c r="AA41" s="152"/>
      <c r="AB41" s="152"/>
      <c r="AC41" s="347"/>
      <c r="AD41" s="152"/>
      <c r="AE41" s="152"/>
      <c r="AF41" s="152"/>
      <c r="AG41" s="152"/>
      <c r="AH41" s="152"/>
      <c r="AI41" s="152"/>
      <c r="AJ41" s="347"/>
      <c r="AK41" s="152"/>
      <c r="AL41" s="152"/>
      <c r="AM41" s="295"/>
      <c r="AN41" s="228"/>
      <c r="AO41" s="228"/>
      <c r="AP41" s="228"/>
      <c r="AQ41" s="228"/>
      <c r="AR41" s="228"/>
      <c r="AS41" s="348"/>
      <c r="AT41" s="264">
        <f t="shared" si="12"/>
        <v>0</v>
      </c>
      <c r="AU41" s="259"/>
      <c r="AV41" s="265">
        <f t="shared" si="26"/>
        <v>0</v>
      </c>
      <c r="AX41" s="265">
        <f t="shared" si="30"/>
        <v>0</v>
      </c>
      <c r="AZ41" s="492">
        <f t="shared" si="27"/>
        <v>0</v>
      </c>
      <c r="BB41" s="492">
        <f t="shared" si="28"/>
        <v>0</v>
      </c>
      <c r="BD41" s="265">
        <f t="shared" si="31"/>
        <v>0</v>
      </c>
      <c r="BE41" s="105"/>
      <c r="BF41" s="105"/>
      <c r="BG41" s="105"/>
      <c r="BH41" s="105"/>
      <c r="BI41" s="105"/>
      <c r="BJ41" s="105"/>
    </row>
    <row r="42" spans="2:62" ht="18" hidden="1" customHeight="1" outlineLevel="1">
      <c r="B42" s="100"/>
      <c r="C42" s="908"/>
      <c r="D42" s="909"/>
      <c r="E42" s="909"/>
      <c r="F42" s="910"/>
      <c r="G42" s="890"/>
      <c r="H42" s="891"/>
      <c r="I42" s="152"/>
      <c r="J42" s="152"/>
      <c r="K42" s="152"/>
      <c r="L42" s="152"/>
      <c r="M42" s="152"/>
      <c r="N42" s="152"/>
      <c r="O42" s="152"/>
      <c r="P42" s="153"/>
      <c r="Q42" s="153"/>
      <c r="R42" s="156">
        <f t="shared" si="22"/>
        <v>0</v>
      </c>
      <c r="S42" s="156">
        <f t="shared" si="23"/>
        <v>0</v>
      </c>
      <c r="U42" s="157">
        <f t="shared" si="29"/>
        <v>0</v>
      </c>
      <c r="W42" s="152"/>
      <c r="X42" s="152"/>
      <c r="Y42" s="152"/>
      <c r="Z42" s="152"/>
      <c r="AA42" s="152"/>
      <c r="AB42" s="152"/>
      <c r="AC42" s="347"/>
      <c r="AD42" s="152"/>
      <c r="AE42" s="152"/>
      <c r="AF42" s="152"/>
      <c r="AG42" s="152"/>
      <c r="AH42" s="152"/>
      <c r="AI42" s="152"/>
      <c r="AJ42" s="347"/>
      <c r="AK42" s="152"/>
      <c r="AL42" s="152"/>
      <c r="AM42" s="295"/>
      <c r="AN42" s="228"/>
      <c r="AO42" s="228"/>
      <c r="AP42" s="228"/>
      <c r="AQ42" s="228"/>
      <c r="AR42" s="228"/>
      <c r="AS42" s="348"/>
      <c r="AT42" s="264">
        <f t="shared" si="12"/>
        <v>0</v>
      </c>
      <c r="AU42" s="259"/>
      <c r="AV42" s="265">
        <f t="shared" si="26"/>
        <v>0</v>
      </c>
      <c r="AX42" s="265">
        <f t="shared" si="30"/>
        <v>0</v>
      </c>
      <c r="AZ42" s="492">
        <f t="shared" si="27"/>
        <v>0</v>
      </c>
      <c r="BB42" s="492">
        <f t="shared" si="28"/>
        <v>0</v>
      </c>
      <c r="BD42" s="265">
        <f t="shared" si="31"/>
        <v>0</v>
      </c>
      <c r="BE42" s="105"/>
      <c r="BF42" s="105"/>
      <c r="BG42" s="105"/>
      <c r="BH42" s="105"/>
      <c r="BI42" s="105"/>
      <c r="BJ42" s="105"/>
    </row>
    <row r="43" spans="2:62" ht="18" hidden="1" customHeight="1" outlineLevel="1">
      <c r="B43" s="100"/>
      <c r="C43" s="908"/>
      <c r="D43" s="909"/>
      <c r="E43" s="909"/>
      <c r="F43" s="910"/>
      <c r="G43" s="890"/>
      <c r="H43" s="891"/>
      <c r="I43" s="152"/>
      <c r="J43" s="152"/>
      <c r="K43" s="152"/>
      <c r="L43" s="152"/>
      <c r="M43" s="152"/>
      <c r="N43" s="152"/>
      <c r="O43" s="152"/>
      <c r="P43" s="153"/>
      <c r="Q43" s="153"/>
      <c r="R43" s="156">
        <f t="shared" si="22"/>
        <v>0</v>
      </c>
      <c r="S43" s="156">
        <f t="shared" si="23"/>
        <v>0</v>
      </c>
      <c r="U43" s="157">
        <f t="shared" si="29"/>
        <v>0</v>
      </c>
      <c r="W43" s="152"/>
      <c r="X43" s="152"/>
      <c r="Y43" s="152"/>
      <c r="Z43" s="152"/>
      <c r="AA43" s="152"/>
      <c r="AB43" s="152"/>
      <c r="AC43" s="347"/>
      <c r="AD43" s="152"/>
      <c r="AE43" s="152"/>
      <c r="AF43" s="152"/>
      <c r="AG43" s="152"/>
      <c r="AH43" s="152"/>
      <c r="AI43" s="152"/>
      <c r="AJ43" s="347"/>
      <c r="AK43" s="152"/>
      <c r="AL43" s="152"/>
      <c r="AM43" s="295"/>
      <c r="AN43" s="228"/>
      <c r="AO43" s="228"/>
      <c r="AP43" s="228"/>
      <c r="AQ43" s="228"/>
      <c r="AR43" s="228"/>
      <c r="AS43" s="348"/>
      <c r="AT43" s="264">
        <f t="shared" si="12"/>
        <v>0</v>
      </c>
      <c r="AU43" s="259"/>
      <c r="AV43" s="265">
        <f t="shared" si="26"/>
        <v>0</v>
      </c>
      <c r="AX43" s="265">
        <f t="shared" si="30"/>
        <v>0</v>
      </c>
      <c r="AZ43" s="492">
        <f t="shared" si="27"/>
        <v>0</v>
      </c>
      <c r="BB43" s="492">
        <f t="shared" si="28"/>
        <v>0</v>
      </c>
      <c r="BD43" s="265">
        <f t="shared" si="31"/>
        <v>0</v>
      </c>
      <c r="BE43" s="105"/>
      <c r="BF43" s="105"/>
      <c r="BG43" s="105"/>
      <c r="BH43" s="105"/>
      <c r="BI43" s="105"/>
      <c r="BJ43" s="105"/>
    </row>
    <row r="44" spans="2:62" ht="18" hidden="1" customHeight="1" outlineLevel="1">
      <c r="B44" s="100"/>
      <c r="C44" s="908"/>
      <c r="D44" s="909"/>
      <c r="E44" s="909"/>
      <c r="F44" s="910"/>
      <c r="G44" s="890"/>
      <c r="H44" s="891"/>
      <c r="I44" s="152"/>
      <c r="J44" s="152"/>
      <c r="K44" s="152"/>
      <c r="L44" s="152"/>
      <c r="M44" s="152"/>
      <c r="N44" s="152"/>
      <c r="O44" s="152"/>
      <c r="P44" s="153"/>
      <c r="Q44" s="153"/>
      <c r="R44" s="156">
        <f t="shared" si="22"/>
        <v>0</v>
      </c>
      <c r="S44" s="156">
        <f t="shared" si="23"/>
        <v>0</v>
      </c>
      <c r="U44" s="157">
        <f t="shared" si="29"/>
        <v>0</v>
      </c>
      <c r="W44" s="152"/>
      <c r="X44" s="152"/>
      <c r="Y44" s="152"/>
      <c r="Z44" s="152"/>
      <c r="AA44" s="152"/>
      <c r="AB44" s="152"/>
      <c r="AC44" s="347"/>
      <c r="AD44" s="152"/>
      <c r="AE44" s="152"/>
      <c r="AF44" s="152"/>
      <c r="AG44" s="152"/>
      <c r="AH44" s="152"/>
      <c r="AI44" s="152"/>
      <c r="AJ44" s="347"/>
      <c r="AK44" s="152"/>
      <c r="AL44" s="152"/>
      <c r="AM44" s="295"/>
      <c r="AN44" s="228"/>
      <c r="AO44" s="228"/>
      <c r="AP44" s="228"/>
      <c r="AQ44" s="228"/>
      <c r="AR44" s="228"/>
      <c r="AS44" s="348"/>
      <c r="AT44" s="264">
        <f t="shared" si="12"/>
        <v>0</v>
      </c>
      <c r="AU44" s="259"/>
      <c r="AV44" s="265">
        <f t="shared" si="26"/>
        <v>0</v>
      </c>
      <c r="AX44" s="265">
        <f t="shared" si="30"/>
        <v>0</v>
      </c>
      <c r="AZ44" s="492">
        <f t="shared" si="27"/>
        <v>0</v>
      </c>
      <c r="BB44" s="492">
        <f t="shared" si="28"/>
        <v>0</v>
      </c>
      <c r="BD44" s="265">
        <f t="shared" si="31"/>
        <v>0</v>
      </c>
      <c r="BE44" s="105"/>
      <c r="BF44" s="105"/>
      <c r="BG44" s="105"/>
      <c r="BH44" s="105"/>
      <c r="BI44" s="105"/>
      <c r="BJ44" s="105"/>
    </row>
    <row r="45" spans="2:62" ht="9.9499999999999993" hidden="1" customHeight="1" outlineLevel="1">
      <c r="B45" s="101"/>
      <c r="C45" s="208"/>
      <c r="D45" s="208"/>
      <c r="E45" s="208"/>
      <c r="F45" s="208"/>
      <c r="G45" s="237"/>
      <c r="H45" s="207"/>
      <c r="I45" s="257"/>
      <c r="J45" s="257"/>
      <c r="K45" s="257"/>
      <c r="L45" s="257"/>
      <c r="M45" s="257"/>
      <c r="N45" s="257"/>
      <c r="O45" s="257"/>
      <c r="P45" s="256"/>
      <c r="Q45" s="102"/>
      <c r="R45" s="102"/>
      <c r="S45" s="102"/>
      <c r="U45" s="98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Z45" s="493"/>
      <c r="BE45" s="105"/>
      <c r="BF45" s="105"/>
      <c r="BG45" s="105"/>
      <c r="BH45" s="105"/>
      <c r="BI45" s="105"/>
      <c r="BJ45" s="105"/>
    </row>
    <row r="46" spans="2:62" ht="20.100000000000001" customHeight="1" collapsed="1">
      <c r="B46" s="179">
        <f>B29+1</f>
        <v>3</v>
      </c>
      <c r="C46" s="916"/>
      <c r="D46" s="917"/>
      <c r="E46" s="917"/>
      <c r="F46" s="918"/>
      <c r="G46" s="429"/>
      <c r="H46" s="206">
        <v>1</v>
      </c>
      <c r="I46" s="642">
        <f t="shared" ref="I46" si="32">$H46*SUM(I47:I61)</f>
        <v>0</v>
      </c>
      <c r="J46" s="643">
        <f t="shared" ref="J46:O46" si="33">$H46*SUM(J47:J61)</f>
        <v>0</v>
      </c>
      <c r="K46" s="644">
        <f t="shared" si="33"/>
        <v>0</v>
      </c>
      <c r="L46" s="645">
        <f t="shared" si="33"/>
        <v>0</v>
      </c>
      <c r="M46" s="645">
        <f t="shared" si="33"/>
        <v>0</v>
      </c>
      <c r="N46" s="644">
        <f t="shared" si="33"/>
        <v>0</v>
      </c>
      <c r="O46" s="642">
        <f t="shared" si="33"/>
        <v>0</v>
      </c>
      <c r="P46" s="209">
        <f t="shared" ref="P46:Q46" si="34">$H46*SUM(P47:P61)</f>
        <v>0</v>
      </c>
      <c r="Q46" s="210">
        <f t="shared" si="34"/>
        <v>0</v>
      </c>
      <c r="R46" s="136">
        <f t="shared" ref="R46:R61" si="35">P46*(1+Gewinn)*(1+SicherheitAngebot)</f>
        <v>0</v>
      </c>
      <c r="S46" s="137">
        <f t="shared" ref="S46:S61" si="36">Q46*(1+MGKZ)*(1+Gewinn)*(1+SicherheitAngebot)</f>
        <v>0</v>
      </c>
      <c r="U46" s="10">
        <f>I46*$I$7+J46*$J$7+K46*$K$7+L46*$L$7+M46*$M$7+N46*$N$7+O46*$O$7+R46+S46</f>
        <v>0</v>
      </c>
      <c r="W46" s="646">
        <f t="shared" ref="W46:AB46" si="37">$H46*SUM(W47:W61)</f>
        <v>0</v>
      </c>
      <c r="X46" s="647">
        <f t="shared" si="37"/>
        <v>0</v>
      </c>
      <c r="Y46" s="648">
        <f t="shared" si="37"/>
        <v>0</v>
      </c>
      <c r="Z46" s="649">
        <f t="shared" si="37"/>
        <v>0</v>
      </c>
      <c r="AA46" s="648">
        <f t="shared" si="37"/>
        <v>0</v>
      </c>
      <c r="AB46" s="646">
        <f t="shared" si="37"/>
        <v>0</v>
      </c>
      <c r="AC46" s="258"/>
      <c r="AD46" s="646">
        <f t="shared" ref="AD46:AM46" si="38">$H46*SUM(AD47:AD61)</f>
        <v>0</v>
      </c>
      <c r="AE46" s="647">
        <f t="shared" si="38"/>
        <v>0</v>
      </c>
      <c r="AF46" s="648">
        <f t="shared" si="38"/>
        <v>0</v>
      </c>
      <c r="AG46" s="649">
        <f t="shared" si="38"/>
        <v>0</v>
      </c>
      <c r="AH46" s="648">
        <f t="shared" si="38"/>
        <v>0</v>
      </c>
      <c r="AI46" s="646">
        <f t="shared" si="38"/>
        <v>0</v>
      </c>
      <c r="AJ46" s="258"/>
      <c r="AK46" s="653">
        <f t="shared" si="38"/>
        <v>0</v>
      </c>
      <c r="AL46" s="653">
        <f t="shared" si="38"/>
        <v>0</v>
      </c>
      <c r="AM46" s="653">
        <f t="shared" si="38"/>
        <v>0</v>
      </c>
      <c r="AN46" s="227">
        <f>$H46*SUM(AN47:AN61)*(1+Gewinn)*(1+SicherheitAngebot)</f>
        <v>0</v>
      </c>
      <c r="AO46" s="227">
        <f>$H46*SUM(AO47:AO61)*(1+Gewinn)*(1+SicherheitAngebot)</f>
        <v>0</v>
      </c>
      <c r="AP46" s="227">
        <f>$H46*SUM(AP47:AP61)*(1+Gewinn)*(1+SicherheitAngebot)</f>
        <v>0</v>
      </c>
      <c r="AQ46" s="227">
        <f>$H46*SUM(AQ47:AQ61)*(1+Gewinn)*(1+SicherheitAngebot)</f>
        <v>0</v>
      </c>
      <c r="AR46" s="227">
        <f>$H46*SUM(AR47:AR61)*(1+Gewinn)*(1+SicherheitAngebot)</f>
        <v>0</v>
      </c>
      <c r="AS46" s="262"/>
      <c r="AT46" s="263">
        <f t="shared" ref="AT46:AT109" si="39">((W46+AD46)*$W$7+(X46+AE46)*$X$7+(Y46+Z46+AF46+AG46)*$Z$7+(AA46+AH46)*$AA$7+(AB46+AI46)*$AB$7)*Zuschläge_IBN</f>
        <v>0</v>
      </c>
      <c r="AU46" s="259"/>
      <c r="AV46" s="491">
        <f>AK46*$AK$7+AL46*$AL$7+AM46*$AM$7+SUM(AN46:AR46)+AT46/Zuschläge_IBN+AT46</f>
        <v>0</v>
      </c>
      <c r="AX46" s="685">
        <f>U46+AV46</f>
        <v>0</v>
      </c>
      <c r="AZ46" s="490">
        <f>IF(H46&gt;0,U46/(1+SicherheitAngebot)*(1+Sicherheit),0)</f>
        <v>0</v>
      </c>
      <c r="BB46" s="490">
        <f>IF(H46&gt;0,AV46/(1+SicherheitAngebot)*(1+Sicherheit),0)</f>
        <v>0</v>
      </c>
      <c r="BD46" s="490">
        <f>AZ46+BB46</f>
        <v>0</v>
      </c>
      <c r="BE46" s="105"/>
      <c r="BF46" s="105"/>
      <c r="BG46" s="105"/>
      <c r="BH46" s="105"/>
      <c r="BI46" s="105"/>
      <c r="BJ46" s="105"/>
    </row>
    <row r="47" spans="2:62" ht="20.100000000000001" hidden="1" customHeight="1" outlineLevel="1">
      <c r="B47" s="211"/>
      <c r="C47" s="908"/>
      <c r="D47" s="909"/>
      <c r="E47" s="909"/>
      <c r="F47" s="910"/>
      <c r="G47" s="890"/>
      <c r="H47" s="901"/>
      <c r="I47" s="152"/>
      <c r="J47" s="152"/>
      <c r="K47" s="152"/>
      <c r="L47" s="152"/>
      <c r="M47" s="152"/>
      <c r="N47" s="152"/>
      <c r="O47" s="152"/>
      <c r="P47" s="153"/>
      <c r="Q47" s="153"/>
      <c r="R47" s="156">
        <f t="shared" si="35"/>
        <v>0</v>
      </c>
      <c r="S47" s="156">
        <f t="shared" si="36"/>
        <v>0</v>
      </c>
      <c r="U47" s="157">
        <f>I47*$I$7+J47*$J$7+K47*$K$7+L47*$L$7+M47*$M$7+N47*$N$7+O47*$O$7+R47+S47</f>
        <v>0</v>
      </c>
      <c r="W47" s="152"/>
      <c r="X47" s="152"/>
      <c r="Y47" s="152"/>
      <c r="Z47" s="152"/>
      <c r="AA47" s="152"/>
      <c r="AB47" s="152"/>
      <c r="AC47" s="347"/>
      <c r="AD47" s="152"/>
      <c r="AE47" s="152"/>
      <c r="AF47" s="152"/>
      <c r="AG47" s="152"/>
      <c r="AH47" s="152"/>
      <c r="AI47" s="152"/>
      <c r="AJ47" s="347"/>
      <c r="AK47" s="152"/>
      <c r="AL47" s="152"/>
      <c r="AM47" s="295"/>
      <c r="AN47" s="228"/>
      <c r="AO47" s="228"/>
      <c r="AP47" s="228"/>
      <c r="AQ47" s="228"/>
      <c r="AR47" s="228"/>
      <c r="AS47" s="348"/>
      <c r="AT47" s="264">
        <f t="shared" si="39"/>
        <v>0</v>
      </c>
      <c r="AU47" s="259"/>
      <c r="AV47" s="265">
        <f t="shared" ref="AV47:AV61" si="40">AK47*$AK$7+AL47*$AL$7+AM47*$AM$7+SUM(AN47:AR47)*(1+Gewinn)*(1+SicherheitAngebot)+AT47/Zuschläge_IBN+AT47</f>
        <v>0</v>
      </c>
      <c r="AX47" s="265">
        <f>U47+AV47</f>
        <v>0</v>
      </c>
      <c r="AZ47" s="492">
        <f t="shared" ref="AZ47:AZ61" si="41">U47/(1+SicherheitAngebot)*(1+Sicherheit)</f>
        <v>0</v>
      </c>
      <c r="BB47" s="492">
        <f t="shared" ref="BB47:BB61" si="42">AV47/(1+SicherheitAngebot)*(1+Sicherheit)</f>
        <v>0</v>
      </c>
      <c r="BD47" s="265">
        <f>AZ47+BB47</f>
        <v>0</v>
      </c>
      <c r="BE47" s="105"/>
      <c r="BF47" s="105"/>
      <c r="BG47" s="105"/>
      <c r="BH47" s="105"/>
      <c r="BI47" s="105"/>
      <c r="BJ47" s="105"/>
    </row>
    <row r="48" spans="2:62" ht="20.100000000000001" hidden="1" customHeight="1" outlineLevel="1">
      <c r="B48" s="212"/>
      <c r="C48" s="908"/>
      <c r="D48" s="909"/>
      <c r="E48" s="909"/>
      <c r="F48" s="910"/>
      <c r="G48" s="890"/>
      <c r="H48" s="891"/>
      <c r="I48" s="152"/>
      <c r="J48" s="152"/>
      <c r="K48" s="152"/>
      <c r="L48" s="152"/>
      <c r="M48" s="152"/>
      <c r="N48" s="152"/>
      <c r="O48" s="152"/>
      <c r="P48" s="153"/>
      <c r="Q48" s="153"/>
      <c r="R48" s="156">
        <f t="shared" si="35"/>
        <v>0</v>
      </c>
      <c r="S48" s="156">
        <f t="shared" si="36"/>
        <v>0</v>
      </c>
      <c r="U48" s="157">
        <f t="shared" ref="U48:U61" si="43">I48*$I$7+J48*$J$7+K48*$K$7+L48*$L$7+M48*$M$7+N48*$N$7+O48*$O$7+R48+S48</f>
        <v>0</v>
      </c>
      <c r="W48" s="152"/>
      <c r="X48" s="152"/>
      <c r="Y48" s="152"/>
      <c r="Z48" s="152"/>
      <c r="AA48" s="152"/>
      <c r="AB48" s="152"/>
      <c r="AC48" s="347"/>
      <c r="AD48" s="152"/>
      <c r="AE48" s="152"/>
      <c r="AF48" s="152"/>
      <c r="AG48" s="152"/>
      <c r="AH48" s="152"/>
      <c r="AI48" s="152"/>
      <c r="AJ48" s="347"/>
      <c r="AK48" s="152"/>
      <c r="AL48" s="152"/>
      <c r="AM48" s="295"/>
      <c r="AN48" s="228"/>
      <c r="AO48" s="228"/>
      <c r="AP48" s="228"/>
      <c r="AQ48" s="228"/>
      <c r="AR48" s="228"/>
      <c r="AS48" s="348"/>
      <c r="AT48" s="264">
        <f t="shared" si="39"/>
        <v>0</v>
      </c>
      <c r="AU48" s="259"/>
      <c r="AV48" s="265">
        <f t="shared" si="40"/>
        <v>0</v>
      </c>
      <c r="AX48" s="265">
        <f t="shared" ref="AX48:AX61" si="44">U48+AV48</f>
        <v>0</v>
      </c>
      <c r="AZ48" s="492">
        <f t="shared" si="41"/>
        <v>0</v>
      </c>
      <c r="BB48" s="492">
        <f t="shared" si="42"/>
        <v>0</v>
      </c>
      <c r="BD48" s="265">
        <f t="shared" ref="BD48:BD61" si="45">AZ48+BB48</f>
        <v>0</v>
      </c>
      <c r="BE48" s="105"/>
      <c r="BF48" s="105"/>
      <c r="BG48" s="105"/>
      <c r="BH48" s="105"/>
      <c r="BI48" s="105"/>
      <c r="BJ48" s="105"/>
    </row>
    <row r="49" spans="2:62" ht="20.100000000000001" hidden="1" customHeight="1" outlineLevel="1">
      <c r="B49" s="212"/>
      <c r="C49" s="908"/>
      <c r="D49" s="909"/>
      <c r="E49" s="909"/>
      <c r="F49" s="910"/>
      <c r="G49" s="890"/>
      <c r="H49" s="891"/>
      <c r="I49" s="152"/>
      <c r="J49" s="152"/>
      <c r="K49" s="152"/>
      <c r="L49" s="152"/>
      <c r="M49" s="152"/>
      <c r="N49" s="152"/>
      <c r="O49" s="152"/>
      <c r="P49" s="153"/>
      <c r="Q49" s="153"/>
      <c r="R49" s="156">
        <f t="shared" si="35"/>
        <v>0</v>
      </c>
      <c r="S49" s="156">
        <f t="shared" si="36"/>
        <v>0</v>
      </c>
      <c r="U49" s="157">
        <f t="shared" si="43"/>
        <v>0</v>
      </c>
      <c r="W49" s="152"/>
      <c r="X49" s="152"/>
      <c r="Y49" s="152"/>
      <c r="Z49" s="152"/>
      <c r="AA49" s="152"/>
      <c r="AB49" s="152"/>
      <c r="AC49" s="347"/>
      <c r="AD49" s="152"/>
      <c r="AE49" s="152"/>
      <c r="AF49" s="152"/>
      <c r="AG49" s="152"/>
      <c r="AH49" s="152"/>
      <c r="AI49" s="152"/>
      <c r="AJ49" s="347"/>
      <c r="AK49" s="152"/>
      <c r="AL49" s="152"/>
      <c r="AM49" s="295"/>
      <c r="AN49" s="228"/>
      <c r="AO49" s="228"/>
      <c r="AP49" s="228"/>
      <c r="AQ49" s="228"/>
      <c r="AR49" s="228"/>
      <c r="AS49" s="348"/>
      <c r="AT49" s="264">
        <f t="shared" si="39"/>
        <v>0</v>
      </c>
      <c r="AU49" s="259"/>
      <c r="AV49" s="265">
        <f t="shared" si="40"/>
        <v>0</v>
      </c>
      <c r="AX49" s="265">
        <f t="shared" si="44"/>
        <v>0</v>
      </c>
      <c r="AZ49" s="492">
        <f t="shared" si="41"/>
        <v>0</v>
      </c>
      <c r="BB49" s="492">
        <f t="shared" si="42"/>
        <v>0</v>
      </c>
      <c r="BD49" s="265">
        <f t="shared" si="45"/>
        <v>0</v>
      </c>
      <c r="BE49" s="105"/>
      <c r="BF49" s="105"/>
      <c r="BG49" s="105"/>
      <c r="BH49" s="105"/>
      <c r="BI49" s="105"/>
      <c r="BJ49" s="105"/>
    </row>
    <row r="50" spans="2:62" ht="20.100000000000001" hidden="1" customHeight="1" outlineLevel="1">
      <c r="B50" s="212"/>
      <c r="C50" s="908"/>
      <c r="D50" s="909"/>
      <c r="E50" s="909"/>
      <c r="F50" s="910"/>
      <c r="G50" s="890"/>
      <c r="H50" s="891"/>
      <c r="I50" s="152"/>
      <c r="J50" s="152"/>
      <c r="K50" s="152"/>
      <c r="L50" s="152"/>
      <c r="M50" s="152"/>
      <c r="N50" s="152"/>
      <c r="O50" s="152"/>
      <c r="P50" s="153"/>
      <c r="Q50" s="153"/>
      <c r="R50" s="156">
        <f t="shared" si="35"/>
        <v>0</v>
      </c>
      <c r="S50" s="156">
        <f t="shared" si="36"/>
        <v>0</v>
      </c>
      <c r="U50" s="157">
        <f t="shared" si="43"/>
        <v>0</v>
      </c>
      <c r="W50" s="152"/>
      <c r="X50" s="152"/>
      <c r="Y50" s="152"/>
      <c r="Z50" s="152"/>
      <c r="AA50" s="152"/>
      <c r="AB50" s="152"/>
      <c r="AC50" s="347"/>
      <c r="AD50" s="152"/>
      <c r="AE50" s="152"/>
      <c r="AF50" s="152"/>
      <c r="AG50" s="152"/>
      <c r="AH50" s="152"/>
      <c r="AI50" s="152"/>
      <c r="AJ50" s="347"/>
      <c r="AK50" s="152"/>
      <c r="AL50" s="152"/>
      <c r="AM50" s="295"/>
      <c r="AN50" s="228"/>
      <c r="AO50" s="228"/>
      <c r="AP50" s="228"/>
      <c r="AQ50" s="228"/>
      <c r="AR50" s="228"/>
      <c r="AS50" s="348"/>
      <c r="AT50" s="264">
        <f t="shared" si="39"/>
        <v>0</v>
      </c>
      <c r="AU50" s="259"/>
      <c r="AV50" s="265">
        <f t="shared" si="40"/>
        <v>0</v>
      </c>
      <c r="AX50" s="265">
        <f t="shared" si="44"/>
        <v>0</v>
      </c>
      <c r="AZ50" s="492">
        <f t="shared" si="41"/>
        <v>0</v>
      </c>
      <c r="BB50" s="492">
        <f t="shared" si="42"/>
        <v>0</v>
      </c>
      <c r="BD50" s="265">
        <f t="shared" si="45"/>
        <v>0</v>
      </c>
      <c r="BE50" s="105"/>
      <c r="BF50" s="105"/>
      <c r="BG50" s="105"/>
      <c r="BH50" s="105"/>
      <c r="BI50" s="105"/>
      <c r="BJ50" s="105"/>
    </row>
    <row r="51" spans="2:62" ht="20.100000000000001" hidden="1" customHeight="1" outlineLevel="1">
      <c r="B51" s="212"/>
      <c r="C51" s="908"/>
      <c r="D51" s="909"/>
      <c r="E51" s="909"/>
      <c r="F51" s="910"/>
      <c r="G51" s="890"/>
      <c r="H51" s="891"/>
      <c r="I51" s="152"/>
      <c r="J51" s="152"/>
      <c r="K51" s="152"/>
      <c r="L51" s="152"/>
      <c r="M51" s="152"/>
      <c r="N51" s="152"/>
      <c r="O51" s="152"/>
      <c r="P51" s="153"/>
      <c r="Q51" s="153"/>
      <c r="R51" s="156">
        <f t="shared" si="35"/>
        <v>0</v>
      </c>
      <c r="S51" s="156">
        <f t="shared" si="36"/>
        <v>0</v>
      </c>
      <c r="U51" s="157">
        <f t="shared" si="43"/>
        <v>0</v>
      </c>
      <c r="W51" s="152"/>
      <c r="X51" s="152"/>
      <c r="Y51" s="152"/>
      <c r="Z51" s="152"/>
      <c r="AA51" s="152"/>
      <c r="AB51" s="152"/>
      <c r="AC51" s="347"/>
      <c r="AD51" s="152"/>
      <c r="AE51" s="152"/>
      <c r="AF51" s="152"/>
      <c r="AG51" s="152"/>
      <c r="AH51" s="152"/>
      <c r="AI51" s="152"/>
      <c r="AJ51" s="347"/>
      <c r="AK51" s="152"/>
      <c r="AL51" s="152"/>
      <c r="AM51" s="295"/>
      <c r="AN51" s="228"/>
      <c r="AO51" s="228"/>
      <c r="AP51" s="228"/>
      <c r="AQ51" s="228"/>
      <c r="AR51" s="228"/>
      <c r="AS51" s="348"/>
      <c r="AT51" s="264">
        <f t="shared" si="39"/>
        <v>0</v>
      </c>
      <c r="AU51" s="259"/>
      <c r="AV51" s="265">
        <f t="shared" si="40"/>
        <v>0</v>
      </c>
      <c r="AX51" s="265">
        <f t="shared" si="44"/>
        <v>0</v>
      </c>
      <c r="AZ51" s="492">
        <f t="shared" si="41"/>
        <v>0</v>
      </c>
      <c r="BB51" s="492">
        <f t="shared" si="42"/>
        <v>0</v>
      </c>
      <c r="BD51" s="265">
        <f t="shared" si="45"/>
        <v>0</v>
      </c>
      <c r="BE51" s="105"/>
      <c r="BF51" s="105"/>
      <c r="BG51" s="105"/>
      <c r="BH51" s="105"/>
      <c r="BI51" s="105"/>
      <c r="BJ51" s="105"/>
    </row>
    <row r="52" spans="2:62" ht="20.100000000000001" hidden="1" customHeight="1" outlineLevel="1">
      <c r="B52" s="212"/>
      <c r="C52" s="908"/>
      <c r="D52" s="909"/>
      <c r="E52" s="909"/>
      <c r="F52" s="910"/>
      <c r="G52" s="890"/>
      <c r="H52" s="891"/>
      <c r="I52" s="152"/>
      <c r="J52" s="152"/>
      <c r="K52" s="152"/>
      <c r="L52" s="152"/>
      <c r="M52" s="152"/>
      <c r="N52" s="152"/>
      <c r="O52" s="152"/>
      <c r="P52" s="153"/>
      <c r="Q52" s="153"/>
      <c r="R52" s="156">
        <f t="shared" si="35"/>
        <v>0</v>
      </c>
      <c r="S52" s="156">
        <f t="shared" si="36"/>
        <v>0</v>
      </c>
      <c r="U52" s="157">
        <f t="shared" si="43"/>
        <v>0</v>
      </c>
      <c r="W52" s="152"/>
      <c r="X52" s="152"/>
      <c r="Y52" s="152"/>
      <c r="Z52" s="152"/>
      <c r="AA52" s="152"/>
      <c r="AB52" s="152"/>
      <c r="AC52" s="347"/>
      <c r="AD52" s="152"/>
      <c r="AE52" s="152"/>
      <c r="AF52" s="152"/>
      <c r="AG52" s="152"/>
      <c r="AH52" s="152"/>
      <c r="AI52" s="152"/>
      <c r="AJ52" s="347"/>
      <c r="AK52" s="152"/>
      <c r="AL52" s="152"/>
      <c r="AM52" s="295"/>
      <c r="AN52" s="228"/>
      <c r="AO52" s="228"/>
      <c r="AP52" s="228"/>
      <c r="AQ52" s="228"/>
      <c r="AR52" s="228"/>
      <c r="AS52" s="348"/>
      <c r="AT52" s="264">
        <f t="shared" si="39"/>
        <v>0</v>
      </c>
      <c r="AU52" s="259"/>
      <c r="AV52" s="265">
        <f t="shared" si="40"/>
        <v>0</v>
      </c>
      <c r="AX52" s="265">
        <f t="shared" si="44"/>
        <v>0</v>
      </c>
      <c r="AZ52" s="492">
        <f t="shared" si="41"/>
        <v>0</v>
      </c>
      <c r="BB52" s="492">
        <f t="shared" si="42"/>
        <v>0</v>
      </c>
      <c r="BD52" s="265">
        <f t="shared" si="45"/>
        <v>0</v>
      </c>
      <c r="BE52" s="105"/>
      <c r="BF52" s="105"/>
      <c r="BG52" s="105"/>
      <c r="BH52" s="105"/>
      <c r="BI52" s="105"/>
      <c r="BJ52" s="105"/>
    </row>
    <row r="53" spans="2:62" ht="20.100000000000001" hidden="1" customHeight="1" outlineLevel="1">
      <c r="B53" s="212"/>
      <c r="C53" s="908"/>
      <c r="D53" s="909"/>
      <c r="E53" s="909"/>
      <c r="F53" s="910"/>
      <c r="G53" s="890"/>
      <c r="H53" s="891"/>
      <c r="I53" s="152"/>
      <c r="J53" s="152"/>
      <c r="K53" s="152"/>
      <c r="L53" s="152"/>
      <c r="M53" s="152"/>
      <c r="N53" s="152"/>
      <c r="O53" s="152"/>
      <c r="P53" s="153"/>
      <c r="Q53" s="153"/>
      <c r="R53" s="156">
        <f t="shared" si="35"/>
        <v>0</v>
      </c>
      <c r="S53" s="156">
        <f t="shared" si="36"/>
        <v>0</v>
      </c>
      <c r="U53" s="157">
        <f t="shared" si="43"/>
        <v>0</v>
      </c>
      <c r="W53" s="152"/>
      <c r="X53" s="152"/>
      <c r="Y53" s="152"/>
      <c r="Z53" s="152"/>
      <c r="AA53" s="152"/>
      <c r="AB53" s="152"/>
      <c r="AC53" s="347"/>
      <c r="AD53" s="152"/>
      <c r="AE53" s="152"/>
      <c r="AF53" s="152"/>
      <c r="AG53" s="152"/>
      <c r="AH53" s="152"/>
      <c r="AI53" s="152"/>
      <c r="AJ53" s="347"/>
      <c r="AK53" s="152"/>
      <c r="AL53" s="152"/>
      <c r="AM53" s="295"/>
      <c r="AN53" s="228"/>
      <c r="AO53" s="228"/>
      <c r="AP53" s="228"/>
      <c r="AQ53" s="228"/>
      <c r="AR53" s="228"/>
      <c r="AS53" s="348"/>
      <c r="AT53" s="264">
        <f t="shared" si="39"/>
        <v>0</v>
      </c>
      <c r="AU53" s="259"/>
      <c r="AV53" s="265">
        <f t="shared" si="40"/>
        <v>0</v>
      </c>
      <c r="AX53" s="265">
        <f t="shared" si="44"/>
        <v>0</v>
      </c>
      <c r="AZ53" s="492">
        <f t="shared" si="41"/>
        <v>0</v>
      </c>
      <c r="BB53" s="492">
        <f t="shared" si="42"/>
        <v>0</v>
      </c>
      <c r="BD53" s="265">
        <f t="shared" si="45"/>
        <v>0</v>
      </c>
      <c r="BE53" s="105"/>
      <c r="BF53" s="105"/>
      <c r="BG53" s="105"/>
      <c r="BH53" s="105"/>
      <c r="BI53" s="105"/>
      <c r="BJ53" s="105"/>
    </row>
    <row r="54" spans="2:62" ht="20.100000000000001" hidden="1" customHeight="1" outlineLevel="1">
      <c r="B54" s="212"/>
      <c r="C54" s="908"/>
      <c r="D54" s="909"/>
      <c r="E54" s="909"/>
      <c r="F54" s="910"/>
      <c r="G54" s="890"/>
      <c r="H54" s="891"/>
      <c r="I54" s="152"/>
      <c r="J54" s="152"/>
      <c r="K54" s="152"/>
      <c r="L54" s="152"/>
      <c r="M54" s="152"/>
      <c r="N54" s="152"/>
      <c r="O54" s="152"/>
      <c r="P54" s="153"/>
      <c r="Q54" s="153"/>
      <c r="R54" s="156">
        <f t="shared" si="35"/>
        <v>0</v>
      </c>
      <c r="S54" s="156">
        <f t="shared" si="36"/>
        <v>0</v>
      </c>
      <c r="U54" s="157">
        <f t="shared" si="43"/>
        <v>0</v>
      </c>
      <c r="W54" s="152"/>
      <c r="X54" s="152"/>
      <c r="Y54" s="152"/>
      <c r="Z54" s="152"/>
      <c r="AA54" s="152"/>
      <c r="AB54" s="152"/>
      <c r="AC54" s="347"/>
      <c r="AD54" s="152"/>
      <c r="AE54" s="152"/>
      <c r="AF54" s="152"/>
      <c r="AG54" s="152"/>
      <c r="AH54" s="152"/>
      <c r="AI54" s="152"/>
      <c r="AJ54" s="347"/>
      <c r="AK54" s="152"/>
      <c r="AL54" s="152"/>
      <c r="AM54" s="295"/>
      <c r="AN54" s="228"/>
      <c r="AO54" s="228"/>
      <c r="AP54" s="228"/>
      <c r="AQ54" s="228"/>
      <c r="AR54" s="228"/>
      <c r="AS54" s="348"/>
      <c r="AT54" s="264">
        <f t="shared" si="39"/>
        <v>0</v>
      </c>
      <c r="AU54" s="259"/>
      <c r="AV54" s="265">
        <f t="shared" si="40"/>
        <v>0</v>
      </c>
      <c r="AX54" s="265">
        <f t="shared" si="44"/>
        <v>0</v>
      </c>
      <c r="AZ54" s="492">
        <f t="shared" si="41"/>
        <v>0</v>
      </c>
      <c r="BB54" s="492">
        <f t="shared" si="42"/>
        <v>0</v>
      </c>
      <c r="BD54" s="265">
        <f t="shared" si="45"/>
        <v>0</v>
      </c>
      <c r="BE54" s="105"/>
      <c r="BF54" s="105"/>
      <c r="BG54" s="105"/>
      <c r="BH54" s="105"/>
      <c r="BI54" s="105"/>
      <c r="BJ54" s="105"/>
    </row>
    <row r="55" spans="2:62" ht="20.100000000000001" hidden="1" customHeight="1" outlineLevel="1">
      <c r="B55" s="212"/>
      <c r="C55" s="908"/>
      <c r="D55" s="909"/>
      <c r="E55" s="909"/>
      <c r="F55" s="910"/>
      <c r="G55" s="890"/>
      <c r="H55" s="891"/>
      <c r="I55" s="152"/>
      <c r="J55" s="152"/>
      <c r="K55" s="152"/>
      <c r="L55" s="152"/>
      <c r="M55" s="152"/>
      <c r="N55" s="152"/>
      <c r="O55" s="152"/>
      <c r="P55" s="153"/>
      <c r="Q55" s="153"/>
      <c r="R55" s="156">
        <f t="shared" si="35"/>
        <v>0</v>
      </c>
      <c r="S55" s="156">
        <f t="shared" si="36"/>
        <v>0</v>
      </c>
      <c r="U55" s="157">
        <f t="shared" si="43"/>
        <v>0</v>
      </c>
      <c r="W55" s="152"/>
      <c r="X55" s="152"/>
      <c r="Y55" s="152"/>
      <c r="Z55" s="152"/>
      <c r="AA55" s="152"/>
      <c r="AB55" s="152"/>
      <c r="AC55" s="347"/>
      <c r="AD55" s="152"/>
      <c r="AE55" s="152"/>
      <c r="AF55" s="152"/>
      <c r="AG55" s="152"/>
      <c r="AH55" s="152"/>
      <c r="AI55" s="152"/>
      <c r="AJ55" s="347"/>
      <c r="AK55" s="152"/>
      <c r="AL55" s="152"/>
      <c r="AM55" s="295"/>
      <c r="AN55" s="228"/>
      <c r="AO55" s="228"/>
      <c r="AP55" s="228"/>
      <c r="AQ55" s="228"/>
      <c r="AR55" s="228"/>
      <c r="AS55" s="348"/>
      <c r="AT55" s="264">
        <f t="shared" si="39"/>
        <v>0</v>
      </c>
      <c r="AU55" s="259"/>
      <c r="AV55" s="265">
        <f t="shared" si="40"/>
        <v>0</v>
      </c>
      <c r="AX55" s="265">
        <f t="shared" si="44"/>
        <v>0</v>
      </c>
      <c r="AZ55" s="492">
        <f t="shared" si="41"/>
        <v>0</v>
      </c>
      <c r="BB55" s="492">
        <f t="shared" si="42"/>
        <v>0</v>
      </c>
      <c r="BD55" s="265">
        <f t="shared" si="45"/>
        <v>0</v>
      </c>
      <c r="BE55" s="105"/>
      <c r="BF55" s="105"/>
      <c r="BG55" s="105"/>
      <c r="BH55" s="105"/>
      <c r="BI55" s="105"/>
      <c r="BJ55" s="105"/>
    </row>
    <row r="56" spans="2:62" ht="20.100000000000001" hidden="1" customHeight="1" outlineLevel="1">
      <c r="B56" s="212"/>
      <c r="C56" s="908"/>
      <c r="D56" s="909"/>
      <c r="E56" s="909"/>
      <c r="F56" s="910"/>
      <c r="G56" s="890"/>
      <c r="H56" s="891"/>
      <c r="I56" s="152"/>
      <c r="J56" s="152"/>
      <c r="K56" s="152"/>
      <c r="L56" s="152"/>
      <c r="M56" s="152"/>
      <c r="N56" s="152"/>
      <c r="O56" s="152"/>
      <c r="P56" s="153"/>
      <c r="Q56" s="153"/>
      <c r="R56" s="156">
        <f t="shared" si="35"/>
        <v>0</v>
      </c>
      <c r="S56" s="156">
        <f t="shared" si="36"/>
        <v>0</v>
      </c>
      <c r="U56" s="157">
        <f t="shared" si="43"/>
        <v>0</v>
      </c>
      <c r="W56" s="152"/>
      <c r="X56" s="152"/>
      <c r="Y56" s="152"/>
      <c r="Z56" s="152"/>
      <c r="AA56" s="152"/>
      <c r="AB56" s="152"/>
      <c r="AC56" s="347"/>
      <c r="AD56" s="152"/>
      <c r="AE56" s="152"/>
      <c r="AF56" s="152"/>
      <c r="AG56" s="152"/>
      <c r="AH56" s="152"/>
      <c r="AI56" s="152"/>
      <c r="AJ56" s="347"/>
      <c r="AK56" s="152"/>
      <c r="AL56" s="152"/>
      <c r="AM56" s="295"/>
      <c r="AN56" s="228"/>
      <c r="AO56" s="228"/>
      <c r="AP56" s="228"/>
      <c r="AQ56" s="228"/>
      <c r="AR56" s="228"/>
      <c r="AS56" s="348"/>
      <c r="AT56" s="264">
        <f t="shared" si="39"/>
        <v>0</v>
      </c>
      <c r="AU56" s="259"/>
      <c r="AV56" s="265">
        <f t="shared" si="40"/>
        <v>0</v>
      </c>
      <c r="AX56" s="265">
        <f t="shared" si="44"/>
        <v>0</v>
      </c>
      <c r="AZ56" s="492">
        <f t="shared" si="41"/>
        <v>0</v>
      </c>
      <c r="BB56" s="492">
        <f t="shared" si="42"/>
        <v>0</v>
      </c>
      <c r="BD56" s="265">
        <f t="shared" si="45"/>
        <v>0</v>
      </c>
      <c r="BE56" s="105"/>
      <c r="BF56" s="105"/>
      <c r="BG56" s="105"/>
      <c r="BH56" s="105"/>
      <c r="BI56" s="105"/>
      <c r="BJ56" s="105"/>
    </row>
    <row r="57" spans="2:62" ht="20.100000000000001" hidden="1" customHeight="1" outlineLevel="1">
      <c r="B57" s="212"/>
      <c r="C57" s="908"/>
      <c r="D57" s="909"/>
      <c r="E57" s="909"/>
      <c r="F57" s="910"/>
      <c r="G57" s="890"/>
      <c r="H57" s="891"/>
      <c r="I57" s="152"/>
      <c r="J57" s="152"/>
      <c r="K57" s="152"/>
      <c r="L57" s="152"/>
      <c r="M57" s="152"/>
      <c r="N57" s="152"/>
      <c r="O57" s="152"/>
      <c r="P57" s="153"/>
      <c r="Q57" s="153"/>
      <c r="R57" s="156">
        <f t="shared" si="35"/>
        <v>0</v>
      </c>
      <c r="S57" s="156">
        <f t="shared" si="36"/>
        <v>0</v>
      </c>
      <c r="U57" s="157">
        <f t="shared" si="43"/>
        <v>0</v>
      </c>
      <c r="W57" s="152"/>
      <c r="X57" s="152"/>
      <c r="Y57" s="152"/>
      <c r="Z57" s="152"/>
      <c r="AA57" s="152"/>
      <c r="AB57" s="152"/>
      <c r="AC57" s="347"/>
      <c r="AD57" s="152"/>
      <c r="AE57" s="152"/>
      <c r="AF57" s="152"/>
      <c r="AG57" s="152"/>
      <c r="AH57" s="152"/>
      <c r="AI57" s="152"/>
      <c r="AJ57" s="347"/>
      <c r="AK57" s="152"/>
      <c r="AL57" s="152"/>
      <c r="AM57" s="295"/>
      <c r="AN57" s="228"/>
      <c r="AO57" s="228"/>
      <c r="AP57" s="228"/>
      <c r="AQ57" s="228"/>
      <c r="AR57" s="228"/>
      <c r="AS57" s="348"/>
      <c r="AT57" s="264">
        <f t="shared" si="39"/>
        <v>0</v>
      </c>
      <c r="AU57" s="259"/>
      <c r="AV57" s="265">
        <f t="shared" si="40"/>
        <v>0</v>
      </c>
      <c r="AX57" s="265">
        <f t="shared" si="44"/>
        <v>0</v>
      </c>
      <c r="AZ57" s="492">
        <f t="shared" si="41"/>
        <v>0</v>
      </c>
      <c r="BB57" s="492">
        <f t="shared" si="42"/>
        <v>0</v>
      </c>
      <c r="BD57" s="265">
        <f t="shared" si="45"/>
        <v>0</v>
      </c>
      <c r="BE57" s="105"/>
      <c r="BF57" s="105"/>
      <c r="BG57" s="105"/>
      <c r="BH57" s="105"/>
      <c r="BI57" s="105"/>
      <c r="BJ57" s="105"/>
    </row>
    <row r="58" spans="2:62" ht="20.100000000000001" hidden="1" customHeight="1" outlineLevel="1">
      <c r="B58" s="212"/>
      <c r="C58" s="908"/>
      <c r="D58" s="909"/>
      <c r="E58" s="909"/>
      <c r="F58" s="910"/>
      <c r="G58" s="890"/>
      <c r="H58" s="891"/>
      <c r="I58" s="152"/>
      <c r="J58" s="152"/>
      <c r="K58" s="152"/>
      <c r="L58" s="152"/>
      <c r="M58" s="152"/>
      <c r="N58" s="152"/>
      <c r="O58" s="152"/>
      <c r="P58" s="153"/>
      <c r="Q58" s="153"/>
      <c r="R58" s="156">
        <f t="shared" si="35"/>
        <v>0</v>
      </c>
      <c r="S58" s="156">
        <f t="shared" si="36"/>
        <v>0</v>
      </c>
      <c r="U58" s="157">
        <f t="shared" si="43"/>
        <v>0</v>
      </c>
      <c r="W58" s="152"/>
      <c r="X58" s="152"/>
      <c r="Y58" s="152"/>
      <c r="Z58" s="152"/>
      <c r="AA58" s="152"/>
      <c r="AB58" s="152"/>
      <c r="AC58" s="347"/>
      <c r="AD58" s="152"/>
      <c r="AE58" s="152"/>
      <c r="AF58" s="152"/>
      <c r="AG58" s="152"/>
      <c r="AH58" s="152"/>
      <c r="AI58" s="152"/>
      <c r="AJ58" s="347"/>
      <c r="AK58" s="152"/>
      <c r="AL58" s="152"/>
      <c r="AM58" s="295"/>
      <c r="AN58" s="228"/>
      <c r="AO58" s="228"/>
      <c r="AP58" s="228"/>
      <c r="AQ58" s="228"/>
      <c r="AR58" s="228"/>
      <c r="AS58" s="348"/>
      <c r="AT58" s="264">
        <f t="shared" si="39"/>
        <v>0</v>
      </c>
      <c r="AU58" s="259"/>
      <c r="AV58" s="265">
        <f t="shared" si="40"/>
        <v>0</v>
      </c>
      <c r="AX58" s="265">
        <f t="shared" si="44"/>
        <v>0</v>
      </c>
      <c r="AZ58" s="492">
        <f t="shared" si="41"/>
        <v>0</v>
      </c>
      <c r="BB58" s="492">
        <f t="shared" si="42"/>
        <v>0</v>
      </c>
      <c r="BD58" s="265">
        <f t="shared" si="45"/>
        <v>0</v>
      </c>
      <c r="BE58" s="105"/>
      <c r="BF58" s="105"/>
      <c r="BG58" s="105"/>
      <c r="BH58" s="105"/>
      <c r="BI58" s="105"/>
      <c r="BJ58" s="105"/>
    </row>
    <row r="59" spans="2:62" ht="20.100000000000001" hidden="1" customHeight="1" outlineLevel="1">
      <c r="B59" s="212"/>
      <c r="C59" s="908"/>
      <c r="D59" s="909"/>
      <c r="E59" s="909"/>
      <c r="F59" s="910"/>
      <c r="G59" s="890"/>
      <c r="H59" s="891"/>
      <c r="I59" s="152"/>
      <c r="J59" s="152"/>
      <c r="K59" s="152"/>
      <c r="L59" s="152"/>
      <c r="M59" s="152"/>
      <c r="N59" s="152"/>
      <c r="O59" s="152"/>
      <c r="P59" s="153"/>
      <c r="Q59" s="153"/>
      <c r="R59" s="156">
        <f t="shared" si="35"/>
        <v>0</v>
      </c>
      <c r="S59" s="156">
        <f t="shared" si="36"/>
        <v>0</v>
      </c>
      <c r="U59" s="157">
        <f t="shared" si="43"/>
        <v>0</v>
      </c>
      <c r="W59" s="152"/>
      <c r="X59" s="152"/>
      <c r="Y59" s="152"/>
      <c r="Z59" s="152"/>
      <c r="AA59" s="152"/>
      <c r="AB59" s="152"/>
      <c r="AC59" s="347"/>
      <c r="AD59" s="152"/>
      <c r="AE59" s="152"/>
      <c r="AF59" s="152"/>
      <c r="AG59" s="152"/>
      <c r="AH59" s="152"/>
      <c r="AI59" s="152"/>
      <c r="AJ59" s="347"/>
      <c r="AK59" s="152"/>
      <c r="AL59" s="152"/>
      <c r="AM59" s="295"/>
      <c r="AN59" s="228"/>
      <c r="AO59" s="228"/>
      <c r="AP59" s="228"/>
      <c r="AQ59" s="228"/>
      <c r="AR59" s="228"/>
      <c r="AS59" s="348"/>
      <c r="AT59" s="264">
        <f t="shared" si="39"/>
        <v>0</v>
      </c>
      <c r="AU59" s="259"/>
      <c r="AV59" s="265">
        <f t="shared" si="40"/>
        <v>0</v>
      </c>
      <c r="AX59" s="265">
        <f t="shared" si="44"/>
        <v>0</v>
      </c>
      <c r="AZ59" s="492">
        <f t="shared" si="41"/>
        <v>0</v>
      </c>
      <c r="BB59" s="492">
        <f t="shared" si="42"/>
        <v>0</v>
      </c>
      <c r="BD59" s="265">
        <f t="shared" si="45"/>
        <v>0</v>
      </c>
      <c r="BE59" s="105"/>
      <c r="BF59" s="105"/>
      <c r="BG59" s="105"/>
      <c r="BH59" s="105"/>
      <c r="BI59" s="105"/>
      <c r="BJ59" s="105"/>
    </row>
    <row r="60" spans="2:62" ht="20.100000000000001" hidden="1" customHeight="1" outlineLevel="1">
      <c r="B60" s="212"/>
      <c r="C60" s="908"/>
      <c r="D60" s="909"/>
      <c r="E60" s="909"/>
      <c r="F60" s="910"/>
      <c r="G60" s="890"/>
      <c r="H60" s="891"/>
      <c r="I60" s="152"/>
      <c r="J60" s="152"/>
      <c r="K60" s="152"/>
      <c r="L60" s="152"/>
      <c r="M60" s="152"/>
      <c r="N60" s="152"/>
      <c r="O60" s="152"/>
      <c r="P60" s="153"/>
      <c r="Q60" s="153"/>
      <c r="R60" s="156">
        <f t="shared" si="35"/>
        <v>0</v>
      </c>
      <c r="S60" s="156">
        <f t="shared" si="36"/>
        <v>0</v>
      </c>
      <c r="U60" s="157">
        <f t="shared" si="43"/>
        <v>0</v>
      </c>
      <c r="W60" s="152"/>
      <c r="X60" s="152"/>
      <c r="Y60" s="152"/>
      <c r="Z60" s="152"/>
      <c r="AA60" s="152"/>
      <c r="AB60" s="152"/>
      <c r="AC60" s="347"/>
      <c r="AD60" s="152"/>
      <c r="AE60" s="152"/>
      <c r="AF60" s="152"/>
      <c r="AG60" s="152"/>
      <c r="AH60" s="152"/>
      <c r="AI60" s="152"/>
      <c r="AJ60" s="347"/>
      <c r="AK60" s="152"/>
      <c r="AL60" s="152"/>
      <c r="AM60" s="295"/>
      <c r="AN60" s="228"/>
      <c r="AO60" s="228"/>
      <c r="AP60" s="228"/>
      <c r="AQ60" s="228"/>
      <c r="AR60" s="228"/>
      <c r="AS60" s="348"/>
      <c r="AT60" s="264">
        <f t="shared" si="39"/>
        <v>0</v>
      </c>
      <c r="AU60" s="259"/>
      <c r="AV60" s="265">
        <f t="shared" si="40"/>
        <v>0</v>
      </c>
      <c r="AX60" s="265">
        <f t="shared" si="44"/>
        <v>0</v>
      </c>
      <c r="AZ60" s="492">
        <f t="shared" si="41"/>
        <v>0</v>
      </c>
      <c r="BB60" s="492">
        <f t="shared" si="42"/>
        <v>0</v>
      </c>
      <c r="BD60" s="265">
        <f t="shared" si="45"/>
        <v>0</v>
      </c>
      <c r="BE60" s="105"/>
      <c r="BF60" s="105"/>
      <c r="BG60" s="105"/>
      <c r="BH60" s="105"/>
      <c r="BI60" s="105"/>
      <c r="BJ60" s="105"/>
    </row>
    <row r="61" spans="2:62" ht="20.100000000000001" hidden="1" customHeight="1" outlineLevel="1">
      <c r="B61" s="212"/>
      <c r="C61" s="908"/>
      <c r="D61" s="909"/>
      <c r="E61" s="909"/>
      <c r="F61" s="910"/>
      <c r="G61" s="890"/>
      <c r="H61" s="891"/>
      <c r="I61" s="152"/>
      <c r="J61" s="152"/>
      <c r="K61" s="152"/>
      <c r="L61" s="152"/>
      <c r="M61" s="152"/>
      <c r="N61" s="152"/>
      <c r="O61" s="152"/>
      <c r="P61" s="153"/>
      <c r="Q61" s="153"/>
      <c r="R61" s="156">
        <f t="shared" si="35"/>
        <v>0</v>
      </c>
      <c r="S61" s="156">
        <f t="shared" si="36"/>
        <v>0</v>
      </c>
      <c r="U61" s="157">
        <f t="shared" si="43"/>
        <v>0</v>
      </c>
      <c r="W61" s="152"/>
      <c r="X61" s="152"/>
      <c r="Y61" s="152"/>
      <c r="Z61" s="152"/>
      <c r="AA61" s="152"/>
      <c r="AB61" s="152"/>
      <c r="AC61" s="347"/>
      <c r="AD61" s="152"/>
      <c r="AE61" s="152"/>
      <c r="AF61" s="152"/>
      <c r="AG61" s="152"/>
      <c r="AH61" s="152"/>
      <c r="AI61" s="152"/>
      <c r="AJ61" s="347"/>
      <c r="AK61" s="152"/>
      <c r="AL61" s="152"/>
      <c r="AM61" s="295"/>
      <c r="AN61" s="228"/>
      <c r="AO61" s="228"/>
      <c r="AP61" s="228"/>
      <c r="AQ61" s="228"/>
      <c r="AR61" s="228"/>
      <c r="AS61" s="348"/>
      <c r="AT61" s="264">
        <f t="shared" si="39"/>
        <v>0</v>
      </c>
      <c r="AU61" s="259"/>
      <c r="AV61" s="265">
        <f t="shared" si="40"/>
        <v>0</v>
      </c>
      <c r="AX61" s="265">
        <f t="shared" si="44"/>
        <v>0</v>
      </c>
      <c r="AZ61" s="492">
        <f t="shared" si="41"/>
        <v>0</v>
      </c>
      <c r="BB61" s="492">
        <f t="shared" si="42"/>
        <v>0</v>
      </c>
      <c r="BD61" s="265">
        <f t="shared" si="45"/>
        <v>0</v>
      </c>
      <c r="BE61" s="105"/>
      <c r="BF61" s="105"/>
      <c r="BG61" s="105"/>
      <c r="BH61" s="105"/>
      <c r="BI61" s="105"/>
      <c r="BJ61" s="105"/>
    </row>
    <row r="62" spans="2:62" ht="9.9499999999999993" hidden="1" customHeight="1" outlineLevel="1">
      <c r="B62" s="101"/>
      <c r="C62" s="208"/>
      <c r="D62" s="208"/>
      <c r="E62" s="208"/>
      <c r="F62" s="208"/>
      <c r="G62" s="237"/>
      <c r="H62" s="207"/>
      <c r="I62" s="257"/>
      <c r="J62" s="257"/>
      <c r="K62" s="257"/>
      <c r="L62" s="257"/>
      <c r="M62" s="257"/>
      <c r="N62" s="257"/>
      <c r="O62" s="257"/>
      <c r="P62" s="256"/>
      <c r="Q62" s="102"/>
      <c r="R62" s="102"/>
      <c r="S62" s="102"/>
      <c r="U62" s="98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Z62" s="493"/>
      <c r="BE62" s="105"/>
      <c r="BF62" s="105"/>
      <c r="BG62" s="105"/>
      <c r="BH62" s="105"/>
      <c r="BI62" s="105"/>
      <c r="BJ62" s="105"/>
    </row>
    <row r="63" spans="2:62" ht="20.100000000000001" customHeight="1" collapsed="1">
      <c r="B63" s="179">
        <f>B46+1</f>
        <v>4</v>
      </c>
      <c r="C63" s="916"/>
      <c r="D63" s="917"/>
      <c r="E63" s="917"/>
      <c r="F63" s="918"/>
      <c r="G63" s="429"/>
      <c r="H63" s="206">
        <v>1</v>
      </c>
      <c r="I63" s="642">
        <f t="shared" ref="I63" si="46">$H63*SUM(I64:I78)</f>
        <v>0</v>
      </c>
      <c r="J63" s="643">
        <f t="shared" ref="J63:O63" si="47">$H63*SUM(J64:J78)</f>
        <v>0</v>
      </c>
      <c r="K63" s="644">
        <f t="shared" si="47"/>
        <v>0</v>
      </c>
      <c r="L63" s="645">
        <f t="shared" si="47"/>
        <v>0</v>
      </c>
      <c r="M63" s="645">
        <f t="shared" si="47"/>
        <v>0</v>
      </c>
      <c r="N63" s="644">
        <f t="shared" si="47"/>
        <v>0</v>
      </c>
      <c r="O63" s="642">
        <f t="shared" si="47"/>
        <v>0</v>
      </c>
      <c r="P63" s="209">
        <f t="shared" ref="P63:Q63" si="48">$H63*SUM(P64:P78)</f>
        <v>0</v>
      </c>
      <c r="Q63" s="210">
        <f t="shared" si="48"/>
        <v>0</v>
      </c>
      <c r="R63" s="136">
        <f t="shared" ref="R63:R78" si="49">P63*(1+Gewinn)*(1+SicherheitAngebot)</f>
        <v>0</v>
      </c>
      <c r="S63" s="137">
        <f t="shared" ref="S63:S78" si="50">Q63*(1+MGKZ)*(1+Gewinn)*(1+SicherheitAngebot)</f>
        <v>0</v>
      </c>
      <c r="U63" s="10">
        <f>I63*$I$7+J63*$J$7+K63*$K$7+L63*$L$7+M63*$M$7+N63*$N$7+O63*$O$7+R63+S63</f>
        <v>0</v>
      </c>
      <c r="W63" s="646">
        <f t="shared" ref="W63:AB63" si="51">$H63*SUM(W64:W78)</f>
        <v>0</v>
      </c>
      <c r="X63" s="647">
        <f t="shared" si="51"/>
        <v>0</v>
      </c>
      <c r="Y63" s="648">
        <f t="shared" si="51"/>
        <v>0</v>
      </c>
      <c r="Z63" s="649">
        <f t="shared" si="51"/>
        <v>0</v>
      </c>
      <c r="AA63" s="648">
        <f t="shared" si="51"/>
        <v>0</v>
      </c>
      <c r="AB63" s="646">
        <f t="shared" si="51"/>
        <v>0</v>
      </c>
      <c r="AC63" s="258"/>
      <c r="AD63" s="646">
        <f t="shared" ref="AD63:AM63" si="52">$H63*SUM(AD64:AD78)</f>
        <v>0</v>
      </c>
      <c r="AE63" s="647">
        <f t="shared" si="52"/>
        <v>0</v>
      </c>
      <c r="AF63" s="648">
        <f t="shared" si="52"/>
        <v>0</v>
      </c>
      <c r="AG63" s="649">
        <f t="shared" si="52"/>
        <v>0</v>
      </c>
      <c r="AH63" s="648">
        <f t="shared" si="52"/>
        <v>0</v>
      </c>
      <c r="AI63" s="646">
        <f t="shared" si="52"/>
        <v>0</v>
      </c>
      <c r="AJ63" s="258"/>
      <c r="AK63" s="653">
        <f t="shared" si="52"/>
        <v>0</v>
      </c>
      <c r="AL63" s="653">
        <f t="shared" si="52"/>
        <v>0</v>
      </c>
      <c r="AM63" s="653">
        <f t="shared" si="52"/>
        <v>0</v>
      </c>
      <c r="AN63" s="227">
        <f>$H63*SUM(AN64:AN78)*(1+Gewinn)*(1+SicherheitAngebot)</f>
        <v>0</v>
      </c>
      <c r="AO63" s="227">
        <f>$H63*SUM(AO64:AO78)*(1+Gewinn)*(1+SicherheitAngebot)</f>
        <v>0</v>
      </c>
      <c r="AP63" s="227">
        <f>$H63*SUM(AP64:AP78)*(1+Gewinn)*(1+SicherheitAngebot)</f>
        <v>0</v>
      </c>
      <c r="AQ63" s="227">
        <f>$H63*SUM(AQ64:AQ78)*(1+Gewinn)*(1+SicherheitAngebot)</f>
        <v>0</v>
      </c>
      <c r="AR63" s="227">
        <f>$H63*SUM(AR64:AR78)*(1+Gewinn)*(1+SicherheitAngebot)</f>
        <v>0</v>
      </c>
      <c r="AS63" s="262"/>
      <c r="AT63" s="263">
        <f t="shared" si="39"/>
        <v>0</v>
      </c>
      <c r="AU63" s="259"/>
      <c r="AV63" s="491">
        <f>AK63*$AK$7+AL63*$AL$7+AM63*$AM$7+SUM(AN63:AR63)+AT63/Zuschläge_IBN+AT63</f>
        <v>0</v>
      </c>
      <c r="AX63" s="685">
        <f>U63+AV63</f>
        <v>0</v>
      </c>
      <c r="AZ63" s="490">
        <f>IF(H63&gt;0,U63/(1+SicherheitAngebot)*(1+Sicherheit),0)</f>
        <v>0</v>
      </c>
      <c r="BB63" s="490">
        <f>IF(H63&gt;0,AV63/(1+SicherheitAngebot)*(1+Sicherheit),0)</f>
        <v>0</v>
      </c>
      <c r="BD63" s="490">
        <f>AZ63+BB63</f>
        <v>0</v>
      </c>
      <c r="BE63" s="105"/>
      <c r="BF63" s="105"/>
      <c r="BG63" s="105"/>
      <c r="BH63" s="105"/>
      <c r="BI63" s="105"/>
      <c r="BJ63" s="105"/>
    </row>
    <row r="64" spans="2:62" ht="20.100000000000001" hidden="1" customHeight="1" outlineLevel="1">
      <c r="B64" s="211"/>
      <c r="C64" s="908"/>
      <c r="D64" s="909"/>
      <c r="E64" s="909"/>
      <c r="F64" s="910"/>
      <c r="G64" s="890"/>
      <c r="H64" s="901"/>
      <c r="I64" s="152"/>
      <c r="J64" s="152"/>
      <c r="K64" s="152"/>
      <c r="L64" s="152"/>
      <c r="M64" s="152"/>
      <c r="N64" s="152"/>
      <c r="O64" s="152"/>
      <c r="P64" s="153"/>
      <c r="Q64" s="153"/>
      <c r="R64" s="156">
        <f t="shared" si="49"/>
        <v>0</v>
      </c>
      <c r="S64" s="156">
        <f t="shared" si="50"/>
        <v>0</v>
      </c>
      <c r="U64" s="157">
        <f>I64*$I$7+J64*$J$7+K64*$K$7+L64*$L$7+M64*$M$7+N64*$N$7+O64*$O$7+R64+S64</f>
        <v>0</v>
      </c>
      <c r="W64" s="152"/>
      <c r="X64" s="152"/>
      <c r="Y64" s="152"/>
      <c r="Z64" s="152"/>
      <c r="AA64" s="152"/>
      <c r="AB64" s="152"/>
      <c r="AC64" s="347"/>
      <c r="AD64" s="152"/>
      <c r="AE64" s="152"/>
      <c r="AF64" s="152"/>
      <c r="AG64" s="152"/>
      <c r="AH64" s="152"/>
      <c r="AI64" s="152"/>
      <c r="AJ64" s="347"/>
      <c r="AK64" s="152"/>
      <c r="AL64" s="152"/>
      <c r="AM64" s="295"/>
      <c r="AN64" s="228"/>
      <c r="AO64" s="228"/>
      <c r="AP64" s="228"/>
      <c r="AQ64" s="228"/>
      <c r="AR64" s="228"/>
      <c r="AS64" s="348"/>
      <c r="AT64" s="264">
        <f t="shared" si="39"/>
        <v>0</v>
      </c>
      <c r="AU64" s="259"/>
      <c r="AV64" s="265">
        <f t="shared" ref="AV64:AV78" si="53">AK64*$AK$7+AL64*$AL$7+AM64*$AM$7+SUM(AN64:AR64)*(1+Gewinn)*(1+SicherheitAngebot)+AT64/Zuschläge_IBN+AT64</f>
        <v>0</v>
      </c>
      <c r="AX64" s="265">
        <f>U64+AV64</f>
        <v>0</v>
      </c>
      <c r="AZ64" s="492">
        <f t="shared" ref="AZ64:AZ78" si="54">U64/(1+SicherheitAngebot)*(1+Sicherheit)</f>
        <v>0</v>
      </c>
      <c r="BB64" s="492">
        <f t="shared" ref="BB64:BB78" si="55">AV64/(1+SicherheitAngebot)*(1+Sicherheit)</f>
        <v>0</v>
      </c>
      <c r="BD64" s="265">
        <f>AZ64+BB64</f>
        <v>0</v>
      </c>
      <c r="BE64" s="105"/>
      <c r="BF64" s="105"/>
      <c r="BG64" s="105"/>
      <c r="BH64" s="105"/>
      <c r="BI64" s="105"/>
      <c r="BJ64" s="105"/>
    </row>
    <row r="65" spans="2:62" ht="20.100000000000001" hidden="1" customHeight="1" outlineLevel="1">
      <c r="B65" s="212"/>
      <c r="C65" s="908"/>
      <c r="D65" s="909"/>
      <c r="E65" s="909"/>
      <c r="F65" s="910"/>
      <c r="G65" s="890"/>
      <c r="H65" s="891"/>
      <c r="I65" s="152"/>
      <c r="J65" s="152"/>
      <c r="K65" s="152"/>
      <c r="L65" s="152"/>
      <c r="M65" s="152"/>
      <c r="N65" s="152"/>
      <c r="O65" s="152"/>
      <c r="P65" s="153"/>
      <c r="Q65" s="153"/>
      <c r="R65" s="156">
        <f t="shared" si="49"/>
        <v>0</v>
      </c>
      <c r="S65" s="156">
        <f t="shared" si="50"/>
        <v>0</v>
      </c>
      <c r="U65" s="157">
        <f t="shared" ref="U65:U78" si="56">I65*$I$7+J65*$J$7+K65*$K$7+L65*$L$7+M65*$M$7+N65*$N$7+O65*$O$7+R65+S65</f>
        <v>0</v>
      </c>
      <c r="W65" s="152"/>
      <c r="X65" s="152"/>
      <c r="Y65" s="152"/>
      <c r="Z65" s="152"/>
      <c r="AA65" s="152"/>
      <c r="AB65" s="152"/>
      <c r="AC65" s="347"/>
      <c r="AD65" s="152"/>
      <c r="AE65" s="152"/>
      <c r="AF65" s="152"/>
      <c r="AG65" s="152"/>
      <c r="AH65" s="152"/>
      <c r="AI65" s="152"/>
      <c r="AJ65" s="347"/>
      <c r="AK65" s="152"/>
      <c r="AL65" s="152"/>
      <c r="AM65" s="295"/>
      <c r="AN65" s="228"/>
      <c r="AO65" s="228"/>
      <c r="AP65" s="228"/>
      <c r="AQ65" s="228"/>
      <c r="AR65" s="228"/>
      <c r="AS65" s="348"/>
      <c r="AT65" s="264">
        <f t="shared" si="39"/>
        <v>0</v>
      </c>
      <c r="AU65" s="259"/>
      <c r="AV65" s="265">
        <f t="shared" si="53"/>
        <v>0</v>
      </c>
      <c r="AX65" s="265">
        <f t="shared" ref="AX65:AX78" si="57">U65+AV65</f>
        <v>0</v>
      </c>
      <c r="AZ65" s="492">
        <f t="shared" si="54"/>
        <v>0</v>
      </c>
      <c r="BB65" s="492">
        <f t="shared" si="55"/>
        <v>0</v>
      </c>
      <c r="BD65" s="265">
        <f t="shared" ref="BD65:BD78" si="58">AZ65+BB65</f>
        <v>0</v>
      </c>
      <c r="BE65" s="105"/>
      <c r="BF65" s="105"/>
      <c r="BG65" s="105"/>
      <c r="BH65" s="105"/>
      <c r="BI65" s="105"/>
      <c r="BJ65" s="105"/>
    </row>
    <row r="66" spans="2:62" ht="20.100000000000001" hidden="1" customHeight="1" outlineLevel="1">
      <c r="B66" s="212"/>
      <c r="C66" s="908"/>
      <c r="D66" s="909"/>
      <c r="E66" s="909"/>
      <c r="F66" s="910"/>
      <c r="G66" s="890"/>
      <c r="H66" s="891"/>
      <c r="I66" s="152"/>
      <c r="J66" s="152"/>
      <c r="K66" s="152"/>
      <c r="L66" s="152"/>
      <c r="M66" s="152"/>
      <c r="N66" s="152"/>
      <c r="O66" s="152"/>
      <c r="P66" s="153"/>
      <c r="Q66" s="153"/>
      <c r="R66" s="156">
        <f t="shared" si="49"/>
        <v>0</v>
      </c>
      <c r="S66" s="156">
        <f t="shared" si="50"/>
        <v>0</v>
      </c>
      <c r="U66" s="157">
        <f t="shared" si="56"/>
        <v>0</v>
      </c>
      <c r="W66" s="152"/>
      <c r="X66" s="152"/>
      <c r="Y66" s="152"/>
      <c r="Z66" s="152"/>
      <c r="AA66" s="152"/>
      <c r="AB66" s="152"/>
      <c r="AC66" s="347"/>
      <c r="AD66" s="152"/>
      <c r="AE66" s="152"/>
      <c r="AF66" s="152"/>
      <c r="AG66" s="152"/>
      <c r="AH66" s="152"/>
      <c r="AI66" s="152"/>
      <c r="AJ66" s="347"/>
      <c r="AK66" s="152"/>
      <c r="AL66" s="152"/>
      <c r="AM66" s="295"/>
      <c r="AN66" s="228"/>
      <c r="AO66" s="228"/>
      <c r="AP66" s="228"/>
      <c r="AQ66" s="228"/>
      <c r="AR66" s="228"/>
      <c r="AS66" s="348"/>
      <c r="AT66" s="264">
        <f t="shared" si="39"/>
        <v>0</v>
      </c>
      <c r="AU66" s="259"/>
      <c r="AV66" s="265">
        <f t="shared" si="53"/>
        <v>0</v>
      </c>
      <c r="AX66" s="265">
        <f t="shared" si="57"/>
        <v>0</v>
      </c>
      <c r="AZ66" s="492">
        <f t="shared" si="54"/>
        <v>0</v>
      </c>
      <c r="BB66" s="492">
        <f t="shared" si="55"/>
        <v>0</v>
      </c>
      <c r="BD66" s="265">
        <f t="shared" si="58"/>
        <v>0</v>
      </c>
      <c r="BE66" s="105"/>
      <c r="BF66" s="105"/>
      <c r="BG66" s="105"/>
      <c r="BH66" s="105"/>
      <c r="BI66" s="105"/>
      <c r="BJ66" s="105"/>
    </row>
    <row r="67" spans="2:62" ht="20.100000000000001" hidden="1" customHeight="1" outlineLevel="1">
      <c r="B67" s="212"/>
      <c r="C67" s="908"/>
      <c r="D67" s="909"/>
      <c r="E67" s="909"/>
      <c r="F67" s="910"/>
      <c r="G67" s="890"/>
      <c r="H67" s="891"/>
      <c r="I67" s="152"/>
      <c r="J67" s="152"/>
      <c r="K67" s="152"/>
      <c r="L67" s="152"/>
      <c r="M67" s="152"/>
      <c r="N67" s="152"/>
      <c r="O67" s="152"/>
      <c r="P67" s="153"/>
      <c r="Q67" s="153"/>
      <c r="R67" s="156">
        <f t="shared" si="49"/>
        <v>0</v>
      </c>
      <c r="S67" s="156">
        <f t="shared" si="50"/>
        <v>0</v>
      </c>
      <c r="U67" s="157">
        <f t="shared" si="56"/>
        <v>0</v>
      </c>
      <c r="W67" s="152"/>
      <c r="X67" s="152"/>
      <c r="Y67" s="152"/>
      <c r="Z67" s="152"/>
      <c r="AA67" s="152"/>
      <c r="AB67" s="152"/>
      <c r="AC67" s="347"/>
      <c r="AD67" s="152"/>
      <c r="AE67" s="152"/>
      <c r="AF67" s="152"/>
      <c r="AG67" s="152"/>
      <c r="AH67" s="152"/>
      <c r="AI67" s="152"/>
      <c r="AJ67" s="347"/>
      <c r="AK67" s="152"/>
      <c r="AL67" s="152"/>
      <c r="AM67" s="295"/>
      <c r="AN67" s="228"/>
      <c r="AO67" s="228"/>
      <c r="AP67" s="228"/>
      <c r="AQ67" s="228"/>
      <c r="AR67" s="228"/>
      <c r="AS67" s="348"/>
      <c r="AT67" s="264">
        <f t="shared" si="39"/>
        <v>0</v>
      </c>
      <c r="AU67" s="259"/>
      <c r="AV67" s="265">
        <f t="shared" si="53"/>
        <v>0</v>
      </c>
      <c r="AX67" s="265">
        <f t="shared" si="57"/>
        <v>0</v>
      </c>
      <c r="AZ67" s="492">
        <f t="shared" si="54"/>
        <v>0</v>
      </c>
      <c r="BB67" s="492">
        <f t="shared" si="55"/>
        <v>0</v>
      </c>
      <c r="BD67" s="265">
        <f t="shared" si="58"/>
        <v>0</v>
      </c>
      <c r="BE67" s="105"/>
      <c r="BF67" s="105"/>
      <c r="BG67" s="105"/>
      <c r="BH67" s="105"/>
      <c r="BI67" s="105"/>
      <c r="BJ67" s="105"/>
    </row>
    <row r="68" spans="2:62" ht="20.100000000000001" hidden="1" customHeight="1" outlineLevel="1">
      <c r="B68" s="212"/>
      <c r="C68" s="908"/>
      <c r="D68" s="909"/>
      <c r="E68" s="909"/>
      <c r="F68" s="910"/>
      <c r="G68" s="890"/>
      <c r="H68" s="891"/>
      <c r="I68" s="152"/>
      <c r="J68" s="152"/>
      <c r="K68" s="152"/>
      <c r="L68" s="152"/>
      <c r="M68" s="152"/>
      <c r="N68" s="152"/>
      <c r="O68" s="152"/>
      <c r="P68" s="153"/>
      <c r="Q68" s="153"/>
      <c r="R68" s="156">
        <f t="shared" si="49"/>
        <v>0</v>
      </c>
      <c r="S68" s="156">
        <f t="shared" si="50"/>
        <v>0</v>
      </c>
      <c r="U68" s="157">
        <f t="shared" si="56"/>
        <v>0</v>
      </c>
      <c r="W68" s="152"/>
      <c r="X68" s="152"/>
      <c r="Y68" s="152"/>
      <c r="Z68" s="152"/>
      <c r="AA68" s="152"/>
      <c r="AB68" s="152"/>
      <c r="AC68" s="347"/>
      <c r="AD68" s="152"/>
      <c r="AE68" s="152"/>
      <c r="AF68" s="152"/>
      <c r="AG68" s="152"/>
      <c r="AH68" s="152"/>
      <c r="AI68" s="152"/>
      <c r="AJ68" s="347"/>
      <c r="AK68" s="152"/>
      <c r="AL68" s="152"/>
      <c r="AM68" s="295"/>
      <c r="AN68" s="228"/>
      <c r="AO68" s="228"/>
      <c r="AP68" s="228"/>
      <c r="AQ68" s="228"/>
      <c r="AR68" s="228"/>
      <c r="AS68" s="348"/>
      <c r="AT68" s="264">
        <f t="shared" si="39"/>
        <v>0</v>
      </c>
      <c r="AU68" s="259"/>
      <c r="AV68" s="265">
        <f t="shared" si="53"/>
        <v>0</v>
      </c>
      <c r="AX68" s="265">
        <f t="shared" si="57"/>
        <v>0</v>
      </c>
      <c r="AZ68" s="492">
        <f t="shared" si="54"/>
        <v>0</v>
      </c>
      <c r="BB68" s="492">
        <f t="shared" si="55"/>
        <v>0</v>
      </c>
      <c r="BD68" s="265">
        <f t="shared" si="58"/>
        <v>0</v>
      </c>
      <c r="BE68" s="105"/>
      <c r="BF68" s="105"/>
      <c r="BG68" s="105"/>
      <c r="BH68" s="105"/>
      <c r="BI68" s="105"/>
      <c r="BJ68" s="105"/>
    </row>
    <row r="69" spans="2:62" ht="20.100000000000001" hidden="1" customHeight="1" outlineLevel="1">
      <c r="B69" s="212"/>
      <c r="C69" s="908"/>
      <c r="D69" s="909"/>
      <c r="E69" s="909"/>
      <c r="F69" s="910"/>
      <c r="G69" s="890"/>
      <c r="H69" s="891"/>
      <c r="I69" s="152"/>
      <c r="J69" s="152"/>
      <c r="K69" s="152"/>
      <c r="L69" s="152"/>
      <c r="M69" s="152"/>
      <c r="N69" s="152"/>
      <c r="O69" s="152"/>
      <c r="P69" s="153"/>
      <c r="Q69" s="153"/>
      <c r="R69" s="156">
        <f t="shared" si="49"/>
        <v>0</v>
      </c>
      <c r="S69" s="156">
        <f t="shared" si="50"/>
        <v>0</v>
      </c>
      <c r="U69" s="157">
        <f t="shared" si="56"/>
        <v>0</v>
      </c>
      <c r="W69" s="152"/>
      <c r="X69" s="152"/>
      <c r="Y69" s="152"/>
      <c r="Z69" s="152"/>
      <c r="AA69" s="152"/>
      <c r="AB69" s="152"/>
      <c r="AC69" s="347"/>
      <c r="AD69" s="152"/>
      <c r="AE69" s="152"/>
      <c r="AF69" s="152"/>
      <c r="AG69" s="152"/>
      <c r="AH69" s="152"/>
      <c r="AI69" s="152"/>
      <c r="AJ69" s="347"/>
      <c r="AK69" s="152"/>
      <c r="AL69" s="152"/>
      <c r="AM69" s="295"/>
      <c r="AN69" s="228"/>
      <c r="AO69" s="228"/>
      <c r="AP69" s="228"/>
      <c r="AQ69" s="228"/>
      <c r="AR69" s="228"/>
      <c r="AS69" s="348"/>
      <c r="AT69" s="264">
        <f t="shared" si="39"/>
        <v>0</v>
      </c>
      <c r="AU69" s="259"/>
      <c r="AV69" s="265">
        <f t="shared" si="53"/>
        <v>0</v>
      </c>
      <c r="AX69" s="265">
        <f t="shared" si="57"/>
        <v>0</v>
      </c>
      <c r="AZ69" s="492">
        <f t="shared" si="54"/>
        <v>0</v>
      </c>
      <c r="BB69" s="492">
        <f t="shared" si="55"/>
        <v>0</v>
      </c>
      <c r="BD69" s="265">
        <f t="shared" si="58"/>
        <v>0</v>
      </c>
      <c r="BE69" s="105"/>
      <c r="BF69" s="105"/>
      <c r="BG69" s="105"/>
      <c r="BH69" s="105"/>
      <c r="BI69" s="105"/>
      <c r="BJ69" s="105"/>
    </row>
    <row r="70" spans="2:62" ht="20.100000000000001" hidden="1" customHeight="1" outlineLevel="1">
      <c r="B70" s="212"/>
      <c r="C70" s="908"/>
      <c r="D70" s="909"/>
      <c r="E70" s="909"/>
      <c r="F70" s="910"/>
      <c r="G70" s="890"/>
      <c r="H70" s="891"/>
      <c r="I70" s="152"/>
      <c r="J70" s="152"/>
      <c r="K70" s="152"/>
      <c r="L70" s="152"/>
      <c r="M70" s="152"/>
      <c r="N70" s="152"/>
      <c r="O70" s="152"/>
      <c r="P70" s="153"/>
      <c r="Q70" s="153"/>
      <c r="R70" s="156">
        <f t="shared" si="49"/>
        <v>0</v>
      </c>
      <c r="S70" s="156">
        <f t="shared" si="50"/>
        <v>0</v>
      </c>
      <c r="U70" s="157">
        <f t="shared" si="56"/>
        <v>0</v>
      </c>
      <c r="W70" s="152"/>
      <c r="X70" s="152"/>
      <c r="Y70" s="152"/>
      <c r="Z70" s="152"/>
      <c r="AA70" s="152"/>
      <c r="AB70" s="152"/>
      <c r="AC70" s="347"/>
      <c r="AD70" s="152"/>
      <c r="AE70" s="152"/>
      <c r="AF70" s="152"/>
      <c r="AG70" s="152"/>
      <c r="AH70" s="152"/>
      <c r="AI70" s="152"/>
      <c r="AJ70" s="347"/>
      <c r="AK70" s="152"/>
      <c r="AL70" s="152"/>
      <c r="AM70" s="295"/>
      <c r="AN70" s="228"/>
      <c r="AO70" s="228"/>
      <c r="AP70" s="228"/>
      <c r="AQ70" s="228"/>
      <c r="AR70" s="228"/>
      <c r="AS70" s="348"/>
      <c r="AT70" s="264">
        <f t="shared" si="39"/>
        <v>0</v>
      </c>
      <c r="AU70" s="259"/>
      <c r="AV70" s="265">
        <f t="shared" si="53"/>
        <v>0</v>
      </c>
      <c r="AX70" s="265">
        <f t="shared" si="57"/>
        <v>0</v>
      </c>
      <c r="AZ70" s="492">
        <f t="shared" si="54"/>
        <v>0</v>
      </c>
      <c r="BB70" s="492">
        <f t="shared" si="55"/>
        <v>0</v>
      </c>
      <c r="BD70" s="265">
        <f t="shared" si="58"/>
        <v>0</v>
      </c>
      <c r="BE70" s="105"/>
      <c r="BF70" s="105"/>
      <c r="BG70" s="105"/>
      <c r="BH70" s="105"/>
      <c r="BI70" s="105"/>
      <c r="BJ70" s="105"/>
    </row>
    <row r="71" spans="2:62" ht="20.100000000000001" hidden="1" customHeight="1" outlineLevel="1">
      <c r="B71" s="212"/>
      <c r="C71" s="908"/>
      <c r="D71" s="909"/>
      <c r="E71" s="909"/>
      <c r="F71" s="910"/>
      <c r="G71" s="890"/>
      <c r="H71" s="891"/>
      <c r="I71" s="152"/>
      <c r="J71" s="152"/>
      <c r="K71" s="152"/>
      <c r="L71" s="152"/>
      <c r="M71" s="152"/>
      <c r="N71" s="152"/>
      <c r="O71" s="152"/>
      <c r="P71" s="153"/>
      <c r="Q71" s="153"/>
      <c r="R71" s="156">
        <f t="shared" si="49"/>
        <v>0</v>
      </c>
      <c r="S71" s="156">
        <f t="shared" si="50"/>
        <v>0</v>
      </c>
      <c r="U71" s="157">
        <f t="shared" si="56"/>
        <v>0</v>
      </c>
      <c r="W71" s="152"/>
      <c r="X71" s="152"/>
      <c r="Y71" s="152"/>
      <c r="Z71" s="152"/>
      <c r="AA71" s="152"/>
      <c r="AB71" s="152"/>
      <c r="AC71" s="347"/>
      <c r="AD71" s="152"/>
      <c r="AE71" s="152"/>
      <c r="AF71" s="152"/>
      <c r="AG71" s="152"/>
      <c r="AH71" s="152"/>
      <c r="AI71" s="152"/>
      <c r="AJ71" s="347"/>
      <c r="AK71" s="152"/>
      <c r="AL71" s="152"/>
      <c r="AM71" s="295"/>
      <c r="AN71" s="228"/>
      <c r="AO71" s="228"/>
      <c r="AP71" s="228"/>
      <c r="AQ71" s="228"/>
      <c r="AR71" s="228"/>
      <c r="AS71" s="348"/>
      <c r="AT71" s="264">
        <f t="shared" si="39"/>
        <v>0</v>
      </c>
      <c r="AU71" s="259"/>
      <c r="AV71" s="265">
        <f t="shared" si="53"/>
        <v>0</v>
      </c>
      <c r="AX71" s="265">
        <f t="shared" si="57"/>
        <v>0</v>
      </c>
      <c r="AZ71" s="492">
        <f t="shared" si="54"/>
        <v>0</v>
      </c>
      <c r="BB71" s="492">
        <f t="shared" si="55"/>
        <v>0</v>
      </c>
      <c r="BD71" s="265">
        <f t="shared" si="58"/>
        <v>0</v>
      </c>
      <c r="BE71" s="105"/>
      <c r="BF71" s="105"/>
      <c r="BG71" s="105"/>
      <c r="BH71" s="105"/>
      <c r="BI71" s="105"/>
      <c r="BJ71" s="105"/>
    </row>
    <row r="72" spans="2:62" ht="20.100000000000001" hidden="1" customHeight="1" outlineLevel="1">
      <c r="B72" s="212"/>
      <c r="C72" s="908"/>
      <c r="D72" s="909"/>
      <c r="E72" s="909"/>
      <c r="F72" s="910"/>
      <c r="G72" s="890"/>
      <c r="H72" s="891"/>
      <c r="I72" s="152"/>
      <c r="J72" s="152"/>
      <c r="K72" s="152"/>
      <c r="L72" s="152"/>
      <c r="M72" s="152"/>
      <c r="N72" s="152"/>
      <c r="O72" s="152"/>
      <c r="P72" s="153"/>
      <c r="Q72" s="153"/>
      <c r="R72" s="156">
        <f t="shared" si="49"/>
        <v>0</v>
      </c>
      <c r="S72" s="156">
        <f t="shared" si="50"/>
        <v>0</v>
      </c>
      <c r="U72" s="157">
        <f t="shared" si="56"/>
        <v>0</v>
      </c>
      <c r="W72" s="152"/>
      <c r="X72" s="152"/>
      <c r="Y72" s="152"/>
      <c r="Z72" s="152"/>
      <c r="AA72" s="152"/>
      <c r="AB72" s="152"/>
      <c r="AC72" s="347"/>
      <c r="AD72" s="152"/>
      <c r="AE72" s="152"/>
      <c r="AF72" s="152"/>
      <c r="AG72" s="152"/>
      <c r="AH72" s="152"/>
      <c r="AI72" s="152"/>
      <c r="AJ72" s="347"/>
      <c r="AK72" s="152"/>
      <c r="AL72" s="152"/>
      <c r="AM72" s="295"/>
      <c r="AN72" s="228"/>
      <c r="AO72" s="228"/>
      <c r="AP72" s="228"/>
      <c r="AQ72" s="228"/>
      <c r="AR72" s="228"/>
      <c r="AS72" s="348"/>
      <c r="AT72" s="264">
        <f t="shared" si="39"/>
        <v>0</v>
      </c>
      <c r="AU72" s="259"/>
      <c r="AV72" s="265">
        <f t="shared" si="53"/>
        <v>0</v>
      </c>
      <c r="AX72" s="265">
        <f t="shared" si="57"/>
        <v>0</v>
      </c>
      <c r="AZ72" s="492">
        <f t="shared" si="54"/>
        <v>0</v>
      </c>
      <c r="BB72" s="492">
        <f t="shared" si="55"/>
        <v>0</v>
      </c>
      <c r="BD72" s="265">
        <f t="shared" si="58"/>
        <v>0</v>
      </c>
      <c r="BE72" s="105"/>
      <c r="BF72" s="105"/>
      <c r="BG72" s="105"/>
      <c r="BH72" s="105"/>
      <c r="BI72" s="105"/>
      <c r="BJ72" s="105"/>
    </row>
    <row r="73" spans="2:62" ht="20.100000000000001" hidden="1" customHeight="1" outlineLevel="1">
      <c r="B73" s="212"/>
      <c r="C73" s="908"/>
      <c r="D73" s="909"/>
      <c r="E73" s="909"/>
      <c r="F73" s="910"/>
      <c r="G73" s="890"/>
      <c r="H73" s="891"/>
      <c r="I73" s="152"/>
      <c r="J73" s="152"/>
      <c r="K73" s="152"/>
      <c r="L73" s="152"/>
      <c r="M73" s="152"/>
      <c r="N73" s="152"/>
      <c r="O73" s="152"/>
      <c r="P73" s="153"/>
      <c r="Q73" s="153"/>
      <c r="R73" s="156">
        <f t="shared" si="49"/>
        <v>0</v>
      </c>
      <c r="S73" s="156">
        <f t="shared" si="50"/>
        <v>0</v>
      </c>
      <c r="U73" s="157">
        <f t="shared" si="56"/>
        <v>0</v>
      </c>
      <c r="W73" s="152"/>
      <c r="X73" s="152"/>
      <c r="Y73" s="152"/>
      <c r="Z73" s="152"/>
      <c r="AA73" s="152"/>
      <c r="AB73" s="152"/>
      <c r="AC73" s="347"/>
      <c r="AD73" s="152"/>
      <c r="AE73" s="152"/>
      <c r="AF73" s="152"/>
      <c r="AG73" s="152"/>
      <c r="AH73" s="152"/>
      <c r="AI73" s="152"/>
      <c r="AJ73" s="347"/>
      <c r="AK73" s="152"/>
      <c r="AL73" s="152"/>
      <c r="AM73" s="295"/>
      <c r="AN73" s="228"/>
      <c r="AO73" s="228"/>
      <c r="AP73" s="228"/>
      <c r="AQ73" s="228"/>
      <c r="AR73" s="228"/>
      <c r="AS73" s="348"/>
      <c r="AT73" s="264">
        <f t="shared" si="39"/>
        <v>0</v>
      </c>
      <c r="AU73" s="259"/>
      <c r="AV73" s="265">
        <f t="shared" si="53"/>
        <v>0</v>
      </c>
      <c r="AX73" s="265">
        <f t="shared" si="57"/>
        <v>0</v>
      </c>
      <c r="AZ73" s="492">
        <f t="shared" si="54"/>
        <v>0</v>
      </c>
      <c r="BB73" s="492">
        <f t="shared" si="55"/>
        <v>0</v>
      </c>
      <c r="BD73" s="265">
        <f t="shared" si="58"/>
        <v>0</v>
      </c>
      <c r="BE73" s="105"/>
      <c r="BF73" s="105"/>
      <c r="BG73" s="105"/>
      <c r="BH73" s="105"/>
      <c r="BI73" s="105"/>
      <c r="BJ73" s="105"/>
    </row>
    <row r="74" spans="2:62" ht="20.100000000000001" hidden="1" customHeight="1" outlineLevel="1">
      <c r="B74" s="212"/>
      <c r="C74" s="908"/>
      <c r="D74" s="909"/>
      <c r="E74" s="909"/>
      <c r="F74" s="910"/>
      <c r="G74" s="890"/>
      <c r="H74" s="891"/>
      <c r="I74" s="152"/>
      <c r="J74" s="152"/>
      <c r="K74" s="152"/>
      <c r="L74" s="152"/>
      <c r="M74" s="152"/>
      <c r="N74" s="152"/>
      <c r="O74" s="152"/>
      <c r="P74" s="153"/>
      <c r="Q74" s="153"/>
      <c r="R74" s="156">
        <f t="shared" si="49"/>
        <v>0</v>
      </c>
      <c r="S74" s="156">
        <f t="shared" si="50"/>
        <v>0</v>
      </c>
      <c r="U74" s="157">
        <f t="shared" si="56"/>
        <v>0</v>
      </c>
      <c r="W74" s="152"/>
      <c r="X74" s="152"/>
      <c r="Y74" s="152"/>
      <c r="Z74" s="152"/>
      <c r="AA74" s="152"/>
      <c r="AB74" s="152"/>
      <c r="AC74" s="347"/>
      <c r="AD74" s="152"/>
      <c r="AE74" s="152"/>
      <c r="AF74" s="152"/>
      <c r="AG74" s="152"/>
      <c r="AH74" s="152"/>
      <c r="AI74" s="152"/>
      <c r="AJ74" s="347"/>
      <c r="AK74" s="152"/>
      <c r="AL74" s="152"/>
      <c r="AM74" s="295"/>
      <c r="AN74" s="228"/>
      <c r="AO74" s="228"/>
      <c r="AP74" s="228"/>
      <c r="AQ74" s="228"/>
      <c r="AR74" s="228"/>
      <c r="AS74" s="348"/>
      <c r="AT74" s="264">
        <f t="shared" si="39"/>
        <v>0</v>
      </c>
      <c r="AU74" s="259"/>
      <c r="AV74" s="265">
        <f t="shared" si="53"/>
        <v>0</v>
      </c>
      <c r="AX74" s="265">
        <f t="shared" si="57"/>
        <v>0</v>
      </c>
      <c r="AZ74" s="492">
        <f t="shared" si="54"/>
        <v>0</v>
      </c>
      <c r="BB74" s="492">
        <f t="shared" si="55"/>
        <v>0</v>
      </c>
      <c r="BD74" s="265">
        <f t="shared" si="58"/>
        <v>0</v>
      </c>
      <c r="BE74" s="105"/>
      <c r="BF74" s="105"/>
      <c r="BG74" s="105"/>
      <c r="BH74" s="105"/>
      <c r="BI74" s="105"/>
      <c r="BJ74" s="105"/>
    </row>
    <row r="75" spans="2:62" ht="20.100000000000001" hidden="1" customHeight="1" outlineLevel="1">
      <c r="B75" s="212"/>
      <c r="C75" s="908"/>
      <c r="D75" s="909"/>
      <c r="E75" s="909"/>
      <c r="F75" s="910"/>
      <c r="G75" s="890"/>
      <c r="H75" s="891"/>
      <c r="I75" s="152"/>
      <c r="J75" s="152"/>
      <c r="K75" s="152"/>
      <c r="L75" s="152"/>
      <c r="M75" s="152"/>
      <c r="N75" s="152"/>
      <c r="O75" s="152"/>
      <c r="P75" s="153"/>
      <c r="Q75" s="153"/>
      <c r="R75" s="156">
        <f t="shared" si="49"/>
        <v>0</v>
      </c>
      <c r="S75" s="156">
        <f t="shared" si="50"/>
        <v>0</v>
      </c>
      <c r="U75" s="157">
        <f t="shared" si="56"/>
        <v>0</v>
      </c>
      <c r="W75" s="152"/>
      <c r="X75" s="152"/>
      <c r="Y75" s="152"/>
      <c r="Z75" s="152"/>
      <c r="AA75" s="152"/>
      <c r="AB75" s="152"/>
      <c r="AC75" s="347"/>
      <c r="AD75" s="152"/>
      <c r="AE75" s="152"/>
      <c r="AF75" s="152"/>
      <c r="AG75" s="152"/>
      <c r="AH75" s="152"/>
      <c r="AI75" s="152"/>
      <c r="AJ75" s="347"/>
      <c r="AK75" s="152"/>
      <c r="AL75" s="152"/>
      <c r="AM75" s="295"/>
      <c r="AN75" s="228"/>
      <c r="AO75" s="228"/>
      <c r="AP75" s="228"/>
      <c r="AQ75" s="228"/>
      <c r="AR75" s="228"/>
      <c r="AS75" s="348"/>
      <c r="AT75" s="264">
        <f t="shared" si="39"/>
        <v>0</v>
      </c>
      <c r="AU75" s="259"/>
      <c r="AV75" s="265">
        <f t="shared" si="53"/>
        <v>0</v>
      </c>
      <c r="AX75" s="265">
        <f t="shared" si="57"/>
        <v>0</v>
      </c>
      <c r="AZ75" s="492">
        <f t="shared" si="54"/>
        <v>0</v>
      </c>
      <c r="BB75" s="492">
        <f t="shared" si="55"/>
        <v>0</v>
      </c>
      <c r="BD75" s="265">
        <f t="shared" si="58"/>
        <v>0</v>
      </c>
      <c r="BE75" s="105"/>
      <c r="BF75" s="105"/>
      <c r="BG75" s="105"/>
      <c r="BH75" s="105"/>
      <c r="BI75" s="105"/>
      <c r="BJ75" s="105"/>
    </row>
    <row r="76" spans="2:62" ht="20.100000000000001" hidden="1" customHeight="1" outlineLevel="1">
      <c r="B76" s="212"/>
      <c r="C76" s="908"/>
      <c r="D76" s="909"/>
      <c r="E76" s="909"/>
      <c r="F76" s="910"/>
      <c r="G76" s="890"/>
      <c r="H76" s="891"/>
      <c r="I76" s="152"/>
      <c r="J76" s="152"/>
      <c r="K76" s="152"/>
      <c r="L76" s="152"/>
      <c r="M76" s="152"/>
      <c r="N76" s="152"/>
      <c r="O76" s="152"/>
      <c r="P76" s="153"/>
      <c r="Q76" s="153"/>
      <c r="R76" s="156">
        <f t="shared" si="49"/>
        <v>0</v>
      </c>
      <c r="S76" s="156">
        <f t="shared" si="50"/>
        <v>0</v>
      </c>
      <c r="U76" s="157">
        <f t="shared" si="56"/>
        <v>0</v>
      </c>
      <c r="W76" s="152"/>
      <c r="X76" s="152"/>
      <c r="Y76" s="152"/>
      <c r="Z76" s="152"/>
      <c r="AA76" s="152"/>
      <c r="AB76" s="152"/>
      <c r="AC76" s="347"/>
      <c r="AD76" s="152"/>
      <c r="AE76" s="152"/>
      <c r="AF76" s="152"/>
      <c r="AG76" s="152"/>
      <c r="AH76" s="152"/>
      <c r="AI76" s="152"/>
      <c r="AJ76" s="347"/>
      <c r="AK76" s="152"/>
      <c r="AL76" s="152"/>
      <c r="AM76" s="295"/>
      <c r="AN76" s="228"/>
      <c r="AO76" s="228"/>
      <c r="AP76" s="228"/>
      <c r="AQ76" s="228"/>
      <c r="AR76" s="228"/>
      <c r="AS76" s="348"/>
      <c r="AT76" s="264">
        <f t="shared" si="39"/>
        <v>0</v>
      </c>
      <c r="AU76" s="259"/>
      <c r="AV76" s="265">
        <f t="shared" si="53"/>
        <v>0</v>
      </c>
      <c r="AX76" s="265">
        <f t="shared" si="57"/>
        <v>0</v>
      </c>
      <c r="AZ76" s="492">
        <f t="shared" si="54"/>
        <v>0</v>
      </c>
      <c r="BB76" s="492">
        <f t="shared" si="55"/>
        <v>0</v>
      </c>
      <c r="BD76" s="265">
        <f t="shared" si="58"/>
        <v>0</v>
      </c>
      <c r="BE76" s="105"/>
      <c r="BF76" s="105"/>
      <c r="BG76" s="105"/>
      <c r="BH76" s="105"/>
      <c r="BI76" s="105"/>
      <c r="BJ76" s="105"/>
    </row>
    <row r="77" spans="2:62" ht="20.100000000000001" hidden="1" customHeight="1" outlineLevel="1">
      <c r="B77" s="212"/>
      <c r="C77" s="908"/>
      <c r="D77" s="909"/>
      <c r="E77" s="909"/>
      <c r="F77" s="910"/>
      <c r="G77" s="890"/>
      <c r="H77" s="891"/>
      <c r="I77" s="152"/>
      <c r="J77" s="152"/>
      <c r="K77" s="152"/>
      <c r="L77" s="152"/>
      <c r="M77" s="152"/>
      <c r="N77" s="152"/>
      <c r="O77" s="152"/>
      <c r="P77" s="153"/>
      <c r="Q77" s="153"/>
      <c r="R77" s="156">
        <f t="shared" si="49"/>
        <v>0</v>
      </c>
      <c r="S77" s="156">
        <f t="shared" si="50"/>
        <v>0</v>
      </c>
      <c r="U77" s="157">
        <f t="shared" si="56"/>
        <v>0</v>
      </c>
      <c r="W77" s="152"/>
      <c r="X77" s="152"/>
      <c r="Y77" s="152"/>
      <c r="Z77" s="152"/>
      <c r="AA77" s="152"/>
      <c r="AB77" s="152"/>
      <c r="AC77" s="347"/>
      <c r="AD77" s="152"/>
      <c r="AE77" s="152"/>
      <c r="AF77" s="152"/>
      <c r="AG77" s="152"/>
      <c r="AH77" s="152"/>
      <c r="AI77" s="152"/>
      <c r="AJ77" s="347"/>
      <c r="AK77" s="152"/>
      <c r="AL77" s="152"/>
      <c r="AM77" s="295"/>
      <c r="AN77" s="228"/>
      <c r="AO77" s="228"/>
      <c r="AP77" s="228"/>
      <c r="AQ77" s="228"/>
      <c r="AR77" s="228"/>
      <c r="AS77" s="348"/>
      <c r="AT77" s="264">
        <f t="shared" si="39"/>
        <v>0</v>
      </c>
      <c r="AU77" s="259"/>
      <c r="AV77" s="265">
        <f t="shared" si="53"/>
        <v>0</v>
      </c>
      <c r="AX77" s="265">
        <f t="shared" si="57"/>
        <v>0</v>
      </c>
      <c r="AZ77" s="492">
        <f t="shared" si="54"/>
        <v>0</v>
      </c>
      <c r="BB77" s="492">
        <f t="shared" si="55"/>
        <v>0</v>
      </c>
      <c r="BD77" s="265">
        <f t="shared" si="58"/>
        <v>0</v>
      </c>
      <c r="BE77" s="105"/>
      <c r="BF77" s="105"/>
      <c r="BG77" s="105"/>
      <c r="BH77" s="105"/>
      <c r="BI77" s="105"/>
      <c r="BJ77" s="105"/>
    </row>
    <row r="78" spans="2:62" ht="20.100000000000001" hidden="1" customHeight="1" outlineLevel="1">
      <c r="B78" s="212"/>
      <c r="C78" s="908"/>
      <c r="D78" s="909"/>
      <c r="E78" s="909"/>
      <c r="F78" s="910"/>
      <c r="G78" s="890"/>
      <c r="H78" s="891"/>
      <c r="I78" s="152"/>
      <c r="J78" s="152"/>
      <c r="K78" s="152"/>
      <c r="L78" s="152"/>
      <c r="M78" s="152"/>
      <c r="N78" s="152"/>
      <c r="O78" s="152"/>
      <c r="P78" s="153"/>
      <c r="Q78" s="153"/>
      <c r="R78" s="156">
        <f t="shared" si="49"/>
        <v>0</v>
      </c>
      <c r="S78" s="156">
        <f t="shared" si="50"/>
        <v>0</v>
      </c>
      <c r="U78" s="157">
        <f t="shared" si="56"/>
        <v>0</v>
      </c>
      <c r="W78" s="152"/>
      <c r="X78" s="152"/>
      <c r="Y78" s="152"/>
      <c r="Z78" s="152"/>
      <c r="AA78" s="152"/>
      <c r="AB78" s="152"/>
      <c r="AC78" s="347"/>
      <c r="AD78" s="152"/>
      <c r="AE78" s="152"/>
      <c r="AF78" s="152"/>
      <c r="AG78" s="152"/>
      <c r="AH78" s="152"/>
      <c r="AI78" s="152"/>
      <c r="AJ78" s="347"/>
      <c r="AK78" s="152"/>
      <c r="AL78" s="152"/>
      <c r="AM78" s="295"/>
      <c r="AN78" s="228"/>
      <c r="AO78" s="228"/>
      <c r="AP78" s="228"/>
      <c r="AQ78" s="228"/>
      <c r="AR78" s="228"/>
      <c r="AS78" s="348"/>
      <c r="AT78" s="264">
        <f t="shared" si="39"/>
        <v>0</v>
      </c>
      <c r="AU78" s="259"/>
      <c r="AV78" s="265">
        <f t="shared" si="53"/>
        <v>0</v>
      </c>
      <c r="AX78" s="265">
        <f t="shared" si="57"/>
        <v>0</v>
      </c>
      <c r="AZ78" s="492">
        <f t="shared" si="54"/>
        <v>0</v>
      </c>
      <c r="BB78" s="492">
        <f t="shared" si="55"/>
        <v>0</v>
      </c>
      <c r="BD78" s="265">
        <f t="shared" si="58"/>
        <v>0</v>
      </c>
      <c r="BE78" s="105"/>
      <c r="BF78" s="105"/>
      <c r="BG78" s="105"/>
      <c r="BH78" s="105"/>
      <c r="BI78" s="105"/>
      <c r="BJ78" s="105"/>
    </row>
    <row r="79" spans="2:62" ht="9.9499999999999993" hidden="1" customHeight="1" outlineLevel="1">
      <c r="B79" s="101"/>
      <c r="C79" s="208"/>
      <c r="D79" s="208"/>
      <c r="E79" s="208"/>
      <c r="F79" s="208"/>
      <c r="G79" s="237"/>
      <c r="H79" s="207"/>
      <c r="I79" s="257"/>
      <c r="J79" s="257"/>
      <c r="K79" s="257"/>
      <c r="L79" s="257"/>
      <c r="M79" s="257"/>
      <c r="N79" s="257"/>
      <c r="O79" s="257"/>
      <c r="P79" s="256"/>
      <c r="Q79" s="102"/>
      <c r="R79" s="102"/>
      <c r="S79" s="102"/>
      <c r="U79" s="98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Z79" s="493"/>
      <c r="BE79" s="105"/>
      <c r="BF79" s="105"/>
      <c r="BG79" s="105"/>
      <c r="BH79" s="105"/>
      <c r="BI79" s="105"/>
      <c r="BJ79" s="105"/>
    </row>
    <row r="80" spans="2:62" ht="20.100000000000001" customHeight="1" collapsed="1">
      <c r="B80" s="179">
        <f>B63+1</f>
        <v>5</v>
      </c>
      <c r="C80" s="916"/>
      <c r="D80" s="917"/>
      <c r="E80" s="917"/>
      <c r="F80" s="918"/>
      <c r="G80" s="429"/>
      <c r="H80" s="206">
        <v>1</v>
      </c>
      <c r="I80" s="642">
        <f t="shared" ref="I80" si="59">$H80*SUM(I81:I95)</f>
        <v>0</v>
      </c>
      <c r="J80" s="643">
        <f t="shared" ref="J80:O80" si="60">$H80*SUM(J81:J95)</f>
        <v>0</v>
      </c>
      <c r="K80" s="644">
        <f t="shared" si="60"/>
        <v>0</v>
      </c>
      <c r="L80" s="645">
        <f t="shared" si="60"/>
        <v>0</v>
      </c>
      <c r="M80" s="645">
        <f t="shared" si="60"/>
        <v>0</v>
      </c>
      <c r="N80" s="644">
        <f t="shared" si="60"/>
        <v>0</v>
      </c>
      <c r="O80" s="642">
        <f t="shared" si="60"/>
        <v>0</v>
      </c>
      <c r="P80" s="209">
        <f t="shared" ref="P80:Q80" si="61">$H80*SUM(P81:P95)</f>
        <v>0</v>
      </c>
      <c r="Q80" s="210">
        <f t="shared" si="61"/>
        <v>0</v>
      </c>
      <c r="R80" s="136">
        <f t="shared" ref="R80:R95" si="62">P80*(1+Gewinn)*(1+SicherheitAngebot)</f>
        <v>0</v>
      </c>
      <c r="S80" s="137">
        <f t="shared" ref="S80:S95" si="63">Q80*(1+MGKZ)*(1+Gewinn)*(1+SicherheitAngebot)</f>
        <v>0</v>
      </c>
      <c r="U80" s="10">
        <f>I80*$I$7+J80*$J$7+K80*$K$7+L80*$L$7+M80*$M$7+N80*$N$7+O80*$O$7+R80+S80</f>
        <v>0</v>
      </c>
      <c r="W80" s="646">
        <f t="shared" ref="W80:AB80" si="64">$H80*SUM(W81:W95)</f>
        <v>0</v>
      </c>
      <c r="X80" s="647">
        <f t="shared" si="64"/>
        <v>0</v>
      </c>
      <c r="Y80" s="648">
        <f t="shared" si="64"/>
        <v>0</v>
      </c>
      <c r="Z80" s="649">
        <f t="shared" si="64"/>
        <v>0</v>
      </c>
      <c r="AA80" s="648">
        <f t="shared" si="64"/>
        <v>0</v>
      </c>
      <c r="AB80" s="646">
        <f t="shared" si="64"/>
        <v>0</v>
      </c>
      <c r="AC80" s="258"/>
      <c r="AD80" s="646">
        <f t="shared" ref="AD80:AM80" si="65">$H80*SUM(AD81:AD95)</f>
        <v>0</v>
      </c>
      <c r="AE80" s="647">
        <f t="shared" si="65"/>
        <v>0</v>
      </c>
      <c r="AF80" s="648">
        <f t="shared" si="65"/>
        <v>0</v>
      </c>
      <c r="AG80" s="649">
        <f t="shared" si="65"/>
        <v>0</v>
      </c>
      <c r="AH80" s="648">
        <f t="shared" si="65"/>
        <v>0</v>
      </c>
      <c r="AI80" s="646">
        <f t="shared" si="65"/>
        <v>0</v>
      </c>
      <c r="AJ80" s="258"/>
      <c r="AK80" s="653">
        <f t="shared" si="65"/>
        <v>0</v>
      </c>
      <c r="AL80" s="653">
        <f t="shared" si="65"/>
        <v>0</v>
      </c>
      <c r="AM80" s="653">
        <f t="shared" si="65"/>
        <v>0</v>
      </c>
      <c r="AN80" s="227">
        <f>$H80*SUM(AN81:AN95)*(1+Gewinn)*(1+SicherheitAngebot)</f>
        <v>0</v>
      </c>
      <c r="AO80" s="227">
        <f>$H80*SUM(AO81:AO95)*(1+Gewinn)*(1+SicherheitAngebot)</f>
        <v>0</v>
      </c>
      <c r="AP80" s="227">
        <f>$H80*SUM(AP81:AP95)*(1+Gewinn)*(1+SicherheitAngebot)</f>
        <v>0</v>
      </c>
      <c r="AQ80" s="227">
        <f>$H80*SUM(AQ81:AQ95)*(1+Gewinn)*(1+SicherheitAngebot)</f>
        <v>0</v>
      </c>
      <c r="AR80" s="227">
        <f>$H80*SUM(AR81:AR95)*(1+Gewinn)*(1+SicherheitAngebot)</f>
        <v>0</v>
      </c>
      <c r="AS80" s="262"/>
      <c r="AT80" s="263">
        <f t="shared" si="39"/>
        <v>0</v>
      </c>
      <c r="AU80" s="259"/>
      <c r="AV80" s="491">
        <f>AK80*$AK$7+AL80*$AL$7+AM80*$AM$7+SUM(AN80:AR80)+AT80/Zuschläge_IBN+AT80</f>
        <v>0</v>
      </c>
      <c r="AX80" s="685">
        <f>U80+AV80</f>
        <v>0</v>
      </c>
      <c r="AZ80" s="490">
        <f>IF(H80&gt;0,U80/(1+SicherheitAngebot)*(1+Sicherheit),0)</f>
        <v>0</v>
      </c>
      <c r="BB80" s="490">
        <f>IF(H80&gt;0,AV80/(1+SicherheitAngebot)*(1+Sicherheit),0)</f>
        <v>0</v>
      </c>
      <c r="BD80" s="490">
        <f>AZ80+BB80</f>
        <v>0</v>
      </c>
      <c r="BE80" s="105"/>
      <c r="BF80" s="105"/>
      <c r="BG80" s="105"/>
      <c r="BH80" s="105"/>
      <c r="BI80" s="105"/>
      <c r="BJ80" s="105"/>
    </row>
    <row r="81" spans="2:62" ht="20.100000000000001" hidden="1" customHeight="1" outlineLevel="1">
      <c r="B81" s="99"/>
      <c r="C81" s="908"/>
      <c r="D81" s="909"/>
      <c r="E81" s="909"/>
      <c r="F81" s="910"/>
      <c r="G81" s="890"/>
      <c r="H81" s="901"/>
      <c r="I81" s="152"/>
      <c r="J81" s="152"/>
      <c r="K81" s="152"/>
      <c r="L81" s="152"/>
      <c r="M81" s="152"/>
      <c r="N81" s="152"/>
      <c r="O81" s="152"/>
      <c r="P81" s="153"/>
      <c r="Q81" s="153"/>
      <c r="R81" s="156">
        <f t="shared" si="62"/>
        <v>0</v>
      </c>
      <c r="S81" s="156">
        <f t="shared" si="63"/>
        <v>0</v>
      </c>
      <c r="U81" s="157">
        <f>I81*$I$7+J81*$J$7+K81*$K$7+L81*$L$7+M81*$M$7+N81*$N$7+O81*$O$7+R81+S81</f>
        <v>0</v>
      </c>
      <c r="W81" s="152"/>
      <c r="X81" s="152"/>
      <c r="Y81" s="152"/>
      <c r="Z81" s="152"/>
      <c r="AA81" s="152"/>
      <c r="AB81" s="152"/>
      <c r="AC81" s="347"/>
      <c r="AD81" s="152"/>
      <c r="AE81" s="152"/>
      <c r="AF81" s="152"/>
      <c r="AG81" s="152"/>
      <c r="AH81" s="152"/>
      <c r="AI81" s="152"/>
      <c r="AJ81" s="347"/>
      <c r="AK81" s="152"/>
      <c r="AL81" s="152"/>
      <c r="AM81" s="295"/>
      <c r="AN81" s="228"/>
      <c r="AO81" s="228"/>
      <c r="AP81" s="228"/>
      <c r="AQ81" s="228"/>
      <c r="AR81" s="228"/>
      <c r="AS81" s="348"/>
      <c r="AT81" s="264">
        <f t="shared" si="39"/>
        <v>0</v>
      </c>
      <c r="AU81" s="259"/>
      <c r="AV81" s="265">
        <f t="shared" ref="AV81:AV95" si="66">AK81*$AK$7+AL81*$AL$7+AM81*$AM$7+SUM(AN81:AR81)*(1+Gewinn)*(1+SicherheitAngebot)+AT81/Zuschläge_IBN+AT81</f>
        <v>0</v>
      </c>
      <c r="AX81" s="265">
        <f>U81+AV81</f>
        <v>0</v>
      </c>
      <c r="AZ81" s="492">
        <f t="shared" ref="AZ81:AZ95" si="67">U81/(1+SicherheitAngebot)*(1+Sicherheit)</f>
        <v>0</v>
      </c>
      <c r="BB81" s="492">
        <f t="shared" ref="BB81:BB95" si="68">AV81/(1+SicherheitAngebot)*(1+Sicherheit)</f>
        <v>0</v>
      </c>
      <c r="BD81" s="265">
        <f>AZ81+BB81</f>
        <v>0</v>
      </c>
      <c r="BE81" s="105"/>
      <c r="BF81" s="105"/>
      <c r="BG81" s="105"/>
      <c r="BH81" s="105"/>
      <c r="BI81" s="105"/>
      <c r="BJ81" s="105"/>
    </row>
    <row r="82" spans="2:62" ht="20.100000000000001" hidden="1" customHeight="1" outlineLevel="1">
      <c r="B82" s="100"/>
      <c r="C82" s="908"/>
      <c r="D82" s="909"/>
      <c r="E82" s="909"/>
      <c r="F82" s="910"/>
      <c r="G82" s="890"/>
      <c r="H82" s="891"/>
      <c r="I82" s="152"/>
      <c r="J82" s="152"/>
      <c r="K82" s="152"/>
      <c r="L82" s="152"/>
      <c r="M82" s="152"/>
      <c r="N82" s="152"/>
      <c r="O82" s="152"/>
      <c r="P82" s="153"/>
      <c r="Q82" s="153"/>
      <c r="R82" s="156">
        <f t="shared" si="62"/>
        <v>0</v>
      </c>
      <c r="S82" s="156">
        <f t="shared" si="63"/>
        <v>0</v>
      </c>
      <c r="U82" s="157">
        <f t="shared" ref="U82:U95" si="69">I82*$I$7+J82*$J$7+K82*$K$7+L82*$L$7+M82*$M$7+N82*$N$7+O82*$O$7+R82+S82</f>
        <v>0</v>
      </c>
      <c r="W82" s="152"/>
      <c r="X82" s="152"/>
      <c r="Y82" s="152"/>
      <c r="Z82" s="152"/>
      <c r="AA82" s="152"/>
      <c r="AB82" s="152"/>
      <c r="AC82" s="347"/>
      <c r="AD82" s="152"/>
      <c r="AE82" s="152"/>
      <c r="AF82" s="152"/>
      <c r="AG82" s="152"/>
      <c r="AH82" s="152"/>
      <c r="AI82" s="152"/>
      <c r="AJ82" s="347"/>
      <c r="AK82" s="152"/>
      <c r="AL82" s="152"/>
      <c r="AM82" s="295"/>
      <c r="AN82" s="228"/>
      <c r="AO82" s="228"/>
      <c r="AP82" s="228"/>
      <c r="AQ82" s="228"/>
      <c r="AR82" s="228"/>
      <c r="AS82" s="348"/>
      <c r="AT82" s="264">
        <f t="shared" si="39"/>
        <v>0</v>
      </c>
      <c r="AU82" s="259"/>
      <c r="AV82" s="265">
        <f t="shared" si="66"/>
        <v>0</v>
      </c>
      <c r="AX82" s="265">
        <f t="shared" ref="AX82:AX95" si="70">U82+AV82</f>
        <v>0</v>
      </c>
      <c r="AZ82" s="492">
        <f t="shared" si="67"/>
        <v>0</v>
      </c>
      <c r="BB82" s="492">
        <f t="shared" si="68"/>
        <v>0</v>
      </c>
      <c r="BD82" s="265">
        <f t="shared" ref="BD82:BD95" si="71">AZ82+BB82</f>
        <v>0</v>
      </c>
      <c r="BE82" s="105"/>
      <c r="BF82" s="105"/>
      <c r="BG82" s="105"/>
      <c r="BH82" s="105"/>
      <c r="BI82" s="105"/>
      <c r="BJ82" s="105"/>
    </row>
    <row r="83" spans="2:62" ht="20.100000000000001" hidden="1" customHeight="1" outlineLevel="1">
      <c r="B83" s="100"/>
      <c r="C83" s="908"/>
      <c r="D83" s="909"/>
      <c r="E83" s="909"/>
      <c r="F83" s="910"/>
      <c r="G83" s="890"/>
      <c r="H83" s="891"/>
      <c r="I83" s="152"/>
      <c r="J83" s="152"/>
      <c r="K83" s="152"/>
      <c r="L83" s="152"/>
      <c r="M83" s="152"/>
      <c r="N83" s="152"/>
      <c r="O83" s="152"/>
      <c r="P83" s="153"/>
      <c r="Q83" s="153"/>
      <c r="R83" s="156">
        <f t="shared" si="62"/>
        <v>0</v>
      </c>
      <c r="S83" s="156">
        <f t="shared" si="63"/>
        <v>0</v>
      </c>
      <c r="U83" s="157">
        <f t="shared" si="69"/>
        <v>0</v>
      </c>
      <c r="W83" s="152"/>
      <c r="X83" s="152"/>
      <c r="Y83" s="152"/>
      <c r="Z83" s="152"/>
      <c r="AA83" s="152"/>
      <c r="AB83" s="152"/>
      <c r="AC83" s="347"/>
      <c r="AD83" s="152"/>
      <c r="AE83" s="152"/>
      <c r="AF83" s="152"/>
      <c r="AG83" s="152"/>
      <c r="AH83" s="152"/>
      <c r="AI83" s="152"/>
      <c r="AJ83" s="347"/>
      <c r="AK83" s="152"/>
      <c r="AL83" s="152"/>
      <c r="AM83" s="295"/>
      <c r="AN83" s="228"/>
      <c r="AO83" s="228"/>
      <c r="AP83" s="228"/>
      <c r="AQ83" s="228"/>
      <c r="AR83" s="228"/>
      <c r="AS83" s="348"/>
      <c r="AT83" s="264">
        <f t="shared" si="39"/>
        <v>0</v>
      </c>
      <c r="AU83" s="259"/>
      <c r="AV83" s="265">
        <f t="shared" si="66"/>
        <v>0</v>
      </c>
      <c r="AX83" s="265">
        <f t="shared" si="70"/>
        <v>0</v>
      </c>
      <c r="AZ83" s="492">
        <f t="shared" si="67"/>
        <v>0</v>
      </c>
      <c r="BB83" s="492">
        <f t="shared" si="68"/>
        <v>0</v>
      </c>
      <c r="BD83" s="265">
        <f t="shared" si="71"/>
        <v>0</v>
      </c>
      <c r="BE83" s="105"/>
      <c r="BF83" s="105"/>
      <c r="BG83" s="105"/>
      <c r="BH83" s="105"/>
      <c r="BI83" s="105"/>
      <c r="BJ83" s="105"/>
    </row>
    <row r="84" spans="2:62" ht="20.100000000000001" hidden="1" customHeight="1" outlineLevel="1">
      <c r="B84" s="100"/>
      <c r="C84" s="908"/>
      <c r="D84" s="909"/>
      <c r="E84" s="909"/>
      <c r="F84" s="910"/>
      <c r="G84" s="890"/>
      <c r="H84" s="891"/>
      <c r="I84" s="152"/>
      <c r="J84" s="152"/>
      <c r="K84" s="152"/>
      <c r="L84" s="152"/>
      <c r="M84" s="152"/>
      <c r="N84" s="152"/>
      <c r="O84" s="152"/>
      <c r="P84" s="153"/>
      <c r="Q84" s="153"/>
      <c r="R84" s="156">
        <f t="shared" si="62"/>
        <v>0</v>
      </c>
      <c r="S84" s="156">
        <f t="shared" si="63"/>
        <v>0</v>
      </c>
      <c r="U84" s="157">
        <f t="shared" si="69"/>
        <v>0</v>
      </c>
      <c r="W84" s="152"/>
      <c r="X84" s="152"/>
      <c r="Y84" s="152"/>
      <c r="Z84" s="152"/>
      <c r="AA84" s="152"/>
      <c r="AB84" s="152"/>
      <c r="AC84" s="347"/>
      <c r="AD84" s="152"/>
      <c r="AE84" s="152"/>
      <c r="AF84" s="152"/>
      <c r="AG84" s="152"/>
      <c r="AH84" s="152"/>
      <c r="AI84" s="152"/>
      <c r="AJ84" s="347"/>
      <c r="AK84" s="152"/>
      <c r="AL84" s="152"/>
      <c r="AM84" s="295"/>
      <c r="AN84" s="228"/>
      <c r="AO84" s="228"/>
      <c r="AP84" s="228"/>
      <c r="AQ84" s="228"/>
      <c r="AR84" s="228"/>
      <c r="AS84" s="348"/>
      <c r="AT84" s="264">
        <f t="shared" si="39"/>
        <v>0</v>
      </c>
      <c r="AU84" s="259"/>
      <c r="AV84" s="265">
        <f t="shared" si="66"/>
        <v>0</v>
      </c>
      <c r="AX84" s="265">
        <f t="shared" si="70"/>
        <v>0</v>
      </c>
      <c r="AZ84" s="492">
        <f t="shared" si="67"/>
        <v>0</v>
      </c>
      <c r="BB84" s="492">
        <f t="shared" si="68"/>
        <v>0</v>
      </c>
      <c r="BD84" s="265">
        <f t="shared" si="71"/>
        <v>0</v>
      </c>
      <c r="BE84" s="105"/>
      <c r="BF84" s="105"/>
      <c r="BG84" s="105"/>
      <c r="BH84" s="105"/>
      <c r="BI84" s="105"/>
      <c r="BJ84" s="105"/>
    </row>
    <row r="85" spans="2:62" ht="20.100000000000001" hidden="1" customHeight="1" outlineLevel="1">
      <c r="B85" s="100"/>
      <c r="C85" s="908"/>
      <c r="D85" s="909"/>
      <c r="E85" s="909"/>
      <c r="F85" s="910"/>
      <c r="G85" s="890"/>
      <c r="H85" s="891"/>
      <c r="I85" s="152"/>
      <c r="J85" s="152"/>
      <c r="K85" s="152"/>
      <c r="L85" s="152"/>
      <c r="M85" s="152"/>
      <c r="N85" s="152"/>
      <c r="O85" s="152"/>
      <c r="P85" s="153"/>
      <c r="Q85" s="153"/>
      <c r="R85" s="156">
        <f t="shared" si="62"/>
        <v>0</v>
      </c>
      <c r="S85" s="156">
        <f t="shared" si="63"/>
        <v>0</v>
      </c>
      <c r="U85" s="157">
        <f t="shared" si="69"/>
        <v>0</v>
      </c>
      <c r="W85" s="152"/>
      <c r="X85" s="152"/>
      <c r="Y85" s="152"/>
      <c r="Z85" s="152"/>
      <c r="AA85" s="152"/>
      <c r="AB85" s="152"/>
      <c r="AC85" s="347"/>
      <c r="AD85" s="152"/>
      <c r="AE85" s="152"/>
      <c r="AF85" s="152"/>
      <c r="AG85" s="152"/>
      <c r="AH85" s="152"/>
      <c r="AI85" s="152"/>
      <c r="AJ85" s="347"/>
      <c r="AK85" s="152"/>
      <c r="AL85" s="152"/>
      <c r="AM85" s="295"/>
      <c r="AN85" s="228"/>
      <c r="AO85" s="228"/>
      <c r="AP85" s="228"/>
      <c r="AQ85" s="228"/>
      <c r="AR85" s="228"/>
      <c r="AS85" s="348"/>
      <c r="AT85" s="264">
        <f t="shared" si="39"/>
        <v>0</v>
      </c>
      <c r="AU85" s="259"/>
      <c r="AV85" s="265">
        <f t="shared" si="66"/>
        <v>0</v>
      </c>
      <c r="AX85" s="265">
        <f t="shared" si="70"/>
        <v>0</v>
      </c>
      <c r="AZ85" s="492">
        <f t="shared" si="67"/>
        <v>0</v>
      </c>
      <c r="BB85" s="492">
        <f t="shared" si="68"/>
        <v>0</v>
      </c>
      <c r="BD85" s="265">
        <f t="shared" si="71"/>
        <v>0</v>
      </c>
      <c r="BE85" s="105"/>
      <c r="BF85" s="105"/>
      <c r="BG85" s="105"/>
      <c r="BH85" s="105"/>
      <c r="BI85" s="105"/>
      <c r="BJ85" s="105"/>
    </row>
    <row r="86" spans="2:62" ht="20.100000000000001" hidden="1" customHeight="1" outlineLevel="1">
      <c r="B86" s="100"/>
      <c r="C86" s="908"/>
      <c r="D86" s="909"/>
      <c r="E86" s="909"/>
      <c r="F86" s="910"/>
      <c r="G86" s="890"/>
      <c r="H86" s="891"/>
      <c r="I86" s="152"/>
      <c r="J86" s="152"/>
      <c r="K86" s="152"/>
      <c r="L86" s="152"/>
      <c r="M86" s="152"/>
      <c r="N86" s="152"/>
      <c r="O86" s="152"/>
      <c r="P86" s="153"/>
      <c r="Q86" s="153"/>
      <c r="R86" s="156">
        <f t="shared" si="62"/>
        <v>0</v>
      </c>
      <c r="S86" s="156">
        <f t="shared" si="63"/>
        <v>0</v>
      </c>
      <c r="U86" s="157">
        <f t="shared" si="69"/>
        <v>0</v>
      </c>
      <c r="W86" s="152"/>
      <c r="X86" s="152"/>
      <c r="Y86" s="152"/>
      <c r="Z86" s="152"/>
      <c r="AA86" s="152"/>
      <c r="AB86" s="152"/>
      <c r="AC86" s="347"/>
      <c r="AD86" s="152"/>
      <c r="AE86" s="152"/>
      <c r="AF86" s="152"/>
      <c r="AG86" s="152"/>
      <c r="AH86" s="152"/>
      <c r="AI86" s="152"/>
      <c r="AJ86" s="347"/>
      <c r="AK86" s="152"/>
      <c r="AL86" s="152"/>
      <c r="AM86" s="295"/>
      <c r="AN86" s="228"/>
      <c r="AO86" s="228"/>
      <c r="AP86" s="228"/>
      <c r="AQ86" s="228"/>
      <c r="AR86" s="228"/>
      <c r="AS86" s="348"/>
      <c r="AT86" s="264">
        <f t="shared" si="39"/>
        <v>0</v>
      </c>
      <c r="AU86" s="259"/>
      <c r="AV86" s="265">
        <f t="shared" si="66"/>
        <v>0</v>
      </c>
      <c r="AX86" s="265">
        <f t="shared" si="70"/>
        <v>0</v>
      </c>
      <c r="AZ86" s="492">
        <f t="shared" si="67"/>
        <v>0</v>
      </c>
      <c r="BB86" s="492">
        <f t="shared" si="68"/>
        <v>0</v>
      </c>
      <c r="BD86" s="265">
        <f t="shared" si="71"/>
        <v>0</v>
      </c>
      <c r="BE86" s="105"/>
      <c r="BF86" s="105"/>
      <c r="BG86" s="105"/>
      <c r="BH86" s="105"/>
      <c r="BI86" s="105"/>
      <c r="BJ86" s="105"/>
    </row>
    <row r="87" spans="2:62" ht="20.100000000000001" hidden="1" customHeight="1" outlineLevel="1">
      <c r="B87" s="100"/>
      <c r="C87" s="908"/>
      <c r="D87" s="909"/>
      <c r="E87" s="909"/>
      <c r="F87" s="910"/>
      <c r="G87" s="890"/>
      <c r="H87" s="891"/>
      <c r="I87" s="152"/>
      <c r="J87" s="152"/>
      <c r="K87" s="152"/>
      <c r="L87" s="152"/>
      <c r="M87" s="152"/>
      <c r="N87" s="152"/>
      <c r="O87" s="152"/>
      <c r="P87" s="153"/>
      <c r="Q87" s="153"/>
      <c r="R87" s="156">
        <f t="shared" si="62"/>
        <v>0</v>
      </c>
      <c r="S87" s="156">
        <f t="shared" si="63"/>
        <v>0</v>
      </c>
      <c r="U87" s="157">
        <f t="shared" si="69"/>
        <v>0</v>
      </c>
      <c r="W87" s="152"/>
      <c r="X87" s="152"/>
      <c r="Y87" s="152"/>
      <c r="Z87" s="152"/>
      <c r="AA87" s="152"/>
      <c r="AB87" s="152"/>
      <c r="AC87" s="347"/>
      <c r="AD87" s="152"/>
      <c r="AE87" s="152"/>
      <c r="AF87" s="152"/>
      <c r="AG87" s="152"/>
      <c r="AH87" s="152"/>
      <c r="AI87" s="152"/>
      <c r="AJ87" s="347"/>
      <c r="AK87" s="152"/>
      <c r="AL87" s="152"/>
      <c r="AM87" s="295"/>
      <c r="AN87" s="228"/>
      <c r="AO87" s="228"/>
      <c r="AP87" s="228"/>
      <c r="AQ87" s="228"/>
      <c r="AR87" s="228"/>
      <c r="AS87" s="348"/>
      <c r="AT87" s="264">
        <f t="shared" si="39"/>
        <v>0</v>
      </c>
      <c r="AU87" s="259"/>
      <c r="AV87" s="265">
        <f t="shared" si="66"/>
        <v>0</v>
      </c>
      <c r="AX87" s="265">
        <f t="shared" si="70"/>
        <v>0</v>
      </c>
      <c r="AZ87" s="492">
        <f t="shared" si="67"/>
        <v>0</v>
      </c>
      <c r="BB87" s="492">
        <f t="shared" si="68"/>
        <v>0</v>
      </c>
      <c r="BD87" s="265">
        <f t="shared" si="71"/>
        <v>0</v>
      </c>
      <c r="BE87" s="105"/>
      <c r="BF87" s="105"/>
      <c r="BG87" s="105"/>
      <c r="BH87" s="105"/>
      <c r="BI87" s="105"/>
      <c r="BJ87" s="105"/>
    </row>
    <row r="88" spans="2:62" ht="20.100000000000001" hidden="1" customHeight="1" outlineLevel="1">
      <c r="B88" s="100"/>
      <c r="C88" s="908"/>
      <c r="D88" s="909"/>
      <c r="E88" s="909"/>
      <c r="F88" s="910"/>
      <c r="G88" s="890"/>
      <c r="H88" s="891"/>
      <c r="I88" s="152"/>
      <c r="J88" s="152"/>
      <c r="K88" s="152"/>
      <c r="L88" s="152"/>
      <c r="M88" s="152"/>
      <c r="N88" s="152"/>
      <c r="O88" s="152"/>
      <c r="P88" s="153"/>
      <c r="Q88" s="153"/>
      <c r="R88" s="156">
        <f t="shared" si="62"/>
        <v>0</v>
      </c>
      <c r="S88" s="156">
        <f t="shared" si="63"/>
        <v>0</v>
      </c>
      <c r="U88" s="157">
        <f t="shared" si="69"/>
        <v>0</v>
      </c>
      <c r="W88" s="152"/>
      <c r="X88" s="152"/>
      <c r="Y88" s="152"/>
      <c r="Z88" s="152"/>
      <c r="AA88" s="152"/>
      <c r="AB88" s="152"/>
      <c r="AC88" s="347"/>
      <c r="AD88" s="152"/>
      <c r="AE88" s="152"/>
      <c r="AF88" s="152"/>
      <c r="AG88" s="152"/>
      <c r="AH88" s="152"/>
      <c r="AI88" s="152"/>
      <c r="AJ88" s="347"/>
      <c r="AK88" s="152"/>
      <c r="AL88" s="152"/>
      <c r="AM88" s="295"/>
      <c r="AN88" s="228"/>
      <c r="AO88" s="228"/>
      <c r="AP88" s="228"/>
      <c r="AQ88" s="228"/>
      <c r="AR88" s="228"/>
      <c r="AS88" s="348"/>
      <c r="AT88" s="264">
        <f t="shared" si="39"/>
        <v>0</v>
      </c>
      <c r="AU88" s="259"/>
      <c r="AV88" s="265">
        <f t="shared" si="66"/>
        <v>0</v>
      </c>
      <c r="AX88" s="265">
        <f t="shared" si="70"/>
        <v>0</v>
      </c>
      <c r="AZ88" s="492">
        <f t="shared" si="67"/>
        <v>0</v>
      </c>
      <c r="BB88" s="492">
        <f t="shared" si="68"/>
        <v>0</v>
      </c>
      <c r="BD88" s="265">
        <f t="shared" si="71"/>
        <v>0</v>
      </c>
      <c r="BE88" s="105"/>
      <c r="BF88" s="105"/>
      <c r="BG88" s="105"/>
      <c r="BH88" s="105"/>
      <c r="BI88" s="105"/>
      <c r="BJ88" s="105"/>
    </row>
    <row r="89" spans="2:62" ht="20.100000000000001" hidden="1" customHeight="1" outlineLevel="1">
      <c r="B89" s="100"/>
      <c r="C89" s="908"/>
      <c r="D89" s="909"/>
      <c r="E89" s="909"/>
      <c r="F89" s="910"/>
      <c r="G89" s="890"/>
      <c r="H89" s="891"/>
      <c r="I89" s="152"/>
      <c r="J89" s="152"/>
      <c r="K89" s="152"/>
      <c r="L89" s="152"/>
      <c r="M89" s="152"/>
      <c r="N89" s="152"/>
      <c r="O89" s="152"/>
      <c r="P89" s="153"/>
      <c r="Q89" s="153"/>
      <c r="R89" s="156">
        <f t="shared" si="62"/>
        <v>0</v>
      </c>
      <c r="S89" s="156">
        <f t="shared" si="63"/>
        <v>0</v>
      </c>
      <c r="U89" s="157">
        <f t="shared" si="69"/>
        <v>0</v>
      </c>
      <c r="W89" s="152"/>
      <c r="X89" s="152"/>
      <c r="Y89" s="152"/>
      <c r="Z89" s="152"/>
      <c r="AA89" s="152"/>
      <c r="AB89" s="152"/>
      <c r="AC89" s="347"/>
      <c r="AD89" s="152"/>
      <c r="AE89" s="152"/>
      <c r="AF89" s="152"/>
      <c r="AG89" s="152"/>
      <c r="AH89" s="152"/>
      <c r="AI89" s="152"/>
      <c r="AJ89" s="347"/>
      <c r="AK89" s="152"/>
      <c r="AL89" s="152"/>
      <c r="AM89" s="295"/>
      <c r="AN89" s="228"/>
      <c r="AO89" s="228"/>
      <c r="AP89" s="228"/>
      <c r="AQ89" s="228"/>
      <c r="AR89" s="228"/>
      <c r="AS89" s="348"/>
      <c r="AT89" s="264">
        <f t="shared" si="39"/>
        <v>0</v>
      </c>
      <c r="AU89" s="259"/>
      <c r="AV89" s="265">
        <f t="shared" si="66"/>
        <v>0</v>
      </c>
      <c r="AX89" s="265">
        <f t="shared" si="70"/>
        <v>0</v>
      </c>
      <c r="AZ89" s="492">
        <f t="shared" si="67"/>
        <v>0</v>
      </c>
      <c r="BB89" s="492">
        <f t="shared" si="68"/>
        <v>0</v>
      </c>
      <c r="BD89" s="265">
        <f t="shared" si="71"/>
        <v>0</v>
      </c>
      <c r="BE89" s="105"/>
      <c r="BF89" s="105"/>
      <c r="BG89" s="105"/>
      <c r="BH89" s="105"/>
      <c r="BI89" s="105"/>
      <c r="BJ89" s="105"/>
    </row>
    <row r="90" spans="2:62" ht="20.100000000000001" hidden="1" customHeight="1" outlineLevel="1">
      <c r="B90" s="100"/>
      <c r="C90" s="908"/>
      <c r="D90" s="909"/>
      <c r="E90" s="909"/>
      <c r="F90" s="910"/>
      <c r="G90" s="890"/>
      <c r="H90" s="891"/>
      <c r="I90" s="152"/>
      <c r="J90" s="152"/>
      <c r="K90" s="152"/>
      <c r="L90" s="152"/>
      <c r="M90" s="152"/>
      <c r="N90" s="152"/>
      <c r="O90" s="152"/>
      <c r="P90" s="153"/>
      <c r="Q90" s="153"/>
      <c r="R90" s="156">
        <f t="shared" si="62"/>
        <v>0</v>
      </c>
      <c r="S90" s="156">
        <f t="shared" si="63"/>
        <v>0</v>
      </c>
      <c r="U90" s="157">
        <f t="shared" si="69"/>
        <v>0</v>
      </c>
      <c r="W90" s="152"/>
      <c r="X90" s="152"/>
      <c r="Y90" s="152"/>
      <c r="Z90" s="152"/>
      <c r="AA90" s="152"/>
      <c r="AB90" s="152"/>
      <c r="AC90" s="347"/>
      <c r="AD90" s="152"/>
      <c r="AE90" s="152"/>
      <c r="AF90" s="152"/>
      <c r="AG90" s="152"/>
      <c r="AH90" s="152"/>
      <c r="AI90" s="152"/>
      <c r="AJ90" s="347"/>
      <c r="AK90" s="152"/>
      <c r="AL90" s="152"/>
      <c r="AM90" s="295"/>
      <c r="AN90" s="228"/>
      <c r="AO90" s="228"/>
      <c r="AP90" s="228"/>
      <c r="AQ90" s="228"/>
      <c r="AR90" s="228"/>
      <c r="AS90" s="348"/>
      <c r="AT90" s="264">
        <f t="shared" si="39"/>
        <v>0</v>
      </c>
      <c r="AU90" s="259"/>
      <c r="AV90" s="265">
        <f t="shared" si="66"/>
        <v>0</v>
      </c>
      <c r="AX90" s="265">
        <f t="shared" si="70"/>
        <v>0</v>
      </c>
      <c r="AZ90" s="492">
        <f t="shared" si="67"/>
        <v>0</v>
      </c>
      <c r="BB90" s="492">
        <f t="shared" si="68"/>
        <v>0</v>
      </c>
      <c r="BD90" s="265">
        <f t="shared" si="71"/>
        <v>0</v>
      </c>
      <c r="BE90" s="105"/>
      <c r="BF90" s="105"/>
      <c r="BG90" s="105"/>
      <c r="BH90" s="105"/>
      <c r="BI90" s="105"/>
      <c r="BJ90" s="105"/>
    </row>
    <row r="91" spans="2:62" ht="20.100000000000001" hidden="1" customHeight="1" outlineLevel="1">
      <c r="B91" s="100"/>
      <c r="C91" s="908"/>
      <c r="D91" s="909"/>
      <c r="E91" s="909"/>
      <c r="F91" s="910"/>
      <c r="G91" s="890"/>
      <c r="H91" s="891"/>
      <c r="I91" s="152"/>
      <c r="J91" s="152"/>
      <c r="K91" s="152"/>
      <c r="L91" s="152"/>
      <c r="M91" s="152"/>
      <c r="N91" s="152"/>
      <c r="O91" s="152"/>
      <c r="P91" s="153"/>
      <c r="Q91" s="153"/>
      <c r="R91" s="156">
        <f t="shared" si="62"/>
        <v>0</v>
      </c>
      <c r="S91" s="156">
        <f t="shared" si="63"/>
        <v>0</v>
      </c>
      <c r="U91" s="157">
        <f t="shared" si="69"/>
        <v>0</v>
      </c>
      <c r="W91" s="152"/>
      <c r="X91" s="152"/>
      <c r="Y91" s="152"/>
      <c r="Z91" s="152"/>
      <c r="AA91" s="152"/>
      <c r="AB91" s="152"/>
      <c r="AC91" s="347"/>
      <c r="AD91" s="152"/>
      <c r="AE91" s="152"/>
      <c r="AF91" s="152"/>
      <c r="AG91" s="152"/>
      <c r="AH91" s="152"/>
      <c r="AI91" s="152"/>
      <c r="AJ91" s="347"/>
      <c r="AK91" s="152"/>
      <c r="AL91" s="152"/>
      <c r="AM91" s="295"/>
      <c r="AN91" s="228"/>
      <c r="AO91" s="228"/>
      <c r="AP91" s="228"/>
      <c r="AQ91" s="228"/>
      <c r="AR91" s="228"/>
      <c r="AS91" s="348"/>
      <c r="AT91" s="264">
        <f t="shared" si="39"/>
        <v>0</v>
      </c>
      <c r="AU91" s="259"/>
      <c r="AV91" s="265">
        <f t="shared" si="66"/>
        <v>0</v>
      </c>
      <c r="AX91" s="265">
        <f t="shared" si="70"/>
        <v>0</v>
      </c>
      <c r="AZ91" s="492">
        <f t="shared" si="67"/>
        <v>0</v>
      </c>
      <c r="BB91" s="492">
        <f t="shared" si="68"/>
        <v>0</v>
      </c>
      <c r="BD91" s="265">
        <f t="shared" si="71"/>
        <v>0</v>
      </c>
      <c r="BE91" s="105"/>
      <c r="BF91" s="105"/>
      <c r="BG91" s="105"/>
      <c r="BH91" s="105"/>
      <c r="BI91" s="105"/>
      <c r="BJ91" s="105"/>
    </row>
    <row r="92" spans="2:62" ht="20.100000000000001" hidden="1" customHeight="1" outlineLevel="1">
      <c r="B92" s="100"/>
      <c r="C92" s="908"/>
      <c r="D92" s="909"/>
      <c r="E92" s="909"/>
      <c r="F92" s="910"/>
      <c r="G92" s="890"/>
      <c r="H92" s="891"/>
      <c r="I92" s="152"/>
      <c r="J92" s="152"/>
      <c r="K92" s="152"/>
      <c r="L92" s="152"/>
      <c r="M92" s="152"/>
      <c r="N92" s="152"/>
      <c r="O92" s="152"/>
      <c r="P92" s="153"/>
      <c r="Q92" s="153"/>
      <c r="R92" s="156">
        <f t="shared" si="62"/>
        <v>0</v>
      </c>
      <c r="S92" s="156">
        <f t="shared" si="63"/>
        <v>0</v>
      </c>
      <c r="U92" s="157">
        <f t="shared" si="69"/>
        <v>0</v>
      </c>
      <c r="W92" s="152"/>
      <c r="X92" s="152"/>
      <c r="Y92" s="152"/>
      <c r="Z92" s="152"/>
      <c r="AA92" s="152"/>
      <c r="AB92" s="152"/>
      <c r="AC92" s="347"/>
      <c r="AD92" s="152"/>
      <c r="AE92" s="152"/>
      <c r="AF92" s="152"/>
      <c r="AG92" s="152"/>
      <c r="AH92" s="152"/>
      <c r="AI92" s="152"/>
      <c r="AJ92" s="347"/>
      <c r="AK92" s="152"/>
      <c r="AL92" s="152"/>
      <c r="AM92" s="295"/>
      <c r="AN92" s="228"/>
      <c r="AO92" s="228"/>
      <c r="AP92" s="228"/>
      <c r="AQ92" s="228"/>
      <c r="AR92" s="228"/>
      <c r="AS92" s="348"/>
      <c r="AT92" s="264">
        <f t="shared" si="39"/>
        <v>0</v>
      </c>
      <c r="AU92" s="259"/>
      <c r="AV92" s="265">
        <f t="shared" si="66"/>
        <v>0</v>
      </c>
      <c r="AX92" s="265">
        <f t="shared" si="70"/>
        <v>0</v>
      </c>
      <c r="AZ92" s="492">
        <f t="shared" si="67"/>
        <v>0</v>
      </c>
      <c r="BB92" s="492">
        <f t="shared" si="68"/>
        <v>0</v>
      </c>
      <c r="BD92" s="265">
        <f t="shared" si="71"/>
        <v>0</v>
      </c>
      <c r="BE92" s="105"/>
      <c r="BF92" s="105"/>
      <c r="BG92" s="105"/>
      <c r="BH92" s="105"/>
      <c r="BI92" s="105"/>
      <c r="BJ92" s="105"/>
    </row>
    <row r="93" spans="2:62" ht="20.100000000000001" hidden="1" customHeight="1" outlineLevel="1">
      <c r="B93" s="100"/>
      <c r="C93" s="908"/>
      <c r="D93" s="909"/>
      <c r="E93" s="909"/>
      <c r="F93" s="910"/>
      <c r="G93" s="890"/>
      <c r="H93" s="891"/>
      <c r="I93" s="152"/>
      <c r="J93" s="152"/>
      <c r="K93" s="152"/>
      <c r="L93" s="152"/>
      <c r="M93" s="152"/>
      <c r="N93" s="152"/>
      <c r="O93" s="152"/>
      <c r="P93" s="153"/>
      <c r="Q93" s="153"/>
      <c r="R93" s="156">
        <f t="shared" si="62"/>
        <v>0</v>
      </c>
      <c r="S93" s="156">
        <f t="shared" si="63"/>
        <v>0</v>
      </c>
      <c r="U93" s="157">
        <f t="shared" si="69"/>
        <v>0</v>
      </c>
      <c r="W93" s="152"/>
      <c r="X93" s="152"/>
      <c r="Y93" s="152"/>
      <c r="Z93" s="152"/>
      <c r="AA93" s="152"/>
      <c r="AB93" s="152"/>
      <c r="AC93" s="347"/>
      <c r="AD93" s="152"/>
      <c r="AE93" s="152"/>
      <c r="AF93" s="152"/>
      <c r="AG93" s="152"/>
      <c r="AH93" s="152"/>
      <c r="AI93" s="152"/>
      <c r="AJ93" s="347"/>
      <c r="AK93" s="152"/>
      <c r="AL93" s="152"/>
      <c r="AM93" s="295"/>
      <c r="AN93" s="228"/>
      <c r="AO93" s="228"/>
      <c r="AP93" s="228"/>
      <c r="AQ93" s="228"/>
      <c r="AR93" s="228"/>
      <c r="AS93" s="348"/>
      <c r="AT93" s="264">
        <f t="shared" si="39"/>
        <v>0</v>
      </c>
      <c r="AU93" s="259"/>
      <c r="AV93" s="265">
        <f t="shared" si="66"/>
        <v>0</v>
      </c>
      <c r="AX93" s="265">
        <f t="shared" si="70"/>
        <v>0</v>
      </c>
      <c r="AZ93" s="492">
        <f t="shared" si="67"/>
        <v>0</v>
      </c>
      <c r="BB93" s="492">
        <f t="shared" si="68"/>
        <v>0</v>
      </c>
      <c r="BD93" s="265">
        <f t="shared" si="71"/>
        <v>0</v>
      </c>
      <c r="BE93" s="105"/>
      <c r="BF93" s="105"/>
      <c r="BG93" s="105"/>
      <c r="BH93" s="105"/>
      <c r="BI93" s="105"/>
      <c r="BJ93" s="105"/>
    </row>
    <row r="94" spans="2:62" ht="20.100000000000001" hidden="1" customHeight="1" outlineLevel="1">
      <c r="B94" s="100"/>
      <c r="C94" s="908"/>
      <c r="D94" s="909"/>
      <c r="E94" s="909"/>
      <c r="F94" s="910"/>
      <c r="G94" s="890"/>
      <c r="H94" s="891"/>
      <c r="I94" s="152"/>
      <c r="J94" s="152"/>
      <c r="K94" s="152"/>
      <c r="L94" s="152"/>
      <c r="M94" s="152"/>
      <c r="N94" s="152"/>
      <c r="O94" s="152"/>
      <c r="P94" s="153"/>
      <c r="Q94" s="153"/>
      <c r="R94" s="156">
        <f t="shared" si="62"/>
        <v>0</v>
      </c>
      <c r="S94" s="156">
        <f t="shared" si="63"/>
        <v>0</v>
      </c>
      <c r="U94" s="157">
        <f t="shared" si="69"/>
        <v>0</v>
      </c>
      <c r="W94" s="152"/>
      <c r="X94" s="152"/>
      <c r="Y94" s="152"/>
      <c r="Z94" s="152"/>
      <c r="AA94" s="152"/>
      <c r="AB94" s="152"/>
      <c r="AC94" s="347"/>
      <c r="AD94" s="152"/>
      <c r="AE94" s="152"/>
      <c r="AF94" s="152"/>
      <c r="AG94" s="152"/>
      <c r="AH94" s="152"/>
      <c r="AI94" s="152"/>
      <c r="AJ94" s="347"/>
      <c r="AK94" s="152"/>
      <c r="AL94" s="152"/>
      <c r="AM94" s="295"/>
      <c r="AN94" s="228"/>
      <c r="AO94" s="228"/>
      <c r="AP94" s="228"/>
      <c r="AQ94" s="228"/>
      <c r="AR94" s="228"/>
      <c r="AS94" s="348"/>
      <c r="AT94" s="264">
        <f t="shared" si="39"/>
        <v>0</v>
      </c>
      <c r="AU94" s="259"/>
      <c r="AV94" s="265">
        <f t="shared" si="66"/>
        <v>0</v>
      </c>
      <c r="AX94" s="265">
        <f t="shared" si="70"/>
        <v>0</v>
      </c>
      <c r="AZ94" s="492">
        <f t="shared" si="67"/>
        <v>0</v>
      </c>
      <c r="BB94" s="492">
        <f t="shared" si="68"/>
        <v>0</v>
      </c>
      <c r="BD94" s="265">
        <f t="shared" si="71"/>
        <v>0</v>
      </c>
      <c r="BE94" s="105"/>
      <c r="BF94" s="105"/>
      <c r="BG94" s="105"/>
      <c r="BH94" s="105"/>
      <c r="BI94" s="105"/>
      <c r="BJ94" s="105"/>
    </row>
    <row r="95" spans="2:62" ht="20.100000000000001" hidden="1" customHeight="1" outlineLevel="1">
      <c r="B95" s="100"/>
      <c r="C95" s="908"/>
      <c r="D95" s="909"/>
      <c r="E95" s="909"/>
      <c r="F95" s="910"/>
      <c r="G95" s="890"/>
      <c r="H95" s="891"/>
      <c r="I95" s="152"/>
      <c r="J95" s="152"/>
      <c r="K95" s="152"/>
      <c r="L95" s="152"/>
      <c r="M95" s="152"/>
      <c r="N95" s="152"/>
      <c r="O95" s="152"/>
      <c r="P95" s="153"/>
      <c r="Q95" s="153"/>
      <c r="R95" s="156">
        <f t="shared" si="62"/>
        <v>0</v>
      </c>
      <c r="S95" s="156">
        <f t="shared" si="63"/>
        <v>0</v>
      </c>
      <c r="U95" s="157">
        <f t="shared" si="69"/>
        <v>0</v>
      </c>
      <c r="W95" s="152"/>
      <c r="X95" s="152"/>
      <c r="Y95" s="152"/>
      <c r="Z95" s="152"/>
      <c r="AA95" s="152"/>
      <c r="AB95" s="152"/>
      <c r="AC95" s="347"/>
      <c r="AD95" s="152"/>
      <c r="AE95" s="152"/>
      <c r="AF95" s="152"/>
      <c r="AG95" s="152"/>
      <c r="AH95" s="152"/>
      <c r="AI95" s="152"/>
      <c r="AJ95" s="347"/>
      <c r="AK95" s="152"/>
      <c r="AL95" s="152"/>
      <c r="AM95" s="295"/>
      <c r="AN95" s="228"/>
      <c r="AO95" s="228"/>
      <c r="AP95" s="228"/>
      <c r="AQ95" s="228"/>
      <c r="AR95" s="228"/>
      <c r="AS95" s="348"/>
      <c r="AT95" s="264">
        <f t="shared" si="39"/>
        <v>0</v>
      </c>
      <c r="AU95" s="259"/>
      <c r="AV95" s="265">
        <f t="shared" si="66"/>
        <v>0</v>
      </c>
      <c r="AX95" s="265">
        <f t="shared" si="70"/>
        <v>0</v>
      </c>
      <c r="AZ95" s="492">
        <f t="shared" si="67"/>
        <v>0</v>
      </c>
      <c r="BB95" s="492">
        <f t="shared" si="68"/>
        <v>0</v>
      </c>
      <c r="BD95" s="265">
        <f t="shared" si="71"/>
        <v>0</v>
      </c>
      <c r="BE95" s="105"/>
      <c r="BF95" s="105"/>
      <c r="BG95" s="105"/>
      <c r="BH95" s="105"/>
      <c r="BI95" s="105"/>
      <c r="BJ95" s="105"/>
    </row>
    <row r="96" spans="2:62" ht="9.9499999999999993" hidden="1" customHeight="1" outlineLevel="1">
      <c r="B96" s="101"/>
      <c r="C96" s="208"/>
      <c r="D96" s="208"/>
      <c r="E96" s="208"/>
      <c r="F96" s="208"/>
      <c r="G96" s="237"/>
      <c r="H96" s="207"/>
      <c r="I96" s="257"/>
      <c r="J96" s="257"/>
      <c r="K96" s="257"/>
      <c r="L96" s="257"/>
      <c r="M96" s="257"/>
      <c r="N96" s="257"/>
      <c r="O96" s="257"/>
      <c r="P96" s="256"/>
      <c r="Q96" s="102"/>
      <c r="R96" s="102"/>
      <c r="S96" s="102"/>
      <c r="U96" s="98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Z96" s="493"/>
      <c r="BE96" s="105"/>
      <c r="BF96" s="105"/>
      <c r="BG96" s="105"/>
      <c r="BH96" s="105"/>
      <c r="BI96" s="105"/>
      <c r="BJ96" s="105"/>
    </row>
    <row r="97" spans="2:62" ht="20.100000000000001" customHeight="1" collapsed="1">
      <c r="B97" s="151">
        <f>B80+1</f>
        <v>6</v>
      </c>
      <c r="C97" s="916"/>
      <c r="D97" s="917"/>
      <c r="E97" s="917"/>
      <c r="F97" s="918"/>
      <c r="G97" s="429"/>
      <c r="H97" s="206">
        <v>1</v>
      </c>
      <c r="I97" s="642">
        <f t="shared" ref="I97" si="72">$H97*SUM(I98:I112)</f>
        <v>0</v>
      </c>
      <c r="J97" s="643">
        <f t="shared" ref="J97:O97" si="73">$H97*SUM(J98:J112)</f>
        <v>0</v>
      </c>
      <c r="K97" s="644">
        <f t="shared" si="73"/>
        <v>0</v>
      </c>
      <c r="L97" s="645">
        <f t="shared" si="73"/>
        <v>0</v>
      </c>
      <c r="M97" s="645">
        <f t="shared" si="73"/>
        <v>0</v>
      </c>
      <c r="N97" s="644">
        <f t="shared" si="73"/>
        <v>0</v>
      </c>
      <c r="O97" s="642">
        <f t="shared" si="73"/>
        <v>0</v>
      </c>
      <c r="P97" s="209">
        <f t="shared" ref="P97:Q97" si="74">$H97*SUM(P98:P112)</f>
        <v>0</v>
      </c>
      <c r="Q97" s="210">
        <f t="shared" si="74"/>
        <v>0</v>
      </c>
      <c r="R97" s="136">
        <f t="shared" ref="R97:R112" si="75">P97*(1+Gewinn)*(1+SicherheitAngebot)</f>
        <v>0</v>
      </c>
      <c r="S97" s="137">
        <f t="shared" ref="S97:S112" si="76">Q97*(1+MGKZ)*(1+Gewinn)*(1+SicherheitAngebot)</f>
        <v>0</v>
      </c>
      <c r="U97" s="10">
        <f>I97*$I$7+J97*$J$7+K97*$K$7+L97*$L$7+M97*$M$7+N97*$N$7+O97*$O$7+R97+S97</f>
        <v>0</v>
      </c>
      <c r="W97" s="646">
        <f t="shared" ref="W97:AB97" si="77">$H97*SUM(W98:W112)</f>
        <v>0</v>
      </c>
      <c r="X97" s="647">
        <f t="shared" si="77"/>
        <v>0</v>
      </c>
      <c r="Y97" s="648">
        <f t="shared" si="77"/>
        <v>0</v>
      </c>
      <c r="Z97" s="649">
        <f t="shared" si="77"/>
        <v>0</v>
      </c>
      <c r="AA97" s="648">
        <f t="shared" si="77"/>
        <v>0</v>
      </c>
      <c r="AB97" s="646">
        <f t="shared" si="77"/>
        <v>0</v>
      </c>
      <c r="AC97" s="258"/>
      <c r="AD97" s="646">
        <f t="shared" ref="AD97:AM97" si="78">$H97*SUM(AD98:AD112)</f>
        <v>0</v>
      </c>
      <c r="AE97" s="647">
        <f t="shared" si="78"/>
        <v>0</v>
      </c>
      <c r="AF97" s="648">
        <f t="shared" si="78"/>
        <v>0</v>
      </c>
      <c r="AG97" s="649">
        <f t="shared" si="78"/>
        <v>0</v>
      </c>
      <c r="AH97" s="648">
        <f t="shared" si="78"/>
        <v>0</v>
      </c>
      <c r="AI97" s="646">
        <f t="shared" si="78"/>
        <v>0</v>
      </c>
      <c r="AJ97" s="258"/>
      <c r="AK97" s="653">
        <f t="shared" si="78"/>
        <v>0</v>
      </c>
      <c r="AL97" s="653">
        <f t="shared" si="78"/>
        <v>0</v>
      </c>
      <c r="AM97" s="653">
        <f t="shared" si="78"/>
        <v>0</v>
      </c>
      <c r="AN97" s="227">
        <f>$H97*SUM(AN98:AN112)*(1+Gewinn)*(1+SicherheitAngebot)</f>
        <v>0</v>
      </c>
      <c r="AO97" s="227">
        <f>$H97*SUM(AO98:AO112)*(1+Gewinn)*(1+SicherheitAngebot)</f>
        <v>0</v>
      </c>
      <c r="AP97" s="227">
        <f>$H97*SUM(AP98:AP112)*(1+Gewinn)*(1+SicherheitAngebot)</f>
        <v>0</v>
      </c>
      <c r="AQ97" s="227">
        <f>$H97*SUM(AQ98:AQ112)*(1+Gewinn)*(1+SicherheitAngebot)</f>
        <v>0</v>
      </c>
      <c r="AR97" s="227">
        <f>$H97*SUM(AR98:AR112)*(1+Gewinn)*(1+SicherheitAngebot)</f>
        <v>0</v>
      </c>
      <c r="AS97" s="262"/>
      <c r="AT97" s="263">
        <f t="shared" si="39"/>
        <v>0</v>
      </c>
      <c r="AU97" s="259"/>
      <c r="AV97" s="491">
        <f>AK97*$AK$7+AL97*$AL$7+AM97*$AM$7+SUM(AN97:AR97)+AT97/Zuschläge_IBN+AT97</f>
        <v>0</v>
      </c>
      <c r="AX97" s="685">
        <f>U97+AV97</f>
        <v>0</v>
      </c>
      <c r="AZ97" s="490">
        <f>IF(H97&gt;0,U97/(1+SicherheitAngebot)*(1+Sicherheit),0)</f>
        <v>0</v>
      </c>
      <c r="BB97" s="490">
        <f>IF(H97&gt;0,AV97/(1+SicherheitAngebot)*(1+Sicherheit),0)</f>
        <v>0</v>
      </c>
      <c r="BD97" s="490">
        <f>AZ97+BB97</f>
        <v>0</v>
      </c>
      <c r="BE97" s="105"/>
      <c r="BF97" s="105"/>
      <c r="BG97" s="105"/>
      <c r="BH97" s="105"/>
      <c r="BI97" s="105"/>
      <c r="BJ97" s="105"/>
    </row>
    <row r="98" spans="2:62" ht="20.100000000000001" hidden="1" customHeight="1" outlineLevel="1">
      <c r="B98" s="99"/>
      <c r="C98" s="908"/>
      <c r="D98" s="909"/>
      <c r="E98" s="909"/>
      <c r="F98" s="910"/>
      <c r="G98" s="890"/>
      <c r="H98" s="901"/>
      <c r="I98" s="152"/>
      <c r="J98" s="152"/>
      <c r="K98" s="152"/>
      <c r="L98" s="152"/>
      <c r="M98" s="152"/>
      <c r="N98" s="152"/>
      <c r="O98" s="152"/>
      <c r="P98" s="153"/>
      <c r="Q98" s="153"/>
      <c r="R98" s="156">
        <f t="shared" si="75"/>
        <v>0</v>
      </c>
      <c r="S98" s="156">
        <f t="shared" si="76"/>
        <v>0</v>
      </c>
      <c r="U98" s="157">
        <f>I98*$I$7+J98*$J$7+K98*$K$7+L98*$L$7+M98*$M$7+N98*$N$7+O98*$O$7+R98+S98</f>
        <v>0</v>
      </c>
      <c r="W98" s="152"/>
      <c r="X98" s="152"/>
      <c r="Y98" s="152"/>
      <c r="Z98" s="152"/>
      <c r="AA98" s="152"/>
      <c r="AB98" s="152"/>
      <c r="AC98" s="347"/>
      <c r="AD98" s="152"/>
      <c r="AE98" s="152"/>
      <c r="AF98" s="152"/>
      <c r="AG98" s="152"/>
      <c r="AH98" s="152"/>
      <c r="AI98" s="152"/>
      <c r="AJ98" s="347"/>
      <c r="AK98" s="152"/>
      <c r="AL98" s="152"/>
      <c r="AM98" s="619"/>
      <c r="AN98" s="228"/>
      <c r="AO98" s="228"/>
      <c r="AP98" s="228"/>
      <c r="AQ98" s="228"/>
      <c r="AR98" s="228"/>
      <c r="AS98" s="348"/>
      <c r="AT98" s="264">
        <f t="shared" si="39"/>
        <v>0</v>
      </c>
      <c r="AU98" s="259"/>
      <c r="AV98" s="265">
        <f t="shared" ref="AV98:AV112" si="79">AK98*$AK$7+AL98*$AL$7+AM98*$AM$7+SUM(AN98:AR98)*(1+Gewinn)*(1+SicherheitAngebot)+AT98/Zuschläge_IBN+AT98</f>
        <v>0</v>
      </c>
      <c r="AX98" s="265">
        <f>U98+AV98</f>
        <v>0</v>
      </c>
      <c r="AZ98" s="492">
        <f t="shared" ref="AZ98:AZ112" si="80">U98/(1+SicherheitAngebot)*(1+Sicherheit)</f>
        <v>0</v>
      </c>
      <c r="BB98" s="492">
        <f t="shared" ref="BB98:BB112" si="81">AV98/(1+SicherheitAngebot)*(1+Sicherheit)</f>
        <v>0</v>
      </c>
      <c r="BD98" s="265">
        <f>AZ98+BB98</f>
        <v>0</v>
      </c>
      <c r="BE98" s="105"/>
      <c r="BF98" s="105"/>
      <c r="BG98" s="105"/>
      <c r="BH98" s="105"/>
      <c r="BI98" s="105"/>
      <c r="BJ98" s="105"/>
    </row>
    <row r="99" spans="2:62" ht="20.100000000000001" hidden="1" customHeight="1" outlineLevel="1">
      <c r="B99" s="100"/>
      <c r="C99" s="908"/>
      <c r="D99" s="909"/>
      <c r="E99" s="909"/>
      <c r="F99" s="910"/>
      <c r="G99" s="890"/>
      <c r="H99" s="891"/>
      <c r="I99" s="152"/>
      <c r="J99" s="152"/>
      <c r="K99" s="152"/>
      <c r="L99" s="152"/>
      <c r="M99" s="152"/>
      <c r="N99" s="152"/>
      <c r="O99" s="152"/>
      <c r="P99" s="153"/>
      <c r="Q99" s="153"/>
      <c r="R99" s="156">
        <f t="shared" si="75"/>
        <v>0</v>
      </c>
      <c r="S99" s="156">
        <f t="shared" si="76"/>
        <v>0</v>
      </c>
      <c r="U99" s="157">
        <f t="shared" ref="U99:U112" si="82">I99*$I$7+J99*$J$7+K99*$K$7+L99*$L$7+M99*$M$7+N99*$N$7+O99*$O$7+R99+S99</f>
        <v>0</v>
      </c>
      <c r="W99" s="152"/>
      <c r="X99" s="152"/>
      <c r="Y99" s="152"/>
      <c r="Z99" s="152"/>
      <c r="AA99" s="152"/>
      <c r="AB99" s="152"/>
      <c r="AC99" s="347"/>
      <c r="AD99" s="152"/>
      <c r="AE99" s="152"/>
      <c r="AF99" s="152"/>
      <c r="AG99" s="152"/>
      <c r="AH99" s="152"/>
      <c r="AI99" s="152"/>
      <c r="AJ99" s="347"/>
      <c r="AK99" s="152"/>
      <c r="AL99" s="152"/>
      <c r="AM99" s="295"/>
      <c r="AN99" s="228"/>
      <c r="AO99" s="228"/>
      <c r="AP99" s="228"/>
      <c r="AQ99" s="228"/>
      <c r="AR99" s="228"/>
      <c r="AS99" s="348"/>
      <c r="AT99" s="264">
        <f t="shared" si="39"/>
        <v>0</v>
      </c>
      <c r="AU99" s="259"/>
      <c r="AV99" s="265">
        <f t="shared" si="79"/>
        <v>0</v>
      </c>
      <c r="AX99" s="265">
        <f t="shared" ref="AX99:AX112" si="83">U99+AV99</f>
        <v>0</v>
      </c>
      <c r="AZ99" s="492">
        <f t="shared" si="80"/>
        <v>0</v>
      </c>
      <c r="BB99" s="492">
        <f t="shared" si="81"/>
        <v>0</v>
      </c>
      <c r="BD99" s="265">
        <f t="shared" ref="BD99:BD112" si="84">AZ99+BB99</f>
        <v>0</v>
      </c>
      <c r="BE99" s="105"/>
      <c r="BF99" s="105"/>
      <c r="BG99" s="105"/>
      <c r="BH99" s="105"/>
      <c r="BI99" s="105"/>
      <c r="BJ99" s="105"/>
    </row>
    <row r="100" spans="2:62" ht="20.100000000000001" hidden="1" customHeight="1" outlineLevel="1">
      <c r="B100" s="100"/>
      <c r="C100" s="908"/>
      <c r="D100" s="909"/>
      <c r="E100" s="909"/>
      <c r="F100" s="910"/>
      <c r="G100" s="890"/>
      <c r="H100" s="891"/>
      <c r="I100" s="152"/>
      <c r="J100" s="152"/>
      <c r="K100" s="152"/>
      <c r="L100" s="152"/>
      <c r="M100" s="152"/>
      <c r="N100" s="152"/>
      <c r="O100" s="152"/>
      <c r="P100" s="153"/>
      <c r="Q100" s="153"/>
      <c r="R100" s="156">
        <f t="shared" si="75"/>
        <v>0</v>
      </c>
      <c r="S100" s="156">
        <f t="shared" si="76"/>
        <v>0</v>
      </c>
      <c r="U100" s="157">
        <f t="shared" si="82"/>
        <v>0</v>
      </c>
      <c r="W100" s="152"/>
      <c r="X100" s="152"/>
      <c r="Y100" s="152"/>
      <c r="Z100" s="152"/>
      <c r="AA100" s="152"/>
      <c r="AB100" s="152"/>
      <c r="AC100" s="347"/>
      <c r="AD100" s="152"/>
      <c r="AE100" s="152"/>
      <c r="AF100" s="152"/>
      <c r="AG100" s="152"/>
      <c r="AH100" s="152"/>
      <c r="AI100" s="152"/>
      <c r="AJ100" s="347"/>
      <c r="AK100" s="152"/>
      <c r="AL100" s="152"/>
      <c r="AM100" s="295"/>
      <c r="AN100" s="228"/>
      <c r="AO100" s="228"/>
      <c r="AP100" s="228"/>
      <c r="AQ100" s="228"/>
      <c r="AR100" s="228"/>
      <c r="AS100" s="348"/>
      <c r="AT100" s="264">
        <f t="shared" si="39"/>
        <v>0</v>
      </c>
      <c r="AU100" s="259"/>
      <c r="AV100" s="265">
        <f t="shared" si="79"/>
        <v>0</v>
      </c>
      <c r="AX100" s="265">
        <f t="shared" si="83"/>
        <v>0</v>
      </c>
      <c r="AZ100" s="492">
        <f t="shared" si="80"/>
        <v>0</v>
      </c>
      <c r="BB100" s="492">
        <f t="shared" si="81"/>
        <v>0</v>
      </c>
      <c r="BD100" s="265">
        <f t="shared" si="84"/>
        <v>0</v>
      </c>
      <c r="BE100" s="105"/>
      <c r="BF100" s="105"/>
      <c r="BG100" s="105"/>
      <c r="BH100" s="105"/>
      <c r="BI100" s="105"/>
      <c r="BJ100" s="105"/>
    </row>
    <row r="101" spans="2:62" ht="20.100000000000001" hidden="1" customHeight="1" outlineLevel="1">
      <c r="B101" s="100"/>
      <c r="C101" s="908"/>
      <c r="D101" s="909"/>
      <c r="E101" s="909"/>
      <c r="F101" s="910"/>
      <c r="G101" s="890"/>
      <c r="H101" s="891"/>
      <c r="I101" s="152"/>
      <c r="J101" s="152"/>
      <c r="K101" s="152"/>
      <c r="L101" s="152"/>
      <c r="M101" s="152"/>
      <c r="N101" s="152"/>
      <c r="O101" s="152"/>
      <c r="P101" s="153"/>
      <c r="Q101" s="153"/>
      <c r="R101" s="156">
        <f t="shared" si="75"/>
        <v>0</v>
      </c>
      <c r="S101" s="156">
        <f t="shared" si="76"/>
        <v>0</v>
      </c>
      <c r="U101" s="157">
        <f t="shared" si="82"/>
        <v>0</v>
      </c>
      <c r="W101" s="152"/>
      <c r="X101" s="152"/>
      <c r="Y101" s="152"/>
      <c r="Z101" s="152"/>
      <c r="AA101" s="152"/>
      <c r="AB101" s="152"/>
      <c r="AC101" s="347"/>
      <c r="AD101" s="152"/>
      <c r="AE101" s="152"/>
      <c r="AF101" s="152"/>
      <c r="AG101" s="152"/>
      <c r="AH101" s="152"/>
      <c r="AI101" s="152"/>
      <c r="AJ101" s="347"/>
      <c r="AK101" s="152"/>
      <c r="AL101" s="152"/>
      <c r="AM101" s="295"/>
      <c r="AN101" s="228"/>
      <c r="AO101" s="228"/>
      <c r="AP101" s="228"/>
      <c r="AQ101" s="228"/>
      <c r="AR101" s="228"/>
      <c r="AS101" s="348"/>
      <c r="AT101" s="264">
        <f t="shared" si="39"/>
        <v>0</v>
      </c>
      <c r="AU101" s="259"/>
      <c r="AV101" s="265">
        <f t="shared" si="79"/>
        <v>0</v>
      </c>
      <c r="AX101" s="265">
        <f t="shared" si="83"/>
        <v>0</v>
      </c>
      <c r="AZ101" s="492">
        <f t="shared" si="80"/>
        <v>0</v>
      </c>
      <c r="BB101" s="492">
        <f t="shared" si="81"/>
        <v>0</v>
      </c>
      <c r="BD101" s="265">
        <f t="shared" si="84"/>
        <v>0</v>
      </c>
      <c r="BE101" s="105"/>
      <c r="BF101" s="105"/>
      <c r="BG101" s="105"/>
      <c r="BH101" s="105"/>
      <c r="BI101" s="105"/>
      <c r="BJ101" s="105"/>
    </row>
    <row r="102" spans="2:62" ht="20.100000000000001" hidden="1" customHeight="1" outlineLevel="1">
      <c r="B102" s="100"/>
      <c r="C102" s="908"/>
      <c r="D102" s="909"/>
      <c r="E102" s="909"/>
      <c r="F102" s="910"/>
      <c r="G102" s="890"/>
      <c r="H102" s="891"/>
      <c r="I102" s="152"/>
      <c r="J102" s="152"/>
      <c r="K102" s="152"/>
      <c r="L102" s="152"/>
      <c r="M102" s="152"/>
      <c r="N102" s="152"/>
      <c r="O102" s="152"/>
      <c r="P102" s="153"/>
      <c r="Q102" s="153"/>
      <c r="R102" s="156">
        <f t="shared" si="75"/>
        <v>0</v>
      </c>
      <c r="S102" s="156">
        <f t="shared" si="76"/>
        <v>0</v>
      </c>
      <c r="U102" s="157">
        <f t="shared" si="82"/>
        <v>0</v>
      </c>
      <c r="W102" s="152"/>
      <c r="X102" s="152"/>
      <c r="Y102" s="152"/>
      <c r="Z102" s="152"/>
      <c r="AA102" s="152"/>
      <c r="AB102" s="152"/>
      <c r="AC102" s="347"/>
      <c r="AD102" s="152"/>
      <c r="AE102" s="152"/>
      <c r="AF102" s="152"/>
      <c r="AG102" s="152"/>
      <c r="AH102" s="152"/>
      <c r="AI102" s="152"/>
      <c r="AJ102" s="347"/>
      <c r="AK102" s="152"/>
      <c r="AL102" s="152"/>
      <c r="AM102" s="295"/>
      <c r="AN102" s="228"/>
      <c r="AO102" s="228"/>
      <c r="AP102" s="228"/>
      <c r="AQ102" s="228"/>
      <c r="AR102" s="228"/>
      <c r="AS102" s="348"/>
      <c r="AT102" s="264">
        <f t="shared" si="39"/>
        <v>0</v>
      </c>
      <c r="AU102" s="259"/>
      <c r="AV102" s="265">
        <f t="shared" si="79"/>
        <v>0</v>
      </c>
      <c r="AX102" s="265">
        <f t="shared" si="83"/>
        <v>0</v>
      </c>
      <c r="AZ102" s="492">
        <f t="shared" si="80"/>
        <v>0</v>
      </c>
      <c r="BB102" s="492">
        <f t="shared" si="81"/>
        <v>0</v>
      </c>
      <c r="BD102" s="265">
        <f t="shared" si="84"/>
        <v>0</v>
      </c>
      <c r="BE102" s="105"/>
      <c r="BF102" s="105"/>
      <c r="BG102" s="105"/>
      <c r="BH102" s="105"/>
      <c r="BI102" s="105"/>
      <c r="BJ102" s="105"/>
    </row>
    <row r="103" spans="2:62" ht="20.100000000000001" hidden="1" customHeight="1" outlineLevel="1">
      <c r="B103" s="100"/>
      <c r="C103" s="908"/>
      <c r="D103" s="909"/>
      <c r="E103" s="909"/>
      <c r="F103" s="910"/>
      <c r="G103" s="890"/>
      <c r="H103" s="891"/>
      <c r="I103" s="152"/>
      <c r="J103" s="152"/>
      <c r="K103" s="152"/>
      <c r="L103" s="152"/>
      <c r="M103" s="152"/>
      <c r="N103" s="152"/>
      <c r="O103" s="152"/>
      <c r="P103" s="153"/>
      <c r="Q103" s="153"/>
      <c r="R103" s="156">
        <f t="shared" si="75"/>
        <v>0</v>
      </c>
      <c r="S103" s="156">
        <f t="shared" si="76"/>
        <v>0</v>
      </c>
      <c r="U103" s="157">
        <f t="shared" si="82"/>
        <v>0</v>
      </c>
      <c r="W103" s="152"/>
      <c r="X103" s="152"/>
      <c r="Y103" s="152"/>
      <c r="Z103" s="152"/>
      <c r="AA103" s="152"/>
      <c r="AB103" s="152"/>
      <c r="AC103" s="347"/>
      <c r="AD103" s="152"/>
      <c r="AE103" s="152"/>
      <c r="AF103" s="152"/>
      <c r="AG103" s="152"/>
      <c r="AH103" s="152"/>
      <c r="AI103" s="152"/>
      <c r="AJ103" s="347"/>
      <c r="AK103" s="152"/>
      <c r="AL103" s="152"/>
      <c r="AM103" s="295"/>
      <c r="AN103" s="228"/>
      <c r="AO103" s="228"/>
      <c r="AP103" s="228"/>
      <c r="AQ103" s="228"/>
      <c r="AR103" s="228"/>
      <c r="AS103" s="348"/>
      <c r="AT103" s="264">
        <f t="shared" si="39"/>
        <v>0</v>
      </c>
      <c r="AU103" s="259"/>
      <c r="AV103" s="265">
        <f t="shared" si="79"/>
        <v>0</v>
      </c>
      <c r="AX103" s="265">
        <f t="shared" si="83"/>
        <v>0</v>
      </c>
      <c r="AZ103" s="492">
        <f t="shared" si="80"/>
        <v>0</v>
      </c>
      <c r="BB103" s="492">
        <f t="shared" si="81"/>
        <v>0</v>
      </c>
      <c r="BD103" s="265">
        <f t="shared" si="84"/>
        <v>0</v>
      </c>
      <c r="BE103" s="105"/>
      <c r="BF103" s="105"/>
      <c r="BG103" s="105"/>
      <c r="BH103" s="105"/>
      <c r="BI103" s="105"/>
      <c r="BJ103" s="105"/>
    </row>
    <row r="104" spans="2:62" ht="20.100000000000001" hidden="1" customHeight="1" outlineLevel="1">
      <c r="B104" s="100"/>
      <c r="C104" s="908"/>
      <c r="D104" s="909"/>
      <c r="E104" s="909"/>
      <c r="F104" s="910"/>
      <c r="G104" s="890"/>
      <c r="H104" s="891"/>
      <c r="I104" s="152"/>
      <c r="J104" s="152"/>
      <c r="K104" s="152"/>
      <c r="L104" s="152"/>
      <c r="M104" s="152"/>
      <c r="N104" s="152"/>
      <c r="O104" s="152"/>
      <c r="P104" s="153"/>
      <c r="Q104" s="153"/>
      <c r="R104" s="156">
        <f t="shared" si="75"/>
        <v>0</v>
      </c>
      <c r="S104" s="156">
        <f t="shared" si="76"/>
        <v>0</v>
      </c>
      <c r="U104" s="157">
        <f t="shared" si="82"/>
        <v>0</v>
      </c>
      <c r="W104" s="152"/>
      <c r="X104" s="152"/>
      <c r="Y104" s="152"/>
      <c r="Z104" s="152"/>
      <c r="AA104" s="152"/>
      <c r="AB104" s="152"/>
      <c r="AC104" s="347"/>
      <c r="AD104" s="152"/>
      <c r="AE104" s="152"/>
      <c r="AF104" s="152"/>
      <c r="AG104" s="152"/>
      <c r="AH104" s="152"/>
      <c r="AI104" s="152"/>
      <c r="AJ104" s="347"/>
      <c r="AK104" s="152"/>
      <c r="AL104" s="152"/>
      <c r="AM104" s="295"/>
      <c r="AN104" s="228"/>
      <c r="AO104" s="228"/>
      <c r="AP104" s="228"/>
      <c r="AQ104" s="228"/>
      <c r="AR104" s="228"/>
      <c r="AS104" s="348"/>
      <c r="AT104" s="264">
        <f t="shared" si="39"/>
        <v>0</v>
      </c>
      <c r="AU104" s="259"/>
      <c r="AV104" s="265">
        <f t="shared" si="79"/>
        <v>0</v>
      </c>
      <c r="AX104" s="265">
        <f t="shared" si="83"/>
        <v>0</v>
      </c>
      <c r="AZ104" s="492">
        <f t="shared" si="80"/>
        <v>0</v>
      </c>
      <c r="BB104" s="492">
        <f t="shared" si="81"/>
        <v>0</v>
      </c>
      <c r="BD104" s="265">
        <f t="shared" si="84"/>
        <v>0</v>
      </c>
      <c r="BE104" s="105"/>
      <c r="BF104" s="105"/>
      <c r="BG104" s="105"/>
      <c r="BH104" s="105"/>
      <c r="BI104" s="105"/>
      <c r="BJ104" s="105"/>
    </row>
    <row r="105" spans="2:62" ht="20.100000000000001" hidden="1" customHeight="1" outlineLevel="1">
      <c r="B105" s="100"/>
      <c r="C105" s="908"/>
      <c r="D105" s="909"/>
      <c r="E105" s="909"/>
      <c r="F105" s="910"/>
      <c r="G105" s="890"/>
      <c r="H105" s="891"/>
      <c r="I105" s="152"/>
      <c r="J105" s="152"/>
      <c r="K105" s="152"/>
      <c r="L105" s="152"/>
      <c r="M105" s="152"/>
      <c r="N105" s="152"/>
      <c r="O105" s="152"/>
      <c r="P105" s="153"/>
      <c r="Q105" s="153"/>
      <c r="R105" s="156">
        <f t="shared" si="75"/>
        <v>0</v>
      </c>
      <c r="S105" s="156">
        <f t="shared" si="76"/>
        <v>0</v>
      </c>
      <c r="U105" s="157">
        <f t="shared" si="82"/>
        <v>0</v>
      </c>
      <c r="W105" s="152"/>
      <c r="X105" s="152"/>
      <c r="Y105" s="152"/>
      <c r="Z105" s="152"/>
      <c r="AA105" s="152"/>
      <c r="AB105" s="152"/>
      <c r="AC105" s="347"/>
      <c r="AD105" s="152"/>
      <c r="AE105" s="152"/>
      <c r="AF105" s="152"/>
      <c r="AG105" s="152"/>
      <c r="AH105" s="152"/>
      <c r="AI105" s="152"/>
      <c r="AJ105" s="347"/>
      <c r="AK105" s="152"/>
      <c r="AL105" s="152"/>
      <c r="AM105" s="295"/>
      <c r="AN105" s="228"/>
      <c r="AO105" s="228"/>
      <c r="AP105" s="228"/>
      <c r="AQ105" s="228"/>
      <c r="AR105" s="228"/>
      <c r="AS105" s="348"/>
      <c r="AT105" s="264">
        <f t="shared" si="39"/>
        <v>0</v>
      </c>
      <c r="AU105" s="259"/>
      <c r="AV105" s="265">
        <f t="shared" si="79"/>
        <v>0</v>
      </c>
      <c r="AX105" s="265">
        <f t="shared" si="83"/>
        <v>0</v>
      </c>
      <c r="AZ105" s="492">
        <f t="shared" si="80"/>
        <v>0</v>
      </c>
      <c r="BB105" s="492">
        <f t="shared" si="81"/>
        <v>0</v>
      </c>
      <c r="BD105" s="265">
        <f t="shared" si="84"/>
        <v>0</v>
      </c>
      <c r="BE105" s="105"/>
      <c r="BF105" s="105"/>
      <c r="BG105" s="105"/>
      <c r="BH105" s="105"/>
      <c r="BI105" s="105"/>
      <c r="BJ105" s="105"/>
    </row>
    <row r="106" spans="2:62" ht="20.100000000000001" hidden="1" customHeight="1" outlineLevel="1">
      <c r="B106" s="100"/>
      <c r="C106" s="908"/>
      <c r="D106" s="909"/>
      <c r="E106" s="909"/>
      <c r="F106" s="910"/>
      <c r="G106" s="890"/>
      <c r="H106" s="891"/>
      <c r="I106" s="152"/>
      <c r="J106" s="152"/>
      <c r="K106" s="152"/>
      <c r="L106" s="152"/>
      <c r="M106" s="152"/>
      <c r="N106" s="152"/>
      <c r="O106" s="152"/>
      <c r="P106" s="153"/>
      <c r="Q106" s="153"/>
      <c r="R106" s="156">
        <f t="shared" si="75"/>
        <v>0</v>
      </c>
      <c r="S106" s="156">
        <f t="shared" si="76"/>
        <v>0</v>
      </c>
      <c r="U106" s="157">
        <f t="shared" si="82"/>
        <v>0</v>
      </c>
      <c r="W106" s="152"/>
      <c r="X106" s="152"/>
      <c r="Y106" s="152"/>
      <c r="Z106" s="152"/>
      <c r="AA106" s="152"/>
      <c r="AB106" s="152"/>
      <c r="AC106" s="347"/>
      <c r="AD106" s="152"/>
      <c r="AE106" s="152"/>
      <c r="AF106" s="152"/>
      <c r="AG106" s="152"/>
      <c r="AH106" s="152"/>
      <c r="AI106" s="152"/>
      <c r="AJ106" s="347"/>
      <c r="AK106" s="152"/>
      <c r="AL106" s="152"/>
      <c r="AM106" s="295"/>
      <c r="AN106" s="228"/>
      <c r="AO106" s="228"/>
      <c r="AP106" s="228"/>
      <c r="AQ106" s="228"/>
      <c r="AR106" s="228"/>
      <c r="AS106" s="348"/>
      <c r="AT106" s="264">
        <f t="shared" si="39"/>
        <v>0</v>
      </c>
      <c r="AU106" s="259"/>
      <c r="AV106" s="265">
        <f t="shared" si="79"/>
        <v>0</v>
      </c>
      <c r="AX106" s="265">
        <f t="shared" si="83"/>
        <v>0</v>
      </c>
      <c r="AZ106" s="492">
        <f t="shared" si="80"/>
        <v>0</v>
      </c>
      <c r="BB106" s="492">
        <f t="shared" si="81"/>
        <v>0</v>
      </c>
      <c r="BD106" s="265">
        <f t="shared" si="84"/>
        <v>0</v>
      </c>
      <c r="BE106" s="105"/>
      <c r="BF106" s="105"/>
      <c r="BG106" s="105"/>
      <c r="BH106" s="105"/>
      <c r="BI106" s="105"/>
      <c r="BJ106" s="105"/>
    </row>
    <row r="107" spans="2:62" ht="20.100000000000001" hidden="1" customHeight="1" outlineLevel="1">
      <c r="B107" s="100"/>
      <c r="C107" s="908"/>
      <c r="D107" s="909"/>
      <c r="E107" s="909"/>
      <c r="F107" s="910"/>
      <c r="G107" s="890"/>
      <c r="H107" s="891"/>
      <c r="I107" s="152"/>
      <c r="J107" s="152"/>
      <c r="K107" s="152"/>
      <c r="L107" s="152"/>
      <c r="M107" s="152"/>
      <c r="N107" s="152"/>
      <c r="O107" s="152"/>
      <c r="P107" s="153"/>
      <c r="Q107" s="153"/>
      <c r="R107" s="156">
        <f t="shared" si="75"/>
        <v>0</v>
      </c>
      <c r="S107" s="156">
        <f t="shared" si="76"/>
        <v>0</v>
      </c>
      <c r="U107" s="157">
        <f t="shared" si="82"/>
        <v>0</v>
      </c>
      <c r="W107" s="152"/>
      <c r="X107" s="152"/>
      <c r="Y107" s="152"/>
      <c r="Z107" s="152"/>
      <c r="AA107" s="152"/>
      <c r="AB107" s="152"/>
      <c r="AC107" s="347"/>
      <c r="AD107" s="152"/>
      <c r="AE107" s="152"/>
      <c r="AF107" s="152"/>
      <c r="AG107" s="152"/>
      <c r="AH107" s="152"/>
      <c r="AI107" s="152"/>
      <c r="AJ107" s="347"/>
      <c r="AK107" s="152"/>
      <c r="AL107" s="152"/>
      <c r="AM107" s="295"/>
      <c r="AN107" s="228"/>
      <c r="AO107" s="228"/>
      <c r="AP107" s="228"/>
      <c r="AQ107" s="228"/>
      <c r="AR107" s="228"/>
      <c r="AS107" s="348"/>
      <c r="AT107" s="264">
        <f t="shared" si="39"/>
        <v>0</v>
      </c>
      <c r="AU107" s="259"/>
      <c r="AV107" s="265">
        <f t="shared" si="79"/>
        <v>0</v>
      </c>
      <c r="AX107" s="265">
        <f t="shared" si="83"/>
        <v>0</v>
      </c>
      <c r="AZ107" s="492">
        <f t="shared" si="80"/>
        <v>0</v>
      </c>
      <c r="BB107" s="492">
        <f t="shared" si="81"/>
        <v>0</v>
      </c>
      <c r="BD107" s="265">
        <f t="shared" si="84"/>
        <v>0</v>
      </c>
      <c r="BE107" s="105"/>
      <c r="BF107" s="105"/>
      <c r="BG107" s="105"/>
      <c r="BH107" s="105"/>
      <c r="BI107" s="105"/>
      <c r="BJ107" s="105"/>
    </row>
    <row r="108" spans="2:62" ht="20.100000000000001" hidden="1" customHeight="1" outlineLevel="1">
      <c r="B108" s="100"/>
      <c r="C108" s="908"/>
      <c r="D108" s="909"/>
      <c r="E108" s="909"/>
      <c r="F108" s="910"/>
      <c r="G108" s="890"/>
      <c r="H108" s="891"/>
      <c r="I108" s="152"/>
      <c r="J108" s="152"/>
      <c r="K108" s="152"/>
      <c r="L108" s="152"/>
      <c r="M108" s="152"/>
      <c r="N108" s="152"/>
      <c r="O108" s="152"/>
      <c r="P108" s="153"/>
      <c r="Q108" s="153"/>
      <c r="R108" s="156">
        <f t="shared" si="75"/>
        <v>0</v>
      </c>
      <c r="S108" s="156">
        <f t="shared" si="76"/>
        <v>0</v>
      </c>
      <c r="U108" s="157">
        <f t="shared" si="82"/>
        <v>0</v>
      </c>
      <c r="W108" s="152"/>
      <c r="X108" s="152"/>
      <c r="Y108" s="152"/>
      <c r="Z108" s="152"/>
      <c r="AA108" s="152"/>
      <c r="AB108" s="152"/>
      <c r="AC108" s="347"/>
      <c r="AD108" s="152"/>
      <c r="AE108" s="152"/>
      <c r="AF108" s="152"/>
      <c r="AG108" s="152"/>
      <c r="AH108" s="152"/>
      <c r="AI108" s="152"/>
      <c r="AJ108" s="347"/>
      <c r="AK108" s="152"/>
      <c r="AL108" s="152"/>
      <c r="AM108" s="295"/>
      <c r="AN108" s="228"/>
      <c r="AO108" s="228"/>
      <c r="AP108" s="228"/>
      <c r="AQ108" s="228"/>
      <c r="AR108" s="228"/>
      <c r="AS108" s="348"/>
      <c r="AT108" s="264">
        <f t="shared" si="39"/>
        <v>0</v>
      </c>
      <c r="AU108" s="259"/>
      <c r="AV108" s="265">
        <f t="shared" si="79"/>
        <v>0</v>
      </c>
      <c r="AX108" s="265">
        <f t="shared" si="83"/>
        <v>0</v>
      </c>
      <c r="AZ108" s="492">
        <f t="shared" si="80"/>
        <v>0</v>
      </c>
      <c r="BB108" s="492">
        <f t="shared" si="81"/>
        <v>0</v>
      </c>
      <c r="BD108" s="265">
        <f t="shared" si="84"/>
        <v>0</v>
      </c>
      <c r="BE108" s="105"/>
      <c r="BF108" s="105"/>
      <c r="BG108" s="105"/>
      <c r="BH108" s="105"/>
      <c r="BI108" s="105"/>
      <c r="BJ108" s="105"/>
    </row>
    <row r="109" spans="2:62" ht="20.100000000000001" hidden="1" customHeight="1" outlineLevel="1">
      <c r="B109" s="100"/>
      <c r="C109" s="908"/>
      <c r="D109" s="909"/>
      <c r="E109" s="909"/>
      <c r="F109" s="910"/>
      <c r="G109" s="890"/>
      <c r="H109" s="891"/>
      <c r="I109" s="152"/>
      <c r="J109" s="152"/>
      <c r="K109" s="152"/>
      <c r="L109" s="152"/>
      <c r="M109" s="152"/>
      <c r="N109" s="152"/>
      <c r="O109" s="152"/>
      <c r="P109" s="153"/>
      <c r="Q109" s="153"/>
      <c r="R109" s="156">
        <f t="shared" si="75"/>
        <v>0</v>
      </c>
      <c r="S109" s="156">
        <f t="shared" si="76"/>
        <v>0</v>
      </c>
      <c r="U109" s="157">
        <f t="shared" si="82"/>
        <v>0</v>
      </c>
      <c r="W109" s="152"/>
      <c r="X109" s="152"/>
      <c r="Y109" s="152"/>
      <c r="Z109" s="152"/>
      <c r="AA109" s="152"/>
      <c r="AB109" s="152"/>
      <c r="AC109" s="347"/>
      <c r="AD109" s="152"/>
      <c r="AE109" s="152"/>
      <c r="AF109" s="152"/>
      <c r="AG109" s="152"/>
      <c r="AH109" s="152"/>
      <c r="AI109" s="152"/>
      <c r="AJ109" s="347"/>
      <c r="AK109" s="152"/>
      <c r="AL109" s="152"/>
      <c r="AM109" s="295"/>
      <c r="AN109" s="228"/>
      <c r="AO109" s="228"/>
      <c r="AP109" s="228"/>
      <c r="AQ109" s="228"/>
      <c r="AR109" s="228"/>
      <c r="AS109" s="348"/>
      <c r="AT109" s="264">
        <f t="shared" si="39"/>
        <v>0</v>
      </c>
      <c r="AU109" s="259"/>
      <c r="AV109" s="265">
        <f t="shared" si="79"/>
        <v>0</v>
      </c>
      <c r="AX109" s="265">
        <f t="shared" si="83"/>
        <v>0</v>
      </c>
      <c r="AZ109" s="492">
        <f t="shared" si="80"/>
        <v>0</v>
      </c>
      <c r="BB109" s="492">
        <f t="shared" si="81"/>
        <v>0</v>
      </c>
      <c r="BD109" s="265">
        <f t="shared" si="84"/>
        <v>0</v>
      </c>
      <c r="BE109" s="105"/>
      <c r="BF109" s="105"/>
      <c r="BG109" s="105"/>
      <c r="BH109" s="105"/>
      <c r="BI109" s="105"/>
      <c r="BJ109" s="105"/>
    </row>
    <row r="110" spans="2:62" ht="20.100000000000001" hidden="1" customHeight="1" outlineLevel="1">
      <c r="B110" s="100"/>
      <c r="C110" s="908"/>
      <c r="D110" s="909"/>
      <c r="E110" s="909"/>
      <c r="F110" s="910"/>
      <c r="G110" s="890"/>
      <c r="H110" s="891"/>
      <c r="I110" s="152"/>
      <c r="J110" s="152"/>
      <c r="K110" s="152"/>
      <c r="L110" s="152"/>
      <c r="M110" s="152"/>
      <c r="N110" s="152"/>
      <c r="O110" s="152"/>
      <c r="P110" s="153"/>
      <c r="Q110" s="153"/>
      <c r="R110" s="156">
        <f t="shared" si="75"/>
        <v>0</v>
      </c>
      <c r="S110" s="156">
        <f t="shared" si="76"/>
        <v>0</v>
      </c>
      <c r="U110" s="157">
        <f t="shared" si="82"/>
        <v>0</v>
      </c>
      <c r="W110" s="152"/>
      <c r="X110" s="152"/>
      <c r="Y110" s="152"/>
      <c r="Z110" s="152"/>
      <c r="AA110" s="152"/>
      <c r="AB110" s="152"/>
      <c r="AC110" s="347"/>
      <c r="AD110" s="152"/>
      <c r="AE110" s="152"/>
      <c r="AF110" s="152"/>
      <c r="AG110" s="152"/>
      <c r="AH110" s="152"/>
      <c r="AI110" s="152"/>
      <c r="AJ110" s="347"/>
      <c r="AK110" s="152"/>
      <c r="AL110" s="152"/>
      <c r="AM110" s="295"/>
      <c r="AN110" s="228"/>
      <c r="AO110" s="228"/>
      <c r="AP110" s="228"/>
      <c r="AQ110" s="228"/>
      <c r="AR110" s="228"/>
      <c r="AS110" s="348"/>
      <c r="AT110" s="264">
        <f t="shared" ref="AT110:AT112" si="85">((W110+AD110)*$W$7+(X110+AE110)*$X$7+(Y110+Z110+AF110+AG110)*$Z$7+(AA110+AH110)*$AA$7+(AB110+AI110)*$AB$7)*Zuschläge_IBN</f>
        <v>0</v>
      </c>
      <c r="AU110" s="259"/>
      <c r="AV110" s="265">
        <f t="shared" si="79"/>
        <v>0</v>
      </c>
      <c r="AX110" s="265">
        <f t="shared" si="83"/>
        <v>0</v>
      </c>
      <c r="AZ110" s="492">
        <f t="shared" si="80"/>
        <v>0</v>
      </c>
      <c r="BB110" s="492">
        <f t="shared" si="81"/>
        <v>0</v>
      </c>
      <c r="BD110" s="265">
        <f t="shared" si="84"/>
        <v>0</v>
      </c>
      <c r="BE110" s="105"/>
      <c r="BF110" s="105"/>
      <c r="BG110" s="105"/>
      <c r="BH110" s="105"/>
      <c r="BI110" s="105"/>
      <c r="BJ110" s="105"/>
    </row>
    <row r="111" spans="2:62" ht="20.100000000000001" hidden="1" customHeight="1" outlineLevel="1">
      <c r="B111" s="100"/>
      <c r="C111" s="908"/>
      <c r="D111" s="909"/>
      <c r="E111" s="909"/>
      <c r="F111" s="910"/>
      <c r="G111" s="890"/>
      <c r="H111" s="891"/>
      <c r="I111" s="152"/>
      <c r="J111" s="152"/>
      <c r="K111" s="152"/>
      <c r="L111" s="152"/>
      <c r="M111" s="152"/>
      <c r="N111" s="152"/>
      <c r="O111" s="152"/>
      <c r="P111" s="153"/>
      <c r="Q111" s="153"/>
      <c r="R111" s="156">
        <f t="shared" si="75"/>
        <v>0</v>
      </c>
      <c r="S111" s="156">
        <f t="shared" si="76"/>
        <v>0</v>
      </c>
      <c r="U111" s="157">
        <f t="shared" si="82"/>
        <v>0</v>
      </c>
      <c r="W111" s="152"/>
      <c r="X111" s="152"/>
      <c r="Y111" s="152"/>
      <c r="Z111" s="152"/>
      <c r="AA111" s="152"/>
      <c r="AB111" s="152"/>
      <c r="AC111" s="347"/>
      <c r="AD111" s="152"/>
      <c r="AE111" s="152"/>
      <c r="AF111" s="152"/>
      <c r="AG111" s="152"/>
      <c r="AH111" s="152"/>
      <c r="AI111" s="152"/>
      <c r="AJ111" s="347"/>
      <c r="AK111" s="152"/>
      <c r="AL111" s="152"/>
      <c r="AM111" s="295"/>
      <c r="AN111" s="228"/>
      <c r="AO111" s="228"/>
      <c r="AP111" s="228"/>
      <c r="AQ111" s="228"/>
      <c r="AR111" s="228"/>
      <c r="AS111" s="348"/>
      <c r="AT111" s="264">
        <f t="shared" si="85"/>
        <v>0</v>
      </c>
      <c r="AU111" s="259"/>
      <c r="AV111" s="265">
        <f t="shared" si="79"/>
        <v>0</v>
      </c>
      <c r="AX111" s="265">
        <f t="shared" si="83"/>
        <v>0</v>
      </c>
      <c r="AZ111" s="492">
        <f t="shared" si="80"/>
        <v>0</v>
      </c>
      <c r="BB111" s="492">
        <f t="shared" si="81"/>
        <v>0</v>
      </c>
      <c r="BD111" s="265">
        <f t="shared" si="84"/>
        <v>0</v>
      </c>
      <c r="BE111" s="105"/>
      <c r="BF111" s="105"/>
      <c r="BG111" s="105"/>
      <c r="BH111" s="105"/>
      <c r="BI111" s="105"/>
      <c r="BJ111" s="105"/>
    </row>
    <row r="112" spans="2:62" ht="20.100000000000001" hidden="1" customHeight="1" outlineLevel="1">
      <c r="B112" s="100"/>
      <c r="C112" s="908"/>
      <c r="D112" s="909"/>
      <c r="E112" s="909"/>
      <c r="F112" s="910"/>
      <c r="G112" s="890"/>
      <c r="H112" s="891"/>
      <c r="I112" s="152"/>
      <c r="J112" s="152"/>
      <c r="K112" s="152"/>
      <c r="L112" s="152"/>
      <c r="M112" s="152"/>
      <c r="N112" s="152"/>
      <c r="O112" s="152"/>
      <c r="P112" s="153"/>
      <c r="Q112" s="153"/>
      <c r="R112" s="156">
        <f t="shared" si="75"/>
        <v>0</v>
      </c>
      <c r="S112" s="156">
        <f t="shared" si="76"/>
        <v>0</v>
      </c>
      <c r="U112" s="157">
        <f t="shared" si="82"/>
        <v>0</v>
      </c>
      <c r="W112" s="152"/>
      <c r="X112" s="152"/>
      <c r="Y112" s="152"/>
      <c r="Z112" s="152"/>
      <c r="AA112" s="152"/>
      <c r="AB112" s="152"/>
      <c r="AC112" s="347"/>
      <c r="AD112" s="152"/>
      <c r="AE112" s="152"/>
      <c r="AF112" s="152"/>
      <c r="AG112" s="152"/>
      <c r="AH112" s="152"/>
      <c r="AI112" s="152"/>
      <c r="AJ112" s="347"/>
      <c r="AK112" s="152"/>
      <c r="AL112" s="152"/>
      <c r="AM112" s="295"/>
      <c r="AN112" s="228"/>
      <c r="AO112" s="228"/>
      <c r="AP112" s="228"/>
      <c r="AQ112" s="228"/>
      <c r="AR112" s="228"/>
      <c r="AS112" s="348"/>
      <c r="AT112" s="264">
        <f t="shared" si="85"/>
        <v>0</v>
      </c>
      <c r="AU112" s="259"/>
      <c r="AV112" s="265">
        <f t="shared" si="79"/>
        <v>0</v>
      </c>
      <c r="AX112" s="265">
        <f t="shared" si="83"/>
        <v>0</v>
      </c>
      <c r="AZ112" s="492">
        <f t="shared" si="80"/>
        <v>0</v>
      </c>
      <c r="BB112" s="492">
        <f t="shared" si="81"/>
        <v>0</v>
      </c>
      <c r="BD112" s="265">
        <f t="shared" si="84"/>
        <v>0</v>
      </c>
      <c r="BE112" s="105"/>
      <c r="BF112" s="105"/>
      <c r="BG112" s="105"/>
      <c r="BH112" s="105"/>
      <c r="BI112" s="105"/>
      <c r="BJ112" s="105"/>
    </row>
    <row r="113" spans="2:62" ht="9.9499999999999993" hidden="1" customHeight="1" outlineLevel="1">
      <c r="B113" s="101"/>
      <c r="C113" s="208"/>
      <c r="D113" s="208"/>
      <c r="E113" s="208"/>
      <c r="F113" s="208"/>
      <c r="G113" s="237"/>
      <c r="H113" s="207"/>
      <c r="I113" s="257"/>
      <c r="J113" s="257"/>
      <c r="K113" s="257"/>
      <c r="L113" s="257"/>
      <c r="M113" s="257"/>
      <c r="N113" s="257"/>
      <c r="O113" s="257"/>
      <c r="P113" s="256"/>
      <c r="Q113" s="102"/>
      <c r="R113" s="102"/>
      <c r="S113" s="102"/>
      <c r="U113" s="98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Z113" s="493"/>
      <c r="BE113" s="105"/>
      <c r="BF113" s="105"/>
      <c r="BG113" s="105"/>
      <c r="BH113" s="105"/>
      <c r="BI113" s="105"/>
      <c r="BJ113" s="105"/>
    </row>
    <row r="114" spans="2:62" ht="20.100000000000001" customHeight="1" collapsed="1">
      <c r="B114" s="151">
        <f>B97+1</f>
        <v>7</v>
      </c>
      <c r="C114" s="916"/>
      <c r="D114" s="917"/>
      <c r="E114" s="917"/>
      <c r="F114" s="918"/>
      <c r="G114" s="429"/>
      <c r="H114" s="206">
        <v>1</v>
      </c>
      <c r="I114" s="642">
        <f t="shared" ref="I114" si="86">$H114*SUM(I115:I129)</f>
        <v>0</v>
      </c>
      <c r="J114" s="643">
        <f t="shared" ref="J114:O114" si="87">$H114*SUM(J115:J129)</f>
        <v>0</v>
      </c>
      <c r="K114" s="644">
        <f t="shared" si="87"/>
        <v>0</v>
      </c>
      <c r="L114" s="645">
        <f t="shared" si="87"/>
        <v>0</v>
      </c>
      <c r="M114" s="645">
        <f t="shared" si="87"/>
        <v>0</v>
      </c>
      <c r="N114" s="644">
        <f t="shared" si="87"/>
        <v>0</v>
      </c>
      <c r="O114" s="642">
        <f t="shared" si="87"/>
        <v>0</v>
      </c>
      <c r="P114" s="209">
        <f t="shared" ref="P114:Q114" si="88">$H114*SUM(P115:P129)</f>
        <v>0</v>
      </c>
      <c r="Q114" s="210">
        <f t="shared" si="88"/>
        <v>0</v>
      </c>
      <c r="R114" s="136">
        <f t="shared" ref="R114:R129" si="89">P114*(1+Gewinn)*(1+SicherheitAngebot)</f>
        <v>0</v>
      </c>
      <c r="S114" s="137">
        <f t="shared" ref="S114:S129" si="90">Q114*(1+MGKZ)*(1+Gewinn)*(1+SicherheitAngebot)</f>
        <v>0</v>
      </c>
      <c r="U114" s="10">
        <f>I114*$I$7+J114*$J$7+K114*$K$7+L114*$L$7+M114*$M$7+N114*$N$7+O114*$O$7+R114+S114</f>
        <v>0</v>
      </c>
      <c r="W114" s="646">
        <f t="shared" ref="W114:AB114" si="91">$H114*SUM(W115:W129)</f>
        <v>0</v>
      </c>
      <c r="X114" s="647">
        <f t="shared" si="91"/>
        <v>0</v>
      </c>
      <c r="Y114" s="648">
        <f t="shared" si="91"/>
        <v>0</v>
      </c>
      <c r="Z114" s="649">
        <f t="shared" si="91"/>
        <v>0</v>
      </c>
      <c r="AA114" s="648">
        <f t="shared" si="91"/>
        <v>0</v>
      </c>
      <c r="AB114" s="646">
        <f t="shared" si="91"/>
        <v>0</v>
      </c>
      <c r="AC114" s="258"/>
      <c r="AD114" s="646">
        <f t="shared" ref="AD114:AM114" si="92">$H114*SUM(AD115:AD129)</f>
        <v>0</v>
      </c>
      <c r="AE114" s="647">
        <f t="shared" si="92"/>
        <v>0</v>
      </c>
      <c r="AF114" s="648">
        <f t="shared" si="92"/>
        <v>0</v>
      </c>
      <c r="AG114" s="649">
        <f t="shared" si="92"/>
        <v>0</v>
      </c>
      <c r="AH114" s="648">
        <f t="shared" si="92"/>
        <v>0</v>
      </c>
      <c r="AI114" s="646">
        <f t="shared" si="92"/>
        <v>0</v>
      </c>
      <c r="AJ114" s="258"/>
      <c r="AK114" s="653">
        <f t="shared" si="92"/>
        <v>0</v>
      </c>
      <c r="AL114" s="653">
        <f t="shared" si="92"/>
        <v>0</v>
      </c>
      <c r="AM114" s="653">
        <f t="shared" si="92"/>
        <v>0</v>
      </c>
      <c r="AN114" s="227">
        <f>$H114*SUM(AN115:AN129)*(1+Gewinn)*(1+SicherheitAngebot)</f>
        <v>0</v>
      </c>
      <c r="AO114" s="227">
        <f>$H114*SUM(AO115:AO129)*(1+Gewinn)*(1+SicherheitAngebot)</f>
        <v>0</v>
      </c>
      <c r="AP114" s="227">
        <f>$H114*SUM(AP115:AP129)*(1+Gewinn)*(1+SicherheitAngebot)</f>
        <v>0</v>
      </c>
      <c r="AQ114" s="227">
        <f>$H114*SUM(AQ115:AQ129)*(1+Gewinn)*(1+SicherheitAngebot)</f>
        <v>0</v>
      </c>
      <c r="AR114" s="227">
        <f>$H114*SUM(AR115:AR129)*(1+Gewinn)*(1+SicherheitAngebot)</f>
        <v>0</v>
      </c>
      <c r="AS114" s="262"/>
      <c r="AT114" s="263">
        <f t="shared" ref="AT114:AT177" si="93">((W114+AD114)*$W$7+(X114+AE114)*$X$7+(Y114+Z114+AF114+AG114)*$Z$7+(AA114+AH114)*$AA$7+(AB114+AI114)*$AB$7)*Zuschläge_IBN</f>
        <v>0</v>
      </c>
      <c r="AU114" s="259"/>
      <c r="AV114" s="491">
        <f>AK114*$AK$7+AL114*$AL$7+AM114*$AM$7+SUM(AN114:AR114)+AT114/Zuschläge_IBN+AT114</f>
        <v>0</v>
      </c>
      <c r="AX114" s="685">
        <f>U114+AV114</f>
        <v>0</v>
      </c>
      <c r="AZ114" s="490">
        <f>IF(H114&gt;0,U114/(1+SicherheitAngebot)*(1+Sicherheit),0)</f>
        <v>0</v>
      </c>
      <c r="BB114" s="490">
        <f>IF(H114&gt;0,AV114/(1+SicherheitAngebot)*(1+Sicherheit),0)</f>
        <v>0</v>
      </c>
      <c r="BD114" s="490">
        <f>AZ114+BB114</f>
        <v>0</v>
      </c>
      <c r="BE114" s="105"/>
      <c r="BF114" s="105"/>
      <c r="BG114" s="105"/>
      <c r="BH114" s="105"/>
      <c r="BI114" s="105"/>
      <c r="BJ114" s="105"/>
    </row>
    <row r="115" spans="2:62" ht="20.100000000000001" hidden="1" customHeight="1" outlineLevel="1">
      <c r="B115" s="99"/>
      <c r="C115" s="908"/>
      <c r="D115" s="909"/>
      <c r="E115" s="909"/>
      <c r="F115" s="910"/>
      <c r="G115" s="890"/>
      <c r="H115" s="901"/>
      <c r="I115" s="152"/>
      <c r="J115" s="152"/>
      <c r="K115" s="152"/>
      <c r="L115" s="152"/>
      <c r="M115" s="152"/>
      <c r="N115" s="152"/>
      <c r="O115" s="152"/>
      <c r="P115" s="153"/>
      <c r="Q115" s="153"/>
      <c r="R115" s="156">
        <f t="shared" si="89"/>
        <v>0</v>
      </c>
      <c r="S115" s="156">
        <f t="shared" si="90"/>
        <v>0</v>
      </c>
      <c r="U115" s="157">
        <f>I115*$I$7+J115*$J$7+K115*$K$7+L115*$L$7+M115*$M$7+N115*$N$7+O115*$O$7+R115+S115</f>
        <v>0</v>
      </c>
      <c r="W115" s="152"/>
      <c r="X115" s="152"/>
      <c r="Y115" s="152"/>
      <c r="Z115" s="152"/>
      <c r="AA115" s="152"/>
      <c r="AB115" s="152"/>
      <c r="AC115" s="347"/>
      <c r="AD115" s="152"/>
      <c r="AE115" s="152"/>
      <c r="AF115" s="152"/>
      <c r="AG115" s="152"/>
      <c r="AH115" s="152"/>
      <c r="AI115" s="152"/>
      <c r="AJ115" s="347"/>
      <c r="AK115" s="152"/>
      <c r="AL115" s="152"/>
      <c r="AM115" s="295"/>
      <c r="AN115" s="228"/>
      <c r="AO115" s="228"/>
      <c r="AP115" s="228"/>
      <c r="AQ115" s="228"/>
      <c r="AR115" s="228"/>
      <c r="AS115" s="348"/>
      <c r="AT115" s="264">
        <f t="shared" si="93"/>
        <v>0</v>
      </c>
      <c r="AU115" s="259"/>
      <c r="AV115" s="265">
        <f t="shared" ref="AV115:AV129" si="94">AK115*$AK$7+AL115*$AL$7+AM115*$AM$7+SUM(AN115:AR115)*(1+Gewinn)*(1+SicherheitAngebot)+AT115/Zuschläge_IBN+AT115</f>
        <v>0</v>
      </c>
      <c r="AX115" s="265">
        <f>U115+AV115</f>
        <v>0</v>
      </c>
      <c r="AZ115" s="492">
        <f t="shared" ref="AZ115:AZ129" si="95">U115/(1+SicherheitAngebot)*(1+Sicherheit)</f>
        <v>0</v>
      </c>
      <c r="BB115" s="492">
        <f t="shared" ref="BB115:BB129" si="96">AV115/(1+SicherheitAngebot)*(1+Sicherheit)</f>
        <v>0</v>
      </c>
      <c r="BD115" s="265">
        <f>AZ115+BB115</f>
        <v>0</v>
      </c>
      <c r="BE115" s="105"/>
      <c r="BF115" s="105"/>
      <c r="BG115" s="105"/>
      <c r="BH115" s="105"/>
      <c r="BI115" s="105"/>
      <c r="BJ115" s="105"/>
    </row>
    <row r="116" spans="2:62" ht="20.100000000000001" hidden="1" customHeight="1" outlineLevel="1">
      <c r="B116" s="100"/>
      <c r="C116" s="908"/>
      <c r="D116" s="909"/>
      <c r="E116" s="909"/>
      <c r="F116" s="910"/>
      <c r="G116" s="890"/>
      <c r="H116" s="891"/>
      <c r="I116" s="152"/>
      <c r="J116" s="152"/>
      <c r="K116" s="152"/>
      <c r="L116" s="152"/>
      <c r="M116" s="152"/>
      <c r="N116" s="152"/>
      <c r="O116" s="152"/>
      <c r="P116" s="153"/>
      <c r="Q116" s="153"/>
      <c r="R116" s="156">
        <f t="shared" si="89"/>
        <v>0</v>
      </c>
      <c r="S116" s="156">
        <f t="shared" si="90"/>
        <v>0</v>
      </c>
      <c r="U116" s="157">
        <f t="shared" ref="U116:U129" si="97">I116*$I$7+J116*$J$7+K116*$K$7+L116*$L$7+M116*$M$7+N116*$N$7+O116*$O$7+R116+S116</f>
        <v>0</v>
      </c>
      <c r="W116" s="152"/>
      <c r="X116" s="152"/>
      <c r="Y116" s="152"/>
      <c r="Z116" s="152"/>
      <c r="AA116" s="152"/>
      <c r="AB116" s="152"/>
      <c r="AC116" s="347"/>
      <c r="AD116" s="152"/>
      <c r="AE116" s="152"/>
      <c r="AF116" s="152"/>
      <c r="AG116" s="152"/>
      <c r="AH116" s="152"/>
      <c r="AI116" s="152"/>
      <c r="AJ116" s="347"/>
      <c r="AK116" s="152"/>
      <c r="AL116" s="152"/>
      <c r="AM116" s="295"/>
      <c r="AN116" s="228"/>
      <c r="AO116" s="228"/>
      <c r="AP116" s="228"/>
      <c r="AQ116" s="228"/>
      <c r="AR116" s="228"/>
      <c r="AS116" s="348"/>
      <c r="AT116" s="264">
        <f t="shared" si="93"/>
        <v>0</v>
      </c>
      <c r="AU116" s="259"/>
      <c r="AV116" s="265">
        <f t="shared" si="94"/>
        <v>0</v>
      </c>
      <c r="AX116" s="265">
        <f t="shared" ref="AX116:AX129" si="98">U116+AV116</f>
        <v>0</v>
      </c>
      <c r="AZ116" s="492">
        <f t="shared" si="95"/>
        <v>0</v>
      </c>
      <c r="BB116" s="492">
        <f t="shared" si="96"/>
        <v>0</v>
      </c>
      <c r="BD116" s="265">
        <f t="shared" ref="BD116:BD129" si="99">AZ116+BB116</f>
        <v>0</v>
      </c>
      <c r="BE116" s="105"/>
      <c r="BF116" s="105"/>
      <c r="BG116" s="105"/>
      <c r="BH116" s="105"/>
      <c r="BI116" s="105"/>
      <c r="BJ116" s="105"/>
    </row>
    <row r="117" spans="2:62" ht="20.100000000000001" hidden="1" customHeight="1" outlineLevel="1">
      <c r="B117" s="100"/>
      <c r="C117" s="908"/>
      <c r="D117" s="909"/>
      <c r="E117" s="909"/>
      <c r="F117" s="910"/>
      <c r="G117" s="890"/>
      <c r="H117" s="891"/>
      <c r="I117" s="152"/>
      <c r="J117" s="152"/>
      <c r="K117" s="152"/>
      <c r="L117" s="152"/>
      <c r="M117" s="152"/>
      <c r="N117" s="152"/>
      <c r="O117" s="152"/>
      <c r="P117" s="153"/>
      <c r="Q117" s="153"/>
      <c r="R117" s="156">
        <f t="shared" si="89"/>
        <v>0</v>
      </c>
      <c r="S117" s="156">
        <f t="shared" si="90"/>
        <v>0</v>
      </c>
      <c r="U117" s="157">
        <f t="shared" si="97"/>
        <v>0</v>
      </c>
      <c r="W117" s="152"/>
      <c r="X117" s="152"/>
      <c r="Y117" s="152"/>
      <c r="Z117" s="152"/>
      <c r="AA117" s="152"/>
      <c r="AB117" s="152"/>
      <c r="AC117" s="347"/>
      <c r="AD117" s="152"/>
      <c r="AE117" s="152"/>
      <c r="AF117" s="152"/>
      <c r="AG117" s="152"/>
      <c r="AH117" s="152"/>
      <c r="AI117" s="152"/>
      <c r="AJ117" s="347"/>
      <c r="AK117" s="152"/>
      <c r="AL117" s="152"/>
      <c r="AM117" s="295"/>
      <c r="AN117" s="228"/>
      <c r="AO117" s="228"/>
      <c r="AP117" s="228"/>
      <c r="AQ117" s="228"/>
      <c r="AR117" s="228"/>
      <c r="AS117" s="348"/>
      <c r="AT117" s="264">
        <f t="shared" si="93"/>
        <v>0</v>
      </c>
      <c r="AU117" s="259"/>
      <c r="AV117" s="265">
        <f t="shared" si="94"/>
        <v>0</v>
      </c>
      <c r="AX117" s="265">
        <f t="shared" si="98"/>
        <v>0</v>
      </c>
      <c r="AZ117" s="492">
        <f t="shared" si="95"/>
        <v>0</v>
      </c>
      <c r="BB117" s="492">
        <f t="shared" si="96"/>
        <v>0</v>
      </c>
      <c r="BD117" s="265">
        <f t="shared" si="99"/>
        <v>0</v>
      </c>
      <c r="BE117" s="105"/>
      <c r="BF117" s="105"/>
      <c r="BG117" s="105"/>
      <c r="BH117" s="105"/>
      <c r="BI117" s="105"/>
      <c r="BJ117" s="105"/>
    </row>
    <row r="118" spans="2:62" ht="20.100000000000001" hidden="1" customHeight="1" outlineLevel="1">
      <c r="B118" s="100"/>
      <c r="C118" s="908"/>
      <c r="D118" s="909"/>
      <c r="E118" s="909"/>
      <c r="F118" s="910"/>
      <c r="G118" s="890"/>
      <c r="H118" s="891"/>
      <c r="I118" s="152"/>
      <c r="J118" s="152"/>
      <c r="K118" s="152"/>
      <c r="L118" s="152"/>
      <c r="M118" s="152"/>
      <c r="N118" s="152"/>
      <c r="O118" s="152"/>
      <c r="P118" s="153"/>
      <c r="Q118" s="153"/>
      <c r="R118" s="156">
        <f t="shared" si="89"/>
        <v>0</v>
      </c>
      <c r="S118" s="156">
        <f t="shared" si="90"/>
        <v>0</v>
      </c>
      <c r="U118" s="157">
        <f t="shared" si="97"/>
        <v>0</v>
      </c>
      <c r="W118" s="152"/>
      <c r="X118" s="152"/>
      <c r="Y118" s="152"/>
      <c r="Z118" s="152"/>
      <c r="AA118" s="152"/>
      <c r="AB118" s="152"/>
      <c r="AC118" s="347"/>
      <c r="AD118" s="152"/>
      <c r="AE118" s="152"/>
      <c r="AF118" s="152"/>
      <c r="AG118" s="152"/>
      <c r="AH118" s="152"/>
      <c r="AI118" s="152"/>
      <c r="AJ118" s="347"/>
      <c r="AK118" s="152"/>
      <c r="AL118" s="152"/>
      <c r="AM118" s="295"/>
      <c r="AN118" s="228"/>
      <c r="AO118" s="228"/>
      <c r="AP118" s="228"/>
      <c r="AQ118" s="228"/>
      <c r="AR118" s="228"/>
      <c r="AS118" s="348"/>
      <c r="AT118" s="264">
        <f t="shared" si="93"/>
        <v>0</v>
      </c>
      <c r="AU118" s="259"/>
      <c r="AV118" s="265">
        <f t="shared" si="94"/>
        <v>0</v>
      </c>
      <c r="AX118" s="265">
        <f t="shared" si="98"/>
        <v>0</v>
      </c>
      <c r="AZ118" s="492">
        <f t="shared" si="95"/>
        <v>0</v>
      </c>
      <c r="BB118" s="492">
        <f t="shared" si="96"/>
        <v>0</v>
      </c>
      <c r="BD118" s="265">
        <f t="shared" si="99"/>
        <v>0</v>
      </c>
      <c r="BE118" s="105"/>
      <c r="BF118" s="105"/>
      <c r="BG118" s="105"/>
      <c r="BH118" s="105"/>
      <c r="BI118" s="105"/>
      <c r="BJ118" s="105"/>
    </row>
    <row r="119" spans="2:62" ht="20.100000000000001" hidden="1" customHeight="1" outlineLevel="1">
      <c r="B119" s="100"/>
      <c r="C119" s="908"/>
      <c r="D119" s="909"/>
      <c r="E119" s="909"/>
      <c r="F119" s="910"/>
      <c r="G119" s="890"/>
      <c r="H119" s="891"/>
      <c r="I119" s="152"/>
      <c r="J119" s="152"/>
      <c r="K119" s="152"/>
      <c r="L119" s="152"/>
      <c r="M119" s="152"/>
      <c r="N119" s="152"/>
      <c r="O119" s="152"/>
      <c r="P119" s="153"/>
      <c r="Q119" s="153"/>
      <c r="R119" s="156">
        <f t="shared" si="89"/>
        <v>0</v>
      </c>
      <c r="S119" s="156">
        <f t="shared" si="90"/>
        <v>0</v>
      </c>
      <c r="U119" s="157">
        <f t="shared" si="97"/>
        <v>0</v>
      </c>
      <c r="W119" s="152"/>
      <c r="X119" s="152"/>
      <c r="Y119" s="152"/>
      <c r="Z119" s="152"/>
      <c r="AA119" s="152"/>
      <c r="AB119" s="152"/>
      <c r="AC119" s="347"/>
      <c r="AD119" s="152"/>
      <c r="AE119" s="152"/>
      <c r="AF119" s="152"/>
      <c r="AG119" s="152"/>
      <c r="AH119" s="152"/>
      <c r="AI119" s="152"/>
      <c r="AJ119" s="347"/>
      <c r="AK119" s="152"/>
      <c r="AL119" s="152"/>
      <c r="AM119" s="295"/>
      <c r="AN119" s="228"/>
      <c r="AO119" s="228"/>
      <c r="AP119" s="228"/>
      <c r="AQ119" s="228"/>
      <c r="AR119" s="228"/>
      <c r="AS119" s="348"/>
      <c r="AT119" s="264">
        <f t="shared" si="93"/>
        <v>0</v>
      </c>
      <c r="AU119" s="259"/>
      <c r="AV119" s="265">
        <f t="shared" si="94"/>
        <v>0</v>
      </c>
      <c r="AX119" s="265">
        <f t="shared" si="98"/>
        <v>0</v>
      </c>
      <c r="AZ119" s="492">
        <f t="shared" si="95"/>
        <v>0</v>
      </c>
      <c r="BB119" s="492">
        <f t="shared" si="96"/>
        <v>0</v>
      </c>
      <c r="BD119" s="265">
        <f t="shared" si="99"/>
        <v>0</v>
      </c>
      <c r="BE119" s="105"/>
      <c r="BF119" s="105"/>
      <c r="BG119" s="105"/>
      <c r="BH119" s="105"/>
      <c r="BI119" s="105"/>
      <c r="BJ119" s="105"/>
    </row>
    <row r="120" spans="2:62" ht="20.100000000000001" hidden="1" customHeight="1" outlineLevel="1">
      <c r="B120" s="100"/>
      <c r="C120" s="908"/>
      <c r="D120" s="909"/>
      <c r="E120" s="909"/>
      <c r="F120" s="910"/>
      <c r="G120" s="890"/>
      <c r="H120" s="891"/>
      <c r="I120" s="152"/>
      <c r="J120" s="152"/>
      <c r="K120" s="152"/>
      <c r="L120" s="152"/>
      <c r="M120" s="152"/>
      <c r="N120" s="152"/>
      <c r="O120" s="152"/>
      <c r="P120" s="153"/>
      <c r="Q120" s="153"/>
      <c r="R120" s="156">
        <f t="shared" si="89"/>
        <v>0</v>
      </c>
      <c r="S120" s="156">
        <f t="shared" si="90"/>
        <v>0</v>
      </c>
      <c r="U120" s="157">
        <f t="shared" si="97"/>
        <v>0</v>
      </c>
      <c r="W120" s="152"/>
      <c r="X120" s="152"/>
      <c r="Y120" s="152"/>
      <c r="Z120" s="152"/>
      <c r="AA120" s="152"/>
      <c r="AB120" s="152"/>
      <c r="AC120" s="347"/>
      <c r="AD120" s="152"/>
      <c r="AE120" s="152"/>
      <c r="AF120" s="152"/>
      <c r="AG120" s="152"/>
      <c r="AH120" s="152"/>
      <c r="AI120" s="152"/>
      <c r="AJ120" s="347"/>
      <c r="AK120" s="152"/>
      <c r="AL120" s="152"/>
      <c r="AM120" s="295"/>
      <c r="AN120" s="228"/>
      <c r="AO120" s="228"/>
      <c r="AP120" s="228"/>
      <c r="AQ120" s="228"/>
      <c r="AR120" s="228"/>
      <c r="AS120" s="348"/>
      <c r="AT120" s="264">
        <f t="shared" si="93"/>
        <v>0</v>
      </c>
      <c r="AU120" s="259"/>
      <c r="AV120" s="265">
        <f t="shared" si="94"/>
        <v>0</v>
      </c>
      <c r="AX120" s="265">
        <f t="shared" si="98"/>
        <v>0</v>
      </c>
      <c r="AZ120" s="492">
        <f t="shared" si="95"/>
        <v>0</v>
      </c>
      <c r="BB120" s="492">
        <f t="shared" si="96"/>
        <v>0</v>
      </c>
      <c r="BD120" s="265">
        <f t="shared" si="99"/>
        <v>0</v>
      </c>
      <c r="BE120" s="105"/>
      <c r="BF120" s="105"/>
      <c r="BG120" s="105"/>
      <c r="BH120" s="105"/>
      <c r="BI120" s="105"/>
      <c r="BJ120" s="105"/>
    </row>
    <row r="121" spans="2:62" ht="20.100000000000001" hidden="1" customHeight="1" outlineLevel="1">
      <c r="B121" s="100"/>
      <c r="C121" s="908"/>
      <c r="D121" s="909"/>
      <c r="E121" s="909"/>
      <c r="F121" s="910"/>
      <c r="G121" s="890"/>
      <c r="H121" s="891"/>
      <c r="I121" s="152"/>
      <c r="J121" s="152"/>
      <c r="K121" s="152"/>
      <c r="L121" s="152"/>
      <c r="M121" s="152"/>
      <c r="N121" s="152"/>
      <c r="O121" s="152"/>
      <c r="P121" s="153"/>
      <c r="Q121" s="153"/>
      <c r="R121" s="156">
        <f t="shared" si="89"/>
        <v>0</v>
      </c>
      <c r="S121" s="156">
        <f t="shared" si="90"/>
        <v>0</v>
      </c>
      <c r="U121" s="157">
        <f t="shared" si="97"/>
        <v>0</v>
      </c>
      <c r="W121" s="152"/>
      <c r="X121" s="152"/>
      <c r="Y121" s="152"/>
      <c r="Z121" s="152"/>
      <c r="AA121" s="152"/>
      <c r="AB121" s="152"/>
      <c r="AC121" s="347"/>
      <c r="AD121" s="152"/>
      <c r="AE121" s="152"/>
      <c r="AF121" s="152"/>
      <c r="AG121" s="152"/>
      <c r="AH121" s="152"/>
      <c r="AI121" s="152"/>
      <c r="AJ121" s="347"/>
      <c r="AK121" s="152"/>
      <c r="AL121" s="152"/>
      <c r="AM121" s="295"/>
      <c r="AN121" s="228"/>
      <c r="AO121" s="228"/>
      <c r="AP121" s="228"/>
      <c r="AQ121" s="228"/>
      <c r="AR121" s="228"/>
      <c r="AS121" s="348"/>
      <c r="AT121" s="264">
        <f t="shared" si="93"/>
        <v>0</v>
      </c>
      <c r="AU121" s="259"/>
      <c r="AV121" s="265">
        <f t="shared" si="94"/>
        <v>0</v>
      </c>
      <c r="AX121" s="265">
        <f t="shared" si="98"/>
        <v>0</v>
      </c>
      <c r="AZ121" s="492">
        <f t="shared" si="95"/>
        <v>0</v>
      </c>
      <c r="BB121" s="492">
        <f t="shared" si="96"/>
        <v>0</v>
      </c>
      <c r="BD121" s="265">
        <f t="shared" si="99"/>
        <v>0</v>
      </c>
      <c r="BE121" s="105"/>
      <c r="BF121" s="105"/>
      <c r="BG121" s="105"/>
      <c r="BH121" s="105"/>
      <c r="BI121" s="105"/>
      <c r="BJ121" s="105"/>
    </row>
    <row r="122" spans="2:62" ht="20.100000000000001" hidden="1" customHeight="1" outlineLevel="1">
      <c r="B122" s="100"/>
      <c r="C122" s="908"/>
      <c r="D122" s="909"/>
      <c r="E122" s="909"/>
      <c r="F122" s="910"/>
      <c r="G122" s="890"/>
      <c r="H122" s="891"/>
      <c r="I122" s="152"/>
      <c r="J122" s="152"/>
      <c r="K122" s="152"/>
      <c r="L122" s="152"/>
      <c r="M122" s="152"/>
      <c r="N122" s="152"/>
      <c r="O122" s="152"/>
      <c r="P122" s="153"/>
      <c r="Q122" s="153"/>
      <c r="R122" s="156">
        <f t="shared" si="89"/>
        <v>0</v>
      </c>
      <c r="S122" s="156">
        <f t="shared" si="90"/>
        <v>0</v>
      </c>
      <c r="U122" s="157">
        <f t="shared" si="97"/>
        <v>0</v>
      </c>
      <c r="W122" s="152"/>
      <c r="X122" s="152"/>
      <c r="Y122" s="152"/>
      <c r="Z122" s="152"/>
      <c r="AA122" s="152"/>
      <c r="AB122" s="152"/>
      <c r="AC122" s="347"/>
      <c r="AD122" s="152"/>
      <c r="AE122" s="152"/>
      <c r="AF122" s="152"/>
      <c r="AG122" s="152"/>
      <c r="AH122" s="152"/>
      <c r="AI122" s="152"/>
      <c r="AJ122" s="347"/>
      <c r="AK122" s="152"/>
      <c r="AL122" s="152"/>
      <c r="AM122" s="295"/>
      <c r="AN122" s="228"/>
      <c r="AO122" s="228"/>
      <c r="AP122" s="228"/>
      <c r="AQ122" s="228"/>
      <c r="AR122" s="228"/>
      <c r="AS122" s="348"/>
      <c r="AT122" s="264">
        <f t="shared" si="93"/>
        <v>0</v>
      </c>
      <c r="AU122" s="259"/>
      <c r="AV122" s="265">
        <f t="shared" si="94"/>
        <v>0</v>
      </c>
      <c r="AX122" s="265">
        <f t="shared" si="98"/>
        <v>0</v>
      </c>
      <c r="AZ122" s="492">
        <f t="shared" si="95"/>
        <v>0</v>
      </c>
      <c r="BB122" s="492">
        <f t="shared" si="96"/>
        <v>0</v>
      </c>
      <c r="BD122" s="265">
        <f t="shared" si="99"/>
        <v>0</v>
      </c>
      <c r="BE122" s="105"/>
      <c r="BF122" s="105"/>
      <c r="BG122" s="105"/>
      <c r="BH122" s="105"/>
      <c r="BI122" s="105"/>
      <c r="BJ122" s="105"/>
    </row>
    <row r="123" spans="2:62" ht="20.100000000000001" hidden="1" customHeight="1" outlineLevel="1">
      <c r="B123" s="100"/>
      <c r="C123" s="908"/>
      <c r="D123" s="909"/>
      <c r="E123" s="909"/>
      <c r="F123" s="910"/>
      <c r="G123" s="890"/>
      <c r="H123" s="891"/>
      <c r="I123" s="152"/>
      <c r="J123" s="152"/>
      <c r="K123" s="152"/>
      <c r="L123" s="152"/>
      <c r="M123" s="152"/>
      <c r="N123" s="152"/>
      <c r="O123" s="152"/>
      <c r="P123" s="153"/>
      <c r="Q123" s="153"/>
      <c r="R123" s="156">
        <f t="shared" si="89"/>
        <v>0</v>
      </c>
      <c r="S123" s="156">
        <f t="shared" si="90"/>
        <v>0</v>
      </c>
      <c r="U123" s="157">
        <f t="shared" si="97"/>
        <v>0</v>
      </c>
      <c r="W123" s="152"/>
      <c r="X123" s="152"/>
      <c r="Y123" s="152"/>
      <c r="Z123" s="152"/>
      <c r="AA123" s="152"/>
      <c r="AB123" s="152"/>
      <c r="AC123" s="347"/>
      <c r="AD123" s="152"/>
      <c r="AE123" s="152"/>
      <c r="AF123" s="152"/>
      <c r="AG123" s="152"/>
      <c r="AH123" s="152"/>
      <c r="AI123" s="152"/>
      <c r="AJ123" s="347"/>
      <c r="AK123" s="152"/>
      <c r="AL123" s="152"/>
      <c r="AM123" s="295"/>
      <c r="AN123" s="228"/>
      <c r="AO123" s="228"/>
      <c r="AP123" s="228"/>
      <c r="AQ123" s="228"/>
      <c r="AR123" s="228"/>
      <c r="AS123" s="348"/>
      <c r="AT123" s="264">
        <f t="shared" si="93"/>
        <v>0</v>
      </c>
      <c r="AU123" s="259"/>
      <c r="AV123" s="265">
        <f t="shared" si="94"/>
        <v>0</v>
      </c>
      <c r="AX123" s="265">
        <f t="shared" si="98"/>
        <v>0</v>
      </c>
      <c r="AZ123" s="492">
        <f t="shared" si="95"/>
        <v>0</v>
      </c>
      <c r="BB123" s="492">
        <f t="shared" si="96"/>
        <v>0</v>
      </c>
      <c r="BD123" s="265">
        <f t="shared" si="99"/>
        <v>0</v>
      </c>
      <c r="BE123" s="105"/>
      <c r="BF123" s="105"/>
      <c r="BG123" s="105"/>
      <c r="BH123" s="105"/>
      <c r="BI123" s="105"/>
      <c r="BJ123" s="105"/>
    </row>
    <row r="124" spans="2:62" ht="20.100000000000001" hidden="1" customHeight="1" outlineLevel="1">
      <c r="B124" s="100"/>
      <c r="C124" s="908"/>
      <c r="D124" s="909"/>
      <c r="E124" s="909"/>
      <c r="F124" s="910"/>
      <c r="G124" s="890"/>
      <c r="H124" s="891"/>
      <c r="I124" s="152"/>
      <c r="J124" s="152"/>
      <c r="K124" s="152"/>
      <c r="L124" s="152"/>
      <c r="M124" s="152"/>
      <c r="N124" s="152"/>
      <c r="O124" s="152"/>
      <c r="P124" s="153"/>
      <c r="Q124" s="153"/>
      <c r="R124" s="156">
        <f t="shared" si="89"/>
        <v>0</v>
      </c>
      <c r="S124" s="156">
        <f t="shared" si="90"/>
        <v>0</v>
      </c>
      <c r="U124" s="157">
        <f t="shared" si="97"/>
        <v>0</v>
      </c>
      <c r="W124" s="152"/>
      <c r="X124" s="152"/>
      <c r="Y124" s="152"/>
      <c r="Z124" s="152"/>
      <c r="AA124" s="152"/>
      <c r="AB124" s="152"/>
      <c r="AC124" s="347"/>
      <c r="AD124" s="152"/>
      <c r="AE124" s="152"/>
      <c r="AF124" s="152"/>
      <c r="AG124" s="152"/>
      <c r="AH124" s="152"/>
      <c r="AI124" s="152"/>
      <c r="AJ124" s="347"/>
      <c r="AK124" s="152"/>
      <c r="AL124" s="152"/>
      <c r="AM124" s="295"/>
      <c r="AN124" s="228"/>
      <c r="AO124" s="228"/>
      <c r="AP124" s="228"/>
      <c r="AQ124" s="228"/>
      <c r="AR124" s="228"/>
      <c r="AS124" s="348"/>
      <c r="AT124" s="264">
        <f t="shared" si="93"/>
        <v>0</v>
      </c>
      <c r="AU124" s="259"/>
      <c r="AV124" s="265">
        <f t="shared" si="94"/>
        <v>0</v>
      </c>
      <c r="AX124" s="265">
        <f t="shared" si="98"/>
        <v>0</v>
      </c>
      <c r="AZ124" s="492">
        <f t="shared" si="95"/>
        <v>0</v>
      </c>
      <c r="BB124" s="492">
        <f t="shared" si="96"/>
        <v>0</v>
      </c>
      <c r="BD124" s="265">
        <f t="shared" si="99"/>
        <v>0</v>
      </c>
      <c r="BE124" s="105"/>
      <c r="BF124" s="105"/>
      <c r="BG124" s="105"/>
      <c r="BH124" s="105"/>
      <c r="BI124" s="105"/>
      <c r="BJ124" s="105"/>
    </row>
    <row r="125" spans="2:62" ht="20.100000000000001" hidden="1" customHeight="1" outlineLevel="1">
      <c r="B125" s="100"/>
      <c r="C125" s="908"/>
      <c r="D125" s="909"/>
      <c r="E125" s="909"/>
      <c r="F125" s="910"/>
      <c r="G125" s="890"/>
      <c r="H125" s="891"/>
      <c r="I125" s="152"/>
      <c r="J125" s="152"/>
      <c r="K125" s="152"/>
      <c r="L125" s="152"/>
      <c r="M125" s="152"/>
      <c r="N125" s="152"/>
      <c r="O125" s="152"/>
      <c r="P125" s="153"/>
      <c r="Q125" s="153"/>
      <c r="R125" s="156">
        <f t="shared" si="89"/>
        <v>0</v>
      </c>
      <c r="S125" s="156">
        <f t="shared" si="90"/>
        <v>0</v>
      </c>
      <c r="U125" s="157">
        <f t="shared" si="97"/>
        <v>0</v>
      </c>
      <c r="W125" s="152"/>
      <c r="X125" s="152"/>
      <c r="Y125" s="152"/>
      <c r="Z125" s="152"/>
      <c r="AA125" s="152"/>
      <c r="AB125" s="152"/>
      <c r="AC125" s="347"/>
      <c r="AD125" s="152"/>
      <c r="AE125" s="152"/>
      <c r="AF125" s="152"/>
      <c r="AG125" s="152"/>
      <c r="AH125" s="152"/>
      <c r="AI125" s="152"/>
      <c r="AJ125" s="347"/>
      <c r="AK125" s="152"/>
      <c r="AL125" s="152"/>
      <c r="AM125" s="295"/>
      <c r="AN125" s="228"/>
      <c r="AO125" s="228"/>
      <c r="AP125" s="228"/>
      <c r="AQ125" s="228"/>
      <c r="AR125" s="228"/>
      <c r="AS125" s="348"/>
      <c r="AT125" s="264">
        <f t="shared" si="93"/>
        <v>0</v>
      </c>
      <c r="AU125" s="259"/>
      <c r="AV125" s="265">
        <f t="shared" si="94"/>
        <v>0</v>
      </c>
      <c r="AX125" s="265">
        <f t="shared" si="98"/>
        <v>0</v>
      </c>
      <c r="AZ125" s="492">
        <f t="shared" si="95"/>
        <v>0</v>
      </c>
      <c r="BB125" s="492">
        <f t="shared" si="96"/>
        <v>0</v>
      </c>
      <c r="BD125" s="265">
        <f t="shared" si="99"/>
        <v>0</v>
      </c>
      <c r="BE125" s="105"/>
      <c r="BF125" s="105"/>
      <c r="BG125" s="105"/>
      <c r="BH125" s="105"/>
      <c r="BI125" s="105"/>
      <c r="BJ125" s="105"/>
    </row>
    <row r="126" spans="2:62" ht="20.100000000000001" hidden="1" customHeight="1" outlineLevel="1">
      <c r="B126" s="100"/>
      <c r="C126" s="908"/>
      <c r="D126" s="909"/>
      <c r="E126" s="909"/>
      <c r="F126" s="910"/>
      <c r="G126" s="890"/>
      <c r="H126" s="891"/>
      <c r="I126" s="152"/>
      <c r="J126" s="152"/>
      <c r="K126" s="152"/>
      <c r="L126" s="152"/>
      <c r="M126" s="152"/>
      <c r="N126" s="152"/>
      <c r="O126" s="152"/>
      <c r="P126" s="153"/>
      <c r="Q126" s="153"/>
      <c r="R126" s="156">
        <f t="shared" si="89"/>
        <v>0</v>
      </c>
      <c r="S126" s="156">
        <f t="shared" si="90"/>
        <v>0</v>
      </c>
      <c r="U126" s="157">
        <f t="shared" si="97"/>
        <v>0</v>
      </c>
      <c r="W126" s="152"/>
      <c r="X126" s="152"/>
      <c r="Y126" s="152"/>
      <c r="Z126" s="152"/>
      <c r="AA126" s="152"/>
      <c r="AB126" s="152"/>
      <c r="AC126" s="347"/>
      <c r="AD126" s="152"/>
      <c r="AE126" s="152"/>
      <c r="AF126" s="152"/>
      <c r="AG126" s="152"/>
      <c r="AH126" s="152"/>
      <c r="AI126" s="152"/>
      <c r="AJ126" s="347"/>
      <c r="AK126" s="152"/>
      <c r="AL126" s="152"/>
      <c r="AM126" s="295"/>
      <c r="AN126" s="228"/>
      <c r="AO126" s="228"/>
      <c r="AP126" s="228"/>
      <c r="AQ126" s="228"/>
      <c r="AR126" s="228"/>
      <c r="AS126" s="348"/>
      <c r="AT126" s="264">
        <f t="shared" si="93"/>
        <v>0</v>
      </c>
      <c r="AU126" s="259"/>
      <c r="AV126" s="265">
        <f t="shared" si="94"/>
        <v>0</v>
      </c>
      <c r="AX126" s="265">
        <f t="shared" si="98"/>
        <v>0</v>
      </c>
      <c r="AZ126" s="492">
        <f t="shared" si="95"/>
        <v>0</v>
      </c>
      <c r="BB126" s="492">
        <f t="shared" si="96"/>
        <v>0</v>
      </c>
      <c r="BD126" s="265">
        <f t="shared" si="99"/>
        <v>0</v>
      </c>
      <c r="BE126" s="105"/>
      <c r="BF126" s="105"/>
      <c r="BG126" s="105"/>
      <c r="BH126" s="105"/>
      <c r="BI126" s="105"/>
      <c r="BJ126" s="105"/>
    </row>
    <row r="127" spans="2:62" ht="20.100000000000001" hidden="1" customHeight="1" outlineLevel="1">
      <c r="B127" s="100"/>
      <c r="C127" s="908"/>
      <c r="D127" s="909"/>
      <c r="E127" s="909"/>
      <c r="F127" s="910"/>
      <c r="G127" s="890"/>
      <c r="H127" s="891"/>
      <c r="I127" s="152"/>
      <c r="J127" s="152"/>
      <c r="K127" s="152"/>
      <c r="L127" s="152"/>
      <c r="M127" s="152"/>
      <c r="N127" s="152"/>
      <c r="O127" s="152"/>
      <c r="P127" s="153"/>
      <c r="Q127" s="153"/>
      <c r="R127" s="156">
        <f t="shared" si="89"/>
        <v>0</v>
      </c>
      <c r="S127" s="156">
        <f t="shared" si="90"/>
        <v>0</v>
      </c>
      <c r="U127" s="157">
        <f t="shared" si="97"/>
        <v>0</v>
      </c>
      <c r="W127" s="152"/>
      <c r="X127" s="152"/>
      <c r="Y127" s="152"/>
      <c r="Z127" s="152"/>
      <c r="AA127" s="152"/>
      <c r="AB127" s="152"/>
      <c r="AC127" s="347"/>
      <c r="AD127" s="152"/>
      <c r="AE127" s="152"/>
      <c r="AF127" s="152"/>
      <c r="AG127" s="152"/>
      <c r="AH127" s="152"/>
      <c r="AI127" s="152"/>
      <c r="AJ127" s="347"/>
      <c r="AK127" s="152"/>
      <c r="AL127" s="152"/>
      <c r="AM127" s="295"/>
      <c r="AN127" s="228"/>
      <c r="AO127" s="228"/>
      <c r="AP127" s="228"/>
      <c r="AQ127" s="228"/>
      <c r="AR127" s="228"/>
      <c r="AS127" s="348"/>
      <c r="AT127" s="264">
        <f t="shared" si="93"/>
        <v>0</v>
      </c>
      <c r="AU127" s="259"/>
      <c r="AV127" s="265">
        <f t="shared" si="94"/>
        <v>0</v>
      </c>
      <c r="AX127" s="265">
        <f t="shared" si="98"/>
        <v>0</v>
      </c>
      <c r="AZ127" s="492">
        <f t="shared" si="95"/>
        <v>0</v>
      </c>
      <c r="BB127" s="492">
        <f t="shared" si="96"/>
        <v>0</v>
      </c>
      <c r="BD127" s="265">
        <f t="shared" si="99"/>
        <v>0</v>
      </c>
      <c r="BE127" s="105"/>
      <c r="BF127" s="105"/>
      <c r="BG127" s="105"/>
      <c r="BH127" s="105"/>
      <c r="BI127" s="105"/>
      <c r="BJ127" s="105"/>
    </row>
    <row r="128" spans="2:62" ht="20.100000000000001" hidden="1" customHeight="1" outlineLevel="1">
      <c r="B128" s="100"/>
      <c r="C128" s="908"/>
      <c r="D128" s="909"/>
      <c r="E128" s="909"/>
      <c r="F128" s="910"/>
      <c r="G128" s="890"/>
      <c r="H128" s="891"/>
      <c r="I128" s="152"/>
      <c r="J128" s="152"/>
      <c r="K128" s="152"/>
      <c r="L128" s="152"/>
      <c r="M128" s="152"/>
      <c r="N128" s="152"/>
      <c r="O128" s="152"/>
      <c r="P128" s="153"/>
      <c r="Q128" s="153"/>
      <c r="R128" s="156">
        <f t="shared" si="89"/>
        <v>0</v>
      </c>
      <c r="S128" s="156">
        <f t="shared" si="90"/>
        <v>0</v>
      </c>
      <c r="U128" s="157">
        <f t="shared" si="97"/>
        <v>0</v>
      </c>
      <c r="W128" s="152"/>
      <c r="X128" s="152"/>
      <c r="Y128" s="152"/>
      <c r="Z128" s="152"/>
      <c r="AA128" s="152"/>
      <c r="AB128" s="152"/>
      <c r="AC128" s="347"/>
      <c r="AD128" s="152"/>
      <c r="AE128" s="152"/>
      <c r="AF128" s="152"/>
      <c r="AG128" s="152"/>
      <c r="AH128" s="152"/>
      <c r="AI128" s="152"/>
      <c r="AJ128" s="347"/>
      <c r="AK128" s="152"/>
      <c r="AL128" s="152"/>
      <c r="AM128" s="295"/>
      <c r="AN128" s="228"/>
      <c r="AO128" s="228"/>
      <c r="AP128" s="228"/>
      <c r="AQ128" s="228"/>
      <c r="AR128" s="228"/>
      <c r="AS128" s="348"/>
      <c r="AT128" s="264">
        <f t="shared" si="93"/>
        <v>0</v>
      </c>
      <c r="AU128" s="259"/>
      <c r="AV128" s="265">
        <f t="shared" si="94"/>
        <v>0</v>
      </c>
      <c r="AX128" s="265">
        <f t="shared" si="98"/>
        <v>0</v>
      </c>
      <c r="AZ128" s="492">
        <f t="shared" si="95"/>
        <v>0</v>
      </c>
      <c r="BB128" s="492">
        <f t="shared" si="96"/>
        <v>0</v>
      </c>
      <c r="BD128" s="265">
        <f t="shared" si="99"/>
        <v>0</v>
      </c>
      <c r="BE128" s="105"/>
      <c r="BF128" s="105"/>
      <c r="BG128" s="105"/>
      <c r="BH128" s="105"/>
      <c r="BI128" s="105"/>
      <c r="BJ128" s="105"/>
    </row>
    <row r="129" spans="2:62" ht="20.100000000000001" hidden="1" customHeight="1" outlineLevel="1">
      <c r="B129" s="100"/>
      <c r="C129" s="908"/>
      <c r="D129" s="909"/>
      <c r="E129" s="909"/>
      <c r="F129" s="910"/>
      <c r="G129" s="890"/>
      <c r="H129" s="891"/>
      <c r="I129" s="152"/>
      <c r="J129" s="152"/>
      <c r="K129" s="152"/>
      <c r="L129" s="152"/>
      <c r="M129" s="152"/>
      <c r="N129" s="152"/>
      <c r="O129" s="152"/>
      <c r="P129" s="153"/>
      <c r="Q129" s="153"/>
      <c r="R129" s="156">
        <f t="shared" si="89"/>
        <v>0</v>
      </c>
      <c r="S129" s="156">
        <f t="shared" si="90"/>
        <v>0</v>
      </c>
      <c r="U129" s="157">
        <f t="shared" si="97"/>
        <v>0</v>
      </c>
      <c r="W129" s="152"/>
      <c r="X129" s="152"/>
      <c r="Y129" s="152"/>
      <c r="Z129" s="152"/>
      <c r="AA129" s="152"/>
      <c r="AB129" s="152"/>
      <c r="AC129" s="347"/>
      <c r="AD129" s="152"/>
      <c r="AE129" s="152"/>
      <c r="AF129" s="152"/>
      <c r="AG129" s="152"/>
      <c r="AH129" s="152"/>
      <c r="AI129" s="152"/>
      <c r="AJ129" s="347"/>
      <c r="AK129" s="152"/>
      <c r="AL129" s="152"/>
      <c r="AM129" s="295"/>
      <c r="AN129" s="228"/>
      <c r="AO129" s="228"/>
      <c r="AP129" s="228"/>
      <c r="AQ129" s="228"/>
      <c r="AR129" s="228"/>
      <c r="AS129" s="348"/>
      <c r="AT129" s="264">
        <f t="shared" si="93"/>
        <v>0</v>
      </c>
      <c r="AU129" s="259"/>
      <c r="AV129" s="265">
        <f t="shared" si="94"/>
        <v>0</v>
      </c>
      <c r="AX129" s="265">
        <f t="shared" si="98"/>
        <v>0</v>
      </c>
      <c r="AZ129" s="492">
        <f t="shared" si="95"/>
        <v>0</v>
      </c>
      <c r="BB129" s="492">
        <f t="shared" si="96"/>
        <v>0</v>
      </c>
      <c r="BD129" s="265">
        <f t="shared" si="99"/>
        <v>0</v>
      </c>
      <c r="BE129" s="105"/>
      <c r="BF129" s="105"/>
      <c r="BG129" s="105"/>
      <c r="BH129" s="105"/>
      <c r="BI129" s="105"/>
      <c r="BJ129" s="105"/>
    </row>
    <row r="130" spans="2:62" ht="9.9499999999999993" hidden="1" customHeight="1" outlineLevel="1">
      <c r="B130" s="101"/>
      <c r="C130" s="208"/>
      <c r="D130" s="208"/>
      <c r="E130" s="208"/>
      <c r="F130" s="208"/>
      <c r="G130" s="237"/>
      <c r="H130" s="207"/>
      <c r="I130" s="257"/>
      <c r="J130" s="257"/>
      <c r="K130" s="257"/>
      <c r="L130" s="257"/>
      <c r="M130" s="257"/>
      <c r="N130" s="257"/>
      <c r="O130" s="257"/>
      <c r="P130" s="256"/>
      <c r="Q130" s="102"/>
      <c r="R130" s="102"/>
      <c r="S130" s="102"/>
      <c r="U130" s="98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Z130" s="493"/>
      <c r="BE130" s="105"/>
      <c r="BF130" s="105"/>
      <c r="BG130" s="105"/>
      <c r="BH130" s="105"/>
      <c r="BI130" s="105"/>
      <c r="BJ130" s="105"/>
    </row>
    <row r="131" spans="2:62" ht="20.100000000000001" customHeight="1" collapsed="1">
      <c r="B131" s="151">
        <f>B114+1</f>
        <v>8</v>
      </c>
      <c r="C131" s="916"/>
      <c r="D131" s="917"/>
      <c r="E131" s="917"/>
      <c r="F131" s="918"/>
      <c r="G131" s="429"/>
      <c r="H131" s="206">
        <v>1</v>
      </c>
      <c r="I131" s="642">
        <f t="shared" ref="I131" si="100">$H131*SUM(I132:I146)</f>
        <v>0</v>
      </c>
      <c r="J131" s="643">
        <f t="shared" ref="J131:O131" si="101">$H131*SUM(J132:J146)</f>
        <v>0</v>
      </c>
      <c r="K131" s="644">
        <f t="shared" si="101"/>
        <v>0</v>
      </c>
      <c r="L131" s="645">
        <f t="shared" si="101"/>
        <v>0</v>
      </c>
      <c r="M131" s="645">
        <f t="shared" si="101"/>
        <v>0</v>
      </c>
      <c r="N131" s="644">
        <f t="shared" si="101"/>
        <v>0</v>
      </c>
      <c r="O131" s="642">
        <f t="shared" si="101"/>
        <v>0</v>
      </c>
      <c r="P131" s="209">
        <f t="shared" ref="P131:Q131" si="102">$H131*SUM(P132:P146)</f>
        <v>0</v>
      </c>
      <c r="Q131" s="210">
        <f t="shared" si="102"/>
        <v>0</v>
      </c>
      <c r="R131" s="136">
        <f t="shared" ref="R131:R146" si="103">P131*(1+Gewinn)*(1+SicherheitAngebot)</f>
        <v>0</v>
      </c>
      <c r="S131" s="137">
        <f t="shared" ref="S131:S146" si="104">Q131*(1+MGKZ)*(1+Gewinn)*(1+SicherheitAngebot)</f>
        <v>0</v>
      </c>
      <c r="U131" s="10">
        <f>I131*$I$7+J131*$J$7+K131*$K$7+L131*$L$7+M131*$M$7+N131*$N$7+O131*$O$7+R131+S131</f>
        <v>0</v>
      </c>
      <c r="W131" s="646">
        <f t="shared" ref="W131:AB131" si="105">$H131*SUM(W132:W146)</f>
        <v>0</v>
      </c>
      <c r="X131" s="647">
        <f t="shared" si="105"/>
        <v>0</v>
      </c>
      <c r="Y131" s="648">
        <f t="shared" si="105"/>
        <v>0</v>
      </c>
      <c r="Z131" s="649">
        <f t="shared" si="105"/>
        <v>0</v>
      </c>
      <c r="AA131" s="648">
        <f t="shared" si="105"/>
        <v>0</v>
      </c>
      <c r="AB131" s="646">
        <f t="shared" si="105"/>
        <v>0</v>
      </c>
      <c r="AC131" s="258"/>
      <c r="AD131" s="646">
        <f t="shared" ref="AD131:AM131" si="106">$H131*SUM(AD132:AD146)</f>
        <v>0</v>
      </c>
      <c r="AE131" s="647">
        <f t="shared" si="106"/>
        <v>0</v>
      </c>
      <c r="AF131" s="648">
        <f t="shared" si="106"/>
        <v>0</v>
      </c>
      <c r="AG131" s="649">
        <f t="shared" si="106"/>
        <v>0</v>
      </c>
      <c r="AH131" s="648">
        <f t="shared" si="106"/>
        <v>0</v>
      </c>
      <c r="AI131" s="646">
        <f t="shared" si="106"/>
        <v>0</v>
      </c>
      <c r="AJ131" s="258"/>
      <c r="AK131" s="653">
        <f t="shared" si="106"/>
        <v>0</v>
      </c>
      <c r="AL131" s="653">
        <f t="shared" si="106"/>
        <v>0</v>
      </c>
      <c r="AM131" s="653">
        <f t="shared" si="106"/>
        <v>0</v>
      </c>
      <c r="AN131" s="227">
        <f>$H131*SUM(AN132:AN146)*(1+Gewinn)*(1+SicherheitAngebot)</f>
        <v>0</v>
      </c>
      <c r="AO131" s="227">
        <f>$H131*SUM(AO132:AO146)*(1+Gewinn)*(1+SicherheitAngebot)</f>
        <v>0</v>
      </c>
      <c r="AP131" s="227">
        <f>$H131*SUM(AP132:AP146)*(1+Gewinn)*(1+SicherheitAngebot)</f>
        <v>0</v>
      </c>
      <c r="AQ131" s="227">
        <f>$H131*SUM(AQ132:AQ146)*(1+Gewinn)*(1+SicherheitAngebot)</f>
        <v>0</v>
      </c>
      <c r="AR131" s="227">
        <f>$H131*SUM(AR132:AR146)*(1+Gewinn)*(1+SicherheitAngebot)</f>
        <v>0</v>
      </c>
      <c r="AS131" s="262"/>
      <c r="AT131" s="263">
        <f t="shared" si="93"/>
        <v>0</v>
      </c>
      <c r="AU131" s="259"/>
      <c r="AV131" s="491">
        <f>AK131*$AK$7+AL131*$AL$7+AM131*$AM$7+SUM(AN131:AR131)+AT131/Zuschläge_IBN+AT131</f>
        <v>0</v>
      </c>
      <c r="AX131" s="685">
        <f>U131+AV131</f>
        <v>0</v>
      </c>
      <c r="AZ131" s="490">
        <f>IF(H131&gt;0,U131/(1+SicherheitAngebot)*(1+Sicherheit),0)</f>
        <v>0</v>
      </c>
      <c r="BB131" s="490">
        <f>IF(H131&gt;0,AV131/(1+SicherheitAngebot)*(1+Sicherheit),0)</f>
        <v>0</v>
      </c>
      <c r="BD131" s="490">
        <f>AZ131+BB131</f>
        <v>0</v>
      </c>
      <c r="BE131" s="105"/>
      <c r="BF131" s="105"/>
      <c r="BG131" s="105"/>
      <c r="BH131" s="105"/>
      <c r="BI131" s="105"/>
      <c r="BJ131" s="105"/>
    </row>
    <row r="132" spans="2:62" ht="20.100000000000001" hidden="1" customHeight="1" outlineLevel="1">
      <c r="B132" s="99"/>
      <c r="C132" s="908"/>
      <c r="D132" s="909"/>
      <c r="E132" s="909"/>
      <c r="F132" s="910"/>
      <c r="G132" s="890"/>
      <c r="H132" s="901"/>
      <c r="I132" s="152"/>
      <c r="J132" s="152"/>
      <c r="K132" s="152"/>
      <c r="L132" s="152"/>
      <c r="M132" s="152"/>
      <c r="N132" s="152"/>
      <c r="O132" s="152"/>
      <c r="P132" s="153"/>
      <c r="Q132" s="153"/>
      <c r="R132" s="156">
        <f t="shared" si="103"/>
        <v>0</v>
      </c>
      <c r="S132" s="156">
        <f t="shared" si="104"/>
        <v>0</v>
      </c>
      <c r="U132" s="157">
        <f>I132*$I$7+J132*$J$7+K132*$K$7+L132*$L$7+M132*$M$7+N132*$N$7+O132*$O$7+R132+S132</f>
        <v>0</v>
      </c>
      <c r="W132" s="152"/>
      <c r="X132" s="152"/>
      <c r="Y132" s="152"/>
      <c r="Z132" s="152"/>
      <c r="AA132" s="152"/>
      <c r="AB132" s="152"/>
      <c r="AC132" s="347"/>
      <c r="AD132" s="152"/>
      <c r="AE132" s="152"/>
      <c r="AF132" s="152"/>
      <c r="AG132" s="152"/>
      <c r="AH132" s="152"/>
      <c r="AI132" s="152"/>
      <c r="AJ132" s="347"/>
      <c r="AK132" s="152"/>
      <c r="AL132" s="152"/>
      <c r="AM132" s="295"/>
      <c r="AN132" s="228"/>
      <c r="AO132" s="228"/>
      <c r="AP132" s="228"/>
      <c r="AQ132" s="228"/>
      <c r="AR132" s="228"/>
      <c r="AS132" s="348"/>
      <c r="AT132" s="264">
        <f t="shared" si="93"/>
        <v>0</v>
      </c>
      <c r="AU132" s="259"/>
      <c r="AV132" s="265">
        <f t="shared" ref="AV132:AV146" si="107">AK132*$AK$7+AL132*$AL$7+AM132*$AM$7+SUM(AN132:AR132)*(1+Gewinn)*(1+SicherheitAngebot)+AT132/Zuschläge_IBN+AT132</f>
        <v>0</v>
      </c>
      <c r="AX132" s="265">
        <f>U132+AV132</f>
        <v>0</v>
      </c>
      <c r="AZ132" s="492">
        <f t="shared" ref="AZ132:AZ146" si="108">U132/(1+SicherheitAngebot)*(1+Sicherheit)</f>
        <v>0</v>
      </c>
      <c r="BB132" s="492">
        <f t="shared" ref="BB132:BB146" si="109">AV132/(1+SicherheitAngebot)*(1+Sicherheit)</f>
        <v>0</v>
      </c>
      <c r="BD132" s="265">
        <f>AZ132+BB132</f>
        <v>0</v>
      </c>
      <c r="BE132" s="105"/>
      <c r="BF132" s="105"/>
      <c r="BG132" s="105"/>
      <c r="BH132" s="105"/>
      <c r="BI132" s="105"/>
      <c r="BJ132" s="105"/>
    </row>
    <row r="133" spans="2:62" ht="20.100000000000001" hidden="1" customHeight="1" outlineLevel="1">
      <c r="B133" s="100"/>
      <c r="C133" s="908"/>
      <c r="D133" s="909"/>
      <c r="E133" s="909"/>
      <c r="F133" s="910"/>
      <c r="G133" s="890"/>
      <c r="H133" s="891"/>
      <c r="I133" s="152"/>
      <c r="J133" s="152"/>
      <c r="K133" s="152"/>
      <c r="L133" s="152"/>
      <c r="M133" s="152"/>
      <c r="N133" s="152"/>
      <c r="O133" s="152"/>
      <c r="P133" s="153"/>
      <c r="Q133" s="153"/>
      <c r="R133" s="156">
        <f t="shared" si="103"/>
        <v>0</v>
      </c>
      <c r="S133" s="156">
        <f t="shared" si="104"/>
        <v>0</v>
      </c>
      <c r="U133" s="157">
        <f t="shared" ref="U133:U146" si="110">I133*$I$7+J133*$J$7+K133*$K$7+L133*$L$7+M133*$M$7+N133*$N$7+O133*$O$7+R133+S133</f>
        <v>0</v>
      </c>
      <c r="W133" s="152"/>
      <c r="X133" s="152"/>
      <c r="Y133" s="152"/>
      <c r="Z133" s="152"/>
      <c r="AA133" s="152"/>
      <c r="AB133" s="152"/>
      <c r="AC133" s="347"/>
      <c r="AD133" s="152"/>
      <c r="AE133" s="152"/>
      <c r="AF133" s="152"/>
      <c r="AG133" s="152"/>
      <c r="AH133" s="152"/>
      <c r="AI133" s="152"/>
      <c r="AJ133" s="347"/>
      <c r="AK133" s="152"/>
      <c r="AL133" s="152"/>
      <c r="AM133" s="295"/>
      <c r="AN133" s="228"/>
      <c r="AO133" s="228"/>
      <c r="AP133" s="228"/>
      <c r="AQ133" s="228"/>
      <c r="AR133" s="228"/>
      <c r="AS133" s="348"/>
      <c r="AT133" s="264">
        <f t="shared" si="93"/>
        <v>0</v>
      </c>
      <c r="AU133" s="259"/>
      <c r="AV133" s="265">
        <f t="shared" si="107"/>
        <v>0</v>
      </c>
      <c r="AX133" s="265">
        <f t="shared" ref="AX133:AX146" si="111">U133+AV133</f>
        <v>0</v>
      </c>
      <c r="AZ133" s="492">
        <f t="shared" si="108"/>
        <v>0</v>
      </c>
      <c r="BB133" s="492">
        <f t="shared" si="109"/>
        <v>0</v>
      </c>
      <c r="BD133" s="265">
        <f t="shared" ref="BD133:BD146" si="112">AZ133+BB133</f>
        <v>0</v>
      </c>
      <c r="BE133" s="105"/>
      <c r="BF133" s="105"/>
      <c r="BG133" s="105"/>
      <c r="BH133" s="105"/>
      <c r="BI133" s="105"/>
      <c r="BJ133" s="105"/>
    </row>
    <row r="134" spans="2:62" ht="20.100000000000001" hidden="1" customHeight="1" outlineLevel="1">
      <c r="B134" s="100"/>
      <c r="C134" s="908"/>
      <c r="D134" s="909"/>
      <c r="E134" s="909"/>
      <c r="F134" s="910"/>
      <c r="G134" s="890"/>
      <c r="H134" s="891"/>
      <c r="I134" s="152"/>
      <c r="J134" s="152"/>
      <c r="K134" s="152"/>
      <c r="L134" s="152"/>
      <c r="M134" s="152"/>
      <c r="N134" s="152"/>
      <c r="O134" s="152"/>
      <c r="P134" s="153"/>
      <c r="Q134" s="153"/>
      <c r="R134" s="156">
        <f t="shared" si="103"/>
        <v>0</v>
      </c>
      <c r="S134" s="156">
        <f t="shared" si="104"/>
        <v>0</v>
      </c>
      <c r="U134" s="157">
        <f t="shared" si="110"/>
        <v>0</v>
      </c>
      <c r="W134" s="152"/>
      <c r="X134" s="152"/>
      <c r="Y134" s="152"/>
      <c r="Z134" s="152"/>
      <c r="AA134" s="152"/>
      <c r="AB134" s="152"/>
      <c r="AC134" s="347"/>
      <c r="AD134" s="152"/>
      <c r="AE134" s="152"/>
      <c r="AF134" s="152"/>
      <c r="AG134" s="152"/>
      <c r="AH134" s="152"/>
      <c r="AI134" s="152"/>
      <c r="AJ134" s="347"/>
      <c r="AK134" s="152"/>
      <c r="AL134" s="152"/>
      <c r="AM134" s="295"/>
      <c r="AN134" s="228"/>
      <c r="AO134" s="228"/>
      <c r="AP134" s="228"/>
      <c r="AQ134" s="228"/>
      <c r="AR134" s="228"/>
      <c r="AS134" s="348"/>
      <c r="AT134" s="264">
        <f t="shared" si="93"/>
        <v>0</v>
      </c>
      <c r="AU134" s="259"/>
      <c r="AV134" s="265">
        <f t="shared" si="107"/>
        <v>0</v>
      </c>
      <c r="AX134" s="265">
        <f t="shared" si="111"/>
        <v>0</v>
      </c>
      <c r="AZ134" s="492">
        <f t="shared" si="108"/>
        <v>0</v>
      </c>
      <c r="BB134" s="492">
        <f t="shared" si="109"/>
        <v>0</v>
      </c>
      <c r="BD134" s="265">
        <f t="shared" si="112"/>
        <v>0</v>
      </c>
      <c r="BE134" s="105"/>
      <c r="BF134" s="105"/>
      <c r="BG134" s="105"/>
      <c r="BH134" s="105"/>
      <c r="BI134" s="105"/>
      <c r="BJ134" s="105"/>
    </row>
    <row r="135" spans="2:62" ht="20.100000000000001" hidden="1" customHeight="1" outlineLevel="1">
      <c r="B135" s="100"/>
      <c r="C135" s="908"/>
      <c r="D135" s="909"/>
      <c r="E135" s="909"/>
      <c r="F135" s="910"/>
      <c r="G135" s="890"/>
      <c r="H135" s="891"/>
      <c r="I135" s="152"/>
      <c r="J135" s="152"/>
      <c r="K135" s="152"/>
      <c r="L135" s="152"/>
      <c r="M135" s="152"/>
      <c r="N135" s="152"/>
      <c r="O135" s="152"/>
      <c r="P135" s="153"/>
      <c r="Q135" s="153"/>
      <c r="R135" s="156">
        <f t="shared" si="103"/>
        <v>0</v>
      </c>
      <c r="S135" s="156">
        <f t="shared" si="104"/>
        <v>0</v>
      </c>
      <c r="U135" s="157">
        <f t="shared" si="110"/>
        <v>0</v>
      </c>
      <c r="W135" s="152"/>
      <c r="X135" s="152"/>
      <c r="Y135" s="152"/>
      <c r="Z135" s="152"/>
      <c r="AA135" s="152"/>
      <c r="AB135" s="152"/>
      <c r="AC135" s="347"/>
      <c r="AD135" s="152"/>
      <c r="AE135" s="152"/>
      <c r="AF135" s="152"/>
      <c r="AG135" s="152"/>
      <c r="AH135" s="152"/>
      <c r="AI135" s="152"/>
      <c r="AJ135" s="347"/>
      <c r="AK135" s="152"/>
      <c r="AL135" s="152"/>
      <c r="AM135" s="295"/>
      <c r="AN135" s="228"/>
      <c r="AO135" s="228"/>
      <c r="AP135" s="228"/>
      <c r="AQ135" s="228"/>
      <c r="AR135" s="228"/>
      <c r="AS135" s="348"/>
      <c r="AT135" s="264">
        <f t="shared" si="93"/>
        <v>0</v>
      </c>
      <c r="AU135" s="259"/>
      <c r="AV135" s="265">
        <f t="shared" si="107"/>
        <v>0</v>
      </c>
      <c r="AX135" s="265">
        <f t="shared" si="111"/>
        <v>0</v>
      </c>
      <c r="AZ135" s="492">
        <f t="shared" si="108"/>
        <v>0</v>
      </c>
      <c r="BB135" s="492">
        <f t="shared" si="109"/>
        <v>0</v>
      </c>
      <c r="BD135" s="265">
        <f t="shared" si="112"/>
        <v>0</v>
      </c>
      <c r="BE135" s="105"/>
      <c r="BF135" s="105"/>
      <c r="BG135" s="105"/>
      <c r="BH135" s="105"/>
      <c r="BI135" s="105"/>
      <c r="BJ135" s="105"/>
    </row>
    <row r="136" spans="2:62" ht="20.100000000000001" hidden="1" customHeight="1" outlineLevel="1">
      <c r="B136" s="100"/>
      <c r="C136" s="908"/>
      <c r="D136" s="909"/>
      <c r="E136" s="909"/>
      <c r="F136" s="910"/>
      <c r="G136" s="890"/>
      <c r="H136" s="891"/>
      <c r="I136" s="152"/>
      <c r="J136" s="152"/>
      <c r="K136" s="152"/>
      <c r="L136" s="152"/>
      <c r="M136" s="152"/>
      <c r="N136" s="152"/>
      <c r="O136" s="152"/>
      <c r="P136" s="153"/>
      <c r="Q136" s="153"/>
      <c r="R136" s="156">
        <f t="shared" si="103"/>
        <v>0</v>
      </c>
      <c r="S136" s="156">
        <f t="shared" si="104"/>
        <v>0</v>
      </c>
      <c r="U136" s="157">
        <f t="shared" si="110"/>
        <v>0</v>
      </c>
      <c r="W136" s="152"/>
      <c r="X136" s="152"/>
      <c r="Y136" s="152"/>
      <c r="Z136" s="152"/>
      <c r="AA136" s="152"/>
      <c r="AB136" s="152"/>
      <c r="AC136" s="347"/>
      <c r="AD136" s="152"/>
      <c r="AE136" s="152"/>
      <c r="AF136" s="152"/>
      <c r="AG136" s="152"/>
      <c r="AH136" s="152"/>
      <c r="AI136" s="152"/>
      <c r="AJ136" s="347"/>
      <c r="AK136" s="152"/>
      <c r="AL136" s="152"/>
      <c r="AM136" s="295"/>
      <c r="AN136" s="228"/>
      <c r="AO136" s="228"/>
      <c r="AP136" s="228"/>
      <c r="AQ136" s="228"/>
      <c r="AR136" s="228"/>
      <c r="AS136" s="348"/>
      <c r="AT136" s="264">
        <f t="shared" si="93"/>
        <v>0</v>
      </c>
      <c r="AU136" s="259"/>
      <c r="AV136" s="265">
        <f t="shared" si="107"/>
        <v>0</v>
      </c>
      <c r="AX136" s="265">
        <f t="shared" si="111"/>
        <v>0</v>
      </c>
      <c r="AZ136" s="492">
        <f t="shared" si="108"/>
        <v>0</v>
      </c>
      <c r="BB136" s="492">
        <f t="shared" si="109"/>
        <v>0</v>
      </c>
      <c r="BD136" s="265">
        <f t="shared" si="112"/>
        <v>0</v>
      </c>
      <c r="BE136" s="105"/>
      <c r="BF136" s="105"/>
      <c r="BG136" s="105"/>
      <c r="BH136" s="105"/>
      <c r="BI136" s="105"/>
      <c r="BJ136" s="105"/>
    </row>
    <row r="137" spans="2:62" ht="20.100000000000001" hidden="1" customHeight="1" outlineLevel="1">
      <c r="B137" s="100"/>
      <c r="C137" s="908"/>
      <c r="D137" s="909"/>
      <c r="E137" s="909"/>
      <c r="F137" s="910"/>
      <c r="G137" s="890"/>
      <c r="H137" s="891"/>
      <c r="I137" s="152"/>
      <c r="J137" s="152"/>
      <c r="K137" s="152"/>
      <c r="L137" s="152"/>
      <c r="M137" s="152"/>
      <c r="N137" s="152"/>
      <c r="O137" s="152"/>
      <c r="P137" s="153"/>
      <c r="Q137" s="153"/>
      <c r="R137" s="156">
        <f t="shared" si="103"/>
        <v>0</v>
      </c>
      <c r="S137" s="156">
        <f t="shared" si="104"/>
        <v>0</v>
      </c>
      <c r="U137" s="157">
        <f t="shared" si="110"/>
        <v>0</v>
      </c>
      <c r="W137" s="152"/>
      <c r="X137" s="152"/>
      <c r="Y137" s="152"/>
      <c r="Z137" s="152"/>
      <c r="AA137" s="152"/>
      <c r="AB137" s="152"/>
      <c r="AC137" s="347"/>
      <c r="AD137" s="152"/>
      <c r="AE137" s="152"/>
      <c r="AF137" s="152"/>
      <c r="AG137" s="152"/>
      <c r="AH137" s="152"/>
      <c r="AI137" s="152"/>
      <c r="AJ137" s="347"/>
      <c r="AK137" s="152"/>
      <c r="AL137" s="152"/>
      <c r="AM137" s="295"/>
      <c r="AN137" s="228"/>
      <c r="AO137" s="228"/>
      <c r="AP137" s="228"/>
      <c r="AQ137" s="228"/>
      <c r="AR137" s="228"/>
      <c r="AS137" s="348"/>
      <c r="AT137" s="264">
        <f t="shared" si="93"/>
        <v>0</v>
      </c>
      <c r="AU137" s="259"/>
      <c r="AV137" s="265">
        <f t="shared" si="107"/>
        <v>0</v>
      </c>
      <c r="AX137" s="265">
        <f t="shared" si="111"/>
        <v>0</v>
      </c>
      <c r="AZ137" s="492">
        <f t="shared" si="108"/>
        <v>0</v>
      </c>
      <c r="BB137" s="492">
        <f t="shared" si="109"/>
        <v>0</v>
      </c>
      <c r="BD137" s="265">
        <f t="shared" si="112"/>
        <v>0</v>
      </c>
      <c r="BE137" s="105"/>
      <c r="BF137" s="105"/>
      <c r="BG137" s="105"/>
      <c r="BH137" s="105"/>
      <c r="BI137" s="105"/>
      <c r="BJ137" s="105"/>
    </row>
    <row r="138" spans="2:62" ht="20.100000000000001" hidden="1" customHeight="1" outlineLevel="1">
      <c r="B138" s="100"/>
      <c r="C138" s="908"/>
      <c r="D138" s="909"/>
      <c r="E138" s="909"/>
      <c r="F138" s="910"/>
      <c r="G138" s="890"/>
      <c r="H138" s="891"/>
      <c r="I138" s="152"/>
      <c r="J138" s="152"/>
      <c r="K138" s="152"/>
      <c r="L138" s="152"/>
      <c r="M138" s="152"/>
      <c r="N138" s="152"/>
      <c r="O138" s="152"/>
      <c r="P138" s="153"/>
      <c r="Q138" s="153"/>
      <c r="R138" s="156">
        <f t="shared" si="103"/>
        <v>0</v>
      </c>
      <c r="S138" s="156">
        <f t="shared" si="104"/>
        <v>0</v>
      </c>
      <c r="U138" s="157">
        <f t="shared" si="110"/>
        <v>0</v>
      </c>
      <c r="W138" s="152"/>
      <c r="X138" s="152"/>
      <c r="Y138" s="152"/>
      <c r="Z138" s="152"/>
      <c r="AA138" s="152"/>
      <c r="AB138" s="152"/>
      <c r="AC138" s="347"/>
      <c r="AD138" s="152"/>
      <c r="AE138" s="152"/>
      <c r="AF138" s="152"/>
      <c r="AG138" s="152"/>
      <c r="AH138" s="152"/>
      <c r="AI138" s="152"/>
      <c r="AJ138" s="347"/>
      <c r="AK138" s="152"/>
      <c r="AL138" s="152"/>
      <c r="AM138" s="295"/>
      <c r="AN138" s="228"/>
      <c r="AO138" s="228"/>
      <c r="AP138" s="228"/>
      <c r="AQ138" s="228"/>
      <c r="AR138" s="228"/>
      <c r="AS138" s="348"/>
      <c r="AT138" s="264">
        <f t="shared" si="93"/>
        <v>0</v>
      </c>
      <c r="AU138" s="259"/>
      <c r="AV138" s="265">
        <f t="shared" si="107"/>
        <v>0</v>
      </c>
      <c r="AX138" s="265">
        <f t="shared" si="111"/>
        <v>0</v>
      </c>
      <c r="AZ138" s="492">
        <f t="shared" si="108"/>
        <v>0</v>
      </c>
      <c r="BB138" s="492">
        <f t="shared" si="109"/>
        <v>0</v>
      </c>
      <c r="BD138" s="265">
        <f t="shared" si="112"/>
        <v>0</v>
      </c>
      <c r="BE138" s="105"/>
      <c r="BF138" s="105"/>
      <c r="BG138" s="105"/>
      <c r="BH138" s="105"/>
      <c r="BI138" s="105"/>
      <c r="BJ138" s="105"/>
    </row>
    <row r="139" spans="2:62" ht="20.100000000000001" hidden="1" customHeight="1" outlineLevel="1">
      <c r="B139" s="100"/>
      <c r="C139" s="908"/>
      <c r="D139" s="909"/>
      <c r="E139" s="909"/>
      <c r="F139" s="910"/>
      <c r="G139" s="890"/>
      <c r="H139" s="891"/>
      <c r="I139" s="152"/>
      <c r="J139" s="152"/>
      <c r="K139" s="152"/>
      <c r="L139" s="152"/>
      <c r="M139" s="152"/>
      <c r="N139" s="152"/>
      <c r="O139" s="152"/>
      <c r="P139" s="153"/>
      <c r="Q139" s="153"/>
      <c r="R139" s="156">
        <f t="shared" si="103"/>
        <v>0</v>
      </c>
      <c r="S139" s="156">
        <f t="shared" si="104"/>
        <v>0</v>
      </c>
      <c r="U139" s="157">
        <f t="shared" si="110"/>
        <v>0</v>
      </c>
      <c r="W139" s="152"/>
      <c r="X139" s="152"/>
      <c r="Y139" s="152"/>
      <c r="Z139" s="152"/>
      <c r="AA139" s="152"/>
      <c r="AB139" s="152"/>
      <c r="AC139" s="347"/>
      <c r="AD139" s="152"/>
      <c r="AE139" s="152"/>
      <c r="AF139" s="152"/>
      <c r="AG139" s="152"/>
      <c r="AH139" s="152"/>
      <c r="AI139" s="152"/>
      <c r="AJ139" s="347"/>
      <c r="AK139" s="152"/>
      <c r="AL139" s="152"/>
      <c r="AM139" s="295"/>
      <c r="AN139" s="228"/>
      <c r="AO139" s="228"/>
      <c r="AP139" s="228"/>
      <c r="AQ139" s="228"/>
      <c r="AR139" s="228"/>
      <c r="AS139" s="348"/>
      <c r="AT139" s="264">
        <f t="shared" si="93"/>
        <v>0</v>
      </c>
      <c r="AU139" s="259"/>
      <c r="AV139" s="265">
        <f t="shared" si="107"/>
        <v>0</v>
      </c>
      <c r="AX139" s="265">
        <f t="shared" si="111"/>
        <v>0</v>
      </c>
      <c r="AZ139" s="492">
        <f t="shared" si="108"/>
        <v>0</v>
      </c>
      <c r="BB139" s="492">
        <f t="shared" si="109"/>
        <v>0</v>
      </c>
      <c r="BD139" s="265">
        <f t="shared" si="112"/>
        <v>0</v>
      </c>
      <c r="BE139" s="105"/>
      <c r="BF139" s="105"/>
      <c r="BG139" s="105"/>
      <c r="BH139" s="105"/>
      <c r="BI139" s="105"/>
      <c r="BJ139" s="105"/>
    </row>
    <row r="140" spans="2:62" ht="20.100000000000001" hidden="1" customHeight="1" outlineLevel="1">
      <c r="B140" s="100"/>
      <c r="C140" s="908"/>
      <c r="D140" s="909"/>
      <c r="E140" s="909"/>
      <c r="F140" s="910"/>
      <c r="G140" s="890"/>
      <c r="H140" s="891"/>
      <c r="I140" s="152"/>
      <c r="J140" s="152"/>
      <c r="K140" s="152"/>
      <c r="L140" s="152"/>
      <c r="M140" s="152"/>
      <c r="N140" s="152"/>
      <c r="O140" s="152"/>
      <c r="P140" s="153"/>
      <c r="Q140" s="153"/>
      <c r="R140" s="156">
        <f t="shared" si="103"/>
        <v>0</v>
      </c>
      <c r="S140" s="156">
        <f t="shared" si="104"/>
        <v>0</v>
      </c>
      <c r="U140" s="157">
        <f t="shared" si="110"/>
        <v>0</v>
      </c>
      <c r="W140" s="152"/>
      <c r="X140" s="152"/>
      <c r="Y140" s="152"/>
      <c r="Z140" s="152"/>
      <c r="AA140" s="152"/>
      <c r="AB140" s="152"/>
      <c r="AC140" s="347"/>
      <c r="AD140" s="152"/>
      <c r="AE140" s="152"/>
      <c r="AF140" s="152"/>
      <c r="AG140" s="152"/>
      <c r="AH140" s="152"/>
      <c r="AI140" s="152"/>
      <c r="AJ140" s="347"/>
      <c r="AK140" s="152"/>
      <c r="AL140" s="152"/>
      <c r="AM140" s="295"/>
      <c r="AN140" s="228"/>
      <c r="AO140" s="228"/>
      <c r="AP140" s="228"/>
      <c r="AQ140" s="228"/>
      <c r="AR140" s="228"/>
      <c r="AS140" s="348"/>
      <c r="AT140" s="264">
        <f t="shared" si="93"/>
        <v>0</v>
      </c>
      <c r="AU140" s="259"/>
      <c r="AV140" s="265">
        <f t="shared" si="107"/>
        <v>0</v>
      </c>
      <c r="AX140" s="265">
        <f t="shared" si="111"/>
        <v>0</v>
      </c>
      <c r="AZ140" s="492">
        <f t="shared" si="108"/>
        <v>0</v>
      </c>
      <c r="BB140" s="492">
        <f t="shared" si="109"/>
        <v>0</v>
      </c>
      <c r="BD140" s="265">
        <f t="shared" si="112"/>
        <v>0</v>
      </c>
      <c r="BE140" s="105"/>
      <c r="BF140" s="105"/>
      <c r="BG140" s="105"/>
      <c r="BH140" s="105"/>
      <c r="BI140" s="105"/>
      <c r="BJ140" s="105"/>
    </row>
    <row r="141" spans="2:62" ht="20.100000000000001" hidden="1" customHeight="1" outlineLevel="1">
      <c r="B141" s="100"/>
      <c r="C141" s="908"/>
      <c r="D141" s="909"/>
      <c r="E141" s="909"/>
      <c r="F141" s="910"/>
      <c r="G141" s="890"/>
      <c r="H141" s="891"/>
      <c r="I141" s="152"/>
      <c r="J141" s="152"/>
      <c r="K141" s="152"/>
      <c r="L141" s="152"/>
      <c r="M141" s="152"/>
      <c r="N141" s="152"/>
      <c r="O141" s="152"/>
      <c r="P141" s="153"/>
      <c r="Q141" s="153"/>
      <c r="R141" s="156">
        <f t="shared" si="103"/>
        <v>0</v>
      </c>
      <c r="S141" s="156">
        <f t="shared" si="104"/>
        <v>0</v>
      </c>
      <c r="U141" s="157">
        <f t="shared" si="110"/>
        <v>0</v>
      </c>
      <c r="W141" s="152"/>
      <c r="X141" s="152"/>
      <c r="Y141" s="152"/>
      <c r="Z141" s="152"/>
      <c r="AA141" s="152"/>
      <c r="AB141" s="152"/>
      <c r="AC141" s="347"/>
      <c r="AD141" s="152"/>
      <c r="AE141" s="152"/>
      <c r="AF141" s="152"/>
      <c r="AG141" s="152"/>
      <c r="AH141" s="152"/>
      <c r="AI141" s="152"/>
      <c r="AJ141" s="347"/>
      <c r="AK141" s="152"/>
      <c r="AL141" s="152"/>
      <c r="AM141" s="295"/>
      <c r="AN141" s="228"/>
      <c r="AO141" s="228"/>
      <c r="AP141" s="228"/>
      <c r="AQ141" s="228"/>
      <c r="AR141" s="228"/>
      <c r="AS141" s="348"/>
      <c r="AT141" s="264">
        <f t="shared" si="93"/>
        <v>0</v>
      </c>
      <c r="AU141" s="259"/>
      <c r="AV141" s="265">
        <f t="shared" si="107"/>
        <v>0</v>
      </c>
      <c r="AX141" s="265">
        <f t="shared" si="111"/>
        <v>0</v>
      </c>
      <c r="AZ141" s="492">
        <f t="shared" si="108"/>
        <v>0</v>
      </c>
      <c r="BB141" s="492">
        <f t="shared" si="109"/>
        <v>0</v>
      </c>
      <c r="BD141" s="265">
        <f t="shared" si="112"/>
        <v>0</v>
      </c>
      <c r="BE141" s="105"/>
      <c r="BF141" s="105"/>
      <c r="BG141" s="105"/>
      <c r="BH141" s="105"/>
      <c r="BI141" s="105"/>
      <c r="BJ141" s="105"/>
    </row>
    <row r="142" spans="2:62" ht="20.100000000000001" hidden="1" customHeight="1" outlineLevel="1">
      <c r="B142" s="100"/>
      <c r="C142" s="908"/>
      <c r="D142" s="909"/>
      <c r="E142" s="909"/>
      <c r="F142" s="910"/>
      <c r="G142" s="890"/>
      <c r="H142" s="891"/>
      <c r="I142" s="152"/>
      <c r="J142" s="152"/>
      <c r="K142" s="152"/>
      <c r="L142" s="152"/>
      <c r="M142" s="152"/>
      <c r="N142" s="152"/>
      <c r="O142" s="152"/>
      <c r="P142" s="153"/>
      <c r="Q142" s="153"/>
      <c r="R142" s="156">
        <f t="shared" si="103"/>
        <v>0</v>
      </c>
      <c r="S142" s="156">
        <f t="shared" si="104"/>
        <v>0</v>
      </c>
      <c r="U142" s="157">
        <f t="shared" si="110"/>
        <v>0</v>
      </c>
      <c r="W142" s="152"/>
      <c r="X142" s="152"/>
      <c r="Y142" s="152"/>
      <c r="Z142" s="152"/>
      <c r="AA142" s="152"/>
      <c r="AB142" s="152"/>
      <c r="AC142" s="347"/>
      <c r="AD142" s="152"/>
      <c r="AE142" s="152"/>
      <c r="AF142" s="152"/>
      <c r="AG142" s="152"/>
      <c r="AH142" s="152"/>
      <c r="AI142" s="152"/>
      <c r="AJ142" s="347"/>
      <c r="AK142" s="152"/>
      <c r="AL142" s="152"/>
      <c r="AM142" s="295"/>
      <c r="AN142" s="228"/>
      <c r="AO142" s="228"/>
      <c r="AP142" s="228"/>
      <c r="AQ142" s="228"/>
      <c r="AR142" s="228"/>
      <c r="AS142" s="348"/>
      <c r="AT142" s="264">
        <f t="shared" si="93"/>
        <v>0</v>
      </c>
      <c r="AU142" s="259"/>
      <c r="AV142" s="265">
        <f t="shared" si="107"/>
        <v>0</v>
      </c>
      <c r="AX142" s="265">
        <f t="shared" si="111"/>
        <v>0</v>
      </c>
      <c r="AZ142" s="492">
        <f t="shared" si="108"/>
        <v>0</v>
      </c>
      <c r="BB142" s="492">
        <f t="shared" si="109"/>
        <v>0</v>
      </c>
      <c r="BD142" s="265">
        <f t="shared" si="112"/>
        <v>0</v>
      </c>
      <c r="BE142" s="105"/>
      <c r="BF142" s="105"/>
      <c r="BG142" s="105"/>
      <c r="BH142" s="105"/>
      <c r="BI142" s="105"/>
      <c r="BJ142" s="105"/>
    </row>
    <row r="143" spans="2:62" ht="20.100000000000001" hidden="1" customHeight="1" outlineLevel="1">
      <c r="B143" s="100"/>
      <c r="C143" s="908"/>
      <c r="D143" s="909"/>
      <c r="E143" s="909"/>
      <c r="F143" s="910"/>
      <c r="G143" s="890"/>
      <c r="H143" s="891"/>
      <c r="I143" s="152"/>
      <c r="J143" s="152"/>
      <c r="K143" s="152"/>
      <c r="L143" s="152"/>
      <c r="M143" s="152"/>
      <c r="N143" s="152"/>
      <c r="O143" s="152"/>
      <c r="P143" s="153"/>
      <c r="Q143" s="153"/>
      <c r="R143" s="156">
        <f t="shared" si="103"/>
        <v>0</v>
      </c>
      <c r="S143" s="156">
        <f t="shared" si="104"/>
        <v>0</v>
      </c>
      <c r="U143" s="157">
        <f t="shared" si="110"/>
        <v>0</v>
      </c>
      <c r="W143" s="152"/>
      <c r="X143" s="152"/>
      <c r="Y143" s="152"/>
      <c r="Z143" s="152"/>
      <c r="AA143" s="152"/>
      <c r="AB143" s="152"/>
      <c r="AC143" s="347"/>
      <c r="AD143" s="152"/>
      <c r="AE143" s="152"/>
      <c r="AF143" s="152"/>
      <c r="AG143" s="152"/>
      <c r="AH143" s="152"/>
      <c r="AI143" s="152"/>
      <c r="AJ143" s="347"/>
      <c r="AK143" s="152"/>
      <c r="AL143" s="152"/>
      <c r="AM143" s="295"/>
      <c r="AN143" s="228"/>
      <c r="AO143" s="228"/>
      <c r="AP143" s="228"/>
      <c r="AQ143" s="228"/>
      <c r="AR143" s="228"/>
      <c r="AS143" s="348"/>
      <c r="AT143" s="264">
        <f t="shared" si="93"/>
        <v>0</v>
      </c>
      <c r="AU143" s="259"/>
      <c r="AV143" s="265">
        <f t="shared" si="107"/>
        <v>0</v>
      </c>
      <c r="AX143" s="265">
        <f t="shared" si="111"/>
        <v>0</v>
      </c>
      <c r="AZ143" s="492">
        <f t="shared" si="108"/>
        <v>0</v>
      </c>
      <c r="BB143" s="492">
        <f t="shared" si="109"/>
        <v>0</v>
      </c>
      <c r="BD143" s="265">
        <f t="shared" si="112"/>
        <v>0</v>
      </c>
      <c r="BE143" s="105"/>
      <c r="BF143" s="105"/>
      <c r="BG143" s="105"/>
      <c r="BH143" s="105"/>
      <c r="BI143" s="105"/>
      <c r="BJ143" s="105"/>
    </row>
    <row r="144" spans="2:62" ht="20.100000000000001" hidden="1" customHeight="1" outlineLevel="1">
      <c r="B144" s="100"/>
      <c r="C144" s="908"/>
      <c r="D144" s="909"/>
      <c r="E144" s="909"/>
      <c r="F144" s="910"/>
      <c r="G144" s="890"/>
      <c r="H144" s="891"/>
      <c r="I144" s="152"/>
      <c r="J144" s="152"/>
      <c r="K144" s="152"/>
      <c r="L144" s="152"/>
      <c r="M144" s="152"/>
      <c r="N144" s="152"/>
      <c r="O144" s="152"/>
      <c r="P144" s="153"/>
      <c r="Q144" s="153"/>
      <c r="R144" s="156">
        <f t="shared" si="103"/>
        <v>0</v>
      </c>
      <c r="S144" s="156">
        <f t="shared" si="104"/>
        <v>0</v>
      </c>
      <c r="U144" s="157">
        <f t="shared" si="110"/>
        <v>0</v>
      </c>
      <c r="W144" s="152"/>
      <c r="X144" s="152"/>
      <c r="Y144" s="152"/>
      <c r="Z144" s="152"/>
      <c r="AA144" s="152"/>
      <c r="AB144" s="152"/>
      <c r="AC144" s="347"/>
      <c r="AD144" s="152"/>
      <c r="AE144" s="152"/>
      <c r="AF144" s="152"/>
      <c r="AG144" s="152"/>
      <c r="AH144" s="152"/>
      <c r="AI144" s="152"/>
      <c r="AJ144" s="347"/>
      <c r="AK144" s="152"/>
      <c r="AL144" s="152"/>
      <c r="AM144" s="295"/>
      <c r="AN144" s="228"/>
      <c r="AO144" s="228"/>
      <c r="AP144" s="228"/>
      <c r="AQ144" s="228"/>
      <c r="AR144" s="228"/>
      <c r="AS144" s="348"/>
      <c r="AT144" s="264">
        <f t="shared" si="93"/>
        <v>0</v>
      </c>
      <c r="AU144" s="259"/>
      <c r="AV144" s="265">
        <f t="shared" si="107"/>
        <v>0</v>
      </c>
      <c r="AX144" s="265">
        <f t="shared" si="111"/>
        <v>0</v>
      </c>
      <c r="AZ144" s="492">
        <f t="shared" si="108"/>
        <v>0</v>
      </c>
      <c r="BB144" s="492">
        <f t="shared" si="109"/>
        <v>0</v>
      </c>
      <c r="BD144" s="265">
        <f t="shared" si="112"/>
        <v>0</v>
      </c>
      <c r="BE144" s="105"/>
      <c r="BF144" s="105"/>
      <c r="BG144" s="105"/>
      <c r="BH144" s="105"/>
      <c r="BI144" s="105"/>
      <c r="BJ144" s="105"/>
    </row>
    <row r="145" spans="2:62" ht="20.100000000000001" hidden="1" customHeight="1" outlineLevel="1">
      <c r="B145" s="100"/>
      <c r="C145" s="908"/>
      <c r="D145" s="909"/>
      <c r="E145" s="909"/>
      <c r="F145" s="910"/>
      <c r="G145" s="890"/>
      <c r="H145" s="891"/>
      <c r="I145" s="152"/>
      <c r="J145" s="152"/>
      <c r="K145" s="152"/>
      <c r="L145" s="152"/>
      <c r="M145" s="152"/>
      <c r="N145" s="152"/>
      <c r="O145" s="152"/>
      <c r="P145" s="153"/>
      <c r="Q145" s="153"/>
      <c r="R145" s="156">
        <f t="shared" si="103"/>
        <v>0</v>
      </c>
      <c r="S145" s="156">
        <f t="shared" si="104"/>
        <v>0</v>
      </c>
      <c r="U145" s="157">
        <f t="shared" si="110"/>
        <v>0</v>
      </c>
      <c r="W145" s="152"/>
      <c r="X145" s="152"/>
      <c r="Y145" s="152"/>
      <c r="Z145" s="152"/>
      <c r="AA145" s="152"/>
      <c r="AB145" s="152"/>
      <c r="AC145" s="347"/>
      <c r="AD145" s="152"/>
      <c r="AE145" s="152"/>
      <c r="AF145" s="152"/>
      <c r="AG145" s="152"/>
      <c r="AH145" s="152"/>
      <c r="AI145" s="152"/>
      <c r="AJ145" s="347"/>
      <c r="AK145" s="152"/>
      <c r="AL145" s="152"/>
      <c r="AM145" s="295"/>
      <c r="AN145" s="228"/>
      <c r="AO145" s="228"/>
      <c r="AP145" s="228"/>
      <c r="AQ145" s="228"/>
      <c r="AR145" s="228"/>
      <c r="AS145" s="348"/>
      <c r="AT145" s="264">
        <f t="shared" si="93"/>
        <v>0</v>
      </c>
      <c r="AU145" s="259"/>
      <c r="AV145" s="265">
        <f t="shared" si="107"/>
        <v>0</v>
      </c>
      <c r="AX145" s="265">
        <f t="shared" si="111"/>
        <v>0</v>
      </c>
      <c r="AZ145" s="492">
        <f t="shared" si="108"/>
        <v>0</v>
      </c>
      <c r="BB145" s="492">
        <f t="shared" si="109"/>
        <v>0</v>
      </c>
      <c r="BD145" s="265">
        <f t="shared" si="112"/>
        <v>0</v>
      </c>
      <c r="BE145" s="105"/>
      <c r="BF145" s="105"/>
      <c r="BG145" s="105"/>
      <c r="BH145" s="105"/>
      <c r="BI145" s="105"/>
      <c r="BJ145" s="105"/>
    </row>
    <row r="146" spans="2:62" ht="20.100000000000001" hidden="1" customHeight="1" outlineLevel="1">
      <c r="B146" s="100"/>
      <c r="C146" s="908"/>
      <c r="D146" s="909"/>
      <c r="E146" s="909"/>
      <c r="F146" s="910"/>
      <c r="G146" s="890"/>
      <c r="H146" s="891"/>
      <c r="I146" s="152"/>
      <c r="J146" s="152"/>
      <c r="K146" s="152"/>
      <c r="L146" s="152"/>
      <c r="M146" s="152"/>
      <c r="N146" s="152"/>
      <c r="O146" s="152"/>
      <c r="P146" s="153"/>
      <c r="Q146" s="153"/>
      <c r="R146" s="156">
        <f t="shared" si="103"/>
        <v>0</v>
      </c>
      <c r="S146" s="156">
        <f t="shared" si="104"/>
        <v>0</v>
      </c>
      <c r="U146" s="157">
        <f t="shared" si="110"/>
        <v>0</v>
      </c>
      <c r="W146" s="152"/>
      <c r="X146" s="152"/>
      <c r="Y146" s="152"/>
      <c r="Z146" s="152"/>
      <c r="AA146" s="152"/>
      <c r="AB146" s="152"/>
      <c r="AC146" s="347"/>
      <c r="AD146" s="152"/>
      <c r="AE146" s="152"/>
      <c r="AF146" s="152"/>
      <c r="AG146" s="152"/>
      <c r="AH146" s="152"/>
      <c r="AI146" s="152"/>
      <c r="AJ146" s="347"/>
      <c r="AK146" s="152"/>
      <c r="AL146" s="152"/>
      <c r="AM146" s="295"/>
      <c r="AN146" s="228"/>
      <c r="AO146" s="228"/>
      <c r="AP146" s="228"/>
      <c r="AQ146" s="228"/>
      <c r="AR146" s="228"/>
      <c r="AS146" s="348"/>
      <c r="AT146" s="264">
        <f t="shared" si="93"/>
        <v>0</v>
      </c>
      <c r="AU146" s="259"/>
      <c r="AV146" s="265">
        <f t="shared" si="107"/>
        <v>0</v>
      </c>
      <c r="AX146" s="265">
        <f t="shared" si="111"/>
        <v>0</v>
      </c>
      <c r="AZ146" s="492">
        <f t="shared" si="108"/>
        <v>0</v>
      </c>
      <c r="BB146" s="492">
        <f t="shared" si="109"/>
        <v>0</v>
      </c>
      <c r="BD146" s="265">
        <f t="shared" si="112"/>
        <v>0</v>
      </c>
      <c r="BE146" s="105"/>
      <c r="BF146" s="105"/>
      <c r="BG146" s="105"/>
      <c r="BH146" s="105"/>
      <c r="BI146" s="105"/>
      <c r="BJ146" s="105"/>
    </row>
    <row r="147" spans="2:62" ht="9.9499999999999993" hidden="1" customHeight="1" outlineLevel="1">
      <c r="B147" s="101"/>
      <c r="C147" s="208"/>
      <c r="D147" s="208"/>
      <c r="E147" s="208"/>
      <c r="F147" s="208"/>
      <c r="G147" s="237"/>
      <c r="H147" s="207"/>
      <c r="I147" s="257"/>
      <c r="J147" s="257"/>
      <c r="K147" s="257"/>
      <c r="L147" s="257"/>
      <c r="M147" s="257"/>
      <c r="N147" s="257"/>
      <c r="O147" s="257"/>
      <c r="P147" s="256"/>
      <c r="Q147" s="102"/>
      <c r="R147" s="102"/>
      <c r="S147" s="102"/>
      <c r="U147" s="98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Z147" s="493"/>
      <c r="BE147" s="105"/>
      <c r="BF147" s="105"/>
      <c r="BG147" s="105"/>
      <c r="BH147" s="105"/>
      <c r="BI147" s="105"/>
      <c r="BJ147" s="105"/>
    </row>
    <row r="148" spans="2:62" ht="20.100000000000001" customHeight="1" collapsed="1">
      <c r="B148" s="151">
        <f>B131+1</f>
        <v>9</v>
      </c>
      <c r="C148" s="916"/>
      <c r="D148" s="917"/>
      <c r="E148" s="917"/>
      <c r="F148" s="918"/>
      <c r="G148" s="429"/>
      <c r="H148" s="206">
        <v>1</v>
      </c>
      <c r="I148" s="642">
        <f t="shared" ref="I148" si="113">$H148*SUM(I149:I163)</f>
        <v>0</v>
      </c>
      <c r="J148" s="643">
        <f t="shared" ref="J148:O148" si="114">$H148*SUM(J149:J163)</f>
        <v>0</v>
      </c>
      <c r="K148" s="644">
        <f t="shared" si="114"/>
        <v>0</v>
      </c>
      <c r="L148" s="645">
        <f t="shared" si="114"/>
        <v>0</v>
      </c>
      <c r="M148" s="645">
        <f t="shared" si="114"/>
        <v>0</v>
      </c>
      <c r="N148" s="644">
        <f t="shared" si="114"/>
        <v>0</v>
      </c>
      <c r="O148" s="642">
        <f t="shared" si="114"/>
        <v>0</v>
      </c>
      <c r="P148" s="209">
        <f t="shared" ref="P148:Q148" si="115">$H148*SUM(P149:P163)</f>
        <v>0</v>
      </c>
      <c r="Q148" s="210">
        <f t="shared" si="115"/>
        <v>0</v>
      </c>
      <c r="R148" s="136">
        <f t="shared" ref="R148:R163" si="116">P148*(1+Gewinn)*(1+SicherheitAngebot)</f>
        <v>0</v>
      </c>
      <c r="S148" s="137">
        <f t="shared" ref="S148:S163" si="117">Q148*(1+MGKZ)*(1+Gewinn)*(1+SicherheitAngebot)</f>
        <v>0</v>
      </c>
      <c r="U148" s="10">
        <f>I148*$I$7+J148*$J$7+K148*$K$7+L148*$L$7+M148*$M$7+N148*$N$7+O148*$O$7+R148+S148</f>
        <v>0</v>
      </c>
      <c r="W148" s="646">
        <f t="shared" ref="W148:AB148" si="118">$H148*SUM(W149:W163)</f>
        <v>0</v>
      </c>
      <c r="X148" s="647">
        <f t="shared" si="118"/>
        <v>0</v>
      </c>
      <c r="Y148" s="648">
        <f t="shared" si="118"/>
        <v>0</v>
      </c>
      <c r="Z148" s="649">
        <f t="shared" si="118"/>
        <v>0</v>
      </c>
      <c r="AA148" s="648">
        <f t="shared" si="118"/>
        <v>0</v>
      </c>
      <c r="AB148" s="646">
        <f t="shared" si="118"/>
        <v>0</v>
      </c>
      <c r="AC148" s="258"/>
      <c r="AD148" s="646">
        <f t="shared" ref="AD148:AM148" si="119">$H148*SUM(AD149:AD163)</f>
        <v>0</v>
      </c>
      <c r="AE148" s="647">
        <f t="shared" si="119"/>
        <v>0</v>
      </c>
      <c r="AF148" s="648">
        <f t="shared" si="119"/>
        <v>0</v>
      </c>
      <c r="AG148" s="649">
        <f t="shared" si="119"/>
        <v>0</v>
      </c>
      <c r="AH148" s="648">
        <f t="shared" si="119"/>
        <v>0</v>
      </c>
      <c r="AI148" s="646">
        <f t="shared" si="119"/>
        <v>0</v>
      </c>
      <c r="AJ148" s="258"/>
      <c r="AK148" s="653">
        <f t="shared" si="119"/>
        <v>0</v>
      </c>
      <c r="AL148" s="653">
        <f t="shared" si="119"/>
        <v>0</v>
      </c>
      <c r="AM148" s="653">
        <f t="shared" si="119"/>
        <v>0</v>
      </c>
      <c r="AN148" s="227">
        <f>$H148*SUM(AN149:AN163)*(1+Gewinn)*(1+SicherheitAngebot)</f>
        <v>0</v>
      </c>
      <c r="AO148" s="227">
        <f>$H148*SUM(AO149:AO163)*(1+Gewinn)*(1+SicherheitAngebot)</f>
        <v>0</v>
      </c>
      <c r="AP148" s="227">
        <f>$H148*SUM(AP149:AP163)*(1+Gewinn)*(1+SicherheitAngebot)</f>
        <v>0</v>
      </c>
      <c r="AQ148" s="227">
        <f>$H148*SUM(AQ149:AQ163)*(1+Gewinn)*(1+SicherheitAngebot)</f>
        <v>0</v>
      </c>
      <c r="AR148" s="227">
        <f>$H148*SUM(AR149:AR163)*(1+Gewinn)*(1+SicherheitAngebot)</f>
        <v>0</v>
      </c>
      <c r="AS148" s="262"/>
      <c r="AT148" s="263">
        <f t="shared" si="93"/>
        <v>0</v>
      </c>
      <c r="AU148" s="259"/>
      <c r="AV148" s="491">
        <f>AK148*$AK$7+AL148*$AL$7+AM148*$AM$7+SUM(AN148:AR148)+AT148/Zuschläge_IBN+AT148</f>
        <v>0</v>
      </c>
      <c r="AX148" s="685">
        <f>U148+AV148</f>
        <v>0</v>
      </c>
      <c r="AZ148" s="490">
        <f>IF(H148&gt;0,U148/(1+SicherheitAngebot)*(1+Sicherheit),0)</f>
        <v>0</v>
      </c>
      <c r="BB148" s="490">
        <f>IF(H148&gt;0,AV148/(1+SicherheitAngebot)*(1+Sicherheit),0)</f>
        <v>0</v>
      </c>
      <c r="BD148" s="490">
        <f>AZ148+BB148</f>
        <v>0</v>
      </c>
      <c r="BE148" s="105"/>
      <c r="BF148" s="105"/>
      <c r="BG148" s="105"/>
      <c r="BH148" s="105"/>
      <c r="BI148" s="105"/>
      <c r="BJ148" s="105"/>
    </row>
    <row r="149" spans="2:62" ht="20.100000000000001" hidden="1" customHeight="1" outlineLevel="1">
      <c r="B149" s="99"/>
      <c r="C149" s="908"/>
      <c r="D149" s="909"/>
      <c r="E149" s="909"/>
      <c r="F149" s="910"/>
      <c r="G149" s="890"/>
      <c r="H149" s="901"/>
      <c r="I149" s="152"/>
      <c r="J149" s="152"/>
      <c r="K149" s="152"/>
      <c r="L149" s="152"/>
      <c r="M149" s="152"/>
      <c r="N149" s="152"/>
      <c r="O149" s="152"/>
      <c r="P149" s="153"/>
      <c r="Q149" s="153"/>
      <c r="R149" s="156">
        <f t="shared" si="116"/>
        <v>0</v>
      </c>
      <c r="S149" s="156">
        <f t="shared" si="117"/>
        <v>0</v>
      </c>
      <c r="U149" s="157">
        <f>I149*$I$7+J149*$J$7+K149*$K$7+L149*$L$7+M149*$M$7+N149*$N$7+O149*$O$7+R149+S149</f>
        <v>0</v>
      </c>
      <c r="W149" s="152"/>
      <c r="X149" s="152"/>
      <c r="Y149" s="152"/>
      <c r="Z149" s="152"/>
      <c r="AA149" s="152"/>
      <c r="AB149" s="152"/>
      <c r="AC149" s="347"/>
      <c r="AD149" s="152"/>
      <c r="AE149" s="152"/>
      <c r="AF149" s="152"/>
      <c r="AG149" s="152"/>
      <c r="AH149" s="152"/>
      <c r="AI149" s="152"/>
      <c r="AJ149" s="347"/>
      <c r="AK149" s="152"/>
      <c r="AL149" s="152"/>
      <c r="AM149" s="295"/>
      <c r="AN149" s="228"/>
      <c r="AO149" s="228"/>
      <c r="AP149" s="228"/>
      <c r="AQ149" s="228"/>
      <c r="AR149" s="228"/>
      <c r="AS149" s="348"/>
      <c r="AT149" s="264">
        <f t="shared" si="93"/>
        <v>0</v>
      </c>
      <c r="AU149" s="259"/>
      <c r="AV149" s="265">
        <f t="shared" ref="AV149:AV163" si="120">AK149*$AK$7+AL149*$AL$7+AM149*$AM$7+SUM(AN149:AR149)*(1+Gewinn)*(1+SicherheitAngebot)+AT149/Zuschläge_IBN+AT149</f>
        <v>0</v>
      </c>
      <c r="AX149" s="265">
        <f>U149+AV149</f>
        <v>0</v>
      </c>
      <c r="AZ149" s="492">
        <f t="shared" ref="AZ149:AZ163" si="121">U149/(1+SicherheitAngebot)*(1+Sicherheit)</f>
        <v>0</v>
      </c>
      <c r="BB149" s="492">
        <f t="shared" ref="BB149:BB163" si="122">AV149/(1+SicherheitAngebot)*(1+Sicherheit)</f>
        <v>0</v>
      </c>
      <c r="BD149" s="265">
        <f>AZ149+BB149</f>
        <v>0</v>
      </c>
      <c r="BE149" s="105"/>
      <c r="BF149" s="105"/>
      <c r="BG149" s="105"/>
      <c r="BH149" s="105"/>
      <c r="BI149" s="105"/>
      <c r="BJ149" s="105"/>
    </row>
    <row r="150" spans="2:62" ht="20.100000000000001" hidden="1" customHeight="1" outlineLevel="1">
      <c r="B150" s="421"/>
      <c r="C150" s="908"/>
      <c r="D150" s="909"/>
      <c r="E150" s="909"/>
      <c r="F150" s="910"/>
      <c r="G150" s="890"/>
      <c r="H150" s="891"/>
      <c r="I150" s="152"/>
      <c r="J150" s="152"/>
      <c r="K150" s="152"/>
      <c r="L150" s="152"/>
      <c r="M150" s="152"/>
      <c r="N150" s="152"/>
      <c r="O150" s="152"/>
      <c r="P150" s="153"/>
      <c r="Q150" s="153"/>
      <c r="R150" s="156">
        <f t="shared" si="116"/>
        <v>0</v>
      </c>
      <c r="S150" s="156">
        <f t="shared" si="117"/>
        <v>0</v>
      </c>
      <c r="U150" s="157">
        <f t="shared" ref="U150:U163" si="123">I150*$I$7+J150*$J$7+K150*$K$7+L150*$L$7+M150*$M$7+N150*$N$7+O150*$O$7+R150+S150</f>
        <v>0</v>
      </c>
      <c r="W150" s="152"/>
      <c r="X150" s="152"/>
      <c r="Y150" s="152"/>
      <c r="Z150" s="152"/>
      <c r="AA150" s="152"/>
      <c r="AB150" s="152"/>
      <c r="AC150" s="347"/>
      <c r="AD150" s="152"/>
      <c r="AE150" s="152"/>
      <c r="AF150" s="152"/>
      <c r="AG150" s="152"/>
      <c r="AH150" s="152"/>
      <c r="AI150" s="152"/>
      <c r="AJ150" s="347"/>
      <c r="AK150" s="152"/>
      <c r="AL150" s="152"/>
      <c r="AM150" s="295"/>
      <c r="AN150" s="228"/>
      <c r="AO150" s="228"/>
      <c r="AP150" s="228"/>
      <c r="AQ150" s="228"/>
      <c r="AR150" s="228"/>
      <c r="AS150" s="348"/>
      <c r="AT150" s="264">
        <f t="shared" si="93"/>
        <v>0</v>
      </c>
      <c r="AU150" s="259"/>
      <c r="AV150" s="265">
        <f t="shared" si="120"/>
        <v>0</v>
      </c>
      <c r="AX150" s="265">
        <f t="shared" ref="AX150:AX163" si="124">U150+AV150</f>
        <v>0</v>
      </c>
      <c r="AZ150" s="492">
        <f t="shared" si="121"/>
        <v>0</v>
      </c>
      <c r="BB150" s="492">
        <f t="shared" si="122"/>
        <v>0</v>
      </c>
      <c r="BD150" s="265">
        <f t="shared" ref="BD150:BD163" si="125">AZ150+BB150</f>
        <v>0</v>
      </c>
      <c r="BE150" s="105"/>
      <c r="BF150" s="105"/>
      <c r="BG150" s="105"/>
      <c r="BH150" s="105"/>
      <c r="BI150" s="105"/>
      <c r="BJ150" s="105"/>
    </row>
    <row r="151" spans="2:62" ht="20.100000000000001" hidden="1" customHeight="1" outlineLevel="1">
      <c r="B151" s="421"/>
      <c r="C151" s="908"/>
      <c r="D151" s="909"/>
      <c r="E151" s="909"/>
      <c r="F151" s="910"/>
      <c r="G151" s="890"/>
      <c r="H151" s="891"/>
      <c r="I151" s="152"/>
      <c r="J151" s="152"/>
      <c r="K151" s="152"/>
      <c r="L151" s="152"/>
      <c r="M151" s="152"/>
      <c r="N151" s="152"/>
      <c r="O151" s="152"/>
      <c r="P151" s="153"/>
      <c r="Q151" s="153"/>
      <c r="R151" s="156">
        <f t="shared" si="116"/>
        <v>0</v>
      </c>
      <c r="S151" s="156">
        <f t="shared" si="117"/>
        <v>0</v>
      </c>
      <c r="U151" s="157">
        <f t="shared" si="123"/>
        <v>0</v>
      </c>
      <c r="W151" s="152"/>
      <c r="X151" s="152"/>
      <c r="Y151" s="152"/>
      <c r="Z151" s="152"/>
      <c r="AA151" s="152"/>
      <c r="AB151" s="152"/>
      <c r="AC151" s="347"/>
      <c r="AD151" s="152"/>
      <c r="AE151" s="152"/>
      <c r="AF151" s="152"/>
      <c r="AG151" s="152"/>
      <c r="AH151" s="152"/>
      <c r="AI151" s="152"/>
      <c r="AJ151" s="347"/>
      <c r="AK151" s="152"/>
      <c r="AL151" s="152"/>
      <c r="AM151" s="295"/>
      <c r="AN151" s="228"/>
      <c r="AO151" s="228"/>
      <c r="AP151" s="228"/>
      <c r="AQ151" s="228"/>
      <c r="AR151" s="228"/>
      <c r="AS151" s="348"/>
      <c r="AT151" s="264">
        <f t="shared" si="93"/>
        <v>0</v>
      </c>
      <c r="AU151" s="259"/>
      <c r="AV151" s="265">
        <f t="shared" si="120"/>
        <v>0</v>
      </c>
      <c r="AX151" s="265">
        <f t="shared" si="124"/>
        <v>0</v>
      </c>
      <c r="AZ151" s="492">
        <f t="shared" si="121"/>
        <v>0</v>
      </c>
      <c r="BB151" s="492">
        <f t="shared" si="122"/>
        <v>0</v>
      </c>
      <c r="BD151" s="265">
        <f t="shared" si="125"/>
        <v>0</v>
      </c>
      <c r="BE151" s="105"/>
      <c r="BF151" s="105"/>
      <c r="BG151" s="105"/>
      <c r="BH151" s="105"/>
      <c r="BI151" s="105"/>
      <c r="BJ151" s="105"/>
    </row>
    <row r="152" spans="2:62" ht="20.100000000000001" hidden="1" customHeight="1" outlineLevel="1">
      <c r="B152" s="421"/>
      <c r="C152" s="908"/>
      <c r="D152" s="909"/>
      <c r="E152" s="909"/>
      <c r="F152" s="910"/>
      <c r="G152" s="890"/>
      <c r="H152" s="891"/>
      <c r="I152" s="152"/>
      <c r="J152" s="152"/>
      <c r="K152" s="152"/>
      <c r="L152" s="152"/>
      <c r="M152" s="152"/>
      <c r="N152" s="152"/>
      <c r="O152" s="152"/>
      <c r="P152" s="153"/>
      <c r="Q152" s="153"/>
      <c r="R152" s="156">
        <f t="shared" si="116"/>
        <v>0</v>
      </c>
      <c r="S152" s="156">
        <f t="shared" si="117"/>
        <v>0</v>
      </c>
      <c r="U152" s="157">
        <f t="shared" si="123"/>
        <v>0</v>
      </c>
      <c r="W152" s="152"/>
      <c r="X152" s="152"/>
      <c r="Y152" s="152"/>
      <c r="Z152" s="152"/>
      <c r="AA152" s="152"/>
      <c r="AB152" s="152"/>
      <c r="AC152" s="347"/>
      <c r="AD152" s="152"/>
      <c r="AE152" s="152"/>
      <c r="AF152" s="152"/>
      <c r="AG152" s="152"/>
      <c r="AH152" s="152"/>
      <c r="AI152" s="152"/>
      <c r="AJ152" s="347"/>
      <c r="AK152" s="152"/>
      <c r="AL152" s="152"/>
      <c r="AM152" s="295"/>
      <c r="AN152" s="228"/>
      <c r="AO152" s="228"/>
      <c r="AP152" s="228"/>
      <c r="AQ152" s="228"/>
      <c r="AR152" s="228"/>
      <c r="AS152" s="348"/>
      <c r="AT152" s="264">
        <f t="shared" si="93"/>
        <v>0</v>
      </c>
      <c r="AU152" s="259"/>
      <c r="AV152" s="265">
        <f t="shared" si="120"/>
        <v>0</v>
      </c>
      <c r="AX152" s="265">
        <f t="shared" si="124"/>
        <v>0</v>
      </c>
      <c r="AZ152" s="492">
        <f t="shared" si="121"/>
        <v>0</v>
      </c>
      <c r="BB152" s="492">
        <f t="shared" si="122"/>
        <v>0</v>
      </c>
      <c r="BD152" s="265">
        <f t="shared" si="125"/>
        <v>0</v>
      </c>
      <c r="BE152" s="105"/>
      <c r="BF152" s="105"/>
      <c r="BG152" s="105"/>
      <c r="BH152" s="105"/>
      <c r="BI152" s="105"/>
      <c r="BJ152" s="105"/>
    </row>
    <row r="153" spans="2:62" ht="20.100000000000001" hidden="1" customHeight="1" outlineLevel="1">
      <c r="B153" s="421"/>
      <c r="C153" s="908"/>
      <c r="D153" s="909"/>
      <c r="E153" s="909"/>
      <c r="F153" s="910"/>
      <c r="G153" s="890"/>
      <c r="H153" s="891"/>
      <c r="I153" s="152"/>
      <c r="J153" s="152"/>
      <c r="K153" s="152"/>
      <c r="L153" s="152"/>
      <c r="M153" s="152"/>
      <c r="N153" s="152"/>
      <c r="O153" s="152"/>
      <c r="P153" s="153"/>
      <c r="Q153" s="153"/>
      <c r="R153" s="156">
        <f t="shared" si="116"/>
        <v>0</v>
      </c>
      <c r="S153" s="156">
        <f t="shared" si="117"/>
        <v>0</v>
      </c>
      <c r="U153" s="157">
        <f t="shared" si="123"/>
        <v>0</v>
      </c>
      <c r="W153" s="152"/>
      <c r="X153" s="152"/>
      <c r="Y153" s="152"/>
      <c r="Z153" s="152"/>
      <c r="AA153" s="152"/>
      <c r="AB153" s="152"/>
      <c r="AC153" s="347"/>
      <c r="AD153" s="152"/>
      <c r="AE153" s="152"/>
      <c r="AF153" s="152"/>
      <c r="AG153" s="152"/>
      <c r="AH153" s="152"/>
      <c r="AI153" s="152"/>
      <c r="AJ153" s="347"/>
      <c r="AK153" s="152"/>
      <c r="AL153" s="152"/>
      <c r="AM153" s="295"/>
      <c r="AN153" s="228"/>
      <c r="AO153" s="228"/>
      <c r="AP153" s="228"/>
      <c r="AQ153" s="228"/>
      <c r="AR153" s="228"/>
      <c r="AS153" s="348"/>
      <c r="AT153" s="264">
        <f t="shared" si="93"/>
        <v>0</v>
      </c>
      <c r="AU153" s="259"/>
      <c r="AV153" s="265">
        <f t="shared" si="120"/>
        <v>0</v>
      </c>
      <c r="AX153" s="265">
        <f t="shared" si="124"/>
        <v>0</v>
      </c>
      <c r="AZ153" s="492">
        <f t="shared" si="121"/>
        <v>0</v>
      </c>
      <c r="BB153" s="492">
        <f t="shared" si="122"/>
        <v>0</v>
      </c>
      <c r="BD153" s="265">
        <f t="shared" si="125"/>
        <v>0</v>
      </c>
      <c r="BE153" s="105"/>
      <c r="BF153" s="105"/>
      <c r="BG153" s="105"/>
      <c r="BH153" s="105"/>
      <c r="BI153" s="105"/>
      <c r="BJ153" s="105"/>
    </row>
    <row r="154" spans="2:62" ht="20.100000000000001" hidden="1" customHeight="1" outlineLevel="1">
      <c r="B154" s="421"/>
      <c r="C154" s="908"/>
      <c r="D154" s="909"/>
      <c r="E154" s="909"/>
      <c r="F154" s="910"/>
      <c r="G154" s="890"/>
      <c r="H154" s="891"/>
      <c r="I154" s="152"/>
      <c r="J154" s="152"/>
      <c r="K154" s="152"/>
      <c r="L154" s="152"/>
      <c r="M154" s="152"/>
      <c r="N154" s="152"/>
      <c r="O154" s="152"/>
      <c r="P154" s="153"/>
      <c r="Q154" s="153"/>
      <c r="R154" s="156">
        <f t="shared" si="116"/>
        <v>0</v>
      </c>
      <c r="S154" s="156">
        <f t="shared" si="117"/>
        <v>0</v>
      </c>
      <c r="U154" s="157">
        <f t="shared" si="123"/>
        <v>0</v>
      </c>
      <c r="W154" s="152"/>
      <c r="X154" s="152"/>
      <c r="Y154" s="152"/>
      <c r="Z154" s="152"/>
      <c r="AA154" s="152"/>
      <c r="AB154" s="152"/>
      <c r="AC154" s="347"/>
      <c r="AD154" s="152"/>
      <c r="AE154" s="152"/>
      <c r="AF154" s="152"/>
      <c r="AG154" s="152"/>
      <c r="AH154" s="152"/>
      <c r="AI154" s="152"/>
      <c r="AJ154" s="347"/>
      <c r="AK154" s="152"/>
      <c r="AL154" s="152"/>
      <c r="AM154" s="295"/>
      <c r="AN154" s="228"/>
      <c r="AO154" s="228"/>
      <c r="AP154" s="228"/>
      <c r="AQ154" s="228"/>
      <c r="AR154" s="228"/>
      <c r="AS154" s="348"/>
      <c r="AT154" s="264">
        <f t="shared" si="93"/>
        <v>0</v>
      </c>
      <c r="AU154" s="259"/>
      <c r="AV154" s="265">
        <f t="shared" si="120"/>
        <v>0</v>
      </c>
      <c r="AX154" s="265">
        <f t="shared" si="124"/>
        <v>0</v>
      </c>
      <c r="AZ154" s="492">
        <f t="shared" si="121"/>
        <v>0</v>
      </c>
      <c r="BB154" s="492">
        <f t="shared" si="122"/>
        <v>0</v>
      </c>
      <c r="BD154" s="265">
        <f t="shared" si="125"/>
        <v>0</v>
      </c>
      <c r="BE154" s="105"/>
      <c r="BF154" s="105"/>
      <c r="BG154" s="105"/>
      <c r="BH154" s="105"/>
      <c r="BI154" s="105"/>
      <c r="BJ154" s="105"/>
    </row>
    <row r="155" spans="2:62" ht="20.100000000000001" hidden="1" customHeight="1" outlineLevel="1">
      <c r="B155" s="100"/>
      <c r="C155" s="908"/>
      <c r="D155" s="909"/>
      <c r="E155" s="909"/>
      <c r="F155" s="910"/>
      <c r="G155" s="890"/>
      <c r="H155" s="891"/>
      <c r="I155" s="152"/>
      <c r="J155" s="152"/>
      <c r="K155" s="152"/>
      <c r="L155" s="152"/>
      <c r="M155" s="152"/>
      <c r="N155" s="152"/>
      <c r="O155" s="152"/>
      <c r="P155" s="153"/>
      <c r="Q155" s="153"/>
      <c r="R155" s="156">
        <f t="shared" si="116"/>
        <v>0</v>
      </c>
      <c r="S155" s="156">
        <f t="shared" si="117"/>
        <v>0</v>
      </c>
      <c r="U155" s="157">
        <f t="shared" si="123"/>
        <v>0</v>
      </c>
      <c r="W155" s="152"/>
      <c r="X155" s="152"/>
      <c r="Y155" s="152"/>
      <c r="Z155" s="152"/>
      <c r="AA155" s="152"/>
      <c r="AB155" s="152"/>
      <c r="AC155" s="347"/>
      <c r="AD155" s="152"/>
      <c r="AE155" s="152"/>
      <c r="AF155" s="152"/>
      <c r="AG155" s="152"/>
      <c r="AH155" s="152"/>
      <c r="AI155" s="152"/>
      <c r="AJ155" s="347"/>
      <c r="AK155" s="152"/>
      <c r="AL155" s="152"/>
      <c r="AM155" s="295"/>
      <c r="AN155" s="228"/>
      <c r="AO155" s="228"/>
      <c r="AP155" s="228"/>
      <c r="AQ155" s="228"/>
      <c r="AR155" s="228"/>
      <c r="AS155" s="348"/>
      <c r="AT155" s="264">
        <f t="shared" si="93"/>
        <v>0</v>
      </c>
      <c r="AU155" s="259"/>
      <c r="AV155" s="265">
        <f t="shared" si="120"/>
        <v>0</v>
      </c>
      <c r="AX155" s="265">
        <f t="shared" si="124"/>
        <v>0</v>
      </c>
      <c r="AZ155" s="492">
        <f t="shared" si="121"/>
        <v>0</v>
      </c>
      <c r="BB155" s="492">
        <f t="shared" si="122"/>
        <v>0</v>
      </c>
      <c r="BD155" s="265">
        <f t="shared" si="125"/>
        <v>0</v>
      </c>
      <c r="BE155" s="105"/>
      <c r="BF155" s="105"/>
      <c r="BG155" s="105"/>
      <c r="BH155" s="105"/>
      <c r="BI155" s="105"/>
      <c r="BJ155" s="105"/>
    </row>
    <row r="156" spans="2:62" ht="20.100000000000001" hidden="1" customHeight="1" outlineLevel="1">
      <c r="B156" s="100"/>
      <c r="C156" s="908"/>
      <c r="D156" s="909"/>
      <c r="E156" s="909"/>
      <c r="F156" s="910"/>
      <c r="G156" s="890"/>
      <c r="H156" s="891"/>
      <c r="I156" s="152"/>
      <c r="J156" s="152"/>
      <c r="K156" s="152"/>
      <c r="L156" s="152"/>
      <c r="M156" s="152"/>
      <c r="N156" s="152"/>
      <c r="O156" s="152"/>
      <c r="P156" s="153"/>
      <c r="Q156" s="153"/>
      <c r="R156" s="156">
        <f t="shared" si="116"/>
        <v>0</v>
      </c>
      <c r="S156" s="156">
        <f t="shared" si="117"/>
        <v>0</v>
      </c>
      <c r="U156" s="157">
        <f t="shared" si="123"/>
        <v>0</v>
      </c>
      <c r="W156" s="152"/>
      <c r="X156" s="152"/>
      <c r="Y156" s="152"/>
      <c r="Z156" s="152"/>
      <c r="AA156" s="152"/>
      <c r="AB156" s="152"/>
      <c r="AC156" s="347"/>
      <c r="AD156" s="152"/>
      <c r="AE156" s="152"/>
      <c r="AF156" s="152"/>
      <c r="AG156" s="152"/>
      <c r="AH156" s="152"/>
      <c r="AI156" s="152"/>
      <c r="AJ156" s="347"/>
      <c r="AK156" s="152"/>
      <c r="AL156" s="152"/>
      <c r="AM156" s="295"/>
      <c r="AN156" s="228"/>
      <c r="AO156" s="228"/>
      <c r="AP156" s="228"/>
      <c r="AQ156" s="228"/>
      <c r="AR156" s="228"/>
      <c r="AS156" s="348"/>
      <c r="AT156" s="264">
        <f t="shared" si="93"/>
        <v>0</v>
      </c>
      <c r="AU156" s="259"/>
      <c r="AV156" s="265">
        <f t="shared" si="120"/>
        <v>0</v>
      </c>
      <c r="AX156" s="265">
        <f t="shared" si="124"/>
        <v>0</v>
      </c>
      <c r="AZ156" s="492">
        <f t="shared" si="121"/>
        <v>0</v>
      </c>
      <c r="BB156" s="492">
        <f t="shared" si="122"/>
        <v>0</v>
      </c>
      <c r="BD156" s="265">
        <f t="shared" si="125"/>
        <v>0</v>
      </c>
      <c r="BE156" s="105"/>
      <c r="BF156" s="105"/>
      <c r="BG156" s="105"/>
      <c r="BH156" s="105"/>
      <c r="BI156" s="105"/>
      <c r="BJ156" s="105"/>
    </row>
    <row r="157" spans="2:62" ht="20.100000000000001" hidden="1" customHeight="1" outlineLevel="1">
      <c r="B157" s="100"/>
      <c r="C157" s="908"/>
      <c r="D157" s="909"/>
      <c r="E157" s="909"/>
      <c r="F157" s="910"/>
      <c r="G157" s="890"/>
      <c r="H157" s="891"/>
      <c r="I157" s="152"/>
      <c r="J157" s="152"/>
      <c r="K157" s="152"/>
      <c r="L157" s="152"/>
      <c r="M157" s="152"/>
      <c r="N157" s="152"/>
      <c r="O157" s="152"/>
      <c r="P157" s="153"/>
      <c r="Q157" s="153"/>
      <c r="R157" s="156">
        <f t="shared" si="116"/>
        <v>0</v>
      </c>
      <c r="S157" s="156">
        <f t="shared" si="117"/>
        <v>0</v>
      </c>
      <c r="U157" s="157">
        <f t="shared" si="123"/>
        <v>0</v>
      </c>
      <c r="W157" s="152"/>
      <c r="X157" s="152"/>
      <c r="Y157" s="152"/>
      <c r="Z157" s="152"/>
      <c r="AA157" s="152"/>
      <c r="AB157" s="152"/>
      <c r="AC157" s="347"/>
      <c r="AD157" s="152"/>
      <c r="AE157" s="152"/>
      <c r="AF157" s="152"/>
      <c r="AG157" s="152"/>
      <c r="AH157" s="152"/>
      <c r="AI157" s="152"/>
      <c r="AJ157" s="347"/>
      <c r="AK157" s="152"/>
      <c r="AL157" s="152"/>
      <c r="AM157" s="295"/>
      <c r="AN157" s="228"/>
      <c r="AO157" s="228"/>
      <c r="AP157" s="228"/>
      <c r="AQ157" s="228"/>
      <c r="AR157" s="228"/>
      <c r="AS157" s="348"/>
      <c r="AT157" s="264">
        <f t="shared" si="93"/>
        <v>0</v>
      </c>
      <c r="AU157" s="259"/>
      <c r="AV157" s="265">
        <f t="shared" si="120"/>
        <v>0</v>
      </c>
      <c r="AX157" s="265">
        <f t="shared" si="124"/>
        <v>0</v>
      </c>
      <c r="AZ157" s="492">
        <f t="shared" si="121"/>
        <v>0</v>
      </c>
      <c r="BB157" s="492">
        <f t="shared" si="122"/>
        <v>0</v>
      </c>
      <c r="BD157" s="265">
        <f t="shared" si="125"/>
        <v>0</v>
      </c>
      <c r="BE157" s="105"/>
      <c r="BF157" s="105"/>
      <c r="BG157" s="105"/>
      <c r="BH157" s="105"/>
      <c r="BI157" s="105"/>
      <c r="BJ157" s="105"/>
    </row>
    <row r="158" spans="2:62" ht="20.100000000000001" hidden="1" customHeight="1" outlineLevel="1">
      <c r="B158" s="100"/>
      <c r="C158" s="908"/>
      <c r="D158" s="909"/>
      <c r="E158" s="909"/>
      <c r="F158" s="910"/>
      <c r="G158" s="890"/>
      <c r="H158" s="891"/>
      <c r="I158" s="152"/>
      <c r="J158" s="152"/>
      <c r="K158" s="152"/>
      <c r="L158" s="152"/>
      <c r="M158" s="152"/>
      <c r="N158" s="152"/>
      <c r="O158" s="152"/>
      <c r="P158" s="153"/>
      <c r="Q158" s="153"/>
      <c r="R158" s="156">
        <f t="shared" si="116"/>
        <v>0</v>
      </c>
      <c r="S158" s="156">
        <f t="shared" si="117"/>
        <v>0</v>
      </c>
      <c r="U158" s="157">
        <f t="shared" si="123"/>
        <v>0</v>
      </c>
      <c r="W158" s="152"/>
      <c r="X158" s="152"/>
      <c r="Y158" s="152"/>
      <c r="Z158" s="152"/>
      <c r="AA158" s="152"/>
      <c r="AB158" s="152"/>
      <c r="AC158" s="347"/>
      <c r="AD158" s="152"/>
      <c r="AE158" s="152"/>
      <c r="AF158" s="152"/>
      <c r="AG158" s="152"/>
      <c r="AH158" s="152"/>
      <c r="AI158" s="152"/>
      <c r="AJ158" s="347"/>
      <c r="AK158" s="152"/>
      <c r="AL158" s="152"/>
      <c r="AM158" s="295"/>
      <c r="AN158" s="228"/>
      <c r="AO158" s="228"/>
      <c r="AP158" s="228"/>
      <c r="AQ158" s="228"/>
      <c r="AR158" s="228"/>
      <c r="AS158" s="348"/>
      <c r="AT158" s="264">
        <f t="shared" si="93"/>
        <v>0</v>
      </c>
      <c r="AU158" s="259"/>
      <c r="AV158" s="265">
        <f t="shared" si="120"/>
        <v>0</v>
      </c>
      <c r="AX158" s="265">
        <f t="shared" si="124"/>
        <v>0</v>
      </c>
      <c r="AZ158" s="492">
        <f t="shared" si="121"/>
        <v>0</v>
      </c>
      <c r="BB158" s="492">
        <f t="shared" si="122"/>
        <v>0</v>
      </c>
      <c r="BD158" s="265">
        <f t="shared" si="125"/>
        <v>0</v>
      </c>
      <c r="BE158" s="105"/>
      <c r="BF158" s="105"/>
      <c r="BG158" s="105"/>
      <c r="BH158" s="105"/>
      <c r="BI158" s="105"/>
      <c r="BJ158" s="105"/>
    </row>
    <row r="159" spans="2:62" ht="20.100000000000001" hidden="1" customHeight="1" outlineLevel="1">
      <c r="B159" s="100"/>
      <c r="C159" s="908"/>
      <c r="D159" s="909"/>
      <c r="E159" s="909"/>
      <c r="F159" s="910"/>
      <c r="G159" s="890"/>
      <c r="H159" s="891"/>
      <c r="I159" s="152"/>
      <c r="J159" s="152"/>
      <c r="K159" s="152"/>
      <c r="L159" s="152"/>
      <c r="M159" s="152"/>
      <c r="N159" s="152"/>
      <c r="O159" s="152"/>
      <c r="P159" s="153"/>
      <c r="Q159" s="153"/>
      <c r="R159" s="156">
        <f t="shared" si="116"/>
        <v>0</v>
      </c>
      <c r="S159" s="156">
        <f t="shared" si="117"/>
        <v>0</v>
      </c>
      <c r="U159" s="157">
        <f t="shared" si="123"/>
        <v>0</v>
      </c>
      <c r="W159" s="152"/>
      <c r="X159" s="152"/>
      <c r="Y159" s="152"/>
      <c r="Z159" s="152"/>
      <c r="AA159" s="152"/>
      <c r="AB159" s="152"/>
      <c r="AC159" s="347"/>
      <c r="AD159" s="152"/>
      <c r="AE159" s="152"/>
      <c r="AF159" s="152"/>
      <c r="AG159" s="152"/>
      <c r="AH159" s="152"/>
      <c r="AI159" s="152"/>
      <c r="AJ159" s="347"/>
      <c r="AK159" s="152"/>
      <c r="AL159" s="152"/>
      <c r="AM159" s="295"/>
      <c r="AN159" s="228"/>
      <c r="AO159" s="228"/>
      <c r="AP159" s="228"/>
      <c r="AQ159" s="228"/>
      <c r="AR159" s="228"/>
      <c r="AS159" s="348"/>
      <c r="AT159" s="264">
        <f t="shared" si="93"/>
        <v>0</v>
      </c>
      <c r="AU159" s="259"/>
      <c r="AV159" s="265">
        <f t="shared" si="120"/>
        <v>0</v>
      </c>
      <c r="AX159" s="265">
        <f t="shared" si="124"/>
        <v>0</v>
      </c>
      <c r="AZ159" s="492">
        <f t="shared" si="121"/>
        <v>0</v>
      </c>
      <c r="BB159" s="492">
        <f t="shared" si="122"/>
        <v>0</v>
      </c>
      <c r="BD159" s="265">
        <f t="shared" si="125"/>
        <v>0</v>
      </c>
      <c r="BE159" s="105"/>
      <c r="BF159" s="105"/>
      <c r="BG159" s="105"/>
      <c r="BH159" s="105"/>
      <c r="BI159" s="105"/>
      <c r="BJ159" s="105"/>
    </row>
    <row r="160" spans="2:62" ht="20.100000000000001" hidden="1" customHeight="1" outlineLevel="1">
      <c r="B160" s="100"/>
      <c r="C160" s="908"/>
      <c r="D160" s="909"/>
      <c r="E160" s="909"/>
      <c r="F160" s="910"/>
      <c r="G160" s="890"/>
      <c r="H160" s="891"/>
      <c r="I160" s="152"/>
      <c r="J160" s="152"/>
      <c r="K160" s="152"/>
      <c r="L160" s="152"/>
      <c r="M160" s="152"/>
      <c r="N160" s="152"/>
      <c r="O160" s="152"/>
      <c r="P160" s="153"/>
      <c r="Q160" s="153"/>
      <c r="R160" s="156">
        <f t="shared" si="116"/>
        <v>0</v>
      </c>
      <c r="S160" s="156">
        <f t="shared" si="117"/>
        <v>0</v>
      </c>
      <c r="U160" s="157">
        <f t="shared" si="123"/>
        <v>0</v>
      </c>
      <c r="W160" s="152"/>
      <c r="X160" s="152"/>
      <c r="Y160" s="152"/>
      <c r="Z160" s="152"/>
      <c r="AA160" s="152"/>
      <c r="AB160" s="152"/>
      <c r="AC160" s="347"/>
      <c r="AD160" s="152"/>
      <c r="AE160" s="152"/>
      <c r="AF160" s="152"/>
      <c r="AG160" s="152"/>
      <c r="AH160" s="152"/>
      <c r="AI160" s="152"/>
      <c r="AJ160" s="347"/>
      <c r="AK160" s="152"/>
      <c r="AL160" s="152"/>
      <c r="AM160" s="295"/>
      <c r="AN160" s="228"/>
      <c r="AO160" s="228"/>
      <c r="AP160" s="228"/>
      <c r="AQ160" s="228"/>
      <c r="AR160" s="228"/>
      <c r="AS160" s="348"/>
      <c r="AT160" s="264">
        <f t="shared" si="93"/>
        <v>0</v>
      </c>
      <c r="AU160" s="259"/>
      <c r="AV160" s="265">
        <f t="shared" si="120"/>
        <v>0</v>
      </c>
      <c r="AX160" s="265">
        <f t="shared" si="124"/>
        <v>0</v>
      </c>
      <c r="AZ160" s="492">
        <f t="shared" si="121"/>
        <v>0</v>
      </c>
      <c r="BB160" s="492">
        <f t="shared" si="122"/>
        <v>0</v>
      </c>
      <c r="BD160" s="265">
        <f t="shared" si="125"/>
        <v>0</v>
      </c>
      <c r="BE160" s="105"/>
      <c r="BF160" s="105"/>
      <c r="BG160" s="105"/>
      <c r="BH160" s="105"/>
      <c r="BI160" s="105"/>
      <c r="BJ160" s="105"/>
    </row>
    <row r="161" spans="1:62" ht="20.100000000000001" hidden="1" customHeight="1" outlineLevel="1">
      <c r="B161" s="100"/>
      <c r="C161" s="908"/>
      <c r="D161" s="909"/>
      <c r="E161" s="909"/>
      <c r="F161" s="910"/>
      <c r="G161" s="890"/>
      <c r="H161" s="891"/>
      <c r="I161" s="152"/>
      <c r="J161" s="152"/>
      <c r="K161" s="152"/>
      <c r="L161" s="152"/>
      <c r="M161" s="152"/>
      <c r="N161" s="152"/>
      <c r="O161" s="152"/>
      <c r="P161" s="153"/>
      <c r="Q161" s="153"/>
      <c r="R161" s="156">
        <f t="shared" si="116"/>
        <v>0</v>
      </c>
      <c r="S161" s="156">
        <f t="shared" si="117"/>
        <v>0</v>
      </c>
      <c r="U161" s="157">
        <f t="shared" si="123"/>
        <v>0</v>
      </c>
      <c r="W161" s="152"/>
      <c r="X161" s="152"/>
      <c r="Y161" s="152"/>
      <c r="Z161" s="152"/>
      <c r="AA161" s="152"/>
      <c r="AB161" s="152"/>
      <c r="AC161" s="347"/>
      <c r="AD161" s="152"/>
      <c r="AE161" s="152"/>
      <c r="AF161" s="152"/>
      <c r="AG161" s="152"/>
      <c r="AH161" s="152"/>
      <c r="AI161" s="152"/>
      <c r="AJ161" s="347"/>
      <c r="AK161" s="152"/>
      <c r="AL161" s="152"/>
      <c r="AM161" s="295"/>
      <c r="AN161" s="228"/>
      <c r="AO161" s="228"/>
      <c r="AP161" s="228"/>
      <c r="AQ161" s="228"/>
      <c r="AR161" s="228"/>
      <c r="AS161" s="348"/>
      <c r="AT161" s="264">
        <f t="shared" si="93"/>
        <v>0</v>
      </c>
      <c r="AU161" s="259"/>
      <c r="AV161" s="265">
        <f t="shared" si="120"/>
        <v>0</v>
      </c>
      <c r="AX161" s="265">
        <f t="shared" si="124"/>
        <v>0</v>
      </c>
      <c r="AZ161" s="492">
        <f t="shared" si="121"/>
        <v>0</v>
      </c>
      <c r="BB161" s="492">
        <f t="shared" si="122"/>
        <v>0</v>
      </c>
      <c r="BD161" s="265">
        <f t="shared" si="125"/>
        <v>0</v>
      </c>
      <c r="BE161" s="105"/>
      <c r="BF161" s="105"/>
      <c r="BG161" s="105"/>
      <c r="BH161" s="105"/>
      <c r="BI161" s="105"/>
      <c r="BJ161" s="105"/>
    </row>
    <row r="162" spans="1:62" ht="20.100000000000001" hidden="1" customHeight="1" outlineLevel="1">
      <c r="B162" s="100"/>
      <c r="C162" s="908"/>
      <c r="D162" s="909"/>
      <c r="E162" s="909"/>
      <c r="F162" s="910"/>
      <c r="G162" s="890"/>
      <c r="H162" s="891"/>
      <c r="I162" s="152"/>
      <c r="J162" s="152"/>
      <c r="K162" s="152"/>
      <c r="L162" s="152"/>
      <c r="M162" s="152"/>
      <c r="N162" s="152"/>
      <c r="O162" s="152"/>
      <c r="P162" s="153"/>
      <c r="Q162" s="153"/>
      <c r="R162" s="156">
        <f t="shared" si="116"/>
        <v>0</v>
      </c>
      <c r="S162" s="156">
        <f t="shared" si="117"/>
        <v>0</v>
      </c>
      <c r="U162" s="157">
        <f t="shared" si="123"/>
        <v>0</v>
      </c>
      <c r="W162" s="152"/>
      <c r="X162" s="152"/>
      <c r="Y162" s="152"/>
      <c r="Z162" s="152"/>
      <c r="AA162" s="152"/>
      <c r="AB162" s="152"/>
      <c r="AC162" s="347"/>
      <c r="AD162" s="152"/>
      <c r="AE162" s="152"/>
      <c r="AF162" s="152"/>
      <c r="AG162" s="152"/>
      <c r="AH162" s="152"/>
      <c r="AI162" s="152"/>
      <c r="AJ162" s="347"/>
      <c r="AK162" s="152"/>
      <c r="AL162" s="152"/>
      <c r="AM162" s="295"/>
      <c r="AN162" s="228"/>
      <c r="AO162" s="228"/>
      <c r="AP162" s="228"/>
      <c r="AQ162" s="228"/>
      <c r="AR162" s="228"/>
      <c r="AS162" s="348"/>
      <c r="AT162" s="264">
        <f t="shared" si="93"/>
        <v>0</v>
      </c>
      <c r="AU162" s="259"/>
      <c r="AV162" s="265">
        <f t="shared" si="120"/>
        <v>0</v>
      </c>
      <c r="AX162" s="265">
        <f t="shared" si="124"/>
        <v>0</v>
      </c>
      <c r="AZ162" s="492">
        <f t="shared" si="121"/>
        <v>0</v>
      </c>
      <c r="BB162" s="492">
        <f t="shared" si="122"/>
        <v>0</v>
      </c>
      <c r="BD162" s="265">
        <f t="shared" si="125"/>
        <v>0</v>
      </c>
      <c r="BE162" s="105"/>
      <c r="BF162" s="105"/>
      <c r="BG162" s="105"/>
      <c r="BH162" s="105"/>
      <c r="BI162" s="105"/>
      <c r="BJ162" s="105"/>
    </row>
    <row r="163" spans="1:62" ht="20.100000000000001" hidden="1" customHeight="1" outlineLevel="1">
      <c r="B163" s="100"/>
      <c r="C163" s="908"/>
      <c r="D163" s="909"/>
      <c r="E163" s="909"/>
      <c r="F163" s="910"/>
      <c r="G163" s="890"/>
      <c r="H163" s="891"/>
      <c r="I163" s="152"/>
      <c r="J163" s="152"/>
      <c r="K163" s="152"/>
      <c r="L163" s="152"/>
      <c r="M163" s="152"/>
      <c r="N163" s="152"/>
      <c r="O163" s="152"/>
      <c r="P163" s="153"/>
      <c r="Q163" s="153"/>
      <c r="R163" s="156">
        <f t="shared" si="116"/>
        <v>0</v>
      </c>
      <c r="S163" s="156">
        <f t="shared" si="117"/>
        <v>0</v>
      </c>
      <c r="U163" s="157">
        <f t="shared" si="123"/>
        <v>0</v>
      </c>
      <c r="W163" s="152"/>
      <c r="X163" s="152"/>
      <c r="Y163" s="152"/>
      <c r="Z163" s="152"/>
      <c r="AA163" s="152"/>
      <c r="AB163" s="152"/>
      <c r="AC163" s="347"/>
      <c r="AD163" s="152"/>
      <c r="AE163" s="152"/>
      <c r="AF163" s="152"/>
      <c r="AG163" s="152"/>
      <c r="AH163" s="152"/>
      <c r="AI163" s="152"/>
      <c r="AJ163" s="347"/>
      <c r="AK163" s="152"/>
      <c r="AL163" s="152"/>
      <c r="AM163" s="295"/>
      <c r="AN163" s="228"/>
      <c r="AO163" s="228"/>
      <c r="AP163" s="228"/>
      <c r="AQ163" s="228"/>
      <c r="AR163" s="228"/>
      <c r="AS163" s="348"/>
      <c r="AT163" s="264">
        <f t="shared" si="93"/>
        <v>0</v>
      </c>
      <c r="AU163" s="259"/>
      <c r="AV163" s="265">
        <f t="shared" si="120"/>
        <v>0</v>
      </c>
      <c r="AX163" s="265">
        <f t="shared" si="124"/>
        <v>0</v>
      </c>
      <c r="AZ163" s="492">
        <f t="shared" si="121"/>
        <v>0</v>
      </c>
      <c r="BB163" s="492">
        <f t="shared" si="122"/>
        <v>0</v>
      </c>
      <c r="BD163" s="265">
        <f t="shared" si="125"/>
        <v>0</v>
      </c>
      <c r="BE163" s="105"/>
      <c r="BF163" s="105"/>
      <c r="BG163" s="105"/>
      <c r="BH163" s="105"/>
      <c r="BI163" s="105"/>
      <c r="BJ163" s="105"/>
    </row>
    <row r="164" spans="1:62" ht="9.9499999999999993" hidden="1" customHeight="1" outlineLevel="1">
      <c r="B164" s="101"/>
      <c r="C164" s="208"/>
      <c r="D164" s="208"/>
      <c r="E164" s="208"/>
      <c r="F164" s="208"/>
      <c r="G164" s="237"/>
      <c r="H164" s="207"/>
      <c r="I164" s="257"/>
      <c r="J164" s="257"/>
      <c r="K164" s="257"/>
      <c r="L164" s="257"/>
      <c r="M164" s="257"/>
      <c r="N164" s="257"/>
      <c r="O164" s="257"/>
      <c r="P164" s="256"/>
      <c r="Q164" s="102"/>
      <c r="R164" s="102"/>
      <c r="S164" s="102"/>
      <c r="U164" s="98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Z164" s="493"/>
      <c r="BE164" s="105"/>
      <c r="BF164" s="105"/>
      <c r="BG164" s="105"/>
      <c r="BH164" s="105"/>
      <c r="BI164" s="105"/>
      <c r="BJ164" s="105"/>
    </row>
    <row r="165" spans="1:62" ht="20.100000000000001" customHeight="1" collapsed="1">
      <c r="B165" s="151">
        <f>B148+1</f>
        <v>10</v>
      </c>
      <c r="C165" s="916"/>
      <c r="D165" s="917"/>
      <c r="E165" s="917"/>
      <c r="F165" s="918"/>
      <c r="G165" s="429"/>
      <c r="H165" s="206">
        <v>1</v>
      </c>
      <c r="I165" s="642">
        <f t="shared" ref="I165" si="126">$H165*SUM(I166:I180)</f>
        <v>0</v>
      </c>
      <c r="J165" s="643">
        <f t="shared" ref="J165:O165" si="127">$H165*SUM(J166:J180)</f>
        <v>0</v>
      </c>
      <c r="K165" s="644">
        <f t="shared" si="127"/>
        <v>0</v>
      </c>
      <c r="L165" s="645">
        <f t="shared" si="127"/>
        <v>0</v>
      </c>
      <c r="M165" s="645">
        <f t="shared" si="127"/>
        <v>0</v>
      </c>
      <c r="N165" s="644">
        <f t="shared" si="127"/>
        <v>0</v>
      </c>
      <c r="O165" s="642">
        <f t="shared" si="127"/>
        <v>0</v>
      </c>
      <c r="P165" s="209">
        <f t="shared" ref="P165:Q165" si="128">$H165*SUM(P166:P180)</f>
        <v>0</v>
      </c>
      <c r="Q165" s="210">
        <f t="shared" si="128"/>
        <v>0</v>
      </c>
      <c r="R165" s="136">
        <f t="shared" ref="R165:R180" si="129">P165*(1+Gewinn)*(1+SicherheitAngebot)</f>
        <v>0</v>
      </c>
      <c r="S165" s="137">
        <f t="shared" ref="S165:S180" si="130">Q165*(1+MGKZ)*(1+Gewinn)*(1+SicherheitAngebot)</f>
        <v>0</v>
      </c>
      <c r="U165" s="10">
        <f>I165*$I$7+J165*$J$7+K165*$K$7+L165*$L$7+M165*$M$7+N165*$N$7+O165*$O$7+R165+S165</f>
        <v>0</v>
      </c>
      <c r="W165" s="646">
        <f t="shared" ref="W165:AB165" si="131">$H165*SUM(W166:W180)</f>
        <v>0</v>
      </c>
      <c r="X165" s="647">
        <f t="shared" si="131"/>
        <v>0</v>
      </c>
      <c r="Y165" s="648">
        <f t="shared" si="131"/>
        <v>0</v>
      </c>
      <c r="Z165" s="649">
        <f t="shared" si="131"/>
        <v>0</v>
      </c>
      <c r="AA165" s="648">
        <f t="shared" si="131"/>
        <v>0</v>
      </c>
      <c r="AB165" s="646">
        <f t="shared" si="131"/>
        <v>0</v>
      </c>
      <c r="AC165" s="258"/>
      <c r="AD165" s="646">
        <f t="shared" ref="AD165:AM165" si="132">$H165*SUM(AD166:AD180)</f>
        <v>0</v>
      </c>
      <c r="AE165" s="647">
        <f t="shared" si="132"/>
        <v>0</v>
      </c>
      <c r="AF165" s="648">
        <f t="shared" si="132"/>
        <v>0</v>
      </c>
      <c r="AG165" s="649">
        <f t="shared" si="132"/>
        <v>0</v>
      </c>
      <c r="AH165" s="648">
        <f t="shared" si="132"/>
        <v>0</v>
      </c>
      <c r="AI165" s="646">
        <f t="shared" si="132"/>
        <v>0</v>
      </c>
      <c r="AJ165" s="258"/>
      <c r="AK165" s="653">
        <f t="shared" si="132"/>
        <v>0</v>
      </c>
      <c r="AL165" s="653">
        <f t="shared" si="132"/>
        <v>0</v>
      </c>
      <c r="AM165" s="653">
        <f t="shared" si="132"/>
        <v>0</v>
      </c>
      <c r="AN165" s="227">
        <f>$H165*SUM(AN166:AN180)*(1+Gewinn)*(1+SicherheitAngebot)</f>
        <v>0</v>
      </c>
      <c r="AO165" s="227">
        <f>$H165*SUM(AO166:AO180)*(1+Gewinn)*(1+SicherheitAngebot)</f>
        <v>0</v>
      </c>
      <c r="AP165" s="227">
        <f>$H165*SUM(AP166:AP180)*(1+Gewinn)*(1+SicherheitAngebot)</f>
        <v>0</v>
      </c>
      <c r="AQ165" s="227">
        <f>$H165*SUM(AQ166:AQ180)*(1+Gewinn)*(1+SicherheitAngebot)</f>
        <v>0</v>
      </c>
      <c r="AR165" s="227">
        <f>$H165*SUM(AR166:AR180)*(1+Gewinn)*(1+SicherheitAngebot)</f>
        <v>0</v>
      </c>
      <c r="AS165" s="262"/>
      <c r="AT165" s="263">
        <f t="shared" si="93"/>
        <v>0</v>
      </c>
      <c r="AU165" s="259"/>
      <c r="AV165" s="491">
        <f>AK165*$AK$7+AL165*$AL$7+AM165*$AM$7+SUM(AN165:AR165)+AT165/Zuschläge_IBN+AT165</f>
        <v>0</v>
      </c>
      <c r="AX165" s="685">
        <f>U165+AV165</f>
        <v>0</v>
      </c>
      <c r="AZ165" s="490">
        <f>IF(H165&gt;0,U165/(1+SicherheitAngebot)*(1+Sicherheit),0)</f>
        <v>0</v>
      </c>
      <c r="BB165" s="490">
        <f>IF(H165&gt;0,AV165/(1+SicherheitAngebot)*(1+Sicherheit),0)</f>
        <v>0</v>
      </c>
      <c r="BD165" s="490">
        <f>AZ165+BB165</f>
        <v>0</v>
      </c>
      <c r="BE165" s="105"/>
      <c r="BF165" s="105"/>
      <c r="BG165" s="105"/>
      <c r="BH165" s="105"/>
      <c r="BI165" s="105"/>
      <c r="BJ165" s="105"/>
    </row>
    <row r="166" spans="1:62" ht="20.100000000000001" hidden="1" customHeight="1" outlineLevel="1">
      <c r="A166" s="5"/>
      <c r="B166" s="99"/>
      <c r="C166" s="908"/>
      <c r="D166" s="909"/>
      <c r="E166" s="909"/>
      <c r="F166" s="910"/>
      <c r="G166" s="890"/>
      <c r="H166" s="901"/>
      <c r="I166" s="152"/>
      <c r="J166" s="152"/>
      <c r="K166" s="152"/>
      <c r="L166" s="152"/>
      <c r="M166" s="152"/>
      <c r="N166" s="152"/>
      <c r="O166" s="152"/>
      <c r="P166" s="153"/>
      <c r="Q166" s="153"/>
      <c r="R166" s="156">
        <f t="shared" si="129"/>
        <v>0</v>
      </c>
      <c r="S166" s="156">
        <f t="shared" si="130"/>
        <v>0</v>
      </c>
      <c r="U166" s="157">
        <f>I166*$I$7+J166*$J$7+K166*$K$7+L166*$L$7+M166*$M$7+N166*$N$7+O166*$O$7+R166+S166</f>
        <v>0</v>
      </c>
      <c r="W166" s="152"/>
      <c r="X166" s="152"/>
      <c r="Y166" s="152"/>
      <c r="Z166" s="152"/>
      <c r="AA166" s="152"/>
      <c r="AB166" s="152"/>
      <c r="AC166" s="347"/>
      <c r="AD166" s="152"/>
      <c r="AE166" s="152"/>
      <c r="AF166" s="152"/>
      <c r="AG166" s="152"/>
      <c r="AH166" s="152"/>
      <c r="AI166" s="152"/>
      <c r="AJ166" s="347"/>
      <c r="AK166" s="152"/>
      <c r="AL166" s="152"/>
      <c r="AM166" s="295"/>
      <c r="AN166" s="228"/>
      <c r="AO166" s="228"/>
      <c r="AP166" s="228"/>
      <c r="AQ166" s="228"/>
      <c r="AR166" s="228"/>
      <c r="AS166" s="348"/>
      <c r="AT166" s="264">
        <f t="shared" si="93"/>
        <v>0</v>
      </c>
      <c r="AU166" s="259"/>
      <c r="AV166" s="265">
        <f t="shared" ref="AV166:AV180" si="133">AK166*$AK$7+AL166*$AL$7+AM166*$AM$7+SUM(AN166:AR166)*(1+Gewinn)*(1+SicherheitAngebot)+AT166/Zuschläge_IBN+AT166</f>
        <v>0</v>
      </c>
      <c r="AX166" s="265">
        <f>U166+AV166</f>
        <v>0</v>
      </c>
      <c r="AZ166" s="492">
        <f t="shared" ref="AZ166:AZ180" si="134">U166/(1+SicherheitAngebot)*(1+Sicherheit)</f>
        <v>0</v>
      </c>
      <c r="BB166" s="492">
        <f t="shared" ref="BB166:BB180" si="135">AV166/(1+SicherheitAngebot)*(1+Sicherheit)</f>
        <v>0</v>
      </c>
      <c r="BD166" s="265">
        <f>AZ166+BB166</f>
        <v>0</v>
      </c>
      <c r="BE166" s="105"/>
      <c r="BF166" s="105"/>
      <c r="BG166" s="105"/>
      <c r="BH166" s="105"/>
      <c r="BI166" s="105"/>
      <c r="BJ166" s="105"/>
    </row>
    <row r="167" spans="1:62" ht="20.100000000000001" hidden="1" customHeight="1" outlineLevel="1">
      <c r="A167" s="5"/>
      <c r="B167" s="421"/>
      <c r="C167" s="908"/>
      <c r="D167" s="909"/>
      <c r="E167" s="909"/>
      <c r="F167" s="910"/>
      <c r="G167" s="890"/>
      <c r="H167" s="891"/>
      <c r="I167" s="152"/>
      <c r="J167" s="152"/>
      <c r="K167" s="152"/>
      <c r="L167" s="152"/>
      <c r="M167" s="152"/>
      <c r="N167" s="152"/>
      <c r="O167" s="152"/>
      <c r="P167" s="153"/>
      <c r="Q167" s="153"/>
      <c r="R167" s="156">
        <f t="shared" si="129"/>
        <v>0</v>
      </c>
      <c r="S167" s="156">
        <f t="shared" si="130"/>
        <v>0</v>
      </c>
      <c r="U167" s="157">
        <f t="shared" ref="U167:U180" si="136">I167*$I$7+J167*$J$7+K167*$K$7+L167*$L$7+M167*$M$7+N167*$N$7+O167*$O$7+R167+S167</f>
        <v>0</v>
      </c>
      <c r="W167" s="152"/>
      <c r="X167" s="152"/>
      <c r="Y167" s="152"/>
      <c r="Z167" s="152"/>
      <c r="AA167" s="152"/>
      <c r="AB167" s="152"/>
      <c r="AC167" s="347"/>
      <c r="AD167" s="152"/>
      <c r="AE167" s="152"/>
      <c r="AF167" s="152"/>
      <c r="AG167" s="152"/>
      <c r="AH167" s="152"/>
      <c r="AI167" s="152"/>
      <c r="AJ167" s="347"/>
      <c r="AK167" s="152"/>
      <c r="AL167" s="152"/>
      <c r="AM167" s="295"/>
      <c r="AN167" s="228"/>
      <c r="AO167" s="228"/>
      <c r="AP167" s="228"/>
      <c r="AQ167" s="228"/>
      <c r="AR167" s="228"/>
      <c r="AS167" s="348"/>
      <c r="AT167" s="264">
        <f t="shared" si="93"/>
        <v>0</v>
      </c>
      <c r="AU167" s="259"/>
      <c r="AV167" s="265">
        <f t="shared" si="133"/>
        <v>0</v>
      </c>
      <c r="AX167" s="265">
        <f t="shared" ref="AX167:AX180" si="137">U167+AV167</f>
        <v>0</v>
      </c>
      <c r="AZ167" s="492">
        <f t="shared" si="134"/>
        <v>0</v>
      </c>
      <c r="BB167" s="492">
        <f t="shared" si="135"/>
        <v>0</v>
      </c>
      <c r="BD167" s="265">
        <f t="shared" ref="BD167:BD180" si="138">AZ167+BB167</f>
        <v>0</v>
      </c>
      <c r="BE167" s="105"/>
      <c r="BF167" s="105"/>
      <c r="BG167" s="105"/>
      <c r="BH167" s="105"/>
      <c r="BI167" s="105"/>
      <c r="BJ167" s="105"/>
    </row>
    <row r="168" spans="1:62" ht="20.100000000000001" hidden="1" customHeight="1" outlineLevel="1">
      <c r="A168" s="5"/>
      <c r="B168" s="421"/>
      <c r="C168" s="908"/>
      <c r="D168" s="909"/>
      <c r="E168" s="909"/>
      <c r="F168" s="910"/>
      <c r="G168" s="890"/>
      <c r="H168" s="891"/>
      <c r="I168" s="152"/>
      <c r="J168" s="152"/>
      <c r="K168" s="152"/>
      <c r="L168" s="152"/>
      <c r="M168" s="152"/>
      <c r="N168" s="152"/>
      <c r="O168" s="152"/>
      <c r="P168" s="153"/>
      <c r="Q168" s="153"/>
      <c r="R168" s="156">
        <f t="shared" si="129"/>
        <v>0</v>
      </c>
      <c r="S168" s="156">
        <f t="shared" si="130"/>
        <v>0</v>
      </c>
      <c r="U168" s="157">
        <f t="shared" si="136"/>
        <v>0</v>
      </c>
      <c r="W168" s="152"/>
      <c r="X168" s="152"/>
      <c r="Y168" s="152"/>
      <c r="Z168" s="152"/>
      <c r="AA168" s="152"/>
      <c r="AB168" s="152"/>
      <c r="AC168" s="347"/>
      <c r="AD168" s="152"/>
      <c r="AE168" s="152"/>
      <c r="AF168" s="152"/>
      <c r="AG168" s="152"/>
      <c r="AH168" s="152"/>
      <c r="AI168" s="152"/>
      <c r="AJ168" s="347"/>
      <c r="AK168" s="152"/>
      <c r="AL168" s="152"/>
      <c r="AM168" s="295"/>
      <c r="AN168" s="228"/>
      <c r="AO168" s="228"/>
      <c r="AP168" s="228"/>
      <c r="AQ168" s="228"/>
      <c r="AR168" s="228"/>
      <c r="AS168" s="348"/>
      <c r="AT168" s="264">
        <f t="shared" si="93"/>
        <v>0</v>
      </c>
      <c r="AU168" s="259"/>
      <c r="AV168" s="265">
        <f t="shared" si="133"/>
        <v>0</v>
      </c>
      <c r="AX168" s="265">
        <f t="shared" si="137"/>
        <v>0</v>
      </c>
      <c r="AZ168" s="492">
        <f t="shared" si="134"/>
        <v>0</v>
      </c>
      <c r="BB168" s="492">
        <f t="shared" si="135"/>
        <v>0</v>
      </c>
      <c r="BD168" s="265">
        <f t="shared" si="138"/>
        <v>0</v>
      </c>
      <c r="BE168" s="105"/>
      <c r="BF168" s="105"/>
      <c r="BG168" s="105"/>
      <c r="BH168" s="105"/>
      <c r="BI168" s="105"/>
      <c r="BJ168" s="105"/>
    </row>
    <row r="169" spans="1:62" ht="20.100000000000001" hidden="1" customHeight="1" outlineLevel="1">
      <c r="A169" s="5"/>
      <c r="B169" s="421"/>
      <c r="C169" s="908"/>
      <c r="D169" s="909"/>
      <c r="E169" s="909"/>
      <c r="F169" s="910"/>
      <c r="G169" s="890"/>
      <c r="H169" s="891"/>
      <c r="I169" s="152"/>
      <c r="J169" s="152"/>
      <c r="K169" s="152"/>
      <c r="L169" s="152"/>
      <c r="M169" s="152"/>
      <c r="N169" s="152"/>
      <c r="O169" s="152"/>
      <c r="P169" s="153"/>
      <c r="Q169" s="153"/>
      <c r="R169" s="156">
        <f t="shared" si="129"/>
        <v>0</v>
      </c>
      <c r="S169" s="156">
        <f t="shared" si="130"/>
        <v>0</v>
      </c>
      <c r="U169" s="157">
        <f t="shared" si="136"/>
        <v>0</v>
      </c>
      <c r="W169" s="152"/>
      <c r="X169" s="152"/>
      <c r="Y169" s="152"/>
      <c r="Z169" s="152"/>
      <c r="AA169" s="152"/>
      <c r="AB169" s="152"/>
      <c r="AC169" s="347"/>
      <c r="AD169" s="152"/>
      <c r="AE169" s="152"/>
      <c r="AF169" s="152"/>
      <c r="AG169" s="152"/>
      <c r="AH169" s="152"/>
      <c r="AI169" s="152"/>
      <c r="AJ169" s="347"/>
      <c r="AK169" s="152"/>
      <c r="AL169" s="152"/>
      <c r="AM169" s="295"/>
      <c r="AN169" s="228"/>
      <c r="AO169" s="228"/>
      <c r="AP169" s="228"/>
      <c r="AQ169" s="228"/>
      <c r="AR169" s="228"/>
      <c r="AS169" s="348"/>
      <c r="AT169" s="264">
        <f t="shared" si="93"/>
        <v>0</v>
      </c>
      <c r="AU169" s="259"/>
      <c r="AV169" s="265">
        <f t="shared" si="133"/>
        <v>0</v>
      </c>
      <c r="AX169" s="265">
        <f t="shared" si="137"/>
        <v>0</v>
      </c>
      <c r="AZ169" s="492">
        <f t="shared" si="134"/>
        <v>0</v>
      </c>
      <c r="BB169" s="492">
        <f t="shared" si="135"/>
        <v>0</v>
      </c>
      <c r="BD169" s="265">
        <f t="shared" si="138"/>
        <v>0</v>
      </c>
      <c r="BE169" s="105"/>
      <c r="BF169" s="105"/>
      <c r="BG169" s="105"/>
      <c r="BH169" s="105"/>
      <c r="BI169" s="105"/>
      <c r="BJ169" s="105"/>
    </row>
    <row r="170" spans="1:62" ht="20.100000000000001" hidden="1" customHeight="1" outlineLevel="1">
      <c r="A170" s="5"/>
      <c r="B170" s="421"/>
      <c r="C170" s="908"/>
      <c r="D170" s="909"/>
      <c r="E170" s="909"/>
      <c r="F170" s="910"/>
      <c r="G170" s="890"/>
      <c r="H170" s="891"/>
      <c r="I170" s="152"/>
      <c r="J170" s="152"/>
      <c r="K170" s="152"/>
      <c r="L170" s="152"/>
      <c r="M170" s="152"/>
      <c r="N170" s="152"/>
      <c r="O170" s="152"/>
      <c r="P170" s="153"/>
      <c r="Q170" s="153"/>
      <c r="R170" s="156">
        <f t="shared" si="129"/>
        <v>0</v>
      </c>
      <c r="S170" s="156">
        <f t="shared" si="130"/>
        <v>0</v>
      </c>
      <c r="U170" s="157">
        <f t="shared" si="136"/>
        <v>0</v>
      </c>
      <c r="W170" s="152"/>
      <c r="X170" s="152"/>
      <c r="Y170" s="152"/>
      <c r="Z170" s="152"/>
      <c r="AA170" s="152"/>
      <c r="AB170" s="152"/>
      <c r="AC170" s="347"/>
      <c r="AD170" s="152"/>
      <c r="AE170" s="152"/>
      <c r="AF170" s="152"/>
      <c r="AG170" s="152"/>
      <c r="AH170" s="152"/>
      <c r="AI170" s="152"/>
      <c r="AJ170" s="347"/>
      <c r="AK170" s="152"/>
      <c r="AL170" s="152"/>
      <c r="AM170" s="295"/>
      <c r="AN170" s="228"/>
      <c r="AO170" s="228"/>
      <c r="AP170" s="228"/>
      <c r="AQ170" s="228"/>
      <c r="AR170" s="228"/>
      <c r="AS170" s="348"/>
      <c r="AT170" s="264">
        <f t="shared" si="93"/>
        <v>0</v>
      </c>
      <c r="AU170" s="259"/>
      <c r="AV170" s="265">
        <f t="shared" si="133"/>
        <v>0</v>
      </c>
      <c r="AX170" s="265">
        <f t="shared" si="137"/>
        <v>0</v>
      </c>
      <c r="AZ170" s="492">
        <f t="shared" si="134"/>
        <v>0</v>
      </c>
      <c r="BB170" s="492">
        <f t="shared" si="135"/>
        <v>0</v>
      </c>
      <c r="BD170" s="265">
        <f t="shared" si="138"/>
        <v>0</v>
      </c>
      <c r="BE170" s="105"/>
      <c r="BF170" s="105"/>
      <c r="BG170" s="105"/>
      <c r="BH170" s="105"/>
      <c r="BI170" s="105"/>
      <c r="BJ170" s="105"/>
    </row>
    <row r="171" spans="1:62" ht="20.100000000000001" hidden="1" customHeight="1" outlineLevel="1">
      <c r="A171" s="5"/>
      <c r="B171" s="421"/>
      <c r="C171" s="908"/>
      <c r="D171" s="909"/>
      <c r="E171" s="909"/>
      <c r="F171" s="910"/>
      <c r="G171" s="890"/>
      <c r="H171" s="891"/>
      <c r="I171" s="152"/>
      <c r="J171" s="152"/>
      <c r="K171" s="152"/>
      <c r="L171" s="152"/>
      <c r="M171" s="152"/>
      <c r="N171" s="152"/>
      <c r="O171" s="152"/>
      <c r="P171" s="153"/>
      <c r="Q171" s="153"/>
      <c r="R171" s="156">
        <f t="shared" si="129"/>
        <v>0</v>
      </c>
      <c r="S171" s="156">
        <f t="shared" si="130"/>
        <v>0</v>
      </c>
      <c r="U171" s="157">
        <f t="shared" si="136"/>
        <v>0</v>
      </c>
      <c r="W171" s="152"/>
      <c r="X171" s="152"/>
      <c r="Y171" s="152"/>
      <c r="Z171" s="152"/>
      <c r="AA171" s="152"/>
      <c r="AB171" s="152"/>
      <c r="AC171" s="347"/>
      <c r="AD171" s="152"/>
      <c r="AE171" s="152"/>
      <c r="AF171" s="152"/>
      <c r="AG171" s="152"/>
      <c r="AH171" s="152"/>
      <c r="AI171" s="152"/>
      <c r="AJ171" s="347"/>
      <c r="AK171" s="152"/>
      <c r="AL171" s="152"/>
      <c r="AM171" s="295"/>
      <c r="AN171" s="228"/>
      <c r="AO171" s="228"/>
      <c r="AP171" s="228"/>
      <c r="AQ171" s="228"/>
      <c r="AR171" s="228"/>
      <c r="AS171" s="348"/>
      <c r="AT171" s="264">
        <f t="shared" si="93"/>
        <v>0</v>
      </c>
      <c r="AU171" s="259"/>
      <c r="AV171" s="265">
        <f t="shared" si="133"/>
        <v>0</v>
      </c>
      <c r="AX171" s="265">
        <f t="shared" si="137"/>
        <v>0</v>
      </c>
      <c r="AZ171" s="492">
        <f t="shared" si="134"/>
        <v>0</v>
      </c>
      <c r="BB171" s="492">
        <f t="shared" si="135"/>
        <v>0</v>
      </c>
      <c r="BD171" s="265">
        <f t="shared" si="138"/>
        <v>0</v>
      </c>
      <c r="BE171" s="105"/>
      <c r="BF171" s="105"/>
      <c r="BG171" s="105"/>
      <c r="BH171" s="105"/>
      <c r="BI171" s="105"/>
      <c r="BJ171" s="105"/>
    </row>
    <row r="172" spans="1:62" ht="20.100000000000001" hidden="1" customHeight="1" outlineLevel="1">
      <c r="A172" s="5"/>
      <c r="B172" s="100"/>
      <c r="C172" s="908"/>
      <c r="D172" s="909"/>
      <c r="E172" s="909"/>
      <c r="F172" s="910"/>
      <c r="G172" s="890"/>
      <c r="H172" s="891"/>
      <c r="I172" s="152"/>
      <c r="J172" s="152"/>
      <c r="K172" s="152"/>
      <c r="L172" s="152"/>
      <c r="M172" s="152"/>
      <c r="N172" s="152"/>
      <c r="O172" s="152"/>
      <c r="P172" s="153"/>
      <c r="Q172" s="153"/>
      <c r="R172" s="156">
        <f t="shared" si="129"/>
        <v>0</v>
      </c>
      <c r="S172" s="156">
        <f t="shared" si="130"/>
        <v>0</v>
      </c>
      <c r="U172" s="157">
        <f t="shared" si="136"/>
        <v>0</v>
      </c>
      <c r="W172" s="152"/>
      <c r="X172" s="152"/>
      <c r="Y172" s="152"/>
      <c r="Z172" s="152"/>
      <c r="AA172" s="152"/>
      <c r="AB172" s="152"/>
      <c r="AC172" s="347"/>
      <c r="AD172" s="152"/>
      <c r="AE172" s="152"/>
      <c r="AF172" s="152"/>
      <c r="AG172" s="152"/>
      <c r="AH172" s="152"/>
      <c r="AI172" s="152"/>
      <c r="AJ172" s="347"/>
      <c r="AK172" s="152"/>
      <c r="AL172" s="152"/>
      <c r="AM172" s="295"/>
      <c r="AN172" s="228"/>
      <c r="AO172" s="228"/>
      <c r="AP172" s="228"/>
      <c r="AQ172" s="228"/>
      <c r="AR172" s="228"/>
      <c r="AS172" s="348"/>
      <c r="AT172" s="264">
        <f t="shared" si="93"/>
        <v>0</v>
      </c>
      <c r="AU172" s="259"/>
      <c r="AV172" s="265">
        <f t="shared" si="133"/>
        <v>0</v>
      </c>
      <c r="AX172" s="265">
        <f t="shared" si="137"/>
        <v>0</v>
      </c>
      <c r="AZ172" s="492">
        <f t="shared" si="134"/>
        <v>0</v>
      </c>
      <c r="BB172" s="492">
        <f t="shared" si="135"/>
        <v>0</v>
      </c>
      <c r="BD172" s="265">
        <f t="shared" si="138"/>
        <v>0</v>
      </c>
      <c r="BE172" s="105"/>
      <c r="BF172" s="105"/>
      <c r="BG172" s="105"/>
      <c r="BH172" s="105"/>
      <c r="BI172" s="105"/>
      <c r="BJ172" s="105"/>
    </row>
    <row r="173" spans="1:62" ht="20.100000000000001" hidden="1" customHeight="1" outlineLevel="1">
      <c r="A173" s="5"/>
      <c r="B173" s="100"/>
      <c r="C173" s="908"/>
      <c r="D173" s="909"/>
      <c r="E173" s="909"/>
      <c r="F173" s="910"/>
      <c r="G173" s="890"/>
      <c r="H173" s="891"/>
      <c r="I173" s="152"/>
      <c r="J173" s="152"/>
      <c r="K173" s="152"/>
      <c r="L173" s="152"/>
      <c r="M173" s="152"/>
      <c r="N173" s="152"/>
      <c r="O173" s="152"/>
      <c r="P173" s="153"/>
      <c r="Q173" s="153"/>
      <c r="R173" s="156">
        <f t="shared" si="129"/>
        <v>0</v>
      </c>
      <c r="S173" s="156">
        <f t="shared" si="130"/>
        <v>0</v>
      </c>
      <c r="U173" s="157">
        <f t="shared" si="136"/>
        <v>0</v>
      </c>
      <c r="W173" s="152"/>
      <c r="X173" s="152"/>
      <c r="Y173" s="152"/>
      <c r="Z173" s="152"/>
      <c r="AA173" s="152"/>
      <c r="AB173" s="152"/>
      <c r="AC173" s="347"/>
      <c r="AD173" s="152"/>
      <c r="AE173" s="152"/>
      <c r="AF173" s="152"/>
      <c r="AG173" s="152"/>
      <c r="AH173" s="152"/>
      <c r="AI173" s="152"/>
      <c r="AJ173" s="347"/>
      <c r="AK173" s="152"/>
      <c r="AL173" s="152"/>
      <c r="AM173" s="295"/>
      <c r="AN173" s="228"/>
      <c r="AO173" s="228"/>
      <c r="AP173" s="228"/>
      <c r="AQ173" s="228"/>
      <c r="AR173" s="228"/>
      <c r="AS173" s="348"/>
      <c r="AT173" s="264">
        <f t="shared" si="93"/>
        <v>0</v>
      </c>
      <c r="AU173" s="259"/>
      <c r="AV173" s="265">
        <f t="shared" si="133"/>
        <v>0</v>
      </c>
      <c r="AX173" s="265">
        <f t="shared" si="137"/>
        <v>0</v>
      </c>
      <c r="AZ173" s="492">
        <f t="shared" si="134"/>
        <v>0</v>
      </c>
      <c r="BB173" s="492">
        <f t="shared" si="135"/>
        <v>0</v>
      </c>
      <c r="BD173" s="265">
        <f t="shared" si="138"/>
        <v>0</v>
      </c>
      <c r="BE173" s="105"/>
      <c r="BF173" s="105"/>
      <c r="BG173" s="105"/>
      <c r="BH173" s="105"/>
      <c r="BI173" s="105"/>
      <c r="BJ173" s="105"/>
    </row>
    <row r="174" spans="1:62" ht="20.100000000000001" hidden="1" customHeight="1" outlineLevel="1">
      <c r="A174" s="5"/>
      <c r="B174" s="100"/>
      <c r="C174" s="908"/>
      <c r="D174" s="909"/>
      <c r="E174" s="909"/>
      <c r="F174" s="910"/>
      <c r="G174" s="890"/>
      <c r="H174" s="891"/>
      <c r="I174" s="152"/>
      <c r="J174" s="152"/>
      <c r="K174" s="152"/>
      <c r="L174" s="152"/>
      <c r="M174" s="152"/>
      <c r="N174" s="152"/>
      <c r="O174" s="152"/>
      <c r="P174" s="153"/>
      <c r="Q174" s="153"/>
      <c r="R174" s="156">
        <f t="shared" si="129"/>
        <v>0</v>
      </c>
      <c r="S174" s="156">
        <f t="shared" si="130"/>
        <v>0</v>
      </c>
      <c r="U174" s="157">
        <f t="shared" si="136"/>
        <v>0</v>
      </c>
      <c r="W174" s="152"/>
      <c r="X174" s="152"/>
      <c r="Y174" s="152"/>
      <c r="Z174" s="152"/>
      <c r="AA174" s="152"/>
      <c r="AB174" s="152"/>
      <c r="AC174" s="347"/>
      <c r="AD174" s="152"/>
      <c r="AE174" s="152"/>
      <c r="AF174" s="152"/>
      <c r="AG174" s="152"/>
      <c r="AH174" s="152"/>
      <c r="AI174" s="152"/>
      <c r="AJ174" s="347"/>
      <c r="AK174" s="152"/>
      <c r="AL174" s="152"/>
      <c r="AM174" s="295"/>
      <c r="AN174" s="228"/>
      <c r="AO174" s="228"/>
      <c r="AP174" s="228"/>
      <c r="AQ174" s="228"/>
      <c r="AR174" s="228"/>
      <c r="AS174" s="348"/>
      <c r="AT174" s="264">
        <f t="shared" si="93"/>
        <v>0</v>
      </c>
      <c r="AU174" s="259"/>
      <c r="AV174" s="265">
        <f t="shared" si="133"/>
        <v>0</v>
      </c>
      <c r="AX174" s="265">
        <f t="shared" si="137"/>
        <v>0</v>
      </c>
      <c r="AZ174" s="492">
        <f t="shared" si="134"/>
        <v>0</v>
      </c>
      <c r="BB174" s="492">
        <f t="shared" si="135"/>
        <v>0</v>
      </c>
      <c r="BD174" s="265">
        <f t="shared" si="138"/>
        <v>0</v>
      </c>
      <c r="BE174" s="105"/>
      <c r="BF174" s="105"/>
      <c r="BG174" s="105"/>
      <c r="BH174" s="105"/>
      <c r="BI174" s="105"/>
      <c r="BJ174" s="105"/>
    </row>
    <row r="175" spans="1:62" ht="20.100000000000001" hidden="1" customHeight="1" outlineLevel="1">
      <c r="A175" s="5"/>
      <c r="B175" s="100"/>
      <c r="C175" s="908"/>
      <c r="D175" s="909"/>
      <c r="E175" s="909"/>
      <c r="F175" s="910"/>
      <c r="G175" s="890"/>
      <c r="H175" s="891"/>
      <c r="I175" s="152"/>
      <c r="J175" s="152"/>
      <c r="K175" s="152"/>
      <c r="L175" s="152"/>
      <c r="M175" s="152"/>
      <c r="N175" s="152"/>
      <c r="O175" s="152"/>
      <c r="P175" s="153"/>
      <c r="Q175" s="153"/>
      <c r="R175" s="156">
        <f t="shared" si="129"/>
        <v>0</v>
      </c>
      <c r="S175" s="156">
        <f t="shared" si="130"/>
        <v>0</v>
      </c>
      <c r="U175" s="157">
        <f t="shared" si="136"/>
        <v>0</v>
      </c>
      <c r="W175" s="152"/>
      <c r="X175" s="152"/>
      <c r="Y175" s="152"/>
      <c r="Z175" s="152"/>
      <c r="AA175" s="152"/>
      <c r="AB175" s="152"/>
      <c r="AC175" s="347"/>
      <c r="AD175" s="152"/>
      <c r="AE175" s="152"/>
      <c r="AF175" s="152"/>
      <c r="AG175" s="152"/>
      <c r="AH175" s="152"/>
      <c r="AI175" s="152"/>
      <c r="AJ175" s="347"/>
      <c r="AK175" s="152"/>
      <c r="AL175" s="152"/>
      <c r="AM175" s="295"/>
      <c r="AN175" s="228"/>
      <c r="AO175" s="228"/>
      <c r="AP175" s="228"/>
      <c r="AQ175" s="228"/>
      <c r="AR175" s="228"/>
      <c r="AS175" s="348"/>
      <c r="AT175" s="264">
        <f t="shared" si="93"/>
        <v>0</v>
      </c>
      <c r="AU175" s="259"/>
      <c r="AV175" s="265">
        <f t="shared" si="133"/>
        <v>0</v>
      </c>
      <c r="AX175" s="265">
        <f t="shared" si="137"/>
        <v>0</v>
      </c>
      <c r="AZ175" s="492">
        <f t="shared" si="134"/>
        <v>0</v>
      </c>
      <c r="BB175" s="492">
        <f t="shared" si="135"/>
        <v>0</v>
      </c>
      <c r="BD175" s="265">
        <f t="shared" si="138"/>
        <v>0</v>
      </c>
      <c r="BE175" s="105"/>
      <c r="BF175" s="105"/>
      <c r="BG175" s="105"/>
      <c r="BH175" s="105"/>
      <c r="BI175" s="105"/>
      <c r="BJ175" s="105"/>
    </row>
    <row r="176" spans="1:62" ht="20.100000000000001" hidden="1" customHeight="1" outlineLevel="1">
      <c r="A176" s="5"/>
      <c r="B176" s="100"/>
      <c r="C176" s="908"/>
      <c r="D176" s="909"/>
      <c r="E176" s="909"/>
      <c r="F176" s="910"/>
      <c r="G176" s="890"/>
      <c r="H176" s="891"/>
      <c r="I176" s="152"/>
      <c r="J176" s="152"/>
      <c r="K176" s="152"/>
      <c r="L176" s="152"/>
      <c r="M176" s="152"/>
      <c r="N176" s="152"/>
      <c r="O176" s="152"/>
      <c r="P176" s="153"/>
      <c r="Q176" s="153"/>
      <c r="R176" s="156">
        <f t="shared" si="129"/>
        <v>0</v>
      </c>
      <c r="S176" s="156">
        <f t="shared" si="130"/>
        <v>0</v>
      </c>
      <c r="U176" s="157">
        <f t="shared" si="136"/>
        <v>0</v>
      </c>
      <c r="W176" s="152"/>
      <c r="X176" s="152"/>
      <c r="Y176" s="152"/>
      <c r="Z176" s="152"/>
      <c r="AA176" s="152"/>
      <c r="AB176" s="152"/>
      <c r="AC176" s="347"/>
      <c r="AD176" s="152"/>
      <c r="AE176" s="152"/>
      <c r="AF176" s="152"/>
      <c r="AG176" s="152"/>
      <c r="AH176" s="152"/>
      <c r="AI176" s="152"/>
      <c r="AJ176" s="347"/>
      <c r="AK176" s="152"/>
      <c r="AL176" s="152"/>
      <c r="AM176" s="295"/>
      <c r="AN176" s="228"/>
      <c r="AO176" s="228"/>
      <c r="AP176" s="228"/>
      <c r="AQ176" s="228"/>
      <c r="AR176" s="228"/>
      <c r="AS176" s="348"/>
      <c r="AT176" s="264">
        <f t="shared" si="93"/>
        <v>0</v>
      </c>
      <c r="AU176" s="259"/>
      <c r="AV176" s="265">
        <f t="shared" si="133"/>
        <v>0</v>
      </c>
      <c r="AX176" s="265">
        <f t="shared" si="137"/>
        <v>0</v>
      </c>
      <c r="AZ176" s="492">
        <f t="shared" si="134"/>
        <v>0</v>
      </c>
      <c r="BB176" s="492">
        <f t="shared" si="135"/>
        <v>0</v>
      </c>
      <c r="BD176" s="265">
        <f t="shared" si="138"/>
        <v>0</v>
      </c>
      <c r="BE176" s="105"/>
      <c r="BF176" s="105"/>
      <c r="BG176" s="105"/>
      <c r="BH176" s="105"/>
      <c r="BI176" s="105"/>
      <c r="BJ176" s="105"/>
    </row>
    <row r="177" spans="1:62" ht="20.100000000000001" hidden="1" customHeight="1" outlineLevel="1">
      <c r="A177" s="5"/>
      <c r="B177" s="100"/>
      <c r="C177" s="908"/>
      <c r="D177" s="909"/>
      <c r="E177" s="909"/>
      <c r="F177" s="910"/>
      <c r="G177" s="890"/>
      <c r="H177" s="891"/>
      <c r="I177" s="152"/>
      <c r="J177" s="152"/>
      <c r="K177" s="152"/>
      <c r="L177" s="152"/>
      <c r="M177" s="152"/>
      <c r="N177" s="152"/>
      <c r="O177" s="152"/>
      <c r="P177" s="153"/>
      <c r="Q177" s="153"/>
      <c r="R177" s="156">
        <f t="shared" si="129"/>
        <v>0</v>
      </c>
      <c r="S177" s="156">
        <f t="shared" si="130"/>
        <v>0</v>
      </c>
      <c r="U177" s="157">
        <f t="shared" si="136"/>
        <v>0</v>
      </c>
      <c r="W177" s="152"/>
      <c r="X177" s="152"/>
      <c r="Y177" s="152"/>
      <c r="Z177" s="152"/>
      <c r="AA177" s="152"/>
      <c r="AB177" s="152"/>
      <c r="AC177" s="347"/>
      <c r="AD177" s="152"/>
      <c r="AE177" s="152"/>
      <c r="AF177" s="152"/>
      <c r="AG177" s="152"/>
      <c r="AH177" s="152"/>
      <c r="AI177" s="152"/>
      <c r="AJ177" s="347"/>
      <c r="AK177" s="152"/>
      <c r="AL177" s="152"/>
      <c r="AM177" s="295"/>
      <c r="AN177" s="228"/>
      <c r="AO177" s="228"/>
      <c r="AP177" s="228"/>
      <c r="AQ177" s="228"/>
      <c r="AR177" s="228"/>
      <c r="AS177" s="348"/>
      <c r="AT177" s="264">
        <f t="shared" si="93"/>
        <v>0</v>
      </c>
      <c r="AU177" s="259"/>
      <c r="AV177" s="265">
        <f t="shared" si="133"/>
        <v>0</v>
      </c>
      <c r="AX177" s="265">
        <f t="shared" si="137"/>
        <v>0</v>
      </c>
      <c r="AZ177" s="492">
        <f t="shared" si="134"/>
        <v>0</v>
      </c>
      <c r="BB177" s="492">
        <f t="shared" si="135"/>
        <v>0</v>
      </c>
      <c r="BD177" s="265">
        <f t="shared" si="138"/>
        <v>0</v>
      </c>
      <c r="BE177" s="105"/>
      <c r="BF177" s="105"/>
      <c r="BG177" s="105"/>
      <c r="BH177" s="105"/>
      <c r="BI177" s="105"/>
      <c r="BJ177" s="105"/>
    </row>
    <row r="178" spans="1:62" ht="20.100000000000001" hidden="1" customHeight="1" outlineLevel="1">
      <c r="A178" s="5"/>
      <c r="B178" s="100"/>
      <c r="C178" s="908"/>
      <c r="D178" s="909"/>
      <c r="E178" s="909"/>
      <c r="F178" s="910"/>
      <c r="G178" s="890"/>
      <c r="H178" s="891"/>
      <c r="I178" s="152"/>
      <c r="J178" s="152"/>
      <c r="K178" s="152"/>
      <c r="L178" s="152"/>
      <c r="M178" s="152"/>
      <c r="N178" s="152"/>
      <c r="O178" s="152"/>
      <c r="P178" s="153"/>
      <c r="Q178" s="153"/>
      <c r="R178" s="156">
        <f t="shared" si="129"/>
        <v>0</v>
      </c>
      <c r="S178" s="156">
        <f t="shared" si="130"/>
        <v>0</v>
      </c>
      <c r="U178" s="157">
        <f t="shared" si="136"/>
        <v>0</v>
      </c>
      <c r="W178" s="152"/>
      <c r="X178" s="152"/>
      <c r="Y178" s="152"/>
      <c r="Z178" s="152"/>
      <c r="AA178" s="152"/>
      <c r="AB178" s="152"/>
      <c r="AC178" s="347"/>
      <c r="AD178" s="152"/>
      <c r="AE178" s="152"/>
      <c r="AF178" s="152"/>
      <c r="AG178" s="152"/>
      <c r="AH178" s="152"/>
      <c r="AI178" s="152"/>
      <c r="AJ178" s="347"/>
      <c r="AK178" s="152"/>
      <c r="AL178" s="152"/>
      <c r="AM178" s="295"/>
      <c r="AN178" s="228"/>
      <c r="AO178" s="228"/>
      <c r="AP178" s="228"/>
      <c r="AQ178" s="228"/>
      <c r="AR178" s="228"/>
      <c r="AS178" s="348"/>
      <c r="AT178" s="264">
        <f t="shared" ref="AT178:AT180" si="139">((W178+AD178)*$W$7+(X178+AE178)*$X$7+(Y178+Z178+AF178+AG178)*$Z$7+(AA178+AH178)*$AA$7+(AB178+AI178)*$AB$7)*Zuschläge_IBN</f>
        <v>0</v>
      </c>
      <c r="AU178" s="259"/>
      <c r="AV178" s="265">
        <f t="shared" si="133"/>
        <v>0</v>
      </c>
      <c r="AX178" s="265">
        <f t="shared" si="137"/>
        <v>0</v>
      </c>
      <c r="AZ178" s="492">
        <f t="shared" si="134"/>
        <v>0</v>
      </c>
      <c r="BB178" s="492">
        <f t="shared" si="135"/>
        <v>0</v>
      </c>
      <c r="BD178" s="265">
        <f t="shared" si="138"/>
        <v>0</v>
      </c>
      <c r="BE178" s="105"/>
      <c r="BF178" s="105"/>
      <c r="BG178" s="105"/>
      <c r="BH178" s="105"/>
      <c r="BI178" s="105"/>
      <c r="BJ178" s="105"/>
    </row>
    <row r="179" spans="1:62" ht="20.100000000000001" hidden="1" customHeight="1" outlineLevel="1">
      <c r="A179" s="5"/>
      <c r="B179" s="100"/>
      <c r="C179" s="908"/>
      <c r="D179" s="909"/>
      <c r="E179" s="909"/>
      <c r="F179" s="910"/>
      <c r="G179" s="890"/>
      <c r="H179" s="891"/>
      <c r="I179" s="152"/>
      <c r="J179" s="152"/>
      <c r="K179" s="152"/>
      <c r="L179" s="152"/>
      <c r="M179" s="152"/>
      <c r="N179" s="152"/>
      <c r="O179" s="152"/>
      <c r="P179" s="153"/>
      <c r="Q179" s="153"/>
      <c r="R179" s="156">
        <f t="shared" si="129"/>
        <v>0</v>
      </c>
      <c r="S179" s="156">
        <f t="shared" si="130"/>
        <v>0</v>
      </c>
      <c r="U179" s="157">
        <f t="shared" si="136"/>
        <v>0</v>
      </c>
      <c r="W179" s="152"/>
      <c r="X179" s="152"/>
      <c r="Y179" s="152"/>
      <c r="Z179" s="152"/>
      <c r="AA179" s="152"/>
      <c r="AB179" s="152"/>
      <c r="AC179" s="347"/>
      <c r="AD179" s="152"/>
      <c r="AE179" s="152"/>
      <c r="AF179" s="152"/>
      <c r="AG179" s="152"/>
      <c r="AH179" s="152"/>
      <c r="AI179" s="152"/>
      <c r="AJ179" s="347"/>
      <c r="AK179" s="152"/>
      <c r="AL179" s="152"/>
      <c r="AM179" s="295"/>
      <c r="AN179" s="228"/>
      <c r="AO179" s="228"/>
      <c r="AP179" s="228"/>
      <c r="AQ179" s="228"/>
      <c r="AR179" s="228"/>
      <c r="AS179" s="348"/>
      <c r="AT179" s="264">
        <f t="shared" si="139"/>
        <v>0</v>
      </c>
      <c r="AU179" s="259"/>
      <c r="AV179" s="265">
        <f t="shared" si="133"/>
        <v>0</v>
      </c>
      <c r="AX179" s="265">
        <f t="shared" si="137"/>
        <v>0</v>
      </c>
      <c r="AZ179" s="492">
        <f t="shared" si="134"/>
        <v>0</v>
      </c>
      <c r="BB179" s="492">
        <f t="shared" si="135"/>
        <v>0</v>
      </c>
      <c r="BD179" s="265">
        <f t="shared" si="138"/>
        <v>0</v>
      </c>
      <c r="BE179" s="105"/>
      <c r="BF179" s="105"/>
      <c r="BG179" s="105"/>
      <c r="BH179" s="105"/>
      <c r="BI179" s="105"/>
      <c r="BJ179" s="105"/>
    </row>
    <row r="180" spans="1:62" ht="20.100000000000001" hidden="1" customHeight="1" outlineLevel="1">
      <c r="A180" s="5"/>
      <c r="B180" s="100"/>
      <c r="C180" s="908"/>
      <c r="D180" s="909"/>
      <c r="E180" s="909"/>
      <c r="F180" s="910"/>
      <c r="G180" s="890"/>
      <c r="H180" s="891"/>
      <c r="I180" s="152"/>
      <c r="J180" s="152"/>
      <c r="K180" s="152"/>
      <c r="L180" s="152"/>
      <c r="M180" s="152"/>
      <c r="N180" s="152"/>
      <c r="O180" s="152"/>
      <c r="P180" s="153"/>
      <c r="Q180" s="153"/>
      <c r="R180" s="156">
        <f t="shared" si="129"/>
        <v>0</v>
      </c>
      <c r="S180" s="156">
        <f t="shared" si="130"/>
        <v>0</v>
      </c>
      <c r="U180" s="157">
        <f t="shared" si="136"/>
        <v>0</v>
      </c>
      <c r="W180" s="152"/>
      <c r="X180" s="152"/>
      <c r="Y180" s="152"/>
      <c r="Z180" s="152"/>
      <c r="AA180" s="152"/>
      <c r="AB180" s="152"/>
      <c r="AC180" s="347"/>
      <c r="AD180" s="152"/>
      <c r="AE180" s="152"/>
      <c r="AF180" s="152"/>
      <c r="AG180" s="152"/>
      <c r="AH180" s="152"/>
      <c r="AI180" s="152"/>
      <c r="AJ180" s="347"/>
      <c r="AK180" s="152"/>
      <c r="AL180" s="152"/>
      <c r="AM180" s="295"/>
      <c r="AN180" s="228"/>
      <c r="AO180" s="228"/>
      <c r="AP180" s="228"/>
      <c r="AQ180" s="228"/>
      <c r="AR180" s="228"/>
      <c r="AS180" s="348"/>
      <c r="AT180" s="264">
        <f t="shared" si="139"/>
        <v>0</v>
      </c>
      <c r="AU180" s="259"/>
      <c r="AV180" s="265">
        <f t="shared" si="133"/>
        <v>0</v>
      </c>
      <c r="AX180" s="265">
        <f t="shared" si="137"/>
        <v>0</v>
      </c>
      <c r="AZ180" s="492">
        <f t="shared" si="134"/>
        <v>0</v>
      </c>
      <c r="BB180" s="492">
        <f t="shared" si="135"/>
        <v>0</v>
      </c>
      <c r="BD180" s="265">
        <f t="shared" si="138"/>
        <v>0</v>
      </c>
      <c r="BE180" s="105"/>
      <c r="BF180" s="105"/>
      <c r="BG180" s="105"/>
      <c r="BH180" s="105"/>
      <c r="BI180" s="105"/>
      <c r="BJ180" s="105"/>
    </row>
    <row r="181" spans="1:62" ht="9.9499999999999993" hidden="1" customHeight="1" outlineLevel="1">
      <c r="B181" s="101"/>
      <c r="C181" s="208"/>
      <c r="D181" s="208"/>
      <c r="E181" s="208"/>
      <c r="F181" s="208"/>
      <c r="G181" s="237"/>
      <c r="H181" s="207"/>
      <c r="I181" s="257"/>
      <c r="J181" s="257"/>
      <c r="K181" s="257"/>
      <c r="L181" s="257"/>
      <c r="M181" s="257"/>
      <c r="N181" s="257"/>
      <c r="O181" s="257"/>
      <c r="P181" s="256"/>
      <c r="Q181" s="102"/>
      <c r="R181" s="102"/>
      <c r="S181" s="102"/>
      <c r="U181" s="98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Z181" s="493"/>
      <c r="BE181" s="105"/>
      <c r="BF181" s="105"/>
      <c r="BG181" s="105"/>
      <c r="BH181" s="105"/>
      <c r="BI181" s="105"/>
      <c r="BJ181" s="105"/>
    </row>
    <row r="182" spans="1:62" ht="20.100000000000001" customHeight="1" collapsed="1">
      <c r="B182" s="151">
        <f>B165+1</f>
        <v>11</v>
      </c>
      <c r="C182" s="916"/>
      <c r="D182" s="917"/>
      <c r="E182" s="917"/>
      <c r="F182" s="918"/>
      <c r="G182" s="429"/>
      <c r="H182" s="206">
        <v>1</v>
      </c>
      <c r="I182" s="642">
        <f t="shared" ref="I182" si="140">$H182*SUM(I183:I197)</f>
        <v>0</v>
      </c>
      <c r="J182" s="643">
        <f t="shared" ref="J182:O182" si="141">$H182*SUM(J183:J197)</f>
        <v>0</v>
      </c>
      <c r="K182" s="644">
        <f t="shared" si="141"/>
        <v>0</v>
      </c>
      <c r="L182" s="645">
        <f t="shared" si="141"/>
        <v>0</v>
      </c>
      <c r="M182" s="645">
        <f t="shared" si="141"/>
        <v>0</v>
      </c>
      <c r="N182" s="644">
        <f t="shared" si="141"/>
        <v>0</v>
      </c>
      <c r="O182" s="642">
        <f t="shared" si="141"/>
        <v>0</v>
      </c>
      <c r="P182" s="209">
        <f t="shared" ref="P182:Q182" si="142">$H182*SUM(P183:P197)</f>
        <v>0</v>
      </c>
      <c r="Q182" s="210">
        <f t="shared" si="142"/>
        <v>0</v>
      </c>
      <c r="R182" s="136">
        <f t="shared" ref="R182:R197" si="143">P182*(1+Gewinn)*(1+SicherheitAngebot)</f>
        <v>0</v>
      </c>
      <c r="S182" s="137">
        <f t="shared" ref="S182:S197" si="144">Q182*(1+MGKZ)*(1+Gewinn)*(1+SicherheitAngebot)</f>
        <v>0</v>
      </c>
      <c r="U182" s="10">
        <f>I182*$I$7+J182*$J$7+K182*$K$7+L182*$L$7+M182*$M$7+N182*$N$7+O182*$O$7+R182+S182</f>
        <v>0</v>
      </c>
      <c r="W182" s="646">
        <f t="shared" ref="W182:AB182" si="145">$H182*SUM(W183:W197)</f>
        <v>0</v>
      </c>
      <c r="X182" s="647">
        <f t="shared" si="145"/>
        <v>0</v>
      </c>
      <c r="Y182" s="648">
        <f t="shared" si="145"/>
        <v>0</v>
      </c>
      <c r="Z182" s="649">
        <f t="shared" si="145"/>
        <v>0</v>
      </c>
      <c r="AA182" s="648">
        <f t="shared" si="145"/>
        <v>0</v>
      </c>
      <c r="AB182" s="646">
        <f t="shared" si="145"/>
        <v>0</v>
      </c>
      <c r="AC182" s="258"/>
      <c r="AD182" s="646">
        <f t="shared" ref="AD182:AM182" si="146">$H182*SUM(AD183:AD197)</f>
        <v>0</v>
      </c>
      <c r="AE182" s="647">
        <f t="shared" si="146"/>
        <v>0</v>
      </c>
      <c r="AF182" s="648">
        <f t="shared" si="146"/>
        <v>0</v>
      </c>
      <c r="AG182" s="649">
        <f t="shared" si="146"/>
        <v>0</v>
      </c>
      <c r="AH182" s="648">
        <f t="shared" si="146"/>
        <v>0</v>
      </c>
      <c r="AI182" s="646">
        <f t="shared" si="146"/>
        <v>0</v>
      </c>
      <c r="AJ182" s="258"/>
      <c r="AK182" s="653">
        <f t="shared" si="146"/>
        <v>0</v>
      </c>
      <c r="AL182" s="653">
        <f t="shared" si="146"/>
        <v>0</v>
      </c>
      <c r="AM182" s="653">
        <f t="shared" si="146"/>
        <v>0</v>
      </c>
      <c r="AN182" s="227">
        <f>$H182*SUM(AN183:AN197)*(1+Gewinn)*(1+SicherheitAngebot)</f>
        <v>0</v>
      </c>
      <c r="AO182" s="227">
        <f>$H182*SUM(AO183:AO197)*(1+Gewinn)*(1+SicherheitAngebot)</f>
        <v>0</v>
      </c>
      <c r="AP182" s="227">
        <f>$H182*SUM(AP183:AP197)*(1+Gewinn)*(1+SicherheitAngebot)</f>
        <v>0</v>
      </c>
      <c r="AQ182" s="227">
        <f>$H182*SUM(AQ183:AQ197)*(1+Gewinn)*(1+SicherheitAngebot)</f>
        <v>0</v>
      </c>
      <c r="AR182" s="227">
        <f>$H182*SUM(AR183:AR197)*(1+Gewinn)*(1+SicherheitAngebot)</f>
        <v>0</v>
      </c>
      <c r="AS182" s="262"/>
      <c r="AT182" s="263">
        <f t="shared" ref="AT182:AT214" si="147">((W182+AD182)*$W$7+(X182+AE182)*$X$7+(Y182+Z182+AF182+AG182)*$Z$7+(AA182+AH182)*$AA$7+(AB182+AI182)*$AB$7)*Zuschläge_IBN</f>
        <v>0</v>
      </c>
      <c r="AU182" s="259"/>
      <c r="AV182" s="491">
        <f>AK182*$AK$7+AL182*$AL$7+AM182*$AM$7+SUM(AN182:AR182)+AT182/Zuschläge_IBN+AT182</f>
        <v>0</v>
      </c>
      <c r="AX182" s="685">
        <f>U182+AV182</f>
        <v>0</v>
      </c>
      <c r="AZ182" s="490">
        <f>IF(H182&gt;0,U182/(1+SicherheitAngebot)*(1+Sicherheit),0)</f>
        <v>0</v>
      </c>
      <c r="BB182" s="490">
        <f>IF(H182&gt;0,AV182/(1+SicherheitAngebot)*(1+Sicherheit),0)</f>
        <v>0</v>
      </c>
      <c r="BD182" s="490">
        <f>AZ182+BB182</f>
        <v>0</v>
      </c>
      <c r="BE182" s="105"/>
      <c r="BF182" s="105"/>
      <c r="BG182" s="105"/>
      <c r="BH182" s="105"/>
      <c r="BI182" s="105"/>
      <c r="BJ182" s="105"/>
    </row>
    <row r="183" spans="1:62" ht="20.100000000000001" hidden="1" customHeight="1" outlineLevel="1">
      <c r="B183" s="99"/>
      <c r="C183" s="908"/>
      <c r="D183" s="909"/>
      <c r="E183" s="909"/>
      <c r="F183" s="910"/>
      <c r="G183" s="890"/>
      <c r="H183" s="901"/>
      <c r="I183" s="152"/>
      <c r="J183" s="152"/>
      <c r="K183" s="152"/>
      <c r="L183" s="152"/>
      <c r="M183" s="152"/>
      <c r="N183" s="152"/>
      <c r="O183" s="152"/>
      <c r="P183" s="153"/>
      <c r="Q183" s="153"/>
      <c r="R183" s="156">
        <f t="shared" si="143"/>
        <v>0</v>
      </c>
      <c r="S183" s="156">
        <f t="shared" si="144"/>
        <v>0</v>
      </c>
      <c r="U183" s="157">
        <f>I183*$I$7+J183*$J$7+K183*$K$7+L183*$L$7+M183*$M$7+N183*$N$7+O183*$O$7+R183+S183</f>
        <v>0</v>
      </c>
      <c r="W183" s="152"/>
      <c r="X183" s="152"/>
      <c r="Y183" s="152"/>
      <c r="Z183" s="152"/>
      <c r="AA183" s="152"/>
      <c r="AB183" s="152"/>
      <c r="AC183" s="347"/>
      <c r="AD183" s="152"/>
      <c r="AE183" s="152"/>
      <c r="AF183" s="152"/>
      <c r="AG183" s="152"/>
      <c r="AH183" s="152"/>
      <c r="AI183" s="152"/>
      <c r="AJ183" s="347"/>
      <c r="AK183" s="152"/>
      <c r="AL183" s="152"/>
      <c r="AM183" s="295"/>
      <c r="AN183" s="228"/>
      <c r="AO183" s="228"/>
      <c r="AP183" s="228"/>
      <c r="AQ183" s="228"/>
      <c r="AR183" s="228"/>
      <c r="AS183" s="348"/>
      <c r="AT183" s="264">
        <f t="shared" si="147"/>
        <v>0</v>
      </c>
      <c r="AU183" s="259"/>
      <c r="AV183" s="265">
        <f t="shared" ref="AV183:AV197" si="148">AK183*$AK$7+AL183*$AL$7+AM183*$AM$7+SUM(AN183:AR183)*(1+Gewinn)*(1+SicherheitAngebot)+AT183/Zuschläge_IBN+AT183</f>
        <v>0</v>
      </c>
      <c r="AX183" s="265">
        <f>U183+AV183</f>
        <v>0</v>
      </c>
      <c r="AZ183" s="492">
        <f t="shared" ref="AZ183:AZ197" si="149">U183/(1+SicherheitAngebot)*(1+Sicherheit)</f>
        <v>0</v>
      </c>
      <c r="BB183" s="492">
        <f t="shared" ref="BB183:BB197" si="150">AV183/(1+SicherheitAngebot)*(1+Sicherheit)</f>
        <v>0</v>
      </c>
      <c r="BD183" s="265">
        <f>AZ183+BB183</f>
        <v>0</v>
      </c>
      <c r="BE183" s="105"/>
      <c r="BF183" s="105"/>
      <c r="BG183" s="105"/>
      <c r="BH183" s="105"/>
      <c r="BI183" s="105"/>
      <c r="BJ183" s="105"/>
    </row>
    <row r="184" spans="1:62" ht="20.100000000000001" hidden="1" customHeight="1" outlineLevel="1">
      <c r="B184" s="100"/>
      <c r="C184" s="908"/>
      <c r="D184" s="909"/>
      <c r="E184" s="909"/>
      <c r="F184" s="910"/>
      <c r="G184" s="890"/>
      <c r="H184" s="891"/>
      <c r="I184" s="152"/>
      <c r="J184" s="152"/>
      <c r="K184" s="152"/>
      <c r="L184" s="152"/>
      <c r="M184" s="152"/>
      <c r="N184" s="152"/>
      <c r="O184" s="152"/>
      <c r="P184" s="153"/>
      <c r="Q184" s="153"/>
      <c r="R184" s="156">
        <f t="shared" si="143"/>
        <v>0</v>
      </c>
      <c r="S184" s="156">
        <f t="shared" si="144"/>
        <v>0</v>
      </c>
      <c r="U184" s="157">
        <f t="shared" ref="U184:U197" si="151">I184*$I$7+J184*$J$7+K184*$K$7+L184*$L$7+M184*$M$7+N184*$N$7+O184*$O$7+R184+S184</f>
        <v>0</v>
      </c>
      <c r="W184" s="152"/>
      <c r="X184" s="152"/>
      <c r="Y184" s="152"/>
      <c r="Z184" s="152"/>
      <c r="AA184" s="152"/>
      <c r="AB184" s="152"/>
      <c r="AC184" s="347"/>
      <c r="AD184" s="152"/>
      <c r="AE184" s="152"/>
      <c r="AF184" s="152"/>
      <c r="AG184" s="152"/>
      <c r="AH184" s="152"/>
      <c r="AI184" s="152"/>
      <c r="AJ184" s="347"/>
      <c r="AK184" s="152"/>
      <c r="AL184" s="152"/>
      <c r="AM184" s="295"/>
      <c r="AN184" s="228"/>
      <c r="AO184" s="228"/>
      <c r="AP184" s="228"/>
      <c r="AQ184" s="228"/>
      <c r="AR184" s="228"/>
      <c r="AS184" s="348"/>
      <c r="AT184" s="264">
        <f t="shared" si="147"/>
        <v>0</v>
      </c>
      <c r="AU184" s="259"/>
      <c r="AV184" s="265">
        <f t="shared" si="148"/>
        <v>0</v>
      </c>
      <c r="AX184" s="265">
        <f t="shared" ref="AX184:AX197" si="152">U184+AV184</f>
        <v>0</v>
      </c>
      <c r="AZ184" s="492">
        <f t="shared" si="149"/>
        <v>0</v>
      </c>
      <c r="BB184" s="492">
        <f t="shared" si="150"/>
        <v>0</v>
      </c>
      <c r="BD184" s="265">
        <f t="shared" ref="BD184:BD197" si="153">AZ184+BB184</f>
        <v>0</v>
      </c>
      <c r="BE184" s="105"/>
      <c r="BF184" s="105"/>
      <c r="BG184" s="105"/>
      <c r="BH184" s="105"/>
      <c r="BI184" s="105"/>
      <c r="BJ184" s="105"/>
    </row>
    <row r="185" spans="1:62" ht="20.100000000000001" hidden="1" customHeight="1" outlineLevel="1">
      <c r="B185" s="100"/>
      <c r="C185" s="908"/>
      <c r="D185" s="909"/>
      <c r="E185" s="909"/>
      <c r="F185" s="910"/>
      <c r="G185" s="890"/>
      <c r="H185" s="891"/>
      <c r="I185" s="152"/>
      <c r="J185" s="152"/>
      <c r="K185" s="152"/>
      <c r="L185" s="152"/>
      <c r="M185" s="152"/>
      <c r="N185" s="152"/>
      <c r="O185" s="152"/>
      <c r="P185" s="153"/>
      <c r="Q185" s="153"/>
      <c r="R185" s="156">
        <f t="shared" si="143"/>
        <v>0</v>
      </c>
      <c r="S185" s="156">
        <f t="shared" si="144"/>
        <v>0</v>
      </c>
      <c r="U185" s="157">
        <f t="shared" si="151"/>
        <v>0</v>
      </c>
      <c r="W185" s="152"/>
      <c r="X185" s="152"/>
      <c r="Y185" s="152"/>
      <c r="Z185" s="152"/>
      <c r="AA185" s="152"/>
      <c r="AB185" s="152"/>
      <c r="AC185" s="347"/>
      <c r="AD185" s="152"/>
      <c r="AE185" s="152"/>
      <c r="AF185" s="152"/>
      <c r="AG185" s="152"/>
      <c r="AH185" s="152"/>
      <c r="AI185" s="152"/>
      <c r="AJ185" s="347"/>
      <c r="AK185" s="152"/>
      <c r="AL185" s="152"/>
      <c r="AM185" s="295"/>
      <c r="AN185" s="228"/>
      <c r="AO185" s="228"/>
      <c r="AP185" s="228"/>
      <c r="AQ185" s="228"/>
      <c r="AR185" s="228"/>
      <c r="AS185" s="348"/>
      <c r="AT185" s="264">
        <f t="shared" si="147"/>
        <v>0</v>
      </c>
      <c r="AU185" s="259"/>
      <c r="AV185" s="265">
        <f t="shared" si="148"/>
        <v>0</v>
      </c>
      <c r="AX185" s="265">
        <f t="shared" si="152"/>
        <v>0</v>
      </c>
      <c r="AZ185" s="492">
        <f t="shared" si="149"/>
        <v>0</v>
      </c>
      <c r="BB185" s="492">
        <f t="shared" si="150"/>
        <v>0</v>
      </c>
      <c r="BD185" s="265">
        <f t="shared" si="153"/>
        <v>0</v>
      </c>
      <c r="BE185" s="105"/>
      <c r="BF185" s="105"/>
      <c r="BG185" s="105"/>
      <c r="BH185" s="105"/>
      <c r="BI185" s="105"/>
      <c r="BJ185" s="105"/>
    </row>
    <row r="186" spans="1:62" ht="20.100000000000001" hidden="1" customHeight="1" outlineLevel="1">
      <c r="B186" s="100"/>
      <c r="C186" s="908"/>
      <c r="D186" s="909"/>
      <c r="E186" s="909"/>
      <c r="F186" s="910"/>
      <c r="G186" s="890"/>
      <c r="H186" s="891"/>
      <c r="I186" s="152"/>
      <c r="J186" s="152"/>
      <c r="K186" s="152"/>
      <c r="L186" s="152"/>
      <c r="M186" s="152"/>
      <c r="N186" s="152"/>
      <c r="O186" s="152"/>
      <c r="P186" s="153"/>
      <c r="Q186" s="153"/>
      <c r="R186" s="156">
        <f t="shared" si="143"/>
        <v>0</v>
      </c>
      <c r="S186" s="156">
        <f t="shared" si="144"/>
        <v>0</v>
      </c>
      <c r="U186" s="157">
        <f t="shared" si="151"/>
        <v>0</v>
      </c>
      <c r="W186" s="152"/>
      <c r="X186" s="152"/>
      <c r="Y186" s="152"/>
      <c r="Z186" s="152"/>
      <c r="AA186" s="152"/>
      <c r="AB186" s="152"/>
      <c r="AC186" s="347"/>
      <c r="AD186" s="152"/>
      <c r="AE186" s="152"/>
      <c r="AF186" s="152"/>
      <c r="AG186" s="152"/>
      <c r="AH186" s="152"/>
      <c r="AI186" s="152"/>
      <c r="AJ186" s="347"/>
      <c r="AK186" s="152"/>
      <c r="AL186" s="152"/>
      <c r="AM186" s="295"/>
      <c r="AN186" s="228"/>
      <c r="AO186" s="228"/>
      <c r="AP186" s="228"/>
      <c r="AQ186" s="228"/>
      <c r="AR186" s="228"/>
      <c r="AS186" s="348"/>
      <c r="AT186" s="264">
        <f t="shared" si="147"/>
        <v>0</v>
      </c>
      <c r="AU186" s="259"/>
      <c r="AV186" s="265">
        <f t="shared" si="148"/>
        <v>0</v>
      </c>
      <c r="AX186" s="265">
        <f t="shared" si="152"/>
        <v>0</v>
      </c>
      <c r="AZ186" s="492">
        <f t="shared" si="149"/>
        <v>0</v>
      </c>
      <c r="BB186" s="492">
        <f t="shared" si="150"/>
        <v>0</v>
      </c>
      <c r="BD186" s="265">
        <f t="shared" si="153"/>
        <v>0</v>
      </c>
      <c r="BE186" s="105"/>
      <c r="BF186" s="105"/>
      <c r="BG186" s="105"/>
      <c r="BH186" s="105"/>
      <c r="BI186" s="105"/>
      <c r="BJ186" s="105"/>
    </row>
    <row r="187" spans="1:62" ht="20.100000000000001" hidden="1" customHeight="1" outlineLevel="1">
      <c r="B187" s="100"/>
      <c r="C187" s="908"/>
      <c r="D187" s="909"/>
      <c r="E187" s="909"/>
      <c r="F187" s="910"/>
      <c r="G187" s="890"/>
      <c r="H187" s="891"/>
      <c r="I187" s="152"/>
      <c r="J187" s="152"/>
      <c r="K187" s="152"/>
      <c r="L187" s="152"/>
      <c r="M187" s="152"/>
      <c r="N187" s="152"/>
      <c r="O187" s="152"/>
      <c r="P187" s="153"/>
      <c r="Q187" s="153"/>
      <c r="R187" s="156">
        <f t="shared" si="143"/>
        <v>0</v>
      </c>
      <c r="S187" s="156">
        <f t="shared" si="144"/>
        <v>0</v>
      </c>
      <c r="U187" s="157">
        <f t="shared" si="151"/>
        <v>0</v>
      </c>
      <c r="W187" s="152"/>
      <c r="X187" s="152"/>
      <c r="Y187" s="152"/>
      <c r="Z187" s="152"/>
      <c r="AA187" s="152"/>
      <c r="AB187" s="152"/>
      <c r="AC187" s="347"/>
      <c r="AD187" s="152"/>
      <c r="AE187" s="152"/>
      <c r="AF187" s="152"/>
      <c r="AG187" s="152"/>
      <c r="AH187" s="152"/>
      <c r="AI187" s="152"/>
      <c r="AJ187" s="347"/>
      <c r="AK187" s="152"/>
      <c r="AL187" s="152"/>
      <c r="AM187" s="295"/>
      <c r="AN187" s="228"/>
      <c r="AO187" s="228"/>
      <c r="AP187" s="228"/>
      <c r="AQ187" s="228"/>
      <c r="AR187" s="228"/>
      <c r="AS187" s="348"/>
      <c r="AT187" s="264">
        <f t="shared" si="147"/>
        <v>0</v>
      </c>
      <c r="AU187" s="259"/>
      <c r="AV187" s="265">
        <f t="shared" si="148"/>
        <v>0</v>
      </c>
      <c r="AX187" s="265">
        <f t="shared" si="152"/>
        <v>0</v>
      </c>
      <c r="AZ187" s="492">
        <f t="shared" si="149"/>
        <v>0</v>
      </c>
      <c r="BB187" s="492">
        <f t="shared" si="150"/>
        <v>0</v>
      </c>
      <c r="BD187" s="265">
        <f t="shared" si="153"/>
        <v>0</v>
      </c>
      <c r="BE187" s="105"/>
      <c r="BF187" s="105"/>
      <c r="BG187" s="105"/>
      <c r="BH187" s="105"/>
      <c r="BI187" s="105"/>
      <c r="BJ187" s="105"/>
    </row>
    <row r="188" spans="1:62" ht="20.100000000000001" hidden="1" customHeight="1" outlineLevel="1">
      <c r="B188" s="100"/>
      <c r="C188" s="908"/>
      <c r="D188" s="909"/>
      <c r="E188" s="909"/>
      <c r="F188" s="910"/>
      <c r="G188" s="890"/>
      <c r="H188" s="891"/>
      <c r="I188" s="152"/>
      <c r="J188" s="152"/>
      <c r="K188" s="152"/>
      <c r="L188" s="152"/>
      <c r="M188" s="152"/>
      <c r="N188" s="152"/>
      <c r="O188" s="152"/>
      <c r="P188" s="153"/>
      <c r="Q188" s="153"/>
      <c r="R188" s="156">
        <f t="shared" si="143"/>
        <v>0</v>
      </c>
      <c r="S188" s="156">
        <f t="shared" si="144"/>
        <v>0</v>
      </c>
      <c r="U188" s="157">
        <f t="shared" si="151"/>
        <v>0</v>
      </c>
      <c r="W188" s="152"/>
      <c r="X188" s="152"/>
      <c r="Y188" s="152"/>
      <c r="Z188" s="152"/>
      <c r="AA188" s="152"/>
      <c r="AB188" s="152"/>
      <c r="AC188" s="347"/>
      <c r="AD188" s="152"/>
      <c r="AE188" s="152"/>
      <c r="AF188" s="152"/>
      <c r="AG188" s="152"/>
      <c r="AH188" s="152"/>
      <c r="AI188" s="152"/>
      <c r="AJ188" s="347"/>
      <c r="AK188" s="152"/>
      <c r="AL188" s="152"/>
      <c r="AM188" s="295"/>
      <c r="AN188" s="228"/>
      <c r="AO188" s="228"/>
      <c r="AP188" s="228"/>
      <c r="AQ188" s="228"/>
      <c r="AR188" s="228"/>
      <c r="AS188" s="348"/>
      <c r="AT188" s="264">
        <f t="shared" si="147"/>
        <v>0</v>
      </c>
      <c r="AU188" s="259"/>
      <c r="AV188" s="265">
        <f t="shared" si="148"/>
        <v>0</v>
      </c>
      <c r="AX188" s="265">
        <f t="shared" si="152"/>
        <v>0</v>
      </c>
      <c r="AZ188" s="492">
        <f t="shared" si="149"/>
        <v>0</v>
      </c>
      <c r="BB188" s="492">
        <f t="shared" si="150"/>
        <v>0</v>
      </c>
      <c r="BD188" s="265">
        <f t="shared" si="153"/>
        <v>0</v>
      </c>
      <c r="BE188" s="105"/>
      <c r="BF188" s="105"/>
      <c r="BG188" s="105"/>
      <c r="BH188" s="105"/>
      <c r="BI188" s="105"/>
      <c r="BJ188" s="105"/>
    </row>
    <row r="189" spans="1:62" ht="20.100000000000001" hidden="1" customHeight="1" outlineLevel="1">
      <c r="B189" s="100"/>
      <c r="C189" s="908"/>
      <c r="D189" s="909"/>
      <c r="E189" s="909"/>
      <c r="F189" s="910"/>
      <c r="G189" s="890"/>
      <c r="H189" s="891"/>
      <c r="I189" s="152"/>
      <c r="J189" s="152"/>
      <c r="K189" s="152"/>
      <c r="L189" s="152"/>
      <c r="M189" s="152"/>
      <c r="N189" s="152"/>
      <c r="O189" s="152"/>
      <c r="P189" s="153"/>
      <c r="Q189" s="153"/>
      <c r="R189" s="156">
        <f t="shared" si="143"/>
        <v>0</v>
      </c>
      <c r="S189" s="156">
        <f t="shared" si="144"/>
        <v>0</v>
      </c>
      <c r="U189" s="157">
        <f t="shared" si="151"/>
        <v>0</v>
      </c>
      <c r="W189" s="152"/>
      <c r="X189" s="152"/>
      <c r="Y189" s="152"/>
      <c r="Z189" s="152"/>
      <c r="AA189" s="152"/>
      <c r="AB189" s="152"/>
      <c r="AC189" s="347"/>
      <c r="AD189" s="152"/>
      <c r="AE189" s="152"/>
      <c r="AF189" s="152"/>
      <c r="AG189" s="152"/>
      <c r="AH189" s="152"/>
      <c r="AI189" s="152"/>
      <c r="AJ189" s="347"/>
      <c r="AK189" s="152"/>
      <c r="AL189" s="152"/>
      <c r="AM189" s="295"/>
      <c r="AN189" s="228"/>
      <c r="AO189" s="228"/>
      <c r="AP189" s="228"/>
      <c r="AQ189" s="228"/>
      <c r="AR189" s="228"/>
      <c r="AS189" s="348"/>
      <c r="AT189" s="264">
        <f t="shared" si="147"/>
        <v>0</v>
      </c>
      <c r="AU189" s="259"/>
      <c r="AV189" s="265">
        <f t="shared" si="148"/>
        <v>0</v>
      </c>
      <c r="AX189" s="265">
        <f t="shared" si="152"/>
        <v>0</v>
      </c>
      <c r="AZ189" s="492">
        <f t="shared" si="149"/>
        <v>0</v>
      </c>
      <c r="BB189" s="492">
        <f t="shared" si="150"/>
        <v>0</v>
      </c>
      <c r="BD189" s="265">
        <f t="shared" si="153"/>
        <v>0</v>
      </c>
      <c r="BE189" s="105"/>
      <c r="BF189" s="105"/>
      <c r="BG189" s="105"/>
      <c r="BH189" s="105"/>
      <c r="BI189" s="105"/>
      <c r="BJ189" s="105"/>
    </row>
    <row r="190" spans="1:62" ht="20.100000000000001" hidden="1" customHeight="1" outlineLevel="1">
      <c r="B190" s="100"/>
      <c r="C190" s="908"/>
      <c r="D190" s="909"/>
      <c r="E190" s="909"/>
      <c r="F190" s="910"/>
      <c r="G190" s="890"/>
      <c r="H190" s="891"/>
      <c r="I190" s="152"/>
      <c r="J190" s="152"/>
      <c r="K190" s="152"/>
      <c r="L190" s="152"/>
      <c r="M190" s="152"/>
      <c r="N190" s="152"/>
      <c r="O190" s="152"/>
      <c r="P190" s="153"/>
      <c r="Q190" s="153"/>
      <c r="R190" s="156">
        <f t="shared" si="143"/>
        <v>0</v>
      </c>
      <c r="S190" s="156">
        <f t="shared" si="144"/>
        <v>0</v>
      </c>
      <c r="U190" s="157">
        <f t="shared" si="151"/>
        <v>0</v>
      </c>
      <c r="W190" s="152"/>
      <c r="X190" s="152"/>
      <c r="Y190" s="152"/>
      <c r="Z190" s="152"/>
      <c r="AA190" s="152"/>
      <c r="AB190" s="152"/>
      <c r="AC190" s="347"/>
      <c r="AD190" s="152"/>
      <c r="AE190" s="152"/>
      <c r="AF190" s="152"/>
      <c r="AG190" s="152"/>
      <c r="AH190" s="152"/>
      <c r="AI190" s="152"/>
      <c r="AJ190" s="347"/>
      <c r="AK190" s="152"/>
      <c r="AL190" s="152"/>
      <c r="AM190" s="295"/>
      <c r="AN190" s="228"/>
      <c r="AO190" s="228"/>
      <c r="AP190" s="228"/>
      <c r="AQ190" s="228"/>
      <c r="AR190" s="228"/>
      <c r="AS190" s="348"/>
      <c r="AT190" s="264">
        <f t="shared" si="147"/>
        <v>0</v>
      </c>
      <c r="AU190" s="259"/>
      <c r="AV190" s="265">
        <f t="shared" si="148"/>
        <v>0</v>
      </c>
      <c r="AX190" s="265">
        <f t="shared" si="152"/>
        <v>0</v>
      </c>
      <c r="AZ190" s="492">
        <f t="shared" si="149"/>
        <v>0</v>
      </c>
      <c r="BB190" s="492">
        <f t="shared" si="150"/>
        <v>0</v>
      </c>
      <c r="BD190" s="265">
        <f t="shared" si="153"/>
        <v>0</v>
      </c>
      <c r="BE190" s="105"/>
      <c r="BF190" s="105"/>
      <c r="BG190" s="105"/>
      <c r="BH190" s="105"/>
      <c r="BI190" s="105"/>
      <c r="BJ190" s="105"/>
    </row>
    <row r="191" spans="1:62" ht="20.100000000000001" hidden="1" customHeight="1" outlineLevel="1">
      <c r="B191" s="100"/>
      <c r="C191" s="908"/>
      <c r="D191" s="909"/>
      <c r="E191" s="909"/>
      <c r="F191" s="910"/>
      <c r="G191" s="890"/>
      <c r="H191" s="891"/>
      <c r="I191" s="152"/>
      <c r="J191" s="152"/>
      <c r="K191" s="152"/>
      <c r="L191" s="152"/>
      <c r="M191" s="152"/>
      <c r="N191" s="152"/>
      <c r="O191" s="152"/>
      <c r="P191" s="153"/>
      <c r="Q191" s="153"/>
      <c r="R191" s="156">
        <f t="shared" si="143"/>
        <v>0</v>
      </c>
      <c r="S191" s="156">
        <f t="shared" si="144"/>
        <v>0</v>
      </c>
      <c r="U191" s="157">
        <f t="shared" si="151"/>
        <v>0</v>
      </c>
      <c r="W191" s="152"/>
      <c r="X191" s="152"/>
      <c r="Y191" s="152"/>
      <c r="Z191" s="152"/>
      <c r="AA191" s="152"/>
      <c r="AB191" s="152"/>
      <c r="AC191" s="347"/>
      <c r="AD191" s="152"/>
      <c r="AE191" s="152"/>
      <c r="AF191" s="152"/>
      <c r="AG191" s="152"/>
      <c r="AH191" s="152"/>
      <c r="AI191" s="152"/>
      <c r="AJ191" s="347"/>
      <c r="AK191" s="152"/>
      <c r="AL191" s="152"/>
      <c r="AM191" s="295"/>
      <c r="AN191" s="228"/>
      <c r="AO191" s="228"/>
      <c r="AP191" s="228"/>
      <c r="AQ191" s="228"/>
      <c r="AR191" s="228"/>
      <c r="AS191" s="348"/>
      <c r="AT191" s="264">
        <f t="shared" si="147"/>
        <v>0</v>
      </c>
      <c r="AU191" s="259"/>
      <c r="AV191" s="265">
        <f t="shared" si="148"/>
        <v>0</v>
      </c>
      <c r="AX191" s="265">
        <f t="shared" si="152"/>
        <v>0</v>
      </c>
      <c r="AZ191" s="492">
        <f t="shared" si="149"/>
        <v>0</v>
      </c>
      <c r="BB191" s="492">
        <f t="shared" si="150"/>
        <v>0</v>
      </c>
      <c r="BD191" s="265">
        <f t="shared" si="153"/>
        <v>0</v>
      </c>
      <c r="BE191" s="105"/>
      <c r="BF191" s="105"/>
      <c r="BG191" s="105"/>
      <c r="BH191" s="105"/>
      <c r="BI191" s="105"/>
      <c r="BJ191" s="105"/>
    </row>
    <row r="192" spans="1:62" ht="20.100000000000001" hidden="1" customHeight="1" outlineLevel="1">
      <c r="B192" s="100"/>
      <c r="C192" s="908"/>
      <c r="D192" s="909"/>
      <c r="E192" s="909"/>
      <c r="F192" s="910"/>
      <c r="G192" s="890"/>
      <c r="H192" s="891"/>
      <c r="I192" s="152"/>
      <c r="J192" s="152"/>
      <c r="K192" s="152"/>
      <c r="L192" s="152"/>
      <c r="M192" s="152"/>
      <c r="N192" s="152"/>
      <c r="O192" s="152"/>
      <c r="P192" s="153"/>
      <c r="Q192" s="153"/>
      <c r="R192" s="156">
        <f t="shared" si="143"/>
        <v>0</v>
      </c>
      <c r="S192" s="156">
        <f t="shared" si="144"/>
        <v>0</v>
      </c>
      <c r="U192" s="157">
        <f t="shared" si="151"/>
        <v>0</v>
      </c>
      <c r="W192" s="152"/>
      <c r="X192" s="152"/>
      <c r="Y192" s="152"/>
      <c r="Z192" s="152"/>
      <c r="AA192" s="152"/>
      <c r="AB192" s="152"/>
      <c r="AC192" s="347"/>
      <c r="AD192" s="152"/>
      <c r="AE192" s="152"/>
      <c r="AF192" s="152"/>
      <c r="AG192" s="152"/>
      <c r="AH192" s="152"/>
      <c r="AI192" s="152"/>
      <c r="AJ192" s="347"/>
      <c r="AK192" s="152"/>
      <c r="AL192" s="152"/>
      <c r="AM192" s="295"/>
      <c r="AN192" s="228"/>
      <c r="AO192" s="228"/>
      <c r="AP192" s="228"/>
      <c r="AQ192" s="228"/>
      <c r="AR192" s="228"/>
      <c r="AS192" s="348"/>
      <c r="AT192" s="264">
        <f t="shared" si="147"/>
        <v>0</v>
      </c>
      <c r="AU192" s="259"/>
      <c r="AV192" s="265">
        <f t="shared" si="148"/>
        <v>0</v>
      </c>
      <c r="AX192" s="265">
        <f t="shared" si="152"/>
        <v>0</v>
      </c>
      <c r="AZ192" s="492">
        <f t="shared" si="149"/>
        <v>0</v>
      </c>
      <c r="BB192" s="492">
        <f t="shared" si="150"/>
        <v>0</v>
      </c>
      <c r="BD192" s="265">
        <f t="shared" si="153"/>
        <v>0</v>
      </c>
      <c r="BE192" s="105"/>
      <c r="BF192" s="105"/>
      <c r="BG192" s="105"/>
      <c r="BH192" s="105"/>
      <c r="BI192" s="105"/>
      <c r="BJ192" s="105"/>
    </row>
    <row r="193" spans="2:62" ht="20.100000000000001" hidden="1" customHeight="1" outlineLevel="1">
      <c r="B193" s="100"/>
      <c r="C193" s="908"/>
      <c r="D193" s="909"/>
      <c r="E193" s="909"/>
      <c r="F193" s="910"/>
      <c r="G193" s="890"/>
      <c r="H193" s="891"/>
      <c r="I193" s="152"/>
      <c r="J193" s="152"/>
      <c r="K193" s="152"/>
      <c r="L193" s="152"/>
      <c r="M193" s="152"/>
      <c r="N193" s="152"/>
      <c r="O193" s="152"/>
      <c r="P193" s="153"/>
      <c r="Q193" s="153"/>
      <c r="R193" s="156">
        <f t="shared" si="143"/>
        <v>0</v>
      </c>
      <c r="S193" s="156">
        <f t="shared" si="144"/>
        <v>0</v>
      </c>
      <c r="U193" s="157">
        <f t="shared" si="151"/>
        <v>0</v>
      </c>
      <c r="W193" s="152"/>
      <c r="X193" s="152"/>
      <c r="Y193" s="152"/>
      <c r="Z193" s="152"/>
      <c r="AA193" s="152"/>
      <c r="AB193" s="152"/>
      <c r="AC193" s="347"/>
      <c r="AD193" s="152"/>
      <c r="AE193" s="152"/>
      <c r="AF193" s="152"/>
      <c r="AG193" s="152"/>
      <c r="AH193" s="152"/>
      <c r="AI193" s="152"/>
      <c r="AJ193" s="347"/>
      <c r="AK193" s="152"/>
      <c r="AL193" s="152"/>
      <c r="AM193" s="295"/>
      <c r="AN193" s="228"/>
      <c r="AO193" s="228"/>
      <c r="AP193" s="228"/>
      <c r="AQ193" s="228"/>
      <c r="AR193" s="228"/>
      <c r="AS193" s="348"/>
      <c r="AT193" s="264">
        <f t="shared" si="147"/>
        <v>0</v>
      </c>
      <c r="AU193" s="259"/>
      <c r="AV193" s="265">
        <f t="shared" si="148"/>
        <v>0</v>
      </c>
      <c r="AX193" s="265">
        <f t="shared" si="152"/>
        <v>0</v>
      </c>
      <c r="AZ193" s="492">
        <f t="shared" si="149"/>
        <v>0</v>
      </c>
      <c r="BB193" s="492">
        <f t="shared" si="150"/>
        <v>0</v>
      </c>
      <c r="BD193" s="265">
        <f t="shared" si="153"/>
        <v>0</v>
      </c>
      <c r="BE193" s="105"/>
      <c r="BF193" s="105"/>
      <c r="BG193" s="105"/>
      <c r="BH193" s="105"/>
      <c r="BI193" s="105"/>
      <c r="BJ193" s="105"/>
    </row>
    <row r="194" spans="2:62" ht="20.100000000000001" hidden="1" customHeight="1" outlineLevel="1">
      <c r="B194" s="100"/>
      <c r="C194" s="908"/>
      <c r="D194" s="909"/>
      <c r="E194" s="909"/>
      <c r="F194" s="910"/>
      <c r="G194" s="890"/>
      <c r="H194" s="891"/>
      <c r="I194" s="152"/>
      <c r="J194" s="152"/>
      <c r="K194" s="152"/>
      <c r="L194" s="152"/>
      <c r="M194" s="152"/>
      <c r="N194" s="152"/>
      <c r="O194" s="152"/>
      <c r="P194" s="153"/>
      <c r="Q194" s="153"/>
      <c r="R194" s="156">
        <f t="shared" si="143"/>
        <v>0</v>
      </c>
      <c r="S194" s="156">
        <f t="shared" si="144"/>
        <v>0</v>
      </c>
      <c r="U194" s="157">
        <f t="shared" si="151"/>
        <v>0</v>
      </c>
      <c r="W194" s="152"/>
      <c r="X194" s="152"/>
      <c r="Y194" s="152"/>
      <c r="Z194" s="152"/>
      <c r="AA194" s="152"/>
      <c r="AB194" s="152"/>
      <c r="AC194" s="347"/>
      <c r="AD194" s="152"/>
      <c r="AE194" s="152"/>
      <c r="AF194" s="152"/>
      <c r="AG194" s="152"/>
      <c r="AH194" s="152"/>
      <c r="AI194" s="152"/>
      <c r="AJ194" s="347"/>
      <c r="AK194" s="152"/>
      <c r="AL194" s="152"/>
      <c r="AM194" s="295"/>
      <c r="AN194" s="228"/>
      <c r="AO194" s="228"/>
      <c r="AP194" s="228"/>
      <c r="AQ194" s="228"/>
      <c r="AR194" s="228"/>
      <c r="AS194" s="348"/>
      <c r="AT194" s="264">
        <f t="shared" si="147"/>
        <v>0</v>
      </c>
      <c r="AU194" s="259"/>
      <c r="AV194" s="265">
        <f t="shared" si="148"/>
        <v>0</v>
      </c>
      <c r="AX194" s="265">
        <f t="shared" si="152"/>
        <v>0</v>
      </c>
      <c r="AZ194" s="492">
        <f t="shared" si="149"/>
        <v>0</v>
      </c>
      <c r="BB194" s="492">
        <f t="shared" si="150"/>
        <v>0</v>
      </c>
      <c r="BD194" s="265">
        <f t="shared" si="153"/>
        <v>0</v>
      </c>
      <c r="BE194" s="105"/>
      <c r="BF194" s="105"/>
      <c r="BG194" s="105"/>
      <c r="BH194" s="105"/>
      <c r="BI194" s="105"/>
      <c r="BJ194" s="105"/>
    </row>
    <row r="195" spans="2:62" ht="20.100000000000001" hidden="1" customHeight="1" outlineLevel="1">
      <c r="B195" s="100"/>
      <c r="C195" s="908"/>
      <c r="D195" s="909"/>
      <c r="E195" s="909"/>
      <c r="F195" s="910"/>
      <c r="G195" s="890"/>
      <c r="H195" s="891"/>
      <c r="I195" s="152"/>
      <c r="J195" s="152"/>
      <c r="K195" s="152"/>
      <c r="L195" s="152"/>
      <c r="M195" s="152"/>
      <c r="N195" s="152"/>
      <c r="O195" s="152"/>
      <c r="P195" s="153"/>
      <c r="Q195" s="153"/>
      <c r="R195" s="156">
        <f t="shared" si="143"/>
        <v>0</v>
      </c>
      <c r="S195" s="156">
        <f t="shared" si="144"/>
        <v>0</v>
      </c>
      <c r="U195" s="157">
        <f t="shared" si="151"/>
        <v>0</v>
      </c>
      <c r="W195" s="152"/>
      <c r="X195" s="152"/>
      <c r="Y195" s="152"/>
      <c r="Z195" s="152"/>
      <c r="AA195" s="152"/>
      <c r="AB195" s="152"/>
      <c r="AC195" s="347"/>
      <c r="AD195" s="152"/>
      <c r="AE195" s="152"/>
      <c r="AF195" s="152"/>
      <c r="AG195" s="152"/>
      <c r="AH195" s="152"/>
      <c r="AI195" s="152"/>
      <c r="AJ195" s="347"/>
      <c r="AK195" s="152"/>
      <c r="AL195" s="152"/>
      <c r="AM195" s="295"/>
      <c r="AN195" s="228"/>
      <c r="AO195" s="228"/>
      <c r="AP195" s="228"/>
      <c r="AQ195" s="228"/>
      <c r="AR195" s="228"/>
      <c r="AS195" s="348"/>
      <c r="AT195" s="264">
        <f t="shared" si="147"/>
        <v>0</v>
      </c>
      <c r="AU195" s="259"/>
      <c r="AV195" s="265">
        <f t="shared" si="148"/>
        <v>0</v>
      </c>
      <c r="AX195" s="265">
        <f t="shared" si="152"/>
        <v>0</v>
      </c>
      <c r="AZ195" s="492">
        <f t="shared" si="149"/>
        <v>0</v>
      </c>
      <c r="BB195" s="492">
        <f t="shared" si="150"/>
        <v>0</v>
      </c>
      <c r="BD195" s="265">
        <f t="shared" si="153"/>
        <v>0</v>
      </c>
      <c r="BE195" s="105"/>
      <c r="BF195" s="105"/>
      <c r="BG195" s="105"/>
      <c r="BH195" s="105"/>
      <c r="BI195" s="105"/>
      <c r="BJ195" s="105"/>
    </row>
    <row r="196" spans="2:62" ht="20.100000000000001" hidden="1" customHeight="1" outlineLevel="1">
      <c r="B196" s="100"/>
      <c r="C196" s="908"/>
      <c r="D196" s="909"/>
      <c r="E196" s="909"/>
      <c r="F196" s="910"/>
      <c r="G196" s="890"/>
      <c r="H196" s="891"/>
      <c r="I196" s="152"/>
      <c r="J196" s="152"/>
      <c r="K196" s="152"/>
      <c r="L196" s="152"/>
      <c r="M196" s="152"/>
      <c r="N196" s="152"/>
      <c r="O196" s="152"/>
      <c r="P196" s="153"/>
      <c r="Q196" s="153"/>
      <c r="R196" s="156">
        <f t="shared" si="143"/>
        <v>0</v>
      </c>
      <c r="S196" s="156">
        <f t="shared" si="144"/>
        <v>0</v>
      </c>
      <c r="U196" s="157">
        <f t="shared" si="151"/>
        <v>0</v>
      </c>
      <c r="W196" s="152"/>
      <c r="X196" s="152"/>
      <c r="Y196" s="152"/>
      <c r="Z196" s="152"/>
      <c r="AA196" s="152"/>
      <c r="AB196" s="152"/>
      <c r="AC196" s="347"/>
      <c r="AD196" s="152"/>
      <c r="AE196" s="152"/>
      <c r="AF196" s="152"/>
      <c r="AG196" s="152"/>
      <c r="AH196" s="152"/>
      <c r="AI196" s="152"/>
      <c r="AJ196" s="347"/>
      <c r="AK196" s="152"/>
      <c r="AL196" s="152"/>
      <c r="AM196" s="295"/>
      <c r="AN196" s="228"/>
      <c r="AO196" s="228"/>
      <c r="AP196" s="228"/>
      <c r="AQ196" s="228"/>
      <c r="AR196" s="228"/>
      <c r="AS196" s="348"/>
      <c r="AT196" s="264">
        <f t="shared" si="147"/>
        <v>0</v>
      </c>
      <c r="AU196" s="259"/>
      <c r="AV196" s="265">
        <f t="shared" si="148"/>
        <v>0</v>
      </c>
      <c r="AX196" s="265">
        <f t="shared" si="152"/>
        <v>0</v>
      </c>
      <c r="AZ196" s="492">
        <f t="shared" si="149"/>
        <v>0</v>
      </c>
      <c r="BB196" s="492">
        <f t="shared" si="150"/>
        <v>0</v>
      </c>
      <c r="BD196" s="265">
        <f t="shared" si="153"/>
        <v>0</v>
      </c>
      <c r="BE196" s="105"/>
      <c r="BF196" s="105"/>
      <c r="BG196" s="105"/>
      <c r="BH196" s="105"/>
      <c r="BI196" s="105"/>
      <c r="BJ196" s="105"/>
    </row>
    <row r="197" spans="2:62" ht="20.100000000000001" hidden="1" customHeight="1" outlineLevel="1">
      <c r="B197" s="100"/>
      <c r="C197" s="908"/>
      <c r="D197" s="909"/>
      <c r="E197" s="909"/>
      <c r="F197" s="910"/>
      <c r="G197" s="890"/>
      <c r="H197" s="891"/>
      <c r="I197" s="152"/>
      <c r="J197" s="152"/>
      <c r="K197" s="152"/>
      <c r="L197" s="152"/>
      <c r="M197" s="152"/>
      <c r="N197" s="152"/>
      <c r="O197" s="152"/>
      <c r="P197" s="153"/>
      <c r="Q197" s="153"/>
      <c r="R197" s="156">
        <f t="shared" si="143"/>
        <v>0</v>
      </c>
      <c r="S197" s="156">
        <f t="shared" si="144"/>
        <v>0</v>
      </c>
      <c r="U197" s="157">
        <f t="shared" si="151"/>
        <v>0</v>
      </c>
      <c r="W197" s="152"/>
      <c r="X197" s="152"/>
      <c r="Y197" s="152"/>
      <c r="Z197" s="152"/>
      <c r="AA197" s="152"/>
      <c r="AB197" s="152"/>
      <c r="AC197" s="347"/>
      <c r="AD197" s="152"/>
      <c r="AE197" s="152"/>
      <c r="AF197" s="152"/>
      <c r="AG197" s="152"/>
      <c r="AH197" s="152"/>
      <c r="AI197" s="152"/>
      <c r="AJ197" s="347"/>
      <c r="AK197" s="152"/>
      <c r="AL197" s="152"/>
      <c r="AM197" s="295"/>
      <c r="AN197" s="228"/>
      <c r="AO197" s="228"/>
      <c r="AP197" s="228"/>
      <c r="AQ197" s="228"/>
      <c r="AR197" s="228"/>
      <c r="AS197" s="348"/>
      <c r="AT197" s="264">
        <f t="shared" si="147"/>
        <v>0</v>
      </c>
      <c r="AU197" s="259"/>
      <c r="AV197" s="265">
        <f t="shared" si="148"/>
        <v>0</v>
      </c>
      <c r="AX197" s="265">
        <f t="shared" si="152"/>
        <v>0</v>
      </c>
      <c r="AZ197" s="492">
        <f t="shared" si="149"/>
        <v>0</v>
      </c>
      <c r="BB197" s="492">
        <f t="shared" si="150"/>
        <v>0</v>
      </c>
      <c r="BD197" s="265">
        <f t="shared" si="153"/>
        <v>0</v>
      </c>
      <c r="BE197" s="105"/>
      <c r="BF197" s="105"/>
      <c r="BG197" s="105"/>
      <c r="BH197" s="105"/>
      <c r="BI197" s="105"/>
      <c r="BJ197" s="105"/>
    </row>
    <row r="198" spans="2:62" ht="9.9499999999999993" hidden="1" customHeight="1" outlineLevel="1">
      <c r="B198" s="101"/>
      <c r="C198" s="208"/>
      <c r="D198" s="208"/>
      <c r="E198" s="208"/>
      <c r="F198" s="208"/>
      <c r="G198" s="237"/>
      <c r="H198" s="207"/>
      <c r="I198" s="257"/>
      <c r="J198" s="257"/>
      <c r="K198" s="257"/>
      <c r="L198" s="257"/>
      <c r="M198" s="257"/>
      <c r="N198" s="257"/>
      <c r="O198" s="257"/>
      <c r="P198" s="256"/>
      <c r="Q198" s="102"/>
      <c r="R198" s="102"/>
      <c r="S198" s="102"/>
      <c r="U198" s="98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Z198" s="493"/>
      <c r="BE198" s="105"/>
      <c r="BF198" s="105"/>
      <c r="BG198" s="105"/>
      <c r="BH198" s="105"/>
      <c r="BI198" s="105"/>
      <c r="BJ198" s="105"/>
    </row>
    <row r="199" spans="2:62" ht="20.100000000000001" customHeight="1" collapsed="1">
      <c r="B199" s="151">
        <f>B182+1</f>
        <v>12</v>
      </c>
      <c r="C199" s="916"/>
      <c r="D199" s="917"/>
      <c r="E199" s="917"/>
      <c r="F199" s="918"/>
      <c r="G199" s="429"/>
      <c r="H199" s="206">
        <v>1</v>
      </c>
      <c r="I199" s="642">
        <f t="shared" ref="I199" si="154">$H199*SUM(I200:I214)</f>
        <v>0</v>
      </c>
      <c r="J199" s="643">
        <f t="shared" ref="J199:O199" si="155">$H199*SUM(J200:J214)</f>
        <v>0</v>
      </c>
      <c r="K199" s="644">
        <f t="shared" si="155"/>
        <v>0</v>
      </c>
      <c r="L199" s="645">
        <f t="shared" si="155"/>
        <v>0</v>
      </c>
      <c r="M199" s="645">
        <f t="shared" si="155"/>
        <v>0</v>
      </c>
      <c r="N199" s="644">
        <f t="shared" si="155"/>
        <v>0</v>
      </c>
      <c r="O199" s="642">
        <f t="shared" si="155"/>
        <v>0</v>
      </c>
      <c r="P199" s="209">
        <f t="shared" ref="P199:Q199" si="156">$H199*SUM(P200:P214)</f>
        <v>0</v>
      </c>
      <c r="Q199" s="210">
        <f t="shared" si="156"/>
        <v>0</v>
      </c>
      <c r="R199" s="136">
        <f t="shared" ref="R199:R214" si="157">P199*(1+Gewinn)*(1+SicherheitAngebot)</f>
        <v>0</v>
      </c>
      <c r="S199" s="137">
        <f t="shared" ref="S199:S214" si="158">Q199*(1+MGKZ)*(1+Gewinn)*(1+SicherheitAngebot)</f>
        <v>0</v>
      </c>
      <c r="U199" s="10">
        <f>I199*$I$7+J199*$J$7+K199*$K$7+L199*$L$7+M199*$M$7+N199*$N$7+O199*$O$7+R199+S199</f>
        <v>0</v>
      </c>
      <c r="W199" s="646">
        <f t="shared" ref="W199:AB199" si="159">$H199*SUM(W200:W214)</f>
        <v>0</v>
      </c>
      <c r="X199" s="647">
        <f t="shared" si="159"/>
        <v>0</v>
      </c>
      <c r="Y199" s="648">
        <f t="shared" si="159"/>
        <v>0</v>
      </c>
      <c r="Z199" s="649">
        <f t="shared" si="159"/>
        <v>0</v>
      </c>
      <c r="AA199" s="648">
        <f t="shared" si="159"/>
        <v>0</v>
      </c>
      <c r="AB199" s="646">
        <f t="shared" si="159"/>
        <v>0</v>
      </c>
      <c r="AC199" s="258"/>
      <c r="AD199" s="646">
        <f t="shared" ref="AD199:AM199" si="160">$H199*SUM(AD200:AD214)</f>
        <v>0</v>
      </c>
      <c r="AE199" s="647">
        <f t="shared" si="160"/>
        <v>0</v>
      </c>
      <c r="AF199" s="648">
        <f t="shared" si="160"/>
        <v>0</v>
      </c>
      <c r="AG199" s="649">
        <f t="shared" si="160"/>
        <v>0</v>
      </c>
      <c r="AH199" s="648">
        <f t="shared" si="160"/>
        <v>0</v>
      </c>
      <c r="AI199" s="646">
        <f t="shared" si="160"/>
        <v>0</v>
      </c>
      <c r="AJ199" s="258"/>
      <c r="AK199" s="653">
        <f t="shared" si="160"/>
        <v>0</v>
      </c>
      <c r="AL199" s="653">
        <f t="shared" si="160"/>
        <v>0</v>
      </c>
      <c r="AM199" s="653">
        <f t="shared" si="160"/>
        <v>0</v>
      </c>
      <c r="AN199" s="227">
        <f>$H199*SUM(AN200:AN214)*(1+Gewinn)*(1+SicherheitAngebot)</f>
        <v>0</v>
      </c>
      <c r="AO199" s="227">
        <f>$H199*SUM(AO200:AO214)*(1+Gewinn)*(1+SicherheitAngebot)</f>
        <v>0</v>
      </c>
      <c r="AP199" s="227">
        <f>$H199*SUM(AP200:AP214)*(1+Gewinn)*(1+SicherheitAngebot)</f>
        <v>0</v>
      </c>
      <c r="AQ199" s="227">
        <f>$H199*SUM(AQ200:AQ214)*(1+Gewinn)*(1+SicherheitAngebot)</f>
        <v>0</v>
      </c>
      <c r="AR199" s="227">
        <f>$H199*SUM(AR200:AR214)*(1+Gewinn)*(1+SicherheitAngebot)</f>
        <v>0</v>
      </c>
      <c r="AS199" s="262"/>
      <c r="AT199" s="263">
        <f t="shared" si="147"/>
        <v>0</v>
      </c>
      <c r="AU199" s="259"/>
      <c r="AV199" s="491">
        <f>AK199*$AK$7+AL199*$AL$7+AM199*$AM$7+SUM(AN199:AR199)+AT199/Zuschläge_IBN+AT199</f>
        <v>0</v>
      </c>
      <c r="AX199" s="685">
        <f>U199+AV199</f>
        <v>0</v>
      </c>
      <c r="AZ199" s="490">
        <f>IF(H199&gt;0,U199/(1+SicherheitAngebot)*(1+Sicherheit),0)</f>
        <v>0</v>
      </c>
      <c r="BB199" s="490">
        <f>IF(H199&gt;0,AV199/(1+SicherheitAngebot)*(1+Sicherheit),0)</f>
        <v>0</v>
      </c>
      <c r="BD199" s="490">
        <f>AZ199+BB199</f>
        <v>0</v>
      </c>
      <c r="BE199" s="105"/>
      <c r="BF199" s="105"/>
      <c r="BG199" s="105"/>
      <c r="BH199" s="105"/>
      <c r="BI199" s="105"/>
      <c r="BJ199" s="105"/>
    </row>
    <row r="200" spans="2:62" ht="20.100000000000001" hidden="1" customHeight="1" outlineLevel="1">
      <c r="B200" s="99"/>
      <c r="C200" s="908"/>
      <c r="D200" s="909"/>
      <c r="E200" s="909"/>
      <c r="F200" s="910"/>
      <c r="G200" s="890"/>
      <c r="H200" s="901"/>
      <c r="I200" s="152"/>
      <c r="J200" s="152"/>
      <c r="K200" s="152"/>
      <c r="L200" s="152"/>
      <c r="M200" s="152"/>
      <c r="N200" s="152"/>
      <c r="O200" s="152"/>
      <c r="P200" s="153"/>
      <c r="Q200" s="153"/>
      <c r="R200" s="156">
        <f t="shared" si="157"/>
        <v>0</v>
      </c>
      <c r="S200" s="156">
        <f t="shared" si="158"/>
        <v>0</v>
      </c>
      <c r="U200" s="157">
        <f>I200*$I$7+J200*$J$7+K200*$K$7+L200*$L$7+M200*$M$7+N200*$N$7+O200*$O$7+R200+S200</f>
        <v>0</v>
      </c>
      <c r="W200" s="152"/>
      <c r="X200" s="152"/>
      <c r="Y200" s="152"/>
      <c r="Z200" s="152"/>
      <c r="AA200" s="152"/>
      <c r="AB200" s="152"/>
      <c r="AC200" s="347"/>
      <c r="AD200" s="152"/>
      <c r="AE200" s="152"/>
      <c r="AF200" s="152"/>
      <c r="AG200" s="152"/>
      <c r="AH200" s="152"/>
      <c r="AI200" s="152"/>
      <c r="AJ200" s="347"/>
      <c r="AK200" s="152"/>
      <c r="AL200" s="152"/>
      <c r="AM200" s="295"/>
      <c r="AN200" s="228"/>
      <c r="AO200" s="228"/>
      <c r="AP200" s="228"/>
      <c r="AQ200" s="228"/>
      <c r="AR200" s="228"/>
      <c r="AS200" s="348"/>
      <c r="AT200" s="264">
        <f t="shared" si="147"/>
        <v>0</v>
      </c>
      <c r="AU200" s="259"/>
      <c r="AV200" s="265">
        <f t="shared" ref="AV200:AV214" si="161">AK200*$AK$7+AL200*$AL$7+AM200*$AM$7+SUM(AN200:AR200)*(1+Gewinn)*(1+SicherheitAngebot)+AT200/Zuschläge_IBN+AT200</f>
        <v>0</v>
      </c>
      <c r="AX200" s="265">
        <f>U200+AV200</f>
        <v>0</v>
      </c>
      <c r="AZ200" s="492">
        <f t="shared" ref="AZ200:AZ214" si="162">U200/(1+SicherheitAngebot)*(1+Sicherheit)</f>
        <v>0</v>
      </c>
      <c r="BB200" s="492">
        <f t="shared" ref="BB200:BB214" si="163">AV200/(1+SicherheitAngebot)*(1+Sicherheit)</f>
        <v>0</v>
      </c>
      <c r="BD200" s="265">
        <f>AZ200+BB200</f>
        <v>0</v>
      </c>
      <c r="BE200" s="105"/>
      <c r="BF200" s="105"/>
      <c r="BG200" s="105"/>
      <c r="BH200" s="105"/>
      <c r="BI200" s="105"/>
      <c r="BJ200" s="105"/>
    </row>
    <row r="201" spans="2:62" ht="20.100000000000001" hidden="1" customHeight="1" outlineLevel="1">
      <c r="B201" s="100"/>
      <c r="C201" s="908"/>
      <c r="D201" s="909"/>
      <c r="E201" s="909"/>
      <c r="F201" s="910"/>
      <c r="G201" s="890"/>
      <c r="H201" s="891"/>
      <c r="I201" s="152"/>
      <c r="J201" s="152"/>
      <c r="K201" s="152"/>
      <c r="L201" s="152"/>
      <c r="M201" s="152"/>
      <c r="N201" s="152"/>
      <c r="O201" s="152"/>
      <c r="P201" s="153"/>
      <c r="Q201" s="153"/>
      <c r="R201" s="156">
        <f t="shared" si="157"/>
        <v>0</v>
      </c>
      <c r="S201" s="156">
        <f t="shared" si="158"/>
        <v>0</v>
      </c>
      <c r="U201" s="157">
        <f t="shared" ref="U201:U214" si="164">I201*$I$7+J201*$J$7+K201*$K$7+L201*$L$7+M201*$M$7+N201*$N$7+O201*$O$7+R201+S201</f>
        <v>0</v>
      </c>
      <c r="W201" s="152"/>
      <c r="X201" s="152"/>
      <c r="Y201" s="152"/>
      <c r="Z201" s="152"/>
      <c r="AA201" s="152"/>
      <c r="AB201" s="152"/>
      <c r="AC201" s="347"/>
      <c r="AD201" s="152"/>
      <c r="AE201" s="152"/>
      <c r="AF201" s="152"/>
      <c r="AG201" s="152"/>
      <c r="AH201" s="152"/>
      <c r="AI201" s="152"/>
      <c r="AJ201" s="347"/>
      <c r="AK201" s="152"/>
      <c r="AL201" s="152"/>
      <c r="AM201" s="295"/>
      <c r="AN201" s="228"/>
      <c r="AO201" s="228"/>
      <c r="AP201" s="228"/>
      <c r="AQ201" s="228"/>
      <c r="AR201" s="228"/>
      <c r="AS201" s="348"/>
      <c r="AT201" s="264">
        <f t="shared" si="147"/>
        <v>0</v>
      </c>
      <c r="AU201" s="259"/>
      <c r="AV201" s="265">
        <f t="shared" si="161"/>
        <v>0</v>
      </c>
      <c r="AX201" s="265">
        <f t="shared" ref="AX201:AX214" si="165">U201+AV201</f>
        <v>0</v>
      </c>
      <c r="AZ201" s="492">
        <f t="shared" si="162"/>
        <v>0</v>
      </c>
      <c r="BB201" s="492">
        <f t="shared" si="163"/>
        <v>0</v>
      </c>
      <c r="BD201" s="265">
        <f t="shared" ref="BD201:BD214" si="166">AZ201+BB201</f>
        <v>0</v>
      </c>
      <c r="BE201" s="105"/>
      <c r="BF201" s="105"/>
      <c r="BG201" s="105"/>
      <c r="BH201" s="105"/>
      <c r="BI201" s="105"/>
      <c r="BJ201" s="105"/>
    </row>
    <row r="202" spans="2:62" ht="20.100000000000001" hidden="1" customHeight="1" outlineLevel="1">
      <c r="B202" s="100"/>
      <c r="C202" s="908"/>
      <c r="D202" s="909"/>
      <c r="E202" s="909"/>
      <c r="F202" s="910"/>
      <c r="G202" s="890"/>
      <c r="H202" s="891"/>
      <c r="I202" s="152"/>
      <c r="J202" s="152"/>
      <c r="K202" s="152"/>
      <c r="L202" s="152"/>
      <c r="M202" s="152"/>
      <c r="N202" s="152"/>
      <c r="O202" s="152"/>
      <c r="P202" s="153"/>
      <c r="Q202" s="153"/>
      <c r="R202" s="156">
        <f t="shared" si="157"/>
        <v>0</v>
      </c>
      <c r="S202" s="156">
        <f t="shared" si="158"/>
        <v>0</v>
      </c>
      <c r="U202" s="157">
        <f t="shared" si="164"/>
        <v>0</v>
      </c>
      <c r="W202" s="152"/>
      <c r="X202" s="152"/>
      <c r="Y202" s="152"/>
      <c r="Z202" s="152"/>
      <c r="AA202" s="152"/>
      <c r="AB202" s="152"/>
      <c r="AC202" s="347"/>
      <c r="AD202" s="152"/>
      <c r="AE202" s="152"/>
      <c r="AF202" s="152"/>
      <c r="AG202" s="152"/>
      <c r="AH202" s="152"/>
      <c r="AI202" s="152"/>
      <c r="AJ202" s="347"/>
      <c r="AK202" s="152"/>
      <c r="AL202" s="152"/>
      <c r="AM202" s="295"/>
      <c r="AN202" s="228"/>
      <c r="AO202" s="228"/>
      <c r="AP202" s="228"/>
      <c r="AQ202" s="228"/>
      <c r="AR202" s="228"/>
      <c r="AS202" s="348"/>
      <c r="AT202" s="264">
        <f t="shared" si="147"/>
        <v>0</v>
      </c>
      <c r="AU202" s="259"/>
      <c r="AV202" s="265">
        <f t="shared" si="161"/>
        <v>0</v>
      </c>
      <c r="AX202" s="265">
        <f t="shared" si="165"/>
        <v>0</v>
      </c>
      <c r="AZ202" s="492">
        <f t="shared" si="162"/>
        <v>0</v>
      </c>
      <c r="BB202" s="492">
        <f t="shared" si="163"/>
        <v>0</v>
      </c>
      <c r="BD202" s="265">
        <f t="shared" si="166"/>
        <v>0</v>
      </c>
      <c r="BE202" s="105"/>
      <c r="BF202" s="105"/>
      <c r="BG202" s="105"/>
      <c r="BH202" s="105"/>
      <c r="BI202" s="105"/>
      <c r="BJ202" s="105"/>
    </row>
    <row r="203" spans="2:62" ht="20.100000000000001" hidden="1" customHeight="1" outlineLevel="1">
      <c r="B203" s="100"/>
      <c r="C203" s="908"/>
      <c r="D203" s="909"/>
      <c r="E203" s="909"/>
      <c r="F203" s="910"/>
      <c r="G203" s="890"/>
      <c r="H203" s="891"/>
      <c r="I203" s="152"/>
      <c r="J203" s="152"/>
      <c r="K203" s="152"/>
      <c r="L203" s="152"/>
      <c r="M203" s="152"/>
      <c r="N203" s="152"/>
      <c r="O203" s="152"/>
      <c r="P203" s="153"/>
      <c r="Q203" s="153"/>
      <c r="R203" s="156">
        <f t="shared" si="157"/>
        <v>0</v>
      </c>
      <c r="S203" s="156">
        <f t="shared" si="158"/>
        <v>0</v>
      </c>
      <c r="U203" s="157">
        <f t="shared" si="164"/>
        <v>0</v>
      </c>
      <c r="W203" s="152"/>
      <c r="X203" s="152"/>
      <c r="Y203" s="152"/>
      <c r="Z203" s="152"/>
      <c r="AA203" s="152"/>
      <c r="AB203" s="152"/>
      <c r="AC203" s="347"/>
      <c r="AD203" s="152"/>
      <c r="AE203" s="152"/>
      <c r="AF203" s="152"/>
      <c r="AG203" s="152"/>
      <c r="AH203" s="152"/>
      <c r="AI203" s="152"/>
      <c r="AJ203" s="347"/>
      <c r="AK203" s="152"/>
      <c r="AL203" s="152"/>
      <c r="AM203" s="295"/>
      <c r="AN203" s="228"/>
      <c r="AO203" s="228"/>
      <c r="AP203" s="228"/>
      <c r="AQ203" s="228"/>
      <c r="AR203" s="228"/>
      <c r="AS203" s="348"/>
      <c r="AT203" s="264">
        <f t="shared" si="147"/>
        <v>0</v>
      </c>
      <c r="AU203" s="259"/>
      <c r="AV203" s="265">
        <f t="shared" si="161"/>
        <v>0</v>
      </c>
      <c r="AX203" s="265">
        <f t="shared" si="165"/>
        <v>0</v>
      </c>
      <c r="AZ203" s="492">
        <f t="shared" si="162"/>
        <v>0</v>
      </c>
      <c r="BB203" s="492">
        <f t="shared" si="163"/>
        <v>0</v>
      </c>
      <c r="BD203" s="265">
        <f t="shared" si="166"/>
        <v>0</v>
      </c>
      <c r="BE203" s="105"/>
      <c r="BF203" s="105"/>
      <c r="BG203" s="105"/>
      <c r="BH203" s="105"/>
      <c r="BI203" s="105"/>
      <c r="BJ203" s="105"/>
    </row>
    <row r="204" spans="2:62" ht="20.100000000000001" hidden="1" customHeight="1" outlineLevel="1">
      <c r="B204" s="100"/>
      <c r="C204" s="908"/>
      <c r="D204" s="909"/>
      <c r="E204" s="909"/>
      <c r="F204" s="910"/>
      <c r="G204" s="890"/>
      <c r="H204" s="891"/>
      <c r="I204" s="152"/>
      <c r="J204" s="152"/>
      <c r="K204" s="152"/>
      <c r="L204" s="152"/>
      <c r="M204" s="152"/>
      <c r="N204" s="152"/>
      <c r="O204" s="152"/>
      <c r="P204" s="153"/>
      <c r="Q204" s="153"/>
      <c r="R204" s="156">
        <f t="shared" si="157"/>
        <v>0</v>
      </c>
      <c r="S204" s="156">
        <f t="shared" si="158"/>
        <v>0</v>
      </c>
      <c r="U204" s="157">
        <f t="shared" si="164"/>
        <v>0</v>
      </c>
      <c r="W204" s="152"/>
      <c r="X204" s="152"/>
      <c r="Y204" s="152"/>
      <c r="Z204" s="152"/>
      <c r="AA204" s="152"/>
      <c r="AB204" s="152"/>
      <c r="AC204" s="347"/>
      <c r="AD204" s="152"/>
      <c r="AE204" s="152"/>
      <c r="AF204" s="152"/>
      <c r="AG204" s="152"/>
      <c r="AH204" s="152"/>
      <c r="AI204" s="152"/>
      <c r="AJ204" s="347"/>
      <c r="AK204" s="152"/>
      <c r="AL204" s="152"/>
      <c r="AM204" s="295"/>
      <c r="AN204" s="228"/>
      <c r="AO204" s="228"/>
      <c r="AP204" s="228"/>
      <c r="AQ204" s="228"/>
      <c r="AR204" s="228"/>
      <c r="AS204" s="348"/>
      <c r="AT204" s="264">
        <f t="shared" si="147"/>
        <v>0</v>
      </c>
      <c r="AU204" s="259"/>
      <c r="AV204" s="265">
        <f t="shared" si="161"/>
        <v>0</v>
      </c>
      <c r="AX204" s="265">
        <f t="shared" si="165"/>
        <v>0</v>
      </c>
      <c r="AZ204" s="492">
        <f t="shared" si="162"/>
        <v>0</v>
      </c>
      <c r="BB204" s="492">
        <f t="shared" si="163"/>
        <v>0</v>
      </c>
      <c r="BD204" s="265">
        <f t="shared" si="166"/>
        <v>0</v>
      </c>
      <c r="BE204" s="105"/>
      <c r="BF204" s="105"/>
      <c r="BG204" s="105"/>
      <c r="BH204" s="105"/>
      <c r="BI204" s="105"/>
      <c r="BJ204" s="105"/>
    </row>
    <row r="205" spans="2:62" ht="20.100000000000001" hidden="1" customHeight="1" outlineLevel="1">
      <c r="B205" s="100"/>
      <c r="C205" s="908"/>
      <c r="D205" s="909"/>
      <c r="E205" s="909"/>
      <c r="F205" s="910"/>
      <c r="G205" s="890"/>
      <c r="H205" s="891"/>
      <c r="I205" s="152"/>
      <c r="J205" s="152"/>
      <c r="K205" s="152"/>
      <c r="L205" s="152"/>
      <c r="M205" s="152"/>
      <c r="N205" s="152"/>
      <c r="O205" s="152"/>
      <c r="P205" s="153"/>
      <c r="Q205" s="153"/>
      <c r="R205" s="156">
        <f t="shared" si="157"/>
        <v>0</v>
      </c>
      <c r="S205" s="156">
        <f t="shared" si="158"/>
        <v>0</v>
      </c>
      <c r="U205" s="157">
        <f t="shared" si="164"/>
        <v>0</v>
      </c>
      <c r="W205" s="152"/>
      <c r="X205" s="152"/>
      <c r="Y205" s="152"/>
      <c r="Z205" s="152"/>
      <c r="AA205" s="152"/>
      <c r="AB205" s="152"/>
      <c r="AC205" s="347"/>
      <c r="AD205" s="152"/>
      <c r="AE205" s="152"/>
      <c r="AF205" s="152"/>
      <c r="AG205" s="152"/>
      <c r="AH205" s="152"/>
      <c r="AI205" s="152"/>
      <c r="AJ205" s="347"/>
      <c r="AK205" s="152"/>
      <c r="AL205" s="152"/>
      <c r="AM205" s="295"/>
      <c r="AN205" s="228"/>
      <c r="AO205" s="228"/>
      <c r="AP205" s="228"/>
      <c r="AQ205" s="228"/>
      <c r="AR205" s="228"/>
      <c r="AS205" s="348"/>
      <c r="AT205" s="264">
        <f t="shared" si="147"/>
        <v>0</v>
      </c>
      <c r="AU205" s="259"/>
      <c r="AV205" s="265">
        <f t="shared" si="161"/>
        <v>0</v>
      </c>
      <c r="AX205" s="265">
        <f t="shared" si="165"/>
        <v>0</v>
      </c>
      <c r="AZ205" s="492">
        <f t="shared" si="162"/>
        <v>0</v>
      </c>
      <c r="BB205" s="492">
        <f t="shared" si="163"/>
        <v>0</v>
      </c>
      <c r="BD205" s="265">
        <f t="shared" si="166"/>
        <v>0</v>
      </c>
      <c r="BE205" s="105"/>
      <c r="BF205" s="105"/>
      <c r="BG205" s="105"/>
      <c r="BH205" s="105"/>
      <c r="BI205" s="105"/>
      <c r="BJ205" s="105"/>
    </row>
    <row r="206" spans="2:62" ht="20.100000000000001" hidden="1" customHeight="1" outlineLevel="1">
      <c r="B206" s="100"/>
      <c r="C206" s="908"/>
      <c r="D206" s="909"/>
      <c r="E206" s="909"/>
      <c r="F206" s="910"/>
      <c r="G206" s="890"/>
      <c r="H206" s="891"/>
      <c r="I206" s="152"/>
      <c r="J206" s="152"/>
      <c r="K206" s="152"/>
      <c r="L206" s="152"/>
      <c r="M206" s="152"/>
      <c r="N206" s="152"/>
      <c r="O206" s="152"/>
      <c r="P206" s="153"/>
      <c r="Q206" s="153"/>
      <c r="R206" s="156">
        <f t="shared" si="157"/>
        <v>0</v>
      </c>
      <c r="S206" s="156">
        <f t="shared" si="158"/>
        <v>0</v>
      </c>
      <c r="U206" s="157">
        <f t="shared" si="164"/>
        <v>0</v>
      </c>
      <c r="W206" s="152"/>
      <c r="X206" s="152"/>
      <c r="Y206" s="152"/>
      <c r="Z206" s="152"/>
      <c r="AA206" s="152"/>
      <c r="AB206" s="152"/>
      <c r="AC206" s="347"/>
      <c r="AD206" s="152"/>
      <c r="AE206" s="152"/>
      <c r="AF206" s="152"/>
      <c r="AG206" s="152"/>
      <c r="AH206" s="152"/>
      <c r="AI206" s="152"/>
      <c r="AJ206" s="347"/>
      <c r="AK206" s="152"/>
      <c r="AL206" s="152"/>
      <c r="AM206" s="295"/>
      <c r="AN206" s="228"/>
      <c r="AO206" s="228"/>
      <c r="AP206" s="228"/>
      <c r="AQ206" s="228"/>
      <c r="AR206" s="228"/>
      <c r="AS206" s="348"/>
      <c r="AT206" s="264">
        <f t="shared" si="147"/>
        <v>0</v>
      </c>
      <c r="AU206" s="259"/>
      <c r="AV206" s="265">
        <f t="shared" si="161"/>
        <v>0</v>
      </c>
      <c r="AX206" s="265">
        <f t="shared" si="165"/>
        <v>0</v>
      </c>
      <c r="AZ206" s="492">
        <f t="shared" si="162"/>
        <v>0</v>
      </c>
      <c r="BB206" s="492">
        <f t="shared" si="163"/>
        <v>0</v>
      </c>
      <c r="BD206" s="265">
        <f t="shared" si="166"/>
        <v>0</v>
      </c>
      <c r="BE206" s="105"/>
      <c r="BF206" s="105"/>
      <c r="BG206" s="105"/>
      <c r="BH206" s="105"/>
      <c r="BI206" s="105"/>
      <c r="BJ206" s="105"/>
    </row>
    <row r="207" spans="2:62" ht="20.100000000000001" hidden="1" customHeight="1" outlineLevel="1">
      <c r="B207" s="100"/>
      <c r="C207" s="908"/>
      <c r="D207" s="909"/>
      <c r="E207" s="909"/>
      <c r="F207" s="910"/>
      <c r="G207" s="890"/>
      <c r="H207" s="891"/>
      <c r="I207" s="152"/>
      <c r="J207" s="152"/>
      <c r="K207" s="152"/>
      <c r="L207" s="152"/>
      <c r="M207" s="152"/>
      <c r="N207" s="152"/>
      <c r="O207" s="152"/>
      <c r="P207" s="153"/>
      <c r="Q207" s="153"/>
      <c r="R207" s="156">
        <f t="shared" si="157"/>
        <v>0</v>
      </c>
      <c r="S207" s="156">
        <f t="shared" si="158"/>
        <v>0</v>
      </c>
      <c r="U207" s="157">
        <f t="shared" si="164"/>
        <v>0</v>
      </c>
      <c r="W207" s="152"/>
      <c r="X207" s="152"/>
      <c r="Y207" s="152"/>
      <c r="Z207" s="152"/>
      <c r="AA207" s="152"/>
      <c r="AB207" s="152"/>
      <c r="AC207" s="347"/>
      <c r="AD207" s="152"/>
      <c r="AE207" s="152"/>
      <c r="AF207" s="152"/>
      <c r="AG207" s="152"/>
      <c r="AH207" s="152"/>
      <c r="AI207" s="152"/>
      <c r="AJ207" s="347"/>
      <c r="AK207" s="152"/>
      <c r="AL207" s="152"/>
      <c r="AM207" s="295"/>
      <c r="AN207" s="228"/>
      <c r="AO207" s="228"/>
      <c r="AP207" s="228"/>
      <c r="AQ207" s="228"/>
      <c r="AR207" s="228"/>
      <c r="AS207" s="348"/>
      <c r="AT207" s="264">
        <f t="shared" si="147"/>
        <v>0</v>
      </c>
      <c r="AU207" s="259"/>
      <c r="AV207" s="265">
        <f t="shared" si="161"/>
        <v>0</v>
      </c>
      <c r="AX207" s="265">
        <f t="shared" si="165"/>
        <v>0</v>
      </c>
      <c r="AZ207" s="492">
        <f t="shared" si="162"/>
        <v>0</v>
      </c>
      <c r="BB207" s="492">
        <f t="shared" si="163"/>
        <v>0</v>
      </c>
      <c r="BD207" s="265">
        <f t="shared" si="166"/>
        <v>0</v>
      </c>
      <c r="BE207" s="105"/>
      <c r="BF207" s="105"/>
      <c r="BG207" s="105"/>
      <c r="BH207" s="105"/>
      <c r="BI207" s="105"/>
      <c r="BJ207" s="105"/>
    </row>
    <row r="208" spans="2:62" ht="20.100000000000001" hidden="1" customHeight="1" outlineLevel="1">
      <c r="B208" s="100"/>
      <c r="C208" s="908"/>
      <c r="D208" s="909"/>
      <c r="E208" s="909"/>
      <c r="F208" s="910"/>
      <c r="G208" s="890"/>
      <c r="H208" s="891"/>
      <c r="I208" s="152"/>
      <c r="J208" s="152"/>
      <c r="K208" s="152"/>
      <c r="L208" s="152"/>
      <c r="M208" s="152"/>
      <c r="N208" s="152"/>
      <c r="O208" s="152"/>
      <c r="P208" s="153"/>
      <c r="Q208" s="153"/>
      <c r="R208" s="156">
        <f t="shared" si="157"/>
        <v>0</v>
      </c>
      <c r="S208" s="156">
        <f t="shared" si="158"/>
        <v>0</v>
      </c>
      <c r="U208" s="157">
        <f t="shared" si="164"/>
        <v>0</v>
      </c>
      <c r="W208" s="152"/>
      <c r="X208" s="152"/>
      <c r="Y208" s="152"/>
      <c r="Z208" s="152"/>
      <c r="AA208" s="152"/>
      <c r="AB208" s="152"/>
      <c r="AC208" s="347"/>
      <c r="AD208" s="152"/>
      <c r="AE208" s="152"/>
      <c r="AF208" s="152"/>
      <c r="AG208" s="152"/>
      <c r="AH208" s="152"/>
      <c r="AI208" s="152"/>
      <c r="AJ208" s="347"/>
      <c r="AK208" s="152"/>
      <c r="AL208" s="152"/>
      <c r="AM208" s="295"/>
      <c r="AN208" s="228"/>
      <c r="AO208" s="228"/>
      <c r="AP208" s="228"/>
      <c r="AQ208" s="228"/>
      <c r="AR208" s="228"/>
      <c r="AS208" s="348"/>
      <c r="AT208" s="264">
        <f t="shared" si="147"/>
        <v>0</v>
      </c>
      <c r="AU208" s="259"/>
      <c r="AV208" s="265">
        <f t="shared" si="161"/>
        <v>0</v>
      </c>
      <c r="AX208" s="265">
        <f t="shared" si="165"/>
        <v>0</v>
      </c>
      <c r="AZ208" s="492">
        <f t="shared" si="162"/>
        <v>0</v>
      </c>
      <c r="BB208" s="492">
        <f t="shared" si="163"/>
        <v>0</v>
      </c>
      <c r="BD208" s="265">
        <f t="shared" si="166"/>
        <v>0</v>
      </c>
      <c r="BE208" s="105"/>
      <c r="BF208" s="105"/>
      <c r="BG208" s="105"/>
      <c r="BH208" s="105"/>
      <c r="BI208" s="105"/>
      <c r="BJ208" s="105"/>
    </row>
    <row r="209" spans="2:62" ht="20.100000000000001" hidden="1" customHeight="1" outlineLevel="1">
      <c r="B209" s="100"/>
      <c r="C209" s="908"/>
      <c r="D209" s="909"/>
      <c r="E209" s="909"/>
      <c r="F209" s="910"/>
      <c r="G209" s="890"/>
      <c r="H209" s="891"/>
      <c r="I209" s="152"/>
      <c r="J209" s="152"/>
      <c r="K209" s="152"/>
      <c r="L209" s="152"/>
      <c r="M209" s="152"/>
      <c r="N209" s="152"/>
      <c r="O209" s="152"/>
      <c r="P209" s="153"/>
      <c r="Q209" s="153"/>
      <c r="R209" s="156">
        <f t="shared" si="157"/>
        <v>0</v>
      </c>
      <c r="S209" s="156">
        <f t="shared" si="158"/>
        <v>0</v>
      </c>
      <c r="U209" s="157">
        <f t="shared" si="164"/>
        <v>0</v>
      </c>
      <c r="W209" s="152"/>
      <c r="X209" s="152"/>
      <c r="Y209" s="152"/>
      <c r="Z209" s="152"/>
      <c r="AA209" s="152"/>
      <c r="AB209" s="152"/>
      <c r="AC209" s="347"/>
      <c r="AD209" s="152"/>
      <c r="AE209" s="152"/>
      <c r="AF209" s="152"/>
      <c r="AG209" s="152"/>
      <c r="AH209" s="152"/>
      <c r="AI209" s="152"/>
      <c r="AJ209" s="347"/>
      <c r="AK209" s="152"/>
      <c r="AL209" s="152"/>
      <c r="AM209" s="295"/>
      <c r="AN209" s="228"/>
      <c r="AO209" s="228"/>
      <c r="AP209" s="228"/>
      <c r="AQ209" s="228"/>
      <c r="AR209" s="228"/>
      <c r="AS209" s="348"/>
      <c r="AT209" s="264">
        <f t="shared" si="147"/>
        <v>0</v>
      </c>
      <c r="AU209" s="259"/>
      <c r="AV209" s="265">
        <f t="shared" si="161"/>
        <v>0</v>
      </c>
      <c r="AX209" s="265">
        <f t="shared" si="165"/>
        <v>0</v>
      </c>
      <c r="AZ209" s="492">
        <f t="shared" si="162"/>
        <v>0</v>
      </c>
      <c r="BB209" s="492">
        <f t="shared" si="163"/>
        <v>0</v>
      </c>
      <c r="BD209" s="265">
        <f t="shared" si="166"/>
        <v>0</v>
      </c>
      <c r="BE209" s="105"/>
      <c r="BF209" s="105"/>
      <c r="BG209" s="105"/>
      <c r="BH209" s="105"/>
      <c r="BI209" s="105"/>
      <c r="BJ209" s="105"/>
    </row>
    <row r="210" spans="2:62" ht="20.100000000000001" hidden="1" customHeight="1" outlineLevel="1">
      <c r="B210" s="100"/>
      <c r="C210" s="908"/>
      <c r="D210" s="909"/>
      <c r="E210" s="909"/>
      <c r="F210" s="910"/>
      <c r="G210" s="890"/>
      <c r="H210" s="891"/>
      <c r="I210" s="152"/>
      <c r="J210" s="152"/>
      <c r="K210" s="152"/>
      <c r="L210" s="152"/>
      <c r="M210" s="152"/>
      <c r="N210" s="152"/>
      <c r="O210" s="152"/>
      <c r="P210" s="153"/>
      <c r="Q210" s="153"/>
      <c r="R210" s="156">
        <f t="shared" si="157"/>
        <v>0</v>
      </c>
      <c r="S210" s="156">
        <f t="shared" si="158"/>
        <v>0</v>
      </c>
      <c r="U210" s="157">
        <f t="shared" si="164"/>
        <v>0</v>
      </c>
      <c r="W210" s="152"/>
      <c r="X210" s="152"/>
      <c r="Y210" s="152"/>
      <c r="Z210" s="152"/>
      <c r="AA210" s="152"/>
      <c r="AB210" s="152"/>
      <c r="AC210" s="347"/>
      <c r="AD210" s="152"/>
      <c r="AE210" s="152"/>
      <c r="AF210" s="152"/>
      <c r="AG210" s="152"/>
      <c r="AH210" s="152"/>
      <c r="AI210" s="152"/>
      <c r="AJ210" s="347"/>
      <c r="AK210" s="152"/>
      <c r="AL210" s="152"/>
      <c r="AM210" s="295"/>
      <c r="AN210" s="228"/>
      <c r="AO210" s="228"/>
      <c r="AP210" s="228"/>
      <c r="AQ210" s="228"/>
      <c r="AR210" s="228"/>
      <c r="AS210" s="348"/>
      <c r="AT210" s="264">
        <f t="shared" si="147"/>
        <v>0</v>
      </c>
      <c r="AU210" s="259"/>
      <c r="AV210" s="265">
        <f t="shared" si="161"/>
        <v>0</v>
      </c>
      <c r="AX210" s="265">
        <f t="shared" si="165"/>
        <v>0</v>
      </c>
      <c r="AZ210" s="492">
        <f t="shared" si="162"/>
        <v>0</v>
      </c>
      <c r="BB210" s="492">
        <f t="shared" si="163"/>
        <v>0</v>
      </c>
      <c r="BD210" s="265">
        <f t="shared" si="166"/>
        <v>0</v>
      </c>
      <c r="BE210" s="105"/>
      <c r="BF210" s="105"/>
      <c r="BG210" s="105"/>
      <c r="BH210" s="105"/>
      <c r="BI210" s="105"/>
      <c r="BJ210" s="105"/>
    </row>
    <row r="211" spans="2:62" ht="20.100000000000001" hidden="1" customHeight="1" outlineLevel="1">
      <c r="B211" s="100"/>
      <c r="C211" s="908"/>
      <c r="D211" s="909"/>
      <c r="E211" s="909"/>
      <c r="F211" s="910"/>
      <c r="G211" s="890"/>
      <c r="H211" s="891"/>
      <c r="I211" s="152"/>
      <c r="J211" s="152"/>
      <c r="K211" s="152"/>
      <c r="L211" s="152"/>
      <c r="M211" s="152"/>
      <c r="N211" s="152"/>
      <c r="O211" s="152"/>
      <c r="P211" s="153"/>
      <c r="Q211" s="153"/>
      <c r="R211" s="156">
        <f t="shared" si="157"/>
        <v>0</v>
      </c>
      <c r="S211" s="156">
        <f t="shared" si="158"/>
        <v>0</v>
      </c>
      <c r="U211" s="157">
        <f t="shared" si="164"/>
        <v>0</v>
      </c>
      <c r="W211" s="152"/>
      <c r="X211" s="152"/>
      <c r="Y211" s="152"/>
      <c r="Z211" s="152"/>
      <c r="AA211" s="152"/>
      <c r="AB211" s="152"/>
      <c r="AC211" s="347"/>
      <c r="AD211" s="152"/>
      <c r="AE211" s="152"/>
      <c r="AF211" s="152"/>
      <c r="AG211" s="152"/>
      <c r="AH211" s="152"/>
      <c r="AI211" s="152"/>
      <c r="AJ211" s="347"/>
      <c r="AK211" s="152"/>
      <c r="AL211" s="152"/>
      <c r="AM211" s="295"/>
      <c r="AN211" s="228"/>
      <c r="AO211" s="228"/>
      <c r="AP211" s="228"/>
      <c r="AQ211" s="228"/>
      <c r="AR211" s="228"/>
      <c r="AS211" s="348"/>
      <c r="AT211" s="264">
        <f t="shared" si="147"/>
        <v>0</v>
      </c>
      <c r="AU211" s="259"/>
      <c r="AV211" s="265">
        <f t="shared" si="161"/>
        <v>0</v>
      </c>
      <c r="AX211" s="265">
        <f t="shared" si="165"/>
        <v>0</v>
      </c>
      <c r="AZ211" s="492">
        <f t="shared" si="162"/>
        <v>0</v>
      </c>
      <c r="BB211" s="492">
        <f t="shared" si="163"/>
        <v>0</v>
      </c>
      <c r="BD211" s="265">
        <f t="shared" si="166"/>
        <v>0</v>
      </c>
      <c r="BE211" s="105"/>
      <c r="BF211" s="105"/>
      <c r="BG211" s="105"/>
      <c r="BH211" s="105"/>
      <c r="BI211" s="105"/>
      <c r="BJ211" s="105"/>
    </row>
    <row r="212" spans="2:62" ht="20.100000000000001" hidden="1" customHeight="1" outlineLevel="1">
      <c r="B212" s="100"/>
      <c r="C212" s="908"/>
      <c r="D212" s="909"/>
      <c r="E212" s="909"/>
      <c r="F212" s="910"/>
      <c r="G212" s="890"/>
      <c r="H212" s="891"/>
      <c r="I212" s="152"/>
      <c r="J212" s="152"/>
      <c r="K212" s="152"/>
      <c r="L212" s="152"/>
      <c r="M212" s="152"/>
      <c r="N212" s="152"/>
      <c r="O212" s="152"/>
      <c r="P212" s="153"/>
      <c r="Q212" s="153"/>
      <c r="R212" s="156">
        <f t="shared" si="157"/>
        <v>0</v>
      </c>
      <c r="S212" s="156">
        <f t="shared" si="158"/>
        <v>0</v>
      </c>
      <c r="U212" s="157">
        <f t="shared" si="164"/>
        <v>0</v>
      </c>
      <c r="W212" s="152"/>
      <c r="X212" s="152"/>
      <c r="Y212" s="152"/>
      <c r="Z212" s="152"/>
      <c r="AA212" s="152"/>
      <c r="AB212" s="152"/>
      <c r="AC212" s="347"/>
      <c r="AD212" s="152"/>
      <c r="AE212" s="152"/>
      <c r="AF212" s="152"/>
      <c r="AG212" s="152"/>
      <c r="AH212" s="152"/>
      <c r="AI212" s="152"/>
      <c r="AJ212" s="347"/>
      <c r="AK212" s="152"/>
      <c r="AL212" s="152"/>
      <c r="AM212" s="295"/>
      <c r="AN212" s="228"/>
      <c r="AO212" s="228"/>
      <c r="AP212" s="228"/>
      <c r="AQ212" s="228"/>
      <c r="AR212" s="228"/>
      <c r="AS212" s="348"/>
      <c r="AT212" s="264">
        <f t="shared" si="147"/>
        <v>0</v>
      </c>
      <c r="AU212" s="259"/>
      <c r="AV212" s="265">
        <f t="shared" si="161"/>
        <v>0</v>
      </c>
      <c r="AX212" s="265">
        <f t="shared" si="165"/>
        <v>0</v>
      </c>
      <c r="AZ212" s="492">
        <f t="shared" si="162"/>
        <v>0</v>
      </c>
      <c r="BB212" s="492">
        <f t="shared" si="163"/>
        <v>0</v>
      </c>
      <c r="BD212" s="265">
        <f t="shared" si="166"/>
        <v>0</v>
      </c>
      <c r="BE212" s="105"/>
      <c r="BF212" s="105"/>
      <c r="BG212" s="105"/>
      <c r="BH212" s="105"/>
      <c r="BI212" s="105"/>
      <c r="BJ212" s="105"/>
    </row>
    <row r="213" spans="2:62" ht="20.100000000000001" hidden="1" customHeight="1" outlineLevel="1">
      <c r="B213" s="100"/>
      <c r="C213" s="908"/>
      <c r="D213" s="909"/>
      <c r="E213" s="909"/>
      <c r="F213" s="910"/>
      <c r="G213" s="890"/>
      <c r="H213" s="891"/>
      <c r="I213" s="152"/>
      <c r="J213" s="152"/>
      <c r="K213" s="152"/>
      <c r="L213" s="152"/>
      <c r="M213" s="152"/>
      <c r="N213" s="152"/>
      <c r="O213" s="152"/>
      <c r="P213" s="153"/>
      <c r="Q213" s="153"/>
      <c r="R213" s="156">
        <f t="shared" si="157"/>
        <v>0</v>
      </c>
      <c r="S213" s="156">
        <f t="shared" si="158"/>
        <v>0</v>
      </c>
      <c r="U213" s="157">
        <f t="shared" si="164"/>
        <v>0</v>
      </c>
      <c r="W213" s="152"/>
      <c r="X213" s="152"/>
      <c r="Y213" s="152"/>
      <c r="Z213" s="152"/>
      <c r="AA213" s="152"/>
      <c r="AB213" s="152"/>
      <c r="AC213" s="347"/>
      <c r="AD213" s="152"/>
      <c r="AE213" s="152"/>
      <c r="AF213" s="152"/>
      <c r="AG213" s="152"/>
      <c r="AH213" s="152"/>
      <c r="AI213" s="152"/>
      <c r="AJ213" s="347"/>
      <c r="AK213" s="152"/>
      <c r="AL213" s="152"/>
      <c r="AM213" s="295"/>
      <c r="AN213" s="228"/>
      <c r="AO213" s="228"/>
      <c r="AP213" s="228"/>
      <c r="AQ213" s="228"/>
      <c r="AR213" s="228"/>
      <c r="AS213" s="348"/>
      <c r="AT213" s="264">
        <f t="shared" si="147"/>
        <v>0</v>
      </c>
      <c r="AU213" s="259"/>
      <c r="AV213" s="265">
        <f t="shared" si="161"/>
        <v>0</v>
      </c>
      <c r="AX213" s="265">
        <f t="shared" si="165"/>
        <v>0</v>
      </c>
      <c r="AZ213" s="492">
        <f t="shared" si="162"/>
        <v>0</v>
      </c>
      <c r="BB213" s="492">
        <f t="shared" si="163"/>
        <v>0</v>
      </c>
      <c r="BD213" s="265">
        <f t="shared" si="166"/>
        <v>0</v>
      </c>
      <c r="BE213" s="105"/>
      <c r="BF213" s="105"/>
      <c r="BG213" s="105"/>
      <c r="BH213" s="105"/>
      <c r="BI213" s="105"/>
      <c r="BJ213" s="105"/>
    </row>
    <row r="214" spans="2:62" ht="20.100000000000001" hidden="1" customHeight="1" outlineLevel="1">
      <c r="B214" s="100"/>
      <c r="C214" s="908"/>
      <c r="D214" s="909"/>
      <c r="E214" s="909"/>
      <c r="F214" s="910"/>
      <c r="G214" s="890"/>
      <c r="H214" s="891"/>
      <c r="I214" s="152"/>
      <c r="J214" s="152"/>
      <c r="K214" s="152"/>
      <c r="L214" s="152"/>
      <c r="M214" s="152"/>
      <c r="N214" s="152"/>
      <c r="O214" s="152"/>
      <c r="P214" s="153"/>
      <c r="Q214" s="153"/>
      <c r="R214" s="156">
        <f t="shared" si="157"/>
        <v>0</v>
      </c>
      <c r="S214" s="156">
        <f t="shared" si="158"/>
        <v>0</v>
      </c>
      <c r="U214" s="157">
        <f t="shared" si="164"/>
        <v>0</v>
      </c>
      <c r="W214" s="152"/>
      <c r="X214" s="152"/>
      <c r="Y214" s="152"/>
      <c r="Z214" s="152"/>
      <c r="AA214" s="152"/>
      <c r="AB214" s="152"/>
      <c r="AC214" s="347"/>
      <c r="AD214" s="152"/>
      <c r="AE214" s="152"/>
      <c r="AF214" s="152"/>
      <c r="AG214" s="152"/>
      <c r="AH214" s="152"/>
      <c r="AI214" s="152"/>
      <c r="AJ214" s="347"/>
      <c r="AK214" s="152"/>
      <c r="AL214" s="152"/>
      <c r="AM214" s="295"/>
      <c r="AN214" s="228"/>
      <c r="AO214" s="228"/>
      <c r="AP214" s="228"/>
      <c r="AQ214" s="228"/>
      <c r="AR214" s="228"/>
      <c r="AS214" s="348"/>
      <c r="AT214" s="264">
        <f t="shared" si="147"/>
        <v>0</v>
      </c>
      <c r="AU214" s="259"/>
      <c r="AV214" s="265">
        <f t="shared" si="161"/>
        <v>0</v>
      </c>
      <c r="AX214" s="265">
        <f t="shared" si="165"/>
        <v>0</v>
      </c>
      <c r="AZ214" s="492">
        <f t="shared" si="162"/>
        <v>0</v>
      </c>
      <c r="BB214" s="492">
        <f t="shared" si="163"/>
        <v>0</v>
      </c>
      <c r="BD214" s="265">
        <f t="shared" si="166"/>
        <v>0</v>
      </c>
      <c r="BE214" s="105"/>
      <c r="BF214" s="105"/>
      <c r="BG214" s="105"/>
      <c r="BH214" s="105"/>
      <c r="BI214" s="105"/>
      <c r="BJ214" s="105"/>
    </row>
    <row r="215" spans="2:62" ht="9.9499999999999993" hidden="1" customHeight="1" outlineLevel="1">
      <c r="B215" s="101"/>
      <c r="C215" s="208"/>
      <c r="D215" s="208"/>
      <c r="E215" s="208"/>
      <c r="F215" s="208"/>
      <c r="G215" s="237"/>
      <c r="H215" s="207"/>
      <c r="I215" s="257"/>
      <c r="J215" s="257"/>
      <c r="K215" s="257"/>
      <c r="L215" s="257"/>
      <c r="M215" s="257"/>
      <c r="N215" s="257"/>
      <c r="O215" s="257"/>
      <c r="P215" s="256"/>
      <c r="Q215" s="102"/>
      <c r="R215" s="102"/>
      <c r="S215" s="102"/>
      <c r="U215" s="98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Z215" s="493"/>
      <c r="BE215" s="105"/>
      <c r="BF215" s="105"/>
      <c r="BG215" s="105"/>
      <c r="BH215" s="105"/>
      <c r="BI215" s="105"/>
      <c r="BJ215" s="105"/>
    </row>
    <row r="216" spans="2:62" ht="20.100000000000001" customHeight="1" collapsed="1">
      <c r="B216" s="151">
        <f>B199+1</f>
        <v>13</v>
      </c>
      <c r="C216" s="916"/>
      <c r="D216" s="917"/>
      <c r="E216" s="917"/>
      <c r="F216" s="918"/>
      <c r="G216" s="429"/>
      <c r="H216" s="206">
        <v>1</v>
      </c>
      <c r="I216" s="642">
        <f t="shared" ref="I216" si="167">$H216*SUM(I217:I231)</f>
        <v>0</v>
      </c>
      <c r="J216" s="643">
        <f t="shared" ref="J216:O216" si="168">$H216*SUM(J217:J231)</f>
        <v>0</v>
      </c>
      <c r="K216" s="644">
        <f t="shared" si="168"/>
        <v>0</v>
      </c>
      <c r="L216" s="645">
        <f t="shared" si="168"/>
        <v>0</v>
      </c>
      <c r="M216" s="645">
        <f t="shared" si="168"/>
        <v>0</v>
      </c>
      <c r="N216" s="644">
        <f t="shared" si="168"/>
        <v>0</v>
      </c>
      <c r="O216" s="642">
        <f t="shared" si="168"/>
        <v>0</v>
      </c>
      <c r="P216" s="209">
        <f t="shared" ref="P216:Q216" si="169">$H216*SUM(P217:P231)</f>
        <v>0</v>
      </c>
      <c r="Q216" s="210">
        <f t="shared" si="169"/>
        <v>0</v>
      </c>
      <c r="R216" s="136">
        <f t="shared" ref="R216:R231" si="170">P216*(1+Gewinn)*(1+SicherheitAngebot)</f>
        <v>0</v>
      </c>
      <c r="S216" s="137">
        <f t="shared" ref="S216:S231" si="171">Q216*(1+MGKZ)*(1+Gewinn)*(1+SicherheitAngebot)</f>
        <v>0</v>
      </c>
      <c r="U216" s="10">
        <f>I216*$I$7+J216*$J$7+K216*$K$7+L216*$L$7+M216*$M$7+N216*$N$7+O216*$O$7+R216+S216</f>
        <v>0</v>
      </c>
      <c r="W216" s="646">
        <f t="shared" ref="W216:AB216" si="172">$H216*SUM(W217:W231)</f>
        <v>0</v>
      </c>
      <c r="X216" s="647">
        <f t="shared" si="172"/>
        <v>0</v>
      </c>
      <c r="Y216" s="648">
        <f t="shared" si="172"/>
        <v>0</v>
      </c>
      <c r="Z216" s="649">
        <f t="shared" si="172"/>
        <v>0</v>
      </c>
      <c r="AA216" s="648">
        <f t="shared" si="172"/>
        <v>0</v>
      </c>
      <c r="AB216" s="646">
        <f t="shared" si="172"/>
        <v>0</v>
      </c>
      <c r="AC216" s="258"/>
      <c r="AD216" s="646">
        <f t="shared" ref="AD216:AM216" si="173">$H216*SUM(AD217:AD231)</f>
        <v>0</v>
      </c>
      <c r="AE216" s="647">
        <f t="shared" si="173"/>
        <v>0</v>
      </c>
      <c r="AF216" s="648">
        <f t="shared" si="173"/>
        <v>0</v>
      </c>
      <c r="AG216" s="649">
        <f t="shared" si="173"/>
        <v>0</v>
      </c>
      <c r="AH216" s="648">
        <f t="shared" si="173"/>
        <v>0</v>
      </c>
      <c r="AI216" s="646">
        <f t="shared" si="173"/>
        <v>0</v>
      </c>
      <c r="AJ216" s="258"/>
      <c r="AK216" s="653">
        <f t="shared" si="173"/>
        <v>0</v>
      </c>
      <c r="AL216" s="653">
        <f t="shared" si="173"/>
        <v>0</v>
      </c>
      <c r="AM216" s="653">
        <f t="shared" si="173"/>
        <v>0</v>
      </c>
      <c r="AN216" s="227">
        <f>$H216*SUM(AN217:AN231)*(1+Gewinn)*(1+SicherheitAngebot)</f>
        <v>0</v>
      </c>
      <c r="AO216" s="227">
        <f>$H216*SUM(AO217:AO231)*(1+Gewinn)*(1+SicherheitAngebot)</f>
        <v>0</v>
      </c>
      <c r="AP216" s="227">
        <f>$H216*SUM(AP217:AP231)*(1+Gewinn)*(1+SicherheitAngebot)</f>
        <v>0</v>
      </c>
      <c r="AQ216" s="227">
        <f>$H216*SUM(AQ217:AQ231)*(1+Gewinn)*(1+SicherheitAngebot)</f>
        <v>0</v>
      </c>
      <c r="AR216" s="227">
        <f>$H216*SUM(AR217:AR231)*(1+Gewinn)*(1+SicherheitAngebot)</f>
        <v>0</v>
      </c>
      <c r="AS216" s="262"/>
      <c r="AT216" s="263">
        <f t="shared" ref="AT216:AT279" si="174">((W216+AD216)*$W$7+(X216+AE216)*$X$7+(Y216+Z216+AF216+AG216)*$Z$7+(AA216+AH216)*$AA$7+(AB216+AI216)*$AB$7)*Zuschläge_IBN</f>
        <v>0</v>
      </c>
      <c r="AU216" s="259"/>
      <c r="AV216" s="491">
        <f>AK216*$AK$7+AL216*$AL$7+AM216*$AM$7+SUM(AN216:AR216)+AT216/Zuschläge_IBN+AT216</f>
        <v>0</v>
      </c>
      <c r="AX216" s="685">
        <f>U216+AV216</f>
        <v>0</v>
      </c>
      <c r="AZ216" s="490">
        <f>IF(H216&gt;0,U216/(1+SicherheitAngebot)*(1+Sicherheit),0)</f>
        <v>0</v>
      </c>
      <c r="BB216" s="490">
        <f>IF(H216&gt;0,AV216/(1+SicherheitAngebot)*(1+Sicherheit),0)</f>
        <v>0</v>
      </c>
      <c r="BD216" s="490">
        <f>AZ216+BB216</f>
        <v>0</v>
      </c>
      <c r="BE216" s="105"/>
      <c r="BF216" s="105"/>
      <c r="BG216" s="105"/>
      <c r="BH216" s="105"/>
      <c r="BI216" s="105"/>
      <c r="BJ216" s="105"/>
    </row>
    <row r="217" spans="2:62" ht="20.100000000000001" hidden="1" customHeight="1" outlineLevel="1">
      <c r="B217" s="99"/>
      <c r="C217" s="908"/>
      <c r="D217" s="909"/>
      <c r="E217" s="909"/>
      <c r="F217" s="910"/>
      <c r="G217" s="890"/>
      <c r="H217" s="901"/>
      <c r="I217" s="152"/>
      <c r="J217" s="152"/>
      <c r="K217" s="152"/>
      <c r="L217" s="152"/>
      <c r="M217" s="152"/>
      <c r="N217" s="152"/>
      <c r="O217" s="152"/>
      <c r="P217" s="153"/>
      <c r="Q217" s="153"/>
      <c r="R217" s="156">
        <f t="shared" si="170"/>
        <v>0</v>
      </c>
      <c r="S217" s="156">
        <f t="shared" si="171"/>
        <v>0</v>
      </c>
      <c r="U217" s="157">
        <f>I217*$I$7+J217*$J$7+K217*$K$7+L217*$L$7+M217*$M$7+N217*$N$7+O217*$O$7+R217+S217</f>
        <v>0</v>
      </c>
      <c r="W217" s="152"/>
      <c r="X217" s="152"/>
      <c r="Y217" s="152"/>
      <c r="Z217" s="152"/>
      <c r="AA217" s="152"/>
      <c r="AB217" s="152"/>
      <c r="AC217" s="347"/>
      <c r="AD217" s="152"/>
      <c r="AE217" s="152"/>
      <c r="AF217" s="152"/>
      <c r="AG217" s="152"/>
      <c r="AH217" s="152"/>
      <c r="AI217" s="152"/>
      <c r="AJ217" s="347"/>
      <c r="AK217" s="152"/>
      <c r="AL217" s="152"/>
      <c r="AM217" s="295"/>
      <c r="AN217" s="228"/>
      <c r="AO217" s="228"/>
      <c r="AP217" s="228"/>
      <c r="AQ217" s="228"/>
      <c r="AR217" s="228"/>
      <c r="AS217" s="348"/>
      <c r="AT217" s="264">
        <f t="shared" si="174"/>
        <v>0</v>
      </c>
      <c r="AU217" s="259"/>
      <c r="AV217" s="265">
        <f t="shared" ref="AV217:AV231" si="175">AK217*$AK$7+AL217*$AL$7+AM217*$AM$7+SUM(AN217:AR217)*(1+Gewinn)*(1+SicherheitAngebot)+AT217/Zuschläge_IBN+AT217</f>
        <v>0</v>
      </c>
      <c r="AX217" s="265">
        <f>U217+AV217</f>
        <v>0</v>
      </c>
      <c r="AZ217" s="492">
        <f t="shared" ref="AZ217:AZ231" si="176">U217/(1+SicherheitAngebot)*(1+Sicherheit)</f>
        <v>0</v>
      </c>
      <c r="BB217" s="492">
        <f t="shared" ref="BB217:BB231" si="177">AV217/(1+SicherheitAngebot)*(1+Sicherheit)</f>
        <v>0</v>
      </c>
      <c r="BD217" s="265">
        <f>AZ217+BB217</f>
        <v>0</v>
      </c>
      <c r="BE217" s="105"/>
      <c r="BF217" s="105"/>
      <c r="BG217" s="105"/>
      <c r="BH217" s="105"/>
      <c r="BI217" s="105"/>
      <c r="BJ217" s="105"/>
    </row>
    <row r="218" spans="2:62" ht="20.100000000000001" hidden="1" customHeight="1" outlineLevel="1">
      <c r="B218" s="100"/>
      <c r="C218" s="908"/>
      <c r="D218" s="909"/>
      <c r="E218" s="909"/>
      <c r="F218" s="910"/>
      <c r="G218" s="890"/>
      <c r="H218" s="891"/>
      <c r="I218" s="152"/>
      <c r="J218" s="152"/>
      <c r="K218" s="152"/>
      <c r="L218" s="152"/>
      <c r="M218" s="152"/>
      <c r="N218" s="152"/>
      <c r="O218" s="152"/>
      <c r="P218" s="153"/>
      <c r="Q218" s="153"/>
      <c r="R218" s="156">
        <f t="shared" si="170"/>
        <v>0</v>
      </c>
      <c r="S218" s="156">
        <f t="shared" si="171"/>
        <v>0</v>
      </c>
      <c r="U218" s="157">
        <f t="shared" ref="U218:U231" si="178">I218*$I$7+J218*$J$7+K218*$K$7+L218*$L$7+M218*$M$7+N218*$N$7+O218*$O$7+R218+S218</f>
        <v>0</v>
      </c>
      <c r="W218" s="152"/>
      <c r="X218" s="152"/>
      <c r="Y218" s="152"/>
      <c r="Z218" s="152"/>
      <c r="AA218" s="152"/>
      <c r="AB218" s="152"/>
      <c r="AC218" s="347"/>
      <c r="AD218" s="152"/>
      <c r="AE218" s="152"/>
      <c r="AF218" s="152"/>
      <c r="AG218" s="152"/>
      <c r="AH218" s="152"/>
      <c r="AI218" s="152"/>
      <c r="AJ218" s="347"/>
      <c r="AK218" s="152"/>
      <c r="AL218" s="152"/>
      <c r="AM218" s="295"/>
      <c r="AN218" s="228"/>
      <c r="AO218" s="228"/>
      <c r="AP218" s="228"/>
      <c r="AQ218" s="228"/>
      <c r="AR218" s="228"/>
      <c r="AS218" s="348"/>
      <c r="AT218" s="264">
        <f t="shared" si="174"/>
        <v>0</v>
      </c>
      <c r="AU218" s="259"/>
      <c r="AV218" s="265">
        <f t="shared" si="175"/>
        <v>0</v>
      </c>
      <c r="AX218" s="265">
        <f t="shared" ref="AX218:AX231" si="179">U218+AV218</f>
        <v>0</v>
      </c>
      <c r="AZ218" s="492">
        <f t="shared" si="176"/>
        <v>0</v>
      </c>
      <c r="BB218" s="492">
        <f t="shared" si="177"/>
        <v>0</v>
      </c>
      <c r="BD218" s="265">
        <f t="shared" ref="BD218:BD231" si="180">AZ218+BB218</f>
        <v>0</v>
      </c>
      <c r="BE218" s="105"/>
      <c r="BF218" s="105"/>
      <c r="BG218" s="105"/>
      <c r="BH218" s="105"/>
      <c r="BI218" s="105"/>
      <c r="BJ218" s="105"/>
    </row>
    <row r="219" spans="2:62" ht="20.100000000000001" hidden="1" customHeight="1" outlineLevel="1">
      <c r="B219" s="100"/>
      <c r="C219" s="908"/>
      <c r="D219" s="909"/>
      <c r="E219" s="909"/>
      <c r="F219" s="910"/>
      <c r="G219" s="890"/>
      <c r="H219" s="891"/>
      <c r="I219" s="152"/>
      <c r="J219" s="152"/>
      <c r="K219" s="152"/>
      <c r="L219" s="152"/>
      <c r="M219" s="152"/>
      <c r="N219" s="152"/>
      <c r="O219" s="152"/>
      <c r="P219" s="153"/>
      <c r="Q219" s="153"/>
      <c r="R219" s="156">
        <f t="shared" si="170"/>
        <v>0</v>
      </c>
      <c r="S219" s="156">
        <f t="shared" si="171"/>
        <v>0</v>
      </c>
      <c r="U219" s="157">
        <f t="shared" si="178"/>
        <v>0</v>
      </c>
      <c r="W219" s="152"/>
      <c r="X219" s="152"/>
      <c r="Y219" s="152"/>
      <c r="Z219" s="152"/>
      <c r="AA219" s="152"/>
      <c r="AB219" s="152"/>
      <c r="AC219" s="347"/>
      <c r="AD219" s="152"/>
      <c r="AE219" s="152"/>
      <c r="AF219" s="152"/>
      <c r="AG219" s="152"/>
      <c r="AH219" s="152"/>
      <c r="AI219" s="152"/>
      <c r="AJ219" s="347"/>
      <c r="AK219" s="152"/>
      <c r="AL219" s="152"/>
      <c r="AM219" s="295"/>
      <c r="AN219" s="228"/>
      <c r="AO219" s="228"/>
      <c r="AP219" s="228"/>
      <c r="AQ219" s="228"/>
      <c r="AR219" s="228"/>
      <c r="AS219" s="348"/>
      <c r="AT219" s="264">
        <f t="shared" si="174"/>
        <v>0</v>
      </c>
      <c r="AU219" s="259"/>
      <c r="AV219" s="265">
        <f t="shared" si="175"/>
        <v>0</v>
      </c>
      <c r="AX219" s="265">
        <f t="shared" si="179"/>
        <v>0</v>
      </c>
      <c r="AZ219" s="492">
        <f t="shared" si="176"/>
        <v>0</v>
      </c>
      <c r="BB219" s="492">
        <f t="shared" si="177"/>
        <v>0</v>
      </c>
      <c r="BD219" s="265">
        <f t="shared" si="180"/>
        <v>0</v>
      </c>
      <c r="BE219" s="105"/>
      <c r="BF219" s="105"/>
      <c r="BG219" s="105"/>
      <c r="BH219" s="105"/>
      <c r="BI219" s="105"/>
      <c r="BJ219" s="105"/>
    </row>
    <row r="220" spans="2:62" ht="20.100000000000001" hidden="1" customHeight="1" outlineLevel="1">
      <c r="B220" s="100"/>
      <c r="C220" s="908"/>
      <c r="D220" s="909"/>
      <c r="E220" s="909"/>
      <c r="F220" s="910"/>
      <c r="G220" s="890"/>
      <c r="H220" s="891"/>
      <c r="I220" s="152"/>
      <c r="J220" s="152"/>
      <c r="K220" s="152"/>
      <c r="L220" s="152"/>
      <c r="M220" s="152"/>
      <c r="N220" s="152"/>
      <c r="O220" s="152"/>
      <c r="P220" s="153"/>
      <c r="Q220" s="153"/>
      <c r="R220" s="156">
        <f t="shared" si="170"/>
        <v>0</v>
      </c>
      <c r="S220" s="156">
        <f t="shared" si="171"/>
        <v>0</v>
      </c>
      <c r="U220" s="157">
        <f t="shared" si="178"/>
        <v>0</v>
      </c>
      <c r="W220" s="152"/>
      <c r="X220" s="152"/>
      <c r="Y220" s="152"/>
      <c r="Z220" s="152"/>
      <c r="AA220" s="152"/>
      <c r="AB220" s="152"/>
      <c r="AC220" s="347"/>
      <c r="AD220" s="152"/>
      <c r="AE220" s="152"/>
      <c r="AF220" s="152"/>
      <c r="AG220" s="152"/>
      <c r="AH220" s="152"/>
      <c r="AI220" s="152"/>
      <c r="AJ220" s="347"/>
      <c r="AK220" s="152"/>
      <c r="AL220" s="152"/>
      <c r="AM220" s="295"/>
      <c r="AN220" s="228"/>
      <c r="AO220" s="228"/>
      <c r="AP220" s="228"/>
      <c r="AQ220" s="228"/>
      <c r="AR220" s="228"/>
      <c r="AS220" s="348"/>
      <c r="AT220" s="264">
        <f t="shared" si="174"/>
        <v>0</v>
      </c>
      <c r="AU220" s="259"/>
      <c r="AV220" s="265">
        <f t="shared" si="175"/>
        <v>0</v>
      </c>
      <c r="AX220" s="265">
        <f t="shared" si="179"/>
        <v>0</v>
      </c>
      <c r="AZ220" s="492">
        <f t="shared" si="176"/>
        <v>0</v>
      </c>
      <c r="BB220" s="492">
        <f t="shared" si="177"/>
        <v>0</v>
      </c>
      <c r="BD220" s="265">
        <f t="shared" si="180"/>
        <v>0</v>
      </c>
      <c r="BE220" s="105"/>
      <c r="BF220" s="105"/>
      <c r="BG220" s="105"/>
      <c r="BH220" s="105"/>
      <c r="BI220" s="105"/>
      <c r="BJ220" s="105"/>
    </row>
    <row r="221" spans="2:62" ht="20.100000000000001" hidden="1" customHeight="1" outlineLevel="1">
      <c r="B221" s="100"/>
      <c r="C221" s="908"/>
      <c r="D221" s="909"/>
      <c r="E221" s="909"/>
      <c r="F221" s="910"/>
      <c r="G221" s="890"/>
      <c r="H221" s="891"/>
      <c r="I221" s="152"/>
      <c r="J221" s="152"/>
      <c r="K221" s="152"/>
      <c r="L221" s="152"/>
      <c r="M221" s="152"/>
      <c r="N221" s="152"/>
      <c r="O221" s="152"/>
      <c r="P221" s="153"/>
      <c r="Q221" s="153"/>
      <c r="R221" s="156">
        <f t="shared" si="170"/>
        <v>0</v>
      </c>
      <c r="S221" s="156">
        <f t="shared" si="171"/>
        <v>0</v>
      </c>
      <c r="U221" s="157">
        <f t="shared" si="178"/>
        <v>0</v>
      </c>
      <c r="W221" s="152"/>
      <c r="X221" s="152"/>
      <c r="Y221" s="152"/>
      <c r="Z221" s="152"/>
      <c r="AA221" s="152"/>
      <c r="AB221" s="152"/>
      <c r="AC221" s="347"/>
      <c r="AD221" s="152"/>
      <c r="AE221" s="152"/>
      <c r="AF221" s="152"/>
      <c r="AG221" s="152"/>
      <c r="AH221" s="152"/>
      <c r="AI221" s="152"/>
      <c r="AJ221" s="347"/>
      <c r="AK221" s="152"/>
      <c r="AL221" s="152"/>
      <c r="AM221" s="295"/>
      <c r="AN221" s="228"/>
      <c r="AO221" s="228"/>
      <c r="AP221" s="228"/>
      <c r="AQ221" s="228"/>
      <c r="AR221" s="228"/>
      <c r="AS221" s="348"/>
      <c r="AT221" s="264">
        <f t="shared" si="174"/>
        <v>0</v>
      </c>
      <c r="AU221" s="259"/>
      <c r="AV221" s="265">
        <f t="shared" si="175"/>
        <v>0</v>
      </c>
      <c r="AX221" s="265">
        <f t="shared" si="179"/>
        <v>0</v>
      </c>
      <c r="AZ221" s="492">
        <f t="shared" si="176"/>
        <v>0</v>
      </c>
      <c r="BB221" s="492">
        <f t="shared" si="177"/>
        <v>0</v>
      </c>
      <c r="BD221" s="265">
        <f t="shared" si="180"/>
        <v>0</v>
      </c>
      <c r="BE221" s="105"/>
      <c r="BF221" s="105"/>
      <c r="BG221" s="105"/>
      <c r="BH221" s="105"/>
      <c r="BI221" s="105"/>
      <c r="BJ221" s="105"/>
    </row>
    <row r="222" spans="2:62" ht="20.100000000000001" hidden="1" customHeight="1" outlineLevel="1">
      <c r="B222" s="100"/>
      <c r="C222" s="908"/>
      <c r="D222" s="909"/>
      <c r="E222" s="909"/>
      <c r="F222" s="910"/>
      <c r="G222" s="890"/>
      <c r="H222" s="891"/>
      <c r="I222" s="152"/>
      <c r="J222" s="152"/>
      <c r="K222" s="152"/>
      <c r="L222" s="152"/>
      <c r="M222" s="152"/>
      <c r="N222" s="152"/>
      <c r="O222" s="152"/>
      <c r="P222" s="153"/>
      <c r="Q222" s="153"/>
      <c r="R222" s="156">
        <f t="shared" si="170"/>
        <v>0</v>
      </c>
      <c r="S222" s="156">
        <f t="shared" si="171"/>
        <v>0</v>
      </c>
      <c r="U222" s="157">
        <f t="shared" si="178"/>
        <v>0</v>
      </c>
      <c r="W222" s="152"/>
      <c r="X222" s="152"/>
      <c r="Y222" s="152"/>
      <c r="Z222" s="152"/>
      <c r="AA222" s="152"/>
      <c r="AB222" s="152"/>
      <c r="AC222" s="347"/>
      <c r="AD222" s="152"/>
      <c r="AE222" s="152"/>
      <c r="AF222" s="152"/>
      <c r="AG222" s="152"/>
      <c r="AH222" s="152"/>
      <c r="AI222" s="152"/>
      <c r="AJ222" s="347"/>
      <c r="AK222" s="152"/>
      <c r="AL222" s="152"/>
      <c r="AM222" s="295"/>
      <c r="AN222" s="228"/>
      <c r="AO222" s="228"/>
      <c r="AP222" s="228"/>
      <c r="AQ222" s="228"/>
      <c r="AR222" s="228"/>
      <c r="AS222" s="348"/>
      <c r="AT222" s="264">
        <f t="shared" si="174"/>
        <v>0</v>
      </c>
      <c r="AU222" s="259"/>
      <c r="AV222" s="265">
        <f t="shared" si="175"/>
        <v>0</v>
      </c>
      <c r="AX222" s="265">
        <f t="shared" si="179"/>
        <v>0</v>
      </c>
      <c r="AZ222" s="492">
        <f t="shared" si="176"/>
        <v>0</v>
      </c>
      <c r="BB222" s="492">
        <f t="shared" si="177"/>
        <v>0</v>
      </c>
      <c r="BD222" s="265">
        <f t="shared" si="180"/>
        <v>0</v>
      </c>
      <c r="BE222" s="105"/>
      <c r="BF222" s="105"/>
      <c r="BG222" s="105"/>
      <c r="BH222" s="105"/>
      <c r="BI222" s="105"/>
      <c r="BJ222" s="105"/>
    </row>
    <row r="223" spans="2:62" ht="20.100000000000001" hidden="1" customHeight="1" outlineLevel="1">
      <c r="B223" s="100"/>
      <c r="C223" s="908"/>
      <c r="D223" s="909"/>
      <c r="E223" s="909"/>
      <c r="F223" s="910"/>
      <c r="G223" s="890"/>
      <c r="H223" s="891"/>
      <c r="I223" s="152"/>
      <c r="J223" s="152"/>
      <c r="K223" s="152"/>
      <c r="L223" s="152"/>
      <c r="M223" s="152"/>
      <c r="N223" s="152"/>
      <c r="O223" s="152"/>
      <c r="P223" s="153"/>
      <c r="Q223" s="153"/>
      <c r="R223" s="156">
        <f t="shared" si="170"/>
        <v>0</v>
      </c>
      <c r="S223" s="156">
        <f t="shared" si="171"/>
        <v>0</v>
      </c>
      <c r="U223" s="157">
        <f t="shared" si="178"/>
        <v>0</v>
      </c>
      <c r="W223" s="152"/>
      <c r="X223" s="152"/>
      <c r="Y223" s="152"/>
      <c r="Z223" s="152"/>
      <c r="AA223" s="152"/>
      <c r="AB223" s="152"/>
      <c r="AC223" s="347"/>
      <c r="AD223" s="152"/>
      <c r="AE223" s="152"/>
      <c r="AF223" s="152"/>
      <c r="AG223" s="152"/>
      <c r="AH223" s="152"/>
      <c r="AI223" s="152"/>
      <c r="AJ223" s="347"/>
      <c r="AK223" s="152"/>
      <c r="AL223" s="152"/>
      <c r="AM223" s="295"/>
      <c r="AN223" s="228"/>
      <c r="AO223" s="228"/>
      <c r="AP223" s="228"/>
      <c r="AQ223" s="228"/>
      <c r="AR223" s="228"/>
      <c r="AS223" s="348"/>
      <c r="AT223" s="264">
        <f t="shared" si="174"/>
        <v>0</v>
      </c>
      <c r="AU223" s="259"/>
      <c r="AV223" s="265">
        <f t="shared" si="175"/>
        <v>0</v>
      </c>
      <c r="AX223" s="265">
        <f t="shared" si="179"/>
        <v>0</v>
      </c>
      <c r="AZ223" s="492">
        <f t="shared" si="176"/>
        <v>0</v>
      </c>
      <c r="BB223" s="492">
        <f t="shared" si="177"/>
        <v>0</v>
      </c>
      <c r="BD223" s="265">
        <f t="shared" si="180"/>
        <v>0</v>
      </c>
      <c r="BE223" s="105"/>
      <c r="BF223" s="105"/>
      <c r="BG223" s="105"/>
      <c r="BH223" s="105"/>
      <c r="BI223" s="105"/>
      <c r="BJ223" s="105"/>
    </row>
    <row r="224" spans="2:62" ht="20.100000000000001" hidden="1" customHeight="1" outlineLevel="1">
      <c r="B224" s="100"/>
      <c r="C224" s="908"/>
      <c r="D224" s="909"/>
      <c r="E224" s="909"/>
      <c r="F224" s="910"/>
      <c r="G224" s="890"/>
      <c r="H224" s="891"/>
      <c r="I224" s="152"/>
      <c r="J224" s="152"/>
      <c r="K224" s="152"/>
      <c r="L224" s="152"/>
      <c r="M224" s="152"/>
      <c r="N224" s="152"/>
      <c r="O224" s="152"/>
      <c r="P224" s="153"/>
      <c r="Q224" s="153"/>
      <c r="R224" s="156">
        <f t="shared" si="170"/>
        <v>0</v>
      </c>
      <c r="S224" s="156">
        <f t="shared" si="171"/>
        <v>0</v>
      </c>
      <c r="U224" s="157">
        <f t="shared" si="178"/>
        <v>0</v>
      </c>
      <c r="W224" s="152"/>
      <c r="X224" s="152"/>
      <c r="Y224" s="152"/>
      <c r="Z224" s="152"/>
      <c r="AA224" s="152"/>
      <c r="AB224" s="152"/>
      <c r="AC224" s="347"/>
      <c r="AD224" s="152"/>
      <c r="AE224" s="152"/>
      <c r="AF224" s="152"/>
      <c r="AG224" s="152"/>
      <c r="AH224" s="152"/>
      <c r="AI224" s="152"/>
      <c r="AJ224" s="347"/>
      <c r="AK224" s="152"/>
      <c r="AL224" s="152"/>
      <c r="AM224" s="295"/>
      <c r="AN224" s="228"/>
      <c r="AO224" s="228"/>
      <c r="AP224" s="228"/>
      <c r="AQ224" s="228"/>
      <c r="AR224" s="228"/>
      <c r="AS224" s="348"/>
      <c r="AT224" s="264">
        <f t="shared" si="174"/>
        <v>0</v>
      </c>
      <c r="AU224" s="259"/>
      <c r="AV224" s="265">
        <f t="shared" si="175"/>
        <v>0</v>
      </c>
      <c r="AX224" s="265">
        <f t="shared" si="179"/>
        <v>0</v>
      </c>
      <c r="AZ224" s="492">
        <f t="shared" si="176"/>
        <v>0</v>
      </c>
      <c r="BB224" s="492">
        <f t="shared" si="177"/>
        <v>0</v>
      </c>
      <c r="BD224" s="265">
        <f t="shared" si="180"/>
        <v>0</v>
      </c>
      <c r="BE224" s="105"/>
      <c r="BF224" s="105"/>
      <c r="BG224" s="105"/>
      <c r="BH224" s="105"/>
      <c r="BI224" s="105"/>
      <c r="BJ224" s="105"/>
    </row>
    <row r="225" spans="2:62" ht="20.100000000000001" hidden="1" customHeight="1" outlineLevel="1">
      <c r="B225" s="100"/>
      <c r="C225" s="908"/>
      <c r="D225" s="909"/>
      <c r="E225" s="909"/>
      <c r="F225" s="910"/>
      <c r="G225" s="890"/>
      <c r="H225" s="891"/>
      <c r="I225" s="152"/>
      <c r="J225" s="152"/>
      <c r="K225" s="152"/>
      <c r="L225" s="152"/>
      <c r="M225" s="152"/>
      <c r="N225" s="152"/>
      <c r="O225" s="152"/>
      <c r="P225" s="153"/>
      <c r="Q225" s="153"/>
      <c r="R225" s="156">
        <f t="shared" si="170"/>
        <v>0</v>
      </c>
      <c r="S225" s="156">
        <f t="shared" si="171"/>
        <v>0</v>
      </c>
      <c r="U225" s="157">
        <f t="shared" si="178"/>
        <v>0</v>
      </c>
      <c r="W225" s="152"/>
      <c r="X225" s="152"/>
      <c r="Y225" s="152"/>
      <c r="Z225" s="152"/>
      <c r="AA225" s="152"/>
      <c r="AB225" s="152"/>
      <c r="AC225" s="347"/>
      <c r="AD225" s="152"/>
      <c r="AE225" s="152"/>
      <c r="AF225" s="152"/>
      <c r="AG225" s="152"/>
      <c r="AH225" s="152"/>
      <c r="AI225" s="152"/>
      <c r="AJ225" s="347"/>
      <c r="AK225" s="152"/>
      <c r="AL225" s="152"/>
      <c r="AM225" s="295"/>
      <c r="AN225" s="228"/>
      <c r="AO225" s="228"/>
      <c r="AP225" s="228"/>
      <c r="AQ225" s="228"/>
      <c r="AR225" s="228"/>
      <c r="AS225" s="348"/>
      <c r="AT225" s="264">
        <f t="shared" si="174"/>
        <v>0</v>
      </c>
      <c r="AU225" s="259"/>
      <c r="AV225" s="265">
        <f t="shared" si="175"/>
        <v>0</v>
      </c>
      <c r="AX225" s="265">
        <f t="shared" si="179"/>
        <v>0</v>
      </c>
      <c r="AZ225" s="492">
        <f t="shared" si="176"/>
        <v>0</v>
      </c>
      <c r="BB225" s="492">
        <f t="shared" si="177"/>
        <v>0</v>
      </c>
      <c r="BD225" s="265">
        <f t="shared" si="180"/>
        <v>0</v>
      </c>
      <c r="BE225" s="105"/>
      <c r="BF225" s="105"/>
      <c r="BG225" s="105"/>
      <c r="BH225" s="105"/>
      <c r="BI225" s="105"/>
      <c r="BJ225" s="105"/>
    </row>
    <row r="226" spans="2:62" ht="20.100000000000001" hidden="1" customHeight="1" outlineLevel="1">
      <c r="B226" s="100"/>
      <c r="C226" s="908"/>
      <c r="D226" s="909"/>
      <c r="E226" s="909"/>
      <c r="F226" s="910"/>
      <c r="G226" s="890"/>
      <c r="H226" s="891"/>
      <c r="I226" s="152"/>
      <c r="J226" s="152"/>
      <c r="K226" s="152"/>
      <c r="L226" s="152"/>
      <c r="M226" s="152"/>
      <c r="N226" s="152"/>
      <c r="O226" s="152"/>
      <c r="P226" s="153"/>
      <c r="Q226" s="153"/>
      <c r="R226" s="156">
        <f t="shared" si="170"/>
        <v>0</v>
      </c>
      <c r="S226" s="156">
        <f t="shared" si="171"/>
        <v>0</v>
      </c>
      <c r="U226" s="157">
        <f t="shared" si="178"/>
        <v>0</v>
      </c>
      <c r="W226" s="152"/>
      <c r="X226" s="152"/>
      <c r="Y226" s="152"/>
      <c r="Z226" s="152"/>
      <c r="AA226" s="152"/>
      <c r="AB226" s="152"/>
      <c r="AC226" s="347"/>
      <c r="AD226" s="152"/>
      <c r="AE226" s="152"/>
      <c r="AF226" s="152"/>
      <c r="AG226" s="152"/>
      <c r="AH226" s="152"/>
      <c r="AI226" s="152"/>
      <c r="AJ226" s="347"/>
      <c r="AK226" s="152"/>
      <c r="AL226" s="152"/>
      <c r="AM226" s="295"/>
      <c r="AN226" s="228"/>
      <c r="AO226" s="228"/>
      <c r="AP226" s="228"/>
      <c r="AQ226" s="228"/>
      <c r="AR226" s="228"/>
      <c r="AS226" s="348"/>
      <c r="AT226" s="264">
        <f t="shared" si="174"/>
        <v>0</v>
      </c>
      <c r="AU226" s="259"/>
      <c r="AV226" s="265">
        <f t="shared" si="175"/>
        <v>0</v>
      </c>
      <c r="AX226" s="265">
        <f t="shared" si="179"/>
        <v>0</v>
      </c>
      <c r="AZ226" s="492">
        <f t="shared" si="176"/>
        <v>0</v>
      </c>
      <c r="BB226" s="492">
        <f t="shared" si="177"/>
        <v>0</v>
      </c>
      <c r="BD226" s="265">
        <f t="shared" si="180"/>
        <v>0</v>
      </c>
      <c r="BE226" s="105"/>
      <c r="BF226" s="105"/>
      <c r="BG226" s="105"/>
      <c r="BH226" s="105"/>
      <c r="BI226" s="105"/>
      <c r="BJ226" s="105"/>
    </row>
    <row r="227" spans="2:62" ht="20.100000000000001" hidden="1" customHeight="1" outlineLevel="1">
      <c r="B227" s="100"/>
      <c r="C227" s="908"/>
      <c r="D227" s="909"/>
      <c r="E227" s="909"/>
      <c r="F227" s="910"/>
      <c r="G227" s="890"/>
      <c r="H227" s="891"/>
      <c r="I227" s="152"/>
      <c r="J227" s="152"/>
      <c r="K227" s="152"/>
      <c r="L227" s="152"/>
      <c r="M227" s="152"/>
      <c r="N227" s="152"/>
      <c r="O227" s="152"/>
      <c r="P227" s="153"/>
      <c r="Q227" s="153"/>
      <c r="R227" s="156">
        <f t="shared" si="170"/>
        <v>0</v>
      </c>
      <c r="S227" s="156">
        <f t="shared" si="171"/>
        <v>0</v>
      </c>
      <c r="U227" s="157">
        <f t="shared" si="178"/>
        <v>0</v>
      </c>
      <c r="W227" s="152"/>
      <c r="X227" s="152"/>
      <c r="Y227" s="152"/>
      <c r="Z227" s="152"/>
      <c r="AA227" s="152"/>
      <c r="AB227" s="152"/>
      <c r="AC227" s="347"/>
      <c r="AD227" s="152"/>
      <c r="AE227" s="152"/>
      <c r="AF227" s="152"/>
      <c r="AG227" s="152"/>
      <c r="AH227" s="152"/>
      <c r="AI227" s="152"/>
      <c r="AJ227" s="347"/>
      <c r="AK227" s="152"/>
      <c r="AL227" s="152"/>
      <c r="AM227" s="295"/>
      <c r="AN227" s="228"/>
      <c r="AO227" s="228"/>
      <c r="AP227" s="228"/>
      <c r="AQ227" s="228"/>
      <c r="AR227" s="228"/>
      <c r="AS227" s="348"/>
      <c r="AT227" s="264">
        <f t="shared" si="174"/>
        <v>0</v>
      </c>
      <c r="AU227" s="259"/>
      <c r="AV227" s="265">
        <f t="shared" si="175"/>
        <v>0</v>
      </c>
      <c r="AX227" s="265">
        <f t="shared" si="179"/>
        <v>0</v>
      </c>
      <c r="AZ227" s="492">
        <f t="shared" si="176"/>
        <v>0</v>
      </c>
      <c r="BB227" s="492">
        <f t="shared" si="177"/>
        <v>0</v>
      </c>
      <c r="BD227" s="265">
        <f t="shared" si="180"/>
        <v>0</v>
      </c>
      <c r="BE227" s="105"/>
      <c r="BF227" s="105"/>
      <c r="BG227" s="105"/>
      <c r="BH227" s="105"/>
      <c r="BI227" s="105"/>
      <c r="BJ227" s="105"/>
    </row>
    <row r="228" spans="2:62" ht="20.100000000000001" hidden="1" customHeight="1" outlineLevel="1">
      <c r="B228" s="100"/>
      <c r="C228" s="908"/>
      <c r="D228" s="909"/>
      <c r="E228" s="909"/>
      <c r="F228" s="910"/>
      <c r="G228" s="890"/>
      <c r="H228" s="891"/>
      <c r="I228" s="152"/>
      <c r="J228" s="152"/>
      <c r="K228" s="152"/>
      <c r="L228" s="152"/>
      <c r="M228" s="152"/>
      <c r="N228" s="152"/>
      <c r="O228" s="152"/>
      <c r="P228" s="153"/>
      <c r="Q228" s="153"/>
      <c r="R228" s="156">
        <f t="shared" si="170"/>
        <v>0</v>
      </c>
      <c r="S228" s="156">
        <f t="shared" si="171"/>
        <v>0</v>
      </c>
      <c r="U228" s="157">
        <f t="shared" si="178"/>
        <v>0</v>
      </c>
      <c r="W228" s="152"/>
      <c r="X228" s="152"/>
      <c r="Y228" s="152"/>
      <c r="Z228" s="152"/>
      <c r="AA228" s="152"/>
      <c r="AB228" s="152"/>
      <c r="AC228" s="347"/>
      <c r="AD228" s="152"/>
      <c r="AE228" s="152"/>
      <c r="AF228" s="152"/>
      <c r="AG228" s="152"/>
      <c r="AH228" s="152"/>
      <c r="AI228" s="152"/>
      <c r="AJ228" s="347"/>
      <c r="AK228" s="152"/>
      <c r="AL228" s="152"/>
      <c r="AM228" s="295"/>
      <c r="AN228" s="228"/>
      <c r="AO228" s="228"/>
      <c r="AP228" s="228"/>
      <c r="AQ228" s="228"/>
      <c r="AR228" s="228"/>
      <c r="AS228" s="348"/>
      <c r="AT228" s="264">
        <f t="shared" si="174"/>
        <v>0</v>
      </c>
      <c r="AU228" s="259"/>
      <c r="AV228" s="265">
        <f t="shared" si="175"/>
        <v>0</v>
      </c>
      <c r="AX228" s="265">
        <f t="shared" si="179"/>
        <v>0</v>
      </c>
      <c r="AZ228" s="492">
        <f t="shared" si="176"/>
        <v>0</v>
      </c>
      <c r="BB228" s="492">
        <f t="shared" si="177"/>
        <v>0</v>
      </c>
      <c r="BD228" s="265">
        <f t="shared" si="180"/>
        <v>0</v>
      </c>
      <c r="BE228" s="105"/>
      <c r="BF228" s="105"/>
      <c r="BG228" s="105"/>
      <c r="BH228" s="105"/>
      <c r="BI228" s="105"/>
      <c r="BJ228" s="105"/>
    </row>
    <row r="229" spans="2:62" ht="20.100000000000001" hidden="1" customHeight="1" outlineLevel="1">
      <c r="B229" s="100"/>
      <c r="C229" s="908"/>
      <c r="D229" s="909"/>
      <c r="E229" s="909"/>
      <c r="F229" s="910"/>
      <c r="G229" s="890"/>
      <c r="H229" s="891"/>
      <c r="I229" s="152"/>
      <c r="J229" s="152"/>
      <c r="K229" s="152"/>
      <c r="L229" s="152"/>
      <c r="M229" s="152"/>
      <c r="N229" s="152"/>
      <c r="O229" s="152"/>
      <c r="P229" s="153"/>
      <c r="Q229" s="153"/>
      <c r="R229" s="156">
        <f t="shared" si="170"/>
        <v>0</v>
      </c>
      <c r="S229" s="156">
        <f t="shared" si="171"/>
        <v>0</v>
      </c>
      <c r="U229" s="157">
        <f t="shared" si="178"/>
        <v>0</v>
      </c>
      <c r="W229" s="152"/>
      <c r="X229" s="152"/>
      <c r="Y229" s="152"/>
      <c r="Z229" s="152"/>
      <c r="AA229" s="152"/>
      <c r="AB229" s="152"/>
      <c r="AC229" s="347"/>
      <c r="AD229" s="152"/>
      <c r="AE229" s="152"/>
      <c r="AF229" s="152"/>
      <c r="AG229" s="152"/>
      <c r="AH229" s="152"/>
      <c r="AI229" s="152"/>
      <c r="AJ229" s="347"/>
      <c r="AK229" s="152"/>
      <c r="AL229" s="152"/>
      <c r="AM229" s="295"/>
      <c r="AN229" s="228"/>
      <c r="AO229" s="228"/>
      <c r="AP229" s="228"/>
      <c r="AQ229" s="228"/>
      <c r="AR229" s="228"/>
      <c r="AS229" s="348"/>
      <c r="AT229" s="264">
        <f t="shared" si="174"/>
        <v>0</v>
      </c>
      <c r="AU229" s="259"/>
      <c r="AV229" s="265">
        <f t="shared" si="175"/>
        <v>0</v>
      </c>
      <c r="AX229" s="265">
        <f t="shared" si="179"/>
        <v>0</v>
      </c>
      <c r="AZ229" s="492">
        <f t="shared" si="176"/>
        <v>0</v>
      </c>
      <c r="BB229" s="492">
        <f t="shared" si="177"/>
        <v>0</v>
      </c>
      <c r="BD229" s="265">
        <f t="shared" si="180"/>
        <v>0</v>
      </c>
      <c r="BE229" s="105"/>
      <c r="BF229" s="105"/>
      <c r="BG229" s="105"/>
      <c r="BH229" s="105"/>
      <c r="BI229" s="105"/>
      <c r="BJ229" s="105"/>
    </row>
    <row r="230" spans="2:62" ht="20.100000000000001" hidden="1" customHeight="1" outlineLevel="1">
      <c r="B230" s="100"/>
      <c r="C230" s="908"/>
      <c r="D230" s="909"/>
      <c r="E230" s="909"/>
      <c r="F230" s="910"/>
      <c r="G230" s="890"/>
      <c r="H230" s="891"/>
      <c r="I230" s="152"/>
      <c r="J230" s="152"/>
      <c r="K230" s="152"/>
      <c r="L230" s="152"/>
      <c r="M230" s="152"/>
      <c r="N230" s="152"/>
      <c r="O230" s="152"/>
      <c r="P230" s="153"/>
      <c r="Q230" s="153"/>
      <c r="R230" s="156">
        <f t="shared" si="170"/>
        <v>0</v>
      </c>
      <c r="S230" s="156">
        <f t="shared" si="171"/>
        <v>0</v>
      </c>
      <c r="U230" s="157">
        <f t="shared" si="178"/>
        <v>0</v>
      </c>
      <c r="W230" s="152"/>
      <c r="X230" s="152"/>
      <c r="Y230" s="152"/>
      <c r="Z230" s="152"/>
      <c r="AA230" s="152"/>
      <c r="AB230" s="152"/>
      <c r="AC230" s="347"/>
      <c r="AD230" s="152"/>
      <c r="AE230" s="152"/>
      <c r="AF230" s="152"/>
      <c r="AG230" s="152"/>
      <c r="AH230" s="152"/>
      <c r="AI230" s="152"/>
      <c r="AJ230" s="347"/>
      <c r="AK230" s="152"/>
      <c r="AL230" s="152"/>
      <c r="AM230" s="295"/>
      <c r="AN230" s="228"/>
      <c r="AO230" s="228"/>
      <c r="AP230" s="228"/>
      <c r="AQ230" s="228"/>
      <c r="AR230" s="228"/>
      <c r="AS230" s="348"/>
      <c r="AT230" s="264">
        <f t="shared" si="174"/>
        <v>0</v>
      </c>
      <c r="AU230" s="259"/>
      <c r="AV230" s="265">
        <f t="shared" si="175"/>
        <v>0</v>
      </c>
      <c r="AX230" s="265">
        <f t="shared" si="179"/>
        <v>0</v>
      </c>
      <c r="AZ230" s="492">
        <f t="shared" si="176"/>
        <v>0</v>
      </c>
      <c r="BB230" s="492">
        <f t="shared" si="177"/>
        <v>0</v>
      </c>
      <c r="BD230" s="265">
        <f t="shared" si="180"/>
        <v>0</v>
      </c>
      <c r="BE230" s="105"/>
      <c r="BF230" s="105"/>
      <c r="BG230" s="105"/>
      <c r="BH230" s="105"/>
      <c r="BI230" s="105"/>
      <c r="BJ230" s="105"/>
    </row>
    <row r="231" spans="2:62" ht="20.100000000000001" hidden="1" customHeight="1" outlineLevel="1">
      <c r="B231" s="100"/>
      <c r="C231" s="908"/>
      <c r="D231" s="909"/>
      <c r="E231" s="909"/>
      <c r="F231" s="910"/>
      <c r="G231" s="890"/>
      <c r="H231" s="891"/>
      <c r="I231" s="152"/>
      <c r="J231" s="152"/>
      <c r="K231" s="152"/>
      <c r="L231" s="152"/>
      <c r="M231" s="152"/>
      <c r="N231" s="152"/>
      <c r="O231" s="152"/>
      <c r="P231" s="153"/>
      <c r="Q231" s="153"/>
      <c r="R231" s="156">
        <f t="shared" si="170"/>
        <v>0</v>
      </c>
      <c r="S231" s="156">
        <f t="shared" si="171"/>
        <v>0</v>
      </c>
      <c r="U231" s="157">
        <f t="shared" si="178"/>
        <v>0</v>
      </c>
      <c r="W231" s="152"/>
      <c r="X231" s="152"/>
      <c r="Y231" s="152"/>
      <c r="Z231" s="152"/>
      <c r="AA231" s="152"/>
      <c r="AB231" s="152"/>
      <c r="AC231" s="347"/>
      <c r="AD231" s="152"/>
      <c r="AE231" s="152"/>
      <c r="AF231" s="152"/>
      <c r="AG231" s="152"/>
      <c r="AH231" s="152"/>
      <c r="AI231" s="152"/>
      <c r="AJ231" s="347"/>
      <c r="AK231" s="152"/>
      <c r="AL231" s="152"/>
      <c r="AM231" s="295"/>
      <c r="AN231" s="228"/>
      <c r="AO231" s="228"/>
      <c r="AP231" s="228"/>
      <c r="AQ231" s="228"/>
      <c r="AR231" s="228"/>
      <c r="AS231" s="348"/>
      <c r="AT231" s="264">
        <f t="shared" si="174"/>
        <v>0</v>
      </c>
      <c r="AU231" s="259"/>
      <c r="AV231" s="265">
        <f t="shared" si="175"/>
        <v>0</v>
      </c>
      <c r="AX231" s="265">
        <f t="shared" si="179"/>
        <v>0</v>
      </c>
      <c r="AZ231" s="492">
        <f t="shared" si="176"/>
        <v>0</v>
      </c>
      <c r="BB231" s="492">
        <f t="shared" si="177"/>
        <v>0</v>
      </c>
      <c r="BD231" s="265">
        <f t="shared" si="180"/>
        <v>0</v>
      </c>
      <c r="BE231" s="105"/>
      <c r="BF231" s="105"/>
      <c r="BG231" s="105"/>
      <c r="BH231" s="105"/>
      <c r="BI231" s="105"/>
      <c r="BJ231" s="105"/>
    </row>
    <row r="232" spans="2:62" ht="9.9499999999999993" hidden="1" customHeight="1" outlineLevel="1">
      <c r="B232" s="101"/>
      <c r="C232" s="208"/>
      <c r="D232" s="208"/>
      <c r="E232" s="208"/>
      <c r="F232" s="208"/>
      <c r="G232" s="237"/>
      <c r="H232" s="207"/>
      <c r="I232" s="257"/>
      <c r="J232" s="257"/>
      <c r="K232" s="257"/>
      <c r="L232" s="257"/>
      <c r="M232" s="257"/>
      <c r="N232" s="257"/>
      <c r="O232" s="257"/>
      <c r="P232" s="256"/>
      <c r="Q232" s="102"/>
      <c r="R232" s="102"/>
      <c r="S232" s="102"/>
      <c r="U232" s="98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Z232" s="493"/>
      <c r="BE232" s="105"/>
      <c r="BF232" s="105"/>
      <c r="BG232" s="105"/>
      <c r="BH232" s="105"/>
      <c r="BI232" s="105"/>
      <c r="BJ232" s="105"/>
    </row>
    <row r="233" spans="2:62" ht="20.100000000000001" customHeight="1" collapsed="1">
      <c r="B233" s="8">
        <f>B216+1</f>
        <v>14</v>
      </c>
      <c r="C233" s="916"/>
      <c r="D233" s="917"/>
      <c r="E233" s="917"/>
      <c r="F233" s="918"/>
      <c r="G233" s="429"/>
      <c r="H233" s="206">
        <v>1</v>
      </c>
      <c r="I233" s="642">
        <f t="shared" ref="I233" si="181">$H233*SUM(I234:I248)</f>
        <v>0</v>
      </c>
      <c r="J233" s="643">
        <f t="shared" ref="J233:O233" si="182">$H233*SUM(J234:J248)</f>
        <v>0</v>
      </c>
      <c r="K233" s="644">
        <f t="shared" si="182"/>
        <v>0</v>
      </c>
      <c r="L233" s="645">
        <f t="shared" si="182"/>
        <v>0</v>
      </c>
      <c r="M233" s="645">
        <f t="shared" si="182"/>
        <v>0</v>
      </c>
      <c r="N233" s="644">
        <f t="shared" si="182"/>
        <v>0</v>
      </c>
      <c r="O233" s="642">
        <f t="shared" si="182"/>
        <v>0</v>
      </c>
      <c r="P233" s="209">
        <f t="shared" ref="P233:Q233" si="183">$H233*SUM(P234:P248)</f>
        <v>0</v>
      </c>
      <c r="Q233" s="210">
        <f t="shared" si="183"/>
        <v>0</v>
      </c>
      <c r="R233" s="136">
        <f t="shared" ref="R233:R248" si="184">P233*(1+Gewinn)*(1+SicherheitAngebot)</f>
        <v>0</v>
      </c>
      <c r="S233" s="137">
        <f t="shared" ref="S233:S248" si="185">Q233*(1+MGKZ)*(1+Gewinn)*(1+SicherheitAngebot)</f>
        <v>0</v>
      </c>
      <c r="U233" s="10">
        <f>I233*$I$7+J233*$J$7+K233*$K$7+L233*$L$7+M233*$M$7+N233*$N$7+O233*$O$7+R233+S233</f>
        <v>0</v>
      </c>
      <c r="W233" s="646">
        <f t="shared" ref="W233:AB233" si="186">$H233*SUM(W234:W248)</f>
        <v>0</v>
      </c>
      <c r="X233" s="647">
        <f t="shared" si="186"/>
        <v>0</v>
      </c>
      <c r="Y233" s="648">
        <f t="shared" si="186"/>
        <v>0</v>
      </c>
      <c r="Z233" s="649">
        <f t="shared" si="186"/>
        <v>0</v>
      </c>
      <c r="AA233" s="648">
        <f t="shared" si="186"/>
        <v>0</v>
      </c>
      <c r="AB233" s="646">
        <f t="shared" si="186"/>
        <v>0</v>
      </c>
      <c r="AC233" s="258"/>
      <c r="AD233" s="646">
        <f t="shared" ref="AD233:AM233" si="187">$H233*SUM(AD234:AD248)</f>
        <v>0</v>
      </c>
      <c r="AE233" s="647">
        <f t="shared" si="187"/>
        <v>0</v>
      </c>
      <c r="AF233" s="648">
        <f t="shared" si="187"/>
        <v>0</v>
      </c>
      <c r="AG233" s="649">
        <f t="shared" si="187"/>
        <v>0</v>
      </c>
      <c r="AH233" s="648">
        <f t="shared" si="187"/>
        <v>0</v>
      </c>
      <c r="AI233" s="646">
        <f t="shared" si="187"/>
        <v>0</v>
      </c>
      <c r="AJ233" s="258"/>
      <c r="AK233" s="653">
        <f t="shared" si="187"/>
        <v>0</v>
      </c>
      <c r="AL233" s="653">
        <f t="shared" si="187"/>
        <v>0</v>
      </c>
      <c r="AM233" s="653">
        <f t="shared" si="187"/>
        <v>0</v>
      </c>
      <c r="AN233" s="227">
        <f>$H233*SUM(AN234:AN248)*(1+Gewinn)*(1+SicherheitAngebot)</f>
        <v>0</v>
      </c>
      <c r="AO233" s="227">
        <f>$H233*SUM(AO234:AO248)*(1+Gewinn)*(1+SicherheitAngebot)</f>
        <v>0</v>
      </c>
      <c r="AP233" s="227">
        <f>$H233*SUM(AP234:AP248)*(1+Gewinn)*(1+SicherheitAngebot)</f>
        <v>0</v>
      </c>
      <c r="AQ233" s="227">
        <f>$H233*SUM(AQ234:AQ248)*(1+Gewinn)*(1+SicherheitAngebot)</f>
        <v>0</v>
      </c>
      <c r="AR233" s="227">
        <f>$H233*SUM(AR234:AR248)*(1+Gewinn)*(1+SicherheitAngebot)</f>
        <v>0</v>
      </c>
      <c r="AS233" s="262"/>
      <c r="AT233" s="263">
        <f t="shared" si="174"/>
        <v>0</v>
      </c>
      <c r="AU233" s="259"/>
      <c r="AV233" s="491">
        <f>AK233*$AK$7+AL233*$AL$7+AM233*$AM$7+SUM(AN233:AR233)+AT233/Zuschläge_IBN+AT233</f>
        <v>0</v>
      </c>
      <c r="AX233" s="685">
        <f>U233+AV233</f>
        <v>0</v>
      </c>
      <c r="AZ233" s="490">
        <f>IF(H233&gt;0,U233/(1+SicherheitAngebot)*(1+Sicherheit),0)</f>
        <v>0</v>
      </c>
      <c r="BB233" s="490">
        <f>IF(H233&gt;0,AV233/(1+SicherheitAngebot)*(1+Sicherheit),0)</f>
        <v>0</v>
      </c>
      <c r="BD233" s="490">
        <f>AZ233+BB233</f>
        <v>0</v>
      </c>
      <c r="BE233" s="105"/>
      <c r="BF233" s="105"/>
      <c r="BG233" s="105"/>
      <c r="BH233" s="105"/>
      <c r="BI233" s="105"/>
      <c r="BJ233" s="105"/>
    </row>
    <row r="234" spans="2:62" ht="20.100000000000001" hidden="1" customHeight="1" outlineLevel="1">
      <c r="B234" s="99"/>
      <c r="C234" s="908"/>
      <c r="D234" s="909"/>
      <c r="E234" s="909"/>
      <c r="F234" s="910"/>
      <c r="G234" s="890"/>
      <c r="H234" s="901"/>
      <c r="I234" s="152"/>
      <c r="J234" s="152"/>
      <c r="K234" s="152"/>
      <c r="L234" s="152"/>
      <c r="M234" s="152"/>
      <c r="N234" s="152"/>
      <c r="O234" s="152"/>
      <c r="P234" s="153"/>
      <c r="Q234" s="153"/>
      <c r="R234" s="156">
        <f t="shared" si="184"/>
        <v>0</v>
      </c>
      <c r="S234" s="156">
        <f t="shared" si="185"/>
        <v>0</v>
      </c>
      <c r="U234" s="157">
        <f>I234*$I$7+J234*$J$7+K234*$K$7+L234*$L$7+M234*$M$7+N234*$N$7+O234*$O$7+R234+S234</f>
        <v>0</v>
      </c>
      <c r="W234" s="152"/>
      <c r="X234" s="152"/>
      <c r="Y234" s="152"/>
      <c r="Z234" s="152"/>
      <c r="AA234" s="152"/>
      <c r="AB234" s="152"/>
      <c r="AC234" s="347"/>
      <c r="AD234" s="152"/>
      <c r="AE234" s="152"/>
      <c r="AF234" s="152"/>
      <c r="AG234" s="152"/>
      <c r="AH234" s="152"/>
      <c r="AI234" s="152"/>
      <c r="AJ234" s="347"/>
      <c r="AK234" s="152"/>
      <c r="AL234" s="152"/>
      <c r="AM234" s="295"/>
      <c r="AN234" s="228"/>
      <c r="AO234" s="228"/>
      <c r="AP234" s="228"/>
      <c r="AQ234" s="228"/>
      <c r="AR234" s="228"/>
      <c r="AS234" s="348"/>
      <c r="AT234" s="264">
        <f t="shared" si="174"/>
        <v>0</v>
      </c>
      <c r="AU234" s="259"/>
      <c r="AV234" s="265">
        <f t="shared" ref="AV234:AV248" si="188">AK234*$AK$7+AL234*$AL$7+AM234*$AM$7+SUM(AN234:AR234)*(1+Gewinn)*(1+SicherheitAngebot)+AT234/Zuschläge_IBN+AT234</f>
        <v>0</v>
      </c>
      <c r="AX234" s="265">
        <f>U234+AV234</f>
        <v>0</v>
      </c>
      <c r="AZ234" s="492">
        <f t="shared" ref="AZ234:AZ248" si="189">U234/(1+SicherheitAngebot)*(1+Sicherheit)</f>
        <v>0</v>
      </c>
      <c r="BB234" s="492">
        <f t="shared" ref="BB234:BB248" si="190">AV234/(1+SicherheitAngebot)*(1+Sicherheit)</f>
        <v>0</v>
      </c>
      <c r="BD234" s="265">
        <f>AZ234+BB234</f>
        <v>0</v>
      </c>
      <c r="BE234" s="105"/>
      <c r="BF234" s="105"/>
      <c r="BG234" s="105"/>
      <c r="BH234" s="105"/>
      <c r="BI234" s="105"/>
      <c r="BJ234" s="105"/>
    </row>
    <row r="235" spans="2:62" ht="20.100000000000001" hidden="1" customHeight="1" outlineLevel="1">
      <c r="B235" s="100"/>
      <c r="C235" s="908"/>
      <c r="D235" s="909"/>
      <c r="E235" s="909"/>
      <c r="F235" s="910"/>
      <c r="G235" s="890"/>
      <c r="H235" s="891"/>
      <c r="I235" s="152"/>
      <c r="J235" s="152"/>
      <c r="K235" s="152"/>
      <c r="L235" s="152"/>
      <c r="M235" s="152"/>
      <c r="N235" s="152"/>
      <c r="O235" s="152"/>
      <c r="P235" s="153"/>
      <c r="Q235" s="153"/>
      <c r="R235" s="156">
        <f t="shared" si="184"/>
        <v>0</v>
      </c>
      <c r="S235" s="156">
        <f t="shared" si="185"/>
        <v>0</v>
      </c>
      <c r="U235" s="157">
        <f t="shared" ref="U235:U248" si="191">I235*$I$7+J235*$J$7+K235*$K$7+L235*$L$7+M235*$M$7+N235*$N$7+O235*$O$7+R235+S235</f>
        <v>0</v>
      </c>
      <c r="W235" s="152"/>
      <c r="X235" s="152"/>
      <c r="Y235" s="152"/>
      <c r="Z235" s="152"/>
      <c r="AA235" s="152"/>
      <c r="AB235" s="152"/>
      <c r="AC235" s="347"/>
      <c r="AD235" s="152"/>
      <c r="AE235" s="152"/>
      <c r="AF235" s="152"/>
      <c r="AG235" s="152"/>
      <c r="AH235" s="152"/>
      <c r="AI235" s="152"/>
      <c r="AJ235" s="347"/>
      <c r="AK235" s="152"/>
      <c r="AL235" s="152"/>
      <c r="AM235" s="295"/>
      <c r="AN235" s="228"/>
      <c r="AO235" s="228"/>
      <c r="AP235" s="228"/>
      <c r="AQ235" s="228"/>
      <c r="AR235" s="228"/>
      <c r="AS235" s="348"/>
      <c r="AT235" s="264">
        <f t="shared" si="174"/>
        <v>0</v>
      </c>
      <c r="AU235" s="259"/>
      <c r="AV235" s="265">
        <f t="shared" si="188"/>
        <v>0</v>
      </c>
      <c r="AX235" s="265">
        <f t="shared" ref="AX235:AX248" si="192">U235+AV235</f>
        <v>0</v>
      </c>
      <c r="AZ235" s="492">
        <f t="shared" si="189"/>
        <v>0</v>
      </c>
      <c r="BB235" s="492">
        <f t="shared" si="190"/>
        <v>0</v>
      </c>
      <c r="BD235" s="265">
        <f t="shared" ref="BD235:BD248" si="193">AZ235+BB235</f>
        <v>0</v>
      </c>
      <c r="BE235" s="105"/>
      <c r="BF235" s="105"/>
      <c r="BG235" s="105"/>
      <c r="BH235" s="105"/>
      <c r="BI235" s="105"/>
      <c r="BJ235" s="105"/>
    </row>
    <row r="236" spans="2:62" ht="20.100000000000001" hidden="1" customHeight="1" outlineLevel="1">
      <c r="B236" s="100"/>
      <c r="C236" s="908"/>
      <c r="D236" s="909"/>
      <c r="E236" s="909"/>
      <c r="F236" s="910"/>
      <c r="G236" s="890"/>
      <c r="H236" s="891"/>
      <c r="I236" s="152"/>
      <c r="J236" s="152"/>
      <c r="K236" s="152"/>
      <c r="L236" s="152"/>
      <c r="M236" s="152"/>
      <c r="N236" s="152"/>
      <c r="O236" s="152"/>
      <c r="P236" s="153"/>
      <c r="Q236" s="153"/>
      <c r="R236" s="156">
        <f t="shared" si="184"/>
        <v>0</v>
      </c>
      <c r="S236" s="156">
        <f t="shared" si="185"/>
        <v>0</v>
      </c>
      <c r="U236" s="157">
        <f t="shared" si="191"/>
        <v>0</v>
      </c>
      <c r="W236" s="152"/>
      <c r="X236" s="152"/>
      <c r="Y236" s="152"/>
      <c r="Z236" s="152"/>
      <c r="AA236" s="152"/>
      <c r="AB236" s="152"/>
      <c r="AC236" s="347"/>
      <c r="AD236" s="152"/>
      <c r="AE236" s="152"/>
      <c r="AF236" s="152"/>
      <c r="AG236" s="152"/>
      <c r="AH236" s="152"/>
      <c r="AI236" s="152"/>
      <c r="AJ236" s="347"/>
      <c r="AK236" s="152"/>
      <c r="AL236" s="152"/>
      <c r="AM236" s="295"/>
      <c r="AN236" s="228"/>
      <c r="AO236" s="228"/>
      <c r="AP236" s="228"/>
      <c r="AQ236" s="228"/>
      <c r="AR236" s="228"/>
      <c r="AS236" s="348"/>
      <c r="AT236" s="264">
        <f t="shared" si="174"/>
        <v>0</v>
      </c>
      <c r="AU236" s="259"/>
      <c r="AV236" s="265">
        <f t="shared" si="188"/>
        <v>0</v>
      </c>
      <c r="AX236" s="265">
        <f t="shared" si="192"/>
        <v>0</v>
      </c>
      <c r="AZ236" s="492">
        <f t="shared" si="189"/>
        <v>0</v>
      </c>
      <c r="BB236" s="492">
        <f t="shared" si="190"/>
        <v>0</v>
      </c>
      <c r="BD236" s="265">
        <f t="shared" si="193"/>
        <v>0</v>
      </c>
      <c r="BE236" s="105"/>
      <c r="BF236" s="105"/>
      <c r="BG236" s="105"/>
      <c r="BH236" s="105"/>
      <c r="BI236" s="105"/>
      <c r="BJ236" s="105"/>
    </row>
    <row r="237" spans="2:62" ht="20.100000000000001" hidden="1" customHeight="1" outlineLevel="1">
      <c r="B237" s="100"/>
      <c r="C237" s="908"/>
      <c r="D237" s="909"/>
      <c r="E237" s="909"/>
      <c r="F237" s="910"/>
      <c r="G237" s="890"/>
      <c r="H237" s="891"/>
      <c r="I237" s="152"/>
      <c r="J237" s="152"/>
      <c r="K237" s="152"/>
      <c r="L237" s="152"/>
      <c r="M237" s="152"/>
      <c r="N237" s="152"/>
      <c r="O237" s="152"/>
      <c r="P237" s="153"/>
      <c r="Q237" s="153"/>
      <c r="R237" s="156">
        <f t="shared" si="184"/>
        <v>0</v>
      </c>
      <c r="S237" s="156">
        <f t="shared" si="185"/>
        <v>0</v>
      </c>
      <c r="U237" s="157">
        <f t="shared" si="191"/>
        <v>0</v>
      </c>
      <c r="W237" s="152"/>
      <c r="X237" s="152"/>
      <c r="Y237" s="152"/>
      <c r="Z237" s="152"/>
      <c r="AA237" s="152"/>
      <c r="AB237" s="152"/>
      <c r="AC237" s="347"/>
      <c r="AD237" s="152"/>
      <c r="AE237" s="152"/>
      <c r="AF237" s="152"/>
      <c r="AG237" s="152"/>
      <c r="AH237" s="152"/>
      <c r="AI237" s="152"/>
      <c r="AJ237" s="347"/>
      <c r="AK237" s="152"/>
      <c r="AL237" s="152"/>
      <c r="AM237" s="295"/>
      <c r="AN237" s="228"/>
      <c r="AO237" s="228"/>
      <c r="AP237" s="228"/>
      <c r="AQ237" s="228"/>
      <c r="AR237" s="228"/>
      <c r="AS237" s="348"/>
      <c r="AT237" s="264">
        <f t="shared" si="174"/>
        <v>0</v>
      </c>
      <c r="AU237" s="259"/>
      <c r="AV237" s="265">
        <f t="shared" si="188"/>
        <v>0</v>
      </c>
      <c r="AX237" s="265">
        <f t="shared" si="192"/>
        <v>0</v>
      </c>
      <c r="AZ237" s="492">
        <f t="shared" si="189"/>
        <v>0</v>
      </c>
      <c r="BB237" s="492">
        <f t="shared" si="190"/>
        <v>0</v>
      </c>
      <c r="BD237" s="265">
        <f t="shared" si="193"/>
        <v>0</v>
      </c>
      <c r="BE237" s="105"/>
      <c r="BF237" s="105"/>
      <c r="BG237" s="105"/>
      <c r="BH237" s="105"/>
      <c r="BI237" s="105"/>
      <c r="BJ237" s="105"/>
    </row>
    <row r="238" spans="2:62" ht="20.100000000000001" hidden="1" customHeight="1" outlineLevel="1">
      <c r="B238" s="100"/>
      <c r="C238" s="908"/>
      <c r="D238" s="909"/>
      <c r="E238" s="909"/>
      <c r="F238" s="910"/>
      <c r="G238" s="890"/>
      <c r="H238" s="891"/>
      <c r="I238" s="152"/>
      <c r="J238" s="152"/>
      <c r="K238" s="152"/>
      <c r="L238" s="152"/>
      <c r="M238" s="152"/>
      <c r="N238" s="152"/>
      <c r="O238" s="152"/>
      <c r="P238" s="153"/>
      <c r="Q238" s="153"/>
      <c r="R238" s="156">
        <f t="shared" si="184"/>
        <v>0</v>
      </c>
      <c r="S238" s="156">
        <f t="shared" si="185"/>
        <v>0</v>
      </c>
      <c r="U238" s="157">
        <f t="shared" si="191"/>
        <v>0</v>
      </c>
      <c r="W238" s="152"/>
      <c r="X238" s="152"/>
      <c r="Y238" s="152"/>
      <c r="Z238" s="152"/>
      <c r="AA238" s="152"/>
      <c r="AB238" s="152"/>
      <c r="AC238" s="347"/>
      <c r="AD238" s="152"/>
      <c r="AE238" s="152"/>
      <c r="AF238" s="152"/>
      <c r="AG238" s="152"/>
      <c r="AH238" s="152"/>
      <c r="AI238" s="152"/>
      <c r="AJ238" s="347"/>
      <c r="AK238" s="152"/>
      <c r="AL238" s="152"/>
      <c r="AM238" s="295"/>
      <c r="AN238" s="228"/>
      <c r="AO238" s="228"/>
      <c r="AP238" s="228"/>
      <c r="AQ238" s="228"/>
      <c r="AR238" s="228"/>
      <c r="AS238" s="348"/>
      <c r="AT238" s="264">
        <f t="shared" si="174"/>
        <v>0</v>
      </c>
      <c r="AU238" s="259"/>
      <c r="AV238" s="265">
        <f t="shared" si="188"/>
        <v>0</v>
      </c>
      <c r="AX238" s="265">
        <f t="shared" si="192"/>
        <v>0</v>
      </c>
      <c r="AZ238" s="492">
        <f t="shared" si="189"/>
        <v>0</v>
      </c>
      <c r="BB238" s="492">
        <f t="shared" si="190"/>
        <v>0</v>
      </c>
      <c r="BD238" s="265">
        <f t="shared" si="193"/>
        <v>0</v>
      </c>
      <c r="BE238" s="105"/>
      <c r="BF238" s="105"/>
      <c r="BG238" s="105"/>
      <c r="BH238" s="105"/>
      <c r="BI238" s="105"/>
      <c r="BJ238" s="105"/>
    </row>
    <row r="239" spans="2:62" ht="20.100000000000001" hidden="1" customHeight="1" outlineLevel="1">
      <c r="B239" s="100"/>
      <c r="C239" s="908"/>
      <c r="D239" s="909"/>
      <c r="E239" s="909"/>
      <c r="F239" s="910"/>
      <c r="G239" s="890"/>
      <c r="H239" s="891"/>
      <c r="I239" s="152"/>
      <c r="J239" s="152"/>
      <c r="K239" s="152"/>
      <c r="L239" s="152"/>
      <c r="M239" s="152"/>
      <c r="N239" s="152"/>
      <c r="O239" s="152"/>
      <c r="P239" s="153"/>
      <c r="Q239" s="153"/>
      <c r="R239" s="156">
        <f t="shared" si="184"/>
        <v>0</v>
      </c>
      <c r="S239" s="156">
        <f t="shared" si="185"/>
        <v>0</v>
      </c>
      <c r="U239" s="157">
        <f t="shared" si="191"/>
        <v>0</v>
      </c>
      <c r="W239" s="152"/>
      <c r="X239" s="152"/>
      <c r="Y239" s="152"/>
      <c r="Z239" s="152"/>
      <c r="AA239" s="152"/>
      <c r="AB239" s="152"/>
      <c r="AC239" s="347"/>
      <c r="AD239" s="152"/>
      <c r="AE239" s="152"/>
      <c r="AF239" s="152"/>
      <c r="AG239" s="152"/>
      <c r="AH239" s="152"/>
      <c r="AI239" s="152"/>
      <c r="AJ239" s="347"/>
      <c r="AK239" s="152"/>
      <c r="AL239" s="152"/>
      <c r="AM239" s="295"/>
      <c r="AN239" s="228"/>
      <c r="AO239" s="228"/>
      <c r="AP239" s="228"/>
      <c r="AQ239" s="228"/>
      <c r="AR239" s="228"/>
      <c r="AS239" s="348"/>
      <c r="AT239" s="264">
        <f t="shared" si="174"/>
        <v>0</v>
      </c>
      <c r="AU239" s="259"/>
      <c r="AV239" s="265">
        <f t="shared" si="188"/>
        <v>0</v>
      </c>
      <c r="AX239" s="265">
        <f t="shared" si="192"/>
        <v>0</v>
      </c>
      <c r="AZ239" s="492">
        <f t="shared" si="189"/>
        <v>0</v>
      </c>
      <c r="BB239" s="492">
        <f t="shared" si="190"/>
        <v>0</v>
      </c>
      <c r="BD239" s="265">
        <f t="shared" si="193"/>
        <v>0</v>
      </c>
      <c r="BE239" s="105"/>
      <c r="BF239" s="105"/>
      <c r="BG239" s="105"/>
      <c r="BH239" s="105"/>
      <c r="BI239" s="105"/>
      <c r="BJ239" s="105"/>
    </row>
    <row r="240" spans="2:62" ht="20.100000000000001" hidden="1" customHeight="1" outlineLevel="1">
      <c r="B240" s="100"/>
      <c r="C240" s="908"/>
      <c r="D240" s="909"/>
      <c r="E240" s="909"/>
      <c r="F240" s="910"/>
      <c r="G240" s="890"/>
      <c r="H240" s="891"/>
      <c r="I240" s="152"/>
      <c r="J240" s="152"/>
      <c r="K240" s="152"/>
      <c r="L240" s="152"/>
      <c r="M240" s="152"/>
      <c r="N240" s="152"/>
      <c r="O240" s="152"/>
      <c r="P240" s="153"/>
      <c r="Q240" s="153"/>
      <c r="R240" s="156">
        <f t="shared" si="184"/>
        <v>0</v>
      </c>
      <c r="S240" s="156">
        <f t="shared" si="185"/>
        <v>0</v>
      </c>
      <c r="U240" s="157">
        <f t="shared" si="191"/>
        <v>0</v>
      </c>
      <c r="W240" s="152"/>
      <c r="X240" s="152"/>
      <c r="Y240" s="152"/>
      <c r="Z240" s="152"/>
      <c r="AA240" s="152"/>
      <c r="AB240" s="152"/>
      <c r="AC240" s="347"/>
      <c r="AD240" s="152"/>
      <c r="AE240" s="152"/>
      <c r="AF240" s="152"/>
      <c r="AG240" s="152"/>
      <c r="AH240" s="152"/>
      <c r="AI240" s="152"/>
      <c r="AJ240" s="347"/>
      <c r="AK240" s="152"/>
      <c r="AL240" s="152"/>
      <c r="AM240" s="295"/>
      <c r="AN240" s="228"/>
      <c r="AO240" s="228"/>
      <c r="AP240" s="228"/>
      <c r="AQ240" s="228"/>
      <c r="AR240" s="228"/>
      <c r="AS240" s="348"/>
      <c r="AT240" s="264">
        <f t="shared" si="174"/>
        <v>0</v>
      </c>
      <c r="AU240" s="259"/>
      <c r="AV240" s="265">
        <f t="shared" si="188"/>
        <v>0</v>
      </c>
      <c r="AX240" s="265">
        <f t="shared" si="192"/>
        <v>0</v>
      </c>
      <c r="AZ240" s="492">
        <f t="shared" si="189"/>
        <v>0</v>
      </c>
      <c r="BB240" s="492">
        <f t="shared" si="190"/>
        <v>0</v>
      </c>
      <c r="BD240" s="265">
        <f t="shared" si="193"/>
        <v>0</v>
      </c>
      <c r="BE240" s="105"/>
      <c r="BF240" s="105"/>
      <c r="BG240" s="105"/>
      <c r="BH240" s="105"/>
      <c r="BI240" s="105"/>
      <c r="BJ240" s="105"/>
    </row>
    <row r="241" spans="2:62" ht="20.100000000000001" hidden="1" customHeight="1" outlineLevel="1">
      <c r="B241" s="100"/>
      <c r="C241" s="908"/>
      <c r="D241" s="909"/>
      <c r="E241" s="909"/>
      <c r="F241" s="910"/>
      <c r="G241" s="890"/>
      <c r="H241" s="891"/>
      <c r="I241" s="152"/>
      <c r="J241" s="152"/>
      <c r="K241" s="152"/>
      <c r="L241" s="152"/>
      <c r="M241" s="152"/>
      <c r="N241" s="152"/>
      <c r="O241" s="152"/>
      <c r="P241" s="153"/>
      <c r="Q241" s="153"/>
      <c r="R241" s="156">
        <f t="shared" si="184"/>
        <v>0</v>
      </c>
      <c r="S241" s="156">
        <f t="shared" si="185"/>
        <v>0</v>
      </c>
      <c r="U241" s="157">
        <f t="shared" si="191"/>
        <v>0</v>
      </c>
      <c r="W241" s="152"/>
      <c r="X241" s="152"/>
      <c r="Y241" s="152"/>
      <c r="Z241" s="152"/>
      <c r="AA241" s="152"/>
      <c r="AB241" s="152"/>
      <c r="AC241" s="347"/>
      <c r="AD241" s="152"/>
      <c r="AE241" s="152"/>
      <c r="AF241" s="152"/>
      <c r="AG241" s="152"/>
      <c r="AH241" s="152"/>
      <c r="AI241" s="152"/>
      <c r="AJ241" s="347"/>
      <c r="AK241" s="152"/>
      <c r="AL241" s="152"/>
      <c r="AM241" s="295"/>
      <c r="AN241" s="228"/>
      <c r="AO241" s="228"/>
      <c r="AP241" s="228"/>
      <c r="AQ241" s="228"/>
      <c r="AR241" s="228"/>
      <c r="AS241" s="348"/>
      <c r="AT241" s="264">
        <f t="shared" si="174"/>
        <v>0</v>
      </c>
      <c r="AU241" s="259"/>
      <c r="AV241" s="265">
        <f t="shared" si="188"/>
        <v>0</v>
      </c>
      <c r="AX241" s="265">
        <f t="shared" si="192"/>
        <v>0</v>
      </c>
      <c r="AZ241" s="492">
        <f t="shared" si="189"/>
        <v>0</v>
      </c>
      <c r="BB241" s="492">
        <f t="shared" si="190"/>
        <v>0</v>
      </c>
      <c r="BD241" s="265">
        <f t="shared" si="193"/>
        <v>0</v>
      </c>
      <c r="BE241" s="105"/>
      <c r="BF241" s="105"/>
      <c r="BG241" s="105"/>
      <c r="BH241" s="105"/>
      <c r="BI241" s="105"/>
      <c r="BJ241" s="105"/>
    </row>
    <row r="242" spans="2:62" ht="20.100000000000001" hidden="1" customHeight="1" outlineLevel="1">
      <c r="B242" s="100"/>
      <c r="C242" s="908"/>
      <c r="D242" s="909"/>
      <c r="E242" s="909"/>
      <c r="F242" s="910"/>
      <c r="G242" s="890"/>
      <c r="H242" s="891"/>
      <c r="I242" s="152"/>
      <c r="J242" s="152"/>
      <c r="K242" s="152"/>
      <c r="L242" s="152"/>
      <c r="M242" s="152"/>
      <c r="N242" s="152"/>
      <c r="O242" s="152"/>
      <c r="P242" s="153"/>
      <c r="Q242" s="153"/>
      <c r="R242" s="156">
        <f t="shared" si="184"/>
        <v>0</v>
      </c>
      <c r="S242" s="156">
        <f t="shared" si="185"/>
        <v>0</v>
      </c>
      <c r="U242" s="157">
        <f t="shared" si="191"/>
        <v>0</v>
      </c>
      <c r="W242" s="152"/>
      <c r="X242" s="152"/>
      <c r="Y242" s="152"/>
      <c r="Z242" s="152"/>
      <c r="AA242" s="152"/>
      <c r="AB242" s="152"/>
      <c r="AC242" s="347"/>
      <c r="AD242" s="152"/>
      <c r="AE242" s="152"/>
      <c r="AF242" s="152"/>
      <c r="AG242" s="152"/>
      <c r="AH242" s="152"/>
      <c r="AI242" s="152"/>
      <c r="AJ242" s="347"/>
      <c r="AK242" s="152"/>
      <c r="AL242" s="152"/>
      <c r="AM242" s="295"/>
      <c r="AN242" s="228"/>
      <c r="AO242" s="228"/>
      <c r="AP242" s="228"/>
      <c r="AQ242" s="228"/>
      <c r="AR242" s="228"/>
      <c r="AS242" s="348"/>
      <c r="AT242" s="264">
        <f t="shared" si="174"/>
        <v>0</v>
      </c>
      <c r="AU242" s="259"/>
      <c r="AV242" s="265">
        <f t="shared" si="188"/>
        <v>0</v>
      </c>
      <c r="AX242" s="265">
        <f t="shared" si="192"/>
        <v>0</v>
      </c>
      <c r="AZ242" s="492">
        <f t="shared" si="189"/>
        <v>0</v>
      </c>
      <c r="BB242" s="492">
        <f t="shared" si="190"/>
        <v>0</v>
      </c>
      <c r="BD242" s="265">
        <f t="shared" si="193"/>
        <v>0</v>
      </c>
      <c r="BE242" s="105"/>
      <c r="BF242" s="105"/>
      <c r="BG242" s="105"/>
      <c r="BH242" s="105"/>
      <c r="BI242" s="105"/>
      <c r="BJ242" s="105"/>
    </row>
    <row r="243" spans="2:62" ht="20.100000000000001" hidden="1" customHeight="1" outlineLevel="1">
      <c r="B243" s="100"/>
      <c r="C243" s="908"/>
      <c r="D243" s="909"/>
      <c r="E243" s="909"/>
      <c r="F243" s="910"/>
      <c r="G243" s="890"/>
      <c r="H243" s="891"/>
      <c r="I243" s="152"/>
      <c r="J243" s="152"/>
      <c r="K243" s="152"/>
      <c r="L243" s="152"/>
      <c r="M243" s="152"/>
      <c r="N243" s="152"/>
      <c r="O243" s="152"/>
      <c r="P243" s="153"/>
      <c r="Q243" s="153"/>
      <c r="R243" s="156">
        <f t="shared" si="184"/>
        <v>0</v>
      </c>
      <c r="S243" s="156">
        <f t="shared" si="185"/>
        <v>0</v>
      </c>
      <c r="U243" s="157">
        <f t="shared" si="191"/>
        <v>0</v>
      </c>
      <c r="W243" s="152"/>
      <c r="X243" s="152"/>
      <c r="Y243" s="152"/>
      <c r="Z243" s="152"/>
      <c r="AA243" s="152"/>
      <c r="AB243" s="152"/>
      <c r="AC243" s="347"/>
      <c r="AD243" s="152"/>
      <c r="AE243" s="152"/>
      <c r="AF243" s="152"/>
      <c r="AG243" s="152"/>
      <c r="AH243" s="152"/>
      <c r="AI243" s="152"/>
      <c r="AJ243" s="347"/>
      <c r="AK243" s="152"/>
      <c r="AL243" s="152"/>
      <c r="AM243" s="295"/>
      <c r="AN243" s="228"/>
      <c r="AO243" s="228"/>
      <c r="AP243" s="228"/>
      <c r="AQ243" s="228"/>
      <c r="AR243" s="228"/>
      <c r="AS243" s="348"/>
      <c r="AT243" s="264">
        <f t="shared" si="174"/>
        <v>0</v>
      </c>
      <c r="AU243" s="259"/>
      <c r="AV243" s="265">
        <f t="shared" si="188"/>
        <v>0</v>
      </c>
      <c r="AX243" s="265">
        <f t="shared" si="192"/>
        <v>0</v>
      </c>
      <c r="AZ243" s="492">
        <f t="shared" si="189"/>
        <v>0</v>
      </c>
      <c r="BB243" s="492">
        <f t="shared" si="190"/>
        <v>0</v>
      </c>
      <c r="BD243" s="265">
        <f t="shared" si="193"/>
        <v>0</v>
      </c>
      <c r="BE243" s="105"/>
      <c r="BF243" s="105"/>
      <c r="BG243" s="105"/>
      <c r="BH243" s="105"/>
      <c r="BI243" s="105"/>
      <c r="BJ243" s="105"/>
    </row>
    <row r="244" spans="2:62" ht="20.100000000000001" hidden="1" customHeight="1" outlineLevel="1">
      <c r="B244" s="100"/>
      <c r="C244" s="908"/>
      <c r="D244" s="909"/>
      <c r="E244" s="909"/>
      <c r="F244" s="910"/>
      <c r="G244" s="890"/>
      <c r="H244" s="891"/>
      <c r="I244" s="152"/>
      <c r="J244" s="152"/>
      <c r="K244" s="152"/>
      <c r="L244" s="152"/>
      <c r="M244" s="152"/>
      <c r="N244" s="152"/>
      <c r="O244" s="152"/>
      <c r="P244" s="153"/>
      <c r="Q244" s="153"/>
      <c r="R244" s="156">
        <f t="shared" si="184"/>
        <v>0</v>
      </c>
      <c r="S244" s="156">
        <f t="shared" si="185"/>
        <v>0</v>
      </c>
      <c r="U244" s="157">
        <f t="shared" si="191"/>
        <v>0</v>
      </c>
      <c r="W244" s="152"/>
      <c r="X244" s="152"/>
      <c r="Y244" s="152"/>
      <c r="Z244" s="152"/>
      <c r="AA244" s="152"/>
      <c r="AB244" s="152"/>
      <c r="AC244" s="347"/>
      <c r="AD244" s="152"/>
      <c r="AE244" s="152"/>
      <c r="AF244" s="152"/>
      <c r="AG244" s="152"/>
      <c r="AH244" s="152"/>
      <c r="AI244" s="152"/>
      <c r="AJ244" s="347"/>
      <c r="AK244" s="152"/>
      <c r="AL244" s="152"/>
      <c r="AM244" s="295"/>
      <c r="AN244" s="228"/>
      <c r="AO244" s="228"/>
      <c r="AP244" s="228"/>
      <c r="AQ244" s="228"/>
      <c r="AR244" s="228"/>
      <c r="AS244" s="348"/>
      <c r="AT244" s="264">
        <f t="shared" si="174"/>
        <v>0</v>
      </c>
      <c r="AU244" s="259"/>
      <c r="AV244" s="265">
        <f t="shared" si="188"/>
        <v>0</v>
      </c>
      <c r="AX244" s="265">
        <f t="shared" si="192"/>
        <v>0</v>
      </c>
      <c r="AZ244" s="492">
        <f t="shared" si="189"/>
        <v>0</v>
      </c>
      <c r="BB244" s="492">
        <f t="shared" si="190"/>
        <v>0</v>
      </c>
      <c r="BD244" s="265">
        <f t="shared" si="193"/>
        <v>0</v>
      </c>
      <c r="BE244" s="105"/>
      <c r="BF244" s="105"/>
      <c r="BG244" s="105"/>
      <c r="BH244" s="105"/>
      <c r="BI244" s="105"/>
      <c r="BJ244" s="105"/>
    </row>
    <row r="245" spans="2:62" ht="20.100000000000001" hidden="1" customHeight="1" outlineLevel="1">
      <c r="B245" s="100"/>
      <c r="C245" s="908"/>
      <c r="D245" s="909"/>
      <c r="E245" s="909"/>
      <c r="F245" s="910"/>
      <c r="G245" s="890"/>
      <c r="H245" s="891"/>
      <c r="I245" s="152"/>
      <c r="J245" s="152"/>
      <c r="K245" s="152"/>
      <c r="L245" s="152"/>
      <c r="M245" s="152"/>
      <c r="N245" s="152"/>
      <c r="O245" s="152"/>
      <c r="P245" s="153"/>
      <c r="Q245" s="153"/>
      <c r="R245" s="156">
        <f t="shared" si="184"/>
        <v>0</v>
      </c>
      <c r="S245" s="156">
        <f t="shared" si="185"/>
        <v>0</v>
      </c>
      <c r="U245" s="157">
        <f t="shared" si="191"/>
        <v>0</v>
      </c>
      <c r="W245" s="152"/>
      <c r="X245" s="152"/>
      <c r="Y245" s="152"/>
      <c r="Z245" s="152"/>
      <c r="AA245" s="152"/>
      <c r="AB245" s="152"/>
      <c r="AC245" s="347"/>
      <c r="AD245" s="152"/>
      <c r="AE245" s="152"/>
      <c r="AF245" s="152"/>
      <c r="AG245" s="152"/>
      <c r="AH245" s="152"/>
      <c r="AI245" s="152"/>
      <c r="AJ245" s="347"/>
      <c r="AK245" s="152"/>
      <c r="AL245" s="152"/>
      <c r="AM245" s="295"/>
      <c r="AN245" s="228"/>
      <c r="AO245" s="228"/>
      <c r="AP245" s="228"/>
      <c r="AQ245" s="228"/>
      <c r="AR245" s="228"/>
      <c r="AS245" s="348"/>
      <c r="AT245" s="264">
        <f t="shared" si="174"/>
        <v>0</v>
      </c>
      <c r="AU245" s="259"/>
      <c r="AV245" s="265">
        <f t="shared" si="188"/>
        <v>0</v>
      </c>
      <c r="AX245" s="265">
        <f t="shared" si="192"/>
        <v>0</v>
      </c>
      <c r="AZ245" s="492">
        <f t="shared" si="189"/>
        <v>0</v>
      </c>
      <c r="BB245" s="492">
        <f t="shared" si="190"/>
        <v>0</v>
      </c>
      <c r="BD245" s="265">
        <f t="shared" si="193"/>
        <v>0</v>
      </c>
      <c r="BE245" s="105"/>
      <c r="BF245" s="105"/>
      <c r="BG245" s="105"/>
      <c r="BH245" s="105"/>
      <c r="BI245" s="105"/>
      <c r="BJ245" s="105"/>
    </row>
    <row r="246" spans="2:62" ht="20.100000000000001" hidden="1" customHeight="1" outlineLevel="1">
      <c r="B246" s="100"/>
      <c r="C246" s="908"/>
      <c r="D246" s="909"/>
      <c r="E246" s="909"/>
      <c r="F246" s="910"/>
      <c r="G246" s="890"/>
      <c r="H246" s="891"/>
      <c r="I246" s="152"/>
      <c r="J246" s="152"/>
      <c r="K246" s="152"/>
      <c r="L246" s="152"/>
      <c r="M246" s="152"/>
      <c r="N246" s="152"/>
      <c r="O246" s="152"/>
      <c r="P246" s="153"/>
      <c r="Q246" s="153"/>
      <c r="R246" s="156">
        <f t="shared" si="184"/>
        <v>0</v>
      </c>
      <c r="S246" s="156">
        <f t="shared" si="185"/>
        <v>0</v>
      </c>
      <c r="U246" s="157">
        <f t="shared" si="191"/>
        <v>0</v>
      </c>
      <c r="W246" s="152"/>
      <c r="X246" s="152"/>
      <c r="Y246" s="152"/>
      <c r="Z246" s="152"/>
      <c r="AA246" s="152"/>
      <c r="AB246" s="152"/>
      <c r="AC246" s="347"/>
      <c r="AD246" s="152"/>
      <c r="AE246" s="152"/>
      <c r="AF246" s="152"/>
      <c r="AG246" s="152"/>
      <c r="AH246" s="152"/>
      <c r="AI246" s="152"/>
      <c r="AJ246" s="347"/>
      <c r="AK246" s="152"/>
      <c r="AL246" s="152"/>
      <c r="AM246" s="295"/>
      <c r="AN246" s="228"/>
      <c r="AO246" s="228"/>
      <c r="AP246" s="228"/>
      <c r="AQ246" s="228"/>
      <c r="AR246" s="228"/>
      <c r="AS246" s="348"/>
      <c r="AT246" s="264">
        <f t="shared" si="174"/>
        <v>0</v>
      </c>
      <c r="AU246" s="259"/>
      <c r="AV246" s="265">
        <f t="shared" si="188"/>
        <v>0</v>
      </c>
      <c r="AX246" s="265">
        <f t="shared" si="192"/>
        <v>0</v>
      </c>
      <c r="AZ246" s="492">
        <f t="shared" si="189"/>
        <v>0</v>
      </c>
      <c r="BB246" s="492">
        <f t="shared" si="190"/>
        <v>0</v>
      </c>
      <c r="BD246" s="265">
        <f t="shared" si="193"/>
        <v>0</v>
      </c>
      <c r="BE246" s="105"/>
      <c r="BF246" s="105"/>
      <c r="BG246" s="105"/>
      <c r="BH246" s="105"/>
      <c r="BI246" s="105"/>
      <c r="BJ246" s="105"/>
    </row>
    <row r="247" spans="2:62" ht="20.100000000000001" hidden="1" customHeight="1" outlineLevel="1">
      <c r="B247" s="100"/>
      <c r="C247" s="908"/>
      <c r="D247" s="909"/>
      <c r="E247" s="909"/>
      <c r="F247" s="910"/>
      <c r="G247" s="890"/>
      <c r="H247" s="891"/>
      <c r="I247" s="152"/>
      <c r="J247" s="152"/>
      <c r="K247" s="152"/>
      <c r="L247" s="152"/>
      <c r="M247" s="152"/>
      <c r="N247" s="152"/>
      <c r="O247" s="152"/>
      <c r="P247" s="153"/>
      <c r="Q247" s="153"/>
      <c r="R247" s="156">
        <f t="shared" si="184"/>
        <v>0</v>
      </c>
      <c r="S247" s="156">
        <f t="shared" si="185"/>
        <v>0</v>
      </c>
      <c r="U247" s="157">
        <f t="shared" si="191"/>
        <v>0</v>
      </c>
      <c r="W247" s="152"/>
      <c r="X247" s="152"/>
      <c r="Y247" s="152"/>
      <c r="Z247" s="152"/>
      <c r="AA247" s="152"/>
      <c r="AB247" s="152"/>
      <c r="AC247" s="347"/>
      <c r="AD247" s="152"/>
      <c r="AE247" s="152"/>
      <c r="AF247" s="152"/>
      <c r="AG247" s="152"/>
      <c r="AH247" s="152"/>
      <c r="AI247" s="152"/>
      <c r="AJ247" s="347"/>
      <c r="AK247" s="152"/>
      <c r="AL247" s="152"/>
      <c r="AM247" s="295"/>
      <c r="AN247" s="228"/>
      <c r="AO247" s="228"/>
      <c r="AP247" s="228"/>
      <c r="AQ247" s="228"/>
      <c r="AR247" s="228"/>
      <c r="AS247" s="348"/>
      <c r="AT247" s="264">
        <f t="shared" si="174"/>
        <v>0</v>
      </c>
      <c r="AU247" s="259"/>
      <c r="AV247" s="265">
        <f t="shared" si="188"/>
        <v>0</v>
      </c>
      <c r="AX247" s="265">
        <f t="shared" si="192"/>
        <v>0</v>
      </c>
      <c r="AZ247" s="492">
        <f t="shared" si="189"/>
        <v>0</v>
      </c>
      <c r="BB247" s="492">
        <f t="shared" si="190"/>
        <v>0</v>
      </c>
      <c r="BD247" s="265">
        <f t="shared" si="193"/>
        <v>0</v>
      </c>
      <c r="BE247" s="105"/>
      <c r="BF247" s="105"/>
      <c r="BG247" s="105"/>
      <c r="BH247" s="105"/>
      <c r="BI247" s="105"/>
      <c r="BJ247" s="105"/>
    </row>
    <row r="248" spans="2:62" ht="20.100000000000001" hidden="1" customHeight="1" outlineLevel="1">
      <c r="B248" s="100"/>
      <c r="C248" s="908"/>
      <c r="D248" s="909"/>
      <c r="E248" s="909"/>
      <c r="F248" s="910"/>
      <c r="G248" s="890"/>
      <c r="H248" s="891"/>
      <c r="I248" s="152"/>
      <c r="J248" s="152"/>
      <c r="K248" s="152"/>
      <c r="L248" s="152"/>
      <c r="M248" s="152"/>
      <c r="N248" s="152"/>
      <c r="O248" s="152"/>
      <c r="P248" s="153"/>
      <c r="Q248" s="153"/>
      <c r="R248" s="156">
        <f t="shared" si="184"/>
        <v>0</v>
      </c>
      <c r="S248" s="156">
        <f t="shared" si="185"/>
        <v>0</v>
      </c>
      <c r="U248" s="157">
        <f t="shared" si="191"/>
        <v>0</v>
      </c>
      <c r="W248" s="152"/>
      <c r="X248" s="152"/>
      <c r="Y248" s="152"/>
      <c r="Z248" s="152"/>
      <c r="AA248" s="152"/>
      <c r="AB248" s="152"/>
      <c r="AC248" s="347"/>
      <c r="AD248" s="152"/>
      <c r="AE248" s="152"/>
      <c r="AF248" s="152"/>
      <c r="AG248" s="152"/>
      <c r="AH248" s="152"/>
      <c r="AI248" s="152"/>
      <c r="AJ248" s="347"/>
      <c r="AK248" s="152"/>
      <c r="AL248" s="152"/>
      <c r="AM248" s="295"/>
      <c r="AN248" s="228"/>
      <c r="AO248" s="228"/>
      <c r="AP248" s="228"/>
      <c r="AQ248" s="228"/>
      <c r="AR248" s="228"/>
      <c r="AS248" s="348"/>
      <c r="AT248" s="264">
        <f t="shared" si="174"/>
        <v>0</v>
      </c>
      <c r="AU248" s="259"/>
      <c r="AV248" s="265">
        <f t="shared" si="188"/>
        <v>0</v>
      </c>
      <c r="AX248" s="265">
        <f t="shared" si="192"/>
        <v>0</v>
      </c>
      <c r="AZ248" s="492">
        <f t="shared" si="189"/>
        <v>0</v>
      </c>
      <c r="BB248" s="492">
        <f t="shared" si="190"/>
        <v>0</v>
      </c>
      <c r="BD248" s="265">
        <f t="shared" si="193"/>
        <v>0</v>
      </c>
      <c r="BE248" s="105"/>
      <c r="BF248" s="105"/>
      <c r="BG248" s="105"/>
      <c r="BH248" s="105"/>
      <c r="BI248" s="105"/>
      <c r="BJ248" s="105"/>
    </row>
    <row r="249" spans="2:62" ht="9.9499999999999993" hidden="1" customHeight="1" outlineLevel="1">
      <c r="B249" s="101"/>
      <c r="C249" s="208"/>
      <c r="D249" s="208"/>
      <c r="E249" s="208"/>
      <c r="F249" s="208"/>
      <c r="G249" s="237"/>
      <c r="H249" s="207"/>
      <c r="I249" s="257"/>
      <c r="J249" s="257"/>
      <c r="K249" s="257"/>
      <c r="L249" s="257"/>
      <c r="M249" s="257"/>
      <c r="N249" s="257"/>
      <c r="O249" s="257"/>
      <c r="P249" s="256"/>
      <c r="Q249" s="102"/>
      <c r="R249" s="102"/>
      <c r="S249" s="102"/>
      <c r="U249" s="98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Z249" s="493"/>
      <c r="BE249" s="105"/>
      <c r="BF249" s="105"/>
      <c r="BG249" s="105"/>
      <c r="BH249" s="105"/>
      <c r="BI249" s="105"/>
      <c r="BJ249" s="105"/>
    </row>
    <row r="250" spans="2:62" ht="20.100000000000001" customHeight="1" collapsed="1">
      <c r="B250" s="8">
        <f>B233+1</f>
        <v>15</v>
      </c>
      <c r="C250" s="916"/>
      <c r="D250" s="917"/>
      <c r="E250" s="917"/>
      <c r="F250" s="918"/>
      <c r="G250" s="429"/>
      <c r="H250" s="206">
        <v>1</v>
      </c>
      <c r="I250" s="642">
        <f t="shared" ref="I250" si="194">$H250*SUM(I251:I265)</f>
        <v>0</v>
      </c>
      <c r="J250" s="643">
        <f t="shared" ref="J250:O250" si="195">$H250*SUM(J251:J265)</f>
        <v>0</v>
      </c>
      <c r="K250" s="644">
        <f t="shared" si="195"/>
        <v>0</v>
      </c>
      <c r="L250" s="645">
        <f t="shared" si="195"/>
        <v>0</v>
      </c>
      <c r="M250" s="645">
        <f t="shared" si="195"/>
        <v>0</v>
      </c>
      <c r="N250" s="644">
        <f t="shared" si="195"/>
        <v>0</v>
      </c>
      <c r="O250" s="642">
        <f t="shared" si="195"/>
        <v>0</v>
      </c>
      <c r="P250" s="209">
        <f t="shared" ref="P250:Q250" si="196">$H250*SUM(P251:P265)</f>
        <v>0</v>
      </c>
      <c r="Q250" s="210">
        <f t="shared" si="196"/>
        <v>0</v>
      </c>
      <c r="R250" s="136">
        <f t="shared" ref="R250:R265" si="197">P250*(1+Gewinn)*(1+SicherheitAngebot)</f>
        <v>0</v>
      </c>
      <c r="S250" s="137">
        <f t="shared" ref="S250:S265" si="198">Q250*(1+MGKZ)*(1+Gewinn)*(1+SicherheitAngebot)</f>
        <v>0</v>
      </c>
      <c r="U250" s="10">
        <f>I250*$I$7+J250*$J$7+K250*$K$7+L250*$L$7+M250*$M$7+N250*$N$7+O250*$O$7+R250+S250</f>
        <v>0</v>
      </c>
      <c r="W250" s="646">
        <f t="shared" ref="W250:AB250" si="199">$H250*SUM(W251:W265)</f>
        <v>0</v>
      </c>
      <c r="X250" s="647">
        <f t="shared" si="199"/>
        <v>0</v>
      </c>
      <c r="Y250" s="648">
        <f t="shared" si="199"/>
        <v>0</v>
      </c>
      <c r="Z250" s="649">
        <f t="shared" si="199"/>
        <v>0</v>
      </c>
      <c r="AA250" s="648">
        <f t="shared" si="199"/>
        <v>0</v>
      </c>
      <c r="AB250" s="646">
        <f t="shared" si="199"/>
        <v>0</v>
      </c>
      <c r="AC250" s="258"/>
      <c r="AD250" s="646">
        <f t="shared" ref="AD250:AM250" si="200">$H250*SUM(AD251:AD265)</f>
        <v>0</v>
      </c>
      <c r="AE250" s="647">
        <f t="shared" si="200"/>
        <v>0</v>
      </c>
      <c r="AF250" s="648">
        <f t="shared" si="200"/>
        <v>0</v>
      </c>
      <c r="AG250" s="649">
        <f t="shared" si="200"/>
        <v>0</v>
      </c>
      <c r="AH250" s="648">
        <f t="shared" si="200"/>
        <v>0</v>
      </c>
      <c r="AI250" s="646">
        <f t="shared" si="200"/>
        <v>0</v>
      </c>
      <c r="AJ250" s="258"/>
      <c r="AK250" s="653">
        <f t="shared" si="200"/>
        <v>0</v>
      </c>
      <c r="AL250" s="653">
        <f t="shared" si="200"/>
        <v>0</v>
      </c>
      <c r="AM250" s="653">
        <f t="shared" si="200"/>
        <v>0</v>
      </c>
      <c r="AN250" s="227">
        <f>$H250*SUM(AN251:AN265)*(1+Gewinn)*(1+SicherheitAngebot)</f>
        <v>0</v>
      </c>
      <c r="AO250" s="227">
        <f>$H250*SUM(AO251:AO265)*(1+Gewinn)*(1+SicherheitAngebot)</f>
        <v>0</v>
      </c>
      <c r="AP250" s="227">
        <f>$H250*SUM(AP251:AP265)*(1+Gewinn)*(1+SicherheitAngebot)</f>
        <v>0</v>
      </c>
      <c r="AQ250" s="227">
        <f>$H250*SUM(AQ251:AQ265)*(1+Gewinn)*(1+SicherheitAngebot)</f>
        <v>0</v>
      </c>
      <c r="AR250" s="227">
        <f>$H250*SUM(AR251:AR265)*(1+Gewinn)*(1+SicherheitAngebot)</f>
        <v>0</v>
      </c>
      <c r="AS250" s="262"/>
      <c r="AT250" s="263">
        <f t="shared" si="174"/>
        <v>0</v>
      </c>
      <c r="AU250" s="259"/>
      <c r="AV250" s="491">
        <f>AK250*$AK$7+AL250*$AL$7+AM250*$AM$7+SUM(AN250:AR250)+AT250/Zuschläge_IBN+AT250</f>
        <v>0</v>
      </c>
      <c r="AX250" s="685">
        <f>U250+AV250</f>
        <v>0</v>
      </c>
      <c r="AZ250" s="490">
        <f>IF(H250&gt;0,U250/(1+SicherheitAngebot)*(1+Sicherheit),0)</f>
        <v>0</v>
      </c>
      <c r="BB250" s="490">
        <f>IF(H250&gt;0,AV250/(1+SicherheitAngebot)*(1+Sicherheit),0)</f>
        <v>0</v>
      </c>
      <c r="BD250" s="490">
        <f>AZ250+BB250</f>
        <v>0</v>
      </c>
      <c r="BE250" s="105"/>
      <c r="BF250" s="105"/>
      <c r="BG250" s="105"/>
      <c r="BH250" s="105"/>
      <c r="BI250" s="105"/>
      <c r="BJ250" s="105"/>
    </row>
    <row r="251" spans="2:62" ht="20.100000000000001" hidden="1" customHeight="1" outlineLevel="1">
      <c r="B251" s="99"/>
      <c r="C251" s="908"/>
      <c r="D251" s="909"/>
      <c r="E251" s="909"/>
      <c r="F251" s="910"/>
      <c r="G251" s="890"/>
      <c r="H251" s="901"/>
      <c r="I251" s="152"/>
      <c r="J251" s="152"/>
      <c r="K251" s="152"/>
      <c r="L251" s="152"/>
      <c r="M251" s="152"/>
      <c r="N251" s="152"/>
      <c r="O251" s="152"/>
      <c r="P251" s="153"/>
      <c r="Q251" s="153"/>
      <c r="R251" s="156">
        <f t="shared" si="197"/>
        <v>0</v>
      </c>
      <c r="S251" s="156">
        <f t="shared" si="198"/>
        <v>0</v>
      </c>
      <c r="U251" s="157">
        <f>I251*$I$7+J251*$J$7+K251*$K$7+L251*$L$7+M251*$M$7+N251*$N$7+O251*$O$7+R251+S251</f>
        <v>0</v>
      </c>
      <c r="W251" s="152"/>
      <c r="X251" s="152"/>
      <c r="Y251" s="152"/>
      <c r="Z251" s="152"/>
      <c r="AA251" s="152"/>
      <c r="AB251" s="152"/>
      <c r="AC251" s="347"/>
      <c r="AD251" s="152"/>
      <c r="AE251" s="152"/>
      <c r="AF251" s="152"/>
      <c r="AG251" s="152"/>
      <c r="AH251" s="152"/>
      <c r="AI251" s="152"/>
      <c r="AJ251" s="347"/>
      <c r="AK251" s="152"/>
      <c r="AL251" s="152"/>
      <c r="AM251" s="295"/>
      <c r="AN251" s="228"/>
      <c r="AO251" s="228"/>
      <c r="AP251" s="228"/>
      <c r="AQ251" s="228"/>
      <c r="AR251" s="228"/>
      <c r="AS251" s="348"/>
      <c r="AT251" s="264">
        <f t="shared" si="174"/>
        <v>0</v>
      </c>
      <c r="AU251" s="259"/>
      <c r="AV251" s="265">
        <f t="shared" ref="AV251:AV265" si="201">AK251*$AK$7+AL251*$AL$7+AM251*$AM$7+SUM(AN251:AR251)*(1+Gewinn)*(1+SicherheitAngebot)+AT251/Zuschläge_IBN+AT251</f>
        <v>0</v>
      </c>
      <c r="AX251" s="265">
        <f>U251+AV251</f>
        <v>0</v>
      </c>
      <c r="AZ251" s="492">
        <f t="shared" ref="AZ251:AZ265" si="202">U251/(1+SicherheitAngebot)*(1+Sicherheit)</f>
        <v>0</v>
      </c>
      <c r="BB251" s="492">
        <f t="shared" ref="BB251:BB265" si="203">AV251/(1+SicherheitAngebot)*(1+Sicherheit)</f>
        <v>0</v>
      </c>
      <c r="BD251" s="265">
        <f>AZ251+BB251</f>
        <v>0</v>
      </c>
      <c r="BE251" s="105"/>
      <c r="BF251" s="105"/>
      <c r="BG251" s="105"/>
      <c r="BH251" s="105"/>
      <c r="BI251" s="105"/>
      <c r="BJ251" s="105"/>
    </row>
    <row r="252" spans="2:62" ht="20.100000000000001" hidden="1" customHeight="1" outlineLevel="1">
      <c r="B252" s="100"/>
      <c r="C252" s="908"/>
      <c r="D252" s="909"/>
      <c r="E252" s="909"/>
      <c r="F252" s="910"/>
      <c r="G252" s="890"/>
      <c r="H252" s="891"/>
      <c r="I252" s="152"/>
      <c r="J252" s="152"/>
      <c r="K252" s="152"/>
      <c r="L252" s="152"/>
      <c r="M252" s="152"/>
      <c r="N252" s="152"/>
      <c r="O252" s="152"/>
      <c r="P252" s="153"/>
      <c r="Q252" s="153"/>
      <c r="R252" s="156">
        <f t="shared" si="197"/>
        <v>0</v>
      </c>
      <c r="S252" s="156">
        <f t="shared" si="198"/>
        <v>0</v>
      </c>
      <c r="U252" s="157">
        <f t="shared" ref="U252:U265" si="204">I252*$I$7+J252*$J$7+K252*$K$7+L252*$L$7+M252*$M$7+N252*$N$7+O252*$O$7+R252+S252</f>
        <v>0</v>
      </c>
      <c r="W252" s="152"/>
      <c r="X252" s="152"/>
      <c r="Y252" s="152"/>
      <c r="Z252" s="152"/>
      <c r="AA252" s="152"/>
      <c r="AB252" s="152"/>
      <c r="AC252" s="347"/>
      <c r="AD252" s="152"/>
      <c r="AE252" s="152"/>
      <c r="AF252" s="152"/>
      <c r="AG252" s="152"/>
      <c r="AH252" s="152"/>
      <c r="AI252" s="152"/>
      <c r="AJ252" s="347"/>
      <c r="AK252" s="152"/>
      <c r="AL252" s="152"/>
      <c r="AM252" s="295"/>
      <c r="AN252" s="228"/>
      <c r="AO252" s="228"/>
      <c r="AP252" s="228"/>
      <c r="AQ252" s="228"/>
      <c r="AR252" s="228"/>
      <c r="AS252" s="348"/>
      <c r="AT252" s="264">
        <f t="shared" si="174"/>
        <v>0</v>
      </c>
      <c r="AU252" s="259"/>
      <c r="AV252" s="265">
        <f t="shared" si="201"/>
        <v>0</v>
      </c>
      <c r="AX252" s="265">
        <f t="shared" ref="AX252:AX265" si="205">U252+AV252</f>
        <v>0</v>
      </c>
      <c r="AZ252" s="492">
        <f t="shared" si="202"/>
        <v>0</v>
      </c>
      <c r="BB252" s="492">
        <f t="shared" si="203"/>
        <v>0</v>
      </c>
      <c r="BD252" s="265">
        <f t="shared" ref="BD252:BD265" si="206">AZ252+BB252</f>
        <v>0</v>
      </c>
      <c r="BE252" s="105"/>
      <c r="BF252" s="105"/>
      <c r="BG252" s="105"/>
      <c r="BH252" s="105"/>
      <c r="BI252" s="105"/>
      <c r="BJ252" s="105"/>
    </row>
    <row r="253" spans="2:62" ht="20.100000000000001" hidden="1" customHeight="1" outlineLevel="1">
      <c r="B253" s="100"/>
      <c r="C253" s="908"/>
      <c r="D253" s="909"/>
      <c r="E253" s="909"/>
      <c r="F253" s="910"/>
      <c r="G253" s="890"/>
      <c r="H253" s="891"/>
      <c r="I253" s="152"/>
      <c r="J253" s="152"/>
      <c r="K253" s="152"/>
      <c r="L253" s="152"/>
      <c r="M253" s="152"/>
      <c r="N253" s="152"/>
      <c r="O253" s="152"/>
      <c r="P253" s="153"/>
      <c r="Q253" s="153"/>
      <c r="R253" s="156">
        <f t="shared" si="197"/>
        <v>0</v>
      </c>
      <c r="S253" s="156">
        <f t="shared" si="198"/>
        <v>0</v>
      </c>
      <c r="U253" s="157">
        <f t="shared" si="204"/>
        <v>0</v>
      </c>
      <c r="W253" s="152"/>
      <c r="X253" s="152"/>
      <c r="Y253" s="152"/>
      <c r="Z253" s="152"/>
      <c r="AA253" s="152"/>
      <c r="AB253" s="152"/>
      <c r="AC253" s="347"/>
      <c r="AD253" s="152"/>
      <c r="AE253" s="152"/>
      <c r="AF253" s="152"/>
      <c r="AG253" s="152"/>
      <c r="AH253" s="152"/>
      <c r="AI253" s="152"/>
      <c r="AJ253" s="347"/>
      <c r="AK253" s="152"/>
      <c r="AL253" s="152"/>
      <c r="AM253" s="295"/>
      <c r="AN253" s="228"/>
      <c r="AO253" s="228"/>
      <c r="AP253" s="228"/>
      <c r="AQ253" s="228"/>
      <c r="AR253" s="228"/>
      <c r="AS253" s="348"/>
      <c r="AT253" s="264">
        <f t="shared" si="174"/>
        <v>0</v>
      </c>
      <c r="AU253" s="259"/>
      <c r="AV253" s="265">
        <f t="shared" si="201"/>
        <v>0</v>
      </c>
      <c r="AX253" s="265">
        <f t="shared" si="205"/>
        <v>0</v>
      </c>
      <c r="AZ253" s="492">
        <f t="shared" si="202"/>
        <v>0</v>
      </c>
      <c r="BB253" s="492">
        <f t="shared" si="203"/>
        <v>0</v>
      </c>
      <c r="BD253" s="265">
        <f t="shared" si="206"/>
        <v>0</v>
      </c>
      <c r="BE253" s="105"/>
      <c r="BF253" s="105"/>
      <c r="BG253" s="105"/>
      <c r="BH253" s="105"/>
      <c r="BI253" s="105"/>
      <c r="BJ253" s="105"/>
    </row>
    <row r="254" spans="2:62" ht="20.100000000000001" hidden="1" customHeight="1" outlineLevel="1">
      <c r="B254" s="100"/>
      <c r="C254" s="908"/>
      <c r="D254" s="909"/>
      <c r="E254" s="909"/>
      <c r="F254" s="910"/>
      <c r="G254" s="890"/>
      <c r="H254" s="891"/>
      <c r="I254" s="152"/>
      <c r="J254" s="152"/>
      <c r="K254" s="152"/>
      <c r="L254" s="152"/>
      <c r="M254" s="152"/>
      <c r="N254" s="152"/>
      <c r="O254" s="152"/>
      <c r="P254" s="153"/>
      <c r="Q254" s="153"/>
      <c r="R254" s="156">
        <f t="shared" si="197"/>
        <v>0</v>
      </c>
      <c r="S254" s="156">
        <f t="shared" si="198"/>
        <v>0</v>
      </c>
      <c r="U254" s="157">
        <f t="shared" si="204"/>
        <v>0</v>
      </c>
      <c r="W254" s="152"/>
      <c r="X254" s="152"/>
      <c r="Y254" s="152"/>
      <c r="Z254" s="152"/>
      <c r="AA254" s="152"/>
      <c r="AB254" s="152"/>
      <c r="AC254" s="347"/>
      <c r="AD254" s="152"/>
      <c r="AE254" s="152"/>
      <c r="AF254" s="152"/>
      <c r="AG254" s="152"/>
      <c r="AH254" s="152"/>
      <c r="AI254" s="152"/>
      <c r="AJ254" s="347"/>
      <c r="AK254" s="152"/>
      <c r="AL254" s="152"/>
      <c r="AM254" s="295"/>
      <c r="AN254" s="228"/>
      <c r="AO254" s="228"/>
      <c r="AP254" s="228"/>
      <c r="AQ254" s="228"/>
      <c r="AR254" s="228"/>
      <c r="AS254" s="348"/>
      <c r="AT254" s="264">
        <f t="shared" si="174"/>
        <v>0</v>
      </c>
      <c r="AU254" s="259"/>
      <c r="AV254" s="265">
        <f t="shared" si="201"/>
        <v>0</v>
      </c>
      <c r="AX254" s="265">
        <f t="shared" si="205"/>
        <v>0</v>
      </c>
      <c r="AZ254" s="492">
        <f t="shared" si="202"/>
        <v>0</v>
      </c>
      <c r="BB254" s="492">
        <f t="shared" si="203"/>
        <v>0</v>
      </c>
      <c r="BD254" s="265">
        <f t="shared" si="206"/>
        <v>0</v>
      </c>
      <c r="BE254" s="105"/>
      <c r="BF254" s="105"/>
      <c r="BG254" s="105"/>
      <c r="BH254" s="105"/>
      <c r="BI254" s="105"/>
      <c r="BJ254" s="105"/>
    </row>
    <row r="255" spans="2:62" ht="20.100000000000001" hidden="1" customHeight="1" outlineLevel="1">
      <c r="B255" s="100"/>
      <c r="C255" s="908"/>
      <c r="D255" s="909"/>
      <c r="E255" s="909"/>
      <c r="F255" s="910"/>
      <c r="G255" s="890"/>
      <c r="H255" s="891"/>
      <c r="I255" s="152"/>
      <c r="J255" s="152"/>
      <c r="K255" s="152"/>
      <c r="L255" s="152"/>
      <c r="M255" s="152"/>
      <c r="N255" s="152"/>
      <c r="O255" s="152"/>
      <c r="P255" s="153"/>
      <c r="Q255" s="153"/>
      <c r="R255" s="156">
        <f t="shared" si="197"/>
        <v>0</v>
      </c>
      <c r="S255" s="156">
        <f t="shared" si="198"/>
        <v>0</v>
      </c>
      <c r="U255" s="157">
        <f t="shared" si="204"/>
        <v>0</v>
      </c>
      <c r="W255" s="152"/>
      <c r="X255" s="152"/>
      <c r="Y255" s="152"/>
      <c r="Z255" s="152"/>
      <c r="AA255" s="152"/>
      <c r="AB255" s="152"/>
      <c r="AC255" s="347"/>
      <c r="AD255" s="152"/>
      <c r="AE255" s="152"/>
      <c r="AF255" s="152"/>
      <c r="AG255" s="152"/>
      <c r="AH255" s="152"/>
      <c r="AI255" s="152"/>
      <c r="AJ255" s="347"/>
      <c r="AK255" s="152"/>
      <c r="AL255" s="152"/>
      <c r="AM255" s="295"/>
      <c r="AN255" s="228"/>
      <c r="AO255" s="228"/>
      <c r="AP255" s="228"/>
      <c r="AQ255" s="228"/>
      <c r="AR255" s="228"/>
      <c r="AS255" s="348"/>
      <c r="AT255" s="264">
        <f t="shared" si="174"/>
        <v>0</v>
      </c>
      <c r="AU255" s="259"/>
      <c r="AV255" s="265">
        <f t="shared" si="201"/>
        <v>0</v>
      </c>
      <c r="AX255" s="265">
        <f t="shared" si="205"/>
        <v>0</v>
      </c>
      <c r="AZ255" s="492">
        <f t="shared" si="202"/>
        <v>0</v>
      </c>
      <c r="BB255" s="492">
        <f t="shared" si="203"/>
        <v>0</v>
      </c>
      <c r="BD255" s="265">
        <f t="shared" si="206"/>
        <v>0</v>
      </c>
      <c r="BE255" s="105"/>
      <c r="BF255" s="105"/>
      <c r="BG255" s="105"/>
      <c r="BH255" s="105"/>
      <c r="BI255" s="105"/>
      <c r="BJ255" s="105"/>
    </row>
    <row r="256" spans="2:62" ht="20.100000000000001" hidden="1" customHeight="1" outlineLevel="1">
      <c r="B256" s="100"/>
      <c r="C256" s="908"/>
      <c r="D256" s="909"/>
      <c r="E256" s="909"/>
      <c r="F256" s="910"/>
      <c r="G256" s="890"/>
      <c r="H256" s="891"/>
      <c r="I256" s="152"/>
      <c r="J256" s="152"/>
      <c r="K256" s="152"/>
      <c r="L256" s="152"/>
      <c r="M256" s="152"/>
      <c r="N256" s="152"/>
      <c r="O256" s="152"/>
      <c r="P256" s="153"/>
      <c r="Q256" s="153"/>
      <c r="R256" s="156">
        <f t="shared" si="197"/>
        <v>0</v>
      </c>
      <c r="S256" s="156">
        <f t="shared" si="198"/>
        <v>0</v>
      </c>
      <c r="U256" s="157">
        <f t="shared" si="204"/>
        <v>0</v>
      </c>
      <c r="W256" s="152"/>
      <c r="X256" s="152"/>
      <c r="Y256" s="152"/>
      <c r="Z256" s="152"/>
      <c r="AA256" s="152"/>
      <c r="AB256" s="152"/>
      <c r="AC256" s="347"/>
      <c r="AD256" s="152"/>
      <c r="AE256" s="152"/>
      <c r="AF256" s="152"/>
      <c r="AG256" s="152"/>
      <c r="AH256" s="152"/>
      <c r="AI256" s="152"/>
      <c r="AJ256" s="347"/>
      <c r="AK256" s="152"/>
      <c r="AL256" s="152"/>
      <c r="AM256" s="295"/>
      <c r="AN256" s="228"/>
      <c r="AO256" s="228"/>
      <c r="AP256" s="228"/>
      <c r="AQ256" s="228"/>
      <c r="AR256" s="228"/>
      <c r="AS256" s="348"/>
      <c r="AT256" s="264">
        <f t="shared" si="174"/>
        <v>0</v>
      </c>
      <c r="AU256" s="259"/>
      <c r="AV256" s="265">
        <f t="shared" si="201"/>
        <v>0</v>
      </c>
      <c r="AX256" s="265">
        <f t="shared" si="205"/>
        <v>0</v>
      </c>
      <c r="AZ256" s="492">
        <f t="shared" si="202"/>
        <v>0</v>
      </c>
      <c r="BB256" s="492">
        <f t="shared" si="203"/>
        <v>0</v>
      </c>
      <c r="BD256" s="265">
        <f t="shared" si="206"/>
        <v>0</v>
      </c>
      <c r="BE256" s="105"/>
      <c r="BF256" s="105"/>
      <c r="BG256" s="105"/>
      <c r="BH256" s="105"/>
      <c r="BI256" s="105"/>
      <c r="BJ256" s="105"/>
    </row>
    <row r="257" spans="2:62" ht="20.100000000000001" hidden="1" customHeight="1" outlineLevel="1">
      <c r="B257" s="100"/>
      <c r="C257" s="908"/>
      <c r="D257" s="909"/>
      <c r="E257" s="909"/>
      <c r="F257" s="910"/>
      <c r="G257" s="890"/>
      <c r="H257" s="891"/>
      <c r="I257" s="152"/>
      <c r="J257" s="152"/>
      <c r="K257" s="152"/>
      <c r="L257" s="152"/>
      <c r="M257" s="152"/>
      <c r="N257" s="152"/>
      <c r="O257" s="152"/>
      <c r="P257" s="153"/>
      <c r="Q257" s="153"/>
      <c r="R257" s="156">
        <f t="shared" si="197"/>
        <v>0</v>
      </c>
      <c r="S257" s="156">
        <f t="shared" si="198"/>
        <v>0</v>
      </c>
      <c r="U257" s="157">
        <f t="shared" si="204"/>
        <v>0</v>
      </c>
      <c r="W257" s="152"/>
      <c r="X257" s="152"/>
      <c r="Y257" s="152"/>
      <c r="Z257" s="152"/>
      <c r="AA257" s="152"/>
      <c r="AB257" s="152"/>
      <c r="AC257" s="347"/>
      <c r="AD257" s="152"/>
      <c r="AE257" s="152"/>
      <c r="AF257" s="152"/>
      <c r="AG257" s="152"/>
      <c r="AH257" s="152"/>
      <c r="AI257" s="152"/>
      <c r="AJ257" s="347"/>
      <c r="AK257" s="152"/>
      <c r="AL257" s="152"/>
      <c r="AM257" s="295"/>
      <c r="AN257" s="228"/>
      <c r="AO257" s="228"/>
      <c r="AP257" s="228"/>
      <c r="AQ257" s="228"/>
      <c r="AR257" s="228"/>
      <c r="AS257" s="348"/>
      <c r="AT257" s="264">
        <f t="shared" si="174"/>
        <v>0</v>
      </c>
      <c r="AU257" s="259"/>
      <c r="AV257" s="265">
        <f t="shared" si="201"/>
        <v>0</v>
      </c>
      <c r="AX257" s="265">
        <f t="shared" si="205"/>
        <v>0</v>
      </c>
      <c r="AZ257" s="492">
        <f t="shared" si="202"/>
        <v>0</v>
      </c>
      <c r="BB257" s="492">
        <f t="shared" si="203"/>
        <v>0</v>
      </c>
      <c r="BD257" s="265">
        <f t="shared" si="206"/>
        <v>0</v>
      </c>
      <c r="BE257" s="105"/>
      <c r="BF257" s="105"/>
      <c r="BG257" s="105"/>
      <c r="BH257" s="105"/>
      <c r="BI257" s="105"/>
      <c r="BJ257" s="105"/>
    </row>
    <row r="258" spans="2:62" ht="20.100000000000001" hidden="1" customHeight="1" outlineLevel="1">
      <c r="B258" s="100"/>
      <c r="C258" s="908"/>
      <c r="D258" s="909"/>
      <c r="E258" s="909"/>
      <c r="F258" s="910"/>
      <c r="G258" s="890"/>
      <c r="H258" s="891"/>
      <c r="I258" s="152"/>
      <c r="J258" s="152"/>
      <c r="K258" s="152"/>
      <c r="L258" s="152"/>
      <c r="M258" s="152"/>
      <c r="N258" s="152"/>
      <c r="O258" s="152"/>
      <c r="P258" s="153"/>
      <c r="Q258" s="153"/>
      <c r="R258" s="156">
        <f t="shared" si="197"/>
        <v>0</v>
      </c>
      <c r="S258" s="156">
        <f t="shared" si="198"/>
        <v>0</v>
      </c>
      <c r="U258" s="157">
        <f t="shared" si="204"/>
        <v>0</v>
      </c>
      <c r="W258" s="152"/>
      <c r="X258" s="152"/>
      <c r="Y258" s="152"/>
      <c r="Z258" s="152"/>
      <c r="AA258" s="152"/>
      <c r="AB258" s="152"/>
      <c r="AC258" s="347"/>
      <c r="AD258" s="152"/>
      <c r="AE258" s="152"/>
      <c r="AF258" s="152"/>
      <c r="AG258" s="152"/>
      <c r="AH258" s="152"/>
      <c r="AI258" s="152"/>
      <c r="AJ258" s="347"/>
      <c r="AK258" s="152"/>
      <c r="AL258" s="152"/>
      <c r="AM258" s="295"/>
      <c r="AN258" s="228"/>
      <c r="AO258" s="228"/>
      <c r="AP258" s="228"/>
      <c r="AQ258" s="228"/>
      <c r="AR258" s="228"/>
      <c r="AS258" s="348"/>
      <c r="AT258" s="264">
        <f t="shared" si="174"/>
        <v>0</v>
      </c>
      <c r="AU258" s="259"/>
      <c r="AV258" s="265">
        <f t="shared" si="201"/>
        <v>0</v>
      </c>
      <c r="AX258" s="265">
        <f t="shared" si="205"/>
        <v>0</v>
      </c>
      <c r="AZ258" s="492">
        <f t="shared" si="202"/>
        <v>0</v>
      </c>
      <c r="BB258" s="492">
        <f t="shared" si="203"/>
        <v>0</v>
      </c>
      <c r="BD258" s="265">
        <f t="shared" si="206"/>
        <v>0</v>
      </c>
      <c r="BE258" s="105"/>
      <c r="BF258" s="105"/>
      <c r="BG258" s="105"/>
      <c r="BH258" s="105"/>
      <c r="BI258" s="105"/>
      <c r="BJ258" s="105"/>
    </row>
    <row r="259" spans="2:62" ht="20.100000000000001" hidden="1" customHeight="1" outlineLevel="1">
      <c r="B259" s="100"/>
      <c r="C259" s="908"/>
      <c r="D259" s="909"/>
      <c r="E259" s="909"/>
      <c r="F259" s="910"/>
      <c r="G259" s="890"/>
      <c r="H259" s="891"/>
      <c r="I259" s="152"/>
      <c r="J259" s="152"/>
      <c r="K259" s="152"/>
      <c r="L259" s="152"/>
      <c r="M259" s="152"/>
      <c r="N259" s="152"/>
      <c r="O259" s="152"/>
      <c r="P259" s="153"/>
      <c r="Q259" s="153"/>
      <c r="R259" s="156">
        <f t="shared" si="197"/>
        <v>0</v>
      </c>
      <c r="S259" s="156">
        <f t="shared" si="198"/>
        <v>0</v>
      </c>
      <c r="U259" s="157">
        <f t="shared" si="204"/>
        <v>0</v>
      </c>
      <c r="W259" s="152"/>
      <c r="X259" s="152"/>
      <c r="Y259" s="152"/>
      <c r="Z259" s="152"/>
      <c r="AA259" s="152"/>
      <c r="AB259" s="152"/>
      <c r="AC259" s="347"/>
      <c r="AD259" s="152"/>
      <c r="AE259" s="152"/>
      <c r="AF259" s="152"/>
      <c r="AG259" s="152"/>
      <c r="AH259" s="152"/>
      <c r="AI259" s="152"/>
      <c r="AJ259" s="347"/>
      <c r="AK259" s="152"/>
      <c r="AL259" s="152"/>
      <c r="AM259" s="295"/>
      <c r="AN259" s="228"/>
      <c r="AO259" s="228"/>
      <c r="AP259" s="228"/>
      <c r="AQ259" s="228"/>
      <c r="AR259" s="228"/>
      <c r="AS259" s="348"/>
      <c r="AT259" s="264">
        <f t="shared" si="174"/>
        <v>0</v>
      </c>
      <c r="AU259" s="259"/>
      <c r="AV259" s="265">
        <f t="shared" si="201"/>
        <v>0</v>
      </c>
      <c r="AX259" s="265">
        <f t="shared" si="205"/>
        <v>0</v>
      </c>
      <c r="AZ259" s="492">
        <f t="shared" si="202"/>
        <v>0</v>
      </c>
      <c r="BB259" s="492">
        <f t="shared" si="203"/>
        <v>0</v>
      </c>
      <c r="BD259" s="265">
        <f t="shared" si="206"/>
        <v>0</v>
      </c>
      <c r="BE259" s="105"/>
      <c r="BF259" s="105"/>
      <c r="BG259" s="105"/>
      <c r="BH259" s="105"/>
      <c r="BI259" s="105"/>
      <c r="BJ259" s="105"/>
    </row>
    <row r="260" spans="2:62" ht="20.100000000000001" hidden="1" customHeight="1" outlineLevel="1">
      <c r="B260" s="100"/>
      <c r="C260" s="908"/>
      <c r="D260" s="909"/>
      <c r="E260" s="909"/>
      <c r="F260" s="910"/>
      <c r="G260" s="890"/>
      <c r="H260" s="891"/>
      <c r="I260" s="152"/>
      <c r="J260" s="152"/>
      <c r="K260" s="152"/>
      <c r="L260" s="152"/>
      <c r="M260" s="152"/>
      <c r="N260" s="152"/>
      <c r="O260" s="152"/>
      <c r="P260" s="153"/>
      <c r="Q260" s="153"/>
      <c r="R260" s="156">
        <f t="shared" si="197"/>
        <v>0</v>
      </c>
      <c r="S260" s="156">
        <f t="shared" si="198"/>
        <v>0</v>
      </c>
      <c r="U260" s="157">
        <f t="shared" si="204"/>
        <v>0</v>
      </c>
      <c r="W260" s="152"/>
      <c r="X260" s="152"/>
      <c r="Y260" s="152"/>
      <c r="Z260" s="152"/>
      <c r="AA260" s="152"/>
      <c r="AB260" s="152"/>
      <c r="AC260" s="347"/>
      <c r="AD260" s="152"/>
      <c r="AE260" s="152"/>
      <c r="AF260" s="152"/>
      <c r="AG260" s="152"/>
      <c r="AH260" s="152"/>
      <c r="AI260" s="152"/>
      <c r="AJ260" s="347"/>
      <c r="AK260" s="152"/>
      <c r="AL260" s="152"/>
      <c r="AM260" s="295"/>
      <c r="AN260" s="228"/>
      <c r="AO260" s="228"/>
      <c r="AP260" s="228"/>
      <c r="AQ260" s="228"/>
      <c r="AR260" s="228"/>
      <c r="AS260" s="348"/>
      <c r="AT260" s="264">
        <f t="shared" si="174"/>
        <v>0</v>
      </c>
      <c r="AU260" s="259"/>
      <c r="AV260" s="265">
        <f t="shared" si="201"/>
        <v>0</v>
      </c>
      <c r="AX260" s="265">
        <f t="shared" si="205"/>
        <v>0</v>
      </c>
      <c r="AZ260" s="492">
        <f t="shared" si="202"/>
        <v>0</v>
      </c>
      <c r="BB260" s="492">
        <f t="shared" si="203"/>
        <v>0</v>
      </c>
      <c r="BD260" s="265">
        <f t="shared" si="206"/>
        <v>0</v>
      </c>
      <c r="BE260" s="105"/>
      <c r="BF260" s="105"/>
      <c r="BG260" s="105"/>
      <c r="BH260" s="105"/>
      <c r="BI260" s="105"/>
      <c r="BJ260" s="105"/>
    </row>
    <row r="261" spans="2:62" ht="20.100000000000001" hidden="1" customHeight="1" outlineLevel="1">
      <c r="B261" s="100"/>
      <c r="C261" s="908"/>
      <c r="D261" s="909"/>
      <c r="E261" s="909"/>
      <c r="F261" s="910"/>
      <c r="G261" s="890"/>
      <c r="H261" s="891"/>
      <c r="I261" s="152"/>
      <c r="J261" s="152"/>
      <c r="K261" s="152"/>
      <c r="L261" s="152"/>
      <c r="M261" s="152"/>
      <c r="N261" s="152"/>
      <c r="O261" s="152"/>
      <c r="P261" s="153"/>
      <c r="Q261" s="153"/>
      <c r="R261" s="156">
        <f t="shared" si="197"/>
        <v>0</v>
      </c>
      <c r="S261" s="156">
        <f t="shared" si="198"/>
        <v>0</v>
      </c>
      <c r="U261" s="157">
        <f t="shared" si="204"/>
        <v>0</v>
      </c>
      <c r="W261" s="152"/>
      <c r="X261" s="152"/>
      <c r="Y261" s="152"/>
      <c r="Z261" s="152"/>
      <c r="AA261" s="152"/>
      <c r="AB261" s="152"/>
      <c r="AC261" s="347"/>
      <c r="AD261" s="152"/>
      <c r="AE261" s="152"/>
      <c r="AF261" s="152"/>
      <c r="AG261" s="152"/>
      <c r="AH261" s="152"/>
      <c r="AI261" s="152"/>
      <c r="AJ261" s="347"/>
      <c r="AK261" s="152"/>
      <c r="AL261" s="152"/>
      <c r="AM261" s="295"/>
      <c r="AN261" s="228"/>
      <c r="AO261" s="228"/>
      <c r="AP261" s="228"/>
      <c r="AQ261" s="228"/>
      <c r="AR261" s="228"/>
      <c r="AS261" s="348"/>
      <c r="AT261" s="264">
        <f t="shared" si="174"/>
        <v>0</v>
      </c>
      <c r="AU261" s="259"/>
      <c r="AV261" s="265">
        <f t="shared" si="201"/>
        <v>0</v>
      </c>
      <c r="AX261" s="265">
        <f t="shared" si="205"/>
        <v>0</v>
      </c>
      <c r="AZ261" s="492">
        <f t="shared" si="202"/>
        <v>0</v>
      </c>
      <c r="BB261" s="492">
        <f t="shared" si="203"/>
        <v>0</v>
      </c>
      <c r="BD261" s="265">
        <f t="shared" si="206"/>
        <v>0</v>
      </c>
      <c r="BE261" s="105"/>
      <c r="BF261" s="105"/>
      <c r="BG261" s="105"/>
      <c r="BH261" s="105"/>
      <c r="BI261" s="105"/>
      <c r="BJ261" s="105"/>
    </row>
    <row r="262" spans="2:62" ht="20.100000000000001" hidden="1" customHeight="1" outlineLevel="1">
      <c r="B262" s="100"/>
      <c r="C262" s="908"/>
      <c r="D262" s="909"/>
      <c r="E262" s="909"/>
      <c r="F262" s="910"/>
      <c r="G262" s="890"/>
      <c r="H262" s="891"/>
      <c r="I262" s="152"/>
      <c r="J262" s="152"/>
      <c r="K262" s="152"/>
      <c r="L262" s="152"/>
      <c r="M262" s="152"/>
      <c r="N262" s="152"/>
      <c r="O262" s="152"/>
      <c r="P262" s="153"/>
      <c r="Q262" s="153"/>
      <c r="R262" s="156">
        <f t="shared" si="197"/>
        <v>0</v>
      </c>
      <c r="S262" s="156">
        <f t="shared" si="198"/>
        <v>0</v>
      </c>
      <c r="U262" s="157">
        <f t="shared" si="204"/>
        <v>0</v>
      </c>
      <c r="W262" s="152"/>
      <c r="X262" s="152"/>
      <c r="Y262" s="152"/>
      <c r="Z262" s="152"/>
      <c r="AA262" s="152"/>
      <c r="AB262" s="152"/>
      <c r="AC262" s="347"/>
      <c r="AD262" s="152"/>
      <c r="AE262" s="152"/>
      <c r="AF262" s="152"/>
      <c r="AG262" s="152"/>
      <c r="AH262" s="152"/>
      <c r="AI262" s="152"/>
      <c r="AJ262" s="347"/>
      <c r="AK262" s="152"/>
      <c r="AL262" s="152"/>
      <c r="AM262" s="295"/>
      <c r="AN262" s="228"/>
      <c r="AO262" s="228"/>
      <c r="AP262" s="228"/>
      <c r="AQ262" s="228"/>
      <c r="AR262" s="228"/>
      <c r="AS262" s="348"/>
      <c r="AT262" s="264">
        <f t="shared" si="174"/>
        <v>0</v>
      </c>
      <c r="AU262" s="259"/>
      <c r="AV262" s="265">
        <f t="shared" si="201"/>
        <v>0</v>
      </c>
      <c r="AX262" s="265">
        <f t="shared" si="205"/>
        <v>0</v>
      </c>
      <c r="AZ262" s="492">
        <f t="shared" si="202"/>
        <v>0</v>
      </c>
      <c r="BB262" s="492">
        <f t="shared" si="203"/>
        <v>0</v>
      </c>
      <c r="BD262" s="265">
        <f t="shared" si="206"/>
        <v>0</v>
      </c>
      <c r="BE262" s="105"/>
      <c r="BF262" s="105"/>
      <c r="BG262" s="105"/>
      <c r="BH262" s="105"/>
      <c r="BI262" s="105"/>
      <c r="BJ262" s="105"/>
    </row>
    <row r="263" spans="2:62" ht="20.100000000000001" hidden="1" customHeight="1" outlineLevel="1">
      <c r="B263" s="100"/>
      <c r="C263" s="908"/>
      <c r="D263" s="909"/>
      <c r="E263" s="909"/>
      <c r="F263" s="910"/>
      <c r="G263" s="890"/>
      <c r="H263" s="891"/>
      <c r="I263" s="152"/>
      <c r="J263" s="152"/>
      <c r="K263" s="152"/>
      <c r="L263" s="152"/>
      <c r="M263" s="152"/>
      <c r="N263" s="152"/>
      <c r="O263" s="152"/>
      <c r="P263" s="153"/>
      <c r="Q263" s="153"/>
      <c r="R263" s="156">
        <f t="shared" si="197"/>
        <v>0</v>
      </c>
      <c r="S263" s="156">
        <f t="shared" si="198"/>
        <v>0</v>
      </c>
      <c r="U263" s="157">
        <f t="shared" si="204"/>
        <v>0</v>
      </c>
      <c r="W263" s="152"/>
      <c r="X263" s="152"/>
      <c r="Y263" s="152"/>
      <c r="Z263" s="152"/>
      <c r="AA263" s="152"/>
      <c r="AB263" s="152"/>
      <c r="AC263" s="347"/>
      <c r="AD263" s="152"/>
      <c r="AE263" s="152"/>
      <c r="AF263" s="152"/>
      <c r="AG263" s="152"/>
      <c r="AH263" s="152"/>
      <c r="AI263" s="152"/>
      <c r="AJ263" s="347"/>
      <c r="AK263" s="152"/>
      <c r="AL263" s="152"/>
      <c r="AM263" s="295"/>
      <c r="AN263" s="228"/>
      <c r="AO263" s="228"/>
      <c r="AP263" s="228"/>
      <c r="AQ263" s="228"/>
      <c r="AR263" s="228"/>
      <c r="AS263" s="348"/>
      <c r="AT263" s="264">
        <f t="shared" si="174"/>
        <v>0</v>
      </c>
      <c r="AU263" s="259"/>
      <c r="AV263" s="265">
        <f t="shared" si="201"/>
        <v>0</v>
      </c>
      <c r="AX263" s="265">
        <f t="shared" si="205"/>
        <v>0</v>
      </c>
      <c r="AZ263" s="492">
        <f t="shared" si="202"/>
        <v>0</v>
      </c>
      <c r="BB263" s="492">
        <f t="shared" si="203"/>
        <v>0</v>
      </c>
      <c r="BD263" s="265">
        <f t="shared" si="206"/>
        <v>0</v>
      </c>
      <c r="BE263" s="105"/>
      <c r="BF263" s="105"/>
      <c r="BG263" s="105"/>
      <c r="BH263" s="105"/>
      <c r="BI263" s="105"/>
      <c r="BJ263" s="105"/>
    </row>
    <row r="264" spans="2:62" ht="20.100000000000001" hidden="1" customHeight="1" outlineLevel="1">
      <c r="B264" s="100"/>
      <c r="C264" s="908"/>
      <c r="D264" s="909"/>
      <c r="E264" s="909"/>
      <c r="F264" s="910"/>
      <c r="G264" s="890"/>
      <c r="H264" s="891"/>
      <c r="I264" s="152"/>
      <c r="J264" s="152"/>
      <c r="K264" s="152"/>
      <c r="L264" s="152"/>
      <c r="M264" s="152"/>
      <c r="N264" s="152"/>
      <c r="O264" s="152"/>
      <c r="P264" s="153"/>
      <c r="Q264" s="153"/>
      <c r="R264" s="156">
        <f t="shared" si="197"/>
        <v>0</v>
      </c>
      <c r="S264" s="156">
        <f t="shared" si="198"/>
        <v>0</v>
      </c>
      <c r="U264" s="157">
        <f t="shared" si="204"/>
        <v>0</v>
      </c>
      <c r="W264" s="152"/>
      <c r="X264" s="152"/>
      <c r="Y264" s="152"/>
      <c r="Z264" s="152"/>
      <c r="AA264" s="152"/>
      <c r="AB264" s="152"/>
      <c r="AC264" s="347"/>
      <c r="AD264" s="152"/>
      <c r="AE264" s="152"/>
      <c r="AF264" s="152"/>
      <c r="AG264" s="152"/>
      <c r="AH264" s="152"/>
      <c r="AI264" s="152"/>
      <c r="AJ264" s="347"/>
      <c r="AK264" s="152"/>
      <c r="AL264" s="152"/>
      <c r="AM264" s="295"/>
      <c r="AN264" s="228"/>
      <c r="AO264" s="228"/>
      <c r="AP264" s="228"/>
      <c r="AQ264" s="228"/>
      <c r="AR264" s="228"/>
      <c r="AS264" s="348"/>
      <c r="AT264" s="264">
        <f t="shared" si="174"/>
        <v>0</v>
      </c>
      <c r="AU264" s="259"/>
      <c r="AV264" s="265">
        <f t="shared" si="201"/>
        <v>0</v>
      </c>
      <c r="AX264" s="265">
        <f t="shared" si="205"/>
        <v>0</v>
      </c>
      <c r="AZ264" s="492">
        <f t="shared" si="202"/>
        <v>0</v>
      </c>
      <c r="BB264" s="492">
        <f t="shared" si="203"/>
        <v>0</v>
      </c>
      <c r="BD264" s="265">
        <f t="shared" si="206"/>
        <v>0</v>
      </c>
      <c r="BE264" s="105"/>
      <c r="BF264" s="105"/>
      <c r="BG264" s="105"/>
      <c r="BH264" s="105"/>
      <c r="BI264" s="105"/>
      <c r="BJ264" s="105"/>
    </row>
    <row r="265" spans="2:62" ht="20.100000000000001" hidden="1" customHeight="1" outlineLevel="1">
      <c r="B265" s="100"/>
      <c r="C265" s="908"/>
      <c r="D265" s="909"/>
      <c r="E265" s="909"/>
      <c r="F265" s="910"/>
      <c r="G265" s="890"/>
      <c r="H265" s="891"/>
      <c r="I265" s="152"/>
      <c r="J265" s="152"/>
      <c r="K265" s="152"/>
      <c r="L265" s="152"/>
      <c r="M265" s="152"/>
      <c r="N265" s="152"/>
      <c r="O265" s="152"/>
      <c r="P265" s="153"/>
      <c r="Q265" s="153"/>
      <c r="R265" s="156">
        <f t="shared" si="197"/>
        <v>0</v>
      </c>
      <c r="S265" s="156">
        <f t="shared" si="198"/>
        <v>0</v>
      </c>
      <c r="U265" s="157">
        <f t="shared" si="204"/>
        <v>0</v>
      </c>
      <c r="W265" s="152"/>
      <c r="X265" s="152"/>
      <c r="Y265" s="152"/>
      <c r="Z265" s="152"/>
      <c r="AA265" s="152"/>
      <c r="AB265" s="152"/>
      <c r="AC265" s="347"/>
      <c r="AD265" s="152"/>
      <c r="AE265" s="152"/>
      <c r="AF265" s="152"/>
      <c r="AG265" s="152"/>
      <c r="AH265" s="152"/>
      <c r="AI265" s="152"/>
      <c r="AJ265" s="347"/>
      <c r="AK265" s="152"/>
      <c r="AL265" s="152"/>
      <c r="AM265" s="295"/>
      <c r="AN265" s="228"/>
      <c r="AO265" s="228"/>
      <c r="AP265" s="228"/>
      <c r="AQ265" s="228"/>
      <c r="AR265" s="228"/>
      <c r="AS265" s="348"/>
      <c r="AT265" s="264">
        <f t="shared" si="174"/>
        <v>0</v>
      </c>
      <c r="AU265" s="259"/>
      <c r="AV265" s="265">
        <f t="shared" si="201"/>
        <v>0</v>
      </c>
      <c r="AX265" s="265">
        <f t="shared" si="205"/>
        <v>0</v>
      </c>
      <c r="AZ265" s="492">
        <f t="shared" si="202"/>
        <v>0</v>
      </c>
      <c r="BB265" s="492">
        <f t="shared" si="203"/>
        <v>0</v>
      </c>
      <c r="BD265" s="265">
        <f t="shared" si="206"/>
        <v>0</v>
      </c>
      <c r="BE265" s="105"/>
      <c r="BF265" s="105"/>
      <c r="BG265" s="105"/>
      <c r="BH265" s="105"/>
      <c r="BI265" s="105"/>
      <c r="BJ265" s="105"/>
    </row>
    <row r="266" spans="2:62" ht="9.9499999999999993" hidden="1" customHeight="1" outlineLevel="1">
      <c r="B266" s="101"/>
      <c r="C266" s="208"/>
      <c r="D266" s="208"/>
      <c r="E266" s="208"/>
      <c r="F266" s="208"/>
      <c r="G266" s="237"/>
      <c r="H266" s="207"/>
      <c r="I266" s="257"/>
      <c r="J266" s="257"/>
      <c r="K266" s="257"/>
      <c r="L266" s="257"/>
      <c r="M266" s="257"/>
      <c r="N266" s="257"/>
      <c r="O266" s="257"/>
      <c r="P266" s="256"/>
      <c r="Q266" s="102"/>
      <c r="R266" s="102"/>
      <c r="S266" s="102"/>
      <c r="U266" s="98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Z266" s="493"/>
      <c r="BE266" s="105"/>
      <c r="BF266" s="105"/>
      <c r="BG266" s="105"/>
      <c r="BH266" s="105"/>
      <c r="BI266" s="105"/>
      <c r="BJ266" s="105"/>
    </row>
    <row r="267" spans="2:62" ht="20.100000000000001" customHeight="1" collapsed="1">
      <c r="B267" s="8">
        <f>B250+1</f>
        <v>16</v>
      </c>
      <c r="C267" s="916"/>
      <c r="D267" s="917"/>
      <c r="E267" s="917"/>
      <c r="F267" s="918"/>
      <c r="G267" s="429"/>
      <c r="H267" s="206">
        <v>1</v>
      </c>
      <c r="I267" s="642">
        <f t="shared" ref="I267" si="207">$H267*SUM(I268:I282)</f>
        <v>0</v>
      </c>
      <c r="J267" s="643">
        <f t="shared" ref="J267:O267" si="208">$H267*SUM(J268:J282)</f>
        <v>0</v>
      </c>
      <c r="K267" s="644">
        <f t="shared" si="208"/>
        <v>0</v>
      </c>
      <c r="L267" s="645">
        <f t="shared" si="208"/>
        <v>0</v>
      </c>
      <c r="M267" s="645">
        <f t="shared" si="208"/>
        <v>0</v>
      </c>
      <c r="N267" s="644">
        <f t="shared" si="208"/>
        <v>0</v>
      </c>
      <c r="O267" s="642">
        <f t="shared" si="208"/>
        <v>0</v>
      </c>
      <c r="P267" s="209">
        <f t="shared" ref="P267:Q267" si="209">$H267*SUM(P268:P282)</f>
        <v>0</v>
      </c>
      <c r="Q267" s="210">
        <f t="shared" si="209"/>
        <v>0</v>
      </c>
      <c r="R267" s="136">
        <f t="shared" ref="R267:R282" si="210">P267*(1+Gewinn)*(1+SicherheitAngebot)</f>
        <v>0</v>
      </c>
      <c r="S267" s="137">
        <f t="shared" ref="S267:S282" si="211">Q267*(1+MGKZ)*(1+Gewinn)*(1+SicherheitAngebot)</f>
        <v>0</v>
      </c>
      <c r="U267" s="10">
        <f>I267*$I$7+J267*$J$7+K267*$K$7+L267*$L$7+M267*$M$7+N267*$N$7+O267*$O$7+R267+S267</f>
        <v>0</v>
      </c>
      <c r="W267" s="646">
        <f t="shared" ref="W267:AB267" si="212">$H267*SUM(W268:W282)</f>
        <v>0</v>
      </c>
      <c r="X267" s="647">
        <f t="shared" si="212"/>
        <v>0</v>
      </c>
      <c r="Y267" s="648">
        <f t="shared" si="212"/>
        <v>0</v>
      </c>
      <c r="Z267" s="649">
        <f t="shared" si="212"/>
        <v>0</v>
      </c>
      <c r="AA267" s="648">
        <f t="shared" si="212"/>
        <v>0</v>
      </c>
      <c r="AB267" s="646">
        <f t="shared" si="212"/>
        <v>0</v>
      </c>
      <c r="AC267" s="258"/>
      <c r="AD267" s="646">
        <f t="shared" ref="AD267:AM267" si="213">$H267*SUM(AD268:AD282)</f>
        <v>0</v>
      </c>
      <c r="AE267" s="647">
        <f t="shared" si="213"/>
        <v>0</v>
      </c>
      <c r="AF267" s="648">
        <f t="shared" si="213"/>
        <v>0</v>
      </c>
      <c r="AG267" s="649">
        <f t="shared" si="213"/>
        <v>0</v>
      </c>
      <c r="AH267" s="648">
        <f t="shared" si="213"/>
        <v>0</v>
      </c>
      <c r="AI267" s="646">
        <f t="shared" si="213"/>
        <v>0</v>
      </c>
      <c r="AJ267" s="258"/>
      <c r="AK267" s="653">
        <f t="shared" si="213"/>
        <v>0</v>
      </c>
      <c r="AL267" s="653">
        <f t="shared" si="213"/>
        <v>0</v>
      </c>
      <c r="AM267" s="653">
        <f t="shared" si="213"/>
        <v>0</v>
      </c>
      <c r="AN267" s="227">
        <f>$H267*SUM(AN268:AN282)*(1+Gewinn)*(1+SicherheitAngebot)</f>
        <v>0</v>
      </c>
      <c r="AO267" s="227">
        <f>$H267*SUM(AO268:AO282)*(1+Gewinn)*(1+SicherheitAngebot)</f>
        <v>0</v>
      </c>
      <c r="AP267" s="227">
        <f>$H267*SUM(AP268:AP282)*(1+Gewinn)*(1+SicherheitAngebot)</f>
        <v>0</v>
      </c>
      <c r="AQ267" s="227">
        <f>$H267*SUM(AQ268:AQ282)*(1+Gewinn)*(1+SicherheitAngebot)</f>
        <v>0</v>
      </c>
      <c r="AR267" s="227">
        <f>$H267*SUM(AR268:AR282)*(1+Gewinn)*(1+SicherheitAngebot)</f>
        <v>0</v>
      </c>
      <c r="AS267" s="262"/>
      <c r="AT267" s="263">
        <f t="shared" si="174"/>
        <v>0</v>
      </c>
      <c r="AU267" s="259"/>
      <c r="AV267" s="491">
        <f>AK267*$AK$7+AL267*$AL$7+AM267*$AM$7+SUM(AN267:AR267)+AT267/Zuschläge_IBN+AT267</f>
        <v>0</v>
      </c>
      <c r="AX267" s="685">
        <f>U267+AV267</f>
        <v>0</v>
      </c>
      <c r="AZ267" s="490">
        <f>IF(H267&gt;0,U267/(1+SicherheitAngebot)*(1+Sicherheit),0)</f>
        <v>0</v>
      </c>
      <c r="BB267" s="490">
        <f>IF(H267&gt;0,AV267/(1+SicherheitAngebot)*(1+Sicherheit),0)</f>
        <v>0</v>
      </c>
      <c r="BD267" s="490">
        <f>AZ267+BB267</f>
        <v>0</v>
      </c>
      <c r="BE267" s="105"/>
      <c r="BF267" s="105"/>
      <c r="BG267" s="105"/>
      <c r="BH267" s="105"/>
      <c r="BI267" s="105"/>
      <c r="BJ267" s="105"/>
    </row>
    <row r="268" spans="2:62" ht="20.100000000000001" hidden="1" customHeight="1" outlineLevel="1">
      <c r="B268" s="99"/>
      <c r="C268" s="908"/>
      <c r="D268" s="909"/>
      <c r="E268" s="909"/>
      <c r="F268" s="910"/>
      <c r="G268" s="890"/>
      <c r="H268" s="901"/>
      <c r="I268" s="152"/>
      <c r="J268" s="152"/>
      <c r="K268" s="152"/>
      <c r="L268" s="152"/>
      <c r="M268" s="152"/>
      <c r="N268" s="152"/>
      <c r="O268" s="152"/>
      <c r="P268" s="153"/>
      <c r="Q268" s="153"/>
      <c r="R268" s="156">
        <f t="shared" si="210"/>
        <v>0</v>
      </c>
      <c r="S268" s="156">
        <f t="shared" si="211"/>
        <v>0</v>
      </c>
      <c r="U268" s="157">
        <f>I268*$I$7+J268*$J$7+K268*$K$7+L268*$L$7+M268*$M$7+N268*$N$7+O268*$O$7+R268+S268</f>
        <v>0</v>
      </c>
      <c r="W268" s="152"/>
      <c r="X268" s="152"/>
      <c r="Y268" s="152"/>
      <c r="Z268" s="152"/>
      <c r="AA268" s="152"/>
      <c r="AB268" s="152"/>
      <c r="AC268" s="347"/>
      <c r="AD268" s="152"/>
      <c r="AE268" s="152"/>
      <c r="AF268" s="152"/>
      <c r="AG268" s="152"/>
      <c r="AH268" s="152"/>
      <c r="AI268" s="152"/>
      <c r="AJ268" s="347"/>
      <c r="AK268" s="152"/>
      <c r="AL268" s="152"/>
      <c r="AM268" s="295"/>
      <c r="AN268" s="228"/>
      <c r="AO268" s="228"/>
      <c r="AP268" s="228"/>
      <c r="AQ268" s="228"/>
      <c r="AR268" s="228"/>
      <c r="AS268" s="348"/>
      <c r="AT268" s="264">
        <f t="shared" si="174"/>
        <v>0</v>
      </c>
      <c r="AU268" s="259"/>
      <c r="AV268" s="265">
        <f t="shared" ref="AV268:AV282" si="214">AK268*$AK$7+AL268*$AL$7+AM268*$AM$7+SUM(AN268:AR268)*(1+Gewinn)*(1+SicherheitAngebot)+AT268/Zuschläge_IBN+AT268</f>
        <v>0</v>
      </c>
      <c r="AX268" s="265">
        <f>U268+AV268</f>
        <v>0</v>
      </c>
      <c r="AZ268" s="492">
        <f t="shared" ref="AZ268:AZ282" si="215">U268/(1+SicherheitAngebot)*(1+Sicherheit)</f>
        <v>0</v>
      </c>
      <c r="BB268" s="492">
        <f t="shared" ref="BB268:BB282" si="216">AV268/(1+SicherheitAngebot)*(1+Sicherheit)</f>
        <v>0</v>
      </c>
      <c r="BD268" s="265">
        <f>AZ268+BB268</f>
        <v>0</v>
      </c>
      <c r="BE268" s="105"/>
      <c r="BF268" s="105"/>
      <c r="BG268" s="105"/>
      <c r="BH268" s="105"/>
      <c r="BI268" s="105"/>
      <c r="BJ268" s="105"/>
    </row>
    <row r="269" spans="2:62" ht="20.100000000000001" hidden="1" customHeight="1" outlineLevel="1">
      <c r="B269" s="100"/>
      <c r="C269" s="908"/>
      <c r="D269" s="909"/>
      <c r="E269" s="909"/>
      <c r="F269" s="910"/>
      <c r="G269" s="890"/>
      <c r="H269" s="891"/>
      <c r="I269" s="152"/>
      <c r="J269" s="152"/>
      <c r="K269" s="152"/>
      <c r="L269" s="152"/>
      <c r="M269" s="152"/>
      <c r="N269" s="152"/>
      <c r="O269" s="152"/>
      <c r="P269" s="153"/>
      <c r="Q269" s="153"/>
      <c r="R269" s="156">
        <f t="shared" si="210"/>
        <v>0</v>
      </c>
      <c r="S269" s="156">
        <f t="shared" si="211"/>
        <v>0</v>
      </c>
      <c r="U269" s="157">
        <f t="shared" ref="U269:U282" si="217">I269*$I$7+J269*$J$7+K269*$K$7+L269*$L$7+M269*$M$7+N269*$N$7+O269*$O$7+R269+S269</f>
        <v>0</v>
      </c>
      <c r="W269" s="152"/>
      <c r="X269" s="152"/>
      <c r="Y269" s="152"/>
      <c r="Z269" s="152"/>
      <c r="AA269" s="152"/>
      <c r="AB269" s="152"/>
      <c r="AC269" s="347"/>
      <c r="AD269" s="152"/>
      <c r="AE269" s="152"/>
      <c r="AF269" s="152"/>
      <c r="AG269" s="152"/>
      <c r="AH269" s="152"/>
      <c r="AI269" s="152"/>
      <c r="AJ269" s="347"/>
      <c r="AK269" s="152"/>
      <c r="AL269" s="152"/>
      <c r="AM269" s="295"/>
      <c r="AN269" s="228"/>
      <c r="AO269" s="228"/>
      <c r="AP269" s="228"/>
      <c r="AQ269" s="228"/>
      <c r="AR269" s="228"/>
      <c r="AS269" s="348"/>
      <c r="AT269" s="264">
        <f t="shared" si="174"/>
        <v>0</v>
      </c>
      <c r="AU269" s="259"/>
      <c r="AV269" s="265">
        <f t="shared" si="214"/>
        <v>0</v>
      </c>
      <c r="AX269" s="265">
        <f t="shared" ref="AX269:AX282" si="218">U269+AV269</f>
        <v>0</v>
      </c>
      <c r="AZ269" s="492">
        <f t="shared" si="215"/>
        <v>0</v>
      </c>
      <c r="BB269" s="492">
        <f t="shared" si="216"/>
        <v>0</v>
      </c>
      <c r="BD269" s="265">
        <f t="shared" ref="BD269:BD282" si="219">AZ269+BB269</f>
        <v>0</v>
      </c>
      <c r="BE269" s="105"/>
      <c r="BF269" s="105"/>
      <c r="BG269" s="105"/>
      <c r="BH269" s="105"/>
      <c r="BI269" s="105"/>
      <c r="BJ269" s="105"/>
    </row>
    <row r="270" spans="2:62" ht="20.100000000000001" hidden="1" customHeight="1" outlineLevel="1">
      <c r="B270" s="100"/>
      <c r="C270" s="908"/>
      <c r="D270" s="909"/>
      <c r="E270" s="909"/>
      <c r="F270" s="910"/>
      <c r="G270" s="890"/>
      <c r="H270" s="891"/>
      <c r="I270" s="152"/>
      <c r="J270" s="152"/>
      <c r="K270" s="152"/>
      <c r="L270" s="152"/>
      <c r="M270" s="152"/>
      <c r="N270" s="152"/>
      <c r="O270" s="152"/>
      <c r="P270" s="153"/>
      <c r="Q270" s="153"/>
      <c r="R270" s="156">
        <f t="shared" si="210"/>
        <v>0</v>
      </c>
      <c r="S270" s="156">
        <f t="shared" si="211"/>
        <v>0</v>
      </c>
      <c r="U270" s="157">
        <f t="shared" si="217"/>
        <v>0</v>
      </c>
      <c r="W270" s="152"/>
      <c r="X270" s="152"/>
      <c r="Y270" s="152"/>
      <c r="Z270" s="152"/>
      <c r="AA270" s="152"/>
      <c r="AB270" s="152"/>
      <c r="AC270" s="347"/>
      <c r="AD270" s="152"/>
      <c r="AE270" s="152"/>
      <c r="AF270" s="152"/>
      <c r="AG270" s="152"/>
      <c r="AH270" s="152"/>
      <c r="AI270" s="152"/>
      <c r="AJ270" s="347"/>
      <c r="AK270" s="152"/>
      <c r="AL270" s="152"/>
      <c r="AM270" s="295"/>
      <c r="AN270" s="228"/>
      <c r="AO270" s="228"/>
      <c r="AP270" s="228"/>
      <c r="AQ270" s="228"/>
      <c r="AR270" s="228"/>
      <c r="AS270" s="348"/>
      <c r="AT270" s="264">
        <f t="shared" si="174"/>
        <v>0</v>
      </c>
      <c r="AU270" s="259"/>
      <c r="AV270" s="265">
        <f t="shared" si="214"/>
        <v>0</v>
      </c>
      <c r="AX270" s="265">
        <f t="shared" si="218"/>
        <v>0</v>
      </c>
      <c r="AZ270" s="492">
        <f t="shared" si="215"/>
        <v>0</v>
      </c>
      <c r="BB270" s="492">
        <f t="shared" si="216"/>
        <v>0</v>
      </c>
      <c r="BD270" s="265">
        <f t="shared" si="219"/>
        <v>0</v>
      </c>
      <c r="BE270" s="105"/>
      <c r="BF270" s="105"/>
      <c r="BG270" s="105"/>
      <c r="BH270" s="105"/>
      <c r="BI270" s="105"/>
      <c r="BJ270" s="105"/>
    </row>
    <row r="271" spans="2:62" ht="20.100000000000001" hidden="1" customHeight="1" outlineLevel="1">
      <c r="B271" s="100"/>
      <c r="C271" s="908"/>
      <c r="D271" s="909"/>
      <c r="E271" s="909"/>
      <c r="F271" s="910"/>
      <c r="G271" s="890"/>
      <c r="H271" s="891"/>
      <c r="I271" s="152"/>
      <c r="J271" s="152"/>
      <c r="K271" s="152"/>
      <c r="L271" s="152"/>
      <c r="M271" s="152"/>
      <c r="N271" s="152"/>
      <c r="O271" s="152"/>
      <c r="P271" s="153"/>
      <c r="Q271" s="153"/>
      <c r="R271" s="156">
        <f t="shared" si="210"/>
        <v>0</v>
      </c>
      <c r="S271" s="156">
        <f t="shared" si="211"/>
        <v>0</v>
      </c>
      <c r="U271" s="157">
        <f t="shared" si="217"/>
        <v>0</v>
      </c>
      <c r="W271" s="152"/>
      <c r="X271" s="152"/>
      <c r="Y271" s="152"/>
      <c r="Z271" s="152"/>
      <c r="AA271" s="152"/>
      <c r="AB271" s="152"/>
      <c r="AC271" s="347"/>
      <c r="AD271" s="152"/>
      <c r="AE271" s="152"/>
      <c r="AF271" s="152"/>
      <c r="AG271" s="152"/>
      <c r="AH271" s="152"/>
      <c r="AI271" s="152"/>
      <c r="AJ271" s="347"/>
      <c r="AK271" s="152"/>
      <c r="AL271" s="152"/>
      <c r="AM271" s="295"/>
      <c r="AN271" s="228"/>
      <c r="AO271" s="228"/>
      <c r="AP271" s="228"/>
      <c r="AQ271" s="228"/>
      <c r="AR271" s="228"/>
      <c r="AS271" s="348"/>
      <c r="AT271" s="264">
        <f t="shared" si="174"/>
        <v>0</v>
      </c>
      <c r="AU271" s="259"/>
      <c r="AV271" s="265">
        <f t="shared" si="214"/>
        <v>0</v>
      </c>
      <c r="AX271" s="265">
        <f t="shared" si="218"/>
        <v>0</v>
      </c>
      <c r="AZ271" s="492">
        <f t="shared" si="215"/>
        <v>0</v>
      </c>
      <c r="BB271" s="492">
        <f t="shared" si="216"/>
        <v>0</v>
      </c>
      <c r="BD271" s="265">
        <f t="shared" si="219"/>
        <v>0</v>
      </c>
      <c r="BE271" s="105"/>
      <c r="BF271" s="105"/>
      <c r="BG271" s="105"/>
      <c r="BH271" s="105"/>
      <c r="BI271" s="105"/>
      <c r="BJ271" s="105"/>
    </row>
    <row r="272" spans="2:62" ht="20.100000000000001" hidden="1" customHeight="1" outlineLevel="1">
      <c r="B272" s="100"/>
      <c r="C272" s="908"/>
      <c r="D272" s="909"/>
      <c r="E272" s="909"/>
      <c r="F272" s="910"/>
      <c r="G272" s="890"/>
      <c r="H272" s="891"/>
      <c r="I272" s="152"/>
      <c r="J272" s="152"/>
      <c r="K272" s="152"/>
      <c r="L272" s="152"/>
      <c r="M272" s="152"/>
      <c r="N272" s="152"/>
      <c r="O272" s="152"/>
      <c r="P272" s="153"/>
      <c r="Q272" s="153"/>
      <c r="R272" s="156">
        <f t="shared" si="210"/>
        <v>0</v>
      </c>
      <c r="S272" s="156">
        <f t="shared" si="211"/>
        <v>0</v>
      </c>
      <c r="U272" s="157">
        <f t="shared" si="217"/>
        <v>0</v>
      </c>
      <c r="W272" s="152"/>
      <c r="X272" s="152"/>
      <c r="Y272" s="152"/>
      <c r="Z272" s="152"/>
      <c r="AA272" s="152"/>
      <c r="AB272" s="152"/>
      <c r="AC272" s="347"/>
      <c r="AD272" s="152"/>
      <c r="AE272" s="152"/>
      <c r="AF272" s="152"/>
      <c r="AG272" s="152"/>
      <c r="AH272" s="152"/>
      <c r="AI272" s="152"/>
      <c r="AJ272" s="347"/>
      <c r="AK272" s="152"/>
      <c r="AL272" s="152"/>
      <c r="AM272" s="295"/>
      <c r="AN272" s="228"/>
      <c r="AO272" s="228"/>
      <c r="AP272" s="228"/>
      <c r="AQ272" s="228"/>
      <c r="AR272" s="228"/>
      <c r="AS272" s="348"/>
      <c r="AT272" s="264">
        <f t="shared" si="174"/>
        <v>0</v>
      </c>
      <c r="AU272" s="259"/>
      <c r="AV272" s="265">
        <f t="shared" si="214"/>
        <v>0</v>
      </c>
      <c r="AX272" s="265">
        <f t="shared" si="218"/>
        <v>0</v>
      </c>
      <c r="AZ272" s="492">
        <f t="shared" si="215"/>
        <v>0</v>
      </c>
      <c r="BB272" s="492">
        <f t="shared" si="216"/>
        <v>0</v>
      </c>
      <c r="BD272" s="265">
        <f t="shared" si="219"/>
        <v>0</v>
      </c>
      <c r="BE272" s="105"/>
      <c r="BF272" s="105"/>
      <c r="BG272" s="105"/>
      <c r="BH272" s="105"/>
      <c r="BI272" s="105"/>
      <c r="BJ272" s="105"/>
    </row>
    <row r="273" spans="2:62" ht="20.100000000000001" hidden="1" customHeight="1" outlineLevel="1">
      <c r="B273" s="100"/>
      <c r="C273" s="908"/>
      <c r="D273" s="909"/>
      <c r="E273" s="909"/>
      <c r="F273" s="910"/>
      <c r="G273" s="890"/>
      <c r="H273" s="891"/>
      <c r="I273" s="152"/>
      <c r="J273" s="152"/>
      <c r="K273" s="152"/>
      <c r="L273" s="152"/>
      <c r="M273" s="152"/>
      <c r="N273" s="152"/>
      <c r="O273" s="152"/>
      <c r="P273" s="153"/>
      <c r="Q273" s="153"/>
      <c r="R273" s="156">
        <f t="shared" si="210"/>
        <v>0</v>
      </c>
      <c r="S273" s="156">
        <f t="shared" si="211"/>
        <v>0</v>
      </c>
      <c r="U273" s="157">
        <f t="shared" si="217"/>
        <v>0</v>
      </c>
      <c r="W273" s="152"/>
      <c r="X273" s="152"/>
      <c r="Y273" s="152"/>
      <c r="Z273" s="152"/>
      <c r="AA273" s="152"/>
      <c r="AB273" s="152"/>
      <c r="AC273" s="347"/>
      <c r="AD273" s="152"/>
      <c r="AE273" s="152"/>
      <c r="AF273" s="152"/>
      <c r="AG273" s="152"/>
      <c r="AH273" s="152"/>
      <c r="AI273" s="152"/>
      <c r="AJ273" s="347"/>
      <c r="AK273" s="152"/>
      <c r="AL273" s="152"/>
      <c r="AM273" s="295"/>
      <c r="AN273" s="228"/>
      <c r="AO273" s="228"/>
      <c r="AP273" s="228"/>
      <c r="AQ273" s="228"/>
      <c r="AR273" s="228"/>
      <c r="AS273" s="348"/>
      <c r="AT273" s="264">
        <f t="shared" si="174"/>
        <v>0</v>
      </c>
      <c r="AU273" s="259"/>
      <c r="AV273" s="265">
        <f t="shared" si="214"/>
        <v>0</v>
      </c>
      <c r="AX273" s="265">
        <f t="shared" si="218"/>
        <v>0</v>
      </c>
      <c r="AZ273" s="492">
        <f t="shared" si="215"/>
        <v>0</v>
      </c>
      <c r="BB273" s="492">
        <f t="shared" si="216"/>
        <v>0</v>
      </c>
      <c r="BD273" s="265">
        <f t="shared" si="219"/>
        <v>0</v>
      </c>
      <c r="BE273" s="105"/>
      <c r="BF273" s="105"/>
      <c r="BG273" s="105"/>
      <c r="BH273" s="105"/>
      <c r="BI273" s="105"/>
      <c r="BJ273" s="105"/>
    </row>
    <row r="274" spans="2:62" ht="20.100000000000001" hidden="1" customHeight="1" outlineLevel="1">
      <c r="B274" s="100"/>
      <c r="C274" s="908"/>
      <c r="D274" s="909"/>
      <c r="E274" s="909"/>
      <c r="F274" s="910"/>
      <c r="G274" s="890"/>
      <c r="H274" s="891"/>
      <c r="I274" s="152"/>
      <c r="J274" s="152"/>
      <c r="K274" s="152"/>
      <c r="L274" s="152"/>
      <c r="M274" s="152"/>
      <c r="N274" s="152"/>
      <c r="O274" s="152"/>
      <c r="P274" s="153"/>
      <c r="Q274" s="153"/>
      <c r="R274" s="156">
        <f t="shared" si="210"/>
        <v>0</v>
      </c>
      <c r="S274" s="156">
        <f t="shared" si="211"/>
        <v>0</v>
      </c>
      <c r="U274" s="157">
        <f t="shared" si="217"/>
        <v>0</v>
      </c>
      <c r="W274" s="152"/>
      <c r="X274" s="152"/>
      <c r="Y274" s="152"/>
      <c r="Z274" s="152"/>
      <c r="AA274" s="152"/>
      <c r="AB274" s="152"/>
      <c r="AC274" s="347"/>
      <c r="AD274" s="152"/>
      <c r="AE274" s="152"/>
      <c r="AF274" s="152"/>
      <c r="AG274" s="152"/>
      <c r="AH274" s="152"/>
      <c r="AI274" s="152"/>
      <c r="AJ274" s="347"/>
      <c r="AK274" s="152"/>
      <c r="AL274" s="152"/>
      <c r="AM274" s="295"/>
      <c r="AN274" s="228"/>
      <c r="AO274" s="228"/>
      <c r="AP274" s="228"/>
      <c r="AQ274" s="228"/>
      <c r="AR274" s="228"/>
      <c r="AS274" s="348"/>
      <c r="AT274" s="264">
        <f t="shared" si="174"/>
        <v>0</v>
      </c>
      <c r="AU274" s="259"/>
      <c r="AV274" s="265">
        <f t="shared" si="214"/>
        <v>0</v>
      </c>
      <c r="AX274" s="265">
        <f t="shared" si="218"/>
        <v>0</v>
      </c>
      <c r="AZ274" s="492">
        <f t="shared" si="215"/>
        <v>0</v>
      </c>
      <c r="BB274" s="492">
        <f t="shared" si="216"/>
        <v>0</v>
      </c>
      <c r="BD274" s="265">
        <f t="shared" si="219"/>
        <v>0</v>
      </c>
      <c r="BE274" s="105"/>
      <c r="BF274" s="105"/>
      <c r="BG274" s="105"/>
      <c r="BH274" s="105"/>
      <c r="BI274" s="105"/>
      <c r="BJ274" s="105"/>
    </row>
    <row r="275" spans="2:62" ht="20.100000000000001" hidden="1" customHeight="1" outlineLevel="1">
      <c r="B275" s="100"/>
      <c r="C275" s="908"/>
      <c r="D275" s="909"/>
      <c r="E275" s="909"/>
      <c r="F275" s="910"/>
      <c r="G275" s="890"/>
      <c r="H275" s="891"/>
      <c r="I275" s="152"/>
      <c r="J275" s="152"/>
      <c r="K275" s="152"/>
      <c r="L275" s="152"/>
      <c r="M275" s="152"/>
      <c r="N275" s="152"/>
      <c r="O275" s="152"/>
      <c r="P275" s="153"/>
      <c r="Q275" s="153"/>
      <c r="R275" s="156">
        <f t="shared" si="210"/>
        <v>0</v>
      </c>
      <c r="S275" s="156">
        <f t="shared" si="211"/>
        <v>0</v>
      </c>
      <c r="U275" s="157">
        <f t="shared" si="217"/>
        <v>0</v>
      </c>
      <c r="W275" s="152"/>
      <c r="X275" s="152"/>
      <c r="Y275" s="152"/>
      <c r="Z275" s="152"/>
      <c r="AA275" s="152"/>
      <c r="AB275" s="152"/>
      <c r="AC275" s="347"/>
      <c r="AD275" s="152"/>
      <c r="AE275" s="152"/>
      <c r="AF275" s="152"/>
      <c r="AG275" s="152"/>
      <c r="AH275" s="152"/>
      <c r="AI275" s="152"/>
      <c r="AJ275" s="347"/>
      <c r="AK275" s="152"/>
      <c r="AL275" s="152"/>
      <c r="AM275" s="295"/>
      <c r="AN275" s="228"/>
      <c r="AO275" s="228"/>
      <c r="AP275" s="228"/>
      <c r="AQ275" s="228"/>
      <c r="AR275" s="228"/>
      <c r="AS275" s="348"/>
      <c r="AT275" s="264">
        <f t="shared" si="174"/>
        <v>0</v>
      </c>
      <c r="AU275" s="259"/>
      <c r="AV275" s="265">
        <f t="shared" si="214"/>
        <v>0</v>
      </c>
      <c r="AX275" s="265">
        <f t="shared" si="218"/>
        <v>0</v>
      </c>
      <c r="AZ275" s="492">
        <f t="shared" si="215"/>
        <v>0</v>
      </c>
      <c r="BB275" s="492">
        <f t="shared" si="216"/>
        <v>0</v>
      </c>
      <c r="BD275" s="265">
        <f t="shared" si="219"/>
        <v>0</v>
      </c>
      <c r="BE275" s="105"/>
      <c r="BF275" s="105"/>
      <c r="BG275" s="105"/>
      <c r="BH275" s="105"/>
      <c r="BI275" s="105"/>
      <c r="BJ275" s="105"/>
    </row>
    <row r="276" spans="2:62" ht="20.100000000000001" hidden="1" customHeight="1" outlineLevel="1">
      <c r="B276" s="100"/>
      <c r="C276" s="908"/>
      <c r="D276" s="909"/>
      <c r="E276" s="909"/>
      <c r="F276" s="910"/>
      <c r="G276" s="890"/>
      <c r="H276" s="891"/>
      <c r="I276" s="152"/>
      <c r="J276" s="152"/>
      <c r="K276" s="152"/>
      <c r="L276" s="152"/>
      <c r="M276" s="152"/>
      <c r="N276" s="152"/>
      <c r="O276" s="152"/>
      <c r="P276" s="153"/>
      <c r="Q276" s="153"/>
      <c r="R276" s="156">
        <f t="shared" si="210"/>
        <v>0</v>
      </c>
      <c r="S276" s="156">
        <f t="shared" si="211"/>
        <v>0</v>
      </c>
      <c r="U276" s="157">
        <f t="shared" si="217"/>
        <v>0</v>
      </c>
      <c r="W276" s="152"/>
      <c r="X276" s="152"/>
      <c r="Y276" s="152"/>
      <c r="Z276" s="152"/>
      <c r="AA276" s="152"/>
      <c r="AB276" s="152"/>
      <c r="AC276" s="347"/>
      <c r="AD276" s="152"/>
      <c r="AE276" s="152"/>
      <c r="AF276" s="152"/>
      <c r="AG276" s="152"/>
      <c r="AH276" s="152"/>
      <c r="AI276" s="152"/>
      <c r="AJ276" s="347"/>
      <c r="AK276" s="152"/>
      <c r="AL276" s="152"/>
      <c r="AM276" s="295"/>
      <c r="AN276" s="228"/>
      <c r="AO276" s="228"/>
      <c r="AP276" s="228"/>
      <c r="AQ276" s="228"/>
      <c r="AR276" s="228"/>
      <c r="AS276" s="348"/>
      <c r="AT276" s="264">
        <f t="shared" si="174"/>
        <v>0</v>
      </c>
      <c r="AU276" s="259"/>
      <c r="AV276" s="265">
        <f t="shared" si="214"/>
        <v>0</v>
      </c>
      <c r="AX276" s="265">
        <f t="shared" si="218"/>
        <v>0</v>
      </c>
      <c r="AZ276" s="492">
        <f t="shared" si="215"/>
        <v>0</v>
      </c>
      <c r="BB276" s="492">
        <f t="shared" si="216"/>
        <v>0</v>
      </c>
      <c r="BD276" s="265">
        <f t="shared" si="219"/>
        <v>0</v>
      </c>
      <c r="BE276" s="105"/>
      <c r="BF276" s="105"/>
      <c r="BG276" s="105"/>
      <c r="BH276" s="105"/>
      <c r="BI276" s="105"/>
      <c r="BJ276" s="105"/>
    </row>
    <row r="277" spans="2:62" ht="20.100000000000001" hidden="1" customHeight="1" outlineLevel="1">
      <c r="B277" s="100"/>
      <c r="C277" s="908"/>
      <c r="D277" s="909"/>
      <c r="E277" s="909"/>
      <c r="F277" s="910"/>
      <c r="G277" s="890"/>
      <c r="H277" s="891"/>
      <c r="I277" s="152"/>
      <c r="J277" s="152"/>
      <c r="K277" s="152"/>
      <c r="L277" s="152"/>
      <c r="M277" s="152"/>
      <c r="N277" s="152"/>
      <c r="O277" s="152"/>
      <c r="P277" s="153"/>
      <c r="Q277" s="153"/>
      <c r="R277" s="156">
        <f t="shared" si="210"/>
        <v>0</v>
      </c>
      <c r="S277" s="156">
        <f t="shared" si="211"/>
        <v>0</v>
      </c>
      <c r="U277" s="157">
        <f t="shared" si="217"/>
        <v>0</v>
      </c>
      <c r="W277" s="152"/>
      <c r="X277" s="152"/>
      <c r="Y277" s="152"/>
      <c r="Z277" s="152"/>
      <c r="AA277" s="152"/>
      <c r="AB277" s="152"/>
      <c r="AC277" s="347"/>
      <c r="AD277" s="152"/>
      <c r="AE277" s="152"/>
      <c r="AF277" s="152"/>
      <c r="AG277" s="152"/>
      <c r="AH277" s="152"/>
      <c r="AI277" s="152"/>
      <c r="AJ277" s="347"/>
      <c r="AK277" s="152"/>
      <c r="AL277" s="152"/>
      <c r="AM277" s="295"/>
      <c r="AN277" s="228"/>
      <c r="AO277" s="228"/>
      <c r="AP277" s="228"/>
      <c r="AQ277" s="228"/>
      <c r="AR277" s="228"/>
      <c r="AS277" s="348"/>
      <c r="AT277" s="264">
        <f t="shared" si="174"/>
        <v>0</v>
      </c>
      <c r="AU277" s="259"/>
      <c r="AV277" s="265">
        <f t="shared" si="214"/>
        <v>0</v>
      </c>
      <c r="AX277" s="265">
        <f t="shared" si="218"/>
        <v>0</v>
      </c>
      <c r="AZ277" s="492">
        <f t="shared" si="215"/>
        <v>0</v>
      </c>
      <c r="BB277" s="492">
        <f t="shared" si="216"/>
        <v>0</v>
      </c>
      <c r="BD277" s="265">
        <f t="shared" si="219"/>
        <v>0</v>
      </c>
      <c r="BE277" s="105"/>
      <c r="BF277" s="105"/>
      <c r="BG277" s="105"/>
      <c r="BH277" s="105"/>
      <c r="BI277" s="105"/>
      <c r="BJ277" s="105"/>
    </row>
    <row r="278" spans="2:62" ht="20.100000000000001" hidden="1" customHeight="1" outlineLevel="1">
      <c r="B278" s="100"/>
      <c r="C278" s="908"/>
      <c r="D278" s="909"/>
      <c r="E278" s="909"/>
      <c r="F278" s="910"/>
      <c r="G278" s="890"/>
      <c r="H278" s="891"/>
      <c r="I278" s="152"/>
      <c r="J278" s="152"/>
      <c r="K278" s="152"/>
      <c r="L278" s="152"/>
      <c r="M278" s="152"/>
      <c r="N278" s="152"/>
      <c r="O278" s="152"/>
      <c r="P278" s="153"/>
      <c r="Q278" s="153"/>
      <c r="R278" s="156">
        <f t="shared" si="210"/>
        <v>0</v>
      </c>
      <c r="S278" s="156">
        <f t="shared" si="211"/>
        <v>0</v>
      </c>
      <c r="U278" s="157">
        <f t="shared" si="217"/>
        <v>0</v>
      </c>
      <c r="W278" s="152"/>
      <c r="X278" s="152"/>
      <c r="Y278" s="152"/>
      <c r="Z278" s="152"/>
      <c r="AA278" s="152"/>
      <c r="AB278" s="152"/>
      <c r="AC278" s="347"/>
      <c r="AD278" s="152"/>
      <c r="AE278" s="152"/>
      <c r="AF278" s="152"/>
      <c r="AG278" s="152"/>
      <c r="AH278" s="152"/>
      <c r="AI278" s="152"/>
      <c r="AJ278" s="347"/>
      <c r="AK278" s="152"/>
      <c r="AL278" s="152"/>
      <c r="AM278" s="295"/>
      <c r="AN278" s="228"/>
      <c r="AO278" s="228"/>
      <c r="AP278" s="228"/>
      <c r="AQ278" s="228"/>
      <c r="AR278" s="228"/>
      <c r="AS278" s="348"/>
      <c r="AT278" s="264">
        <f t="shared" si="174"/>
        <v>0</v>
      </c>
      <c r="AU278" s="259"/>
      <c r="AV278" s="265">
        <f t="shared" si="214"/>
        <v>0</v>
      </c>
      <c r="AX278" s="265">
        <f t="shared" si="218"/>
        <v>0</v>
      </c>
      <c r="AZ278" s="492">
        <f t="shared" si="215"/>
        <v>0</v>
      </c>
      <c r="BB278" s="492">
        <f t="shared" si="216"/>
        <v>0</v>
      </c>
      <c r="BD278" s="265">
        <f t="shared" si="219"/>
        <v>0</v>
      </c>
      <c r="BE278" s="105"/>
      <c r="BF278" s="105"/>
      <c r="BG278" s="105"/>
      <c r="BH278" s="105"/>
      <c r="BI278" s="105"/>
      <c r="BJ278" s="105"/>
    </row>
    <row r="279" spans="2:62" ht="20.100000000000001" hidden="1" customHeight="1" outlineLevel="1">
      <c r="B279" s="100"/>
      <c r="C279" s="908"/>
      <c r="D279" s="909"/>
      <c r="E279" s="909"/>
      <c r="F279" s="910"/>
      <c r="G279" s="890"/>
      <c r="H279" s="891"/>
      <c r="I279" s="152"/>
      <c r="J279" s="152"/>
      <c r="K279" s="152"/>
      <c r="L279" s="152"/>
      <c r="M279" s="152"/>
      <c r="N279" s="152"/>
      <c r="O279" s="152"/>
      <c r="P279" s="153"/>
      <c r="Q279" s="153"/>
      <c r="R279" s="156">
        <f t="shared" si="210"/>
        <v>0</v>
      </c>
      <c r="S279" s="156">
        <f t="shared" si="211"/>
        <v>0</v>
      </c>
      <c r="U279" s="157">
        <f t="shared" si="217"/>
        <v>0</v>
      </c>
      <c r="W279" s="152"/>
      <c r="X279" s="152"/>
      <c r="Y279" s="152"/>
      <c r="Z279" s="152"/>
      <c r="AA279" s="152"/>
      <c r="AB279" s="152"/>
      <c r="AC279" s="347"/>
      <c r="AD279" s="152"/>
      <c r="AE279" s="152"/>
      <c r="AF279" s="152"/>
      <c r="AG279" s="152"/>
      <c r="AH279" s="152"/>
      <c r="AI279" s="152"/>
      <c r="AJ279" s="347"/>
      <c r="AK279" s="152"/>
      <c r="AL279" s="152"/>
      <c r="AM279" s="295"/>
      <c r="AN279" s="228"/>
      <c r="AO279" s="228"/>
      <c r="AP279" s="228"/>
      <c r="AQ279" s="228"/>
      <c r="AR279" s="228"/>
      <c r="AS279" s="348"/>
      <c r="AT279" s="264">
        <f t="shared" si="174"/>
        <v>0</v>
      </c>
      <c r="AU279" s="259"/>
      <c r="AV279" s="265">
        <f t="shared" si="214"/>
        <v>0</v>
      </c>
      <c r="AX279" s="265">
        <f t="shared" si="218"/>
        <v>0</v>
      </c>
      <c r="AZ279" s="492">
        <f t="shared" si="215"/>
        <v>0</v>
      </c>
      <c r="BB279" s="492">
        <f t="shared" si="216"/>
        <v>0</v>
      </c>
      <c r="BD279" s="265">
        <f t="shared" si="219"/>
        <v>0</v>
      </c>
      <c r="BE279" s="105"/>
      <c r="BF279" s="105"/>
      <c r="BG279" s="105"/>
      <c r="BH279" s="105"/>
      <c r="BI279" s="105"/>
      <c r="BJ279" s="105"/>
    </row>
    <row r="280" spans="2:62" ht="20.100000000000001" hidden="1" customHeight="1" outlineLevel="1">
      <c r="B280" s="100"/>
      <c r="C280" s="908"/>
      <c r="D280" s="909"/>
      <c r="E280" s="909"/>
      <c r="F280" s="910"/>
      <c r="G280" s="890"/>
      <c r="H280" s="891"/>
      <c r="I280" s="152"/>
      <c r="J280" s="152"/>
      <c r="K280" s="152"/>
      <c r="L280" s="152"/>
      <c r="M280" s="152"/>
      <c r="N280" s="152"/>
      <c r="O280" s="152"/>
      <c r="P280" s="153"/>
      <c r="Q280" s="153"/>
      <c r="R280" s="156">
        <f t="shared" si="210"/>
        <v>0</v>
      </c>
      <c r="S280" s="156">
        <f t="shared" si="211"/>
        <v>0</v>
      </c>
      <c r="U280" s="157">
        <f t="shared" si="217"/>
        <v>0</v>
      </c>
      <c r="W280" s="152"/>
      <c r="X280" s="152"/>
      <c r="Y280" s="152"/>
      <c r="Z280" s="152"/>
      <c r="AA280" s="152"/>
      <c r="AB280" s="152"/>
      <c r="AC280" s="347"/>
      <c r="AD280" s="152"/>
      <c r="AE280" s="152"/>
      <c r="AF280" s="152"/>
      <c r="AG280" s="152"/>
      <c r="AH280" s="152"/>
      <c r="AI280" s="152"/>
      <c r="AJ280" s="347"/>
      <c r="AK280" s="152"/>
      <c r="AL280" s="152"/>
      <c r="AM280" s="295"/>
      <c r="AN280" s="228"/>
      <c r="AO280" s="228"/>
      <c r="AP280" s="228"/>
      <c r="AQ280" s="228"/>
      <c r="AR280" s="228"/>
      <c r="AS280" s="348"/>
      <c r="AT280" s="264">
        <f t="shared" ref="AT280:AT282" si="220">((W280+AD280)*$W$7+(X280+AE280)*$X$7+(Y280+Z280+AF280+AG280)*$Z$7+(AA280+AH280)*$AA$7+(AB280+AI280)*$AB$7)*Zuschläge_IBN</f>
        <v>0</v>
      </c>
      <c r="AU280" s="259"/>
      <c r="AV280" s="265">
        <f t="shared" si="214"/>
        <v>0</v>
      </c>
      <c r="AX280" s="265">
        <f t="shared" si="218"/>
        <v>0</v>
      </c>
      <c r="AZ280" s="492">
        <f t="shared" si="215"/>
        <v>0</v>
      </c>
      <c r="BB280" s="492">
        <f t="shared" si="216"/>
        <v>0</v>
      </c>
      <c r="BD280" s="265">
        <f t="shared" si="219"/>
        <v>0</v>
      </c>
      <c r="BE280" s="105"/>
      <c r="BF280" s="105"/>
      <c r="BG280" s="105"/>
      <c r="BH280" s="105"/>
      <c r="BI280" s="105"/>
      <c r="BJ280" s="105"/>
    </row>
    <row r="281" spans="2:62" ht="20.100000000000001" hidden="1" customHeight="1" outlineLevel="1">
      <c r="B281" s="100"/>
      <c r="C281" s="908"/>
      <c r="D281" s="909"/>
      <c r="E281" s="909"/>
      <c r="F281" s="910"/>
      <c r="G281" s="890"/>
      <c r="H281" s="891"/>
      <c r="I281" s="152"/>
      <c r="J281" s="152"/>
      <c r="K281" s="152"/>
      <c r="L281" s="152"/>
      <c r="M281" s="152"/>
      <c r="N281" s="152"/>
      <c r="O281" s="152"/>
      <c r="P281" s="153"/>
      <c r="Q281" s="153"/>
      <c r="R281" s="156">
        <f t="shared" si="210"/>
        <v>0</v>
      </c>
      <c r="S281" s="156">
        <f t="shared" si="211"/>
        <v>0</v>
      </c>
      <c r="U281" s="157">
        <f t="shared" si="217"/>
        <v>0</v>
      </c>
      <c r="W281" s="152"/>
      <c r="X281" s="152"/>
      <c r="Y281" s="152"/>
      <c r="Z281" s="152"/>
      <c r="AA281" s="152"/>
      <c r="AB281" s="152"/>
      <c r="AC281" s="347"/>
      <c r="AD281" s="152"/>
      <c r="AE281" s="152"/>
      <c r="AF281" s="152"/>
      <c r="AG281" s="152"/>
      <c r="AH281" s="152"/>
      <c r="AI281" s="152"/>
      <c r="AJ281" s="347"/>
      <c r="AK281" s="152"/>
      <c r="AL281" s="152"/>
      <c r="AM281" s="295"/>
      <c r="AN281" s="228"/>
      <c r="AO281" s="228"/>
      <c r="AP281" s="228"/>
      <c r="AQ281" s="228"/>
      <c r="AR281" s="228"/>
      <c r="AS281" s="348"/>
      <c r="AT281" s="264">
        <f t="shared" si="220"/>
        <v>0</v>
      </c>
      <c r="AU281" s="259"/>
      <c r="AV281" s="265">
        <f t="shared" si="214"/>
        <v>0</v>
      </c>
      <c r="AX281" s="265">
        <f t="shared" si="218"/>
        <v>0</v>
      </c>
      <c r="AZ281" s="492">
        <f t="shared" si="215"/>
        <v>0</v>
      </c>
      <c r="BB281" s="492">
        <f t="shared" si="216"/>
        <v>0</v>
      </c>
      <c r="BD281" s="265">
        <f t="shared" si="219"/>
        <v>0</v>
      </c>
      <c r="BE281" s="105"/>
      <c r="BF281" s="105"/>
      <c r="BG281" s="105"/>
      <c r="BH281" s="105"/>
      <c r="BI281" s="105"/>
      <c r="BJ281" s="105"/>
    </row>
    <row r="282" spans="2:62" ht="20.100000000000001" hidden="1" customHeight="1" outlineLevel="1">
      <c r="B282" s="100"/>
      <c r="C282" s="908"/>
      <c r="D282" s="909"/>
      <c r="E282" s="909"/>
      <c r="F282" s="910"/>
      <c r="G282" s="890"/>
      <c r="H282" s="891"/>
      <c r="I282" s="152"/>
      <c r="J282" s="152"/>
      <c r="K282" s="152"/>
      <c r="L282" s="152"/>
      <c r="M282" s="152"/>
      <c r="N282" s="152"/>
      <c r="O282" s="152"/>
      <c r="P282" s="153"/>
      <c r="Q282" s="153"/>
      <c r="R282" s="156">
        <f t="shared" si="210"/>
        <v>0</v>
      </c>
      <c r="S282" s="156">
        <f t="shared" si="211"/>
        <v>0</v>
      </c>
      <c r="U282" s="157">
        <f t="shared" si="217"/>
        <v>0</v>
      </c>
      <c r="W282" s="152"/>
      <c r="X282" s="152"/>
      <c r="Y282" s="152"/>
      <c r="Z282" s="152"/>
      <c r="AA282" s="152"/>
      <c r="AB282" s="152"/>
      <c r="AC282" s="347"/>
      <c r="AD282" s="152"/>
      <c r="AE282" s="152"/>
      <c r="AF282" s="152"/>
      <c r="AG282" s="152"/>
      <c r="AH282" s="152"/>
      <c r="AI282" s="152"/>
      <c r="AJ282" s="347"/>
      <c r="AK282" s="152"/>
      <c r="AL282" s="152"/>
      <c r="AM282" s="295"/>
      <c r="AN282" s="228"/>
      <c r="AO282" s="228"/>
      <c r="AP282" s="228"/>
      <c r="AQ282" s="228"/>
      <c r="AR282" s="228"/>
      <c r="AS282" s="348"/>
      <c r="AT282" s="264">
        <f t="shared" si="220"/>
        <v>0</v>
      </c>
      <c r="AU282" s="259"/>
      <c r="AV282" s="265">
        <f t="shared" si="214"/>
        <v>0</v>
      </c>
      <c r="AX282" s="265">
        <f t="shared" si="218"/>
        <v>0</v>
      </c>
      <c r="AZ282" s="492">
        <f t="shared" si="215"/>
        <v>0</v>
      </c>
      <c r="BB282" s="492">
        <f t="shared" si="216"/>
        <v>0</v>
      </c>
      <c r="BD282" s="265">
        <f t="shared" si="219"/>
        <v>0</v>
      </c>
      <c r="BE282" s="105"/>
      <c r="BF282" s="105"/>
      <c r="BG282" s="105"/>
      <c r="BH282" s="105"/>
      <c r="BI282" s="105"/>
      <c r="BJ282" s="105"/>
    </row>
    <row r="283" spans="2:62" ht="9.9499999999999993" hidden="1" customHeight="1" outlineLevel="1">
      <c r="B283" s="101"/>
      <c r="C283" s="208"/>
      <c r="D283" s="208"/>
      <c r="E283" s="208"/>
      <c r="F283" s="208"/>
      <c r="G283" s="237"/>
      <c r="H283" s="207"/>
      <c r="I283" s="257"/>
      <c r="J283" s="257"/>
      <c r="K283" s="257"/>
      <c r="L283" s="257"/>
      <c r="M283" s="257"/>
      <c r="N283" s="257"/>
      <c r="O283" s="257"/>
      <c r="P283" s="256"/>
      <c r="Q283" s="102"/>
      <c r="R283" s="102"/>
      <c r="S283" s="102"/>
      <c r="U283" s="98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Z283" s="493"/>
      <c r="BE283" s="105"/>
      <c r="BF283" s="105"/>
      <c r="BG283" s="105"/>
      <c r="BH283" s="105"/>
      <c r="BI283" s="105"/>
      <c r="BJ283" s="105"/>
    </row>
    <row r="284" spans="2:62" ht="20.100000000000001" customHeight="1" collapsed="1">
      <c r="B284" s="8">
        <f>B267+1</f>
        <v>17</v>
      </c>
      <c r="C284" s="916"/>
      <c r="D284" s="917"/>
      <c r="E284" s="917"/>
      <c r="F284" s="918"/>
      <c r="G284" s="429"/>
      <c r="H284" s="206">
        <v>1</v>
      </c>
      <c r="I284" s="642">
        <f t="shared" ref="I284" si="221">$H284*SUM(I285:I299)</f>
        <v>0</v>
      </c>
      <c r="J284" s="643">
        <f t="shared" ref="J284:O284" si="222">$H284*SUM(J285:J299)</f>
        <v>0</v>
      </c>
      <c r="K284" s="644">
        <f t="shared" si="222"/>
        <v>0</v>
      </c>
      <c r="L284" s="645">
        <f t="shared" si="222"/>
        <v>0</v>
      </c>
      <c r="M284" s="645">
        <f t="shared" si="222"/>
        <v>0</v>
      </c>
      <c r="N284" s="644">
        <f t="shared" si="222"/>
        <v>0</v>
      </c>
      <c r="O284" s="642">
        <f t="shared" si="222"/>
        <v>0</v>
      </c>
      <c r="P284" s="209">
        <f t="shared" ref="P284:Q284" si="223">$H284*SUM(P285:P299)</f>
        <v>0</v>
      </c>
      <c r="Q284" s="210">
        <f t="shared" si="223"/>
        <v>0</v>
      </c>
      <c r="R284" s="136">
        <f t="shared" ref="R284:R299" si="224">P284*(1+Gewinn)*(1+SicherheitAngebot)</f>
        <v>0</v>
      </c>
      <c r="S284" s="137">
        <f t="shared" ref="S284:S299" si="225">Q284*(1+MGKZ)*(1+Gewinn)*(1+SicherheitAngebot)</f>
        <v>0</v>
      </c>
      <c r="U284" s="10">
        <f>I284*$I$7+J284*$J$7+K284*$K$7+L284*$L$7+M284*$M$7+N284*$N$7+O284*$O$7+R284+S284</f>
        <v>0</v>
      </c>
      <c r="W284" s="646">
        <f t="shared" ref="W284:AB284" si="226">$H284*SUM(W285:W299)</f>
        <v>0</v>
      </c>
      <c r="X284" s="647">
        <f t="shared" si="226"/>
        <v>0</v>
      </c>
      <c r="Y284" s="648">
        <f t="shared" si="226"/>
        <v>0</v>
      </c>
      <c r="Z284" s="649">
        <f t="shared" si="226"/>
        <v>0</v>
      </c>
      <c r="AA284" s="648">
        <f t="shared" si="226"/>
        <v>0</v>
      </c>
      <c r="AB284" s="646">
        <f t="shared" si="226"/>
        <v>0</v>
      </c>
      <c r="AC284" s="258"/>
      <c r="AD284" s="646">
        <f t="shared" ref="AD284:AM284" si="227">$H284*SUM(AD285:AD299)</f>
        <v>0</v>
      </c>
      <c r="AE284" s="647">
        <f t="shared" si="227"/>
        <v>0</v>
      </c>
      <c r="AF284" s="648">
        <f t="shared" si="227"/>
        <v>0</v>
      </c>
      <c r="AG284" s="649">
        <f t="shared" si="227"/>
        <v>0</v>
      </c>
      <c r="AH284" s="648">
        <f t="shared" si="227"/>
        <v>0</v>
      </c>
      <c r="AI284" s="646">
        <f t="shared" si="227"/>
        <v>0</v>
      </c>
      <c r="AJ284" s="258"/>
      <c r="AK284" s="653">
        <f t="shared" si="227"/>
        <v>0</v>
      </c>
      <c r="AL284" s="653">
        <f t="shared" si="227"/>
        <v>0</v>
      </c>
      <c r="AM284" s="653">
        <f t="shared" si="227"/>
        <v>0</v>
      </c>
      <c r="AN284" s="227">
        <f>$H284*SUM(AN285:AN299)*(1+Gewinn)*(1+SicherheitAngebot)</f>
        <v>0</v>
      </c>
      <c r="AO284" s="227">
        <f>$H284*SUM(AO285:AO299)*(1+Gewinn)*(1+SicherheitAngebot)</f>
        <v>0</v>
      </c>
      <c r="AP284" s="227">
        <f>$H284*SUM(AP285:AP299)*(1+Gewinn)*(1+SicherheitAngebot)</f>
        <v>0</v>
      </c>
      <c r="AQ284" s="227">
        <f>$H284*SUM(AQ285:AQ299)*(1+Gewinn)*(1+SicherheitAngebot)</f>
        <v>0</v>
      </c>
      <c r="AR284" s="227">
        <f>$H284*SUM(AR285:AR299)*(1+Gewinn)*(1+SicherheitAngebot)</f>
        <v>0</v>
      </c>
      <c r="AS284" s="262"/>
      <c r="AT284" s="263">
        <f t="shared" ref="AT284:AT347" si="228">((W284+AD284)*$W$7+(X284+AE284)*$X$7+(Y284+Z284+AF284+AG284)*$Z$7+(AA284+AH284)*$AA$7+(AB284+AI284)*$AB$7)*Zuschläge_IBN</f>
        <v>0</v>
      </c>
      <c r="AU284" s="259"/>
      <c r="AV284" s="491">
        <f>AK284*$AK$7+AL284*$AL$7+AM284*$AM$7+SUM(AN284:AR284)+AT284/Zuschläge_IBN+AT284</f>
        <v>0</v>
      </c>
      <c r="AX284" s="685">
        <f>U284+AV284</f>
        <v>0</v>
      </c>
      <c r="AZ284" s="490">
        <f>IF(H284&gt;0,U284/(1+SicherheitAngebot)*(1+Sicherheit),0)</f>
        <v>0</v>
      </c>
      <c r="BB284" s="490">
        <f>IF(H284&gt;0,AV284/(1+SicherheitAngebot)*(1+Sicherheit),0)</f>
        <v>0</v>
      </c>
      <c r="BD284" s="490">
        <f>AZ284+BB284</f>
        <v>0</v>
      </c>
      <c r="BE284" s="105"/>
      <c r="BF284" s="105"/>
      <c r="BG284" s="105"/>
      <c r="BH284" s="105"/>
      <c r="BI284" s="105"/>
      <c r="BJ284" s="105"/>
    </row>
    <row r="285" spans="2:62" ht="20.100000000000001" hidden="1" customHeight="1" outlineLevel="1">
      <c r="B285" s="99"/>
      <c r="C285" s="908"/>
      <c r="D285" s="909"/>
      <c r="E285" s="909"/>
      <c r="F285" s="910"/>
      <c r="G285" s="890"/>
      <c r="H285" s="901"/>
      <c r="I285" s="152"/>
      <c r="J285" s="152"/>
      <c r="K285" s="152"/>
      <c r="L285" s="152"/>
      <c r="M285" s="152"/>
      <c r="N285" s="152"/>
      <c r="O285" s="152"/>
      <c r="P285" s="153"/>
      <c r="Q285" s="153"/>
      <c r="R285" s="156">
        <f t="shared" si="224"/>
        <v>0</v>
      </c>
      <c r="S285" s="156">
        <f t="shared" si="225"/>
        <v>0</v>
      </c>
      <c r="U285" s="157">
        <f>I285*$I$7+J285*$J$7+K285*$K$7+L285*$L$7+M285*$M$7+N285*$N$7+O285*$O$7+R285+S285</f>
        <v>0</v>
      </c>
      <c r="W285" s="152"/>
      <c r="X285" s="152"/>
      <c r="Y285" s="152"/>
      <c r="Z285" s="152"/>
      <c r="AA285" s="152"/>
      <c r="AB285" s="152"/>
      <c r="AC285" s="347"/>
      <c r="AD285" s="152"/>
      <c r="AE285" s="152"/>
      <c r="AF285" s="152"/>
      <c r="AG285" s="152"/>
      <c r="AH285" s="152"/>
      <c r="AI285" s="152"/>
      <c r="AJ285" s="347"/>
      <c r="AK285" s="152"/>
      <c r="AL285" s="152"/>
      <c r="AM285" s="295"/>
      <c r="AN285" s="228"/>
      <c r="AO285" s="228"/>
      <c r="AP285" s="228"/>
      <c r="AQ285" s="228"/>
      <c r="AR285" s="228"/>
      <c r="AS285" s="348"/>
      <c r="AT285" s="264">
        <f t="shared" si="228"/>
        <v>0</v>
      </c>
      <c r="AU285" s="259"/>
      <c r="AV285" s="265">
        <f t="shared" ref="AV285:AV299" si="229">AK285*$AK$7+AL285*$AL$7+AM285*$AM$7+SUM(AN285:AR285)*(1+Gewinn)*(1+SicherheitAngebot)+AT285/Zuschläge_IBN+AT285</f>
        <v>0</v>
      </c>
      <c r="AX285" s="265">
        <f>U285+AV285</f>
        <v>0</v>
      </c>
      <c r="AZ285" s="492">
        <f t="shared" ref="AZ285:AZ299" si="230">U285/(1+SicherheitAngebot)*(1+Sicherheit)</f>
        <v>0</v>
      </c>
      <c r="BB285" s="492">
        <f t="shared" ref="BB285:BB299" si="231">AV285/(1+SicherheitAngebot)*(1+Sicherheit)</f>
        <v>0</v>
      </c>
      <c r="BD285" s="265">
        <f>AZ285+BB285</f>
        <v>0</v>
      </c>
      <c r="BE285" s="105"/>
      <c r="BF285" s="105"/>
      <c r="BG285" s="105"/>
      <c r="BH285" s="105"/>
      <c r="BI285" s="105"/>
      <c r="BJ285" s="105"/>
    </row>
    <row r="286" spans="2:62" ht="20.100000000000001" hidden="1" customHeight="1" outlineLevel="1">
      <c r="B286" s="100"/>
      <c r="C286" s="908"/>
      <c r="D286" s="909"/>
      <c r="E286" s="909"/>
      <c r="F286" s="910"/>
      <c r="G286" s="890"/>
      <c r="H286" s="891"/>
      <c r="I286" s="152"/>
      <c r="J286" s="152"/>
      <c r="K286" s="152"/>
      <c r="L286" s="152"/>
      <c r="M286" s="152"/>
      <c r="N286" s="152"/>
      <c r="O286" s="152"/>
      <c r="P286" s="153"/>
      <c r="Q286" s="153"/>
      <c r="R286" s="156">
        <f t="shared" si="224"/>
        <v>0</v>
      </c>
      <c r="S286" s="156">
        <f t="shared" si="225"/>
        <v>0</v>
      </c>
      <c r="U286" s="157">
        <f t="shared" ref="U286:U299" si="232">I286*$I$7+J286*$J$7+K286*$K$7+L286*$L$7+M286*$M$7+N286*$N$7+O286*$O$7+R286+S286</f>
        <v>0</v>
      </c>
      <c r="W286" s="152"/>
      <c r="X286" s="152"/>
      <c r="Y286" s="152"/>
      <c r="Z286" s="152"/>
      <c r="AA286" s="152"/>
      <c r="AB286" s="152"/>
      <c r="AC286" s="347"/>
      <c r="AD286" s="152"/>
      <c r="AE286" s="152"/>
      <c r="AF286" s="152"/>
      <c r="AG286" s="152"/>
      <c r="AH286" s="152"/>
      <c r="AI286" s="152"/>
      <c r="AJ286" s="347"/>
      <c r="AK286" s="152"/>
      <c r="AL286" s="152"/>
      <c r="AM286" s="295"/>
      <c r="AN286" s="228"/>
      <c r="AO286" s="228"/>
      <c r="AP286" s="228"/>
      <c r="AQ286" s="228"/>
      <c r="AR286" s="228"/>
      <c r="AS286" s="348"/>
      <c r="AT286" s="264">
        <f t="shared" si="228"/>
        <v>0</v>
      </c>
      <c r="AU286" s="259"/>
      <c r="AV286" s="265">
        <f t="shared" si="229"/>
        <v>0</v>
      </c>
      <c r="AX286" s="265">
        <f t="shared" ref="AX286:AX299" si="233">U286+AV286</f>
        <v>0</v>
      </c>
      <c r="AZ286" s="492">
        <f t="shared" si="230"/>
        <v>0</v>
      </c>
      <c r="BB286" s="492">
        <f t="shared" si="231"/>
        <v>0</v>
      </c>
      <c r="BD286" s="265">
        <f t="shared" ref="BD286:BD299" si="234">AZ286+BB286</f>
        <v>0</v>
      </c>
      <c r="BE286" s="105"/>
      <c r="BF286" s="105"/>
      <c r="BG286" s="105"/>
      <c r="BH286" s="105"/>
      <c r="BI286" s="105"/>
      <c r="BJ286" s="105"/>
    </row>
    <row r="287" spans="2:62" ht="20.100000000000001" hidden="1" customHeight="1" outlineLevel="1">
      <c r="B287" s="100"/>
      <c r="C287" s="908"/>
      <c r="D287" s="909"/>
      <c r="E287" s="909"/>
      <c r="F287" s="910"/>
      <c r="G287" s="890"/>
      <c r="H287" s="891"/>
      <c r="I287" s="152"/>
      <c r="J287" s="152"/>
      <c r="K287" s="152"/>
      <c r="L287" s="152"/>
      <c r="M287" s="152"/>
      <c r="N287" s="152"/>
      <c r="O287" s="152"/>
      <c r="P287" s="153"/>
      <c r="Q287" s="153"/>
      <c r="R287" s="156">
        <f t="shared" si="224"/>
        <v>0</v>
      </c>
      <c r="S287" s="156">
        <f t="shared" si="225"/>
        <v>0</v>
      </c>
      <c r="U287" s="157">
        <f t="shared" si="232"/>
        <v>0</v>
      </c>
      <c r="W287" s="152"/>
      <c r="X287" s="152"/>
      <c r="Y287" s="152"/>
      <c r="Z287" s="152"/>
      <c r="AA287" s="152"/>
      <c r="AB287" s="152"/>
      <c r="AC287" s="347"/>
      <c r="AD287" s="152"/>
      <c r="AE287" s="152"/>
      <c r="AF287" s="152"/>
      <c r="AG287" s="152"/>
      <c r="AH287" s="152"/>
      <c r="AI287" s="152"/>
      <c r="AJ287" s="347"/>
      <c r="AK287" s="152"/>
      <c r="AL287" s="152"/>
      <c r="AM287" s="295"/>
      <c r="AN287" s="228"/>
      <c r="AO287" s="228"/>
      <c r="AP287" s="228"/>
      <c r="AQ287" s="228"/>
      <c r="AR287" s="228"/>
      <c r="AS287" s="348"/>
      <c r="AT287" s="264">
        <f t="shared" si="228"/>
        <v>0</v>
      </c>
      <c r="AU287" s="259"/>
      <c r="AV287" s="265">
        <f t="shared" si="229"/>
        <v>0</v>
      </c>
      <c r="AX287" s="265">
        <f t="shared" si="233"/>
        <v>0</v>
      </c>
      <c r="AZ287" s="492">
        <f t="shared" si="230"/>
        <v>0</v>
      </c>
      <c r="BB287" s="492">
        <f t="shared" si="231"/>
        <v>0</v>
      </c>
      <c r="BD287" s="265">
        <f t="shared" si="234"/>
        <v>0</v>
      </c>
      <c r="BE287" s="105"/>
      <c r="BF287" s="105"/>
      <c r="BG287" s="105"/>
      <c r="BH287" s="105"/>
      <c r="BI287" s="105"/>
      <c r="BJ287" s="105"/>
    </row>
    <row r="288" spans="2:62" ht="20.100000000000001" hidden="1" customHeight="1" outlineLevel="1">
      <c r="B288" s="100"/>
      <c r="C288" s="908"/>
      <c r="D288" s="909"/>
      <c r="E288" s="909"/>
      <c r="F288" s="910"/>
      <c r="G288" s="890"/>
      <c r="H288" s="891"/>
      <c r="I288" s="152"/>
      <c r="J288" s="152"/>
      <c r="K288" s="152"/>
      <c r="L288" s="152"/>
      <c r="M288" s="152"/>
      <c r="N288" s="152"/>
      <c r="O288" s="152"/>
      <c r="P288" s="153"/>
      <c r="Q288" s="153"/>
      <c r="R288" s="156">
        <f t="shared" si="224"/>
        <v>0</v>
      </c>
      <c r="S288" s="156">
        <f t="shared" si="225"/>
        <v>0</v>
      </c>
      <c r="U288" s="157">
        <f t="shared" si="232"/>
        <v>0</v>
      </c>
      <c r="W288" s="152"/>
      <c r="X288" s="152"/>
      <c r="Y288" s="152"/>
      <c r="Z288" s="152"/>
      <c r="AA288" s="152"/>
      <c r="AB288" s="152"/>
      <c r="AC288" s="347"/>
      <c r="AD288" s="152"/>
      <c r="AE288" s="152"/>
      <c r="AF288" s="152"/>
      <c r="AG288" s="152"/>
      <c r="AH288" s="152"/>
      <c r="AI288" s="152"/>
      <c r="AJ288" s="347"/>
      <c r="AK288" s="152"/>
      <c r="AL288" s="152"/>
      <c r="AM288" s="295"/>
      <c r="AN288" s="228"/>
      <c r="AO288" s="228"/>
      <c r="AP288" s="228"/>
      <c r="AQ288" s="228"/>
      <c r="AR288" s="228"/>
      <c r="AS288" s="348"/>
      <c r="AT288" s="264">
        <f t="shared" si="228"/>
        <v>0</v>
      </c>
      <c r="AU288" s="259"/>
      <c r="AV288" s="265">
        <f t="shared" si="229"/>
        <v>0</v>
      </c>
      <c r="AX288" s="265">
        <f t="shared" si="233"/>
        <v>0</v>
      </c>
      <c r="AZ288" s="492">
        <f t="shared" si="230"/>
        <v>0</v>
      </c>
      <c r="BB288" s="492">
        <f t="shared" si="231"/>
        <v>0</v>
      </c>
      <c r="BD288" s="265">
        <f t="shared" si="234"/>
        <v>0</v>
      </c>
      <c r="BE288" s="105"/>
      <c r="BF288" s="105"/>
      <c r="BG288" s="105"/>
      <c r="BH288" s="105"/>
      <c r="BI288" s="105"/>
      <c r="BJ288" s="105"/>
    </row>
    <row r="289" spans="2:62" ht="20.100000000000001" hidden="1" customHeight="1" outlineLevel="1">
      <c r="B289" s="100"/>
      <c r="C289" s="908"/>
      <c r="D289" s="909"/>
      <c r="E289" s="909"/>
      <c r="F289" s="910"/>
      <c r="G289" s="890"/>
      <c r="H289" s="891"/>
      <c r="I289" s="152"/>
      <c r="J289" s="152"/>
      <c r="K289" s="152"/>
      <c r="L289" s="152"/>
      <c r="M289" s="152"/>
      <c r="N289" s="152"/>
      <c r="O289" s="152"/>
      <c r="P289" s="153"/>
      <c r="Q289" s="153"/>
      <c r="R289" s="156">
        <f t="shared" si="224"/>
        <v>0</v>
      </c>
      <c r="S289" s="156">
        <f t="shared" si="225"/>
        <v>0</v>
      </c>
      <c r="U289" s="157">
        <f t="shared" si="232"/>
        <v>0</v>
      </c>
      <c r="W289" s="152"/>
      <c r="X289" s="152"/>
      <c r="Y289" s="152"/>
      <c r="Z289" s="152"/>
      <c r="AA289" s="152"/>
      <c r="AB289" s="152"/>
      <c r="AC289" s="347"/>
      <c r="AD289" s="152"/>
      <c r="AE289" s="152"/>
      <c r="AF289" s="152"/>
      <c r="AG289" s="152"/>
      <c r="AH289" s="152"/>
      <c r="AI289" s="152"/>
      <c r="AJ289" s="347"/>
      <c r="AK289" s="152"/>
      <c r="AL289" s="152"/>
      <c r="AM289" s="295"/>
      <c r="AN289" s="228"/>
      <c r="AO289" s="228"/>
      <c r="AP289" s="228"/>
      <c r="AQ289" s="228"/>
      <c r="AR289" s="228"/>
      <c r="AS289" s="348"/>
      <c r="AT289" s="264">
        <f t="shared" si="228"/>
        <v>0</v>
      </c>
      <c r="AU289" s="259"/>
      <c r="AV289" s="265">
        <f t="shared" si="229"/>
        <v>0</v>
      </c>
      <c r="AX289" s="265">
        <f t="shared" si="233"/>
        <v>0</v>
      </c>
      <c r="AZ289" s="492">
        <f t="shared" si="230"/>
        <v>0</v>
      </c>
      <c r="BB289" s="492">
        <f t="shared" si="231"/>
        <v>0</v>
      </c>
      <c r="BD289" s="265">
        <f t="shared" si="234"/>
        <v>0</v>
      </c>
      <c r="BE289" s="105"/>
      <c r="BF289" s="105"/>
      <c r="BG289" s="105"/>
      <c r="BH289" s="105"/>
      <c r="BI289" s="105"/>
      <c r="BJ289" s="105"/>
    </row>
    <row r="290" spans="2:62" ht="20.100000000000001" hidden="1" customHeight="1" outlineLevel="1">
      <c r="B290" s="100"/>
      <c r="C290" s="908"/>
      <c r="D290" s="909"/>
      <c r="E290" s="909"/>
      <c r="F290" s="910"/>
      <c r="G290" s="890"/>
      <c r="H290" s="891"/>
      <c r="I290" s="152"/>
      <c r="J290" s="152"/>
      <c r="K290" s="152"/>
      <c r="L290" s="152"/>
      <c r="M290" s="152"/>
      <c r="N290" s="152"/>
      <c r="O290" s="152"/>
      <c r="P290" s="153"/>
      <c r="Q290" s="153"/>
      <c r="R290" s="156">
        <f t="shared" si="224"/>
        <v>0</v>
      </c>
      <c r="S290" s="156">
        <f t="shared" si="225"/>
        <v>0</v>
      </c>
      <c r="U290" s="157">
        <f t="shared" si="232"/>
        <v>0</v>
      </c>
      <c r="W290" s="152"/>
      <c r="X290" s="152"/>
      <c r="Y290" s="152"/>
      <c r="Z290" s="152"/>
      <c r="AA290" s="152"/>
      <c r="AB290" s="152"/>
      <c r="AC290" s="347"/>
      <c r="AD290" s="152"/>
      <c r="AE290" s="152"/>
      <c r="AF290" s="152"/>
      <c r="AG290" s="152"/>
      <c r="AH290" s="152"/>
      <c r="AI290" s="152"/>
      <c r="AJ290" s="347"/>
      <c r="AK290" s="152"/>
      <c r="AL290" s="152"/>
      <c r="AM290" s="295"/>
      <c r="AN290" s="228"/>
      <c r="AO290" s="228"/>
      <c r="AP290" s="228"/>
      <c r="AQ290" s="228"/>
      <c r="AR290" s="228"/>
      <c r="AS290" s="348"/>
      <c r="AT290" s="264">
        <f t="shared" si="228"/>
        <v>0</v>
      </c>
      <c r="AU290" s="259"/>
      <c r="AV290" s="265">
        <f t="shared" si="229"/>
        <v>0</v>
      </c>
      <c r="AX290" s="265">
        <f t="shared" si="233"/>
        <v>0</v>
      </c>
      <c r="AZ290" s="492">
        <f t="shared" si="230"/>
        <v>0</v>
      </c>
      <c r="BB290" s="492">
        <f t="shared" si="231"/>
        <v>0</v>
      </c>
      <c r="BD290" s="265">
        <f t="shared" si="234"/>
        <v>0</v>
      </c>
      <c r="BE290" s="105"/>
      <c r="BF290" s="105"/>
      <c r="BG290" s="105"/>
      <c r="BH290" s="105"/>
      <c r="BI290" s="105"/>
      <c r="BJ290" s="105"/>
    </row>
    <row r="291" spans="2:62" ht="20.100000000000001" hidden="1" customHeight="1" outlineLevel="1">
      <c r="B291" s="100"/>
      <c r="C291" s="908"/>
      <c r="D291" s="909"/>
      <c r="E291" s="909"/>
      <c r="F291" s="910"/>
      <c r="G291" s="890"/>
      <c r="H291" s="891"/>
      <c r="I291" s="152"/>
      <c r="J291" s="152"/>
      <c r="K291" s="152"/>
      <c r="L291" s="152"/>
      <c r="M291" s="152"/>
      <c r="N291" s="152"/>
      <c r="O291" s="152"/>
      <c r="P291" s="153"/>
      <c r="Q291" s="153"/>
      <c r="R291" s="156">
        <f t="shared" si="224"/>
        <v>0</v>
      </c>
      <c r="S291" s="156">
        <f t="shared" si="225"/>
        <v>0</v>
      </c>
      <c r="U291" s="157">
        <f t="shared" si="232"/>
        <v>0</v>
      </c>
      <c r="W291" s="152"/>
      <c r="X291" s="152"/>
      <c r="Y291" s="152"/>
      <c r="Z291" s="152"/>
      <c r="AA291" s="152"/>
      <c r="AB291" s="152"/>
      <c r="AC291" s="347"/>
      <c r="AD291" s="152"/>
      <c r="AE291" s="152"/>
      <c r="AF291" s="152"/>
      <c r="AG291" s="152"/>
      <c r="AH291" s="152"/>
      <c r="AI291" s="152"/>
      <c r="AJ291" s="347"/>
      <c r="AK291" s="152"/>
      <c r="AL291" s="152"/>
      <c r="AM291" s="295"/>
      <c r="AN291" s="228"/>
      <c r="AO291" s="228"/>
      <c r="AP291" s="228"/>
      <c r="AQ291" s="228"/>
      <c r="AR291" s="228"/>
      <c r="AS291" s="348"/>
      <c r="AT291" s="264">
        <f t="shared" si="228"/>
        <v>0</v>
      </c>
      <c r="AU291" s="259"/>
      <c r="AV291" s="265">
        <f t="shared" si="229"/>
        <v>0</v>
      </c>
      <c r="AX291" s="265">
        <f t="shared" si="233"/>
        <v>0</v>
      </c>
      <c r="AZ291" s="492">
        <f t="shared" si="230"/>
        <v>0</v>
      </c>
      <c r="BB291" s="492">
        <f t="shared" si="231"/>
        <v>0</v>
      </c>
      <c r="BD291" s="265">
        <f t="shared" si="234"/>
        <v>0</v>
      </c>
      <c r="BE291" s="105"/>
      <c r="BF291" s="105"/>
      <c r="BG291" s="105"/>
      <c r="BH291" s="105"/>
      <c r="BI291" s="105"/>
      <c r="BJ291" s="105"/>
    </row>
    <row r="292" spans="2:62" ht="20.100000000000001" hidden="1" customHeight="1" outlineLevel="1">
      <c r="B292" s="100"/>
      <c r="C292" s="908"/>
      <c r="D292" s="909"/>
      <c r="E292" s="909"/>
      <c r="F292" s="910"/>
      <c r="G292" s="890"/>
      <c r="H292" s="891"/>
      <c r="I292" s="152"/>
      <c r="J292" s="152"/>
      <c r="K292" s="152"/>
      <c r="L292" s="152"/>
      <c r="M292" s="152"/>
      <c r="N292" s="152"/>
      <c r="O292" s="152"/>
      <c r="P292" s="153"/>
      <c r="Q292" s="153"/>
      <c r="R292" s="156">
        <f t="shared" si="224"/>
        <v>0</v>
      </c>
      <c r="S292" s="156">
        <f t="shared" si="225"/>
        <v>0</v>
      </c>
      <c r="U292" s="157">
        <f t="shared" si="232"/>
        <v>0</v>
      </c>
      <c r="W292" s="152"/>
      <c r="X292" s="152"/>
      <c r="Y292" s="152"/>
      <c r="Z292" s="152"/>
      <c r="AA292" s="152"/>
      <c r="AB292" s="152"/>
      <c r="AC292" s="347"/>
      <c r="AD292" s="152"/>
      <c r="AE292" s="152"/>
      <c r="AF292" s="152"/>
      <c r="AG292" s="152"/>
      <c r="AH292" s="152"/>
      <c r="AI292" s="152"/>
      <c r="AJ292" s="347"/>
      <c r="AK292" s="152"/>
      <c r="AL292" s="152"/>
      <c r="AM292" s="295"/>
      <c r="AN292" s="228"/>
      <c r="AO292" s="228"/>
      <c r="AP292" s="228"/>
      <c r="AQ292" s="228"/>
      <c r="AR292" s="228"/>
      <c r="AS292" s="348"/>
      <c r="AT292" s="264">
        <f t="shared" si="228"/>
        <v>0</v>
      </c>
      <c r="AU292" s="259"/>
      <c r="AV292" s="265">
        <f t="shared" si="229"/>
        <v>0</v>
      </c>
      <c r="AX292" s="265">
        <f t="shared" si="233"/>
        <v>0</v>
      </c>
      <c r="AZ292" s="492">
        <f t="shared" si="230"/>
        <v>0</v>
      </c>
      <c r="BB292" s="492">
        <f t="shared" si="231"/>
        <v>0</v>
      </c>
      <c r="BD292" s="265">
        <f t="shared" si="234"/>
        <v>0</v>
      </c>
      <c r="BE292" s="105"/>
      <c r="BF292" s="105"/>
      <c r="BG292" s="105"/>
      <c r="BH292" s="105"/>
      <c r="BI292" s="105"/>
      <c r="BJ292" s="105"/>
    </row>
    <row r="293" spans="2:62" ht="20.100000000000001" hidden="1" customHeight="1" outlineLevel="1">
      <c r="B293" s="100"/>
      <c r="C293" s="908"/>
      <c r="D293" s="909"/>
      <c r="E293" s="909"/>
      <c r="F293" s="910"/>
      <c r="G293" s="890"/>
      <c r="H293" s="891"/>
      <c r="I293" s="152"/>
      <c r="J293" s="152"/>
      <c r="K293" s="152"/>
      <c r="L293" s="152"/>
      <c r="M293" s="152"/>
      <c r="N293" s="152"/>
      <c r="O293" s="152"/>
      <c r="P293" s="153"/>
      <c r="Q293" s="153"/>
      <c r="R293" s="156">
        <f t="shared" si="224"/>
        <v>0</v>
      </c>
      <c r="S293" s="156">
        <f t="shared" si="225"/>
        <v>0</v>
      </c>
      <c r="U293" s="157">
        <f t="shared" si="232"/>
        <v>0</v>
      </c>
      <c r="W293" s="152"/>
      <c r="X293" s="152"/>
      <c r="Y293" s="152"/>
      <c r="Z293" s="152"/>
      <c r="AA293" s="152"/>
      <c r="AB293" s="152"/>
      <c r="AC293" s="347"/>
      <c r="AD293" s="152"/>
      <c r="AE293" s="152"/>
      <c r="AF293" s="152"/>
      <c r="AG293" s="152"/>
      <c r="AH293" s="152"/>
      <c r="AI293" s="152"/>
      <c r="AJ293" s="347"/>
      <c r="AK293" s="152"/>
      <c r="AL293" s="152"/>
      <c r="AM293" s="295"/>
      <c r="AN293" s="228"/>
      <c r="AO293" s="228"/>
      <c r="AP293" s="228"/>
      <c r="AQ293" s="228"/>
      <c r="AR293" s="228"/>
      <c r="AS293" s="348"/>
      <c r="AT293" s="264">
        <f t="shared" si="228"/>
        <v>0</v>
      </c>
      <c r="AU293" s="259"/>
      <c r="AV293" s="265">
        <f t="shared" si="229"/>
        <v>0</v>
      </c>
      <c r="AX293" s="265">
        <f t="shared" si="233"/>
        <v>0</v>
      </c>
      <c r="AZ293" s="492">
        <f t="shared" si="230"/>
        <v>0</v>
      </c>
      <c r="BB293" s="492">
        <f t="shared" si="231"/>
        <v>0</v>
      </c>
      <c r="BD293" s="265">
        <f t="shared" si="234"/>
        <v>0</v>
      </c>
      <c r="BE293" s="105"/>
      <c r="BF293" s="105"/>
      <c r="BG293" s="105"/>
      <c r="BH293" s="105"/>
      <c r="BI293" s="105"/>
      <c r="BJ293" s="105"/>
    </row>
    <row r="294" spans="2:62" ht="20.100000000000001" hidden="1" customHeight="1" outlineLevel="1">
      <c r="B294" s="100"/>
      <c r="C294" s="908"/>
      <c r="D294" s="909"/>
      <c r="E294" s="909"/>
      <c r="F294" s="910"/>
      <c r="G294" s="890"/>
      <c r="H294" s="891"/>
      <c r="I294" s="152"/>
      <c r="J294" s="152"/>
      <c r="K294" s="152"/>
      <c r="L294" s="152"/>
      <c r="M294" s="152"/>
      <c r="N294" s="152"/>
      <c r="O294" s="152"/>
      <c r="P294" s="153"/>
      <c r="Q294" s="153"/>
      <c r="R294" s="156">
        <f t="shared" si="224"/>
        <v>0</v>
      </c>
      <c r="S294" s="156">
        <f t="shared" si="225"/>
        <v>0</v>
      </c>
      <c r="U294" s="157">
        <f t="shared" si="232"/>
        <v>0</v>
      </c>
      <c r="W294" s="152"/>
      <c r="X294" s="152"/>
      <c r="Y294" s="152"/>
      <c r="Z294" s="152"/>
      <c r="AA294" s="152"/>
      <c r="AB294" s="152"/>
      <c r="AC294" s="347"/>
      <c r="AD294" s="152"/>
      <c r="AE294" s="152"/>
      <c r="AF294" s="152"/>
      <c r="AG294" s="152"/>
      <c r="AH294" s="152"/>
      <c r="AI294" s="152"/>
      <c r="AJ294" s="347"/>
      <c r="AK294" s="152"/>
      <c r="AL294" s="152"/>
      <c r="AM294" s="295"/>
      <c r="AN294" s="228"/>
      <c r="AO294" s="228"/>
      <c r="AP294" s="228"/>
      <c r="AQ294" s="228"/>
      <c r="AR294" s="228"/>
      <c r="AS294" s="348"/>
      <c r="AT294" s="264">
        <f t="shared" si="228"/>
        <v>0</v>
      </c>
      <c r="AU294" s="259"/>
      <c r="AV294" s="265">
        <f t="shared" si="229"/>
        <v>0</v>
      </c>
      <c r="AX294" s="265">
        <f t="shared" si="233"/>
        <v>0</v>
      </c>
      <c r="AZ294" s="492">
        <f t="shared" si="230"/>
        <v>0</v>
      </c>
      <c r="BB294" s="492">
        <f t="shared" si="231"/>
        <v>0</v>
      </c>
      <c r="BD294" s="265">
        <f t="shared" si="234"/>
        <v>0</v>
      </c>
      <c r="BE294" s="105"/>
      <c r="BF294" s="105"/>
      <c r="BG294" s="105"/>
      <c r="BH294" s="105"/>
      <c r="BI294" s="105"/>
      <c r="BJ294" s="105"/>
    </row>
    <row r="295" spans="2:62" ht="20.100000000000001" hidden="1" customHeight="1" outlineLevel="1">
      <c r="B295" s="100"/>
      <c r="C295" s="908"/>
      <c r="D295" s="909"/>
      <c r="E295" s="909"/>
      <c r="F295" s="910"/>
      <c r="G295" s="890"/>
      <c r="H295" s="891"/>
      <c r="I295" s="152"/>
      <c r="J295" s="152"/>
      <c r="K295" s="152"/>
      <c r="L295" s="152"/>
      <c r="M295" s="152"/>
      <c r="N295" s="152"/>
      <c r="O295" s="152"/>
      <c r="P295" s="153"/>
      <c r="Q295" s="153"/>
      <c r="R295" s="156">
        <f t="shared" si="224"/>
        <v>0</v>
      </c>
      <c r="S295" s="156">
        <f t="shared" si="225"/>
        <v>0</v>
      </c>
      <c r="U295" s="157">
        <f t="shared" si="232"/>
        <v>0</v>
      </c>
      <c r="W295" s="152"/>
      <c r="X295" s="152"/>
      <c r="Y295" s="152"/>
      <c r="Z295" s="152"/>
      <c r="AA295" s="152"/>
      <c r="AB295" s="152"/>
      <c r="AC295" s="347"/>
      <c r="AD295" s="152"/>
      <c r="AE295" s="152"/>
      <c r="AF295" s="152"/>
      <c r="AG295" s="152"/>
      <c r="AH295" s="152"/>
      <c r="AI295" s="152"/>
      <c r="AJ295" s="347"/>
      <c r="AK295" s="152"/>
      <c r="AL295" s="152"/>
      <c r="AM295" s="295"/>
      <c r="AN295" s="228"/>
      <c r="AO295" s="228"/>
      <c r="AP295" s="228"/>
      <c r="AQ295" s="228"/>
      <c r="AR295" s="228"/>
      <c r="AS295" s="348"/>
      <c r="AT295" s="264">
        <f t="shared" si="228"/>
        <v>0</v>
      </c>
      <c r="AU295" s="259"/>
      <c r="AV295" s="265">
        <f t="shared" si="229"/>
        <v>0</v>
      </c>
      <c r="AX295" s="265">
        <f t="shared" si="233"/>
        <v>0</v>
      </c>
      <c r="AZ295" s="492">
        <f t="shared" si="230"/>
        <v>0</v>
      </c>
      <c r="BB295" s="492">
        <f t="shared" si="231"/>
        <v>0</v>
      </c>
      <c r="BD295" s="265">
        <f t="shared" si="234"/>
        <v>0</v>
      </c>
      <c r="BE295" s="105"/>
      <c r="BF295" s="105"/>
      <c r="BG295" s="105"/>
      <c r="BH295" s="105"/>
      <c r="BI295" s="105"/>
      <c r="BJ295" s="105"/>
    </row>
    <row r="296" spans="2:62" ht="20.100000000000001" hidden="1" customHeight="1" outlineLevel="1">
      <c r="B296" s="100"/>
      <c r="C296" s="908"/>
      <c r="D296" s="909"/>
      <c r="E296" s="909"/>
      <c r="F296" s="910"/>
      <c r="G296" s="890"/>
      <c r="H296" s="891"/>
      <c r="I296" s="152"/>
      <c r="J296" s="152"/>
      <c r="K296" s="152"/>
      <c r="L296" s="152"/>
      <c r="M296" s="152"/>
      <c r="N296" s="152"/>
      <c r="O296" s="152"/>
      <c r="P296" s="153"/>
      <c r="Q296" s="153"/>
      <c r="R296" s="156">
        <f t="shared" si="224"/>
        <v>0</v>
      </c>
      <c r="S296" s="156">
        <f t="shared" si="225"/>
        <v>0</v>
      </c>
      <c r="U296" s="157">
        <f t="shared" si="232"/>
        <v>0</v>
      </c>
      <c r="W296" s="152"/>
      <c r="X296" s="152"/>
      <c r="Y296" s="152"/>
      <c r="Z296" s="152"/>
      <c r="AA296" s="152"/>
      <c r="AB296" s="152"/>
      <c r="AC296" s="347"/>
      <c r="AD296" s="152"/>
      <c r="AE296" s="152"/>
      <c r="AF296" s="152"/>
      <c r="AG296" s="152"/>
      <c r="AH296" s="152"/>
      <c r="AI296" s="152"/>
      <c r="AJ296" s="347"/>
      <c r="AK296" s="152"/>
      <c r="AL296" s="152"/>
      <c r="AM296" s="295"/>
      <c r="AN296" s="228"/>
      <c r="AO296" s="228"/>
      <c r="AP296" s="228"/>
      <c r="AQ296" s="228"/>
      <c r="AR296" s="228"/>
      <c r="AS296" s="348"/>
      <c r="AT296" s="264">
        <f t="shared" si="228"/>
        <v>0</v>
      </c>
      <c r="AU296" s="259"/>
      <c r="AV296" s="265">
        <f t="shared" si="229"/>
        <v>0</v>
      </c>
      <c r="AX296" s="265">
        <f t="shared" si="233"/>
        <v>0</v>
      </c>
      <c r="AZ296" s="492">
        <f t="shared" si="230"/>
        <v>0</v>
      </c>
      <c r="BB296" s="492">
        <f t="shared" si="231"/>
        <v>0</v>
      </c>
      <c r="BD296" s="265">
        <f t="shared" si="234"/>
        <v>0</v>
      </c>
      <c r="BE296" s="105"/>
      <c r="BF296" s="105"/>
      <c r="BG296" s="105"/>
      <c r="BH296" s="105"/>
      <c r="BI296" s="105"/>
      <c r="BJ296" s="105"/>
    </row>
    <row r="297" spans="2:62" ht="20.100000000000001" hidden="1" customHeight="1" outlineLevel="1">
      <c r="B297" s="100"/>
      <c r="C297" s="908"/>
      <c r="D297" s="909"/>
      <c r="E297" s="909"/>
      <c r="F297" s="910"/>
      <c r="G297" s="890"/>
      <c r="H297" s="891"/>
      <c r="I297" s="152"/>
      <c r="J297" s="152"/>
      <c r="K297" s="152"/>
      <c r="L297" s="152"/>
      <c r="M297" s="152"/>
      <c r="N297" s="152"/>
      <c r="O297" s="152"/>
      <c r="P297" s="153"/>
      <c r="Q297" s="153"/>
      <c r="R297" s="156">
        <f t="shared" si="224"/>
        <v>0</v>
      </c>
      <c r="S297" s="156">
        <f t="shared" si="225"/>
        <v>0</v>
      </c>
      <c r="U297" s="157">
        <f t="shared" si="232"/>
        <v>0</v>
      </c>
      <c r="W297" s="152"/>
      <c r="X297" s="152"/>
      <c r="Y297" s="152"/>
      <c r="Z297" s="152"/>
      <c r="AA297" s="152"/>
      <c r="AB297" s="152"/>
      <c r="AC297" s="347"/>
      <c r="AD297" s="152"/>
      <c r="AE297" s="152"/>
      <c r="AF297" s="152"/>
      <c r="AG297" s="152"/>
      <c r="AH297" s="152"/>
      <c r="AI297" s="152"/>
      <c r="AJ297" s="347"/>
      <c r="AK297" s="152"/>
      <c r="AL297" s="152"/>
      <c r="AM297" s="295"/>
      <c r="AN297" s="228"/>
      <c r="AO297" s="228"/>
      <c r="AP297" s="228"/>
      <c r="AQ297" s="228"/>
      <c r="AR297" s="228"/>
      <c r="AS297" s="348"/>
      <c r="AT297" s="264">
        <f t="shared" si="228"/>
        <v>0</v>
      </c>
      <c r="AU297" s="259"/>
      <c r="AV297" s="265">
        <f t="shared" si="229"/>
        <v>0</v>
      </c>
      <c r="AX297" s="265">
        <f t="shared" si="233"/>
        <v>0</v>
      </c>
      <c r="AZ297" s="492">
        <f t="shared" si="230"/>
        <v>0</v>
      </c>
      <c r="BB297" s="492">
        <f t="shared" si="231"/>
        <v>0</v>
      </c>
      <c r="BD297" s="265">
        <f t="shared" si="234"/>
        <v>0</v>
      </c>
      <c r="BE297" s="105"/>
      <c r="BF297" s="105"/>
      <c r="BG297" s="105"/>
      <c r="BH297" s="105"/>
      <c r="BI297" s="105"/>
      <c r="BJ297" s="105"/>
    </row>
    <row r="298" spans="2:62" ht="20.100000000000001" hidden="1" customHeight="1" outlineLevel="1">
      <c r="B298" s="100"/>
      <c r="C298" s="908"/>
      <c r="D298" s="909"/>
      <c r="E298" s="909"/>
      <c r="F298" s="910"/>
      <c r="G298" s="890"/>
      <c r="H298" s="891"/>
      <c r="I298" s="152"/>
      <c r="J298" s="152"/>
      <c r="K298" s="152"/>
      <c r="L298" s="152"/>
      <c r="M298" s="152"/>
      <c r="N298" s="152"/>
      <c r="O298" s="152"/>
      <c r="P298" s="153"/>
      <c r="Q298" s="153"/>
      <c r="R298" s="156">
        <f t="shared" si="224"/>
        <v>0</v>
      </c>
      <c r="S298" s="156">
        <f t="shared" si="225"/>
        <v>0</v>
      </c>
      <c r="U298" s="157">
        <f t="shared" si="232"/>
        <v>0</v>
      </c>
      <c r="W298" s="152"/>
      <c r="X298" s="152"/>
      <c r="Y298" s="152"/>
      <c r="Z298" s="152"/>
      <c r="AA298" s="152"/>
      <c r="AB298" s="152"/>
      <c r="AC298" s="347"/>
      <c r="AD298" s="152"/>
      <c r="AE298" s="152"/>
      <c r="AF298" s="152"/>
      <c r="AG298" s="152"/>
      <c r="AH298" s="152"/>
      <c r="AI298" s="152"/>
      <c r="AJ298" s="347"/>
      <c r="AK298" s="152"/>
      <c r="AL298" s="152"/>
      <c r="AM298" s="295"/>
      <c r="AN298" s="228"/>
      <c r="AO298" s="228"/>
      <c r="AP298" s="228"/>
      <c r="AQ298" s="228"/>
      <c r="AR298" s="228"/>
      <c r="AS298" s="348"/>
      <c r="AT298" s="264">
        <f t="shared" si="228"/>
        <v>0</v>
      </c>
      <c r="AU298" s="259"/>
      <c r="AV298" s="265">
        <f t="shared" si="229"/>
        <v>0</v>
      </c>
      <c r="AX298" s="265">
        <f t="shared" si="233"/>
        <v>0</v>
      </c>
      <c r="AZ298" s="492">
        <f t="shared" si="230"/>
        <v>0</v>
      </c>
      <c r="BB298" s="492">
        <f t="shared" si="231"/>
        <v>0</v>
      </c>
      <c r="BD298" s="265">
        <f t="shared" si="234"/>
        <v>0</v>
      </c>
      <c r="BE298" s="105"/>
      <c r="BF298" s="105"/>
      <c r="BG298" s="105"/>
      <c r="BH298" s="105"/>
      <c r="BI298" s="105"/>
      <c r="BJ298" s="105"/>
    </row>
    <row r="299" spans="2:62" ht="20.100000000000001" hidden="1" customHeight="1" outlineLevel="1">
      <c r="B299" s="100"/>
      <c r="C299" s="908"/>
      <c r="D299" s="909"/>
      <c r="E299" s="909"/>
      <c r="F299" s="910"/>
      <c r="G299" s="890"/>
      <c r="H299" s="891"/>
      <c r="I299" s="152"/>
      <c r="J299" s="152"/>
      <c r="K299" s="152"/>
      <c r="L299" s="152"/>
      <c r="M299" s="152"/>
      <c r="N299" s="152"/>
      <c r="O299" s="152"/>
      <c r="P299" s="153"/>
      <c r="Q299" s="153"/>
      <c r="R299" s="156">
        <f t="shared" si="224"/>
        <v>0</v>
      </c>
      <c r="S299" s="156">
        <f t="shared" si="225"/>
        <v>0</v>
      </c>
      <c r="U299" s="157">
        <f t="shared" si="232"/>
        <v>0</v>
      </c>
      <c r="W299" s="152"/>
      <c r="X299" s="152"/>
      <c r="Y299" s="152"/>
      <c r="Z299" s="152"/>
      <c r="AA299" s="152"/>
      <c r="AB299" s="152"/>
      <c r="AC299" s="347"/>
      <c r="AD299" s="152"/>
      <c r="AE299" s="152"/>
      <c r="AF299" s="152"/>
      <c r="AG299" s="152"/>
      <c r="AH299" s="152"/>
      <c r="AI299" s="152"/>
      <c r="AJ299" s="347"/>
      <c r="AK299" s="152"/>
      <c r="AL299" s="152"/>
      <c r="AM299" s="295"/>
      <c r="AN299" s="228"/>
      <c r="AO299" s="228"/>
      <c r="AP299" s="228"/>
      <c r="AQ299" s="228"/>
      <c r="AR299" s="228"/>
      <c r="AS299" s="348"/>
      <c r="AT299" s="264">
        <f t="shared" si="228"/>
        <v>0</v>
      </c>
      <c r="AU299" s="259"/>
      <c r="AV299" s="265">
        <f t="shared" si="229"/>
        <v>0</v>
      </c>
      <c r="AX299" s="265">
        <f t="shared" si="233"/>
        <v>0</v>
      </c>
      <c r="AZ299" s="492">
        <f t="shared" si="230"/>
        <v>0</v>
      </c>
      <c r="BB299" s="492">
        <f t="shared" si="231"/>
        <v>0</v>
      </c>
      <c r="BD299" s="265">
        <f t="shared" si="234"/>
        <v>0</v>
      </c>
      <c r="BE299" s="105"/>
      <c r="BF299" s="105"/>
      <c r="BG299" s="105"/>
      <c r="BH299" s="105"/>
      <c r="BI299" s="105"/>
      <c r="BJ299" s="105"/>
    </row>
    <row r="300" spans="2:62" ht="9.9499999999999993" hidden="1" customHeight="1" outlineLevel="1">
      <c r="B300" s="101"/>
      <c r="C300" s="208"/>
      <c r="D300" s="208"/>
      <c r="E300" s="208"/>
      <c r="F300" s="208"/>
      <c r="G300" s="237"/>
      <c r="H300" s="207"/>
      <c r="I300" s="257"/>
      <c r="J300" s="257"/>
      <c r="K300" s="257"/>
      <c r="L300" s="257"/>
      <c r="M300" s="257"/>
      <c r="N300" s="257"/>
      <c r="O300" s="257"/>
      <c r="P300" s="256"/>
      <c r="Q300" s="102"/>
      <c r="R300" s="102"/>
      <c r="S300" s="102"/>
      <c r="U300" s="98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Z300" s="493"/>
      <c r="BE300" s="105"/>
      <c r="BF300" s="105"/>
      <c r="BG300" s="105"/>
      <c r="BH300" s="105"/>
      <c r="BI300" s="105"/>
      <c r="BJ300" s="105"/>
    </row>
    <row r="301" spans="2:62" ht="20.100000000000001" customHeight="1" collapsed="1">
      <c r="B301" s="8">
        <f>B284+1</f>
        <v>18</v>
      </c>
      <c r="C301" s="916"/>
      <c r="D301" s="917"/>
      <c r="E301" s="917"/>
      <c r="F301" s="918"/>
      <c r="G301" s="429"/>
      <c r="H301" s="206">
        <v>1</v>
      </c>
      <c r="I301" s="642">
        <f t="shared" ref="I301" si="235">$H301*SUM(I302:I316)</f>
        <v>0</v>
      </c>
      <c r="J301" s="643">
        <f t="shared" ref="J301:O301" si="236">$H301*SUM(J302:J316)</f>
        <v>0</v>
      </c>
      <c r="K301" s="644">
        <f t="shared" si="236"/>
        <v>0</v>
      </c>
      <c r="L301" s="645">
        <f t="shared" si="236"/>
        <v>0</v>
      </c>
      <c r="M301" s="645">
        <f t="shared" si="236"/>
        <v>0</v>
      </c>
      <c r="N301" s="644">
        <f t="shared" si="236"/>
        <v>0</v>
      </c>
      <c r="O301" s="642">
        <f t="shared" si="236"/>
        <v>0</v>
      </c>
      <c r="P301" s="209">
        <f t="shared" ref="P301:Q301" si="237">$H301*SUM(P302:P316)</f>
        <v>0</v>
      </c>
      <c r="Q301" s="210">
        <f t="shared" si="237"/>
        <v>0</v>
      </c>
      <c r="R301" s="136">
        <f t="shared" ref="R301:R316" si="238">P301*(1+Gewinn)*(1+SicherheitAngebot)</f>
        <v>0</v>
      </c>
      <c r="S301" s="137">
        <f t="shared" ref="S301:S316" si="239">Q301*(1+MGKZ)*(1+Gewinn)*(1+SicherheitAngebot)</f>
        <v>0</v>
      </c>
      <c r="U301" s="10">
        <f>I301*$I$7+J301*$J$7+K301*$K$7+L301*$L$7+M301*$M$7+N301*$N$7+O301*$O$7+R301+S301</f>
        <v>0</v>
      </c>
      <c r="W301" s="646">
        <f t="shared" ref="W301:AB301" si="240">$H301*SUM(W302:W316)</f>
        <v>0</v>
      </c>
      <c r="X301" s="647">
        <f t="shared" si="240"/>
        <v>0</v>
      </c>
      <c r="Y301" s="648">
        <f t="shared" si="240"/>
        <v>0</v>
      </c>
      <c r="Z301" s="649">
        <f t="shared" si="240"/>
        <v>0</v>
      </c>
      <c r="AA301" s="648">
        <f t="shared" si="240"/>
        <v>0</v>
      </c>
      <c r="AB301" s="646">
        <f t="shared" si="240"/>
        <v>0</v>
      </c>
      <c r="AC301" s="258"/>
      <c r="AD301" s="646">
        <f t="shared" ref="AD301:AM301" si="241">$H301*SUM(AD302:AD316)</f>
        <v>0</v>
      </c>
      <c r="AE301" s="647">
        <f t="shared" si="241"/>
        <v>0</v>
      </c>
      <c r="AF301" s="648">
        <f t="shared" si="241"/>
        <v>0</v>
      </c>
      <c r="AG301" s="649">
        <f t="shared" si="241"/>
        <v>0</v>
      </c>
      <c r="AH301" s="648">
        <f t="shared" si="241"/>
        <v>0</v>
      </c>
      <c r="AI301" s="646">
        <f t="shared" si="241"/>
        <v>0</v>
      </c>
      <c r="AJ301" s="258"/>
      <c r="AK301" s="653">
        <f t="shared" si="241"/>
        <v>0</v>
      </c>
      <c r="AL301" s="653">
        <f t="shared" si="241"/>
        <v>0</v>
      </c>
      <c r="AM301" s="653">
        <f t="shared" si="241"/>
        <v>0</v>
      </c>
      <c r="AN301" s="227">
        <f>$H301*SUM(AN302:AN316)*(1+Gewinn)*(1+SicherheitAngebot)</f>
        <v>0</v>
      </c>
      <c r="AO301" s="227">
        <f>$H301*SUM(AO302:AO316)*(1+Gewinn)*(1+SicherheitAngebot)</f>
        <v>0</v>
      </c>
      <c r="AP301" s="227">
        <f>$H301*SUM(AP302:AP316)*(1+Gewinn)*(1+SicherheitAngebot)</f>
        <v>0</v>
      </c>
      <c r="AQ301" s="227">
        <f>$H301*SUM(AQ302:AQ316)*(1+Gewinn)*(1+SicherheitAngebot)</f>
        <v>0</v>
      </c>
      <c r="AR301" s="227">
        <f>$H301*SUM(AR302:AR316)*(1+Gewinn)*(1+SicherheitAngebot)</f>
        <v>0</v>
      </c>
      <c r="AS301" s="262"/>
      <c r="AT301" s="263">
        <f t="shared" si="228"/>
        <v>0</v>
      </c>
      <c r="AU301" s="259"/>
      <c r="AV301" s="491">
        <f>AK301*$AK$7+AL301*$AL$7+AM301*$AM$7+SUM(AN301:AR301)+AT301/Zuschläge_IBN+AT301</f>
        <v>0</v>
      </c>
      <c r="AX301" s="685">
        <f>U301+AV301</f>
        <v>0</v>
      </c>
      <c r="AZ301" s="490">
        <f>IF(H301&gt;0,U301/(1+SicherheitAngebot)*(1+Sicherheit),0)</f>
        <v>0</v>
      </c>
      <c r="BB301" s="490">
        <f>IF(H301&gt;0,AV301/(1+SicherheitAngebot)*(1+Sicherheit),0)</f>
        <v>0</v>
      </c>
      <c r="BD301" s="490">
        <f>AZ301+BB301</f>
        <v>0</v>
      </c>
      <c r="BE301" s="105"/>
      <c r="BF301" s="105"/>
      <c r="BG301" s="105"/>
      <c r="BH301" s="105"/>
      <c r="BI301" s="105"/>
      <c r="BJ301" s="105"/>
    </row>
    <row r="302" spans="2:62" ht="20.100000000000001" hidden="1" customHeight="1" outlineLevel="1">
      <c r="B302" s="99"/>
      <c r="C302" s="908"/>
      <c r="D302" s="909"/>
      <c r="E302" s="909"/>
      <c r="F302" s="910"/>
      <c r="G302" s="890"/>
      <c r="H302" s="901"/>
      <c r="I302" s="152"/>
      <c r="J302" s="152"/>
      <c r="K302" s="152"/>
      <c r="L302" s="152"/>
      <c r="M302" s="152"/>
      <c r="N302" s="152"/>
      <c r="O302" s="152"/>
      <c r="P302" s="153"/>
      <c r="Q302" s="153"/>
      <c r="R302" s="156">
        <f t="shared" si="238"/>
        <v>0</v>
      </c>
      <c r="S302" s="156">
        <f t="shared" si="239"/>
        <v>0</v>
      </c>
      <c r="U302" s="157">
        <f>I302*$I$7+J302*$J$7+K302*$K$7+L302*$L$7+M302*$M$7+N302*$N$7+O302*$O$7+R302+S302</f>
        <v>0</v>
      </c>
      <c r="W302" s="152"/>
      <c r="X302" s="152"/>
      <c r="Y302" s="152"/>
      <c r="Z302" s="152"/>
      <c r="AA302" s="152"/>
      <c r="AB302" s="152"/>
      <c r="AC302" s="347"/>
      <c r="AD302" s="152"/>
      <c r="AE302" s="152"/>
      <c r="AF302" s="152"/>
      <c r="AG302" s="152"/>
      <c r="AH302" s="152"/>
      <c r="AI302" s="152"/>
      <c r="AJ302" s="347"/>
      <c r="AK302" s="152"/>
      <c r="AL302" s="152"/>
      <c r="AM302" s="295"/>
      <c r="AN302" s="228"/>
      <c r="AO302" s="228"/>
      <c r="AP302" s="228"/>
      <c r="AQ302" s="228"/>
      <c r="AR302" s="228"/>
      <c r="AS302" s="348"/>
      <c r="AT302" s="264">
        <f t="shared" si="228"/>
        <v>0</v>
      </c>
      <c r="AU302" s="259"/>
      <c r="AV302" s="265">
        <f t="shared" ref="AV302:AV316" si="242">AK302*$AK$7+AL302*$AL$7+AM302*$AM$7+SUM(AN302:AR302)*(1+Gewinn)*(1+SicherheitAngebot)+AT302/Zuschläge_IBN+AT302</f>
        <v>0</v>
      </c>
      <c r="AX302" s="265">
        <f>U302+AV302</f>
        <v>0</v>
      </c>
      <c r="AZ302" s="492">
        <f t="shared" ref="AZ302:AZ316" si="243">U302/(1+SicherheitAngebot)*(1+Sicherheit)</f>
        <v>0</v>
      </c>
      <c r="BB302" s="492">
        <f t="shared" ref="BB302:BB316" si="244">AV302/(1+SicherheitAngebot)*(1+Sicherheit)</f>
        <v>0</v>
      </c>
      <c r="BD302" s="265">
        <f>AZ302+BB302</f>
        <v>0</v>
      </c>
      <c r="BE302" s="105"/>
      <c r="BF302" s="105"/>
      <c r="BG302" s="105"/>
      <c r="BH302" s="105"/>
      <c r="BI302" s="105"/>
      <c r="BJ302" s="105"/>
    </row>
    <row r="303" spans="2:62" ht="20.100000000000001" hidden="1" customHeight="1" outlineLevel="1">
      <c r="B303" s="100"/>
      <c r="C303" s="908"/>
      <c r="D303" s="909"/>
      <c r="E303" s="909"/>
      <c r="F303" s="910"/>
      <c r="G303" s="890"/>
      <c r="H303" s="891"/>
      <c r="I303" s="152"/>
      <c r="J303" s="152"/>
      <c r="K303" s="152"/>
      <c r="L303" s="152"/>
      <c r="M303" s="152"/>
      <c r="N303" s="152"/>
      <c r="O303" s="152"/>
      <c r="P303" s="153"/>
      <c r="Q303" s="153"/>
      <c r="R303" s="156">
        <f t="shared" si="238"/>
        <v>0</v>
      </c>
      <c r="S303" s="156">
        <f t="shared" si="239"/>
        <v>0</v>
      </c>
      <c r="U303" s="157">
        <f t="shared" ref="U303:U316" si="245">I303*$I$7+J303*$J$7+K303*$K$7+L303*$L$7+M303*$M$7+N303*$N$7+O303*$O$7+R303+S303</f>
        <v>0</v>
      </c>
      <c r="W303" s="152"/>
      <c r="X303" s="152"/>
      <c r="Y303" s="152"/>
      <c r="Z303" s="152"/>
      <c r="AA303" s="152"/>
      <c r="AB303" s="152"/>
      <c r="AC303" s="347"/>
      <c r="AD303" s="152"/>
      <c r="AE303" s="152"/>
      <c r="AF303" s="152"/>
      <c r="AG303" s="152"/>
      <c r="AH303" s="152"/>
      <c r="AI303" s="152"/>
      <c r="AJ303" s="347"/>
      <c r="AK303" s="152"/>
      <c r="AL303" s="152"/>
      <c r="AM303" s="295"/>
      <c r="AN303" s="228"/>
      <c r="AO303" s="228"/>
      <c r="AP303" s="228"/>
      <c r="AQ303" s="228"/>
      <c r="AR303" s="228"/>
      <c r="AS303" s="348"/>
      <c r="AT303" s="264">
        <f t="shared" si="228"/>
        <v>0</v>
      </c>
      <c r="AU303" s="259"/>
      <c r="AV303" s="265">
        <f t="shared" si="242"/>
        <v>0</v>
      </c>
      <c r="AX303" s="265">
        <f t="shared" ref="AX303:AX316" si="246">U303+AV303</f>
        <v>0</v>
      </c>
      <c r="AZ303" s="492">
        <f t="shared" si="243"/>
        <v>0</v>
      </c>
      <c r="BB303" s="492">
        <f t="shared" si="244"/>
        <v>0</v>
      </c>
      <c r="BD303" s="265">
        <f t="shared" ref="BD303:BD316" si="247">AZ303+BB303</f>
        <v>0</v>
      </c>
      <c r="BE303" s="105"/>
      <c r="BF303" s="105"/>
      <c r="BG303" s="105"/>
      <c r="BH303" s="105"/>
      <c r="BI303" s="105"/>
      <c r="BJ303" s="105"/>
    </row>
    <row r="304" spans="2:62" ht="20.100000000000001" hidden="1" customHeight="1" outlineLevel="1">
      <c r="B304" s="100"/>
      <c r="C304" s="908"/>
      <c r="D304" s="909"/>
      <c r="E304" s="909"/>
      <c r="F304" s="910"/>
      <c r="G304" s="890"/>
      <c r="H304" s="891"/>
      <c r="I304" s="152"/>
      <c r="J304" s="152"/>
      <c r="K304" s="152"/>
      <c r="L304" s="152"/>
      <c r="M304" s="152"/>
      <c r="N304" s="152"/>
      <c r="O304" s="152"/>
      <c r="P304" s="153"/>
      <c r="Q304" s="153"/>
      <c r="R304" s="156">
        <f t="shared" si="238"/>
        <v>0</v>
      </c>
      <c r="S304" s="156">
        <f t="shared" si="239"/>
        <v>0</v>
      </c>
      <c r="U304" s="157">
        <f t="shared" si="245"/>
        <v>0</v>
      </c>
      <c r="W304" s="152"/>
      <c r="X304" s="152"/>
      <c r="Y304" s="152"/>
      <c r="Z304" s="152"/>
      <c r="AA304" s="152"/>
      <c r="AB304" s="152"/>
      <c r="AC304" s="347"/>
      <c r="AD304" s="152"/>
      <c r="AE304" s="152"/>
      <c r="AF304" s="152"/>
      <c r="AG304" s="152"/>
      <c r="AH304" s="152"/>
      <c r="AI304" s="152"/>
      <c r="AJ304" s="347"/>
      <c r="AK304" s="152"/>
      <c r="AL304" s="152"/>
      <c r="AM304" s="295"/>
      <c r="AN304" s="228"/>
      <c r="AO304" s="228"/>
      <c r="AP304" s="228"/>
      <c r="AQ304" s="228"/>
      <c r="AR304" s="228"/>
      <c r="AS304" s="348"/>
      <c r="AT304" s="264">
        <f t="shared" si="228"/>
        <v>0</v>
      </c>
      <c r="AU304" s="259"/>
      <c r="AV304" s="265">
        <f t="shared" si="242"/>
        <v>0</v>
      </c>
      <c r="AX304" s="265">
        <f t="shared" si="246"/>
        <v>0</v>
      </c>
      <c r="AZ304" s="492">
        <f t="shared" si="243"/>
        <v>0</v>
      </c>
      <c r="BB304" s="492">
        <f t="shared" si="244"/>
        <v>0</v>
      </c>
      <c r="BD304" s="265">
        <f t="shared" si="247"/>
        <v>0</v>
      </c>
      <c r="BE304" s="105"/>
      <c r="BF304" s="105"/>
      <c r="BG304" s="105"/>
      <c r="BH304" s="105"/>
      <c r="BI304" s="105"/>
      <c r="BJ304" s="105"/>
    </row>
    <row r="305" spans="2:62" ht="20.100000000000001" hidden="1" customHeight="1" outlineLevel="1">
      <c r="B305" s="100"/>
      <c r="C305" s="908"/>
      <c r="D305" s="909"/>
      <c r="E305" s="909"/>
      <c r="F305" s="910"/>
      <c r="G305" s="890"/>
      <c r="H305" s="891"/>
      <c r="I305" s="152"/>
      <c r="J305" s="152"/>
      <c r="K305" s="152"/>
      <c r="L305" s="152"/>
      <c r="M305" s="152"/>
      <c r="N305" s="152"/>
      <c r="O305" s="152"/>
      <c r="P305" s="153"/>
      <c r="Q305" s="153"/>
      <c r="R305" s="156">
        <f t="shared" si="238"/>
        <v>0</v>
      </c>
      <c r="S305" s="156">
        <f t="shared" si="239"/>
        <v>0</v>
      </c>
      <c r="U305" s="157">
        <f t="shared" si="245"/>
        <v>0</v>
      </c>
      <c r="W305" s="152"/>
      <c r="X305" s="152"/>
      <c r="Y305" s="152"/>
      <c r="Z305" s="152"/>
      <c r="AA305" s="152"/>
      <c r="AB305" s="152"/>
      <c r="AC305" s="347"/>
      <c r="AD305" s="152"/>
      <c r="AE305" s="152"/>
      <c r="AF305" s="152"/>
      <c r="AG305" s="152"/>
      <c r="AH305" s="152"/>
      <c r="AI305" s="152"/>
      <c r="AJ305" s="347"/>
      <c r="AK305" s="152"/>
      <c r="AL305" s="152"/>
      <c r="AM305" s="295"/>
      <c r="AN305" s="228"/>
      <c r="AO305" s="228"/>
      <c r="AP305" s="228"/>
      <c r="AQ305" s="228"/>
      <c r="AR305" s="228"/>
      <c r="AS305" s="348"/>
      <c r="AT305" s="264">
        <f t="shared" si="228"/>
        <v>0</v>
      </c>
      <c r="AU305" s="259"/>
      <c r="AV305" s="265">
        <f t="shared" si="242"/>
        <v>0</v>
      </c>
      <c r="AX305" s="265">
        <f t="shared" si="246"/>
        <v>0</v>
      </c>
      <c r="AZ305" s="492">
        <f t="shared" si="243"/>
        <v>0</v>
      </c>
      <c r="BB305" s="492">
        <f t="shared" si="244"/>
        <v>0</v>
      </c>
      <c r="BD305" s="265">
        <f t="shared" si="247"/>
        <v>0</v>
      </c>
      <c r="BE305" s="105"/>
      <c r="BF305" s="105"/>
      <c r="BG305" s="105"/>
      <c r="BH305" s="105"/>
      <c r="BI305" s="105"/>
      <c r="BJ305" s="105"/>
    </row>
    <row r="306" spans="2:62" ht="20.100000000000001" hidden="1" customHeight="1" outlineLevel="1">
      <c r="B306" s="100"/>
      <c r="C306" s="908"/>
      <c r="D306" s="909"/>
      <c r="E306" s="909"/>
      <c r="F306" s="910"/>
      <c r="G306" s="890"/>
      <c r="H306" s="891"/>
      <c r="I306" s="152"/>
      <c r="J306" s="152"/>
      <c r="K306" s="152"/>
      <c r="L306" s="152"/>
      <c r="M306" s="152"/>
      <c r="N306" s="152"/>
      <c r="O306" s="152"/>
      <c r="P306" s="153"/>
      <c r="Q306" s="153"/>
      <c r="R306" s="156">
        <f t="shared" si="238"/>
        <v>0</v>
      </c>
      <c r="S306" s="156">
        <f t="shared" si="239"/>
        <v>0</v>
      </c>
      <c r="U306" s="157">
        <f t="shared" si="245"/>
        <v>0</v>
      </c>
      <c r="W306" s="152"/>
      <c r="X306" s="152"/>
      <c r="Y306" s="152"/>
      <c r="Z306" s="152"/>
      <c r="AA306" s="152"/>
      <c r="AB306" s="152"/>
      <c r="AC306" s="347"/>
      <c r="AD306" s="152"/>
      <c r="AE306" s="152"/>
      <c r="AF306" s="152"/>
      <c r="AG306" s="152"/>
      <c r="AH306" s="152"/>
      <c r="AI306" s="152"/>
      <c r="AJ306" s="347"/>
      <c r="AK306" s="152"/>
      <c r="AL306" s="152"/>
      <c r="AM306" s="295"/>
      <c r="AN306" s="228"/>
      <c r="AO306" s="228"/>
      <c r="AP306" s="228"/>
      <c r="AQ306" s="228"/>
      <c r="AR306" s="228"/>
      <c r="AS306" s="348"/>
      <c r="AT306" s="264">
        <f t="shared" si="228"/>
        <v>0</v>
      </c>
      <c r="AU306" s="259"/>
      <c r="AV306" s="265">
        <f t="shared" si="242"/>
        <v>0</v>
      </c>
      <c r="AX306" s="265">
        <f t="shared" si="246"/>
        <v>0</v>
      </c>
      <c r="AZ306" s="492">
        <f t="shared" si="243"/>
        <v>0</v>
      </c>
      <c r="BB306" s="492">
        <f t="shared" si="244"/>
        <v>0</v>
      </c>
      <c r="BD306" s="265">
        <f t="shared" si="247"/>
        <v>0</v>
      </c>
      <c r="BE306" s="105"/>
      <c r="BF306" s="105"/>
      <c r="BG306" s="105"/>
      <c r="BH306" s="105"/>
      <c r="BI306" s="105"/>
      <c r="BJ306" s="105"/>
    </row>
    <row r="307" spans="2:62" ht="20.100000000000001" hidden="1" customHeight="1" outlineLevel="1">
      <c r="B307" s="100"/>
      <c r="C307" s="908"/>
      <c r="D307" s="909"/>
      <c r="E307" s="909"/>
      <c r="F307" s="910"/>
      <c r="G307" s="890"/>
      <c r="H307" s="891"/>
      <c r="I307" s="152"/>
      <c r="J307" s="152"/>
      <c r="K307" s="152"/>
      <c r="L307" s="152"/>
      <c r="M307" s="152"/>
      <c r="N307" s="152"/>
      <c r="O307" s="152"/>
      <c r="P307" s="153"/>
      <c r="Q307" s="153"/>
      <c r="R307" s="156">
        <f t="shared" si="238"/>
        <v>0</v>
      </c>
      <c r="S307" s="156">
        <f t="shared" si="239"/>
        <v>0</v>
      </c>
      <c r="U307" s="157">
        <f t="shared" si="245"/>
        <v>0</v>
      </c>
      <c r="W307" s="152"/>
      <c r="X307" s="152"/>
      <c r="Y307" s="152"/>
      <c r="Z307" s="152"/>
      <c r="AA307" s="152"/>
      <c r="AB307" s="152"/>
      <c r="AC307" s="347"/>
      <c r="AD307" s="152"/>
      <c r="AE307" s="152"/>
      <c r="AF307" s="152"/>
      <c r="AG307" s="152"/>
      <c r="AH307" s="152"/>
      <c r="AI307" s="152"/>
      <c r="AJ307" s="347"/>
      <c r="AK307" s="152"/>
      <c r="AL307" s="152"/>
      <c r="AM307" s="295"/>
      <c r="AN307" s="228"/>
      <c r="AO307" s="228"/>
      <c r="AP307" s="228"/>
      <c r="AQ307" s="228"/>
      <c r="AR307" s="228"/>
      <c r="AS307" s="348"/>
      <c r="AT307" s="264">
        <f t="shared" si="228"/>
        <v>0</v>
      </c>
      <c r="AU307" s="259"/>
      <c r="AV307" s="265">
        <f t="shared" si="242"/>
        <v>0</v>
      </c>
      <c r="AX307" s="265">
        <f t="shared" si="246"/>
        <v>0</v>
      </c>
      <c r="AZ307" s="492">
        <f t="shared" si="243"/>
        <v>0</v>
      </c>
      <c r="BB307" s="492">
        <f t="shared" si="244"/>
        <v>0</v>
      </c>
      <c r="BD307" s="265">
        <f t="shared" si="247"/>
        <v>0</v>
      </c>
      <c r="BE307" s="105"/>
      <c r="BF307" s="105"/>
      <c r="BG307" s="105"/>
      <c r="BH307" s="105"/>
      <c r="BI307" s="105"/>
      <c r="BJ307" s="105"/>
    </row>
    <row r="308" spans="2:62" ht="20.100000000000001" hidden="1" customHeight="1" outlineLevel="1">
      <c r="B308" s="100"/>
      <c r="C308" s="908"/>
      <c r="D308" s="909"/>
      <c r="E308" s="909"/>
      <c r="F308" s="910"/>
      <c r="G308" s="890"/>
      <c r="H308" s="891"/>
      <c r="I308" s="152"/>
      <c r="J308" s="152"/>
      <c r="K308" s="152"/>
      <c r="L308" s="152"/>
      <c r="M308" s="152"/>
      <c r="N308" s="152"/>
      <c r="O308" s="152"/>
      <c r="P308" s="153"/>
      <c r="Q308" s="153"/>
      <c r="R308" s="156">
        <f t="shared" si="238"/>
        <v>0</v>
      </c>
      <c r="S308" s="156">
        <f t="shared" si="239"/>
        <v>0</v>
      </c>
      <c r="U308" s="157">
        <f t="shared" si="245"/>
        <v>0</v>
      </c>
      <c r="W308" s="152"/>
      <c r="X308" s="152"/>
      <c r="Y308" s="152"/>
      <c r="Z308" s="152"/>
      <c r="AA308" s="152"/>
      <c r="AB308" s="152"/>
      <c r="AC308" s="347"/>
      <c r="AD308" s="152"/>
      <c r="AE308" s="152"/>
      <c r="AF308" s="152"/>
      <c r="AG308" s="152"/>
      <c r="AH308" s="152"/>
      <c r="AI308" s="152"/>
      <c r="AJ308" s="347"/>
      <c r="AK308" s="152"/>
      <c r="AL308" s="152"/>
      <c r="AM308" s="295"/>
      <c r="AN308" s="228"/>
      <c r="AO308" s="228"/>
      <c r="AP308" s="228"/>
      <c r="AQ308" s="228"/>
      <c r="AR308" s="228"/>
      <c r="AS308" s="348"/>
      <c r="AT308" s="264">
        <f t="shared" si="228"/>
        <v>0</v>
      </c>
      <c r="AU308" s="259"/>
      <c r="AV308" s="265">
        <f t="shared" si="242"/>
        <v>0</v>
      </c>
      <c r="AX308" s="265">
        <f t="shared" si="246"/>
        <v>0</v>
      </c>
      <c r="AZ308" s="492">
        <f t="shared" si="243"/>
        <v>0</v>
      </c>
      <c r="BB308" s="492">
        <f t="shared" si="244"/>
        <v>0</v>
      </c>
      <c r="BD308" s="265">
        <f t="shared" si="247"/>
        <v>0</v>
      </c>
      <c r="BE308" s="105"/>
      <c r="BF308" s="105"/>
      <c r="BG308" s="105"/>
      <c r="BH308" s="105"/>
      <c r="BI308" s="105"/>
      <c r="BJ308" s="105"/>
    </row>
    <row r="309" spans="2:62" ht="20.100000000000001" hidden="1" customHeight="1" outlineLevel="1">
      <c r="B309" s="100"/>
      <c r="C309" s="908"/>
      <c r="D309" s="909"/>
      <c r="E309" s="909"/>
      <c r="F309" s="910"/>
      <c r="G309" s="890"/>
      <c r="H309" s="891"/>
      <c r="I309" s="152"/>
      <c r="J309" s="152"/>
      <c r="K309" s="152"/>
      <c r="L309" s="152"/>
      <c r="M309" s="152"/>
      <c r="N309" s="152"/>
      <c r="O309" s="152"/>
      <c r="P309" s="153"/>
      <c r="Q309" s="153"/>
      <c r="R309" s="156">
        <f t="shared" si="238"/>
        <v>0</v>
      </c>
      <c r="S309" s="156">
        <f t="shared" si="239"/>
        <v>0</v>
      </c>
      <c r="U309" s="157">
        <f t="shared" si="245"/>
        <v>0</v>
      </c>
      <c r="W309" s="152"/>
      <c r="X309" s="152"/>
      <c r="Y309" s="152"/>
      <c r="Z309" s="152"/>
      <c r="AA309" s="152"/>
      <c r="AB309" s="152"/>
      <c r="AC309" s="347"/>
      <c r="AD309" s="152"/>
      <c r="AE309" s="152"/>
      <c r="AF309" s="152"/>
      <c r="AG309" s="152"/>
      <c r="AH309" s="152"/>
      <c r="AI309" s="152"/>
      <c r="AJ309" s="347"/>
      <c r="AK309" s="152"/>
      <c r="AL309" s="152"/>
      <c r="AM309" s="295"/>
      <c r="AN309" s="228"/>
      <c r="AO309" s="228"/>
      <c r="AP309" s="228"/>
      <c r="AQ309" s="228"/>
      <c r="AR309" s="228"/>
      <c r="AS309" s="348"/>
      <c r="AT309" s="264">
        <f t="shared" si="228"/>
        <v>0</v>
      </c>
      <c r="AU309" s="259"/>
      <c r="AV309" s="265">
        <f t="shared" si="242"/>
        <v>0</v>
      </c>
      <c r="AX309" s="265">
        <f t="shared" si="246"/>
        <v>0</v>
      </c>
      <c r="AZ309" s="492">
        <f t="shared" si="243"/>
        <v>0</v>
      </c>
      <c r="BB309" s="492">
        <f t="shared" si="244"/>
        <v>0</v>
      </c>
      <c r="BD309" s="265">
        <f t="shared" si="247"/>
        <v>0</v>
      </c>
      <c r="BE309" s="105"/>
      <c r="BF309" s="105"/>
      <c r="BG309" s="105"/>
      <c r="BH309" s="105"/>
      <c r="BI309" s="105"/>
      <c r="BJ309" s="105"/>
    </row>
    <row r="310" spans="2:62" ht="20.100000000000001" hidden="1" customHeight="1" outlineLevel="1">
      <c r="B310" s="100"/>
      <c r="C310" s="908"/>
      <c r="D310" s="909"/>
      <c r="E310" s="909"/>
      <c r="F310" s="910"/>
      <c r="G310" s="890"/>
      <c r="H310" s="891"/>
      <c r="I310" s="152"/>
      <c r="J310" s="152"/>
      <c r="K310" s="152"/>
      <c r="L310" s="152"/>
      <c r="M310" s="152"/>
      <c r="N310" s="152"/>
      <c r="O310" s="152"/>
      <c r="P310" s="153"/>
      <c r="Q310" s="153"/>
      <c r="R310" s="156">
        <f t="shared" si="238"/>
        <v>0</v>
      </c>
      <c r="S310" s="156">
        <f t="shared" si="239"/>
        <v>0</v>
      </c>
      <c r="U310" s="157">
        <f t="shared" si="245"/>
        <v>0</v>
      </c>
      <c r="W310" s="152"/>
      <c r="X310" s="152"/>
      <c r="Y310" s="152"/>
      <c r="Z310" s="152"/>
      <c r="AA310" s="152"/>
      <c r="AB310" s="152"/>
      <c r="AC310" s="347"/>
      <c r="AD310" s="152"/>
      <c r="AE310" s="152"/>
      <c r="AF310" s="152"/>
      <c r="AG310" s="152"/>
      <c r="AH310" s="152"/>
      <c r="AI310" s="152"/>
      <c r="AJ310" s="347"/>
      <c r="AK310" s="152"/>
      <c r="AL310" s="152"/>
      <c r="AM310" s="295"/>
      <c r="AN310" s="228"/>
      <c r="AO310" s="228"/>
      <c r="AP310" s="228"/>
      <c r="AQ310" s="228"/>
      <c r="AR310" s="228"/>
      <c r="AS310" s="348"/>
      <c r="AT310" s="264">
        <f t="shared" si="228"/>
        <v>0</v>
      </c>
      <c r="AU310" s="259"/>
      <c r="AV310" s="265">
        <f t="shared" si="242"/>
        <v>0</v>
      </c>
      <c r="AX310" s="265">
        <f t="shared" si="246"/>
        <v>0</v>
      </c>
      <c r="AZ310" s="492">
        <f t="shared" si="243"/>
        <v>0</v>
      </c>
      <c r="BB310" s="492">
        <f t="shared" si="244"/>
        <v>0</v>
      </c>
      <c r="BD310" s="265">
        <f t="shared" si="247"/>
        <v>0</v>
      </c>
      <c r="BE310" s="105"/>
      <c r="BF310" s="105"/>
      <c r="BG310" s="105"/>
      <c r="BH310" s="105"/>
      <c r="BI310" s="105"/>
      <c r="BJ310" s="105"/>
    </row>
    <row r="311" spans="2:62" ht="20.100000000000001" hidden="1" customHeight="1" outlineLevel="1">
      <c r="B311" s="100"/>
      <c r="C311" s="908"/>
      <c r="D311" s="909"/>
      <c r="E311" s="909"/>
      <c r="F311" s="910"/>
      <c r="G311" s="890"/>
      <c r="H311" s="891"/>
      <c r="I311" s="152"/>
      <c r="J311" s="152"/>
      <c r="K311" s="152"/>
      <c r="L311" s="152"/>
      <c r="M311" s="152"/>
      <c r="N311" s="152"/>
      <c r="O311" s="152"/>
      <c r="P311" s="153"/>
      <c r="Q311" s="153"/>
      <c r="R311" s="156">
        <f t="shared" si="238"/>
        <v>0</v>
      </c>
      <c r="S311" s="156">
        <f t="shared" si="239"/>
        <v>0</v>
      </c>
      <c r="U311" s="157">
        <f t="shared" si="245"/>
        <v>0</v>
      </c>
      <c r="W311" s="152"/>
      <c r="X311" s="152"/>
      <c r="Y311" s="152"/>
      <c r="Z311" s="152"/>
      <c r="AA311" s="152"/>
      <c r="AB311" s="152"/>
      <c r="AC311" s="347"/>
      <c r="AD311" s="152"/>
      <c r="AE311" s="152"/>
      <c r="AF311" s="152"/>
      <c r="AG311" s="152"/>
      <c r="AH311" s="152"/>
      <c r="AI311" s="152"/>
      <c r="AJ311" s="347"/>
      <c r="AK311" s="152"/>
      <c r="AL311" s="152"/>
      <c r="AM311" s="295"/>
      <c r="AN311" s="228"/>
      <c r="AO311" s="228"/>
      <c r="AP311" s="228"/>
      <c r="AQ311" s="228"/>
      <c r="AR311" s="228"/>
      <c r="AS311" s="348"/>
      <c r="AT311" s="264">
        <f t="shared" si="228"/>
        <v>0</v>
      </c>
      <c r="AU311" s="259"/>
      <c r="AV311" s="265">
        <f t="shared" si="242"/>
        <v>0</v>
      </c>
      <c r="AX311" s="265">
        <f t="shared" si="246"/>
        <v>0</v>
      </c>
      <c r="AZ311" s="492">
        <f t="shared" si="243"/>
        <v>0</v>
      </c>
      <c r="BB311" s="492">
        <f t="shared" si="244"/>
        <v>0</v>
      </c>
      <c r="BD311" s="265">
        <f t="shared" si="247"/>
        <v>0</v>
      </c>
      <c r="BE311" s="105"/>
      <c r="BF311" s="105"/>
      <c r="BG311" s="105"/>
      <c r="BH311" s="105"/>
      <c r="BI311" s="105"/>
      <c r="BJ311" s="105"/>
    </row>
    <row r="312" spans="2:62" ht="20.100000000000001" hidden="1" customHeight="1" outlineLevel="1">
      <c r="B312" s="100"/>
      <c r="C312" s="908"/>
      <c r="D312" s="909"/>
      <c r="E312" s="909"/>
      <c r="F312" s="910"/>
      <c r="G312" s="890"/>
      <c r="H312" s="891"/>
      <c r="I312" s="152"/>
      <c r="J312" s="152"/>
      <c r="K312" s="152"/>
      <c r="L312" s="152"/>
      <c r="M312" s="152"/>
      <c r="N312" s="152"/>
      <c r="O312" s="152"/>
      <c r="P312" s="153"/>
      <c r="Q312" s="153"/>
      <c r="R312" s="156">
        <f t="shared" si="238"/>
        <v>0</v>
      </c>
      <c r="S312" s="156">
        <f t="shared" si="239"/>
        <v>0</v>
      </c>
      <c r="U312" s="157">
        <f t="shared" si="245"/>
        <v>0</v>
      </c>
      <c r="W312" s="152"/>
      <c r="X312" s="152"/>
      <c r="Y312" s="152"/>
      <c r="Z312" s="152"/>
      <c r="AA312" s="152"/>
      <c r="AB312" s="152"/>
      <c r="AC312" s="347"/>
      <c r="AD312" s="152"/>
      <c r="AE312" s="152"/>
      <c r="AF312" s="152"/>
      <c r="AG312" s="152"/>
      <c r="AH312" s="152"/>
      <c r="AI312" s="152"/>
      <c r="AJ312" s="347"/>
      <c r="AK312" s="152"/>
      <c r="AL312" s="152"/>
      <c r="AM312" s="295"/>
      <c r="AN312" s="228"/>
      <c r="AO312" s="228"/>
      <c r="AP312" s="228"/>
      <c r="AQ312" s="228"/>
      <c r="AR312" s="228"/>
      <c r="AS312" s="348"/>
      <c r="AT312" s="264">
        <f t="shared" si="228"/>
        <v>0</v>
      </c>
      <c r="AU312" s="259"/>
      <c r="AV312" s="265">
        <f t="shared" si="242"/>
        <v>0</v>
      </c>
      <c r="AX312" s="265">
        <f t="shared" si="246"/>
        <v>0</v>
      </c>
      <c r="AZ312" s="492">
        <f t="shared" si="243"/>
        <v>0</v>
      </c>
      <c r="BB312" s="492">
        <f t="shared" si="244"/>
        <v>0</v>
      </c>
      <c r="BD312" s="265">
        <f t="shared" si="247"/>
        <v>0</v>
      </c>
      <c r="BE312" s="105"/>
      <c r="BF312" s="105"/>
      <c r="BG312" s="105"/>
      <c r="BH312" s="105"/>
      <c r="BI312" s="105"/>
      <c r="BJ312" s="105"/>
    </row>
    <row r="313" spans="2:62" ht="20.100000000000001" hidden="1" customHeight="1" outlineLevel="1">
      <c r="B313" s="100"/>
      <c r="C313" s="908"/>
      <c r="D313" s="909"/>
      <c r="E313" s="909"/>
      <c r="F313" s="910"/>
      <c r="G313" s="890"/>
      <c r="H313" s="891"/>
      <c r="I313" s="152"/>
      <c r="J313" s="152"/>
      <c r="K313" s="152"/>
      <c r="L313" s="152"/>
      <c r="M313" s="152"/>
      <c r="N313" s="152"/>
      <c r="O313" s="152"/>
      <c r="P313" s="153"/>
      <c r="Q313" s="153"/>
      <c r="R313" s="156">
        <f t="shared" si="238"/>
        <v>0</v>
      </c>
      <c r="S313" s="156">
        <f t="shared" si="239"/>
        <v>0</v>
      </c>
      <c r="U313" s="157">
        <f t="shared" si="245"/>
        <v>0</v>
      </c>
      <c r="W313" s="152"/>
      <c r="X313" s="152"/>
      <c r="Y313" s="152"/>
      <c r="Z313" s="152"/>
      <c r="AA313" s="152"/>
      <c r="AB313" s="152"/>
      <c r="AC313" s="347"/>
      <c r="AD313" s="152"/>
      <c r="AE313" s="152"/>
      <c r="AF313" s="152"/>
      <c r="AG313" s="152"/>
      <c r="AH313" s="152"/>
      <c r="AI313" s="152"/>
      <c r="AJ313" s="347"/>
      <c r="AK313" s="152"/>
      <c r="AL313" s="152"/>
      <c r="AM313" s="295"/>
      <c r="AN313" s="228"/>
      <c r="AO313" s="228"/>
      <c r="AP313" s="228"/>
      <c r="AQ313" s="228"/>
      <c r="AR313" s="228"/>
      <c r="AS313" s="348"/>
      <c r="AT313" s="264">
        <f t="shared" si="228"/>
        <v>0</v>
      </c>
      <c r="AU313" s="259"/>
      <c r="AV313" s="265">
        <f t="shared" si="242"/>
        <v>0</v>
      </c>
      <c r="AX313" s="265">
        <f t="shared" si="246"/>
        <v>0</v>
      </c>
      <c r="AZ313" s="492">
        <f t="shared" si="243"/>
        <v>0</v>
      </c>
      <c r="BB313" s="492">
        <f t="shared" si="244"/>
        <v>0</v>
      </c>
      <c r="BD313" s="265">
        <f t="shared" si="247"/>
        <v>0</v>
      </c>
      <c r="BE313" s="105"/>
      <c r="BF313" s="105"/>
      <c r="BG313" s="105"/>
      <c r="BH313" s="105"/>
      <c r="BI313" s="105"/>
      <c r="BJ313" s="105"/>
    </row>
    <row r="314" spans="2:62" ht="20.100000000000001" hidden="1" customHeight="1" outlineLevel="1">
      <c r="B314" s="100"/>
      <c r="C314" s="908"/>
      <c r="D314" s="909"/>
      <c r="E314" s="909"/>
      <c r="F314" s="910"/>
      <c r="G314" s="890"/>
      <c r="H314" s="891"/>
      <c r="I314" s="152"/>
      <c r="J314" s="152"/>
      <c r="K314" s="152"/>
      <c r="L314" s="152"/>
      <c r="M314" s="152"/>
      <c r="N314" s="152"/>
      <c r="O314" s="152"/>
      <c r="P314" s="153"/>
      <c r="Q314" s="153"/>
      <c r="R314" s="156">
        <f t="shared" si="238"/>
        <v>0</v>
      </c>
      <c r="S314" s="156">
        <f t="shared" si="239"/>
        <v>0</v>
      </c>
      <c r="U314" s="157">
        <f t="shared" si="245"/>
        <v>0</v>
      </c>
      <c r="W314" s="152"/>
      <c r="X314" s="152"/>
      <c r="Y314" s="152"/>
      <c r="Z314" s="152"/>
      <c r="AA314" s="152"/>
      <c r="AB314" s="152"/>
      <c r="AC314" s="347"/>
      <c r="AD314" s="152"/>
      <c r="AE314" s="152"/>
      <c r="AF314" s="152"/>
      <c r="AG314" s="152"/>
      <c r="AH314" s="152"/>
      <c r="AI314" s="152"/>
      <c r="AJ314" s="347"/>
      <c r="AK314" s="152"/>
      <c r="AL314" s="152"/>
      <c r="AM314" s="295"/>
      <c r="AN314" s="228"/>
      <c r="AO314" s="228"/>
      <c r="AP314" s="228"/>
      <c r="AQ314" s="228"/>
      <c r="AR314" s="228"/>
      <c r="AS314" s="348"/>
      <c r="AT314" s="264">
        <f t="shared" si="228"/>
        <v>0</v>
      </c>
      <c r="AU314" s="259"/>
      <c r="AV314" s="265">
        <f t="shared" si="242"/>
        <v>0</v>
      </c>
      <c r="AX314" s="265">
        <f t="shared" si="246"/>
        <v>0</v>
      </c>
      <c r="AZ314" s="492">
        <f t="shared" si="243"/>
        <v>0</v>
      </c>
      <c r="BB314" s="492">
        <f t="shared" si="244"/>
        <v>0</v>
      </c>
      <c r="BD314" s="265">
        <f t="shared" si="247"/>
        <v>0</v>
      </c>
      <c r="BE314" s="105"/>
      <c r="BF314" s="105"/>
      <c r="BG314" s="105"/>
      <c r="BH314" s="105"/>
      <c r="BI314" s="105"/>
      <c r="BJ314" s="105"/>
    </row>
    <row r="315" spans="2:62" ht="20.100000000000001" hidden="1" customHeight="1" outlineLevel="1">
      <c r="B315" s="100"/>
      <c r="C315" s="908"/>
      <c r="D315" s="909"/>
      <c r="E315" s="909"/>
      <c r="F315" s="910"/>
      <c r="G315" s="890"/>
      <c r="H315" s="891"/>
      <c r="I315" s="152"/>
      <c r="J315" s="152"/>
      <c r="K315" s="152"/>
      <c r="L315" s="152"/>
      <c r="M315" s="152"/>
      <c r="N315" s="152"/>
      <c r="O315" s="152"/>
      <c r="P315" s="153"/>
      <c r="Q315" s="153"/>
      <c r="R315" s="156">
        <f t="shared" si="238"/>
        <v>0</v>
      </c>
      <c r="S315" s="156">
        <f t="shared" si="239"/>
        <v>0</v>
      </c>
      <c r="U315" s="157">
        <f t="shared" si="245"/>
        <v>0</v>
      </c>
      <c r="W315" s="152"/>
      <c r="X315" s="152"/>
      <c r="Y315" s="152"/>
      <c r="Z315" s="152"/>
      <c r="AA315" s="152"/>
      <c r="AB315" s="152"/>
      <c r="AC315" s="347"/>
      <c r="AD315" s="152"/>
      <c r="AE315" s="152"/>
      <c r="AF315" s="152"/>
      <c r="AG315" s="152"/>
      <c r="AH315" s="152"/>
      <c r="AI315" s="152"/>
      <c r="AJ315" s="347"/>
      <c r="AK315" s="152"/>
      <c r="AL315" s="152"/>
      <c r="AM315" s="295"/>
      <c r="AN315" s="228"/>
      <c r="AO315" s="228"/>
      <c r="AP315" s="228"/>
      <c r="AQ315" s="228"/>
      <c r="AR315" s="228"/>
      <c r="AS315" s="348"/>
      <c r="AT315" s="264">
        <f t="shared" si="228"/>
        <v>0</v>
      </c>
      <c r="AU315" s="259"/>
      <c r="AV315" s="265">
        <f t="shared" si="242"/>
        <v>0</v>
      </c>
      <c r="AX315" s="265">
        <f t="shared" si="246"/>
        <v>0</v>
      </c>
      <c r="AZ315" s="492">
        <f t="shared" si="243"/>
        <v>0</v>
      </c>
      <c r="BB315" s="492">
        <f t="shared" si="244"/>
        <v>0</v>
      </c>
      <c r="BD315" s="265">
        <f t="shared" si="247"/>
        <v>0</v>
      </c>
      <c r="BE315" s="105"/>
      <c r="BF315" s="105"/>
      <c r="BG315" s="105"/>
      <c r="BH315" s="105"/>
      <c r="BI315" s="105"/>
      <c r="BJ315" s="105"/>
    </row>
    <row r="316" spans="2:62" ht="20.100000000000001" hidden="1" customHeight="1" outlineLevel="1">
      <c r="B316" s="100"/>
      <c r="C316" s="908"/>
      <c r="D316" s="909"/>
      <c r="E316" s="909"/>
      <c r="F316" s="910"/>
      <c r="G316" s="890"/>
      <c r="H316" s="891"/>
      <c r="I316" s="152"/>
      <c r="J316" s="152"/>
      <c r="K316" s="152"/>
      <c r="L316" s="152"/>
      <c r="M316" s="152"/>
      <c r="N316" s="152"/>
      <c r="O316" s="152"/>
      <c r="P316" s="153"/>
      <c r="Q316" s="153"/>
      <c r="R316" s="156">
        <f t="shared" si="238"/>
        <v>0</v>
      </c>
      <c r="S316" s="156">
        <f t="shared" si="239"/>
        <v>0</v>
      </c>
      <c r="U316" s="157">
        <f t="shared" si="245"/>
        <v>0</v>
      </c>
      <c r="W316" s="152"/>
      <c r="X316" s="152"/>
      <c r="Y316" s="152"/>
      <c r="Z316" s="152"/>
      <c r="AA316" s="152"/>
      <c r="AB316" s="152"/>
      <c r="AC316" s="347"/>
      <c r="AD316" s="152"/>
      <c r="AE316" s="152"/>
      <c r="AF316" s="152"/>
      <c r="AG316" s="152"/>
      <c r="AH316" s="152"/>
      <c r="AI316" s="152"/>
      <c r="AJ316" s="347"/>
      <c r="AK316" s="152"/>
      <c r="AL316" s="152"/>
      <c r="AM316" s="295"/>
      <c r="AN316" s="228"/>
      <c r="AO316" s="228"/>
      <c r="AP316" s="228"/>
      <c r="AQ316" s="228"/>
      <c r="AR316" s="228"/>
      <c r="AS316" s="348"/>
      <c r="AT316" s="264">
        <f t="shared" si="228"/>
        <v>0</v>
      </c>
      <c r="AU316" s="259"/>
      <c r="AV316" s="265">
        <f t="shared" si="242"/>
        <v>0</v>
      </c>
      <c r="AX316" s="265">
        <f t="shared" si="246"/>
        <v>0</v>
      </c>
      <c r="AZ316" s="492">
        <f t="shared" si="243"/>
        <v>0</v>
      </c>
      <c r="BB316" s="492">
        <f t="shared" si="244"/>
        <v>0</v>
      </c>
      <c r="BD316" s="265">
        <f t="shared" si="247"/>
        <v>0</v>
      </c>
      <c r="BE316" s="105"/>
      <c r="BF316" s="105"/>
      <c r="BG316" s="105"/>
      <c r="BH316" s="105"/>
      <c r="BI316" s="105"/>
      <c r="BJ316" s="105"/>
    </row>
    <row r="317" spans="2:62" ht="9.9499999999999993" hidden="1" customHeight="1" outlineLevel="1">
      <c r="B317" s="101"/>
      <c r="C317" s="208"/>
      <c r="D317" s="208"/>
      <c r="E317" s="208"/>
      <c r="F317" s="208"/>
      <c r="G317" s="237"/>
      <c r="H317" s="207"/>
      <c r="I317" s="257"/>
      <c r="J317" s="257"/>
      <c r="K317" s="257"/>
      <c r="L317" s="257"/>
      <c r="M317" s="257"/>
      <c r="N317" s="257"/>
      <c r="O317" s="257"/>
      <c r="P317" s="256"/>
      <c r="Q317" s="102"/>
      <c r="R317" s="102"/>
      <c r="S317" s="102"/>
      <c r="U317" s="98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Z317" s="493"/>
      <c r="BE317" s="105"/>
      <c r="BF317" s="105"/>
      <c r="BG317" s="105"/>
      <c r="BH317" s="105"/>
      <c r="BI317" s="105"/>
      <c r="BJ317" s="105"/>
    </row>
    <row r="318" spans="2:62" ht="20.100000000000001" customHeight="1" collapsed="1">
      <c r="B318" s="8">
        <f>B301+1</f>
        <v>19</v>
      </c>
      <c r="C318" s="916"/>
      <c r="D318" s="917"/>
      <c r="E318" s="917"/>
      <c r="F318" s="918"/>
      <c r="G318" s="429"/>
      <c r="H318" s="206">
        <v>1</v>
      </c>
      <c r="I318" s="642">
        <f t="shared" ref="I318" si="248">$H318*SUM(I319:I333)</f>
        <v>0</v>
      </c>
      <c r="J318" s="643">
        <f t="shared" ref="J318:O318" si="249">$H318*SUM(J319:J333)</f>
        <v>0</v>
      </c>
      <c r="K318" s="644">
        <f t="shared" si="249"/>
        <v>0</v>
      </c>
      <c r="L318" s="645">
        <f t="shared" si="249"/>
        <v>0</v>
      </c>
      <c r="M318" s="645">
        <f t="shared" si="249"/>
        <v>0</v>
      </c>
      <c r="N318" s="644">
        <f t="shared" si="249"/>
        <v>0</v>
      </c>
      <c r="O318" s="642">
        <f t="shared" si="249"/>
        <v>0</v>
      </c>
      <c r="P318" s="209">
        <f t="shared" ref="P318:Q318" si="250">$H318*SUM(P319:P333)</f>
        <v>0</v>
      </c>
      <c r="Q318" s="210">
        <f t="shared" si="250"/>
        <v>0</v>
      </c>
      <c r="R318" s="136">
        <f t="shared" ref="R318:R333" si="251">P318*(1+Gewinn)*(1+SicherheitAngebot)</f>
        <v>0</v>
      </c>
      <c r="S318" s="137">
        <f t="shared" ref="S318:S333" si="252">Q318*(1+MGKZ)*(1+Gewinn)*(1+SicherheitAngebot)</f>
        <v>0</v>
      </c>
      <c r="U318" s="10">
        <f>I318*$I$7+J318*$J$7+K318*$K$7+L318*$L$7+M318*$M$7+N318*$N$7+O318*$O$7+R318+S318</f>
        <v>0</v>
      </c>
      <c r="W318" s="646">
        <f t="shared" ref="W318:AB318" si="253">$H318*SUM(W319:W333)</f>
        <v>0</v>
      </c>
      <c r="X318" s="647">
        <f t="shared" si="253"/>
        <v>0</v>
      </c>
      <c r="Y318" s="648">
        <f t="shared" si="253"/>
        <v>0</v>
      </c>
      <c r="Z318" s="649">
        <f t="shared" si="253"/>
        <v>0</v>
      </c>
      <c r="AA318" s="648">
        <f t="shared" si="253"/>
        <v>0</v>
      </c>
      <c r="AB318" s="646">
        <f t="shared" si="253"/>
        <v>0</v>
      </c>
      <c r="AC318" s="258"/>
      <c r="AD318" s="646">
        <f t="shared" ref="AD318:AM318" si="254">$H318*SUM(AD319:AD333)</f>
        <v>0</v>
      </c>
      <c r="AE318" s="647">
        <f t="shared" si="254"/>
        <v>0</v>
      </c>
      <c r="AF318" s="648">
        <f t="shared" si="254"/>
        <v>0</v>
      </c>
      <c r="AG318" s="649">
        <f t="shared" si="254"/>
        <v>0</v>
      </c>
      <c r="AH318" s="648">
        <f t="shared" si="254"/>
        <v>0</v>
      </c>
      <c r="AI318" s="646">
        <f t="shared" si="254"/>
        <v>0</v>
      </c>
      <c r="AJ318" s="258"/>
      <c r="AK318" s="653">
        <f t="shared" si="254"/>
        <v>0</v>
      </c>
      <c r="AL318" s="653">
        <f t="shared" si="254"/>
        <v>0</v>
      </c>
      <c r="AM318" s="653">
        <f t="shared" si="254"/>
        <v>0</v>
      </c>
      <c r="AN318" s="227">
        <f>$H318*SUM(AN319:AN333)*(1+Gewinn)*(1+SicherheitAngebot)</f>
        <v>0</v>
      </c>
      <c r="AO318" s="227">
        <f>$H318*SUM(AO319:AO333)*(1+Gewinn)*(1+SicherheitAngebot)</f>
        <v>0</v>
      </c>
      <c r="AP318" s="227">
        <f>$H318*SUM(AP319:AP333)*(1+Gewinn)*(1+SicherheitAngebot)</f>
        <v>0</v>
      </c>
      <c r="AQ318" s="227">
        <f>$H318*SUM(AQ319:AQ333)*(1+Gewinn)*(1+SicherheitAngebot)</f>
        <v>0</v>
      </c>
      <c r="AR318" s="227">
        <f>$H318*SUM(AR319:AR333)*(1+Gewinn)*(1+SicherheitAngebot)</f>
        <v>0</v>
      </c>
      <c r="AS318" s="262"/>
      <c r="AT318" s="263">
        <f t="shared" si="228"/>
        <v>0</v>
      </c>
      <c r="AU318" s="259"/>
      <c r="AV318" s="491">
        <f>AK318*$AK$7+AL318*$AL$7+AM318*$AM$7+SUM(AN318:AR318)+AT318/Zuschläge_IBN+AT318</f>
        <v>0</v>
      </c>
      <c r="AX318" s="685">
        <f>U318+AV318</f>
        <v>0</v>
      </c>
      <c r="AZ318" s="490">
        <f>IF(H318&gt;0,U318/(1+SicherheitAngebot)*(1+Sicherheit),0)</f>
        <v>0</v>
      </c>
      <c r="BB318" s="490">
        <f>IF(H318&gt;0,AV318/(1+SicherheitAngebot)*(1+Sicherheit),0)</f>
        <v>0</v>
      </c>
      <c r="BD318" s="490">
        <f>AZ318+BB318</f>
        <v>0</v>
      </c>
      <c r="BE318" s="105"/>
      <c r="BF318" s="105"/>
      <c r="BG318" s="105"/>
      <c r="BH318" s="105"/>
      <c r="BI318" s="105"/>
      <c r="BJ318" s="105"/>
    </row>
    <row r="319" spans="2:62" ht="20.100000000000001" hidden="1" customHeight="1" outlineLevel="1">
      <c r="B319" s="99"/>
      <c r="C319" s="908"/>
      <c r="D319" s="909"/>
      <c r="E319" s="909"/>
      <c r="F319" s="910"/>
      <c r="G319" s="890"/>
      <c r="H319" s="901"/>
      <c r="I319" s="152"/>
      <c r="J319" s="152"/>
      <c r="K319" s="152"/>
      <c r="L319" s="152"/>
      <c r="M319" s="152"/>
      <c r="N319" s="152"/>
      <c r="O319" s="152"/>
      <c r="P319" s="153"/>
      <c r="Q319" s="153"/>
      <c r="R319" s="156">
        <f t="shared" si="251"/>
        <v>0</v>
      </c>
      <c r="S319" s="156">
        <f t="shared" si="252"/>
        <v>0</v>
      </c>
      <c r="U319" s="157">
        <f>I319*$I$7+J319*$J$7+K319*$K$7+L319*$L$7+M319*$M$7+N319*$N$7+O319*$O$7+R319+S319</f>
        <v>0</v>
      </c>
      <c r="W319" s="152"/>
      <c r="X319" s="152"/>
      <c r="Y319" s="152"/>
      <c r="Z319" s="152"/>
      <c r="AA319" s="152"/>
      <c r="AB319" s="152"/>
      <c r="AC319" s="347"/>
      <c r="AD319" s="152"/>
      <c r="AE319" s="152"/>
      <c r="AF319" s="152"/>
      <c r="AG319" s="152"/>
      <c r="AH319" s="152"/>
      <c r="AI319" s="152"/>
      <c r="AJ319" s="347"/>
      <c r="AK319" s="152"/>
      <c r="AL319" s="152"/>
      <c r="AM319" s="295"/>
      <c r="AN319" s="228"/>
      <c r="AO319" s="228"/>
      <c r="AP319" s="228"/>
      <c r="AQ319" s="228"/>
      <c r="AR319" s="228"/>
      <c r="AS319" s="348"/>
      <c r="AT319" s="264">
        <f t="shared" si="228"/>
        <v>0</v>
      </c>
      <c r="AU319" s="259"/>
      <c r="AV319" s="265">
        <f t="shared" ref="AV319:AV333" si="255">AK319*$AK$7+AL319*$AL$7+AM319*$AM$7+SUM(AN319:AR319)*(1+Gewinn)*(1+SicherheitAngebot)+AT319/Zuschläge_IBN+AT319</f>
        <v>0</v>
      </c>
      <c r="AX319" s="265">
        <f>U319+AV319</f>
        <v>0</v>
      </c>
      <c r="AZ319" s="492">
        <f t="shared" ref="AZ319:AZ333" si="256">U319/(1+SicherheitAngebot)*(1+Sicherheit)</f>
        <v>0</v>
      </c>
      <c r="BB319" s="492">
        <f t="shared" ref="BB319:BB333" si="257">AV319/(1+SicherheitAngebot)*(1+Sicherheit)</f>
        <v>0</v>
      </c>
      <c r="BD319" s="265">
        <f>AZ319+BB319</f>
        <v>0</v>
      </c>
      <c r="BE319" s="105"/>
      <c r="BF319" s="105"/>
      <c r="BG319" s="105"/>
      <c r="BH319" s="105"/>
      <c r="BI319" s="105"/>
      <c r="BJ319" s="105"/>
    </row>
    <row r="320" spans="2:62" ht="20.100000000000001" hidden="1" customHeight="1" outlineLevel="1">
      <c r="B320" s="100"/>
      <c r="C320" s="908"/>
      <c r="D320" s="909"/>
      <c r="E320" s="909"/>
      <c r="F320" s="910"/>
      <c r="G320" s="890"/>
      <c r="H320" s="891"/>
      <c r="I320" s="152"/>
      <c r="J320" s="152"/>
      <c r="K320" s="152"/>
      <c r="L320" s="152"/>
      <c r="M320" s="152"/>
      <c r="N320" s="152"/>
      <c r="O320" s="152"/>
      <c r="P320" s="153"/>
      <c r="Q320" s="153"/>
      <c r="R320" s="156">
        <f t="shared" si="251"/>
        <v>0</v>
      </c>
      <c r="S320" s="156">
        <f t="shared" si="252"/>
        <v>0</v>
      </c>
      <c r="U320" s="157">
        <f t="shared" ref="U320:U333" si="258">I320*$I$7+J320*$J$7+K320*$K$7+L320*$L$7+M320*$M$7+N320*$N$7+O320*$O$7+R320+S320</f>
        <v>0</v>
      </c>
      <c r="W320" s="152"/>
      <c r="X320" s="152"/>
      <c r="Y320" s="152"/>
      <c r="Z320" s="152"/>
      <c r="AA320" s="152"/>
      <c r="AB320" s="152"/>
      <c r="AC320" s="347"/>
      <c r="AD320" s="152"/>
      <c r="AE320" s="152"/>
      <c r="AF320" s="152"/>
      <c r="AG320" s="152"/>
      <c r="AH320" s="152"/>
      <c r="AI320" s="152"/>
      <c r="AJ320" s="347"/>
      <c r="AK320" s="152"/>
      <c r="AL320" s="152"/>
      <c r="AM320" s="295"/>
      <c r="AN320" s="228"/>
      <c r="AO320" s="228"/>
      <c r="AP320" s="228"/>
      <c r="AQ320" s="228"/>
      <c r="AR320" s="228"/>
      <c r="AS320" s="348"/>
      <c r="AT320" s="264">
        <f t="shared" si="228"/>
        <v>0</v>
      </c>
      <c r="AU320" s="259"/>
      <c r="AV320" s="265">
        <f t="shared" si="255"/>
        <v>0</v>
      </c>
      <c r="AX320" s="265">
        <f t="shared" ref="AX320:AX333" si="259">U320+AV320</f>
        <v>0</v>
      </c>
      <c r="AZ320" s="492">
        <f t="shared" si="256"/>
        <v>0</v>
      </c>
      <c r="BB320" s="492">
        <f t="shared" si="257"/>
        <v>0</v>
      </c>
      <c r="BD320" s="265">
        <f t="shared" ref="BD320:BD333" si="260">AZ320+BB320</f>
        <v>0</v>
      </c>
      <c r="BE320" s="105"/>
      <c r="BF320" s="105"/>
      <c r="BG320" s="105"/>
      <c r="BH320" s="105"/>
      <c r="BI320" s="105"/>
      <c r="BJ320" s="105"/>
    </row>
    <row r="321" spans="2:62" ht="20.100000000000001" hidden="1" customHeight="1" outlineLevel="1">
      <c r="B321" s="100"/>
      <c r="C321" s="908"/>
      <c r="D321" s="909"/>
      <c r="E321" s="909"/>
      <c r="F321" s="910"/>
      <c r="G321" s="890"/>
      <c r="H321" s="891"/>
      <c r="I321" s="152"/>
      <c r="J321" s="152"/>
      <c r="K321" s="152"/>
      <c r="L321" s="152"/>
      <c r="M321" s="152"/>
      <c r="N321" s="152"/>
      <c r="O321" s="152"/>
      <c r="P321" s="153"/>
      <c r="Q321" s="153"/>
      <c r="R321" s="156">
        <f t="shared" si="251"/>
        <v>0</v>
      </c>
      <c r="S321" s="156">
        <f t="shared" si="252"/>
        <v>0</v>
      </c>
      <c r="U321" s="157">
        <f t="shared" si="258"/>
        <v>0</v>
      </c>
      <c r="W321" s="152"/>
      <c r="X321" s="152"/>
      <c r="Y321" s="152"/>
      <c r="Z321" s="152"/>
      <c r="AA321" s="152"/>
      <c r="AB321" s="152"/>
      <c r="AC321" s="347"/>
      <c r="AD321" s="152"/>
      <c r="AE321" s="152"/>
      <c r="AF321" s="152"/>
      <c r="AG321" s="152"/>
      <c r="AH321" s="152"/>
      <c r="AI321" s="152"/>
      <c r="AJ321" s="347"/>
      <c r="AK321" s="152"/>
      <c r="AL321" s="152"/>
      <c r="AM321" s="295"/>
      <c r="AN321" s="228"/>
      <c r="AO321" s="228"/>
      <c r="AP321" s="228"/>
      <c r="AQ321" s="228"/>
      <c r="AR321" s="228"/>
      <c r="AS321" s="348"/>
      <c r="AT321" s="264">
        <f t="shared" si="228"/>
        <v>0</v>
      </c>
      <c r="AU321" s="259"/>
      <c r="AV321" s="265">
        <f t="shared" si="255"/>
        <v>0</v>
      </c>
      <c r="AX321" s="265">
        <f t="shared" si="259"/>
        <v>0</v>
      </c>
      <c r="AZ321" s="492">
        <f t="shared" si="256"/>
        <v>0</v>
      </c>
      <c r="BB321" s="492">
        <f t="shared" si="257"/>
        <v>0</v>
      </c>
      <c r="BD321" s="265">
        <f t="shared" si="260"/>
        <v>0</v>
      </c>
      <c r="BE321" s="105"/>
      <c r="BF321" s="105"/>
      <c r="BG321" s="105"/>
      <c r="BH321" s="105"/>
      <c r="BI321" s="105"/>
      <c r="BJ321" s="105"/>
    </row>
    <row r="322" spans="2:62" ht="20.100000000000001" hidden="1" customHeight="1" outlineLevel="1">
      <c r="B322" s="100"/>
      <c r="C322" s="908"/>
      <c r="D322" s="909"/>
      <c r="E322" s="909"/>
      <c r="F322" s="910"/>
      <c r="G322" s="890"/>
      <c r="H322" s="891"/>
      <c r="I322" s="152"/>
      <c r="J322" s="152"/>
      <c r="K322" s="152"/>
      <c r="L322" s="152"/>
      <c r="M322" s="152"/>
      <c r="N322" s="152"/>
      <c r="O322" s="152"/>
      <c r="P322" s="153"/>
      <c r="Q322" s="153"/>
      <c r="R322" s="156">
        <f t="shared" si="251"/>
        <v>0</v>
      </c>
      <c r="S322" s="156">
        <f t="shared" si="252"/>
        <v>0</v>
      </c>
      <c r="U322" s="157">
        <f t="shared" si="258"/>
        <v>0</v>
      </c>
      <c r="W322" s="152"/>
      <c r="X322" s="152"/>
      <c r="Y322" s="152"/>
      <c r="Z322" s="152"/>
      <c r="AA322" s="152"/>
      <c r="AB322" s="152"/>
      <c r="AC322" s="347"/>
      <c r="AD322" s="152"/>
      <c r="AE322" s="152"/>
      <c r="AF322" s="152"/>
      <c r="AG322" s="152"/>
      <c r="AH322" s="152"/>
      <c r="AI322" s="152"/>
      <c r="AJ322" s="347"/>
      <c r="AK322" s="152"/>
      <c r="AL322" s="152"/>
      <c r="AM322" s="295"/>
      <c r="AN322" s="228"/>
      <c r="AO322" s="228"/>
      <c r="AP322" s="228"/>
      <c r="AQ322" s="228"/>
      <c r="AR322" s="228"/>
      <c r="AS322" s="348"/>
      <c r="AT322" s="264">
        <f t="shared" si="228"/>
        <v>0</v>
      </c>
      <c r="AU322" s="259"/>
      <c r="AV322" s="265">
        <f t="shared" si="255"/>
        <v>0</v>
      </c>
      <c r="AX322" s="265">
        <f t="shared" si="259"/>
        <v>0</v>
      </c>
      <c r="AZ322" s="492">
        <f t="shared" si="256"/>
        <v>0</v>
      </c>
      <c r="BB322" s="492">
        <f t="shared" si="257"/>
        <v>0</v>
      </c>
      <c r="BD322" s="265">
        <f t="shared" si="260"/>
        <v>0</v>
      </c>
      <c r="BE322" s="105"/>
      <c r="BF322" s="105"/>
      <c r="BG322" s="105"/>
      <c r="BH322" s="105"/>
      <c r="BI322" s="105"/>
      <c r="BJ322" s="105"/>
    </row>
    <row r="323" spans="2:62" ht="20.100000000000001" hidden="1" customHeight="1" outlineLevel="1">
      <c r="B323" s="100"/>
      <c r="C323" s="908"/>
      <c r="D323" s="909"/>
      <c r="E323" s="909"/>
      <c r="F323" s="910"/>
      <c r="G323" s="890"/>
      <c r="H323" s="891"/>
      <c r="I323" s="152"/>
      <c r="J323" s="152"/>
      <c r="K323" s="152"/>
      <c r="L323" s="152"/>
      <c r="M323" s="152"/>
      <c r="N323" s="152"/>
      <c r="O323" s="152"/>
      <c r="P323" s="153"/>
      <c r="Q323" s="153"/>
      <c r="R323" s="156">
        <f t="shared" si="251"/>
        <v>0</v>
      </c>
      <c r="S323" s="156">
        <f t="shared" si="252"/>
        <v>0</v>
      </c>
      <c r="U323" s="157">
        <f t="shared" si="258"/>
        <v>0</v>
      </c>
      <c r="W323" s="152"/>
      <c r="X323" s="152"/>
      <c r="Y323" s="152"/>
      <c r="Z323" s="152"/>
      <c r="AA323" s="152"/>
      <c r="AB323" s="152"/>
      <c r="AC323" s="347"/>
      <c r="AD323" s="152"/>
      <c r="AE323" s="152"/>
      <c r="AF323" s="152"/>
      <c r="AG323" s="152"/>
      <c r="AH323" s="152"/>
      <c r="AI323" s="152"/>
      <c r="AJ323" s="347"/>
      <c r="AK323" s="152"/>
      <c r="AL323" s="152"/>
      <c r="AM323" s="295"/>
      <c r="AN323" s="228"/>
      <c r="AO323" s="228"/>
      <c r="AP323" s="228"/>
      <c r="AQ323" s="228"/>
      <c r="AR323" s="228"/>
      <c r="AS323" s="348"/>
      <c r="AT323" s="264">
        <f t="shared" si="228"/>
        <v>0</v>
      </c>
      <c r="AU323" s="259"/>
      <c r="AV323" s="265">
        <f t="shared" si="255"/>
        <v>0</v>
      </c>
      <c r="AX323" s="265">
        <f t="shared" si="259"/>
        <v>0</v>
      </c>
      <c r="AZ323" s="492">
        <f t="shared" si="256"/>
        <v>0</v>
      </c>
      <c r="BB323" s="492">
        <f t="shared" si="257"/>
        <v>0</v>
      </c>
      <c r="BD323" s="265">
        <f t="shared" si="260"/>
        <v>0</v>
      </c>
      <c r="BE323" s="105"/>
      <c r="BF323" s="105"/>
      <c r="BG323" s="105"/>
      <c r="BH323" s="105"/>
      <c r="BI323" s="105"/>
      <c r="BJ323" s="105"/>
    </row>
    <row r="324" spans="2:62" ht="20.100000000000001" hidden="1" customHeight="1" outlineLevel="1">
      <c r="B324" s="100"/>
      <c r="C324" s="908"/>
      <c r="D324" s="909"/>
      <c r="E324" s="909"/>
      <c r="F324" s="910"/>
      <c r="G324" s="890"/>
      <c r="H324" s="891"/>
      <c r="I324" s="152"/>
      <c r="J324" s="152"/>
      <c r="K324" s="152"/>
      <c r="L324" s="152"/>
      <c r="M324" s="152"/>
      <c r="N324" s="152"/>
      <c r="O324" s="152"/>
      <c r="P324" s="153"/>
      <c r="Q324" s="153"/>
      <c r="R324" s="156">
        <f t="shared" si="251"/>
        <v>0</v>
      </c>
      <c r="S324" s="156">
        <f t="shared" si="252"/>
        <v>0</v>
      </c>
      <c r="U324" s="157">
        <f t="shared" si="258"/>
        <v>0</v>
      </c>
      <c r="W324" s="152"/>
      <c r="X324" s="152"/>
      <c r="Y324" s="152"/>
      <c r="Z324" s="152"/>
      <c r="AA324" s="152"/>
      <c r="AB324" s="152"/>
      <c r="AC324" s="347"/>
      <c r="AD324" s="152"/>
      <c r="AE324" s="152"/>
      <c r="AF324" s="152"/>
      <c r="AG324" s="152"/>
      <c r="AH324" s="152"/>
      <c r="AI324" s="152"/>
      <c r="AJ324" s="347"/>
      <c r="AK324" s="152"/>
      <c r="AL324" s="152"/>
      <c r="AM324" s="295"/>
      <c r="AN324" s="228"/>
      <c r="AO324" s="228"/>
      <c r="AP324" s="228"/>
      <c r="AQ324" s="228"/>
      <c r="AR324" s="228"/>
      <c r="AS324" s="348"/>
      <c r="AT324" s="264">
        <f t="shared" si="228"/>
        <v>0</v>
      </c>
      <c r="AU324" s="259"/>
      <c r="AV324" s="265">
        <f t="shared" si="255"/>
        <v>0</v>
      </c>
      <c r="AX324" s="265">
        <f t="shared" si="259"/>
        <v>0</v>
      </c>
      <c r="AZ324" s="492">
        <f t="shared" si="256"/>
        <v>0</v>
      </c>
      <c r="BB324" s="492">
        <f t="shared" si="257"/>
        <v>0</v>
      </c>
      <c r="BD324" s="265">
        <f t="shared" si="260"/>
        <v>0</v>
      </c>
      <c r="BE324" s="105"/>
      <c r="BF324" s="105"/>
      <c r="BG324" s="105"/>
      <c r="BH324" s="105"/>
      <c r="BI324" s="105"/>
      <c r="BJ324" s="105"/>
    </row>
    <row r="325" spans="2:62" ht="20.100000000000001" hidden="1" customHeight="1" outlineLevel="1">
      <c r="B325" s="100"/>
      <c r="C325" s="908"/>
      <c r="D325" s="909"/>
      <c r="E325" s="909"/>
      <c r="F325" s="910"/>
      <c r="G325" s="890"/>
      <c r="H325" s="891"/>
      <c r="I325" s="152"/>
      <c r="J325" s="152"/>
      <c r="K325" s="152"/>
      <c r="L325" s="152"/>
      <c r="M325" s="152"/>
      <c r="N325" s="152"/>
      <c r="O325" s="152"/>
      <c r="P325" s="153"/>
      <c r="Q325" s="153"/>
      <c r="R325" s="156">
        <f t="shared" si="251"/>
        <v>0</v>
      </c>
      <c r="S325" s="156">
        <f t="shared" si="252"/>
        <v>0</v>
      </c>
      <c r="U325" s="157">
        <f t="shared" si="258"/>
        <v>0</v>
      </c>
      <c r="W325" s="152"/>
      <c r="X325" s="152"/>
      <c r="Y325" s="152"/>
      <c r="Z325" s="152"/>
      <c r="AA325" s="152"/>
      <c r="AB325" s="152"/>
      <c r="AC325" s="347"/>
      <c r="AD325" s="152"/>
      <c r="AE325" s="152"/>
      <c r="AF325" s="152"/>
      <c r="AG325" s="152"/>
      <c r="AH325" s="152"/>
      <c r="AI325" s="152"/>
      <c r="AJ325" s="347"/>
      <c r="AK325" s="152"/>
      <c r="AL325" s="152"/>
      <c r="AM325" s="295"/>
      <c r="AN325" s="228"/>
      <c r="AO325" s="228"/>
      <c r="AP325" s="228"/>
      <c r="AQ325" s="228"/>
      <c r="AR325" s="228"/>
      <c r="AS325" s="348"/>
      <c r="AT325" s="264">
        <f t="shared" si="228"/>
        <v>0</v>
      </c>
      <c r="AU325" s="259"/>
      <c r="AV325" s="265">
        <f t="shared" si="255"/>
        <v>0</v>
      </c>
      <c r="AX325" s="265">
        <f t="shared" si="259"/>
        <v>0</v>
      </c>
      <c r="AZ325" s="492">
        <f t="shared" si="256"/>
        <v>0</v>
      </c>
      <c r="BB325" s="492">
        <f t="shared" si="257"/>
        <v>0</v>
      </c>
      <c r="BD325" s="265">
        <f t="shared" si="260"/>
        <v>0</v>
      </c>
      <c r="BE325" s="105"/>
      <c r="BF325" s="105"/>
      <c r="BG325" s="105"/>
      <c r="BH325" s="105"/>
      <c r="BI325" s="105"/>
      <c r="BJ325" s="105"/>
    </row>
    <row r="326" spans="2:62" ht="20.100000000000001" hidden="1" customHeight="1" outlineLevel="1">
      <c r="B326" s="100"/>
      <c r="C326" s="908"/>
      <c r="D326" s="909"/>
      <c r="E326" s="909"/>
      <c r="F326" s="910"/>
      <c r="G326" s="890"/>
      <c r="H326" s="891"/>
      <c r="I326" s="152"/>
      <c r="J326" s="152"/>
      <c r="K326" s="152"/>
      <c r="L326" s="152"/>
      <c r="M326" s="152"/>
      <c r="N326" s="152"/>
      <c r="O326" s="152"/>
      <c r="P326" s="153"/>
      <c r="Q326" s="153"/>
      <c r="R326" s="156">
        <f t="shared" si="251"/>
        <v>0</v>
      </c>
      <c r="S326" s="156">
        <f t="shared" si="252"/>
        <v>0</v>
      </c>
      <c r="U326" s="157">
        <f t="shared" si="258"/>
        <v>0</v>
      </c>
      <c r="W326" s="152"/>
      <c r="X326" s="152"/>
      <c r="Y326" s="152"/>
      <c r="Z326" s="152"/>
      <c r="AA326" s="152"/>
      <c r="AB326" s="152"/>
      <c r="AC326" s="347"/>
      <c r="AD326" s="152"/>
      <c r="AE326" s="152"/>
      <c r="AF326" s="152"/>
      <c r="AG326" s="152"/>
      <c r="AH326" s="152"/>
      <c r="AI326" s="152"/>
      <c r="AJ326" s="347"/>
      <c r="AK326" s="152"/>
      <c r="AL326" s="152"/>
      <c r="AM326" s="295"/>
      <c r="AN326" s="228"/>
      <c r="AO326" s="228"/>
      <c r="AP326" s="228"/>
      <c r="AQ326" s="228"/>
      <c r="AR326" s="228"/>
      <c r="AS326" s="348"/>
      <c r="AT326" s="264">
        <f t="shared" si="228"/>
        <v>0</v>
      </c>
      <c r="AU326" s="259"/>
      <c r="AV326" s="265">
        <f t="shared" si="255"/>
        <v>0</v>
      </c>
      <c r="AX326" s="265">
        <f t="shared" si="259"/>
        <v>0</v>
      </c>
      <c r="AZ326" s="492">
        <f t="shared" si="256"/>
        <v>0</v>
      </c>
      <c r="BB326" s="492">
        <f t="shared" si="257"/>
        <v>0</v>
      </c>
      <c r="BD326" s="265">
        <f t="shared" si="260"/>
        <v>0</v>
      </c>
      <c r="BE326" s="105"/>
      <c r="BF326" s="105"/>
      <c r="BG326" s="105"/>
      <c r="BH326" s="105"/>
      <c r="BI326" s="105"/>
      <c r="BJ326" s="105"/>
    </row>
    <row r="327" spans="2:62" ht="20.100000000000001" hidden="1" customHeight="1" outlineLevel="1">
      <c r="B327" s="100"/>
      <c r="C327" s="908"/>
      <c r="D327" s="909"/>
      <c r="E327" s="909"/>
      <c r="F327" s="910"/>
      <c r="G327" s="890"/>
      <c r="H327" s="891"/>
      <c r="I327" s="152"/>
      <c r="J327" s="152"/>
      <c r="K327" s="152"/>
      <c r="L327" s="152"/>
      <c r="M327" s="152"/>
      <c r="N327" s="152"/>
      <c r="O327" s="152"/>
      <c r="P327" s="153"/>
      <c r="Q327" s="153"/>
      <c r="R327" s="156">
        <f t="shared" si="251"/>
        <v>0</v>
      </c>
      <c r="S327" s="156">
        <f t="shared" si="252"/>
        <v>0</v>
      </c>
      <c r="U327" s="157">
        <f t="shared" si="258"/>
        <v>0</v>
      </c>
      <c r="W327" s="152"/>
      <c r="X327" s="152"/>
      <c r="Y327" s="152"/>
      <c r="Z327" s="152"/>
      <c r="AA327" s="152"/>
      <c r="AB327" s="152"/>
      <c r="AC327" s="347"/>
      <c r="AD327" s="152"/>
      <c r="AE327" s="152"/>
      <c r="AF327" s="152"/>
      <c r="AG327" s="152"/>
      <c r="AH327" s="152"/>
      <c r="AI327" s="152"/>
      <c r="AJ327" s="347"/>
      <c r="AK327" s="152"/>
      <c r="AL327" s="152"/>
      <c r="AM327" s="295"/>
      <c r="AN327" s="228"/>
      <c r="AO327" s="228"/>
      <c r="AP327" s="228"/>
      <c r="AQ327" s="228"/>
      <c r="AR327" s="228"/>
      <c r="AS327" s="348"/>
      <c r="AT327" s="264">
        <f t="shared" si="228"/>
        <v>0</v>
      </c>
      <c r="AU327" s="259"/>
      <c r="AV327" s="265">
        <f t="shared" si="255"/>
        <v>0</v>
      </c>
      <c r="AX327" s="265">
        <f t="shared" si="259"/>
        <v>0</v>
      </c>
      <c r="AZ327" s="492">
        <f t="shared" si="256"/>
        <v>0</v>
      </c>
      <c r="BB327" s="492">
        <f t="shared" si="257"/>
        <v>0</v>
      </c>
      <c r="BD327" s="265">
        <f t="shared" si="260"/>
        <v>0</v>
      </c>
      <c r="BE327" s="105"/>
      <c r="BF327" s="105"/>
      <c r="BG327" s="105"/>
      <c r="BH327" s="105"/>
      <c r="BI327" s="105"/>
      <c r="BJ327" s="105"/>
    </row>
    <row r="328" spans="2:62" ht="20.100000000000001" hidden="1" customHeight="1" outlineLevel="1">
      <c r="B328" s="100"/>
      <c r="C328" s="908"/>
      <c r="D328" s="909"/>
      <c r="E328" s="909"/>
      <c r="F328" s="910"/>
      <c r="G328" s="890"/>
      <c r="H328" s="891"/>
      <c r="I328" s="152"/>
      <c r="J328" s="152"/>
      <c r="K328" s="152"/>
      <c r="L328" s="152"/>
      <c r="M328" s="152"/>
      <c r="N328" s="152"/>
      <c r="O328" s="152"/>
      <c r="P328" s="153"/>
      <c r="Q328" s="153"/>
      <c r="R328" s="156">
        <f t="shared" si="251"/>
        <v>0</v>
      </c>
      <c r="S328" s="156">
        <f t="shared" si="252"/>
        <v>0</v>
      </c>
      <c r="U328" s="157">
        <f t="shared" si="258"/>
        <v>0</v>
      </c>
      <c r="W328" s="152"/>
      <c r="X328" s="152"/>
      <c r="Y328" s="152"/>
      <c r="Z328" s="152"/>
      <c r="AA328" s="152"/>
      <c r="AB328" s="152"/>
      <c r="AC328" s="347"/>
      <c r="AD328" s="152"/>
      <c r="AE328" s="152"/>
      <c r="AF328" s="152"/>
      <c r="AG328" s="152"/>
      <c r="AH328" s="152"/>
      <c r="AI328" s="152"/>
      <c r="AJ328" s="347"/>
      <c r="AK328" s="152"/>
      <c r="AL328" s="152"/>
      <c r="AM328" s="295"/>
      <c r="AN328" s="228"/>
      <c r="AO328" s="228"/>
      <c r="AP328" s="228"/>
      <c r="AQ328" s="228"/>
      <c r="AR328" s="228"/>
      <c r="AS328" s="348"/>
      <c r="AT328" s="264">
        <f t="shared" si="228"/>
        <v>0</v>
      </c>
      <c r="AU328" s="259"/>
      <c r="AV328" s="265">
        <f t="shared" si="255"/>
        <v>0</v>
      </c>
      <c r="AX328" s="265">
        <f t="shared" si="259"/>
        <v>0</v>
      </c>
      <c r="AZ328" s="492">
        <f t="shared" si="256"/>
        <v>0</v>
      </c>
      <c r="BB328" s="492">
        <f t="shared" si="257"/>
        <v>0</v>
      </c>
      <c r="BD328" s="265">
        <f t="shared" si="260"/>
        <v>0</v>
      </c>
      <c r="BE328" s="105"/>
      <c r="BF328" s="105"/>
      <c r="BG328" s="105"/>
      <c r="BH328" s="105"/>
      <c r="BI328" s="105"/>
      <c r="BJ328" s="105"/>
    </row>
    <row r="329" spans="2:62" ht="20.100000000000001" hidden="1" customHeight="1" outlineLevel="1">
      <c r="B329" s="100"/>
      <c r="C329" s="908"/>
      <c r="D329" s="909"/>
      <c r="E329" s="909"/>
      <c r="F329" s="910"/>
      <c r="G329" s="890"/>
      <c r="H329" s="891"/>
      <c r="I329" s="152"/>
      <c r="J329" s="152"/>
      <c r="K329" s="152"/>
      <c r="L329" s="152"/>
      <c r="M329" s="152"/>
      <c r="N329" s="152"/>
      <c r="O329" s="152"/>
      <c r="P329" s="153"/>
      <c r="Q329" s="153"/>
      <c r="R329" s="156">
        <f t="shared" si="251"/>
        <v>0</v>
      </c>
      <c r="S329" s="156">
        <f t="shared" si="252"/>
        <v>0</v>
      </c>
      <c r="U329" s="157">
        <f t="shared" si="258"/>
        <v>0</v>
      </c>
      <c r="W329" s="152"/>
      <c r="X329" s="152"/>
      <c r="Y329" s="152"/>
      <c r="Z329" s="152"/>
      <c r="AA329" s="152"/>
      <c r="AB329" s="152"/>
      <c r="AC329" s="347"/>
      <c r="AD329" s="152"/>
      <c r="AE329" s="152"/>
      <c r="AF329" s="152"/>
      <c r="AG329" s="152"/>
      <c r="AH329" s="152"/>
      <c r="AI329" s="152"/>
      <c r="AJ329" s="347"/>
      <c r="AK329" s="152"/>
      <c r="AL329" s="152"/>
      <c r="AM329" s="295"/>
      <c r="AN329" s="228"/>
      <c r="AO329" s="228"/>
      <c r="AP329" s="228"/>
      <c r="AQ329" s="228"/>
      <c r="AR329" s="228"/>
      <c r="AS329" s="348"/>
      <c r="AT329" s="264">
        <f t="shared" si="228"/>
        <v>0</v>
      </c>
      <c r="AU329" s="259"/>
      <c r="AV329" s="265">
        <f t="shared" si="255"/>
        <v>0</v>
      </c>
      <c r="AX329" s="265">
        <f t="shared" si="259"/>
        <v>0</v>
      </c>
      <c r="AZ329" s="492">
        <f t="shared" si="256"/>
        <v>0</v>
      </c>
      <c r="BB329" s="492">
        <f t="shared" si="257"/>
        <v>0</v>
      </c>
      <c r="BD329" s="265">
        <f t="shared" si="260"/>
        <v>0</v>
      </c>
      <c r="BE329" s="105"/>
      <c r="BF329" s="105"/>
      <c r="BG329" s="105"/>
      <c r="BH329" s="105"/>
      <c r="BI329" s="105"/>
      <c r="BJ329" s="105"/>
    </row>
    <row r="330" spans="2:62" ht="20.100000000000001" hidden="1" customHeight="1" outlineLevel="1">
      <c r="B330" s="100"/>
      <c r="C330" s="908"/>
      <c r="D330" s="909"/>
      <c r="E330" s="909"/>
      <c r="F330" s="910"/>
      <c r="G330" s="890"/>
      <c r="H330" s="891"/>
      <c r="I330" s="152"/>
      <c r="J330" s="152"/>
      <c r="K330" s="152"/>
      <c r="L330" s="152"/>
      <c r="M330" s="152"/>
      <c r="N330" s="152"/>
      <c r="O330" s="152"/>
      <c r="P330" s="153"/>
      <c r="Q330" s="153"/>
      <c r="R330" s="156">
        <f t="shared" si="251"/>
        <v>0</v>
      </c>
      <c r="S330" s="156">
        <f t="shared" si="252"/>
        <v>0</v>
      </c>
      <c r="U330" s="157">
        <f t="shared" si="258"/>
        <v>0</v>
      </c>
      <c r="W330" s="152"/>
      <c r="X330" s="152"/>
      <c r="Y330" s="152"/>
      <c r="Z330" s="152"/>
      <c r="AA330" s="152"/>
      <c r="AB330" s="152"/>
      <c r="AC330" s="347"/>
      <c r="AD330" s="152"/>
      <c r="AE330" s="152"/>
      <c r="AF330" s="152"/>
      <c r="AG330" s="152"/>
      <c r="AH330" s="152"/>
      <c r="AI330" s="152"/>
      <c r="AJ330" s="347"/>
      <c r="AK330" s="152"/>
      <c r="AL330" s="152"/>
      <c r="AM330" s="295"/>
      <c r="AN330" s="228"/>
      <c r="AO330" s="228"/>
      <c r="AP330" s="228"/>
      <c r="AQ330" s="228"/>
      <c r="AR330" s="228"/>
      <c r="AS330" s="348"/>
      <c r="AT330" s="264">
        <f t="shared" si="228"/>
        <v>0</v>
      </c>
      <c r="AU330" s="259"/>
      <c r="AV330" s="265">
        <f t="shared" si="255"/>
        <v>0</v>
      </c>
      <c r="AX330" s="265">
        <f t="shared" si="259"/>
        <v>0</v>
      </c>
      <c r="AZ330" s="492">
        <f t="shared" si="256"/>
        <v>0</v>
      </c>
      <c r="BB330" s="492">
        <f t="shared" si="257"/>
        <v>0</v>
      </c>
      <c r="BD330" s="265">
        <f t="shared" si="260"/>
        <v>0</v>
      </c>
      <c r="BE330" s="105"/>
      <c r="BF330" s="105"/>
      <c r="BG330" s="105"/>
      <c r="BH330" s="105"/>
      <c r="BI330" s="105"/>
      <c r="BJ330" s="105"/>
    </row>
    <row r="331" spans="2:62" ht="20.100000000000001" hidden="1" customHeight="1" outlineLevel="1">
      <c r="B331" s="100"/>
      <c r="C331" s="908"/>
      <c r="D331" s="909"/>
      <c r="E331" s="909"/>
      <c r="F331" s="910"/>
      <c r="G331" s="890"/>
      <c r="H331" s="891"/>
      <c r="I331" s="152"/>
      <c r="J331" s="152"/>
      <c r="K331" s="152"/>
      <c r="L331" s="152"/>
      <c r="M331" s="152"/>
      <c r="N331" s="152"/>
      <c r="O331" s="152"/>
      <c r="P331" s="153"/>
      <c r="Q331" s="153"/>
      <c r="R331" s="156">
        <f t="shared" si="251"/>
        <v>0</v>
      </c>
      <c r="S331" s="156">
        <f t="shared" si="252"/>
        <v>0</v>
      </c>
      <c r="U331" s="157">
        <f t="shared" si="258"/>
        <v>0</v>
      </c>
      <c r="W331" s="152"/>
      <c r="X331" s="152"/>
      <c r="Y331" s="152"/>
      <c r="Z331" s="152"/>
      <c r="AA331" s="152"/>
      <c r="AB331" s="152"/>
      <c r="AC331" s="347"/>
      <c r="AD331" s="152"/>
      <c r="AE331" s="152"/>
      <c r="AF331" s="152"/>
      <c r="AG331" s="152"/>
      <c r="AH331" s="152"/>
      <c r="AI331" s="152"/>
      <c r="AJ331" s="347"/>
      <c r="AK331" s="152"/>
      <c r="AL331" s="152"/>
      <c r="AM331" s="295"/>
      <c r="AN331" s="228"/>
      <c r="AO331" s="228"/>
      <c r="AP331" s="228"/>
      <c r="AQ331" s="228"/>
      <c r="AR331" s="228"/>
      <c r="AS331" s="348"/>
      <c r="AT331" s="264">
        <f t="shared" si="228"/>
        <v>0</v>
      </c>
      <c r="AU331" s="259"/>
      <c r="AV331" s="265">
        <f t="shared" si="255"/>
        <v>0</v>
      </c>
      <c r="AX331" s="265">
        <f t="shared" si="259"/>
        <v>0</v>
      </c>
      <c r="AZ331" s="492">
        <f t="shared" si="256"/>
        <v>0</v>
      </c>
      <c r="BB331" s="492">
        <f t="shared" si="257"/>
        <v>0</v>
      </c>
      <c r="BD331" s="265">
        <f t="shared" si="260"/>
        <v>0</v>
      </c>
      <c r="BE331" s="105"/>
      <c r="BF331" s="105"/>
      <c r="BG331" s="105"/>
      <c r="BH331" s="105"/>
      <c r="BI331" s="105"/>
      <c r="BJ331" s="105"/>
    </row>
    <row r="332" spans="2:62" ht="20.100000000000001" hidden="1" customHeight="1" outlineLevel="1">
      <c r="B332" s="100"/>
      <c r="C332" s="908"/>
      <c r="D332" s="909"/>
      <c r="E332" s="909"/>
      <c r="F332" s="910"/>
      <c r="G332" s="890"/>
      <c r="H332" s="891"/>
      <c r="I332" s="152"/>
      <c r="J332" s="152"/>
      <c r="K332" s="152"/>
      <c r="L332" s="152"/>
      <c r="M332" s="152"/>
      <c r="N332" s="152"/>
      <c r="O332" s="152"/>
      <c r="P332" s="153"/>
      <c r="Q332" s="153"/>
      <c r="R332" s="156">
        <f t="shared" si="251"/>
        <v>0</v>
      </c>
      <c r="S332" s="156">
        <f t="shared" si="252"/>
        <v>0</v>
      </c>
      <c r="U332" s="157">
        <f t="shared" si="258"/>
        <v>0</v>
      </c>
      <c r="W332" s="152"/>
      <c r="X332" s="152"/>
      <c r="Y332" s="152"/>
      <c r="Z332" s="152"/>
      <c r="AA332" s="152"/>
      <c r="AB332" s="152"/>
      <c r="AC332" s="347"/>
      <c r="AD332" s="152"/>
      <c r="AE332" s="152"/>
      <c r="AF332" s="152"/>
      <c r="AG332" s="152"/>
      <c r="AH332" s="152"/>
      <c r="AI332" s="152"/>
      <c r="AJ332" s="347"/>
      <c r="AK332" s="152"/>
      <c r="AL332" s="152"/>
      <c r="AM332" s="295"/>
      <c r="AN332" s="228"/>
      <c r="AO332" s="228"/>
      <c r="AP332" s="228"/>
      <c r="AQ332" s="228"/>
      <c r="AR332" s="228"/>
      <c r="AS332" s="348"/>
      <c r="AT332" s="264">
        <f t="shared" si="228"/>
        <v>0</v>
      </c>
      <c r="AU332" s="259"/>
      <c r="AV332" s="265">
        <f t="shared" si="255"/>
        <v>0</v>
      </c>
      <c r="AX332" s="265">
        <f t="shared" si="259"/>
        <v>0</v>
      </c>
      <c r="AZ332" s="492">
        <f t="shared" si="256"/>
        <v>0</v>
      </c>
      <c r="BB332" s="492">
        <f t="shared" si="257"/>
        <v>0</v>
      </c>
      <c r="BD332" s="265">
        <f t="shared" si="260"/>
        <v>0</v>
      </c>
      <c r="BE332" s="105"/>
      <c r="BF332" s="105"/>
      <c r="BG332" s="105"/>
      <c r="BH332" s="105"/>
      <c r="BI332" s="105"/>
      <c r="BJ332" s="105"/>
    </row>
    <row r="333" spans="2:62" ht="20.100000000000001" hidden="1" customHeight="1" outlineLevel="1">
      <c r="B333" s="100"/>
      <c r="C333" s="908"/>
      <c r="D333" s="909"/>
      <c r="E333" s="909"/>
      <c r="F333" s="910"/>
      <c r="G333" s="890"/>
      <c r="H333" s="891"/>
      <c r="I333" s="152"/>
      <c r="J333" s="152"/>
      <c r="K333" s="152"/>
      <c r="L333" s="152"/>
      <c r="M333" s="152"/>
      <c r="N333" s="152"/>
      <c r="O333" s="152"/>
      <c r="P333" s="153"/>
      <c r="Q333" s="153"/>
      <c r="R333" s="156">
        <f t="shared" si="251"/>
        <v>0</v>
      </c>
      <c r="S333" s="156">
        <f t="shared" si="252"/>
        <v>0</v>
      </c>
      <c r="U333" s="157">
        <f t="shared" si="258"/>
        <v>0</v>
      </c>
      <c r="W333" s="152"/>
      <c r="X333" s="152"/>
      <c r="Y333" s="152"/>
      <c r="Z333" s="152"/>
      <c r="AA333" s="152"/>
      <c r="AB333" s="152"/>
      <c r="AC333" s="347"/>
      <c r="AD333" s="152"/>
      <c r="AE333" s="152"/>
      <c r="AF333" s="152"/>
      <c r="AG333" s="152"/>
      <c r="AH333" s="152"/>
      <c r="AI333" s="152"/>
      <c r="AJ333" s="347"/>
      <c r="AK333" s="152"/>
      <c r="AL333" s="152"/>
      <c r="AM333" s="295"/>
      <c r="AN333" s="228"/>
      <c r="AO333" s="228"/>
      <c r="AP333" s="228"/>
      <c r="AQ333" s="228"/>
      <c r="AR333" s="228"/>
      <c r="AS333" s="348"/>
      <c r="AT333" s="264">
        <f t="shared" si="228"/>
        <v>0</v>
      </c>
      <c r="AU333" s="259"/>
      <c r="AV333" s="265">
        <f t="shared" si="255"/>
        <v>0</v>
      </c>
      <c r="AX333" s="265">
        <f t="shared" si="259"/>
        <v>0</v>
      </c>
      <c r="AZ333" s="492">
        <f t="shared" si="256"/>
        <v>0</v>
      </c>
      <c r="BB333" s="492">
        <f t="shared" si="257"/>
        <v>0</v>
      </c>
      <c r="BD333" s="265">
        <f t="shared" si="260"/>
        <v>0</v>
      </c>
      <c r="BE333" s="105"/>
      <c r="BF333" s="105"/>
      <c r="BG333" s="105"/>
      <c r="BH333" s="105"/>
      <c r="BI333" s="105"/>
      <c r="BJ333" s="105"/>
    </row>
    <row r="334" spans="2:62" ht="9.9499999999999993" hidden="1" customHeight="1" outlineLevel="1">
      <c r="B334" s="101"/>
      <c r="C334" s="208"/>
      <c r="D334" s="208"/>
      <c r="E334" s="208"/>
      <c r="F334" s="208"/>
      <c r="G334" s="237"/>
      <c r="H334" s="207"/>
      <c r="I334" s="257"/>
      <c r="J334" s="257"/>
      <c r="K334" s="257"/>
      <c r="L334" s="257"/>
      <c r="M334" s="257"/>
      <c r="N334" s="257"/>
      <c r="O334" s="257"/>
      <c r="P334" s="256"/>
      <c r="Q334" s="102"/>
      <c r="R334" s="102"/>
      <c r="S334" s="102"/>
      <c r="U334" s="98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Z334" s="493"/>
      <c r="BE334" s="105"/>
      <c r="BF334" s="105"/>
      <c r="BG334" s="105"/>
      <c r="BH334" s="105"/>
      <c r="BI334" s="105"/>
      <c r="BJ334" s="105"/>
    </row>
    <row r="335" spans="2:62" ht="20.100000000000001" customHeight="1" collapsed="1">
      <c r="B335" s="8">
        <f>B318+1</f>
        <v>20</v>
      </c>
      <c r="C335" s="916"/>
      <c r="D335" s="917"/>
      <c r="E335" s="917"/>
      <c r="F335" s="918"/>
      <c r="G335" s="429"/>
      <c r="H335" s="206">
        <v>1</v>
      </c>
      <c r="I335" s="642">
        <f t="shared" ref="I335" si="261">$H335*SUM(I336:I350)</f>
        <v>0</v>
      </c>
      <c r="J335" s="643">
        <f t="shared" ref="J335:O335" si="262">$H335*SUM(J336:J350)</f>
        <v>0</v>
      </c>
      <c r="K335" s="644">
        <f t="shared" si="262"/>
        <v>0</v>
      </c>
      <c r="L335" s="645">
        <f t="shared" si="262"/>
        <v>0</v>
      </c>
      <c r="M335" s="645">
        <f t="shared" si="262"/>
        <v>0</v>
      </c>
      <c r="N335" s="644">
        <f t="shared" si="262"/>
        <v>0</v>
      </c>
      <c r="O335" s="642">
        <f t="shared" si="262"/>
        <v>0</v>
      </c>
      <c r="P335" s="209">
        <f t="shared" ref="P335:Q335" si="263">$H335*SUM(P336:P350)</f>
        <v>0</v>
      </c>
      <c r="Q335" s="210">
        <f t="shared" si="263"/>
        <v>0</v>
      </c>
      <c r="R335" s="136">
        <f t="shared" ref="R335:R350" si="264">P335*(1+Gewinn)*(1+SicherheitAngebot)</f>
        <v>0</v>
      </c>
      <c r="S335" s="137">
        <f t="shared" ref="S335:S350" si="265">Q335*(1+MGKZ)*(1+Gewinn)*(1+SicherheitAngebot)</f>
        <v>0</v>
      </c>
      <c r="U335" s="10">
        <f>I335*$I$7+J335*$J$7+K335*$K$7+L335*$L$7+M335*$M$7+N335*$N$7+O335*$O$7+R335+S335</f>
        <v>0</v>
      </c>
      <c r="W335" s="646">
        <f t="shared" ref="W335:AB335" si="266">$H335*SUM(W336:W350)</f>
        <v>0</v>
      </c>
      <c r="X335" s="647">
        <f t="shared" si="266"/>
        <v>0</v>
      </c>
      <c r="Y335" s="648">
        <f t="shared" si="266"/>
        <v>0</v>
      </c>
      <c r="Z335" s="649">
        <f t="shared" si="266"/>
        <v>0</v>
      </c>
      <c r="AA335" s="648">
        <f t="shared" si="266"/>
        <v>0</v>
      </c>
      <c r="AB335" s="646">
        <f t="shared" si="266"/>
        <v>0</v>
      </c>
      <c r="AC335" s="258"/>
      <c r="AD335" s="646">
        <f t="shared" ref="AD335:AM335" si="267">$H335*SUM(AD336:AD350)</f>
        <v>0</v>
      </c>
      <c r="AE335" s="647">
        <f t="shared" si="267"/>
        <v>0</v>
      </c>
      <c r="AF335" s="648">
        <f t="shared" si="267"/>
        <v>0</v>
      </c>
      <c r="AG335" s="649">
        <f t="shared" si="267"/>
        <v>0</v>
      </c>
      <c r="AH335" s="648">
        <f t="shared" si="267"/>
        <v>0</v>
      </c>
      <c r="AI335" s="646">
        <f t="shared" si="267"/>
        <v>0</v>
      </c>
      <c r="AJ335" s="258"/>
      <c r="AK335" s="653">
        <f t="shared" si="267"/>
        <v>0</v>
      </c>
      <c r="AL335" s="653">
        <f t="shared" si="267"/>
        <v>0</v>
      </c>
      <c r="AM335" s="653">
        <f t="shared" si="267"/>
        <v>0</v>
      </c>
      <c r="AN335" s="227">
        <f>$H335*SUM(AN336:AN350)*(1+Gewinn)*(1+SicherheitAngebot)</f>
        <v>0</v>
      </c>
      <c r="AO335" s="227">
        <f>$H335*SUM(AO336:AO350)*(1+Gewinn)*(1+SicherheitAngebot)</f>
        <v>0</v>
      </c>
      <c r="AP335" s="227">
        <f>$H335*SUM(AP336:AP350)*(1+Gewinn)*(1+SicherheitAngebot)</f>
        <v>0</v>
      </c>
      <c r="AQ335" s="227">
        <f>$H335*SUM(AQ336:AQ350)*(1+Gewinn)*(1+SicherheitAngebot)</f>
        <v>0</v>
      </c>
      <c r="AR335" s="227">
        <f>$H335*SUM(AR336:AR350)*(1+Gewinn)*(1+SicherheitAngebot)</f>
        <v>0</v>
      </c>
      <c r="AS335" s="262"/>
      <c r="AT335" s="263">
        <f t="shared" si="228"/>
        <v>0</v>
      </c>
      <c r="AU335" s="259"/>
      <c r="AV335" s="491">
        <f>AK335*$AK$7+AL335*$AL$7+AM335*$AM$7+SUM(AN335:AR335)+AT335/Zuschläge_IBN+AT335</f>
        <v>0</v>
      </c>
      <c r="AX335" s="685">
        <f>U335+AV335</f>
        <v>0</v>
      </c>
      <c r="AZ335" s="490">
        <f>IF(H335&gt;0,U335/(1+SicherheitAngebot)*(1+Sicherheit),0)</f>
        <v>0</v>
      </c>
      <c r="BB335" s="490">
        <f>IF(H335&gt;0,AV335/(1+SicherheitAngebot)*(1+Sicherheit),0)</f>
        <v>0</v>
      </c>
      <c r="BD335" s="490">
        <f>AZ335+BB335</f>
        <v>0</v>
      </c>
      <c r="BE335" s="105"/>
      <c r="BF335" s="105"/>
      <c r="BG335" s="105"/>
      <c r="BH335" s="105"/>
      <c r="BI335" s="105"/>
      <c r="BJ335" s="105"/>
    </row>
    <row r="336" spans="2:62" ht="20.100000000000001" hidden="1" customHeight="1" outlineLevel="1">
      <c r="B336" s="99"/>
      <c r="C336" s="908"/>
      <c r="D336" s="909"/>
      <c r="E336" s="909"/>
      <c r="F336" s="910"/>
      <c r="G336" s="890"/>
      <c r="H336" s="901"/>
      <c r="I336" s="152"/>
      <c r="J336" s="152"/>
      <c r="K336" s="152"/>
      <c r="L336" s="152"/>
      <c r="M336" s="152"/>
      <c r="N336" s="152"/>
      <c r="O336" s="152"/>
      <c r="P336" s="153"/>
      <c r="Q336" s="153"/>
      <c r="R336" s="156">
        <f t="shared" si="264"/>
        <v>0</v>
      </c>
      <c r="S336" s="156">
        <f t="shared" si="265"/>
        <v>0</v>
      </c>
      <c r="U336" s="157">
        <f>I336*$I$7+J336*$J$7+K336*$K$7+L336*$L$7+M336*$M$7+N336*$N$7+O336*$O$7+R336+S336</f>
        <v>0</v>
      </c>
      <c r="W336" s="152"/>
      <c r="X336" s="152"/>
      <c r="Y336" s="152"/>
      <c r="Z336" s="152"/>
      <c r="AA336" s="152"/>
      <c r="AB336" s="152"/>
      <c r="AC336" s="347"/>
      <c r="AD336" s="152"/>
      <c r="AE336" s="152"/>
      <c r="AF336" s="152"/>
      <c r="AG336" s="152"/>
      <c r="AH336" s="152"/>
      <c r="AI336" s="152"/>
      <c r="AJ336" s="347"/>
      <c r="AK336" s="152"/>
      <c r="AL336" s="152"/>
      <c r="AM336" s="295"/>
      <c r="AN336" s="228"/>
      <c r="AO336" s="228"/>
      <c r="AP336" s="228"/>
      <c r="AQ336" s="228"/>
      <c r="AR336" s="228"/>
      <c r="AS336" s="348"/>
      <c r="AT336" s="264">
        <f t="shared" si="228"/>
        <v>0</v>
      </c>
      <c r="AU336" s="259"/>
      <c r="AV336" s="265">
        <f t="shared" ref="AV336:AV350" si="268">AK336*$AK$7+AL336*$AL$7+AM336*$AM$7+SUM(AN336:AR336)*(1+Gewinn)*(1+SicherheitAngebot)+AT336/Zuschläge_IBN+AT336</f>
        <v>0</v>
      </c>
      <c r="AX336" s="265">
        <f>U336+AV336</f>
        <v>0</v>
      </c>
      <c r="AZ336" s="492">
        <f t="shared" ref="AZ336:AZ350" si="269">U336/(1+SicherheitAngebot)*(1+Sicherheit)</f>
        <v>0</v>
      </c>
      <c r="BB336" s="492">
        <f t="shared" ref="BB336:BB350" si="270">AV336/(1+SicherheitAngebot)*(1+Sicherheit)</f>
        <v>0</v>
      </c>
      <c r="BD336" s="265">
        <f>AZ336+BB336</f>
        <v>0</v>
      </c>
      <c r="BE336" s="105"/>
      <c r="BF336" s="105"/>
      <c r="BG336" s="105"/>
      <c r="BH336" s="105"/>
      <c r="BI336" s="105"/>
      <c r="BJ336" s="105"/>
    </row>
    <row r="337" spans="2:62" ht="20.100000000000001" hidden="1" customHeight="1" outlineLevel="1">
      <c r="B337" s="100"/>
      <c r="C337" s="908"/>
      <c r="D337" s="909"/>
      <c r="E337" s="909"/>
      <c r="F337" s="910"/>
      <c r="G337" s="890"/>
      <c r="H337" s="891"/>
      <c r="I337" s="152"/>
      <c r="J337" s="152"/>
      <c r="K337" s="152"/>
      <c r="L337" s="152"/>
      <c r="M337" s="152"/>
      <c r="N337" s="152"/>
      <c r="O337" s="152"/>
      <c r="P337" s="153"/>
      <c r="Q337" s="153"/>
      <c r="R337" s="156">
        <f t="shared" si="264"/>
        <v>0</v>
      </c>
      <c r="S337" s="156">
        <f t="shared" si="265"/>
        <v>0</v>
      </c>
      <c r="U337" s="157">
        <f t="shared" ref="U337:U350" si="271">I337*$I$7+J337*$J$7+K337*$K$7+L337*$L$7+M337*$M$7+N337*$N$7+O337*$O$7+R337+S337</f>
        <v>0</v>
      </c>
      <c r="W337" s="152"/>
      <c r="X337" s="152"/>
      <c r="Y337" s="152"/>
      <c r="Z337" s="152"/>
      <c r="AA337" s="152"/>
      <c r="AB337" s="152"/>
      <c r="AC337" s="347"/>
      <c r="AD337" s="152"/>
      <c r="AE337" s="152"/>
      <c r="AF337" s="152"/>
      <c r="AG337" s="152"/>
      <c r="AH337" s="152"/>
      <c r="AI337" s="152"/>
      <c r="AJ337" s="347"/>
      <c r="AK337" s="152"/>
      <c r="AL337" s="152"/>
      <c r="AM337" s="295"/>
      <c r="AN337" s="228"/>
      <c r="AO337" s="228"/>
      <c r="AP337" s="228"/>
      <c r="AQ337" s="228"/>
      <c r="AR337" s="228"/>
      <c r="AS337" s="348"/>
      <c r="AT337" s="264">
        <f t="shared" si="228"/>
        <v>0</v>
      </c>
      <c r="AU337" s="259"/>
      <c r="AV337" s="265">
        <f t="shared" si="268"/>
        <v>0</v>
      </c>
      <c r="AX337" s="265">
        <f t="shared" ref="AX337:AX350" si="272">U337+AV337</f>
        <v>0</v>
      </c>
      <c r="AZ337" s="492">
        <f t="shared" si="269"/>
        <v>0</v>
      </c>
      <c r="BB337" s="492">
        <f t="shared" si="270"/>
        <v>0</v>
      </c>
      <c r="BD337" s="265">
        <f t="shared" ref="BD337:BD350" si="273">AZ337+BB337</f>
        <v>0</v>
      </c>
      <c r="BE337" s="105"/>
      <c r="BF337" s="105"/>
      <c r="BG337" s="105"/>
      <c r="BH337" s="105"/>
      <c r="BI337" s="105"/>
      <c r="BJ337" s="105"/>
    </row>
    <row r="338" spans="2:62" ht="20.100000000000001" hidden="1" customHeight="1" outlineLevel="1">
      <c r="B338" s="100"/>
      <c r="C338" s="908"/>
      <c r="D338" s="909"/>
      <c r="E338" s="909"/>
      <c r="F338" s="910"/>
      <c r="G338" s="890"/>
      <c r="H338" s="891"/>
      <c r="I338" s="152"/>
      <c r="J338" s="152"/>
      <c r="K338" s="152"/>
      <c r="L338" s="152"/>
      <c r="M338" s="152"/>
      <c r="N338" s="152"/>
      <c r="O338" s="152"/>
      <c r="P338" s="153"/>
      <c r="Q338" s="153"/>
      <c r="R338" s="156">
        <f t="shared" si="264"/>
        <v>0</v>
      </c>
      <c r="S338" s="156">
        <f t="shared" si="265"/>
        <v>0</v>
      </c>
      <c r="U338" s="157">
        <f t="shared" si="271"/>
        <v>0</v>
      </c>
      <c r="W338" s="152"/>
      <c r="X338" s="152"/>
      <c r="Y338" s="152"/>
      <c r="Z338" s="152"/>
      <c r="AA338" s="152"/>
      <c r="AB338" s="152"/>
      <c r="AC338" s="347"/>
      <c r="AD338" s="152"/>
      <c r="AE338" s="152"/>
      <c r="AF338" s="152"/>
      <c r="AG338" s="152"/>
      <c r="AH338" s="152"/>
      <c r="AI338" s="152"/>
      <c r="AJ338" s="347"/>
      <c r="AK338" s="152"/>
      <c r="AL338" s="152"/>
      <c r="AM338" s="295"/>
      <c r="AN338" s="228"/>
      <c r="AO338" s="228"/>
      <c r="AP338" s="228"/>
      <c r="AQ338" s="228"/>
      <c r="AR338" s="228"/>
      <c r="AS338" s="348"/>
      <c r="AT338" s="264">
        <f t="shared" si="228"/>
        <v>0</v>
      </c>
      <c r="AU338" s="259"/>
      <c r="AV338" s="265">
        <f t="shared" si="268"/>
        <v>0</v>
      </c>
      <c r="AX338" s="265">
        <f t="shared" si="272"/>
        <v>0</v>
      </c>
      <c r="AZ338" s="492">
        <f t="shared" si="269"/>
        <v>0</v>
      </c>
      <c r="BB338" s="492">
        <f t="shared" si="270"/>
        <v>0</v>
      </c>
      <c r="BD338" s="265">
        <f t="shared" si="273"/>
        <v>0</v>
      </c>
      <c r="BE338" s="105"/>
      <c r="BF338" s="105"/>
      <c r="BG338" s="105"/>
      <c r="BH338" s="105"/>
      <c r="BI338" s="105"/>
      <c r="BJ338" s="105"/>
    </row>
    <row r="339" spans="2:62" ht="20.100000000000001" hidden="1" customHeight="1" outlineLevel="1">
      <c r="B339" s="100"/>
      <c r="C339" s="908"/>
      <c r="D339" s="909"/>
      <c r="E339" s="909"/>
      <c r="F339" s="910"/>
      <c r="G339" s="890"/>
      <c r="H339" s="891"/>
      <c r="I339" s="152"/>
      <c r="J339" s="152"/>
      <c r="K339" s="152"/>
      <c r="L339" s="152"/>
      <c r="M339" s="152"/>
      <c r="N339" s="152"/>
      <c r="O339" s="152"/>
      <c r="P339" s="153"/>
      <c r="Q339" s="153"/>
      <c r="R339" s="156">
        <f t="shared" si="264"/>
        <v>0</v>
      </c>
      <c r="S339" s="156">
        <f t="shared" si="265"/>
        <v>0</v>
      </c>
      <c r="U339" s="157">
        <f t="shared" si="271"/>
        <v>0</v>
      </c>
      <c r="W339" s="152"/>
      <c r="X339" s="152"/>
      <c r="Y339" s="152"/>
      <c r="Z339" s="152"/>
      <c r="AA339" s="152"/>
      <c r="AB339" s="152"/>
      <c r="AC339" s="347"/>
      <c r="AD339" s="152"/>
      <c r="AE339" s="152"/>
      <c r="AF339" s="152"/>
      <c r="AG339" s="152"/>
      <c r="AH339" s="152"/>
      <c r="AI339" s="152"/>
      <c r="AJ339" s="347"/>
      <c r="AK339" s="152"/>
      <c r="AL339" s="152"/>
      <c r="AM339" s="295"/>
      <c r="AN339" s="228"/>
      <c r="AO339" s="228"/>
      <c r="AP339" s="228"/>
      <c r="AQ339" s="228"/>
      <c r="AR339" s="228"/>
      <c r="AS339" s="348"/>
      <c r="AT339" s="264">
        <f t="shared" si="228"/>
        <v>0</v>
      </c>
      <c r="AU339" s="259"/>
      <c r="AV339" s="265">
        <f t="shared" si="268"/>
        <v>0</v>
      </c>
      <c r="AX339" s="265">
        <f t="shared" si="272"/>
        <v>0</v>
      </c>
      <c r="AZ339" s="492">
        <f t="shared" si="269"/>
        <v>0</v>
      </c>
      <c r="BB339" s="492">
        <f t="shared" si="270"/>
        <v>0</v>
      </c>
      <c r="BD339" s="265">
        <f t="shared" si="273"/>
        <v>0</v>
      </c>
      <c r="BE339" s="105"/>
      <c r="BF339" s="105"/>
      <c r="BG339" s="105"/>
      <c r="BH339" s="105"/>
      <c r="BI339" s="105"/>
      <c r="BJ339" s="105"/>
    </row>
    <row r="340" spans="2:62" ht="20.100000000000001" hidden="1" customHeight="1" outlineLevel="1">
      <c r="B340" s="100"/>
      <c r="C340" s="908"/>
      <c r="D340" s="909"/>
      <c r="E340" s="909"/>
      <c r="F340" s="910"/>
      <c r="G340" s="890"/>
      <c r="H340" s="891"/>
      <c r="I340" s="152"/>
      <c r="J340" s="152"/>
      <c r="K340" s="152"/>
      <c r="L340" s="152"/>
      <c r="M340" s="152"/>
      <c r="N340" s="152"/>
      <c r="O340" s="152"/>
      <c r="P340" s="153"/>
      <c r="Q340" s="153"/>
      <c r="R340" s="156">
        <f t="shared" si="264"/>
        <v>0</v>
      </c>
      <c r="S340" s="156">
        <f t="shared" si="265"/>
        <v>0</v>
      </c>
      <c r="U340" s="157">
        <f t="shared" si="271"/>
        <v>0</v>
      </c>
      <c r="W340" s="152"/>
      <c r="X340" s="152"/>
      <c r="Y340" s="152"/>
      <c r="Z340" s="152"/>
      <c r="AA340" s="152"/>
      <c r="AB340" s="152"/>
      <c r="AC340" s="347"/>
      <c r="AD340" s="152"/>
      <c r="AE340" s="152"/>
      <c r="AF340" s="152"/>
      <c r="AG340" s="152"/>
      <c r="AH340" s="152"/>
      <c r="AI340" s="152"/>
      <c r="AJ340" s="347"/>
      <c r="AK340" s="152"/>
      <c r="AL340" s="152"/>
      <c r="AM340" s="295"/>
      <c r="AN340" s="228"/>
      <c r="AO340" s="228"/>
      <c r="AP340" s="228"/>
      <c r="AQ340" s="228"/>
      <c r="AR340" s="228"/>
      <c r="AS340" s="348"/>
      <c r="AT340" s="264">
        <f t="shared" si="228"/>
        <v>0</v>
      </c>
      <c r="AU340" s="259"/>
      <c r="AV340" s="265">
        <f t="shared" si="268"/>
        <v>0</v>
      </c>
      <c r="AX340" s="265">
        <f t="shared" si="272"/>
        <v>0</v>
      </c>
      <c r="AZ340" s="492">
        <f t="shared" si="269"/>
        <v>0</v>
      </c>
      <c r="BB340" s="492">
        <f t="shared" si="270"/>
        <v>0</v>
      </c>
      <c r="BD340" s="265">
        <f t="shared" si="273"/>
        <v>0</v>
      </c>
      <c r="BE340" s="105"/>
      <c r="BF340" s="105"/>
      <c r="BG340" s="105"/>
      <c r="BH340" s="105"/>
      <c r="BI340" s="105"/>
      <c r="BJ340" s="105"/>
    </row>
    <row r="341" spans="2:62" ht="20.100000000000001" hidden="1" customHeight="1" outlineLevel="1">
      <c r="B341" s="100"/>
      <c r="C341" s="908"/>
      <c r="D341" s="909"/>
      <c r="E341" s="909"/>
      <c r="F341" s="910"/>
      <c r="G341" s="890"/>
      <c r="H341" s="891"/>
      <c r="I341" s="152"/>
      <c r="J341" s="152"/>
      <c r="K341" s="152"/>
      <c r="L341" s="152"/>
      <c r="M341" s="152"/>
      <c r="N341" s="152"/>
      <c r="O341" s="152"/>
      <c r="P341" s="153"/>
      <c r="Q341" s="153"/>
      <c r="R341" s="156">
        <f t="shared" si="264"/>
        <v>0</v>
      </c>
      <c r="S341" s="156">
        <f t="shared" si="265"/>
        <v>0</v>
      </c>
      <c r="U341" s="157">
        <f t="shared" si="271"/>
        <v>0</v>
      </c>
      <c r="W341" s="152"/>
      <c r="X341" s="152"/>
      <c r="Y341" s="152"/>
      <c r="Z341" s="152"/>
      <c r="AA341" s="152"/>
      <c r="AB341" s="152"/>
      <c r="AC341" s="347"/>
      <c r="AD341" s="152"/>
      <c r="AE341" s="152"/>
      <c r="AF341" s="152"/>
      <c r="AG341" s="152"/>
      <c r="AH341" s="152"/>
      <c r="AI341" s="152"/>
      <c r="AJ341" s="347"/>
      <c r="AK341" s="152"/>
      <c r="AL341" s="152"/>
      <c r="AM341" s="295"/>
      <c r="AN341" s="228"/>
      <c r="AO341" s="228"/>
      <c r="AP341" s="228"/>
      <c r="AQ341" s="228"/>
      <c r="AR341" s="228"/>
      <c r="AS341" s="348"/>
      <c r="AT341" s="264">
        <f t="shared" si="228"/>
        <v>0</v>
      </c>
      <c r="AU341" s="259"/>
      <c r="AV341" s="265">
        <f t="shared" si="268"/>
        <v>0</v>
      </c>
      <c r="AX341" s="265">
        <f t="shared" si="272"/>
        <v>0</v>
      </c>
      <c r="AZ341" s="492">
        <f t="shared" si="269"/>
        <v>0</v>
      </c>
      <c r="BB341" s="492">
        <f t="shared" si="270"/>
        <v>0</v>
      </c>
      <c r="BD341" s="265">
        <f t="shared" si="273"/>
        <v>0</v>
      </c>
      <c r="BE341" s="105"/>
      <c r="BF341" s="105"/>
      <c r="BG341" s="105"/>
      <c r="BH341" s="105"/>
      <c r="BI341" s="105"/>
      <c r="BJ341" s="105"/>
    </row>
    <row r="342" spans="2:62" ht="20.100000000000001" hidden="1" customHeight="1" outlineLevel="1">
      <c r="B342" s="100"/>
      <c r="C342" s="908"/>
      <c r="D342" s="909"/>
      <c r="E342" s="909"/>
      <c r="F342" s="910"/>
      <c r="G342" s="890"/>
      <c r="H342" s="891"/>
      <c r="I342" s="152"/>
      <c r="J342" s="152"/>
      <c r="K342" s="152"/>
      <c r="L342" s="152"/>
      <c r="M342" s="152"/>
      <c r="N342" s="152"/>
      <c r="O342" s="152"/>
      <c r="P342" s="153"/>
      <c r="Q342" s="153"/>
      <c r="R342" s="156">
        <f t="shared" si="264"/>
        <v>0</v>
      </c>
      <c r="S342" s="156">
        <f t="shared" si="265"/>
        <v>0</v>
      </c>
      <c r="U342" s="157">
        <f t="shared" si="271"/>
        <v>0</v>
      </c>
      <c r="W342" s="152"/>
      <c r="X342" s="152"/>
      <c r="Y342" s="152"/>
      <c r="Z342" s="152"/>
      <c r="AA342" s="152"/>
      <c r="AB342" s="152"/>
      <c r="AC342" s="347"/>
      <c r="AD342" s="152"/>
      <c r="AE342" s="152"/>
      <c r="AF342" s="152"/>
      <c r="AG342" s="152"/>
      <c r="AH342" s="152"/>
      <c r="AI342" s="152"/>
      <c r="AJ342" s="347"/>
      <c r="AK342" s="152"/>
      <c r="AL342" s="152"/>
      <c r="AM342" s="295"/>
      <c r="AN342" s="228"/>
      <c r="AO342" s="228"/>
      <c r="AP342" s="228"/>
      <c r="AQ342" s="228"/>
      <c r="AR342" s="228"/>
      <c r="AS342" s="348"/>
      <c r="AT342" s="264">
        <f t="shared" si="228"/>
        <v>0</v>
      </c>
      <c r="AU342" s="259"/>
      <c r="AV342" s="265">
        <f t="shared" si="268"/>
        <v>0</v>
      </c>
      <c r="AX342" s="265">
        <f t="shared" si="272"/>
        <v>0</v>
      </c>
      <c r="AZ342" s="492">
        <f t="shared" si="269"/>
        <v>0</v>
      </c>
      <c r="BB342" s="492">
        <f t="shared" si="270"/>
        <v>0</v>
      </c>
      <c r="BD342" s="265">
        <f t="shared" si="273"/>
        <v>0</v>
      </c>
      <c r="BE342" s="105"/>
      <c r="BF342" s="105"/>
      <c r="BG342" s="105"/>
      <c r="BH342" s="105"/>
      <c r="BI342" s="105"/>
      <c r="BJ342" s="105"/>
    </row>
    <row r="343" spans="2:62" ht="20.100000000000001" hidden="1" customHeight="1" outlineLevel="1">
      <c r="B343" s="100"/>
      <c r="C343" s="908"/>
      <c r="D343" s="909"/>
      <c r="E343" s="909"/>
      <c r="F343" s="910"/>
      <c r="G343" s="890"/>
      <c r="H343" s="891"/>
      <c r="I343" s="152"/>
      <c r="J343" s="152"/>
      <c r="K343" s="152"/>
      <c r="L343" s="152"/>
      <c r="M343" s="152"/>
      <c r="N343" s="152"/>
      <c r="O343" s="152"/>
      <c r="P343" s="153"/>
      <c r="Q343" s="153"/>
      <c r="R343" s="156">
        <f t="shared" si="264"/>
        <v>0</v>
      </c>
      <c r="S343" s="156">
        <f t="shared" si="265"/>
        <v>0</v>
      </c>
      <c r="U343" s="157">
        <f t="shared" si="271"/>
        <v>0</v>
      </c>
      <c r="W343" s="152"/>
      <c r="X343" s="152"/>
      <c r="Y343" s="152"/>
      <c r="Z343" s="152"/>
      <c r="AA343" s="152"/>
      <c r="AB343" s="152"/>
      <c r="AC343" s="347"/>
      <c r="AD343" s="152"/>
      <c r="AE343" s="152"/>
      <c r="AF343" s="152"/>
      <c r="AG343" s="152"/>
      <c r="AH343" s="152"/>
      <c r="AI343" s="152"/>
      <c r="AJ343" s="347"/>
      <c r="AK343" s="152"/>
      <c r="AL343" s="152"/>
      <c r="AM343" s="295"/>
      <c r="AN343" s="228"/>
      <c r="AO343" s="228"/>
      <c r="AP343" s="228"/>
      <c r="AQ343" s="228"/>
      <c r="AR343" s="228"/>
      <c r="AS343" s="348"/>
      <c r="AT343" s="264">
        <f t="shared" si="228"/>
        <v>0</v>
      </c>
      <c r="AU343" s="259"/>
      <c r="AV343" s="265">
        <f t="shared" si="268"/>
        <v>0</v>
      </c>
      <c r="AX343" s="265">
        <f t="shared" si="272"/>
        <v>0</v>
      </c>
      <c r="AZ343" s="492">
        <f t="shared" si="269"/>
        <v>0</v>
      </c>
      <c r="BB343" s="492">
        <f t="shared" si="270"/>
        <v>0</v>
      </c>
      <c r="BD343" s="265">
        <f t="shared" si="273"/>
        <v>0</v>
      </c>
      <c r="BE343" s="105"/>
      <c r="BF343" s="105"/>
      <c r="BG343" s="105"/>
      <c r="BH343" s="105"/>
      <c r="BI343" s="105"/>
      <c r="BJ343" s="105"/>
    </row>
    <row r="344" spans="2:62" ht="20.100000000000001" hidden="1" customHeight="1" outlineLevel="1">
      <c r="B344" s="100"/>
      <c r="C344" s="908"/>
      <c r="D344" s="909"/>
      <c r="E344" s="909"/>
      <c r="F344" s="910"/>
      <c r="G344" s="890"/>
      <c r="H344" s="891"/>
      <c r="I344" s="152"/>
      <c r="J344" s="152"/>
      <c r="K344" s="152"/>
      <c r="L344" s="152"/>
      <c r="M344" s="152"/>
      <c r="N344" s="152"/>
      <c r="O344" s="152"/>
      <c r="P344" s="153"/>
      <c r="Q344" s="153"/>
      <c r="R344" s="156">
        <f t="shared" si="264"/>
        <v>0</v>
      </c>
      <c r="S344" s="156">
        <f t="shared" si="265"/>
        <v>0</v>
      </c>
      <c r="U344" s="157">
        <f t="shared" si="271"/>
        <v>0</v>
      </c>
      <c r="W344" s="152"/>
      <c r="X344" s="152"/>
      <c r="Y344" s="152"/>
      <c r="Z344" s="152"/>
      <c r="AA344" s="152"/>
      <c r="AB344" s="152"/>
      <c r="AC344" s="347"/>
      <c r="AD344" s="152"/>
      <c r="AE344" s="152"/>
      <c r="AF344" s="152"/>
      <c r="AG344" s="152"/>
      <c r="AH344" s="152"/>
      <c r="AI344" s="152"/>
      <c r="AJ344" s="347"/>
      <c r="AK344" s="152"/>
      <c r="AL344" s="152"/>
      <c r="AM344" s="295"/>
      <c r="AN344" s="228"/>
      <c r="AO344" s="228"/>
      <c r="AP344" s="228"/>
      <c r="AQ344" s="228"/>
      <c r="AR344" s="228"/>
      <c r="AS344" s="348"/>
      <c r="AT344" s="264">
        <f t="shared" si="228"/>
        <v>0</v>
      </c>
      <c r="AU344" s="259"/>
      <c r="AV344" s="265">
        <f t="shared" si="268"/>
        <v>0</v>
      </c>
      <c r="AX344" s="265">
        <f t="shared" si="272"/>
        <v>0</v>
      </c>
      <c r="AZ344" s="492">
        <f t="shared" si="269"/>
        <v>0</v>
      </c>
      <c r="BB344" s="492">
        <f t="shared" si="270"/>
        <v>0</v>
      </c>
      <c r="BD344" s="265">
        <f t="shared" si="273"/>
        <v>0</v>
      </c>
      <c r="BE344" s="105"/>
      <c r="BF344" s="105"/>
      <c r="BG344" s="105"/>
      <c r="BH344" s="105"/>
      <c r="BI344" s="105"/>
      <c r="BJ344" s="105"/>
    </row>
    <row r="345" spans="2:62" ht="20.100000000000001" hidden="1" customHeight="1" outlineLevel="1">
      <c r="B345" s="100"/>
      <c r="C345" s="908"/>
      <c r="D345" s="909"/>
      <c r="E345" s="909"/>
      <c r="F345" s="910"/>
      <c r="G345" s="890"/>
      <c r="H345" s="891"/>
      <c r="I345" s="152"/>
      <c r="J345" s="152"/>
      <c r="K345" s="152"/>
      <c r="L345" s="152"/>
      <c r="M345" s="152"/>
      <c r="N345" s="152"/>
      <c r="O345" s="152"/>
      <c r="P345" s="153"/>
      <c r="Q345" s="153"/>
      <c r="R345" s="156">
        <f t="shared" si="264"/>
        <v>0</v>
      </c>
      <c r="S345" s="156">
        <f t="shared" si="265"/>
        <v>0</v>
      </c>
      <c r="U345" s="157">
        <f t="shared" si="271"/>
        <v>0</v>
      </c>
      <c r="W345" s="152"/>
      <c r="X345" s="152"/>
      <c r="Y345" s="152"/>
      <c r="Z345" s="152"/>
      <c r="AA345" s="152"/>
      <c r="AB345" s="152"/>
      <c r="AC345" s="347"/>
      <c r="AD345" s="152"/>
      <c r="AE345" s="152"/>
      <c r="AF345" s="152"/>
      <c r="AG345" s="152"/>
      <c r="AH345" s="152"/>
      <c r="AI345" s="152"/>
      <c r="AJ345" s="347"/>
      <c r="AK345" s="152"/>
      <c r="AL345" s="152"/>
      <c r="AM345" s="295"/>
      <c r="AN345" s="228"/>
      <c r="AO345" s="228"/>
      <c r="AP345" s="228"/>
      <c r="AQ345" s="228"/>
      <c r="AR345" s="228"/>
      <c r="AS345" s="348"/>
      <c r="AT345" s="264">
        <f t="shared" si="228"/>
        <v>0</v>
      </c>
      <c r="AU345" s="259"/>
      <c r="AV345" s="265">
        <f t="shared" si="268"/>
        <v>0</v>
      </c>
      <c r="AX345" s="265">
        <f t="shared" si="272"/>
        <v>0</v>
      </c>
      <c r="AZ345" s="492">
        <f t="shared" si="269"/>
        <v>0</v>
      </c>
      <c r="BB345" s="492">
        <f t="shared" si="270"/>
        <v>0</v>
      </c>
      <c r="BD345" s="265">
        <f t="shared" si="273"/>
        <v>0</v>
      </c>
      <c r="BE345" s="105"/>
      <c r="BF345" s="105"/>
      <c r="BG345" s="105"/>
      <c r="BH345" s="105"/>
      <c r="BI345" s="105"/>
      <c r="BJ345" s="105"/>
    </row>
    <row r="346" spans="2:62" ht="20.100000000000001" hidden="1" customHeight="1" outlineLevel="1">
      <c r="B346" s="100"/>
      <c r="C346" s="908"/>
      <c r="D346" s="909"/>
      <c r="E346" s="909"/>
      <c r="F346" s="910"/>
      <c r="G346" s="890"/>
      <c r="H346" s="891"/>
      <c r="I346" s="152"/>
      <c r="J346" s="152"/>
      <c r="K346" s="152"/>
      <c r="L346" s="152"/>
      <c r="M346" s="152"/>
      <c r="N346" s="152"/>
      <c r="O346" s="152"/>
      <c r="P346" s="153"/>
      <c r="Q346" s="153"/>
      <c r="R346" s="156">
        <f t="shared" si="264"/>
        <v>0</v>
      </c>
      <c r="S346" s="156">
        <f t="shared" si="265"/>
        <v>0</v>
      </c>
      <c r="U346" s="157">
        <f t="shared" si="271"/>
        <v>0</v>
      </c>
      <c r="W346" s="152"/>
      <c r="X346" s="152"/>
      <c r="Y346" s="152"/>
      <c r="Z346" s="152"/>
      <c r="AA346" s="152"/>
      <c r="AB346" s="152"/>
      <c r="AC346" s="347"/>
      <c r="AD346" s="152"/>
      <c r="AE346" s="152"/>
      <c r="AF346" s="152"/>
      <c r="AG346" s="152"/>
      <c r="AH346" s="152"/>
      <c r="AI346" s="152"/>
      <c r="AJ346" s="347"/>
      <c r="AK346" s="152"/>
      <c r="AL346" s="152"/>
      <c r="AM346" s="295"/>
      <c r="AN346" s="228"/>
      <c r="AO346" s="228"/>
      <c r="AP346" s="228"/>
      <c r="AQ346" s="228"/>
      <c r="AR346" s="228"/>
      <c r="AS346" s="348"/>
      <c r="AT346" s="264">
        <f t="shared" si="228"/>
        <v>0</v>
      </c>
      <c r="AU346" s="259"/>
      <c r="AV346" s="265">
        <f t="shared" si="268"/>
        <v>0</v>
      </c>
      <c r="AX346" s="265">
        <f t="shared" si="272"/>
        <v>0</v>
      </c>
      <c r="AZ346" s="492">
        <f t="shared" si="269"/>
        <v>0</v>
      </c>
      <c r="BB346" s="492">
        <f t="shared" si="270"/>
        <v>0</v>
      </c>
      <c r="BD346" s="265">
        <f t="shared" si="273"/>
        <v>0</v>
      </c>
      <c r="BE346" s="105"/>
      <c r="BF346" s="105"/>
      <c r="BG346" s="105"/>
      <c r="BH346" s="105"/>
      <c r="BI346" s="105"/>
      <c r="BJ346" s="105"/>
    </row>
    <row r="347" spans="2:62" ht="20.100000000000001" hidden="1" customHeight="1" outlineLevel="1">
      <c r="B347" s="100"/>
      <c r="C347" s="908"/>
      <c r="D347" s="909"/>
      <c r="E347" s="909"/>
      <c r="F347" s="910"/>
      <c r="G347" s="890"/>
      <c r="H347" s="891"/>
      <c r="I347" s="152"/>
      <c r="J347" s="152"/>
      <c r="K347" s="152"/>
      <c r="L347" s="152"/>
      <c r="M347" s="152"/>
      <c r="N347" s="152"/>
      <c r="O347" s="152"/>
      <c r="P347" s="153"/>
      <c r="Q347" s="153"/>
      <c r="R347" s="156">
        <f t="shared" si="264"/>
        <v>0</v>
      </c>
      <c r="S347" s="156">
        <f t="shared" si="265"/>
        <v>0</v>
      </c>
      <c r="U347" s="157">
        <f t="shared" si="271"/>
        <v>0</v>
      </c>
      <c r="W347" s="152"/>
      <c r="X347" s="152"/>
      <c r="Y347" s="152"/>
      <c r="Z347" s="152"/>
      <c r="AA347" s="152"/>
      <c r="AB347" s="152"/>
      <c r="AC347" s="347"/>
      <c r="AD347" s="152"/>
      <c r="AE347" s="152"/>
      <c r="AF347" s="152"/>
      <c r="AG347" s="152"/>
      <c r="AH347" s="152"/>
      <c r="AI347" s="152"/>
      <c r="AJ347" s="347"/>
      <c r="AK347" s="152"/>
      <c r="AL347" s="152"/>
      <c r="AM347" s="295"/>
      <c r="AN347" s="228"/>
      <c r="AO347" s="228"/>
      <c r="AP347" s="228"/>
      <c r="AQ347" s="228"/>
      <c r="AR347" s="228"/>
      <c r="AS347" s="348"/>
      <c r="AT347" s="264">
        <f t="shared" si="228"/>
        <v>0</v>
      </c>
      <c r="AU347" s="259"/>
      <c r="AV347" s="265">
        <f t="shared" si="268"/>
        <v>0</v>
      </c>
      <c r="AX347" s="265">
        <f t="shared" si="272"/>
        <v>0</v>
      </c>
      <c r="AZ347" s="492">
        <f t="shared" si="269"/>
        <v>0</v>
      </c>
      <c r="BB347" s="492">
        <f t="shared" si="270"/>
        <v>0</v>
      </c>
      <c r="BD347" s="265">
        <f t="shared" si="273"/>
        <v>0</v>
      </c>
      <c r="BE347" s="105"/>
      <c r="BF347" s="105"/>
      <c r="BG347" s="105"/>
      <c r="BH347" s="105"/>
      <c r="BI347" s="105"/>
      <c r="BJ347" s="105"/>
    </row>
    <row r="348" spans="2:62" ht="20.100000000000001" hidden="1" customHeight="1" outlineLevel="1">
      <c r="B348" s="100"/>
      <c r="C348" s="908"/>
      <c r="D348" s="909"/>
      <c r="E348" s="909"/>
      <c r="F348" s="910"/>
      <c r="G348" s="890"/>
      <c r="H348" s="891"/>
      <c r="I348" s="152"/>
      <c r="J348" s="152"/>
      <c r="K348" s="152"/>
      <c r="L348" s="152"/>
      <c r="M348" s="152"/>
      <c r="N348" s="152"/>
      <c r="O348" s="152"/>
      <c r="P348" s="153"/>
      <c r="Q348" s="153"/>
      <c r="R348" s="156">
        <f t="shared" si="264"/>
        <v>0</v>
      </c>
      <c r="S348" s="156">
        <f t="shared" si="265"/>
        <v>0</v>
      </c>
      <c r="U348" s="157">
        <f t="shared" si="271"/>
        <v>0</v>
      </c>
      <c r="W348" s="152"/>
      <c r="X348" s="152"/>
      <c r="Y348" s="152"/>
      <c r="Z348" s="152"/>
      <c r="AA348" s="152"/>
      <c r="AB348" s="152"/>
      <c r="AC348" s="347"/>
      <c r="AD348" s="152"/>
      <c r="AE348" s="152"/>
      <c r="AF348" s="152"/>
      <c r="AG348" s="152"/>
      <c r="AH348" s="152"/>
      <c r="AI348" s="152"/>
      <c r="AJ348" s="347"/>
      <c r="AK348" s="152"/>
      <c r="AL348" s="152"/>
      <c r="AM348" s="295"/>
      <c r="AN348" s="228"/>
      <c r="AO348" s="228"/>
      <c r="AP348" s="228"/>
      <c r="AQ348" s="228"/>
      <c r="AR348" s="228"/>
      <c r="AS348" s="348"/>
      <c r="AT348" s="264">
        <f t="shared" ref="AT348:AT350" si="274">((W348+AD348)*$W$7+(X348+AE348)*$X$7+(Y348+Z348+AF348+AG348)*$Z$7+(AA348+AH348)*$AA$7+(AB348+AI348)*$AB$7)*Zuschläge_IBN</f>
        <v>0</v>
      </c>
      <c r="AU348" s="259"/>
      <c r="AV348" s="265">
        <f t="shared" si="268"/>
        <v>0</v>
      </c>
      <c r="AX348" s="265">
        <f t="shared" si="272"/>
        <v>0</v>
      </c>
      <c r="AZ348" s="492">
        <f t="shared" si="269"/>
        <v>0</v>
      </c>
      <c r="BB348" s="492">
        <f t="shared" si="270"/>
        <v>0</v>
      </c>
      <c r="BD348" s="265">
        <f t="shared" si="273"/>
        <v>0</v>
      </c>
      <c r="BE348" s="105"/>
      <c r="BF348" s="105"/>
      <c r="BG348" s="105"/>
      <c r="BH348" s="105"/>
      <c r="BI348" s="105"/>
      <c r="BJ348" s="105"/>
    </row>
    <row r="349" spans="2:62" ht="20.100000000000001" hidden="1" customHeight="1" outlineLevel="1">
      <c r="B349" s="100"/>
      <c r="C349" s="908"/>
      <c r="D349" s="909"/>
      <c r="E349" s="909"/>
      <c r="F349" s="910"/>
      <c r="G349" s="890"/>
      <c r="H349" s="891"/>
      <c r="I349" s="152"/>
      <c r="J349" s="152"/>
      <c r="K349" s="152"/>
      <c r="L349" s="152"/>
      <c r="M349" s="152"/>
      <c r="N349" s="152"/>
      <c r="O349" s="152"/>
      <c r="P349" s="153"/>
      <c r="Q349" s="153"/>
      <c r="R349" s="156">
        <f t="shared" si="264"/>
        <v>0</v>
      </c>
      <c r="S349" s="156">
        <f t="shared" si="265"/>
        <v>0</v>
      </c>
      <c r="U349" s="157">
        <f t="shared" si="271"/>
        <v>0</v>
      </c>
      <c r="W349" s="152"/>
      <c r="X349" s="152"/>
      <c r="Y349" s="152"/>
      <c r="Z349" s="152"/>
      <c r="AA349" s="152"/>
      <c r="AB349" s="152"/>
      <c r="AC349" s="347"/>
      <c r="AD349" s="152"/>
      <c r="AE349" s="152"/>
      <c r="AF349" s="152"/>
      <c r="AG349" s="152"/>
      <c r="AH349" s="152"/>
      <c r="AI349" s="152"/>
      <c r="AJ349" s="347"/>
      <c r="AK349" s="152"/>
      <c r="AL349" s="152"/>
      <c r="AM349" s="295"/>
      <c r="AN349" s="228"/>
      <c r="AO349" s="228"/>
      <c r="AP349" s="228"/>
      <c r="AQ349" s="228"/>
      <c r="AR349" s="228"/>
      <c r="AS349" s="348"/>
      <c r="AT349" s="264">
        <f t="shared" si="274"/>
        <v>0</v>
      </c>
      <c r="AU349" s="259"/>
      <c r="AV349" s="265">
        <f t="shared" si="268"/>
        <v>0</v>
      </c>
      <c r="AX349" s="265">
        <f t="shared" si="272"/>
        <v>0</v>
      </c>
      <c r="AZ349" s="492">
        <f t="shared" si="269"/>
        <v>0</v>
      </c>
      <c r="BB349" s="492">
        <f t="shared" si="270"/>
        <v>0</v>
      </c>
      <c r="BD349" s="265">
        <f t="shared" si="273"/>
        <v>0</v>
      </c>
      <c r="BE349" s="105"/>
      <c r="BF349" s="105"/>
      <c r="BG349" s="105"/>
      <c r="BH349" s="105"/>
      <c r="BI349" s="105"/>
      <c r="BJ349" s="105"/>
    </row>
    <row r="350" spans="2:62" ht="20.100000000000001" hidden="1" customHeight="1" outlineLevel="1">
      <c r="B350" s="100"/>
      <c r="C350" s="908"/>
      <c r="D350" s="909"/>
      <c r="E350" s="909"/>
      <c r="F350" s="910"/>
      <c r="G350" s="890"/>
      <c r="H350" s="891"/>
      <c r="I350" s="152"/>
      <c r="J350" s="152"/>
      <c r="K350" s="152"/>
      <c r="L350" s="152"/>
      <c r="M350" s="152"/>
      <c r="N350" s="152"/>
      <c r="O350" s="152"/>
      <c r="P350" s="153"/>
      <c r="Q350" s="153"/>
      <c r="R350" s="156">
        <f t="shared" si="264"/>
        <v>0</v>
      </c>
      <c r="S350" s="156">
        <f t="shared" si="265"/>
        <v>0</v>
      </c>
      <c r="U350" s="157">
        <f t="shared" si="271"/>
        <v>0</v>
      </c>
      <c r="W350" s="152"/>
      <c r="X350" s="152"/>
      <c r="Y350" s="152"/>
      <c r="Z350" s="152"/>
      <c r="AA350" s="152"/>
      <c r="AB350" s="152"/>
      <c r="AC350" s="347"/>
      <c r="AD350" s="152"/>
      <c r="AE350" s="152"/>
      <c r="AF350" s="152"/>
      <c r="AG350" s="152"/>
      <c r="AH350" s="152"/>
      <c r="AI350" s="152"/>
      <c r="AJ350" s="347"/>
      <c r="AK350" s="152"/>
      <c r="AL350" s="152"/>
      <c r="AM350" s="295"/>
      <c r="AN350" s="228"/>
      <c r="AO350" s="228"/>
      <c r="AP350" s="228"/>
      <c r="AQ350" s="228"/>
      <c r="AR350" s="228"/>
      <c r="AS350" s="348"/>
      <c r="AT350" s="264">
        <f t="shared" si="274"/>
        <v>0</v>
      </c>
      <c r="AU350" s="259"/>
      <c r="AV350" s="265">
        <f t="shared" si="268"/>
        <v>0</v>
      </c>
      <c r="AX350" s="265">
        <f t="shared" si="272"/>
        <v>0</v>
      </c>
      <c r="AZ350" s="492">
        <f t="shared" si="269"/>
        <v>0</v>
      </c>
      <c r="BB350" s="492">
        <f t="shared" si="270"/>
        <v>0</v>
      </c>
      <c r="BD350" s="265">
        <f t="shared" si="273"/>
        <v>0</v>
      </c>
      <c r="BE350" s="105"/>
      <c r="BF350" s="105"/>
      <c r="BG350" s="105"/>
      <c r="BH350" s="105"/>
      <c r="BI350" s="105"/>
      <c r="BJ350" s="105"/>
    </row>
    <row r="351" spans="2:62" ht="9.9499999999999993" hidden="1" customHeight="1" outlineLevel="1">
      <c r="B351" s="101"/>
      <c r="C351" s="208"/>
      <c r="D351" s="208"/>
      <c r="E351" s="208"/>
      <c r="F351" s="208"/>
      <c r="G351" s="237"/>
      <c r="H351" s="207"/>
      <c r="I351" s="257"/>
      <c r="J351" s="257"/>
      <c r="K351" s="257"/>
      <c r="L351" s="257"/>
      <c r="M351" s="257"/>
      <c r="N351" s="257"/>
      <c r="O351" s="257"/>
      <c r="P351" s="256"/>
      <c r="Q351" s="102"/>
      <c r="R351" s="102"/>
      <c r="S351" s="102"/>
      <c r="U351" s="98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Z351" s="493"/>
      <c r="BE351" s="105"/>
      <c r="BF351" s="105"/>
      <c r="BG351" s="105"/>
      <c r="BH351" s="105"/>
      <c r="BI351" s="105"/>
      <c r="BJ351" s="105"/>
    </row>
    <row r="352" spans="2:62" ht="20.100000000000001" customHeight="1" collapsed="1">
      <c r="B352" s="8">
        <f>B335+1</f>
        <v>21</v>
      </c>
      <c r="C352" s="916"/>
      <c r="D352" s="917"/>
      <c r="E352" s="917"/>
      <c r="F352" s="918"/>
      <c r="G352" s="429"/>
      <c r="H352" s="206">
        <v>1</v>
      </c>
      <c r="I352" s="642">
        <f t="shared" ref="I352" si="275">$H352*SUM(I353:I367)</f>
        <v>0</v>
      </c>
      <c r="J352" s="643">
        <f t="shared" ref="J352:O352" si="276">$H352*SUM(J353:J367)</f>
        <v>0</v>
      </c>
      <c r="K352" s="644">
        <f t="shared" si="276"/>
        <v>0</v>
      </c>
      <c r="L352" s="645">
        <f t="shared" si="276"/>
        <v>0</v>
      </c>
      <c r="M352" s="645">
        <f t="shared" si="276"/>
        <v>0</v>
      </c>
      <c r="N352" s="644">
        <f t="shared" si="276"/>
        <v>0</v>
      </c>
      <c r="O352" s="642">
        <f t="shared" si="276"/>
        <v>0</v>
      </c>
      <c r="P352" s="209">
        <f t="shared" ref="P352:Q352" si="277">$H352*SUM(P353:P367)</f>
        <v>0</v>
      </c>
      <c r="Q352" s="210">
        <f t="shared" si="277"/>
        <v>0</v>
      </c>
      <c r="R352" s="136">
        <f t="shared" ref="R352:R367" si="278">P352*(1+Gewinn)*(1+SicherheitAngebot)</f>
        <v>0</v>
      </c>
      <c r="S352" s="137">
        <f t="shared" ref="S352:S367" si="279">Q352*(1+MGKZ)*(1+Gewinn)*(1+SicherheitAngebot)</f>
        <v>0</v>
      </c>
      <c r="U352" s="10">
        <f>I352*$I$7+J352*$J$7+K352*$K$7+L352*$L$7+M352*$M$7+N352*$N$7+O352*$O$7+R352+S352</f>
        <v>0</v>
      </c>
      <c r="W352" s="646">
        <f t="shared" ref="W352:AB352" si="280">$H352*SUM(W353:W367)</f>
        <v>0</v>
      </c>
      <c r="X352" s="647">
        <f t="shared" si="280"/>
        <v>0</v>
      </c>
      <c r="Y352" s="648">
        <f t="shared" si="280"/>
        <v>0</v>
      </c>
      <c r="Z352" s="649">
        <f t="shared" si="280"/>
        <v>0</v>
      </c>
      <c r="AA352" s="648">
        <f t="shared" si="280"/>
        <v>0</v>
      </c>
      <c r="AB352" s="646">
        <f t="shared" si="280"/>
        <v>0</v>
      </c>
      <c r="AC352" s="258"/>
      <c r="AD352" s="646">
        <f t="shared" ref="AD352:AM352" si="281">$H352*SUM(AD353:AD367)</f>
        <v>0</v>
      </c>
      <c r="AE352" s="647">
        <f t="shared" si="281"/>
        <v>0</v>
      </c>
      <c r="AF352" s="648">
        <f t="shared" si="281"/>
        <v>0</v>
      </c>
      <c r="AG352" s="649">
        <f t="shared" si="281"/>
        <v>0</v>
      </c>
      <c r="AH352" s="648">
        <f t="shared" si="281"/>
        <v>0</v>
      </c>
      <c r="AI352" s="646">
        <f t="shared" si="281"/>
        <v>0</v>
      </c>
      <c r="AJ352" s="258"/>
      <c r="AK352" s="653">
        <f t="shared" si="281"/>
        <v>0</v>
      </c>
      <c r="AL352" s="653">
        <f t="shared" si="281"/>
        <v>0</v>
      </c>
      <c r="AM352" s="653">
        <f t="shared" si="281"/>
        <v>0</v>
      </c>
      <c r="AN352" s="227">
        <f>$H352*SUM(AN353:AN367)*(1+Gewinn)*(1+SicherheitAngebot)</f>
        <v>0</v>
      </c>
      <c r="AO352" s="227">
        <f>$H352*SUM(AO353:AO367)*(1+Gewinn)*(1+SicherheitAngebot)</f>
        <v>0</v>
      </c>
      <c r="AP352" s="227">
        <f>$H352*SUM(AP353:AP367)*(1+Gewinn)*(1+SicherheitAngebot)</f>
        <v>0</v>
      </c>
      <c r="AQ352" s="227">
        <f>$H352*SUM(AQ353:AQ367)*(1+Gewinn)*(1+SicherheitAngebot)</f>
        <v>0</v>
      </c>
      <c r="AR352" s="227">
        <f>$H352*SUM(AR353:AR367)*(1+Gewinn)*(1+SicherheitAngebot)</f>
        <v>0</v>
      </c>
      <c r="AS352" s="262"/>
      <c r="AT352" s="263">
        <f t="shared" ref="AT352:AT384" si="282">((W352+AD352)*$W$7+(X352+AE352)*$X$7+(Y352+Z352+AF352+AG352)*$Z$7+(AA352+AH352)*$AA$7+(AB352+AI352)*$AB$7)*Zuschläge_IBN</f>
        <v>0</v>
      </c>
      <c r="AU352" s="259"/>
      <c r="AV352" s="491">
        <f>AK352*$AK$7+AL352*$AL$7+AM352*$AM$7+SUM(AN352:AR352)+AT352/Zuschläge_IBN+AT352</f>
        <v>0</v>
      </c>
      <c r="AX352" s="685">
        <f>U352+AV352</f>
        <v>0</v>
      </c>
      <c r="AZ352" s="490">
        <f>IF(H352&gt;0,U352/(1+SicherheitAngebot)*(1+Sicherheit),0)</f>
        <v>0</v>
      </c>
      <c r="BB352" s="490">
        <f>IF(H352&gt;0,AV352/(1+SicherheitAngebot)*(1+Sicherheit),0)</f>
        <v>0</v>
      </c>
      <c r="BD352" s="490">
        <f>AZ352+BB352</f>
        <v>0</v>
      </c>
      <c r="BE352" s="105"/>
      <c r="BF352" s="105"/>
      <c r="BG352" s="105"/>
      <c r="BH352" s="105"/>
      <c r="BI352" s="105"/>
      <c r="BJ352" s="105"/>
    </row>
    <row r="353" spans="2:62" ht="20.100000000000001" hidden="1" customHeight="1" outlineLevel="1">
      <c r="B353" s="99"/>
      <c r="C353" s="908"/>
      <c r="D353" s="909"/>
      <c r="E353" s="909"/>
      <c r="F353" s="910"/>
      <c r="G353" s="890"/>
      <c r="H353" s="901"/>
      <c r="I353" s="152"/>
      <c r="J353" s="152"/>
      <c r="K353" s="152"/>
      <c r="L353" s="152"/>
      <c r="M353" s="152"/>
      <c r="N353" s="152"/>
      <c r="O353" s="152"/>
      <c r="P353" s="153"/>
      <c r="Q353" s="153"/>
      <c r="R353" s="156">
        <f t="shared" si="278"/>
        <v>0</v>
      </c>
      <c r="S353" s="156">
        <f t="shared" si="279"/>
        <v>0</v>
      </c>
      <c r="U353" s="157">
        <f>I353*$I$7+J353*$J$7+K353*$K$7+L353*$L$7+M353*$M$7+N353*$N$7+O353*$O$7+R353+S353</f>
        <v>0</v>
      </c>
      <c r="W353" s="152"/>
      <c r="X353" s="152"/>
      <c r="Y353" s="152"/>
      <c r="Z353" s="152"/>
      <c r="AA353" s="152"/>
      <c r="AB353" s="152"/>
      <c r="AC353" s="347"/>
      <c r="AD353" s="152"/>
      <c r="AE353" s="152"/>
      <c r="AF353" s="152"/>
      <c r="AG353" s="152"/>
      <c r="AH353" s="152"/>
      <c r="AI353" s="152"/>
      <c r="AJ353" s="347"/>
      <c r="AK353" s="152"/>
      <c r="AL353" s="152"/>
      <c r="AM353" s="295"/>
      <c r="AN353" s="228"/>
      <c r="AO353" s="228"/>
      <c r="AP353" s="228"/>
      <c r="AQ353" s="228"/>
      <c r="AR353" s="228"/>
      <c r="AS353" s="348"/>
      <c r="AT353" s="264">
        <f t="shared" si="282"/>
        <v>0</v>
      </c>
      <c r="AU353" s="259"/>
      <c r="AV353" s="265">
        <f t="shared" ref="AV353:AV367" si="283">AK353*$AK$7+AL353*$AL$7+AM353*$AM$7+SUM(AN353:AR353)*(1+Gewinn)*(1+SicherheitAngebot)+AT353/Zuschläge_IBN+AT353</f>
        <v>0</v>
      </c>
      <c r="AX353" s="265">
        <f>U353+AV353</f>
        <v>0</v>
      </c>
      <c r="AZ353" s="492">
        <f t="shared" ref="AZ353:AZ367" si="284">U353/(1+SicherheitAngebot)*(1+Sicherheit)</f>
        <v>0</v>
      </c>
      <c r="BB353" s="492">
        <f t="shared" ref="BB353:BB367" si="285">AV353/(1+SicherheitAngebot)*(1+Sicherheit)</f>
        <v>0</v>
      </c>
      <c r="BD353" s="265">
        <f>AZ353+BB353</f>
        <v>0</v>
      </c>
      <c r="BE353" s="105"/>
      <c r="BF353" s="105"/>
      <c r="BG353" s="105"/>
      <c r="BH353" s="105"/>
      <c r="BI353" s="105"/>
      <c r="BJ353" s="105"/>
    </row>
    <row r="354" spans="2:62" ht="20.100000000000001" hidden="1" customHeight="1" outlineLevel="1">
      <c r="B354" s="100"/>
      <c r="C354" s="908"/>
      <c r="D354" s="909"/>
      <c r="E354" s="909"/>
      <c r="F354" s="910"/>
      <c r="G354" s="890"/>
      <c r="H354" s="891"/>
      <c r="I354" s="152"/>
      <c r="J354" s="152"/>
      <c r="K354" s="152"/>
      <c r="L354" s="152"/>
      <c r="M354" s="152"/>
      <c r="N354" s="152"/>
      <c r="O354" s="152"/>
      <c r="P354" s="153"/>
      <c r="Q354" s="153"/>
      <c r="R354" s="156">
        <f t="shared" si="278"/>
        <v>0</v>
      </c>
      <c r="S354" s="156">
        <f t="shared" si="279"/>
        <v>0</v>
      </c>
      <c r="U354" s="157">
        <f t="shared" ref="U354:U367" si="286">I354*$I$7+J354*$J$7+K354*$K$7+L354*$L$7+M354*$M$7+N354*$N$7+O354*$O$7+R354+S354</f>
        <v>0</v>
      </c>
      <c r="W354" s="152"/>
      <c r="X354" s="152"/>
      <c r="Y354" s="152"/>
      <c r="Z354" s="152"/>
      <c r="AA354" s="152"/>
      <c r="AB354" s="152"/>
      <c r="AC354" s="347"/>
      <c r="AD354" s="152"/>
      <c r="AE354" s="152"/>
      <c r="AF354" s="152"/>
      <c r="AG354" s="152"/>
      <c r="AH354" s="152"/>
      <c r="AI354" s="152"/>
      <c r="AJ354" s="347"/>
      <c r="AK354" s="152"/>
      <c r="AL354" s="152"/>
      <c r="AM354" s="295"/>
      <c r="AN354" s="228"/>
      <c r="AO354" s="228"/>
      <c r="AP354" s="228"/>
      <c r="AQ354" s="228"/>
      <c r="AR354" s="228"/>
      <c r="AS354" s="348"/>
      <c r="AT354" s="264">
        <f t="shared" si="282"/>
        <v>0</v>
      </c>
      <c r="AU354" s="259"/>
      <c r="AV354" s="265">
        <f t="shared" si="283"/>
        <v>0</v>
      </c>
      <c r="AX354" s="265">
        <f t="shared" ref="AX354:AX367" si="287">U354+AV354</f>
        <v>0</v>
      </c>
      <c r="AZ354" s="492">
        <f t="shared" si="284"/>
        <v>0</v>
      </c>
      <c r="BB354" s="492">
        <f t="shared" si="285"/>
        <v>0</v>
      </c>
      <c r="BD354" s="265">
        <f t="shared" ref="BD354:BD367" si="288">AZ354+BB354</f>
        <v>0</v>
      </c>
      <c r="BE354" s="105"/>
      <c r="BF354" s="105"/>
      <c r="BG354" s="105"/>
      <c r="BH354" s="105"/>
      <c r="BI354" s="105"/>
      <c r="BJ354" s="105"/>
    </row>
    <row r="355" spans="2:62" ht="20.100000000000001" hidden="1" customHeight="1" outlineLevel="1">
      <c r="B355" s="100"/>
      <c r="C355" s="908"/>
      <c r="D355" s="909"/>
      <c r="E355" s="909"/>
      <c r="F355" s="910"/>
      <c r="G355" s="890"/>
      <c r="H355" s="891"/>
      <c r="I355" s="152"/>
      <c r="J355" s="152"/>
      <c r="K355" s="152"/>
      <c r="L355" s="152"/>
      <c r="M355" s="152"/>
      <c r="N355" s="152"/>
      <c r="O355" s="152"/>
      <c r="P355" s="153"/>
      <c r="Q355" s="153"/>
      <c r="R355" s="156">
        <f t="shared" si="278"/>
        <v>0</v>
      </c>
      <c r="S355" s="156">
        <f t="shared" si="279"/>
        <v>0</v>
      </c>
      <c r="U355" s="157">
        <f t="shared" si="286"/>
        <v>0</v>
      </c>
      <c r="W355" s="152"/>
      <c r="X355" s="152"/>
      <c r="Y355" s="152"/>
      <c r="Z355" s="152"/>
      <c r="AA355" s="152"/>
      <c r="AB355" s="152"/>
      <c r="AC355" s="347"/>
      <c r="AD355" s="152"/>
      <c r="AE355" s="152"/>
      <c r="AF355" s="152"/>
      <c r="AG355" s="152"/>
      <c r="AH355" s="152"/>
      <c r="AI355" s="152"/>
      <c r="AJ355" s="347"/>
      <c r="AK355" s="152"/>
      <c r="AL355" s="152"/>
      <c r="AM355" s="295"/>
      <c r="AN355" s="228"/>
      <c r="AO355" s="228"/>
      <c r="AP355" s="228"/>
      <c r="AQ355" s="228"/>
      <c r="AR355" s="228"/>
      <c r="AS355" s="348"/>
      <c r="AT355" s="264">
        <f t="shared" si="282"/>
        <v>0</v>
      </c>
      <c r="AU355" s="259"/>
      <c r="AV355" s="265">
        <f t="shared" si="283"/>
        <v>0</v>
      </c>
      <c r="AX355" s="265">
        <f t="shared" si="287"/>
        <v>0</v>
      </c>
      <c r="AZ355" s="492">
        <f t="shared" si="284"/>
        <v>0</v>
      </c>
      <c r="BB355" s="492">
        <f t="shared" si="285"/>
        <v>0</v>
      </c>
      <c r="BD355" s="265">
        <f t="shared" si="288"/>
        <v>0</v>
      </c>
      <c r="BE355" s="105"/>
      <c r="BF355" s="105"/>
      <c r="BG355" s="105"/>
      <c r="BH355" s="105"/>
      <c r="BI355" s="105"/>
      <c r="BJ355" s="105"/>
    </row>
    <row r="356" spans="2:62" ht="20.100000000000001" hidden="1" customHeight="1" outlineLevel="1">
      <c r="B356" s="100"/>
      <c r="C356" s="908"/>
      <c r="D356" s="909"/>
      <c r="E356" s="909"/>
      <c r="F356" s="910"/>
      <c r="G356" s="890"/>
      <c r="H356" s="891"/>
      <c r="I356" s="152"/>
      <c r="J356" s="152"/>
      <c r="K356" s="152"/>
      <c r="L356" s="152"/>
      <c r="M356" s="152"/>
      <c r="N356" s="152"/>
      <c r="O356" s="152"/>
      <c r="P356" s="153"/>
      <c r="Q356" s="153"/>
      <c r="R356" s="156">
        <f t="shared" si="278"/>
        <v>0</v>
      </c>
      <c r="S356" s="156">
        <f t="shared" si="279"/>
        <v>0</v>
      </c>
      <c r="U356" s="157">
        <f t="shared" si="286"/>
        <v>0</v>
      </c>
      <c r="W356" s="152"/>
      <c r="X356" s="152"/>
      <c r="Y356" s="152"/>
      <c r="Z356" s="152"/>
      <c r="AA356" s="152"/>
      <c r="AB356" s="152"/>
      <c r="AC356" s="347"/>
      <c r="AD356" s="152"/>
      <c r="AE356" s="152"/>
      <c r="AF356" s="152"/>
      <c r="AG356" s="152"/>
      <c r="AH356" s="152"/>
      <c r="AI356" s="152"/>
      <c r="AJ356" s="347"/>
      <c r="AK356" s="152"/>
      <c r="AL356" s="152"/>
      <c r="AM356" s="295"/>
      <c r="AN356" s="228"/>
      <c r="AO356" s="228"/>
      <c r="AP356" s="228"/>
      <c r="AQ356" s="228"/>
      <c r="AR356" s="228"/>
      <c r="AS356" s="348"/>
      <c r="AT356" s="264">
        <f t="shared" si="282"/>
        <v>0</v>
      </c>
      <c r="AU356" s="259"/>
      <c r="AV356" s="265">
        <f t="shared" si="283"/>
        <v>0</v>
      </c>
      <c r="AX356" s="265">
        <f t="shared" si="287"/>
        <v>0</v>
      </c>
      <c r="AZ356" s="492">
        <f t="shared" si="284"/>
        <v>0</v>
      </c>
      <c r="BB356" s="492">
        <f t="shared" si="285"/>
        <v>0</v>
      </c>
      <c r="BD356" s="265">
        <f t="shared" si="288"/>
        <v>0</v>
      </c>
      <c r="BE356" s="105"/>
      <c r="BF356" s="105"/>
      <c r="BG356" s="105"/>
      <c r="BH356" s="105"/>
      <c r="BI356" s="105"/>
      <c r="BJ356" s="105"/>
    </row>
    <row r="357" spans="2:62" ht="20.100000000000001" hidden="1" customHeight="1" outlineLevel="1">
      <c r="B357" s="100"/>
      <c r="C357" s="908"/>
      <c r="D357" s="909"/>
      <c r="E357" s="909"/>
      <c r="F357" s="910"/>
      <c r="G357" s="890"/>
      <c r="H357" s="891"/>
      <c r="I357" s="152"/>
      <c r="J357" s="152"/>
      <c r="K357" s="152"/>
      <c r="L357" s="152"/>
      <c r="M357" s="152"/>
      <c r="N357" s="152"/>
      <c r="O357" s="152"/>
      <c r="P357" s="153"/>
      <c r="Q357" s="153"/>
      <c r="R357" s="156">
        <f t="shared" si="278"/>
        <v>0</v>
      </c>
      <c r="S357" s="156">
        <f t="shared" si="279"/>
        <v>0</v>
      </c>
      <c r="U357" s="157">
        <f t="shared" si="286"/>
        <v>0</v>
      </c>
      <c r="W357" s="152"/>
      <c r="X357" s="152"/>
      <c r="Y357" s="152"/>
      <c r="Z357" s="152"/>
      <c r="AA357" s="152"/>
      <c r="AB357" s="152"/>
      <c r="AC357" s="347"/>
      <c r="AD357" s="152"/>
      <c r="AE357" s="152"/>
      <c r="AF357" s="152"/>
      <c r="AG357" s="152"/>
      <c r="AH357" s="152"/>
      <c r="AI357" s="152"/>
      <c r="AJ357" s="347"/>
      <c r="AK357" s="152"/>
      <c r="AL357" s="152"/>
      <c r="AM357" s="295"/>
      <c r="AN357" s="228"/>
      <c r="AO357" s="228"/>
      <c r="AP357" s="228"/>
      <c r="AQ357" s="228"/>
      <c r="AR357" s="228"/>
      <c r="AS357" s="348"/>
      <c r="AT357" s="264">
        <f t="shared" si="282"/>
        <v>0</v>
      </c>
      <c r="AU357" s="259"/>
      <c r="AV357" s="265">
        <f t="shared" si="283"/>
        <v>0</v>
      </c>
      <c r="AX357" s="265">
        <f t="shared" si="287"/>
        <v>0</v>
      </c>
      <c r="AZ357" s="492">
        <f t="shared" si="284"/>
        <v>0</v>
      </c>
      <c r="BB357" s="492">
        <f t="shared" si="285"/>
        <v>0</v>
      </c>
      <c r="BD357" s="265">
        <f t="shared" si="288"/>
        <v>0</v>
      </c>
      <c r="BE357" s="105"/>
      <c r="BF357" s="105"/>
      <c r="BG357" s="105"/>
      <c r="BH357" s="105"/>
      <c r="BI357" s="105"/>
      <c r="BJ357" s="105"/>
    </row>
    <row r="358" spans="2:62" ht="20.100000000000001" hidden="1" customHeight="1" outlineLevel="1">
      <c r="B358" s="100"/>
      <c r="C358" s="908"/>
      <c r="D358" s="909"/>
      <c r="E358" s="909"/>
      <c r="F358" s="910"/>
      <c r="G358" s="890"/>
      <c r="H358" s="891"/>
      <c r="I358" s="152"/>
      <c r="J358" s="152"/>
      <c r="K358" s="152"/>
      <c r="L358" s="152"/>
      <c r="M358" s="152"/>
      <c r="N358" s="152"/>
      <c r="O358" s="152"/>
      <c r="P358" s="153"/>
      <c r="Q358" s="153"/>
      <c r="R358" s="156">
        <f t="shared" si="278"/>
        <v>0</v>
      </c>
      <c r="S358" s="156">
        <f t="shared" si="279"/>
        <v>0</v>
      </c>
      <c r="U358" s="157">
        <f t="shared" si="286"/>
        <v>0</v>
      </c>
      <c r="W358" s="152"/>
      <c r="X358" s="152"/>
      <c r="Y358" s="152"/>
      <c r="Z358" s="152"/>
      <c r="AA358" s="152"/>
      <c r="AB358" s="152"/>
      <c r="AC358" s="347"/>
      <c r="AD358" s="152"/>
      <c r="AE358" s="152"/>
      <c r="AF358" s="152"/>
      <c r="AG358" s="152"/>
      <c r="AH358" s="152"/>
      <c r="AI358" s="152"/>
      <c r="AJ358" s="347"/>
      <c r="AK358" s="152"/>
      <c r="AL358" s="152"/>
      <c r="AM358" s="295"/>
      <c r="AN358" s="228"/>
      <c r="AO358" s="228"/>
      <c r="AP358" s="228"/>
      <c r="AQ358" s="228"/>
      <c r="AR358" s="228"/>
      <c r="AS358" s="348"/>
      <c r="AT358" s="264">
        <f t="shared" si="282"/>
        <v>0</v>
      </c>
      <c r="AU358" s="259"/>
      <c r="AV358" s="265">
        <f t="shared" si="283"/>
        <v>0</v>
      </c>
      <c r="AX358" s="265">
        <f t="shared" si="287"/>
        <v>0</v>
      </c>
      <c r="AZ358" s="492">
        <f t="shared" si="284"/>
        <v>0</v>
      </c>
      <c r="BB358" s="492">
        <f t="shared" si="285"/>
        <v>0</v>
      </c>
      <c r="BD358" s="265">
        <f t="shared" si="288"/>
        <v>0</v>
      </c>
      <c r="BE358" s="105"/>
      <c r="BF358" s="105"/>
      <c r="BG358" s="105"/>
      <c r="BH358" s="105"/>
      <c r="BI358" s="105"/>
      <c r="BJ358" s="105"/>
    </row>
    <row r="359" spans="2:62" ht="20.100000000000001" hidden="1" customHeight="1" outlineLevel="1">
      <c r="B359" s="100"/>
      <c r="C359" s="908"/>
      <c r="D359" s="909"/>
      <c r="E359" s="909"/>
      <c r="F359" s="910"/>
      <c r="G359" s="890"/>
      <c r="H359" s="891"/>
      <c r="I359" s="152"/>
      <c r="J359" s="152"/>
      <c r="K359" s="152"/>
      <c r="L359" s="152"/>
      <c r="M359" s="152"/>
      <c r="N359" s="152"/>
      <c r="O359" s="152"/>
      <c r="P359" s="153"/>
      <c r="Q359" s="153"/>
      <c r="R359" s="156">
        <f t="shared" si="278"/>
        <v>0</v>
      </c>
      <c r="S359" s="156">
        <f t="shared" si="279"/>
        <v>0</v>
      </c>
      <c r="U359" s="157">
        <f t="shared" si="286"/>
        <v>0</v>
      </c>
      <c r="W359" s="152"/>
      <c r="X359" s="152"/>
      <c r="Y359" s="152"/>
      <c r="Z359" s="152"/>
      <c r="AA359" s="152"/>
      <c r="AB359" s="152"/>
      <c r="AC359" s="347"/>
      <c r="AD359" s="152"/>
      <c r="AE359" s="152"/>
      <c r="AF359" s="152"/>
      <c r="AG359" s="152"/>
      <c r="AH359" s="152"/>
      <c r="AI359" s="152"/>
      <c r="AJ359" s="347"/>
      <c r="AK359" s="152"/>
      <c r="AL359" s="152"/>
      <c r="AM359" s="295"/>
      <c r="AN359" s="228"/>
      <c r="AO359" s="228"/>
      <c r="AP359" s="228"/>
      <c r="AQ359" s="228"/>
      <c r="AR359" s="228"/>
      <c r="AS359" s="348"/>
      <c r="AT359" s="264">
        <f t="shared" si="282"/>
        <v>0</v>
      </c>
      <c r="AU359" s="259"/>
      <c r="AV359" s="265">
        <f t="shared" si="283"/>
        <v>0</v>
      </c>
      <c r="AX359" s="265">
        <f t="shared" si="287"/>
        <v>0</v>
      </c>
      <c r="AZ359" s="492">
        <f t="shared" si="284"/>
        <v>0</v>
      </c>
      <c r="BB359" s="492">
        <f t="shared" si="285"/>
        <v>0</v>
      </c>
      <c r="BD359" s="265">
        <f t="shared" si="288"/>
        <v>0</v>
      </c>
      <c r="BE359" s="105"/>
      <c r="BF359" s="105"/>
      <c r="BG359" s="105"/>
      <c r="BH359" s="105"/>
      <c r="BI359" s="105"/>
      <c r="BJ359" s="105"/>
    </row>
    <row r="360" spans="2:62" ht="20.100000000000001" hidden="1" customHeight="1" outlineLevel="1">
      <c r="B360" s="100"/>
      <c r="C360" s="908"/>
      <c r="D360" s="909"/>
      <c r="E360" s="909"/>
      <c r="F360" s="910"/>
      <c r="G360" s="890"/>
      <c r="H360" s="891"/>
      <c r="I360" s="152"/>
      <c r="J360" s="152"/>
      <c r="K360" s="152"/>
      <c r="L360" s="152"/>
      <c r="M360" s="152"/>
      <c r="N360" s="152"/>
      <c r="O360" s="152"/>
      <c r="P360" s="153"/>
      <c r="Q360" s="153"/>
      <c r="R360" s="156">
        <f t="shared" si="278"/>
        <v>0</v>
      </c>
      <c r="S360" s="156">
        <f t="shared" si="279"/>
        <v>0</v>
      </c>
      <c r="U360" s="157">
        <f t="shared" si="286"/>
        <v>0</v>
      </c>
      <c r="W360" s="152"/>
      <c r="X360" s="152"/>
      <c r="Y360" s="152"/>
      <c r="Z360" s="152"/>
      <c r="AA360" s="152"/>
      <c r="AB360" s="152"/>
      <c r="AC360" s="347"/>
      <c r="AD360" s="152"/>
      <c r="AE360" s="152"/>
      <c r="AF360" s="152"/>
      <c r="AG360" s="152"/>
      <c r="AH360" s="152"/>
      <c r="AI360" s="152"/>
      <c r="AJ360" s="347"/>
      <c r="AK360" s="152"/>
      <c r="AL360" s="152"/>
      <c r="AM360" s="295"/>
      <c r="AN360" s="228"/>
      <c r="AO360" s="228"/>
      <c r="AP360" s="228"/>
      <c r="AQ360" s="228"/>
      <c r="AR360" s="228"/>
      <c r="AS360" s="348"/>
      <c r="AT360" s="264">
        <f t="shared" si="282"/>
        <v>0</v>
      </c>
      <c r="AU360" s="259"/>
      <c r="AV360" s="265">
        <f t="shared" si="283"/>
        <v>0</v>
      </c>
      <c r="AX360" s="265">
        <f t="shared" si="287"/>
        <v>0</v>
      </c>
      <c r="AZ360" s="492">
        <f t="shared" si="284"/>
        <v>0</v>
      </c>
      <c r="BB360" s="492">
        <f t="shared" si="285"/>
        <v>0</v>
      </c>
      <c r="BD360" s="265">
        <f t="shared" si="288"/>
        <v>0</v>
      </c>
      <c r="BE360" s="105"/>
      <c r="BF360" s="105"/>
      <c r="BG360" s="105"/>
      <c r="BH360" s="105"/>
      <c r="BI360" s="105"/>
      <c r="BJ360" s="105"/>
    </row>
    <row r="361" spans="2:62" ht="20.100000000000001" hidden="1" customHeight="1" outlineLevel="1">
      <c r="B361" s="100"/>
      <c r="C361" s="908"/>
      <c r="D361" s="909"/>
      <c r="E361" s="909"/>
      <c r="F361" s="910"/>
      <c r="G361" s="890"/>
      <c r="H361" s="891"/>
      <c r="I361" s="152"/>
      <c r="J361" s="152"/>
      <c r="K361" s="152"/>
      <c r="L361" s="152"/>
      <c r="M361" s="152"/>
      <c r="N361" s="152"/>
      <c r="O361" s="152"/>
      <c r="P361" s="153"/>
      <c r="Q361" s="153"/>
      <c r="R361" s="156">
        <f t="shared" si="278"/>
        <v>0</v>
      </c>
      <c r="S361" s="156">
        <f t="shared" si="279"/>
        <v>0</v>
      </c>
      <c r="U361" s="157">
        <f t="shared" si="286"/>
        <v>0</v>
      </c>
      <c r="W361" s="152"/>
      <c r="X361" s="152"/>
      <c r="Y361" s="152"/>
      <c r="Z361" s="152"/>
      <c r="AA361" s="152"/>
      <c r="AB361" s="152"/>
      <c r="AC361" s="347"/>
      <c r="AD361" s="152"/>
      <c r="AE361" s="152"/>
      <c r="AF361" s="152"/>
      <c r="AG361" s="152"/>
      <c r="AH361" s="152"/>
      <c r="AI361" s="152"/>
      <c r="AJ361" s="347"/>
      <c r="AK361" s="152"/>
      <c r="AL361" s="152"/>
      <c r="AM361" s="295"/>
      <c r="AN361" s="228"/>
      <c r="AO361" s="228"/>
      <c r="AP361" s="228"/>
      <c r="AQ361" s="228"/>
      <c r="AR361" s="228"/>
      <c r="AS361" s="348"/>
      <c r="AT361" s="264">
        <f t="shared" si="282"/>
        <v>0</v>
      </c>
      <c r="AU361" s="259"/>
      <c r="AV361" s="265">
        <f t="shared" si="283"/>
        <v>0</v>
      </c>
      <c r="AX361" s="265">
        <f t="shared" si="287"/>
        <v>0</v>
      </c>
      <c r="AZ361" s="492">
        <f t="shared" si="284"/>
        <v>0</v>
      </c>
      <c r="BB361" s="492">
        <f t="shared" si="285"/>
        <v>0</v>
      </c>
      <c r="BD361" s="265">
        <f t="shared" si="288"/>
        <v>0</v>
      </c>
      <c r="BE361" s="105"/>
      <c r="BF361" s="105"/>
      <c r="BG361" s="105"/>
      <c r="BH361" s="105"/>
      <c r="BI361" s="105"/>
      <c r="BJ361" s="105"/>
    </row>
    <row r="362" spans="2:62" ht="20.100000000000001" hidden="1" customHeight="1" outlineLevel="1">
      <c r="B362" s="100"/>
      <c r="C362" s="908"/>
      <c r="D362" s="909"/>
      <c r="E362" s="909"/>
      <c r="F362" s="910"/>
      <c r="G362" s="890"/>
      <c r="H362" s="891"/>
      <c r="I362" s="152"/>
      <c r="J362" s="152"/>
      <c r="K362" s="152"/>
      <c r="L362" s="152"/>
      <c r="M362" s="152"/>
      <c r="N362" s="152"/>
      <c r="O362" s="152"/>
      <c r="P362" s="153"/>
      <c r="Q362" s="153"/>
      <c r="R362" s="156">
        <f t="shared" si="278"/>
        <v>0</v>
      </c>
      <c r="S362" s="156">
        <f t="shared" si="279"/>
        <v>0</v>
      </c>
      <c r="U362" s="157">
        <f t="shared" si="286"/>
        <v>0</v>
      </c>
      <c r="W362" s="152"/>
      <c r="X362" s="152"/>
      <c r="Y362" s="152"/>
      <c r="Z362" s="152"/>
      <c r="AA362" s="152"/>
      <c r="AB362" s="152"/>
      <c r="AC362" s="347"/>
      <c r="AD362" s="152"/>
      <c r="AE362" s="152"/>
      <c r="AF362" s="152"/>
      <c r="AG362" s="152"/>
      <c r="AH362" s="152"/>
      <c r="AI362" s="152"/>
      <c r="AJ362" s="347"/>
      <c r="AK362" s="152"/>
      <c r="AL362" s="152"/>
      <c r="AM362" s="295"/>
      <c r="AN362" s="228"/>
      <c r="AO362" s="228"/>
      <c r="AP362" s="228"/>
      <c r="AQ362" s="228"/>
      <c r="AR362" s="228"/>
      <c r="AS362" s="348"/>
      <c r="AT362" s="264">
        <f t="shared" si="282"/>
        <v>0</v>
      </c>
      <c r="AU362" s="259"/>
      <c r="AV362" s="265">
        <f t="shared" si="283"/>
        <v>0</v>
      </c>
      <c r="AX362" s="265">
        <f t="shared" si="287"/>
        <v>0</v>
      </c>
      <c r="AZ362" s="492">
        <f t="shared" si="284"/>
        <v>0</v>
      </c>
      <c r="BB362" s="492">
        <f t="shared" si="285"/>
        <v>0</v>
      </c>
      <c r="BD362" s="265">
        <f t="shared" si="288"/>
        <v>0</v>
      </c>
      <c r="BE362" s="105"/>
      <c r="BF362" s="105"/>
      <c r="BG362" s="105"/>
      <c r="BH362" s="105"/>
      <c r="BI362" s="105"/>
      <c r="BJ362" s="105"/>
    </row>
    <row r="363" spans="2:62" ht="20.100000000000001" hidden="1" customHeight="1" outlineLevel="1">
      <c r="B363" s="100"/>
      <c r="C363" s="908"/>
      <c r="D363" s="909"/>
      <c r="E363" s="909"/>
      <c r="F363" s="910"/>
      <c r="G363" s="890"/>
      <c r="H363" s="891"/>
      <c r="I363" s="152"/>
      <c r="J363" s="152"/>
      <c r="K363" s="152"/>
      <c r="L363" s="152"/>
      <c r="M363" s="152"/>
      <c r="N363" s="152"/>
      <c r="O363" s="152"/>
      <c r="P363" s="153"/>
      <c r="Q363" s="153"/>
      <c r="R363" s="156">
        <f t="shared" si="278"/>
        <v>0</v>
      </c>
      <c r="S363" s="156">
        <f t="shared" si="279"/>
        <v>0</v>
      </c>
      <c r="U363" s="157">
        <f t="shared" si="286"/>
        <v>0</v>
      </c>
      <c r="W363" s="152"/>
      <c r="X363" s="152"/>
      <c r="Y363" s="152"/>
      <c r="Z363" s="152"/>
      <c r="AA363" s="152"/>
      <c r="AB363" s="152"/>
      <c r="AC363" s="347"/>
      <c r="AD363" s="152"/>
      <c r="AE363" s="152"/>
      <c r="AF363" s="152"/>
      <c r="AG363" s="152"/>
      <c r="AH363" s="152"/>
      <c r="AI363" s="152"/>
      <c r="AJ363" s="347"/>
      <c r="AK363" s="152"/>
      <c r="AL363" s="152"/>
      <c r="AM363" s="295"/>
      <c r="AN363" s="228"/>
      <c r="AO363" s="228"/>
      <c r="AP363" s="228"/>
      <c r="AQ363" s="228"/>
      <c r="AR363" s="228"/>
      <c r="AS363" s="348"/>
      <c r="AT363" s="264">
        <f t="shared" si="282"/>
        <v>0</v>
      </c>
      <c r="AU363" s="259"/>
      <c r="AV363" s="265">
        <f t="shared" si="283"/>
        <v>0</v>
      </c>
      <c r="AX363" s="265">
        <f t="shared" si="287"/>
        <v>0</v>
      </c>
      <c r="AZ363" s="492">
        <f t="shared" si="284"/>
        <v>0</v>
      </c>
      <c r="BB363" s="492">
        <f t="shared" si="285"/>
        <v>0</v>
      </c>
      <c r="BD363" s="265">
        <f t="shared" si="288"/>
        <v>0</v>
      </c>
      <c r="BE363" s="105"/>
      <c r="BF363" s="105"/>
      <c r="BG363" s="105"/>
      <c r="BH363" s="105"/>
      <c r="BI363" s="105"/>
      <c r="BJ363" s="105"/>
    </row>
    <row r="364" spans="2:62" ht="20.100000000000001" hidden="1" customHeight="1" outlineLevel="1">
      <c r="B364" s="100"/>
      <c r="C364" s="908"/>
      <c r="D364" s="909"/>
      <c r="E364" s="909"/>
      <c r="F364" s="910"/>
      <c r="G364" s="890"/>
      <c r="H364" s="891"/>
      <c r="I364" s="152"/>
      <c r="J364" s="152"/>
      <c r="K364" s="152"/>
      <c r="L364" s="152"/>
      <c r="M364" s="152"/>
      <c r="N364" s="152"/>
      <c r="O364" s="152"/>
      <c r="P364" s="153"/>
      <c r="Q364" s="153"/>
      <c r="R364" s="156">
        <f t="shared" si="278"/>
        <v>0</v>
      </c>
      <c r="S364" s="156">
        <f t="shared" si="279"/>
        <v>0</v>
      </c>
      <c r="U364" s="157">
        <f t="shared" si="286"/>
        <v>0</v>
      </c>
      <c r="W364" s="152"/>
      <c r="X364" s="152"/>
      <c r="Y364" s="152"/>
      <c r="Z364" s="152"/>
      <c r="AA364" s="152"/>
      <c r="AB364" s="152"/>
      <c r="AC364" s="347"/>
      <c r="AD364" s="152"/>
      <c r="AE364" s="152"/>
      <c r="AF364" s="152"/>
      <c r="AG364" s="152"/>
      <c r="AH364" s="152"/>
      <c r="AI364" s="152"/>
      <c r="AJ364" s="347"/>
      <c r="AK364" s="152"/>
      <c r="AL364" s="152"/>
      <c r="AM364" s="295"/>
      <c r="AN364" s="228"/>
      <c r="AO364" s="228"/>
      <c r="AP364" s="228"/>
      <c r="AQ364" s="228"/>
      <c r="AR364" s="228"/>
      <c r="AS364" s="348"/>
      <c r="AT364" s="264">
        <f t="shared" si="282"/>
        <v>0</v>
      </c>
      <c r="AU364" s="259"/>
      <c r="AV364" s="265">
        <f t="shared" si="283"/>
        <v>0</v>
      </c>
      <c r="AX364" s="265">
        <f t="shared" si="287"/>
        <v>0</v>
      </c>
      <c r="AZ364" s="492">
        <f t="shared" si="284"/>
        <v>0</v>
      </c>
      <c r="BB364" s="492">
        <f t="shared" si="285"/>
        <v>0</v>
      </c>
      <c r="BD364" s="265">
        <f t="shared" si="288"/>
        <v>0</v>
      </c>
      <c r="BE364" s="105"/>
      <c r="BF364" s="105"/>
      <c r="BG364" s="105"/>
      <c r="BH364" s="105"/>
      <c r="BI364" s="105"/>
      <c r="BJ364" s="105"/>
    </row>
    <row r="365" spans="2:62" ht="20.100000000000001" hidden="1" customHeight="1" outlineLevel="1">
      <c r="B365" s="100"/>
      <c r="C365" s="908"/>
      <c r="D365" s="909"/>
      <c r="E365" s="909"/>
      <c r="F365" s="910"/>
      <c r="G365" s="890"/>
      <c r="H365" s="891"/>
      <c r="I365" s="152"/>
      <c r="J365" s="152"/>
      <c r="K365" s="152"/>
      <c r="L365" s="152"/>
      <c r="M365" s="152"/>
      <c r="N365" s="152"/>
      <c r="O365" s="152"/>
      <c r="P365" s="153"/>
      <c r="Q365" s="153"/>
      <c r="R365" s="156">
        <f t="shared" si="278"/>
        <v>0</v>
      </c>
      <c r="S365" s="156">
        <f t="shared" si="279"/>
        <v>0</v>
      </c>
      <c r="U365" s="157">
        <f t="shared" si="286"/>
        <v>0</v>
      </c>
      <c r="W365" s="152"/>
      <c r="X365" s="152"/>
      <c r="Y365" s="152"/>
      <c r="Z365" s="152"/>
      <c r="AA365" s="152"/>
      <c r="AB365" s="152"/>
      <c r="AC365" s="347"/>
      <c r="AD365" s="152"/>
      <c r="AE365" s="152"/>
      <c r="AF365" s="152"/>
      <c r="AG365" s="152"/>
      <c r="AH365" s="152"/>
      <c r="AI365" s="152"/>
      <c r="AJ365" s="347"/>
      <c r="AK365" s="152"/>
      <c r="AL365" s="152"/>
      <c r="AM365" s="295"/>
      <c r="AN365" s="228"/>
      <c r="AO365" s="228"/>
      <c r="AP365" s="228"/>
      <c r="AQ365" s="228"/>
      <c r="AR365" s="228"/>
      <c r="AS365" s="348"/>
      <c r="AT365" s="264">
        <f t="shared" si="282"/>
        <v>0</v>
      </c>
      <c r="AU365" s="259"/>
      <c r="AV365" s="265">
        <f t="shared" si="283"/>
        <v>0</v>
      </c>
      <c r="AX365" s="265">
        <f t="shared" si="287"/>
        <v>0</v>
      </c>
      <c r="AZ365" s="492">
        <f t="shared" si="284"/>
        <v>0</v>
      </c>
      <c r="BB365" s="492">
        <f t="shared" si="285"/>
        <v>0</v>
      </c>
      <c r="BD365" s="265">
        <f t="shared" si="288"/>
        <v>0</v>
      </c>
      <c r="BE365" s="105"/>
      <c r="BF365" s="105"/>
      <c r="BG365" s="105"/>
      <c r="BH365" s="105"/>
      <c r="BI365" s="105"/>
      <c r="BJ365" s="105"/>
    </row>
    <row r="366" spans="2:62" ht="20.100000000000001" hidden="1" customHeight="1" outlineLevel="1">
      <c r="B366" s="100"/>
      <c r="C366" s="908"/>
      <c r="D366" s="909"/>
      <c r="E366" s="909"/>
      <c r="F366" s="910"/>
      <c r="G366" s="890"/>
      <c r="H366" s="891"/>
      <c r="I366" s="152"/>
      <c r="J366" s="152"/>
      <c r="K366" s="152"/>
      <c r="L366" s="152"/>
      <c r="M366" s="152"/>
      <c r="N366" s="152"/>
      <c r="O366" s="152"/>
      <c r="P366" s="153"/>
      <c r="Q366" s="153"/>
      <c r="R366" s="156">
        <f t="shared" si="278"/>
        <v>0</v>
      </c>
      <c r="S366" s="156">
        <f t="shared" si="279"/>
        <v>0</v>
      </c>
      <c r="U366" s="157">
        <f t="shared" si="286"/>
        <v>0</v>
      </c>
      <c r="W366" s="152"/>
      <c r="X366" s="152"/>
      <c r="Y366" s="152"/>
      <c r="Z366" s="152"/>
      <c r="AA366" s="152"/>
      <c r="AB366" s="152"/>
      <c r="AC366" s="347"/>
      <c r="AD366" s="152"/>
      <c r="AE366" s="152"/>
      <c r="AF366" s="152"/>
      <c r="AG366" s="152"/>
      <c r="AH366" s="152"/>
      <c r="AI366" s="152"/>
      <c r="AJ366" s="347"/>
      <c r="AK366" s="152"/>
      <c r="AL366" s="152"/>
      <c r="AM366" s="295"/>
      <c r="AN366" s="228"/>
      <c r="AO366" s="228"/>
      <c r="AP366" s="228"/>
      <c r="AQ366" s="228"/>
      <c r="AR366" s="228"/>
      <c r="AS366" s="348"/>
      <c r="AT366" s="264">
        <f t="shared" si="282"/>
        <v>0</v>
      </c>
      <c r="AU366" s="259"/>
      <c r="AV366" s="265">
        <f t="shared" si="283"/>
        <v>0</v>
      </c>
      <c r="AX366" s="265">
        <f t="shared" si="287"/>
        <v>0</v>
      </c>
      <c r="AZ366" s="492">
        <f t="shared" si="284"/>
        <v>0</v>
      </c>
      <c r="BB366" s="492">
        <f t="shared" si="285"/>
        <v>0</v>
      </c>
      <c r="BD366" s="265">
        <f t="shared" si="288"/>
        <v>0</v>
      </c>
      <c r="BE366" s="105"/>
      <c r="BF366" s="105"/>
      <c r="BG366" s="105"/>
      <c r="BH366" s="105"/>
      <c r="BI366" s="105"/>
      <c r="BJ366" s="105"/>
    </row>
    <row r="367" spans="2:62" ht="20.100000000000001" hidden="1" customHeight="1" outlineLevel="1">
      <c r="B367" s="100"/>
      <c r="C367" s="908"/>
      <c r="D367" s="909"/>
      <c r="E367" s="909"/>
      <c r="F367" s="910"/>
      <c r="G367" s="890"/>
      <c r="H367" s="891"/>
      <c r="I367" s="152"/>
      <c r="J367" s="152"/>
      <c r="K367" s="152"/>
      <c r="L367" s="152"/>
      <c r="M367" s="152"/>
      <c r="N367" s="152"/>
      <c r="O367" s="152"/>
      <c r="P367" s="153"/>
      <c r="Q367" s="153"/>
      <c r="R367" s="156">
        <f t="shared" si="278"/>
        <v>0</v>
      </c>
      <c r="S367" s="156">
        <f t="shared" si="279"/>
        <v>0</v>
      </c>
      <c r="U367" s="157">
        <f t="shared" si="286"/>
        <v>0</v>
      </c>
      <c r="W367" s="152"/>
      <c r="X367" s="152"/>
      <c r="Y367" s="152"/>
      <c r="Z367" s="152"/>
      <c r="AA367" s="152"/>
      <c r="AB367" s="152"/>
      <c r="AC367" s="347"/>
      <c r="AD367" s="152"/>
      <c r="AE367" s="152"/>
      <c r="AF367" s="152"/>
      <c r="AG367" s="152"/>
      <c r="AH367" s="152"/>
      <c r="AI367" s="152"/>
      <c r="AJ367" s="347"/>
      <c r="AK367" s="152"/>
      <c r="AL367" s="152"/>
      <c r="AM367" s="295"/>
      <c r="AN367" s="228"/>
      <c r="AO367" s="228"/>
      <c r="AP367" s="228"/>
      <c r="AQ367" s="228"/>
      <c r="AR367" s="228"/>
      <c r="AS367" s="348"/>
      <c r="AT367" s="264">
        <f t="shared" si="282"/>
        <v>0</v>
      </c>
      <c r="AU367" s="259"/>
      <c r="AV367" s="265">
        <f t="shared" si="283"/>
        <v>0</v>
      </c>
      <c r="AX367" s="265">
        <f t="shared" si="287"/>
        <v>0</v>
      </c>
      <c r="AZ367" s="492">
        <f t="shared" si="284"/>
        <v>0</v>
      </c>
      <c r="BB367" s="492">
        <f t="shared" si="285"/>
        <v>0</v>
      </c>
      <c r="BD367" s="265">
        <f t="shared" si="288"/>
        <v>0</v>
      </c>
      <c r="BE367" s="105"/>
      <c r="BF367" s="105"/>
      <c r="BG367" s="105"/>
      <c r="BH367" s="105"/>
      <c r="BI367" s="105"/>
      <c r="BJ367" s="105"/>
    </row>
    <row r="368" spans="2:62" ht="9.9499999999999993" hidden="1" customHeight="1" outlineLevel="1">
      <c r="B368" s="101"/>
      <c r="C368" s="208"/>
      <c r="D368" s="208"/>
      <c r="E368" s="208"/>
      <c r="F368" s="208"/>
      <c r="G368" s="237"/>
      <c r="H368" s="207"/>
      <c r="I368" s="257"/>
      <c r="J368" s="257"/>
      <c r="K368" s="257"/>
      <c r="L368" s="257"/>
      <c r="M368" s="257"/>
      <c r="N368" s="257"/>
      <c r="O368" s="257"/>
      <c r="P368" s="256"/>
      <c r="Q368" s="102"/>
      <c r="R368" s="102"/>
      <c r="S368" s="102"/>
      <c r="U368" s="98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Z368" s="493"/>
      <c r="BE368" s="105"/>
      <c r="BF368" s="105"/>
      <c r="BG368" s="105"/>
      <c r="BH368" s="105"/>
      <c r="BI368" s="105"/>
      <c r="BJ368" s="105"/>
    </row>
    <row r="369" spans="2:62" ht="20.100000000000001" customHeight="1" collapsed="1">
      <c r="B369" s="8">
        <f>B352+1</f>
        <v>22</v>
      </c>
      <c r="C369" s="916"/>
      <c r="D369" s="917"/>
      <c r="E369" s="917"/>
      <c r="F369" s="918"/>
      <c r="G369" s="429"/>
      <c r="H369" s="206">
        <v>1</v>
      </c>
      <c r="I369" s="642">
        <f t="shared" ref="I369" si="289">$H369*SUM(I370:I384)</f>
        <v>0</v>
      </c>
      <c r="J369" s="643">
        <f t="shared" ref="J369:O369" si="290">$H369*SUM(J370:J384)</f>
        <v>0</v>
      </c>
      <c r="K369" s="644">
        <f t="shared" si="290"/>
        <v>0</v>
      </c>
      <c r="L369" s="645">
        <f t="shared" si="290"/>
        <v>0</v>
      </c>
      <c r="M369" s="645">
        <f t="shared" si="290"/>
        <v>0</v>
      </c>
      <c r="N369" s="644">
        <f t="shared" si="290"/>
        <v>0</v>
      </c>
      <c r="O369" s="642">
        <f t="shared" si="290"/>
        <v>0</v>
      </c>
      <c r="P369" s="209">
        <f t="shared" ref="P369:Q369" si="291">$H369*SUM(P370:P384)</f>
        <v>0</v>
      </c>
      <c r="Q369" s="210">
        <f t="shared" si="291"/>
        <v>0</v>
      </c>
      <c r="R369" s="136">
        <f t="shared" ref="R369:R384" si="292">P369*(1+Gewinn)*(1+SicherheitAngebot)</f>
        <v>0</v>
      </c>
      <c r="S369" s="137">
        <f t="shared" ref="S369:S384" si="293">Q369*(1+MGKZ)*(1+Gewinn)*(1+SicherheitAngebot)</f>
        <v>0</v>
      </c>
      <c r="U369" s="10">
        <f>I369*$I$7+J369*$J$7+K369*$K$7+L369*$L$7+M369*$M$7+N369*$N$7+O369*$O$7+R369+S369</f>
        <v>0</v>
      </c>
      <c r="W369" s="646">
        <f t="shared" ref="W369:AB369" si="294">$H369*SUM(W370:W384)</f>
        <v>0</v>
      </c>
      <c r="X369" s="647">
        <f t="shared" si="294"/>
        <v>0</v>
      </c>
      <c r="Y369" s="648">
        <f t="shared" si="294"/>
        <v>0</v>
      </c>
      <c r="Z369" s="649">
        <f t="shared" si="294"/>
        <v>0</v>
      </c>
      <c r="AA369" s="648">
        <f t="shared" si="294"/>
        <v>0</v>
      </c>
      <c r="AB369" s="646">
        <f t="shared" si="294"/>
        <v>0</v>
      </c>
      <c r="AC369" s="258"/>
      <c r="AD369" s="646">
        <f t="shared" ref="AD369:AM369" si="295">$H369*SUM(AD370:AD384)</f>
        <v>0</v>
      </c>
      <c r="AE369" s="647">
        <f t="shared" si="295"/>
        <v>0</v>
      </c>
      <c r="AF369" s="648">
        <f t="shared" si="295"/>
        <v>0</v>
      </c>
      <c r="AG369" s="649">
        <f t="shared" si="295"/>
        <v>0</v>
      </c>
      <c r="AH369" s="648">
        <f t="shared" si="295"/>
        <v>0</v>
      </c>
      <c r="AI369" s="646">
        <f t="shared" si="295"/>
        <v>0</v>
      </c>
      <c r="AJ369" s="258"/>
      <c r="AK369" s="653">
        <f t="shared" si="295"/>
        <v>0</v>
      </c>
      <c r="AL369" s="653">
        <f t="shared" si="295"/>
        <v>0</v>
      </c>
      <c r="AM369" s="653">
        <f t="shared" si="295"/>
        <v>0</v>
      </c>
      <c r="AN369" s="227">
        <f>$H369*SUM(AN370:AN384)*(1+Gewinn)*(1+SicherheitAngebot)</f>
        <v>0</v>
      </c>
      <c r="AO369" s="227">
        <f>$H369*SUM(AO370:AO384)*(1+Gewinn)*(1+SicherheitAngebot)</f>
        <v>0</v>
      </c>
      <c r="AP369" s="227">
        <f>$H369*SUM(AP370:AP384)*(1+Gewinn)*(1+SicherheitAngebot)</f>
        <v>0</v>
      </c>
      <c r="AQ369" s="227">
        <f>$H369*SUM(AQ370:AQ384)*(1+Gewinn)*(1+SicherheitAngebot)</f>
        <v>0</v>
      </c>
      <c r="AR369" s="227">
        <f>$H369*SUM(AR370:AR384)*(1+Gewinn)*(1+SicherheitAngebot)</f>
        <v>0</v>
      </c>
      <c r="AS369" s="262"/>
      <c r="AT369" s="263">
        <f t="shared" si="282"/>
        <v>0</v>
      </c>
      <c r="AU369" s="259"/>
      <c r="AV369" s="491">
        <f>AK369*$AK$7+AL369*$AL$7+AM369*$AM$7+SUM(AN369:AR369)+AT369/Zuschläge_IBN+AT369</f>
        <v>0</v>
      </c>
      <c r="AX369" s="685">
        <f>U369+AV369</f>
        <v>0</v>
      </c>
      <c r="AZ369" s="490">
        <f>IF(H369&gt;0,U369/(1+SicherheitAngebot)*(1+Sicherheit),0)</f>
        <v>0</v>
      </c>
      <c r="BB369" s="490">
        <f>IF(H369&gt;0,AV369/(1+SicherheitAngebot)*(1+Sicherheit),0)</f>
        <v>0</v>
      </c>
      <c r="BD369" s="490">
        <f>AZ369+BB369</f>
        <v>0</v>
      </c>
      <c r="BE369" s="105"/>
      <c r="BF369" s="105"/>
      <c r="BG369" s="105"/>
      <c r="BH369" s="105"/>
      <c r="BI369" s="105"/>
      <c r="BJ369" s="105"/>
    </row>
    <row r="370" spans="2:62" ht="20.100000000000001" hidden="1" customHeight="1" outlineLevel="1">
      <c r="B370" s="99"/>
      <c r="C370" s="908"/>
      <c r="D370" s="909"/>
      <c r="E370" s="909"/>
      <c r="F370" s="910"/>
      <c r="G370" s="890"/>
      <c r="H370" s="901"/>
      <c r="I370" s="152"/>
      <c r="J370" s="152"/>
      <c r="K370" s="152"/>
      <c r="L370" s="152"/>
      <c r="M370" s="152"/>
      <c r="N370" s="152"/>
      <c r="O370" s="152"/>
      <c r="P370" s="153"/>
      <c r="Q370" s="153"/>
      <c r="R370" s="156">
        <f t="shared" si="292"/>
        <v>0</v>
      </c>
      <c r="S370" s="156">
        <f t="shared" si="293"/>
        <v>0</v>
      </c>
      <c r="U370" s="157">
        <f>I370*$I$7+J370*$J$7+K370*$K$7+L370*$L$7+M370*$M$7+N370*$N$7+O370*$O$7+R370+S370</f>
        <v>0</v>
      </c>
      <c r="W370" s="152"/>
      <c r="X370" s="152"/>
      <c r="Y370" s="152"/>
      <c r="Z370" s="152"/>
      <c r="AA370" s="152"/>
      <c r="AB370" s="152"/>
      <c r="AC370" s="347"/>
      <c r="AD370" s="152"/>
      <c r="AE370" s="152"/>
      <c r="AF370" s="152"/>
      <c r="AG370" s="152"/>
      <c r="AH370" s="152"/>
      <c r="AI370" s="152"/>
      <c r="AJ370" s="347"/>
      <c r="AK370" s="152"/>
      <c r="AL370" s="152"/>
      <c r="AM370" s="295"/>
      <c r="AN370" s="228"/>
      <c r="AO370" s="228"/>
      <c r="AP370" s="228"/>
      <c r="AQ370" s="228"/>
      <c r="AR370" s="228"/>
      <c r="AS370" s="348"/>
      <c r="AT370" s="264">
        <f t="shared" si="282"/>
        <v>0</v>
      </c>
      <c r="AU370" s="259"/>
      <c r="AV370" s="265">
        <f t="shared" ref="AV370:AV384" si="296">AK370*$AK$7+AL370*$AL$7+AM370*$AM$7+SUM(AN370:AR370)*(1+Gewinn)*(1+SicherheitAngebot)+AT370/Zuschläge_IBN+AT370</f>
        <v>0</v>
      </c>
      <c r="AX370" s="265">
        <f>U370+AV370</f>
        <v>0</v>
      </c>
      <c r="AZ370" s="492">
        <f t="shared" ref="AZ370:AZ384" si="297">U370/(1+SicherheitAngebot)*(1+Sicherheit)</f>
        <v>0</v>
      </c>
      <c r="BB370" s="492">
        <f t="shared" ref="BB370:BB384" si="298">AV370/(1+SicherheitAngebot)*(1+Sicherheit)</f>
        <v>0</v>
      </c>
      <c r="BD370" s="265">
        <f>AZ370+BB370</f>
        <v>0</v>
      </c>
      <c r="BE370" s="105"/>
      <c r="BF370" s="105"/>
      <c r="BG370" s="105"/>
      <c r="BH370" s="105"/>
      <c r="BI370" s="105"/>
      <c r="BJ370" s="105"/>
    </row>
    <row r="371" spans="2:62" ht="20.100000000000001" hidden="1" customHeight="1" outlineLevel="1">
      <c r="B371" s="100"/>
      <c r="C371" s="908"/>
      <c r="D371" s="909"/>
      <c r="E371" s="909"/>
      <c r="F371" s="910"/>
      <c r="G371" s="890"/>
      <c r="H371" s="891"/>
      <c r="I371" s="152"/>
      <c r="J371" s="152"/>
      <c r="K371" s="152"/>
      <c r="L371" s="152"/>
      <c r="M371" s="152"/>
      <c r="N371" s="152"/>
      <c r="O371" s="152"/>
      <c r="P371" s="153"/>
      <c r="Q371" s="153"/>
      <c r="R371" s="156">
        <f t="shared" si="292"/>
        <v>0</v>
      </c>
      <c r="S371" s="156">
        <f t="shared" si="293"/>
        <v>0</v>
      </c>
      <c r="U371" s="157">
        <f t="shared" ref="U371:U384" si="299">I371*$I$7+J371*$J$7+K371*$K$7+L371*$L$7+M371*$M$7+N371*$N$7+O371*$O$7+R371+S371</f>
        <v>0</v>
      </c>
      <c r="W371" s="152"/>
      <c r="X371" s="152"/>
      <c r="Y371" s="152"/>
      <c r="Z371" s="152"/>
      <c r="AA371" s="152"/>
      <c r="AB371" s="152"/>
      <c r="AC371" s="347"/>
      <c r="AD371" s="152"/>
      <c r="AE371" s="152"/>
      <c r="AF371" s="152"/>
      <c r="AG371" s="152"/>
      <c r="AH371" s="152"/>
      <c r="AI371" s="152"/>
      <c r="AJ371" s="347"/>
      <c r="AK371" s="152"/>
      <c r="AL371" s="152"/>
      <c r="AM371" s="295"/>
      <c r="AN371" s="228"/>
      <c r="AO371" s="228"/>
      <c r="AP371" s="228"/>
      <c r="AQ371" s="228"/>
      <c r="AR371" s="228"/>
      <c r="AS371" s="348"/>
      <c r="AT371" s="264">
        <f t="shared" si="282"/>
        <v>0</v>
      </c>
      <c r="AU371" s="259"/>
      <c r="AV371" s="265">
        <f t="shared" si="296"/>
        <v>0</v>
      </c>
      <c r="AX371" s="265">
        <f t="shared" ref="AX371:AX384" si="300">U371+AV371</f>
        <v>0</v>
      </c>
      <c r="AZ371" s="492">
        <f t="shared" si="297"/>
        <v>0</v>
      </c>
      <c r="BB371" s="492">
        <f t="shared" si="298"/>
        <v>0</v>
      </c>
      <c r="BD371" s="265">
        <f t="shared" ref="BD371:BD384" si="301">AZ371+BB371</f>
        <v>0</v>
      </c>
      <c r="BE371" s="105"/>
      <c r="BF371" s="105"/>
      <c r="BG371" s="105"/>
      <c r="BH371" s="105"/>
      <c r="BI371" s="105"/>
      <c r="BJ371" s="105"/>
    </row>
    <row r="372" spans="2:62" ht="20.100000000000001" hidden="1" customHeight="1" outlineLevel="1">
      <c r="B372" s="100"/>
      <c r="C372" s="908"/>
      <c r="D372" s="909"/>
      <c r="E372" s="909"/>
      <c r="F372" s="910"/>
      <c r="G372" s="890"/>
      <c r="H372" s="891"/>
      <c r="I372" s="152"/>
      <c r="J372" s="152"/>
      <c r="K372" s="152"/>
      <c r="L372" s="152"/>
      <c r="M372" s="152"/>
      <c r="N372" s="152"/>
      <c r="O372" s="152"/>
      <c r="P372" s="153"/>
      <c r="Q372" s="153"/>
      <c r="R372" s="156">
        <f t="shared" si="292"/>
        <v>0</v>
      </c>
      <c r="S372" s="156">
        <f t="shared" si="293"/>
        <v>0</v>
      </c>
      <c r="U372" s="157">
        <f t="shared" si="299"/>
        <v>0</v>
      </c>
      <c r="W372" s="152"/>
      <c r="X372" s="152"/>
      <c r="Y372" s="152"/>
      <c r="Z372" s="152"/>
      <c r="AA372" s="152"/>
      <c r="AB372" s="152"/>
      <c r="AC372" s="347"/>
      <c r="AD372" s="152"/>
      <c r="AE372" s="152"/>
      <c r="AF372" s="152"/>
      <c r="AG372" s="152"/>
      <c r="AH372" s="152"/>
      <c r="AI372" s="152"/>
      <c r="AJ372" s="347"/>
      <c r="AK372" s="152"/>
      <c r="AL372" s="152"/>
      <c r="AM372" s="295"/>
      <c r="AN372" s="228"/>
      <c r="AO372" s="228"/>
      <c r="AP372" s="228"/>
      <c r="AQ372" s="228"/>
      <c r="AR372" s="228"/>
      <c r="AS372" s="348"/>
      <c r="AT372" s="264">
        <f t="shared" si="282"/>
        <v>0</v>
      </c>
      <c r="AU372" s="259"/>
      <c r="AV372" s="265">
        <f t="shared" si="296"/>
        <v>0</v>
      </c>
      <c r="AX372" s="265">
        <f t="shared" si="300"/>
        <v>0</v>
      </c>
      <c r="AZ372" s="492">
        <f t="shared" si="297"/>
        <v>0</v>
      </c>
      <c r="BB372" s="492">
        <f t="shared" si="298"/>
        <v>0</v>
      </c>
      <c r="BD372" s="265">
        <f t="shared" si="301"/>
        <v>0</v>
      </c>
      <c r="BE372" s="105"/>
      <c r="BF372" s="105"/>
      <c r="BG372" s="105"/>
      <c r="BH372" s="105"/>
      <c r="BI372" s="105"/>
      <c r="BJ372" s="105"/>
    </row>
    <row r="373" spans="2:62" ht="20.100000000000001" hidden="1" customHeight="1" outlineLevel="1">
      <c r="B373" s="100"/>
      <c r="C373" s="908"/>
      <c r="D373" s="909"/>
      <c r="E373" s="909"/>
      <c r="F373" s="910"/>
      <c r="G373" s="890"/>
      <c r="H373" s="891"/>
      <c r="I373" s="152"/>
      <c r="J373" s="152"/>
      <c r="K373" s="152"/>
      <c r="L373" s="152"/>
      <c r="M373" s="152"/>
      <c r="N373" s="152"/>
      <c r="O373" s="152"/>
      <c r="P373" s="153"/>
      <c r="Q373" s="153"/>
      <c r="R373" s="156">
        <f t="shared" si="292"/>
        <v>0</v>
      </c>
      <c r="S373" s="156">
        <f t="shared" si="293"/>
        <v>0</v>
      </c>
      <c r="U373" s="157">
        <f t="shared" si="299"/>
        <v>0</v>
      </c>
      <c r="W373" s="152"/>
      <c r="X373" s="152"/>
      <c r="Y373" s="152"/>
      <c r="Z373" s="152"/>
      <c r="AA373" s="152"/>
      <c r="AB373" s="152"/>
      <c r="AC373" s="347"/>
      <c r="AD373" s="152"/>
      <c r="AE373" s="152"/>
      <c r="AF373" s="152"/>
      <c r="AG373" s="152"/>
      <c r="AH373" s="152"/>
      <c r="AI373" s="152"/>
      <c r="AJ373" s="347"/>
      <c r="AK373" s="152"/>
      <c r="AL373" s="152"/>
      <c r="AM373" s="295"/>
      <c r="AN373" s="228"/>
      <c r="AO373" s="228"/>
      <c r="AP373" s="228"/>
      <c r="AQ373" s="228"/>
      <c r="AR373" s="228"/>
      <c r="AS373" s="348"/>
      <c r="AT373" s="264">
        <f t="shared" si="282"/>
        <v>0</v>
      </c>
      <c r="AU373" s="259"/>
      <c r="AV373" s="265">
        <f t="shared" si="296"/>
        <v>0</v>
      </c>
      <c r="AX373" s="265">
        <f t="shared" si="300"/>
        <v>0</v>
      </c>
      <c r="AZ373" s="492">
        <f t="shared" si="297"/>
        <v>0</v>
      </c>
      <c r="BB373" s="492">
        <f t="shared" si="298"/>
        <v>0</v>
      </c>
      <c r="BD373" s="265">
        <f t="shared" si="301"/>
        <v>0</v>
      </c>
      <c r="BE373" s="105"/>
      <c r="BF373" s="105"/>
      <c r="BG373" s="105"/>
      <c r="BH373" s="105"/>
      <c r="BI373" s="105"/>
      <c r="BJ373" s="105"/>
    </row>
    <row r="374" spans="2:62" ht="20.100000000000001" hidden="1" customHeight="1" outlineLevel="1">
      <c r="B374" s="100"/>
      <c r="C374" s="908"/>
      <c r="D374" s="909"/>
      <c r="E374" s="909"/>
      <c r="F374" s="910"/>
      <c r="G374" s="890"/>
      <c r="H374" s="891"/>
      <c r="I374" s="152"/>
      <c r="J374" s="152"/>
      <c r="K374" s="152"/>
      <c r="L374" s="152"/>
      <c r="M374" s="152"/>
      <c r="N374" s="152"/>
      <c r="O374" s="152"/>
      <c r="P374" s="153"/>
      <c r="Q374" s="153"/>
      <c r="R374" s="156">
        <f t="shared" si="292"/>
        <v>0</v>
      </c>
      <c r="S374" s="156">
        <f t="shared" si="293"/>
        <v>0</v>
      </c>
      <c r="U374" s="157">
        <f t="shared" si="299"/>
        <v>0</v>
      </c>
      <c r="W374" s="152"/>
      <c r="X374" s="152"/>
      <c r="Y374" s="152"/>
      <c r="Z374" s="152"/>
      <c r="AA374" s="152"/>
      <c r="AB374" s="152"/>
      <c r="AC374" s="347"/>
      <c r="AD374" s="152"/>
      <c r="AE374" s="152"/>
      <c r="AF374" s="152"/>
      <c r="AG374" s="152"/>
      <c r="AH374" s="152"/>
      <c r="AI374" s="152"/>
      <c r="AJ374" s="347"/>
      <c r="AK374" s="152"/>
      <c r="AL374" s="152"/>
      <c r="AM374" s="295"/>
      <c r="AN374" s="228"/>
      <c r="AO374" s="228"/>
      <c r="AP374" s="228"/>
      <c r="AQ374" s="228"/>
      <c r="AR374" s="228"/>
      <c r="AS374" s="348"/>
      <c r="AT374" s="264">
        <f t="shared" si="282"/>
        <v>0</v>
      </c>
      <c r="AU374" s="259"/>
      <c r="AV374" s="265">
        <f t="shared" si="296"/>
        <v>0</v>
      </c>
      <c r="AX374" s="265">
        <f t="shared" si="300"/>
        <v>0</v>
      </c>
      <c r="AZ374" s="492">
        <f t="shared" si="297"/>
        <v>0</v>
      </c>
      <c r="BB374" s="492">
        <f t="shared" si="298"/>
        <v>0</v>
      </c>
      <c r="BD374" s="265">
        <f t="shared" si="301"/>
        <v>0</v>
      </c>
      <c r="BE374" s="105"/>
      <c r="BF374" s="105"/>
      <c r="BG374" s="105"/>
      <c r="BH374" s="105"/>
      <c r="BI374" s="105"/>
      <c r="BJ374" s="105"/>
    </row>
    <row r="375" spans="2:62" ht="20.100000000000001" hidden="1" customHeight="1" outlineLevel="1">
      <c r="B375" s="100"/>
      <c r="C375" s="908"/>
      <c r="D375" s="909"/>
      <c r="E375" s="909"/>
      <c r="F375" s="910"/>
      <c r="G375" s="890"/>
      <c r="H375" s="891"/>
      <c r="I375" s="152"/>
      <c r="J375" s="152"/>
      <c r="K375" s="152"/>
      <c r="L375" s="152"/>
      <c r="M375" s="152"/>
      <c r="N375" s="152"/>
      <c r="O375" s="152"/>
      <c r="P375" s="153"/>
      <c r="Q375" s="153"/>
      <c r="R375" s="156">
        <f t="shared" si="292"/>
        <v>0</v>
      </c>
      <c r="S375" s="156">
        <f t="shared" si="293"/>
        <v>0</v>
      </c>
      <c r="U375" s="157">
        <f t="shared" si="299"/>
        <v>0</v>
      </c>
      <c r="W375" s="152"/>
      <c r="X375" s="152"/>
      <c r="Y375" s="152"/>
      <c r="Z375" s="152"/>
      <c r="AA375" s="152"/>
      <c r="AB375" s="152"/>
      <c r="AC375" s="347"/>
      <c r="AD375" s="152"/>
      <c r="AE375" s="152"/>
      <c r="AF375" s="152"/>
      <c r="AG375" s="152"/>
      <c r="AH375" s="152"/>
      <c r="AI375" s="152"/>
      <c r="AJ375" s="347"/>
      <c r="AK375" s="152"/>
      <c r="AL375" s="152"/>
      <c r="AM375" s="295"/>
      <c r="AN375" s="228"/>
      <c r="AO375" s="228"/>
      <c r="AP375" s="228"/>
      <c r="AQ375" s="228"/>
      <c r="AR375" s="228"/>
      <c r="AS375" s="348"/>
      <c r="AT375" s="264">
        <f t="shared" si="282"/>
        <v>0</v>
      </c>
      <c r="AU375" s="259"/>
      <c r="AV375" s="265">
        <f t="shared" si="296"/>
        <v>0</v>
      </c>
      <c r="AX375" s="265">
        <f t="shared" si="300"/>
        <v>0</v>
      </c>
      <c r="AZ375" s="492">
        <f t="shared" si="297"/>
        <v>0</v>
      </c>
      <c r="BB375" s="492">
        <f t="shared" si="298"/>
        <v>0</v>
      </c>
      <c r="BD375" s="265">
        <f t="shared" si="301"/>
        <v>0</v>
      </c>
      <c r="BE375" s="105"/>
      <c r="BF375" s="105"/>
      <c r="BG375" s="105"/>
      <c r="BH375" s="105"/>
      <c r="BI375" s="105"/>
      <c r="BJ375" s="105"/>
    </row>
    <row r="376" spans="2:62" ht="20.100000000000001" hidden="1" customHeight="1" outlineLevel="1">
      <c r="B376" s="100"/>
      <c r="C376" s="908"/>
      <c r="D376" s="909"/>
      <c r="E376" s="909"/>
      <c r="F376" s="910"/>
      <c r="G376" s="890"/>
      <c r="H376" s="891"/>
      <c r="I376" s="152"/>
      <c r="J376" s="152"/>
      <c r="K376" s="152"/>
      <c r="L376" s="152"/>
      <c r="M376" s="152"/>
      <c r="N376" s="152"/>
      <c r="O376" s="152"/>
      <c r="P376" s="153"/>
      <c r="Q376" s="153"/>
      <c r="R376" s="156">
        <f t="shared" si="292"/>
        <v>0</v>
      </c>
      <c r="S376" s="156">
        <f t="shared" si="293"/>
        <v>0</v>
      </c>
      <c r="U376" s="157">
        <f t="shared" si="299"/>
        <v>0</v>
      </c>
      <c r="W376" s="152"/>
      <c r="X376" s="152"/>
      <c r="Y376" s="152"/>
      <c r="Z376" s="152"/>
      <c r="AA376" s="152"/>
      <c r="AB376" s="152"/>
      <c r="AC376" s="347"/>
      <c r="AD376" s="152"/>
      <c r="AE376" s="152"/>
      <c r="AF376" s="152"/>
      <c r="AG376" s="152"/>
      <c r="AH376" s="152"/>
      <c r="AI376" s="152"/>
      <c r="AJ376" s="347"/>
      <c r="AK376" s="152"/>
      <c r="AL376" s="152"/>
      <c r="AM376" s="295"/>
      <c r="AN376" s="228"/>
      <c r="AO376" s="228"/>
      <c r="AP376" s="228"/>
      <c r="AQ376" s="228"/>
      <c r="AR376" s="228"/>
      <c r="AS376" s="348"/>
      <c r="AT376" s="264">
        <f t="shared" si="282"/>
        <v>0</v>
      </c>
      <c r="AU376" s="259"/>
      <c r="AV376" s="265">
        <f t="shared" si="296"/>
        <v>0</v>
      </c>
      <c r="AX376" s="265">
        <f t="shared" si="300"/>
        <v>0</v>
      </c>
      <c r="AZ376" s="492">
        <f t="shared" si="297"/>
        <v>0</v>
      </c>
      <c r="BB376" s="492">
        <f t="shared" si="298"/>
        <v>0</v>
      </c>
      <c r="BD376" s="265">
        <f t="shared" si="301"/>
        <v>0</v>
      </c>
      <c r="BE376" s="105"/>
      <c r="BF376" s="105"/>
      <c r="BG376" s="105"/>
      <c r="BH376" s="105"/>
      <c r="BI376" s="105"/>
      <c r="BJ376" s="105"/>
    </row>
    <row r="377" spans="2:62" ht="20.100000000000001" hidden="1" customHeight="1" outlineLevel="1">
      <c r="B377" s="100"/>
      <c r="C377" s="908"/>
      <c r="D377" s="909"/>
      <c r="E377" s="909"/>
      <c r="F377" s="910"/>
      <c r="G377" s="890"/>
      <c r="H377" s="891"/>
      <c r="I377" s="152"/>
      <c r="J377" s="152"/>
      <c r="K377" s="152"/>
      <c r="L377" s="152"/>
      <c r="M377" s="152"/>
      <c r="N377" s="152"/>
      <c r="O377" s="152"/>
      <c r="P377" s="153"/>
      <c r="Q377" s="153"/>
      <c r="R377" s="156">
        <f t="shared" si="292"/>
        <v>0</v>
      </c>
      <c r="S377" s="156">
        <f t="shared" si="293"/>
        <v>0</v>
      </c>
      <c r="U377" s="157">
        <f t="shared" si="299"/>
        <v>0</v>
      </c>
      <c r="W377" s="152"/>
      <c r="X377" s="152"/>
      <c r="Y377" s="152"/>
      <c r="Z377" s="152"/>
      <c r="AA377" s="152"/>
      <c r="AB377" s="152"/>
      <c r="AC377" s="347"/>
      <c r="AD377" s="152"/>
      <c r="AE377" s="152"/>
      <c r="AF377" s="152"/>
      <c r="AG377" s="152"/>
      <c r="AH377" s="152"/>
      <c r="AI377" s="152"/>
      <c r="AJ377" s="347"/>
      <c r="AK377" s="152"/>
      <c r="AL377" s="152"/>
      <c r="AM377" s="295"/>
      <c r="AN377" s="228"/>
      <c r="AO377" s="228"/>
      <c r="AP377" s="228"/>
      <c r="AQ377" s="228"/>
      <c r="AR377" s="228"/>
      <c r="AS377" s="348"/>
      <c r="AT377" s="264">
        <f t="shared" si="282"/>
        <v>0</v>
      </c>
      <c r="AU377" s="259"/>
      <c r="AV377" s="265">
        <f t="shared" si="296"/>
        <v>0</v>
      </c>
      <c r="AX377" s="265">
        <f t="shared" si="300"/>
        <v>0</v>
      </c>
      <c r="AZ377" s="492">
        <f t="shared" si="297"/>
        <v>0</v>
      </c>
      <c r="BB377" s="492">
        <f t="shared" si="298"/>
        <v>0</v>
      </c>
      <c r="BD377" s="265">
        <f t="shared" si="301"/>
        <v>0</v>
      </c>
      <c r="BE377" s="105"/>
      <c r="BF377" s="105"/>
      <c r="BG377" s="105"/>
      <c r="BH377" s="105"/>
      <c r="BI377" s="105"/>
      <c r="BJ377" s="105"/>
    </row>
    <row r="378" spans="2:62" ht="20.100000000000001" hidden="1" customHeight="1" outlineLevel="1">
      <c r="B378" s="100"/>
      <c r="C378" s="908"/>
      <c r="D378" s="909"/>
      <c r="E378" s="909"/>
      <c r="F378" s="910"/>
      <c r="G378" s="890"/>
      <c r="H378" s="891"/>
      <c r="I378" s="152"/>
      <c r="J378" s="152"/>
      <c r="K378" s="152"/>
      <c r="L378" s="152"/>
      <c r="M378" s="152"/>
      <c r="N378" s="152"/>
      <c r="O378" s="152"/>
      <c r="P378" s="153"/>
      <c r="Q378" s="153"/>
      <c r="R378" s="156">
        <f t="shared" si="292"/>
        <v>0</v>
      </c>
      <c r="S378" s="156">
        <f t="shared" si="293"/>
        <v>0</v>
      </c>
      <c r="U378" s="157">
        <f t="shared" si="299"/>
        <v>0</v>
      </c>
      <c r="W378" s="152"/>
      <c r="X378" s="152"/>
      <c r="Y378" s="152"/>
      <c r="Z378" s="152"/>
      <c r="AA378" s="152"/>
      <c r="AB378" s="152"/>
      <c r="AC378" s="347"/>
      <c r="AD378" s="152"/>
      <c r="AE378" s="152"/>
      <c r="AF378" s="152"/>
      <c r="AG378" s="152"/>
      <c r="AH378" s="152"/>
      <c r="AI378" s="152"/>
      <c r="AJ378" s="347"/>
      <c r="AK378" s="152"/>
      <c r="AL378" s="152"/>
      <c r="AM378" s="295"/>
      <c r="AN378" s="228"/>
      <c r="AO378" s="228"/>
      <c r="AP378" s="228"/>
      <c r="AQ378" s="228"/>
      <c r="AR378" s="228"/>
      <c r="AS378" s="348"/>
      <c r="AT378" s="264">
        <f t="shared" si="282"/>
        <v>0</v>
      </c>
      <c r="AU378" s="259"/>
      <c r="AV378" s="265">
        <f t="shared" si="296"/>
        <v>0</v>
      </c>
      <c r="AX378" s="265">
        <f t="shared" si="300"/>
        <v>0</v>
      </c>
      <c r="AZ378" s="492">
        <f t="shared" si="297"/>
        <v>0</v>
      </c>
      <c r="BB378" s="492">
        <f t="shared" si="298"/>
        <v>0</v>
      </c>
      <c r="BD378" s="265">
        <f t="shared" si="301"/>
        <v>0</v>
      </c>
      <c r="BE378" s="105"/>
      <c r="BF378" s="105"/>
      <c r="BG378" s="105"/>
      <c r="BH378" s="105"/>
      <c r="BI378" s="105"/>
      <c r="BJ378" s="105"/>
    </row>
    <row r="379" spans="2:62" ht="20.100000000000001" hidden="1" customHeight="1" outlineLevel="1">
      <c r="B379" s="100"/>
      <c r="C379" s="908"/>
      <c r="D379" s="909"/>
      <c r="E379" s="909"/>
      <c r="F379" s="910"/>
      <c r="G379" s="890"/>
      <c r="H379" s="891"/>
      <c r="I379" s="152"/>
      <c r="J379" s="152"/>
      <c r="K379" s="152"/>
      <c r="L379" s="152"/>
      <c r="M379" s="152"/>
      <c r="N379" s="152"/>
      <c r="O379" s="152"/>
      <c r="P379" s="153"/>
      <c r="Q379" s="153"/>
      <c r="R379" s="156">
        <f t="shared" si="292"/>
        <v>0</v>
      </c>
      <c r="S379" s="156">
        <f t="shared" si="293"/>
        <v>0</v>
      </c>
      <c r="U379" s="157">
        <f t="shared" si="299"/>
        <v>0</v>
      </c>
      <c r="W379" s="152"/>
      <c r="X379" s="152"/>
      <c r="Y379" s="152"/>
      <c r="Z379" s="152"/>
      <c r="AA379" s="152"/>
      <c r="AB379" s="152"/>
      <c r="AC379" s="347"/>
      <c r="AD379" s="152"/>
      <c r="AE379" s="152"/>
      <c r="AF379" s="152"/>
      <c r="AG379" s="152"/>
      <c r="AH379" s="152"/>
      <c r="AI379" s="152"/>
      <c r="AJ379" s="347"/>
      <c r="AK379" s="152"/>
      <c r="AL379" s="152"/>
      <c r="AM379" s="295"/>
      <c r="AN379" s="228"/>
      <c r="AO379" s="228"/>
      <c r="AP379" s="228"/>
      <c r="AQ379" s="228"/>
      <c r="AR379" s="228"/>
      <c r="AS379" s="348"/>
      <c r="AT379" s="264">
        <f t="shared" si="282"/>
        <v>0</v>
      </c>
      <c r="AU379" s="259"/>
      <c r="AV379" s="265">
        <f t="shared" si="296"/>
        <v>0</v>
      </c>
      <c r="AX379" s="265">
        <f t="shared" si="300"/>
        <v>0</v>
      </c>
      <c r="AZ379" s="492">
        <f t="shared" si="297"/>
        <v>0</v>
      </c>
      <c r="BB379" s="492">
        <f t="shared" si="298"/>
        <v>0</v>
      </c>
      <c r="BD379" s="265">
        <f t="shared" si="301"/>
        <v>0</v>
      </c>
      <c r="BE379" s="105"/>
      <c r="BF379" s="105"/>
      <c r="BG379" s="105"/>
      <c r="BH379" s="105"/>
      <c r="BI379" s="105"/>
      <c r="BJ379" s="105"/>
    </row>
    <row r="380" spans="2:62" ht="20.100000000000001" hidden="1" customHeight="1" outlineLevel="1">
      <c r="B380" s="100"/>
      <c r="C380" s="908"/>
      <c r="D380" s="909"/>
      <c r="E380" s="909"/>
      <c r="F380" s="910"/>
      <c r="G380" s="890"/>
      <c r="H380" s="891"/>
      <c r="I380" s="152"/>
      <c r="J380" s="152"/>
      <c r="K380" s="152"/>
      <c r="L380" s="152"/>
      <c r="M380" s="152"/>
      <c r="N380" s="152"/>
      <c r="O380" s="152"/>
      <c r="P380" s="153"/>
      <c r="Q380" s="153"/>
      <c r="R380" s="156">
        <f t="shared" si="292"/>
        <v>0</v>
      </c>
      <c r="S380" s="156">
        <f t="shared" si="293"/>
        <v>0</v>
      </c>
      <c r="U380" s="157">
        <f t="shared" si="299"/>
        <v>0</v>
      </c>
      <c r="W380" s="152"/>
      <c r="X380" s="152"/>
      <c r="Y380" s="152"/>
      <c r="Z380" s="152"/>
      <c r="AA380" s="152"/>
      <c r="AB380" s="152"/>
      <c r="AC380" s="347"/>
      <c r="AD380" s="152"/>
      <c r="AE380" s="152"/>
      <c r="AF380" s="152"/>
      <c r="AG380" s="152"/>
      <c r="AH380" s="152"/>
      <c r="AI380" s="152"/>
      <c r="AJ380" s="347"/>
      <c r="AK380" s="152"/>
      <c r="AL380" s="152"/>
      <c r="AM380" s="295"/>
      <c r="AN380" s="228"/>
      <c r="AO380" s="228"/>
      <c r="AP380" s="228"/>
      <c r="AQ380" s="228"/>
      <c r="AR380" s="228"/>
      <c r="AS380" s="348"/>
      <c r="AT380" s="264">
        <f t="shared" si="282"/>
        <v>0</v>
      </c>
      <c r="AU380" s="259"/>
      <c r="AV380" s="265">
        <f t="shared" si="296"/>
        <v>0</v>
      </c>
      <c r="AX380" s="265">
        <f t="shared" si="300"/>
        <v>0</v>
      </c>
      <c r="AZ380" s="492">
        <f t="shared" si="297"/>
        <v>0</v>
      </c>
      <c r="BB380" s="492">
        <f t="shared" si="298"/>
        <v>0</v>
      </c>
      <c r="BD380" s="265">
        <f t="shared" si="301"/>
        <v>0</v>
      </c>
      <c r="BE380" s="105"/>
      <c r="BF380" s="105"/>
      <c r="BG380" s="105"/>
      <c r="BH380" s="105"/>
      <c r="BI380" s="105"/>
      <c r="BJ380" s="105"/>
    </row>
    <row r="381" spans="2:62" ht="20.100000000000001" hidden="1" customHeight="1" outlineLevel="1">
      <c r="B381" s="100"/>
      <c r="C381" s="908"/>
      <c r="D381" s="909"/>
      <c r="E381" s="909"/>
      <c r="F381" s="910"/>
      <c r="G381" s="890"/>
      <c r="H381" s="891"/>
      <c r="I381" s="152"/>
      <c r="J381" s="152"/>
      <c r="K381" s="152"/>
      <c r="L381" s="152"/>
      <c r="M381" s="152"/>
      <c r="N381" s="152"/>
      <c r="O381" s="152"/>
      <c r="P381" s="153"/>
      <c r="Q381" s="153"/>
      <c r="R381" s="156">
        <f t="shared" si="292"/>
        <v>0</v>
      </c>
      <c r="S381" s="156">
        <f t="shared" si="293"/>
        <v>0</v>
      </c>
      <c r="U381" s="157">
        <f t="shared" si="299"/>
        <v>0</v>
      </c>
      <c r="W381" s="152"/>
      <c r="X381" s="152"/>
      <c r="Y381" s="152"/>
      <c r="Z381" s="152"/>
      <c r="AA381" s="152"/>
      <c r="AB381" s="152"/>
      <c r="AC381" s="347"/>
      <c r="AD381" s="152"/>
      <c r="AE381" s="152"/>
      <c r="AF381" s="152"/>
      <c r="AG381" s="152"/>
      <c r="AH381" s="152"/>
      <c r="AI381" s="152"/>
      <c r="AJ381" s="347"/>
      <c r="AK381" s="152"/>
      <c r="AL381" s="152"/>
      <c r="AM381" s="295"/>
      <c r="AN381" s="228"/>
      <c r="AO381" s="228"/>
      <c r="AP381" s="228"/>
      <c r="AQ381" s="228"/>
      <c r="AR381" s="228"/>
      <c r="AS381" s="348"/>
      <c r="AT381" s="264">
        <f t="shared" si="282"/>
        <v>0</v>
      </c>
      <c r="AU381" s="259"/>
      <c r="AV381" s="265">
        <f t="shared" si="296"/>
        <v>0</v>
      </c>
      <c r="AX381" s="265">
        <f t="shared" si="300"/>
        <v>0</v>
      </c>
      <c r="AZ381" s="492">
        <f t="shared" si="297"/>
        <v>0</v>
      </c>
      <c r="BB381" s="492">
        <f t="shared" si="298"/>
        <v>0</v>
      </c>
      <c r="BD381" s="265">
        <f t="shared" si="301"/>
        <v>0</v>
      </c>
      <c r="BE381" s="105"/>
      <c r="BF381" s="105"/>
      <c r="BG381" s="105"/>
      <c r="BH381" s="105"/>
      <c r="BI381" s="105"/>
      <c r="BJ381" s="105"/>
    </row>
    <row r="382" spans="2:62" ht="20.100000000000001" hidden="1" customHeight="1" outlineLevel="1">
      <c r="B382" s="100"/>
      <c r="C382" s="908"/>
      <c r="D382" s="909"/>
      <c r="E382" s="909"/>
      <c r="F382" s="910"/>
      <c r="G382" s="890"/>
      <c r="H382" s="891"/>
      <c r="I382" s="152"/>
      <c r="J382" s="152"/>
      <c r="K382" s="152"/>
      <c r="L382" s="152"/>
      <c r="M382" s="152"/>
      <c r="N382" s="152"/>
      <c r="O382" s="152"/>
      <c r="P382" s="153"/>
      <c r="Q382" s="153"/>
      <c r="R382" s="156">
        <f t="shared" si="292"/>
        <v>0</v>
      </c>
      <c r="S382" s="156">
        <f t="shared" si="293"/>
        <v>0</v>
      </c>
      <c r="U382" s="157">
        <f t="shared" si="299"/>
        <v>0</v>
      </c>
      <c r="W382" s="152"/>
      <c r="X382" s="152"/>
      <c r="Y382" s="152"/>
      <c r="Z382" s="152"/>
      <c r="AA382" s="152"/>
      <c r="AB382" s="152"/>
      <c r="AC382" s="347"/>
      <c r="AD382" s="152"/>
      <c r="AE382" s="152"/>
      <c r="AF382" s="152"/>
      <c r="AG382" s="152"/>
      <c r="AH382" s="152"/>
      <c r="AI382" s="152"/>
      <c r="AJ382" s="347"/>
      <c r="AK382" s="152"/>
      <c r="AL382" s="152"/>
      <c r="AM382" s="295"/>
      <c r="AN382" s="228"/>
      <c r="AO382" s="228"/>
      <c r="AP382" s="228"/>
      <c r="AQ382" s="228"/>
      <c r="AR382" s="228"/>
      <c r="AS382" s="348"/>
      <c r="AT382" s="264">
        <f t="shared" si="282"/>
        <v>0</v>
      </c>
      <c r="AU382" s="259"/>
      <c r="AV382" s="265">
        <f t="shared" si="296"/>
        <v>0</v>
      </c>
      <c r="AX382" s="265">
        <f t="shared" si="300"/>
        <v>0</v>
      </c>
      <c r="AZ382" s="492">
        <f t="shared" si="297"/>
        <v>0</v>
      </c>
      <c r="BB382" s="492">
        <f t="shared" si="298"/>
        <v>0</v>
      </c>
      <c r="BD382" s="265">
        <f t="shared" si="301"/>
        <v>0</v>
      </c>
      <c r="BE382" s="105"/>
      <c r="BF382" s="105"/>
      <c r="BG382" s="105"/>
      <c r="BH382" s="105"/>
      <c r="BI382" s="105"/>
      <c r="BJ382" s="105"/>
    </row>
    <row r="383" spans="2:62" ht="20.100000000000001" hidden="1" customHeight="1" outlineLevel="1">
      <c r="B383" s="100"/>
      <c r="C383" s="908"/>
      <c r="D383" s="909"/>
      <c r="E383" s="909"/>
      <c r="F383" s="910"/>
      <c r="G383" s="890"/>
      <c r="H383" s="891"/>
      <c r="I383" s="152"/>
      <c r="J383" s="152"/>
      <c r="K383" s="152"/>
      <c r="L383" s="152"/>
      <c r="M383" s="152"/>
      <c r="N383" s="152"/>
      <c r="O383" s="152"/>
      <c r="P383" s="153"/>
      <c r="Q383" s="153"/>
      <c r="R383" s="156">
        <f t="shared" si="292"/>
        <v>0</v>
      </c>
      <c r="S383" s="156">
        <f t="shared" si="293"/>
        <v>0</v>
      </c>
      <c r="U383" s="157">
        <f t="shared" si="299"/>
        <v>0</v>
      </c>
      <c r="W383" s="152"/>
      <c r="X383" s="152"/>
      <c r="Y383" s="152"/>
      <c r="Z383" s="152"/>
      <c r="AA383" s="152"/>
      <c r="AB383" s="152"/>
      <c r="AC383" s="347"/>
      <c r="AD383" s="152"/>
      <c r="AE383" s="152"/>
      <c r="AF383" s="152"/>
      <c r="AG383" s="152"/>
      <c r="AH383" s="152"/>
      <c r="AI383" s="152"/>
      <c r="AJ383" s="347"/>
      <c r="AK383" s="152"/>
      <c r="AL383" s="152"/>
      <c r="AM383" s="295"/>
      <c r="AN383" s="228"/>
      <c r="AO383" s="228"/>
      <c r="AP383" s="228"/>
      <c r="AQ383" s="228"/>
      <c r="AR383" s="228"/>
      <c r="AS383" s="348"/>
      <c r="AT383" s="264">
        <f t="shared" si="282"/>
        <v>0</v>
      </c>
      <c r="AU383" s="259"/>
      <c r="AV383" s="265">
        <f t="shared" si="296"/>
        <v>0</v>
      </c>
      <c r="AX383" s="265">
        <f t="shared" si="300"/>
        <v>0</v>
      </c>
      <c r="AZ383" s="492">
        <f t="shared" si="297"/>
        <v>0</v>
      </c>
      <c r="BB383" s="492">
        <f t="shared" si="298"/>
        <v>0</v>
      </c>
      <c r="BD383" s="265">
        <f t="shared" si="301"/>
        <v>0</v>
      </c>
      <c r="BE383" s="105"/>
      <c r="BF383" s="105"/>
      <c r="BG383" s="105"/>
      <c r="BH383" s="105"/>
      <c r="BI383" s="105"/>
      <c r="BJ383" s="105"/>
    </row>
    <row r="384" spans="2:62" ht="20.100000000000001" hidden="1" customHeight="1" outlineLevel="1">
      <c r="B384" s="100"/>
      <c r="C384" s="908"/>
      <c r="D384" s="909"/>
      <c r="E384" s="909"/>
      <c r="F384" s="910"/>
      <c r="G384" s="890"/>
      <c r="H384" s="891"/>
      <c r="I384" s="152"/>
      <c r="J384" s="152"/>
      <c r="K384" s="152"/>
      <c r="L384" s="152"/>
      <c r="M384" s="152"/>
      <c r="N384" s="152"/>
      <c r="O384" s="152"/>
      <c r="P384" s="153"/>
      <c r="Q384" s="153"/>
      <c r="R384" s="156">
        <f t="shared" si="292"/>
        <v>0</v>
      </c>
      <c r="S384" s="156">
        <f t="shared" si="293"/>
        <v>0</v>
      </c>
      <c r="U384" s="157">
        <f t="shared" si="299"/>
        <v>0</v>
      </c>
      <c r="W384" s="152"/>
      <c r="X384" s="152"/>
      <c r="Y384" s="152"/>
      <c r="Z384" s="152"/>
      <c r="AA384" s="152"/>
      <c r="AB384" s="152"/>
      <c r="AC384" s="347"/>
      <c r="AD384" s="152"/>
      <c r="AE384" s="152"/>
      <c r="AF384" s="152"/>
      <c r="AG384" s="152"/>
      <c r="AH384" s="152"/>
      <c r="AI384" s="152"/>
      <c r="AJ384" s="347"/>
      <c r="AK384" s="152"/>
      <c r="AL384" s="152"/>
      <c r="AM384" s="295"/>
      <c r="AN384" s="228"/>
      <c r="AO384" s="228"/>
      <c r="AP384" s="228"/>
      <c r="AQ384" s="228"/>
      <c r="AR384" s="228"/>
      <c r="AS384" s="348"/>
      <c r="AT384" s="264">
        <f t="shared" si="282"/>
        <v>0</v>
      </c>
      <c r="AU384" s="259"/>
      <c r="AV384" s="265">
        <f t="shared" si="296"/>
        <v>0</v>
      </c>
      <c r="AX384" s="265">
        <f t="shared" si="300"/>
        <v>0</v>
      </c>
      <c r="AZ384" s="492">
        <f t="shared" si="297"/>
        <v>0</v>
      </c>
      <c r="BB384" s="492">
        <f t="shared" si="298"/>
        <v>0</v>
      </c>
      <c r="BD384" s="265">
        <f t="shared" si="301"/>
        <v>0</v>
      </c>
      <c r="BE384" s="105"/>
      <c r="BF384" s="105"/>
      <c r="BG384" s="105"/>
      <c r="BH384" s="105"/>
      <c r="BI384" s="105"/>
      <c r="BJ384" s="105"/>
    </row>
    <row r="385" spans="2:62" ht="9.9499999999999993" hidden="1" customHeight="1" outlineLevel="1">
      <c r="B385" s="101"/>
      <c r="C385" s="208"/>
      <c r="D385" s="208"/>
      <c r="E385" s="208"/>
      <c r="F385" s="208"/>
      <c r="G385" s="237"/>
      <c r="H385" s="207"/>
      <c r="I385" s="257"/>
      <c r="J385" s="257"/>
      <c r="K385" s="257"/>
      <c r="L385" s="257"/>
      <c r="M385" s="257"/>
      <c r="N385" s="257"/>
      <c r="O385" s="257"/>
      <c r="P385" s="256"/>
      <c r="Q385" s="102"/>
      <c r="R385" s="102"/>
      <c r="S385" s="102"/>
      <c r="U385" s="98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Z385" s="493"/>
      <c r="BE385" s="105"/>
      <c r="BF385" s="105"/>
      <c r="BG385" s="105"/>
      <c r="BH385" s="105"/>
      <c r="BI385" s="105"/>
      <c r="BJ385" s="105"/>
    </row>
    <row r="386" spans="2:62" ht="20.100000000000001" customHeight="1" collapsed="1">
      <c r="B386" s="8">
        <f>B369+1</f>
        <v>23</v>
      </c>
      <c r="C386" s="916"/>
      <c r="D386" s="917"/>
      <c r="E386" s="917"/>
      <c r="F386" s="918"/>
      <c r="G386" s="429"/>
      <c r="H386" s="206">
        <v>1</v>
      </c>
      <c r="I386" s="642">
        <f t="shared" ref="I386" si="302">$H386*SUM(I387:I401)</f>
        <v>0</v>
      </c>
      <c r="J386" s="643">
        <f t="shared" ref="J386:O386" si="303">$H386*SUM(J387:J401)</f>
        <v>0</v>
      </c>
      <c r="K386" s="644">
        <f t="shared" si="303"/>
        <v>0</v>
      </c>
      <c r="L386" s="645">
        <f t="shared" si="303"/>
        <v>0</v>
      </c>
      <c r="M386" s="645">
        <f t="shared" si="303"/>
        <v>0</v>
      </c>
      <c r="N386" s="644">
        <f t="shared" si="303"/>
        <v>0</v>
      </c>
      <c r="O386" s="642">
        <f t="shared" si="303"/>
        <v>0</v>
      </c>
      <c r="P386" s="209">
        <f t="shared" ref="P386:Q386" si="304">$H386*SUM(P387:P401)</f>
        <v>0</v>
      </c>
      <c r="Q386" s="210">
        <f t="shared" si="304"/>
        <v>0</v>
      </c>
      <c r="R386" s="136">
        <f t="shared" ref="R386:R401" si="305">P386*(1+Gewinn)*(1+SicherheitAngebot)</f>
        <v>0</v>
      </c>
      <c r="S386" s="137">
        <f t="shared" ref="S386:S401" si="306">Q386*(1+MGKZ)*(1+Gewinn)*(1+SicherheitAngebot)</f>
        <v>0</v>
      </c>
      <c r="U386" s="10">
        <f>I386*$I$7+J386*$J$7+K386*$K$7+L386*$L$7+M386*$M$7+N386*$N$7+O386*$O$7+R386+S386</f>
        <v>0</v>
      </c>
      <c r="W386" s="646">
        <f t="shared" ref="W386:AB386" si="307">$H386*SUM(W387:W401)</f>
        <v>0</v>
      </c>
      <c r="X386" s="647">
        <f t="shared" si="307"/>
        <v>0</v>
      </c>
      <c r="Y386" s="648">
        <f t="shared" si="307"/>
        <v>0</v>
      </c>
      <c r="Z386" s="649">
        <f t="shared" si="307"/>
        <v>0</v>
      </c>
      <c r="AA386" s="648">
        <f t="shared" si="307"/>
        <v>0</v>
      </c>
      <c r="AB386" s="646">
        <f t="shared" si="307"/>
        <v>0</v>
      </c>
      <c r="AC386" s="258"/>
      <c r="AD386" s="646">
        <f t="shared" ref="AD386:AM386" si="308">$H386*SUM(AD387:AD401)</f>
        <v>0</v>
      </c>
      <c r="AE386" s="647">
        <f t="shared" si="308"/>
        <v>0</v>
      </c>
      <c r="AF386" s="648">
        <f t="shared" si="308"/>
        <v>0</v>
      </c>
      <c r="AG386" s="649">
        <f t="shared" si="308"/>
        <v>0</v>
      </c>
      <c r="AH386" s="648">
        <f t="shared" si="308"/>
        <v>0</v>
      </c>
      <c r="AI386" s="646">
        <f t="shared" si="308"/>
        <v>0</v>
      </c>
      <c r="AJ386" s="258"/>
      <c r="AK386" s="653">
        <f t="shared" si="308"/>
        <v>0</v>
      </c>
      <c r="AL386" s="653">
        <f t="shared" si="308"/>
        <v>0</v>
      </c>
      <c r="AM386" s="653">
        <f t="shared" si="308"/>
        <v>0</v>
      </c>
      <c r="AN386" s="227">
        <f>$H386*SUM(AN387:AN401)*(1+Gewinn)*(1+SicherheitAngebot)</f>
        <v>0</v>
      </c>
      <c r="AO386" s="227">
        <f>$H386*SUM(AO387:AO401)*(1+Gewinn)*(1+SicherheitAngebot)</f>
        <v>0</v>
      </c>
      <c r="AP386" s="227">
        <f>$H386*SUM(AP387:AP401)*(1+Gewinn)*(1+SicherheitAngebot)</f>
        <v>0</v>
      </c>
      <c r="AQ386" s="227">
        <f>$H386*SUM(AQ387:AQ401)*(1+Gewinn)*(1+SicherheitAngebot)</f>
        <v>0</v>
      </c>
      <c r="AR386" s="227">
        <f>$H386*SUM(AR387:AR401)*(1+Gewinn)*(1+SicherheitAngebot)</f>
        <v>0</v>
      </c>
      <c r="AS386" s="262"/>
      <c r="AT386" s="263">
        <f t="shared" ref="AT386:AT449" si="309">((W386+AD386)*$W$7+(X386+AE386)*$X$7+(Y386+Z386+AF386+AG386)*$Z$7+(AA386+AH386)*$AA$7+(AB386+AI386)*$AB$7)*Zuschläge_IBN</f>
        <v>0</v>
      </c>
      <c r="AU386" s="259"/>
      <c r="AV386" s="491">
        <f>AK386*$AK$7+AL386*$AL$7+AM386*$AM$7+SUM(AN386:AR386)+AT386/Zuschläge_IBN+AT386</f>
        <v>0</v>
      </c>
      <c r="AX386" s="685">
        <f>U386+AV386</f>
        <v>0</v>
      </c>
      <c r="AZ386" s="490">
        <f>IF(H386&gt;0,U386/(1+SicherheitAngebot)*(1+Sicherheit),0)</f>
        <v>0</v>
      </c>
      <c r="BB386" s="490">
        <f>IF(H386&gt;0,AV386/(1+SicherheitAngebot)*(1+Sicherheit),0)</f>
        <v>0</v>
      </c>
      <c r="BD386" s="490">
        <f>AZ386+BB386</f>
        <v>0</v>
      </c>
      <c r="BE386" s="105"/>
      <c r="BF386" s="105"/>
      <c r="BG386" s="105"/>
      <c r="BH386" s="105"/>
      <c r="BI386" s="105"/>
      <c r="BJ386" s="105"/>
    </row>
    <row r="387" spans="2:62" ht="20.100000000000001" hidden="1" customHeight="1" outlineLevel="1">
      <c r="B387" s="99"/>
      <c r="C387" s="908"/>
      <c r="D387" s="909"/>
      <c r="E387" s="909"/>
      <c r="F387" s="910"/>
      <c r="G387" s="890"/>
      <c r="H387" s="901"/>
      <c r="I387" s="152"/>
      <c r="J387" s="152"/>
      <c r="K387" s="152"/>
      <c r="L387" s="152"/>
      <c r="M387" s="152"/>
      <c r="N387" s="152"/>
      <c r="O387" s="152"/>
      <c r="P387" s="153"/>
      <c r="Q387" s="153"/>
      <c r="R387" s="156">
        <f t="shared" si="305"/>
        <v>0</v>
      </c>
      <c r="S387" s="156">
        <f t="shared" si="306"/>
        <v>0</v>
      </c>
      <c r="U387" s="157">
        <f>I387*$I$7+J387*$J$7+K387*$K$7+L387*$L$7+M387*$M$7+N387*$N$7+O387*$O$7+R387+S387</f>
        <v>0</v>
      </c>
      <c r="W387" s="152"/>
      <c r="X387" s="152"/>
      <c r="Y387" s="152"/>
      <c r="Z387" s="152"/>
      <c r="AA387" s="152"/>
      <c r="AB387" s="152"/>
      <c r="AC387" s="347"/>
      <c r="AD387" s="152"/>
      <c r="AE387" s="152"/>
      <c r="AF387" s="152"/>
      <c r="AG387" s="152"/>
      <c r="AH387" s="152"/>
      <c r="AI387" s="152"/>
      <c r="AJ387" s="347"/>
      <c r="AK387" s="152"/>
      <c r="AL387" s="152"/>
      <c r="AM387" s="295"/>
      <c r="AN387" s="228"/>
      <c r="AO387" s="228"/>
      <c r="AP387" s="228"/>
      <c r="AQ387" s="228"/>
      <c r="AR387" s="228"/>
      <c r="AS387" s="348"/>
      <c r="AT387" s="264">
        <f t="shared" si="309"/>
        <v>0</v>
      </c>
      <c r="AU387" s="259"/>
      <c r="AV387" s="265">
        <f t="shared" ref="AV387:AV401" si="310">AK387*$AK$7+AL387*$AL$7+AM387*$AM$7+SUM(AN387:AR387)*(1+Gewinn)*(1+SicherheitAngebot)+AT387/Zuschläge_IBN+AT387</f>
        <v>0</v>
      </c>
      <c r="AX387" s="265">
        <f>U387+AV387</f>
        <v>0</v>
      </c>
      <c r="AZ387" s="492">
        <f t="shared" ref="AZ387:AZ401" si="311">U387/(1+SicherheitAngebot)*(1+Sicherheit)</f>
        <v>0</v>
      </c>
      <c r="BB387" s="492">
        <f t="shared" ref="BB387:BB401" si="312">AV387/(1+SicherheitAngebot)*(1+Sicherheit)</f>
        <v>0</v>
      </c>
      <c r="BD387" s="265">
        <f>AZ387+BB387</f>
        <v>0</v>
      </c>
      <c r="BE387" s="105"/>
      <c r="BF387" s="105"/>
      <c r="BG387" s="105"/>
      <c r="BH387" s="105"/>
      <c r="BI387" s="105"/>
      <c r="BJ387" s="105"/>
    </row>
    <row r="388" spans="2:62" ht="20.100000000000001" hidden="1" customHeight="1" outlineLevel="1">
      <c r="B388" s="100"/>
      <c r="C388" s="908"/>
      <c r="D388" s="909"/>
      <c r="E388" s="909"/>
      <c r="F388" s="910"/>
      <c r="G388" s="890"/>
      <c r="H388" s="891"/>
      <c r="I388" s="152"/>
      <c r="J388" s="152"/>
      <c r="K388" s="152"/>
      <c r="L388" s="152"/>
      <c r="M388" s="152"/>
      <c r="N388" s="152"/>
      <c r="O388" s="152"/>
      <c r="P388" s="153"/>
      <c r="Q388" s="153"/>
      <c r="R388" s="156">
        <f t="shared" si="305"/>
        <v>0</v>
      </c>
      <c r="S388" s="156">
        <f t="shared" si="306"/>
        <v>0</v>
      </c>
      <c r="U388" s="157">
        <f t="shared" ref="U388:U401" si="313">I388*$I$7+J388*$J$7+K388*$K$7+L388*$L$7+M388*$M$7+N388*$N$7+O388*$O$7+R388+S388</f>
        <v>0</v>
      </c>
      <c r="W388" s="152"/>
      <c r="X388" s="152"/>
      <c r="Y388" s="152"/>
      <c r="Z388" s="152"/>
      <c r="AA388" s="152"/>
      <c r="AB388" s="152"/>
      <c r="AC388" s="347"/>
      <c r="AD388" s="152"/>
      <c r="AE388" s="152"/>
      <c r="AF388" s="152"/>
      <c r="AG388" s="152"/>
      <c r="AH388" s="152"/>
      <c r="AI388" s="152"/>
      <c r="AJ388" s="347"/>
      <c r="AK388" s="152"/>
      <c r="AL388" s="152"/>
      <c r="AM388" s="295"/>
      <c r="AN388" s="228"/>
      <c r="AO388" s="228"/>
      <c r="AP388" s="228"/>
      <c r="AQ388" s="228"/>
      <c r="AR388" s="228"/>
      <c r="AS388" s="348"/>
      <c r="AT388" s="264">
        <f t="shared" si="309"/>
        <v>0</v>
      </c>
      <c r="AU388" s="259"/>
      <c r="AV388" s="265">
        <f t="shared" si="310"/>
        <v>0</v>
      </c>
      <c r="AX388" s="265">
        <f t="shared" ref="AX388:AX401" si="314">U388+AV388</f>
        <v>0</v>
      </c>
      <c r="AZ388" s="492">
        <f t="shared" si="311"/>
        <v>0</v>
      </c>
      <c r="BB388" s="492">
        <f t="shared" si="312"/>
        <v>0</v>
      </c>
      <c r="BD388" s="265">
        <f t="shared" ref="BD388:BD401" si="315">AZ388+BB388</f>
        <v>0</v>
      </c>
      <c r="BE388" s="105"/>
      <c r="BF388" s="105"/>
      <c r="BG388" s="105"/>
      <c r="BH388" s="105"/>
      <c r="BI388" s="105"/>
      <c r="BJ388" s="105"/>
    </row>
    <row r="389" spans="2:62" ht="20.100000000000001" hidden="1" customHeight="1" outlineLevel="1">
      <c r="B389" s="100"/>
      <c r="C389" s="908"/>
      <c r="D389" s="909"/>
      <c r="E389" s="909"/>
      <c r="F389" s="910"/>
      <c r="G389" s="890"/>
      <c r="H389" s="891"/>
      <c r="I389" s="152"/>
      <c r="J389" s="152"/>
      <c r="K389" s="152"/>
      <c r="L389" s="152"/>
      <c r="M389" s="152"/>
      <c r="N389" s="152"/>
      <c r="O389" s="152"/>
      <c r="P389" s="153"/>
      <c r="Q389" s="153"/>
      <c r="R389" s="156">
        <f t="shared" si="305"/>
        <v>0</v>
      </c>
      <c r="S389" s="156">
        <f t="shared" si="306"/>
        <v>0</v>
      </c>
      <c r="U389" s="157">
        <f t="shared" si="313"/>
        <v>0</v>
      </c>
      <c r="W389" s="152"/>
      <c r="X389" s="152"/>
      <c r="Y389" s="152"/>
      <c r="Z389" s="152"/>
      <c r="AA389" s="152"/>
      <c r="AB389" s="152"/>
      <c r="AC389" s="347"/>
      <c r="AD389" s="152"/>
      <c r="AE389" s="152"/>
      <c r="AF389" s="152"/>
      <c r="AG389" s="152"/>
      <c r="AH389" s="152"/>
      <c r="AI389" s="152"/>
      <c r="AJ389" s="347"/>
      <c r="AK389" s="152"/>
      <c r="AL389" s="152"/>
      <c r="AM389" s="295"/>
      <c r="AN389" s="228"/>
      <c r="AO389" s="228"/>
      <c r="AP389" s="228"/>
      <c r="AQ389" s="228"/>
      <c r="AR389" s="228"/>
      <c r="AS389" s="348"/>
      <c r="AT389" s="264">
        <f t="shared" si="309"/>
        <v>0</v>
      </c>
      <c r="AU389" s="259"/>
      <c r="AV389" s="265">
        <f t="shared" si="310"/>
        <v>0</v>
      </c>
      <c r="AX389" s="265">
        <f t="shared" si="314"/>
        <v>0</v>
      </c>
      <c r="AZ389" s="492">
        <f t="shared" si="311"/>
        <v>0</v>
      </c>
      <c r="BB389" s="492">
        <f t="shared" si="312"/>
        <v>0</v>
      </c>
      <c r="BD389" s="265">
        <f t="shared" si="315"/>
        <v>0</v>
      </c>
      <c r="BE389" s="105"/>
      <c r="BF389" s="105"/>
      <c r="BG389" s="105"/>
      <c r="BH389" s="105"/>
      <c r="BI389" s="105"/>
      <c r="BJ389" s="105"/>
    </row>
    <row r="390" spans="2:62" ht="20.100000000000001" hidden="1" customHeight="1" outlineLevel="1">
      <c r="B390" s="100"/>
      <c r="C390" s="908"/>
      <c r="D390" s="909"/>
      <c r="E390" s="909"/>
      <c r="F390" s="910"/>
      <c r="G390" s="890"/>
      <c r="H390" s="891"/>
      <c r="I390" s="152"/>
      <c r="J390" s="152"/>
      <c r="K390" s="152"/>
      <c r="L390" s="152"/>
      <c r="M390" s="152"/>
      <c r="N390" s="152"/>
      <c r="O390" s="152"/>
      <c r="P390" s="153"/>
      <c r="Q390" s="153"/>
      <c r="R390" s="156">
        <f t="shared" si="305"/>
        <v>0</v>
      </c>
      <c r="S390" s="156">
        <f t="shared" si="306"/>
        <v>0</v>
      </c>
      <c r="U390" s="157">
        <f t="shared" si="313"/>
        <v>0</v>
      </c>
      <c r="W390" s="152"/>
      <c r="X390" s="152"/>
      <c r="Y390" s="152"/>
      <c r="Z390" s="152"/>
      <c r="AA390" s="152"/>
      <c r="AB390" s="152"/>
      <c r="AC390" s="347"/>
      <c r="AD390" s="152"/>
      <c r="AE390" s="152"/>
      <c r="AF390" s="152"/>
      <c r="AG390" s="152"/>
      <c r="AH390" s="152"/>
      <c r="AI390" s="152"/>
      <c r="AJ390" s="347"/>
      <c r="AK390" s="152"/>
      <c r="AL390" s="152"/>
      <c r="AM390" s="295"/>
      <c r="AN390" s="228"/>
      <c r="AO390" s="228"/>
      <c r="AP390" s="228"/>
      <c r="AQ390" s="228"/>
      <c r="AR390" s="228"/>
      <c r="AS390" s="348"/>
      <c r="AT390" s="264">
        <f t="shared" si="309"/>
        <v>0</v>
      </c>
      <c r="AU390" s="259"/>
      <c r="AV390" s="265">
        <f t="shared" si="310"/>
        <v>0</v>
      </c>
      <c r="AX390" s="265">
        <f t="shared" si="314"/>
        <v>0</v>
      </c>
      <c r="AZ390" s="492">
        <f t="shared" si="311"/>
        <v>0</v>
      </c>
      <c r="BB390" s="492">
        <f t="shared" si="312"/>
        <v>0</v>
      </c>
      <c r="BD390" s="265">
        <f t="shared" si="315"/>
        <v>0</v>
      </c>
      <c r="BE390" s="105"/>
      <c r="BF390" s="105"/>
      <c r="BG390" s="105"/>
      <c r="BH390" s="105"/>
      <c r="BI390" s="105"/>
      <c r="BJ390" s="105"/>
    </row>
    <row r="391" spans="2:62" ht="20.100000000000001" hidden="1" customHeight="1" outlineLevel="1">
      <c r="B391" s="100"/>
      <c r="C391" s="908"/>
      <c r="D391" s="909"/>
      <c r="E391" s="909"/>
      <c r="F391" s="910"/>
      <c r="G391" s="890"/>
      <c r="H391" s="891"/>
      <c r="I391" s="152"/>
      <c r="J391" s="152"/>
      <c r="K391" s="152"/>
      <c r="L391" s="152"/>
      <c r="M391" s="152"/>
      <c r="N391" s="152"/>
      <c r="O391" s="152"/>
      <c r="P391" s="153"/>
      <c r="Q391" s="153"/>
      <c r="R391" s="156">
        <f t="shared" si="305"/>
        <v>0</v>
      </c>
      <c r="S391" s="156">
        <f t="shared" si="306"/>
        <v>0</v>
      </c>
      <c r="U391" s="157">
        <f t="shared" si="313"/>
        <v>0</v>
      </c>
      <c r="W391" s="152"/>
      <c r="X391" s="152"/>
      <c r="Y391" s="152"/>
      <c r="Z391" s="152"/>
      <c r="AA391" s="152"/>
      <c r="AB391" s="152"/>
      <c r="AC391" s="347"/>
      <c r="AD391" s="152"/>
      <c r="AE391" s="152"/>
      <c r="AF391" s="152"/>
      <c r="AG391" s="152"/>
      <c r="AH391" s="152"/>
      <c r="AI391" s="152"/>
      <c r="AJ391" s="347"/>
      <c r="AK391" s="152"/>
      <c r="AL391" s="152"/>
      <c r="AM391" s="295"/>
      <c r="AN391" s="228"/>
      <c r="AO391" s="228"/>
      <c r="AP391" s="228"/>
      <c r="AQ391" s="228"/>
      <c r="AR391" s="228"/>
      <c r="AS391" s="348"/>
      <c r="AT391" s="264">
        <f t="shared" si="309"/>
        <v>0</v>
      </c>
      <c r="AU391" s="259"/>
      <c r="AV391" s="265">
        <f t="shared" si="310"/>
        <v>0</v>
      </c>
      <c r="AX391" s="265">
        <f t="shared" si="314"/>
        <v>0</v>
      </c>
      <c r="AZ391" s="492">
        <f t="shared" si="311"/>
        <v>0</v>
      </c>
      <c r="BB391" s="492">
        <f t="shared" si="312"/>
        <v>0</v>
      </c>
      <c r="BD391" s="265">
        <f t="shared" si="315"/>
        <v>0</v>
      </c>
      <c r="BE391" s="105"/>
      <c r="BF391" s="105"/>
      <c r="BG391" s="105"/>
      <c r="BH391" s="105"/>
      <c r="BI391" s="105"/>
      <c r="BJ391" s="105"/>
    </row>
    <row r="392" spans="2:62" ht="20.100000000000001" hidden="1" customHeight="1" outlineLevel="1">
      <c r="B392" s="100"/>
      <c r="C392" s="908"/>
      <c r="D392" s="909"/>
      <c r="E392" s="909"/>
      <c r="F392" s="910"/>
      <c r="G392" s="890"/>
      <c r="H392" s="891"/>
      <c r="I392" s="152"/>
      <c r="J392" s="152"/>
      <c r="K392" s="152"/>
      <c r="L392" s="152"/>
      <c r="M392" s="152"/>
      <c r="N392" s="152"/>
      <c r="O392" s="152"/>
      <c r="P392" s="153"/>
      <c r="Q392" s="153"/>
      <c r="R392" s="156">
        <f t="shared" si="305"/>
        <v>0</v>
      </c>
      <c r="S392" s="156">
        <f t="shared" si="306"/>
        <v>0</v>
      </c>
      <c r="U392" s="157">
        <f t="shared" si="313"/>
        <v>0</v>
      </c>
      <c r="W392" s="152"/>
      <c r="X392" s="152"/>
      <c r="Y392" s="152"/>
      <c r="Z392" s="152"/>
      <c r="AA392" s="152"/>
      <c r="AB392" s="152"/>
      <c r="AC392" s="347"/>
      <c r="AD392" s="152"/>
      <c r="AE392" s="152"/>
      <c r="AF392" s="152"/>
      <c r="AG392" s="152"/>
      <c r="AH392" s="152"/>
      <c r="AI392" s="152"/>
      <c r="AJ392" s="347"/>
      <c r="AK392" s="152"/>
      <c r="AL392" s="152"/>
      <c r="AM392" s="295"/>
      <c r="AN392" s="228"/>
      <c r="AO392" s="228"/>
      <c r="AP392" s="228"/>
      <c r="AQ392" s="228"/>
      <c r="AR392" s="228"/>
      <c r="AS392" s="348"/>
      <c r="AT392" s="264">
        <f t="shared" si="309"/>
        <v>0</v>
      </c>
      <c r="AU392" s="259"/>
      <c r="AV392" s="265">
        <f t="shared" si="310"/>
        <v>0</v>
      </c>
      <c r="AX392" s="265">
        <f t="shared" si="314"/>
        <v>0</v>
      </c>
      <c r="AZ392" s="492">
        <f t="shared" si="311"/>
        <v>0</v>
      </c>
      <c r="BB392" s="492">
        <f t="shared" si="312"/>
        <v>0</v>
      </c>
      <c r="BD392" s="265">
        <f t="shared" si="315"/>
        <v>0</v>
      </c>
      <c r="BE392" s="105"/>
      <c r="BF392" s="105"/>
      <c r="BG392" s="105"/>
      <c r="BH392" s="105"/>
      <c r="BI392" s="105"/>
      <c r="BJ392" s="105"/>
    </row>
    <row r="393" spans="2:62" ht="20.100000000000001" hidden="1" customHeight="1" outlineLevel="1">
      <c r="B393" s="100"/>
      <c r="C393" s="908"/>
      <c r="D393" s="909"/>
      <c r="E393" s="909"/>
      <c r="F393" s="910"/>
      <c r="G393" s="890"/>
      <c r="H393" s="891"/>
      <c r="I393" s="152"/>
      <c r="J393" s="152"/>
      <c r="K393" s="152"/>
      <c r="L393" s="152"/>
      <c r="M393" s="152"/>
      <c r="N393" s="152"/>
      <c r="O393" s="152"/>
      <c r="P393" s="153"/>
      <c r="Q393" s="153"/>
      <c r="R393" s="156">
        <f t="shared" si="305"/>
        <v>0</v>
      </c>
      <c r="S393" s="156">
        <f t="shared" si="306"/>
        <v>0</v>
      </c>
      <c r="U393" s="157">
        <f t="shared" si="313"/>
        <v>0</v>
      </c>
      <c r="W393" s="152"/>
      <c r="X393" s="152"/>
      <c r="Y393" s="152"/>
      <c r="Z393" s="152"/>
      <c r="AA393" s="152"/>
      <c r="AB393" s="152"/>
      <c r="AC393" s="347"/>
      <c r="AD393" s="152"/>
      <c r="AE393" s="152"/>
      <c r="AF393" s="152"/>
      <c r="AG393" s="152"/>
      <c r="AH393" s="152"/>
      <c r="AI393" s="152"/>
      <c r="AJ393" s="347"/>
      <c r="AK393" s="152"/>
      <c r="AL393" s="152"/>
      <c r="AM393" s="295"/>
      <c r="AN393" s="228"/>
      <c r="AO393" s="228"/>
      <c r="AP393" s="228"/>
      <c r="AQ393" s="228"/>
      <c r="AR393" s="228"/>
      <c r="AS393" s="348"/>
      <c r="AT393" s="264">
        <f t="shared" si="309"/>
        <v>0</v>
      </c>
      <c r="AU393" s="259"/>
      <c r="AV393" s="265">
        <f t="shared" si="310"/>
        <v>0</v>
      </c>
      <c r="AX393" s="265">
        <f t="shared" si="314"/>
        <v>0</v>
      </c>
      <c r="AZ393" s="492">
        <f t="shared" si="311"/>
        <v>0</v>
      </c>
      <c r="BB393" s="492">
        <f t="shared" si="312"/>
        <v>0</v>
      </c>
      <c r="BD393" s="265">
        <f t="shared" si="315"/>
        <v>0</v>
      </c>
      <c r="BE393" s="105"/>
      <c r="BF393" s="105"/>
      <c r="BG393" s="105"/>
      <c r="BH393" s="105"/>
      <c r="BI393" s="105"/>
      <c r="BJ393" s="105"/>
    </row>
    <row r="394" spans="2:62" ht="20.100000000000001" hidden="1" customHeight="1" outlineLevel="1">
      <c r="B394" s="100"/>
      <c r="C394" s="908"/>
      <c r="D394" s="909"/>
      <c r="E394" s="909"/>
      <c r="F394" s="910"/>
      <c r="G394" s="890"/>
      <c r="H394" s="891"/>
      <c r="I394" s="152"/>
      <c r="J394" s="152"/>
      <c r="K394" s="152"/>
      <c r="L394" s="152"/>
      <c r="M394" s="152"/>
      <c r="N394" s="152"/>
      <c r="O394" s="152"/>
      <c r="P394" s="153"/>
      <c r="Q394" s="153"/>
      <c r="R394" s="156">
        <f t="shared" si="305"/>
        <v>0</v>
      </c>
      <c r="S394" s="156">
        <f t="shared" si="306"/>
        <v>0</v>
      </c>
      <c r="U394" s="157">
        <f t="shared" si="313"/>
        <v>0</v>
      </c>
      <c r="W394" s="152"/>
      <c r="X394" s="152"/>
      <c r="Y394" s="152"/>
      <c r="Z394" s="152"/>
      <c r="AA394" s="152"/>
      <c r="AB394" s="152"/>
      <c r="AC394" s="347"/>
      <c r="AD394" s="152"/>
      <c r="AE394" s="152"/>
      <c r="AF394" s="152"/>
      <c r="AG394" s="152"/>
      <c r="AH394" s="152"/>
      <c r="AI394" s="152"/>
      <c r="AJ394" s="347"/>
      <c r="AK394" s="152"/>
      <c r="AL394" s="152"/>
      <c r="AM394" s="295"/>
      <c r="AN394" s="228"/>
      <c r="AO394" s="228"/>
      <c r="AP394" s="228"/>
      <c r="AQ394" s="228"/>
      <c r="AR394" s="228"/>
      <c r="AS394" s="348"/>
      <c r="AT394" s="264">
        <f t="shared" si="309"/>
        <v>0</v>
      </c>
      <c r="AU394" s="259"/>
      <c r="AV394" s="265">
        <f t="shared" si="310"/>
        <v>0</v>
      </c>
      <c r="AX394" s="265">
        <f t="shared" si="314"/>
        <v>0</v>
      </c>
      <c r="AZ394" s="492">
        <f t="shared" si="311"/>
        <v>0</v>
      </c>
      <c r="BB394" s="492">
        <f t="shared" si="312"/>
        <v>0</v>
      </c>
      <c r="BD394" s="265">
        <f t="shared" si="315"/>
        <v>0</v>
      </c>
      <c r="BE394" s="105"/>
      <c r="BF394" s="105"/>
      <c r="BG394" s="105"/>
      <c r="BH394" s="105"/>
      <c r="BI394" s="105"/>
      <c r="BJ394" s="105"/>
    </row>
    <row r="395" spans="2:62" ht="20.100000000000001" hidden="1" customHeight="1" outlineLevel="1">
      <c r="B395" s="100"/>
      <c r="C395" s="908"/>
      <c r="D395" s="909"/>
      <c r="E395" s="909"/>
      <c r="F395" s="910"/>
      <c r="G395" s="890"/>
      <c r="H395" s="891"/>
      <c r="I395" s="152"/>
      <c r="J395" s="152"/>
      <c r="K395" s="152"/>
      <c r="L395" s="152"/>
      <c r="M395" s="152"/>
      <c r="N395" s="152"/>
      <c r="O395" s="152"/>
      <c r="P395" s="153"/>
      <c r="Q395" s="153"/>
      <c r="R395" s="156">
        <f t="shared" si="305"/>
        <v>0</v>
      </c>
      <c r="S395" s="156">
        <f t="shared" si="306"/>
        <v>0</v>
      </c>
      <c r="U395" s="157">
        <f t="shared" si="313"/>
        <v>0</v>
      </c>
      <c r="W395" s="152"/>
      <c r="X395" s="152"/>
      <c r="Y395" s="152"/>
      <c r="Z395" s="152"/>
      <c r="AA395" s="152"/>
      <c r="AB395" s="152"/>
      <c r="AC395" s="347"/>
      <c r="AD395" s="152"/>
      <c r="AE395" s="152"/>
      <c r="AF395" s="152"/>
      <c r="AG395" s="152"/>
      <c r="AH395" s="152"/>
      <c r="AI395" s="152"/>
      <c r="AJ395" s="347"/>
      <c r="AK395" s="152"/>
      <c r="AL395" s="152"/>
      <c r="AM395" s="295"/>
      <c r="AN395" s="228"/>
      <c r="AO395" s="228"/>
      <c r="AP395" s="228"/>
      <c r="AQ395" s="228"/>
      <c r="AR395" s="228"/>
      <c r="AS395" s="348"/>
      <c r="AT395" s="264">
        <f t="shared" si="309"/>
        <v>0</v>
      </c>
      <c r="AU395" s="259"/>
      <c r="AV395" s="265">
        <f t="shared" si="310"/>
        <v>0</v>
      </c>
      <c r="AX395" s="265">
        <f t="shared" si="314"/>
        <v>0</v>
      </c>
      <c r="AZ395" s="492">
        <f t="shared" si="311"/>
        <v>0</v>
      </c>
      <c r="BB395" s="492">
        <f t="shared" si="312"/>
        <v>0</v>
      </c>
      <c r="BD395" s="265">
        <f t="shared" si="315"/>
        <v>0</v>
      </c>
      <c r="BE395" s="105"/>
      <c r="BF395" s="105"/>
      <c r="BG395" s="105"/>
      <c r="BH395" s="105"/>
      <c r="BI395" s="105"/>
      <c r="BJ395" s="105"/>
    </row>
    <row r="396" spans="2:62" ht="20.100000000000001" hidden="1" customHeight="1" outlineLevel="1">
      <c r="B396" s="100"/>
      <c r="C396" s="908"/>
      <c r="D396" s="909"/>
      <c r="E396" s="909"/>
      <c r="F396" s="910"/>
      <c r="G396" s="890"/>
      <c r="H396" s="891"/>
      <c r="I396" s="152"/>
      <c r="J396" s="152"/>
      <c r="K396" s="152"/>
      <c r="L396" s="152"/>
      <c r="M396" s="152"/>
      <c r="N396" s="152"/>
      <c r="O396" s="152"/>
      <c r="P396" s="153"/>
      <c r="Q396" s="153"/>
      <c r="R396" s="156">
        <f t="shared" si="305"/>
        <v>0</v>
      </c>
      <c r="S396" s="156">
        <f t="shared" si="306"/>
        <v>0</v>
      </c>
      <c r="U396" s="157">
        <f t="shared" si="313"/>
        <v>0</v>
      </c>
      <c r="W396" s="152"/>
      <c r="X396" s="152"/>
      <c r="Y396" s="152"/>
      <c r="Z396" s="152"/>
      <c r="AA396" s="152"/>
      <c r="AB396" s="152"/>
      <c r="AC396" s="347"/>
      <c r="AD396" s="152"/>
      <c r="AE396" s="152"/>
      <c r="AF396" s="152"/>
      <c r="AG396" s="152"/>
      <c r="AH396" s="152"/>
      <c r="AI396" s="152"/>
      <c r="AJ396" s="347"/>
      <c r="AK396" s="152"/>
      <c r="AL396" s="152"/>
      <c r="AM396" s="295"/>
      <c r="AN396" s="228"/>
      <c r="AO396" s="228"/>
      <c r="AP396" s="228"/>
      <c r="AQ396" s="228"/>
      <c r="AR396" s="228"/>
      <c r="AS396" s="348"/>
      <c r="AT396" s="264">
        <f t="shared" si="309"/>
        <v>0</v>
      </c>
      <c r="AU396" s="259"/>
      <c r="AV396" s="265">
        <f t="shared" si="310"/>
        <v>0</v>
      </c>
      <c r="AX396" s="265">
        <f t="shared" si="314"/>
        <v>0</v>
      </c>
      <c r="AZ396" s="492">
        <f t="shared" si="311"/>
        <v>0</v>
      </c>
      <c r="BB396" s="492">
        <f t="shared" si="312"/>
        <v>0</v>
      </c>
      <c r="BD396" s="265">
        <f t="shared" si="315"/>
        <v>0</v>
      </c>
      <c r="BE396" s="105"/>
      <c r="BF396" s="105"/>
      <c r="BG396" s="105"/>
      <c r="BH396" s="105"/>
      <c r="BI396" s="105"/>
      <c r="BJ396" s="105"/>
    </row>
    <row r="397" spans="2:62" ht="20.100000000000001" hidden="1" customHeight="1" outlineLevel="1">
      <c r="B397" s="100"/>
      <c r="C397" s="908"/>
      <c r="D397" s="909"/>
      <c r="E397" s="909"/>
      <c r="F397" s="910"/>
      <c r="G397" s="890"/>
      <c r="H397" s="891"/>
      <c r="I397" s="152"/>
      <c r="J397" s="152"/>
      <c r="K397" s="152"/>
      <c r="L397" s="152"/>
      <c r="M397" s="152"/>
      <c r="N397" s="152"/>
      <c r="O397" s="152"/>
      <c r="P397" s="153"/>
      <c r="Q397" s="153"/>
      <c r="R397" s="156">
        <f t="shared" si="305"/>
        <v>0</v>
      </c>
      <c r="S397" s="156">
        <f t="shared" si="306"/>
        <v>0</v>
      </c>
      <c r="U397" s="157">
        <f t="shared" si="313"/>
        <v>0</v>
      </c>
      <c r="W397" s="152"/>
      <c r="X397" s="152"/>
      <c r="Y397" s="152"/>
      <c r="Z397" s="152"/>
      <c r="AA397" s="152"/>
      <c r="AB397" s="152"/>
      <c r="AC397" s="347"/>
      <c r="AD397" s="152"/>
      <c r="AE397" s="152"/>
      <c r="AF397" s="152"/>
      <c r="AG397" s="152"/>
      <c r="AH397" s="152"/>
      <c r="AI397" s="152"/>
      <c r="AJ397" s="347"/>
      <c r="AK397" s="152"/>
      <c r="AL397" s="152"/>
      <c r="AM397" s="295"/>
      <c r="AN397" s="228"/>
      <c r="AO397" s="228"/>
      <c r="AP397" s="228"/>
      <c r="AQ397" s="228"/>
      <c r="AR397" s="228"/>
      <c r="AS397" s="348"/>
      <c r="AT397" s="264">
        <f t="shared" si="309"/>
        <v>0</v>
      </c>
      <c r="AU397" s="259"/>
      <c r="AV397" s="265">
        <f t="shared" si="310"/>
        <v>0</v>
      </c>
      <c r="AX397" s="265">
        <f t="shared" si="314"/>
        <v>0</v>
      </c>
      <c r="AZ397" s="492">
        <f t="shared" si="311"/>
        <v>0</v>
      </c>
      <c r="BB397" s="492">
        <f t="shared" si="312"/>
        <v>0</v>
      </c>
      <c r="BD397" s="265">
        <f t="shared" si="315"/>
        <v>0</v>
      </c>
      <c r="BE397" s="105"/>
      <c r="BF397" s="105"/>
      <c r="BG397" s="105"/>
      <c r="BH397" s="105"/>
      <c r="BI397" s="105"/>
      <c r="BJ397" s="105"/>
    </row>
    <row r="398" spans="2:62" ht="20.100000000000001" hidden="1" customHeight="1" outlineLevel="1">
      <c r="B398" s="100"/>
      <c r="C398" s="908"/>
      <c r="D398" s="909"/>
      <c r="E398" s="909"/>
      <c r="F398" s="910"/>
      <c r="G398" s="890"/>
      <c r="H398" s="891"/>
      <c r="I398" s="152"/>
      <c r="J398" s="152"/>
      <c r="K398" s="152"/>
      <c r="L398" s="152"/>
      <c r="M398" s="152"/>
      <c r="N398" s="152"/>
      <c r="O398" s="152"/>
      <c r="P398" s="153"/>
      <c r="Q398" s="153"/>
      <c r="R398" s="156">
        <f t="shared" si="305"/>
        <v>0</v>
      </c>
      <c r="S398" s="156">
        <f t="shared" si="306"/>
        <v>0</v>
      </c>
      <c r="U398" s="157">
        <f t="shared" si="313"/>
        <v>0</v>
      </c>
      <c r="W398" s="152"/>
      <c r="X398" s="152"/>
      <c r="Y398" s="152"/>
      <c r="Z398" s="152"/>
      <c r="AA398" s="152"/>
      <c r="AB398" s="152"/>
      <c r="AC398" s="347"/>
      <c r="AD398" s="152"/>
      <c r="AE398" s="152"/>
      <c r="AF398" s="152"/>
      <c r="AG398" s="152"/>
      <c r="AH398" s="152"/>
      <c r="AI398" s="152"/>
      <c r="AJ398" s="347"/>
      <c r="AK398" s="152"/>
      <c r="AL398" s="152"/>
      <c r="AM398" s="295"/>
      <c r="AN398" s="228"/>
      <c r="AO398" s="228"/>
      <c r="AP398" s="228"/>
      <c r="AQ398" s="228"/>
      <c r="AR398" s="228"/>
      <c r="AS398" s="348"/>
      <c r="AT398" s="264">
        <f t="shared" si="309"/>
        <v>0</v>
      </c>
      <c r="AU398" s="259"/>
      <c r="AV398" s="265">
        <f t="shared" si="310"/>
        <v>0</v>
      </c>
      <c r="AX398" s="265">
        <f t="shared" si="314"/>
        <v>0</v>
      </c>
      <c r="AZ398" s="492">
        <f t="shared" si="311"/>
        <v>0</v>
      </c>
      <c r="BB398" s="492">
        <f t="shared" si="312"/>
        <v>0</v>
      </c>
      <c r="BD398" s="265">
        <f t="shared" si="315"/>
        <v>0</v>
      </c>
      <c r="BE398" s="105"/>
      <c r="BF398" s="105"/>
      <c r="BG398" s="105"/>
      <c r="BH398" s="105"/>
      <c r="BI398" s="105"/>
      <c r="BJ398" s="105"/>
    </row>
    <row r="399" spans="2:62" ht="20.100000000000001" hidden="1" customHeight="1" outlineLevel="1">
      <c r="B399" s="100"/>
      <c r="C399" s="908"/>
      <c r="D399" s="909"/>
      <c r="E399" s="909"/>
      <c r="F399" s="910"/>
      <c r="G399" s="890"/>
      <c r="H399" s="891"/>
      <c r="I399" s="152"/>
      <c r="J399" s="152"/>
      <c r="K399" s="152"/>
      <c r="L399" s="152"/>
      <c r="M399" s="152"/>
      <c r="N399" s="152"/>
      <c r="O399" s="152"/>
      <c r="P399" s="153"/>
      <c r="Q399" s="153"/>
      <c r="R399" s="156">
        <f t="shared" si="305"/>
        <v>0</v>
      </c>
      <c r="S399" s="156">
        <f t="shared" si="306"/>
        <v>0</v>
      </c>
      <c r="U399" s="157">
        <f t="shared" si="313"/>
        <v>0</v>
      </c>
      <c r="W399" s="152"/>
      <c r="X399" s="152"/>
      <c r="Y399" s="152"/>
      <c r="Z399" s="152"/>
      <c r="AA399" s="152"/>
      <c r="AB399" s="152"/>
      <c r="AC399" s="347"/>
      <c r="AD399" s="152"/>
      <c r="AE399" s="152"/>
      <c r="AF399" s="152"/>
      <c r="AG399" s="152"/>
      <c r="AH399" s="152"/>
      <c r="AI399" s="152"/>
      <c r="AJ399" s="347"/>
      <c r="AK399" s="152"/>
      <c r="AL399" s="152"/>
      <c r="AM399" s="295"/>
      <c r="AN399" s="228"/>
      <c r="AO399" s="228"/>
      <c r="AP399" s="228"/>
      <c r="AQ399" s="228"/>
      <c r="AR399" s="228"/>
      <c r="AS399" s="348"/>
      <c r="AT399" s="264">
        <f t="shared" si="309"/>
        <v>0</v>
      </c>
      <c r="AU399" s="259"/>
      <c r="AV399" s="265">
        <f t="shared" si="310"/>
        <v>0</v>
      </c>
      <c r="AX399" s="265">
        <f t="shared" si="314"/>
        <v>0</v>
      </c>
      <c r="AZ399" s="492">
        <f t="shared" si="311"/>
        <v>0</v>
      </c>
      <c r="BB399" s="492">
        <f t="shared" si="312"/>
        <v>0</v>
      </c>
      <c r="BD399" s="265">
        <f t="shared" si="315"/>
        <v>0</v>
      </c>
      <c r="BE399" s="105"/>
      <c r="BF399" s="105"/>
      <c r="BG399" s="105"/>
      <c r="BH399" s="105"/>
      <c r="BI399" s="105"/>
      <c r="BJ399" s="105"/>
    </row>
    <row r="400" spans="2:62" ht="20.100000000000001" hidden="1" customHeight="1" outlineLevel="1">
      <c r="B400" s="100"/>
      <c r="C400" s="908"/>
      <c r="D400" s="909"/>
      <c r="E400" s="909"/>
      <c r="F400" s="910"/>
      <c r="G400" s="890"/>
      <c r="H400" s="891"/>
      <c r="I400" s="152"/>
      <c r="J400" s="152"/>
      <c r="K400" s="152"/>
      <c r="L400" s="152"/>
      <c r="M400" s="152"/>
      <c r="N400" s="152"/>
      <c r="O400" s="152"/>
      <c r="P400" s="153"/>
      <c r="Q400" s="153"/>
      <c r="R400" s="156">
        <f t="shared" si="305"/>
        <v>0</v>
      </c>
      <c r="S400" s="156">
        <f t="shared" si="306"/>
        <v>0</v>
      </c>
      <c r="U400" s="157">
        <f t="shared" si="313"/>
        <v>0</v>
      </c>
      <c r="W400" s="152"/>
      <c r="X400" s="152"/>
      <c r="Y400" s="152"/>
      <c r="Z400" s="152"/>
      <c r="AA400" s="152"/>
      <c r="AB400" s="152"/>
      <c r="AC400" s="347"/>
      <c r="AD400" s="152"/>
      <c r="AE400" s="152"/>
      <c r="AF400" s="152"/>
      <c r="AG400" s="152"/>
      <c r="AH400" s="152"/>
      <c r="AI400" s="152"/>
      <c r="AJ400" s="347"/>
      <c r="AK400" s="152"/>
      <c r="AL400" s="152"/>
      <c r="AM400" s="295"/>
      <c r="AN400" s="228"/>
      <c r="AO400" s="228"/>
      <c r="AP400" s="228"/>
      <c r="AQ400" s="228"/>
      <c r="AR400" s="228"/>
      <c r="AS400" s="348"/>
      <c r="AT400" s="264">
        <f t="shared" si="309"/>
        <v>0</v>
      </c>
      <c r="AU400" s="259"/>
      <c r="AV400" s="265">
        <f t="shared" si="310"/>
        <v>0</v>
      </c>
      <c r="AX400" s="265">
        <f t="shared" si="314"/>
        <v>0</v>
      </c>
      <c r="AZ400" s="492">
        <f t="shared" si="311"/>
        <v>0</v>
      </c>
      <c r="BB400" s="492">
        <f t="shared" si="312"/>
        <v>0</v>
      </c>
      <c r="BD400" s="265">
        <f t="shared" si="315"/>
        <v>0</v>
      </c>
      <c r="BE400" s="105"/>
      <c r="BF400" s="105"/>
      <c r="BG400" s="105"/>
      <c r="BH400" s="105"/>
      <c r="BI400" s="105"/>
      <c r="BJ400" s="105"/>
    </row>
    <row r="401" spans="2:62" ht="20.100000000000001" hidden="1" customHeight="1" outlineLevel="1">
      <c r="B401" s="100"/>
      <c r="C401" s="908"/>
      <c r="D401" s="909"/>
      <c r="E401" s="909"/>
      <c r="F401" s="910"/>
      <c r="G401" s="890"/>
      <c r="H401" s="891"/>
      <c r="I401" s="152"/>
      <c r="J401" s="152"/>
      <c r="K401" s="152"/>
      <c r="L401" s="152"/>
      <c r="M401" s="152"/>
      <c r="N401" s="152"/>
      <c r="O401" s="152"/>
      <c r="P401" s="153"/>
      <c r="Q401" s="153"/>
      <c r="R401" s="156">
        <f t="shared" si="305"/>
        <v>0</v>
      </c>
      <c r="S401" s="156">
        <f t="shared" si="306"/>
        <v>0</v>
      </c>
      <c r="U401" s="157">
        <f t="shared" si="313"/>
        <v>0</v>
      </c>
      <c r="W401" s="152"/>
      <c r="X401" s="152"/>
      <c r="Y401" s="152"/>
      <c r="Z401" s="152"/>
      <c r="AA401" s="152"/>
      <c r="AB401" s="152"/>
      <c r="AC401" s="347"/>
      <c r="AD401" s="152"/>
      <c r="AE401" s="152"/>
      <c r="AF401" s="152"/>
      <c r="AG401" s="152"/>
      <c r="AH401" s="152"/>
      <c r="AI401" s="152"/>
      <c r="AJ401" s="347"/>
      <c r="AK401" s="152"/>
      <c r="AL401" s="152"/>
      <c r="AM401" s="295"/>
      <c r="AN401" s="228"/>
      <c r="AO401" s="228"/>
      <c r="AP401" s="228"/>
      <c r="AQ401" s="228"/>
      <c r="AR401" s="228"/>
      <c r="AS401" s="348"/>
      <c r="AT401" s="264">
        <f t="shared" si="309"/>
        <v>0</v>
      </c>
      <c r="AU401" s="259"/>
      <c r="AV401" s="265">
        <f t="shared" si="310"/>
        <v>0</v>
      </c>
      <c r="AX401" s="265">
        <f t="shared" si="314"/>
        <v>0</v>
      </c>
      <c r="AZ401" s="492">
        <f t="shared" si="311"/>
        <v>0</v>
      </c>
      <c r="BB401" s="492">
        <f t="shared" si="312"/>
        <v>0</v>
      </c>
      <c r="BD401" s="265">
        <f t="shared" si="315"/>
        <v>0</v>
      </c>
      <c r="BE401" s="105"/>
      <c r="BF401" s="105"/>
      <c r="BG401" s="105"/>
      <c r="BH401" s="105"/>
      <c r="BI401" s="105"/>
      <c r="BJ401" s="105"/>
    </row>
    <row r="402" spans="2:62" ht="9.9499999999999993" hidden="1" customHeight="1" outlineLevel="1">
      <c r="B402" s="101"/>
      <c r="C402" s="208"/>
      <c r="D402" s="208"/>
      <c r="E402" s="208"/>
      <c r="F402" s="208"/>
      <c r="G402" s="237"/>
      <c r="H402" s="207"/>
      <c r="I402" s="257"/>
      <c r="J402" s="257"/>
      <c r="K402" s="257"/>
      <c r="L402" s="257"/>
      <c r="M402" s="257"/>
      <c r="N402" s="257"/>
      <c r="O402" s="257"/>
      <c r="P402" s="256"/>
      <c r="Q402" s="102"/>
      <c r="R402" s="102"/>
      <c r="S402" s="102"/>
      <c r="U402" s="98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Z402" s="493"/>
      <c r="BE402" s="105"/>
      <c r="BF402" s="105"/>
      <c r="BG402" s="105"/>
      <c r="BH402" s="105"/>
      <c r="BI402" s="105"/>
      <c r="BJ402" s="105"/>
    </row>
    <row r="403" spans="2:62" ht="20.100000000000001" customHeight="1" collapsed="1">
      <c r="B403" s="8">
        <f>B386+1</f>
        <v>24</v>
      </c>
      <c r="C403" s="916"/>
      <c r="D403" s="917"/>
      <c r="E403" s="917"/>
      <c r="F403" s="918"/>
      <c r="G403" s="429"/>
      <c r="H403" s="206">
        <v>1</v>
      </c>
      <c r="I403" s="642">
        <f t="shared" ref="I403" si="316">$H403*SUM(I404:I418)</f>
        <v>0</v>
      </c>
      <c r="J403" s="643">
        <f t="shared" ref="J403:O403" si="317">$H403*SUM(J404:J418)</f>
        <v>0</v>
      </c>
      <c r="K403" s="644">
        <f t="shared" si="317"/>
        <v>0</v>
      </c>
      <c r="L403" s="645">
        <f t="shared" si="317"/>
        <v>0</v>
      </c>
      <c r="M403" s="645">
        <f t="shared" si="317"/>
        <v>0</v>
      </c>
      <c r="N403" s="644">
        <f t="shared" si="317"/>
        <v>0</v>
      </c>
      <c r="O403" s="642">
        <f t="shared" si="317"/>
        <v>0</v>
      </c>
      <c r="P403" s="209">
        <f t="shared" ref="P403:Q403" si="318">$H403*SUM(P404:P418)</f>
        <v>0</v>
      </c>
      <c r="Q403" s="210">
        <f t="shared" si="318"/>
        <v>0</v>
      </c>
      <c r="R403" s="136">
        <f t="shared" ref="R403:R418" si="319">P403*(1+Gewinn)*(1+SicherheitAngebot)</f>
        <v>0</v>
      </c>
      <c r="S403" s="137">
        <f t="shared" ref="S403:S418" si="320">Q403*(1+MGKZ)*(1+Gewinn)*(1+SicherheitAngebot)</f>
        <v>0</v>
      </c>
      <c r="U403" s="10">
        <f>I403*$I$7+J403*$J$7+K403*$K$7+L403*$L$7+M403*$M$7+N403*$N$7+O403*$O$7+R403+S403</f>
        <v>0</v>
      </c>
      <c r="W403" s="646">
        <f t="shared" ref="W403:AB403" si="321">$H403*SUM(W404:W418)</f>
        <v>0</v>
      </c>
      <c r="X403" s="647">
        <f t="shared" si="321"/>
        <v>0</v>
      </c>
      <c r="Y403" s="648">
        <f t="shared" si="321"/>
        <v>0</v>
      </c>
      <c r="Z403" s="649">
        <f t="shared" si="321"/>
        <v>0</v>
      </c>
      <c r="AA403" s="648">
        <f t="shared" si="321"/>
        <v>0</v>
      </c>
      <c r="AB403" s="646">
        <f t="shared" si="321"/>
        <v>0</v>
      </c>
      <c r="AC403" s="258"/>
      <c r="AD403" s="646">
        <f t="shared" ref="AD403:AM403" si="322">$H403*SUM(AD404:AD418)</f>
        <v>0</v>
      </c>
      <c r="AE403" s="647">
        <f t="shared" si="322"/>
        <v>0</v>
      </c>
      <c r="AF403" s="648">
        <f t="shared" si="322"/>
        <v>0</v>
      </c>
      <c r="AG403" s="649">
        <f t="shared" si="322"/>
        <v>0</v>
      </c>
      <c r="AH403" s="648">
        <f t="shared" si="322"/>
        <v>0</v>
      </c>
      <c r="AI403" s="646">
        <f t="shared" si="322"/>
        <v>0</v>
      </c>
      <c r="AJ403" s="258"/>
      <c r="AK403" s="653">
        <f t="shared" si="322"/>
        <v>0</v>
      </c>
      <c r="AL403" s="653">
        <f t="shared" si="322"/>
        <v>0</v>
      </c>
      <c r="AM403" s="653">
        <f t="shared" si="322"/>
        <v>0</v>
      </c>
      <c r="AN403" s="227">
        <f>$H403*SUM(AN404:AN418)*(1+Gewinn)*(1+SicherheitAngebot)</f>
        <v>0</v>
      </c>
      <c r="AO403" s="227">
        <f>$H403*SUM(AO404:AO418)*(1+Gewinn)*(1+SicherheitAngebot)</f>
        <v>0</v>
      </c>
      <c r="AP403" s="227">
        <f>$H403*SUM(AP404:AP418)*(1+Gewinn)*(1+SicherheitAngebot)</f>
        <v>0</v>
      </c>
      <c r="AQ403" s="227">
        <f>$H403*SUM(AQ404:AQ418)*(1+Gewinn)*(1+SicherheitAngebot)</f>
        <v>0</v>
      </c>
      <c r="AR403" s="227">
        <f>$H403*SUM(AR404:AR418)*(1+Gewinn)*(1+SicherheitAngebot)</f>
        <v>0</v>
      </c>
      <c r="AS403" s="262"/>
      <c r="AT403" s="263">
        <f t="shared" si="309"/>
        <v>0</v>
      </c>
      <c r="AU403" s="259"/>
      <c r="AV403" s="491">
        <f>AK403*$AK$7+AL403*$AL$7+AM403*$AM$7+SUM(AN403:AR403)+AT403/Zuschläge_IBN+AT403</f>
        <v>0</v>
      </c>
      <c r="AX403" s="685">
        <f>U403+AV403</f>
        <v>0</v>
      </c>
      <c r="AZ403" s="490">
        <f>IF(H403&gt;0,U403/(1+SicherheitAngebot)*(1+Sicherheit),0)</f>
        <v>0</v>
      </c>
      <c r="BB403" s="490">
        <f>IF(H403&gt;0,AV403/(1+SicherheitAngebot)*(1+Sicherheit),0)</f>
        <v>0</v>
      </c>
      <c r="BD403" s="490">
        <f>AZ403+BB403</f>
        <v>0</v>
      </c>
      <c r="BE403" s="105"/>
      <c r="BF403" s="105"/>
      <c r="BG403" s="105"/>
      <c r="BH403" s="105"/>
      <c r="BI403" s="105"/>
      <c r="BJ403" s="105"/>
    </row>
    <row r="404" spans="2:62" ht="20.100000000000001" hidden="1" customHeight="1" outlineLevel="1">
      <c r="B404" s="99"/>
      <c r="C404" s="908"/>
      <c r="D404" s="909"/>
      <c r="E404" s="909"/>
      <c r="F404" s="910"/>
      <c r="G404" s="890"/>
      <c r="H404" s="901"/>
      <c r="I404" s="152"/>
      <c r="J404" s="152"/>
      <c r="K404" s="152"/>
      <c r="L404" s="152"/>
      <c r="M404" s="152"/>
      <c r="N404" s="152"/>
      <c r="O404" s="152"/>
      <c r="P404" s="153"/>
      <c r="Q404" s="153"/>
      <c r="R404" s="156">
        <f t="shared" si="319"/>
        <v>0</v>
      </c>
      <c r="S404" s="156">
        <f t="shared" si="320"/>
        <v>0</v>
      </c>
      <c r="U404" s="157">
        <f>I404*$I$7+J404*$J$7+K404*$K$7+L404*$L$7+M404*$M$7+N404*$N$7+O404*$O$7+R404+S404</f>
        <v>0</v>
      </c>
      <c r="W404" s="152"/>
      <c r="X404" s="152"/>
      <c r="Y404" s="152"/>
      <c r="Z404" s="152"/>
      <c r="AA404" s="152"/>
      <c r="AB404" s="152"/>
      <c r="AC404" s="347"/>
      <c r="AD404" s="152"/>
      <c r="AE404" s="152"/>
      <c r="AF404" s="152"/>
      <c r="AG404" s="152"/>
      <c r="AH404" s="152"/>
      <c r="AI404" s="152"/>
      <c r="AJ404" s="347"/>
      <c r="AK404" s="152"/>
      <c r="AL404" s="152"/>
      <c r="AM404" s="295"/>
      <c r="AN404" s="228"/>
      <c r="AO404" s="228"/>
      <c r="AP404" s="228"/>
      <c r="AQ404" s="228"/>
      <c r="AR404" s="228"/>
      <c r="AS404" s="348"/>
      <c r="AT404" s="264">
        <f t="shared" si="309"/>
        <v>0</v>
      </c>
      <c r="AU404" s="259"/>
      <c r="AV404" s="265">
        <f t="shared" ref="AV404:AV418" si="323">AK404*$AK$7+AL404*$AL$7+AM404*$AM$7+SUM(AN404:AR404)*(1+Gewinn)*(1+SicherheitAngebot)+AT404/Zuschläge_IBN+AT404</f>
        <v>0</v>
      </c>
      <c r="AX404" s="265">
        <f>U404+AV404</f>
        <v>0</v>
      </c>
      <c r="AZ404" s="492">
        <f t="shared" ref="AZ404:AZ418" si="324">U404/(1+SicherheitAngebot)*(1+Sicherheit)</f>
        <v>0</v>
      </c>
      <c r="BB404" s="492">
        <f t="shared" ref="BB404:BB418" si="325">AV404/(1+SicherheitAngebot)*(1+Sicherheit)</f>
        <v>0</v>
      </c>
      <c r="BD404" s="265">
        <f>AZ404+BB404</f>
        <v>0</v>
      </c>
      <c r="BE404" s="105"/>
      <c r="BF404" s="105"/>
      <c r="BG404" s="105"/>
      <c r="BH404" s="105"/>
      <c r="BI404" s="105"/>
      <c r="BJ404" s="105"/>
    </row>
    <row r="405" spans="2:62" ht="20.100000000000001" hidden="1" customHeight="1" outlineLevel="1">
      <c r="B405" s="100"/>
      <c r="C405" s="908"/>
      <c r="D405" s="909"/>
      <c r="E405" s="909"/>
      <c r="F405" s="910"/>
      <c r="G405" s="890"/>
      <c r="H405" s="891"/>
      <c r="I405" s="152"/>
      <c r="J405" s="152"/>
      <c r="K405" s="152"/>
      <c r="L405" s="152"/>
      <c r="M405" s="152"/>
      <c r="N405" s="152"/>
      <c r="O405" s="152"/>
      <c r="P405" s="153"/>
      <c r="Q405" s="153"/>
      <c r="R405" s="156">
        <f t="shared" si="319"/>
        <v>0</v>
      </c>
      <c r="S405" s="156">
        <f t="shared" si="320"/>
        <v>0</v>
      </c>
      <c r="U405" s="157">
        <f t="shared" ref="U405:U418" si="326">I405*$I$7+J405*$J$7+K405*$K$7+L405*$L$7+M405*$M$7+N405*$N$7+O405*$O$7+R405+S405</f>
        <v>0</v>
      </c>
      <c r="W405" s="152"/>
      <c r="X405" s="152"/>
      <c r="Y405" s="152"/>
      <c r="Z405" s="152"/>
      <c r="AA405" s="152"/>
      <c r="AB405" s="152"/>
      <c r="AC405" s="347"/>
      <c r="AD405" s="152"/>
      <c r="AE405" s="152"/>
      <c r="AF405" s="152"/>
      <c r="AG405" s="152"/>
      <c r="AH405" s="152"/>
      <c r="AI405" s="152"/>
      <c r="AJ405" s="347"/>
      <c r="AK405" s="152"/>
      <c r="AL405" s="152"/>
      <c r="AM405" s="295"/>
      <c r="AN405" s="228"/>
      <c r="AO405" s="228"/>
      <c r="AP405" s="228"/>
      <c r="AQ405" s="228"/>
      <c r="AR405" s="228"/>
      <c r="AS405" s="348"/>
      <c r="AT405" s="264">
        <f t="shared" si="309"/>
        <v>0</v>
      </c>
      <c r="AU405" s="259"/>
      <c r="AV405" s="265">
        <f t="shared" si="323"/>
        <v>0</v>
      </c>
      <c r="AX405" s="265">
        <f t="shared" ref="AX405:AX418" si="327">U405+AV405</f>
        <v>0</v>
      </c>
      <c r="AZ405" s="492">
        <f t="shared" si="324"/>
        <v>0</v>
      </c>
      <c r="BB405" s="492">
        <f t="shared" si="325"/>
        <v>0</v>
      </c>
      <c r="BD405" s="265">
        <f t="shared" ref="BD405:BD418" si="328">AZ405+BB405</f>
        <v>0</v>
      </c>
      <c r="BE405" s="105"/>
      <c r="BF405" s="105"/>
      <c r="BG405" s="105"/>
      <c r="BH405" s="105"/>
      <c r="BI405" s="105"/>
      <c r="BJ405" s="105"/>
    </row>
    <row r="406" spans="2:62" ht="20.100000000000001" hidden="1" customHeight="1" outlineLevel="1">
      <c r="B406" s="100"/>
      <c r="C406" s="908"/>
      <c r="D406" s="909"/>
      <c r="E406" s="909"/>
      <c r="F406" s="910"/>
      <c r="G406" s="890"/>
      <c r="H406" s="891"/>
      <c r="I406" s="152"/>
      <c r="J406" s="152"/>
      <c r="K406" s="152"/>
      <c r="L406" s="152"/>
      <c r="M406" s="152"/>
      <c r="N406" s="152"/>
      <c r="O406" s="152"/>
      <c r="P406" s="153"/>
      <c r="Q406" s="153"/>
      <c r="R406" s="156">
        <f t="shared" si="319"/>
        <v>0</v>
      </c>
      <c r="S406" s="156">
        <f t="shared" si="320"/>
        <v>0</v>
      </c>
      <c r="U406" s="157">
        <f t="shared" si="326"/>
        <v>0</v>
      </c>
      <c r="W406" s="152"/>
      <c r="X406" s="152"/>
      <c r="Y406" s="152"/>
      <c r="Z406" s="152"/>
      <c r="AA406" s="152"/>
      <c r="AB406" s="152"/>
      <c r="AC406" s="347"/>
      <c r="AD406" s="152"/>
      <c r="AE406" s="152"/>
      <c r="AF406" s="152"/>
      <c r="AG406" s="152"/>
      <c r="AH406" s="152"/>
      <c r="AI406" s="152"/>
      <c r="AJ406" s="347"/>
      <c r="AK406" s="152"/>
      <c r="AL406" s="152"/>
      <c r="AM406" s="295"/>
      <c r="AN406" s="228"/>
      <c r="AO406" s="228"/>
      <c r="AP406" s="228"/>
      <c r="AQ406" s="228"/>
      <c r="AR406" s="228"/>
      <c r="AS406" s="348"/>
      <c r="AT406" s="264">
        <f t="shared" si="309"/>
        <v>0</v>
      </c>
      <c r="AU406" s="259"/>
      <c r="AV406" s="265">
        <f t="shared" si="323"/>
        <v>0</v>
      </c>
      <c r="AX406" s="265">
        <f t="shared" si="327"/>
        <v>0</v>
      </c>
      <c r="AZ406" s="492">
        <f t="shared" si="324"/>
        <v>0</v>
      </c>
      <c r="BB406" s="492">
        <f t="shared" si="325"/>
        <v>0</v>
      </c>
      <c r="BD406" s="265">
        <f t="shared" si="328"/>
        <v>0</v>
      </c>
      <c r="BE406" s="105"/>
      <c r="BF406" s="105"/>
      <c r="BG406" s="105"/>
      <c r="BH406" s="105"/>
      <c r="BI406" s="105"/>
      <c r="BJ406" s="105"/>
    </row>
    <row r="407" spans="2:62" ht="20.100000000000001" hidden="1" customHeight="1" outlineLevel="1">
      <c r="B407" s="100"/>
      <c r="C407" s="908"/>
      <c r="D407" s="909"/>
      <c r="E407" s="909"/>
      <c r="F407" s="910"/>
      <c r="G407" s="890"/>
      <c r="H407" s="891"/>
      <c r="I407" s="152"/>
      <c r="J407" s="152"/>
      <c r="K407" s="152"/>
      <c r="L407" s="152"/>
      <c r="M407" s="152"/>
      <c r="N407" s="152"/>
      <c r="O407" s="152"/>
      <c r="P407" s="153"/>
      <c r="Q407" s="153"/>
      <c r="R407" s="156">
        <f t="shared" si="319"/>
        <v>0</v>
      </c>
      <c r="S407" s="156">
        <f t="shared" si="320"/>
        <v>0</v>
      </c>
      <c r="U407" s="157">
        <f t="shared" si="326"/>
        <v>0</v>
      </c>
      <c r="W407" s="152"/>
      <c r="X407" s="152"/>
      <c r="Y407" s="152"/>
      <c r="Z407" s="152"/>
      <c r="AA407" s="152"/>
      <c r="AB407" s="152"/>
      <c r="AC407" s="347"/>
      <c r="AD407" s="152"/>
      <c r="AE407" s="152"/>
      <c r="AF407" s="152"/>
      <c r="AG407" s="152"/>
      <c r="AH407" s="152"/>
      <c r="AI407" s="152"/>
      <c r="AJ407" s="347"/>
      <c r="AK407" s="152"/>
      <c r="AL407" s="152"/>
      <c r="AM407" s="295"/>
      <c r="AN407" s="228"/>
      <c r="AO407" s="228"/>
      <c r="AP407" s="228"/>
      <c r="AQ407" s="228"/>
      <c r="AR407" s="228"/>
      <c r="AS407" s="348"/>
      <c r="AT407" s="264">
        <f t="shared" si="309"/>
        <v>0</v>
      </c>
      <c r="AU407" s="259"/>
      <c r="AV407" s="265">
        <f t="shared" si="323"/>
        <v>0</v>
      </c>
      <c r="AX407" s="265">
        <f t="shared" si="327"/>
        <v>0</v>
      </c>
      <c r="AZ407" s="492">
        <f t="shared" si="324"/>
        <v>0</v>
      </c>
      <c r="BB407" s="492">
        <f t="shared" si="325"/>
        <v>0</v>
      </c>
      <c r="BD407" s="265">
        <f t="shared" si="328"/>
        <v>0</v>
      </c>
      <c r="BE407" s="105"/>
      <c r="BF407" s="105"/>
      <c r="BG407" s="105"/>
      <c r="BH407" s="105"/>
      <c r="BI407" s="105"/>
      <c r="BJ407" s="105"/>
    </row>
    <row r="408" spans="2:62" ht="20.100000000000001" hidden="1" customHeight="1" outlineLevel="1">
      <c r="B408" s="100"/>
      <c r="C408" s="908"/>
      <c r="D408" s="909"/>
      <c r="E408" s="909"/>
      <c r="F408" s="910"/>
      <c r="G408" s="890"/>
      <c r="H408" s="891"/>
      <c r="I408" s="152"/>
      <c r="J408" s="152"/>
      <c r="K408" s="152"/>
      <c r="L408" s="152"/>
      <c r="M408" s="152"/>
      <c r="N408" s="152"/>
      <c r="O408" s="152"/>
      <c r="P408" s="153"/>
      <c r="Q408" s="153"/>
      <c r="R408" s="156">
        <f t="shared" si="319"/>
        <v>0</v>
      </c>
      <c r="S408" s="156">
        <f t="shared" si="320"/>
        <v>0</v>
      </c>
      <c r="U408" s="157">
        <f t="shared" si="326"/>
        <v>0</v>
      </c>
      <c r="W408" s="152"/>
      <c r="X408" s="152"/>
      <c r="Y408" s="152"/>
      <c r="Z408" s="152"/>
      <c r="AA408" s="152"/>
      <c r="AB408" s="152"/>
      <c r="AC408" s="347"/>
      <c r="AD408" s="152"/>
      <c r="AE408" s="152"/>
      <c r="AF408" s="152"/>
      <c r="AG408" s="152"/>
      <c r="AH408" s="152"/>
      <c r="AI408" s="152"/>
      <c r="AJ408" s="347"/>
      <c r="AK408" s="152"/>
      <c r="AL408" s="152"/>
      <c r="AM408" s="295"/>
      <c r="AN408" s="228"/>
      <c r="AO408" s="228"/>
      <c r="AP408" s="228"/>
      <c r="AQ408" s="228"/>
      <c r="AR408" s="228"/>
      <c r="AS408" s="348"/>
      <c r="AT408" s="264">
        <f t="shared" si="309"/>
        <v>0</v>
      </c>
      <c r="AU408" s="259"/>
      <c r="AV408" s="265">
        <f t="shared" si="323"/>
        <v>0</v>
      </c>
      <c r="AX408" s="265">
        <f t="shared" si="327"/>
        <v>0</v>
      </c>
      <c r="AZ408" s="492">
        <f t="shared" si="324"/>
        <v>0</v>
      </c>
      <c r="BB408" s="492">
        <f t="shared" si="325"/>
        <v>0</v>
      </c>
      <c r="BD408" s="265">
        <f t="shared" si="328"/>
        <v>0</v>
      </c>
      <c r="BE408" s="105"/>
      <c r="BF408" s="105"/>
      <c r="BG408" s="105"/>
      <c r="BH408" s="105"/>
      <c r="BI408" s="105"/>
      <c r="BJ408" s="105"/>
    </row>
    <row r="409" spans="2:62" ht="20.100000000000001" hidden="1" customHeight="1" outlineLevel="1">
      <c r="B409" s="100"/>
      <c r="C409" s="908"/>
      <c r="D409" s="909"/>
      <c r="E409" s="909"/>
      <c r="F409" s="910"/>
      <c r="G409" s="890"/>
      <c r="H409" s="891"/>
      <c r="I409" s="152"/>
      <c r="J409" s="152"/>
      <c r="K409" s="152"/>
      <c r="L409" s="152"/>
      <c r="M409" s="152"/>
      <c r="N409" s="152"/>
      <c r="O409" s="152"/>
      <c r="P409" s="153"/>
      <c r="Q409" s="153"/>
      <c r="R409" s="156">
        <f t="shared" si="319"/>
        <v>0</v>
      </c>
      <c r="S409" s="156">
        <f t="shared" si="320"/>
        <v>0</v>
      </c>
      <c r="U409" s="157">
        <f t="shared" si="326"/>
        <v>0</v>
      </c>
      <c r="W409" s="152"/>
      <c r="X409" s="152"/>
      <c r="Y409" s="152"/>
      <c r="Z409" s="152"/>
      <c r="AA409" s="152"/>
      <c r="AB409" s="152"/>
      <c r="AC409" s="347"/>
      <c r="AD409" s="152"/>
      <c r="AE409" s="152"/>
      <c r="AF409" s="152"/>
      <c r="AG409" s="152"/>
      <c r="AH409" s="152"/>
      <c r="AI409" s="152"/>
      <c r="AJ409" s="347"/>
      <c r="AK409" s="152"/>
      <c r="AL409" s="152"/>
      <c r="AM409" s="295"/>
      <c r="AN409" s="228"/>
      <c r="AO409" s="228"/>
      <c r="AP409" s="228"/>
      <c r="AQ409" s="228"/>
      <c r="AR409" s="228"/>
      <c r="AS409" s="348"/>
      <c r="AT409" s="264">
        <f t="shared" si="309"/>
        <v>0</v>
      </c>
      <c r="AU409" s="259"/>
      <c r="AV409" s="265">
        <f t="shared" si="323"/>
        <v>0</v>
      </c>
      <c r="AX409" s="265">
        <f t="shared" si="327"/>
        <v>0</v>
      </c>
      <c r="AZ409" s="492">
        <f t="shared" si="324"/>
        <v>0</v>
      </c>
      <c r="BB409" s="492">
        <f t="shared" si="325"/>
        <v>0</v>
      </c>
      <c r="BD409" s="265">
        <f t="shared" si="328"/>
        <v>0</v>
      </c>
      <c r="BE409" s="105"/>
      <c r="BF409" s="105"/>
      <c r="BG409" s="105"/>
      <c r="BH409" s="105"/>
      <c r="BI409" s="105"/>
      <c r="BJ409" s="105"/>
    </row>
    <row r="410" spans="2:62" ht="20.100000000000001" hidden="1" customHeight="1" outlineLevel="1">
      <c r="B410" s="100"/>
      <c r="C410" s="908"/>
      <c r="D410" s="909"/>
      <c r="E410" s="909"/>
      <c r="F410" s="910"/>
      <c r="G410" s="890"/>
      <c r="H410" s="891"/>
      <c r="I410" s="152"/>
      <c r="J410" s="152"/>
      <c r="K410" s="152"/>
      <c r="L410" s="152"/>
      <c r="M410" s="152"/>
      <c r="N410" s="152"/>
      <c r="O410" s="152"/>
      <c r="P410" s="153"/>
      <c r="Q410" s="153"/>
      <c r="R410" s="156">
        <f t="shared" si="319"/>
        <v>0</v>
      </c>
      <c r="S410" s="156">
        <f t="shared" si="320"/>
        <v>0</v>
      </c>
      <c r="U410" s="157">
        <f t="shared" si="326"/>
        <v>0</v>
      </c>
      <c r="W410" s="152"/>
      <c r="X410" s="152"/>
      <c r="Y410" s="152"/>
      <c r="Z410" s="152"/>
      <c r="AA410" s="152"/>
      <c r="AB410" s="152"/>
      <c r="AC410" s="347"/>
      <c r="AD410" s="152"/>
      <c r="AE410" s="152"/>
      <c r="AF410" s="152"/>
      <c r="AG410" s="152"/>
      <c r="AH410" s="152"/>
      <c r="AI410" s="152"/>
      <c r="AJ410" s="347"/>
      <c r="AK410" s="152"/>
      <c r="AL410" s="152"/>
      <c r="AM410" s="295"/>
      <c r="AN410" s="228"/>
      <c r="AO410" s="228"/>
      <c r="AP410" s="228"/>
      <c r="AQ410" s="228"/>
      <c r="AR410" s="228"/>
      <c r="AS410" s="348"/>
      <c r="AT410" s="264">
        <f t="shared" si="309"/>
        <v>0</v>
      </c>
      <c r="AU410" s="259"/>
      <c r="AV410" s="265">
        <f t="shared" si="323"/>
        <v>0</v>
      </c>
      <c r="AX410" s="265">
        <f t="shared" si="327"/>
        <v>0</v>
      </c>
      <c r="AZ410" s="492">
        <f t="shared" si="324"/>
        <v>0</v>
      </c>
      <c r="BB410" s="492">
        <f t="shared" si="325"/>
        <v>0</v>
      </c>
      <c r="BD410" s="265">
        <f t="shared" si="328"/>
        <v>0</v>
      </c>
      <c r="BE410" s="105"/>
      <c r="BF410" s="105"/>
      <c r="BG410" s="105"/>
      <c r="BH410" s="105"/>
      <c r="BI410" s="105"/>
      <c r="BJ410" s="105"/>
    </row>
    <row r="411" spans="2:62" ht="20.100000000000001" hidden="1" customHeight="1" outlineLevel="1">
      <c r="B411" s="100"/>
      <c r="C411" s="908"/>
      <c r="D411" s="909"/>
      <c r="E411" s="909"/>
      <c r="F411" s="910"/>
      <c r="G411" s="890"/>
      <c r="H411" s="891"/>
      <c r="I411" s="152"/>
      <c r="J411" s="152"/>
      <c r="K411" s="152"/>
      <c r="L411" s="152"/>
      <c r="M411" s="152"/>
      <c r="N411" s="152"/>
      <c r="O411" s="152"/>
      <c r="P411" s="153"/>
      <c r="Q411" s="153"/>
      <c r="R411" s="156">
        <f t="shared" si="319"/>
        <v>0</v>
      </c>
      <c r="S411" s="156">
        <f t="shared" si="320"/>
        <v>0</v>
      </c>
      <c r="U411" s="157">
        <f t="shared" si="326"/>
        <v>0</v>
      </c>
      <c r="W411" s="152"/>
      <c r="X411" s="152"/>
      <c r="Y411" s="152"/>
      <c r="Z411" s="152"/>
      <c r="AA411" s="152"/>
      <c r="AB411" s="152"/>
      <c r="AC411" s="347"/>
      <c r="AD411" s="152"/>
      <c r="AE411" s="152"/>
      <c r="AF411" s="152"/>
      <c r="AG411" s="152"/>
      <c r="AH411" s="152"/>
      <c r="AI411" s="152"/>
      <c r="AJ411" s="347"/>
      <c r="AK411" s="152"/>
      <c r="AL411" s="152"/>
      <c r="AM411" s="295"/>
      <c r="AN411" s="228"/>
      <c r="AO411" s="228"/>
      <c r="AP411" s="228"/>
      <c r="AQ411" s="228"/>
      <c r="AR411" s="228"/>
      <c r="AS411" s="348"/>
      <c r="AT411" s="264">
        <f t="shared" si="309"/>
        <v>0</v>
      </c>
      <c r="AU411" s="259"/>
      <c r="AV411" s="265">
        <f t="shared" si="323"/>
        <v>0</v>
      </c>
      <c r="AX411" s="265">
        <f t="shared" si="327"/>
        <v>0</v>
      </c>
      <c r="AZ411" s="492">
        <f t="shared" si="324"/>
        <v>0</v>
      </c>
      <c r="BB411" s="492">
        <f t="shared" si="325"/>
        <v>0</v>
      </c>
      <c r="BD411" s="265">
        <f t="shared" si="328"/>
        <v>0</v>
      </c>
      <c r="BE411" s="105"/>
      <c r="BF411" s="105"/>
      <c r="BG411" s="105"/>
      <c r="BH411" s="105"/>
      <c r="BI411" s="105"/>
      <c r="BJ411" s="105"/>
    </row>
    <row r="412" spans="2:62" ht="20.100000000000001" hidden="1" customHeight="1" outlineLevel="1">
      <c r="B412" s="100"/>
      <c r="C412" s="908"/>
      <c r="D412" s="909"/>
      <c r="E412" s="909"/>
      <c r="F412" s="910"/>
      <c r="G412" s="890"/>
      <c r="H412" s="891"/>
      <c r="I412" s="152"/>
      <c r="J412" s="152"/>
      <c r="K412" s="152"/>
      <c r="L412" s="152"/>
      <c r="M412" s="152"/>
      <c r="N412" s="152"/>
      <c r="O412" s="152"/>
      <c r="P412" s="153"/>
      <c r="Q412" s="153"/>
      <c r="R412" s="156">
        <f t="shared" si="319"/>
        <v>0</v>
      </c>
      <c r="S412" s="156">
        <f t="shared" si="320"/>
        <v>0</v>
      </c>
      <c r="U412" s="157">
        <f t="shared" si="326"/>
        <v>0</v>
      </c>
      <c r="W412" s="152"/>
      <c r="X412" s="152"/>
      <c r="Y412" s="152"/>
      <c r="Z412" s="152"/>
      <c r="AA412" s="152"/>
      <c r="AB412" s="152"/>
      <c r="AC412" s="347"/>
      <c r="AD412" s="152"/>
      <c r="AE412" s="152"/>
      <c r="AF412" s="152"/>
      <c r="AG412" s="152"/>
      <c r="AH412" s="152"/>
      <c r="AI412" s="152"/>
      <c r="AJ412" s="347"/>
      <c r="AK412" s="152"/>
      <c r="AL412" s="152"/>
      <c r="AM412" s="295"/>
      <c r="AN412" s="228"/>
      <c r="AO412" s="228"/>
      <c r="AP412" s="228"/>
      <c r="AQ412" s="228"/>
      <c r="AR412" s="228"/>
      <c r="AS412" s="348"/>
      <c r="AT412" s="264">
        <f t="shared" si="309"/>
        <v>0</v>
      </c>
      <c r="AU412" s="259"/>
      <c r="AV412" s="265">
        <f t="shared" si="323"/>
        <v>0</v>
      </c>
      <c r="AX412" s="265">
        <f t="shared" si="327"/>
        <v>0</v>
      </c>
      <c r="AZ412" s="492">
        <f t="shared" si="324"/>
        <v>0</v>
      </c>
      <c r="BB412" s="492">
        <f t="shared" si="325"/>
        <v>0</v>
      </c>
      <c r="BD412" s="265">
        <f t="shared" si="328"/>
        <v>0</v>
      </c>
      <c r="BE412" s="105"/>
      <c r="BF412" s="105"/>
      <c r="BG412" s="105"/>
      <c r="BH412" s="105"/>
      <c r="BI412" s="105"/>
      <c r="BJ412" s="105"/>
    </row>
    <row r="413" spans="2:62" ht="20.100000000000001" hidden="1" customHeight="1" outlineLevel="1">
      <c r="B413" s="100"/>
      <c r="C413" s="908"/>
      <c r="D413" s="909"/>
      <c r="E413" s="909"/>
      <c r="F413" s="910"/>
      <c r="G413" s="890"/>
      <c r="H413" s="891"/>
      <c r="I413" s="152"/>
      <c r="J413" s="152"/>
      <c r="K413" s="152"/>
      <c r="L413" s="152"/>
      <c r="M413" s="152"/>
      <c r="N413" s="152"/>
      <c r="O413" s="152"/>
      <c r="P413" s="153"/>
      <c r="Q413" s="153"/>
      <c r="R413" s="156">
        <f t="shared" si="319"/>
        <v>0</v>
      </c>
      <c r="S413" s="156">
        <f t="shared" si="320"/>
        <v>0</v>
      </c>
      <c r="U413" s="157">
        <f t="shared" si="326"/>
        <v>0</v>
      </c>
      <c r="W413" s="152"/>
      <c r="X413" s="152"/>
      <c r="Y413" s="152"/>
      <c r="Z413" s="152"/>
      <c r="AA413" s="152"/>
      <c r="AB413" s="152"/>
      <c r="AC413" s="347"/>
      <c r="AD413" s="152"/>
      <c r="AE413" s="152"/>
      <c r="AF413" s="152"/>
      <c r="AG413" s="152"/>
      <c r="AH413" s="152"/>
      <c r="AI413" s="152"/>
      <c r="AJ413" s="347"/>
      <c r="AK413" s="152"/>
      <c r="AL413" s="152"/>
      <c r="AM413" s="295"/>
      <c r="AN413" s="228"/>
      <c r="AO413" s="228"/>
      <c r="AP413" s="228"/>
      <c r="AQ413" s="228"/>
      <c r="AR413" s="228"/>
      <c r="AS413" s="348"/>
      <c r="AT413" s="264">
        <f t="shared" si="309"/>
        <v>0</v>
      </c>
      <c r="AU413" s="259"/>
      <c r="AV413" s="265">
        <f t="shared" si="323"/>
        <v>0</v>
      </c>
      <c r="AX413" s="265">
        <f t="shared" si="327"/>
        <v>0</v>
      </c>
      <c r="AZ413" s="492">
        <f t="shared" si="324"/>
        <v>0</v>
      </c>
      <c r="BB413" s="492">
        <f t="shared" si="325"/>
        <v>0</v>
      </c>
      <c r="BD413" s="265">
        <f t="shared" si="328"/>
        <v>0</v>
      </c>
      <c r="BE413" s="105"/>
      <c r="BF413" s="105"/>
      <c r="BG413" s="105"/>
      <c r="BH413" s="105"/>
      <c r="BI413" s="105"/>
      <c r="BJ413" s="105"/>
    </row>
    <row r="414" spans="2:62" ht="20.100000000000001" hidden="1" customHeight="1" outlineLevel="1">
      <c r="B414" s="100"/>
      <c r="C414" s="908"/>
      <c r="D414" s="909"/>
      <c r="E414" s="909"/>
      <c r="F414" s="910"/>
      <c r="G414" s="890"/>
      <c r="H414" s="891"/>
      <c r="I414" s="152"/>
      <c r="J414" s="152"/>
      <c r="K414" s="152"/>
      <c r="L414" s="152"/>
      <c r="M414" s="152"/>
      <c r="N414" s="152"/>
      <c r="O414" s="152"/>
      <c r="P414" s="153"/>
      <c r="Q414" s="153"/>
      <c r="R414" s="156">
        <f t="shared" si="319"/>
        <v>0</v>
      </c>
      <c r="S414" s="156">
        <f t="shared" si="320"/>
        <v>0</v>
      </c>
      <c r="U414" s="157">
        <f t="shared" si="326"/>
        <v>0</v>
      </c>
      <c r="W414" s="152"/>
      <c r="X414" s="152"/>
      <c r="Y414" s="152"/>
      <c r="Z414" s="152"/>
      <c r="AA414" s="152"/>
      <c r="AB414" s="152"/>
      <c r="AC414" s="347"/>
      <c r="AD414" s="152"/>
      <c r="AE414" s="152"/>
      <c r="AF414" s="152"/>
      <c r="AG414" s="152"/>
      <c r="AH414" s="152"/>
      <c r="AI414" s="152"/>
      <c r="AJ414" s="347"/>
      <c r="AK414" s="152"/>
      <c r="AL414" s="152"/>
      <c r="AM414" s="295"/>
      <c r="AN414" s="228"/>
      <c r="AO414" s="228"/>
      <c r="AP414" s="228"/>
      <c r="AQ414" s="228"/>
      <c r="AR414" s="228"/>
      <c r="AS414" s="348"/>
      <c r="AT414" s="264">
        <f t="shared" si="309"/>
        <v>0</v>
      </c>
      <c r="AU414" s="259"/>
      <c r="AV414" s="265">
        <f t="shared" si="323"/>
        <v>0</v>
      </c>
      <c r="AX414" s="265">
        <f t="shared" si="327"/>
        <v>0</v>
      </c>
      <c r="AZ414" s="492">
        <f t="shared" si="324"/>
        <v>0</v>
      </c>
      <c r="BB414" s="492">
        <f t="shared" si="325"/>
        <v>0</v>
      </c>
      <c r="BD414" s="265">
        <f t="shared" si="328"/>
        <v>0</v>
      </c>
      <c r="BE414" s="105"/>
      <c r="BF414" s="105"/>
      <c r="BG414" s="105"/>
      <c r="BH414" s="105"/>
      <c r="BI414" s="105"/>
      <c r="BJ414" s="105"/>
    </row>
    <row r="415" spans="2:62" ht="20.100000000000001" hidden="1" customHeight="1" outlineLevel="1">
      <c r="B415" s="100"/>
      <c r="C415" s="908"/>
      <c r="D415" s="909"/>
      <c r="E415" s="909"/>
      <c r="F415" s="910"/>
      <c r="G415" s="890"/>
      <c r="H415" s="891"/>
      <c r="I415" s="152"/>
      <c r="J415" s="152"/>
      <c r="K415" s="152"/>
      <c r="L415" s="152"/>
      <c r="M415" s="152"/>
      <c r="N415" s="152"/>
      <c r="O415" s="152"/>
      <c r="P415" s="153"/>
      <c r="Q415" s="153"/>
      <c r="R415" s="156">
        <f t="shared" si="319"/>
        <v>0</v>
      </c>
      <c r="S415" s="156">
        <f t="shared" si="320"/>
        <v>0</v>
      </c>
      <c r="U415" s="157">
        <f t="shared" si="326"/>
        <v>0</v>
      </c>
      <c r="W415" s="152"/>
      <c r="X415" s="152"/>
      <c r="Y415" s="152"/>
      <c r="Z415" s="152"/>
      <c r="AA415" s="152"/>
      <c r="AB415" s="152"/>
      <c r="AC415" s="347"/>
      <c r="AD415" s="152"/>
      <c r="AE415" s="152"/>
      <c r="AF415" s="152"/>
      <c r="AG415" s="152"/>
      <c r="AH415" s="152"/>
      <c r="AI415" s="152"/>
      <c r="AJ415" s="347"/>
      <c r="AK415" s="152"/>
      <c r="AL415" s="152"/>
      <c r="AM415" s="295"/>
      <c r="AN415" s="228"/>
      <c r="AO415" s="228"/>
      <c r="AP415" s="228"/>
      <c r="AQ415" s="228"/>
      <c r="AR415" s="228"/>
      <c r="AS415" s="348"/>
      <c r="AT415" s="264">
        <f t="shared" si="309"/>
        <v>0</v>
      </c>
      <c r="AU415" s="259"/>
      <c r="AV415" s="265">
        <f t="shared" si="323"/>
        <v>0</v>
      </c>
      <c r="AX415" s="265">
        <f t="shared" si="327"/>
        <v>0</v>
      </c>
      <c r="AZ415" s="492">
        <f t="shared" si="324"/>
        <v>0</v>
      </c>
      <c r="BB415" s="492">
        <f t="shared" si="325"/>
        <v>0</v>
      </c>
      <c r="BD415" s="265">
        <f t="shared" si="328"/>
        <v>0</v>
      </c>
      <c r="BE415" s="105"/>
      <c r="BF415" s="105"/>
      <c r="BG415" s="105"/>
      <c r="BH415" s="105"/>
      <c r="BI415" s="105"/>
      <c r="BJ415" s="105"/>
    </row>
    <row r="416" spans="2:62" ht="20.100000000000001" hidden="1" customHeight="1" outlineLevel="1">
      <c r="B416" s="100"/>
      <c r="C416" s="908"/>
      <c r="D416" s="909"/>
      <c r="E416" s="909"/>
      <c r="F416" s="910"/>
      <c r="G416" s="890"/>
      <c r="H416" s="891"/>
      <c r="I416" s="152"/>
      <c r="J416" s="152"/>
      <c r="K416" s="152"/>
      <c r="L416" s="152"/>
      <c r="M416" s="152"/>
      <c r="N416" s="152"/>
      <c r="O416" s="152"/>
      <c r="P416" s="153"/>
      <c r="Q416" s="153"/>
      <c r="R416" s="156">
        <f t="shared" si="319"/>
        <v>0</v>
      </c>
      <c r="S416" s="156">
        <f t="shared" si="320"/>
        <v>0</v>
      </c>
      <c r="U416" s="157">
        <f t="shared" si="326"/>
        <v>0</v>
      </c>
      <c r="W416" s="152"/>
      <c r="X416" s="152"/>
      <c r="Y416" s="152"/>
      <c r="Z416" s="152"/>
      <c r="AA416" s="152"/>
      <c r="AB416" s="152"/>
      <c r="AC416" s="347"/>
      <c r="AD416" s="152"/>
      <c r="AE416" s="152"/>
      <c r="AF416" s="152"/>
      <c r="AG416" s="152"/>
      <c r="AH416" s="152"/>
      <c r="AI416" s="152"/>
      <c r="AJ416" s="347"/>
      <c r="AK416" s="152"/>
      <c r="AL416" s="152"/>
      <c r="AM416" s="295"/>
      <c r="AN416" s="228"/>
      <c r="AO416" s="228"/>
      <c r="AP416" s="228"/>
      <c r="AQ416" s="228"/>
      <c r="AR416" s="228"/>
      <c r="AS416" s="348"/>
      <c r="AT416" s="264">
        <f t="shared" si="309"/>
        <v>0</v>
      </c>
      <c r="AU416" s="259"/>
      <c r="AV416" s="265">
        <f t="shared" si="323"/>
        <v>0</v>
      </c>
      <c r="AX416" s="265">
        <f t="shared" si="327"/>
        <v>0</v>
      </c>
      <c r="AZ416" s="492">
        <f t="shared" si="324"/>
        <v>0</v>
      </c>
      <c r="BB416" s="492">
        <f t="shared" si="325"/>
        <v>0</v>
      </c>
      <c r="BD416" s="265">
        <f t="shared" si="328"/>
        <v>0</v>
      </c>
      <c r="BE416" s="105"/>
      <c r="BF416" s="105"/>
      <c r="BG416" s="105"/>
      <c r="BH416" s="105"/>
      <c r="BI416" s="105"/>
      <c r="BJ416" s="105"/>
    </row>
    <row r="417" spans="2:62" ht="20.100000000000001" hidden="1" customHeight="1" outlineLevel="1">
      <c r="B417" s="100"/>
      <c r="C417" s="908"/>
      <c r="D417" s="909"/>
      <c r="E417" s="909"/>
      <c r="F417" s="910"/>
      <c r="G417" s="890"/>
      <c r="H417" s="891"/>
      <c r="I417" s="152"/>
      <c r="J417" s="152"/>
      <c r="K417" s="152"/>
      <c r="L417" s="152"/>
      <c r="M417" s="152"/>
      <c r="N417" s="152"/>
      <c r="O417" s="152"/>
      <c r="P417" s="153"/>
      <c r="Q417" s="153"/>
      <c r="R417" s="156">
        <f t="shared" si="319"/>
        <v>0</v>
      </c>
      <c r="S417" s="156">
        <f t="shared" si="320"/>
        <v>0</v>
      </c>
      <c r="U417" s="157">
        <f t="shared" si="326"/>
        <v>0</v>
      </c>
      <c r="W417" s="152"/>
      <c r="X417" s="152"/>
      <c r="Y417" s="152"/>
      <c r="Z417" s="152"/>
      <c r="AA417" s="152"/>
      <c r="AB417" s="152"/>
      <c r="AC417" s="347"/>
      <c r="AD417" s="152"/>
      <c r="AE417" s="152"/>
      <c r="AF417" s="152"/>
      <c r="AG417" s="152"/>
      <c r="AH417" s="152"/>
      <c r="AI417" s="152"/>
      <c r="AJ417" s="347"/>
      <c r="AK417" s="152"/>
      <c r="AL417" s="152"/>
      <c r="AM417" s="295"/>
      <c r="AN417" s="228"/>
      <c r="AO417" s="228"/>
      <c r="AP417" s="228"/>
      <c r="AQ417" s="228"/>
      <c r="AR417" s="228"/>
      <c r="AS417" s="348"/>
      <c r="AT417" s="264">
        <f t="shared" si="309"/>
        <v>0</v>
      </c>
      <c r="AU417" s="259"/>
      <c r="AV417" s="265">
        <f t="shared" si="323"/>
        <v>0</v>
      </c>
      <c r="AX417" s="265">
        <f t="shared" si="327"/>
        <v>0</v>
      </c>
      <c r="AZ417" s="492">
        <f t="shared" si="324"/>
        <v>0</v>
      </c>
      <c r="BB417" s="492">
        <f t="shared" si="325"/>
        <v>0</v>
      </c>
      <c r="BD417" s="265">
        <f t="shared" si="328"/>
        <v>0</v>
      </c>
      <c r="BE417" s="105"/>
      <c r="BF417" s="105"/>
      <c r="BG417" s="105"/>
      <c r="BH417" s="105"/>
      <c r="BI417" s="105"/>
      <c r="BJ417" s="105"/>
    </row>
    <row r="418" spans="2:62" ht="20.100000000000001" hidden="1" customHeight="1" outlineLevel="1">
      <c r="B418" s="100"/>
      <c r="C418" s="908"/>
      <c r="D418" s="909"/>
      <c r="E418" s="909"/>
      <c r="F418" s="910"/>
      <c r="G418" s="890"/>
      <c r="H418" s="891"/>
      <c r="I418" s="152"/>
      <c r="J418" s="152"/>
      <c r="K418" s="152"/>
      <c r="L418" s="152"/>
      <c r="M418" s="152"/>
      <c r="N418" s="152"/>
      <c r="O418" s="152"/>
      <c r="P418" s="153"/>
      <c r="Q418" s="153"/>
      <c r="R418" s="156">
        <f t="shared" si="319"/>
        <v>0</v>
      </c>
      <c r="S418" s="156">
        <f t="shared" si="320"/>
        <v>0</v>
      </c>
      <c r="U418" s="157">
        <f t="shared" si="326"/>
        <v>0</v>
      </c>
      <c r="W418" s="152"/>
      <c r="X418" s="152"/>
      <c r="Y418" s="152"/>
      <c r="Z418" s="152"/>
      <c r="AA418" s="152"/>
      <c r="AB418" s="152"/>
      <c r="AC418" s="347"/>
      <c r="AD418" s="152"/>
      <c r="AE418" s="152"/>
      <c r="AF418" s="152"/>
      <c r="AG418" s="152"/>
      <c r="AH418" s="152"/>
      <c r="AI418" s="152"/>
      <c r="AJ418" s="347"/>
      <c r="AK418" s="152"/>
      <c r="AL418" s="152"/>
      <c r="AM418" s="295"/>
      <c r="AN418" s="228"/>
      <c r="AO418" s="228"/>
      <c r="AP418" s="228"/>
      <c r="AQ418" s="228"/>
      <c r="AR418" s="228"/>
      <c r="AS418" s="348"/>
      <c r="AT418" s="264">
        <f t="shared" si="309"/>
        <v>0</v>
      </c>
      <c r="AU418" s="259"/>
      <c r="AV418" s="265">
        <f t="shared" si="323"/>
        <v>0</v>
      </c>
      <c r="AX418" s="265">
        <f t="shared" si="327"/>
        <v>0</v>
      </c>
      <c r="AZ418" s="492">
        <f t="shared" si="324"/>
        <v>0</v>
      </c>
      <c r="BB418" s="492">
        <f t="shared" si="325"/>
        <v>0</v>
      </c>
      <c r="BD418" s="265">
        <f t="shared" si="328"/>
        <v>0</v>
      </c>
      <c r="BE418" s="105"/>
      <c r="BF418" s="105"/>
      <c r="BG418" s="105"/>
      <c r="BH418" s="105"/>
      <c r="BI418" s="105"/>
      <c r="BJ418" s="105"/>
    </row>
    <row r="419" spans="2:62" ht="9.9499999999999993" hidden="1" customHeight="1" outlineLevel="1">
      <c r="B419" s="101"/>
      <c r="C419" s="208"/>
      <c r="D419" s="208"/>
      <c r="E419" s="208"/>
      <c r="F419" s="208"/>
      <c r="G419" s="237"/>
      <c r="H419" s="207"/>
      <c r="I419" s="257"/>
      <c r="J419" s="257"/>
      <c r="K419" s="257"/>
      <c r="L419" s="257"/>
      <c r="M419" s="257"/>
      <c r="N419" s="257"/>
      <c r="O419" s="257"/>
      <c r="P419" s="256"/>
      <c r="Q419" s="102"/>
      <c r="R419" s="102"/>
      <c r="S419" s="102"/>
      <c r="U419" s="98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Z419" s="493"/>
      <c r="BE419" s="105"/>
      <c r="BF419" s="105"/>
      <c r="BG419" s="105"/>
      <c r="BH419" s="105"/>
      <c r="BI419" s="105"/>
      <c r="BJ419" s="105"/>
    </row>
    <row r="420" spans="2:62" ht="20.100000000000001" customHeight="1" collapsed="1">
      <c r="B420" s="8">
        <f>B403+1</f>
        <v>25</v>
      </c>
      <c r="C420" s="916"/>
      <c r="D420" s="917"/>
      <c r="E420" s="917"/>
      <c r="F420" s="918"/>
      <c r="G420" s="429"/>
      <c r="H420" s="206">
        <v>1</v>
      </c>
      <c r="I420" s="642">
        <f t="shared" ref="I420" si="329">$H420*SUM(I421:I435)</f>
        <v>0</v>
      </c>
      <c r="J420" s="643">
        <f t="shared" ref="J420:O420" si="330">$H420*SUM(J421:J435)</f>
        <v>0</v>
      </c>
      <c r="K420" s="644">
        <f t="shared" si="330"/>
        <v>0</v>
      </c>
      <c r="L420" s="645">
        <f t="shared" si="330"/>
        <v>0</v>
      </c>
      <c r="M420" s="645">
        <f t="shared" si="330"/>
        <v>0</v>
      </c>
      <c r="N420" s="644">
        <f t="shared" si="330"/>
        <v>0</v>
      </c>
      <c r="O420" s="642">
        <f t="shared" si="330"/>
        <v>0</v>
      </c>
      <c r="P420" s="209">
        <f t="shared" ref="P420:Q420" si="331">$H420*SUM(P421:P435)</f>
        <v>0</v>
      </c>
      <c r="Q420" s="210">
        <f t="shared" si="331"/>
        <v>0</v>
      </c>
      <c r="R420" s="136">
        <f t="shared" ref="R420:R435" si="332">P420*(1+Gewinn)*(1+SicherheitAngebot)</f>
        <v>0</v>
      </c>
      <c r="S420" s="137">
        <f t="shared" ref="S420:S435" si="333">Q420*(1+MGKZ)*(1+Gewinn)*(1+SicherheitAngebot)</f>
        <v>0</v>
      </c>
      <c r="U420" s="10">
        <f>I420*$I$7+J420*$J$7+K420*$K$7+L420*$L$7+M420*$M$7+N420*$N$7+O420*$O$7+R420+S420</f>
        <v>0</v>
      </c>
      <c r="W420" s="646">
        <f t="shared" ref="W420:AB420" si="334">$H420*SUM(W421:W435)</f>
        <v>0</v>
      </c>
      <c r="X420" s="647">
        <f t="shared" si="334"/>
        <v>0</v>
      </c>
      <c r="Y420" s="648">
        <f t="shared" si="334"/>
        <v>0</v>
      </c>
      <c r="Z420" s="649">
        <f t="shared" si="334"/>
        <v>0</v>
      </c>
      <c r="AA420" s="648">
        <f t="shared" si="334"/>
        <v>0</v>
      </c>
      <c r="AB420" s="646">
        <f t="shared" si="334"/>
        <v>0</v>
      </c>
      <c r="AC420" s="258"/>
      <c r="AD420" s="646">
        <f t="shared" ref="AD420:AM420" si="335">$H420*SUM(AD421:AD435)</f>
        <v>0</v>
      </c>
      <c r="AE420" s="647">
        <f t="shared" si="335"/>
        <v>0</v>
      </c>
      <c r="AF420" s="648">
        <f t="shared" si="335"/>
        <v>0</v>
      </c>
      <c r="AG420" s="649">
        <f t="shared" si="335"/>
        <v>0</v>
      </c>
      <c r="AH420" s="648">
        <f t="shared" si="335"/>
        <v>0</v>
      </c>
      <c r="AI420" s="646">
        <f t="shared" si="335"/>
        <v>0</v>
      </c>
      <c r="AJ420" s="258"/>
      <c r="AK420" s="653">
        <f t="shared" si="335"/>
        <v>0</v>
      </c>
      <c r="AL420" s="653">
        <f t="shared" si="335"/>
        <v>0</v>
      </c>
      <c r="AM420" s="653">
        <f t="shared" si="335"/>
        <v>0</v>
      </c>
      <c r="AN420" s="227">
        <f>$H420*SUM(AN421:AN435)*(1+Gewinn)*(1+SicherheitAngebot)</f>
        <v>0</v>
      </c>
      <c r="AO420" s="227">
        <f>$H420*SUM(AO421:AO435)*(1+Gewinn)*(1+SicherheitAngebot)</f>
        <v>0</v>
      </c>
      <c r="AP420" s="227">
        <f>$H420*SUM(AP421:AP435)*(1+Gewinn)*(1+SicherheitAngebot)</f>
        <v>0</v>
      </c>
      <c r="AQ420" s="227">
        <f>$H420*SUM(AQ421:AQ435)*(1+Gewinn)*(1+SicherheitAngebot)</f>
        <v>0</v>
      </c>
      <c r="AR420" s="227">
        <f>$H420*SUM(AR421:AR435)*(1+Gewinn)*(1+SicherheitAngebot)</f>
        <v>0</v>
      </c>
      <c r="AS420" s="262"/>
      <c r="AT420" s="263">
        <f t="shared" si="309"/>
        <v>0</v>
      </c>
      <c r="AU420" s="259"/>
      <c r="AV420" s="491">
        <f>AK420*$AK$7+AL420*$AL$7+AM420*$AM$7+SUM(AN420:AR420)+AT420/Zuschläge_IBN+AT420</f>
        <v>0</v>
      </c>
      <c r="AX420" s="685">
        <f>U420+AV420</f>
        <v>0</v>
      </c>
      <c r="AZ420" s="490">
        <f>IF(H420&gt;0,U420/(1+SicherheitAngebot)*(1+Sicherheit),0)</f>
        <v>0</v>
      </c>
      <c r="BB420" s="490">
        <f>IF(H420&gt;0,AV420/(1+SicherheitAngebot)*(1+Sicherheit),0)</f>
        <v>0</v>
      </c>
      <c r="BD420" s="490">
        <f>AZ420+BB420</f>
        <v>0</v>
      </c>
      <c r="BE420" s="105"/>
      <c r="BF420" s="105"/>
      <c r="BG420" s="105"/>
      <c r="BH420" s="105"/>
      <c r="BI420" s="105"/>
      <c r="BJ420" s="105"/>
    </row>
    <row r="421" spans="2:62" ht="20.100000000000001" hidden="1" customHeight="1" outlineLevel="1">
      <c r="B421" s="99"/>
      <c r="C421" s="908"/>
      <c r="D421" s="909"/>
      <c r="E421" s="909"/>
      <c r="F421" s="910"/>
      <c r="G421" s="890"/>
      <c r="H421" s="901"/>
      <c r="I421" s="152"/>
      <c r="J421" s="152"/>
      <c r="K421" s="152"/>
      <c r="L421" s="152"/>
      <c r="M421" s="152"/>
      <c r="N421" s="152"/>
      <c r="O421" s="152"/>
      <c r="P421" s="153"/>
      <c r="Q421" s="153"/>
      <c r="R421" s="156">
        <f t="shared" si="332"/>
        <v>0</v>
      </c>
      <c r="S421" s="156">
        <f t="shared" si="333"/>
        <v>0</v>
      </c>
      <c r="U421" s="157">
        <f>I421*$I$7+J421*$J$7+K421*$K$7+L421*$L$7+M421*$M$7+N421*$N$7+O421*$O$7+R421+S421</f>
        <v>0</v>
      </c>
      <c r="W421" s="152"/>
      <c r="X421" s="152"/>
      <c r="Y421" s="152"/>
      <c r="Z421" s="152"/>
      <c r="AA421" s="152"/>
      <c r="AB421" s="152"/>
      <c r="AC421" s="347"/>
      <c r="AD421" s="152"/>
      <c r="AE421" s="152"/>
      <c r="AF421" s="152"/>
      <c r="AG421" s="152"/>
      <c r="AH421" s="152"/>
      <c r="AI421" s="152"/>
      <c r="AJ421" s="347"/>
      <c r="AK421" s="152"/>
      <c r="AL421" s="152"/>
      <c r="AM421" s="295"/>
      <c r="AN421" s="228"/>
      <c r="AO421" s="228"/>
      <c r="AP421" s="228"/>
      <c r="AQ421" s="228"/>
      <c r="AR421" s="228"/>
      <c r="AS421" s="348"/>
      <c r="AT421" s="264">
        <f t="shared" si="309"/>
        <v>0</v>
      </c>
      <c r="AU421" s="259"/>
      <c r="AV421" s="265">
        <f t="shared" ref="AV421:AV435" si="336">AK421*$AK$7+AL421*$AL$7+AM421*$AM$7+SUM(AN421:AR421)*(1+Gewinn)*(1+SicherheitAngebot)+AT421/Zuschläge_IBN+AT421</f>
        <v>0</v>
      </c>
      <c r="AX421" s="265">
        <f>U421+AV421</f>
        <v>0</v>
      </c>
      <c r="AZ421" s="492">
        <f t="shared" ref="AZ421:AZ435" si="337">U421/(1+SicherheitAngebot)*(1+Sicherheit)</f>
        <v>0</v>
      </c>
      <c r="BB421" s="492">
        <f t="shared" ref="BB421:BB435" si="338">AV421/(1+SicherheitAngebot)*(1+Sicherheit)</f>
        <v>0</v>
      </c>
      <c r="BD421" s="265">
        <f>AZ421+BB421</f>
        <v>0</v>
      </c>
      <c r="BE421" s="105"/>
      <c r="BF421" s="105"/>
      <c r="BG421" s="105"/>
      <c r="BH421" s="105"/>
      <c r="BI421" s="105"/>
      <c r="BJ421" s="105"/>
    </row>
    <row r="422" spans="2:62" ht="20.100000000000001" hidden="1" customHeight="1" outlineLevel="1">
      <c r="B422" s="100"/>
      <c r="C422" s="908"/>
      <c r="D422" s="909"/>
      <c r="E422" s="909"/>
      <c r="F422" s="910"/>
      <c r="G422" s="890"/>
      <c r="H422" s="891"/>
      <c r="I422" s="152"/>
      <c r="J422" s="152"/>
      <c r="K422" s="152"/>
      <c r="L422" s="152"/>
      <c r="M422" s="152"/>
      <c r="N422" s="152"/>
      <c r="O422" s="152"/>
      <c r="P422" s="153"/>
      <c r="Q422" s="153"/>
      <c r="R422" s="156">
        <f t="shared" si="332"/>
        <v>0</v>
      </c>
      <c r="S422" s="156">
        <f t="shared" si="333"/>
        <v>0</v>
      </c>
      <c r="U422" s="157">
        <f t="shared" ref="U422:U435" si="339">I422*$I$7+J422*$J$7+K422*$K$7+L422*$L$7+M422*$M$7+N422*$N$7+O422*$O$7+R422+S422</f>
        <v>0</v>
      </c>
      <c r="W422" s="152"/>
      <c r="X422" s="152"/>
      <c r="Y422" s="152"/>
      <c r="Z422" s="152"/>
      <c r="AA422" s="152"/>
      <c r="AB422" s="152"/>
      <c r="AC422" s="347"/>
      <c r="AD422" s="152"/>
      <c r="AE422" s="152"/>
      <c r="AF422" s="152"/>
      <c r="AG422" s="152"/>
      <c r="AH422" s="152"/>
      <c r="AI422" s="152"/>
      <c r="AJ422" s="347"/>
      <c r="AK422" s="152"/>
      <c r="AL422" s="152"/>
      <c r="AM422" s="295"/>
      <c r="AN422" s="228"/>
      <c r="AO422" s="228"/>
      <c r="AP422" s="228"/>
      <c r="AQ422" s="228"/>
      <c r="AR422" s="228"/>
      <c r="AS422" s="348"/>
      <c r="AT422" s="264">
        <f t="shared" si="309"/>
        <v>0</v>
      </c>
      <c r="AU422" s="259"/>
      <c r="AV422" s="265">
        <f t="shared" si="336"/>
        <v>0</v>
      </c>
      <c r="AX422" s="265">
        <f t="shared" ref="AX422:AX435" si="340">U422+AV422</f>
        <v>0</v>
      </c>
      <c r="AZ422" s="492">
        <f t="shared" si="337"/>
        <v>0</v>
      </c>
      <c r="BB422" s="492">
        <f t="shared" si="338"/>
        <v>0</v>
      </c>
      <c r="BD422" s="265">
        <f t="shared" ref="BD422:BD435" si="341">AZ422+BB422</f>
        <v>0</v>
      </c>
      <c r="BE422" s="105"/>
      <c r="BF422" s="105"/>
      <c r="BG422" s="105"/>
      <c r="BH422" s="105"/>
      <c r="BI422" s="105"/>
      <c r="BJ422" s="105"/>
    </row>
    <row r="423" spans="2:62" ht="20.100000000000001" hidden="1" customHeight="1" outlineLevel="1">
      <c r="B423" s="100"/>
      <c r="C423" s="908"/>
      <c r="D423" s="909"/>
      <c r="E423" s="909"/>
      <c r="F423" s="910"/>
      <c r="G423" s="890"/>
      <c r="H423" s="891"/>
      <c r="I423" s="152"/>
      <c r="J423" s="152"/>
      <c r="K423" s="152"/>
      <c r="L423" s="152"/>
      <c r="M423" s="152"/>
      <c r="N423" s="152"/>
      <c r="O423" s="152"/>
      <c r="P423" s="153"/>
      <c r="Q423" s="153"/>
      <c r="R423" s="156">
        <f t="shared" si="332"/>
        <v>0</v>
      </c>
      <c r="S423" s="156">
        <f t="shared" si="333"/>
        <v>0</v>
      </c>
      <c r="U423" s="157">
        <f t="shared" si="339"/>
        <v>0</v>
      </c>
      <c r="W423" s="152"/>
      <c r="X423" s="152"/>
      <c r="Y423" s="152"/>
      <c r="Z423" s="152"/>
      <c r="AA423" s="152"/>
      <c r="AB423" s="152"/>
      <c r="AC423" s="347"/>
      <c r="AD423" s="152"/>
      <c r="AE423" s="152"/>
      <c r="AF423" s="152"/>
      <c r="AG423" s="152"/>
      <c r="AH423" s="152"/>
      <c r="AI423" s="152"/>
      <c r="AJ423" s="347"/>
      <c r="AK423" s="152"/>
      <c r="AL423" s="152"/>
      <c r="AM423" s="295"/>
      <c r="AN423" s="228"/>
      <c r="AO423" s="228"/>
      <c r="AP423" s="228"/>
      <c r="AQ423" s="228"/>
      <c r="AR423" s="228"/>
      <c r="AS423" s="348"/>
      <c r="AT423" s="264">
        <f t="shared" si="309"/>
        <v>0</v>
      </c>
      <c r="AU423" s="259"/>
      <c r="AV423" s="265">
        <f t="shared" si="336"/>
        <v>0</v>
      </c>
      <c r="AX423" s="265">
        <f t="shared" si="340"/>
        <v>0</v>
      </c>
      <c r="AZ423" s="492">
        <f t="shared" si="337"/>
        <v>0</v>
      </c>
      <c r="BB423" s="492">
        <f t="shared" si="338"/>
        <v>0</v>
      </c>
      <c r="BD423" s="265">
        <f t="shared" si="341"/>
        <v>0</v>
      </c>
      <c r="BE423" s="105"/>
      <c r="BF423" s="105"/>
      <c r="BG423" s="105"/>
      <c r="BH423" s="105"/>
      <c r="BI423" s="105"/>
      <c r="BJ423" s="105"/>
    </row>
    <row r="424" spans="2:62" ht="20.100000000000001" hidden="1" customHeight="1" outlineLevel="1">
      <c r="B424" s="100"/>
      <c r="C424" s="908"/>
      <c r="D424" s="909"/>
      <c r="E424" s="909"/>
      <c r="F424" s="910"/>
      <c r="G424" s="890"/>
      <c r="H424" s="891"/>
      <c r="I424" s="152"/>
      <c r="J424" s="152"/>
      <c r="K424" s="152"/>
      <c r="L424" s="152"/>
      <c r="M424" s="152"/>
      <c r="N424" s="152"/>
      <c r="O424" s="152"/>
      <c r="P424" s="153"/>
      <c r="Q424" s="153"/>
      <c r="R424" s="156">
        <f t="shared" si="332"/>
        <v>0</v>
      </c>
      <c r="S424" s="156">
        <f t="shared" si="333"/>
        <v>0</v>
      </c>
      <c r="U424" s="157">
        <f t="shared" si="339"/>
        <v>0</v>
      </c>
      <c r="W424" s="152"/>
      <c r="X424" s="152"/>
      <c r="Y424" s="152"/>
      <c r="Z424" s="152"/>
      <c r="AA424" s="152"/>
      <c r="AB424" s="152"/>
      <c r="AC424" s="347"/>
      <c r="AD424" s="152"/>
      <c r="AE424" s="152"/>
      <c r="AF424" s="152"/>
      <c r="AG424" s="152"/>
      <c r="AH424" s="152"/>
      <c r="AI424" s="152"/>
      <c r="AJ424" s="347"/>
      <c r="AK424" s="152"/>
      <c r="AL424" s="152"/>
      <c r="AM424" s="295"/>
      <c r="AN424" s="228"/>
      <c r="AO424" s="228"/>
      <c r="AP424" s="228"/>
      <c r="AQ424" s="228"/>
      <c r="AR424" s="228"/>
      <c r="AS424" s="348"/>
      <c r="AT424" s="264">
        <f t="shared" si="309"/>
        <v>0</v>
      </c>
      <c r="AU424" s="259"/>
      <c r="AV424" s="265">
        <f t="shared" si="336"/>
        <v>0</v>
      </c>
      <c r="AX424" s="265">
        <f t="shared" si="340"/>
        <v>0</v>
      </c>
      <c r="AZ424" s="492">
        <f t="shared" si="337"/>
        <v>0</v>
      </c>
      <c r="BB424" s="492">
        <f t="shared" si="338"/>
        <v>0</v>
      </c>
      <c r="BD424" s="265">
        <f t="shared" si="341"/>
        <v>0</v>
      </c>
      <c r="BE424" s="105"/>
      <c r="BF424" s="105"/>
      <c r="BG424" s="105"/>
      <c r="BH424" s="105"/>
      <c r="BI424" s="105"/>
      <c r="BJ424" s="105"/>
    </row>
    <row r="425" spans="2:62" ht="20.100000000000001" hidden="1" customHeight="1" outlineLevel="1">
      <c r="B425" s="100"/>
      <c r="C425" s="908"/>
      <c r="D425" s="909"/>
      <c r="E425" s="909"/>
      <c r="F425" s="910"/>
      <c r="G425" s="890"/>
      <c r="H425" s="891"/>
      <c r="I425" s="152"/>
      <c r="J425" s="152"/>
      <c r="K425" s="152"/>
      <c r="L425" s="152"/>
      <c r="M425" s="152"/>
      <c r="N425" s="152"/>
      <c r="O425" s="152"/>
      <c r="P425" s="153"/>
      <c r="Q425" s="153"/>
      <c r="R425" s="156">
        <f t="shared" si="332"/>
        <v>0</v>
      </c>
      <c r="S425" s="156">
        <f t="shared" si="333"/>
        <v>0</v>
      </c>
      <c r="U425" s="157">
        <f t="shared" si="339"/>
        <v>0</v>
      </c>
      <c r="W425" s="152"/>
      <c r="X425" s="152"/>
      <c r="Y425" s="152"/>
      <c r="Z425" s="152"/>
      <c r="AA425" s="152"/>
      <c r="AB425" s="152"/>
      <c r="AC425" s="347"/>
      <c r="AD425" s="152"/>
      <c r="AE425" s="152"/>
      <c r="AF425" s="152"/>
      <c r="AG425" s="152"/>
      <c r="AH425" s="152"/>
      <c r="AI425" s="152"/>
      <c r="AJ425" s="347"/>
      <c r="AK425" s="152"/>
      <c r="AL425" s="152"/>
      <c r="AM425" s="295"/>
      <c r="AN425" s="228"/>
      <c r="AO425" s="228"/>
      <c r="AP425" s="228"/>
      <c r="AQ425" s="228"/>
      <c r="AR425" s="228"/>
      <c r="AS425" s="348"/>
      <c r="AT425" s="264">
        <f t="shared" si="309"/>
        <v>0</v>
      </c>
      <c r="AU425" s="259"/>
      <c r="AV425" s="265">
        <f t="shared" si="336"/>
        <v>0</v>
      </c>
      <c r="AX425" s="265">
        <f t="shared" si="340"/>
        <v>0</v>
      </c>
      <c r="AZ425" s="492">
        <f t="shared" si="337"/>
        <v>0</v>
      </c>
      <c r="BB425" s="492">
        <f t="shared" si="338"/>
        <v>0</v>
      </c>
      <c r="BD425" s="265">
        <f t="shared" si="341"/>
        <v>0</v>
      </c>
      <c r="BE425" s="105"/>
      <c r="BF425" s="105"/>
      <c r="BG425" s="105"/>
      <c r="BH425" s="105"/>
      <c r="BI425" s="105"/>
      <c r="BJ425" s="105"/>
    </row>
    <row r="426" spans="2:62" ht="20.100000000000001" hidden="1" customHeight="1" outlineLevel="1">
      <c r="B426" s="100"/>
      <c r="C426" s="908"/>
      <c r="D426" s="909"/>
      <c r="E426" s="909"/>
      <c r="F426" s="910"/>
      <c r="G426" s="890"/>
      <c r="H426" s="891"/>
      <c r="I426" s="152"/>
      <c r="J426" s="152"/>
      <c r="K426" s="152"/>
      <c r="L426" s="152"/>
      <c r="M426" s="152"/>
      <c r="N426" s="152"/>
      <c r="O426" s="152"/>
      <c r="P426" s="153"/>
      <c r="Q426" s="153"/>
      <c r="R426" s="156">
        <f t="shared" si="332"/>
        <v>0</v>
      </c>
      <c r="S426" s="156">
        <f t="shared" si="333"/>
        <v>0</v>
      </c>
      <c r="U426" s="157">
        <f t="shared" si="339"/>
        <v>0</v>
      </c>
      <c r="W426" s="152"/>
      <c r="X426" s="152"/>
      <c r="Y426" s="152"/>
      <c r="Z426" s="152"/>
      <c r="AA426" s="152"/>
      <c r="AB426" s="152"/>
      <c r="AC426" s="347"/>
      <c r="AD426" s="152"/>
      <c r="AE426" s="152"/>
      <c r="AF426" s="152"/>
      <c r="AG426" s="152"/>
      <c r="AH426" s="152"/>
      <c r="AI426" s="152"/>
      <c r="AJ426" s="347"/>
      <c r="AK426" s="152"/>
      <c r="AL426" s="152"/>
      <c r="AM426" s="295"/>
      <c r="AN426" s="228"/>
      <c r="AO426" s="228"/>
      <c r="AP426" s="228"/>
      <c r="AQ426" s="228"/>
      <c r="AR426" s="228"/>
      <c r="AS426" s="348"/>
      <c r="AT426" s="264">
        <f t="shared" si="309"/>
        <v>0</v>
      </c>
      <c r="AU426" s="259"/>
      <c r="AV426" s="265">
        <f t="shared" si="336"/>
        <v>0</v>
      </c>
      <c r="AX426" s="265">
        <f t="shared" si="340"/>
        <v>0</v>
      </c>
      <c r="AZ426" s="492">
        <f t="shared" si="337"/>
        <v>0</v>
      </c>
      <c r="BB426" s="492">
        <f t="shared" si="338"/>
        <v>0</v>
      </c>
      <c r="BD426" s="265">
        <f t="shared" si="341"/>
        <v>0</v>
      </c>
      <c r="BE426" s="105"/>
      <c r="BF426" s="105"/>
      <c r="BG426" s="105"/>
      <c r="BH426" s="105"/>
      <c r="BI426" s="105"/>
      <c r="BJ426" s="105"/>
    </row>
    <row r="427" spans="2:62" ht="20.100000000000001" hidden="1" customHeight="1" outlineLevel="1">
      <c r="B427" s="100"/>
      <c r="C427" s="908"/>
      <c r="D427" s="909"/>
      <c r="E427" s="909"/>
      <c r="F427" s="910"/>
      <c r="G427" s="890"/>
      <c r="H427" s="891"/>
      <c r="I427" s="152"/>
      <c r="J427" s="152"/>
      <c r="K427" s="152"/>
      <c r="L427" s="152"/>
      <c r="M427" s="152"/>
      <c r="N427" s="152"/>
      <c r="O427" s="152"/>
      <c r="P427" s="153"/>
      <c r="Q427" s="153"/>
      <c r="R427" s="156">
        <f t="shared" si="332"/>
        <v>0</v>
      </c>
      <c r="S427" s="156">
        <f t="shared" si="333"/>
        <v>0</v>
      </c>
      <c r="U427" s="157">
        <f t="shared" si="339"/>
        <v>0</v>
      </c>
      <c r="W427" s="152"/>
      <c r="X427" s="152"/>
      <c r="Y427" s="152"/>
      <c r="Z427" s="152"/>
      <c r="AA427" s="152"/>
      <c r="AB427" s="152"/>
      <c r="AC427" s="347"/>
      <c r="AD427" s="152"/>
      <c r="AE427" s="152"/>
      <c r="AF427" s="152"/>
      <c r="AG427" s="152"/>
      <c r="AH427" s="152"/>
      <c r="AI427" s="152"/>
      <c r="AJ427" s="347"/>
      <c r="AK427" s="152"/>
      <c r="AL427" s="152"/>
      <c r="AM427" s="295"/>
      <c r="AN427" s="228"/>
      <c r="AO427" s="228"/>
      <c r="AP427" s="228"/>
      <c r="AQ427" s="228"/>
      <c r="AR427" s="228"/>
      <c r="AS427" s="348"/>
      <c r="AT427" s="264">
        <f t="shared" si="309"/>
        <v>0</v>
      </c>
      <c r="AU427" s="259"/>
      <c r="AV427" s="265">
        <f t="shared" si="336"/>
        <v>0</v>
      </c>
      <c r="AX427" s="265">
        <f t="shared" si="340"/>
        <v>0</v>
      </c>
      <c r="AZ427" s="492">
        <f t="shared" si="337"/>
        <v>0</v>
      </c>
      <c r="BB427" s="492">
        <f t="shared" si="338"/>
        <v>0</v>
      </c>
      <c r="BD427" s="265">
        <f t="shared" si="341"/>
        <v>0</v>
      </c>
      <c r="BE427" s="105"/>
      <c r="BF427" s="105"/>
      <c r="BG427" s="105"/>
      <c r="BH427" s="105"/>
      <c r="BI427" s="105"/>
      <c r="BJ427" s="105"/>
    </row>
    <row r="428" spans="2:62" ht="20.100000000000001" hidden="1" customHeight="1" outlineLevel="1">
      <c r="B428" s="100"/>
      <c r="C428" s="908"/>
      <c r="D428" s="909"/>
      <c r="E428" s="909"/>
      <c r="F428" s="910"/>
      <c r="G428" s="890"/>
      <c r="H428" s="891"/>
      <c r="I428" s="152"/>
      <c r="J428" s="152"/>
      <c r="K428" s="152"/>
      <c r="L428" s="152"/>
      <c r="M428" s="152"/>
      <c r="N428" s="152"/>
      <c r="O428" s="152"/>
      <c r="P428" s="153"/>
      <c r="Q428" s="153"/>
      <c r="R428" s="156">
        <f t="shared" si="332"/>
        <v>0</v>
      </c>
      <c r="S428" s="156">
        <f t="shared" si="333"/>
        <v>0</v>
      </c>
      <c r="U428" s="157">
        <f t="shared" si="339"/>
        <v>0</v>
      </c>
      <c r="W428" s="152"/>
      <c r="X428" s="152"/>
      <c r="Y428" s="152"/>
      <c r="Z428" s="152"/>
      <c r="AA428" s="152"/>
      <c r="AB428" s="152"/>
      <c r="AC428" s="347"/>
      <c r="AD428" s="152"/>
      <c r="AE428" s="152"/>
      <c r="AF428" s="152"/>
      <c r="AG428" s="152"/>
      <c r="AH428" s="152"/>
      <c r="AI428" s="152"/>
      <c r="AJ428" s="347"/>
      <c r="AK428" s="152"/>
      <c r="AL428" s="152"/>
      <c r="AM428" s="295"/>
      <c r="AN428" s="228"/>
      <c r="AO428" s="228"/>
      <c r="AP428" s="228"/>
      <c r="AQ428" s="228"/>
      <c r="AR428" s="228"/>
      <c r="AS428" s="348"/>
      <c r="AT428" s="264">
        <f t="shared" si="309"/>
        <v>0</v>
      </c>
      <c r="AU428" s="259"/>
      <c r="AV428" s="265">
        <f t="shared" si="336"/>
        <v>0</v>
      </c>
      <c r="AX428" s="265">
        <f t="shared" si="340"/>
        <v>0</v>
      </c>
      <c r="AZ428" s="492">
        <f t="shared" si="337"/>
        <v>0</v>
      </c>
      <c r="BB428" s="492">
        <f t="shared" si="338"/>
        <v>0</v>
      </c>
      <c r="BD428" s="265">
        <f t="shared" si="341"/>
        <v>0</v>
      </c>
      <c r="BE428" s="105"/>
      <c r="BF428" s="105"/>
      <c r="BG428" s="105"/>
      <c r="BH428" s="105"/>
      <c r="BI428" s="105"/>
      <c r="BJ428" s="105"/>
    </row>
    <row r="429" spans="2:62" ht="20.100000000000001" hidden="1" customHeight="1" outlineLevel="1">
      <c r="B429" s="100"/>
      <c r="C429" s="908"/>
      <c r="D429" s="909"/>
      <c r="E429" s="909"/>
      <c r="F429" s="910"/>
      <c r="G429" s="890"/>
      <c r="H429" s="891"/>
      <c r="I429" s="152"/>
      <c r="J429" s="152"/>
      <c r="K429" s="152"/>
      <c r="L429" s="152"/>
      <c r="M429" s="152"/>
      <c r="N429" s="152"/>
      <c r="O429" s="152"/>
      <c r="P429" s="153"/>
      <c r="Q429" s="153"/>
      <c r="R429" s="156">
        <f t="shared" si="332"/>
        <v>0</v>
      </c>
      <c r="S429" s="156">
        <f t="shared" si="333"/>
        <v>0</v>
      </c>
      <c r="U429" s="157">
        <f t="shared" si="339"/>
        <v>0</v>
      </c>
      <c r="W429" s="152"/>
      <c r="X429" s="152"/>
      <c r="Y429" s="152"/>
      <c r="Z429" s="152"/>
      <c r="AA429" s="152"/>
      <c r="AB429" s="152"/>
      <c r="AC429" s="347"/>
      <c r="AD429" s="152"/>
      <c r="AE429" s="152"/>
      <c r="AF429" s="152"/>
      <c r="AG429" s="152"/>
      <c r="AH429" s="152"/>
      <c r="AI429" s="152"/>
      <c r="AJ429" s="347"/>
      <c r="AK429" s="152"/>
      <c r="AL429" s="152"/>
      <c r="AM429" s="295"/>
      <c r="AN429" s="228"/>
      <c r="AO429" s="228"/>
      <c r="AP429" s="228"/>
      <c r="AQ429" s="228"/>
      <c r="AR429" s="228"/>
      <c r="AS429" s="348"/>
      <c r="AT429" s="264">
        <f t="shared" si="309"/>
        <v>0</v>
      </c>
      <c r="AU429" s="259"/>
      <c r="AV429" s="265">
        <f t="shared" si="336"/>
        <v>0</v>
      </c>
      <c r="AX429" s="265">
        <f t="shared" si="340"/>
        <v>0</v>
      </c>
      <c r="AZ429" s="492">
        <f t="shared" si="337"/>
        <v>0</v>
      </c>
      <c r="BB429" s="492">
        <f t="shared" si="338"/>
        <v>0</v>
      </c>
      <c r="BD429" s="265">
        <f t="shared" si="341"/>
        <v>0</v>
      </c>
      <c r="BE429" s="105"/>
      <c r="BF429" s="105"/>
      <c r="BG429" s="105"/>
      <c r="BH429" s="105"/>
      <c r="BI429" s="105"/>
      <c r="BJ429" s="105"/>
    </row>
    <row r="430" spans="2:62" ht="20.100000000000001" hidden="1" customHeight="1" outlineLevel="1">
      <c r="B430" s="100"/>
      <c r="C430" s="908"/>
      <c r="D430" s="909"/>
      <c r="E430" s="909"/>
      <c r="F430" s="910"/>
      <c r="G430" s="890"/>
      <c r="H430" s="891"/>
      <c r="I430" s="152"/>
      <c r="J430" s="152"/>
      <c r="K430" s="152"/>
      <c r="L430" s="152"/>
      <c r="M430" s="152"/>
      <c r="N430" s="152"/>
      <c r="O430" s="152"/>
      <c r="P430" s="153"/>
      <c r="Q430" s="153"/>
      <c r="R430" s="156">
        <f t="shared" si="332"/>
        <v>0</v>
      </c>
      <c r="S430" s="156">
        <f t="shared" si="333"/>
        <v>0</v>
      </c>
      <c r="U430" s="157">
        <f t="shared" si="339"/>
        <v>0</v>
      </c>
      <c r="W430" s="152"/>
      <c r="X430" s="152"/>
      <c r="Y430" s="152"/>
      <c r="Z430" s="152"/>
      <c r="AA430" s="152"/>
      <c r="AB430" s="152"/>
      <c r="AC430" s="347"/>
      <c r="AD430" s="152"/>
      <c r="AE430" s="152"/>
      <c r="AF430" s="152"/>
      <c r="AG430" s="152"/>
      <c r="AH430" s="152"/>
      <c r="AI430" s="152"/>
      <c r="AJ430" s="347"/>
      <c r="AK430" s="152"/>
      <c r="AL430" s="152"/>
      <c r="AM430" s="295"/>
      <c r="AN430" s="228"/>
      <c r="AO430" s="228"/>
      <c r="AP430" s="228"/>
      <c r="AQ430" s="228"/>
      <c r="AR430" s="228"/>
      <c r="AS430" s="348"/>
      <c r="AT430" s="264">
        <f t="shared" si="309"/>
        <v>0</v>
      </c>
      <c r="AU430" s="259"/>
      <c r="AV430" s="265">
        <f t="shared" si="336"/>
        <v>0</v>
      </c>
      <c r="AX430" s="265">
        <f t="shared" si="340"/>
        <v>0</v>
      </c>
      <c r="AZ430" s="492">
        <f t="shared" si="337"/>
        <v>0</v>
      </c>
      <c r="BB430" s="492">
        <f t="shared" si="338"/>
        <v>0</v>
      </c>
      <c r="BD430" s="265">
        <f t="shared" si="341"/>
        <v>0</v>
      </c>
      <c r="BE430" s="105"/>
      <c r="BF430" s="105"/>
      <c r="BG430" s="105"/>
      <c r="BH430" s="105"/>
      <c r="BI430" s="105"/>
      <c r="BJ430" s="105"/>
    </row>
    <row r="431" spans="2:62" ht="20.100000000000001" hidden="1" customHeight="1" outlineLevel="1">
      <c r="B431" s="100"/>
      <c r="C431" s="908"/>
      <c r="D431" s="909"/>
      <c r="E431" s="909"/>
      <c r="F431" s="910"/>
      <c r="G431" s="890"/>
      <c r="H431" s="891"/>
      <c r="I431" s="152"/>
      <c r="J431" s="152"/>
      <c r="K431" s="152"/>
      <c r="L431" s="152"/>
      <c r="M431" s="152"/>
      <c r="N431" s="152"/>
      <c r="O431" s="152"/>
      <c r="P431" s="153"/>
      <c r="Q431" s="153"/>
      <c r="R431" s="156">
        <f t="shared" si="332"/>
        <v>0</v>
      </c>
      <c r="S431" s="156">
        <f t="shared" si="333"/>
        <v>0</v>
      </c>
      <c r="U431" s="157">
        <f t="shared" si="339"/>
        <v>0</v>
      </c>
      <c r="W431" s="152"/>
      <c r="X431" s="152"/>
      <c r="Y431" s="152"/>
      <c r="Z431" s="152"/>
      <c r="AA431" s="152"/>
      <c r="AB431" s="152"/>
      <c r="AC431" s="347"/>
      <c r="AD431" s="152"/>
      <c r="AE431" s="152"/>
      <c r="AF431" s="152"/>
      <c r="AG431" s="152"/>
      <c r="AH431" s="152"/>
      <c r="AI431" s="152"/>
      <c r="AJ431" s="347"/>
      <c r="AK431" s="152"/>
      <c r="AL431" s="152"/>
      <c r="AM431" s="295"/>
      <c r="AN431" s="228"/>
      <c r="AO431" s="228"/>
      <c r="AP431" s="228"/>
      <c r="AQ431" s="228"/>
      <c r="AR431" s="228"/>
      <c r="AS431" s="348"/>
      <c r="AT431" s="264">
        <f t="shared" si="309"/>
        <v>0</v>
      </c>
      <c r="AU431" s="259"/>
      <c r="AV431" s="265">
        <f t="shared" si="336"/>
        <v>0</v>
      </c>
      <c r="AX431" s="265">
        <f t="shared" si="340"/>
        <v>0</v>
      </c>
      <c r="AZ431" s="492">
        <f t="shared" si="337"/>
        <v>0</v>
      </c>
      <c r="BB431" s="492">
        <f t="shared" si="338"/>
        <v>0</v>
      </c>
      <c r="BD431" s="265">
        <f t="shared" si="341"/>
        <v>0</v>
      </c>
      <c r="BE431" s="105"/>
      <c r="BF431" s="105"/>
      <c r="BG431" s="105"/>
      <c r="BH431" s="105"/>
      <c r="BI431" s="105"/>
      <c r="BJ431" s="105"/>
    </row>
    <row r="432" spans="2:62" ht="20.100000000000001" hidden="1" customHeight="1" outlineLevel="1">
      <c r="B432" s="100"/>
      <c r="C432" s="908"/>
      <c r="D432" s="909"/>
      <c r="E432" s="909"/>
      <c r="F432" s="910"/>
      <c r="G432" s="890"/>
      <c r="H432" s="891"/>
      <c r="I432" s="152"/>
      <c r="J432" s="152"/>
      <c r="K432" s="152"/>
      <c r="L432" s="152"/>
      <c r="M432" s="152"/>
      <c r="N432" s="152"/>
      <c r="O432" s="152"/>
      <c r="P432" s="153"/>
      <c r="Q432" s="153"/>
      <c r="R432" s="156">
        <f t="shared" si="332"/>
        <v>0</v>
      </c>
      <c r="S432" s="156">
        <f t="shared" si="333"/>
        <v>0</v>
      </c>
      <c r="U432" s="157">
        <f t="shared" si="339"/>
        <v>0</v>
      </c>
      <c r="W432" s="152"/>
      <c r="X432" s="152"/>
      <c r="Y432" s="152"/>
      <c r="Z432" s="152"/>
      <c r="AA432" s="152"/>
      <c r="AB432" s="152"/>
      <c r="AC432" s="347"/>
      <c r="AD432" s="152"/>
      <c r="AE432" s="152"/>
      <c r="AF432" s="152"/>
      <c r="AG432" s="152"/>
      <c r="AH432" s="152"/>
      <c r="AI432" s="152"/>
      <c r="AJ432" s="347"/>
      <c r="AK432" s="152"/>
      <c r="AL432" s="152"/>
      <c r="AM432" s="295"/>
      <c r="AN432" s="228"/>
      <c r="AO432" s="228"/>
      <c r="AP432" s="228"/>
      <c r="AQ432" s="228"/>
      <c r="AR432" s="228"/>
      <c r="AS432" s="348"/>
      <c r="AT432" s="264">
        <f t="shared" si="309"/>
        <v>0</v>
      </c>
      <c r="AU432" s="259"/>
      <c r="AV432" s="265">
        <f t="shared" si="336"/>
        <v>0</v>
      </c>
      <c r="AX432" s="265">
        <f t="shared" si="340"/>
        <v>0</v>
      </c>
      <c r="AZ432" s="492">
        <f t="shared" si="337"/>
        <v>0</v>
      </c>
      <c r="BB432" s="492">
        <f t="shared" si="338"/>
        <v>0</v>
      </c>
      <c r="BD432" s="265">
        <f t="shared" si="341"/>
        <v>0</v>
      </c>
      <c r="BE432" s="105"/>
      <c r="BF432" s="105"/>
      <c r="BG432" s="105"/>
      <c r="BH432" s="105"/>
      <c r="BI432" s="105"/>
      <c r="BJ432" s="105"/>
    </row>
    <row r="433" spans="2:62" ht="20.100000000000001" hidden="1" customHeight="1" outlineLevel="1">
      <c r="B433" s="100"/>
      <c r="C433" s="908"/>
      <c r="D433" s="909"/>
      <c r="E433" s="909"/>
      <c r="F433" s="910"/>
      <c r="G433" s="890"/>
      <c r="H433" s="891"/>
      <c r="I433" s="152"/>
      <c r="J433" s="152"/>
      <c r="K433" s="152"/>
      <c r="L433" s="152"/>
      <c r="M433" s="152"/>
      <c r="N433" s="152"/>
      <c r="O433" s="152"/>
      <c r="P433" s="153"/>
      <c r="Q433" s="153"/>
      <c r="R433" s="156">
        <f t="shared" si="332"/>
        <v>0</v>
      </c>
      <c r="S433" s="156">
        <f t="shared" si="333"/>
        <v>0</v>
      </c>
      <c r="U433" s="157">
        <f t="shared" si="339"/>
        <v>0</v>
      </c>
      <c r="W433" s="152"/>
      <c r="X433" s="152"/>
      <c r="Y433" s="152"/>
      <c r="Z433" s="152"/>
      <c r="AA433" s="152"/>
      <c r="AB433" s="152"/>
      <c r="AC433" s="347"/>
      <c r="AD433" s="152"/>
      <c r="AE433" s="152"/>
      <c r="AF433" s="152"/>
      <c r="AG433" s="152"/>
      <c r="AH433" s="152"/>
      <c r="AI433" s="152"/>
      <c r="AJ433" s="347"/>
      <c r="AK433" s="152"/>
      <c r="AL433" s="152"/>
      <c r="AM433" s="295"/>
      <c r="AN433" s="228"/>
      <c r="AO433" s="228"/>
      <c r="AP433" s="228"/>
      <c r="AQ433" s="228"/>
      <c r="AR433" s="228"/>
      <c r="AS433" s="348"/>
      <c r="AT433" s="264">
        <f t="shared" si="309"/>
        <v>0</v>
      </c>
      <c r="AU433" s="259"/>
      <c r="AV433" s="265">
        <f t="shared" si="336"/>
        <v>0</v>
      </c>
      <c r="AX433" s="265">
        <f t="shared" si="340"/>
        <v>0</v>
      </c>
      <c r="AZ433" s="492">
        <f t="shared" si="337"/>
        <v>0</v>
      </c>
      <c r="BB433" s="492">
        <f t="shared" si="338"/>
        <v>0</v>
      </c>
      <c r="BD433" s="265">
        <f t="shared" si="341"/>
        <v>0</v>
      </c>
      <c r="BE433" s="105"/>
      <c r="BF433" s="105"/>
      <c r="BG433" s="105"/>
      <c r="BH433" s="105"/>
      <c r="BI433" s="105"/>
      <c r="BJ433" s="105"/>
    </row>
    <row r="434" spans="2:62" ht="20.100000000000001" hidden="1" customHeight="1" outlineLevel="1">
      <c r="B434" s="100"/>
      <c r="C434" s="908"/>
      <c r="D434" s="909"/>
      <c r="E434" s="909"/>
      <c r="F434" s="910"/>
      <c r="G434" s="890"/>
      <c r="H434" s="891"/>
      <c r="I434" s="152"/>
      <c r="J434" s="152"/>
      <c r="K434" s="152"/>
      <c r="L434" s="152"/>
      <c r="M434" s="152"/>
      <c r="N434" s="152"/>
      <c r="O434" s="152"/>
      <c r="P434" s="153"/>
      <c r="Q434" s="153"/>
      <c r="R434" s="156">
        <f t="shared" si="332"/>
        <v>0</v>
      </c>
      <c r="S434" s="156">
        <f t="shared" si="333"/>
        <v>0</v>
      </c>
      <c r="U434" s="157">
        <f t="shared" si="339"/>
        <v>0</v>
      </c>
      <c r="W434" s="152"/>
      <c r="X434" s="152"/>
      <c r="Y434" s="152"/>
      <c r="Z434" s="152"/>
      <c r="AA434" s="152"/>
      <c r="AB434" s="152"/>
      <c r="AC434" s="347"/>
      <c r="AD434" s="152"/>
      <c r="AE434" s="152"/>
      <c r="AF434" s="152"/>
      <c r="AG434" s="152"/>
      <c r="AH434" s="152"/>
      <c r="AI434" s="152"/>
      <c r="AJ434" s="347"/>
      <c r="AK434" s="152"/>
      <c r="AL434" s="152"/>
      <c r="AM434" s="295"/>
      <c r="AN434" s="228"/>
      <c r="AO434" s="228"/>
      <c r="AP434" s="228"/>
      <c r="AQ434" s="228"/>
      <c r="AR434" s="228"/>
      <c r="AS434" s="348"/>
      <c r="AT434" s="264">
        <f t="shared" si="309"/>
        <v>0</v>
      </c>
      <c r="AU434" s="259"/>
      <c r="AV434" s="265">
        <f t="shared" si="336"/>
        <v>0</v>
      </c>
      <c r="AX434" s="265">
        <f t="shared" si="340"/>
        <v>0</v>
      </c>
      <c r="AZ434" s="492">
        <f t="shared" si="337"/>
        <v>0</v>
      </c>
      <c r="BB434" s="492">
        <f t="shared" si="338"/>
        <v>0</v>
      </c>
      <c r="BD434" s="265">
        <f t="shared" si="341"/>
        <v>0</v>
      </c>
      <c r="BE434" s="105"/>
      <c r="BF434" s="105"/>
      <c r="BG434" s="105"/>
      <c r="BH434" s="105"/>
      <c r="BI434" s="105"/>
      <c r="BJ434" s="105"/>
    </row>
    <row r="435" spans="2:62" ht="20.100000000000001" hidden="1" customHeight="1" outlineLevel="1">
      <c r="B435" s="100"/>
      <c r="C435" s="908"/>
      <c r="D435" s="909"/>
      <c r="E435" s="909"/>
      <c r="F435" s="910"/>
      <c r="G435" s="890"/>
      <c r="H435" s="891"/>
      <c r="I435" s="152"/>
      <c r="J435" s="152"/>
      <c r="K435" s="152"/>
      <c r="L435" s="152"/>
      <c r="M435" s="152"/>
      <c r="N435" s="152"/>
      <c r="O435" s="152"/>
      <c r="P435" s="153"/>
      <c r="Q435" s="153"/>
      <c r="R435" s="156">
        <f t="shared" si="332"/>
        <v>0</v>
      </c>
      <c r="S435" s="156">
        <f t="shared" si="333"/>
        <v>0</v>
      </c>
      <c r="U435" s="157">
        <f t="shared" si="339"/>
        <v>0</v>
      </c>
      <c r="W435" s="152"/>
      <c r="X435" s="152"/>
      <c r="Y435" s="152"/>
      <c r="Z435" s="152"/>
      <c r="AA435" s="152"/>
      <c r="AB435" s="152"/>
      <c r="AC435" s="347"/>
      <c r="AD435" s="152"/>
      <c r="AE435" s="152"/>
      <c r="AF435" s="152"/>
      <c r="AG435" s="152"/>
      <c r="AH435" s="152"/>
      <c r="AI435" s="152"/>
      <c r="AJ435" s="347"/>
      <c r="AK435" s="152"/>
      <c r="AL435" s="152"/>
      <c r="AM435" s="295"/>
      <c r="AN435" s="228"/>
      <c r="AO435" s="228"/>
      <c r="AP435" s="228"/>
      <c r="AQ435" s="228"/>
      <c r="AR435" s="228"/>
      <c r="AS435" s="348"/>
      <c r="AT435" s="264">
        <f t="shared" si="309"/>
        <v>0</v>
      </c>
      <c r="AU435" s="259"/>
      <c r="AV435" s="265">
        <f t="shared" si="336"/>
        <v>0</v>
      </c>
      <c r="AX435" s="265">
        <f t="shared" si="340"/>
        <v>0</v>
      </c>
      <c r="AZ435" s="492">
        <f t="shared" si="337"/>
        <v>0</v>
      </c>
      <c r="BB435" s="492">
        <f t="shared" si="338"/>
        <v>0</v>
      </c>
      <c r="BD435" s="265">
        <f t="shared" si="341"/>
        <v>0</v>
      </c>
      <c r="BE435" s="105"/>
      <c r="BF435" s="105"/>
      <c r="BG435" s="105"/>
      <c r="BH435" s="105"/>
      <c r="BI435" s="105"/>
      <c r="BJ435" s="105"/>
    </row>
    <row r="436" spans="2:62" ht="9.9499999999999993" hidden="1" customHeight="1" outlineLevel="1">
      <c r="B436" s="101"/>
      <c r="C436" s="208"/>
      <c r="D436" s="208"/>
      <c r="E436" s="208"/>
      <c r="F436" s="208"/>
      <c r="G436" s="237"/>
      <c r="H436" s="207"/>
      <c r="I436" s="257"/>
      <c r="J436" s="257"/>
      <c r="K436" s="257"/>
      <c r="L436" s="257"/>
      <c r="M436" s="257"/>
      <c r="N436" s="257"/>
      <c r="O436" s="257"/>
      <c r="P436" s="256"/>
      <c r="Q436" s="102"/>
      <c r="R436" s="102"/>
      <c r="S436" s="102"/>
      <c r="U436" s="98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Z436" s="493"/>
      <c r="BE436" s="105"/>
      <c r="BF436" s="105"/>
      <c r="BG436" s="105"/>
      <c r="BH436" s="105"/>
      <c r="BI436" s="105"/>
      <c r="BJ436" s="105"/>
    </row>
    <row r="437" spans="2:62" ht="20.100000000000001" customHeight="1" collapsed="1">
      <c r="B437" s="8">
        <f>B420+1</f>
        <v>26</v>
      </c>
      <c r="C437" s="916"/>
      <c r="D437" s="917"/>
      <c r="E437" s="917"/>
      <c r="F437" s="918"/>
      <c r="G437" s="429"/>
      <c r="H437" s="206">
        <v>1</v>
      </c>
      <c r="I437" s="642">
        <f t="shared" ref="I437" si="342">$H437*SUM(I438:I452)</f>
        <v>0</v>
      </c>
      <c r="J437" s="643">
        <f t="shared" ref="J437:O437" si="343">$H437*SUM(J438:J452)</f>
        <v>0</v>
      </c>
      <c r="K437" s="644">
        <f t="shared" si="343"/>
        <v>0</v>
      </c>
      <c r="L437" s="645">
        <f t="shared" si="343"/>
        <v>0</v>
      </c>
      <c r="M437" s="645">
        <f t="shared" si="343"/>
        <v>0</v>
      </c>
      <c r="N437" s="644">
        <f t="shared" si="343"/>
        <v>0</v>
      </c>
      <c r="O437" s="642">
        <f t="shared" si="343"/>
        <v>0</v>
      </c>
      <c r="P437" s="209">
        <f t="shared" ref="P437:Q437" si="344">$H437*SUM(P438:P452)</f>
        <v>0</v>
      </c>
      <c r="Q437" s="210">
        <f t="shared" si="344"/>
        <v>0</v>
      </c>
      <c r="R437" s="136">
        <f t="shared" ref="R437:R452" si="345">P437*(1+Gewinn)*(1+SicherheitAngebot)</f>
        <v>0</v>
      </c>
      <c r="S437" s="137">
        <f t="shared" ref="S437:S452" si="346">Q437*(1+MGKZ)*(1+Gewinn)*(1+SicherheitAngebot)</f>
        <v>0</v>
      </c>
      <c r="U437" s="10">
        <f>I437*$I$7+J437*$J$7+K437*$K$7+L437*$L$7+M437*$M$7+N437*$N$7+O437*$O$7+R437+S437</f>
        <v>0</v>
      </c>
      <c r="W437" s="646">
        <f t="shared" ref="W437:AB437" si="347">$H437*SUM(W438:W452)</f>
        <v>0</v>
      </c>
      <c r="X437" s="647">
        <f t="shared" si="347"/>
        <v>0</v>
      </c>
      <c r="Y437" s="648">
        <f t="shared" si="347"/>
        <v>0</v>
      </c>
      <c r="Z437" s="649">
        <f t="shared" si="347"/>
        <v>0</v>
      </c>
      <c r="AA437" s="648">
        <f t="shared" si="347"/>
        <v>0</v>
      </c>
      <c r="AB437" s="646">
        <f t="shared" si="347"/>
        <v>0</v>
      </c>
      <c r="AC437" s="258"/>
      <c r="AD437" s="646">
        <f t="shared" ref="AD437:AM437" si="348">$H437*SUM(AD438:AD452)</f>
        <v>0</v>
      </c>
      <c r="AE437" s="647">
        <f t="shared" si="348"/>
        <v>0</v>
      </c>
      <c r="AF437" s="648">
        <f t="shared" si="348"/>
        <v>0</v>
      </c>
      <c r="AG437" s="649">
        <f t="shared" si="348"/>
        <v>0</v>
      </c>
      <c r="AH437" s="648">
        <f t="shared" si="348"/>
        <v>0</v>
      </c>
      <c r="AI437" s="646">
        <f t="shared" si="348"/>
        <v>0</v>
      </c>
      <c r="AJ437" s="258"/>
      <c r="AK437" s="653">
        <f t="shared" si="348"/>
        <v>0</v>
      </c>
      <c r="AL437" s="653">
        <f t="shared" si="348"/>
        <v>0</v>
      </c>
      <c r="AM437" s="653">
        <f t="shared" si="348"/>
        <v>0</v>
      </c>
      <c r="AN437" s="227">
        <f>$H437*SUM(AN438:AN452)*(1+Gewinn)*(1+SicherheitAngebot)</f>
        <v>0</v>
      </c>
      <c r="AO437" s="227">
        <f>$H437*SUM(AO438:AO452)*(1+Gewinn)*(1+SicherheitAngebot)</f>
        <v>0</v>
      </c>
      <c r="AP437" s="227">
        <f>$H437*SUM(AP438:AP452)*(1+Gewinn)*(1+SicherheitAngebot)</f>
        <v>0</v>
      </c>
      <c r="AQ437" s="227">
        <f>$H437*SUM(AQ438:AQ452)*(1+Gewinn)*(1+SicherheitAngebot)</f>
        <v>0</v>
      </c>
      <c r="AR437" s="227">
        <f>$H437*SUM(AR438:AR452)*(1+Gewinn)*(1+SicherheitAngebot)</f>
        <v>0</v>
      </c>
      <c r="AS437" s="262"/>
      <c r="AT437" s="263">
        <f t="shared" si="309"/>
        <v>0</v>
      </c>
      <c r="AU437" s="259"/>
      <c r="AV437" s="491">
        <f>AK437*$AK$7+AL437*$AL$7+AM437*$AM$7+SUM(AN437:AR437)+AT437/Zuschläge_IBN+AT437</f>
        <v>0</v>
      </c>
      <c r="AX437" s="685">
        <f>U437+AV437</f>
        <v>0</v>
      </c>
      <c r="AZ437" s="490">
        <f>IF(H437&gt;0,U437/(1+SicherheitAngebot)*(1+Sicherheit),0)</f>
        <v>0</v>
      </c>
      <c r="BB437" s="490">
        <f>IF(H437&gt;0,AV437/(1+SicherheitAngebot)*(1+Sicherheit),0)</f>
        <v>0</v>
      </c>
      <c r="BD437" s="490">
        <f>AZ437+BB437</f>
        <v>0</v>
      </c>
      <c r="BE437" s="105"/>
      <c r="BF437" s="105"/>
      <c r="BG437" s="105"/>
      <c r="BH437" s="105"/>
      <c r="BI437" s="105"/>
      <c r="BJ437" s="105"/>
    </row>
    <row r="438" spans="2:62" ht="20.100000000000001" hidden="1" customHeight="1" outlineLevel="1">
      <c r="B438" s="99"/>
      <c r="C438" s="908"/>
      <c r="D438" s="909"/>
      <c r="E438" s="909"/>
      <c r="F438" s="910"/>
      <c r="G438" s="890"/>
      <c r="H438" s="901"/>
      <c r="I438" s="152"/>
      <c r="J438" s="152"/>
      <c r="K438" s="152"/>
      <c r="L438" s="152"/>
      <c r="M438" s="152"/>
      <c r="N438" s="152"/>
      <c r="O438" s="152"/>
      <c r="P438" s="153"/>
      <c r="Q438" s="153"/>
      <c r="R438" s="156">
        <f t="shared" si="345"/>
        <v>0</v>
      </c>
      <c r="S438" s="156">
        <f t="shared" si="346"/>
        <v>0</v>
      </c>
      <c r="U438" s="157">
        <f>I438*$I$7+J438*$J$7+K438*$K$7+L438*$L$7+M438*$M$7+N438*$N$7+O438*$O$7+R438+S438</f>
        <v>0</v>
      </c>
      <c r="W438" s="152"/>
      <c r="X438" s="152"/>
      <c r="Y438" s="152"/>
      <c r="Z438" s="152"/>
      <c r="AA438" s="152"/>
      <c r="AB438" s="152"/>
      <c r="AC438" s="347"/>
      <c r="AD438" s="152"/>
      <c r="AE438" s="152"/>
      <c r="AF438" s="152"/>
      <c r="AG438" s="152"/>
      <c r="AH438" s="152"/>
      <c r="AI438" s="152"/>
      <c r="AJ438" s="347"/>
      <c r="AK438" s="152"/>
      <c r="AL438" s="152"/>
      <c r="AM438" s="295"/>
      <c r="AN438" s="228"/>
      <c r="AO438" s="228"/>
      <c r="AP438" s="228"/>
      <c r="AQ438" s="228"/>
      <c r="AR438" s="228"/>
      <c r="AS438" s="348"/>
      <c r="AT438" s="264">
        <f t="shared" si="309"/>
        <v>0</v>
      </c>
      <c r="AU438" s="259"/>
      <c r="AV438" s="265">
        <f t="shared" ref="AV438:AV452" si="349">AK438*$AK$7+AL438*$AL$7+AM438*$AM$7+SUM(AN438:AR438)*(1+Gewinn)*(1+SicherheitAngebot)+AT438/Zuschläge_IBN+AT438</f>
        <v>0</v>
      </c>
      <c r="AX438" s="265">
        <f>U438+AV438</f>
        <v>0</v>
      </c>
      <c r="AZ438" s="492">
        <f t="shared" ref="AZ438:AZ452" si="350">U438/(1+SicherheitAngebot)*(1+Sicherheit)</f>
        <v>0</v>
      </c>
      <c r="BB438" s="492">
        <f t="shared" ref="BB438:BB452" si="351">AV438/(1+SicherheitAngebot)*(1+Sicherheit)</f>
        <v>0</v>
      </c>
      <c r="BD438" s="265">
        <f>AZ438+BB438</f>
        <v>0</v>
      </c>
      <c r="BE438" s="105"/>
      <c r="BF438" s="105"/>
      <c r="BG438" s="105"/>
      <c r="BH438" s="105"/>
      <c r="BI438" s="105"/>
      <c r="BJ438" s="105"/>
    </row>
    <row r="439" spans="2:62" ht="20.100000000000001" hidden="1" customHeight="1" outlineLevel="1">
      <c r="B439" s="100"/>
      <c r="C439" s="908"/>
      <c r="D439" s="909"/>
      <c r="E439" s="909"/>
      <c r="F439" s="910"/>
      <c r="G439" s="890"/>
      <c r="H439" s="891"/>
      <c r="I439" s="152"/>
      <c r="J439" s="152"/>
      <c r="K439" s="152"/>
      <c r="L439" s="152"/>
      <c r="M439" s="152"/>
      <c r="N439" s="152"/>
      <c r="O439" s="152"/>
      <c r="P439" s="153"/>
      <c r="Q439" s="153"/>
      <c r="R439" s="156">
        <f t="shared" si="345"/>
        <v>0</v>
      </c>
      <c r="S439" s="156">
        <f t="shared" si="346"/>
        <v>0</v>
      </c>
      <c r="U439" s="157">
        <f t="shared" ref="U439:U452" si="352">I439*$I$7+J439*$J$7+K439*$K$7+L439*$L$7+M439*$M$7+N439*$N$7+O439*$O$7+R439+S439</f>
        <v>0</v>
      </c>
      <c r="W439" s="152"/>
      <c r="X439" s="152"/>
      <c r="Y439" s="152"/>
      <c r="Z439" s="152"/>
      <c r="AA439" s="152"/>
      <c r="AB439" s="152"/>
      <c r="AC439" s="347"/>
      <c r="AD439" s="152"/>
      <c r="AE439" s="152"/>
      <c r="AF439" s="152"/>
      <c r="AG439" s="152"/>
      <c r="AH439" s="152"/>
      <c r="AI439" s="152"/>
      <c r="AJ439" s="347"/>
      <c r="AK439" s="152"/>
      <c r="AL439" s="152"/>
      <c r="AM439" s="295"/>
      <c r="AN439" s="228"/>
      <c r="AO439" s="228"/>
      <c r="AP439" s="228"/>
      <c r="AQ439" s="228"/>
      <c r="AR439" s="228"/>
      <c r="AS439" s="348"/>
      <c r="AT439" s="264">
        <f t="shared" si="309"/>
        <v>0</v>
      </c>
      <c r="AU439" s="259"/>
      <c r="AV439" s="265">
        <f t="shared" si="349"/>
        <v>0</v>
      </c>
      <c r="AX439" s="265">
        <f t="shared" ref="AX439:AX452" si="353">U439+AV439</f>
        <v>0</v>
      </c>
      <c r="AZ439" s="492">
        <f t="shared" si="350"/>
        <v>0</v>
      </c>
      <c r="BB439" s="492">
        <f t="shared" si="351"/>
        <v>0</v>
      </c>
      <c r="BD439" s="265">
        <f t="shared" ref="BD439:BD452" si="354">AZ439+BB439</f>
        <v>0</v>
      </c>
      <c r="BE439" s="105"/>
      <c r="BF439" s="105"/>
      <c r="BG439" s="105"/>
      <c r="BH439" s="105"/>
      <c r="BI439" s="105"/>
      <c r="BJ439" s="105"/>
    </row>
    <row r="440" spans="2:62" ht="20.100000000000001" hidden="1" customHeight="1" outlineLevel="1">
      <c r="B440" s="100"/>
      <c r="C440" s="908"/>
      <c r="D440" s="909"/>
      <c r="E440" s="909"/>
      <c r="F440" s="910"/>
      <c r="G440" s="890"/>
      <c r="H440" s="891"/>
      <c r="I440" s="152"/>
      <c r="J440" s="152"/>
      <c r="K440" s="152"/>
      <c r="L440" s="152"/>
      <c r="M440" s="152"/>
      <c r="N440" s="152"/>
      <c r="O440" s="152"/>
      <c r="P440" s="153"/>
      <c r="Q440" s="153"/>
      <c r="R440" s="156">
        <f t="shared" si="345"/>
        <v>0</v>
      </c>
      <c r="S440" s="156">
        <f t="shared" si="346"/>
        <v>0</v>
      </c>
      <c r="U440" s="157">
        <f t="shared" si="352"/>
        <v>0</v>
      </c>
      <c r="W440" s="152"/>
      <c r="X440" s="152"/>
      <c r="Y440" s="152"/>
      <c r="Z440" s="152"/>
      <c r="AA440" s="152"/>
      <c r="AB440" s="152"/>
      <c r="AC440" s="347"/>
      <c r="AD440" s="152"/>
      <c r="AE440" s="152"/>
      <c r="AF440" s="152"/>
      <c r="AG440" s="152"/>
      <c r="AH440" s="152"/>
      <c r="AI440" s="152"/>
      <c r="AJ440" s="347"/>
      <c r="AK440" s="152"/>
      <c r="AL440" s="152"/>
      <c r="AM440" s="295"/>
      <c r="AN440" s="228"/>
      <c r="AO440" s="228"/>
      <c r="AP440" s="228"/>
      <c r="AQ440" s="228"/>
      <c r="AR440" s="228"/>
      <c r="AS440" s="348"/>
      <c r="AT440" s="264">
        <f t="shared" si="309"/>
        <v>0</v>
      </c>
      <c r="AU440" s="259"/>
      <c r="AV440" s="265">
        <f t="shared" si="349"/>
        <v>0</v>
      </c>
      <c r="AX440" s="265">
        <f t="shared" si="353"/>
        <v>0</v>
      </c>
      <c r="AZ440" s="492">
        <f t="shared" si="350"/>
        <v>0</v>
      </c>
      <c r="BB440" s="492">
        <f t="shared" si="351"/>
        <v>0</v>
      </c>
      <c r="BD440" s="265">
        <f t="shared" si="354"/>
        <v>0</v>
      </c>
      <c r="BE440" s="105"/>
      <c r="BF440" s="105"/>
      <c r="BG440" s="105"/>
      <c r="BH440" s="105"/>
      <c r="BI440" s="105"/>
      <c r="BJ440" s="105"/>
    </row>
    <row r="441" spans="2:62" ht="20.100000000000001" hidden="1" customHeight="1" outlineLevel="1">
      <c r="B441" s="100"/>
      <c r="C441" s="908"/>
      <c r="D441" s="909"/>
      <c r="E441" s="909"/>
      <c r="F441" s="910"/>
      <c r="G441" s="890"/>
      <c r="H441" s="891"/>
      <c r="I441" s="152"/>
      <c r="J441" s="152"/>
      <c r="K441" s="152"/>
      <c r="L441" s="152"/>
      <c r="M441" s="152"/>
      <c r="N441" s="152"/>
      <c r="O441" s="152"/>
      <c r="P441" s="153"/>
      <c r="Q441" s="153"/>
      <c r="R441" s="156">
        <f t="shared" si="345"/>
        <v>0</v>
      </c>
      <c r="S441" s="156">
        <f t="shared" si="346"/>
        <v>0</v>
      </c>
      <c r="U441" s="157">
        <f t="shared" si="352"/>
        <v>0</v>
      </c>
      <c r="W441" s="152"/>
      <c r="X441" s="152"/>
      <c r="Y441" s="152"/>
      <c r="Z441" s="152"/>
      <c r="AA441" s="152"/>
      <c r="AB441" s="152"/>
      <c r="AC441" s="347"/>
      <c r="AD441" s="152"/>
      <c r="AE441" s="152"/>
      <c r="AF441" s="152"/>
      <c r="AG441" s="152"/>
      <c r="AH441" s="152"/>
      <c r="AI441" s="152"/>
      <c r="AJ441" s="347"/>
      <c r="AK441" s="152"/>
      <c r="AL441" s="152"/>
      <c r="AM441" s="295"/>
      <c r="AN441" s="228"/>
      <c r="AO441" s="228"/>
      <c r="AP441" s="228"/>
      <c r="AQ441" s="228"/>
      <c r="AR441" s="228"/>
      <c r="AS441" s="348"/>
      <c r="AT441" s="264">
        <f t="shared" si="309"/>
        <v>0</v>
      </c>
      <c r="AU441" s="259"/>
      <c r="AV441" s="265">
        <f t="shared" si="349"/>
        <v>0</v>
      </c>
      <c r="AX441" s="265">
        <f t="shared" si="353"/>
        <v>0</v>
      </c>
      <c r="AZ441" s="492">
        <f t="shared" si="350"/>
        <v>0</v>
      </c>
      <c r="BB441" s="492">
        <f t="shared" si="351"/>
        <v>0</v>
      </c>
      <c r="BD441" s="265">
        <f t="shared" si="354"/>
        <v>0</v>
      </c>
      <c r="BE441" s="105"/>
      <c r="BF441" s="105"/>
      <c r="BG441" s="105"/>
      <c r="BH441" s="105"/>
      <c r="BI441" s="105"/>
      <c r="BJ441" s="105"/>
    </row>
    <row r="442" spans="2:62" ht="20.100000000000001" hidden="1" customHeight="1" outlineLevel="1">
      <c r="B442" s="100"/>
      <c r="C442" s="908"/>
      <c r="D442" s="909"/>
      <c r="E442" s="909"/>
      <c r="F442" s="910"/>
      <c r="G442" s="890"/>
      <c r="H442" s="891"/>
      <c r="I442" s="152"/>
      <c r="J442" s="152"/>
      <c r="K442" s="152"/>
      <c r="L442" s="152"/>
      <c r="M442" s="152"/>
      <c r="N442" s="152"/>
      <c r="O442" s="152"/>
      <c r="P442" s="153"/>
      <c r="Q442" s="153"/>
      <c r="R442" s="156">
        <f t="shared" si="345"/>
        <v>0</v>
      </c>
      <c r="S442" s="156">
        <f t="shared" si="346"/>
        <v>0</v>
      </c>
      <c r="U442" s="157">
        <f t="shared" si="352"/>
        <v>0</v>
      </c>
      <c r="W442" s="152"/>
      <c r="X442" s="152"/>
      <c r="Y442" s="152"/>
      <c r="Z442" s="152"/>
      <c r="AA442" s="152"/>
      <c r="AB442" s="152"/>
      <c r="AC442" s="347"/>
      <c r="AD442" s="152"/>
      <c r="AE442" s="152"/>
      <c r="AF442" s="152"/>
      <c r="AG442" s="152"/>
      <c r="AH442" s="152"/>
      <c r="AI442" s="152"/>
      <c r="AJ442" s="347"/>
      <c r="AK442" s="152"/>
      <c r="AL442" s="152"/>
      <c r="AM442" s="295"/>
      <c r="AN442" s="228"/>
      <c r="AO442" s="228"/>
      <c r="AP442" s="228"/>
      <c r="AQ442" s="228"/>
      <c r="AR442" s="228"/>
      <c r="AS442" s="348"/>
      <c r="AT442" s="264">
        <f t="shared" si="309"/>
        <v>0</v>
      </c>
      <c r="AU442" s="259"/>
      <c r="AV442" s="265">
        <f t="shared" si="349"/>
        <v>0</v>
      </c>
      <c r="AX442" s="265">
        <f t="shared" si="353"/>
        <v>0</v>
      </c>
      <c r="AZ442" s="492">
        <f t="shared" si="350"/>
        <v>0</v>
      </c>
      <c r="BB442" s="492">
        <f t="shared" si="351"/>
        <v>0</v>
      </c>
      <c r="BD442" s="265">
        <f t="shared" si="354"/>
        <v>0</v>
      </c>
      <c r="BE442" s="105"/>
      <c r="BF442" s="105"/>
      <c r="BG442" s="105"/>
      <c r="BH442" s="105"/>
      <c r="BI442" s="105"/>
      <c r="BJ442" s="105"/>
    </row>
    <row r="443" spans="2:62" ht="20.100000000000001" hidden="1" customHeight="1" outlineLevel="1">
      <c r="B443" s="100"/>
      <c r="C443" s="908"/>
      <c r="D443" s="909"/>
      <c r="E443" s="909"/>
      <c r="F443" s="910"/>
      <c r="G443" s="890"/>
      <c r="H443" s="891"/>
      <c r="I443" s="152"/>
      <c r="J443" s="152"/>
      <c r="K443" s="152"/>
      <c r="L443" s="152"/>
      <c r="M443" s="152"/>
      <c r="N443" s="152"/>
      <c r="O443" s="152"/>
      <c r="P443" s="153"/>
      <c r="Q443" s="153"/>
      <c r="R443" s="156">
        <f t="shared" si="345"/>
        <v>0</v>
      </c>
      <c r="S443" s="156">
        <f t="shared" si="346"/>
        <v>0</v>
      </c>
      <c r="U443" s="157">
        <f t="shared" si="352"/>
        <v>0</v>
      </c>
      <c r="W443" s="152"/>
      <c r="X443" s="152"/>
      <c r="Y443" s="152"/>
      <c r="Z443" s="152"/>
      <c r="AA443" s="152"/>
      <c r="AB443" s="152"/>
      <c r="AC443" s="347"/>
      <c r="AD443" s="152"/>
      <c r="AE443" s="152"/>
      <c r="AF443" s="152"/>
      <c r="AG443" s="152"/>
      <c r="AH443" s="152"/>
      <c r="AI443" s="152"/>
      <c r="AJ443" s="347"/>
      <c r="AK443" s="152"/>
      <c r="AL443" s="152"/>
      <c r="AM443" s="295"/>
      <c r="AN443" s="228"/>
      <c r="AO443" s="228"/>
      <c r="AP443" s="228"/>
      <c r="AQ443" s="228"/>
      <c r="AR443" s="228"/>
      <c r="AS443" s="348"/>
      <c r="AT443" s="264">
        <f t="shared" si="309"/>
        <v>0</v>
      </c>
      <c r="AU443" s="259"/>
      <c r="AV443" s="265">
        <f t="shared" si="349"/>
        <v>0</v>
      </c>
      <c r="AX443" s="265">
        <f t="shared" si="353"/>
        <v>0</v>
      </c>
      <c r="AZ443" s="492">
        <f t="shared" si="350"/>
        <v>0</v>
      </c>
      <c r="BB443" s="492">
        <f t="shared" si="351"/>
        <v>0</v>
      </c>
      <c r="BD443" s="265">
        <f t="shared" si="354"/>
        <v>0</v>
      </c>
      <c r="BE443" s="105"/>
      <c r="BF443" s="105"/>
      <c r="BG443" s="105"/>
      <c r="BH443" s="105"/>
      <c r="BI443" s="105"/>
      <c r="BJ443" s="105"/>
    </row>
    <row r="444" spans="2:62" ht="20.100000000000001" hidden="1" customHeight="1" outlineLevel="1">
      <c r="B444" s="100"/>
      <c r="C444" s="908"/>
      <c r="D444" s="909"/>
      <c r="E444" s="909"/>
      <c r="F444" s="910"/>
      <c r="G444" s="890"/>
      <c r="H444" s="891"/>
      <c r="I444" s="152"/>
      <c r="J444" s="152"/>
      <c r="K444" s="152"/>
      <c r="L444" s="152"/>
      <c r="M444" s="152"/>
      <c r="N444" s="152"/>
      <c r="O444" s="152"/>
      <c r="P444" s="153"/>
      <c r="Q444" s="153"/>
      <c r="R444" s="156">
        <f t="shared" si="345"/>
        <v>0</v>
      </c>
      <c r="S444" s="156">
        <f t="shared" si="346"/>
        <v>0</v>
      </c>
      <c r="U444" s="157">
        <f t="shared" si="352"/>
        <v>0</v>
      </c>
      <c r="W444" s="152"/>
      <c r="X444" s="152"/>
      <c r="Y444" s="152"/>
      <c r="Z444" s="152"/>
      <c r="AA444" s="152"/>
      <c r="AB444" s="152"/>
      <c r="AC444" s="347"/>
      <c r="AD444" s="152"/>
      <c r="AE444" s="152"/>
      <c r="AF444" s="152"/>
      <c r="AG444" s="152"/>
      <c r="AH444" s="152"/>
      <c r="AI444" s="152"/>
      <c r="AJ444" s="347"/>
      <c r="AK444" s="152"/>
      <c r="AL444" s="152"/>
      <c r="AM444" s="295"/>
      <c r="AN444" s="228"/>
      <c r="AO444" s="228"/>
      <c r="AP444" s="228"/>
      <c r="AQ444" s="228"/>
      <c r="AR444" s="228"/>
      <c r="AS444" s="348"/>
      <c r="AT444" s="264">
        <f t="shared" si="309"/>
        <v>0</v>
      </c>
      <c r="AU444" s="259"/>
      <c r="AV444" s="265">
        <f t="shared" si="349"/>
        <v>0</v>
      </c>
      <c r="AX444" s="265">
        <f t="shared" si="353"/>
        <v>0</v>
      </c>
      <c r="AZ444" s="492">
        <f t="shared" si="350"/>
        <v>0</v>
      </c>
      <c r="BB444" s="492">
        <f t="shared" si="351"/>
        <v>0</v>
      </c>
      <c r="BD444" s="265">
        <f t="shared" si="354"/>
        <v>0</v>
      </c>
      <c r="BE444" s="105"/>
      <c r="BF444" s="105"/>
      <c r="BG444" s="105"/>
      <c r="BH444" s="105"/>
      <c r="BI444" s="105"/>
      <c r="BJ444" s="105"/>
    </row>
    <row r="445" spans="2:62" ht="20.100000000000001" hidden="1" customHeight="1" outlineLevel="1">
      <c r="B445" s="100"/>
      <c r="C445" s="908"/>
      <c r="D445" s="909"/>
      <c r="E445" s="909"/>
      <c r="F445" s="910"/>
      <c r="G445" s="890"/>
      <c r="H445" s="891"/>
      <c r="I445" s="152"/>
      <c r="J445" s="152"/>
      <c r="K445" s="152"/>
      <c r="L445" s="152"/>
      <c r="M445" s="152"/>
      <c r="N445" s="152"/>
      <c r="O445" s="152"/>
      <c r="P445" s="153"/>
      <c r="Q445" s="153"/>
      <c r="R445" s="156">
        <f t="shared" si="345"/>
        <v>0</v>
      </c>
      <c r="S445" s="156">
        <f t="shared" si="346"/>
        <v>0</v>
      </c>
      <c r="U445" s="157">
        <f t="shared" si="352"/>
        <v>0</v>
      </c>
      <c r="W445" s="152"/>
      <c r="X445" s="152"/>
      <c r="Y445" s="152"/>
      <c r="Z445" s="152"/>
      <c r="AA445" s="152"/>
      <c r="AB445" s="152"/>
      <c r="AC445" s="347"/>
      <c r="AD445" s="152"/>
      <c r="AE445" s="152"/>
      <c r="AF445" s="152"/>
      <c r="AG445" s="152"/>
      <c r="AH445" s="152"/>
      <c r="AI445" s="152"/>
      <c r="AJ445" s="347"/>
      <c r="AK445" s="152"/>
      <c r="AL445" s="152"/>
      <c r="AM445" s="295"/>
      <c r="AN445" s="228"/>
      <c r="AO445" s="228"/>
      <c r="AP445" s="228"/>
      <c r="AQ445" s="228"/>
      <c r="AR445" s="228"/>
      <c r="AS445" s="348"/>
      <c r="AT445" s="264">
        <f t="shared" si="309"/>
        <v>0</v>
      </c>
      <c r="AU445" s="259"/>
      <c r="AV445" s="265">
        <f t="shared" si="349"/>
        <v>0</v>
      </c>
      <c r="AX445" s="265">
        <f t="shared" si="353"/>
        <v>0</v>
      </c>
      <c r="AZ445" s="492">
        <f t="shared" si="350"/>
        <v>0</v>
      </c>
      <c r="BB445" s="492">
        <f t="shared" si="351"/>
        <v>0</v>
      </c>
      <c r="BD445" s="265">
        <f t="shared" si="354"/>
        <v>0</v>
      </c>
      <c r="BE445" s="105"/>
      <c r="BF445" s="105"/>
      <c r="BG445" s="105"/>
      <c r="BH445" s="105"/>
      <c r="BI445" s="105"/>
      <c r="BJ445" s="105"/>
    </row>
    <row r="446" spans="2:62" ht="20.100000000000001" hidden="1" customHeight="1" outlineLevel="1">
      <c r="B446" s="100"/>
      <c r="C446" s="908"/>
      <c r="D446" s="909"/>
      <c r="E446" s="909"/>
      <c r="F446" s="910"/>
      <c r="G446" s="890"/>
      <c r="H446" s="891"/>
      <c r="I446" s="152"/>
      <c r="J446" s="152"/>
      <c r="K446" s="152"/>
      <c r="L446" s="152"/>
      <c r="M446" s="152"/>
      <c r="N446" s="152"/>
      <c r="O446" s="152"/>
      <c r="P446" s="153"/>
      <c r="Q446" s="153"/>
      <c r="R446" s="156">
        <f t="shared" si="345"/>
        <v>0</v>
      </c>
      <c r="S446" s="156">
        <f t="shared" si="346"/>
        <v>0</v>
      </c>
      <c r="U446" s="157">
        <f t="shared" si="352"/>
        <v>0</v>
      </c>
      <c r="W446" s="152"/>
      <c r="X446" s="152"/>
      <c r="Y446" s="152"/>
      <c r="Z446" s="152"/>
      <c r="AA446" s="152"/>
      <c r="AB446" s="152"/>
      <c r="AC446" s="347"/>
      <c r="AD446" s="152"/>
      <c r="AE446" s="152"/>
      <c r="AF446" s="152"/>
      <c r="AG446" s="152"/>
      <c r="AH446" s="152"/>
      <c r="AI446" s="152"/>
      <c r="AJ446" s="347"/>
      <c r="AK446" s="152"/>
      <c r="AL446" s="152"/>
      <c r="AM446" s="295"/>
      <c r="AN446" s="228"/>
      <c r="AO446" s="228"/>
      <c r="AP446" s="228"/>
      <c r="AQ446" s="228"/>
      <c r="AR446" s="228"/>
      <c r="AS446" s="348"/>
      <c r="AT446" s="264">
        <f t="shared" si="309"/>
        <v>0</v>
      </c>
      <c r="AU446" s="259"/>
      <c r="AV446" s="265">
        <f t="shared" si="349"/>
        <v>0</v>
      </c>
      <c r="AX446" s="265">
        <f t="shared" si="353"/>
        <v>0</v>
      </c>
      <c r="AZ446" s="492">
        <f t="shared" si="350"/>
        <v>0</v>
      </c>
      <c r="BB446" s="492">
        <f t="shared" si="351"/>
        <v>0</v>
      </c>
      <c r="BD446" s="265">
        <f t="shared" si="354"/>
        <v>0</v>
      </c>
      <c r="BE446" s="105"/>
      <c r="BF446" s="105"/>
      <c r="BG446" s="105"/>
      <c r="BH446" s="105"/>
      <c r="BI446" s="105"/>
      <c r="BJ446" s="105"/>
    </row>
    <row r="447" spans="2:62" ht="20.100000000000001" hidden="1" customHeight="1" outlineLevel="1">
      <c r="B447" s="100"/>
      <c r="C447" s="908"/>
      <c r="D447" s="909"/>
      <c r="E447" s="909"/>
      <c r="F447" s="910"/>
      <c r="G447" s="890"/>
      <c r="H447" s="891"/>
      <c r="I447" s="152"/>
      <c r="J447" s="152"/>
      <c r="K447" s="152"/>
      <c r="L447" s="152"/>
      <c r="M447" s="152"/>
      <c r="N447" s="152"/>
      <c r="O447" s="152"/>
      <c r="P447" s="153"/>
      <c r="Q447" s="153"/>
      <c r="R447" s="156">
        <f t="shared" si="345"/>
        <v>0</v>
      </c>
      <c r="S447" s="156">
        <f t="shared" si="346"/>
        <v>0</v>
      </c>
      <c r="U447" s="157">
        <f t="shared" si="352"/>
        <v>0</v>
      </c>
      <c r="W447" s="152"/>
      <c r="X447" s="152"/>
      <c r="Y447" s="152"/>
      <c r="Z447" s="152"/>
      <c r="AA447" s="152"/>
      <c r="AB447" s="152"/>
      <c r="AC447" s="347"/>
      <c r="AD447" s="152"/>
      <c r="AE447" s="152"/>
      <c r="AF447" s="152"/>
      <c r="AG447" s="152"/>
      <c r="AH447" s="152"/>
      <c r="AI447" s="152"/>
      <c r="AJ447" s="347"/>
      <c r="AK447" s="152"/>
      <c r="AL447" s="152"/>
      <c r="AM447" s="295"/>
      <c r="AN447" s="228"/>
      <c r="AO447" s="228"/>
      <c r="AP447" s="228"/>
      <c r="AQ447" s="228"/>
      <c r="AR447" s="228"/>
      <c r="AS447" s="348"/>
      <c r="AT447" s="264">
        <f t="shared" si="309"/>
        <v>0</v>
      </c>
      <c r="AU447" s="259"/>
      <c r="AV447" s="265">
        <f t="shared" si="349"/>
        <v>0</v>
      </c>
      <c r="AX447" s="265">
        <f t="shared" si="353"/>
        <v>0</v>
      </c>
      <c r="AZ447" s="492">
        <f t="shared" si="350"/>
        <v>0</v>
      </c>
      <c r="BB447" s="492">
        <f t="shared" si="351"/>
        <v>0</v>
      </c>
      <c r="BD447" s="265">
        <f t="shared" si="354"/>
        <v>0</v>
      </c>
      <c r="BE447" s="105"/>
      <c r="BF447" s="105"/>
      <c r="BG447" s="105"/>
      <c r="BH447" s="105"/>
      <c r="BI447" s="105"/>
      <c r="BJ447" s="105"/>
    </row>
    <row r="448" spans="2:62" ht="20.100000000000001" hidden="1" customHeight="1" outlineLevel="1">
      <c r="B448" s="100"/>
      <c r="C448" s="908"/>
      <c r="D448" s="909"/>
      <c r="E448" s="909"/>
      <c r="F448" s="910"/>
      <c r="G448" s="890"/>
      <c r="H448" s="891"/>
      <c r="I448" s="152"/>
      <c r="J448" s="152"/>
      <c r="K448" s="152"/>
      <c r="L448" s="152"/>
      <c r="M448" s="152"/>
      <c r="N448" s="152"/>
      <c r="O448" s="152"/>
      <c r="P448" s="153"/>
      <c r="Q448" s="153"/>
      <c r="R448" s="156">
        <f t="shared" si="345"/>
        <v>0</v>
      </c>
      <c r="S448" s="156">
        <f t="shared" si="346"/>
        <v>0</v>
      </c>
      <c r="U448" s="157">
        <f t="shared" si="352"/>
        <v>0</v>
      </c>
      <c r="W448" s="152"/>
      <c r="X448" s="152"/>
      <c r="Y448" s="152"/>
      <c r="Z448" s="152"/>
      <c r="AA448" s="152"/>
      <c r="AB448" s="152"/>
      <c r="AC448" s="347"/>
      <c r="AD448" s="152"/>
      <c r="AE448" s="152"/>
      <c r="AF448" s="152"/>
      <c r="AG448" s="152"/>
      <c r="AH448" s="152"/>
      <c r="AI448" s="152"/>
      <c r="AJ448" s="347"/>
      <c r="AK448" s="152"/>
      <c r="AL448" s="152"/>
      <c r="AM448" s="295"/>
      <c r="AN448" s="228"/>
      <c r="AO448" s="228"/>
      <c r="AP448" s="228"/>
      <c r="AQ448" s="228"/>
      <c r="AR448" s="228"/>
      <c r="AS448" s="348"/>
      <c r="AT448" s="264">
        <f t="shared" si="309"/>
        <v>0</v>
      </c>
      <c r="AU448" s="259"/>
      <c r="AV448" s="265">
        <f t="shared" si="349"/>
        <v>0</v>
      </c>
      <c r="AX448" s="265">
        <f t="shared" si="353"/>
        <v>0</v>
      </c>
      <c r="AZ448" s="492">
        <f t="shared" si="350"/>
        <v>0</v>
      </c>
      <c r="BB448" s="492">
        <f t="shared" si="351"/>
        <v>0</v>
      </c>
      <c r="BD448" s="265">
        <f t="shared" si="354"/>
        <v>0</v>
      </c>
      <c r="BE448" s="105"/>
      <c r="BF448" s="105"/>
      <c r="BG448" s="105"/>
      <c r="BH448" s="105"/>
      <c r="BI448" s="105"/>
      <c r="BJ448" s="105"/>
    </row>
    <row r="449" spans="2:62" ht="20.100000000000001" hidden="1" customHeight="1" outlineLevel="1">
      <c r="B449" s="100"/>
      <c r="C449" s="908"/>
      <c r="D449" s="909"/>
      <c r="E449" s="909"/>
      <c r="F449" s="910"/>
      <c r="G449" s="890"/>
      <c r="H449" s="891"/>
      <c r="I449" s="152"/>
      <c r="J449" s="152"/>
      <c r="K449" s="152"/>
      <c r="L449" s="152"/>
      <c r="M449" s="152"/>
      <c r="N449" s="152"/>
      <c r="O449" s="152"/>
      <c r="P449" s="153"/>
      <c r="Q449" s="153"/>
      <c r="R449" s="156">
        <f t="shared" si="345"/>
        <v>0</v>
      </c>
      <c r="S449" s="156">
        <f t="shared" si="346"/>
        <v>0</v>
      </c>
      <c r="U449" s="157">
        <f t="shared" si="352"/>
        <v>0</v>
      </c>
      <c r="W449" s="152"/>
      <c r="X449" s="152"/>
      <c r="Y449" s="152"/>
      <c r="Z449" s="152"/>
      <c r="AA449" s="152"/>
      <c r="AB449" s="152"/>
      <c r="AC449" s="347"/>
      <c r="AD449" s="152"/>
      <c r="AE449" s="152"/>
      <c r="AF449" s="152"/>
      <c r="AG449" s="152"/>
      <c r="AH449" s="152"/>
      <c r="AI449" s="152"/>
      <c r="AJ449" s="347"/>
      <c r="AK449" s="152"/>
      <c r="AL449" s="152"/>
      <c r="AM449" s="295"/>
      <c r="AN449" s="228"/>
      <c r="AO449" s="228"/>
      <c r="AP449" s="228"/>
      <c r="AQ449" s="228"/>
      <c r="AR449" s="228"/>
      <c r="AS449" s="348"/>
      <c r="AT449" s="264">
        <f t="shared" si="309"/>
        <v>0</v>
      </c>
      <c r="AU449" s="259"/>
      <c r="AV449" s="265">
        <f t="shared" si="349"/>
        <v>0</v>
      </c>
      <c r="AX449" s="265">
        <f t="shared" si="353"/>
        <v>0</v>
      </c>
      <c r="AZ449" s="492">
        <f t="shared" si="350"/>
        <v>0</v>
      </c>
      <c r="BB449" s="492">
        <f t="shared" si="351"/>
        <v>0</v>
      </c>
      <c r="BD449" s="265">
        <f t="shared" si="354"/>
        <v>0</v>
      </c>
      <c r="BE449" s="105"/>
      <c r="BF449" s="105"/>
      <c r="BG449" s="105"/>
      <c r="BH449" s="105"/>
      <c r="BI449" s="105"/>
      <c r="BJ449" s="105"/>
    </row>
    <row r="450" spans="2:62" ht="20.100000000000001" hidden="1" customHeight="1" outlineLevel="1">
      <c r="B450" s="100"/>
      <c r="C450" s="908"/>
      <c r="D450" s="909"/>
      <c r="E450" s="909"/>
      <c r="F450" s="910"/>
      <c r="G450" s="890"/>
      <c r="H450" s="891"/>
      <c r="I450" s="152"/>
      <c r="J450" s="152"/>
      <c r="K450" s="152"/>
      <c r="L450" s="152"/>
      <c r="M450" s="152"/>
      <c r="N450" s="152"/>
      <c r="O450" s="152"/>
      <c r="P450" s="153"/>
      <c r="Q450" s="153"/>
      <c r="R450" s="156">
        <f t="shared" si="345"/>
        <v>0</v>
      </c>
      <c r="S450" s="156">
        <f t="shared" si="346"/>
        <v>0</v>
      </c>
      <c r="U450" s="157">
        <f t="shared" si="352"/>
        <v>0</v>
      </c>
      <c r="W450" s="152"/>
      <c r="X450" s="152"/>
      <c r="Y450" s="152"/>
      <c r="Z450" s="152"/>
      <c r="AA450" s="152"/>
      <c r="AB450" s="152"/>
      <c r="AC450" s="347"/>
      <c r="AD450" s="152"/>
      <c r="AE450" s="152"/>
      <c r="AF450" s="152"/>
      <c r="AG450" s="152"/>
      <c r="AH450" s="152"/>
      <c r="AI450" s="152"/>
      <c r="AJ450" s="347"/>
      <c r="AK450" s="152"/>
      <c r="AL450" s="152"/>
      <c r="AM450" s="295"/>
      <c r="AN450" s="228"/>
      <c r="AO450" s="228"/>
      <c r="AP450" s="228"/>
      <c r="AQ450" s="228"/>
      <c r="AR450" s="228"/>
      <c r="AS450" s="348"/>
      <c r="AT450" s="264">
        <f t="shared" ref="AT450:AT452" si="355">((W450+AD450)*$W$7+(X450+AE450)*$X$7+(Y450+Z450+AF450+AG450)*$Z$7+(AA450+AH450)*$AA$7+(AB450+AI450)*$AB$7)*Zuschläge_IBN</f>
        <v>0</v>
      </c>
      <c r="AU450" s="259"/>
      <c r="AV450" s="265">
        <f t="shared" si="349"/>
        <v>0</v>
      </c>
      <c r="AX450" s="265">
        <f t="shared" si="353"/>
        <v>0</v>
      </c>
      <c r="AZ450" s="492">
        <f t="shared" si="350"/>
        <v>0</v>
      </c>
      <c r="BB450" s="492">
        <f t="shared" si="351"/>
        <v>0</v>
      </c>
      <c r="BD450" s="265">
        <f t="shared" si="354"/>
        <v>0</v>
      </c>
      <c r="BE450" s="105"/>
      <c r="BF450" s="105"/>
      <c r="BG450" s="105"/>
      <c r="BH450" s="105"/>
      <c r="BI450" s="105"/>
      <c r="BJ450" s="105"/>
    </row>
    <row r="451" spans="2:62" ht="20.100000000000001" hidden="1" customHeight="1" outlineLevel="1">
      <c r="B451" s="100"/>
      <c r="C451" s="908"/>
      <c r="D451" s="909"/>
      <c r="E451" s="909"/>
      <c r="F451" s="910"/>
      <c r="G451" s="890"/>
      <c r="H451" s="891"/>
      <c r="I451" s="152"/>
      <c r="J451" s="152"/>
      <c r="K451" s="152"/>
      <c r="L451" s="152"/>
      <c r="M451" s="152"/>
      <c r="N451" s="152"/>
      <c r="O451" s="152"/>
      <c r="P451" s="153"/>
      <c r="Q451" s="153"/>
      <c r="R451" s="156">
        <f t="shared" si="345"/>
        <v>0</v>
      </c>
      <c r="S451" s="156">
        <f t="shared" si="346"/>
        <v>0</v>
      </c>
      <c r="U451" s="157">
        <f t="shared" si="352"/>
        <v>0</v>
      </c>
      <c r="W451" s="152"/>
      <c r="X451" s="152"/>
      <c r="Y451" s="152"/>
      <c r="Z451" s="152"/>
      <c r="AA451" s="152"/>
      <c r="AB451" s="152"/>
      <c r="AC451" s="347"/>
      <c r="AD451" s="152"/>
      <c r="AE451" s="152"/>
      <c r="AF451" s="152"/>
      <c r="AG451" s="152"/>
      <c r="AH451" s="152"/>
      <c r="AI451" s="152"/>
      <c r="AJ451" s="347"/>
      <c r="AK451" s="152"/>
      <c r="AL451" s="152"/>
      <c r="AM451" s="295"/>
      <c r="AN451" s="228"/>
      <c r="AO451" s="228"/>
      <c r="AP451" s="228"/>
      <c r="AQ451" s="228"/>
      <c r="AR451" s="228"/>
      <c r="AS451" s="348"/>
      <c r="AT451" s="264">
        <f t="shared" si="355"/>
        <v>0</v>
      </c>
      <c r="AU451" s="259"/>
      <c r="AV451" s="265">
        <f t="shared" si="349"/>
        <v>0</v>
      </c>
      <c r="AX451" s="265">
        <f t="shared" si="353"/>
        <v>0</v>
      </c>
      <c r="AZ451" s="492">
        <f t="shared" si="350"/>
        <v>0</v>
      </c>
      <c r="BB451" s="492">
        <f t="shared" si="351"/>
        <v>0</v>
      </c>
      <c r="BD451" s="265">
        <f t="shared" si="354"/>
        <v>0</v>
      </c>
      <c r="BE451" s="105"/>
      <c r="BF451" s="105"/>
      <c r="BG451" s="105"/>
      <c r="BH451" s="105"/>
      <c r="BI451" s="105"/>
      <c r="BJ451" s="105"/>
    </row>
    <row r="452" spans="2:62" ht="20.100000000000001" hidden="1" customHeight="1" outlineLevel="1">
      <c r="B452" s="100"/>
      <c r="C452" s="908"/>
      <c r="D452" s="909"/>
      <c r="E452" s="909"/>
      <c r="F452" s="910"/>
      <c r="G452" s="890"/>
      <c r="H452" s="891"/>
      <c r="I452" s="152"/>
      <c r="J452" s="152"/>
      <c r="K452" s="152"/>
      <c r="L452" s="152"/>
      <c r="M452" s="152"/>
      <c r="N452" s="152"/>
      <c r="O452" s="152"/>
      <c r="P452" s="153"/>
      <c r="Q452" s="153"/>
      <c r="R452" s="156">
        <f t="shared" si="345"/>
        <v>0</v>
      </c>
      <c r="S452" s="156">
        <f t="shared" si="346"/>
        <v>0</v>
      </c>
      <c r="U452" s="157">
        <f t="shared" si="352"/>
        <v>0</v>
      </c>
      <c r="W452" s="152"/>
      <c r="X452" s="152"/>
      <c r="Y452" s="152"/>
      <c r="Z452" s="152"/>
      <c r="AA452" s="152"/>
      <c r="AB452" s="152"/>
      <c r="AC452" s="347"/>
      <c r="AD452" s="152"/>
      <c r="AE452" s="152"/>
      <c r="AF452" s="152"/>
      <c r="AG452" s="152"/>
      <c r="AH452" s="152"/>
      <c r="AI452" s="152"/>
      <c r="AJ452" s="347"/>
      <c r="AK452" s="152"/>
      <c r="AL452" s="152"/>
      <c r="AM452" s="295"/>
      <c r="AN452" s="228"/>
      <c r="AO452" s="228"/>
      <c r="AP452" s="228"/>
      <c r="AQ452" s="228"/>
      <c r="AR452" s="228"/>
      <c r="AS452" s="348"/>
      <c r="AT452" s="264">
        <f t="shared" si="355"/>
        <v>0</v>
      </c>
      <c r="AU452" s="259"/>
      <c r="AV452" s="265">
        <f t="shared" si="349"/>
        <v>0</v>
      </c>
      <c r="AX452" s="265">
        <f t="shared" si="353"/>
        <v>0</v>
      </c>
      <c r="AZ452" s="492">
        <f t="shared" si="350"/>
        <v>0</v>
      </c>
      <c r="BB452" s="492">
        <f t="shared" si="351"/>
        <v>0</v>
      </c>
      <c r="BD452" s="265">
        <f t="shared" si="354"/>
        <v>0</v>
      </c>
      <c r="BE452" s="105"/>
      <c r="BF452" s="105"/>
      <c r="BG452" s="105"/>
      <c r="BH452" s="105"/>
      <c r="BI452" s="105"/>
      <c r="BJ452" s="105"/>
    </row>
    <row r="453" spans="2:62" ht="9.9499999999999993" hidden="1" customHeight="1" outlineLevel="1">
      <c r="B453" s="101"/>
      <c r="C453" s="208"/>
      <c r="D453" s="208"/>
      <c r="E453" s="208"/>
      <c r="F453" s="208"/>
      <c r="G453" s="237"/>
      <c r="H453" s="207"/>
      <c r="I453" s="257"/>
      <c r="J453" s="257"/>
      <c r="K453" s="257"/>
      <c r="L453" s="257"/>
      <c r="M453" s="257"/>
      <c r="N453" s="257"/>
      <c r="O453" s="257"/>
      <c r="P453" s="256"/>
      <c r="Q453" s="102"/>
      <c r="R453" s="102"/>
      <c r="S453" s="102"/>
      <c r="U453" s="98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Z453" s="493"/>
      <c r="BE453" s="105"/>
      <c r="BF453" s="105"/>
      <c r="BG453" s="105"/>
      <c r="BH453" s="105"/>
      <c r="BI453" s="105"/>
      <c r="BJ453" s="105"/>
    </row>
    <row r="454" spans="2:62" ht="20.100000000000001" customHeight="1" collapsed="1">
      <c r="B454" s="8">
        <f>B437+1</f>
        <v>27</v>
      </c>
      <c r="C454" s="916"/>
      <c r="D454" s="917"/>
      <c r="E454" s="917"/>
      <c r="F454" s="918"/>
      <c r="G454" s="429"/>
      <c r="H454" s="206">
        <v>1</v>
      </c>
      <c r="I454" s="642">
        <f t="shared" ref="I454" si="356">$H454*SUM(I455:I469)</f>
        <v>0</v>
      </c>
      <c r="J454" s="643">
        <f t="shared" ref="J454:O454" si="357">$H454*SUM(J455:J469)</f>
        <v>0</v>
      </c>
      <c r="K454" s="644">
        <f t="shared" si="357"/>
        <v>0</v>
      </c>
      <c r="L454" s="645">
        <f t="shared" si="357"/>
        <v>0</v>
      </c>
      <c r="M454" s="645">
        <f t="shared" si="357"/>
        <v>0</v>
      </c>
      <c r="N454" s="644">
        <f t="shared" si="357"/>
        <v>0</v>
      </c>
      <c r="O454" s="642">
        <f t="shared" si="357"/>
        <v>0</v>
      </c>
      <c r="P454" s="209">
        <f t="shared" ref="P454:Q454" si="358">$H454*SUM(P455:P469)</f>
        <v>0</v>
      </c>
      <c r="Q454" s="210">
        <f t="shared" si="358"/>
        <v>0</v>
      </c>
      <c r="R454" s="136">
        <f t="shared" ref="R454:R469" si="359">P454*(1+Gewinn)*(1+SicherheitAngebot)</f>
        <v>0</v>
      </c>
      <c r="S454" s="137">
        <f t="shared" ref="S454:S469" si="360">Q454*(1+MGKZ)*(1+Gewinn)*(1+SicherheitAngebot)</f>
        <v>0</v>
      </c>
      <c r="U454" s="10">
        <f>I454*$I$7+J454*$J$7+K454*$K$7+L454*$L$7+M454*$M$7+N454*$N$7+O454*$O$7+R454+S454</f>
        <v>0</v>
      </c>
      <c r="W454" s="646">
        <f t="shared" ref="W454:AB454" si="361">$H454*SUM(W455:W469)</f>
        <v>0</v>
      </c>
      <c r="X454" s="647">
        <f t="shared" si="361"/>
        <v>0</v>
      </c>
      <c r="Y454" s="648">
        <f t="shared" si="361"/>
        <v>0</v>
      </c>
      <c r="Z454" s="649">
        <f t="shared" si="361"/>
        <v>0</v>
      </c>
      <c r="AA454" s="648">
        <f t="shared" si="361"/>
        <v>0</v>
      </c>
      <c r="AB454" s="646">
        <f t="shared" si="361"/>
        <v>0</v>
      </c>
      <c r="AC454" s="258"/>
      <c r="AD454" s="646">
        <f t="shared" ref="AD454:AM454" si="362">$H454*SUM(AD455:AD469)</f>
        <v>0</v>
      </c>
      <c r="AE454" s="647">
        <f t="shared" si="362"/>
        <v>0</v>
      </c>
      <c r="AF454" s="648">
        <f t="shared" si="362"/>
        <v>0</v>
      </c>
      <c r="AG454" s="649">
        <f t="shared" si="362"/>
        <v>0</v>
      </c>
      <c r="AH454" s="648">
        <f t="shared" si="362"/>
        <v>0</v>
      </c>
      <c r="AI454" s="646">
        <f t="shared" si="362"/>
        <v>0</v>
      </c>
      <c r="AJ454" s="258"/>
      <c r="AK454" s="653">
        <f t="shared" si="362"/>
        <v>0</v>
      </c>
      <c r="AL454" s="653">
        <f t="shared" si="362"/>
        <v>0</v>
      </c>
      <c r="AM454" s="653">
        <f t="shared" si="362"/>
        <v>0</v>
      </c>
      <c r="AN454" s="227">
        <f>$H454*SUM(AN455:AN469)*(1+Gewinn)*(1+SicherheitAngebot)</f>
        <v>0</v>
      </c>
      <c r="AO454" s="227">
        <f>$H454*SUM(AO455:AO469)*(1+Gewinn)*(1+SicherheitAngebot)</f>
        <v>0</v>
      </c>
      <c r="AP454" s="227">
        <f>$H454*SUM(AP455:AP469)*(1+Gewinn)*(1+SicherheitAngebot)</f>
        <v>0</v>
      </c>
      <c r="AQ454" s="227">
        <f>$H454*SUM(AQ455:AQ469)*(1+Gewinn)*(1+SicherheitAngebot)</f>
        <v>0</v>
      </c>
      <c r="AR454" s="227">
        <f>$H454*SUM(AR455:AR469)*(1+Gewinn)*(1+SicherheitAngebot)</f>
        <v>0</v>
      </c>
      <c r="AS454" s="262"/>
      <c r="AT454" s="263">
        <f t="shared" ref="AT454:AT517" si="363">((W454+AD454)*$W$7+(X454+AE454)*$X$7+(Y454+Z454+AF454+AG454)*$Z$7+(AA454+AH454)*$AA$7+(AB454+AI454)*$AB$7)*Zuschläge_IBN</f>
        <v>0</v>
      </c>
      <c r="AU454" s="259"/>
      <c r="AV454" s="491">
        <f>AK454*$AK$7+AL454*$AL$7+AM454*$AM$7+SUM(AN454:AR454)+AT454/Zuschläge_IBN+AT454</f>
        <v>0</v>
      </c>
      <c r="AX454" s="685">
        <f>U454+AV454</f>
        <v>0</v>
      </c>
      <c r="AZ454" s="490">
        <f>IF(H454&gt;0,U454/(1+SicherheitAngebot)*(1+Sicherheit),0)</f>
        <v>0</v>
      </c>
      <c r="BB454" s="490">
        <f>IF(H454&gt;0,AV454/(1+SicherheitAngebot)*(1+Sicherheit),0)</f>
        <v>0</v>
      </c>
      <c r="BD454" s="490">
        <f>AZ454+BB454</f>
        <v>0</v>
      </c>
      <c r="BE454" s="105"/>
      <c r="BF454" s="105"/>
      <c r="BG454" s="105"/>
      <c r="BH454" s="105"/>
      <c r="BI454" s="105"/>
      <c r="BJ454" s="105"/>
    </row>
    <row r="455" spans="2:62" ht="20.100000000000001" hidden="1" customHeight="1" outlineLevel="1">
      <c r="B455" s="99"/>
      <c r="C455" s="908"/>
      <c r="D455" s="909"/>
      <c r="E455" s="909"/>
      <c r="F455" s="910"/>
      <c r="G455" s="890"/>
      <c r="H455" s="901"/>
      <c r="I455" s="152"/>
      <c r="J455" s="152"/>
      <c r="K455" s="152"/>
      <c r="L455" s="152"/>
      <c r="M455" s="152"/>
      <c r="N455" s="152"/>
      <c r="O455" s="152"/>
      <c r="P455" s="153"/>
      <c r="Q455" s="153"/>
      <c r="R455" s="156">
        <f t="shared" si="359"/>
        <v>0</v>
      </c>
      <c r="S455" s="156">
        <f t="shared" si="360"/>
        <v>0</v>
      </c>
      <c r="U455" s="157">
        <f>I455*$I$7+J455*$J$7+K455*$K$7+L455*$L$7+M455*$M$7+N455*$N$7+O455*$O$7+R455+S455</f>
        <v>0</v>
      </c>
      <c r="W455" s="152"/>
      <c r="X455" s="152"/>
      <c r="Y455" s="152"/>
      <c r="Z455" s="152"/>
      <c r="AA455" s="152"/>
      <c r="AB455" s="152"/>
      <c r="AC455" s="347"/>
      <c r="AD455" s="152"/>
      <c r="AE455" s="152"/>
      <c r="AF455" s="152"/>
      <c r="AG455" s="152"/>
      <c r="AH455" s="152"/>
      <c r="AI455" s="152"/>
      <c r="AJ455" s="347"/>
      <c r="AK455" s="152"/>
      <c r="AL455" s="152"/>
      <c r="AM455" s="295"/>
      <c r="AN455" s="228"/>
      <c r="AO455" s="228"/>
      <c r="AP455" s="228"/>
      <c r="AQ455" s="228"/>
      <c r="AR455" s="228"/>
      <c r="AS455" s="348"/>
      <c r="AT455" s="264">
        <f t="shared" si="363"/>
        <v>0</v>
      </c>
      <c r="AU455" s="259"/>
      <c r="AV455" s="265">
        <f t="shared" ref="AV455:AV469" si="364">AK455*$AK$7+AL455*$AL$7+AM455*$AM$7+SUM(AN455:AR455)*(1+Gewinn)*(1+SicherheitAngebot)+AT455/Zuschläge_IBN+AT455</f>
        <v>0</v>
      </c>
      <c r="AX455" s="265">
        <f>U455+AV455</f>
        <v>0</v>
      </c>
      <c r="AZ455" s="492">
        <f t="shared" ref="AZ455:AZ469" si="365">U455/(1+SicherheitAngebot)*(1+Sicherheit)</f>
        <v>0</v>
      </c>
      <c r="BB455" s="492">
        <f t="shared" ref="BB455:BB469" si="366">AV455/(1+SicherheitAngebot)*(1+Sicherheit)</f>
        <v>0</v>
      </c>
      <c r="BD455" s="265">
        <f>AZ455+BB455</f>
        <v>0</v>
      </c>
      <c r="BE455" s="105"/>
      <c r="BF455" s="105"/>
      <c r="BG455" s="105"/>
      <c r="BH455" s="105"/>
      <c r="BI455" s="105"/>
      <c r="BJ455" s="105"/>
    </row>
    <row r="456" spans="2:62" ht="20.100000000000001" hidden="1" customHeight="1" outlineLevel="1">
      <c r="B456" s="100"/>
      <c r="C456" s="908"/>
      <c r="D456" s="909"/>
      <c r="E456" s="909"/>
      <c r="F456" s="910"/>
      <c r="G456" s="890"/>
      <c r="H456" s="891"/>
      <c r="I456" s="152"/>
      <c r="J456" s="152"/>
      <c r="K456" s="152"/>
      <c r="L456" s="152"/>
      <c r="M456" s="152"/>
      <c r="N456" s="152"/>
      <c r="O456" s="152"/>
      <c r="P456" s="153"/>
      <c r="Q456" s="153"/>
      <c r="R456" s="156">
        <f t="shared" si="359"/>
        <v>0</v>
      </c>
      <c r="S456" s="156">
        <f t="shared" si="360"/>
        <v>0</v>
      </c>
      <c r="U456" s="157">
        <f t="shared" ref="U456:U469" si="367">I456*$I$7+J456*$J$7+K456*$K$7+L456*$L$7+M456*$M$7+N456*$N$7+O456*$O$7+R456+S456</f>
        <v>0</v>
      </c>
      <c r="W456" s="152"/>
      <c r="X456" s="152"/>
      <c r="Y456" s="152"/>
      <c r="Z456" s="152"/>
      <c r="AA456" s="152"/>
      <c r="AB456" s="152"/>
      <c r="AC456" s="347"/>
      <c r="AD456" s="152"/>
      <c r="AE456" s="152"/>
      <c r="AF456" s="152"/>
      <c r="AG456" s="152"/>
      <c r="AH456" s="152"/>
      <c r="AI456" s="152"/>
      <c r="AJ456" s="347"/>
      <c r="AK456" s="152"/>
      <c r="AL456" s="152"/>
      <c r="AM456" s="295"/>
      <c r="AN456" s="228"/>
      <c r="AO456" s="228"/>
      <c r="AP456" s="228"/>
      <c r="AQ456" s="228"/>
      <c r="AR456" s="228"/>
      <c r="AS456" s="348"/>
      <c r="AT456" s="264">
        <f t="shared" si="363"/>
        <v>0</v>
      </c>
      <c r="AU456" s="259"/>
      <c r="AV456" s="265">
        <f t="shared" si="364"/>
        <v>0</v>
      </c>
      <c r="AX456" s="265">
        <f t="shared" ref="AX456:AX469" si="368">U456+AV456</f>
        <v>0</v>
      </c>
      <c r="AZ456" s="492">
        <f t="shared" si="365"/>
        <v>0</v>
      </c>
      <c r="BB456" s="492">
        <f t="shared" si="366"/>
        <v>0</v>
      </c>
      <c r="BD456" s="265">
        <f t="shared" ref="BD456:BD469" si="369">AZ456+BB456</f>
        <v>0</v>
      </c>
      <c r="BE456" s="105"/>
      <c r="BF456" s="105"/>
      <c r="BG456" s="105"/>
      <c r="BH456" s="105"/>
      <c r="BI456" s="105"/>
      <c r="BJ456" s="105"/>
    </row>
    <row r="457" spans="2:62" ht="20.100000000000001" hidden="1" customHeight="1" outlineLevel="1">
      <c r="B457" s="100"/>
      <c r="C457" s="908"/>
      <c r="D457" s="909"/>
      <c r="E457" s="909"/>
      <c r="F457" s="910"/>
      <c r="G457" s="890"/>
      <c r="H457" s="891"/>
      <c r="I457" s="152"/>
      <c r="J457" s="152"/>
      <c r="K457" s="152"/>
      <c r="L457" s="152"/>
      <c r="M457" s="152"/>
      <c r="N457" s="152"/>
      <c r="O457" s="152"/>
      <c r="P457" s="153"/>
      <c r="Q457" s="153"/>
      <c r="R457" s="156">
        <f t="shared" si="359"/>
        <v>0</v>
      </c>
      <c r="S457" s="156">
        <f t="shared" si="360"/>
        <v>0</v>
      </c>
      <c r="U457" s="157">
        <f t="shared" si="367"/>
        <v>0</v>
      </c>
      <c r="W457" s="152"/>
      <c r="X457" s="152"/>
      <c r="Y457" s="152"/>
      <c r="Z457" s="152"/>
      <c r="AA457" s="152"/>
      <c r="AB457" s="152"/>
      <c r="AC457" s="347"/>
      <c r="AD457" s="152"/>
      <c r="AE457" s="152"/>
      <c r="AF457" s="152"/>
      <c r="AG457" s="152"/>
      <c r="AH457" s="152"/>
      <c r="AI457" s="152"/>
      <c r="AJ457" s="347"/>
      <c r="AK457" s="152"/>
      <c r="AL457" s="152"/>
      <c r="AM457" s="295"/>
      <c r="AN457" s="228"/>
      <c r="AO457" s="228"/>
      <c r="AP457" s="228"/>
      <c r="AQ457" s="228"/>
      <c r="AR457" s="228"/>
      <c r="AS457" s="348"/>
      <c r="AT457" s="264">
        <f t="shared" si="363"/>
        <v>0</v>
      </c>
      <c r="AU457" s="259"/>
      <c r="AV457" s="265">
        <f t="shared" si="364"/>
        <v>0</v>
      </c>
      <c r="AX457" s="265">
        <f t="shared" si="368"/>
        <v>0</v>
      </c>
      <c r="AZ457" s="492">
        <f t="shared" si="365"/>
        <v>0</v>
      </c>
      <c r="BB457" s="492">
        <f t="shared" si="366"/>
        <v>0</v>
      </c>
      <c r="BD457" s="265">
        <f t="shared" si="369"/>
        <v>0</v>
      </c>
      <c r="BE457" s="105"/>
      <c r="BF457" s="105"/>
      <c r="BG457" s="105"/>
      <c r="BH457" s="105"/>
      <c r="BI457" s="105"/>
      <c r="BJ457" s="105"/>
    </row>
    <row r="458" spans="2:62" ht="20.100000000000001" hidden="1" customHeight="1" outlineLevel="1">
      <c r="B458" s="100"/>
      <c r="C458" s="908"/>
      <c r="D458" s="909"/>
      <c r="E458" s="909"/>
      <c r="F458" s="910"/>
      <c r="G458" s="890"/>
      <c r="H458" s="891"/>
      <c r="I458" s="152"/>
      <c r="J458" s="152"/>
      <c r="K458" s="152"/>
      <c r="L458" s="152"/>
      <c r="M458" s="152"/>
      <c r="N458" s="152"/>
      <c r="O458" s="152"/>
      <c r="P458" s="153"/>
      <c r="Q458" s="153"/>
      <c r="R458" s="156">
        <f t="shared" si="359"/>
        <v>0</v>
      </c>
      <c r="S458" s="156">
        <f t="shared" si="360"/>
        <v>0</v>
      </c>
      <c r="U458" s="157">
        <f t="shared" si="367"/>
        <v>0</v>
      </c>
      <c r="W458" s="152"/>
      <c r="X458" s="152"/>
      <c r="Y458" s="152"/>
      <c r="Z458" s="152"/>
      <c r="AA458" s="152"/>
      <c r="AB458" s="152"/>
      <c r="AC458" s="347"/>
      <c r="AD458" s="152"/>
      <c r="AE458" s="152"/>
      <c r="AF458" s="152"/>
      <c r="AG458" s="152"/>
      <c r="AH458" s="152"/>
      <c r="AI458" s="152"/>
      <c r="AJ458" s="347"/>
      <c r="AK458" s="152"/>
      <c r="AL458" s="152"/>
      <c r="AM458" s="295"/>
      <c r="AN458" s="228"/>
      <c r="AO458" s="228"/>
      <c r="AP458" s="228"/>
      <c r="AQ458" s="228"/>
      <c r="AR458" s="228"/>
      <c r="AS458" s="348"/>
      <c r="AT458" s="264">
        <f t="shared" si="363"/>
        <v>0</v>
      </c>
      <c r="AU458" s="259"/>
      <c r="AV458" s="265">
        <f t="shared" si="364"/>
        <v>0</v>
      </c>
      <c r="AX458" s="265">
        <f t="shared" si="368"/>
        <v>0</v>
      </c>
      <c r="AZ458" s="492">
        <f t="shared" si="365"/>
        <v>0</v>
      </c>
      <c r="BB458" s="492">
        <f t="shared" si="366"/>
        <v>0</v>
      </c>
      <c r="BD458" s="265">
        <f t="shared" si="369"/>
        <v>0</v>
      </c>
      <c r="BE458" s="105"/>
      <c r="BF458" s="105"/>
      <c r="BG458" s="105"/>
      <c r="BH458" s="105"/>
      <c r="BI458" s="105"/>
      <c r="BJ458" s="105"/>
    </row>
    <row r="459" spans="2:62" ht="20.100000000000001" hidden="1" customHeight="1" outlineLevel="1">
      <c r="B459" s="100"/>
      <c r="C459" s="908"/>
      <c r="D459" s="909"/>
      <c r="E459" s="909"/>
      <c r="F459" s="910"/>
      <c r="G459" s="890"/>
      <c r="H459" s="891"/>
      <c r="I459" s="152"/>
      <c r="J459" s="152"/>
      <c r="K459" s="152"/>
      <c r="L459" s="152"/>
      <c r="M459" s="152"/>
      <c r="N459" s="152"/>
      <c r="O459" s="152"/>
      <c r="P459" s="153"/>
      <c r="Q459" s="153"/>
      <c r="R459" s="156">
        <f t="shared" si="359"/>
        <v>0</v>
      </c>
      <c r="S459" s="156">
        <f t="shared" si="360"/>
        <v>0</v>
      </c>
      <c r="U459" s="157">
        <f t="shared" si="367"/>
        <v>0</v>
      </c>
      <c r="W459" s="152"/>
      <c r="X459" s="152"/>
      <c r="Y459" s="152"/>
      <c r="Z459" s="152"/>
      <c r="AA459" s="152"/>
      <c r="AB459" s="152"/>
      <c r="AC459" s="347"/>
      <c r="AD459" s="152"/>
      <c r="AE459" s="152"/>
      <c r="AF459" s="152"/>
      <c r="AG459" s="152"/>
      <c r="AH459" s="152"/>
      <c r="AI459" s="152"/>
      <c r="AJ459" s="347"/>
      <c r="AK459" s="152"/>
      <c r="AL459" s="152"/>
      <c r="AM459" s="295"/>
      <c r="AN459" s="228"/>
      <c r="AO459" s="228"/>
      <c r="AP459" s="228"/>
      <c r="AQ459" s="228"/>
      <c r="AR459" s="228"/>
      <c r="AS459" s="348"/>
      <c r="AT459" s="264">
        <f t="shared" si="363"/>
        <v>0</v>
      </c>
      <c r="AU459" s="259"/>
      <c r="AV459" s="265">
        <f t="shared" si="364"/>
        <v>0</v>
      </c>
      <c r="AX459" s="265">
        <f t="shared" si="368"/>
        <v>0</v>
      </c>
      <c r="AZ459" s="492">
        <f t="shared" si="365"/>
        <v>0</v>
      </c>
      <c r="BB459" s="492">
        <f t="shared" si="366"/>
        <v>0</v>
      </c>
      <c r="BD459" s="265">
        <f t="shared" si="369"/>
        <v>0</v>
      </c>
      <c r="BE459" s="105"/>
      <c r="BF459" s="105"/>
      <c r="BG459" s="105"/>
      <c r="BH459" s="105"/>
      <c r="BI459" s="105"/>
      <c r="BJ459" s="105"/>
    </row>
    <row r="460" spans="2:62" ht="20.100000000000001" hidden="1" customHeight="1" outlineLevel="1">
      <c r="B460" s="100"/>
      <c r="C460" s="908"/>
      <c r="D460" s="909"/>
      <c r="E460" s="909"/>
      <c r="F460" s="910"/>
      <c r="G460" s="890"/>
      <c r="H460" s="891"/>
      <c r="I460" s="152"/>
      <c r="J460" s="152"/>
      <c r="K460" s="152"/>
      <c r="L460" s="152"/>
      <c r="M460" s="152"/>
      <c r="N460" s="152"/>
      <c r="O460" s="152"/>
      <c r="P460" s="153"/>
      <c r="Q460" s="153"/>
      <c r="R460" s="156">
        <f t="shared" si="359"/>
        <v>0</v>
      </c>
      <c r="S460" s="156">
        <f t="shared" si="360"/>
        <v>0</v>
      </c>
      <c r="U460" s="157">
        <f t="shared" si="367"/>
        <v>0</v>
      </c>
      <c r="W460" s="152"/>
      <c r="X460" s="152"/>
      <c r="Y460" s="152"/>
      <c r="Z460" s="152"/>
      <c r="AA460" s="152"/>
      <c r="AB460" s="152"/>
      <c r="AC460" s="347"/>
      <c r="AD460" s="152"/>
      <c r="AE460" s="152"/>
      <c r="AF460" s="152"/>
      <c r="AG460" s="152"/>
      <c r="AH460" s="152"/>
      <c r="AI460" s="152"/>
      <c r="AJ460" s="347"/>
      <c r="AK460" s="152"/>
      <c r="AL460" s="152"/>
      <c r="AM460" s="295"/>
      <c r="AN460" s="228"/>
      <c r="AO460" s="228"/>
      <c r="AP460" s="228"/>
      <c r="AQ460" s="228"/>
      <c r="AR460" s="228"/>
      <c r="AS460" s="348"/>
      <c r="AT460" s="264">
        <f t="shared" si="363"/>
        <v>0</v>
      </c>
      <c r="AU460" s="259"/>
      <c r="AV460" s="265">
        <f t="shared" si="364"/>
        <v>0</v>
      </c>
      <c r="AX460" s="265">
        <f t="shared" si="368"/>
        <v>0</v>
      </c>
      <c r="AZ460" s="492">
        <f t="shared" si="365"/>
        <v>0</v>
      </c>
      <c r="BB460" s="492">
        <f t="shared" si="366"/>
        <v>0</v>
      </c>
      <c r="BD460" s="265">
        <f t="shared" si="369"/>
        <v>0</v>
      </c>
      <c r="BE460" s="105"/>
      <c r="BF460" s="105"/>
      <c r="BG460" s="105"/>
      <c r="BH460" s="105"/>
      <c r="BI460" s="105"/>
      <c r="BJ460" s="105"/>
    </row>
    <row r="461" spans="2:62" ht="20.100000000000001" hidden="1" customHeight="1" outlineLevel="1">
      <c r="B461" s="100"/>
      <c r="C461" s="908"/>
      <c r="D461" s="909"/>
      <c r="E461" s="909"/>
      <c r="F461" s="910"/>
      <c r="G461" s="890"/>
      <c r="H461" s="891"/>
      <c r="I461" s="152"/>
      <c r="J461" s="152"/>
      <c r="K461" s="152"/>
      <c r="L461" s="152"/>
      <c r="M461" s="152"/>
      <c r="N461" s="152"/>
      <c r="O461" s="152"/>
      <c r="P461" s="153"/>
      <c r="Q461" s="153"/>
      <c r="R461" s="156">
        <f t="shared" si="359"/>
        <v>0</v>
      </c>
      <c r="S461" s="156">
        <f t="shared" si="360"/>
        <v>0</v>
      </c>
      <c r="U461" s="157">
        <f t="shared" si="367"/>
        <v>0</v>
      </c>
      <c r="W461" s="152"/>
      <c r="X461" s="152"/>
      <c r="Y461" s="152"/>
      <c r="Z461" s="152"/>
      <c r="AA461" s="152"/>
      <c r="AB461" s="152"/>
      <c r="AC461" s="347"/>
      <c r="AD461" s="152"/>
      <c r="AE461" s="152"/>
      <c r="AF461" s="152"/>
      <c r="AG461" s="152"/>
      <c r="AH461" s="152"/>
      <c r="AI461" s="152"/>
      <c r="AJ461" s="347"/>
      <c r="AK461" s="152"/>
      <c r="AL461" s="152"/>
      <c r="AM461" s="295"/>
      <c r="AN461" s="228"/>
      <c r="AO461" s="228"/>
      <c r="AP461" s="228"/>
      <c r="AQ461" s="228"/>
      <c r="AR461" s="228"/>
      <c r="AS461" s="348"/>
      <c r="AT461" s="264">
        <f t="shared" si="363"/>
        <v>0</v>
      </c>
      <c r="AU461" s="259"/>
      <c r="AV461" s="265">
        <f t="shared" si="364"/>
        <v>0</v>
      </c>
      <c r="AX461" s="265">
        <f t="shared" si="368"/>
        <v>0</v>
      </c>
      <c r="AZ461" s="492">
        <f t="shared" si="365"/>
        <v>0</v>
      </c>
      <c r="BB461" s="492">
        <f t="shared" si="366"/>
        <v>0</v>
      </c>
      <c r="BD461" s="265">
        <f t="shared" si="369"/>
        <v>0</v>
      </c>
      <c r="BE461" s="105"/>
      <c r="BF461" s="105"/>
      <c r="BG461" s="105"/>
      <c r="BH461" s="105"/>
      <c r="BI461" s="105"/>
      <c r="BJ461" s="105"/>
    </row>
    <row r="462" spans="2:62" ht="20.100000000000001" hidden="1" customHeight="1" outlineLevel="1">
      <c r="B462" s="100"/>
      <c r="C462" s="908"/>
      <c r="D462" s="909"/>
      <c r="E462" s="909"/>
      <c r="F462" s="910"/>
      <c r="G462" s="890"/>
      <c r="H462" s="891"/>
      <c r="I462" s="152"/>
      <c r="J462" s="152"/>
      <c r="K462" s="152"/>
      <c r="L462" s="152"/>
      <c r="M462" s="152"/>
      <c r="N462" s="152"/>
      <c r="O462" s="152"/>
      <c r="P462" s="153"/>
      <c r="Q462" s="153"/>
      <c r="R462" s="156">
        <f t="shared" si="359"/>
        <v>0</v>
      </c>
      <c r="S462" s="156">
        <f t="shared" si="360"/>
        <v>0</v>
      </c>
      <c r="U462" s="157">
        <f t="shared" si="367"/>
        <v>0</v>
      </c>
      <c r="W462" s="152"/>
      <c r="X462" s="152"/>
      <c r="Y462" s="152"/>
      <c r="Z462" s="152"/>
      <c r="AA462" s="152"/>
      <c r="AB462" s="152"/>
      <c r="AC462" s="347"/>
      <c r="AD462" s="152"/>
      <c r="AE462" s="152"/>
      <c r="AF462" s="152"/>
      <c r="AG462" s="152"/>
      <c r="AH462" s="152"/>
      <c r="AI462" s="152"/>
      <c r="AJ462" s="347"/>
      <c r="AK462" s="152"/>
      <c r="AL462" s="152"/>
      <c r="AM462" s="295"/>
      <c r="AN462" s="228"/>
      <c r="AO462" s="228"/>
      <c r="AP462" s="228"/>
      <c r="AQ462" s="228"/>
      <c r="AR462" s="228"/>
      <c r="AS462" s="348"/>
      <c r="AT462" s="264">
        <f t="shared" si="363"/>
        <v>0</v>
      </c>
      <c r="AU462" s="259"/>
      <c r="AV462" s="265">
        <f t="shared" si="364"/>
        <v>0</v>
      </c>
      <c r="AX462" s="265">
        <f t="shared" si="368"/>
        <v>0</v>
      </c>
      <c r="AZ462" s="492">
        <f t="shared" si="365"/>
        <v>0</v>
      </c>
      <c r="BB462" s="492">
        <f t="shared" si="366"/>
        <v>0</v>
      </c>
      <c r="BD462" s="265">
        <f t="shared" si="369"/>
        <v>0</v>
      </c>
      <c r="BE462" s="105"/>
      <c r="BF462" s="105"/>
      <c r="BG462" s="105"/>
      <c r="BH462" s="105"/>
      <c r="BI462" s="105"/>
      <c r="BJ462" s="105"/>
    </row>
    <row r="463" spans="2:62" ht="20.100000000000001" hidden="1" customHeight="1" outlineLevel="1">
      <c r="B463" s="100"/>
      <c r="C463" s="908"/>
      <c r="D463" s="909"/>
      <c r="E463" s="909"/>
      <c r="F463" s="910"/>
      <c r="G463" s="890"/>
      <c r="H463" s="891"/>
      <c r="I463" s="152"/>
      <c r="J463" s="152"/>
      <c r="K463" s="152"/>
      <c r="L463" s="152"/>
      <c r="M463" s="152"/>
      <c r="N463" s="152"/>
      <c r="O463" s="152"/>
      <c r="P463" s="153"/>
      <c r="Q463" s="153"/>
      <c r="R463" s="156">
        <f t="shared" si="359"/>
        <v>0</v>
      </c>
      <c r="S463" s="156">
        <f t="shared" si="360"/>
        <v>0</v>
      </c>
      <c r="U463" s="157">
        <f t="shared" si="367"/>
        <v>0</v>
      </c>
      <c r="W463" s="152"/>
      <c r="X463" s="152"/>
      <c r="Y463" s="152"/>
      <c r="Z463" s="152"/>
      <c r="AA463" s="152"/>
      <c r="AB463" s="152"/>
      <c r="AC463" s="347"/>
      <c r="AD463" s="152"/>
      <c r="AE463" s="152"/>
      <c r="AF463" s="152"/>
      <c r="AG463" s="152"/>
      <c r="AH463" s="152"/>
      <c r="AI463" s="152"/>
      <c r="AJ463" s="347"/>
      <c r="AK463" s="152"/>
      <c r="AL463" s="152"/>
      <c r="AM463" s="295"/>
      <c r="AN463" s="228"/>
      <c r="AO463" s="228"/>
      <c r="AP463" s="228"/>
      <c r="AQ463" s="228"/>
      <c r="AR463" s="228"/>
      <c r="AS463" s="348"/>
      <c r="AT463" s="264">
        <f t="shared" si="363"/>
        <v>0</v>
      </c>
      <c r="AU463" s="259"/>
      <c r="AV463" s="265">
        <f t="shared" si="364"/>
        <v>0</v>
      </c>
      <c r="AX463" s="265">
        <f t="shared" si="368"/>
        <v>0</v>
      </c>
      <c r="AZ463" s="492">
        <f t="shared" si="365"/>
        <v>0</v>
      </c>
      <c r="BB463" s="492">
        <f t="shared" si="366"/>
        <v>0</v>
      </c>
      <c r="BD463" s="265">
        <f t="shared" si="369"/>
        <v>0</v>
      </c>
      <c r="BE463" s="105"/>
      <c r="BF463" s="105"/>
      <c r="BG463" s="105"/>
      <c r="BH463" s="105"/>
      <c r="BI463" s="105"/>
      <c r="BJ463" s="105"/>
    </row>
    <row r="464" spans="2:62" ht="20.100000000000001" hidden="1" customHeight="1" outlineLevel="1">
      <c r="B464" s="100"/>
      <c r="C464" s="908"/>
      <c r="D464" s="909"/>
      <c r="E464" s="909"/>
      <c r="F464" s="910"/>
      <c r="G464" s="890"/>
      <c r="H464" s="891"/>
      <c r="I464" s="152"/>
      <c r="J464" s="152"/>
      <c r="K464" s="152"/>
      <c r="L464" s="152"/>
      <c r="M464" s="152"/>
      <c r="N464" s="152"/>
      <c r="O464" s="152"/>
      <c r="P464" s="153"/>
      <c r="Q464" s="153"/>
      <c r="R464" s="156">
        <f t="shared" si="359"/>
        <v>0</v>
      </c>
      <c r="S464" s="156">
        <f t="shared" si="360"/>
        <v>0</v>
      </c>
      <c r="U464" s="157">
        <f t="shared" si="367"/>
        <v>0</v>
      </c>
      <c r="W464" s="152"/>
      <c r="X464" s="152"/>
      <c r="Y464" s="152"/>
      <c r="Z464" s="152"/>
      <c r="AA464" s="152"/>
      <c r="AB464" s="152"/>
      <c r="AC464" s="347"/>
      <c r="AD464" s="152"/>
      <c r="AE464" s="152"/>
      <c r="AF464" s="152"/>
      <c r="AG464" s="152"/>
      <c r="AH464" s="152"/>
      <c r="AI464" s="152"/>
      <c r="AJ464" s="347"/>
      <c r="AK464" s="152"/>
      <c r="AL464" s="152"/>
      <c r="AM464" s="295"/>
      <c r="AN464" s="228"/>
      <c r="AO464" s="228"/>
      <c r="AP464" s="228"/>
      <c r="AQ464" s="228"/>
      <c r="AR464" s="228"/>
      <c r="AS464" s="348"/>
      <c r="AT464" s="264">
        <f t="shared" si="363"/>
        <v>0</v>
      </c>
      <c r="AU464" s="259"/>
      <c r="AV464" s="265">
        <f t="shared" si="364"/>
        <v>0</v>
      </c>
      <c r="AX464" s="265">
        <f t="shared" si="368"/>
        <v>0</v>
      </c>
      <c r="AZ464" s="492">
        <f t="shared" si="365"/>
        <v>0</v>
      </c>
      <c r="BB464" s="492">
        <f t="shared" si="366"/>
        <v>0</v>
      </c>
      <c r="BD464" s="265">
        <f t="shared" si="369"/>
        <v>0</v>
      </c>
      <c r="BE464" s="105"/>
      <c r="BF464" s="105"/>
      <c r="BG464" s="105"/>
      <c r="BH464" s="105"/>
      <c r="BI464" s="105"/>
      <c r="BJ464" s="105"/>
    </row>
    <row r="465" spans="2:62" ht="20.100000000000001" hidden="1" customHeight="1" outlineLevel="1">
      <c r="B465" s="100"/>
      <c r="C465" s="908"/>
      <c r="D465" s="909"/>
      <c r="E465" s="909"/>
      <c r="F465" s="910"/>
      <c r="G465" s="890"/>
      <c r="H465" s="891"/>
      <c r="I465" s="152"/>
      <c r="J465" s="152"/>
      <c r="K465" s="152"/>
      <c r="L465" s="152"/>
      <c r="M465" s="152"/>
      <c r="N465" s="152"/>
      <c r="O465" s="152"/>
      <c r="P465" s="153"/>
      <c r="Q465" s="153"/>
      <c r="R465" s="156">
        <f t="shared" si="359"/>
        <v>0</v>
      </c>
      <c r="S465" s="156">
        <f t="shared" si="360"/>
        <v>0</v>
      </c>
      <c r="U465" s="157">
        <f t="shared" si="367"/>
        <v>0</v>
      </c>
      <c r="W465" s="152"/>
      <c r="X465" s="152"/>
      <c r="Y465" s="152"/>
      <c r="Z465" s="152"/>
      <c r="AA465" s="152"/>
      <c r="AB465" s="152"/>
      <c r="AC465" s="347"/>
      <c r="AD465" s="152"/>
      <c r="AE465" s="152"/>
      <c r="AF465" s="152"/>
      <c r="AG465" s="152"/>
      <c r="AH465" s="152"/>
      <c r="AI465" s="152"/>
      <c r="AJ465" s="347"/>
      <c r="AK465" s="152"/>
      <c r="AL465" s="152"/>
      <c r="AM465" s="295"/>
      <c r="AN465" s="228"/>
      <c r="AO465" s="228"/>
      <c r="AP465" s="228"/>
      <c r="AQ465" s="228"/>
      <c r="AR465" s="228"/>
      <c r="AS465" s="348"/>
      <c r="AT465" s="264">
        <f t="shared" si="363"/>
        <v>0</v>
      </c>
      <c r="AU465" s="259"/>
      <c r="AV465" s="265">
        <f t="shared" si="364"/>
        <v>0</v>
      </c>
      <c r="AX465" s="265">
        <f t="shared" si="368"/>
        <v>0</v>
      </c>
      <c r="AZ465" s="492">
        <f t="shared" si="365"/>
        <v>0</v>
      </c>
      <c r="BB465" s="492">
        <f t="shared" si="366"/>
        <v>0</v>
      </c>
      <c r="BD465" s="265">
        <f t="shared" si="369"/>
        <v>0</v>
      </c>
      <c r="BE465" s="105"/>
      <c r="BF465" s="105"/>
      <c r="BG465" s="105"/>
      <c r="BH465" s="105"/>
      <c r="BI465" s="105"/>
      <c r="BJ465" s="105"/>
    </row>
    <row r="466" spans="2:62" ht="20.100000000000001" hidden="1" customHeight="1" outlineLevel="1">
      <c r="B466" s="100"/>
      <c r="C466" s="908"/>
      <c r="D466" s="909"/>
      <c r="E466" s="909"/>
      <c r="F466" s="910"/>
      <c r="G466" s="890"/>
      <c r="H466" s="891"/>
      <c r="I466" s="152"/>
      <c r="J466" s="152"/>
      <c r="K466" s="152"/>
      <c r="L466" s="152"/>
      <c r="M466" s="152"/>
      <c r="N466" s="152"/>
      <c r="O466" s="152"/>
      <c r="P466" s="153"/>
      <c r="Q466" s="153"/>
      <c r="R466" s="156">
        <f t="shared" si="359"/>
        <v>0</v>
      </c>
      <c r="S466" s="156">
        <f t="shared" si="360"/>
        <v>0</v>
      </c>
      <c r="U466" s="157">
        <f t="shared" si="367"/>
        <v>0</v>
      </c>
      <c r="W466" s="152"/>
      <c r="X466" s="152"/>
      <c r="Y466" s="152"/>
      <c r="Z466" s="152"/>
      <c r="AA466" s="152"/>
      <c r="AB466" s="152"/>
      <c r="AC466" s="347"/>
      <c r="AD466" s="152"/>
      <c r="AE466" s="152"/>
      <c r="AF466" s="152"/>
      <c r="AG466" s="152"/>
      <c r="AH466" s="152"/>
      <c r="AI466" s="152"/>
      <c r="AJ466" s="347"/>
      <c r="AK466" s="152"/>
      <c r="AL466" s="152"/>
      <c r="AM466" s="295"/>
      <c r="AN466" s="228"/>
      <c r="AO466" s="228"/>
      <c r="AP466" s="228"/>
      <c r="AQ466" s="228"/>
      <c r="AR466" s="228"/>
      <c r="AS466" s="348"/>
      <c r="AT466" s="264">
        <f t="shared" si="363"/>
        <v>0</v>
      </c>
      <c r="AU466" s="259"/>
      <c r="AV466" s="265">
        <f t="shared" si="364"/>
        <v>0</v>
      </c>
      <c r="AX466" s="265">
        <f t="shared" si="368"/>
        <v>0</v>
      </c>
      <c r="AZ466" s="492">
        <f t="shared" si="365"/>
        <v>0</v>
      </c>
      <c r="BB466" s="492">
        <f t="shared" si="366"/>
        <v>0</v>
      </c>
      <c r="BD466" s="265">
        <f t="shared" si="369"/>
        <v>0</v>
      </c>
      <c r="BE466" s="105"/>
      <c r="BF466" s="105"/>
      <c r="BG466" s="105"/>
      <c r="BH466" s="105"/>
      <c r="BI466" s="105"/>
      <c r="BJ466" s="105"/>
    </row>
    <row r="467" spans="2:62" ht="20.100000000000001" hidden="1" customHeight="1" outlineLevel="1">
      <c r="B467" s="100"/>
      <c r="C467" s="908"/>
      <c r="D467" s="909"/>
      <c r="E467" s="909"/>
      <c r="F467" s="910"/>
      <c r="G467" s="890"/>
      <c r="H467" s="891"/>
      <c r="I467" s="152"/>
      <c r="J467" s="152"/>
      <c r="K467" s="152"/>
      <c r="L467" s="152"/>
      <c r="M467" s="152"/>
      <c r="N467" s="152"/>
      <c r="O467" s="152"/>
      <c r="P467" s="153"/>
      <c r="Q467" s="153"/>
      <c r="R467" s="156">
        <f t="shared" si="359"/>
        <v>0</v>
      </c>
      <c r="S467" s="156">
        <f t="shared" si="360"/>
        <v>0</v>
      </c>
      <c r="U467" s="157">
        <f t="shared" si="367"/>
        <v>0</v>
      </c>
      <c r="W467" s="152"/>
      <c r="X467" s="152"/>
      <c r="Y467" s="152"/>
      <c r="Z467" s="152"/>
      <c r="AA467" s="152"/>
      <c r="AB467" s="152"/>
      <c r="AC467" s="347"/>
      <c r="AD467" s="152"/>
      <c r="AE467" s="152"/>
      <c r="AF467" s="152"/>
      <c r="AG467" s="152"/>
      <c r="AH467" s="152"/>
      <c r="AI467" s="152"/>
      <c r="AJ467" s="347"/>
      <c r="AK467" s="152"/>
      <c r="AL467" s="152"/>
      <c r="AM467" s="295"/>
      <c r="AN467" s="228"/>
      <c r="AO467" s="228"/>
      <c r="AP467" s="228"/>
      <c r="AQ467" s="228"/>
      <c r="AR467" s="228"/>
      <c r="AS467" s="348"/>
      <c r="AT467" s="264">
        <f t="shared" si="363"/>
        <v>0</v>
      </c>
      <c r="AU467" s="259"/>
      <c r="AV467" s="265">
        <f t="shared" si="364"/>
        <v>0</v>
      </c>
      <c r="AX467" s="265">
        <f t="shared" si="368"/>
        <v>0</v>
      </c>
      <c r="AZ467" s="492">
        <f t="shared" si="365"/>
        <v>0</v>
      </c>
      <c r="BB467" s="492">
        <f t="shared" si="366"/>
        <v>0</v>
      </c>
      <c r="BD467" s="265">
        <f t="shared" si="369"/>
        <v>0</v>
      </c>
      <c r="BE467" s="105"/>
      <c r="BF467" s="105"/>
      <c r="BG467" s="105"/>
      <c r="BH467" s="105"/>
      <c r="BI467" s="105"/>
      <c r="BJ467" s="105"/>
    </row>
    <row r="468" spans="2:62" ht="20.100000000000001" hidden="1" customHeight="1" outlineLevel="1">
      <c r="B468" s="100"/>
      <c r="C468" s="908"/>
      <c r="D468" s="909"/>
      <c r="E468" s="909"/>
      <c r="F468" s="910"/>
      <c r="G468" s="890"/>
      <c r="H468" s="891"/>
      <c r="I468" s="152"/>
      <c r="J468" s="152"/>
      <c r="K468" s="152"/>
      <c r="L468" s="152"/>
      <c r="M468" s="152"/>
      <c r="N468" s="152"/>
      <c r="O468" s="152"/>
      <c r="P468" s="153"/>
      <c r="Q468" s="153"/>
      <c r="R468" s="156">
        <f t="shared" si="359"/>
        <v>0</v>
      </c>
      <c r="S468" s="156">
        <f t="shared" si="360"/>
        <v>0</v>
      </c>
      <c r="U468" s="157">
        <f t="shared" si="367"/>
        <v>0</v>
      </c>
      <c r="W468" s="152"/>
      <c r="X468" s="152"/>
      <c r="Y468" s="152"/>
      <c r="Z468" s="152"/>
      <c r="AA468" s="152"/>
      <c r="AB468" s="152"/>
      <c r="AC468" s="347"/>
      <c r="AD468" s="152"/>
      <c r="AE468" s="152"/>
      <c r="AF468" s="152"/>
      <c r="AG468" s="152"/>
      <c r="AH468" s="152"/>
      <c r="AI468" s="152"/>
      <c r="AJ468" s="347"/>
      <c r="AK468" s="152"/>
      <c r="AL468" s="152"/>
      <c r="AM468" s="295"/>
      <c r="AN468" s="228"/>
      <c r="AO468" s="228"/>
      <c r="AP468" s="228"/>
      <c r="AQ468" s="228"/>
      <c r="AR468" s="228"/>
      <c r="AS468" s="348"/>
      <c r="AT468" s="264">
        <f t="shared" si="363"/>
        <v>0</v>
      </c>
      <c r="AU468" s="259"/>
      <c r="AV468" s="265">
        <f t="shared" si="364"/>
        <v>0</v>
      </c>
      <c r="AX468" s="265">
        <f t="shared" si="368"/>
        <v>0</v>
      </c>
      <c r="AZ468" s="492">
        <f t="shared" si="365"/>
        <v>0</v>
      </c>
      <c r="BB468" s="492">
        <f t="shared" si="366"/>
        <v>0</v>
      </c>
      <c r="BD468" s="265">
        <f t="shared" si="369"/>
        <v>0</v>
      </c>
      <c r="BE468" s="105"/>
      <c r="BF468" s="105"/>
      <c r="BG468" s="105"/>
      <c r="BH468" s="105"/>
      <c r="BI468" s="105"/>
      <c r="BJ468" s="105"/>
    </row>
    <row r="469" spans="2:62" ht="20.100000000000001" hidden="1" customHeight="1" outlineLevel="1">
      <c r="B469" s="100"/>
      <c r="C469" s="908"/>
      <c r="D469" s="909"/>
      <c r="E469" s="909"/>
      <c r="F469" s="910"/>
      <c r="G469" s="890"/>
      <c r="H469" s="891"/>
      <c r="I469" s="152"/>
      <c r="J469" s="152"/>
      <c r="K469" s="152"/>
      <c r="L469" s="152"/>
      <c r="M469" s="152"/>
      <c r="N469" s="152"/>
      <c r="O469" s="152"/>
      <c r="P469" s="153"/>
      <c r="Q469" s="153"/>
      <c r="R469" s="156">
        <f t="shared" si="359"/>
        <v>0</v>
      </c>
      <c r="S469" s="156">
        <f t="shared" si="360"/>
        <v>0</v>
      </c>
      <c r="U469" s="157">
        <f t="shared" si="367"/>
        <v>0</v>
      </c>
      <c r="W469" s="152"/>
      <c r="X469" s="152"/>
      <c r="Y469" s="152"/>
      <c r="Z469" s="152"/>
      <c r="AA469" s="152"/>
      <c r="AB469" s="152"/>
      <c r="AC469" s="347"/>
      <c r="AD469" s="152"/>
      <c r="AE469" s="152"/>
      <c r="AF469" s="152"/>
      <c r="AG469" s="152"/>
      <c r="AH469" s="152"/>
      <c r="AI469" s="152"/>
      <c r="AJ469" s="347"/>
      <c r="AK469" s="152"/>
      <c r="AL469" s="152"/>
      <c r="AM469" s="295"/>
      <c r="AN469" s="228"/>
      <c r="AO469" s="228"/>
      <c r="AP469" s="228"/>
      <c r="AQ469" s="228"/>
      <c r="AR469" s="228"/>
      <c r="AS469" s="348"/>
      <c r="AT469" s="264">
        <f t="shared" si="363"/>
        <v>0</v>
      </c>
      <c r="AU469" s="259"/>
      <c r="AV469" s="265">
        <f t="shared" si="364"/>
        <v>0</v>
      </c>
      <c r="AX469" s="265">
        <f t="shared" si="368"/>
        <v>0</v>
      </c>
      <c r="AZ469" s="492">
        <f t="shared" si="365"/>
        <v>0</v>
      </c>
      <c r="BB469" s="492">
        <f t="shared" si="366"/>
        <v>0</v>
      </c>
      <c r="BD469" s="265">
        <f t="shared" si="369"/>
        <v>0</v>
      </c>
      <c r="BE469" s="105"/>
      <c r="BF469" s="105"/>
      <c r="BG469" s="105"/>
      <c r="BH469" s="105"/>
      <c r="BI469" s="105"/>
      <c r="BJ469" s="105"/>
    </row>
    <row r="470" spans="2:62" ht="9.9499999999999993" hidden="1" customHeight="1" outlineLevel="1">
      <c r="B470" s="101"/>
      <c r="C470" s="208"/>
      <c r="D470" s="208"/>
      <c r="E470" s="208"/>
      <c r="F470" s="208"/>
      <c r="G470" s="237"/>
      <c r="H470" s="207"/>
      <c r="I470" s="257"/>
      <c r="J470" s="257"/>
      <c r="K470" s="257"/>
      <c r="L470" s="257"/>
      <c r="M470" s="257"/>
      <c r="N470" s="257"/>
      <c r="O470" s="257"/>
      <c r="P470" s="256"/>
      <c r="Q470" s="102"/>
      <c r="R470" s="102"/>
      <c r="S470" s="102"/>
      <c r="U470" s="98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Z470" s="493"/>
      <c r="BE470" s="105"/>
      <c r="BF470" s="105"/>
      <c r="BG470" s="105"/>
      <c r="BH470" s="105"/>
      <c r="BI470" s="105"/>
      <c r="BJ470" s="105"/>
    </row>
    <row r="471" spans="2:62" ht="20.100000000000001" customHeight="1" collapsed="1">
      <c r="B471" s="8">
        <f>B454+1</f>
        <v>28</v>
      </c>
      <c r="C471" s="916"/>
      <c r="D471" s="917"/>
      <c r="E471" s="917"/>
      <c r="F471" s="918"/>
      <c r="G471" s="429"/>
      <c r="H471" s="206">
        <v>1</v>
      </c>
      <c r="I471" s="642">
        <f t="shared" ref="I471" si="370">$H471*SUM(I472:I486)</f>
        <v>0</v>
      </c>
      <c r="J471" s="643">
        <f t="shared" ref="J471:O471" si="371">$H471*SUM(J472:J486)</f>
        <v>0</v>
      </c>
      <c r="K471" s="644">
        <f t="shared" si="371"/>
        <v>0</v>
      </c>
      <c r="L471" s="645">
        <f t="shared" si="371"/>
        <v>0</v>
      </c>
      <c r="M471" s="645">
        <f t="shared" si="371"/>
        <v>0</v>
      </c>
      <c r="N471" s="644">
        <f t="shared" si="371"/>
        <v>0</v>
      </c>
      <c r="O471" s="642">
        <f t="shared" si="371"/>
        <v>0</v>
      </c>
      <c r="P471" s="209">
        <f t="shared" ref="P471:Q471" si="372">$H471*SUM(P472:P486)</f>
        <v>0</v>
      </c>
      <c r="Q471" s="210">
        <f t="shared" si="372"/>
        <v>0</v>
      </c>
      <c r="R471" s="136">
        <f t="shared" ref="R471:R486" si="373">P471*(1+Gewinn)*(1+SicherheitAngebot)</f>
        <v>0</v>
      </c>
      <c r="S471" s="137">
        <f t="shared" ref="S471:S486" si="374">Q471*(1+MGKZ)*(1+Gewinn)*(1+SicherheitAngebot)</f>
        <v>0</v>
      </c>
      <c r="U471" s="10">
        <f>I471*$I$7+J471*$J$7+K471*$K$7+L471*$L$7+M471*$M$7+N471*$N$7+O471*$O$7+R471+S471</f>
        <v>0</v>
      </c>
      <c r="W471" s="646">
        <f t="shared" ref="W471:AB471" si="375">$H471*SUM(W472:W486)</f>
        <v>0</v>
      </c>
      <c r="X471" s="647">
        <f t="shared" si="375"/>
        <v>0</v>
      </c>
      <c r="Y471" s="648">
        <f t="shared" si="375"/>
        <v>0</v>
      </c>
      <c r="Z471" s="649">
        <f t="shared" si="375"/>
        <v>0</v>
      </c>
      <c r="AA471" s="648">
        <f t="shared" si="375"/>
        <v>0</v>
      </c>
      <c r="AB471" s="646">
        <f t="shared" si="375"/>
        <v>0</v>
      </c>
      <c r="AC471" s="258"/>
      <c r="AD471" s="646">
        <f t="shared" ref="AD471:AM471" si="376">$H471*SUM(AD472:AD486)</f>
        <v>0</v>
      </c>
      <c r="AE471" s="647">
        <f t="shared" si="376"/>
        <v>0</v>
      </c>
      <c r="AF471" s="648">
        <f t="shared" si="376"/>
        <v>0</v>
      </c>
      <c r="AG471" s="649">
        <f t="shared" si="376"/>
        <v>0</v>
      </c>
      <c r="AH471" s="648">
        <f t="shared" si="376"/>
        <v>0</v>
      </c>
      <c r="AI471" s="646">
        <f t="shared" si="376"/>
        <v>0</v>
      </c>
      <c r="AJ471" s="258"/>
      <c r="AK471" s="653">
        <f t="shared" si="376"/>
        <v>0</v>
      </c>
      <c r="AL471" s="653">
        <f t="shared" si="376"/>
        <v>0</v>
      </c>
      <c r="AM471" s="653">
        <f t="shared" si="376"/>
        <v>0</v>
      </c>
      <c r="AN471" s="227">
        <f>$H471*SUM(AN472:AN486)*(1+Gewinn)*(1+SicherheitAngebot)</f>
        <v>0</v>
      </c>
      <c r="AO471" s="227">
        <f>$H471*SUM(AO472:AO486)*(1+Gewinn)*(1+SicherheitAngebot)</f>
        <v>0</v>
      </c>
      <c r="AP471" s="227">
        <f>$H471*SUM(AP472:AP486)*(1+Gewinn)*(1+SicherheitAngebot)</f>
        <v>0</v>
      </c>
      <c r="AQ471" s="227">
        <f>$H471*SUM(AQ472:AQ486)*(1+Gewinn)*(1+SicherheitAngebot)</f>
        <v>0</v>
      </c>
      <c r="AR471" s="227">
        <f>$H471*SUM(AR472:AR486)*(1+Gewinn)*(1+SicherheitAngebot)</f>
        <v>0</v>
      </c>
      <c r="AS471" s="262"/>
      <c r="AT471" s="263">
        <f t="shared" si="363"/>
        <v>0</v>
      </c>
      <c r="AU471" s="259"/>
      <c r="AV471" s="491">
        <f>AK471*$AK$7+AL471*$AL$7+AM471*$AM$7+SUM(AN471:AR471)+AT471/Zuschläge_IBN+AT471</f>
        <v>0</v>
      </c>
      <c r="AX471" s="685">
        <f>U471+AV471</f>
        <v>0</v>
      </c>
      <c r="AZ471" s="490">
        <f>IF(H471&gt;0,U471/(1+SicherheitAngebot)*(1+Sicherheit),0)</f>
        <v>0</v>
      </c>
      <c r="BB471" s="490">
        <f>IF(H471&gt;0,AV471/(1+SicherheitAngebot)*(1+Sicherheit),0)</f>
        <v>0</v>
      </c>
      <c r="BD471" s="490">
        <f>AZ471+BB471</f>
        <v>0</v>
      </c>
      <c r="BE471" s="105"/>
      <c r="BF471" s="105"/>
      <c r="BG471" s="105"/>
      <c r="BH471" s="105"/>
      <c r="BI471" s="105"/>
      <c r="BJ471" s="105"/>
    </row>
    <row r="472" spans="2:62" ht="20.100000000000001" hidden="1" customHeight="1" outlineLevel="1">
      <c r="B472" s="99"/>
      <c r="C472" s="908"/>
      <c r="D472" s="909"/>
      <c r="E472" s="909"/>
      <c r="F472" s="910"/>
      <c r="G472" s="890"/>
      <c r="H472" s="901"/>
      <c r="I472" s="152"/>
      <c r="J472" s="152"/>
      <c r="K472" s="152"/>
      <c r="L472" s="152"/>
      <c r="M472" s="152"/>
      <c r="N472" s="152"/>
      <c r="O472" s="152"/>
      <c r="P472" s="153"/>
      <c r="Q472" s="153"/>
      <c r="R472" s="156">
        <f t="shared" si="373"/>
        <v>0</v>
      </c>
      <c r="S472" s="156">
        <f t="shared" si="374"/>
        <v>0</v>
      </c>
      <c r="U472" s="157">
        <f>I472*$I$7+J472*$J$7+K472*$K$7+L472*$L$7+M472*$M$7+N472*$N$7+O472*$O$7+R472+S472</f>
        <v>0</v>
      </c>
      <c r="W472" s="152"/>
      <c r="X472" s="152"/>
      <c r="Y472" s="152"/>
      <c r="Z472" s="152"/>
      <c r="AA472" s="152"/>
      <c r="AB472" s="152"/>
      <c r="AC472" s="347"/>
      <c r="AD472" s="152"/>
      <c r="AE472" s="152"/>
      <c r="AF472" s="152"/>
      <c r="AG472" s="152"/>
      <c r="AH472" s="152"/>
      <c r="AI472" s="152"/>
      <c r="AJ472" s="347"/>
      <c r="AK472" s="152"/>
      <c r="AL472" s="152"/>
      <c r="AM472" s="295"/>
      <c r="AN472" s="228"/>
      <c r="AO472" s="228"/>
      <c r="AP472" s="228"/>
      <c r="AQ472" s="228"/>
      <c r="AR472" s="228"/>
      <c r="AS472" s="348"/>
      <c r="AT472" s="264">
        <f t="shared" si="363"/>
        <v>0</v>
      </c>
      <c r="AU472" s="259"/>
      <c r="AV472" s="265">
        <f t="shared" ref="AV472:AV486" si="377">AK472*$AK$7+AL472*$AL$7+AM472*$AM$7+SUM(AN472:AR472)*(1+Gewinn)*(1+SicherheitAngebot)+AT472/Zuschläge_IBN+AT472</f>
        <v>0</v>
      </c>
      <c r="AX472" s="265">
        <f>U472+AV472</f>
        <v>0</v>
      </c>
      <c r="AZ472" s="492">
        <f t="shared" ref="AZ472:AZ486" si="378">U472/(1+SicherheitAngebot)*(1+Sicherheit)</f>
        <v>0</v>
      </c>
      <c r="BB472" s="492">
        <f t="shared" ref="BB472:BB486" si="379">AV472/(1+SicherheitAngebot)*(1+Sicherheit)</f>
        <v>0</v>
      </c>
      <c r="BD472" s="265">
        <f>AZ472+BB472</f>
        <v>0</v>
      </c>
      <c r="BE472" s="105"/>
      <c r="BF472" s="105"/>
      <c r="BG472" s="105"/>
      <c r="BH472" s="105"/>
      <c r="BI472" s="105"/>
      <c r="BJ472" s="105"/>
    </row>
    <row r="473" spans="2:62" ht="20.100000000000001" hidden="1" customHeight="1" outlineLevel="1">
      <c r="B473" s="100"/>
      <c r="C473" s="908"/>
      <c r="D473" s="909"/>
      <c r="E473" s="909"/>
      <c r="F473" s="910"/>
      <c r="G473" s="890"/>
      <c r="H473" s="891"/>
      <c r="I473" s="152"/>
      <c r="J473" s="152"/>
      <c r="K473" s="152"/>
      <c r="L473" s="152"/>
      <c r="M473" s="152"/>
      <c r="N473" s="152"/>
      <c r="O473" s="152"/>
      <c r="P473" s="153"/>
      <c r="Q473" s="153"/>
      <c r="R473" s="156">
        <f t="shared" si="373"/>
        <v>0</v>
      </c>
      <c r="S473" s="156">
        <f t="shared" si="374"/>
        <v>0</v>
      </c>
      <c r="U473" s="157">
        <f t="shared" ref="U473:U486" si="380">I473*$I$7+J473*$J$7+K473*$K$7+L473*$L$7+M473*$M$7+N473*$N$7+O473*$O$7+R473+S473</f>
        <v>0</v>
      </c>
      <c r="W473" s="152"/>
      <c r="X473" s="152"/>
      <c r="Y473" s="152"/>
      <c r="Z473" s="152"/>
      <c r="AA473" s="152"/>
      <c r="AB473" s="152"/>
      <c r="AC473" s="347"/>
      <c r="AD473" s="152"/>
      <c r="AE473" s="152"/>
      <c r="AF473" s="152"/>
      <c r="AG473" s="152"/>
      <c r="AH473" s="152"/>
      <c r="AI473" s="152"/>
      <c r="AJ473" s="347"/>
      <c r="AK473" s="152"/>
      <c r="AL473" s="152"/>
      <c r="AM473" s="295"/>
      <c r="AN473" s="228"/>
      <c r="AO473" s="228"/>
      <c r="AP473" s="228"/>
      <c r="AQ473" s="228"/>
      <c r="AR473" s="228"/>
      <c r="AS473" s="348"/>
      <c r="AT473" s="264">
        <f t="shared" si="363"/>
        <v>0</v>
      </c>
      <c r="AU473" s="259"/>
      <c r="AV473" s="265">
        <f t="shared" si="377"/>
        <v>0</v>
      </c>
      <c r="AX473" s="265">
        <f t="shared" ref="AX473:AX486" si="381">U473+AV473</f>
        <v>0</v>
      </c>
      <c r="AZ473" s="492">
        <f t="shared" si="378"/>
        <v>0</v>
      </c>
      <c r="BB473" s="492">
        <f t="shared" si="379"/>
        <v>0</v>
      </c>
      <c r="BD473" s="265">
        <f t="shared" ref="BD473:BD486" si="382">AZ473+BB473</f>
        <v>0</v>
      </c>
      <c r="BE473" s="105"/>
      <c r="BF473" s="105"/>
      <c r="BG473" s="105"/>
      <c r="BH473" s="105"/>
      <c r="BI473" s="105"/>
      <c r="BJ473" s="105"/>
    </row>
    <row r="474" spans="2:62" ht="20.100000000000001" hidden="1" customHeight="1" outlineLevel="1">
      <c r="B474" s="100"/>
      <c r="C474" s="908"/>
      <c r="D474" s="909"/>
      <c r="E474" s="909"/>
      <c r="F474" s="910"/>
      <c r="G474" s="890"/>
      <c r="H474" s="891"/>
      <c r="I474" s="152"/>
      <c r="J474" s="152"/>
      <c r="K474" s="152"/>
      <c r="L474" s="152"/>
      <c r="M474" s="152"/>
      <c r="N474" s="152"/>
      <c r="O474" s="152"/>
      <c r="P474" s="153"/>
      <c r="Q474" s="153"/>
      <c r="R474" s="156">
        <f t="shared" si="373"/>
        <v>0</v>
      </c>
      <c r="S474" s="156">
        <f t="shared" si="374"/>
        <v>0</v>
      </c>
      <c r="U474" s="157">
        <f t="shared" si="380"/>
        <v>0</v>
      </c>
      <c r="W474" s="152"/>
      <c r="X474" s="152"/>
      <c r="Y474" s="152"/>
      <c r="Z474" s="152"/>
      <c r="AA474" s="152"/>
      <c r="AB474" s="152"/>
      <c r="AC474" s="347"/>
      <c r="AD474" s="152"/>
      <c r="AE474" s="152"/>
      <c r="AF474" s="152"/>
      <c r="AG474" s="152"/>
      <c r="AH474" s="152"/>
      <c r="AI474" s="152"/>
      <c r="AJ474" s="347"/>
      <c r="AK474" s="152"/>
      <c r="AL474" s="152"/>
      <c r="AM474" s="295"/>
      <c r="AN474" s="228"/>
      <c r="AO474" s="228"/>
      <c r="AP474" s="228"/>
      <c r="AQ474" s="228"/>
      <c r="AR474" s="228"/>
      <c r="AS474" s="348"/>
      <c r="AT474" s="264">
        <f t="shared" si="363"/>
        <v>0</v>
      </c>
      <c r="AU474" s="259"/>
      <c r="AV474" s="265">
        <f t="shared" si="377"/>
        <v>0</v>
      </c>
      <c r="AX474" s="265">
        <f t="shared" si="381"/>
        <v>0</v>
      </c>
      <c r="AZ474" s="492">
        <f t="shared" si="378"/>
        <v>0</v>
      </c>
      <c r="BB474" s="492">
        <f t="shared" si="379"/>
        <v>0</v>
      </c>
      <c r="BD474" s="265">
        <f t="shared" si="382"/>
        <v>0</v>
      </c>
      <c r="BE474" s="105"/>
      <c r="BF474" s="105"/>
      <c r="BG474" s="105"/>
      <c r="BH474" s="105"/>
      <c r="BI474" s="105"/>
      <c r="BJ474" s="105"/>
    </row>
    <row r="475" spans="2:62" ht="20.100000000000001" hidden="1" customHeight="1" outlineLevel="1">
      <c r="B475" s="100"/>
      <c r="C475" s="908"/>
      <c r="D475" s="909"/>
      <c r="E475" s="909"/>
      <c r="F475" s="910"/>
      <c r="G475" s="890"/>
      <c r="H475" s="891"/>
      <c r="I475" s="152"/>
      <c r="J475" s="152"/>
      <c r="K475" s="152"/>
      <c r="L475" s="152"/>
      <c r="M475" s="152"/>
      <c r="N475" s="152"/>
      <c r="O475" s="152"/>
      <c r="P475" s="153"/>
      <c r="Q475" s="153"/>
      <c r="R475" s="156">
        <f t="shared" si="373"/>
        <v>0</v>
      </c>
      <c r="S475" s="156">
        <f t="shared" si="374"/>
        <v>0</v>
      </c>
      <c r="U475" s="157">
        <f t="shared" si="380"/>
        <v>0</v>
      </c>
      <c r="W475" s="152"/>
      <c r="X475" s="152"/>
      <c r="Y475" s="152"/>
      <c r="Z475" s="152"/>
      <c r="AA475" s="152"/>
      <c r="AB475" s="152"/>
      <c r="AC475" s="347"/>
      <c r="AD475" s="152"/>
      <c r="AE475" s="152"/>
      <c r="AF475" s="152"/>
      <c r="AG475" s="152"/>
      <c r="AH475" s="152"/>
      <c r="AI475" s="152"/>
      <c r="AJ475" s="347"/>
      <c r="AK475" s="152"/>
      <c r="AL475" s="152"/>
      <c r="AM475" s="295"/>
      <c r="AN475" s="228"/>
      <c r="AO475" s="228"/>
      <c r="AP475" s="228"/>
      <c r="AQ475" s="228"/>
      <c r="AR475" s="228"/>
      <c r="AS475" s="348"/>
      <c r="AT475" s="264">
        <f t="shared" si="363"/>
        <v>0</v>
      </c>
      <c r="AU475" s="259"/>
      <c r="AV475" s="265">
        <f t="shared" si="377"/>
        <v>0</v>
      </c>
      <c r="AX475" s="265">
        <f t="shared" si="381"/>
        <v>0</v>
      </c>
      <c r="AZ475" s="492">
        <f t="shared" si="378"/>
        <v>0</v>
      </c>
      <c r="BB475" s="492">
        <f t="shared" si="379"/>
        <v>0</v>
      </c>
      <c r="BD475" s="265">
        <f t="shared" si="382"/>
        <v>0</v>
      </c>
      <c r="BE475" s="105"/>
      <c r="BF475" s="105"/>
      <c r="BG475" s="105"/>
      <c r="BH475" s="105"/>
      <c r="BI475" s="105"/>
      <c r="BJ475" s="105"/>
    </row>
    <row r="476" spans="2:62" ht="20.100000000000001" hidden="1" customHeight="1" outlineLevel="1">
      <c r="B476" s="100"/>
      <c r="C476" s="908"/>
      <c r="D476" s="909"/>
      <c r="E476" s="909"/>
      <c r="F476" s="910"/>
      <c r="G476" s="890"/>
      <c r="H476" s="891"/>
      <c r="I476" s="152"/>
      <c r="J476" s="152"/>
      <c r="K476" s="152"/>
      <c r="L476" s="152"/>
      <c r="M476" s="152"/>
      <c r="N476" s="152"/>
      <c r="O476" s="152"/>
      <c r="P476" s="153"/>
      <c r="Q476" s="153"/>
      <c r="R476" s="156">
        <f t="shared" si="373"/>
        <v>0</v>
      </c>
      <c r="S476" s="156">
        <f t="shared" si="374"/>
        <v>0</v>
      </c>
      <c r="U476" s="157">
        <f t="shared" si="380"/>
        <v>0</v>
      </c>
      <c r="W476" s="152"/>
      <c r="X476" s="152"/>
      <c r="Y476" s="152"/>
      <c r="Z476" s="152"/>
      <c r="AA476" s="152"/>
      <c r="AB476" s="152"/>
      <c r="AC476" s="347"/>
      <c r="AD476" s="152"/>
      <c r="AE476" s="152"/>
      <c r="AF476" s="152"/>
      <c r="AG476" s="152"/>
      <c r="AH476" s="152"/>
      <c r="AI476" s="152"/>
      <c r="AJ476" s="347"/>
      <c r="AK476" s="152"/>
      <c r="AL476" s="152"/>
      <c r="AM476" s="295"/>
      <c r="AN476" s="228"/>
      <c r="AO476" s="228"/>
      <c r="AP476" s="228"/>
      <c r="AQ476" s="228"/>
      <c r="AR476" s="228"/>
      <c r="AS476" s="348"/>
      <c r="AT476" s="264">
        <f t="shared" si="363"/>
        <v>0</v>
      </c>
      <c r="AU476" s="259"/>
      <c r="AV476" s="265">
        <f t="shared" si="377"/>
        <v>0</v>
      </c>
      <c r="AX476" s="265">
        <f t="shared" si="381"/>
        <v>0</v>
      </c>
      <c r="AZ476" s="492">
        <f t="shared" si="378"/>
        <v>0</v>
      </c>
      <c r="BB476" s="492">
        <f t="shared" si="379"/>
        <v>0</v>
      </c>
      <c r="BD476" s="265">
        <f t="shared" si="382"/>
        <v>0</v>
      </c>
      <c r="BE476" s="105"/>
      <c r="BF476" s="105"/>
      <c r="BG476" s="105"/>
      <c r="BH476" s="105"/>
      <c r="BI476" s="105"/>
      <c r="BJ476" s="105"/>
    </row>
    <row r="477" spans="2:62" ht="20.100000000000001" hidden="1" customHeight="1" outlineLevel="1">
      <c r="B477" s="100"/>
      <c r="C477" s="908"/>
      <c r="D477" s="909"/>
      <c r="E477" s="909"/>
      <c r="F477" s="910"/>
      <c r="G477" s="890"/>
      <c r="H477" s="891"/>
      <c r="I477" s="152"/>
      <c r="J477" s="152"/>
      <c r="K477" s="152"/>
      <c r="L477" s="152"/>
      <c r="M477" s="152"/>
      <c r="N477" s="152"/>
      <c r="O477" s="152"/>
      <c r="P477" s="153"/>
      <c r="Q477" s="153"/>
      <c r="R477" s="156">
        <f t="shared" si="373"/>
        <v>0</v>
      </c>
      <c r="S477" s="156">
        <f t="shared" si="374"/>
        <v>0</v>
      </c>
      <c r="U477" s="157">
        <f t="shared" si="380"/>
        <v>0</v>
      </c>
      <c r="W477" s="152"/>
      <c r="X477" s="152"/>
      <c r="Y477" s="152"/>
      <c r="Z477" s="152"/>
      <c r="AA477" s="152"/>
      <c r="AB477" s="152"/>
      <c r="AC477" s="347"/>
      <c r="AD477" s="152"/>
      <c r="AE477" s="152"/>
      <c r="AF477" s="152"/>
      <c r="AG477" s="152"/>
      <c r="AH477" s="152"/>
      <c r="AI477" s="152"/>
      <c r="AJ477" s="347"/>
      <c r="AK477" s="152"/>
      <c r="AL477" s="152"/>
      <c r="AM477" s="295"/>
      <c r="AN477" s="228"/>
      <c r="AO477" s="228"/>
      <c r="AP477" s="228"/>
      <c r="AQ477" s="228"/>
      <c r="AR477" s="228"/>
      <c r="AS477" s="348"/>
      <c r="AT477" s="264">
        <f t="shared" si="363"/>
        <v>0</v>
      </c>
      <c r="AU477" s="259"/>
      <c r="AV477" s="265">
        <f t="shared" si="377"/>
        <v>0</v>
      </c>
      <c r="AX477" s="265">
        <f t="shared" si="381"/>
        <v>0</v>
      </c>
      <c r="AZ477" s="492">
        <f t="shared" si="378"/>
        <v>0</v>
      </c>
      <c r="BB477" s="492">
        <f t="shared" si="379"/>
        <v>0</v>
      </c>
      <c r="BD477" s="265">
        <f t="shared" si="382"/>
        <v>0</v>
      </c>
      <c r="BE477" s="105"/>
      <c r="BF477" s="105"/>
      <c r="BG477" s="105"/>
      <c r="BH477" s="105"/>
      <c r="BI477" s="105"/>
      <c r="BJ477" s="105"/>
    </row>
    <row r="478" spans="2:62" ht="20.100000000000001" hidden="1" customHeight="1" outlineLevel="1">
      <c r="B478" s="100"/>
      <c r="C478" s="908"/>
      <c r="D478" s="909"/>
      <c r="E478" s="909"/>
      <c r="F478" s="910"/>
      <c r="G478" s="890"/>
      <c r="H478" s="891"/>
      <c r="I478" s="152"/>
      <c r="J478" s="152"/>
      <c r="K478" s="152"/>
      <c r="L478" s="152"/>
      <c r="M478" s="152"/>
      <c r="N478" s="152"/>
      <c r="O478" s="152"/>
      <c r="P478" s="153"/>
      <c r="Q478" s="153"/>
      <c r="R478" s="156">
        <f t="shared" si="373"/>
        <v>0</v>
      </c>
      <c r="S478" s="156">
        <f t="shared" si="374"/>
        <v>0</v>
      </c>
      <c r="U478" s="157">
        <f t="shared" si="380"/>
        <v>0</v>
      </c>
      <c r="W478" s="152"/>
      <c r="X478" s="152"/>
      <c r="Y478" s="152"/>
      <c r="Z478" s="152"/>
      <c r="AA478" s="152"/>
      <c r="AB478" s="152"/>
      <c r="AC478" s="347"/>
      <c r="AD478" s="152"/>
      <c r="AE478" s="152"/>
      <c r="AF478" s="152"/>
      <c r="AG478" s="152"/>
      <c r="AH478" s="152"/>
      <c r="AI478" s="152"/>
      <c r="AJ478" s="347"/>
      <c r="AK478" s="152"/>
      <c r="AL478" s="152"/>
      <c r="AM478" s="295"/>
      <c r="AN478" s="228"/>
      <c r="AO478" s="228"/>
      <c r="AP478" s="228"/>
      <c r="AQ478" s="228"/>
      <c r="AR478" s="228"/>
      <c r="AS478" s="348"/>
      <c r="AT478" s="264">
        <f t="shared" si="363"/>
        <v>0</v>
      </c>
      <c r="AU478" s="259"/>
      <c r="AV478" s="265">
        <f t="shared" si="377"/>
        <v>0</v>
      </c>
      <c r="AX478" s="265">
        <f t="shared" si="381"/>
        <v>0</v>
      </c>
      <c r="AZ478" s="492">
        <f t="shared" si="378"/>
        <v>0</v>
      </c>
      <c r="BB478" s="492">
        <f t="shared" si="379"/>
        <v>0</v>
      </c>
      <c r="BD478" s="265">
        <f t="shared" si="382"/>
        <v>0</v>
      </c>
      <c r="BE478" s="105"/>
      <c r="BF478" s="105"/>
      <c r="BG478" s="105"/>
      <c r="BH478" s="105"/>
      <c r="BI478" s="105"/>
      <c r="BJ478" s="105"/>
    </row>
    <row r="479" spans="2:62" ht="20.100000000000001" hidden="1" customHeight="1" outlineLevel="1">
      <c r="B479" s="100"/>
      <c r="C479" s="908"/>
      <c r="D479" s="909"/>
      <c r="E479" s="909"/>
      <c r="F479" s="910"/>
      <c r="G479" s="890"/>
      <c r="H479" s="891"/>
      <c r="I479" s="152"/>
      <c r="J479" s="152"/>
      <c r="K479" s="152"/>
      <c r="L479" s="152"/>
      <c r="M479" s="152"/>
      <c r="N479" s="152"/>
      <c r="O479" s="152"/>
      <c r="P479" s="153"/>
      <c r="Q479" s="153"/>
      <c r="R479" s="156">
        <f t="shared" si="373"/>
        <v>0</v>
      </c>
      <c r="S479" s="156">
        <f t="shared" si="374"/>
        <v>0</v>
      </c>
      <c r="U479" s="157">
        <f t="shared" si="380"/>
        <v>0</v>
      </c>
      <c r="W479" s="152"/>
      <c r="X479" s="152"/>
      <c r="Y479" s="152"/>
      <c r="Z479" s="152"/>
      <c r="AA479" s="152"/>
      <c r="AB479" s="152"/>
      <c r="AC479" s="347"/>
      <c r="AD479" s="152"/>
      <c r="AE479" s="152"/>
      <c r="AF479" s="152"/>
      <c r="AG479" s="152"/>
      <c r="AH479" s="152"/>
      <c r="AI479" s="152"/>
      <c r="AJ479" s="347"/>
      <c r="AK479" s="152"/>
      <c r="AL479" s="152"/>
      <c r="AM479" s="295"/>
      <c r="AN479" s="228"/>
      <c r="AO479" s="228"/>
      <c r="AP479" s="228"/>
      <c r="AQ479" s="228"/>
      <c r="AR479" s="228"/>
      <c r="AS479" s="348"/>
      <c r="AT479" s="264">
        <f t="shared" si="363"/>
        <v>0</v>
      </c>
      <c r="AU479" s="259"/>
      <c r="AV479" s="265">
        <f t="shared" si="377"/>
        <v>0</v>
      </c>
      <c r="AX479" s="265">
        <f t="shared" si="381"/>
        <v>0</v>
      </c>
      <c r="AZ479" s="492">
        <f t="shared" si="378"/>
        <v>0</v>
      </c>
      <c r="BB479" s="492">
        <f t="shared" si="379"/>
        <v>0</v>
      </c>
      <c r="BD479" s="265">
        <f t="shared" si="382"/>
        <v>0</v>
      </c>
      <c r="BE479" s="105"/>
      <c r="BF479" s="105"/>
      <c r="BG479" s="105"/>
      <c r="BH479" s="105"/>
      <c r="BI479" s="105"/>
      <c r="BJ479" s="105"/>
    </row>
    <row r="480" spans="2:62" ht="20.100000000000001" hidden="1" customHeight="1" outlineLevel="1">
      <c r="B480" s="100"/>
      <c r="C480" s="908"/>
      <c r="D480" s="909"/>
      <c r="E480" s="909"/>
      <c r="F480" s="910"/>
      <c r="G480" s="890"/>
      <c r="H480" s="891"/>
      <c r="I480" s="152"/>
      <c r="J480" s="152"/>
      <c r="K480" s="152"/>
      <c r="L480" s="152"/>
      <c r="M480" s="152"/>
      <c r="N480" s="152"/>
      <c r="O480" s="152"/>
      <c r="P480" s="153"/>
      <c r="Q480" s="153"/>
      <c r="R480" s="156">
        <f t="shared" si="373"/>
        <v>0</v>
      </c>
      <c r="S480" s="156">
        <f t="shared" si="374"/>
        <v>0</v>
      </c>
      <c r="U480" s="157">
        <f t="shared" si="380"/>
        <v>0</v>
      </c>
      <c r="W480" s="152"/>
      <c r="X480" s="152"/>
      <c r="Y480" s="152"/>
      <c r="Z480" s="152"/>
      <c r="AA480" s="152"/>
      <c r="AB480" s="152"/>
      <c r="AC480" s="347"/>
      <c r="AD480" s="152"/>
      <c r="AE480" s="152"/>
      <c r="AF480" s="152"/>
      <c r="AG480" s="152"/>
      <c r="AH480" s="152"/>
      <c r="AI480" s="152"/>
      <c r="AJ480" s="347"/>
      <c r="AK480" s="152"/>
      <c r="AL480" s="152"/>
      <c r="AM480" s="295"/>
      <c r="AN480" s="228"/>
      <c r="AO480" s="228"/>
      <c r="AP480" s="228"/>
      <c r="AQ480" s="228"/>
      <c r="AR480" s="228"/>
      <c r="AS480" s="348"/>
      <c r="AT480" s="264">
        <f t="shared" si="363"/>
        <v>0</v>
      </c>
      <c r="AU480" s="259"/>
      <c r="AV480" s="265">
        <f t="shared" si="377"/>
        <v>0</v>
      </c>
      <c r="AX480" s="265">
        <f t="shared" si="381"/>
        <v>0</v>
      </c>
      <c r="AZ480" s="492">
        <f t="shared" si="378"/>
        <v>0</v>
      </c>
      <c r="BB480" s="492">
        <f t="shared" si="379"/>
        <v>0</v>
      </c>
      <c r="BD480" s="265">
        <f t="shared" si="382"/>
        <v>0</v>
      </c>
      <c r="BE480" s="105"/>
      <c r="BF480" s="105"/>
      <c r="BG480" s="105"/>
      <c r="BH480" s="105"/>
      <c r="BI480" s="105"/>
      <c r="BJ480" s="105"/>
    </row>
    <row r="481" spans="2:62" ht="20.100000000000001" hidden="1" customHeight="1" outlineLevel="1">
      <c r="B481" s="100"/>
      <c r="C481" s="908"/>
      <c r="D481" s="909"/>
      <c r="E481" s="909"/>
      <c r="F481" s="910"/>
      <c r="G481" s="890"/>
      <c r="H481" s="891"/>
      <c r="I481" s="152"/>
      <c r="J481" s="152"/>
      <c r="K481" s="152"/>
      <c r="L481" s="152"/>
      <c r="M481" s="152"/>
      <c r="N481" s="152"/>
      <c r="O481" s="152"/>
      <c r="P481" s="153"/>
      <c r="Q481" s="153"/>
      <c r="R481" s="156">
        <f t="shared" si="373"/>
        <v>0</v>
      </c>
      <c r="S481" s="156">
        <f t="shared" si="374"/>
        <v>0</v>
      </c>
      <c r="U481" s="157">
        <f t="shared" si="380"/>
        <v>0</v>
      </c>
      <c r="W481" s="152"/>
      <c r="X481" s="152"/>
      <c r="Y481" s="152"/>
      <c r="Z481" s="152"/>
      <c r="AA481" s="152"/>
      <c r="AB481" s="152"/>
      <c r="AC481" s="347"/>
      <c r="AD481" s="152"/>
      <c r="AE481" s="152"/>
      <c r="AF481" s="152"/>
      <c r="AG481" s="152"/>
      <c r="AH481" s="152"/>
      <c r="AI481" s="152"/>
      <c r="AJ481" s="347"/>
      <c r="AK481" s="152"/>
      <c r="AL481" s="152"/>
      <c r="AM481" s="295"/>
      <c r="AN481" s="228"/>
      <c r="AO481" s="228"/>
      <c r="AP481" s="228"/>
      <c r="AQ481" s="228"/>
      <c r="AR481" s="228"/>
      <c r="AS481" s="348"/>
      <c r="AT481" s="264">
        <f t="shared" si="363"/>
        <v>0</v>
      </c>
      <c r="AU481" s="259"/>
      <c r="AV481" s="265">
        <f t="shared" si="377"/>
        <v>0</v>
      </c>
      <c r="AX481" s="265">
        <f t="shared" si="381"/>
        <v>0</v>
      </c>
      <c r="AZ481" s="492">
        <f t="shared" si="378"/>
        <v>0</v>
      </c>
      <c r="BB481" s="492">
        <f t="shared" si="379"/>
        <v>0</v>
      </c>
      <c r="BD481" s="265">
        <f t="shared" si="382"/>
        <v>0</v>
      </c>
      <c r="BE481" s="105"/>
      <c r="BF481" s="105"/>
      <c r="BG481" s="105"/>
      <c r="BH481" s="105"/>
      <c r="BI481" s="105"/>
      <c r="BJ481" s="105"/>
    </row>
    <row r="482" spans="2:62" ht="20.100000000000001" hidden="1" customHeight="1" outlineLevel="1">
      <c r="B482" s="100"/>
      <c r="C482" s="908"/>
      <c r="D482" s="909"/>
      <c r="E482" s="909"/>
      <c r="F482" s="910"/>
      <c r="G482" s="890"/>
      <c r="H482" s="891"/>
      <c r="I482" s="152"/>
      <c r="J482" s="152"/>
      <c r="K482" s="152"/>
      <c r="L482" s="152"/>
      <c r="M482" s="152"/>
      <c r="N482" s="152"/>
      <c r="O482" s="152"/>
      <c r="P482" s="153"/>
      <c r="Q482" s="153"/>
      <c r="R482" s="156">
        <f t="shared" si="373"/>
        <v>0</v>
      </c>
      <c r="S482" s="156">
        <f t="shared" si="374"/>
        <v>0</v>
      </c>
      <c r="U482" s="157">
        <f t="shared" si="380"/>
        <v>0</v>
      </c>
      <c r="W482" s="152"/>
      <c r="X482" s="152"/>
      <c r="Y482" s="152"/>
      <c r="Z482" s="152"/>
      <c r="AA482" s="152"/>
      <c r="AB482" s="152"/>
      <c r="AC482" s="347"/>
      <c r="AD482" s="152"/>
      <c r="AE482" s="152"/>
      <c r="AF482" s="152"/>
      <c r="AG482" s="152"/>
      <c r="AH482" s="152"/>
      <c r="AI482" s="152"/>
      <c r="AJ482" s="347"/>
      <c r="AK482" s="152"/>
      <c r="AL482" s="152"/>
      <c r="AM482" s="295"/>
      <c r="AN482" s="228"/>
      <c r="AO482" s="228"/>
      <c r="AP482" s="228"/>
      <c r="AQ482" s="228"/>
      <c r="AR482" s="228"/>
      <c r="AS482" s="348"/>
      <c r="AT482" s="264">
        <f t="shared" si="363"/>
        <v>0</v>
      </c>
      <c r="AU482" s="259"/>
      <c r="AV482" s="265">
        <f t="shared" si="377"/>
        <v>0</v>
      </c>
      <c r="AX482" s="265">
        <f t="shared" si="381"/>
        <v>0</v>
      </c>
      <c r="AZ482" s="492">
        <f t="shared" si="378"/>
        <v>0</v>
      </c>
      <c r="BB482" s="492">
        <f t="shared" si="379"/>
        <v>0</v>
      </c>
      <c r="BD482" s="265">
        <f t="shared" si="382"/>
        <v>0</v>
      </c>
      <c r="BE482" s="105"/>
      <c r="BF482" s="105"/>
      <c r="BG482" s="105"/>
      <c r="BH482" s="105"/>
      <c r="BI482" s="105"/>
      <c r="BJ482" s="105"/>
    </row>
    <row r="483" spans="2:62" ht="20.100000000000001" hidden="1" customHeight="1" outlineLevel="1">
      <c r="B483" s="100"/>
      <c r="C483" s="908"/>
      <c r="D483" s="909"/>
      <c r="E483" s="909"/>
      <c r="F483" s="910"/>
      <c r="G483" s="890"/>
      <c r="H483" s="891"/>
      <c r="I483" s="152"/>
      <c r="J483" s="152"/>
      <c r="K483" s="152"/>
      <c r="L483" s="152"/>
      <c r="M483" s="152"/>
      <c r="N483" s="152"/>
      <c r="O483" s="152"/>
      <c r="P483" s="153"/>
      <c r="Q483" s="153"/>
      <c r="R483" s="156">
        <f t="shared" si="373"/>
        <v>0</v>
      </c>
      <c r="S483" s="156">
        <f t="shared" si="374"/>
        <v>0</v>
      </c>
      <c r="U483" s="157">
        <f t="shared" si="380"/>
        <v>0</v>
      </c>
      <c r="W483" s="152"/>
      <c r="X483" s="152"/>
      <c r="Y483" s="152"/>
      <c r="Z483" s="152"/>
      <c r="AA483" s="152"/>
      <c r="AB483" s="152"/>
      <c r="AC483" s="347"/>
      <c r="AD483" s="152"/>
      <c r="AE483" s="152"/>
      <c r="AF483" s="152"/>
      <c r="AG483" s="152"/>
      <c r="AH483" s="152"/>
      <c r="AI483" s="152"/>
      <c r="AJ483" s="347"/>
      <c r="AK483" s="152"/>
      <c r="AL483" s="152"/>
      <c r="AM483" s="295"/>
      <c r="AN483" s="228"/>
      <c r="AO483" s="228"/>
      <c r="AP483" s="228"/>
      <c r="AQ483" s="228"/>
      <c r="AR483" s="228"/>
      <c r="AS483" s="348"/>
      <c r="AT483" s="264">
        <f t="shared" si="363"/>
        <v>0</v>
      </c>
      <c r="AU483" s="259"/>
      <c r="AV483" s="265">
        <f t="shared" si="377"/>
        <v>0</v>
      </c>
      <c r="AX483" s="265">
        <f t="shared" si="381"/>
        <v>0</v>
      </c>
      <c r="AZ483" s="492">
        <f t="shared" si="378"/>
        <v>0</v>
      </c>
      <c r="BB483" s="492">
        <f t="shared" si="379"/>
        <v>0</v>
      </c>
      <c r="BD483" s="265">
        <f t="shared" si="382"/>
        <v>0</v>
      </c>
      <c r="BE483" s="105"/>
      <c r="BF483" s="105"/>
      <c r="BG483" s="105"/>
      <c r="BH483" s="105"/>
      <c r="BI483" s="105"/>
      <c r="BJ483" s="105"/>
    </row>
    <row r="484" spans="2:62" ht="20.100000000000001" hidden="1" customHeight="1" outlineLevel="1">
      <c r="B484" s="100"/>
      <c r="C484" s="908"/>
      <c r="D484" s="909"/>
      <c r="E484" s="909"/>
      <c r="F484" s="910"/>
      <c r="G484" s="890"/>
      <c r="H484" s="891"/>
      <c r="I484" s="152"/>
      <c r="J484" s="152"/>
      <c r="K484" s="152"/>
      <c r="L484" s="152"/>
      <c r="M484" s="152"/>
      <c r="N484" s="152"/>
      <c r="O484" s="152"/>
      <c r="P484" s="153"/>
      <c r="Q484" s="153"/>
      <c r="R484" s="156">
        <f t="shared" si="373"/>
        <v>0</v>
      </c>
      <c r="S484" s="156">
        <f t="shared" si="374"/>
        <v>0</v>
      </c>
      <c r="U484" s="157">
        <f t="shared" si="380"/>
        <v>0</v>
      </c>
      <c r="W484" s="152"/>
      <c r="X484" s="152"/>
      <c r="Y484" s="152"/>
      <c r="Z484" s="152"/>
      <c r="AA484" s="152"/>
      <c r="AB484" s="152"/>
      <c r="AC484" s="347"/>
      <c r="AD484" s="152"/>
      <c r="AE484" s="152"/>
      <c r="AF484" s="152"/>
      <c r="AG484" s="152"/>
      <c r="AH484" s="152"/>
      <c r="AI484" s="152"/>
      <c r="AJ484" s="347"/>
      <c r="AK484" s="152"/>
      <c r="AL484" s="152"/>
      <c r="AM484" s="295"/>
      <c r="AN484" s="228"/>
      <c r="AO484" s="228"/>
      <c r="AP484" s="228"/>
      <c r="AQ484" s="228"/>
      <c r="AR484" s="228"/>
      <c r="AS484" s="348"/>
      <c r="AT484" s="264">
        <f t="shared" si="363"/>
        <v>0</v>
      </c>
      <c r="AU484" s="259"/>
      <c r="AV484" s="265">
        <f t="shared" si="377"/>
        <v>0</v>
      </c>
      <c r="AX484" s="265">
        <f t="shared" si="381"/>
        <v>0</v>
      </c>
      <c r="AZ484" s="492">
        <f t="shared" si="378"/>
        <v>0</v>
      </c>
      <c r="BB484" s="492">
        <f t="shared" si="379"/>
        <v>0</v>
      </c>
      <c r="BD484" s="265">
        <f t="shared" si="382"/>
        <v>0</v>
      </c>
      <c r="BE484" s="105"/>
      <c r="BF484" s="105"/>
      <c r="BG484" s="105"/>
      <c r="BH484" s="105"/>
      <c r="BI484" s="105"/>
      <c r="BJ484" s="105"/>
    </row>
    <row r="485" spans="2:62" ht="20.100000000000001" hidden="1" customHeight="1" outlineLevel="1">
      <c r="B485" s="100"/>
      <c r="C485" s="908"/>
      <c r="D485" s="909"/>
      <c r="E485" s="909"/>
      <c r="F485" s="910"/>
      <c r="G485" s="890"/>
      <c r="H485" s="891"/>
      <c r="I485" s="152"/>
      <c r="J485" s="152"/>
      <c r="K485" s="152"/>
      <c r="L485" s="152"/>
      <c r="M485" s="152"/>
      <c r="N485" s="152"/>
      <c r="O485" s="152"/>
      <c r="P485" s="153"/>
      <c r="Q485" s="153"/>
      <c r="R485" s="156">
        <f t="shared" si="373"/>
        <v>0</v>
      </c>
      <c r="S485" s="156">
        <f t="shared" si="374"/>
        <v>0</v>
      </c>
      <c r="U485" s="157">
        <f t="shared" si="380"/>
        <v>0</v>
      </c>
      <c r="W485" s="152"/>
      <c r="X485" s="152"/>
      <c r="Y485" s="152"/>
      <c r="Z485" s="152"/>
      <c r="AA485" s="152"/>
      <c r="AB485" s="152"/>
      <c r="AC485" s="347"/>
      <c r="AD485" s="152"/>
      <c r="AE485" s="152"/>
      <c r="AF485" s="152"/>
      <c r="AG485" s="152"/>
      <c r="AH485" s="152"/>
      <c r="AI485" s="152"/>
      <c r="AJ485" s="347"/>
      <c r="AK485" s="152"/>
      <c r="AL485" s="152"/>
      <c r="AM485" s="295"/>
      <c r="AN485" s="228"/>
      <c r="AO485" s="228"/>
      <c r="AP485" s="228"/>
      <c r="AQ485" s="228"/>
      <c r="AR485" s="228"/>
      <c r="AS485" s="348"/>
      <c r="AT485" s="264">
        <f t="shared" si="363"/>
        <v>0</v>
      </c>
      <c r="AU485" s="259"/>
      <c r="AV485" s="265">
        <f t="shared" si="377"/>
        <v>0</v>
      </c>
      <c r="AX485" s="265">
        <f t="shared" si="381"/>
        <v>0</v>
      </c>
      <c r="AZ485" s="492">
        <f t="shared" si="378"/>
        <v>0</v>
      </c>
      <c r="BB485" s="492">
        <f t="shared" si="379"/>
        <v>0</v>
      </c>
      <c r="BD485" s="265">
        <f t="shared" si="382"/>
        <v>0</v>
      </c>
      <c r="BE485" s="105"/>
      <c r="BF485" s="105"/>
      <c r="BG485" s="105"/>
      <c r="BH485" s="105"/>
      <c r="BI485" s="105"/>
      <c r="BJ485" s="105"/>
    </row>
    <row r="486" spans="2:62" ht="20.100000000000001" hidden="1" customHeight="1" outlineLevel="1">
      <c r="B486" s="100"/>
      <c r="C486" s="908"/>
      <c r="D486" s="909"/>
      <c r="E486" s="909"/>
      <c r="F486" s="910"/>
      <c r="G486" s="890"/>
      <c r="H486" s="891"/>
      <c r="I486" s="152"/>
      <c r="J486" s="152"/>
      <c r="K486" s="152"/>
      <c r="L486" s="152"/>
      <c r="M486" s="152"/>
      <c r="N486" s="152"/>
      <c r="O486" s="152"/>
      <c r="P486" s="153"/>
      <c r="Q486" s="153"/>
      <c r="R486" s="156">
        <f t="shared" si="373"/>
        <v>0</v>
      </c>
      <c r="S486" s="156">
        <f t="shared" si="374"/>
        <v>0</v>
      </c>
      <c r="U486" s="157">
        <f t="shared" si="380"/>
        <v>0</v>
      </c>
      <c r="W486" s="152"/>
      <c r="X486" s="152"/>
      <c r="Y486" s="152"/>
      <c r="Z486" s="152"/>
      <c r="AA486" s="152"/>
      <c r="AB486" s="152"/>
      <c r="AC486" s="347"/>
      <c r="AD486" s="152"/>
      <c r="AE486" s="152"/>
      <c r="AF486" s="152"/>
      <c r="AG486" s="152"/>
      <c r="AH486" s="152"/>
      <c r="AI486" s="152"/>
      <c r="AJ486" s="347"/>
      <c r="AK486" s="152"/>
      <c r="AL486" s="152"/>
      <c r="AM486" s="295"/>
      <c r="AN486" s="228"/>
      <c r="AO486" s="228"/>
      <c r="AP486" s="228"/>
      <c r="AQ486" s="228"/>
      <c r="AR486" s="228"/>
      <c r="AS486" s="348"/>
      <c r="AT486" s="264">
        <f t="shared" si="363"/>
        <v>0</v>
      </c>
      <c r="AU486" s="259"/>
      <c r="AV486" s="265">
        <f t="shared" si="377"/>
        <v>0</v>
      </c>
      <c r="AX486" s="265">
        <f t="shared" si="381"/>
        <v>0</v>
      </c>
      <c r="AZ486" s="492">
        <f t="shared" si="378"/>
        <v>0</v>
      </c>
      <c r="BB486" s="492">
        <f t="shared" si="379"/>
        <v>0</v>
      </c>
      <c r="BD486" s="265">
        <f t="shared" si="382"/>
        <v>0</v>
      </c>
      <c r="BE486" s="105"/>
      <c r="BF486" s="105"/>
      <c r="BG486" s="105"/>
      <c r="BH486" s="105"/>
      <c r="BI486" s="105"/>
      <c r="BJ486" s="105"/>
    </row>
    <row r="487" spans="2:62" ht="9.9499999999999993" hidden="1" customHeight="1" outlineLevel="1">
      <c r="B487" s="101"/>
      <c r="C487" s="208"/>
      <c r="D487" s="208"/>
      <c r="E487" s="208"/>
      <c r="F487" s="208"/>
      <c r="G487" s="237"/>
      <c r="H487" s="207"/>
      <c r="I487" s="257"/>
      <c r="J487" s="257"/>
      <c r="K487" s="257"/>
      <c r="L487" s="257"/>
      <c r="M487" s="257"/>
      <c r="N487" s="257"/>
      <c r="O487" s="257"/>
      <c r="P487" s="256"/>
      <c r="Q487" s="102"/>
      <c r="R487" s="102"/>
      <c r="S487" s="102"/>
      <c r="U487" s="98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Z487" s="493"/>
      <c r="BE487" s="105"/>
      <c r="BF487" s="105"/>
      <c r="BG487" s="105"/>
      <c r="BH487" s="105"/>
      <c r="BI487" s="105"/>
      <c r="BJ487" s="105"/>
    </row>
    <row r="488" spans="2:62" ht="20.100000000000001" customHeight="1" collapsed="1">
      <c r="B488" s="8">
        <f>B471+1</f>
        <v>29</v>
      </c>
      <c r="C488" s="916"/>
      <c r="D488" s="917"/>
      <c r="E488" s="917"/>
      <c r="F488" s="918"/>
      <c r="G488" s="429"/>
      <c r="H488" s="206">
        <v>1</v>
      </c>
      <c r="I488" s="642">
        <f t="shared" ref="I488" si="383">$H488*SUM(I489:I503)</f>
        <v>0</v>
      </c>
      <c r="J488" s="643">
        <f t="shared" ref="J488:O488" si="384">$H488*SUM(J489:J503)</f>
        <v>0</v>
      </c>
      <c r="K488" s="644">
        <f t="shared" si="384"/>
        <v>0</v>
      </c>
      <c r="L488" s="645">
        <f t="shared" si="384"/>
        <v>0</v>
      </c>
      <c r="M488" s="645">
        <f t="shared" si="384"/>
        <v>0</v>
      </c>
      <c r="N488" s="644">
        <f t="shared" si="384"/>
        <v>0</v>
      </c>
      <c r="O488" s="642">
        <f t="shared" si="384"/>
        <v>0</v>
      </c>
      <c r="P488" s="209">
        <f t="shared" ref="P488:Q488" si="385">$H488*SUM(P489:P503)</f>
        <v>0</v>
      </c>
      <c r="Q488" s="210">
        <f t="shared" si="385"/>
        <v>0</v>
      </c>
      <c r="R488" s="136">
        <f t="shared" ref="R488:R503" si="386">P488*(1+Gewinn)*(1+SicherheitAngebot)</f>
        <v>0</v>
      </c>
      <c r="S488" s="137">
        <f t="shared" ref="S488:S503" si="387">Q488*(1+MGKZ)*(1+Gewinn)*(1+SicherheitAngebot)</f>
        <v>0</v>
      </c>
      <c r="U488" s="10">
        <f>I488*$I$7+J488*$J$7+K488*$K$7+L488*$L$7+M488*$M$7+N488*$N$7+O488*$O$7+R488+S488</f>
        <v>0</v>
      </c>
      <c r="W488" s="646">
        <f t="shared" ref="W488:AB488" si="388">$H488*SUM(W489:W503)</f>
        <v>0</v>
      </c>
      <c r="X488" s="647">
        <f t="shared" si="388"/>
        <v>0</v>
      </c>
      <c r="Y488" s="648">
        <f t="shared" si="388"/>
        <v>0</v>
      </c>
      <c r="Z488" s="649">
        <f t="shared" si="388"/>
        <v>0</v>
      </c>
      <c r="AA488" s="648">
        <f t="shared" si="388"/>
        <v>0</v>
      </c>
      <c r="AB488" s="646">
        <f t="shared" si="388"/>
        <v>0</v>
      </c>
      <c r="AC488" s="258"/>
      <c r="AD488" s="646">
        <f t="shared" ref="AD488:AM488" si="389">$H488*SUM(AD489:AD503)</f>
        <v>0</v>
      </c>
      <c r="AE488" s="647">
        <f t="shared" si="389"/>
        <v>0</v>
      </c>
      <c r="AF488" s="648">
        <f t="shared" si="389"/>
        <v>0</v>
      </c>
      <c r="AG488" s="649">
        <f t="shared" si="389"/>
        <v>0</v>
      </c>
      <c r="AH488" s="648">
        <f t="shared" si="389"/>
        <v>0</v>
      </c>
      <c r="AI488" s="646">
        <f t="shared" si="389"/>
        <v>0</v>
      </c>
      <c r="AJ488" s="258"/>
      <c r="AK488" s="653">
        <f t="shared" si="389"/>
        <v>0</v>
      </c>
      <c r="AL488" s="653">
        <f t="shared" si="389"/>
        <v>0</v>
      </c>
      <c r="AM488" s="653">
        <f t="shared" si="389"/>
        <v>0</v>
      </c>
      <c r="AN488" s="227">
        <f>$H488*SUM(AN489:AN503)*(1+Gewinn)*(1+SicherheitAngebot)</f>
        <v>0</v>
      </c>
      <c r="AO488" s="227">
        <f>$H488*SUM(AO489:AO503)*(1+Gewinn)*(1+SicherheitAngebot)</f>
        <v>0</v>
      </c>
      <c r="AP488" s="227">
        <f>$H488*SUM(AP489:AP503)*(1+Gewinn)*(1+SicherheitAngebot)</f>
        <v>0</v>
      </c>
      <c r="AQ488" s="227">
        <f>$H488*SUM(AQ489:AQ503)*(1+Gewinn)*(1+SicherheitAngebot)</f>
        <v>0</v>
      </c>
      <c r="AR488" s="227">
        <f>$H488*SUM(AR489:AR503)*(1+Gewinn)*(1+SicherheitAngebot)</f>
        <v>0</v>
      </c>
      <c r="AS488" s="262"/>
      <c r="AT488" s="263">
        <f t="shared" si="363"/>
        <v>0</v>
      </c>
      <c r="AU488" s="259"/>
      <c r="AV488" s="491">
        <f>AK488*$AK$7+AL488*$AL$7+AM488*$AM$7+SUM(AN488:AR488)+AT488/Zuschläge_IBN+AT488</f>
        <v>0</v>
      </c>
      <c r="AX488" s="685">
        <f>U488+AV488</f>
        <v>0</v>
      </c>
      <c r="AZ488" s="490">
        <f>IF(H488&gt;0,U488/(1+SicherheitAngebot)*(1+Sicherheit),0)</f>
        <v>0</v>
      </c>
      <c r="BB488" s="490">
        <f>IF(H488&gt;0,AV488/(1+SicherheitAngebot)*(1+Sicherheit),0)</f>
        <v>0</v>
      </c>
      <c r="BD488" s="490">
        <f>AZ488+BB488</f>
        <v>0</v>
      </c>
      <c r="BE488" s="105"/>
      <c r="BF488" s="105"/>
      <c r="BG488" s="105"/>
      <c r="BH488" s="105"/>
      <c r="BI488" s="105"/>
      <c r="BJ488" s="105"/>
    </row>
    <row r="489" spans="2:62" ht="20.100000000000001" hidden="1" customHeight="1" outlineLevel="1">
      <c r="B489" s="99"/>
      <c r="C489" s="908"/>
      <c r="D489" s="909"/>
      <c r="E489" s="909"/>
      <c r="F489" s="910"/>
      <c r="G489" s="890"/>
      <c r="H489" s="901"/>
      <c r="I489" s="152"/>
      <c r="J489" s="152"/>
      <c r="K489" s="152"/>
      <c r="L489" s="152"/>
      <c r="M489" s="152"/>
      <c r="N489" s="152"/>
      <c r="O489" s="152"/>
      <c r="P489" s="153"/>
      <c r="Q489" s="153"/>
      <c r="R489" s="156">
        <f t="shared" si="386"/>
        <v>0</v>
      </c>
      <c r="S489" s="156">
        <f t="shared" si="387"/>
        <v>0</v>
      </c>
      <c r="U489" s="157">
        <f>I489*$I$7+J489*$J$7+K489*$K$7+L489*$L$7+M489*$M$7+N489*$N$7+O489*$O$7+R489+S489</f>
        <v>0</v>
      </c>
      <c r="W489" s="152"/>
      <c r="X489" s="152"/>
      <c r="Y489" s="152"/>
      <c r="Z489" s="152"/>
      <c r="AA489" s="152"/>
      <c r="AB489" s="152"/>
      <c r="AC489" s="347"/>
      <c r="AD489" s="152"/>
      <c r="AE489" s="152"/>
      <c r="AF489" s="152"/>
      <c r="AG489" s="152"/>
      <c r="AH489" s="152"/>
      <c r="AI489" s="152"/>
      <c r="AJ489" s="347"/>
      <c r="AK489" s="152"/>
      <c r="AL489" s="152"/>
      <c r="AM489" s="295"/>
      <c r="AN489" s="228"/>
      <c r="AO489" s="228"/>
      <c r="AP489" s="228"/>
      <c r="AQ489" s="228"/>
      <c r="AR489" s="228"/>
      <c r="AS489" s="348"/>
      <c r="AT489" s="264">
        <f t="shared" si="363"/>
        <v>0</v>
      </c>
      <c r="AU489" s="259"/>
      <c r="AV489" s="265">
        <f t="shared" ref="AV489:AV503" si="390">AK489*$AK$7+AL489*$AL$7+AM489*$AM$7+SUM(AN489:AR489)*(1+Gewinn)*(1+SicherheitAngebot)+AT489/Zuschläge_IBN+AT489</f>
        <v>0</v>
      </c>
      <c r="AX489" s="265">
        <f>U489+AV489</f>
        <v>0</v>
      </c>
      <c r="AZ489" s="492">
        <f t="shared" ref="AZ489:AZ503" si="391">U489/(1+SicherheitAngebot)*(1+Sicherheit)</f>
        <v>0</v>
      </c>
      <c r="BB489" s="492">
        <f t="shared" ref="BB489:BB503" si="392">AV489/(1+SicherheitAngebot)*(1+Sicherheit)</f>
        <v>0</v>
      </c>
      <c r="BD489" s="265">
        <f>AZ489+BB489</f>
        <v>0</v>
      </c>
      <c r="BE489" s="105"/>
      <c r="BF489" s="105"/>
      <c r="BG489" s="105"/>
      <c r="BH489" s="105"/>
      <c r="BI489" s="105"/>
      <c r="BJ489" s="105"/>
    </row>
    <row r="490" spans="2:62" ht="20.100000000000001" hidden="1" customHeight="1" outlineLevel="1">
      <c r="B490" s="100"/>
      <c r="C490" s="908"/>
      <c r="D490" s="909"/>
      <c r="E490" s="909"/>
      <c r="F490" s="910"/>
      <c r="G490" s="890"/>
      <c r="H490" s="891"/>
      <c r="I490" s="152"/>
      <c r="J490" s="152"/>
      <c r="K490" s="152"/>
      <c r="L490" s="152"/>
      <c r="M490" s="152"/>
      <c r="N490" s="152"/>
      <c r="O490" s="152"/>
      <c r="P490" s="153"/>
      <c r="Q490" s="153"/>
      <c r="R490" s="156">
        <f t="shared" si="386"/>
        <v>0</v>
      </c>
      <c r="S490" s="156">
        <f t="shared" si="387"/>
        <v>0</v>
      </c>
      <c r="U490" s="157">
        <f t="shared" ref="U490:U503" si="393">I490*$I$7+J490*$J$7+K490*$K$7+L490*$L$7+M490*$M$7+N490*$N$7+O490*$O$7+R490+S490</f>
        <v>0</v>
      </c>
      <c r="W490" s="152"/>
      <c r="X490" s="152"/>
      <c r="Y490" s="152"/>
      <c r="Z490" s="152"/>
      <c r="AA490" s="152"/>
      <c r="AB490" s="152"/>
      <c r="AC490" s="347"/>
      <c r="AD490" s="152"/>
      <c r="AE490" s="152"/>
      <c r="AF490" s="152"/>
      <c r="AG490" s="152"/>
      <c r="AH490" s="152"/>
      <c r="AI490" s="152"/>
      <c r="AJ490" s="347"/>
      <c r="AK490" s="152"/>
      <c r="AL490" s="152"/>
      <c r="AM490" s="295"/>
      <c r="AN490" s="228"/>
      <c r="AO490" s="228"/>
      <c r="AP490" s="228"/>
      <c r="AQ490" s="228"/>
      <c r="AR490" s="228"/>
      <c r="AS490" s="348"/>
      <c r="AT490" s="264">
        <f t="shared" si="363"/>
        <v>0</v>
      </c>
      <c r="AU490" s="259"/>
      <c r="AV490" s="265">
        <f t="shared" si="390"/>
        <v>0</v>
      </c>
      <c r="AX490" s="265">
        <f t="shared" ref="AX490:AX503" si="394">U490+AV490</f>
        <v>0</v>
      </c>
      <c r="AZ490" s="492">
        <f t="shared" si="391"/>
        <v>0</v>
      </c>
      <c r="BB490" s="492">
        <f t="shared" si="392"/>
        <v>0</v>
      </c>
      <c r="BD490" s="265">
        <f t="shared" ref="BD490:BD503" si="395">AZ490+BB490</f>
        <v>0</v>
      </c>
      <c r="BE490" s="105"/>
      <c r="BF490" s="105"/>
      <c r="BG490" s="105"/>
      <c r="BH490" s="105"/>
      <c r="BI490" s="105"/>
      <c r="BJ490" s="105"/>
    </row>
    <row r="491" spans="2:62" ht="20.100000000000001" hidden="1" customHeight="1" outlineLevel="1">
      <c r="B491" s="100"/>
      <c r="C491" s="908"/>
      <c r="D491" s="909"/>
      <c r="E491" s="909"/>
      <c r="F491" s="910"/>
      <c r="G491" s="890"/>
      <c r="H491" s="891"/>
      <c r="I491" s="152"/>
      <c r="J491" s="152"/>
      <c r="K491" s="152"/>
      <c r="L491" s="152"/>
      <c r="M491" s="152"/>
      <c r="N491" s="152"/>
      <c r="O491" s="152"/>
      <c r="P491" s="153"/>
      <c r="Q491" s="153"/>
      <c r="R491" s="156">
        <f t="shared" si="386"/>
        <v>0</v>
      </c>
      <c r="S491" s="156">
        <f t="shared" si="387"/>
        <v>0</v>
      </c>
      <c r="U491" s="157">
        <f t="shared" si="393"/>
        <v>0</v>
      </c>
      <c r="W491" s="152"/>
      <c r="X491" s="152"/>
      <c r="Y491" s="152"/>
      <c r="Z491" s="152"/>
      <c r="AA491" s="152"/>
      <c r="AB491" s="152"/>
      <c r="AC491" s="347"/>
      <c r="AD491" s="152"/>
      <c r="AE491" s="152"/>
      <c r="AF491" s="152"/>
      <c r="AG491" s="152"/>
      <c r="AH491" s="152"/>
      <c r="AI491" s="152"/>
      <c r="AJ491" s="347"/>
      <c r="AK491" s="152"/>
      <c r="AL491" s="152"/>
      <c r="AM491" s="295"/>
      <c r="AN491" s="228"/>
      <c r="AO491" s="228"/>
      <c r="AP491" s="228"/>
      <c r="AQ491" s="228"/>
      <c r="AR491" s="228"/>
      <c r="AS491" s="348"/>
      <c r="AT491" s="264">
        <f t="shared" si="363"/>
        <v>0</v>
      </c>
      <c r="AU491" s="259"/>
      <c r="AV491" s="265">
        <f t="shared" si="390"/>
        <v>0</v>
      </c>
      <c r="AX491" s="265">
        <f t="shared" si="394"/>
        <v>0</v>
      </c>
      <c r="AZ491" s="492">
        <f t="shared" si="391"/>
        <v>0</v>
      </c>
      <c r="BB491" s="492">
        <f t="shared" si="392"/>
        <v>0</v>
      </c>
      <c r="BD491" s="265">
        <f t="shared" si="395"/>
        <v>0</v>
      </c>
      <c r="BE491" s="105"/>
      <c r="BF491" s="105"/>
      <c r="BG491" s="105"/>
      <c r="BH491" s="105"/>
      <c r="BI491" s="105"/>
      <c r="BJ491" s="105"/>
    </row>
    <row r="492" spans="2:62" ht="20.100000000000001" hidden="1" customHeight="1" outlineLevel="1">
      <c r="B492" s="100"/>
      <c r="C492" s="908"/>
      <c r="D492" s="909"/>
      <c r="E492" s="909"/>
      <c r="F492" s="910"/>
      <c r="G492" s="890"/>
      <c r="H492" s="891"/>
      <c r="I492" s="152"/>
      <c r="J492" s="152"/>
      <c r="K492" s="152"/>
      <c r="L492" s="152"/>
      <c r="M492" s="152"/>
      <c r="N492" s="152"/>
      <c r="O492" s="152"/>
      <c r="P492" s="153"/>
      <c r="Q492" s="153"/>
      <c r="R492" s="156">
        <f t="shared" si="386"/>
        <v>0</v>
      </c>
      <c r="S492" s="156">
        <f t="shared" si="387"/>
        <v>0</v>
      </c>
      <c r="U492" s="157">
        <f t="shared" si="393"/>
        <v>0</v>
      </c>
      <c r="W492" s="152"/>
      <c r="X492" s="152"/>
      <c r="Y492" s="152"/>
      <c r="Z492" s="152"/>
      <c r="AA492" s="152"/>
      <c r="AB492" s="152"/>
      <c r="AC492" s="347"/>
      <c r="AD492" s="152"/>
      <c r="AE492" s="152"/>
      <c r="AF492" s="152"/>
      <c r="AG492" s="152"/>
      <c r="AH492" s="152"/>
      <c r="AI492" s="152"/>
      <c r="AJ492" s="347"/>
      <c r="AK492" s="152"/>
      <c r="AL492" s="152"/>
      <c r="AM492" s="295"/>
      <c r="AN492" s="228"/>
      <c r="AO492" s="228"/>
      <c r="AP492" s="228"/>
      <c r="AQ492" s="228"/>
      <c r="AR492" s="228"/>
      <c r="AS492" s="348"/>
      <c r="AT492" s="264">
        <f t="shared" si="363"/>
        <v>0</v>
      </c>
      <c r="AU492" s="259"/>
      <c r="AV492" s="265">
        <f t="shared" si="390"/>
        <v>0</v>
      </c>
      <c r="AX492" s="265">
        <f t="shared" si="394"/>
        <v>0</v>
      </c>
      <c r="AZ492" s="492">
        <f t="shared" si="391"/>
        <v>0</v>
      </c>
      <c r="BB492" s="492">
        <f t="shared" si="392"/>
        <v>0</v>
      </c>
      <c r="BD492" s="265">
        <f t="shared" si="395"/>
        <v>0</v>
      </c>
      <c r="BE492" s="105"/>
      <c r="BF492" s="105"/>
      <c r="BG492" s="105"/>
      <c r="BH492" s="105"/>
      <c r="BI492" s="105"/>
      <c r="BJ492" s="105"/>
    </row>
    <row r="493" spans="2:62" ht="20.100000000000001" hidden="1" customHeight="1" outlineLevel="1">
      <c r="B493" s="100"/>
      <c r="C493" s="908"/>
      <c r="D493" s="909"/>
      <c r="E493" s="909"/>
      <c r="F493" s="910"/>
      <c r="G493" s="890"/>
      <c r="H493" s="891"/>
      <c r="I493" s="152"/>
      <c r="J493" s="152"/>
      <c r="K493" s="152"/>
      <c r="L493" s="152"/>
      <c r="M493" s="152"/>
      <c r="N493" s="152"/>
      <c r="O493" s="152"/>
      <c r="P493" s="153"/>
      <c r="Q493" s="153"/>
      <c r="R493" s="156">
        <f t="shared" si="386"/>
        <v>0</v>
      </c>
      <c r="S493" s="156">
        <f t="shared" si="387"/>
        <v>0</v>
      </c>
      <c r="U493" s="157">
        <f t="shared" si="393"/>
        <v>0</v>
      </c>
      <c r="W493" s="152"/>
      <c r="X493" s="152"/>
      <c r="Y493" s="152"/>
      <c r="Z493" s="152"/>
      <c r="AA493" s="152"/>
      <c r="AB493" s="152"/>
      <c r="AC493" s="347"/>
      <c r="AD493" s="152"/>
      <c r="AE493" s="152"/>
      <c r="AF493" s="152"/>
      <c r="AG493" s="152"/>
      <c r="AH493" s="152"/>
      <c r="AI493" s="152"/>
      <c r="AJ493" s="347"/>
      <c r="AK493" s="152"/>
      <c r="AL493" s="152"/>
      <c r="AM493" s="295"/>
      <c r="AN493" s="228"/>
      <c r="AO493" s="228"/>
      <c r="AP493" s="228"/>
      <c r="AQ493" s="228"/>
      <c r="AR493" s="228"/>
      <c r="AS493" s="348"/>
      <c r="AT493" s="264">
        <f t="shared" si="363"/>
        <v>0</v>
      </c>
      <c r="AU493" s="259"/>
      <c r="AV493" s="265">
        <f t="shared" si="390"/>
        <v>0</v>
      </c>
      <c r="AX493" s="265">
        <f t="shared" si="394"/>
        <v>0</v>
      </c>
      <c r="AZ493" s="492">
        <f t="shared" si="391"/>
        <v>0</v>
      </c>
      <c r="BB493" s="492">
        <f t="shared" si="392"/>
        <v>0</v>
      </c>
      <c r="BD493" s="265">
        <f t="shared" si="395"/>
        <v>0</v>
      </c>
      <c r="BE493" s="105"/>
      <c r="BF493" s="105"/>
      <c r="BG493" s="105"/>
      <c r="BH493" s="105"/>
      <c r="BI493" s="105"/>
      <c r="BJ493" s="105"/>
    </row>
    <row r="494" spans="2:62" ht="20.100000000000001" hidden="1" customHeight="1" outlineLevel="1">
      <c r="B494" s="100"/>
      <c r="C494" s="908"/>
      <c r="D494" s="909"/>
      <c r="E494" s="909"/>
      <c r="F494" s="910"/>
      <c r="G494" s="890"/>
      <c r="H494" s="891"/>
      <c r="I494" s="152"/>
      <c r="J494" s="152"/>
      <c r="K494" s="152"/>
      <c r="L494" s="152"/>
      <c r="M494" s="152"/>
      <c r="N494" s="152"/>
      <c r="O494" s="152"/>
      <c r="P494" s="153"/>
      <c r="Q494" s="153"/>
      <c r="R494" s="156">
        <f t="shared" si="386"/>
        <v>0</v>
      </c>
      <c r="S494" s="156">
        <f t="shared" si="387"/>
        <v>0</v>
      </c>
      <c r="U494" s="157">
        <f t="shared" si="393"/>
        <v>0</v>
      </c>
      <c r="W494" s="152"/>
      <c r="X494" s="152"/>
      <c r="Y494" s="152"/>
      <c r="Z494" s="152"/>
      <c r="AA494" s="152"/>
      <c r="AB494" s="152"/>
      <c r="AC494" s="347"/>
      <c r="AD494" s="152"/>
      <c r="AE494" s="152"/>
      <c r="AF494" s="152"/>
      <c r="AG494" s="152"/>
      <c r="AH494" s="152"/>
      <c r="AI494" s="152"/>
      <c r="AJ494" s="347"/>
      <c r="AK494" s="152"/>
      <c r="AL494" s="152"/>
      <c r="AM494" s="295"/>
      <c r="AN494" s="228"/>
      <c r="AO494" s="228"/>
      <c r="AP494" s="228"/>
      <c r="AQ494" s="228"/>
      <c r="AR494" s="228"/>
      <c r="AS494" s="348"/>
      <c r="AT494" s="264">
        <f t="shared" si="363"/>
        <v>0</v>
      </c>
      <c r="AU494" s="259"/>
      <c r="AV494" s="265">
        <f t="shared" si="390"/>
        <v>0</v>
      </c>
      <c r="AX494" s="265">
        <f t="shared" si="394"/>
        <v>0</v>
      </c>
      <c r="AZ494" s="492">
        <f t="shared" si="391"/>
        <v>0</v>
      </c>
      <c r="BB494" s="492">
        <f t="shared" si="392"/>
        <v>0</v>
      </c>
      <c r="BD494" s="265">
        <f t="shared" si="395"/>
        <v>0</v>
      </c>
      <c r="BE494" s="105"/>
      <c r="BF494" s="105"/>
      <c r="BG494" s="105"/>
      <c r="BH494" s="105"/>
      <c r="BI494" s="105"/>
      <c r="BJ494" s="105"/>
    </row>
    <row r="495" spans="2:62" ht="20.100000000000001" hidden="1" customHeight="1" outlineLevel="1">
      <c r="B495" s="100"/>
      <c r="C495" s="908"/>
      <c r="D495" s="909"/>
      <c r="E495" s="909"/>
      <c r="F495" s="910"/>
      <c r="G495" s="890"/>
      <c r="H495" s="891"/>
      <c r="I495" s="152"/>
      <c r="J495" s="152"/>
      <c r="K495" s="152"/>
      <c r="L495" s="152"/>
      <c r="M495" s="152"/>
      <c r="N495" s="152"/>
      <c r="O495" s="152"/>
      <c r="P495" s="153"/>
      <c r="Q495" s="153"/>
      <c r="R495" s="156">
        <f t="shared" si="386"/>
        <v>0</v>
      </c>
      <c r="S495" s="156">
        <f t="shared" si="387"/>
        <v>0</v>
      </c>
      <c r="U495" s="157">
        <f t="shared" si="393"/>
        <v>0</v>
      </c>
      <c r="W495" s="152"/>
      <c r="X495" s="152"/>
      <c r="Y495" s="152"/>
      <c r="Z495" s="152"/>
      <c r="AA495" s="152"/>
      <c r="AB495" s="152"/>
      <c r="AC495" s="347"/>
      <c r="AD495" s="152"/>
      <c r="AE495" s="152"/>
      <c r="AF495" s="152"/>
      <c r="AG495" s="152"/>
      <c r="AH495" s="152"/>
      <c r="AI495" s="152"/>
      <c r="AJ495" s="347"/>
      <c r="AK495" s="152"/>
      <c r="AL495" s="152"/>
      <c r="AM495" s="295"/>
      <c r="AN495" s="228"/>
      <c r="AO495" s="228"/>
      <c r="AP495" s="228"/>
      <c r="AQ495" s="228"/>
      <c r="AR495" s="228"/>
      <c r="AS495" s="348"/>
      <c r="AT495" s="264">
        <f t="shared" si="363"/>
        <v>0</v>
      </c>
      <c r="AU495" s="259"/>
      <c r="AV495" s="265">
        <f t="shared" si="390"/>
        <v>0</v>
      </c>
      <c r="AX495" s="265">
        <f t="shared" si="394"/>
        <v>0</v>
      </c>
      <c r="AZ495" s="492">
        <f t="shared" si="391"/>
        <v>0</v>
      </c>
      <c r="BB495" s="492">
        <f t="shared" si="392"/>
        <v>0</v>
      </c>
      <c r="BD495" s="265">
        <f t="shared" si="395"/>
        <v>0</v>
      </c>
      <c r="BE495" s="105"/>
      <c r="BF495" s="105"/>
      <c r="BG495" s="105"/>
      <c r="BH495" s="105"/>
      <c r="BI495" s="105"/>
      <c r="BJ495" s="105"/>
    </row>
    <row r="496" spans="2:62" ht="20.100000000000001" hidden="1" customHeight="1" outlineLevel="1">
      <c r="B496" s="100"/>
      <c r="C496" s="908"/>
      <c r="D496" s="909"/>
      <c r="E496" s="909"/>
      <c r="F496" s="910"/>
      <c r="G496" s="890"/>
      <c r="H496" s="891"/>
      <c r="I496" s="152"/>
      <c r="J496" s="152"/>
      <c r="K496" s="152"/>
      <c r="L496" s="152"/>
      <c r="M496" s="152"/>
      <c r="N496" s="152"/>
      <c r="O496" s="152"/>
      <c r="P496" s="153"/>
      <c r="Q496" s="153"/>
      <c r="R496" s="156">
        <f t="shared" si="386"/>
        <v>0</v>
      </c>
      <c r="S496" s="156">
        <f t="shared" si="387"/>
        <v>0</v>
      </c>
      <c r="U496" s="157">
        <f t="shared" si="393"/>
        <v>0</v>
      </c>
      <c r="W496" s="152"/>
      <c r="X496" s="152"/>
      <c r="Y496" s="152"/>
      <c r="Z496" s="152"/>
      <c r="AA496" s="152"/>
      <c r="AB496" s="152"/>
      <c r="AC496" s="347"/>
      <c r="AD496" s="152"/>
      <c r="AE496" s="152"/>
      <c r="AF496" s="152"/>
      <c r="AG496" s="152"/>
      <c r="AH496" s="152"/>
      <c r="AI496" s="152"/>
      <c r="AJ496" s="347"/>
      <c r="AK496" s="152"/>
      <c r="AL496" s="152"/>
      <c r="AM496" s="295"/>
      <c r="AN496" s="228"/>
      <c r="AO496" s="228"/>
      <c r="AP496" s="228"/>
      <c r="AQ496" s="228"/>
      <c r="AR496" s="228"/>
      <c r="AS496" s="348"/>
      <c r="AT496" s="264">
        <f t="shared" si="363"/>
        <v>0</v>
      </c>
      <c r="AU496" s="259"/>
      <c r="AV496" s="265">
        <f t="shared" si="390"/>
        <v>0</v>
      </c>
      <c r="AX496" s="265">
        <f t="shared" si="394"/>
        <v>0</v>
      </c>
      <c r="AZ496" s="492">
        <f t="shared" si="391"/>
        <v>0</v>
      </c>
      <c r="BB496" s="492">
        <f t="shared" si="392"/>
        <v>0</v>
      </c>
      <c r="BD496" s="265">
        <f t="shared" si="395"/>
        <v>0</v>
      </c>
      <c r="BE496" s="105"/>
      <c r="BF496" s="105"/>
      <c r="BG496" s="105"/>
      <c r="BH496" s="105"/>
      <c r="BI496" s="105"/>
      <c r="BJ496" s="105"/>
    </row>
    <row r="497" spans="2:62" ht="20.100000000000001" hidden="1" customHeight="1" outlineLevel="1">
      <c r="B497" s="100"/>
      <c r="C497" s="908"/>
      <c r="D497" s="909"/>
      <c r="E497" s="909"/>
      <c r="F497" s="910"/>
      <c r="G497" s="890"/>
      <c r="H497" s="891"/>
      <c r="I497" s="152"/>
      <c r="J497" s="152"/>
      <c r="K497" s="152"/>
      <c r="L497" s="152"/>
      <c r="M497" s="152"/>
      <c r="N497" s="152"/>
      <c r="O497" s="152"/>
      <c r="P497" s="153"/>
      <c r="Q497" s="153"/>
      <c r="R497" s="156">
        <f t="shared" si="386"/>
        <v>0</v>
      </c>
      <c r="S497" s="156">
        <f t="shared" si="387"/>
        <v>0</v>
      </c>
      <c r="U497" s="157">
        <f t="shared" si="393"/>
        <v>0</v>
      </c>
      <c r="W497" s="152"/>
      <c r="X497" s="152"/>
      <c r="Y497" s="152"/>
      <c r="Z497" s="152"/>
      <c r="AA497" s="152"/>
      <c r="AB497" s="152"/>
      <c r="AC497" s="347"/>
      <c r="AD497" s="152"/>
      <c r="AE497" s="152"/>
      <c r="AF497" s="152"/>
      <c r="AG497" s="152"/>
      <c r="AH497" s="152"/>
      <c r="AI497" s="152"/>
      <c r="AJ497" s="347"/>
      <c r="AK497" s="152"/>
      <c r="AL497" s="152"/>
      <c r="AM497" s="295"/>
      <c r="AN497" s="228"/>
      <c r="AO497" s="228"/>
      <c r="AP497" s="228"/>
      <c r="AQ497" s="228"/>
      <c r="AR497" s="228"/>
      <c r="AS497" s="348"/>
      <c r="AT497" s="264">
        <f t="shared" si="363"/>
        <v>0</v>
      </c>
      <c r="AU497" s="259"/>
      <c r="AV497" s="265">
        <f t="shared" si="390"/>
        <v>0</v>
      </c>
      <c r="AX497" s="265">
        <f t="shared" si="394"/>
        <v>0</v>
      </c>
      <c r="AZ497" s="492">
        <f t="shared" si="391"/>
        <v>0</v>
      </c>
      <c r="BB497" s="492">
        <f t="shared" si="392"/>
        <v>0</v>
      </c>
      <c r="BD497" s="265">
        <f t="shared" si="395"/>
        <v>0</v>
      </c>
      <c r="BE497" s="105"/>
      <c r="BF497" s="105"/>
      <c r="BG497" s="105"/>
      <c r="BH497" s="105"/>
      <c r="BI497" s="105"/>
      <c r="BJ497" s="105"/>
    </row>
    <row r="498" spans="2:62" ht="20.100000000000001" hidden="1" customHeight="1" outlineLevel="1">
      <c r="B498" s="100"/>
      <c r="C498" s="908"/>
      <c r="D498" s="909"/>
      <c r="E498" s="909"/>
      <c r="F498" s="910"/>
      <c r="G498" s="890"/>
      <c r="H498" s="891"/>
      <c r="I498" s="152"/>
      <c r="J498" s="152"/>
      <c r="K498" s="152"/>
      <c r="L498" s="152"/>
      <c r="M498" s="152"/>
      <c r="N498" s="152"/>
      <c r="O498" s="152"/>
      <c r="P498" s="153"/>
      <c r="Q498" s="153"/>
      <c r="R498" s="156">
        <f t="shared" si="386"/>
        <v>0</v>
      </c>
      <c r="S498" s="156">
        <f t="shared" si="387"/>
        <v>0</v>
      </c>
      <c r="U498" s="157">
        <f t="shared" si="393"/>
        <v>0</v>
      </c>
      <c r="W498" s="152"/>
      <c r="X498" s="152"/>
      <c r="Y498" s="152"/>
      <c r="Z498" s="152"/>
      <c r="AA498" s="152"/>
      <c r="AB498" s="152"/>
      <c r="AC498" s="347"/>
      <c r="AD498" s="152"/>
      <c r="AE498" s="152"/>
      <c r="AF498" s="152"/>
      <c r="AG498" s="152"/>
      <c r="AH498" s="152"/>
      <c r="AI498" s="152"/>
      <c r="AJ498" s="347"/>
      <c r="AK498" s="152"/>
      <c r="AL498" s="152"/>
      <c r="AM498" s="295"/>
      <c r="AN498" s="228"/>
      <c r="AO498" s="228"/>
      <c r="AP498" s="228"/>
      <c r="AQ498" s="228"/>
      <c r="AR498" s="228"/>
      <c r="AS498" s="348"/>
      <c r="AT498" s="264">
        <f t="shared" si="363"/>
        <v>0</v>
      </c>
      <c r="AU498" s="259"/>
      <c r="AV498" s="265">
        <f t="shared" si="390"/>
        <v>0</v>
      </c>
      <c r="AX498" s="265">
        <f t="shared" si="394"/>
        <v>0</v>
      </c>
      <c r="AZ498" s="492">
        <f t="shared" si="391"/>
        <v>0</v>
      </c>
      <c r="BB498" s="492">
        <f t="shared" si="392"/>
        <v>0</v>
      </c>
      <c r="BD498" s="265">
        <f t="shared" si="395"/>
        <v>0</v>
      </c>
      <c r="BE498" s="105"/>
      <c r="BF498" s="105"/>
      <c r="BG498" s="105"/>
      <c r="BH498" s="105"/>
      <c r="BI498" s="105"/>
      <c r="BJ498" s="105"/>
    </row>
    <row r="499" spans="2:62" ht="20.100000000000001" hidden="1" customHeight="1" outlineLevel="1">
      <c r="B499" s="100"/>
      <c r="C499" s="908"/>
      <c r="D499" s="909"/>
      <c r="E499" s="909"/>
      <c r="F499" s="910"/>
      <c r="G499" s="890"/>
      <c r="H499" s="891"/>
      <c r="I499" s="152"/>
      <c r="J499" s="152"/>
      <c r="K499" s="152"/>
      <c r="L499" s="152"/>
      <c r="M499" s="152"/>
      <c r="N499" s="152"/>
      <c r="O499" s="152"/>
      <c r="P499" s="153"/>
      <c r="Q499" s="153"/>
      <c r="R499" s="156">
        <f t="shared" si="386"/>
        <v>0</v>
      </c>
      <c r="S499" s="156">
        <f t="shared" si="387"/>
        <v>0</v>
      </c>
      <c r="U499" s="157">
        <f t="shared" si="393"/>
        <v>0</v>
      </c>
      <c r="W499" s="152"/>
      <c r="X499" s="152"/>
      <c r="Y499" s="152"/>
      <c r="Z499" s="152"/>
      <c r="AA499" s="152"/>
      <c r="AB499" s="152"/>
      <c r="AC499" s="347"/>
      <c r="AD499" s="152"/>
      <c r="AE499" s="152"/>
      <c r="AF499" s="152"/>
      <c r="AG499" s="152"/>
      <c r="AH499" s="152"/>
      <c r="AI499" s="152"/>
      <c r="AJ499" s="347"/>
      <c r="AK499" s="152"/>
      <c r="AL499" s="152"/>
      <c r="AM499" s="295"/>
      <c r="AN499" s="228"/>
      <c r="AO499" s="228"/>
      <c r="AP499" s="228"/>
      <c r="AQ499" s="228"/>
      <c r="AR499" s="228"/>
      <c r="AS499" s="348"/>
      <c r="AT499" s="264">
        <f t="shared" si="363"/>
        <v>0</v>
      </c>
      <c r="AU499" s="259"/>
      <c r="AV499" s="265">
        <f t="shared" si="390"/>
        <v>0</v>
      </c>
      <c r="AX499" s="265">
        <f t="shared" si="394"/>
        <v>0</v>
      </c>
      <c r="AZ499" s="492">
        <f t="shared" si="391"/>
        <v>0</v>
      </c>
      <c r="BB499" s="492">
        <f t="shared" si="392"/>
        <v>0</v>
      </c>
      <c r="BD499" s="265">
        <f t="shared" si="395"/>
        <v>0</v>
      </c>
      <c r="BE499" s="105"/>
      <c r="BF499" s="105"/>
      <c r="BG499" s="105"/>
      <c r="BH499" s="105"/>
      <c r="BI499" s="105"/>
      <c r="BJ499" s="105"/>
    </row>
    <row r="500" spans="2:62" ht="20.100000000000001" hidden="1" customHeight="1" outlineLevel="1">
      <c r="B500" s="100"/>
      <c r="C500" s="908"/>
      <c r="D500" s="909"/>
      <c r="E500" s="909"/>
      <c r="F500" s="910"/>
      <c r="G500" s="890"/>
      <c r="H500" s="891"/>
      <c r="I500" s="152"/>
      <c r="J500" s="152"/>
      <c r="K500" s="152"/>
      <c r="L500" s="152"/>
      <c r="M500" s="152"/>
      <c r="N500" s="152"/>
      <c r="O500" s="152"/>
      <c r="P500" s="153"/>
      <c r="Q500" s="153"/>
      <c r="R500" s="156">
        <f t="shared" si="386"/>
        <v>0</v>
      </c>
      <c r="S500" s="156">
        <f t="shared" si="387"/>
        <v>0</v>
      </c>
      <c r="U500" s="157">
        <f t="shared" si="393"/>
        <v>0</v>
      </c>
      <c r="W500" s="152"/>
      <c r="X500" s="152"/>
      <c r="Y500" s="152"/>
      <c r="Z500" s="152"/>
      <c r="AA500" s="152"/>
      <c r="AB500" s="152"/>
      <c r="AC500" s="347"/>
      <c r="AD500" s="152"/>
      <c r="AE500" s="152"/>
      <c r="AF500" s="152"/>
      <c r="AG500" s="152"/>
      <c r="AH500" s="152"/>
      <c r="AI500" s="152"/>
      <c r="AJ500" s="347"/>
      <c r="AK500" s="152"/>
      <c r="AL500" s="152"/>
      <c r="AM500" s="295"/>
      <c r="AN500" s="228"/>
      <c r="AO500" s="228"/>
      <c r="AP500" s="228"/>
      <c r="AQ500" s="228"/>
      <c r="AR500" s="228"/>
      <c r="AS500" s="348"/>
      <c r="AT500" s="264">
        <f t="shared" si="363"/>
        <v>0</v>
      </c>
      <c r="AU500" s="259"/>
      <c r="AV500" s="265">
        <f t="shared" si="390"/>
        <v>0</v>
      </c>
      <c r="AX500" s="265">
        <f t="shared" si="394"/>
        <v>0</v>
      </c>
      <c r="AZ500" s="492">
        <f t="shared" si="391"/>
        <v>0</v>
      </c>
      <c r="BB500" s="492">
        <f t="shared" si="392"/>
        <v>0</v>
      </c>
      <c r="BD500" s="265">
        <f t="shared" si="395"/>
        <v>0</v>
      </c>
      <c r="BE500" s="105"/>
      <c r="BF500" s="105"/>
      <c r="BG500" s="105"/>
      <c r="BH500" s="105"/>
      <c r="BI500" s="105"/>
      <c r="BJ500" s="105"/>
    </row>
    <row r="501" spans="2:62" ht="20.100000000000001" hidden="1" customHeight="1" outlineLevel="1">
      <c r="B501" s="100"/>
      <c r="C501" s="908"/>
      <c r="D501" s="909"/>
      <c r="E501" s="909"/>
      <c r="F501" s="910"/>
      <c r="G501" s="890"/>
      <c r="H501" s="891"/>
      <c r="I501" s="152"/>
      <c r="J501" s="152"/>
      <c r="K501" s="152"/>
      <c r="L501" s="152"/>
      <c r="M501" s="152"/>
      <c r="N501" s="152"/>
      <c r="O501" s="152"/>
      <c r="P501" s="153"/>
      <c r="Q501" s="153"/>
      <c r="R501" s="156">
        <f t="shared" si="386"/>
        <v>0</v>
      </c>
      <c r="S501" s="156">
        <f t="shared" si="387"/>
        <v>0</v>
      </c>
      <c r="U501" s="157">
        <f t="shared" si="393"/>
        <v>0</v>
      </c>
      <c r="W501" s="152"/>
      <c r="X501" s="152"/>
      <c r="Y501" s="152"/>
      <c r="Z501" s="152"/>
      <c r="AA501" s="152"/>
      <c r="AB501" s="152"/>
      <c r="AC501" s="347"/>
      <c r="AD501" s="152"/>
      <c r="AE501" s="152"/>
      <c r="AF501" s="152"/>
      <c r="AG501" s="152"/>
      <c r="AH501" s="152"/>
      <c r="AI501" s="152"/>
      <c r="AJ501" s="347"/>
      <c r="AK501" s="152"/>
      <c r="AL501" s="152"/>
      <c r="AM501" s="295"/>
      <c r="AN501" s="228"/>
      <c r="AO501" s="228"/>
      <c r="AP501" s="228"/>
      <c r="AQ501" s="228"/>
      <c r="AR501" s="228"/>
      <c r="AS501" s="348"/>
      <c r="AT501" s="264">
        <f t="shared" si="363"/>
        <v>0</v>
      </c>
      <c r="AU501" s="259"/>
      <c r="AV501" s="265">
        <f t="shared" si="390"/>
        <v>0</v>
      </c>
      <c r="AX501" s="265">
        <f t="shared" si="394"/>
        <v>0</v>
      </c>
      <c r="AZ501" s="492">
        <f t="shared" si="391"/>
        <v>0</v>
      </c>
      <c r="BB501" s="492">
        <f t="shared" si="392"/>
        <v>0</v>
      </c>
      <c r="BD501" s="265">
        <f t="shared" si="395"/>
        <v>0</v>
      </c>
      <c r="BE501" s="105"/>
      <c r="BF501" s="105"/>
      <c r="BG501" s="105"/>
      <c r="BH501" s="105"/>
      <c r="BI501" s="105"/>
      <c r="BJ501" s="105"/>
    </row>
    <row r="502" spans="2:62" ht="20.100000000000001" hidden="1" customHeight="1" outlineLevel="1">
      <c r="B502" s="100"/>
      <c r="C502" s="908"/>
      <c r="D502" s="909"/>
      <c r="E502" s="909"/>
      <c r="F502" s="910"/>
      <c r="G502" s="890"/>
      <c r="H502" s="891"/>
      <c r="I502" s="152"/>
      <c r="J502" s="152"/>
      <c r="K502" s="152"/>
      <c r="L502" s="152"/>
      <c r="M502" s="152"/>
      <c r="N502" s="152"/>
      <c r="O502" s="152"/>
      <c r="P502" s="153"/>
      <c r="Q502" s="153"/>
      <c r="R502" s="156">
        <f t="shared" si="386"/>
        <v>0</v>
      </c>
      <c r="S502" s="156">
        <f t="shared" si="387"/>
        <v>0</v>
      </c>
      <c r="U502" s="157">
        <f t="shared" si="393"/>
        <v>0</v>
      </c>
      <c r="W502" s="152"/>
      <c r="X502" s="152"/>
      <c r="Y502" s="152"/>
      <c r="Z502" s="152"/>
      <c r="AA502" s="152"/>
      <c r="AB502" s="152"/>
      <c r="AC502" s="347"/>
      <c r="AD502" s="152"/>
      <c r="AE502" s="152"/>
      <c r="AF502" s="152"/>
      <c r="AG502" s="152"/>
      <c r="AH502" s="152"/>
      <c r="AI502" s="152"/>
      <c r="AJ502" s="347"/>
      <c r="AK502" s="152"/>
      <c r="AL502" s="152"/>
      <c r="AM502" s="295"/>
      <c r="AN502" s="228"/>
      <c r="AO502" s="228"/>
      <c r="AP502" s="228"/>
      <c r="AQ502" s="228"/>
      <c r="AR502" s="228"/>
      <c r="AS502" s="348"/>
      <c r="AT502" s="264">
        <f t="shared" si="363"/>
        <v>0</v>
      </c>
      <c r="AU502" s="259"/>
      <c r="AV502" s="265">
        <f t="shared" si="390"/>
        <v>0</v>
      </c>
      <c r="AX502" s="265">
        <f t="shared" si="394"/>
        <v>0</v>
      </c>
      <c r="AZ502" s="492">
        <f t="shared" si="391"/>
        <v>0</v>
      </c>
      <c r="BB502" s="492">
        <f t="shared" si="392"/>
        <v>0</v>
      </c>
      <c r="BD502" s="265">
        <f t="shared" si="395"/>
        <v>0</v>
      </c>
      <c r="BE502" s="105"/>
      <c r="BF502" s="105"/>
      <c r="BG502" s="105"/>
      <c r="BH502" s="105"/>
      <c r="BI502" s="105"/>
      <c r="BJ502" s="105"/>
    </row>
    <row r="503" spans="2:62" ht="20.100000000000001" hidden="1" customHeight="1" outlineLevel="1">
      <c r="B503" s="100"/>
      <c r="C503" s="908"/>
      <c r="D503" s="909"/>
      <c r="E503" s="909"/>
      <c r="F503" s="910"/>
      <c r="G503" s="890"/>
      <c r="H503" s="891"/>
      <c r="I503" s="152"/>
      <c r="J503" s="152"/>
      <c r="K503" s="152"/>
      <c r="L503" s="152"/>
      <c r="M503" s="152"/>
      <c r="N503" s="152"/>
      <c r="O503" s="152"/>
      <c r="P503" s="153"/>
      <c r="Q503" s="153"/>
      <c r="R503" s="156">
        <f t="shared" si="386"/>
        <v>0</v>
      </c>
      <c r="S503" s="156">
        <f t="shared" si="387"/>
        <v>0</v>
      </c>
      <c r="U503" s="157">
        <f t="shared" si="393"/>
        <v>0</v>
      </c>
      <c r="W503" s="152"/>
      <c r="X503" s="152"/>
      <c r="Y503" s="152"/>
      <c r="Z503" s="152"/>
      <c r="AA503" s="152"/>
      <c r="AB503" s="152"/>
      <c r="AC503" s="347"/>
      <c r="AD503" s="152"/>
      <c r="AE503" s="152"/>
      <c r="AF503" s="152"/>
      <c r="AG503" s="152"/>
      <c r="AH503" s="152"/>
      <c r="AI503" s="152"/>
      <c r="AJ503" s="347"/>
      <c r="AK503" s="152"/>
      <c r="AL503" s="152"/>
      <c r="AM503" s="295"/>
      <c r="AN503" s="228"/>
      <c r="AO503" s="228"/>
      <c r="AP503" s="228"/>
      <c r="AQ503" s="228"/>
      <c r="AR503" s="228"/>
      <c r="AS503" s="348"/>
      <c r="AT503" s="264">
        <f t="shared" si="363"/>
        <v>0</v>
      </c>
      <c r="AU503" s="259"/>
      <c r="AV503" s="265">
        <f t="shared" si="390"/>
        <v>0</v>
      </c>
      <c r="AX503" s="265">
        <f t="shared" si="394"/>
        <v>0</v>
      </c>
      <c r="AZ503" s="492">
        <f t="shared" si="391"/>
        <v>0</v>
      </c>
      <c r="BB503" s="492">
        <f t="shared" si="392"/>
        <v>0</v>
      </c>
      <c r="BD503" s="265">
        <f t="shared" si="395"/>
        <v>0</v>
      </c>
      <c r="BE503" s="105"/>
      <c r="BF503" s="105"/>
      <c r="BG503" s="105"/>
      <c r="BH503" s="105"/>
      <c r="BI503" s="105"/>
      <c r="BJ503" s="105"/>
    </row>
    <row r="504" spans="2:62" ht="9.9499999999999993" hidden="1" customHeight="1" outlineLevel="1">
      <c r="B504" s="101"/>
      <c r="C504" s="208"/>
      <c r="D504" s="208"/>
      <c r="E504" s="208"/>
      <c r="F504" s="208"/>
      <c r="G504" s="237"/>
      <c r="H504" s="207"/>
      <c r="I504" s="257"/>
      <c r="J504" s="257"/>
      <c r="K504" s="257"/>
      <c r="L504" s="257"/>
      <c r="M504" s="257"/>
      <c r="N504" s="257"/>
      <c r="O504" s="257"/>
      <c r="P504" s="256"/>
      <c r="Q504" s="102"/>
      <c r="R504" s="102"/>
      <c r="S504" s="102"/>
      <c r="U504" s="98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Z504" s="493"/>
      <c r="BE504" s="105"/>
      <c r="BF504" s="105"/>
      <c r="BG504" s="105"/>
      <c r="BH504" s="105"/>
      <c r="BI504" s="105"/>
      <c r="BJ504" s="105"/>
    </row>
    <row r="505" spans="2:62" ht="20.100000000000001" customHeight="1" collapsed="1">
      <c r="B505" s="8">
        <f>B488+1</f>
        <v>30</v>
      </c>
      <c r="C505" s="916"/>
      <c r="D505" s="917"/>
      <c r="E505" s="917"/>
      <c r="F505" s="918"/>
      <c r="G505" s="429"/>
      <c r="H505" s="206">
        <v>1</v>
      </c>
      <c r="I505" s="642">
        <f t="shared" ref="I505" si="396">$H505*SUM(I506:I520)</f>
        <v>0</v>
      </c>
      <c r="J505" s="643">
        <f t="shared" ref="J505:O505" si="397">$H505*SUM(J506:J520)</f>
        <v>0</v>
      </c>
      <c r="K505" s="644">
        <f t="shared" si="397"/>
        <v>0</v>
      </c>
      <c r="L505" s="645">
        <f t="shared" si="397"/>
        <v>0</v>
      </c>
      <c r="M505" s="645">
        <f t="shared" si="397"/>
        <v>0</v>
      </c>
      <c r="N505" s="644">
        <f t="shared" si="397"/>
        <v>0</v>
      </c>
      <c r="O505" s="642">
        <f t="shared" si="397"/>
        <v>0</v>
      </c>
      <c r="P505" s="209">
        <f t="shared" ref="P505:Q505" si="398">$H505*SUM(P506:P520)</f>
        <v>0</v>
      </c>
      <c r="Q505" s="210">
        <f t="shared" si="398"/>
        <v>0</v>
      </c>
      <c r="R505" s="136">
        <f t="shared" ref="R505:R520" si="399">P505*(1+Gewinn)*(1+SicherheitAngebot)</f>
        <v>0</v>
      </c>
      <c r="S505" s="137">
        <f t="shared" ref="S505:S520" si="400">Q505*(1+MGKZ)*(1+Gewinn)*(1+SicherheitAngebot)</f>
        <v>0</v>
      </c>
      <c r="U505" s="10">
        <f>I505*$I$7+J505*$J$7+K505*$K$7+L505*$L$7+M505*$M$7+N505*$N$7+O505*$O$7+R505+S505</f>
        <v>0</v>
      </c>
      <c r="W505" s="646">
        <f t="shared" ref="W505:AB505" si="401">$H505*SUM(W506:W520)</f>
        <v>0</v>
      </c>
      <c r="X505" s="647">
        <f t="shared" si="401"/>
        <v>0</v>
      </c>
      <c r="Y505" s="648">
        <f t="shared" si="401"/>
        <v>0</v>
      </c>
      <c r="Z505" s="649">
        <f t="shared" si="401"/>
        <v>0</v>
      </c>
      <c r="AA505" s="648">
        <f t="shared" si="401"/>
        <v>0</v>
      </c>
      <c r="AB505" s="646">
        <f t="shared" si="401"/>
        <v>0</v>
      </c>
      <c r="AC505" s="258"/>
      <c r="AD505" s="646">
        <f t="shared" ref="AD505:AM505" si="402">$H505*SUM(AD506:AD520)</f>
        <v>0</v>
      </c>
      <c r="AE505" s="647">
        <f t="shared" si="402"/>
        <v>0</v>
      </c>
      <c r="AF505" s="648">
        <f t="shared" si="402"/>
        <v>0</v>
      </c>
      <c r="AG505" s="649">
        <f t="shared" si="402"/>
        <v>0</v>
      </c>
      <c r="AH505" s="648">
        <f t="shared" si="402"/>
        <v>0</v>
      </c>
      <c r="AI505" s="646">
        <f t="shared" si="402"/>
        <v>0</v>
      </c>
      <c r="AJ505" s="258"/>
      <c r="AK505" s="653">
        <f t="shared" si="402"/>
        <v>0</v>
      </c>
      <c r="AL505" s="653">
        <f t="shared" si="402"/>
        <v>0</v>
      </c>
      <c r="AM505" s="653">
        <f t="shared" si="402"/>
        <v>0</v>
      </c>
      <c r="AN505" s="227">
        <f>$H505*SUM(AN506:AN520)*(1+Gewinn)*(1+SicherheitAngebot)</f>
        <v>0</v>
      </c>
      <c r="AO505" s="227">
        <f>$H505*SUM(AO506:AO520)*(1+Gewinn)*(1+SicherheitAngebot)</f>
        <v>0</v>
      </c>
      <c r="AP505" s="227">
        <f>$H505*SUM(AP506:AP520)*(1+Gewinn)*(1+SicherheitAngebot)</f>
        <v>0</v>
      </c>
      <c r="AQ505" s="227">
        <f>$H505*SUM(AQ506:AQ520)*(1+Gewinn)*(1+SicherheitAngebot)</f>
        <v>0</v>
      </c>
      <c r="AR505" s="227">
        <f>$H505*SUM(AR506:AR520)*(1+Gewinn)*(1+SicherheitAngebot)</f>
        <v>0</v>
      </c>
      <c r="AS505" s="262"/>
      <c r="AT505" s="263">
        <f t="shared" si="363"/>
        <v>0</v>
      </c>
      <c r="AU505" s="259"/>
      <c r="AV505" s="491">
        <f>AK505*$AK$7+AL505*$AL$7+AM505*$AM$7+SUM(AN505:AR505)+AT505/Zuschläge_IBN+AT505</f>
        <v>0</v>
      </c>
      <c r="AX505" s="685">
        <f>U505+AV505</f>
        <v>0</v>
      </c>
      <c r="AZ505" s="490">
        <f>IF(H505&gt;0,U505/(1+SicherheitAngebot)*(1+Sicherheit),0)</f>
        <v>0</v>
      </c>
      <c r="BB505" s="490">
        <f>IF(H505&gt;0,AV505/(1+SicherheitAngebot)*(1+Sicherheit),0)</f>
        <v>0</v>
      </c>
      <c r="BD505" s="490">
        <f>AZ505+BB505</f>
        <v>0</v>
      </c>
      <c r="BE505" s="105"/>
      <c r="BF505" s="105"/>
      <c r="BG505" s="105"/>
      <c r="BH505" s="105"/>
      <c r="BI505" s="105"/>
      <c r="BJ505" s="105"/>
    </row>
    <row r="506" spans="2:62" ht="20.100000000000001" hidden="1" customHeight="1" outlineLevel="1">
      <c r="B506" s="99"/>
      <c r="C506" s="908"/>
      <c r="D506" s="909"/>
      <c r="E506" s="909"/>
      <c r="F506" s="910"/>
      <c r="G506" s="890"/>
      <c r="H506" s="901"/>
      <c r="I506" s="152"/>
      <c r="J506" s="152"/>
      <c r="K506" s="152"/>
      <c r="L506" s="152"/>
      <c r="M506" s="152"/>
      <c r="N506" s="152"/>
      <c r="O506" s="152"/>
      <c r="P506" s="153"/>
      <c r="Q506" s="153"/>
      <c r="R506" s="156">
        <f t="shared" si="399"/>
        <v>0</v>
      </c>
      <c r="S506" s="156">
        <f t="shared" si="400"/>
        <v>0</v>
      </c>
      <c r="U506" s="157">
        <f>I506*$I$7+J506*$J$7+K506*$K$7+L506*$L$7+M506*$M$7+N506*$N$7+O506*$O$7+R506+S506</f>
        <v>0</v>
      </c>
      <c r="W506" s="152"/>
      <c r="X506" s="152"/>
      <c r="Y506" s="152"/>
      <c r="Z506" s="152"/>
      <c r="AA506" s="152"/>
      <c r="AB506" s="152"/>
      <c r="AC506" s="347"/>
      <c r="AD506" s="152"/>
      <c r="AE506" s="152"/>
      <c r="AF506" s="152"/>
      <c r="AG506" s="152"/>
      <c r="AH506" s="152"/>
      <c r="AI506" s="152"/>
      <c r="AJ506" s="347"/>
      <c r="AK506" s="152"/>
      <c r="AL506" s="152"/>
      <c r="AM506" s="619"/>
      <c r="AN506" s="228"/>
      <c r="AO506" s="228"/>
      <c r="AP506" s="228"/>
      <c r="AQ506" s="228"/>
      <c r="AR506" s="228"/>
      <c r="AS506" s="348"/>
      <c r="AT506" s="264">
        <f t="shared" si="363"/>
        <v>0</v>
      </c>
      <c r="AU506" s="259"/>
      <c r="AV506" s="265">
        <f t="shared" ref="AV506:AV520" si="403">AK506*$AK$7+AL506*$AL$7+AM506*$AM$7+SUM(AN506:AR506)*(1+Gewinn)*(1+SicherheitAngebot)+AT506/Zuschläge_IBN+AT506</f>
        <v>0</v>
      </c>
      <c r="AX506" s="265">
        <f>U506+AV506</f>
        <v>0</v>
      </c>
      <c r="AZ506" s="492">
        <f t="shared" ref="AZ506:AZ520" si="404">U506/(1+SicherheitAngebot)*(1+Sicherheit)</f>
        <v>0</v>
      </c>
      <c r="BB506" s="492">
        <f t="shared" ref="BB506:BB520" si="405">AV506/(1+SicherheitAngebot)*(1+Sicherheit)</f>
        <v>0</v>
      </c>
      <c r="BD506" s="265">
        <f>AZ506+BB506</f>
        <v>0</v>
      </c>
      <c r="BE506" s="105"/>
      <c r="BF506" s="105"/>
      <c r="BG506" s="105"/>
      <c r="BH506" s="105"/>
      <c r="BI506" s="105"/>
      <c r="BJ506" s="105"/>
    </row>
    <row r="507" spans="2:62" ht="20.100000000000001" hidden="1" customHeight="1" outlineLevel="1">
      <c r="B507" s="100"/>
      <c r="C507" s="908"/>
      <c r="D507" s="909"/>
      <c r="E507" s="909"/>
      <c r="F507" s="910"/>
      <c r="G507" s="890"/>
      <c r="H507" s="891"/>
      <c r="I507" s="152"/>
      <c r="J507" s="152"/>
      <c r="K507" s="152"/>
      <c r="L507" s="152"/>
      <c r="M507" s="152"/>
      <c r="N507" s="152"/>
      <c r="O507" s="152"/>
      <c r="P507" s="153"/>
      <c r="Q507" s="153"/>
      <c r="R507" s="156">
        <f t="shared" si="399"/>
        <v>0</v>
      </c>
      <c r="S507" s="156">
        <f t="shared" si="400"/>
        <v>0</v>
      </c>
      <c r="U507" s="157">
        <f t="shared" ref="U507:U520" si="406">I507*$I$7+J507*$J$7+K507*$K$7+L507*$L$7+M507*$M$7+N507*$N$7+O507*$O$7+R507+S507</f>
        <v>0</v>
      </c>
      <c r="W507" s="152"/>
      <c r="X507" s="152"/>
      <c r="Y507" s="152"/>
      <c r="Z507" s="152"/>
      <c r="AA507" s="152"/>
      <c r="AB507" s="152"/>
      <c r="AC507" s="347"/>
      <c r="AD507" s="152"/>
      <c r="AE507" s="152"/>
      <c r="AF507" s="152"/>
      <c r="AG507" s="152"/>
      <c r="AH507" s="152"/>
      <c r="AI507" s="152"/>
      <c r="AJ507" s="347"/>
      <c r="AK507" s="152"/>
      <c r="AL507" s="152"/>
      <c r="AM507" s="295"/>
      <c r="AN507" s="228"/>
      <c r="AO507" s="228"/>
      <c r="AP507" s="228"/>
      <c r="AQ507" s="228"/>
      <c r="AR507" s="228"/>
      <c r="AS507" s="348"/>
      <c r="AT507" s="264">
        <f t="shared" si="363"/>
        <v>0</v>
      </c>
      <c r="AU507" s="259"/>
      <c r="AV507" s="265">
        <f t="shared" si="403"/>
        <v>0</v>
      </c>
      <c r="AX507" s="265">
        <f t="shared" ref="AX507:AX520" si="407">U507+AV507</f>
        <v>0</v>
      </c>
      <c r="AZ507" s="492">
        <f t="shared" si="404"/>
        <v>0</v>
      </c>
      <c r="BB507" s="492">
        <f t="shared" si="405"/>
        <v>0</v>
      </c>
      <c r="BD507" s="265">
        <f t="shared" ref="BD507:BD520" si="408">AZ507+BB507</f>
        <v>0</v>
      </c>
      <c r="BE507" s="105"/>
      <c r="BF507" s="105"/>
      <c r="BG507" s="105"/>
      <c r="BH507" s="105"/>
      <c r="BI507" s="105"/>
      <c r="BJ507" s="105"/>
    </row>
    <row r="508" spans="2:62" ht="20.100000000000001" hidden="1" customHeight="1" outlineLevel="1">
      <c r="B508" s="100"/>
      <c r="C508" s="908"/>
      <c r="D508" s="909"/>
      <c r="E508" s="909"/>
      <c r="F508" s="910"/>
      <c r="G508" s="890"/>
      <c r="H508" s="891"/>
      <c r="I508" s="152"/>
      <c r="J508" s="152"/>
      <c r="K508" s="152"/>
      <c r="L508" s="152"/>
      <c r="M508" s="152"/>
      <c r="N508" s="152"/>
      <c r="O508" s="152"/>
      <c r="P508" s="153"/>
      <c r="Q508" s="153"/>
      <c r="R508" s="156">
        <f t="shared" si="399"/>
        <v>0</v>
      </c>
      <c r="S508" s="156">
        <f t="shared" si="400"/>
        <v>0</v>
      </c>
      <c r="U508" s="157">
        <f t="shared" si="406"/>
        <v>0</v>
      </c>
      <c r="W508" s="152"/>
      <c r="X508" s="152"/>
      <c r="Y508" s="152"/>
      <c r="Z508" s="152"/>
      <c r="AA508" s="152"/>
      <c r="AB508" s="152"/>
      <c r="AC508" s="347"/>
      <c r="AD508" s="152"/>
      <c r="AE508" s="152"/>
      <c r="AF508" s="152"/>
      <c r="AG508" s="152"/>
      <c r="AH508" s="152"/>
      <c r="AI508" s="152"/>
      <c r="AJ508" s="347"/>
      <c r="AK508" s="152"/>
      <c r="AL508" s="152"/>
      <c r="AM508" s="295"/>
      <c r="AN508" s="228"/>
      <c r="AO508" s="228"/>
      <c r="AP508" s="228"/>
      <c r="AQ508" s="228"/>
      <c r="AR508" s="228"/>
      <c r="AS508" s="348"/>
      <c r="AT508" s="264">
        <f t="shared" si="363"/>
        <v>0</v>
      </c>
      <c r="AU508" s="259"/>
      <c r="AV508" s="265">
        <f t="shared" si="403"/>
        <v>0</v>
      </c>
      <c r="AX508" s="265">
        <f t="shared" si="407"/>
        <v>0</v>
      </c>
      <c r="AZ508" s="492">
        <f t="shared" si="404"/>
        <v>0</v>
      </c>
      <c r="BB508" s="492">
        <f t="shared" si="405"/>
        <v>0</v>
      </c>
      <c r="BD508" s="265">
        <f t="shared" si="408"/>
        <v>0</v>
      </c>
      <c r="BE508" s="105"/>
      <c r="BF508" s="105"/>
      <c r="BG508" s="105"/>
      <c r="BH508" s="105"/>
      <c r="BI508" s="105"/>
      <c r="BJ508" s="105"/>
    </row>
    <row r="509" spans="2:62" ht="20.100000000000001" hidden="1" customHeight="1" outlineLevel="1">
      <c r="B509" s="100"/>
      <c r="C509" s="908"/>
      <c r="D509" s="909"/>
      <c r="E509" s="909"/>
      <c r="F509" s="910"/>
      <c r="G509" s="890"/>
      <c r="H509" s="891"/>
      <c r="I509" s="152"/>
      <c r="J509" s="152"/>
      <c r="K509" s="152"/>
      <c r="L509" s="152"/>
      <c r="M509" s="152"/>
      <c r="N509" s="152"/>
      <c r="O509" s="152"/>
      <c r="P509" s="153"/>
      <c r="Q509" s="153"/>
      <c r="R509" s="156">
        <f t="shared" si="399"/>
        <v>0</v>
      </c>
      <c r="S509" s="156">
        <f t="shared" si="400"/>
        <v>0</v>
      </c>
      <c r="U509" s="157">
        <f t="shared" si="406"/>
        <v>0</v>
      </c>
      <c r="W509" s="152"/>
      <c r="X509" s="152"/>
      <c r="Y509" s="152"/>
      <c r="Z509" s="152"/>
      <c r="AA509" s="152"/>
      <c r="AB509" s="152"/>
      <c r="AC509" s="347"/>
      <c r="AD509" s="152"/>
      <c r="AE509" s="152"/>
      <c r="AF509" s="152"/>
      <c r="AG509" s="152"/>
      <c r="AH509" s="152"/>
      <c r="AI509" s="152"/>
      <c r="AJ509" s="347"/>
      <c r="AK509" s="152"/>
      <c r="AL509" s="152"/>
      <c r="AM509" s="295"/>
      <c r="AN509" s="228"/>
      <c r="AO509" s="228"/>
      <c r="AP509" s="228"/>
      <c r="AQ509" s="228"/>
      <c r="AR509" s="228"/>
      <c r="AS509" s="348"/>
      <c r="AT509" s="264">
        <f t="shared" si="363"/>
        <v>0</v>
      </c>
      <c r="AU509" s="259"/>
      <c r="AV509" s="265">
        <f t="shared" si="403"/>
        <v>0</v>
      </c>
      <c r="AX509" s="265">
        <f t="shared" si="407"/>
        <v>0</v>
      </c>
      <c r="AZ509" s="492">
        <f t="shared" si="404"/>
        <v>0</v>
      </c>
      <c r="BB509" s="492">
        <f t="shared" si="405"/>
        <v>0</v>
      </c>
      <c r="BD509" s="265">
        <f t="shared" si="408"/>
        <v>0</v>
      </c>
      <c r="BE509" s="105"/>
      <c r="BF509" s="105"/>
      <c r="BG509" s="105"/>
      <c r="BH509" s="105"/>
      <c r="BI509" s="105"/>
      <c r="BJ509" s="105"/>
    </row>
    <row r="510" spans="2:62" ht="20.100000000000001" hidden="1" customHeight="1" outlineLevel="1">
      <c r="B510" s="100"/>
      <c r="C510" s="908"/>
      <c r="D510" s="909"/>
      <c r="E510" s="909"/>
      <c r="F510" s="910"/>
      <c r="G510" s="890"/>
      <c r="H510" s="891"/>
      <c r="I510" s="152"/>
      <c r="J510" s="152"/>
      <c r="K510" s="152"/>
      <c r="L510" s="152"/>
      <c r="M510" s="152"/>
      <c r="N510" s="152"/>
      <c r="O510" s="152"/>
      <c r="P510" s="153"/>
      <c r="Q510" s="153"/>
      <c r="R510" s="156">
        <f t="shared" si="399"/>
        <v>0</v>
      </c>
      <c r="S510" s="156">
        <f t="shared" si="400"/>
        <v>0</v>
      </c>
      <c r="U510" s="157">
        <f t="shared" si="406"/>
        <v>0</v>
      </c>
      <c r="W510" s="152"/>
      <c r="X510" s="152"/>
      <c r="Y510" s="152"/>
      <c r="Z510" s="152"/>
      <c r="AA510" s="152"/>
      <c r="AB510" s="152"/>
      <c r="AC510" s="347"/>
      <c r="AD510" s="152"/>
      <c r="AE510" s="152"/>
      <c r="AF510" s="152"/>
      <c r="AG510" s="152"/>
      <c r="AH510" s="152"/>
      <c r="AI510" s="152"/>
      <c r="AJ510" s="347"/>
      <c r="AK510" s="152"/>
      <c r="AL510" s="152"/>
      <c r="AM510" s="295"/>
      <c r="AN510" s="228"/>
      <c r="AO510" s="228"/>
      <c r="AP510" s="228"/>
      <c r="AQ510" s="228"/>
      <c r="AR510" s="228"/>
      <c r="AS510" s="348"/>
      <c r="AT510" s="264">
        <f t="shared" si="363"/>
        <v>0</v>
      </c>
      <c r="AU510" s="259"/>
      <c r="AV510" s="265">
        <f t="shared" si="403"/>
        <v>0</v>
      </c>
      <c r="AX510" s="265">
        <f t="shared" si="407"/>
        <v>0</v>
      </c>
      <c r="AZ510" s="492">
        <f t="shared" si="404"/>
        <v>0</v>
      </c>
      <c r="BB510" s="492">
        <f t="shared" si="405"/>
        <v>0</v>
      </c>
      <c r="BD510" s="265">
        <f t="shared" si="408"/>
        <v>0</v>
      </c>
      <c r="BE510" s="105"/>
      <c r="BF510" s="105"/>
      <c r="BG510" s="105"/>
      <c r="BH510" s="105"/>
      <c r="BI510" s="105"/>
      <c r="BJ510" s="105"/>
    </row>
    <row r="511" spans="2:62" ht="20.100000000000001" hidden="1" customHeight="1" outlineLevel="1">
      <c r="B511" s="100"/>
      <c r="C511" s="908"/>
      <c r="D511" s="909"/>
      <c r="E511" s="909"/>
      <c r="F511" s="910"/>
      <c r="G511" s="890"/>
      <c r="H511" s="891"/>
      <c r="I511" s="152"/>
      <c r="J511" s="152"/>
      <c r="K511" s="152"/>
      <c r="L511" s="152"/>
      <c r="M511" s="152"/>
      <c r="N511" s="152"/>
      <c r="O511" s="152"/>
      <c r="P511" s="153"/>
      <c r="Q511" s="153"/>
      <c r="R511" s="156">
        <f t="shared" si="399"/>
        <v>0</v>
      </c>
      <c r="S511" s="156">
        <f t="shared" si="400"/>
        <v>0</v>
      </c>
      <c r="U511" s="157">
        <f t="shared" si="406"/>
        <v>0</v>
      </c>
      <c r="W511" s="152"/>
      <c r="X511" s="152"/>
      <c r="Y511" s="152"/>
      <c r="Z511" s="152"/>
      <c r="AA511" s="152"/>
      <c r="AB511" s="152"/>
      <c r="AC511" s="347"/>
      <c r="AD511" s="152"/>
      <c r="AE511" s="152"/>
      <c r="AF511" s="152"/>
      <c r="AG511" s="152"/>
      <c r="AH511" s="152"/>
      <c r="AI511" s="152"/>
      <c r="AJ511" s="347"/>
      <c r="AK511" s="152"/>
      <c r="AL511" s="152"/>
      <c r="AM511" s="295"/>
      <c r="AN511" s="228"/>
      <c r="AO511" s="228"/>
      <c r="AP511" s="228"/>
      <c r="AQ511" s="228"/>
      <c r="AR511" s="228"/>
      <c r="AS511" s="348"/>
      <c r="AT511" s="264">
        <f t="shared" si="363"/>
        <v>0</v>
      </c>
      <c r="AU511" s="259"/>
      <c r="AV511" s="265">
        <f t="shared" si="403"/>
        <v>0</v>
      </c>
      <c r="AX511" s="265">
        <f t="shared" si="407"/>
        <v>0</v>
      </c>
      <c r="AZ511" s="492">
        <f t="shared" si="404"/>
        <v>0</v>
      </c>
      <c r="BB511" s="492">
        <f t="shared" si="405"/>
        <v>0</v>
      </c>
      <c r="BD511" s="265">
        <f t="shared" si="408"/>
        <v>0</v>
      </c>
      <c r="BE511" s="105"/>
      <c r="BF511" s="105"/>
      <c r="BG511" s="105"/>
      <c r="BH511" s="105"/>
      <c r="BI511" s="105"/>
      <c r="BJ511" s="105"/>
    </row>
    <row r="512" spans="2:62" ht="20.100000000000001" hidden="1" customHeight="1" outlineLevel="1">
      <c r="B512" s="100"/>
      <c r="C512" s="908"/>
      <c r="D512" s="909"/>
      <c r="E512" s="909"/>
      <c r="F512" s="910"/>
      <c r="G512" s="890"/>
      <c r="H512" s="891"/>
      <c r="I512" s="152"/>
      <c r="J512" s="152"/>
      <c r="K512" s="152"/>
      <c r="L512" s="152"/>
      <c r="M512" s="152"/>
      <c r="N512" s="152"/>
      <c r="O512" s="152"/>
      <c r="P512" s="153"/>
      <c r="Q512" s="153"/>
      <c r="R512" s="156">
        <f t="shared" si="399"/>
        <v>0</v>
      </c>
      <c r="S512" s="156">
        <f t="shared" si="400"/>
        <v>0</v>
      </c>
      <c r="U512" s="157">
        <f t="shared" si="406"/>
        <v>0</v>
      </c>
      <c r="W512" s="152"/>
      <c r="X512" s="152"/>
      <c r="Y512" s="152"/>
      <c r="Z512" s="152"/>
      <c r="AA512" s="152"/>
      <c r="AB512" s="152"/>
      <c r="AC512" s="347"/>
      <c r="AD512" s="152"/>
      <c r="AE512" s="152"/>
      <c r="AF512" s="152"/>
      <c r="AG512" s="152"/>
      <c r="AH512" s="152"/>
      <c r="AI512" s="152"/>
      <c r="AJ512" s="347"/>
      <c r="AK512" s="152"/>
      <c r="AL512" s="152"/>
      <c r="AM512" s="295"/>
      <c r="AN512" s="228"/>
      <c r="AO512" s="228"/>
      <c r="AP512" s="228"/>
      <c r="AQ512" s="228"/>
      <c r="AR512" s="228"/>
      <c r="AS512" s="348"/>
      <c r="AT512" s="264">
        <f t="shared" si="363"/>
        <v>0</v>
      </c>
      <c r="AU512" s="259"/>
      <c r="AV512" s="265">
        <f t="shared" si="403"/>
        <v>0</v>
      </c>
      <c r="AX512" s="265">
        <f t="shared" si="407"/>
        <v>0</v>
      </c>
      <c r="AZ512" s="492">
        <f t="shared" si="404"/>
        <v>0</v>
      </c>
      <c r="BB512" s="492">
        <f t="shared" si="405"/>
        <v>0</v>
      </c>
      <c r="BD512" s="265">
        <f t="shared" si="408"/>
        <v>0</v>
      </c>
      <c r="BE512" s="105"/>
      <c r="BF512" s="105"/>
      <c r="BG512" s="105"/>
      <c r="BH512" s="105"/>
      <c r="BI512" s="105"/>
      <c r="BJ512" s="105"/>
    </row>
    <row r="513" spans="2:62" ht="20.100000000000001" hidden="1" customHeight="1" outlineLevel="1">
      <c r="B513" s="100"/>
      <c r="C513" s="908"/>
      <c r="D513" s="909"/>
      <c r="E513" s="909"/>
      <c r="F513" s="910"/>
      <c r="G513" s="890"/>
      <c r="H513" s="891"/>
      <c r="I513" s="152"/>
      <c r="J513" s="152"/>
      <c r="K513" s="152"/>
      <c r="L513" s="152"/>
      <c r="M513" s="152"/>
      <c r="N513" s="152"/>
      <c r="O513" s="152"/>
      <c r="P513" s="153"/>
      <c r="Q513" s="153"/>
      <c r="R513" s="156">
        <f t="shared" si="399"/>
        <v>0</v>
      </c>
      <c r="S513" s="156">
        <f t="shared" si="400"/>
        <v>0</v>
      </c>
      <c r="U513" s="157">
        <f t="shared" si="406"/>
        <v>0</v>
      </c>
      <c r="W513" s="152"/>
      <c r="X513" s="152"/>
      <c r="Y513" s="152"/>
      <c r="Z513" s="152"/>
      <c r="AA513" s="152"/>
      <c r="AB513" s="152"/>
      <c r="AC513" s="347"/>
      <c r="AD513" s="152"/>
      <c r="AE513" s="152"/>
      <c r="AF513" s="152"/>
      <c r="AG513" s="152"/>
      <c r="AH513" s="152"/>
      <c r="AI513" s="152"/>
      <c r="AJ513" s="347"/>
      <c r="AK513" s="152"/>
      <c r="AL513" s="152"/>
      <c r="AM513" s="295"/>
      <c r="AN513" s="228"/>
      <c r="AO513" s="228"/>
      <c r="AP513" s="228"/>
      <c r="AQ513" s="228"/>
      <c r="AR513" s="228"/>
      <c r="AS513" s="348"/>
      <c r="AT513" s="264">
        <f t="shared" si="363"/>
        <v>0</v>
      </c>
      <c r="AU513" s="259"/>
      <c r="AV513" s="265">
        <f t="shared" si="403"/>
        <v>0</v>
      </c>
      <c r="AX513" s="265">
        <f t="shared" si="407"/>
        <v>0</v>
      </c>
      <c r="AZ513" s="492">
        <f t="shared" si="404"/>
        <v>0</v>
      </c>
      <c r="BB513" s="492">
        <f t="shared" si="405"/>
        <v>0</v>
      </c>
      <c r="BD513" s="265">
        <f t="shared" si="408"/>
        <v>0</v>
      </c>
      <c r="BE513" s="105"/>
      <c r="BF513" s="105"/>
      <c r="BG513" s="105"/>
      <c r="BH513" s="105"/>
      <c r="BI513" s="105"/>
      <c r="BJ513" s="105"/>
    </row>
    <row r="514" spans="2:62" ht="20.100000000000001" hidden="1" customHeight="1" outlineLevel="1">
      <c r="B514" s="100"/>
      <c r="C514" s="908"/>
      <c r="D514" s="909"/>
      <c r="E514" s="909"/>
      <c r="F514" s="910"/>
      <c r="G514" s="890"/>
      <c r="H514" s="891"/>
      <c r="I514" s="152"/>
      <c r="J514" s="152"/>
      <c r="K514" s="152"/>
      <c r="L514" s="152"/>
      <c r="M514" s="152"/>
      <c r="N514" s="152"/>
      <c r="O514" s="152"/>
      <c r="P514" s="153"/>
      <c r="Q514" s="153"/>
      <c r="R514" s="156">
        <f t="shared" si="399"/>
        <v>0</v>
      </c>
      <c r="S514" s="156">
        <f t="shared" si="400"/>
        <v>0</v>
      </c>
      <c r="U514" s="157">
        <f t="shared" si="406"/>
        <v>0</v>
      </c>
      <c r="W514" s="152"/>
      <c r="X514" s="152"/>
      <c r="Y514" s="152"/>
      <c r="Z514" s="152"/>
      <c r="AA514" s="152"/>
      <c r="AB514" s="152"/>
      <c r="AC514" s="347"/>
      <c r="AD514" s="152"/>
      <c r="AE514" s="152"/>
      <c r="AF514" s="152"/>
      <c r="AG514" s="152"/>
      <c r="AH514" s="152"/>
      <c r="AI514" s="152"/>
      <c r="AJ514" s="347"/>
      <c r="AK514" s="152"/>
      <c r="AL514" s="152"/>
      <c r="AM514" s="295"/>
      <c r="AN514" s="228"/>
      <c r="AO514" s="228"/>
      <c r="AP514" s="228"/>
      <c r="AQ514" s="228"/>
      <c r="AR514" s="228"/>
      <c r="AS514" s="348"/>
      <c r="AT514" s="264">
        <f t="shared" si="363"/>
        <v>0</v>
      </c>
      <c r="AU514" s="259"/>
      <c r="AV514" s="265">
        <f t="shared" si="403"/>
        <v>0</v>
      </c>
      <c r="AX514" s="265">
        <f t="shared" si="407"/>
        <v>0</v>
      </c>
      <c r="AZ514" s="492">
        <f t="shared" si="404"/>
        <v>0</v>
      </c>
      <c r="BB514" s="492">
        <f t="shared" si="405"/>
        <v>0</v>
      </c>
      <c r="BD514" s="265">
        <f t="shared" si="408"/>
        <v>0</v>
      </c>
      <c r="BE514" s="105"/>
      <c r="BF514" s="105"/>
      <c r="BG514" s="105"/>
      <c r="BH514" s="105"/>
      <c r="BI514" s="105"/>
      <c r="BJ514" s="105"/>
    </row>
    <row r="515" spans="2:62" ht="20.100000000000001" hidden="1" customHeight="1" outlineLevel="1">
      <c r="B515" s="100"/>
      <c r="C515" s="908"/>
      <c r="D515" s="909"/>
      <c r="E515" s="909"/>
      <c r="F515" s="910"/>
      <c r="G515" s="890"/>
      <c r="H515" s="891"/>
      <c r="I515" s="152"/>
      <c r="J515" s="152"/>
      <c r="K515" s="152"/>
      <c r="L515" s="152"/>
      <c r="M515" s="152"/>
      <c r="N515" s="152"/>
      <c r="O515" s="152"/>
      <c r="P515" s="153"/>
      <c r="Q515" s="153"/>
      <c r="R515" s="156">
        <f t="shared" si="399"/>
        <v>0</v>
      </c>
      <c r="S515" s="156">
        <f t="shared" si="400"/>
        <v>0</v>
      </c>
      <c r="U515" s="157">
        <f t="shared" si="406"/>
        <v>0</v>
      </c>
      <c r="W515" s="152"/>
      <c r="X515" s="152"/>
      <c r="Y515" s="152"/>
      <c r="Z515" s="152"/>
      <c r="AA515" s="152"/>
      <c r="AB515" s="152"/>
      <c r="AC515" s="347"/>
      <c r="AD515" s="152"/>
      <c r="AE515" s="152"/>
      <c r="AF515" s="152"/>
      <c r="AG515" s="152"/>
      <c r="AH515" s="152"/>
      <c r="AI515" s="152"/>
      <c r="AJ515" s="347"/>
      <c r="AK515" s="152"/>
      <c r="AL515" s="152"/>
      <c r="AM515" s="295"/>
      <c r="AN515" s="228"/>
      <c r="AO515" s="228"/>
      <c r="AP515" s="228"/>
      <c r="AQ515" s="228"/>
      <c r="AR515" s="228"/>
      <c r="AS515" s="348"/>
      <c r="AT515" s="264">
        <f t="shared" si="363"/>
        <v>0</v>
      </c>
      <c r="AU515" s="259"/>
      <c r="AV515" s="265">
        <f t="shared" si="403"/>
        <v>0</v>
      </c>
      <c r="AX515" s="265">
        <f t="shared" si="407"/>
        <v>0</v>
      </c>
      <c r="AZ515" s="492">
        <f t="shared" si="404"/>
        <v>0</v>
      </c>
      <c r="BB515" s="492">
        <f t="shared" si="405"/>
        <v>0</v>
      </c>
      <c r="BD515" s="265">
        <f t="shared" si="408"/>
        <v>0</v>
      </c>
      <c r="BE515" s="105"/>
      <c r="BF515" s="105"/>
      <c r="BG515" s="105"/>
      <c r="BH515" s="105"/>
      <c r="BI515" s="105"/>
      <c r="BJ515" s="105"/>
    </row>
    <row r="516" spans="2:62" ht="20.100000000000001" hidden="1" customHeight="1" outlineLevel="1">
      <c r="B516" s="100"/>
      <c r="C516" s="908"/>
      <c r="D516" s="909"/>
      <c r="E516" s="909"/>
      <c r="F516" s="910"/>
      <c r="G516" s="890"/>
      <c r="H516" s="891"/>
      <c r="I516" s="152"/>
      <c r="J516" s="152"/>
      <c r="K516" s="152"/>
      <c r="L516" s="152"/>
      <c r="M516" s="152"/>
      <c r="N516" s="152"/>
      <c r="O516" s="152"/>
      <c r="P516" s="153"/>
      <c r="Q516" s="153"/>
      <c r="R516" s="156">
        <f t="shared" si="399"/>
        <v>0</v>
      </c>
      <c r="S516" s="156">
        <f t="shared" si="400"/>
        <v>0</v>
      </c>
      <c r="U516" s="157">
        <f t="shared" si="406"/>
        <v>0</v>
      </c>
      <c r="W516" s="152"/>
      <c r="X516" s="152"/>
      <c r="Y516" s="152"/>
      <c r="Z516" s="152"/>
      <c r="AA516" s="152"/>
      <c r="AB516" s="152"/>
      <c r="AC516" s="347"/>
      <c r="AD516" s="152"/>
      <c r="AE516" s="152"/>
      <c r="AF516" s="152"/>
      <c r="AG516" s="152"/>
      <c r="AH516" s="152"/>
      <c r="AI516" s="152"/>
      <c r="AJ516" s="347"/>
      <c r="AK516" s="152"/>
      <c r="AL516" s="152"/>
      <c r="AM516" s="295"/>
      <c r="AN516" s="228"/>
      <c r="AO516" s="228"/>
      <c r="AP516" s="228"/>
      <c r="AQ516" s="228"/>
      <c r="AR516" s="228"/>
      <c r="AS516" s="348"/>
      <c r="AT516" s="264">
        <f t="shared" si="363"/>
        <v>0</v>
      </c>
      <c r="AU516" s="259"/>
      <c r="AV516" s="265">
        <f t="shared" si="403"/>
        <v>0</v>
      </c>
      <c r="AX516" s="265">
        <f t="shared" si="407"/>
        <v>0</v>
      </c>
      <c r="AZ516" s="492">
        <f t="shared" si="404"/>
        <v>0</v>
      </c>
      <c r="BB516" s="492">
        <f t="shared" si="405"/>
        <v>0</v>
      </c>
      <c r="BD516" s="265">
        <f t="shared" si="408"/>
        <v>0</v>
      </c>
      <c r="BE516" s="105"/>
      <c r="BF516" s="105"/>
      <c r="BG516" s="105"/>
      <c r="BH516" s="105"/>
      <c r="BI516" s="105"/>
      <c r="BJ516" s="105"/>
    </row>
    <row r="517" spans="2:62" ht="20.100000000000001" hidden="1" customHeight="1" outlineLevel="1">
      <c r="B517" s="100"/>
      <c r="C517" s="908"/>
      <c r="D517" s="909"/>
      <c r="E517" s="909"/>
      <c r="F517" s="910"/>
      <c r="G517" s="890"/>
      <c r="H517" s="891"/>
      <c r="I517" s="152"/>
      <c r="J517" s="152"/>
      <c r="K517" s="152"/>
      <c r="L517" s="152"/>
      <c r="M517" s="152"/>
      <c r="N517" s="152"/>
      <c r="O517" s="152"/>
      <c r="P517" s="153"/>
      <c r="Q517" s="153"/>
      <c r="R517" s="156">
        <f t="shared" si="399"/>
        <v>0</v>
      </c>
      <c r="S517" s="156">
        <f t="shared" si="400"/>
        <v>0</v>
      </c>
      <c r="U517" s="157">
        <f t="shared" si="406"/>
        <v>0</v>
      </c>
      <c r="W517" s="152"/>
      <c r="X517" s="152"/>
      <c r="Y517" s="152"/>
      <c r="Z517" s="152"/>
      <c r="AA517" s="152"/>
      <c r="AB517" s="152"/>
      <c r="AC517" s="347"/>
      <c r="AD517" s="152"/>
      <c r="AE517" s="152"/>
      <c r="AF517" s="152"/>
      <c r="AG517" s="152"/>
      <c r="AH517" s="152"/>
      <c r="AI517" s="152"/>
      <c r="AJ517" s="347"/>
      <c r="AK517" s="152"/>
      <c r="AL517" s="152"/>
      <c r="AM517" s="295"/>
      <c r="AN517" s="228"/>
      <c r="AO517" s="228"/>
      <c r="AP517" s="228"/>
      <c r="AQ517" s="228"/>
      <c r="AR517" s="228"/>
      <c r="AS517" s="348"/>
      <c r="AT517" s="264">
        <f t="shared" si="363"/>
        <v>0</v>
      </c>
      <c r="AU517" s="259"/>
      <c r="AV517" s="265">
        <f t="shared" si="403"/>
        <v>0</v>
      </c>
      <c r="AX517" s="265">
        <f t="shared" si="407"/>
        <v>0</v>
      </c>
      <c r="AZ517" s="492">
        <f t="shared" si="404"/>
        <v>0</v>
      </c>
      <c r="BB517" s="492">
        <f t="shared" si="405"/>
        <v>0</v>
      </c>
      <c r="BD517" s="265">
        <f t="shared" si="408"/>
        <v>0</v>
      </c>
      <c r="BE517" s="105"/>
      <c r="BF517" s="105"/>
      <c r="BG517" s="105"/>
      <c r="BH517" s="105"/>
      <c r="BI517" s="105"/>
      <c r="BJ517" s="105"/>
    </row>
    <row r="518" spans="2:62" ht="20.100000000000001" hidden="1" customHeight="1" outlineLevel="1">
      <c r="B518" s="100"/>
      <c r="C518" s="908"/>
      <c r="D518" s="909"/>
      <c r="E518" s="909"/>
      <c r="F518" s="910"/>
      <c r="G518" s="890"/>
      <c r="H518" s="891"/>
      <c r="I518" s="152"/>
      <c r="J518" s="152"/>
      <c r="K518" s="152"/>
      <c r="L518" s="152"/>
      <c r="M518" s="152"/>
      <c r="N518" s="152"/>
      <c r="O518" s="152"/>
      <c r="P518" s="153"/>
      <c r="Q518" s="153"/>
      <c r="R518" s="156">
        <f t="shared" si="399"/>
        <v>0</v>
      </c>
      <c r="S518" s="156">
        <f t="shared" si="400"/>
        <v>0</v>
      </c>
      <c r="U518" s="157">
        <f t="shared" si="406"/>
        <v>0</v>
      </c>
      <c r="W518" s="152"/>
      <c r="X518" s="152"/>
      <c r="Y518" s="152"/>
      <c r="Z518" s="152"/>
      <c r="AA518" s="152"/>
      <c r="AB518" s="152"/>
      <c r="AC518" s="347"/>
      <c r="AD518" s="152"/>
      <c r="AE518" s="152"/>
      <c r="AF518" s="152"/>
      <c r="AG518" s="152"/>
      <c r="AH518" s="152"/>
      <c r="AI518" s="152"/>
      <c r="AJ518" s="347"/>
      <c r="AK518" s="152"/>
      <c r="AL518" s="152"/>
      <c r="AM518" s="295"/>
      <c r="AN518" s="228"/>
      <c r="AO518" s="228"/>
      <c r="AP518" s="228"/>
      <c r="AQ518" s="228"/>
      <c r="AR518" s="228"/>
      <c r="AS518" s="348"/>
      <c r="AT518" s="264">
        <f t="shared" ref="AT518:AT520" si="409">((W518+AD518)*$W$7+(X518+AE518)*$X$7+(Y518+Z518+AF518+AG518)*$Z$7+(AA518+AH518)*$AA$7+(AB518+AI518)*$AB$7)*Zuschläge_IBN</f>
        <v>0</v>
      </c>
      <c r="AU518" s="259"/>
      <c r="AV518" s="265">
        <f t="shared" si="403"/>
        <v>0</v>
      </c>
      <c r="AX518" s="265">
        <f t="shared" si="407"/>
        <v>0</v>
      </c>
      <c r="AZ518" s="492">
        <f t="shared" si="404"/>
        <v>0</v>
      </c>
      <c r="BB518" s="492">
        <f t="shared" si="405"/>
        <v>0</v>
      </c>
      <c r="BD518" s="265">
        <f t="shared" si="408"/>
        <v>0</v>
      </c>
      <c r="BE518" s="105"/>
      <c r="BF518" s="105"/>
      <c r="BG518" s="105"/>
      <c r="BH518" s="105"/>
      <c r="BI518" s="105"/>
      <c r="BJ518" s="105"/>
    </row>
    <row r="519" spans="2:62" ht="20.100000000000001" hidden="1" customHeight="1" outlineLevel="1">
      <c r="B519" s="100"/>
      <c r="C519" s="908"/>
      <c r="D519" s="909"/>
      <c r="E519" s="909"/>
      <c r="F519" s="910"/>
      <c r="G519" s="890"/>
      <c r="H519" s="891"/>
      <c r="I519" s="152"/>
      <c r="J519" s="152"/>
      <c r="K519" s="152"/>
      <c r="L519" s="152"/>
      <c r="M519" s="152"/>
      <c r="N519" s="152"/>
      <c r="O519" s="152"/>
      <c r="P519" s="153"/>
      <c r="Q519" s="153"/>
      <c r="R519" s="156">
        <f t="shared" si="399"/>
        <v>0</v>
      </c>
      <c r="S519" s="156">
        <f t="shared" si="400"/>
        <v>0</v>
      </c>
      <c r="U519" s="157">
        <f t="shared" si="406"/>
        <v>0</v>
      </c>
      <c r="W519" s="152"/>
      <c r="X519" s="152"/>
      <c r="Y519" s="152"/>
      <c r="Z519" s="152"/>
      <c r="AA519" s="152"/>
      <c r="AB519" s="152"/>
      <c r="AC519" s="347"/>
      <c r="AD519" s="152"/>
      <c r="AE519" s="152"/>
      <c r="AF519" s="152"/>
      <c r="AG519" s="152"/>
      <c r="AH519" s="152"/>
      <c r="AI519" s="152"/>
      <c r="AJ519" s="347"/>
      <c r="AK519" s="152"/>
      <c r="AL519" s="152"/>
      <c r="AM519" s="295"/>
      <c r="AN519" s="228"/>
      <c r="AO519" s="228"/>
      <c r="AP519" s="228"/>
      <c r="AQ519" s="228"/>
      <c r="AR519" s="228"/>
      <c r="AS519" s="348"/>
      <c r="AT519" s="264">
        <f t="shared" si="409"/>
        <v>0</v>
      </c>
      <c r="AU519" s="259"/>
      <c r="AV519" s="265">
        <f t="shared" si="403"/>
        <v>0</v>
      </c>
      <c r="AX519" s="265">
        <f t="shared" si="407"/>
        <v>0</v>
      </c>
      <c r="AZ519" s="492">
        <f t="shared" si="404"/>
        <v>0</v>
      </c>
      <c r="BB519" s="492">
        <f t="shared" si="405"/>
        <v>0</v>
      </c>
      <c r="BD519" s="265">
        <f t="shared" si="408"/>
        <v>0</v>
      </c>
      <c r="BE519" s="105"/>
      <c r="BF519" s="105"/>
      <c r="BG519" s="105"/>
      <c r="BH519" s="105"/>
      <c r="BI519" s="105"/>
      <c r="BJ519" s="105"/>
    </row>
    <row r="520" spans="2:62" ht="20.100000000000001" hidden="1" customHeight="1" outlineLevel="1">
      <c r="B520" s="100"/>
      <c r="C520" s="908"/>
      <c r="D520" s="909"/>
      <c r="E520" s="909"/>
      <c r="F520" s="910"/>
      <c r="G520" s="890"/>
      <c r="H520" s="891"/>
      <c r="I520" s="152"/>
      <c r="J520" s="152"/>
      <c r="K520" s="152"/>
      <c r="L520" s="152"/>
      <c r="M520" s="152"/>
      <c r="N520" s="152"/>
      <c r="O520" s="152"/>
      <c r="P520" s="153"/>
      <c r="Q520" s="153"/>
      <c r="R520" s="156">
        <f t="shared" si="399"/>
        <v>0</v>
      </c>
      <c r="S520" s="156">
        <f t="shared" si="400"/>
        <v>0</v>
      </c>
      <c r="U520" s="157">
        <f t="shared" si="406"/>
        <v>0</v>
      </c>
      <c r="W520" s="152"/>
      <c r="X520" s="152"/>
      <c r="Y520" s="152"/>
      <c r="Z520" s="152"/>
      <c r="AA520" s="152"/>
      <c r="AB520" s="152"/>
      <c r="AC520" s="347"/>
      <c r="AD520" s="152"/>
      <c r="AE520" s="152"/>
      <c r="AF520" s="152"/>
      <c r="AG520" s="152"/>
      <c r="AH520" s="152"/>
      <c r="AI520" s="152"/>
      <c r="AJ520" s="347"/>
      <c r="AK520" s="152"/>
      <c r="AL520" s="152"/>
      <c r="AM520" s="295"/>
      <c r="AN520" s="228"/>
      <c r="AO520" s="228"/>
      <c r="AP520" s="228"/>
      <c r="AQ520" s="228"/>
      <c r="AR520" s="228"/>
      <c r="AS520" s="348"/>
      <c r="AT520" s="264">
        <f t="shared" si="409"/>
        <v>0</v>
      </c>
      <c r="AU520" s="259"/>
      <c r="AV520" s="265">
        <f t="shared" si="403"/>
        <v>0</v>
      </c>
      <c r="AX520" s="265">
        <f t="shared" si="407"/>
        <v>0</v>
      </c>
      <c r="AZ520" s="492">
        <f t="shared" si="404"/>
        <v>0</v>
      </c>
      <c r="BB520" s="492">
        <f t="shared" si="405"/>
        <v>0</v>
      </c>
      <c r="BD520" s="265">
        <f t="shared" si="408"/>
        <v>0</v>
      </c>
      <c r="BE520" s="105"/>
      <c r="BF520" s="105"/>
      <c r="BG520" s="105"/>
      <c r="BH520" s="105"/>
      <c r="BI520" s="105"/>
      <c r="BJ520" s="105"/>
    </row>
    <row r="521" spans="2:62" ht="9.9499999999999993" hidden="1" customHeight="1" outlineLevel="1">
      <c r="B521" s="101"/>
      <c r="C521" s="208"/>
      <c r="D521" s="208"/>
      <c r="E521" s="208"/>
      <c r="F521" s="208"/>
      <c r="G521" s="237"/>
      <c r="H521" s="207"/>
      <c r="I521" s="257"/>
      <c r="J521" s="257"/>
      <c r="K521" s="257"/>
      <c r="L521" s="257"/>
      <c r="M521" s="257"/>
      <c r="N521" s="257"/>
      <c r="O521" s="257"/>
      <c r="P521" s="256"/>
      <c r="Q521" s="102"/>
      <c r="R521" s="102"/>
      <c r="S521" s="102"/>
      <c r="U521" s="98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Z521" s="493"/>
      <c r="BE521" s="105"/>
      <c r="BF521" s="105"/>
      <c r="BG521" s="105"/>
      <c r="BH521" s="105"/>
      <c r="BI521" s="105"/>
      <c r="BJ521" s="105"/>
    </row>
    <row r="522" spans="2:62" ht="3" customHeight="1" collapsed="1" thickBot="1">
      <c r="B522" s="133"/>
      <c r="C522" s="931"/>
      <c r="D522" s="932"/>
      <c r="E522" s="933"/>
      <c r="F522" s="934"/>
      <c r="G522" s="236"/>
      <c r="H522" s="128"/>
      <c r="I522" s="129"/>
      <c r="J522" s="129"/>
      <c r="K522" s="129"/>
      <c r="L522" s="129"/>
      <c r="M522" s="129"/>
      <c r="N522" s="129"/>
      <c r="O522" s="129"/>
      <c r="P522" s="129"/>
      <c r="Q522" s="130"/>
      <c r="R522" s="131"/>
      <c r="S522" s="131"/>
      <c r="U522" s="132"/>
      <c r="W522" s="278"/>
      <c r="X522" s="936"/>
      <c r="Y522" s="932"/>
      <c r="Z522" s="934"/>
      <c r="AA522" s="279"/>
      <c r="AB522" s="128"/>
      <c r="AC522" s="282"/>
      <c r="AD522" s="280"/>
      <c r="AE522" s="280"/>
      <c r="AF522" s="280"/>
      <c r="AG522" s="280"/>
      <c r="AH522" s="280"/>
      <c r="AI522" s="280"/>
      <c r="AJ522" s="283"/>
      <c r="AK522" s="281"/>
      <c r="AL522" s="281"/>
      <c r="AM522" s="280"/>
      <c r="AN522" s="280"/>
      <c r="AO522" s="280"/>
      <c r="AP522" s="280"/>
      <c r="AQ522" s="280"/>
      <c r="AR522" s="280"/>
      <c r="AS522" s="283"/>
      <c r="AT522" s="281"/>
      <c r="AU522" s="284"/>
      <c r="AV522" s="494"/>
      <c r="AX522" s="494"/>
      <c r="AZ522" s="495"/>
      <c r="BB522" s="494"/>
      <c r="BD522" s="494"/>
      <c r="BE522" s="105"/>
      <c r="BF522" s="105"/>
      <c r="BG522" s="105"/>
      <c r="BH522" s="105"/>
      <c r="BI522" s="105"/>
      <c r="BJ522" s="105"/>
    </row>
    <row r="523" spans="2:62" s="105" customFormat="1" ht="13.5" customHeight="1">
      <c r="F523" s="351"/>
      <c r="G523" s="351"/>
      <c r="H523" s="496"/>
      <c r="I523" s="117"/>
      <c r="J523" s="117"/>
      <c r="K523" s="117"/>
      <c r="L523" s="117"/>
      <c r="M523" s="117"/>
      <c r="N523" s="117"/>
      <c r="O523" s="117"/>
      <c r="P523" s="117"/>
      <c r="S523" s="117"/>
      <c r="U523" s="352"/>
      <c r="AZ523" s="352"/>
    </row>
    <row r="524" spans="2:62" s="105" customFormat="1"/>
    <row r="525" spans="2:62" s="105" customFormat="1"/>
    <row r="526" spans="2:62" s="105" customFormat="1"/>
    <row r="527" spans="2:62" s="105" customFormat="1"/>
    <row r="528" spans="2:62" s="105" customFormat="1"/>
    <row r="529" s="105" customFormat="1"/>
    <row r="530" s="105" customFormat="1"/>
    <row r="531" s="105" customFormat="1"/>
    <row r="532" s="105" customFormat="1"/>
    <row r="533" s="105" customFormat="1"/>
    <row r="534" s="105" customFormat="1"/>
    <row r="535" s="105" customFormat="1"/>
    <row r="536" s="105" customFormat="1"/>
    <row r="537" s="105" customFormat="1"/>
    <row r="538" s="105" customFormat="1"/>
    <row r="539" s="105" customFormat="1"/>
    <row r="540" s="105" customFormat="1"/>
    <row r="541" s="105" customFormat="1"/>
    <row r="542" s="105" customFormat="1"/>
    <row r="543" s="105" customFormat="1"/>
    <row r="544" s="105" customFormat="1"/>
    <row r="545" s="105" customFormat="1"/>
    <row r="546" s="105" customFormat="1"/>
    <row r="547" s="105" customFormat="1"/>
    <row r="548" s="105" customFormat="1"/>
    <row r="549" s="105" customFormat="1"/>
    <row r="550" s="105" customFormat="1"/>
    <row r="551" s="105" customFormat="1"/>
    <row r="552" s="105" customFormat="1"/>
    <row r="553" s="105" customFormat="1"/>
    <row r="554" s="105" customFormat="1"/>
    <row r="555" s="105" customFormat="1"/>
    <row r="556" s="105" customFormat="1"/>
    <row r="557" s="105" customFormat="1"/>
    <row r="558" s="105" customFormat="1"/>
    <row r="559" s="105" customFormat="1"/>
    <row r="560" s="105" customFormat="1"/>
    <row r="561" s="105" customFormat="1"/>
    <row r="562" s="105" customFormat="1"/>
    <row r="563" s="105" customFormat="1"/>
    <row r="564" s="105" customFormat="1"/>
    <row r="565" s="105" customFormat="1"/>
    <row r="566" s="105" customFormat="1"/>
    <row r="567" s="105" customFormat="1"/>
    <row r="568" s="105" customFormat="1"/>
    <row r="569" s="105" customFormat="1"/>
    <row r="570" s="105" customFormat="1"/>
    <row r="571" s="105" customFormat="1"/>
    <row r="572" s="105" customFormat="1"/>
    <row r="573" s="105" customFormat="1"/>
    <row r="574" s="105" customFormat="1"/>
    <row r="575" s="105" customFormat="1"/>
    <row r="576" s="105" customFormat="1"/>
    <row r="577" s="105" customFormat="1"/>
    <row r="578" s="105" customFormat="1"/>
    <row r="579" s="105" customFormat="1"/>
    <row r="580" s="105" customFormat="1"/>
    <row r="581" s="105" customFormat="1"/>
    <row r="582" s="105" customFormat="1"/>
    <row r="583" s="105" customFormat="1"/>
    <row r="584" s="105" customFormat="1"/>
    <row r="585" s="105" customFormat="1"/>
    <row r="586" s="105" customFormat="1"/>
    <row r="587" s="105" customFormat="1"/>
    <row r="588" s="105" customFormat="1"/>
    <row r="589" s="105" customFormat="1"/>
    <row r="590" s="105" customFormat="1"/>
    <row r="591" s="105" customFormat="1"/>
    <row r="592" s="105" customFormat="1"/>
    <row r="593" s="105" customFormat="1"/>
    <row r="594" s="105" customFormat="1"/>
    <row r="595" s="105" customFormat="1"/>
    <row r="596" s="105" customFormat="1"/>
    <row r="597" s="105" customFormat="1"/>
    <row r="598" s="105" customFormat="1"/>
    <row r="599" s="105" customFormat="1"/>
    <row r="600" s="105" customFormat="1"/>
    <row r="601" s="105" customFormat="1"/>
    <row r="602" s="105" customFormat="1"/>
    <row r="603" s="105" customFormat="1"/>
    <row r="604" s="105" customFormat="1"/>
    <row r="605" s="105" customFormat="1"/>
    <row r="606" s="105" customFormat="1"/>
    <row r="607" s="105" customFormat="1"/>
    <row r="608" s="105" customFormat="1"/>
    <row r="609" s="105" customFormat="1"/>
    <row r="610" s="105" customFormat="1"/>
    <row r="611" s="105" customFormat="1"/>
    <row r="612" s="105" customFormat="1"/>
    <row r="613" s="105" customFormat="1"/>
    <row r="614" s="105" customFormat="1"/>
    <row r="615" s="105" customFormat="1"/>
    <row r="616" s="105" customFormat="1"/>
    <row r="617" s="105" customFormat="1"/>
    <row r="618" s="105" customFormat="1"/>
    <row r="619" s="105" customFormat="1"/>
    <row r="620" s="105" customFormat="1"/>
    <row r="621" s="105" customFormat="1"/>
    <row r="622" s="105" customFormat="1"/>
    <row r="623" s="105" customFormat="1"/>
    <row r="624" s="105" customFormat="1"/>
    <row r="625" s="105" customFormat="1"/>
    <row r="626" s="105" customFormat="1"/>
    <row r="627" s="105" customFormat="1"/>
    <row r="628" s="105" customFormat="1"/>
    <row r="629" s="105" customFormat="1"/>
    <row r="630" s="105" customFormat="1"/>
    <row r="631" s="105" customFormat="1"/>
    <row r="632" s="105" customFormat="1"/>
    <row r="633" s="105" customFormat="1"/>
    <row r="634" s="105" customFormat="1"/>
    <row r="635" s="105" customFormat="1"/>
    <row r="636" s="105" customFormat="1"/>
    <row r="637" s="105" customFormat="1"/>
    <row r="638" s="105" customFormat="1"/>
    <row r="639" s="105" customFormat="1"/>
    <row r="640" s="105" customFormat="1"/>
    <row r="641" s="105" customFormat="1"/>
    <row r="642" s="105" customFormat="1"/>
    <row r="643" s="105" customFormat="1"/>
    <row r="644" s="105" customFormat="1"/>
    <row r="645" s="105" customFormat="1"/>
    <row r="646" s="105" customFormat="1"/>
    <row r="647" s="105" customFormat="1"/>
    <row r="648" s="105" customFormat="1"/>
    <row r="649" s="105" customFormat="1"/>
    <row r="650" s="105" customFormat="1"/>
    <row r="651" s="105" customFormat="1"/>
    <row r="652" s="105" customFormat="1"/>
    <row r="653" s="105" customFormat="1"/>
    <row r="654" s="105" customFormat="1"/>
    <row r="655" s="105" customFormat="1"/>
    <row r="656" s="105" customFormat="1"/>
    <row r="657" s="105" customFormat="1"/>
    <row r="658" s="105" customFormat="1"/>
    <row r="659" s="105" customFormat="1"/>
    <row r="660" s="105" customFormat="1"/>
    <row r="661" s="105" customFormat="1"/>
    <row r="662" s="105" customFormat="1"/>
    <row r="663" s="105" customFormat="1"/>
    <row r="664" s="105" customFormat="1"/>
    <row r="665" s="105" customFormat="1"/>
    <row r="666" s="105" customFormat="1"/>
    <row r="667" s="105" customFormat="1"/>
    <row r="668" s="105" customFormat="1"/>
    <row r="669" s="105" customFormat="1"/>
    <row r="670" s="105" customFormat="1"/>
    <row r="671" s="105" customFormat="1"/>
    <row r="672" s="105" customFormat="1"/>
    <row r="673" s="105" customFormat="1"/>
    <row r="674" s="105" customFormat="1"/>
    <row r="675" s="105" customFormat="1"/>
    <row r="676" s="105" customFormat="1"/>
    <row r="677" s="105" customFormat="1"/>
    <row r="678" s="105" customFormat="1"/>
    <row r="679" s="105" customFormat="1"/>
    <row r="680" s="105" customFormat="1"/>
    <row r="681" s="105" customFormat="1"/>
    <row r="682" s="105" customFormat="1"/>
    <row r="683" s="105" customFormat="1"/>
    <row r="684" s="105" customFormat="1"/>
    <row r="685" s="105" customFormat="1"/>
    <row r="686" s="105" customFormat="1"/>
    <row r="687" s="105" customFormat="1"/>
    <row r="688" s="105" customFormat="1"/>
    <row r="689" s="105" customFormat="1"/>
    <row r="690" s="105" customFormat="1"/>
    <row r="691" s="105" customFormat="1"/>
    <row r="692" s="105" customFormat="1"/>
    <row r="693" s="105" customFormat="1"/>
    <row r="694" s="105" customFormat="1"/>
    <row r="695" s="105" customFormat="1"/>
    <row r="696" s="105" customFormat="1"/>
    <row r="697" s="105" customFormat="1"/>
    <row r="698" s="105" customFormat="1"/>
    <row r="699" s="105" customFormat="1"/>
    <row r="700" s="105" customFormat="1"/>
    <row r="701" s="105" customFormat="1"/>
    <row r="702" s="105" customFormat="1"/>
    <row r="703" s="105" customFormat="1"/>
    <row r="704" s="105" customFormat="1"/>
    <row r="705" s="105" customFormat="1"/>
    <row r="706" s="105" customFormat="1"/>
    <row r="707" s="105" customFormat="1"/>
    <row r="708" s="105" customFormat="1"/>
    <row r="709" s="105" customFormat="1"/>
    <row r="710" s="105" customFormat="1"/>
    <row r="711" s="105" customFormat="1"/>
    <row r="712" s="105" customFormat="1"/>
    <row r="713" s="105" customFormat="1"/>
    <row r="714" s="105" customFormat="1"/>
    <row r="715" s="105" customFormat="1"/>
    <row r="716" s="105" customFormat="1"/>
    <row r="717" s="105" customFormat="1"/>
    <row r="718" s="105" customFormat="1"/>
    <row r="719" s="105" customFormat="1"/>
    <row r="720" s="105" customFormat="1"/>
    <row r="721" s="105" customFormat="1"/>
    <row r="722" s="105" customFormat="1"/>
    <row r="723" s="105" customFormat="1"/>
    <row r="724" s="105" customFormat="1"/>
    <row r="725" s="105" customFormat="1"/>
    <row r="726" s="105" customFormat="1"/>
    <row r="727" s="105" customFormat="1"/>
    <row r="728" s="105" customFormat="1"/>
    <row r="729" s="105" customFormat="1"/>
    <row r="730" s="105" customFormat="1"/>
    <row r="731" s="105" customFormat="1"/>
    <row r="732" s="105" customFormat="1"/>
    <row r="733" s="105" customFormat="1"/>
    <row r="734" s="105" customFormat="1"/>
    <row r="735" s="105" customFormat="1"/>
    <row r="736" s="105" customFormat="1"/>
    <row r="737" s="105" customFormat="1"/>
    <row r="738" s="105" customFormat="1"/>
    <row r="739" s="105" customFormat="1"/>
    <row r="740" s="105" customFormat="1"/>
    <row r="741" s="105" customFormat="1"/>
    <row r="742" s="105" customFormat="1"/>
    <row r="743" s="105" customFormat="1"/>
    <row r="744" s="105" customFormat="1"/>
    <row r="745" s="105" customFormat="1"/>
    <row r="746" s="105" customFormat="1"/>
    <row r="747" s="105" customFormat="1"/>
    <row r="748" s="105" customFormat="1"/>
    <row r="749" s="105" customFormat="1"/>
    <row r="750" s="105" customFormat="1"/>
    <row r="751" s="105" customFormat="1"/>
    <row r="752" s="105" customFormat="1"/>
    <row r="753" s="105" customFormat="1"/>
    <row r="754" s="105" customFormat="1"/>
    <row r="755" s="105" customFormat="1"/>
    <row r="756" s="105" customFormat="1"/>
    <row r="757" s="105" customFormat="1"/>
    <row r="758" s="105" customFormat="1"/>
    <row r="759" s="105" customFormat="1"/>
    <row r="760" s="105" customFormat="1"/>
    <row r="761" s="105" customFormat="1"/>
    <row r="762" s="105" customFormat="1"/>
    <row r="763" s="105" customFormat="1"/>
    <row r="764" s="105" customFormat="1"/>
    <row r="765" s="105" customFormat="1"/>
    <row r="766" s="105" customFormat="1"/>
    <row r="767" s="105" customFormat="1"/>
    <row r="768" s="105" customFormat="1"/>
    <row r="769" s="105" customFormat="1"/>
    <row r="770" s="105" customFormat="1"/>
    <row r="771" s="105" customFormat="1"/>
    <row r="772" s="105" customFormat="1"/>
    <row r="773" s="105" customFormat="1"/>
    <row r="774" s="105" customFormat="1"/>
    <row r="775" s="105" customFormat="1"/>
    <row r="776" s="105" customFormat="1"/>
    <row r="777" s="105" customFormat="1"/>
    <row r="778" s="105" customFormat="1"/>
    <row r="779" s="105" customFormat="1"/>
    <row r="780" s="105" customFormat="1"/>
    <row r="781" s="105" customFormat="1"/>
    <row r="782" s="105" customFormat="1"/>
    <row r="783" s="105" customFormat="1"/>
    <row r="784" s="105" customFormat="1"/>
    <row r="785" s="105" customFormat="1"/>
    <row r="786" s="105" customFormat="1"/>
    <row r="787" s="105" customFormat="1"/>
    <row r="788" s="105" customFormat="1"/>
    <row r="789" s="105" customFormat="1"/>
    <row r="790" s="105" customFormat="1"/>
    <row r="791" s="105" customFormat="1"/>
    <row r="792" s="105" customFormat="1"/>
    <row r="793" s="105" customFormat="1"/>
    <row r="794" s="105" customFormat="1"/>
    <row r="795" s="105" customFormat="1"/>
    <row r="796" s="105" customFormat="1"/>
    <row r="797" s="105" customFormat="1"/>
    <row r="798" s="105" customFormat="1"/>
    <row r="799" s="105" customFormat="1"/>
    <row r="800" s="105" customFormat="1"/>
    <row r="801" s="105" customFormat="1"/>
    <row r="802" s="105" customFormat="1"/>
    <row r="803" s="105" customFormat="1"/>
    <row r="804" s="105" customFormat="1"/>
    <row r="805" s="105" customFormat="1"/>
    <row r="806" s="105" customFormat="1"/>
    <row r="807" s="105" customFormat="1"/>
    <row r="808" s="105" customFormat="1"/>
    <row r="809" s="105" customFormat="1"/>
    <row r="810" s="105" customFormat="1"/>
    <row r="811" s="105" customFormat="1"/>
    <row r="812" s="105" customFormat="1"/>
    <row r="813" s="105" customFormat="1"/>
    <row r="814" s="105" customFormat="1"/>
    <row r="815" s="105" customFormat="1"/>
    <row r="816" s="105" customFormat="1"/>
    <row r="817" s="105" customFormat="1"/>
    <row r="818" s="105" customFormat="1"/>
    <row r="819" s="105" customFormat="1"/>
    <row r="820" s="105" customFormat="1"/>
    <row r="821" s="105" customFormat="1"/>
    <row r="822" s="105" customFormat="1"/>
    <row r="823" s="105" customFormat="1"/>
    <row r="824" s="105" customFormat="1"/>
    <row r="825" s="105" customFormat="1"/>
    <row r="826" s="105" customFormat="1"/>
    <row r="827" s="105" customFormat="1"/>
    <row r="828" s="105" customFormat="1"/>
    <row r="829" s="105" customFormat="1"/>
    <row r="830" s="105" customFormat="1"/>
    <row r="831" s="105" customFormat="1"/>
    <row r="832" s="105" customFormat="1"/>
    <row r="833" s="105" customFormat="1"/>
    <row r="834" s="105" customFormat="1"/>
    <row r="835" s="105" customFormat="1"/>
    <row r="836" s="105" customFormat="1"/>
    <row r="837" s="105" customFormat="1"/>
    <row r="838" s="105" customFormat="1"/>
    <row r="839" s="105" customFormat="1"/>
    <row r="840" s="105" customFormat="1"/>
    <row r="841" s="105" customFormat="1"/>
    <row r="842" s="105" customFormat="1"/>
    <row r="843" s="105" customFormat="1"/>
    <row r="844" s="105" customFormat="1"/>
    <row r="845" s="105" customFormat="1"/>
    <row r="846" s="105" customFormat="1"/>
    <row r="847" s="105" customFormat="1"/>
    <row r="848" s="105" customFormat="1"/>
    <row r="849" s="105" customFormat="1"/>
    <row r="850" s="105" customFormat="1"/>
    <row r="851" s="105" customFormat="1"/>
    <row r="852" s="105" customFormat="1"/>
    <row r="853" s="105" customFormat="1"/>
    <row r="854" s="105" customFormat="1"/>
    <row r="855" s="105" customFormat="1"/>
    <row r="856" s="105" customFormat="1"/>
    <row r="857" s="105" customFormat="1"/>
    <row r="858" s="105" customFormat="1"/>
    <row r="859" s="105" customFormat="1"/>
    <row r="860" s="105" customFormat="1"/>
    <row r="861" s="105" customFormat="1"/>
    <row r="862" s="105" customFormat="1"/>
    <row r="863" s="105" customFormat="1"/>
    <row r="864" s="105" customFormat="1"/>
    <row r="865" s="105" customFormat="1"/>
    <row r="866" s="105" customFormat="1"/>
    <row r="867" s="105" customFormat="1"/>
    <row r="868" s="105" customFormat="1"/>
    <row r="869" s="105" customFormat="1"/>
    <row r="870" s="105" customFormat="1"/>
    <row r="871" s="105" customFormat="1"/>
    <row r="872" s="105" customFormat="1"/>
    <row r="873" s="105" customFormat="1"/>
    <row r="874" s="105" customFormat="1"/>
    <row r="875" s="105" customFormat="1"/>
    <row r="876" s="105" customFormat="1"/>
    <row r="877" s="105" customFormat="1"/>
    <row r="878" s="105" customFormat="1"/>
    <row r="879" s="105" customFormat="1"/>
    <row r="880" s="105" customFormat="1"/>
    <row r="881" s="105" customFormat="1"/>
    <row r="882" s="105" customFormat="1"/>
    <row r="883" s="105" customFormat="1"/>
    <row r="884" s="105" customFormat="1"/>
    <row r="885" s="105" customFormat="1"/>
    <row r="886" s="105" customFormat="1"/>
    <row r="887" s="105" customFormat="1"/>
    <row r="888" s="105" customFormat="1"/>
    <row r="889" s="105" customFormat="1"/>
    <row r="890" s="105" customFormat="1"/>
    <row r="891" s="105" customFormat="1"/>
    <row r="892" s="105" customFormat="1"/>
    <row r="893" s="105" customFormat="1"/>
    <row r="894" s="105" customFormat="1"/>
    <row r="895" s="105" customFormat="1"/>
    <row r="896" s="105" customFormat="1"/>
    <row r="897" s="105" customFormat="1"/>
    <row r="898" s="105" customFormat="1"/>
    <row r="899" s="105" customFormat="1"/>
    <row r="900" s="105" customFormat="1"/>
    <row r="901" s="105" customFormat="1"/>
    <row r="902" s="105" customFormat="1"/>
    <row r="903" s="105" customFormat="1"/>
    <row r="904" s="105" customFormat="1"/>
    <row r="905" s="105" customFormat="1"/>
    <row r="906" s="105" customFormat="1"/>
    <row r="907" s="105" customFormat="1"/>
    <row r="908" s="105" customFormat="1"/>
    <row r="909" s="105" customFormat="1"/>
    <row r="910" s="105" customFormat="1"/>
    <row r="911" s="105" customFormat="1"/>
    <row r="912" s="105" customFormat="1"/>
    <row r="913" s="105" customFormat="1"/>
    <row r="914" s="105" customFormat="1"/>
    <row r="915" s="105" customFormat="1"/>
    <row r="916" s="105" customFormat="1"/>
    <row r="917" s="105" customFormat="1"/>
    <row r="918" s="105" customFormat="1"/>
    <row r="919" s="105" customFormat="1"/>
    <row r="920" s="105" customFormat="1"/>
    <row r="921" s="105" customFormat="1"/>
    <row r="922" s="105" customFormat="1"/>
    <row r="923" s="105" customFormat="1"/>
    <row r="924" s="105" customFormat="1"/>
    <row r="925" s="105" customFormat="1"/>
    <row r="926" s="105" customFormat="1"/>
    <row r="927" s="105" customFormat="1"/>
    <row r="928" s="105" customFormat="1"/>
    <row r="929" s="105" customFormat="1"/>
    <row r="930" s="105" customFormat="1"/>
    <row r="931" s="105" customFormat="1"/>
    <row r="932" s="105" customFormat="1"/>
    <row r="933" s="105" customFormat="1"/>
    <row r="934" s="105" customFormat="1"/>
    <row r="935" s="105" customFormat="1"/>
    <row r="936" s="105" customFormat="1"/>
    <row r="937" s="105" customFormat="1"/>
    <row r="938" s="105" customFormat="1"/>
    <row r="939" s="105" customFormat="1"/>
    <row r="940" s="105" customFormat="1"/>
    <row r="941" s="105" customFormat="1"/>
    <row r="942" s="105" customFormat="1"/>
    <row r="943" s="105" customFormat="1"/>
    <row r="944" s="105" customFormat="1"/>
    <row r="945" s="105" customFormat="1"/>
    <row r="946" s="105" customFormat="1"/>
    <row r="947" s="105" customFormat="1"/>
    <row r="948" s="105" customFormat="1"/>
    <row r="949" s="105" customFormat="1"/>
    <row r="950" s="105" customFormat="1"/>
    <row r="951" s="105" customFormat="1"/>
    <row r="952" s="105" customFormat="1"/>
    <row r="953" s="105" customFormat="1"/>
    <row r="954" s="105" customFormat="1"/>
    <row r="955" s="105" customFormat="1"/>
    <row r="956" s="105" customFormat="1"/>
    <row r="957" s="105" customFormat="1"/>
    <row r="958" s="105" customFormat="1"/>
    <row r="959" s="105" customFormat="1"/>
    <row r="960" s="105" customFormat="1"/>
    <row r="961" s="105" customFormat="1"/>
    <row r="962" s="105" customFormat="1"/>
    <row r="963" s="105" customFormat="1"/>
    <row r="964" s="105" customFormat="1"/>
    <row r="965" s="105" customFormat="1"/>
    <row r="966" s="105" customFormat="1"/>
    <row r="967" s="105" customFormat="1"/>
    <row r="968" s="105" customFormat="1"/>
    <row r="969" s="105" customFormat="1"/>
    <row r="970" s="105" customFormat="1"/>
    <row r="971" s="105" customFormat="1"/>
    <row r="972" s="105" customFormat="1"/>
    <row r="973" s="105" customFormat="1"/>
    <row r="974" s="105" customFormat="1"/>
    <row r="975" s="105" customFormat="1"/>
    <row r="976" s="105" customFormat="1"/>
    <row r="977" s="105" customFormat="1"/>
    <row r="978" s="105" customFormat="1"/>
    <row r="979" s="105" customFormat="1"/>
    <row r="980" s="105" customFormat="1"/>
    <row r="981" s="105" customFormat="1"/>
    <row r="982" s="105" customFormat="1"/>
    <row r="983" s="105" customFormat="1"/>
    <row r="984" s="105" customFormat="1"/>
    <row r="985" s="105" customFormat="1"/>
    <row r="986" s="105" customFormat="1"/>
    <row r="987" s="105" customFormat="1"/>
    <row r="988" s="105" customFormat="1"/>
    <row r="989" s="105" customFormat="1"/>
    <row r="990" s="105" customFormat="1"/>
    <row r="991" s="105" customFormat="1"/>
    <row r="992" s="105" customFormat="1"/>
    <row r="993" s="105" customFormat="1"/>
    <row r="994" s="105" customFormat="1"/>
    <row r="995" s="105" customFormat="1"/>
    <row r="996" s="105" customFormat="1"/>
    <row r="997" s="105" customFormat="1"/>
    <row r="998" s="105" customFormat="1"/>
    <row r="999" s="105" customFormat="1"/>
    <row r="1000" s="105" customFormat="1"/>
  </sheetData>
  <sheetProtection algorithmName="SHA-512" hashValue="zgxgKkjdDKhg5ZPr9FdIaSOGpuoVumz84bH8zD4zHKYOLDIn6LTYIwkOzGFEOFzDsb6EQ8Qk2G2wH9NsvL8LDQ==" saltValue="hV8nve/U0CuymSsXVGoFKQ==" spinCount="100000" sheet="1" formatCells="0" formatColumns="0" formatRows="0"/>
  <mergeCells count="944">
    <mergeCell ref="C356:F356"/>
    <mergeCell ref="G356:H356"/>
    <mergeCell ref="C357:F357"/>
    <mergeCell ref="G357:H357"/>
    <mergeCell ref="C358:F358"/>
    <mergeCell ref="G358:H358"/>
    <mergeCell ref="C359:F359"/>
    <mergeCell ref="G359:H359"/>
    <mergeCell ref="C345:F345"/>
    <mergeCell ref="G345:H345"/>
    <mergeCell ref="C346:F346"/>
    <mergeCell ref="G346:H346"/>
    <mergeCell ref="C347:F347"/>
    <mergeCell ref="G347:H347"/>
    <mergeCell ref="C348:F348"/>
    <mergeCell ref="G348:H348"/>
    <mergeCell ref="C349:F349"/>
    <mergeCell ref="G349:H349"/>
    <mergeCell ref="C353:F353"/>
    <mergeCell ref="G353:H353"/>
    <mergeCell ref="C354:F354"/>
    <mergeCell ref="G354:H354"/>
    <mergeCell ref="C355:F355"/>
    <mergeCell ref="G355:H355"/>
    <mergeCell ref="C16:F16"/>
    <mergeCell ref="G16:H16"/>
    <mergeCell ref="C17:F17"/>
    <mergeCell ref="G17:H17"/>
    <mergeCell ref="C18:F18"/>
    <mergeCell ref="G18:H18"/>
    <mergeCell ref="C19:F19"/>
    <mergeCell ref="G19:H19"/>
    <mergeCell ref="C20:F20"/>
    <mergeCell ref="G20:H20"/>
    <mergeCell ref="P6:Q6"/>
    <mergeCell ref="C10:F10"/>
    <mergeCell ref="C12:F12"/>
    <mergeCell ref="C13:F13"/>
    <mergeCell ref="G13:H13"/>
    <mergeCell ref="C14:F14"/>
    <mergeCell ref="G14:H14"/>
    <mergeCell ref="C15:F15"/>
    <mergeCell ref="G15:H15"/>
    <mergeCell ref="C138:F138"/>
    <mergeCell ref="G138:H138"/>
    <mergeCell ref="C139:F139"/>
    <mergeCell ref="G139:H139"/>
    <mergeCell ref="C61:F61"/>
    <mergeCell ref="G61:H61"/>
    <mergeCell ref="C63:F63"/>
    <mergeCell ref="C64:F64"/>
    <mergeCell ref="G64:H64"/>
    <mergeCell ref="C67:F67"/>
    <mergeCell ref="G67:H67"/>
    <mergeCell ref="C68:F68"/>
    <mergeCell ref="G68:H68"/>
    <mergeCell ref="C69:F69"/>
    <mergeCell ref="G69:H69"/>
    <mergeCell ref="C70:F70"/>
    <mergeCell ref="G70:H70"/>
    <mergeCell ref="C71:F71"/>
    <mergeCell ref="G71:H71"/>
    <mergeCell ref="C72:F72"/>
    <mergeCell ref="G72:H72"/>
    <mergeCell ref="C73:F73"/>
    <mergeCell ref="G73:H73"/>
    <mergeCell ref="C74:F74"/>
    <mergeCell ref="C2:F2"/>
    <mergeCell ref="B3:D3"/>
    <mergeCell ref="AZ3:BD3"/>
    <mergeCell ref="B4:H4"/>
    <mergeCell ref="AZ4:BD4"/>
    <mergeCell ref="B5:C5"/>
    <mergeCell ref="I5:O5"/>
    <mergeCell ref="W5:AB5"/>
    <mergeCell ref="AD5:AI5"/>
    <mergeCell ref="AK5:AR5"/>
    <mergeCell ref="C21:F21"/>
    <mergeCell ref="G21:H21"/>
    <mergeCell ref="C22:F22"/>
    <mergeCell ref="G22:H22"/>
    <mergeCell ref="C23:F23"/>
    <mergeCell ref="G23:H23"/>
    <mergeCell ref="C24:F24"/>
    <mergeCell ref="G24:H24"/>
    <mergeCell ref="C25:F25"/>
    <mergeCell ref="G25:H25"/>
    <mergeCell ref="C26:F26"/>
    <mergeCell ref="G26:H26"/>
    <mergeCell ref="C27:F27"/>
    <mergeCell ref="G27:H27"/>
    <mergeCell ref="C29:F29"/>
    <mergeCell ref="C30:F30"/>
    <mergeCell ref="G30:H30"/>
    <mergeCell ref="C31:F31"/>
    <mergeCell ref="G31:H31"/>
    <mergeCell ref="C32:F32"/>
    <mergeCell ref="G32:H32"/>
    <mergeCell ref="C33:F33"/>
    <mergeCell ref="G33:H33"/>
    <mergeCell ref="C34:F34"/>
    <mergeCell ref="G34:H34"/>
    <mergeCell ref="C35:F35"/>
    <mergeCell ref="G35:H35"/>
    <mergeCell ref="C36:F36"/>
    <mergeCell ref="G36:H36"/>
    <mergeCell ref="C37:F37"/>
    <mergeCell ref="G37:H37"/>
    <mergeCell ref="C38:F38"/>
    <mergeCell ref="G38:H38"/>
    <mergeCell ref="C39:F39"/>
    <mergeCell ref="G39:H39"/>
    <mergeCell ref="C40:F40"/>
    <mergeCell ref="G40:H40"/>
    <mergeCell ref="C41:F41"/>
    <mergeCell ref="G41:H41"/>
    <mergeCell ref="C42:F42"/>
    <mergeCell ref="G42:H42"/>
    <mergeCell ref="C43:F43"/>
    <mergeCell ref="G43:H43"/>
    <mergeCell ref="C44:F44"/>
    <mergeCell ref="G44:H44"/>
    <mergeCell ref="C46:F46"/>
    <mergeCell ref="C47:F47"/>
    <mergeCell ref="G47:H47"/>
    <mergeCell ref="C48:F48"/>
    <mergeCell ref="G48:H48"/>
    <mergeCell ref="C49:F49"/>
    <mergeCell ref="G49:H49"/>
    <mergeCell ref="C50:F50"/>
    <mergeCell ref="G50:H50"/>
    <mergeCell ref="C51:F51"/>
    <mergeCell ref="G51:H51"/>
    <mergeCell ref="C52:F52"/>
    <mergeCell ref="G52:H52"/>
    <mergeCell ref="C53:F53"/>
    <mergeCell ref="G53:H53"/>
    <mergeCell ref="C54:F54"/>
    <mergeCell ref="G54:H54"/>
    <mergeCell ref="C55:F55"/>
    <mergeCell ref="G55:H55"/>
    <mergeCell ref="C56:F56"/>
    <mergeCell ref="G56:H56"/>
    <mergeCell ref="C57:F57"/>
    <mergeCell ref="G57:H57"/>
    <mergeCell ref="C58:F58"/>
    <mergeCell ref="G58:H58"/>
    <mergeCell ref="C59:F59"/>
    <mergeCell ref="G59:H59"/>
    <mergeCell ref="C60:F60"/>
    <mergeCell ref="G60:H60"/>
    <mergeCell ref="C65:F65"/>
    <mergeCell ref="G65:H65"/>
    <mergeCell ref="C66:F66"/>
    <mergeCell ref="G66:H66"/>
    <mergeCell ref="G74:H74"/>
    <mergeCell ref="C75:F75"/>
    <mergeCell ref="G75:H75"/>
    <mergeCell ref="C76:F76"/>
    <mergeCell ref="G76:H76"/>
    <mergeCell ref="C77:F77"/>
    <mergeCell ref="G77:H77"/>
    <mergeCell ref="C78:F78"/>
    <mergeCell ref="G78:H78"/>
    <mergeCell ref="C80:F80"/>
    <mergeCell ref="C81:F81"/>
    <mergeCell ref="G81:H81"/>
    <mergeCell ref="C82:F82"/>
    <mergeCell ref="G82:H82"/>
    <mergeCell ref="C83:F83"/>
    <mergeCell ref="G83:H83"/>
    <mergeCell ref="C84:F84"/>
    <mergeCell ref="G84:H84"/>
    <mergeCell ref="C85:F85"/>
    <mergeCell ref="G85:H85"/>
    <mergeCell ref="C86:F86"/>
    <mergeCell ref="G86:H86"/>
    <mergeCell ref="C87:F87"/>
    <mergeCell ref="G87:H87"/>
    <mergeCell ref="C88:F88"/>
    <mergeCell ref="G88:H88"/>
    <mergeCell ref="C89:F89"/>
    <mergeCell ref="G89:H89"/>
    <mergeCell ref="C90:F90"/>
    <mergeCell ref="G90:H90"/>
    <mergeCell ref="C91:F91"/>
    <mergeCell ref="G91:H91"/>
    <mergeCell ref="C92:F92"/>
    <mergeCell ref="G92:H92"/>
    <mergeCell ref="C93:F93"/>
    <mergeCell ref="G93:H93"/>
    <mergeCell ref="C94:F94"/>
    <mergeCell ref="G94:H94"/>
    <mergeCell ref="C95:F95"/>
    <mergeCell ref="G95:H95"/>
    <mergeCell ref="C97:F97"/>
    <mergeCell ref="C98:F98"/>
    <mergeCell ref="G98:H98"/>
    <mergeCell ref="C99:F99"/>
    <mergeCell ref="G99:H99"/>
    <mergeCell ref="C100:F100"/>
    <mergeCell ref="G100:H100"/>
    <mergeCell ref="C101:F101"/>
    <mergeCell ref="G101:H101"/>
    <mergeCell ref="C102:F102"/>
    <mergeCell ref="G102:H102"/>
    <mergeCell ref="C103:F103"/>
    <mergeCell ref="G103:H103"/>
    <mergeCell ref="C104:F104"/>
    <mergeCell ref="G104:H104"/>
    <mergeCell ref="C105:F105"/>
    <mergeCell ref="G105:H105"/>
    <mergeCell ref="C106:F106"/>
    <mergeCell ref="G106:H106"/>
    <mergeCell ref="C107:F107"/>
    <mergeCell ref="G107:H107"/>
    <mergeCell ref="C108:F108"/>
    <mergeCell ref="G108:H108"/>
    <mergeCell ref="C109:F109"/>
    <mergeCell ref="G109:H109"/>
    <mergeCell ref="C110:F110"/>
    <mergeCell ref="G110:H110"/>
    <mergeCell ref="C111:F111"/>
    <mergeCell ref="G111:H111"/>
    <mergeCell ref="C112:F112"/>
    <mergeCell ref="G112:H112"/>
    <mergeCell ref="C114:F114"/>
    <mergeCell ref="C115:F115"/>
    <mergeCell ref="G115:H115"/>
    <mergeCell ref="C116:F116"/>
    <mergeCell ref="G116:H116"/>
    <mergeCell ref="C117:F117"/>
    <mergeCell ref="G117:H117"/>
    <mergeCell ref="G118:H118"/>
    <mergeCell ref="C119:F119"/>
    <mergeCell ref="G119:H119"/>
    <mergeCell ref="C120:F120"/>
    <mergeCell ref="G120:H120"/>
    <mergeCell ref="C121:F121"/>
    <mergeCell ref="G121:H121"/>
    <mergeCell ref="C122:F122"/>
    <mergeCell ref="G122:H122"/>
    <mergeCell ref="C118:F118"/>
    <mergeCell ref="C123:F123"/>
    <mergeCell ref="G123:H123"/>
    <mergeCell ref="C124:F124"/>
    <mergeCell ref="G124:H124"/>
    <mergeCell ref="C125:F125"/>
    <mergeCell ref="G125:H125"/>
    <mergeCell ref="C126:F126"/>
    <mergeCell ref="G126:H126"/>
    <mergeCell ref="C127:F127"/>
    <mergeCell ref="G127:H127"/>
    <mergeCell ref="C128:F128"/>
    <mergeCell ref="G128:H128"/>
    <mergeCell ref="C129:F129"/>
    <mergeCell ref="G129:H129"/>
    <mergeCell ref="C131:F131"/>
    <mergeCell ref="C132:F132"/>
    <mergeCell ref="G132:H132"/>
    <mergeCell ref="C133:F133"/>
    <mergeCell ref="G133:H133"/>
    <mergeCell ref="C137:F137"/>
    <mergeCell ref="G137:H137"/>
    <mergeCell ref="C134:F134"/>
    <mergeCell ref="G134:H134"/>
    <mergeCell ref="C135:F135"/>
    <mergeCell ref="G135:H135"/>
    <mergeCell ref="C136:F136"/>
    <mergeCell ref="G136:H136"/>
    <mergeCell ref="C140:F140"/>
    <mergeCell ref="G140:H140"/>
    <mergeCell ref="C141:F141"/>
    <mergeCell ref="G141:H141"/>
    <mergeCell ref="C142:F142"/>
    <mergeCell ref="G142:H142"/>
    <mergeCell ref="C143:F143"/>
    <mergeCell ref="G143:H143"/>
    <mergeCell ref="C144:F144"/>
    <mergeCell ref="G144:H144"/>
    <mergeCell ref="C145:F145"/>
    <mergeCell ref="G145:H145"/>
    <mergeCell ref="C146:F146"/>
    <mergeCell ref="G146:H146"/>
    <mergeCell ref="C148:F148"/>
    <mergeCell ref="C149:F149"/>
    <mergeCell ref="G149:H149"/>
    <mergeCell ref="C150:F150"/>
    <mergeCell ref="G150:H150"/>
    <mergeCell ref="C151:F151"/>
    <mergeCell ref="G151:H151"/>
    <mergeCell ref="C152:F152"/>
    <mergeCell ref="G152:H152"/>
    <mergeCell ref="C153:F153"/>
    <mergeCell ref="G153:H153"/>
    <mergeCell ref="C154:F154"/>
    <mergeCell ref="G154:H154"/>
    <mergeCell ref="C155:F155"/>
    <mergeCell ref="G155:H155"/>
    <mergeCell ref="C156:F156"/>
    <mergeCell ref="G156:H156"/>
    <mergeCell ref="C157:F157"/>
    <mergeCell ref="G157:H157"/>
    <mergeCell ref="C158:F158"/>
    <mergeCell ref="G158:H158"/>
    <mergeCell ref="C159:F159"/>
    <mergeCell ref="G159:H159"/>
    <mergeCell ref="C160:F160"/>
    <mergeCell ref="G160:H160"/>
    <mergeCell ref="C161:F161"/>
    <mergeCell ref="G161:H161"/>
    <mergeCell ref="C162:F162"/>
    <mergeCell ref="G162:H162"/>
    <mergeCell ref="G163:H163"/>
    <mergeCell ref="C165:F165"/>
    <mergeCell ref="C166:F166"/>
    <mergeCell ref="G166:H166"/>
    <mergeCell ref="C167:F167"/>
    <mergeCell ref="G167:H167"/>
    <mergeCell ref="C163:F163"/>
    <mergeCell ref="C168:F168"/>
    <mergeCell ref="G168:H168"/>
    <mergeCell ref="C169:F169"/>
    <mergeCell ref="G169:H169"/>
    <mergeCell ref="C170:F170"/>
    <mergeCell ref="G170:H170"/>
    <mergeCell ref="C171:F171"/>
    <mergeCell ref="G171:H171"/>
    <mergeCell ref="C172:F172"/>
    <mergeCell ref="G172:H172"/>
    <mergeCell ref="C173:F173"/>
    <mergeCell ref="G173:H173"/>
    <mergeCell ref="C174:F174"/>
    <mergeCell ref="G174:H174"/>
    <mergeCell ref="G175:H175"/>
    <mergeCell ref="C176:F176"/>
    <mergeCell ref="G176:H176"/>
    <mergeCell ref="C177:F177"/>
    <mergeCell ref="G177:H177"/>
    <mergeCell ref="C175:F175"/>
    <mergeCell ref="C178:F178"/>
    <mergeCell ref="G178:H178"/>
    <mergeCell ref="C179:F179"/>
    <mergeCell ref="G179:H179"/>
    <mergeCell ref="C180:F180"/>
    <mergeCell ref="G180:H180"/>
    <mergeCell ref="C182:F182"/>
    <mergeCell ref="C183:F183"/>
    <mergeCell ref="G183:H183"/>
    <mergeCell ref="C184:F184"/>
    <mergeCell ref="G184:H184"/>
    <mergeCell ref="C185:F185"/>
    <mergeCell ref="G185:H185"/>
    <mergeCell ref="G186:H186"/>
    <mergeCell ref="C187:F187"/>
    <mergeCell ref="G187:H187"/>
    <mergeCell ref="C188:F188"/>
    <mergeCell ref="G188:H188"/>
    <mergeCell ref="C186:F186"/>
    <mergeCell ref="C189:F189"/>
    <mergeCell ref="G189:H189"/>
    <mergeCell ref="C190:F190"/>
    <mergeCell ref="G190:H190"/>
    <mergeCell ref="C191:F191"/>
    <mergeCell ref="G191:H191"/>
    <mergeCell ref="C192:F192"/>
    <mergeCell ref="G192:H192"/>
    <mergeCell ref="C193:F193"/>
    <mergeCell ref="G193:H193"/>
    <mergeCell ref="C194:F194"/>
    <mergeCell ref="G194:H194"/>
    <mergeCell ref="C195:F195"/>
    <mergeCell ref="G195:H195"/>
    <mergeCell ref="C196:F196"/>
    <mergeCell ref="G196:H196"/>
    <mergeCell ref="C197:F197"/>
    <mergeCell ref="G197:H197"/>
    <mergeCell ref="C199:F199"/>
    <mergeCell ref="C200:F200"/>
    <mergeCell ref="G200:H200"/>
    <mergeCell ref="C201:F201"/>
    <mergeCell ref="G201:H201"/>
    <mergeCell ref="C202:F202"/>
    <mergeCell ref="G202:H202"/>
    <mergeCell ref="C203:F203"/>
    <mergeCell ref="G203:H203"/>
    <mergeCell ref="C204:F204"/>
    <mergeCell ref="G204:H204"/>
    <mergeCell ref="C205:F205"/>
    <mergeCell ref="G205:H205"/>
    <mergeCell ref="C206:F206"/>
    <mergeCell ref="G206:H206"/>
    <mergeCell ref="C209:F209"/>
    <mergeCell ref="G209:H209"/>
    <mergeCell ref="C210:F210"/>
    <mergeCell ref="G210:H210"/>
    <mergeCell ref="C211:F211"/>
    <mergeCell ref="G211:H211"/>
    <mergeCell ref="C207:F207"/>
    <mergeCell ref="G207:H207"/>
    <mergeCell ref="C208:F208"/>
    <mergeCell ref="G208:H208"/>
    <mergeCell ref="C212:F212"/>
    <mergeCell ref="G212:H212"/>
    <mergeCell ref="C213:F213"/>
    <mergeCell ref="G213:H213"/>
    <mergeCell ref="C214:F214"/>
    <mergeCell ref="G214:H214"/>
    <mergeCell ref="C216:F216"/>
    <mergeCell ref="C217:F217"/>
    <mergeCell ref="G217:H217"/>
    <mergeCell ref="C218:F218"/>
    <mergeCell ref="G218:H218"/>
    <mergeCell ref="C219:F219"/>
    <mergeCell ref="G219:H219"/>
    <mergeCell ref="C220:F220"/>
    <mergeCell ref="G220:H220"/>
    <mergeCell ref="C221:F221"/>
    <mergeCell ref="G221:H221"/>
    <mergeCell ref="C222:F222"/>
    <mergeCell ref="G222:H222"/>
    <mergeCell ref="C223:F223"/>
    <mergeCell ref="G223:H223"/>
    <mergeCell ref="C224:F224"/>
    <mergeCell ref="G224:H224"/>
    <mergeCell ref="C225:F225"/>
    <mergeCell ref="G225:H225"/>
    <mergeCell ref="C226:F226"/>
    <mergeCell ref="G226:H226"/>
    <mergeCell ref="C227:F227"/>
    <mergeCell ref="G227:H227"/>
    <mergeCell ref="C228:F228"/>
    <mergeCell ref="G228:H228"/>
    <mergeCell ref="C229:F229"/>
    <mergeCell ref="G229:H229"/>
    <mergeCell ref="C230:F230"/>
    <mergeCell ref="G230:H230"/>
    <mergeCell ref="C231:F231"/>
    <mergeCell ref="G231:H231"/>
    <mergeCell ref="C233:F233"/>
    <mergeCell ref="C234:F234"/>
    <mergeCell ref="G234:H234"/>
    <mergeCell ref="C235:F235"/>
    <mergeCell ref="G235:H235"/>
    <mergeCell ref="G236:H236"/>
    <mergeCell ref="C237:F237"/>
    <mergeCell ref="G237:H237"/>
    <mergeCell ref="C238:F238"/>
    <mergeCell ref="G238:H238"/>
    <mergeCell ref="C236:F236"/>
    <mergeCell ref="C239:F239"/>
    <mergeCell ref="G239:H239"/>
    <mergeCell ref="C240:F240"/>
    <mergeCell ref="G240:H240"/>
    <mergeCell ref="C241:F241"/>
    <mergeCell ref="G241:H241"/>
    <mergeCell ref="C242:F242"/>
    <mergeCell ref="G242:H242"/>
    <mergeCell ref="C243:F243"/>
    <mergeCell ref="G243:H243"/>
    <mergeCell ref="C244:F244"/>
    <mergeCell ref="G244:H244"/>
    <mergeCell ref="C245:F245"/>
    <mergeCell ref="G245:H245"/>
    <mergeCell ref="G246:H246"/>
    <mergeCell ref="C247:F247"/>
    <mergeCell ref="G247:H247"/>
    <mergeCell ref="C248:F248"/>
    <mergeCell ref="G248:H248"/>
    <mergeCell ref="C246:F246"/>
    <mergeCell ref="C250:F250"/>
    <mergeCell ref="C251:F251"/>
    <mergeCell ref="G251:H251"/>
    <mergeCell ref="C252:F252"/>
    <mergeCell ref="G252:H252"/>
    <mergeCell ref="C253:F253"/>
    <mergeCell ref="G253:H253"/>
    <mergeCell ref="C254:F254"/>
    <mergeCell ref="G254:H254"/>
    <mergeCell ref="C255:F255"/>
    <mergeCell ref="G255:H255"/>
    <mergeCell ref="C256:F256"/>
    <mergeCell ref="G256:H256"/>
    <mergeCell ref="C257:F257"/>
    <mergeCell ref="G257:H257"/>
    <mergeCell ref="G258:H258"/>
    <mergeCell ref="C259:F259"/>
    <mergeCell ref="G259:H259"/>
    <mergeCell ref="C258:F258"/>
    <mergeCell ref="C260:F260"/>
    <mergeCell ref="G260:H260"/>
    <mergeCell ref="C261:F261"/>
    <mergeCell ref="G261:H261"/>
    <mergeCell ref="C262:F262"/>
    <mergeCell ref="G262:H262"/>
    <mergeCell ref="C263:F263"/>
    <mergeCell ref="G263:H263"/>
    <mergeCell ref="C264:F264"/>
    <mergeCell ref="G264:H264"/>
    <mergeCell ref="C265:F265"/>
    <mergeCell ref="G265:H265"/>
    <mergeCell ref="C267:F267"/>
    <mergeCell ref="C268:F268"/>
    <mergeCell ref="G268:H268"/>
    <mergeCell ref="C269:F269"/>
    <mergeCell ref="G269:H269"/>
    <mergeCell ref="C270:F270"/>
    <mergeCell ref="G270:H270"/>
    <mergeCell ref="C271:F271"/>
    <mergeCell ref="G271:H271"/>
    <mergeCell ref="C272:F272"/>
    <mergeCell ref="G272:H272"/>
    <mergeCell ref="C273:F273"/>
    <mergeCell ref="G273:H273"/>
    <mergeCell ref="C274:F274"/>
    <mergeCell ref="G274:H274"/>
    <mergeCell ref="C275:F275"/>
    <mergeCell ref="G275:H275"/>
    <mergeCell ref="C276:F276"/>
    <mergeCell ref="G276:H276"/>
    <mergeCell ref="C277:F277"/>
    <mergeCell ref="G277:H277"/>
    <mergeCell ref="C278:F278"/>
    <mergeCell ref="G278:H278"/>
    <mergeCell ref="C281:F281"/>
    <mergeCell ref="G281:H281"/>
    <mergeCell ref="C282:F282"/>
    <mergeCell ref="G282:H282"/>
    <mergeCell ref="C279:F279"/>
    <mergeCell ref="G279:H279"/>
    <mergeCell ref="C280:F280"/>
    <mergeCell ref="G280:H280"/>
    <mergeCell ref="C284:F284"/>
    <mergeCell ref="C285:F285"/>
    <mergeCell ref="G285:H285"/>
    <mergeCell ref="C286:F286"/>
    <mergeCell ref="G286:H286"/>
    <mergeCell ref="C287:F287"/>
    <mergeCell ref="G287:H287"/>
    <mergeCell ref="C288:F288"/>
    <mergeCell ref="G288:H288"/>
    <mergeCell ref="C289:F289"/>
    <mergeCell ref="G289:H289"/>
    <mergeCell ref="C290:F290"/>
    <mergeCell ref="G290:H290"/>
    <mergeCell ref="C291:F291"/>
    <mergeCell ref="G291:H291"/>
    <mergeCell ref="C292:F292"/>
    <mergeCell ref="G292:H292"/>
    <mergeCell ref="C293:F293"/>
    <mergeCell ref="G293:H293"/>
    <mergeCell ref="C294:F294"/>
    <mergeCell ref="G294:H294"/>
    <mergeCell ref="C295:F295"/>
    <mergeCell ref="G295:H295"/>
    <mergeCell ref="C296:F296"/>
    <mergeCell ref="G296:H296"/>
    <mergeCell ref="C297:F297"/>
    <mergeCell ref="G297:H297"/>
    <mergeCell ref="C298:F298"/>
    <mergeCell ref="G298:H298"/>
    <mergeCell ref="C299:F299"/>
    <mergeCell ref="G299:H299"/>
    <mergeCell ref="C301:F301"/>
    <mergeCell ref="C302:F302"/>
    <mergeCell ref="G302:H302"/>
    <mergeCell ref="G303:H303"/>
    <mergeCell ref="C304:F304"/>
    <mergeCell ref="G304:H304"/>
    <mergeCell ref="C305:F305"/>
    <mergeCell ref="G305:H305"/>
    <mergeCell ref="C306:F306"/>
    <mergeCell ref="G306:H306"/>
    <mergeCell ref="C307:F307"/>
    <mergeCell ref="G307:H307"/>
    <mergeCell ref="C303:F303"/>
    <mergeCell ref="C308:F308"/>
    <mergeCell ref="G308:H308"/>
    <mergeCell ref="C309:F309"/>
    <mergeCell ref="G309:H309"/>
    <mergeCell ref="C310:F310"/>
    <mergeCell ref="G310:H310"/>
    <mergeCell ref="C311:F311"/>
    <mergeCell ref="G311:H311"/>
    <mergeCell ref="C312:F312"/>
    <mergeCell ref="G312:H312"/>
    <mergeCell ref="C313:F313"/>
    <mergeCell ref="G313:H313"/>
    <mergeCell ref="C314:F314"/>
    <mergeCell ref="G314:H314"/>
    <mergeCell ref="C315:F315"/>
    <mergeCell ref="G315:H315"/>
    <mergeCell ref="C316:F316"/>
    <mergeCell ref="G316:H316"/>
    <mergeCell ref="C318:F318"/>
    <mergeCell ref="G319:H319"/>
    <mergeCell ref="C320:F320"/>
    <mergeCell ref="G320:H320"/>
    <mergeCell ref="C321:F321"/>
    <mergeCell ref="G321:H321"/>
    <mergeCell ref="C322:F322"/>
    <mergeCell ref="G322:H322"/>
    <mergeCell ref="C323:F323"/>
    <mergeCell ref="G323:H323"/>
    <mergeCell ref="C319:F319"/>
    <mergeCell ref="C324:F324"/>
    <mergeCell ref="G324:H324"/>
    <mergeCell ref="C325:F325"/>
    <mergeCell ref="G325:H325"/>
    <mergeCell ref="C326:F326"/>
    <mergeCell ref="G326:H326"/>
    <mergeCell ref="C327:F327"/>
    <mergeCell ref="G327:H327"/>
    <mergeCell ref="C328:F328"/>
    <mergeCell ref="G328:H328"/>
    <mergeCell ref="G329:H329"/>
    <mergeCell ref="C330:F330"/>
    <mergeCell ref="G330:H330"/>
    <mergeCell ref="C331:F331"/>
    <mergeCell ref="G331:H331"/>
    <mergeCell ref="C332:F332"/>
    <mergeCell ref="G332:H332"/>
    <mergeCell ref="C333:F333"/>
    <mergeCell ref="G333:H333"/>
    <mergeCell ref="C329:F329"/>
    <mergeCell ref="C335:F335"/>
    <mergeCell ref="C336:F336"/>
    <mergeCell ref="G336:H336"/>
    <mergeCell ref="C337:F337"/>
    <mergeCell ref="G337:H337"/>
    <mergeCell ref="C338:F338"/>
    <mergeCell ref="G338:H338"/>
    <mergeCell ref="C339:F339"/>
    <mergeCell ref="G339:H339"/>
    <mergeCell ref="C340:F340"/>
    <mergeCell ref="G340:H340"/>
    <mergeCell ref="C341:F341"/>
    <mergeCell ref="G341:H341"/>
    <mergeCell ref="C342:F342"/>
    <mergeCell ref="G342:H342"/>
    <mergeCell ref="C343:F343"/>
    <mergeCell ref="G343:H343"/>
    <mergeCell ref="C344:F344"/>
    <mergeCell ref="G344:H344"/>
    <mergeCell ref="C350:F350"/>
    <mergeCell ref="G350:H350"/>
    <mergeCell ref="C352:F352"/>
    <mergeCell ref="C360:F360"/>
    <mergeCell ref="G360:H360"/>
    <mergeCell ref="C361:F361"/>
    <mergeCell ref="G361:H361"/>
    <mergeCell ref="C362:F362"/>
    <mergeCell ref="G362:H362"/>
    <mergeCell ref="C363:F363"/>
    <mergeCell ref="G363:H363"/>
    <mergeCell ref="C364:F364"/>
    <mergeCell ref="G364:H364"/>
    <mergeCell ref="C365:F365"/>
    <mergeCell ref="G365:H365"/>
    <mergeCell ref="C366:F366"/>
    <mergeCell ref="G366:H366"/>
    <mergeCell ref="C367:F367"/>
    <mergeCell ref="G367:H367"/>
    <mergeCell ref="C369:F369"/>
    <mergeCell ref="C370:F370"/>
    <mergeCell ref="G370:H370"/>
    <mergeCell ref="C371:F371"/>
    <mergeCell ref="G371:H371"/>
    <mergeCell ref="C372:F372"/>
    <mergeCell ref="G372:H372"/>
    <mergeCell ref="C373:F373"/>
    <mergeCell ref="G373:H373"/>
    <mergeCell ref="C374:F374"/>
    <mergeCell ref="G374:H374"/>
    <mergeCell ref="C375:F375"/>
    <mergeCell ref="G375:H375"/>
    <mergeCell ref="C376:F376"/>
    <mergeCell ref="G376:H376"/>
    <mergeCell ref="C377:F377"/>
    <mergeCell ref="G377:H377"/>
    <mergeCell ref="C378:F378"/>
    <mergeCell ref="G378:H378"/>
    <mergeCell ref="C379:F379"/>
    <mergeCell ref="G379:H379"/>
    <mergeCell ref="C380:F380"/>
    <mergeCell ref="G380:H380"/>
    <mergeCell ref="C381:F381"/>
    <mergeCell ref="G381:H381"/>
    <mergeCell ref="C382:F382"/>
    <mergeCell ref="G382:H382"/>
    <mergeCell ref="C383:F383"/>
    <mergeCell ref="G383:H383"/>
    <mergeCell ref="C384:F384"/>
    <mergeCell ref="G384:H384"/>
    <mergeCell ref="C386:F386"/>
    <mergeCell ref="C387:F387"/>
    <mergeCell ref="G387:H387"/>
    <mergeCell ref="C388:F388"/>
    <mergeCell ref="G388:H388"/>
    <mergeCell ref="C389:F389"/>
    <mergeCell ref="G389:H389"/>
    <mergeCell ref="C390:F390"/>
    <mergeCell ref="G390:H390"/>
    <mergeCell ref="C391:F391"/>
    <mergeCell ref="G391:H391"/>
    <mergeCell ref="C392:F392"/>
    <mergeCell ref="G392:H392"/>
    <mergeCell ref="C393:F393"/>
    <mergeCell ref="G393:H393"/>
    <mergeCell ref="C394:F394"/>
    <mergeCell ref="G394:H394"/>
    <mergeCell ref="C395:F395"/>
    <mergeCell ref="G395:H395"/>
    <mergeCell ref="C396:F396"/>
    <mergeCell ref="G396:H396"/>
    <mergeCell ref="C397:F397"/>
    <mergeCell ref="G397:H397"/>
    <mergeCell ref="C398:F398"/>
    <mergeCell ref="G398:H398"/>
    <mergeCell ref="C399:F399"/>
    <mergeCell ref="G399:H399"/>
    <mergeCell ref="C400:F400"/>
    <mergeCell ref="G400:H400"/>
    <mergeCell ref="C401:F401"/>
    <mergeCell ref="G401:H401"/>
    <mergeCell ref="C403:F403"/>
    <mergeCell ref="C404:F404"/>
    <mergeCell ref="G404:H404"/>
    <mergeCell ref="C405:F405"/>
    <mergeCell ref="G405:H405"/>
    <mergeCell ref="C406:F406"/>
    <mergeCell ref="G406:H406"/>
    <mergeCell ref="C407:F407"/>
    <mergeCell ref="G407:H407"/>
    <mergeCell ref="C408:F408"/>
    <mergeCell ref="G408:H408"/>
    <mergeCell ref="C409:F409"/>
    <mergeCell ref="G409:H409"/>
    <mergeCell ref="C410:F410"/>
    <mergeCell ref="G410:H410"/>
    <mergeCell ref="C411:F411"/>
    <mergeCell ref="G411:H411"/>
    <mergeCell ref="C412:F412"/>
    <mergeCell ref="G412:H412"/>
    <mergeCell ref="C413:F413"/>
    <mergeCell ref="G413:H413"/>
    <mergeCell ref="C414:F414"/>
    <mergeCell ref="G414:H414"/>
    <mergeCell ref="C415:F415"/>
    <mergeCell ref="G415:H415"/>
    <mergeCell ref="C416:F416"/>
    <mergeCell ref="G416:H416"/>
    <mergeCell ref="C417:F417"/>
    <mergeCell ref="G417:H417"/>
    <mergeCell ref="C418:F418"/>
    <mergeCell ref="G418:H418"/>
    <mergeCell ref="C420:F420"/>
    <mergeCell ref="C421:F421"/>
    <mergeCell ref="G421:H421"/>
    <mergeCell ref="C422:F422"/>
    <mergeCell ref="G422:H422"/>
    <mergeCell ref="C423:F423"/>
    <mergeCell ref="G423:H423"/>
    <mergeCell ref="C424:F424"/>
    <mergeCell ref="G424:H424"/>
    <mergeCell ref="C425:F425"/>
    <mergeCell ref="G425:H425"/>
    <mergeCell ref="C426:F426"/>
    <mergeCell ref="G426:H426"/>
    <mergeCell ref="C427:F427"/>
    <mergeCell ref="G427:H427"/>
    <mergeCell ref="C428:F428"/>
    <mergeCell ref="G428:H428"/>
    <mergeCell ref="C429:F429"/>
    <mergeCell ref="G429:H429"/>
    <mergeCell ref="C430:F430"/>
    <mergeCell ref="G430:H430"/>
    <mergeCell ref="C431:F431"/>
    <mergeCell ref="G431:H431"/>
    <mergeCell ref="C432:F432"/>
    <mergeCell ref="G432:H432"/>
    <mergeCell ref="C433:F433"/>
    <mergeCell ref="G433:H433"/>
    <mergeCell ref="C434:F434"/>
    <mergeCell ref="G434:H434"/>
    <mergeCell ref="C435:F435"/>
    <mergeCell ref="G435:H435"/>
    <mergeCell ref="C437:F437"/>
    <mergeCell ref="C438:F438"/>
    <mergeCell ref="G438:H438"/>
    <mergeCell ref="C439:F439"/>
    <mergeCell ref="G439:H439"/>
    <mergeCell ref="C440:F440"/>
    <mergeCell ref="G440:H440"/>
    <mergeCell ref="C441:F441"/>
    <mergeCell ref="G441:H441"/>
    <mergeCell ref="C442:F442"/>
    <mergeCell ref="G442:H442"/>
    <mergeCell ref="C443:F443"/>
    <mergeCell ref="G443:H443"/>
    <mergeCell ref="C444:F444"/>
    <mergeCell ref="G444:H444"/>
    <mergeCell ref="C445:F445"/>
    <mergeCell ref="G445:H445"/>
    <mergeCell ref="C446:F446"/>
    <mergeCell ref="G446:H446"/>
    <mergeCell ref="C447:F447"/>
    <mergeCell ref="G447:H447"/>
    <mergeCell ref="C448:F448"/>
    <mergeCell ref="G448:H448"/>
    <mergeCell ref="C449:F449"/>
    <mergeCell ref="G449:H449"/>
    <mergeCell ref="C450:F450"/>
    <mergeCell ref="G450:H450"/>
    <mergeCell ref="C451:F451"/>
    <mergeCell ref="G451:H451"/>
    <mergeCell ref="C452:F452"/>
    <mergeCell ref="G452:H452"/>
    <mergeCell ref="C454:F454"/>
    <mergeCell ref="C455:F455"/>
    <mergeCell ref="G455:H455"/>
    <mergeCell ref="C456:F456"/>
    <mergeCell ref="G456:H456"/>
    <mergeCell ref="C457:F457"/>
    <mergeCell ref="G457:H457"/>
    <mergeCell ref="C458:F458"/>
    <mergeCell ref="G458:H458"/>
    <mergeCell ref="C459:F459"/>
    <mergeCell ref="G459:H459"/>
    <mergeCell ref="C460:F460"/>
    <mergeCell ref="G460:H460"/>
    <mergeCell ref="C461:F461"/>
    <mergeCell ref="G461:H461"/>
    <mergeCell ref="C462:F462"/>
    <mergeCell ref="G462:H462"/>
    <mergeCell ref="C463:F463"/>
    <mergeCell ref="G463:H463"/>
    <mergeCell ref="C464:F464"/>
    <mergeCell ref="G464:H464"/>
    <mergeCell ref="C465:F465"/>
    <mergeCell ref="G465:H465"/>
    <mergeCell ref="C466:F466"/>
    <mergeCell ref="G466:H466"/>
    <mergeCell ref="C467:F467"/>
    <mergeCell ref="G467:H467"/>
    <mergeCell ref="C468:F468"/>
    <mergeCell ref="G468:H468"/>
    <mergeCell ref="C469:F469"/>
    <mergeCell ref="G469:H469"/>
    <mergeCell ref="C471:F471"/>
    <mergeCell ref="C472:F472"/>
    <mergeCell ref="G472:H472"/>
    <mergeCell ref="C473:F473"/>
    <mergeCell ref="G473:H473"/>
    <mergeCell ref="C474:F474"/>
    <mergeCell ref="G474:H474"/>
    <mergeCell ref="C475:F475"/>
    <mergeCell ref="G475:H475"/>
    <mergeCell ref="C476:F476"/>
    <mergeCell ref="G476:H476"/>
    <mergeCell ref="C477:F477"/>
    <mergeCell ref="G477:H477"/>
    <mergeCell ref="C478:F478"/>
    <mergeCell ref="G478:H478"/>
    <mergeCell ref="C479:F479"/>
    <mergeCell ref="G479:H479"/>
    <mergeCell ref="C480:F480"/>
    <mergeCell ref="G480:H480"/>
    <mergeCell ref="C481:F481"/>
    <mergeCell ref="G481:H481"/>
    <mergeCell ref="C482:F482"/>
    <mergeCell ref="G482:H482"/>
    <mergeCell ref="C483:F483"/>
    <mergeCell ref="G483:H483"/>
    <mergeCell ref="C484:F484"/>
    <mergeCell ref="G484:H484"/>
    <mergeCell ref="C485:F485"/>
    <mergeCell ref="G485:H485"/>
    <mergeCell ref="C486:F486"/>
    <mergeCell ref="G486:H486"/>
    <mergeCell ref="C488:F488"/>
    <mergeCell ref="C489:F489"/>
    <mergeCell ref="G489:H489"/>
    <mergeCell ref="C490:F490"/>
    <mergeCell ref="G490:H490"/>
    <mergeCell ref="C491:F491"/>
    <mergeCell ref="G491:H491"/>
    <mergeCell ref="C492:F492"/>
    <mergeCell ref="G492:H492"/>
    <mergeCell ref="C493:F493"/>
    <mergeCell ref="G493:H493"/>
    <mergeCell ref="C494:F494"/>
    <mergeCell ref="G494:H494"/>
    <mergeCell ref="C495:F495"/>
    <mergeCell ref="G495:H495"/>
    <mergeCell ref="C496:F496"/>
    <mergeCell ref="G496:H496"/>
    <mergeCell ref="C497:F497"/>
    <mergeCell ref="G497:H497"/>
    <mergeCell ref="C498:F498"/>
    <mergeCell ref="G498:H498"/>
    <mergeCell ref="C499:F499"/>
    <mergeCell ref="G499:H499"/>
    <mergeCell ref="C500:F500"/>
    <mergeCell ref="G500:H500"/>
    <mergeCell ref="C501:F501"/>
    <mergeCell ref="G501:H501"/>
    <mergeCell ref="C502:F502"/>
    <mergeCell ref="G502:H502"/>
    <mergeCell ref="C503:F503"/>
    <mergeCell ref="G503:H503"/>
    <mergeCell ref="C505:F505"/>
    <mergeCell ref="C506:F506"/>
    <mergeCell ref="G506:H506"/>
    <mergeCell ref="C507:F507"/>
    <mergeCell ref="G507:H507"/>
    <mergeCell ref="C508:F508"/>
    <mergeCell ref="G508:H508"/>
    <mergeCell ref="C509:F509"/>
    <mergeCell ref="G509:H509"/>
    <mergeCell ref="C510:F510"/>
    <mergeCell ref="G510:H510"/>
    <mergeCell ref="C511:F511"/>
    <mergeCell ref="G511:H511"/>
    <mergeCell ref="C512:F512"/>
    <mergeCell ref="G512:H512"/>
    <mergeCell ref="C513:F513"/>
    <mergeCell ref="G513:H513"/>
    <mergeCell ref="C519:F519"/>
    <mergeCell ref="G519:H519"/>
    <mergeCell ref="C520:F520"/>
    <mergeCell ref="G520:H520"/>
    <mergeCell ref="C522:F522"/>
    <mergeCell ref="X522:Z522"/>
    <mergeCell ref="C514:F514"/>
    <mergeCell ref="G514:H514"/>
    <mergeCell ref="C515:F515"/>
    <mergeCell ref="G515:H515"/>
    <mergeCell ref="C516:F516"/>
    <mergeCell ref="G516:H516"/>
    <mergeCell ref="C517:F517"/>
    <mergeCell ref="G517:H517"/>
    <mergeCell ref="C518:F518"/>
    <mergeCell ref="G518:H518"/>
  </mergeCells>
  <pageMargins left="0.46" right="0.43307086614173229" top="0.48" bottom="0.38" header="0.27" footer="0.31496062992125984"/>
  <pageSetup paperSize="9" scale="73" orientation="landscape" r:id="rId1"/>
  <headerFooter>
    <oddFooter xml:space="preserve">&amp;R&amp;P 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E30A1-5652-413E-A9B9-3E25CB1A4789}">
  <sheetPr codeName="Tabelle14">
    <tabColor theme="3" tint="0.59999389629810485"/>
    <outlinePr summaryBelow="0" summaryRight="0"/>
    <pageSetUpPr fitToPage="1"/>
  </sheetPr>
  <dimension ref="A1:BJ1000"/>
  <sheetViews>
    <sheetView showGridLines="0" zoomScaleNormal="100" workbookViewId="0">
      <pane xSplit="2" ySplit="11" topLeftCell="C12" activePane="bottomRight" state="frozen"/>
      <selection activeCell="C228" sqref="C228:E228"/>
      <selection pane="topRight" activeCell="C228" sqref="C228:E228"/>
      <selection pane="bottomLeft" activeCell="C228" sqref="C228:E228"/>
      <selection pane="bottomRight" activeCell="C12" sqref="C12:F12"/>
    </sheetView>
  </sheetViews>
  <sheetFormatPr baseColWidth="10" defaultColWidth="11.42578125" defaultRowHeight="11.25" outlineLevelRow="1" outlineLevelCol="1"/>
  <cols>
    <col min="1" max="1" width="0.7109375" style="1" customWidth="1"/>
    <col min="2" max="2" width="4.7109375" style="1" customWidth="1"/>
    <col min="3" max="4" width="18.7109375" style="1" customWidth="1"/>
    <col min="5" max="5" width="20.7109375" style="1" customWidth="1"/>
    <col min="6" max="6" width="2.28515625" style="1" customWidth="1" collapsed="1"/>
    <col min="7" max="7" width="32.85546875" style="1" hidden="1" customWidth="1" outlineLevel="1"/>
    <col min="8" max="8" width="5.7109375" style="1" customWidth="1" collapsed="1"/>
    <col min="9" max="15" width="6.28515625" style="1" hidden="1" customWidth="1" outlineLevel="1"/>
    <col min="16" max="19" width="11.7109375" style="1" hidden="1" customWidth="1" outlineLevel="1"/>
    <col min="20" max="20" width="2" style="259" customWidth="1"/>
    <col min="21" max="21" width="16.7109375" style="1" customWidth="1"/>
    <col min="22" max="22" width="2.28515625" style="259" customWidth="1" collapsed="1"/>
    <col min="23" max="28" width="6.28515625" style="1" hidden="1" customWidth="1" outlineLevel="1"/>
    <col min="29" max="29" width="1.7109375" style="1" hidden="1" customWidth="1" outlineLevel="1"/>
    <col min="30" max="35" width="6.28515625" style="1" hidden="1" customWidth="1" outlineLevel="1"/>
    <col min="36" max="36" width="1.7109375" style="1" hidden="1" customWidth="1" outlineLevel="1"/>
    <col min="37" max="38" width="6.7109375" style="1" hidden="1" customWidth="1" outlineLevel="1"/>
    <col min="39" max="40" width="9.28515625" style="1" hidden="1" customWidth="1" outlineLevel="1"/>
    <col min="41" max="42" width="7.7109375" style="1" hidden="1" customWidth="1" outlineLevel="1"/>
    <col min="43" max="43" width="8.7109375" style="1" hidden="1" customWidth="1" outlineLevel="1"/>
    <col min="44" max="44" width="8.28515625" style="1" hidden="1" customWidth="1" outlineLevel="1"/>
    <col min="45" max="45" width="1.7109375" style="1" hidden="1" customWidth="1" outlineLevel="1"/>
    <col min="46" max="46" width="10.7109375" style="1" hidden="1" customWidth="1" outlineLevel="1"/>
    <col min="47" max="47" width="1.7109375" style="1" hidden="1" customWidth="1" outlineLevel="1"/>
    <col min="48" max="48" width="14.7109375" style="259" customWidth="1"/>
    <col min="49" max="49" width="1.7109375" style="259" customWidth="1"/>
    <col min="50" max="50" width="14.7109375" style="259" customWidth="1"/>
    <col min="51" max="51" width="2.28515625" style="259" customWidth="1" collapsed="1"/>
    <col min="52" max="52" width="16.7109375" style="259" hidden="1" customWidth="1" outlineLevel="1"/>
    <col min="53" max="53" width="1.7109375" style="259" hidden="1" customWidth="1" outlineLevel="1"/>
    <col min="54" max="54" width="14.7109375" style="259" hidden="1" customWidth="1" outlineLevel="1"/>
    <col min="55" max="55" width="1.7109375" style="259" hidden="1" customWidth="1" outlineLevel="1"/>
    <col min="56" max="56" width="14.7109375" style="259" hidden="1" customWidth="1" outlineLevel="1"/>
    <col min="57" max="57" width="1.7109375" style="1" customWidth="1"/>
    <col min="58" max="16384" width="11.42578125" style="1"/>
  </cols>
  <sheetData>
    <row r="1" spans="1:62" ht="8.25" customHeight="1" thickBot="1"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BE1" s="105"/>
      <c r="BF1" s="105"/>
      <c r="BG1" s="105"/>
      <c r="BH1" s="105"/>
      <c r="BI1" s="105"/>
      <c r="BJ1" s="105"/>
    </row>
    <row r="2" spans="1:62" s="2" customFormat="1" ht="20.100000000000001" customHeight="1" thickBot="1">
      <c r="B2" s="296" t="s">
        <v>121</v>
      </c>
      <c r="C2" s="893" t="str">
        <f>Übersicht!C27</f>
        <v>Modul 16 leer</v>
      </c>
      <c r="D2" s="894"/>
      <c r="E2" s="894"/>
      <c r="F2" s="894"/>
      <c r="G2" s="699" t="s">
        <v>213</v>
      </c>
      <c r="H2" s="484">
        <f>Übersicht!F27</f>
        <v>1</v>
      </c>
      <c r="I2" s="299"/>
      <c r="J2" s="299"/>
      <c r="K2" s="299"/>
      <c r="L2" s="299"/>
      <c r="M2" s="299"/>
      <c r="N2" s="299"/>
      <c r="O2" s="299"/>
      <c r="P2" s="300"/>
      <c r="Q2" s="300"/>
      <c r="R2" s="700"/>
      <c r="S2" s="301"/>
      <c r="T2" s="286"/>
      <c r="U2" s="683">
        <f>U8*$H2</f>
        <v>0</v>
      </c>
      <c r="V2" s="687" t="s">
        <v>230</v>
      </c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488">
        <f>AV8*$H2</f>
        <v>0</v>
      </c>
      <c r="AW2" s="686" t="s">
        <v>231</v>
      </c>
      <c r="AX2" s="682">
        <f>AX8*$H2</f>
        <v>0</v>
      </c>
      <c r="AY2" s="302"/>
      <c r="AZ2" s="489">
        <f>AZ8*$H2</f>
        <v>0</v>
      </c>
      <c r="BA2" s="686" t="s">
        <v>230</v>
      </c>
      <c r="BB2" s="489">
        <f>BB8*$H2</f>
        <v>0</v>
      </c>
      <c r="BC2" s="686" t="s">
        <v>231</v>
      </c>
      <c r="BD2" s="489">
        <f>BD8*$H2</f>
        <v>0</v>
      </c>
      <c r="BE2" s="126"/>
      <c r="BF2" s="126"/>
      <c r="BG2" s="126"/>
      <c r="BH2" s="126"/>
      <c r="BI2" s="126"/>
      <c r="BJ2" s="126"/>
    </row>
    <row r="3" spans="1:62" s="2" customFormat="1" ht="19.899999999999999" customHeight="1">
      <c r="B3" s="906" t="str">
        <f>Kunde</f>
        <v>Dräxlmeier Satu Mare</v>
      </c>
      <c r="C3" s="906"/>
      <c r="D3" s="906"/>
      <c r="E3" s="697" t="str">
        <f>Übersicht!E3</f>
        <v>Hr. Eglseder</v>
      </c>
      <c r="F3" s="297"/>
      <c r="G3" s="698" t="str">
        <f>Revision</f>
        <v>MS-F_Rev.:8 / 06.03.25 / S. Schnurrenberger</v>
      </c>
      <c r="H3" s="298"/>
      <c r="I3" s="299"/>
      <c r="J3" s="299"/>
      <c r="K3" s="299"/>
      <c r="L3" s="299"/>
      <c r="M3" s="299"/>
      <c r="N3" s="299"/>
      <c r="O3" s="299"/>
      <c r="P3" s="300"/>
      <c r="Q3" s="300"/>
      <c r="R3" s="700"/>
      <c r="S3" s="301"/>
      <c r="T3" s="286"/>
      <c r="U3" s="303"/>
      <c r="V3" s="286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03"/>
      <c r="AX3" s="303"/>
      <c r="AY3" s="302"/>
      <c r="AZ3" s="892" t="s">
        <v>219</v>
      </c>
      <c r="BA3" s="892"/>
      <c r="BB3" s="892"/>
      <c r="BC3" s="892"/>
      <c r="BD3" s="892"/>
      <c r="BE3" s="126"/>
      <c r="BF3" s="126"/>
      <c r="BG3" s="126"/>
      <c r="BH3" s="126"/>
      <c r="BI3" s="126"/>
      <c r="BJ3" s="126"/>
    </row>
    <row r="4" spans="1:62" s="2" customFormat="1" ht="19.899999999999999" customHeight="1">
      <c r="B4" s="907" t="str">
        <f>Anlage</f>
        <v>Automatic Production Line for Wire Processing</v>
      </c>
      <c r="C4" s="907"/>
      <c r="D4" s="907"/>
      <c r="E4" s="907"/>
      <c r="F4" s="907"/>
      <c r="G4" s="907"/>
      <c r="H4" s="907"/>
      <c r="I4" s="299"/>
      <c r="J4" s="299"/>
      <c r="K4" s="299"/>
      <c r="L4" s="299"/>
      <c r="M4" s="299"/>
      <c r="N4" s="299"/>
      <c r="O4" s="299"/>
      <c r="P4" s="300"/>
      <c r="Q4" s="300"/>
      <c r="R4" s="700"/>
      <c r="S4" s="301"/>
      <c r="T4" s="287"/>
      <c r="U4" s="680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680"/>
      <c r="AW4" s="680"/>
      <c r="AX4" s="680"/>
      <c r="AY4" s="303"/>
      <c r="AZ4" s="764">
        <f>Projektnachlass</f>
        <v>0.11114474652260775</v>
      </c>
      <c r="BA4" s="764"/>
      <c r="BB4" s="764"/>
      <c r="BC4" s="764"/>
      <c r="BD4" s="764"/>
      <c r="BE4" s="126"/>
      <c r="BF4" s="126"/>
      <c r="BG4" s="126"/>
      <c r="BH4" s="126"/>
      <c r="BI4" s="126"/>
      <c r="BJ4" s="126"/>
    </row>
    <row r="5" spans="1:62" ht="19.899999999999999" customHeight="1" collapsed="1" thickBot="1">
      <c r="B5" s="882" t="str">
        <f>Angebotsnummer</f>
        <v>A07616000A</v>
      </c>
      <c r="C5" s="882"/>
      <c r="D5" s="696">
        <f>Datum</f>
        <v>45825</v>
      </c>
      <c r="E5" s="615" t="str">
        <f>Bearbeiter</f>
        <v>Schötz/Radlbeck</v>
      </c>
      <c r="F5" s="615"/>
      <c r="G5" s="305"/>
      <c r="H5" s="306"/>
      <c r="I5" s="763" t="s">
        <v>226</v>
      </c>
      <c r="J5" s="763"/>
      <c r="K5" s="763"/>
      <c r="L5" s="763"/>
      <c r="M5" s="763"/>
      <c r="N5" s="763"/>
      <c r="O5" s="763"/>
      <c r="P5" s="259"/>
      <c r="Q5" s="307"/>
      <c r="R5" s="307"/>
      <c r="S5" s="259"/>
      <c r="T5" s="288"/>
      <c r="U5" s="288"/>
      <c r="V5" s="288"/>
      <c r="W5" s="762" t="s">
        <v>225</v>
      </c>
      <c r="X5" s="762"/>
      <c r="Y5" s="762"/>
      <c r="Z5" s="762"/>
      <c r="AA5" s="762"/>
      <c r="AB5" s="762"/>
      <c r="AC5" s="288"/>
      <c r="AD5" s="762" t="s">
        <v>178</v>
      </c>
      <c r="AE5" s="762"/>
      <c r="AF5" s="762"/>
      <c r="AG5" s="762"/>
      <c r="AH5" s="762"/>
      <c r="AI5" s="762"/>
      <c r="AJ5" s="288"/>
      <c r="AK5" s="762" t="s">
        <v>182</v>
      </c>
      <c r="AL5" s="762"/>
      <c r="AM5" s="762"/>
      <c r="AN5" s="762"/>
      <c r="AO5" s="762"/>
      <c r="AP5" s="762"/>
      <c r="AQ5" s="762"/>
      <c r="AR5" s="762"/>
      <c r="AS5" s="288"/>
      <c r="AT5" s="288"/>
      <c r="AU5" s="288"/>
      <c r="AV5" s="288"/>
      <c r="AX5" s="288"/>
      <c r="AZ5" s="288"/>
      <c r="BB5" s="288"/>
      <c r="BD5" s="288"/>
      <c r="BE5" s="105"/>
      <c r="BF5" s="105"/>
      <c r="BG5" s="105"/>
      <c r="BH5" s="105"/>
      <c r="BI5" s="105"/>
      <c r="BJ5" s="105"/>
    </row>
    <row r="6" spans="1:62" ht="65.45" hidden="1" customHeight="1" outlineLevel="1">
      <c r="B6" s="315"/>
      <c r="C6" s="343" t="s">
        <v>180</v>
      </c>
      <c r="D6" s="219"/>
      <c r="E6" s="219"/>
      <c r="F6" s="308"/>
      <c r="G6" s="224"/>
      <c r="H6" s="309"/>
      <c r="I6" s="320">
        <f t="shared" ref="I6:O6" si="0">I8*I7</f>
        <v>0</v>
      </c>
      <c r="J6" s="316">
        <f t="shared" si="0"/>
        <v>0</v>
      </c>
      <c r="K6" s="317">
        <f t="shared" si="0"/>
        <v>0</v>
      </c>
      <c r="L6" s="318">
        <f t="shared" si="0"/>
        <v>0</v>
      </c>
      <c r="M6" s="318">
        <f t="shared" si="0"/>
        <v>0</v>
      </c>
      <c r="N6" s="319">
        <f t="shared" si="0"/>
        <v>0</v>
      </c>
      <c r="O6" s="320">
        <f t="shared" si="0"/>
        <v>0</v>
      </c>
      <c r="P6" s="898" t="s">
        <v>179</v>
      </c>
      <c r="Q6" s="898"/>
      <c r="R6" s="316">
        <f>SUM(R12,R29,R46,R63,R80,R97,R114,R131,R148,R165,R182,R199,R216,R233,R250,R267,R284,R301,R318,R335,R352,R369,R386,R403,R420,R437,R454,R471,R488,R505)</f>
        <v>0</v>
      </c>
      <c r="S6" s="321">
        <f>SUM(S12,S29,S46,S63,S80,S97,S114,S131,S148,S165,S182,S199,S216,S233,S250,S267,S284,S301,S318,S335,S352,S369,S386,S403,S420,S437,S454,S471,S488,S505)</f>
        <v>0</v>
      </c>
      <c r="U6" s="259"/>
      <c r="W6" s="320">
        <f t="shared" ref="W6:AB6" si="1">W8*W7</f>
        <v>0</v>
      </c>
      <c r="X6" s="316">
        <f t="shared" si="1"/>
        <v>0</v>
      </c>
      <c r="Y6" s="318">
        <f t="shared" si="1"/>
        <v>0</v>
      </c>
      <c r="Z6" s="318">
        <f t="shared" si="1"/>
        <v>0</v>
      </c>
      <c r="AA6" s="319">
        <f t="shared" si="1"/>
        <v>0</v>
      </c>
      <c r="AB6" s="320">
        <f t="shared" si="1"/>
        <v>0</v>
      </c>
      <c r="AC6" s="259"/>
      <c r="AD6" s="320">
        <f t="shared" ref="AD6:AM6" si="2">AD8*AD7</f>
        <v>0</v>
      </c>
      <c r="AE6" s="316">
        <f t="shared" si="2"/>
        <v>0</v>
      </c>
      <c r="AF6" s="318">
        <f t="shared" si="2"/>
        <v>0</v>
      </c>
      <c r="AG6" s="318">
        <f t="shared" si="2"/>
        <v>0</v>
      </c>
      <c r="AH6" s="319">
        <f t="shared" si="2"/>
        <v>0</v>
      </c>
      <c r="AI6" s="320">
        <f t="shared" si="2"/>
        <v>0</v>
      </c>
      <c r="AJ6" s="259"/>
      <c r="AK6" s="322">
        <f t="shared" si="2"/>
        <v>0</v>
      </c>
      <c r="AL6" s="322">
        <f t="shared" si="2"/>
        <v>0</v>
      </c>
      <c r="AM6" s="323">
        <f t="shared" si="2"/>
        <v>0</v>
      </c>
      <c r="AN6" s="321">
        <f>SUM(AN12,AN29,AN46,AN63,AN80,AN97,AN114,AN131,AN148,AN165,AN182,AN199,AN216,AN233,AN250,AN267,AN284,AN301,AN318,AN335,AN352,AN369,AN386,AN403,AN420,AN437,AN454,AN471,AN488,AN505)</f>
        <v>0</v>
      </c>
      <c r="AO6" s="321">
        <f>SUM(AO12,AO29,AO46,AO63,AO80,AO97,AO114,AO131,AO148,AO165,AO182,AO199,AO216,AO233,AO250,AO267,AO284,AO301,AO318,AO335,AO352,AO369,AO386,AO403,AO420,AO437,AO454,AO471,AO488,AO505)</f>
        <v>0</v>
      </c>
      <c r="AP6" s="321">
        <f>SUM(AP12,AP29,AP46,AP63,AP80,AP97,AP114,AP131,AP148,AP165,AP182,AP199,AP216,AP233,AP250,AP267,AP284,AP301,AP318,AP335,AP352,AP369,AP386,AP403,AP420,AP437,AP454,AP471,AP488,AP505)</f>
        <v>0</v>
      </c>
      <c r="AQ6" s="321">
        <f>SUM(AQ12,AQ29,AQ46,AQ63,AQ80,AQ97,AQ114,AQ131,AQ148,AQ165,AQ182,AQ199,AQ216,AQ233,AQ250,AQ267,AQ284,AQ301,AQ318,AQ335,AQ352,AQ369,AQ386,AQ403,AQ420,AQ437,AQ454,AQ471,AQ488,AQ505)</f>
        <v>0</v>
      </c>
      <c r="AR6" s="321">
        <f>SUM(AR12,AR29,AR46,AR63,AR80,AR97,AR114,AR131,AR148,AR165,AR182,AR199,AR216,AR233,AR250,AR267,AR284,AR301,AR318,AR335,AR352,AR369,AR386,AR403,AR420,AR437,AR454,AR471,AR488,AR505)</f>
        <v>0</v>
      </c>
      <c r="AS6" s="259"/>
      <c r="AT6" s="324">
        <f>SUM(AT12,AT29,AT46,AT63,AT80,AT97,AT114,AT131,AT148,AT165,AT182,AT199,AT216,AT233,AT250,AT267,AT284,AT301,AT318,AT335,AT352,AT369,AT386,AT403,AT420,AT437,AT454,AT471,AT488,AT505)</f>
        <v>0</v>
      </c>
      <c r="AU6" s="259"/>
      <c r="BE6" s="105"/>
      <c r="BF6" s="105"/>
      <c r="BG6" s="105"/>
      <c r="BH6" s="105"/>
      <c r="BI6" s="105"/>
      <c r="BJ6" s="105"/>
    </row>
    <row r="7" spans="1:62" ht="19.5" hidden="1" customHeight="1" outlineLevel="1" thickBot="1">
      <c r="B7" s="315"/>
      <c r="C7" s="310"/>
      <c r="D7" s="219"/>
      <c r="E7" s="219"/>
      <c r="F7" s="308"/>
      <c r="G7" s="224"/>
      <c r="H7" s="311"/>
      <c r="I7" s="329">
        <f>Pl*(1+Gewinn)*(1+SicherheitAngebot)</f>
        <v>110</v>
      </c>
      <c r="J7" s="325">
        <f>MKo*(1+Gewinn)*(1+SicherheitAngebot)</f>
        <v>100</v>
      </c>
      <c r="K7" s="326">
        <f>EKo*(1+Gewinn)*(1+SicherheitAngebot)</f>
        <v>92</v>
      </c>
      <c r="L7" s="327">
        <f>Sw*(1+Gewinn)*(1+SicherheitAngebot)</f>
        <v>105</v>
      </c>
      <c r="M7" s="327">
        <f>Inb*(1+Gewinn)*(1+SicherheitAngebot)</f>
        <v>105</v>
      </c>
      <c r="N7" s="328">
        <f>El*(1+Gewinn)*(1+SicherheitAngebot)</f>
        <v>82</v>
      </c>
      <c r="O7" s="329">
        <f>Mo*(1+Gewinn)*(1+SicherheitAngebot)</f>
        <v>82</v>
      </c>
      <c r="P7" s="517" t="s">
        <v>4</v>
      </c>
      <c r="Q7" s="516">
        <f>Gewinn</f>
        <v>0</v>
      </c>
      <c r="R7" s="325">
        <f>TF*(1+Gewinn)*(1+SicherheitAngebot)</f>
        <v>85</v>
      </c>
      <c r="S7" s="330" t="s">
        <v>0</v>
      </c>
      <c r="U7" s="680" t="s">
        <v>198</v>
      </c>
      <c r="W7" s="329">
        <f>Pl*(1+Gewinn)*(1+SicherheitAngebot)</f>
        <v>110</v>
      </c>
      <c r="X7" s="325">
        <f>MKo*(1+Gewinn)*(1+SicherheitAngebot)</f>
        <v>100</v>
      </c>
      <c r="Y7" s="327">
        <f>Inb*(1+Gewinn)*(1+SicherheitAngebot)</f>
        <v>105</v>
      </c>
      <c r="Z7" s="327">
        <f>Inb*(1+Gewinn)*(1+SicherheitAngebot)</f>
        <v>105</v>
      </c>
      <c r="AA7" s="328">
        <f>El*(1+Gewinn)*(1+SicherheitAngebot)</f>
        <v>82</v>
      </c>
      <c r="AB7" s="329">
        <f>Mo*(1+Gewinn)*(1+SicherheitAngebot)</f>
        <v>82</v>
      </c>
      <c r="AC7" s="259"/>
      <c r="AD7" s="329">
        <f>Pl*(1+Gewinn)*(1+SicherheitAngebot)</f>
        <v>110</v>
      </c>
      <c r="AE7" s="325">
        <f>MKo*(1+Gewinn)*(1+SicherheitAngebot)</f>
        <v>100</v>
      </c>
      <c r="AF7" s="327">
        <f>Inb*(1+Gewinn)*(1+SicherheitAngebot)</f>
        <v>105</v>
      </c>
      <c r="AG7" s="327">
        <f>Inb*(1+Gewinn)*(1+SicherheitAngebot)</f>
        <v>105</v>
      </c>
      <c r="AH7" s="328">
        <f>El*(1+Gewinn)*(1+SicherheitAngebot)</f>
        <v>82</v>
      </c>
      <c r="AI7" s="329">
        <f>Mo*(1+Gewinn)*(1+SicherheitAngebot)</f>
        <v>82</v>
      </c>
      <c r="AJ7" s="259"/>
      <c r="AK7" s="331">
        <f>Auslöse*(1+Gewinn)*(1+SicherheitAngebot)</f>
        <v>52</v>
      </c>
      <c r="AL7" s="331">
        <f>Hotel*(1+Gewinn)*(1+SicherheitAngebot)</f>
        <v>100</v>
      </c>
      <c r="AM7" s="332">
        <f>KM_Pauschale*(1+Gewinn)*(1+SicherheitAngebot)</f>
        <v>0.6</v>
      </c>
      <c r="AN7" s="333" t="s">
        <v>21</v>
      </c>
      <c r="AO7" s="333" t="s">
        <v>17</v>
      </c>
      <c r="AP7" s="333" t="s">
        <v>18</v>
      </c>
      <c r="AQ7" s="333" t="s">
        <v>197</v>
      </c>
      <c r="AR7" s="333" t="s">
        <v>20</v>
      </c>
      <c r="AS7" s="259"/>
      <c r="AT7" s="334">
        <f>Zuschläge_IBN</f>
        <v>0.25</v>
      </c>
      <c r="AU7" s="259"/>
      <c r="AV7" s="680" t="s">
        <v>198</v>
      </c>
      <c r="AX7" s="680" t="s">
        <v>198</v>
      </c>
      <c r="AZ7" s="680" t="s">
        <v>198</v>
      </c>
      <c r="BB7" s="680" t="s">
        <v>198</v>
      </c>
      <c r="BD7" s="680" t="s">
        <v>198</v>
      </c>
      <c r="BE7" s="105"/>
      <c r="BF7" s="105"/>
      <c r="BG7" s="105"/>
      <c r="BH7" s="105"/>
      <c r="BI7" s="105"/>
      <c r="BJ7" s="105"/>
    </row>
    <row r="8" spans="1:62" ht="19.5" hidden="1" customHeight="1" outlineLevel="1" thickBot="1">
      <c r="B8" s="315"/>
      <c r="C8" s="310"/>
      <c r="D8" s="219"/>
      <c r="E8" s="219"/>
      <c r="F8" s="308"/>
      <c r="G8" s="224"/>
      <c r="H8" s="311"/>
      <c r="I8" s="650">
        <f t="shared" ref="I8:O8" si="3">SUM(I12,I29,I46,I63,I80,I97,I114,I131,I148,I165,I182,I199,I216,I233,I250,I267,I284,I301,I318,I335,I352,I369,I386,I403,I420,I437,I454,I471,I488,I505)</f>
        <v>0</v>
      </c>
      <c r="J8" s="335">
        <f t="shared" si="3"/>
        <v>0</v>
      </c>
      <c r="K8" s="510">
        <f t="shared" si="3"/>
        <v>0</v>
      </c>
      <c r="L8" s="511">
        <f t="shared" si="3"/>
        <v>0</v>
      </c>
      <c r="M8" s="511">
        <f t="shared" si="3"/>
        <v>0</v>
      </c>
      <c r="N8" s="651">
        <f t="shared" si="3"/>
        <v>0</v>
      </c>
      <c r="O8" s="650">
        <f t="shared" si="3"/>
        <v>0</v>
      </c>
      <c r="P8" s="517" t="s">
        <v>6</v>
      </c>
      <c r="Q8" s="516">
        <f>SicherheitAngebot</f>
        <v>0</v>
      </c>
      <c r="R8" s="652">
        <f>R6/R7</f>
        <v>0</v>
      </c>
      <c r="S8" s="515">
        <f>MGKZ</f>
        <v>0.1</v>
      </c>
      <c r="U8" s="683">
        <f>SUM(U12,U29,U46,U63,U80,U97,U114,U131,U148,U165,U182,U199,U216,U233,U250,U267,U284,U301,U318,U335,U352,U369,U386,U403,U420,U437,U454,U471,U488,U505)</f>
        <v>0</v>
      </c>
      <c r="V8" s="687" t="s">
        <v>230</v>
      </c>
      <c r="W8" s="650">
        <f t="shared" ref="W8:AB8" si="4">SUM(W12,W29,W46,W63,W80,W97,W114,W131,W148,W165,W182,W199,W216,W233,W250,W267,W284,W301,W318,W335,W352,W369,W386,W403,W420,W437,W454,W471,W488,W505)</f>
        <v>0</v>
      </c>
      <c r="X8" s="335">
        <f t="shared" si="4"/>
        <v>0</v>
      </c>
      <c r="Y8" s="651">
        <f t="shared" si="4"/>
        <v>0</v>
      </c>
      <c r="Z8" s="511">
        <f t="shared" si="4"/>
        <v>0</v>
      </c>
      <c r="AA8" s="651">
        <f t="shared" si="4"/>
        <v>0</v>
      </c>
      <c r="AB8" s="650">
        <f t="shared" si="4"/>
        <v>0</v>
      </c>
      <c r="AC8" s="259"/>
      <c r="AD8" s="650">
        <f t="shared" ref="AD8:AM8" si="5">SUM(AD12,AD29,AD46,AD63,AD80,AD97,AD114,AD131,AD148,AD165,AD182,AD199,AD216,AD233,AD250,AD267,AD284,AD301,AD318,AD335,AD352,AD369,AD386,AD403,AD420,AD437,AD454,AD471,AD488,AD505)</f>
        <v>0</v>
      </c>
      <c r="AE8" s="335">
        <f t="shared" si="5"/>
        <v>0</v>
      </c>
      <c r="AF8" s="651">
        <f t="shared" si="5"/>
        <v>0</v>
      </c>
      <c r="AG8" s="511">
        <f t="shared" si="5"/>
        <v>0</v>
      </c>
      <c r="AH8" s="651">
        <f t="shared" si="5"/>
        <v>0</v>
      </c>
      <c r="AI8" s="650">
        <f t="shared" si="5"/>
        <v>0</v>
      </c>
      <c r="AJ8" s="259"/>
      <c r="AK8" s="654">
        <f t="shared" si="5"/>
        <v>0</v>
      </c>
      <c r="AL8" s="654">
        <f t="shared" si="5"/>
        <v>0</v>
      </c>
      <c r="AM8" s="655">
        <f t="shared" si="5"/>
        <v>0</v>
      </c>
      <c r="AN8" s="336"/>
      <c r="AO8" s="336"/>
      <c r="AP8" s="336"/>
      <c r="AQ8" s="336"/>
      <c r="AR8" s="336"/>
      <c r="AS8" s="259"/>
      <c r="AT8" s="337"/>
      <c r="AU8" s="259"/>
      <c r="AV8" s="488">
        <f>SUM(AV12,AV29,AV46,AV63,AV80,AV97,AV114,AV131,AV148,AV165,AV182,AV199,AV216,AV233,AV250,AV267,AV284,AV301,AV318,AV335,AV352,AV369,AV386,AV403,AV420,AV437,AV454,AV471,AV488,AV505)</f>
        <v>0</v>
      </c>
      <c r="AW8" s="686" t="s">
        <v>231</v>
      </c>
      <c r="AX8" s="682">
        <f>SUM(AX12,AX29,AX46,AX63,AX80,AX97,AX114,AX131,AX148,AX165,AX182,AX199,AX216,AX233,AX250,AX267,AX284,AX301,AX318,AX335,AX352,AX369,AX386,AX403,AX420,AX437,AX454,AX471,AX488,AX505)</f>
        <v>0</v>
      </c>
      <c r="AZ8" s="489">
        <f>SUM(AZ12,AZ29,AZ46,AZ63,AZ80,AZ97,AZ114,AZ131,AZ148,AZ165,AZ182,AZ199,AZ216,AZ233,AZ250,AZ267,AZ284,AZ301,AZ318,AZ335,AZ352,AZ369,AZ386,AZ403,AZ420,AZ437,AZ454,AZ471,AZ488,AZ505)</f>
        <v>0</v>
      </c>
      <c r="BA8" s="686" t="s">
        <v>230</v>
      </c>
      <c r="BB8" s="489">
        <f>SUM(BB12,BB29,BB46,BB63,BB80,BB97,BB114,BB131,BB148,BB165,BB182,BB199,BB216,BB233,BB250,BB267,BB284,BB301,BB318,BB335,BB352,BB369,BB386,BB403,BB420,BB437,BB454,BB471,BB488,BB505)</f>
        <v>0</v>
      </c>
      <c r="BC8" s="686" t="s">
        <v>231</v>
      </c>
      <c r="BD8" s="489">
        <f>SUM(BD12,BD29,BD46,BD63,BD80,BD97,BD114,BD131,BD148,BD165,BD182,BD199,BD216,BD233,BD250,BD267,BD284,BD301,BD318,BD335,BD352,BD369,BD386,BD403,BD420,BD437,BD454,BD471,BD488,BD505)</f>
        <v>0</v>
      </c>
      <c r="BE8" s="105"/>
      <c r="BF8" s="105"/>
      <c r="BG8" s="105"/>
      <c r="BH8" s="105"/>
      <c r="BI8" s="105"/>
      <c r="BJ8" s="105"/>
    </row>
    <row r="9" spans="1:62" ht="4.9000000000000004" hidden="1" customHeight="1" outlineLevel="1" thickBot="1">
      <c r="A9" s="5"/>
      <c r="B9" s="7"/>
      <c r="C9" s="312"/>
      <c r="D9" s="312"/>
      <c r="E9" s="312"/>
      <c r="F9" s="313"/>
      <c r="G9" s="313"/>
      <c r="H9" s="314"/>
      <c r="I9" s="339"/>
      <c r="J9" s="338"/>
      <c r="K9" s="338"/>
      <c r="L9" s="338"/>
      <c r="M9" s="338"/>
      <c r="N9" s="338"/>
      <c r="O9" s="339"/>
      <c r="P9" s="340"/>
      <c r="Q9" s="340"/>
      <c r="R9" s="340"/>
      <c r="S9" s="341"/>
      <c r="U9" s="259"/>
      <c r="W9" s="303"/>
      <c r="X9" s="303"/>
      <c r="Y9" s="303"/>
      <c r="Z9" s="303"/>
      <c r="AA9" s="303"/>
      <c r="AB9" s="303"/>
      <c r="AC9" s="259"/>
      <c r="AD9" s="303"/>
      <c r="AE9" s="303"/>
      <c r="AF9" s="303"/>
      <c r="AG9" s="303"/>
      <c r="AH9" s="303"/>
      <c r="AI9" s="303"/>
      <c r="AJ9" s="259"/>
      <c r="AK9" s="259"/>
      <c r="AL9" s="259"/>
      <c r="AM9" s="259"/>
      <c r="AN9" s="342"/>
      <c r="AO9" s="259"/>
      <c r="AP9" s="259"/>
      <c r="AQ9" s="259"/>
      <c r="AR9" s="259"/>
      <c r="AS9" s="259"/>
      <c r="AT9" s="259"/>
      <c r="AU9" s="259"/>
      <c r="BE9" s="105"/>
      <c r="BF9" s="105"/>
      <c r="BG9" s="105"/>
      <c r="BH9" s="105"/>
      <c r="BI9" s="105"/>
      <c r="BJ9" s="105"/>
    </row>
    <row r="10" spans="1:62" ht="20.100000000000001" customHeight="1" collapsed="1" thickBot="1">
      <c r="B10" s="9" t="s">
        <v>7</v>
      </c>
      <c r="C10" s="884" t="s">
        <v>11</v>
      </c>
      <c r="D10" s="885"/>
      <c r="E10" s="885"/>
      <c r="F10" s="886"/>
      <c r="G10" s="204" t="s">
        <v>2</v>
      </c>
      <c r="H10" s="205" t="s">
        <v>12</v>
      </c>
      <c r="I10" s="556" t="s">
        <v>29</v>
      </c>
      <c r="J10" s="557" t="s">
        <v>104</v>
      </c>
      <c r="K10" s="558" t="s">
        <v>105</v>
      </c>
      <c r="L10" s="559" t="s">
        <v>150</v>
      </c>
      <c r="M10" s="559" t="s">
        <v>106</v>
      </c>
      <c r="N10" s="558" t="s">
        <v>103</v>
      </c>
      <c r="O10" s="556" t="s">
        <v>107</v>
      </c>
      <c r="P10" s="557" t="s">
        <v>157</v>
      </c>
      <c r="Q10" s="560" t="s">
        <v>156</v>
      </c>
      <c r="R10" s="561" t="s">
        <v>102</v>
      </c>
      <c r="S10" s="562" t="s">
        <v>131</v>
      </c>
      <c r="T10" s="266"/>
      <c r="U10" s="518" t="s">
        <v>5</v>
      </c>
      <c r="V10" s="266"/>
      <c r="W10" s="267" t="s">
        <v>29</v>
      </c>
      <c r="X10" s="268" t="s">
        <v>217</v>
      </c>
      <c r="Y10" s="269" t="s">
        <v>105</v>
      </c>
      <c r="Z10" s="270" t="s">
        <v>106</v>
      </c>
      <c r="AA10" s="269" t="s">
        <v>103</v>
      </c>
      <c r="AB10" s="267" t="s">
        <v>107</v>
      </c>
      <c r="AC10" s="259"/>
      <c r="AD10" s="267" t="s">
        <v>29</v>
      </c>
      <c r="AE10" s="268" t="s">
        <v>217</v>
      </c>
      <c r="AF10" s="269" t="s">
        <v>105</v>
      </c>
      <c r="AG10" s="270" t="s">
        <v>106</v>
      </c>
      <c r="AH10" s="269" t="s">
        <v>103</v>
      </c>
      <c r="AI10" s="267" t="s">
        <v>107</v>
      </c>
      <c r="AJ10" s="259"/>
      <c r="AK10" s="271" t="s">
        <v>15</v>
      </c>
      <c r="AL10" s="271" t="s">
        <v>181</v>
      </c>
      <c r="AM10" s="271" t="s">
        <v>189</v>
      </c>
      <c r="AN10" s="271" t="s">
        <v>188</v>
      </c>
      <c r="AO10" s="271" t="s">
        <v>17</v>
      </c>
      <c r="AP10" s="271" t="s">
        <v>18</v>
      </c>
      <c r="AQ10" s="271" t="s">
        <v>190</v>
      </c>
      <c r="AR10" s="271" t="s">
        <v>20</v>
      </c>
      <c r="AS10" s="259"/>
      <c r="AT10" s="260" t="s">
        <v>183</v>
      </c>
      <c r="AU10" s="259"/>
      <c r="AV10" s="485" t="s">
        <v>240</v>
      </c>
      <c r="AX10" s="684" t="s">
        <v>241</v>
      </c>
      <c r="AZ10" s="531" t="s">
        <v>243</v>
      </c>
      <c r="BB10" s="531" t="s">
        <v>244</v>
      </c>
      <c r="BD10" s="531" t="s">
        <v>242</v>
      </c>
      <c r="BE10" s="105"/>
      <c r="BF10" s="105"/>
      <c r="BG10" s="105"/>
      <c r="BH10" s="105"/>
      <c r="BI10" s="105"/>
      <c r="BJ10" s="105"/>
    </row>
    <row r="11" spans="1:62" ht="3" customHeight="1">
      <c r="B11" s="272"/>
      <c r="C11" s="273"/>
      <c r="D11" s="274"/>
      <c r="E11" s="274"/>
      <c r="F11" s="275"/>
      <c r="G11" s="273"/>
      <c r="H11" s="276"/>
      <c r="I11" s="261"/>
      <c r="J11" s="261"/>
      <c r="K11" s="261"/>
      <c r="L11" s="261"/>
      <c r="M11" s="261"/>
      <c r="N11" s="261"/>
      <c r="O11" s="261"/>
      <c r="P11" s="261"/>
      <c r="Q11" s="273"/>
      <c r="R11" s="277"/>
      <c r="S11" s="261"/>
      <c r="U11" s="261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61"/>
      <c r="AX11" s="261"/>
      <c r="AZ11" s="261"/>
      <c r="BB11" s="261"/>
      <c r="BD11" s="261"/>
      <c r="BE11" s="105"/>
      <c r="BF11" s="105"/>
      <c r="BG11" s="105"/>
      <c r="BH11" s="105"/>
      <c r="BI11" s="105"/>
      <c r="BJ11" s="105"/>
    </row>
    <row r="12" spans="1:62" ht="20.100000000000001" customHeight="1" collapsed="1">
      <c r="B12" s="179">
        <v>1</v>
      </c>
      <c r="C12" s="916"/>
      <c r="D12" s="917"/>
      <c r="E12" s="917"/>
      <c r="F12" s="918"/>
      <c r="G12" s="429"/>
      <c r="H12" s="206">
        <v>1</v>
      </c>
      <c r="I12" s="642">
        <f t="shared" ref="I12" si="6">$H12*SUM(I13:I27)</f>
        <v>0</v>
      </c>
      <c r="J12" s="643">
        <f t="shared" ref="J12:Q12" si="7">$H12*SUM(J13:J27)</f>
        <v>0</v>
      </c>
      <c r="K12" s="644">
        <f t="shared" si="7"/>
        <v>0</v>
      </c>
      <c r="L12" s="645">
        <f t="shared" si="7"/>
        <v>0</v>
      </c>
      <c r="M12" s="645">
        <f t="shared" si="7"/>
        <v>0</v>
      </c>
      <c r="N12" s="644">
        <f t="shared" si="7"/>
        <v>0</v>
      </c>
      <c r="O12" s="642">
        <f t="shared" si="7"/>
        <v>0</v>
      </c>
      <c r="P12" s="209">
        <f t="shared" si="7"/>
        <v>0</v>
      </c>
      <c r="Q12" s="210">
        <f t="shared" si="7"/>
        <v>0</v>
      </c>
      <c r="R12" s="136">
        <f t="shared" ref="R12:R27" si="8">P12*(1+Gewinn)*(1+SicherheitAngebot)</f>
        <v>0</v>
      </c>
      <c r="S12" s="137">
        <f t="shared" ref="S12:S27" si="9">Q12*(1+MGKZ)*(1+Gewinn)*(1+SicherheitAngebot)</f>
        <v>0</v>
      </c>
      <c r="U12" s="10">
        <f>I12*$I$7+J12*$J$7+K12*$K$7+L12*$L$7+M12*$M$7+N12*$N$7+O12*$O$7+R12+S12</f>
        <v>0</v>
      </c>
      <c r="W12" s="646">
        <f t="shared" ref="W12:AB12" si="10">$H12*SUM(W13:W27)</f>
        <v>0</v>
      </c>
      <c r="X12" s="647">
        <f t="shared" si="10"/>
        <v>0</v>
      </c>
      <c r="Y12" s="648">
        <f t="shared" si="10"/>
        <v>0</v>
      </c>
      <c r="Z12" s="649">
        <f t="shared" si="10"/>
        <v>0</v>
      </c>
      <c r="AA12" s="648">
        <f t="shared" si="10"/>
        <v>0</v>
      </c>
      <c r="AB12" s="646">
        <f t="shared" si="10"/>
        <v>0</v>
      </c>
      <c r="AC12" s="258"/>
      <c r="AD12" s="646">
        <f t="shared" ref="AD12:AM12" si="11">$H12*SUM(AD13:AD27)</f>
        <v>0</v>
      </c>
      <c r="AE12" s="647">
        <f t="shared" si="11"/>
        <v>0</v>
      </c>
      <c r="AF12" s="648">
        <f t="shared" si="11"/>
        <v>0</v>
      </c>
      <c r="AG12" s="649">
        <f t="shared" si="11"/>
        <v>0</v>
      </c>
      <c r="AH12" s="648">
        <f t="shared" si="11"/>
        <v>0</v>
      </c>
      <c r="AI12" s="646">
        <f t="shared" si="11"/>
        <v>0</v>
      </c>
      <c r="AJ12" s="258"/>
      <c r="AK12" s="653">
        <f t="shared" si="11"/>
        <v>0</v>
      </c>
      <c r="AL12" s="653">
        <f t="shared" si="11"/>
        <v>0</v>
      </c>
      <c r="AM12" s="653">
        <f t="shared" si="11"/>
        <v>0</v>
      </c>
      <c r="AN12" s="227">
        <f>$H12*SUM(AN13:AN27)*(1+Gewinn)*(1+SicherheitAngebot)</f>
        <v>0</v>
      </c>
      <c r="AO12" s="227">
        <f>$H12*SUM(AO13:AO27)*(1+Gewinn)*(1+SicherheitAngebot)</f>
        <v>0</v>
      </c>
      <c r="AP12" s="227">
        <f>$H12*SUM(AP13:AP27)*(1+Gewinn)*(1+SicherheitAngebot)</f>
        <v>0</v>
      </c>
      <c r="AQ12" s="227">
        <f>$H12*SUM(AQ13:AQ27)*(1+Gewinn)*(1+SicherheitAngebot)</f>
        <v>0</v>
      </c>
      <c r="AR12" s="227">
        <f>$H12*SUM(AR13:AR27)*(1+Gewinn)*(1+SicherheitAngebot)</f>
        <v>0</v>
      </c>
      <c r="AS12" s="262"/>
      <c r="AT12" s="263">
        <f t="shared" ref="AT12:AT44" si="12">((W12+AD12)*$W$7+(X12+AE12)*$X$7+(Y12+Z12+AF12+AG12)*$Z$7+(AA12+AH12)*$AA$7+(AB12+AI12)*$AB$7)*Zuschläge_IBN</f>
        <v>0</v>
      </c>
      <c r="AU12" s="259"/>
      <c r="AV12" s="491">
        <f>AK12*$AK$7+AL12*$AL$7+AM12*$AM$7+SUM(AN12:AR12)+AT12/Zuschläge_IBN+AT12</f>
        <v>0</v>
      </c>
      <c r="AX12" s="685">
        <f>U12+AV12</f>
        <v>0</v>
      </c>
      <c r="AZ12" s="490">
        <f>IF(H12&gt;0,U12/(1+SicherheitAngebot)*(1+Sicherheit),0)</f>
        <v>0</v>
      </c>
      <c r="BB12" s="490">
        <f>IF(H12&gt;0,AV12/(1+SicherheitAngebot)*(1+Sicherheit),0)</f>
        <v>0</v>
      </c>
      <c r="BD12" s="490">
        <f>AZ12+BB12</f>
        <v>0</v>
      </c>
      <c r="BE12" s="105"/>
      <c r="BF12" s="105"/>
      <c r="BG12" s="105"/>
      <c r="BH12" s="105"/>
      <c r="BI12" s="105"/>
      <c r="BJ12" s="105"/>
    </row>
    <row r="13" spans="1:62" ht="18" hidden="1" customHeight="1" outlineLevel="1">
      <c r="B13" s="99"/>
      <c r="C13" s="908"/>
      <c r="D13" s="909"/>
      <c r="E13" s="909"/>
      <c r="F13" s="910"/>
      <c r="G13" s="890"/>
      <c r="H13" s="901"/>
      <c r="I13" s="152"/>
      <c r="J13" s="152"/>
      <c r="K13" s="152"/>
      <c r="L13" s="152"/>
      <c r="M13" s="152"/>
      <c r="N13" s="152"/>
      <c r="O13" s="152"/>
      <c r="P13" s="153"/>
      <c r="Q13" s="153"/>
      <c r="R13" s="156">
        <f t="shared" si="8"/>
        <v>0</v>
      </c>
      <c r="S13" s="156">
        <f t="shared" si="9"/>
        <v>0</v>
      </c>
      <c r="U13" s="157">
        <f>I13*$I$7+J13*$J$7+K13*$K$7+L13*$L$7+M13*$M$7+N13*$N$7+O13*$O$7+R13+S13</f>
        <v>0</v>
      </c>
      <c r="W13" s="152"/>
      <c r="X13" s="152"/>
      <c r="Y13" s="152"/>
      <c r="Z13" s="152"/>
      <c r="AA13" s="152"/>
      <c r="AB13" s="152"/>
      <c r="AC13" s="347"/>
      <c r="AD13" s="152"/>
      <c r="AE13" s="152"/>
      <c r="AF13" s="152"/>
      <c r="AG13" s="152"/>
      <c r="AH13" s="152"/>
      <c r="AI13" s="152"/>
      <c r="AJ13" s="347"/>
      <c r="AK13" s="152"/>
      <c r="AL13" s="152"/>
      <c r="AM13" s="619"/>
      <c r="AN13" s="228"/>
      <c r="AO13" s="228"/>
      <c r="AP13" s="228"/>
      <c r="AQ13" s="228"/>
      <c r="AR13" s="228"/>
      <c r="AS13" s="348"/>
      <c r="AT13" s="264">
        <f t="shared" si="12"/>
        <v>0</v>
      </c>
      <c r="AU13" s="259"/>
      <c r="AV13" s="265">
        <f t="shared" ref="AV13:AV27" si="13">AK13*$AK$7+AL13*$AL$7+AM13*$AM$7+SUM(AN13:AR13)*(1+Gewinn)*(1+SicherheitAngebot)+AT13/Zuschläge_IBN+AT13</f>
        <v>0</v>
      </c>
      <c r="AX13" s="265">
        <f>U13+AV13</f>
        <v>0</v>
      </c>
      <c r="AZ13" s="492">
        <f t="shared" ref="AZ13:AZ27" si="14">U13/(1+SicherheitAngebot)*(1+Sicherheit)</f>
        <v>0</v>
      </c>
      <c r="BB13" s="492">
        <f t="shared" ref="BB13:BB27" si="15">AV13/(1+SicherheitAngebot)*(1+Sicherheit)</f>
        <v>0</v>
      </c>
      <c r="BD13" s="265">
        <f>AZ13+BB13</f>
        <v>0</v>
      </c>
      <c r="BE13" s="105"/>
      <c r="BF13" s="105"/>
      <c r="BG13" s="105"/>
      <c r="BH13" s="105"/>
      <c r="BI13" s="105"/>
      <c r="BJ13" s="105"/>
    </row>
    <row r="14" spans="1:62" ht="18" hidden="1" customHeight="1" outlineLevel="1">
      <c r="B14" s="100"/>
      <c r="C14" s="908"/>
      <c r="D14" s="909"/>
      <c r="E14" s="909"/>
      <c r="F14" s="910"/>
      <c r="G14" s="890"/>
      <c r="H14" s="891"/>
      <c r="I14" s="152"/>
      <c r="J14" s="152"/>
      <c r="K14" s="152"/>
      <c r="L14" s="152"/>
      <c r="M14" s="152"/>
      <c r="N14" s="152"/>
      <c r="O14" s="152"/>
      <c r="P14" s="153"/>
      <c r="Q14" s="153"/>
      <c r="R14" s="156">
        <f t="shared" si="8"/>
        <v>0</v>
      </c>
      <c r="S14" s="156">
        <f t="shared" si="9"/>
        <v>0</v>
      </c>
      <c r="U14" s="157">
        <f t="shared" ref="U14:U27" si="16">I14*$I$7+J14*$J$7+K14*$K$7+L14*$L$7+M14*$M$7+N14*$N$7+O14*$O$7+R14+S14</f>
        <v>0</v>
      </c>
      <c r="W14" s="152"/>
      <c r="X14" s="152"/>
      <c r="Y14" s="152"/>
      <c r="Z14" s="152"/>
      <c r="AA14" s="152"/>
      <c r="AB14" s="152"/>
      <c r="AC14" s="347"/>
      <c r="AD14" s="152"/>
      <c r="AE14" s="152"/>
      <c r="AF14" s="152"/>
      <c r="AG14" s="152"/>
      <c r="AH14" s="152"/>
      <c r="AI14" s="152"/>
      <c r="AJ14" s="347"/>
      <c r="AK14" s="152"/>
      <c r="AL14" s="152"/>
      <c r="AM14" s="619"/>
      <c r="AN14" s="228"/>
      <c r="AO14" s="228"/>
      <c r="AP14" s="228"/>
      <c r="AQ14" s="228"/>
      <c r="AR14" s="228"/>
      <c r="AS14" s="348"/>
      <c r="AT14" s="264">
        <f t="shared" si="12"/>
        <v>0</v>
      </c>
      <c r="AU14" s="259"/>
      <c r="AV14" s="265">
        <f t="shared" si="13"/>
        <v>0</v>
      </c>
      <c r="AX14" s="265">
        <f t="shared" ref="AX14:AX27" si="17">U14+AV14</f>
        <v>0</v>
      </c>
      <c r="AZ14" s="492">
        <f t="shared" si="14"/>
        <v>0</v>
      </c>
      <c r="BB14" s="492">
        <f t="shared" si="15"/>
        <v>0</v>
      </c>
      <c r="BD14" s="265">
        <f t="shared" ref="BD14:BD27" si="18">AZ14+BB14</f>
        <v>0</v>
      </c>
      <c r="BE14" s="105"/>
      <c r="BF14" s="105"/>
      <c r="BG14" s="105"/>
      <c r="BH14" s="105"/>
      <c r="BI14" s="105"/>
      <c r="BJ14" s="105"/>
    </row>
    <row r="15" spans="1:62" ht="18" hidden="1" customHeight="1" outlineLevel="1">
      <c r="B15" s="100"/>
      <c r="C15" s="908"/>
      <c r="D15" s="909"/>
      <c r="E15" s="909"/>
      <c r="F15" s="910"/>
      <c r="G15" s="890"/>
      <c r="H15" s="891"/>
      <c r="I15" s="152"/>
      <c r="J15" s="152"/>
      <c r="K15" s="152"/>
      <c r="L15" s="152"/>
      <c r="M15" s="152"/>
      <c r="N15" s="152"/>
      <c r="O15" s="152"/>
      <c r="P15" s="153"/>
      <c r="Q15" s="153"/>
      <c r="R15" s="156">
        <f t="shared" si="8"/>
        <v>0</v>
      </c>
      <c r="S15" s="156">
        <f t="shared" si="9"/>
        <v>0</v>
      </c>
      <c r="U15" s="157">
        <f t="shared" si="16"/>
        <v>0</v>
      </c>
      <c r="W15" s="152"/>
      <c r="X15" s="152"/>
      <c r="Y15" s="152"/>
      <c r="Z15" s="152"/>
      <c r="AA15" s="152"/>
      <c r="AB15" s="152"/>
      <c r="AC15" s="347"/>
      <c r="AD15" s="152"/>
      <c r="AE15" s="152"/>
      <c r="AF15" s="152"/>
      <c r="AG15" s="152"/>
      <c r="AH15" s="152"/>
      <c r="AI15" s="152"/>
      <c r="AJ15" s="347"/>
      <c r="AK15" s="152"/>
      <c r="AL15" s="152"/>
      <c r="AM15" s="619"/>
      <c r="AN15" s="228"/>
      <c r="AO15" s="228"/>
      <c r="AP15" s="228"/>
      <c r="AQ15" s="228"/>
      <c r="AR15" s="228"/>
      <c r="AS15" s="348"/>
      <c r="AT15" s="264">
        <f t="shared" si="12"/>
        <v>0</v>
      </c>
      <c r="AU15" s="259"/>
      <c r="AV15" s="265">
        <f t="shared" si="13"/>
        <v>0</v>
      </c>
      <c r="AX15" s="265">
        <f t="shared" si="17"/>
        <v>0</v>
      </c>
      <c r="AZ15" s="492">
        <f t="shared" si="14"/>
        <v>0</v>
      </c>
      <c r="BB15" s="492">
        <f t="shared" si="15"/>
        <v>0</v>
      </c>
      <c r="BD15" s="265">
        <f t="shared" si="18"/>
        <v>0</v>
      </c>
      <c r="BE15" s="105"/>
      <c r="BF15" s="105"/>
      <c r="BG15" s="105"/>
      <c r="BH15" s="105"/>
      <c r="BI15" s="105"/>
      <c r="BJ15" s="105"/>
    </row>
    <row r="16" spans="1:62" ht="18" hidden="1" customHeight="1" outlineLevel="1">
      <c r="B16" s="100"/>
      <c r="C16" s="908"/>
      <c r="D16" s="909"/>
      <c r="E16" s="909"/>
      <c r="F16" s="910"/>
      <c r="G16" s="890"/>
      <c r="H16" s="891"/>
      <c r="I16" s="152"/>
      <c r="J16" s="152"/>
      <c r="K16" s="152"/>
      <c r="L16" s="152"/>
      <c r="M16" s="152"/>
      <c r="N16" s="152"/>
      <c r="O16" s="152"/>
      <c r="P16" s="153"/>
      <c r="Q16" s="153"/>
      <c r="R16" s="156">
        <f t="shared" si="8"/>
        <v>0</v>
      </c>
      <c r="S16" s="156">
        <f t="shared" si="9"/>
        <v>0</v>
      </c>
      <c r="U16" s="157">
        <f t="shared" si="16"/>
        <v>0</v>
      </c>
      <c r="W16" s="152"/>
      <c r="X16" s="152"/>
      <c r="Y16" s="152"/>
      <c r="Z16" s="152"/>
      <c r="AA16" s="152"/>
      <c r="AB16" s="152"/>
      <c r="AC16" s="347"/>
      <c r="AD16" s="152"/>
      <c r="AE16" s="152"/>
      <c r="AF16" s="152"/>
      <c r="AG16" s="152"/>
      <c r="AH16" s="152"/>
      <c r="AI16" s="152"/>
      <c r="AJ16" s="347"/>
      <c r="AK16" s="152"/>
      <c r="AL16" s="152"/>
      <c r="AM16" s="619"/>
      <c r="AN16" s="228"/>
      <c r="AO16" s="228"/>
      <c r="AP16" s="228"/>
      <c r="AQ16" s="228"/>
      <c r="AR16" s="228"/>
      <c r="AS16" s="348"/>
      <c r="AT16" s="264">
        <f t="shared" si="12"/>
        <v>0</v>
      </c>
      <c r="AU16" s="259"/>
      <c r="AV16" s="265">
        <f t="shared" si="13"/>
        <v>0</v>
      </c>
      <c r="AX16" s="265">
        <f t="shared" si="17"/>
        <v>0</v>
      </c>
      <c r="AZ16" s="492">
        <f t="shared" si="14"/>
        <v>0</v>
      </c>
      <c r="BB16" s="492">
        <f t="shared" si="15"/>
        <v>0</v>
      </c>
      <c r="BD16" s="265">
        <f t="shared" si="18"/>
        <v>0</v>
      </c>
      <c r="BE16" s="105"/>
      <c r="BF16" s="105"/>
      <c r="BG16" s="105"/>
      <c r="BH16" s="105"/>
      <c r="BI16" s="105"/>
      <c r="BJ16" s="105"/>
    </row>
    <row r="17" spans="2:62" ht="18" hidden="1" customHeight="1" outlineLevel="1">
      <c r="B17" s="100"/>
      <c r="C17" s="908"/>
      <c r="D17" s="909"/>
      <c r="E17" s="909"/>
      <c r="F17" s="910"/>
      <c r="G17" s="890"/>
      <c r="H17" s="891"/>
      <c r="I17" s="152"/>
      <c r="J17" s="152"/>
      <c r="K17" s="152"/>
      <c r="L17" s="152"/>
      <c r="M17" s="152"/>
      <c r="N17" s="152"/>
      <c r="O17" s="152"/>
      <c r="P17" s="153"/>
      <c r="Q17" s="153"/>
      <c r="R17" s="156">
        <f t="shared" si="8"/>
        <v>0</v>
      </c>
      <c r="S17" s="156">
        <f t="shared" si="9"/>
        <v>0</v>
      </c>
      <c r="U17" s="157">
        <f t="shared" si="16"/>
        <v>0</v>
      </c>
      <c r="W17" s="152"/>
      <c r="X17" s="152"/>
      <c r="Y17" s="152"/>
      <c r="Z17" s="152"/>
      <c r="AA17" s="152"/>
      <c r="AB17" s="152"/>
      <c r="AC17" s="347"/>
      <c r="AD17" s="152"/>
      <c r="AE17" s="152"/>
      <c r="AF17" s="152"/>
      <c r="AG17" s="152"/>
      <c r="AH17" s="152"/>
      <c r="AI17" s="152"/>
      <c r="AJ17" s="347"/>
      <c r="AK17" s="152"/>
      <c r="AL17" s="152"/>
      <c r="AM17" s="619"/>
      <c r="AN17" s="228"/>
      <c r="AO17" s="228"/>
      <c r="AP17" s="228"/>
      <c r="AQ17" s="228"/>
      <c r="AR17" s="228"/>
      <c r="AS17" s="348"/>
      <c r="AT17" s="264">
        <f t="shared" si="12"/>
        <v>0</v>
      </c>
      <c r="AU17" s="259"/>
      <c r="AV17" s="265">
        <f t="shared" si="13"/>
        <v>0</v>
      </c>
      <c r="AX17" s="265">
        <f t="shared" si="17"/>
        <v>0</v>
      </c>
      <c r="AZ17" s="492">
        <f t="shared" si="14"/>
        <v>0</v>
      </c>
      <c r="BB17" s="492">
        <f t="shared" si="15"/>
        <v>0</v>
      </c>
      <c r="BD17" s="265">
        <f t="shared" si="18"/>
        <v>0</v>
      </c>
      <c r="BE17" s="105"/>
      <c r="BF17" s="105"/>
      <c r="BG17" s="105"/>
      <c r="BH17" s="105"/>
      <c r="BI17" s="105"/>
      <c r="BJ17" s="105"/>
    </row>
    <row r="18" spans="2:62" ht="18" hidden="1" customHeight="1" outlineLevel="1">
      <c r="B18" s="100"/>
      <c r="C18" s="908"/>
      <c r="D18" s="909"/>
      <c r="E18" s="909"/>
      <c r="F18" s="910"/>
      <c r="G18" s="890"/>
      <c r="H18" s="891"/>
      <c r="I18" s="152"/>
      <c r="J18" s="152"/>
      <c r="K18" s="152"/>
      <c r="L18" s="152"/>
      <c r="M18" s="152"/>
      <c r="N18" s="152"/>
      <c r="O18" s="152"/>
      <c r="P18" s="153"/>
      <c r="Q18" s="153"/>
      <c r="R18" s="156">
        <f t="shared" si="8"/>
        <v>0</v>
      </c>
      <c r="S18" s="156">
        <f t="shared" si="9"/>
        <v>0</v>
      </c>
      <c r="U18" s="157">
        <f t="shared" si="16"/>
        <v>0</v>
      </c>
      <c r="W18" s="152"/>
      <c r="X18" s="152"/>
      <c r="Y18" s="152"/>
      <c r="Z18" s="152"/>
      <c r="AA18" s="152"/>
      <c r="AB18" s="152"/>
      <c r="AC18" s="347"/>
      <c r="AD18" s="152"/>
      <c r="AE18" s="152"/>
      <c r="AF18" s="152"/>
      <c r="AG18" s="152"/>
      <c r="AH18" s="152"/>
      <c r="AI18" s="152"/>
      <c r="AJ18" s="347"/>
      <c r="AK18" s="152"/>
      <c r="AL18" s="152"/>
      <c r="AM18" s="619"/>
      <c r="AN18" s="228"/>
      <c r="AO18" s="228"/>
      <c r="AP18" s="228"/>
      <c r="AQ18" s="228"/>
      <c r="AR18" s="228"/>
      <c r="AS18" s="348"/>
      <c r="AT18" s="264">
        <f t="shared" si="12"/>
        <v>0</v>
      </c>
      <c r="AU18" s="259"/>
      <c r="AV18" s="265">
        <f t="shared" si="13"/>
        <v>0</v>
      </c>
      <c r="AX18" s="265">
        <f t="shared" si="17"/>
        <v>0</v>
      </c>
      <c r="AZ18" s="492">
        <f t="shared" si="14"/>
        <v>0</v>
      </c>
      <c r="BB18" s="492">
        <f t="shared" si="15"/>
        <v>0</v>
      </c>
      <c r="BD18" s="265">
        <f t="shared" si="18"/>
        <v>0</v>
      </c>
      <c r="BE18" s="105"/>
      <c r="BF18" s="105"/>
      <c r="BG18" s="105"/>
      <c r="BH18" s="105"/>
      <c r="BI18" s="105"/>
      <c r="BJ18" s="105"/>
    </row>
    <row r="19" spans="2:62" ht="18" hidden="1" customHeight="1" outlineLevel="1">
      <c r="B19" s="100"/>
      <c r="C19" s="908"/>
      <c r="D19" s="909"/>
      <c r="E19" s="909"/>
      <c r="F19" s="910"/>
      <c r="G19" s="890"/>
      <c r="H19" s="891"/>
      <c r="I19" s="152"/>
      <c r="J19" s="152"/>
      <c r="K19" s="152"/>
      <c r="L19" s="152"/>
      <c r="M19" s="152"/>
      <c r="N19" s="152"/>
      <c r="O19" s="152"/>
      <c r="P19" s="153"/>
      <c r="Q19" s="153"/>
      <c r="R19" s="156">
        <f t="shared" si="8"/>
        <v>0</v>
      </c>
      <c r="S19" s="156">
        <f t="shared" si="9"/>
        <v>0</v>
      </c>
      <c r="U19" s="157">
        <f t="shared" si="16"/>
        <v>0</v>
      </c>
      <c r="W19" s="152"/>
      <c r="X19" s="152"/>
      <c r="Y19" s="152"/>
      <c r="Z19" s="152"/>
      <c r="AA19" s="152"/>
      <c r="AB19" s="152"/>
      <c r="AC19" s="347"/>
      <c r="AD19" s="152"/>
      <c r="AE19" s="152"/>
      <c r="AF19" s="152"/>
      <c r="AG19" s="152"/>
      <c r="AH19" s="152"/>
      <c r="AI19" s="152"/>
      <c r="AJ19" s="347"/>
      <c r="AK19" s="152"/>
      <c r="AL19" s="152"/>
      <c r="AM19" s="619"/>
      <c r="AN19" s="228"/>
      <c r="AO19" s="228"/>
      <c r="AP19" s="228"/>
      <c r="AQ19" s="228"/>
      <c r="AR19" s="228"/>
      <c r="AS19" s="348"/>
      <c r="AT19" s="264">
        <f t="shared" si="12"/>
        <v>0</v>
      </c>
      <c r="AU19" s="259"/>
      <c r="AV19" s="265">
        <f t="shared" si="13"/>
        <v>0</v>
      </c>
      <c r="AX19" s="265">
        <f t="shared" si="17"/>
        <v>0</v>
      </c>
      <c r="AZ19" s="492">
        <f t="shared" si="14"/>
        <v>0</v>
      </c>
      <c r="BB19" s="492">
        <f t="shared" si="15"/>
        <v>0</v>
      </c>
      <c r="BD19" s="265">
        <f t="shared" si="18"/>
        <v>0</v>
      </c>
      <c r="BE19" s="105"/>
      <c r="BF19" s="105"/>
      <c r="BG19" s="105"/>
      <c r="BH19" s="105"/>
      <c r="BI19" s="105"/>
      <c r="BJ19" s="105"/>
    </row>
    <row r="20" spans="2:62" ht="18" hidden="1" customHeight="1" outlineLevel="1">
      <c r="B20" s="100"/>
      <c r="C20" s="908"/>
      <c r="D20" s="909"/>
      <c r="E20" s="909"/>
      <c r="F20" s="910"/>
      <c r="G20" s="890"/>
      <c r="H20" s="891"/>
      <c r="I20" s="152"/>
      <c r="J20" s="152"/>
      <c r="K20" s="152"/>
      <c r="L20" s="152"/>
      <c r="M20" s="152"/>
      <c r="N20" s="152"/>
      <c r="O20" s="152"/>
      <c r="P20" s="153"/>
      <c r="Q20" s="153"/>
      <c r="R20" s="156">
        <f t="shared" si="8"/>
        <v>0</v>
      </c>
      <c r="S20" s="156">
        <f t="shared" si="9"/>
        <v>0</v>
      </c>
      <c r="U20" s="157">
        <f t="shared" si="16"/>
        <v>0</v>
      </c>
      <c r="W20" s="152"/>
      <c r="X20" s="152"/>
      <c r="Y20" s="152"/>
      <c r="Z20" s="152"/>
      <c r="AA20" s="152"/>
      <c r="AB20" s="152"/>
      <c r="AC20" s="347"/>
      <c r="AD20" s="152"/>
      <c r="AE20" s="152"/>
      <c r="AF20" s="152"/>
      <c r="AG20" s="152"/>
      <c r="AH20" s="152"/>
      <c r="AI20" s="152"/>
      <c r="AJ20" s="347"/>
      <c r="AK20" s="152"/>
      <c r="AL20" s="152"/>
      <c r="AM20" s="619"/>
      <c r="AN20" s="228"/>
      <c r="AO20" s="228"/>
      <c r="AP20" s="228"/>
      <c r="AQ20" s="228"/>
      <c r="AR20" s="228"/>
      <c r="AS20" s="348"/>
      <c r="AT20" s="264">
        <f t="shared" si="12"/>
        <v>0</v>
      </c>
      <c r="AU20" s="259"/>
      <c r="AV20" s="265">
        <f t="shared" si="13"/>
        <v>0</v>
      </c>
      <c r="AX20" s="265">
        <f t="shared" si="17"/>
        <v>0</v>
      </c>
      <c r="AZ20" s="492">
        <f t="shared" si="14"/>
        <v>0</v>
      </c>
      <c r="BB20" s="492">
        <f t="shared" si="15"/>
        <v>0</v>
      </c>
      <c r="BD20" s="265">
        <f t="shared" si="18"/>
        <v>0</v>
      </c>
      <c r="BE20" s="105"/>
      <c r="BF20" s="105"/>
      <c r="BG20" s="105"/>
      <c r="BH20" s="105"/>
      <c r="BI20" s="105"/>
      <c r="BJ20" s="105"/>
    </row>
    <row r="21" spans="2:62" ht="18" hidden="1" customHeight="1" outlineLevel="1">
      <c r="B21" s="100"/>
      <c r="C21" s="908"/>
      <c r="D21" s="909"/>
      <c r="E21" s="909"/>
      <c r="F21" s="910"/>
      <c r="G21" s="890"/>
      <c r="H21" s="891"/>
      <c r="I21" s="152"/>
      <c r="J21" s="152"/>
      <c r="K21" s="152"/>
      <c r="L21" s="152"/>
      <c r="M21" s="152"/>
      <c r="N21" s="152"/>
      <c r="O21" s="152"/>
      <c r="P21" s="153"/>
      <c r="Q21" s="153"/>
      <c r="R21" s="156">
        <f t="shared" si="8"/>
        <v>0</v>
      </c>
      <c r="S21" s="156">
        <f t="shared" si="9"/>
        <v>0</v>
      </c>
      <c r="U21" s="157">
        <f t="shared" si="16"/>
        <v>0</v>
      </c>
      <c r="W21" s="152"/>
      <c r="X21" s="152"/>
      <c r="Y21" s="152"/>
      <c r="Z21" s="152"/>
      <c r="AA21" s="152"/>
      <c r="AB21" s="152"/>
      <c r="AC21" s="347"/>
      <c r="AD21" s="152"/>
      <c r="AE21" s="152"/>
      <c r="AF21" s="152"/>
      <c r="AG21" s="152"/>
      <c r="AH21" s="152"/>
      <c r="AI21" s="152"/>
      <c r="AJ21" s="347"/>
      <c r="AK21" s="152"/>
      <c r="AL21" s="152"/>
      <c r="AM21" s="619"/>
      <c r="AN21" s="228"/>
      <c r="AO21" s="228"/>
      <c r="AP21" s="228"/>
      <c r="AQ21" s="228"/>
      <c r="AR21" s="228"/>
      <c r="AS21" s="348"/>
      <c r="AT21" s="264">
        <f t="shared" si="12"/>
        <v>0</v>
      </c>
      <c r="AU21" s="259"/>
      <c r="AV21" s="265">
        <f t="shared" si="13"/>
        <v>0</v>
      </c>
      <c r="AX21" s="265">
        <f t="shared" si="17"/>
        <v>0</v>
      </c>
      <c r="AZ21" s="492">
        <f t="shared" si="14"/>
        <v>0</v>
      </c>
      <c r="BB21" s="492">
        <f t="shared" si="15"/>
        <v>0</v>
      </c>
      <c r="BD21" s="265">
        <f t="shared" si="18"/>
        <v>0</v>
      </c>
      <c r="BE21" s="105"/>
      <c r="BF21" s="105"/>
      <c r="BG21" s="105"/>
      <c r="BH21" s="105"/>
      <c r="BI21" s="105"/>
      <c r="BJ21" s="105"/>
    </row>
    <row r="22" spans="2:62" ht="18" hidden="1" customHeight="1" outlineLevel="1">
      <c r="B22" s="100"/>
      <c r="C22" s="908"/>
      <c r="D22" s="909"/>
      <c r="E22" s="909"/>
      <c r="F22" s="910"/>
      <c r="G22" s="890"/>
      <c r="H22" s="891"/>
      <c r="I22" s="152"/>
      <c r="J22" s="152"/>
      <c r="K22" s="152"/>
      <c r="L22" s="152"/>
      <c r="M22" s="152"/>
      <c r="N22" s="152"/>
      <c r="O22" s="152"/>
      <c r="P22" s="153"/>
      <c r="Q22" s="153"/>
      <c r="R22" s="156">
        <f t="shared" si="8"/>
        <v>0</v>
      </c>
      <c r="S22" s="156">
        <f t="shared" si="9"/>
        <v>0</v>
      </c>
      <c r="U22" s="157">
        <f t="shared" si="16"/>
        <v>0</v>
      </c>
      <c r="W22" s="152"/>
      <c r="X22" s="152"/>
      <c r="Y22" s="152"/>
      <c r="Z22" s="152"/>
      <c r="AA22" s="152"/>
      <c r="AB22" s="152"/>
      <c r="AC22" s="347"/>
      <c r="AD22" s="152"/>
      <c r="AE22" s="152"/>
      <c r="AF22" s="152"/>
      <c r="AG22" s="152"/>
      <c r="AH22" s="152"/>
      <c r="AI22" s="152"/>
      <c r="AJ22" s="347"/>
      <c r="AK22" s="152"/>
      <c r="AL22" s="152"/>
      <c r="AM22" s="619"/>
      <c r="AN22" s="228"/>
      <c r="AO22" s="228"/>
      <c r="AP22" s="228"/>
      <c r="AQ22" s="228"/>
      <c r="AR22" s="228"/>
      <c r="AS22" s="348"/>
      <c r="AT22" s="264">
        <f t="shared" si="12"/>
        <v>0</v>
      </c>
      <c r="AU22" s="259"/>
      <c r="AV22" s="265">
        <f t="shared" si="13"/>
        <v>0</v>
      </c>
      <c r="AX22" s="265">
        <f t="shared" si="17"/>
        <v>0</v>
      </c>
      <c r="AZ22" s="492">
        <f t="shared" si="14"/>
        <v>0</v>
      </c>
      <c r="BB22" s="492">
        <f t="shared" si="15"/>
        <v>0</v>
      </c>
      <c r="BD22" s="265">
        <f t="shared" si="18"/>
        <v>0</v>
      </c>
      <c r="BE22" s="105"/>
      <c r="BF22" s="105"/>
      <c r="BG22" s="105"/>
      <c r="BH22" s="105"/>
      <c r="BI22" s="105"/>
      <c r="BJ22" s="105"/>
    </row>
    <row r="23" spans="2:62" ht="18" hidden="1" customHeight="1" outlineLevel="1">
      <c r="B23" s="100"/>
      <c r="C23" s="908"/>
      <c r="D23" s="909"/>
      <c r="E23" s="909"/>
      <c r="F23" s="910"/>
      <c r="G23" s="890"/>
      <c r="H23" s="891"/>
      <c r="I23" s="152"/>
      <c r="J23" s="152"/>
      <c r="K23" s="152"/>
      <c r="L23" s="152"/>
      <c r="M23" s="152"/>
      <c r="N23" s="152"/>
      <c r="O23" s="152"/>
      <c r="P23" s="153"/>
      <c r="Q23" s="153"/>
      <c r="R23" s="156">
        <f t="shared" si="8"/>
        <v>0</v>
      </c>
      <c r="S23" s="156">
        <f t="shared" si="9"/>
        <v>0</v>
      </c>
      <c r="U23" s="157">
        <f t="shared" si="16"/>
        <v>0</v>
      </c>
      <c r="W23" s="152"/>
      <c r="X23" s="152"/>
      <c r="Y23" s="152"/>
      <c r="Z23" s="152"/>
      <c r="AA23" s="152"/>
      <c r="AB23" s="152"/>
      <c r="AC23" s="347"/>
      <c r="AD23" s="152"/>
      <c r="AE23" s="152"/>
      <c r="AF23" s="152"/>
      <c r="AG23" s="152"/>
      <c r="AH23" s="152"/>
      <c r="AI23" s="152"/>
      <c r="AJ23" s="347"/>
      <c r="AK23" s="152"/>
      <c r="AL23" s="152"/>
      <c r="AM23" s="619"/>
      <c r="AN23" s="228"/>
      <c r="AO23" s="228"/>
      <c r="AP23" s="228"/>
      <c r="AQ23" s="228"/>
      <c r="AR23" s="228"/>
      <c r="AS23" s="348"/>
      <c r="AT23" s="264">
        <f t="shared" si="12"/>
        <v>0</v>
      </c>
      <c r="AU23" s="259"/>
      <c r="AV23" s="265">
        <f t="shared" si="13"/>
        <v>0</v>
      </c>
      <c r="AX23" s="265">
        <f t="shared" si="17"/>
        <v>0</v>
      </c>
      <c r="AZ23" s="492">
        <f t="shared" si="14"/>
        <v>0</v>
      </c>
      <c r="BB23" s="492">
        <f t="shared" si="15"/>
        <v>0</v>
      </c>
      <c r="BD23" s="265">
        <f t="shared" si="18"/>
        <v>0</v>
      </c>
      <c r="BE23" s="105"/>
      <c r="BF23" s="105"/>
      <c r="BG23" s="105"/>
      <c r="BH23" s="105"/>
      <c r="BI23" s="105"/>
      <c r="BJ23" s="105"/>
    </row>
    <row r="24" spans="2:62" ht="18" hidden="1" customHeight="1" outlineLevel="1">
      <c r="B24" s="100"/>
      <c r="C24" s="908"/>
      <c r="D24" s="909"/>
      <c r="E24" s="909"/>
      <c r="F24" s="910"/>
      <c r="G24" s="890"/>
      <c r="H24" s="891"/>
      <c r="I24" s="152"/>
      <c r="J24" s="152"/>
      <c r="K24" s="152"/>
      <c r="L24" s="152"/>
      <c r="M24" s="152"/>
      <c r="N24" s="152"/>
      <c r="O24" s="152"/>
      <c r="P24" s="153"/>
      <c r="Q24" s="153"/>
      <c r="R24" s="156">
        <f t="shared" si="8"/>
        <v>0</v>
      </c>
      <c r="S24" s="156">
        <f t="shared" si="9"/>
        <v>0</v>
      </c>
      <c r="U24" s="157">
        <f t="shared" si="16"/>
        <v>0</v>
      </c>
      <c r="W24" s="152"/>
      <c r="X24" s="152"/>
      <c r="Y24" s="152"/>
      <c r="Z24" s="152"/>
      <c r="AA24" s="152"/>
      <c r="AB24" s="152"/>
      <c r="AC24" s="347"/>
      <c r="AD24" s="152"/>
      <c r="AE24" s="152"/>
      <c r="AF24" s="152"/>
      <c r="AG24" s="152"/>
      <c r="AH24" s="152"/>
      <c r="AI24" s="152"/>
      <c r="AJ24" s="347"/>
      <c r="AK24" s="152"/>
      <c r="AL24" s="152"/>
      <c r="AM24" s="619"/>
      <c r="AN24" s="228"/>
      <c r="AO24" s="228"/>
      <c r="AP24" s="228"/>
      <c r="AQ24" s="228"/>
      <c r="AR24" s="228"/>
      <c r="AS24" s="348"/>
      <c r="AT24" s="264">
        <f t="shared" si="12"/>
        <v>0</v>
      </c>
      <c r="AU24" s="259"/>
      <c r="AV24" s="265">
        <f t="shared" si="13"/>
        <v>0</v>
      </c>
      <c r="AX24" s="265">
        <f t="shared" si="17"/>
        <v>0</v>
      </c>
      <c r="AZ24" s="492">
        <f t="shared" si="14"/>
        <v>0</v>
      </c>
      <c r="BB24" s="492">
        <f t="shared" si="15"/>
        <v>0</v>
      </c>
      <c r="BD24" s="265">
        <f t="shared" si="18"/>
        <v>0</v>
      </c>
      <c r="BE24" s="105"/>
      <c r="BF24" s="105"/>
      <c r="BG24" s="105"/>
      <c r="BH24" s="105"/>
      <c r="BI24" s="105"/>
      <c r="BJ24" s="105"/>
    </row>
    <row r="25" spans="2:62" ht="18" hidden="1" customHeight="1" outlineLevel="1">
      <c r="B25" s="100"/>
      <c r="C25" s="908"/>
      <c r="D25" s="909"/>
      <c r="E25" s="909"/>
      <c r="F25" s="910"/>
      <c r="G25" s="890"/>
      <c r="H25" s="891"/>
      <c r="I25" s="152"/>
      <c r="J25" s="152"/>
      <c r="K25" s="152"/>
      <c r="L25" s="152"/>
      <c r="M25" s="152"/>
      <c r="N25" s="152"/>
      <c r="O25" s="152"/>
      <c r="P25" s="153"/>
      <c r="Q25" s="153"/>
      <c r="R25" s="156">
        <f t="shared" si="8"/>
        <v>0</v>
      </c>
      <c r="S25" s="156">
        <f t="shared" si="9"/>
        <v>0</v>
      </c>
      <c r="U25" s="157">
        <f t="shared" si="16"/>
        <v>0</v>
      </c>
      <c r="W25" s="152"/>
      <c r="X25" s="152"/>
      <c r="Y25" s="152"/>
      <c r="Z25" s="152"/>
      <c r="AA25" s="152"/>
      <c r="AB25" s="152"/>
      <c r="AC25" s="347"/>
      <c r="AD25" s="152"/>
      <c r="AE25" s="152"/>
      <c r="AF25" s="152"/>
      <c r="AG25" s="152"/>
      <c r="AH25" s="152"/>
      <c r="AI25" s="152"/>
      <c r="AJ25" s="347"/>
      <c r="AK25" s="152"/>
      <c r="AL25" s="152"/>
      <c r="AM25" s="619"/>
      <c r="AN25" s="228"/>
      <c r="AO25" s="228"/>
      <c r="AP25" s="228"/>
      <c r="AQ25" s="228"/>
      <c r="AR25" s="228"/>
      <c r="AS25" s="348"/>
      <c r="AT25" s="264">
        <f t="shared" si="12"/>
        <v>0</v>
      </c>
      <c r="AU25" s="259"/>
      <c r="AV25" s="265">
        <f t="shared" si="13"/>
        <v>0</v>
      </c>
      <c r="AX25" s="265">
        <f t="shared" si="17"/>
        <v>0</v>
      </c>
      <c r="AZ25" s="492">
        <f t="shared" si="14"/>
        <v>0</v>
      </c>
      <c r="BB25" s="492">
        <f t="shared" si="15"/>
        <v>0</v>
      </c>
      <c r="BD25" s="265">
        <f t="shared" si="18"/>
        <v>0</v>
      </c>
      <c r="BE25" s="105"/>
      <c r="BF25" s="105"/>
      <c r="BG25" s="105"/>
      <c r="BH25" s="105"/>
      <c r="BI25" s="105"/>
      <c r="BJ25" s="105"/>
    </row>
    <row r="26" spans="2:62" ht="18" hidden="1" customHeight="1" outlineLevel="1">
      <c r="B26" s="100"/>
      <c r="C26" s="908"/>
      <c r="D26" s="909"/>
      <c r="E26" s="909"/>
      <c r="F26" s="910"/>
      <c r="G26" s="890"/>
      <c r="H26" s="891"/>
      <c r="I26" s="152"/>
      <c r="J26" s="152"/>
      <c r="K26" s="152"/>
      <c r="L26" s="152"/>
      <c r="M26" s="152"/>
      <c r="N26" s="152"/>
      <c r="O26" s="152"/>
      <c r="P26" s="153"/>
      <c r="Q26" s="153"/>
      <c r="R26" s="156">
        <f t="shared" si="8"/>
        <v>0</v>
      </c>
      <c r="S26" s="156">
        <f t="shared" si="9"/>
        <v>0</v>
      </c>
      <c r="U26" s="157">
        <f t="shared" si="16"/>
        <v>0</v>
      </c>
      <c r="W26" s="152"/>
      <c r="X26" s="152"/>
      <c r="Y26" s="152"/>
      <c r="Z26" s="152"/>
      <c r="AA26" s="152"/>
      <c r="AB26" s="152"/>
      <c r="AC26" s="347"/>
      <c r="AD26" s="152"/>
      <c r="AE26" s="152"/>
      <c r="AF26" s="152"/>
      <c r="AG26" s="152"/>
      <c r="AH26" s="152"/>
      <c r="AI26" s="152"/>
      <c r="AJ26" s="347"/>
      <c r="AK26" s="152"/>
      <c r="AL26" s="152"/>
      <c r="AM26" s="619"/>
      <c r="AN26" s="228"/>
      <c r="AO26" s="228"/>
      <c r="AP26" s="228"/>
      <c r="AQ26" s="228"/>
      <c r="AR26" s="228"/>
      <c r="AS26" s="348"/>
      <c r="AT26" s="264">
        <f t="shared" si="12"/>
        <v>0</v>
      </c>
      <c r="AU26" s="259"/>
      <c r="AV26" s="265">
        <f t="shared" si="13"/>
        <v>0</v>
      </c>
      <c r="AX26" s="265">
        <f t="shared" si="17"/>
        <v>0</v>
      </c>
      <c r="AZ26" s="492">
        <f t="shared" si="14"/>
        <v>0</v>
      </c>
      <c r="BB26" s="492">
        <f t="shared" si="15"/>
        <v>0</v>
      </c>
      <c r="BD26" s="265">
        <f t="shared" si="18"/>
        <v>0</v>
      </c>
      <c r="BE26" s="105"/>
      <c r="BF26" s="105"/>
      <c r="BG26" s="105"/>
      <c r="BH26" s="105"/>
      <c r="BI26" s="105"/>
      <c r="BJ26" s="105"/>
    </row>
    <row r="27" spans="2:62" ht="18" hidden="1" customHeight="1" outlineLevel="1">
      <c r="B27" s="100"/>
      <c r="C27" s="908"/>
      <c r="D27" s="909"/>
      <c r="E27" s="909"/>
      <c r="F27" s="910"/>
      <c r="G27" s="890"/>
      <c r="H27" s="891"/>
      <c r="I27" s="152"/>
      <c r="J27" s="152"/>
      <c r="K27" s="152"/>
      <c r="L27" s="152"/>
      <c r="M27" s="152"/>
      <c r="N27" s="152"/>
      <c r="O27" s="152"/>
      <c r="P27" s="153"/>
      <c r="Q27" s="153"/>
      <c r="R27" s="156">
        <f t="shared" si="8"/>
        <v>0</v>
      </c>
      <c r="S27" s="156">
        <f t="shared" si="9"/>
        <v>0</v>
      </c>
      <c r="U27" s="157">
        <f t="shared" si="16"/>
        <v>0</v>
      </c>
      <c r="W27" s="152"/>
      <c r="X27" s="152"/>
      <c r="Y27" s="152"/>
      <c r="Z27" s="152"/>
      <c r="AA27" s="152"/>
      <c r="AB27" s="152"/>
      <c r="AC27" s="347"/>
      <c r="AD27" s="152"/>
      <c r="AE27" s="152"/>
      <c r="AF27" s="152"/>
      <c r="AG27" s="152"/>
      <c r="AH27" s="152"/>
      <c r="AI27" s="152"/>
      <c r="AJ27" s="347"/>
      <c r="AK27" s="152"/>
      <c r="AL27" s="152"/>
      <c r="AM27" s="619"/>
      <c r="AN27" s="228"/>
      <c r="AO27" s="228"/>
      <c r="AP27" s="228"/>
      <c r="AQ27" s="228"/>
      <c r="AR27" s="228"/>
      <c r="AS27" s="348"/>
      <c r="AT27" s="264">
        <f t="shared" si="12"/>
        <v>0</v>
      </c>
      <c r="AU27" s="259"/>
      <c r="AV27" s="265">
        <f t="shared" si="13"/>
        <v>0</v>
      </c>
      <c r="AX27" s="265">
        <f t="shared" si="17"/>
        <v>0</v>
      </c>
      <c r="AZ27" s="492">
        <f t="shared" si="14"/>
        <v>0</v>
      </c>
      <c r="BB27" s="492">
        <f t="shared" si="15"/>
        <v>0</v>
      </c>
      <c r="BD27" s="265">
        <f t="shared" si="18"/>
        <v>0</v>
      </c>
      <c r="BE27" s="105"/>
      <c r="BF27" s="105"/>
      <c r="BG27" s="105"/>
      <c r="BH27" s="105"/>
      <c r="BI27" s="105"/>
      <c r="BJ27" s="105"/>
    </row>
    <row r="28" spans="2:62" ht="9.9499999999999993" hidden="1" customHeight="1" outlineLevel="1">
      <c r="B28" s="101"/>
      <c r="C28" s="208"/>
      <c r="D28" s="208"/>
      <c r="E28" s="208"/>
      <c r="F28" s="208"/>
      <c r="G28" s="237"/>
      <c r="H28" s="207"/>
      <c r="I28" s="257"/>
      <c r="J28" s="257"/>
      <c r="K28" s="257"/>
      <c r="L28" s="257"/>
      <c r="M28" s="257"/>
      <c r="N28" s="257"/>
      <c r="O28" s="257"/>
      <c r="P28" s="256"/>
      <c r="Q28" s="102"/>
      <c r="R28" s="102"/>
      <c r="S28" s="102"/>
      <c r="U28" s="9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Z28" s="493"/>
      <c r="BE28" s="105"/>
      <c r="BF28" s="105"/>
      <c r="BG28" s="105"/>
      <c r="BH28" s="105"/>
      <c r="BI28" s="105"/>
      <c r="BJ28" s="105"/>
    </row>
    <row r="29" spans="2:62" ht="20.100000000000001" customHeight="1" collapsed="1">
      <c r="B29" s="179">
        <f>B12+1</f>
        <v>2</v>
      </c>
      <c r="C29" s="916"/>
      <c r="D29" s="917"/>
      <c r="E29" s="917"/>
      <c r="F29" s="918"/>
      <c r="G29" s="429"/>
      <c r="H29" s="206">
        <v>1</v>
      </c>
      <c r="I29" s="642">
        <f t="shared" ref="I29" si="19">$H29*SUM(I30:I44)</f>
        <v>0</v>
      </c>
      <c r="J29" s="643">
        <f t="shared" ref="J29:O29" si="20">$H29*SUM(J30:J44)</f>
        <v>0</v>
      </c>
      <c r="K29" s="644">
        <f t="shared" si="20"/>
        <v>0</v>
      </c>
      <c r="L29" s="645">
        <f t="shared" si="20"/>
        <v>0</v>
      </c>
      <c r="M29" s="645">
        <f t="shared" si="20"/>
        <v>0</v>
      </c>
      <c r="N29" s="644">
        <f t="shared" si="20"/>
        <v>0</v>
      </c>
      <c r="O29" s="642">
        <f t="shared" si="20"/>
        <v>0</v>
      </c>
      <c r="P29" s="209">
        <f t="shared" ref="P29:Q29" si="21">$H29*SUM(P30:P44)</f>
        <v>0</v>
      </c>
      <c r="Q29" s="210">
        <f t="shared" si="21"/>
        <v>0</v>
      </c>
      <c r="R29" s="136">
        <f t="shared" ref="R29:R44" si="22">P29*(1+Gewinn)*(1+SicherheitAngebot)</f>
        <v>0</v>
      </c>
      <c r="S29" s="137">
        <f t="shared" ref="S29:S44" si="23">Q29*(1+MGKZ)*(1+Gewinn)*(1+SicherheitAngebot)</f>
        <v>0</v>
      </c>
      <c r="U29" s="10">
        <f>I29*$I$7+J29*$J$7+K29*$K$7+L29*$L$7+M29*$M$7+N29*$N$7+O29*$O$7+R29+S29</f>
        <v>0</v>
      </c>
      <c r="W29" s="646">
        <f t="shared" ref="W29:AB29" si="24">$H29*SUM(W30:W44)</f>
        <v>0</v>
      </c>
      <c r="X29" s="647">
        <f t="shared" si="24"/>
        <v>0</v>
      </c>
      <c r="Y29" s="648">
        <f t="shared" si="24"/>
        <v>0</v>
      </c>
      <c r="Z29" s="649">
        <f t="shared" si="24"/>
        <v>0</v>
      </c>
      <c r="AA29" s="648">
        <f t="shared" si="24"/>
        <v>0</v>
      </c>
      <c r="AB29" s="646">
        <f t="shared" si="24"/>
        <v>0</v>
      </c>
      <c r="AC29" s="258"/>
      <c r="AD29" s="646">
        <f t="shared" ref="AD29:AM29" si="25">$H29*SUM(AD30:AD44)</f>
        <v>0</v>
      </c>
      <c r="AE29" s="647">
        <f t="shared" si="25"/>
        <v>0</v>
      </c>
      <c r="AF29" s="648">
        <f t="shared" si="25"/>
        <v>0</v>
      </c>
      <c r="AG29" s="649">
        <f t="shared" si="25"/>
        <v>0</v>
      </c>
      <c r="AH29" s="648">
        <f t="shared" si="25"/>
        <v>0</v>
      </c>
      <c r="AI29" s="646">
        <f t="shared" si="25"/>
        <v>0</v>
      </c>
      <c r="AJ29" s="258"/>
      <c r="AK29" s="653">
        <f t="shared" si="25"/>
        <v>0</v>
      </c>
      <c r="AL29" s="653">
        <f t="shared" si="25"/>
        <v>0</v>
      </c>
      <c r="AM29" s="653">
        <f t="shared" si="25"/>
        <v>0</v>
      </c>
      <c r="AN29" s="227">
        <f>$H29*SUM(AN30:AN44)*(1+Gewinn)*(1+SicherheitAngebot)</f>
        <v>0</v>
      </c>
      <c r="AO29" s="227">
        <f>$H29*SUM(AO30:AO44)*(1+Gewinn)*(1+SicherheitAngebot)</f>
        <v>0</v>
      </c>
      <c r="AP29" s="227">
        <f>$H29*SUM(AP30:AP44)*(1+Gewinn)*(1+SicherheitAngebot)</f>
        <v>0</v>
      </c>
      <c r="AQ29" s="227">
        <f>$H29*SUM(AQ30:AQ44)*(1+Gewinn)*(1+SicherheitAngebot)</f>
        <v>0</v>
      </c>
      <c r="AR29" s="227">
        <f>$H29*SUM(AR30:AR44)*(1+Gewinn)*(1+SicherheitAngebot)</f>
        <v>0</v>
      </c>
      <c r="AS29" s="262"/>
      <c r="AT29" s="263">
        <f t="shared" si="12"/>
        <v>0</v>
      </c>
      <c r="AU29" s="259"/>
      <c r="AV29" s="491">
        <f>AK29*$AK$7+AL29*$AL$7+AM29*$AM$7+SUM(AN29:AR29)+AT29/Zuschläge_IBN+AT29</f>
        <v>0</v>
      </c>
      <c r="AX29" s="685">
        <f>U29+AV29</f>
        <v>0</v>
      </c>
      <c r="AZ29" s="490">
        <f>IF(H29&gt;0,U29/(1+SicherheitAngebot)*(1+Sicherheit),0)</f>
        <v>0</v>
      </c>
      <c r="BB29" s="490">
        <f>IF(H29&gt;0,AV29/(1+SicherheitAngebot)*(1+Sicherheit),0)</f>
        <v>0</v>
      </c>
      <c r="BD29" s="490">
        <f>AZ29+BB29</f>
        <v>0</v>
      </c>
      <c r="BE29" s="105"/>
      <c r="BF29" s="105"/>
      <c r="BG29" s="105"/>
      <c r="BH29" s="105"/>
      <c r="BI29" s="105"/>
      <c r="BJ29" s="105"/>
    </row>
    <row r="30" spans="2:62" ht="18" hidden="1" customHeight="1" outlineLevel="1">
      <c r="B30" s="99"/>
      <c r="C30" s="908"/>
      <c r="D30" s="909"/>
      <c r="E30" s="909"/>
      <c r="F30" s="910"/>
      <c r="G30" s="890"/>
      <c r="H30" s="901"/>
      <c r="I30" s="152"/>
      <c r="J30" s="152"/>
      <c r="K30" s="152"/>
      <c r="L30" s="152"/>
      <c r="M30" s="152"/>
      <c r="N30" s="152"/>
      <c r="O30" s="152"/>
      <c r="P30" s="153"/>
      <c r="Q30" s="153"/>
      <c r="R30" s="156">
        <f t="shared" si="22"/>
        <v>0</v>
      </c>
      <c r="S30" s="156">
        <f t="shared" si="23"/>
        <v>0</v>
      </c>
      <c r="U30" s="157">
        <f>I30*$I$7+J30*$J$7+K30*$K$7+L30*$L$7+M30*$M$7+N30*$N$7+O30*$O$7+R30+S30</f>
        <v>0</v>
      </c>
      <c r="W30" s="152"/>
      <c r="X30" s="152"/>
      <c r="Y30" s="152"/>
      <c r="Z30" s="152"/>
      <c r="AA30" s="152"/>
      <c r="AB30" s="152"/>
      <c r="AC30" s="347"/>
      <c r="AD30" s="152"/>
      <c r="AE30" s="152"/>
      <c r="AF30" s="152"/>
      <c r="AG30" s="152"/>
      <c r="AH30" s="152"/>
      <c r="AI30" s="152"/>
      <c r="AJ30" s="347"/>
      <c r="AK30" s="152"/>
      <c r="AL30" s="152"/>
      <c r="AM30" s="295"/>
      <c r="AN30" s="228"/>
      <c r="AO30" s="228"/>
      <c r="AP30" s="228"/>
      <c r="AQ30" s="228"/>
      <c r="AR30" s="228"/>
      <c r="AS30" s="348"/>
      <c r="AT30" s="264">
        <f t="shared" si="12"/>
        <v>0</v>
      </c>
      <c r="AU30" s="259"/>
      <c r="AV30" s="265">
        <f t="shared" ref="AV30:AV44" si="26">AK30*$AK$7+AL30*$AL$7+AM30*$AM$7+SUM(AN30:AR30)*(1+Gewinn)*(1+SicherheitAngebot)+AT30/Zuschläge_IBN+AT30</f>
        <v>0</v>
      </c>
      <c r="AX30" s="265">
        <f>U30+AV30</f>
        <v>0</v>
      </c>
      <c r="AZ30" s="492">
        <f t="shared" ref="AZ30:AZ44" si="27">U30/(1+SicherheitAngebot)*(1+Sicherheit)</f>
        <v>0</v>
      </c>
      <c r="BB30" s="492">
        <f t="shared" ref="BB30:BB44" si="28">AV30/(1+SicherheitAngebot)*(1+Sicherheit)</f>
        <v>0</v>
      </c>
      <c r="BD30" s="265">
        <f>AZ30+BB30</f>
        <v>0</v>
      </c>
      <c r="BE30" s="105"/>
      <c r="BF30" s="105"/>
      <c r="BG30" s="105"/>
      <c r="BH30" s="105"/>
      <c r="BI30" s="105"/>
      <c r="BJ30" s="105"/>
    </row>
    <row r="31" spans="2:62" ht="18" hidden="1" customHeight="1" outlineLevel="1">
      <c r="B31" s="100"/>
      <c r="C31" s="908"/>
      <c r="D31" s="909"/>
      <c r="E31" s="909"/>
      <c r="F31" s="910"/>
      <c r="G31" s="890"/>
      <c r="H31" s="891"/>
      <c r="I31" s="152"/>
      <c r="J31" s="152"/>
      <c r="K31" s="152"/>
      <c r="L31" s="152"/>
      <c r="M31" s="152"/>
      <c r="N31" s="152"/>
      <c r="O31" s="152"/>
      <c r="P31" s="153"/>
      <c r="Q31" s="153"/>
      <c r="R31" s="156">
        <f t="shared" si="22"/>
        <v>0</v>
      </c>
      <c r="S31" s="156">
        <f t="shared" si="23"/>
        <v>0</v>
      </c>
      <c r="U31" s="157">
        <f t="shared" ref="U31:U44" si="29">I31*$I$7+J31*$J$7+K31*$K$7+L31*$L$7+M31*$M$7+N31*$N$7+O31*$O$7+R31+S31</f>
        <v>0</v>
      </c>
      <c r="W31" s="152"/>
      <c r="X31" s="152"/>
      <c r="Y31" s="152"/>
      <c r="Z31" s="152"/>
      <c r="AA31" s="152"/>
      <c r="AB31" s="152"/>
      <c r="AC31" s="347"/>
      <c r="AD31" s="152"/>
      <c r="AE31" s="152"/>
      <c r="AF31" s="152"/>
      <c r="AG31" s="152"/>
      <c r="AH31" s="152"/>
      <c r="AI31" s="152"/>
      <c r="AJ31" s="347"/>
      <c r="AK31" s="152"/>
      <c r="AL31" s="152"/>
      <c r="AM31" s="295"/>
      <c r="AN31" s="228"/>
      <c r="AO31" s="228"/>
      <c r="AP31" s="228"/>
      <c r="AQ31" s="228"/>
      <c r="AR31" s="228"/>
      <c r="AS31" s="348"/>
      <c r="AT31" s="264">
        <f t="shared" si="12"/>
        <v>0</v>
      </c>
      <c r="AU31" s="259"/>
      <c r="AV31" s="265">
        <f t="shared" si="26"/>
        <v>0</v>
      </c>
      <c r="AX31" s="265">
        <f t="shared" ref="AX31:AX44" si="30">U31+AV31</f>
        <v>0</v>
      </c>
      <c r="AZ31" s="492">
        <f t="shared" si="27"/>
        <v>0</v>
      </c>
      <c r="BB31" s="492">
        <f t="shared" si="28"/>
        <v>0</v>
      </c>
      <c r="BD31" s="265">
        <f t="shared" ref="BD31:BD44" si="31">AZ31+BB31</f>
        <v>0</v>
      </c>
      <c r="BE31" s="105"/>
      <c r="BF31" s="105"/>
      <c r="BG31" s="105"/>
      <c r="BH31" s="105"/>
      <c r="BI31" s="105"/>
      <c r="BJ31" s="105"/>
    </row>
    <row r="32" spans="2:62" ht="18" hidden="1" customHeight="1" outlineLevel="1">
      <c r="B32" s="100"/>
      <c r="C32" s="908"/>
      <c r="D32" s="909"/>
      <c r="E32" s="909"/>
      <c r="F32" s="910"/>
      <c r="G32" s="890"/>
      <c r="H32" s="891"/>
      <c r="I32" s="152"/>
      <c r="J32" s="152"/>
      <c r="K32" s="152"/>
      <c r="L32" s="152"/>
      <c r="M32" s="152"/>
      <c r="N32" s="152"/>
      <c r="O32" s="152"/>
      <c r="P32" s="153"/>
      <c r="Q32" s="153"/>
      <c r="R32" s="156">
        <f t="shared" si="22"/>
        <v>0</v>
      </c>
      <c r="S32" s="156">
        <f t="shared" si="23"/>
        <v>0</v>
      </c>
      <c r="U32" s="157">
        <f t="shared" si="29"/>
        <v>0</v>
      </c>
      <c r="W32" s="152"/>
      <c r="X32" s="152"/>
      <c r="Y32" s="152"/>
      <c r="Z32" s="152"/>
      <c r="AA32" s="152"/>
      <c r="AB32" s="152"/>
      <c r="AC32" s="347"/>
      <c r="AD32" s="152"/>
      <c r="AE32" s="152"/>
      <c r="AF32" s="152"/>
      <c r="AG32" s="152"/>
      <c r="AH32" s="152"/>
      <c r="AI32" s="152"/>
      <c r="AJ32" s="347"/>
      <c r="AK32" s="152"/>
      <c r="AL32" s="152"/>
      <c r="AM32" s="295"/>
      <c r="AN32" s="228"/>
      <c r="AO32" s="228"/>
      <c r="AP32" s="228"/>
      <c r="AQ32" s="228"/>
      <c r="AR32" s="228"/>
      <c r="AS32" s="348"/>
      <c r="AT32" s="264">
        <f t="shared" si="12"/>
        <v>0</v>
      </c>
      <c r="AU32" s="259"/>
      <c r="AV32" s="265">
        <f t="shared" si="26"/>
        <v>0</v>
      </c>
      <c r="AX32" s="265">
        <f t="shared" si="30"/>
        <v>0</v>
      </c>
      <c r="AZ32" s="492">
        <f t="shared" si="27"/>
        <v>0</v>
      </c>
      <c r="BB32" s="492">
        <f t="shared" si="28"/>
        <v>0</v>
      </c>
      <c r="BD32" s="265">
        <f t="shared" si="31"/>
        <v>0</v>
      </c>
      <c r="BE32" s="105"/>
      <c r="BF32" s="105"/>
      <c r="BG32" s="105"/>
      <c r="BH32" s="105"/>
      <c r="BI32" s="105"/>
      <c r="BJ32" s="105"/>
    </row>
    <row r="33" spans="2:62" ht="18" hidden="1" customHeight="1" outlineLevel="1">
      <c r="B33" s="100"/>
      <c r="C33" s="908"/>
      <c r="D33" s="909"/>
      <c r="E33" s="909"/>
      <c r="F33" s="910"/>
      <c r="G33" s="890"/>
      <c r="H33" s="891"/>
      <c r="I33" s="152"/>
      <c r="J33" s="152"/>
      <c r="K33" s="152"/>
      <c r="L33" s="152"/>
      <c r="M33" s="152"/>
      <c r="N33" s="152"/>
      <c r="O33" s="152"/>
      <c r="P33" s="153"/>
      <c r="Q33" s="153"/>
      <c r="R33" s="156">
        <f t="shared" si="22"/>
        <v>0</v>
      </c>
      <c r="S33" s="156">
        <f t="shared" si="23"/>
        <v>0</v>
      </c>
      <c r="U33" s="157">
        <f t="shared" si="29"/>
        <v>0</v>
      </c>
      <c r="W33" s="152"/>
      <c r="X33" s="152"/>
      <c r="Y33" s="152"/>
      <c r="Z33" s="152"/>
      <c r="AA33" s="152"/>
      <c r="AB33" s="152"/>
      <c r="AC33" s="347"/>
      <c r="AD33" s="152"/>
      <c r="AE33" s="152"/>
      <c r="AF33" s="152"/>
      <c r="AG33" s="152"/>
      <c r="AH33" s="152"/>
      <c r="AI33" s="152"/>
      <c r="AJ33" s="347"/>
      <c r="AK33" s="152"/>
      <c r="AL33" s="152"/>
      <c r="AM33" s="295"/>
      <c r="AN33" s="228"/>
      <c r="AO33" s="228"/>
      <c r="AP33" s="228"/>
      <c r="AQ33" s="228"/>
      <c r="AR33" s="228"/>
      <c r="AS33" s="348"/>
      <c r="AT33" s="264">
        <f t="shared" si="12"/>
        <v>0</v>
      </c>
      <c r="AU33" s="259"/>
      <c r="AV33" s="265">
        <f t="shared" si="26"/>
        <v>0</v>
      </c>
      <c r="AX33" s="265">
        <f t="shared" si="30"/>
        <v>0</v>
      </c>
      <c r="AZ33" s="492">
        <f t="shared" si="27"/>
        <v>0</v>
      </c>
      <c r="BB33" s="492">
        <f t="shared" si="28"/>
        <v>0</v>
      </c>
      <c r="BD33" s="265">
        <f t="shared" si="31"/>
        <v>0</v>
      </c>
      <c r="BE33" s="105"/>
      <c r="BF33" s="105"/>
      <c r="BG33" s="105"/>
      <c r="BH33" s="105"/>
      <c r="BI33" s="105"/>
      <c r="BJ33" s="105"/>
    </row>
    <row r="34" spans="2:62" ht="18" hidden="1" customHeight="1" outlineLevel="1">
      <c r="B34" s="100"/>
      <c r="C34" s="908"/>
      <c r="D34" s="909"/>
      <c r="E34" s="909"/>
      <c r="F34" s="910"/>
      <c r="G34" s="890"/>
      <c r="H34" s="891"/>
      <c r="I34" s="152"/>
      <c r="J34" s="152"/>
      <c r="K34" s="152"/>
      <c r="L34" s="152"/>
      <c r="M34" s="152"/>
      <c r="N34" s="152"/>
      <c r="O34" s="152"/>
      <c r="P34" s="153"/>
      <c r="Q34" s="153"/>
      <c r="R34" s="156">
        <f t="shared" si="22"/>
        <v>0</v>
      </c>
      <c r="S34" s="156">
        <f t="shared" si="23"/>
        <v>0</v>
      </c>
      <c r="U34" s="157">
        <f t="shared" si="29"/>
        <v>0</v>
      </c>
      <c r="W34" s="152"/>
      <c r="X34" s="152"/>
      <c r="Y34" s="152"/>
      <c r="Z34" s="152"/>
      <c r="AA34" s="152"/>
      <c r="AB34" s="152"/>
      <c r="AC34" s="347"/>
      <c r="AD34" s="152"/>
      <c r="AE34" s="152"/>
      <c r="AF34" s="152"/>
      <c r="AG34" s="152"/>
      <c r="AH34" s="152"/>
      <c r="AI34" s="152"/>
      <c r="AJ34" s="347"/>
      <c r="AK34" s="152"/>
      <c r="AL34" s="152"/>
      <c r="AM34" s="295"/>
      <c r="AN34" s="228"/>
      <c r="AO34" s="228"/>
      <c r="AP34" s="228"/>
      <c r="AQ34" s="228"/>
      <c r="AR34" s="228"/>
      <c r="AS34" s="348"/>
      <c r="AT34" s="264">
        <f t="shared" si="12"/>
        <v>0</v>
      </c>
      <c r="AU34" s="259"/>
      <c r="AV34" s="265">
        <f t="shared" si="26"/>
        <v>0</v>
      </c>
      <c r="AX34" s="265">
        <f t="shared" si="30"/>
        <v>0</v>
      </c>
      <c r="AZ34" s="492">
        <f t="shared" si="27"/>
        <v>0</v>
      </c>
      <c r="BB34" s="492">
        <f t="shared" si="28"/>
        <v>0</v>
      </c>
      <c r="BD34" s="265">
        <f t="shared" si="31"/>
        <v>0</v>
      </c>
      <c r="BE34" s="105"/>
      <c r="BF34" s="105"/>
      <c r="BG34" s="105"/>
      <c r="BH34" s="105"/>
      <c r="BI34" s="105"/>
      <c r="BJ34" s="105"/>
    </row>
    <row r="35" spans="2:62" ht="18" hidden="1" customHeight="1" outlineLevel="1">
      <c r="B35" s="100"/>
      <c r="C35" s="908"/>
      <c r="D35" s="909"/>
      <c r="E35" s="909"/>
      <c r="F35" s="910"/>
      <c r="G35" s="890"/>
      <c r="H35" s="891"/>
      <c r="I35" s="152"/>
      <c r="J35" s="152"/>
      <c r="K35" s="152"/>
      <c r="L35" s="152"/>
      <c r="M35" s="152"/>
      <c r="N35" s="152"/>
      <c r="O35" s="152"/>
      <c r="P35" s="153"/>
      <c r="Q35" s="153"/>
      <c r="R35" s="156">
        <f t="shared" si="22"/>
        <v>0</v>
      </c>
      <c r="S35" s="156">
        <f t="shared" si="23"/>
        <v>0</v>
      </c>
      <c r="U35" s="157">
        <f t="shared" si="29"/>
        <v>0</v>
      </c>
      <c r="W35" s="152"/>
      <c r="X35" s="152"/>
      <c r="Y35" s="152"/>
      <c r="Z35" s="152"/>
      <c r="AA35" s="152"/>
      <c r="AB35" s="152"/>
      <c r="AC35" s="347"/>
      <c r="AD35" s="152"/>
      <c r="AE35" s="152"/>
      <c r="AF35" s="152"/>
      <c r="AG35" s="152"/>
      <c r="AH35" s="152"/>
      <c r="AI35" s="152"/>
      <c r="AJ35" s="347"/>
      <c r="AK35" s="152"/>
      <c r="AL35" s="152"/>
      <c r="AM35" s="295"/>
      <c r="AN35" s="228"/>
      <c r="AO35" s="228"/>
      <c r="AP35" s="228"/>
      <c r="AQ35" s="228"/>
      <c r="AR35" s="228"/>
      <c r="AS35" s="348"/>
      <c r="AT35" s="264">
        <f t="shared" si="12"/>
        <v>0</v>
      </c>
      <c r="AU35" s="259"/>
      <c r="AV35" s="265">
        <f t="shared" si="26"/>
        <v>0</v>
      </c>
      <c r="AX35" s="265">
        <f t="shared" si="30"/>
        <v>0</v>
      </c>
      <c r="AZ35" s="492">
        <f t="shared" si="27"/>
        <v>0</v>
      </c>
      <c r="BB35" s="492">
        <f t="shared" si="28"/>
        <v>0</v>
      </c>
      <c r="BD35" s="265">
        <f t="shared" si="31"/>
        <v>0</v>
      </c>
      <c r="BE35" s="105"/>
      <c r="BF35" s="105"/>
      <c r="BG35" s="105"/>
      <c r="BH35" s="105"/>
      <c r="BI35" s="105"/>
      <c r="BJ35" s="105"/>
    </row>
    <row r="36" spans="2:62" ht="18" hidden="1" customHeight="1" outlineLevel="1">
      <c r="B36" s="100"/>
      <c r="C36" s="908"/>
      <c r="D36" s="909"/>
      <c r="E36" s="909"/>
      <c r="F36" s="910"/>
      <c r="G36" s="890"/>
      <c r="H36" s="891"/>
      <c r="I36" s="152"/>
      <c r="J36" s="152"/>
      <c r="K36" s="152"/>
      <c r="L36" s="152"/>
      <c r="M36" s="152"/>
      <c r="N36" s="152"/>
      <c r="O36" s="152"/>
      <c r="P36" s="153"/>
      <c r="Q36" s="153"/>
      <c r="R36" s="156">
        <f t="shared" si="22"/>
        <v>0</v>
      </c>
      <c r="S36" s="156">
        <f t="shared" si="23"/>
        <v>0</v>
      </c>
      <c r="U36" s="157">
        <f t="shared" si="29"/>
        <v>0</v>
      </c>
      <c r="W36" s="152"/>
      <c r="X36" s="152"/>
      <c r="Y36" s="152"/>
      <c r="Z36" s="152"/>
      <c r="AA36" s="152"/>
      <c r="AB36" s="152"/>
      <c r="AC36" s="347"/>
      <c r="AD36" s="152"/>
      <c r="AE36" s="152"/>
      <c r="AF36" s="152"/>
      <c r="AG36" s="152"/>
      <c r="AH36" s="152"/>
      <c r="AI36" s="152"/>
      <c r="AJ36" s="347"/>
      <c r="AK36" s="152"/>
      <c r="AL36" s="152"/>
      <c r="AM36" s="295"/>
      <c r="AN36" s="228"/>
      <c r="AO36" s="228"/>
      <c r="AP36" s="228"/>
      <c r="AQ36" s="228"/>
      <c r="AR36" s="228"/>
      <c r="AS36" s="348"/>
      <c r="AT36" s="264">
        <f t="shared" si="12"/>
        <v>0</v>
      </c>
      <c r="AU36" s="259"/>
      <c r="AV36" s="265">
        <f t="shared" si="26"/>
        <v>0</v>
      </c>
      <c r="AX36" s="265">
        <f t="shared" si="30"/>
        <v>0</v>
      </c>
      <c r="AZ36" s="492">
        <f t="shared" si="27"/>
        <v>0</v>
      </c>
      <c r="BB36" s="492">
        <f t="shared" si="28"/>
        <v>0</v>
      </c>
      <c r="BD36" s="265">
        <f t="shared" si="31"/>
        <v>0</v>
      </c>
      <c r="BE36" s="105"/>
      <c r="BF36" s="105"/>
      <c r="BG36" s="105"/>
      <c r="BH36" s="105"/>
      <c r="BI36" s="105"/>
      <c r="BJ36" s="105"/>
    </row>
    <row r="37" spans="2:62" ht="18" hidden="1" customHeight="1" outlineLevel="1">
      <c r="B37" s="100"/>
      <c r="C37" s="908"/>
      <c r="D37" s="909"/>
      <c r="E37" s="909"/>
      <c r="F37" s="910"/>
      <c r="G37" s="890"/>
      <c r="H37" s="891"/>
      <c r="I37" s="152"/>
      <c r="J37" s="152"/>
      <c r="K37" s="152"/>
      <c r="L37" s="152"/>
      <c r="M37" s="152"/>
      <c r="N37" s="152"/>
      <c r="O37" s="152"/>
      <c r="P37" s="153"/>
      <c r="Q37" s="153"/>
      <c r="R37" s="156">
        <f t="shared" si="22"/>
        <v>0</v>
      </c>
      <c r="S37" s="156">
        <f t="shared" si="23"/>
        <v>0</v>
      </c>
      <c r="U37" s="157">
        <f t="shared" si="29"/>
        <v>0</v>
      </c>
      <c r="W37" s="152"/>
      <c r="X37" s="152"/>
      <c r="Y37" s="152"/>
      <c r="Z37" s="152"/>
      <c r="AA37" s="152"/>
      <c r="AB37" s="152"/>
      <c r="AC37" s="347"/>
      <c r="AD37" s="152"/>
      <c r="AE37" s="152"/>
      <c r="AF37" s="152"/>
      <c r="AG37" s="152"/>
      <c r="AH37" s="152"/>
      <c r="AI37" s="152"/>
      <c r="AJ37" s="347"/>
      <c r="AK37" s="152"/>
      <c r="AL37" s="152"/>
      <c r="AM37" s="295"/>
      <c r="AN37" s="228"/>
      <c r="AO37" s="228"/>
      <c r="AP37" s="228"/>
      <c r="AQ37" s="228"/>
      <c r="AR37" s="228"/>
      <c r="AS37" s="348"/>
      <c r="AT37" s="264">
        <f t="shared" si="12"/>
        <v>0</v>
      </c>
      <c r="AU37" s="259"/>
      <c r="AV37" s="265">
        <f t="shared" si="26"/>
        <v>0</v>
      </c>
      <c r="AX37" s="265">
        <f t="shared" si="30"/>
        <v>0</v>
      </c>
      <c r="AZ37" s="492">
        <f t="shared" si="27"/>
        <v>0</v>
      </c>
      <c r="BB37" s="492">
        <f t="shared" si="28"/>
        <v>0</v>
      </c>
      <c r="BD37" s="265">
        <f t="shared" si="31"/>
        <v>0</v>
      </c>
      <c r="BE37" s="105"/>
      <c r="BF37" s="105"/>
      <c r="BG37" s="105"/>
      <c r="BH37" s="105"/>
      <c r="BI37" s="105"/>
      <c r="BJ37" s="105"/>
    </row>
    <row r="38" spans="2:62" ht="18" hidden="1" customHeight="1" outlineLevel="1">
      <c r="B38" s="100"/>
      <c r="C38" s="908"/>
      <c r="D38" s="909"/>
      <c r="E38" s="909"/>
      <c r="F38" s="910"/>
      <c r="G38" s="890"/>
      <c r="H38" s="891"/>
      <c r="I38" s="152"/>
      <c r="J38" s="152"/>
      <c r="K38" s="152"/>
      <c r="L38" s="152"/>
      <c r="M38" s="152"/>
      <c r="N38" s="152"/>
      <c r="O38" s="152"/>
      <c r="P38" s="153"/>
      <c r="Q38" s="153"/>
      <c r="R38" s="156">
        <f t="shared" si="22"/>
        <v>0</v>
      </c>
      <c r="S38" s="156">
        <f t="shared" si="23"/>
        <v>0</v>
      </c>
      <c r="U38" s="157">
        <f t="shared" si="29"/>
        <v>0</v>
      </c>
      <c r="W38" s="152"/>
      <c r="X38" s="152"/>
      <c r="Y38" s="152"/>
      <c r="Z38" s="152"/>
      <c r="AA38" s="152"/>
      <c r="AB38" s="152"/>
      <c r="AC38" s="347"/>
      <c r="AD38" s="152"/>
      <c r="AE38" s="152"/>
      <c r="AF38" s="152"/>
      <c r="AG38" s="152"/>
      <c r="AH38" s="152"/>
      <c r="AI38" s="152"/>
      <c r="AJ38" s="347"/>
      <c r="AK38" s="152"/>
      <c r="AL38" s="152"/>
      <c r="AM38" s="295"/>
      <c r="AN38" s="228"/>
      <c r="AO38" s="228"/>
      <c r="AP38" s="228"/>
      <c r="AQ38" s="228"/>
      <c r="AR38" s="228"/>
      <c r="AS38" s="348"/>
      <c r="AT38" s="264">
        <f t="shared" si="12"/>
        <v>0</v>
      </c>
      <c r="AU38" s="259"/>
      <c r="AV38" s="265">
        <f t="shared" si="26"/>
        <v>0</v>
      </c>
      <c r="AX38" s="265">
        <f t="shared" si="30"/>
        <v>0</v>
      </c>
      <c r="AZ38" s="492">
        <f t="shared" si="27"/>
        <v>0</v>
      </c>
      <c r="BB38" s="492">
        <f t="shared" si="28"/>
        <v>0</v>
      </c>
      <c r="BD38" s="265">
        <f t="shared" si="31"/>
        <v>0</v>
      </c>
      <c r="BE38" s="105"/>
      <c r="BF38" s="105"/>
      <c r="BG38" s="105"/>
      <c r="BH38" s="105"/>
      <c r="BI38" s="105"/>
      <c r="BJ38" s="105"/>
    </row>
    <row r="39" spans="2:62" ht="18" hidden="1" customHeight="1" outlineLevel="1">
      <c r="B39" s="100"/>
      <c r="C39" s="908"/>
      <c r="D39" s="909"/>
      <c r="E39" s="909"/>
      <c r="F39" s="910"/>
      <c r="G39" s="890"/>
      <c r="H39" s="891"/>
      <c r="I39" s="152"/>
      <c r="J39" s="152"/>
      <c r="K39" s="152"/>
      <c r="L39" s="152"/>
      <c r="M39" s="152"/>
      <c r="N39" s="152"/>
      <c r="O39" s="152"/>
      <c r="P39" s="153"/>
      <c r="Q39" s="153"/>
      <c r="R39" s="156">
        <f t="shared" si="22"/>
        <v>0</v>
      </c>
      <c r="S39" s="156">
        <f t="shared" si="23"/>
        <v>0</v>
      </c>
      <c r="U39" s="157">
        <f t="shared" si="29"/>
        <v>0</v>
      </c>
      <c r="W39" s="152"/>
      <c r="X39" s="152"/>
      <c r="Y39" s="152"/>
      <c r="Z39" s="152"/>
      <c r="AA39" s="152"/>
      <c r="AB39" s="152"/>
      <c r="AC39" s="347"/>
      <c r="AD39" s="152"/>
      <c r="AE39" s="152"/>
      <c r="AF39" s="152"/>
      <c r="AG39" s="152"/>
      <c r="AH39" s="152"/>
      <c r="AI39" s="152"/>
      <c r="AJ39" s="347"/>
      <c r="AK39" s="152"/>
      <c r="AL39" s="152"/>
      <c r="AM39" s="295"/>
      <c r="AN39" s="228"/>
      <c r="AO39" s="228"/>
      <c r="AP39" s="228"/>
      <c r="AQ39" s="228"/>
      <c r="AR39" s="228"/>
      <c r="AS39" s="348"/>
      <c r="AT39" s="264">
        <f t="shared" si="12"/>
        <v>0</v>
      </c>
      <c r="AU39" s="259"/>
      <c r="AV39" s="265">
        <f t="shared" si="26"/>
        <v>0</v>
      </c>
      <c r="AX39" s="265">
        <f t="shared" si="30"/>
        <v>0</v>
      </c>
      <c r="AZ39" s="492">
        <f t="shared" si="27"/>
        <v>0</v>
      </c>
      <c r="BB39" s="492">
        <f t="shared" si="28"/>
        <v>0</v>
      </c>
      <c r="BD39" s="265">
        <f t="shared" si="31"/>
        <v>0</v>
      </c>
      <c r="BE39" s="105"/>
      <c r="BF39" s="105"/>
      <c r="BG39" s="105"/>
      <c r="BH39" s="105"/>
      <c r="BI39" s="105"/>
      <c r="BJ39" s="105"/>
    </row>
    <row r="40" spans="2:62" ht="18" hidden="1" customHeight="1" outlineLevel="1">
      <c r="B40" s="100"/>
      <c r="C40" s="908"/>
      <c r="D40" s="909"/>
      <c r="E40" s="909"/>
      <c r="F40" s="910"/>
      <c r="G40" s="890"/>
      <c r="H40" s="891"/>
      <c r="I40" s="152"/>
      <c r="J40" s="152"/>
      <c r="K40" s="152"/>
      <c r="L40" s="152"/>
      <c r="M40" s="152"/>
      <c r="N40" s="152"/>
      <c r="O40" s="152"/>
      <c r="P40" s="153"/>
      <c r="Q40" s="153"/>
      <c r="R40" s="156">
        <f t="shared" si="22"/>
        <v>0</v>
      </c>
      <c r="S40" s="156">
        <f t="shared" si="23"/>
        <v>0</v>
      </c>
      <c r="U40" s="157">
        <f t="shared" si="29"/>
        <v>0</v>
      </c>
      <c r="W40" s="152"/>
      <c r="X40" s="152"/>
      <c r="Y40" s="152"/>
      <c r="Z40" s="152"/>
      <c r="AA40" s="152"/>
      <c r="AB40" s="152"/>
      <c r="AC40" s="347"/>
      <c r="AD40" s="152"/>
      <c r="AE40" s="152"/>
      <c r="AF40" s="152"/>
      <c r="AG40" s="152"/>
      <c r="AH40" s="152"/>
      <c r="AI40" s="152"/>
      <c r="AJ40" s="347"/>
      <c r="AK40" s="152"/>
      <c r="AL40" s="152"/>
      <c r="AM40" s="295"/>
      <c r="AN40" s="228"/>
      <c r="AO40" s="228"/>
      <c r="AP40" s="228"/>
      <c r="AQ40" s="228"/>
      <c r="AR40" s="228"/>
      <c r="AS40" s="348"/>
      <c r="AT40" s="264">
        <f t="shared" si="12"/>
        <v>0</v>
      </c>
      <c r="AU40" s="259"/>
      <c r="AV40" s="265">
        <f t="shared" si="26"/>
        <v>0</v>
      </c>
      <c r="AX40" s="265">
        <f t="shared" si="30"/>
        <v>0</v>
      </c>
      <c r="AZ40" s="492">
        <f t="shared" si="27"/>
        <v>0</v>
      </c>
      <c r="BB40" s="492">
        <f t="shared" si="28"/>
        <v>0</v>
      </c>
      <c r="BD40" s="265">
        <f t="shared" si="31"/>
        <v>0</v>
      </c>
      <c r="BE40" s="105"/>
      <c r="BF40" s="105"/>
      <c r="BG40" s="105"/>
      <c r="BH40" s="105"/>
      <c r="BI40" s="105"/>
      <c r="BJ40" s="105"/>
    </row>
    <row r="41" spans="2:62" ht="18" hidden="1" customHeight="1" outlineLevel="1">
      <c r="B41" s="100"/>
      <c r="C41" s="908"/>
      <c r="D41" s="909"/>
      <c r="E41" s="909"/>
      <c r="F41" s="910"/>
      <c r="G41" s="890"/>
      <c r="H41" s="891"/>
      <c r="I41" s="152"/>
      <c r="J41" s="152"/>
      <c r="K41" s="152"/>
      <c r="L41" s="152"/>
      <c r="M41" s="152"/>
      <c r="N41" s="152"/>
      <c r="O41" s="152"/>
      <c r="P41" s="153"/>
      <c r="Q41" s="153"/>
      <c r="R41" s="156">
        <f t="shared" si="22"/>
        <v>0</v>
      </c>
      <c r="S41" s="156">
        <f t="shared" si="23"/>
        <v>0</v>
      </c>
      <c r="U41" s="157">
        <f t="shared" si="29"/>
        <v>0</v>
      </c>
      <c r="W41" s="152"/>
      <c r="X41" s="152"/>
      <c r="Y41" s="152"/>
      <c r="Z41" s="152"/>
      <c r="AA41" s="152"/>
      <c r="AB41" s="152"/>
      <c r="AC41" s="347"/>
      <c r="AD41" s="152"/>
      <c r="AE41" s="152"/>
      <c r="AF41" s="152"/>
      <c r="AG41" s="152"/>
      <c r="AH41" s="152"/>
      <c r="AI41" s="152"/>
      <c r="AJ41" s="347"/>
      <c r="AK41" s="152"/>
      <c r="AL41" s="152"/>
      <c r="AM41" s="295"/>
      <c r="AN41" s="228"/>
      <c r="AO41" s="228"/>
      <c r="AP41" s="228"/>
      <c r="AQ41" s="228"/>
      <c r="AR41" s="228"/>
      <c r="AS41" s="348"/>
      <c r="AT41" s="264">
        <f t="shared" si="12"/>
        <v>0</v>
      </c>
      <c r="AU41" s="259"/>
      <c r="AV41" s="265">
        <f t="shared" si="26"/>
        <v>0</v>
      </c>
      <c r="AX41" s="265">
        <f t="shared" si="30"/>
        <v>0</v>
      </c>
      <c r="AZ41" s="492">
        <f t="shared" si="27"/>
        <v>0</v>
      </c>
      <c r="BB41" s="492">
        <f t="shared" si="28"/>
        <v>0</v>
      </c>
      <c r="BD41" s="265">
        <f t="shared" si="31"/>
        <v>0</v>
      </c>
      <c r="BE41" s="105"/>
      <c r="BF41" s="105"/>
      <c r="BG41" s="105"/>
      <c r="BH41" s="105"/>
      <c r="BI41" s="105"/>
      <c r="BJ41" s="105"/>
    </row>
    <row r="42" spans="2:62" ht="18" hidden="1" customHeight="1" outlineLevel="1">
      <c r="B42" s="100"/>
      <c r="C42" s="908"/>
      <c r="D42" s="909"/>
      <c r="E42" s="909"/>
      <c r="F42" s="910"/>
      <c r="G42" s="890"/>
      <c r="H42" s="891"/>
      <c r="I42" s="152"/>
      <c r="J42" s="152"/>
      <c r="K42" s="152"/>
      <c r="L42" s="152"/>
      <c r="M42" s="152"/>
      <c r="N42" s="152"/>
      <c r="O42" s="152"/>
      <c r="P42" s="153"/>
      <c r="Q42" s="153"/>
      <c r="R42" s="156">
        <f t="shared" si="22"/>
        <v>0</v>
      </c>
      <c r="S42" s="156">
        <f t="shared" si="23"/>
        <v>0</v>
      </c>
      <c r="U42" s="157">
        <f t="shared" si="29"/>
        <v>0</v>
      </c>
      <c r="W42" s="152"/>
      <c r="X42" s="152"/>
      <c r="Y42" s="152"/>
      <c r="Z42" s="152"/>
      <c r="AA42" s="152"/>
      <c r="AB42" s="152"/>
      <c r="AC42" s="347"/>
      <c r="AD42" s="152"/>
      <c r="AE42" s="152"/>
      <c r="AF42" s="152"/>
      <c r="AG42" s="152"/>
      <c r="AH42" s="152"/>
      <c r="AI42" s="152"/>
      <c r="AJ42" s="347"/>
      <c r="AK42" s="152"/>
      <c r="AL42" s="152"/>
      <c r="AM42" s="295"/>
      <c r="AN42" s="228"/>
      <c r="AO42" s="228"/>
      <c r="AP42" s="228"/>
      <c r="AQ42" s="228"/>
      <c r="AR42" s="228"/>
      <c r="AS42" s="348"/>
      <c r="AT42" s="264">
        <f t="shared" si="12"/>
        <v>0</v>
      </c>
      <c r="AU42" s="259"/>
      <c r="AV42" s="265">
        <f t="shared" si="26"/>
        <v>0</v>
      </c>
      <c r="AX42" s="265">
        <f t="shared" si="30"/>
        <v>0</v>
      </c>
      <c r="AZ42" s="492">
        <f t="shared" si="27"/>
        <v>0</v>
      </c>
      <c r="BB42" s="492">
        <f t="shared" si="28"/>
        <v>0</v>
      </c>
      <c r="BD42" s="265">
        <f t="shared" si="31"/>
        <v>0</v>
      </c>
      <c r="BE42" s="105"/>
      <c r="BF42" s="105"/>
      <c r="BG42" s="105"/>
      <c r="BH42" s="105"/>
      <c r="BI42" s="105"/>
      <c r="BJ42" s="105"/>
    </row>
    <row r="43" spans="2:62" ht="18" hidden="1" customHeight="1" outlineLevel="1">
      <c r="B43" s="100"/>
      <c r="C43" s="908"/>
      <c r="D43" s="909"/>
      <c r="E43" s="909"/>
      <c r="F43" s="910"/>
      <c r="G43" s="890"/>
      <c r="H43" s="891"/>
      <c r="I43" s="152"/>
      <c r="J43" s="152"/>
      <c r="K43" s="152"/>
      <c r="L43" s="152"/>
      <c r="M43" s="152"/>
      <c r="N43" s="152"/>
      <c r="O43" s="152"/>
      <c r="P43" s="153"/>
      <c r="Q43" s="153"/>
      <c r="R43" s="156">
        <f t="shared" si="22"/>
        <v>0</v>
      </c>
      <c r="S43" s="156">
        <f t="shared" si="23"/>
        <v>0</v>
      </c>
      <c r="U43" s="157">
        <f t="shared" si="29"/>
        <v>0</v>
      </c>
      <c r="W43" s="152"/>
      <c r="X43" s="152"/>
      <c r="Y43" s="152"/>
      <c r="Z43" s="152"/>
      <c r="AA43" s="152"/>
      <c r="AB43" s="152"/>
      <c r="AC43" s="347"/>
      <c r="AD43" s="152"/>
      <c r="AE43" s="152"/>
      <c r="AF43" s="152"/>
      <c r="AG43" s="152"/>
      <c r="AH43" s="152"/>
      <c r="AI43" s="152"/>
      <c r="AJ43" s="347"/>
      <c r="AK43" s="152"/>
      <c r="AL43" s="152"/>
      <c r="AM43" s="295"/>
      <c r="AN43" s="228"/>
      <c r="AO43" s="228"/>
      <c r="AP43" s="228"/>
      <c r="AQ43" s="228"/>
      <c r="AR43" s="228"/>
      <c r="AS43" s="348"/>
      <c r="AT43" s="264">
        <f t="shared" si="12"/>
        <v>0</v>
      </c>
      <c r="AU43" s="259"/>
      <c r="AV43" s="265">
        <f t="shared" si="26"/>
        <v>0</v>
      </c>
      <c r="AX43" s="265">
        <f t="shared" si="30"/>
        <v>0</v>
      </c>
      <c r="AZ43" s="492">
        <f t="shared" si="27"/>
        <v>0</v>
      </c>
      <c r="BB43" s="492">
        <f t="shared" si="28"/>
        <v>0</v>
      </c>
      <c r="BD43" s="265">
        <f t="shared" si="31"/>
        <v>0</v>
      </c>
      <c r="BE43" s="105"/>
      <c r="BF43" s="105"/>
      <c r="BG43" s="105"/>
      <c r="BH43" s="105"/>
      <c r="BI43" s="105"/>
      <c r="BJ43" s="105"/>
    </row>
    <row r="44" spans="2:62" ht="18" hidden="1" customHeight="1" outlineLevel="1">
      <c r="B44" s="100"/>
      <c r="C44" s="908"/>
      <c r="D44" s="909"/>
      <c r="E44" s="909"/>
      <c r="F44" s="910"/>
      <c r="G44" s="890"/>
      <c r="H44" s="891"/>
      <c r="I44" s="152"/>
      <c r="J44" s="152"/>
      <c r="K44" s="152"/>
      <c r="L44" s="152"/>
      <c r="M44" s="152"/>
      <c r="N44" s="152"/>
      <c r="O44" s="152"/>
      <c r="P44" s="153"/>
      <c r="Q44" s="153"/>
      <c r="R44" s="156">
        <f t="shared" si="22"/>
        <v>0</v>
      </c>
      <c r="S44" s="156">
        <f t="shared" si="23"/>
        <v>0</v>
      </c>
      <c r="U44" s="157">
        <f t="shared" si="29"/>
        <v>0</v>
      </c>
      <c r="W44" s="152"/>
      <c r="X44" s="152"/>
      <c r="Y44" s="152"/>
      <c r="Z44" s="152"/>
      <c r="AA44" s="152"/>
      <c r="AB44" s="152"/>
      <c r="AC44" s="347"/>
      <c r="AD44" s="152"/>
      <c r="AE44" s="152"/>
      <c r="AF44" s="152"/>
      <c r="AG44" s="152"/>
      <c r="AH44" s="152"/>
      <c r="AI44" s="152"/>
      <c r="AJ44" s="347"/>
      <c r="AK44" s="152"/>
      <c r="AL44" s="152"/>
      <c r="AM44" s="295"/>
      <c r="AN44" s="228"/>
      <c r="AO44" s="228"/>
      <c r="AP44" s="228"/>
      <c r="AQ44" s="228"/>
      <c r="AR44" s="228"/>
      <c r="AS44" s="348"/>
      <c r="AT44" s="264">
        <f t="shared" si="12"/>
        <v>0</v>
      </c>
      <c r="AU44" s="259"/>
      <c r="AV44" s="265">
        <f t="shared" si="26"/>
        <v>0</v>
      </c>
      <c r="AX44" s="265">
        <f t="shared" si="30"/>
        <v>0</v>
      </c>
      <c r="AZ44" s="492">
        <f t="shared" si="27"/>
        <v>0</v>
      </c>
      <c r="BB44" s="492">
        <f t="shared" si="28"/>
        <v>0</v>
      </c>
      <c r="BD44" s="265">
        <f t="shared" si="31"/>
        <v>0</v>
      </c>
      <c r="BE44" s="105"/>
      <c r="BF44" s="105"/>
      <c r="BG44" s="105"/>
      <c r="BH44" s="105"/>
      <c r="BI44" s="105"/>
      <c r="BJ44" s="105"/>
    </row>
    <row r="45" spans="2:62" ht="9.9499999999999993" hidden="1" customHeight="1" outlineLevel="1">
      <c r="B45" s="101"/>
      <c r="C45" s="208"/>
      <c r="D45" s="208"/>
      <c r="E45" s="208"/>
      <c r="F45" s="208"/>
      <c r="G45" s="237"/>
      <c r="H45" s="207"/>
      <c r="I45" s="257"/>
      <c r="J45" s="257"/>
      <c r="K45" s="257"/>
      <c r="L45" s="257"/>
      <c r="M45" s="257"/>
      <c r="N45" s="257"/>
      <c r="O45" s="257"/>
      <c r="P45" s="256"/>
      <c r="Q45" s="102"/>
      <c r="R45" s="102"/>
      <c r="S45" s="102"/>
      <c r="U45" s="98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Z45" s="493"/>
      <c r="BE45" s="105"/>
      <c r="BF45" s="105"/>
      <c r="BG45" s="105"/>
      <c r="BH45" s="105"/>
      <c r="BI45" s="105"/>
      <c r="BJ45" s="105"/>
    </row>
    <row r="46" spans="2:62" ht="20.100000000000001" customHeight="1" collapsed="1">
      <c r="B46" s="179">
        <f>B29+1</f>
        <v>3</v>
      </c>
      <c r="C46" s="916"/>
      <c r="D46" s="917"/>
      <c r="E46" s="917"/>
      <c r="F46" s="918"/>
      <c r="G46" s="429"/>
      <c r="H46" s="206">
        <v>1</v>
      </c>
      <c r="I46" s="642">
        <f t="shared" ref="I46" si="32">$H46*SUM(I47:I61)</f>
        <v>0</v>
      </c>
      <c r="J46" s="643">
        <f t="shared" ref="J46:O46" si="33">$H46*SUM(J47:J61)</f>
        <v>0</v>
      </c>
      <c r="K46" s="644">
        <f t="shared" si="33"/>
        <v>0</v>
      </c>
      <c r="L46" s="645">
        <f t="shared" si="33"/>
        <v>0</v>
      </c>
      <c r="M46" s="645">
        <f t="shared" si="33"/>
        <v>0</v>
      </c>
      <c r="N46" s="644">
        <f t="shared" si="33"/>
        <v>0</v>
      </c>
      <c r="O46" s="642">
        <f t="shared" si="33"/>
        <v>0</v>
      </c>
      <c r="P46" s="209">
        <f t="shared" ref="P46:Q46" si="34">$H46*SUM(P47:P61)</f>
        <v>0</v>
      </c>
      <c r="Q46" s="210">
        <f t="shared" si="34"/>
        <v>0</v>
      </c>
      <c r="R46" s="136">
        <f t="shared" ref="R46:R61" si="35">P46*(1+Gewinn)*(1+SicherheitAngebot)</f>
        <v>0</v>
      </c>
      <c r="S46" s="137">
        <f t="shared" ref="S46:S61" si="36">Q46*(1+MGKZ)*(1+Gewinn)*(1+SicherheitAngebot)</f>
        <v>0</v>
      </c>
      <c r="U46" s="10">
        <f>I46*$I$7+J46*$J$7+K46*$K$7+L46*$L$7+M46*$M$7+N46*$N$7+O46*$O$7+R46+S46</f>
        <v>0</v>
      </c>
      <c r="W46" s="646">
        <f t="shared" ref="W46:AB46" si="37">$H46*SUM(W47:W61)</f>
        <v>0</v>
      </c>
      <c r="X46" s="647">
        <f t="shared" si="37"/>
        <v>0</v>
      </c>
      <c r="Y46" s="648">
        <f t="shared" si="37"/>
        <v>0</v>
      </c>
      <c r="Z46" s="649">
        <f t="shared" si="37"/>
        <v>0</v>
      </c>
      <c r="AA46" s="648">
        <f t="shared" si="37"/>
        <v>0</v>
      </c>
      <c r="AB46" s="646">
        <f t="shared" si="37"/>
        <v>0</v>
      </c>
      <c r="AC46" s="258"/>
      <c r="AD46" s="646">
        <f t="shared" ref="AD46:AM46" si="38">$H46*SUM(AD47:AD61)</f>
        <v>0</v>
      </c>
      <c r="AE46" s="647">
        <f t="shared" si="38"/>
        <v>0</v>
      </c>
      <c r="AF46" s="648">
        <f t="shared" si="38"/>
        <v>0</v>
      </c>
      <c r="AG46" s="649">
        <f t="shared" si="38"/>
        <v>0</v>
      </c>
      <c r="AH46" s="648">
        <f t="shared" si="38"/>
        <v>0</v>
      </c>
      <c r="AI46" s="646">
        <f t="shared" si="38"/>
        <v>0</v>
      </c>
      <c r="AJ46" s="258"/>
      <c r="AK46" s="653">
        <f t="shared" si="38"/>
        <v>0</v>
      </c>
      <c r="AL46" s="653">
        <f t="shared" si="38"/>
        <v>0</v>
      </c>
      <c r="AM46" s="653">
        <f t="shared" si="38"/>
        <v>0</v>
      </c>
      <c r="AN46" s="227">
        <f>$H46*SUM(AN47:AN61)*(1+Gewinn)*(1+SicherheitAngebot)</f>
        <v>0</v>
      </c>
      <c r="AO46" s="227">
        <f>$H46*SUM(AO47:AO61)*(1+Gewinn)*(1+SicherheitAngebot)</f>
        <v>0</v>
      </c>
      <c r="AP46" s="227">
        <f>$H46*SUM(AP47:AP61)*(1+Gewinn)*(1+SicherheitAngebot)</f>
        <v>0</v>
      </c>
      <c r="AQ46" s="227">
        <f>$H46*SUM(AQ47:AQ61)*(1+Gewinn)*(1+SicherheitAngebot)</f>
        <v>0</v>
      </c>
      <c r="AR46" s="227">
        <f>$H46*SUM(AR47:AR61)*(1+Gewinn)*(1+SicherheitAngebot)</f>
        <v>0</v>
      </c>
      <c r="AS46" s="262"/>
      <c r="AT46" s="263">
        <f t="shared" ref="AT46:AT109" si="39">((W46+AD46)*$W$7+(X46+AE46)*$X$7+(Y46+Z46+AF46+AG46)*$Z$7+(AA46+AH46)*$AA$7+(AB46+AI46)*$AB$7)*Zuschläge_IBN</f>
        <v>0</v>
      </c>
      <c r="AU46" s="259"/>
      <c r="AV46" s="491">
        <f>AK46*$AK$7+AL46*$AL$7+AM46*$AM$7+SUM(AN46:AR46)+AT46/Zuschläge_IBN+AT46</f>
        <v>0</v>
      </c>
      <c r="AX46" s="685">
        <f>U46+AV46</f>
        <v>0</v>
      </c>
      <c r="AZ46" s="490">
        <f>IF(H46&gt;0,U46/(1+SicherheitAngebot)*(1+Sicherheit),0)</f>
        <v>0</v>
      </c>
      <c r="BB46" s="490">
        <f>IF(H46&gt;0,AV46/(1+SicherheitAngebot)*(1+Sicherheit),0)</f>
        <v>0</v>
      </c>
      <c r="BD46" s="490">
        <f>AZ46+BB46</f>
        <v>0</v>
      </c>
      <c r="BE46" s="105"/>
      <c r="BF46" s="105"/>
      <c r="BG46" s="105"/>
      <c r="BH46" s="105"/>
      <c r="BI46" s="105"/>
      <c r="BJ46" s="105"/>
    </row>
    <row r="47" spans="2:62" ht="20.100000000000001" hidden="1" customHeight="1" outlineLevel="1">
      <c r="B47" s="211"/>
      <c r="C47" s="908"/>
      <c r="D47" s="909"/>
      <c r="E47" s="909"/>
      <c r="F47" s="910"/>
      <c r="G47" s="890"/>
      <c r="H47" s="901"/>
      <c r="I47" s="152"/>
      <c r="J47" s="152"/>
      <c r="K47" s="152"/>
      <c r="L47" s="152"/>
      <c r="M47" s="152"/>
      <c r="N47" s="152"/>
      <c r="O47" s="152"/>
      <c r="P47" s="153"/>
      <c r="Q47" s="153"/>
      <c r="R47" s="156">
        <f t="shared" si="35"/>
        <v>0</v>
      </c>
      <c r="S47" s="156">
        <f t="shared" si="36"/>
        <v>0</v>
      </c>
      <c r="U47" s="157">
        <f>I47*$I$7+J47*$J$7+K47*$K$7+L47*$L$7+M47*$M$7+N47*$N$7+O47*$O$7+R47+S47</f>
        <v>0</v>
      </c>
      <c r="W47" s="152"/>
      <c r="X47" s="152"/>
      <c r="Y47" s="152"/>
      <c r="Z47" s="152"/>
      <c r="AA47" s="152"/>
      <c r="AB47" s="152"/>
      <c r="AC47" s="347"/>
      <c r="AD47" s="152"/>
      <c r="AE47" s="152"/>
      <c r="AF47" s="152"/>
      <c r="AG47" s="152"/>
      <c r="AH47" s="152"/>
      <c r="AI47" s="152"/>
      <c r="AJ47" s="347"/>
      <c r="AK47" s="152"/>
      <c r="AL47" s="152"/>
      <c r="AM47" s="295"/>
      <c r="AN47" s="228"/>
      <c r="AO47" s="228"/>
      <c r="AP47" s="228"/>
      <c r="AQ47" s="228"/>
      <c r="AR47" s="228"/>
      <c r="AS47" s="348"/>
      <c r="AT47" s="264">
        <f t="shared" si="39"/>
        <v>0</v>
      </c>
      <c r="AU47" s="259"/>
      <c r="AV47" s="265">
        <f t="shared" ref="AV47:AV61" si="40">AK47*$AK$7+AL47*$AL$7+AM47*$AM$7+SUM(AN47:AR47)*(1+Gewinn)*(1+SicherheitAngebot)+AT47/Zuschläge_IBN+AT47</f>
        <v>0</v>
      </c>
      <c r="AX47" s="265">
        <f>U47+AV47</f>
        <v>0</v>
      </c>
      <c r="AZ47" s="492">
        <f t="shared" ref="AZ47:AZ61" si="41">U47/(1+SicherheitAngebot)*(1+Sicherheit)</f>
        <v>0</v>
      </c>
      <c r="BB47" s="492">
        <f t="shared" ref="BB47:BB61" si="42">AV47/(1+SicherheitAngebot)*(1+Sicherheit)</f>
        <v>0</v>
      </c>
      <c r="BD47" s="265">
        <f>AZ47+BB47</f>
        <v>0</v>
      </c>
      <c r="BE47" s="105"/>
      <c r="BF47" s="105"/>
      <c r="BG47" s="105"/>
      <c r="BH47" s="105"/>
      <c r="BI47" s="105"/>
      <c r="BJ47" s="105"/>
    </row>
    <row r="48" spans="2:62" ht="20.100000000000001" hidden="1" customHeight="1" outlineLevel="1">
      <c r="B48" s="212"/>
      <c r="C48" s="908"/>
      <c r="D48" s="909"/>
      <c r="E48" s="909"/>
      <c r="F48" s="910"/>
      <c r="G48" s="890"/>
      <c r="H48" s="891"/>
      <c r="I48" s="152"/>
      <c r="J48" s="152"/>
      <c r="K48" s="152"/>
      <c r="L48" s="152"/>
      <c r="M48" s="152"/>
      <c r="N48" s="152"/>
      <c r="O48" s="152"/>
      <c r="P48" s="153"/>
      <c r="Q48" s="153"/>
      <c r="R48" s="156">
        <f t="shared" si="35"/>
        <v>0</v>
      </c>
      <c r="S48" s="156">
        <f t="shared" si="36"/>
        <v>0</v>
      </c>
      <c r="U48" s="157">
        <f t="shared" ref="U48:U61" si="43">I48*$I$7+J48*$J$7+K48*$K$7+L48*$L$7+M48*$M$7+N48*$N$7+O48*$O$7+R48+S48</f>
        <v>0</v>
      </c>
      <c r="W48" s="152"/>
      <c r="X48" s="152"/>
      <c r="Y48" s="152"/>
      <c r="Z48" s="152"/>
      <c r="AA48" s="152"/>
      <c r="AB48" s="152"/>
      <c r="AC48" s="347"/>
      <c r="AD48" s="152"/>
      <c r="AE48" s="152"/>
      <c r="AF48" s="152"/>
      <c r="AG48" s="152"/>
      <c r="AH48" s="152"/>
      <c r="AI48" s="152"/>
      <c r="AJ48" s="347"/>
      <c r="AK48" s="152"/>
      <c r="AL48" s="152"/>
      <c r="AM48" s="295"/>
      <c r="AN48" s="228"/>
      <c r="AO48" s="228"/>
      <c r="AP48" s="228"/>
      <c r="AQ48" s="228"/>
      <c r="AR48" s="228"/>
      <c r="AS48" s="348"/>
      <c r="AT48" s="264">
        <f t="shared" si="39"/>
        <v>0</v>
      </c>
      <c r="AU48" s="259"/>
      <c r="AV48" s="265">
        <f t="shared" si="40"/>
        <v>0</v>
      </c>
      <c r="AX48" s="265">
        <f t="shared" ref="AX48:AX61" si="44">U48+AV48</f>
        <v>0</v>
      </c>
      <c r="AZ48" s="492">
        <f t="shared" si="41"/>
        <v>0</v>
      </c>
      <c r="BB48" s="492">
        <f t="shared" si="42"/>
        <v>0</v>
      </c>
      <c r="BD48" s="265">
        <f t="shared" ref="BD48:BD61" si="45">AZ48+BB48</f>
        <v>0</v>
      </c>
      <c r="BE48" s="105"/>
      <c r="BF48" s="105"/>
      <c r="BG48" s="105"/>
      <c r="BH48" s="105"/>
      <c r="BI48" s="105"/>
      <c r="BJ48" s="105"/>
    </row>
    <row r="49" spans="2:62" ht="20.100000000000001" hidden="1" customHeight="1" outlineLevel="1">
      <c r="B49" s="212"/>
      <c r="C49" s="908"/>
      <c r="D49" s="909"/>
      <c r="E49" s="909"/>
      <c r="F49" s="910"/>
      <c r="G49" s="890"/>
      <c r="H49" s="891"/>
      <c r="I49" s="152"/>
      <c r="J49" s="152"/>
      <c r="K49" s="152"/>
      <c r="L49" s="152"/>
      <c r="M49" s="152"/>
      <c r="N49" s="152"/>
      <c r="O49" s="152"/>
      <c r="P49" s="153"/>
      <c r="Q49" s="153"/>
      <c r="R49" s="156">
        <f t="shared" si="35"/>
        <v>0</v>
      </c>
      <c r="S49" s="156">
        <f t="shared" si="36"/>
        <v>0</v>
      </c>
      <c r="U49" s="157">
        <f t="shared" si="43"/>
        <v>0</v>
      </c>
      <c r="W49" s="152"/>
      <c r="X49" s="152"/>
      <c r="Y49" s="152"/>
      <c r="Z49" s="152"/>
      <c r="AA49" s="152"/>
      <c r="AB49" s="152"/>
      <c r="AC49" s="347"/>
      <c r="AD49" s="152"/>
      <c r="AE49" s="152"/>
      <c r="AF49" s="152"/>
      <c r="AG49" s="152"/>
      <c r="AH49" s="152"/>
      <c r="AI49" s="152"/>
      <c r="AJ49" s="347"/>
      <c r="AK49" s="152"/>
      <c r="AL49" s="152"/>
      <c r="AM49" s="295"/>
      <c r="AN49" s="228"/>
      <c r="AO49" s="228"/>
      <c r="AP49" s="228"/>
      <c r="AQ49" s="228"/>
      <c r="AR49" s="228"/>
      <c r="AS49" s="348"/>
      <c r="AT49" s="264">
        <f t="shared" si="39"/>
        <v>0</v>
      </c>
      <c r="AU49" s="259"/>
      <c r="AV49" s="265">
        <f t="shared" si="40"/>
        <v>0</v>
      </c>
      <c r="AX49" s="265">
        <f t="shared" si="44"/>
        <v>0</v>
      </c>
      <c r="AZ49" s="492">
        <f t="shared" si="41"/>
        <v>0</v>
      </c>
      <c r="BB49" s="492">
        <f t="shared" si="42"/>
        <v>0</v>
      </c>
      <c r="BD49" s="265">
        <f t="shared" si="45"/>
        <v>0</v>
      </c>
      <c r="BE49" s="105"/>
      <c r="BF49" s="105"/>
      <c r="BG49" s="105"/>
      <c r="BH49" s="105"/>
      <c r="BI49" s="105"/>
      <c r="BJ49" s="105"/>
    </row>
    <row r="50" spans="2:62" ht="20.100000000000001" hidden="1" customHeight="1" outlineLevel="1">
      <c r="B50" s="212"/>
      <c r="C50" s="908"/>
      <c r="D50" s="909"/>
      <c r="E50" s="909"/>
      <c r="F50" s="910"/>
      <c r="G50" s="890"/>
      <c r="H50" s="891"/>
      <c r="I50" s="152"/>
      <c r="J50" s="152"/>
      <c r="K50" s="152"/>
      <c r="L50" s="152"/>
      <c r="M50" s="152"/>
      <c r="N50" s="152"/>
      <c r="O50" s="152"/>
      <c r="P50" s="153"/>
      <c r="Q50" s="153"/>
      <c r="R50" s="156">
        <f t="shared" si="35"/>
        <v>0</v>
      </c>
      <c r="S50" s="156">
        <f t="shared" si="36"/>
        <v>0</v>
      </c>
      <c r="U50" s="157">
        <f t="shared" si="43"/>
        <v>0</v>
      </c>
      <c r="W50" s="152"/>
      <c r="X50" s="152"/>
      <c r="Y50" s="152"/>
      <c r="Z50" s="152"/>
      <c r="AA50" s="152"/>
      <c r="AB50" s="152"/>
      <c r="AC50" s="347"/>
      <c r="AD50" s="152"/>
      <c r="AE50" s="152"/>
      <c r="AF50" s="152"/>
      <c r="AG50" s="152"/>
      <c r="AH50" s="152"/>
      <c r="AI50" s="152"/>
      <c r="AJ50" s="347"/>
      <c r="AK50" s="152"/>
      <c r="AL50" s="152"/>
      <c r="AM50" s="295"/>
      <c r="AN50" s="228"/>
      <c r="AO50" s="228"/>
      <c r="AP50" s="228"/>
      <c r="AQ50" s="228"/>
      <c r="AR50" s="228"/>
      <c r="AS50" s="348"/>
      <c r="AT50" s="264">
        <f t="shared" si="39"/>
        <v>0</v>
      </c>
      <c r="AU50" s="259"/>
      <c r="AV50" s="265">
        <f t="shared" si="40"/>
        <v>0</v>
      </c>
      <c r="AX50" s="265">
        <f t="shared" si="44"/>
        <v>0</v>
      </c>
      <c r="AZ50" s="492">
        <f t="shared" si="41"/>
        <v>0</v>
      </c>
      <c r="BB50" s="492">
        <f t="shared" si="42"/>
        <v>0</v>
      </c>
      <c r="BD50" s="265">
        <f t="shared" si="45"/>
        <v>0</v>
      </c>
      <c r="BE50" s="105"/>
      <c r="BF50" s="105"/>
      <c r="BG50" s="105"/>
      <c r="BH50" s="105"/>
      <c r="BI50" s="105"/>
      <c r="BJ50" s="105"/>
    </row>
    <row r="51" spans="2:62" ht="20.100000000000001" hidden="1" customHeight="1" outlineLevel="1">
      <c r="B51" s="212"/>
      <c r="C51" s="908"/>
      <c r="D51" s="909"/>
      <c r="E51" s="909"/>
      <c r="F51" s="910"/>
      <c r="G51" s="890"/>
      <c r="H51" s="891"/>
      <c r="I51" s="152"/>
      <c r="J51" s="152"/>
      <c r="K51" s="152"/>
      <c r="L51" s="152"/>
      <c r="M51" s="152"/>
      <c r="N51" s="152"/>
      <c r="O51" s="152"/>
      <c r="P51" s="153"/>
      <c r="Q51" s="153"/>
      <c r="R51" s="156">
        <f t="shared" si="35"/>
        <v>0</v>
      </c>
      <c r="S51" s="156">
        <f t="shared" si="36"/>
        <v>0</v>
      </c>
      <c r="U51" s="157">
        <f t="shared" si="43"/>
        <v>0</v>
      </c>
      <c r="W51" s="152"/>
      <c r="X51" s="152"/>
      <c r="Y51" s="152"/>
      <c r="Z51" s="152"/>
      <c r="AA51" s="152"/>
      <c r="AB51" s="152"/>
      <c r="AC51" s="347"/>
      <c r="AD51" s="152"/>
      <c r="AE51" s="152"/>
      <c r="AF51" s="152"/>
      <c r="AG51" s="152"/>
      <c r="AH51" s="152"/>
      <c r="AI51" s="152"/>
      <c r="AJ51" s="347"/>
      <c r="AK51" s="152"/>
      <c r="AL51" s="152"/>
      <c r="AM51" s="295"/>
      <c r="AN51" s="228"/>
      <c r="AO51" s="228"/>
      <c r="AP51" s="228"/>
      <c r="AQ51" s="228"/>
      <c r="AR51" s="228"/>
      <c r="AS51" s="348"/>
      <c r="AT51" s="264">
        <f t="shared" si="39"/>
        <v>0</v>
      </c>
      <c r="AU51" s="259"/>
      <c r="AV51" s="265">
        <f t="shared" si="40"/>
        <v>0</v>
      </c>
      <c r="AX51" s="265">
        <f t="shared" si="44"/>
        <v>0</v>
      </c>
      <c r="AZ51" s="492">
        <f t="shared" si="41"/>
        <v>0</v>
      </c>
      <c r="BB51" s="492">
        <f t="shared" si="42"/>
        <v>0</v>
      </c>
      <c r="BD51" s="265">
        <f t="shared" si="45"/>
        <v>0</v>
      </c>
      <c r="BE51" s="105"/>
      <c r="BF51" s="105"/>
      <c r="BG51" s="105"/>
      <c r="BH51" s="105"/>
      <c r="BI51" s="105"/>
      <c r="BJ51" s="105"/>
    </row>
    <row r="52" spans="2:62" ht="20.100000000000001" hidden="1" customHeight="1" outlineLevel="1">
      <c r="B52" s="212"/>
      <c r="C52" s="908"/>
      <c r="D52" s="909"/>
      <c r="E52" s="909"/>
      <c r="F52" s="910"/>
      <c r="G52" s="890"/>
      <c r="H52" s="891"/>
      <c r="I52" s="152"/>
      <c r="J52" s="152"/>
      <c r="K52" s="152"/>
      <c r="L52" s="152"/>
      <c r="M52" s="152"/>
      <c r="N52" s="152"/>
      <c r="O52" s="152"/>
      <c r="P52" s="153"/>
      <c r="Q52" s="153"/>
      <c r="R52" s="156">
        <f t="shared" si="35"/>
        <v>0</v>
      </c>
      <c r="S52" s="156">
        <f t="shared" si="36"/>
        <v>0</v>
      </c>
      <c r="U52" s="157">
        <f t="shared" si="43"/>
        <v>0</v>
      </c>
      <c r="W52" s="152"/>
      <c r="X52" s="152"/>
      <c r="Y52" s="152"/>
      <c r="Z52" s="152"/>
      <c r="AA52" s="152"/>
      <c r="AB52" s="152"/>
      <c r="AC52" s="347"/>
      <c r="AD52" s="152"/>
      <c r="AE52" s="152"/>
      <c r="AF52" s="152"/>
      <c r="AG52" s="152"/>
      <c r="AH52" s="152"/>
      <c r="AI52" s="152"/>
      <c r="AJ52" s="347"/>
      <c r="AK52" s="152"/>
      <c r="AL52" s="152"/>
      <c r="AM52" s="295"/>
      <c r="AN52" s="228"/>
      <c r="AO52" s="228"/>
      <c r="AP52" s="228"/>
      <c r="AQ52" s="228"/>
      <c r="AR52" s="228"/>
      <c r="AS52" s="348"/>
      <c r="AT52" s="264">
        <f t="shared" si="39"/>
        <v>0</v>
      </c>
      <c r="AU52" s="259"/>
      <c r="AV52" s="265">
        <f t="shared" si="40"/>
        <v>0</v>
      </c>
      <c r="AX52" s="265">
        <f t="shared" si="44"/>
        <v>0</v>
      </c>
      <c r="AZ52" s="492">
        <f t="shared" si="41"/>
        <v>0</v>
      </c>
      <c r="BB52" s="492">
        <f t="shared" si="42"/>
        <v>0</v>
      </c>
      <c r="BD52" s="265">
        <f t="shared" si="45"/>
        <v>0</v>
      </c>
      <c r="BE52" s="105"/>
      <c r="BF52" s="105"/>
      <c r="BG52" s="105"/>
      <c r="BH52" s="105"/>
      <c r="BI52" s="105"/>
      <c r="BJ52" s="105"/>
    </row>
    <row r="53" spans="2:62" ht="20.100000000000001" hidden="1" customHeight="1" outlineLevel="1">
      <c r="B53" s="212"/>
      <c r="C53" s="908"/>
      <c r="D53" s="909"/>
      <c r="E53" s="909"/>
      <c r="F53" s="910"/>
      <c r="G53" s="890"/>
      <c r="H53" s="891"/>
      <c r="I53" s="152"/>
      <c r="J53" s="152"/>
      <c r="K53" s="152"/>
      <c r="L53" s="152"/>
      <c r="M53" s="152"/>
      <c r="N53" s="152"/>
      <c r="O53" s="152"/>
      <c r="P53" s="153"/>
      <c r="Q53" s="153"/>
      <c r="R53" s="156">
        <f t="shared" si="35"/>
        <v>0</v>
      </c>
      <c r="S53" s="156">
        <f t="shared" si="36"/>
        <v>0</v>
      </c>
      <c r="U53" s="157">
        <f t="shared" si="43"/>
        <v>0</v>
      </c>
      <c r="W53" s="152"/>
      <c r="X53" s="152"/>
      <c r="Y53" s="152"/>
      <c r="Z53" s="152"/>
      <c r="AA53" s="152"/>
      <c r="AB53" s="152"/>
      <c r="AC53" s="347"/>
      <c r="AD53" s="152"/>
      <c r="AE53" s="152"/>
      <c r="AF53" s="152"/>
      <c r="AG53" s="152"/>
      <c r="AH53" s="152"/>
      <c r="AI53" s="152"/>
      <c r="AJ53" s="347"/>
      <c r="AK53" s="152"/>
      <c r="AL53" s="152"/>
      <c r="AM53" s="295"/>
      <c r="AN53" s="228"/>
      <c r="AO53" s="228"/>
      <c r="AP53" s="228"/>
      <c r="AQ53" s="228"/>
      <c r="AR53" s="228"/>
      <c r="AS53" s="348"/>
      <c r="AT53" s="264">
        <f t="shared" si="39"/>
        <v>0</v>
      </c>
      <c r="AU53" s="259"/>
      <c r="AV53" s="265">
        <f t="shared" si="40"/>
        <v>0</v>
      </c>
      <c r="AX53" s="265">
        <f t="shared" si="44"/>
        <v>0</v>
      </c>
      <c r="AZ53" s="492">
        <f t="shared" si="41"/>
        <v>0</v>
      </c>
      <c r="BB53" s="492">
        <f t="shared" si="42"/>
        <v>0</v>
      </c>
      <c r="BD53" s="265">
        <f t="shared" si="45"/>
        <v>0</v>
      </c>
      <c r="BE53" s="105"/>
      <c r="BF53" s="105"/>
      <c r="BG53" s="105"/>
      <c r="BH53" s="105"/>
      <c r="BI53" s="105"/>
      <c r="BJ53" s="105"/>
    </row>
    <row r="54" spans="2:62" ht="20.100000000000001" hidden="1" customHeight="1" outlineLevel="1">
      <c r="B54" s="212"/>
      <c r="C54" s="908"/>
      <c r="D54" s="909"/>
      <c r="E54" s="909"/>
      <c r="F54" s="910"/>
      <c r="G54" s="890"/>
      <c r="H54" s="891"/>
      <c r="I54" s="152"/>
      <c r="J54" s="152"/>
      <c r="K54" s="152"/>
      <c r="L54" s="152"/>
      <c r="M54" s="152"/>
      <c r="N54" s="152"/>
      <c r="O54" s="152"/>
      <c r="P54" s="153"/>
      <c r="Q54" s="153"/>
      <c r="R54" s="156">
        <f t="shared" si="35"/>
        <v>0</v>
      </c>
      <c r="S54" s="156">
        <f t="shared" si="36"/>
        <v>0</v>
      </c>
      <c r="U54" s="157">
        <f t="shared" si="43"/>
        <v>0</v>
      </c>
      <c r="W54" s="152"/>
      <c r="X54" s="152"/>
      <c r="Y54" s="152"/>
      <c r="Z54" s="152"/>
      <c r="AA54" s="152"/>
      <c r="AB54" s="152"/>
      <c r="AC54" s="347"/>
      <c r="AD54" s="152"/>
      <c r="AE54" s="152"/>
      <c r="AF54" s="152"/>
      <c r="AG54" s="152"/>
      <c r="AH54" s="152"/>
      <c r="AI54" s="152"/>
      <c r="AJ54" s="347"/>
      <c r="AK54" s="152"/>
      <c r="AL54" s="152"/>
      <c r="AM54" s="295"/>
      <c r="AN54" s="228"/>
      <c r="AO54" s="228"/>
      <c r="AP54" s="228"/>
      <c r="AQ54" s="228"/>
      <c r="AR54" s="228"/>
      <c r="AS54" s="348"/>
      <c r="AT54" s="264">
        <f t="shared" si="39"/>
        <v>0</v>
      </c>
      <c r="AU54" s="259"/>
      <c r="AV54" s="265">
        <f t="shared" si="40"/>
        <v>0</v>
      </c>
      <c r="AX54" s="265">
        <f t="shared" si="44"/>
        <v>0</v>
      </c>
      <c r="AZ54" s="492">
        <f t="shared" si="41"/>
        <v>0</v>
      </c>
      <c r="BB54" s="492">
        <f t="shared" si="42"/>
        <v>0</v>
      </c>
      <c r="BD54" s="265">
        <f t="shared" si="45"/>
        <v>0</v>
      </c>
      <c r="BE54" s="105"/>
      <c r="BF54" s="105"/>
      <c r="BG54" s="105"/>
      <c r="BH54" s="105"/>
      <c r="BI54" s="105"/>
      <c r="BJ54" s="105"/>
    </row>
    <row r="55" spans="2:62" ht="20.100000000000001" hidden="1" customHeight="1" outlineLevel="1">
      <c r="B55" s="212"/>
      <c r="C55" s="908"/>
      <c r="D55" s="909"/>
      <c r="E55" s="909"/>
      <c r="F55" s="910"/>
      <c r="G55" s="890"/>
      <c r="H55" s="891"/>
      <c r="I55" s="152"/>
      <c r="J55" s="152"/>
      <c r="K55" s="152"/>
      <c r="L55" s="152"/>
      <c r="M55" s="152"/>
      <c r="N55" s="152"/>
      <c r="O55" s="152"/>
      <c r="P55" s="153"/>
      <c r="Q55" s="153"/>
      <c r="R55" s="156">
        <f t="shared" si="35"/>
        <v>0</v>
      </c>
      <c r="S55" s="156">
        <f t="shared" si="36"/>
        <v>0</v>
      </c>
      <c r="U55" s="157">
        <f t="shared" si="43"/>
        <v>0</v>
      </c>
      <c r="W55" s="152"/>
      <c r="X55" s="152"/>
      <c r="Y55" s="152"/>
      <c r="Z55" s="152"/>
      <c r="AA55" s="152"/>
      <c r="AB55" s="152"/>
      <c r="AC55" s="347"/>
      <c r="AD55" s="152"/>
      <c r="AE55" s="152"/>
      <c r="AF55" s="152"/>
      <c r="AG55" s="152"/>
      <c r="AH55" s="152"/>
      <c r="AI55" s="152"/>
      <c r="AJ55" s="347"/>
      <c r="AK55" s="152"/>
      <c r="AL55" s="152"/>
      <c r="AM55" s="295"/>
      <c r="AN55" s="228"/>
      <c r="AO55" s="228"/>
      <c r="AP55" s="228"/>
      <c r="AQ55" s="228"/>
      <c r="AR55" s="228"/>
      <c r="AS55" s="348"/>
      <c r="AT55" s="264">
        <f t="shared" si="39"/>
        <v>0</v>
      </c>
      <c r="AU55" s="259"/>
      <c r="AV55" s="265">
        <f t="shared" si="40"/>
        <v>0</v>
      </c>
      <c r="AX55" s="265">
        <f t="shared" si="44"/>
        <v>0</v>
      </c>
      <c r="AZ55" s="492">
        <f t="shared" si="41"/>
        <v>0</v>
      </c>
      <c r="BB55" s="492">
        <f t="shared" si="42"/>
        <v>0</v>
      </c>
      <c r="BD55" s="265">
        <f t="shared" si="45"/>
        <v>0</v>
      </c>
      <c r="BE55" s="105"/>
      <c r="BF55" s="105"/>
      <c r="BG55" s="105"/>
      <c r="BH55" s="105"/>
      <c r="BI55" s="105"/>
      <c r="BJ55" s="105"/>
    </row>
    <row r="56" spans="2:62" ht="20.100000000000001" hidden="1" customHeight="1" outlineLevel="1">
      <c r="B56" s="212"/>
      <c r="C56" s="908"/>
      <c r="D56" s="909"/>
      <c r="E56" s="909"/>
      <c r="F56" s="910"/>
      <c r="G56" s="890"/>
      <c r="H56" s="891"/>
      <c r="I56" s="152"/>
      <c r="J56" s="152"/>
      <c r="K56" s="152"/>
      <c r="L56" s="152"/>
      <c r="M56" s="152"/>
      <c r="N56" s="152"/>
      <c r="O56" s="152"/>
      <c r="P56" s="153"/>
      <c r="Q56" s="153"/>
      <c r="R56" s="156">
        <f t="shared" si="35"/>
        <v>0</v>
      </c>
      <c r="S56" s="156">
        <f t="shared" si="36"/>
        <v>0</v>
      </c>
      <c r="U56" s="157">
        <f t="shared" si="43"/>
        <v>0</v>
      </c>
      <c r="W56" s="152"/>
      <c r="X56" s="152"/>
      <c r="Y56" s="152"/>
      <c r="Z56" s="152"/>
      <c r="AA56" s="152"/>
      <c r="AB56" s="152"/>
      <c r="AC56" s="347"/>
      <c r="AD56" s="152"/>
      <c r="AE56" s="152"/>
      <c r="AF56" s="152"/>
      <c r="AG56" s="152"/>
      <c r="AH56" s="152"/>
      <c r="AI56" s="152"/>
      <c r="AJ56" s="347"/>
      <c r="AK56" s="152"/>
      <c r="AL56" s="152"/>
      <c r="AM56" s="295"/>
      <c r="AN56" s="228"/>
      <c r="AO56" s="228"/>
      <c r="AP56" s="228"/>
      <c r="AQ56" s="228"/>
      <c r="AR56" s="228"/>
      <c r="AS56" s="348"/>
      <c r="AT56" s="264">
        <f t="shared" si="39"/>
        <v>0</v>
      </c>
      <c r="AU56" s="259"/>
      <c r="AV56" s="265">
        <f t="shared" si="40"/>
        <v>0</v>
      </c>
      <c r="AX56" s="265">
        <f t="shared" si="44"/>
        <v>0</v>
      </c>
      <c r="AZ56" s="492">
        <f t="shared" si="41"/>
        <v>0</v>
      </c>
      <c r="BB56" s="492">
        <f t="shared" si="42"/>
        <v>0</v>
      </c>
      <c r="BD56" s="265">
        <f t="shared" si="45"/>
        <v>0</v>
      </c>
      <c r="BE56" s="105"/>
      <c r="BF56" s="105"/>
      <c r="BG56" s="105"/>
      <c r="BH56" s="105"/>
      <c r="BI56" s="105"/>
      <c r="BJ56" s="105"/>
    </row>
    <row r="57" spans="2:62" ht="20.100000000000001" hidden="1" customHeight="1" outlineLevel="1">
      <c r="B57" s="212"/>
      <c r="C57" s="908"/>
      <c r="D57" s="909"/>
      <c r="E57" s="909"/>
      <c r="F57" s="910"/>
      <c r="G57" s="890"/>
      <c r="H57" s="891"/>
      <c r="I57" s="152"/>
      <c r="J57" s="152"/>
      <c r="K57" s="152"/>
      <c r="L57" s="152"/>
      <c r="M57" s="152"/>
      <c r="N57" s="152"/>
      <c r="O57" s="152"/>
      <c r="P57" s="153"/>
      <c r="Q57" s="153"/>
      <c r="R57" s="156">
        <f t="shared" si="35"/>
        <v>0</v>
      </c>
      <c r="S57" s="156">
        <f t="shared" si="36"/>
        <v>0</v>
      </c>
      <c r="U57" s="157">
        <f t="shared" si="43"/>
        <v>0</v>
      </c>
      <c r="W57" s="152"/>
      <c r="X57" s="152"/>
      <c r="Y57" s="152"/>
      <c r="Z57" s="152"/>
      <c r="AA57" s="152"/>
      <c r="AB57" s="152"/>
      <c r="AC57" s="347"/>
      <c r="AD57" s="152"/>
      <c r="AE57" s="152"/>
      <c r="AF57" s="152"/>
      <c r="AG57" s="152"/>
      <c r="AH57" s="152"/>
      <c r="AI57" s="152"/>
      <c r="AJ57" s="347"/>
      <c r="AK57" s="152"/>
      <c r="AL57" s="152"/>
      <c r="AM57" s="295"/>
      <c r="AN57" s="228"/>
      <c r="AO57" s="228"/>
      <c r="AP57" s="228"/>
      <c r="AQ57" s="228"/>
      <c r="AR57" s="228"/>
      <c r="AS57" s="348"/>
      <c r="AT57" s="264">
        <f t="shared" si="39"/>
        <v>0</v>
      </c>
      <c r="AU57" s="259"/>
      <c r="AV57" s="265">
        <f t="shared" si="40"/>
        <v>0</v>
      </c>
      <c r="AX57" s="265">
        <f t="shared" si="44"/>
        <v>0</v>
      </c>
      <c r="AZ57" s="492">
        <f t="shared" si="41"/>
        <v>0</v>
      </c>
      <c r="BB57" s="492">
        <f t="shared" si="42"/>
        <v>0</v>
      </c>
      <c r="BD57" s="265">
        <f t="shared" si="45"/>
        <v>0</v>
      </c>
      <c r="BE57" s="105"/>
      <c r="BF57" s="105"/>
      <c r="BG57" s="105"/>
      <c r="BH57" s="105"/>
      <c r="BI57" s="105"/>
      <c r="BJ57" s="105"/>
    </row>
    <row r="58" spans="2:62" ht="20.100000000000001" hidden="1" customHeight="1" outlineLevel="1">
      <c r="B58" s="212"/>
      <c r="C58" s="908"/>
      <c r="D58" s="909"/>
      <c r="E58" s="909"/>
      <c r="F58" s="910"/>
      <c r="G58" s="890"/>
      <c r="H58" s="891"/>
      <c r="I58" s="152"/>
      <c r="J58" s="152"/>
      <c r="K58" s="152"/>
      <c r="L58" s="152"/>
      <c r="M58" s="152"/>
      <c r="N58" s="152"/>
      <c r="O58" s="152"/>
      <c r="P58" s="153"/>
      <c r="Q58" s="153"/>
      <c r="R58" s="156">
        <f t="shared" si="35"/>
        <v>0</v>
      </c>
      <c r="S58" s="156">
        <f t="shared" si="36"/>
        <v>0</v>
      </c>
      <c r="U58" s="157">
        <f t="shared" si="43"/>
        <v>0</v>
      </c>
      <c r="W58" s="152"/>
      <c r="X58" s="152"/>
      <c r="Y58" s="152"/>
      <c r="Z58" s="152"/>
      <c r="AA58" s="152"/>
      <c r="AB58" s="152"/>
      <c r="AC58" s="347"/>
      <c r="AD58" s="152"/>
      <c r="AE58" s="152"/>
      <c r="AF58" s="152"/>
      <c r="AG58" s="152"/>
      <c r="AH58" s="152"/>
      <c r="AI58" s="152"/>
      <c r="AJ58" s="347"/>
      <c r="AK58" s="152"/>
      <c r="AL58" s="152"/>
      <c r="AM58" s="295"/>
      <c r="AN58" s="228"/>
      <c r="AO58" s="228"/>
      <c r="AP58" s="228"/>
      <c r="AQ58" s="228"/>
      <c r="AR58" s="228"/>
      <c r="AS58" s="348"/>
      <c r="AT58" s="264">
        <f t="shared" si="39"/>
        <v>0</v>
      </c>
      <c r="AU58" s="259"/>
      <c r="AV58" s="265">
        <f t="shared" si="40"/>
        <v>0</v>
      </c>
      <c r="AX58" s="265">
        <f t="shared" si="44"/>
        <v>0</v>
      </c>
      <c r="AZ58" s="492">
        <f t="shared" si="41"/>
        <v>0</v>
      </c>
      <c r="BB58" s="492">
        <f t="shared" si="42"/>
        <v>0</v>
      </c>
      <c r="BD58" s="265">
        <f t="shared" si="45"/>
        <v>0</v>
      </c>
      <c r="BE58" s="105"/>
      <c r="BF58" s="105"/>
      <c r="BG58" s="105"/>
      <c r="BH58" s="105"/>
      <c r="BI58" s="105"/>
      <c r="BJ58" s="105"/>
    </row>
    <row r="59" spans="2:62" ht="20.100000000000001" hidden="1" customHeight="1" outlineLevel="1">
      <c r="B59" s="212"/>
      <c r="C59" s="908"/>
      <c r="D59" s="909"/>
      <c r="E59" s="909"/>
      <c r="F59" s="910"/>
      <c r="G59" s="890"/>
      <c r="H59" s="891"/>
      <c r="I59" s="152"/>
      <c r="J59" s="152"/>
      <c r="K59" s="152"/>
      <c r="L59" s="152"/>
      <c r="M59" s="152"/>
      <c r="N59" s="152"/>
      <c r="O59" s="152"/>
      <c r="P59" s="153"/>
      <c r="Q59" s="153"/>
      <c r="R59" s="156">
        <f t="shared" si="35"/>
        <v>0</v>
      </c>
      <c r="S59" s="156">
        <f t="shared" si="36"/>
        <v>0</v>
      </c>
      <c r="U59" s="157">
        <f t="shared" si="43"/>
        <v>0</v>
      </c>
      <c r="W59" s="152"/>
      <c r="X59" s="152"/>
      <c r="Y59" s="152"/>
      <c r="Z59" s="152"/>
      <c r="AA59" s="152"/>
      <c r="AB59" s="152"/>
      <c r="AC59" s="347"/>
      <c r="AD59" s="152"/>
      <c r="AE59" s="152"/>
      <c r="AF59" s="152"/>
      <c r="AG59" s="152"/>
      <c r="AH59" s="152"/>
      <c r="AI59" s="152"/>
      <c r="AJ59" s="347"/>
      <c r="AK59" s="152"/>
      <c r="AL59" s="152"/>
      <c r="AM59" s="295"/>
      <c r="AN59" s="228"/>
      <c r="AO59" s="228"/>
      <c r="AP59" s="228"/>
      <c r="AQ59" s="228"/>
      <c r="AR59" s="228"/>
      <c r="AS59" s="348"/>
      <c r="AT59" s="264">
        <f t="shared" si="39"/>
        <v>0</v>
      </c>
      <c r="AU59" s="259"/>
      <c r="AV59" s="265">
        <f t="shared" si="40"/>
        <v>0</v>
      </c>
      <c r="AX59" s="265">
        <f t="shared" si="44"/>
        <v>0</v>
      </c>
      <c r="AZ59" s="492">
        <f t="shared" si="41"/>
        <v>0</v>
      </c>
      <c r="BB59" s="492">
        <f t="shared" si="42"/>
        <v>0</v>
      </c>
      <c r="BD59" s="265">
        <f t="shared" si="45"/>
        <v>0</v>
      </c>
      <c r="BE59" s="105"/>
      <c r="BF59" s="105"/>
      <c r="BG59" s="105"/>
      <c r="BH59" s="105"/>
      <c r="BI59" s="105"/>
      <c r="BJ59" s="105"/>
    </row>
    <row r="60" spans="2:62" ht="20.100000000000001" hidden="1" customHeight="1" outlineLevel="1">
      <c r="B60" s="212"/>
      <c r="C60" s="908"/>
      <c r="D60" s="909"/>
      <c r="E60" s="909"/>
      <c r="F60" s="910"/>
      <c r="G60" s="890"/>
      <c r="H60" s="891"/>
      <c r="I60" s="152"/>
      <c r="J60" s="152"/>
      <c r="K60" s="152"/>
      <c r="L60" s="152"/>
      <c r="M60" s="152"/>
      <c r="N60" s="152"/>
      <c r="O60" s="152"/>
      <c r="P60" s="153"/>
      <c r="Q60" s="153"/>
      <c r="R60" s="156">
        <f t="shared" si="35"/>
        <v>0</v>
      </c>
      <c r="S60" s="156">
        <f t="shared" si="36"/>
        <v>0</v>
      </c>
      <c r="U60" s="157">
        <f t="shared" si="43"/>
        <v>0</v>
      </c>
      <c r="W60" s="152"/>
      <c r="X60" s="152"/>
      <c r="Y60" s="152"/>
      <c r="Z60" s="152"/>
      <c r="AA60" s="152"/>
      <c r="AB60" s="152"/>
      <c r="AC60" s="347"/>
      <c r="AD60" s="152"/>
      <c r="AE60" s="152"/>
      <c r="AF60" s="152"/>
      <c r="AG60" s="152"/>
      <c r="AH60" s="152"/>
      <c r="AI60" s="152"/>
      <c r="AJ60" s="347"/>
      <c r="AK60" s="152"/>
      <c r="AL60" s="152"/>
      <c r="AM60" s="295"/>
      <c r="AN60" s="228"/>
      <c r="AO60" s="228"/>
      <c r="AP60" s="228"/>
      <c r="AQ60" s="228"/>
      <c r="AR60" s="228"/>
      <c r="AS60" s="348"/>
      <c r="AT60" s="264">
        <f t="shared" si="39"/>
        <v>0</v>
      </c>
      <c r="AU60" s="259"/>
      <c r="AV60" s="265">
        <f t="shared" si="40"/>
        <v>0</v>
      </c>
      <c r="AX60" s="265">
        <f t="shared" si="44"/>
        <v>0</v>
      </c>
      <c r="AZ60" s="492">
        <f t="shared" si="41"/>
        <v>0</v>
      </c>
      <c r="BB60" s="492">
        <f t="shared" si="42"/>
        <v>0</v>
      </c>
      <c r="BD60" s="265">
        <f t="shared" si="45"/>
        <v>0</v>
      </c>
      <c r="BE60" s="105"/>
      <c r="BF60" s="105"/>
      <c r="BG60" s="105"/>
      <c r="BH60" s="105"/>
      <c r="BI60" s="105"/>
      <c r="BJ60" s="105"/>
    </row>
    <row r="61" spans="2:62" ht="20.100000000000001" hidden="1" customHeight="1" outlineLevel="1">
      <c r="B61" s="212"/>
      <c r="C61" s="908"/>
      <c r="D61" s="909"/>
      <c r="E61" s="909"/>
      <c r="F61" s="910"/>
      <c r="G61" s="890"/>
      <c r="H61" s="891"/>
      <c r="I61" s="152"/>
      <c r="J61" s="152"/>
      <c r="K61" s="152"/>
      <c r="L61" s="152"/>
      <c r="M61" s="152"/>
      <c r="N61" s="152"/>
      <c r="O61" s="152"/>
      <c r="P61" s="153"/>
      <c r="Q61" s="153"/>
      <c r="R61" s="156">
        <f t="shared" si="35"/>
        <v>0</v>
      </c>
      <c r="S61" s="156">
        <f t="shared" si="36"/>
        <v>0</v>
      </c>
      <c r="U61" s="157">
        <f t="shared" si="43"/>
        <v>0</v>
      </c>
      <c r="W61" s="152"/>
      <c r="X61" s="152"/>
      <c r="Y61" s="152"/>
      <c r="Z61" s="152"/>
      <c r="AA61" s="152"/>
      <c r="AB61" s="152"/>
      <c r="AC61" s="347"/>
      <c r="AD61" s="152"/>
      <c r="AE61" s="152"/>
      <c r="AF61" s="152"/>
      <c r="AG61" s="152"/>
      <c r="AH61" s="152"/>
      <c r="AI61" s="152"/>
      <c r="AJ61" s="347"/>
      <c r="AK61" s="152"/>
      <c r="AL61" s="152"/>
      <c r="AM61" s="295"/>
      <c r="AN61" s="228"/>
      <c r="AO61" s="228"/>
      <c r="AP61" s="228"/>
      <c r="AQ61" s="228"/>
      <c r="AR61" s="228"/>
      <c r="AS61" s="348"/>
      <c r="AT61" s="264">
        <f t="shared" si="39"/>
        <v>0</v>
      </c>
      <c r="AU61" s="259"/>
      <c r="AV61" s="265">
        <f t="shared" si="40"/>
        <v>0</v>
      </c>
      <c r="AX61" s="265">
        <f t="shared" si="44"/>
        <v>0</v>
      </c>
      <c r="AZ61" s="492">
        <f t="shared" si="41"/>
        <v>0</v>
      </c>
      <c r="BB61" s="492">
        <f t="shared" si="42"/>
        <v>0</v>
      </c>
      <c r="BD61" s="265">
        <f t="shared" si="45"/>
        <v>0</v>
      </c>
      <c r="BE61" s="105"/>
      <c r="BF61" s="105"/>
      <c r="BG61" s="105"/>
      <c r="BH61" s="105"/>
      <c r="BI61" s="105"/>
      <c r="BJ61" s="105"/>
    </row>
    <row r="62" spans="2:62" ht="9.9499999999999993" hidden="1" customHeight="1" outlineLevel="1">
      <c r="B62" s="101"/>
      <c r="C62" s="208"/>
      <c r="D62" s="208"/>
      <c r="E62" s="208"/>
      <c r="F62" s="208"/>
      <c r="G62" s="237"/>
      <c r="H62" s="207"/>
      <c r="I62" s="257"/>
      <c r="J62" s="257"/>
      <c r="K62" s="257"/>
      <c r="L62" s="257"/>
      <c r="M62" s="257"/>
      <c r="N62" s="257"/>
      <c r="O62" s="257"/>
      <c r="P62" s="256"/>
      <c r="Q62" s="102"/>
      <c r="R62" s="102"/>
      <c r="S62" s="102"/>
      <c r="U62" s="98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Z62" s="493"/>
      <c r="BE62" s="105"/>
      <c r="BF62" s="105"/>
      <c r="BG62" s="105"/>
      <c r="BH62" s="105"/>
      <c r="BI62" s="105"/>
      <c r="BJ62" s="105"/>
    </row>
    <row r="63" spans="2:62" ht="20.100000000000001" customHeight="1" collapsed="1">
      <c r="B63" s="179">
        <f>B46+1</f>
        <v>4</v>
      </c>
      <c r="C63" s="916"/>
      <c r="D63" s="917"/>
      <c r="E63" s="917"/>
      <c r="F63" s="918"/>
      <c r="G63" s="429"/>
      <c r="H63" s="206">
        <v>1</v>
      </c>
      <c r="I63" s="642">
        <f t="shared" ref="I63" si="46">$H63*SUM(I64:I78)</f>
        <v>0</v>
      </c>
      <c r="J63" s="643">
        <f t="shared" ref="J63:O63" si="47">$H63*SUM(J64:J78)</f>
        <v>0</v>
      </c>
      <c r="K63" s="644">
        <f t="shared" si="47"/>
        <v>0</v>
      </c>
      <c r="L63" s="645">
        <f t="shared" si="47"/>
        <v>0</v>
      </c>
      <c r="M63" s="645">
        <f t="shared" si="47"/>
        <v>0</v>
      </c>
      <c r="N63" s="644">
        <f t="shared" si="47"/>
        <v>0</v>
      </c>
      <c r="O63" s="642">
        <f t="shared" si="47"/>
        <v>0</v>
      </c>
      <c r="P63" s="209">
        <f t="shared" ref="P63:Q63" si="48">$H63*SUM(P64:P78)</f>
        <v>0</v>
      </c>
      <c r="Q63" s="210">
        <f t="shared" si="48"/>
        <v>0</v>
      </c>
      <c r="R63" s="136">
        <f t="shared" ref="R63:R78" si="49">P63*(1+Gewinn)*(1+SicherheitAngebot)</f>
        <v>0</v>
      </c>
      <c r="S63" s="137">
        <f t="shared" ref="S63:S78" si="50">Q63*(1+MGKZ)*(1+Gewinn)*(1+SicherheitAngebot)</f>
        <v>0</v>
      </c>
      <c r="U63" s="10">
        <f>I63*$I$7+J63*$J$7+K63*$K$7+L63*$L$7+M63*$M$7+N63*$N$7+O63*$O$7+R63+S63</f>
        <v>0</v>
      </c>
      <c r="W63" s="646">
        <f t="shared" ref="W63:AB63" si="51">$H63*SUM(W64:W78)</f>
        <v>0</v>
      </c>
      <c r="X63" s="647">
        <f t="shared" si="51"/>
        <v>0</v>
      </c>
      <c r="Y63" s="648">
        <f t="shared" si="51"/>
        <v>0</v>
      </c>
      <c r="Z63" s="649">
        <f t="shared" si="51"/>
        <v>0</v>
      </c>
      <c r="AA63" s="648">
        <f t="shared" si="51"/>
        <v>0</v>
      </c>
      <c r="AB63" s="646">
        <f t="shared" si="51"/>
        <v>0</v>
      </c>
      <c r="AC63" s="258"/>
      <c r="AD63" s="646">
        <f t="shared" ref="AD63:AM63" si="52">$H63*SUM(AD64:AD78)</f>
        <v>0</v>
      </c>
      <c r="AE63" s="647">
        <f t="shared" si="52"/>
        <v>0</v>
      </c>
      <c r="AF63" s="648">
        <f t="shared" si="52"/>
        <v>0</v>
      </c>
      <c r="AG63" s="649">
        <f t="shared" si="52"/>
        <v>0</v>
      </c>
      <c r="AH63" s="648">
        <f t="shared" si="52"/>
        <v>0</v>
      </c>
      <c r="AI63" s="646">
        <f t="shared" si="52"/>
        <v>0</v>
      </c>
      <c r="AJ63" s="258"/>
      <c r="AK63" s="653">
        <f t="shared" si="52"/>
        <v>0</v>
      </c>
      <c r="AL63" s="653">
        <f t="shared" si="52"/>
        <v>0</v>
      </c>
      <c r="AM63" s="653">
        <f t="shared" si="52"/>
        <v>0</v>
      </c>
      <c r="AN63" s="227">
        <f>$H63*SUM(AN64:AN78)*(1+Gewinn)*(1+SicherheitAngebot)</f>
        <v>0</v>
      </c>
      <c r="AO63" s="227">
        <f>$H63*SUM(AO64:AO78)*(1+Gewinn)*(1+SicherheitAngebot)</f>
        <v>0</v>
      </c>
      <c r="AP63" s="227">
        <f>$H63*SUM(AP64:AP78)*(1+Gewinn)*(1+SicherheitAngebot)</f>
        <v>0</v>
      </c>
      <c r="AQ63" s="227">
        <f>$H63*SUM(AQ64:AQ78)*(1+Gewinn)*(1+SicherheitAngebot)</f>
        <v>0</v>
      </c>
      <c r="AR63" s="227">
        <f>$H63*SUM(AR64:AR78)*(1+Gewinn)*(1+SicherheitAngebot)</f>
        <v>0</v>
      </c>
      <c r="AS63" s="262"/>
      <c r="AT63" s="263">
        <f t="shared" si="39"/>
        <v>0</v>
      </c>
      <c r="AU63" s="259"/>
      <c r="AV63" s="491">
        <f>AK63*$AK$7+AL63*$AL$7+AM63*$AM$7+SUM(AN63:AR63)+AT63/Zuschläge_IBN+AT63</f>
        <v>0</v>
      </c>
      <c r="AX63" s="685">
        <f>U63+AV63</f>
        <v>0</v>
      </c>
      <c r="AZ63" s="490">
        <f>IF(H63&gt;0,U63/(1+SicherheitAngebot)*(1+Sicherheit),0)</f>
        <v>0</v>
      </c>
      <c r="BB63" s="490">
        <f>IF(H63&gt;0,AV63/(1+SicherheitAngebot)*(1+Sicherheit),0)</f>
        <v>0</v>
      </c>
      <c r="BD63" s="490">
        <f>AZ63+BB63</f>
        <v>0</v>
      </c>
      <c r="BE63" s="105"/>
      <c r="BF63" s="105"/>
      <c r="BG63" s="105"/>
      <c r="BH63" s="105"/>
      <c r="BI63" s="105"/>
      <c r="BJ63" s="105"/>
    </row>
    <row r="64" spans="2:62" ht="20.100000000000001" hidden="1" customHeight="1" outlineLevel="1">
      <c r="B64" s="211"/>
      <c r="C64" s="908"/>
      <c r="D64" s="909"/>
      <c r="E64" s="909"/>
      <c r="F64" s="910"/>
      <c r="G64" s="890"/>
      <c r="H64" s="901"/>
      <c r="I64" s="152"/>
      <c r="J64" s="152"/>
      <c r="K64" s="152"/>
      <c r="L64" s="152"/>
      <c r="M64" s="152"/>
      <c r="N64" s="152"/>
      <c r="O64" s="152"/>
      <c r="P64" s="153"/>
      <c r="Q64" s="153"/>
      <c r="R64" s="156">
        <f t="shared" si="49"/>
        <v>0</v>
      </c>
      <c r="S64" s="156">
        <f t="shared" si="50"/>
        <v>0</v>
      </c>
      <c r="U64" s="157">
        <f>I64*$I$7+J64*$J$7+K64*$K$7+L64*$L$7+M64*$M$7+N64*$N$7+O64*$O$7+R64+S64</f>
        <v>0</v>
      </c>
      <c r="W64" s="152"/>
      <c r="X64" s="152"/>
      <c r="Y64" s="152"/>
      <c r="Z64" s="152"/>
      <c r="AA64" s="152"/>
      <c r="AB64" s="152"/>
      <c r="AC64" s="347"/>
      <c r="AD64" s="152"/>
      <c r="AE64" s="152"/>
      <c r="AF64" s="152"/>
      <c r="AG64" s="152"/>
      <c r="AH64" s="152"/>
      <c r="AI64" s="152"/>
      <c r="AJ64" s="347"/>
      <c r="AK64" s="152"/>
      <c r="AL64" s="152"/>
      <c r="AM64" s="295"/>
      <c r="AN64" s="228"/>
      <c r="AO64" s="228"/>
      <c r="AP64" s="228"/>
      <c r="AQ64" s="228"/>
      <c r="AR64" s="228"/>
      <c r="AS64" s="348"/>
      <c r="AT64" s="264">
        <f t="shared" si="39"/>
        <v>0</v>
      </c>
      <c r="AU64" s="259"/>
      <c r="AV64" s="265">
        <f t="shared" ref="AV64:AV78" si="53">AK64*$AK$7+AL64*$AL$7+AM64*$AM$7+SUM(AN64:AR64)*(1+Gewinn)*(1+SicherheitAngebot)+AT64/Zuschläge_IBN+AT64</f>
        <v>0</v>
      </c>
      <c r="AX64" s="265">
        <f>U64+AV64</f>
        <v>0</v>
      </c>
      <c r="AZ64" s="492">
        <f t="shared" ref="AZ64:AZ78" si="54">U64/(1+SicherheitAngebot)*(1+Sicherheit)</f>
        <v>0</v>
      </c>
      <c r="BB64" s="492">
        <f t="shared" ref="BB64:BB78" si="55">AV64/(1+SicherheitAngebot)*(1+Sicherheit)</f>
        <v>0</v>
      </c>
      <c r="BD64" s="265">
        <f>AZ64+BB64</f>
        <v>0</v>
      </c>
      <c r="BE64" s="105"/>
      <c r="BF64" s="105"/>
      <c r="BG64" s="105"/>
      <c r="BH64" s="105"/>
      <c r="BI64" s="105"/>
      <c r="BJ64" s="105"/>
    </row>
    <row r="65" spans="2:62" ht="20.100000000000001" hidden="1" customHeight="1" outlineLevel="1">
      <c r="B65" s="212"/>
      <c r="C65" s="908"/>
      <c r="D65" s="909"/>
      <c r="E65" s="909"/>
      <c r="F65" s="910"/>
      <c r="G65" s="890"/>
      <c r="H65" s="891"/>
      <c r="I65" s="152"/>
      <c r="J65" s="152"/>
      <c r="K65" s="152"/>
      <c r="L65" s="152"/>
      <c r="M65" s="152"/>
      <c r="N65" s="152"/>
      <c r="O65" s="152"/>
      <c r="P65" s="153"/>
      <c r="Q65" s="153"/>
      <c r="R65" s="156">
        <f t="shared" si="49"/>
        <v>0</v>
      </c>
      <c r="S65" s="156">
        <f t="shared" si="50"/>
        <v>0</v>
      </c>
      <c r="U65" s="157">
        <f t="shared" ref="U65:U78" si="56">I65*$I$7+J65*$J$7+K65*$K$7+L65*$L$7+M65*$M$7+N65*$N$7+O65*$O$7+R65+S65</f>
        <v>0</v>
      </c>
      <c r="W65" s="152"/>
      <c r="X65" s="152"/>
      <c r="Y65" s="152"/>
      <c r="Z65" s="152"/>
      <c r="AA65" s="152"/>
      <c r="AB65" s="152"/>
      <c r="AC65" s="347"/>
      <c r="AD65" s="152"/>
      <c r="AE65" s="152"/>
      <c r="AF65" s="152"/>
      <c r="AG65" s="152"/>
      <c r="AH65" s="152"/>
      <c r="AI65" s="152"/>
      <c r="AJ65" s="347"/>
      <c r="AK65" s="152"/>
      <c r="AL65" s="152"/>
      <c r="AM65" s="295"/>
      <c r="AN65" s="228"/>
      <c r="AO65" s="228"/>
      <c r="AP65" s="228"/>
      <c r="AQ65" s="228"/>
      <c r="AR65" s="228"/>
      <c r="AS65" s="348"/>
      <c r="AT65" s="264">
        <f t="shared" si="39"/>
        <v>0</v>
      </c>
      <c r="AU65" s="259"/>
      <c r="AV65" s="265">
        <f t="shared" si="53"/>
        <v>0</v>
      </c>
      <c r="AX65" s="265">
        <f t="shared" ref="AX65:AX78" si="57">U65+AV65</f>
        <v>0</v>
      </c>
      <c r="AZ65" s="492">
        <f t="shared" si="54"/>
        <v>0</v>
      </c>
      <c r="BB65" s="492">
        <f t="shared" si="55"/>
        <v>0</v>
      </c>
      <c r="BD65" s="265">
        <f t="shared" ref="BD65:BD78" si="58">AZ65+BB65</f>
        <v>0</v>
      </c>
      <c r="BE65" s="105"/>
      <c r="BF65" s="105"/>
      <c r="BG65" s="105"/>
      <c r="BH65" s="105"/>
      <c r="BI65" s="105"/>
      <c r="BJ65" s="105"/>
    </row>
    <row r="66" spans="2:62" ht="20.100000000000001" hidden="1" customHeight="1" outlineLevel="1">
      <c r="B66" s="212"/>
      <c r="C66" s="908"/>
      <c r="D66" s="909"/>
      <c r="E66" s="909"/>
      <c r="F66" s="910"/>
      <c r="G66" s="890"/>
      <c r="H66" s="891"/>
      <c r="I66" s="152"/>
      <c r="J66" s="152"/>
      <c r="K66" s="152"/>
      <c r="L66" s="152"/>
      <c r="M66" s="152"/>
      <c r="N66" s="152"/>
      <c r="O66" s="152"/>
      <c r="P66" s="153"/>
      <c r="Q66" s="153"/>
      <c r="R66" s="156">
        <f t="shared" si="49"/>
        <v>0</v>
      </c>
      <c r="S66" s="156">
        <f t="shared" si="50"/>
        <v>0</v>
      </c>
      <c r="U66" s="157">
        <f t="shared" si="56"/>
        <v>0</v>
      </c>
      <c r="W66" s="152"/>
      <c r="X66" s="152"/>
      <c r="Y66" s="152"/>
      <c r="Z66" s="152"/>
      <c r="AA66" s="152"/>
      <c r="AB66" s="152"/>
      <c r="AC66" s="347"/>
      <c r="AD66" s="152"/>
      <c r="AE66" s="152"/>
      <c r="AF66" s="152"/>
      <c r="AG66" s="152"/>
      <c r="AH66" s="152"/>
      <c r="AI66" s="152"/>
      <c r="AJ66" s="347"/>
      <c r="AK66" s="152"/>
      <c r="AL66" s="152"/>
      <c r="AM66" s="295"/>
      <c r="AN66" s="228"/>
      <c r="AO66" s="228"/>
      <c r="AP66" s="228"/>
      <c r="AQ66" s="228"/>
      <c r="AR66" s="228"/>
      <c r="AS66" s="348"/>
      <c r="AT66" s="264">
        <f t="shared" si="39"/>
        <v>0</v>
      </c>
      <c r="AU66" s="259"/>
      <c r="AV66" s="265">
        <f t="shared" si="53"/>
        <v>0</v>
      </c>
      <c r="AX66" s="265">
        <f t="shared" si="57"/>
        <v>0</v>
      </c>
      <c r="AZ66" s="492">
        <f t="shared" si="54"/>
        <v>0</v>
      </c>
      <c r="BB66" s="492">
        <f t="shared" si="55"/>
        <v>0</v>
      </c>
      <c r="BD66" s="265">
        <f t="shared" si="58"/>
        <v>0</v>
      </c>
      <c r="BE66" s="105"/>
      <c r="BF66" s="105"/>
      <c r="BG66" s="105"/>
      <c r="BH66" s="105"/>
      <c r="BI66" s="105"/>
      <c r="BJ66" s="105"/>
    </row>
    <row r="67" spans="2:62" ht="20.100000000000001" hidden="1" customHeight="1" outlineLevel="1">
      <c r="B67" s="212"/>
      <c r="C67" s="908"/>
      <c r="D67" s="909"/>
      <c r="E67" s="909"/>
      <c r="F67" s="910"/>
      <c r="G67" s="890"/>
      <c r="H67" s="891"/>
      <c r="I67" s="152"/>
      <c r="J67" s="152"/>
      <c r="K67" s="152"/>
      <c r="L67" s="152"/>
      <c r="M67" s="152"/>
      <c r="N67" s="152"/>
      <c r="O67" s="152"/>
      <c r="P67" s="153"/>
      <c r="Q67" s="153"/>
      <c r="R67" s="156">
        <f t="shared" si="49"/>
        <v>0</v>
      </c>
      <c r="S67" s="156">
        <f t="shared" si="50"/>
        <v>0</v>
      </c>
      <c r="U67" s="157">
        <f t="shared" si="56"/>
        <v>0</v>
      </c>
      <c r="W67" s="152"/>
      <c r="X67" s="152"/>
      <c r="Y67" s="152"/>
      <c r="Z67" s="152"/>
      <c r="AA67" s="152"/>
      <c r="AB67" s="152"/>
      <c r="AC67" s="347"/>
      <c r="AD67" s="152"/>
      <c r="AE67" s="152"/>
      <c r="AF67" s="152"/>
      <c r="AG67" s="152"/>
      <c r="AH67" s="152"/>
      <c r="AI67" s="152"/>
      <c r="AJ67" s="347"/>
      <c r="AK67" s="152"/>
      <c r="AL67" s="152"/>
      <c r="AM67" s="295"/>
      <c r="AN67" s="228"/>
      <c r="AO67" s="228"/>
      <c r="AP67" s="228"/>
      <c r="AQ67" s="228"/>
      <c r="AR67" s="228"/>
      <c r="AS67" s="348"/>
      <c r="AT67" s="264">
        <f t="shared" si="39"/>
        <v>0</v>
      </c>
      <c r="AU67" s="259"/>
      <c r="AV67" s="265">
        <f t="shared" si="53"/>
        <v>0</v>
      </c>
      <c r="AX67" s="265">
        <f t="shared" si="57"/>
        <v>0</v>
      </c>
      <c r="AZ67" s="492">
        <f t="shared" si="54"/>
        <v>0</v>
      </c>
      <c r="BB67" s="492">
        <f t="shared" si="55"/>
        <v>0</v>
      </c>
      <c r="BD67" s="265">
        <f t="shared" si="58"/>
        <v>0</v>
      </c>
      <c r="BE67" s="105"/>
      <c r="BF67" s="105"/>
      <c r="BG67" s="105"/>
      <c r="BH67" s="105"/>
      <c r="BI67" s="105"/>
      <c r="BJ67" s="105"/>
    </row>
    <row r="68" spans="2:62" ht="20.100000000000001" hidden="1" customHeight="1" outlineLevel="1">
      <c r="B68" s="212"/>
      <c r="C68" s="908"/>
      <c r="D68" s="909"/>
      <c r="E68" s="909"/>
      <c r="F68" s="910"/>
      <c r="G68" s="890"/>
      <c r="H68" s="891"/>
      <c r="I68" s="152"/>
      <c r="J68" s="152"/>
      <c r="K68" s="152"/>
      <c r="L68" s="152"/>
      <c r="M68" s="152"/>
      <c r="N68" s="152"/>
      <c r="O68" s="152"/>
      <c r="P68" s="153"/>
      <c r="Q68" s="153"/>
      <c r="R68" s="156">
        <f t="shared" si="49"/>
        <v>0</v>
      </c>
      <c r="S68" s="156">
        <f t="shared" si="50"/>
        <v>0</v>
      </c>
      <c r="U68" s="157">
        <f t="shared" si="56"/>
        <v>0</v>
      </c>
      <c r="W68" s="152"/>
      <c r="X68" s="152"/>
      <c r="Y68" s="152"/>
      <c r="Z68" s="152"/>
      <c r="AA68" s="152"/>
      <c r="AB68" s="152"/>
      <c r="AC68" s="347"/>
      <c r="AD68" s="152"/>
      <c r="AE68" s="152"/>
      <c r="AF68" s="152"/>
      <c r="AG68" s="152"/>
      <c r="AH68" s="152"/>
      <c r="AI68" s="152"/>
      <c r="AJ68" s="347"/>
      <c r="AK68" s="152"/>
      <c r="AL68" s="152"/>
      <c r="AM68" s="295"/>
      <c r="AN68" s="228"/>
      <c r="AO68" s="228"/>
      <c r="AP68" s="228"/>
      <c r="AQ68" s="228"/>
      <c r="AR68" s="228"/>
      <c r="AS68" s="348"/>
      <c r="AT68" s="264">
        <f t="shared" si="39"/>
        <v>0</v>
      </c>
      <c r="AU68" s="259"/>
      <c r="AV68" s="265">
        <f t="shared" si="53"/>
        <v>0</v>
      </c>
      <c r="AX68" s="265">
        <f t="shared" si="57"/>
        <v>0</v>
      </c>
      <c r="AZ68" s="492">
        <f t="shared" si="54"/>
        <v>0</v>
      </c>
      <c r="BB68" s="492">
        <f t="shared" si="55"/>
        <v>0</v>
      </c>
      <c r="BD68" s="265">
        <f t="shared" si="58"/>
        <v>0</v>
      </c>
      <c r="BE68" s="105"/>
      <c r="BF68" s="105"/>
      <c r="BG68" s="105"/>
      <c r="BH68" s="105"/>
      <c r="BI68" s="105"/>
      <c r="BJ68" s="105"/>
    </row>
    <row r="69" spans="2:62" ht="20.100000000000001" hidden="1" customHeight="1" outlineLevel="1">
      <c r="B69" s="212"/>
      <c r="C69" s="908"/>
      <c r="D69" s="909"/>
      <c r="E69" s="909"/>
      <c r="F69" s="910"/>
      <c r="G69" s="890"/>
      <c r="H69" s="891"/>
      <c r="I69" s="152"/>
      <c r="J69" s="152"/>
      <c r="K69" s="152"/>
      <c r="L69" s="152"/>
      <c r="M69" s="152"/>
      <c r="N69" s="152"/>
      <c r="O69" s="152"/>
      <c r="P69" s="153"/>
      <c r="Q69" s="153"/>
      <c r="R69" s="156">
        <f t="shared" si="49"/>
        <v>0</v>
      </c>
      <c r="S69" s="156">
        <f t="shared" si="50"/>
        <v>0</v>
      </c>
      <c r="U69" s="157">
        <f t="shared" si="56"/>
        <v>0</v>
      </c>
      <c r="W69" s="152"/>
      <c r="X69" s="152"/>
      <c r="Y69" s="152"/>
      <c r="Z69" s="152"/>
      <c r="AA69" s="152"/>
      <c r="AB69" s="152"/>
      <c r="AC69" s="347"/>
      <c r="AD69" s="152"/>
      <c r="AE69" s="152"/>
      <c r="AF69" s="152"/>
      <c r="AG69" s="152"/>
      <c r="AH69" s="152"/>
      <c r="AI69" s="152"/>
      <c r="AJ69" s="347"/>
      <c r="AK69" s="152"/>
      <c r="AL69" s="152"/>
      <c r="AM69" s="295"/>
      <c r="AN69" s="228"/>
      <c r="AO69" s="228"/>
      <c r="AP69" s="228"/>
      <c r="AQ69" s="228"/>
      <c r="AR69" s="228"/>
      <c r="AS69" s="348"/>
      <c r="AT69" s="264">
        <f t="shared" si="39"/>
        <v>0</v>
      </c>
      <c r="AU69" s="259"/>
      <c r="AV69" s="265">
        <f t="shared" si="53"/>
        <v>0</v>
      </c>
      <c r="AX69" s="265">
        <f t="shared" si="57"/>
        <v>0</v>
      </c>
      <c r="AZ69" s="492">
        <f t="shared" si="54"/>
        <v>0</v>
      </c>
      <c r="BB69" s="492">
        <f t="shared" si="55"/>
        <v>0</v>
      </c>
      <c r="BD69" s="265">
        <f t="shared" si="58"/>
        <v>0</v>
      </c>
      <c r="BE69" s="105"/>
      <c r="BF69" s="105"/>
      <c r="BG69" s="105"/>
      <c r="BH69" s="105"/>
      <c r="BI69" s="105"/>
      <c r="BJ69" s="105"/>
    </row>
    <row r="70" spans="2:62" ht="20.100000000000001" hidden="1" customHeight="1" outlineLevel="1">
      <c r="B70" s="212"/>
      <c r="C70" s="908"/>
      <c r="D70" s="909"/>
      <c r="E70" s="909"/>
      <c r="F70" s="910"/>
      <c r="G70" s="890"/>
      <c r="H70" s="891"/>
      <c r="I70" s="152"/>
      <c r="J70" s="152"/>
      <c r="K70" s="152"/>
      <c r="L70" s="152"/>
      <c r="M70" s="152"/>
      <c r="N70" s="152"/>
      <c r="O70" s="152"/>
      <c r="P70" s="153"/>
      <c r="Q70" s="153"/>
      <c r="R70" s="156">
        <f t="shared" si="49"/>
        <v>0</v>
      </c>
      <c r="S70" s="156">
        <f t="shared" si="50"/>
        <v>0</v>
      </c>
      <c r="U70" s="157">
        <f t="shared" si="56"/>
        <v>0</v>
      </c>
      <c r="W70" s="152"/>
      <c r="X70" s="152"/>
      <c r="Y70" s="152"/>
      <c r="Z70" s="152"/>
      <c r="AA70" s="152"/>
      <c r="AB70" s="152"/>
      <c r="AC70" s="347"/>
      <c r="AD70" s="152"/>
      <c r="AE70" s="152"/>
      <c r="AF70" s="152"/>
      <c r="AG70" s="152"/>
      <c r="AH70" s="152"/>
      <c r="AI70" s="152"/>
      <c r="AJ70" s="347"/>
      <c r="AK70" s="152"/>
      <c r="AL70" s="152"/>
      <c r="AM70" s="295"/>
      <c r="AN70" s="228"/>
      <c r="AO70" s="228"/>
      <c r="AP70" s="228"/>
      <c r="AQ70" s="228"/>
      <c r="AR70" s="228"/>
      <c r="AS70" s="348"/>
      <c r="AT70" s="264">
        <f t="shared" si="39"/>
        <v>0</v>
      </c>
      <c r="AU70" s="259"/>
      <c r="AV70" s="265">
        <f t="shared" si="53"/>
        <v>0</v>
      </c>
      <c r="AX70" s="265">
        <f t="shared" si="57"/>
        <v>0</v>
      </c>
      <c r="AZ70" s="492">
        <f t="shared" si="54"/>
        <v>0</v>
      </c>
      <c r="BB70" s="492">
        <f t="shared" si="55"/>
        <v>0</v>
      </c>
      <c r="BD70" s="265">
        <f t="shared" si="58"/>
        <v>0</v>
      </c>
      <c r="BE70" s="105"/>
      <c r="BF70" s="105"/>
      <c r="BG70" s="105"/>
      <c r="BH70" s="105"/>
      <c r="BI70" s="105"/>
      <c r="BJ70" s="105"/>
    </row>
    <row r="71" spans="2:62" ht="20.100000000000001" hidden="1" customHeight="1" outlineLevel="1">
      <c r="B71" s="212"/>
      <c r="C71" s="908"/>
      <c r="D71" s="909"/>
      <c r="E71" s="909"/>
      <c r="F71" s="910"/>
      <c r="G71" s="890"/>
      <c r="H71" s="891"/>
      <c r="I71" s="152"/>
      <c r="J71" s="152"/>
      <c r="K71" s="152"/>
      <c r="L71" s="152"/>
      <c r="M71" s="152"/>
      <c r="N71" s="152"/>
      <c r="O71" s="152"/>
      <c r="P71" s="153"/>
      <c r="Q71" s="153"/>
      <c r="R71" s="156">
        <f t="shared" si="49"/>
        <v>0</v>
      </c>
      <c r="S71" s="156">
        <f t="shared" si="50"/>
        <v>0</v>
      </c>
      <c r="U71" s="157">
        <f t="shared" si="56"/>
        <v>0</v>
      </c>
      <c r="W71" s="152"/>
      <c r="X71" s="152"/>
      <c r="Y71" s="152"/>
      <c r="Z71" s="152"/>
      <c r="AA71" s="152"/>
      <c r="AB71" s="152"/>
      <c r="AC71" s="347"/>
      <c r="AD71" s="152"/>
      <c r="AE71" s="152"/>
      <c r="AF71" s="152"/>
      <c r="AG71" s="152"/>
      <c r="AH71" s="152"/>
      <c r="AI71" s="152"/>
      <c r="AJ71" s="347"/>
      <c r="AK71" s="152"/>
      <c r="AL71" s="152"/>
      <c r="AM71" s="295"/>
      <c r="AN71" s="228"/>
      <c r="AO71" s="228"/>
      <c r="AP71" s="228"/>
      <c r="AQ71" s="228"/>
      <c r="AR71" s="228"/>
      <c r="AS71" s="348"/>
      <c r="AT71" s="264">
        <f t="shared" si="39"/>
        <v>0</v>
      </c>
      <c r="AU71" s="259"/>
      <c r="AV71" s="265">
        <f t="shared" si="53"/>
        <v>0</v>
      </c>
      <c r="AX71" s="265">
        <f t="shared" si="57"/>
        <v>0</v>
      </c>
      <c r="AZ71" s="492">
        <f t="shared" si="54"/>
        <v>0</v>
      </c>
      <c r="BB71" s="492">
        <f t="shared" si="55"/>
        <v>0</v>
      </c>
      <c r="BD71" s="265">
        <f t="shared" si="58"/>
        <v>0</v>
      </c>
      <c r="BE71" s="105"/>
      <c r="BF71" s="105"/>
      <c r="BG71" s="105"/>
      <c r="BH71" s="105"/>
      <c r="BI71" s="105"/>
      <c r="BJ71" s="105"/>
    </row>
    <row r="72" spans="2:62" ht="20.100000000000001" hidden="1" customHeight="1" outlineLevel="1">
      <c r="B72" s="212"/>
      <c r="C72" s="908"/>
      <c r="D72" s="909"/>
      <c r="E72" s="909"/>
      <c r="F72" s="910"/>
      <c r="G72" s="890"/>
      <c r="H72" s="891"/>
      <c r="I72" s="152"/>
      <c r="J72" s="152"/>
      <c r="K72" s="152"/>
      <c r="L72" s="152"/>
      <c r="M72" s="152"/>
      <c r="N72" s="152"/>
      <c r="O72" s="152"/>
      <c r="P72" s="153"/>
      <c r="Q72" s="153"/>
      <c r="R72" s="156">
        <f t="shared" si="49"/>
        <v>0</v>
      </c>
      <c r="S72" s="156">
        <f t="shared" si="50"/>
        <v>0</v>
      </c>
      <c r="U72" s="157">
        <f t="shared" si="56"/>
        <v>0</v>
      </c>
      <c r="W72" s="152"/>
      <c r="X72" s="152"/>
      <c r="Y72" s="152"/>
      <c r="Z72" s="152"/>
      <c r="AA72" s="152"/>
      <c r="AB72" s="152"/>
      <c r="AC72" s="347"/>
      <c r="AD72" s="152"/>
      <c r="AE72" s="152"/>
      <c r="AF72" s="152"/>
      <c r="AG72" s="152"/>
      <c r="AH72" s="152"/>
      <c r="AI72" s="152"/>
      <c r="AJ72" s="347"/>
      <c r="AK72" s="152"/>
      <c r="AL72" s="152"/>
      <c r="AM72" s="295"/>
      <c r="AN72" s="228"/>
      <c r="AO72" s="228"/>
      <c r="AP72" s="228"/>
      <c r="AQ72" s="228"/>
      <c r="AR72" s="228"/>
      <c r="AS72" s="348"/>
      <c r="AT72" s="264">
        <f t="shared" si="39"/>
        <v>0</v>
      </c>
      <c r="AU72" s="259"/>
      <c r="AV72" s="265">
        <f t="shared" si="53"/>
        <v>0</v>
      </c>
      <c r="AX72" s="265">
        <f t="shared" si="57"/>
        <v>0</v>
      </c>
      <c r="AZ72" s="492">
        <f t="shared" si="54"/>
        <v>0</v>
      </c>
      <c r="BB72" s="492">
        <f t="shared" si="55"/>
        <v>0</v>
      </c>
      <c r="BD72" s="265">
        <f t="shared" si="58"/>
        <v>0</v>
      </c>
      <c r="BE72" s="105"/>
      <c r="BF72" s="105"/>
      <c r="BG72" s="105"/>
      <c r="BH72" s="105"/>
      <c r="BI72" s="105"/>
      <c r="BJ72" s="105"/>
    </row>
    <row r="73" spans="2:62" ht="20.100000000000001" hidden="1" customHeight="1" outlineLevel="1">
      <c r="B73" s="212"/>
      <c r="C73" s="908"/>
      <c r="D73" s="909"/>
      <c r="E73" s="909"/>
      <c r="F73" s="910"/>
      <c r="G73" s="890"/>
      <c r="H73" s="891"/>
      <c r="I73" s="152"/>
      <c r="J73" s="152"/>
      <c r="K73" s="152"/>
      <c r="L73" s="152"/>
      <c r="M73" s="152"/>
      <c r="N73" s="152"/>
      <c r="O73" s="152"/>
      <c r="P73" s="153"/>
      <c r="Q73" s="153"/>
      <c r="R73" s="156">
        <f t="shared" si="49"/>
        <v>0</v>
      </c>
      <c r="S73" s="156">
        <f t="shared" si="50"/>
        <v>0</v>
      </c>
      <c r="U73" s="157">
        <f t="shared" si="56"/>
        <v>0</v>
      </c>
      <c r="W73" s="152"/>
      <c r="X73" s="152"/>
      <c r="Y73" s="152"/>
      <c r="Z73" s="152"/>
      <c r="AA73" s="152"/>
      <c r="AB73" s="152"/>
      <c r="AC73" s="347"/>
      <c r="AD73" s="152"/>
      <c r="AE73" s="152"/>
      <c r="AF73" s="152"/>
      <c r="AG73" s="152"/>
      <c r="AH73" s="152"/>
      <c r="AI73" s="152"/>
      <c r="AJ73" s="347"/>
      <c r="AK73" s="152"/>
      <c r="AL73" s="152"/>
      <c r="AM73" s="295"/>
      <c r="AN73" s="228"/>
      <c r="AO73" s="228"/>
      <c r="AP73" s="228"/>
      <c r="AQ73" s="228"/>
      <c r="AR73" s="228"/>
      <c r="AS73" s="348"/>
      <c r="AT73" s="264">
        <f t="shared" si="39"/>
        <v>0</v>
      </c>
      <c r="AU73" s="259"/>
      <c r="AV73" s="265">
        <f t="shared" si="53"/>
        <v>0</v>
      </c>
      <c r="AX73" s="265">
        <f t="shared" si="57"/>
        <v>0</v>
      </c>
      <c r="AZ73" s="492">
        <f t="shared" si="54"/>
        <v>0</v>
      </c>
      <c r="BB73" s="492">
        <f t="shared" si="55"/>
        <v>0</v>
      </c>
      <c r="BD73" s="265">
        <f t="shared" si="58"/>
        <v>0</v>
      </c>
      <c r="BE73" s="105"/>
      <c r="BF73" s="105"/>
      <c r="BG73" s="105"/>
      <c r="BH73" s="105"/>
      <c r="BI73" s="105"/>
      <c r="BJ73" s="105"/>
    </row>
    <row r="74" spans="2:62" ht="20.100000000000001" hidden="1" customHeight="1" outlineLevel="1">
      <c r="B74" s="212"/>
      <c r="C74" s="908"/>
      <c r="D74" s="909"/>
      <c r="E74" s="909"/>
      <c r="F74" s="910"/>
      <c r="G74" s="890"/>
      <c r="H74" s="891"/>
      <c r="I74" s="152"/>
      <c r="J74" s="152"/>
      <c r="K74" s="152"/>
      <c r="L74" s="152"/>
      <c r="M74" s="152"/>
      <c r="N74" s="152"/>
      <c r="O74" s="152"/>
      <c r="P74" s="153"/>
      <c r="Q74" s="153"/>
      <c r="R74" s="156">
        <f t="shared" si="49"/>
        <v>0</v>
      </c>
      <c r="S74" s="156">
        <f t="shared" si="50"/>
        <v>0</v>
      </c>
      <c r="U74" s="157">
        <f t="shared" si="56"/>
        <v>0</v>
      </c>
      <c r="W74" s="152"/>
      <c r="X74" s="152"/>
      <c r="Y74" s="152"/>
      <c r="Z74" s="152"/>
      <c r="AA74" s="152"/>
      <c r="AB74" s="152"/>
      <c r="AC74" s="347"/>
      <c r="AD74" s="152"/>
      <c r="AE74" s="152"/>
      <c r="AF74" s="152"/>
      <c r="AG74" s="152"/>
      <c r="AH74" s="152"/>
      <c r="AI74" s="152"/>
      <c r="AJ74" s="347"/>
      <c r="AK74" s="152"/>
      <c r="AL74" s="152"/>
      <c r="AM74" s="295"/>
      <c r="AN74" s="228"/>
      <c r="AO74" s="228"/>
      <c r="AP74" s="228"/>
      <c r="AQ74" s="228"/>
      <c r="AR74" s="228"/>
      <c r="AS74" s="348"/>
      <c r="AT74" s="264">
        <f t="shared" si="39"/>
        <v>0</v>
      </c>
      <c r="AU74" s="259"/>
      <c r="AV74" s="265">
        <f t="shared" si="53"/>
        <v>0</v>
      </c>
      <c r="AX74" s="265">
        <f t="shared" si="57"/>
        <v>0</v>
      </c>
      <c r="AZ74" s="492">
        <f t="shared" si="54"/>
        <v>0</v>
      </c>
      <c r="BB74" s="492">
        <f t="shared" si="55"/>
        <v>0</v>
      </c>
      <c r="BD74" s="265">
        <f t="shared" si="58"/>
        <v>0</v>
      </c>
      <c r="BE74" s="105"/>
      <c r="BF74" s="105"/>
      <c r="BG74" s="105"/>
      <c r="BH74" s="105"/>
      <c r="BI74" s="105"/>
      <c r="BJ74" s="105"/>
    </row>
    <row r="75" spans="2:62" ht="20.100000000000001" hidden="1" customHeight="1" outlineLevel="1">
      <c r="B75" s="212"/>
      <c r="C75" s="908"/>
      <c r="D75" s="909"/>
      <c r="E75" s="909"/>
      <c r="F75" s="910"/>
      <c r="G75" s="890"/>
      <c r="H75" s="891"/>
      <c r="I75" s="152"/>
      <c r="J75" s="152"/>
      <c r="K75" s="152"/>
      <c r="L75" s="152"/>
      <c r="M75" s="152"/>
      <c r="N75" s="152"/>
      <c r="O75" s="152"/>
      <c r="P75" s="153"/>
      <c r="Q75" s="153"/>
      <c r="R75" s="156">
        <f t="shared" si="49"/>
        <v>0</v>
      </c>
      <c r="S75" s="156">
        <f t="shared" si="50"/>
        <v>0</v>
      </c>
      <c r="U75" s="157">
        <f t="shared" si="56"/>
        <v>0</v>
      </c>
      <c r="W75" s="152"/>
      <c r="X75" s="152"/>
      <c r="Y75" s="152"/>
      <c r="Z75" s="152"/>
      <c r="AA75" s="152"/>
      <c r="AB75" s="152"/>
      <c r="AC75" s="347"/>
      <c r="AD75" s="152"/>
      <c r="AE75" s="152"/>
      <c r="AF75" s="152"/>
      <c r="AG75" s="152"/>
      <c r="AH75" s="152"/>
      <c r="AI75" s="152"/>
      <c r="AJ75" s="347"/>
      <c r="AK75" s="152"/>
      <c r="AL75" s="152"/>
      <c r="AM75" s="295"/>
      <c r="AN75" s="228"/>
      <c r="AO75" s="228"/>
      <c r="AP75" s="228"/>
      <c r="AQ75" s="228"/>
      <c r="AR75" s="228"/>
      <c r="AS75" s="348"/>
      <c r="AT75" s="264">
        <f t="shared" si="39"/>
        <v>0</v>
      </c>
      <c r="AU75" s="259"/>
      <c r="AV75" s="265">
        <f t="shared" si="53"/>
        <v>0</v>
      </c>
      <c r="AX75" s="265">
        <f t="shared" si="57"/>
        <v>0</v>
      </c>
      <c r="AZ75" s="492">
        <f t="shared" si="54"/>
        <v>0</v>
      </c>
      <c r="BB75" s="492">
        <f t="shared" si="55"/>
        <v>0</v>
      </c>
      <c r="BD75" s="265">
        <f t="shared" si="58"/>
        <v>0</v>
      </c>
      <c r="BE75" s="105"/>
      <c r="BF75" s="105"/>
      <c r="BG75" s="105"/>
      <c r="BH75" s="105"/>
      <c r="BI75" s="105"/>
      <c r="BJ75" s="105"/>
    </row>
    <row r="76" spans="2:62" ht="20.100000000000001" hidden="1" customHeight="1" outlineLevel="1">
      <c r="B76" s="212"/>
      <c r="C76" s="908"/>
      <c r="D76" s="909"/>
      <c r="E76" s="909"/>
      <c r="F76" s="910"/>
      <c r="G76" s="890"/>
      <c r="H76" s="891"/>
      <c r="I76" s="152"/>
      <c r="J76" s="152"/>
      <c r="K76" s="152"/>
      <c r="L76" s="152"/>
      <c r="M76" s="152"/>
      <c r="N76" s="152"/>
      <c r="O76" s="152"/>
      <c r="P76" s="153"/>
      <c r="Q76" s="153"/>
      <c r="R76" s="156">
        <f t="shared" si="49"/>
        <v>0</v>
      </c>
      <c r="S76" s="156">
        <f t="shared" si="50"/>
        <v>0</v>
      </c>
      <c r="U76" s="157">
        <f t="shared" si="56"/>
        <v>0</v>
      </c>
      <c r="W76" s="152"/>
      <c r="X76" s="152"/>
      <c r="Y76" s="152"/>
      <c r="Z76" s="152"/>
      <c r="AA76" s="152"/>
      <c r="AB76" s="152"/>
      <c r="AC76" s="347"/>
      <c r="AD76" s="152"/>
      <c r="AE76" s="152"/>
      <c r="AF76" s="152"/>
      <c r="AG76" s="152"/>
      <c r="AH76" s="152"/>
      <c r="AI76" s="152"/>
      <c r="AJ76" s="347"/>
      <c r="AK76" s="152"/>
      <c r="AL76" s="152"/>
      <c r="AM76" s="295"/>
      <c r="AN76" s="228"/>
      <c r="AO76" s="228"/>
      <c r="AP76" s="228"/>
      <c r="AQ76" s="228"/>
      <c r="AR76" s="228"/>
      <c r="AS76" s="348"/>
      <c r="AT76" s="264">
        <f t="shared" si="39"/>
        <v>0</v>
      </c>
      <c r="AU76" s="259"/>
      <c r="AV76" s="265">
        <f t="shared" si="53"/>
        <v>0</v>
      </c>
      <c r="AX76" s="265">
        <f t="shared" si="57"/>
        <v>0</v>
      </c>
      <c r="AZ76" s="492">
        <f t="shared" si="54"/>
        <v>0</v>
      </c>
      <c r="BB76" s="492">
        <f t="shared" si="55"/>
        <v>0</v>
      </c>
      <c r="BD76" s="265">
        <f t="shared" si="58"/>
        <v>0</v>
      </c>
      <c r="BE76" s="105"/>
      <c r="BF76" s="105"/>
      <c r="BG76" s="105"/>
      <c r="BH76" s="105"/>
      <c r="BI76" s="105"/>
      <c r="BJ76" s="105"/>
    </row>
    <row r="77" spans="2:62" ht="20.100000000000001" hidden="1" customHeight="1" outlineLevel="1">
      <c r="B77" s="212"/>
      <c r="C77" s="908"/>
      <c r="D77" s="909"/>
      <c r="E77" s="909"/>
      <c r="F77" s="910"/>
      <c r="G77" s="890"/>
      <c r="H77" s="891"/>
      <c r="I77" s="152"/>
      <c r="J77" s="152"/>
      <c r="K77" s="152"/>
      <c r="L77" s="152"/>
      <c r="M77" s="152"/>
      <c r="N77" s="152"/>
      <c r="O77" s="152"/>
      <c r="P77" s="153"/>
      <c r="Q77" s="153"/>
      <c r="R77" s="156">
        <f t="shared" si="49"/>
        <v>0</v>
      </c>
      <c r="S77" s="156">
        <f t="shared" si="50"/>
        <v>0</v>
      </c>
      <c r="U77" s="157">
        <f t="shared" si="56"/>
        <v>0</v>
      </c>
      <c r="W77" s="152"/>
      <c r="X77" s="152"/>
      <c r="Y77" s="152"/>
      <c r="Z77" s="152"/>
      <c r="AA77" s="152"/>
      <c r="AB77" s="152"/>
      <c r="AC77" s="347"/>
      <c r="AD77" s="152"/>
      <c r="AE77" s="152"/>
      <c r="AF77" s="152"/>
      <c r="AG77" s="152"/>
      <c r="AH77" s="152"/>
      <c r="AI77" s="152"/>
      <c r="AJ77" s="347"/>
      <c r="AK77" s="152"/>
      <c r="AL77" s="152"/>
      <c r="AM77" s="295"/>
      <c r="AN77" s="228"/>
      <c r="AO77" s="228"/>
      <c r="AP77" s="228"/>
      <c r="AQ77" s="228"/>
      <c r="AR77" s="228"/>
      <c r="AS77" s="348"/>
      <c r="AT77" s="264">
        <f t="shared" si="39"/>
        <v>0</v>
      </c>
      <c r="AU77" s="259"/>
      <c r="AV77" s="265">
        <f t="shared" si="53"/>
        <v>0</v>
      </c>
      <c r="AX77" s="265">
        <f t="shared" si="57"/>
        <v>0</v>
      </c>
      <c r="AZ77" s="492">
        <f t="shared" si="54"/>
        <v>0</v>
      </c>
      <c r="BB77" s="492">
        <f t="shared" si="55"/>
        <v>0</v>
      </c>
      <c r="BD77" s="265">
        <f t="shared" si="58"/>
        <v>0</v>
      </c>
      <c r="BE77" s="105"/>
      <c r="BF77" s="105"/>
      <c r="BG77" s="105"/>
      <c r="BH77" s="105"/>
      <c r="BI77" s="105"/>
      <c r="BJ77" s="105"/>
    </row>
    <row r="78" spans="2:62" ht="20.100000000000001" hidden="1" customHeight="1" outlineLevel="1">
      <c r="B78" s="212"/>
      <c r="C78" s="908"/>
      <c r="D78" s="909"/>
      <c r="E78" s="909"/>
      <c r="F78" s="910"/>
      <c r="G78" s="890"/>
      <c r="H78" s="891"/>
      <c r="I78" s="152"/>
      <c r="J78" s="152"/>
      <c r="K78" s="152"/>
      <c r="L78" s="152"/>
      <c r="M78" s="152"/>
      <c r="N78" s="152"/>
      <c r="O78" s="152"/>
      <c r="P78" s="153"/>
      <c r="Q78" s="153"/>
      <c r="R78" s="156">
        <f t="shared" si="49"/>
        <v>0</v>
      </c>
      <c r="S78" s="156">
        <f t="shared" si="50"/>
        <v>0</v>
      </c>
      <c r="U78" s="157">
        <f t="shared" si="56"/>
        <v>0</v>
      </c>
      <c r="W78" s="152"/>
      <c r="X78" s="152"/>
      <c r="Y78" s="152"/>
      <c r="Z78" s="152"/>
      <c r="AA78" s="152"/>
      <c r="AB78" s="152"/>
      <c r="AC78" s="347"/>
      <c r="AD78" s="152"/>
      <c r="AE78" s="152"/>
      <c r="AF78" s="152"/>
      <c r="AG78" s="152"/>
      <c r="AH78" s="152"/>
      <c r="AI78" s="152"/>
      <c r="AJ78" s="347"/>
      <c r="AK78" s="152"/>
      <c r="AL78" s="152"/>
      <c r="AM78" s="295"/>
      <c r="AN78" s="228"/>
      <c r="AO78" s="228"/>
      <c r="AP78" s="228"/>
      <c r="AQ78" s="228"/>
      <c r="AR78" s="228"/>
      <c r="AS78" s="348"/>
      <c r="AT78" s="264">
        <f t="shared" si="39"/>
        <v>0</v>
      </c>
      <c r="AU78" s="259"/>
      <c r="AV78" s="265">
        <f t="shared" si="53"/>
        <v>0</v>
      </c>
      <c r="AX78" s="265">
        <f t="shared" si="57"/>
        <v>0</v>
      </c>
      <c r="AZ78" s="492">
        <f t="shared" si="54"/>
        <v>0</v>
      </c>
      <c r="BB78" s="492">
        <f t="shared" si="55"/>
        <v>0</v>
      </c>
      <c r="BD78" s="265">
        <f t="shared" si="58"/>
        <v>0</v>
      </c>
      <c r="BE78" s="105"/>
      <c r="BF78" s="105"/>
      <c r="BG78" s="105"/>
      <c r="BH78" s="105"/>
      <c r="BI78" s="105"/>
      <c r="BJ78" s="105"/>
    </row>
    <row r="79" spans="2:62" ht="9.9499999999999993" hidden="1" customHeight="1" outlineLevel="1">
      <c r="B79" s="101"/>
      <c r="C79" s="208"/>
      <c r="D79" s="208"/>
      <c r="E79" s="208"/>
      <c r="F79" s="208"/>
      <c r="G79" s="237"/>
      <c r="H79" s="207"/>
      <c r="I79" s="257"/>
      <c r="J79" s="257"/>
      <c r="K79" s="257"/>
      <c r="L79" s="257"/>
      <c r="M79" s="257"/>
      <c r="N79" s="257"/>
      <c r="O79" s="257"/>
      <c r="P79" s="256"/>
      <c r="Q79" s="102"/>
      <c r="R79" s="102"/>
      <c r="S79" s="102"/>
      <c r="U79" s="98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Z79" s="493"/>
      <c r="BE79" s="105"/>
      <c r="BF79" s="105"/>
      <c r="BG79" s="105"/>
      <c r="BH79" s="105"/>
      <c r="BI79" s="105"/>
      <c r="BJ79" s="105"/>
    </row>
    <row r="80" spans="2:62" ht="20.100000000000001" customHeight="1" collapsed="1">
      <c r="B80" s="179">
        <f>B63+1</f>
        <v>5</v>
      </c>
      <c r="C80" s="916"/>
      <c r="D80" s="917"/>
      <c r="E80" s="917"/>
      <c r="F80" s="918"/>
      <c r="G80" s="429"/>
      <c r="H80" s="206">
        <v>1</v>
      </c>
      <c r="I80" s="642">
        <f t="shared" ref="I80" si="59">$H80*SUM(I81:I95)</f>
        <v>0</v>
      </c>
      <c r="J80" s="643">
        <f t="shared" ref="J80:O80" si="60">$H80*SUM(J81:J95)</f>
        <v>0</v>
      </c>
      <c r="K80" s="644">
        <f t="shared" si="60"/>
        <v>0</v>
      </c>
      <c r="L80" s="645">
        <f t="shared" si="60"/>
        <v>0</v>
      </c>
      <c r="M80" s="645">
        <f t="shared" si="60"/>
        <v>0</v>
      </c>
      <c r="N80" s="644">
        <f t="shared" si="60"/>
        <v>0</v>
      </c>
      <c r="O80" s="642">
        <f t="shared" si="60"/>
        <v>0</v>
      </c>
      <c r="P80" s="209">
        <f t="shared" ref="P80:Q80" si="61">$H80*SUM(P81:P95)</f>
        <v>0</v>
      </c>
      <c r="Q80" s="210">
        <f t="shared" si="61"/>
        <v>0</v>
      </c>
      <c r="R80" s="136">
        <f t="shared" ref="R80:R95" si="62">P80*(1+Gewinn)*(1+SicherheitAngebot)</f>
        <v>0</v>
      </c>
      <c r="S80" s="137">
        <f t="shared" ref="S80:S95" si="63">Q80*(1+MGKZ)*(1+Gewinn)*(1+SicherheitAngebot)</f>
        <v>0</v>
      </c>
      <c r="U80" s="10">
        <f>I80*$I$7+J80*$J$7+K80*$K$7+L80*$L$7+M80*$M$7+N80*$N$7+O80*$O$7+R80+S80</f>
        <v>0</v>
      </c>
      <c r="W80" s="646">
        <f t="shared" ref="W80:AB80" si="64">$H80*SUM(W81:W95)</f>
        <v>0</v>
      </c>
      <c r="X80" s="647">
        <f t="shared" si="64"/>
        <v>0</v>
      </c>
      <c r="Y80" s="648">
        <f t="shared" si="64"/>
        <v>0</v>
      </c>
      <c r="Z80" s="649">
        <f t="shared" si="64"/>
        <v>0</v>
      </c>
      <c r="AA80" s="648">
        <f t="shared" si="64"/>
        <v>0</v>
      </c>
      <c r="AB80" s="646">
        <f t="shared" si="64"/>
        <v>0</v>
      </c>
      <c r="AC80" s="258"/>
      <c r="AD80" s="646">
        <f t="shared" ref="AD80:AM80" si="65">$H80*SUM(AD81:AD95)</f>
        <v>0</v>
      </c>
      <c r="AE80" s="647">
        <f t="shared" si="65"/>
        <v>0</v>
      </c>
      <c r="AF80" s="648">
        <f t="shared" si="65"/>
        <v>0</v>
      </c>
      <c r="AG80" s="649">
        <f t="shared" si="65"/>
        <v>0</v>
      </c>
      <c r="AH80" s="648">
        <f t="shared" si="65"/>
        <v>0</v>
      </c>
      <c r="AI80" s="646">
        <f t="shared" si="65"/>
        <v>0</v>
      </c>
      <c r="AJ80" s="258"/>
      <c r="AK80" s="653">
        <f t="shared" si="65"/>
        <v>0</v>
      </c>
      <c r="AL80" s="653">
        <f t="shared" si="65"/>
        <v>0</v>
      </c>
      <c r="AM80" s="653">
        <f t="shared" si="65"/>
        <v>0</v>
      </c>
      <c r="AN80" s="227">
        <f>$H80*SUM(AN81:AN95)*(1+Gewinn)*(1+SicherheitAngebot)</f>
        <v>0</v>
      </c>
      <c r="AO80" s="227">
        <f>$H80*SUM(AO81:AO95)*(1+Gewinn)*(1+SicherheitAngebot)</f>
        <v>0</v>
      </c>
      <c r="AP80" s="227">
        <f>$H80*SUM(AP81:AP95)*(1+Gewinn)*(1+SicherheitAngebot)</f>
        <v>0</v>
      </c>
      <c r="AQ80" s="227">
        <f>$H80*SUM(AQ81:AQ95)*(1+Gewinn)*(1+SicherheitAngebot)</f>
        <v>0</v>
      </c>
      <c r="AR80" s="227">
        <f>$H80*SUM(AR81:AR95)*(1+Gewinn)*(1+SicherheitAngebot)</f>
        <v>0</v>
      </c>
      <c r="AS80" s="262"/>
      <c r="AT80" s="263">
        <f t="shared" si="39"/>
        <v>0</v>
      </c>
      <c r="AU80" s="259"/>
      <c r="AV80" s="491">
        <f>AK80*$AK$7+AL80*$AL$7+AM80*$AM$7+SUM(AN80:AR80)+AT80/Zuschläge_IBN+AT80</f>
        <v>0</v>
      </c>
      <c r="AX80" s="685">
        <f>U80+AV80</f>
        <v>0</v>
      </c>
      <c r="AZ80" s="490">
        <f>IF(H80&gt;0,U80/(1+SicherheitAngebot)*(1+Sicherheit),0)</f>
        <v>0</v>
      </c>
      <c r="BB80" s="490">
        <f>IF(H80&gt;0,AV80/(1+SicherheitAngebot)*(1+Sicherheit),0)</f>
        <v>0</v>
      </c>
      <c r="BD80" s="490">
        <f>AZ80+BB80</f>
        <v>0</v>
      </c>
      <c r="BE80" s="105"/>
      <c r="BF80" s="105"/>
      <c r="BG80" s="105"/>
      <c r="BH80" s="105"/>
      <c r="BI80" s="105"/>
      <c r="BJ80" s="105"/>
    </row>
    <row r="81" spans="2:62" ht="20.100000000000001" hidden="1" customHeight="1" outlineLevel="1">
      <c r="B81" s="99"/>
      <c r="C81" s="908"/>
      <c r="D81" s="909"/>
      <c r="E81" s="909"/>
      <c r="F81" s="910"/>
      <c r="G81" s="890"/>
      <c r="H81" s="901"/>
      <c r="I81" s="152"/>
      <c r="J81" s="152"/>
      <c r="K81" s="152"/>
      <c r="L81" s="152"/>
      <c r="M81" s="152"/>
      <c r="N81" s="152"/>
      <c r="O81" s="152"/>
      <c r="P81" s="153"/>
      <c r="Q81" s="153"/>
      <c r="R81" s="156">
        <f t="shared" si="62"/>
        <v>0</v>
      </c>
      <c r="S81" s="156">
        <f t="shared" si="63"/>
        <v>0</v>
      </c>
      <c r="U81" s="157">
        <f>I81*$I$7+J81*$J$7+K81*$K$7+L81*$L$7+M81*$M$7+N81*$N$7+O81*$O$7+R81+S81</f>
        <v>0</v>
      </c>
      <c r="W81" s="152"/>
      <c r="X81" s="152"/>
      <c r="Y81" s="152"/>
      <c r="Z81" s="152"/>
      <c r="AA81" s="152"/>
      <c r="AB81" s="152"/>
      <c r="AC81" s="347"/>
      <c r="AD81" s="152"/>
      <c r="AE81" s="152"/>
      <c r="AF81" s="152"/>
      <c r="AG81" s="152"/>
      <c r="AH81" s="152"/>
      <c r="AI81" s="152"/>
      <c r="AJ81" s="347"/>
      <c r="AK81" s="152"/>
      <c r="AL81" s="152"/>
      <c r="AM81" s="295"/>
      <c r="AN81" s="228"/>
      <c r="AO81" s="228"/>
      <c r="AP81" s="228"/>
      <c r="AQ81" s="228"/>
      <c r="AR81" s="228"/>
      <c r="AS81" s="348"/>
      <c r="AT81" s="264">
        <f t="shared" si="39"/>
        <v>0</v>
      </c>
      <c r="AU81" s="259"/>
      <c r="AV81" s="265">
        <f t="shared" ref="AV81:AV95" si="66">AK81*$AK$7+AL81*$AL$7+AM81*$AM$7+SUM(AN81:AR81)*(1+Gewinn)*(1+SicherheitAngebot)+AT81/Zuschläge_IBN+AT81</f>
        <v>0</v>
      </c>
      <c r="AX81" s="265">
        <f>U81+AV81</f>
        <v>0</v>
      </c>
      <c r="AZ81" s="492">
        <f t="shared" ref="AZ81:AZ95" si="67">U81/(1+SicherheitAngebot)*(1+Sicherheit)</f>
        <v>0</v>
      </c>
      <c r="BB81" s="492">
        <f t="shared" ref="BB81:BB95" si="68">AV81/(1+SicherheitAngebot)*(1+Sicherheit)</f>
        <v>0</v>
      </c>
      <c r="BD81" s="265">
        <f>AZ81+BB81</f>
        <v>0</v>
      </c>
      <c r="BE81" s="105"/>
      <c r="BF81" s="105"/>
      <c r="BG81" s="105"/>
      <c r="BH81" s="105"/>
      <c r="BI81" s="105"/>
      <c r="BJ81" s="105"/>
    </row>
    <row r="82" spans="2:62" ht="20.100000000000001" hidden="1" customHeight="1" outlineLevel="1">
      <c r="B82" s="100"/>
      <c r="C82" s="908"/>
      <c r="D82" s="909"/>
      <c r="E82" s="909"/>
      <c r="F82" s="910"/>
      <c r="G82" s="890"/>
      <c r="H82" s="891"/>
      <c r="I82" s="152"/>
      <c r="J82" s="152"/>
      <c r="K82" s="152"/>
      <c r="L82" s="152"/>
      <c r="M82" s="152"/>
      <c r="N82" s="152"/>
      <c r="O82" s="152"/>
      <c r="P82" s="153"/>
      <c r="Q82" s="153"/>
      <c r="R82" s="156">
        <f t="shared" si="62"/>
        <v>0</v>
      </c>
      <c r="S82" s="156">
        <f t="shared" si="63"/>
        <v>0</v>
      </c>
      <c r="U82" s="157">
        <f t="shared" ref="U82:U95" si="69">I82*$I$7+J82*$J$7+K82*$K$7+L82*$L$7+M82*$M$7+N82*$N$7+O82*$O$7+R82+S82</f>
        <v>0</v>
      </c>
      <c r="W82" s="152"/>
      <c r="X82" s="152"/>
      <c r="Y82" s="152"/>
      <c r="Z82" s="152"/>
      <c r="AA82" s="152"/>
      <c r="AB82" s="152"/>
      <c r="AC82" s="347"/>
      <c r="AD82" s="152"/>
      <c r="AE82" s="152"/>
      <c r="AF82" s="152"/>
      <c r="AG82" s="152"/>
      <c r="AH82" s="152"/>
      <c r="AI82" s="152"/>
      <c r="AJ82" s="347"/>
      <c r="AK82" s="152"/>
      <c r="AL82" s="152"/>
      <c r="AM82" s="295"/>
      <c r="AN82" s="228"/>
      <c r="AO82" s="228"/>
      <c r="AP82" s="228"/>
      <c r="AQ82" s="228"/>
      <c r="AR82" s="228"/>
      <c r="AS82" s="348"/>
      <c r="AT82" s="264">
        <f t="shared" si="39"/>
        <v>0</v>
      </c>
      <c r="AU82" s="259"/>
      <c r="AV82" s="265">
        <f t="shared" si="66"/>
        <v>0</v>
      </c>
      <c r="AX82" s="265">
        <f t="shared" ref="AX82:AX95" si="70">U82+AV82</f>
        <v>0</v>
      </c>
      <c r="AZ82" s="492">
        <f t="shared" si="67"/>
        <v>0</v>
      </c>
      <c r="BB82" s="492">
        <f t="shared" si="68"/>
        <v>0</v>
      </c>
      <c r="BD82" s="265">
        <f t="shared" ref="BD82:BD95" si="71">AZ82+BB82</f>
        <v>0</v>
      </c>
      <c r="BE82" s="105"/>
      <c r="BF82" s="105"/>
      <c r="BG82" s="105"/>
      <c r="BH82" s="105"/>
      <c r="BI82" s="105"/>
      <c r="BJ82" s="105"/>
    </row>
    <row r="83" spans="2:62" ht="20.100000000000001" hidden="1" customHeight="1" outlineLevel="1">
      <c r="B83" s="100"/>
      <c r="C83" s="908"/>
      <c r="D83" s="909"/>
      <c r="E83" s="909"/>
      <c r="F83" s="910"/>
      <c r="G83" s="890"/>
      <c r="H83" s="891"/>
      <c r="I83" s="152"/>
      <c r="J83" s="152"/>
      <c r="K83" s="152"/>
      <c r="L83" s="152"/>
      <c r="M83" s="152"/>
      <c r="N83" s="152"/>
      <c r="O83" s="152"/>
      <c r="P83" s="153"/>
      <c r="Q83" s="153"/>
      <c r="R83" s="156">
        <f t="shared" si="62"/>
        <v>0</v>
      </c>
      <c r="S83" s="156">
        <f t="shared" si="63"/>
        <v>0</v>
      </c>
      <c r="U83" s="157">
        <f t="shared" si="69"/>
        <v>0</v>
      </c>
      <c r="W83" s="152"/>
      <c r="X83" s="152"/>
      <c r="Y83" s="152"/>
      <c r="Z83" s="152"/>
      <c r="AA83" s="152"/>
      <c r="AB83" s="152"/>
      <c r="AC83" s="347"/>
      <c r="AD83" s="152"/>
      <c r="AE83" s="152"/>
      <c r="AF83" s="152"/>
      <c r="AG83" s="152"/>
      <c r="AH83" s="152"/>
      <c r="AI83" s="152"/>
      <c r="AJ83" s="347"/>
      <c r="AK83" s="152"/>
      <c r="AL83" s="152"/>
      <c r="AM83" s="295"/>
      <c r="AN83" s="228"/>
      <c r="AO83" s="228"/>
      <c r="AP83" s="228"/>
      <c r="AQ83" s="228"/>
      <c r="AR83" s="228"/>
      <c r="AS83" s="348"/>
      <c r="AT83" s="264">
        <f t="shared" si="39"/>
        <v>0</v>
      </c>
      <c r="AU83" s="259"/>
      <c r="AV83" s="265">
        <f t="shared" si="66"/>
        <v>0</v>
      </c>
      <c r="AX83" s="265">
        <f t="shared" si="70"/>
        <v>0</v>
      </c>
      <c r="AZ83" s="492">
        <f t="shared" si="67"/>
        <v>0</v>
      </c>
      <c r="BB83" s="492">
        <f t="shared" si="68"/>
        <v>0</v>
      </c>
      <c r="BD83" s="265">
        <f t="shared" si="71"/>
        <v>0</v>
      </c>
      <c r="BE83" s="105"/>
      <c r="BF83" s="105"/>
      <c r="BG83" s="105"/>
      <c r="BH83" s="105"/>
      <c r="BI83" s="105"/>
      <c r="BJ83" s="105"/>
    </row>
    <row r="84" spans="2:62" ht="20.100000000000001" hidden="1" customHeight="1" outlineLevel="1">
      <c r="B84" s="100"/>
      <c r="C84" s="908"/>
      <c r="D84" s="909"/>
      <c r="E84" s="909"/>
      <c r="F84" s="910"/>
      <c r="G84" s="890"/>
      <c r="H84" s="891"/>
      <c r="I84" s="152"/>
      <c r="J84" s="152"/>
      <c r="K84" s="152"/>
      <c r="L84" s="152"/>
      <c r="M84" s="152"/>
      <c r="N84" s="152"/>
      <c r="O84" s="152"/>
      <c r="P84" s="153"/>
      <c r="Q84" s="153"/>
      <c r="R84" s="156">
        <f t="shared" si="62"/>
        <v>0</v>
      </c>
      <c r="S84" s="156">
        <f t="shared" si="63"/>
        <v>0</v>
      </c>
      <c r="U84" s="157">
        <f t="shared" si="69"/>
        <v>0</v>
      </c>
      <c r="W84" s="152"/>
      <c r="X84" s="152"/>
      <c r="Y84" s="152"/>
      <c r="Z84" s="152"/>
      <c r="AA84" s="152"/>
      <c r="AB84" s="152"/>
      <c r="AC84" s="347"/>
      <c r="AD84" s="152"/>
      <c r="AE84" s="152"/>
      <c r="AF84" s="152"/>
      <c r="AG84" s="152"/>
      <c r="AH84" s="152"/>
      <c r="AI84" s="152"/>
      <c r="AJ84" s="347"/>
      <c r="AK84" s="152"/>
      <c r="AL84" s="152"/>
      <c r="AM84" s="295"/>
      <c r="AN84" s="228"/>
      <c r="AO84" s="228"/>
      <c r="AP84" s="228"/>
      <c r="AQ84" s="228"/>
      <c r="AR84" s="228"/>
      <c r="AS84" s="348"/>
      <c r="AT84" s="264">
        <f t="shared" si="39"/>
        <v>0</v>
      </c>
      <c r="AU84" s="259"/>
      <c r="AV84" s="265">
        <f t="shared" si="66"/>
        <v>0</v>
      </c>
      <c r="AX84" s="265">
        <f t="shared" si="70"/>
        <v>0</v>
      </c>
      <c r="AZ84" s="492">
        <f t="shared" si="67"/>
        <v>0</v>
      </c>
      <c r="BB84" s="492">
        <f t="shared" si="68"/>
        <v>0</v>
      </c>
      <c r="BD84" s="265">
        <f t="shared" si="71"/>
        <v>0</v>
      </c>
      <c r="BE84" s="105"/>
      <c r="BF84" s="105"/>
      <c r="BG84" s="105"/>
      <c r="BH84" s="105"/>
      <c r="BI84" s="105"/>
      <c r="BJ84" s="105"/>
    </row>
    <row r="85" spans="2:62" ht="20.100000000000001" hidden="1" customHeight="1" outlineLevel="1">
      <c r="B85" s="100"/>
      <c r="C85" s="908"/>
      <c r="D85" s="909"/>
      <c r="E85" s="909"/>
      <c r="F85" s="910"/>
      <c r="G85" s="890"/>
      <c r="H85" s="891"/>
      <c r="I85" s="152"/>
      <c r="J85" s="152"/>
      <c r="K85" s="152"/>
      <c r="L85" s="152"/>
      <c r="M85" s="152"/>
      <c r="N85" s="152"/>
      <c r="O85" s="152"/>
      <c r="P85" s="153"/>
      <c r="Q85" s="153"/>
      <c r="R85" s="156">
        <f t="shared" si="62"/>
        <v>0</v>
      </c>
      <c r="S85" s="156">
        <f t="shared" si="63"/>
        <v>0</v>
      </c>
      <c r="U85" s="157">
        <f t="shared" si="69"/>
        <v>0</v>
      </c>
      <c r="W85" s="152"/>
      <c r="X85" s="152"/>
      <c r="Y85" s="152"/>
      <c r="Z85" s="152"/>
      <c r="AA85" s="152"/>
      <c r="AB85" s="152"/>
      <c r="AC85" s="347"/>
      <c r="AD85" s="152"/>
      <c r="AE85" s="152"/>
      <c r="AF85" s="152"/>
      <c r="AG85" s="152"/>
      <c r="AH85" s="152"/>
      <c r="AI85" s="152"/>
      <c r="AJ85" s="347"/>
      <c r="AK85" s="152"/>
      <c r="AL85" s="152"/>
      <c r="AM85" s="295"/>
      <c r="AN85" s="228"/>
      <c r="AO85" s="228"/>
      <c r="AP85" s="228"/>
      <c r="AQ85" s="228"/>
      <c r="AR85" s="228"/>
      <c r="AS85" s="348"/>
      <c r="AT85" s="264">
        <f t="shared" si="39"/>
        <v>0</v>
      </c>
      <c r="AU85" s="259"/>
      <c r="AV85" s="265">
        <f t="shared" si="66"/>
        <v>0</v>
      </c>
      <c r="AX85" s="265">
        <f t="shared" si="70"/>
        <v>0</v>
      </c>
      <c r="AZ85" s="492">
        <f t="shared" si="67"/>
        <v>0</v>
      </c>
      <c r="BB85" s="492">
        <f t="shared" si="68"/>
        <v>0</v>
      </c>
      <c r="BD85" s="265">
        <f t="shared" si="71"/>
        <v>0</v>
      </c>
      <c r="BE85" s="105"/>
      <c r="BF85" s="105"/>
      <c r="BG85" s="105"/>
      <c r="BH85" s="105"/>
      <c r="BI85" s="105"/>
      <c r="BJ85" s="105"/>
    </row>
    <row r="86" spans="2:62" ht="20.100000000000001" hidden="1" customHeight="1" outlineLevel="1">
      <c r="B86" s="100"/>
      <c r="C86" s="908"/>
      <c r="D86" s="909"/>
      <c r="E86" s="909"/>
      <c r="F86" s="910"/>
      <c r="G86" s="890"/>
      <c r="H86" s="891"/>
      <c r="I86" s="152"/>
      <c r="J86" s="152"/>
      <c r="K86" s="152"/>
      <c r="L86" s="152"/>
      <c r="M86" s="152"/>
      <c r="N86" s="152"/>
      <c r="O86" s="152"/>
      <c r="P86" s="153"/>
      <c r="Q86" s="153"/>
      <c r="R86" s="156">
        <f t="shared" si="62"/>
        <v>0</v>
      </c>
      <c r="S86" s="156">
        <f t="shared" si="63"/>
        <v>0</v>
      </c>
      <c r="U86" s="157">
        <f t="shared" si="69"/>
        <v>0</v>
      </c>
      <c r="W86" s="152"/>
      <c r="X86" s="152"/>
      <c r="Y86" s="152"/>
      <c r="Z86" s="152"/>
      <c r="AA86" s="152"/>
      <c r="AB86" s="152"/>
      <c r="AC86" s="347"/>
      <c r="AD86" s="152"/>
      <c r="AE86" s="152"/>
      <c r="AF86" s="152"/>
      <c r="AG86" s="152"/>
      <c r="AH86" s="152"/>
      <c r="AI86" s="152"/>
      <c r="AJ86" s="347"/>
      <c r="AK86" s="152"/>
      <c r="AL86" s="152"/>
      <c r="AM86" s="295"/>
      <c r="AN86" s="228"/>
      <c r="AO86" s="228"/>
      <c r="AP86" s="228"/>
      <c r="AQ86" s="228"/>
      <c r="AR86" s="228"/>
      <c r="AS86" s="348"/>
      <c r="AT86" s="264">
        <f t="shared" si="39"/>
        <v>0</v>
      </c>
      <c r="AU86" s="259"/>
      <c r="AV86" s="265">
        <f t="shared" si="66"/>
        <v>0</v>
      </c>
      <c r="AX86" s="265">
        <f t="shared" si="70"/>
        <v>0</v>
      </c>
      <c r="AZ86" s="492">
        <f t="shared" si="67"/>
        <v>0</v>
      </c>
      <c r="BB86" s="492">
        <f t="shared" si="68"/>
        <v>0</v>
      </c>
      <c r="BD86" s="265">
        <f t="shared" si="71"/>
        <v>0</v>
      </c>
      <c r="BE86" s="105"/>
      <c r="BF86" s="105"/>
      <c r="BG86" s="105"/>
      <c r="BH86" s="105"/>
      <c r="BI86" s="105"/>
      <c r="BJ86" s="105"/>
    </row>
    <row r="87" spans="2:62" ht="20.100000000000001" hidden="1" customHeight="1" outlineLevel="1">
      <c r="B87" s="100"/>
      <c r="C87" s="908"/>
      <c r="D87" s="909"/>
      <c r="E87" s="909"/>
      <c r="F87" s="910"/>
      <c r="G87" s="890"/>
      <c r="H87" s="891"/>
      <c r="I87" s="152"/>
      <c r="J87" s="152"/>
      <c r="K87" s="152"/>
      <c r="L87" s="152"/>
      <c r="M87" s="152"/>
      <c r="N87" s="152"/>
      <c r="O87" s="152"/>
      <c r="P87" s="153"/>
      <c r="Q87" s="153"/>
      <c r="R87" s="156">
        <f t="shared" si="62"/>
        <v>0</v>
      </c>
      <c r="S87" s="156">
        <f t="shared" si="63"/>
        <v>0</v>
      </c>
      <c r="U87" s="157">
        <f t="shared" si="69"/>
        <v>0</v>
      </c>
      <c r="W87" s="152"/>
      <c r="X87" s="152"/>
      <c r="Y87" s="152"/>
      <c r="Z87" s="152"/>
      <c r="AA87" s="152"/>
      <c r="AB87" s="152"/>
      <c r="AC87" s="347"/>
      <c r="AD87" s="152"/>
      <c r="AE87" s="152"/>
      <c r="AF87" s="152"/>
      <c r="AG87" s="152"/>
      <c r="AH87" s="152"/>
      <c r="AI87" s="152"/>
      <c r="AJ87" s="347"/>
      <c r="AK87" s="152"/>
      <c r="AL87" s="152"/>
      <c r="AM87" s="295"/>
      <c r="AN87" s="228"/>
      <c r="AO87" s="228"/>
      <c r="AP87" s="228"/>
      <c r="AQ87" s="228"/>
      <c r="AR87" s="228"/>
      <c r="AS87" s="348"/>
      <c r="AT87" s="264">
        <f t="shared" si="39"/>
        <v>0</v>
      </c>
      <c r="AU87" s="259"/>
      <c r="AV87" s="265">
        <f t="shared" si="66"/>
        <v>0</v>
      </c>
      <c r="AX87" s="265">
        <f t="shared" si="70"/>
        <v>0</v>
      </c>
      <c r="AZ87" s="492">
        <f t="shared" si="67"/>
        <v>0</v>
      </c>
      <c r="BB87" s="492">
        <f t="shared" si="68"/>
        <v>0</v>
      </c>
      <c r="BD87" s="265">
        <f t="shared" si="71"/>
        <v>0</v>
      </c>
      <c r="BE87" s="105"/>
      <c r="BF87" s="105"/>
      <c r="BG87" s="105"/>
      <c r="BH87" s="105"/>
      <c r="BI87" s="105"/>
      <c r="BJ87" s="105"/>
    </row>
    <row r="88" spans="2:62" ht="20.100000000000001" hidden="1" customHeight="1" outlineLevel="1">
      <c r="B88" s="100"/>
      <c r="C88" s="908"/>
      <c r="D88" s="909"/>
      <c r="E88" s="909"/>
      <c r="F88" s="910"/>
      <c r="G88" s="890"/>
      <c r="H88" s="891"/>
      <c r="I88" s="152"/>
      <c r="J88" s="152"/>
      <c r="K88" s="152"/>
      <c r="L88" s="152"/>
      <c r="M88" s="152"/>
      <c r="N88" s="152"/>
      <c r="O88" s="152"/>
      <c r="P88" s="153"/>
      <c r="Q88" s="153"/>
      <c r="R88" s="156">
        <f t="shared" si="62"/>
        <v>0</v>
      </c>
      <c r="S88" s="156">
        <f t="shared" si="63"/>
        <v>0</v>
      </c>
      <c r="U88" s="157">
        <f t="shared" si="69"/>
        <v>0</v>
      </c>
      <c r="W88" s="152"/>
      <c r="X88" s="152"/>
      <c r="Y88" s="152"/>
      <c r="Z88" s="152"/>
      <c r="AA88" s="152"/>
      <c r="AB88" s="152"/>
      <c r="AC88" s="347"/>
      <c r="AD88" s="152"/>
      <c r="AE88" s="152"/>
      <c r="AF88" s="152"/>
      <c r="AG88" s="152"/>
      <c r="AH88" s="152"/>
      <c r="AI88" s="152"/>
      <c r="AJ88" s="347"/>
      <c r="AK88" s="152"/>
      <c r="AL88" s="152"/>
      <c r="AM88" s="295"/>
      <c r="AN88" s="228"/>
      <c r="AO88" s="228"/>
      <c r="AP88" s="228"/>
      <c r="AQ88" s="228"/>
      <c r="AR88" s="228"/>
      <c r="AS88" s="348"/>
      <c r="AT88" s="264">
        <f t="shared" si="39"/>
        <v>0</v>
      </c>
      <c r="AU88" s="259"/>
      <c r="AV88" s="265">
        <f t="shared" si="66"/>
        <v>0</v>
      </c>
      <c r="AX88" s="265">
        <f t="shared" si="70"/>
        <v>0</v>
      </c>
      <c r="AZ88" s="492">
        <f t="shared" si="67"/>
        <v>0</v>
      </c>
      <c r="BB88" s="492">
        <f t="shared" si="68"/>
        <v>0</v>
      </c>
      <c r="BD88" s="265">
        <f t="shared" si="71"/>
        <v>0</v>
      </c>
      <c r="BE88" s="105"/>
      <c r="BF88" s="105"/>
      <c r="BG88" s="105"/>
      <c r="BH88" s="105"/>
      <c r="BI88" s="105"/>
      <c r="BJ88" s="105"/>
    </row>
    <row r="89" spans="2:62" ht="20.100000000000001" hidden="1" customHeight="1" outlineLevel="1">
      <c r="B89" s="100"/>
      <c r="C89" s="908"/>
      <c r="D89" s="909"/>
      <c r="E89" s="909"/>
      <c r="F89" s="910"/>
      <c r="G89" s="890"/>
      <c r="H89" s="891"/>
      <c r="I89" s="152"/>
      <c r="J89" s="152"/>
      <c r="K89" s="152"/>
      <c r="L89" s="152"/>
      <c r="M89" s="152"/>
      <c r="N89" s="152"/>
      <c r="O89" s="152"/>
      <c r="P89" s="153"/>
      <c r="Q89" s="153"/>
      <c r="R89" s="156">
        <f t="shared" si="62"/>
        <v>0</v>
      </c>
      <c r="S89" s="156">
        <f t="shared" si="63"/>
        <v>0</v>
      </c>
      <c r="U89" s="157">
        <f t="shared" si="69"/>
        <v>0</v>
      </c>
      <c r="W89" s="152"/>
      <c r="X89" s="152"/>
      <c r="Y89" s="152"/>
      <c r="Z89" s="152"/>
      <c r="AA89" s="152"/>
      <c r="AB89" s="152"/>
      <c r="AC89" s="347"/>
      <c r="AD89" s="152"/>
      <c r="AE89" s="152"/>
      <c r="AF89" s="152"/>
      <c r="AG89" s="152"/>
      <c r="AH89" s="152"/>
      <c r="AI89" s="152"/>
      <c r="AJ89" s="347"/>
      <c r="AK89" s="152"/>
      <c r="AL89" s="152"/>
      <c r="AM89" s="295"/>
      <c r="AN89" s="228"/>
      <c r="AO89" s="228"/>
      <c r="AP89" s="228"/>
      <c r="AQ89" s="228"/>
      <c r="AR89" s="228"/>
      <c r="AS89" s="348"/>
      <c r="AT89" s="264">
        <f t="shared" si="39"/>
        <v>0</v>
      </c>
      <c r="AU89" s="259"/>
      <c r="AV89" s="265">
        <f t="shared" si="66"/>
        <v>0</v>
      </c>
      <c r="AX89" s="265">
        <f t="shared" si="70"/>
        <v>0</v>
      </c>
      <c r="AZ89" s="492">
        <f t="shared" si="67"/>
        <v>0</v>
      </c>
      <c r="BB89" s="492">
        <f t="shared" si="68"/>
        <v>0</v>
      </c>
      <c r="BD89" s="265">
        <f t="shared" si="71"/>
        <v>0</v>
      </c>
      <c r="BE89" s="105"/>
      <c r="BF89" s="105"/>
      <c r="BG89" s="105"/>
      <c r="BH89" s="105"/>
      <c r="BI89" s="105"/>
      <c r="BJ89" s="105"/>
    </row>
    <row r="90" spans="2:62" ht="20.100000000000001" hidden="1" customHeight="1" outlineLevel="1">
      <c r="B90" s="100"/>
      <c r="C90" s="908"/>
      <c r="D90" s="909"/>
      <c r="E90" s="909"/>
      <c r="F90" s="910"/>
      <c r="G90" s="890"/>
      <c r="H90" s="891"/>
      <c r="I90" s="152"/>
      <c r="J90" s="152"/>
      <c r="K90" s="152"/>
      <c r="L90" s="152"/>
      <c r="M90" s="152"/>
      <c r="N90" s="152"/>
      <c r="O90" s="152"/>
      <c r="P90" s="153"/>
      <c r="Q90" s="153"/>
      <c r="R90" s="156">
        <f t="shared" si="62"/>
        <v>0</v>
      </c>
      <c r="S90" s="156">
        <f t="shared" si="63"/>
        <v>0</v>
      </c>
      <c r="U90" s="157">
        <f t="shared" si="69"/>
        <v>0</v>
      </c>
      <c r="W90" s="152"/>
      <c r="X90" s="152"/>
      <c r="Y90" s="152"/>
      <c r="Z90" s="152"/>
      <c r="AA90" s="152"/>
      <c r="AB90" s="152"/>
      <c r="AC90" s="347"/>
      <c r="AD90" s="152"/>
      <c r="AE90" s="152"/>
      <c r="AF90" s="152"/>
      <c r="AG90" s="152"/>
      <c r="AH90" s="152"/>
      <c r="AI90" s="152"/>
      <c r="AJ90" s="347"/>
      <c r="AK90" s="152"/>
      <c r="AL90" s="152"/>
      <c r="AM90" s="295"/>
      <c r="AN90" s="228"/>
      <c r="AO90" s="228"/>
      <c r="AP90" s="228"/>
      <c r="AQ90" s="228"/>
      <c r="AR90" s="228"/>
      <c r="AS90" s="348"/>
      <c r="AT90" s="264">
        <f t="shared" si="39"/>
        <v>0</v>
      </c>
      <c r="AU90" s="259"/>
      <c r="AV90" s="265">
        <f t="shared" si="66"/>
        <v>0</v>
      </c>
      <c r="AX90" s="265">
        <f t="shared" si="70"/>
        <v>0</v>
      </c>
      <c r="AZ90" s="492">
        <f t="shared" si="67"/>
        <v>0</v>
      </c>
      <c r="BB90" s="492">
        <f t="shared" si="68"/>
        <v>0</v>
      </c>
      <c r="BD90" s="265">
        <f t="shared" si="71"/>
        <v>0</v>
      </c>
      <c r="BE90" s="105"/>
      <c r="BF90" s="105"/>
      <c r="BG90" s="105"/>
      <c r="BH90" s="105"/>
      <c r="BI90" s="105"/>
      <c r="BJ90" s="105"/>
    </row>
    <row r="91" spans="2:62" ht="20.100000000000001" hidden="1" customHeight="1" outlineLevel="1">
      <c r="B91" s="100"/>
      <c r="C91" s="908"/>
      <c r="D91" s="909"/>
      <c r="E91" s="909"/>
      <c r="F91" s="910"/>
      <c r="G91" s="890"/>
      <c r="H91" s="891"/>
      <c r="I91" s="152"/>
      <c r="J91" s="152"/>
      <c r="K91" s="152"/>
      <c r="L91" s="152"/>
      <c r="M91" s="152"/>
      <c r="N91" s="152"/>
      <c r="O91" s="152"/>
      <c r="P91" s="153"/>
      <c r="Q91" s="153"/>
      <c r="R91" s="156">
        <f t="shared" si="62"/>
        <v>0</v>
      </c>
      <c r="S91" s="156">
        <f t="shared" si="63"/>
        <v>0</v>
      </c>
      <c r="U91" s="157">
        <f t="shared" si="69"/>
        <v>0</v>
      </c>
      <c r="W91" s="152"/>
      <c r="X91" s="152"/>
      <c r="Y91" s="152"/>
      <c r="Z91" s="152"/>
      <c r="AA91" s="152"/>
      <c r="AB91" s="152"/>
      <c r="AC91" s="347"/>
      <c r="AD91" s="152"/>
      <c r="AE91" s="152"/>
      <c r="AF91" s="152"/>
      <c r="AG91" s="152"/>
      <c r="AH91" s="152"/>
      <c r="AI91" s="152"/>
      <c r="AJ91" s="347"/>
      <c r="AK91" s="152"/>
      <c r="AL91" s="152"/>
      <c r="AM91" s="295"/>
      <c r="AN91" s="228"/>
      <c r="AO91" s="228"/>
      <c r="AP91" s="228"/>
      <c r="AQ91" s="228"/>
      <c r="AR91" s="228"/>
      <c r="AS91" s="348"/>
      <c r="AT91" s="264">
        <f t="shared" si="39"/>
        <v>0</v>
      </c>
      <c r="AU91" s="259"/>
      <c r="AV91" s="265">
        <f t="shared" si="66"/>
        <v>0</v>
      </c>
      <c r="AX91" s="265">
        <f t="shared" si="70"/>
        <v>0</v>
      </c>
      <c r="AZ91" s="492">
        <f t="shared" si="67"/>
        <v>0</v>
      </c>
      <c r="BB91" s="492">
        <f t="shared" si="68"/>
        <v>0</v>
      </c>
      <c r="BD91" s="265">
        <f t="shared" si="71"/>
        <v>0</v>
      </c>
      <c r="BE91" s="105"/>
      <c r="BF91" s="105"/>
      <c r="BG91" s="105"/>
      <c r="BH91" s="105"/>
      <c r="BI91" s="105"/>
      <c r="BJ91" s="105"/>
    </row>
    <row r="92" spans="2:62" ht="20.100000000000001" hidden="1" customHeight="1" outlineLevel="1">
      <c r="B92" s="100"/>
      <c r="C92" s="908"/>
      <c r="D92" s="909"/>
      <c r="E92" s="909"/>
      <c r="F92" s="910"/>
      <c r="G92" s="890"/>
      <c r="H92" s="891"/>
      <c r="I92" s="152"/>
      <c r="J92" s="152"/>
      <c r="K92" s="152"/>
      <c r="L92" s="152"/>
      <c r="M92" s="152"/>
      <c r="N92" s="152"/>
      <c r="O92" s="152"/>
      <c r="P92" s="153"/>
      <c r="Q92" s="153"/>
      <c r="R92" s="156">
        <f t="shared" si="62"/>
        <v>0</v>
      </c>
      <c r="S92" s="156">
        <f t="shared" si="63"/>
        <v>0</v>
      </c>
      <c r="U92" s="157">
        <f t="shared" si="69"/>
        <v>0</v>
      </c>
      <c r="W92" s="152"/>
      <c r="X92" s="152"/>
      <c r="Y92" s="152"/>
      <c r="Z92" s="152"/>
      <c r="AA92" s="152"/>
      <c r="AB92" s="152"/>
      <c r="AC92" s="347"/>
      <c r="AD92" s="152"/>
      <c r="AE92" s="152"/>
      <c r="AF92" s="152"/>
      <c r="AG92" s="152"/>
      <c r="AH92" s="152"/>
      <c r="AI92" s="152"/>
      <c r="AJ92" s="347"/>
      <c r="AK92" s="152"/>
      <c r="AL92" s="152"/>
      <c r="AM92" s="295"/>
      <c r="AN92" s="228"/>
      <c r="AO92" s="228"/>
      <c r="AP92" s="228"/>
      <c r="AQ92" s="228"/>
      <c r="AR92" s="228"/>
      <c r="AS92" s="348"/>
      <c r="AT92" s="264">
        <f t="shared" si="39"/>
        <v>0</v>
      </c>
      <c r="AU92" s="259"/>
      <c r="AV92" s="265">
        <f t="shared" si="66"/>
        <v>0</v>
      </c>
      <c r="AX92" s="265">
        <f t="shared" si="70"/>
        <v>0</v>
      </c>
      <c r="AZ92" s="492">
        <f t="shared" si="67"/>
        <v>0</v>
      </c>
      <c r="BB92" s="492">
        <f t="shared" si="68"/>
        <v>0</v>
      </c>
      <c r="BD92" s="265">
        <f t="shared" si="71"/>
        <v>0</v>
      </c>
      <c r="BE92" s="105"/>
      <c r="BF92" s="105"/>
      <c r="BG92" s="105"/>
      <c r="BH92" s="105"/>
      <c r="BI92" s="105"/>
      <c r="BJ92" s="105"/>
    </row>
    <row r="93" spans="2:62" ht="20.100000000000001" hidden="1" customHeight="1" outlineLevel="1">
      <c r="B93" s="100"/>
      <c r="C93" s="908"/>
      <c r="D93" s="909"/>
      <c r="E93" s="909"/>
      <c r="F93" s="910"/>
      <c r="G93" s="890"/>
      <c r="H93" s="891"/>
      <c r="I93" s="152"/>
      <c r="J93" s="152"/>
      <c r="K93" s="152"/>
      <c r="L93" s="152"/>
      <c r="M93" s="152"/>
      <c r="N93" s="152"/>
      <c r="O93" s="152"/>
      <c r="P93" s="153"/>
      <c r="Q93" s="153"/>
      <c r="R93" s="156">
        <f t="shared" si="62"/>
        <v>0</v>
      </c>
      <c r="S93" s="156">
        <f t="shared" si="63"/>
        <v>0</v>
      </c>
      <c r="U93" s="157">
        <f t="shared" si="69"/>
        <v>0</v>
      </c>
      <c r="W93" s="152"/>
      <c r="X93" s="152"/>
      <c r="Y93" s="152"/>
      <c r="Z93" s="152"/>
      <c r="AA93" s="152"/>
      <c r="AB93" s="152"/>
      <c r="AC93" s="347"/>
      <c r="AD93" s="152"/>
      <c r="AE93" s="152"/>
      <c r="AF93" s="152"/>
      <c r="AG93" s="152"/>
      <c r="AH93" s="152"/>
      <c r="AI93" s="152"/>
      <c r="AJ93" s="347"/>
      <c r="AK93" s="152"/>
      <c r="AL93" s="152"/>
      <c r="AM93" s="295"/>
      <c r="AN93" s="228"/>
      <c r="AO93" s="228"/>
      <c r="AP93" s="228"/>
      <c r="AQ93" s="228"/>
      <c r="AR93" s="228"/>
      <c r="AS93" s="348"/>
      <c r="AT93" s="264">
        <f t="shared" si="39"/>
        <v>0</v>
      </c>
      <c r="AU93" s="259"/>
      <c r="AV93" s="265">
        <f t="shared" si="66"/>
        <v>0</v>
      </c>
      <c r="AX93" s="265">
        <f t="shared" si="70"/>
        <v>0</v>
      </c>
      <c r="AZ93" s="492">
        <f t="shared" si="67"/>
        <v>0</v>
      </c>
      <c r="BB93" s="492">
        <f t="shared" si="68"/>
        <v>0</v>
      </c>
      <c r="BD93" s="265">
        <f t="shared" si="71"/>
        <v>0</v>
      </c>
      <c r="BE93" s="105"/>
      <c r="BF93" s="105"/>
      <c r="BG93" s="105"/>
      <c r="BH93" s="105"/>
      <c r="BI93" s="105"/>
      <c r="BJ93" s="105"/>
    </row>
    <row r="94" spans="2:62" ht="20.100000000000001" hidden="1" customHeight="1" outlineLevel="1">
      <c r="B94" s="100"/>
      <c r="C94" s="908"/>
      <c r="D94" s="909"/>
      <c r="E94" s="909"/>
      <c r="F94" s="910"/>
      <c r="G94" s="890"/>
      <c r="H94" s="891"/>
      <c r="I94" s="152"/>
      <c r="J94" s="152"/>
      <c r="K94" s="152"/>
      <c r="L94" s="152"/>
      <c r="M94" s="152"/>
      <c r="N94" s="152"/>
      <c r="O94" s="152"/>
      <c r="P94" s="153"/>
      <c r="Q94" s="153"/>
      <c r="R94" s="156">
        <f t="shared" si="62"/>
        <v>0</v>
      </c>
      <c r="S94" s="156">
        <f t="shared" si="63"/>
        <v>0</v>
      </c>
      <c r="U94" s="157">
        <f t="shared" si="69"/>
        <v>0</v>
      </c>
      <c r="W94" s="152"/>
      <c r="X94" s="152"/>
      <c r="Y94" s="152"/>
      <c r="Z94" s="152"/>
      <c r="AA94" s="152"/>
      <c r="AB94" s="152"/>
      <c r="AC94" s="347"/>
      <c r="AD94" s="152"/>
      <c r="AE94" s="152"/>
      <c r="AF94" s="152"/>
      <c r="AG94" s="152"/>
      <c r="AH94" s="152"/>
      <c r="AI94" s="152"/>
      <c r="AJ94" s="347"/>
      <c r="AK94" s="152"/>
      <c r="AL94" s="152"/>
      <c r="AM94" s="295"/>
      <c r="AN94" s="228"/>
      <c r="AO94" s="228"/>
      <c r="AP94" s="228"/>
      <c r="AQ94" s="228"/>
      <c r="AR94" s="228"/>
      <c r="AS94" s="348"/>
      <c r="AT94" s="264">
        <f t="shared" si="39"/>
        <v>0</v>
      </c>
      <c r="AU94" s="259"/>
      <c r="AV94" s="265">
        <f t="shared" si="66"/>
        <v>0</v>
      </c>
      <c r="AX94" s="265">
        <f t="shared" si="70"/>
        <v>0</v>
      </c>
      <c r="AZ94" s="492">
        <f t="shared" si="67"/>
        <v>0</v>
      </c>
      <c r="BB94" s="492">
        <f t="shared" si="68"/>
        <v>0</v>
      </c>
      <c r="BD94" s="265">
        <f t="shared" si="71"/>
        <v>0</v>
      </c>
      <c r="BE94" s="105"/>
      <c r="BF94" s="105"/>
      <c r="BG94" s="105"/>
      <c r="BH94" s="105"/>
      <c r="BI94" s="105"/>
      <c r="BJ94" s="105"/>
    </row>
    <row r="95" spans="2:62" ht="20.100000000000001" hidden="1" customHeight="1" outlineLevel="1">
      <c r="B95" s="100"/>
      <c r="C95" s="908"/>
      <c r="D95" s="909"/>
      <c r="E95" s="909"/>
      <c r="F95" s="910"/>
      <c r="G95" s="890"/>
      <c r="H95" s="891"/>
      <c r="I95" s="152"/>
      <c r="J95" s="152"/>
      <c r="K95" s="152"/>
      <c r="L95" s="152"/>
      <c r="M95" s="152"/>
      <c r="N95" s="152"/>
      <c r="O95" s="152"/>
      <c r="P95" s="153"/>
      <c r="Q95" s="153"/>
      <c r="R95" s="156">
        <f t="shared" si="62"/>
        <v>0</v>
      </c>
      <c r="S95" s="156">
        <f t="shared" si="63"/>
        <v>0</v>
      </c>
      <c r="U95" s="157">
        <f t="shared" si="69"/>
        <v>0</v>
      </c>
      <c r="W95" s="152"/>
      <c r="X95" s="152"/>
      <c r="Y95" s="152"/>
      <c r="Z95" s="152"/>
      <c r="AA95" s="152"/>
      <c r="AB95" s="152"/>
      <c r="AC95" s="347"/>
      <c r="AD95" s="152"/>
      <c r="AE95" s="152"/>
      <c r="AF95" s="152"/>
      <c r="AG95" s="152"/>
      <c r="AH95" s="152"/>
      <c r="AI95" s="152"/>
      <c r="AJ95" s="347"/>
      <c r="AK95" s="152"/>
      <c r="AL95" s="152"/>
      <c r="AM95" s="295"/>
      <c r="AN95" s="228"/>
      <c r="AO95" s="228"/>
      <c r="AP95" s="228"/>
      <c r="AQ95" s="228"/>
      <c r="AR95" s="228"/>
      <c r="AS95" s="348"/>
      <c r="AT95" s="264">
        <f t="shared" si="39"/>
        <v>0</v>
      </c>
      <c r="AU95" s="259"/>
      <c r="AV95" s="265">
        <f t="shared" si="66"/>
        <v>0</v>
      </c>
      <c r="AX95" s="265">
        <f t="shared" si="70"/>
        <v>0</v>
      </c>
      <c r="AZ95" s="492">
        <f t="shared" si="67"/>
        <v>0</v>
      </c>
      <c r="BB95" s="492">
        <f t="shared" si="68"/>
        <v>0</v>
      </c>
      <c r="BD95" s="265">
        <f t="shared" si="71"/>
        <v>0</v>
      </c>
      <c r="BE95" s="105"/>
      <c r="BF95" s="105"/>
      <c r="BG95" s="105"/>
      <c r="BH95" s="105"/>
      <c r="BI95" s="105"/>
      <c r="BJ95" s="105"/>
    </row>
    <row r="96" spans="2:62" ht="9.9499999999999993" hidden="1" customHeight="1" outlineLevel="1">
      <c r="B96" s="101"/>
      <c r="C96" s="208"/>
      <c r="D96" s="208"/>
      <c r="E96" s="208"/>
      <c r="F96" s="208"/>
      <c r="G96" s="237"/>
      <c r="H96" s="207"/>
      <c r="I96" s="257"/>
      <c r="J96" s="257"/>
      <c r="K96" s="257"/>
      <c r="L96" s="257"/>
      <c r="M96" s="257"/>
      <c r="N96" s="257"/>
      <c r="O96" s="257"/>
      <c r="P96" s="256"/>
      <c r="Q96" s="102"/>
      <c r="R96" s="102"/>
      <c r="S96" s="102"/>
      <c r="U96" s="98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Z96" s="493"/>
      <c r="BE96" s="105"/>
      <c r="BF96" s="105"/>
      <c r="BG96" s="105"/>
      <c r="BH96" s="105"/>
      <c r="BI96" s="105"/>
      <c r="BJ96" s="105"/>
    </row>
    <row r="97" spans="2:62" ht="20.100000000000001" customHeight="1" collapsed="1">
      <c r="B97" s="151">
        <f>B80+1</f>
        <v>6</v>
      </c>
      <c r="C97" s="916"/>
      <c r="D97" s="917"/>
      <c r="E97" s="917"/>
      <c r="F97" s="918"/>
      <c r="G97" s="429"/>
      <c r="H97" s="206">
        <v>1</v>
      </c>
      <c r="I97" s="642">
        <f t="shared" ref="I97" si="72">$H97*SUM(I98:I112)</f>
        <v>0</v>
      </c>
      <c r="J97" s="643">
        <f t="shared" ref="J97:O97" si="73">$H97*SUM(J98:J112)</f>
        <v>0</v>
      </c>
      <c r="K97" s="644">
        <f t="shared" si="73"/>
        <v>0</v>
      </c>
      <c r="L97" s="645">
        <f t="shared" si="73"/>
        <v>0</v>
      </c>
      <c r="M97" s="645">
        <f t="shared" si="73"/>
        <v>0</v>
      </c>
      <c r="N97" s="644">
        <f t="shared" si="73"/>
        <v>0</v>
      </c>
      <c r="O97" s="642">
        <f t="shared" si="73"/>
        <v>0</v>
      </c>
      <c r="P97" s="209">
        <f t="shared" ref="P97:Q97" si="74">$H97*SUM(P98:P112)</f>
        <v>0</v>
      </c>
      <c r="Q97" s="210">
        <f t="shared" si="74"/>
        <v>0</v>
      </c>
      <c r="R97" s="136">
        <f t="shared" ref="R97:R112" si="75">P97*(1+Gewinn)*(1+SicherheitAngebot)</f>
        <v>0</v>
      </c>
      <c r="S97" s="137">
        <f t="shared" ref="S97:S112" si="76">Q97*(1+MGKZ)*(1+Gewinn)*(1+SicherheitAngebot)</f>
        <v>0</v>
      </c>
      <c r="U97" s="10">
        <f>I97*$I$7+J97*$J$7+K97*$K$7+L97*$L$7+M97*$M$7+N97*$N$7+O97*$O$7+R97+S97</f>
        <v>0</v>
      </c>
      <c r="W97" s="646">
        <f t="shared" ref="W97:AB97" si="77">$H97*SUM(W98:W112)</f>
        <v>0</v>
      </c>
      <c r="X97" s="647">
        <f t="shared" si="77"/>
        <v>0</v>
      </c>
      <c r="Y97" s="648">
        <f t="shared" si="77"/>
        <v>0</v>
      </c>
      <c r="Z97" s="649">
        <f t="shared" si="77"/>
        <v>0</v>
      </c>
      <c r="AA97" s="648">
        <f t="shared" si="77"/>
        <v>0</v>
      </c>
      <c r="AB97" s="646">
        <f t="shared" si="77"/>
        <v>0</v>
      </c>
      <c r="AC97" s="258"/>
      <c r="AD97" s="646">
        <f t="shared" ref="AD97:AM97" si="78">$H97*SUM(AD98:AD112)</f>
        <v>0</v>
      </c>
      <c r="AE97" s="647">
        <f t="shared" si="78"/>
        <v>0</v>
      </c>
      <c r="AF97" s="648">
        <f t="shared" si="78"/>
        <v>0</v>
      </c>
      <c r="AG97" s="649">
        <f t="shared" si="78"/>
        <v>0</v>
      </c>
      <c r="AH97" s="648">
        <f t="shared" si="78"/>
        <v>0</v>
      </c>
      <c r="AI97" s="646">
        <f t="shared" si="78"/>
        <v>0</v>
      </c>
      <c r="AJ97" s="258"/>
      <c r="AK97" s="653">
        <f t="shared" si="78"/>
        <v>0</v>
      </c>
      <c r="AL97" s="653">
        <f t="shared" si="78"/>
        <v>0</v>
      </c>
      <c r="AM97" s="653">
        <f t="shared" si="78"/>
        <v>0</v>
      </c>
      <c r="AN97" s="227">
        <f>$H97*SUM(AN98:AN112)*(1+Gewinn)*(1+SicherheitAngebot)</f>
        <v>0</v>
      </c>
      <c r="AO97" s="227">
        <f>$H97*SUM(AO98:AO112)*(1+Gewinn)*(1+SicherheitAngebot)</f>
        <v>0</v>
      </c>
      <c r="AP97" s="227">
        <f>$H97*SUM(AP98:AP112)*(1+Gewinn)*(1+SicherheitAngebot)</f>
        <v>0</v>
      </c>
      <c r="AQ97" s="227">
        <f>$H97*SUM(AQ98:AQ112)*(1+Gewinn)*(1+SicherheitAngebot)</f>
        <v>0</v>
      </c>
      <c r="AR97" s="227">
        <f>$H97*SUM(AR98:AR112)*(1+Gewinn)*(1+SicherheitAngebot)</f>
        <v>0</v>
      </c>
      <c r="AS97" s="262"/>
      <c r="AT97" s="263">
        <f t="shared" si="39"/>
        <v>0</v>
      </c>
      <c r="AU97" s="259"/>
      <c r="AV97" s="491">
        <f>AK97*$AK$7+AL97*$AL$7+AM97*$AM$7+SUM(AN97:AR97)+AT97/Zuschläge_IBN+AT97</f>
        <v>0</v>
      </c>
      <c r="AX97" s="685">
        <f>U97+AV97</f>
        <v>0</v>
      </c>
      <c r="AZ97" s="490">
        <f>IF(H97&gt;0,U97/(1+SicherheitAngebot)*(1+Sicherheit),0)</f>
        <v>0</v>
      </c>
      <c r="BB97" s="490">
        <f>IF(H97&gt;0,AV97/(1+SicherheitAngebot)*(1+Sicherheit),0)</f>
        <v>0</v>
      </c>
      <c r="BD97" s="490">
        <f>AZ97+BB97</f>
        <v>0</v>
      </c>
      <c r="BE97" s="105"/>
      <c r="BF97" s="105"/>
      <c r="BG97" s="105"/>
      <c r="BH97" s="105"/>
      <c r="BI97" s="105"/>
      <c r="BJ97" s="105"/>
    </row>
    <row r="98" spans="2:62" ht="20.100000000000001" hidden="1" customHeight="1" outlineLevel="1">
      <c r="B98" s="99"/>
      <c r="C98" s="908"/>
      <c r="D98" s="909"/>
      <c r="E98" s="909"/>
      <c r="F98" s="910"/>
      <c r="G98" s="890"/>
      <c r="H98" s="901"/>
      <c r="I98" s="152"/>
      <c r="J98" s="152"/>
      <c r="K98" s="152"/>
      <c r="L98" s="152"/>
      <c r="M98" s="152"/>
      <c r="N98" s="152"/>
      <c r="O98" s="152"/>
      <c r="P98" s="153"/>
      <c r="Q98" s="153"/>
      <c r="R98" s="156">
        <f t="shared" si="75"/>
        <v>0</v>
      </c>
      <c r="S98" s="156">
        <f t="shared" si="76"/>
        <v>0</v>
      </c>
      <c r="U98" s="157">
        <f>I98*$I$7+J98*$J$7+K98*$K$7+L98*$L$7+M98*$M$7+N98*$N$7+O98*$O$7+R98+S98</f>
        <v>0</v>
      </c>
      <c r="W98" s="152"/>
      <c r="X98" s="152"/>
      <c r="Y98" s="152"/>
      <c r="Z98" s="152"/>
      <c r="AA98" s="152"/>
      <c r="AB98" s="152"/>
      <c r="AC98" s="347"/>
      <c r="AD98" s="152"/>
      <c r="AE98" s="152"/>
      <c r="AF98" s="152"/>
      <c r="AG98" s="152"/>
      <c r="AH98" s="152"/>
      <c r="AI98" s="152"/>
      <c r="AJ98" s="347"/>
      <c r="AK98" s="152"/>
      <c r="AL98" s="152"/>
      <c r="AM98" s="619"/>
      <c r="AN98" s="228"/>
      <c r="AO98" s="228"/>
      <c r="AP98" s="228"/>
      <c r="AQ98" s="228"/>
      <c r="AR98" s="228"/>
      <c r="AS98" s="348"/>
      <c r="AT98" s="264">
        <f t="shared" si="39"/>
        <v>0</v>
      </c>
      <c r="AU98" s="259"/>
      <c r="AV98" s="265">
        <f t="shared" ref="AV98:AV112" si="79">AK98*$AK$7+AL98*$AL$7+AM98*$AM$7+SUM(AN98:AR98)*(1+Gewinn)*(1+SicherheitAngebot)+AT98/Zuschläge_IBN+AT98</f>
        <v>0</v>
      </c>
      <c r="AX98" s="265">
        <f>U98+AV98</f>
        <v>0</v>
      </c>
      <c r="AZ98" s="492">
        <f t="shared" ref="AZ98:AZ112" si="80">U98/(1+SicherheitAngebot)*(1+Sicherheit)</f>
        <v>0</v>
      </c>
      <c r="BB98" s="492">
        <f t="shared" ref="BB98:BB112" si="81">AV98/(1+SicherheitAngebot)*(1+Sicherheit)</f>
        <v>0</v>
      </c>
      <c r="BD98" s="265">
        <f>AZ98+BB98</f>
        <v>0</v>
      </c>
      <c r="BE98" s="105"/>
      <c r="BF98" s="105"/>
      <c r="BG98" s="105"/>
      <c r="BH98" s="105"/>
      <c r="BI98" s="105"/>
      <c r="BJ98" s="105"/>
    </row>
    <row r="99" spans="2:62" ht="20.100000000000001" hidden="1" customHeight="1" outlineLevel="1">
      <c r="B99" s="100"/>
      <c r="C99" s="908"/>
      <c r="D99" s="909"/>
      <c r="E99" s="909"/>
      <c r="F99" s="910"/>
      <c r="G99" s="890"/>
      <c r="H99" s="891"/>
      <c r="I99" s="152"/>
      <c r="J99" s="152"/>
      <c r="K99" s="152"/>
      <c r="L99" s="152"/>
      <c r="M99" s="152"/>
      <c r="N99" s="152"/>
      <c r="O99" s="152"/>
      <c r="P99" s="153"/>
      <c r="Q99" s="153"/>
      <c r="R99" s="156">
        <f t="shared" si="75"/>
        <v>0</v>
      </c>
      <c r="S99" s="156">
        <f t="shared" si="76"/>
        <v>0</v>
      </c>
      <c r="U99" s="157">
        <f t="shared" ref="U99:U112" si="82">I99*$I$7+J99*$J$7+K99*$K$7+L99*$L$7+M99*$M$7+N99*$N$7+O99*$O$7+R99+S99</f>
        <v>0</v>
      </c>
      <c r="W99" s="152"/>
      <c r="X99" s="152"/>
      <c r="Y99" s="152"/>
      <c r="Z99" s="152"/>
      <c r="AA99" s="152"/>
      <c r="AB99" s="152"/>
      <c r="AC99" s="347"/>
      <c r="AD99" s="152"/>
      <c r="AE99" s="152"/>
      <c r="AF99" s="152"/>
      <c r="AG99" s="152"/>
      <c r="AH99" s="152"/>
      <c r="AI99" s="152"/>
      <c r="AJ99" s="347"/>
      <c r="AK99" s="152"/>
      <c r="AL99" s="152"/>
      <c r="AM99" s="295"/>
      <c r="AN99" s="228"/>
      <c r="AO99" s="228"/>
      <c r="AP99" s="228"/>
      <c r="AQ99" s="228"/>
      <c r="AR99" s="228"/>
      <c r="AS99" s="348"/>
      <c r="AT99" s="264">
        <f t="shared" si="39"/>
        <v>0</v>
      </c>
      <c r="AU99" s="259"/>
      <c r="AV99" s="265">
        <f t="shared" si="79"/>
        <v>0</v>
      </c>
      <c r="AX99" s="265">
        <f t="shared" ref="AX99:AX112" si="83">U99+AV99</f>
        <v>0</v>
      </c>
      <c r="AZ99" s="492">
        <f t="shared" si="80"/>
        <v>0</v>
      </c>
      <c r="BB99" s="492">
        <f t="shared" si="81"/>
        <v>0</v>
      </c>
      <c r="BD99" s="265">
        <f t="shared" ref="BD99:BD112" si="84">AZ99+BB99</f>
        <v>0</v>
      </c>
      <c r="BE99" s="105"/>
      <c r="BF99" s="105"/>
      <c r="BG99" s="105"/>
      <c r="BH99" s="105"/>
      <c r="BI99" s="105"/>
      <c r="BJ99" s="105"/>
    </row>
    <row r="100" spans="2:62" ht="20.100000000000001" hidden="1" customHeight="1" outlineLevel="1">
      <c r="B100" s="100"/>
      <c r="C100" s="908"/>
      <c r="D100" s="909"/>
      <c r="E100" s="909"/>
      <c r="F100" s="910"/>
      <c r="G100" s="890"/>
      <c r="H100" s="891"/>
      <c r="I100" s="152"/>
      <c r="J100" s="152"/>
      <c r="K100" s="152"/>
      <c r="L100" s="152"/>
      <c r="M100" s="152"/>
      <c r="N100" s="152"/>
      <c r="O100" s="152"/>
      <c r="P100" s="153"/>
      <c r="Q100" s="153"/>
      <c r="R100" s="156">
        <f t="shared" si="75"/>
        <v>0</v>
      </c>
      <c r="S100" s="156">
        <f t="shared" si="76"/>
        <v>0</v>
      </c>
      <c r="U100" s="157">
        <f t="shared" si="82"/>
        <v>0</v>
      </c>
      <c r="W100" s="152"/>
      <c r="X100" s="152"/>
      <c r="Y100" s="152"/>
      <c r="Z100" s="152"/>
      <c r="AA100" s="152"/>
      <c r="AB100" s="152"/>
      <c r="AC100" s="347"/>
      <c r="AD100" s="152"/>
      <c r="AE100" s="152"/>
      <c r="AF100" s="152"/>
      <c r="AG100" s="152"/>
      <c r="AH100" s="152"/>
      <c r="AI100" s="152"/>
      <c r="AJ100" s="347"/>
      <c r="AK100" s="152"/>
      <c r="AL100" s="152"/>
      <c r="AM100" s="295"/>
      <c r="AN100" s="228"/>
      <c r="AO100" s="228"/>
      <c r="AP100" s="228"/>
      <c r="AQ100" s="228"/>
      <c r="AR100" s="228"/>
      <c r="AS100" s="348"/>
      <c r="AT100" s="264">
        <f t="shared" si="39"/>
        <v>0</v>
      </c>
      <c r="AU100" s="259"/>
      <c r="AV100" s="265">
        <f t="shared" si="79"/>
        <v>0</v>
      </c>
      <c r="AX100" s="265">
        <f t="shared" si="83"/>
        <v>0</v>
      </c>
      <c r="AZ100" s="492">
        <f t="shared" si="80"/>
        <v>0</v>
      </c>
      <c r="BB100" s="492">
        <f t="shared" si="81"/>
        <v>0</v>
      </c>
      <c r="BD100" s="265">
        <f t="shared" si="84"/>
        <v>0</v>
      </c>
      <c r="BE100" s="105"/>
      <c r="BF100" s="105"/>
      <c r="BG100" s="105"/>
      <c r="BH100" s="105"/>
      <c r="BI100" s="105"/>
      <c r="BJ100" s="105"/>
    </row>
    <row r="101" spans="2:62" ht="20.100000000000001" hidden="1" customHeight="1" outlineLevel="1">
      <c r="B101" s="100"/>
      <c r="C101" s="908"/>
      <c r="D101" s="909"/>
      <c r="E101" s="909"/>
      <c r="F101" s="910"/>
      <c r="G101" s="890"/>
      <c r="H101" s="891"/>
      <c r="I101" s="152"/>
      <c r="J101" s="152"/>
      <c r="K101" s="152"/>
      <c r="L101" s="152"/>
      <c r="M101" s="152"/>
      <c r="N101" s="152"/>
      <c r="O101" s="152"/>
      <c r="P101" s="153"/>
      <c r="Q101" s="153"/>
      <c r="R101" s="156">
        <f t="shared" si="75"/>
        <v>0</v>
      </c>
      <c r="S101" s="156">
        <f t="shared" si="76"/>
        <v>0</v>
      </c>
      <c r="U101" s="157">
        <f t="shared" si="82"/>
        <v>0</v>
      </c>
      <c r="W101" s="152"/>
      <c r="X101" s="152"/>
      <c r="Y101" s="152"/>
      <c r="Z101" s="152"/>
      <c r="AA101" s="152"/>
      <c r="AB101" s="152"/>
      <c r="AC101" s="347"/>
      <c r="AD101" s="152"/>
      <c r="AE101" s="152"/>
      <c r="AF101" s="152"/>
      <c r="AG101" s="152"/>
      <c r="AH101" s="152"/>
      <c r="AI101" s="152"/>
      <c r="AJ101" s="347"/>
      <c r="AK101" s="152"/>
      <c r="AL101" s="152"/>
      <c r="AM101" s="295"/>
      <c r="AN101" s="228"/>
      <c r="AO101" s="228"/>
      <c r="AP101" s="228"/>
      <c r="AQ101" s="228"/>
      <c r="AR101" s="228"/>
      <c r="AS101" s="348"/>
      <c r="AT101" s="264">
        <f t="shared" si="39"/>
        <v>0</v>
      </c>
      <c r="AU101" s="259"/>
      <c r="AV101" s="265">
        <f t="shared" si="79"/>
        <v>0</v>
      </c>
      <c r="AX101" s="265">
        <f t="shared" si="83"/>
        <v>0</v>
      </c>
      <c r="AZ101" s="492">
        <f t="shared" si="80"/>
        <v>0</v>
      </c>
      <c r="BB101" s="492">
        <f t="shared" si="81"/>
        <v>0</v>
      </c>
      <c r="BD101" s="265">
        <f t="shared" si="84"/>
        <v>0</v>
      </c>
      <c r="BE101" s="105"/>
      <c r="BF101" s="105"/>
      <c r="BG101" s="105"/>
      <c r="BH101" s="105"/>
      <c r="BI101" s="105"/>
      <c r="BJ101" s="105"/>
    </row>
    <row r="102" spans="2:62" ht="20.100000000000001" hidden="1" customHeight="1" outlineLevel="1">
      <c r="B102" s="100"/>
      <c r="C102" s="908"/>
      <c r="D102" s="909"/>
      <c r="E102" s="909"/>
      <c r="F102" s="910"/>
      <c r="G102" s="890"/>
      <c r="H102" s="891"/>
      <c r="I102" s="152"/>
      <c r="J102" s="152"/>
      <c r="K102" s="152"/>
      <c r="L102" s="152"/>
      <c r="M102" s="152"/>
      <c r="N102" s="152"/>
      <c r="O102" s="152"/>
      <c r="P102" s="153"/>
      <c r="Q102" s="153"/>
      <c r="R102" s="156">
        <f t="shared" si="75"/>
        <v>0</v>
      </c>
      <c r="S102" s="156">
        <f t="shared" si="76"/>
        <v>0</v>
      </c>
      <c r="U102" s="157">
        <f t="shared" si="82"/>
        <v>0</v>
      </c>
      <c r="W102" s="152"/>
      <c r="X102" s="152"/>
      <c r="Y102" s="152"/>
      <c r="Z102" s="152"/>
      <c r="AA102" s="152"/>
      <c r="AB102" s="152"/>
      <c r="AC102" s="347"/>
      <c r="AD102" s="152"/>
      <c r="AE102" s="152"/>
      <c r="AF102" s="152"/>
      <c r="AG102" s="152"/>
      <c r="AH102" s="152"/>
      <c r="AI102" s="152"/>
      <c r="AJ102" s="347"/>
      <c r="AK102" s="152"/>
      <c r="AL102" s="152"/>
      <c r="AM102" s="295"/>
      <c r="AN102" s="228"/>
      <c r="AO102" s="228"/>
      <c r="AP102" s="228"/>
      <c r="AQ102" s="228"/>
      <c r="AR102" s="228"/>
      <c r="AS102" s="348"/>
      <c r="AT102" s="264">
        <f t="shared" si="39"/>
        <v>0</v>
      </c>
      <c r="AU102" s="259"/>
      <c r="AV102" s="265">
        <f t="shared" si="79"/>
        <v>0</v>
      </c>
      <c r="AX102" s="265">
        <f t="shared" si="83"/>
        <v>0</v>
      </c>
      <c r="AZ102" s="492">
        <f t="shared" si="80"/>
        <v>0</v>
      </c>
      <c r="BB102" s="492">
        <f t="shared" si="81"/>
        <v>0</v>
      </c>
      <c r="BD102" s="265">
        <f t="shared" si="84"/>
        <v>0</v>
      </c>
      <c r="BE102" s="105"/>
      <c r="BF102" s="105"/>
      <c r="BG102" s="105"/>
      <c r="BH102" s="105"/>
      <c r="BI102" s="105"/>
      <c r="BJ102" s="105"/>
    </row>
    <row r="103" spans="2:62" ht="20.100000000000001" hidden="1" customHeight="1" outlineLevel="1">
      <c r="B103" s="100"/>
      <c r="C103" s="908"/>
      <c r="D103" s="909"/>
      <c r="E103" s="909"/>
      <c r="F103" s="910"/>
      <c r="G103" s="890"/>
      <c r="H103" s="891"/>
      <c r="I103" s="152"/>
      <c r="J103" s="152"/>
      <c r="K103" s="152"/>
      <c r="L103" s="152"/>
      <c r="M103" s="152"/>
      <c r="N103" s="152"/>
      <c r="O103" s="152"/>
      <c r="P103" s="153"/>
      <c r="Q103" s="153"/>
      <c r="R103" s="156">
        <f t="shared" si="75"/>
        <v>0</v>
      </c>
      <c r="S103" s="156">
        <f t="shared" si="76"/>
        <v>0</v>
      </c>
      <c r="U103" s="157">
        <f t="shared" si="82"/>
        <v>0</v>
      </c>
      <c r="W103" s="152"/>
      <c r="X103" s="152"/>
      <c r="Y103" s="152"/>
      <c r="Z103" s="152"/>
      <c r="AA103" s="152"/>
      <c r="AB103" s="152"/>
      <c r="AC103" s="347"/>
      <c r="AD103" s="152"/>
      <c r="AE103" s="152"/>
      <c r="AF103" s="152"/>
      <c r="AG103" s="152"/>
      <c r="AH103" s="152"/>
      <c r="AI103" s="152"/>
      <c r="AJ103" s="347"/>
      <c r="AK103" s="152"/>
      <c r="AL103" s="152"/>
      <c r="AM103" s="295"/>
      <c r="AN103" s="228"/>
      <c r="AO103" s="228"/>
      <c r="AP103" s="228"/>
      <c r="AQ103" s="228"/>
      <c r="AR103" s="228"/>
      <c r="AS103" s="348"/>
      <c r="AT103" s="264">
        <f t="shared" si="39"/>
        <v>0</v>
      </c>
      <c r="AU103" s="259"/>
      <c r="AV103" s="265">
        <f t="shared" si="79"/>
        <v>0</v>
      </c>
      <c r="AX103" s="265">
        <f t="shared" si="83"/>
        <v>0</v>
      </c>
      <c r="AZ103" s="492">
        <f t="shared" si="80"/>
        <v>0</v>
      </c>
      <c r="BB103" s="492">
        <f t="shared" si="81"/>
        <v>0</v>
      </c>
      <c r="BD103" s="265">
        <f t="shared" si="84"/>
        <v>0</v>
      </c>
      <c r="BE103" s="105"/>
      <c r="BF103" s="105"/>
      <c r="BG103" s="105"/>
      <c r="BH103" s="105"/>
      <c r="BI103" s="105"/>
      <c r="BJ103" s="105"/>
    </row>
    <row r="104" spans="2:62" ht="20.100000000000001" hidden="1" customHeight="1" outlineLevel="1">
      <c r="B104" s="100"/>
      <c r="C104" s="908"/>
      <c r="D104" s="909"/>
      <c r="E104" s="909"/>
      <c r="F104" s="910"/>
      <c r="G104" s="890"/>
      <c r="H104" s="891"/>
      <c r="I104" s="152"/>
      <c r="J104" s="152"/>
      <c r="K104" s="152"/>
      <c r="L104" s="152"/>
      <c r="M104" s="152"/>
      <c r="N104" s="152"/>
      <c r="O104" s="152"/>
      <c r="P104" s="153"/>
      <c r="Q104" s="153"/>
      <c r="R104" s="156">
        <f t="shared" si="75"/>
        <v>0</v>
      </c>
      <c r="S104" s="156">
        <f t="shared" si="76"/>
        <v>0</v>
      </c>
      <c r="U104" s="157">
        <f t="shared" si="82"/>
        <v>0</v>
      </c>
      <c r="W104" s="152"/>
      <c r="X104" s="152"/>
      <c r="Y104" s="152"/>
      <c r="Z104" s="152"/>
      <c r="AA104" s="152"/>
      <c r="AB104" s="152"/>
      <c r="AC104" s="347"/>
      <c r="AD104" s="152"/>
      <c r="AE104" s="152"/>
      <c r="AF104" s="152"/>
      <c r="AG104" s="152"/>
      <c r="AH104" s="152"/>
      <c r="AI104" s="152"/>
      <c r="AJ104" s="347"/>
      <c r="AK104" s="152"/>
      <c r="AL104" s="152"/>
      <c r="AM104" s="295"/>
      <c r="AN104" s="228"/>
      <c r="AO104" s="228"/>
      <c r="AP104" s="228"/>
      <c r="AQ104" s="228"/>
      <c r="AR104" s="228"/>
      <c r="AS104" s="348"/>
      <c r="AT104" s="264">
        <f t="shared" si="39"/>
        <v>0</v>
      </c>
      <c r="AU104" s="259"/>
      <c r="AV104" s="265">
        <f t="shared" si="79"/>
        <v>0</v>
      </c>
      <c r="AX104" s="265">
        <f t="shared" si="83"/>
        <v>0</v>
      </c>
      <c r="AZ104" s="492">
        <f t="shared" si="80"/>
        <v>0</v>
      </c>
      <c r="BB104" s="492">
        <f t="shared" si="81"/>
        <v>0</v>
      </c>
      <c r="BD104" s="265">
        <f t="shared" si="84"/>
        <v>0</v>
      </c>
      <c r="BE104" s="105"/>
      <c r="BF104" s="105"/>
      <c r="BG104" s="105"/>
      <c r="BH104" s="105"/>
      <c r="BI104" s="105"/>
      <c r="BJ104" s="105"/>
    </row>
    <row r="105" spans="2:62" ht="20.100000000000001" hidden="1" customHeight="1" outlineLevel="1">
      <c r="B105" s="100"/>
      <c r="C105" s="908"/>
      <c r="D105" s="909"/>
      <c r="E105" s="909"/>
      <c r="F105" s="910"/>
      <c r="G105" s="890"/>
      <c r="H105" s="891"/>
      <c r="I105" s="152"/>
      <c r="J105" s="152"/>
      <c r="K105" s="152"/>
      <c r="L105" s="152"/>
      <c r="M105" s="152"/>
      <c r="N105" s="152"/>
      <c r="O105" s="152"/>
      <c r="P105" s="153"/>
      <c r="Q105" s="153"/>
      <c r="R105" s="156">
        <f t="shared" si="75"/>
        <v>0</v>
      </c>
      <c r="S105" s="156">
        <f t="shared" si="76"/>
        <v>0</v>
      </c>
      <c r="U105" s="157">
        <f t="shared" si="82"/>
        <v>0</v>
      </c>
      <c r="W105" s="152"/>
      <c r="X105" s="152"/>
      <c r="Y105" s="152"/>
      <c r="Z105" s="152"/>
      <c r="AA105" s="152"/>
      <c r="AB105" s="152"/>
      <c r="AC105" s="347"/>
      <c r="AD105" s="152"/>
      <c r="AE105" s="152"/>
      <c r="AF105" s="152"/>
      <c r="AG105" s="152"/>
      <c r="AH105" s="152"/>
      <c r="AI105" s="152"/>
      <c r="AJ105" s="347"/>
      <c r="AK105" s="152"/>
      <c r="AL105" s="152"/>
      <c r="AM105" s="295"/>
      <c r="AN105" s="228"/>
      <c r="AO105" s="228"/>
      <c r="AP105" s="228"/>
      <c r="AQ105" s="228"/>
      <c r="AR105" s="228"/>
      <c r="AS105" s="348"/>
      <c r="AT105" s="264">
        <f t="shared" si="39"/>
        <v>0</v>
      </c>
      <c r="AU105" s="259"/>
      <c r="AV105" s="265">
        <f t="shared" si="79"/>
        <v>0</v>
      </c>
      <c r="AX105" s="265">
        <f t="shared" si="83"/>
        <v>0</v>
      </c>
      <c r="AZ105" s="492">
        <f t="shared" si="80"/>
        <v>0</v>
      </c>
      <c r="BB105" s="492">
        <f t="shared" si="81"/>
        <v>0</v>
      </c>
      <c r="BD105" s="265">
        <f t="shared" si="84"/>
        <v>0</v>
      </c>
      <c r="BE105" s="105"/>
      <c r="BF105" s="105"/>
      <c r="BG105" s="105"/>
      <c r="BH105" s="105"/>
      <c r="BI105" s="105"/>
      <c r="BJ105" s="105"/>
    </row>
    <row r="106" spans="2:62" ht="20.100000000000001" hidden="1" customHeight="1" outlineLevel="1">
      <c r="B106" s="100"/>
      <c r="C106" s="908"/>
      <c r="D106" s="909"/>
      <c r="E106" s="909"/>
      <c r="F106" s="910"/>
      <c r="G106" s="890"/>
      <c r="H106" s="891"/>
      <c r="I106" s="152"/>
      <c r="J106" s="152"/>
      <c r="K106" s="152"/>
      <c r="L106" s="152"/>
      <c r="M106" s="152"/>
      <c r="N106" s="152"/>
      <c r="O106" s="152"/>
      <c r="P106" s="153"/>
      <c r="Q106" s="153"/>
      <c r="R106" s="156">
        <f t="shared" si="75"/>
        <v>0</v>
      </c>
      <c r="S106" s="156">
        <f t="shared" si="76"/>
        <v>0</v>
      </c>
      <c r="U106" s="157">
        <f t="shared" si="82"/>
        <v>0</v>
      </c>
      <c r="W106" s="152"/>
      <c r="X106" s="152"/>
      <c r="Y106" s="152"/>
      <c r="Z106" s="152"/>
      <c r="AA106" s="152"/>
      <c r="AB106" s="152"/>
      <c r="AC106" s="347"/>
      <c r="AD106" s="152"/>
      <c r="AE106" s="152"/>
      <c r="AF106" s="152"/>
      <c r="AG106" s="152"/>
      <c r="AH106" s="152"/>
      <c r="AI106" s="152"/>
      <c r="AJ106" s="347"/>
      <c r="AK106" s="152"/>
      <c r="AL106" s="152"/>
      <c r="AM106" s="295"/>
      <c r="AN106" s="228"/>
      <c r="AO106" s="228"/>
      <c r="AP106" s="228"/>
      <c r="AQ106" s="228"/>
      <c r="AR106" s="228"/>
      <c r="AS106" s="348"/>
      <c r="AT106" s="264">
        <f t="shared" si="39"/>
        <v>0</v>
      </c>
      <c r="AU106" s="259"/>
      <c r="AV106" s="265">
        <f t="shared" si="79"/>
        <v>0</v>
      </c>
      <c r="AX106" s="265">
        <f t="shared" si="83"/>
        <v>0</v>
      </c>
      <c r="AZ106" s="492">
        <f t="shared" si="80"/>
        <v>0</v>
      </c>
      <c r="BB106" s="492">
        <f t="shared" si="81"/>
        <v>0</v>
      </c>
      <c r="BD106" s="265">
        <f t="shared" si="84"/>
        <v>0</v>
      </c>
      <c r="BE106" s="105"/>
      <c r="BF106" s="105"/>
      <c r="BG106" s="105"/>
      <c r="BH106" s="105"/>
      <c r="BI106" s="105"/>
      <c r="BJ106" s="105"/>
    </row>
    <row r="107" spans="2:62" ht="20.100000000000001" hidden="1" customHeight="1" outlineLevel="1">
      <c r="B107" s="100"/>
      <c r="C107" s="908"/>
      <c r="D107" s="909"/>
      <c r="E107" s="909"/>
      <c r="F107" s="910"/>
      <c r="G107" s="890"/>
      <c r="H107" s="891"/>
      <c r="I107" s="152"/>
      <c r="J107" s="152"/>
      <c r="K107" s="152"/>
      <c r="L107" s="152"/>
      <c r="M107" s="152"/>
      <c r="N107" s="152"/>
      <c r="O107" s="152"/>
      <c r="P107" s="153"/>
      <c r="Q107" s="153"/>
      <c r="R107" s="156">
        <f t="shared" si="75"/>
        <v>0</v>
      </c>
      <c r="S107" s="156">
        <f t="shared" si="76"/>
        <v>0</v>
      </c>
      <c r="U107" s="157">
        <f t="shared" si="82"/>
        <v>0</v>
      </c>
      <c r="W107" s="152"/>
      <c r="X107" s="152"/>
      <c r="Y107" s="152"/>
      <c r="Z107" s="152"/>
      <c r="AA107" s="152"/>
      <c r="AB107" s="152"/>
      <c r="AC107" s="347"/>
      <c r="AD107" s="152"/>
      <c r="AE107" s="152"/>
      <c r="AF107" s="152"/>
      <c r="AG107" s="152"/>
      <c r="AH107" s="152"/>
      <c r="AI107" s="152"/>
      <c r="AJ107" s="347"/>
      <c r="AK107" s="152"/>
      <c r="AL107" s="152"/>
      <c r="AM107" s="295"/>
      <c r="AN107" s="228"/>
      <c r="AO107" s="228"/>
      <c r="AP107" s="228"/>
      <c r="AQ107" s="228"/>
      <c r="AR107" s="228"/>
      <c r="AS107" s="348"/>
      <c r="AT107" s="264">
        <f t="shared" si="39"/>
        <v>0</v>
      </c>
      <c r="AU107" s="259"/>
      <c r="AV107" s="265">
        <f t="shared" si="79"/>
        <v>0</v>
      </c>
      <c r="AX107" s="265">
        <f t="shared" si="83"/>
        <v>0</v>
      </c>
      <c r="AZ107" s="492">
        <f t="shared" si="80"/>
        <v>0</v>
      </c>
      <c r="BB107" s="492">
        <f t="shared" si="81"/>
        <v>0</v>
      </c>
      <c r="BD107" s="265">
        <f t="shared" si="84"/>
        <v>0</v>
      </c>
      <c r="BE107" s="105"/>
      <c r="BF107" s="105"/>
      <c r="BG107" s="105"/>
      <c r="BH107" s="105"/>
      <c r="BI107" s="105"/>
      <c r="BJ107" s="105"/>
    </row>
    <row r="108" spans="2:62" ht="20.100000000000001" hidden="1" customHeight="1" outlineLevel="1">
      <c r="B108" s="100"/>
      <c r="C108" s="908"/>
      <c r="D108" s="909"/>
      <c r="E108" s="909"/>
      <c r="F108" s="910"/>
      <c r="G108" s="890"/>
      <c r="H108" s="891"/>
      <c r="I108" s="152"/>
      <c r="J108" s="152"/>
      <c r="K108" s="152"/>
      <c r="L108" s="152"/>
      <c r="M108" s="152"/>
      <c r="N108" s="152"/>
      <c r="O108" s="152"/>
      <c r="P108" s="153"/>
      <c r="Q108" s="153"/>
      <c r="R108" s="156">
        <f t="shared" si="75"/>
        <v>0</v>
      </c>
      <c r="S108" s="156">
        <f t="shared" si="76"/>
        <v>0</v>
      </c>
      <c r="U108" s="157">
        <f t="shared" si="82"/>
        <v>0</v>
      </c>
      <c r="W108" s="152"/>
      <c r="X108" s="152"/>
      <c r="Y108" s="152"/>
      <c r="Z108" s="152"/>
      <c r="AA108" s="152"/>
      <c r="AB108" s="152"/>
      <c r="AC108" s="347"/>
      <c r="AD108" s="152"/>
      <c r="AE108" s="152"/>
      <c r="AF108" s="152"/>
      <c r="AG108" s="152"/>
      <c r="AH108" s="152"/>
      <c r="AI108" s="152"/>
      <c r="AJ108" s="347"/>
      <c r="AK108" s="152"/>
      <c r="AL108" s="152"/>
      <c r="AM108" s="295"/>
      <c r="AN108" s="228"/>
      <c r="AO108" s="228"/>
      <c r="AP108" s="228"/>
      <c r="AQ108" s="228"/>
      <c r="AR108" s="228"/>
      <c r="AS108" s="348"/>
      <c r="AT108" s="264">
        <f t="shared" si="39"/>
        <v>0</v>
      </c>
      <c r="AU108" s="259"/>
      <c r="AV108" s="265">
        <f t="shared" si="79"/>
        <v>0</v>
      </c>
      <c r="AX108" s="265">
        <f t="shared" si="83"/>
        <v>0</v>
      </c>
      <c r="AZ108" s="492">
        <f t="shared" si="80"/>
        <v>0</v>
      </c>
      <c r="BB108" s="492">
        <f t="shared" si="81"/>
        <v>0</v>
      </c>
      <c r="BD108" s="265">
        <f t="shared" si="84"/>
        <v>0</v>
      </c>
      <c r="BE108" s="105"/>
      <c r="BF108" s="105"/>
      <c r="BG108" s="105"/>
      <c r="BH108" s="105"/>
      <c r="BI108" s="105"/>
      <c r="BJ108" s="105"/>
    </row>
    <row r="109" spans="2:62" ht="20.100000000000001" hidden="1" customHeight="1" outlineLevel="1">
      <c r="B109" s="100"/>
      <c r="C109" s="908"/>
      <c r="D109" s="909"/>
      <c r="E109" s="909"/>
      <c r="F109" s="910"/>
      <c r="G109" s="890"/>
      <c r="H109" s="891"/>
      <c r="I109" s="152"/>
      <c r="J109" s="152"/>
      <c r="K109" s="152"/>
      <c r="L109" s="152"/>
      <c r="M109" s="152"/>
      <c r="N109" s="152"/>
      <c r="O109" s="152"/>
      <c r="P109" s="153"/>
      <c r="Q109" s="153"/>
      <c r="R109" s="156">
        <f t="shared" si="75"/>
        <v>0</v>
      </c>
      <c r="S109" s="156">
        <f t="shared" si="76"/>
        <v>0</v>
      </c>
      <c r="U109" s="157">
        <f t="shared" si="82"/>
        <v>0</v>
      </c>
      <c r="W109" s="152"/>
      <c r="X109" s="152"/>
      <c r="Y109" s="152"/>
      <c r="Z109" s="152"/>
      <c r="AA109" s="152"/>
      <c r="AB109" s="152"/>
      <c r="AC109" s="347"/>
      <c r="AD109" s="152"/>
      <c r="AE109" s="152"/>
      <c r="AF109" s="152"/>
      <c r="AG109" s="152"/>
      <c r="AH109" s="152"/>
      <c r="AI109" s="152"/>
      <c r="AJ109" s="347"/>
      <c r="AK109" s="152"/>
      <c r="AL109" s="152"/>
      <c r="AM109" s="295"/>
      <c r="AN109" s="228"/>
      <c r="AO109" s="228"/>
      <c r="AP109" s="228"/>
      <c r="AQ109" s="228"/>
      <c r="AR109" s="228"/>
      <c r="AS109" s="348"/>
      <c r="AT109" s="264">
        <f t="shared" si="39"/>
        <v>0</v>
      </c>
      <c r="AU109" s="259"/>
      <c r="AV109" s="265">
        <f t="shared" si="79"/>
        <v>0</v>
      </c>
      <c r="AX109" s="265">
        <f t="shared" si="83"/>
        <v>0</v>
      </c>
      <c r="AZ109" s="492">
        <f t="shared" si="80"/>
        <v>0</v>
      </c>
      <c r="BB109" s="492">
        <f t="shared" si="81"/>
        <v>0</v>
      </c>
      <c r="BD109" s="265">
        <f t="shared" si="84"/>
        <v>0</v>
      </c>
      <c r="BE109" s="105"/>
      <c r="BF109" s="105"/>
      <c r="BG109" s="105"/>
      <c r="BH109" s="105"/>
      <c r="BI109" s="105"/>
      <c r="BJ109" s="105"/>
    </row>
    <row r="110" spans="2:62" ht="20.100000000000001" hidden="1" customHeight="1" outlineLevel="1">
      <c r="B110" s="100"/>
      <c r="C110" s="908"/>
      <c r="D110" s="909"/>
      <c r="E110" s="909"/>
      <c r="F110" s="910"/>
      <c r="G110" s="890"/>
      <c r="H110" s="891"/>
      <c r="I110" s="152"/>
      <c r="J110" s="152"/>
      <c r="K110" s="152"/>
      <c r="L110" s="152"/>
      <c r="M110" s="152"/>
      <c r="N110" s="152"/>
      <c r="O110" s="152"/>
      <c r="P110" s="153"/>
      <c r="Q110" s="153"/>
      <c r="R110" s="156">
        <f t="shared" si="75"/>
        <v>0</v>
      </c>
      <c r="S110" s="156">
        <f t="shared" si="76"/>
        <v>0</v>
      </c>
      <c r="U110" s="157">
        <f t="shared" si="82"/>
        <v>0</v>
      </c>
      <c r="W110" s="152"/>
      <c r="X110" s="152"/>
      <c r="Y110" s="152"/>
      <c r="Z110" s="152"/>
      <c r="AA110" s="152"/>
      <c r="AB110" s="152"/>
      <c r="AC110" s="347"/>
      <c r="AD110" s="152"/>
      <c r="AE110" s="152"/>
      <c r="AF110" s="152"/>
      <c r="AG110" s="152"/>
      <c r="AH110" s="152"/>
      <c r="AI110" s="152"/>
      <c r="AJ110" s="347"/>
      <c r="AK110" s="152"/>
      <c r="AL110" s="152"/>
      <c r="AM110" s="295"/>
      <c r="AN110" s="228"/>
      <c r="AO110" s="228"/>
      <c r="AP110" s="228"/>
      <c r="AQ110" s="228"/>
      <c r="AR110" s="228"/>
      <c r="AS110" s="348"/>
      <c r="AT110" s="264">
        <f t="shared" ref="AT110:AT112" si="85">((W110+AD110)*$W$7+(X110+AE110)*$X$7+(Y110+Z110+AF110+AG110)*$Z$7+(AA110+AH110)*$AA$7+(AB110+AI110)*$AB$7)*Zuschläge_IBN</f>
        <v>0</v>
      </c>
      <c r="AU110" s="259"/>
      <c r="AV110" s="265">
        <f t="shared" si="79"/>
        <v>0</v>
      </c>
      <c r="AX110" s="265">
        <f t="shared" si="83"/>
        <v>0</v>
      </c>
      <c r="AZ110" s="492">
        <f t="shared" si="80"/>
        <v>0</v>
      </c>
      <c r="BB110" s="492">
        <f t="shared" si="81"/>
        <v>0</v>
      </c>
      <c r="BD110" s="265">
        <f t="shared" si="84"/>
        <v>0</v>
      </c>
      <c r="BE110" s="105"/>
      <c r="BF110" s="105"/>
      <c r="BG110" s="105"/>
      <c r="BH110" s="105"/>
      <c r="BI110" s="105"/>
      <c r="BJ110" s="105"/>
    </row>
    <row r="111" spans="2:62" ht="20.100000000000001" hidden="1" customHeight="1" outlineLevel="1">
      <c r="B111" s="100"/>
      <c r="C111" s="908"/>
      <c r="D111" s="909"/>
      <c r="E111" s="909"/>
      <c r="F111" s="910"/>
      <c r="G111" s="890"/>
      <c r="H111" s="891"/>
      <c r="I111" s="152"/>
      <c r="J111" s="152"/>
      <c r="K111" s="152"/>
      <c r="L111" s="152"/>
      <c r="M111" s="152"/>
      <c r="N111" s="152"/>
      <c r="O111" s="152"/>
      <c r="P111" s="153"/>
      <c r="Q111" s="153"/>
      <c r="R111" s="156">
        <f t="shared" si="75"/>
        <v>0</v>
      </c>
      <c r="S111" s="156">
        <f t="shared" si="76"/>
        <v>0</v>
      </c>
      <c r="U111" s="157">
        <f t="shared" si="82"/>
        <v>0</v>
      </c>
      <c r="W111" s="152"/>
      <c r="X111" s="152"/>
      <c r="Y111" s="152"/>
      <c r="Z111" s="152"/>
      <c r="AA111" s="152"/>
      <c r="AB111" s="152"/>
      <c r="AC111" s="347"/>
      <c r="AD111" s="152"/>
      <c r="AE111" s="152"/>
      <c r="AF111" s="152"/>
      <c r="AG111" s="152"/>
      <c r="AH111" s="152"/>
      <c r="AI111" s="152"/>
      <c r="AJ111" s="347"/>
      <c r="AK111" s="152"/>
      <c r="AL111" s="152"/>
      <c r="AM111" s="295"/>
      <c r="AN111" s="228"/>
      <c r="AO111" s="228"/>
      <c r="AP111" s="228"/>
      <c r="AQ111" s="228"/>
      <c r="AR111" s="228"/>
      <c r="AS111" s="348"/>
      <c r="AT111" s="264">
        <f t="shared" si="85"/>
        <v>0</v>
      </c>
      <c r="AU111" s="259"/>
      <c r="AV111" s="265">
        <f t="shared" si="79"/>
        <v>0</v>
      </c>
      <c r="AX111" s="265">
        <f t="shared" si="83"/>
        <v>0</v>
      </c>
      <c r="AZ111" s="492">
        <f t="shared" si="80"/>
        <v>0</v>
      </c>
      <c r="BB111" s="492">
        <f t="shared" si="81"/>
        <v>0</v>
      </c>
      <c r="BD111" s="265">
        <f t="shared" si="84"/>
        <v>0</v>
      </c>
      <c r="BE111" s="105"/>
      <c r="BF111" s="105"/>
      <c r="BG111" s="105"/>
      <c r="BH111" s="105"/>
      <c r="BI111" s="105"/>
      <c r="BJ111" s="105"/>
    </row>
    <row r="112" spans="2:62" ht="20.100000000000001" hidden="1" customHeight="1" outlineLevel="1">
      <c r="B112" s="100"/>
      <c r="C112" s="908"/>
      <c r="D112" s="909"/>
      <c r="E112" s="909"/>
      <c r="F112" s="910"/>
      <c r="G112" s="890"/>
      <c r="H112" s="891"/>
      <c r="I112" s="152"/>
      <c r="J112" s="152"/>
      <c r="K112" s="152"/>
      <c r="L112" s="152"/>
      <c r="M112" s="152"/>
      <c r="N112" s="152"/>
      <c r="O112" s="152"/>
      <c r="P112" s="153"/>
      <c r="Q112" s="153"/>
      <c r="R112" s="156">
        <f t="shared" si="75"/>
        <v>0</v>
      </c>
      <c r="S112" s="156">
        <f t="shared" si="76"/>
        <v>0</v>
      </c>
      <c r="U112" s="157">
        <f t="shared" si="82"/>
        <v>0</v>
      </c>
      <c r="W112" s="152"/>
      <c r="X112" s="152"/>
      <c r="Y112" s="152"/>
      <c r="Z112" s="152"/>
      <c r="AA112" s="152"/>
      <c r="AB112" s="152"/>
      <c r="AC112" s="347"/>
      <c r="AD112" s="152"/>
      <c r="AE112" s="152"/>
      <c r="AF112" s="152"/>
      <c r="AG112" s="152"/>
      <c r="AH112" s="152"/>
      <c r="AI112" s="152"/>
      <c r="AJ112" s="347"/>
      <c r="AK112" s="152"/>
      <c r="AL112" s="152"/>
      <c r="AM112" s="295"/>
      <c r="AN112" s="228"/>
      <c r="AO112" s="228"/>
      <c r="AP112" s="228"/>
      <c r="AQ112" s="228"/>
      <c r="AR112" s="228"/>
      <c r="AS112" s="348"/>
      <c r="AT112" s="264">
        <f t="shared" si="85"/>
        <v>0</v>
      </c>
      <c r="AU112" s="259"/>
      <c r="AV112" s="265">
        <f t="shared" si="79"/>
        <v>0</v>
      </c>
      <c r="AX112" s="265">
        <f t="shared" si="83"/>
        <v>0</v>
      </c>
      <c r="AZ112" s="492">
        <f t="shared" si="80"/>
        <v>0</v>
      </c>
      <c r="BB112" s="492">
        <f t="shared" si="81"/>
        <v>0</v>
      </c>
      <c r="BD112" s="265">
        <f t="shared" si="84"/>
        <v>0</v>
      </c>
      <c r="BE112" s="105"/>
      <c r="BF112" s="105"/>
      <c r="BG112" s="105"/>
      <c r="BH112" s="105"/>
      <c r="BI112" s="105"/>
      <c r="BJ112" s="105"/>
    </row>
    <row r="113" spans="2:62" ht="9.9499999999999993" hidden="1" customHeight="1" outlineLevel="1">
      <c r="B113" s="101"/>
      <c r="C113" s="208"/>
      <c r="D113" s="208"/>
      <c r="E113" s="208"/>
      <c r="F113" s="208"/>
      <c r="G113" s="237"/>
      <c r="H113" s="207"/>
      <c r="I113" s="257"/>
      <c r="J113" s="257"/>
      <c r="K113" s="257"/>
      <c r="L113" s="257"/>
      <c r="M113" s="257"/>
      <c r="N113" s="257"/>
      <c r="O113" s="257"/>
      <c r="P113" s="256"/>
      <c r="Q113" s="102"/>
      <c r="R113" s="102"/>
      <c r="S113" s="102"/>
      <c r="U113" s="98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Z113" s="493"/>
      <c r="BE113" s="105"/>
      <c r="BF113" s="105"/>
      <c r="BG113" s="105"/>
      <c r="BH113" s="105"/>
      <c r="BI113" s="105"/>
      <c r="BJ113" s="105"/>
    </row>
    <row r="114" spans="2:62" ht="20.100000000000001" customHeight="1" collapsed="1">
      <c r="B114" s="151">
        <f>B97+1</f>
        <v>7</v>
      </c>
      <c r="C114" s="916"/>
      <c r="D114" s="917"/>
      <c r="E114" s="917"/>
      <c r="F114" s="918"/>
      <c r="G114" s="429"/>
      <c r="H114" s="206">
        <v>1</v>
      </c>
      <c r="I114" s="642">
        <f t="shared" ref="I114" si="86">$H114*SUM(I115:I129)</f>
        <v>0</v>
      </c>
      <c r="J114" s="643">
        <f t="shared" ref="J114:O114" si="87">$H114*SUM(J115:J129)</f>
        <v>0</v>
      </c>
      <c r="K114" s="644">
        <f t="shared" si="87"/>
        <v>0</v>
      </c>
      <c r="L114" s="645">
        <f t="shared" si="87"/>
        <v>0</v>
      </c>
      <c r="M114" s="645">
        <f t="shared" si="87"/>
        <v>0</v>
      </c>
      <c r="N114" s="644">
        <f t="shared" si="87"/>
        <v>0</v>
      </c>
      <c r="O114" s="642">
        <f t="shared" si="87"/>
        <v>0</v>
      </c>
      <c r="P114" s="209">
        <f t="shared" ref="P114:Q114" si="88">$H114*SUM(P115:P129)</f>
        <v>0</v>
      </c>
      <c r="Q114" s="210">
        <f t="shared" si="88"/>
        <v>0</v>
      </c>
      <c r="R114" s="136">
        <f t="shared" ref="R114:R129" si="89">P114*(1+Gewinn)*(1+SicherheitAngebot)</f>
        <v>0</v>
      </c>
      <c r="S114" s="137">
        <f t="shared" ref="S114:S129" si="90">Q114*(1+MGKZ)*(1+Gewinn)*(1+SicherheitAngebot)</f>
        <v>0</v>
      </c>
      <c r="U114" s="10">
        <f>I114*$I$7+J114*$J$7+K114*$K$7+L114*$L$7+M114*$M$7+N114*$N$7+O114*$O$7+R114+S114</f>
        <v>0</v>
      </c>
      <c r="W114" s="646">
        <f t="shared" ref="W114:AB114" si="91">$H114*SUM(W115:W129)</f>
        <v>0</v>
      </c>
      <c r="X114" s="647">
        <f t="shared" si="91"/>
        <v>0</v>
      </c>
      <c r="Y114" s="648">
        <f t="shared" si="91"/>
        <v>0</v>
      </c>
      <c r="Z114" s="649">
        <f t="shared" si="91"/>
        <v>0</v>
      </c>
      <c r="AA114" s="648">
        <f t="shared" si="91"/>
        <v>0</v>
      </c>
      <c r="AB114" s="646">
        <f t="shared" si="91"/>
        <v>0</v>
      </c>
      <c r="AC114" s="258"/>
      <c r="AD114" s="646">
        <f t="shared" ref="AD114:AM114" si="92">$H114*SUM(AD115:AD129)</f>
        <v>0</v>
      </c>
      <c r="AE114" s="647">
        <f t="shared" si="92"/>
        <v>0</v>
      </c>
      <c r="AF114" s="648">
        <f t="shared" si="92"/>
        <v>0</v>
      </c>
      <c r="AG114" s="649">
        <f t="shared" si="92"/>
        <v>0</v>
      </c>
      <c r="AH114" s="648">
        <f t="shared" si="92"/>
        <v>0</v>
      </c>
      <c r="AI114" s="646">
        <f t="shared" si="92"/>
        <v>0</v>
      </c>
      <c r="AJ114" s="258"/>
      <c r="AK114" s="653">
        <f t="shared" si="92"/>
        <v>0</v>
      </c>
      <c r="AL114" s="653">
        <f t="shared" si="92"/>
        <v>0</v>
      </c>
      <c r="AM114" s="653">
        <f t="shared" si="92"/>
        <v>0</v>
      </c>
      <c r="AN114" s="227">
        <f>$H114*SUM(AN115:AN129)*(1+Gewinn)*(1+SicherheitAngebot)</f>
        <v>0</v>
      </c>
      <c r="AO114" s="227">
        <f>$H114*SUM(AO115:AO129)*(1+Gewinn)*(1+SicherheitAngebot)</f>
        <v>0</v>
      </c>
      <c r="AP114" s="227">
        <f>$H114*SUM(AP115:AP129)*(1+Gewinn)*(1+SicherheitAngebot)</f>
        <v>0</v>
      </c>
      <c r="AQ114" s="227">
        <f>$H114*SUM(AQ115:AQ129)*(1+Gewinn)*(1+SicherheitAngebot)</f>
        <v>0</v>
      </c>
      <c r="AR114" s="227">
        <f>$H114*SUM(AR115:AR129)*(1+Gewinn)*(1+SicherheitAngebot)</f>
        <v>0</v>
      </c>
      <c r="AS114" s="262"/>
      <c r="AT114" s="263">
        <f t="shared" ref="AT114:AT177" si="93">((W114+AD114)*$W$7+(X114+AE114)*$X$7+(Y114+Z114+AF114+AG114)*$Z$7+(AA114+AH114)*$AA$7+(AB114+AI114)*$AB$7)*Zuschläge_IBN</f>
        <v>0</v>
      </c>
      <c r="AU114" s="259"/>
      <c r="AV114" s="491">
        <f>AK114*$AK$7+AL114*$AL$7+AM114*$AM$7+SUM(AN114:AR114)+AT114/Zuschläge_IBN+AT114</f>
        <v>0</v>
      </c>
      <c r="AX114" s="685">
        <f>U114+AV114</f>
        <v>0</v>
      </c>
      <c r="AZ114" s="490">
        <f>IF(H114&gt;0,U114/(1+SicherheitAngebot)*(1+Sicherheit),0)</f>
        <v>0</v>
      </c>
      <c r="BB114" s="490">
        <f>IF(H114&gt;0,AV114/(1+SicherheitAngebot)*(1+Sicherheit),0)</f>
        <v>0</v>
      </c>
      <c r="BD114" s="490">
        <f>AZ114+BB114</f>
        <v>0</v>
      </c>
      <c r="BE114" s="105"/>
      <c r="BF114" s="105"/>
      <c r="BG114" s="105"/>
      <c r="BH114" s="105"/>
      <c r="BI114" s="105"/>
      <c r="BJ114" s="105"/>
    </row>
    <row r="115" spans="2:62" ht="20.100000000000001" hidden="1" customHeight="1" outlineLevel="1">
      <c r="B115" s="99"/>
      <c r="C115" s="908"/>
      <c r="D115" s="909"/>
      <c r="E115" s="909"/>
      <c r="F115" s="910"/>
      <c r="G115" s="890"/>
      <c r="H115" s="901"/>
      <c r="I115" s="152"/>
      <c r="J115" s="152"/>
      <c r="K115" s="152"/>
      <c r="L115" s="152"/>
      <c r="M115" s="152"/>
      <c r="N115" s="152"/>
      <c r="O115" s="152"/>
      <c r="P115" s="153"/>
      <c r="Q115" s="153"/>
      <c r="R115" s="156">
        <f t="shared" si="89"/>
        <v>0</v>
      </c>
      <c r="S115" s="156">
        <f t="shared" si="90"/>
        <v>0</v>
      </c>
      <c r="U115" s="157">
        <f>I115*$I$7+J115*$J$7+K115*$K$7+L115*$L$7+M115*$M$7+N115*$N$7+O115*$O$7+R115+S115</f>
        <v>0</v>
      </c>
      <c r="W115" s="152"/>
      <c r="X115" s="152"/>
      <c r="Y115" s="152"/>
      <c r="Z115" s="152"/>
      <c r="AA115" s="152"/>
      <c r="AB115" s="152"/>
      <c r="AC115" s="347"/>
      <c r="AD115" s="152"/>
      <c r="AE115" s="152"/>
      <c r="AF115" s="152"/>
      <c r="AG115" s="152"/>
      <c r="AH115" s="152"/>
      <c r="AI115" s="152"/>
      <c r="AJ115" s="347"/>
      <c r="AK115" s="152"/>
      <c r="AL115" s="152"/>
      <c r="AM115" s="295"/>
      <c r="AN115" s="228"/>
      <c r="AO115" s="228"/>
      <c r="AP115" s="228"/>
      <c r="AQ115" s="228"/>
      <c r="AR115" s="228"/>
      <c r="AS115" s="348"/>
      <c r="AT115" s="264">
        <f t="shared" si="93"/>
        <v>0</v>
      </c>
      <c r="AU115" s="259"/>
      <c r="AV115" s="265">
        <f t="shared" ref="AV115:AV129" si="94">AK115*$AK$7+AL115*$AL$7+AM115*$AM$7+SUM(AN115:AR115)*(1+Gewinn)*(1+SicherheitAngebot)+AT115/Zuschläge_IBN+AT115</f>
        <v>0</v>
      </c>
      <c r="AX115" s="265">
        <f>U115+AV115</f>
        <v>0</v>
      </c>
      <c r="AZ115" s="492">
        <f t="shared" ref="AZ115:AZ129" si="95">U115/(1+SicherheitAngebot)*(1+Sicherheit)</f>
        <v>0</v>
      </c>
      <c r="BB115" s="492">
        <f t="shared" ref="BB115:BB129" si="96">AV115/(1+SicherheitAngebot)*(1+Sicherheit)</f>
        <v>0</v>
      </c>
      <c r="BD115" s="265">
        <f>AZ115+BB115</f>
        <v>0</v>
      </c>
      <c r="BE115" s="105"/>
      <c r="BF115" s="105"/>
      <c r="BG115" s="105"/>
      <c r="BH115" s="105"/>
      <c r="BI115" s="105"/>
      <c r="BJ115" s="105"/>
    </row>
    <row r="116" spans="2:62" ht="20.100000000000001" hidden="1" customHeight="1" outlineLevel="1">
      <c r="B116" s="100"/>
      <c r="C116" s="908"/>
      <c r="D116" s="909"/>
      <c r="E116" s="909"/>
      <c r="F116" s="910"/>
      <c r="G116" s="890"/>
      <c r="H116" s="891"/>
      <c r="I116" s="152"/>
      <c r="J116" s="152"/>
      <c r="K116" s="152"/>
      <c r="L116" s="152"/>
      <c r="M116" s="152"/>
      <c r="N116" s="152"/>
      <c r="O116" s="152"/>
      <c r="P116" s="153"/>
      <c r="Q116" s="153"/>
      <c r="R116" s="156">
        <f t="shared" si="89"/>
        <v>0</v>
      </c>
      <c r="S116" s="156">
        <f t="shared" si="90"/>
        <v>0</v>
      </c>
      <c r="U116" s="157">
        <f t="shared" ref="U116:U129" si="97">I116*$I$7+J116*$J$7+K116*$K$7+L116*$L$7+M116*$M$7+N116*$N$7+O116*$O$7+R116+S116</f>
        <v>0</v>
      </c>
      <c r="W116" s="152"/>
      <c r="X116" s="152"/>
      <c r="Y116" s="152"/>
      <c r="Z116" s="152"/>
      <c r="AA116" s="152"/>
      <c r="AB116" s="152"/>
      <c r="AC116" s="347"/>
      <c r="AD116" s="152"/>
      <c r="AE116" s="152"/>
      <c r="AF116" s="152"/>
      <c r="AG116" s="152"/>
      <c r="AH116" s="152"/>
      <c r="AI116" s="152"/>
      <c r="AJ116" s="347"/>
      <c r="AK116" s="152"/>
      <c r="AL116" s="152"/>
      <c r="AM116" s="295"/>
      <c r="AN116" s="228"/>
      <c r="AO116" s="228"/>
      <c r="AP116" s="228"/>
      <c r="AQ116" s="228"/>
      <c r="AR116" s="228"/>
      <c r="AS116" s="348"/>
      <c r="AT116" s="264">
        <f t="shared" si="93"/>
        <v>0</v>
      </c>
      <c r="AU116" s="259"/>
      <c r="AV116" s="265">
        <f t="shared" si="94"/>
        <v>0</v>
      </c>
      <c r="AX116" s="265">
        <f t="shared" ref="AX116:AX129" si="98">U116+AV116</f>
        <v>0</v>
      </c>
      <c r="AZ116" s="492">
        <f t="shared" si="95"/>
        <v>0</v>
      </c>
      <c r="BB116" s="492">
        <f t="shared" si="96"/>
        <v>0</v>
      </c>
      <c r="BD116" s="265">
        <f t="shared" ref="BD116:BD129" si="99">AZ116+BB116</f>
        <v>0</v>
      </c>
      <c r="BE116" s="105"/>
      <c r="BF116" s="105"/>
      <c r="BG116" s="105"/>
      <c r="BH116" s="105"/>
      <c r="BI116" s="105"/>
      <c r="BJ116" s="105"/>
    </row>
    <row r="117" spans="2:62" ht="20.100000000000001" hidden="1" customHeight="1" outlineLevel="1">
      <c r="B117" s="100"/>
      <c r="C117" s="908"/>
      <c r="D117" s="909"/>
      <c r="E117" s="909"/>
      <c r="F117" s="910"/>
      <c r="G117" s="890"/>
      <c r="H117" s="891"/>
      <c r="I117" s="152"/>
      <c r="J117" s="152"/>
      <c r="K117" s="152"/>
      <c r="L117" s="152"/>
      <c r="M117" s="152"/>
      <c r="N117" s="152"/>
      <c r="O117" s="152"/>
      <c r="P117" s="153"/>
      <c r="Q117" s="153"/>
      <c r="R117" s="156">
        <f t="shared" si="89"/>
        <v>0</v>
      </c>
      <c r="S117" s="156">
        <f t="shared" si="90"/>
        <v>0</v>
      </c>
      <c r="U117" s="157">
        <f t="shared" si="97"/>
        <v>0</v>
      </c>
      <c r="W117" s="152"/>
      <c r="X117" s="152"/>
      <c r="Y117" s="152"/>
      <c r="Z117" s="152"/>
      <c r="AA117" s="152"/>
      <c r="AB117" s="152"/>
      <c r="AC117" s="347"/>
      <c r="AD117" s="152"/>
      <c r="AE117" s="152"/>
      <c r="AF117" s="152"/>
      <c r="AG117" s="152"/>
      <c r="AH117" s="152"/>
      <c r="AI117" s="152"/>
      <c r="AJ117" s="347"/>
      <c r="AK117" s="152"/>
      <c r="AL117" s="152"/>
      <c r="AM117" s="295"/>
      <c r="AN117" s="228"/>
      <c r="AO117" s="228"/>
      <c r="AP117" s="228"/>
      <c r="AQ117" s="228"/>
      <c r="AR117" s="228"/>
      <c r="AS117" s="348"/>
      <c r="AT117" s="264">
        <f t="shared" si="93"/>
        <v>0</v>
      </c>
      <c r="AU117" s="259"/>
      <c r="AV117" s="265">
        <f t="shared" si="94"/>
        <v>0</v>
      </c>
      <c r="AX117" s="265">
        <f t="shared" si="98"/>
        <v>0</v>
      </c>
      <c r="AZ117" s="492">
        <f t="shared" si="95"/>
        <v>0</v>
      </c>
      <c r="BB117" s="492">
        <f t="shared" si="96"/>
        <v>0</v>
      </c>
      <c r="BD117" s="265">
        <f t="shared" si="99"/>
        <v>0</v>
      </c>
      <c r="BE117" s="105"/>
      <c r="BF117" s="105"/>
      <c r="BG117" s="105"/>
      <c r="BH117" s="105"/>
      <c r="BI117" s="105"/>
      <c r="BJ117" s="105"/>
    </row>
    <row r="118" spans="2:62" ht="20.100000000000001" hidden="1" customHeight="1" outlineLevel="1">
      <c r="B118" s="100"/>
      <c r="C118" s="908"/>
      <c r="D118" s="909"/>
      <c r="E118" s="909"/>
      <c r="F118" s="910"/>
      <c r="G118" s="890"/>
      <c r="H118" s="891"/>
      <c r="I118" s="152"/>
      <c r="J118" s="152"/>
      <c r="K118" s="152"/>
      <c r="L118" s="152"/>
      <c r="M118" s="152"/>
      <c r="N118" s="152"/>
      <c r="O118" s="152"/>
      <c r="P118" s="153"/>
      <c r="Q118" s="153"/>
      <c r="R118" s="156">
        <f t="shared" si="89"/>
        <v>0</v>
      </c>
      <c r="S118" s="156">
        <f t="shared" si="90"/>
        <v>0</v>
      </c>
      <c r="U118" s="157">
        <f t="shared" si="97"/>
        <v>0</v>
      </c>
      <c r="W118" s="152"/>
      <c r="X118" s="152"/>
      <c r="Y118" s="152"/>
      <c r="Z118" s="152"/>
      <c r="AA118" s="152"/>
      <c r="AB118" s="152"/>
      <c r="AC118" s="347"/>
      <c r="AD118" s="152"/>
      <c r="AE118" s="152"/>
      <c r="AF118" s="152"/>
      <c r="AG118" s="152"/>
      <c r="AH118" s="152"/>
      <c r="AI118" s="152"/>
      <c r="AJ118" s="347"/>
      <c r="AK118" s="152"/>
      <c r="AL118" s="152"/>
      <c r="AM118" s="295"/>
      <c r="AN118" s="228"/>
      <c r="AO118" s="228"/>
      <c r="AP118" s="228"/>
      <c r="AQ118" s="228"/>
      <c r="AR118" s="228"/>
      <c r="AS118" s="348"/>
      <c r="AT118" s="264">
        <f t="shared" si="93"/>
        <v>0</v>
      </c>
      <c r="AU118" s="259"/>
      <c r="AV118" s="265">
        <f t="shared" si="94"/>
        <v>0</v>
      </c>
      <c r="AX118" s="265">
        <f t="shared" si="98"/>
        <v>0</v>
      </c>
      <c r="AZ118" s="492">
        <f t="shared" si="95"/>
        <v>0</v>
      </c>
      <c r="BB118" s="492">
        <f t="shared" si="96"/>
        <v>0</v>
      </c>
      <c r="BD118" s="265">
        <f t="shared" si="99"/>
        <v>0</v>
      </c>
      <c r="BE118" s="105"/>
      <c r="BF118" s="105"/>
      <c r="BG118" s="105"/>
      <c r="BH118" s="105"/>
      <c r="BI118" s="105"/>
      <c r="BJ118" s="105"/>
    </row>
    <row r="119" spans="2:62" ht="20.100000000000001" hidden="1" customHeight="1" outlineLevel="1">
      <c r="B119" s="100"/>
      <c r="C119" s="908"/>
      <c r="D119" s="909"/>
      <c r="E119" s="909"/>
      <c r="F119" s="910"/>
      <c r="G119" s="890"/>
      <c r="H119" s="891"/>
      <c r="I119" s="152"/>
      <c r="J119" s="152"/>
      <c r="K119" s="152"/>
      <c r="L119" s="152"/>
      <c r="M119" s="152"/>
      <c r="N119" s="152"/>
      <c r="O119" s="152"/>
      <c r="P119" s="153"/>
      <c r="Q119" s="153"/>
      <c r="R119" s="156">
        <f t="shared" si="89"/>
        <v>0</v>
      </c>
      <c r="S119" s="156">
        <f t="shared" si="90"/>
        <v>0</v>
      </c>
      <c r="U119" s="157">
        <f t="shared" si="97"/>
        <v>0</v>
      </c>
      <c r="W119" s="152"/>
      <c r="X119" s="152"/>
      <c r="Y119" s="152"/>
      <c r="Z119" s="152"/>
      <c r="AA119" s="152"/>
      <c r="AB119" s="152"/>
      <c r="AC119" s="347"/>
      <c r="AD119" s="152"/>
      <c r="AE119" s="152"/>
      <c r="AF119" s="152"/>
      <c r="AG119" s="152"/>
      <c r="AH119" s="152"/>
      <c r="AI119" s="152"/>
      <c r="AJ119" s="347"/>
      <c r="AK119" s="152"/>
      <c r="AL119" s="152"/>
      <c r="AM119" s="295"/>
      <c r="AN119" s="228"/>
      <c r="AO119" s="228"/>
      <c r="AP119" s="228"/>
      <c r="AQ119" s="228"/>
      <c r="AR119" s="228"/>
      <c r="AS119" s="348"/>
      <c r="AT119" s="264">
        <f t="shared" si="93"/>
        <v>0</v>
      </c>
      <c r="AU119" s="259"/>
      <c r="AV119" s="265">
        <f t="shared" si="94"/>
        <v>0</v>
      </c>
      <c r="AX119" s="265">
        <f t="shared" si="98"/>
        <v>0</v>
      </c>
      <c r="AZ119" s="492">
        <f t="shared" si="95"/>
        <v>0</v>
      </c>
      <c r="BB119" s="492">
        <f t="shared" si="96"/>
        <v>0</v>
      </c>
      <c r="BD119" s="265">
        <f t="shared" si="99"/>
        <v>0</v>
      </c>
      <c r="BE119" s="105"/>
      <c r="BF119" s="105"/>
      <c r="BG119" s="105"/>
      <c r="BH119" s="105"/>
      <c r="BI119" s="105"/>
      <c r="BJ119" s="105"/>
    </row>
    <row r="120" spans="2:62" ht="20.100000000000001" hidden="1" customHeight="1" outlineLevel="1">
      <c r="B120" s="100"/>
      <c r="C120" s="908"/>
      <c r="D120" s="909"/>
      <c r="E120" s="909"/>
      <c r="F120" s="910"/>
      <c r="G120" s="890"/>
      <c r="H120" s="891"/>
      <c r="I120" s="152"/>
      <c r="J120" s="152"/>
      <c r="K120" s="152"/>
      <c r="L120" s="152"/>
      <c r="M120" s="152"/>
      <c r="N120" s="152"/>
      <c r="O120" s="152"/>
      <c r="P120" s="153"/>
      <c r="Q120" s="153"/>
      <c r="R120" s="156">
        <f t="shared" si="89"/>
        <v>0</v>
      </c>
      <c r="S120" s="156">
        <f t="shared" si="90"/>
        <v>0</v>
      </c>
      <c r="U120" s="157">
        <f t="shared" si="97"/>
        <v>0</v>
      </c>
      <c r="W120" s="152"/>
      <c r="X120" s="152"/>
      <c r="Y120" s="152"/>
      <c r="Z120" s="152"/>
      <c r="AA120" s="152"/>
      <c r="AB120" s="152"/>
      <c r="AC120" s="347"/>
      <c r="AD120" s="152"/>
      <c r="AE120" s="152"/>
      <c r="AF120" s="152"/>
      <c r="AG120" s="152"/>
      <c r="AH120" s="152"/>
      <c r="AI120" s="152"/>
      <c r="AJ120" s="347"/>
      <c r="AK120" s="152"/>
      <c r="AL120" s="152"/>
      <c r="AM120" s="295"/>
      <c r="AN120" s="228"/>
      <c r="AO120" s="228"/>
      <c r="AP120" s="228"/>
      <c r="AQ120" s="228"/>
      <c r="AR120" s="228"/>
      <c r="AS120" s="348"/>
      <c r="AT120" s="264">
        <f t="shared" si="93"/>
        <v>0</v>
      </c>
      <c r="AU120" s="259"/>
      <c r="AV120" s="265">
        <f t="shared" si="94"/>
        <v>0</v>
      </c>
      <c r="AX120" s="265">
        <f t="shared" si="98"/>
        <v>0</v>
      </c>
      <c r="AZ120" s="492">
        <f t="shared" si="95"/>
        <v>0</v>
      </c>
      <c r="BB120" s="492">
        <f t="shared" si="96"/>
        <v>0</v>
      </c>
      <c r="BD120" s="265">
        <f t="shared" si="99"/>
        <v>0</v>
      </c>
      <c r="BE120" s="105"/>
      <c r="BF120" s="105"/>
      <c r="BG120" s="105"/>
      <c r="BH120" s="105"/>
      <c r="BI120" s="105"/>
      <c r="BJ120" s="105"/>
    </row>
    <row r="121" spans="2:62" ht="20.100000000000001" hidden="1" customHeight="1" outlineLevel="1">
      <c r="B121" s="100"/>
      <c r="C121" s="908"/>
      <c r="D121" s="909"/>
      <c r="E121" s="909"/>
      <c r="F121" s="910"/>
      <c r="G121" s="890"/>
      <c r="H121" s="891"/>
      <c r="I121" s="152"/>
      <c r="J121" s="152"/>
      <c r="K121" s="152"/>
      <c r="L121" s="152"/>
      <c r="M121" s="152"/>
      <c r="N121" s="152"/>
      <c r="O121" s="152"/>
      <c r="P121" s="153"/>
      <c r="Q121" s="153"/>
      <c r="R121" s="156">
        <f t="shared" si="89"/>
        <v>0</v>
      </c>
      <c r="S121" s="156">
        <f t="shared" si="90"/>
        <v>0</v>
      </c>
      <c r="U121" s="157">
        <f t="shared" si="97"/>
        <v>0</v>
      </c>
      <c r="W121" s="152"/>
      <c r="X121" s="152"/>
      <c r="Y121" s="152"/>
      <c r="Z121" s="152"/>
      <c r="AA121" s="152"/>
      <c r="AB121" s="152"/>
      <c r="AC121" s="347"/>
      <c r="AD121" s="152"/>
      <c r="AE121" s="152"/>
      <c r="AF121" s="152"/>
      <c r="AG121" s="152"/>
      <c r="AH121" s="152"/>
      <c r="AI121" s="152"/>
      <c r="AJ121" s="347"/>
      <c r="AK121" s="152"/>
      <c r="AL121" s="152"/>
      <c r="AM121" s="295"/>
      <c r="AN121" s="228"/>
      <c r="AO121" s="228"/>
      <c r="AP121" s="228"/>
      <c r="AQ121" s="228"/>
      <c r="AR121" s="228"/>
      <c r="AS121" s="348"/>
      <c r="AT121" s="264">
        <f t="shared" si="93"/>
        <v>0</v>
      </c>
      <c r="AU121" s="259"/>
      <c r="AV121" s="265">
        <f t="shared" si="94"/>
        <v>0</v>
      </c>
      <c r="AX121" s="265">
        <f t="shared" si="98"/>
        <v>0</v>
      </c>
      <c r="AZ121" s="492">
        <f t="shared" si="95"/>
        <v>0</v>
      </c>
      <c r="BB121" s="492">
        <f t="shared" si="96"/>
        <v>0</v>
      </c>
      <c r="BD121" s="265">
        <f t="shared" si="99"/>
        <v>0</v>
      </c>
      <c r="BE121" s="105"/>
      <c r="BF121" s="105"/>
      <c r="BG121" s="105"/>
      <c r="BH121" s="105"/>
      <c r="BI121" s="105"/>
      <c r="BJ121" s="105"/>
    </row>
    <row r="122" spans="2:62" ht="20.100000000000001" hidden="1" customHeight="1" outlineLevel="1">
      <c r="B122" s="100"/>
      <c r="C122" s="908"/>
      <c r="D122" s="909"/>
      <c r="E122" s="909"/>
      <c r="F122" s="910"/>
      <c r="G122" s="890"/>
      <c r="H122" s="891"/>
      <c r="I122" s="152"/>
      <c r="J122" s="152"/>
      <c r="K122" s="152"/>
      <c r="L122" s="152"/>
      <c r="M122" s="152"/>
      <c r="N122" s="152"/>
      <c r="O122" s="152"/>
      <c r="P122" s="153"/>
      <c r="Q122" s="153"/>
      <c r="R122" s="156">
        <f t="shared" si="89"/>
        <v>0</v>
      </c>
      <c r="S122" s="156">
        <f t="shared" si="90"/>
        <v>0</v>
      </c>
      <c r="U122" s="157">
        <f t="shared" si="97"/>
        <v>0</v>
      </c>
      <c r="W122" s="152"/>
      <c r="X122" s="152"/>
      <c r="Y122" s="152"/>
      <c r="Z122" s="152"/>
      <c r="AA122" s="152"/>
      <c r="AB122" s="152"/>
      <c r="AC122" s="347"/>
      <c r="AD122" s="152"/>
      <c r="AE122" s="152"/>
      <c r="AF122" s="152"/>
      <c r="AG122" s="152"/>
      <c r="AH122" s="152"/>
      <c r="AI122" s="152"/>
      <c r="AJ122" s="347"/>
      <c r="AK122" s="152"/>
      <c r="AL122" s="152"/>
      <c r="AM122" s="295"/>
      <c r="AN122" s="228"/>
      <c r="AO122" s="228"/>
      <c r="AP122" s="228"/>
      <c r="AQ122" s="228"/>
      <c r="AR122" s="228"/>
      <c r="AS122" s="348"/>
      <c r="AT122" s="264">
        <f t="shared" si="93"/>
        <v>0</v>
      </c>
      <c r="AU122" s="259"/>
      <c r="AV122" s="265">
        <f t="shared" si="94"/>
        <v>0</v>
      </c>
      <c r="AX122" s="265">
        <f t="shared" si="98"/>
        <v>0</v>
      </c>
      <c r="AZ122" s="492">
        <f t="shared" si="95"/>
        <v>0</v>
      </c>
      <c r="BB122" s="492">
        <f t="shared" si="96"/>
        <v>0</v>
      </c>
      <c r="BD122" s="265">
        <f t="shared" si="99"/>
        <v>0</v>
      </c>
      <c r="BE122" s="105"/>
      <c r="BF122" s="105"/>
      <c r="BG122" s="105"/>
      <c r="BH122" s="105"/>
      <c r="BI122" s="105"/>
      <c r="BJ122" s="105"/>
    </row>
    <row r="123" spans="2:62" ht="20.100000000000001" hidden="1" customHeight="1" outlineLevel="1">
      <c r="B123" s="100"/>
      <c r="C123" s="908"/>
      <c r="D123" s="909"/>
      <c r="E123" s="909"/>
      <c r="F123" s="910"/>
      <c r="G123" s="890"/>
      <c r="H123" s="891"/>
      <c r="I123" s="152"/>
      <c r="J123" s="152"/>
      <c r="K123" s="152"/>
      <c r="L123" s="152"/>
      <c r="M123" s="152"/>
      <c r="N123" s="152"/>
      <c r="O123" s="152"/>
      <c r="P123" s="153"/>
      <c r="Q123" s="153"/>
      <c r="R123" s="156">
        <f t="shared" si="89"/>
        <v>0</v>
      </c>
      <c r="S123" s="156">
        <f t="shared" si="90"/>
        <v>0</v>
      </c>
      <c r="U123" s="157">
        <f t="shared" si="97"/>
        <v>0</v>
      </c>
      <c r="W123" s="152"/>
      <c r="X123" s="152"/>
      <c r="Y123" s="152"/>
      <c r="Z123" s="152"/>
      <c r="AA123" s="152"/>
      <c r="AB123" s="152"/>
      <c r="AC123" s="347"/>
      <c r="AD123" s="152"/>
      <c r="AE123" s="152"/>
      <c r="AF123" s="152"/>
      <c r="AG123" s="152"/>
      <c r="AH123" s="152"/>
      <c r="AI123" s="152"/>
      <c r="AJ123" s="347"/>
      <c r="AK123" s="152"/>
      <c r="AL123" s="152"/>
      <c r="AM123" s="295"/>
      <c r="AN123" s="228"/>
      <c r="AO123" s="228"/>
      <c r="AP123" s="228"/>
      <c r="AQ123" s="228"/>
      <c r="AR123" s="228"/>
      <c r="AS123" s="348"/>
      <c r="AT123" s="264">
        <f t="shared" si="93"/>
        <v>0</v>
      </c>
      <c r="AU123" s="259"/>
      <c r="AV123" s="265">
        <f t="shared" si="94"/>
        <v>0</v>
      </c>
      <c r="AX123" s="265">
        <f t="shared" si="98"/>
        <v>0</v>
      </c>
      <c r="AZ123" s="492">
        <f t="shared" si="95"/>
        <v>0</v>
      </c>
      <c r="BB123" s="492">
        <f t="shared" si="96"/>
        <v>0</v>
      </c>
      <c r="BD123" s="265">
        <f t="shared" si="99"/>
        <v>0</v>
      </c>
      <c r="BE123" s="105"/>
      <c r="BF123" s="105"/>
      <c r="BG123" s="105"/>
      <c r="BH123" s="105"/>
      <c r="BI123" s="105"/>
      <c r="BJ123" s="105"/>
    </row>
    <row r="124" spans="2:62" ht="20.100000000000001" hidden="1" customHeight="1" outlineLevel="1">
      <c r="B124" s="100"/>
      <c r="C124" s="908"/>
      <c r="D124" s="909"/>
      <c r="E124" s="909"/>
      <c r="F124" s="910"/>
      <c r="G124" s="890"/>
      <c r="H124" s="891"/>
      <c r="I124" s="152"/>
      <c r="J124" s="152"/>
      <c r="K124" s="152"/>
      <c r="L124" s="152"/>
      <c r="M124" s="152"/>
      <c r="N124" s="152"/>
      <c r="O124" s="152"/>
      <c r="P124" s="153"/>
      <c r="Q124" s="153"/>
      <c r="R124" s="156">
        <f t="shared" si="89"/>
        <v>0</v>
      </c>
      <c r="S124" s="156">
        <f t="shared" si="90"/>
        <v>0</v>
      </c>
      <c r="U124" s="157">
        <f t="shared" si="97"/>
        <v>0</v>
      </c>
      <c r="W124" s="152"/>
      <c r="X124" s="152"/>
      <c r="Y124" s="152"/>
      <c r="Z124" s="152"/>
      <c r="AA124" s="152"/>
      <c r="AB124" s="152"/>
      <c r="AC124" s="347"/>
      <c r="AD124" s="152"/>
      <c r="AE124" s="152"/>
      <c r="AF124" s="152"/>
      <c r="AG124" s="152"/>
      <c r="AH124" s="152"/>
      <c r="AI124" s="152"/>
      <c r="AJ124" s="347"/>
      <c r="AK124" s="152"/>
      <c r="AL124" s="152"/>
      <c r="AM124" s="295"/>
      <c r="AN124" s="228"/>
      <c r="AO124" s="228"/>
      <c r="AP124" s="228"/>
      <c r="AQ124" s="228"/>
      <c r="AR124" s="228"/>
      <c r="AS124" s="348"/>
      <c r="AT124" s="264">
        <f t="shared" si="93"/>
        <v>0</v>
      </c>
      <c r="AU124" s="259"/>
      <c r="AV124" s="265">
        <f t="shared" si="94"/>
        <v>0</v>
      </c>
      <c r="AX124" s="265">
        <f t="shared" si="98"/>
        <v>0</v>
      </c>
      <c r="AZ124" s="492">
        <f t="shared" si="95"/>
        <v>0</v>
      </c>
      <c r="BB124" s="492">
        <f t="shared" si="96"/>
        <v>0</v>
      </c>
      <c r="BD124" s="265">
        <f t="shared" si="99"/>
        <v>0</v>
      </c>
      <c r="BE124" s="105"/>
      <c r="BF124" s="105"/>
      <c r="BG124" s="105"/>
      <c r="BH124" s="105"/>
      <c r="BI124" s="105"/>
      <c r="BJ124" s="105"/>
    </row>
    <row r="125" spans="2:62" ht="20.100000000000001" hidden="1" customHeight="1" outlineLevel="1">
      <c r="B125" s="100"/>
      <c r="C125" s="908"/>
      <c r="D125" s="909"/>
      <c r="E125" s="909"/>
      <c r="F125" s="910"/>
      <c r="G125" s="890"/>
      <c r="H125" s="891"/>
      <c r="I125" s="152"/>
      <c r="J125" s="152"/>
      <c r="K125" s="152"/>
      <c r="L125" s="152"/>
      <c r="M125" s="152"/>
      <c r="N125" s="152"/>
      <c r="O125" s="152"/>
      <c r="P125" s="153"/>
      <c r="Q125" s="153"/>
      <c r="R125" s="156">
        <f t="shared" si="89"/>
        <v>0</v>
      </c>
      <c r="S125" s="156">
        <f t="shared" si="90"/>
        <v>0</v>
      </c>
      <c r="U125" s="157">
        <f t="shared" si="97"/>
        <v>0</v>
      </c>
      <c r="W125" s="152"/>
      <c r="X125" s="152"/>
      <c r="Y125" s="152"/>
      <c r="Z125" s="152"/>
      <c r="AA125" s="152"/>
      <c r="AB125" s="152"/>
      <c r="AC125" s="347"/>
      <c r="AD125" s="152"/>
      <c r="AE125" s="152"/>
      <c r="AF125" s="152"/>
      <c r="AG125" s="152"/>
      <c r="AH125" s="152"/>
      <c r="AI125" s="152"/>
      <c r="AJ125" s="347"/>
      <c r="AK125" s="152"/>
      <c r="AL125" s="152"/>
      <c r="AM125" s="295"/>
      <c r="AN125" s="228"/>
      <c r="AO125" s="228"/>
      <c r="AP125" s="228"/>
      <c r="AQ125" s="228"/>
      <c r="AR125" s="228"/>
      <c r="AS125" s="348"/>
      <c r="AT125" s="264">
        <f t="shared" si="93"/>
        <v>0</v>
      </c>
      <c r="AU125" s="259"/>
      <c r="AV125" s="265">
        <f t="shared" si="94"/>
        <v>0</v>
      </c>
      <c r="AX125" s="265">
        <f t="shared" si="98"/>
        <v>0</v>
      </c>
      <c r="AZ125" s="492">
        <f t="shared" si="95"/>
        <v>0</v>
      </c>
      <c r="BB125" s="492">
        <f t="shared" si="96"/>
        <v>0</v>
      </c>
      <c r="BD125" s="265">
        <f t="shared" si="99"/>
        <v>0</v>
      </c>
      <c r="BE125" s="105"/>
      <c r="BF125" s="105"/>
      <c r="BG125" s="105"/>
      <c r="BH125" s="105"/>
      <c r="BI125" s="105"/>
      <c r="BJ125" s="105"/>
    </row>
    <row r="126" spans="2:62" ht="20.100000000000001" hidden="1" customHeight="1" outlineLevel="1">
      <c r="B126" s="100"/>
      <c r="C126" s="908"/>
      <c r="D126" s="909"/>
      <c r="E126" s="909"/>
      <c r="F126" s="910"/>
      <c r="G126" s="890"/>
      <c r="H126" s="891"/>
      <c r="I126" s="152"/>
      <c r="J126" s="152"/>
      <c r="K126" s="152"/>
      <c r="L126" s="152"/>
      <c r="M126" s="152"/>
      <c r="N126" s="152"/>
      <c r="O126" s="152"/>
      <c r="P126" s="153"/>
      <c r="Q126" s="153"/>
      <c r="R126" s="156">
        <f t="shared" si="89"/>
        <v>0</v>
      </c>
      <c r="S126" s="156">
        <f t="shared" si="90"/>
        <v>0</v>
      </c>
      <c r="U126" s="157">
        <f t="shared" si="97"/>
        <v>0</v>
      </c>
      <c r="W126" s="152"/>
      <c r="X126" s="152"/>
      <c r="Y126" s="152"/>
      <c r="Z126" s="152"/>
      <c r="AA126" s="152"/>
      <c r="AB126" s="152"/>
      <c r="AC126" s="347"/>
      <c r="AD126" s="152"/>
      <c r="AE126" s="152"/>
      <c r="AF126" s="152"/>
      <c r="AG126" s="152"/>
      <c r="AH126" s="152"/>
      <c r="AI126" s="152"/>
      <c r="AJ126" s="347"/>
      <c r="AK126" s="152"/>
      <c r="AL126" s="152"/>
      <c r="AM126" s="295"/>
      <c r="AN126" s="228"/>
      <c r="AO126" s="228"/>
      <c r="AP126" s="228"/>
      <c r="AQ126" s="228"/>
      <c r="AR126" s="228"/>
      <c r="AS126" s="348"/>
      <c r="AT126" s="264">
        <f t="shared" si="93"/>
        <v>0</v>
      </c>
      <c r="AU126" s="259"/>
      <c r="AV126" s="265">
        <f t="shared" si="94"/>
        <v>0</v>
      </c>
      <c r="AX126" s="265">
        <f t="shared" si="98"/>
        <v>0</v>
      </c>
      <c r="AZ126" s="492">
        <f t="shared" si="95"/>
        <v>0</v>
      </c>
      <c r="BB126" s="492">
        <f t="shared" si="96"/>
        <v>0</v>
      </c>
      <c r="BD126" s="265">
        <f t="shared" si="99"/>
        <v>0</v>
      </c>
      <c r="BE126" s="105"/>
      <c r="BF126" s="105"/>
      <c r="BG126" s="105"/>
      <c r="BH126" s="105"/>
      <c r="BI126" s="105"/>
      <c r="BJ126" s="105"/>
    </row>
    <row r="127" spans="2:62" ht="20.100000000000001" hidden="1" customHeight="1" outlineLevel="1">
      <c r="B127" s="100"/>
      <c r="C127" s="908"/>
      <c r="D127" s="909"/>
      <c r="E127" s="909"/>
      <c r="F127" s="910"/>
      <c r="G127" s="890"/>
      <c r="H127" s="891"/>
      <c r="I127" s="152"/>
      <c r="J127" s="152"/>
      <c r="K127" s="152"/>
      <c r="L127" s="152"/>
      <c r="M127" s="152"/>
      <c r="N127" s="152"/>
      <c r="O127" s="152"/>
      <c r="P127" s="153"/>
      <c r="Q127" s="153"/>
      <c r="R127" s="156">
        <f t="shared" si="89"/>
        <v>0</v>
      </c>
      <c r="S127" s="156">
        <f t="shared" si="90"/>
        <v>0</v>
      </c>
      <c r="U127" s="157">
        <f t="shared" si="97"/>
        <v>0</v>
      </c>
      <c r="W127" s="152"/>
      <c r="X127" s="152"/>
      <c r="Y127" s="152"/>
      <c r="Z127" s="152"/>
      <c r="AA127" s="152"/>
      <c r="AB127" s="152"/>
      <c r="AC127" s="347"/>
      <c r="AD127" s="152"/>
      <c r="AE127" s="152"/>
      <c r="AF127" s="152"/>
      <c r="AG127" s="152"/>
      <c r="AH127" s="152"/>
      <c r="AI127" s="152"/>
      <c r="AJ127" s="347"/>
      <c r="AK127" s="152"/>
      <c r="AL127" s="152"/>
      <c r="AM127" s="295"/>
      <c r="AN127" s="228"/>
      <c r="AO127" s="228"/>
      <c r="AP127" s="228"/>
      <c r="AQ127" s="228"/>
      <c r="AR127" s="228"/>
      <c r="AS127" s="348"/>
      <c r="AT127" s="264">
        <f t="shared" si="93"/>
        <v>0</v>
      </c>
      <c r="AU127" s="259"/>
      <c r="AV127" s="265">
        <f t="shared" si="94"/>
        <v>0</v>
      </c>
      <c r="AX127" s="265">
        <f t="shared" si="98"/>
        <v>0</v>
      </c>
      <c r="AZ127" s="492">
        <f t="shared" si="95"/>
        <v>0</v>
      </c>
      <c r="BB127" s="492">
        <f t="shared" si="96"/>
        <v>0</v>
      </c>
      <c r="BD127" s="265">
        <f t="shared" si="99"/>
        <v>0</v>
      </c>
      <c r="BE127" s="105"/>
      <c r="BF127" s="105"/>
      <c r="BG127" s="105"/>
      <c r="BH127" s="105"/>
      <c r="BI127" s="105"/>
      <c r="BJ127" s="105"/>
    </row>
    <row r="128" spans="2:62" ht="20.100000000000001" hidden="1" customHeight="1" outlineLevel="1">
      <c r="B128" s="100"/>
      <c r="C128" s="908"/>
      <c r="D128" s="909"/>
      <c r="E128" s="909"/>
      <c r="F128" s="910"/>
      <c r="G128" s="890"/>
      <c r="H128" s="891"/>
      <c r="I128" s="152"/>
      <c r="J128" s="152"/>
      <c r="K128" s="152"/>
      <c r="L128" s="152"/>
      <c r="M128" s="152"/>
      <c r="N128" s="152"/>
      <c r="O128" s="152"/>
      <c r="P128" s="153"/>
      <c r="Q128" s="153"/>
      <c r="R128" s="156">
        <f t="shared" si="89"/>
        <v>0</v>
      </c>
      <c r="S128" s="156">
        <f t="shared" si="90"/>
        <v>0</v>
      </c>
      <c r="U128" s="157">
        <f t="shared" si="97"/>
        <v>0</v>
      </c>
      <c r="W128" s="152"/>
      <c r="X128" s="152"/>
      <c r="Y128" s="152"/>
      <c r="Z128" s="152"/>
      <c r="AA128" s="152"/>
      <c r="AB128" s="152"/>
      <c r="AC128" s="347"/>
      <c r="AD128" s="152"/>
      <c r="AE128" s="152"/>
      <c r="AF128" s="152"/>
      <c r="AG128" s="152"/>
      <c r="AH128" s="152"/>
      <c r="AI128" s="152"/>
      <c r="AJ128" s="347"/>
      <c r="AK128" s="152"/>
      <c r="AL128" s="152"/>
      <c r="AM128" s="295"/>
      <c r="AN128" s="228"/>
      <c r="AO128" s="228"/>
      <c r="AP128" s="228"/>
      <c r="AQ128" s="228"/>
      <c r="AR128" s="228"/>
      <c r="AS128" s="348"/>
      <c r="AT128" s="264">
        <f t="shared" si="93"/>
        <v>0</v>
      </c>
      <c r="AU128" s="259"/>
      <c r="AV128" s="265">
        <f t="shared" si="94"/>
        <v>0</v>
      </c>
      <c r="AX128" s="265">
        <f t="shared" si="98"/>
        <v>0</v>
      </c>
      <c r="AZ128" s="492">
        <f t="shared" si="95"/>
        <v>0</v>
      </c>
      <c r="BB128" s="492">
        <f t="shared" si="96"/>
        <v>0</v>
      </c>
      <c r="BD128" s="265">
        <f t="shared" si="99"/>
        <v>0</v>
      </c>
      <c r="BE128" s="105"/>
      <c r="BF128" s="105"/>
      <c r="BG128" s="105"/>
      <c r="BH128" s="105"/>
      <c r="BI128" s="105"/>
      <c r="BJ128" s="105"/>
    </row>
    <row r="129" spans="2:62" ht="20.100000000000001" hidden="1" customHeight="1" outlineLevel="1">
      <c r="B129" s="100"/>
      <c r="C129" s="908"/>
      <c r="D129" s="909"/>
      <c r="E129" s="909"/>
      <c r="F129" s="910"/>
      <c r="G129" s="890"/>
      <c r="H129" s="891"/>
      <c r="I129" s="152"/>
      <c r="J129" s="152"/>
      <c r="K129" s="152"/>
      <c r="L129" s="152"/>
      <c r="M129" s="152"/>
      <c r="N129" s="152"/>
      <c r="O129" s="152"/>
      <c r="P129" s="153"/>
      <c r="Q129" s="153"/>
      <c r="R129" s="156">
        <f t="shared" si="89"/>
        <v>0</v>
      </c>
      <c r="S129" s="156">
        <f t="shared" si="90"/>
        <v>0</v>
      </c>
      <c r="U129" s="157">
        <f t="shared" si="97"/>
        <v>0</v>
      </c>
      <c r="W129" s="152"/>
      <c r="X129" s="152"/>
      <c r="Y129" s="152"/>
      <c r="Z129" s="152"/>
      <c r="AA129" s="152"/>
      <c r="AB129" s="152"/>
      <c r="AC129" s="347"/>
      <c r="AD129" s="152"/>
      <c r="AE129" s="152"/>
      <c r="AF129" s="152"/>
      <c r="AG129" s="152"/>
      <c r="AH129" s="152"/>
      <c r="AI129" s="152"/>
      <c r="AJ129" s="347"/>
      <c r="AK129" s="152"/>
      <c r="AL129" s="152"/>
      <c r="AM129" s="295"/>
      <c r="AN129" s="228"/>
      <c r="AO129" s="228"/>
      <c r="AP129" s="228"/>
      <c r="AQ129" s="228"/>
      <c r="AR129" s="228"/>
      <c r="AS129" s="348"/>
      <c r="AT129" s="264">
        <f t="shared" si="93"/>
        <v>0</v>
      </c>
      <c r="AU129" s="259"/>
      <c r="AV129" s="265">
        <f t="shared" si="94"/>
        <v>0</v>
      </c>
      <c r="AX129" s="265">
        <f t="shared" si="98"/>
        <v>0</v>
      </c>
      <c r="AZ129" s="492">
        <f t="shared" si="95"/>
        <v>0</v>
      </c>
      <c r="BB129" s="492">
        <f t="shared" si="96"/>
        <v>0</v>
      </c>
      <c r="BD129" s="265">
        <f t="shared" si="99"/>
        <v>0</v>
      </c>
      <c r="BE129" s="105"/>
      <c r="BF129" s="105"/>
      <c r="BG129" s="105"/>
      <c r="BH129" s="105"/>
      <c r="BI129" s="105"/>
      <c r="BJ129" s="105"/>
    </row>
    <row r="130" spans="2:62" ht="9.9499999999999993" hidden="1" customHeight="1" outlineLevel="1">
      <c r="B130" s="101"/>
      <c r="C130" s="208"/>
      <c r="D130" s="208"/>
      <c r="E130" s="208"/>
      <c r="F130" s="208"/>
      <c r="G130" s="237"/>
      <c r="H130" s="207"/>
      <c r="I130" s="257"/>
      <c r="J130" s="257"/>
      <c r="K130" s="257"/>
      <c r="L130" s="257"/>
      <c r="M130" s="257"/>
      <c r="N130" s="257"/>
      <c r="O130" s="257"/>
      <c r="P130" s="256"/>
      <c r="Q130" s="102"/>
      <c r="R130" s="102"/>
      <c r="S130" s="102"/>
      <c r="U130" s="98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Z130" s="493"/>
      <c r="BE130" s="105"/>
      <c r="BF130" s="105"/>
      <c r="BG130" s="105"/>
      <c r="BH130" s="105"/>
      <c r="BI130" s="105"/>
      <c r="BJ130" s="105"/>
    </row>
    <row r="131" spans="2:62" ht="20.100000000000001" customHeight="1" collapsed="1">
      <c r="B131" s="151">
        <f>B114+1</f>
        <v>8</v>
      </c>
      <c r="C131" s="916"/>
      <c r="D131" s="917"/>
      <c r="E131" s="917"/>
      <c r="F131" s="918"/>
      <c r="G131" s="429"/>
      <c r="H131" s="206">
        <v>1</v>
      </c>
      <c r="I131" s="642">
        <f t="shared" ref="I131" si="100">$H131*SUM(I132:I146)</f>
        <v>0</v>
      </c>
      <c r="J131" s="643">
        <f t="shared" ref="J131:O131" si="101">$H131*SUM(J132:J146)</f>
        <v>0</v>
      </c>
      <c r="K131" s="644">
        <f t="shared" si="101"/>
        <v>0</v>
      </c>
      <c r="L131" s="645">
        <f t="shared" si="101"/>
        <v>0</v>
      </c>
      <c r="M131" s="645">
        <f t="shared" si="101"/>
        <v>0</v>
      </c>
      <c r="N131" s="644">
        <f t="shared" si="101"/>
        <v>0</v>
      </c>
      <c r="O131" s="642">
        <f t="shared" si="101"/>
        <v>0</v>
      </c>
      <c r="P131" s="209">
        <f t="shared" ref="P131:Q131" si="102">$H131*SUM(P132:P146)</f>
        <v>0</v>
      </c>
      <c r="Q131" s="210">
        <f t="shared" si="102"/>
        <v>0</v>
      </c>
      <c r="R131" s="136">
        <f t="shared" ref="R131:R146" si="103">P131*(1+Gewinn)*(1+SicherheitAngebot)</f>
        <v>0</v>
      </c>
      <c r="S131" s="137">
        <f t="shared" ref="S131:S146" si="104">Q131*(1+MGKZ)*(1+Gewinn)*(1+SicherheitAngebot)</f>
        <v>0</v>
      </c>
      <c r="U131" s="10">
        <f>I131*$I$7+J131*$J$7+K131*$K$7+L131*$L$7+M131*$M$7+N131*$N$7+O131*$O$7+R131+S131</f>
        <v>0</v>
      </c>
      <c r="W131" s="646">
        <f t="shared" ref="W131:AB131" si="105">$H131*SUM(W132:W146)</f>
        <v>0</v>
      </c>
      <c r="X131" s="647">
        <f t="shared" si="105"/>
        <v>0</v>
      </c>
      <c r="Y131" s="648">
        <f t="shared" si="105"/>
        <v>0</v>
      </c>
      <c r="Z131" s="649">
        <f t="shared" si="105"/>
        <v>0</v>
      </c>
      <c r="AA131" s="648">
        <f t="shared" si="105"/>
        <v>0</v>
      </c>
      <c r="AB131" s="646">
        <f t="shared" si="105"/>
        <v>0</v>
      </c>
      <c r="AC131" s="258"/>
      <c r="AD131" s="646">
        <f t="shared" ref="AD131:AM131" si="106">$H131*SUM(AD132:AD146)</f>
        <v>0</v>
      </c>
      <c r="AE131" s="647">
        <f t="shared" si="106"/>
        <v>0</v>
      </c>
      <c r="AF131" s="648">
        <f t="shared" si="106"/>
        <v>0</v>
      </c>
      <c r="AG131" s="649">
        <f t="shared" si="106"/>
        <v>0</v>
      </c>
      <c r="AH131" s="648">
        <f t="shared" si="106"/>
        <v>0</v>
      </c>
      <c r="AI131" s="646">
        <f t="shared" si="106"/>
        <v>0</v>
      </c>
      <c r="AJ131" s="258"/>
      <c r="AK131" s="653">
        <f t="shared" si="106"/>
        <v>0</v>
      </c>
      <c r="AL131" s="653">
        <f t="shared" si="106"/>
        <v>0</v>
      </c>
      <c r="AM131" s="653">
        <f t="shared" si="106"/>
        <v>0</v>
      </c>
      <c r="AN131" s="227">
        <f>$H131*SUM(AN132:AN146)*(1+Gewinn)*(1+SicherheitAngebot)</f>
        <v>0</v>
      </c>
      <c r="AO131" s="227">
        <f>$H131*SUM(AO132:AO146)*(1+Gewinn)*(1+SicherheitAngebot)</f>
        <v>0</v>
      </c>
      <c r="AP131" s="227">
        <f>$H131*SUM(AP132:AP146)*(1+Gewinn)*(1+SicherheitAngebot)</f>
        <v>0</v>
      </c>
      <c r="AQ131" s="227">
        <f>$H131*SUM(AQ132:AQ146)*(1+Gewinn)*(1+SicherheitAngebot)</f>
        <v>0</v>
      </c>
      <c r="AR131" s="227">
        <f>$H131*SUM(AR132:AR146)*(1+Gewinn)*(1+SicherheitAngebot)</f>
        <v>0</v>
      </c>
      <c r="AS131" s="262"/>
      <c r="AT131" s="263">
        <f t="shared" si="93"/>
        <v>0</v>
      </c>
      <c r="AU131" s="259"/>
      <c r="AV131" s="491">
        <f>AK131*$AK$7+AL131*$AL$7+AM131*$AM$7+SUM(AN131:AR131)+AT131/Zuschläge_IBN+AT131</f>
        <v>0</v>
      </c>
      <c r="AX131" s="685">
        <f>U131+AV131</f>
        <v>0</v>
      </c>
      <c r="AZ131" s="490">
        <f>IF(H131&gt;0,U131/(1+SicherheitAngebot)*(1+Sicherheit),0)</f>
        <v>0</v>
      </c>
      <c r="BB131" s="490">
        <f>IF(H131&gt;0,AV131/(1+SicherheitAngebot)*(1+Sicherheit),0)</f>
        <v>0</v>
      </c>
      <c r="BD131" s="490">
        <f>AZ131+BB131</f>
        <v>0</v>
      </c>
      <c r="BE131" s="105"/>
      <c r="BF131" s="105"/>
      <c r="BG131" s="105"/>
      <c r="BH131" s="105"/>
      <c r="BI131" s="105"/>
      <c r="BJ131" s="105"/>
    </row>
    <row r="132" spans="2:62" ht="20.100000000000001" hidden="1" customHeight="1" outlineLevel="1">
      <c r="B132" s="99"/>
      <c r="C132" s="908"/>
      <c r="D132" s="909"/>
      <c r="E132" s="909"/>
      <c r="F132" s="910"/>
      <c r="G132" s="890"/>
      <c r="H132" s="901"/>
      <c r="I132" s="152"/>
      <c r="J132" s="152"/>
      <c r="K132" s="152"/>
      <c r="L132" s="152"/>
      <c r="M132" s="152"/>
      <c r="N132" s="152"/>
      <c r="O132" s="152"/>
      <c r="P132" s="153"/>
      <c r="Q132" s="153"/>
      <c r="R132" s="156">
        <f t="shared" si="103"/>
        <v>0</v>
      </c>
      <c r="S132" s="156">
        <f t="shared" si="104"/>
        <v>0</v>
      </c>
      <c r="U132" s="157">
        <f>I132*$I$7+J132*$J$7+K132*$K$7+L132*$L$7+M132*$M$7+N132*$N$7+O132*$O$7+R132+S132</f>
        <v>0</v>
      </c>
      <c r="W132" s="152"/>
      <c r="X132" s="152"/>
      <c r="Y132" s="152"/>
      <c r="Z132" s="152"/>
      <c r="AA132" s="152"/>
      <c r="AB132" s="152"/>
      <c r="AC132" s="347"/>
      <c r="AD132" s="152"/>
      <c r="AE132" s="152"/>
      <c r="AF132" s="152"/>
      <c r="AG132" s="152"/>
      <c r="AH132" s="152"/>
      <c r="AI132" s="152"/>
      <c r="AJ132" s="347"/>
      <c r="AK132" s="152"/>
      <c r="AL132" s="152"/>
      <c r="AM132" s="295"/>
      <c r="AN132" s="228"/>
      <c r="AO132" s="228"/>
      <c r="AP132" s="228"/>
      <c r="AQ132" s="228"/>
      <c r="AR132" s="228"/>
      <c r="AS132" s="348"/>
      <c r="AT132" s="264">
        <f t="shared" si="93"/>
        <v>0</v>
      </c>
      <c r="AU132" s="259"/>
      <c r="AV132" s="265">
        <f t="shared" ref="AV132:AV146" si="107">AK132*$AK$7+AL132*$AL$7+AM132*$AM$7+SUM(AN132:AR132)*(1+Gewinn)*(1+SicherheitAngebot)+AT132/Zuschläge_IBN+AT132</f>
        <v>0</v>
      </c>
      <c r="AX132" s="265">
        <f>U132+AV132</f>
        <v>0</v>
      </c>
      <c r="AZ132" s="492">
        <f t="shared" ref="AZ132:AZ146" si="108">U132/(1+SicherheitAngebot)*(1+Sicherheit)</f>
        <v>0</v>
      </c>
      <c r="BB132" s="492">
        <f t="shared" ref="BB132:BB146" si="109">AV132/(1+SicherheitAngebot)*(1+Sicherheit)</f>
        <v>0</v>
      </c>
      <c r="BD132" s="265">
        <f>AZ132+BB132</f>
        <v>0</v>
      </c>
      <c r="BE132" s="105"/>
      <c r="BF132" s="105"/>
      <c r="BG132" s="105"/>
      <c r="BH132" s="105"/>
      <c r="BI132" s="105"/>
      <c r="BJ132" s="105"/>
    </row>
    <row r="133" spans="2:62" ht="20.100000000000001" hidden="1" customHeight="1" outlineLevel="1">
      <c r="B133" s="100"/>
      <c r="C133" s="908"/>
      <c r="D133" s="909"/>
      <c r="E133" s="909"/>
      <c r="F133" s="910"/>
      <c r="G133" s="890"/>
      <c r="H133" s="891"/>
      <c r="I133" s="152"/>
      <c r="J133" s="152"/>
      <c r="K133" s="152"/>
      <c r="L133" s="152"/>
      <c r="M133" s="152"/>
      <c r="N133" s="152"/>
      <c r="O133" s="152"/>
      <c r="P133" s="153"/>
      <c r="Q133" s="153"/>
      <c r="R133" s="156">
        <f t="shared" si="103"/>
        <v>0</v>
      </c>
      <c r="S133" s="156">
        <f t="shared" si="104"/>
        <v>0</v>
      </c>
      <c r="U133" s="157">
        <f t="shared" ref="U133:U146" si="110">I133*$I$7+J133*$J$7+K133*$K$7+L133*$L$7+M133*$M$7+N133*$N$7+O133*$O$7+R133+S133</f>
        <v>0</v>
      </c>
      <c r="W133" s="152"/>
      <c r="X133" s="152"/>
      <c r="Y133" s="152"/>
      <c r="Z133" s="152"/>
      <c r="AA133" s="152"/>
      <c r="AB133" s="152"/>
      <c r="AC133" s="347"/>
      <c r="AD133" s="152"/>
      <c r="AE133" s="152"/>
      <c r="AF133" s="152"/>
      <c r="AG133" s="152"/>
      <c r="AH133" s="152"/>
      <c r="AI133" s="152"/>
      <c r="AJ133" s="347"/>
      <c r="AK133" s="152"/>
      <c r="AL133" s="152"/>
      <c r="AM133" s="295"/>
      <c r="AN133" s="228"/>
      <c r="AO133" s="228"/>
      <c r="AP133" s="228"/>
      <c r="AQ133" s="228"/>
      <c r="AR133" s="228"/>
      <c r="AS133" s="348"/>
      <c r="AT133" s="264">
        <f t="shared" si="93"/>
        <v>0</v>
      </c>
      <c r="AU133" s="259"/>
      <c r="AV133" s="265">
        <f t="shared" si="107"/>
        <v>0</v>
      </c>
      <c r="AX133" s="265">
        <f t="shared" ref="AX133:AX146" si="111">U133+AV133</f>
        <v>0</v>
      </c>
      <c r="AZ133" s="492">
        <f t="shared" si="108"/>
        <v>0</v>
      </c>
      <c r="BB133" s="492">
        <f t="shared" si="109"/>
        <v>0</v>
      </c>
      <c r="BD133" s="265">
        <f t="shared" ref="BD133:BD146" si="112">AZ133+BB133</f>
        <v>0</v>
      </c>
      <c r="BE133" s="105"/>
      <c r="BF133" s="105"/>
      <c r="BG133" s="105"/>
      <c r="BH133" s="105"/>
      <c r="BI133" s="105"/>
      <c r="BJ133" s="105"/>
    </row>
    <row r="134" spans="2:62" ht="20.100000000000001" hidden="1" customHeight="1" outlineLevel="1">
      <c r="B134" s="100"/>
      <c r="C134" s="908"/>
      <c r="D134" s="909"/>
      <c r="E134" s="909"/>
      <c r="F134" s="910"/>
      <c r="G134" s="890"/>
      <c r="H134" s="891"/>
      <c r="I134" s="152"/>
      <c r="J134" s="152"/>
      <c r="K134" s="152"/>
      <c r="L134" s="152"/>
      <c r="M134" s="152"/>
      <c r="N134" s="152"/>
      <c r="O134" s="152"/>
      <c r="P134" s="153"/>
      <c r="Q134" s="153"/>
      <c r="R134" s="156">
        <f t="shared" si="103"/>
        <v>0</v>
      </c>
      <c r="S134" s="156">
        <f t="shared" si="104"/>
        <v>0</v>
      </c>
      <c r="U134" s="157">
        <f t="shared" si="110"/>
        <v>0</v>
      </c>
      <c r="W134" s="152"/>
      <c r="X134" s="152"/>
      <c r="Y134" s="152"/>
      <c r="Z134" s="152"/>
      <c r="AA134" s="152"/>
      <c r="AB134" s="152"/>
      <c r="AC134" s="347"/>
      <c r="AD134" s="152"/>
      <c r="AE134" s="152"/>
      <c r="AF134" s="152"/>
      <c r="AG134" s="152"/>
      <c r="AH134" s="152"/>
      <c r="AI134" s="152"/>
      <c r="AJ134" s="347"/>
      <c r="AK134" s="152"/>
      <c r="AL134" s="152"/>
      <c r="AM134" s="295"/>
      <c r="AN134" s="228"/>
      <c r="AO134" s="228"/>
      <c r="AP134" s="228"/>
      <c r="AQ134" s="228"/>
      <c r="AR134" s="228"/>
      <c r="AS134" s="348"/>
      <c r="AT134" s="264">
        <f t="shared" si="93"/>
        <v>0</v>
      </c>
      <c r="AU134" s="259"/>
      <c r="AV134" s="265">
        <f t="shared" si="107"/>
        <v>0</v>
      </c>
      <c r="AX134" s="265">
        <f t="shared" si="111"/>
        <v>0</v>
      </c>
      <c r="AZ134" s="492">
        <f t="shared" si="108"/>
        <v>0</v>
      </c>
      <c r="BB134" s="492">
        <f t="shared" si="109"/>
        <v>0</v>
      </c>
      <c r="BD134" s="265">
        <f t="shared" si="112"/>
        <v>0</v>
      </c>
      <c r="BE134" s="105"/>
      <c r="BF134" s="105"/>
      <c r="BG134" s="105"/>
      <c r="BH134" s="105"/>
      <c r="BI134" s="105"/>
      <c r="BJ134" s="105"/>
    </row>
    <row r="135" spans="2:62" ht="20.100000000000001" hidden="1" customHeight="1" outlineLevel="1">
      <c r="B135" s="100"/>
      <c r="C135" s="908"/>
      <c r="D135" s="909"/>
      <c r="E135" s="909"/>
      <c r="F135" s="910"/>
      <c r="G135" s="890"/>
      <c r="H135" s="891"/>
      <c r="I135" s="152"/>
      <c r="J135" s="152"/>
      <c r="K135" s="152"/>
      <c r="L135" s="152"/>
      <c r="M135" s="152"/>
      <c r="N135" s="152"/>
      <c r="O135" s="152"/>
      <c r="P135" s="153"/>
      <c r="Q135" s="153"/>
      <c r="R135" s="156">
        <f t="shared" si="103"/>
        <v>0</v>
      </c>
      <c r="S135" s="156">
        <f t="shared" si="104"/>
        <v>0</v>
      </c>
      <c r="U135" s="157">
        <f t="shared" si="110"/>
        <v>0</v>
      </c>
      <c r="W135" s="152"/>
      <c r="X135" s="152"/>
      <c r="Y135" s="152"/>
      <c r="Z135" s="152"/>
      <c r="AA135" s="152"/>
      <c r="AB135" s="152"/>
      <c r="AC135" s="347"/>
      <c r="AD135" s="152"/>
      <c r="AE135" s="152"/>
      <c r="AF135" s="152"/>
      <c r="AG135" s="152"/>
      <c r="AH135" s="152"/>
      <c r="AI135" s="152"/>
      <c r="AJ135" s="347"/>
      <c r="AK135" s="152"/>
      <c r="AL135" s="152"/>
      <c r="AM135" s="295"/>
      <c r="AN135" s="228"/>
      <c r="AO135" s="228"/>
      <c r="AP135" s="228"/>
      <c r="AQ135" s="228"/>
      <c r="AR135" s="228"/>
      <c r="AS135" s="348"/>
      <c r="AT135" s="264">
        <f t="shared" si="93"/>
        <v>0</v>
      </c>
      <c r="AU135" s="259"/>
      <c r="AV135" s="265">
        <f t="shared" si="107"/>
        <v>0</v>
      </c>
      <c r="AX135" s="265">
        <f t="shared" si="111"/>
        <v>0</v>
      </c>
      <c r="AZ135" s="492">
        <f t="shared" si="108"/>
        <v>0</v>
      </c>
      <c r="BB135" s="492">
        <f t="shared" si="109"/>
        <v>0</v>
      </c>
      <c r="BD135" s="265">
        <f t="shared" si="112"/>
        <v>0</v>
      </c>
      <c r="BE135" s="105"/>
      <c r="BF135" s="105"/>
      <c r="BG135" s="105"/>
      <c r="BH135" s="105"/>
      <c r="BI135" s="105"/>
      <c r="BJ135" s="105"/>
    </row>
    <row r="136" spans="2:62" ht="20.100000000000001" hidden="1" customHeight="1" outlineLevel="1">
      <c r="B136" s="100"/>
      <c r="C136" s="908"/>
      <c r="D136" s="909"/>
      <c r="E136" s="909"/>
      <c r="F136" s="910"/>
      <c r="G136" s="890"/>
      <c r="H136" s="891"/>
      <c r="I136" s="152"/>
      <c r="J136" s="152"/>
      <c r="K136" s="152"/>
      <c r="L136" s="152"/>
      <c r="M136" s="152"/>
      <c r="N136" s="152"/>
      <c r="O136" s="152"/>
      <c r="P136" s="153"/>
      <c r="Q136" s="153"/>
      <c r="R136" s="156">
        <f t="shared" si="103"/>
        <v>0</v>
      </c>
      <c r="S136" s="156">
        <f t="shared" si="104"/>
        <v>0</v>
      </c>
      <c r="U136" s="157">
        <f t="shared" si="110"/>
        <v>0</v>
      </c>
      <c r="W136" s="152"/>
      <c r="X136" s="152"/>
      <c r="Y136" s="152"/>
      <c r="Z136" s="152"/>
      <c r="AA136" s="152"/>
      <c r="AB136" s="152"/>
      <c r="AC136" s="347"/>
      <c r="AD136" s="152"/>
      <c r="AE136" s="152"/>
      <c r="AF136" s="152"/>
      <c r="AG136" s="152"/>
      <c r="AH136" s="152"/>
      <c r="AI136" s="152"/>
      <c r="AJ136" s="347"/>
      <c r="AK136" s="152"/>
      <c r="AL136" s="152"/>
      <c r="AM136" s="295"/>
      <c r="AN136" s="228"/>
      <c r="AO136" s="228"/>
      <c r="AP136" s="228"/>
      <c r="AQ136" s="228"/>
      <c r="AR136" s="228"/>
      <c r="AS136" s="348"/>
      <c r="AT136" s="264">
        <f t="shared" si="93"/>
        <v>0</v>
      </c>
      <c r="AU136" s="259"/>
      <c r="AV136" s="265">
        <f t="shared" si="107"/>
        <v>0</v>
      </c>
      <c r="AX136" s="265">
        <f t="shared" si="111"/>
        <v>0</v>
      </c>
      <c r="AZ136" s="492">
        <f t="shared" si="108"/>
        <v>0</v>
      </c>
      <c r="BB136" s="492">
        <f t="shared" si="109"/>
        <v>0</v>
      </c>
      <c r="BD136" s="265">
        <f t="shared" si="112"/>
        <v>0</v>
      </c>
      <c r="BE136" s="105"/>
      <c r="BF136" s="105"/>
      <c r="BG136" s="105"/>
      <c r="BH136" s="105"/>
      <c r="BI136" s="105"/>
      <c r="BJ136" s="105"/>
    </row>
    <row r="137" spans="2:62" ht="20.100000000000001" hidden="1" customHeight="1" outlineLevel="1">
      <c r="B137" s="100"/>
      <c r="C137" s="908"/>
      <c r="D137" s="909"/>
      <c r="E137" s="909"/>
      <c r="F137" s="910"/>
      <c r="G137" s="890"/>
      <c r="H137" s="891"/>
      <c r="I137" s="152"/>
      <c r="J137" s="152"/>
      <c r="K137" s="152"/>
      <c r="L137" s="152"/>
      <c r="M137" s="152"/>
      <c r="N137" s="152"/>
      <c r="O137" s="152"/>
      <c r="P137" s="153"/>
      <c r="Q137" s="153"/>
      <c r="R137" s="156">
        <f t="shared" si="103"/>
        <v>0</v>
      </c>
      <c r="S137" s="156">
        <f t="shared" si="104"/>
        <v>0</v>
      </c>
      <c r="U137" s="157">
        <f t="shared" si="110"/>
        <v>0</v>
      </c>
      <c r="W137" s="152"/>
      <c r="X137" s="152"/>
      <c r="Y137" s="152"/>
      <c r="Z137" s="152"/>
      <c r="AA137" s="152"/>
      <c r="AB137" s="152"/>
      <c r="AC137" s="347"/>
      <c r="AD137" s="152"/>
      <c r="AE137" s="152"/>
      <c r="AF137" s="152"/>
      <c r="AG137" s="152"/>
      <c r="AH137" s="152"/>
      <c r="AI137" s="152"/>
      <c r="AJ137" s="347"/>
      <c r="AK137" s="152"/>
      <c r="AL137" s="152"/>
      <c r="AM137" s="295"/>
      <c r="AN137" s="228"/>
      <c r="AO137" s="228"/>
      <c r="AP137" s="228"/>
      <c r="AQ137" s="228"/>
      <c r="AR137" s="228"/>
      <c r="AS137" s="348"/>
      <c r="AT137" s="264">
        <f t="shared" si="93"/>
        <v>0</v>
      </c>
      <c r="AU137" s="259"/>
      <c r="AV137" s="265">
        <f t="shared" si="107"/>
        <v>0</v>
      </c>
      <c r="AX137" s="265">
        <f t="shared" si="111"/>
        <v>0</v>
      </c>
      <c r="AZ137" s="492">
        <f t="shared" si="108"/>
        <v>0</v>
      </c>
      <c r="BB137" s="492">
        <f t="shared" si="109"/>
        <v>0</v>
      </c>
      <c r="BD137" s="265">
        <f t="shared" si="112"/>
        <v>0</v>
      </c>
      <c r="BE137" s="105"/>
      <c r="BF137" s="105"/>
      <c r="BG137" s="105"/>
      <c r="BH137" s="105"/>
      <c r="BI137" s="105"/>
      <c r="BJ137" s="105"/>
    </row>
    <row r="138" spans="2:62" ht="20.100000000000001" hidden="1" customHeight="1" outlineLevel="1">
      <c r="B138" s="100"/>
      <c r="C138" s="908"/>
      <c r="D138" s="909"/>
      <c r="E138" s="909"/>
      <c r="F138" s="910"/>
      <c r="G138" s="890"/>
      <c r="H138" s="891"/>
      <c r="I138" s="152"/>
      <c r="J138" s="152"/>
      <c r="K138" s="152"/>
      <c r="L138" s="152"/>
      <c r="M138" s="152"/>
      <c r="N138" s="152"/>
      <c r="O138" s="152"/>
      <c r="P138" s="153"/>
      <c r="Q138" s="153"/>
      <c r="R138" s="156">
        <f t="shared" si="103"/>
        <v>0</v>
      </c>
      <c r="S138" s="156">
        <f t="shared" si="104"/>
        <v>0</v>
      </c>
      <c r="U138" s="157">
        <f t="shared" si="110"/>
        <v>0</v>
      </c>
      <c r="W138" s="152"/>
      <c r="X138" s="152"/>
      <c r="Y138" s="152"/>
      <c r="Z138" s="152"/>
      <c r="AA138" s="152"/>
      <c r="AB138" s="152"/>
      <c r="AC138" s="347"/>
      <c r="AD138" s="152"/>
      <c r="AE138" s="152"/>
      <c r="AF138" s="152"/>
      <c r="AG138" s="152"/>
      <c r="AH138" s="152"/>
      <c r="AI138" s="152"/>
      <c r="AJ138" s="347"/>
      <c r="AK138" s="152"/>
      <c r="AL138" s="152"/>
      <c r="AM138" s="295"/>
      <c r="AN138" s="228"/>
      <c r="AO138" s="228"/>
      <c r="AP138" s="228"/>
      <c r="AQ138" s="228"/>
      <c r="AR138" s="228"/>
      <c r="AS138" s="348"/>
      <c r="AT138" s="264">
        <f t="shared" si="93"/>
        <v>0</v>
      </c>
      <c r="AU138" s="259"/>
      <c r="AV138" s="265">
        <f t="shared" si="107"/>
        <v>0</v>
      </c>
      <c r="AX138" s="265">
        <f t="shared" si="111"/>
        <v>0</v>
      </c>
      <c r="AZ138" s="492">
        <f t="shared" si="108"/>
        <v>0</v>
      </c>
      <c r="BB138" s="492">
        <f t="shared" si="109"/>
        <v>0</v>
      </c>
      <c r="BD138" s="265">
        <f t="shared" si="112"/>
        <v>0</v>
      </c>
      <c r="BE138" s="105"/>
      <c r="BF138" s="105"/>
      <c r="BG138" s="105"/>
      <c r="BH138" s="105"/>
      <c r="BI138" s="105"/>
      <c r="BJ138" s="105"/>
    </row>
    <row r="139" spans="2:62" ht="20.100000000000001" hidden="1" customHeight="1" outlineLevel="1">
      <c r="B139" s="100"/>
      <c r="C139" s="908"/>
      <c r="D139" s="909"/>
      <c r="E139" s="909"/>
      <c r="F139" s="910"/>
      <c r="G139" s="890"/>
      <c r="H139" s="891"/>
      <c r="I139" s="152"/>
      <c r="J139" s="152"/>
      <c r="K139" s="152"/>
      <c r="L139" s="152"/>
      <c r="M139" s="152"/>
      <c r="N139" s="152"/>
      <c r="O139" s="152"/>
      <c r="P139" s="153"/>
      <c r="Q139" s="153"/>
      <c r="R139" s="156">
        <f t="shared" si="103"/>
        <v>0</v>
      </c>
      <c r="S139" s="156">
        <f t="shared" si="104"/>
        <v>0</v>
      </c>
      <c r="U139" s="157">
        <f t="shared" si="110"/>
        <v>0</v>
      </c>
      <c r="W139" s="152"/>
      <c r="X139" s="152"/>
      <c r="Y139" s="152"/>
      <c r="Z139" s="152"/>
      <c r="AA139" s="152"/>
      <c r="AB139" s="152"/>
      <c r="AC139" s="347"/>
      <c r="AD139" s="152"/>
      <c r="AE139" s="152"/>
      <c r="AF139" s="152"/>
      <c r="AG139" s="152"/>
      <c r="AH139" s="152"/>
      <c r="AI139" s="152"/>
      <c r="AJ139" s="347"/>
      <c r="AK139" s="152"/>
      <c r="AL139" s="152"/>
      <c r="AM139" s="295"/>
      <c r="AN139" s="228"/>
      <c r="AO139" s="228"/>
      <c r="AP139" s="228"/>
      <c r="AQ139" s="228"/>
      <c r="AR139" s="228"/>
      <c r="AS139" s="348"/>
      <c r="AT139" s="264">
        <f t="shared" si="93"/>
        <v>0</v>
      </c>
      <c r="AU139" s="259"/>
      <c r="AV139" s="265">
        <f t="shared" si="107"/>
        <v>0</v>
      </c>
      <c r="AX139" s="265">
        <f t="shared" si="111"/>
        <v>0</v>
      </c>
      <c r="AZ139" s="492">
        <f t="shared" si="108"/>
        <v>0</v>
      </c>
      <c r="BB139" s="492">
        <f t="shared" si="109"/>
        <v>0</v>
      </c>
      <c r="BD139" s="265">
        <f t="shared" si="112"/>
        <v>0</v>
      </c>
      <c r="BE139" s="105"/>
      <c r="BF139" s="105"/>
      <c r="BG139" s="105"/>
      <c r="BH139" s="105"/>
      <c r="BI139" s="105"/>
      <c r="BJ139" s="105"/>
    </row>
    <row r="140" spans="2:62" ht="20.100000000000001" hidden="1" customHeight="1" outlineLevel="1">
      <c r="B140" s="100"/>
      <c r="C140" s="908"/>
      <c r="D140" s="909"/>
      <c r="E140" s="909"/>
      <c r="F140" s="910"/>
      <c r="G140" s="890"/>
      <c r="H140" s="891"/>
      <c r="I140" s="152"/>
      <c r="J140" s="152"/>
      <c r="K140" s="152"/>
      <c r="L140" s="152"/>
      <c r="M140" s="152"/>
      <c r="N140" s="152"/>
      <c r="O140" s="152"/>
      <c r="P140" s="153"/>
      <c r="Q140" s="153"/>
      <c r="R140" s="156">
        <f t="shared" si="103"/>
        <v>0</v>
      </c>
      <c r="S140" s="156">
        <f t="shared" si="104"/>
        <v>0</v>
      </c>
      <c r="U140" s="157">
        <f t="shared" si="110"/>
        <v>0</v>
      </c>
      <c r="W140" s="152"/>
      <c r="X140" s="152"/>
      <c r="Y140" s="152"/>
      <c r="Z140" s="152"/>
      <c r="AA140" s="152"/>
      <c r="AB140" s="152"/>
      <c r="AC140" s="347"/>
      <c r="AD140" s="152"/>
      <c r="AE140" s="152"/>
      <c r="AF140" s="152"/>
      <c r="AG140" s="152"/>
      <c r="AH140" s="152"/>
      <c r="AI140" s="152"/>
      <c r="AJ140" s="347"/>
      <c r="AK140" s="152"/>
      <c r="AL140" s="152"/>
      <c r="AM140" s="295"/>
      <c r="AN140" s="228"/>
      <c r="AO140" s="228"/>
      <c r="AP140" s="228"/>
      <c r="AQ140" s="228"/>
      <c r="AR140" s="228"/>
      <c r="AS140" s="348"/>
      <c r="AT140" s="264">
        <f t="shared" si="93"/>
        <v>0</v>
      </c>
      <c r="AU140" s="259"/>
      <c r="AV140" s="265">
        <f t="shared" si="107"/>
        <v>0</v>
      </c>
      <c r="AX140" s="265">
        <f t="shared" si="111"/>
        <v>0</v>
      </c>
      <c r="AZ140" s="492">
        <f t="shared" si="108"/>
        <v>0</v>
      </c>
      <c r="BB140" s="492">
        <f t="shared" si="109"/>
        <v>0</v>
      </c>
      <c r="BD140" s="265">
        <f t="shared" si="112"/>
        <v>0</v>
      </c>
      <c r="BE140" s="105"/>
      <c r="BF140" s="105"/>
      <c r="BG140" s="105"/>
      <c r="BH140" s="105"/>
      <c r="BI140" s="105"/>
      <c r="BJ140" s="105"/>
    </row>
    <row r="141" spans="2:62" ht="20.100000000000001" hidden="1" customHeight="1" outlineLevel="1">
      <c r="B141" s="100"/>
      <c r="C141" s="908"/>
      <c r="D141" s="909"/>
      <c r="E141" s="909"/>
      <c r="F141" s="910"/>
      <c r="G141" s="890"/>
      <c r="H141" s="891"/>
      <c r="I141" s="152"/>
      <c r="J141" s="152"/>
      <c r="K141" s="152"/>
      <c r="L141" s="152"/>
      <c r="M141" s="152"/>
      <c r="N141" s="152"/>
      <c r="O141" s="152"/>
      <c r="P141" s="153"/>
      <c r="Q141" s="153"/>
      <c r="R141" s="156">
        <f t="shared" si="103"/>
        <v>0</v>
      </c>
      <c r="S141" s="156">
        <f t="shared" si="104"/>
        <v>0</v>
      </c>
      <c r="U141" s="157">
        <f t="shared" si="110"/>
        <v>0</v>
      </c>
      <c r="W141" s="152"/>
      <c r="X141" s="152"/>
      <c r="Y141" s="152"/>
      <c r="Z141" s="152"/>
      <c r="AA141" s="152"/>
      <c r="AB141" s="152"/>
      <c r="AC141" s="347"/>
      <c r="AD141" s="152"/>
      <c r="AE141" s="152"/>
      <c r="AF141" s="152"/>
      <c r="AG141" s="152"/>
      <c r="AH141" s="152"/>
      <c r="AI141" s="152"/>
      <c r="AJ141" s="347"/>
      <c r="AK141" s="152"/>
      <c r="AL141" s="152"/>
      <c r="AM141" s="295"/>
      <c r="AN141" s="228"/>
      <c r="AO141" s="228"/>
      <c r="AP141" s="228"/>
      <c r="AQ141" s="228"/>
      <c r="AR141" s="228"/>
      <c r="AS141" s="348"/>
      <c r="AT141" s="264">
        <f t="shared" si="93"/>
        <v>0</v>
      </c>
      <c r="AU141" s="259"/>
      <c r="AV141" s="265">
        <f t="shared" si="107"/>
        <v>0</v>
      </c>
      <c r="AX141" s="265">
        <f t="shared" si="111"/>
        <v>0</v>
      </c>
      <c r="AZ141" s="492">
        <f t="shared" si="108"/>
        <v>0</v>
      </c>
      <c r="BB141" s="492">
        <f t="shared" si="109"/>
        <v>0</v>
      </c>
      <c r="BD141" s="265">
        <f t="shared" si="112"/>
        <v>0</v>
      </c>
      <c r="BE141" s="105"/>
      <c r="BF141" s="105"/>
      <c r="BG141" s="105"/>
      <c r="BH141" s="105"/>
      <c r="BI141" s="105"/>
      <c r="BJ141" s="105"/>
    </row>
    <row r="142" spans="2:62" ht="20.100000000000001" hidden="1" customHeight="1" outlineLevel="1">
      <c r="B142" s="100"/>
      <c r="C142" s="908"/>
      <c r="D142" s="909"/>
      <c r="E142" s="909"/>
      <c r="F142" s="910"/>
      <c r="G142" s="890"/>
      <c r="H142" s="891"/>
      <c r="I142" s="152"/>
      <c r="J142" s="152"/>
      <c r="K142" s="152"/>
      <c r="L142" s="152"/>
      <c r="M142" s="152"/>
      <c r="N142" s="152"/>
      <c r="O142" s="152"/>
      <c r="P142" s="153"/>
      <c r="Q142" s="153"/>
      <c r="R142" s="156">
        <f t="shared" si="103"/>
        <v>0</v>
      </c>
      <c r="S142" s="156">
        <f t="shared" si="104"/>
        <v>0</v>
      </c>
      <c r="U142" s="157">
        <f t="shared" si="110"/>
        <v>0</v>
      </c>
      <c r="W142" s="152"/>
      <c r="X142" s="152"/>
      <c r="Y142" s="152"/>
      <c r="Z142" s="152"/>
      <c r="AA142" s="152"/>
      <c r="AB142" s="152"/>
      <c r="AC142" s="347"/>
      <c r="AD142" s="152"/>
      <c r="AE142" s="152"/>
      <c r="AF142" s="152"/>
      <c r="AG142" s="152"/>
      <c r="AH142" s="152"/>
      <c r="AI142" s="152"/>
      <c r="AJ142" s="347"/>
      <c r="AK142" s="152"/>
      <c r="AL142" s="152"/>
      <c r="AM142" s="295"/>
      <c r="AN142" s="228"/>
      <c r="AO142" s="228"/>
      <c r="AP142" s="228"/>
      <c r="AQ142" s="228"/>
      <c r="AR142" s="228"/>
      <c r="AS142" s="348"/>
      <c r="AT142" s="264">
        <f t="shared" si="93"/>
        <v>0</v>
      </c>
      <c r="AU142" s="259"/>
      <c r="AV142" s="265">
        <f t="shared" si="107"/>
        <v>0</v>
      </c>
      <c r="AX142" s="265">
        <f t="shared" si="111"/>
        <v>0</v>
      </c>
      <c r="AZ142" s="492">
        <f t="shared" si="108"/>
        <v>0</v>
      </c>
      <c r="BB142" s="492">
        <f t="shared" si="109"/>
        <v>0</v>
      </c>
      <c r="BD142" s="265">
        <f t="shared" si="112"/>
        <v>0</v>
      </c>
      <c r="BE142" s="105"/>
      <c r="BF142" s="105"/>
      <c r="BG142" s="105"/>
      <c r="BH142" s="105"/>
      <c r="BI142" s="105"/>
      <c r="BJ142" s="105"/>
    </row>
    <row r="143" spans="2:62" ht="20.100000000000001" hidden="1" customHeight="1" outlineLevel="1">
      <c r="B143" s="100"/>
      <c r="C143" s="908"/>
      <c r="D143" s="909"/>
      <c r="E143" s="909"/>
      <c r="F143" s="910"/>
      <c r="G143" s="890"/>
      <c r="H143" s="891"/>
      <c r="I143" s="152"/>
      <c r="J143" s="152"/>
      <c r="K143" s="152"/>
      <c r="L143" s="152"/>
      <c r="M143" s="152"/>
      <c r="N143" s="152"/>
      <c r="O143" s="152"/>
      <c r="P143" s="153"/>
      <c r="Q143" s="153"/>
      <c r="R143" s="156">
        <f t="shared" si="103"/>
        <v>0</v>
      </c>
      <c r="S143" s="156">
        <f t="shared" si="104"/>
        <v>0</v>
      </c>
      <c r="U143" s="157">
        <f t="shared" si="110"/>
        <v>0</v>
      </c>
      <c r="W143" s="152"/>
      <c r="X143" s="152"/>
      <c r="Y143" s="152"/>
      <c r="Z143" s="152"/>
      <c r="AA143" s="152"/>
      <c r="AB143" s="152"/>
      <c r="AC143" s="347"/>
      <c r="AD143" s="152"/>
      <c r="AE143" s="152"/>
      <c r="AF143" s="152"/>
      <c r="AG143" s="152"/>
      <c r="AH143" s="152"/>
      <c r="AI143" s="152"/>
      <c r="AJ143" s="347"/>
      <c r="AK143" s="152"/>
      <c r="AL143" s="152"/>
      <c r="AM143" s="295"/>
      <c r="AN143" s="228"/>
      <c r="AO143" s="228"/>
      <c r="AP143" s="228"/>
      <c r="AQ143" s="228"/>
      <c r="AR143" s="228"/>
      <c r="AS143" s="348"/>
      <c r="AT143" s="264">
        <f t="shared" si="93"/>
        <v>0</v>
      </c>
      <c r="AU143" s="259"/>
      <c r="AV143" s="265">
        <f t="shared" si="107"/>
        <v>0</v>
      </c>
      <c r="AX143" s="265">
        <f t="shared" si="111"/>
        <v>0</v>
      </c>
      <c r="AZ143" s="492">
        <f t="shared" si="108"/>
        <v>0</v>
      </c>
      <c r="BB143" s="492">
        <f t="shared" si="109"/>
        <v>0</v>
      </c>
      <c r="BD143" s="265">
        <f t="shared" si="112"/>
        <v>0</v>
      </c>
      <c r="BE143" s="105"/>
      <c r="BF143" s="105"/>
      <c r="BG143" s="105"/>
      <c r="BH143" s="105"/>
      <c r="BI143" s="105"/>
      <c r="BJ143" s="105"/>
    </row>
    <row r="144" spans="2:62" ht="20.100000000000001" hidden="1" customHeight="1" outlineLevel="1">
      <c r="B144" s="100"/>
      <c r="C144" s="908"/>
      <c r="D144" s="909"/>
      <c r="E144" s="909"/>
      <c r="F144" s="910"/>
      <c r="G144" s="890"/>
      <c r="H144" s="891"/>
      <c r="I144" s="152"/>
      <c r="J144" s="152"/>
      <c r="K144" s="152"/>
      <c r="L144" s="152"/>
      <c r="M144" s="152"/>
      <c r="N144" s="152"/>
      <c r="O144" s="152"/>
      <c r="P144" s="153"/>
      <c r="Q144" s="153"/>
      <c r="R144" s="156">
        <f t="shared" si="103"/>
        <v>0</v>
      </c>
      <c r="S144" s="156">
        <f t="shared" si="104"/>
        <v>0</v>
      </c>
      <c r="U144" s="157">
        <f t="shared" si="110"/>
        <v>0</v>
      </c>
      <c r="W144" s="152"/>
      <c r="X144" s="152"/>
      <c r="Y144" s="152"/>
      <c r="Z144" s="152"/>
      <c r="AA144" s="152"/>
      <c r="AB144" s="152"/>
      <c r="AC144" s="347"/>
      <c r="AD144" s="152"/>
      <c r="AE144" s="152"/>
      <c r="AF144" s="152"/>
      <c r="AG144" s="152"/>
      <c r="AH144" s="152"/>
      <c r="AI144" s="152"/>
      <c r="AJ144" s="347"/>
      <c r="AK144" s="152"/>
      <c r="AL144" s="152"/>
      <c r="AM144" s="295"/>
      <c r="AN144" s="228"/>
      <c r="AO144" s="228"/>
      <c r="AP144" s="228"/>
      <c r="AQ144" s="228"/>
      <c r="AR144" s="228"/>
      <c r="AS144" s="348"/>
      <c r="AT144" s="264">
        <f t="shared" si="93"/>
        <v>0</v>
      </c>
      <c r="AU144" s="259"/>
      <c r="AV144" s="265">
        <f t="shared" si="107"/>
        <v>0</v>
      </c>
      <c r="AX144" s="265">
        <f t="shared" si="111"/>
        <v>0</v>
      </c>
      <c r="AZ144" s="492">
        <f t="shared" si="108"/>
        <v>0</v>
      </c>
      <c r="BB144" s="492">
        <f t="shared" si="109"/>
        <v>0</v>
      </c>
      <c r="BD144" s="265">
        <f t="shared" si="112"/>
        <v>0</v>
      </c>
      <c r="BE144" s="105"/>
      <c r="BF144" s="105"/>
      <c r="BG144" s="105"/>
      <c r="BH144" s="105"/>
      <c r="BI144" s="105"/>
      <c r="BJ144" s="105"/>
    </row>
    <row r="145" spans="2:62" ht="20.100000000000001" hidden="1" customHeight="1" outlineLevel="1">
      <c r="B145" s="100"/>
      <c r="C145" s="908"/>
      <c r="D145" s="909"/>
      <c r="E145" s="909"/>
      <c r="F145" s="910"/>
      <c r="G145" s="890"/>
      <c r="H145" s="891"/>
      <c r="I145" s="152"/>
      <c r="J145" s="152"/>
      <c r="K145" s="152"/>
      <c r="L145" s="152"/>
      <c r="M145" s="152"/>
      <c r="N145" s="152"/>
      <c r="O145" s="152"/>
      <c r="P145" s="153"/>
      <c r="Q145" s="153"/>
      <c r="R145" s="156">
        <f t="shared" si="103"/>
        <v>0</v>
      </c>
      <c r="S145" s="156">
        <f t="shared" si="104"/>
        <v>0</v>
      </c>
      <c r="U145" s="157">
        <f t="shared" si="110"/>
        <v>0</v>
      </c>
      <c r="W145" s="152"/>
      <c r="X145" s="152"/>
      <c r="Y145" s="152"/>
      <c r="Z145" s="152"/>
      <c r="AA145" s="152"/>
      <c r="AB145" s="152"/>
      <c r="AC145" s="347"/>
      <c r="AD145" s="152"/>
      <c r="AE145" s="152"/>
      <c r="AF145" s="152"/>
      <c r="AG145" s="152"/>
      <c r="AH145" s="152"/>
      <c r="AI145" s="152"/>
      <c r="AJ145" s="347"/>
      <c r="AK145" s="152"/>
      <c r="AL145" s="152"/>
      <c r="AM145" s="295"/>
      <c r="AN145" s="228"/>
      <c r="AO145" s="228"/>
      <c r="AP145" s="228"/>
      <c r="AQ145" s="228"/>
      <c r="AR145" s="228"/>
      <c r="AS145" s="348"/>
      <c r="AT145" s="264">
        <f t="shared" si="93"/>
        <v>0</v>
      </c>
      <c r="AU145" s="259"/>
      <c r="AV145" s="265">
        <f t="shared" si="107"/>
        <v>0</v>
      </c>
      <c r="AX145" s="265">
        <f t="shared" si="111"/>
        <v>0</v>
      </c>
      <c r="AZ145" s="492">
        <f t="shared" si="108"/>
        <v>0</v>
      </c>
      <c r="BB145" s="492">
        <f t="shared" si="109"/>
        <v>0</v>
      </c>
      <c r="BD145" s="265">
        <f t="shared" si="112"/>
        <v>0</v>
      </c>
      <c r="BE145" s="105"/>
      <c r="BF145" s="105"/>
      <c r="BG145" s="105"/>
      <c r="BH145" s="105"/>
      <c r="BI145" s="105"/>
      <c r="BJ145" s="105"/>
    </row>
    <row r="146" spans="2:62" ht="20.100000000000001" hidden="1" customHeight="1" outlineLevel="1">
      <c r="B146" s="100"/>
      <c r="C146" s="908"/>
      <c r="D146" s="909"/>
      <c r="E146" s="909"/>
      <c r="F146" s="910"/>
      <c r="G146" s="890"/>
      <c r="H146" s="891"/>
      <c r="I146" s="152"/>
      <c r="J146" s="152"/>
      <c r="K146" s="152"/>
      <c r="L146" s="152"/>
      <c r="M146" s="152"/>
      <c r="N146" s="152"/>
      <c r="O146" s="152"/>
      <c r="P146" s="153"/>
      <c r="Q146" s="153"/>
      <c r="R146" s="156">
        <f t="shared" si="103"/>
        <v>0</v>
      </c>
      <c r="S146" s="156">
        <f t="shared" si="104"/>
        <v>0</v>
      </c>
      <c r="U146" s="157">
        <f t="shared" si="110"/>
        <v>0</v>
      </c>
      <c r="W146" s="152"/>
      <c r="X146" s="152"/>
      <c r="Y146" s="152"/>
      <c r="Z146" s="152"/>
      <c r="AA146" s="152"/>
      <c r="AB146" s="152"/>
      <c r="AC146" s="347"/>
      <c r="AD146" s="152"/>
      <c r="AE146" s="152"/>
      <c r="AF146" s="152"/>
      <c r="AG146" s="152"/>
      <c r="AH146" s="152"/>
      <c r="AI146" s="152"/>
      <c r="AJ146" s="347"/>
      <c r="AK146" s="152"/>
      <c r="AL146" s="152"/>
      <c r="AM146" s="295"/>
      <c r="AN146" s="228"/>
      <c r="AO146" s="228"/>
      <c r="AP146" s="228"/>
      <c r="AQ146" s="228"/>
      <c r="AR146" s="228"/>
      <c r="AS146" s="348"/>
      <c r="AT146" s="264">
        <f t="shared" si="93"/>
        <v>0</v>
      </c>
      <c r="AU146" s="259"/>
      <c r="AV146" s="265">
        <f t="shared" si="107"/>
        <v>0</v>
      </c>
      <c r="AX146" s="265">
        <f t="shared" si="111"/>
        <v>0</v>
      </c>
      <c r="AZ146" s="492">
        <f t="shared" si="108"/>
        <v>0</v>
      </c>
      <c r="BB146" s="492">
        <f t="shared" si="109"/>
        <v>0</v>
      </c>
      <c r="BD146" s="265">
        <f t="shared" si="112"/>
        <v>0</v>
      </c>
      <c r="BE146" s="105"/>
      <c r="BF146" s="105"/>
      <c r="BG146" s="105"/>
      <c r="BH146" s="105"/>
      <c r="BI146" s="105"/>
      <c r="BJ146" s="105"/>
    </row>
    <row r="147" spans="2:62" ht="9.9499999999999993" hidden="1" customHeight="1" outlineLevel="1">
      <c r="B147" s="101"/>
      <c r="C147" s="208"/>
      <c r="D147" s="208"/>
      <c r="E147" s="208"/>
      <c r="F147" s="208"/>
      <c r="G147" s="237"/>
      <c r="H147" s="207"/>
      <c r="I147" s="257"/>
      <c r="J147" s="257"/>
      <c r="K147" s="257"/>
      <c r="L147" s="257"/>
      <c r="M147" s="257"/>
      <c r="N147" s="257"/>
      <c r="O147" s="257"/>
      <c r="P147" s="256"/>
      <c r="Q147" s="102"/>
      <c r="R147" s="102"/>
      <c r="S147" s="102"/>
      <c r="U147" s="98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Z147" s="493"/>
      <c r="BE147" s="105"/>
      <c r="BF147" s="105"/>
      <c r="BG147" s="105"/>
      <c r="BH147" s="105"/>
      <c r="BI147" s="105"/>
      <c r="BJ147" s="105"/>
    </row>
    <row r="148" spans="2:62" ht="20.100000000000001" customHeight="1" collapsed="1">
      <c r="B148" s="151">
        <f>B131+1</f>
        <v>9</v>
      </c>
      <c r="C148" s="916"/>
      <c r="D148" s="917"/>
      <c r="E148" s="917"/>
      <c r="F148" s="918"/>
      <c r="G148" s="429"/>
      <c r="H148" s="206">
        <v>1</v>
      </c>
      <c r="I148" s="642">
        <f t="shared" ref="I148" si="113">$H148*SUM(I149:I163)</f>
        <v>0</v>
      </c>
      <c r="J148" s="643">
        <f t="shared" ref="J148:O148" si="114">$H148*SUM(J149:J163)</f>
        <v>0</v>
      </c>
      <c r="K148" s="644">
        <f t="shared" si="114"/>
        <v>0</v>
      </c>
      <c r="L148" s="645">
        <f t="shared" si="114"/>
        <v>0</v>
      </c>
      <c r="M148" s="645">
        <f t="shared" si="114"/>
        <v>0</v>
      </c>
      <c r="N148" s="644">
        <f t="shared" si="114"/>
        <v>0</v>
      </c>
      <c r="O148" s="642">
        <f t="shared" si="114"/>
        <v>0</v>
      </c>
      <c r="P148" s="209">
        <f t="shared" ref="P148:Q148" si="115">$H148*SUM(P149:P163)</f>
        <v>0</v>
      </c>
      <c r="Q148" s="210">
        <f t="shared" si="115"/>
        <v>0</v>
      </c>
      <c r="R148" s="136">
        <f t="shared" ref="R148:R163" si="116">P148*(1+Gewinn)*(1+SicherheitAngebot)</f>
        <v>0</v>
      </c>
      <c r="S148" s="137">
        <f t="shared" ref="S148:S163" si="117">Q148*(1+MGKZ)*(1+Gewinn)*(1+SicherheitAngebot)</f>
        <v>0</v>
      </c>
      <c r="U148" s="10">
        <f>I148*$I$7+J148*$J$7+K148*$K$7+L148*$L$7+M148*$M$7+N148*$N$7+O148*$O$7+R148+S148</f>
        <v>0</v>
      </c>
      <c r="W148" s="646">
        <f t="shared" ref="W148:AB148" si="118">$H148*SUM(W149:W163)</f>
        <v>0</v>
      </c>
      <c r="X148" s="647">
        <f t="shared" si="118"/>
        <v>0</v>
      </c>
      <c r="Y148" s="648">
        <f t="shared" si="118"/>
        <v>0</v>
      </c>
      <c r="Z148" s="649">
        <f t="shared" si="118"/>
        <v>0</v>
      </c>
      <c r="AA148" s="648">
        <f t="shared" si="118"/>
        <v>0</v>
      </c>
      <c r="AB148" s="646">
        <f t="shared" si="118"/>
        <v>0</v>
      </c>
      <c r="AC148" s="258"/>
      <c r="AD148" s="646">
        <f t="shared" ref="AD148:AM148" si="119">$H148*SUM(AD149:AD163)</f>
        <v>0</v>
      </c>
      <c r="AE148" s="647">
        <f t="shared" si="119"/>
        <v>0</v>
      </c>
      <c r="AF148" s="648">
        <f t="shared" si="119"/>
        <v>0</v>
      </c>
      <c r="AG148" s="649">
        <f t="shared" si="119"/>
        <v>0</v>
      </c>
      <c r="AH148" s="648">
        <f t="shared" si="119"/>
        <v>0</v>
      </c>
      <c r="AI148" s="646">
        <f t="shared" si="119"/>
        <v>0</v>
      </c>
      <c r="AJ148" s="258"/>
      <c r="AK148" s="653">
        <f t="shared" si="119"/>
        <v>0</v>
      </c>
      <c r="AL148" s="653">
        <f t="shared" si="119"/>
        <v>0</v>
      </c>
      <c r="AM148" s="653">
        <f t="shared" si="119"/>
        <v>0</v>
      </c>
      <c r="AN148" s="227">
        <f>$H148*SUM(AN149:AN163)*(1+Gewinn)*(1+SicherheitAngebot)</f>
        <v>0</v>
      </c>
      <c r="AO148" s="227">
        <f>$H148*SUM(AO149:AO163)*(1+Gewinn)*(1+SicherheitAngebot)</f>
        <v>0</v>
      </c>
      <c r="AP148" s="227">
        <f>$H148*SUM(AP149:AP163)*(1+Gewinn)*(1+SicherheitAngebot)</f>
        <v>0</v>
      </c>
      <c r="AQ148" s="227">
        <f>$H148*SUM(AQ149:AQ163)*(1+Gewinn)*(1+SicherheitAngebot)</f>
        <v>0</v>
      </c>
      <c r="AR148" s="227">
        <f>$H148*SUM(AR149:AR163)*(1+Gewinn)*(1+SicherheitAngebot)</f>
        <v>0</v>
      </c>
      <c r="AS148" s="262"/>
      <c r="AT148" s="263">
        <f t="shared" si="93"/>
        <v>0</v>
      </c>
      <c r="AU148" s="259"/>
      <c r="AV148" s="491">
        <f>AK148*$AK$7+AL148*$AL$7+AM148*$AM$7+SUM(AN148:AR148)+AT148/Zuschläge_IBN+AT148</f>
        <v>0</v>
      </c>
      <c r="AX148" s="685">
        <f>U148+AV148</f>
        <v>0</v>
      </c>
      <c r="AZ148" s="490">
        <f>IF(H148&gt;0,U148/(1+SicherheitAngebot)*(1+Sicherheit),0)</f>
        <v>0</v>
      </c>
      <c r="BB148" s="490">
        <f>IF(H148&gt;0,AV148/(1+SicherheitAngebot)*(1+Sicherheit),0)</f>
        <v>0</v>
      </c>
      <c r="BD148" s="490">
        <f>AZ148+BB148</f>
        <v>0</v>
      </c>
      <c r="BE148" s="105"/>
      <c r="BF148" s="105"/>
      <c r="BG148" s="105"/>
      <c r="BH148" s="105"/>
      <c r="BI148" s="105"/>
      <c r="BJ148" s="105"/>
    </row>
    <row r="149" spans="2:62" ht="20.100000000000001" hidden="1" customHeight="1" outlineLevel="1">
      <c r="B149" s="99"/>
      <c r="C149" s="908"/>
      <c r="D149" s="909"/>
      <c r="E149" s="909"/>
      <c r="F149" s="910"/>
      <c r="G149" s="890"/>
      <c r="H149" s="901"/>
      <c r="I149" s="152"/>
      <c r="J149" s="152"/>
      <c r="K149" s="152"/>
      <c r="L149" s="152"/>
      <c r="M149" s="152"/>
      <c r="N149" s="152"/>
      <c r="O149" s="152"/>
      <c r="P149" s="153"/>
      <c r="Q149" s="153"/>
      <c r="R149" s="156">
        <f t="shared" si="116"/>
        <v>0</v>
      </c>
      <c r="S149" s="156">
        <f t="shared" si="117"/>
        <v>0</v>
      </c>
      <c r="U149" s="157">
        <f>I149*$I$7+J149*$J$7+K149*$K$7+L149*$L$7+M149*$M$7+N149*$N$7+O149*$O$7+R149+S149</f>
        <v>0</v>
      </c>
      <c r="W149" s="152"/>
      <c r="X149" s="152"/>
      <c r="Y149" s="152"/>
      <c r="Z149" s="152"/>
      <c r="AA149" s="152"/>
      <c r="AB149" s="152"/>
      <c r="AC149" s="347"/>
      <c r="AD149" s="152"/>
      <c r="AE149" s="152"/>
      <c r="AF149" s="152"/>
      <c r="AG149" s="152"/>
      <c r="AH149" s="152"/>
      <c r="AI149" s="152"/>
      <c r="AJ149" s="347"/>
      <c r="AK149" s="152"/>
      <c r="AL149" s="152"/>
      <c r="AM149" s="295"/>
      <c r="AN149" s="228"/>
      <c r="AO149" s="228"/>
      <c r="AP149" s="228"/>
      <c r="AQ149" s="228"/>
      <c r="AR149" s="228"/>
      <c r="AS149" s="348"/>
      <c r="AT149" s="264">
        <f t="shared" si="93"/>
        <v>0</v>
      </c>
      <c r="AU149" s="259"/>
      <c r="AV149" s="265">
        <f t="shared" ref="AV149:AV163" si="120">AK149*$AK$7+AL149*$AL$7+AM149*$AM$7+SUM(AN149:AR149)*(1+Gewinn)*(1+SicherheitAngebot)+AT149/Zuschläge_IBN+AT149</f>
        <v>0</v>
      </c>
      <c r="AX149" s="265">
        <f>U149+AV149</f>
        <v>0</v>
      </c>
      <c r="AZ149" s="492">
        <f t="shared" ref="AZ149:AZ163" si="121">U149/(1+SicherheitAngebot)*(1+Sicherheit)</f>
        <v>0</v>
      </c>
      <c r="BB149" s="492">
        <f t="shared" ref="BB149:BB163" si="122">AV149/(1+SicherheitAngebot)*(1+Sicherheit)</f>
        <v>0</v>
      </c>
      <c r="BD149" s="265">
        <f>AZ149+BB149</f>
        <v>0</v>
      </c>
      <c r="BE149" s="105"/>
      <c r="BF149" s="105"/>
      <c r="BG149" s="105"/>
      <c r="BH149" s="105"/>
      <c r="BI149" s="105"/>
      <c r="BJ149" s="105"/>
    </row>
    <row r="150" spans="2:62" ht="20.100000000000001" hidden="1" customHeight="1" outlineLevel="1">
      <c r="B150" s="421"/>
      <c r="C150" s="908"/>
      <c r="D150" s="909"/>
      <c r="E150" s="909"/>
      <c r="F150" s="910"/>
      <c r="G150" s="890"/>
      <c r="H150" s="891"/>
      <c r="I150" s="152"/>
      <c r="J150" s="152"/>
      <c r="K150" s="152"/>
      <c r="L150" s="152"/>
      <c r="M150" s="152"/>
      <c r="N150" s="152"/>
      <c r="O150" s="152"/>
      <c r="P150" s="153"/>
      <c r="Q150" s="153"/>
      <c r="R150" s="156">
        <f t="shared" si="116"/>
        <v>0</v>
      </c>
      <c r="S150" s="156">
        <f t="shared" si="117"/>
        <v>0</v>
      </c>
      <c r="U150" s="157">
        <f t="shared" ref="U150:U163" si="123">I150*$I$7+J150*$J$7+K150*$K$7+L150*$L$7+M150*$M$7+N150*$N$7+O150*$O$7+R150+S150</f>
        <v>0</v>
      </c>
      <c r="W150" s="152"/>
      <c r="X150" s="152"/>
      <c r="Y150" s="152"/>
      <c r="Z150" s="152"/>
      <c r="AA150" s="152"/>
      <c r="AB150" s="152"/>
      <c r="AC150" s="347"/>
      <c r="AD150" s="152"/>
      <c r="AE150" s="152"/>
      <c r="AF150" s="152"/>
      <c r="AG150" s="152"/>
      <c r="AH150" s="152"/>
      <c r="AI150" s="152"/>
      <c r="AJ150" s="347"/>
      <c r="AK150" s="152"/>
      <c r="AL150" s="152"/>
      <c r="AM150" s="295"/>
      <c r="AN150" s="228"/>
      <c r="AO150" s="228"/>
      <c r="AP150" s="228"/>
      <c r="AQ150" s="228"/>
      <c r="AR150" s="228"/>
      <c r="AS150" s="348"/>
      <c r="AT150" s="264">
        <f t="shared" si="93"/>
        <v>0</v>
      </c>
      <c r="AU150" s="259"/>
      <c r="AV150" s="265">
        <f t="shared" si="120"/>
        <v>0</v>
      </c>
      <c r="AX150" s="265">
        <f t="shared" ref="AX150:AX163" si="124">U150+AV150</f>
        <v>0</v>
      </c>
      <c r="AZ150" s="492">
        <f t="shared" si="121"/>
        <v>0</v>
      </c>
      <c r="BB150" s="492">
        <f t="shared" si="122"/>
        <v>0</v>
      </c>
      <c r="BD150" s="265">
        <f t="shared" ref="BD150:BD163" si="125">AZ150+BB150</f>
        <v>0</v>
      </c>
      <c r="BE150" s="105"/>
      <c r="BF150" s="105"/>
      <c r="BG150" s="105"/>
      <c r="BH150" s="105"/>
      <c r="BI150" s="105"/>
      <c r="BJ150" s="105"/>
    </row>
    <row r="151" spans="2:62" ht="20.100000000000001" hidden="1" customHeight="1" outlineLevel="1">
      <c r="B151" s="421"/>
      <c r="C151" s="908"/>
      <c r="D151" s="909"/>
      <c r="E151" s="909"/>
      <c r="F151" s="910"/>
      <c r="G151" s="890"/>
      <c r="H151" s="891"/>
      <c r="I151" s="152"/>
      <c r="J151" s="152"/>
      <c r="K151" s="152"/>
      <c r="L151" s="152"/>
      <c r="M151" s="152"/>
      <c r="N151" s="152"/>
      <c r="O151" s="152"/>
      <c r="P151" s="153"/>
      <c r="Q151" s="153"/>
      <c r="R151" s="156">
        <f t="shared" si="116"/>
        <v>0</v>
      </c>
      <c r="S151" s="156">
        <f t="shared" si="117"/>
        <v>0</v>
      </c>
      <c r="U151" s="157">
        <f t="shared" si="123"/>
        <v>0</v>
      </c>
      <c r="W151" s="152"/>
      <c r="X151" s="152"/>
      <c r="Y151" s="152"/>
      <c r="Z151" s="152"/>
      <c r="AA151" s="152"/>
      <c r="AB151" s="152"/>
      <c r="AC151" s="347"/>
      <c r="AD151" s="152"/>
      <c r="AE151" s="152"/>
      <c r="AF151" s="152"/>
      <c r="AG151" s="152"/>
      <c r="AH151" s="152"/>
      <c r="AI151" s="152"/>
      <c r="AJ151" s="347"/>
      <c r="AK151" s="152"/>
      <c r="AL151" s="152"/>
      <c r="AM151" s="295"/>
      <c r="AN151" s="228"/>
      <c r="AO151" s="228"/>
      <c r="AP151" s="228"/>
      <c r="AQ151" s="228"/>
      <c r="AR151" s="228"/>
      <c r="AS151" s="348"/>
      <c r="AT151" s="264">
        <f t="shared" si="93"/>
        <v>0</v>
      </c>
      <c r="AU151" s="259"/>
      <c r="AV151" s="265">
        <f t="shared" si="120"/>
        <v>0</v>
      </c>
      <c r="AX151" s="265">
        <f t="shared" si="124"/>
        <v>0</v>
      </c>
      <c r="AZ151" s="492">
        <f t="shared" si="121"/>
        <v>0</v>
      </c>
      <c r="BB151" s="492">
        <f t="shared" si="122"/>
        <v>0</v>
      </c>
      <c r="BD151" s="265">
        <f t="shared" si="125"/>
        <v>0</v>
      </c>
      <c r="BE151" s="105"/>
      <c r="BF151" s="105"/>
      <c r="BG151" s="105"/>
      <c r="BH151" s="105"/>
      <c r="BI151" s="105"/>
      <c r="BJ151" s="105"/>
    </row>
    <row r="152" spans="2:62" ht="20.100000000000001" hidden="1" customHeight="1" outlineLevel="1">
      <c r="B152" s="421"/>
      <c r="C152" s="908"/>
      <c r="D152" s="909"/>
      <c r="E152" s="909"/>
      <c r="F152" s="910"/>
      <c r="G152" s="890"/>
      <c r="H152" s="891"/>
      <c r="I152" s="152"/>
      <c r="J152" s="152"/>
      <c r="K152" s="152"/>
      <c r="L152" s="152"/>
      <c r="M152" s="152"/>
      <c r="N152" s="152"/>
      <c r="O152" s="152"/>
      <c r="P152" s="153"/>
      <c r="Q152" s="153"/>
      <c r="R152" s="156">
        <f t="shared" si="116"/>
        <v>0</v>
      </c>
      <c r="S152" s="156">
        <f t="shared" si="117"/>
        <v>0</v>
      </c>
      <c r="U152" s="157">
        <f t="shared" si="123"/>
        <v>0</v>
      </c>
      <c r="W152" s="152"/>
      <c r="X152" s="152"/>
      <c r="Y152" s="152"/>
      <c r="Z152" s="152"/>
      <c r="AA152" s="152"/>
      <c r="AB152" s="152"/>
      <c r="AC152" s="347"/>
      <c r="AD152" s="152"/>
      <c r="AE152" s="152"/>
      <c r="AF152" s="152"/>
      <c r="AG152" s="152"/>
      <c r="AH152" s="152"/>
      <c r="AI152" s="152"/>
      <c r="AJ152" s="347"/>
      <c r="AK152" s="152"/>
      <c r="AL152" s="152"/>
      <c r="AM152" s="295"/>
      <c r="AN152" s="228"/>
      <c r="AO152" s="228"/>
      <c r="AP152" s="228"/>
      <c r="AQ152" s="228"/>
      <c r="AR152" s="228"/>
      <c r="AS152" s="348"/>
      <c r="AT152" s="264">
        <f t="shared" si="93"/>
        <v>0</v>
      </c>
      <c r="AU152" s="259"/>
      <c r="AV152" s="265">
        <f t="shared" si="120"/>
        <v>0</v>
      </c>
      <c r="AX152" s="265">
        <f t="shared" si="124"/>
        <v>0</v>
      </c>
      <c r="AZ152" s="492">
        <f t="shared" si="121"/>
        <v>0</v>
      </c>
      <c r="BB152" s="492">
        <f t="shared" si="122"/>
        <v>0</v>
      </c>
      <c r="BD152" s="265">
        <f t="shared" si="125"/>
        <v>0</v>
      </c>
      <c r="BE152" s="105"/>
      <c r="BF152" s="105"/>
      <c r="BG152" s="105"/>
      <c r="BH152" s="105"/>
      <c r="BI152" s="105"/>
      <c r="BJ152" s="105"/>
    </row>
    <row r="153" spans="2:62" ht="20.100000000000001" hidden="1" customHeight="1" outlineLevel="1">
      <c r="B153" s="421"/>
      <c r="C153" s="908"/>
      <c r="D153" s="909"/>
      <c r="E153" s="909"/>
      <c r="F153" s="910"/>
      <c r="G153" s="890"/>
      <c r="H153" s="891"/>
      <c r="I153" s="152"/>
      <c r="J153" s="152"/>
      <c r="K153" s="152"/>
      <c r="L153" s="152"/>
      <c r="M153" s="152"/>
      <c r="N153" s="152"/>
      <c r="O153" s="152"/>
      <c r="P153" s="153"/>
      <c r="Q153" s="153"/>
      <c r="R153" s="156">
        <f t="shared" si="116"/>
        <v>0</v>
      </c>
      <c r="S153" s="156">
        <f t="shared" si="117"/>
        <v>0</v>
      </c>
      <c r="U153" s="157">
        <f t="shared" si="123"/>
        <v>0</v>
      </c>
      <c r="W153" s="152"/>
      <c r="X153" s="152"/>
      <c r="Y153" s="152"/>
      <c r="Z153" s="152"/>
      <c r="AA153" s="152"/>
      <c r="AB153" s="152"/>
      <c r="AC153" s="347"/>
      <c r="AD153" s="152"/>
      <c r="AE153" s="152"/>
      <c r="AF153" s="152"/>
      <c r="AG153" s="152"/>
      <c r="AH153" s="152"/>
      <c r="AI153" s="152"/>
      <c r="AJ153" s="347"/>
      <c r="AK153" s="152"/>
      <c r="AL153" s="152"/>
      <c r="AM153" s="295"/>
      <c r="AN153" s="228"/>
      <c r="AO153" s="228"/>
      <c r="AP153" s="228"/>
      <c r="AQ153" s="228"/>
      <c r="AR153" s="228"/>
      <c r="AS153" s="348"/>
      <c r="AT153" s="264">
        <f t="shared" si="93"/>
        <v>0</v>
      </c>
      <c r="AU153" s="259"/>
      <c r="AV153" s="265">
        <f t="shared" si="120"/>
        <v>0</v>
      </c>
      <c r="AX153" s="265">
        <f t="shared" si="124"/>
        <v>0</v>
      </c>
      <c r="AZ153" s="492">
        <f t="shared" si="121"/>
        <v>0</v>
      </c>
      <c r="BB153" s="492">
        <f t="shared" si="122"/>
        <v>0</v>
      </c>
      <c r="BD153" s="265">
        <f t="shared" si="125"/>
        <v>0</v>
      </c>
      <c r="BE153" s="105"/>
      <c r="BF153" s="105"/>
      <c r="BG153" s="105"/>
      <c r="BH153" s="105"/>
      <c r="BI153" s="105"/>
      <c r="BJ153" s="105"/>
    </row>
    <row r="154" spans="2:62" ht="20.100000000000001" hidden="1" customHeight="1" outlineLevel="1">
      <c r="B154" s="421"/>
      <c r="C154" s="908"/>
      <c r="D154" s="909"/>
      <c r="E154" s="909"/>
      <c r="F154" s="910"/>
      <c r="G154" s="890"/>
      <c r="H154" s="891"/>
      <c r="I154" s="152"/>
      <c r="J154" s="152"/>
      <c r="K154" s="152"/>
      <c r="L154" s="152"/>
      <c r="M154" s="152"/>
      <c r="N154" s="152"/>
      <c r="O154" s="152"/>
      <c r="P154" s="153"/>
      <c r="Q154" s="153"/>
      <c r="R154" s="156">
        <f t="shared" si="116"/>
        <v>0</v>
      </c>
      <c r="S154" s="156">
        <f t="shared" si="117"/>
        <v>0</v>
      </c>
      <c r="U154" s="157">
        <f t="shared" si="123"/>
        <v>0</v>
      </c>
      <c r="W154" s="152"/>
      <c r="X154" s="152"/>
      <c r="Y154" s="152"/>
      <c r="Z154" s="152"/>
      <c r="AA154" s="152"/>
      <c r="AB154" s="152"/>
      <c r="AC154" s="347"/>
      <c r="AD154" s="152"/>
      <c r="AE154" s="152"/>
      <c r="AF154" s="152"/>
      <c r="AG154" s="152"/>
      <c r="AH154" s="152"/>
      <c r="AI154" s="152"/>
      <c r="AJ154" s="347"/>
      <c r="AK154" s="152"/>
      <c r="AL154" s="152"/>
      <c r="AM154" s="295"/>
      <c r="AN154" s="228"/>
      <c r="AO154" s="228"/>
      <c r="AP154" s="228"/>
      <c r="AQ154" s="228"/>
      <c r="AR154" s="228"/>
      <c r="AS154" s="348"/>
      <c r="AT154" s="264">
        <f t="shared" si="93"/>
        <v>0</v>
      </c>
      <c r="AU154" s="259"/>
      <c r="AV154" s="265">
        <f t="shared" si="120"/>
        <v>0</v>
      </c>
      <c r="AX154" s="265">
        <f t="shared" si="124"/>
        <v>0</v>
      </c>
      <c r="AZ154" s="492">
        <f t="shared" si="121"/>
        <v>0</v>
      </c>
      <c r="BB154" s="492">
        <f t="shared" si="122"/>
        <v>0</v>
      </c>
      <c r="BD154" s="265">
        <f t="shared" si="125"/>
        <v>0</v>
      </c>
      <c r="BE154" s="105"/>
      <c r="BF154" s="105"/>
      <c r="BG154" s="105"/>
      <c r="BH154" s="105"/>
      <c r="BI154" s="105"/>
      <c r="BJ154" s="105"/>
    </row>
    <row r="155" spans="2:62" ht="20.100000000000001" hidden="1" customHeight="1" outlineLevel="1">
      <c r="B155" s="100"/>
      <c r="C155" s="908"/>
      <c r="D155" s="909"/>
      <c r="E155" s="909"/>
      <c r="F155" s="910"/>
      <c r="G155" s="890"/>
      <c r="H155" s="891"/>
      <c r="I155" s="152"/>
      <c r="J155" s="152"/>
      <c r="K155" s="152"/>
      <c r="L155" s="152"/>
      <c r="M155" s="152"/>
      <c r="N155" s="152"/>
      <c r="O155" s="152"/>
      <c r="P155" s="153"/>
      <c r="Q155" s="153"/>
      <c r="R155" s="156">
        <f t="shared" si="116"/>
        <v>0</v>
      </c>
      <c r="S155" s="156">
        <f t="shared" si="117"/>
        <v>0</v>
      </c>
      <c r="U155" s="157">
        <f t="shared" si="123"/>
        <v>0</v>
      </c>
      <c r="W155" s="152"/>
      <c r="X155" s="152"/>
      <c r="Y155" s="152"/>
      <c r="Z155" s="152"/>
      <c r="AA155" s="152"/>
      <c r="AB155" s="152"/>
      <c r="AC155" s="347"/>
      <c r="AD155" s="152"/>
      <c r="AE155" s="152"/>
      <c r="AF155" s="152"/>
      <c r="AG155" s="152"/>
      <c r="AH155" s="152"/>
      <c r="AI155" s="152"/>
      <c r="AJ155" s="347"/>
      <c r="AK155" s="152"/>
      <c r="AL155" s="152"/>
      <c r="AM155" s="295"/>
      <c r="AN155" s="228"/>
      <c r="AO155" s="228"/>
      <c r="AP155" s="228"/>
      <c r="AQ155" s="228"/>
      <c r="AR155" s="228"/>
      <c r="AS155" s="348"/>
      <c r="AT155" s="264">
        <f t="shared" si="93"/>
        <v>0</v>
      </c>
      <c r="AU155" s="259"/>
      <c r="AV155" s="265">
        <f t="shared" si="120"/>
        <v>0</v>
      </c>
      <c r="AX155" s="265">
        <f t="shared" si="124"/>
        <v>0</v>
      </c>
      <c r="AZ155" s="492">
        <f t="shared" si="121"/>
        <v>0</v>
      </c>
      <c r="BB155" s="492">
        <f t="shared" si="122"/>
        <v>0</v>
      </c>
      <c r="BD155" s="265">
        <f t="shared" si="125"/>
        <v>0</v>
      </c>
      <c r="BE155" s="105"/>
      <c r="BF155" s="105"/>
      <c r="BG155" s="105"/>
      <c r="BH155" s="105"/>
      <c r="BI155" s="105"/>
      <c r="BJ155" s="105"/>
    </row>
    <row r="156" spans="2:62" ht="20.100000000000001" hidden="1" customHeight="1" outlineLevel="1">
      <c r="B156" s="100"/>
      <c r="C156" s="908"/>
      <c r="D156" s="909"/>
      <c r="E156" s="909"/>
      <c r="F156" s="910"/>
      <c r="G156" s="890"/>
      <c r="H156" s="891"/>
      <c r="I156" s="152"/>
      <c r="J156" s="152"/>
      <c r="K156" s="152"/>
      <c r="L156" s="152"/>
      <c r="M156" s="152"/>
      <c r="N156" s="152"/>
      <c r="O156" s="152"/>
      <c r="P156" s="153"/>
      <c r="Q156" s="153"/>
      <c r="R156" s="156">
        <f t="shared" si="116"/>
        <v>0</v>
      </c>
      <c r="S156" s="156">
        <f t="shared" si="117"/>
        <v>0</v>
      </c>
      <c r="U156" s="157">
        <f t="shared" si="123"/>
        <v>0</v>
      </c>
      <c r="W156" s="152"/>
      <c r="X156" s="152"/>
      <c r="Y156" s="152"/>
      <c r="Z156" s="152"/>
      <c r="AA156" s="152"/>
      <c r="AB156" s="152"/>
      <c r="AC156" s="347"/>
      <c r="AD156" s="152"/>
      <c r="AE156" s="152"/>
      <c r="AF156" s="152"/>
      <c r="AG156" s="152"/>
      <c r="AH156" s="152"/>
      <c r="AI156" s="152"/>
      <c r="AJ156" s="347"/>
      <c r="AK156" s="152"/>
      <c r="AL156" s="152"/>
      <c r="AM156" s="295"/>
      <c r="AN156" s="228"/>
      <c r="AO156" s="228"/>
      <c r="AP156" s="228"/>
      <c r="AQ156" s="228"/>
      <c r="AR156" s="228"/>
      <c r="AS156" s="348"/>
      <c r="AT156" s="264">
        <f t="shared" si="93"/>
        <v>0</v>
      </c>
      <c r="AU156" s="259"/>
      <c r="AV156" s="265">
        <f t="shared" si="120"/>
        <v>0</v>
      </c>
      <c r="AX156" s="265">
        <f t="shared" si="124"/>
        <v>0</v>
      </c>
      <c r="AZ156" s="492">
        <f t="shared" si="121"/>
        <v>0</v>
      </c>
      <c r="BB156" s="492">
        <f t="shared" si="122"/>
        <v>0</v>
      </c>
      <c r="BD156" s="265">
        <f t="shared" si="125"/>
        <v>0</v>
      </c>
      <c r="BE156" s="105"/>
      <c r="BF156" s="105"/>
      <c r="BG156" s="105"/>
      <c r="BH156" s="105"/>
      <c r="BI156" s="105"/>
      <c r="BJ156" s="105"/>
    </row>
    <row r="157" spans="2:62" ht="20.100000000000001" hidden="1" customHeight="1" outlineLevel="1">
      <c r="B157" s="100"/>
      <c r="C157" s="908"/>
      <c r="D157" s="909"/>
      <c r="E157" s="909"/>
      <c r="F157" s="910"/>
      <c r="G157" s="890"/>
      <c r="H157" s="891"/>
      <c r="I157" s="152"/>
      <c r="J157" s="152"/>
      <c r="K157" s="152"/>
      <c r="L157" s="152"/>
      <c r="M157" s="152"/>
      <c r="N157" s="152"/>
      <c r="O157" s="152"/>
      <c r="P157" s="153"/>
      <c r="Q157" s="153"/>
      <c r="R157" s="156">
        <f t="shared" si="116"/>
        <v>0</v>
      </c>
      <c r="S157" s="156">
        <f t="shared" si="117"/>
        <v>0</v>
      </c>
      <c r="U157" s="157">
        <f t="shared" si="123"/>
        <v>0</v>
      </c>
      <c r="W157" s="152"/>
      <c r="X157" s="152"/>
      <c r="Y157" s="152"/>
      <c r="Z157" s="152"/>
      <c r="AA157" s="152"/>
      <c r="AB157" s="152"/>
      <c r="AC157" s="347"/>
      <c r="AD157" s="152"/>
      <c r="AE157" s="152"/>
      <c r="AF157" s="152"/>
      <c r="AG157" s="152"/>
      <c r="AH157" s="152"/>
      <c r="AI157" s="152"/>
      <c r="AJ157" s="347"/>
      <c r="AK157" s="152"/>
      <c r="AL157" s="152"/>
      <c r="AM157" s="295"/>
      <c r="AN157" s="228"/>
      <c r="AO157" s="228"/>
      <c r="AP157" s="228"/>
      <c r="AQ157" s="228"/>
      <c r="AR157" s="228"/>
      <c r="AS157" s="348"/>
      <c r="AT157" s="264">
        <f t="shared" si="93"/>
        <v>0</v>
      </c>
      <c r="AU157" s="259"/>
      <c r="AV157" s="265">
        <f t="shared" si="120"/>
        <v>0</v>
      </c>
      <c r="AX157" s="265">
        <f t="shared" si="124"/>
        <v>0</v>
      </c>
      <c r="AZ157" s="492">
        <f t="shared" si="121"/>
        <v>0</v>
      </c>
      <c r="BB157" s="492">
        <f t="shared" si="122"/>
        <v>0</v>
      </c>
      <c r="BD157" s="265">
        <f t="shared" si="125"/>
        <v>0</v>
      </c>
      <c r="BE157" s="105"/>
      <c r="BF157" s="105"/>
      <c r="BG157" s="105"/>
      <c r="BH157" s="105"/>
      <c r="BI157" s="105"/>
      <c r="BJ157" s="105"/>
    </row>
    <row r="158" spans="2:62" ht="20.100000000000001" hidden="1" customHeight="1" outlineLevel="1">
      <c r="B158" s="100"/>
      <c r="C158" s="908"/>
      <c r="D158" s="909"/>
      <c r="E158" s="909"/>
      <c r="F158" s="910"/>
      <c r="G158" s="890"/>
      <c r="H158" s="891"/>
      <c r="I158" s="152"/>
      <c r="J158" s="152"/>
      <c r="K158" s="152"/>
      <c r="L158" s="152"/>
      <c r="M158" s="152"/>
      <c r="N158" s="152"/>
      <c r="O158" s="152"/>
      <c r="P158" s="153"/>
      <c r="Q158" s="153"/>
      <c r="R158" s="156">
        <f t="shared" si="116"/>
        <v>0</v>
      </c>
      <c r="S158" s="156">
        <f t="shared" si="117"/>
        <v>0</v>
      </c>
      <c r="U158" s="157">
        <f t="shared" si="123"/>
        <v>0</v>
      </c>
      <c r="W158" s="152"/>
      <c r="X158" s="152"/>
      <c r="Y158" s="152"/>
      <c r="Z158" s="152"/>
      <c r="AA158" s="152"/>
      <c r="AB158" s="152"/>
      <c r="AC158" s="347"/>
      <c r="AD158" s="152"/>
      <c r="AE158" s="152"/>
      <c r="AF158" s="152"/>
      <c r="AG158" s="152"/>
      <c r="AH158" s="152"/>
      <c r="AI158" s="152"/>
      <c r="AJ158" s="347"/>
      <c r="AK158" s="152"/>
      <c r="AL158" s="152"/>
      <c r="AM158" s="295"/>
      <c r="AN158" s="228"/>
      <c r="AO158" s="228"/>
      <c r="AP158" s="228"/>
      <c r="AQ158" s="228"/>
      <c r="AR158" s="228"/>
      <c r="AS158" s="348"/>
      <c r="AT158" s="264">
        <f t="shared" si="93"/>
        <v>0</v>
      </c>
      <c r="AU158" s="259"/>
      <c r="AV158" s="265">
        <f t="shared" si="120"/>
        <v>0</v>
      </c>
      <c r="AX158" s="265">
        <f t="shared" si="124"/>
        <v>0</v>
      </c>
      <c r="AZ158" s="492">
        <f t="shared" si="121"/>
        <v>0</v>
      </c>
      <c r="BB158" s="492">
        <f t="shared" si="122"/>
        <v>0</v>
      </c>
      <c r="BD158" s="265">
        <f t="shared" si="125"/>
        <v>0</v>
      </c>
      <c r="BE158" s="105"/>
      <c r="BF158" s="105"/>
      <c r="BG158" s="105"/>
      <c r="BH158" s="105"/>
      <c r="BI158" s="105"/>
      <c r="BJ158" s="105"/>
    </row>
    <row r="159" spans="2:62" ht="20.100000000000001" hidden="1" customHeight="1" outlineLevel="1">
      <c r="B159" s="100"/>
      <c r="C159" s="908"/>
      <c r="D159" s="909"/>
      <c r="E159" s="909"/>
      <c r="F159" s="910"/>
      <c r="G159" s="890"/>
      <c r="H159" s="891"/>
      <c r="I159" s="152"/>
      <c r="J159" s="152"/>
      <c r="K159" s="152"/>
      <c r="L159" s="152"/>
      <c r="M159" s="152"/>
      <c r="N159" s="152"/>
      <c r="O159" s="152"/>
      <c r="P159" s="153"/>
      <c r="Q159" s="153"/>
      <c r="R159" s="156">
        <f t="shared" si="116"/>
        <v>0</v>
      </c>
      <c r="S159" s="156">
        <f t="shared" si="117"/>
        <v>0</v>
      </c>
      <c r="U159" s="157">
        <f t="shared" si="123"/>
        <v>0</v>
      </c>
      <c r="W159" s="152"/>
      <c r="X159" s="152"/>
      <c r="Y159" s="152"/>
      <c r="Z159" s="152"/>
      <c r="AA159" s="152"/>
      <c r="AB159" s="152"/>
      <c r="AC159" s="347"/>
      <c r="AD159" s="152"/>
      <c r="AE159" s="152"/>
      <c r="AF159" s="152"/>
      <c r="AG159" s="152"/>
      <c r="AH159" s="152"/>
      <c r="AI159" s="152"/>
      <c r="AJ159" s="347"/>
      <c r="AK159" s="152"/>
      <c r="AL159" s="152"/>
      <c r="AM159" s="295"/>
      <c r="AN159" s="228"/>
      <c r="AO159" s="228"/>
      <c r="AP159" s="228"/>
      <c r="AQ159" s="228"/>
      <c r="AR159" s="228"/>
      <c r="AS159" s="348"/>
      <c r="AT159" s="264">
        <f t="shared" si="93"/>
        <v>0</v>
      </c>
      <c r="AU159" s="259"/>
      <c r="AV159" s="265">
        <f t="shared" si="120"/>
        <v>0</v>
      </c>
      <c r="AX159" s="265">
        <f t="shared" si="124"/>
        <v>0</v>
      </c>
      <c r="AZ159" s="492">
        <f t="shared" si="121"/>
        <v>0</v>
      </c>
      <c r="BB159" s="492">
        <f t="shared" si="122"/>
        <v>0</v>
      </c>
      <c r="BD159" s="265">
        <f t="shared" si="125"/>
        <v>0</v>
      </c>
      <c r="BE159" s="105"/>
      <c r="BF159" s="105"/>
      <c r="BG159" s="105"/>
      <c r="BH159" s="105"/>
      <c r="BI159" s="105"/>
      <c r="BJ159" s="105"/>
    </row>
    <row r="160" spans="2:62" ht="20.100000000000001" hidden="1" customHeight="1" outlineLevel="1">
      <c r="B160" s="100"/>
      <c r="C160" s="908"/>
      <c r="D160" s="909"/>
      <c r="E160" s="909"/>
      <c r="F160" s="910"/>
      <c r="G160" s="890"/>
      <c r="H160" s="891"/>
      <c r="I160" s="152"/>
      <c r="J160" s="152"/>
      <c r="K160" s="152"/>
      <c r="L160" s="152"/>
      <c r="M160" s="152"/>
      <c r="N160" s="152"/>
      <c r="O160" s="152"/>
      <c r="P160" s="153"/>
      <c r="Q160" s="153"/>
      <c r="R160" s="156">
        <f t="shared" si="116"/>
        <v>0</v>
      </c>
      <c r="S160" s="156">
        <f t="shared" si="117"/>
        <v>0</v>
      </c>
      <c r="U160" s="157">
        <f t="shared" si="123"/>
        <v>0</v>
      </c>
      <c r="W160" s="152"/>
      <c r="X160" s="152"/>
      <c r="Y160" s="152"/>
      <c r="Z160" s="152"/>
      <c r="AA160" s="152"/>
      <c r="AB160" s="152"/>
      <c r="AC160" s="347"/>
      <c r="AD160" s="152"/>
      <c r="AE160" s="152"/>
      <c r="AF160" s="152"/>
      <c r="AG160" s="152"/>
      <c r="AH160" s="152"/>
      <c r="AI160" s="152"/>
      <c r="AJ160" s="347"/>
      <c r="AK160" s="152"/>
      <c r="AL160" s="152"/>
      <c r="AM160" s="295"/>
      <c r="AN160" s="228"/>
      <c r="AO160" s="228"/>
      <c r="AP160" s="228"/>
      <c r="AQ160" s="228"/>
      <c r="AR160" s="228"/>
      <c r="AS160" s="348"/>
      <c r="AT160" s="264">
        <f t="shared" si="93"/>
        <v>0</v>
      </c>
      <c r="AU160" s="259"/>
      <c r="AV160" s="265">
        <f t="shared" si="120"/>
        <v>0</v>
      </c>
      <c r="AX160" s="265">
        <f t="shared" si="124"/>
        <v>0</v>
      </c>
      <c r="AZ160" s="492">
        <f t="shared" si="121"/>
        <v>0</v>
      </c>
      <c r="BB160" s="492">
        <f t="shared" si="122"/>
        <v>0</v>
      </c>
      <c r="BD160" s="265">
        <f t="shared" si="125"/>
        <v>0</v>
      </c>
      <c r="BE160" s="105"/>
      <c r="BF160" s="105"/>
      <c r="BG160" s="105"/>
      <c r="BH160" s="105"/>
      <c r="BI160" s="105"/>
      <c r="BJ160" s="105"/>
    </row>
    <row r="161" spans="1:62" ht="20.100000000000001" hidden="1" customHeight="1" outlineLevel="1">
      <c r="B161" s="100"/>
      <c r="C161" s="908"/>
      <c r="D161" s="909"/>
      <c r="E161" s="909"/>
      <c r="F161" s="910"/>
      <c r="G161" s="890"/>
      <c r="H161" s="891"/>
      <c r="I161" s="152"/>
      <c r="J161" s="152"/>
      <c r="K161" s="152"/>
      <c r="L161" s="152"/>
      <c r="M161" s="152"/>
      <c r="N161" s="152"/>
      <c r="O161" s="152"/>
      <c r="P161" s="153"/>
      <c r="Q161" s="153"/>
      <c r="R161" s="156">
        <f t="shared" si="116"/>
        <v>0</v>
      </c>
      <c r="S161" s="156">
        <f t="shared" si="117"/>
        <v>0</v>
      </c>
      <c r="U161" s="157">
        <f t="shared" si="123"/>
        <v>0</v>
      </c>
      <c r="W161" s="152"/>
      <c r="X161" s="152"/>
      <c r="Y161" s="152"/>
      <c r="Z161" s="152"/>
      <c r="AA161" s="152"/>
      <c r="AB161" s="152"/>
      <c r="AC161" s="347"/>
      <c r="AD161" s="152"/>
      <c r="AE161" s="152"/>
      <c r="AF161" s="152"/>
      <c r="AG161" s="152"/>
      <c r="AH161" s="152"/>
      <c r="AI161" s="152"/>
      <c r="AJ161" s="347"/>
      <c r="AK161" s="152"/>
      <c r="AL161" s="152"/>
      <c r="AM161" s="295"/>
      <c r="AN161" s="228"/>
      <c r="AO161" s="228"/>
      <c r="AP161" s="228"/>
      <c r="AQ161" s="228"/>
      <c r="AR161" s="228"/>
      <c r="AS161" s="348"/>
      <c r="AT161" s="264">
        <f t="shared" si="93"/>
        <v>0</v>
      </c>
      <c r="AU161" s="259"/>
      <c r="AV161" s="265">
        <f t="shared" si="120"/>
        <v>0</v>
      </c>
      <c r="AX161" s="265">
        <f t="shared" si="124"/>
        <v>0</v>
      </c>
      <c r="AZ161" s="492">
        <f t="shared" si="121"/>
        <v>0</v>
      </c>
      <c r="BB161" s="492">
        <f t="shared" si="122"/>
        <v>0</v>
      </c>
      <c r="BD161" s="265">
        <f t="shared" si="125"/>
        <v>0</v>
      </c>
      <c r="BE161" s="105"/>
      <c r="BF161" s="105"/>
      <c r="BG161" s="105"/>
      <c r="BH161" s="105"/>
      <c r="BI161" s="105"/>
      <c r="BJ161" s="105"/>
    </row>
    <row r="162" spans="1:62" ht="20.100000000000001" hidden="1" customHeight="1" outlineLevel="1">
      <c r="B162" s="100"/>
      <c r="C162" s="908"/>
      <c r="D162" s="909"/>
      <c r="E162" s="909"/>
      <c r="F162" s="910"/>
      <c r="G162" s="890"/>
      <c r="H162" s="891"/>
      <c r="I162" s="152"/>
      <c r="J162" s="152"/>
      <c r="K162" s="152"/>
      <c r="L162" s="152"/>
      <c r="M162" s="152"/>
      <c r="N162" s="152"/>
      <c r="O162" s="152"/>
      <c r="P162" s="153"/>
      <c r="Q162" s="153"/>
      <c r="R162" s="156">
        <f t="shared" si="116"/>
        <v>0</v>
      </c>
      <c r="S162" s="156">
        <f t="shared" si="117"/>
        <v>0</v>
      </c>
      <c r="U162" s="157">
        <f t="shared" si="123"/>
        <v>0</v>
      </c>
      <c r="W162" s="152"/>
      <c r="X162" s="152"/>
      <c r="Y162" s="152"/>
      <c r="Z162" s="152"/>
      <c r="AA162" s="152"/>
      <c r="AB162" s="152"/>
      <c r="AC162" s="347"/>
      <c r="AD162" s="152"/>
      <c r="AE162" s="152"/>
      <c r="AF162" s="152"/>
      <c r="AG162" s="152"/>
      <c r="AH162" s="152"/>
      <c r="AI162" s="152"/>
      <c r="AJ162" s="347"/>
      <c r="AK162" s="152"/>
      <c r="AL162" s="152"/>
      <c r="AM162" s="295"/>
      <c r="AN162" s="228"/>
      <c r="AO162" s="228"/>
      <c r="AP162" s="228"/>
      <c r="AQ162" s="228"/>
      <c r="AR162" s="228"/>
      <c r="AS162" s="348"/>
      <c r="AT162" s="264">
        <f t="shared" si="93"/>
        <v>0</v>
      </c>
      <c r="AU162" s="259"/>
      <c r="AV162" s="265">
        <f t="shared" si="120"/>
        <v>0</v>
      </c>
      <c r="AX162" s="265">
        <f t="shared" si="124"/>
        <v>0</v>
      </c>
      <c r="AZ162" s="492">
        <f t="shared" si="121"/>
        <v>0</v>
      </c>
      <c r="BB162" s="492">
        <f t="shared" si="122"/>
        <v>0</v>
      </c>
      <c r="BD162" s="265">
        <f t="shared" si="125"/>
        <v>0</v>
      </c>
      <c r="BE162" s="105"/>
      <c r="BF162" s="105"/>
      <c r="BG162" s="105"/>
      <c r="BH162" s="105"/>
      <c r="BI162" s="105"/>
      <c r="BJ162" s="105"/>
    </row>
    <row r="163" spans="1:62" ht="20.100000000000001" hidden="1" customHeight="1" outlineLevel="1">
      <c r="B163" s="100"/>
      <c r="C163" s="908"/>
      <c r="D163" s="909"/>
      <c r="E163" s="909"/>
      <c r="F163" s="910"/>
      <c r="G163" s="890"/>
      <c r="H163" s="891"/>
      <c r="I163" s="152"/>
      <c r="J163" s="152"/>
      <c r="K163" s="152"/>
      <c r="L163" s="152"/>
      <c r="M163" s="152"/>
      <c r="N163" s="152"/>
      <c r="O163" s="152"/>
      <c r="P163" s="153"/>
      <c r="Q163" s="153"/>
      <c r="R163" s="156">
        <f t="shared" si="116"/>
        <v>0</v>
      </c>
      <c r="S163" s="156">
        <f t="shared" si="117"/>
        <v>0</v>
      </c>
      <c r="U163" s="157">
        <f t="shared" si="123"/>
        <v>0</v>
      </c>
      <c r="W163" s="152"/>
      <c r="X163" s="152"/>
      <c r="Y163" s="152"/>
      <c r="Z163" s="152"/>
      <c r="AA163" s="152"/>
      <c r="AB163" s="152"/>
      <c r="AC163" s="347"/>
      <c r="AD163" s="152"/>
      <c r="AE163" s="152"/>
      <c r="AF163" s="152"/>
      <c r="AG163" s="152"/>
      <c r="AH163" s="152"/>
      <c r="AI163" s="152"/>
      <c r="AJ163" s="347"/>
      <c r="AK163" s="152"/>
      <c r="AL163" s="152"/>
      <c r="AM163" s="295"/>
      <c r="AN163" s="228"/>
      <c r="AO163" s="228"/>
      <c r="AP163" s="228"/>
      <c r="AQ163" s="228"/>
      <c r="AR163" s="228"/>
      <c r="AS163" s="348"/>
      <c r="AT163" s="264">
        <f t="shared" si="93"/>
        <v>0</v>
      </c>
      <c r="AU163" s="259"/>
      <c r="AV163" s="265">
        <f t="shared" si="120"/>
        <v>0</v>
      </c>
      <c r="AX163" s="265">
        <f t="shared" si="124"/>
        <v>0</v>
      </c>
      <c r="AZ163" s="492">
        <f t="shared" si="121"/>
        <v>0</v>
      </c>
      <c r="BB163" s="492">
        <f t="shared" si="122"/>
        <v>0</v>
      </c>
      <c r="BD163" s="265">
        <f t="shared" si="125"/>
        <v>0</v>
      </c>
      <c r="BE163" s="105"/>
      <c r="BF163" s="105"/>
      <c r="BG163" s="105"/>
      <c r="BH163" s="105"/>
      <c r="BI163" s="105"/>
      <c r="BJ163" s="105"/>
    </row>
    <row r="164" spans="1:62" ht="9.9499999999999993" hidden="1" customHeight="1" outlineLevel="1">
      <c r="B164" s="101"/>
      <c r="C164" s="208"/>
      <c r="D164" s="208"/>
      <c r="E164" s="208"/>
      <c r="F164" s="208"/>
      <c r="G164" s="237"/>
      <c r="H164" s="207"/>
      <c r="I164" s="257"/>
      <c r="J164" s="257"/>
      <c r="K164" s="257"/>
      <c r="L164" s="257"/>
      <c r="M164" s="257"/>
      <c r="N164" s="257"/>
      <c r="O164" s="257"/>
      <c r="P164" s="256"/>
      <c r="Q164" s="102"/>
      <c r="R164" s="102"/>
      <c r="S164" s="102"/>
      <c r="U164" s="98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Z164" s="493"/>
      <c r="BE164" s="105"/>
      <c r="BF164" s="105"/>
      <c r="BG164" s="105"/>
      <c r="BH164" s="105"/>
      <c r="BI164" s="105"/>
      <c r="BJ164" s="105"/>
    </row>
    <row r="165" spans="1:62" ht="20.100000000000001" customHeight="1" collapsed="1">
      <c r="B165" s="151">
        <f>B148+1</f>
        <v>10</v>
      </c>
      <c r="C165" s="916"/>
      <c r="D165" s="917"/>
      <c r="E165" s="917"/>
      <c r="F165" s="918"/>
      <c r="G165" s="429"/>
      <c r="H165" s="206">
        <v>1</v>
      </c>
      <c r="I165" s="642">
        <f t="shared" ref="I165" si="126">$H165*SUM(I166:I180)</f>
        <v>0</v>
      </c>
      <c r="J165" s="643">
        <f t="shared" ref="J165:O165" si="127">$H165*SUM(J166:J180)</f>
        <v>0</v>
      </c>
      <c r="K165" s="644">
        <f t="shared" si="127"/>
        <v>0</v>
      </c>
      <c r="L165" s="645">
        <f t="shared" si="127"/>
        <v>0</v>
      </c>
      <c r="M165" s="645">
        <f t="shared" si="127"/>
        <v>0</v>
      </c>
      <c r="N165" s="644">
        <f t="shared" si="127"/>
        <v>0</v>
      </c>
      <c r="O165" s="642">
        <f t="shared" si="127"/>
        <v>0</v>
      </c>
      <c r="P165" s="209">
        <f t="shared" ref="P165:Q165" si="128">$H165*SUM(P166:P180)</f>
        <v>0</v>
      </c>
      <c r="Q165" s="210">
        <f t="shared" si="128"/>
        <v>0</v>
      </c>
      <c r="R165" s="136">
        <f t="shared" ref="R165:R180" si="129">P165*(1+Gewinn)*(1+SicherheitAngebot)</f>
        <v>0</v>
      </c>
      <c r="S165" s="137">
        <f t="shared" ref="S165:S180" si="130">Q165*(1+MGKZ)*(1+Gewinn)*(1+SicherheitAngebot)</f>
        <v>0</v>
      </c>
      <c r="U165" s="10">
        <f>I165*$I$7+J165*$J$7+K165*$K$7+L165*$L$7+M165*$M$7+N165*$N$7+O165*$O$7+R165+S165</f>
        <v>0</v>
      </c>
      <c r="W165" s="646">
        <f t="shared" ref="W165:AB165" si="131">$H165*SUM(W166:W180)</f>
        <v>0</v>
      </c>
      <c r="X165" s="647">
        <f t="shared" si="131"/>
        <v>0</v>
      </c>
      <c r="Y165" s="648">
        <f t="shared" si="131"/>
        <v>0</v>
      </c>
      <c r="Z165" s="649">
        <f t="shared" si="131"/>
        <v>0</v>
      </c>
      <c r="AA165" s="648">
        <f t="shared" si="131"/>
        <v>0</v>
      </c>
      <c r="AB165" s="646">
        <f t="shared" si="131"/>
        <v>0</v>
      </c>
      <c r="AC165" s="258"/>
      <c r="AD165" s="646">
        <f t="shared" ref="AD165:AM165" si="132">$H165*SUM(AD166:AD180)</f>
        <v>0</v>
      </c>
      <c r="AE165" s="647">
        <f t="shared" si="132"/>
        <v>0</v>
      </c>
      <c r="AF165" s="648">
        <f t="shared" si="132"/>
        <v>0</v>
      </c>
      <c r="AG165" s="649">
        <f t="shared" si="132"/>
        <v>0</v>
      </c>
      <c r="AH165" s="648">
        <f t="shared" si="132"/>
        <v>0</v>
      </c>
      <c r="AI165" s="646">
        <f t="shared" si="132"/>
        <v>0</v>
      </c>
      <c r="AJ165" s="258"/>
      <c r="AK165" s="653">
        <f t="shared" si="132"/>
        <v>0</v>
      </c>
      <c r="AL165" s="653">
        <f t="shared" si="132"/>
        <v>0</v>
      </c>
      <c r="AM165" s="653">
        <f t="shared" si="132"/>
        <v>0</v>
      </c>
      <c r="AN165" s="227">
        <f>$H165*SUM(AN166:AN180)*(1+Gewinn)*(1+SicherheitAngebot)</f>
        <v>0</v>
      </c>
      <c r="AO165" s="227">
        <f>$H165*SUM(AO166:AO180)*(1+Gewinn)*(1+SicherheitAngebot)</f>
        <v>0</v>
      </c>
      <c r="AP165" s="227">
        <f>$H165*SUM(AP166:AP180)*(1+Gewinn)*(1+SicherheitAngebot)</f>
        <v>0</v>
      </c>
      <c r="AQ165" s="227">
        <f>$H165*SUM(AQ166:AQ180)*(1+Gewinn)*(1+SicherheitAngebot)</f>
        <v>0</v>
      </c>
      <c r="AR165" s="227">
        <f>$H165*SUM(AR166:AR180)*(1+Gewinn)*(1+SicherheitAngebot)</f>
        <v>0</v>
      </c>
      <c r="AS165" s="262"/>
      <c r="AT165" s="263">
        <f t="shared" si="93"/>
        <v>0</v>
      </c>
      <c r="AU165" s="259"/>
      <c r="AV165" s="491">
        <f>AK165*$AK$7+AL165*$AL$7+AM165*$AM$7+SUM(AN165:AR165)+AT165/Zuschläge_IBN+AT165</f>
        <v>0</v>
      </c>
      <c r="AX165" s="685">
        <f>U165+AV165</f>
        <v>0</v>
      </c>
      <c r="AZ165" s="490">
        <f>IF(H165&gt;0,U165/(1+SicherheitAngebot)*(1+Sicherheit),0)</f>
        <v>0</v>
      </c>
      <c r="BB165" s="490">
        <f>IF(H165&gt;0,AV165/(1+SicherheitAngebot)*(1+Sicherheit),0)</f>
        <v>0</v>
      </c>
      <c r="BD165" s="490">
        <f>AZ165+BB165</f>
        <v>0</v>
      </c>
      <c r="BE165" s="105"/>
      <c r="BF165" s="105"/>
      <c r="BG165" s="105"/>
      <c r="BH165" s="105"/>
      <c r="BI165" s="105"/>
      <c r="BJ165" s="105"/>
    </row>
    <row r="166" spans="1:62" ht="20.100000000000001" hidden="1" customHeight="1" outlineLevel="1">
      <c r="A166" s="5"/>
      <c r="B166" s="99"/>
      <c r="C166" s="908"/>
      <c r="D166" s="909"/>
      <c r="E166" s="909"/>
      <c r="F166" s="910"/>
      <c r="G166" s="890"/>
      <c r="H166" s="901"/>
      <c r="I166" s="152"/>
      <c r="J166" s="152"/>
      <c r="K166" s="152"/>
      <c r="L166" s="152"/>
      <c r="M166" s="152"/>
      <c r="N166" s="152"/>
      <c r="O166" s="152"/>
      <c r="P166" s="153"/>
      <c r="Q166" s="153"/>
      <c r="R166" s="156">
        <f t="shared" si="129"/>
        <v>0</v>
      </c>
      <c r="S166" s="156">
        <f t="shared" si="130"/>
        <v>0</v>
      </c>
      <c r="U166" s="157">
        <f>I166*$I$7+J166*$J$7+K166*$K$7+L166*$L$7+M166*$M$7+N166*$N$7+O166*$O$7+R166+S166</f>
        <v>0</v>
      </c>
      <c r="W166" s="152"/>
      <c r="X166" s="152"/>
      <c r="Y166" s="152"/>
      <c r="Z166" s="152"/>
      <c r="AA166" s="152"/>
      <c r="AB166" s="152"/>
      <c r="AC166" s="347"/>
      <c r="AD166" s="152"/>
      <c r="AE166" s="152"/>
      <c r="AF166" s="152"/>
      <c r="AG166" s="152"/>
      <c r="AH166" s="152"/>
      <c r="AI166" s="152"/>
      <c r="AJ166" s="347"/>
      <c r="AK166" s="152"/>
      <c r="AL166" s="152"/>
      <c r="AM166" s="295"/>
      <c r="AN166" s="228"/>
      <c r="AO166" s="228"/>
      <c r="AP166" s="228"/>
      <c r="AQ166" s="228"/>
      <c r="AR166" s="228"/>
      <c r="AS166" s="348"/>
      <c r="AT166" s="264">
        <f t="shared" si="93"/>
        <v>0</v>
      </c>
      <c r="AU166" s="259"/>
      <c r="AV166" s="265">
        <f t="shared" ref="AV166:AV180" si="133">AK166*$AK$7+AL166*$AL$7+AM166*$AM$7+SUM(AN166:AR166)*(1+Gewinn)*(1+SicherheitAngebot)+AT166/Zuschläge_IBN+AT166</f>
        <v>0</v>
      </c>
      <c r="AX166" s="265">
        <f>U166+AV166</f>
        <v>0</v>
      </c>
      <c r="AZ166" s="492">
        <f t="shared" ref="AZ166:AZ180" si="134">U166/(1+SicherheitAngebot)*(1+Sicherheit)</f>
        <v>0</v>
      </c>
      <c r="BB166" s="492">
        <f t="shared" ref="BB166:BB180" si="135">AV166/(1+SicherheitAngebot)*(1+Sicherheit)</f>
        <v>0</v>
      </c>
      <c r="BD166" s="265">
        <f>AZ166+BB166</f>
        <v>0</v>
      </c>
      <c r="BE166" s="105"/>
      <c r="BF166" s="105"/>
      <c r="BG166" s="105"/>
      <c r="BH166" s="105"/>
      <c r="BI166" s="105"/>
      <c r="BJ166" s="105"/>
    </row>
    <row r="167" spans="1:62" ht="20.100000000000001" hidden="1" customHeight="1" outlineLevel="1">
      <c r="A167" s="5"/>
      <c r="B167" s="421"/>
      <c r="C167" s="908"/>
      <c r="D167" s="909"/>
      <c r="E167" s="909"/>
      <c r="F167" s="910"/>
      <c r="G167" s="890"/>
      <c r="H167" s="891"/>
      <c r="I167" s="152"/>
      <c r="J167" s="152"/>
      <c r="K167" s="152"/>
      <c r="L167" s="152"/>
      <c r="M167" s="152"/>
      <c r="N167" s="152"/>
      <c r="O167" s="152"/>
      <c r="P167" s="153"/>
      <c r="Q167" s="153"/>
      <c r="R167" s="156">
        <f t="shared" si="129"/>
        <v>0</v>
      </c>
      <c r="S167" s="156">
        <f t="shared" si="130"/>
        <v>0</v>
      </c>
      <c r="U167" s="157">
        <f t="shared" ref="U167:U180" si="136">I167*$I$7+J167*$J$7+K167*$K$7+L167*$L$7+M167*$M$7+N167*$N$7+O167*$O$7+R167+S167</f>
        <v>0</v>
      </c>
      <c r="W167" s="152"/>
      <c r="X167" s="152"/>
      <c r="Y167" s="152"/>
      <c r="Z167" s="152"/>
      <c r="AA167" s="152"/>
      <c r="AB167" s="152"/>
      <c r="AC167" s="347"/>
      <c r="AD167" s="152"/>
      <c r="AE167" s="152"/>
      <c r="AF167" s="152"/>
      <c r="AG167" s="152"/>
      <c r="AH167" s="152"/>
      <c r="AI167" s="152"/>
      <c r="AJ167" s="347"/>
      <c r="AK167" s="152"/>
      <c r="AL167" s="152"/>
      <c r="AM167" s="295"/>
      <c r="AN167" s="228"/>
      <c r="AO167" s="228"/>
      <c r="AP167" s="228"/>
      <c r="AQ167" s="228"/>
      <c r="AR167" s="228"/>
      <c r="AS167" s="348"/>
      <c r="AT167" s="264">
        <f t="shared" si="93"/>
        <v>0</v>
      </c>
      <c r="AU167" s="259"/>
      <c r="AV167" s="265">
        <f t="shared" si="133"/>
        <v>0</v>
      </c>
      <c r="AX167" s="265">
        <f t="shared" ref="AX167:AX180" si="137">U167+AV167</f>
        <v>0</v>
      </c>
      <c r="AZ167" s="492">
        <f t="shared" si="134"/>
        <v>0</v>
      </c>
      <c r="BB167" s="492">
        <f t="shared" si="135"/>
        <v>0</v>
      </c>
      <c r="BD167" s="265">
        <f t="shared" ref="BD167:BD180" si="138">AZ167+BB167</f>
        <v>0</v>
      </c>
      <c r="BE167" s="105"/>
      <c r="BF167" s="105"/>
      <c r="BG167" s="105"/>
      <c r="BH167" s="105"/>
      <c r="BI167" s="105"/>
      <c r="BJ167" s="105"/>
    </row>
    <row r="168" spans="1:62" ht="20.100000000000001" hidden="1" customHeight="1" outlineLevel="1">
      <c r="A168" s="5"/>
      <c r="B168" s="421"/>
      <c r="C168" s="908"/>
      <c r="D168" s="909"/>
      <c r="E168" s="909"/>
      <c r="F168" s="910"/>
      <c r="G168" s="890"/>
      <c r="H168" s="891"/>
      <c r="I168" s="152"/>
      <c r="J168" s="152"/>
      <c r="K168" s="152"/>
      <c r="L168" s="152"/>
      <c r="M168" s="152"/>
      <c r="N168" s="152"/>
      <c r="O168" s="152"/>
      <c r="P168" s="153"/>
      <c r="Q168" s="153"/>
      <c r="R168" s="156">
        <f t="shared" si="129"/>
        <v>0</v>
      </c>
      <c r="S168" s="156">
        <f t="shared" si="130"/>
        <v>0</v>
      </c>
      <c r="U168" s="157">
        <f t="shared" si="136"/>
        <v>0</v>
      </c>
      <c r="W168" s="152"/>
      <c r="X168" s="152"/>
      <c r="Y168" s="152"/>
      <c r="Z168" s="152"/>
      <c r="AA168" s="152"/>
      <c r="AB168" s="152"/>
      <c r="AC168" s="347"/>
      <c r="AD168" s="152"/>
      <c r="AE168" s="152"/>
      <c r="AF168" s="152"/>
      <c r="AG168" s="152"/>
      <c r="AH168" s="152"/>
      <c r="AI168" s="152"/>
      <c r="AJ168" s="347"/>
      <c r="AK168" s="152"/>
      <c r="AL168" s="152"/>
      <c r="AM168" s="295"/>
      <c r="AN168" s="228"/>
      <c r="AO168" s="228"/>
      <c r="AP168" s="228"/>
      <c r="AQ168" s="228"/>
      <c r="AR168" s="228"/>
      <c r="AS168" s="348"/>
      <c r="AT168" s="264">
        <f t="shared" si="93"/>
        <v>0</v>
      </c>
      <c r="AU168" s="259"/>
      <c r="AV168" s="265">
        <f t="shared" si="133"/>
        <v>0</v>
      </c>
      <c r="AX168" s="265">
        <f t="shared" si="137"/>
        <v>0</v>
      </c>
      <c r="AZ168" s="492">
        <f t="shared" si="134"/>
        <v>0</v>
      </c>
      <c r="BB168" s="492">
        <f t="shared" si="135"/>
        <v>0</v>
      </c>
      <c r="BD168" s="265">
        <f t="shared" si="138"/>
        <v>0</v>
      </c>
      <c r="BE168" s="105"/>
      <c r="BF168" s="105"/>
      <c r="BG168" s="105"/>
      <c r="BH168" s="105"/>
      <c r="BI168" s="105"/>
      <c r="BJ168" s="105"/>
    </row>
    <row r="169" spans="1:62" ht="20.100000000000001" hidden="1" customHeight="1" outlineLevel="1">
      <c r="A169" s="5"/>
      <c r="B169" s="421"/>
      <c r="C169" s="908"/>
      <c r="D169" s="909"/>
      <c r="E169" s="909"/>
      <c r="F169" s="910"/>
      <c r="G169" s="890"/>
      <c r="H169" s="891"/>
      <c r="I169" s="152"/>
      <c r="J169" s="152"/>
      <c r="K169" s="152"/>
      <c r="L169" s="152"/>
      <c r="M169" s="152"/>
      <c r="N169" s="152"/>
      <c r="O169" s="152"/>
      <c r="P169" s="153"/>
      <c r="Q169" s="153"/>
      <c r="R169" s="156">
        <f t="shared" si="129"/>
        <v>0</v>
      </c>
      <c r="S169" s="156">
        <f t="shared" si="130"/>
        <v>0</v>
      </c>
      <c r="U169" s="157">
        <f t="shared" si="136"/>
        <v>0</v>
      </c>
      <c r="W169" s="152"/>
      <c r="X169" s="152"/>
      <c r="Y169" s="152"/>
      <c r="Z169" s="152"/>
      <c r="AA169" s="152"/>
      <c r="AB169" s="152"/>
      <c r="AC169" s="347"/>
      <c r="AD169" s="152"/>
      <c r="AE169" s="152"/>
      <c r="AF169" s="152"/>
      <c r="AG169" s="152"/>
      <c r="AH169" s="152"/>
      <c r="AI169" s="152"/>
      <c r="AJ169" s="347"/>
      <c r="AK169" s="152"/>
      <c r="AL169" s="152"/>
      <c r="AM169" s="295"/>
      <c r="AN169" s="228"/>
      <c r="AO169" s="228"/>
      <c r="AP169" s="228"/>
      <c r="AQ169" s="228"/>
      <c r="AR169" s="228"/>
      <c r="AS169" s="348"/>
      <c r="AT169" s="264">
        <f t="shared" si="93"/>
        <v>0</v>
      </c>
      <c r="AU169" s="259"/>
      <c r="AV169" s="265">
        <f t="shared" si="133"/>
        <v>0</v>
      </c>
      <c r="AX169" s="265">
        <f t="shared" si="137"/>
        <v>0</v>
      </c>
      <c r="AZ169" s="492">
        <f t="shared" si="134"/>
        <v>0</v>
      </c>
      <c r="BB169" s="492">
        <f t="shared" si="135"/>
        <v>0</v>
      </c>
      <c r="BD169" s="265">
        <f t="shared" si="138"/>
        <v>0</v>
      </c>
      <c r="BE169" s="105"/>
      <c r="BF169" s="105"/>
      <c r="BG169" s="105"/>
      <c r="BH169" s="105"/>
      <c r="BI169" s="105"/>
      <c r="BJ169" s="105"/>
    </row>
    <row r="170" spans="1:62" ht="20.100000000000001" hidden="1" customHeight="1" outlineLevel="1">
      <c r="A170" s="5"/>
      <c r="B170" s="421"/>
      <c r="C170" s="908"/>
      <c r="D170" s="909"/>
      <c r="E170" s="909"/>
      <c r="F170" s="910"/>
      <c r="G170" s="890"/>
      <c r="H170" s="891"/>
      <c r="I170" s="152"/>
      <c r="J170" s="152"/>
      <c r="K170" s="152"/>
      <c r="L170" s="152"/>
      <c r="M170" s="152"/>
      <c r="N170" s="152"/>
      <c r="O170" s="152"/>
      <c r="P170" s="153"/>
      <c r="Q170" s="153"/>
      <c r="R170" s="156">
        <f t="shared" si="129"/>
        <v>0</v>
      </c>
      <c r="S170" s="156">
        <f t="shared" si="130"/>
        <v>0</v>
      </c>
      <c r="U170" s="157">
        <f t="shared" si="136"/>
        <v>0</v>
      </c>
      <c r="W170" s="152"/>
      <c r="X170" s="152"/>
      <c r="Y170" s="152"/>
      <c r="Z170" s="152"/>
      <c r="AA170" s="152"/>
      <c r="AB170" s="152"/>
      <c r="AC170" s="347"/>
      <c r="AD170" s="152"/>
      <c r="AE170" s="152"/>
      <c r="AF170" s="152"/>
      <c r="AG170" s="152"/>
      <c r="AH170" s="152"/>
      <c r="AI170" s="152"/>
      <c r="AJ170" s="347"/>
      <c r="AK170" s="152"/>
      <c r="AL170" s="152"/>
      <c r="AM170" s="295"/>
      <c r="AN170" s="228"/>
      <c r="AO170" s="228"/>
      <c r="AP170" s="228"/>
      <c r="AQ170" s="228"/>
      <c r="AR170" s="228"/>
      <c r="AS170" s="348"/>
      <c r="AT170" s="264">
        <f t="shared" si="93"/>
        <v>0</v>
      </c>
      <c r="AU170" s="259"/>
      <c r="AV170" s="265">
        <f t="shared" si="133"/>
        <v>0</v>
      </c>
      <c r="AX170" s="265">
        <f t="shared" si="137"/>
        <v>0</v>
      </c>
      <c r="AZ170" s="492">
        <f t="shared" si="134"/>
        <v>0</v>
      </c>
      <c r="BB170" s="492">
        <f t="shared" si="135"/>
        <v>0</v>
      </c>
      <c r="BD170" s="265">
        <f t="shared" si="138"/>
        <v>0</v>
      </c>
      <c r="BE170" s="105"/>
      <c r="BF170" s="105"/>
      <c r="BG170" s="105"/>
      <c r="BH170" s="105"/>
      <c r="BI170" s="105"/>
      <c r="BJ170" s="105"/>
    </row>
    <row r="171" spans="1:62" ht="20.100000000000001" hidden="1" customHeight="1" outlineLevel="1">
      <c r="A171" s="5"/>
      <c r="B171" s="421"/>
      <c r="C171" s="908"/>
      <c r="D171" s="909"/>
      <c r="E171" s="909"/>
      <c r="F171" s="910"/>
      <c r="G171" s="890"/>
      <c r="H171" s="891"/>
      <c r="I171" s="152"/>
      <c r="J171" s="152"/>
      <c r="K171" s="152"/>
      <c r="L171" s="152"/>
      <c r="M171" s="152"/>
      <c r="N171" s="152"/>
      <c r="O171" s="152"/>
      <c r="P171" s="153"/>
      <c r="Q171" s="153"/>
      <c r="R171" s="156">
        <f t="shared" si="129"/>
        <v>0</v>
      </c>
      <c r="S171" s="156">
        <f t="shared" si="130"/>
        <v>0</v>
      </c>
      <c r="U171" s="157">
        <f t="shared" si="136"/>
        <v>0</v>
      </c>
      <c r="W171" s="152"/>
      <c r="X171" s="152"/>
      <c r="Y171" s="152"/>
      <c r="Z171" s="152"/>
      <c r="AA171" s="152"/>
      <c r="AB171" s="152"/>
      <c r="AC171" s="347"/>
      <c r="AD171" s="152"/>
      <c r="AE171" s="152"/>
      <c r="AF171" s="152"/>
      <c r="AG171" s="152"/>
      <c r="AH171" s="152"/>
      <c r="AI171" s="152"/>
      <c r="AJ171" s="347"/>
      <c r="AK171" s="152"/>
      <c r="AL171" s="152"/>
      <c r="AM171" s="295"/>
      <c r="AN171" s="228"/>
      <c r="AO171" s="228"/>
      <c r="AP171" s="228"/>
      <c r="AQ171" s="228"/>
      <c r="AR171" s="228"/>
      <c r="AS171" s="348"/>
      <c r="AT171" s="264">
        <f t="shared" si="93"/>
        <v>0</v>
      </c>
      <c r="AU171" s="259"/>
      <c r="AV171" s="265">
        <f t="shared" si="133"/>
        <v>0</v>
      </c>
      <c r="AX171" s="265">
        <f t="shared" si="137"/>
        <v>0</v>
      </c>
      <c r="AZ171" s="492">
        <f t="shared" si="134"/>
        <v>0</v>
      </c>
      <c r="BB171" s="492">
        <f t="shared" si="135"/>
        <v>0</v>
      </c>
      <c r="BD171" s="265">
        <f t="shared" si="138"/>
        <v>0</v>
      </c>
      <c r="BE171" s="105"/>
      <c r="BF171" s="105"/>
      <c r="BG171" s="105"/>
      <c r="BH171" s="105"/>
      <c r="BI171" s="105"/>
      <c r="BJ171" s="105"/>
    </row>
    <row r="172" spans="1:62" ht="20.100000000000001" hidden="1" customHeight="1" outlineLevel="1">
      <c r="A172" s="5"/>
      <c r="B172" s="100"/>
      <c r="C172" s="908"/>
      <c r="D172" s="909"/>
      <c r="E172" s="909"/>
      <c r="F172" s="910"/>
      <c r="G172" s="890"/>
      <c r="H172" s="891"/>
      <c r="I172" s="152"/>
      <c r="J172" s="152"/>
      <c r="K172" s="152"/>
      <c r="L172" s="152"/>
      <c r="M172" s="152"/>
      <c r="N172" s="152"/>
      <c r="O172" s="152"/>
      <c r="P172" s="153"/>
      <c r="Q172" s="153"/>
      <c r="R172" s="156">
        <f t="shared" si="129"/>
        <v>0</v>
      </c>
      <c r="S172" s="156">
        <f t="shared" si="130"/>
        <v>0</v>
      </c>
      <c r="U172" s="157">
        <f t="shared" si="136"/>
        <v>0</v>
      </c>
      <c r="W172" s="152"/>
      <c r="X172" s="152"/>
      <c r="Y172" s="152"/>
      <c r="Z172" s="152"/>
      <c r="AA172" s="152"/>
      <c r="AB172" s="152"/>
      <c r="AC172" s="347"/>
      <c r="AD172" s="152"/>
      <c r="AE172" s="152"/>
      <c r="AF172" s="152"/>
      <c r="AG172" s="152"/>
      <c r="AH172" s="152"/>
      <c r="AI172" s="152"/>
      <c r="AJ172" s="347"/>
      <c r="AK172" s="152"/>
      <c r="AL172" s="152"/>
      <c r="AM172" s="295"/>
      <c r="AN172" s="228"/>
      <c r="AO172" s="228"/>
      <c r="AP172" s="228"/>
      <c r="AQ172" s="228"/>
      <c r="AR172" s="228"/>
      <c r="AS172" s="348"/>
      <c r="AT172" s="264">
        <f t="shared" si="93"/>
        <v>0</v>
      </c>
      <c r="AU172" s="259"/>
      <c r="AV172" s="265">
        <f t="shared" si="133"/>
        <v>0</v>
      </c>
      <c r="AX172" s="265">
        <f t="shared" si="137"/>
        <v>0</v>
      </c>
      <c r="AZ172" s="492">
        <f t="shared" si="134"/>
        <v>0</v>
      </c>
      <c r="BB172" s="492">
        <f t="shared" si="135"/>
        <v>0</v>
      </c>
      <c r="BD172" s="265">
        <f t="shared" si="138"/>
        <v>0</v>
      </c>
      <c r="BE172" s="105"/>
      <c r="BF172" s="105"/>
      <c r="BG172" s="105"/>
      <c r="BH172" s="105"/>
      <c r="BI172" s="105"/>
      <c r="BJ172" s="105"/>
    </row>
    <row r="173" spans="1:62" ht="20.100000000000001" hidden="1" customHeight="1" outlineLevel="1">
      <c r="A173" s="5"/>
      <c r="B173" s="100"/>
      <c r="C173" s="908"/>
      <c r="D173" s="909"/>
      <c r="E173" s="909"/>
      <c r="F173" s="910"/>
      <c r="G173" s="890"/>
      <c r="H173" s="891"/>
      <c r="I173" s="152"/>
      <c r="J173" s="152"/>
      <c r="K173" s="152"/>
      <c r="L173" s="152"/>
      <c r="M173" s="152"/>
      <c r="N173" s="152"/>
      <c r="O173" s="152"/>
      <c r="P173" s="153"/>
      <c r="Q173" s="153"/>
      <c r="R173" s="156">
        <f t="shared" si="129"/>
        <v>0</v>
      </c>
      <c r="S173" s="156">
        <f t="shared" si="130"/>
        <v>0</v>
      </c>
      <c r="U173" s="157">
        <f t="shared" si="136"/>
        <v>0</v>
      </c>
      <c r="W173" s="152"/>
      <c r="X173" s="152"/>
      <c r="Y173" s="152"/>
      <c r="Z173" s="152"/>
      <c r="AA173" s="152"/>
      <c r="AB173" s="152"/>
      <c r="AC173" s="347"/>
      <c r="AD173" s="152"/>
      <c r="AE173" s="152"/>
      <c r="AF173" s="152"/>
      <c r="AG173" s="152"/>
      <c r="AH173" s="152"/>
      <c r="AI173" s="152"/>
      <c r="AJ173" s="347"/>
      <c r="AK173" s="152"/>
      <c r="AL173" s="152"/>
      <c r="AM173" s="295"/>
      <c r="AN173" s="228"/>
      <c r="AO173" s="228"/>
      <c r="AP173" s="228"/>
      <c r="AQ173" s="228"/>
      <c r="AR173" s="228"/>
      <c r="AS173" s="348"/>
      <c r="AT173" s="264">
        <f t="shared" si="93"/>
        <v>0</v>
      </c>
      <c r="AU173" s="259"/>
      <c r="AV173" s="265">
        <f t="shared" si="133"/>
        <v>0</v>
      </c>
      <c r="AX173" s="265">
        <f t="shared" si="137"/>
        <v>0</v>
      </c>
      <c r="AZ173" s="492">
        <f t="shared" si="134"/>
        <v>0</v>
      </c>
      <c r="BB173" s="492">
        <f t="shared" si="135"/>
        <v>0</v>
      </c>
      <c r="BD173" s="265">
        <f t="shared" si="138"/>
        <v>0</v>
      </c>
      <c r="BE173" s="105"/>
      <c r="BF173" s="105"/>
      <c r="BG173" s="105"/>
      <c r="BH173" s="105"/>
      <c r="BI173" s="105"/>
      <c r="BJ173" s="105"/>
    </row>
    <row r="174" spans="1:62" ht="20.100000000000001" hidden="1" customHeight="1" outlineLevel="1">
      <c r="A174" s="5"/>
      <c r="B174" s="100"/>
      <c r="C174" s="908"/>
      <c r="D174" s="909"/>
      <c r="E174" s="909"/>
      <c r="F174" s="910"/>
      <c r="G174" s="890"/>
      <c r="H174" s="891"/>
      <c r="I174" s="152"/>
      <c r="J174" s="152"/>
      <c r="K174" s="152"/>
      <c r="L174" s="152"/>
      <c r="M174" s="152"/>
      <c r="N174" s="152"/>
      <c r="O174" s="152"/>
      <c r="P174" s="153"/>
      <c r="Q174" s="153"/>
      <c r="R174" s="156">
        <f t="shared" si="129"/>
        <v>0</v>
      </c>
      <c r="S174" s="156">
        <f t="shared" si="130"/>
        <v>0</v>
      </c>
      <c r="U174" s="157">
        <f t="shared" si="136"/>
        <v>0</v>
      </c>
      <c r="W174" s="152"/>
      <c r="X174" s="152"/>
      <c r="Y174" s="152"/>
      <c r="Z174" s="152"/>
      <c r="AA174" s="152"/>
      <c r="AB174" s="152"/>
      <c r="AC174" s="347"/>
      <c r="AD174" s="152"/>
      <c r="AE174" s="152"/>
      <c r="AF174" s="152"/>
      <c r="AG174" s="152"/>
      <c r="AH174" s="152"/>
      <c r="AI174" s="152"/>
      <c r="AJ174" s="347"/>
      <c r="AK174" s="152"/>
      <c r="AL174" s="152"/>
      <c r="AM174" s="295"/>
      <c r="AN174" s="228"/>
      <c r="AO174" s="228"/>
      <c r="AP174" s="228"/>
      <c r="AQ174" s="228"/>
      <c r="AR174" s="228"/>
      <c r="AS174" s="348"/>
      <c r="AT174" s="264">
        <f t="shared" si="93"/>
        <v>0</v>
      </c>
      <c r="AU174" s="259"/>
      <c r="AV174" s="265">
        <f t="shared" si="133"/>
        <v>0</v>
      </c>
      <c r="AX174" s="265">
        <f t="shared" si="137"/>
        <v>0</v>
      </c>
      <c r="AZ174" s="492">
        <f t="shared" si="134"/>
        <v>0</v>
      </c>
      <c r="BB174" s="492">
        <f t="shared" si="135"/>
        <v>0</v>
      </c>
      <c r="BD174" s="265">
        <f t="shared" si="138"/>
        <v>0</v>
      </c>
      <c r="BE174" s="105"/>
      <c r="BF174" s="105"/>
      <c r="BG174" s="105"/>
      <c r="BH174" s="105"/>
      <c r="BI174" s="105"/>
      <c r="BJ174" s="105"/>
    </row>
    <row r="175" spans="1:62" ht="20.100000000000001" hidden="1" customHeight="1" outlineLevel="1">
      <c r="A175" s="5"/>
      <c r="B175" s="100"/>
      <c r="C175" s="908"/>
      <c r="D175" s="909"/>
      <c r="E175" s="909"/>
      <c r="F175" s="910"/>
      <c r="G175" s="890"/>
      <c r="H175" s="891"/>
      <c r="I175" s="152"/>
      <c r="J175" s="152"/>
      <c r="K175" s="152"/>
      <c r="L175" s="152"/>
      <c r="M175" s="152"/>
      <c r="N175" s="152"/>
      <c r="O175" s="152"/>
      <c r="P175" s="153"/>
      <c r="Q175" s="153"/>
      <c r="R175" s="156">
        <f t="shared" si="129"/>
        <v>0</v>
      </c>
      <c r="S175" s="156">
        <f t="shared" si="130"/>
        <v>0</v>
      </c>
      <c r="U175" s="157">
        <f t="shared" si="136"/>
        <v>0</v>
      </c>
      <c r="W175" s="152"/>
      <c r="X175" s="152"/>
      <c r="Y175" s="152"/>
      <c r="Z175" s="152"/>
      <c r="AA175" s="152"/>
      <c r="AB175" s="152"/>
      <c r="AC175" s="347"/>
      <c r="AD175" s="152"/>
      <c r="AE175" s="152"/>
      <c r="AF175" s="152"/>
      <c r="AG175" s="152"/>
      <c r="AH175" s="152"/>
      <c r="AI175" s="152"/>
      <c r="AJ175" s="347"/>
      <c r="AK175" s="152"/>
      <c r="AL175" s="152"/>
      <c r="AM175" s="295"/>
      <c r="AN175" s="228"/>
      <c r="AO175" s="228"/>
      <c r="AP175" s="228"/>
      <c r="AQ175" s="228"/>
      <c r="AR175" s="228"/>
      <c r="AS175" s="348"/>
      <c r="AT175" s="264">
        <f t="shared" si="93"/>
        <v>0</v>
      </c>
      <c r="AU175" s="259"/>
      <c r="AV175" s="265">
        <f t="shared" si="133"/>
        <v>0</v>
      </c>
      <c r="AX175" s="265">
        <f t="shared" si="137"/>
        <v>0</v>
      </c>
      <c r="AZ175" s="492">
        <f t="shared" si="134"/>
        <v>0</v>
      </c>
      <c r="BB175" s="492">
        <f t="shared" si="135"/>
        <v>0</v>
      </c>
      <c r="BD175" s="265">
        <f t="shared" si="138"/>
        <v>0</v>
      </c>
      <c r="BE175" s="105"/>
      <c r="BF175" s="105"/>
      <c r="BG175" s="105"/>
      <c r="BH175" s="105"/>
      <c r="BI175" s="105"/>
      <c r="BJ175" s="105"/>
    </row>
    <row r="176" spans="1:62" ht="20.100000000000001" hidden="1" customHeight="1" outlineLevel="1">
      <c r="A176" s="5"/>
      <c r="B176" s="100"/>
      <c r="C176" s="908"/>
      <c r="D176" s="909"/>
      <c r="E176" s="909"/>
      <c r="F176" s="910"/>
      <c r="G176" s="890"/>
      <c r="H176" s="891"/>
      <c r="I176" s="152"/>
      <c r="J176" s="152"/>
      <c r="K176" s="152"/>
      <c r="L176" s="152"/>
      <c r="M176" s="152"/>
      <c r="N176" s="152"/>
      <c r="O176" s="152"/>
      <c r="P176" s="153"/>
      <c r="Q176" s="153"/>
      <c r="R176" s="156">
        <f t="shared" si="129"/>
        <v>0</v>
      </c>
      <c r="S176" s="156">
        <f t="shared" si="130"/>
        <v>0</v>
      </c>
      <c r="U176" s="157">
        <f t="shared" si="136"/>
        <v>0</v>
      </c>
      <c r="W176" s="152"/>
      <c r="X176" s="152"/>
      <c r="Y176" s="152"/>
      <c r="Z176" s="152"/>
      <c r="AA176" s="152"/>
      <c r="AB176" s="152"/>
      <c r="AC176" s="347"/>
      <c r="AD176" s="152"/>
      <c r="AE176" s="152"/>
      <c r="AF176" s="152"/>
      <c r="AG176" s="152"/>
      <c r="AH176" s="152"/>
      <c r="AI176" s="152"/>
      <c r="AJ176" s="347"/>
      <c r="AK176" s="152"/>
      <c r="AL176" s="152"/>
      <c r="AM176" s="295"/>
      <c r="AN176" s="228"/>
      <c r="AO176" s="228"/>
      <c r="AP176" s="228"/>
      <c r="AQ176" s="228"/>
      <c r="AR176" s="228"/>
      <c r="AS176" s="348"/>
      <c r="AT176" s="264">
        <f t="shared" si="93"/>
        <v>0</v>
      </c>
      <c r="AU176" s="259"/>
      <c r="AV176" s="265">
        <f t="shared" si="133"/>
        <v>0</v>
      </c>
      <c r="AX176" s="265">
        <f t="shared" si="137"/>
        <v>0</v>
      </c>
      <c r="AZ176" s="492">
        <f t="shared" si="134"/>
        <v>0</v>
      </c>
      <c r="BB176" s="492">
        <f t="shared" si="135"/>
        <v>0</v>
      </c>
      <c r="BD176" s="265">
        <f t="shared" si="138"/>
        <v>0</v>
      </c>
      <c r="BE176" s="105"/>
      <c r="BF176" s="105"/>
      <c r="BG176" s="105"/>
      <c r="BH176" s="105"/>
      <c r="BI176" s="105"/>
      <c r="BJ176" s="105"/>
    </row>
    <row r="177" spans="1:62" ht="20.100000000000001" hidden="1" customHeight="1" outlineLevel="1">
      <c r="A177" s="5"/>
      <c r="B177" s="100"/>
      <c r="C177" s="908"/>
      <c r="D177" s="909"/>
      <c r="E177" s="909"/>
      <c r="F177" s="910"/>
      <c r="G177" s="890"/>
      <c r="H177" s="891"/>
      <c r="I177" s="152"/>
      <c r="J177" s="152"/>
      <c r="K177" s="152"/>
      <c r="L177" s="152"/>
      <c r="M177" s="152"/>
      <c r="N177" s="152"/>
      <c r="O177" s="152"/>
      <c r="P177" s="153"/>
      <c r="Q177" s="153"/>
      <c r="R177" s="156">
        <f t="shared" si="129"/>
        <v>0</v>
      </c>
      <c r="S177" s="156">
        <f t="shared" si="130"/>
        <v>0</v>
      </c>
      <c r="U177" s="157">
        <f t="shared" si="136"/>
        <v>0</v>
      </c>
      <c r="W177" s="152"/>
      <c r="X177" s="152"/>
      <c r="Y177" s="152"/>
      <c r="Z177" s="152"/>
      <c r="AA177" s="152"/>
      <c r="AB177" s="152"/>
      <c r="AC177" s="347"/>
      <c r="AD177" s="152"/>
      <c r="AE177" s="152"/>
      <c r="AF177" s="152"/>
      <c r="AG177" s="152"/>
      <c r="AH177" s="152"/>
      <c r="AI177" s="152"/>
      <c r="AJ177" s="347"/>
      <c r="AK177" s="152"/>
      <c r="AL177" s="152"/>
      <c r="AM177" s="295"/>
      <c r="AN177" s="228"/>
      <c r="AO177" s="228"/>
      <c r="AP177" s="228"/>
      <c r="AQ177" s="228"/>
      <c r="AR177" s="228"/>
      <c r="AS177" s="348"/>
      <c r="AT177" s="264">
        <f t="shared" si="93"/>
        <v>0</v>
      </c>
      <c r="AU177" s="259"/>
      <c r="AV177" s="265">
        <f t="shared" si="133"/>
        <v>0</v>
      </c>
      <c r="AX177" s="265">
        <f t="shared" si="137"/>
        <v>0</v>
      </c>
      <c r="AZ177" s="492">
        <f t="shared" si="134"/>
        <v>0</v>
      </c>
      <c r="BB177" s="492">
        <f t="shared" si="135"/>
        <v>0</v>
      </c>
      <c r="BD177" s="265">
        <f t="shared" si="138"/>
        <v>0</v>
      </c>
      <c r="BE177" s="105"/>
      <c r="BF177" s="105"/>
      <c r="BG177" s="105"/>
      <c r="BH177" s="105"/>
      <c r="BI177" s="105"/>
      <c r="BJ177" s="105"/>
    </row>
    <row r="178" spans="1:62" ht="20.100000000000001" hidden="1" customHeight="1" outlineLevel="1">
      <c r="A178" s="5"/>
      <c r="B178" s="100"/>
      <c r="C178" s="908"/>
      <c r="D178" s="909"/>
      <c r="E178" s="909"/>
      <c r="F178" s="910"/>
      <c r="G178" s="890"/>
      <c r="H178" s="891"/>
      <c r="I178" s="152"/>
      <c r="J178" s="152"/>
      <c r="K178" s="152"/>
      <c r="L178" s="152"/>
      <c r="M178" s="152"/>
      <c r="N178" s="152"/>
      <c r="O178" s="152"/>
      <c r="P178" s="153"/>
      <c r="Q178" s="153"/>
      <c r="R178" s="156">
        <f t="shared" si="129"/>
        <v>0</v>
      </c>
      <c r="S178" s="156">
        <f t="shared" si="130"/>
        <v>0</v>
      </c>
      <c r="U178" s="157">
        <f t="shared" si="136"/>
        <v>0</v>
      </c>
      <c r="W178" s="152"/>
      <c r="X178" s="152"/>
      <c r="Y178" s="152"/>
      <c r="Z178" s="152"/>
      <c r="AA178" s="152"/>
      <c r="AB178" s="152"/>
      <c r="AC178" s="347"/>
      <c r="AD178" s="152"/>
      <c r="AE178" s="152"/>
      <c r="AF178" s="152"/>
      <c r="AG178" s="152"/>
      <c r="AH178" s="152"/>
      <c r="AI178" s="152"/>
      <c r="AJ178" s="347"/>
      <c r="AK178" s="152"/>
      <c r="AL178" s="152"/>
      <c r="AM178" s="295"/>
      <c r="AN178" s="228"/>
      <c r="AO178" s="228"/>
      <c r="AP178" s="228"/>
      <c r="AQ178" s="228"/>
      <c r="AR178" s="228"/>
      <c r="AS178" s="348"/>
      <c r="AT178" s="264">
        <f t="shared" ref="AT178:AT180" si="139">((W178+AD178)*$W$7+(X178+AE178)*$X$7+(Y178+Z178+AF178+AG178)*$Z$7+(AA178+AH178)*$AA$7+(AB178+AI178)*$AB$7)*Zuschläge_IBN</f>
        <v>0</v>
      </c>
      <c r="AU178" s="259"/>
      <c r="AV178" s="265">
        <f t="shared" si="133"/>
        <v>0</v>
      </c>
      <c r="AX178" s="265">
        <f t="shared" si="137"/>
        <v>0</v>
      </c>
      <c r="AZ178" s="492">
        <f t="shared" si="134"/>
        <v>0</v>
      </c>
      <c r="BB178" s="492">
        <f t="shared" si="135"/>
        <v>0</v>
      </c>
      <c r="BD178" s="265">
        <f t="shared" si="138"/>
        <v>0</v>
      </c>
      <c r="BE178" s="105"/>
      <c r="BF178" s="105"/>
      <c r="BG178" s="105"/>
      <c r="BH178" s="105"/>
      <c r="BI178" s="105"/>
      <c r="BJ178" s="105"/>
    </row>
    <row r="179" spans="1:62" ht="20.100000000000001" hidden="1" customHeight="1" outlineLevel="1">
      <c r="A179" s="5"/>
      <c r="B179" s="100"/>
      <c r="C179" s="908"/>
      <c r="D179" s="909"/>
      <c r="E179" s="909"/>
      <c r="F179" s="910"/>
      <c r="G179" s="890"/>
      <c r="H179" s="891"/>
      <c r="I179" s="152"/>
      <c r="J179" s="152"/>
      <c r="K179" s="152"/>
      <c r="L179" s="152"/>
      <c r="M179" s="152"/>
      <c r="N179" s="152"/>
      <c r="O179" s="152"/>
      <c r="P179" s="153"/>
      <c r="Q179" s="153"/>
      <c r="R179" s="156">
        <f t="shared" si="129"/>
        <v>0</v>
      </c>
      <c r="S179" s="156">
        <f t="shared" si="130"/>
        <v>0</v>
      </c>
      <c r="U179" s="157">
        <f t="shared" si="136"/>
        <v>0</v>
      </c>
      <c r="W179" s="152"/>
      <c r="X179" s="152"/>
      <c r="Y179" s="152"/>
      <c r="Z179" s="152"/>
      <c r="AA179" s="152"/>
      <c r="AB179" s="152"/>
      <c r="AC179" s="347"/>
      <c r="AD179" s="152"/>
      <c r="AE179" s="152"/>
      <c r="AF179" s="152"/>
      <c r="AG179" s="152"/>
      <c r="AH179" s="152"/>
      <c r="AI179" s="152"/>
      <c r="AJ179" s="347"/>
      <c r="AK179" s="152"/>
      <c r="AL179" s="152"/>
      <c r="AM179" s="295"/>
      <c r="AN179" s="228"/>
      <c r="AO179" s="228"/>
      <c r="AP179" s="228"/>
      <c r="AQ179" s="228"/>
      <c r="AR179" s="228"/>
      <c r="AS179" s="348"/>
      <c r="AT179" s="264">
        <f t="shared" si="139"/>
        <v>0</v>
      </c>
      <c r="AU179" s="259"/>
      <c r="AV179" s="265">
        <f t="shared" si="133"/>
        <v>0</v>
      </c>
      <c r="AX179" s="265">
        <f t="shared" si="137"/>
        <v>0</v>
      </c>
      <c r="AZ179" s="492">
        <f t="shared" si="134"/>
        <v>0</v>
      </c>
      <c r="BB179" s="492">
        <f t="shared" si="135"/>
        <v>0</v>
      </c>
      <c r="BD179" s="265">
        <f t="shared" si="138"/>
        <v>0</v>
      </c>
      <c r="BE179" s="105"/>
      <c r="BF179" s="105"/>
      <c r="BG179" s="105"/>
      <c r="BH179" s="105"/>
      <c r="BI179" s="105"/>
      <c r="BJ179" s="105"/>
    </row>
    <row r="180" spans="1:62" ht="20.100000000000001" hidden="1" customHeight="1" outlineLevel="1">
      <c r="A180" s="5"/>
      <c r="B180" s="100"/>
      <c r="C180" s="908"/>
      <c r="D180" s="909"/>
      <c r="E180" s="909"/>
      <c r="F180" s="910"/>
      <c r="G180" s="890"/>
      <c r="H180" s="891"/>
      <c r="I180" s="152"/>
      <c r="J180" s="152"/>
      <c r="K180" s="152"/>
      <c r="L180" s="152"/>
      <c r="M180" s="152"/>
      <c r="N180" s="152"/>
      <c r="O180" s="152"/>
      <c r="P180" s="153"/>
      <c r="Q180" s="153"/>
      <c r="R180" s="156">
        <f t="shared" si="129"/>
        <v>0</v>
      </c>
      <c r="S180" s="156">
        <f t="shared" si="130"/>
        <v>0</v>
      </c>
      <c r="U180" s="157">
        <f t="shared" si="136"/>
        <v>0</v>
      </c>
      <c r="W180" s="152"/>
      <c r="X180" s="152"/>
      <c r="Y180" s="152"/>
      <c r="Z180" s="152"/>
      <c r="AA180" s="152"/>
      <c r="AB180" s="152"/>
      <c r="AC180" s="347"/>
      <c r="AD180" s="152"/>
      <c r="AE180" s="152"/>
      <c r="AF180" s="152"/>
      <c r="AG180" s="152"/>
      <c r="AH180" s="152"/>
      <c r="AI180" s="152"/>
      <c r="AJ180" s="347"/>
      <c r="AK180" s="152"/>
      <c r="AL180" s="152"/>
      <c r="AM180" s="295"/>
      <c r="AN180" s="228"/>
      <c r="AO180" s="228"/>
      <c r="AP180" s="228"/>
      <c r="AQ180" s="228"/>
      <c r="AR180" s="228"/>
      <c r="AS180" s="348"/>
      <c r="AT180" s="264">
        <f t="shared" si="139"/>
        <v>0</v>
      </c>
      <c r="AU180" s="259"/>
      <c r="AV180" s="265">
        <f t="shared" si="133"/>
        <v>0</v>
      </c>
      <c r="AX180" s="265">
        <f t="shared" si="137"/>
        <v>0</v>
      </c>
      <c r="AZ180" s="492">
        <f t="shared" si="134"/>
        <v>0</v>
      </c>
      <c r="BB180" s="492">
        <f t="shared" si="135"/>
        <v>0</v>
      </c>
      <c r="BD180" s="265">
        <f t="shared" si="138"/>
        <v>0</v>
      </c>
      <c r="BE180" s="105"/>
      <c r="BF180" s="105"/>
      <c r="BG180" s="105"/>
      <c r="BH180" s="105"/>
      <c r="BI180" s="105"/>
      <c r="BJ180" s="105"/>
    </row>
    <row r="181" spans="1:62" ht="9.9499999999999993" hidden="1" customHeight="1" outlineLevel="1">
      <c r="B181" s="101"/>
      <c r="C181" s="208"/>
      <c r="D181" s="208"/>
      <c r="E181" s="208"/>
      <c r="F181" s="208"/>
      <c r="G181" s="237"/>
      <c r="H181" s="207"/>
      <c r="I181" s="257"/>
      <c r="J181" s="257"/>
      <c r="K181" s="257"/>
      <c r="L181" s="257"/>
      <c r="M181" s="257"/>
      <c r="N181" s="257"/>
      <c r="O181" s="257"/>
      <c r="P181" s="256"/>
      <c r="Q181" s="102"/>
      <c r="R181" s="102"/>
      <c r="S181" s="102"/>
      <c r="U181" s="98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Z181" s="493"/>
      <c r="BE181" s="105"/>
      <c r="BF181" s="105"/>
      <c r="BG181" s="105"/>
      <c r="BH181" s="105"/>
      <c r="BI181" s="105"/>
      <c r="BJ181" s="105"/>
    </row>
    <row r="182" spans="1:62" ht="20.100000000000001" customHeight="1" collapsed="1">
      <c r="B182" s="151">
        <f>B165+1</f>
        <v>11</v>
      </c>
      <c r="C182" s="916"/>
      <c r="D182" s="917"/>
      <c r="E182" s="917"/>
      <c r="F182" s="918"/>
      <c r="G182" s="429"/>
      <c r="H182" s="206">
        <v>1</v>
      </c>
      <c r="I182" s="642">
        <f t="shared" ref="I182" si="140">$H182*SUM(I183:I197)</f>
        <v>0</v>
      </c>
      <c r="J182" s="643">
        <f t="shared" ref="J182:O182" si="141">$H182*SUM(J183:J197)</f>
        <v>0</v>
      </c>
      <c r="K182" s="644">
        <f t="shared" si="141"/>
        <v>0</v>
      </c>
      <c r="L182" s="645">
        <f t="shared" si="141"/>
        <v>0</v>
      </c>
      <c r="M182" s="645">
        <f t="shared" si="141"/>
        <v>0</v>
      </c>
      <c r="N182" s="644">
        <f t="shared" si="141"/>
        <v>0</v>
      </c>
      <c r="O182" s="642">
        <f t="shared" si="141"/>
        <v>0</v>
      </c>
      <c r="P182" s="209">
        <f t="shared" ref="P182:Q182" si="142">$H182*SUM(P183:P197)</f>
        <v>0</v>
      </c>
      <c r="Q182" s="210">
        <f t="shared" si="142"/>
        <v>0</v>
      </c>
      <c r="R182" s="136">
        <f t="shared" ref="R182:R197" si="143">P182*(1+Gewinn)*(1+SicherheitAngebot)</f>
        <v>0</v>
      </c>
      <c r="S182" s="137">
        <f t="shared" ref="S182:S197" si="144">Q182*(1+MGKZ)*(1+Gewinn)*(1+SicherheitAngebot)</f>
        <v>0</v>
      </c>
      <c r="U182" s="10">
        <f>I182*$I$7+J182*$J$7+K182*$K$7+L182*$L$7+M182*$M$7+N182*$N$7+O182*$O$7+R182+S182</f>
        <v>0</v>
      </c>
      <c r="W182" s="646">
        <f t="shared" ref="W182:AB182" si="145">$H182*SUM(W183:W197)</f>
        <v>0</v>
      </c>
      <c r="X182" s="647">
        <f t="shared" si="145"/>
        <v>0</v>
      </c>
      <c r="Y182" s="648">
        <f t="shared" si="145"/>
        <v>0</v>
      </c>
      <c r="Z182" s="649">
        <f t="shared" si="145"/>
        <v>0</v>
      </c>
      <c r="AA182" s="648">
        <f t="shared" si="145"/>
        <v>0</v>
      </c>
      <c r="AB182" s="646">
        <f t="shared" si="145"/>
        <v>0</v>
      </c>
      <c r="AC182" s="258"/>
      <c r="AD182" s="646">
        <f t="shared" ref="AD182:AM182" si="146">$H182*SUM(AD183:AD197)</f>
        <v>0</v>
      </c>
      <c r="AE182" s="647">
        <f t="shared" si="146"/>
        <v>0</v>
      </c>
      <c r="AF182" s="648">
        <f t="shared" si="146"/>
        <v>0</v>
      </c>
      <c r="AG182" s="649">
        <f t="shared" si="146"/>
        <v>0</v>
      </c>
      <c r="AH182" s="648">
        <f t="shared" si="146"/>
        <v>0</v>
      </c>
      <c r="AI182" s="646">
        <f t="shared" si="146"/>
        <v>0</v>
      </c>
      <c r="AJ182" s="258"/>
      <c r="AK182" s="653">
        <f t="shared" si="146"/>
        <v>0</v>
      </c>
      <c r="AL182" s="653">
        <f t="shared" si="146"/>
        <v>0</v>
      </c>
      <c r="AM182" s="653">
        <f t="shared" si="146"/>
        <v>0</v>
      </c>
      <c r="AN182" s="227">
        <f>$H182*SUM(AN183:AN197)*(1+Gewinn)*(1+SicherheitAngebot)</f>
        <v>0</v>
      </c>
      <c r="AO182" s="227">
        <f>$H182*SUM(AO183:AO197)*(1+Gewinn)*(1+SicherheitAngebot)</f>
        <v>0</v>
      </c>
      <c r="AP182" s="227">
        <f>$H182*SUM(AP183:AP197)*(1+Gewinn)*(1+SicherheitAngebot)</f>
        <v>0</v>
      </c>
      <c r="AQ182" s="227">
        <f>$H182*SUM(AQ183:AQ197)*(1+Gewinn)*(1+SicherheitAngebot)</f>
        <v>0</v>
      </c>
      <c r="AR182" s="227">
        <f>$H182*SUM(AR183:AR197)*(1+Gewinn)*(1+SicherheitAngebot)</f>
        <v>0</v>
      </c>
      <c r="AS182" s="262"/>
      <c r="AT182" s="263">
        <f t="shared" ref="AT182:AT214" si="147">((W182+AD182)*$W$7+(X182+AE182)*$X$7+(Y182+Z182+AF182+AG182)*$Z$7+(AA182+AH182)*$AA$7+(AB182+AI182)*$AB$7)*Zuschläge_IBN</f>
        <v>0</v>
      </c>
      <c r="AU182" s="259"/>
      <c r="AV182" s="491">
        <f>AK182*$AK$7+AL182*$AL$7+AM182*$AM$7+SUM(AN182:AR182)+AT182/Zuschläge_IBN+AT182</f>
        <v>0</v>
      </c>
      <c r="AX182" s="685">
        <f>U182+AV182</f>
        <v>0</v>
      </c>
      <c r="AZ182" s="490">
        <f>IF(H182&gt;0,U182/(1+SicherheitAngebot)*(1+Sicherheit),0)</f>
        <v>0</v>
      </c>
      <c r="BB182" s="490">
        <f>IF(H182&gt;0,AV182/(1+SicherheitAngebot)*(1+Sicherheit),0)</f>
        <v>0</v>
      </c>
      <c r="BD182" s="490">
        <f>AZ182+BB182</f>
        <v>0</v>
      </c>
      <c r="BE182" s="105"/>
      <c r="BF182" s="105"/>
      <c r="BG182" s="105"/>
      <c r="BH182" s="105"/>
      <c r="BI182" s="105"/>
      <c r="BJ182" s="105"/>
    </row>
    <row r="183" spans="1:62" ht="20.100000000000001" hidden="1" customHeight="1" outlineLevel="1">
      <c r="B183" s="99"/>
      <c r="C183" s="908"/>
      <c r="D183" s="909"/>
      <c r="E183" s="909"/>
      <c r="F183" s="910"/>
      <c r="G183" s="890"/>
      <c r="H183" s="901"/>
      <c r="I183" s="152"/>
      <c r="J183" s="152"/>
      <c r="K183" s="152"/>
      <c r="L183" s="152"/>
      <c r="M183" s="152"/>
      <c r="N183" s="152"/>
      <c r="O183" s="152"/>
      <c r="P183" s="153"/>
      <c r="Q183" s="153"/>
      <c r="R183" s="156">
        <f t="shared" si="143"/>
        <v>0</v>
      </c>
      <c r="S183" s="156">
        <f t="shared" si="144"/>
        <v>0</v>
      </c>
      <c r="U183" s="157">
        <f>I183*$I$7+J183*$J$7+K183*$K$7+L183*$L$7+M183*$M$7+N183*$N$7+O183*$O$7+R183+S183</f>
        <v>0</v>
      </c>
      <c r="W183" s="152"/>
      <c r="X183" s="152"/>
      <c r="Y183" s="152"/>
      <c r="Z183" s="152"/>
      <c r="AA183" s="152"/>
      <c r="AB183" s="152"/>
      <c r="AC183" s="347"/>
      <c r="AD183" s="152"/>
      <c r="AE183" s="152"/>
      <c r="AF183" s="152"/>
      <c r="AG183" s="152"/>
      <c r="AH183" s="152"/>
      <c r="AI183" s="152"/>
      <c r="AJ183" s="347"/>
      <c r="AK183" s="152"/>
      <c r="AL183" s="152"/>
      <c r="AM183" s="295"/>
      <c r="AN183" s="228"/>
      <c r="AO183" s="228"/>
      <c r="AP183" s="228"/>
      <c r="AQ183" s="228"/>
      <c r="AR183" s="228"/>
      <c r="AS183" s="348"/>
      <c r="AT183" s="264">
        <f t="shared" si="147"/>
        <v>0</v>
      </c>
      <c r="AU183" s="259"/>
      <c r="AV183" s="265">
        <f t="shared" ref="AV183:AV197" si="148">AK183*$AK$7+AL183*$AL$7+AM183*$AM$7+SUM(AN183:AR183)*(1+Gewinn)*(1+SicherheitAngebot)+AT183/Zuschläge_IBN+AT183</f>
        <v>0</v>
      </c>
      <c r="AX183" s="265">
        <f>U183+AV183</f>
        <v>0</v>
      </c>
      <c r="AZ183" s="492">
        <f t="shared" ref="AZ183:AZ197" si="149">U183/(1+SicherheitAngebot)*(1+Sicherheit)</f>
        <v>0</v>
      </c>
      <c r="BB183" s="492">
        <f t="shared" ref="BB183:BB197" si="150">AV183/(1+SicherheitAngebot)*(1+Sicherheit)</f>
        <v>0</v>
      </c>
      <c r="BD183" s="265">
        <f>AZ183+BB183</f>
        <v>0</v>
      </c>
      <c r="BE183" s="105"/>
      <c r="BF183" s="105"/>
      <c r="BG183" s="105"/>
      <c r="BH183" s="105"/>
      <c r="BI183" s="105"/>
      <c r="BJ183" s="105"/>
    </row>
    <row r="184" spans="1:62" ht="20.100000000000001" hidden="1" customHeight="1" outlineLevel="1">
      <c r="B184" s="100"/>
      <c r="C184" s="908"/>
      <c r="D184" s="909"/>
      <c r="E184" s="909"/>
      <c r="F184" s="910"/>
      <c r="G184" s="890"/>
      <c r="H184" s="891"/>
      <c r="I184" s="152"/>
      <c r="J184" s="152"/>
      <c r="K184" s="152"/>
      <c r="L184" s="152"/>
      <c r="M184" s="152"/>
      <c r="N184" s="152"/>
      <c r="O184" s="152"/>
      <c r="P184" s="153"/>
      <c r="Q184" s="153"/>
      <c r="R184" s="156">
        <f t="shared" si="143"/>
        <v>0</v>
      </c>
      <c r="S184" s="156">
        <f t="shared" si="144"/>
        <v>0</v>
      </c>
      <c r="U184" s="157">
        <f t="shared" ref="U184:U197" si="151">I184*$I$7+J184*$J$7+K184*$K$7+L184*$L$7+M184*$M$7+N184*$N$7+O184*$O$7+R184+S184</f>
        <v>0</v>
      </c>
      <c r="W184" s="152"/>
      <c r="X184" s="152"/>
      <c r="Y184" s="152"/>
      <c r="Z184" s="152"/>
      <c r="AA184" s="152"/>
      <c r="AB184" s="152"/>
      <c r="AC184" s="347"/>
      <c r="AD184" s="152"/>
      <c r="AE184" s="152"/>
      <c r="AF184" s="152"/>
      <c r="AG184" s="152"/>
      <c r="AH184" s="152"/>
      <c r="AI184" s="152"/>
      <c r="AJ184" s="347"/>
      <c r="AK184" s="152"/>
      <c r="AL184" s="152"/>
      <c r="AM184" s="295"/>
      <c r="AN184" s="228"/>
      <c r="AO184" s="228"/>
      <c r="AP184" s="228"/>
      <c r="AQ184" s="228"/>
      <c r="AR184" s="228"/>
      <c r="AS184" s="348"/>
      <c r="AT184" s="264">
        <f t="shared" si="147"/>
        <v>0</v>
      </c>
      <c r="AU184" s="259"/>
      <c r="AV184" s="265">
        <f t="shared" si="148"/>
        <v>0</v>
      </c>
      <c r="AX184" s="265">
        <f t="shared" ref="AX184:AX197" si="152">U184+AV184</f>
        <v>0</v>
      </c>
      <c r="AZ184" s="492">
        <f t="shared" si="149"/>
        <v>0</v>
      </c>
      <c r="BB184" s="492">
        <f t="shared" si="150"/>
        <v>0</v>
      </c>
      <c r="BD184" s="265">
        <f t="shared" ref="BD184:BD197" si="153">AZ184+BB184</f>
        <v>0</v>
      </c>
      <c r="BE184" s="105"/>
      <c r="BF184" s="105"/>
      <c r="BG184" s="105"/>
      <c r="BH184" s="105"/>
      <c r="BI184" s="105"/>
      <c r="BJ184" s="105"/>
    </row>
    <row r="185" spans="1:62" ht="20.100000000000001" hidden="1" customHeight="1" outlineLevel="1">
      <c r="B185" s="100"/>
      <c r="C185" s="908"/>
      <c r="D185" s="909"/>
      <c r="E185" s="909"/>
      <c r="F185" s="910"/>
      <c r="G185" s="890"/>
      <c r="H185" s="891"/>
      <c r="I185" s="152"/>
      <c r="J185" s="152"/>
      <c r="K185" s="152"/>
      <c r="L185" s="152"/>
      <c r="M185" s="152"/>
      <c r="N185" s="152"/>
      <c r="O185" s="152"/>
      <c r="P185" s="153"/>
      <c r="Q185" s="153"/>
      <c r="R185" s="156">
        <f t="shared" si="143"/>
        <v>0</v>
      </c>
      <c r="S185" s="156">
        <f t="shared" si="144"/>
        <v>0</v>
      </c>
      <c r="U185" s="157">
        <f t="shared" si="151"/>
        <v>0</v>
      </c>
      <c r="W185" s="152"/>
      <c r="X185" s="152"/>
      <c r="Y185" s="152"/>
      <c r="Z185" s="152"/>
      <c r="AA185" s="152"/>
      <c r="AB185" s="152"/>
      <c r="AC185" s="347"/>
      <c r="AD185" s="152"/>
      <c r="AE185" s="152"/>
      <c r="AF185" s="152"/>
      <c r="AG185" s="152"/>
      <c r="AH185" s="152"/>
      <c r="AI185" s="152"/>
      <c r="AJ185" s="347"/>
      <c r="AK185" s="152"/>
      <c r="AL185" s="152"/>
      <c r="AM185" s="295"/>
      <c r="AN185" s="228"/>
      <c r="AO185" s="228"/>
      <c r="AP185" s="228"/>
      <c r="AQ185" s="228"/>
      <c r="AR185" s="228"/>
      <c r="AS185" s="348"/>
      <c r="AT185" s="264">
        <f t="shared" si="147"/>
        <v>0</v>
      </c>
      <c r="AU185" s="259"/>
      <c r="AV185" s="265">
        <f t="shared" si="148"/>
        <v>0</v>
      </c>
      <c r="AX185" s="265">
        <f t="shared" si="152"/>
        <v>0</v>
      </c>
      <c r="AZ185" s="492">
        <f t="shared" si="149"/>
        <v>0</v>
      </c>
      <c r="BB185" s="492">
        <f t="shared" si="150"/>
        <v>0</v>
      </c>
      <c r="BD185" s="265">
        <f t="shared" si="153"/>
        <v>0</v>
      </c>
      <c r="BE185" s="105"/>
      <c r="BF185" s="105"/>
      <c r="BG185" s="105"/>
      <c r="BH185" s="105"/>
      <c r="BI185" s="105"/>
      <c r="BJ185" s="105"/>
    </row>
    <row r="186" spans="1:62" ht="20.100000000000001" hidden="1" customHeight="1" outlineLevel="1">
      <c r="B186" s="100"/>
      <c r="C186" s="908"/>
      <c r="D186" s="909"/>
      <c r="E186" s="909"/>
      <c r="F186" s="910"/>
      <c r="G186" s="890"/>
      <c r="H186" s="891"/>
      <c r="I186" s="152"/>
      <c r="J186" s="152"/>
      <c r="K186" s="152"/>
      <c r="L186" s="152"/>
      <c r="M186" s="152"/>
      <c r="N186" s="152"/>
      <c r="O186" s="152"/>
      <c r="P186" s="153"/>
      <c r="Q186" s="153"/>
      <c r="R186" s="156">
        <f t="shared" si="143"/>
        <v>0</v>
      </c>
      <c r="S186" s="156">
        <f t="shared" si="144"/>
        <v>0</v>
      </c>
      <c r="U186" s="157">
        <f t="shared" si="151"/>
        <v>0</v>
      </c>
      <c r="W186" s="152"/>
      <c r="X186" s="152"/>
      <c r="Y186" s="152"/>
      <c r="Z186" s="152"/>
      <c r="AA186" s="152"/>
      <c r="AB186" s="152"/>
      <c r="AC186" s="347"/>
      <c r="AD186" s="152"/>
      <c r="AE186" s="152"/>
      <c r="AF186" s="152"/>
      <c r="AG186" s="152"/>
      <c r="AH186" s="152"/>
      <c r="AI186" s="152"/>
      <c r="AJ186" s="347"/>
      <c r="AK186" s="152"/>
      <c r="AL186" s="152"/>
      <c r="AM186" s="295"/>
      <c r="AN186" s="228"/>
      <c r="AO186" s="228"/>
      <c r="AP186" s="228"/>
      <c r="AQ186" s="228"/>
      <c r="AR186" s="228"/>
      <c r="AS186" s="348"/>
      <c r="AT186" s="264">
        <f t="shared" si="147"/>
        <v>0</v>
      </c>
      <c r="AU186" s="259"/>
      <c r="AV186" s="265">
        <f t="shared" si="148"/>
        <v>0</v>
      </c>
      <c r="AX186" s="265">
        <f t="shared" si="152"/>
        <v>0</v>
      </c>
      <c r="AZ186" s="492">
        <f t="shared" si="149"/>
        <v>0</v>
      </c>
      <c r="BB186" s="492">
        <f t="shared" si="150"/>
        <v>0</v>
      </c>
      <c r="BD186" s="265">
        <f t="shared" si="153"/>
        <v>0</v>
      </c>
      <c r="BE186" s="105"/>
      <c r="BF186" s="105"/>
      <c r="BG186" s="105"/>
      <c r="BH186" s="105"/>
      <c r="BI186" s="105"/>
      <c r="BJ186" s="105"/>
    </row>
    <row r="187" spans="1:62" ht="20.100000000000001" hidden="1" customHeight="1" outlineLevel="1">
      <c r="B187" s="100"/>
      <c r="C187" s="908"/>
      <c r="D187" s="909"/>
      <c r="E187" s="909"/>
      <c r="F187" s="910"/>
      <c r="G187" s="890"/>
      <c r="H187" s="891"/>
      <c r="I187" s="152"/>
      <c r="J187" s="152"/>
      <c r="K187" s="152"/>
      <c r="L187" s="152"/>
      <c r="M187" s="152"/>
      <c r="N187" s="152"/>
      <c r="O187" s="152"/>
      <c r="P187" s="153"/>
      <c r="Q187" s="153"/>
      <c r="R187" s="156">
        <f t="shared" si="143"/>
        <v>0</v>
      </c>
      <c r="S187" s="156">
        <f t="shared" si="144"/>
        <v>0</v>
      </c>
      <c r="U187" s="157">
        <f t="shared" si="151"/>
        <v>0</v>
      </c>
      <c r="W187" s="152"/>
      <c r="X187" s="152"/>
      <c r="Y187" s="152"/>
      <c r="Z187" s="152"/>
      <c r="AA187" s="152"/>
      <c r="AB187" s="152"/>
      <c r="AC187" s="347"/>
      <c r="AD187" s="152"/>
      <c r="AE187" s="152"/>
      <c r="AF187" s="152"/>
      <c r="AG187" s="152"/>
      <c r="AH187" s="152"/>
      <c r="AI187" s="152"/>
      <c r="AJ187" s="347"/>
      <c r="AK187" s="152"/>
      <c r="AL187" s="152"/>
      <c r="AM187" s="295"/>
      <c r="AN187" s="228"/>
      <c r="AO187" s="228"/>
      <c r="AP187" s="228"/>
      <c r="AQ187" s="228"/>
      <c r="AR187" s="228"/>
      <c r="AS187" s="348"/>
      <c r="AT187" s="264">
        <f t="shared" si="147"/>
        <v>0</v>
      </c>
      <c r="AU187" s="259"/>
      <c r="AV187" s="265">
        <f t="shared" si="148"/>
        <v>0</v>
      </c>
      <c r="AX187" s="265">
        <f t="shared" si="152"/>
        <v>0</v>
      </c>
      <c r="AZ187" s="492">
        <f t="shared" si="149"/>
        <v>0</v>
      </c>
      <c r="BB187" s="492">
        <f t="shared" si="150"/>
        <v>0</v>
      </c>
      <c r="BD187" s="265">
        <f t="shared" si="153"/>
        <v>0</v>
      </c>
      <c r="BE187" s="105"/>
      <c r="BF187" s="105"/>
      <c r="BG187" s="105"/>
      <c r="BH187" s="105"/>
      <c r="BI187" s="105"/>
      <c r="BJ187" s="105"/>
    </row>
    <row r="188" spans="1:62" ht="20.100000000000001" hidden="1" customHeight="1" outlineLevel="1">
      <c r="B188" s="100"/>
      <c r="C188" s="908"/>
      <c r="D188" s="909"/>
      <c r="E188" s="909"/>
      <c r="F188" s="910"/>
      <c r="G188" s="890"/>
      <c r="H188" s="891"/>
      <c r="I188" s="152"/>
      <c r="J188" s="152"/>
      <c r="K188" s="152"/>
      <c r="L188" s="152"/>
      <c r="M188" s="152"/>
      <c r="N188" s="152"/>
      <c r="O188" s="152"/>
      <c r="P188" s="153"/>
      <c r="Q188" s="153"/>
      <c r="R188" s="156">
        <f t="shared" si="143"/>
        <v>0</v>
      </c>
      <c r="S188" s="156">
        <f t="shared" si="144"/>
        <v>0</v>
      </c>
      <c r="U188" s="157">
        <f t="shared" si="151"/>
        <v>0</v>
      </c>
      <c r="W188" s="152"/>
      <c r="X188" s="152"/>
      <c r="Y188" s="152"/>
      <c r="Z188" s="152"/>
      <c r="AA188" s="152"/>
      <c r="AB188" s="152"/>
      <c r="AC188" s="347"/>
      <c r="AD188" s="152"/>
      <c r="AE188" s="152"/>
      <c r="AF188" s="152"/>
      <c r="AG188" s="152"/>
      <c r="AH188" s="152"/>
      <c r="AI188" s="152"/>
      <c r="AJ188" s="347"/>
      <c r="AK188" s="152"/>
      <c r="AL188" s="152"/>
      <c r="AM188" s="295"/>
      <c r="AN188" s="228"/>
      <c r="AO188" s="228"/>
      <c r="AP188" s="228"/>
      <c r="AQ188" s="228"/>
      <c r="AR188" s="228"/>
      <c r="AS188" s="348"/>
      <c r="AT188" s="264">
        <f t="shared" si="147"/>
        <v>0</v>
      </c>
      <c r="AU188" s="259"/>
      <c r="AV188" s="265">
        <f t="shared" si="148"/>
        <v>0</v>
      </c>
      <c r="AX188" s="265">
        <f t="shared" si="152"/>
        <v>0</v>
      </c>
      <c r="AZ188" s="492">
        <f t="shared" si="149"/>
        <v>0</v>
      </c>
      <c r="BB188" s="492">
        <f t="shared" si="150"/>
        <v>0</v>
      </c>
      <c r="BD188" s="265">
        <f t="shared" si="153"/>
        <v>0</v>
      </c>
      <c r="BE188" s="105"/>
      <c r="BF188" s="105"/>
      <c r="BG188" s="105"/>
      <c r="BH188" s="105"/>
      <c r="BI188" s="105"/>
      <c r="BJ188" s="105"/>
    </row>
    <row r="189" spans="1:62" ht="20.100000000000001" hidden="1" customHeight="1" outlineLevel="1">
      <c r="B189" s="100"/>
      <c r="C189" s="908"/>
      <c r="D189" s="909"/>
      <c r="E189" s="909"/>
      <c r="F189" s="910"/>
      <c r="G189" s="890"/>
      <c r="H189" s="891"/>
      <c r="I189" s="152"/>
      <c r="J189" s="152"/>
      <c r="K189" s="152"/>
      <c r="L189" s="152"/>
      <c r="M189" s="152"/>
      <c r="N189" s="152"/>
      <c r="O189" s="152"/>
      <c r="P189" s="153"/>
      <c r="Q189" s="153"/>
      <c r="R189" s="156">
        <f t="shared" si="143"/>
        <v>0</v>
      </c>
      <c r="S189" s="156">
        <f t="shared" si="144"/>
        <v>0</v>
      </c>
      <c r="U189" s="157">
        <f t="shared" si="151"/>
        <v>0</v>
      </c>
      <c r="W189" s="152"/>
      <c r="X189" s="152"/>
      <c r="Y189" s="152"/>
      <c r="Z189" s="152"/>
      <c r="AA189" s="152"/>
      <c r="AB189" s="152"/>
      <c r="AC189" s="347"/>
      <c r="AD189" s="152"/>
      <c r="AE189" s="152"/>
      <c r="AF189" s="152"/>
      <c r="AG189" s="152"/>
      <c r="AH189" s="152"/>
      <c r="AI189" s="152"/>
      <c r="AJ189" s="347"/>
      <c r="AK189" s="152"/>
      <c r="AL189" s="152"/>
      <c r="AM189" s="295"/>
      <c r="AN189" s="228"/>
      <c r="AO189" s="228"/>
      <c r="AP189" s="228"/>
      <c r="AQ189" s="228"/>
      <c r="AR189" s="228"/>
      <c r="AS189" s="348"/>
      <c r="AT189" s="264">
        <f t="shared" si="147"/>
        <v>0</v>
      </c>
      <c r="AU189" s="259"/>
      <c r="AV189" s="265">
        <f t="shared" si="148"/>
        <v>0</v>
      </c>
      <c r="AX189" s="265">
        <f t="shared" si="152"/>
        <v>0</v>
      </c>
      <c r="AZ189" s="492">
        <f t="shared" si="149"/>
        <v>0</v>
      </c>
      <c r="BB189" s="492">
        <f t="shared" si="150"/>
        <v>0</v>
      </c>
      <c r="BD189" s="265">
        <f t="shared" si="153"/>
        <v>0</v>
      </c>
      <c r="BE189" s="105"/>
      <c r="BF189" s="105"/>
      <c r="BG189" s="105"/>
      <c r="BH189" s="105"/>
      <c r="BI189" s="105"/>
      <c r="BJ189" s="105"/>
    </row>
    <row r="190" spans="1:62" ht="20.100000000000001" hidden="1" customHeight="1" outlineLevel="1">
      <c r="B190" s="100"/>
      <c r="C190" s="908"/>
      <c r="D190" s="909"/>
      <c r="E190" s="909"/>
      <c r="F190" s="910"/>
      <c r="G190" s="890"/>
      <c r="H190" s="891"/>
      <c r="I190" s="152"/>
      <c r="J190" s="152"/>
      <c r="K190" s="152"/>
      <c r="L190" s="152"/>
      <c r="M190" s="152"/>
      <c r="N190" s="152"/>
      <c r="O190" s="152"/>
      <c r="P190" s="153"/>
      <c r="Q190" s="153"/>
      <c r="R190" s="156">
        <f t="shared" si="143"/>
        <v>0</v>
      </c>
      <c r="S190" s="156">
        <f t="shared" si="144"/>
        <v>0</v>
      </c>
      <c r="U190" s="157">
        <f t="shared" si="151"/>
        <v>0</v>
      </c>
      <c r="W190" s="152"/>
      <c r="X190" s="152"/>
      <c r="Y190" s="152"/>
      <c r="Z190" s="152"/>
      <c r="AA190" s="152"/>
      <c r="AB190" s="152"/>
      <c r="AC190" s="347"/>
      <c r="AD190" s="152"/>
      <c r="AE190" s="152"/>
      <c r="AF190" s="152"/>
      <c r="AG190" s="152"/>
      <c r="AH190" s="152"/>
      <c r="AI190" s="152"/>
      <c r="AJ190" s="347"/>
      <c r="AK190" s="152"/>
      <c r="AL190" s="152"/>
      <c r="AM190" s="295"/>
      <c r="AN190" s="228"/>
      <c r="AO190" s="228"/>
      <c r="AP190" s="228"/>
      <c r="AQ190" s="228"/>
      <c r="AR190" s="228"/>
      <c r="AS190" s="348"/>
      <c r="AT190" s="264">
        <f t="shared" si="147"/>
        <v>0</v>
      </c>
      <c r="AU190" s="259"/>
      <c r="AV190" s="265">
        <f t="shared" si="148"/>
        <v>0</v>
      </c>
      <c r="AX190" s="265">
        <f t="shared" si="152"/>
        <v>0</v>
      </c>
      <c r="AZ190" s="492">
        <f t="shared" si="149"/>
        <v>0</v>
      </c>
      <c r="BB190" s="492">
        <f t="shared" si="150"/>
        <v>0</v>
      </c>
      <c r="BD190" s="265">
        <f t="shared" si="153"/>
        <v>0</v>
      </c>
      <c r="BE190" s="105"/>
      <c r="BF190" s="105"/>
      <c r="BG190" s="105"/>
      <c r="BH190" s="105"/>
      <c r="BI190" s="105"/>
      <c r="BJ190" s="105"/>
    </row>
    <row r="191" spans="1:62" ht="20.100000000000001" hidden="1" customHeight="1" outlineLevel="1">
      <c r="B191" s="100"/>
      <c r="C191" s="908"/>
      <c r="D191" s="909"/>
      <c r="E191" s="909"/>
      <c r="F191" s="910"/>
      <c r="G191" s="890"/>
      <c r="H191" s="891"/>
      <c r="I191" s="152"/>
      <c r="J191" s="152"/>
      <c r="K191" s="152"/>
      <c r="L191" s="152"/>
      <c r="M191" s="152"/>
      <c r="N191" s="152"/>
      <c r="O191" s="152"/>
      <c r="P191" s="153"/>
      <c r="Q191" s="153"/>
      <c r="R191" s="156">
        <f t="shared" si="143"/>
        <v>0</v>
      </c>
      <c r="S191" s="156">
        <f t="shared" si="144"/>
        <v>0</v>
      </c>
      <c r="U191" s="157">
        <f t="shared" si="151"/>
        <v>0</v>
      </c>
      <c r="W191" s="152"/>
      <c r="X191" s="152"/>
      <c r="Y191" s="152"/>
      <c r="Z191" s="152"/>
      <c r="AA191" s="152"/>
      <c r="AB191" s="152"/>
      <c r="AC191" s="347"/>
      <c r="AD191" s="152"/>
      <c r="AE191" s="152"/>
      <c r="AF191" s="152"/>
      <c r="AG191" s="152"/>
      <c r="AH191" s="152"/>
      <c r="AI191" s="152"/>
      <c r="AJ191" s="347"/>
      <c r="AK191" s="152"/>
      <c r="AL191" s="152"/>
      <c r="AM191" s="295"/>
      <c r="AN191" s="228"/>
      <c r="AO191" s="228"/>
      <c r="AP191" s="228"/>
      <c r="AQ191" s="228"/>
      <c r="AR191" s="228"/>
      <c r="AS191" s="348"/>
      <c r="AT191" s="264">
        <f t="shared" si="147"/>
        <v>0</v>
      </c>
      <c r="AU191" s="259"/>
      <c r="AV191" s="265">
        <f t="shared" si="148"/>
        <v>0</v>
      </c>
      <c r="AX191" s="265">
        <f t="shared" si="152"/>
        <v>0</v>
      </c>
      <c r="AZ191" s="492">
        <f t="shared" si="149"/>
        <v>0</v>
      </c>
      <c r="BB191" s="492">
        <f t="shared" si="150"/>
        <v>0</v>
      </c>
      <c r="BD191" s="265">
        <f t="shared" si="153"/>
        <v>0</v>
      </c>
      <c r="BE191" s="105"/>
      <c r="BF191" s="105"/>
      <c r="BG191" s="105"/>
      <c r="BH191" s="105"/>
      <c r="BI191" s="105"/>
      <c r="BJ191" s="105"/>
    </row>
    <row r="192" spans="1:62" ht="20.100000000000001" hidden="1" customHeight="1" outlineLevel="1">
      <c r="B192" s="100"/>
      <c r="C192" s="908"/>
      <c r="D192" s="909"/>
      <c r="E192" s="909"/>
      <c r="F192" s="910"/>
      <c r="G192" s="890"/>
      <c r="H192" s="891"/>
      <c r="I192" s="152"/>
      <c r="J192" s="152"/>
      <c r="K192" s="152"/>
      <c r="L192" s="152"/>
      <c r="M192" s="152"/>
      <c r="N192" s="152"/>
      <c r="O192" s="152"/>
      <c r="P192" s="153"/>
      <c r="Q192" s="153"/>
      <c r="R192" s="156">
        <f t="shared" si="143"/>
        <v>0</v>
      </c>
      <c r="S192" s="156">
        <f t="shared" si="144"/>
        <v>0</v>
      </c>
      <c r="U192" s="157">
        <f t="shared" si="151"/>
        <v>0</v>
      </c>
      <c r="W192" s="152"/>
      <c r="X192" s="152"/>
      <c r="Y192" s="152"/>
      <c r="Z192" s="152"/>
      <c r="AA192" s="152"/>
      <c r="AB192" s="152"/>
      <c r="AC192" s="347"/>
      <c r="AD192" s="152"/>
      <c r="AE192" s="152"/>
      <c r="AF192" s="152"/>
      <c r="AG192" s="152"/>
      <c r="AH192" s="152"/>
      <c r="AI192" s="152"/>
      <c r="AJ192" s="347"/>
      <c r="AK192" s="152"/>
      <c r="AL192" s="152"/>
      <c r="AM192" s="295"/>
      <c r="AN192" s="228"/>
      <c r="AO192" s="228"/>
      <c r="AP192" s="228"/>
      <c r="AQ192" s="228"/>
      <c r="AR192" s="228"/>
      <c r="AS192" s="348"/>
      <c r="AT192" s="264">
        <f t="shared" si="147"/>
        <v>0</v>
      </c>
      <c r="AU192" s="259"/>
      <c r="AV192" s="265">
        <f t="shared" si="148"/>
        <v>0</v>
      </c>
      <c r="AX192" s="265">
        <f t="shared" si="152"/>
        <v>0</v>
      </c>
      <c r="AZ192" s="492">
        <f t="shared" si="149"/>
        <v>0</v>
      </c>
      <c r="BB192" s="492">
        <f t="shared" si="150"/>
        <v>0</v>
      </c>
      <c r="BD192" s="265">
        <f t="shared" si="153"/>
        <v>0</v>
      </c>
      <c r="BE192" s="105"/>
      <c r="BF192" s="105"/>
      <c r="BG192" s="105"/>
      <c r="BH192" s="105"/>
      <c r="BI192" s="105"/>
      <c r="BJ192" s="105"/>
    </row>
    <row r="193" spans="2:62" ht="20.100000000000001" hidden="1" customHeight="1" outlineLevel="1">
      <c r="B193" s="100"/>
      <c r="C193" s="908"/>
      <c r="D193" s="909"/>
      <c r="E193" s="909"/>
      <c r="F193" s="910"/>
      <c r="G193" s="890"/>
      <c r="H193" s="891"/>
      <c r="I193" s="152"/>
      <c r="J193" s="152"/>
      <c r="K193" s="152"/>
      <c r="L193" s="152"/>
      <c r="M193" s="152"/>
      <c r="N193" s="152"/>
      <c r="O193" s="152"/>
      <c r="P193" s="153"/>
      <c r="Q193" s="153"/>
      <c r="R193" s="156">
        <f t="shared" si="143"/>
        <v>0</v>
      </c>
      <c r="S193" s="156">
        <f t="shared" si="144"/>
        <v>0</v>
      </c>
      <c r="U193" s="157">
        <f t="shared" si="151"/>
        <v>0</v>
      </c>
      <c r="W193" s="152"/>
      <c r="X193" s="152"/>
      <c r="Y193" s="152"/>
      <c r="Z193" s="152"/>
      <c r="AA193" s="152"/>
      <c r="AB193" s="152"/>
      <c r="AC193" s="347"/>
      <c r="AD193" s="152"/>
      <c r="AE193" s="152"/>
      <c r="AF193" s="152"/>
      <c r="AG193" s="152"/>
      <c r="AH193" s="152"/>
      <c r="AI193" s="152"/>
      <c r="AJ193" s="347"/>
      <c r="AK193" s="152"/>
      <c r="AL193" s="152"/>
      <c r="AM193" s="295"/>
      <c r="AN193" s="228"/>
      <c r="AO193" s="228"/>
      <c r="AP193" s="228"/>
      <c r="AQ193" s="228"/>
      <c r="AR193" s="228"/>
      <c r="AS193" s="348"/>
      <c r="AT193" s="264">
        <f t="shared" si="147"/>
        <v>0</v>
      </c>
      <c r="AU193" s="259"/>
      <c r="AV193" s="265">
        <f t="shared" si="148"/>
        <v>0</v>
      </c>
      <c r="AX193" s="265">
        <f t="shared" si="152"/>
        <v>0</v>
      </c>
      <c r="AZ193" s="492">
        <f t="shared" si="149"/>
        <v>0</v>
      </c>
      <c r="BB193" s="492">
        <f t="shared" si="150"/>
        <v>0</v>
      </c>
      <c r="BD193" s="265">
        <f t="shared" si="153"/>
        <v>0</v>
      </c>
      <c r="BE193" s="105"/>
      <c r="BF193" s="105"/>
      <c r="BG193" s="105"/>
      <c r="BH193" s="105"/>
      <c r="BI193" s="105"/>
      <c r="BJ193" s="105"/>
    </row>
    <row r="194" spans="2:62" ht="20.100000000000001" hidden="1" customHeight="1" outlineLevel="1">
      <c r="B194" s="100"/>
      <c r="C194" s="908"/>
      <c r="D194" s="909"/>
      <c r="E194" s="909"/>
      <c r="F194" s="910"/>
      <c r="G194" s="890"/>
      <c r="H194" s="891"/>
      <c r="I194" s="152"/>
      <c r="J194" s="152"/>
      <c r="K194" s="152"/>
      <c r="L194" s="152"/>
      <c r="M194" s="152"/>
      <c r="N194" s="152"/>
      <c r="O194" s="152"/>
      <c r="P194" s="153"/>
      <c r="Q194" s="153"/>
      <c r="R194" s="156">
        <f t="shared" si="143"/>
        <v>0</v>
      </c>
      <c r="S194" s="156">
        <f t="shared" si="144"/>
        <v>0</v>
      </c>
      <c r="U194" s="157">
        <f t="shared" si="151"/>
        <v>0</v>
      </c>
      <c r="W194" s="152"/>
      <c r="X194" s="152"/>
      <c r="Y194" s="152"/>
      <c r="Z194" s="152"/>
      <c r="AA194" s="152"/>
      <c r="AB194" s="152"/>
      <c r="AC194" s="347"/>
      <c r="AD194" s="152"/>
      <c r="AE194" s="152"/>
      <c r="AF194" s="152"/>
      <c r="AG194" s="152"/>
      <c r="AH194" s="152"/>
      <c r="AI194" s="152"/>
      <c r="AJ194" s="347"/>
      <c r="AK194" s="152"/>
      <c r="AL194" s="152"/>
      <c r="AM194" s="295"/>
      <c r="AN194" s="228"/>
      <c r="AO194" s="228"/>
      <c r="AP194" s="228"/>
      <c r="AQ194" s="228"/>
      <c r="AR194" s="228"/>
      <c r="AS194" s="348"/>
      <c r="AT194" s="264">
        <f t="shared" si="147"/>
        <v>0</v>
      </c>
      <c r="AU194" s="259"/>
      <c r="AV194" s="265">
        <f t="shared" si="148"/>
        <v>0</v>
      </c>
      <c r="AX194" s="265">
        <f t="shared" si="152"/>
        <v>0</v>
      </c>
      <c r="AZ194" s="492">
        <f t="shared" si="149"/>
        <v>0</v>
      </c>
      <c r="BB194" s="492">
        <f t="shared" si="150"/>
        <v>0</v>
      </c>
      <c r="BD194" s="265">
        <f t="shared" si="153"/>
        <v>0</v>
      </c>
      <c r="BE194" s="105"/>
      <c r="BF194" s="105"/>
      <c r="BG194" s="105"/>
      <c r="BH194" s="105"/>
      <c r="BI194" s="105"/>
      <c r="BJ194" s="105"/>
    </row>
    <row r="195" spans="2:62" ht="20.100000000000001" hidden="1" customHeight="1" outlineLevel="1">
      <c r="B195" s="100"/>
      <c r="C195" s="908"/>
      <c r="D195" s="909"/>
      <c r="E195" s="909"/>
      <c r="F195" s="910"/>
      <c r="G195" s="890"/>
      <c r="H195" s="891"/>
      <c r="I195" s="152"/>
      <c r="J195" s="152"/>
      <c r="K195" s="152"/>
      <c r="L195" s="152"/>
      <c r="M195" s="152"/>
      <c r="N195" s="152"/>
      <c r="O195" s="152"/>
      <c r="P195" s="153"/>
      <c r="Q195" s="153"/>
      <c r="R195" s="156">
        <f t="shared" si="143"/>
        <v>0</v>
      </c>
      <c r="S195" s="156">
        <f t="shared" si="144"/>
        <v>0</v>
      </c>
      <c r="U195" s="157">
        <f t="shared" si="151"/>
        <v>0</v>
      </c>
      <c r="W195" s="152"/>
      <c r="X195" s="152"/>
      <c r="Y195" s="152"/>
      <c r="Z195" s="152"/>
      <c r="AA195" s="152"/>
      <c r="AB195" s="152"/>
      <c r="AC195" s="347"/>
      <c r="AD195" s="152"/>
      <c r="AE195" s="152"/>
      <c r="AF195" s="152"/>
      <c r="AG195" s="152"/>
      <c r="AH195" s="152"/>
      <c r="AI195" s="152"/>
      <c r="AJ195" s="347"/>
      <c r="AK195" s="152"/>
      <c r="AL195" s="152"/>
      <c r="AM195" s="295"/>
      <c r="AN195" s="228"/>
      <c r="AO195" s="228"/>
      <c r="AP195" s="228"/>
      <c r="AQ195" s="228"/>
      <c r="AR195" s="228"/>
      <c r="AS195" s="348"/>
      <c r="AT195" s="264">
        <f t="shared" si="147"/>
        <v>0</v>
      </c>
      <c r="AU195" s="259"/>
      <c r="AV195" s="265">
        <f t="shared" si="148"/>
        <v>0</v>
      </c>
      <c r="AX195" s="265">
        <f t="shared" si="152"/>
        <v>0</v>
      </c>
      <c r="AZ195" s="492">
        <f t="shared" si="149"/>
        <v>0</v>
      </c>
      <c r="BB195" s="492">
        <f t="shared" si="150"/>
        <v>0</v>
      </c>
      <c r="BD195" s="265">
        <f t="shared" si="153"/>
        <v>0</v>
      </c>
      <c r="BE195" s="105"/>
      <c r="BF195" s="105"/>
      <c r="BG195" s="105"/>
      <c r="BH195" s="105"/>
      <c r="BI195" s="105"/>
      <c r="BJ195" s="105"/>
    </row>
    <row r="196" spans="2:62" ht="20.100000000000001" hidden="1" customHeight="1" outlineLevel="1">
      <c r="B196" s="100"/>
      <c r="C196" s="908"/>
      <c r="D196" s="909"/>
      <c r="E196" s="909"/>
      <c r="F196" s="910"/>
      <c r="G196" s="890"/>
      <c r="H196" s="891"/>
      <c r="I196" s="152"/>
      <c r="J196" s="152"/>
      <c r="K196" s="152"/>
      <c r="L196" s="152"/>
      <c r="M196" s="152"/>
      <c r="N196" s="152"/>
      <c r="O196" s="152"/>
      <c r="P196" s="153"/>
      <c r="Q196" s="153"/>
      <c r="R196" s="156">
        <f t="shared" si="143"/>
        <v>0</v>
      </c>
      <c r="S196" s="156">
        <f t="shared" si="144"/>
        <v>0</v>
      </c>
      <c r="U196" s="157">
        <f t="shared" si="151"/>
        <v>0</v>
      </c>
      <c r="W196" s="152"/>
      <c r="X196" s="152"/>
      <c r="Y196" s="152"/>
      <c r="Z196" s="152"/>
      <c r="AA196" s="152"/>
      <c r="AB196" s="152"/>
      <c r="AC196" s="347"/>
      <c r="AD196" s="152"/>
      <c r="AE196" s="152"/>
      <c r="AF196" s="152"/>
      <c r="AG196" s="152"/>
      <c r="AH196" s="152"/>
      <c r="AI196" s="152"/>
      <c r="AJ196" s="347"/>
      <c r="AK196" s="152"/>
      <c r="AL196" s="152"/>
      <c r="AM196" s="295"/>
      <c r="AN196" s="228"/>
      <c r="AO196" s="228"/>
      <c r="AP196" s="228"/>
      <c r="AQ196" s="228"/>
      <c r="AR196" s="228"/>
      <c r="AS196" s="348"/>
      <c r="AT196" s="264">
        <f t="shared" si="147"/>
        <v>0</v>
      </c>
      <c r="AU196" s="259"/>
      <c r="AV196" s="265">
        <f t="shared" si="148"/>
        <v>0</v>
      </c>
      <c r="AX196" s="265">
        <f t="shared" si="152"/>
        <v>0</v>
      </c>
      <c r="AZ196" s="492">
        <f t="shared" si="149"/>
        <v>0</v>
      </c>
      <c r="BB196" s="492">
        <f t="shared" si="150"/>
        <v>0</v>
      </c>
      <c r="BD196" s="265">
        <f t="shared" si="153"/>
        <v>0</v>
      </c>
      <c r="BE196" s="105"/>
      <c r="BF196" s="105"/>
      <c r="BG196" s="105"/>
      <c r="BH196" s="105"/>
      <c r="BI196" s="105"/>
      <c r="BJ196" s="105"/>
    </row>
    <row r="197" spans="2:62" ht="20.100000000000001" hidden="1" customHeight="1" outlineLevel="1">
      <c r="B197" s="100"/>
      <c r="C197" s="908"/>
      <c r="D197" s="909"/>
      <c r="E197" s="909"/>
      <c r="F197" s="910"/>
      <c r="G197" s="890"/>
      <c r="H197" s="891"/>
      <c r="I197" s="152"/>
      <c r="J197" s="152"/>
      <c r="K197" s="152"/>
      <c r="L197" s="152"/>
      <c r="M197" s="152"/>
      <c r="N197" s="152"/>
      <c r="O197" s="152"/>
      <c r="P197" s="153"/>
      <c r="Q197" s="153"/>
      <c r="R197" s="156">
        <f t="shared" si="143"/>
        <v>0</v>
      </c>
      <c r="S197" s="156">
        <f t="shared" si="144"/>
        <v>0</v>
      </c>
      <c r="U197" s="157">
        <f t="shared" si="151"/>
        <v>0</v>
      </c>
      <c r="W197" s="152"/>
      <c r="X197" s="152"/>
      <c r="Y197" s="152"/>
      <c r="Z197" s="152"/>
      <c r="AA197" s="152"/>
      <c r="AB197" s="152"/>
      <c r="AC197" s="347"/>
      <c r="AD197" s="152"/>
      <c r="AE197" s="152"/>
      <c r="AF197" s="152"/>
      <c r="AG197" s="152"/>
      <c r="AH197" s="152"/>
      <c r="AI197" s="152"/>
      <c r="AJ197" s="347"/>
      <c r="AK197" s="152"/>
      <c r="AL197" s="152"/>
      <c r="AM197" s="295"/>
      <c r="AN197" s="228"/>
      <c r="AO197" s="228"/>
      <c r="AP197" s="228"/>
      <c r="AQ197" s="228"/>
      <c r="AR197" s="228"/>
      <c r="AS197" s="348"/>
      <c r="AT197" s="264">
        <f t="shared" si="147"/>
        <v>0</v>
      </c>
      <c r="AU197" s="259"/>
      <c r="AV197" s="265">
        <f t="shared" si="148"/>
        <v>0</v>
      </c>
      <c r="AX197" s="265">
        <f t="shared" si="152"/>
        <v>0</v>
      </c>
      <c r="AZ197" s="492">
        <f t="shared" si="149"/>
        <v>0</v>
      </c>
      <c r="BB197" s="492">
        <f t="shared" si="150"/>
        <v>0</v>
      </c>
      <c r="BD197" s="265">
        <f t="shared" si="153"/>
        <v>0</v>
      </c>
      <c r="BE197" s="105"/>
      <c r="BF197" s="105"/>
      <c r="BG197" s="105"/>
      <c r="BH197" s="105"/>
      <c r="BI197" s="105"/>
      <c r="BJ197" s="105"/>
    </row>
    <row r="198" spans="2:62" ht="9.9499999999999993" hidden="1" customHeight="1" outlineLevel="1">
      <c r="B198" s="101"/>
      <c r="C198" s="208"/>
      <c r="D198" s="208"/>
      <c r="E198" s="208"/>
      <c r="F198" s="208"/>
      <c r="G198" s="237"/>
      <c r="H198" s="207"/>
      <c r="I198" s="257"/>
      <c r="J198" s="257"/>
      <c r="K198" s="257"/>
      <c r="L198" s="257"/>
      <c r="M198" s="257"/>
      <c r="N198" s="257"/>
      <c r="O198" s="257"/>
      <c r="P198" s="256"/>
      <c r="Q198" s="102"/>
      <c r="R198" s="102"/>
      <c r="S198" s="102"/>
      <c r="U198" s="98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Z198" s="493"/>
      <c r="BE198" s="105"/>
      <c r="BF198" s="105"/>
      <c r="BG198" s="105"/>
      <c r="BH198" s="105"/>
      <c r="BI198" s="105"/>
      <c r="BJ198" s="105"/>
    </row>
    <row r="199" spans="2:62" ht="20.100000000000001" customHeight="1" collapsed="1">
      <c r="B199" s="151">
        <f>B182+1</f>
        <v>12</v>
      </c>
      <c r="C199" s="916"/>
      <c r="D199" s="917"/>
      <c r="E199" s="917"/>
      <c r="F199" s="918"/>
      <c r="G199" s="429"/>
      <c r="H199" s="206">
        <v>1</v>
      </c>
      <c r="I199" s="642">
        <f t="shared" ref="I199" si="154">$H199*SUM(I200:I214)</f>
        <v>0</v>
      </c>
      <c r="J199" s="643">
        <f t="shared" ref="J199:O199" si="155">$H199*SUM(J200:J214)</f>
        <v>0</v>
      </c>
      <c r="K199" s="644">
        <f t="shared" si="155"/>
        <v>0</v>
      </c>
      <c r="L199" s="645">
        <f t="shared" si="155"/>
        <v>0</v>
      </c>
      <c r="M199" s="645">
        <f t="shared" si="155"/>
        <v>0</v>
      </c>
      <c r="N199" s="644">
        <f t="shared" si="155"/>
        <v>0</v>
      </c>
      <c r="O199" s="642">
        <f t="shared" si="155"/>
        <v>0</v>
      </c>
      <c r="P199" s="209">
        <f t="shared" ref="P199:Q199" si="156">$H199*SUM(P200:P214)</f>
        <v>0</v>
      </c>
      <c r="Q199" s="210">
        <f t="shared" si="156"/>
        <v>0</v>
      </c>
      <c r="R199" s="136">
        <f t="shared" ref="R199:R214" si="157">P199*(1+Gewinn)*(1+SicherheitAngebot)</f>
        <v>0</v>
      </c>
      <c r="S199" s="137">
        <f t="shared" ref="S199:S214" si="158">Q199*(1+MGKZ)*(1+Gewinn)*(1+SicherheitAngebot)</f>
        <v>0</v>
      </c>
      <c r="U199" s="10">
        <f>I199*$I$7+J199*$J$7+K199*$K$7+L199*$L$7+M199*$M$7+N199*$N$7+O199*$O$7+R199+S199</f>
        <v>0</v>
      </c>
      <c r="W199" s="646">
        <f t="shared" ref="W199:AB199" si="159">$H199*SUM(W200:W214)</f>
        <v>0</v>
      </c>
      <c r="X199" s="647">
        <f t="shared" si="159"/>
        <v>0</v>
      </c>
      <c r="Y199" s="648">
        <f t="shared" si="159"/>
        <v>0</v>
      </c>
      <c r="Z199" s="649">
        <f t="shared" si="159"/>
        <v>0</v>
      </c>
      <c r="AA199" s="648">
        <f t="shared" si="159"/>
        <v>0</v>
      </c>
      <c r="AB199" s="646">
        <f t="shared" si="159"/>
        <v>0</v>
      </c>
      <c r="AC199" s="258"/>
      <c r="AD199" s="646">
        <f t="shared" ref="AD199:AM199" si="160">$H199*SUM(AD200:AD214)</f>
        <v>0</v>
      </c>
      <c r="AE199" s="647">
        <f t="shared" si="160"/>
        <v>0</v>
      </c>
      <c r="AF199" s="648">
        <f t="shared" si="160"/>
        <v>0</v>
      </c>
      <c r="AG199" s="649">
        <f t="shared" si="160"/>
        <v>0</v>
      </c>
      <c r="AH199" s="648">
        <f t="shared" si="160"/>
        <v>0</v>
      </c>
      <c r="AI199" s="646">
        <f t="shared" si="160"/>
        <v>0</v>
      </c>
      <c r="AJ199" s="258"/>
      <c r="AK199" s="653">
        <f t="shared" si="160"/>
        <v>0</v>
      </c>
      <c r="AL199" s="653">
        <f t="shared" si="160"/>
        <v>0</v>
      </c>
      <c r="AM199" s="653">
        <f t="shared" si="160"/>
        <v>0</v>
      </c>
      <c r="AN199" s="227">
        <f>$H199*SUM(AN200:AN214)*(1+Gewinn)*(1+SicherheitAngebot)</f>
        <v>0</v>
      </c>
      <c r="AO199" s="227">
        <f>$H199*SUM(AO200:AO214)*(1+Gewinn)*(1+SicherheitAngebot)</f>
        <v>0</v>
      </c>
      <c r="AP199" s="227">
        <f>$H199*SUM(AP200:AP214)*(1+Gewinn)*(1+SicherheitAngebot)</f>
        <v>0</v>
      </c>
      <c r="AQ199" s="227">
        <f>$H199*SUM(AQ200:AQ214)*(1+Gewinn)*(1+SicherheitAngebot)</f>
        <v>0</v>
      </c>
      <c r="AR199" s="227">
        <f>$H199*SUM(AR200:AR214)*(1+Gewinn)*(1+SicherheitAngebot)</f>
        <v>0</v>
      </c>
      <c r="AS199" s="262"/>
      <c r="AT199" s="263">
        <f t="shared" si="147"/>
        <v>0</v>
      </c>
      <c r="AU199" s="259"/>
      <c r="AV199" s="491">
        <f>AK199*$AK$7+AL199*$AL$7+AM199*$AM$7+SUM(AN199:AR199)+AT199/Zuschläge_IBN+AT199</f>
        <v>0</v>
      </c>
      <c r="AX199" s="685">
        <f>U199+AV199</f>
        <v>0</v>
      </c>
      <c r="AZ199" s="490">
        <f>IF(H199&gt;0,U199/(1+SicherheitAngebot)*(1+Sicherheit),0)</f>
        <v>0</v>
      </c>
      <c r="BB199" s="490">
        <f>IF(H199&gt;0,AV199/(1+SicherheitAngebot)*(1+Sicherheit),0)</f>
        <v>0</v>
      </c>
      <c r="BD199" s="490">
        <f>AZ199+BB199</f>
        <v>0</v>
      </c>
      <c r="BE199" s="105"/>
      <c r="BF199" s="105"/>
      <c r="BG199" s="105"/>
      <c r="BH199" s="105"/>
      <c r="BI199" s="105"/>
      <c r="BJ199" s="105"/>
    </row>
    <row r="200" spans="2:62" ht="20.100000000000001" hidden="1" customHeight="1" outlineLevel="1">
      <c r="B200" s="99"/>
      <c r="C200" s="908"/>
      <c r="D200" s="909"/>
      <c r="E200" s="909"/>
      <c r="F200" s="910"/>
      <c r="G200" s="890"/>
      <c r="H200" s="901"/>
      <c r="I200" s="152"/>
      <c r="J200" s="152"/>
      <c r="K200" s="152"/>
      <c r="L200" s="152"/>
      <c r="M200" s="152"/>
      <c r="N200" s="152"/>
      <c r="O200" s="152"/>
      <c r="P200" s="153"/>
      <c r="Q200" s="153"/>
      <c r="R200" s="156">
        <f t="shared" si="157"/>
        <v>0</v>
      </c>
      <c r="S200" s="156">
        <f t="shared" si="158"/>
        <v>0</v>
      </c>
      <c r="U200" s="157">
        <f>I200*$I$7+J200*$J$7+K200*$K$7+L200*$L$7+M200*$M$7+N200*$N$7+O200*$O$7+R200+S200</f>
        <v>0</v>
      </c>
      <c r="W200" s="152"/>
      <c r="X200" s="152"/>
      <c r="Y200" s="152"/>
      <c r="Z200" s="152"/>
      <c r="AA200" s="152"/>
      <c r="AB200" s="152"/>
      <c r="AC200" s="347"/>
      <c r="AD200" s="152"/>
      <c r="AE200" s="152"/>
      <c r="AF200" s="152"/>
      <c r="AG200" s="152"/>
      <c r="AH200" s="152"/>
      <c r="AI200" s="152"/>
      <c r="AJ200" s="347"/>
      <c r="AK200" s="152"/>
      <c r="AL200" s="152"/>
      <c r="AM200" s="295"/>
      <c r="AN200" s="228"/>
      <c r="AO200" s="228"/>
      <c r="AP200" s="228"/>
      <c r="AQ200" s="228"/>
      <c r="AR200" s="228"/>
      <c r="AS200" s="348"/>
      <c r="AT200" s="264">
        <f t="shared" si="147"/>
        <v>0</v>
      </c>
      <c r="AU200" s="259"/>
      <c r="AV200" s="265">
        <f t="shared" ref="AV200:AV214" si="161">AK200*$AK$7+AL200*$AL$7+AM200*$AM$7+SUM(AN200:AR200)*(1+Gewinn)*(1+SicherheitAngebot)+AT200/Zuschläge_IBN+AT200</f>
        <v>0</v>
      </c>
      <c r="AX200" s="265">
        <f>U200+AV200</f>
        <v>0</v>
      </c>
      <c r="AZ200" s="492">
        <f t="shared" ref="AZ200:AZ214" si="162">U200/(1+SicherheitAngebot)*(1+Sicherheit)</f>
        <v>0</v>
      </c>
      <c r="BB200" s="492">
        <f t="shared" ref="BB200:BB214" si="163">AV200/(1+SicherheitAngebot)*(1+Sicherheit)</f>
        <v>0</v>
      </c>
      <c r="BD200" s="265">
        <f>AZ200+BB200</f>
        <v>0</v>
      </c>
      <c r="BE200" s="105"/>
      <c r="BF200" s="105"/>
      <c r="BG200" s="105"/>
      <c r="BH200" s="105"/>
      <c r="BI200" s="105"/>
      <c r="BJ200" s="105"/>
    </row>
    <row r="201" spans="2:62" ht="20.100000000000001" hidden="1" customHeight="1" outlineLevel="1">
      <c r="B201" s="100"/>
      <c r="C201" s="908"/>
      <c r="D201" s="909"/>
      <c r="E201" s="909"/>
      <c r="F201" s="910"/>
      <c r="G201" s="890"/>
      <c r="H201" s="891"/>
      <c r="I201" s="152"/>
      <c r="J201" s="152"/>
      <c r="K201" s="152"/>
      <c r="L201" s="152"/>
      <c r="M201" s="152"/>
      <c r="N201" s="152"/>
      <c r="O201" s="152"/>
      <c r="P201" s="153"/>
      <c r="Q201" s="153"/>
      <c r="R201" s="156">
        <f t="shared" si="157"/>
        <v>0</v>
      </c>
      <c r="S201" s="156">
        <f t="shared" si="158"/>
        <v>0</v>
      </c>
      <c r="U201" s="157">
        <f t="shared" ref="U201:U214" si="164">I201*$I$7+J201*$J$7+K201*$K$7+L201*$L$7+M201*$M$7+N201*$N$7+O201*$O$7+R201+S201</f>
        <v>0</v>
      </c>
      <c r="W201" s="152"/>
      <c r="X201" s="152"/>
      <c r="Y201" s="152"/>
      <c r="Z201" s="152"/>
      <c r="AA201" s="152"/>
      <c r="AB201" s="152"/>
      <c r="AC201" s="347"/>
      <c r="AD201" s="152"/>
      <c r="AE201" s="152"/>
      <c r="AF201" s="152"/>
      <c r="AG201" s="152"/>
      <c r="AH201" s="152"/>
      <c r="AI201" s="152"/>
      <c r="AJ201" s="347"/>
      <c r="AK201" s="152"/>
      <c r="AL201" s="152"/>
      <c r="AM201" s="295"/>
      <c r="AN201" s="228"/>
      <c r="AO201" s="228"/>
      <c r="AP201" s="228"/>
      <c r="AQ201" s="228"/>
      <c r="AR201" s="228"/>
      <c r="AS201" s="348"/>
      <c r="AT201" s="264">
        <f t="shared" si="147"/>
        <v>0</v>
      </c>
      <c r="AU201" s="259"/>
      <c r="AV201" s="265">
        <f t="shared" si="161"/>
        <v>0</v>
      </c>
      <c r="AX201" s="265">
        <f t="shared" ref="AX201:AX214" si="165">U201+AV201</f>
        <v>0</v>
      </c>
      <c r="AZ201" s="492">
        <f t="shared" si="162"/>
        <v>0</v>
      </c>
      <c r="BB201" s="492">
        <f t="shared" si="163"/>
        <v>0</v>
      </c>
      <c r="BD201" s="265">
        <f t="shared" ref="BD201:BD214" si="166">AZ201+BB201</f>
        <v>0</v>
      </c>
      <c r="BE201" s="105"/>
      <c r="BF201" s="105"/>
      <c r="BG201" s="105"/>
      <c r="BH201" s="105"/>
      <c r="BI201" s="105"/>
      <c r="BJ201" s="105"/>
    </row>
    <row r="202" spans="2:62" ht="20.100000000000001" hidden="1" customHeight="1" outlineLevel="1">
      <c r="B202" s="100"/>
      <c r="C202" s="908"/>
      <c r="D202" s="909"/>
      <c r="E202" s="909"/>
      <c r="F202" s="910"/>
      <c r="G202" s="890"/>
      <c r="H202" s="891"/>
      <c r="I202" s="152"/>
      <c r="J202" s="152"/>
      <c r="K202" s="152"/>
      <c r="L202" s="152"/>
      <c r="M202" s="152"/>
      <c r="N202" s="152"/>
      <c r="O202" s="152"/>
      <c r="P202" s="153"/>
      <c r="Q202" s="153"/>
      <c r="R202" s="156">
        <f t="shared" si="157"/>
        <v>0</v>
      </c>
      <c r="S202" s="156">
        <f t="shared" si="158"/>
        <v>0</v>
      </c>
      <c r="U202" s="157">
        <f t="shared" si="164"/>
        <v>0</v>
      </c>
      <c r="W202" s="152"/>
      <c r="X202" s="152"/>
      <c r="Y202" s="152"/>
      <c r="Z202" s="152"/>
      <c r="AA202" s="152"/>
      <c r="AB202" s="152"/>
      <c r="AC202" s="347"/>
      <c r="AD202" s="152"/>
      <c r="AE202" s="152"/>
      <c r="AF202" s="152"/>
      <c r="AG202" s="152"/>
      <c r="AH202" s="152"/>
      <c r="AI202" s="152"/>
      <c r="AJ202" s="347"/>
      <c r="AK202" s="152"/>
      <c r="AL202" s="152"/>
      <c r="AM202" s="295"/>
      <c r="AN202" s="228"/>
      <c r="AO202" s="228"/>
      <c r="AP202" s="228"/>
      <c r="AQ202" s="228"/>
      <c r="AR202" s="228"/>
      <c r="AS202" s="348"/>
      <c r="AT202" s="264">
        <f t="shared" si="147"/>
        <v>0</v>
      </c>
      <c r="AU202" s="259"/>
      <c r="AV202" s="265">
        <f t="shared" si="161"/>
        <v>0</v>
      </c>
      <c r="AX202" s="265">
        <f t="shared" si="165"/>
        <v>0</v>
      </c>
      <c r="AZ202" s="492">
        <f t="shared" si="162"/>
        <v>0</v>
      </c>
      <c r="BB202" s="492">
        <f t="shared" si="163"/>
        <v>0</v>
      </c>
      <c r="BD202" s="265">
        <f t="shared" si="166"/>
        <v>0</v>
      </c>
      <c r="BE202" s="105"/>
      <c r="BF202" s="105"/>
      <c r="BG202" s="105"/>
      <c r="BH202" s="105"/>
      <c r="BI202" s="105"/>
      <c r="BJ202" s="105"/>
    </row>
    <row r="203" spans="2:62" ht="20.100000000000001" hidden="1" customHeight="1" outlineLevel="1">
      <c r="B203" s="100"/>
      <c r="C203" s="908"/>
      <c r="D203" s="909"/>
      <c r="E203" s="909"/>
      <c r="F203" s="910"/>
      <c r="G203" s="890"/>
      <c r="H203" s="891"/>
      <c r="I203" s="152"/>
      <c r="J203" s="152"/>
      <c r="K203" s="152"/>
      <c r="L203" s="152"/>
      <c r="M203" s="152"/>
      <c r="N203" s="152"/>
      <c r="O203" s="152"/>
      <c r="P203" s="153"/>
      <c r="Q203" s="153"/>
      <c r="R203" s="156">
        <f t="shared" si="157"/>
        <v>0</v>
      </c>
      <c r="S203" s="156">
        <f t="shared" si="158"/>
        <v>0</v>
      </c>
      <c r="U203" s="157">
        <f t="shared" si="164"/>
        <v>0</v>
      </c>
      <c r="W203" s="152"/>
      <c r="X203" s="152"/>
      <c r="Y203" s="152"/>
      <c r="Z203" s="152"/>
      <c r="AA203" s="152"/>
      <c r="AB203" s="152"/>
      <c r="AC203" s="347"/>
      <c r="AD203" s="152"/>
      <c r="AE203" s="152"/>
      <c r="AF203" s="152"/>
      <c r="AG203" s="152"/>
      <c r="AH203" s="152"/>
      <c r="AI203" s="152"/>
      <c r="AJ203" s="347"/>
      <c r="AK203" s="152"/>
      <c r="AL203" s="152"/>
      <c r="AM203" s="295"/>
      <c r="AN203" s="228"/>
      <c r="AO203" s="228"/>
      <c r="AP203" s="228"/>
      <c r="AQ203" s="228"/>
      <c r="AR203" s="228"/>
      <c r="AS203" s="348"/>
      <c r="AT203" s="264">
        <f t="shared" si="147"/>
        <v>0</v>
      </c>
      <c r="AU203" s="259"/>
      <c r="AV203" s="265">
        <f t="shared" si="161"/>
        <v>0</v>
      </c>
      <c r="AX203" s="265">
        <f t="shared" si="165"/>
        <v>0</v>
      </c>
      <c r="AZ203" s="492">
        <f t="shared" si="162"/>
        <v>0</v>
      </c>
      <c r="BB203" s="492">
        <f t="shared" si="163"/>
        <v>0</v>
      </c>
      <c r="BD203" s="265">
        <f t="shared" si="166"/>
        <v>0</v>
      </c>
      <c r="BE203" s="105"/>
      <c r="BF203" s="105"/>
      <c r="BG203" s="105"/>
      <c r="BH203" s="105"/>
      <c r="BI203" s="105"/>
      <c r="BJ203" s="105"/>
    </row>
    <row r="204" spans="2:62" ht="20.100000000000001" hidden="1" customHeight="1" outlineLevel="1">
      <c r="B204" s="100"/>
      <c r="C204" s="908"/>
      <c r="D204" s="909"/>
      <c r="E204" s="909"/>
      <c r="F204" s="910"/>
      <c r="G204" s="890"/>
      <c r="H204" s="891"/>
      <c r="I204" s="152"/>
      <c r="J204" s="152"/>
      <c r="K204" s="152"/>
      <c r="L204" s="152"/>
      <c r="M204" s="152"/>
      <c r="N204" s="152"/>
      <c r="O204" s="152"/>
      <c r="P204" s="153"/>
      <c r="Q204" s="153"/>
      <c r="R204" s="156">
        <f t="shared" si="157"/>
        <v>0</v>
      </c>
      <c r="S204" s="156">
        <f t="shared" si="158"/>
        <v>0</v>
      </c>
      <c r="U204" s="157">
        <f t="shared" si="164"/>
        <v>0</v>
      </c>
      <c r="W204" s="152"/>
      <c r="X204" s="152"/>
      <c r="Y204" s="152"/>
      <c r="Z204" s="152"/>
      <c r="AA204" s="152"/>
      <c r="AB204" s="152"/>
      <c r="AC204" s="347"/>
      <c r="AD204" s="152"/>
      <c r="AE204" s="152"/>
      <c r="AF204" s="152"/>
      <c r="AG204" s="152"/>
      <c r="AH204" s="152"/>
      <c r="AI204" s="152"/>
      <c r="AJ204" s="347"/>
      <c r="AK204" s="152"/>
      <c r="AL204" s="152"/>
      <c r="AM204" s="295"/>
      <c r="AN204" s="228"/>
      <c r="AO204" s="228"/>
      <c r="AP204" s="228"/>
      <c r="AQ204" s="228"/>
      <c r="AR204" s="228"/>
      <c r="AS204" s="348"/>
      <c r="AT204" s="264">
        <f t="shared" si="147"/>
        <v>0</v>
      </c>
      <c r="AU204" s="259"/>
      <c r="AV204" s="265">
        <f t="shared" si="161"/>
        <v>0</v>
      </c>
      <c r="AX204" s="265">
        <f t="shared" si="165"/>
        <v>0</v>
      </c>
      <c r="AZ204" s="492">
        <f t="shared" si="162"/>
        <v>0</v>
      </c>
      <c r="BB204" s="492">
        <f t="shared" si="163"/>
        <v>0</v>
      </c>
      <c r="BD204" s="265">
        <f t="shared" si="166"/>
        <v>0</v>
      </c>
      <c r="BE204" s="105"/>
      <c r="BF204" s="105"/>
      <c r="BG204" s="105"/>
      <c r="BH204" s="105"/>
      <c r="BI204" s="105"/>
      <c r="BJ204" s="105"/>
    </row>
    <row r="205" spans="2:62" ht="20.100000000000001" hidden="1" customHeight="1" outlineLevel="1">
      <c r="B205" s="100"/>
      <c r="C205" s="908"/>
      <c r="D205" s="909"/>
      <c r="E205" s="909"/>
      <c r="F205" s="910"/>
      <c r="G205" s="890"/>
      <c r="H205" s="891"/>
      <c r="I205" s="152"/>
      <c r="J205" s="152"/>
      <c r="K205" s="152"/>
      <c r="L205" s="152"/>
      <c r="M205" s="152"/>
      <c r="N205" s="152"/>
      <c r="O205" s="152"/>
      <c r="P205" s="153"/>
      <c r="Q205" s="153"/>
      <c r="R205" s="156">
        <f t="shared" si="157"/>
        <v>0</v>
      </c>
      <c r="S205" s="156">
        <f t="shared" si="158"/>
        <v>0</v>
      </c>
      <c r="U205" s="157">
        <f t="shared" si="164"/>
        <v>0</v>
      </c>
      <c r="W205" s="152"/>
      <c r="X205" s="152"/>
      <c r="Y205" s="152"/>
      <c r="Z205" s="152"/>
      <c r="AA205" s="152"/>
      <c r="AB205" s="152"/>
      <c r="AC205" s="347"/>
      <c r="AD205" s="152"/>
      <c r="AE205" s="152"/>
      <c r="AF205" s="152"/>
      <c r="AG205" s="152"/>
      <c r="AH205" s="152"/>
      <c r="AI205" s="152"/>
      <c r="AJ205" s="347"/>
      <c r="AK205" s="152"/>
      <c r="AL205" s="152"/>
      <c r="AM205" s="295"/>
      <c r="AN205" s="228"/>
      <c r="AO205" s="228"/>
      <c r="AP205" s="228"/>
      <c r="AQ205" s="228"/>
      <c r="AR205" s="228"/>
      <c r="AS205" s="348"/>
      <c r="AT205" s="264">
        <f t="shared" si="147"/>
        <v>0</v>
      </c>
      <c r="AU205" s="259"/>
      <c r="AV205" s="265">
        <f t="shared" si="161"/>
        <v>0</v>
      </c>
      <c r="AX205" s="265">
        <f t="shared" si="165"/>
        <v>0</v>
      </c>
      <c r="AZ205" s="492">
        <f t="shared" si="162"/>
        <v>0</v>
      </c>
      <c r="BB205" s="492">
        <f t="shared" si="163"/>
        <v>0</v>
      </c>
      <c r="BD205" s="265">
        <f t="shared" si="166"/>
        <v>0</v>
      </c>
      <c r="BE205" s="105"/>
      <c r="BF205" s="105"/>
      <c r="BG205" s="105"/>
      <c r="BH205" s="105"/>
      <c r="BI205" s="105"/>
      <c r="BJ205" s="105"/>
    </row>
    <row r="206" spans="2:62" ht="20.100000000000001" hidden="1" customHeight="1" outlineLevel="1">
      <c r="B206" s="100"/>
      <c r="C206" s="908"/>
      <c r="D206" s="909"/>
      <c r="E206" s="909"/>
      <c r="F206" s="910"/>
      <c r="G206" s="890"/>
      <c r="H206" s="891"/>
      <c r="I206" s="152"/>
      <c r="J206" s="152"/>
      <c r="K206" s="152"/>
      <c r="L206" s="152"/>
      <c r="M206" s="152"/>
      <c r="N206" s="152"/>
      <c r="O206" s="152"/>
      <c r="P206" s="153"/>
      <c r="Q206" s="153"/>
      <c r="R206" s="156">
        <f t="shared" si="157"/>
        <v>0</v>
      </c>
      <c r="S206" s="156">
        <f t="shared" si="158"/>
        <v>0</v>
      </c>
      <c r="U206" s="157">
        <f t="shared" si="164"/>
        <v>0</v>
      </c>
      <c r="W206" s="152"/>
      <c r="X206" s="152"/>
      <c r="Y206" s="152"/>
      <c r="Z206" s="152"/>
      <c r="AA206" s="152"/>
      <c r="AB206" s="152"/>
      <c r="AC206" s="347"/>
      <c r="AD206" s="152"/>
      <c r="AE206" s="152"/>
      <c r="AF206" s="152"/>
      <c r="AG206" s="152"/>
      <c r="AH206" s="152"/>
      <c r="AI206" s="152"/>
      <c r="AJ206" s="347"/>
      <c r="AK206" s="152"/>
      <c r="AL206" s="152"/>
      <c r="AM206" s="295"/>
      <c r="AN206" s="228"/>
      <c r="AO206" s="228"/>
      <c r="AP206" s="228"/>
      <c r="AQ206" s="228"/>
      <c r="AR206" s="228"/>
      <c r="AS206" s="348"/>
      <c r="AT206" s="264">
        <f t="shared" si="147"/>
        <v>0</v>
      </c>
      <c r="AU206" s="259"/>
      <c r="AV206" s="265">
        <f t="shared" si="161"/>
        <v>0</v>
      </c>
      <c r="AX206" s="265">
        <f t="shared" si="165"/>
        <v>0</v>
      </c>
      <c r="AZ206" s="492">
        <f t="shared" si="162"/>
        <v>0</v>
      </c>
      <c r="BB206" s="492">
        <f t="shared" si="163"/>
        <v>0</v>
      </c>
      <c r="BD206" s="265">
        <f t="shared" si="166"/>
        <v>0</v>
      </c>
      <c r="BE206" s="105"/>
      <c r="BF206" s="105"/>
      <c r="BG206" s="105"/>
      <c r="BH206" s="105"/>
      <c r="BI206" s="105"/>
      <c r="BJ206" s="105"/>
    </row>
    <row r="207" spans="2:62" ht="20.100000000000001" hidden="1" customHeight="1" outlineLevel="1">
      <c r="B207" s="100"/>
      <c r="C207" s="908"/>
      <c r="D207" s="909"/>
      <c r="E207" s="909"/>
      <c r="F207" s="910"/>
      <c r="G207" s="890"/>
      <c r="H207" s="891"/>
      <c r="I207" s="152"/>
      <c r="J207" s="152"/>
      <c r="K207" s="152"/>
      <c r="L207" s="152"/>
      <c r="M207" s="152"/>
      <c r="N207" s="152"/>
      <c r="O207" s="152"/>
      <c r="P207" s="153"/>
      <c r="Q207" s="153"/>
      <c r="R207" s="156">
        <f t="shared" si="157"/>
        <v>0</v>
      </c>
      <c r="S207" s="156">
        <f t="shared" si="158"/>
        <v>0</v>
      </c>
      <c r="U207" s="157">
        <f t="shared" si="164"/>
        <v>0</v>
      </c>
      <c r="W207" s="152"/>
      <c r="X207" s="152"/>
      <c r="Y207" s="152"/>
      <c r="Z207" s="152"/>
      <c r="AA207" s="152"/>
      <c r="AB207" s="152"/>
      <c r="AC207" s="347"/>
      <c r="AD207" s="152"/>
      <c r="AE207" s="152"/>
      <c r="AF207" s="152"/>
      <c r="AG207" s="152"/>
      <c r="AH207" s="152"/>
      <c r="AI207" s="152"/>
      <c r="AJ207" s="347"/>
      <c r="AK207" s="152"/>
      <c r="AL207" s="152"/>
      <c r="AM207" s="295"/>
      <c r="AN207" s="228"/>
      <c r="AO207" s="228"/>
      <c r="AP207" s="228"/>
      <c r="AQ207" s="228"/>
      <c r="AR207" s="228"/>
      <c r="AS207" s="348"/>
      <c r="AT207" s="264">
        <f t="shared" si="147"/>
        <v>0</v>
      </c>
      <c r="AU207" s="259"/>
      <c r="AV207" s="265">
        <f t="shared" si="161"/>
        <v>0</v>
      </c>
      <c r="AX207" s="265">
        <f t="shared" si="165"/>
        <v>0</v>
      </c>
      <c r="AZ207" s="492">
        <f t="shared" si="162"/>
        <v>0</v>
      </c>
      <c r="BB207" s="492">
        <f t="shared" si="163"/>
        <v>0</v>
      </c>
      <c r="BD207" s="265">
        <f t="shared" si="166"/>
        <v>0</v>
      </c>
      <c r="BE207" s="105"/>
      <c r="BF207" s="105"/>
      <c r="BG207" s="105"/>
      <c r="BH207" s="105"/>
      <c r="BI207" s="105"/>
      <c r="BJ207" s="105"/>
    </row>
    <row r="208" spans="2:62" ht="20.100000000000001" hidden="1" customHeight="1" outlineLevel="1">
      <c r="B208" s="100"/>
      <c r="C208" s="908"/>
      <c r="D208" s="909"/>
      <c r="E208" s="909"/>
      <c r="F208" s="910"/>
      <c r="G208" s="890"/>
      <c r="H208" s="891"/>
      <c r="I208" s="152"/>
      <c r="J208" s="152"/>
      <c r="K208" s="152"/>
      <c r="L208" s="152"/>
      <c r="M208" s="152"/>
      <c r="N208" s="152"/>
      <c r="O208" s="152"/>
      <c r="P208" s="153"/>
      <c r="Q208" s="153"/>
      <c r="R208" s="156">
        <f t="shared" si="157"/>
        <v>0</v>
      </c>
      <c r="S208" s="156">
        <f t="shared" si="158"/>
        <v>0</v>
      </c>
      <c r="U208" s="157">
        <f t="shared" si="164"/>
        <v>0</v>
      </c>
      <c r="W208" s="152"/>
      <c r="X208" s="152"/>
      <c r="Y208" s="152"/>
      <c r="Z208" s="152"/>
      <c r="AA208" s="152"/>
      <c r="AB208" s="152"/>
      <c r="AC208" s="347"/>
      <c r="AD208" s="152"/>
      <c r="AE208" s="152"/>
      <c r="AF208" s="152"/>
      <c r="AG208" s="152"/>
      <c r="AH208" s="152"/>
      <c r="AI208" s="152"/>
      <c r="AJ208" s="347"/>
      <c r="AK208" s="152"/>
      <c r="AL208" s="152"/>
      <c r="AM208" s="295"/>
      <c r="AN208" s="228"/>
      <c r="AO208" s="228"/>
      <c r="AP208" s="228"/>
      <c r="AQ208" s="228"/>
      <c r="AR208" s="228"/>
      <c r="AS208" s="348"/>
      <c r="AT208" s="264">
        <f t="shared" si="147"/>
        <v>0</v>
      </c>
      <c r="AU208" s="259"/>
      <c r="AV208" s="265">
        <f t="shared" si="161"/>
        <v>0</v>
      </c>
      <c r="AX208" s="265">
        <f t="shared" si="165"/>
        <v>0</v>
      </c>
      <c r="AZ208" s="492">
        <f t="shared" si="162"/>
        <v>0</v>
      </c>
      <c r="BB208" s="492">
        <f t="shared" si="163"/>
        <v>0</v>
      </c>
      <c r="BD208" s="265">
        <f t="shared" si="166"/>
        <v>0</v>
      </c>
      <c r="BE208" s="105"/>
      <c r="BF208" s="105"/>
      <c r="BG208" s="105"/>
      <c r="BH208" s="105"/>
      <c r="BI208" s="105"/>
      <c r="BJ208" s="105"/>
    </row>
    <row r="209" spans="2:62" ht="20.100000000000001" hidden="1" customHeight="1" outlineLevel="1">
      <c r="B209" s="100"/>
      <c r="C209" s="908"/>
      <c r="D209" s="909"/>
      <c r="E209" s="909"/>
      <c r="F209" s="910"/>
      <c r="G209" s="890"/>
      <c r="H209" s="891"/>
      <c r="I209" s="152"/>
      <c r="J209" s="152"/>
      <c r="K209" s="152"/>
      <c r="L209" s="152"/>
      <c r="M209" s="152"/>
      <c r="N209" s="152"/>
      <c r="O209" s="152"/>
      <c r="P209" s="153"/>
      <c r="Q209" s="153"/>
      <c r="R209" s="156">
        <f t="shared" si="157"/>
        <v>0</v>
      </c>
      <c r="S209" s="156">
        <f t="shared" si="158"/>
        <v>0</v>
      </c>
      <c r="U209" s="157">
        <f t="shared" si="164"/>
        <v>0</v>
      </c>
      <c r="W209" s="152"/>
      <c r="X209" s="152"/>
      <c r="Y209" s="152"/>
      <c r="Z209" s="152"/>
      <c r="AA209" s="152"/>
      <c r="AB209" s="152"/>
      <c r="AC209" s="347"/>
      <c r="AD209" s="152"/>
      <c r="AE209" s="152"/>
      <c r="AF209" s="152"/>
      <c r="AG209" s="152"/>
      <c r="AH209" s="152"/>
      <c r="AI209" s="152"/>
      <c r="AJ209" s="347"/>
      <c r="AK209" s="152"/>
      <c r="AL209" s="152"/>
      <c r="AM209" s="295"/>
      <c r="AN209" s="228"/>
      <c r="AO209" s="228"/>
      <c r="AP209" s="228"/>
      <c r="AQ209" s="228"/>
      <c r="AR209" s="228"/>
      <c r="AS209" s="348"/>
      <c r="AT209" s="264">
        <f t="shared" si="147"/>
        <v>0</v>
      </c>
      <c r="AU209" s="259"/>
      <c r="AV209" s="265">
        <f t="shared" si="161"/>
        <v>0</v>
      </c>
      <c r="AX209" s="265">
        <f t="shared" si="165"/>
        <v>0</v>
      </c>
      <c r="AZ209" s="492">
        <f t="shared" si="162"/>
        <v>0</v>
      </c>
      <c r="BB209" s="492">
        <f t="shared" si="163"/>
        <v>0</v>
      </c>
      <c r="BD209" s="265">
        <f t="shared" si="166"/>
        <v>0</v>
      </c>
      <c r="BE209" s="105"/>
      <c r="BF209" s="105"/>
      <c r="BG209" s="105"/>
      <c r="BH209" s="105"/>
      <c r="BI209" s="105"/>
      <c r="BJ209" s="105"/>
    </row>
    <row r="210" spans="2:62" ht="20.100000000000001" hidden="1" customHeight="1" outlineLevel="1">
      <c r="B210" s="100"/>
      <c r="C210" s="908"/>
      <c r="D210" s="909"/>
      <c r="E210" s="909"/>
      <c r="F210" s="910"/>
      <c r="G210" s="890"/>
      <c r="H210" s="891"/>
      <c r="I210" s="152"/>
      <c r="J210" s="152"/>
      <c r="K210" s="152"/>
      <c r="L210" s="152"/>
      <c r="M210" s="152"/>
      <c r="N210" s="152"/>
      <c r="O210" s="152"/>
      <c r="P210" s="153"/>
      <c r="Q210" s="153"/>
      <c r="R210" s="156">
        <f t="shared" si="157"/>
        <v>0</v>
      </c>
      <c r="S210" s="156">
        <f t="shared" si="158"/>
        <v>0</v>
      </c>
      <c r="U210" s="157">
        <f t="shared" si="164"/>
        <v>0</v>
      </c>
      <c r="W210" s="152"/>
      <c r="X210" s="152"/>
      <c r="Y210" s="152"/>
      <c r="Z210" s="152"/>
      <c r="AA210" s="152"/>
      <c r="AB210" s="152"/>
      <c r="AC210" s="347"/>
      <c r="AD210" s="152"/>
      <c r="AE210" s="152"/>
      <c r="AF210" s="152"/>
      <c r="AG210" s="152"/>
      <c r="AH210" s="152"/>
      <c r="AI210" s="152"/>
      <c r="AJ210" s="347"/>
      <c r="AK210" s="152"/>
      <c r="AL210" s="152"/>
      <c r="AM210" s="295"/>
      <c r="AN210" s="228"/>
      <c r="AO210" s="228"/>
      <c r="AP210" s="228"/>
      <c r="AQ210" s="228"/>
      <c r="AR210" s="228"/>
      <c r="AS210" s="348"/>
      <c r="AT210" s="264">
        <f t="shared" si="147"/>
        <v>0</v>
      </c>
      <c r="AU210" s="259"/>
      <c r="AV210" s="265">
        <f t="shared" si="161"/>
        <v>0</v>
      </c>
      <c r="AX210" s="265">
        <f t="shared" si="165"/>
        <v>0</v>
      </c>
      <c r="AZ210" s="492">
        <f t="shared" si="162"/>
        <v>0</v>
      </c>
      <c r="BB210" s="492">
        <f t="shared" si="163"/>
        <v>0</v>
      </c>
      <c r="BD210" s="265">
        <f t="shared" si="166"/>
        <v>0</v>
      </c>
      <c r="BE210" s="105"/>
      <c r="BF210" s="105"/>
      <c r="BG210" s="105"/>
      <c r="BH210" s="105"/>
      <c r="BI210" s="105"/>
      <c r="BJ210" s="105"/>
    </row>
    <row r="211" spans="2:62" ht="20.100000000000001" hidden="1" customHeight="1" outlineLevel="1">
      <c r="B211" s="100"/>
      <c r="C211" s="908"/>
      <c r="D211" s="909"/>
      <c r="E211" s="909"/>
      <c r="F211" s="910"/>
      <c r="G211" s="890"/>
      <c r="H211" s="891"/>
      <c r="I211" s="152"/>
      <c r="J211" s="152"/>
      <c r="K211" s="152"/>
      <c r="L211" s="152"/>
      <c r="M211" s="152"/>
      <c r="N211" s="152"/>
      <c r="O211" s="152"/>
      <c r="P211" s="153"/>
      <c r="Q211" s="153"/>
      <c r="R211" s="156">
        <f t="shared" si="157"/>
        <v>0</v>
      </c>
      <c r="S211" s="156">
        <f t="shared" si="158"/>
        <v>0</v>
      </c>
      <c r="U211" s="157">
        <f t="shared" si="164"/>
        <v>0</v>
      </c>
      <c r="W211" s="152"/>
      <c r="X211" s="152"/>
      <c r="Y211" s="152"/>
      <c r="Z211" s="152"/>
      <c r="AA211" s="152"/>
      <c r="AB211" s="152"/>
      <c r="AC211" s="347"/>
      <c r="AD211" s="152"/>
      <c r="AE211" s="152"/>
      <c r="AF211" s="152"/>
      <c r="AG211" s="152"/>
      <c r="AH211" s="152"/>
      <c r="AI211" s="152"/>
      <c r="AJ211" s="347"/>
      <c r="AK211" s="152"/>
      <c r="AL211" s="152"/>
      <c r="AM211" s="295"/>
      <c r="AN211" s="228"/>
      <c r="AO211" s="228"/>
      <c r="AP211" s="228"/>
      <c r="AQ211" s="228"/>
      <c r="AR211" s="228"/>
      <c r="AS211" s="348"/>
      <c r="AT211" s="264">
        <f t="shared" si="147"/>
        <v>0</v>
      </c>
      <c r="AU211" s="259"/>
      <c r="AV211" s="265">
        <f t="shared" si="161"/>
        <v>0</v>
      </c>
      <c r="AX211" s="265">
        <f t="shared" si="165"/>
        <v>0</v>
      </c>
      <c r="AZ211" s="492">
        <f t="shared" si="162"/>
        <v>0</v>
      </c>
      <c r="BB211" s="492">
        <f t="shared" si="163"/>
        <v>0</v>
      </c>
      <c r="BD211" s="265">
        <f t="shared" si="166"/>
        <v>0</v>
      </c>
      <c r="BE211" s="105"/>
      <c r="BF211" s="105"/>
      <c r="BG211" s="105"/>
      <c r="BH211" s="105"/>
      <c r="BI211" s="105"/>
      <c r="BJ211" s="105"/>
    </row>
    <row r="212" spans="2:62" ht="20.100000000000001" hidden="1" customHeight="1" outlineLevel="1">
      <c r="B212" s="100"/>
      <c r="C212" s="908"/>
      <c r="D212" s="909"/>
      <c r="E212" s="909"/>
      <c r="F212" s="910"/>
      <c r="G212" s="890"/>
      <c r="H212" s="891"/>
      <c r="I212" s="152"/>
      <c r="J212" s="152"/>
      <c r="K212" s="152"/>
      <c r="L212" s="152"/>
      <c r="M212" s="152"/>
      <c r="N212" s="152"/>
      <c r="O212" s="152"/>
      <c r="P212" s="153"/>
      <c r="Q212" s="153"/>
      <c r="R212" s="156">
        <f t="shared" si="157"/>
        <v>0</v>
      </c>
      <c r="S212" s="156">
        <f t="shared" si="158"/>
        <v>0</v>
      </c>
      <c r="U212" s="157">
        <f t="shared" si="164"/>
        <v>0</v>
      </c>
      <c r="W212" s="152"/>
      <c r="X212" s="152"/>
      <c r="Y212" s="152"/>
      <c r="Z212" s="152"/>
      <c r="AA212" s="152"/>
      <c r="AB212" s="152"/>
      <c r="AC212" s="347"/>
      <c r="AD212" s="152"/>
      <c r="AE212" s="152"/>
      <c r="AF212" s="152"/>
      <c r="AG212" s="152"/>
      <c r="AH212" s="152"/>
      <c r="AI212" s="152"/>
      <c r="AJ212" s="347"/>
      <c r="AK212" s="152"/>
      <c r="AL212" s="152"/>
      <c r="AM212" s="295"/>
      <c r="AN212" s="228"/>
      <c r="AO212" s="228"/>
      <c r="AP212" s="228"/>
      <c r="AQ212" s="228"/>
      <c r="AR212" s="228"/>
      <c r="AS212" s="348"/>
      <c r="AT212" s="264">
        <f t="shared" si="147"/>
        <v>0</v>
      </c>
      <c r="AU212" s="259"/>
      <c r="AV212" s="265">
        <f t="shared" si="161"/>
        <v>0</v>
      </c>
      <c r="AX212" s="265">
        <f t="shared" si="165"/>
        <v>0</v>
      </c>
      <c r="AZ212" s="492">
        <f t="shared" si="162"/>
        <v>0</v>
      </c>
      <c r="BB212" s="492">
        <f t="shared" si="163"/>
        <v>0</v>
      </c>
      <c r="BD212" s="265">
        <f t="shared" si="166"/>
        <v>0</v>
      </c>
      <c r="BE212" s="105"/>
      <c r="BF212" s="105"/>
      <c r="BG212" s="105"/>
      <c r="BH212" s="105"/>
      <c r="BI212" s="105"/>
      <c r="BJ212" s="105"/>
    </row>
    <row r="213" spans="2:62" ht="20.100000000000001" hidden="1" customHeight="1" outlineLevel="1">
      <c r="B213" s="100"/>
      <c r="C213" s="908"/>
      <c r="D213" s="909"/>
      <c r="E213" s="909"/>
      <c r="F213" s="910"/>
      <c r="G213" s="890"/>
      <c r="H213" s="891"/>
      <c r="I213" s="152"/>
      <c r="J213" s="152"/>
      <c r="K213" s="152"/>
      <c r="L213" s="152"/>
      <c r="M213" s="152"/>
      <c r="N213" s="152"/>
      <c r="O213" s="152"/>
      <c r="P213" s="153"/>
      <c r="Q213" s="153"/>
      <c r="R213" s="156">
        <f t="shared" si="157"/>
        <v>0</v>
      </c>
      <c r="S213" s="156">
        <f t="shared" si="158"/>
        <v>0</v>
      </c>
      <c r="U213" s="157">
        <f t="shared" si="164"/>
        <v>0</v>
      </c>
      <c r="W213" s="152"/>
      <c r="X213" s="152"/>
      <c r="Y213" s="152"/>
      <c r="Z213" s="152"/>
      <c r="AA213" s="152"/>
      <c r="AB213" s="152"/>
      <c r="AC213" s="347"/>
      <c r="AD213" s="152"/>
      <c r="AE213" s="152"/>
      <c r="AF213" s="152"/>
      <c r="AG213" s="152"/>
      <c r="AH213" s="152"/>
      <c r="AI213" s="152"/>
      <c r="AJ213" s="347"/>
      <c r="AK213" s="152"/>
      <c r="AL213" s="152"/>
      <c r="AM213" s="295"/>
      <c r="AN213" s="228"/>
      <c r="AO213" s="228"/>
      <c r="AP213" s="228"/>
      <c r="AQ213" s="228"/>
      <c r="AR213" s="228"/>
      <c r="AS213" s="348"/>
      <c r="AT213" s="264">
        <f t="shared" si="147"/>
        <v>0</v>
      </c>
      <c r="AU213" s="259"/>
      <c r="AV213" s="265">
        <f t="shared" si="161"/>
        <v>0</v>
      </c>
      <c r="AX213" s="265">
        <f t="shared" si="165"/>
        <v>0</v>
      </c>
      <c r="AZ213" s="492">
        <f t="shared" si="162"/>
        <v>0</v>
      </c>
      <c r="BB213" s="492">
        <f t="shared" si="163"/>
        <v>0</v>
      </c>
      <c r="BD213" s="265">
        <f t="shared" si="166"/>
        <v>0</v>
      </c>
      <c r="BE213" s="105"/>
      <c r="BF213" s="105"/>
      <c r="BG213" s="105"/>
      <c r="BH213" s="105"/>
      <c r="BI213" s="105"/>
      <c r="BJ213" s="105"/>
    </row>
    <row r="214" spans="2:62" ht="20.100000000000001" hidden="1" customHeight="1" outlineLevel="1">
      <c r="B214" s="100"/>
      <c r="C214" s="908"/>
      <c r="D214" s="909"/>
      <c r="E214" s="909"/>
      <c r="F214" s="910"/>
      <c r="G214" s="890"/>
      <c r="H214" s="891"/>
      <c r="I214" s="152"/>
      <c r="J214" s="152"/>
      <c r="K214" s="152"/>
      <c r="L214" s="152"/>
      <c r="M214" s="152"/>
      <c r="N214" s="152"/>
      <c r="O214" s="152"/>
      <c r="P214" s="153"/>
      <c r="Q214" s="153"/>
      <c r="R214" s="156">
        <f t="shared" si="157"/>
        <v>0</v>
      </c>
      <c r="S214" s="156">
        <f t="shared" si="158"/>
        <v>0</v>
      </c>
      <c r="U214" s="157">
        <f t="shared" si="164"/>
        <v>0</v>
      </c>
      <c r="W214" s="152"/>
      <c r="X214" s="152"/>
      <c r="Y214" s="152"/>
      <c r="Z214" s="152"/>
      <c r="AA214" s="152"/>
      <c r="AB214" s="152"/>
      <c r="AC214" s="347"/>
      <c r="AD214" s="152"/>
      <c r="AE214" s="152"/>
      <c r="AF214" s="152"/>
      <c r="AG214" s="152"/>
      <c r="AH214" s="152"/>
      <c r="AI214" s="152"/>
      <c r="AJ214" s="347"/>
      <c r="AK214" s="152"/>
      <c r="AL214" s="152"/>
      <c r="AM214" s="295"/>
      <c r="AN214" s="228"/>
      <c r="AO214" s="228"/>
      <c r="AP214" s="228"/>
      <c r="AQ214" s="228"/>
      <c r="AR214" s="228"/>
      <c r="AS214" s="348"/>
      <c r="AT214" s="264">
        <f t="shared" si="147"/>
        <v>0</v>
      </c>
      <c r="AU214" s="259"/>
      <c r="AV214" s="265">
        <f t="shared" si="161"/>
        <v>0</v>
      </c>
      <c r="AX214" s="265">
        <f t="shared" si="165"/>
        <v>0</v>
      </c>
      <c r="AZ214" s="492">
        <f t="shared" si="162"/>
        <v>0</v>
      </c>
      <c r="BB214" s="492">
        <f t="shared" si="163"/>
        <v>0</v>
      </c>
      <c r="BD214" s="265">
        <f t="shared" si="166"/>
        <v>0</v>
      </c>
      <c r="BE214" s="105"/>
      <c r="BF214" s="105"/>
      <c r="BG214" s="105"/>
      <c r="BH214" s="105"/>
      <c r="BI214" s="105"/>
      <c r="BJ214" s="105"/>
    </row>
    <row r="215" spans="2:62" ht="9.9499999999999993" hidden="1" customHeight="1" outlineLevel="1">
      <c r="B215" s="101"/>
      <c r="C215" s="208"/>
      <c r="D215" s="208"/>
      <c r="E215" s="208"/>
      <c r="F215" s="208"/>
      <c r="G215" s="237"/>
      <c r="H215" s="207"/>
      <c r="I215" s="257"/>
      <c r="J215" s="257"/>
      <c r="K215" s="257"/>
      <c r="L215" s="257"/>
      <c r="M215" s="257"/>
      <c r="N215" s="257"/>
      <c r="O215" s="257"/>
      <c r="P215" s="256"/>
      <c r="Q215" s="102"/>
      <c r="R215" s="102"/>
      <c r="S215" s="102"/>
      <c r="U215" s="98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Z215" s="493"/>
      <c r="BE215" s="105"/>
      <c r="BF215" s="105"/>
      <c r="BG215" s="105"/>
      <c r="BH215" s="105"/>
      <c r="BI215" s="105"/>
      <c r="BJ215" s="105"/>
    </row>
    <row r="216" spans="2:62" ht="20.100000000000001" customHeight="1" collapsed="1">
      <c r="B216" s="151">
        <f>B199+1</f>
        <v>13</v>
      </c>
      <c r="C216" s="916"/>
      <c r="D216" s="917"/>
      <c r="E216" s="917"/>
      <c r="F216" s="918"/>
      <c r="G216" s="429"/>
      <c r="H216" s="206">
        <v>1</v>
      </c>
      <c r="I216" s="642">
        <f t="shared" ref="I216" si="167">$H216*SUM(I217:I231)</f>
        <v>0</v>
      </c>
      <c r="J216" s="643">
        <f t="shared" ref="J216:O216" si="168">$H216*SUM(J217:J231)</f>
        <v>0</v>
      </c>
      <c r="K216" s="644">
        <f t="shared" si="168"/>
        <v>0</v>
      </c>
      <c r="L216" s="645">
        <f t="shared" si="168"/>
        <v>0</v>
      </c>
      <c r="M216" s="645">
        <f t="shared" si="168"/>
        <v>0</v>
      </c>
      <c r="N216" s="644">
        <f t="shared" si="168"/>
        <v>0</v>
      </c>
      <c r="O216" s="642">
        <f t="shared" si="168"/>
        <v>0</v>
      </c>
      <c r="P216" s="209">
        <f t="shared" ref="P216:Q216" si="169">$H216*SUM(P217:P231)</f>
        <v>0</v>
      </c>
      <c r="Q216" s="210">
        <f t="shared" si="169"/>
        <v>0</v>
      </c>
      <c r="R216" s="136">
        <f t="shared" ref="R216:R231" si="170">P216*(1+Gewinn)*(1+SicherheitAngebot)</f>
        <v>0</v>
      </c>
      <c r="S216" s="137">
        <f t="shared" ref="S216:S231" si="171">Q216*(1+MGKZ)*(1+Gewinn)*(1+SicherheitAngebot)</f>
        <v>0</v>
      </c>
      <c r="U216" s="10">
        <f>I216*$I$7+J216*$J$7+K216*$K$7+L216*$L$7+M216*$M$7+N216*$N$7+O216*$O$7+R216+S216</f>
        <v>0</v>
      </c>
      <c r="W216" s="646">
        <f t="shared" ref="W216:AB216" si="172">$H216*SUM(W217:W231)</f>
        <v>0</v>
      </c>
      <c r="X216" s="647">
        <f t="shared" si="172"/>
        <v>0</v>
      </c>
      <c r="Y216" s="648">
        <f t="shared" si="172"/>
        <v>0</v>
      </c>
      <c r="Z216" s="649">
        <f t="shared" si="172"/>
        <v>0</v>
      </c>
      <c r="AA216" s="648">
        <f t="shared" si="172"/>
        <v>0</v>
      </c>
      <c r="AB216" s="646">
        <f t="shared" si="172"/>
        <v>0</v>
      </c>
      <c r="AC216" s="258"/>
      <c r="AD216" s="646">
        <f t="shared" ref="AD216:AM216" si="173">$H216*SUM(AD217:AD231)</f>
        <v>0</v>
      </c>
      <c r="AE216" s="647">
        <f t="shared" si="173"/>
        <v>0</v>
      </c>
      <c r="AF216" s="648">
        <f t="shared" si="173"/>
        <v>0</v>
      </c>
      <c r="AG216" s="649">
        <f t="shared" si="173"/>
        <v>0</v>
      </c>
      <c r="AH216" s="648">
        <f t="shared" si="173"/>
        <v>0</v>
      </c>
      <c r="AI216" s="646">
        <f t="shared" si="173"/>
        <v>0</v>
      </c>
      <c r="AJ216" s="258"/>
      <c r="AK216" s="653">
        <f t="shared" si="173"/>
        <v>0</v>
      </c>
      <c r="AL216" s="653">
        <f t="shared" si="173"/>
        <v>0</v>
      </c>
      <c r="AM216" s="653">
        <f t="shared" si="173"/>
        <v>0</v>
      </c>
      <c r="AN216" s="227">
        <f>$H216*SUM(AN217:AN231)*(1+Gewinn)*(1+SicherheitAngebot)</f>
        <v>0</v>
      </c>
      <c r="AO216" s="227">
        <f>$H216*SUM(AO217:AO231)*(1+Gewinn)*(1+SicherheitAngebot)</f>
        <v>0</v>
      </c>
      <c r="AP216" s="227">
        <f>$H216*SUM(AP217:AP231)*(1+Gewinn)*(1+SicherheitAngebot)</f>
        <v>0</v>
      </c>
      <c r="AQ216" s="227">
        <f>$H216*SUM(AQ217:AQ231)*(1+Gewinn)*(1+SicherheitAngebot)</f>
        <v>0</v>
      </c>
      <c r="AR216" s="227">
        <f>$H216*SUM(AR217:AR231)*(1+Gewinn)*(1+SicherheitAngebot)</f>
        <v>0</v>
      </c>
      <c r="AS216" s="262"/>
      <c r="AT216" s="263">
        <f t="shared" ref="AT216:AT279" si="174">((W216+AD216)*$W$7+(X216+AE216)*$X$7+(Y216+Z216+AF216+AG216)*$Z$7+(AA216+AH216)*$AA$7+(AB216+AI216)*$AB$7)*Zuschläge_IBN</f>
        <v>0</v>
      </c>
      <c r="AU216" s="259"/>
      <c r="AV216" s="491">
        <f>AK216*$AK$7+AL216*$AL$7+AM216*$AM$7+SUM(AN216:AR216)+AT216/Zuschläge_IBN+AT216</f>
        <v>0</v>
      </c>
      <c r="AX216" s="685">
        <f>U216+AV216</f>
        <v>0</v>
      </c>
      <c r="AZ216" s="490">
        <f>IF(H216&gt;0,U216/(1+SicherheitAngebot)*(1+Sicherheit),0)</f>
        <v>0</v>
      </c>
      <c r="BB216" s="490">
        <f>IF(H216&gt;0,AV216/(1+SicherheitAngebot)*(1+Sicherheit),0)</f>
        <v>0</v>
      </c>
      <c r="BD216" s="490">
        <f>AZ216+BB216</f>
        <v>0</v>
      </c>
      <c r="BE216" s="105"/>
      <c r="BF216" s="105"/>
      <c r="BG216" s="105"/>
      <c r="BH216" s="105"/>
      <c r="BI216" s="105"/>
      <c r="BJ216" s="105"/>
    </row>
    <row r="217" spans="2:62" ht="20.100000000000001" hidden="1" customHeight="1" outlineLevel="1">
      <c r="B217" s="99"/>
      <c r="C217" s="908"/>
      <c r="D217" s="909"/>
      <c r="E217" s="909"/>
      <c r="F217" s="910"/>
      <c r="G217" s="890"/>
      <c r="H217" s="901"/>
      <c r="I217" s="152"/>
      <c r="J217" s="152"/>
      <c r="K217" s="152"/>
      <c r="L217" s="152"/>
      <c r="M217" s="152"/>
      <c r="N217" s="152"/>
      <c r="O217" s="152"/>
      <c r="P217" s="153"/>
      <c r="Q217" s="153"/>
      <c r="R217" s="156">
        <f t="shared" si="170"/>
        <v>0</v>
      </c>
      <c r="S217" s="156">
        <f t="shared" si="171"/>
        <v>0</v>
      </c>
      <c r="U217" s="157">
        <f>I217*$I$7+J217*$J$7+K217*$K$7+L217*$L$7+M217*$M$7+N217*$N$7+O217*$O$7+R217+S217</f>
        <v>0</v>
      </c>
      <c r="W217" s="152"/>
      <c r="X217" s="152"/>
      <c r="Y217" s="152"/>
      <c r="Z217" s="152"/>
      <c r="AA217" s="152"/>
      <c r="AB217" s="152"/>
      <c r="AC217" s="347"/>
      <c r="AD217" s="152"/>
      <c r="AE217" s="152"/>
      <c r="AF217" s="152"/>
      <c r="AG217" s="152"/>
      <c r="AH217" s="152"/>
      <c r="AI217" s="152"/>
      <c r="AJ217" s="347"/>
      <c r="AK217" s="152"/>
      <c r="AL217" s="152"/>
      <c r="AM217" s="295"/>
      <c r="AN217" s="228"/>
      <c r="AO217" s="228"/>
      <c r="AP217" s="228"/>
      <c r="AQ217" s="228"/>
      <c r="AR217" s="228"/>
      <c r="AS217" s="348"/>
      <c r="AT217" s="264">
        <f t="shared" si="174"/>
        <v>0</v>
      </c>
      <c r="AU217" s="259"/>
      <c r="AV217" s="265">
        <f t="shared" ref="AV217:AV231" si="175">AK217*$AK$7+AL217*$AL$7+AM217*$AM$7+SUM(AN217:AR217)*(1+Gewinn)*(1+SicherheitAngebot)+AT217/Zuschläge_IBN+AT217</f>
        <v>0</v>
      </c>
      <c r="AX217" s="265">
        <f>U217+AV217</f>
        <v>0</v>
      </c>
      <c r="AZ217" s="492">
        <f t="shared" ref="AZ217:AZ231" si="176">U217/(1+SicherheitAngebot)*(1+Sicherheit)</f>
        <v>0</v>
      </c>
      <c r="BB217" s="492">
        <f t="shared" ref="BB217:BB231" si="177">AV217/(1+SicherheitAngebot)*(1+Sicherheit)</f>
        <v>0</v>
      </c>
      <c r="BD217" s="265">
        <f>AZ217+BB217</f>
        <v>0</v>
      </c>
      <c r="BE217" s="105"/>
      <c r="BF217" s="105"/>
      <c r="BG217" s="105"/>
      <c r="BH217" s="105"/>
      <c r="BI217" s="105"/>
      <c r="BJ217" s="105"/>
    </row>
    <row r="218" spans="2:62" ht="20.100000000000001" hidden="1" customHeight="1" outlineLevel="1">
      <c r="B218" s="100"/>
      <c r="C218" s="908"/>
      <c r="D218" s="909"/>
      <c r="E218" s="909"/>
      <c r="F218" s="910"/>
      <c r="G218" s="890"/>
      <c r="H218" s="891"/>
      <c r="I218" s="152"/>
      <c r="J218" s="152"/>
      <c r="K218" s="152"/>
      <c r="L218" s="152"/>
      <c r="M218" s="152"/>
      <c r="N218" s="152"/>
      <c r="O218" s="152"/>
      <c r="P218" s="153"/>
      <c r="Q218" s="153"/>
      <c r="R218" s="156">
        <f t="shared" si="170"/>
        <v>0</v>
      </c>
      <c r="S218" s="156">
        <f t="shared" si="171"/>
        <v>0</v>
      </c>
      <c r="U218" s="157">
        <f t="shared" ref="U218:U231" si="178">I218*$I$7+J218*$J$7+K218*$K$7+L218*$L$7+M218*$M$7+N218*$N$7+O218*$O$7+R218+S218</f>
        <v>0</v>
      </c>
      <c r="W218" s="152"/>
      <c r="X218" s="152"/>
      <c r="Y218" s="152"/>
      <c r="Z218" s="152"/>
      <c r="AA218" s="152"/>
      <c r="AB218" s="152"/>
      <c r="AC218" s="347"/>
      <c r="AD218" s="152"/>
      <c r="AE218" s="152"/>
      <c r="AF218" s="152"/>
      <c r="AG218" s="152"/>
      <c r="AH218" s="152"/>
      <c r="AI218" s="152"/>
      <c r="AJ218" s="347"/>
      <c r="AK218" s="152"/>
      <c r="AL218" s="152"/>
      <c r="AM218" s="295"/>
      <c r="AN218" s="228"/>
      <c r="AO218" s="228"/>
      <c r="AP218" s="228"/>
      <c r="AQ218" s="228"/>
      <c r="AR218" s="228"/>
      <c r="AS218" s="348"/>
      <c r="AT218" s="264">
        <f t="shared" si="174"/>
        <v>0</v>
      </c>
      <c r="AU218" s="259"/>
      <c r="AV218" s="265">
        <f t="shared" si="175"/>
        <v>0</v>
      </c>
      <c r="AX218" s="265">
        <f t="shared" ref="AX218:AX231" si="179">U218+AV218</f>
        <v>0</v>
      </c>
      <c r="AZ218" s="492">
        <f t="shared" si="176"/>
        <v>0</v>
      </c>
      <c r="BB218" s="492">
        <f t="shared" si="177"/>
        <v>0</v>
      </c>
      <c r="BD218" s="265">
        <f t="shared" ref="BD218:BD231" si="180">AZ218+BB218</f>
        <v>0</v>
      </c>
      <c r="BE218" s="105"/>
      <c r="BF218" s="105"/>
      <c r="BG218" s="105"/>
      <c r="BH218" s="105"/>
      <c r="BI218" s="105"/>
      <c r="BJ218" s="105"/>
    </row>
    <row r="219" spans="2:62" ht="20.100000000000001" hidden="1" customHeight="1" outlineLevel="1">
      <c r="B219" s="100"/>
      <c r="C219" s="908"/>
      <c r="D219" s="909"/>
      <c r="E219" s="909"/>
      <c r="F219" s="910"/>
      <c r="G219" s="890"/>
      <c r="H219" s="891"/>
      <c r="I219" s="152"/>
      <c r="J219" s="152"/>
      <c r="K219" s="152"/>
      <c r="L219" s="152"/>
      <c r="M219" s="152"/>
      <c r="N219" s="152"/>
      <c r="O219" s="152"/>
      <c r="P219" s="153"/>
      <c r="Q219" s="153"/>
      <c r="R219" s="156">
        <f t="shared" si="170"/>
        <v>0</v>
      </c>
      <c r="S219" s="156">
        <f t="shared" si="171"/>
        <v>0</v>
      </c>
      <c r="U219" s="157">
        <f t="shared" si="178"/>
        <v>0</v>
      </c>
      <c r="W219" s="152"/>
      <c r="X219" s="152"/>
      <c r="Y219" s="152"/>
      <c r="Z219" s="152"/>
      <c r="AA219" s="152"/>
      <c r="AB219" s="152"/>
      <c r="AC219" s="347"/>
      <c r="AD219" s="152"/>
      <c r="AE219" s="152"/>
      <c r="AF219" s="152"/>
      <c r="AG219" s="152"/>
      <c r="AH219" s="152"/>
      <c r="AI219" s="152"/>
      <c r="AJ219" s="347"/>
      <c r="AK219" s="152"/>
      <c r="AL219" s="152"/>
      <c r="AM219" s="295"/>
      <c r="AN219" s="228"/>
      <c r="AO219" s="228"/>
      <c r="AP219" s="228"/>
      <c r="AQ219" s="228"/>
      <c r="AR219" s="228"/>
      <c r="AS219" s="348"/>
      <c r="AT219" s="264">
        <f t="shared" si="174"/>
        <v>0</v>
      </c>
      <c r="AU219" s="259"/>
      <c r="AV219" s="265">
        <f t="shared" si="175"/>
        <v>0</v>
      </c>
      <c r="AX219" s="265">
        <f t="shared" si="179"/>
        <v>0</v>
      </c>
      <c r="AZ219" s="492">
        <f t="shared" si="176"/>
        <v>0</v>
      </c>
      <c r="BB219" s="492">
        <f t="shared" si="177"/>
        <v>0</v>
      </c>
      <c r="BD219" s="265">
        <f t="shared" si="180"/>
        <v>0</v>
      </c>
      <c r="BE219" s="105"/>
      <c r="BF219" s="105"/>
      <c r="BG219" s="105"/>
      <c r="BH219" s="105"/>
      <c r="BI219" s="105"/>
      <c r="BJ219" s="105"/>
    </row>
    <row r="220" spans="2:62" ht="20.100000000000001" hidden="1" customHeight="1" outlineLevel="1">
      <c r="B220" s="100"/>
      <c r="C220" s="908"/>
      <c r="D220" s="909"/>
      <c r="E220" s="909"/>
      <c r="F220" s="910"/>
      <c r="G220" s="890"/>
      <c r="H220" s="891"/>
      <c r="I220" s="152"/>
      <c r="J220" s="152"/>
      <c r="K220" s="152"/>
      <c r="L220" s="152"/>
      <c r="M220" s="152"/>
      <c r="N220" s="152"/>
      <c r="O220" s="152"/>
      <c r="P220" s="153"/>
      <c r="Q220" s="153"/>
      <c r="R220" s="156">
        <f t="shared" si="170"/>
        <v>0</v>
      </c>
      <c r="S220" s="156">
        <f t="shared" si="171"/>
        <v>0</v>
      </c>
      <c r="U220" s="157">
        <f t="shared" si="178"/>
        <v>0</v>
      </c>
      <c r="W220" s="152"/>
      <c r="X220" s="152"/>
      <c r="Y220" s="152"/>
      <c r="Z220" s="152"/>
      <c r="AA220" s="152"/>
      <c r="AB220" s="152"/>
      <c r="AC220" s="347"/>
      <c r="AD220" s="152"/>
      <c r="AE220" s="152"/>
      <c r="AF220" s="152"/>
      <c r="AG220" s="152"/>
      <c r="AH220" s="152"/>
      <c r="AI220" s="152"/>
      <c r="AJ220" s="347"/>
      <c r="AK220" s="152"/>
      <c r="AL220" s="152"/>
      <c r="AM220" s="295"/>
      <c r="AN220" s="228"/>
      <c r="AO220" s="228"/>
      <c r="AP220" s="228"/>
      <c r="AQ220" s="228"/>
      <c r="AR220" s="228"/>
      <c r="AS220" s="348"/>
      <c r="AT220" s="264">
        <f t="shared" si="174"/>
        <v>0</v>
      </c>
      <c r="AU220" s="259"/>
      <c r="AV220" s="265">
        <f t="shared" si="175"/>
        <v>0</v>
      </c>
      <c r="AX220" s="265">
        <f t="shared" si="179"/>
        <v>0</v>
      </c>
      <c r="AZ220" s="492">
        <f t="shared" si="176"/>
        <v>0</v>
      </c>
      <c r="BB220" s="492">
        <f t="shared" si="177"/>
        <v>0</v>
      </c>
      <c r="BD220" s="265">
        <f t="shared" si="180"/>
        <v>0</v>
      </c>
      <c r="BE220" s="105"/>
      <c r="BF220" s="105"/>
      <c r="BG220" s="105"/>
      <c r="BH220" s="105"/>
      <c r="BI220" s="105"/>
      <c r="BJ220" s="105"/>
    </row>
    <row r="221" spans="2:62" ht="20.100000000000001" hidden="1" customHeight="1" outlineLevel="1">
      <c r="B221" s="100"/>
      <c r="C221" s="908"/>
      <c r="D221" s="909"/>
      <c r="E221" s="909"/>
      <c r="F221" s="910"/>
      <c r="G221" s="890"/>
      <c r="H221" s="891"/>
      <c r="I221" s="152"/>
      <c r="J221" s="152"/>
      <c r="K221" s="152"/>
      <c r="L221" s="152"/>
      <c r="M221" s="152"/>
      <c r="N221" s="152"/>
      <c r="O221" s="152"/>
      <c r="P221" s="153"/>
      <c r="Q221" s="153"/>
      <c r="R221" s="156">
        <f t="shared" si="170"/>
        <v>0</v>
      </c>
      <c r="S221" s="156">
        <f t="shared" si="171"/>
        <v>0</v>
      </c>
      <c r="U221" s="157">
        <f t="shared" si="178"/>
        <v>0</v>
      </c>
      <c r="W221" s="152"/>
      <c r="X221" s="152"/>
      <c r="Y221" s="152"/>
      <c r="Z221" s="152"/>
      <c r="AA221" s="152"/>
      <c r="AB221" s="152"/>
      <c r="AC221" s="347"/>
      <c r="AD221" s="152"/>
      <c r="AE221" s="152"/>
      <c r="AF221" s="152"/>
      <c r="AG221" s="152"/>
      <c r="AH221" s="152"/>
      <c r="AI221" s="152"/>
      <c r="AJ221" s="347"/>
      <c r="AK221" s="152"/>
      <c r="AL221" s="152"/>
      <c r="AM221" s="295"/>
      <c r="AN221" s="228"/>
      <c r="AO221" s="228"/>
      <c r="AP221" s="228"/>
      <c r="AQ221" s="228"/>
      <c r="AR221" s="228"/>
      <c r="AS221" s="348"/>
      <c r="AT221" s="264">
        <f t="shared" si="174"/>
        <v>0</v>
      </c>
      <c r="AU221" s="259"/>
      <c r="AV221" s="265">
        <f t="shared" si="175"/>
        <v>0</v>
      </c>
      <c r="AX221" s="265">
        <f t="shared" si="179"/>
        <v>0</v>
      </c>
      <c r="AZ221" s="492">
        <f t="shared" si="176"/>
        <v>0</v>
      </c>
      <c r="BB221" s="492">
        <f t="shared" si="177"/>
        <v>0</v>
      </c>
      <c r="BD221" s="265">
        <f t="shared" si="180"/>
        <v>0</v>
      </c>
      <c r="BE221" s="105"/>
      <c r="BF221" s="105"/>
      <c r="BG221" s="105"/>
      <c r="BH221" s="105"/>
      <c r="BI221" s="105"/>
      <c r="BJ221" s="105"/>
    </row>
    <row r="222" spans="2:62" ht="20.100000000000001" hidden="1" customHeight="1" outlineLevel="1">
      <c r="B222" s="100"/>
      <c r="C222" s="908"/>
      <c r="D222" s="909"/>
      <c r="E222" s="909"/>
      <c r="F222" s="910"/>
      <c r="G222" s="890"/>
      <c r="H222" s="891"/>
      <c r="I222" s="152"/>
      <c r="J222" s="152"/>
      <c r="K222" s="152"/>
      <c r="L222" s="152"/>
      <c r="M222" s="152"/>
      <c r="N222" s="152"/>
      <c r="O222" s="152"/>
      <c r="P222" s="153"/>
      <c r="Q222" s="153"/>
      <c r="R222" s="156">
        <f t="shared" si="170"/>
        <v>0</v>
      </c>
      <c r="S222" s="156">
        <f t="shared" si="171"/>
        <v>0</v>
      </c>
      <c r="U222" s="157">
        <f t="shared" si="178"/>
        <v>0</v>
      </c>
      <c r="W222" s="152"/>
      <c r="X222" s="152"/>
      <c r="Y222" s="152"/>
      <c r="Z222" s="152"/>
      <c r="AA222" s="152"/>
      <c r="AB222" s="152"/>
      <c r="AC222" s="347"/>
      <c r="AD222" s="152"/>
      <c r="AE222" s="152"/>
      <c r="AF222" s="152"/>
      <c r="AG222" s="152"/>
      <c r="AH222" s="152"/>
      <c r="AI222" s="152"/>
      <c r="AJ222" s="347"/>
      <c r="AK222" s="152"/>
      <c r="AL222" s="152"/>
      <c r="AM222" s="295"/>
      <c r="AN222" s="228"/>
      <c r="AO222" s="228"/>
      <c r="AP222" s="228"/>
      <c r="AQ222" s="228"/>
      <c r="AR222" s="228"/>
      <c r="AS222" s="348"/>
      <c r="AT222" s="264">
        <f t="shared" si="174"/>
        <v>0</v>
      </c>
      <c r="AU222" s="259"/>
      <c r="AV222" s="265">
        <f t="shared" si="175"/>
        <v>0</v>
      </c>
      <c r="AX222" s="265">
        <f t="shared" si="179"/>
        <v>0</v>
      </c>
      <c r="AZ222" s="492">
        <f t="shared" si="176"/>
        <v>0</v>
      </c>
      <c r="BB222" s="492">
        <f t="shared" si="177"/>
        <v>0</v>
      </c>
      <c r="BD222" s="265">
        <f t="shared" si="180"/>
        <v>0</v>
      </c>
      <c r="BE222" s="105"/>
      <c r="BF222" s="105"/>
      <c r="BG222" s="105"/>
      <c r="BH222" s="105"/>
      <c r="BI222" s="105"/>
      <c r="BJ222" s="105"/>
    </row>
    <row r="223" spans="2:62" ht="20.100000000000001" hidden="1" customHeight="1" outlineLevel="1">
      <c r="B223" s="100"/>
      <c r="C223" s="908"/>
      <c r="D223" s="909"/>
      <c r="E223" s="909"/>
      <c r="F223" s="910"/>
      <c r="G223" s="890"/>
      <c r="H223" s="891"/>
      <c r="I223" s="152"/>
      <c r="J223" s="152"/>
      <c r="K223" s="152"/>
      <c r="L223" s="152"/>
      <c r="M223" s="152"/>
      <c r="N223" s="152"/>
      <c r="O223" s="152"/>
      <c r="P223" s="153"/>
      <c r="Q223" s="153"/>
      <c r="R223" s="156">
        <f t="shared" si="170"/>
        <v>0</v>
      </c>
      <c r="S223" s="156">
        <f t="shared" si="171"/>
        <v>0</v>
      </c>
      <c r="U223" s="157">
        <f t="shared" si="178"/>
        <v>0</v>
      </c>
      <c r="W223" s="152"/>
      <c r="X223" s="152"/>
      <c r="Y223" s="152"/>
      <c r="Z223" s="152"/>
      <c r="AA223" s="152"/>
      <c r="AB223" s="152"/>
      <c r="AC223" s="347"/>
      <c r="AD223" s="152"/>
      <c r="AE223" s="152"/>
      <c r="AF223" s="152"/>
      <c r="AG223" s="152"/>
      <c r="AH223" s="152"/>
      <c r="AI223" s="152"/>
      <c r="AJ223" s="347"/>
      <c r="AK223" s="152"/>
      <c r="AL223" s="152"/>
      <c r="AM223" s="295"/>
      <c r="AN223" s="228"/>
      <c r="AO223" s="228"/>
      <c r="AP223" s="228"/>
      <c r="AQ223" s="228"/>
      <c r="AR223" s="228"/>
      <c r="AS223" s="348"/>
      <c r="AT223" s="264">
        <f t="shared" si="174"/>
        <v>0</v>
      </c>
      <c r="AU223" s="259"/>
      <c r="AV223" s="265">
        <f t="shared" si="175"/>
        <v>0</v>
      </c>
      <c r="AX223" s="265">
        <f t="shared" si="179"/>
        <v>0</v>
      </c>
      <c r="AZ223" s="492">
        <f t="shared" si="176"/>
        <v>0</v>
      </c>
      <c r="BB223" s="492">
        <f t="shared" si="177"/>
        <v>0</v>
      </c>
      <c r="BD223" s="265">
        <f t="shared" si="180"/>
        <v>0</v>
      </c>
      <c r="BE223" s="105"/>
      <c r="BF223" s="105"/>
      <c r="BG223" s="105"/>
      <c r="BH223" s="105"/>
      <c r="BI223" s="105"/>
      <c r="BJ223" s="105"/>
    </row>
    <row r="224" spans="2:62" ht="20.100000000000001" hidden="1" customHeight="1" outlineLevel="1">
      <c r="B224" s="100"/>
      <c r="C224" s="908"/>
      <c r="D224" s="909"/>
      <c r="E224" s="909"/>
      <c r="F224" s="910"/>
      <c r="G224" s="890"/>
      <c r="H224" s="891"/>
      <c r="I224" s="152"/>
      <c r="J224" s="152"/>
      <c r="K224" s="152"/>
      <c r="L224" s="152"/>
      <c r="M224" s="152"/>
      <c r="N224" s="152"/>
      <c r="O224" s="152"/>
      <c r="P224" s="153"/>
      <c r="Q224" s="153"/>
      <c r="R224" s="156">
        <f t="shared" si="170"/>
        <v>0</v>
      </c>
      <c r="S224" s="156">
        <f t="shared" si="171"/>
        <v>0</v>
      </c>
      <c r="U224" s="157">
        <f t="shared" si="178"/>
        <v>0</v>
      </c>
      <c r="W224" s="152"/>
      <c r="X224" s="152"/>
      <c r="Y224" s="152"/>
      <c r="Z224" s="152"/>
      <c r="AA224" s="152"/>
      <c r="AB224" s="152"/>
      <c r="AC224" s="347"/>
      <c r="AD224" s="152"/>
      <c r="AE224" s="152"/>
      <c r="AF224" s="152"/>
      <c r="AG224" s="152"/>
      <c r="AH224" s="152"/>
      <c r="AI224" s="152"/>
      <c r="AJ224" s="347"/>
      <c r="AK224" s="152"/>
      <c r="AL224" s="152"/>
      <c r="AM224" s="295"/>
      <c r="AN224" s="228"/>
      <c r="AO224" s="228"/>
      <c r="AP224" s="228"/>
      <c r="AQ224" s="228"/>
      <c r="AR224" s="228"/>
      <c r="AS224" s="348"/>
      <c r="AT224" s="264">
        <f t="shared" si="174"/>
        <v>0</v>
      </c>
      <c r="AU224" s="259"/>
      <c r="AV224" s="265">
        <f t="shared" si="175"/>
        <v>0</v>
      </c>
      <c r="AX224" s="265">
        <f t="shared" si="179"/>
        <v>0</v>
      </c>
      <c r="AZ224" s="492">
        <f t="shared" si="176"/>
        <v>0</v>
      </c>
      <c r="BB224" s="492">
        <f t="shared" si="177"/>
        <v>0</v>
      </c>
      <c r="BD224" s="265">
        <f t="shared" si="180"/>
        <v>0</v>
      </c>
      <c r="BE224" s="105"/>
      <c r="BF224" s="105"/>
      <c r="BG224" s="105"/>
      <c r="BH224" s="105"/>
      <c r="BI224" s="105"/>
      <c r="BJ224" s="105"/>
    </row>
    <row r="225" spans="2:62" ht="20.100000000000001" hidden="1" customHeight="1" outlineLevel="1">
      <c r="B225" s="100"/>
      <c r="C225" s="908"/>
      <c r="D225" s="909"/>
      <c r="E225" s="909"/>
      <c r="F225" s="910"/>
      <c r="G225" s="890"/>
      <c r="H225" s="891"/>
      <c r="I225" s="152"/>
      <c r="J225" s="152"/>
      <c r="K225" s="152"/>
      <c r="L225" s="152"/>
      <c r="M225" s="152"/>
      <c r="N225" s="152"/>
      <c r="O225" s="152"/>
      <c r="P225" s="153"/>
      <c r="Q225" s="153"/>
      <c r="R225" s="156">
        <f t="shared" si="170"/>
        <v>0</v>
      </c>
      <c r="S225" s="156">
        <f t="shared" si="171"/>
        <v>0</v>
      </c>
      <c r="U225" s="157">
        <f t="shared" si="178"/>
        <v>0</v>
      </c>
      <c r="W225" s="152"/>
      <c r="X225" s="152"/>
      <c r="Y225" s="152"/>
      <c r="Z225" s="152"/>
      <c r="AA225" s="152"/>
      <c r="AB225" s="152"/>
      <c r="AC225" s="347"/>
      <c r="AD225" s="152"/>
      <c r="AE225" s="152"/>
      <c r="AF225" s="152"/>
      <c r="AG225" s="152"/>
      <c r="AH225" s="152"/>
      <c r="AI225" s="152"/>
      <c r="AJ225" s="347"/>
      <c r="AK225" s="152"/>
      <c r="AL225" s="152"/>
      <c r="AM225" s="295"/>
      <c r="AN225" s="228"/>
      <c r="AO225" s="228"/>
      <c r="AP225" s="228"/>
      <c r="AQ225" s="228"/>
      <c r="AR225" s="228"/>
      <c r="AS225" s="348"/>
      <c r="AT225" s="264">
        <f t="shared" si="174"/>
        <v>0</v>
      </c>
      <c r="AU225" s="259"/>
      <c r="AV225" s="265">
        <f t="shared" si="175"/>
        <v>0</v>
      </c>
      <c r="AX225" s="265">
        <f t="shared" si="179"/>
        <v>0</v>
      </c>
      <c r="AZ225" s="492">
        <f t="shared" si="176"/>
        <v>0</v>
      </c>
      <c r="BB225" s="492">
        <f t="shared" si="177"/>
        <v>0</v>
      </c>
      <c r="BD225" s="265">
        <f t="shared" si="180"/>
        <v>0</v>
      </c>
      <c r="BE225" s="105"/>
      <c r="BF225" s="105"/>
      <c r="BG225" s="105"/>
      <c r="BH225" s="105"/>
      <c r="BI225" s="105"/>
      <c r="BJ225" s="105"/>
    </row>
    <row r="226" spans="2:62" ht="20.100000000000001" hidden="1" customHeight="1" outlineLevel="1">
      <c r="B226" s="100"/>
      <c r="C226" s="908"/>
      <c r="D226" s="909"/>
      <c r="E226" s="909"/>
      <c r="F226" s="910"/>
      <c r="G226" s="890"/>
      <c r="H226" s="891"/>
      <c r="I226" s="152"/>
      <c r="J226" s="152"/>
      <c r="K226" s="152"/>
      <c r="L226" s="152"/>
      <c r="M226" s="152"/>
      <c r="N226" s="152"/>
      <c r="O226" s="152"/>
      <c r="P226" s="153"/>
      <c r="Q226" s="153"/>
      <c r="R226" s="156">
        <f t="shared" si="170"/>
        <v>0</v>
      </c>
      <c r="S226" s="156">
        <f t="shared" si="171"/>
        <v>0</v>
      </c>
      <c r="U226" s="157">
        <f t="shared" si="178"/>
        <v>0</v>
      </c>
      <c r="W226" s="152"/>
      <c r="X226" s="152"/>
      <c r="Y226" s="152"/>
      <c r="Z226" s="152"/>
      <c r="AA226" s="152"/>
      <c r="AB226" s="152"/>
      <c r="AC226" s="347"/>
      <c r="AD226" s="152"/>
      <c r="AE226" s="152"/>
      <c r="AF226" s="152"/>
      <c r="AG226" s="152"/>
      <c r="AH226" s="152"/>
      <c r="AI226" s="152"/>
      <c r="AJ226" s="347"/>
      <c r="AK226" s="152"/>
      <c r="AL226" s="152"/>
      <c r="AM226" s="295"/>
      <c r="AN226" s="228"/>
      <c r="AO226" s="228"/>
      <c r="AP226" s="228"/>
      <c r="AQ226" s="228"/>
      <c r="AR226" s="228"/>
      <c r="AS226" s="348"/>
      <c r="AT226" s="264">
        <f t="shared" si="174"/>
        <v>0</v>
      </c>
      <c r="AU226" s="259"/>
      <c r="AV226" s="265">
        <f t="shared" si="175"/>
        <v>0</v>
      </c>
      <c r="AX226" s="265">
        <f t="shared" si="179"/>
        <v>0</v>
      </c>
      <c r="AZ226" s="492">
        <f t="shared" si="176"/>
        <v>0</v>
      </c>
      <c r="BB226" s="492">
        <f t="shared" si="177"/>
        <v>0</v>
      </c>
      <c r="BD226" s="265">
        <f t="shared" si="180"/>
        <v>0</v>
      </c>
      <c r="BE226" s="105"/>
      <c r="BF226" s="105"/>
      <c r="BG226" s="105"/>
      <c r="BH226" s="105"/>
      <c r="BI226" s="105"/>
      <c r="BJ226" s="105"/>
    </row>
    <row r="227" spans="2:62" ht="20.100000000000001" hidden="1" customHeight="1" outlineLevel="1">
      <c r="B227" s="100"/>
      <c r="C227" s="908"/>
      <c r="D227" s="909"/>
      <c r="E227" s="909"/>
      <c r="F227" s="910"/>
      <c r="G227" s="890"/>
      <c r="H227" s="891"/>
      <c r="I227" s="152"/>
      <c r="J227" s="152"/>
      <c r="K227" s="152"/>
      <c r="L227" s="152"/>
      <c r="M227" s="152"/>
      <c r="N227" s="152"/>
      <c r="O227" s="152"/>
      <c r="P227" s="153"/>
      <c r="Q227" s="153"/>
      <c r="R227" s="156">
        <f t="shared" si="170"/>
        <v>0</v>
      </c>
      <c r="S227" s="156">
        <f t="shared" si="171"/>
        <v>0</v>
      </c>
      <c r="U227" s="157">
        <f t="shared" si="178"/>
        <v>0</v>
      </c>
      <c r="W227" s="152"/>
      <c r="X227" s="152"/>
      <c r="Y227" s="152"/>
      <c r="Z227" s="152"/>
      <c r="AA227" s="152"/>
      <c r="AB227" s="152"/>
      <c r="AC227" s="347"/>
      <c r="AD227" s="152"/>
      <c r="AE227" s="152"/>
      <c r="AF227" s="152"/>
      <c r="AG227" s="152"/>
      <c r="AH227" s="152"/>
      <c r="AI227" s="152"/>
      <c r="AJ227" s="347"/>
      <c r="AK227" s="152"/>
      <c r="AL227" s="152"/>
      <c r="AM227" s="295"/>
      <c r="AN227" s="228"/>
      <c r="AO227" s="228"/>
      <c r="AP227" s="228"/>
      <c r="AQ227" s="228"/>
      <c r="AR227" s="228"/>
      <c r="AS227" s="348"/>
      <c r="AT227" s="264">
        <f t="shared" si="174"/>
        <v>0</v>
      </c>
      <c r="AU227" s="259"/>
      <c r="AV227" s="265">
        <f t="shared" si="175"/>
        <v>0</v>
      </c>
      <c r="AX227" s="265">
        <f t="shared" si="179"/>
        <v>0</v>
      </c>
      <c r="AZ227" s="492">
        <f t="shared" si="176"/>
        <v>0</v>
      </c>
      <c r="BB227" s="492">
        <f t="shared" si="177"/>
        <v>0</v>
      </c>
      <c r="BD227" s="265">
        <f t="shared" si="180"/>
        <v>0</v>
      </c>
      <c r="BE227" s="105"/>
      <c r="BF227" s="105"/>
      <c r="BG227" s="105"/>
      <c r="BH227" s="105"/>
      <c r="BI227" s="105"/>
      <c r="BJ227" s="105"/>
    </row>
    <row r="228" spans="2:62" ht="20.100000000000001" hidden="1" customHeight="1" outlineLevel="1">
      <c r="B228" s="100"/>
      <c r="C228" s="908"/>
      <c r="D228" s="909"/>
      <c r="E228" s="909"/>
      <c r="F228" s="910"/>
      <c r="G228" s="890"/>
      <c r="H228" s="891"/>
      <c r="I228" s="152"/>
      <c r="J228" s="152"/>
      <c r="K228" s="152"/>
      <c r="L228" s="152"/>
      <c r="M228" s="152"/>
      <c r="N228" s="152"/>
      <c r="O228" s="152"/>
      <c r="P228" s="153"/>
      <c r="Q228" s="153"/>
      <c r="R228" s="156">
        <f t="shared" si="170"/>
        <v>0</v>
      </c>
      <c r="S228" s="156">
        <f t="shared" si="171"/>
        <v>0</v>
      </c>
      <c r="U228" s="157">
        <f t="shared" si="178"/>
        <v>0</v>
      </c>
      <c r="W228" s="152"/>
      <c r="X228" s="152"/>
      <c r="Y228" s="152"/>
      <c r="Z228" s="152"/>
      <c r="AA228" s="152"/>
      <c r="AB228" s="152"/>
      <c r="AC228" s="347"/>
      <c r="AD228" s="152"/>
      <c r="AE228" s="152"/>
      <c r="AF228" s="152"/>
      <c r="AG228" s="152"/>
      <c r="AH228" s="152"/>
      <c r="AI228" s="152"/>
      <c r="AJ228" s="347"/>
      <c r="AK228" s="152"/>
      <c r="AL228" s="152"/>
      <c r="AM228" s="295"/>
      <c r="AN228" s="228"/>
      <c r="AO228" s="228"/>
      <c r="AP228" s="228"/>
      <c r="AQ228" s="228"/>
      <c r="AR228" s="228"/>
      <c r="AS228" s="348"/>
      <c r="AT228" s="264">
        <f t="shared" si="174"/>
        <v>0</v>
      </c>
      <c r="AU228" s="259"/>
      <c r="AV228" s="265">
        <f t="shared" si="175"/>
        <v>0</v>
      </c>
      <c r="AX228" s="265">
        <f t="shared" si="179"/>
        <v>0</v>
      </c>
      <c r="AZ228" s="492">
        <f t="shared" si="176"/>
        <v>0</v>
      </c>
      <c r="BB228" s="492">
        <f t="shared" si="177"/>
        <v>0</v>
      </c>
      <c r="BD228" s="265">
        <f t="shared" si="180"/>
        <v>0</v>
      </c>
      <c r="BE228" s="105"/>
      <c r="BF228" s="105"/>
      <c r="BG228" s="105"/>
      <c r="BH228" s="105"/>
      <c r="BI228" s="105"/>
      <c r="BJ228" s="105"/>
    </row>
    <row r="229" spans="2:62" ht="20.100000000000001" hidden="1" customHeight="1" outlineLevel="1">
      <c r="B229" s="100"/>
      <c r="C229" s="908"/>
      <c r="D229" s="909"/>
      <c r="E229" s="909"/>
      <c r="F229" s="910"/>
      <c r="G229" s="890"/>
      <c r="H229" s="891"/>
      <c r="I229" s="152"/>
      <c r="J229" s="152"/>
      <c r="K229" s="152"/>
      <c r="L229" s="152"/>
      <c r="M229" s="152"/>
      <c r="N229" s="152"/>
      <c r="O229" s="152"/>
      <c r="P229" s="153"/>
      <c r="Q229" s="153"/>
      <c r="R229" s="156">
        <f t="shared" si="170"/>
        <v>0</v>
      </c>
      <c r="S229" s="156">
        <f t="shared" si="171"/>
        <v>0</v>
      </c>
      <c r="U229" s="157">
        <f t="shared" si="178"/>
        <v>0</v>
      </c>
      <c r="W229" s="152"/>
      <c r="X229" s="152"/>
      <c r="Y229" s="152"/>
      <c r="Z229" s="152"/>
      <c r="AA229" s="152"/>
      <c r="AB229" s="152"/>
      <c r="AC229" s="347"/>
      <c r="AD229" s="152"/>
      <c r="AE229" s="152"/>
      <c r="AF229" s="152"/>
      <c r="AG229" s="152"/>
      <c r="AH229" s="152"/>
      <c r="AI229" s="152"/>
      <c r="AJ229" s="347"/>
      <c r="AK229" s="152"/>
      <c r="AL229" s="152"/>
      <c r="AM229" s="295"/>
      <c r="AN229" s="228"/>
      <c r="AO229" s="228"/>
      <c r="AP229" s="228"/>
      <c r="AQ229" s="228"/>
      <c r="AR229" s="228"/>
      <c r="AS229" s="348"/>
      <c r="AT229" s="264">
        <f t="shared" si="174"/>
        <v>0</v>
      </c>
      <c r="AU229" s="259"/>
      <c r="AV229" s="265">
        <f t="shared" si="175"/>
        <v>0</v>
      </c>
      <c r="AX229" s="265">
        <f t="shared" si="179"/>
        <v>0</v>
      </c>
      <c r="AZ229" s="492">
        <f t="shared" si="176"/>
        <v>0</v>
      </c>
      <c r="BB229" s="492">
        <f t="shared" si="177"/>
        <v>0</v>
      </c>
      <c r="BD229" s="265">
        <f t="shared" si="180"/>
        <v>0</v>
      </c>
      <c r="BE229" s="105"/>
      <c r="BF229" s="105"/>
      <c r="BG229" s="105"/>
      <c r="BH229" s="105"/>
      <c r="BI229" s="105"/>
      <c r="BJ229" s="105"/>
    </row>
    <row r="230" spans="2:62" ht="20.100000000000001" hidden="1" customHeight="1" outlineLevel="1">
      <c r="B230" s="100"/>
      <c r="C230" s="908"/>
      <c r="D230" s="909"/>
      <c r="E230" s="909"/>
      <c r="F230" s="910"/>
      <c r="G230" s="890"/>
      <c r="H230" s="891"/>
      <c r="I230" s="152"/>
      <c r="J230" s="152"/>
      <c r="K230" s="152"/>
      <c r="L230" s="152"/>
      <c r="M230" s="152"/>
      <c r="N230" s="152"/>
      <c r="O230" s="152"/>
      <c r="P230" s="153"/>
      <c r="Q230" s="153"/>
      <c r="R230" s="156">
        <f t="shared" si="170"/>
        <v>0</v>
      </c>
      <c r="S230" s="156">
        <f t="shared" si="171"/>
        <v>0</v>
      </c>
      <c r="U230" s="157">
        <f t="shared" si="178"/>
        <v>0</v>
      </c>
      <c r="W230" s="152"/>
      <c r="X230" s="152"/>
      <c r="Y230" s="152"/>
      <c r="Z230" s="152"/>
      <c r="AA230" s="152"/>
      <c r="AB230" s="152"/>
      <c r="AC230" s="347"/>
      <c r="AD230" s="152"/>
      <c r="AE230" s="152"/>
      <c r="AF230" s="152"/>
      <c r="AG230" s="152"/>
      <c r="AH230" s="152"/>
      <c r="AI230" s="152"/>
      <c r="AJ230" s="347"/>
      <c r="AK230" s="152"/>
      <c r="AL230" s="152"/>
      <c r="AM230" s="295"/>
      <c r="AN230" s="228"/>
      <c r="AO230" s="228"/>
      <c r="AP230" s="228"/>
      <c r="AQ230" s="228"/>
      <c r="AR230" s="228"/>
      <c r="AS230" s="348"/>
      <c r="AT230" s="264">
        <f t="shared" si="174"/>
        <v>0</v>
      </c>
      <c r="AU230" s="259"/>
      <c r="AV230" s="265">
        <f t="shared" si="175"/>
        <v>0</v>
      </c>
      <c r="AX230" s="265">
        <f t="shared" si="179"/>
        <v>0</v>
      </c>
      <c r="AZ230" s="492">
        <f t="shared" si="176"/>
        <v>0</v>
      </c>
      <c r="BB230" s="492">
        <f t="shared" si="177"/>
        <v>0</v>
      </c>
      <c r="BD230" s="265">
        <f t="shared" si="180"/>
        <v>0</v>
      </c>
      <c r="BE230" s="105"/>
      <c r="BF230" s="105"/>
      <c r="BG230" s="105"/>
      <c r="BH230" s="105"/>
      <c r="BI230" s="105"/>
      <c r="BJ230" s="105"/>
    </row>
    <row r="231" spans="2:62" ht="20.100000000000001" hidden="1" customHeight="1" outlineLevel="1">
      <c r="B231" s="100"/>
      <c r="C231" s="908"/>
      <c r="D231" s="909"/>
      <c r="E231" s="909"/>
      <c r="F231" s="910"/>
      <c r="G231" s="890"/>
      <c r="H231" s="891"/>
      <c r="I231" s="152"/>
      <c r="J231" s="152"/>
      <c r="K231" s="152"/>
      <c r="L231" s="152"/>
      <c r="M231" s="152"/>
      <c r="N231" s="152"/>
      <c r="O231" s="152"/>
      <c r="P231" s="153"/>
      <c r="Q231" s="153"/>
      <c r="R231" s="156">
        <f t="shared" si="170"/>
        <v>0</v>
      </c>
      <c r="S231" s="156">
        <f t="shared" si="171"/>
        <v>0</v>
      </c>
      <c r="U231" s="157">
        <f t="shared" si="178"/>
        <v>0</v>
      </c>
      <c r="W231" s="152"/>
      <c r="X231" s="152"/>
      <c r="Y231" s="152"/>
      <c r="Z231" s="152"/>
      <c r="AA231" s="152"/>
      <c r="AB231" s="152"/>
      <c r="AC231" s="347"/>
      <c r="AD231" s="152"/>
      <c r="AE231" s="152"/>
      <c r="AF231" s="152"/>
      <c r="AG231" s="152"/>
      <c r="AH231" s="152"/>
      <c r="AI231" s="152"/>
      <c r="AJ231" s="347"/>
      <c r="AK231" s="152"/>
      <c r="AL231" s="152"/>
      <c r="AM231" s="295"/>
      <c r="AN231" s="228"/>
      <c r="AO231" s="228"/>
      <c r="AP231" s="228"/>
      <c r="AQ231" s="228"/>
      <c r="AR231" s="228"/>
      <c r="AS231" s="348"/>
      <c r="AT231" s="264">
        <f t="shared" si="174"/>
        <v>0</v>
      </c>
      <c r="AU231" s="259"/>
      <c r="AV231" s="265">
        <f t="shared" si="175"/>
        <v>0</v>
      </c>
      <c r="AX231" s="265">
        <f t="shared" si="179"/>
        <v>0</v>
      </c>
      <c r="AZ231" s="492">
        <f t="shared" si="176"/>
        <v>0</v>
      </c>
      <c r="BB231" s="492">
        <f t="shared" si="177"/>
        <v>0</v>
      </c>
      <c r="BD231" s="265">
        <f t="shared" si="180"/>
        <v>0</v>
      </c>
      <c r="BE231" s="105"/>
      <c r="BF231" s="105"/>
      <c r="BG231" s="105"/>
      <c r="BH231" s="105"/>
      <c r="BI231" s="105"/>
      <c r="BJ231" s="105"/>
    </row>
    <row r="232" spans="2:62" ht="9.9499999999999993" hidden="1" customHeight="1" outlineLevel="1">
      <c r="B232" s="101"/>
      <c r="C232" s="208"/>
      <c r="D232" s="208"/>
      <c r="E232" s="208"/>
      <c r="F232" s="208"/>
      <c r="G232" s="237"/>
      <c r="H232" s="207"/>
      <c r="I232" s="257"/>
      <c r="J232" s="257"/>
      <c r="K232" s="257"/>
      <c r="L232" s="257"/>
      <c r="M232" s="257"/>
      <c r="N232" s="257"/>
      <c r="O232" s="257"/>
      <c r="P232" s="256"/>
      <c r="Q232" s="102"/>
      <c r="R232" s="102"/>
      <c r="S232" s="102"/>
      <c r="U232" s="98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Z232" s="493"/>
      <c r="BE232" s="105"/>
      <c r="BF232" s="105"/>
      <c r="BG232" s="105"/>
      <c r="BH232" s="105"/>
      <c r="BI232" s="105"/>
      <c r="BJ232" s="105"/>
    </row>
    <row r="233" spans="2:62" ht="20.100000000000001" customHeight="1" collapsed="1">
      <c r="B233" s="8">
        <f>B216+1</f>
        <v>14</v>
      </c>
      <c r="C233" s="916"/>
      <c r="D233" s="917"/>
      <c r="E233" s="917"/>
      <c r="F233" s="918"/>
      <c r="G233" s="429"/>
      <c r="H233" s="206">
        <v>1</v>
      </c>
      <c r="I233" s="642">
        <f t="shared" ref="I233" si="181">$H233*SUM(I234:I248)</f>
        <v>0</v>
      </c>
      <c r="J233" s="643">
        <f t="shared" ref="J233:O233" si="182">$H233*SUM(J234:J248)</f>
        <v>0</v>
      </c>
      <c r="K233" s="644">
        <f t="shared" si="182"/>
        <v>0</v>
      </c>
      <c r="L233" s="645">
        <f t="shared" si="182"/>
        <v>0</v>
      </c>
      <c r="M233" s="645">
        <f t="shared" si="182"/>
        <v>0</v>
      </c>
      <c r="N233" s="644">
        <f t="shared" si="182"/>
        <v>0</v>
      </c>
      <c r="O233" s="642">
        <f t="shared" si="182"/>
        <v>0</v>
      </c>
      <c r="P233" s="209">
        <f t="shared" ref="P233:Q233" si="183">$H233*SUM(P234:P248)</f>
        <v>0</v>
      </c>
      <c r="Q233" s="210">
        <f t="shared" si="183"/>
        <v>0</v>
      </c>
      <c r="R233" s="136">
        <f t="shared" ref="R233:R248" si="184">P233*(1+Gewinn)*(1+SicherheitAngebot)</f>
        <v>0</v>
      </c>
      <c r="S233" s="137">
        <f t="shared" ref="S233:S248" si="185">Q233*(1+MGKZ)*(1+Gewinn)*(1+SicherheitAngebot)</f>
        <v>0</v>
      </c>
      <c r="U233" s="10">
        <f>I233*$I$7+J233*$J$7+K233*$K$7+L233*$L$7+M233*$M$7+N233*$N$7+O233*$O$7+R233+S233</f>
        <v>0</v>
      </c>
      <c r="W233" s="646">
        <f t="shared" ref="W233:AB233" si="186">$H233*SUM(W234:W248)</f>
        <v>0</v>
      </c>
      <c r="X233" s="647">
        <f t="shared" si="186"/>
        <v>0</v>
      </c>
      <c r="Y233" s="648">
        <f t="shared" si="186"/>
        <v>0</v>
      </c>
      <c r="Z233" s="649">
        <f t="shared" si="186"/>
        <v>0</v>
      </c>
      <c r="AA233" s="648">
        <f t="shared" si="186"/>
        <v>0</v>
      </c>
      <c r="AB233" s="646">
        <f t="shared" si="186"/>
        <v>0</v>
      </c>
      <c r="AC233" s="258"/>
      <c r="AD233" s="646">
        <f t="shared" ref="AD233:AM233" si="187">$H233*SUM(AD234:AD248)</f>
        <v>0</v>
      </c>
      <c r="AE233" s="647">
        <f t="shared" si="187"/>
        <v>0</v>
      </c>
      <c r="AF233" s="648">
        <f t="shared" si="187"/>
        <v>0</v>
      </c>
      <c r="AG233" s="649">
        <f t="shared" si="187"/>
        <v>0</v>
      </c>
      <c r="AH233" s="648">
        <f t="shared" si="187"/>
        <v>0</v>
      </c>
      <c r="AI233" s="646">
        <f t="shared" si="187"/>
        <v>0</v>
      </c>
      <c r="AJ233" s="258"/>
      <c r="AK233" s="653">
        <f t="shared" si="187"/>
        <v>0</v>
      </c>
      <c r="AL233" s="653">
        <f t="shared" si="187"/>
        <v>0</v>
      </c>
      <c r="AM233" s="653">
        <f t="shared" si="187"/>
        <v>0</v>
      </c>
      <c r="AN233" s="227">
        <f>$H233*SUM(AN234:AN248)*(1+Gewinn)*(1+SicherheitAngebot)</f>
        <v>0</v>
      </c>
      <c r="AO233" s="227">
        <f>$H233*SUM(AO234:AO248)*(1+Gewinn)*(1+SicherheitAngebot)</f>
        <v>0</v>
      </c>
      <c r="AP233" s="227">
        <f>$H233*SUM(AP234:AP248)*(1+Gewinn)*(1+SicherheitAngebot)</f>
        <v>0</v>
      </c>
      <c r="AQ233" s="227">
        <f>$H233*SUM(AQ234:AQ248)*(1+Gewinn)*(1+SicherheitAngebot)</f>
        <v>0</v>
      </c>
      <c r="AR233" s="227">
        <f>$H233*SUM(AR234:AR248)*(1+Gewinn)*(1+SicherheitAngebot)</f>
        <v>0</v>
      </c>
      <c r="AS233" s="262"/>
      <c r="AT233" s="263">
        <f t="shared" si="174"/>
        <v>0</v>
      </c>
      <c r="AU233" s="259"/>
      <c r="AV233" s="491">
        <f>AK233*$AK$7+AL233*$AL$7+AM233*$AM$7+SUM(AN233:AR233)+AT233/Zuschläge_IBN+AT233</f>
        <v>0</v>
      </c>
      <c r="AX233" s="685">
        <f>U233+AV233</f>
        <v>0</v>
      </c>
      <c r="AZ233" s="490">
        <f>IF(H233&gt;0,U233/(1+SicherheitAngebot)*(1+Sicherheit),0)</f>
        <v>0</v>
      </c>
      <c r="BB233" s="490">
        <f>IF(H233&gt;0,AV233/(1+SicherheitAngebot)*(1+Sicherheit),0)</f>
        <v>0</v>
      </c>
      <c r="BD233" s="490">
        <f>AZ233+BB233</f>
        <v>0</v>
      </c>
      <c r="BE233" s="105"/>
      <c r="BF233" s="105"/>
      <c r="BG233" s="105"/>
      <c r="BH233" s="105"/>
      <c r="BI233" s="105"/>
      <c r="BJ233" s="105"/>
    </row>
    <row r="234" spans="2:62" ht="20.100000000000001" hidden="1" customHeight="1" outlineLevel="1">
      <c r="B234" s="99"/>
      <c r="C234" s="908"/>
      <c r="D234" s="909"/>
      <c r="E234" s="909"/>
      <c r="F234" s="910"/>
      <c r="G234" s="890"/>
      <c r="H234" s="901"/>
      <c r="I234" s="152"/>
      <c r="J234" s="152"/>
      <c r="K234" s="152"/>
      <c r="L234" s="152"/>
      <c r="M234" s="152"/>
      <c r="N234" s="152"/>
      <c r="O234" s="152"/>
      <c r="P234" s="153"/>
      <c r="Q234" s="153"/>
      <c r="R234" s="156">
        <f t="shared" si="184"/>
        <v>0</v>
      </c>
      <c r="S234" s="156">
        <f t="shared" si="185"/>
        <v>0</v>
      </c>
      <c r="U234" s="157">
        <f>I234*$I$7+J234*$J$7+K234*$K$7+L234*$L$7+M234*$M$7+N234*$N$7+O234*$O$7+R234+S234</f>
        <v>0</v>
      </c>
      <c r="W234" s="152"/>
      <c r="X234" s="152"/>
      <c r="Y234" s="152"/>
      <c r="Z234" s="152"/>
      <c r="AA234" s="152"/>
      <c r="AB234" s="152"/>
      <c r="AC234" s="347"/>
      <c r="AD234" s="152"/>
      <c r="AE234" s="152"/>
      <c r="AF234" s="152"/>
      <c r="AG234" s="152"/>
      <c r="AH234" s="152"/>
      <c r="AI234" s="152"/>
      <c r="AJ234" s="347"/>
      <c r="AK234" s="152"/>
      <c r="AL234" s="152"/>
      <c r="AM234" s="295"/>
      <c r="AN234" s="228"/>
      <c r="AO234" s="228"/>
      <c r="AP234" s="228"/>
      <c r="AQ234" s="228"/>
      <c r="AR234" s="228"/>
      <c r="AS234" s="348"/>
      <c r="AT234" s="264">
        <f t="shared" si="174"/>
        <v>0</v>
      </c>
      <c r="AU234" s="259"/>
      <c r="AV234" s="265">
        <f t="shared" ref="AV234:AV248" si="188">AK234*$AK$7+AL234*$AL$7+AM234*$AM$7+SUM(AN234:AR234)*(1+Gewinn)*(1+SicherheitAngebot)+AT234/Zuschläge_IBN+AT234</f>
        <v>0</v>
      </c>
      <c r="AX234" s="265">
        <f>U234+AV234</f>
        <v>0</v>
      </c>
      <c r="AZ234" s="492">
        <f t="shared" ref="AZ234:AZ248" si="189">U234/(1+SicherheitAngebot)*(1+Sicherheit)</f>
        <v>0</v>
      </c>
      <c r="BB234" s="492">
        <f t="shared" ref="BB234:BB248" si="190">AV234/(1+SicherheitAngebot)*(1+Sicherheit)</f>
        <v>0</v>
      </c>
      <c r="BD234" s="265">
        <f>AZ234+BB234</f>
        <v>0</v>
      </c>
      <c r="BE234" s="105"/>
      <c r="BF234" s="105"/>
      <c r="BG234" s="105"/>
      <c r="BH234" s="105"/>
      <c r="BI234" s="105"/>
      <c r="BJ234" s="105"/>
    </row>
    <row r="235" spans="2:62" ht="20.100000000000001" hidden="1" customHeight="1" outlineLevel="1">
      <c r="B235" s="100"/>
      <c r="C235" s="908"/>
      <c r="D235" s="909"/>
      <c r="E235" s="909"/>
      <c r="F235" s="910"/>
      <c r="G235" s="890"/>
      <c r="H235" s="891"/>
      <c r="I235" s="152"/>
      <c r="J235" s="152"/>
      <c r="K235" s="152"/>
      <c r="L235" s="152"/>
      <c r="M235" s="152"/>
      <c r="N235" s="152"/>
      <c r="O235" s="152"/>
      <c r="P235" s="153"/>
      <c r="Q235" s="153"/>
      <c r="R235" s="156">
        <f t="shared" si="184"/>
        <v>0</v>
      </c>
      <c r="S235" s="156">
        <f t="shared" si="185"/>
        <v>0</v>
      </c>
      <c r="U235" s="157">
        <f t="shared" ref="U235:U248" si="191">I235*$I$7+J235*$J$7+K235*$K$7+L235*$L$7+M235*$M$7+N235*$N$7+O235*$O$7+R235+S235</f>
        <v>0</v>
      </c>
      <c r="W235" s="152"/>
      <c r="X235" s="152"/>
      <c r="Y235" s="152"/>
      <c r="Z235" s="152"/>
      <c r="AA235" s="152"/>
      <c r="AB235" s="152"/>
      <c r="AC235" s="347"/>
      <c r="AD235" s="152"/>
      <c r="AE235" s="152"/>
      <c r="AF235" s="152"/>
      <c r="AG235" s="152"/>
      <c r="AH235" s="152"/>
      <c r="AI235" s="152"/>
      <c r="AJ235" s="347"/>
      <c r="AK235" s="152"/>
      <c r="AL235" s="152"/>
      <c r="AM235" s="295"/>
      <c r="AN235" s="228"/>
      <c r="AO235" s="228"/>
      <c r="AP235" s="228"/>
      <c r="AQ235" s="228"/>
      <c r="AR235" s="228"/>
      <c r="AS235" s="348"/>
      <c r="AT235" s="264">
        <f t="shared" si="174"/>
        <v>0</v>
      </c>
      <c r="AU235" s="259"/>
      <c r="AV235" s="265">
        <f t="shared" si="188"/>
        <v>0</v>
      </c>
      <c r="AX235" s="265">
        <f t="shared" ref="AX235:AX248" si="192">U235+AV235</f>
        <v>0</v>
      </c>
      <c r="AZ235" s="492">
        <f t="shared" si="189"/>
        <v>0</v>
      </c>
      <c r="BB235" s="492">
        <f t="shared" si="190"/>
        <v>0</v>
      </c>
      <c r="BD235" s="265">
        <f t="shared" ref="BD235:BD248" si="193">AZ235+BB235</f>
        <v>0</v>
      </c>
      <c r="BE235" s="105"/>
      <c r="BF235" s="105"/>
      <c r="BG235" s="105"/>
      <c r="BH235" s="105"/>
      <c r="BI235" s="105"/>
      <c r="BJ235" s="105"/>
    </row>
    <row r="236" spans="2:62" ht="20.100000000000001" hidden="1" customHeight="1" outlineLevel="1">
      <c r="B236" s="100"/>
      <c r="C236" s="908"/>
      <c r="D236" s="909"/>
      <c r="E236" s="909"/>
      <c r="F236" s="910"/>
      <c r="G236" s="890"/>
      <c r="H236" s="891"/>
      <c r="I236" s="152"/>
      <c r="J236" s="152"/>
      <c r="K236" s="152"/>
      <c r="L236" s="152"/>
      <c r="M236" s="152"/>
      <c r="N236" s="152"/>
      <c r="O236" s="152"/>
      <c r="P236" s="153"/>
      <c r="Q236" s="153"/>
      <c r="R236" s="156">
        <f t="shared" si="184"/>
        <v>0</v>
      </c>
      <c r="S236" s="156">
        <f t="shared" si="185"/>
        <v>0</v>
      </c>
      <c r="U236" s="157">
        <f t="shared" si="191"/>
        <v>0</v>
      </c>
      <c r="W236" s="152"/>
      <c r="X236" s="152"/>
      <c r="Y236" s="152"/>
      <c r="Z236" s="152"/>
      <c r="AA236" s="152"/>
      <c r="AB236" s="152"/>
      <c r="AC236" s="347"/>
      <c r="AD236" s="152"/>
      <c r="AE236" s="152"/>
      <c r="AF236" s="152"/>
      <c r="AG236" s="152"/>
      <c r="AH236" s="152"/>
      <c r="AI236" s="152"/>
      <c r="AJ236" s="347"/>
      <c r="AK236" s="152"/>
      <c r="AL236" s="152"/>
      <c r="AM236" s="295"/>
      <c r="AN236" s="228"/>
      <c r="AO236" s="228"/>
      <c r="AP236" s="228"/>
      <c r="AQ236" s="228"/>
      <c r="AR236" s="228"/>
      <c r="AS236" s="348"/>
      <c r="AT236" s="264">
        <f t="shared" si="174"/>
        <v>0</v>
      </c>
      <c r="AU236" s="259"/>
      <c r="AV236" s="265">
        <f t="shared" si="188"/>
        <v>0</v>
      </c>
      <c r="AX236" s="265">
        <f t="shared" si="192"/>
        <v>0</v>
      </c>
      <c r="AZ236" s="492">
        <f t="shared" si="189"/>
        <v>0</v>
      </c>
      <c r="BB236" s="492">
        <f t="shared" si="190"/>
        <v>0</v>
      </c>
      <c r="BD236" s="265">
        <f t="shared" si="193"/>
        <v>0</v>
      </c>
      <c r="BE236" s="105"/>
      <c r="BF236" s="105"/>
      <c r="BG236" s="105"/>
      <c r="BH236" s="105"/>
      <c r="BI236" s="105"/>
      <c r="BJ236" s="105"/>
    </row>
    <row r="237" spans="2:62" ht="20.100000000000001" hidden="1" customHeight="1" outlineLevel="1">
      <c r="B237" s="100"/>
      <c r="C237" s="908"/>
      <c r="D237" s="909"/>
      <c r="E237" s="909"/>
      <c r="F237" s="910"/>
      <c r="G237" s="890"/>
      <c r="H237" s="891"/>
      <c r="I237" s="152"/>
      <c r="J237" s="152"/>
      <c r="K237" s="152"/>
      <c r="L237" s="152"/>
      <c r="M237" s="152"/>
      <c r="N237" s="152"/>
      <c r="O237" s="152"/>
      <c r="P237" s="153"/>
      <c r="Q237" s="153"/>
      <c r="R237" s="156">
        <f t="shared" si="184"/>
        <v>0</v>
      </c>
      <c r="S237" s="156">
        <f t="shared" si="185"/>
        <v>0</v>
      </c>
      <c r="U237" s="157">
        <f t="shared" si="191"/>
        <v>0</v>
      </c>
      <c r="W237" s="152"/>
      <c r="X237" s="152"/>
      <c r="Y237" s="152"/>
      <c r="Z237" s="152"/>
      <c r="AA237" s="152"/>
      <c r="AB237" s="152"/>
      <c r="AC237" s="347"/>
      <c r="AD237" s="152"/>
      <c r="AE237" s="152"/>
      <c r="AF237" s="152"/>
      <c r="AG237" s="152"/>
      <c r="AH237" s="152"/>
      <c r="AI237" s="152"/>
      <c r="AJ237" s="347"/>
      <c r="AK237" s="152"/>
      <c r="AL237" s="152"/>
      <c r="AM237" s="295"/>
      <c r="AN237" s="228"/>
      <c r="AO237" s="228"/>
      <c r="AP237" s="228"/>
      <c r="AQ237" s="228"/>
      <c r="AR237" s="228"/>
      <c r="AS237" s="348"/>
      <c r="AT237" s="264">
        <f t="shared" si="174"/>
        <v>0</v>
      </c>
      <c r="AU237" s="259"/>
      <c r="AV237" s="265">
        <f t="shared" si="188"/>
        <v>0</v>
      </c>
      <c r="AX237" s="265">
        <f t="shared" si="192"/>
        <v>0</v>
      </c>
      <c r="AZ237" s="492">
        <f t="shared" si="189"/>
        <v>0</v>
      </c>
      <c r="BB237" s="492">
        <f t="shared" si="190"/>
        <v>0</v>
      </c>
      <c r="BD237" s="265">
        <f t="shared" si="193"/>
        <v>0</v>
      </c>
      <c r="BE237" s="105"/>
      <c r="BF237" s="105"/>
      <c r="BG237" s="105"/>
      <c r="BH237" s="105"/>
      <c r="BI237" s="105"/>
      <c r="BJ237" s="105"/>
    </row>
    <row r="238" spans="2:62" ht="20.100000000000001" hidden="1" customHeight="1" outlineLevel="1">
      <c r="B238" s="100"/>
      <c r="C238" s="908"/>
      <c r="D238" s="909"/>
      <c r="E238" s="909"/>
      <c r="F238" s="910"/>
      <c r="G238" s="890"/>
      <c r="H238" s="891"/>
      <c r="I238" s="152"/>
      <c r="J238" s="152"/>
      <c r="K238" s="152"/>
      <c r="L238" s="152"/>
      <c r="M238" s="152"/>
      <c r="N238" s="152"/>
      <c r="O238" s="152"/>
      <c r="P238" s="153"/>
      <c r="Q238" s="153"/>
      <c r="R238" s="156">
        <f t="shared" si="184"/>
        <v>0</v>
      </c>
      <c r="S238" s="156">
        <f t="shared" si="185"/>
        <v>0</v>
      </c>
      <c r="U238" s="157">
        <f t="shared" si="191"/>
        <v>0</v>
      </c>
      <c r="W238" s="152"/>
      <c r="X238" s="152"/>
      <c r="Y238" s="152"/>
      <c r="Z238" s="152"/>
      <c r="AA238" s="152"/>
      <c r="AB238" s="152"/>
      <c r="AC238" s="347"/>
      <c r="AD238" s="152"/>
      <c r="AE238" s="152"/>
      <c r="AF238" s="152"/>
      <c r="AG238" s="152"/>
      <c r="AH238" s="152"/>
      <c r="AI238" s="152"/>
      <c r="AJ238" s="347"/>
      <c r="AK238" s="152"/>
      <c r="AL238" s="152"/>
      <c r="AM238" s="295"/>
      <c r="AN238" s="228"/>
      <c r="AO238" s="228"/>
      <c r="AP238" s="228"/>
      <c r="AQ238" s="228"/>
      <c r="AR238" s="228"/>
      <c r="AS238" s="348"/>
      <c r="AT238" s="264">
        <f t="shared" si="174"/>
        <v>0</v>
      </c>
      <c r="AU238" s="259"/>
      <c r="AV238" s="265">
        <f t="shared" si="188"/>
        <v>0</v>
      </c>
      <c r="AX238" s="265">
        <f t="shared" si="192"/>
        <v>0</v>
      </c>
      <c r="AZ238" s="492">
        <f t="shared" si="189"/>
        <v>0</v>
      </c>
      <c r="BB238" s="492">
        <f t="shared" si="190"/>
        <v>0</v>
      </c>
      <c r="BD238" s="265">
        <f t="shared" si="193"/>
        <v>0</v>
      </c>
      <c r="BE238" s="105"/>
      <c r="BF238" s="105"/>
      <c r="BG238" s="105"/>
      <c r="BH238" s="105"/>
      <c r="BI238" s="105"/>
      <c r="BJ238" s="105"/>
    </row>
    <row r="239" spans="2:62" ht="20.100000000000001" hidden="1" customHeight="1" outlineLevel="1">
      <c r="B239" s="100"/>
      <c r="C239" s="908"/>
      <c r="D239" s="909"/>
      <c r="E239" s="909"/>
      <c r="F239" s="910"/>
      <c r="G239" s="890"/>
      <c r="H239" s="891"/>
      <c r="I239" s="152"/>
      <c r="J239" s="152"/>
      <c r="K239" s="152"/>
      <c r="L239" s="152"/>
      <c r="M239" s="152"/>
      <c r="N239" s="152"/>
      <c r="O239" s="152"/>
      <c r="P239" s="153"/>
      <c r="Q239" s="153"/>
      <c r="R239" s="156">
        <f t="shared" si="184"/>
        <v>0</v>
      </c>
      <c r="S239" s="156">
        <f t="shared" si="185"/>
        <v>0</v>
      </c>
      <c r="U239" s="157">
        <f t="shared" si="191"/>
        <v>0</v>
      </c>
      <c r="W239" s="152"/>
      <c r="X239" s="152"/>
      <c r="Y239" s="152"/>
      <c r="Z239" s="152"/>
      <c r="AA239" s="152"/>
      <c r="AB239" s="152"/>
      <c r="AC239" s="347"/>
      <c r="AD239" s="152"/>
      <c r="AE239" s="152"/>
      <c r="AF239" s="152"/>
      <c r="AG239" s="152"/>
      <c r="AH239" s="152"/>
      <c r="AI239" s="152"/>
      <c r="AJ239" s="347"/>
      <c r="AK239" s="152"/>
      <c r="AL239" s="152"/>
      <c r="AM239" s="295"/>
      <c r="AN239" s="228"/>
      <c r="AO239" s="228"/>
      <c r="AP239" s="228"/>
      <c r="AQ239" s="228"/>
      <c r="AR239" s="228"/>
      <c r="AS239" s="348"/>
      <c r="AT239" s="264">
        <f t="shared" si="174"/>
        <v>0</v>
      </c>
      <c r="AU239" s="259"/>
      <c r="AV239" s="265">
        <f t="shared" si="188"/>
        <v>0</v>
      </c>
      <c r="AX239" s="265">
        <f t="shared" si="192"/>
        <v>0</v>
      </c>
      <c r="AZ239" s="492">
        <f t="shared" si="189"/>
        <v>0</v>
      </c>
      <c r="BB239" s="492">
        <f t="shared" si="190"/>
        <v>0</v>
      </c>
      <c r="BD239" s="265">
        <f t="shared" si="193"/>
        <v>0</v>
      </c>
      <c r="BE239" s="105"/>
      <c r="BF239" s="105"/>
      <c r="BG239" s="105"/>
      <c r="BH239" s="105"/>
      <c r="BI239" s="105"/>
      <c r="BJ239" s="105"/>
    </row>
    <row r="240" spans="2:62" ht="20.100000000000001" hidden="1" customHeight="1" outlineLevel="1">
      <c r="B240" s="100"/>
      <c r="C240" s="908"/>
      <c r="D240" s="909"/>
      <c r="E240" s="909"/>
      <c r="F240" s="910"/>
      <c r="G240" s="890"/>
      <c r="H240" s="891"/>
      <c r="I240" s="152"/>
      <c r="J240" s="152"/>
      <c r="K240" s="152"/>
      <c r="L240" s="152"/>
      <c r="M240" s="152"/>
      <c r="N240" s="152"/>
      <c r="O240" s="152"/>
      <c r="P240" s="153"/>
      <c r="Q240" s="153"/>
      <c r="R240" s="156">
        <f t="shared" si="184"/>
        <v>0</v>
      </c>
      <c r="S240" s="156">
        <f t="shared" si="185"/>
        <v>0</v>
      </c>
      <c r="U240" s="157">
        <f t="shared" si="191"/>
        <v>0</v>
      </c>
      <c r="W240" s="152"/>
      <c r="X240" s="152"/>
      <c r="Y240" s="152"/>
      <c r="Z240" s="152"/>
      <c r="AA240" s="152"/>
      <c r="AB240" s="152"/>
      <c r="AC240" s="347"/>
      <c r="AD240" s="152"/>
      <c r="AE240" s="152"/>
      <c r="AF240" s="152"/>
      <c r="AG240" s="152"/>
      <c r="AH240" s="152"/>
      <c r="AI240" s="152"/>
      <c r="AJ240" s="347"/>
      <c r="AK240" s="152"/>
      <c r="AL240" s="152"/>
      <c r="AM240" s="295"/>
      <c r="AN240" s="228"/>
      <c r="AO240" s="228"/>
      <c r="AP240" s="228"/>
      <c r="AQ240" s="228"/>
      <c r="AR240" s="228"/>
      <c r="AS240" s="348"/>
      <c r="AT240" s="264">
        <f t="shared" si="174"/>
        <v>0</v>
      </c>
      <c r="AU240" s="259"/>
      <c r="AV240" s="265">
        <f t="shared" si="188"/>
        <v>0</v>
      </c>
      <c r="AX240" s="265">
        <f t="shared" si="192"/>
        <v>0</v>
      </c>
      <c r="AZ240" s="492">
        <f t="shared" si="189"/>
        <v>0</v>
      </c>
      <c r="BB240" s="492">
        <f t="shared" si="190"/>
        <v>0</v>
      </c>
      <c r="BD240" s="265">
        <f t="shared" si="193"/>
        <v>0</v>
      </c>
      <c r="BE240" s="105"/>
      <c r="BF240" s="105"/>
      <c r="BG240" s="105"/>
      <c r="BH240" s="105"/>
      <c r="BI240" s="105"/>
      <c r="BJ240" s="105"/>
    </row>
    <row r="241" spans="2:62" ht="20.100000000000001" hidden="1" customHeight="1" outlineLevel="1">
      <c r="B241" s="100"/>
      <c r="C241" s="908"/>
      <c r="D241" s="909"/>
      <c r="E241" s="909"/>
      <c r="F241" s="910"/>
      <c r="G241" s="890"/>
      <c r="H241" s="891"/>
      <c r="I241" s="152"/>
      <c r="J241" s="152"/>
      <c r="K241" s="152"/>
      <c r="L241" s="152"/>
      <c r="M241" s="152"/>
      <c r="N241" s="152"/>
      <c r="O241" s="152"/>
      <c r="P241" s="153"/>
      <c r="Q241" s="153"/>
      <c r="R241" s="156">
        <f t="shared" si="184"/>
        <v>0</v>
      </c>
      <c r="S241" s="156">
        <f t="shared" si="185"/>
        <v>0</v>
      </c>
      <c r="U241" s="157">
        <f t="shared" si="191"/>
        <v>0</v>
      </c>
      <c r="W241" s="152"/>
      <c r="X241" s="152"/>
      <c r="Y241" s="152"/>
      <c r="Z241" s="152"/>
      <c r="AA241" s="152"/>
      <c r="AB241" s="152"/>
      <c r="AC241" s="347"/>
      <c r="AD241" s="152"/>
      <c r="AE241" s="152"/>
      <c r="AF241" s="152"/>
      <c r="AG241" s="152"/>
      <c r="AH241" s="152"/>
      <c r="AI241" s="152"/>
      <c r="AJ241" s="347"/>
      <c r="AK241" s="152"/>
      <c r="AL241" s="152"/>
      <c r="AM241" s="295"/>
      <c r="AN241" s="228"/>
      <c r="AO241" s="228"/>
      <c r="AP241" s="228"/>
      <c r="AQ241" s="228"/>
      <c r="AR241" s="228"/>
      <c r="AS241" s="348"/>
      <c r="AT241" s="264">
        <f t="shared" si="174"/>
        <v>0</v>
      </c>
      <c r="AU241" s="259"/>
      <c r="AV241" s="265">
        <f t="shared" si="188"/>
        <v>0</v>
      </c>
      <c r="AX241" s="265">
        <f t="shared" si="192"/>
        <v>0</v>
      </c>
      <c r="AZ241" s="492">
        <f t="shared" si="189"/>
        <v>0</v>
      </c>
      <c r="BB241" s="492">
        <f t="shared" si="190"/>
        <v>0</v>
      </c>
      <c r="BD241" s="265">
        <f t="shared" si="193"/>
        <v>0</v>
      </c>
      <c r="BE241" s="105"/>
      <c r="BF241" s="105"/>
      <c r="BG241" s="105"/>
      <c r="BH241" s="105"/>
      <c r="BI241" s="105"/>
      <c r="BJ241" s="105"/>
    </row>
    <row r="242" spans="2:62" ht="20.100000000000001" hidden="1" customHeight="1" outlineLevel="1">
      <c r="B242" s="100"/>
      <c r="C242" s="908"/>
      <c r="D242" s="909"/>
      <c r="E242" s="909"/>
      <c r="F242" s="910"/>
      <c r="G242" s="890"/>
      <c r="H242" s="891"/>
      <c r="I242" s="152"/>
      <c r="J242" s="152"/>
      <c r="K242" s="152"/>
      <c r="L242" s="152"/>
      <c r="M242" s="152"/>
      <c r="N242" s="152"/>
      <c r="O242" s="152"/>
      <c r="P242" s="153"/>
      <c r="Q242" s="153"/>
      <c r="R242" s="156">
        <f t="shared" si="184"/>
        <v>0</v>
      </c>
      <c r="S242" s="156">
        <f t="shared" si="185"/>
        <v>0</v>
      </c>
      <c r="U242" s="157">
        <f t="shared" si="191"/>
        <v>0</v>
      </c>
      <c r="W242" s="152"/>
      <c r="X242" s="152"/>
      <c r="Y242" s="152"/>
      <c r="Z242" s="152"/>
      <c r="AA242" s="152"/>
      <c r="AB242" s="152"/>
      <c r="AC242" s="347"/>
      <c r="AD242" s="152"/>
      <c r="AE242" s="152"/>
      <c r="AF242" s="152"/>
      <c r="AG242" s="152"/>
      <c r="AH242" s="152"/>
      <c r="AI242" s="152"/>
      <c r="AJ242" s="347"/>
      <c r="AK242" s="152"/>
      <c r="AL242" s="152"/>
      <c r="AM242" s="295"/>
      <c r="AN242" s="228"/>
      <c r="AO242" s="228"/>
      <c r="AP242" s="228"/>
      <c r="AQ242" s="228"/>
      <c r="AR242" s="228"/>
      <c r="AS242" s="348"/>
      <c r="AT242" s="264">
        <f t="shared" si="174"/>
        <v>0</v>
      </c>
      <c r="AU242" s="259"/>
      <c r="AV242" s="265">
        <f t="shared" si="188"/>
        <v>0</v>
      </c>
      <c r="AX242" s="265">
        <f t="shared" si="192"/>
        <v>0</v>
      </c>
      <c r="AZ242" s="492">
        <f t="shared" si="189"/>
        <v>0</v>
      </c>
      <c r="BB242" s="492">
        <f t="shared" si="190"/>
        <v>0</v>
      </c>
      <c r="BD242" s="265">
        <f t="shared" si="193"/>
        <v>0</v>
      </c>
      <c r="BE242" s="105"/>
      <c r="BF242" s="105"/>
      <c r="BG242" s="105"/>
      <c r="BH242" s="105"/>
      <c r="BI242" s="105"/>
      <c r="BJ242" s="105"/>
    </row>
    <row r="243" spans="2:62" ht="20.100000000000001" hidden="1" customHeight="1" outlineLevel="1">
      <c r="B243" s="100"/>
      <c r="C243" s="908"/>
      <c r="D243" s="909"/>
      <c r="E243" s="909"/>
      <c r="F243" s="910"/>
      <c r="G243" s="890"/>
      <c r="H243" s="891"/>
      <c r="I243" s="152"/>
      <c r="J243" s="152"/>
      <c r="K243" s="152"/>
      <c r="L243" s="152"/>
      <c r="M243" s="152"/>
      <c r="N243" s="152"/>
      <c r="O243" s="152"/>
      <c r="P243" s="153"/>
      <c r="Q243" s="153"/>
      <c r="R243" s="156">
        <f t="shared" si="184"/>
        <v>0</v>
      </c>
      <c r="S243" s="156">
        <f t="shared" si="185"/>
        <v>0</v>
      </c>
      <c r="U243" s="157">
        <f t="shared" si="191"/>
        <v>0</v>
      </c>
      <c r="W243" s="152"/>
      <c r="X243" s="152"/>
      <c r="Y243" s="152"/>
      <c r="Z243" s="152"/>
      <c r="AA243" s="152"/>
      <c r="AB243" s="152"/>
      <c r="AC243" s="347"/>
      <c r="AD243" s="152"/>
      <c r="AE243" s="152"/>
      <c r="AF243" s="152"/>
      <c r="AG243" s="152"/>
      <c r="AH243" s="152"/>
      <c r="AI243" s="152"/>
      <c r="AJ243" s="347"/>
      <c r="AK243" s="152"/>
      <c r="AL243" s="152"/>
      <c r="AM243" s="295"/>
      <c r="AN243" s="228"/>
      <c r="AO243" s="228"/>
      <c r="AP243" s="228"/>
      <c r="AQ243" s="228"/>
      <c r="AR243" s="228"/>
      <c r="AS243" s="348"/>
      <c r="AT243" s="264">
        <f t="shared" si="174"/>
        <v>0</v>
      </c>
      <c r="AU243" s="259"/>
      <c r="AV243" s="265">
        <f t="shared" si="188"/>
        <v>0</v>
      </c>
      <c r="AX243" s="265">
        <f t="shared" si="192"/>
        <v>0</v>
      </c>
      <c r="AZ243" s="492">
        <f t="shared" si="189"/>
        <v>0</v>
      </c>
      <c r="BB243" s="492">
        <f t="shared" si="190"/>
        <v>0</v>
      </c>
      <c r="BD243" s="265">
        <f t="shared" si="193"/>
        <v>0</v>
      </c>
      <c r="BE243" s="105"/>
      <c r="BF243" s="105"/>
      <c r="BG243" s="105"/>
      <c r="BH243" s="105"/>
      <c r="BI243" s="105"/>
      <c r="BJ243" s="105"/>
    </row>
    <row r="244" spans="2:62" ht="20.100000000000001" hidden="1" customHeight="1" outlineLevel="1">
      <c r="B244" s="100"/>
      <c r="C244" s="908"/>
      <c r="D244" s="909"/>
      <c r="E244" s="909"/>
      <c r="F244" s="910"/>
      <c r="G244" s="890"/>
      <c r="H244" s="891"/>
      <c r="I244" s="152"/>
      <c r="J244" s="152"/>
      <c r="K244" s="152"/>
      <c r="L244" s="152"/>
      <c r="M244" s="152"/>
      <c r="N244" s="152"/>
      <c r="O244" s="152"/>
      <c r="P244" s="153"/>
      <c r="Q244" s="153"/>
      <c r="R244" s="156">
        <f t="shared" si="184"/>
        <v>0</v>
      </c>
      <c r="S244" s="156">
        <f t="shared" si="185"/>
        <v>0</v>
      </c>
      <c r="U244" s="157">
        <f t="shared" si="191"/>
        <v>0</v>
      </c>
      <c r="W244" s="152"/>
      <c r="X244" s="152"/>
      <c r="Y244" s="152"/>
      <c r="Z244" s="152"/>
      <c r="AA244" s="152"/>
      <c r="AB244" s="152"/>
      <c r="AC244" s="347"/>
      <c r="AD244" s="152"/>
      <c r="AE244" s="152"/>
      <c r="AF244" s="152"/>
      <c r="AG244" s="152"/>
      <c r="AH244" s="152"/>
      <c r="AI244" s="152"/>
      <c r="AJ244" s="347"/>
      <c r="AK244" s="152"/>
      <c r="AL244" s="152"/>
      <c r="AM244" s="295"/>
      <c r="AN244" s="228"/>
      <c r="AO244" s="228"/>
      <c r="AP244" s="228"/>
      <c r="AQ244" s="228"/>
      <c r="AR244" s="228"/>
      <c r="AS244" s="348"/>
      <c r="AT244" s="264">
        <f t="shared" si="174"/>
        <v>0</v>
      </c>
      <c r="AU244" s="259"/>
      <c r="AV244" s="265">
        <f t="shared" si="188"/>
        <v>0</v>
      </c>
      <c r="AX244" s="265">
        <f t="shared" si="192"/>
        <v>0</v>
      </c>
      <c r="AZ244" s="492">
        <f t="shared" si="189"/>
        <v>0</v>
      </c>
      <c r="BB244" s="492">
        <f t="shared" si="190"/>
        <v>0</v>
      </c>
      <c r="BD244" s="265">
        <f t="shared" si="193"/>
        <v>0</v>
      </c>
      <c r="BE244" s="105"/>
      <c r="BF244" s="105"/>
      <c r="BG244" s="105"/>
      <c r="BH244" s="105"/>
      <c r="BI244" s="105"/>
      <c r="BJ244" s="105"/>
    </row>
    <row r="245" spans="2:62" ht="20.100000000000001" hidden="1" customHeight="1" outlineLevel="1">
      <c r="B245" s="100"/>
      <c r="C245" s="908"/>
      <c r="D245" s="909"/>
      <c r="E245" s="909"/>
      <c r="F245" s="910"/>
      <c r="G245" s="890"/>
      <c r="H245" s="891"/>
      <c r="I245" s="152"/>
      <c r="J245" s="152"/>
      <c r="K245" s="152"/>
      <c r="L245" s="152"/>
      <c r="M245" s="152"/>
      <c r="N245" s="152"/>
      <c r="O245" s="152"/>
      <c r="P245" s="153"/>
      <c r="Q245" s="153"/>
      <c r="R245" s="156">
        <f t="shared" si="184"/>
        <v>0</v>
      </c>
      <c r="S245" s="156">
        <f t="shared" si="185"/>
        <v>0</v>
      </c>
      <c r="U245" s="157">
        <f t="shared" si="191"/>
        <v>0</v>
      </c>
      <c r="W245" s="152"/>
      <c r="X245" s="152"/>
      <c r="Y245" s="152"/>
      <c r="Z245" s="152"/>
      <c r="AA245" s="152"/>
      <c r="AB245" s="152"/>
      <c r="AC245" s="347"/>
      <c r="AD245" s="152"/>
      <c r="AE245" s="152"/>
      <c r="AF245" s="152"/>
      <c r="AG245" s="152"/>
      <c r="AH245" s="152"/>
      <c r="AI245" s="152"/>
      <c r="AJ245" s="347"/>
      <c r="AK245" s="152"/>
      <c r="AL245" s="152"/>
      <c r="AM245" s="295"/>
      <c r="AN245" s="228"/>
      <c r="AO245" s="228"/>
      <c r="AP245" s="228"/>
      <c r="AQ245" s="228"/>
      <c r="AR245" s="228"/>
      <c r="AS245" s="348"/>
      <c r="AT245" s="264">
        <f t="shared" si="174"/>
        <v>0</v>
      </c>
      <c r="AU245" s="259"/>
      <c r="AV245" s="265">
        <f t="shared" si="188"/>
        <v>0</v>
      </c>
      <c r="AX245" s="265">
        <f t="shared" si="192"/>
        <v>0</v>
      </c>
      <c r="AZ245" s="492">
        <f t="shared" si="189"/>
        <v>0</v>
      </c>
      <c r="BB245" s="492">
        <f t="shared" si="190"/>
        <v>0</v>
      </c>
      <c r="BD245" s="265">
        <f t="shared" si="193"/>
        <v>0</v>
      </c>
      <c r="BE245" s="105"/>
      <c r="BF245" s="105"/>
      <c r="BG245" s="105"/>
      <c r="BH245" s="105"/>
      <c r="BI245" s="105"/>
      <c r="BJ245" s="105"/>
    </row>
    <row r="246" spans="2:62" ht="20.100000000000001" hidden="1" customHeight="1" outlineLevel="1">
      <c r="B246" s="100"/>
      <c r="C246" s="908"/>
      <c r="D246" s="909"/>
      <c r="E246" s="909"/>
      <c r="F246" s="910"/>
      <c r="G246" s="890"/>
      <c r="H246" s="891"/>
      <c r="I246" s="152"/>
      <c r="J246" s="152"/>
      <c r="K246" s="152"/>
      <c r="L246" s="152"/>
      <c r="M246" s="152"/>
      <c r="N246" s="152"/>
      <c r="O246" s="152"/>
      <c r="P246" s="153"/>
      <c r="Q246" s="153"/>
      <c r="R246" s="156">
        <f t="shared" si="184"/>
        <v>0</v>
      </c>
      <c r="S246" s="156">
        <f t="shared" si="185"/>
        <v>0</v>
      </c>
      <c r="U246" s="157">
        <f t="shared" si="191"/>
        <v>0</v>
      </c>
      <c r="W246" s="152"/>
      <c r="X246" s="152"/>
      <c r="Y246" s="152"/>
      <c r="Z246" s="152"/>
      <c r="AA246" s="152"/>
      <c r="AB246" s="152"/>
      <c r="AC246" s="347"/>
      <c r="AD246" s="152"/>
      <c r="AE246" s="152"/>
      <c r="AF246" s="152"/>
      <c r="AG246" s="152"/>
      <c r="AH246" s="152"/>
      <c r="AI246" s="152"/>
      <c r="AJ246" s="347"/>
      <c r="AK246" s="152"/>
      <c r="AL246" s="152"/>
      <c r="AM246" s="295"/>
      <c r="AN246" s="228"/>
      <c r="AO246" s="228"/>
      <c r="AP246" s="228"/>
      <c r="AQ246" s="228"/>
      <c r="AR246" s="228"/>
      <c r="AS246" s="348"/>
      <c r="AT246" s="264">
        <f t="shared" si="174"/>
        <v>0</v>
      </c>
      <c r="AU246" s="259"/>
      <c r="AV246" s="265">
        <f t="shared" si="188"/>
        <v>0</v>
      </c>
      <c r="AX246" s="265">
        <f t="shared" si="192"/>
        <v>0</v>
      </c>
      <c r="AZ246" s="492">
        <f t="shared" si="189"/>
        <v>0</v>
      </c>
      <c r="BB246" s="492">
        <f t="shared" si="190"/>
        <v>0</v>
      </c>
      <c r="BD246" s="265">
        <f t="shared" si="193"/>
        <v>0</v>
      </c>
      <c r="BE246" s="105"/>
      <c r="BF246" s="105"/>
      <c r="BG246" s="105"/>
      <c r="BH246" s="105"/>
      <c r="BI246" s="105"/>
      <c r="BJ246" s="105"/>
    </row>
    <row r="247" spans="2:62" ht="20.100000000000001" hidden="1" customHeight="1" outlineLevel="1">
      <c r="B247" s="100"/>
      <c r="C247" s="908"/>
      <c r="D247" s="909"/>
      <c r="E247" s="909"/>
      <c r="F247" s="910"/>
      <c r="G247" s="890"/>
      <c r="H247" s="891"/>
      <c r="I247" s="152"/>
      <c r="J247" s="152"/>
      <c r="K247" s="152"/>
      <c r="L247" s="152"/>
      <c r="M247" s="152"/>
      <c r="N247" s="152"/>
      <c r="O247" s="152"/>
      <c r="P247" s="153"/>
      <c r="Q247" s="153"/>
      <c r="R247" s="156">
        <f t="shared" si="184"/>
        <v>0</v>
      </c>
      <c r="S247" s="156">
        <f t="shared" si="185"/>
        <v>0</v>
      </c>
      <c r="U247" s="157">
        <f t="shared" si="191"/>
        <v>0</v>
      </c>
      <c r="W247" s="152"/>
      <c r="X247" s="152"/>
      <c r="Y247" s="152"/>
      <c r="Z247" s="152"/>
      <c r="AA247" s="152"/>
      <c r="AB247" s="152"/>
      <c r="AC247" s="347"/>
      <c r="AD247" s="152"/>
      <c r="AE247" s="152"/>
      <c r="AF247" s="152"/>
      <c r="AG247" s="152"/>
      <c r="AH247" s="152"/>
      <c r="AI247" s="152"/>
      <c r="AJ247" s="347"/>
      <c r="AK247" s="152"/>
      <c r="AL247" s="152"/>
      <c r="AM247" s="295"/>
      <c r="AN247" s="228"/>
      <c r="AO247" s="228"/>
      <c r="AP247" s="228"/>
      <c r="AQ247" s="228"/>
      <c r="AR247" s="228"/>
      <c r="AS247" s="348"/>
      <c r="AT247" s="264">
        <f t="shared" si="174"/>
        <v>0</v>
      </c>
      <c r="AU247" s="259"/>
      <c r="AV247" s="265">
        <f t="shared" si="188"/>
        <v>0</v>
      </c>
      <c r="AX247" s="265">
        <f t="shared" si="192"/>
        <v>0</v>
      </c>
      <c r="AZ247" s="492">
        <f t="shared" si="189"/>
        <v>0</v>
      </c>
      <c r="BB247" s="492">
        <f t="shared" si="190"/>
        <v>0</v>
      </c>
      <c r="BD247" s="265">
        <f t="shared" si="193"/>
        <v>0</v>
      </c>
      <c r="BE247" s="105"/>
      <c r="BF247" s="105"/>
      <c r="BG247" s="105"/>
      <c r="BH247" s="105"/>
      <c r="BI247" s="105"/>
      <c r="BJ247" s="105"/>
    </row>
    <row r="248" spans="2:62" ht="20.100000000000001" hidden="1" customHeight="1" outlineLevel="1">
      <c r="B248" s="100"/>
      <c r="C248" s="908"/>
      <c r="D248" s="909"/>
      <c r="E248" s="909"/>
      <c r="F248" s="910"/>
      <c r="G248" s="890"/>
      <c r="H248" s="891"/>
      <c r="I248" s="152"/>
      <c r="J248" s="152"/>
      <c r="K248" s="152"/>
      <c r="L248" s="152"/>
      <c r="M248" s="152"/>
      <c r="N248" s="152"/>
      <c r="O248" s="152"/>
      <c r="P248" s="153"/>
      <c r="Q248" s="153"/>
      <c r="R248" s="156">
        <f t="shared" si="184"/>
        <v>0</v>
      </c>
      <c r="S248" s="156">
        <f t="shared" si="185"/>
        <v>0</v>
      </c>
      <c r="U248" s="157">
        <f t="shared" si="191"/>
        <v>0</v>
      </c>
      <c r="W248" s="152"/>
      <c r="X248" s="152"/>
      <c r="Y248" s="152"/>
      <c r="Z248" s="152"/>
      <c r="AA248" s="152"/>
      <c r="AB248" s="152"/>
      <c r="AC248" s="347"/>
      <c r="AD248" s="152"/>
      <c r="AE248" s="152"/>
      <c r="AF248" s="152"/>
      <c r="AG248" s="152"/>
      <c r="AH248" s="152"/>
      <c r="AI248" s="152"/>
      <c r="AJ248" s="347"/>
      <c r="AK248" s="152"/>
      <c r="AL248" s="152"/>
      <c r="AM248" s="295"/>
      <c r="AN248" s="228"/>
      <c r="AO248" s="228"/>
      <c r="AP248" s="228"/>
      <c r="AQ248" s="228"/>
      <c r="AR248" s="228"/>
      <c r="AS248" s="348"/>
      <c r="AT248" s="264">
        <f t="shared" si="174"/>
        <v>0</v>
      </c>
      <c r="AU248" s="259"/>
      <c r="AV248" s="265">
        <f t="shared" si="188"/>
        <v>0</v>
      </c>
      <c r="AX248" s="265">
        <f t="shared" si="192"/>
        <v>0</v>
      </c>
      <c r="AZ248" s="492">
        <f t="shared" si="189"/>
        <v>0</v>
      </c>
      <c r="BB248" s="492">
        <f t="shared" si="190"/>
        <v>0</v>
      </c>
      <c r="BD248" s="265">
        <f t="shared" si="193"/>
        <v>0</v>
      </c>
      <c r="BE248" s="105"/>
      <c r="BF248" s="105"/>
      <c r="BG248" s="105"/>
      <c r="BH248" s="105"/>
      <c r="BI248" s="105"/>
      <c r="BJ248" s="105"/>
    </row>
    <row r="249" spans="2:62" ht="9.9499999999999993" hidden="1" customHeight="1" outlineLevel="1">
      <c r="B249" s="101"/>
      <c r="C249" s="208"/>
      <c r="D249" s="208"/>
      <c r="E249" s="208"/>
      <c r="F249" s="208"/>
      <c r="G249" s="237"/>
      <c r="H249" s="207"/>
      <c r="I249" s="257"/>
      <c r="J249" s="257"/>
      <c r="K249" s="257"/>
      <c r="L249" s="257"/>
      <c r="M249" s="257"/>
      <c r="N249" s="257"/>
      <c r="O249" s="257"/>
      <c r="P249" s="256"/>
      <c r="Q249" s="102"/>
      <c r="R249" s="102"/>
      <c r="S249" s="102"/>
      <c r="U249" s="98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Z249" s="493"/>
      <c r="BE249" s="105"/>
      <c r="BF249" s="105"/>
      <c r="BG249" s="105"/>
      <c r="BH249" s="105"/>
      <c r="BI249" s="105"/>
      <c r="BJ249" s="105"/>
    </row>
    <row r="250" spans="2:62" ht="20.100000000000001" customHeight="1" collapsed="1">
      <c r="B250" s="8">
        <f>B233+1</f>
        <v>15</v>
      </c>
      <c r="C250" s="916"/>
      <c r="D250" s="917"/>
      <c r="E250" s="917"/>
      <c r="F250" s="918"/>
      <c r="G250" s="429"/>
      <c r="H250" s="206">
        <v>1</v>
      </c>
      <c r="I250" s="642">
        <f t="shared" ref="I250" si="194">$H250*SUM(I251:I265)</f>
        <v>0</v>
      </c>
      <c r="J250" s="643">
        <f t="shared" ref="J250:O250" si="195">$H250*SUM(J251:J265)</f>
        <v>0</v>
      </c>
      <c r="K250" s="644">
        <f t="shared" si="195"/>
        <v>0</v>
      </c>
      <c r="L250" s="645">
        <f t="shared" si="195"/>
        <v>0</v>
      </c>
      <c r="M250" s="645">
        <f t="shared" si="195"/>
        <v>0</v>
      </c>
      <c r="N250" s="644">
        <f t="shared" si="195"/>
        <v>0</v>
      </c>
      <c r="O250" s="642">
        <f t="shared" si="195"/>
        <v>0</v>
      </c>
      <c r="P250" s="209">
        <f t="shared" ref="P250:Q250" si="196">$H250*SUM(P251:P265)</f>
        <v>0</v>
      </c>
      <c r="Q250" s="210">
        <f t="shared" si="196"/>
        <v>0</v>
      </c>
      <c r="R250" s="136">
        <f t="shared" ref="R250:R265" si="197">P250*(1+Gewinn)*(1+SicherheitAngebot)</f>
        <v>0</v>
      </c>
      <c r="S250" s="137">
        <f t="shared" ref="S250:S265" si="198">Q250*(1+MGKZ)*(1+Gewinn)*(1+SicherheitAngebot)</f>
        <v>0</v>
      </c>
      <c r="U250" s="10">
        <f>I250*$I$7+J250*$J$7+K250*$K$7+L250*$L$7+M250*$M$7+N250*$N$7+O250*$O$7+R250+S250</f>
        <v>0</v>
      </c>
      <c r="W250" s="646">
        <f t="shared" ref="W250:AB250" si="199">$H250*SUM(W251:W265)</f>
        <v>0</v>
      </c>
      <c r="X250" s="647">
        <f t="shared" si="199"/>
        <v>0</v>
      </c>
      <c r="Y250" s="648">
        <f t="shared" si="199"/>
        <v>0</v>
      </c>
      <c r="Z250" s="649">
        <f t="shared" si="199"/>
        <v>0</v>
      </c>
      <c r="AA250" s="648">
        <f t="shared" si="199"/>
        <v>0</v>
      </c>
      <c r="AB250" s="646">
        <f t="shared" si="199"/>
        <v>0</v>
      </c>
      <c r="AC250" s="258"/>
      <c r="AD250" s="646">
        <f t="shared" ref="AD250:AM250" si="200">$H250*SUM(AD251:AD265)</f>
        <v>0</v>
      </c>
      <c r="AE250" s="647">
        <f t="shared" si="200"/>
        <v>0</v>
      </c>
      <c r="AF250" s="648">
        <f t="shared" si="200"/>
        <v>0</v>
      </c>
      <c r="AG250" s="649">
        <f t="shared" si="200"/>
        <v>0</v>
      </c>
      <c r="AH250" s="648">
        <f t="shared" si="200"/>
        <v>0</v>
      </c>
      <c r="AI250" s="646">
        <f t="shared" si="200"/>
        <v>0</v>
      </c>
      <c r="AJ250" s="258"/>
      <c r="AK250" s="653">
        <f t="shared" si="200"/>
        <v>0</v>
      </c>
      <c r="AL250" s="653">
        <f t="shared" si="200"/>
        <v>0</v>
      </c>
      <c r="AM250" s="653">
        <f t="shared" si="200"/>
        <v>0</v>
      </c>
      <c r="AN250" s="227">
        <f>$H250*SUM(AN251:AN265)*(1+Gewinn)*(1+SicherheitAngebot)</f>
        <v>0</v>
      </c>
      <c r="AO250" s="227">
        <f>$H250*SUM(AO251:AO265)*(1+Gewinn)*(1+SicherheitAngebot)</f>
        <v>0</v>
      </c>
      <c r="AP250" s="227">
        <f>$H250*SUM(AP251:AP265)*(1+Gewinn)*(1+SicherheitAngebot)</f>
        <v>0</v>
      </c>
      <c r="AQ250" s="227">
        <f>$H250*SUM(AQ251:AQ265)*(1+Gewinn)*(1+SicherheitAngebot)</f>
        <v>0</v>
      </c>
      <c r="AR250" s="227">
        <f>$H250*SUM(AR251:AR265)*(1+Gewinn)*(1+SicherheitAngebot)</f>
        <v>0</v>
      </c>
      <c r="AS250" s="262"/>
      <c r="AT250" s="263">
        <f t="shared" si="174"/>
        <v>0</v>
      </c>
      <c r="AU250" s="259"/>
      <c r="AV250" s="491">
        <f>AK250*$AK$7+AL250*$AL$7+AM250*$AM$7+SUM(AN250:AR250)+AT250/Zuschläge_IBN+AT250</f>
        <v>0</v>
      </c>
      <c r="AX250" s="685">
        <f>U250+AV250</f>
        <v>0</v>
      </c>
      <c r="AZ250" s="490">
        <f>IF(H250&gt;0,U250/(1+SicherheitAngebot)*(1+Sicherheit),0)</f>
        <v>0</v>
      </c>
      <c r="BB250" s="490">
        <f>IF(H250&gt;0,AV250/(1+SicherheitAngebot)*(1+Sicherheit),0)</f>
        <v>0</v>
      </c>
      <c r="BD250" s="490">
        <f>AZ250+BB250</f>
        <v>0</v>
      </c>
      <c r="BE250" s="105"/>
      <c r="BF250" s="105"/>
      <c r="BG250" s="105"/>
      <c r="BH250" s="105"/>
      <c r="BI250" s="105"/>
      <c r="BJ250" s="105"/>
    </row>
    <row r="251" spans="2:62" ht="20.100000000000001" hidden="1" customHeight="1" outlineLevel="1">
      <c r="B251" s="99"/>
      <c r="C251" s="908"/>
      <c r="D251" s="909"/>
      <c r="E251" s="909"/>
      <c r="F251" s="910"/>
      <c r="G251" s="890"/>
      <c r="H251" s="901"/>
      <c r="I251" s="152"/>
      <c r="J251" s="152"/>
      <c r="K251" s="152"/>
      <c r="L251" s="152"/>
      <c r="M251" s="152"/>
      <c r="N251" s="152"/>
      <c r="O251" s="152"/>
      <c r="P251" s="153"/>
      <c r="Q251" s="153"/>
      <c r="R251" s="156">
        <f t="shared" si="197"/>
        <v>0</v>
      </c>
      <c r="S251" s="156">
        <f t="shared" si="198"/>
        <v>0</v>
      </c>
      <c r="U251" s="157">
        <f>I251*$I$7+J251*$J$7+K251*$K$7+L251*$L$7+M251*$M$7+N251*$N$7+O251*$O$7+R251+S251</f>
        <v>0</v>
      </c>
      <c r="W251" s="152"/>
      <c r="X251" s="152"/>
      <c r="Y251" s="152"/>
      <c r="Z251" s="152"/>
      <c r="AA251" s="152"/>
      <c r="AB251" s="152"/>
      <c r="AC251" s="347"/>
      <c r="AD251" s="152"/>
      <c r="AE251" s="152"/>
      <c r="AF251" s="152"/>
      <c r="AG251" s="152"/>
      <c r="AH251" s="152"/>
      <c r="AI251" s="152"/>
      <c r="AJ251" s="347"/>
      <c r="AK251" s="152"/>
      <c r="AL251" s="152"/>
      <c r="AM251" s="295"/>
      <c r="AN251" s="228"/>
      <c r="AO251" s="228"/>
      <c r="AP251" s="228"/>
      <c r="AQ251" s="228"/>
      <c r="AR251" s="228"/>
      <c r="AS251" s="348"/>
      <c r="AT251" s="264">
        <f t="shared" si="174"/>
        <v>0</v>
      </c>
      <c r="AU251" s="259"/>
      <c r="AV251" s="265">
        <f t="shared" ref="AV251:AV265" si="201">AK251*$AK$7+AL251*$AL$7+AM251*$AM$7+SUM(AN251:AR251)*(1+Gewinn)*(1+SicherheitAngebot)+AT251/Zuschläge_IBN+AT251</f>
        <v>0</v>
      </c>
      <c r="AX251" s="265">
        <f>U251+AV251</f>
        <v>0</v>
      </c>
      <c r="AZ251" s="492">
        <f t="shared" ref="AZ251:AZ265" si="202">U251/(1+SicherheitAngebot)*(1+Sicherheit)</f>
        <v>0</v>
      </c>
      <c r="BB251" s="492">
        <f t="shared" ref="BB251:BB265" si="203">AV251/(1+SicherheitAngebot)*(1+Sicherheit)</f>
        <v>0</v>
      </c>
      <c r="BD251" s="265">
        <f>AZ251+BB251</f>
        <v>0</v>
      </c>
      <c r="BE251" s="105"/>
      <c r="BF251" s="105"/>
      <c r="BG251" s="105"/>
      <c r="BH251" s="105"/>
      <c r="BI251" s="105"/>
      <c r="BJ251" s="105"/>
    </row>
    <row r="252" spans="2:62" ht="20.100000000000001" hidden="1" customHeight="1" outlineLevel="1">
      <c r="B252" s="100"/>
      <c r="C252" s="908"/>
      <c r="D252" s="909"/>
      <c r="E252" s="909"/>
      <c r="F252" s="910"/>
      <c r="G252" s="890"/>
      <c r="H252" s="891"/>
      <c r="I252" s="152"/>
      <c r="J252" s="152"/>
      <c r="K252" s="152"/>
      <c r="L252" s="152"/>
      <c r="M252" s="152"/>
      <c r="N252" s="152"/>
      <c r="O252" s="152"/>
      <c r="P252" s="153"/>
      <c r="Q252" s="153"/>
      <c r="R252" s="156">
        <f t="shared" si="197"/>
        <v>0</v>
      </c>
      <c r="S252" s="156">
        <f t="shared" si="198"/>
        <v>0</v>
      </c>
      <c r="U252" s="157">
        <f t="shared" ref="U252:U265" si="204">I252*$I$7+J252*$J$7+K252*$K$7+L252*$L$7+M252*$M$7+N252*$N$7+O252*$O$7+R252+S252</f>
        <v>0</v>
      </c>
      <c r="W252" s="152"/>
      <c r="X252" s="152"/>
      <c r="Y252" s="152"/>
      <c r="Z252" s="152"/>
      <c r="AA252" s="152"/>
      <c r="AB252" s="152"/>
      <c r="AC252" s="347"/>
      <c r="AD252" s="152"/>
      <c r="AE252" s="152"/>
      <c r="AF252" s="152"/>
      <c r="AG252" s="152"/>
      <c r="AH252" s="152"/>
      <c r="AI252" s="152"/>
      <c r="AJ252" s="347"/>
      <c r="AK252" s="152"/>
      <c r="AL252" s="152"/>
      <c r="AM252" s="295"/>
      <c r="AN252" s="228"/>
      <c r="AO252" s="228"/>
      <c r="AP252" s="228"/>
      <c r="AQ252" s="228"/>
      <c r="AR252" s="228"/>
      <c r="AS252" s="348"/>
      <c r="AT252" s="264">
        <f t="shared" si="174"/>
        <v>0</v>
      </c>
      <c r="AU252" s="259"/>
      <c r="AV252" s="265">
        <f t="shared" si="201"/>
        <v>0</v>
      </c>
      <c r="AX252" s="265">
        <f t="shared" ref="AX252:AX265" si="205">U252+AV252</f>
        <v>0</v>
      </c>
      <c r="AZ252" s="492">
        <f t="shared" si="202"/>
        <v>0</v>
      </c>
      <c r="BB252" s="492">
        <f t="shared" si="203"/>
        <v>0</v>
      </c>
      <c r="BD252" s="265">
        <f t="shared" ref="BD252:BD265" si="206">AZ252+BB252</f>
        <v>0</v>
      </c>
      <c r="BE252" s="105"/>
      <c r="BF252" s="105"/>
      <c r="BG252" s="105"/>
      <c r="BH252" s="105"/>
      <c r="BI252" s="105"/>
      <c r="BJ252" s="105"/>
    </row>
    <row r="253" spans="2:62" ht="20.100000000000001" hidden="1" customHeight="1" outlineLevel="1">
      <c r="B253" s="100"/>
      <c r="C253" s="908"/>
      <c r="D253" s="909"/>
      <c r="E253" s="909"/>
      <c r="F253" s="910"/>
      <c r="G253" s="890"/>
      <c r="H253" s="891"/>
      <c r="I253" s="152"/>
      <c r="J253" s="152"/>
      <c r="K253" s="152"/>
      <c r="L253" s="152"/>
      <c r="M253" s="152"/>
      <c r="N253" s="152"/>
      <c r="O253" s="152"/>
      <c r="P253" s="153"/>
      <c r="Q253" s="153"/>
      <c r="R253" s="156">
        <f t="shared" si="197"/>
        <v>0</v>
      </c>
      <c r="S253" s="156">
        <f t="shared" si="198"/>
        <v>0</v>
      </c>
      <c r="U253" s="157">
        <f t="shared" si="204"/>
        <v>0</v>
      </c>
      <c r="W253" s="152"/>
      <c r="X253" s="152"/>
      <c r="Y253" s="152"/>
      <c r="Z253" s="152"/>
      <c r="AA253" s="152"/>
      <c r="AB253" s="152"/>
      <c r="AC253" s="347"/>
      <c r="AD253" s="152"/>
      <c r="AE253" s="152"/>
      <c r="AF253" s="152"/>
      <c r="AG253" s="152"/>
      <c r="AH253" s="152"/>
      <c r="AI253" s="152"/>
      <c r="AJ253" s="347"/>
      <c r="AK253" s="152"/>
      <c r="AL253" s="152"/>
      <c r="AM253" s="295"/>
      <c r="AN253" s="228"/>
      <c r="AO253" s="228"/>
      <c r="AP253" s="228"/>
      <c r="AQ253" s="228"/>
      <c r="AR253" s="228"/>
      <c r="AS253" s="348"/>
      <c r="AT253" s="264">
        <f t="shared" si="174"/>
        <v>0</v>
      </c>
      <c r="AU253" s="259"/>
      <c r="AV253" s="265">
        <f t="shared" si="201"/>
        <v>0</v>
      </c>
      <c r="AX253" s="265">
        <f t="shared" si="205"/>
        <v>0</v>
      </c>
      <c r="AZ253" s="492">
        <f t="shared" si="202"/>
        <v>0</v>
      </c>
      <c r="BB253" s="492">
        <f t="shared" si="203"/>
        <v>0</v>
      </c>
      <c r="BD253" s="265">
        <f t="shared" si="206"/>
        <v>0</v>
      </c>
      <c r="BE253" s="105"/>
      <c r="BF253" s="105"/>
      <c r="BG253" s="105"/>
      <c r="BH253" s="105"/>
      <c r="BI253" s="105"/>
      <c r="BJ253" s="105"/>
    </row>
    <row r="254" spans="2:62" ht="20.100000000000001" hidden="1" customHeight="1" outlineLevel="1">
      <c r="B254" s="100"/>
      <c r="C254" s="908"/>
      <c r="D254" s="909"/>
      <c r="E254" s="909"/>
      <c r="F254" s="910"/>
      <c r="G254" s="890"/>
      <c r="H254" s="891"/>
      <c r="I254" s="152"/>
      <c r="J254" s="152"/>
      <c r="K254" s="152"/>
      <c r="L254" s="152"/>
      <c r="M254" s="152"/>
      <c r="N254" s="152"/>
      <c r="O254" s="152"/>
      <c r="P254" s="153"/>
      <c r="Q254" s="153"/>
      <c r="R254" s="156">
        <f t="shared" si="197"/>
        <v>0</v>
      </c>
      <c r="S254" s="156">
        <f t="shared" si="198"/>
        <v>0</v>
      </c>
      <c r="U254" s="157">
        <f t="shared" si="204"/>
        <v>0</v>
      </c>
      <c r="W254" s="152"/>
      <c r="X254" s="152"/>
      <c r="Y254" s="152"/>
      <c r="Z254" s="152"/>
      <c r="AA254" s="152"/>
      <c r="AB254" s="152"/>
      <c r="AC254" s="347"/>
      <c r="AD254" s="152"/>
      <c r="AE254" s="152"/>
      <c r="AF254" s="152"/>
      <c r="AG254" s="152"/>
      <c r="AH254" s="152"/>
      <c r="AI254" s="152"/>
      <c r="AJ254" s="347"/>
      <c r="AK254" s="152"/>
      <c r="AL254" s="152"/>
      <c r="AM254" s="295"/>
      <c r="AN254" s="228"/>
      <c r="AO254" s="228"/>
      <c r="AP254" s="228"/>
      <c r="AQ254" s="228"/>
      <c r="AR254" s="228"/>
      <c r="AS254" s="348"/>
      <c r="AT254" s="264">
        <f t="shared" si="174"/>
        <v>0</v>
      </c>
      <c r="AU254" s="259"/>
      <c r="AV254" s="265">
        <f t="shared" si="201"/>
        <v>0</v>
      </c>
      <c r="AX254" s="265">
        <f t="shared" si="205"/>
        <v>0</v>
      </c>
      <c r="AZ254" s="492">
        <f t="shared" si="202"/>
        <v>0</v>
      </c>
      <c r="BB254" s="492">
        <f t="shared" si="203"/>
        <v>0</v>
      </c>
      <c r="BD254" s="265">
        <f t="shared" si="206"/>
        <v>0</v>
      </c>
      <c r="BE254" s="105"/>
      <c r="BF254" s="105"/>
      <c r="BG254" s="105"/>
      <c r="BH254" s="105"/>
      <c r="BI254" s="105"/>
      <c r="BJ254" s="105"/>
    </row>
    <row r="255" spans="2:62" ht="20.100000000000001" hidden="1" customHeight="1" outlineLevel="1">
      <c r="B255" s="100"/>
      <c r="C255" s="908"/>
      <c r="D255" s="909"/>
      <c r="E255" s="909"/>
      <c r="F255" s="910"/>
      <c r="G255" s="890"/>
      <c r="H255" s="891"/>
      <c r="I255" s="152"/>
      <c r="J255" s="152"/>
      <c r="K255" s="152"/>
      <c r="L255" s="152"/>
      <c r="M255" s="152"/>
      <c r="N255" s="152"/>
      <c r="O255" s="152"/>
      <c r="P255" s="153"/>
      <c r="Q255" s="153"/>
      <c r="R255" s="156">
        <f t="shared" si="197"/>
        <v>0</v>
      </c>
      <c r="S255" s="156">
        <f t="shared" si="198"/>
        <v>0</v>
      </c>
      <c r="U255" s="157">
        <f t="shared" si="204"/>
        <v>0</v>
      </c>
      <c r="W255" s="152"/>
      <c r="X255" s="152"/>
      <c r="Y255" s="152"/>
      <c r="Z255" s="152"/>
      <c r="AA255" s="152"/>
      <c r="AB255" s="152"/>
      <c r="AC255" s="347"/>
      <c r="AD255" s="152"/>
      <c r="AE255" s="152"/>
      <c r="AF255" s="152"/>
      <c r="AG255" s="152"/>
      <c r="AH255" s="152"/>
      <c r="AI255" s="152"/>
      <c r="AJ255" s="347"/>
      <c r="AK255" s="152"/>
      <c r="AL255" s="152"/>
      <c r="AM255" s="295"/>
      <c r="AN255" s="228"/>
      <c r="AO255" s="228"/>
      <c r="AP255" s="228"/>
      <c r="AQ255" s="228"/>
      <c r="AR255" s="228"/>
      <c r="AS255" s="348"/>
      <c r="AT255" s="264">
        <f t="shared" si="174"/>
        <v>0</v>
      </c>
      <c r="AU255" s="259"/>
      <c r="AV255" s="265">
        <f t="shared" si="201"/>
        <v>0</v>
      </c>
      <c r="AX255" s="265">
        <f t="shared" si="205"/>
        <v>0</v>
      </c>
      <c r="AZ255" s="492">
        <f t="shared" si="202"/>
        <v>0</v>
      </c>
      <c r="BB255" s="492">
        <f t="shared" si="203"/>
        <v>0</v>
      </c>
      <c r="BD255" s="265">
        <f t="shared" si="206"/>
        <v>0</v>
      </c>
      <c r="BE255" s="105"/>
      <c r="BF255" s="105"/>
      <c r="BG255" s="105"/>
      <c r="BH255" s="105"/>
      <c r="BI255" s="105"/>
      <c r="BJ255" s="105"/>
    </row>
    <row r="256" spans="2:62" ht="20.100000000000001" hidden="1" customHeight="1" outlineLevel="1">
      <c r="B256" s="100"/>
      <c r="C256" s="908"/>
      <c r="D256" s="909"/>
      <c r="E256" s="909"/>
      <c r="F256" s="910"/>
      <c r="G256" s="890"/>
      <c r="H256" s="891"/>
      <c r="I256" s="152"/>
      <c r="J256" s="152"/>
      <c r="K256" s="152"/>
      <c r="L256" s="152"/>
      <c r="M256" s="152"/>
      <c r="N256" s="152"/>
      <c r="O256" s="152"/>
      <c r="P256" s="153"/>
      <c r="Q256" s="153"/>
      <c r="R256" s="156">
        <f t="shared" si="197"/>
        <v>0</v>
      </c>
      <c r="S256" s="156">
        <f t="shared" si="198"/>
        <v>0</v>
      </c>
      <c r="U256" s="157">
        <f t="shared" si="204"/>
        <v>0</v>
      </c>
      <c r="W256" s="152"/>
      <c r="X256" s="152"/>
      <c r="Y256" s="152"/>
      <c r="Z256" s="152"/>
      <c r="AA256" s="152"/>
      <c r="AB256" s="152"/>
      <c r="AC256" s="347"/>
      <c r="AD256" s="152"/>
      <c r="AE256" s="152"/>
      <c r="AF256" s="152"/>
      <c r="AG256" s="152"/>
      <c r="AH256" s="152"/>
      <c r="AI256" s="152"/>
      <c r="AJ256" s="347"/>
      <c r="AK256" s="152"/>
      <c r="AL256" s="152"/>
      <c r="AM256" s="295"/>
      <c r="AN256" s="228"/>
      <c r="AO256" s="228"/>
      <c r="AP256" s="228"/>
      <c r="AQ256" s="228"/>
      <c r="AR256" s="228"/>
      <c r="AS256" s="348"/>
      <c r="AT256" s="264">
        <f t="shared" si="174"/>
        <v>0</v>
      </c>
      <c r="AU256" s="259"/>
      <c r="AV256" s="265">
        <f t="shared" si="201"/>
        <v>0</v>
      </c>
      <c r="AX256" s="265">
        <f t="shared" si="205"/>
        <v>0</v>
      </c>
      <c r="AZ256" s="492">
        <f t="shared" si="202"/>
        <v>0</v>
      </c>
      <c r="BB256" s="492">
        <f t="shared" si="203"/>
        <v>0</v>
      </c>
      <c r="BD256" s="265">
        <f t="shared" si="206"/>
        <v>0</v>
      </c>
      <c r="BE256" s="105"/>
      <c r="BF256" s="105"/>
      <c r="BG256" s="105"/>
      <c r="BH256" s="105"/>
      <c r="BI256" s="105"/>
      <c r="BJ256" s="105"/>
    </row>
    <row r="257" spans="2:62" ht="20.100000000000001" hidden="1" customHeight="1" outlineLevel="1">
      <c r="B257" s="100"/>
      <c r="C257" s="908"/>
      <c r="D257" s="909"/>
      <c r="E257" s="909"/>
      <c r="F257" s="910"/>
      <c r="G257" s="890"/>
      <c r="H257" s="891"/>
      <c r="I257" s="152"/>
      <c r="J257" s="152"/>
      <c r="K257" s="152"/>
      <c r="L257" s="152"/>
      <c r="M257" s="152"/>
      <c r="N257" s="152"/>
      <c r="O257" s="152"/>
      <c r="P257" s="153"/>
      <c r="Q257" s="153"/>
      <c r="R257" s="156">
        <f t="shared" si="197"/>
        <v>0</v>
      </c>
      <c r="S257" s="156">
        <f t="shared" si="198"/>
        <v>0</v>
      </c>
      <c r="U257" s="157">
        <f t="shared" si="204"/>
        <v>0</v>
      </c>
      <c r="W257" s="152"/>
      <c r="X257" s="152"/>
      <c r="Y257" s="152"/>
      <c r="Z257" s="152"/>
      <c r="AA257" s="152"/>
      <c r="AB257" s="152"/>
      <c r="AC257" s="347"/>
      <c r="AD257" s="152"/>
      <c r="AE257" s="152"/>
      <c r="AF257" s="152"/>
      <c r="AG257" s="152"/>
      <c r="AH257" s="152"/>
      <c r="AI257" s="152"/>
      <c r="AJ257" s="347"/>
      <c r="AK257" s="152"/>
      <c r="AL257" s="152"/>
      <c r="AM257" s="295"/>
      <c r="AN257" s="228"/>
      <c r="AO257" s="228"/>
      <c r="AP257" s="228"/>
      <c r="AQ257" s="228"/>
      <c r="AR257" s="228"/>
      <c r="AS257" s="348"/>
      <c r="AT257" s="264">
        <f t="shared" si="174"/>
        <v>0</v>
      </c>
      <c r="AU257" s="259"/>
      <c r="AV257" s="265">
        <f t="shared" si="201"/>
        <v>0</v>
      </c>
      <c r="AX257" s="265">
        <f t="shared" si="205"/>
        <v>0</v>
      </c>
      <c r="AZ257" s="492">
        <f t="shared" si="202"/>
        <v>0</v>
      </c>
      <c r="BB257" s="492">
        <f t="shared" si="203"/>
        <v>0</v>
      </c>
      <c r="BD257" s="265">
        <f t="shared" si="206"/>
        <v>0</v>
      </c>
      <c r="BE257" s="105"/>
      <c r="BF257" s="105"/>
      <c r="BG257" s="105"/>
      <c r="BH257" s="105"/>
      <c r="BI257" s="105"/>
      <c r="BJ257" s="105"/>
    </row>
    <row r="258" spans="2:62" ht="20.100000000000001" hidden="1" customHeight="1" outlineLevel="1">
      <c r="B258" s="100"/>
      <c r="C258" s="908"/>
      <c r="D258" s="909"/>
      <c r="E258" s="909"/>
      <c r="F258" s="910"/>
      <c r="G258" s="890"/>
      <c r="H258" s="891"/>
      <c r="I258" s="152"/>
      <c r="J258" s="152"/>
      <c r="K258" s="152"/>
      <c r="L258" s="152"/>
      <c r="M258" s="152"/>
      <c r="N258" s="152"/>
      <c r="O258" s="152"/>
      <c r="P258" s="153"/>
      <c r="Q258" s="153"/>
      <c r="R258" s="156">
        <f t="shared" si="197"/>
        <v>0</v>
      </c>
      <c r="S258" s="156">
        <f t="shared" si="198"/>
        <v>0</v>
      </c>
      <c r="U258" s="157">
        <f t="shared" si="204"/>
        <v>0</v>
      </c>
      <c r="W258" s="152"/>
      <c r="X258" s="152"/>
      <c r="Y258" s="152"/>
      <c r="Z258" s="152"/>
      <c r="AA258" s="152"/>
      <c r="AB258" s="152"/>
      <c r="AC258" s="347"/>
      <c r="AD258" s="152"/>
      <c r="AE258" s="152"/>
      <c r="AF258" s="152"/>
      <c r="AG258" s="152"/>
      <c r="AH258" s="152"/>
      <c r="AI258" s="152"/>
      <c r="AJ258" s="347"/>
      <c r="AK258" s="152"/>
      <c r="AL258" s="152"/>
      <c r="AM258" s="295"/>
      <c r="AN258" s="228"/>
      <c r="AO258" s="228"/>
      <c r="AP258" s="228"/>
      <c r="AQ258" s="228"/>
      <c r="AR258" s="228"/>
      <c r="AS258" s="348"/>
      <c r="AT258" s="264">
        <f t="shared" si="174"/>
        <v>0</v>
      </c>
      <c r="AU258" s="259"/>
      <c r="AV258" s="265">
        <f t="shared" si="201"/>
        <v>0</v>
      </c>
      <c r="AX258" s="265">
        <f t="shared" si="205"/>
        <v>0</v>
      </c>
      <c r="AZ258" s="492">
        <f t="shared" si="202"/>
        <v>0</v>
      </c>
      <c r="BB258" s="492">
        <f t="shared" si="203"/>
        <v>0</v>
      </c>
      <c r="BD258" s="265">
        <f t="shared" si="206"/>
        <v>0</v>
      </c>
      <c r="BE258" s="105"/>
      <c r="BF258" s="105"/>
      <c r="BG258" s="105"/>
      <c r="BH258" s="105"/>
      <c r="BI258" s="105"/>
      <c r="BJ258" s="105"/>
    </row>
    <row r="259" spans="2:62" ht="20.100000000000001" hidden="1" customHeight="1" outlineLevel="1">
      <c r="B259" s="100"/>
      <c r="C259" s="908"/>
      <c r="D259" s="909"/>
      <c r="E259" s="909"/>
      <c r="F259" s="910"/>
      <c r="G259" s="890"/>
      <c r="H259" s="891"/>
      <c r="I259" s="152"/>
      <c r="J259" s="152"/>
      <c r="K259" s="152"/>
      <c r="L259" s="152"/>
      <c r="M259" s="152"/>
      <c r="N259" s="152"/>
      <c r="O259" s="152"/>
      <c r="P259" s="153"/>
      <c r="Q259" s="153"/>
      <c r="R259" s="156">
        <f t="shared" si="197"/>
        <v>0</v>
      </c>
      <c r="S259" s="156">
        <f t="shared" si="198"/>
        <v>0</v>
      </c>
      <c r="U259" s="157">
        <f t="shared" si="204"/>
        <v>0</v>
      </c>
      <c r="W259" s="152"/>
      <c r="X259" s="152"/>
      <c r="Y259" s="152"/>
      <c r="Z259" s="152"/>
      <c r="AA259" s="152"/>
      <c r="AB259" s="152"/>
      <c r="AC259" s="347"/>
      <c r="AD259" s="152"/>
      <c r="AE259" s="152"/>
      <c r="AF259" s="152"/>
      <c r="AG259" s="152"/>
      <c r="AH259" s="152"/>
      <c r="AI259" s="152"/>
      <c r="AJ259" s="347"/>
      <c r="AK259" s="152"/>
      <c r="AL259" s="152"/>
      <c r="AM259" s="295"/>
      <c r="AN259" s="228"/>
      <c r="AO259" s="228"/>
      <c r="AP259" s="228"/>
      <c r="AQ259" s="228"/>
      <c r="AR259" s="228"/>
      <c r="AS259" s="348"/>
      <c r="AT259" s="264">
        <f t="shared" si="174"/>
        <v>0</v>
      </c>
      <c r="AU259" s="259"/>
      <c r="AV259" s="265">
        <f t="shared" si="201"/>
        <v>0</v>
      </c>
      <c r="AX259" s="265">
        <f t="shared" si="205"/>
        <v>0</v>
      </c>
      <c r="AZ259" s="492">
        <f t="shared" si="202"/>
        <v>0</v>
      </c>
      <c r="BB259" s="492">
        <f t="shared" si="203"/>
        <v>0</v>
      </c>
      <c r="BD259" s="265">
        <f t="shared" si="206"/>
        <v>0</v>
      </c>
      <c r="BE259" s="105"/>
      <c r="BF259" s="105"/>
      <c r="BG259" s="105"/>
      <c r="BH259" s="105"/>
      <c r="BI259" s="105"/>
      <c r="BJ259" s="105"/>
    </row>
    <row r="260" spans="2:62" ht="20.100000000000001" hidden="1" customHeight="1" outlineLevel="1">
      <c r="B260" s="100"/>
      <c r="C260" s="908"/>
      <c r="D260" s="909"/>
      <c r="E260" s="909"/>
      <c r="F260" s="910"/>
      <c r="G260" s="890"/>
      <c r="H260" s="891"/>
      <c r="I260" s="152"/>
      <c r="J260" s="152"/>
      <c r="K260" s="152"/>
      <c r="L260" s="152"/>
      <c r="M260" s="152"/>
      <c r="N260" s="152"/>
      <c r="O260" s="152"/>
      <c r="P260" s="153"/>
      <c r="Q260" s="153"/>
      <c r="R260" s="156">
        <f t="shared" si="197"/>
        <v>0</v>
      </c>
      <c r="S260" s="156">
        <f t="shared" si="198"/>
        <v>0</v>
      </c>
      <c r="U260" s="157">
        <f t="shared" si="204"/>
        <v>0</v>
      </c>
      <c r="W260" s="152"/>
      <c r="X260" s="152"/>
      <c r="Y260" s="152"/>
      <c r="Z260" s="152"/>
      <c r="AA260" s="152"/>
      <c r="AB260" s="152"/>
      <c r="AC260" s="347"/>
      <c r="AD260" s="152"/>
      <c r="AE260" s="152"/>
      <c r="AF260" s="152"/>
      <c r="AG260" s="152"/>
      <c r="AH260" s="152"/>
      <c r="AI260" s="152"/>
      <c r="AJ260" s="347"/>
      <c r="AK260" s="152"/>
      <c r="AL260" s="152"/>
      <c r="AM260" s="295"/>
      <c r="AN260" s="228"/>
      <c r="AO260" s="228"/>
      <c r="AP260" s="228"/>
      <c r="AQ260" s="228"/>
      <c r="AR260" s="228"/>
      <c r="AS260" s="348"/>
      <c r="AT260" s="264">
        <f t="shared" si="174"/>
        <v>0</v>
      </c>
      <c r="AU260" s="259"/>
      <c r="AV260" s="265">
        <f t="shared" si="201"/>
        <v>0</v>
      </c>
      <c r="AX260" s="265">
        <f t="shared" si="205"/>
        <v>0</v>
      </c>
      <c r="AZ260" s="492">
        <f t="shared" si="202"/>
        <v>0</v>
      </c>
      <c r="BB260" s="492">
        <f t="shared" si="203"/>
        <v>0</v>
      </c>
      <c r="BD260" s="265">
        <f t="shared" si="206"/>
        <v>0</v>
      </c>
      <c r="BE260" s="105"/>
      <c r="BF260" s="105"/>
      <c r="BG260" s="105"/>
      <c r="BH260" s="105"/>
      <c r="BI260" s="105"/>
      <c r="BJ260" s="105"/>
    </row>
    <row r="261" spans="2:62" ht="20.100000000000001" hidden="1" customHeight="1" outlineLevel="1">
      <c r="B261" s="100"/>
      <c r="C261" s="908"/>
      <c r="D261" s="909"/>
      <c r="E261" s="909"/>
      <c r="F261" s="910"/>
      <c r="G261" s="890"/>
      <c r="H261" s="891"/>
      <c r="I261" s="152"/>
      <c r="J261" s="152"/>
      <c r="K261" s="152"/>
      <c r="L261" s="152"/>
      <c r="M261" s="152"/>
      <c r="N261" s="152"/>
      <c r="O261" s="152"/>
      <c r="P261" s="153"/>
      <c r="Q261" s="153"/>
      <c r="R261" s="156">
        <f t="shared" si="197"/>
        <v>0</v>
      </c>
      <c r="S261" s="156">
        <f t="shared" si="198"/>
        <v>0</v>
      </c>
      <c r="U261" s="157">
        <f t="shared" si="204"/>
        <v>0</v>
      </c>
      <c r="W261" s="152"/>
      <c r="X261" s="152"/>
      <c r="Y261" s="152"/>
      <c r="Z261" s="152"/>
      <c r="AA261" s="152"/>
      <c r="AB261" s="152"/>
      <c r="AC261" s="347"/>
      <c r="AD261" s="152"/>
      <c r="AE261" s="152"/>
      <c r="AF261" s="152"/>
      <c r="AG261" s="152"/>
      <c r="AH261" s="152"/>
      <c r="AI261" s="152"/>
      <c r="AJ261" s="347"/>
      <c r="AK261" s="152"/>
      <c r="AL261" s="152"/>
      <c r="AM261" s="295"/>
      <c r="AN261" s="228"/>
      <c r="AO261" s="228"/>
      <c r="AP261" s="228"/>
      <c r="AQ261" s="228"/>
      <c r="AR261" s="228"/>
      <c r="AS261" s="348"/>
      <c r="AT261" s="264">
        <f t="shared" si="174"/>
        <v>0</v>
      </c>
      <c r="AU261" s="259"/>
      <c r="AV261" s="265">
        <f t="shared" si="201"/>
        <v>0</v>
      </c>
      <c r="AX261" s="265">
        <f t="shared" si="205"/>
        <v>0</v>
      </c>
      <c r="AZ261" s="492">
        <f t="shared" si="202"/>
        <v>0</v>
      </c>
      <c r="BB261" s="492">
        <f t="shared" si="203"/>
        <v>0</v>
      </c>
      <c r="BD261" s="265">
        <f t="shared" si="206"/>
        <v>0</v>
      </c>
      <c r="BE261" s="105"/>
      <c r="BF261" s="105"/>
      <c r="BG261" s="105"/>
      <c r="BH261" s="105"/>
      <c r="BI261" s="105"/>
      <c r="BJ261" s="105"/>
    </row>
    <row r="262" spans="2:62" ht="20.100000000000001" hidden="1" customHeight="1" outlineLevel="1">
      <c r="B262" s="100"/>
      <c r="C262" s="908"/>
      <c r="D262" s="909"/>
      <c r="E262" s="909"/>
      <c r="F262" s="910"/>
      <c r="G262" s="890"/>
      <c r="H262" s="891"/>
      <c r="I262" s="152"/>
      <c r="J262" s="152"/>
      <c r="K262" s="152"/>
      <c r="L262" s="152"/>
      <c r="M262" s="152"/>
      <c r="N262" s="152"/>
      <c r="O262" s="152"/>
      <c r="P262" s="153"/>
      <c r="Q262" s="153"/>
      <c r="R262" s="156">
        <f t="shared" si="197"/>
        <v>0</v>
      </c>
      <c r="S262" s="156">
        <f t="shared" si="198"/>
        <v>0</v>
      </c>
      <c r="U262" s="157">
        <f t="shared" si="204"/>
        <v>0</v>
      </c>
      <c r="W262" s="152"/>
      <c r="X262" s="152"/>
      <c r="Y262" s="152"/>
      <c r="Z262" s="152"/>
      <c r="AA262" s="152"/>
      <c r="AB262" s="152"/>
      <c r="AC262" s="347"/>
      <c r="AD262" s="152"/>
      <c r="AE262" s="152"/>
      <c r="AF262" s="152"/>
      <c r="AG262" s="152"/>
      <c r="AH262" s="152"/>
      <c r="AI262" s="152"/>
      <c r="AJ262" s="347"/>
      <c r="AK262" s="152"/>
      <c r="AL262" s="152"/>
      <c r="AM262" s="295"/>
      <c r="AN262" s="228"/>
      <c r="AO262" s="228"/>
      <c r="AP262" s="228"/>
      <c r="AQ262" s="228"/>
      <c r="AR262" s="228"/>
      <c r="AS262" s="348"/>
      <c r="AT262" s="264">
        <f t="shared" si="174"/>
        <v>0</v>
      </c>
      <c r="AU262" s="259"/>
      <c r="AV262" s="265">
        <f t="shared" si="201"/>
        <v>0</v>
      </c>
      <c r="AX262" s="265">
        <f t="shared" si="205"/>
        <v>0</v>
      </c>
      <c r="AZ262" s="492">
        <f t="shared" si="202"/>
        <v>0</v>
      </c>
      <c r="BB262" s="492">
        <f t="shared" si="203"/>
        <v>0</v>
      </c>
      <c r="BD262" s="265">
        <f t="shared" si="206"/>
        <v>0</v>
      </c>
      <c r="BE262" s="105"/>
      <c r="BF262" s="105"/>
      <c r="BG262" s="105"/>
      <c r="BH262" s="105"/>
      <c r="BI262" s="105"/>
      <c r="BJ262" s="105"/>
    </row>
    <row r="263" spans="2:62" ht="20.100000000000001" hidden="1" customHeight="1" outlineLevel="1">
      <c r="B263" s="100"/>
      <c r="C263" s="908"/>
      <c r="D263" s="909"/>
      <c r="E263" s="909"/>
      <c r="F263" s="910"/>
      <c r="G263" s="890"/>
      <c r="H263" s="891"/>
      <c r="I263" s="152"/>
      <c r="J263" s="152"/>
      <c r="K263" s="152"/>
      <c r="L263" s="152"/>
      <c r="M263" s="152"/>
      <c r="N263" s="152"/>
      <c r="O263" s="152"/>
      <c r="P263" s="153"/>
      <c r="Q263" s="153"/>
      <c r="R263" s="156">
        <f t="shared" si="197"/>
        <v>0</v>
      </c>
      <c r="S263" s="156">
        <f t="shared" si="198"/>
        <v>0</v>
      </c>
      <c r="U263" s="157">
        <f t="shared" si="204"/>
        <v>0</v>
      </c>
      <c r="W263" s="152"/>
      <c r="X263" s="152"/>
      <c r="Y263" s="152"/>
      <c r="Z263" s="152"/>
      <c r="AA263" s="152"/>
      <c r="AB263" s="152"/>
      <c r="AC263" s="347"/>
      <c r="AD263" s="152"/>
      <c r="AE263" s="152"/>
      <c r="AF263" s="152"/>
      <c r="AG263" s="152"/>
      <c r="AH263" s="152"/>
      <c r="AI263" s="152"/>
      <c r="AJ263" s="347"/>
      <c r="AK263" s="152"/>
      <c r="AL263" s="152"/>
      <c r="AM263" s="295"/>
      <c r="AN263" s="228"/>
      <c r="AO263" s="228"/>
      <c r="AP263" s="228"/>
      <c r="AQ263" s="228"/>
      <c r="AR263" s="228"/>
      <c r="AS263" s="348"/>
      <c r="AT263" s="264">
        <f t="shared" si="174"/>
        <v>0</v>
      </c>
      <c r="AU263" s="259"/>
      <c r="AV263" s="265">
        <f t="shared" si="201"/>
        <v>0</v>
      </c>
      <c r="AX263" s="265">
        <f t="shared" si="205"/>
        <v>0</v>
      </c>
      <c r="AZ263" s="492">
        <f t="shared" si="202"/>
        <v>0</v>
      </c>
      <c r="BB263" s="492">
        <f t="shared" si="203"/>
        <v>0</v>
      </c>
      <c r="BD263" s="265">
        <f t="shared" si="206"/>
        <v>0</v>
      </c>
      <c r="BE263" s="105"/>
      <c r="BF263" s="105"/>
      <c r="BG263" s="105"/>
      <c r="BH263" s="105"/>
      <c r="BI263" s="105"/>
      <c r="BJ263" s="105"/>
    </row>
    <row r="264" spans="2:62" ht="20.100000000000001" hidden="1" customHeight="1" outlineLevel="1">
      <c r="B264" s="100"/>
      <c r="C264" s="908"/>
      <c r="D264" s="909"/>
      <c r="E264" s="909"/>
      <c r="F264" s="910"/>
      <c r="G264" s="890"/>
      <c r="H264" s="891"/>
      <c r="I264" s="152"/>
      <c r="J264" s="152"/>
      <c r="K264" s="152"/>
      <c r="L264" s="152"/>
      <c r="M264" s="152"/>
      <c r="N264" s="152"/>
      <c r="O264" s="152"/>
      <c r="P264" s="153"/>
      <c r="Q264" s="153"/>
      <c r="R264" s="156">
        <f t="shared" si="197"/>
        <v>0</v>
      </c>
      <c r="S264" s="156">
        <f t="shared" si="198"/>
        <v>0</v>
      </c>
      <c r="U264" s="157">
        <f t="shared" si="204"/>
        <v>0</v>
      </c>
      <c r="W264" s="152"/>
      <c r="X264" s="152"/>
      <c r="Y264" s="152"/>
      <c r="Z264" s="152"/>
      <c r="AA264" s="152"/>
      <c r="AB264" s="152"/>
      <c r="AC264" s="347"/>
      <c r="AD264" s="152"/>
      <c r="AE264" s="152"/>
      <c r="AF264" s="152"/>
      <c r="AG264" s="152"/>
      <c r="AH264" s="152"/>
      <c r="AI264" s="152"/>
      <c r="AJ264" s="347"/>
      <c r="AK264" s="152"/>
      <c r="AL264" s="152"/>
      <c r="AM264" s="295"/>
      <c r="AN264" s="228"/>
      <c r="AO264" s="228"/>
      <c r="AP264" s="228"/>
      <c r="AQ264" s="228"/>
      <c r="AR264" s="228"/>
      <c r="AS264" s="348"/>
      <c r="AT264" s="264">
        <f t="shared" si="174"/>
        <v>0</v>
      </c>
      <c r="AU264" s="259"/>
      <c r="AV264" s="265">
        <f t="shared" si="201"/>
        <v>0</v>
      </c>
      <c r="AX264" s="265">
        <f t="shared" si="205"/>
        <v>0</v>
      </c>
      <c r="AZ264" s="492">
        <f t="shared" si="202"/>
        <v>0</v>
      </c>
      <c r="BB264" s="492">
        <f t="shared" si="203"/>
        <v>0</v>
      </c>
      <c r="BD264" s="265">
        <f t="shared" si="206"/>
        <v>0</v>
      </c>
      <c r="BE264" s="105"/>
      <c r="BF264" s="105"/>
      <c r="BG264" s="105"/>
      <c r="BH264" s="105"/>
      <c r="BI264" s="105"/>
      <c r="BJ264" s="105"/>
    </row>
    <row r="265" spans="2:62" ht="20.100000000000001" hidden="1" customHeight="1" outlineLevel="1">
      <c r="B265" s="100"/>
      <c r="C265" s="908"/>
      <c r="D265" s="909"/>
      <c r="E265" s="909"/>
      <c r="F265" s="910"/>
      <c r="G265" s="890"/>
      <c r="H265" s="891"/>
      <c r="I265" s="152"/>
      <c r="J265" s="152"/>
      <c r="K265" s="152"/>
      <c r="L265" s="152"/>
      <c r="M265" s="152"/>
      <c r="N265" s="152"/>
      <c r="O265" s="152"/>
      <c r="P265" s="153"/>
      <c r="Q265" s="153"/>
      <c r="R265" s="156">
        <f t="shared" si="197"/>
        <v>0</v>
      </c>
      <c r="S265" s="156">
        <f t="shared" si="198"/>
        <v>0</v>
      </c>
      <c r="U265" s="157">
        <f t="shared" si="204"/>
        <v>0</v>
      </c>
      <c r="W265" s="152"/>
      <c r="X265" s="152"/>
      <c r="Y265" s="152"/>
      <c r="Z265" s="152"/>
      <c r="AA265" s="152"/>
      <c r="AB265" s="152"/>
      <c r="AC265" s="347"/>
      <c r="AD265" s="152"/>
      <c r="AE265" s="152"/>
      <c r="AF265" s="152"/>
      <c r="AG265" s="152"/>
      <c r="AH265" s="152"/>
      <c r="AI265" s="152"/>
      <c r="AJ265" s="347"/>
      <c r="AK265" s="152"/>
      <c r="AL265" s="152"/>
      <c r="AM265" s="295"/>
      <c r="AN265" s="228"/>
      <c r="AO265" s="228"/>
      <c r="AP265" s="228"/>
      <c r="AQ265" s="228"/>
      <c r="AR265" s="228"/>
      <c r="AS265" s="348"/>
      <c r="AT265" s="264">
        <f t="shared" si="174"/>
        <v>0</v>
      </c>
      <c r="AU265" s="259"/>
      <c r="AV265" s="265">
        <f t="shared" si="201"/>
        <v>0</v>
      </c>
      <c r="AX265" s="265">
        <f t="shared" si="205"/>
        <v>0</v>
      </c>
      <c r="AZ265" s="492">
        <f t="shared" si="202"/>
        <v>0</v>
      </c>
      <c r="BB265" s="492">
        <f t="shared" si="203"/>
        <v>0</v>
      </c>
      <c r="BD265" s="265">
        <f t="shared" si="206"/>
        <v>0</v>
      </c>
      <c r="BE265" s="105"/>
      <c r="BF265" s="105"/>
      <c r="BG265" s="105"/>
      <c r="BH265" s="105"/>
      <c r="BI265" s="105"/>
      <c r="BJ265" s="105"/>
    </row>
    <row r="266" spans="2:62" ht="9.9499999999999993" hidden="1" customHeight="1" outlineLevel="1">
      <c r="B266" s="101"/>
      <c r="C266" s="208"/>
      <c r="D266" s="208"/>
      <c r="E266" s="208"/>
      <c r="F266" s="208"/>
      <c r="G266" s="237"/>
      <c r="H266" s="207"/>
      <c r="I266" s="257"/>
      <c r="J266" s="257"/>
      <c r="K266" s="257"/>
      <c r="L266" s="257"/>
      <c r="M266" s="257"/>
      <c r="N266" s="257"/>
      <c r="O266" s="257"/>
      <c r="P266" s="256"/>
      <c r="Q266" s="102"/>
      <c r="R266" s="102"/>
      <c r="S266" s="102"/>
      <c r="U266" s="98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Z266" s="493"/>
      <c r="BE266" s="105"/>
      <c r="BF266" s="105"/>
      <c r="BG266" s="105"/>
      <c r="BH266" s="105"/>
      <c r="BI266" s="105"/>
      <c r="BJ266" s="105"/>
    </row>
    <row r="267" spans="2:62" ht="20.100000000000001" customHeight="1" collapsed="1">
      <c r="B267" s="8">
        <f>B250+1</f>
        <v>16</v>
      </c>
      <c r="C267" s="916"/>
      <c r="D267" s="917"/>
      <c r="E267" s="917"/>
      <c r="F267" s="918"/>
      <c r="G267" s="429"/>
      <c r="H267" s="206">
        <v>1</v>
      </c>
      <c r="I267" s="642">
        <f t="shared" ref="I267" si="207">$H267*SUM(I268:I282)</f>
        <v>0</v>
      </c>
      <c r="J267" s="643">
        <f t="shared" ref="J267:O267" si="208">$H267*SUM(J268:J282)</f>
        <v>0</v>
      </c>
      <c r="K267" s="644">
        <f t="shared" si="208"/>
        <v>0</v>
      </c>
      <c r="L267" s="645">
        <f t="shared" si="208"/>
        <v>0</v>
      </c>
      <c r="M267" s="645">
        <f t="shared" si="208"/>
        <v>0</v>
      </c>
      <c r="N267" s="644">
        <f t="shared" si="208"/>
        <v>0</v>
      </c>
      <c r="O267" s="642">
        <f t="shared" si="208"/>
        <v>0</v>
      </c>
      <c r="P267" s="209">
        <f t="shared" ref="P267:Q267" si="209">$H267*SUM(P268:P282)</f>
        <v>0</v>
      </c>
      <c r="Q267" s="210">
        <f t="shared" si="209"/>
        <v>0</v>
      </c>
      <c r="R267" s="136">
        <f t="shared" ref="R267:R282" si="210">P267*(1+Gewinn)*(1+SicherheitAngebot)</f>
        <v>0</v>
      </c>
      <c r="S267" s="137">
        <f t="shared" ref="S267:S282" si="211">Q267*(1+MGKZ)*(1+Gewinn)*(1+SicherheitAngebot)</f>
        <v>0</v>
      </c>
      <c r="U267" s="10">
        <f>I267*$I$7+J267*$J$7+K267*$K$7+L267*$L$7+M267*$M$7+N267*$N$7+O267*$O$7+R267+S267</f>
        <v>0</v>
      </c>
      <c r="W267" s="646">
        <f t="shared" ref="W267:AB267" si="212">$H267*SUM(W268:W282)</f>
        <v>0</v>
      </c>
      <c r="X267" s="647">
        <f t="shared" si="212"/>
        <v>0</v>
      </c>
      <c r="Y267" s="648">
        <f t="shared" si="212"/>
        <v>0</v>
      </c>
      <c r="Z267" s="649">
        <f t="shared" si="212"/>
        <v>0</v>
      </c>
      <c r="AA267" s="648">
        <f t="shared" si="212"/>
        <v>0</v>
      </c>
      <c r="AB267" s="646">
        <f t="shared" si="212"/>
        <v>0</v>
      </c>
      <c r="AC267" s="258"/>
      <c r="AD267" s="646">
        <f t="shared" ref="AD267:AM267" si="213">$H267*SUM(AD268:AD282)</f>
        <v>0</v>
      </c>
      <c r="AE267" s="647">
        <f t="shared" si="213"/>
        <v>0</v>
      </c>
      <c r="AF267" s="648">
        <f t="shared" si="213"/>
        <v>0</v>
      </c>
      <c r="AG267" s="649">
        <f t="shared" si="213"/>
        <v>0</v>
      </c>
      <c r="AH267" s="648">
        <f t="shared" si="213"/>
        <v>0</v>
      </c>
      <c r="AI267" s="646">
        <f t="shared" si="213"/>
        <v>0</v>
      </c>
      <c r="AJ267" s="258"/>
      <c r="AK267" s="653">
        <f t="shared" si="213"/>
        <v>0</v>
      </c>
      <c r="AL267" s="653">
        <f t="shared" si="213"/>
        <v>0</v>
      </c>
      <c r="AM267" s="653">
        <f t="shared" si="213"/>
        <v>0</v>
      </c>
      <c r="AN267" s="227">
        <f>$H267*SUM(AN268:AN282)*(1+Gewinn)*(1+SicherheitAngebot)</f>
        <v>0</v>
      </c>
      <c r="AO267" s="227">
        <f>$H267*SUM(AO268:AO282)*(1+Gewinn)*(1+SicherheitAngebot)</f>
        <v>0</v>
      </c>
      <c r="AP267" s="227">
        <f>$H267*SUM(AP268:AP282)*(1+Gewinn)*(1+SicherheitAngebot)</f>
        <v>0</v>
      </c>
      <c r="AQ267" s="227">
        <f>$H267*SUM(AQ268:AQ282)*(1+Gewinn)*(1+SicherheitAngebot)</f>
        <v>0</v>
      </c>
      <c r="AR267" s="227">
        <f>$H267*SUM(AR268:AR282)*(1+Gewinn)*(1+SicherheitAngebot)</f>
        <v>0</v>
      </c>
      <c r="AS267" s="262"/>
      <c r="AT267" s="263">
        <f t="shared" si="174"/>
        <v>0</v>
      </c>
      <c r="AU267" s="259"/>
      <c r="AV267" s="491">
        <f>AK267*$AK$7+AL267*$AL$7+AM267*$AM$7+SUM(AN267:AR267)+AT267/Zuschläge_IBN+AT267</f>
        <v>0</v>
      </c>
      <c r="AX267" s="685">
        <f>U267+AV267</f>
        <v>0</v>
      </c>
      <c r="AZ267" s="490">
        <f>IF(H267&gt;0,U267/(1+SicherheitAngebot)*(1+Sicherheit),0)</f>
        <v>0</v>
      </c>
      <c r="BB267" s="490">
        <f>IF(H267&gt;0,AV267/(1+SicherheitAngebot)*(1+Sicherheit),0)</f>
        <v>0</v>
      </c>
      <c r="BD267" s="490">
        <f>AZ267+BB267</f>
        <v>0</v>
      </c>
      <c r="BE267" s="105"/>
      <c r="BF267" s="105"/>
      <c r="BG267" s="105"/>
      <c r="BH267" s="105"/>
      <c r="BI267" s="105"/>
      <c r="BJ267" s="105"/>
    </row>
    <row r="268" spans="2:62" ht="20.100000000000001" hidden="1" customHeight="1" outlineLevel="1">
      <c r="B268" s="99"/>
      <c r="C268" s="908"/>
      <c r="D268" s="909"/>
      <c r="E268" s="909"/>
      <c r="F268" s="910"/>
      <c r="G268" s="890"/>
      <c r="H268" s="901"/>
      <c r="I268" s="152"/>
      <c r="J268" s="152"/>
      <c r="K268" s="152"/>
      <c r="L268" s="152"/>
      <c r="M268" s="152"/>
      <c r="N268" s="152"/>
      <c r="O268" s="152"/>
      <c r="P268" s="153"/>
      <c r="Q268" s="153"/>
      <c r="R268" s="156">
        <f t="shared" si="210"/>
        <v>0</v>
      </c>
      <c r="S268" s="156">
        <f t="shared" si="211"/>
        <v>0</v>
      </c>
      <c r="U268" s="157">
        <f>I268*$I$7+J268*$J$7+K268*$K$7+L268*$L$7+M268*$M$7+N268*$N$7+O268*$O$7+R268+S268</f>
        <v>0</v>
      </c>
      <c r="W268" s="152"/>
      <c r="X268" s="152"/>
      <c r="Y268" s="152"/>
      <c r="Z268" s="152"/>
      <c r="AA268" s="152"/>
      <c r="AB268" s="152"/>
      <c r="AC268" s="347"/>
      <c r="AD268" s="152"/>
      <c r="AE268" s="152"/>
      <c r="AF268" s="152"/>
      <c r="AG268" s="152"/>
      <c r="AH268" s="152"/>
      <c r="AI268" s="152"/>
      <c r="AJ268" s="347"/>
      <c r="AK268" s="152"/>
      <c r="AL268" s="152"/>
      <c r="AM268" s="295"/>
      <c r="AN268" s="228"/>
      <c r="AO268" s="228"/>
      <c r="AP268" s="228"/>
      <c r="AQ268" s="228"/>
      <c r="AR268" s="228"/>
      <c r="AS268" s="348"/>
      <c r="AT268" s="264">
        <f t="shared" si="174"/>
        <v>0</v>
      </c>
      <c r="AU268" s="259"/>
      <c r="AV268" s="265">
        <f t="shared" ref="AV268:AV282" si="214">AK268*$AK$7+AL268*$AL$7+AM268*$AM$7+SUM(AN268:AR268)*(1+Gewinn)*(1+SicherheitAngebot)+AT268/Zuschläge_IBN+AT268</f>
        <v>0</v>
      </c>
      <c r="AX268" s="265">
        <f>U268+AV268</f>
        <v>0</v>
      </c>
      <c r="AZ268" s="492">
        <f t="shared" ref="AZ268:AZ282" si="215">U268/(1+SicherheitAngebot)*(1+Sicherheit)</f>
        <v>0</v>
      </c>
      <c r="BB268" s="492">
        <f t="shared" ref="BB268:BB282" si="216">AV268/(1+SicherheitAngebot)*(1+Sicherheit)</f>
        <v>0</v>
      </c>
      <c r="BD268" s="265">
        <f>AZ268+BB268</f>
        <v>0</v>
      </c>
      <c r="BE268" s="105"/>
      <c r="BF268" s="105"/>
      <c r="BG268" s="105"/>
      <c r="BH268" s="105"/>
      <c r="BI268" s="105"/>
      <c r="BJ268" s="105"/>
    </row>
    <row r="269" spans="2:62" ht="20.100000000000001" hidden="1" customHeight="1" outlineLevel="1">
      <c r="B269" s="100"/>
      <c r="C269" s="908"/>
      <c r="D269" s="909"/>
      <c r="E269" s="909"/>
      <c r="F269" s="910"/>
      <c r="G269" s="890"/>
      <c r="H269" s="891"/>
      <c r="I269" s="152"/>
      <c r="J269" s="152"/>
      <c r="K269" s="152"/>
      <c r="L269" s="152"/>
      <c r="M269" s="152"/>
      <c r="N269" s="152"/>
      <c r="O269" s="152"/>
      <c r="P269" s="153"/>
      <c r="Q269" s="153"/>
      <c r="R269" s="156">
        <f t="shared" si="210"/>
        <v>0</v>
      </c>
      <c r="S269" s="156">
        <f t="shared" si="211"/>
        <v>0</v>
      </c>
      <c r="U269" s="157">
        <f t="shared" ref="U269:U282" si="217">I269*$I$7+J269*$J$7+K269*$K$7+L269*$L$7+M269*$M$7+N269*$N$7+O269*$O$7+R269+S269</f>
        <v>0</v>
      </c>
      <c r="W269" s="152"/>
      <c r="X269" s="152"/>
      <c r="Y269" s="152"/>
      <c r="Z269" s="152"/>
      <c r="AA269" s="152"/>
      <c r="AB269" s="152"/>
      <c r="AC269" s="347"/>
      <c r="AD269" s="152"/>
      <c r="AE269" s="152"/>
      <c r="AF269" s="152"/>
      <c r="AG269" s="152"/>
      <c r="AH269" s="152"/>
      <c r="AI269" s="152"/>
      <c r="AJ269" s="347"/>
      <c r="AK269" s="152"/>
      <c r="AL269" s="152"/>
      <c r="AM269" s="295"/>
      <c r="AN269" s="228"/>
      <c r="AO269" s="228"/>
      <c r="AP269" s="228"/>
      <c r="AQ269" s="228"/>
      <c r="AR269" s="228"/>
      <c r="AS269" s="348"/>
      <c r="AT269" s="264">
        <f t="shared" si="174"/>
        <v>0</v>
      </c>
      <c r="AU269" s="259"/>
      <c r="AV269" s="265">
        <f t="shared" si="214"/>
        <v>0</v>
      </c>
      <c r="AX269" s="265">
        <f t="shared" ref="AX269:AX282" si="218">U269+AV269</f>
        <v>0</v>
      </c>
      <c r="AZ269" s="492">
        <f t="shared" si="215"/>
        <v>0</v>
      </c>
      <c r="BB269" s="492">
        <f t="shared" si="216"/>
        <v>0</v>
      </c>
      <c r="BD269" s="265">
        <f t="shared" ref="BD269:BD282" si="219">AZ269+BB269</f>
        <v>0</v>
      </c>
      <c r="BE269" s="105"/>
      <c r="BF269" s="105"/>
      <c r="BG269" s="105"/>
      <c r="BH269" s="105"/>
      <c r="BI269" s="105"/>
      <c r="BJ269" s="105"/>
    </row>
    <row r="270" spans="2:62" ht="20.100000000000001" hidden="1" customHeight="1" outlineLevel="1">
      <c r="B270" s="100"/>
      <c r="C270" s="908"/>
      <c r="D270" s="909"/>
      <c r="E270" s="909"/>
      <c r="F270" s="910"/>
      <c r="G270" s="890"/>
      <c r="H270" s="891"/>
      <c r="I270" s="152"/>
      <c r="J270" s="152"/>
      <c r="K270" s="152"/>
      <c r="L270" s="152"/>
      <c r="M270" s="152"/>
      <c r="N270" s="152"/>
      <c r="O270" s="152"/>
      <c r="P270" s="153"/>
      <c r="Q270" s="153"/>
      <c r="R270" s="156">
        <f t="shared" si="210"/>
        <v>0</v>
      </c>
      <c r="S270" s="156">
        <f t="shared" si="211"/>
        <v>0</v>
      </c>
      <c r="U270" s="157">
        <f t="shared" si="217"/>
        <v>0</v>
      </c>
      <c r="W270" s="152"/>
      <c r="X270" s="152"/>
      <c r="Y270" s="152"/>
      <c r="Z270" s="152"/>
      <c r="AA270" s="152"/>
      <c r="AB270" s="152"/>
      <c r="AC270" s="347"/>
      <c r="AD270" s="152"/>
      <c r="AE270" s="152"/>
      <c r="AF270" s="152"/>
      <c r="AG270" s="152"/>
      <c r="AH270" s="152"/>
      <c r="AI270" s="152"/>
      <c r="AJ270" s="347"/>
      <c r="AK270" s="152"/>
      <c r="AL270" s="152"/>
      <c r="AM270" s="295"/>
      <c r="AN270" s="228"/>
      <c r="AO270" s="228"/>
      <c r="AP270" s="228"/>
      <c r="AQ270" s="228"/>
      <c r="AR270" s="228"/>
      <c r="AS270" s="348"/>
      <c r="AT270" s="264">
        <f t="shared" si="174"/>
        <v>0</v>
      </c>
      <c r="AU270" s="259"/>
      <c r="AV270" s="265">
        <f t="shared" si="214"/>
        <v>0</v>
      </c>
      <c r="AX270" s="265">
        <f t="shared" si="218"/>
        <v>0</v>
      </c>
      <c r="AZ270" s="492">
        <f t="shared" si="215"/>
        <v>0</v>
      </c>
      <c r="BB270" s="492">
        <f t="shared" si="216"/>
        <v>0</v>
      </c>
      <c r="BD270" s="265">
        <f t="shared" si="219"/>
        <v>0</v>
      </c>
      <c r="BE270" s="105"/>
      <c r="BF270" s="105"/>
      <c r="BG270" s="105"/>
      <c r="BH270" s="105"/>
      <c r="BI270" s="105"/>
      <c r="BJ270" s="105"/>
    </row>
    <row r="271" spans="2:62" ht="20.100000000000001" hidden="1" customHeight="1" outlineLevel="1">
      <c r="B271" s="100"/>
      <c r="C271" s="908"/>
      <c r="D271" s="909"/>
      <c r="E271" s="909"/>
      <c r="F271" s="910"/>
      <c r="G271" s="890"/>
      <c r="H271" s="891"/>
      <c r="I271" s="152"/>
      <c r="J271" s="152"/>
      <c r="K271" s="152"/>
      <c r="L271" s="152"/>
      <c r="M271" s="152"/>
      <c r="N271" s="152"/>
      <c r="O271" s="152"/>
      <c r="P271" s="153"/>
      <c r="Q271" s="153"/>
      <c r="R271" s="156">
        <f t="shared" si="210"/>
        <v>0</v>
      </c>
      <c r="S271" s="156">
        <f t="shared" si="211"/>
        <v>0</v>
      </c>
      <c r="U271" s="157">
        <f t="shared" si="217"/>
        <v>0</v>
      </c>
      <c r="W271" s="152"/>
      <c r="X271" s="152"/>
      <c r="Y271" s="152"/>
      <c r="Z271" s="152"/>
      <c r="AA271" s="152"/>
      <c r="AB271" s="152"/>
      <c r="AC271" s="347"/>
      <c r="AD271" s="152"/>
      <c r="AE271" s="152"/>
      <c r="AF271" s="152"/>
      <c r="AG271" s="152"/>
      <c r="AH271" s="152"/>
      <c r="AI271" s="152"/>
      <c r="AJ271" s="347"/>
      <c r="AK271" s="152"/>
      <c r="AL271" s="152"/>
      <c r="AM271" s="295"/>
      <c r="AN271" s="228"/>
      <c r="AO271" s="228"/>
      <c r="AP271" s="228"/>
      <c r="AQ271" s="228"/>
      <c r="AR271" s="228"/>
      <c r="AS271" s="348"/>
      <c r="AT271" s="264">
        <f t="shared" si="174"/>
        <v>0</v>
      </c>
      <c r="AU271" s="259"/>
      <c r="AV271" s="265">
        <f t="shared" si="214"/>
        <v>0</v>
      </c>
      <c r="AX271" s="265">
        <f t="shared" si="218"/>
        <v>0</v>
      </c>
      <c r="AZ271" s="492">
        <f t="shared" si="215"/>
        <v>0</v>
      </c>
      <c r="BB271" s="492">
        <f t="shared" si="216"/>
        <v>0</v>
      </c>
      <c r="BD271" s="265">
        <f t="shared" si="219"/>
        <v>0</v>
      </c>
      <c r="BE271" s="105"/>
      <c r="BF271" s="105"/>
      <c r="BG271" s="105"/>
      <c r="BH271" s="105"/>
      <c r="BI271" s="105"/>
      <c r="BJ271" s="105"/>
    </row>
    <row r="272" spans="2:62" ht="20.100000000000001" hidden="1" customHeight="1" outlineLevel="1">
      <c r="B272" s="100"/>
      <c r="C272" s="908"/>
      <c r="D272" s="909"/>
      <c r="E272" s="909"/>
      <c r="F272" s="910"/>
      <c r="G272" s="890"/>
      <c r="H272" s="891"/>
      <c r="I272" s="152"/>
      <c r="J272" s="152"/>
      <c r="K272" s="152"/>
      <c r="L272" s="152"/>
      <c r="M272" s="152"/>
      <c r="N272" s="152"/>
      <c r="O272" s="152"/>
      <c r="P272" s="153"/>
      <c r="Q272" s="153"/>
      <c r="R272" s="156">
        <f t="shared" si="210"/>
        <v>0</v>
      </c>
      <c r="S272" s="156">
        <f t="shared" si="211"/>
        <v>0</v>
      </c>
      <c r="U272" s="157">
        <f t="shared" si="217"/>
        <v>0</v>
      </c>
      <c r="W272" s="152"/>
      <c r="X272" s="152"/>
      <c r="Y272" s="152"/>
      <c r="Z272" s="152"/>
      <c r="AA272" s="152"/>
      <c r="AB272" s="152"/>
      <c r="AC272" s="347"/>
      <c r="AD272" s="152"/>
      <c r="AE272" s="152"/>
      <c r="AF272" s="152"/>
      <c r="AG272" s="152"/>
      <c r="AH272" s="152"/>
      <c r="AI272" s="152"/>
      <c r="AJ272" s="347"/>
      <c r="AK272" s="152"/>
      <c r="AL272" s="152"/>
      <c r="AM272" s="295"/>
      <c r="AN272" s="228"/>
      <c r="AO272" s="228"/>
      <c r="AP272" s="228"/>
      <c r="AQ272" s="228"/>
      <c r="AR272" s="228"/>
      <c r="AS272" s="348"/>
      <c r="AT272" s="264">
        <f t="shared" si="174"/>
        <v>0</v>
      </c>
      <c r="AU272" s="259"/>
      <c r="AV272" s="265">
        <f t="shared" si="214"/>
        <v>0</v>
      </c>
      <c r="AX272" s="265">
        <f t="shared" si="218"/>
        <v>0</v>
      </c>
      <c r="AZ272" s="492">
        <f t="shared" si="215"/>
        <v>0</v>
      </c>
      <c r="BB272" s="492">
        <f t="shared" si="216"/>
        <v>0</v>
      </c>
      <c r="BD272" s="265">
        <f t="shared" si="219"/>
        <v>0</v>
      </c>
      <c r="BE272" s="105"/>
      <c r="BF272" s="105"/>
      <c r="BG272" s="105"/>
      <c r="BH272" s="105"/>
      <c r="BI272" s="105"/>
      <c r="BJ272" s="105"/>
    </row>
    <row r="273" spans="2:62" ht="20.100000000000001" hidden="1" customHeight="1" outlineLevel="1">
      <c r="B273" s="100"/>
      <c r="C273" s="908"/>
      <c r="D273" s="909"/>
      <c r="E273" s="909"/>
      <c r="F273" s="910"/>
      <c r="G273" s="890"/>
      <c r="H273" s="891"/>
      <c r="I273" s="152"/>
      <c r="J273" s="152"/>
      <c r="K273" s="152"/>
      <c r="L273" s="152"/>
      <c r="M273" s="152"/>
      <c r="N273" s="152"/>
      <c r="O273" s="152"/>
      <c r="P273" s="153"/>
      <c r="Q273" s="153"/>
      <c r="R273" s="156">
        <f t="shared" si="210"/>
        <v>0</v>
      </c>
      <c r="S273" s="156">
        <f t="shared" si="211"/>
        <v>0</v>
      </c>
      <c r="U273" s="157">
        <f t="shared" si="217"/>
        <v>0</v>
      </c>
      <c r="W273" s="152"/>
      <c r="X273" s="152"/>
      <c r="Y273" s="152"/>
      <c r="Z273" s="152"/>
      <c r="AA273" s="152"/>
      <c r="AB273" s="152"/>
      <c r="AC273" s="347"/>
      <c r="AD273" s="152"/>
      <c r="AE273" s="152"/>
      <c r="AF273" s="152"/>
      <c r="AG273" s="152"/>
      <c r="AH273" s="152"/>
      <c r="AI273" s="152"/>
      <c r="AJ273" s="347"/>
      <c r="AK273" s="152"/>
      <c r="AL273" s="152"/>
      <c r="AM273" s="295"/>
      <c r="AN273" s="228"/>
      <c r="AO273" s="228"/>
      <c r="AP273" s="228"/>
      <c r="AQ273" s="228"/>
      <c r="AR273" s="228"/>
      <c r="AS273" s="348"/>
      <c r="AT273" s="264">
        <f t="shared" si="174"/>
        <v>0</v>
      </c>
      <c r="AU273" s="259"/>
      <c r="AV273" s="265">
        <f t="shared" si="214"/>
        <v>0</v>
      </c>
      <c r="AX273" s="265">
        <f t="shared" si="218"/>
        <v>0</v>
      </c>
      <c r="AZ273" s="492">
        <f t="shared" si="215"/>
        <v>0</v>
      </c>
      <c r="BB273" s="492">
        <f t="shared" si="216"/>
        <v>0</v>
      </c>
      <c r="BD273" s="265">
        <f t="shared" si="219"/>
        <v>0</v>
      </c>
      <c r="BE273" s="105"/>
      <c r="BF273" s="105"/>
      <c r="BG273" s="105"/>
      <c r="BH273" s="105"/>
      <c r="BI273" s="105"/>
      <c r="BJ273" s="105"/>
    </row>
    <row r="274" spans="2:62" ht="20.100000000000001" hidden="1" customHeight="1" outlineLevel="1">
      <c r="B274" s="100"/>
      <c r="C274" s="908"/>
      <c r="D274" s="909"/>
      <c r="E274" s="909"/>
      <c r="F274" s="910"/>
      <c r="G274" s="890"/>
      <c r="H274" s="891"/>
      <c r="I274" s="152"/>
      <c r="J274" s="152"/>
      <c r="K274" s="152"/>
      <c r="L274" s="152"/>
      <c r="M274" s="152"/>
      <c r="N274" s="152"/>
      <c r="O274" s="152"/>
      <c r="P274" s="153"/>
      <c r="Q274" s="153"/>
      <c r="R274" s="156">
        <f t="shared" si="210"/>
        <v>0</v>
      </c>
      <c r="S274" s="156">
        <f t="shared" si="211"/>
        <v>0</v>
      </c>
      <c r="U274" s="157">
        <f t="shared" si="217"/>
        <v>0</v>
      </c>
      <c r="W274" s="152"/>
      <c r="X274" s="152"/>
      <c r="Y274" s="152"/>
      <c r="Z274" s="152"/>
      <c r="AA274" s="152"/>
      <c r="AB274" s="152"/>
      <c r="AC274" s="347"/>
      <c r="AD274" s="152"/>
      <c r="AE274" s="152"/>
      <c r="AF274" s="152"/>
      <c r="AG274" s="152"/>
      <c r="AH274" s="152"/>
      <c r="AI274" s="152"/>
      <c r="AJ274" s="347"/>
      <c r="AK274" s="152"/>
      <c r="AL274" s="152"/>
      <c r="AM274" s="295"/>
      <c r="AN274" s="228"/>
      <c r="AO274" s="228"/>
      <c r="AP274" s="228"/>
      <c r="AQ274" s="228"/>
      <c r="AR274" s="228"/>
      <c r="AS274" s="348"/>
      <c r="AT274" s="264">
        <f t="shared" si="174"/>
        <v>0</v>
      </c>
      <c r="AU274" s="259"/>
      <c r="AV274" s="265">
        <f t="shared" si="214"/>
        <v>0</v>
      </c>
      <c r="AX274" s="265">
        <f t="shared" si="218"/>
        <v>0</v>
      </c>
      <c r="AZ274" s="492">
        <f t="shared" si="215"/>
        <v>0</v>
      </c>
      <c r="BB274" s="492">
        <f t="shared" si="216"/>
        <v>0</v>
      </c>
      <c r="BD274" s="265">
        <f t="shared" si="219"/>
        <v>0</v>
      </c>
      <c r="BE274" s="105"/>
      <c r="BF274" s="105"/>
      <c r="BG274" s="105"/>
      <c r="BH274" s="105"/>
      <c r="BI274" s="105"/>
      <c r="BJ274" s="105"/>
    </row>
    <row r="275" spans="2:62" ht="20.100000000000001" hidden="1" customHeight="1" outlineLevel="1">
      <c r="B275" s="100"/>
      <c r="C275" s="908"/>
      <c r="D275" s="909"/>
      <c r="E275" s="909"/>
      <c r="F275" s="910"/>
      <c r="G275" s="890"/>
      <c r="H275" s="891"/>
      <c r="I275" s="152"/>
      <c r="J275" s="152"/>
      <c r="K275" s="152"/>
      <c r="L275" s="152"/>
      <c r="M275" s="152"/>
      <c r="N275" s="152"/>
      <c r="O275" s="152"/>
      <c r="P275" s="153"/>
      <c r="Q275" s="153"/>
      <c r="R275" s="156">
        <f t="shared" si="210"/>
        <v>0</v>
      </c>
      <c r="S275" s="156">
        <f t="shared" si="211"/>
        <v>0</v>
      </c>
      <c r="U275" s="157">
        <f t="shared" si="217"/>
        <v>0</v>
      </c>
      <c r="W275" s="152"/>
      <c r="X275" s="152"/>
      <c r="Y275" s="152"/>
      <c r="Z275" s="152"/>
      <c r="AA275" s="152"/>
      <c r="AB275" s="152"/>
      <c r="AC275" s="347"/>
      <c r="AD275" s="152"/>
      <c r="AE275" s="152"/>
      <c r="AF275" s="152"/>
      <c r="AG275" s="152"/>
      <c r="AH275" s="152"/>
      <c r="AI275" s="152"/>
      <c r="AJ275" s="347"/>
      <c r="AK275" s="152"/>
      <c r="AL275" s="152"/>
      <c r="AM275" s="295"/>
      <c r="AN275" s="228"/>
      <c r="AO275" s="228"/>
      <c r="AP275" s="228"/>
      <c r="AQ275" s="228"/>
      <c r="AR275" s="228"/>
      <c r="AS275" s="348"/>
      <c r="AT275" s="264">
        <f t="shared" si="174"/>
        <v>0</v>
      </c>
      <c r="AU275" s="259"/>
      <c r="AV275" s="265">
        <f t="shared" si="214"/>
        <v>0</v>
      </c>
      <c r="AX275" s="265">
        <f t="shared" si="218"/>
        <v>0</v>
      </c>
      <c r="AZ275" s="492">
        <f t="shared" si="215"/>
        <v>0</v>
      </c>
      <c r="BB275" s="492">
        <f t="shared" si="216"/>
        <v>0</v>
      </c>
      <c r="BD275" s="265">
        <f t="shared" si="219"/>
        <v>0</v>
      </c>
      <c r="BE275" s="105"/>
      <c r="BF275" s="105"/>
      <c r="BG275" s="105"/>
      <c r="BH275" s="105"/>
      <c r="BI275" s="105"/>
      <c r="BJ275" s="105"/>
    </row>
    <row r="276" spans="2:62" ht="20.100000000000001" hidden="1" customHeight="1" outlineLevel="1">
      <c r="B276" s="100"/>
      <c r="C276" s="908"/>
      <c r="D276" s="909"/>
      <c r="E276" s="909"/>
      <c r="F276" s="910"/>
      <c r="G276" s="890"/>
      <c r="H276" s="891"/>
      <c r="I276" s="152"/>
      <c r="J276" s="152"/>
      <c r="K276" s="152"/>
      <c r="L276" s="152"/>
      <c r="M276" s="152"/>
      <c r="N276" s="152"/>
      <c r="O276" s="152"/>
      <c r="P276" s="153"/>
      <c r="Q276" s="153"/>
      <c r="R276" s="156">
        <f t="shared" si="210"/>
        <v>0</v>
      </c>
      <c r="S276" s="156">
        <f t="shared" si="211"/>
        <v>0</v>
      </c>
      <c r="U276" s="157">
        <f t="shared" si="217"/>
        <v>0</v>
      </c>
      <c r="W276" s="152"/>
      <c r="X276" s="152"/>
      <c r="Y276" s="152"/>
      <c r="Z276" s="152"/>
      <c r="AA276" s="152"/>
      <c r="AB276" s="152"/>
      <c r="AC276" s="347"/>
      <c r="AD276" s="152"/>
      <c r="AE276" s="152"/>
      <c r="AF276" s="152"/>
      <c r="AG276" s="152"/>
      <c r="AH276" s="152"/>
      <c r="AI276" s="152"/>
      <c r="AJ276" s="347"/>
      <c r="AK276" s="152"/>
      <c r="AL276" s="152"/>
      <c r="AM276" s="295"/>
      <c r="AN276" s="228"/>
      <c r="AO276" s="228"/>
      <c r="AP276" s="228"/>
      <c r="AQ276" s="228"/>
      <c r="AR276" s="228"/>
      <c r="AS276" s="348"/>
      <c r="AT276" s="264">
        <f t="shared" si="174"/>
        <v>0</v>
      </c>
      <c r="AU276" s="259"/>
      <c r="AV276" s="265">
        <f t="shared" si="214"/>
        <v>0</v>
      </c>
      <c r="AX276" s="265">
        <f t="shared" si="218"/>
        <v>0</v>
      </c>
      <c r="AZ276" s="492">
        <f t="shared" si="215"/>
        <v>0</v>
      </c>
      <c r="BB276" s="492">
        <f t="shared" si="216"/>
        <v>0</v>
      </c>
      <c r="BD276" s="265">
        <f t="shared" si="219"/>
        <v>0</v>
      </c>
      <c r="BE276" s="105"/>
      <c r="BF276" s="105"/>
      <c r="BG276" s="105"/>
      <c r="BH276" s="105"/>
      <c r="BI276" s="105"/>
      <c r="BJ276" s="105"/>
    </row>
    <row r="277" spans="2:62" ht="20.100000000000001" hidden="1" customHeight="1" outlineLevel="1">
      <c r="B277" s="100"/>
      <c r="C277" s="908"/>
      <c r="D277" s="909"/>
      <c r="E277" s="909"/>
      <c r="F277" s="910"/>
      <c r="G277" s="890"/>
      <c r="H277" s="891"/>
      <c r="I277" s="152"/>
      <c r="J277" s="152"/>
      <c r="K277" s="152"/>
      <c r="L277" s="152"/>
      <c r="M277" s="152"/>
      <c r="N277" s="152"/>
      <c r="O277" s="152"/>
      <c r="P277" s="153"/>
      <c r="Q277" s="153"/>
      <c r="R277" s="156">
        <f t="shared" si="210"/>
        <v>0</v>
      </c>
      <c r="S277" s="156">
        <f t="shared" si="211"/>
        <v>0</v>
      </c>
      <c r="U277" s="157">
        <f t="shared" si="217"/>
        <v>0</v>
      </c>
      <c r="W277" s="152"/>
      <c r="X277" s="152"/>
      <c r="Y277" s="152"/>
      <c r="Z277" s="152"/>
      <c r="AA277" s="152"/>
      <c r="AB277" s="152"/>
      <c r="AC277" s="347"/>
      <c r="AD277" s="152"/>
      <c r="AE277" s="152"/>
      <c r="AF277" s="152"/>
      <c r="AG277" s="152"/>
      <c r="AH277" s="152"/>
      <c r="AI277" s="152"/>
      <c r="AJ277" s="347"/>
      <c r="AK277" s="152"/>
      <c r="AL277" s="152"/>
      <c r="AM277" s="295"/>
      <c r="AN277" s="228"/>
      <c r="AO277" s="228"/>
      <c r="AP277" s="228"/>
      <c r="AQ277" s="228"/>
      <c r="AR277" s="228"/>
      <c r="AS277" s="348"/>
      <c r="AT277" s="264">
        <f t="shared" si="174"/>
        <v>0</v>
      </c>
      <c r="AU277" s="259"/>
      <c r="AV277" s="265">
        <f t="shared" si="214"/>
        <v>0</v>
      </c>
      <c r="AX277" s="265">
        <f t="shared" si="218"/>
        <v>0</v>
      </c>
      <c r="AZ277" s="492">
        <f t="shared" si="215"/>
        <v>0</v>
      </c>
      <c r="BB277" s="492">
        <f t="shared" si="216"/>
        <v>0</v>
      </c>
      <c r="BD277" s="265">
        <f t="shared" si="219"/>
        <v>0</v>
      </c>
      <c r="BE277" s="105"/>
      <c r="BF277" s="105"/>
      <c r="BG277" s="105"/>
      <c r="BH277" s="105"/>
      <c r="BI277" s="105"/>
      <c r="BJ277" s="105"/>
    </row>
    <row r="278" spans="2:62" ht="20.100000000000001" hidden="1" customHeight="1" outlineLevel="1">
      <c r="B278" s="100"/>
      <c r="C278" s="908"/>
      <c r="D278" s="909"/>
      <c r="E278" s="909"/>
      <c r="F278" s="910"/>
      <c r="G278" s="890"/>
      <c r="H278" s="891"/>
      <c r="I278" s="152"/>
      <c r="J278" s="152"/>
      <c r="K278" s="152"/>
      <c r="L278" s="152"/>
      <c r="M278" s="152"/>
      <c r="N278" s="152"/>
      <c r="O278" s="152"/>
      <c r="P278" s="153"/>
      <c r="Q278" s="153"/>
      <c r="R278" s="156">
        <f t="shared" si="210"/>
        <v>0</v>
      </c>
      <c r="S278" s="156">
        <f t="shared" si="211"/>
        <v>0</v>
      </c>
      <c r="U278" s="157">
        <f t="shared" si="217"/>
        <v>0</v>
      </c>
      <c r="W278" s="152"/>
      <c r="X278" s="152"/>
      <c r="Y278" s="152"/>
      <c r="Z278" s="152"/>
      <c r="AA278" s="152"/>
      <c r="AB278" s="152"/>
      <c r="AC278" s="347"/>
      <c r="AD278" s="152"/>
      <c r="AE278" s="152"/>
      <c r="AF278" s="152"/>
      <c r="AG278" s="152"/>
      <c r="AH278" s="152"/>
      <c r="AI278" s="152"/>
      <c r="AJ278" s="347"/>
      <c r="AK278" s="152"/>
      <c r="AL278" s="152"/>
      <c r="AM278" s="295"/>
      <c r="AN278" s="228"/>
      <c r="AO278" s="228"/>
      <c r="AP278" s="228"/>
      <c r="AQ278" s="228"/>
      <c r="AR278" s="228"/>
      <c r="AS278" s="348"/>
      <c r="AT278" s="264">
        <f t="shared" si="174"/>
        <v>0</v>
      </c>
      <c r="AU278" s="259"/>
      <c r="AV278" s="265">
        <f t="shared" si="214"/>
        <v>0</v>
      </c>
      <c r="AX278" s="265">
        <f t="shared" si="218"/>
        <v>0</v>
      </c>
      <c r="AZ278" s="492">
        <f t="shared" si="215"/>
        <v>0</v>
      </c>
      <c r="BB278" s="492">
        <f t="shared" si="216"/>
        <v>0</v>
      </c>
      <c r="BD278" s="265">
        <f t="shared" si="219"/>
        <v>0</v>
      </c>
      <c r="BE278" s="105"/>
      <c r="BF278" s="105"/>
      <c r="BG278" s="105"/>
      <c r="BH278" s="105"/>
      <c r="BI278" s="105"/>
      <c r="BJ278" s="105"/>
    </row>
    <row r="279" spans="2:62" ht="20.100000000000001" hidden="1" customHeight="1" outlineLevel="1">
      <c r="B279" s="100"/>
      <c r="C279" s="908"/>
      <c r="D279" s="909"/>
      <c r="E279" s="909"/>
      <c r="F279" s="910"/>
      <c r="G279" s="890"/>
      <c r="H279" s="891"/>
      <c r="I279" s="152"/>
      <c r="J279" s="152"/>
      <c r="K279" s="152"/>
      <c r="L279" s="152"/>
      <c r="M279" s="152"/>
      <c r="N279" s="152"/>
      <c r="O279" s="152"/>
      <c r="P279" s="153"/>
      <c r="Q279" s="153"/>
      <c r="R279" s="156">
        <f t="shared" si="210"/>
        <v>0</v>
      </c>
      <c r="S279" s="156">
        <f t="shared" si="211"/>
        <v>0</v>
      </c>
      <c r="U279" s="157">
        <f t="shared" si="217"/>
        <v>0</v>
      </c>
      <c r="W279" s="152"/>
      <c r="X279" s="152"/>
      <c r="Y279" s="152"/>
      <c r="Z279" s="152"/>
      <c r="AA279" s="152"/>
      <c r="AB279" s="152"/>
      <c r="AC279" s="347"/>
      <c r="AD279" s="152"/>
      <c r="AE279" s="152"/>
      <c r="AF279" s="152"/>
      <c r="AG279" s="152"/>
      <c r="AH279" s="152"/>
      <c r="AI279" s="152"/>
      <c r="AJ279" s="347"/>
      <c r="AK279" s="152"/>
      <c r="AL279" s="152"/>
      <c r="AM279" s="295"/>
      <c r="AN279" s="228"/>
      <c r="AO279" s="228"/>
      <c r="AP279" s="228"/>
      <c r="AQ279" s="228"/>
      <c r="AR279" s="228"/>
      <c r="AS279" s="348"/>
      <c r="AT279" s="264">
        <f t="shared" si="174"/>
        <v>0</v>
      </c>
      <c r="AU279" s="259"/>
      <c r="AV279" s="265">
        <f t="shared" si="214"/>
        <v>0</v>
      </c>
      <c r="AX279" s="265">
        <f t="shared" si="218"/>
        <v>0</v>
      </c>
      <c r="AZ279" s="492">
        <f t="shared" si="215"/>
        <v>0</v>
      </c>
      <c r="BB279" s="492">
        <f t="shared" si="216"/>
        <v>0</v>
      </c>
      <c r="BD279" s="265">
        <f t="shared" si="219"/>
        <v>0</v>
      </c>
      <c r="BE279" s="105"/>
      <c r="BF279" s="105"/>
      <c r="BG279" s="105"/>
      <c r="BH279" s="105"/>
      <c r="BI279" s="105"/>
      <c r="BJ279" s="105"/>
    </row>
    <row r="280" spans="2:62" ht="20.100000000000001" hidden="1" customHeight="1" outlineLevel="1">
      <c r="B280" s="100"/>
      <c r="C280" s="908"/>
      <c r="D280" s="909"/>
      <c r="E280" s="909"/>
      <c r="F280" s="910"/>
      <c r="G280" s="890"/>
      <c r="H280" s="891"/>
      <c r="I280" s="152"/>
      <c r="J280" s="152"/>
      <c r="K280" s="152"/>
      <c r="L280" s="152"/>
      <c r="M280" s="152"/>
      <c r="N280" s="152"/>
      <c r="O280" s="152"/>
      <c r="P280" s="153"/>
      <c r="Q280" s="153"/>
      <c r="R280" s="156">
        <f t="shared" si="210"/>
        <v>0</v>
      </c>
      <c r="S280" s="156">
        <f t="shared" si="211"/>
        <v>0</v>
      </c>
      <c r="U280" s="157">
        <f t="shared" si="217"/>
        <v>0</v>
      </c>
      <c r="W280" s="152"/>
      <c r="X280" s="152"/>
      <c r="Y280" s="152"/>
      <c r="Z280" s="152"/>
      <c r="AA280" s="152"/>
      <c r="AB280" s="152"/>
      <c r="AC280" s="347"/>
      <c r="AD280" s="152"/>
      <c r="AE280" s="152"/>
      <c r="AF280" s="152"/>
      <c r="AG280" s="152"/>
      <c r="AH280" s="152"/>
      <c r="AI280" s="152"/>
      <c r="AJ280" s="347"/>
      <c r="AK280" s="152"/>
      <c r="AL280" s="152"/>
      <c r="AM280" s="295"/>
      <c r="AN280" s="228"/>
      <c r="AO280" s="228"/>
      <c r="AP280" s="228"/>
      <c r="AQ280" s="228"/>
      <c r="AR280" s="228"/>
      <c r="AS280" s="348"/>
      <c r="AT280" s="264">
        <f t="shared" ref="AT280:AT282" si="220">((W280+AD280)*$W$7+(X280+AE280)*$X$7+(Y280+Z280+AF280+AG280)*$Z$7+(AA280+AH280)*$AA$7+(AB280+AI280)*$AB$7)*Zuschläge_IBN</f>
        <v>0</v>
      </c>
      <c r="AU280" s="259"/>
      <c r="AV280" s="265">
        <f t="shared" si="214"/>
        <v>0</v>
      </c>
      <c r="AX280" s="265">
        <f t="shared" si="218"/>
        <v>0</v>
      </c>
      <c r="AZ280" s="492">
        <f t="shared" si="215"/>
        <v>0</v>
      </c>
      <c r="BB280" s="492">
        <f t="shared" si="216"/>
        <v>0</v>
      </c>
      <c r="BD280" s="265">
        <f t="shared" si="219"/>
        <v>0</v>
      </c>
      <c r="BE280" s="105"/>
      <c r="BF280" s="105"/>
      <c r="BG280" s="105"/>
      <c r="BH280" s="105"/>
      <c r="BI280" s="105"/>
      <c r="BJ280" s="105"/>
    </row>
    <row r="281" spans="2:62" ht="20.100000000000001" hidden="1" customHeight="1" outlineLevel="1">
      <c r="B281" s="100"/>
      <c r="C281" s="908"/>
      <c r="D281" s="909"/>
      <c r="E281" s="909"/>
      <c r="F281" s="910"/>
      <c r="G281" s="890"/>
      <c r="H281" s="891"/>
      <c r="I281" s="152"/>
      <c r="J281" s="152"/>
      <c r="K281" s="152"/>
      <c r="L281" s="152"/>
      <c r="M281" s="152"/>
      <c r="N281" s="152"/>
      <c r="O281" s="152"/>
      <c r="P281" s="153"/>
      <c r="Q281" s="153"/>
      <c r="R281" s="156">
        <f t="shared" si="210"/>
        <v>0</v>
      </c>
      <c r="S281" s="156">
        <f t="shared" si="211"/>
        <v>0</v>
      </c>
      <c r="U281" s="157">
        <f t="shared" si="217"/>
        <v>0</v>
      </c>
      <c r="W281" s="152"/>
      <c r="X281" s="152"/>
      <c r="Y281" s="152"/>
      <c r="Z281" s="152"/>
      <c r="AA281" s="152"/>
      <c r="AB281" s="152"/>
      <c r="AC281" s="347"/>
      <c r="AD281" s="152"/>
      <c r="AE281" s="152"/>
      <c r="AF281" s="152"/>
      <c r="AG281" s="152"/>
      <c r="AH281" s="152"/>
      <c r="AI281" s="152"/>
      <c r="AJ281" s="347"/>
      <c r="AK281" s="152"/>
      <c r="AL281" s="152"/>
      <c r="AM281" s="295"/>
      <c r="AN281" s="228"/>
      <c r="AO281" s="228"/>
      <c r="AP281" s="228"/>
      <c r="AQ281" s="228"/>
      <c r="AR281" s="228"/>
      <c r="AS281" s="348"/>
      <c r="AT281" s="264">
        <f t="shared" si="220"/>
        <v>0</v>
      </c>
      <c r="AU281" s="259"/>
      <c r="AV281" s="265">
        <f t="shared" si="214"/>
        <v>0</v>
      </c>
      <c r="AX281" s="265">
        <f t="shared" si="218"/>
        <v>0</v>
      </c>
      <c r="AZ281" s="492">
        <f t="shared" si="215"/>
        <v>0</v>
      </c>
      <c r="BB281" s="492">
        <f t="shared" si="216"/>
        <v>0</v>
      </c>
      <c r="BD281" s="265">
        <f t="shared" si="219"/>
        <v>0</v>
      </c>
      <c r="BE281" s="105"/>
      <c r="BF281" s="105"/>
      <c r="BG281" s="105"/>
      <c r="BH281" s="105"/>
      <c r="BI281" s="105"/>
      <c r="BJ281" s="105"/>
    </row>
    <row r="282" spans="2:62" ht="20.100000000000001" hidden="1" customHeight="1" outlineLevel="1">
      <c r="B282" s="100"/>
      <c r="C282" s="908"/>
      <c r="D282" s="909"/>
      <c r="E282" s="909"/>
      <c r="F282" s="910"/>
      <c r="G282" s="890"/>
      <c r="H282" s="891"/>
      <c r="I282" s="152"/>
      <c r="J282" s="152"/>
      <c r="K282" s="152"/>
      <c r="L282" s="152"/>
      <c r="M282" s="152"/>
      <c r="N282" s="152"/>
      <c r="O282" s="152"/>
      <c r="P282" s="153"/>
      <c r="Q282" s="153"/>
      <c r="R282" s="156">
        <f t="shared" si="210"/>
        <v>0</v>
      </c>
      <c r="S282" s="156">
        <f t="shared" si="211"/>
        <v>0</v>
      </c>
      <c r="U282" s="157">
        <f t="shared" si="217"/>
        <v>0</v>
      </c>
      <c r="W282" s="152"/>
      <c r="X282" s="152"/>
      <c r="Y282" s="152"/>
      <c r="Z282" s="152"/>
      <c r="AA282" s="152"/>
      <c r="AB282" s="152"/>
      <c r="AC282" s="347"/>
      <c r="AD282" s="152"/>
      <c r="AE282" s="152"/>
      <c r="AF282" s="152"/>
      <c r="AG282" s="152"/>
      <c r="AH282" s="152"/>
      <c r="AI282" s="152"/>
      <c r="AJ282" s="347"/>
      <c r="AK282" s="152"/>
      <c r="AL282" s="152"/>
      <c r="AM282" s="295"/>
      <c r="AN282" s="228"/>
      <c r="AO282" s="228"/>
      <c r="AP282" s="228"/>
      <c r="AQ282" s="228"/>
      <c r="AR282" s="228"/>
      <c r="AS282" s="348"/>
      <c r="AT282" s="264">
        <f t="shared" si="220"/>
        <v>0</v>
      </c>
      <c r="AU282" s="259"/>
      <c r="AV282" s="265">
        <f t="shared" si="214"/>
        <v>0</v>
      </c>
      <c r="AX282" s="265">
        <f t="shared" si="218"/>
        <v>0</v>
      </c>
      <c r="AZ282" s="492">
        <f t="shared" si="215"/>
        <v>0</v>
      </c>
      <c r="BB282" s="492">
        <f t="shared" si="216"/>
        <v>0</v>
      </c>
      <c r="BD282" s="265">
        <f t="shared" si="219"/>
        <v>0</v>
      </c>
      <c r="BE282" s="105"/>
      <c r="BF282" s="105"/>
      <c r="BG282" s="105"/>
      <c r="BH282" s="105"/>
      <c r="BI282" s="105"/>
      <c r="BJ282" s="105"/>
    </row>
    <row r="283" spans="2:62" ht="9.9499999999999993" hidden="1" customHeight="1" outlineLevel="1">
      <c r="B283" s="101"/>
      <c r="C283" s="208"/>
      <c r="D283" s="208"/>
      <c r="E283" s="208"/>
      <c r="F283" s="208"/>
      <c r="G283" s="237"/>
      <c r="H283" s="207"/>
      <c r="I283" s="257"/>
      <c r="J283" s="257"/>
      <c r="K283" s="257"/>
      <c r="L283" s="257"/>
      <c r="M283" s="257"/>
      <c r="N283" s="257"/>
      <c r="O283" s="257"/>
      <c r="P283" s="256"/>
      <c r="Q283" s="102"/>
      <c r="R283" s="102"/>
      <c r="S283" s="102"/>
      <c r="U283" s="98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Z283" s="493"/>
      <c r="BE283" s="105"/>
      <c r="BF283" s="105"/>
      <c r="BG283" s="105"/>
      <c r="BH283" s="105"/>
      <c r="BI283" s="105"/>
      <c r="BJ283" s="105"/>
    </row>
    <row r="284" spans="2:62" ht="20.100000000000001" customHeight="1" collapsed="1">
      <c r="B284" s="8">
        <f>B267+1</f>
        <v>17</v>
      </c>
      <c r="C284" s="916"/>
      <c r="D284" s="917"/>
      <c r="E284" s="917"/>
      <c r="F284" s="918"/>
      <c r="G284" s="429"/>
      <c r="H284" s="206">
        <v>1</v>
      </c>
      <c r="I284" s="642">
        <f t="shared" ref="I284" si="221">$H284*SUM(I285:I299)</f>
        <v>0</v>
      </c>
      <c r="J284" s="643">
        <f t="shared" ref="J284:O284" si="222">$H284*SUM(J285:J299)</f>
        <v>0</v>
      </c>
      <c r="K284" s="644">
        <f t="shared" si="222"/>
        <v>0</v>
      </c>
      <c r="L284" s="645">
        <f t="shared" si="222"/>
        <v>0</v>
      </c>
      <c r="M284" s="645">
        <f t="shared" si="222"/>
        <v>0</v>
      </c>
      <c r="N284" s="644">
        <f t="shared" si="222"/>
        <v>0</v>
      </c>
      <c r="O284" s="642">
        <f t="shared" si="222"/>
        <v>0</v>
      </c>
      <c r="P284" s="209">
        <f t="shared" ref="P284:Q284" si="223">$H284*SUM(P285:P299)</f>
        <v>0</v>
      </c>
      <c r="Q284" s="210">
        <f t="shared" si="223"/>
        <v>0</v>
      </c>
      <c r="R284" s="136">
        <f t="shared" ref="R284:R299" si="224">P284*(1+Gewinn)*(1+SicherheitAngebot)</f>
        <v>0</v>
      </c>
      <c r="S284" s="137">
        <f t="shared" ref="S284:S299" si="225">Q284*(1+MGKZ)*(1+Gewinn)*(1+SicherheitAngebot)</f>
        <v>0</v>
      </c>
      <c r="U284" s="10">
        <f>I284*$I$7+J284*$J$7+K284*$K$7+L284*$L$7+M284*$M$7+N284*$N$7+O284*$O$7+R284+S284</f>
        <v>0</v>
      </c>
      <c r="W284" s="646">
        <f t="shared" ref="W284:AB284" si="226">$H284*SUM(W285:W299)</f>
        <v>0</v>
      </c>
      <c r="X284" s="647">
        <f t="shared" si="226"/>
        <v>0</v>
      </c>
      <c r="Y284" s="648">
        <f t="shared" si="226"/>
        <v>0</v>
      </c>
      <c r="Z284" s="649">
        <f t="shared" si="226"/>
        <v>0</v>
      </c>
      <c r="AA284" s="648">
        <f t="shared" si="226"/>
        <v>0</v>
      </c>
      <c r="AB284" s="646">
        <f t="shared" si="226"/>
        <v>0</v>
      </c>
      <c r="AC284" s="258"/>
      <c r="AD284" s="646">
        <f t="shared" ref="AD284:AM284" si="227">$H284*SUM(AD285:AD299)</f>
        <v>0</v>
      </c>
      <c r="AE284" s="647">
        <f t="shared" si="227"/>
        <v>0</v>
      </c>
      <c r="AF284" s="648">
        <f t="shared" si="227"/>
        <v>0</v>
      </c>
      <c r="AG284" s="649">
        <f t="shared" si="227"/>
        <v>0</v>
      </c>
      <c r="AH284" s="648">
        <f t="shared" si="227"/>
        <v>0</v>
      </c>
      <c r="AI284" s="646">
        <f t="shared" si="227"/>
        <v>0</v>
      </c>
      <c r="AJ284" s="258"/>
      <c r="AK284" s="653">
        <f t="shared" si="227"/>
        <v>0</v>
      </c>
      <c r="AL284" s="653">
        <f t="shared" si="227"/>
        <v>0</v>
      </c>
      <c r="AM284" s="653">
        <f t="shared" si="227"/>
        <v>0</v>
      </c>
      <c r="AN284" s="227">
        <f>$H284*SUM(AN285:AN299)*(1+Gewinn)*(1+SicherheitAngebot)</f>
        <v>0</v>
      </c>
      <c r="AO284" s="227">
        <f>$H284*SUM(AO285:AO299)*(1+Gewinn)*(1+SicherheitAngebot)</f>
        <v>0</v>
      </c>
      <c r="AP284" s="227">
        <f>$H284*SUM(AP285:AP299)*(1+Gewinn)*(1+SicherheitAngebot)</f>
        <v>0</v>
      </c>
      <c r="AQ284" s="227">
        <f>$H284*SUM(AQ285:AQ299)*(1+Gewinn)*(1+SicherheitAngebot)</f>
        <v>0</v>
      </c>
      <c r="AR284" s="227">
        <f>$H284*SUM(AR285:AR299)*(1+Gewinn)*(1+SicherheitAngebot)</f>
        <v>0</v>
      </c>
      <c r="AS284" s="262"/>
      <c r="AT284" s="263">
        <f t="shared" ref="AT284:AT347" si="228">((W284+AD284)*$W$7+(X284+AE284)*$X$7+(Y284+Z284+AF284+AG284)*$Z$7+(AA284+AH284)*$AA$7+(AB284+AI284)*$AB$7)*Zuschläge_IBN</f>
        <v>0</v>
      </c>
      <c r="AU284" s="259"/>
      <c r="AV284" s="491">
        <f>AK284*$AK$7+AL284*$AL$7+AM284*$AM$7+SUM(AN284:AR284)+AT284/Zuschläge_IBN+AT284</f>
        <v>0</v>
      </c>
      <c r="AX284" s="685">
        <f>U284+AV284</f>
        <v>0</v>
      </c>
      <c r="AZ284" s="490">
        <f>IF(H284&gt;0,U284/(1+SicherheitAngebot)*(1+Sicherheit),0)</f>
        <v>0</v>
      </c>
      <c r="BB284" s="490">
        <f>IF(H284&gt;0,AV284/(1+SicherheitAngebot)*(1+Sicherheit),0)</f>
        <v>0</v>
      </c>
      <c r="BD284" s="490">
        <f>AZ284+BB284</f>
        <v>0</v>
      </c>
      <c r="BE284" s="105"/>
      <c r="BF284" s="105"/>
      <c r="BG284" s="105"/>
      <c r="BH284" s="105"/>
      <c r="BI284" s="105"/>
      <c r="BJ284" s="105"/>
    </row>
    <row r="285" spans="2:62" ht="20.100000000000001" hidden="1" customHeight="1" outlineLevel="1">
      <c r="B285" s="99"/>
      <c r="C285" s="908"/>
      <c r="D285" s="909"/>
      <c r="E285" s="909"/>
      <c r="F285" s="910"/>
      <c r="G285" s="890"/>
      <c r="H285" s="901"/>
      <c r="I285" s="152"/>
      <c r="J285" s="152"/>
      <c r="K285" s="152"/>
      <c r="L285" s="152"/>
      <c r="M285" s="152"/>
      <c r="N285" s="152"/>
      <c r="O285" s="152"/>
      <c r="P285" s="153"/>
      <c r="Q285" s="153"/>
      <c r="R285" s="156">
        <f t="shared" si="224"/>
        <v>0</v>
      </c>
      <c r="S285" s="156">
        <f t="shared" si="225"/>
        <v>0</v>
      </c>
      <c r="U285" s="157">
        <f>I285*$I$7+J285*$J$7+K285*$K$7+L285*$L$7+M285*$M$7+N285*$N$7+O285*$O$7+R285+S285</f>
        <v>0</v>
      </c>
      <c r="W285" s="152"/>
      <c r="X285" s="152"/>
      <c r="Y285" s="152"/>
      <c r="Z285" s="152"/>
      <c r="AA285" s="152"/>
      <c r="AB285" s="152"/>
      <c r="AC285" s="347"/>
      <c r="AD285" s="152"/>
      <c r="AE285" s="152"/>
      <c r="AF285" s="152"/>
      <c r="AG285" s="152"/>
      <c r="AH285" s="152"/>
      <c r="AI285" s="152"/>
      <c r="AJ285" s="347"/>
      <c r="AK285" s="152"/>
      <c r="AL285" s="152"/>
      <c r="AM285" s="295"/>
      <c r="AN285" s="228"/>
      <c r="AO285" s="228"/>
      <c r="AP285" s="228"/>
      <c r="AQ285" s="228"/>
      <c r="AR285" s="228"/>
      <c r="AS285" s="348"/>
      <c r="AT285" s="264">
        <f t="shared" si="228"/>
        <v>0</v>
      </c>
      <c r="AU285" s="259"/>
      <c r="AV285" s="265">
        <f t="shared" ref="AV285:AV299" si="229">AK285*$AK$7+AL285*$AL$7+AM285*$AM$7+SUM(AN285:AR285)*(1+Gewinn)*(1+SicherheitAngebot)+AT285/Zuschläge_IBN+AT285</f>
        <v>0</v>
      </c>
      <c r="AX285" s="265">
        <f>U285+AV285</f>
        <v>0</v>
      </c>
      <c r="AZ285" s="492">
        <f t="shared" ref="AZ285:AZ299" si="230">U285/(1+SicherheitAngebot)*(1+Sicherheit)</f>
        <v>0</v>
      </c>
      <c r="BB285" s="492">
        <f t="shared" ref="BB285:BB299" si="231">AV285/(1+SicherheitAngebot)*(1+Sicherheit)</f>
        <v>0</v>
      </c>
      <c r="BD285" s="265">
        <f>AZ285+BB285</f>
        <v>0</v>
      </c>
      <c r="BE285" s="105"/>
      <c r="BF285" s="105"/>
      <c r="BG285" s="105"/>
      <c r="BH285" s="105"/>
      <c r="BI285" s="105"/>
      <c r="BJ285" s="105"/>
    </row>
    <row r="286" spans="2:62" ht="20.100000000000001" hidden="1" customHeight="1" outlineLevel="1">
      <c r="B286" s="100"/>
      <c r="C286" s="908"/>
      <c r="D286" s="909"/>
      <c r="E286" s="909"/>
      <c r="F286" s="910"/>
      <c r="G286" s="890"/>
      <c r="H286" s="891"/>
      <c r="I286" s="152"/>
      <c r="J286" s="152"/>
      <c r="K286" s="152"/>
      <c r="L286" s="152"/>
      <c r="M286" s="152"/>
      <c r="N286" s="152"/>
      <c r="O286" s="152"/>
      <c r="P286" s="153"/>
      <c r="Q286" s="153"/>
      <c r="R286" s="156">
        <f t="shared" si="224"/>
        <v>0</v>
      </c>
      <c r="S286" s="156">
        <f t="shared" si="225"/>
        <v>0</v>
      </c>
      <c r="U286" s="157">
        <f t="shared" ref="U286:U299" si="232">I286*$I$7+J286*$J$7+K286*$K$7+L286*$L$7+M286*$M$7+N286*$N$7+O286*$O$7+R286+S286</f>
        <v>0</v>
      </c>
      <c r="W286" s="152"/>
      <c r="X286" s="152"/>
      <c r="Y286" s="152"/>
      <c r="Z286" s="152"/>
      <c r="AA286" s="152"/>
      <c r="AB286" s="152"/>
      <c r="AC286" s="347"/>
      <c r="AD286" s="152"/>
      <c r="AE286" s="152"/>
      <c r="AF286" s="152"/>
      <c r="AG286" s="152"/>
      <c r="AH286" s="152"/>
      <c r="AI286" s="152"/>
      <c r="AJ286" s="347"/>
      <c r="AK286" s="152"/>
      <c r="AL286" s="152"/>
      <c r="AM286" s="295"/>
      <c r="AN286" s="228"/>
      <c r="AO286" s="228"/>
      <c r="AP286" s="228"/>
      <c r="AQ286" s="228"/>
      <c r="AR286" s="228"/>
      <c r="AS286" s="348"/>
      <c r="AT286" s="264">
        <f t="shared" si="228"/>
        <v>0</v>
      </c>
      <c r="AU286" s="259"/>
      <c r="AV286" s="265">
        <f t="shared" si="229"/>
        <v>0</v>
      </c>
      <c r="AX286" s="265">
        <f t="shared" ref="AX286:AX299" si="233">U286+AV286</f>
        <v>0</v>
      </c>
      <c r="AZ286" s="492">
        <f t="shared" si="230"/>
        <v>0</v>
      </c>
      <c r="BB286" s="492">
        <f t="shared" si="231"/>
        <v>0</v>
      </c>
      <c r="BD286" s="265">
        <f t="shared" ref="BD286:BD299" si="234">AZ286+BB286</f>
        <v>0</v>
      </c>
      <c r="BE286" s="105"/>
      <c r="BF286" s="105"/>
      <c r="BG286" s="105"/>
      <c r="BH286" s="105"/>
      <c r="BI286" s="105"/>
      <c r="BJ286" s="105"/>
    </row>
    <row r="287" spans="2:62" ht="20.100000000000001" hidden="1" customHeight="1" outlineLevel="1">
      <c r="B287" s="100"/>
      <c r="C287" s="908"/>
      <c r="D287" s="909"/>
      <c r="E287" s="909"/>
      <c r="F287" s="910"/>
      <c r="G287" s="890"/>
      <c r="H287" s="891"/>
      <c r="I287" s="152"/>
      <c r="J287" s="152"/>
      <c r="K287" s="152"/>
      <c r="L287" s="152"/>
      <c r="M287" s="152"/>
      <c r="N287" s="152"/>
      <c r="O287" s="152"/>
      <c r="P287" s="153"/>
      <c r="Q287" s="153"/>
      <c r="R287" s="156">
        <f t="shared" si="224"/>
        <v>0</v>
      </c>
      <c r="S287" s="156">
        <f t="shared" si="225"/>
        <v>0</v>
      </c>
      <c r="U287" s="157">
        <f t="shared" si="232"/>
        <v>0</v>
      </c>
      <c r="W287" s="152"/>
      <c r="X287" s="152"/>
      <c r="Y287" s="152"/>
      <c r="Z287" s="152"/>
      <c r="AA287" s="152"/>
      <c r="AB287" s="152"/>
      <c r="AC287" s="347"/>
      <c r="AD287" s="152"/>
      <c r="AE287" s="152"/>
      <c r="AF287" s="152"/>
      <c r="AG287" s="152"/>
      <c r="AH287" s="152"/>
      <c r="AI287" s="152"/>
      <c r="AJ287" s="347"/>
      <c r="AK287" s="152"/>
      <c r="AL287" s="152"/>
      <c r="AM287" s="295"/>
      <c r="AN287" s="228"/>
      <c r="AO287" s="228"/>
      <c r="AP287" s="228"/>
      <c r="AQ287" s="228"/>
      <c r="AR287" s="228"/>
      <c r="AS287" s="348"/>
      <c r="AT287" s="264">
        <f t="shared" si="228"/>
        <v>0</v>
      </c>
      <c r="AU287" s="259"/>
      <c r="AV287" s="265">
        <f t="shared" si="229"/>
        <v>0</v>
      </c>
      <c r="AX287" s="265">
        <f t="shared" si="233"/>
        <v>0</v>
      </c>
      <c r="AZ287" s="492">
        <f t="shared" si="230"/>
        <v>0</v>
      </c>
      <c r="BB287" s="492">
        <f t="shared" si="231"/>
        <v>0</v>
      </c>
      <c r="BD287" s="265">
        <f t="shared" si="234"/>
        <v>0</v>
      </c>
      <c r="BE287" s="105"/>
      <c r="BF287" s="105"/>
      <c r="BG287" s="105"/>
      <c r="BH287" s="105"/>
      <c r="BI287" s="105"/>
      <c r="BJ287" s="105"/>
    </row>
    <row r="288" spans="2:62" ht="20.100000000000001" hidden="1" customHeight="1" outlineLevel="1">
      <c r="B288" s="100"/>
      <c r="C288" s="908"/>
      <c r="D288" s="909"/>
      <c r="E288" s="909"/>
      <c r="F288" s="910"/>
      <c r="G288" s="890"/>
      <c r="H288" s="891"/>
      <c r="I288" s="152"/>
      <c r="J288" s="152"/>
      <c r="K288" s="152"/>
      <c r="L288" s="152"/>
      <c r="M288" s="152"/>
      <c r="N288" s="152"/>
      <c r="O288" s="152"/>
      <c r="P288" s="153"/>
      <c r="Q288" s="153"/>
      <c r="R288" s="156">
        <f t="shared" si="224"/>
        <v>0</v>
      </c>
      <c r="S288" s="156">
        <f t="shared" si="225"/>
        <v>0</v>
      </c>
      <c r="U288" s="157">
        <f t="shared" si="232"/>
        <v>0</v>
      </c>
      <c r="W288" s="152"/>
      <c r="X288" s="152"/>
      <c r="Y288" s="152"/>
      <c r="Z288" s="152"/>
      <c r="AA288" s="152"/>
      <c r="AB288" s="152"/>
      <c r="AC288" s="347"/>
      <c r="AD288" s="152"/>
      <c r="AE288" s="152"/>
      <c r="AF288" s="152"/>
      <c r="AG288" s="152"/>
      <c r="AH288" s="152"/>
      <c r="AI288" s="152"/>
      <c r="AJ288" s="347"/>
      <c r="AK288" s="152"/>
      <c r="AL288" s="152"/>
      <c r="AM288" s="295"/>
      <c r="AN288" s="228"/>
      <c r="AO288" s="228"/>
      <c r="AP288" s="228"/>
      <c r="AQ288" s="228"/>
      <c r="AR288" s="228"/>
      <c r="AS288" s="348"/>
      <c r="AT288" s="264">
        <f t="shared" si="228"/>
        <v>0</v>
      </c>
      <c r="AU288" s="259"/>
      <c r="AV288" s="265">
        <f t="shared" si="229"/>
        <v>0</v>
      </c>
      <c r="AX288" s="265">
        <f t="shared" si="233"/>
        <v>0</v>
      </c>
      <c r="AZ288" s="492">
        <f t="shared" si="230"/>
        <v>0</v>
      </c>
      <c r="BB288" s="492">
        <f t="shared" si="231"/>
        <v>0</v>
      </c>
      <c r="BD288" s="265">
        <f t="shared" si="234"/>
        <v>0</v>
      </c>
      <c r="BE288" s="105"/>
      <c r="BF288" s="105"/>
      <c r="BG288" s="105"/>
      <c r="BH288" s="105"/>
      <c r="BI288" s="105"/>
      <c r="BJ288" s="105"/>
    </row>
    <row r="289" spans="2:62" ht="20.100000000000001" hidden="1" customHeight="1" outlineLevel="1">
      <c r="B289" s="100"/>
      <c r="C289" s="908"/>
      <c r="D289" s="909"/>
      <c r="E289" s="909"/>
      <c r="F289" s="910"/>
      <c r="G289" s="890"/>
      <c r="H289" s="891"/>
      <c r="I289" s="152"/>
      <c r="J289" s="152"/>
      <c r="K289" s="152"/>
      <c r="L289" s="152"/>
      <c r="M289" s="152"/>
      <c r="N289" s="152"/>
      <c r="O289" s="152"/>
      <c r="P289" s="153"/>
      <c r="Q289" s="153"/>
      <c r="R289" s="156">
        <f t="shared" si="224"/>
        <v>0</v>
      </c>
      <c r="S289" s="156">
        <f t="shared" si="225"/>
        <v>0</v>
      </c>
      <c r="U289" s="157">
        <f t="shared" si="232"/>
        <v>0</v>
      </c>
      <c r="W289" s="152"/>
      <c r="X289" s="152"/>
      <c r="Y289" s="152"/>
      <c r="Z289" s="152"/>
      <c r="AA289" s="152"/>
      <c r="AB289" s="152"/>
      <c r="AC289" s="347"/>
      <c r="AD289" s="152"/>
      <c r="AE289" s="152"/>
      <c r="AF289" s="152"/>
      <c r="AG289" s="152"/>
      <c r="AH289" s="152"/>
      <c r="AI289" s="152"/>
      <c r="AJ289" s="347"/>
      <c r="AK289" s="152"/>
      <c r="AL289" s="152"/>
      <c r="AM289" s="295"/>
      <c r="AN289" s="228"/>
      <c r="AO289" s="228"/>
      <c r="AP289" s="228"/>
      <c r="AQ289" s="228"/>
      <c r="AR289" s="228"/>
      <c r="AS289" s="348"/>
      <c r="AT289" s="264">
        <f t="shared" si="228"/>
        <v>0</v>
      </c>
      <c r="AU289" s="259"/>
      <c r="AV289" s="265">
        <f t="shared" si="229"/>
        <v>0</v>
      </c>
      <c r="AX289" s="265">
        <f t="shared" si="233"/>
        <v>0</v>
      </c>
      <c r="AZ289" s="492">
        <f t="shared" si="230"/>
        <v>0</v>
      </c>
      <c r="BB289" s="492">
        <f t="shared" si="231"/>
        <v>0</v>
      </c>
      <c r="BD289" s="265">
        <f t="shared" si="234"/>
        <v>0</v>
      </c>
      <c r="BE289" s="105"/>
      <c r="BF289" s="105"/>
      <c r="BG289" s="105"/>
      <c r="BH289" s="105"/>
      <c r="BI289" s="105"/>
      <c r="BJ289" s="105"/>
    </row>
    <row r="290" spans="2:62" ht="20.100000000000001" hidden="1" customHeight="1" outlineLevel="1">
      <c r="B290" s="100"/>
      <c r="C290" s="908"/>
      <c r="D290" s="909"/>
      <c r="E290" s="909"/>
      <c r="F290" s="910"/>
      <c r="G290" s="890"/>
      <c r="H290" s="891"/>
      <c r="I290" s="152"/>
      <c r="J290" s="152"/>
      <c r="K290" s="152"/>
      <c r="L290" s="152"/>
      <c r="M290" s="152"/>
      <c r="N290" s="152"/>
      <c r="O290" s="152"/>
      <c r="P290" s="153"/>
      <c r="Q290" s="153"/>
      <c r="R290" s="156">
        <f t="shared" si="224"/>
        <v>0</v>
      </c>
      <c r="S290" s="156">
        <f t="shared" si="225"/>
        <v>0</v>
      </c>
      <c r="U290" s="157">
        <f t="shared" si="232"/>
        <v>0</v>
      </c>
      <c r="W290" s="152"/>
      <c r="X290" s="152"/>
      <c r="Y290" s="152"/>
      <c r="Z290" s="152"/>
      <c r="AA290" s="152"/>
      <c r="AB290" s="152"/>
      <c r="AC290" s="347"/>
      <c r="AD290" s="152"/>
      <c r="AE290" s="152"/>
      <c r="AF290" s="152"/>
      <c r="AG290" s="152"/>
      <c r="AH290" s="152"/>
      <c r="AI290" s="152"/>
      <c r="AJ290" s="347"/>
      <c r="AK290" s="152"/>
      <c r="AL290" s="152"/>
      <c r="AM290" s="295"/>
      <c r="AN290" s="228"/>
      <c r="AO290" s="228"/>
      <c r="AP290" s="228"/>
      <c r="AQ290" s="228"/>
      <c r="AR290" s="228"/>
      <c r="AS290" s="348"/>
      <c r="AT290" s="264">
        <f t="shared" si="228"/>
        <v>0</v>
      </c>
      <c r="AU290" s="259"/>
      <c r="AV290" s="265">
        <f t="shared" si="229"/>
        <v>0</v>
      </c>
      <c r="AX290" s="265">
        <f t="shared" si="233"/>
        <v>0</v>
      </c>
      <c r="AZ290" s="492">
        <f t="shared" si="230"/>
        <v>0</v>
      </c>
      <c r="BB290" s="492">
        <f t="shared" si="231"/>
        <v>0</v>
      </c>
      <c r="BD290" s="265">
        <f t="shared" si="234"/>
        <v>0</v>
      </c>
      <c r="BE290" s="105"/>
      <c r="BF290" s="105"/>
      <c r="BG290" s="105"/>
      <c r="BH290" s="105"/>
      <c r="BI290" s="105"/>
      <c r="BJ290" s="105"/>
    </row>
    <row r="291" spans="2:62" ht="20.100000000000001" hidden="1" customHeight="1" outlineLevel="1">
      <c r="B291" s="100"/>
      <c r="C291" s="908"/>
      <c r="D291" s="909"/>
      <c r="E291" s="909"/>
      <c r="F291" s="910"/>
      <c r="G291" s="890"/>
      <c r="H291" s="891"/>
      <c r="I291" s="152"/>
      <c r="J291" s="152"/>
      <c r="K291" s="152"/>
      <c r="L291" s="152"/>
      <c r="M291" s="152"/>
      <c r="N291" s="152"/>
      <c r="O291" s="152"/>
      <c r="P291" s="153"/>
      <c r="Q291" s="153"/>
      <c r="R291" s="156">
        <f t="shared" si="224"/>
        <v>0</v>
      </c>
      <c r="S291" s="156">
        <f t="shared" si="225"/>
        <v>0</v>
      </c>
      <c r="U291" s="157">
        <f t="shared" si="232"/>
        <v>0</v>
      </c>
      <c r="W291" s="152"/>
      <c r="X291" s="152"/>
      <c r="Y291" s="152"/>
      <c r="Z291" s="152"/>
      <c r="AA291" s="152"/>
      <c r="AB291" s="152"/>
      <c r="AC291" s="347"/>
      <c r="AD291" s="152"/>
      <c r="AE291" s="152"/>
      <c r="AF291" s="152"/>
      <c r="AG291" s="152"/>
      <c r="AH291" s="152"/>
      <c r="AI291" s="152"/>
      <c r="AJ291" s="347"/>
      <c r="AK291" s="152"/>
      <c r="AL291" s="152"/>
      <c r="AM291" s="295"/>
      <c r="AN291" s="228"/>
      <c r="AO291" s="228"/>
      <c r="AP291" s="228"/>
      <c r="AQ291" s="228"/>
      <c r="AR291" s="228"/>
      <c r="AS291" s="348"/>
      <c r="AT291" s="264">
        <f t="shared" si="228"/>
        <v>0</v>
      </c>
      <c r="AU291" s="259"/>
      <c r="AV291" s="265">
        <f t="shared" si="229"/>
        <v>0</v>
      </c>
      <c r="AX291" s="265">
        <f t="shared" si="233"/>
        <v>0</v>
      </c>
      <c r="AZ291" s="492">
        <f t="shared" si="230"/>
        <v>0</v>
      </c>
      <c r="BB291" s="492">
        <f t="shared" si="231"/>
        <v>0</v>
      </c>
      <c r="BD291" s="265">
        <f t="shared" si="234"/>
        <v>0</v>
      </c>
      <c r="BE291" s="105"/>
      <c r="BF291" s="105"/>
      <c r="BG291" s="105"/>
      <c r="BH291" s="105"/>
      <c r="BI291" s="105"/>
      <c r="BJ291" s="105"/>
    </row>
    <row r="292" spans="2:62" ht="20.100000000000001" hidden="1" customHeight="1" outlineLevel="1">
      <c r="B292" s="100"/>
      <c r="C292" s="908"/>
      <c r="D292" s="909"/>
      <c r="E292" s="909"/>
      <c r="F292" s="910"/>
      <c r="G292" s="890"/>
      <c r="H292" s="891"/>
      <c r="I292" s="152"/>
      <c r="J292" s="152"/>
      <c r="K292" s="152"/>
      <c r="L292" s="152"/>
      <c r="M292" s="152"/>
      <c r="N292" s="152"/>
      <c r="O292" s="152"/>
      <c r="P292" s="153"/>
      <c r="Q292" s="153"/>
      <c r="R292" s="156">
        <f t="shared" si="224"/>
        <v>0</v>
      </c>
      <c r="S292" s="156">
        <f t="shared" si="225"/>
        <v>0</v>
      </c>
      <c r="U292" s="157">
        <f t="shared" si="232"/>
        <v>0</v>
      </c>
      <c r="W292" s="152"/>
      <c r="X292" s="152"/>
      <c r="Y292" s="152"/>
      <c r="Z292" s="152"/>
      <c r="AA292" s="152"/>
      <c r="AB292" s="152"/>
      <c r="AC292" s="347"/>
      <c r="AD292" s="152"/>
      <c r="AE292" s="152"/>
      <c r="AF292" s="152"/>
      <c r="AG292" s="152"/>
      <c r="AH292" s="152"/>
      <c r="AI292" s="152"/>
      <c r="AJ292" s="347"/>
      <c r="AK292" s="152"/>
      <c r="AL292" s="152"/>
      <c r="AM292" s="295"/>
      <c r="AN292" s="228"/>
      <c r="AO292" s="228"/>
      <c r="AP292" s="228"/>
      <c r="AQ292" s="228"/>
      <c r="AR292" s="228"/>
      <c r="AS292" s="348"/>
      <c r="AT292" s="264">
        <f t="shared" si="228"/>
        <v>0</v>
      </c>
      <c r="AU292" s="259"/>
      <c r="AV292" s="265">
        <f t="shared" si="229"/>
        <v>0</v>
      </c>
      <c r="AX292" s="265">
        <f t="shared" si="233"/>
        <v>0</v>
      </c>
      <c r="AZ292" s="492">
        <f t="shared" si="230"/>
        <v>0</v>
      </c>
      <c r="BB292" s="492">
        <f t="shared" si="231"/>
        <v>0</v>
      </c>
      <c r="BD292" s="265">
        <f t="shared" si="234"/>
        <v>0</v>
      </c>
      <c r="BE292" s="105"/>
      <c r="BF292" s="105"/>
      <c r="BG292" s="105"/>
      <c r="BH292" s="105"/>
      <c r="BI292" s="105"/>
      <c r="BJ292" s="105"/>
    </row>
    <row r="293" spans="2:62" ht="20.100000000000001" hidden="1" customHeight="1" outlineLevel="1">
      <c r="B293" s="100"/>
      <c r="C293" s="908"/>
      <c r="D293" s="909"/>
      <c r="E293" s="909"/>
      <c r="F293" s="910"/>
      <c r="G293" s="890"/>
      <c r="H293" s="891"/>
      <c r="I293" s="152"/>
      <c r="J293" s="152"/>
      <c r="K293" s="152"/>
      <c r="L293" s="152"/>
      <c r="M293" s="152"/>
      <c r="N293" s="152"/>
      <c r="O293" s="152"/>
      <c r="P293" s="153"/>
      <c r="Q293" s="153"/>
      <c r="R293" s="156">
        <f t="shared" si="224"/>
        <v>0</v>
      </c>
      <c r="S293" s="156">
        <f t="shared" si="225"/>
        <v>0</v>
      </c>
      <c r="U293" s="157">
        <f t="shared" si="232"/>
        <v>0</v>
      </c>
      <c r="W293" s="152"/>
      <c r="X293" s="152"/>
      <c r="Y293" s="152"/>
      <c r="Z293" s="152"/>
      <c r="AA293" s="152"/>
      <c r="AB293" s="152"/>
      <c r="AC293" s="347"/>
      <c r="AD293" s="152"/>
      <c r="AE293" s="152"/>
      <c r="AF293" s="152"/>
      <c r="AG293" s="152"/>
      <c r="AH293" s="152"/>
      <c r="AI293" s="152"/>
      <c r="AJ293" s="347"/>
      <c r="AK293" s="152"/>
      <c r="AL293" s="152"/>
      <c r="AM293" s="295"/>
      <c r="AN293" s="228"/>
      <c r="AO293" s="228"/>
      <c r="AP293" s="228"/>
      <c r="AQ293" s="228"/>
      <c r="AR293" s="228"/>
      <c r="AS293" s="348"/>
      <c r="AT293" s="264">
        <f t="shared" si="228"/>
        <v>0</v>
      </c>
      <c r="AU293" s="259"/>
      <c r="AV293" s="265">
        <f t="shared" si="229"/>
        <v>0</v>
      </c>
      <c r="AX293" s="265">
        <f t="shared" si="233"/>
        <v>0</v>
      </c>
      <c r="AZ293" s="492">
        <f t="shared" si="230"/>
        <v>0</v>
      </c>
      <c r="BB293" s="492">
        <f t="shared" si="231"/>
        <v>0</v>
      </c>
      <c r="BD293" s="265">
        <f t="shared" si="234"/>
        <v>0</v>
      </c>
      <c r="BE293" s="105"/>
      <c r="BF293" s="105"/>
      <c r="BG293" s="105"/>
      <c r="BH293" s="105"/>
      <c r="BI293" s="105"/>
      <c r="BJ293" s="105"/>
    </row>
    <row r="294" spans="2:62" ht="20.100000000000001" hidden="1" customHeight="1" outlineLevel="1">
      <c r="B294" s="100"/>
      <c r="C294" s="908"/>
      <c r="D294" s="909"/>
      <c r="E294" s="909"/>
      <c r="F294" s="910"/>
      <c r="G294" s="890"/>
      <c r="H294" s="891"/>
      <c r="I294" s="152"/>
      <c r="J294" s="152"/>
      <c r="K294" s="152"/>
      <c r="L294" s="152"/>
      <c r="M294" s="152"/>
      <c r="N294" s="152"/>
      <c r="O294" s="152"/>
      <c r="P294" s="153"/>
      <c r="Q294" s="153"/>
      <c r="R294" s="156">
        <f t="shared" si="224"/>
        <v>0</v>
      </c>
      <c r="S294" s="156">
        <f t="shared" si="225"/>
        <v>0</v>
      </c>
      <c r="U294" s="157">
        <f t="shared" si="232"/>
        <v>0</v>
      </c>
      <c r="W294" s="152"/>
      <c r="X294" s="152"/>
      <c r="Y294" s="152"/>
      <c r="Z294" s="152"/>
      <c r="AA294" s="152"/>
      <c r="AB294" s="152"/>
      <c r="AC294" s="347"/>
      <c r="AD294" s="152"/>
      <c r="AE294" s="152"/>
      <c r="AF294" s="152"/>
      <c r="AG294" s="152"/>
      <c r="AH294" s="152"/>
      <c r="AI294" s="152"/>
      <c r="AJ294" s="347"/>
      <c r="AK294" s="152"/>
      <c r="AL294" s="152"/>
      <c r="AM294" s="295"/>
      <c r="AN294" s="228"/>
      <c r="AO294" s="228"/>
      <c r="AP294" s="228"/>
      <c r="AQ294" s="228"/>
      <c r="AR294" s="228"/>
      <c r="AS294" s="348"/>
      <c r="AT294" s="264">
        <f t="shared" si="228"/>
        <v>0</v>
      </c>
      <c r="AU294" s="259"/>
      <c r="AV294" s="265">
        <f t="shared" si="229"/>
        <v>0</v>
      </c>
      <c r="AX294" s="265">
        <f t="shared" si="233"/>
        <v>0</v>
      </c>
      <c r="AZ294" s="492">
        <f t="shared" si="230"/>
        <v>0</v>
      </c>
      <c r="BB294" s="492">
        <f t="shared" si="231"/>
        <v>0</v>
      </c>
      <c r="BD294" s="265">
        <f t="shared" si="234"/>
        <v>0</v>
      </c>
      <c r="BE294" s="105"/>
      <c r="BF294" s="105"/>
      <c r="BG294" s="105"/>
      <c r="BH294" s="105"/>
      <c r="BI294" s="105"/>
      <c r="BJ294" s="105"/>
    </row>
    <row r="295" spans="2:62" ht="20.100000000000001" hidden="1" customHeight="1" outlineLevel="1">
      <c r="B295" s="100"/>
      <c r="C295" s="908"/>
      <c r="D295" s="909"/>
      <c r="E295" s="909"/>
      <c r="F295" s="910"/>
      <c r="G295" s="890"/>
      <c r="H295" s="891"/>
      <c r="I295" s="152"/>
      <c r="J295" s="152"/>
      <c r="K295" s="152"/>
      <c r="L295" s="152"/>
      <c r="M295" s="152"/>
      <c r="N295" s="152"/>
      <c r="O295" s="152"/>
      <c r="P295" s="153"/>
      <c r="Q295" s="153"/>
      <c r="R295" s="156">
        <f t="shared" si="224"/>
        <v>0</v>
      </c>
      <c r="S295" s="156">
        <f t="shared" si="225"/>
        <v>0</v>
      </c>
      <c r="U295" s="157">
        <f t="shared" si="232"/>
        <v>0</v>
      </c>
      <c r="W295" s="152"/>
      <c r="X295" s="152"/>
      <c r="Y295" s="152"/>
      <c r="Z295" s="152"/>
      <c r="AA295" s="152"/>
      <c r="AB295" s="152"/>
      <c r="AC295" s="347"/>
      <c r="AD295" s="152"/>
      <c r="AE295" s="152"/>
      <c r="AF295" s="152"/>
      <c r="AG295" s="152"/>
      <c r="AH295" s="152"/>
      <c r="AI295" s="152"/>
      <c r="AJ295" s="347"/>
      <c r="AK295" s="152"/>
      <c r="AL295" s="152"/>
      <c r="AM295" s="295"/>
      <c r="AN295" s="228"/>
      <c r="AO295" s="228"/>
      <c r="AP295" s="228"/>
      <c r="AQ295" s="228"/>
      <c r="AR295" s="228"/>
      <c r="AS295" s="348"/>
      <c r="AT295" s="264">
        <f t="shared" si="228"/>
        <v>0</v>
      </c>
      <c r="AU295" s="259"/>
      <c r="AV295" s="265">
        <f t="shared" si="229"/>
        <v>0</v>
      </c>
      <c r="AX295" s="265">
        <f t="shared" si="233"/>
        <v>0</v>
      </c>
      <c r="AZ295" s="492">
        <f t="shared" si="230"/>
        <v>0</v>
      </c>
      <c r="BB295" s="492">
        <f t="shared" si="231"/>
        <v>0</v>
      </c>
      <c r="BD295" s="265">
        <f t="shared" si="234"/>
        <v>0</v>
      </c>
      <c r="BE295" s="105"/>
      <c r="BF295" s="105"/>
      <c r="BG295" s="105"/>
      <c r="BH295" s="105"/>
      <c r="BI295" s="105"/>
      <c r="BJ295" s="105"/>
    </row>
    <row r="296" spans="2:62" ht="20.100000000000001" hidden="1" customHeight="1" outlineLevel="1">
      <c r="B296" s="100"/>
      <c r="C296" s="908"/>
      <c r="D296" s="909"/>
      <c r="E296" s="909"/>
      <c r="F296" s="910"/>
      <c r="G296" s="890"/>
      <c r="H296" s="891"/>
      <c r="I296" s="152"/>
      <c r="J296" s="152"/>
      <c r="K296" s="152"/>
      <c r="L296" s="152"/>
      <c r="M296" s="152"/>
      <c r="N296" s="152"/>
      <c r="O296" s="152"/>
      <c r="P296" s="153"/>
      <c r="Q296" s="153"/>
      <c r="R296" s="156">
        <f t="shared" si="224"/>
        <v>0</v>
      </c>
      <c r="S296" s="156">
        <f t="shared" si="225"/>
        <v>0</v>
      </c>
      <c r="U296" s="157">
        <f t="shared" si="232"/>
        <v>0</v>
      </c>
      <c r="W296" s="152"/>
      <c r="X296" s="152"/>
      <c r="Y296" s="152"/>
      <c r="Z296" s="152"/>
      <c r="AA296" s="152"/>
      <c r="AB296" s="152"/>
      <c r="AC296" s="347"/>
      <c r="AD296" s="152"/>
      <c r="AE296" s="152"/>
      <c r="AF296" s="152"/>
      <c r="AG296" s="152"/>
      <c r="AH296" s="152"/>
      <c r="AI296" s="152"/>
      <c r="AJ296" s="347"/>
      <c r="AK296" s="152"/>
      <c r="AL296" s="152"/>
      <c r="AM296" s="295"/>
      <c r="AN296" s="228"/>
      <c r="AO296" s="228"/>
      <c r="AP296" s="228"/>
      <c r="AQ296" s="228"/>
      <c r="AR296" s="228"/>
      <c r="AS296" s="348"/>
      <c r="AT296" s="264">
        <f t="shared" si="228"/>
        <v>0</v>
      </c>
      <c r="AU296" s="259"/>
      <c r="AV296" s="265">
        <f t="shared" si="229"/>
        <v>0</v>
      </c>
      <c r="AX296" s="265">
        <f t="shared" si="233"/>
        <v>0</v>
      </c>
      <c r="AZ296" s="492">
        <f t="shared" si="230"/>
        <v>0</v>
      </c>
      <c r="BB296" s="492">
        <f t="shared" si="231"/>
        <v>0</v>
      </c>
      <c r="BD296" s="265">
        <f t="shared" si="234"/>
        <v>0</v>
      </c>
      <c r="BE296" s="105"/>
      <c r="BF296" s="105"/>
      <c r="BG296" s="105"/>
      <c r="BH296" s="105"/>
      <c r="BI296" s="105"/>
      <c r="BJ296" s="105"/>
    </row>
    <row r="297" spans="2:62" ht="20.100000000000001" hidden="1" customHeight="1" outlineLevel="1">
      <c r="B297" s="100"/>
      <c r="C297" s="908"/>
      <c r="D297" s="909"/>
      <c r="E297" s="909"/>
      <c r="F297" s="910"/>
      <c r="G297" s="890"/>
      <c r="H297" s="891"/>
      <c r="I297" s="152"/>
      <c r="J297" s="152"/>
      <c r="K297" s="152"/>
      <c r="L297" s="152"/>
      <c r="M297" s="152"/>
      <c r="N297" s="152"/>
      <c r="O297" s="152"/>
      <c r="P297" s="153"/>
      <c r="Q297" s="153"/>
      <c r="R297" s="156">
        <f t="shared" si="224"/>
        <v>0</v>
      </c>
      <c r="S297" s="156">
        <f t="shared" si="225"/>
        <v>0</v>
      </c>
      <c r="U297" s="157">
        <f t="shared" si="232"/>
        <v>0</v>
      </c>
      <c r="W297" s="152"/>
      <c r="X297" s="152"/>
      <c r="Y297" s="152"/>
      <c r="Z297" s="152"/>
      <c r="AA297" s="152"/>
      <c r="AB297" s="152"/>
      <c r="AC297" s="347"/>
      <c r="AD297" s="152"/>
      <c r="AE297" s="152"/>
      <c r="AF297" s="152"/>
      <c r="AG297" s="152"/>
      <c r="AH297" s="152"/>
      <c r="AI297" s="152"/>
      <c r="AJ297" s="347"/>
      <c r="AK297" s="152"/>
      <c r="AL297" s="152"/>
      <c r="AM297" s="295"/>
      <c r="AN297" s="228"/>
      <c r="AO297" s="228"/>
      <c r="AP297" s="228"/>
      <c r="AQ297" s="228"/>
      <c r="AR297" s="228"/>
      <c r="AS297" s="348"/>
      <c r="AT297" s="264">
        <f t="shared" si="228"/>
        <v>0</v>
      </c>
      <c r="AU297" s="259"/>
      <c r="AV297" s="265">
        <f t="shared" si="229"/>
        <v>0</v>
      </c>
      <c r="AX297" s="265">
        <f t="shared" si="233"/>
        <v>0</v>
      </c>
      <c r="AZ297" s="492">
        <f t="shared" si="230"/>
        <v>0</v>
      </c>
      <c r="BB297" s="492">
        <f t="shared" si="231"/>
        <v>0</v>
      </c>
      <c r="BD297" s="265">
        <f t="shared" si="234"/>
        <v>0</v>
      </c>
      <c r="BE297" s="105"/>
      <c r="BF297" s="105"/>
      <c r="BG297" s="105"/>
      <c r="BH297" s="105"/>
      <c r="BI297" s="105"/>
      <c r="BJ297" s="105"/>
    </row>
    <row r="298" spans="2:62" ht="20.100000000000001" hidden="1" customHeight="1" outlineLevel="1">
      <c r="B298" s="100"/>
      <c r="C298" s="908"/>
      <c r="D298" s="909"/>
      <c r="E298" s="909"/>
      <c r="F298" s="910"/>
      <c r="G298" s="890"/>
      <c r="H298" s="891"/>
      <c r="I298" s="152"/>
      <c r="J298" s="152"/>
      <c r="K298" s="152"/>
      <c r="L298" s="152"/>
      <c r="M298" s="152"/>
      <c r="N298" s="152"/>
      <c r="O298" s="152"/>
      <c r="P298" s="153"/>
      <c r="Q298" s="153"/>
      <c r="R298" s="156">
        <f t="shared" si="224"/>
        <v>0</v>
      </c>
      <c r="S298" s="156">
        <f t="shared" si="225"/>
        <v>0</v>
      </c>
      <c r="U298" s="157">
        <f t="shared" si="232"/>
        <v>0</v>
      </c>
      <c r="W298" s="152"/>
      <c r="X298" s="152"/>
      <c r="Y298" s="152"/>
      <c r="Z298" s="152"/>
      <c r="AA298" s="152"/>
      <c r="AB298" s="152"/>
      <c r="AC298" s="347"/>
      <c r="AD298" s="152"/>
      <c r="AE298" s="152"/>
      <c r="AF298" s="152"/>
      <c r="AG298" s="152"/>
      <c r="AH298" s="152"/>
      <c r="AI298" s="152"/>
      <c r="AJ298" s="347"/>
      <c r="AK298" s="152"/>
      <c r="AL298" s="152"/>
      <c r="AM298" s="295"/>
      <c r="AN298" s="228"/>
      <c r="AO298" s="228"/>
      <c r="AP298" s="228"/>
      <c r="AQ298" s="228"/>
      <c r="AR298" s="228"/>
      <c r="AS298" s="348"/>
      <c r="AT298" s="264">
        <f t="shared" si="228"/>
        <v>0</v>
      </c>
      <c r="AU298" s="259"/>
      <c r="AV298" s="265">
        <f t="shared" si="229"/>
        <v>0</v>
      </c>
      <c r="AX298" s="265">
        <f t="shared" si="233"/>
        <v>0</v>
      </c>
      <c r="AZ298" s="492">
        <f t="shared" si="230"/>
        <v>0</v>
      </c>
      <c r="BB298" s="492">
        <f t="shared" si="231"/>
        <v>0</v>
      </c>
      <c r="BD298" s="265">
        <f t="shared" si="234"/>
        <v>0</v>
      </c>
      <c r="BE298" s="105"/>
      <c r="BF298" s="105"/>
      <c r="BG298" s="105"/>
      <c r="BH298" s="105"/>
      <c r="BI298" s="105"/>
      <c r="BJ298" s="105"/>
    </row>
    <row r="299" spans="2:62" ht="20.100000000000001" hidden="1" customHeight="1" outlineLevel="1">
      <c r="B299" s="100"/>
      <c r="C299" s="908"/>
      <c r="D299" s="909"/>
      <c r="E299" s="909"/>
      <c r="F299" s="910"/>
      <c r="G299" s="890"/>
      <c r="H299" s="891"/>
      <c r="I299" s="152"/>
      <c r="J299" s="152"/>
      <c r="K299" s="152"/>
      <c r="L299" s="152"/>
      <c r="M299" s="152"/>
      <c r="N299" s="152"/>
      <c r="O299" s="152"/>
      <c r="P299" s="153"/>
      <c r="Q299" s="153"/>
      <c r="R299" s="156">
        <f t="shared" si="224"/>
        <v>0</v>
      </c>
      <c r="S299" s="156">
        <f t="shared" si="225"/>
        <v>0</v>
      </c>
      <c r="U299" s="157">
        <f t="shared" si="232"/>
        <v>0</v>
      </c>
      <c r="W299" s="152"/>
      <c r="X299" s="152"/>
      <c r="Y299" s="152"/>
      <c r="Z299" s="152"/>
      <c r="AA299" s="152"/>
      <c r="AB299" s="152"/>
      <c r="AC299" s="347"/>
      <c r="AD299" s="152"/>
      <c r="AE299" s="152"/>
      <c r="AF299" s="152"/>
      <c r="AG299" s="152"/>
      <c r="AH299" s="152"/>
      <c r="AI299" s="152"/>
      <c r="AJ299" s="347"/>
      <c r="AK299" s="152"/>
      <c r="AL299" s="152"/>
      <c r="AM299" s="295"/>
      <c r="AN299" s="228"/>
      <c r="AO299" s="228"/>
      <c r="AP299" s="228"/>
      <c r="AQ299" s="228"/>
      <c r="AR299" s="228"/>
      <c r="AS299" s="348"/>
      <c r="AT299" s="264">
        <f t="shared" si="228"/>
        <v>0</v>
      </c>
      <c r="AU299" s="259"/>
      <c r="AV299" s="265">
        <f t="shared" si="229"/>
        <v>0</v>
      </c>
      <c r="AX299" s="265">
        <f t="shared" si="233"/>
        <v>0</v>
      </c>
      <c r="AZ299" s="492">
        <f t="shared" si="230"/>
        <v>0</v>
      </c>
      <c r="BB299" s="492">
        <f t="shared" si="231"/>
        <v>0</v>
      </c>
      <c r="BD299" s="265">
        <f t="shared" si="234"/>
        <v>0</v>
      </c>
      <c r="BE299" s="105"/>
      <c r="BF299" s="105"/>
      <c r="BG299" s="105"/>
      <c r="BH299" s="105"/>
      <c r="BI299" s="105"/>
      <c r="BJ299" s="105"/>
    </row>
    <row r="300" spans="2:62" ht="9.9499999999999993" hidden="1" customHeight="1" outlineLevel="1">
      <c r="B300" s="101"/>
      <c r="C300" s="208"/>
      <c r="D300" s="208"/>
      <c r="E300" s="208"/>
      <c r="F300" s="208"/>
      <c r="G300" s="237"/>
      <c r="H300" s="207"/>
      <c r="I300" s="257"/>
      <c r="J300" s="257"/>
      <c r="K300" s="257"/>
      <c r="L300" s="257"/>
      <c r="M300" s="257"/>
      <c r="N300" s="257"/>
      <c r="O300" s="257"/>
      <c r="P300" s="256"/>
      <c r="Q300" s="102"/>
      <c r="R300" s="102"/>
      <c r="S300" s="102"/>
      <c r="U300" s="98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Z300" s="493"/>
      <c r="BE300" s="105"/>
      <c r="BF300" s="105"/>
      <c r="BG300" s="105"/>
      <c r="BH300" s="105"/>
      <c r="BI300" s="105"/>
      <c r="BJ300" s="105"/>
    </row>
    <row r="301" spans="2:62" ht="20.100000000000001" customHeight="1" collapsed="1">
      <c r="B301" s="8">
        <f>B284+1</f>
        <v>18</v>
      </c>
      <c r="C301" s="916"/>
      <c r="D301" s="917"/>
      <c r="E301" s="917"/>
      <c r="F301" s="918"/>
      <c r="G301" s="429"/>
      <c r="H301" s="206">
        <v>1</v>
      </c>
      <c r="I301" s="642">
        <f t="shared" ref="I301" si="235">$H301*SUM(I302:I316)</f>
        <v>0</v>
      </c>
      <c r="J301" s="643">
        <f t="shared" ref="J301:O301" si="236">$H301*SUM(J302:J316)</f>
        <v>0</v>
      </c>
      <c r="K301" s="644">
        <f t="shared" si="236"/>
        <v>0</v>
      </c>
      <c r="L301" s="645">
        <f t="shared" si="236"/>
        <v>0</v>
      </c>
      <c r="M301" s="645">
        <f t="shared" si="236"/>
        <v>0</v>
      </c>
      <c r="N301" s="644">
        <f t="shared" si="236"/>
        <v>0</v>
      </c>
      <c r="O301" s="642">
        <f t="shared" si="236"/>
        <v>0</v>
      </c>
      <c r="P301" s="209">
        <f t="shared" ref="P301:Q301" si="237">$H301*SUM(P302:P316)</f>
        <v>0</v>
      </c>
      <c r="Q301" s="210">
        <f t="shared" si="237"/>
        <v>0</v>
      </c>
      <c r="R301" s="136">
        <f t="shared" ref="R301:R316" si="238">P301*(1+Gewinn)*(1+SicherheitAngebot)</f>
        <v>0</v>
      </c>
      <c r="S301" s="137">
        <f t="shared" ref="S301:S316" si="239">Q301*(1+MGKZ)*(1+Gewinn)*(1+SicherheitAngebot)</f>
        <v>0</v>
      </c>
      <c r="U301" s="10">
        <f>I301*$I$7+J301*$J$7+K301*$K$7+L301*$L$7+M301*$M$7+N301*$N$7+O301*$O$7+R301+S301</f>
        <v>0</v>
      </c>
      <c r="W301" s="646">
        <f t="shared" ref="W301:AB301" si="240">$H301*SUM(W302:W316)</f>
        <v>0</v>
      </c>
      <c r="X301" s="647">
        <f t="shared" si="240"/>
        <v>0</v>
      </c>
      <c r="Y301" s="648">
        <f t="shared" si="240"/>
        <v>0</v>
      </c>
      <c r="Z301" s="649">
        <f t="shared" si="240"/>
        <v>0</v>
      </c>
      <c r="AA301" s="648">
        <f t="shared" si="240"/>
        <v>0</v>
      </c>
      <c r="AB301" s="646">
        <f t="shared" si="240"/>
        <v>0</v>
      </c>
      <c r="AC301" s="258"/>
      <c r="AD301" s="646">
        <f t="shared" ref="AD301:AM301" si="241">$H301*SUM(AD302:AD316)</f>
        <v>0</v>
      </c>
      <c r="AE301" s="647">
        <f t="shared" si="241"/>
        <v>0</v>
      </c>
      <c r="AF301" s="648">
        <f t="shared" si="241"/>
        <v>0</v>
      </c>
      <c r="AG301" s="649">
        <f t="shared" si="241"/>
        <v>0</v>
      </c>
      <c r="AH301" s="648">
        <f t="shared" si="241"/>
        <v>0</v>
      </c>
      <c r="AI301" s="646">
        <f t="shared" si="241"/>
        <v>0</v>
      </c>
      <c r="AJ301" s="258"/>
      <c r="AK301" s="653">
        <f t="shared" si="241"/>
        <v>0</v>
      </c>
      <c r="AL301" s="653">
        <f t="shared" si="241"/>
        <v>0</v>
      </c>
      <c r="AM301" s="653">
        <f t="shared" si="241"/>
        <v>0</v>
      </c>
      <c r="AN301" s="227">
        <f>$H301*SUM(AN302:AN316)*(1+Gewinn)*(1+SicherheitAngebot)</f>
        <v>0</v>
      </c>
      <c r="AO301" s="227">
        <f>$H301*SUM(AO302:AO316)*(1+Gewinn)*(1+SicherheitAngebot)</f>
        <v>0</v>
      </c>
      <c r="AP301" s="227">
        <f>$H301*SUM(AP302:AP316)*(1+Gewinn)*(1+SicherheitAngebot)</f>
        <v>0</v>
      </c>
      <c r="AQ301" s="227">
        <f>$H301*SUM(AQ302:AQ316)*(1+Gewinn)*(1+SicherheitAngebot)</f>
        <v>0</v>
      </c>
      <c r="AR301" s="227">
        <f>$H301*SUM(AR302:AR316)*(1+Gewinn)*(1+SicherheitAngebot)</f>
        <v>0</v>
      </c>
      <c r="AS301" s="262"/>
      <c r="AT301" s="263">
        <f t="shared" si="228"/>
        <v>0</v>
      </c>
      <c r="AU301" s="259"/>
      <c r="AV301" s="491">
        <f>AK301*$AK$7+AL301*$AL$7+AM301*$AM$7+SUM(AN301:AR301)+AT301/Zuschläge_IBN+AT301</f>
        <v>0</v>
      </c>
      <c r="AX301" s="685">
        <f>U301+AV301</f>
        <v>0</v>
      </c>
      <c r="AZ301" s="490">
        <f>IF(H301&gt;0,U301/(1+SicherheitAngebot)*(1+Sicherheit),0)</f>
        <v>0</v>
      </c>
      <c r="BB301" s="490">
        <f>IF(H301&gt;0,AV301/(1+SicherheitAngebot)*(1+Sicherheit),0)</f>
        <v>0</v>
      </c>
      <c r="BD301" s="490">
        <f>AZ301+BB301</f>
        <v>0</v>
      </c>
      <c r="BE301" s="105"/>
      <c r="BF301" s="105"/>
      <c r="BG301" s="105"/>
      <c r="BH301" s="105"/>
      <c r="BI301" s="105"/>
      <c r="BJ301" s="105"/>
    </row>
    <row r="302" spans="2:62" ht="20.100000000000001" hidden="1" customHeight="1" outlineLevel="1">
      <c r="B302" s="99"/>
      <c r="C302" s="908"/>
      <c r="D302" s="909"/>
      <c r="E302" s="909"/>
      <c r="F302" s="910"/>
      <c r="G302" s="890"/>
      <c r="H302" s="901"/>
      <c r="I302" s="152"/>
      <c r="J302" s="152"/>
      <c r="K302" s="152"/>
      <c r="L302" s="152"/>
      <c r="M302" s="152"/>
      <c r="N302" s="152"/>
      <c r="O302" s="152"/>
      <c r="P302" s="153"/>
      <c r="Q302" s="153"/>
      <c r="R302" s="156">
        <f t="shared" si="238"/>
        <v>0</v>
      </c>
      <c r="S302" s="156">
        <f t="shared" si="239"/>
        <v>0</v>
      </c>
      <c r="U302" s="157">
        <f>I302*$I$7+J302*$J$7+K302*$K$7+L302*$L$7+M302*$M$7+N302*$N$7+O302*$O$7+R302+S302</f>
        <v>0</v>
      </c>
      <c r="W302" s="152"/>
      <c r="X302" s="152"/>
      <c r="Y302" s="152"/>
      <c r="Z302" s="152"/>
      <c r="AA302" s="152"/>
      <c r="AB302" s="152"/>
      <c r="AC302" s="347"/>
      <c r="AD302" s="152"/>
      <c r="AE302" s="152"/>
      <c r="AF302" s="152"/>
      <c r="AG302" s="152"/>
      <c r="AH302" s="152"/>
      <c r="AI302" s="152"/>
      <c r="AJ302" s="347"/>
      <c r="AK302" s="152"/>
      <c r="AL302" s="152"/>
      <c r="AM302" s="295"/>
      <c r="AN302" s="228"/>
      <c r="AO302" s="228"/>
      <c r="AP302" s="228"/>
      <c r="AQ302" s="228"/>
      <c r="AR302" s="228"/>
      <c r="AS302" s="348"/>
      <c r="AT302" s="264">
        <f t="shared" si="228"/>
        <v>0</v>
      </c>
      <c r="AU302" s="259"/>
      <c r="AV302" s="265">
        <f t="shared" ref="AV302:AV316" si="242">AK302*$AK$7+AL302*$AL$7+AM302*$AM$7+SUM(AN302:AR302)*(1+Gewinn)*(1+SicherheitAngebot)+AT302/Zuschläge_IBN+AT302</f>
        <v>0</v>
      </c>
      <c r="AX302" s="265">
        <f>U302+AV302</f>
        <v>0</v>
      </c>
      <c r="AZ302" s="492">
        <f t="shared" ref="AZ302:AZ316" si="243">U302/(1+SicherheitAngebot)*(1+Sicherheit)</f>
        <v>0</v>
      </c>
      <c r="BB302" s="492">
        <f t="shared" ref="BB302:BB316" si="244">AV302/(1+SicherheitAngebot)*(1+Sicherheit)</f>
        <v>0</v>
      </c>
      <c r="BD302" s="265">
        <f>AZ302+BB302</f>
        <v>0</v>
      </c>
      <c r="BE302" s="105"/>
      <c r="BF302" s="105"/>
      <c r="BG302" s="105"/>
      <c r="BH302" s="105"/>
      <c r="BI302" s="105"/>
      <c r="BJ302" s="105"/>
    </row>
    <row r="303" spans="2:62" ht="20.100000000000001" hidden="1" customHeight="1" outlineLevel="1">
      <c r="B303" s="100"/>
      <c r="C303" s="908"/>
      <c r="D303" s="909"/>
      <c r="E303" s="909"/>
      <c r="F303" s="910"/>
      <c r="G303" s="890"/>
      <c r="H303" s="891"/>
      <c r="I303" s="152"/>
      <c r="J303" s="152"/>
      <c r="K303" s="152"/>
      <c r="L303" s="152"/>
      <c r="M303" s="152"/>
      <c r="N303" s="152"/>
      <c r="O303" s="152"/>
      <c r="P303" s="153"/>
      <c r="Q303" s="153"/>
      <c r="R303" s="156">
        <f t="shared" si="238"/>
        <v>0</v>
      </c>
      <c r="S303" s="156">
        <f t="shared" si="239"/>
        <v>0</v>
      </c>
      <c r="U303" s="157">
        <f t="shared" ref="U303:U316" si="245">I303*$I$7+J303*$J$7+K303*$K$7+L303*$L$7+M303*$M$7+N303*$N$7+O303*$O$7+R303+S303</f>
        <v>0</v>
      </c>
      <c r="W303" s="152"/>
      <c r="X303" s="152"/>
      <c r="Y303" s="152"/>
      <c r="Z303" s="152"/>
      <c r="AA303" s="152"/>
      <c r="AB303" s="152"/>
      <c r="AC303" s="347"/>
      <c r="AD303" s="152"/>
      <c r="AE303" s="152"/>
      <c r="AF303" s="152"/>
      <c r="AG303" s="152"/>
      <c r="AH303" s="152"/>
      <c r="AI303" s="152"/>
      <c r="AJ303" s="347"/>
      <c r="AK303" s="152"/>
      <c r="AL303" s="152"/>
      <c r="AM303" s="295"/>
      <c r="AN303" s="228"/>
      <c r="AO303" s="228"/>
      <c r="AP303" s="228"/>
      <c r="AQ303" s="228"/>
      <c r="AR303" s="228"/>
      <c r="AS303" s="348"/>
      <c r="AT303" s="264">
        <f t="shared" si="228"/>
        <v>0</v>
      </c>
      <c r="AU303" s="259"/>
      <c r="AV303" s="265">
        <f t="shared" si="242"/>
        <v>0</v>
      </c>
      <c r="AX303" s="265">
        <f t="shared" ref="AX303:AX316" si="246">U303+AV303</f>
        <v>0</v>
      </c>
      <c r="AZ303" s="492">
        <f t="shared" si="243"/>
        <v>0</v>
      </c>
      <c r="BB303" s="492">
        <f t="shared" si="244"/>
        <v>0</v>
      </c>
      <c r="BD303" s="265">
        <f t="shared" ref="BD303:BD316" si="247">AZ303+BB303</f>
        <v>0</v>
      </c>
      <c r="BE303" s="105"/>
      <c r="BF303" s="105"/>
      <c r="BG303" s="105"/>
      <c r="BH303" s="105"/>
      <c r="BI303" s="105"/>
      <c r="BJ303" s="105"/>
    </row>
    <row r="304" spans="2:62" ht="20.100000000000001" hidden="1" customHeight="1" outlineLevel="1">
      <c r="B304" s="100"/>
      <c r="C304" s="908"/>
      <c r="D304" s="909"/>
      <c r="E304" s="909"/>
      <c r="F304" s="910"/>
      <c r="G304" s="890"/>
      <c r="H304" s="891"/>
      <c r="I304" s="152"/>
      <c r="J304" s="152"/>
      <c r="K304" s="152"/>
      <c r="L304" s="152"/>
      <c r="M304" s="152"/>
      <c r="N304" s="152"/>
      <c r="O304" s="152"/>
      <c r="P304" s="153"/>
      <c r="Q304" s="153"/>
      <c r="R304" s="156">
        <f t="shared" si="238"/>
        <v>0</v>
      </c>
      <c r="S304" s="156">
        <f t="shared" si="239"/>
        <v>0</v>
      </c>
      <c r="U304" s="157">
        <f t="shared" si="245"/>
        <v>0</v>
      </c>
      <c r="W304" s="152"/>
      <c r="X304" s="152"/>
      <c r="Y304" s="152"/>
      <c r="Z304" s="152"/>
      <c r="AA304" s="152"/>
      <c r="AB304" s="152"/>
      <c r="AC304" s="347"/>
      <c r="AD304" s="152"/>
      <c r="AE304" s="152"/>
      <c r="AF304" s="152"/>
      <c r="AG304" s="152"/>
      <c r="AH304" s="152"/>
      <c r="AI304" s="152"/>
      <c r="AJ304" s="347"/>
      <c r="AK304" s="152"/>
      <c r="AL304" s="152"/>
      <c r="AM304" s="295"/>
      <c r="AN304" s="228"/>
      <c r="AO304" s="228"/>
      <c r="AP304" s="228"/>
      <c r="AQ304" s="228"/>
      <c r="AR304" s="228"/>
      <c r="AS304" s="348"/>
      <c r="AT304" s="264">
        <f t="shared" si="228"/>
        <v>0</v>
      </c>
      <c r="AU304" s="259"/>
      <c r="AV304" s="265">
        <f t="shared" si="242"/>
        <v>0</v>
      </c>
      <c r="AX304" s="265">
        <f t="shared" si="246"/>
        <v>0</v>
      </c>
      <c r="AZ304" s="492">
        <f t="shared" si="243"/>
        <v>0</v>
      </c>
      <c r="BB304" s="492">
        <f t="shared" si="244"/>
        <v>0</v>
      </c>
      <c r="BD304" s="265">
        <f t="shared" si="247"/>
        <v>0</v>
      </c>
      <c r="BE304" s="105"/>
      <c r="BF304" s="105"/>
      <c r="BG304" s="105"/>
      <c r="BH304" s="105"/>
      <c r="BI304" s="105"/>
      <c r="BJ304" s="105"/>
    </row>
    <row r="305" spans="2:62" ht="20.100000000000001" hidden="1" customHeight="1" outlineLevel="1">
      <c r="B305" s="100"/>
      <c r="C305" s="908"/>
      <c r="D305" s="909"/>
      <c r="E305" s="909"/>
      <c r="F305" s="910"/>
      <c r="G305" s="890"/>
      <c r="H305" s="891"/>
      <c r="I305" s="152"/>
      <c r="J305" s="152"/>
      <c r="K305" s="152"/>
      <c r="L305" s="152"/>
      <c r="M305" s="152"/>
      <c r="N305" s="152"/>
      <c r="O305" s="152"/>
      <c r="P305" s="153"/>
      <c r="Q305" s="153"/>
      <c r="R305" s="156">
        <f t="shared" si="238"/>
        <v>0</v>
      </c>
      <c r="S305" s="156">
        <f t="shared" si="239"/>
        <v>0</v>
      </c>
      <c r="U305" s="157">
        <f t="shared" si="245"/>
        <v>0</v>
      </c>
      <c r="W305" s="152"/>
      <c r="X305" s="152"/>
      <c r="Y305" s="152"/>
      <c r="Z305" s="152"/>
      <c r="AA305" s="152"/>
      <c r="AB305" s="152"/>
      <c r="AC305" s="347"/>
      <c r="AD305" s="152"/>
      <c r="AE305" s="152"/>
      <c r="AF305" s="152"/>
      <c r="AG305" s="152"/>
      <c r="AH305" s="152"/>
      <c r="AI305" s="152"/>
      <c r="AJ305" s="347"/>
      <c r="AK305" s="152"/>
      <c r="AL305" s="152"/>
      <c r="AM305" s="295"/>
      <c r="AN305" s="228"/>
      <c r="AO305" s="228"/>
      <c r="AP305" s="228"/>
      <c r="AQ305" s="228"/>
      <c r="AR305" s="228"/>
      <c r="AS305" s="348"/>
      <c r="AT305" s="264">
        <f t="shared" si="228"/>
        <v>0</v>
      </c>
      <c r="AU305" s="259"/>
      <c r="AV305" s="265">
        <f t="shared" si="242"/>
        <v>0</v>
      </c>
      <c r="AX305" s="265">
        <f t="shared" si="246"/>
        <v>0</v>
      </c>
      <c r="AZ305" s="492">
        <f t="shared" si="243"/>
        <v>0</v>
      </c>
      <c r="BB305" s="492">
        <f t="shared" si="244"/>
        <v>0</v>
      </c>
      <c r="BD305" s="265">
        <f t="shared" si="247"/>
        <v>0</v>
      </c>
      <c r="BE305" s="105"/>
      <c r="BF305" s="105"/>
      <c r="BG305" s="105"/>
      <c r="BH305" s="105"/>
      <c r="BI305" s="105"/>
      <c r="BJ305" s="105"/>
    </row>
    <row r="306" spans="2:62" ht="20.100000000000001" hidden="1" customHeight="1" outlineLevel="1">
      <c r="B306" s="100"/>
      <c r="C306" s="908"/>
      <c r="D306" s="909"/>
      <c r="E306" s="909"/>
      <c r="F306" s="910"/>
      <c r="G306" s="890"/>
      <c r="H306" s="891"/>
      <c r="I306" s="152"/>
      <c r="J306" s="152"/>
      <c r="K306" s="152"/>
      <c r="L306" s="152"/>
      <c r="M306" s="152"/>
      <c r="N306" s="152"/>
      <c r="O306" s="152"/>
      <c r="P306" s="153"/>
      <c r="Q306" s="153"/>
      <c r="R306" s="156">
        <f t="shared" si="238"/>
        <v>0</v>
      </c>
      <c r="S306" s="156">
        <f t="shared" si="239"/>
        <v>0</v>
      </c>
      <c r="U306" s="157">
        <f t="shared" si="245"/>
        <v>0</v>
      </c>
      <c r="W306" s="152"/>
      <c r="X306" s="152"/>
      <c r="Y306" s="152"/>
      <c r="Z306" s="152"/>
      <c r="AA306" s="152"/>
      <c r="AB306" s="152"/>
      <c r="AC306" s="347"/>
      <c r="AD306" s="152"/>
      <c r="AE306" s="152"/>
      <c r="AF306" s="152"/>
      <c r="AG306" s="152"/>
      <c r="AH306" s="152"/>
      <c r="AI306" s="152"/>
      <c r="AJ306" s="347"/>
      <c r="AK306" s="152"/>
      <c r="AL306" s="152"/>
      <c r="AM306" s="295"/>
      <c r="AN306" s="228"/>
      <c r="AO306" s="228"/>
      <c r="AP306" s="228"/>
      <c r="AQ306" s="228"/>
      <c r="AR306" s="228"/>
      <c r="AS306" s="348"/>
      <c r="AT306" s="264">
        <f t="shared" si="228"/>
        <v>0</v>
      </c>
      <c r="AU306" s="259"/>
      <c r="AV306" s="265">
        <f t="shared" si="242"/>
        <v>0</v>
      </c>
      <c r="AX306" s="265">
        <f t="shared" si="246"/>
        <v>0</v>
      </c>
      <c r="AZ306" s="492">
        <f t="shared" si="243"/>
        <v>0</v>
      </c>
      <c r="BB306" s="492">
        <f t="shared" si="244"/>
        <v>0</v>
      </c>
      <c r="BD306" s="265">
        <f t="shared" si="247"/>
        <v>0</v>
      </c>
      <c r="BE306" s="105"/>
      <c r="BF306" s="105"/>
      <c r="BG306" s="105"/>
      <c r="BH306" s="105"/>
      <c r="BI306" s="105"/>
      <c r="BJ306" s="105"/>
    </row>
    <row r="307" spans="2:62" ht="20.100000000000001" hidden="1" customHeight="1" outlineLevel="1">
      <c r="B307" s="100"/>
      <c r="C307" s="908"/>
      <c r="D307" s="909"/>
      <c r="E307" s="909"/>
      <c r="F307" s="910"/>
      <c r="G307" s="890"/>
      <c r="H307" s="891"/>
      <c r="I307" s="152"/>
      <c r="J307" s="152"/>
      <c r="K307" s="152"/>
      <c r="L307" s="152"/>
      <c r="M307" s="152"/>
      <c r="N307" s="152"/>
      <c r="O307" s="152"/>
      <c r="P307" s="153"/>
      <c r="Q307" s="153"/>
      <c r="R307" s="156">
        <f t="shared" si="238"/>
        <v>0</v>
      </c>
      <c r="S307" s="156">
        <f t="shared" si="239"/>
        <v>0</v>
      </c>
      <c r="U307" s="157">
        <f t="shared" si="245"/>
        <v>0</v>
      </c>
      <c r="W307" s="152"/>
      <c r="X307" s="152"/>
      <c r="Y307" s="152"/>
      <c r="Z307" s="152"/>
      <c r="AA307" s="152"/>
      <c r="AB307" s="152"/>
      <c r="AC307" s="347"/>
      <c r="AD307" s="152"/>
      <c r="AE307" s="152"/>
      <c r="AF307" s="152"/>
      <c r="AG307" s="152"/>
      <c r="AH307" s="152"/>
      <c r="AI307" s="152"/>
      <c r="AJ307" s="347"/>
      <c r="AK307" s="152"/>
      <c r="AL307" s="152"/>
      <c r="AM307" s="295"/>
      <c r="AN307" s="228"/>
      <c r="AO307" s="228"/>
      <c r="AP307" s="228"/>
      <c r="AQ307" s="228"/>
      <c r="AR307" s="228"/>
      <c r="AS307" s="348"/>
      <c r="AT307" s="264">
        <f t="shared" si="228"/>
        <v>0</v>
      </c>
      <c r="AU307" s="259"/>
      <c r="AV307" s="265">
        <f t="shared" si="242"/>
        <v>0</v>
      </c>
      <c r="AX307" s="265">
        <f t="shared" si="246"/>
        <v>0</v>
      </c>
      <c r="AZ307" s="492">
        <f t="shared" si="243"/>
        <v>0</v>
      </c>
      <c r="BB307" s="492">
        <f t="shared" si="244"/>
        <v>0</v>
      </c>
      <c r="BD307" s="265">
        <f t="shared" si="247"/>
        <v>0</v>
      </c>
      <c r="BE307" s="105"/>
      <c r="BF307" s="105"/>
      <c r="BG307" s="105"/>
      <c r="BH307" s="105"/>
      <c r="BI307" s="105"/>
      <c r="BJ307" s="105"/>
    </row>
    <row r="308" spans="2:62" ht="20.100000000000001" hidden="1" customHeight="1" outlineLevel="1">
      <c r="B308" s="100"/>
      <c r="C308" s="908"/>
      <c r="D308" s="909"/>
      <c r="E308" s="909"/>
      <c r="F308" s="910"/>
      <c r="G308" s="890"/>
      <c r="H308" s="891"/>
      <c r="I308" s="152"/>
      <c r="J308" s="152"/>
      <c r="K308" s="152"/>
      <c r="L308" s="152"/>
      <c r="M308" s="152"/>
      <c r="N308" s="152"/>
      <c r="O308" s="152"/>
      <c r="P308" s="153"/>
      <c r="Q308" s="153"/>
      <c r="R308" s="156">
        <f t="shared" si="238"/>
        <v>0</v>
      </c>
      <c r="S308" s="156">
        <f t="shared" si="239"/>
        <v>0</v>
      </c>
      <c r="U308" s="157">
        <f t="shared" si="245"/>
        <v>0</v>
      </c>
      <c r="W308" s="152"/>
      <c r="X308" s="152"/>
      <c r="Y308" s="152"/>
      <c r="Z308" s="152"/>
      <c r="AA308" s="152"/>
      <c r="AB308" s="152"/>
      <c r="AC308" s="347"/>
      <c r="AD308" s="152"/>
      <c r="AE308" s="152"/>
      <c r="AF308" s="152"/>
      <c r="AG308" s="152"/>
      <c r="AH308" s="152"/>
      <c r="AI308" s="152"/>
      <c r="AJ308" s="347"/>
      <c r="AK308" s="152"/>
      <c r="AL308" s="152"/>
      <c r="AM308" s="295"/>
      <c r="AN308" s="228"/>
      <c r="AO308" s="228"/>
      <c r="AP308" s="228"/>
      <c r="AQ308" s="228"/>
      <c r="AR308" s="228"/>
      <c r="AS308" s="348"/>
      <c r="AT308" s="264">
        <f t="shared" si="228"/>
        <v>0</v>
      </c>
      <c r="AU308" s="259"/>
      <c r="AV308" s="265">
        <f t="shared" si="242"/>
        <v>0</v>
      </c>
      <c r="AX308" s="265">
        <f t="shared" si="246"/>
        <v>0</v>
      </c>
      <c r="AZ308" s="492">
        <f t="shared" si="243"/>
        <v>0</v>
      </c>
      <c r="BB308" s="492">
        <f t="shared" si="244"/>
        <v>0</v>
      </c>
      <c r="BD308" s="265">
        <f t="shared" si="247"/>
        <v>0</v>
      </c>
      <c r="BE308" s="105"/>
      <c r="BF308" s="105"/>
      <c r="BG308" s="105"/>
      <c r="BH308" s="105"/>
      <c r="BI308" s="105"/>
      <c r="BJ308" s="105"/>
    </row>
    <row r="309" spans="2:62" ht="20.100000000000001" hidden="1" customHeight="1" outlineLevel="1">
      <c r="B309" s="100"/>
      <c r="C309" s="908"/>
      <c r="D309" s="909"/>
      <c r="E309" s="909"/>
      <c r="F309" s="910"/>
      <c r="G309" s="890"/>
      <c r="H309" s="891"/>
      <c r="I309" s="152"/>
      <c r="J309" s="152"/>
      <c r="K309" s="152"/>
      <c r="L309" s="152"/>
      <c r="M309" s="152"/>
      <c r="N309" s="152"/>
      <c r="O309" s="152"/>
      <c r="P309" s="153"/>
      <c r="Q309" s="153"/>
      <c r="R309" s="156">
        <f t="shared" si="238"/>
        <v>0</v>
      </c>
      <c r="S309" s="156">
        <f t="shared" si="239"/>
        <v>0</v>
      </c>
      <c r="U309" s="157">
        <f t="shared" si="245"/>
        <v>0</v>
      </c>
      <c r="W309" s="152"/>
      <c r="X309" s="152"/>
      <c r="Y309" s="152"/>
      <c r="Z309" s="152"/>
      <c r="AA309" s="152"/>
      <c r="AB309" s="152"/>
      <c r="AC309" s="347"/>
      <c r="AD309" s="152"/>
      <c r="AE309" s="152"/>
      <c r="AF309" s="152"/>
      <c r="AG309" s="152"/>
      <c r="AH309" s="152"/>
      <c r="AI309" s="152"/>
      <c r="AJ309" s="347"/>
      <c r="AK309" s="152"/>
      <c r="AL309" s="152"/>
      <c r="AM309" s="295"/>
      <c r="AN309" s="228"/>
      <c r="AO309" s="228"/>
      <c r="AP309" s="228"/>
      <c r="AQ309" s="228"/>
      <c r="AR309" s="228"/>
      <c r="AS309" s="348"/>
      <c r="AT309" s="264">
        <f t="shared" si="228"/>
        <v>0</v>
      </c>
      <c r="AU309" s="259"/>
      <c r="AV309" s="265">
        <f t="shared" si="242"/>
        <v>0</v>
      </c>
      <c r="AX309" s="265">
        <f t="shared" si="246"/>
        <v>0</v>
      </c>
      <c r="AZ309" s="492">
        <f t="shared" si="243"/>
        <v>0</v>
      </c>
      <c r="BB309" s="492">
        <f t="shared" si="244"/>
        <v>0</v>
      </c>
      <c r="BD309" s="265">
        <f t="shared" si="247"/>
        <v>0</v>
      </c>
      <c r="BE309" s="105"/>
      <c r="BF309" s="105"/>
      <c r="BG309" s="105"/>
      <c r="BH309" s="105"/>
      <c r="BI309" s="105"/>
      <c r="BJ309" s="105"/>
    </row>
    <row r="310" spans="2:62" ht="20.100000000000001" hidden="1" customHeight="1" outlineLevel="1">
      <c r="B310" s="100"/>
      <c r="C310" s="908"/>
      <c r="D310" s="909"/>
      <c r="E310" s="909"/>
      <c r="F310" s="910"/>
      <c r="G310" s="890"/>
      <c r="H310" s="891"/>
      <c r="I310" s="152"/>
      <c r="J310" s="152"/>
      <c r="K310" s="152"/>
      <c r="L310" s="152"/>
      <c r="M310" s="152"/>
      <c r="N310" s="152"/>
      <c r="O310" s="152"/>
      <c r="P310" s="153"/>
      <c r="Q310" s="153"/>
      <c r="R310" s="156">
        <f t="shared" si="238"/>
        <v>0</v>
      </c>
      <c r="S310" s="156">
        <f t="shared" si="239"/>
        <v>0</v>
      </c>
      <c r="U310" s="157">
        <f t="shared" si="245"/>
        <v>0</v>
      </c>
      <c r="W310" s="152"/>
      <c r="X310" s="152"/>
      <c r="Y310" s="152"/>
      <c r="Z310" s="152"/>
      <c r="AA310" s="152"/>
      <c r="AB310" s="152"/>
      <c r="AC310" s="347"/>
      <c r="AD310" s="152"/>
      <c r="AE310" s="152"/>
      <c r="AF310" s="152"/>
      <c r="AG310" s="152"/>
      <c r="AH310" s="152"/>
      <c r="AI310" s="152"/>
      <c r="AJ310" s="347"/>
      <c r="AK310" s="152"/>
      <c r="AL310" s="152"/>
      <c r="AM310" s="295"/>
      <c r="AN310" s="228"/>
      <c r="AO310" s="228"/>
      <c r="AP310" s="228"/>
      <c r="AQ310" s="228"/>
      <c r="AR310" s="228"/>
      <c r="AS310" s="348"/>
      <c r="AT310" s="264">
        <f t="shared" si="228"/>
        <v>0</v>
      </c>
      <c r="AU310" s="259"/>
      <c r="AV310" s="265">
        <f t="shared" si="242"/>
        <v>0</v>
      </c>
      <c r="AX310" s="265">
        <f t="shared" si="246"/>
        <v>0</v>
      </c>
      <c r="AZ310" s="492">
        <f t="shared" si="243"/>
        <v>0</v>
      </c>
      <c r="BB310" s="492">
        <f t="shared" si="244"/>
        <v>0</v>
      </c>
      <c r="BD310" s="265">
        <f t="shared" si="247"/>
        <v>0</v>
      </c>
      <c r="BE310" s="105"/>
      <c r="BF310" s="105"/>
      <c r="BG310" s="105"/>
      <c r="BH310" s="105"/>
      <c r="BI310" s="105"/>
      <c r="BJ310" s="105"/>
    </row>
    <row r="311" spans="2:62" ht="20.100000000000001" hidden="1" customHeight="1" outlineLevel="1">
      <c r="B311" s="100"/>
      <c r="C311" s="908"/>
      <c r="D311" s="909"/>
      <c r="E311" s="909"/>
      <c r="F311" s="910"/>
      <c r="G311" s="890"/>
      <c r="H311" s="891"/>
      <c r="I311" s="152"/>
      <c r="J311" s="152"/>
      <c r="K311" s="152"/>
      <c r="L311" s="152"/>
      <c r="M311" s="152"/>
      <c r="N311" s="152"/>
      <c r="O311" s="152"/>
      <c r="P311" s="153"/>
      <c r="Q311" s="153"/>
      <c r="R311" s="156">
        <f t="shared" si="238"/>
        <v>0</v>
      </c>
      <c r="S311" s="156">
        <f t="shared" si="239"/>
        <v>0</v>
      </c>
      <c r="U311" s="157">
        <f t="shared" si="245"/>
        <v>0</v>
      </c>
      <c r="W311" s="152"/>
      <c r="X311" s="152"/>
      <c r="Y311" s="152"/>
      <c r="Z311" s="152"/>
      <c r="AA311" s="152"/>
      <c r="AB311" s="152"/>
      <c r="AC311" s="347"/>
      <c r="AD311" s="152"/>
      <c r="AE311" s="152"/>
      <c r="AF311" s="152"/>
      <c r="AG311" s="152"/>
      <c r="AH311" s="152"/>
      <c r="AI311" s="152"/>
      <c r="AJ311" s="347"/>
      <c r="AK311" s="152"/>
      <c r="AL311" s="152"/>
      <c r="AM311" s="295"/>
      <c r="AN311" s="228"/>
      <c r="AO311" s="228"/>
      <c r="AP311" s="228"/>
      <c r="AQ311" s="228"/>
      <c r="AR311" s="228"/>
      <c r="AS311" s="348"/>
      <c r="AT311" s="264">
        <f t="shared" si="228"/>
        <v>0</v>
      </c>
      <c r="AU311" s="259"/>
      <c r="AV311" s="265">
        <f t="shared" si="242"/>
        <v>0</v>
      </c>
      <c r="AX311" s="265">
        <f t="shared" si="246"/>
        <v>0</v>
      </c>
      <c r="AZ311" s="492">
        <f t="shared" si="243"/>
        <v>0</v>
      </c>
      <c r="BB311" s="492">
        <f t="shared" si="244"/>
        <v>0</v>
      </c>
      <c r="BD311" s="265">
        <f t="shared" si="247"/>
        <v>0</v>
      </c>
      <c r="BE311" s="105"/>
      <c r="BF311" s="105"/>
      <c r="BG311" s="105"/>
      <c r="BH311" s="105"/>
      <c r="BI311" s="105"/>
      <c r="BJ311" s="105"/>
    </row>
    <row r="312" spans="2:62" ht="20.100000000000001" hidden="1" customHeight="1" outlineLevel="1">
      <c r="B312" s="100"/>
      <c r="C312" s="908"/>
      <c r="D312" s="909"/>
      <c r="E312" s="909"/>
      <c r="F312" s="910"/>
      <c r="G312" s="890"/>
      <c r="H312" s="891"/>
      <c r="I312" s="152"/>
      <c r="J312" s="152"/>
      <c r="K312" s="152"/>
      <c r="L312" s="152"/>
      <c r="M312" s="152"/>
      <c r="N312" s="152"/>
      <c r="O312" s="152"/>
      <c r="P312" s="153"/>
      <c r="Q312" s="153"/>
      <c r="R312" s="156">
        <f t="shared" si="238"/>
        <v>0</v>
      </c>
      <c r="S312" s="156">
        <f t="shared" si="239"/>
        <v>0</v>
      </c>
      <c r="U312" s="157">
        <f t="shared" si="245"/>
        <v>0</v>
      </c>
      <c r="W312" s="152"/>
      <c r="X312" s="152"/>
      <c r="Y312" s="152"/>
      <c r="Z312" s="152"/>
      <c r="AA312" s="152"/>
      <c r="AB312" s="152"/>
      <c r="AC312" s="347"/>
      <c r="AD312" s="152"/>
      <c r="AE312" s="152"/>
      <c r="AF312" s="152"/>
      <c r="AG312" s="152"/>
      <c r="AH312" s="152"/>
      <c r="AI312" s="152"/>
      <c r="AJ312" s="347"/>
      <c r="AK312" s="152"/>
      <c r="AL312" s="152"/>
      <c r="AM312" s="295"/>
      <c r="AN312" s="228"/>
      <c r="AO312" s="228"/>
      <c r="AP312" s="228"/>
      <c r="AQ312" s="228"/>
      <c r="AR312" s="228"/>
      <c r="AS312" s="348"/>
      <c r="AT312" s="264">
        <f t="shared" si="228"/>
        <v>0</v>
      </c>
      <c r="AU312" s="259"/>
      <c r="AV312" s="265">
        <f t="shared" si="242"/>
        <v>0</v>
      </c>
      <c r="AX312" s="265">
        <f t="shared" si="246"/>
        <v>0</v>
      </c>
      <c r="AZ312" s="492">
        <f t="shared" si="243"/>
        <v>0</v>
      </c>
      <c r="BB312" s="492">
        <f t="shared" si="244"/>
        <v>0</v>
      </c>
      <c r="BD312" s="265">
        <f t="shared" si="247"/>
        <v>0</v>
      </c>
      <c r="BE312" s="105"/>
      <c r="BF312" s="105"/>
      <c r="BG312" s="105"/>
      <c r="BH312" s="105"/>
      <c r="BI312" s="105"/>
      <c r="BJ312" s="105"/>
    </row>
    <row r="313" spans="2:62" ht="20.100000000000001" hidden="1" customHeight="1" outlineLevel="1">
      <c r="B313" s="100"/>
      <c r="C313" s="908"/>
      <c r="D313" s="909"/>
      <c r="E313" s="909"/>
      <c r="F313" s="910"/>
      <c r="G313" s="890"/>
      <c r="H313" s="891"/>
      <c r="I313" s="152"/>
      <c r="J313" s="152"/>
      <c r="K313" s="152"/>
      <c r="L313" s="152"/>
      <c r="M313" s="152"/>
      <c r="N313" s="152"/>
      <c r="O313" s="152"/>
      <c r="P313" s="153"/>
      <c r="Q313" s="153"/>
      <c r="R313" s="156">
        <f t="shared" si="238"/>
        <v>0</v>
      </c>
      <c r="S313" s="156">
        <f t="shared" si="239"/>
        <v>0</v>
      </c>
      <c r="U313" s="157">
        <f t="shared" si="245"/>
        <v>0</v>
      </c>
      <c r="W313" s="152"/>
      <c r="X313" s="152"/>
      <c r="Y313" s="152"/>
      <c r="Z313" s="152"/>
      <c r="AA313" s="152"/>
      <c r="AB313" s="152"/>
      <c r="AC313" s="347"/>
      <c r="AD313" s="152"/>
      <c r="AE313" s="152"/>
      <c r="AF313" s="152"/>
      <c r="AG313" s="152"/>
      <c r="AH313" s="152"/>
      <c r="AI313" s="152"/>
      <c r="AJ313" s="347"/>
      <c r="AK313" s="152"/>
      <c r="AL313" s="152"/>
      <c r="AM313" s="295"/>
      <c r="AN313" s="228"/>
      <c r="AO313" s="228"/>
      <c r="AP313" s="228"/>
      <c r="AQ313" s="228"/>
      <c r="AR313" s="228"/>
      <c r="AS313" s="348"/>
      <c r="AT313" s="264">
        <f t="shared" si="228"/>
        <v>0</v>
      </c>
      <c r="AU313" s="259"/>
      <c r="AV313" s="265">
        <f t="shared" si="242"/>
        <v>0</v>
      </c>
      <c r="AX313" s="265">
        <f t="shared" si="246"/>
        <v>0</v>
      </c>
      <c r="AZ313" s="492">
        <f t="shared" si="243"/>
        <v>0</v>
      </c>
      <c r="BB313" s="492">
        <f t="shared" si="244"/>
        <v>0</v>
      </c>
      <c r="BD313" s="265">
        <f t="shared" si="247"/>
        <v>0</v>
      </c>
      <c r="BE313" s="105"/>
      <c r="BF313" s="105"/>
      <c r="BG313" s="105"/>
      <c r="BH313" s="105"/>
      <c r="BI313" s="105"/>
      <c r="BJ313" s="105"/>
    </row>
    <row r="314" spans="2:62" ht="20.100000000000001" hidden="1" customHeight="1" outlineLevel="1">
      <c r="B314" s="100"/>
      <c r="C314" s="908"/>
      <c r="D314" s="909"/>
      <c r="E314" s="909"/>
      <c r="F314" s="910"/>
      <c r="G314" s="890"/>
      <c r="H314" s="891"/>
      <c r="I314" s="152"/>
      <c r="J314" s="152"/>
      <c r="K314" s="152"/>
      <c r="L314" s="152"/>
      <c r="M314" s="152"/>
      <c r="N314" s="152"/>
      <c r="O314" s="152"/>
      <c r="P314" s="153"/>
      <c r="Q314" s="153"/>
      <c r="R314" s="156">
        <f t="shared" si="238"/>
        <v>0</v>
      </c>
      <c r="S314" s="156">
        <f t="shared" si="239"/>
        <v>0</v>
      </c>
      <c r="U314" s="157">
        <f t="shared" si="245"/>
        <v>0</v>
      </c>
      <c r="W314" s="152"/>
      <c r="X314" s="152"/>
      <c r="Y314" s="152"/>
      <c r="Z314" s="152"/>
      <c r="AA314" s="152"/>
      <c r="AB314" s="152"/>
      <c r="AC314" s="347"/>
      <c r="AD314" s="152"/>
      <c r="AE314" s="152"/>
      <c r="AF314" s="152"/>
      <c r="AG314" s="152"/>
      <c r="AH314" s="152"/>
      <c r="AI314" s="152"/>
      <c r="AJ314" s="347"/>
      <c r="AK314" s="152"/>
      <c r="AL314" s="152"/>
      <c r="AM314" s="295"/>
      <c r="AN314" s="228"/>
      <c r="AO314" s="228"/>
      <c r="AP314" s="228"/>
      <c r="AQ314" s="228"/>
      <c r="AR314" s="228"/>
      <c r="AS314" s="348"/>
      <c r="AT314" s="264">
        <f t="shared" si="228"/>
        <v>0</v>
      </c>
      <c r="AU314" s="259"/>
      <c r="AV314" s="265">
        <f t="shared" si="242"/>
        <v>0</v>
      </c>
      <c r="AX314" s="265">
        <f t="shared" si="246"/>
        <v>0</v>
      </c>
      <c r="AZ314" s="492">
        <f t="shared" si="243"/>
        <v>0</v>
      </c>
      <c r="BB314" s="492">
        <f t="shared" si="244"/>
        <v>0</v>
      </c>
      <c r="BD314" s="265">
        <f t="shared" si="247"/>
        <v>0</v>
      </c>
      <c r="BE314" s="105"/>
      <c r="BF314" s="105"/>
      <c r="BG314" s="105"/>
      <c r="BH314" s="105"/>
      <c r="BI314" s="105"/>
      <c r="BJ314" s="105"/>
    </row>
    <row r="315" spans="2:62" ht="20.100000000000001" hidden="1" customHeight="1" outlineLevel="1">
      <c r="B315" s="100"/>
      <c r="C315" s="908"/>
      <c r="D315" s="909"/>
      <c r="E315" s="909"/>
      <c r="F315" s="910"/>
      <c r="G315" s="890"/>
      <c r="H315" s="891"/>
      <c r="I315" s="152"/>
      <c r="J315" s="152"/>
      <c r="K315" s="152"/>
      <c r="L315" s="152"/>
      <c r="M315" s="152"/>
      <c r="N315" s="152"/>
      <c r="O315" s="152"/>
      <c r="P315" s="153"/>
      <c r="Q315" s="153"/>
      <c r="R315" s="156">
        <f t="shared" si="238"/>
        <v>0</v>
      </c>
      <c r="S315" s="156">
        <f t="shared" si="239"/>
        <v>0</v>
      </c>
      <c r="U315" s="157">
        <f t="shared" si="245"/>
        <v>0</v>
      </c>
      <c r="W315" s="152"/>
      <c r="X315" s="152"/>
      <c r="Y315" s="152"/>
      <c r="Z315" s="152"/>
      <c r="AA315" s="152"/>
      <c r="AB315" s="152"/>
      <c r="AC315" s="347"/>
      <c r="AD315" s="152"/>
      <c r="AE315" s="152"/>
      <c r="AF315" s="152"/>
      <c r="AG315" s="152"/>
      <c r="AH315" s="152"/>
      <c r="AI315" s="152"/>
      <c r="AJ315" s="347"/>
      <c r="AK315" s="152"/>
      <c r="AL315" s="152"/>
      <c r="AM315" s="295"/>
      <c r="AN315" s="228"/>
      <c r="AO315" s="228"/>
      <c r="AP315" s="228"/>
      <c r="AQ315" s="228"/>
      <c r="AR315" s="228"/>
      <c r="AS315" s="348"/>
      <c r="AT315" s="264">
        <f t="shared" si="228"/>
        <v>0</v>
      </c>
      <c r="AU315" s="259"/>
      <c r="AV315" s="265">
        <f t="shared" si="242"/>
        <v>0</v>
      </c>
      <c r="AX315" s="265">
        <f t="shared" si="246"/>
        <v>0</v>
      </c>
      <c r="AZ315" s="492">
        <f t="shared" si="243"/>
        <v>0</v>
      </c>
      <c r="BB315" s="492">
        <f t="shared" si="244"/>
        <v>0</v>
      </c>
      <c r="BD315" s="265">
        <f t="shared" si="247"/>
        <v>0</v>
      </c>
      <c r="BE315" s="105"/>
      <c r="BF315" s="105"/>
      <c r="BG315" s="105"/>
      <c r="BH315" s="105"/>
      <c r="BI315" s="105"/>
      <c r="BJ315" s="105"/>
    </row>
    <row r="316" spans="2:62" ht="20.100000000000001" hidden="1" customHeight="1" outlineLevel="1">
      <c r="B316" s="100"/>
      <c r="C316" s="908"/>
      <c r="D316" s="909"/>
      <c r="E316" s="909"/>
      <c r="F316" s="910"/>
      <c r="G316" s="890"/>
      <c r="H316" s="891"/>
      <c r="I316" s="152"/>
      <c r="J316" s="152"/>
      <c r="K316" s="152"/>
      <c r="L316" s="152"/>
      <c r="M316" s="152"/>
      <c r="N316" s="152"/>
      <c r="O316" s="152"/>
      <c r="P316" s="153"/>
      <c r="Q316" s="153"/>
      <c r="R316" s="156">
        <f t="shared" si="238"/>
        <v>0</v>
      </c>
      <c r="S316" s="156">
        <f t="shared" si="239"/>
        <v>0</v>
      </c>
      <c r="U316" s="157">
        <f t="shared" si="245"/>
        <v>0</v>
      </c>
      <c r="W316" s="152"/>
      <c r="X316" s="152"/>
      <c r="Y316" s="152"/>
      <c r="Z316" s="152"/>
      <c r="AA316" s="152"/>
      <c r="AB316" s="152"/>
      <c r="AC316" s="347"/>
      <c r="AD316" s="152"/>
      <c r="AE316" s="152"/>
      <c r="AF316" s="152"/>
      <c r="AG316" s="152"/>
      <c r="AH316" s="152"/>
      <c r="AI316" s="152"/>
      <c r="AJ316" s="347"/>
      <c r="AK316" s="152"/>
      <c r="AL316" s="152"/>
      <c r="AM316" s="295"/>
      <c r="AN316" s="228"/>
      <c r="AO316" s="228"/>
      <c r="AP316" s="228"/>
      <c r="AQ316" s="228"/>
      <c r="AR316" s="228"/>
      <c r="AS316" s="348"/>
      <c r="AT316" s="264">
        <f t="shared" si="228"/>
        <v>0</v>
      </c>
      <c r="AU316" s="259"/>
      <c r="AV316" s="265">
        <f t="shared" si="242"/>
        <v>0</v>
      </c>
      <c r="AX316" s="265">
        <f t="shared" si="246"/>
        <v>0</v>
      </c>
      <c r="AZ316" s="492">
        <f t="shared" si="243"/>
        <v>0</v>
      </c>
      <c r="BB316" s="492">
        <f t="shared" si="244"/>
        <v>0</v>
      </c>
      <c r="BD316" s="265">
        <f t="shared" si="247"/>
        <v>0</v>
      </c>
      <c r="BE316" s="105"/>
      <c r="BF316" s="105"/>
      <c r="BG316" s="105"/>
      <c r="BH316" s="105"/>
      <c r="BI316" s="105"/>
      <c r="BJ316" s="105"/>
    </row>
    <row r="317" spans="2:62" ht="9.9499999999999993" hidden="1" customHeight="1" outlineLevel="1">
      <c r="B317" s="101"/>
      <c r="C317" s="208"/>
      <c r="D317" s="208"/>
      <c r="E317" s="208"/>
      <c r="F317" s="208"/>
      <c r="G317" s="237"/>
      <c r="H317" s="207"/>
      <c r="I317" s="257"/>
      <c r="J317" s="257"/>
      <c r="K317" s="257"/>
      <c r="L317" s="257"/>
      <c r="M317" s="257"/>
      <c r="N317" s="257"/>
      <c r="O317" s="257"/>
      <c r="P317" s="256"/>
      <c r="Q317" s="102"/>
      <c r="R317" s="102"/>
      <c r="S317" s="102"/>
      <c r="U317" s="98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Z317" s="493"/>
      <c r="BE317" s="105"/>
      <c r="BF317" s="105"/>
      <c r="BG317" s="105"/>
      <c r="BH317" s="105"/>
      <c r="BI317" s="105"/>
      <c r="BJ317" s="105"/>
    </row>
    <row r="318" spans="2:62" ht="20.100000000000001" customHeight="1" collapsed="1">
      <c r="B318" s="8">
        <f>B301+1</f>
        <v>19</v>
      </c>
      <c r="C318" s="916"/>
      <c r="D318" s="917"/>
      <c r="E318" s="917"/>
      <c r="F318" s="918"/>
      <c r="G318" s="429"/>
      <c r="H318" s="206">
        <v>1</v>
      </c>
      <c r="I318" s="642">
        <f t="shared" ref="I318" si="248">$H318*SUM(I319:I333)</f>
        <v>0</v>
      </c>
      <c r="J318" s="643">
        <f t="shared" ref="J318:O318" si="249">$H318*SUM(J319:J333)</f>
        <v>0</v>
      </c>
      <c r="K318" s="644">
        <f t="shared" si="249"/>
        <v>0</v>
      </c>
      <c r="L318" s="645">
        <f t="shared" si="249"/>
        <v>0</v>
      </c>
      <c r="M318" s="645">
        <f t="shared" si="249"/>
        <v>0</v>
      </c>
      <c r="N318" s="644">
        <f t="shared" si="249"/>
        <v>0</v>
      </c>
      <c r="O318" s="642">
        <f t="shared" si="249"/>
        <v>0</v>
      </c>
      <c r="P318" s="209">
        <f t="shared" ref="P318:Q318" si="250">$H318*SUM(P319:P333)</f>
        <v>0</v>
      </c>
      <c r="Q318" s="210">
        <f t="shared" si="250"/>
        <v>0</v>
      </c>
      <c r="R318" s="136">
        <f t="shared" ref="R318:R333" si="251">P318*(1+Gewinn)*(1+SicherheitAngebot)</f>
        <v>0</v>
      </c>
      <c r="S318" s="137">
        <f t="shared" ref="S318:S333" si="252">Q318*(1+MGKZ)*(1+Gewinn)*(1+SicherheitAngebot)</f>
        <v>0</v>
      </c>
      <c r="U318" s="10">
        <f>I318*$I$7+J318*$J$7+K318*$K$7+L318*$L$7+M318*$M$7+N318*$N$7+O318*$O$7+R318+S318</f>
        <v>0</v>
      </c>
      <c r="W318" s="646">
        <f t="shared" ref="W318:AB318" si="253">$H318*SUM(W319:W333)</f>
        <v>0</v>
      </c>
      <c r="X318" s="647">
        <f t="shared" si="253"/>
        <v>0</v>
      </c>
      <c r="Y318" s="648">
        <f t="shared" si="253"/>
        <v>0</v>
      </c>
      <c r="Z318" s="649">
        <f t="shared" si="253"/>
        <v>0</v>
      </c>
      <c r="AA318" s="648">
        <f t="shared" si="253"/>
        <v>0</v>
      </c>
      <c r="AB318" s="646">
        <f t="shared" si="253"/>
        <v>0</v>
      </c>
      <c r="AC318" s="258"/>
      <c r="AD318" s="646">
        <f t="shared" ref="AD318:AM318" si="254">$H318*SUM(AD319:AD333)</f>
        <v>0</v>
      </c>
      <c r="AE318" s="647">
        <f t="shared" si="254"/>
        <v>0</v>
      </c>
      <c r="AF318" s="648">
        <f t="shared" si="254"/>
        <v>0</v>
      </c>
      <c r="AG318" s="649">
        <f t="shared" si="254"/>
        <v>0</v>
      </c>
      <c r="AH318" s="648">
        <f t="shared" si="254"/>
        <v>0</v>
      </c>
      <c r="AI318" s="646">
        <f t="shared" si="254"/>
        <v>0</v>
      </c>
      <c r="AJ318" s="258"/>
      <c r="AK318" s="653">
        <f t="shared" si="254"/>
        <v>0</v>
      </c>
      <c r="AL318" s="653">
        <f t="shared" si="254"/>
        <v>0</v>
      </c>
      <c r="AM318" s="653">
        <f t="shared" si="254"/>
        <v>0</v>
      </c>
      <c r="AN318" s="227">
        <f>$H318*SUM(AN319:AN333)*(1+Gewinn)*(1+SicherheitAngebot)</f>
        <v>0</v>
      </c>
      <c r="AO318" s="227">
        <f>$H318*SUM(AO319:AO333)*(1+Gewinn)*(1+SicherheitAngebot)</f>
        <v>0</v>
      </c>
      <c r="AP318" s="227">
        <f>$H318*SUM(AP319:AP333)*(1+Gewinn)*(1+SicherheitAngebot)</f>
        <v>0</v>
      </c>
      <c r="AQ318" s="227">
        <f>$H318*SUM(AQ319:AQ333)*(1+Gewinn)*(1+SicherheitAngebot)</f>
        <v>0</v>
      </c>
      <c r="AR318" s="227">
        <f>$H318*SUM(AR319:AR333)*(1+Gewinn)*(1+SicherheitAngebot)</f>
        <v>0</v>
      </c>
      <c r="AS318" s="262"/>
      <c r="AT318" s="263">
        <f t="shared" si="228"/>
        <v>0</v>
      </c>
      <c r="AU318" s="259"/>
      <c r="AV318" s="491">
        <f>AK318*$AK$7+AL318*$AL$7+AM318*$AM$7+SUM(AN318:AR318)+AT318/Zuschläge_IBN+AT318</f>
        <v>0</v>
      </c>
      <c r="AX318" s="685">
        <f>U318+AV318</f>
        <v>0</v>
      </c>
      <c r="AZ318" s="490">
        <f>IF(H318&gt;0,U318/(1+SicherheitAngebot)*(1+Sicherheit),0)</f>
        <v>0</v>
      </c>
      <c r="BB318" s="490">
        <f>IF(H318&gt;0,AV318/(1+SicherheitAngebot)*(1+Sicherheit),0)</f>
        <v>0</v>
      </c>
      <c r="BD318" s="490">
        <f>AZ318+BB318</f>
        <v>0</v>
      </c>
      <c r="BE318" s="105"/>
      <c r="BF318" s="105"/>
      <c r="BG318" s="105"/>
      <c r="BH318" s="105"/>
      <c r="BI318" s="105"/>
      <c r="BJ318" s="105"/>
    </row>
    <row r="319" spans="2:62" ht="20.100000000000001" hidden="1" customHeight="1" outlineLevel="1">
      <c r="B319" s="99"/>
      <c r="C319" s="908"/>
      <c r="D319" s="909"/>
      <c r="E319" s="909"/>
      <c r="F319" s="910"/>
      <c r="G319" s="890"/>
      <c r="H319" s="901"/>
      <c r="I319" s="152"/>
      <c r="J319" s="152"/>
      <c r="K319" s="152"/>
      <c r="L319" s="152"/>
      <c r="M319" s="152"/>
      <c r="N319" s="152"/>
      <c r="O319" s="152"/>
      <c r="P319" s="153"/>
      <c r="Q319" s="153"/>
      <c r="R319" s="156">
        <f t="shared" si="251"/>
        <v>0</v>
      </c>
      <c r="S319" s="156">
        <f t="shared" si="252"/>
        <v>0</v>
      </c>
      <c r="U319" s="157">
        <f>I319*$I$7+J319*$J$7+K319*$K$7+L319*$L$7+M319*$M$7+N319*$N$7+O319*$O$7+R319+S319</f>
        <v>0</v>
      </c>
      <c r="W319" s="152"/>
      <c r="X319" s="152"/>
      <c r="Y319" s="152"/>
      <c r="Z319" s="152"/>
      <c r="AA319" s="152"/>
      <c r="AB319" s="152"/>
      <c r="AC319" s="347"/>
      <c r="AD319" s="152"/>
      <c r="AE319" s="152"/>
      <c r="AF319" s="152"/>
      <c r="AG319" s="152"/>
      <c r="AH319" s="152"/>
      <c r="AI319" s="152"/>
      <c r="AJ319" s="347"/>
      <c r="AK319" s="152"/>
      <c r="AL319" s="152"/>
      <c r="AM319" s="295"/>
      <c r="AN319" s="228"/>
      <c r="AO319" s="228"/>
      <c r="AP319" s="228"/>
      <c r="AQ319" s="228"/>
      <c r="AR319" s="228"/>
      <c r="AS319" s="348"/>
      <c r="AT319" s="264">
        <f t="shared" si="228"/>
        <v>0</v>
      </c>
      <c r="AU319" s="259"/>
      <c r="AV319" s="265">
        <f t="shared" ref="AV319:AV333" si="255">AK319*$AK$7+AL319*$AL$7+AM319*$AM$7+SUM(AN319:AR319)*(1+Gewinn)*(1+SicherheitAngebot)+AT319/Zuschläge_IBN+AT319</f>
        <v>0</v>
      </c>
      <c r="AX319" s="265">
        <f>U319+AV319</f>
        <v>0</v>
      </c>
      <c r="AZ319" s="492">
        <f t="shared" ref="AZ319:AZ333" si="256">U319/(1+SicherheitAngebot)*(1+Sicherheit)</f>
        <v>0</v>
      </c>
      <c r="BB319" s="492">
        <f t="shared" ref="BB319:BB333" si="257">AV319/(1+SicherheitAngebot)*(1+Sicherheit)</f>
        <v>0</v>
      </c>
      <c r="BD319" s="265">
        <f>AZ319+BB319</f>
        <v>0</v>
      </c>
      <c r="BE319" s="105"/>
      <c r="BF319" s="105"/>
      <c r="BG319" s="105"/>
      <c r="BH319" s="105"/>
      <c r="BI319" s="105"/>
      <c r="BJ319" s="105"/>
    </row>
    <row r="320" spans="2:62" ht="20.100000000000001" hidden="1" customHeight="1" outlineLevel="1">
      <c r="B320" s="100"/>
      <c r="C320" s="908"/>
      <c r="D320" s="909"/>
      <c r="E320" s="909"/>
      <c r="F320" s="910"/>
      <c r="G320" s="890"/>
      <c r="H320" s="891"/>
      <c r="I320" s="152"/>
      <c r="J320" s="152"/>
      <c r="K320" s="152"/>
      <c r="L320" s="152"/>
      <c r="M320" s="152"/>
      <c r="N320" s="152"/>
      <c r="O320" s="152"/>
      <c r="P320" s="153"/>
      <c r="Q320" s="153"/>
      <c r="R320" s="156">
        <f t="shared" si="251"/>
        <v>0</v>
      </c>
      <c r="S320" s="156">
        <f t="shared" si="252"/>
        <v>0</v>
      </c>
      <c r="U320" s="157">
        <f t="shared" ref="U320:U333" si="258">I320*$I$7+J320*$J$7+K320*$K$7+L320*$L$7+M320*$M$7+N320*$N$7+O320*$O$7+R320+S320</f>
        <v>0</v>
      </c>
      <c r="W320" s="152"/>
      <c r="X320" s="152"/>
      <c r="Y320" s="152"/>
      <c r="Z320" s="152"/>
      <c r="AA320" s="152"/>
      <c r="AB320" s="152"/>
      <c r="AC320" s="347"/>
      <c r="AD320" s="152"/>
      <c r="AE320" s="152"/>
      <c r="AF320" s="152"/>
      <c r="AG320" s="152"/>
      <c r="AH320" s="152"/>
      <c r="AI320" s="152"/>
      <c r="AJ320" s="347"/>
      <c r="AK320" s="152"/>
      <c r="AL320" s="152"/>
      <c r="AM320" s="295"/>
      <c r="AN320" s="228"/>
      <c r="AO320" s="228"/>
      <c r="AP320" s="228"/>
      <c r="AQ320" s="228"/>
      <c r="AR320" s="228"/>
      <c r="AS320" s="348"/>
      <c r="AT320" s="264">
        <f t="shared" si="228"/>
        <v>0</v>
      </c>
      <c r="AU320" s="259"/>
      <c r="AV320" s="265">
        <f t="shared" si="255"/>
        <v>0</v>
      </c>
      <c r="AX320" s="265">
        <f t="shared" ref="AX320:AX333" si="259">U320+AV320</f>
        <v>0</v>
      </c>
      <c r="AZ320" s="492">
        <f t="shared" si="256"/>
        <v>0</v>
      </c>
      <c r="BB320" s="492">
        <f t="shared" si="257"/>
        <v>0</v>
      </c>
      <c r="BD320" s="265">
        <f t="shared" ref="BD320:BD333" si="260">AZ320+BB320</f>
        <v>0</v>
      </c>
      <c r="BE320" s="105"/>
      <c r="BF320" s="105"/>
      <c r="BG320" s="105"/>
      <c r="BH320" s="105"/>
      <c r="BI320" s="105"/>
      <c r="BJ320" s="105"/>
    </row>
    <row r="321" spans="2:62" ht="20.100000000000001" hidden="1" customHeight="1" outlineLevel="1">
      <c r="B321" s="100"/>
      <c r="C321" s="908"/>
      <c r="D321" s="909"/>
      <c r="E321" s="909"/>
      <c r="F321" s="910"/>
      <c r="G321" s="890"/>
      <c r="H321" s="891"/>
      <c r="I321" s="152"/>
      <c r="J321" s="152"/>
      <c r="K321" s="152"/>
      <c r="L321" s="152"/>
      <c r="M321" s="152"/>
      <c r="N321" s="152"/>
      <c r="O321" s="152"/>
      <c r="P321" s="153"/>
      <c r="Q321" s="153"/>
      <c r="R321" s="156">
        <f t="shared" si="251"/>
        <v>0</v>
      </c>
      <c r="S321" s="156">
        <f t="shared" si="252"/>
        <v>0</v>
      </c>
      <c r="U321" s="157">
        <f t="shared" si="258"/>
        <v>0</v>
      </c>
      <c r="W321" s="152"/>
      <c r="X321" s="152"/>
      <c r="Y321" s="152"/>
      <c r="Z321" s="152"/>
      <c r="AA321" s="152"/>
      <c r="AB321" s="152"/>
      <c r="AC321" s="347"/>
      <c r="AD321" s="152"/>
      <c r="AE321" s="152"/>
      <c r="AF321" s="152"/>
      <c r="AG321" s="152"/>
      <c r="AH321" s="152"/>
      <c r="AI321" s="152"/>
      <c r="AJ321" s="347"/>
      <c r="AK321" s="152"/>
      <c r="AL321" s="152"/>
      <c r="AM321" s="295"/>
      <c r="AN321" s="228"/>
      <c r="AO321" s="228"/>
      <c r="AP321" s="228"/>
      <c r="AQ321" s="228"/>
      <c r="AR321" s="228"/>
      <c r="AS321" s="348"/>
      <c r="AT321" s="264">
        <f t="shared" si="228"/>
        <v>0</v>
      </c>
      <c r="AU321" s="259"/>
      <c r="AV321" s="265">
        <f t="shared" si="255"/>
        <v>0</v>
      </c>
      <c r="AX321" s="265">
        <f t="shared" si="259"/>
        <v>0</v>
      </c>
      <c r="AZ321" s="492">
        <f t="shared" si="256"/>
        <v>0</v>
      </c>
      <c r="BB321" s="492">
        <f t="shared" si="257"/>
        <v>0</v>
      </c>
      <c r="BD321" s="265">
        <f t="shared" si="260"/>
        <v>0</v>
      </c>
      <c r="BE321" s="105"/>
      <c r="BF321" s="105"/>
      <c r="BG321" s="105"/>
      <c r="BH321" s="105"/>
      <c r="BI321" s="105"/>
      <c r="BJ321" s="105"/>
    </row>
    <row r="322" spans="2:62" ht="20.100000000000001" hidden="1" customHeight="1" outlineLevel="1">
      <c r="B322" s="100"/>
      <c r="C322" s="908"/>
      <c r="D322" s="909"/>
      <c r="E322" s="909"/>
      <c r="F322" s="910"/>
      <c r="G322" s="890"/>
      <c r="H322" s="891"/>
      <c r="I322" s="152"/>
      <c r="J322" s="152"/>
      <c r="K322" s="152"/>
      <c r="L322" s="152"/>
      <c r="M322" s="152"/>
      <c r="N322" s="152"/>
      <c r="O322" s="152"/>
      <c r="P322" s="153"/>
      <c r="Q322" s="153"/>
      <c r="R322" s="156">
        <f t="shared" si="251"/>
        <v>0</v>
      </c>
      <c r="S322" s="156">
        <f t="shared" si="252"/>
        <v>0</v>
      </c>
      <c r="U322" s="157">
        <f t="shared" si="258"/>
        <v>0</v>
      </c>
      <c r="W322" s="152"/>
      <c r="X322" s="152"/>
      <c r="Y322" s="152"/>
      <c r="Z322" s="152"/>
      <c r="AA322" s="152"/>
      <c r="AB322" s="152"/>
      <c r="AC322" s="347"/>
      <c r="AD322" s="152"/>
      <c r="AE322" s="152"/>
      <c r="AF322" s="152"/>
      <c r="AG322" s="152"/>
      <c r="AH322" s="152"/>
      <c r="AI322" s="152"/>
      <c r="AJ322" s="347"/>
      <c r="AK322" s="152"/>
      <c r="AL322" s="152"/>
      <c r="AM322" s="295"/>
      <c r="AN322" s="228"/>
      <c r="AO322" s="228"/>
      <c r="AP322" s="228"/>
      <c r="AQ322" s="228"/>
      <c r="AR322" s="228"/>
      <c r="AS322" s="348"/>
      <c r="AT322" s="264">
        <f t="shared" si="228"/>
        <v>0</v>
      </c>
      <c r="AU322" s="259"/>
      <c r="AV322" s="265">
        <f t="shared" si="255"/>
        <v>0</v>
      </c>
      <c r="AX322" s="265">
        <f t="shared" si="259"/>
        <v>0</v>
      </c>
      <c r="AZ322" s="492">
        <f t="shared" si="256"/>
        <v>0</v>
      </c>
      <c r="BB322" s="492">
        <f t="shared" si="257"/>
        <v>0</v>
      </c>
      <c r="BD322" s="265">
        <f t="shared" si="260"/>
        <v>0</v>
      </c>
      <c r="BE322" s="105"/>
      <c r="BF322" s="105"/>
      <c r="BG322" s="105"/>
      <c r="BH322" s="105"/>
      <c r="BI322" s="105"/>
      <c r="BJ322" s="105"/>
    </row>
    <row r="323" spans="2:62" ht="20.100000000000001" hidden="1" customHeight="1" outlineLevel="1">
      <c r="B323" s="100"/>
      <c r="C323" s="908"/>
      <c r="D323" s="909"/>
      <c r="E323" s="909"/>
      <c r="F323" s="910"/>
      <c r="G323" s="890"/>
      <c r="H323" s="891"/>
      <c r="I323" s="152"/>
      <c r="J323" s="152"/>
      <c r="K323" s="152"/>
      <c r="L323" s="152"/>
      <c r="M323" s="152"/>
      <c r="N323" s="152"/>
      <c r="O323" s="152"/>
      <c r="P323" s="153"/>
      <c r="Q323" s="153"/>
      <c r="R323" s="156">
        <f t="shared" si="251"/>
        <v>0</v>
      </c>
      <c r="S323" s="156">
        <f t="shared" si="252"/>
        <v>0</v>
      </c>
      <c r="U323" s="157">
        <f t="shared" si="258"/>
        <v>0</v>
      </c>
      <c r="W323" s="152"/>
      <c r="X323" s="152"/>
      <c r="Y323" s="152"/>
      <c r="Z323" s="152"/>
      <c r="AA323" s="152"/>
      <c r="AB323" s="152"/>
      <c r="AC323" s="347"/>
      <c r="AD323" s="152"/>
      <c r="AE323" s="152"/>
      <c r="AF323" s="152"/>
      <c r="AG323" s="152"/>
      <c r="AH323" s="152"/>
      <c r="AI323" s="152"/>
      <c r="AJ323" s="347"/>
      <c r="AK323" s="152"/>
      <c r="AL323" s="152"/>
      <c r="AM323" s="295"/>
      <c r="AN323" s="228"/>
      <c r="AO323" s="228"/>
      <c r="AP323" s="228"/>
      <c r="AQ323" s="228"/>
      <c r="AR323" s="228"/>
      <c r="AS323" s="348"/>
      <c r="AT323" s="264">
        <f t="shared" si="228"/>
        <v>0</v>
      </c>
      <c r="AU323" s="259"/>
      <c r="AV323" s="265">
        <f t="shared" si="255"/>
        <v>0</v>
      </c>
      <c r="AX323" s="265">
        <f t="shared" si="259"/>
        <v>0</v>
      </c>
      <c r="AZ323" s="492">
        <f t="shared" si="256"/>
        <v>0</v>
      </c>
      <c r="BB323" s="492">
        <f t="shared" si="257"/>
        <v>0</v>
      </c>
      <c r="BD323" s="265">
        <f t="shared" si="260"/>
        <v>0</v>
      </c>
      <c r="BE323" s="105"/>
      <c r="BF323" s="105"/>
      <c r="BG323" s="105"/>
      <c r="BH323" s="105"/>
      <c r="BI323" s="105"/>
      <c r="BJ323" s="105"/>
    </row>
    <row r="324" spans="2:62" ht="20.100000000000001" hidden="1" customHeight="1" outlineLevel="1">
      <c r="B324" s="100"/>
      <c r="C324" s="908"/>
      <c r="D324" s="909"/>
      <c r="E324" s="909"/>
      <c r="F324" s="910"/>
      <c r="G324" s="890"/>
      <c r="H324" s="891"/>
      <c r="I324" s="152"/>
      <c r="J324" s="152"/>
      <c r="K324" s="152"/>
      <c r="L324" s="152"/>
      <c r="M324" s="152"/>
      <c r="N324" s="152"/>
      <c r="O324" s="152"/>
      <c r="P324" s="153"/>
      <c r="Q324" s="153"/>
      <c r="R324" s="156">
        <f t="shared" si="251"/>
        <v>0</v>
      </c>
      <c r="S324" s="156">
        <f t="shared" si="252"/>
        <v>0</v>
      </c>
      <c r="U324" s="157">
        <f t="shared" si="258"/>
        <v>0</v>
      </c>
      <c r="W324" s="152"/>
      <c r="X324" s="152"/>
      <c r="Y324" s="152"/>
      <c r="Z324" s="152"/>
      <c r="AA324" s="152"/>
      <c r="AB324" s="152"/>
      <c r="AC324" s="347"/>
      <c r="AD324" s="152"/>
      <c r="AE324" s="152"/>
      <c r="AF324" s="152"/>
      <c r="AG324" s="152"/>
      <c r="AH324" s="152"/>
      <c r="AI324" s="152"/>
      <c r="AJ324" s="347"/>
      <c r="AK324" s="152"/>
      <c r="AL324" s="152"/>
      <c r="AM324" s="295"/>
      <c r="AN324" s="228"/>
      <c r="AO324" s="228"/>
      <c r="AP324" s="228"/>
      <c r="AQ324" s="228"/>
      <c r="AR324" s="228"/>
      <c r="AS324" s="348"/>
      <c r="AT324" s="264">
        <f t="shared" si="228"/>
        <v>0</v>
      </c>
      <c r="AU324" s="259"/>
      <c r="AV324" s="265">
        <f t="shared" si="255"/>
        <v>0</v>
      </c>
      <c r="AX324" s="265">
        <f t="shared" si="259"/>
        <v>0</v>
      </c>
      <c r="AZ324" s="492">
        <f t="shared" si="256"/>
        <v>0</v>
      </c>
      <c r="BB324" s="492">
        <f t="shared" si="257"/>
        <v>0</v>
      </c>
      <c r="BD324" s="265">
        <f t="shared" si="260"/>
        <v>0</v>
      </c>
      <c r="BE324" s="105"/>
      <c r="BF324" s="105"/>
      <c r="BG324" s="105"/>
      <c r="BH324" s="105"/>
      <c r="BI324" s="105"/>
      <c r="BJ324" s="105"/>
    </row>
    <row r="325" spans="2:62" ht="20.100000000000001" hidden="1" customHeight="1" outlineLevel="1">
      <c r="B325" s="100"/>
      <c r="C325" s="908"/>
      <c r="D325" s="909"/>
      <c r="E325" s="909"/>
      <c r="F325" s="910"/>
      <c r="G325" s="890"/>
      <c r="H325" s="891"/>
      <c r="I325" s="152"/>
      <c r="J325" s="152"/>
      <c r="K325" s="152"/>
      <c r="L325" s="152"/>
      <c r="M325" s="152"/>
      <c r="N325" s="152"/>
      <c r="O325" s="152"/>
      <c r="P325" s="153"/>
      <c r="Q325" s="153"/>
      <c r="R325" s="156">
        <f t="shared" si="251"/>
        <v>0</v>
      </c>
      <c r="S325" s="156">
        <f t="shared" si="252"/>
        <v>0</v>
      </c>
      <c r="U325" s="157">
        <f t="shared" si="258"/>
        <v>0</v>
      </c>
      <c r="W325" s="152"/>
      <c r="X325" s="152"/>
      <c r="Y325" s="152"/>
      <c r="Z325" s="152"/>
      <c r="AA325" s="152"/>
      <c r="AB325" s="152"/>
      <c r="AC325" s="347"/>
      <c r="AD325" s="152"/>
      <c r="AE325" s="152"/>
      <c r="AF325" s="152"/>
      <c r="AG325" s="152"/>
      <c r="AH325" s="152"/>
      <c r="AI325" s="152"/>
      <c r="AJ325" s="347"/>
      <c r="AK325" s="152"/>
      <c r="AL325" s="152"/>
      <c r="AM325" s="295"/>
      <c r="AN325" s="228"/>
      <c r="AO325" s="228"/>
      <c r="AP325" s="228"/>
      <c r="AQ325" s="228"/>
      <c r="AR325" s="228"/>
      <c r="AS325" s="348"/>
      <c r="AT325" s="264">
        <f t="shared" si="228"/>
        <v>0</v>
      </c>
      <c r="AU325" s="259"/>
      <c r="AV325" s="265">
        <f t="shared" si="255"/>
        <v>0</v>
      </c>
      <c r="AX325" s="265">
        <f t="shared" si="259"/>
        <v>0</v>
      </c>
      <c r="AZ325" s="492">
        <f t="shared" si="256"/>
        <v>0</v>
      </c>
      <c r="BB325" s="492">
        <f t="shared" si="257"/>
        <v>0</v>
      </c>
      <c r="BD325" s="265">
        <f t="shared" si="260"/>
        <v>0</v>
      </c>
      <c r="BE325" s="105"/>
      <c r="BF325" s="105"/>
      <c r="BG325" s="105"/>
      <c r="BH325" s="105"/>
      <c r="BI325" s="105"/>
      <c r="BJ325" s="105"/>
    </row>
    <row r="326" spans="2:62" ht="20.100000000000001" hidden="1" customHeight="1" outlineLevel="1">
      <c r="B326" s="100"/>
      <c r="C326" s="908"/>
      <c r="D326" s="909"/>
      <c r="E326" s="909"/>
      <c r="F326" s="910"/>
      <c r="G326" s="890"/>
      <c r="H326" s="891"/>
      <c r="I326" s="152"/>
      <c r="J326" s="152"/>
      <c r="K326" s="152"/>
      <c r="L326" s="152"/>
      <c r="M326" s="152"/>
      <c r="N326" s="152"/>
      <c r="O326" s="152"/>
      <c r="P326" s="153"/>
      <c r="Q326" s="153"/>
      <c r="R326" s="156">
        <f t="shared" si="251"/>
        <v>0</v>
      </c>
      <c r="S326" s="156">
        <f t="shared" si="252"/>
        <v>0</v>
      </c>
      <c r="U326" s="157">
        <f t="shared" si="258"/>
        <v>0</v>
      </c>
      <c r="W326" s="152"/>
      <c r="X326" s="152"/>
      <c r="Y326" s="152"/>
      <c r="Z326" s="152"/>
      <c r="AA326" s="152"/>
      <c r="AB326" s="152"/>
      <c r="AC326" s="347"/>
      <c r="AD326" s="152"/>
      <c r="AE326" s="152"/>
      <c r="AF326" s="152"/>
      <c r="AG326" s="152"/>
      <c r="AH326" s="152"/>
      <c r="AI326" s="152"/>
      <c r="AJ326" s="347"/>
      <c r="AK326" s="152"/>
      <c r="AL326" s="152"/>
      <c r="AM326" s="295"/>
      <c r="AN326" s="228"/>
      <c r="AO326" s="228"/>
      <c r="AP326" s="228"/>
      <c r="AQ326" s="228"/>
      <c r="AR326" s="228"/>
      <c r="AS326" s="348"/>
      <c r="AT326" s="264">
        <f t="shared" si="228"/>
        <v>0</v>
      </c>
      <c r="AU326" s="259"/>
      <c r="AV326" s="265">
        <f t="shared" si="255"/>
        <v>0</v>
      </c>
      <c r="AX326" s="265">
        <f t="shared" si="259"/>
        <v>0</v>
      </c>
      <c r="AZ326" s="492">
        <f t="shared" si="256"/>
        <v>0</v>
      </c>
      <c r="BB326" s="492">
        <f t="shared" si="257"/>
        <v>0</v>
      </c>
      <c r="BD326" s="265">
        <f t="shared" si="260"/>
        <v>0</v>
      </c>
      <c r="BE326" s="105"/>
      <c r="BF326" s="105"/>
      <c r="BG326" s="105"/>
      <c r="BH326" s="105"/>
      <c r="BI326" s="105"/>
      <c r="BJ326" s="105"/>
    </row>
    <row r="327" spans="2:62" ht="20.100000000000001" hidden="1" customHeight="1" outlineLevel="1">
      <c r="B327" s="100"/>
      <c r="C327" s="908"/>
      <c r="D327" s="909"/>
      <c r="E327" s="909"/>
      <c r="F327" s="910"/>
      <c r="G327" s="890"/>
      <c r="H327" s="891"/>
      <c r="I327" s="152"/>
      <c r="J327" s="152"/>
      <c r="K327" s="152"/>
      <c r="L327" s="152"/>
      <c r="M327" s="152"/>
      <c r="N327" s="152"/>
      <c r="O327" s="152"/>
      <c r="P327" s="153"/>
      <c r="Q327" s="153"/>
      <c r="R327" s="156">
        <f t="shared" si="251"/>
        <v>0</v>
      </c>
      <c r="S327" s="156">
        <f t="shared" si="252"/>
        <v>0</v>
      </c>
      <c r="U327" s="157">
        <f t="shared" si="258"/>
        <v>0</v>
      </c>
      <c r="W327" s="152"/>
      <c r="X327" s="152"/>
      <c r="Y327" s="152"/>
      <c r="Z327" s="152"/>
      <c r="AA327" s="152"/>
      <c r="AB327" s="152"/>
      <c r="AC327" s="347"/>
      <c r="AD327" s="152"/>
      <c r="AE327" s="152"/>
      <c r="AF327" s="152"/>
      <c r="AG327" s="152"/>
      <c r="AH327" s="152"/>
      <c r="AI327" s="152"/>
      <c r="AJ327" s="347"/>
      <c r="AK327" s="152"/>
      <c r="AL327" s="152"/>
      <c r="AM327" s="295"/>
      <c r="AN327" s="228"/>
      <c r="AO327" s="228"/>
      <c r="AP327" s="228"/>
      <c r="AQ327" s="228"/>
      <c r="AR327" s="228"/>
      <c r="AS327" s="348"/>
      <c r="AT327" s="264">
        <f t="shared" si="228"/>
        <v>0</v>
      </c>
      <c r="AU327" s="259"/>
      <c r="AV327" s="265">
        <f t="shared" si="255"/>
        <v>0</v>
      </c>
      <c r="AX327" s="265">
        <f t="shared" si="259"/>
        <v>0</v>
      </c>
      <c r="AZ327" s="492">
        <f t="shared" si="256"/>
        <v>0</v>
      </c>
      <c r="BB327" s="492">
        <f t="shared" si="257"/>
        <v>0</v>
      </c>
      <c r="BD327" s="265">
        <f t="shared" si="260"/>
        <v>0</v>
      </c>
      <c r="BE327" s="105"/>
      <c r="BF327" s="105"/>
      <c r="BG327" s="105"/>
      <c r="BH327" s="105"/>
      <c r="BI327" s="105"/>
      <c r="BJ327" s="105"/>
    </row>
    <row r="328" spans="2:62" ht="20.100000000000001" hidden="1" customHeight="1" outlineLevel="1">
      <c r="B328" s="100"/>
      <c r="C328" s="908"/>
      <c r="D328" s="909"/>
      <c r="E328" s="909"/>
      <c r="F328" s="910"/>
      <c r="G328" s="890"/>
      <c r="H328" s="891"/>
      <c r="I328" s="152"/>
      <c r="J328" s="152"/>
      <c r="K328" s="152"/>
      <c r="L328" s="152"/>
      <c r="M328" s="152"/>
      <c r="N328" s="152"/>
      <c r="O328" s="152"/>
      <c r="P328" s="153"/>
      <c r="Q328" s="153"/>
      <c r="R328" s="156">
        <f t="shared" si="251"/>
        <v>0</v>
      </c>
      <c r="S328" s="156">
        <f t="shared" si="252"/>
        <v>0</v>
      </c>
      <c r="U328" s="157">
        <f t="shared" si="258"/>
        <v>0</v>
      </c>
      <c r="W328" s="152"/>
      <c r="X328" s="152"/>
      <c r="Y328" s="152"/>
      <c r="Z328" s="152"/>
      <c r="AA328" s="152"/>
      <c r="AB328" s="152"/>
      <c r="AC328" s="347"/>
      <c r="AD328" s="152"/>
      <c r="AE328" s="152"/>
      <c r="AF328" s="152"/>
      <c r="AG328" s="152"/>
      <c r="AH328" s="152"/>
      <c r="AI328" s="152"/>
      <c r="AJ328" s="347"/>
      <c r="AK328" s="152"/>
      <c r="AL328" s="152"/>
      <c r="AM328" s="295"/>
      <c r="AN328" s="228"/>
      <c r="AO328" s="228"/>
      <c r="AP328" s="228"/>
      <c r="AQ328" s="228"/>
      <c r="AR328" s="228"/>
      <c r="AS328" s="348"/>
      <c r="AT328" s="264">
        <f t="shared" si="228"/>
        <v>0</v>
      </c>
      <c r="AU328" s="259"/>
      <c r="AV328" s="265">
        <f t="shared" si="255"/>
        <v>0</v>
      </c>
      <c r="AX328" s="265">
        <f t="shared" si="259"/>
        <v>0</v>
      </c>
      <c r="AZ328" s="492">
        <f t="shared" si="256"/>
        <v>0</v>
      </c>
      <c r="BB328" s="492">
        <f t="shared" si="257"/>
        <v>0</v>
      </c>
      <c r="BD328" s="265">
        <f t="shared" si="260"/>
        <v>0</v>
      </c>
      <c r="BE328" s="105"/>
      <c r="BF328" s="105"/>
      <c r="BG328" s="105"/>
      <c r="BH328" s="105"/>
      <c r="BI328" s="105"/>
      <c r="BJ328" s="105"/>
    </row>
    <row r="329" spans="2:62" ht="20.100000000000001" hidden="1" customHeight="1" outlineLevel="1">
      <c r="B329" s="100"/>
      <c r="C329" s="908"/>
      <c r="D329" s="909"/>
      <c r="E329" s="909"/>
      <c r="F329" s="910"/>
      <c r="G329" s="890"/>
      <c r="H329" s="891"/>
      <c r="I329" s="152"/>
      <c r="J329" s="152"/>
      <c r="K329" s="152"/>
      <c r="L329" s="152"/>
      <c r="M329" s="152"/>
      <c r="N329" s="152"/>
      <c r="O329" s="152"/>
      <c r="P329" s="153"/>
      <c r="Q329" s="153"/>
      <c r="R329" s="156">
        <f t="shared" si="251"/>
        <v>0</v>
      </c>
      <c r="S329" s="156">
        <f t="shared" si="252"/>
        <v>0</v>
      </c>
      <c r="U329" s="157">
        <f t="shared" si="258"/>
        <v>0</v>
      </c>
      <c r="W329" s="152"/>
      <c r="X329" s="152"/>
      <c r="Y329" s="152"/>
      <c r="Z329" s="152"/>
      <c r="AA329" s="152"/>
      <c r="AB329" s="152"/>
      <c r="AC329" s="347"/>
      <c r="AD329" s="152"/>
      <c r="AE329" s="152"/>
      <c r="AF329" s="152"/>
      <c r="AG329" s="152"/>
      <c r="AH329" s="152"/>
      <c r="AI329" s="152"/>
      <c r="AJ329" s="347"/>
      <c r="AK329" s="152"/>
      <c r="AL329" s="152"/>
      <c r="AM329" s="295"/>
      <c r="AN329" s="228"/>
      <c r="AO329" s="228"/>
      <c r="AP329" s="228"/>
      <c r="AQ329" s="228"/>
      <c r="AR329" s="228"/>
      <c r="AS329" s="348"/>
      <c r="AT329" s="264">
        <f t="shared" si="228"/>
        <v>0</v>
      </c>
      <c r="AU329" s="259"/>
      <c r="AV329" s="265">
        <f t="shared" si="255"/>
        <v>0</v>
      </c>
      <c r="AX329" s="265">
        <f t="shared" si="259"/>
        <v>0</v>
      </c>
      <c r="AZ329" s="492">
        <f t="shared" si="256"/>
        <v>0</v>
      </c>
      <c r="BB329" s="492">
        <f t="shared" si="257"/>
        <v>0</v>
      </c>
      <c r="BD329" s="265">
        <f t="shared" si="260"/>
        <v>0</v>
      </c>
      <c r="BE329" s="105"/>
      <c r="BF329" s="105"/>
      <c r="BG329" s="105"/>
      <c r="BH329" s="105"/>
      <c r="BI329" s="105"/>
      <c r="BJ329" s="105"/>
    </row>
    <row r="330" spans="2:62" ht="20.100000000000001" hidden="1" customHeight="1" outlineLevel="1">
      <c r="B330" s="100"/>
      <c r="C330" s="908"/>
      <c r="D330" s="909"/>
      <c r="E330" s="909"/>
      <c r="F330" s="910"/>
      <c r="G330" s="890"/>
      <c r="H330" s="891"/>
      <c r="I330" s="152"/>
      <c r="J330" s="152"/>
      <c r="K330" s="152"/>
      <c r="L330" s="152"/>
      <c r="M330" s="152"/>
      <c r="N330" s="152"/>
      <c r="O330" s="152"/>
      <c r="P330" s="153"/>
      <c r="Q330" s="153"/>
      <c r="R330" s="156">
        <f t="shared" si="251"/>
        <v>0</v>
      </c>
      <c r="S330" s="156">
        <f t="shared" si="252"/>
        <v>0</v>
      </c>
      <c r="U330" s="157">
        <f t="shared" si="258"/>
        <v>0</v>
      </c>
      <c r="W330" s="152"/>
      <c r="X330" s="152"/>
      <c r="Y330" s="152"/>
      <c r="Z330" s="152"/>
      <c r="AA330" s="152"/>
      <c r="AB330" s="152"/>
      <c r="AC330" s="347"/>
      <c r="AD330" s="152"/>
      <c r="AE330" s="152"/>
      <c r="AF330" s="152"/>
      <c r="AG330" s="152"/>
      <c r="AH330" s="152"/>
      <c r="AI330" s="152"/>
      <c r="AJ330" s="347"/>
      <c r="AK330" s="152"/>
      <c r="AL330" s="152"/>
      <c r="AM330" s="295"/>
      <c r="AN330" s="228"/>
      <c r="AO330" s="228"/>
      <c r="AP330" s="228"/>
      <c r="AQ330" s="228"/>
      <c r="AR330" s="228"/>
      <c r="AS330" s="348"/>
      <c r="AT330" s="264">
        <f t="shared" si="228"/>
        <v>0</v>
      </c>
      <c r="AU330" s="259"/>
      <c r="AV330" s="265">
        <f t="shared" si="255"/>
        <v>0</v>
      </c>
      <c r="AX330" s="265">
        <f t="shared" si="259"/>
        <v>0</v>
      </c>
      <c r="AZ330" s="492">
        <f t="shared" si="256"/>
        <v>0</v>
      </c>
      <c r="BB330" s="492">
        <f t="shared" si="257"/>
        <v>0</v>
      </c>
      <c r="BD330" s="265">
        <f t="shared" si="260"/>
        <v>0</v>
      </c>
      <c r="BE330" s="105"/>
      <c r="BF330" s="105"/>
      <c r="BG330" s="105"/>
      <c r="BH330" s="105"/>
      <c r="BI330" s="105"/>
      <c r="BJ330" s="105"/>
    </row>
    <row r="331" spans="2:62" ht="20.100000000000001" hidden="1" customHeight="1" outlineLevel="1">
      <c r="B331" s="100"/>
      <c r="C331" s="908"/>
      <c r="D331" s="909"/>
      <c r="E331" s="909"/>
      <c r="F331" s="910"/>
      <c r="G331" s="890"/>
      <c r="H331" s="891"/>
      <c r="I331" s="152"/>
      <c r="J331" s="152"/>
      <c r="K331" s="152"/>
      <c r="L331" s="152"/>
      <c r="M331" s="152"/>
      <c r="N331" s="152"/>
      <c r="O331" s="152"/>
      <c r="P331" s="153"/>
      <c r="Q331" s="153"/>
      <c r="R331" s="156">
        <f t="shared" si="251"/>
        <v>0</v>
      </c>
      <c r="S331" s="156">
        <f t="shared" si="252"/>
        <v>0</v>
      </c>
      <c r="U331" s="157">
        <f t="shared" si="258"/>
        <v>0</v>
      </c>
      <c r="W331" s="152"/>
      <c r="X331" s="152"/>
      <c r="Y331" s="152"/>
      <c r="Z331" s="152"/>
      <c r="AA331" s="152"/>
      <c r="AB331" s="152"/>
      <c r="AC331" s="347"/>
      <c r="AD331" s="152"/>
      <c r="AE331" s="152"/>
      <c r="AF331" s="152"/>
      <c r="AG331" s="152"/>
      <c r="AH331" s="152"/>
      <c r="AI331" s="152"/>
      <c r="AJ331" s="347"/>
      <c r="AK331" s="152"/>
      <c r="AL331" s="152"/>
      <c r="AM331" s="295"/>
      <c r="AN331" s="228"/>
      <c r="AO331" s="228"/>
      <c r="AP331" s="228"/>
      <c r="AQ331" s="228"/>
      <c r="AR331" s="228"/>
      <c r="AS331" s="348"/>
      <c r="AT331" s="264">
        <f t="shared" si="228"/>
        <v>0</v>
      </c>
      <c r="AU331" s="259"/>
      <c r="AV331" s="265">
        <f t="shared" si="255"/>
        <v>0</v>
      </c>
      <c r="AX331" s="265">
        <f t="shared" si="259"/>
        <v>0</v>
      </c>
      <c r="AZ331" s="492">
        <f t="shared" si="256"/>
        <v>0</v>
      </c>
      <c r="BB331" s="492">
        <f t="shared" si="257"/>
        <v>0</v>
      </c>
      <c r="BD331" s="265">
        <f t="shared" si="260"/>
        <v>0</v>
      </c>
      <c r="BE331" s="105"/>
      <c r="BF331" s="105"/>
      <c r="BG331" s="105"/>
      <c r="BH331" s="105"/>
      <c r="BI331" s="105"/>
      <c r="BJ331" s="105"/>
    </row>
    <row r="332" spans="2:62" ht="20.100000000000001" hidden="1" customHeight="1" outlineLevel="1">
      <c r="B332" s="100"/>
      <c r="C332" s="908"/>
      <c r="D332" s="909"/>
      <c r="E332" s="909"/>
      <c r="F332" s="910"/>
      <c r="G332" s="890"/>
      <c r="H332" s="891"/>
      <c r="I332" s="152"/>
      <c r="J332" s="152"/>
      <c r="K332" s="152"/>
      <c r="L332" s="152"/>
      <c r="M332" s="152"/>
      <c r="N332" s="152"/>
      <c r="O332" s="152"/>
      <c r="P332" s="153"/>
      <c r="Q332" s="153"/>
      <c r="R332" s="156">
        <f t="shared" si="251"/>
        <v>0</v>
      </c>
      <c r="S332" s="156">
        <f t="shared" si="252"/>
        <v>0</v>
      </c>
      <c r="U332" s="157">
        <f t="shared" si="258"/>
        <v>0</v>
      </c>
      <c r="W332" s="152"/>
      <c r="X332" s="152"/>
      <c r="Y332" s="152"/>
      <c r="Z332" s="152"/>
      <c r="AA332" s="152"/>
      <c r="AB332" s="152"/>
      <c r="AC332" s="347"/>
      <c r="AD332" s="152"/>
      <c r="AE332" s="152"/>
      <c r="AF332" s="152"/>
      <c r="AG332" s="152"/>
      <c r="AH332" s="152"/>
      <c r="AI332" s="152"/>
      <c r="AJ332" s="347"/>
      <c r="AK332" s="152"/>
      <c r="AL332" s="152"/>
      <c r="AM332" s="295"/>
      <c r="AN332" s="228"/>
      <c r="AO332" s="228"/>
      <c r="AP332" s="228"/>
      <c r="AQ332" s="228"/>
      <c r="AR332" s="228"/>
      <c r="AS332" s="348"/>
      <c r="AT332" s="264">
        <f t="shared" si="228"/>
        <v>0</v>
      </c>
      <c r="AU332" s="259"/>
      <c r="AV332" s="265">
        <f t="shared" si="255"/>
        <v>0</v>
      </c>
      <c r="AX332" s="265">
        <f t="shared" si="259"/>
        <v>0</v>
      </c>
      <c r="AZ332" s="492">
        <f t="shared" si="256"/>
        <v>0</v>
      </c>
      <c r="BB332" s="492">
        <f t="shared" si="257"/>
        <v>0</v>
      </c>
      <c r="BD332" s="265">
        <f t="shared" si="260"/>
        <v>0</v>
      </c>
      <c r="BE332" s="105"/>
      <c r="BF332" s="105"/>
      <c r="BG332" s="105"/>
      <c r="BH332" s="105"/>
      <c r="BI332" s="105"/>
      <c r="BJ332" s="105"/>
    </row>
    <row r="333" spans="2:62" ht="20.100000000000001" hidden="1" customHeight="1" outlineLevel="1">
      <c r="B333" s="100"/>
      <c r="C333" s="908"/>
      <c r="D333" s="909"/>
      <c r="E333" s="909"/>
      <c r="F333" s="910"/>
      <c r="G333" s="890"/>
      <c r="H333" s="891"/>
      <c r="I333" s="152"/>
      <c r="J333" s="152"/>
      <c r="K333" s="152"/>
      <c r="L333" s="152"/>
      <c r="M333" s="152"/>
      <c r="N333" s="152"/>
      <c r="O333" s="152"/>
      <c r="P333" s="153"/>
      <c r="Q333" s="153"/>
      <c r="R333" s="156">
        <f t="shared" si="251"/>
        <v>0</v>
      </c>
      <c r="S333" s="156">
        <f t="shared" si="252"/>
        <v>0</v>
      </c>
      <c r="U333" s="157">
        <f t="shared" si="258"/>
        <v>0</v>
      </c>
      <c r="W333" s="152"/>
      <c r="X333" s="152"/>
      <c r="Y333" s="152"/>
      <c r="Z333" s="152"/>
      <c r="AA333" s="152"/>
      <c r="AB333" s="152"/>
      <c r="AC333" s="347"/>
      <c r="AD333" s="152"/>
      <c r="AE333" s="152"/>
      <c r="AF333" s="152"/>
      <c r="AG333" s="152"/>
      <c r="AH333" s="152"/>
      <c r="AI333" s="152"/>
      <c r="AJ333" s="347"/>
      <c r="AK333" s="152"/>
      <c r="AL333" s="152"/>
      <c r="AM333" s="295"/>
      <c r="AN333" s="228"/>
      <c r="AO333" s="228"/>
      <c r="AP333" s="228"/>
      <c r="AQ333" s="228"/>
      <c r="AR333" s="228"/>
      <c r="AS333" s="348"/>
      <c r="AT333" s="264">
        <f t="shared" si="228"/>
        <v>0</v>
      </c>
      <c r="AU333" s="259"/>
      <c r="AV333" s="265">
        <f t="shared" si="255"/>
        <v>0</v>
      </c>
      <c r="AX333" s="265">
        <f t="shared" si="259"/>
        <v>0</v>
      </c>
      <c r="AZ333" s="492">
        <f t="shared" si="256"/>
        <v>0</v>
      </c>
      <c r="BB333" s="492">
        <f t="shared" si="257"/>
        <v>0</v>
      </c>
      <c r="BD333" s="265">
        <f t="shared" si="260"/>
        <v>0</v>
      </c>
      <c r="BE333" s="105"/>
      <c r="BF333" s="105"/>
      <c r="BG333" s="105"/>
      <c r="BH333" s="105"/>
      <c r="BI333" s="105"/>
      <c r="BJ333" s="105"/>
    </row>
    <row r="334" spans="2:62" ht="9.9499999999999993" hidden="1" customHeight="1" outlineLevel="1">
      <c r="B334" s="101"/>
      <c r="C334" s="208"/>
      <c r="D334" s="208"/>
      <c r="E334" s="208"/>
      <c r="F334" s="208"/>
      <c r="G334" s="237"/>
      <c r="H334" s="207"/>
      <c r="I334" s="257"/>
      <c r="J334" s="257"/>
      <c r="K334" s="257"/>
      <c r="L334" s="257"/>
      <c r="M334" s="257"/>
      <c r="N334" s="257"/>
      <c r="O334" s="257"/>
      <c r="P334" s="256"/>
      <c r="Q334" s="102"/>
      <c r="R334" s="102"/>
      <c r="S334" s="102"/>
      <c r="U334" s="98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Z334" s="493"/>
      <c r="BE334" s="105"/>
      <c r="BF334" s="105"/>
      <c r="BG334" s="105"/>
      <c r="BH334" s="105"/>
      <c r="BI334" s="105"/>
      <c r="BJ334" s="105"/>
    </row>
    <row r="335" spans="2:62" ht="20.100000000000001" customHeight="1" collapsed="1">
      <c r="B335" s="8">
        <f>B318+1</f>
        <v>20</v>
      </c>
      <c r="C335" s="916"/>
      <c r="D335" s="917"/>
      <c r="E335" s="917"/>
      <c r="F335" s="918"/>
      <c r="G335" s="429"/>
      <c r="H335" s="206">
        <v>1</v>
      </c>
      <c r="I335" s="642">
        <f t="shared" ref="I335" si="261">$H335*SUM(I336:I350)</f>
        <v>0</v>
      </c>
      <c r="J335" s="643">
        <f t="shared" ref="J335:O335" si="262">$H335*SUM(J336:J350)</f>
        <v>0</v>
      </c>
      <c r="K335" s="644">
        <f t="shared" si="262"/>
        <v>0</v>
      </c>
      <c r="L335" s="645">
        <f t="shared" si="262"/>
        <v>0</v>
      </c>
      <c r="M335" s="645">
        <f t="shared" si="262"/>
        <v>0</v>
      </c>
      <c r="N335" s="644">
        <f t="shared" si="262"/>
        <v>0</v>
      </c>
      <c r="O335" s="642">
        <f t="shared" si="262"/>
        <v>0</v>
      </c>
      <c r="P335" s="209">
        <f t="shared" ref="P335:Q335" si="263">$H335*SUM(P336:P350)</f>
        <v>0</v>
      </c>
      <c r="Q335" s="210">
        <f t="shared" si="263"/>
        <v>0</v>
      </c>
      <c r="R335" s="136">
        <f t="shared" ref="R335:R350" si="264">P335*(1+Gewinn)*(1+SicherheitAngebot)</f>
        <v>0</v>
      </c>
      <c r="S335" s="137">
        <f t="shared" ref="S335:S350" si="265">Q335*(1+MGKZ)*(1+Gewinn)*(1+SicherheitAngebot)</f>
        <v>0</v>
      </c>
      <c r="U335" s="10">
        <f>I335*$I$7+J335*$J$7+K335*$K$7+L335*$L$7+M335*$M$7+N335*$N$7+O335*$O$7+R335+S335</f>
        <v>0</v>
      </c>
      <c r="W335" s="646">
        <f t="shared" ref="W335:AB335" si="266">$H335*SUM(W336:W350)</f>
        <v>0</v>
      </c>
      <c r="X335" s="647">
        <f t="shared" si="266"/>
        <v>0</v>
      </c>
      <c r="Y335" s="648">
        <f t="shared" si="266"/>
        <v>0</v>
      </c>
      <c r="Z335" s="649">
        <f t="shared" si="266"/>
        <v>0</v>
      </c>
      <c r="AA335" s="648">
        <f t="shared" si="266"/>
        <v>0</v>
      </c>
      <c r="AB335" s="646">
        <f t="shared" si="266"/>
        <v>0</v>
      </c>
      <c r="AC335" s="258"/>
      <c r="AD335" s="646">
        <f t="shared" ref="AD335:AM335" si="267">$H335*SUM(AD336:AD350)</f>
        <v>0</v>
      </c>
      <c r="AE335" s="647">
        <f t="shared" si="267"/>
        <v>0</v>
      </c>
      <c r="AF335" s="648">
        <f t="shared" si="267"/>
        <v>0</v>
      </c>
      <c r="AG335" s="649">
        <f t="shared" si="267"/>
        <v>0</v>
      </c>
      <c r="AH335" s="648">
        <f t="shared" si="267"/>
        <v>0</v>
      </c>
      <c r="AI335" s="646">
        <f t="shared" si="267"/>
        <v>0</v>
      </c>
      <c r="AJ335" s="258"/>
      <c r="AK335" s="653">
        <f t="shared" si="267"/>
        <v>0</v>
      </c>
      <c r="AL335" s="653">
        <f t="shared" si="267"/>
        <v>0</v>
      </c>
      <c r="AM335" s="653">
        <f t="shared" si="267"/>
        <v>0</v>
      </c>
      <c r="AN335" s="227">
        <f>$H335*SUM(AN336:AN350)*(1+Gewinn)*(1+SicherheitAngebot)</f>
        <v>0</v>
      </c>
      <c r="AO335" s="227">
        <f>$H335*SUM(AO336:AO350)*(1+Gewinn)*(1+SicherheitAngebot)</f>
        <v>0</v>
      </c>
      <c r="AP335" s="227">
        <f>$H335*SUM(AP336:AP350)*(1+Gewinn)*(1+SicherheitAngebot)</f>
        <v>0</v>
      </c>
      <c r="AQ335" s="227">
        <f>$H335*SUM(AQ336:AQ350)*(1+Gewinn)*(1+SicherheitAngebot)</f>
        <v>0</v>
      </c>
      <c r="AR335" s="227">
        <f>$H335*SUM(AR336:AR350)*(1+Gewinn)*(1+SicherheitAngebot)</f>
        <v>0</v>
      </c>
      <c r="AS335" s="262"/>
      <c r="AT335" s="263">
        <f t="shared" si="228"/>
        <v>0</v>
      </c>
      <c r="AU335" s="259"/>
      <c r="AV335" s="491">
        <f>AK335*$AK$7+AL335*$AL$7+AM335*$AM$7+SUM(AN335:AR335)+AT335/Zuschläge_IBN+AT335</f>
        <v>0</v>
      </c>
      <c r="AX335" s="685">
        <f>U335+AV335</f>
        <v>0</v>
      </c>
      <c r="AZ335" s="490">
        <f>IF(H335&gt;0,U335/(1+SicherheitAngebot)*(1+Sicherheit),0)</f>
        <v>0</v>
      </c>
      <c r="BB335" s="490">
        <f>IF(H335&gt;0,AV335/(1+SicherheitAngebot)*(1+Sicherheit),0)</f>
        <v>0</v>
      </c>
      <c r="BD335" s="490">
        <f>AZ335+BB335</f>
        <v>0</v>
      </c>
      <c r="BE335" s="105"/>
      <c r="BF335" s="105"/>
      <c r="BG335" s="105"/>
      <c r="BH335" s="105"/>
      <c r="BI335" s="105"/>
      <c r="BJ335" s="105"/>
    </row>
    <row r="336" spans="2:62" ht="20.100000000000001" hidden="1" customHeight="1" outlineLevel="1">
      <c r="B336" s="99"/>
      <c r="C336" s="908"/>
      <c r="D336" s="909"/>
      <c r="E336" s="909"/>
      <c r="F336" s="910"/>
      <c r="G336" s="890"/>
      <c r="H336" s="901"/>
      <c r="I336" s="152"/>
      <c r="J336" s="152"/>
      <c r="K336" s="152"/>
      <c r="L336" s="152"/>
      <c r="M336" s="152"/>
      <c r="N336" s="152"/>
      <c r="O336" s="152"/>
      <c r="P336" s="153"/>
      <c r="Q336" s="153"/>
      <c r="R336" s="156">
        <f t="shared" si="264"/>
        <v>0</v>
      </c>
      <c r="S336" s="156">
        <f t="shared" si="265"/>
        <v>0</v>
      </c>
      <c r="U336" s="157">
        <f>I336*$I$7+J336*$J$7+K336*$K$7+L336*$L$7+M336*$M$7+N336*$N$7+O336*$O$7+R336+S336</f>
        <v>0</v>
      </c>
      <c r="W336" s="152"/>
      <c r="X336" s="152"/>
      <c r="Y336" s="152"/>
      <c r="Z336" s="152"/>
      <c r="AA336" s="152"/>
      <c r="AB336" s="152"/>
      <c r="AC336" s="347"/>
      <c r="AD336" s="152"/>
      <c r="AE336" s="152"/>
      <c r="AF336" s="152"/>
      <c r="AG336" s="152"/>
      <c r="AH336" s="152"/>
      <c r="AI336" s="152"/>
      <c r="AJ336" s="347"/>
      <c r="AK336" s="152"/>
      <c r="AL336" s="152"/>
      <c r="AM336" s="295"/>
      <c r="AN336" s="228"/>
      <c r="AO336" s="228"/>
      <c r="AP336" s="228"/>
      <c r="AQ336" s="228"/>
      <c r="AR336" s="228"/>
      <c r="AS336" s="348"/>
      <c r="AT336" s="264">
        <f t="shared" si="228"/>
        <v>0</v>
      </c>
      <c r="AU336" s="259"/>
      <c r="AV336" s="265">
        <f t="shared" ref="AV336:AV350" si="268">AK336*$AK$7+AL336*$AL$7+AM336*$AM$7+SUM(AN336:AR336)*(1+Gewinn)*(1+SicherheitAngebot)+AT336/Zuschläge_IBN+AT336</f>
        <v>0</v>
      </c>
      <c r="AX336" s="265">
        <f>U336+AV336</f>
        <v>0</v>
      </c>
      <c r="AZ336" s="492">
        <f t="shared" ref="AZ336:AZ350" si="269">U336/(1+SicherheitAngebot)*(1+Sicherheit)</f>
        <v>0</v>
      </c>
      <c r="BB336" s="492">
        <f t="shared" ref="BB336:BB350" si="270">AV336/(1+SicherheitAngebot)*(1+Sicherheit)</f>
        <v>0</v>
      </c>
      <c r="BD336" s="265">
        <f>AZ336+BB336</f>
        <v>0</v>
      </c>
      <c r="BE336" s="105"/>
      <c r="BF336" s="105"/>
      <c r="BG336" s="105"/>
      <c r="BH336" s="105"/>
      <c r="BI336" s="105"/>
      <c r="BJ336" s="105"/>
    </row>
    <row r="337" spans="2:62" ht="20.100000000000001" hidden="1" customHeight="1" outlineLevel="1">
      <c r="B337" s="100"/>
      <c r="C337" s="908"/>
      <c r="D337" s="909"/>
      <c r="E337" s="909"/>
      <c r="F337" s="910"/>
      <c r="G337" s="890"/>
      <c r="H337" s="891"/>
      <c r="I337" s="152"/>
      <c r="J337" s="152"/>
      <c r="K337" s="152"/>
      <c r="L337" s="152"/>
      <c r="M337" s="152"/>
      <c r="N337" s="152"/>
      <c r="O337" s="152"/>
      <c r="P337" s="153"/>
      <c r="Q337" s="153"/>
      <c r="R337" s="156">
        <f t="shared" si="264"/>
        <v>0</v>
      </c>
      <c r="S337" s="156">
        <f t="shared" si="265"/>
        <v>0</v>
      </c>
      <c r="U337" s="157">
        <f t="shared" ref="U337:U350" si="271">I337*$I$7+J337*$J$7+K337*$K$7+L337*$L$7+M337*$M$7+N337*$N$7+O337*$O$7+R337+S337</f>
        <v>0</v>
      </c>
      <c r="W337" s="152"/>
      <c r="X337" s="152"/>
      <c r="Y337" s="152"/>
      <c r="Z337" s="152"/>
      <c r="AA337" s="152"/>
      <c r="AB337" s="152"/>
      <c r="AC337" s="347"/>
      <c r="AD337" s="152"/>
      <c r="AE337" s="152"/>
      <c r="AF337" s="152"/>
      <c r="AG337" s="152"/>
      <c r="AH337" s="152"/>
      <c r="AI337" s="152"/>
      <c r="AJ337" s="347"/>
      <c r="AK337" s="152"/>
      <c r="AL337" s="152"/>
      <c r="AM337" s="295"/>
      <c r="AN337" s="228"/>
      <c r="AO337" s="228"/>
      <c r="AP337" s="228"/>
      <c r="AQ337" s="228"/>
      <c r="AR337" s="228"/>
      <c r="AS337" s="348"/>
      <c r="AT337" s="264">
        <f t="shared" si="228"/>
        <v>0</v>
      </c>
      <c r="AU337" s="259"/>
      <c r="AV337" s="265">
        <f t="shared" si="268"/>
        <v>0</v>
      </c>
      <c r="AX337" s="265">
        <f t="shared" ref="AX337:AX350" si="272">U337+AV337</f>
        <v>0</v>
      </c>
      <c r="AZ337" s="492">
        <f t="shared" si="269"/>
        <v>0</v>
      </c>
      <c r="BB337" s="492">
        <f t="shared" si="270"/>
        <v>0</v>
      </c>
      <c r="BD337" s="265">
        <f t="shared" ref="BD337:BD350" si="273">AZ337+BB337</f>
        <v>0</v>
      </c>
      <c r="BE337" s="105"/>
      <c r="BF337" s="105"/>
      <c r="BG337" s="105"/>
      <c r="BH337" s="105"/>
      <c r="BI337" s="105"/>
      <c r="BJ337" s="105"/>
    </row>
    <row r="338" spans="2:62" ht="20.100000000000001" hidden="1" customHeight="1" outlineLevel="1">
      <c r="B338" s="100"/>
      <c r="C338" s="908"/>
      <c r="D338" s="909"/>
      <c r="E338" s="909"/>
      <c r="F338" s="910"/>
      <c r="G338" s="890"/>
      <c r="H338" s="891"/>
      <c r="I338" s="152"/>
      <c r="J338" s="152"/>
      <c r="K338" s="152"/>
      <c r="L338" s="152"/>
      <c r="M338" s="152"/>
      <c r="N338" s="152"/>
      <c r="O338" s="152"/>
      <c r="P338" s="153"/>
      <c r="Q338" s="153"/>
      <c r="R338" s="156">
        <f t="shared" si="264"/>
        <v>0</v>
      </c>
      <c r="S338" s="156">
        <f t="shared" si="265"/>
        <v>0</v>
      </c>
      <c r="U338" s="157">
        <f t="shared" si="271"/>
        <v>0</v>
      </c>
      <c r="W338" s="152"/>
      <c r="X338" s="152"/>
      <c r="Y338" s="152"/>
      <c r="Z338" s="152"/>
      <c r="AA338" s="152"/>
      <c r="AB338" s="152"/>
      <c r="AC338" s="347"/>
      <c r="AD338" s="152"/>
      <c r="AE338" s="152"/>
      <c r="AF338" s="152"/>
      <c r="AG338" s="152"/>
      <c r="AH338" s="152"/>
      <c r="AI338" s="152"/>
      <c r="AJ338" s="347"/>
      <c r="AK338" s="152"/>
      <c r="AL338" s="152"/>
      <c r="AM338" s="295"/>
      <c r="AN338" s="228"/>
      <c r="AO338" s="228"/>
      <c r="AP338" s="228"/>
      <c r="AQ338" s="228"/>
      <c r="AR338" s="228"/>
      <c r="AS338" s="348"/>
      <c r="AT338" s="264">
        <f t="shared" si="228"/>
        <v>0</v>
      </c>
      <c r="AU338" s="259"/>
      <c r="AV338" s="265">
        <f t="shared" si="268"/>
        <v>0</v>
      </c>
      <c r="AX338" s="265">
        <f t="shared" si="272"/>
        <v>0</v>
      </c>
      <c r="AZ338" s="492">
        <f t="shared" si="269"/>
        <v>0</v>
      </c>
      <c r="BB338" s="492">
        <f t="shared" si="270"/>
        <v>0</v>
      </c>
      <c r="BD338" s="265">
        <f t="shared" si="273"/>
        <v>0</v>
      </c>
      <c r="BE338" s="105"/>
      <c r="BF338" s="105"/>
      <c r="BG338" s="105"/>
      <c r="BH338" s="105"/>
      <c r="BI338" s="105"/>
      <c r="BJ338" s="105"/>
    </row>
    <row r="339" spans="2:62" ht="20.100000000000001" hidden="1" customHeight="1" outlineLevel="1">
      <c r="B339" s="100"/>
      <c r="C339" s="908"/>
      <c r="D339" s="909"/>
      <c r="E339" s="909"/>
      <c r="F339" s="910"/>
      <c r="G339" s="890"/>
      <c r="H339" s="891"/>
      <c r="I339" s="152"/>
      <c r="J339" s="152"/>
      <c r="K339" s="152"/>
      <c r="L339" s="152"/>
      <c r="M339" s="152"/>
      <c r="N339" s="152"/>
      <c r="O339" s="152"/>
      <c r="P339" s="153"/>
      <c r="Q339" s="153"/>
      <c r="R339" s="156">
        <f t="shared" si="264"/>
        <v>0</v>
      </c>
      <c r="S339" s="156">
        <f t="shared" si="265"/>
        <v>0</v>
      </c>
      <c r="U339" s="157">
        <f t="shared" si="271"/>
        <v>0</v>
      </c>
      <c r="W339" s="152"/>
      <c r="X339" s="152"/>
      <c r="Y339" s="152"/>
      <c r="Z339" s="152"/>
      <c r="AA339" s="152"/>
      <c r="AB339" s="152"/>
      <c r="AC339" s="347"/>
      <c r="AD339" s="152"/>
      <c r="AE339" s="152"/>
      <c r="AF339" s="152"/>
      <c r="AG339" s="152"/>
      <c r="AH339" s="152"/>
      <c r="AI339" s="152"/>
      <c r="AJ339" s="347"/>
      <c r="AK339" s="152"/>
      <c r="AL339" s="152"/>
      <c r="AM339" s="295"/>
      <c r="AN339" s="228"/>
      <c r="AO339" s="228"/>
      <c r="AP339" s="228"/>
      <c r="AQ339" s="228"/>
      <c r="AR339" s="228"/>
      <c r="AS339" s="348"/>
      <c r="AT339" s="264">
        <f t="shared" si="228"/>
        <v>0</v>
      </c>
      <c r="AU339" s="259"/>
      <c r="AV339" s="265">
        <f t="shared" si="268"/>
        <v>0</v>
      </c>
      <c r="AX339" s="265">
        <f t="shared" si="272"/>
        <v>0</v>
      </c>
      <c r="AZ339" s="492">
        <f t="shared" si="269"/>
        <v>0</v>
      </c>
      <c r="BB339" s="492">
        <f t="shared" si="270"/>
        <v>0</v>
      </c>
      <c r="BD339" s="265">
        <f t="shared" si="273"/>
        <v>0</v>
      </c>
      <c r="BE339" s="105"/>
      <c r="BF339" s="105"/>
      <c r="BG339" s="105"/>
      <c r="BH339" s="105"/>
      <c r="BI339" s="105"/>
      <c r="BJ339" s="105"/>
    </row>
    <row r="340" spans="2:62" ht="20.100000000000001" hidden="1" customHeight="1" outlineLevel="1">
      <c r="B340" s="100"/>
      <c r="C340" s="908"/>
      <c r="D340" s="909"/>
      <c r="E340" s="909"/>
      <c r="F340" s="910"/>
      <c r="G340" s="890"/>
      <c r="H340" s="891"/>
      <c r="I340" s="152"/>
      <c r="J340" s="152"/>
      <c r="K340" s="152"/>
      <c r="L340" s="152"/>
      <c r="M340" s="152"/>
      <c r="N340" s="152"/>
      <c r="O340" s="152"/>
      <c r="P340" s="153"/>
      <c r="Q340" s="153"/>
      <c r="R340" s="156">
        <f t="shared" si="264"/>
        <v>0</v>
      </c>
      <c r="S340" s="156">
        <f t="shared" si="265"/>
        <v>0</v>
      </c>
      <c r="U340" s="157">
        <f t="shared" si="271"/>
        <v>0</v>
      </c>
      <c r="W340" s="152"/>
      <c r="X340" s="152"/>
      <c r="Y340" s="152"/>
      <c r="Z340" s="152"/>
      <c r="AA340" s="152"/>
      <c r="AB340" s="152"/>
      <c r="AC340" s="347"/>
      <c r="AD340" s="152"/>
      <c r="AE340" s="152"/>
      <c r="AF340" s="152"/>
      <c r="AG340" s="152"/>
      <c r="AH340" s="152"/>
      <c r="AI340" s="152"/>
      <c r="AJ340" s="347"/>
      <c r="AK340" s="152"/>
      <c r="AL340" s="152"/>
      <c r="AM340" s="295"/>
      <c r="AN340" s="228"/>
      <c r="AO340" s="228"/>
      <c r="AP340" s="228"/>
      <c r="AQ340" s="228"/>
      <c r="AR340" s="228"/>
      <c r="AS340" s="348"/>
      <c r="AT340" s="264">
        <f t="shared" si="228"/>
        <v>0</v>
      </c>
      <c r="AU340" s="259"/>
      <c r="AV340" s="265">
        <f t="shared" si="268"/>
        <v>0</v>
      </c>
      <c r="AX340" s="265">
        <f t="shared" si="272"/>
        <v>0</v>
      </c>
      <c r="AZ340" s="492">
        <f t="shared" si="269"/>
        <v>0</v>
      </c>
      <c r="BB340" s="492">
        <f t="shared" si="270"/>
        <v>0</v>
      </c>
      <c r="BD340" s="265">
        <f t="shared" si="273"/>
        <v>0</v>
      </c>
      <c r="BE340" s="105"/>
      <c r="BF340" s="105"/>
      <c r="BG340" s="105"/>
      <c r="BH340" s="105"/>
      <c r="BI340" s="105"/>
      <c r="BJ340" s="105"/>
    </row>
    <row r="341" spans="2:62" ht="20.100000000000001" hidden="1" customHeight="1" outlineLevel="1">
      <c r="B341" s="100"/>
      <c r="C341" s="908"/>
      <c r="D341" s="909"/>
      <c r="E341" s="909"/>
      <c r="F341" s="910"/>
      <c r="G341" s="890"/>
      <c r="H341" s="891"/>
      <c r="I341" s="152"/>
      <c r="J341" s="152"/>
      <c r="K341" s="152"/>
      <c r="L341" s="152"/>
      <c r="M341" s="152"/>
      <c r="N341" s="152"/>
      <c r="O341" s="152"/>
      <c r="P341" s="153"/>
      <c r="Q341" s="153"/>
      <c r="R341" s="156">
        <f t="shared" si="264"/>
        <v>0</v>
      </c>
      <c r="S341" s="156">
        <f t="shared" si="265"/>
        <v>0</v>
      </c>
      <c r="U341" s="157">
        <f t="shared" si="271"/>
        <v>0</v>
      </c>
      <c r="W341" s="152"/>
      <c r="X341" s="152"/>
      <c r="Y341" s="152"/>
      <c r="Z341" s="152"/>
      <c r="AA341" s="152"/>
      <c r="AB341" s="152"/>
      <c r="AC341" s="347"/>
      <c r="AD341" s="152"/>
      <c r="AE341" s="152"/>
      <c r="AF341" s="152"/>
      <c r="AG341" s="152"/>
      <c r="AH341" s="152"/>
      <c r="AI341" s="152"/>
      <c r="AJ341" s="347"/>
      <c r="AK341" s="152"/>
      <c r="AL341" s="152"/>
      <c r="AM341" s="295"/>
      <c r="AN341" s="228"/>
      <c r="AO341" s="228"/>
      <c r="AP341" s="228"/>
      <c r="AQ341" s="228"/>
      <c r="AR341" s="228"/>
      <c r="AS341" s="348"/>
      <c r="AT341" s="264">
        <f t="shared" si="228"/>
        <v>0</v>
      </c>
      <c r="AU341" s="259"/>
      <c r="AV341" s="265">
        <f t="shared" si="268"/>
        <v>0</v>
      </c>
      <c r="AX341" s="265">
        <f t="shared" si="272"/>
        <v>0</v>
      </c>
      <c r="AZ341" s="492">
        <f t="shared" si="269"/>
        <v>0</v>
      </c>
      <c r="BB341" s="492">
        <f t="shared" si="270"/>
        <v>0</v>
      </c>
      <c r="BD341" s="265">
        <f t="shared" si="273"/>
        <v>0</v>
      </c>
      <c r="BE341" s="105"/>
      <c r="BF341" s="105"/>
      <c r="BG341" s="105"/>
      <c r="BH341" s="105"/>
      <c r="BI341" s="105"/>
      <c r="BJ341" s="105"/>
    </row>
    <row r="342" spans="2:62" ht="20.100000000000001" hidden="1" customHeight="1" outlineLevel="1">
      <c r="B342" s="100"/>
      <c r="C342" s="908"/>
      <c r="D342" s="909"/>
      <c r="E342" s="909"/>
      <c r="F342" s="910"/>
      <c r="G342" s="890"/>
      <c r="H342" s="891"/>
      <c r="I342" s="152"/>
      <c r="J342" s="152"/>
      <c r="K342" s="152"/>
      <c r="L342" s="152"/>
      <c r="M342" s="152"/>
      <c r="N342" s="152"/>
      <c r="O342" s="152"/>
      <c r="P342" s="153"/>
      <c r="Q342" s="153"/>
      <c r="R342" s="156">
        <f t="shared" si="264"/>
        <v>0</v>
      </c>
      <c r="S342" s="156">
        <f t="shared" si="265"/>
        <v>0</v>
      </c>
      <c r="U342" s="157">
        <f t="shared" si="271"/>
        <v>0</v>
      </c>
      <c r="W342" s="152"/>
      <c r="X342" s="152"/>
      <c r="Y342" s="152"/>
      <c r="Z342" s="152"/>
      <c r="AA342" s="152"/>
      <c r="AB342" s="152"/>
      <c r="AC342" s="347"/>
      <c r="AD342" s="152"/>
      <c r="AE342" s="152"/>
      <c r="AF342" s="152"/>
      <c r="AG342" s="152"/>
      <c r="AH342" s="152"/>
      <c r="AI342" s="152"/>
      <c r="AJ342" s="347"/>
      <c r="AK342" s="152"/>
      <c r="AL342" s="152"/>
      <c r="AM342" s="295"/>
      <c r="AN342" s="228"/>
      <c r="AO342" s="228"/>
      <c r="AP342" s="228"/>
      <c r="AQ342" s="228"/>
      <c r="AR342" s="228"/>
      <c r="AS342" s="348"/>
      <c r="AT342" s="264">
        <f t="shared" si="228"/>
        <v>0</v>
      </c>
      <c r="AU342" s="259"/>
      <c r="AV342" s="265">
        <f t="shared" si="268"/>
        <v>0</v>
      </c>
      <c r="AX342" s="265">
        <f t="shared" si="272"/>
        <v>0</v>
      </c>
      <c r="AZ342" s="492">
        <f t="shared" si="269"/>
        <v>0</v>
      </c>
      <c r="BB342" s="492">
        <f t="shared" si="270"/>
        <v>0</v>
      </c>
      <c r="BD342" s="265">
        <f t="shared" si="273"/>
        <v>0</v>
      </c>
      <c r="BE342" s="105"/>
      <c r="BF342" s="105"/>
      <c r="BG342" s="105"/>
      <c r="BH342" s="105"/>
      <c r="BI342" s="105"/>
      <c r="BJ342" s="105"/>
    </row>
    <row r="343" spans="2:62" ht="20.100000000000001" hidden="1" customHeight="1" outlineLevel="1">
      <c r="B343" s="100"/>
      <c r="C343" s="908"/>
      <c r="D343" s="909"/>
      <c r="E343" s="909"/>
      <c r="F343" s="910"/>
      <c r="G343" s="890"/>
      <c r="H343" s="891"/>
      <c r="I343" s="152"/>
      <c r="J343" s="152"/>
      <c r="K343" s="152"/>
      <c r="L343" s="152"/>
      <c r="M343" s="152"/>
      <c r="N343" s="152"/>
      <c r="O343" s="152"/>
      <c r="P343" s="153"/>
      <c r="Q343" s="153"/>
      <c r="R343" s="156">
        <f t="shared" si="264"/>
        <v>0</v>
      </c>
      <c r="S343" s="156">
        <f t="shared" si="265"/>
        <v>0</v>
      </c>
      <c r="U343" s="157">
        <f t="shared" si="271"/>
        <v>0</v>
      </c>
      <c r="W343" s="152"/>
      <c r="X343" s="152"/>
      <c r="Y343" s="152"/>
      <c r="Z343" s="152"/>
      <c r="AA343" s="152"/>
      <c r="AB343" s="152"/>
      <c r="AC343" s="347"/>
      <c r="AD343" s="152"/>
      <c r="AE343" s="152"/>
      <c r="AF343" s="152"/>
      <c r="AG343" s="152"/>
      <c r="AH343" s="152"/>
      <c r="AI343" s="152"/>
      <c r="AJ343" s="347"/>
      <c r="AK343" s="152"/>
      <c r="AL343" s="152"/>
      <c r="AM343" s="295"/>
      <c r="AN343" s="228"/>
      <c r="AO343" s="228"/>
      <c r="AP343" s="228"/>
      <c r="AQ343" s="228"/>
      <c r="AR343" s="228"/>
      <c r="AS343" s="348"/>
      <c r="AT343" s="264">
        <f t="shared" si="228"/>
        <v>0</v>
      </c>
      <c r="AU343" s="259"/>
      <c r="AV343" s="265">
        <f t="shared" si="268"/>
        <v>0</v>
      </c>
      <c r="AX343" s="265">
        <f t="shared" si="272"/>
        <v>0</v>
      </c>
      <c r="AZ343" s="492">
        <f t="shared" si="269"/>
        <v>0</v>
      </c>
      <c r="BB343" s="492">
        <f t="shared" si="270"/>
        <v>0</v>
      </c>
      <c r="BD343" s="265">
        <f t="shared" si="273"/>
        <v>0</v>
      </c>
      <c r="BE343" s="105"/>
      <c r="BF343" s="105"/>
      <c r="BG343" s="105"/>
      <c r="BH343" s="105"/>
      <c r="BI343" s="105"/>
      <c r="BJ343" s="105"/>
    </row>
    <row r="344" spans="2:62" ht="20.100000000000001" hidden="1" customHeight="1" outlineLevel="1">
      <c r="B344" s="100"/>
      <c r="C344" s="908"/>
      <c r="D344" s="909"/>
      <c r="E344" s="909"/>
      <c r="F344" s="910"/>
      <c r="G344" s="890"/>
      <c r="H344" s="891"/>
      <c r="I344" s="152"/>
      <c r="J344" s="152"/>
      <c r="K344" s="152"/>
      <c r="L344" s="152"/>
      <c r="M344" s="152"/>
      <c r="N344" s="152"/>
      <c r="O344" s="152"/>
      <c r="P344" s="153"/>
      <c r="Q344" s="153"/>
      <c r="R344" s="156">
        <f t="shared" si="264"/>
        <v>0</v>
      </c>
      <c r="S344" s="156">
        <f t="shared" si="265"/>
        <v>0</v>
      </c>
      <c r="U344" s="157">
        <f t="shared" si="271"/>
        <v>0</v>
      </c>
      <c r="W344" s="152"/>
      <c r="X344" s="152"/>
      <c r="Y344" s="152"/>
      <c r="Z344" s="152"/>
      <c r="AA344" s="152"/>
      <c r="AB344" s="152"/>
      <c r="AC344" s="347"/>
      <c r="AD344" s="152"/>
      <c r="AE344" s="152"/>
      <c r="AF344" s="152"/>
      <c r="AG344" s="152"/>
      <c r="AH344" s="152"/>
      <c r="AI344" s="152"/>
      <c r="AJ344" s="347"/>
      <c r="AK344" s="152"/>
      <c r="AL344" s="152"/>
      <c r="AM344" s="295"/>
      <c r="AN344" s="228"/>
      <c r="AO344" s="228"/>
      <c r="AP344" s="228"/>
      <c r="AQ344" s="228"/>
      <c r="AR344" s="228"/>
      <c r="AS344" s="348"/>
      <c r="AT344" s="264">
        <f t="shared" si="228"/>
        <v>0</v>
      </c>
      <c r="AU344" s="259"/>
      <c r="AV344" s="265">
        <f t="shared" si="268"/>
        <v>0</v>
      </c>
      <c r="AX344" s="265">
        <f t="shared" si="272"/>
        <v>0</v>
      </c>
      <c r="AZ344" s="492">
        <f t="shared" si="269"/>
        <v>0</v>
      </c>
      <c r="BB344" s="492">
        <f t="shared" si="270"/>
        <v>0</v>
      </c>
      <c r="BD344" s="265">
        <f t="shared" si="273"/>
        <v>0</v>
      </c>
      <c r="BE344" s="105"/>
      <c r="BF344" s="105"/>
      <c r="BG344" s="105"/>
      <c r="BH344" s="105"/>
      <c r="BI344" s="105"/>
      <c r="BJ344" s="105"/>
    </row>
    <row r="345" spans="2:62" ht="20.100000000000001" hidden="1" customHeight="1" outlineLevel="1">
      <c r="B345" s="100"/>
      <c r="C345" s="908"/>
      <c r="D345" s="909"/>
      <c r="E345" s="909"/>
      <c r="F345" s="910"/>
      <c r="G345" s="890"/>
      <c r="H345" s="891"/>
      <c r="I345" s="152"/>
      <c r="J345" s="152"/>
      <c r="K345" s="152"/>
      <c r="L345" s="152"/>
      <c r="M345" s="152"/>
      <c r="N345" s="152"/>
      <c r="O345" s="152"/>
      <c r="P345" s="153"/>
      <c r="Q345" s="153"/>
      <c r="R345" s="156">
        <f t="shared" si="264"/>
        <v>0</v>
      </c>
      <c r="S345" s="156">
        <f t="shared" si="265"/>
        <v>0</v>
      </c>
      <c r="U345" s="157">
        <f t="shared" si="271"/>
        <v>0</v>
      </c>
      <c r="W345" s="152"/>
      <c r="X345" s="152"/>
      <c r="Y345" s="152"/>
      <c r="Z345" s="152"/>
      <c r="AA345" s="152"/>
      <c r="AB345" s="152"/>
      <c r="AC345" s="347"/>
      <c r="AD345" s="152"/>
      <c r="AE345" s="152"/>
      <c r="AF345" s="152"/>
      <c r="AG345" s="152"/>
      <c r="AH345" s="152"/>
      <c r="AI345" s="152"/>
      <c r="AJ345" s="347"/>
      <c r="AK345" s="152"/>
      <c r="AL345" s="152"/>
      <c r="AM345" s="295"/>
      <c r="AN345" s="228"/>
      <c r="AO345" s="228"/>
      <c r="AP345" s="228"/>
      <c r="AQ345" s="228"/>
      <c r="AR345" s="228"/>
      <c r="AS345" s="348"/>
      <c r="AT345" s="264">
        <f t="shared" si="228"/>
        <v>0</v>
      </c>
      <c r="AU345" s="259"/>
      <c r="AV345" s="265">
        <f t="shared" si="268"/>
        <v>0</v>
      </c>
      <c r="AX345" s="265">
        <f t="shared" si="272"/>
        <v>0</v>
      </c>
      <c r="AZ345" s="492">
        <f t="shared" si="269"/>
        <v>0</v>
      </c>
      <c r="BB345" s="492">
        <f t="shared" si="270"/>
        <v>0</v>
      </c>
      <c r="BD345" s="265">
        <f t="shared" si="273"/>
        <v>0</v>
      </c>
      <c r="BE345" s="105"/>
      <c r="BF345" s="105"/>
      <c r="BG345" s="105"/>
      <c r="BH345" s="105"/>
      <c r="BI345" s="105"/>
      <c r="BJ345" s="105"/>
    </row>
    <row r="346" spans="2:62" ht="20.100000000000001" hidden="1" customHeight="1" outlineLevel="1">
      <c r="B346" s="100"/>
      <c r="C346" s="908"/>
      <c r="D346" s="909"/>
      <c r="E346" s="909"/>
      <c r="F346" s="910"/>
      <c r="G346" s="890"/>
      <c r="H346" s="891"/>
      <c r="I346" s="152"/>
      <c r="J346" s="152"/>
      <c r="K346" s="152"/>
      <c r="L346" s="152"/>
      <c r="M346" s="152"/>
      <c r="N346" s="152"/>
      <c r="O346" s="152"/>
      <c r="P346" s="153"/>
      <c r="Q346" s="153"/>
      <c r="R346" s="156">
        <f t="shared" si="264"/>
        <v>0</v>
      </c>
      <c r="S346" s="156">
        <f t="shared" si="265"/>
        <v>0</v>
      </c>
      <c r="U346" s="157">
        <f t="shared" si="271"/>
        <v>0</v>
      </c>
      <c r="W346" s="152"/>
      <c r="X346" s="152"/>
      <c r="Y346" s="152"/>
      <c r="Z346" s="152"/>
      <c r="AA346" s="152"/>
      <c r="AB346" s="152"/>
      <c r="AC346" s="347"/>
      <c r="AD346" s="152"/>
      <c r="AE346" s="152"/>
      <c r="AF346" s="152"/>
      <c r="AG346" s="152"/>
      <c r="AH346" s="152"/>
      <c r="AI346" s="152"/>
      <c r="AJ346" s="347"/>
      <c r="AK346" s="152"/>
      <c r="AL346" s="152"/>
      <c r="AM346" s="295"/>
      <c r="AN346" s="228"/>
      <c r="AO346" s="228"/>
      <c r="AP346" s="228"/>
      <c r="AQ346" s="228"/>
      <c r="AR346" s="228"/>
      <c r="AS346" s="348"/>
      <c r="AT346" s="264">
        <f t="shared" si="228"/>
        <v>0</v>
      </c>
      <c r="AU346" s="259"/>
      <c r="AV346" s="265">
        <f t="shared" si="268"/>
        <v>0</v>
      </c>
      <c r="AX346" s="265">
        <f t="shared" si="272"/>
        <v>0</v>
      </c>
      <c r="AZ346" s="492">
        <f t="shared" si="269"/>
        <v>0</v>
      </c>
      <c r="BB346" s="492">
        <f t="shared" si="270"/>
        <v>0</v>
      </c>
      <c r="BD346" s="265">
        <f t="shared" si="273"/>
        <v>0</v>
      </c>
      <c r="BE346" s="105"/>
      <c r="BF346" s="105"/>
      <c r="BG346" s="105"/>
      <c r="BH346" s="105"/>
      <c r="BI346" s="105"/>
      <c r="BJ346" s="105"/>
    </row>
    <row r="347" spans="2:62" ht="20.100000000000001" hidden="1" customHeight="1" outlineLevel="1">
      <c r="B347" s="100"/>
      <c r="C347" s="908"/>
      <c r="D347" s="909"/>
      <c r="E347" s="909"/>
      <c r="F347" s="910"/>
      <c r="G347" s="890"/>
      <c r="H347" s="891"/>
      <c r="I347" s="152"/>
      <c r="J347" s="152"/>
      <c r="K347" s="152"/>
      <c r="L347" s="152"/>
      <c r="M347" s="152"/>
      <c r="N347" s="152"/>
      <c r="O347" s="152"/>
      <c r="P347" s="153"/>
      <c r="Q347" s="153"/>
      <c r="R347" s="156">
        <f t="shared" si="264"/>
        <v>0</v>
      </c>
      <c r="S347" s="156">
        <f t="shared" si="265"/>
        <v>0</v>
      </c>
      <c r="U347" s="157">
        <f t="shared" si="271"/>
        <v>0</v>
      </c>
      <c r="W347" s="152"/>
      <c r="X347" s="152"/>
      <c r="Y347" s="152"/>
      <c r="Z347" s="152"/>
      <c r="AA347" s="152"/>
      <c r="AB347" s="152"/>
      <c r="AC347" s="347"/>
      <c r="AD347" s="152"/>
      <c r="AE347" s="152"/>
      <c r="AF347" s="152"/>
      <c r="AG347" s="152"/>
      <c r="AH347" s="152"/>
      <c r="AI347" s="152"/>
      <c r="AJ347" s="347"/>
      <c r="AK347" s="152"/>
      <c r="AL347" s="152"/>
      <c r="AM347" s="295"/>
      <c r="AN347" s="228"/>
      <c r="AO347" s="228"/>
      <c r="AP347" s="228"/>
      <c r="AQ347" s="228"/>
      <c r="AR347" s="228"/>
      <c r="AS347" s="348"/>
      <c r="AT347" s="264">
        <f t="shared" si="228"/>
        <v>0</v>
      </c>
      <c r="AU347" s="259"/>
      <c r="AV347" s="265">
        <f t="shared" si="268"/>
        <v>0</v>
      </c>
      <c r="AX347" s="265">
        <f t="shared" si="272"/>
        <v>0</v>
      </c>
      <c r="AZ347" s="492">
        <f t="shared" si="269"/>
        <v>0</v>
      </c>
      <c r="BB347" s="492">
        <f t="shared" si="270"/>
        <v>0</v>
      </c>
      <c r="BD347" s="265">
        <f t="shared" si="273"/>
        <v>0</v>
      </c>
      <c r="BE347" s="105"/>
      <c r="BF347" s="105"/>
      <c r="BG347" s="105"/>
      <c r="BH347" s="105"/>
      <c r="BI347" s="105"/>
      <c r="BJ347" s="105"/>
    </row>
    <row r="348" spans="2:62" ht="20.100000000000001" hidden="1" customHeight="1" outlineLevel="1">
      <c r="B348" s="100"/>
      <c r="C348" s="908"/>
      <c r="D348" s="909"/>
      <c r="E348" s="909"/>
      <c r="F348" s="910"/>
      <c r="G348" s="890"/>
      <c r="H348" s="891"/>
      <c r="I348" s="152"/>
      <c r="J348" s="152"/>
      <c r="K348" s="152"/>
      <c r="L348" s="152"/>
      <c r="M348" s="152"/>
      <c r="N348" s="152"/>
      <c r="O348" s="152"/>
      <c r="P348" s="153"/>
      <c r="Q348" s="153"/>
      <c r="R348" s="156">
        <f t="shared" si="264"/>
        <v>0</v>
      </c>
      <c r="S348" s="156">
        <f t="shared" si="265"/>
        <v>0</v>
      </c>
      <c r="U348" s="157">
        <f t="shared" si="271"/>
        <v>0</v>
      </c>
      <c r="W348" s="152"/>
      <c r="X348" s="152"/>
      <c r="Y348" s="152"/>
      <c r="Z348" s="152"/>
      <c r="AA348" s="152"/>
      <c r="AB348" s="152"/>
      <c r="AC348" s="347"/>
      <c r="AD348" s="152"/>
      <c r="AE348" s="152"/>
      <c r="AF348" s="152"/>
      <c r="AG348" s="152"/>
      <c r="AH348" s="152"/>
      <c r="AI348" s="152"/>
      <c r="AJ348" s="347"/>
      <c r="AK348" s="152"/>
      <c r="AL348" s="152"/>
      <c r="AM348" s="295"/>
      <c r="AN348" s="228"/>
      <c r="AO348" s="228"/>
      <c r="AP348" s="228"/>
      <c r="AQ348" s="228"/>
      <c r="AR348" s="228"/>
      <c r="AS348" s="348"/>
      <c r="AT348" s="264">
        <f t="shared" ref="AT348:AT350" si="274">((W348+AD348)*$W$7+(X348+AE348)*$X$7+(Y348+Z348+AF348+AG348)*$Z$7+(AA348+AH348)*$AA$7+(AB348+AI348)*$AB$7)*Zuschläge_IBN</f>
        <v>0</v>
      </c>
      <c r="AU348" s="259"/>
      <c r="AV348" s="265">
        <f t="shared" si="268"/>
        <v>0</v>
      </c>
      <c r="AX348" s="265">
        <f t="shared" si="272"/>
        <v>0</v>
      </c>
      <c r="AZ348" s="492">
        <f t="shared" si="269"/>
        <v>0</v>
      </c>
      <c r="BB348" s="492">
        <f t="shared" si="270"/>
        <v>0</v>
      </c>
      <c r="BD348" s="265">
        <f t="shared" si="273"/>
        <v>0</v>
      </c>
      <c r="BE348" s="105"/>
      <c r="BF348" s="105"/>
      <c r="BG348" s="105"/>
      <c r="BH348" s="105"/>
      <c r="BI348" s="105"/>
      <c r="BJ348" s="105"/>
    </row>
    <row r="349" spans="2:62" ht="20.100000000000001" hidden="1" customHeight="1" outlineLevel="1">
      <c r="B349" s="100"/>
      <c r="C349" s="908"/>
      <c r="D349" s="909"/>
      <c r="E349" s="909"/>
      <c r="F349" s="910"/>
      <c r="G349" s="890"/>
      <c r="H349" s="891"/>
      <c r="I349" s="152"/>
      <c r="J349" s="152"/>
      <c r="K349" s="152"/>
      <c r="L349" s="152"/>
      <c r="M349" s="152"/>
      <c r="N349" s="152"/>
      <c r="O349" s="152"/>
      <c r="P349" s="153"/>
      <c r="Q349" s="153"/>
      <c r="R349" s="156">
        <f t="shared" si="264"/>
        <v>0</v>
      </c>
      <c r="S349" s="156">
        <f t="shared" si="265"/>
        <v>0</v>
      </c>
      <c r="U349" s="157">
        <f t="shared" si="271"/>
        <v>0</v>
      </c>
      <c r="W349" s="152"/>
      <c r="X349" s="152"/>
      <c r="Y349" s="152"/>
      <c r="Z349" s="152"/>
      <c r="AA349" s="152"/>
      <c r="AB349" s="152"/>
      <c r="AC349" s="347"/>
      <c r="AD349" s="152"/>
      <c r="AE349" s="152"/>
      <c r="AF349" s="152"/>
      <c r="AG349" s="152"/>
      <c r="AH349" s="152"/>
      <c r="AI349" s="152"/>
      <c r="AJ349" s="347"/>
      <c r="AK349" s="152"/>
      <c r="AL349" s="152"/>
      <c r="AM349" s="295"/>
      <c r="AN349" s="228"/>
      <c r="AO349" s="228"/>
      <c r="AP349" s="228"/>
      <c r="AQ349" s="228"/>
      <c r="AR349" s="228"/>
      <c r="AS349" s="348"/>
      <c r="AT349" s="264">
        <f t="shared" si="274"/>
        <v>0</v>
      </c>
      <c r="AU349" s="259"/>
      <c r="AV349" s="265">
        <f t="shared" si="268"/>
        <v>0</v>
      </c>
      <c r="AX349" s="265">
        <f t="shared" si="272"/>
        <v>0</v>
      </c>
      <c r="AZ349" s="492">
        <f t="shared" si="269"/>
        <v>0</v>
      </c>
      <c r="BB349" s="492">
        <f t="shared" si="270"/>
        <v>0</v>
      </c>
      <c r="BD349" s="265">
        <f t="shared" si="273"/>
        <v>0</v>
      </c>
      <c r="BE349" s="105"/>
      <c r="BF349" s="105"/>
      <c r="BG349" s="105"/>
      <c r="BH349" s="105"/>
      <c r="BI349" s="105"/>
      <c r="BJ349" s="105"/>
    </row>
    <row r="350" spans="2:62" ht="20.100000000000001" hidden="1" customHeight="1" outlineLevel="1">
      <c r="B350" s="100"/>
      <c r="C350" s="908"/>
      <c r="D350" s="909"/>
      <c r="E350" s="909"/>
      <c r="F350" s="910"/>
      <c r="G350" s="890"/>
      <c r="H350" s="891"/>
      <c r="I350" s="152"/>
      <c r="J350" s="152"/>
      <c r="K350" s="152"/>
      <c r="L350" s="152"/>
      <c r="M350" s="152"/>
      <c r="N350" s="152"/>
      <c r="O350" s="152"/>
      <c r="P350" s="153"/>
      <c r="Q350" s="153"/>
      <c r="R350" s="156">
        <f t="shared" si="264"/>
        <v>0</v>
      </c>
      <c r="S350" s="156">
        <f t="shared" si="265"/>
        <v>0</v>
      </c>
      <c r="U350" s="157">
        <f t="shared" si="271"/>
        <v>0</v>
      </c>
      <c r="W350" s="152"/>
      <c r="X350" s="152"/>
      <c r="Y350" s="152"/>
      <c r="Z350" s="152"/>
      <c r="AA350" s="152"/>
      <c r="AB350" s="152"/>
      <c r="AC350" s="347"/>
      <c r="AD350" s="152"/>
      <c r="AE350" s="152"/>
      <c r="AF350" s="152"/>
      <c r="AG350" s="152"/>
      <c r="AH350" s="152"/>
      <c r="AI350" s="152"/>
      <c r="AJ350" s="347"/>
      <c r="AK350" s="152"/>
      <c r="AL350" s="152"/>
      <c r="AM350" s="295"/>
      <c r="AN350" s="228"/>
      <c r="AO350" s="228"/>
      <c r="AP350" s="228"/>
      <c r="AQ350" s="228"/>
      <c r="AR350" s="228"/>
      <c r="AS350" s="348"/>
      <c r="AT350" s="264">
        <f t="shared" si="274"/>
        <v>0</v>
      </c>
      <c r="AU350" s="259"/>
      <c r="AV350" s="265">
        <f t="shared" si="268"/>
        <v>0</v>
      </c>
      <c r="AX350" s="265">
        <f t="shared" si="272"/>
        <v>0</v>
      </c>
      <c r="AZ350" s="492">
        <f t="shared" si="269"/>
        <v>0</v>
      </c>
      <c r="BB350" s="492">
        <f t="shared" si="270"/>
        <v>0</v>
      </c>
      <c r="BD350" s="265">
        <f t="shared" si="273"/>
        <v>0</v>
      </c>
      <c r="BE350" s="105"/>
      <c r="BF350" s="105"/>
      <c r="BG350" s="105"/>
      <c r="BH350" s="105"/>
      <c r="BI350" s="105"/>
      <c r="BJ350" s="105"/>
    </row>
    <row r="351" spans="2:62" ht="9.9499999999999993" hidden="1" customHeight="1" outlineLevel="1">
      <c r="B351" s="101"/>
      <c r="C351" s="208"/>
      <c r="D351" s="208"/>
      <c r="E351" s="208"/>
      <c r="F351" s="208"/>
      <c r="G351" s="237"/>
      <c r="H351" s="207"/>
      <c r="I351" s="257"/>
      <c r="J351" s="257"/>
      <c r="K351" s="257"/>
      <c r="L351" s="257"/>
      <c r="M351" s="257"/>
      <c r="N351" s="257"/>
      <c r="O351" s="257"/>
      <c r="P351" s="256"/>
      <c r="Q351" s="102"/>
      <c r="R351" s="102"/>
      <c r="S351" s="102"/>
      <c r="U351" s="98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Z351" s="493"/>
      <c r="BE351" s="105"/>
      <c r="BF351" s="105"/>
      <c r="BG351" s="105"/>
      <c r="BH351" s="105"/>
      <c r="BI351" s="105"/>
      <c r="BJ351" s="105"/>
    </row>
    <row r="352" spans="2:62" ht="20.100000000000001" customHeight="1" collapsed="1">
      <c r="B352" s="8">
        <f>B335+1</f>
        <v>21</v>
      </c>
      <c r="C352" s="916"/>
      <c r="D352" s="917"/>
      <c r="E352" s="917"/>
      <c r="F352" s="918"/>
      <c r="G352" s="429"/>
      <c r="H352" s="206">
        <v>1</v>
      </c>
      <c r="I352" s="642">
        <f t="shared" ref="I352" si="275">$H352*SUM(I353:I367)</f>
        <v>0</v>
      </c>
      <c r="J352" s="643">
        <f t="shared" ref="J352:O352" si="276">$H352*SUM(J353:J367)</f>
        <v>0</v>
      </c>
      <c r="K352" s="644">
        <f t="shared" si="276"/>
        <v>0</v>
      </c>
      <c r="L352" s="645">
        <f t="shared" si="276"/>
        <v>0</v>
      </c>
      <c r="M352" s="645">
        <f t="shared" si="276"/>
        <v>0</v>
      </c>
      <c r="N352" s="644">
        <f t="shared" si="276"/>
        <v>0</v>
      </c>
      <c r="O352" s="642">
        <f t="shared" si="276"/>
        <v>0</v>
      </c>
      <c r="P352" s="209">
        <f t="shared" ref="P352:Q352" si="277">$H352*SUM(P353:P367)</f>
        <v>0</v>
      </c>
      <c r="Q352" s="210">
        <f t="shared" si="277"/>
        <v>0</v>
      </c>
      <c r="R352" s="136">
        <f t="shared" ref="R352:R367" si="278">P352*(1+Gewinn)*(1+SicherheitAngebot)</f>
        <v>0</v>
      </c>
      <c r="S352" s="137">
        <f t="shared" ref="S352:S367" si="279">Q352*(1+MGKZ)*(1+Gewinn)*(1+SicherheitAngebot)</f>
        <v>0</v>
      </c>
      <c r="U352" s="10">
        <f>I352*$I$7+J352*$J$7+K352*$K$7+L352*$L$7+M352*$M$7+N352*$N$7+O352*$O$7+R352+S352</f>
        <v>0</v>
      </c>
      <c r="W352" s="646">
        <f t="shared" ref="W352:AB352" si="280">$H352*SUM(W353:W367)</f>
        <v>0</v>
      </c>
      <c r="X352" s="647">
        <f t="shared" si="280"/>
        <v>0</v>
      </c>
      <c r="Y352" s="648">
        <f t="shared" si="280"/>
        <v>0</v>
      </c>
      <c r="Z352" s="649">
        <f t="shared" si="280"/>
        <v>0</v>
      </c>
      <c r="AA352" s="648">
        <f t="shared" si="280"/>
        <v>0</v>
      </c>
      <c r="AB352" s="646">
        <f t="shared" si="280"/>
        <v>0</v>
      </c>
      <c r="AC352" s="258"/>
      <c r="AD352" s="646">
        <f t="shared" ref="AD352:AM352" si="281">$H352*SUM(AD353:AD367)</f>
        <v>0</v>
      </c>
      <c r="AE352" s="647">
        <f t="shared" si="281"/>
        <v>0</v>
      </c>
      <c r="AF352" s="648">
        <f t="shared" si="281"/>
        <v>0</v>
      </c>
      <c r="AG352" s="649">
        <f t="shared" si="281"/>
        <v>0</v>
      </c>
      <c r="AH352" s="648">
        <f t="shared" si="281"/>
        <v>0</v>
      </c>
      <c r="AI352" s="646">
        <f t="shared" si="281"/>
        <v>0</v>
      </c>
      <c r="AJ352" s="258"/>
      <c r="AK352" s="653">
        <f t="shared" si="281"/>
        <v>0</v>
      </c>
      <c r="AL352" s="653">
        <f t="shared" si="281"/>
        <v>0</v>
      </c>
      <c r="AM352" s="653">
        <f t="shared" si="281"/>
        <v>0</v>
      </c>
      <c r="AN352" s="227">
        <f>$H352*SUM(AN353:AN367)*(1+Gewinn)*(1+SicherheitAngebot)</f>
        <v>0</v>
      </c>
      <c r="AO352" s="227">
        <f>$H352*SUM(AO353:AO367)*(1+Gewinn)*(1+SicherheitAngebot)</f>
        <v>0</v>
      </c>
      <c r="AP352" s="227">
        <f>$H352*SUM(AP353:AP367)*(1+Gewinn)*(1+SicherheitAngebot)</f>
        <v>0</v>
      </c>
      <c r="AQ352" s="227">
        <f>$H352*SUM(AQ353:AQ367)*(1+Gewinn)*(1+SicherheitAngebot)</f>
        <v>0</v>
      </c>
      <c r="AR352" s="227">
        <f>$H352*SUM(AR353:AR367)*(1+Gewinn)*(1+SicherheitAngebot)</f>
        <v>0</v>
      </c>
      <c r="AS352" s="262"/>
      <c r="AT352" s="263">
        <f t="shared" ref="AT352:AT384" si="282">((W352+AD352)*$W$7+(X352+AE352)*$X$7+(Y352+Z352+AF352+AG352)*$Z$7+(AA352+AH352)*$AA$7+(AB352+AI352)*$AB$7)*Zuschläge_IBN</f>
        <v>0</v>
      </c>
      <c r="AU352" s="259"/>
      <c r="AV352" s="491">
        <f>AK352*$AK$7+AL352*$AL$7+AM352*$AM$7+SUM(AN352:AR352)+AT352/Zuschläge_IBN+AT352</f>
        <v>0</v>
      </c>
      <c r="AX352" s="685">
        <f>U352+AV352</f>
        <v>0</v>
      </c>
      <c r="AZ352" s="490">
        <f>IF(H352&gt;0,U352/(1+SicherheitAngebot)*(1+Sicherheit),0)</f>
        <v>0</v>
      </c>
      <c r="BB352" s="490">
        <f>IF(H352&gt;0,AV352/(1+SicherheitAngebot)*(1+Sicherheit),0)</f>
        <v>0</v>
      </c>
      <c r="BD352" s="490">
        <f>AZ352+BB352</f>
        <v>0</v>
      </c>
      <c r="BE352" s="105"/>
      <c r="BF352" s="105"/>
      <c r="BG352" s="105"/>
      <c r="BH352" s="105"/>
      <c r="BI352" s="105"/>
      <c r="BJ352" s="105"/>
    </row>
    <row r="353" spans="2:62" ht="20.100000000000001" hidden="1" customHeight="1" outlineLevel="1">
      <c r="B353" s="99"/>
      <c r="C353" s="908"/>
      <c r="D353" s="909"/>
      <c r="E353" s="909"/>
      <c r="F353" s="910"/>
      <c r="G353" s="890"/>
      <c r="H353" s="901"/>
      <c r="I353" s="152"/>
      <c r="J353" s="152"/>
      <c r="K353" s="152"/>
      <c r="L353" s="152"/>
      <c r="M353" s="152"/>
      <c r="N353" s="152"/>
      <c r="O353" s="152"/>
      <c r="P353" s="153"/>
      <c r="Q353" s="153"/>
      <c r="R353" s="156">
        <f t="shared" si="278"/>
        <v>0</v>
      </c>
      <c r="S353" s="156">
        <f t="shared" si="279"/>
        <v>0</v>
      </c>
      <c r="U353" s="157">
        <f>I353*$I$7+J353*$J$7+K353*$K$7+L353*$L$7+M353*$M$7+N353*$N$7+O353*$O$7+R353+S353</f>
        <v>0</v>
      </c>
      <c r="W353" s="152"/>
      <c r="X353" s="152"/>
      <c r="Y353" s="152"/>
      <c r="Z353" s="152"/>
      <c r="AA353" s="152"/>
      <c r="AB353" s="152"/>
      <c r="AC353" s="347"/>
      <c r="AD353" s="152"/>
      <c r="AE353" s="152"/>
      <c r="AF353" s="152"/>
      <c r="AG353" s="152"/>
      <c r="AH353" s="152"/>
      <c r="AI353" s="152"/>
      <c r="AJ353" s="347"/>
      <c r="AK353" s="152"/>
      <c r="AL353" s="152"/>
      <c r="AM353" s="295"/>
      <c r="AN353" s="228"/>
      <c r="AO353" s="228"/>
      <c r="AP353" s="228"/>
      <c r="AQ353" s="228"/>
      <c r="AR353" s="228"/>
      <c r="AS353" s="348"/>
      <c r="AT353" s="264">
        <f t="shared" si="282"/>
        <v>0</v>
      </c>
      <c r="AU353" s="259"/>
      <c r="AV353" s="265">
        <f t="shared" ref="AV353:AV367" si="283">AK353*$AK$7+AL353*$AL$7+AM353*$AM$7+SUM(AN353:AR353)*(1+Gewinn)*(1+SicherheitAngebot)+AT353/Zuschläge_IBN+AT353</f>
        <v>0</v>
      </c>
      <c r="AX353" s="265">
        <f>U353+AV353</f>
        <v>0</v>
      </c>
      <c r="AZ353" s="492">
        <f t="shared" ref="AZ353:AZ367" si="284">U353/(1+SicherheitAngebot)*(1+Sicherheit)</f>
        <v>0</v>
      </c>
      <c r="BB353" s="492">
        <f t="shared" ref="BB353:BB367" si="285">AV353/(1+SicherheitAngebot)*(1+Sicherheit)</f>
        <v>0</v>
      </c>
      <c r="BD353" s="265">
        <f>AZ353+BB353</f>
        <v>0</v>
      </c>
      <c r="BE353" s="105"/>
      <c r="BF353" s="105"/>
      <c r="BG353" s="105"/>
      <c r="BH353" s="105"/>
      <c r="BI353" s="105"/>
      <c r="BJ353" s="105"/>
    </row>
    <row r="354" spans="2:62" ht="20.100000000000001" hidden="1" customHeight="1" outlineLevel="1">
      <c r="B354" s="100"/>
      <c r="C354" s="908"/>
      <c r="D354" s="909"/>
      <c r="E354" s="909"/>
      <c r="F354" s="910"/>
      <c r="G354" s="890"/>
      <c r="H354" s="891"/>
      <c r="I354" s="152"/>
      <c r="J354" s="152"/>
      <c r="K354" s="152"/>
      <c r="L354" s="152"/>
      <c r="M354" s="152"/>
      <c r="N354" s="152"/>
      <c r="O354" s="152"/>
      <c r="P354" s="153"/>
      <c r="Q354" s="153"/>
      <c r="R354" s="156">
        <f t="shared" si="278"/>
        <v>0</v>
      </c>
      <c r="S354" s="156">
        <f t="shared" si="279"/>
        <v>0</v>
      </c>
      <c r="U354" s="157">
        <f t="shared" ref="U354:U367" si="286">I354*$I$7+J354*$J$7+K354*$K$7+L354*$L$7+M354*$M$7+N354*$N$7+O354*$O$7+R354+S354</f>
        <v>0</v>
      </c>
      <c r="W354" s="152"/>
      <c r="X354" s="152"/>
      <c r="Y354" s="152"/>
      <c r="Z354" s="152"/>
      <c r="AA354" s="152"/>
      <c r="AB354" s="152"/>
      <c r="AC354" s="347"/>
      <c r="AD354" s="152"/>
      <c r="AE354" s="152"/>
      <c r="AF354" s="152"/>
      <c r="AG354" s="152"/>
      <c r="AH354" s="152"/>
      <c r="AI354" s="152"/>
      <c r="AJ354" s="347"/>
      <c r="AK354" s="152"/>
      <c r="AL354" s="152"/>
      <c r="AM354" s="295"/>
      <c r="AN354" s="228"/>
      <c r="AO354" s="228"/>
      <c r="AP354" s="228"/>
      <c r="AQ354" s="228"/>
      <c r="AR354" s="228"/>
      <c r="AS354" s="348"/>
      <c r="AT354" s="264">
        <f t="shared" si="282"/>
        <v>0</v>
      </c>
      <c r="AU354" s="259"/>
      <c r="AV354" s="265">
        <f t="shared" si="283"/>
        <v>0</v>
      </c>
      <c r="AX354" s="265">
        <f t="shared" ref="AX354:AX367" si="287">U354+AV354</f>
        <v>0</v>
      </c>
      <c r="AZ354" s="492">
        <f t="shared" si="284"/>
        <v>0</v>
      </c>
      <c r="BB354" s="492">
        <f t="shared" si="285"/>
        <v>0</v>
      </c>
      <c r="BD354" s="265">
        <f t="shared" ref="BD354:BD367" si="288">AZ354+BB354</f>
        <v>0</v>
      </c>
      <c r="BE354" s="105"/>
      <c r="BF354" s="105"/>
      <c r="BG354" s="105"/>
      <c r="BH354" s="105"/>
      <c r="BI354" s="105"/>
      <c r="BJ354" s="105"/>
    </row>
    <row r="355" spans="2:62" ht="20.100000000000001" hidden="1" customHeight="1" outlineLevel="1">
      <c r="B355" s="100"/>
      <c r="C355" s="908"/>
      <c r="D355" s="909"/>
      <c r="E355" s="909"/>
      <c r="F355" s="910"/>
      <c r="G355" s="890"/>
      <c r="H355" s="891"/>
      <c r="I355" s="152"/>
      <c r="J355" s="152"/>
      <c r="K355" s="152"/>
      <c r="L355" s="152"/>
      <c r="M355" s="152"/>
      <c r="N355" s="152"/>
      <c r="O355" s="152"/>
      <c r="P355" s="153"/>
      <c r="Q355" s="153"/>
      <c r="R355" s="156">
        <f t="shared" si="278"/>
        <v>0</v>
      </c>
      <c r="S355" s="156">
        <f t="shared" si="279"/>
        <v>0</v>
      </c>
      <c r="U355" s="157">
        <f t="shared" si="286"/>
        <v>0</v>
      </c>
      <c r="W355" s="152"/>
      <c r="X355" s="152"/>
      <c r="Y355" s="152"/>
      <c r="Z355" s="152"/>
      <c r="AA355" s="152"/>
      <c r="AB355" s="152"/>
      <c r="AC355" s="347"/>
      <c r="AD355" s="152"/>
      <c r="AE355" s="152"/>
      <c r="AF355" s="152"/>
      <c r="AG355" s="152"/>
      <c r="AH355" s="152"/>
      <c r="AI355" s="152"/>
      <c r="AJ355" s="347"/>
      <c r="AK355" s="152"/>
      <c r="AL355" s="152"/>
      <c r="AM355" s="295"/>
      <c r="AN355" s="228"/>
      <c r="AO355" s="228"/>
      <c r="AP355" s="228"/>
      <c r="AQ355" s="228"/>
      <c r="AR355" s="228"/>
      <c r="AS355" s="348"/>
      <c r="AT355" s="264">
        <f t="shared" si="282"/>
        <v>0</v>
      </c>
      <c r="AU355" s="259"/>
      <c r="AV355" s="265">
        <f t="shared" si="283"/>
        <v>0</v>
      </c>
      <c r="AX355" s="265">
        <f t="shared" si="287"/>
        <v>0</v>
      </c>
      <c r="AZ355" s="492">
        <f t="shared" si="284"/>
        <v>0</v>
      </c>
      <c r="BB355" s="492">
        <f t="shared" si="285"/>
        <v>0</v>
      </c>
      <c r="BD355" s="265">
        <f t="shared" si="288"/>
        <v>0</v>
      </c>
      <c r="BE355" s="105"/>
      <c r="BF355" s="105"/>
      <c r="BG355" s="105"/>
      <c r="BH355" s="105"/>
      <c r="BI355" s="105"/>
      <c r="BJ355" s="105"/>
    </row>
    <row r="356" spans="2:62" ht="20.100000000000001" hidden="1" customHeight="1" outlineLevel="1">
      <c r="B356" s="100"/>
      <c r="C356" s="908"/>
      <c r="D356" s="909"/>
      <c r="E356" s="909"/>
      <c r="F356" s="910"/>
      <c r="G356" s="890"/>
      <c r="H356" s="891"/>
      <c r="I356" s="152"/>
      <c r="J356" s="152"/>
      <c r="K356" s="152"/>
      <c r="L356" s="152"/>
      <c r="M356" s="152"/>
      <c r="N356" s="152"/>
      <c r="O356" s="152"/>
      <c r="P356" s="153"/>
      <c r="Q356" s="153"/>
      <c r="R356" s="156">
        <f t="shared" si="278"/>
        <v>0</v>
      </c>
      <c r="S356" s="156">
        <f t="shared" si="279"/>
        <v>0</v>
      </c>
      <c r="U356" s="157">
        <f t="shared" si="286"/>
        <v>0</v>
      </c>
      <c r="W356" s="152"/>
      <c r="X356" s="152"/>
      <c r="Y356" s="152"/>
      <c r="Z356" s="152"/>
      <c r="AA356" s="152"/>
      <c r="AB356" s="152"/>
      <c r="AC356" s="347"/>
      <c r="AD356" s="152"/>
      <c r="AE356" s="152"/>
      <c r="AF356" s="152"/>
      <c r="AG356" s="152"/>
      <c r="AH356" s="152"/>
      <c r="AI356" s="152"/>
      <c r="AJ356" s="347"/>
      <c r="AK356" s="152"/>
      <c r="AL356" s="152"/>
      <c r="AM356" s="295"/>
      <c r="AN356" s="228"/>
      <c r="AO356" s="228"/>
      <c r="AP356" s="228"/>
      <c r="AQ356" s="228"/>
      <c r="AR356" s="228"/>
      <c r="AS356" s="348"/>
      <c r="AT356" s="264">
        <f t="shared" si="282"/>
        <v>0</v>
      </c>
      <c r="AU356" s="259"/>
      <c r="AV356" s="265">
        <f t="shared" si="283"/>
        <v>0</v>
      </c>
      <c r="AX356" s="265">
        <f t="shared" si="287"/>
        <v>0</v>
      </c>
      <c r="AZ356" s="492">
        <f t="shared" si="284"/>
        <v>0</v>
      </c>
      <c r="BB356" s="492">
        <f t="shared" si="285"/>
        <v>0</v>
      </c>
      <c r="BD356" s="265">
        <f t="shared" si="288"/>
        <v>0</v>
      </c>
      <c r="BE356" s="105"/>
      <c r="BF356" s="105"/>
      <c r="BG356" s="105"/>
      <c r="BH356" s="105"/>
      <c r="BI356" s="105"/>
      <c r="BJ356" s="105"/>
    </row>
    <row r="357" spans="2:62" ht="20.100000000000001" hidden="1" customHeight="1" outlineLevel="1">
      <c r="B357" s="100"/>
      <c r="C357" s="908"/>
      <c r="D357" s="909"/>
      <c r="E357" s="909"/>
      <c r="F357" s="910"/>
      <c r="G357" s="890"/>
      <c r="H357" s="891"/>
      <c r="I357" s="152"/>
      <c r="J357" s="152"/>
      <c r="K357" s="152"/>
      <c r="L357" s="152"/>
      <c r="M357" s="152"/>
      <c r="N357" s="152"/>
      <c r="O357" s="152"/>
      <c r="P357" s="153"/>
      <c r="Q357" s="153"/>
      <c r="R357" s="156">
        <f t="shared" si="278"/>
        <v>0</v>
      </c>
      <c r="S357" s="156">
        <f t="shared" si="279"/>
        <v>0</v>
      </c>
      <c r="U357" s="157">
        <f t="shared" si="286"/>
        <v>0</v>
      </c>
      <c r="W357" s="152"/>
      <c r="X357" s="152"/>
      <c r="Y357" s="152"/>
      <c r="Z357" s="152"/>
      <c r="AA357" s="152"/>
      <c r="AB357" s="152"/>
      <c r="AC357" s="347"/>
      <c r="AD357" s="152"/>
      <c r="AE357" s="152"/>
      <c r="AF357" s="152"/>
      <c r="AG357" s="152"/>
      <c r="AH357" s="152"/>
      <c r="AI357" s="152"/>
      <c r="AJ357" s="347"/>
      <c r="AK357" s="152"/>
      <c r="AL357" s="152"/>
      <c r="AM357" s="295"/>
      <c r="AN357" s="228"/>
      <c r="AO357" s="228"/>
      <c r="AP357" s="228"/>
      <c r="AQ357" s="228"/>
      <c r="AR357" s="228"/>
      <c r="AS357" s="348"/>
      <c r="AT357" s="264">
        <f t="shared" si="282"/>
        <v>0</v>
      </c>
      <c r="AU357" s="259"/>
      <c r="AV357" s="265">
        <f t="shared" si="283"/>
        <v>0</v>
      </c>
      <c r="AX357" s="265">
        <f t="shared" si="287"/>
        <v>0</v>
      </c>
      <c r="AZ357" s="492">
        <f t="shared" si="284"/>
        <v>0</v>
      </c>
      <c r="BB357" s="492">
        <f t="shared" si="285"/>
        <v>0</v>
      </c>
      <c r="BD357" s="265">
        <f t="shared" si="288"/>
        <v>0</v>
      </c>
      <c r="BE357" s="105"/>
      <c r="BF357" s="105"/>
      <c r="BG357" s="105"/>
      <c r="BH357" s="105"/>
      <c r="BI357" s="105"/>
      <c r="BJ357" s="105"/>
    </row>
    <row r="358" spans="2:62" ht="20.100000000000001" hidden="1" customHeight="1" outlineLevel="1">
      <c r="B358" s="100"/>
      <c r="C358" s="908"/>
      <c r="D358" s="909"/>
      <c r="E358" s="909"/>
      <c r="F358" s="910"/>
      <c r="G358" s="890"/>
      <c r="H358" s="891"/>
      <c r="I358" s="152"/>
      <c r="J358" s="152"/>
      <c r="K358" s="152"/>
      <c r="L358" s="152"/>
      <c r="M358" s="152"/>
      <c r="N358" s="152"/>
      <c r="O358" s="152"/>
      <c r="P358" s="153"/>
      <c r="Q358" s="153"/>
      <c r="R358" s="156">
        <f t="shared" si="278"/>
        <v>0</v>
      </c>
      <c r="S358" s="156">
        <f t="shared" si="279"/>
        <v>0</v>
      </c>
      <c r="U358" s="157">
        <f t="shared" si="286"/>
        <v>0</v>
      </c>
      <c r="W358" s="152"/>
      <c r="X358" s="152"/>
      <c r="Y358" s="152"/>
      <c r="Z358" s="152"/>
      <c r="AA358" s="152"/>
      <c r="AB358" s="152"/>
      <c r="AC358" s="347"/>
      <c r="AD358" s="152"/>
      <c r="AE358" s="152"/>
      <c r="AF358" s="152"/>
      <c r="AG358" s="152"/>
      <c r="AH358" s="152"/>
      <c r="AI358" s="152"/>
      <c r="AJ358" s="347"/>
      <c r="AK358" s="152"/>
      <c r="AL358" s="152"/>
      <c r="AM358" s="295"/>
      <c r="AN358" s="228"/>
      <c r="AO358" s="228"/>
      <c r="AP358" s="228"/>
      <c r="AQ358" s="228"/>
      <c r="AR358" s="228"/>
      <c r="AS358" s="348"/>
      <c r="AT358" s="264">
        <f t="shared" si="282"/>
        <v>0</v>
      </c>
      <c r="AU358" s="259"/>
      <c r="AV358" s="265">
        <f t="shared" si="283"/>
        <v>0</v>
      </c>
      <c r="AX358" s="265">
        <f t="shared" si="287"/>
        <v>0</v>
      </c>
      <c r="AZ358" s="492">
        <f t="shared" si="284"/>
        <v>0</v>
      </c>
      <c r="BB358" s="492">
        <f t="shared" si="285"/>
        <v>0</v>
      </c>
      <c r="BD358" s="265">
        <f t="shared" si="288"/>
        <v>0</v>
      </c>
      <c r="BE358" s="105"/>
      <c r="BF358" s="105"/>
      <c r="BG358" s="105"/>
      <c r="BH358" s="105"/>
      <c r="BI358" s="105"/>
      <c r="BJ358" s="105"/>
    </row>
    <row r="359" spans="2:62" ht="20.100000000000001" hidden="1" customHeight="1" outlineLevel="1">
      <c r="B359" s="100"/>
      <c r="C359" s="908"/>
      <c r="D359" s="909"/>
      <c r="E359" s="909"/>
      <c r="F359" s="910"/>
      <c r="G359" s="890"/>
      <c r="H359" s="891"/>
      <c r="I359" s="152"/>
      <c r="J359" s="152"/>
      <c r="K359" s="152"/>
      <c r="L359" s="152"/>
      <c r="M359" s="152"/>
      <c r="N359" s="152"/>
      <c r="O359" s="152"/>
      <c r="P359" s="153"/>
      <c r="Q359" s="153"/>
      <c r="R359" s="156">
        <f t="shared" si="278"/>
        <v>0</v>
      </c>
      <c r="S359" s="156">
        <f t="shared" si="279"/>
        <v>0</v>
      </c>
      <c r="U359" s="157">
        <f t="shared" si="286"/>
        <v>0</v>
      </c>
      <c r="W359" s="152"/>
      <c r="X359" s="152"/>
      <c r="Y359" s="152"/>
      <c r="Z359" s="152"/>
      <c r="AA359" s="152"/>
      <c r="AB359" s="152"/>
      <c r="AC359" s="347"/>
      <c r="AD359" s="152"/>
      <c r="AE359" s="152"/>
      <c r="AF359" s="152"/>
      <c r="AG359" s="152"/>
      <c r="AH359" s="152"/>
      <c r="AI359" s="152"/>
      <c r="AJ359" s="347"/>
      <c r="AK359" s="152"/>
      <c r="AL359" s="152"/>
      <c r="AM359" s="295"/>
      <c r="AN359" s="228"/>
      <c r="AO359" s="228"/>
      <c r="AP359" s="228"/>
      <c r="AQ359" s="228"/>
      <c r="AR359" s="228"/>
      <c r="AS359" s="348"/>
      <c r="AT359" s="264">
        <f t="shared" si="282"/>
        <v>0</v>
      </c>
      <c r="AU359" s="259"/>
      <c r="AV359" s="265">
        <f t="shared" si="283"/>
        <v>0</v>
      </c>
      <c r="AX359" s="265">
        <f t="shared" si="287"/>
        <v>0</v>
      </c>
      <c r="AZ359" s="492">
        <f t="shared" si="284"/>
        <v>0</v>
      </c>
      <c r="BB359" s="492">
        <f t="shared" si="285"/>
        <v>0</v>
      </c>
      <c r="BD359" s="265">
        <f t="shared" si="288"/>
        <v>0</v>
      </c>
      <c r="BE359" s="105"/>
      <c r="BF359" s="105"/>
      <c r="BG359" s="105"/>
      <c r="BH359" s="105"/>
      <c r="BI359" s="105"/>
      <c r="BJ359" s="105"/>
    </row>
    <row r="360" spans="2:62" ht="20.100000000000001" hidden="1" customHeight="1" outlineLevel="1">
      <c r="B360" s="100"/>
      <c r="C360" s="908"/>
      <c r="D360" s="909"/>
      <c r="E360" s="909"/>
      <c r="F360" s="910"/>
      <c r="G360" s="890"/>
      <c r="H360" s="891"/>
      <c r="I360" s="152"/>
      <c r="J360" s="152"/>
      <c r="K360" s="152"/>
      <c r="L360" s="152"/>
      <c r="M360" s="152"/>
      <c r="N360" s="152"/>
      <c r="O360" s="152"/>
      <c r="P360" s="153"/>
      <c r="Q360" s="153"/>
      <c r="R360" s="156">
        <f t="shared" si="278"/>
        <v>0</v>
      </c>
      <c r="S360" s="156">
        <f t="shared" si="279"/>
        <v>0</v>
      </c>
      <c r="U360" s="157">
        <f t="shared" si="286"/>
        <v>0</v>
      </c>
      <c r="W360" s="152"/>
      <c r="X360" s="152"/>
      <c r="Y360" s="152"/>
      <c r="Z360" s="152"/>
      <c r="AA360" s="152"/>
      <c r="AB360" s="152"/>
      <c r="AC360" s="347"/>
      <c r="AD360" s="152"/>
      <c r="AE360" s="152"/>
      <c r="AF360" s="152"/>
      <c r="AG360" s="152"/>
      <c r="AH360" s="152"/>
      <c r="AI360" s="152"/>
      <c r="AJ360" s="347"/>
      <c r="AK360" s="152"/>
      <c r="AL360" s="152"/>
      <c r="AM360" s="295"/>
      <c r="AN360" s="228"/>
      <c r="AO360" s="228"/>
      <c r="AP360" s="228"/>
      <c r="AQ360" s="228"/>
      <c r="AR360" s="228"/>
      <c r="AS360" s="348"/>
      <c r="AT360" s="264">
        <f t="shared" si="282"/>
        <v>0</v>
      </c>
      <c r="AU360" s="259"/>
      <c r="AV360" s="265">
        <f t="shared" si="283"/>
        <v>0</v>
      </c>
      <c r="AX360" s="265">
        <f t="shared" si="287"/>
        <v>0</v>
      </c>
      <c r="AZ360" s="492">
        <f t="shared" si="284"/>
        <v>0</v>
      </c>
      <c r="BB360" s="492">
        <f t="shared" si="285"/>
        <v>0</v>
      </c>
      <c r="BD360" s="265">
        <f t="shared" si="288"/>
        <v>0</v>
      </c>
      <c r="BE360" s="105"/>
      <c r="BF360" s="105"/>
      <c r="BG360" s="105"/>
      <c r="BH360" s="105"/>
      <c r="BI360" s="105"/>
      <c r="BJ360" s="105"/>
    </row>
    <row r="361" spans="2:62" ht="20.100000000000001" hidden="1" customHeight="1" outlineLevel="1">
      <c r="B361" s="100"/>
      <c r="C361" s="908"/>
      <c r="D361" s="909"/>
      <c r="E361" s="909"/>
      <c r="F361" s="910"/>
      <c r="G361" s="890"/>
      <c r="H361" s="891"/>
      <c r="I361" s="152"/>
      <c r="J361" s="152"/>
      <c r="K361" s="152"/>
      <c r="L361" s="152"/>
      <c r="M361" s="152"/>
      <c r="N361" s="152"/>
      <c r="O361" s="152"/>
      <c r="P361" s="153"/>
      <c r="Q361" s="153"/>
      <c r="R361" s="156">
        <f t="shared" si="278"/>
        <v>0</v>
      </c>
      <c r="S361" s="156">
        <f t="shared" si="279"/>
        <v>0</v>
      </c>
      <c r="U361" s="157">
        <f t="shared" si="286"/>
        <v>0</v>
      </c>
      <c r="W361" s="152"/>
      <c r="X361" s="152"/>
      <c r="Y361" s="152"/>
      <c r="Z361" s="152"/>
      <c r="AA361" s="152"/>
      <c r="AB361" s="152"/>
      <c r="AC361" s="347"/>
      <c r="AD361" s="152"/>
      <c r="AE361" s="152"/>
      <c r="AF361" s="152"/>
      <c r="AG361" s="152"/>
      <c r="AH361" s="152"/>
      <c r="AI361" s="152"/>
      <c r="AJ361" s="347"/>
      <c r="AK361" s="152"/>
      <c r="AL361" s="152"/>
      <c r="AM361" s="295"/>
      <c r="AN361" s="228"/>
      <c r="AO361" s="228"/>
      <c r="AP361" s="228"/>
      <c r="AQ361" s="228"/>
      <c r="AR361" s="228"/>
      <c r="AS361" s="348"/>
      <c r="AT361" s="264">
        <f t="shared" si="282"/>
        <v>0</v>
      </c>
      <c r="AU361" s="259"/>
      <c r="AV361" s="265">
        <f t="shared" si="283"/>
        <v>0</v>
      </c>
      <c r="AX361" s="265">
        <f t="shared" si="287"/>
        <v>0</v>
      </c>
      <c r="AZ361" s="492">
        <f t="shared" si="284"/>
        <v>0</v>
      </c>
      <c r="BB361" s="492">
        <f t="shared" si="285"/>
        <v>0</v>
      </c>
      <c r="BD361" s="265">
        <f t="shared" si="288"/>
        <v>0</v>
      </c>
      <c r="BE361" s="105"/>
      <c r="BF361" s="105"/>
      <c r="BG361" s="105"/>
      <c r="BH361" s="105"/>
      <c r="BI361" s="105"/>
      <c r="BJ361" s="105"/>
    </row>
    <row r="362" spans="2:62" ht="20.100000000000001" hidden="1" customHeight="1" outlineLevel="1">
      <c r="B362" s="100"/>
      <c r="C362" s="908"/>
      <c r="D362" s="909"/>
      <c r="E362" s="909"/>
      <c r="F362" s="910"/>
      <c r="G362" s="890"/>
      <c r="H362" s="891"/>
      <c r="I362" s="152"/>
      <c r="J362" s="152"/>
      <c r="K362" s="152"/>
      <c r="L362" s="152"/>
      <c r="M362" s="152"/>
      <c r="N362" s="152"/>
      <c r="O362" s="152"/>
      <c r="P362" s="153"/>
      <c r="Q362" s="153"/>
      <c r="R362" s="156">
        <f t="shared" si="278"/>
        <v>0</v>
      </c>
      <c r="S362" s="156">
        <f t="shared" si="279"/>
        <v>0</v>
      </c>
      <c r="U362" s="157">
        <f t="shared" si="286"/>
        <v>0</v>
      </c>
      <c r="W362" s="152"/>
      <c r="X362" s="152"/>
      <c r="Y362" s="152"/>
      <c r="Z362" s="152"/>
      <c r="AA362" s="152"/>
      <c r="AB362" s="152"/>
      <c r="AC362" s="347"/>
      <c r="AD362" s="152"/>
      <c r="AE362" s="152"/>
      <c r="AF362" s="152"/>
      <c r="AG362" s="152"/>
      <c r="AH362" s="152"/>
      <c r="AI362" s="152"/>
      <c r="AJ362" s="347"/>
      <c r="AK362" s="152"/>
      <c r="AL362" s="152"/>
      <c r="AM362" s="295"/>
      <c r="AN362" s="228"/>
      <c r="AO362" s="228"/>
      <c r="AP362" s="228"/>
      <c r="AQ362" s="228"/>
      <c r="AR362" s="228"/>
      <c r="AS362" s="348"/>
      <c r="AT362" s="264">
        <f t="shared" si="282"/>
        <v>0</v>
      </c>
      <c r="AU362" s="259"/>
      <c r="AV362" s="265">
        <f t="shared" si="283"/>
        <v>0</v>
      </c>
      <c r="AX362" s="265">
        <f t="shared" si="287"/>
        <v>0</v>
      </c>
      <c r="AZ362" s="492">
        <f t="shared" si="284"/>
        <v>0</v>
      </c>
      <c r="BB362" s="492">
        <f t="shared" si="285"/>
        <v>0</v>
      </c>
      <c r="BD362" s="265">
        <f t="shared" si="288"/>
        <v>0</v>
      </c>
      <c r="BE362" s="105"/>
      <c r="BF362" s="105"/>
      <c r="BG362" s="105"/>
      <c r="BH362" s="105"/>
      <c r="BI362" s="105"/>
      <c r="BJ362" s="105"/>
    </row>
    <row r="363" spans="2:62" ht="20.100000000000001" hidden="1" customHeight="1" outlineLevel="1">
      <c r="B363" s="100"/>
      <c r="C363" s="908"/>
      <c r="D363" s="909"/>
      <c r="E363" s="909"/>
      <c r="F363" s="910"/>
      <c r="G363" s="890"/>
      <c r="H363" s="891"/>
      <c r="I363" s="152"/>
      <c r="J363" s="152"/>
      <c r="K363" s="152"/>
      <c r="L363" s="152"/>
      <c r="M363" s="152"/>
      <c r="N363" s="152"/>
      <c r="O363" s="152"/>
      <c r="P363" s="153"/>
      <c r="Q363" s="153"/>
      <c r="R363" s="156">
        <f t="shared" si="278"/>
        <v>0</v>
      </c>
      <c r="S363" s="156">
        <f t="shared" si="279"/>
        <v>0</v>
      </c>
      <c r="U363" s="157">
        <f t="shared" si="286"/>
        <v>0</v>
      </c>
      <c r="W363" s="152"/>
      <c r="X363" s="152"/>
      <c r="Y363" s="152"/>
      <c r="Z363" s="152"/>
      <c r="AA363" s="152"/>
      <c r="AB363" s="152"/>
      <c r="AC363" s="347"/>
      <c r="AD363" s="152"/>
      <c r="AE363" s="152"/>
      <c r="AF363" s="152"/>
      <c r="AG363" s="152"/>
      <c r="AH363" s="152"/>
      <c r="AI363" s="152"/>
      <c r="AJ363" s="347"/>
      <c r="AK363" s="152"/>
      <c r="AL363" s="152"/>
      <c r="AM363" s="295"/>
      <c r="AN363" s="228"/>
      <c r="AO363" s="228"/>
      <c r="AP363" s="228"/>
      <c r="AQ363" s="228"/>
      <c r="AR363" s="228"/>
      <c r="AS363" s="348"/>
      <c r="AT363" s="264">
        <f t="shared" si="282"/>
        <v>0</v>
      </c>
      <c r="AU363" s="259"/>
      <c r="AV363" s="265">
        <f t="shared" si="283"/>
        <v>0</v>
      </c>
      <c r="AX363" s="265">
        <f t="shared" si="287"/>
        <v>0</v>
      </c>
      <c r="AZ363" s="492">
        <f t="shared" si="284"/>
        <v>0</v>
      </c>
      <c r="BB363" s="492">
        <f t="shared" si="285"/>
        <v>0</v>
      </c>
      <c r="BD363" s="265">
        <f t="shared" si="288"/>
        <v>0</v>
      </c>
      <c r="BE363" s="105"/>
      <c r="BF363" s="105"/>
      <c r="BG363" s="105"/>
      <c r="BH363" s="105"/>
      <c r="BI363" s="105"/>
      <c r="BJ363" s="105"/>
    </row>
    <row r="364" spans="2:62" ht="20.100000000000001" hidden="1" customHeight="1" outlineLevel="1">
      <c r="B364" s="100"/>
      <c r="C364" s="908"/>
      <c r="D364" s="909"/>
      <c r="E364" s="909"/>
      <c r="F364" s="910"/>
      <c r="G364" s="890"/>
      <c r="H364" s="891"/>
      <c r="I364" s="152"/>
      <c r="J364" s="152"/>
      <c r="K364" s="152"/>
      <c r="L364" s="152"/>
      <c r="M364" s="152"/>
      <c r="N364" s="152"/>
      <c r="O364" s="152"/>
      <c r="P364" s="153"/>
      <c r="Q364" s="153"/>
      <c r="R364" s="156">
        <f t="shared" si="278"/>
        <v>0</v>
      </c>
      <c r="S364" s="156">
        <f t="shared" si="279"/>
        <v>0</v>
      </c>
      <c r="U364" s="157">
        <f t="shared" si="286"/>
        <v>0</v>
      </c>
      <c r="W364" s="152"/>
      <c r="X364" s="152"/>
      <c r="Y364" s="152"/>
      <c r="Z364" s="152"/>
      <c r="AA364" s="152"/>
      <c r="AB364" s="152"/>
      <c r="AC364" s="347"/>
      <c r="AD364" s="152"/>
      <c r="AE364" s="152"/>
      <c r="AF364" s="152"/>
      <c r="AG364" s="152"/>
      <c r="AH364" s="152"/>
      <c r="AI364" s="152"/>
      <c r="AJ364" s="347"/>
      <c r="AK364" s="152"/>
      <c r="AL364" s="152"/>
      <c r="AM364" s="295"/>
      <c r="AN364" s="228"/>
      <c r="AO364" s="228"/>
      <c r="AP364" s="228"/>
      <c r="AQ364" s="228"/>
      <c r="AR364" s="228"/>
      <c r="AS364" s="348"/>
      <c r="AT364" s="264">
        <f t="shared" si="282"/>
        <v>0</v>
      </c>
      <c r="AU364" s="259"/>
      <c r="AV364" s="265">
        <f t="shared" si="283"/>
        <v>0</v>
      </c>
      <c r="AX364" s="265">
        <f t="shared" si="287"/>
        <v>0</v>
      </c>
      <c r="AZ364" s="492">
        <f t="shared" si="284"/>
        <v>0</v>
      </c>
      <c r="BB364" s="492">
        <f t="shared" si="285"/>
        <v>0</v>
      </c>
      <c r="BD364" s="265">
        <f t="shared" si="288"/>
        <v>0</v>
      </c>
      <c r="BE364" s="105"/>
      <c r="BF364" s="105"/>
      <c r="BG364" s="105"/>
      <c r="BH364" s="105"/>
      <c r="BI364" s="105"/>
      <c r="BJ364" s="105"/>
    </row>
    <row r="365" spans="2:62" ht="20.100000000000001" hidden="1" customHeight="1" outlineLevel="1">
      <c r="B365" s="100"/>
      <c r="C365" s="908"/>
      <c r="D365" s="909"/>
      <c r="E365" s="909"/>
      <c r="F365" s="910"/>
      <c r="G365" s="890"/>
      <c r="H365" s="891"/>
      <c r="I365" s="152"/>
      <c r="J365" s="152"/>
      <c r="K365" s="152"/>
      <c r="L365" s="152"/>
      <c r="M365" s="152"/>
      <c r="N365" s="152"/>
      <c r="O365" s="152"/>
      <c r="P365" s="153"/>
      <c r="Q365" s="153"/>
      <c r="R365" s="156">
        <f t="shared" si="278"/>
        <v>0</v>
      </c>
      <c r="S365" s="156">
        <f t="shared" si="279"/>
        <v>0</v>
      </c>
      <c r="U365" s="157">
        <f t="shared" si="286"/>
        <v>0</v>
      </c>
      <c r="W365" s="152"/>
      <c r="X365" s="152"/>
      <c r="Y365" s="152"/>
      <c r="Z365" s="152"/>
      <c r="AA365" s="152"/>
      <c r="AB365" s="152"/>
      <c r="AC365" s="347"/>
      <c r="AD365" s="152"/>
      <c r="AE365" s="152"/>
      <c r="AF365" s="152"/>
      <c r="AG365" s="152"/>
      <c r="AH365" s="152"/>
      <c r="AI365" s="152"/>
      <c r="AJ365" s="347"/>
      <c r="AK365" s="152"/>
      <c r="AL365" s="152"/>
      <c r="AM365" s="295"/>
      <c r="AN365" s="228"/>
      <c r="AO365" s="228"/>
      <c r="AP365" s="228"/>
      <c r="AQ365" s="228"/>
      <c r="AR365" s="228"/>
      <c r="AS365" s="348"/>
      <c r="AT365" s="264">
        <f t="shared" si="282"/>
        <v>0</v>
      </c>
      <c r="AU365" s="259"/>
      <c r="AV365" s="265">
        <f t="shared" si="283"/>
        <v>0</v>
      </c>
      <c r="AX365" s="265">
        <f t="shared" si="287"/>
        <v>0</v>
      </c>
      <c r="AZ365" s="492">
        <f t="shared" si="284"/>
        <v>0</v>
      </c>
      <c r="BB365" s="492">
        <f t="shared" si="285"/>
        <v>0</v>
      </c>
      <c r="BD365" s="265">
        <f t="shared" si="288"/>
        <v>0</v>
      </c>
      <c r="BE365" s="105"/>
      <c r="BF365" s="105"/>
      <c r="BG365" s="105"/>
      <c r="BH365" s="105"/>
      <c r="BI365" s="105"/>
      <c r="BJ365" s="105"/>
    </row>
    <row r="366" spans="2:62" ht="20.100000000000001" hidden="1" customHeight="1" outlineLevel="1">
      <c r="B366" s="100"/>
      <c r="C366" s="908"/>
      <c r="D366" s="909"/>
      <c r="E366" s="909"/>
      <c r="F366" s="910"/>
      <c r="G366" s="890"/>
      <c r="H366" s="891"/>
      <c r="I366" s="152"/>
      <c r="J366" s="152"/>
      <c r="K366" s="152"/>
      <c r="L366" s="152"/>
      <c r="M366" s="152"/>
      <c r="N366" s="152"/>
      <c r="O366" s="152"/>
      <c r="P366" s="153"/>
      <c r="Q366" s="153"/>
      <c r="R366" s="156">
        <f t="shared" si="278"/>
        <v>0</v>
      </c>
      <c r="S366" s="156">
        <f t="shared" si="279"/>
        <v>0</v>
      </c>
      <c r="U366" s="157">
        <f t="shared" si="286"/>
        <v>0</v>
      </c>
      <c r="W366" s="152"/>
      <c r="X366" s="152"/>
      <c r="Y366" s="152"/>
      <c r="Z366" s="152"/>
      <c r="AA366" s="152"/>
      <c r="AB366" s="152"/>
      <c r="AC366" s="347"/>
      <c r="AD366" s="152"/>
      <c r="AE366" s="152"/>
      <c r="AF366" s="152"/>
      <c r="AG366" s="152"/>
      <c r="AH366" s="152"/>
      <c r="AI366" s="152"/>
      <c r="AJ366" s="347"/>
      <c r="AK366" s="152"/>
      <c r="AL366" s="152"/>
      <c r="AM366" s="295"/>
      <c r="AN366" s="228"/>
      <c r="AO366" s="228"/>
      <c r="AP366" s="228"/>
      <c r="AQ366" s="228"/>
      <c r="AR366" s="228"/>
      <c r="AS366" s="348"/>
      <c r="AT366" s="264">
        <f t="shared" si="282"/>
        <v>0</v>
      </c>
      <c r="AU366" s="259"/>
      <c r="AV366" s="265">
        <f t="shared" si="283"/>
        <v>0</v>
      </c>
      <c r="AX366" s="265">
        <f t="shared" si="287"/>
        <v>0</v>
      </c>
      <c r="AZ366" s="492">
        <f t="shared" si="284"/>
        <v>0</v>
      </c>
      <c r="BB366" s="492">
        <f t="shared" si="285"/>
        <v>0</v>
      </c>
      <c r="BD366" s="265">
        <f t="shared" si="288"/>
        <v>0</v>
      </c>
      <c r="BE366" s="105"/>
      <c r="BF366" s="105"/>
      <c r="BG366" s="105"/>
      <c r="BH366" s="105"/>
      <c r="BI366" s="105"/>
      <c r="BJ366" s="105"/>
    </row>
    <row r="367" spans="2:62" ht="20.100000000000001" hidden="1" customHeight="1" outlineLevel="1">
      <c r="B367" s="100"/>
      <c r="C367" s="908"/>
      <c r="D367" s="909"/>
      <c r="E367" s="909"/>
      <c r="F367" s="910"/>
      <c r="G367" s="890"/>
      <c r="H367" s="891"/>
      <c r="I367" s="152"/>
      <c r="J367" s="152"/>
      <c r="K367" s="152"/>
      <c r="L367" s="152"/>
      <c r="M367" s="152"/>
      <c r="N367" s="152"/>
      <c r="O367" s="152"/>
      <c r="P367" s="153"/>
      <c r="Q367" s="153"/>
      <c r="R367" s="156">
        <f t="shared" si="278"/>
        <v>0</v>
      </c>
      <c r="S367" s="156">
        <f t="shared" si="279"/>
        <v>0</v>
      </c>
      <c r="U367" s="157">
        <f t="shared" si="286"/>
        <v>0</v>
      </c>
      <c r="W367" s="152"/>
      <c r="X367" s="152"/>
      <c r="Y367" s="152"/>
      <c r="Z367" s="152"/>
      <c r="AA367" s="152"/>
      <c r="AB367" s="152"/>
      <c r="AC367" s="347"/>
      <c r="AD367" s="152"/>
      <c r="AE367" s="152"/>
      <c r="AF367" s="152"/>
      <c r="AG367" s="152"/>
      <c r="AH367" s="152"/>
      <c r="AI367" s="152"/>
      <c r="AJ367" s="347"/>
      <c r="AK367" s="152"/>
      <c r="AL367" s="152"/>
      <c r="AM367" s="295"/>
      <c r="AN367" s="228"/>
      <c r="AO367" s="228"/>
      <c r="AP367" s="228"/>
      <c r="AQ367" s="228"/>
      <c r="AR367" s="228"/>
      <c r="AS367" s="348"/>
      <c r="AT367" s="264">
        <f t="shared" si="282"/>
        <v>0</v>
      </c>
      <c r="AU367" s="259"/>
      <c r="AV367" s="265">
        <f t="shared" si="283"/>
        <v>0</v>
      </c>
      <c r="AX367" s="265">
        <f t="shared" si="287"/>
        <v>0</v>
      </c>
      <c r="AZ367" s="492">
        <f t="shared" si="284"/>
        <v>0</v>
      </c>
      <c r="BB367" s="492">
        <f t="shared" si="285"/>
        <v>0</v>
      </c>
      <c r="BD367" s="265">
        <f t="shared" si="288"/>
        <v>0</v>
      </c>
      <c r="BE367" s="105"/>
      <c r="BF367" s="105"/>
      <c r="BG367" s="105"/>
      <c r="BH367" s="105"/>
      <c r="BI367" s="105"/>
      <c r="BJ367" s="105"/>
    </row>
    <row r="368" spans="2:62" ht="9.9499999999999993" hidden="1" customHeight="1" outlineLevel="1">
      <c r="B368" s="101"/>
      <c r="C368" s="208"/>
      <c r="D368" s="208"/>
      <c r="E368" s="208"/>
      <c r="F368" s="208"/>
      <c r="G368" s="237"/>
      <c r="H368" s="207"/>
      <c r="I368" s="257"/>
      <c r="J368" s="257"/>
      <c r="K368" s="257"/>
      <c r="L368" s="257"/>
      <c r="M368" s="257"/>
      <c r="N368" s="257"/>
      <c r="O368" s="257"/>
      <c r="P368" s="256"/>
      <c r="Q368" s="102"/>
      <c r="R368" s="102"/>
      <c r="S368" s="102"/>
      <c r="U368" s="98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Z368" s="493"/>
      <c r="BE368" s="105"/>
      <c r="BF368" s="105"/>
      <c r="BG368" s="105"/>
      <c r="BH368" s="105"/>
      <c r="BI368" s="105"/>
      <c r="BJ368" s="105"/>
    </row>
    <row r="369" spans="2:62" ht="20.100000000000001" customHeight="1" collapsed="1">
      <c r="B369" s="8">
        <f>B352+1</f>
        <v>22</v>
      </c>
      <c r="C369" s="916"/>
      <c r="D369" s="917"/>
      <c r="E369" s="917"/>
      <c r="F369" s="918"/>
      <c r="G369" s="429"/>
      <c r="H369" s="206">
        <v>1</v>
      </c>
      <c r="I369" s="642">
        <f t="shared" ref="I369" si="289">$H369*SUM(I370:I384)</f>
        <v>0</v>
      </c>
      <c r="J369" s="643">
        <f t="shared" ref="J369:O369" si="290">$H369*SUM(J370:J384)</f>
        <v>0</v>
      </c>
      <c r="K369" s="644">
        <f t="shared" si="290"/>
        <v>0</v>
      </c>
      <c r="L369" s="645">
        <f t="shared" si="290"/>
        <v>0</v>
      </c>
      <c r="M369" s="645">
        <f t="shared" si="290"/>
        <v>0</v>
      </c>
      <c r="N369" s="644">
        <f t="shared" si="290"/>
        <v>0</v>
      </c>
      <c r="O369" s="642">
        <f t="shared" si="290"/>
        <v>0</v>
      </c>
      <c r="P369" s="209">
        <f t="shared" ref="P369:Q369" si="291">$H369*SUM(P370:P384)</f>
        <v>0</v>
      </c>
      <c r="Q369" s="210">
        <f t="shared" si="291"/>
        <v>0</v>
      </c>
      <c r="R369" s="136">
        <f t="shared" ref="R369:R384" si="292">P369*(1+Gewinn)*(1+SicherheitAngebot)</f>
        <v>0</v>
      </c>
      <c r="S369" s="137">
        <f t="shared" ref="S369:S384" si="293">Q369*(1+MGKZ)*(1+Gewinn)*(1+SicherheitAngebot)</f>
        <v>0</v>
      </c>
      <c r="U369" s="10">
        <f>I369*$I$7+J369*$J$7+K369*$K$7+L369*$L$7+M369*$M$7+N369*$N$7+O369*$O$7+R369+S369</f>
        <v>0</v>
      </c>
      <c r="W369" s="646">
        <f t="shared" ref="W369:AB369" si="294">$H369*SUM(W370:W384)</f>
        <v>0</v>
      </c>
      <c r="X369" s="647">
        <f t="shared" si="294"/>
        <v>0</v>
      </c>
      <c r="Y369" s="648">
        <f t="shared" si="294"/>
        <v>0</v>
      </c>
      <c r="Z369" s="649">
        <f t="shared" si="294"/>
        <v>0</v>
      </c>
      <c r="AA369" s="648">
        <f t="shared" si="294"/>
        <v>0</v>
      </c>
      <c r="AB369" s="646">
        <f t="shared" si="294"/>
        <v>0</v>
      </c>
      <c r="AC369" s="258"/>
      <c r="AD369" s="646">
        <f t="shared" ref="AD369:AM369" si="295">$H369*SUM(AD370:AD384)</f>
        <v>0</v>
      </c>
      <c r="AE369" s="647">
        <f t="shared" si="295"/>
        <v>0</v>
      </c>
      <c r="AF369" s="648">
        <f t="shared" si="295"/>
        <v>0</v>
      </c>
      <c r="AG369" s="649">
        <f t="shared" si="295"/>
        <v>0</v>
      </c>
      <c r="AH369" s="648">
        <f t="shared" si="295"/>
        <v>0</v>
      </c>
      <c r="AI369" s="646">
        <f t="shared" si="295"/>
        <v>0</v>
      </c>
      <c r="AJ369" s="258"/>
      <c r="AK369" s="653">
        <f t="shared" si="295"/>
        <v>0</v>
      </c>
      <c r="AL369" s="653">
        <f t="shared" si="295"/>
        <v>0</v>
      </c>
      <c r="AM369" s="653">
        <f t="shared" si="295"/>
        <v>0</v>
      </c>
      <c r="AN369" s="227">
        <f>$H369*SUM(AN370:AN384)*(1+Gewinn)*(1+SicherheitAngebot)</f>
        <v>0</v>
      </c>
      <c r="AO369" s="227">
        <f>$H369*SUM(AO370:AO384)*(1+Gewinn)*(1+SicherheitAngebot)</f>
        <v>0</v>
      </c>
      <c r="AP369" s="227">
        <f>$H369*SUM(AP370:AP384)*(1+Gewinn)*(1+SicherheitAngebot)</f>
        <v>0</v>
      </c>
      <c r="AQ369" s="227">
        <f>$H369*SUM(AQ370:AQ384)*(1+Gewinn)*(1+SicherheitAngebot)</f>
        <v>0</v>
      </c>
      <c r="AR369" s="227">
        <f>$H369*SUM(AR370:AR384)*(1+Gewinn)*(1+SicherheitAngebot)</f>
        <v>0</v>
      </c>
      <c r="AS369" s="262"/>
      <c r="AT369" s="263">
        <f t="shared" si="282"/>
        <v>0</v>
      </c>
      <c r="AU369" s="259"/>
      <c r="AV369" s="491">
        <f>AK369*$AK$7+AL369*$AL$7+AM369*$AM$7+SUM(AN369:AR369)+AT369/Zuschläge_IBN+AT369</f>
        <v>0</v>
      </c>
      <c r="AX369" s="685">
        <f>U369+AV369</f>
        <v>0</v>
      </c>
      <c r="AZ369" s="490">
        <f>IF(H369&gt;0,U369/(1+SicherheitAngebot)*(1+Sicherheit),0)</f>
        <v>0</v>
      </c>
      <c r="BB369" s="490">
        <f>IF(H369&gt;0,AV369/(1+SicherheitAngebot)*(1+Sicherheit),0)</f>
        <v>0</v>
      </c>
      <c r="BD369" s="490">
        <f>AZ369+BB369</f>
        <v>0</v>
      </c>
      <c r="BE369" s="105"/>
      <c r="BF369" s="105"/>
      <c r="BG369" s="105"/>
      <c r="BH369" s="105"/>
      <c r="BI369" s="105"/>
      <c r="BJ369" s="105"/>
    </row>
    <row r="370" spans="2:62" ht="20.100000000000001" hidden="1" customHeight="1" outlineLevel="1">
      <c r="B370" s="99"/>
      <c r="C370" s="908"/>
      <c r="D370" s="909"/>
      <c r="E370" s="909"/>
      <c r="F370" s="910"/>
      <c r="G370" s="890"/>
      <c r="H370" s="901"/>
      <c r="I370" s="152"/>
      <c r="J370" s="152"/>
      <c r="K370" s="152"/>
      <c r="L370" s="152"/>
      <c r="M370" s="152"/>
      <c r="N370" s="152"/>
      <c r="O370" s="152"/>
      <c r="P370" s="153"/>
      <c r="Q370" s="153"/>
      <c r="R370" s="156">
        <f t="shared" si="292"/>
        <v>0</v>
      </c>
      <c r="S370" s="156">
        <f t="shared" si="293"/>
        <v>0</v>
      </c>
      <c r="U370" s="157">
        <f>I370*$I$7+J370*$J$7+K370*$K$7+L370*$L$7+M370*$M$7+N370*$N$7+O370*$O$7+R370+S370</f>
        <v>0</v>
      </c>
      <c r="W370" s="152"/>
      <c r="X370" s="152"/>
      <c r="Y370" s="152"/>
      <c r="Z370" s="152"/>
      <c r="AA370" s="152"/>
      <c r="AB370" s="152"/>
      <c r="AC370" s="347"/>
      <c r="AD370" s="152"/>
      <c r="AE370" s="152"/>
      <c r="AF370" s="152"/>
      <c r="AG370" s="152"/>
      <c r="AH370" s="152"/>
      <c r="AI370" s="152"/>
      <c r="AJ370" s="347"/>
      <c r="AK370" s="152"/>
      <c r="AL370" s="152"/>
      <c r="AM370" s="295"/>
      <c r="AN370" s="228"/>
      <c r="AO370" s="228"/>
      <c r="AP370" s="228"/>
      <c r="AQ370" s="228"/>
      <c r="AR370" s="228"/>
      <c r="AS370" s="348"/>
      <c r="AT370" s="264">
        <f t="shared" si="282"/>
        <v>0</v>
      </c>
      <c r="AU370" s="259"/>
      <c r="AV370" s="265">
        <f t="shared" ref="AV370:AV384" si="296">AK370*$AK$7+AL370*$AL$7+AM370*$AM$7+SUM(AN370:AR370)*(1+Gewinn)*(1+SicherheitAngebot)+AT370/Zuschläge_IBN+AT370</f>
        <v>0</v>
      </c>
      <c r="AX370" s="265">
        <f>U370+AV370</f>
        <v>0</v>
      </c>
      <c r="AZ370" s="492">
        <f t="shared" ref="AZ370:AZ384" si="297">U370/(1+SicherheitAngebot)*(1+Sicherheit)</f>
        <v>0</v>
      </c>
      <c r="BB370" s="492">
        <f t="shared" ref="BB370:BB384" si="298">AV370/(1+SicherheitAngebot)*(1+Sicherheit)</f>
        <v>0</v>
      </c>
      <c r="BD370" s="265">
        <f>AZ370+BB370</f>
        <v>0</v>
      </c>
      <c r="BE370" s="105"/>
      <c r="BF370" s="105"/>
      <c r="BG370" s="105"/>
      <c r="BH370" s="105"/>
      <c r="BI370" s="105"/>
      <c r="BJ370" s="105"/>
    </row>
    <row r="371" spans="2:62" ht="20.100000000000001" hidden="1" customHeight="1" outlineLevel="1">
      <c r="B371" s="100"/>
      <c r="C371" s="908"/>
      <c r="D371" s="909"/>
      <c r="E371" s="909"/>
      <c r="F371" s="910"/>
      <c r="G371" s="890"/>
      <c r="H371" s="891"/>
      <c r="I371" s="152"/>
      <c r="J371" s="152"/>
      <c r="K371" s="152"/>
      <c r="L371" s="152"/>
      <c r="M371" s="152"/>
      <c r="N371" s="152"/>
      <c r="O371" s="152"/>
      <c r="P371" s="153"/>
      <c r="Q371" s="153"/>
      <c r="R371" s="156">
        <f t="shared" si="292"/>
        <v>0</v>
      </c>
      <c r="S371" s="156">
        <f t="shared" si="293"/>
        <v>0</v>
      </c>
      <c r="U371" s="157">
        <f t="shared" ref="U371:U384" si="299">I371*$I$7+J371*$J$7+K371*$K$7+L371*$L$7+M371*$M$7+N371*$N$7+O371*$O$7+R371+S371</f>
        <v>0</v>
      </c>
      <c r="W371" s="152"/>
      <c r="X371" s="152"/>
      <c r="Y371" s="152"/>
      <c r="Z371" s="152"/>
      <c r="AA371" s="152"/>
      <c r="AB371" s="152"/>
      <c r="AC371" s="347"/>
      <c r="AD371" s="152"/>
      <c r="AE371" s="152"/>
      <c r="AF371" s="152"/>
      <c r="AG371" s="152"/>
      <c r="AH371" s="152"/>
      <c r="AI371" s="152"/>
      <c r="AJ371" s="347"/>
      <c r="AK371" s="152"/>
      <c r="AL371" s="152"/>
      <c r="AM371" s="295"/>
      <c r="AN371" s="228"/>
      <c r="AO371" s="228"/>
      <c r="AP371" s="228"/>
      <c r="AQ371" s="228"/>
      <c r="AR371" s="228"/>
      <c r="AS371" s="348"/>
      <c r="AT371" s="264">
        <f t="shared" si="282"/>
        <v>0</v>
      </c>
      <c r="AU371" s="259"/>
      <c r="AV371" s="265">
        <f t="shared" si="296"/>
        <v>0</v>
      </c>
      <c r="AX371" s="265">
        <f t="shared" ref="AX371:AX384" si="300">U371+AV371</f>
        <v>0</v>
      </c>
      <c r="AZ371" s="492">
        <f t="shared" si="297"/>
        <v>0</v>
      </c>
      <c r="BB371" s="492">
        <f t="shared" si="298"/>
        <v>0</v>
      </c>
      <c r="BD371" s="265">
        <f t="shared" ref="BD371:BD384" si="301">AZ371+BB371</f>
        <v>0</v>
      </c>
      <c r="BE371" s="105"/>
      <c r="BF371" s="105"/>
      <c r="BG371" s="105"/>
      <c r="BH371" s="105"/>
      <c r="BI371" s="105"/>
      <c r="BJ371" s="105"/>
    </row>
    <row r="372" spans="2:62" ht="20.100000000000001" hidden="1" customHeight="1" outlineLevel="1">
      <c r="B372" s="100"/>
      <c r="C372" s="908"/>
      <c r="D372" s="909"/>
      <c r="E372" s="909"/>
      <c r="F372" s="910"/>
      <c r="G372" s="890"/>
      <c r="H372" s="891"/>
      <c r="I372" s="152"/>
      <c r="J372" s="152"/>
      <c r="K372" s="152"/>
      <c r="L372" s="152"/>
      <c r="M372" s="152"/>
      <c r="N372" s="152"/>
      <c r="O372" s="152"/>
      <c r="P372" s="153"/>
      <c r="Q372" s="153"/>
      <c r="R372" s="156">
        <f t="shared" si="292"/>
        <v>0</v>
      </c>
      <c r="S372" s="156">
        <f t="shared" si="293"/>
        <v>0</v>
      </c>
      <c r="U372" s="157">
        <f t="shared" si="299"/>
        <v>0</v>
      </c>
      <c r="W372" s="152"/>
      <c r="X372" s="152"/>
      <c r="Y372" s="152"/>
      <c r="Z372" s="152"/>
      <c r="AA372" s="152"/>
      <c r="AB372" s="152"/>
      <c r="AC372" s="347"/>
      <c r="AD372" s="152"/>
      <c r="AE372" s="152"/>
      <c r="AF372" s="152"/>
      <c r="AG372" s="152"/>
      <c r="AH372" s="152"/>
      <c r="AI372" s="152"/>
      <c r="AJ372" s="347"/>
      <c r="AK372" s="152"/>
      <c r="AL372" s="152"/>
      <c r="AM372" s="295"/>
      <c r="AN372" s="228"/>
      <c r="AO372" s="228"/>
      <c r="AP372" s="228"/>
      <c r="AQ372" s="228"/>
      <c r="AR372" s="228"/>
      <c r="AS372" s="348"/>
      <c r="AT372" s="264">
        <f t="shared" si="282"/>
        <v>0</v>
      </c>
      <c r="AU372" s="259"/>
      <c r="AV372" s="265">
        <f t="shared" si="296"/>
        <v>0</v>
      </c>
      <c r="AX372" s="265">
        <f t="shared" si="300"/>
        <v>0</v>
      </c>
      <c r="AZ372" s="492">
        <f t="shared" si="297"/>
        <v>0</v>
      </c>
      <c r="BB372" s="492">
        <f t="shared" si="298"/>
        <v>0</v>
      </c>
      <c r="BD372" s="265">
        <f t="shared" si="301"/>
        <v>0</v>
      </c>
      <c r="BE372" s="105"/>
      <c r="BF372" s="105"/>
      <c r="BG372" s="105"/>
      <c r="BH372" s="105"/>
      <c r="BI372" s="105"/>
      <c r="BJ372" s="105"/>
    </row>
    <row r="373" spans="2:62" ht="20.100000000000001" hidden="1" customHeight="1" outlineLevel="1">
      <c r="B373" s="100"/>
      <c r="C373" s="908"/>
      <c r="D373" s="909"/>
      <c r="E373" s="909"/>
      <c r="F373" s="910"/>
      <c r="G373" s="890"/>
      <c r="H373" s="891"/>
      <c r="I373" s="152"/>
      <c r="J373" s="152"/>
      <c r="K373" s="152"/>
      <c r="L373" s="152"/>
      <c r="M373" s="152"/>
      <c r="N373" s="152"/>
      <c r="O373" s="152"/>
      <c r="P373" s="153"/>
      <c r="Q373" s="153"/>
      <c r="R373" s="156">
        <f t="shared" si="292"/>
        <v>0</v>
      </c>
      <c r="S373" s="156">
        <f t="shared" si="293"/>
        <v>0</v>
      </c>
      <c r="U373" s="157">
        <f t="shared" si="299"/>
        <v>0</v>
      </c>
      <c r="W373" s="152"/>
      <c r="X373" s="152"/>
      <c r="Y373" s="152"/>
      <c r="Z373" s="152"/>
      <c r="AA373" s="152"/>
      <c r="AB373" s="152"/>
      <c r="AC373" s="347"/>
      <c r="AD373" s="152"/>
      <c r="AE373" s="152"/>
      <c r="AF373" s="152"/>
      <c r="AG373" s="152"/>
      <c r="AH373" s="152"/>
      <c r="AI373" s="152"/>
      <c r="AJ373" s="347"/>
      <c r="AK373" s="152"/>
      <c r="AL373" s="152"/>
      <c r="AM373" s="295"/>
      <c r="AN373" s="228"/>
      <c r="AO373" s="228"/>
      <c r="AP373" s="228"/>
      <c r="AQ373" s="228"/>
      <c r="AR373" s="228"/>
      <c r="AS373" s="348"/>
      <c r="AT373" s="264">
        <f t="shared" si="282"/>
        <v>0</v>
      </c>
      <c r="AU373" s="259"/>
      <c r="AV373" s="265">
        <f t="shared" si="296"/>
        <v>0</v>
      </c>
      <c r="AX373" s="265">
        <f t="shared" si="300"/>
        <v>0</v>
      </c>
      <c r="AZ373" s="492">
        <f t="shared" si="297"/>
        <v>0</v>
      </c>
      <c r="BB373" s="492">
        <f t="shared" si="298"/>
        <v>0</v>
      </c>
      <c r="BD373" s="265">
        <f t="shared" si="301"/>
        <v>0</v>
      </c>
      <c r="BE373" s="105"/>
      <c r="BF373" s="105"/>
      <c r="BG373" s="105"/>
      <c r="BH373" s="105"/>
      <c r="BI373" s="105"/>
      <c r="BJ373" s="105"/>
    </row>
    <row r="374" spans="2:62" ht="20.100000000000001" hidden="1" customHeight="1" outlineLevel="1">
      <c r="B374" s="100"/>
      <c r="C374" s="908"/>
      <c r="D374" s="909"/>
      <c r="E374" s="909"/>
      <c r="F374" s="910"/>
      <c r="G374" s="890"/>
      <c r="H374" s="891"/>
      <c r="I374" s="152"/>
      <c r="J374" s="152"/>
      <c r="K374" s="152"/>
      <c r="L374" s="152"/>
      <c r="M374" s="152"/>
      <c r="N374" s="152"/>
      <c r="O374" s="152"/>
      <c r="P374" s="153"/>
      <c r="Q374" s="153"/>
      <c r="R374" s="156">
        <f t="shared" si="292"/>
        <v>0</v>
      </c>
      <c r="S374" s="156">
        <f t="shared" si="293"/>
        <v>0</v>
      </c>
      <c r="U374" s="157">
        <f t="shared" si="299"/>
        <v>0</v>
      </c>
      <c r="W374" s="152"/>
      <c r="X374" s="152"/>
      <c r="Y374" s="152"/>
      <c r="Z374" s="152"/>
      <c r="AA374" s="152"/>
      <c r="AB374" s="152"/>
      <c r="AC374" s="347"/>
      <c r="AD374" s="152"/>
      <c r="AE374" s="152"/>
      <c r="AF374" s="152"/>
      <c r="AG374" s="152"/>
      <c r="AH374" s="152"/>
      <c r="AI374" s="152"/>
      <c r="AJ374" s="347"/>
      <c r="AK374" s="152"/>
      <c r="AL374" s="152"/>
      <c r="AM374" s="295"/>
      <c r="AN374" s="228"/>
      <c r="AO374" s="228"/>
      <c r="AP374" s="228"/>
      <c r="AQ374" s="228"/>
      <c r="AR374" s="228"/>
      <c r="AS374" s="348"/>
      <c r="AT374" s="264">
        <f t="shared" si="282"/>
        <v>0</v>
      </c>
      <c r="AU374" s="259"/>
      <c r="AV374" s="265">
        <f t="shared" si="296"/>
        <v>0</v>
      </c>
      <c r="AX374" s="265">
        <f t="shared" si="300"/>
        <v>0</v>
      </c>
      <c r="AZ374" s="492">
        <f t="shared" si="297"/>
        <v>0</v>
      </c>
      <c r="BB374" s="492">
        <f t="shared" si="298"/>
        <v>0</v>
      </c>
      <c r="BD374" s="265">
        <f t="shared" si="301"/>
        <v>0</v>
      </c>
      <c r="BE374" s="105"/>
      <c r="BF374" s="105"/>
      <c r="BG374" s="105"/>
      <c r="BH374" s="105"/>
      <c r="BI374" s="105"/>
      <c r="BJ374" s="105"/>
    </row>
    <row r="375" spans="2:62" ht="20.100000000000001" hidden="1" customHeight="1" outlineLevel="1">
      <c r="B375" s="100"/>
      <c r="C375" s="908"/>
      <c r="D375" s="909"/>
      <c r="E375" s="909"/>
      <c r="F375" s="910"/>
      <c r="G375" s="890"/>
      <c r="H375" s="891"/>
      <c r="I375" s="152"/>
      <c r="J375" s="152"/>
      <c r="K375" s="152"/>
      <c r="L375" s="152"/>
      <c r="M375" s="152"/>
      <c r="N375" s="152"/>
      <c r="O375" s="152"/>
      <c r="P375" s="153"/>
      <c r="Q375" s="153"/>
      <c r="R375" s="156">
        <f t="shared" si="292"/>
        <v>0</v>
      </c>
      <c r="S375" s="156">
        <f t="shared" si="293"/>
        <v>0</v>
      </c>
      <c r="U375" s="157">
        <f t="shared" si="299"/>
        <v>0</v>
      </c>
      <c r="W375" s="152"/>
      <c r="X375" s="152"/>
      <c r="Y375" s="152"/>
      <c r="Z375" s="152"/>
      <c r="AA375" s="152"/>
      <c r="AB375" s="152"/>
      <c r="AC375" s="347"/>
      <c r="AD375" s="152"/>
      <c r="AE375" s="152"/>
      <c r="AF375" s="152"/>
      <c r="AG375" s="152"/>
      <c r="AH375" s="152"/>
      <c r="AI375" s="152"/>
      <c r="AJ375" s="347"/>
      <c r="AK375" s="152"/>
      <c r="AL375" s="152"/>
      <c r="AM375" s="295"/>
      <c r="AN375" s="228"/>
      <c r="AO375" s="228"/>
      <c r="AP375" s="228"/>
      <c r="AQ375" s="228"/>
      <c r="AR375" s="228"/>
      <c r="AS375" s="348"/>
      <c r="AT375" s="264">
        <f t="shared" si="282"/>
        <v>0</v>
      </c>
      <c r="AU375" s="259"/>
      <c r="AV375" s="265">
        <f t="shared" si="296"/>
        <v>0</v>
      </c>
      <c r="AX375" s="265">
        <f t="shared" si="300"/>
        <v>0</v>
      </c>
      <c r="AZ375" s="492">
        <f t="shared" si="297"/>
        <v>0</v>
      </c>
      <c r="BB375" s="492">
        <f t="shared" si="298"/>
        <v>0</v>
      </c>
      <c r="BD375" s="265">
        <f t="shared" si="301"/>
        <v>0</v>
      </c>
      <c r="BE375" s="105"/>
      <c r="BF375" s="105"/>
      <c r="BG375" s="105"/>
      <c r="BH375" s="105"/>
      <c r="BI375" s="105"/>
      <c r="BJ375" s="105"/>
    </row>
    <row r="376" spans="2:62" ht="20.100000000000001" hidden="1" customHeight="1" outlineLevel="1">
      <c r="B376" s="100"/>
      <c r="C376" s="908"/>
      <c r="D376" s="909"/>
      <c r="E376" s="909"/>
      <c r="F376" s="910"/>
      <c r="G376" s="890"/>
      <c r="H376" s="891"/>
      <c r="I376" s="152"/>
      <c r="J376" s="152"/>
      <c r="K376" s="152"/>
      <c r="L376" s="152"/>
      <c r="M376" s="152"/>
      <c r="N376" s="152"/>
      <c r="O376" s="152"/>
      <c r="P376" s="153"/>
      <c r="Q376" s="153"/>
      <c r="R376" s="156">
        <f t="shared" si="292"/>
        <v>0</v>
      </c>
      <c r="S376" s="156">
        <f t="shared" si="293"/>
        <v>0</v>
      </c>
      <c r="U376" s="157">
        <f t="shared" si="299"/>
        <v>0</v>
      </c>
      <c r="W376" s="152"/>
      <c r="X376" s="152"/>
      <c r="Y376" s="152"/>
      <c r="Z376" s="152"/>
      <c r="AA376" s="152"/>
      <c r="AB376" s="152"/>
      <c r="AC376" s="347"/>
      <c r="AD376" s="152"/>
      <c r="AE376" s="152"/>
      <c r="AF376" s="152"/>
      <c r="AG376" s="152"/>
      <c r="AH376" s="152"/>
      <c r="AI376" s="152"/>
      <c r="AJ376" s="347"/>
      <c r="AK376" s="152"/>
      <c r="AL376" s="152"/>
      <c r="AM376" s="295"/>
      <c r="AN376" s="228"/>
      <c r="AO376" s="228"/>
      <c r="AP376" s="228"/>
      <c r="AQ376" s="228"/>
      <c r="AR376" s="228"/>
      <c r="AS376" s="348"/>
      <c r="AT376" s="264">
        <f t="shared" si="282"/>
        <v>0</v>
      </c>
      <c r="AU376" s="259"/>
      <c r="AV376" s="265">
        <f t="shared" si="296"/>
        <v>0</v>
      </c>
      <c r="AX376" s="265">
        <f t="shared" si="300"/>
        <v>0</v>
      </c>
      <c r="AZ376" s="492">
        <f t="shared" si="297"/>
        <v>0</v>
      </c>
      <c r="BB376" s="492">
        <f t="shared" si="298"/>
        <v>0</v>
      </c>
      <c r="BD376" s="265">
        <f t="shared" si="301"/>
        <v>0</v>
      </c>
      <c r="BE376" s="105"/>
      <c r="BF376" s="105"/>
      <c r="BG376" s="105"/>
      <c r="BH376" s="105"/>
      <c r="BI376" s="105"/>
      <c r="BJ376" s="105"/>
    </row>
    <row r="377" spans="2:62" ht="20.100000000000001" hidden="1" customHeight="1" outlineLevel="1">
      <c r="B377" s="100"/>
      <c r="C377" s="908"/>
      <c r="D377" s="909"/>
      <c r="E377" s="909"/>
      <c r="F377" s="910"/>
      <c r="G377" s="890"/>
      <c r="H377" s="891"/>
      <c r="I377" s="152"/>
      <c r="J377" s="152"/>
      <c r="K377" s="152"/>
      <c r="L377" s="152"/>
      <c r="M377" s="152"/>
      <c r="N377" s="152"/>
      <c r="O377" s="152"/>
      <c r="P377" s="153"/>
      <c r="Q377" s="153"/>
      <c r="R377" s="156">
        <f t="shared" si="292"/>
        <v>0</v>
      </c>
      <c r="S377" s="156">
        <f t="shared" si="293"/>
        <v>0</v>
      </c>
      <c r="U377" s="157">
        <f t="shared" si="299"/>
        <v>0</v>
      </c>
      <c r="W377" s="152"/>
      <c r="X377" s="152"/>
      <c r="Y377" s="152"/>
      <c r="Z377" s="152"/>
      <c r="AA377" s="152"/>
      <c r="AB377" s="152"/>
      <c r="AC377" s="347"/>
      <c r="AD377" s="152"/>
      <c r="AE377" s="152"/>
      <c r="AF377" s="152"/>
      <c r="AG377" s="152"/>
      <c r="AH377" s="152"/>
      <c r="AI377" s="152"/>
      <c r="AJ377" s="347"/>
      <c r="AK377" s="152"/>
      <c r="AL377" s="152"/>
      <c r="AM377" s="295"/>
      <c r="AN377" s="228"/>
      <c r="AO377" s="228"/>
      <c r="AP377" s="228"/>
      <c r="AQ377" s="228"/>
      <c r="AR377" s="228"/>
      <c r="AS377" s="348"/>
      <c r="AT377" s="264">
        <f t="shared" si="282"/>
        <v>0</v>
      </c>
      <c r="AU377" s="259"/>
      <c r="AV377" s="265">
        <f t="shared" si="296"/>
        <v>0</v>
      </c>
      <c r="AX377" s="265">
        <f t="shared" si="300"/>
        <v>0</v>
      </c>
      <c r="AZ377" s="492">
        <f t="shared" si="297"/>
        <v>0</v>
      </c>
      <c r="BB377" s="492">
        <f t="shared" si="298"/>
        <v>0</v>
      </c>
      <c r="BD377" s="265">
        <f t="shared" si="301"/>
        <v>0</v>
      </c>
      <c r="BE377" s="105"/>
      <c r="BF377" s="105"/>
      <c r="BG377" s="105"/>
      <c r="BH377" s="105"/>
      <c r="BI377" s="105"/>
      <c r="BJ377" s="105"/>
    </row>
    <row r="378" spans="2:62" ht="20.100000000000001" hidden="1" customHeight="1" outlineLevel="1">
      <c r="B378" s="100"/>
      <c r="C378" s="908"/>
      <c r="D378" s="909"/>
      <c r="E378" s="909"/>
      <c r="F378" s="910"/>
      <c r="G378" s="890"/>
      <c r="H378" s="891"/>
      <c r="I378" s="152"/>
      <c r="J378" s="152"/>
      <c r="K378" s="152"/>
      <c r="L378" s="152"/>
      <c r="M378" s="152"/>
      <c r="N378" s="152"/>
      <c r="O378" s="152"/>
      <c r="P378" s="153"/>
      <c r="Q378" s="153"/>
      <c r="R378" s="156">
        <f t="shared" si="292"/>
        <v>0</v>
      </c>
      <c r="S378" s="156">
        <f t="shared" si="293"/>
        <v>0</v>
      </c>
      <c r="U378" s="157">
        <f t="shared" si="299"/>
        <v>0</v>
      </c>
      <c r="W378" s="152"/>
      <c r="X378" s="152"/>
      <c r="Y378" s="152"/>
      <c r="Z378" s="152"/>
      <c r="AA378" s="152"/>
      <c r="AB378" s="152"/>
      <c r="AC378" s="347"/>
      <c r="AD378" s="152"/>
      <c r="AE378" s="152"/>
      <c r="AF378" s="152"/>
      <c r="AG378" s="152"/>
      <c r="AH378" s="152"/>
      <c r="AI378" s="152"/>
      <c r="AJ378" s="347"/>
      <c r="AK378" s="152"/>
      <c r="AL378" s="152"/>
      <c r="AM378" s="295"/>
      <c r="AN378" s="228"/>
      <c r="AO378" s="228"/>
      <c r="AP378" s="228"/>
      <c r="AQ378" s="228"/>
      <c r="AR378" s="228"/>
      <c r="AS378" s="348"/>
      <c r="AT378" s="264">
        <f t="shared" si="282"/>
        <v>0</v>
      </c>
      <c r="AU378" s="259"/>
      <c r="AV378" s="265">
        <f t="shared" si="296"/>
        <v>0</v>
      </c>
      <c r="AX378" s="265">
        <f t="shared" si="300"/>
        <v>0</v>
      </c>
      <c r="AZ378" s="492">
        <f t="shared" si="297"/>
        <v>0</v>
      </c>
      <c r="BB378" s="492">
        <f t="shared" si="298"/>
        <v>0</v>
      </c>
      <c r="BD378" s="265">
        <f t="shared" si="301"/>
        <v>0</v>
      </c>
      <c r="BE378" s="105"/>
      <c r="BF378" s="105"/>
      <c r="BG378" s="105"/>
      <c r="BH378" s="105"/>
      <c r="BI378" s="105"/>
      <c r="BJ378" s="105"/>
    </row>
    <row r="379" spans="2:62" ht="20.100000000000001" hidden="1" customHeight="1" outlineLevel="1">
      <c r="B379" s="100"/>
      <c r="C379" s="908"/>
      <c r="D379" s="909"/>
      <c r="E379" s="909"/>
      <c r="F379" s="910"/>
      <c r="G379" s="890"/>
      <c r="H379" s="891"/>
      <c r="I379" s="152"/>
      <c r="J379" s="152"/>
      <c r="K379" s="152"/>
      <c r="L379" s="152"/>
      <c r="M379" s="152"/>
      <c r="N379" s="152"/>
      <c r="O379" s="152"/>
      <c r="P379" s="153"/>
      <c r="Q379" s="153"/>
      <c r="R379" s="156">
        <f t="shared" si="292"/>
        <v>0</v>
      </c>
      <c r="S379" s="156">
        <f t="shared" si="293"/>
        <v>0</v>
      </c>
      <c r="U379" s="157">
        <f t="shared" si="299"/>
        <v>0</v>
      </c>
      <c r="W379" s="152"/>
      <c r="X379" s="152"/>
      <c r="Y379" s="152"/>
      <c r="Z379" s="152"/>
      <c r="AA379" s="152"/>
      <c r="AB379" s="152"/>
      <c r="AC379" s="347"/>
      <c r="AD379" s="152"/>
      <c r="AE379" s="152"/>
      <c r="AF379" s="152"/>
      <c r="AG379" s="152"/>
      <c r="AH379" s="152"/>
      <c r="AI379" s="152"/>
      <c r="AJ379" s="347"/>
      <c r="AK379" s="152"/>
      <c r="AL379" s="152"/>
      <c r="AM379" s="295"/>
      <c r="AN379" s="228"/>
      <c r="AO379" s="228"/>
      <c r="AP379" s="228"/>
      <c r="AQ379" s="228"/>
      <c r="AR379" s="228"/>
      <c r="AS379" s="348"/>
      <c r="AT379" s="264">
        <f t="shared" si="282"/>
        <v>0</v>
      </c>
      <c r="AU379" s="259"/>
      <c r="AV379" s="265">
        <f t="shared" si="296"/>
        <v>0</v>
      </c>
      <c r="AX379" s="265">
        <f t="shared" si="300"/>
        <v>0</v>
      </c>
      <c r="AZ379" s="492">
        <f t="shared" si="297"/>
        <v>0</v>
      </c>
      <c r="BB379" s="492">
        <f t="shared" si="298"/>
        <v>0</v>
      </c>
      <c r="BD379" s="265">
        <f t="shared" si="301"/>
        <v>0</v>
      </c>
      <c r="BE379" s="105"/>
      <c r="BF379" s="105"/>
      <c r="BG379" s="105"/>
      <c r="BH379" s="105"/>
      <c r="BI379" s="105"/>
      <c r="BJ379" s="105"/>
    </row>
    <row r="380" spans="2:62" ht="20.100000000000001" hidden="1" customHeight="1" outlineLevel="1">
      <c r="B380" s="100"/>
      <c r="C380" s="908"/>
      <c r="D380" s="909"/>
      <c r="E380" s="909"/>
      <c r="F380" s="910"/>
      <c r="G380" s="890"/>
      <c r="H380" s="891"/>
      <c r="I380" s="152"/>
      <c r="J380" s="152"/>
      <c r="K380" s="152"/>
      <c r="L380" s="152"/>
      <c r="M380" s="152"/>
      <c r="N380" s="152"/>
      <c r="O380" s="152"/>
      <c r="P380" s="153"/>
      <c r="Q380" s="153"/>
      <c r="R380" s="156">
        <f t="shared" si="292"/>
        <v>0</v>
      </c>
      <c r="S380" s="156">
        <f t="shared" si="293"/>
        <v>0</v>
      </c>
      <c r="U380" s="157">
        <f t="shared" si="299"/>
        <v>0</v>
      </c>
      <c r="W380" s="152"/>
      <c r="X380" s="152"/>
      <c r="Y380" s="152"/>
      <c r="Z380" s="152"/>
      <c r="AA380" s="152"/>
      <c r="AB380" s="152"/>
      <c r="AC380" s="347"/>
      <c r="AD380" s="152"/>
      <c r="AE380" s="152"/>
      <c r="AF380" s="152"/>
      <c r="AG380" s="152"/>
      <c r="AH380" s="152"/>
      <c r="AI380" s="152"/>
      <c r="AJ380" s="347"/>
      <c r="AK380" s="152"/>
      <c r="AL380" s="152"/>
      <c r="AM380" s="295"/>
      <c r="AN380" s="228"/>
      <c r="AO380" s="228"/>
      <c r="AP380" s="228"/>
      <c r="AQ380" s="228"/>
      <c r="AR380" s="228"/>
      <c r="AS380" s="348"/>
      <c r="AT380" s="264">
        <f t="shared" si="282"/>
        <v>0</v>
      </c>
      <c r="AU380" s="259"/>
      <c r="AV380" s="265">
        <f t="shared" si="296"/>
        <v>0</v>
      </c>
      <c r="AX380" s="265">
        <f t="shared" si="300"/>
        <v>0</v>
      </c>
      <c r="AZ380" s="492">
        <f t="shared" si="297"/>
        <v>0</v>
      </c>
      <c r="BB380" s="492">
        <f t="shared" si="298"/>
        <v>0</v>
      </c>
      <c r="BD380" s="265">
        <f t="shared" si="301"/>
        <v>0</v>
      </c>
      <c r="BE380" s="105"/>
      <c r="BF380" s="105"/>
      <c r="BG380" s="105"/>
      <c r="BH380" s="105"/>
      <c r="BI380" s="105"/>
      <c r="BJ380" s="105"/>
    </row>
    <row r="381" spans="2:62" ht="20.100000000000001" hidden="1" customHeight="1" outlineLevel="1">
      <c r="B381" s="100"/>
      <c r="C381" s="908"/>
      <c r="D381" s="909"/>
      <c r="E381" s="909"/>
      <c r="F381" s="910"/>
      <c r="G381" s="890"/>
      <c r="H381" s="891"/>
      <c r="I381" s="152"/>
      <c r="J381" s="152"/>
      <c r="K381" s="152"/>
      <c r="L381" s="152"/>
      <c r="M381" s="152"/>
      <c r="N381" s="152"/>
      <c r="O381" s="152"/>
      <c r="P381" s="153"/>
      <c r="Q381" s="153"/>
      <c r="R381" s="156">
        <f t="shared" si="292"/>
        <v>0</v>
      </c>
      <c r="S381" s="156">
        <f t="shared" si="293"/>
        <v>0</v>
      </c>
      <c r="U381" s="157">
        <f t="shared" si="299"/>
        <v>0</v>
      </c>
      <c r="W381" s="152"/>
      <c r="X381" s="152"/>
      <c r="Y381" s="152"/>
      <c r="Z381" s="152"/>
      <c r="AA381" s="152"/>
      <c r="AB381" s="152"/>
      <c r="AC381" s="347"/>
      <c r="AD381" s="152"/>
      <c r="AE381" s="152"/>
      <c r="AF381" s="152"/>
      <c r="AG381" s="152"/>
      <c r="AH381" s="152"/>
      <c r="AI381" s="152"/>
      <c r="AJ381" s="347"/>
      <c r="AK381" s="152"/>
      <c r="AL381" s="152"/>
      <c r="AM381" s="295"/>
      <c r="AN381" s="228"/>
      <c r="AO381" s="228"/>
      <c r="AP381" s="228"/>
      <c r="AQ381" s="228"/>
      <c r="AR381" s="228"/>
      <c r="AS381" s="348"/>
      <c r="AT381" s="264">
        <f t="shared" si="282"/>
        <v>0</v>
      </c>
      <c r="AU381" s="259"/>
      <c r="AV381" s="265">
        <f t="shared" si="296"/>
        <v>0</v>
      </c>
      <c r="AX381" s="265">
        <f t="shared" si="300"/>
        <v>0</v>
      </c>
      <c r="AZ381" s="492">
        <f t="shared" si="297"/>
        <v>0</v>
      </c>
      <c r="BB381" s="492">
        <f t="shared" si="298"/>
        <v>0</v>
      </c>
      <c r="BD381" s="265">
        <f t="shared" si="301"/>
        <v>0</v>
      </c>
      <c r="BE381" s="105"/>
      <c r="BF381" s="105"/>
      <c r="BG381" s="105"/>
      <c r="BH381" s="105"/>
      <c r="BI381" s="105"/>
      <c r="BJ381" s="105"/>
    </row>
    <row r="382" spans="2:62" ht="20.100000000000001" hidden="1" customHeight="1" outlineLevel="1">
      <c r="B382" s="100"/>
      <c r="C382" s="908"/>
      <c r="D382" s="909"/>
      <c r="E382" s="909"/>
      <c r="F382" s="910"/>
      <c r="G382" s="890"/>
      <c r="H382" s="891"/>
      <c r="I382" s="152"/>
      <c r="J382" s="152"/>
      <c r="K382" s="152"/>
      <c r="L382" s="152"/>
      <c r="M382" s="152"/>
      <c r="N382" s="152"/>
      <c r="O382" s="152"/>
      <c r="P382" s="153"/>
      <c r="Q382" s="153"/>
      <c r="R382" s="156">
        <f t="shared" si="292"/>
        <v>0</v>
      </c>
      <c r="S382" s="156">
        <f t="shared" si="293"/>
        <v>0</v>
      </c>
      <c r="U382" s="157">
        <f t="shared" si="299"/>
        <v>0</v>
      </c>
      <c r="W382" s="152"/>
      <c r="X382" s="152"/>
      <c r="Y382" s="152"/>
      <c r="Z382" s="152"/>
      <c r="AA382" s="152"/>
      <c r="AB382" s="152"/>
      <c r="AC382" s="347"/>
      <c r="AD382" s="152"/>
      <c r="AE382" s="152"/>
      <c r="AF382" s="152"/>
      <c r="AG382" s="152"/>
      <c r="AH382" s="152"/>
      <c r="AI382" s="152"/>
      <c r="AJ382" s="347"/>
      <c r="AK382" s="152"/>
      <c r="AL382" s="152"/>
      <c r="AM382" s="295"/>
      <c r="AN382" s="228"/>
      <c r="AO382" s="228"/>
      <c r="AP382" s="228"/>
      <c r="AQ382" s="228"/>
      <c r="AR382" s="228"/>
      <c r="AS382" s="348"/>
      <c r="AT382" s="264">
        <f t="shared" si="282"/>
        <v>0</v>
      </c>
      <c r="AU382" s="259"/>
      <c r="AV382" s="265">
        <f t="shared" si="296"/>
        <v>0</v>
      </c>
      <c r="AX382" s="265">
        <f t="shared" si="300"/>
        <v>0</v>
      </c>
      <c r="AZ382" s="492">
        <f t="shared" si="297"/>
        <v>0</v>
      </c>
      <c r="BB382" s="492">
        <f t="shared" si="298"/>
        <v>0</v>
      </c>
      <c r="BD382" s="265">
        <f t="shared" si="301"/>
        <v>0</v>
      </c>
      <c r="BE382" s="105"/>
      <c r="BF382" s="105"/>
      <c r="BG382" s="105"/>
      <c r="BH382" s="105"/>
      <c r="BI382" s="105"/>
      <c r="BJ382" s="105"/>
    </row>
    <row r="383" spans="2:62" ht="20.100000000000001" hidden="1" customHeight="1" outlineLevel="1">
      <c r="B383" s="100"/>
      <c r="C383" s="908"/>
      <c r="D383" s="909"/>
      <c r="E383" s="909"/>
      <c r="F383" s="910"/>
      <c r="G383" s="890"/>
      <c r="H383" s="891"/>
      <c r="I383" s="152"/>
      <c r="J383" s="152"/>
      <c r="K383" s="152"/>
      <c r="L383" s="152"/>
      <c r="M383" s="152"/>
      <c r="N383" s="152"/>
      <c r="O383" s="152"/>
      <c r="P383" s="153"/>
      <c r="Q383" s="153"/>
      <c r="R383" s="156">
        <f t="shared" si="292"/>
        <v>0</v>
      </c>
      <c r="S383" s="156">
        <f t="shared" si="293"/>
        <v>0</v>
      </c>
      <c r="U383" s="157">
        <f t="shared" si="299"/>
        <v>0</v>
      </c>
      <c r="W383" s="152"/>
      <c r="X383" s="152"/>
      <c r="Y383" s="152"/>
      <c r="Z383" s="152"/>
      <c r="AA383" s="152"/>
      <c r="AB383" s="152"/>
      <c r="AC383" s="347"/>
      <c r="AD383" s="152"/>
      <c r="AE383" s="152"/>
      <c r="AF383" s="152"/>
      <c r="AG383" s="152"/>
      <c r="AH383" s="152"/>
      <c r="AI383" s="152"/>
      <c r="AJ383" s="347"/>
      <c r="AK383" s="152"/>
      <c r="AL383" s="152"/>
      <c r="AM383" s="295"/>
      <c r="AN383" s="228"/>
      <c r="AO383" s="228"/>
      <c r="AP383" s="228"/>
      <c r="AQ383" s="228"/>
      <c r="AR383" s="228"/>
      <c r="AS383" s="348"/>
      <c r="AT383" s="264">
        <f t="shared" si="282"/>
        <v>0</v>
      </c>
      <c r="AU383" s="259"/>
      <c r="AV383" s="265">
        <f t="shared" si="296"/>
        <v>0</v>
      </c>
      <c r="AX383" s="265">
        <f t="shared" si="300"/>
        <v>0</v>
      </c>
      <c r="AZ383" s="492">
        <f t="shared" si="297"/>
        <v>0</v>
      </c>
      <c r="BB383" s="492">
        <f t="shared" si="298"/>
        <v>0</v>
      </c>
      <c r="BD383" s="265">
        <f t="shared" si="301"/>
        <v>0</v>
      </c>
      <c r="BE383" s="105"/>
      <c r="BF383" s="105"/>
      <c r="BG383" s="105"/>
      <c r="BH383" s="105"/>
      <c r="BI383" s="105"/>
      <c r="BJ383" s="105"/>
    </row>
    <row r="384" spans="2:62" ht="20.100000000000001" hidden="1" customHeight="1" outlineLevel="1">
      <c r="B384" s="100"/>
      <c r="C384" s="908"/>
      <c r="D384" s="909"/>
      <c r="E384" s="909"/>
      <c r="F384" s="910"/>
      <c r="G384" s="890"/>
      <c r="H384" s="891"/>
      <c r="I384" s="152"/>
      <c r="J384" s="152"/>
      <c r="K384" s="152"/>
      <c r="L384" s="152"/>
      <c r="M384" s="152"/>
      <c r="N384" s="152"/>
      <c r="O384" s="152"/>
      <c r="P384" s="153"/>
      <c r="Q384" s="153"/>
      <c r="R384" s="156">
        <f t="shared" si="292"/>
        <v>0</v>
      </c>
      <c r="S384" s="156">
        <f t="shared" si="293"/>
        <v>0</v>
      </c>
      <c r="U384" s="157">
        <f t="shared" si="299"/>
        <v>0</v>
      </c>
      <c r="W384" s="152"/>
      <c r="X384" s="152"/>
      <c r="Y384" s="152"/>
      <c r="Z384" s="152"/>
      <c r="AA384" s="152"/>
      <c r="AB384" s="152"/>
      <c r="AC384" s="347"/>
      <c r="AD384" s="152"/>
      <c r="AE384" s="152"/>
      <c r="AF384" s="152"/>
      <c r="AG384" s="152"/>
      <c r="AH384" s="152"/>
      <c r="AI384" s="152"/>
      <c r="AJ384" s="347"/>
      <c r="AK384" s="152"/>
      <c r="AL384" s="152"/>
      <c r="AM384" s="295"/>
      <c r="AN384" s="228"/>
      <c r="AO384" s="228"/>
      <c r="AP384" s="228"/>
      <c r="AQ384" s="228"/>
      <c r="AR384" s="228"/>
      <c r="AS384" s="348"/>
      <c r="AT384" s="264">
        <f t="shared" si="282"/>
        <v>0</v>
      </c>
      <c r="AU384" s="259"/>
      <c r="AV384" s="265">
        <f t="shared" si="296"/>
        <v>0</v>
      </c>
      <c r="AX384" s="265">
        <f t="shared" si="300"/>
        <v>0</v>
      </c>
      <c r="AZ384" s="492">
        <f t="shared" si="297"/>
        <v>0</v>
      </c>
      <c r="BB384" s="492">
        <f t="shared" si="298"/>
        <v>0</v>
      </c>
      <c r="BD384" s="265">
        <f t="shared" si="301"/>
        <v>0</v>
      </c>
      <c r="BE384" s="105"/>
      <c r="BF384" s="105"/>
      <c r="BG384" s="105"/>
      <c r="BH384" s="105"/>
      <c r="BI384" s="105"/>
      <c r="BJ384" s="105"/>
    </row>
    <row r="385" spans="2:62" ht="9.9499999999999993" hidden="1" customHeight="1" outlineLevel="1">
      <c r="B385" s="101"/>
      <c r="C385" s="208"/>
      <c r="D385" s="208"/>
      <c r="E385" s="208"/>
      <c r="F385" s="208"/>
      <c r="G385" s="237"/>
      <c r="H385" s="207"/>
      <c r="I385" s="257"/>
      <c r="J385" s="257"/>
      <c r="K385" s="257"/>
      <c r="L385" s="257"/>
      <c r="M385" s="257"/>
      <c r="N385" s="257"/>
      <c r="O385" s="257"/>
      <c r="P385" s="256"/>
      <c r="Q385" s="102"/>
      <c r="R385" s="102"/>
      <c r="S385" s="102"/>
      <c r="U385" s="98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Z385" s="493"/>
      <c r="BE385" s="105"/>
      <c r="BF385" s="105"/>
      <c r="BG385" s="105"/>
      <c r="BH385" s="105"/>
      <c r="BI385" s="105"/>
      <c r="BJ385" s="105"/>
    </row>
    <row r="386" spans="2:62" ht="20.100000000000001" customHeight="1" collapsed="1">
      <c r="B386" s="8">
        <f>B369+1</f>
        <v>23</v>
      </c>
      <c r="C386" s="916"/>
      <c r="D386" s="917"/>
      <c r="E386" s="917"/>
      <c r="F386" s="918"/>
      <c r="G386" s="429"/>
      <c r="H386" s="206">
        <v>1</v>
      </c>
      <c r="I386" s="642">
        <f t="shared" ref="I386" si="302">$H386*SUM(I387:I401)</f>
        <v>0</v>
      </c>
      <c r="J386" s="643">
        <f t="shared" ref="J386:O386" si="303">$H386*SUM(J387:J401)</f>
        <v>0</v>
      </c>
      <c r="K386" s="644">
        <f t="shared" si="303"/>
        <v>0</v>
      </c>
      <c r="L386" s="645">
        <f t="shared" si="303"/>
        <v>0</v>
      </c>
      <c r="M386" s="645">
        <f t="shared" si="303"/>
        <v>0</v>
      </c>
      <c r="N386" s="644">
        <f t="shared" si="303"/>
        <v>0</v>
      </c>
      <c r="O386" s="642">
        <f t="shared" si="303"/>
        <v>0</v>
      </c>
      <c r="P386" s="209">
        <f t="shared" ref="P386:Q386" si="304">$H386*SUM(P387:P401)</f>
        <v>0</v>
      </c>
      <c r="Q386" s="210">
        <f t="shared" si="304"/>
        <v>0</v>
      </c>
      <c r="R386" s="136">
        <f t="shared" ref="R386:R401" si="305">P386*(1+Gewinn)*(1+SicherheitAngebot)</f>
        <v>0</v>
      </c>
      <c r="S386" s="137">
        <f t="shared" ref="S386:S401" si="306">Q386*(1+MGKZ)*(1+Gewinn)*(1+SicherheitAngebot)</f>
        <v>0</v>
      </c>
      <c r="U386" s="10">
        <f>I386*$I$7+J386*$J$7+K386*$K$7+L386*$L$7+M386*$M$7+N386*$N$7+O386*$O$7+R386+S386</f>
        <v>0</v>
      </c>
      <c r="W386" s="646">
        <f t="shared" ref="W386:AB386" si="307">$H386*SUM(W387:W401)</f>
        <v>0</v>
      </c>
      <c r="X386" s="647">
        <f t="shared" si="307"/>
        <v>0</v>
      </c>
      <c r="Y386" s="648">
        <f t="shared" si="307"/>
        <v>0</v>
      </c>
      <c r="Z386" s="649">
        <f t="shared" si="307"/>
        <v>0</v>
      </c>
      <c r="AA386" s="648">
        <f t="shared" si="307"/>
        <v>0</v>
      </c>
      <c r="AB386" s="646">
        <f t="shared" si="307"/>
        <v>0</v>
      </c>
      <c r="AC386" s="258"/>
      <c r="AD386" s="646">
        <f t="shared" ref="AD386:AM386" si="308">$H386*SUM(AD387:AD401)</f>
        <v>0</v>
      </c>
      <c r="AE386" s="647">
        <f t="shared" si="308"/>
        <v>0</v>
      </c>
      <c r="AF386" s="648">
        <f t="shared" si="308"/>
        <v>0</v>
      </c>
      <c r="AG386" s="649">
        <f t="shared" si="308"/>
        <v>0</v>
      </c>
      <c r="AH386" s="648">
        <f t="shared" si="308"/>
        <v>0</v>
      </c>
      <c r="AI386" s="646">
        <f t="shared" si="308"/>
        <v>0</v>
      </c>
      <c r="AJ386" s="258"/>
      <c r="AK386" s="653">
        <f t="shared" si="308"/>
        <v>0</v>
      </c>
      <c r="AL386" s="653">
        <f t="shared" si="308"/>
        <v>0</v>
      </c>
      <c r="AM386" s="653">
        <f t="shared" si="308"/>
        <v>0</v>
      </c>
      <c r="AN386" s="227">
        <f>$H386*SUM(AN387:AN401)*(1+Gewinn)*(1+SicherheitAngebot)</f>
        <v>0</v>
      </c>
      <c r="AO386" s="227">
        <f>$H386*SUM(AO387:AO401)*(1+Gewinn)*(1+SicherheitAngebot)</f>
        <v>0</v>
      </c>
      <c r="AP386" s="227">
        <f>$H386*SUM(AP387:AP401)*(1+Gewinn)*(1+SicherheitAngebot)</f>
        <v>0</v>
      </c>
      <c r="AQ386" s="227">
        <f>$H386*SUM(AQ387:AQ401)*(1+Gewinn)*(1+SicherheitAngebot)</f>
        <v>0</v>
      </c>
      <c r="AR386" s="227">
        <f>$H386*SUM(AR387:AR401)*(1+Gewinn)*(1+SicherheitAngebot)</f>
        <v>0</v>
      </c>
      <c r="AS386" s="262"/>
      <c r="AT386" s="263">
        <f t="shared" ref="AT386:AT449" si="309">((W386+AD386)*$W$7+(X386+AE386)*$X$7+(Y386+Z386+AF386+AG386)*$Z$7+(AA386+AH386)*$AA$7+(AB386+AI386)*$AB$7)*Zuschläge_IBN</f>
        <v>0</v>
      </c>
      <c r="AU386" s="259"/>
      <c r="AV386" s="491">
        <f>AK386*$AK$7+AL386*$AL$7+AM386*$AM$7+SUM(AN386:AR386)+AT386/Zuschläge_IBN+AT386</f>
        <v>0</v>
      </c>
      <c r="AX386" s="685">
        <f>U386+AV386</f>
        <v>0</v>
      </c>
      <c r="AZ386" s="490">
        <f>IF(H386&gt;0,U386/(1+SicherheitAngebot)*(1+Sicherheit),0)</f>
        <v>0</v>
      </c>
      <c r="BB386" s="490">
        <f>IF(H386&gt;0,AV386/(1+SicherheitAngebot)*(1+Sicherheit),0)</f>
        <v>0</v>
      </c>
      <c r="BD386" s="490">
        <f>AZ386+BB386</f>
        <v>0</v>
      </c>
      <c r="BE386" s="105"/>
      <c r="BF386" s="105"/>
      <c r="BG386" s="105"/>
      <c r="BH386" s="105"/>
      <c r="BI386" s="105"/>
      <c r="BJ386" s="105"/>
    </row>
    <row r="387" spans="2:62" ht="20.100000000000001" hidden="1" customHeight="1" outlineLevel="1">
      <c r="B387" s="99"/>
      <c r="C387" s="908"/>
      <c r="D387" s="909"/>
      <c r="E387" s="909"/>
      <c r="F387" s="910"/>
      <c r="G387" s="890"/>
      <c r="H387" s="901"/>
      <c r="I387" s="152"/>
      <c r="J387" s="152"/>
      <c r="K387" s="152"/>
      <c r="L387" s="152"/>
      <c r="M387" s="152"/>
      <c r="N387" s="152"/>
      <c r="O387" s="152"/>
      <c r="P387" s="153"/>
      <c r="Q387" s="153"/>
      <c r="R387" s="156">
        <f t="shared" si="305"/>
        <v>0</v>
      </c>
      <c r="S387" s="156">
        <f t="shared" si="306"/>
        <v>0</v>
      </c>
      <c r="U387" s="157">
        <f>I387*$I$7+J387*$J$7+K387*$K$7+L387*$L$7+M387*$M$7+N387*$N$7+O387*$O$7+R387+S387</f>
        <v>0</v>
      </c>
      <c r="W387" s="152"/>
      <c r="X387" s="152"/>
      <c r="Y387" s="152"/>
      <c r="Z387" s="152"/>
      <c r="AA387" s="152"/>
      <c r="AB387" s="152"/>
      <c r="AC387" s="347"/>
      <c r="AD387" s="152"/>
      <c r="AE387" s="152"/>
      <c r="AF387" s="152"/>
      <c r="AG387" s="152"/>
      <c r="AH387" s="152"/>
      <c r="AI387" s="152"/>
      <c r="AJ387" s="347"/>
      <c r="AK387" s="152"/>
      <c r="AL387" s="152"/>
      <c r="AM387" s="295"/>
      <c r="AN387" s="228"/>
      <c r="AO387" s="228"/>
      <c r="AP387" s="228"/>
      <c r="AQ387" s="228"/>
      <c r="AR387" s="228"/>
      <c r="AS387" s="348"/>
      <c r="AT387" s="264">
        <f t="shared" si="309"/>
        <v>0</v>
      </c>
      <c r="AU387" s="259"/>
      <c r="AV387" s="265">
        <f t="shared" ref="AV387:AV401" si="310">AK387*$AK$7+AL387*$AL$7+AM387*$AM$7+SUM(AN387:AR387)*(1+Gewinn)*(1+SicherheitAngebot)+AT387/Zuschläge_IBN+AT387</f>
        <v>0</v>
      </c>
      <c r="AX387" s="265">
        <f>U387+AV387</f>
        <v>0</v>
      </c>
      <c r="AZ387" s="492">
        <f t="shared" ref="AZ387:AZ401" si="311">U387/(1+SicherheitAngebot)*(1+Sicherheit)</f>
        <v>0</v>
      </c>
      <c r="BB387" s="492">
        <f t="shared" ref="BB387:BB401" si="312">AV387/(1+SicherheitAngebot)*(1+Sicherheit)</f>
        <v>0</v>
      </c>
      <c r="BD387" s="265">
        <f>AZ387+BB387</f>
        <v>0</v>
      </c>
      <c r="BE387" s="105"/>
      <c r="BF387" s="105"/>
      <c r="BG387" s="105"/>
      <c r="BH387" s="105"/>
      <c r="BI387" s="105"/>
      <c r="BJ387" s="105"/>
    </row>
    <row r="388" spans="2:62" ht="20.100000000000001" hidden="1" customHeight="1" outlineLevel="1">
      <c r="B388" s="100"/>
      <c r="C388" s="908"/>
      <c r="D388" s="909"/>
      <c r="E388" s="909"/>
      <c r="F388" s="910"/>
      <c r="G388" s="890"/>
      <c r="H388" s="891"/>
      <c r="I388" s="152"/>
      <c r="J388" s="152"/>
      <c r="K388" s="152"/>
      <c r="L388" s="152"/>
      <c r="M388" s="152"/>
      <c r="N388" s="152"/>
      <c r="O388" s="152"/>
      <c r="P388" s="153"/>
      <c r="Q388" s="153"/>
      <c r="R388" s="156">
        <f t="shared" si="305"/>
        <v>0</v>
      </c>
      <c r="S388" s="156">
        <f t="shared" si="306"/>
        <v>0</v>
      </c>
      <c r="U388" s="157">
        <f t="shared" ref="U388:U401" si="313">I388*$I$7+J388*$J$7+K388*$K$7+L388*$L$7+M388*$M$7+N388*$N$7+O388*$O$7+R388+S388</f>
        <v>0</v>
      </c>
      <c r="W388" s="152"/>
      <c r="X388" s="152"/>
      <c r="Y388" s="152"/>
      <c r="Z388" s="152"/>
      <c r="AA388" s="152"/>
      <c r="AB388" s="152"/>
      <c r="AC388" s="347"/>
      <c r="AD388" s="152"/>
      <c r="AE388" s="152"/>
      <c r="AF388" s="152"/>
      <c r="AG388" s="152"/>
      <c r="AH388" s="152"/>
      <c r="AI388" s="152"/>
      <c r="AJ388" s="347"/>
      <c r="AK388" s="152"/>
      <c r="AL388" s="152"/>
      <c r="AM388" s="295"/>
      <c r="AN388" s="228"/>
      <c r="AO388" s="228"/>
      <c r="AP388" s="228"/>
      <c r="AQ388" s="228"/>
      <c r="AR388" s="228"/>
      <c r="AS388" s="348"/>
      <c r="AT388" s="264">
        <f t="shared" si="309"/>
        <v>0</v>
      </c>
      <c r="AU388" s="259"/>
      <c r="AV388" s="265">
        <f t="shared" si="310"/>
        <v>0</v>
      </c>
      <c r="AX388" s="265">
        <f t="shared" ref="AX388:AX401" si="314">U388+AV388</f>
        <v>0</v>
      </c>
      <c r="AZ388" s="492">
        <f t="shared" si="311"/>
        <v>0</v>
      </c>
      <c r="BB388" s="492">
        <f t="shared" si="312"/>
        <v>0</v>
      </c>
      <c r="BD388" s="265">
        <f t="shared" ref="BD388:BD401" si="315">AZ388+BB388</f>
        <v>0</v>
      </c>
      <c r="BE388" s="105"/>
      <c r="BF388" s="105"/>
      <c r="BG388" s="105"/>
      <c r="BH388" s="105"/>
      <c r="BI388" s="105"/>
      <c r="BJ388" s="105"/>
    </row>
    <row r="389" spans="2:62" ht="20.100000000000001" hidden="1" customHeight="1" outlineLevel="1">
      <c r="B389" s="100"/>
      <c r="C389" s="908"/>
      <c r="D389" s="909"/>
      <c r="E389" s="909"/>
      <c r="F389" s="910"/>
      <c r="G389" s="890"/>
      <c r="H389" s="891"/>
      <c r="I389" s="152"/>
      <c r="J389" s="152"/>
      <c r="K389" s="152"/>
      <c r="L389" s="152"/>
      <c r="M389" s="152"/>
      <c r="N389" s="152"/>
      <c r="O389" s="152"/>
      <c r="P389" s="153"/>
      <c r="Q389" s="153"/>
      <c r="R389" s="156">
        <f t="shared" si="305"/>
        <v>0</v>
      </c>
      <c r="S389" s="156">
        <f t="shared" si="306"/>
        <v>0</v>
      </c>
      <c r="U389" s="157">
        <f t="shared" si="313"/>
        <v>0</v>
      </c>
      <c r="W389" s="152"/>
      <c r="X389" s="152"/>
      <c r="Y389" s="152"/>
      <c r="Z389" s="152"/>
      <c r="AA389" s="152"/>
      <c r="AB389" s="152"/>
      <c r="AC389" s="347"/>
      <c r="AD389" s="152"/>
      <c r="AE389" s="152"/>
      <c r="AF389" s="152"/>
      <c r="AG389" s="152"/>
      <c r="AH389" s="152"/>
      <c r="AI389" s="152"/>
      <c r="AJ389" s="347"/>
      <c r="AK389" s="152"/>
      <c r="AL389" s="152"/>
      <c r="AM389" s="295"/>
      <c r="AN389" s="228"/>
      <c r="AO389" s="228"/>
      <c r="AP389" s="228"/>
      <c r="AQ389" s="228"/>
      <c r="AR389" s="228"/>
      <c r="AS389" s="348"/>
      <c r="AT389" s="264">
        <f t="shared" si="309"/>
        <v>0</v>
      </c>
      <c r="AU389" s="259"/>
      <c r="AV389" s="265">
        <f t="shared" si="310"/>
        <v>0</v>
      </c>
      <c r="AX389" s="265">
        <f t="shared" si="314"/>
        <v>0</v>
      </c>
      <c r="AZ389" s="492">
        <f t="shared" si="311"/>
        <v>0</v>
      </c>
      <c r="BB389" s="492">
        <f t="shared" si="312"/>
        <v>0</v>
      </c>
      <c r="BD389" s="265">
        <f t="shared" si="315"/>
        <v>0</v>
      </c>
      <c r="BE389" s="105"/>
      <c r="BF389" s="105"/>
      <c r="BG389" s="105"/>
      <c r="BH389" s="105"/>
      <c r="BI389" s="105"/>
      <c r="BJ389" s="105"/>
    </row>
    <row r="390" spans="2:62" ht="20.100000000000001" hidden="1" customHeight="1" outlineLevel="1">
      <c r="B390" s="100"/>
      <c r="C390" s="908"/>
      <c r="D390" s="909"/>
      <c r="E390" s="909"/>
      <c r="F390" s="910"/>
      <c r="G390" s="890"/>
      <c r="H390" s="891"/>
      <c r="I390" s="152"/>
      <c r="J390" s="152"/>
      <c r="K390" s="152"/>
      <c r="L390" s="152"/>
      <c r="M390" s="152"/>
      <c r="N390" s="152"/>
      <c r="O390" s="152"/>
      <c r="P390" s="153"/>
      <c r="Q390" s="153"/>
      <c r="R390" s="156">
        <f t="shared" si="305"/>
        <v>0</v>
      </c>
      <c r="S390" s="156">
        <f t="shared" si="306"/>
        <v>0</v>
      </c>
      <c r="U390" s="157">
        <f t="shared" si="313"/>
        <v>0</v>
      </c>
      <c r="W390" s="152"/>
      <c r="X390" s="152"/>
      <c r="Y390" s="152"/>
      <c r="Z390" s="152"/>
      <c r="AA390" s="152"/>
      <c r="AB390" s="152"/>
      <c r="AC390" s="347"/>
      <c r="AD390" s="152"/>
      <c r="AE390" s="152"/>
      <c r="AF390" s="152"/>
      <c r="AG390" s="152"/>
      <c r="AH390" s="152"/>
      <c r="AI390" s="152"/>
      <c r="AJ390" s="347"/>
      <c r="AK390" s="152"/>
      <c r="AL390" s="152"/>
      <c r="AM390" s="295"/>
      <c r="AN390" s="228"/>
      <c r="AO390" s="228"/>
      <c r="AP390" s="228"/>
      <c r="AQ390" s="228"/>
      <c r="AR390" s="228"/>
      <c r="AS390" s="348"/>
      <c r="AT390" s="264">
        <f t="shared" si="309"/>
        <v>0</v>
      </c>
      <c r="AU390" s="259"/>
      <c r="AV390" s="265">
        <f t="shared" si="310"/>
        <v>0</v>
      </c>
      <c r="AX390" s="265">
        <f t="shared" si="314"/>
        <v>0</v>
      </c>
      <c r="AZ390" s="492">
        <f t="shared" si="311"/>
        <v>0</v>
      </c>
      <c r="BB390" s="492">
        <f t="shared" si="312"/>
        <v>0</v>
      </c>
      <c r="BD390" s="265">
        <f t="shared" si="315"/>
        <v>0</v>
      </c>
      <c r="BE390" s="105"/>
      <c r="BF390" s="105"/>
      <c r="BG390" s="105"/>
      <c r="BH390" s="105"/>
      <c r="BI390" s="105"/>
      <c r="BJ390" s="105"/>
    </row>
    <row r="391" spans="2:62" ht="20.100000000000001" hidden="1" customHeight="1" outlineLevel="1">
      <c r="B391" s="100"/>
      <c r="C391" s="908"/>
      <c r="D391" s="909"/>
      <c r="E391" s="909"/>
      <c r="F391" s="910"/>
      <c r="G391" s="890"/>
      <c r="H391" s="891"/>
      <c r="I391" s="152"/>
      <c r="J391" s="152"/>
      <c r="K391" s="152"/>
      <c r="L391" s="152"/>
      <c r="M391" s="152"/>
      <c r="N391" s="152"/>
      <c r="O391" s="152"/>
      <c r="P391" s="153"/>
      <c r="Q391" s="153"/>
      <c r="R391" s="156">
        <f t="shared" si="305"/>
        <v>0</v>
      </c>
      <c r="S391" s="156">
        <f t="shared" si="306"/>
        <v>0</v>
      </c>
      <c r="U391" s="157">
        <f t="shared" si="313"/>
        <v>0</v>
      </c>
      <c r="W391" s="152"/>
      <c r="X391" s="152"/>
      <c r="Y391" s="152"/>
      <c r="Z391" s="152"/>
      <c r="AA391" s="152"/>
      <c r="AB391" s="152"/>
      <c r="AC391" s="347"/>
      <c r="AD391" s="152"/>
      <c r="AE391" s="152"/>
      <c r="AF391" s="152"/>
      <c r="AG391" s="152"/>
      <c r="AH391" s="152"/>
      <c r="AI391" s="152"/>
      <c r="AJ391" s="347"/>
      <c r="AK391" s="152"/>
      <c r="AL391" s="152"/>
      <c r="AM391" s="295"/>
      <c r="AN391" s="228"/>
      <c r="AO391" s="228"/>
      <c r="AP391" s="228"/>
      <c r="AQ391" s="228"/>
      <c r="AR391" s="228"/>
      <c r="AS391" s="348"/>
      <c r="AT391" s="264">
        <f t="shared" si="309"/>
        <v>0</v>
      </c>
      <c r="AU391" s="259"/>
      <c r="AV391" s="265">
        <f t="shared" si="310"/>
        <v>0</v>
      </c>
      <c r="AX391" s="265">
        <f t="shared" si="314"/>
        <v>0</v>
      </c>
      <c r="AZ391" s="492">
        <f t="shared" si="311"/>
        <v>0</v>
      </c>
      <c r="BB391" s="492">
        <f t="shared" si="312"/>
        <v>0</v>
      </c>
      <c r="BD391" s="265">
        <f t="shared" si="315"/>
        <v>0</v>
      </c>
      <c r="BE391" s="105"/>
      <c r="BF391" s="105"/>
      <c r="BG391" s="105"/>
      <c r="BH391" s="105"/>
      <c r="BI391" s="105"/>
      <c r="BJ391" s="105"/>
    </row>
    <row r="392" spans="2:62" ht="20.100000000000001" hidden="1" customHeight="1" outlineLevel="1">
      <c r="B392" s="100"/>
      <c r="C392" s="908"/>
      <c r="D392" s="909"/>
      <c r="E392" s="909"/>
      <c r="F392" s="910"/>
      <c r="G392" s="890"/>
      <c r="H392" s="891"/>
      <c r="I392" s="152"/>
      <c r="J392" s="152"/>
      <c r="K392" s="152"/>
      <c r="L392" s="152"/>
      <c r="M392" s="152"/>
      <c r="N392" s="152"/>
      <c r="O392" s="152"/>
      <c r="P392" s="153"/>
      <c r="Q392" s="153"/>
      <c r="R392" s="156">
        <f t="shared" si="305"/>
        <v>0</v>
      </c>
      <c r="S392" s="156">
        <f t="shared" si="306"/>
        <v>0</v>
      </c>
      <c r="U392" s="157">
        <f t="shared" si="313"/>
        <v>0</v>
      </c>
      <c r="W392" s="152"/>
      <c r="X392" s="152"/>
      <c r="Y392" s="152"/>
      <c r="Z392" s="152"/>
      <c r="AA392" s="152"/>
      <c r="AB392" s="152"/>
      <c r="AC392" s="347"/>
      <c r="AD392" s="152"/>
      <c r="AE392" s="152"/>
      <c r="AF392" s="152"/>
      <c r="AG392" s="152"/>
      <c r="AH392" s="152"/>
      <c r="AI392" s="152"/>
      <c r="AJ392" s="347"/>
      <c r="AK392" s="152"/>
      <c r="AL392" s="152"/>
      <c r="AM392" s="295"/>
      <c r="AN392" s="228"/>
      <c r="AO392" s="228"/>
      <c r="AP392" s="228"/>
      <c r="AQ392" s="228"/>
      <c r="AR392" s="228"/>
      <c r="AS392" s="348"/>
      <c r="AT392" s="264">
        <f t="shared" si="309"/>
        <v>0</v>
      </c>
      <c r="AU392" s="259"/>
      <c r="AV392" s="265">
        <f t="shared" si="310"/>
        <v>0</v>
      </c>
      <c r="AX392" s="265">
        <f t="shared" si="314"/>
        <v>0</v>
      </c>
      <c r="AZ392" s="492">
        <f t="shared" si="311"/>
        <v>0</v>
      </c>
      <c r="BB392" s="492">
        <f t="shared" si="312"/>
        <v>0</v>
      </c>
      <c r="BD392" s="265">
        <f t="shared" si="315"/>
        <v>0</v>
      </c>
      <c r="BE392" s="105"/>
      <c r="BF392" s="105"/>
      <c r="BG392" s="105"/>
      <c r="BH392" s="105"/>
      <c r="BI392" s="105"/>
      <c r="BJ392" s="105"/>
    </row>
    <row r="393" spans="2:62" ht="20.100000000000001" hidden="1" customHeight="1" outlineLevel="1">
      <c r="B393" s="100"/>
      <c r="C393" s="908"/>
      <c r="D393" s="909"/>
      <c r="E393" s="909"/>
      <c r="F393" s="910"/>
      <c r="G393" s="890"/>
      <c r="H393" s="891"/>
      <c r="I393" s="152"/>
      <c r="J393" s="152"/>
      <c r="K393" s="152"/>
      <c r="L393" s="152"/>
      <c r="M393" s="152"/>
      <c r="N393" s="152"/>
      <c r="O393" s="152"/>
      <c r="P393" s="153"/>
      <c r="Q393" s="153"/>
      <c r="R393" s="156">
        <f t="shared" si="305"/>
        <v>0</v>
      </c>
      <c r="S393" s="156">
        <f t="shared" si="306"/>
        <v>0</v>
      </c>
      <c r="U393" s="157">
        <f t="shared" si="313"/>
        <v>0</v>
      </c>
      <c r="W393" s="152"/>
      <c r="X393" s="152"/>
      <c r="Y393" s="152"/>
      <c r="Z393" s="152"/>
      <c r="AA393" s="152"/>
      <c r="AB393" s="152"/>
      <c r="AC393" s="347"/>
      <c r="AD393" s="152"/>
      <c r="AE393" s="152"/>
      <c r="AF393" s="152"/>
      <c r="AG393" s="152"/>
      <c r="AH393" s="152"/>
      <c r="AI393" s="152"/>
      <c r="AJ393" s="347"/>
      <c r="AK393" s="152"/>
      <c r="AL393" s="152"/>
      <c r="AM393" s="295"/>
      <c r="AN393" s="228"/>
      <c r="AO393" s="228"/>
      <c r="AP393" s="228"/>
      <c r="AQ393" s="228"/>
      <c r="AR393" s="228"/>
      <c r="AS393" s="348"/>
      <c r="AT393" s="264">
        <f t="shared" si="309"/>
        <v>0</v>
      </c>
      <c r="AU393" s="259"/>
      <c r="AV393" s="265">
        <f t="shared" si="310"/>
        <v>0</v>
      </c>
      <c r="AX393" s="265">
        <f t="shared" si="314"/>
        <v>0</v>
      </c>
      <c r="AZ393" s="492">
        <f t="shared" si="311"/>
        <v>0</v>
      </c>
      <c r="BB393" s="492">
        <f t="shared" si="312"/>
        <v>0</v>
      </c>
      <c r="BD393" s="265">
        <f t="shared" si="315"/>
        <v>0</v>
      </c>
      <c r="BE393" s="105"/>
      <c r="BF393" s="105"/>
      <c r="BG393" s="105"/>
      <c r="BH393" s="105"/>
      <c r="BI393" s="105"/>
      <c r="BJ393" s="105"/>
    </row>
    <row r="394" spans="2:62" ht="20.100000000000001" hidden="1" customHeight="1" outlineLevel="1">
      <c r="B394" s="100"/>
      <c r="C394" s="908"/>
      <c r="D394" s="909"/>
      <c r="E394" s="909"/>
      <c r="F394" s="910"/>
      <c r="G394" s="890"/>
      <c r="H394" s="891"/>
      <c r="I394" s="152"/>
      <c r="J394" s="152"/>
      <c r="K394" s="152"/>
      <c r="L394" s="152"/>
      <c r="M394" s="152"/>
      <c r="N394" s="152"/>
      <c r="O394" s="152"/>
      <c r="P394" s="153"/>
      <c r="Q394" s="153"/>
      <c r="R394" s="156">
        <f t="shared" si="305"/>
        <v>0</v>
      </c>
      <c r="S394" s="156">
        <f t="shared" si="306"/>
        <v>0</v>
      </c>
      <c r="U394" s="157">
        <f t="shared" si="313"/>
        <v>0</v>
      </c>
      <c r="W394" s="152"/>
      <c r="X394" s="152"/>
      <c r="Y394" s="152"/>
      <c r="Z394" s="152"/>
      <c r="AA394" s="152"/>
      <c r="AB394" s="152"/>
      <c r="AC394" s="347"/>
      <c r="AD394" s="152"/>
      <c r="AE394" s="152"/>
      <c r="AF394" s="152"/>
      <c r="AG394" s="152"/>
      <c r="AH394" s="152"/>
      <c r="AI394" s="152"/>
      <c r="AJ394" s="347"/>
      <c r="AK394" s="152"/>
      <c r="AL394" s="152"/>
      <c r="AM394" s="295"/>
      <c r="AN394" s="228"/>
      <c r="AO394" s="228"/>
      <c r="AP394" s="228"/>
      <c r="AQ394" s="228"/>
      <c r="AR394" s="228"/>
      <c r="AS394" s="348"/>
      <c r="AT394" s="264">
        <f t="shared" si="309"/>
        <v>0</v>
      </c>
      <c r="AU394" s="259"/>
      <c r="AV394" s="265">
        <f t="shared" si="310"/>
        <v>0</v>
      </c>
      <c r="AX394" s="265">
        <f t="shared" si="314"/>
        <v>0</v>
      </c>
      <c r="AZ394" s="492">
        <f t="shared" si="311"/>
        <v>0</v>
      </c>
      <c r="BB394" s="492">
        <f t="shared" si="312"/>
        <v>0</v>
      </c>
      <c r="BD394" s="265">
        <f t="shared" si="315"/>
        <v>0</v>
      </c>
      <c r="BE394" s="105"/>
      <c r="BF394" s="105"/>
      <c r="BG394" s="105"/>
      <c r="BH394" s="105"/>
      <c r="BI394" s="105"/>
      <c r="BJ394" s="105"/>
    </row>
    <row r="395" spans="2:62" ht="20.100000000000001" hidden="1" customHeight="1" outlineLevel="1">
      <c r="B395" s="100"/>
      <c r="C395" s="908"/>
      <c r="D395" s="909"/>
      <c r="E395" s="909"/>
      <c r="F395" s="910"/>
      <c r="G395" s="890"/>
      <c r="H395" s="891"/>
      <c r="I395" s="152"/>
      <c r="J395" s="152"/>
      <c r="K395" s="152"/>
      <c r="L395" s="152"/>
      <c r="M395" s="152"/>
      <c r="N395" s="152"/>
      <c r="O395" s="152"/>
      <c r="P395" s="153"/>
      <c r="Q395" s="153"/>
      <c r="R395" s="156">
        <f t="shared" si="305"/>
        <v>0</v>
      </c>
      <c r="S395" s="156">
        <f t="shared" si="306"/>
        <v>0</v>
      </c>
      <c r="U395" s="157">
        <f t="shared" si="313"/>
        <v>0</v>
      </c>
      <c r="W395" s="152"/>
      <c r="X395" s="152"/>
      <c r="Y395" s="152"/>
      <c r="Z395" s="152"/>
      <c r="AA395" s="152"/>
      <c r="AB395" s="152"/>
      <c r="AC395" s="347"/>
      <c r="AD395" s="152"/>
      <c r="AE395" s="152"/>
      <c r="AF395" s="152"/>
      <c r="AG395" s="152"/>
      <c r="AH395" s="152"/>
      <c r="AI395" s="152"/>
      <c r="AJ395" s="347"/>
      <c r="AK395" s="152"/>
      <c r="AL395" s="152"/>
      <c r="AM395" s="295"/>
      <c r="AN395" s="228"/>
      <c r="AO395" s="228"/>
      <c r="AP395" s="228"/>
      <c r="AQ395" s="228"/>
      <c r="AR395" s="228"/>
      <c r="AS395" s="348"/>
      <c r="AT395" s="264">
        <f t="shared" si="309"/>
        <v>0</v>
      </c>
      <c r="AU395" s="259"/>
      <c r="AV395" s="265">
        <f t="shared" si="310"/>
        <v>0</v>
      </c>
      <c r="AX395" s="265">
        <f t="shared" si="314"/>
        <v>0</v>
      </c>
      <c r="AZ395" s="492">
        <f t="shared" si="311"/>
        <v>0</v>
      </c>
      <c r="BB395" s="492">
        <f t="shared" si="312"/>
        <v>0</v>
      </c>
      <c r="BD395" s="265">
        <f t="shared" si="315"/>
        <v>0</v>
      </c>
      <c r="BE395" s="105"/>
      <c r="BF395" s="105"/>
      <c r="BG395" s="105"/>
      <c r="BH395" s="105"/>
      <c r="BI395" s="105"/>
      <c r="BJ395" s="105"/>
    </row>
    <row r="396" spans="2:62" ht="20.100000000000001" hidden="1" customHeight="1" outlineLevel="1">
      <c r="B396" s="100"/>
      <c r="C396" s="908"/>
      <c r="D396" s="909"/>
      <c r="E396" s="909"/>
      <c r="F396" s="910"/>
      <c r="G396" s="890"/>
      <c r="H396" s="891"/>
      <c r="I396" s="152"/>
      <c r="J396" s="152"/>
      <c r="K396" s="152"/>
      <c r="L396" s="152"/>
      <c r="M396" s="152"/>
      <c r="N396" s="152"/>
      <c r="O396" s="152"/>
      <c r="P396" s="153"/>
      <c r="Q396" s="153"/>
      <c r="R396" s="156">
        <f t="shared" si="305"/>
        <v>0</v>
      </c>
      <c r="S396" s="156">
        <f t="shared" si="306"/>
        <v>0</v>
      </c>
      <c r="U396" s="157">
        <f t="shared" si="313"/>
        <v>0</v>
      </c>
      <c r="W396" s="152"/>
      <c r="X396" s="152"/>
      <c r="Y396" s="152"/>
      <c r="Z396" s="152"/>
      <c r="AA396" s="152"/>
      <c r="AB396" s="152"/>
      <c r="AC396" s="347"/>
      <c r="AD396" s="152"/>
      <c r="AE396" s="152"/>
      <c r="AF396" s="152"/>
      <c r="AG396" s="152"/>
      <c r="AH396" s="152"/>
      <c r="AI396" s="152"/>
      <c r="AJ396" s="347"/>
      <c r="AK396" s="152"/>
      <c r="AL396" s="152"/>
      <c r="AM396" s="295"/>
      <c r="AN396" s="228"/>
      <c r="AO396" s="228"/>
      <c r="AP396" s="228"/>
      <c r="AQ396" s="228"/>
      <c r="AR396" s="228"/>
      <c r="AS396" s="348"/>
      <c r="AT396" s="264">
        <f t="shared" si="309"/>
        <v>0</v>
      </c>
      <c r="AU396" s="259"/>
      <c r="AV396" s="265">
        <f t="shared" si="310"/>
        <v>0</v>
      </c>
      <c r="AX396" s="265">
        <f t="shared" si="314"/>
        <v>0</v>
      </c>
      <c r="AZ396" s="492">
        <f t="shared" si="311"/>
        <v>0</v>
      </c>
      <c r="BB396" s="492">
        <f t="shared" si="312"/>
        <v>0</v>
      </c>
      <c r="BD396" s="265">
        <f t="shared" si="315"/>
        <v>0</v>
      </c>
      <c r="BE396" s="105"/>
      <c r="BF396" s="105"/>
      <c r="BG396" s="105"/>
      <c r="BH396" s="105"/>
      <c r="BI396" s="105"/>
      <c r="BJ396" s="105"/>
    </row>
    <row r="397" spans="2:62" ht="20.100000000000001" hidden="1" customHeight="1" outlineLevel="1">
      <c r="B397" s="100"/>
      <c r="C397" s="908"/>
      <c r="D397" s="909"/>
      <c r="E397" s="909"/>
      <c r="F397" s="910"/>
      <c r="G397" s="890"/>
      <c r="H397" s="891"/>
      <c r="I397" s="152"/>
      <c r="J397" s="152"/>
      <c r="K397" s="152"/>
      <c r="L397" s="152"/>
      <c r="M397" s="152"/>
      <c r="N397" s="152"/>
      <c r="O397" s="152"/>
      <c r="P397" s="153"/>
      <c r="Q397" s="153"/>
      <c r="R397" s="156">
        <f t="shared" si="305"/>
        <v>0</v>
      </c>
      <c r="S397" s="156">
        <f t="shared" si="306"/>
        <v>0</v>
      </c>
      <c r="U397" s="157">
        <f t="shared" si="313"/>
        <v>0</v>
      </c>
      <c r="W397" s="152"/>
      <c r="X397" s="152"/>
      <c r="Y397" s="152"/>
      <c r="Z397" s="152"/>
      <c r="AA397" s="152"/>
      <c r="AB397" s="152"/>
      <c r="AC397" s="347"/>
      <c r="AD397" s="152"/>
      <c r="AE397" s="152"/>
      <c r="AF397" s="152"/>
      <c r="AG397" s="152"/>
      <c r="AH397" s="152"/>
      <c r="AI397" s="152"/>
      <c r="AJ397" s="347"/>
      <c r="AK397" s="152"/>
      <c r="AL397" s="152"/>
      <c r="AM397" s="295"/>
      <c r="AN397" s="228"/>
      <c r="AO397" s="228"/>
      <c r="AP397" s="228"/>
      <c r="AQ397" s="228"/>
      <c r="AR397" s="228"/>
      <c r="AS397" s="348"/>
      <c r="AT397" s="264">
        <f t="shared" si="309"/>
        <v>0</v>
      </c>
      <c r="AU397" s="259"/>
      <c r="AV397" s="265">
        <f t="shared" si="310"/>
        <v>0</v>
      </c>
      <c r="AX397" s="265">
        <f t="shared" si="314"/>
        <v>0</v>
      </c>
      <c r="AZ397" s="492">
        <f t="shared" si="311"/>
        <v>0</v>
      </c>
      <c r="BB397" s="492">
        <f t="shared" si="312"/>
        <v>0</v>
      </c>
      <c r="BD397" s="265">
        <f t="shared" si="315"/>
        <v>0</v>
      </c>
      <c r="BE397" s="105"/>
      <c r="BF397" s="105"/>
      <c r="BG397" s="105"/>
      <c r="BH397" s="105"/>
      <c r="BI397" s="105"/>
      <c r="BJ397" s="105"/>
    </row>
    <row r="398" spans="2:62" ht="20.100000000000001" hidden="1" customHeight="1" outlineLevel="1">
      <c r="B398" s="100"/>
      <c r="C398" s="908"/>
      <c r="D398" s="909"/>
      <c r="E398" s="909"/>
      <c r="F398" s="910"/>
      <c r="G398" s="890"/>
      <c r="H398" s="891"/>
      <c r="I398" s="152"/>
      <c r="J398" s="152"/>
      <c r="K398" s="152"/>
      <c r="L398" s="152"/>
      <c r="M398" s="152"/>
      <c r="N398" s="152"/>
      <c r="O398" s="152"/>
      <c r="P398" s="153"/>
      <c r="Q398" s="153"/>
      <c r="R398" s="156">
        <f t="shared" si="305"/>
        <v>0</v>
      </c>
      <c r="S398" s="156">
        <f t="shared" si="306"/>
        <v>0</v>
      </c>
      <c r="U398" s="157">
        <f t="shared" si="313"/>
        <v>0</v>
      </c>
      <c r="W398" s="152"/>
      <c r="X398" s="152"/>
      <c r="Y398" s="152"/>
      <c r="Z398" s="152"/>
      <c r="AA398" s="152"/>
      <c r="AB398" s="152"/>
      <c r="AC398" s="347"/>
      <c r="AD398" s="152"/>
      <c r="AE398" s="152"/>
      <c r="AF398" s="152"/>
      <c r="AG398" s="152"/>
      <c r="AH398" s="152"/>
      <c r="AI398" s="152"/>
      <c r="AJ398" s="347"/>
      <c r="AK398" s="152"/>
      <c r="AL398" s="152"/>
      <c r="AM398" s="295"/>
      <c r="AN398" s="228"/>
      <c r="AO398" s="228"/>
      <c r="AP398" s="228"/>
      <c r="AQ398" s="228"/>
      <c r="AR398" s="228"/>
      <c r="AS398" s="348"/>
      <c r="AT398" s="264">
        <f t="shared" si="309"/>
        <v>0</v>
      </c>
      <c r="AU398" s="259"/>
      <c r="AV398" s="265">
        <f t="shared" si="310"/>
        <v>0</v>
      </c>
      <c r="AX398" s="265">
        <f t="shared" si="314"/>
        <v>0</v>
      </c>
      <c r="AZ398" s="492">
        <f t="shared" si="311"/>
        <v>0</v>
      </c>
      <c r="BB398" s="492">
        <f t="shared" si="312"/>
        <v>0</v>
      </c>
      <c r="BD398" s="265">
        <f t="shared" si="315"/>
        <v>0</v>
      </c>
      <c r="BE398" s="105"/>
      <c r="BF398" s="105"/>
      <c r="BG398" s="105"/>
      <c r="BH398" s="105"/>
      <c r="BI398" s="105"/>
      <c r="BJ398" s="105"/>
    </row>
    <row r="399" spans="2:62" ht="20.100000000000001" hidden="1" customHeight="1" outlineLevel="1">
      <c r="B399" s="100"/>
      <c r="C399" s="908"/>
      <c r="D399" s="909"/>
      <c r="E399" s="909"/>
      <c r="F399" s="910"/>
      <c r="G399" s="890"/>
      <c r="H399" s="891"/>
      <c r="I399" s="152"/>
      <c r="J399" s="152"/>
      <c r="K399" s="152"/>
      <c r="L399" s="152"/>
      <c r="M399" s="152"/>
      <c r="N399" s="152"/>
      <c r="O399" s="152"/>
      <c r="P399" s="153"/>
      <c r="Q399" s="153"/>
      <c r="R399" s="156">
        <f t="shared" si="305"/>
        <v>0</v>
      </c>
      <c r="S399" s="156">
        <f t="shared" si="306"/>
        <v>0</v>
      </c>
      <c r="U399" s="157">
        <f t="shared" si="313"/>
        <v>0</v>
      </c>
      <c r="W399" s="152"/>
      <c r="X399" s="152"/>
      <c r="Y399" s="152"/>
      <c r="Z399" s="152"/>
      <c r="AA399" s="152"/>
      <c r="AB399" s="152"/>
      <c r="AC399" s="347"/>
      <c r="AD399" s="152"/>
      <c r="AE399" s="152"/>
      <c r="AF399" s="152"/>
      <c r="AG399" s="152"/>
      <c r="AH399" s="152"/>
      <c r="AI399" s="152"/>
      <c r="AJ399" s="347"/>
      <c r="AK399" s="152"/>
      <c r="AL399" s="152"/>
      <c r="AM399" s="295"/>
      <c r="AN399" s="228"/>
      <c r="AO399" s="228"/>
      <c r="AP399" s="228"/>
      <c r="AQ399" s="228"/>
      <c r="AR399" s="228"/>
      <c r="AS399" s="348"/>
      <c r="AT399" s="264">
        <f t="shared" si="309"/>
        <v>0</v>
      </c>
      <c r="AU399" s="259"/>
      <c r="AV399" s="265">
        <f t="shared" si="310"/>
        <v>0</v>
      </c>
      <c r="AX399" s="265">
        <f t="shared" si="314"/>
        <v>0</v>
      </c>
      <c r="AZ399" s="492">
        <f t="shared" si="311"/>
        <v>0</v>
      </c>
      <c r="BB399" s="492">
        <f t="shared" si="312"/>
        <v>0</v>
      </c>
      <c r="BD399" s="265">
        <f t="shared" si="315"/>
        <v>0</v>
      </c>
      <c r="BE399" s="105"/>
      <c r="BF399" s="105"/>
      <c r="BG399" s="105"/>
      <c r="BH399" s="105"/>
      <c r="BI399" s="105"/>
      <c r="BJ399" s="105"/>
    </row>
    <row r="400" spans="2:62" ht="20.100000000000001" hidden="1" customHeight="1" outlineLevel="1">
      <c r="B400" s="100"/>
      <c r="C400" s="908"/>
      <c r="D400" s="909"/>
      <c r="E400" s="909"/>
      <c r="F400" s="910"/>
      <c r="G400" s="890"/>
      <c r="H400" s="891"/>
      <c r="I400" s="152"/>
      <c r="J400" s="152"/>
      <c r="K400" s="152"/>
      <c r="L400" s="152"/>
      <c r="M400" s="152"/>
      <c r="N400" s="152"/>
      <c r="O400" s="152"/>
      <c r="P400" s="153"/>
      <c r="Q400" s="153"/>
      <c r="R400" s="156">
        <f t="shared" si="305"/>
        <v>0</v>
      </c>
      <c r="S400" s="156">
        <f t="shared" si="306"/>
        <v>0</v>
      </c>
      <c r="U400" s="157">
        <f t="shared" si="313"/>
        <v>0</v>
      </c>
      <c r="W400" s="152"/>
      <c r="X400" s="152"/>
      <c r="Y400" s="152"/>
      <c r="Z400" s="152"/>
      <c r="AA400" s="152"/>
      <c r="AB400" s="152"/>
      <c r="AC400" s="347"/>
      <c r="AD400" s="152"/>
      <c r="AE400" s="152"/>
      <c r="AF400" s="152"/>
      <c r="AG400" s="152"/>
      <c r="AH400" s="152"/>
      <c r="AI400" s="152"/>
      <c r="AJ400" s="347"/>
      <c r="AK400" s="152"/>
      <c r="AL400" s="152"/>
      <c r="AM400" s="295"/>
      <c r="AN400" s="228"/>
      <c r="AO400" s="228"/>
      <c r="AP400" s="228"/>
      <c r="AQ400" s="228"/>
      <c r="AR400" s="228"/>
      <c r="AS400" s="348"/>
      <c r="AT400" s="264">
        <f t="shared" si="309"/>
        <v>0</v>
      </c>
      <c r="AU400" s="259"/>
      <c r="AV400" s="265">
        <f t="shared" si="310"/>
        <v>0</v>
      </c>
      <c r="AX400" s="265">
        <f t="shared" si="314"/>
        <v>0</v>
      </c>
      <c r="AZ400" s="492">
        <f t="shared" si="311"/>
        <v>0</v>
      </c>
      <c r="BB400" s="492">
        <f t="shared" si="312"/>
        <v>0</v>
      </c>
      <c r="BD400" s="265">
        <f t="shared" si="315"/>
        <v>0</v>
      </c>
      <c r="BE400" s="105"/>
      <c r="BF400" s="105"/>
      <c r="BG400" s="105"/>
      <c r="BH400" s="105"/>
      <c r="BI400" s="105"/>
      <c r="BJ400" s="105"/>
    </row>
    <row r="401" spans="2:62" ht="20.100000000000001" hidden="1" customHeight="1" outlineLevel="1">
      <c r="B401" s="100"/>
      <c r="C401" s="908"/>
      <c r="D401" s="909"/>
      <c r="E401" s="909"/>
      <c r="F401" s="910"/>
      <c r="G401" s="890"/>
      <c r="H401" s="891"/>
      <c r="I401" s="152"/>
      <c r="J401" s="152"/>
      <c r="K401" s="152"/>
      <c r="L401" s="152"/>
      <c r="M401" s="152"/>
      <c r="N401" s="152"/>
      <c r="O401" s="152"/>
      <c r="P401" s="153"/>
      <c r="Q401" s="153"/>
      <c r="R401" s="156">
        <f t="shared" si="305"/>
        <v>0</v>
      </c>
      <c r="S401" s="156">
        <f t="shared" si="306"/>
        <v>0</v>
      </c>
      <c r="U401" s="157">
        <f t="shared" si="313"/>
        <v>0</v>
      </c>
      <c r="W401" s="152"/>
      <c r="X401" s="152"/>
      <c r="Y401" s="152"/>
      <c r="Z401" s="152"/>
      <c r="AA401" s="152"/>
      <c r="AB401" s="152"/>
      <c r="AC401" s="347"/>
      <c r="AD401" s="152"/>
      <c r="AE401" s="152"/>
      <c r="AF401" s="152"/>
      <c r="AG401" s="152"/>
      <c r="AH401" s="152"/>
      <c r="AI401" s="152"/>
      <c r="AJ401" s="347"/>
      <c r="AK401" s="152"/>
      <c r="AL401" s="152"/>
      <c r="AM401" s="295"/>
      <c r="AN401" s="228"/>
      <c r="AO401" s="228"/>
      <c r="AP401" s="228"/>
      <c r="AQ401" s="228"/>
      <c r="AR401" s="228"/>
      <c r="AS401" s="348"/>
      <c r="AT401" s="264">
        <f t="shared" si="309"/>
        <v>0</v>
      </c>
      <c r="AU401" s="259"/>
      <c r="AV401" s="265">
        <f t="shared" si="310"/>
        <v>0</v>
      </c>
      <c r="AX401" s="265">
        <f t="shared" si="314"/>
        <v>0</v>
      </c>
      <c r="AZ401" s="492">
        <f t="shared" si="311"/>
        <v>0</v>
      </c>
      <c r="BB401" s="492">
        <f t="shared" si="312"/>
        <v>0</v>
      </c>
      <c r="BD401" s="265">
        <f t="shared" si="315"/>
        <v>0</v>
      </c>
      <c r="BE401" s="105"/>
      <c r="BF401" s="105"/>
      <c r="BG401" s="105"/>
      <c r="BH401" s="105"/>
      <c r="BI401" s="105"/>
      <c r="BJ401" s="105"/>
    </row>
    <row r="402" spans="2:62" ht="9.9499999999999993" hidden="1" customHeight="1" outlineLevel="1">
      <c r="B402" s="101"/>
      <c r="C402" s="208"/>
      <c r="D402" s="208"/>
      <c r="E402" s="208"/>
      <c r="F402" s="208"/>
      <c r="G402" s="237"/>
      <c r="H402" s="207"/>
      <c r="I402" s="257"/>
      <c r="J402" s="257"/>
      <c r="K402" s="257"/>
      <c r="L402" s="257"/>
      <c r="M402" s="257"/>
      <c r="N402" s="257"/>
      <c r="O402" s="257"/>
      <c r="P402" s="256"/>
      <c r="Q402" s="102"/>
      <c r="R402" s="102"/>
      <c r="S402" s="102"/>
      <c r="U402" s="98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Z402" s="493"/>
      <c r="BE402" s="105"/>
      <c r="BF402" s="105"/>
      <c r="BG402" s="105"/>
      <c r="BH402" s="105"/>
      <c r="BI402" s="105"/>
      <c r="BJ402" s="105"/>
    </row>
    <row r="403" spans="2:62" ht="20.100000000000001" customHeight="1" collapsed="1">
      <c r="B403" s="8">
        <f>B386+1</f>
        <v>24</v>
      </c>
      <c r="C403" s="916"/>
      <c r="D403" s="917"/>
      <c r="E403" s="917"/>
      <c r="F403" s="918"/>
      <c r="G403" s="429"/>
      <c r="H403" s="206">
        <v>1</v>
      </c>
      <c r="I403" s="642">
        <f t="shared" ref="I403" si="316">$H403*SUM(I404:I418)</f>
        <v>0</v>
      </c>
      <c r="J403" s="643">
        <f t="shared" ref="J403:O403" si="317">$H403*SUM(J404:J418)</f>
        <v>0</v>
      </c>
      <c r="K403" s="644">
        <f t="shared" si="317"/>
        <v>0</v>
      </c>
      <c r="L403" s="645">
        <f t="shared" si="317"/>
        <v>0</v>
      </c>
      <c r="M403" s="645">
        <f t="shared" si="317"/>
        <v>0</v>
      </c>
      <c r="N403" s="644">
        <f t="shared" si="317"/>
        <v>0</v>
      </c>
      <c r="O403" s="642">
        <f t="shared" si="317"/>
        <v>0</v>
      </c>
      <c r="P403" s="209">
        <f t="shared" ref="P403:Q403" si="318">$H403*SUM(P404:P418)</f>
        <v>0</v>
      </c>
      <c r="Q403" s="210">
        <f t="shared" si="318"/>
        <v>0</v>
      </c>
      <c r="R403" s="136">
        <f t="shared" ref="R403:R418" si="319">P403*(1+Gewinn)*(1+SicherheitAngebot)</f>
        <v>0</v>
      </c>
      <c r="S403" s="137">
        <f t="shared" ref="S403:S418" si="320">Q403*(1+MGKZ)*(1+Gewinn)*(1+SicherheitAngebot)</f>
        <v>0</v>
      </c>
      <c r="U403" s="10">
        <f>I403*$I$7+J403*$J$7+K403*$K$7+L403*$L$7+M403*$M$7+N403*$N$7+O403*$O$7+R403+S403</f>
        <v>0</v>
      </c>
      <c r="W403" s="646">
        <f t="shared" ref="W403:AB403" si="321">$H403*SUM(W404:W418)</f>
        <v>0</v>
      </c>
      <c r="X403" s="647">
        <f t="shared" si="321"/>
        <v>0</v>
      </c>
      <c r="Y403" s="648">
        <f t="shared" si="321"/>
        <v>0</v>
      </c>
      <c r="Z403" s="649">
        <f t="shared" si="321"/>
        <v>0</v>
      </c>
      <c r="AA403" s="648">
        <f t="shared" si="321"/>
        <v>0</v>
      </c>
      <c r="AB403" s="646">
        <f t="shared" si="321"/>
        <v>0</v>
      </c>
      <c r="AC403" s="258"/>
      <c r="AD403" s="646">
        <f t="shared" ref="AD403:AM403" si="322">$H403*SUM(AD404:AD418)</f>
        <v>0</v>
      </c>
      <c r="AE403" s="647">
        <f t="shared" si="322"/>
        <v>0</v>
      </c>
      <c r="AF403" s="648">
        <f t="shared" si="322"/>
        <v>0</v>
      </c>
      <c r="AG403" s="649">
        <f t="shared" si="322"/>
        <v>0</v>
      </c>
      <c r="AH403" s="648">
        <f t="shared" si="322"/>
        <v>0</v>
      </c>
      <c r="AI403" s="646">
        <f t="shared" si="322"/>
        <v>0</v>
      </c>
      <c r="AJ403" s="258"/>
      <c r="AK403" s="653">
        <f t="shared" si="322"/>
        <v>0</v>
      </c>
      <c r="AL403" s="653">
        <f t="shared" si="322"/>
        <v>0</v>
      </c>
      <c r="AM403" s="653">
        <f t="shared" si="322"/>
        <v>0</v>
      </c>
      <c r="AN403" s="227">
        <f>$H403*SUM(AN404:AN418)*(1+Gewinn)*(1+SicherheitAngebot)</f>
        <v>0</v>
      </c>
      <c r="AO403" s="227">
        <f>$H403*SUM(AO404:AO418)*(1+Gewinn)*(1+SicherheitAngebot)</f>
        <v>0</v>
      </c>
      <c r="AP403" s="227">
        <f>$H403*SUM(AP404:AP418)*(1+Gewinn)*(1+SicherheitAngebot)</f>
        <v>0</v>
      </c>
      <c r="AQ403" s="227">
        <f>$H403*SUM(AQ404:AQ418)*(1+Gewinn)*(1+SicherheitAngebot)</f>
        <v>0</v>
      </c>
      <c r="AR403" s="227">
        <f>$H403*SUM(AR404:AR418)*(1+Gewinn)*(1+SicherheitAngebot)</f>
        <v>0</v>
      </c>
      <c r="AS403" s="262"/>
      <c r="AT403" s="263">
        <f t="shared" si="309"/>
        <v>0</v>
      </c>
      <c r="AU403" s="259"/>
      <c r="AV403" s="491">
        <f>AK403*$AK$7+AL403*$AL$7+AM403*$AM$7+SUM(AN403:AR403)+AT403/Zuschläge_IBN+AT403</f>
        <v>0</v>
      </c>
      <c r="AX403" s="685">
        <f>U403+AV403</f>
        <v>0</v>
      </c>
      <c r="AZ403" s="490">
        <f>IF(H403&gt;0,U403/(1+SicherheitAngebot)*(1+Sicherheit),0)</f>
        <v>0</v>
      </c>
      <c r="BB403" s="490">
        <f>IF(H403&gt;0,AV403/(1+SicherheitAngebot)*(1+Sicherheit),0)</f>
        <v>0</v>
      </c>
      <c r="BD403" s="490">
        <f>AZ403+BB403</f>
        <v>0</v>
      </c>
      <c r="BE403" s="105"/>
      <c r="BF403" s="105"/>
      <c r="BG403" s="105"/>
      <c r="BH403" s="105"/>
      <c r="BI403" s="105"/>
      <c r="BJ403" s="105"/>
    </row>
    <row r="404" spans="2:62" ht="20.100000000000001" hidden="1" customHeight="1" outlineLevel="1">
      <c r="B404" s="99"/>
      <c r="C404" s="908"/>
      <c r="D404" s="909"/>
      <c r="E404" s="909"/>
      <c r="F404" s="910"/>
      <c r="G404" s="890"/>
      <c r="H404" s="901"/>
      <c r="I404" s="152"/>
      <c r="J404" s="152"/>
      <c r="K404" s="152"/>
      <c r="L404" s="152"/>
      <c r="M404" s="152"/>
      <c r="N404" s="152"/>
      <c r="O404" s="152"/>
      <c r="P404" s="153"/>
      <c r="Q404" s="153"/>
      <c r="R404" s="156">
        <f t="shared" si="319"/>
        <v>0</v>
      </c>
      <c r="S404" s="156">
        <f t="shared" si="320"/>
        <v>0</v>
      </c>
      <c r="U404" s="157">
        <f>I404*$I$7+J404*$J$7+K404*$K$7+L404*$L$7+M404*$M$7+N404*$N$7+O404*$O$7+R404+S404</f>
        <v>0</v>
      </c>
      <c r="W404" s="152"/>
      <c r="X404" s="152"/>
      <c r="Y404" s="152"/>
      <c r="Z404" s="152"/>
      <c r="AA404" s="152"/>
      <c r="AB404" s="152"/>
      <c r="AC404" s="347"/>
      <c r="AD404" s="152"/>
      <c r="AE404" s="152"/>
      <c r="AF404" s="152"/>
      <c r="AG404" s="152"/>
      <c r="AH404" s="152"/>
      <c r="AI404" s="152"/>
      <c r="AJ404" s="347"/>
      <c r="AK404" s="152"/>
      <c r="AL404" s="152"/>
      <c r="AM404" s="295"/>
      <c r="AN404" s="228"/>
      <c r="AO404" s="228"/>
      <c r="AP404" s="228"/>
      <c r="AQ404" s="228"/>
      <c r="AR404" s="228"/>
      <c r="AS404" s="348"/>
      <c r="AT404" s="264">
        <f t="shared" si="309"/>
        <v>0</v>
      </c>
      <c r="AU404" s="259"/>
      <c r="AV404" s="265">
        <f t="shared" ref="AV404:AV418" si="323">AK404*$AK$7+AL404*$AL$7+AM404*$AM$7+SUM(AN404:AR404)*(1+Gewinn)*(1+SicherheitAngebot)+AT404/Zuschläge_IBN+AT404</f>
        <v>0</v>
      </c>
      <c r="AX404" s="265">
        <f>U404+AV404</f>
        <v>0</v>
      </c>
      <c r="AZ404" s="492">
        <f t="shared" ref="AZ404:AZ418" si="324">U404/(1+SicherheitAngebot)*(1+Sicherheit)</f>
        <v>0</v>
      </c>
      <c r="BB404" s="492">
        <f t="shared" ref="BB404:BB418" si="325">AV404/(1+SicherheitAngebot)*(1+Sicherheit)</f>
        <v>0</v>
      </c>
      <c r="BD404" s="265">
        <f>AZ404+BB404</f>
        <v>0</v>
      </c>
      <c r="BE404" s="105"/>
      <c r="BF404" s="105"/>
      <c r="BG404" s="105"/>
      <c r="BH404" s="105"/>
      <c r="BI404" s="105"/>
      <c r="BJ404" s="105"/>
    </row>
    <row r="405" spans="2:62" ht="20.100000000000001" hidden="1" customHeight="1" outlineLevel="1">
      <c r="B405" s="100"/>
      <c r="C405" s="908"/>
      <c r="D405" s="909"/>
      <c r="E405" s="909"/>
      <c r="F405" s="910"/>
      <c r="G405" s="890"/>
      <c r="H405" s="891"/>
      <c r="I405" s="152"/>
      <c r="J405" s="152"/>
      <c r="K405" s="152"/>
      <c r="L405" s="152"/>
      <c r="M405" s="152"/>
      <c r="N405" s="152"/>
      <c r="O405" s="152"/>
      <c r="P405" s="153"/>
      <c r="Q405" s="153"/>
      <c r="R405" s="156">
        <f t="shared" si="319"/>
        <v>0</v>
      </c>
      <c r="S405" s="156">
        <f t="shared" si="320"/>
        <v>0</v>
      </c>
      <c r="U405" s="157">
        <f t="shared" ref="U405:U418" si="326">I405*$I$7+J405*$J$7+K405*$K$7+L405*$L$7+M405*$M$7+N405*$N$7+O405*$O$7+R405+S405</f>
        <v>0</v>
      </c>
      <c r="W405" s="152"/>
      <c r="X405" s="152"/>
      <c r="Y405" s="152"/>
      <c r="Z405" s="152"/>
      <c r="AA405" s="152"/>
      <c r="AB405" s="152"/>
      <c r="AC405" s="347"/>
      <c r="AD405" s="152"/>
      <c r="AE405" s="152"/>
      <c r="AF405" s="152"/>
      <c r="AG405" s="152"/>
      <c r="AH405" s="152"/>
      <c r="AI405" s="152"/>
      <c r="AJ405" s="347"/>
      <c r="AK405" s="152"/>
      <c r="AL405" s="152"/>
      <c r="AM405" s="295"/>
      <c r="AN405" s="228"/>
      <c r="AO405" s="228"/>
      <c r="AP405" s="228"/>
      <c r="AQ405" s="228"/>
      <c r="AR405" s="228"/>
      <c r="AS405" s="348"/>
      <c r="AT405" s="264">
        <f t="shared" si="309"/>
        <v>0</v>
      </c>
      <c r="AU405" s="259"/>
      <c r="AV405" s="265">
        <f t="shared" si="323"/>
        <v>0</v>
      </c>
      <c r="AX405" s="265">
        <f t="shared" ref="AX405:AX418" si="327">U405+AV405</f>
        <v>0</v>
      </c>
      <c r="AZ405" s="492">
        <f t="shared" si="324"/>
        <v>0</v>
      </c>
      <c r="BB405" s="492">
        <f t="shared" si="325"/>
        <v>0</v>
      </c>
      <c r="BD405" s="265">
        <f t="shared" ref="BD405:BD418" si="328">AZ405+BB405</f>
        <v>0</v>
      </c>
      <c r="BE405" s="105"/>
      <c r="BF405" s="105"/>
      <c r="BG405" s="105"/>
      <c r="BH405" s="105"/>
      <c r="BI405" s="105"/>
      <c r="BJ405" s="105"/>
    </row>
    <row r="406" spans="2:62" ht="20.100000000000001" hidden="1" customHeight="1" outlineLevel="1">
      <c r="B406" s="100"/>
      <c r="C406" s="908"/>
      <c r="D406" s="909"/>
      <c r="E406" s="909"/>
      <c r="F406" s="910"/>
      <c r="G406" s="890"/>
      <c r="H406" s="891"/>
      <c r="I406" s="152"/>
      <c r="J406" s="152"/>
      <c r="K406" s="152"/>
      <c r="L406" s="152"/>
      <c r="M406" s="152"/>
      <c r="N406" s="152"/>
      <c r="O406" s="152"/>
      <c r="P406" s="153"/>
      <c r="Q406" s="153"/>
      <c r="R406" s="156">
        <f t="shared" si="319"/>
        <v>0</v>
      </c>
      <c r="S406" s="156">
        <f t="shared" si="320"/>
        <v>0</v>
      </c>
      <c r="U406" s="157">
        <f t="shared" si="326"/>
        <v>0</v>
      </c>
      <c r="W406" s="152"/>
      <c r="X406" s="152"/>
      <c r="Y406" s="152"/>
      <c r="Z406" s="152"/>
      <c r="AA406" s="152"/>
      <c r="AB406" s="152"/>
      <c r="AC406" s="347"/>
      <c r="AD406" s="152"/>
      <c r="AE406" s="152"/>
      <c r="AF406" s="152"/>
      <c r="AG406" s="152"/>
      <c r="AH406" s="152"/>
      <c r="AI406" s="152"/>
      <c r="AJ406" s="347"/>
      <c r="AK406" s="152"/>
      <c r="AL406" s="152"/>
      <c r="AM406" s="295"/>
      <c r="AN406" s="228"/>
      <c r="AO406" s="228"/>
      <c r="AP406" s="228"/>
      <c r="AQ406" s="228"/>
      <c r="AR406" s="228"/>
      <c r="AS406" s="348"/>
      <c r="AT406" s="264">
        <f t="shared" si="309"/>
        <v>0</v>
      </c>
      <c r="AU406" s="259"/>
      <c r="AV406" s="265">
        <f t="shared" si="323"/>
        <v>0</v>
      </c>
      <c r="AX406" s="265">
        <f t="shared" si="327"/>
        <v>0</v>
      </c>
      <c r="AZ406" s="492">
        <f t="shared" si="324"/>
        <v>0</v>
      </c>
      <c r="BB406" s="492">
        <f t="shared" si="325"/>
        <v>0</v>
      </c>
      <c r="BD406" s="265">
        <f t="shared" si="328"/>
        <v>0</v>
      </c>
      <c r="BE406" s="105"/>
      <c r="BF406" s="105"/>
      <c r="BG406" s="105"/>
      <c r="BH406" s="105"/>
      <c r="BI406" s="105"/>
      <c r="BJ406" s="105"/>
    </row>
    <row r="407" spans="2:62" ht="20.100000000000001" hidden="1" customHeight="1" outlineLevel="1">
      <c r="B407" s="100"/>
      <c r="C407" s="908"/>
      <c r="D407" s="909"/>
      <c r="E407" s="909"/>
      <c r="F407" s="910"/>
      <c r="G407" s="890"/>
      <c r="H407" s="891"/>
      <c r="I407" s="152"/>
      <c r="J407" s="152"/>
      <c r="K407" s="152"/>
      <c r="L407" s="152"/>
      <c r="M407" s="152"/>
      <c r="N407" s="152"/>
      <c r="O407" s="152"/>
      <c r="P407" s="153"/>
      <c r="Q407" s="153"/>
      <c r="R407" s="156">
        <f t="shared" si="319"/>
        <v>0</v>
      </c>
      <c r="S407" s="156">
        <f t="shared" si="320"/>
        <v>0</v>
      </c>
      <c r="U407" s="157">
        <f t="shared" si="326"/>
        <v>0</v>
      </c>
      <c r="W407" s="152"/>
      <c r="X407" s="152"/>
      <c r="Y407" s="152"/>
      <c r="Z407" s="152"/>
      <c r="AA407" s="152"/>
      <c r="AB407" s="152"/>
      <c r="AC407" s="347"/>
      <c r="AD407" s="152"/>
      <c r="AE407" s="152"/>
      <c r="AF407" s="152"/>
      <c r="AG407" s="152"/>
      <c r="AH407" s="152"/>
      <c r="AI407" s="152"/>
      <c r="AJ407" s="347"/>
      <c r="AK407" s="152"/>
      <c r="AL407" s="152"/>
      <c r="AM407" s="295"/>
      <c r="AN407" s="228"/>
      <c r="AO407" s="228"/>
      <c r="AP407" s="228"/>
      <c r="AQ407" s="228"/>
      <c r="AR407" s="228"/>
      <c r="AS407" s="348"/>
      <c r="AT407" s="264">
        <f t="shared" si="309"/>
        <v>0</v>
      </c>
      <c r="AU407" s="259"/>
      <c r="AV407" s="265">
        <f t="shared" si="323"/>
        <v>0</v>
      </c>
      <c r="AX407" s="265">
        <f t="shared" si="327"/>
        <v>0</v>
      </c>
      <c r="AZ407" s="492">
        <f t="shared" si="324"/>
        <v>0</v>
      </c>
      <c r="BB407" s="492">
        <f t="shared" si="325"/>
        <v>0</v>
      </c>
      <c r="BD407" s="265">
        <f t="shared" si="328"/>
        <v>0</v>
      </c>
      <c r="BE407" s="105"/>
      <c r="BF407" s="105"/>
      <c r="BG407" s="105"/>
      <c r="BH407" s="105"/>
      <c r="BI407" s="105"/>
      <c r="BJ407" s="105"/>
    </row>
    <row r="408" spans="2:62" ht="20.100000000000001" hidden="1" customHeight="1" outlineLevel="1">
      <c r="B408" s="100"/>
      <c r="C408" s="908"/>
      <c r="D408" s="909"/>
      <c r="E408" s="909"/>
      <c r="F408" s="910"/>
      <c r="G408" s="890"/>
      <c r="H408" s="891"/>
      <c r="I408" s="152"/>
      <c r="J408" s="152"/>
      <c r="K408" s="152"/>
      <c r="L408" s="152"/>
      <c r="M408" s="152"/>
      <c r="N408" s="152"/>
      <c r="O408" s="152"/>
      <c r="P408" s="153"/>
      <c r="Q408" s="153"/>
      <c r="R408" s="156">
        <f t="shared" si="319"/>
        <v>0</v>
      </c>
      <c r="S408" s="156">
        <f t="shared" si="320"/>
        <v>0</v>
      </c>
      <c r="U408" s="157">
        <f t="shared" si="326"/>
        <v>0</v>
      </c>
      <c r="W408" s="152"/>
      <c r="X408" s="152"/>
      <c r="Y408" s="152"/>
      <c r="Z408" s="152"/>
      <c r="AA408" s="152"/>
      <c r="AB408" s="152"/>
      <c r="AC408" s="347"/>
      <c r="AD408" s="152"/>
      <c r="AE408" s="152"/>
      <c r="AF408" s="152"/>
      <c r="AG408" s="152"/>
      <c r="AH408" s="152"/>
      <c r="AI408" s="152"/>
      <c r="AJ408" s="347"/>
      <c r="AK408" s="152"/>
      <c r="AL408" s="152"/>
      <c r="AM408" s="295"/>
      <c r="AN408" s="228"/>
      <c r="AO408" s="228"/>
      <c r="AP408" s="228"/>
      <c r="AQ408" s="228"/>
      <c r="AR408" s="228"/>
      <c r="AS408" s="348"/>
      <c r="AT408" s="264">
        <f t="shared" si="309"/>
        <v>0</v>
      </c>
      <c r="AU408" s="259"/>
      <c r="AV408" s="265">
        <f t="shared" si="323"/>
        <v>0</v>
      </c>
      <c r="AX408" s="265">
        <f t="shared" si="327"/>
        <v>0</v>
      </c>
      <c r="AZ408" s="492">
        <f t="shared" si="324"/>
        <v>0</v>
      </c>
      <c r="BB408" s="492">
        <f t="shared" si="325"/>
        <v>0</v>
      </c>
      <c r="BD408" s="265">
        <f t="shared" si="328"/>
        <v>0</v>
      </c>
      <c r="BE408" s="105"/>
      <c r="BF408" s="105"/>
      <c r="BG408" s="105"/>
      <c r="BH408" s="105"/>
      <c r="BI408" s="105"/>
      <c r="BJ408" s="105"/>
    </row>
    <row r="409" spans="2:62" ht="20.100000000000001" hidden="1" customHeight="1" outlineLevel="1">
      <c r="B409" s="100"/>
      <c r="C409" s="908"/>
      <c r="D409" s="909"/>
      <c r="E409" s="909"/>
      <c r="F409" s="910"/>
      <c r="G409" s="890"/>
      <c r="H409" s="891"/>
      <c r="I409" s="152"/>
      <c r="J409" s="152"/>
      <c r="K409" s="152"/>
      <c r="L409" s="152"/>
      <c r="M409" s="152"/>
      <c r="N409" s="152"/>
      <c r="O409" s="152"/>
      <c r="P409" s="153"/>
      <c r="Q409" s="153"/>
      <c r="R409" s="156">
        <f t="shared" si="319"/>
        <v>0</v>
      </c>
      <c r="S409" s="156">
        <f t="shared" si="320"/>
        <v>0</v>
      </c>
      <c r="U409" s="157">
        <f t="shared" si="326"/>
        <v>0</v>
      </c>
      <c r="W409" s="152"/>
      <c r="X409" s="152"/>
      <c r="Y409" s="152"/>
      <c r="Z409" s="152"/>
      <c r="AA409" s="152"/>
      <c r="AB409" s="152"/>
      <c r="AC409" s="347"/>
      <c r="AD409" s="152"/>
      <c r="AE409" s="152"/>
      <c r="AF409" s="152"/>
      <c r="AG409" s="152"/>
      <c r="AH409" s="152"/>
      <c r="AI409" s="152"/>
      <c r="AJ409" s="347"/>
      <c r="AK409" s="152"/>
      <c r="AL409" s="152"/>
      <c r="AM409" s="295"/>
      <c r="AN409" s="228"/>
      <c r="AO409" s="228"/>
      <c r="AP409" s="228"/>
      <c r="AQ409" s="228"/>
      <c r="AR409" s="228"/>
      <c r="AS409" s="348"/>
      <c r="AT409" s="264">
        <f t="shared" si="309"/>
        <v>0</v>
      </c>
      <c r="AU409" s="259"/>
      <c r="AV409" s="265">
        <f t="shared" si="323"/>
        <v>0</v>
      </c>
      <c r="AX409" s="265">
        <f t="shared" si="327"/>
        <v>0</v>
      </c>
      <c r="AZ409" s="492">
        <f t="shared" si="324"/>
        <v>0</v>
      </c>
      <c r="BB409" s="492">
        <f t="shared" si="325"/>
        <v>0</v>
      </c>
      <c r="BD409" s="265">
        <f t="shared" si="328"/>
        <v>0</v>
      </c>
      <c r="BE409" s="105"/>
      <c r="BF409" s="105"/>
      <c r="BG409" s="105"/>
      <c r="BH409" s="105"/>
      <c r="BI409" s="105"/>
      <c r="BJ409" s="105"/>
    </row>
    <row r="410" spans="2:62" ht="20.100000000000001" hidden="1" customHeight="1" outlineLevel="1">
      <c r="B410" s="100"/>
      <c r="C410" s="908"/>
      <c r="D410" s="909"/>
      <c r="E410" s="909"/>
      <c r="F410" s="910"/>
      <c r="G410" s="890"/>
      <c r="H410" s="891"/>
      <c r="I410" s="152"/>
      <c r="J410" s="152"/>
      <c r="K410" s="152"/>
      <c r="L410" s="152"/>
      <c r="M410" s="152"/>
      <c r="N410" s="152"/>
      <c r="O410" s="152"/>
      <c r="P410" s="153"/>
      <c r="Q410" s="153"/>
      <c r="R410" s="156">
        <f t="shared" si="319"/>
        <v>0</v>
      </c>
      <c r="S410" s="156">
        <f t="shared" si="320"/>
        <v>0</v>
      </c>
      <c r="U410" s="157">
        <f t="shared" si="326"/>
        <v>0</v>
      </c>
      <c r="W410" s="152"/>
      <c r="X410" s="152"/>
      <c r="Y410" s="152"/>
      <c r="Z410" s="152"/>
      <c r="AA410" s="152"/>
      <c r="AB410" s="152"/>
      <c r="AC410" s="347"/>
      <c r="AD410" s="152"/>
      <c r="AE410" s="152"/>
      <c r="AF410" s="152"/>
      <c r="AG410" s="152"/>
      <c r="AH410" s="152"/>
      <c r="AI410" s="152"/>
      <c r="AJ410" s="347"/>
      <c r="AK410" s="152"/>
      <c r="AL410" s="152"/>
      <c r="AM410" s="295"/>
      <c r="AN410" s="228"/>
      <c r="AO410" s="228"/>
      <c r="AP410" s="228"/>
      <c r="AQ410" s="228"/>
      <c r="AR410" s="228"/>
      <c r="AS410" s="348"/>
      <c r="AT410" s="264">
        <f t="shared" si="309"/>
        <v>0</v>
      </c>
      <c r="AU410" s="259"/>
      <c r="AV410" s="265">
        <f t="shared" si="323"/>
        <v>0</v>
      </c>
      <c r="AX410" s="265">
        <f t="shared" si="327"/>
        <v>0</v>
      </c>
      <c r="AZ410" s="492">
        <f t="shared" si="324"/>
        <v>0</v>
      </c>
      <c r="BB410" s="492">
        <f t="shared" si="325"/>
        <v>0</v>
      </c>
      <c r="BD410" s="265">
        <f t="shared" si="328"/>
        <v>0</v>
      </c>
      <c r="BE410" s="105"/>
      <c r="BF410" s="105"/>
      <c r="BG410" s="105"/>
      <c r="BH410" s="105"/>
      <c r="BI410" s="105"/>
      <c r="BJ410" s="105"/>
    </row>
    <row r="411" spans="2:62" ht="20.100000000000001" hidden="1" customHeight="1" outlineLevel="1">
      <c r="B411" s="100"/>
      <c r="C411" s="908"/>
      <c r="D411" s="909"/>
      <c r="E411" s="909"/>
      <c r="F411" s="910"/>
      <c r="G411" s="890"/>
      <c r="H411" s="891"/>
      <c r="I411" s="152"/>
      <c r="J411" s="152"/>
      <c r="K411" s="152"/>
      <c r="L411" s="152"/>
      <c r="M411" s="152"/>
      <c r="N411" s="152"/>
      <c r="O411" s="152"/>
      <c r="P411" s="153"/>
      <c r="Q411" s="153"/>
      <c r="R411" s="156">
        <f t="shared" si="319"/>
        <v>0</v>
      </c>
      <c r="S411" s="156">
        <f t="shared" si="320"/>
        <v>0</v>
      </c>
      <c r="U411" s="157">
        <f t="shared" si="326"/>
        <v>0</v>
      </c>
      <c r="W411" s="152"/>
      <c r="X411" s="152"/>
      <c r="Y411" s="152"/>
      <c r="Z411" s="152"/>
      <c r="AA411" s="152"/>
      <c r="AB411" s="152"/>
      <c r="AC411" s="347"/>
      <c r="AD411" s="152"/>
      <c r="AE411" s="152"/>
      <c r="AF411" s="152"/>
      <c r="AG411" s="152"/>
      <c r="AH411" s="152"/>
      <c r="AI411" s="152"/>
      <c r="AJ411" s="347"/>
      <c r="AK411" s="152"/>
      <c r="AL411" s="152"/>
      <c r="AM411" s="295"/>
      <c r="AN411" s="228"/>
      <c r="AO411" s="228"/>
      <c r="AP411" s="228"/>
      <c r="AQ411" s="228"/>
      <c r="AR411" s="228"/>
      <c r="AS411" s="348"/>
      <c r="AT411" s="264">
        <f t="shared" si="309"/>
        <v>0</v>
      </c>
      <c r="AU411" s="259"/>
      <c r="AV411" s="265">
        <f t="shared" si="323"/>
        <v>0</v>
      </c>
      <c r="AX411" s="265">
        <f t="shared" si="327"/>
        <v>0</v>
      </c>
      <c r="AZ411" s="492">
        <f t="shared" si="324"/>
        <v>0</v>
      </c>
      <c r="BB411" s="492">
        <f t="shared" si="325"/>
        <v>0</v>
      </c>
      <c r="BD411" s="265">
        <f t="shared" si="328"/>
        <v>0</v>
      </c>
      <c r="BE411" s="105"/>
      <c r="BF411" s="105"/>
      <c r="BG411" s="105"/>
      <c r="BH411" s="105"/>
      <c r="BI411" s="105"/>
      <c r="BJ411" s="105"/>
    </row>
    <row r="412" spans="2:62" ht="20.100000000000001" hidden="1" customHeight="1" outlineLevel="1">
      <c r="B412" s="100"/>
      <c r="C412" s="908"/>
      <c r="D412" s="909"/>
      <c r="E412" s="909"/>
      <c r="F412" s="910"/>
      <c r="G412" s="890"/>
      <c r="H412" s="891"/>
      <c r="I412" s="152"/>
      <c r="J412" s="152"/>
      <c r="K412" s="152"/>
      <c r="L412" s="152"/>
      <c r="M412" s="152"/>
      <c r="N412" s="152"/>
      <c r="O412" s="152"/>
      <c r="P412" s="153"/>
      <c r="Q412" s="153"/>
      <c r="R412" s="156">
        <f t="shared" si="319"/>
        <v>0</v>
      </c>
      <c r="S412" s="156">
        <f t="shared" si="320"/>
        <v>0</v>
      </c>
      <c r="U412" s="157">
        <f t="shared" si="326"/>
        <v>0</v>
      </c>
      <c r="W412" s="152"/>
      <c r="X412" s="152"/>
      <c r="Y412" s="152"/>
      <c r="Z412" s="152"/>
      <c r="AA412" s="152"/>
      <c r="AB412" s="152"/>
      <c r="AC412" s="347"/>
      <c r="AD412" s="152"/>
      <c r="AE412" s="152"/>
      <c r="AF412" s="152"/>
      <c r="AG412" s="152"/>
      <c r="AH412" s="152"/>
      <c r="AI412" s="152"/>
      <c r="AJ412" s="347"/>
      <c r="AK412" s="152"/>
      <c r="AL412" s="152"/>
      <c r="AM412" s="295"/>
      <c r="AN412" s="228"/>
      <c r="AO412" s="228"/>
      <c r="AP412" s="228"/>
      <c r="AQ412" s="228"/>
      <c r="AR412" s="228"/>
      <c r="AS412" s="348"/>
      <c r="AT412" s="264">
        <f t="shared" si="309"/>
        <v>0</v>
      </c>
      <c r="AU412" s="259"/>
      <c r="AV412" s="265">
        <f t="shared" si="323"/>
        <v>0</v>
      </c>
      <c r="AX412" s="265">
        <f t="shared" si="327"/>
        <v>0</v>
      </c>
      <c r="AZ412" s="492">
        <f t="shared" si="324"/>
        <v>0</v>
      </c>
      <c r="BB412" s="492">
        <f t="shared" si="325"/>
        <v>0</v>
      </c>
      <c r="BD412" s="265">
        <f t="shared" si="328"/>
        <v>0</v>
      </c>
      <c r="BE412" s="105"/>
      <c r="BF412" s="105"/>
      <c r="BG412" s="105"/>
      <c r="BH412" s="105"/>
      <c r="BI412" s="105"/>
      <c r="BJ412" s="105"/>
    </row>
    <row r="413" spans="2:62" ht="20.100000000000001" hidden="1" customHeight="1" outlineLevel="1">
      <c r="B413" s="100"/>
      <c r="C413" s="908"/>
      <c r="D413" s="909"/>
      <c r="E413" s="909"/>
      <c r="F413" s="910"/>
      <c r="G413" s="890"/>
      <c r="H413" s="891"/>
      <c r="I413" s="152"/>
      <c r="J413" s="152"/>
      <c r="K413" s="152"/>
      <c r="L413" s="152"/>
      <c r="M413" s="152"/>
      <c r="N413" s="152"/>
      <c r="O413" s="152"/>
      <c r="P413" s="153"/>
      <c r="Q413" s="153"/>
      <c r="R413" s="156">
        <f t="shared" si="319"/>
        <v>0</v>
      </c>
      <c r="S413" s="156">
        <f t="shared" si="320"/>
        <v>0</v>
      </c>
      <c r="U413" s="157">
        <f t="shared" si="326"/>
        <v>0</v>
      </c>
      <c r="W413" s="152"/>
      <c r="X413" s="152"/>
      <c r="Y413" s="152"/>
      <c r="Z413" s="152"/>
      <c r="AA413" s="152"/>
      <c r="AB413" s="152"/>
      <c r="AC413" s="347"/>
      <c r="AD413" s="152"/>
      <c r="AE413" s="152"/>
      <c r="AF413" s="152"/>
      <c r="AG413" s="152"/>
      <c r="AH413" s="152"/>
      <c r="AI413" s="152"/>
      <c r="AJ413" s="347"/>
      <c r="AK413" s="152"/>
      <c r="AL413" s="152"/>
      <c r="AM413" s="295"/>
      <c r="AN413" s="228"/>
      <c r="AO413" s="228"/>
      <c r="AP413" s="228"/>
      <c r="AQ413" s="228"/>
      <c r="AR413" s="228"/>
      <c r="AS413" s="348"/>
      <c r="AT413" s="264">
        <f t="shared" si="309"/>
        <v>0</v>
      </c>
      <c r="AU413" s="259"/>
      <c r="AV413" s="265">
        <f t="shared" si="323"/>
        <v>0</v>
      </c>
      <c r="AX413" s="265">
        <f t="shared" si="327"/>
        <v>0</v>
      </c>
      <c r="AZ413" s="492">
        <f t="shared" si="324"/>
        <v>0</v>
      </c>
      <c r="BB413" s="492">
        <f t="shared" si="325"/>
        <v>0</v>
      </c>
      <c r="BD413" s="265">
        <f t="shared" si="328"/>
        <v>0</v>
      </c>
      <c r="BE413" s="105"/>
      <c r="BF413" s="105"/>
      <c r="BG413" s="105"/>
      <c r="BH413" s="105"/>
      <c r="BI413" s="105"/>
      <c r="BJ413" s="105"/>
    </row>
    <row r="414" spans="2:62" ht="20.100000000000001" hidden="1" customHeight="1" outlineLevel="1">
      <c r="B414" s="100"/>
      <c r="C414" s="908"/>
      <c r="D414" s="909"/>
      <c r="E414" s="909"/>
      <c r="F414" s="910"/>
      <c r="G414" s="890"/>
      <c r="H414" s="891"/>
      <c r="I414" s="152"/>
      <c r="J414" s="152"/>
      <c r="K414" s="152"/>
      <c r="L414" s="152"/>
      <c r="M414" s="152"/>
      <c r="N414" s="152"/>
      <c r="O414" s="152"/>
      <c r="P414" s="153"/>
      <c r="Q414" s="153"/>
      <c r="R414" s="156">
        <f t="shared" si="319"/>
        <v>0</v>
      </c>
      <c r="S414" s="156">
        <f t="shared" si="320"/>
        <v>0</v>
      </c>
      <c r="U414" s="157">
        <f t="shared" si="326"/>
        <v>0</v>
      </c>
      <c r="W414" s="152"/>
      <c r="X414" s="152"/>
      <c r="Y414" s="152"/>
      <c r="Z414" s="152"/>
      <c r="AA414" s="152"/>
      <c r="AB414" s="152"/>
      <c r="AC414" s="347"/>
      <c r="AD414" s="152"/>
      <c r="AE414" s="152"/>
      <c r="AF414" s="152"/>
      <c r="AG414" s="152"/>
      <c r="AH414" s="152"/>
      <c r="AI414" s="152"/>
      <c r="AJ414" s="347"/>
      <c r="AK414" s="152"/>
      <c r="AL414" s="152"/>
      <c r="AM414" s="295"/>
      <c r="AN414" s="228"/>
      <c r="AO414" s="228"/>
      <c r="AP414" s="228"/>
      <c r="AQ414" s="228"/>
      <c r="AR414" s="228"/>
      <c r="AS414" s="348"/>
      <c r="AT414" s="264">
        <f t="shared" si="309"/>
        <v>0</v>
      </c>
      <c r="AU414" s="259"/>
      <c r="AV414" s="265">
        <f t="shared" si="323"/>
        <v>0</v>
      </c>
      <c r="AX414" s="265">
        <f t="shared" si="327"/>
        <v>0</v>
      </c>
      <c r="AZ414" s="492">
        <f t="shared" si="324"/>
        <v>0</v>
      </c>
      <c r="BB414" s="492">
        <f t="shared" si="325"/>
        <v>0</v>
      </c>
      <c r="BD414" s="265">
        <f t="shared" si="328"/>
        <v>0</v>
      </c>
      <c r="BE414" s="105"/>
      <c r="BF414" s="105"/>
      <c r="BG414" s="105"/>
      <c r="BH414" s="105"/>
      <c r="BI414" s="105"/>
      <c r="BJ414" s="105"/>
    </row>
    <row r="415" spans="2:62" ht="20.100000000000001" hidden="1" customHeight="1" outlineLevel="1">
      <c r="B415" s="100"/>
      <c r="C415" s="908"/>
      <c r="D415" s="909"/>
      <c r="E415" s="909"/>
      <c r="F415" s="910"/>
      <c r="G415" s="890"/>
      <c r="H415" s="891"/>
      <c r="I415" s="152"/>
      <c r="J415" s="152"/>
      <c r="K415" s="152"/>
      <c r="L415" s="152"/>
      <c r="M415" s="152"/>
      <c r="N415" s="152"/>
      <c r="O415" s="152"/>
      <c r="P415" s="153"/>
      <c r="Q415" s="153"/>
      <c r="R415" s="156">
        <f t="shared" si="319"/>
        <v>0</v>
      </c>
      <c r="S415" s="156">
        <f t="shared" si="320"/>
        <v>0</v>
      </c>
      <c r="U415" s="157">
        <f t="shared" si="326"/>
        <v>0</v>
      </c>
      <c r="W415" s="152"/>
      <c r="X415" s="152"/>
      <c r="Y415" s="152"/>
      <c r="Z415" s="152"/>
      <c r="AA415" s="152"/>
      <c r="AB415" s="152"/>
      <c r="AC415" s="347"/>
      <c r="AD415" s="152"/>
      <c r="AE415" s="152"/>
      <c r="AF415" s="152"/>
      <c r="AG415" s="152"/>
      <c r="AH415" s="152"/>
      <c r="AI415" s="152"/>
      <c r="AJ415" s="347"/>
      <c r="AK415" s="152"/>
      <c r="AL415" s="152"/>
      <c r="AM415" s="295"/>
      <c r="AN415" s="228"/>
      <c r="AO415" s="228"/>
      <c r="AP415" s="228"/>
      <c r="AQ415" s="228"/>
      <c r="AR415" s="228"/>
      <c r="AS415" s="348"/>
      <c r="AT415" s="264">
        <f t="shared" si="309"/>
        <v>0</v>
      </c>
      <c r="AU415" s="259"/>
      <c r="AV415" s="265">
        <f t="shared" si="323"/>
        <v>0</v>
      </c>
      <c r="AX415" s="265">
        <f t="shared" si="327"/>
        <v>0</v>
      </c>
      <c r="AZ415" s="492">
        <f t="shared" si="324"/>
        <v>0</v>
      </c>
      <c r="BB415" s="492">
        <f t="shared" si="325"/>
        <v>0</v>
      </c>
      <c r="BD415" s="265">
        <f t="shared" si="328"/>
        <v>0</v>
      </c>
      <c r="BE415" s="105"/>
      <c r="BF415" s="105"/>
      <c r="BG415" s="105"/>
      <c r="BH415" s="105"/>
      <c r="BI415" s="105"/>
      <c r="BJ415" s="105"/>
    </row>
    <row r="416" spans="2:62" ht="20.100000000000001" hidden="1" customHeight="1" outlineLevel="1">
      <c r="B416" s="100"/>
      <c r="C416" s="908"/>
      <c r="D416" s="909"/>
      <c r="E416" s="909"/>
      <c r="F416" s="910"/>
      <c r="G416" s="890"/>
      <c r="H416" s="891"/>
      <c r="I416" s="152"/>
      <c r="J416" s="152"/>
      <c r="K416" s="152"/>
      <c r="L416" s="152"/>
      <c r="M416" s="152"/>
      <c r="N416" s="152"/>
      <c r="O416" s="152"/>
      <c r="P416" s="153"/>
      <c r="Q416" s="153"/>
      <c r="R416" s="156">
        <f t="shared" si="319"/>
        <v>0</v>
      </c>
      <c r="S416" s="156">
        <f t="shared" si="320"/>
        <v>0</v>
      </c>
      <c r="U416" s="157">
        <f t="shared" si="326"/>
        <v>0</v>
      </c>
      <c r="W416" s="152"/>
      <c r="X416" s="152"/>
      <c r="Y416" s="152"/>
      <c r="Z416" s="152"/>
      <c r="AA416" s="152"/>
      <c r="AB416" s="152"/>
      <c r="AC416" s="347"/>
      <c r="AD416" s="152"/>
      <c r="AE416" s="152"/>
      <c r="AF416" s="152"/>
      <c r="AG416" s="152"/>
      <c r="AH416" s="152"/>
      <c r="AI416" s="152"/>
      <c r="AJ416" s="347"/>
      <c r="AK416" s="152"/>
      <c r="AL416" s="152"/>
      <c r="AM416" s="295"/>
      <c r="AN416" s="228"/>
      <c r="AO416" s="228"/>
      <c r="AP416" s="228"/>
      <c r="AQ416" s="228"/>
      <c r="AR416" s="228"/>
      <c r="AS416" s="348"/>
      <c r="AT416" s="264">
        <f t="shared" si="309"/>
        <v>0</v>
      </c>
      <c r="AU416" s="259"/>
      <c r="AV416" s="265">
        <f t="shared" si="323"/>
        <v>0</v>
      </c>
      <c r="AX416" s="265">
        <f t="shared" si="327"/>
        <v>0</v>
      </c>
      <c r="AZ416" s="492">
        <f t="shared" si="324"/>
        <v>0</v>
      </c>
      <c r="BB416" s="492">
        <f t="shared" si="325"/>
        <v>0</v>
      </c>
      <c r="BD416" s="265">
        <f t="shared" si="328"/>
        <v>0</v>
      </c>
      <c r="BE416" s="105"/>
      <c r="BF416" s="105"/>
      <c r="BG416" s="105"/>
      <c r="BH416" s="105"/>
      <c r="BI416" s="105"/>
      <c r="BJ416" s="105"/>
    </row>
    <row r="417" spans="2:62" ht="20.100000000000001" hidden="1" customHeight="1" outlineLevel="1">
      <c r="B417" s="100"/>
      <c r="C417" s="908"/>
      <c r="D417" s="909"/>
      <c r="E417" s="909"/>
      <c r="F417" s="910"/>
      <c r="G417" s="890"/>
      <c r="H417" s="891"/>
      <c r="I417" s="152"/>
      <c r="J417" s="152"/>
      <c r="K417" s="152"/>
      <c r="L417" s="152"/>
      <c r="M417" s="152"/>
      <c r="N417" s="152"/>
      <c r="O417" s="152"/>
      <c r="P417" s="153"/>
      <c r="Q417" s="153"/>
      <c r="R417" s="156">
        <f t="shared" si="319"/>
        <v>0</v>
      </c>
      <c r="S417" s="156">
        <f t="shared" si="320"/>
        <v>0</v>
      </c>
      <c r="U417" s="157">
        <f t="shared" si="326"/>
        <v>0</v>
      </c>
      <c r="W417" s="152"/>
      <c r="X417" s="152"/>
      <c r="Y417" s="152"/>
      <c r="Z417" s="152"/>
      <c r="AA417" s="152"/>
      <c r="AB417" s="152"/>
      <c r="AC417" s="347"/>
      <c r="AD417" s="152"/>
      <c r="AE417" s="152"/>
      <c r="AF417" s="152"/>
      <c r="AG417" s="152"/>
      <c r="AH417" s="152"/>
      <c r="AI417" s="152"/>
      <c r="AJ417" s="347"/>
      <c r="AK417" s="152"/>
      <c r="AL417" s="152"/>
      <c r="AM417" s="295"/>
      <c r="AN417" s="228"/>
      <c r="AO417" s="228"/>
      <c r="AP417" s="228"/>
      <c r="AQ417" s="228"/>
      <c r="AR417" s="228"/>
      <c r="AS417" s="348"/>
      <c r="AT417" s="264">
        <f t="shared" si="309"/>
        <v>0</v>
      </c>
      <c r="AU417" s="259"/>
      <c r="AV417" s="265">
        <f t="shared" si="323"/>
        <v>0</v>
      </c>
      <c r="AX417" s="265">
        <f t="shared" si="327"/>
        <v>0</v>
      </c>
      <c r="AZ417" s="492">
        <f t="shared" si="324"/>
        <v>0</v>
      </c>
      <c r="BB417" s="492">
        <f t="shared" si="325"/>
        <v>0</v>
      </c>
      <c r="BD417" s="265">
        <f t="shared" si="328"/>
        <v>0</v>
      </c>
      <c r="BE417" s="105"/>
      <c r="BF417" s="105"/>
      <c r="BG417" s="105"/>
      <c r="BH417" s="105"/>
      <c r="BI417" s="105"/>
      <c r="BJ417" s="105"/>
    </row>
    <row r="418" spans="2:62" ht="20.100000000000001" hidden="1" customHeight="1" outlineLevel="1">
      <c r="B418" s="100"/>
      <c r="C418" s="908"/>
      <c r="D418" s="909"/>
      <c r="E418" s="909"/>
      <c r="F418" s="910"/>
      <c r="G418" s="890"/>
      <c r="H418" s="891"/>
      <c r="I418" s="152"/>
      <c r="J418" s="152"/>
      <c r="K418" s="152"/>
      <c r="L418" s="152"/>
      <c r="M418" s="152"/>
      <c r="N418" s="152"/>
      <c r="O418" s="152"/>
      <c r="P418" s="153"/>
      <c r="Q418" s="153"/>
      <c r="R418" s="156">
        <f t="shared" si="319"/>
        <v>0</v>
      </c>
      <c r="S418" s="156">
        <f t="shared" si="320"/>
        <v>0</v>
      </c>
      <c r="U418" s="157">
        <f t="shared" si="326"/>
        <v>0</v>
      </c>
      <c r="W418" s="152"/>
      <c r="X418" s="152"/>
      <c r="Y418" s="152"/>
      <c r="Z418" s="152"/>
      <c r="AA418" s="152"/>
      <c r="AB418" s="152"/>
      <c r="AC418" s="347"/>
      <c r="AD418" s="152"/>
      <c r="AE418" s="152"/>
      <c r="AF418" s="152"/>
      <c r="AG418" s="152"/>
      <c r="AH418" s="152"/>
      <c r="AI418" s="152"/>
      <c r="AJ418" s="347"/>
      <c r="AK418" s="152"/>
      <c r="AL418" s="152"/>
      <c r="AM418" s="295"/>
      <c r="AN418" s="228"/>
      <c r="AO418" s="228"/>
      <c r="AP418" s="228"/>
      <c r="AQ418" s="228"/>
      <c r="AR418" s="228"/>
      <c r="AS418" s="348"/>
      <c r="AT418" s="264">
        <f t="shared" si="309"/>
        <v>0</v>
      </c>
      <c r="AU418" s="259"/>
      <c r="AV418" s="265">
        <f t="shared" si="323"/>
        <v>0</v>
      </c>
      <c r="AX418" s="265">
        <f t="shared" si="327"/>
        <v>0</v>
      </c>
      <c r="AZ418" s="492">
        <f t="shared" si="324"/>
        <v>0</v>
      </c>
      <c r="BB418" s="492">
        <f t="shared" si="325"/>
        <v>0</v>
      </c>
      <c r="BD418" s="265">
        <f t="shared" si="328"/>
        <v>0</v>
      </c>
      <c r="BE418" s="105"/>
      <c r="BF418" s="105"/>
      <c r="BG418" s="105"/>
      <c r="BH418" s="105"/>
      <c r="BI418" s="105"/>
      <c r="BJ418" s="105"/>
    </row>
    <row r="419" spans="2:62" ht="9.9499999999999993" hidden="1" customHeight="1" outlineLevel="1">
      <c r="B419" s="101"/>
      <c r="C419" s="208"/>
      <c r="D419" s="208"/>
      <c r="E419" s="208"/>
      <c r="F419" s="208"/>
      <c r="G419" s="237"/>
      <c r="H419" s="207"/>
      <c r="I419" s="257"/>
      <c r="J419" s="257"/>
      <c r="K419" s="257"/>
      <c r="L419" s="257"/>
      <c r="M419" s="257"/>
      <c r="N419" s="257"/>
      <c r="O419" s="257"/>
      <c r="P419" s="256"/>
      <c r="Q419" s="102"/>
      <c r="R419" s="102"/>
      <c r="S419" s="102"/>
      <c r="U419" s="98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Z419" s="493"/>
      <c r="BE419" s="105"/>
      <c r="BF419" s="105"/>
      <c r="BG419" s="105"/>
      <c r="BH419" s="105"/>
      <c r="BI419" s="105"/>
      <c r="BJ419" s="105"/>
    </row>
    <row r="420" spans="2:62" ht="20.100000000000001" customHeight="1" collapsed="1">
      <c r="B420" s="8">
        <f>B403+1</f>
        <v>25</v>
      </c>
      <c r="C420" s="916"/>
      <c r="D420" s="917"/>
      <c r="E420" s="917"/>
      <c r="F420" s="918"/>
      <c r="G420" s="429"/>
      <c r="H420" s="206">
        <v>1</v>
      </c>
      <c r="I420" s="642">
        <f t="shared" ref="I420" si="329">$H420*SUM(I421:I435)</f>
        <v>0</v>
      </c>
      <c r="J420" s="643">
        <f t="shared" ref="J420:O420" si="330">$H420*SUM(J421:J435)</f>
        <v>0</v>
      </c>
      <c r="K420" s="644">
        <f t="shared" si="330"/>
        <v>0</v>
      </c>
      <c r="L420" s="645">
        <f t="shared" si="330"/>
        <v>0</v>
      </c>
      <c r="M420" s="645">
        <f t="shared" si="330"/>
        <v>0</v>
      </c>
      <c r="N420" s="644">
        <f t="shared" si="330"/>
        <v>0</v>
      </c>
      <c r="O420" s="642">
        <f t="shared" si="330"/>
        <v>0</v>
      </c>
      <c r="P420" s="209">
        <f t="shared" ref="P420:Q420" si="331">$H420*SUM(P421:P435)</f>
        <v>0</v>
      </c>
      <c r="Q420" s="210">
        <f t="shared" si="331"/>
        <v>0</v>
      </c>
      <c r="R420" s="136">
        <f t="shared" ref="R420:R435" si="332">P420*(1+Gewinn)*(1+SicherheitAngebot)</f>
        <v>0</v>
      </c>
      <c r="S420" s="137">
        <f t="shared" ref="S420:S435" si="333">Q420*(1+MGKZ)*(1+Gewinn)*(1+SicherheitAngebot)</f>
        <v>0</v>
      </c>
      <c r="U420" s="10">
        <f>I420*$I$7+J420*$J$7+K420*$K$7+L420*$L$7+M420*$M$7+N420*$N$7+O420*$O$7+R420+S420</f>
        <v>0</v>
      </c>
      <c r="W420" s="646">
        <f t="shared" ref="W420:AB420" si="334">$H420*SUM(W421:W435)</f>
        <v>0</v>
      </c>
      <c r="X420" s="647">
        <f t="shared" si="334"/>
        <v>0</v>
      </c>
      <c r="Y420" s="648">
        <f t="shared" si="334"/>
        <v>0</v>
      </c>
      <c r="Z420" s="649">
        <f t="shared" si="334"/>
        <v>0</v>
      </c>
      <c r="AA420" s="648">
        <f t="shared" si="334"/>
        <v>0</v>
      </c>
      <c r="AB420" s="646">
        <f t="shared" si="334"/>
        <v>0</v>
      </c>
      <c r="AC420" s="258"/>
      <c r="AD420" s="646">
        <f t="shared" ref="AD420:AM420" si="335">$H420*SUM(AD421:AD435)</f>
        <v>0</v>
      </c>
      <c r="AE420" s="647">
        <f t="shared" si="335"/>
        <v>0</v>
      </c>
      <c r="AF420" s="648">
        <f t="shared" si="335"/>
        <v>0</v>
      </c>
      <c r="AG420" s="649">
        <f t="shared" si="335"/>
        <v>0</v>
      </c>
      <c r="AH420" s="648">
        <f t="shared" si="335"/>
        <v>0</v>
      </c>
      <c r="AI420" s="646">
        <f t="shared" si="335"/>
        <v>0</v>
      </c>
      <c r="AJ420" s="258"/>
      <c r="AK420" s="653">
        <f t="shared" si="335"/>
        <v>0</v>
      </c>
      <c r="AL420" s="653">
        <f t="shared" si="335"/>
        <v>0</v>
      </c>
      <c r="AM420" s="653">
        <f t="shared" si="335"/>
        <v>0</v>
      </c>
      <c r="AN420" s="227">
        <f>$H420*SUM(AN421:AN435)*(1+Gewinn)*(1+SicherheitAngebot)</f>
        <v>0</v>
      </c>
      <c r="AO420" s="227">
        <f>$H420*SUM(AO421:AO435)*(1+Gewinn)*(1+SicherheitAngebot)</f>
        <v>0</v>
      </c>
      <c r="AP420" s="227">
        <f>$H420*SUM(AP421:AP435)*(1+Gewinn)*(1+SicherheitAngebot)</f>
        <v>0</v>
      </c>
      <c r="AQ420" s="227">
        <f>$H420*SUM(AQ421:AQ435)*(1+Gewinn)*(1+SicherheitAngebot)</f>
        <v>0</v>
      </c>
      <c r="AR420" s="227">
        <f>$H420*SUM(AR421:AR435)*(1+Gewinn)*(1+SicherheitAngebot)</f>
        <v>0</v>
      </c>
      <c r="AS420" s="262"/>
      <c r="AT420" s="263">
        <f t="shared" si="309"/>
        <v>0</v>
      </c>
      <c r="AU420" s="259"/>
      <c r="AV420" s="491">
        <f>AK420*$AK$7+AL420*$AL$7+AM420*$AM$7+SUM(AN420:AR420)+AT420/Zuschläge_IBN+AT420</f>
        <v>0</v>
      </c>
      <c r="AX420" s="685">
        <f>U420+AV420</f>
        <v>0</v>
      </c>
      <c r="AZ420" s="490">
        <f>IF(H420&gt;0,U420/(1+SicherheitAngebot)*(1+Sicherheit),0)</f>
        <v>0</v>
      </c>
      <c r="BB420" s="490">
        <f>IF(H420&gt;0,AV420/(1+SicherheitAngebot)*(1+Sicherheit),0)</f>
        <v>0</v>
      </c>
      <c r="BD420" s="490">
        <f>AZ420+BB420</f>
        <v>0</v>
      </c>
      <c r="BE420" s="105"/>
      <c r="BF420" s="105"/>
      <c r="BG420" s="105"/>
      <c r="BH420" s="105"/>
      <c r="BI420" s="105"/>
      <c r="BJ420" s="105"/>
    </row>
    <row r="421" spans="2:62" ht="20.100000000000001" hidden="1" customHeight="1" outlineLevel="1">
      <c r="B421" s="99"/>
      <c r="C421" s="908"/>
      <c r="D421" s="909"/>
      <c r="E421" s="909"/>
      <c r="F421" s="910"/>
      <c r="G421" s="890"/>
      <c r="H421" s="901"/>
      <c r="I421" s="152"/>
      <c r="J421" s="152"/>
      <c r="K421" s="152"/>
      <c r="L421" s="152"/>
      <c r="M421" s="152"/>
      <c r="N421" s="152"/>
      <c r="O421" s="152"/>
      <c r="P421" s="153"/>
      <c r="Q421" s="153"/>
      <c r="R421" s="156">
        <f t="shared" si="332"/>
        <v>0</v>
      </c>
      <c r="S421" s="156">
        <f t="shared" si="333"/>
        <v>0</v>
      </c>
      <c r="U421" s="157">
        <f>I421*$I$7+J421*$J$7+K421*$K$7+L421*$L$7+M421*$M$7+N421*$N$7+O421*$O$7+R421+S421</f>
        <v>0</v>
      </c>
      <c r="W421" s="152"/>
      <c r="X421" s="152"/>
      <c r="Y421" s="152"/>
      <c r="Z421" s="152"/>
      <c r="AA421" s="152"/>
      <c r="AB421" s="152"/>
      <c r="AC421" s="347"/>
      <c r="AD421" s="152"/>
      <c r="AE421" s="152"/>
      <c r="AF421" s="152"/>
      <c r="AG421" s="152"/>
      <c r="AH421" s="152"/>
      <c r="AI421" s="152"/>
      <c r="AJ421" s="347"/>
      <c r="AK421" s="152"/>
      <c r="AL421" s="152"/>
      <c r="AM421" s="295"/>
      <c r="AN421" s="228"/>
      <c r="AO421" s="228"/>
      <c r="AP421" s="228"/>
      <c r="AQ421" s="228"/>
      <c r="AR421" s="228"/>
      <c r="AS421" s="348"/>
      <c r="AT421" s="264">
        <f t="shared" si="309"/>
        <v>0</v>
      </c>
      <c r="AU421" s="259"/>
      <c r="AV421" s="265">
        <f t="shared" ref="AV421:AV435" si="336">AK421*$AK$7+AL421*$AL$7+AM421*$AM$7+SUM(AN421:AR421)*(1+Gewinn)*(1+SicherheitAngebot)+AT421/Zuschläge_IBN+AT421</f>
        <v>0</v>
      </c>
      <c r="AX421" s="265">
        <f>U421+AV421</f>
        <v>0</v>
      </c>
      <c r="AZ421" s="492">
        <f t="shared" ref="AZ421:AZ435" si="337">U421/(1+SicherheitAngebot)*(1+Sicherheit)</f>
        <v>0</v>
      </c>
      <c r="BB421" s="492">
        <f t="shared" ref="BB421:BB435" si="338">AV421/(1+SicherheitAngebot)*(1+Sicherheit)</f>
        <v>0</v>
      </c>
      <c r="BD421" s="265">
        <f>AZ421+BB421</f>
        <v>0</v>
      </c>
      <c r="BE421" s="105"/>
      <c r="BF421" s="105"/>
      <c r="BG421" s="105"/>
      <c r="BH421" s="105"/>
      <c r="BI421" s="105"/>
      <c r="BJ421" s="105"/>
    </row>
    <row r="422" spans="2:62" ht="20.100000000000001" hidden="1" customHeight="1" outlineLevel="1">
      <c r="B422" s="100"/>
      <c r="C422" s="908"/>
      <c r="D422" s="909"/>
      <c r="E422" s="909"/>
      <c r="F422" s="910"/>
      <c r="G422" s="890"/>
      <c r="H422" s="891"/>
      <c r="I422" s="152"/>
      <c r="J422" s="152"/>
      <c r="K422" s="152"/>
      <c r="L422" s="152"/>
      <c r="M422" s="152"/>
      <c r="N422" s="152"/>
      <c r="O422" s="152"/>
      <c r="P422" s="153"/>
      <c r="Q422" s="153"/>
      <c r="R422" s="156">
        <f t="shared" si="332"/>
        <v>0</v>
      </c>
      <c r="S422" s="156">
        <f t="shared" si="333"/>
        <v>0</v>
      </c>
      <c r="U422" s="157">
        <f t="shared" ref="U422:U435" si="339">I422*$I$7+J422*$J$7+K422*$K$7+L422*$L$7+M422*$M$7+N422*$N$7+O422*$O$7+R422+S422</f>
        <v>0</v>
      </c>
      <c r="W422" s="152"/>
      <c r="X422" s="152"/>
      <c r="Y422" s="152"/>
      <c r="Z422" s="152"/>
      <c r="AA422" s="152"/>
      <c r="AB422" s="152"/>
      <c r="AC422" s="347"/>
      <c r="AD422" s="152"/>
      <c r="AE422" s="152"/>
      <c r="AF422" s="152"/>
      <c r="AG422" s="152"/>
      <c r="AH422" s="152"/>
      <c r="AI422" s="152"/>
      <c r="AJ422" s="347"/>
      <c r="AK422" s="152"/>
      <c r="AL422" s="152"/>
      <c r="AM422" s="295"/>
      <c r="AN422" s="228"/>
      <c r="AO422" s="228"/>
      <c r="AP422" s="228"/>
      <c r="AQ422" s="228"/>
      <c r="AR422" s="228"/>
      <c r="AS422" s="348"/>
      <c r="AT422" s="264">
        <f t="shared" si="309"/>
        <v>0</v>
      </c>
      <c r="AU422" s="259"/>
      <c r="AV422" s="265">
        <f t="shared" si="336"/>
        <v>0</v>
      </c>
      <c r="AX422" s="265">
        <f t="shared" ref="AX422:AX435" si="340">U422+AV422</f>
        <v>0</v>
      </c>
      <c r="AZ422" s="492">
        <f t="shared" si="337"/>
        <v>0</v>
      </c>
      <c r="BB422" s="492">
        <f t="shared" si="338"/>
        <v>0</v>
      </c>
      <c r="BD422" s="265">
        <f t="shared" ref="BD422:BD435" si="341">AZ422+BB422</f>
        <v>0</v>
      </c>
      <c r="BE422" s="105"/>
      <c r="BF422" s="105"/>
      <c r="BG422" s="105"/>
      <c r="BH422" s="105"/>
      <c r="BI422" s="105"/>
      <c r="BJ422" s="105"/>
    </row>
    <row r="423" spans="2:62" ht="20.100000000000001" hidden="1" customHeight="1" outlineLevel="1">
      <c r="B423" s="100"/>
      <c r="C423" s="908"/>
      <c r="D423" s="909"/>
      <c r="E423" s="909"/>
      <c r="F423" s="910"/>
      <c r="G423" s="890"/>
      <c r="H423" s="891"/>
      <c r="I423" s="152"/>
      <c r="J423" s="152"/>
      <c r="K423" s="152"/>
      <c r="L423" s="152"/>
      <c r="M423" s="152"/>
      <c r="N423" s="152"/>
      <c r="O423" s="152"/>
      <c r="P423" s="153"/>
      <c r="Q423" s="153"/>
      <c r="R423" s="156">
        <f t="shared" si="332"/>
        <v>0</v>
      </c>
      <c r="S423" s="156">
        <f t="shared" si="333"/>
        <v>0</v>
      </c>
      <c r="U423" s="157">
        <f t="shared" si="339"/>
        <v>0</v>
      </c>
      <c r="W423" s="152"/>
      <c r="X423" s="152"/>
      <c r="Y423" s="152"/>
      <c r="Z423" s="152"/>
      <c r="AA423" s="152"/>
      <c r="AB423" s="152"/>
      <c r="AC423" s="347"/>
      <c r="AD423" s="152"/>
      <c r="AE423" s="152"/>
      <c r="AF423" s="152"/>
      <c r="AG423" s="152"/>
      <c r="AH423" s="152"/>
      <c r="AI423" s="152"/>
      <c r="AJ423" s="347"/>
      <c r="AK423" s="152"/>
      <c r="AL423" s="152"/>
      <c r="AM423" s="295"/>
      <c r="AN423" s="228"/>
      <c r="AO423" s="228"/>
      <c r="AP423" s="228"/>
      <c r="AQ423" s="228"/>
      <c r="AR423" s="228"/>
      <c r="AS423" s="348"/>
      <c r="AT423" s="264">
        <f t="shared" si="309"/>
        <v>0</v>
      </c>
      <c r="AU423" s="259"/>
      <c r="AV423" s="265">
        <f t="shared" si="336"/>
        <v>0</v>
      </c>
      <c r="AX423" s="265">
        <f t="shared" si="340"/>
        <v>0</v>
      </c>
      <c r="AZ423" s="492">
        <f t="shared" si="337"/>
        <v>0</v>
      </c>
      <c r="BB423" s="492">
        <f t="shared" si="338"/>
        <v>0</v>
      </c>
      <c r="BD423" s="265">
        <f t="shared" si="341"/>
        <v>0</v>
      </c>
      <c r="BE423" s="105"/>
      <c r="BF423" s="105"/>
      <c r="BG423" s="105"/>
      <c r="BH423" s="105"/>
      <c r="BI423" s="105"/>
      <c r="BJ423" s="105"/>
    </row>
    <row r="424" spans="2:62" ht="20.100000000000001" hidden="1" customHeight="1" outlineLevel="1">
      <c r="B424" s="100"/>
      <c r="C424" s="908"/>
      <c r="D424" s="909"/>
      <c r="E424" s="909"/>
      <c r="F424" s="910"/>
      <c r="G424" s="890"/>
      <c r="H424" s="891"/>
      <c r="I424" s="152"/>
      <c r="J424" s="152"/>
      <c r="K424" s="152"/>
      <c r="L424" s="152"/>
      <c r="M424" s="152"/>
      <c r="N424" s="152"/>
      <c r="O424" s="152"/>
      <c r="P424" s="153"/>
      <c r="Q424" s="153"/>
      <c r="R424" s="156">
        <f t="shared" si="332"/>
        <v>0</v>
      </c>
      <c r="S424" s="156">
        <f t="shared" si="333"/>
        <v>0</v>
      </c>
      <c r="U424" s="157">
        <f t="shared" si="339"/>
        <v>0</v>
      </c>
      <c r="W424" s="152"/>
      <c r="X424" s="152"/>
      <c r="Y424" s="152"/>
      <c r="Z424" s="152"/>
      <c r="AA424" s="152"/>
      <c r="AB424" s="152"/>
      <c r="AC424" s="347"/>
      <c r="AD424" s="152"/>
      <c r="AE424" s="152"/>
      <c r="AF424" s="152"/>
      <c r="AG424" s="152"/>
      <c r="AH424" s="152"/>
      <c r="AI424" s="152"/>
      <c r="AJ424" s="347"/>
      <c r="AK424" s="152"/>
      <c r="AL424" s="152"/>
      <c r="AM424" s="295"/>
      <c r="AN424" s="228"/>
      <c r="AO424" s="228"/>
      <c r="AP424" s="228"/>
      <c r="AQ424" s="228"/>
      <c r="AR424" s="228"/>
      <c r="AS424" s="348"/>
      <c r="AT424" s="264">
        <f t="shared" si="309"/>
        <v>0</v>
      </c>
      <c r="AU424" s="259"/>
      <c r="AV424" s="265">
        <f t="shared" si="336"/>
        <v>0</v>
      </c>
      <c r="AX424" s="265">
        <f t="shared" si="340"/>
        <v>0</v>
      </c>
      <c r="AZ424" s="492">
        <f t="shared" si="337"/>
        <v>0</v>
      </c>
      <c r="BB424" s="492">
        <f t="shared" si="338"/>
        <v>0</v>
      </c>
      <c r="BD424" s="265">
        <f t="shared" si="341"/>
        <v>0</v>
      </c>
      <c r="BE424" s="105"/>
      <c r="BF424" s="105"/>
      <c r="BG424" s="105"/>
      <c r="BH424" s="105"/>
      <c r="BI424" s="105"/>
      <c r="BJ424" s="105"/>
    </row>
    <row r="425" spans="2:62" ht="20.100000000000001" hidden="1" customHeight="1" outlineLevel="1">
      <c r="B425" s="100"/>
      <c r="C425" s="908"/>
      <c r="D425" s="909"/>
      <c r="E425" s="909"/>
      <c r="F425" s="910"/>
      <c r="G425" s="890"/>
      <c r="H425" s="891"/>
      <c r="I425" s="152"/>
      <c r="J425" s="152"/>
      <c r="K425" s="152"/>
      <c r="L425" s="152"/>
      <c r="M425" s="152"/>
      <c r="N425" s="152"/>
      <c r="O425" s="152"/>
      <c r="P425" s="153"/>
      <c r="Q425" s="153"/>
      <c r="R425" s="156">
        <f t="shared" si="332"/>
        <v>0</v>
      </c>
      <c r="S425" s="156">
        <f t="shared" si="333"/>
        <v>0</v>
      </c>
      <c r="U425" s="157">
        <f t="shared" si="339"/>
        <v>0</v>
      </c>
      <c r="W425" s="152"/>
      <c r="X425" s="152"/>
      <c r="Y425" s="152"/>
      <c r="Z425" s="152"/>
      <c r="AA425" s="152"/>
      <c r="AB425" s="152"/>
      <c r="AC425" s="347"/>
      <c r="AD425" s="152"/>
      <c r="AE425" s="152"/>
      <c r="AF425" s="152"/>
      <c r="AG425" s="152"/>
      <c r="AH425" s="152"/>
      <c r="AI425" s="152"/>
      <c r="AJ425" s="347"/>
      <c r="AK425" s="152"/>
      <c r="AL425" s="152"/>
      <c r="AM425" s="295"/>
      <c r="AN425" s="228"/>
      <c r="AO425" s="228"/>
      <c r="AP425" s="228"/>
      <c r="AQ425" s="228"/>
      <c r="AR425" s="228"/>
      <c r="AS425" s="348"/>
      <c r="AT425" s="264">
        <f t="shared" si="309"/>
        <v>0</v>
      </c>
      <c r="AU425" s="259"/>
      <c r="AV425" s="265">
        <f t="shared" si="336"/>
        <v>0</v>
      </c>
      <c r="AX425" s="265">
        <f t="shared" si="340"/>
        <v>0</v>
      </c>
      <c r="AZ425" s="492">
        <f t="shared" si="337"/>
        <v>0</v>
      </c>
      <c r="BB425" s="492">
        <f t="shared" si="338"/>
        <v>0</v>
      </c>
      <c r="BD425" s="265">
        <f t="shared" si="341"/>
        <v>0</v>
      </c>
      <c r="BE425" s="105"/>
      <c r="BF425" s="105"/>
      <c r="BG425" s="105"/>
      <c r="BH425" s="105"/>
      <c r="BI425" s="105"/>
      <c r="BJ425" s="105"/>
    </row>
    <row r="426" spans="2:62" ht="20.100000000000001" hidden="1" customHeight="1" outlineLevel="1">
      <c r="B426" s="100"/>
      <c r="C426" s="908"/>
      <c r="D426" s="909"/>
      <c r="E426" s="909"/>
      <c r="F426" s="910"/>
      <c r="G426" s="890"/>
      <c r="H426" s="891"/>
      <c r="I426" s="152"/>
      <c r="J426" s="152"/>
      <c r="K426" s="152"/>
      <c r="L426" s="152"/>
      <c r="M426" s="152"/>
      <c r="N426" s="152"/>
      <c r="O426" s="152"/>
      <c r="P426" s="153"/>
      <c r="Q426" s="153"/>
      <c r="R426" s="156">
        <f t="shared" si="332"/>
        <v>0</v>
      </c>
      <c r="S426" s="156">
        <f t="shared" si="333"/>
        <v>0</v>
      </c>
      <c r="U426" s="157">
        <f t="shared" si="339"/>
        <v>0</v>
      </c>
      <c r="W426" s="152"/>
      <c r="X426" s="152"/>
      <c r="Y426" s="152"/>
      <c r="Z426" s="152"/>
      <c r="AA426" s="152"/>
      <c r="AB426" s="152"/>
      <c r="AC426" s="347"/>
      <c r="AD426" s="152"/>
      <c r="AE426" s="152"/>
      <c r="AF426" s="152"/>
      <c r="AG426" s="152"/>
      <c r="AH426" s="152"/>
      <c r="AI426" s="152"/>
      <c r="AJ426" s="347"/>
      <c r="AK426" s="152"/>
      <c r="AL426" s="152"/>
      <c r="AM426" s="295"/>
      <c r="AN426" s="228"/>
      <c r="AO426" s="228"/>
      <c r="AP426" s="228"/>
      <c r="AQ426" s="228"/>
      <c r="AR426" s="228"/>
      <c r="AS426" s="348"/>
      <c r="AT426" s="264">
        <f t="shared" si="309"/>
        <v>0</v>
      </c>
      <c r="AU426" s="259"/>
      <c r="AV426" s="265">
        <f t="shared" si="336"/>
        <v>0</v>
      </c>
      <c r="AX426" s="265">
        <f t="shared" si="340"/>
        <v>0</v>
      </c>
      <c r="AZ426" s="492">
        <f t="shared" si="337"/>
        <v>0</v>
      </c>
      <c r="BB426" s="492">
        <f t="shared" si="338"/>
        <v>0</v>
      </c>
      <c r="BD426" s="265">
        <f t="shared" si="341"/>
        <v>0</v>
      </c>
      <c r="BE426" s="105"/>
      <c r="BF426" s="105"/>
      <c r="BG426" s="105"/>
      <c r="BH426" s="105"/>
      <c r="BI426" s="105"/>
      <c r="BJ426" s="105"/>
    </row>
    <row r="427" spans="2:62" ht="20.100000000000001" hidden="1" customHeight="1" outlineLevel="1">
      <c r="B427" s="100"/>
      <c r="C427" s="908"/>
      <c r="D427" s="909"/>
      <c r="E427" s="909"/>
      <c r="F427" s="910"/>
      <c r="G427" s="890"/>
      <c r="H427" s="891"/>
      <c r="I427" s="152"/>
      <c r="J427" s="152"/>
      <c r="K427" s="152"/>
      <c r="L427" s="152"/>
      <c r="M427" s="152"/>
      <c r="N427" s="152"/>
      <c r="O427" s="152"/>
      <c r="P427" s="153"/>
      <c r="Q427" s="153"/>
      <c r="R427" s="156">
        <f t="shared" si="332"/>
        <v>0</v>
      </c>
      <c r="S427" s="156">
        <f t="shared" si="333"/>
        <v>0</v>
      </c>
      <c r="U427" s="157">
        <f t="shared" si="339"/>
        <v>0</v>
      </c>
      <c r="W427" s="152"/>
      <c r="X427" s="152"/>
      <c r="Y427" s="152"/>
      <c r="Z427" s="152"/>
      <c r="AA427" s="152"/>
      <c r="AB427" s="152"/>
      <c r="AC427" s="347"/>
      <c r="AD427" s="152"/>
      <c r="AE427" s="152"/>
      <c r="AF427" s="152"/>
      <c r="AG427" s="152"/>
      <c r="AH427" s="152"/>
      <c r="AI427" s="152"/>
      <c r="AJ427" s="347"/>
      <c r="AK427" s="152"/>
      <c r="AL427" s="152"/>
      <c r="AM427" s="295"/>
      <c r="AN427" s="228"/>
      <c r="AO427" s="228"/>
      <c r="AP427" s="228"/>
      <c r="AQ427" s="228"/>
      <c r="AR427" s="228"/>
      <c r="AS427" s="348"/>
      <c r="AT427" s="264">
        <f t="shared" si="309"/>
        <v>0</v>
      </c>
      <c r="AU427" s="259"/>
      <c r="AV427" s="265">
        <f t="shared" si="336"/>
        <v>0</v>
      </c>
      <c r="AX427" s="265">
        <f t="shared" si="340"/>
        <v>0</v>
      </c>
      <c r="AZ427" s="492">
        <f t="shared" si="337"/>
        <v>0</v>
      </c>
      <c r="BB427" s="492">
        <f t="shared" si="338"/>
        <v>0</v>
      </c>
      <c r="BD427" s="265">
        <f t="shared" si="341"/>
        <v>0</v>
      </c>
      <c r="BE427" s="105"/>
      <c r="BF427" s="105"/>
      <c r="BG427" s="105"/>
      <c r="BH427" s="105"/>
      <c r="BI427" s="105"/>
      <c r="BJ427" s="105"/>
    </row>
    <row r="428" spans="2:62" ht="20.100000000000001" hidden="1" customHeight="1" outlineLevel="1">
      <c r="B428" s="100"/>
      <c r="C428" s="908"/>
      <c r="D428" s="909"/>
      <c r="E428" s="909"/>
      <c r="F428" s="910"/>
      <c r="G428" s="890"/>
      <c r="H428" s="891"/>
      <c r="I428" s="152"/>
      <c r="J428" s="152"/>
      <c r="K428" s="152"/>
      <c r="L428" s="152"/>
      <c r="M428" s="152"/>
      <c r="N428" s="152"/>
      <c r="O428" s="152"/>
      <c r="P428" s="153"/>
      <c r="Q428" s="153"/>
      <c r="R428" s="156">
        <f t="shared" si="332"/>
        <v>0</v>
      </c>
      <c r="S428" s="156">
        <f t="shared" si="333"/>
        <v>0</v>
      </c>
      <c r="U428" s="157">
        <f t="shared" si="339"/>
        <v>0</v>
      </c>
      <c r="W428" s="152"/>
      <c r="X428" s="152"/>
      <c r="Y428" s="152"/>
      <c r="Z428" s="152"/>
      <c r="AA428" s="152"/>
      <c r="AB428" s="152"/>
      <c r="AC428" s="347"/>
      <c r="AD428" s="152"/>
      <c r="AE428" s="152"/>
      <c r="AF428" s="152"/>
      <c r="AG428" s="152"/>
      <c r="AH428" s="152"/>
      <c r="AI428" s="152"/>
      <c r="AJ428" s="347"/>
      <c r="AK428" s="152"/>
      <c r="AL428" s="152"/>
      <c r="AM428" s="295"/>
      <c r="AN428" s="228"/>
      <c r="AO428" s="228"/>
      <c r="AP428" s="228"/>
      <c r="AQ428" s="228"/>
      <c r="AR428" s="228"/>
      <c r="AS428" s="348"/>
      <c r="AT428" s="264">
        <f t="shared" si="309"/>
        <v>0</v>
      </c>
      <c r="AU428" s="259"/>
      <c r="AV428" s="265">
        <f t="shared" si="336"/>
        <v>0</v>
      </c>
      <c r="AX428" s="265">
        <f t="shared" si="340"/>
        <v>0</v>
      </c>
      <c r="AZ428" s="492">
        <f t="shared" si="337"/>
        <v>0</v>
      </c>
      <c r="BB428" s="492">
        <f t="shared" si="338"/>
        <v>0</v>
      </c>
      <c r="BD428" s="265">
        <f t="shared" si="341"/>
        <v>0</v>
      </c>
      <c r="BE428" s="105"/>
      <c r="BF428" s="105"/>
      <c r="BG428" s="105"/>
      <c r="BH428" s="105"/>
      <c r="BI428" s="105"/>
      <c r="BJ428" s="105"/>
    </row>
    <row r="429" spans="2:62" ht="20.100000000000001" hidden="1" customHeight="1" outlineLevel="1">
      <c r="B429" s="100"/>
      <c r="C429" s="908"/>
      <c r="D429" s="909"/>
      <c r="E429" s="909"/>
      <c r="F429" s="910"/>
      <c r="G429" s="890"/>
      <c r="H429" s="891"/>
      <c r="I429" s="152"/>
      <c r="J429" s="152"/>
      <c r="K429" s="152"/>
      <c r="L429" s="152"/>
      <c r="M429" s="152"/>
      <c r="N429" s="152"/>
      <c r="O429" s="152"/>
      <c r="P429" s="153"/>
      <c r="Q429" s="153"/>
      <c r="R429" s="156">
        <f t="shared" si="332"/>
        <v>0</v>
      </c>
      <c r="S429" s="156">
        <f t="shared" si="333"/>
        <v>0</v>
      </c>
      <c r="U429" s="157">
        <f t="shared" si="339"/>
        <v>0</v>
      </c>
      <c r="W429" s="152"/>
      <c r="X429" s="152"/>
      <c r="Y429" s="152"/>
      <c r="Z429" s="152"/>
      <c r="AA429" s="152"/>
      <c r="AB429" s="152"/>
      <c r="AC429" s="347"/>
      <c r="AD429" s="152"/>
      <c r="AE429" s="152"/>
      <c r="AF429" s="152"/>
      <c r="AG429" s="152"/>
      <c r="AH429" s="152"/>
      <c r="AI429" s="152"/>
      <c r="AJ429" s="347"/>
      <c r="AK429" s="152"/>
      <c r="AL429" s="152"/>
      <c r="AM429" s="295"/>
      <c r="AN429" s="228"/>
      <c r="AO429" s="228"/>
      <c r="AP429" s="228"/>
      <c r="AQ429" s="228"/>
      <c r="AR429" s="228"/>
      <c r="AS429" s="348"/>
      <c r="AT429" s="264">
        <f t="shared" si="309"/>
        <v>0</v>
      </c>
      <c r="AU429" s="259"/>
      <c r="AV429" s="265">
        <f t="shared" si="336"/>
        <v>0</v>
      </c>
      <c r="AX429" s="265">
        <f t="shared" si="340"/>
        <v>0</v>
      </c>
      <c r="AZ429" s="492">
        <f t="shared" si="337"/>
        <v>0</v>
      </c>
      <c r="BB429" s="492">
        <f t="shared" si="338"/>
        <v>0</v>
      </c>
      <c r="BD429" s="265">
        <f t="shared" si="341"/>
        <v>0</v>
      </c>
      <c r="BE429" s="105"/>
      <c r="BF429" s="105"/>
      <c r="BG429" s="105"/>
      <c r="BH429" s="105"/>
      <c r="BI429" s="105"/>
      <c r="BJ429" s="105"/>
    </row>
    <row r="430" spans="2:62" ht="20.100000000000001" hidden="1" customHeight="1" outlineLevel="1">
      <c r="B430" s="100"/>
      <c r="C430" s="908"/>
      <c r="D430" s="909"/>
      <c r="E430" s="909"/>
      <c r="F430" s="910"/>
      <c r="G430" s="890"/>
      <c r="H430" s="891"/>
      <c r="I430" s="152"/>
      <c r="J430" s="152"/>
      <c r="K430" s="152"/>
      <c r="L430" s="152"/>
      <c r="M430" s="152"/>
      <c r="N430" s="152"/>
      <c r="O430" s="152"/>
      <c r="P430" s="153"/>
      <c r="Q430" s="153"/>
      <c r="R430" s="156">
        <f t="shared" si="332"/>
        <v>0</v>
      </c>
      <c r="S430" s="156">
        <f t="shared" si="333"/>
        <v>0</v>
      </c>
      <c r="U430" s="157">
        <f t="shared" si="339"/>
        <v>0</v>
      </c>
      <c r="W430" s="152"/>
      <c r="X430" s="152"/>
      <c r="Y430" s="152"/>
      <c r="Z430" s="152"/>
      <c r="AA430" s="152"/>
      <c r="AB430" s="152"/>
      <c r="AC430" s="347"/>
      <c r="AD430" s="152"/>
      <c r="AE430" s="152"/>
      <c r="AF430" s="152"/>
      <c r="AG430" s="152"/>
      <c r="AH430" s="152"/>
      <c r="AI430" s="152"/>
      <c r="AJ430" s="347"/>
      <c r="AK430" s="152"/>
      <c r="AL430" s="152"/>
      <c r="AM430" s="295"/>
      <c r="AN430" s="228"/>
      <c r="AO430" s="228"/>
      <c r="AP430" s="228"/>
      <c r="AQ430" s="228"/>
      <c r="AR430" s="228"/>
      <c r="AS430" s="348"/>
      <c r="AT430" s="264">
        <f t="shared" si="309"/>
        <v>0</v>
      </c>
      <c r="AU430" s="259"/>
      <c r="AV430" s="265">
        <f t="shared" si="336"/>
        <v>0</v>
      </c>
      <c r="AX430" s="265">
        <f t="shared" si="340"/>
        <v>0</v>
      </c>
      <c r="AZ430" s="492">
        <f t="shared" si="337"/>
        <v>0</v>
      </c>
      <c r="BB430" s="492">
        <f t="shared" si="338"/>
        <v>0</v>
      </c>
      <c r="BD430" s="265">
        <f t="shared" si="341"/>
        <v>0</v>
      </c>
      <c r="BE430" s="105"/>
      <c r="BF430" s="105"/>
      <c r="BG430" s="105"/>
      <c r="BH430" s="105"/>
      <c r="BI430" s="105"/>
      <c r="BJ430" s="105"/>
    </row>
    <row r="431" spans="2:62" ht="20.100000000000001" hidden="1" customHeight="1" outlineLevel="1">
      <c r="B431" s="100"/>
      <c r="C431" s="908"/>
      <c r="D431" s="909"/>
      <c r="E431" s="909"/>
      <c r="F431" s="910"/>
      <c r="G431" s="890"/>
      <c r="H431" s="891"/>
      <c r="I431" s="152"/>
      <c r="J431" s="152"/>
      <c r="K431" s="152"/>
      <c r="L431" s="152"/>
      <c r="M431" s="152"/>
      <c r="N431" s="152"/>
      <c r="O431" s="152"/>
      <c r="P431" s="153"/>
      <c r="Q431" s="153"/>
      <c r="R431" s="156">
        <f t="shared" si="332"/>
        <v>0</v>
      </c>
      <c r="S431" s="156">
        <f t="shared" si="333"/>
        <v>0</v>
      </c>
      <c r="U431" s="157">
        <f t="shared" si="339"/>
        <v>0</v>
      </c>
      <c r="W431" s="152"/>
      <c r="X431" s="152"/>
      <c r="Y431" s="152"/>
      <c r="Z431" s="152"/>
      <c r="AA431" s="152"/>
      <c r="AB431" s="152"/>
      <c r="AC431" s="347"/>
      <c r="AD431" s="152"/>
      <c r="AE431" s="152"/>
      <c r="AF431" s="152"/>
      <c r="AG431" s="152"/>
      <c r="AH431" s="152"/>
      <c r="AI431" s="152"/>
      <c r="AJ431" s="347"/>
      <c r="AK431" s="152"/>
      <c r="AL431" s="152"/>
      <c r="AM431" s="295"/>
      <c r="AN431" s="228"/>
      <c r="AO431" s="228"/>
      <c r="AP431" s="228"/>
      <c r="AQ431" s="228"/>
      <c r="AR431" s="228"/>
      <c r="AS431" s="348"/>
      <c r="AT431" s="264">
        <f t="shared" si="309"/>
        <v>0</v>
      </c>
      <c r="AU431" s="259"/>
      <c r="AV431" s="265">
        <f t="shared" si="336"/>
        <v>0</v>
      </c>
      <c r="AX431" s="265">
        <f t="shared" si="340"/>
        <v>0</v>
      </c>
      <c r="AZ431" s="492">
        <f t="shared" si="337"/>
        <v>0</v>
      </c>
      <c r="BB431" s="492">
        <f t="shared" si="338"/>
        <v>0</v>
      </c>
      <c r="BD431" s="265">
        <f t="shared" si="341"/>
        <v>0</v>
      </c>
      <c r="BE431" s="105"/>
      <c r="BF431" s="105"/>
      <c r="BG431" s="105"/>
      <c r="BH431" s="105"/>
      <c r="BI431" s="105"/>
      <c r="BJ431" s="105"/>
    </row>
    <row r="432" spans="2:62" ht="20.100000000000001" hidden="1" customHeight="1" outlineLevel="1">
      <c r="B432" s="100"/>
      <c r="C432" s="908"/>
      <c r="D432" s="909"/>
      <c r="E432" s="909"/>
      <c r="F432" s="910"/>
      <c r="G432" s="890"/>
      <c r="H432" s="891"/>
      <c r="I432" s="152"/>
      <c r="J432" s="152"/>
      <c r="K432" s="152"/>
      <c r="L432" s="152"/>
      <c r="M432" s="152"/>
      <c r="N432" s="152"/>
      <c r="O432" s="152"/>
      <c r="P432" s="153"/>
      <c r="Q432" s="153"/>
      <c r="R432" s="156">
        <f t="shared" si="332"/>
        <v>0</v>
      </c>
      <c r="S432" s="156">
        <f t="shared" si="333"/>
        <v>0</v>
      </c>
      <c r="U432" s="157">
        <f t="shared" si="339"/>
        <v>0</v>
      </c>
      <c r="W432" s="152"/>
      <c r="X432" s="152"/>
      <c r="Y432" s="152"/>
      <c r="Z432" s="152"/>
      <c r="AA432" s="152"/>
      <c r="AB432" s="152"/>
      <c r="AC432" s="347"/>
      <c r="AD432" s="152"/>
      <c r="AE432" s="152"/>
      <c r="AF432" s="152"/>
      <c r="AG432" s="152"/>
      <c r="AH432" s="152"/>
      <c r="AI432" s="152"/>
      <c r="AJ432" s="347"/>
      <c r="AK432" s="152"/>
      <c r="AL432" s="152"/>
      <c r="AM432" s="295"/>
      <c r="AN432" s="228"/>
      <c r="AO432" s="228"/>
      <c r="AP432" s="228"/>
      <c r="AQ432" s="228"/>
      <c r="AR432" s="228"/>
      <c r="AS432" s="348"/>
      <c r="AT432" s="264">
        <f t="shared" si="309"/>
        <v>0</v>
      </c>
      <c r="AU432" s="259"/>
      <c r="AV432" s="265">
        <f t="shared" si="336"/>
        <v>0</v>
      </c>
      <c r="AX432" s="265">
        <f t="shared" si="340"/>
        <v>0</v>
      </c>
      <c r="AZ432" s="492">
        <f t="shared" si="337"/>
        <v>0</v>
      </c>
      <c r="BB432" s="492">
        <f t="shared" si="338"/>
        <v>0</v>
      </c>
      <c r="BD432" s="265">
        <f t="shared" si="341"/>
        <v>0</v>
      </c>
      <c r="BE432" s="105"/>
      <c r="BF432" s="105"/>
      <c r="BG432" s="105"/>
      <c r="BH432" s="105"/>
      <c r="BI432" s="105"/>
      <c r="BJ432" s="105"/>
    </row>
    <row r="433" spans="2:62" ht="20.100000000000001" hidden="1" customHeight="1" outlineLevel="1">
      <c r="B433" s="100"/>
      <c r="C433" s="908"/>
      <c r="D433" s="909"/>
      <c r="E433" s="909"/>
      <c r="F433" s="910"/>
      <c r="G433" s="890"/>
      <c r="H433" s="891"/>
      <c r="I433" s="152"/>
      <c r="J433" s="152"/>
      <c r="K433" s="152"/>
      <c r="L433" s="152"/>
      <c r="M433" s="152"/>
      <c r="N433" s="152"/>
      <c r="O433" s="152"/>
      <c r="P433" s="153"/>
      <c r="Q433" s="153"/>
      <c r="R433" s="156">
        <f t="shared" si="332"/>
        <v>0</v>
      </c>
      <c r="S433" s="156">
        <f t="shared" si="333"/>
        <v>0</v>
      </c>
      <c r="U433" s="157">
        <f t="shared" si="339"/>
        <v>0</v>
      </c>
      <c r="W433" s="152"/>
      <c r="X433" s="152"/>
      <c r="Y433" s="152"/>
      <c r="Z433" s="152"/>
      <c r="AA433" s="152"/>
      <c r="AB433" s="152"/>
      <c r="AC433" s="347"/>
      <c r="AD433" s="152"/>
      <c r="AE433" s="152"/>
      <c r="AF433" s="152"/>
      <c r="AG433" s="152"/>
      <c r="AH433" s="152"/>
      <c r="AI433" s="152"/>
      <c r="AJ433" s="347"/>
      <c r="AK433" s="152"/>
      <c r="AL433" s="152"/>
      <c r="AM433" s="295"/>
      <c r="AN433" s="228"/>
      <c r="AO433" s="228"/>
      <c r="AP433" s="228"/>
      <c r="AQ433" s="228"/>
      <c r="AR433" s="228"/>
      <c r="AS433" s="348"/>
      <c r="AT433" s="264">
        <f t="shared" si="309"/>
        <v>0</v>
      </c>
      <c r="AU433" s="259"/>
      <c r="AV433" s="265">
        <f t="shared" si="336"/>
        <v>0</v>
      </c>
      <c r="AX433" s="265">
        <f t="shared" si="340"/>
        <v>0</v>
      </c>
      <c r="AZ433" s="492">
        <f t="shared" si="337"/>
        <v>0</v>
      </c>
      <c r="BB433" s="492">
        <f t="shared" si="338"/>
        <v>0</v>
      </c>
      <c r="BD433" s="265">
        <f t="shared" si="341"/>
        <v>0</v>
      </c>
      <c r="BE433" s="105"/>
      <c r="BF433" s="105"/>
      <c r="BG433" s="105"/>
      <c r="BH433" s="105"/>
      <c r="BI433" s="105"/>
      <c r="BJ433" s="105"/>
    </row>
    <row r="434" spans="2:62" ht="20.100000000000001" hidden="1" customHeight="1" outlineLevel="1">
      <c r="B434" s="100"/>
      <c r="C434" s="908"/>
      <c r="D434" s="909"/>
      <c r="E434" s="909"/>
      <c r="F434" s="910"/>
      <c r="G434" s="890"/>
      <c r="H434" s="891"/>
      <c r="I434" s="152"/>
      <c r="J434" s="152"/>
      <c r="K434" s="152"/>
      <c r="L434" s="152"/>
      <c r="M434" s="152"/>
      <c r="N434" s="152"/>
      <c r="O434" s="152"/>
      <c r="P434" s="153"/>
      <c r="Q434" s="153"/>
      <c r="R434" s="156">
        <f t="shared" si="332"/>
        <v>0</v>
      </c>
      <c r="S434" s="156">
        <f t="shared" si="333"/>
        <v>0</v>
      </c>
      <c r="U434" s="157">
        <f t="shared" si="339"/>
        <v>0</v>
      </c>
      <c r="W434" s="152"/>
      <c r="X434" s="152"/>
      <c r="Y434" s="152"/>
      <c r="Z434" s="152"/>
      <c r="AA434" s="152"/>
      <c r="AB434" s="152"/>
      <c r="AC434" s="347"/>
      <c r="AD434" s="152"/>
      <c r="AE434" s="152"/>
      <c r="AF434" s="152"/>
      <c r="AG434" s="152"/>
      <c r="AH434" s="152"/>
      <c r="AI434" s="152"/>
      <c r="AJ434" s="347"/>
      <c r="AK434" s="152"/>
      <c r="AL434" s="152"/>
      <c r="AM434" s="295"/>
      <c r="AN434" s="228"/>
      <c r="AO434" s="228"/>
      <c r="AP434" s="228"/>
      <c r="AQ434" s="228"/>
      <c r="AR434" s="228"/>
      <c r="AS434" s="348"/>
      <c r="AT434" s="264">
        <f t="shared" si="309"/>
        <v>0</v>
      </c>
      <c r="AU434" s="259"/>
      <c r="AV434" s="265">
        <f t="shared" si="336"/>
        <v>0</v>
      </c>
      <c r="AX434" s="265">
        <f t="shared" si="340"/>
        <v>0</v>
      </c>
      <c r="AZ434" s="492">
        <f t="shared" si="337"/>
        <v>0</v>
      </c>
      <c r="BB434" s="492">
        <f t="shared" si="338"/>
        <v>0</v>
      </c>
      <c r="BD434" s="265">
        <f t="shared" si="341"/>
        <v>0</v>
      </c>
      <c r="BE434" s="105"/>
      <c r="BF434" s="105"/>
      <c r="BG434" s="105"/>
      <c r="BH434" s="105"/>
      <c r="BI434" s="105"/>
      <c r="BJ434" s="105"/>
    </row>
    <row r="435" spans="2:62" ht="20.100000000000001" hidden="1" customHeight="1" outlineLevel="1">
      <c r="B435" s="100"/>
      <c r="C435" s="908"/>
      <c r="D435" s="909"/>
      <c r="E435" s="909"/>
      <c r="F435" s="910"/>
      <c r="G435" s="890"/>
      <c r="H435" s="891"/>
      <c r="I435" s="152"/>
      <c r="J435" s="152"/>
      <c r="K435" s="152"/>
      <c r="L435" s="152"/>
      <c r="M435" s="152"/>
      <c r="N435" s="152"/>
      <c r="O435" s="152"/>
      <c r="P435" s="153"/>
      <c r="Q435" s="153"/>
      <c r="R435" s="156">
        <f t="shared" si="332"/>
        <v>0</v>
      </c>
      <c r="S435" s="156">
        <f t="shared" si="333"/>
        <v>0</v>
      </c>
      <c r="U435" s="157">
        <f t="shared" si="339"/>
        <v>0</v>
      </c>
      <c r="W435" s="152"/>
      <c r="X435" s="152"/>
      <c r="Y435" s="152"/>
      <c r="Z435" s="152"/>
      <c r="AA435" s="152"/>
      <c r="AB435" s="152"/>
      <c r="AC435" s="347"/>
      <c r="AD435" s="152"/>
      <c r="AE435" s="152"/>
      <c r="AF435" s="152"/>
      <c r="AG435" s="152"/>
      <c r="AH435" s="152"/>
      <c r="AI435" s="152"/>
      <c r="AJ435" s="347"/>
      <c r="AK435" s="152"/>
      <c r="AL435" s="152"/>
      <c r="AM435" s="295"/>
      <c r="AN435" s="228"/>
      <c r="AO435" s="228"/>
      <c r="AP435" s="228"/>
      <c r="AQ435" s="228"/>
      <c r="AR435" s="228"/>
      <c r="AS435" s="348"/>
      <c r="AT435" s="264">
        <f t="shared" si="309"/>
        <v>0</v>
      </c>
      <c r="AU435" s="259"/>
      <c r="AV435" s="265">
        <f t="shared" si="336"/>
        <v>0</v>
      </c>
      <c r="AX435" s="265">
        <f t="shared" si="340"/>
        <v>0</v>
      </c>
      <c r="AZ435" s="492">
        <f t="shared" si="337"/>
        <v>0</v>
      </c>
      <c r="BB435" s="492">
        <f t="shared" si="338"/>
        <v>0</v>
      </c>
      <c r="BD435" s="265">
        <f t="shared" si="341"/>
        <v>0</v>
      </c>
      <c r="BE435" s="105"/>
      <c r="BF435" s="105"/>
      <c r="BG435" s="105"/>
      <c r="BH435" s="105"/>
      <c r="BI435" s="105"/>
      <c r="BJ435" s="105"/>
    </row>
    <row r="436" spans="2:62" ht="9.9499999999999993" hidden="1" customHeight="1" outlineLevel="1">
      <c r="B436" s="101"/>
      <c r="C436" s="208"/>
      <c r="D436" s="208"/>
      <c r="E436" s="208"/>
      <c r="F436" s="208"/>
      <c r="G436" s="237"/>
      <c r="H436" s="207"/>
      <c r="I436" s="257"/>
      <c r="J436" s="257"/>
      <c r="K436" s="257"/>
      <c r="L436" s="257"/>
      <c r="M436" s="257"/>
      <c r="N436" s="257"/>
      <c r="O436" s="257"/>
      <c r="P436" s="256"/>
      <c r="Q436" s="102"/>
      <c r="R436" s="102"/>
      <c r="S436" s="102"/>
      <c r="U436" s="98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Z436" s="493"/>
      <c r="BE436" s="105"/>
      <c r="BF436" s="105"/>
      <c r="BG436" s="105"/>
      <c r="BH436" s="105"/>
      <c r="BI436" s="105"/>
      <c r="BJ436" s="105"/>
    </row>
    <row r="437" spans="2:62" ht="20.100000000000001" customHeight="1" collapsed="1">
      <c r="B437" s="8">
        <f>B420+1</f>
        <v>26</v>
      </c>
      <c r="C437" s="916"/>
      <c r="D437" s="917"/>
      <c r="E437" s="917"/>
      <c r="F437" s="918"/>
      <c r="G437" s="429"/>
      <c r="H437" s="206">
        <v>1</v>
      </c>
      <c r="I437" s="642">
        <f t="shared" ref="I437" si="342">$H437*SUM(I438:I452)</f>
        <v>0</v>
      </c>
      <c r="J437" s="643">
        <f t="shared" ref="J437:O437" si="343">$H437*SUM(J438:J452)</f>
        <v>0</v>
      </c>
      <c r="K437" s="644">
        <f t="shared" si="343"/>
        <v>0</v>
      </c>
      <c r="L437" s="645">
        <f t="shared" si="343"/>
        <v>0</v>
      </c>
      <c r="M437" s="645">
        <f t="shared" si="343"/>
        <v>0</v>
      </c>
      <c r="N437" s="644">
        <f t="shared" si="343"/>
        <v>0</v>
      </c>
      <c r="O437" s="642">
        <f t="shared" si="343"/>
        <v>0</v>
      </c>
      <c r="P437" s="209">
        <f t="shared" ref="P437:Q437" si="344">$H437*SUM(P438:P452)</f>
        <v>0</v>
      </c>
      <c r="Q437" s="210">
        <f t="shared" si="344"/>
        <v>0</v>
      </c>
      <c r="R437" s="136">
        <f t="shared" ref="R437:R452" si="345">P437*(1+Gewinn)*(1+SicherheitAngebot)</f>
        <v>0</v>
      </c>
      <c r="S437" s="137">
        <f t="shared" ref="S437:S452" si="346">Q437*(1+MGKZ)*(1+Gewinn)*(1+SicherheitAngebot)</f>
        <v>0</v>
      </c>
      <c r="U437" s="10">
        <f>I437*$I$7+J437*$J$7+K437*$K$7+L437*$L$7+M437*$M$7+N437*$N$7+O437*$O$7+R437+S437</f>
        <v>0</v>
      </c>
      <c r="W437" s="646">
        <f t="shared" ref="W437:AB437" si="347">$H437*SUM(W438:W452)</f>
        <v>0</v>
      </c>
      <c r="X437" s="647">
        <f t="shared" si="347"/>
        <v>0</v>
      </c>
      <c r="Y437" s="648">
        <f t="shared" si="347"/>
        <v>0</v>
      </c>
      <c r="Z437" s="649">
        <f t="shared" si="347"/>
        <v>0</v>
      </c>
      <c r="AA437" s="648">
        <f t="shared" si="347"/>
        <v>0</v>
      </c>
      <c r="AB437" s="646">
        <f t="shared" si="347"/>
        <v>0</v>
      </c>
      <c r="AC437" s="258"/>
      <c r="AD437" s="646">
        <f t="shared" ref="AD437:AM437" si="348">$H437*SUM(AD438:AD452)</f>
        <v>0</v>
      </c>
      <c r="AE437" s="647">
        <f t="shared" si="348"/>
        <v>0</v>
      </c>
      <c r="AF437" s="648">
        <f t="shared" si="348"/>
        <v>0</v>
      </c>
      <c r="AG437" s="649">
        <f t="shared" si="348"/>
        <v>0</v>
      </c>
      <c r="AH437" s="648">
        <f t="shared" si="348"/>
        <v>0</v>
      </c>
      <c r="AI437" s="646">
        <f t="shared" si="348"/>
        <v>0</v>
      </c>
      <c r="AJ437" s="258"/>
      <c r="AK437" s="653">
        <f t="shared" si="348"/>
        <v>0</v>
      </c>
      <c r="AL437" s="653">
        <f t="shared" si="348"/>
        <v>0</v>
      </c>
      <c r="AM437" s="653">
        <f t="shared" si="348"/>
        <v>0</v>
      </c>
      <c r="AN437" s="227">
        <f>$H437*SUM(AN438:AN452)*(1+Gewinn)*(1+SicherheitAngebot)</f>
        <v>0</v>
      </c>
      <c r="AO437" s="227">
        <f>$H437*SUM(AO438:AO452)*(1+Gewinn)*(1+SicherheitAngebot)</f>
        <v>0</v>
      </c>
      <c r="AP437" s="227">
        <f>$H437*SUM(AP438:AP452)*(1+Gewinn)*(1+SicherheitAngebot)</f>
        <v>0</v>
      </c>
      <c r="AQ437" s="227">
        <f>$H437*SUM(AQ438:AQ452)*(1+Gewinn)*(1+SicherheitAngebot)</f>
        <v>0</v>
      </c>
      <c r="AR437" s="227">
        <f>$H437*SUM(AR438:AR452)*(1+Gewinn)*(1+SicherheitAngebot)</f>
        <v>0</v>
      </c>
      <c r="AS437" s="262"/>
      <c r="AT437" s="263">
        <f t="shared" si="309"/>
        <v>0</v>
      </c>
      <c r="AU437" s="259"/>
      <c r="AV437" s="491">
        <f>AK437*$AK$7+AL437*$AL$7+AM437*$AM$7+SUM(AN437:AR437)+AT437/Zuschläge_IBN+AT437</f>
        <v>0</v>
      </c>
      <c r="AX437" s="685">
        <f>U437+AV437</f>
        <v>0</v>
      </c>
      <c r="AZ437" s="490">
        <f>IF(H437&gt;0,U437/(1+SicherheitAngebot)*(1+Sicherheit),0)</f>
        <v>0</v>
      </c>
      <c r="BB437" s="490">
        <f>IF(H437&gt;0,AV437/(1+SicherheitAngebot)*(1+Sicherheit),0)</f>
        <v>0</v>
      </c>
      <c r="BD437" s="490">
        <f>AZ437+BB437</f>
        <v>0</v>
      </c>
      <c r="BE437" s="105"/>
      <c r="BF437" s="105"/>
      <c r="BG437" s="105"/>
      <c r="BH437" s="105"/>
      <c r="BI437" s="105"/>
      <c r="BJ437" s="105"/>
    </row>
    <row r="438" spans="2:62" ht="20.100000000000001" hidden="1" customHeight="1" outlineLevel="1">
      <c r="B438" s="99"/>
      <c r="C438" s="908"/>
      <c r="D438" s="909"/>
      <c r="E438" s="909"/>
      <c r="F438" s="910"/>
      <c r="G438" s="890"/>
      <c r="H438" s="901"/>
      <c r="I438" s="152"/>
      <c r="J438" s="152"/>
      <c r="K438" s="152"/>
      <c r="L438" s="152"/>
      <c r="M438" s="152"/>
      <c r="N438" s="152"/>
      <c r="O438" s="152"/>
      <c r="P438" s="153"/>
      <c r="Q438" s="153"/>
      <c r="R438" s="156">
        <f t="shared" si="345"/>
        <v>0</v>
      </c>
      <c r="S438" s="156">
        <f t="shared" si="346"/>
        <v>0</v>
      </c>
      <c r="U438" s="157">
        <f>I438*$I$7+J438*$J$7+K438*$K$7+L438*$L$7+M438*$M$7+N438*$N$7+O438*$O$7+R438+S438</f>
        <v>0</v>
      </c>
      <c r="W438" s="152"/>
      <c r="X438" s="152"/>
      <c r="Y438" s="152"/>
      <c r="Z438" s="152"/>
      <c r="AA438" s="152"/>
      <c r="AB438" s="152"/>
      <c r="AC438" s="347"/>
      <c r="AD438" s="152"/>
      <c r="AE438" s="152"/>
      <c r="AF438" s="152"/>
      <c r="AG438" s="152"/>
      <c r="AH438" s="152"/>
      <c r="AI438" s="152"/>
      <c r="AJ438" s="347"/>
      <c r="AK438" s="152"/>
      <c r="AL438" s="152"/>
      <c r="AM438" s="295"/>
      <c r="AN438" s="228"/>
      <c r="AO438" s="228"/>
      <c r="AP438" s="228"/>
      <c r="AQ438" s="228"/>
      <c r="AR438" s="228"/>
      <c r="AS438" s="348"/>
      <c r="AT438" s="264">
        <f t="shared" si="309"/>
        <v>0</v>
      </c>
      <c r="AU438" s="259"/>
      <c r="AV438" s="265">
        <f t="shared" ref="AV438:AV452" si="349">AK438*$AK$7+AL438*$AL$7+AM438*$AM$7+SUM(AN438:AR438)*(1+Gewinn)*(1+SicherheitAngebot)+AT438/Zuschläge_IBN+AT438</f>
        <v>0</v>
      </c>
      <c r="AX438" s="265">
        <f>U438+AV438</f>
        <v>0</v>
      </c>
      <c r="AZ438" s="492">
        <f t="shared" ref="AZ438:AZ452" si="350">U438/(1+SicherheitAngebot)*(1+Sicherheit)</f>
        <v>0</v>
      </c>
      <c r="BB438" s="492">
        <f t="shared" ref="BB438:BB452" si="351">AV438/(1+SicherheitAngebot)*(1+Sicherheit)</f>
        <v>0</v>
      </c>
      <c r="BD438" s="265">
        <f>AZ438+BB438</f>
        <v>0</v>
      </c>
      <c r="BE438" s="105"/>
      <c r="BF438" s="105"/>
      <c r="BG438" s="105"/>
      <c r="BH438" s="105"/>
      <c r="BI438" s="105"/>
      <c r="BJ438" s="105"/>
    </row>
    <row r="439" spans="2:62" ht="20.100000000000001" hidden="1" customHeight="1" outlineLevel="1">
      <c r="B439" s="100"/>
      <c r="C439" s="908"/>
      <c r="D439" s="909"/>
      <c r="E439" s="909"/>
      <c r="F439" s="910"/>
      <c r="G439" s="890"/>
      <c r="H439" s="891"/>
      <c r="I439" s="152"/>
      <c r="J439" s="152"/>
      <c r="K439" s="152"/>
      <c r="L439" s="152"/>
      <c r="M439" s="152"/>
      <c r="N439" s="152"/>
      <c r="O439" s="152"/>
      <c r="P439" s="153"/>
      <c r="Q439" s="153"/>
      <c r="R439" s="156">
        <f t="shared" si="345"/>
        <v>0</v>
      </c>
      <c r="S439" s="156">
        <f t="shared" si="346"/>
        <v>0</v>
      </c>
      <c r="U439" s="157">
        <f t="shared" ref="U439:U452" si="352">I439*$I$7+J439*$J$7+K439*$K$7+L439*$L$7+M439*$M$7+N439*$N$7+O439*$O$7+R439+S439</f>
        <v>0</v>
      </c>
      <c r="W439" s="152"/>
      <c r="X439" s="152"/>
      <c r="Y439" s="152"/>
      <c r="Z439" s="152"/>
      <c r="AA439" s="152"/>
      <c r="AB439" s="152"/>
      <c r="AC439" s="347"/>
      <c r="AD439" s="152"/>
      <c r="AE439" s="152"/>
      <c r="AF439" s="152"/>
      <c r="AG439" s="152"/>
      <c r="AH439" s="152"/>
      <c r="AI439" s="152"/>
      <c r="AJ439" s="347"/>
      <c r="AK439" s="152"/>
      <c r="AL439" s="152"/>
      <c r="AM439" s="295"/>
      <c r="AN439" s="228"/>
      <c r="AO439" s="228"/>
      <c r="AP439" s="228"/>
      <c r="AQ439" s="228"/>
      <c r="AR439" s="228"/>
      <c r="AS439" s="348"/>
      <c r="AT439" s="264">
        <f t="shared" si="309"/>
        <v>0</v>
      </c>
      <c r="AU439" s="259"/>
      <c r="AV439" s="265">
        <f t="shared" si="349"/>
        <v>0</v>
      </c>
      <c r="AX439" s="265">
        <f t="shared" ref="AX439:AX452" si="353">U439+AV439</f>
        <v>0</v>
      </c>
      <c r="AZ439" s="492">
        <f t="shared" si="350"/>
        <v>0</v>
      </c>
      <c r="BB439" s="492">
        <f t="shared" si="351"/>
        <v>0</v>
      </c>
      <c r="BD439" s="265">
        <f t="shared" ref="BD439:BD452" si="354">AZ439+BB439</f>
        <v>0</v>
      </c>
      <c r="BE439" s="105"/>
      <c r="BF439" s="105"/>
      <c r="BG439" s="105"/>
      <c r="BH439" s="105"/>
      <c r="BI439" s="105"/>
      <c r="BJ439" s="105"/>
    </row>
    <row r="440" spans="2:62" ht="20.100000000000001" hidden="1" customHeight="1" outlineLevel="1">
      <c r="B440" s="100"/>
      <c r="C440" s="908"/>
      <c r="D440" s="909"/>
      <c r="E440" s="909"/>
      <c r="F440" s="910"/>
      <c r="G440" s="890"/>
      <c r="H440" s="891"/>
      <c r="I440" s="152"/>
      <c r="J440" s="152"/>
      <c r="K440" s="152"/>
      <c r="L440" s="152"/>
      <c r="M440" s="152"/>
      <c r="N440" s="152"/>
      <c r="O440" s="152"/>
      <c r="P440" s="153"/>
      <c r="Q440" s="153"/>
      <c r="R440" s="156">
        <f t="shared" si="345"/>
        <v>0</v>
      </c>
      <c r="S440" s="156">
        <f t="shared" si="346"/>
        <v>0</v>
      </c>
      <c r="U440" s="157">
        <f t="shared" si="352"/>
        <v>0</v>
      </c>
      <c r="W440" s="152"/>
      <c r="X440" s="152"/>
      <c r="Y440" s="152"/>
      <c r="Z440" s="152"/>
      <c r="AA440" s="152"/>
      <c r="AB440" s="152"/>
      <c r="AC440" s="347"/>
      <c r="AD440" s="152"/>
      <c r="AE440" s="152"/>
      <c r="AF440" s="152"/>
      <c r="AG440" s="152"/>
      <c r="AH440" s="152"/>
      <c r="AI440" s="152"/>
      <c r="AJ440" s="347"/>
      <c r="AK440" s="152"/>
      <c r="AL440" s="152"/>
      <c r="AM440" s="295"/>
      <c r="AN440" s="228"/>
      <c r="AO440" s="228"/>
      <c r="AP440" s="228"/>
      <c r="AQ440" s="228"/>
      <c r="AR440" s="228"/>
      <c r="AS440" s="348"/>
      <c r="AT440" s="264">
        <f t="shared" si="309"/>
        <v>0</v>
      </c>
      <c r="AU440" s="259"/>
      <c r="AV440" s="265">
        <f t="shared" si="349"/>
        <v>0</v>
      </c>
      <c r="AX440" s="265">
        <f t="shared" si="353"/>
        <v>0</v>
      </c>
      <c r="AZ440" s="492">
        <f t="shared" si="350"/>
        <v>0</v>
      </c>
      <c r="BB440" s="492">
        <f t="shared" si="351"/>
        <v>0</v>
      </c>
      <c r="BD440" s="265">
        <f t="shared" si="354"/>
        <v>0</v>
      </c>
      <c r="BE440" s="105"/>
      <c r="BF440" s="105"/>
      <c r="BG440" s="105"/>
      <c r="BH440" s="105"/>
      <c r="BI440" s="105"/>
      <c r="BJ440" s="105"/>
    </row>
    <row r="441" spans="2:62" ht="20.100000000000001" hidden="1" customHeight="1" outlineLevel="1">
      <c r="B441" s="100"/>
      <c r="C441" s="908"/>
      <c r="D441" s="909"/>
      <c r="E441" s="909"/>
      <c r="F441" s="910"/>
      <c r="G441" s="890"/>
      <c r="H441" s="891"/>
      <c r="I441" s="152"/>
      <c r="J441" s="152"/>
      <c r="K441" s="152"/>
      <c r="L441" s="152"/>
      <c r="M441" s="152"/>
      <c r="N441" s="152"/>
      <c r="O441" s="152"/>
      <c r="P441" s="153"/>
      <c r="Q441" s="153"/>
      <c r="R441" s="156">
        <f t="shared" si="345"/>
        <v>0</v>
      </c>
      <c r="S441" s="156">
        <f t="shared" si="346"/>
        <v>0</v>
      </c>
      <c r="U441" s="157">
        <f t="shared" si="352"/>
        <v>0</v>
      </c>
      <c r="W441" s="152"/>
      <c r="X441" s="152"/>
      <c r="Y441" s="152"/>
      <c r="Z441" s="152"/>
      <c r="AA441" s="152"/>
      <c r="AB441" s="152"/>
      <c r="AC441" s="347"/>
      <c r="AD441" s="152"/>
      <c r="AE441" s="152"/>
      <c r="AF441" s="152"/>
      <c r="AG441" s="152"/>
      <c r="AH441" s="152"/>
      <c r="AI441" s="152"/>
      <c r="AJ441" s="347"/>
      <c r="AK441" s="152"/>
      <c r="AL441" s="152"/>
      <c r="AM441" s="295"/>
      <c r="AN441" s="228"/>
      <c r="AO441" s="228"/>
      <c r="AP441" s="228"/>
      <c r="AQ441" s="228"/>
      <c r="AR441" s="228"/>
      <c r="AS441" s="348"/>
      <c r="AT441" s="264">
        <f t="shared" si="309"/>
        <v>0</v>
      </c>
      <c r="AU441" s="259"/>
      <c r="AV441" s="265">
        <f t="shared" si="349"/>
        <v>0</v>
      </c>
      <c r="AX441" s="265">
        <f t="shared" si="353"/>
        <v>0</v>
      </c>
      <c r="AZ441" s="492">
        <f t="shared" si="350"/>
        <v>0</v>
      </c>
      <c r="BB441" s="492">
        <f t="shared" si="351"/>
        <v>0</v>
      </c>
      <c r="BD441" s="265">
        <f t="shared" si="354"/>
        <v>0</v>
      </c>
      <c r="BE441" s="105"/>
      <c r="BF441" s="105"/>
      <c r="BG441" s="105"/>
      <c r="BH441" s="105"/>
      <c r="BI441" s="105"/>
      <c r="BJ441" s="105"/>
    </row>
    <row r="442" spans="2:62" ht="20.100000000000001" hidden="1" customHeight="1" outlineLevel="1">
      <c r="B442" s="100"/>
      <c r="C442" s="908"/>
      <c r="D442" s="909"/>
      <c r="E442" s="909"/>
      <c r="F442" s="910"/>
      <c r="G442" s="890"/>
      <c r="H442" s="891"/>
      <c r="I442" s="152"/>
      <c r="J442" s="152"/>
      <c r="K442" s="152"/>
      <c r="L442" s="152"/>
      <c r="M442" s="152"/>
      <c r="N442" s="152"/>
      <c r="O442" s="152"/>
      <c r="P442" s="153"/>
      <c r="Q442" s="153"/>
      <c r="R442" s="156">
        <f t="shared" si="345"/>
        <v>0</v>
      </c>
      <c r="S442" s="156">
        <f t="shared" si="346"/>
        <v>0</v>
      </c>
      <c r="U442" s="157">
        <f t="shared" si="352"/>
        <v>0</v>
      </c>
      <c r="W442" s="152"/>
      <c r="X442" s="152"/>
      <c r="Y442" s="152"/>
      <c r="Z442" s="152"/>
      <c r="AA442" s="152"/>
      <c r="AB442" s="152"/>
      <c r="AC442" s="347"/>
      <c r="AD442" s="152"/>
      <c r="AE442" s="152"/>
      <c r="AF442" s="152"/>
      <c r="AG442" s="152"/>
      <c r="AH442" s="152"/>
      <c r="AI442" s="152"/>
      <c r="AJ442" s="347"/>
      <c r="AK442" s="152"/>
      <c r="AL442" s="152"/>
      <c r="AM442" s="295"/>
      <c r="AN442" s="228"/>
      <c r="AO442" s="228"/>
      <c r="AP442" s="228"/>
      <c r="AQ442" s="228"/>
      <c r="AR442" s="228"/>
      <c r="AS442" s="348"/>
      <c r="AT442" s="264">
        <f t="shared" si="309"/>
        <v>0</v>
      </c>
      <c r="AU442" s="259"/>
      <c r="AV442" s="265">
        <f t="shared" si="349"/>
        <v>0</v>
      </c>
      <c r="AX442" s="265">
        <f t="shared" si="353"/>
        <v>0</v>
      </c>
      <c r="AZ442" s="492">
        <f t="shared" si="350"/>
        <v>0</v>
      </c>
      <c r="BB442" s="492">
        <f t="shared" si="351"/>
        <v>0</v>
      </c>
      <c r="BD442" s="265">
        <f t="shared" si="354"/>
        <v>0</v>
      </c>
      <c r="BE442" s="105"/>
      <c r="BF442" s="105"/>
      <c r="BG442" s="105"/>
      <c r="BH442" s="105"/>
      <c r="BI442" s="105"/>
      <c r="BJ442" s="105"/>
    </row>
    <row r="443" spans="2:62" ht="20.100000000000001" hidden="1" customHeight="1" outlineLevel="1">
      <c r="B443" s="100"/>
      <c r="C443" s="908"/>
      <c r="D443" s="909"/>
      <c r="E443" s="909"/>
      <c r="F443" s="910"/>
      <c r="G443" s="890"/>
      <c r="H443" s="891"/>
      <c r="I443" s="152"/>
      <c r="J443" s="152"/>
      <c r="K443" s="152"/>
      <c r="L443" s="152"/>
      <c r="M443" s="152"/>
      <c r="N443" s="152"/>
      <c r="O443" s="152"/>
      <c r="P443" s="153"/>
      <c r="Q443" s="153"/>
      <c r="R443" s="156">
        <f t="shared" si="345"/>
        <v>0</v>
      </c>
      <c r="S443" s="156">
        <f t="shared" si="346"/>
        <v>0</v>
      </c>
      <c r="U443" s="157">
        <f t="shared" si="352"/>
        <v>0</v>
      </c>
      <c r="W443" s="152"/>
      <c r="X443" s="152"/>
      <c r="Y443" s="152"/>
      <c r="Z443" s="152"/>
      <c r="AA443" s="152"/>
      <c r="AB443" s="152"/>
      <c r="AC443" s="347"/>
      <c r="AD443" s="152"/>
      <c r="AE443" s="152"/>
      <c r="AF443" s="152"/>
      <c r="AG443" s="152"/>
      <c r="AH443" s="152"/>
      <c r="AI443" s="152"/>
      <c r="AJ443" s="347"/>
      <c r="AK443" s="152"/>
      <c r="AL443" s="152"/>
      <c r="AM443" s="295"/>
      <c r="AN443" s="228"/>
      <c r="AO443" s="228"/>
      <c r="AP443" s="228"/>
      <c r="AQ443" s="228"/>
      <c r="AR443" s="228"/>
      <c r="AS443" s="348"/>
      <c r="AT443" s="264">
        <f t="shared" si="309"/>
        <v>0</v>
      </c>
      <c r="AU443" s="259"/>
      <c r="AV443" s="265">
        <f t="shared" si="349"/>
        <v>0</v>
      </c>
      <c r="AX443" s="265">
        <f t="shared" si="353"/>
        <v>0</v>
      </c>
      <c r="AZ443" s="492">
        <f t="shared" si="350"/>
        <v>0</v>
      </c>
      <c r="BB443" s="492">
        <f t="shared" si="351"/>
        <v>0</v>
      </c>
      <c r="BD443" s="265">
        <f t="shared" si="354"/>
        <v>0</v>
      </c>
      <c r="BE443" s="105"/>
      <c r="BF443" s="105"/>
      <c r="BG443" s="105"/>
      <c r="BH443" s="105"/>
      <c r="BI443" s="105"/>
      <c r="BJ443" s="105"/>
    </row>
    <row r="444" spans="2:62" ht="20.100000000000001" hidden="1" customHeight="1" outlineLevel="1">
      <c r="B444" s="100"/>
      <c r="C444" s="908"/>
      <c r="D444" s="909"/>
      <c r="E444" s="909"/>
      <c r="F444" s="910"/>
      <c r="G444" s="890"/>
      <c r="H444" s="891"/>
      <c r="I444" s="152"/>
      <c r="J444" s="152"/>
      <c r="K444" s="152"/>
      <c r="L444" s="152"/>
      <c r="M444" s="152"/>
      <c r="N444" s="152"/>
      <c r="O444" s="152"/>
      <c r="P444" s="153"/>
      <c r="Q444" s="153"/>
      <c r="R444" s="156">
        <f t="shared" si="345"/>
        <v>0</v>
      </c>
      <c r="S444" s="156">
        <f t="shared" si="346"/>
        <v>0</v>
      </c>
      <c r="U444" s="157">
        <f t="shared" si="352"/>
        <v>0</v>
      </c>
      <c r="W444" s="152"/>
      <c r="X444" s="152"/>
      <c r="Y444" s="152"/>
      <c r="Z444" s="152"/>
      <c r="AA444" s="152"/>
      <c r="AB444" s="152"/>
      <c r="AC444" s="347"/>
      <c r="AD444" s="152"/>
      <c r="AE444" s="152"/>
      <c r="AF444" s="152"/>
      <c r="AG444" s="152"/>
      <c r="AH444" s="152"/>
      <c r="AI444" s="152"/>
      <c r="AJ444" s="347"/>
      <c r="AK444" s="152"/>
      <c r="AL444" s="152"/>
      <c r="AM444" s="295"/>
      <c r="AN444" s="228"/>
      <c r="AO444" s="228"/>
      <c r="AP444" s="228"/>
      <c r="AQ444" s="228"/>
      <c r="AR444" s="228"/>
      <c r="AS444" s="348"/>
      <c r="AT444" s="264">
        <f t="shared" si="309"/>
        <v>0</v>
      </c>
      <c r="AU444" s="259"/>
      <c r="AV444" s="265">
        <f t="shared" si="349"/>
        <v>0</v>
      </c>
      <c r="AX444" s="265">
        <f t="shared" si="353"/>
        <v>0</v>
      </c>
      <c r="AZ444" s="492">
        <f t="shared" si="350"/>
        <v>0</v>
      </c>
      <c r="BB444" s="492">
        <f t="shared" si="351"/>
        <v>0</v>
      </c>
      <c r="BD444" s="265">
        <f t="shared" si="354"/>
        <v>0</v>
      </c>
      <c r="BE444" s="105"/>
      <c r="BF444" s="105"/>
      <c r="BG444" s="105"/>
      <c r="BH444" s="105"/>
      <c r="BI444" s="105"/>
      <c r="BJ444" s="105"/>
    </row>
    <row r="445" spans="2:62" ht="20.100000000000001" hidden="1" customHeight="1" outlineLevel="1">
      <c r="B445" s="100"/>
      <c r="C445" s="908"/>
      <c r="D445" s="909"/>
      <c r="E445" s="909"/>
      <c r="F445" s="910"/>
      <c r="G445" s="890"/>
      <c r="H445" s="891"/>
      <c r="I445" s="152"/>
      <c r="J445" s="152"/>
      <c r="K445" s="152"/>
      <c r="L445" s="152"/>
      <c r="M445" s="152"/>
      <c r="N445" s="152"/>
      <c r="O445" s="152"/>
      <c r="P445" s="153"/>
      <c r="Q445" s="153"/>
      <c r="R445" s="156">
        <f t="shared" si="345"/>
        <v>0</v>
      </c>
      <c r="S445" s="156">
        <f t="shared" si="346"/>
        <v>0</v>
      </c>
      <c r="U445" s="157">
        <f t="shared" si="352"/>
        <v>0</v>
      </c>
      <c r="W445" s="152"/>
      <c r="X445" s="152"/>
      <c r="Y445" s="152"/>
      <c r="Z445" s="152"/>
      <c r="AA445" s="152"/>
      <c r="AB445" s="152"/>
      <c r="AC445" s="347"/>
      <c r="AD445" s="152"/>
      <c r="AE445" s="152"/>
      <c r="AF445" s="152"/>
      <c r="AG445" s="152"/>
      <c r="AH445" s="152"/>
      <c r="AI445" s="152"/>
      <c r="AJ445" s="347"/>
      <c r="AK445" s="152"/>
      <c r="AL445" s="152"/>
      <c r="AM445" s="295"/>
      <c r="AN445" s="228"/>
      <c r="AO445" s="228"/>
      <c r="AP445" s="228"/>
      <c r="AQ445" s="228"/>
      <c r="AR445" s="228"/>
      <c r="AS445" s="348"/>
      <c r="AT445" s="264">
        <f t="shared" si="309"/>
        <v>0</v>
      </c>
      <c r="AU445" s="259"/>
      <c r="AV445" s="265">
        <f t="shared" si="349"/>
        <v>0</v>
      </c>
      <c r="AX445" s="265">
        <f t="shared" si="353"/>
        <v>0</v>
      </c>
      <c r="AZ445" s="492">
        <f t="shared" si="350"/>
        <v>0</v>
      </c>
      <c r="BB445" s="492">
        <f t="shared" si="351"/>
        <v>0</v>
      </c>
      <c r="BD445" s="265">
        <f t="shared" si="354"/>
        <v>0</v>
      </c>
      <c r="BE445" s="105"/>
      <c r="BF445" s="105"/>
      <c r="BG445" s="105"/>
      <c r="BH445" s="105"/>
      <c r="BI445" s="105"/>
      <c r="BJ445" s="105"/>
    </row>
    <row r="446" spans="2:62" ht="20.100000000000001" hidden="1" customHeight="1" outlineLevel="1">
      <c r="B446" s="100"/>
      <c r="C446" s="908"/>
      <c r="D446" s="909"/>
      <c r="E446" s="909"/>
      <c r="F446" s="910"/>
      <c r="G446" s="890"/>
      <c r="H446" s="891"/>
      <c r="I446" s="152"/>
      <c r="J446" s="152"/>
      <c r="K446" s="152"/>
      <c r="L446" s="152"/>
      <c r="M446" s="152"/>
      <c r="N446" s="152"/>
      <c r="O446" s="152"/>
      <c r="P446" s="153"/>
      <c r="Q446" s="153"/>
      <c r="R446" s="156">
        <f t="shared" si="345"/>
        <v>0</v>
      </c>
      <c r="S446" s="156">
        <f t="shared" si="346"/>
        <v>0</v>
      </c>
      <c r="U446" s="157">
        <f t="shared" si="352"/>
        <v>0</v>
      </c>
      <c r="W446" s="152"/>
      <c r="X446" s="152"/>
      <c r="Y446" s="152"/>
      <c r="Z446" s="152"/>
      <c r="AA446" s="152"/>
      <c r="AB446" s="152"/>
      <c r="AC446" s="347"/>
      <c r="AD446" s="152"/>
      <c r="AE446" s="152"/>
      <c r="AF446" s="152"/>
      <c r="AG446" s="152"/>
      <c r="AH446" s="152"/>
      <c r="AI446" s="152"/>
      <c r="AJ446" s="347"/>
      <c r="AK446" s="152"/>
      <c r="AL446" s="152"/>
      <c r="AM446" s="295"/>
      <c r="AN446" s="228"/>
      <c r="AO446" s="228"/>
      <c r="AP446" s="228"/>
      <c r="AQ446" s="228"/>
      <c r="AR446" s="228"/>
      <c r="AS446" s="348"/>
      <c r="AT446" s="264">
        <f t="shared" si="309"/>
        <v>0</v>
      </c>
      <c r="AU446" s="259"/>
      <c r="AV446" s="265">
        <f t="shared" si="349"/>
        <v>0</v>
      </c>
      <c r="AX446" s="265">
        <f t="shared" si="353"/>
        <v>0</v>
      </c>
      <c r="AZ446" s="492">
        <f t="shared" si="350"/>
        <v>0</v>
      </c>
      <c r="BB446" s="492">
        <f t="shared" si="351"/>
        <v>0</v>
      </c>
      <c r="BD446" s="265">
        <f t="shared" si="354"/>
        <v>0</v>
      </c>
      <c r="BE446" s="105"/>
      <c r="BF446" s="105"/>
      <c r="BG446" s="105"/>
      <c r="BH446" s="105"/>
      <c r="BI446" s="105"/>
      <c r="BJ446" s="105"/>
    </row>
    <row r="447" spans="2:62" ht="20.100000000000001" hidden="1" customHeight="1" outlineLevel="1">
      <c r="B447" s="100"/>
      <c r="C447" s="908"/>
      <c r="D447" s="909"/>
      <c r="E447" s="909"/>
      <c r="F447" s="910"/>
      <c r="G447" s="890"/>
      <c r="H447" s="891"/>
      <c r="I447" s="152"/>
      <c r="J447" s="152"/>
      <c r="K447" s="152"/>
      <c r="L447" s="152"/>
      <c r="M447" s="152"/>
      <c r="N447" s="152"/>
      <c r="O447" s="152"/>
      <c r="P447" s="153"/>
      <c r="Q447" s="153"/>
      <c r="R447" s="156">
        <f t="shared" si="345"/>
        <v>0</v>
      </c>
      <c r="S447" s="156">
        <f t="shared" si="346"/>
        <v>0</v>
      </c>
      <c r="U447" s="157">
        <f t="shared" si="352"/>
        <v>0</v>
      </c>
      <c r="W447" s="152"/>
      <c r="X447" s="152"/>
      <c r="Y447" s="152"/>
      <c r="Z447" s="152"/>
      <c r="AA447" s="152"/>
      <c r="AB447" s="152"/>
      <c r="AC447" s="347"/>
      <c r="AD447" s="152"/>
      <c r="AE447" s="152"/>
      <c r="AF447" s="152"/>
      <c r="AG447" s="152"/>
      <c r="AH447" s="152"/>
      <c r="AI447" s="152"/>
      <c r="AJ447" s="347"/>
      <c r="AK447" s="152"/>
      <c r="AL447" s="152"/>
      <c r="AM447" s="295"/>
      <c r="AN447" s="228"/>
      <c r="AO447" s="228"/>
      <c r="AP447" s="228"/>
      <c r="AQ447" s="228"/>
      <c r="AR447" s="228"/>
      <c r="AS447" s="348"/>
      <c r="AT447" s="264">
        <f t="shared" si="309"/>
        <v>0</v>
      </c>
      <c r="AU447" s="259"/>
      <c r="AV447" s="265">
        <f t="shared" si="349"/>
        <v>0</v>
      </c>
      <c r="AX447" s="265">
        <f t="shared" si="353"/>
        <v>0</v>
      </c>
      <c r="AZ447" s="492">
        <f t="shared" si="350"/>
        <v>0</v>
      </c>
      <c r="BB447" s="492">
        <f t="shared" si="351"/>
        <v>0</v>
      </c>
      <c r="BD447" s="265">
        <f t="shared" si="354"/>
        <v>0</v>
      </c>
      <c r="BE447" s="105"/>
      <c r="BF447" s="105"/>
      <c r="BG447" s="105"/>
      <c r="BH447" s="105"/>
      <c r="BI447" s="105"/>
      <c r="BJ447" s="105"/>
    </row>
    <row r="448" spans="2:62" ht="20.100000000000001" hidden="1" customHeight="1" outlineLevel="1">
      <c r="B448" s="100"/>
      <c r="C448" s="908"/>
      <c r="D448" s="909"/>
      <c r="E448" s="909"/>
      <c r="F448" s="910"/>
      <c r="G448" s="890"/>
      <c r="H448" s="891"/>
      <c r="I448" s="152"/>
      <c r="J448" s="152"/>
      <c r="K448" s="152"/>
      <c r="L448" s="152"/>
      <c r="M448" s="152"/>
      <c r="N448" s="152"/>
      <c r="O448" s="152"/>
      <c r="P448" s="153"/>
      <c r="Q448" s="153"/>
      <c r="R448" s="156">
        <f t="shared" si="345"/>
        <v>0</v>
      </c>
      <c r="S448" s="156">
        <f t="shared" si="346"/>
        <v>0</v>
      </c>
      <c r="U448" s="157">
        <f t="shared" si="352"/>
        <v>0</v>
      </c>
      <c r="W448" s="152"/>
      <c r="X448" s="152"/>
      <c r="Y448" s="152"/>
      <c r="Z448" s="152"/>
      <c r="AA448" s="152"/>
      <c r="AB448" s="152"/>
      <c r="AC448" s="347"/>
      <c r="AD448" s="152"/>
      <c r="AE448" s="152"/>
      <c r="AF448" s="152"/>
      <c r="AG448" s="152"/>
      <c r="AH448" s="152"/>
      <c r="AI448" s="152"/>
      <c r="AJ448" s="347"/>
      <c r="AK448" s="152"/>
      <c r="AL448" s="152"/>
      <c r="AM448" s="295"/>
      <c r="AN448" s="228"/>
      <c r="AO448" s="228"/>
      <c r="AP448" s="228"/>
      <c r="AQ448" s="228"/>
      <c r="AR448" s="228"/>
      <c r="AS448" s="348"/>
      <c r="AT448" s="264">
        <f t="shared" si="309"/>
        <v>0</v>
      </c>
      <c r="AU448" s="259"/>
      <c r="AV448" s="265">
        <f t="shared" si="349"/>
        <v>0</v>
      </c>
      <c r="AX448" s="265">
        <f t="shared" si="353"/>
        <v>0</v>
      </c>
      <c r="AZ448" s="492">
        <f t="shared" si="350"/>
        <v>0</v>
      </c>
      <c r="BB448" s="492">
        <f t="shared" si="351"/>
        <v>0</v>
      </c>
      <c r="BD448" s="265">
        <f t="shared" si="354"/>
        <v>0</v>
      </c>
      <c r="BE448" s="105"/>
      <c r="BF448" s="105"/>
      <c r="BG448" s="105"/>
      <c r="BH448" s="105"/>
      <c r="BI448" s="105"/>
      <c r="BJ448" s="105"/>
    </row>
    <row r="449" spans="2:62" ht="20.100000000000001" hidden="1" customHeight="1" outlineLevel="1">
      <c r="B449" s="100"/>
      <c r="C449" s="908"/>
      <c r="D449" s="909"/>
      <c r="E449" s="909"/>
      <c r="F449" s="910"/>
      <c r="G449" s="890"/>
      <c r="H449" s="891"/>
      <c r="I449" s="152"/>
      <c r="J449" s="152"/>
      <c r="K449" s="152"/>
      <c r="L449" s="152"/>
      <c r="M449" s="152"/>
      <c r="N449" s="152"/>
      <c r="O449" s="152"/>
      <c r="P449" s="153"/>
      <c r="Q449" s="153"/>
      <c r="R449" s="156">
        <f t="shared" si="345"/>
        <v>0</v>
      </c>
      <c r="S449" s="156">
        <f t="shared" si="346"/>
        <v>0</v>
      </c>
      <c r="U449" s="157">
        <f t="shared" si="352"/>
        <v>0</v>
      </c>
      <c r="W449" s="152"/>
      <c r="X449" s="152"/>
      <c r="Y449" s="152"/>
      <c r="Z449" s="152"/>
      <c r="AA449" s="152"/>
      <c r="AB449" s="152"/>
      <c r="AC449" s="347"/>
      <c r="AD449" s="152"/>
      <c r="AE449" s="152"/>
      <c r="AF449" s="152"/>
      <c r="AG449" s="152"/>
      <c r="AH449" s="152"/>
      <c r="AI449" s="152"/>
      <c r="AJ449" s="347"/>
      <c r="AK449" s="152"/>
      <c r="AL449" s="152"/>
      <c r="AM449" s="295"/>
      <c r="AN449" s="228"/>
      <c r="AO449" s="228"/>
      <c r="AP449" s="228"/>
      <c r="AQ449" s="228"/>
      <c r="AR449" s="228"/>
      <c r="AS449" s="348"/>
      <c r="AT449" s="264">
        <f t="shared" si="309"/>
        <v>0</v>
      </c>
      <c r="AU449" s="259"/>
      <c r="AV449" s="265">
        <f t="shared" si="349"/>
        <v>0</v>
      </c>
      <c r="AX449" s="265">
        <f t="shared" si="353"/>
        <v>0</v>
      </c>
      <c r="AZ449" s="492">
        <f t="shared" si="350"/>
        <v>0</v>
      </c>
      <c r="BB449" s="492">
        <f t="shared" si="351"/>
        <v>0</v>
      </c>
      <c r="BD449" s="265">
        <f t="shared" si="354"/>
        <v>0</v>
      </c>
      <c r="BE449" s="105"/>
      <c r="BF449" s="105"/>
      <c r="BG449" s="105"/>
      <c r="BH449" s="105"/>
      <c r="BI449" s="105"/>
      <c r="BJ449" s="105"/>
    </row>
    <row r="450" spans="2:62" ht="20.100000000000001" hidden="1" customHeight="1" outlineLevel="1">
      <c r="B450" s="100"/>
      <c r="C450" s="908"/>
      <c r="D450" s="909"/>
      <c r="E450" s="909"/>
      <c r="F450" s="910"/>
      <c r="G450" s="890"/>
      <c r="H450" s="891"/>
      <c r="I450" s="152"/>
      <c r="J450" s="152"/>
      <c r="K450" s="152"/>
      <c r="L450" s="152"/>
      <c r="M450" s="152"/>
      <c r="N450" s="152"/>
      <c r="O450" s="152"/>
      <c r="P450" s="153"/>
      <c r="Q450" s="153"/>
      <c r="R450" s="156">
        <f t="shared" si="345"/>
        <v>0</v>
      </c>
      <c r="S450" s="156">
        <f t="shared" si="346"/>
        <v>0</v>
      </c>
      <c r="U450" s="157">
        <f t="shared" si="352"/>
        <v>0</v>
      </c>
      <c r="W450" s="152"/>
      <c r="X450" s="152"/>
      <c r="Y450" s="152"/>
      <c r="Z450" s="152"/>
      <c r="AA450" s="152"/>
      <c r="AB450" s="152"/>
      <c r="AC450" s="347"/>
      <c r="AD450" s="152"/>
      <c r="AE450" s="152"/>
      <c r="AF450" s="152"/>
      <c r="AG450" s="152"/>
      <c r="AH450" s="152"/>
      <c r="AI450" s="152"/>
      <c r="AJ450" s="347"/>
      <c r="AK450" s="152"/>
      <c r="AL450" s="152"/>
      <c r="AM450" s="295"/>
      <c r="AN450" s="228"/>
      <c r="AO450" s="228"/>
      <c r="AP450" s="228"/>
      <c r="AQ450" s="228"/>
      <c r="AR450" s="228"/>
      <c r="AS450" s="348"/>
      <c r="AT450" s="264">
        <f t="shared" ref="AT450:AT452" si="355">((W450+AD450)*$W$7+(X450+AE450)*$X$7+(Y450+Z450+AF450+AG450)*$Z$7+(AA450+AH450)*$AA$7+(AB450+AI450)*$AB$7)*Zuschläge_IBN</f>
        <v>0</v>
      </c>
      <c r="AU450" s="259"/>
      <c r="AV450" s="265">
        <f t="shared" si="349"/>
        <v>0</v>
      </c>
      <c r="AX450" s="265">
        <f t="shared" si="353"/>
        <v>0</v>
      </c>
      <c r="AZ450" s="492">
        <f t="shared" si="350"/>
        <v>0</v>
      </c>
      <c r="BB450" s="492">
        <f t="shared" si="351"/>
        <v>0</v>
      </c>
      <c r="BD450" s="265">
        <f t="shared" si="354"/>
        <v>0</v>
      </c>
      <c r="BE450" s="105"/>
      <c r="BF450" s="105"/>
      <c r="BG450" s="105"/>
      <c r="BH450" s="105"/>
      <c r="BI450" s="105"/>
      <c r="BJ450" s="105"/>
    </row>
    <row r="451" spans="2:62" ht="20.100000000000001" hidden="1" customHeight="1" outlineLevel="1">
      <c r="B451" s="100"/>
      <c r="C451" s="908"/>
      <c r="D451" s="909"/>
      <c r="E451" s="909"/>
      <c r="F451" s="910"/>
      <c r="G451" s="890"/>
      <c r="H451" s="891"/>
      <c r="I451" s="152"/>
      <c r="J451" s="152"/>
      <c r="K451" s="152"/>
      <c r="L451" s="152"/>
      <c r="M451" s="152"/>
      <c r="N451" s="152"/>
      <c r="O451" s="152"/>
      <c r="P451" s="153"/>
      <c r="Q451" s="153"/>
      <c r="R451" s="156">
        <f t="shared" si="345"/>
        <v>0</v>
      </c>
      <c r="S451" s="156">
        <f t="shared" si="346"/>
        <v>0</v>
      </c>
      <c r="U451" s="157">
        <f t="shared" si="352"/>
        <v>0</v>
      </c>
      <c r="W451" s="152"/>
      <c r="X451" s="152"/>
      <c r="Y451" s="152"/>
      <c r="Z451" s="152"/>
      <c r="AA451" s="152"/>
      <c r="AB451" s="152"/>
      <c r="AC451" s="347"/>
      <c r="AD451" s="152"/>
      <c r="AE451" s="152"/>
      <c r="AF451" s="152"/>
      <c r="AG451" s="152"/>
      <c r="AH451" s="152"/>
      <c r="AI451" s="152"/>
      <c r="AJ451" s="347"/>
      <c r="AK451" s="152"/>
      <c r="AL451" s="152"/>
      <c r="AM451" s="295"/>
      <c r="AN451" s="228"/>
      <c r="AO451" s="228"/>
      <c r="AP451" s="228"/>
      <c r="AQ451" s="228"/>
      <c r="AR451" s="228"/>
      <c r="AS451" s="348"/>
      <c r="AT451" s="264">
        <f t="shared" si="355"/>
        <v>0</v>
      </c>
      <c r="AU451" s="259"/>
      <c r="AV451" s="265">
        <f t="shared" si="349"/>
        <v>0</v>
      </c>
      <c r="AX451" s="265">
        <f t="shared" si="353"/>
        <v>0</v>
      </c>
      <c r="AZ451" s="492">
        <f t="shared" si="350"/>
        <v>0</v>
      </c>
      <c r="BB451" s="492">
        <f t="shared" si="351"/>
        <v>0</v>
      </c>
      <c r="BD451" s="265">
        <f t="shared" si="354"/>
        <v>0</v>
      </c>
      <c r="BE451" s="105"/>
      <c r="BF451" s="105"/>
      <c r="BG451" s="105"/>
      <c r="BH451" s="105"/>
      <c r="BI451" s="105"/>
      <c r="BJ451" s="105"/>
    </row>
    <row r="452" spans="2:62" ht="20.100000000000001" hidden="1" customHeight="1" outlineLevel="1">
      <c r="B452" s="100"/>
      <c r="C452" s="908"/>
      <c r="D452" s="909"/>
      <c r="E452" s="909"/>
      <c r="F452" s="910"/>
      <c r="G452" s="890"/>
      <c r="H452" s="891"/>
      <c r="I452" s="152"/>
      <c r="J452" s="152"/>
      <c r="K452" s="152"/>
      <c r="L452" s="152"/>
      <c r="M452" s="152"/>
      <c r="N452" s="152"/>
      <c r="O452" s="152"/>
      <c r="P452" s="153"/>
      <c r="Q452" s="153"/>
      <c r="R452" s="156">
        <f t="shared" si="345"/>
        <v>0</v>
      </c>
      <c r="S452" s="156">
        <f t="shared" si="346"/>
        <v>0</v>
      </c>
      <c r="U452" s="157">
        <f t="shared" si="352"/>
        <v>0</v>
      </c>
      <c r="W452" s="152"/>
      <c r="X452" s="152"/>
      <c r="Y452" s="152"/>
      <c r="Z452" s="152"/>
      <c r="AA452" s="152"/>
      <c r="AB452" s="152"/>
      <c r="AC452" s="347"/>
      <c r="AD452" s="152"/>
      <c r="AE452" s="152"/>
      <c r="AF452" s="152"/>
      <c r="AG452" s="152"/>
      <c r="AH452" s="152"/>
      <c r="AI452" s="152"/>
      <c r="AJ452" s="347"/>
      <c r="AK452" s="152"/>
      <c r="AL452" s="152"/>
      <c r="AM452" s="295"/>
      <c r="AN452" s="228"/>
      <c r="AO452" s="228"/>
      <c r="AP452" s="228"/>
      <c r="AQ452" s="228"/>
      <c r="AR452" s="228"/>
      <c r="AS452" s="348"/>
      <c r="AT452" s="264">
        <f t="shared" si="355"/>
        <v>0</v>
      </c>
      <c r="AU452" s="259"/>
      <c r="AV452" s="265">
        <f t="shared" si="349"/>
        <v>0</v>
      </c>
      <c r="AX452" s="265">
        <f t="shared" si="353"/>
        <v>0</v>
      </c>
      <c r="AZ452" s="492">
        <f t="shared" si="350"/>
        <v>0</v>
      </c>
      <c r="BB452" s="492">
        <f t="shared" si="351"/>
        <v>0</v>
      </c>
      <c r="BD452" s="265">
        <f t="shared" si="354"/>
        <v>0</v>
      </c>
      <c r="BE452" s="105"/>
      <c r="BF452" s="105"/>
      <c r="BG452" s="105"/>
      <c r="BH452" s="105"/>
      <c r="BI452" s="105"/>
      <c r="BJ452" s="105"/>
    </row>
    <row r="453" spans="2:62" ht="9.9499999999999993" hidden="1" customHeight="1" outlineLevel="1">
      <c r="B453" s="101"/>
      <c r="C453" s="208"/>
      <c r="D453" s="208"/>
      <c r="E453" s="208"/>
      <c r="F453" s="208"/>
      <c r="G453" s="237"/>
      <c r="H453" s="207"/>
      <c r="I453" s="257"/>
      <c r="J453" s="257"/>
      <c r="K453" s="257"/>
      <c r="L453" s="257"/>
      <c r="M453" s="257"/>
      <c r="N453" s="257"/>
      <c r="O453" s="257"/>
      <c r="P453" s="256"/>
      <c r="Q453" s="102"/>
      <c r="R453" s="102"/>
      <c r="S453" s="102"/>
      <c r="U453" s="98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Z453" s="493"/>
      <c r="BE453" s="105"/>
      <c r="BF453" s="105"/>
      <c r="BG453" s="105"/>
      <c r="BH453" s="105"/>
      <c r="BI453" s="105"/>
      <c r="BJ453" s="105"/>
    </row>
    <row r="454" spans="2:62" ht="20.100000000000001" customHeight="1" collapsed="1">
      <c r="B454" s="8">
        <f>B437+1</f>
        <v>27</v>
      </c>
      <c r="C454" s="916"/>
      <c r="D454" s="917"/>
      <c r="E454" s="917"/>
      <c r="F454" s="918"/>
      <c r="G454" s="429"/>
      <c r="H454" s="206">
        <v>1</v>
      </c>
      <c r="I454" s="642">
        <f t="shared" ref="I454" si="356">$H454*SUM(I455:I469)</f>
        <v>0</v>
      </c>
      <c r="J454" s="643">
        <f t="shared" ref="J454:O454" si="357">$H454*SUM(J455:J469)</f>
        <v>0</v>
      </c>
      <c r="K454" s="644">
        <f t="shared" si="357"/>
        <v>0</v>
      </c>
      <c r="L454" s="645">
        <f t="shared" si="357"/>
        <v>0</v>
      </c>
      <c r="M454" s="645">
        <f t="shared" si="357"/>
        <v>0</v>
      </c>
      <c r="N454" s="644">
        <f t="shared" si="357"/>
        <v>0</v>
      </c>
      <c r="O454" s="642">
        <f t="shared" si="357"/>
        <v>0</v>
      </c>
      <c r="P454" s="209">
        <f t="shared" ref="P454:Q454" si="358">$H454*SUM(P455:P469)</f>
        <v>0</v>
      </c>
      <c r="Q454" s="210">
        <f t="shared" si="358"/>
        <v>0</v>
      </c>
      <c r="R454" s="136">
        <f t="shared" ref="R454:R469" si="359">P454*(1+Gewinn)*(1+SicherheitAngebot)</f>
        <v>0</v>
      </c>
      <c r="S454" s="137">
        <f t="shared" ref="S454:S469" si="360">Q454*(1+MGKZ)*(1+Gewinn)*(1+SicherheitAngebot)</f>
        <v>0</v>
      </c>
      <c r="U454" s="10">
        <f>I454*$I$7+J454*$J$7+K454*$K$7+L454*$L$7+M454*$M$7+N454*$N$7+O454*$O$7+R454+S454</f>
        <v>0</v>
      </c>
      <c r="W454" s="646">
        <f t="shared" ref="W454:AB454" si="361">$H454*SUM(W455:W469)</f>
        <v>0</v>
      </c>
      <c r="X454" s="647">
        <f t="shared" si="361"/>
        <v>0</v>
      </c>
      <c r="Y454" s="648">
        <f t="shared" si="361"/>
        <v>0</v>
      </c>
      <c r="Z454" s="649">
        <f t="shared" si="361"/>
        <v>0</v>
      </c>
      <c r="AA454" s="648">
        <f t="shared" si="361"/>
        <v>0</v>
      </c>
      <c r="AB454" s="646">
        <f t="shared" si="361"/>
        <v>0</v>
      </c>
      <c r="AC454" s="258"/>
      <c r="AD454" s="646">
        <f t="shared" ref="AD454:AM454" si="362">$H454*SUM(AD455:AD469)</f>
        <v>0</v>
      </c>
      <c r="AE454" s="647">
        <f t="shared" si="362"/>
        <v>0</v>
      </c>
      <c r="AF454" s="648">
        <f t="shared" si="362"/>
        <v>0</v>
      </c>
      <c r="AG454" s="649">
        <f t="shared" si="362"/>
        <v>0</v>
      </c>
      <c r="AH454" s="648">
        <f t="shared" si="362"/>
        <v>0</v>
      </c>
      <c r="AI454" s="646">
        <f t="shared" si="362"/>
        <v>0</v>
      </c>
      <c r="AJ454" s="258"/>
      <c r="AK454" s="653">
        <f t="shared" si="362"/>
        <v>0</v>
      </c>
      <c r="AL454" s="653">
        <f t="shared" si="362"/>
        <v>0</v>
      </c>
      <c r="AM454" s="653">
        <f t="shared" si="362"/>
        <v>0</v>
      </c>
      <c r="AN454" s="227">
        <f>$H454*SUM(AN455:AN469)*(1+Gewinn)*(1+SicherheitAngebot)</f>
        <v>0</v>
      </c>
      <c r="AO454" s="227">
        <f>$H454*SUM(AO455:AO469)*(1+Gewinn)*(1+SicherheitAngebot)</f>
        <v>0</v>
      </c>
      <c r="AP454" s="227">
        <f>$H454*SUM(AP455:AP469)*(1+Gewinn)*(1+SicherheitAngebot)</f>
        <v>0</v>
      </c>
      <c r="AQ454" s="227">
        <f>$H454*SUM(AQ455:AQ469)*(1+Gewinn)*(1+SicherheitAngebot)</f>
        <v>0</v>
      </c>
      <c r="AR454" s="227">
        <f>$H454*SUM(AR455:AR469)*(1+Gewinn)*(1+SicherheitAngebot)</f>
        <v>0</v>
      </c>
      <c r="AS454" s="262"/>
      <c r="AT454" s="263">
        <f t="shared" ref="AT454:AT517" si="363">((W454+AD454)*$W$7+(X454+AE454)*$X$7+(Y454+Z454+AF454+AG454)*$Z$7+(AA454+AH454)*$AA$7+(AB454+AI454)*$AB$7)*Zuschläge_IBN</f>
        <v>0</v>
      </c>
      <c r="AU454" s="259"/>
      <c r="AV454" s="491">
        <f>AK454*$AK$7+AL454*$AL$7+AM454*$AM$7+SUM(AN454:AR454)+AT454/Zuschläge_IBN+AT454</f>
        <v>0</v>
      </c>
      <c r="AX454" s="685">
        <f>U454+AV454</f>
        <v>0</v>
      </c>
      <c r="AZ454" s="490">
        <f>IF(H454&gt;0,U454/(1+SicherheitAngebot)*(1+Sicherheit),0)</f>
        <v>0</v>
      </c>
      <c r="BB454" s="490">
        <f>IF(H454&gt;0,AV454/(1+SicherheitAngebot)*(1+Sicherheit),0)</f>
        <v>0</v>
      </c>
      <c r="BD454" s="490">
        <f>AZ454+BB454</f>
        <v>0</v>
      </c>
      <c r="BE454" s="105"/>
      <c r="BF454" s="105"/>
      <c r="BG454" s="105"/>
      <c r="BH454" s="105"/>
      <c r="BI454" s="105"/>
      <c r="BJ454" s="105"/>
    </row>
    <row r="455" spans="2:62" ht="20.100000000000001" hidden="1" customHeight="1" outlineLevel="1">
      <c r="B455" s="99"/>
      <c r="C455" s="908"/>
      <c r="D455" s="909"/>
      <c r="E455" s="909"/>
      <c r="F455" s="910"/>
      <c r="G455" s="890"/>
      <c r="H455" s="901"/>
      <c r="I455" s="152"/>
      <c r="J455" s="152"/>
      <c r="K455" s="152"/>
      <c r="L455" s="152"/>
      <c r="M455" s="152"/>
      <c r="N455" s="152"/>
      <c r="O455" s="152"/>
      <c r="P455" s="153"/>
      <c r="Q455" s="153"/>
      <c r="R455" s="156">
        <f t="shared" si="359"/>
        <v>0</v>
      </c>
      <c r="S455" s="156">
        <f t="shared" si="360"/>
        <v>0</v>
      </c>
      <c r="U455" s="157">
        <f>I455*$I$7+J455*$J$7+K455*$K$7+L455*$L$7+M455*$M$7+N455*$N$7+O455*$O$7+R455+S455</f>
        <v>0</v>
      </c>
      <c r="W455" s="152"/>
      <c r="X455" s="152"/>
      <c r="Y455" s="152"/>
      <c r="Z455" s="152"/>
      <c r="AA455" s="152"/>
      <c r="AB455" s="152"/>
      <c r="AC455" s="347"/>
      <c r="AD455" s="152"/>
      <c r="AE455" s="152"/>
      <c r="AF455" s="152"/>
      <c r="AG455" s="152"/>
      <c r="AH455" s="152"/>
      <c r="AI455" s="152"/>
      <c r="AJ455" s="347"/>
      <c r="AK455" s="152"/>
      <c r="AL455" s="152"/>
      <c r="AM455" s="295"/>
      <c r="AN455" s="228"/>
      <c r="AO455" s="228"/>
      <c r="AP455" s="228"/>
      <c r="AQ455" s="228"/>
      <c r="AR455" s="228"/>
      <c r="AS455" s="348"/>
      <c r="AT455" s="264">
        <f t="shared" si="363"/>
        <v>0</v>
      </c>
      <c r="AU455" s="259"/>
      <c r="AV455" s="265">
        <f t="shared" ref="AV455:AV469" si="364">AK455*$AK$7+AL455*$AL$7+AM455*$AM$7+SUM(AN455:AR455)*(1+Gewinn)*(1+SicherheitAngebot)+AT455/Zuschläge_IBN+AT455</f>
        <v>0</v>
      </c>
      <c r="AX455" s="265">
        <f>U455+AV455</f>
        <v>0</v>
      </c>
      <c r="AZ455" s="492">
        <f t="shared" ref="AZ455:AZ469" si="365">U455/(1+SicherheitAngebot)*(1+Sicherheit)</f>
        <v>0</v>
      </c>
      <c r="BB455" s="492">
        <f t="shared" ref="BB455:BB469" si="366">AV455/(1+SicherheitAngebot)*(1+Sicherheit)</f>
        <v>0</v>
      </c>
      <c r="BD455" s="265">
        <f>AZ455+BB455</f>
        <v>0</v>
      </c>
      <c r="BE455" s="105"/>
      <c r="BF455" s="105"/>
      <c r="BG455" s="105"/>
      <c r="BH455" s="105"/>
      <c r="BI455" s="105"/>
      <c r="BJ455" s="105"/>
    </row>
    <row r="456" spans="2:62" ht="20.100000000000001" hidden="1" customHeight="1" outlineLevel="1">
      <c r="B456" s="100"/>
      <c r="C456" s="908"/>
      <c r="D456" s="909"/>
      <c r="E456" s="909"/>
      <c r="F456" s="910"/>
      <c r="G456" s="890"/>
      <c r="H456" s="891"/>
      <c r="I456" s="152"/>
      <c r="J456" s="152"/>
      <c r="K456" s="152"/>
      <c r="L456" s="152"/>
      <c r="M456" s="152"/>
      <c r="N456" s="152"/>
      <c r="O456" s="152"/>
      <c r="P456" s="153"/>
      <c r="Q456" s="153"/>
      <c r="R456" s="156">
        <f t="shared" si="359"/>
        <v>0</v>
      </c>
      <c r="S456" s="156">
        <f t="shared" si="360"/>
        <v>0</v>
      </c>
      <c r="U456" s="157">
        <f t="shared" ref="U456:U469" si="367">I456*$I$7+J456*$J$7+K456*$K$7+L456*$L$7+M456*$M$7+N456*$N$7+O456*$O$7+R456+S456</f>
        <v>0</v>
      </c>
      <c r="W456" s="152"/>
      <c r="X456" s="152"/>
      <c r="Y456" s="152"/>
      <c r="Z456" s="152"/>
      <c r="AA456" s="152"/>
      <c r="AB456" s="152"/>
      <c r="AC456" s="347"/>
      <c r="AD456" s="152"/>
      <c r="AE456" s="152"/>
      <c r="AF456" s="152"/>
      <c r="AG456" s="152"/>
      <c r="AH456" s="152"/>
      <c r="AI456" s="152"/>
      <c r="AJ456" s="347"/>
      <c r="AK456" s="152"/>
      <c r="AL456" s="152"/>
      <c r="AM456" s="295"/>
      <c r="AN456" s="228"/>
      <c r="AO456" s="228"/>
      <c r="AP456" s="228"/>
      <c r="AQ456" s="228"/>
      <c r="AR456" s="228"/>
      <c r="AS456" s="348"/>
      <c r="AT456" s="264">
        <f t="shared" si="363"/>
        <v>0</v>
      </c>
      <c r="AU456" s="259"/>
      <c r="AV456" s="265">
        <f t="shared" si="364"/>
        <v>0</v>
      </c>
      <c r="AX456" s="265">
        <f t="shared" ref="AX456:AX469" si="368">U456+AV456</f>
        <v>0</v>
      </c>
      <c r="AZ456" s="492">
        <f t="shared" si="365"/>
        <v>0</v>
      </c>
      <c r="BB456" s="492">
        <f t="shared" si="366"/>
        <v>0</v>
      </c>
      <c r="BD456" s="265">
        <f t="shared" ref="BD456:BD469" si="369">AZ456+BB456</f>
        <v>0</v>
      </c>
      <c r="BE456" s="105"/>
      <c r="BF456" s="105"/>
      <c r="BG456" s="105"/>
      <c r="BH456" s="105"/>
      <c r="BI456" s="105"/>
      <c r="BJ456" s="105"/>
    </row>
    <row r="457" spans="2:62" ht="20.100000000000001" hidden="1" customHeight="1" outlineLevel="1">
      <c r="B457" s="100"/>
      <c r="C457" s="908"/>
      <c r="D457" s="909"/>
      <c r="E457" s="909"/>
      <c r="F457" s="910"/>
      <c r="G457" s="890"/>
      <c r="H457" s="891"/>
      <c r="I457" s="152"/>
      <c r="J457" s="152"/>
      <c r="K457" s="152"/>
      <c r="L457" s="152"/>
      <c r="M457" s="152"/>
      <c r="N457" s="152"/>
      <c r="O457" s="152"/>
      <c r="P457" s="153"/>
      <c r="Q457" s="153"/>
      <c r="R457" s="156">
        <f t="shared" si="359"/>
        <v>0</v>
      </c>
      <c r="S457" s="156">
        <f t="shared" si="360"/>
        <v>0</v>
      </c>
      <c r="U457" s="157">
        <f t="shared" si="367"/>
        <v>0</v>
      </c>
      <c r="W457" s="152"/>
      <c r="X457" s="152"/>
      <c r="Y457" s="152"/>
      <c r="Z457" s="152"/>
      <c r="AA457" s="152"/>
      <c r="AB457" s="152"/>
      <c r="AC457" s="347"/>
      <c r="AD457" s="152"/>
      <c r="AE457" s="152"/>
      <c r="AF457" s="152"/>
      <c r="AG457" s="152"/>
      <c r="AH457" s="152"/>
      <c r="AI457" s="152"/>
      <c r="AJ457" s="347"/>
      <c r="AK457" s="152"/>
      <c r="AL457" s="152"/>
      <c r="AM457" s="295"/>
      <c r="AN457" s="228"/>
      <c r="AO457" s="228"/>
      <c r="AP457" s="228"/>
      <c r="AQ457" s="228"/>
      <c r="AR457" s="228"/>
      <c r="AS457" s="348"/>
      <c r="AT457" s="264">
        <f t="shared" si="363"/>
        <v>0</v>
      </c>
      <c r="AU457" s="259"/>
      <c r="AV457" s="265">
        <f t="shared" si="364"/>
        <v>0</v>
      </c>
      <c r="AX457" s="265">
        <f t="shared" si="368"/>
        <v>0</v>
      </c>
      <c r="AZ457" s="492">
        <f t="shared" si="365"/>
        <v>0</v>
      </c>
      <c r="BB457" s="492">
        <f t="shared" si="366"/>
        <v>0</v>
      </c>
      <c r="BD457" s="265">
        <f t="shared" si="369"/>
        <v>0</v>
      </c>
      <c r="BE457" s="105"/>
      <c r="BF457" s="105"/>
      <c r="BG457" s="105"/>
      <c r="BH457" s="105"/>
      <c r="BI457" s="105"/>
      <c r="BJ457" s="105"/>
    </row>
    <row r="458" spans="2:62" ht="20.100000000000001" hidden="1" customHeight="1" outlineLevel="1">
      <c r="B458" s="100"/>
      <c r="C458" s="908"/>
      <c r="D458" s="909"/>
      <c r="E458" s="909"/>
      <c r="F458" s="910"/>
      <c r="G458" s="890"/>
      <c r="H458" s="891"/>
      <c r="I458" s="152"/>
      <c r="J458" s="152"/>
      <c r="K458" s="152"/>
      <c r="L458" s="152"/>
      <c r="M458" s="152"/>
      <c r="N458" s="152"/>
      <c r="O458" s="152"/>
      <c r="P458" s="153"/>
      <c r="Q458" s="153"/>
      <c r="R458" s="156">
        <f t="shared" si="359"/>
        <v>0</v>
      </c>
      <c r="S458" s="156">
        <f t="shared" si="360"/>
        <v>0</v>
      </c>
      <c r="U458" s="157">
        <f t="shared" si="367"/>
        <v>0</v>
      </c>
      <c r="W458" s="152"/>
      <c r="X458" s="152"/>
      <c r="Y458" s="152"/>
      <c r="Z458" s="152"/>
      <c r="AA458" s="152"/>
      <c r="AB458" s="152"/>
      <c r="AC458" s="347"/>
      <c r="AD458" s="152"/>
      <c r="AE458" s="152"/>
      <c r="AF458" s="152"/>
      <c r="AG458" s="152"/>
      <c r="AH458" s="152"/>
      <c r="AI458" s="152"/>
      <c r="AJ458" s="347"/>
      <c r="AK458" s="152"/>
      <c r="AL458" s="152"/>
      <c r="AM458" s="295"/>
      <c r="AN458" s="228"/>
      <c r="AO458" s="228"/>
      <c r="AP458" s="228"/>
      <c r="AQ458" s="228"/>
      <c r="AR458" s="228"/>
      <c r="AS458" s="348"/>
      <c r="AT458" s="264">
        <f t="shared" si="363"/>
        <v>0</v>
      </c>
      <c r="AU458" s="259"/>
      <c r="AV458" s="265">
        <f t="shared" si="364"/>
        <v>0</v>
      </c>
      <c r="AX458" s="265">
        <f t="shared" si="368"/>
        <v>0</v>
      </c>
      <c r="AZ458" s="492">
        <f t="shared" si="365"/>
        <v>0</v>
      </c>
      <c r="BB458" s="492">
        <f t="shared" si="366"/>
        <v>0</v>
      </c>
      <c r="BD458" s="265">
        <f t="shared" si="369"/>
        <v>0</v>
      </c>
      <c r="BE458" s="105"/>
      <c r="BF458" s="105"/>
      <c r="BG458" s="105"/>
      <c r="BH458" s="105"/>
      <c r="BI458" s="105"/>
      <c r="BJ458" s="105"/>
    </row>
    <row r="459" spans="2:62" ht="20.100000000000001" hidden="1" customHeight="1" outlineLevel="1">
      <c r="B459" s="100"/>
      <c r="C459" s="908"/>
      <c r="D459" s="909"/>
      <c r="E459" s="909"/>
      <c r="F459" s="910"/>
      <c r="G459" s="890"/>
      <c r="H459" s="891"/>
      <c r="I459" s="152"/>
      <c r="J459" s="152"/>
      <c r="K459" s="152"/>
      <c r="L459" s="152"/>
      <c r="M459" s="152"/>
      <c r="N459" s="152"/>
      <c r="O459" s="152"/>
      <c r="P459" s="153"/>
      <c r="Q459" s="153"/>
      <c r="R459" s="156">
        <f t="shared" si="359"/>
        <v>0</v>
      </c>
      <c r="S459" s="156">
        <f t="shared" si="360"/>
        <v>0</v>
      </c>
      <c r="U459" s="157">
        <f t="shared" si="367"/>
        <v>0</v>
      </c>
      <c r="W459" s="152"/>
      <c r="X459" s="152"/>
      <c r="Y459" s="152"/>
      <c r="Z459" s="152"/>
      <c r="AA459" s="152"/>
      <c r="AB459" s="152"/>
      <c r="AC459" s="347"/>
      <c r="AD459" s="152"/>
      <c r="AE459" s="152"/>
      <c r="AF459" s="152"/>
      <c r="AG459" s="152"/>
      <c r="AH459" s="152"/>
      <c r="AI459" s="152"/>
      <c r="AJ459" s="347"/>
      <c r="AK459" s="152"/>
      <c r="AL459" s="152"/>
      <c r="AM459" s="295"/>
      <c r="AN459" s="228"/>
      <c r="AO459" s="228"/>
      <c r="AP459" s="228"/>
      <c r="AQ459" s="228"/>
      <c r="AR459" s="228"/>
      <c r="AS459" s="348"/>
      <c r="AT459" s="264">
        <f t="shared" si="363"/>
        <v>0</v>
      </c>
      <c r="AU459" s="259"/>
      <c r="AV459" s="265">
        <f t="shared" si="364"/>
        <v>0</v>
      </c>
      <c r="AX459" s="265">
        <f t="shared" si="368"/>
        <v>0</v>
      </c>
      <c r="AZ459" s="492">
        <f t="shared" si="365"/>
        <v>0</v>
      </c>
      <c r="BB459" s="492">
        <f t="shared" si="366"/>
        <v>0</v>
      </c>
      <c r="BD459" s="265">
        <f t="shared" si="369"/>
        <v>0</v>
      </c>
      <c r="BE459" s="105"/>
      <c r="BF459" s="105"/>
      <c r="BG459" s="105"/>
      <c r="BH459" s="105"/>
      <c r="BI459" s="105"/>
      <c r="BJ459" s="105"/>
    </row>
    <row r="460" spans="2:62" ht="20.100000000000001" hidden="1" customHeight="1" outlineLevel="1">
      <c r="B460" s="100"/>
      <c r="C460" s="908"/>
      <c r="D460" s="909"/>
      <c r="E460" s="909"/>
      <c r="F460" s="910"/>
      <c r="G460" s="890"/>
      <c r="H460" s="891"/>
      <c r="I460" s="152"/>
      <c r="J460" s="152"/>
      <c r="K460" s="152"/>
      <c r="L460" s="152"/>
      <c r="M460" s="152"/>
      <c r="N460" s="152"/>
      <c r="O460" s="152"/>
      <c r="P460" s="153"/>
      <c r="Q460" s="153"/>
      <c r="R460" s="156">
        <f t="shared" si="359"/>
        <v>0</v>
      </c>
      <c r="S460" s="156">
        <f t="shared" si="360"/>
        <v>0</v>
      </c>
      <c r="U460" s="157">
        <f t="shared" si="367"/>
        <v>0</v>
      </c>
      <c r="W460" s="152"/>
      <c r="X460" s="152"/>
      <c r="Y460" s="152"/>
      <c r="Z460" s="152"/>
      <c r="AA460" s="152"/>
      <c r="AB460" s="152"/>
      <c r="AC460" s="347"/>
      <c r="AD460" s="152"/>
      <c r="AE460" s="152"/>
      <c r="AF460" s="152"/>
      <c r="AG460" s="152"/>
      <c r="AH460" s="152"/>
      <c r="AI460" s="152"/>
      <c r="AJ460" s="347"/>
      <c r="AK460" s="152"/>
      <c r="AL460" s="152"/>
      <c r="AM460" s="295"/>
      <c r="AN460" s="228"/>
      <c r="AO460" s="228"/>
      <c r="AP460" s="228"/>
      <c r="AQ460" s="228"/>
      <c r="AR460" s="228"/>
      <c r="AS460" s="348"/>
      <c r="AT460" s="264">
        <f t="shared" si="363"/>
        <v>0</v>
      </c>
      <c r="AU460" s="259"/>
      <c r="AV460" s="265">
        <f t="shared" si="364"/>
        <v>0</v>
      </c>
      <c r="AX460" s="265">
        <f t="shared" si="368"/>
        <v>0</v>
      </c>
      <c r="AZ460" s="492">
        <f t="shared" si="365"/>
        <v>0</v>
      </c>
      <c r="BB460" s="492">
        <f t="shared" si="366"/>
        <v>0</v>
      </c>
      <c r="BD460" s="265">
        <f t="shared" si="369"/>
        <v>0</v>
      </c>
      <c r="BE460" s="105"/>
      <c r="BF460" s="105"/>
      <c r="BG460" s="105"/>
      <c r="BH460" s="105"/>
      <c r="BI460" s="105"/>
      <c r="BJ460" s="105"/>
    </row>
    <row r="461" spans="2:62" ht="20.100000000000001" hidden="1" customHeight="1" outlineLevel="1">
      <c r="B461" s="100"/>
      <c r="C461" s="908"/>
      <c r="D461" s="909"/>
      <c r="E461" s="909"/>
      <c r="F461" s="910"/>
      <c r="G461" s="890"/>
      <c r="H461" s="891"/>
      <c r="I461" s="152"/>
      <c r="J461" s="152"/>
      <c r="K461" s="152"/>
      <c r="L461" s="152"/>
      <c r="M461" s="152"/>
      <c r="N461" s="152"/>
      <c r="O461" s="152"/>
      <c r="P461" s="153"/>
      <c r="Q461" s="153"/>
      <c r="R461" s="156">
        <f t="shared" si="359"/>
        <v>0</v>
      </c>
      <c r="S461" s="156">
        <f t="shared" si="360"/>
        <v>0</v>
      </c>
      <c r="U461" s="157">
        <f t="shared" si="367"/>
        <v>0</v>
      </c>
      <c r="W461" s="152"/>
      <c r="X461" s="152"/>
      <c r="Y461" s="152"/>
      <c r="Z461" s="152"/>
      <c r="AA461" s="152"/>
      <c r="AB461" s="152"/>
      <c r="AC461" s="347"/>
      <c r="AD461" s="152"/>
      <c r="AE461" s="152"/>
      <c r="AF461" s="152"/>
      <c r="AG461" s="152"/>
      <c r="AH461" s="152"/>
      <c r="AI461" s="152"/>
      <c r="AJ461" s="347"/>
      <c r="AK461" s="152"/>
      <c r="AL461" s="152"/>
      <c r="AM461" s="295"/>
      <c r="AN461" s="228"/>
      <c r="AO461" s="228"/>
      <c r="AP461" s="228"/>
      <c r="AQ461" s="228"/>
      <c r="AR461" s="228"/>
      <c r="AS461" s="348"/>
      <c r="AT461" s="264">
        <f t="shared" si="363"/>
        <v>0</v>
      </c>
      <c r="AU461" s="259"/>
      <c r="AV461" s="265">
        <f t="shared" si="364"/>
        <v>0</v>
      </c>
      <c r="AX461" s="265">
        <f t="shared" si="368"/>
        <v>0</v>
      </c>
      <c r="AZ461" s="492">
        <f t="shared" si="365"/>
        <v>0</v>
      </c>
      <c r="BB461" s="492">
        <f t="shared" si="366"/>
        <v>0</v>
      </c>
      <c r="BD461" s="265">
        <f t="shared" si="369"/>
        <v>0</v>
      </c>
      <c r="BE461" s="105"/>
      <c r="BF461" s="105"/>
      <c r="BG461" s="105"/>
      <c r="BH461" s="105"/>
      <c r="BI461" s="105"/>
      <c r="BJ461" s="105"/>
    </row>
    <row r="462" spans="2:62" ht="20.100000000000001" hidden="1" customHeight="1" outlineLevel="1">
      <c r="B462" s="100"/>
      <c r="C462" s="908"/>
      <c r="D462" s="909"/>
      <c r="E462" s="909"/>
      <c r="F462" s="910"/>
      <c r="G462" s="890"/>
      <c r="H462" s="891"/>
      <c r="I462" s="152"/>
      <c r="J462" s="152"/>
      <c r="K462" s="152"/>
      <c r="L462" s="152"/>
      <c r="M462" s="152"/>
      <c r="N462" s="152"/>
      <c r="O462" s="152"/>
      <c r="P462" s="153"/>
      <c r="Q462" s="153"/>
      <c r="R462" s="156">
        <f t="shared" si="359"/>
        <v>0</v>
      </c>
      <c r="S462" s="156">
        <f t="shared" si="360"/>
        <v>0</v>
      </c>
      <c r="U462" s="157">
        <f t="shared" si="367"/>
        <v>0</v>
      </c>
      <c r="W462" s="152"/>
      <c r="X462" s="152"/>
      <c r="Y462" s="152"/>
      <c r="Z462" s="152"/>
      <c r="AA462" s="152"/>
      <c r="AB462" s="152"/>
      <c r="AC462" s="347"/>
      <c r="AD462" s="152"/>
      <c r="AE462" s="152"/>
      <c r="AF462" s="152"/>
      <c r="AG462" s="152"/>
      <c r="AH462" s="152"/>
      <c r="AI462" s="152"/>
      <c r="AJ462" s="347"/>
      <c r="AK462" s="152"/>
      <c r="AL462" s="152"/>
      <c r="AM462" s="295"/>
      <c r="AN462" s="228"/>
      <c r="AO462" s="228"/>
      <c r="AP462" s="228"/>
      <c r="AQ462" s="228"/>
      <c r="AR462" s="228"/>
      <c r="AS462" s="348"/>
      <c r="AT462" s="264">
        <f t="shared" si="363"/>
        <v>0</v>
      </c>
      <c r="AU462" s="259"/>
      <c r="AV462" s="265">
        <f t="shared" si="364"/>
        <v>0</v>
      </c>
      <c r="AX462" s="265">
        <f t="shared" si="368"/>
        <v>0</v>
      </c>
      <c r="AZ462" s="492">
        <f t="shared" si="365"/>
        <v>0</v>
      </c>
      <c r="BB462" s="492">
        <f t="shared" si="366"/>
        <v>0</v>
      </c>
      <c r="BD462" s="265">
        <f t="shared" si="369"/>
        <v>0</v>
      </c>
      <c r="BE462" s="105"/>
      <c r="BF462" s="105"/>
      <c r="BG462" s="105"/>
      <c r="BH462" s="105"/>
      <c r="BI462" s="105"/>
      <c r="BJ462" s="105"/>
    </row>
    <row r="463" spans="2:62" ht="20.100000000000001" hidden="1" customHeight="1" outlineLevel="1">
      <c r="B463" s="100"/>
      <c r="C463" s="908"/>
      <c r="D463" s="909"/>
      <c r="E463" s="909"/>
      <c r="F463" s="910"/>
      <c r="G463" s="890"/>
      <c r="H463" s="891"/>
      <c r="I463" s="152"/>
      <c r="J463" s="152"/>
      <c r="K463" s="152"/>
      <c r="L463" s="152"/>
      <c r="M463" s="152"/>
      <c r="N463" s="152"/>
      <c r="O463" s="152"/>
      <c r="P463" s="153"/>
      <c r="Q463" s="153"/>
      <c r="R463" s="156">
        <f t="shared" si="359"/>
        <v>0</v>
      </c>
      <c r="S463" s="156">
        <f t="shared" si="360"/>
        <v>0</v>
      </c>
      <c r="U463" s="157">
        <f t="shared" si="367"/>
        <v>0</v>
      </c>
      <c r="W463" s="152"/>
      <c r="X463" s="152"/>
      <c r="Y463" s="152"/>
      <c r="Z463" s="152"/>
      <c r="AA463" s="152"/>
      <c r="AB463" s="152"/>
      <c r="AC463" s="347"/>
      <c r="AD463" s="152"/>
      <c r="AE463" s="152"/>
      <c r="AF463" s="152"/>
      <c r="AG463" s="152"/>
      <c r="AH463" s="152"/>
      <c r="AI463" s="152"/>
      <c r="AJ463" s="347"/>
      <c r="AK463" s="152"/>
      <c r="AL463" s="152"/>
      <c r="AM463" s="295"/>
      <c r="AN463" s="228"/>
      <c r="AO463" s="228"/>
      <c r="AP463" s="228"/>
      <c r="AQ463" s="228"/>
      <c r="AR463" s="228"/>
      <c r="AS463" s="348"/>
      <c r="AT463" s="264">
        <f t="shared" si="363"/>
        <v>0</v>
      </c>
      <c r="AU463" s="259"/>
      <c r="AV463" s="265">
        <f t="shared" si="364"/>
        <v>0</v>
      </c>
      <c r="AX463" s="265">
        <f t="shared" si="368"/>
        <v>0</v>
      </c>
      <c r="AZ463" s="492">
        <f t="shared" si="365"/>
        <v>0</v>
      </c>
      <c r="BB463" s="492">
        <f t="shared" si="366"/>
        <v>0</v>
      </c>
      <c r="BD463" s="265">
        <f t="shared" si="369"/>
        <v>0</v>
      </c>
      <c r="BE463" s="105"/>
      <c r="BF463" s="105"/>
      <c r="BG463" s="105"/>
      <c r="BH463" s="105"/>
      <c r="BI463" s="105"/>
      <c r="BJ463" s="105"/>
    </row>
    <row r="464" spans="2:62" ht="20.100000000000001" hidden="1" customHeight="1" outlineLevel="1">
      <c r="B464" s="100"/>
      <c r="C464" s="908"/>
      <c r="D464" s="909"/>
      <c r="E464" s="909"/>
      <c r="F464" s="910"/>
      <c r="G464" s="890"/>
      <c r="H464" s="891"/>
      <c r="I464" s="152"/>
      <c r="J464" s="152"/>
      <c r="K464" s="152"/>
      <c r="L464" s="152"/>
      <c r="M464" s="152"/>
      <c r="N464" s="152"/>
      <c r="O464" s="152"/>
      <c r="P464" s="153"/>
      <c r="Q464" s="153"/>
      <c r="R464" s="156">
        <f t="shared" si="359"/>
        <v>0</v>
      </c>
      <c r="S464" s="156">
        <f t="shared" si="360"/>
        <v>0</v>
      </c>
      <c r="U464" s="157">
        <f t="shared" si="367"/>
        <v>0</v>
      </c>
      <c r="W464" s="152"/>
      <c r="X464" s="152"/>
      <c r="Y464" s="152"/>
      <c r="Z464" s="152"/>
      <c r="AA464" s="152"/>
      <c r="AB464" s="152"/>
      <c r="AC464" s="347"/>
      <c r="AD464" s="152"/>
      <c r="AE464" s="152"/>
      <c r="AF464" s="152"/>
      <c r="AG464" s="152"/>
      <c r="AH464" s="152"/>
      <c r="AI464" s="152"/>
      <c r="AJ464" s="347"/>
      <c r="AK464" s="152"/>
      <c r="AL464" s="152"/>
      <c r="AM464" s="295"/>
      <c r="AN464" s="228"/>
      <c r="AO464" s="228"/>
      <c r="AP464" s="228"/>
      <c r="AQ464" s="228"/>
      <c r="AR464" s="228"/>
      <c r="AS464" s="348"/>
      <c r="AT464" s="264">
        <f t="shared" si="363"/>
        <v>0</v>
      </c>
      <c r="AU464" s="259"/>
      <c r="AV464" s="265">
        <f t="shared" si="364"/>
        <v>0</v>
      </c>
      <c r="AX464" s="265">
        <f t="shared" si="368"/>
        <v>0</v>
      </c>
      <c r="AZ464" s="492">
        <f t="shared" si="365"/>
        <v>0</v>
      </c>
      <c r="BB464" s="492">
        <f t="shared" si="366"/>
        <v>0</v>
      </c>
      <c r="BD464" s="265">
        <f t="shared" si="369"/>
        <v>0</v>
      </c>
      <c r="BE464" s="105"/>
      <c r="BF464" s="105"/>
      <c r="BG464" s="105"/>
      <c r="BH464" s="105"/>
      <c r="BI464" s="105"/>
      <c r="BJ464" s="105"/>
    </row>
    <row r="465" spans="2:62" ht="20.100000000000001" hidden="1" customHeight="1" outlineLevel="1">
      <c r="B465" s="100"/>
      <c r="C465" s="908"/>
      <c r="D465" s="909"/>
      <c r="E465" s="909"/>
      <c r="F465" s="910"/>
      <c r="G465" s="890"/>
      <c r="H465" s="891"/>
      <c r="I465" s="152"/>
      <c r="J465" s="152"/>
      <c r="K465" s="152"/>
      <c r="L465" s="152"/>
      <c r="M465" s="152"/>
      <c r="N465" s="152"/>
      <c r="O465" s="152"/>
      <c r="P465" s="153"/>
      <c r="Q465" s="153"/>
      <c r="R465" s="156">
        <f t="shared" si="359"/>
        <v>0</v>
      </c>
      <c r="S465" s="156">
        <f t="shared" si="360"/>
        <v>0</v>
      </c>
      <c r="U465" s="157">
        <f t="shared" si="367"/>
        <v>0</v>
      </c>
      <c r="W465" s="152"/>
      <c r="X465" s="152"/>
      <c r="Y465" s="152"/>
      <c r="Z465" s="152"/>
      <c r="AA465" s="152"/>
      <c r="AB465" s="152"/>
      <c r="AC465" s="347"/>
      <c r="AD465" s="152"/>
      <c r="AE465" s="152"/>
      <c r="AF465" s="152"/>
      <c r="AG465" s="152"/>
      <c r="AH465" s="152"/>
      <c r="AI465" s="152"/>
      <c r="AJ465" s="347"/>
      <c r="AK465" s="152"/>
      <c r="AL465" s="152"/>
      <c r="AM465" s="295"/>
      <c r="AN465" s="228"/>
      <c r="AO465" s="228"/>
      <c r="AP465" s="228"/>
      <c r="AQ465" s="228"/>
      <c r="AR465" s="228"/>
      <c r="AS465" s="348"/>
      <c r="AT465" s="264">
        <f t="shared" si="363"/>
        <v>0</v>
      </c>
      <c r="AU465" s="259"/>
      <c r="AV465" s="265">
        <f t="shared" si="364"/>
        <v>0</v>
      </c>
      <c r="AX465" s="265">
        <f t="shared" si="368"/>
        <v>0</v>
      </c>
      <c r="AZ465" s="492">
        <f t="shared" si="365"/>
        <v>0</v>
      </c>
      <c r="BB465" s="492">
        <f t="shared" si="366"/>
        <v>0</v>
      </c>
      <c r="BD465" s="265">
        <f t="shared" si="369"/>
        <v>0</v>
      </c>
      <c r="BE465" s="105"/>
      <c r="BF465" s="105"/>
      <c r="BG465" s="105"/>
      <c r="BH465" s="105"/>
      <c r="BI465" s="105"/>
      <c r="BJ465" s="105"/>
    </row>
    <row r="466" spans="2:62" ht="20.100000000000001" hidden="1" customHeight="1" outlineLevel="1">
      <c r="B466" s="100"/>
      <c r="C466" s="908"/>
      <c r="D466" s="909"/>
      <c r="E466" s="909"/>
      <c r="F466" s="910"/>
      <c r="G466" s="890"/>
      <c r="H466" s="891"/>
      <c r="I466" s="152"/>
      <c r="J466" s="152"/>
      <c r="K466" s="152"/>
      <c r="L466" s="152"/>
      <c r="M466" s="152"/>
      <c r="N466" s="152"/>
      <c r="O466" s="152"/>
      <c r="P466" s="153"/>
      <c r="Q466" s="153"/>
      <c r="R466" s="156">
        <f t="shared" si="359"/>
        <v>0</v>
      </c>
      <c r="S466" s="156">
        <f t="shared" si="360"/>
        <v>0</v>
      </c>
      <c r="U466" s="157">
        <f t="shared" si="367"/>
        <v>0</v>
      </c>
      <c r="W466" s="152"/>
      <c r="X466" s="152"/>
      <c r="Y466" s="152"/>
      <c r="Z466" s="152"/>
      <c r="AA466" s="152"/>
      <c r="AB466" s="152"/>
      <c r="AC466" s="347"/>
      <c r="AD466" s="152"/>
      <c r="AE466" s="152"/>
      <c r="AF466" s="152"/>
      <c r="AG466" s="152"/>
      <c r="AH466" s="152"/>
      <c r="AI466" s="152"/>
      <c r="AJ466" s="347"/>
      <c r="AK466" s="152"/>
      <c r="AL466" s="152"/>
      <c r="AM466" s="295"/>
      <c r="AN466" s="228"/>
      <c r="AO466" s="228"/>
      <c r="AP466" s="228"/>
      <c r="AQ466" s="228"/>
      <c r="AR466" s="228"/>
      <c r="AS466" s="348"/>
      <c r="AT466" s="264">
        <f t="shared" si="363"/>
        <v>0</v>
      </c>
      <c r="AU466" s="259"/>
      <c r="AV466" s="265">
        <f t="shared" si="364"/>
        <v>0</v>
      </c>
      <c r="AX466" s="265">
        <f t="shared" si="368"/>
        <v>0</v>
      </c>
      <c r="AZ466" s="492">
        <f t="shared" si="365"/>
        <v>0</v>
      </c>
      <c r="BB466" s="492">
        <f t="shared" si="366"/>
        <v>0</v>
      </c>
      <c r="BD466" s="265">
        <f t="shared" si="369"/>
        <v>0</v>
      </c>
      <c r="BE466" s="105"/>
      <c r="BF466" s="105"/>
      <c r="BG466" s="105"/>
      <c r="BH466" s="105"/>
      <c r="BI466" s="105"/>
      <c r="BJ466" s="105"/>
    </row>
    <row r="467" spans="2:62" ht="20.100000000000001" hidden="1" customHeight="1" outlineLevel="1">
      <c r="B467" s="100"/>
      <c r="C467" s="908"/>
      <c r="D467" s="909"/>
      <c r="E467" s="909"/>
      <c r="F467" s="910"/>
      <c r="G467" s="890"/>
      <c r="H467" s="891"/>
      <c r="I467" s="152"/>
      <c r="J467" s="152"/>
      <c r="K467" s="152"/>
      <c r="L467" s="152"/>
      <c r="M467" s="152"/>
      <c r="N467" s="152"/>
      <c r="O467" s="152"/>
      <c r="P467" s="153"/>
      <c r="Q467" s="153"/>
      <c r="R467" s="156">
        <f t="shared" si="359"/>
        <v>0</v>
      </c>
      <c r="S467" s="156">
        <f t="shared" si="360"/>
        <v>0</v>
      </c>
      <c r="U467" s="157">
        <f t="shared" si="367"/>
        <v>0</v>
      </c>
      <c r="W467" s="152"/>
      <c r="X467" s="152"/>
      <c r="Y467" s="152"/>
      <c r="Z467" s="152"/>
      <c r="AA467" s="152"/>
      <c r="AB467" s="152"/>
      <c r="AC467" s="347"/>
      <c r="AD467" s="152"/>
      <c r="AE467" s="152"/>
      <c r="AF467" s="152"/>
      <c r="AG467" s="152"/>
      <c r="AH467" s="152"/>
      <c r="AI467" s="152"/>
      <c r="AJ467" s="347"/>
      <c r="AK467" s="152"/>
      <c r="AL467" s="152"/>
      <c r="AM467" s="295"/>
      <c r="AN467" s="228"/>
      <c r="AO467" s="228"/>
      <c r="AP467" s="228"/>
      <c r="AQ467" s="228"/>
      <c r="AR467" s="228"/>
      <c r="AS467" s="348"/>
      <c r="AT467" s="264">
        <f t="shared" si="363"/>
        <v>0</v>
      </c>
      <c r="AU467" s="259"/>
      <c r="AV467" s="265">
        <f t="shared" si="364"/>
        <v>0</v>
      </c>
      <c r="AX467" s="265">
        <f t="shared" si="368"/>
        <v>0</v>
      </c>
      <c r="AZ467" s="492">
        <f t="shared" si="365"/>
        <v>0</v>
      </c>
      <c r="BB467" s="492">
        <f t="shared" si="366"/>
        <v>0</v>
      </c>
      <c r="BD467" s="265">
        <f t="shared" si="369"/>
        <v>0</v>
      </c>
      <c r="BE467" s="105"/>
      <c r="BF467" s="105"/>
      <c r="BG467" s="105"/>
      <c r="BH467" s="105"/>
      <c r="BI467" s="105"/>
      <c r="BJ467" s="105"/>
    </row>
    <row r="468" spans="2:62" ht="20.100000000000001" hidden="1" customHeight="1" outlineLevel="1">
      <c r="B468" s="100"/>
      <c r="C468" s="908"/>
      <c r="D468" s="909"/>
      <c r="E468" s="909"/>
      <c r="F468" s="910"/>
      <c r="G468" s="890"/>
      <c r="H468" s="891"/>
      <c r="I468" s="152"/>
      <c r="J468" s="152"/>
      <c r="K468" s="152"/>
      <c r="L468" s="152"/>
      <c r="M468" s="152"/>
      <c r="N468" s="152"/>
      <c r="O468" s="152"/>
      <c r="P468" s="153"/>
      <c r="Q468" s="153"/>
      <c r="R468" s="156">
        <f t="shared" si="359"/>
        <v>0</v>
      </c>
      <c r="S468" s="156">
        <f t="shared" si="360"/>
        <v>0</v>
      </c>
      <c r="U468" s="157">
        <f t="shared" si="367"/>
        <v>0</v>
      </c>
      <c r="W468" s="152"/>
      <c r="X468" s="152"/>
      <c r="Y468" s="152"/>
      <c r="Z468" s="152"/>
      <c r="AA468" s="152"/>
      <c r="AB468" s="152"/>
      <c r="AC468" s="347"/>
      <c r="AD468" s="152"/>
      <c r="AE468" s="152"/>
      <c r="AF468" s="152"/>
      <c r="AG468" s="152"/>
      <c r="AH468" s="152"/>
      <c r="AI468" s="152"/>
      <c r="AJ468" s="347"/>
      <c r="AK468" s="152"/>
      <c r="AL468" s="152"/>
      <c r="AM468" s="295"/>
      <c r="AN468" s="228"/>
      <c r="AO468" s="228"/>
      <c r="AP468" s="228"/>
      <c r="AQ468" s="228"/>
      <c r="AR468" s="228"/>
      <c r="AS468" s="348"/>
      <c r="AT468" s="264">
        <f t="shared" si="363"/>
        <v>0</v>
      </c>
      <c r="AU468" s="259"/>
      <c r="AV468" s="265">
        <f t="shared" si="364"/>
        <v>0</v>
      </c>
      <c r="AX468" s="265">
        <f t="shared" si="368"/>
        <v>0</v>
      </c>
      <c r="AZ468" s="492">
        <f t="shared" si="365"/>
        <v>0</v>
      </c>
      <c r="BB468" s="492">
        <f t="shared" si="366"/>
        <v>0</v>
      </c>
      <c r="BD468" s="265">
        <f t="shared" si="369"/>
        <v>0</v>
      </c>
      <c r="BE468" s="105"/>
      <c r="BF468" s="105"/>
      <c r="BG468" s="105"/>
      <c r="BH468" s="105"/>
      <c r="BI468" s="105"/>
      <c r="BJ468" s="105"/>
    </row>
    <row r="469" spans="2:62" ht="20.100000000000001" hidden="1" customHeight="1" outlineLevel="1">
      <c r="B469" s="100"/>
      <c r="C469" s="908"/>
      <c r="D469" s="909"/>
      <c r="E469" s="909"/>
      <c r="F469" s="910"/>
      <c r="G469" s="890"/>
      <c r="H469" s="891"/>
      <c r="I469" s="152"/>
      <c r="J469" s="152"/>
      <c r="K469" s="152"/>
      <c r="L469" s="152"/>
      <c r="M469" s="152"/>
      <c r="N469" s="152"/>
      <c r="O469" s="152"/>
      <c r="P469" s="153"/>
      <c r="Q469" s="153"/>
      <c r="R469" s="156">
        <f t="shared" si="359"/>
        <v>0</v>
      </c>
      <c r="S469" s="156">
        <f t="shared" si="360"/>
        <v>0</v>
      </c>
      <c r="U469" s="157">
        <f t="shared" si="367"/>
        <v>0</v>
      </c>
      <c r="W469" s="152"/>
      <c r="X469" s="152"/>
      <c r="Y469" s="152"/>
      <c r="Z469" s="152"/>
      <c r="AA469" s="152"/>
      <c r="AB469" s="152"/>
      <c r="AC469" s="347"/>
      <c r="AD469" s="152"/>
      <c r="AE469" s="152"/>
      <c r="AF469" s="152"/>
      <c r="AG469" s="152"/>
      <c r="AH469" s="152"/>
      <c r="AI469" s="152"/>
      <c r="AJ469" s="347"/>
      <c r="AK469" s="152"/>
      <c r="AL469" s="152"/>
      <c r="AM469" s="295"/>
      <c r="AN469" s="228"/>
      <c r="AO469" s="228"/>
      <c r="AP469" s="228"/>
      <c r="AQ469" s="228"/>
      <c r="AR469" s="228"/>
      <c r="AS469" s="348"/>
      <c r="AT469" s="264">
        <f t="shared" si="363"/>
        <v>0</v>
      </c>
      <c r="AU469" s="259"/>
      <c r="AV469" s="265">
        <f t="shared" si="364"/>
        <v>0</v>
      </c>
      <c r="AX469" s="265">
        <f t="shared" si="368"/>
        <v>0</v>
      </c>
      <c r="AZ469" s="492">
        <f t="shared" si="365"/>
        <v>0</v>
      </c>
      <c r="BB469" s="492">
        <f t="shared" si="366"/>
        <v>0</v>
      </c>
      <c r="BD469" s="265">
        <f t="shared" si="369"/>
        <v>0</v>
      </c>
      <c r="BE469" s="105"/>
      <c r="BF469" s="105"/>
      <c r="BG469" s="105"/>
      <c r="BH469" s="105"/>
      <c r="BI469" s="105"/>
      <c r="BJ469" s="105"/>
    </row>
    <row r="470" spans="2:62" ht="9.9499999999999993" hidden="1" customHeight="1" outlineLevel="1">
      <c r="B470" s="101"/>
      <c r="C470" s="208"/>
      <c r="D470" s="208"/>
      <c r="E470" s="208"/>
      <c r="F470" s="208"/>
      <c r="G470" s="237"/>
      <c r="H470" s="207"/>
      <c r="I470" s="257"/>
      <c r="J470" s="257"/>
      <c r="K470" s="257"/>
      <c r="L470" s="257"/>
      <c r="M470" s="257"/>
      <c r="N470" s="257"/>
      <c r="O470" s="257"/>
      <c r="P470" s="256"/>
      <c r="Q470" s="102"/>
      <c r="R470" s="102"/>
      <c r="S470" s="102"/>
      <c r="U470" s="98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Z470" s="493"/>
      <c r="BE470" s="105"/>
      <c r="BF470" s="105"/>
      <c r="BG470" s="105"/>
      <c r="BH470" s="105"/>
      <c r="BI470" s="105"/>
      <c r="BJ470" s="105"/>
    </row>
    <row r="471" spans="2:62" ht="20.100000000000001" customHeight="1" collapsed="1">
      <c r="B471" s="8">
        <f>B454+1</f>
        <v>28</v>
      </c>
      <c r="C471" s="916"/>
      <c r="D471" s="917"/>
      <c r="E471" s="917"/>
      <c r="F471" s="918"/>
      <c r="G471" s="429"/>
      <c r="H471" s="206">
        <v>1</v>
      </c>
      <c r="I471" s="642">
        <f t="shared" ref="I471" si="370">$H471*SUM(I472:I486)</f>
        <v>0</v>
      </c>
      <c r="J471" s="643">
        <f t="shared" ref="J471:O471" si="371">$H471*SUM(J472:J486)</f>
        <v>0</v>
      </c>
      <c r="K471" s="644">
        <f t="shared" si="371"/>
        <v>0</v>
      </c>
      <c r="L471" s="645">
        <f t="shared" si="371"/>
        <v>0</v>
      </c>
      <c r="M471" s="645">
        <f t="shared" si="371"/>
        <v>0</v>
      </c>
      <c r="N471" s="644">
        <f t="shared" si="371"/>
        <v>0</v>
      </c>
      <c r="O471" s="642">
        <f t="shared" si="371"/>
        <v>0</v>
      </c>
      <c r="P471" s="209">
        <f t="shared" ref="P471:Q471" si="372">$H471*SUM(P472:P486)</f>
        <v>0</v>
      </c>
      <c r="Q471" s="210">
        <f t="shared" si="372"/>
        <v>0</v>
      </c>
      <c r="R471" s="136">
        <f t="shared" ref="R471:R486" si="373">P471*(1+Gewinn)*(1+SicherheitAngebot)</f>
        <v>0</v>
      </c>
      <c r="S471" s="137">
        <f t="shared" ref="S471:S486" si="374">Q471*(1+MGKZ)*(1+Gewinn)*(1+SicherheitAngebot)</f>
        <v>0</v>
      </c>
      <c r="U471" s="10">
        <f>I471*$I$7+J471*$J$7+K471*$K$7+L471*$L$7+M471*$M$7+N471*$N$7+O471*$O$7+R471+S471</f>
        <v>0</v>
      </c>
      <c r="W471" s="646">
        <f t="shared" ref="W471:AB471" si="375">$H471*SUM(W472:W486)</f>
        <v>0</v>
      </c>
      <c r="X471" s="647">
        <f t="shared" si="375"/>
        <v>0</v>
      </c>
      <c r="Y471" s="648">
        <f t="shared" si="375"/>
        <v>0</v>
      </c>
      <c r="Z471" s="649">
        <f t="shared" si="375"/>
        <v>0</v>
      </c>
      <c r="AA471" s="648">
        <f t="shared" si="375"/>
        <v>0</v>
      </c>
      <c r="AB471" s="646">
        <f t="shared" si="375"/>
        <v>0</v>
      </c>
      <c r="AC471" s="258"/>
      <c r="AD471" s="646">
        <f t="shared" ref="AD471:AM471" si="376">$H471*SUM(AD472:AD486)</f>
        <v>0</v>
      </c>
      <c r="AE471" s="647">
        <f t="shared" si="376"/>
        <v>0</v>
      </c>
      <c r="AF471" s="648">
        <f t="shared" si="376"/>
        <v>0</v>
      </c>
      <c r="AG471" s="649">
        <f t="shared" si="376"/>
        <v>0</v>
      </c>
      <c r="AH471" s="648">
        <f t="shared" si="376"/>
        <v>0</v>
      </c>
      <c r="AI471" s="646">
        <f t="shared" si="376"/>
        <v>0</v>
      </c>
      <c r="AJ471" s="258"/>
      <c r="AK471" s="653">
        <f t="shared" si="376"/>
        <v>0</v>
      </c>
      <c r="AL471" s="653">
        <f t="shared" si="376"/>
        <v>0</v>
      </c>
      <c r="AM471" s="653">
        <f t="shared" si="376"/>
        <v>0</v>
      </c>
      <c r="AN471" s="227">
        <f>$H471*SUM(AN472:AN486)*(1+Gewinn)*(1+SicherheitAngebot)</f>
        <v>0</v>
      </c>
      <c r="AO471" s="227">
        <f>$H471*SUM(AO472:AO486)*(1+Gewinn)*(1+SicherheitAngebot)</f>
        <v>0</v>
      </c>
      <c r="AP471" s="227">
        <f>$H471*SUM(AP472:AP486)*(1+Gewinn)*(1+SicherheitAngebot)</f>
        <v>0</v>
      </c>
      <c r="AQ471" s="227">
        <f>$H471*SUM(AQ472:AQ486)*(1+Gewinn)*(1+SicherheitAngebot)</f>
        <v>0</v>
      </c>
      <c r="AR471" s="227">
        <f>$H471*SUM(AR472:AR486)*(1+Gewinn)*(1+SicherheitAngebot)</f>
        <v>0</v>
      </c>
      <c r="AS471" s="262"/>
      <c r="AT471" s="263">
        <f t="shared" si="363"/>
        <v>0</v>
      </c>
      <c r="AU471" s="259"/>
      <c r="AV471" s="491">
        <f>AK471*$AK$7+AL471*$AL$7+AM471*$AM$7+SUM(AN471:AR471)+AT471/Zuschläge_IBN+AT471</f>
        <v>0</v>
      </c>
      <c r="AX471" s="685">
        <f>U471+AV471</f>
        <v>0</v>
      </c>
      <c r="AZ471" s="490">
        <f>IF(H471&gt;0,U471/(1+SicherheitAngebot)*(1+Sicherheit),0)</f>
        <v>0</v>
      </c>
      <c r="BB471" s="490">
        <f>IF(H471&gt;0,AV471/(1+SicherheitAngebot)*(1+Sicherheit),0)</f>
        <v>0</v>
      </c>
      <c r="BD471" s="490">
        <f>AZ471+BB471</f>
        <v>0</v>
      </c>
      <c r="BE471" s="105"/>
      <c r="BF471" s="105"/>
      <c r="BG471" s="105"/>
      <c r="BH471" s="105"/>
      <c r="BI471" s="105"/>
      <c r="BJ471" s="105"/>
    </row>
    <row r="472" spans="2:62" ht="20.100000000000001" hidden="1" customHeight="1" outlineLevel="1">
      <c r="B472" s="99"/>
      <c r="C472" s="908"/>
      <c r="D472" s="909"/>
      <c r="E472" s="909"/>
      <c r="F472" s="910"/>
      <c r="G472" s="890"/>
      <c r="H472" s="901"/>
      <c r="I472" s="152"/>
      <c r="J472" s="152"/>
      <c r="K472" s="152"/>
      <c r="L472" s="152"/>
      <c r="M472" s="152"/>
      <c r="N472" s="152"/>
      <c r="O472" s="152"/>
      <c r="P472" s="153"/>
      <c r="Q472" s="153"/>
      <c r="R472" s="156">
        <f t="shared" si="373"/>
        <v>0</v>
      </c>
      <c r="S472" s="156">
        <f t="shared" si="374"/>
        <v>0</v>
      </c>
      <c r="U472" s="157">
        <f>I472*$I$7+J472*$J$7+K472*$K$7+L472*$L$7+M472*$M$7+N472*$N$7+O472*$O$7+R472+S472</f>
        <v>0</v>
      </c>
      <c r="W472" s="152"/>
      <c r="X472" s="152"/>
      <c r="Y472" s="152"/>
      <c r="Z472" s="152"/>
      <c r="AA472" s="152"/>
      <c r="AB472" s="152"/>
      <c r="AC472" s="347"/>
      <c r="AD472" s="152"/>
      <c r="AE472" s="152"/>
      <c r="AF472" s="152"/>
      <c r="AG472" s="152"/>
      <c r="AH472" s="152"/>
      <c r="AI472" s="152"/>
      <c r="AJ472" s="347"/>
      <c r="AK472" s="152"/>
      <c r="AL472" s="152"/>
      <c r="AM472" s="295"/>
      <c r="AN472" s="228"/>
      <c r="AO472" s="228"/>
      <c r="AP472" s="228"/>
      <c r="AQ472" s="228"/>
      <c r="AR472" s="228"/>
      <c r="AS472" s="348"/>
      <c r="AT472" s="264">
        <f t="shared" si="363"/>
        <v>0</v>
      </c>
      <c r="AU472" s="259"/>
      <c r="AV472" s="265">
        <f t="shared" ref="AV472:AV486" si="377">AK472*$AK$7+AL472*$AL$7+AM472*$AM$7+SUM(AN472:AR472)*(1+Gewinn)*(1+SicherheitAngebot)+AT472/Zuschläge_IBN+AT472</f>
        <v>0</v>
      </c>
      <c r="AX472" s="265">
        <f>U472+AV472</f>
        <v>0</v>
      </c>
      <c r="AZ472" s="492">
        <f t="shared" ref="AZ472:AZ486" si="378">U472/(1+SicherheitAngebot)*(1+Sicherheit)</f>
        <v>0</v>
      </c>
      <c r="BB472" s="492">
        <f t="shared" ref="BB472:BB486" si="379">AV472/(1+SicherheitAngebot)*(1+Sicherheit)</f>
        <v>0</v>
      </c>
      <c r="BD472" s="265">
        <f>AZ472+BB472</f>
        <v>0</v>
      </c>
      <c r="BE472" s="105"/>
      <c r="BF472" s="105"/>
      <c r="BG472" s="105"/>
      <c r="BH472" s="105"/>
      <c r="BI472" s="105"/>
      <c r="BJ472" s="105"/>
    </row>
    <row r="473" spans="2:62" ht="20.100000000000001" hidden="1" customHeight="1" outlineLevel="1">
      <c r="B473" s="100"/>
      <c r="C473" s="908"/>
      <c r="D473" s="909"/>
      <c r="E473" s="909"/>
      <c r="F473" s="910"/>
      <c r="G473" s="890"/>
      <c r="H473" s="891"/>
      <c r="I473" s="152"/>
      <c r="J473" s="152"/>
      <c r="K473" s="152"/>
      <c r="L473" s="152"/>
      <c r="M473" s="152"/>
      <c r="N473" s="152"/>
      <c r="O473" s="152"/>
      <c r="P473" s="153"/>
      <c r="Q473" s="153"/>
      <c r="R473" s="156">
        <f t="shared" si="373"/>
        <v>0</v>
      </c>
      <c r="S473" s="156">
        <f t="shared" si="374"/>
        <v>0</v>
      </c>
      <c r="U473" s="157">
        <f t="shared" ref="U473:U486" si="380">I473*$I$7+J473*$J$7+K473*$K$7+L473*$L$7+M473*$M$7+N473*$N$7+O473*$O$7+R473+S473</f>
        <v>0</v>
      </c>
      <c r="W473" s="152"/>
      <c r="X473" s="152"/>
      <c r="Y473" s="152"/>
      <c r="Z473" s="152"/>
      <c r="AA473" s="152"/>
      <c r="AB473" s="152"/>
      <c r="AC473" s="347"/>
      <c r="AD473" s="152"/>
      <c r="AE473" s="152"/>
      <c r="AF473" s="152"/>
      <c r="AG473" s="152"/>
      <c r="AH473" s="152"/>
      <c r="AI473" s="152"/>
      <c r="AJ473" s="347"/>
      <c r="AK473" s="152"/>
      <c r="AL473" s="152"/>
      <c r="AM473" s="295"/>
      <c r="AN473" s="228"/>
      <c r="AO473" s="228"/>
      <c r="AP473" s="228"/>
      <c r="AQ473" s="228"/>
      <c r="AR473" s="228"/>
      <c r="AS473" s="348"/>
      <c r="AT473" s="264">
        <f t="shared" si="363"/>
        <v>0</v>
      </c>
      <c r="AU473" s="259"/>
      <c r="AV473" s="265">
        <f t="shared" si="377"/>
        <v>0</v>
      </c>
      <c r="AX473" s="265">
        <f t="shared" ref="AX473:AX486" si="381">U473+AV473</f>
        <v>0</v>
      </c>
      <c r="AZ473" s="492">
        <f t="shared" si="378"/>
        <v>0</v>
      </c>
      <c r="BB473" s="492">
        <f t="shared" si="379"/>
        <v>0</v>
      </c>
      <c r="BD473" s="265">
        <f t="shared" ref="BD473:BD486" si="382">AZ473+BB473</f>
        <v>0</v>
      </c>
      <c r="BE473" s="105"/>
      <c r="BF473" s="105"/>
      <c r="BG473" s="105"/>
      <c r="BH473" s="105"/>
      <c r="BI473" s="105"/>
      <c r="BJ473" s="105"/>
    </row>
    <row r="474" spans="2:62" ht="20.100000000000001" hidden="1" customHeight="1" outlineLevel="1">
      <c r="B474" s="100"/>
      <c r="C474" s="908"/>
      <c r="D474" s="909"/>
      <c r="E474" s="909"/>
      <c r="F474" s="910"/>
      <c r="G474" s="890"/>
      <c r="H474" s="891"/>
      <c r="I474" s="152"/>
      <c r="J474" s="152"/>
      <c r="K474" s="152"/>
      <c r="L474" s="152"/>
      <c r="M474" s="152"/>
      <c r="N474" s="152"/>
      <c r="O474" s="152"/>
      <c r="P474" s="153"/>
      <c r="Q474" s="153"/>
      <c r="R474" s="156">
        <f t="shared" si="373"/>
        <v>0</v>
      </c>
      <c r="S474" s="156">
        <f t="shared" si="374"/>
        <v>0</v>
      </c>
      <c r="U474" s="157">
        <f t="shared" si="380"/>
        <v>0</v>
      </c>
      <c r="W474" s="152"/>
      <c r="X474" s="152"/>
      <c r="Y474" s="152"/>
      <c r="Z474" s="152"/>
      <c r="AA474" s="152"/>
      <c r="AB474" s="152"/>
      <c r="AC474" s="347"/>
      <c r="AD474" s="152"/>
      <c r="AE474" s="152"/>
      <c r="AF474" s="152"/>
      <c r="AG474" s="152"/>
      <c r="AH474" s="152"/>
      <c r="AI474" s="152"/>
      <c r="AJ474" s="347"/>
      <c r="AK474" s="152"/>
      <c r="AL474" s="152"/>
      <c r="AM474" s="295"/>
      <c r="AN474" s="228"/>
      <c r="AO474" s="228"/>
      <c r="AP474" s="228"/>
      <c r="AQ474" s="228"/>
      <c r="AR474" s="228"/>
      <c r="AS474" s="348"/>
      <c r="AT474" s="264">
        <f t="shared" si="363"/>
        <v>0</v>
      </c>
      <c r="AU474" s="259"/>
      <c r="AV474" s="265">
        <f t="shared" si="377"/>
        <v>0</v>
      </c>
      <c r="AX474" s="265">
        <f t="shared" si="381"/>
        <v>0</v>
      </c>
      <c r="AZ474" s="492">
        <f t="shared" si="378"/>
        <v>0</v>
      </c>
      <c r="BB474" s="492">
        <f t="shared" si="379"/>
        <v>0</v>
      </c>
      <c r="BD474" s="265">
        <f t="shared" si="382"/>
        <v>0</v>
      </c>
      <c r="BE474" s="105"/>
      <c r="BF474" s="105"/>
      <c r="BG474" s="105"/>
      <c r="BH474" s="105"/>
      <c r="BI474" s="105"/>
      <c r="BJ474" s="105"/>
    </row>
    <row r="475" spans="2:62" ht="20.100000000000001" hidden="1" customHeight="1" outlineLevel="1">
      <c r="B475" s="100"/>
      <c r="C475" s="908"/>
      <c r="D475" s="909"/>
      <c r="E475" s="909"/>
      <c r="F475" s="910"/>
      <c r="G475" s="890"/>
      <c r="H475" s="891"/>
      <c r="I475" s="152"/>
      <c r="J475" s="152"/>
      <c r="K475" s="152"/>
      <c r="L475" s="152"/>
      <c r="M475" s="152"/>
      <c r="N475" s="152"/>
      <c r="O475" s="152"/>
      <c r="P475" s="153"/>
      <c r="Q475" s="153"/>
      <c r="R475" s="156">
        <f t="shared" si="373"/>
        <v>0</v>
      </c>
      <c r="S475" s="156">
        <f t="shared" si="374"/>
        <v>0</v>
      </c>
      <c r="U475" s="157">
        <f t="shared" si="380"/>
        <v>0</v>
      </c>
      <c r="W475" s="152"/>
      <c r="X475" s="152"/>
      <c r="Y475" s="152"/>
      <c r="Z475" s="152"/>
      <c r="AA475" s="152"/>
      <c r="AB475" s="152"/>
      <c r="AC475" s="347"/>
      <c r="AD475" s="152"/>
      <c r="AE475" s="152"/>
      <c r="AF475" s="152"/>
      <c r="AG475" s="152"/>
      <c r="AH475" s="152"/>
      <c r="AI475" s="152"/>
      <c r="AJ475" s="347"/>
      <c r="AK475" s="152"/>
      <c r="AL475" s="152"/>
      <c r="AM475" s="295"/>
      <c r="AN475" s="228"/>
      <c r="AO475" s="228"/>
      <c r="AP475" s="228"/>
      <c r="AQ475" s="228"/>
      <c r="AR475" s="228"/>
      <c r="AS475" s="348"/>
      <c r="AT475" s="264">
        <f t="shared" si="363"/>
        <v>0</v>
      </c>
      <c r="AU475" s="259"/>
      <c r="AV475" s="265">
        <f t="shared" si="377"/>
        <v>0</v>
      </c>
      <c r="AX475" s="265">
        <f t="shared" si="381"/>
        <v>0</v>
      </c>
      <c r="AZ475" s="492">
        <f t="shared" si="378"/>
        <v>0</v>
      </c>
      <c r="BB475" s="492">
        <f t="shared" si="379"/>
        <v>0</v>
      </c>
      <c r="BD475" s="265">
        <f t="shared" si="382"/>
        <v>0</v>
      </c>
      <c r="BE475" s="105"/>
      <c r="BF475" s="105"/>
      <c r="BG475" s="105"/>
      <c r="BH475" s="105"/>
      <c r="BI475" s="105"/>
      <c r="BJ475" s="105"/>
    </row>
    <row r="476" spans="2:62" ht="20.100000000000001" hidden="1" customHeight="1" outlineLevel="1">
      <c r="B476" s="100"/>
      <c r="C476" s="908"/>
      <c r="D476" s="909"/>
      <c r="E476" s="909"/>
      <c r="F476" s="910"/>
      <c r="G476" s="890"/>
      <c r="H476" s="891"/>
      <c r="I476" s="152"/>
      <c r="J476" s="152"/>
      <c r="K476" s="152"/>
      <c r="L476" s="152"/>
      <c r="M476" s="152"/>
      <c r="N476" s="152"/>
      <c r="O476" s="152"/>
      <c r="P476" s="153"/>
      <c r="Q476" s="153"/>
      <c r="R476" s="156">
        <f t="shared" si="373"/>
        <v>0</v>
      </c>
      <c r="S476" s="156">
        <f t="shared" si="374"/>
        <v>0</v>
      </c>
      <c r="U476" s="157">
        <f t="shared" si="380"/>
        <v>0</v>
      </c>
      <c r="W476" s="152"/>
      <c r="X476" s="152"/>
      <c r="Y476" s="152"/>
      <c r="Z476" s="152"/>
      <c r="AA476" s="152"/>
      <c r="AB476" s="152"/>
      <c r="AC476" s="347"/>
      <c r="AD476" s="152"/>
      <c r="AE476" s="152"/>
      <c r="AF476" s="152"/>
      <c r="AG476" s="152"/>
      <c r="AH476" s="152"/>
      <c r="AI476" s="152"/>
      <c r="AJ476" s="347"/>
      <c r="AK476" s="152"/>
      <c r="AL476" s="152"/>
      <c r="AM476" s="295"/>
      <c r="AN476" s="228"/>
      <c r="AO476" s="228"/>
      <c r="AP476" s="228"/>
      <c r="AQ476" s="228"/>
      <c r="AR476" s="228"/>
      <c r="AS476" s="348"/>
      <c r="AT476" s="264">
        <f t="shared" si="363"/>
        <v>0</v>
      </c>
      <c r="AU476" s="259"/>
      <c r="AV476" s="265">
        <f t="shared" si="377"/>
        <v>0</v>
      </c>
      <c r="AX476" s="265">
        <f t="shared" si="381"/>
        <v>0</v>
      </c>
      <c r="AZ476" s="492">
        <f t="shared" si="378"/>
        <v>0</v>
      </c>
      <c r="BB476" s="492">
        <f t="shared" si="379"/>
        <v>0</v>
      </c>
      <c r="BD476" s="265">
        <f t="shared" si="382"/>
        <v>0</v>
      </c>
      <c r="BE476" s="105"/>
      <c r="BF476" s="105"/>
      <c r="BG476" s="105"/>
      <c r="BH476" s="105"/>
      <c r="BI476" s="105"/>
      <c r="BJ476" s="105"/>
    </row>
    <row r="477" spans="2:62" ht="20.100000000000001" hidden="1" customHeight="1" outlineLevel="1">
      <c r="B477" s="100"/>
      <c r="C477" s="908"/>
      <c r="D477" s="909"/>
      <c r="E477" s="909"/>
      <c r="F477" s="910"/>
      <c r="G477" s="890"/>
      <c r="H477" s="891"/>
      <c r="I477" s="152"/>
      <c r="J477" s="152"/>
      <c r="K477" s="152"/>
      <c r="L477" s="152"/>
      <c r="M477" s="152"/>
      <c r="N477" s="152"/>
      <c r="O477" s="152"/>
      <c r="P477" s="153"/>
      <c r="Q477" s="153"/>
      <c r="R477" s="156">
        <f t="shared" si="373"/>
        <v>0</v>
      </c>
      <c r="S477" s="156">
        <f t="shared" si="374"/>
        <v>0</v>
      </c>
      <c r="U477" s="157">
        <f t="shared" si="380"/>
        <v>0</v>
      </c>
      <c r="W477" s="152"/>
      <c r="X477" s="152"/>
      <c r="Y477" s="152"/>
      <c r="Z477" s="152"/>
      <c r="AA477" s="152"/>
      <c r="AB477" s="152"/>
      <c r="AC477" s="347"/>
      <c r="AD477" s="152"/>
      <c r="AE477" s="152"/>
      <c r="AF477" s="152"/>
      <c r="AG477" s="152"/>
      <c r="AH477" s="152"/>
      <c r="AI477" s="152"/>
      <c r="AJ477" s="347"/>
      <c r="AK477" s="152"/>
      <c r="AL477" s="152"/>
      <c r="AM477" s="295"/>
      <c r="AN477" s="228"/>
      <c r="AO477" s="228"/>
      <c r="AP477" s="228"/>
      <c r="AQ477" s="228"/>
      <c r="AR477" s="228"/>
      <c r="AS477" s="348"/>
      <c r="AT477" s="264">
        <f t="shared" si="363"/>
        <v>0</v>
      </c>
      <c r="AU477" s="259"/>
      <c r="AV477" s="265">
        <f t="shared" si="377"/>
        <v>0</v>
      </c>
      <c r="AX477" s="265">
        <f t="shared" si="381"/>
        <v>0</v>
      </c>
      <c r="AZ477" s="492">
        <f t="shared" si="378"/>
        <v>0</v>
      </c>
      <c r="BB477" s="492">
        <f t="shared" si="379"/>
        <v>0</v>
      </c>
      <c r="BD477" s="265">
        <f t="shared" si="382"/>
        <v>0</v>
      </c>
      <c r="BE477" s="105"/>
      <c r="BF477" s="105"/>
      <c r="BG477" s="105"/>
      <c r="BH477" s="105"/>
      <c r="BI477" s="105"/>
      <c r="BJ477" s="105"/>
    </row>
    <row r="478" spans="2:62" ht="20.100000000000001" hidden="1" customHeight="1" outlineLevel="1">
      <c r="B478" s="100"/>
      <c r="C478" s="908"/>
      <c r="D478" s="909"/>
      <c r="E478" s="909"/>
      <c r="F478" s="910"/>
      <c r="G478" s="890"/>
      <c r="H478" s="891"/>
      <c r="I478" s="152"/>
      <c r="J478" s="152"/>
      <c r="K478" s="152"/>
      <c r="L478" s="152"/>
      <c r="M478" s="152"/>
      <c r="N478" s="152"/>
      <c r="O478" s="152"/>
      <c r="P478" s="153"/>
      <c r="Q478" s="153"/>
      <c r="R478" s="156">
        <f t="shared" si="373"/>
        <v>0</v>
      </c>
      <c r="S478" s="156">
        <f t="shared" si="374"/>
        <v>0</v>
      </c>
      <c r="U478" s="157">
        <f t="shared" si="380"/>
        <v>0</v>
      </c>
      <c r="W478" s="152"/>
      <c r="X478" s="152"/>
      <c r="Y478" s="152"/>
      <c r="Z478" s="152"/>
      <c r="AA478" s="152"/>
      <c r="AB478" s="152"/>
      <c r="AC478" s="347"/>
      <c r="AD478" s="152"/>
      <c r="AE478" s="152"/>
      <c r="AF478" s="152"/>
      <c r="AG478" s="152"/>
      <c r="AH478" s="152"/>
      <c r="AI478" s="152"/>
      <c r="AJ478" s="347"/>
      <c r="AK478" s="152"/>
      <c r="AL478" s="152"/>
      <c r="AM478" s="295"/>
      <c r="AN478" s="228"/>
      <c r="AO478" s="228"/>
      <c r="AP478" s="228"/>
      <c r="AQ478" s="228"/>
      <c r="AR478" s="228"/>
      <c r="AS478" s="348"/>
      <c r="AT478" s="264">
        <f t="shared" si="363"/>
        <v>0</v>
      </c>
      <c r="AU478" s="259"/>
      <c r="AV478" s="265">
        <f t="shared" si="377"/>
        <v>0</v>
      </c>
      <c r="AX478" s="265">
        <f t="shared" si="381"/>
        <v>0</v>
      </c>
      <c r="AZ478" s="492">
        <f t="shared" si="378"/>
        <v>0</v>
      </c>
      <c r="BB478" s="492">
        <f t="shared" si="379"/>
        <v>0</v>
      </c>
      <c r="BD478" s="265">
        <f t="shared" si="382"/>
        <v>0</v>
      </c>
      <c r="BE478" s="105"/>
      <c r="BF478" s="105"/>
      <c r="BG478" s="105"/>
      <c r="BH478" s="105"/>
      <c r="BI478" s="105"/>
      <c r="BJ478" s="105"/>
    </row>
    <row r="479" spans="2:62" ht="20.100000000000001" hidden="1" customHeight="1" outlineLevel="1">
      <c r="B479" s="100"/>
      <c r="C479" s="908"/>
      <c r="D479" s="909"/>
      <c r="E479" s="909"/>
      <c r="F479" s="910"/>
      <c r="G479" s="890"/>
      <c r="H479" s="891"/>
      <c r="I479" s="152"/>
      <c r="J479" s="152"/>
      <c r="K479" s="152"/>
      <c r="L479" s="152"/>
      <c r="M479" s="152"/>
      <c r="N479" s="152"/>
      <c r="O479" s="152"/>
      <c r="P479" s="153"/>
      <c r="Q479" s="153"/>
      <c r="R479" s="156">
        <f t="shared" si="373"/>
        <v>0</v>
      </c>
      <c r="S479" s="156">
        <f t="shared" si="374"/>
        <v>0</v>
      </c>
      <c r="U479" s="157">
        <f t="shared" si="380"/>
        <v>0</v>
      </c>
      <c r="W479" s="152"/>
      <c r="X479" s="152"/>
      <c r="Y479" s="152"/>
      <c r="Z479" s="152"/>
      <c r="AA479" s="152"/>
      <c r="AB479" s="152"/>
      <c r="AC479" s="347"/>
      <c r="AD479" s="152"/>
      <c r="AE479" s="152"/>
      <c r="AF479" s="152"/>
      <c r="AG479" s="152"/>
      <c r="AH479" s="152"/>
      <c r="AI479" s="152"/>
      <c r="AJ479" s="347"/>
      <c r="AK479" s="152"/>
      <c r="AL479" s="152"/>
      <c r="AM479" s="295"/>
      <c r="AN479" s="228"/>
      <c r="AO479" s="228"/>
      <c r="AP479" s="228"/>
      <c r="AQ479" s="228"/>
      <c r="AR479" s="228"/>
      <c r="AS479" s="348"/>
      <c r="AT479" s="264">
        <f t="shared" si="363"/>
        <v>0</v>
      </c>
      <c r="AU479" s="259"/>
      <c r="AV479" s="265">
        <f t="shared" si="377"/>
        <v>0</v>
      </c>
      <c r="AX479" s="265">
        <f t="shared" si="381"/>
        <v>0</v>
      </c>
      <c r="AZ479" s="492">
        <f t="shared" si="378"/>
        <v>0</v>
      </c>
      <c r="BB479" s="492">
        <f t="shared" si="379"/>
        <v>0</v>
      </c>
      <c r="BD479" s="265">
        <f t="shared" si="382"/>
        <v>0</v>
      </c>
      <c r="BE479" s="105"/>
      <c r="BF479" s="105"/>
      <c r="BG479" s="105"/>
      <c r="BH479" s="105"/>
      <c r="BI479" s="105"/>
      <c r="BJ479" s="105"/>
    </row>
    <row r="480" spans="2:62" ht="20.100000000000001" hidden="1" customHeight="1" outlineLevel="1">
      <c r="B480" s="100"/>
      <c r="C480" s="908"/>
      <c r="D480" s="909"/>
      <c r="E480" s="909"/>
      <c r="F480" s="910"/>
      <c r="G480" s="890"/>
      <c r="H480" s="891"/>
      <c r="I480" s="152"/>
      <c r="J480" s="152"/>
      <c r="K480" s="152"/>
      <c r="L480" s="152"/>
      <c r="M480" s="152"/>
      <c r="N480" s="152"/>
      <c r="O480" s="152"/>
      <c r="P480" s="153"/>
      <c r="Q480" s="153"/>
      <c r="R480" s="156">
        <f t="shared" si="373"/>
        <v>0</v>
      </c>
      <c r="S480" s="156">
        <f t="shared" si="374"/>
        <v>0</v>
      </c>
      <c r="U480" s="157">
        <f t="shared" si="380"/>
        <v>0</v>
      </c>
      <c r="W480" s="152"/>
      <c r="X480" s="152"/>
      <c r="Y480" s="152"/>
      <c r="Z480" s="152"/>
      <c r="AA480" s="152"/>
      <c r="AB480" s="152"/>
      <c r="AC480" s="347"/>
      <c r="AD480" s="152"/>
      <c r="AE480" s="152"/>
      <c r="AF480" s="152"/>
      <c r="AG480" s="152"/>
      <c r="AH480" s="152"/>
      <c r="AI480" s="152"/>
      <c r="AJ480" s="347"/>
      <c r="AK480" s="152"/>
      <c r="AL480" s="152"/>
      <c r="AM480" s="295"/>
      <c r="AN480" s="228"/>
      <c r="AO480" s="228"/>
      <c r="AP480" s="228"/>
      <c r="AQ480" s="228"/>
      <c r="AR480" s="228"/>
      <c r="AS480" s="348"/>
      <c r="AT480" s="264">
        <f t="shared" si="363"/>
        <v>0</v>
      </c>
      <c r="AU480" s="259"/>
      <c r="AV480" s="265">
        <f t="shared" si="377"/>
        <v>0</v>
      </c>
      <c r="AX480" s="265">
        <f t="shared" si="381"/>
        <v>0</v>
      </c>
      <c r="AZ480" s="492">
        <f t="shared" si="378"/>
        <v>0</v>
      </c>
      <c r="BB480" s="492">
        <f t="shared" si="379"/>
        <v>0</v>
      </c>
      <c r="BD480" s="265">
        <f t="shared" si="382"/>
        <v>0</v>
      </c>
      <c r="BE480" s="105"/>
      <c r="BF480" s="105"/>
      <c r="BG480" s="105"/>
      <c r="BH480" s="105"/>
      <c r="BI480" s="105"/>
      <c r="BJ480" s="105"/>
    </row>
    <row r="481" spans="2:62" ht="20.100000000000001" hidden="1" customHeight="1" outlineLevel="1">
      <c r="B481" s="100"/>
      <c r="C481" s="908"/>
      <c r="D481" s="909"/>
      <c r="E481" s="909"/>
      <c r="F481" s="910"/>
      <c r="G481" s="890"/>
      <c r="H481" s="891"/>
      <c r="I481" s="152"/>
      <c r="J481" s="152"/>
      <c r="K481" s="152"/>
      <c r="L481" s="152"/>
      <c r="M481" s="152"/>
      <c r="N481" s="152"/>
      <c r="O481" s="152"/>
      <c r="P481" s="153"/>
      <c r="Q481" s="153"/>
      <c r="R481" s="156">
        <f t="shared" si="373"/>
        <v>0</v>
      </c>
      <c r="S481" s="156">
        <f t="shared" si="374"/>
        <v>0</v>
      </c>
      <c r="U481" s="157">
        <f t="shared" si="380"/>
        <v>0</v>
      </c>
      <c r="W481" s="152"/>
      <c r="X481" s="152"/>
      <c r="Y481" s="152"/>
      <c r="Z481" s="152"/>
      <c r="AA481" s="152"/>
      <c r="AB481" s="152"/>
      <c r="AC481" s="347"/>
      <c r="AD481" s="152"/>
      <c r="AE481" s="152"/>
      <c r="AF481" s="152"/>
      <c r="AG481" s="152"/>
      <c r="AH481" s="152"/>
      <c r="AI481" s="152"/>
      <c r="AJ481" s="347"/>
      <c r="AK481" s="152"/>
      <c r="AL481" s="152"/>
      <c r="AM481" s="295"/>
      <c r="AN481" s="228"/>
      <c r="AO481" s="228"/>
      <c r="AP481" s="228"/>
      <c r="AQ481" s="228"/>
      <c r="AR481" s="228"/>
      <c r="AS481" s="348"/>
      <c r="AT481" s="264">
        <f t="shared" si="363"/>
        <v>0</v>
      </c>
      <c r="AU481" s="259"/>
      <c r="AV481" s="265">
        <f t="shared" si="377"/>
        <v>0</v>
      </c>
      <c r="AX481" s="265">
        <f t="shared" si="381"/>
        <v>0</v>
      </c>
      <c r="AZ481" s="492">
        <f t="shared" si="378"/>
        <v>0</v>
      </c>
      <c r="BB481" s="492">
        <f t="shared" si="379"/>
        <v>0</v>
      </c>
      <c r="BD481" s="265">
        <f t="shared" si="382"/>
        <v>0</v>
      </c>
      <c r="BE481" s="105"/>
      <c r="BF481" s="105"/>
      <c r="BG481" s="105"/>
      <c r="BH481" s="105"/>
      <c r="BI481" s="105"/>
      <c r="BJ481" s="105"/>
    </row>
    <row r="482" spans="2:62" ht="20.100000000000001" hidden="1" customHeight="1" outlineLevel="1">
      <c r="B482" s="100"/>
      <c r="C482" s="908"/>
      <c r="D482" s="909"/>
      <c r="E482" s="909"/>
      <c r="F482" s="910"/>
      <c r="G482" s="890"/>
      <c r="H482" s="891"/>
      <c r="I482" s="152"/>
      <c r="J482" s="152"/>
      <c r="K482" s="152"/>
      <c r="L482" s="152"/>
      <c r="M482" s="152"/>
      <c r="N482" s="152"/>
      <c r="O482" s="152"/>
      <c r="P482" s="153"/>
      <c r="Q482" s="153"/>
      <c r="R482" s="156">
        <f t="shared" si="373"/>
        <v>0</v>
      </c>
      <c r="S482" s="156">
        <f t="shared" si="374"/>
        <v>0</v>
      </c>
      <c r="U482" s="157">
        <f t="shared" si="380"/>
        <v>0</v>
      </c>
      <c r="W482" s="152"/>
      <c r="X482" s="152"/>
      <c r="Y482" s="152"/>
      <c r="Z482" s="152"/>
      <c r="AA482" s="152"/>
      <c r="AB482" s="152"/>
      <c r="AC482" s="347"/>
      <c r="AD482" s="152"/>
      <c r="AE482" s="152"/>
      <c r="AF482" s="152"/>
      <c r="AG482" s="152"/>
      <c r="AH482" s="152"/>
      <c r="AI482" s="152"/>
      <c r="AJ482" s="347"/>
      <c r="AK482" s="152"/>
      <c r="AL482" s="152"/>
      <c r="AM482" s="295"/>
      <c r="AN482" s="228"/>
      <c r="AO482" s="228"/>
      <c r="AP482" s="228"/>
      <c r="AQ482" s="228"/>
      <c r="AR482" s="228"/>
      <c r="AS482" s="348"/>
      <c r="AT482" s="264">
        <f t="shared" si="363"/>
        <v>0</v>
      </c>
      <c r="AU482" s="259"/>
      <c r="AV482" s="265">
        <f t="shared" si="377"/>
        <v>0</v>
      </c>
      <c r="AX482" s="265">
        <f t="shared" si="381"/>
        <v>0</v>
      </c>
      <c r="AZ482" s="492">
        <f t="shared" si="378"/>
        <v>0</v>
      </c>
      <c r="BB482" s="492">
        <f t="shared" si="379"/>
        <v>0</v>
      </c>
      <c r="BD482" s="265">
        <f t="shared" si="382"/>
        <v>0</v>
      </c>
      <c r="BE482" s="105"/>
      <c r="BF482" s="105"/>
      <c r="BG482" s="105"/>
      <c r="BH482" s="105"/>
      <c r="BI482" s="105"/>
      <c r="BJ482" s="105"/>
    </row>
    <row r="483" spans="2:62" ht="20.100000000000001" hidden="1" customHeight="1" outlineLevel="1">
      <c r="B483" s="100"/>
      <c r="C483" s="908"/>
      <c r="D483" s="909"/>
      <c r="E483" s="909"/>
      <c r="F483" s="910"/>
      <c r="G483" s="890"/>
      <c r="H483" s="891"/>
      <c r="I483" s="152"/>
      <c r="J483" s="152"/>
      <c r="K483" s="152"/>
      <c r="L483" s="152"/>
      <c r="M483" s="152"/>
      <c r="N483" s="152"/>
      <c r="O483" s="152"/>
      <c r="P483" s="153"/>
      <c r="Q483" s="153"/>
      <c r="R483" s="156">
        <f t="shared" si="373"/>
        <v>0</v>
      </c>
      <c r="S483" s="156">
        <f t="shared" si="374"/>
        <v>0</v>
      </c>
      <c r="U483" s="157">
        <f t="shared" si="380"/>
        <v>0</v>
      </c>
      <c r="W483" s="152"/>
      <c r="X483" s="152"/>
      <c r="Y483" s="152"/>
      <c r="Z483" s="152"/>
      <c r="AA483" s="152"/>
      <c r="AB483" s="152"/>
      <c r="AC483" s="347"/>
      <c r="AD483" s="152"/>
      <c r="AE483" s="152"/>
      <c r="AF483" s="152"/>
      <c r="AG483" s="152"/>
      <c r="AH483" s="152"/>
      <c r="AI483" s="152"/>
      <c r="AJ483" s="347"/>
      <c r="AK483" s="152"/>
      <c r="AL483" s="152"/>
      <c r="AM483" s="295"/>
      <c r="AN483" s="228"/>
      <c r="AO483" s="228"/>
      <c r="AP483" s="228"/>
      <c r="AQ483" s="228"/>
      <c r="AR483" s="228"/>
      <c r="AS483" s="348"/>
      <c r="AT483" s="264">
        <f t="shared" si="363"/>
        <v>0</v>
      </c>
      <c r="AU483" s="259"/>
      <c r="AV483" s="265">
        <f t="shared" si="377"/>
        <v>0</v>
      </c>
      <c r="AX483" s="265">
        <f t="shared" si="381"/>
        <v>0</v>
      </c>
      <c r="AZ483" s="492">
        <f t="shared" si="378"/>
        <v>0</v>
      </c>
      <c r="BB483" s="492">
        <f t="shared" si="379"/>
        <v>0</v>
      </c>
      <c r="BD483" s="265">
        <f t="shared" si="382"/>
        <v>0</v>
      </c>
      <c r="BE483" s="105"/>
      <c r="BF483" s="105"/>
      <c r="BG483" s="105"/>
      <c r="BH483" s="105"/>
      <c r="BI483" s="105"/>
      <c r="BJ483" s="105"/>
    </row>
    <row r="484" spans="2:62" ht="20.100000000000001" hidden="1" customHeight="1" outlineLevel="1">
      <c r="B484" s="100"/>
      <c r="C484" s="908"/>
      <c r="D484" s="909"/>
      <c r="E484" s="909"/>
      <c r="F484" s="910"/>
      <c r="G484" s="890"/>
      <c r="H484" s="891"/>
      <c r="I484" s="152"/>
      <c r="J484" s="152"/>
      <c r="K484" s="152"/>
      <c r="L484" s="152"/>
      <c r="M484" s="152"/>
      <c r="N484" s="152"/>
      <c r="O484" s="152"/>
      <c r="P484" s="153"/>
      <c r="Q484" s="153"/>
      <c r="R484" s="156">
        <f t="shared" si="373"/>
        <v>0</v>
      </c>
      <c r="S484" s="156">
        <f t="shared" si="374"/>
        <v>0</v>
      </c>
      <c r="U484" s="157">
        <f t="shared" si="380"/>
        <v>0</v>
      </c>
      <c r="W484" s="152"/>
      <c r="X484" s="152"/>
      <c r="Y484" s="152"/>
      <c r="Z484" s="152"/>
      <c r="AA484" s="152"/>
      <c r="AB484" s="152"/>
      <c r="AC484" s="347"/>
      <c r="AD484" s="152"/>
      <c r="AE484" s="152"/>
      <c r="AF484" s="152"/>
      <c r="AG484" s="152"/>
      <c r="AH484" s="152"/>
      <c r="AI484" s="152"/>
      <c r="AJ484" s="347"/>
      <c r="AK484" s="152"/>
      <c r="AL484" s="152"/>
      <c r="AM484" s="295"/>
      <c r="AN484" s="228"/>
      <c r="AO484" s="228"/>
      <c r="AP484" s="228"/>
      <c r="AQ484" s="228"/>
      <c r="AR484" s="228"/>
      <c r="AS484" s="348"/>
      <c r="AT484" s="264">
        <f t="shared" si="363"/>
        <v>0</v>
      </c>
      <c r="AU484" s="259"/>
      <c r="AV484" s="265">
        <f t="shared" si="377"/>
        <v>0</v>
      </c>
      <c r="AX484" s="265">
        <f t="shared" si="381"/>
        <v>0</v>
      </c>
      <c r="AZ484" s="492">
        <f t="shared" si="378"/>
        <v>0</v>
      </c>
      <c r="BB484" s="492">
        <f t="shared" si="379"/>
        <v>0</v>
      </c>
      <c r="BD484" s="265">
        <f t="shared" si="382"/>
        <v>0</v>
      </c>
      <c r="BE484" s="105"/>
      <c r="BF484" s="105"/>
      <c r="BG484" s="105"/>
      <c r="BH484" s="105"/>
      <c r="BI484" s="105"/>
      <c r="BJ484" s="105"/>
    </row>
    <row r="485" spans="2:62" ht="20.100000000000001" hidden="1" customHeight="1" outlineLevel="1">
      <c r="B485" s="100"/>
      <c r="C485" s="908"/>
      <c r="D485" s="909"/>
      <c r="E485" s="909"/>
      <c r="F485" s="910"/>
      <c r="G485" s="890"/>
      <c r="H485" s="891"/>
      <c r="I485" s="152"/>
      <c r="J485" s="152"/>
      <c r="K485" s="152"/>
      <c r="L485" s="152"/>
      <c r="M485" s="152"/>
      <c r="N485" s="152"/>
      <c r="O485" s="152"/>
      <c r="P485" s="153"/>
      <c r="Q485" s="153"/>
      <c r="R485" s="156">
        <f t="shared" si="373"/>
        <v>0</v>
      </c>
      <c r="S485" s="156">
        <f t="shared" si="374"/>
        <v>0</v>
      </c>
      <c r="U485" s="157">
        <f t="shared" si="380"/>
        <v>0</v>
      </c>
      <c r="W485" s="152"/>
      <c r="X485" s="152"/>
      <c r="Y485" s="152"/>
      <c r="Z485" s="152"/>
      <c r="AA485" s="152"/>
      <c r="AB485" s="152"/>
      <c r="AC485" s="347"/>
      <c r="AD485" s="152"/>
      <c r="AE485" s="152"/>
      <c r="AF485" s="152"/>
      <c r="AG485" s="152"/>
      <c r="AH485" s="152"/>
      <c r="AI485" s="152"/>
      <c r="AJ485" s="347"/>
      <c r="AK485" s="152"/>
      <c r="AL485" s="152"/>
      <c r="AM485" s="295"/>
      <c r="AN485" s="228"/>
      <c r="AO485" s="228"/>
      <c r="AP485" s="228"/>
      <c r="AQ485" s="228"/>
      <c r="AR485" s="228"/>
      <c r="AS485" s="348"/>
      <c r="AT485" s="264">
        <f t="shared" si="363"/>
        <v>0</v>
      </c>
      <c r="AU485" s="259"/>
      <c r="AV485" s="265">
        <f t="shared" si="377"/>
        <v>0</v>
      </c>
      <c r="AX485" s="265">
        <f t="shared" si="381"/>
        <v>0</v>
      </c>
      <c r="AZ485" s="492">
        <f t="shared" si="378"/>
        <v>0</v>
      </c>
      <c r="BB485" s="492">
        <f t="shared" si="379"/>
        <v>0</v>
      </c>
      <c r="BD485" s="265">
        <f t="shared" si="382"/>
        <v>0</v>
      </c>
      <c r="BE485" s="105"/>
      <c r="BF485" s="105"/>
      <c r="BG485" s="105"/>
      <c r="BH485" s="105"/>
      <c r="BI485" s="105"/>
      <c r="BJ485" s="105"/>
    </row>
    <row r="486" spans="2:62" ht="20.100000000000001" hidden="1" customHeight="1" outlineLevel="1">
      <c r="B486" s="100"/>
      <c r="C486" s="908"/>
      <c r="D486" s="909"/>
      <c r="E486" s="909"/>
      <c r="F486" s="910"/>
      <c r="G486" s="890"/>
      <c r="H486" s="891"/>
      <c r="I486" s="152"/>
      <c r="J486" s="152"/>
      <c r="K486" s="152"/>
      <c r="L486" s="152"/>
      <c r="M486" s="152"/>
      <c r="N486" s="152"/>
      <c r="O486" s="152"/>
      <c r="P486" s="153"/>
      <c r="Q486" s="153"/>
      <c r="R486" s="156">
        <f t="shared" si="373"/>
        <v>0</v>
      </c>
      <c r="S486" s="156">
        <f t="shared" si="374"/>
        <v>0</v>
      </c>
      <c r="U486" s="157">
        <f t="shared" si="380"/>
        <v>0</v>
      </c>
      <c r="W486" s="152"/>
      <c r="X486" s="152"/>
      <c r="Y486" s="152"/>
      <c r="Z486" s="152"/>
      <c r="AA486" s="152"/>
      <c r="AB486" s="152"/>
      <c r="AC486" s="347"/>
      <c r="AD486" s="152"/>
      <c r="AE486" s="152"/>
      <c r="AF486" s="152"/>
      <c r="AG486" s="152"/>
      <c r="AH486" s="152"/>
      <c r="AI486" s="152"/>
      <c r="AJ486" s="347"/>
      <c r="AK486" s="152"/>
      <c r="AL486" s="152"/>
      <c r="AM486" s="295"/>
      <c r="AN486" s="228"/>
      <c r="AO486" s="228"/>
      <c r="AP486" s="228"/>
      <c r="AQ486" s="228"/>
      <c r="AR486" s="228"/>
      <c r="AS486" s="348"/>
      <c r="AT486" s="264">
        <f t="shared" si="363"/>
        <v>0</v>
      </c>
      <c r="AU486" s="259"/>
      <c r="AV486" s="265">
        <f t="shared" si="377"/>
        <v>0</v>
      </c>
      <c r="AX486" s="265">
        <f t="shared" si="381"/>
        <v>0</v>
      </c>
      <c r="AZ486" s="492">
        <f t="shared" si="378"/>
        <v>0</v>
      </c>
      <c r="BB486" s="492">
        <f t="shared" si="379"/>
        <v>0</v>
      </c>
      <c r="BD486" s="265">
        <f t="shared" si="382"/>
        <v>0</v>
      </c>
      <c r="BE486" s="105"/>
      <c r="BF486" s="105"/>
      <c r="BG486" s="105"/>
      <c r="BH486" s="105"/>
      <c r="BI486" s="105"/>
      <c r="BJ486" s="105"/>
    </row>
    <row r="487" spans="2:62" ht="9.9499999999999993" hidden="1" customHeight="1" outlineLevel="1">
      <c r="B487" s="101"/>
      <c r="C487" s="208"/>
      <c r="D487" s="208"/>
      <c r="E487" s="208"/>
      <c r="F487" s="208"/>
      <c r="G487" s="237"/>
      <c r="H487" s="207"/>
      <c r="I487" s="257"/>
      <c r="J487" s="257"/>
      <c r="K487" s="257"/>
      <c r="L487" s="257"/>
      <c r="M487" s="257"/>
      <c r="N487" s="257"/>
      <c r="O487" s="257"/>
      <c r="P487" s="256"/>
      <c r="Q487" s="102"/>
      <c r="R487" s="102"/>
      <c r="S487" s="102"/>
      <c r="U487" s="98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Z487" s="493"/>
      <c r="BE487" s="105"/>
      <c r="BF487" s="105"/>
      <c r="BG487" s="105"/>
      <c r="BH487" s="105"/>
      <c r="BI487" s="105"/>
      <c r="BJ487" s="105"/>
    </row>
    <row r="488" spans="2:62" ht="20.100000000000001" customHeight="1" collapsed="1">
      <c r="B488" s="8">
        <f>B471+1</f>
        <v>29</v>
      </c>
      <c r="C488" s="916"/>
      <c r="D488" s="917"/>
      <c r="E488" s="917"/>
      <c r="F488" s="918"/>
      <c r="G488" s="429"/>
      <c r="H488" s="206">
        <v>1</v>
      </c>
      <c r="I488" s="642">
        <f t="shared" ref="I488" si="383">$H488*SUM(I489:I503)</f>
        <v>0</v>
      </c>
      <c r="J488" s="643">
        <f t="shared" ref="J488:O488" si="384">$H488*SUM(J489:J503)</f>
        <v>0</v>
      </c>
      <c r="K488" s="644">
        <f t="shared" si="384"/>
        <v>0</v>
      </c>
      <c r="L488" s="645">
        <f t="shared" si="384"/>
        <v>0</v>
      </c>
      <c r="M488" s="645">
        <f t="shared" si="384"/>
        <v>0</v>
      </c>
      <c r="N488" s="644">
        <f t="shared" si="384"/>
        <v>0</v>
      </c>
      <c r="O488" s="642">
        <f t="shared" si="384"/>
        <v>0</v>
      </c>
      <c r="P488" s="209">
        <f t="shared" ref="P488:Q488" si="385">$H488*SUM(P489:P503)</f>
        <v>0</v>
      </c>
      <c r="Q488" s="210">
        <f t="shared" si="385"/>
        <v>0</v>
      </c>
      <c r="R488" s="136">
        <f t="shared" ref="R488:R503" si="386">P488*(1+Gewinn)*(1+SicherheitAngebot)</f>
        <v>0</v>
      </c>
      <c r="S488" s="137">
        <f t="shared" ref="S488:S503" si="387">Q488*(1+MGKZ)*(1+Gewinn)*(1+SicherheitAngebot)</f>
        <v>0</v>
      </c>
      <c r="U488" s="10">
        <f>I488*$I$7+J488*$J$7+K488*$K$7+L488*$L$7+M488*$M$7+N488*$N$7+O488*$O$7+R488+S488</f>
        <v>0</v>
      </c>
      <c r="W488" s="646">
        <f t="shared" ref="W488:AB488" si="388">$H488*SUM(W489:W503)</f>
        <v>0</v>
      </c>
      <c r="X488" s="647">
        <f t="shared" si="388"/>
        <v>0</v>
      </c>
      <c r="Y488" s="648">
        <f t="shared" si="388"/>
        <v>0</v>
      </c>
      <c r="Z488" s="649">
        <f t="shared" si="388"/>
        <v>0</v>
      </c>
      <c r="AA488" s="648">
        <f t="shared" si="388"/>
        <v>0</v>
      </c>
      <c r="AB488" s="646">
        <f t="shared" si="388"/>
        <v>0</v>
      </c>
      <c r="AC488" s="258"/>
      <c r="AD488" s="646">
        <f t="shared" ref="AD488:AM488" si="389">$H488*SUM(AD489:AD503)</f>
        <v>0</v>
      </c>
      <c r="AE488" s="647">
        <f t="shared" si="389"/>
        <v>0</v>
      </c>
      <c r="AF488" s="648">
        <f t="shared" si="389"/>
        <v>0</v>
      </c>
      <c r="AG488" s="649">
        <f t="shared" si="389"/>
        <v>0</v>
      </c>
      <c r="AH488" s="648">
        <f t="shared" si="389"/>
        <v>0</v>
      </c>
      <c r="AI488" s="646">
        <f t="shared" si="389"/>
        <v>0</v>
      </c>
      <c r="AJ488" s="258"/>
      <c r="AK488" s="653">
        <f t="shared" si="389"/>
        <v>0</v>
      </c>
      <c r="AL488" s="653">
        <f t="shared" si="389"/>
        <v>0</v>
      </c>
      <c r="AM488" s="653">
        <f t="shared" si="389"/>
        <v>0</v>
      </c>
      <c r="AN488" s="227">
        <f>$H488*SUM(AN489:AN503)*(1+Gewinn)*(1+SicherheitAngebot)</f>
        <v>0</v>
      </c>
      <c r="AO488" s="227">
        <f>$H488*SUM(AO489:AO503)*(1+Gewinn)*(1+SicherheitAngebot)</f>
        <v>0</v>
      </c>
      <c r="AP488" s="227">
        <f>$H488*SUM(AP489:AP503)*(1+Gewinn)*(1+SicherheitAngebot)</f>
        <v>0</v>
      </c>
      <c r="AQ488" s="227">
        <f>$H488*SUM(AQ489:AQ503)*(1+Gewinn)*(1+SicherheitAngebot)</f>
        <v>0</v>
      </c>
      <c r="AR488" s="227">
        <f>$H488*SUM(AR489:AR503)*(1+Gewinn)*(1+SicherheitAngebot)</f>
        <v>0</v>
      </c>
      <c r="AS488" s="262"/>
      <c r="AT488" s="263">
        <f t="shared" si="363"/>
        <v>0</v>
      </c>
      <c r="AU488" s="259"/>
      <c r="AV488" s="491">
        <f>AK488*$AK$7+AL488*$AL$7+AM488*$AM$7+SUM(AN488:AR488)+AT488/Zuschläge_IBN+AT488</f>
        <v>0</v>
      </c>
      <c r="AX488" s="685">
        <f>U488+AV488</f>
        <v>0</v>
      </c>
      <c r="AZ488" s="490">
        <f>IF(H488&gt;0,U488/(1+SicherheitAngebot)*(1+Sicherheit),0)</f>
        <v>0</v>
      </c>
      <c r="BB488" s="490">
        <f>IF(H488&gt;0,AV488/(1+SicherheitAngebot)*(1+Sicherheit),0)</f>
        <v>0</v>
      </c>
      <c r="BD488" s="490">
        <f>AZ488+BB488</f>
        <v>0</v>
      </c>
      <c r="BE488" s="105"/>
      <c r="BF488" s="105"/>
      <c r="BG488" s="105"/>
      <c r="BH488" s="105"/>
      <c r="BI488" s="105"/>
      <c r="BJ488" s="105"/>
    </row>
    <row r="489" spans="2:62" ht="20.100000000000001" hidden="1" customHeight="1" outlineLevel="1">
      <c r="B489" s="99"/>
      <c r="C489" s="908"/>
      <c r="D489" s="909"/>
      <c r="E489" s="909"/>
      <c r="F489" s="910"/>
      <c r="G489" s="890"/>
      <c r="H489" s="901"/>
      <c r="I489" s="152"/>
      <c r="J489" s="152"/>
      <c r="K489" s="152"/>
      <c r="L489" s="152"/>
      <c r="M489" s="152"/>
      <c r="N489" s="152"/>
      <c r="O489" s="152"/>
      <c r="P489" s="153"/>
      <c r="Q489" s="153"/>
      <c r="R489" s="156">
        <f t="shared" si="386"/>
        <v>0</v>
      </c>
      <c r="S489" s="156">
        <f t="shared" si="387"/>
        <v>0</v>
      </c>
      <c r="U489" s="157">
        <f>I489*$I$7+J489*$J$7+K489*$K$7+L489*$L$7+M489*$M$7+N489*$N$7+O489*$O$7+R489+S489</f>
        <v>0</v>
      </c>
      <c r="W489" s="152"/>
      <c r="X489" s="152"/>
      <c r="Y489" s="152"/>
      <c r="Z489" s="152"/>
      <c r="AA489" s="152"/>
      <c r="AB489" s="152"/>
      <c r="AC489" s="347"/>
      <c r="AD489" s="152"/>
      <c r="AE489" s="152"/>
      <c r="AF489" s="152"/>
      <c r="AG489" s="152"/>
      <c r="AH489" s="152"/>
      <c r="AI489" s="152"/>
      <c r="AJ489" s="347"/>
      <c r="AK489" s="152"/>
      <c r="AL489" s="152"/>
      <c r="AM489" s="295"/>
      <c r="AN489" s="228"/>
      <c r="AO489" s="228"/>
      <c r="AP489" s="228"/>
      <c r="AQ489" s="228"/>
      <c r="AR489" s="228"/>
      <c r="AS489" s="348"/>
      <c r="AT489" s="264">
        <f t="shared" si="363"/>
        <v>0</v>
      </c>
      <c r="AU489" s="259"/>
      <c r="AV489" s="265">
        <f t="shared" ref="AV489:AV503" si="390">AK489*$AK$7+AL489*$AL$7+AM489*$AM$7+SUM(AN489:AR489)*(1+Gewinn)*(1+SicherheitAngebot)+AT489/Zuschläge_IBN+AT489</f>
        <v>0</v>
      </c>
      <c r="AX489" s="265">
        <f>U489+AV489</f>
        <v>0</v>
      </c>
      <c r="AZ489" s="492">
        <f t="shared" ref="AZ489:AZ503" si="391">U489/(1+SicherheitAngebot)*(1+Sicherheit)</f>
        <v>0</v>
      </c>
      <c r="BB489" s="492">
        <f t="shared" ref="BB489:BB503" si="392">AV489/(1+SicherheitAngebot)*(1+Sicherheit)</f>
        <v>0</v>
      </c>
      <c r="BD489" s="265">
        <f>AZ489+BB489</f>
        <v>0</v>
      </c>
      <c r="BE489" s="105"/>
      <c r="BF489" s="105"/>
      <c r="BG489" s="105"/>
      <c r="BH489" s="105"/>
      <c r="BI489" s="105"/>
      <c r="BJ489" s="105"/>
    </row>
    <row r="490" spans="2:62" ht="20.100000000000001" hidden="1" customHeight="1" outlineLevel="1">
      <c r="B490" s="100"/>
      <c r="C490" s="908"/>
      <c r="D490" s="909"/>
      <c r="E490" s="909"/>
      <c r="F490" s="910"/>
      <c r="G490" s="890"/>
      <c r="H490" s="891"/>
      <c r="I490" s="152"/>
      <c r="J490" s="152"/>
      <c r="K490" s="152"/>
      <c r="L490" s="152"/>
      <c r="M490" s="152"/>
      <c r="N490" s="152"/>
      <c r="O490" s="152"/>
      <c r="P490" s="153"/>
      <c r="Q490" s="153"/>
      <c r="R490" s="156">
        <f t="shared" si="386"/>
        <v>0</v>
      </c>
      <c r="S490" s="156">
        <f t="shared" si="387"/>
        <v>0</v>
      </c>
      <c r="U490" s="157">
        <f t="shared" ref="U490:U503" si="393">I490*$I$7+J490*$J$7+K490*$K$7+L490*$L$7+M490*$M$7+N490*$N$7+O490*$O$7+R490+S490</f>
        <v>0</v>
      </c>
      <c r="W490" s="152"/>
      <c r="X490" s="152"/>
      <c r="Y490" s="152"/>
      <c r="Z490" s="152"/>
      <c r="AA490" s="152"/>
      <c r="AB490" s="152"/>
      <c r="AC490" s="347"/>
      <c r="AD490" s="152"/>
      <c r="AE490" s="152"/>
      <c r="AF490" s="152"/>
      <c r="AG490" s="152"/>
      <c r="AH490" s="152"/>
      <c r="AI490" s="152"/>
      <c r="AJ490" s="347"/>
      <c r="AK490" s="152"/>
      <c r="AL490" s="152"/>
      <c r="AM490" s="295"/>
      <c r="AN490" s="228"/>
      <c r="AO490" s="228"/>
      <c r="AP490" s="228"/>
      <c r="AQ490" s="228"/>
      <c r="AR490" s="228"/>
      <c r="AS490" s="348"/>
      <c r="AT490" s="264">
        <f t="shared" si="363"/>
        <v>0</v>
      </c>
      <c r="AU490" s="259"/>
      <c r="AV490" s="265">
        <f t="shared" si="390"/>
        <v>0</v>
      </c>
      <c r="AX490" s="265">
        <f t="shared" ref="AX490:AX503" si="394">U490+AV490</f>
        <v>0</v>
      </c>
      <c r="AZ490" s="492">
        <f t="shared" si="391"/>
        <v>0</v>
      </c>
      <c r="BB490" s="492">
        <f t="shared" si="392"/>
        <v>0</v>
      </c>
      <c r="BD490" s="265">
        <f t="shared" ref="BD490:BD503" si="395">AZ490+BB490</f>
        <v>0</v>
      </c>
      <c r="BE490" s="105"/>
      <c r="BF490" s="105"/>
      <c r="BG490" s="105"/>
      <c r="BH490" s="105"/>
      <c r="BI490" s="105"/>
      <c r="BJ490" s="105"/>
    </row>
    <row r="491" spans="2:62" ht="20.100000000000001" hidden="1" customHeight="1" outlineLevel="1">
      <c r="B491" s="100"/>
      <c r="C491" s="908"/>
      <c r="D491" s="909"/>
      <c r="E491" s="909"/>
      <c r="F491" s="910"/>
      <c r="G491" s="890"/>
      <c r="H491" s="891"/>
      <c r="I491" s="152"/>
      <c r="J491" s="152"/>
      <c r="K491" s="152"/>
      <c r="L491" s="152"/>
      <c r="M491" s="152"/>
      <c r="N491" s="152"/>
      <c r="O491" s="152"/>
      <c r="P491" s="153"/>
      <c r="Q491" s="153"/>
      <c r="R491" s="156">
        <f t="shared" si="386"/>
        <v>0</v>
      </c>
      <c r="S491" s="156">
        <f t="shared" si="387"/>
        <v>0</v>
      </c>
      <c r="U491" s="157">
        <f t="shared" si="393"/>
        <v>0</v>
      </c>
      <c r="W491" s="152"/>
      <c r="X491" s="152"/>
      <c r="Y491" s="152"/>
      <c r="Z491" s="152"/>
      <c r="AA491" s="152"/>
      <c r="AB491" s="152"/>
      <c r="AC491" s="347"/>
      <c r="AD491" s="152"/>
      <c r="AE491" s="152"/>
      <c r="AF491" s="152"/>
      <c r="AG491" s="152"/>
      <c r="AH491" s="152"/>
      <c r="AI491" s="152"/>
      <c r="AJ491" s="347"/>
      <c r="AK491" s="152"/>
      <c r="AL491" s="152"/>
      <c r="AM491" s="295"/>
      <c r="AN491" s="228"/>
      <c r="AO491" s="228"/>
      <c r="AP491" s="228"/>
      <c r="AQ491" s="228"/>
      <c r="AR491" s="228"/>
      <c r="AS491" s="348"/>
      <c r="AT491" s="264">
        <f t="shared" si="363"/>
        <v>0</v>
      </c>
      <c r="AU491" s="259"/>
      <c r="AV491" s="265">
        <f t="shared" si="390"/>
        <v>0</v>
      </c>
      <c r="AX491" s="265">
        <f t="shared" si="394"/>
        <v>0</v>
      </c>
      <c r="AZ491" s="492">
        <f t="shared" si="391"/>
        <v>0</v>
      </c>
      <c r="BB491" s="492">
        <f t="shared" si="392"/>
        <v>0</v>
      </c>
      <c r="BD491" s="265">
        <f t="shared" si="395"/>
        <v>0</v>
      </c>
      <c r="BE491" s="105"/>
      <c r="BF491" s="105"/>
      <c r="BG491" s="105"/>
      <c r="BH491" s="105"/>
      <c r="BI491" s="105"/>
      <c r="BJ491" s="105"/>
    </row>
    <row r="492" spans="2:62" ht="20.100000000000001" hidden="1" customHeight="1" outlineLevel="1">
      <c r="B492" s="100"/>
      <c r="C492" s="908"/>
      <c r="D492" s="909"/>
      <c r="E492" s="909"/>
      <c r="F492" s="910"/>
      <c r="G492" s="890"/>
      <c r="H492" s="891"/>
      <c r="I492" s="152"/>
      <c r="J492" s="152"/>
      <c r="K492" s="152"/>
      <c r="L492" s="152"/>
      <c r="M492" s="152"/>
      <c r="N492" s="152"/>
      <c r="O492" s="152"/>
      <c r="P492" s="153"/>
      <c r="Q492" s="153"/>
      <c r="R492" s="156">
        <f t="shared" si="386"/>
        <v>0</v>
      </c>
      <c r="S492" s="156">
        <f t="shared" si="387"/>
        <v>0</v>
      </c>
      <c r="U492" s="157">
        <f t="shared" si="393"/>
        <v>0</v>
      </c>
      <c r="W492" s="152"/>
      <c r="X492" s="152"/>
      <c r="Y492" s="152"/>
      <c r="Z492" s="152"/>
      <c r="AA492" s="152"/>
      <c r="AB492" s="152"/>
      <c r="AC492" s="347"/>
      <c r="AD492" s="152"/>
      <c r="AE492" s="152"/>
      <c r="AF492" s="152"/>
      <c r="AG492" s="152"/>
      <c r="AH492" s="152"/>
      <c r="AI492" s="152"/>
      <c r="AJ492" s="347"/>
      <c r="AK492" s="152"/>
      <c r="AL492" s="152"/>
      <c r="AM492" s="295"/>
      <c r="AN492" s="228"/>
      <c r="AO492" s="228"/>
      <c r="AP492" s="228"/>
      <c r="AQ492" s="228"/>
      <c r="AR492" s="228"/>
      <c r="AS492" s="348"/>
      <c r="AT492" s="264">
        <f t="shared" si="363"/>
        <v>0</v>
      </c>
      <c r="AU492" s="259"/>
      <c r="AV492" s="265">
        <f t="shared" si="390"/>
        <v>0</v>
      </c>
      <c r="AX492" s="265">
        <f t="shared" si="394"/>
        <v>0</v>
      </c>
      <c r="AZ492" s="492">
        <f t="shared" si="391"/>
        <v>0</v>
      </c>
      <c r="BB492" s="492">
        <f t="shared" si="392"/>
        <v>0</v>
      </c>
      <c r="BD492" s="265">
        <f t="shared" si="395"/>
        <v>0</v>
      </c>
      <c r="BE492" s="105"/>
      <c r="BF492" s="105"/>
      <c r="BG492" s="105"/>
      <c r="BH492" s="105"/>
      <c r="BI492" s="105"/>
      <c r="BJ492" s="105"/>
    </row>
    <row r="493" spans="2:62" ht="20.100000000000001" hidden="1" customHeight="1" outlineLevel="1">
      <c r="B493" s="100"/>
      <c r="C493" s="908"/>
      <c r="D493" s="909"/>
      <c r="E493" s="909"/>
      <c r="F493" s="910"/>
      <c r="G493" s="890"/>
      <c r="H493" s="891"/>
      <c r="I493" s="152"/>
      <c r="J493" s="152"/>
      <c r="K493" s="152"/>
      <c r="L493" s="152"/>
      <c r="M493" s="152"/>
      <c r="N493" s="152"/>
      <c r="O493" s="152"/>
      <c r="P493" s="153"/>
      <c r="Q493" s="153"/>
      <c r="R493" s="156">
        <f t="shared" si="386"/>
        <v>0</v>
      </c>
      <c r="S493" s="156">
        <f t="shared" si="387"/>
        <v>0</v>
      </c>
      <c r="U493" s="157">
        <f t="shared" si="393"/>
        <v>0</v>
      </c>
      <c r="W493" s="152"/>
      <c r="X493" s="152"/>
      <c r="Y493" s="152"/>
      <c r="Z493" s="152"/>
      <c r="AA493" s="152"/>
      <c r="AB493" s="152"/>
      <c r="AC493" s="347"/>
      <c r="AD493" s="152"/>
      <c r="AE493" s="152"/>
      <c r="AF493" s="152"/>
      <c r="AG493" s="152"/>
      <c r="AH493" s="152"/>
      <c r="AI493" s="152"/>
      <c r="AJ493" s="347"/>
      <c r="AK493" s="152"/>
      <c r="AL493" s="152"/>
      <c r="AM493" s="295"/>
      <c r="AN493" s="228"/>
      <c r="AO493" s="228"/>
      <c r="AP493" s="228"/>
      <c r="AQ493" s="228"/>
      <c r="AR493" s="228"/>
      <c r="AS493" s="348"/>
      <c r="AT493" s="264">
        <f t="shared" si="363"/>
        <v>0</v>
      </c>
      <c r="AU493" s="259"/>
      <c r="AV493" s="265">
        <f t="shared" si="390"/>
        <v>0</v>
      </c>
      <c r="AX493" s="265">
        <f t="shared" si="394"/>
        <v>0</v>
      </c>
      <c r="AZ493" s="492">
        <f t="shared" si="391"/>
        <v>0</v>
      </c>
      <c r="BB493" s="492">
        <f t="shared" si="392"/>
        <v>0</v>
      </c>
      <c r="BD493" s="265">
        <f t="shared" si="395"/>
        <v>0</v>
      </c>
      <c r="BE493" s="105"/>
      <c r="BF493" s="105"/>
      <c r="BG493" s="105"/>
      <c r="BH493" s="105"/>
      <c r="BI493" s="105"/>
      <c r="BJ493" s="105"/>
    </row>
    <row r="494" spans="2:62" ht="20.100000000000001" hidden="1" customHeight="1" outlineLevel="1">
      <c r="B494" s="100"/>
      <c r="C494" s="908"/>
      <c r="D494" s="909"/>
      <c r="E494" s="909"/>
      <c r="F494" s="910"/>
      <c r="G494" s="890"/>
      <c r="H494" s="891"/>
      <c r="I494" s="152"/>
      <c r="J494" s="152"/>
      <c r="K494" s="152"/>
      <c r="L494" s="152"/>
      <c r="M494" s="152"/>
      <c r="N494" s="152"/>
      <c r="O494" s="152"/>
      <c r="P494" s="153"/>
      <c r="Q494" s="153"/>
      <c r="R494" s="156">
        <f t="shared" si="386"/>
        <v>0</v>
      </c>
      <c r="S494" s="156">
        <f t="shared" si="387"/>
        <v>0</v>
      </c>
      <c r="U494" s="157">
        <f t="shared" si="393"/>
        <v>0</v>
      </c>
      <c r="W494" s="152"/>
      <c r="X494" s="152"/>
      <c r="Y494" s="152"/>
      <c r="Z494" s="152"/>
      <c r="AA494" s="152"/>
      <c r="AB494" s="152"/>
      <c r="AC494" s="347"/>
      <c r="AD494" s="152"/>
      <c r="AE494" s="152"/>
      <c r="AF494" s="152"/>
      <c r="AG494" s="152"/>
      <c r="AH494" s="152"/>
      <c r="AI494" s="152"/>
      <c r="AJ494" s="347"/>
      <c r="AK494" s="152"/>
      <c r="AL494" s="152"/>
      <c r="AM494" s="295"/>
      <c r="AN494" s="228"/>
      <c r="AO494" s="228"/>
      <c r="AP494" s="228"/>
      <c r="AQ494" s="228"/>
      <c r="AR494" s="228"/>
      <c r="AS494" s="348"/>
      <c r="AT494" s="264">
        <f t="shared" si="363"/>
        <v>0</v>
      </c>
      <c r="AU494" s="259"/>
      <c r="AV494" s="265">
        <f t="shared" si="390"/>
        <v>0</v>
      </c>
      <c r="AX494" s="265">
        <f t="shared" si="394"/>
        <v>0</v>
      </c>
      <c r="AZ494" s="492">
        <f t="shared" si="391"/>
        <v>0</v>
      </c>
      <c r="BB494" s="492">
        <f t="shared" si="392"/>
        <v>0</v>
      </c>
      <c r="BD494" s="265">
        <f t="shared" si="395"/>
        <v>0</v>
      </c>
      <c r="BE494" s="105"/>
      <c r="BF494" s="105"/>
      <c r="BG494" s="105"/>
      <c r="BH494" s="105"/>
      <c r="BI494" s="105"/>
      <c r="BJ494" s="105"/>
    </row>
    <row r="495" spans="2:62" ht="20.100000000000001" hidden="1" customHeight="1" outlineLevel="1">
      <c r="B495" s="100"/>
      <c r="C495" s="908"/>
      <c r="D495" s="909"/>
      <c r="E495" s="909"/>
      <c r="F495" s="910"/>
      <c r="G495" s="890"/>
      <c r="H495" s="891"/>
      <c r="I495" s="152"/>
      <c r="J495" s="152"/>
      <c r="K495" s="152"/>
      <c r="L495" s="152"/>
      <c r="M495" s="152"/>
      <c r="N495" s="152"/>
      <c r="O495" s="152"/>
      <c r="P495" s="153"/>
      <c r="Q495" s="153"/>
      <c r="R495" s="156">
        <f t="shared" si="386"/>
        <v>0</v>
      </c>
      <c r="S495" s="156">
        <f t="shared" si="387"/>
        <v>0</v>
      </c>
      <c r="U495" s="157">
        <f t="shared" si="393"/>
        <v>0</v>
      </c>
      <c r="W495" s="152"/>
      <c r="X495" s="152"/>
      <c r="Y495" s="152"/>
      <c r="Z495" s="152"/>
      <c r="AA495" s="152"/>
      <c r="AB495" s="152"/>
      <c r="AC495" s="347"/>
      <c r="AD495" s="152"/>
      <c r="AE495" s="152"/>
      <c r="AF495" s="152"/>
      <c r="AG495" s="152"/>
      <c r="AH495" s="152"/>
      <c r="AI495" s="152"/>
      <c r="AJ495" s="347"/>
      <c r="AK495" s="152"/>
      <c r="AL495" s="152"/>
      <c r="AM495" s="295"/>
      <c r="AN495" s="228"/>
      <c r="AO495" s="228"/>
      <c r="AP495" s="228"/>
      <c r="AQ495" s="228"/>
      <c r="AR495" s="228"/>
      <c r="AS495" s="348"/>
      <c r="AT495" s="264">
        <f t="shared" si="363"/>
        <v>0</v>
      </c>
      <c r="AU495" s="259"/>
      <c r="AV495" s="265">
        <f t="shared" si="390"/>
        <v>0</v>
      </c>
      <c r="AX495" s="265">
        <f t="shared" si="394"/>
        <v>0</v>
      </c>
      <c r="AZ495" s="492">
        <f t="shared" si="391"/>
        <v>0</v>
      </c>
      <c r="BB495" s="492">
        <f t="shared" si="392"/>
        <v>0</v>
      </c>
      <c r="BD495" s="265">
        <f t="shared" si="395"/>
        <v>0</v>
      </c>
      <c r="BE495" s="105"/>
      <c r="BF495" s="105"/>
      <c r="BG495" s="105"/>
      <c r="BH495" s="105"/>
      <c r="BI495" s="105"/>
      <c r="BJ495" s="105"/>
    </row>
    <row r="496" spans="2:62" ht="20.100000000000001" hidden="1" customHeight="1" outlineLevel="1">
      <c r="B496" s="100"/>
      <c r="C496" s="908"/>
      <c r="D496" s="909"/>
      <c r="E496" s="909"/>
      <c r="F496" s="910"/>
      <c r="G496" s="890"/>
      <c r="H496" s="891"/>
      <c r="I496" s="152"/>
      <c r="J496" s="152"/>
      <c r="K496" s="152"/>
      <c r="L496" s="152"/>
      <c r="M496" s="152"/>
      <c r="N496" s="152"/>
      <c r="O496" s="152"/>
      <c r="P496" s="153"/>
      <c r="Q496" s="153"/>
      <c r="R496" s="156">
        <f t="shared" si="386"/>
        <v>0</v>
      </c>
      <c r="S496" s="156">
        <f t="shared" si="387"/>
        <v>0</v>
      </c>
      <c r="U496" s="157">
        <f t="shared" si="393"/>
        <v>0</v>
      </c>
      <c r="W496" s="152"/>
      <c r="X496" s="152"/>
      <c r="Y496" s="152"/>
      <c r="Z496" s="152"/>
      <c r="AA496" s="152"/>
      <c r="AB496" s="152"/>
      <c r="AC496" s="347"/>
      <c r="AD496" s="152"/>
      <c r="AE496" s="152"/>
      <c r="AF496" s="152"/>
      <c r="AG496" s="152"/>
      <c r="AH496" s="152"/>
      <c r="AI496" s="152"/>
      <c r="AJ496" s="347"/>
      <c r="AK496" s="152"/>
      <c r="AL496" s="152"/>
      <c r="AM496" s="295"/>
      <c r="AN496" s="228"/>
      <c r="AO496" s="228"/>
      <c r="AP496" s="228"/>
      <c r="AQ496" s="228"/>
      <c r="AR496" s="228"/>
      <c r="AS496" s="348"/>
      <c r="AT496" s="264">
        <f t="shared" si="363"/>
        <v>0</v>
      </c>
      <c r="AU496" s="259"/>
      <c r="AV496" s="265">
        <f t="shared" si="390"/>
        <v>0</v>
      </c>
      <c r="AX496" s="265">
        <f t="shared" si="394"/>
        <v>0</v>
      </c>
      <c r="AZ496" s="492">
        <f t="shared" si="391"/>
        <v>0</v>
      </c>
      <c r="BB496" s="492">
        <f t="shared" si="392"/>
        <v>0</v>
      </c>
      <c r="BD496" s="265">
        <f t="shared" si="395"/>
        <v>0</v>
      </c>
      <c r="BE496" s="105"/>
      <c r="BF496" s="105"/>
      <c r="BG496" s="105"/>
      <c r="BH496" s="105"/>
      <c r="BI496" s="105"/>
      <c r="BJ496" s="105"/>
    </row>
    <row r="497" spans="2:62" ht="20.100000000000001" hidden="1" customHeight="1" outlineLevel="1">
      <c r="B497" s="100"/>
      <c r="C497" s="908"/>
      <c r="D497" s="909"/>
      <c r="E497" s="909"/>
      <c r="F497" s="910"/>
      <c r="G497" s="890"/>
      <c r="H497" s="891"/>
      <c r="I497" s="152"/>
      <c r="J497" s="152"/>
      <c r="K497" s="152"/>
      <c r="L497" s="152"/>
      <c r="M497" s="152"/>
      <c r="N497" s="152"/>
      <c r="O497" s="152"/>
      <c r="P497" s="153"/>
      <c r="Q497" s="153"/>
      <c r="R497" s="156">
        <f t="shared" si="386"/>
        <v>0</v>
      </c>
      <c r="S497" s="156">
        <f t="shared" si="387"/>
        <v>0</v>
      </c>
      <c r="U497" s="157">
        <f t="shared" si="393"/>
        <v>0</v>
      </c>
      <c r="W497" s="152"/>
      <c r="X497" s="152"/>
      <c r="Y497" s="152"/>
      <c r="Z497" s="152"/>
      <c r="AA497" s="152"/>
      <c r="AB497" s="152"/>
      <c r="AC497" s="347"/>
      <c r="AD497" s="152"/>
      <c r="AE497" s="152"/>
      <c r="AF497" s="152"/>
      <c r="AG497" s="152"/>
      <c r="AH497" s="152"/>
      <c r="AI497" s="152"/>
      <c r="AJ497" s="347"/>
      <c r="AK497" s="152"/>
      <c r="AL497" s="152"/>
      <c r="AM497" s="295"/>
      <c r="AN497" s="228"/>
      <c r="AO497" s="228"/>
      <c r="AP497" s="228"/>
      <c r="AQ497" s="228"/>
      <c r="AR497" s="228"/>
      <c r="AS497" s="348"/>
      <c r="AT497" s="264">
        <f t="shared" si="363"/>
        <v>0</v>
      </c>
      <c r="AU497" s="259"/>
      <c r="AV497" s="265">
        <f t="shared" si="390"/>
        <v>0</v>
      </c>
      <c r="AX497" s="265">
        <f t="shared" si="394"/>
        <v>0</v>
      </c>
      <c r="AZ497" s="492">
        <f t="shared" si="391"/>
        <v>0</v>
      </c>
      <c r="BB497" s="492">
        <f t="shared" si="392"/>
        <v>0</v>
      </c>
      <c r="BD497" s="265">
        <f t="shared" si="395"/>
        <v>0</v>
      </c>
      <c r="BE497" s="105"/>
      <c r="BF497" s="105"/>
      <c r="BG497" s="105"/>
      <c r="BH497" s="105"/>
      <c r="BI497" s="105"/>
      <c r="BJ497" s="105"/>
    </row>
    <row r="498" spans="2:62" ht="20.100000000000001" hidden="1" customHeight="1" outlineLevel="1">
      <c r="B498" s="100"/>
      <c r="C498" s="908"/>
      <c r="D498" s="909"/>
      <c r="E498" s="909"/>
      <c r="F498" s="910"/>
      <c r="G498" s="890"/>
      <c r="H498" s="891"/>
      <c r="I498" s="152"/>
      <c r="J498" s="152"/>
      <c r="K498" s="152"/>
      <c r="L498" s="152"/>
      <c r="M498" s="152"/>
      <c r="N498" s="152"/>
      <c r="O498" s="152"/>
      <c r="P498" s="153"/>
      <c r="Q498" s="153"/>
      <c r="R498" s="156">
        <f t="shared" si="386"/>
        <v>0</v>
      </c>
      <c r="S498" s="156">
        <f t="shared" si="387"/>
        <v>0</v>
      </c>
      <c r="U498" s="157">
        <f t="shared" si="393"/>
        <v>0</v>
      </c>
      <c r="W498" s="152"/>
      <c r="X498" s="152"/>
      <c r="Y498" s="152"/>
      <c r="Z498" s="152"/>
      <c r="AA498" s="152"/>
      <c r="AB498" s="152"/>
      <c r="AC498" s="347"/>
      <c r="AD498" s="152"/>
      <c r="AE498" s="152"/>
      <c r="AF498" s="152"/>
      <c r="AG498" s="152"/>
      <c r="AH498" s="152"/>
      <c r="AI498" s="152"/>
      <c r="AJ498" s="347"/>
      <c r="AK498" s="152"/>
      <c r="AL498" s="152"/>
      <c r="AM498" s="295"/>
      <c r="AN498" s="228"/>
      <c r="AO498" s="228"/>
      <c r="AP498" s="228"/>
      <c r="AQ498" s="228"/>
      <c r="AR498" s="228"/>
      <c r="AS498" s="348"/>
      <c r="AT498" s="264">
        <f t="shared" si="363"/>
        <v>0</v>
      </c>
      <c r="AU498" s="259"/>
      <c r="AV498" s="265">
        <f t="shared" si="390"/>
        <v>0</v>
      </c>
      <c r="AX498" s="265">
        <f t="shared" si="394"/>
        <v>0</v>
      </c>
      <c r="AZ498" s="492">
        <f t="shared" si="391"/>
        <v>0</v>
      </c>
      <c r="BB498" s="492">
        <f t="shared" si="392"/>
        <v>0</v>
      </c>
      <c r="BD498" s="265">
        <f t="shared" si="395"/>
        <v>0</v>
      </c>
      <c r="BE498" s="105"/>
      <c r="BF498" s="105"/>
      <c r="BG498" s="105"/>
      <c r="BH498" s="105"/>
      <c r="BI498" s="105"/>
      <c r="BJ498" s="105"/>
    </row>
    <row r="499" spans="2:62" ht="20.100000000000001" hidden="1" customHeight="1" outlineLevel="1">
      <c r="B499" s="100"/>
      <c r="C499" s="908"/>
      <c r="D499" s="909"/>
      <c r="E499" s="909"/>
      <c r="F499" s="910"/>
      <c r="G499" s="890"/>
      <c r="H499" s="891"/>
      <c r="I499" s="152"/>
      <c r="J499" s="152"/>
      <c r="K499" s="152"/>
      <c r="L499" s="152"/>
      <c r="M499" s="152"/>
      <c r="N499" s="152"/>
      <c r="O499" s="152"/>
      <c r="P499" s="153"/>
      <c r="Q499" s="153"/>
      <c r="R499" s="156">
        <f t="shared" si="386"/>
        <v>0</v>
      </c>
      <c r="S499" s="156">
        <f t="shared" si="387"/>
        <v>0</v>
      </c>
      <c r="U499" s="157">
        <f t="shared" si="393"/>
        <v>0</v>
      </c>
      <c r="W499" s="152"/>
      <c r="X499" s="152"/>
      <c r="Y499" s="152"/>
      <c r="Z499" s="152"/>
      <c r="AA499" s="152"/>
      <c r="AB499" s="152"/>
      <c r="AC499" s="347"/>
      <c r="AD499" s="152"/>
      <c r="AE499" s="152"/>
      <c r="AF499" s="152"/>
      <c r="AG499" s="152"/>
      <c r="AH499" s="152"/>
      <c r="AI499" s="152"/>
      <c r="AJ499" s="347"/>
      <c r="AK499" s="152"/>
      <c r="AL499" s="152"/>
      <c r="AM499" s="295"/>
      <c r="AN499" s="228"/>
      <c r="AO499" s="228"/>
      <c r="AP499" s="228"/>
      <c r="AQ499" s="228"/>
      <c r="AR499" s="228"/>
      <c r="AS499" s="348"/>
      <c r="AT499" s="264">
        <f t="shared" si="363"/>
        <v>0</v>
      </c>
      <c r="AU499" s="259"/>
      <c r="AV499" s="265">
        <f t="shared" si="390"/>
        <v>0</v>
      </c>
      <c r="AX499" s="265">
        <f t="shared" si="394"/>
        <v>0</v>
      </c>
      <c r="AZ499" s="492">
        <f t="shared" si="391"/>
        <v>0</v>
      </c>
      <c r="BB499" s="492">
        <f t="shared" si="392"/>
        <v>0</v>
      </c>
      <c r="BD499" s="265">
        <f t="shared" si="395"/>
        <v>0</v>
      </c>
      <c r="BE499" s="105"/>
      <c r="BF499" s="105"/>
      <c r="BG499" s="105"/>
      <c r="BH499" s="105"/>
      <c r="BI499" s="105"/>
      <c r="BJ499" s="105"/>
    </row>
    <row r="500" spans="2:62" ht="20.100000000000001" hidden="1" customHeight="1" outlineLevel="1">
      <c r="B500" s="100"/>
      <c r="C500" s="908"/>
      <c r="D500" s="909"/>
      <c r="E500" s="909"/>
      <c r="F500" s="910"/>
      <c r="G500" s="890"/>
      <c r="H500" s="891"/>
      <c r="I500" s="152"/>
      <c r="J500" s="152"/>
      <c r="K500" s="152"/>
      <c r="L500" s="152"/>
      <c r="M500" s="152"/>
      <c r="N500" s="152"/>
      <c r="O500" s="152"/>
      <c r="P500" s="153"/>
      <c r="Q500" s="153"/>
      <c r="R500" s="156">
        <f t="shared" si="386"/>
        <v>0</v>
      </c>
      <c r="S500" s="156">
        <f t="shared" si="387"/>
        <v>0</v>
      </c>
      <c r="U500" s="157">
        <f t="shared" si="393"/>
        <v>0</v>
      </c>
      <c r="W500" s="152"/>
      <c r="X500" s="152"/>
      <c r="Y500" s="152"/>
      <c r="Z500" s="152"/>
      <c r="AA500" s="152"/>
      <c r="AB500" s="152"/>
      <c r="AC500" s="347"/>
      <c r="AD500" s="152"/>
      <c r="AE500" s="152"/>
      <c r="AF500" s="152"/>
      <c r="AG500" s="152"/>
      <c r="AH500" s="152"/>
      <c r="AI500" s="152"/>
      <c r="AJ500" s="347"/>
      <c r="AK500" s="152"/>
      <c r="AL500" s="152"/>
      <c r="AM500" s="295"/>
      <c r="AN500" s="228"/>
      <c r="AO500" s="228"/>
      <c r="AP500" s="228"/>
      <c r="AQ500" s="228"/>
      <c r="AR500" s="228"/>
      <c r="AS500" s="348"/>
      <c r="AT500" s="264">
        <f t="shared" si="363"/>
        <v>0</v>
      </c>
      <c r="AU500" s="259"/>
      <c r="AV500" s="265">
        <f t="shared" si="390"/>
        <v>0</v>
      </c>
      <c r="AX500" s="265">
        <f t="shared" si="394"/>
        <v>0</v>
      </c>
      <c r="AZ500" s="492">
        <f t="shared" si="391"/>
        <v>0</v>
      </c>
      <c r="BB500" s="492">
        <f t="shared" si="392"/>
        <v>0</v>
      </c>
      <c r="BD500" s="265">
        <f t="shared" si="395"/>
        <v>0</v>
      </c>
      <c r="BE500" s="105"/>
      <c r="BF500" s="105"/>
      <c r="BG500" s="105"/>
      <c r="BH500" s="105"/>
      <c r="BI500" s="105"/>
      <c r="BJ500" s="105"/>
    </row>
    <row r="501" spans="2:62" ht="20.100000000000001" hidden="1" customHeight="1" outlineLevel="1">
      <c r="B501" s="100"/>
      <c r="C501" s="908"/>
      <c r="D501" s="909"/>
      <c r="E501" s="909"/>
      <c r="F501" s="910"/>
      <c r="G501" s="890"/>
      <c r="H501" s="891"/>
      <c r="I501" s="152"/>
      <c r="J501" s="152"/>
      <c r="K501" s="152"/>
      <c r="L501" s="152"/>
      <c r="M501" s="152"/>
      <c r="N501" s="152"/>
      <c r="O501" s="152"/>
      <c r="P501" s="153"/>
      <c r="Q501" s="153"/>
      <c r="R501" s="156">
        <f t="shared" si="386"/>
        <v>0</v>
      </c>
      <c r="S501" s="156">
        <f t="shared" si="387"/>
        <v>0</v>
      </c>
      <c r="U501" s="157">
        <f t="shared" si="393"/>
        <v>0</v>
      </c>
      <c r="W501" s="152"/>
      <c r="X501" s="152"/>
      <c r="Y501" s="152"/>
      <c r="Z501" s="152"/>
      <c r="AA501" s="152"/>
      <c r="AB501" s="152"/>
      <c r="AC501" s="347"/>
      <c r="AD501" s="152"/>
      <c r="AE501" s="152"/>
      <c r="AF501" s="152"/>
      <c r="AG501" s="152"/>
      <c r="AH501" s="152"/>
      <c r="AI501" s="152"/>
      <c r="AJ501" s="347"/>
      <c r="AK501" s="152"/>
      <c r="AL501" s="152"/>
      <c r="AM501" s="295"/>
      <c r="AN501" s="228"/>
      <c r="AO501" s="228"/>
      <c r="AP501" s="228"/>
      <c r="AQ501" s="228"/>
      <c r="AR501" s="228"/>
      <c r="AS501" s="348"/>
      <c r="AT501" s="264">
        <f t="shared" si="363"/>
        <v>0</v>
      </c>
      <c r="AU501" s="259"/>
      <c r="AV501" s="265">
        <f t="shared" si="390"/>
        <v>0</v>
      </c>
      <c r="AX501" s="265">
        <f t="shared" si="394"/>
        <v>0</v>
      </c>
      <c r="AZ501" s="492">
        <f t="shared" si="391"/>
        <v>0</v>
      </c>
      <c r="BB501" s="492">
        <f t="shared" si="392"/>
        <v>0</v>
      </c>
      <c r="BD501" s="265">
        <f t="shared" si="395"/>
        <v>0</v>
      </c>
      <c r="BE501" s="105"/>
      <c r="BF501" s="105"/>
      <c r="BG501" s="105"/>
      <c r="BH501" s="105"/>
      <c r="BI501" s="105"/>
      <c r="BJ501" s="105"/>
    </row>
    <row r="502" spans="2:62" ht="20.100000000000001" hidden="1" customHeight="1" outlineLevel="1">
      <c r="B502" s="100"/>
      <c r="C502" s="908"/>
      <c r="D502" s="909"/>
      <c r="E502" s="909"/>
      <c r="F502" s="910"/>
      <c r="G502" s="890"/>
      <c r="H502" s="891"/>
      <c r="I502" s="152"/>
      <c r="J502" s="152"/>
      <c r="K502" s="152"/>
      <c r="L502" s="152"/>
      <c r="M502" s="152"/>
      <c r="N502" s="152"/>
      <c r="O502" s="152"/>
      <c r="P502" s="153"/>
      <c r="Q502" s="153"/>
      <c r="R502" s="156">
        <f t="shared" si="386"/>
        <v>0</v>
      </c>
      <c r="S502" s="156">
        <f t="shared" si="387"/>
        <v>0</v>
      </c>
      <c r="U502" s="157">
        <f t="shared" si="393"/>
        <v>0</v>
      </c>
      <c r="W502" s="152"/>
      <c r="X502" s="152"/>
      <c r="Y502" s="152"/>
      <c r="Z502" s="152"/>
      <c r="AA502" s="152"/>
      <c r="AB502" s="152"/>
      <c r="AC502" s="347"/>
      <c r="AD502" s="152"/>
      <c r="AE502" s="152"/>
      <c r="AF502" s="152"/>
      <c r="AG502" s="152"/>
      <c r="AH502" s="152"/>
      <c r="AI502" s="152"/>
      <c r="AJ502" s="347"/>
      <c r="AK502" s="152"/>
      <c r="AL502" s="152"/>
      <c r="AM502" s="295"/>
      <c r="AN502" s="228"/>
      <c r="AO502" s="228"/>
      <c r="AP502" s="228"/>
      <c r="AQ502" s="228"/>
      <c r="AR502" s="228"/>
      <c r="AS502" s="348"/>
      <c r="AT502" s="264">
        <f t="shared" si="363"/>
        <v>0</v>
      </c>
      <c r="AU502" s="259"/>
      <c r="AV502" s="265">
        <f t="shared" si="390"/>
        <v>0</v>
      </c>
      <c r="AX502" s="265">
        <f t="shared" si="394"/>
        <v>0</v>
      </c>
      <c r="AZ502" s="492">
        <f t="shared" si="391"/>
        <v>0</v>
      </c>
      <c r="BB502" s="492">
        <f t="shared" si="392"/>
        <v>0</v>
      </c>
      <c r="BD502" s="265">
        <f t="shared" si="395"/>
        <v>0</v>
      </c>
      <c r="BE502" s="105"/>
      <c r="BF502" s="105"/>
      <c r="BG502" s="105"/>
      <c r="BH502" s="105"/>
      <c r="BI502" s="105"/>
      <c r="BJ502" s="105"/>
    </row>
    <row r="503" spans="2:62" ht="20.100000000000001" hidden="1" customHeight="1" outlineLevel="1">
      <c r="B503" s="100"/>
      <c r="C503" s="908"/>
      <c r="D503" s="909"/>
      <c r="E503" s="909"/>
      <c r="F503" s="910"/>
      <c r="G503" s="890"/>
      <c r="H503" s="891"/>
      <c r="I503" s="152"/>
      <c r="J503" s="152"/>
      <c r="K503" s="152"/>
      <c r="L503" s="152"/>
      <c r="M503" s="152"/>
      <c r="N503" s="152"/>
      <c r="O503" s="152"/>
      <c r="P503" s="153"/>
      <c r="Q503" s="153"/>
      <c r="R503" s="156">
        <f t="shared" si="386"/>
        <v>0</v>
      </c>
      <c r="S503" s="156">
        <f t="shared" si="387"/>
        <v>0</v>
      </c>
      <c r="U503" s="157">
        <f t="shared" si="393"/>
        <v>0</v>
      </c>
      <c r="W503" s="152"/>
      <c r="X503" s="152"/>
      <c r="Y503" s="152"/>
      <c r="Z503" s="152"/>
      <c r="AA503" s="152"/>
      <c r="AB503" s="152"/>
      <c r="AC503" s="347"/>
      <c r="AD503" s="152"/>
      <c r="AE503" s="152"/>
      <c r="AF503" s="152"/>
      <c r="AG503" s="152"/>
      <c r="AH503" s="152"/>
      <c r="AI503" s="152"/>
      <c r="AJ503" s="347"/>
      <c r="AK503" s="152"/>
      <c r="AL503" s="152"/>
      <c r="AM503" s="295"/>
      <c r="AN503" s="228"/>
      <c r="AO503" s="228"/>
      <c r="AP503" s="228"/>
      <c r="AQ503" s="228"/>
      <c r="AR503" s="228"/>
      <c r="AS503" s="348"/>
      <c r="AT503" s="264">
        <f t="shared" si="363"/>
        <v>0</v>
      </c>
      <c r="AU503" s="259"/>
      <c r="AV503" s="265">
        <f t="shared" si="390"/>
        <v>0</v>
      </c>
      <c r="AX503" s="265">
        <f t="shared" si="394"/>
        <v>0</v>
      </c>
      <c r="AZ503" s="492">
        <f t="shared" si="391"/>
        <v>0</v>
      </c>
      <c r="BB503" s="492">
        <f t="shared" si="392"/>
        <v>0</v>
      </c>
      <c r="BD503" s="265">
        <f t="shared" si="395"/>
        <v>0</v>
      </c>
      <c r="BE503" s="105"/>
      <c r="BF503" s="105"/>
      <c r="BG503" s="105"/>
      <c r="BH503" s="105"/>
      <c r="BI503" s="105"/>
      <c r="BJ503" s="105"/>
    </row>
    <row r="504" spans="2:62" ht="9.9499999999999993" hidden="1" customHeight="1" outlineLevel="1">
      <c r="B504" s="101"/>
      <c r="C504" s="208"/>
      <c r="D504" s="208"/>
      <c r="E504" s="208"/>
      <c r="F504" s="208"/>
      <c r="G504" s="237"/>
      <c r="H504" s="207"/>
      <c r="I504" s="257"/>
      <c r="J504" s="257"/>
      <c r="K504" s="257"/>
      <c r="L504" s="257"/>
      <c r="M504" s="257"/>
      <c r="N504" s="257"/>
      <c r="O504" s="257"/>
      <c r="P504" s="256"/>
      <c r="Q504" s="102"/>
      <c r="R504" s="102"/>
      <c r="S504" s="102"/>
      <c r="U504" s="98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Z504" s="493"/>
      <c r="BE504" s="105"/>
      <c r="BF504" s="105"/>
      <c r="BG504" s="105"/>
      <c r="BH504" s="105"/>
      <c r="BI504" s="105"/>
      <c r="BJ504" s="105"/>
    </row>
    <row r="505" spans="2:62" ht="20.100000000000001" customHeight="1" collapsed="1">
      <c r="B505" s="8">
        <f>B488+1</f>
        <v>30</v>
      </c>
      <c r="C505" s="916"/>
      <c r="D505" s="917"/>
      <c r="E505" s="917"/>
      <c r="F505" s="918"/>
      <c r="G505" s="429"/>
      <c r="H505" s="206">
        <v>1</v>
      </c>
      <c r="I505" s="642">
        <f t="shared" ref="I505" si="396">$H505*SUM(I506:I520)</f>
        <v>0</v>
      </c>
      <c r="J505" s="643">
        <f t="shared" ref="J505:O505" si="397">$H505*SUM(J506:J520)</f>
        <v>0</v>
      </c>
      <c r="K505" s="644">
        <f t="shared" si="397"/>
        <v>0</v>
      </c>
      <c r="L505" s="645">
        <f t="shared" si="397"/>
        <v>0</v>
      </c>
      <c r="M505" s="645">
        <f t="shared" si="397"/>
        <v>0</v>
      </c>
      <c r="N505" s="644">
        <f t="shared" si="397"/>
        <v>0</v>
      </c>
      <c r="O505" s="642">
        <f t="shared" si="397"/>
        <v>0</v>
      </c>
      <c r="P505" s="209">
        <f t="shared" ref="P505:Q505" si="398">$H505*SUM(P506:P520)</f>
        <v>0</v>
      </c>
      <c r="Q505" s="210">
        <f t="shared" si="398"/>
        <v>0</v>
      </c>
      <c r="R505" s="136">
        <f t="shared" ref="R505:R520" si="399">P505*(1+Gewinn)*(1+SicherheitAngebot)</f>
        <v>0</v>
      </c>
      <c r="S505" s="137">
        <f t="shared" ref="S505:S520" si="400">Q505*(1+MGKZ)*(1+Gewinn)*(1+SicherheitAngebot)</f>
        <v>0</v>
      </c>
      <c r="U505" s="10">
        <f>I505*$I$7+J505*$J$7+K505*$K$7+L505*$L$7+M505*$M$7+N505*$N$7+O505*$O$7+R505+S505</f>
        <v>0</v>
      </c>
      <c r="W505" s="646">
        <f t="shared" ref="W505:AB505" si="401">$H505*SUM(W506:W520)</f>
        <v>0</v>
      </c>
      <c r="X505" s="647">
        <f t="shared" si="401"/>
        <v>0</v>
      </c>
      <c r="Y505" s="648">
        <f t="shared" si="401"/>
        <v>0</v>
      </c>
      <c r="Z505" s="649">
        <f t="shared" si="401"/>
        <v>0</v>
      </c>
      <c r="AA505" s="648">
        <f t="shared" si="401"/>
        <v>0</v>
      </c>
      <c r="AB505" s="646">
        <f t="shared" si="401"/>
        <v>0</v>
      </c>
      <c r="AC505" s="258"/>
      <c r="AD505" s="646">
        <f t="shared" ref="AD505:AM505" si="402">$H505*SUM(AD506:AD520)</f>
        <v>0</v>
      </c>
      <c r="AE505" s="647">
        <f t="shared" si="402"/>
        <v>0</v>
      </c>
      <c r="AF505" s="648">
        <f t="shared" si="402"/>
        <v>0</v>
      </c>
      <c r="AG505" s="649">
        <f t="shared" si="402"/>
        <v>0</v>
      </c>
      <c r="AH505" s="648">
        <f t="shared" si="402"/>
        <v>0</v>
      </c>
      <c r="AI505" s="646">
        <f t="shared" si="402"/>
        <v>0</v>
      </c>
      <c r="AJ505" s="258"/>
      <c r="AK505" s="653">
        <f t="shared" si="402"/>
        <v>0</v>
      </c>
      <c r="AL505" s="653">
        <f t="shared" si="402"/>
        <v>0</v>
      </c>
      <c r="AM505" s="653">
        <f t="shared" si="402"/>
        <v>0</v>
      </c>
      <c r="AN505" s="227">
        <f>$H505*SUM(AN506:AN520)*(1+Gewinn)*(1+SicherheitAngebot)</f>
        <v>0</v>
      </c>
      <c r="AO505" s="227">
        <f>$H505*SUM(AO506:AO520)*(1+Gewinn)*(1+SicherheitAngebot)</f>
        <v>0</v>
      </c>
      <c r="AP505" s="227">
        <f>$H505*SUM(AP506:AP520)*(1+Gewinn)*(1+SicherheitAngebot)</f>
        <v>0</v>
      </c>
      <c r="AQ505" s="227">
        <f>$H505*SUM(AQ506:AQ520)*(1+Gewinn)*(1+SicherheitAngebot)</f>
        <v>0</v>
      </c>
      <c r="AR505" s="227">
        <f>$H505*SUM(AR506:AR520)*(1+Gewinn)*(1+SicherheitAngebot)</f>
        <v>0</v>
      </c>
      <c r="AS505" s="262"/>
      <c r="AT505" s="263">
        <f t="shared" si="363"/>
        <v>0</v>
      </c>
      <c r="AU505" s="259"/>
      <c r="AV505" s="491">
        <f>AK505*$AK$7+AL505*$AL$7+AM505*$AM$7+SUM(AN505:AR505)+AT505/Zuschläge_IBN+AT505</f>
        <v>0</v>
      </c>
      <c r="AX505" s="685">
        <f>U505+AV505</f>
        <v>0</v>
      </c>
      <c r="AZ505" s="490">
        <f>IF(H505&gt;0,U505/(1+SicherheitAngebot)*(1+Sicherheit),0)</f>
        <v>0</v>
      </c>
      <c r="BB505" s="490">
        <f>IF(H505&gt;0,AV505/(1+SicherheitAngebot)*(1+Sicherheit),0)</f>
        <v>0</v>
      </c>
      <c r="BD505" s="490">
        <f>AZ505+BB505</f>
        <v>0</v>
      </c>
      <c r="BE505" s="105"/>
      <c r="BF505" s="105"/>
      <c r="BG505" s="105"/>
      <c r="BH505" s="105"/>
      <c r="BI505" s="105"/>
      <c r="BJ505" s="105"/>
    </row>
    <row r="506" spans="2:62" ht="20.100000000000001" hidden="1" customHeight="1" outlineLevel="1">
      <c r="B506" s="99"/>
      <c r="C506" s="908"/>
      <c r="D506" s="909"/>
      <c r="E506" s="909"/>
      <c r="F506" s="910"/>
      <c r="G506" s="890"/>
      <c r="H506" s="901"/>
      <c r="I506" s="152"/>
      <c r="J506" s="152"/>
      <c r="K506" s="152"/>
      <c r="L506" s="152"/>
      <c r="M506" s="152"/>
      <c r="N506" s="152"/>
      <c r="O506" s="152"/>
      <c r="P506" s="153"/>
      <c r="Q506" s="153"/>
      <c r="R506" s="156">
        <f t="shared" si="399"/>
        <v>0</v>
      </c>
      <c r="S506" s="156">
        <f t="shared" si="400"/>
        <v>0</v>
      </c>
      <c r="U506" s="157">
        <f>I506*$I$7+J506*$J$7+K506*$K$7+L506*$L$7+M506*$M$7+N506*$N$7+O506*$O$7+R506+S506</f>
        <v>0</v>
      </c>
      <c r="W506" s="152"/>
      <c r="X506" s="152"/>
      <c r="Y506" s="152"/>
      <c r="Z506" s="152"/>
      <c r="AA506" s="152"/>
      <c r="AB506" s="152"/>
      <c r="AC506" s="347"/>
      <c r="AD506" s="152"/>
      <c r="AE506" s="152"/>
      <c r="AF506" s="152"/>
      <c r="AG506" s="152"/>
      <c r="AH506" s="152"/>
      <c r="AI506" s="152"/>
      <c r="AJ506" s="347"/>
      <c r="AK506" s="152"/>
      <c r="AL506" s="152"/>
      <c r="AM506" s="619"/>
      <c r="AN506" s="228"/>
      <c r="AO506" s="228"/>
      <c r="AP506" s="228"/>
      <c r="AQ506" s="228"/>
      <c r="AR506" s="228"/>
      <c r="AS506" s="348"/>
      <c r="AT506" s="264">
        <f t="shared" si="363"/>
        <v>0</v>
      </c>
      <c r="AU506" s="259"/>
      <c r="AV506" s="265">
        <f t="shared" ref="AV506:AV520" si="403">AK506*$AK$7+AL506*$AL$7+AM506*$AM$7+SUM(AN506:AR506)*(1+Gewinn)*(1+SicherheitAngebot)+AT506/Zuschläge_IBN+AT506</f>
        <v>0</v>
      </c>
      <c r="AX506" s="265">
        <f>U506+AV506</f>
        <v>0</v>
      </c>
      <c r="AZ506" s="492">
        <f t="shared" ref="AZ506:AZ520" si="404">U506/(1+SicherheitAngebot)*(1+Sicherheit)</f>
        <v>0</v>
      </c>
      <c r="BB506" s="492">
        <f t="shared" ref="BB506:BB520" si="405">AV506/(1+SicherheitAngebot)*(1+Sicherheit)</f>
        <v>0</v>
      </c>
      <c r="BD506" s="265">
        <f>AZ506+BB506</f>
        <v>0</v>
      </c>
      <c r="BE506" s="105"/>
      <c r="BF506" s="105"/>
      <c r="BG506" s="105"/>
      <c r="BH506" s="105"/>
      <c r="BI506" s="105"/>
      <c r="BJ506" s="105"/>
    </row>
    <row r="507" spans="2:62" ht="20.100000000000001" hidden="1" customHeight="1" outlineLevel="1">
      <c r="B507" s="100"/>
      <c r="C507" s="908"/>
      <c r="D507" s="909"/>
      <c r="E507" s="909"/>
      <c r="F507" s="910"/>
      <c r="G507" s="890"/>
      <c r="H507" s="891"/>
      <c r="I507" s="152"/>
      <c r="J507" s="152"/>
      <c r="K507" s="152"/>
      <c r="L507" s="152"/>
      <c r="M507" s="152"/>
      <c r="N507" s="152"/>
      <c r="O507" s="152"/>
      <c r="P507" s="153"/>
      <c r="Q507" s="153"/>
      <c r="R507" s="156">
        <f t="shared" si="399"/>
        <v>0</v>
      </c>
      <c r="S507" s="156">
        <f t="shared" si="400"/>
        <v>0</v>
      </c>
      <c r="U507" s="157">
        <f t="shared" ref="U507:U520" si="406">I507*$I$7+J507*$J$7+K507*$K$7+L507*$L$7+M507*$M$7+N507*$N$7+O507*$O$7+R507+S507</f>
        <v>0</v>
      </c>
      <c r="W507" s="152"/>
      <c r="X507" s="152"/>
      <c r="Y507" s="152"/>
      <c r="Z507" s="152"/>
      <c r="AA507" s="152"/>
      <c r="AB507" s="152"/>
      <c r="AC507" s="347"/>
      <c r="AD507" s="152"/>
      <c r="AE507" s="152"/>
      <c r="AF507" s="152"/>
      <c r="AG507" s="152"/>
      <c r="AH507" s="152"/>
      <c r="AI507" s="152"/>
      <c r="AJ507" s="347"/>
      <c r="AK507" s="152"/>
      <c r="AL507" s="152"/>
      <c r="AM507" s="295"/>
      <c r="AN507" s="228"/>
      <c r="AO507" s="228"/>
      <c r="AP507" s="228"/>
      <c r="AQ507" s="228"/>
      <c r="AR507" s="228"/>
      <c r="AS507" s="348"/>
      <c r="AT507" s="264">
        <f t="shared" si="363"/>
        <v>0</v>
      </c>
      <c r="AU507" s="259"/>
      <c r="AV507" s="265">
        <f t="shared" si="403"/>
        <v>0</v>
      </c>
      <c r="AX507" s="265">
        <f t="shared" ref="AX507:AX520" si="407">U507+AV507</f>
        <v>0</v>
      </c>
      <c r="AZ507" s="492">
        <f t="shared" si="404"/>
        <v>0</v>
      </c>
      <c r="BB507" s="492">
        <f t="shared" si="405"/>
        <v>0</v>
      </c>
      <c r="BD507" s="265">
        <f t="shared" ref="BD507:BD520" si="408">AZ507+BB507</f>
        <v>0</v>
      </c>
      <c r="BE507" s="105"/>
      <c r="BF507" s="105"/>
      <c r="BG507" s="105"/>
      <c r="BH507" s="105"/>
      <c r="BI507" s="105"/>
      <c r="BJ507" s="105"/>
    </row>
    <row r="508" spans="2:62" ht="20.100000000000001" hidden="1" customHeight="1" outlineLevel="1">
      <c r="B508" s="100"/>
      <c r="C508" s="908"/>
      <c r="D508" s="909"/>
      <c r="E508" s="909"/>
      <c r="F508" s="910"/>
      <c r="G508" s="890"/>
      <c r="H508" s="891"/>
      <c r="I508" s="152"/>
      <c r="J508" s="152"/>
      <c r="K508" s="152"/>
      <c r="L508" s="152"/>
      <c r="M508" s="152"/>
      <c r="N508" s="152"/>
      <c r="O508" s="152"/>
      <c r="P508" s="153"/>
      <c r="Q508" s="153"/>
      <c r="R508" s="156">
        <f t="shared" si="399"/>
        <v>0</v>
      </c>
      <c r="S508" s="156">
        <f t="shared" si="400"/>
        <v>0</v>
      </c>
      <c r="U508" s="157">
        <f t="shared" si="406"/>
        <v>0</v>
      </c>
      <c r="W508" s="152"/>
      <c r="X508" s="152"/>
      <c r="Y508" s="152"/>
      <c r="Z508" s="152"/>
      <c r="AA508" s="152"/>
      <c r="AB508" s="152"/>
      <c r="AC508" s="347"/>
      <c r="AD508" s="152"/>
      <c r="AE508" s="152"/>
      <c r="AF508" s="152"/>
      <c r="AG508" s="152"/>
      <c r="AH508" s="152"/>
      <c r="AI508" s="152"/>
      <c r="AJ508" s="347"/>
      <c r="AK508" s="152"/>
      <c r="AL508" s="152"/>
      <c r="AM508" s="295"/>
      <c r="AN508" s="228"/>
      <c r="AO508" s="228"/>
      <c r="AP508" s="228"/>
      <c r="AQ508" s="228"/>
      <c r="AR508" s="228"/>
      <c r="AS508" s="348"/>
      <c r="AT508" s="264">
        <f t="shared" si="363"/>
        <v>0</v>
      </c>
      <c r="AU508" s="259"/>
      <c r="AV508" s="265">
        <f t="shared" si="403"/>
        <v>0</v>
      </c>
      <c r="AX508" s="265">
        <f t="shared" si="407"/>
        <v>0</v>
      </c>
      <c r="AZ508" s="492">
        <f t="shared" si="404"/>
        <v>0</v>
      </c>
      <c r="BB508" s="492">
        <f t="shared" si="405"/>
        <v>0</v>
      </c>
      <c r="BD508" s="265">
        <f t="shared" si="408"/>
        <v>0</v>
      </c>
      <c r="BE508" s="105"/>
      <c r="BF508" s="105"/>
      <c r="BG508" s="105"/>
      <c r="BH508" s="105"/>
      <c r="BI508" s="105"/>
      <c r="BJ508" s="105"/>
    </row>
    <row r="509" spans="2:62" ht="20.100000000000001" hidden="1" customHeight="1" outlineLevel="1">
      <c r="B509" s="100"/>
      <c r="C509" s="908"/>
      <c r="D509" s="909"/>
      <c r="E509" s="909"/>
      <c r="F509" s="910"/>
      <c r="G509" s="890"/>
      <c r="H509" s="891"/>
      <c r="I509" s="152"/>
      <c r="J509" s="152"/>
      <c r="K509" s="152"/>
      <c r="L509" s="152"/>
      <c r="M509" s="152"/>
      <c r="N509" s="152"/>
      <c r="O509" s="152"/>
      <c r="P509" s="153"/>
      <c r="Q509" s="153"/>
      <c r="R509" s="156">
        <f t="shared" si="399"/>
        <v>0</v>
      </c>
      <c r="S509" s="156">
        <f t="shared" si="400"/>
        <v>0</v>
      </c>
      <c r="U509" s="157">
        <f t="shared" si="406"/>
        <v>0</v>
      </c>
      <c r="W509" s="152"/>
      <c r="X509" s="152"/>
      <c r="Y509" s="152"/>
      <c r="Z509" s="152"/>
      <c r="AA509" s="152"/>
      <c r="AB509" s="152"/>
      <c r="AC509" s="347"/>
      <c r="AD509" s="152"/>
      <c r="AE509" s="152"/>
      <c r="AF509" s="152"/>
      <c r="AG509" s="152"/>
      <c r="AH509" s="152"/>
      <c r="AI509" s="152"/>
      <c r="AJ509" s="347"/>
      <c r="AK509" s="152"/>
      <c r="AL509" s="152"/>
      <c r="AM509" s="295"/>
      <c r="AN509" s="228"/>
      <c r="AO509" s="228"/>
      <c r="AP509" s="228"/>
      <c r="AQ509" s="228"/>
      <c r="AR509" s="228"/>
      <c r="AS509" s="348"/>
      <c r="AT509" s="264">
        <f t="shared" si="363"/>
        <v>0</v>
      </c>
      <c r="AU509" s="259"/>
      <c r="AV509" s="265">
        <f t="shared" si="403"/>
        <v>0</v>
      </c>
      <c r="AX509" s="265">
        <f t="shared" si="407"/>
        <v>0</v>
      </c>
      <c r="AZ509" s="492">
        <f t="shared" si="404"/>
        <v>0</v>
      </c>
      <c r="BB509" s="492">
        <f t="shared" si="405"/>
        <v>0</v>
      </c>
      <c r="BD509" s="265">
        <f t="shared" si="408"/>
        <v>0</v>
      </c>
      <c r="BE509" s="105"/>
      <c r="BF509" s="105"/>
      <c r="BG509" s="105"/>
      <c r="BH509" s="105"/>
      <c r="BI509" s="105"/>
      <c r="BJ509" s="105"/>
    </row>
    <row r="510" spans="2:62" ht="20.100000000000001" hidden="1" customHeight="1" outlineLevel="1">
      <c r="B510" s="100"/>
      <c r="C510" s="908"/>
      <c r="D510" s="909"/>
      <c r="E510" s="909"/>
      <c r="F510" s="910"/>
      <c r="G510" s="890"/>
      <c r="H510" s="891"/>
      <c r="I510" s="152"/>
      <c r="J510" s="152"/>
      <c r="K510" s="152"/>
      <c r="L510" s="152"/>
      <c r="M510" s="152"/>
      <c r="N510" s="152"/>
      <c r="O510" s="152"/>
      <c r="P510" s="153"/>
      <c r="Q510" s="153"/>
      <c r="R510" s="156">
        <f t="shared" si="399"/>
        <v>0</v>
      </c>
      <c r="S510" s="156">
        <f t="shared" si="400"/>
        <v>0</v>
      </c>
      <c r="U510" s="157">
        <f t="shared" si="406"/>
        <v>0</v>
      </c>
      <c r="W510" s="152"/>
      <c r="X510" s="152"/>
      <c r="Y510" s="152"/>
      <c r="Z510" s="152"/>
      <c r="AA510" s="152"/>
      <c r="AB510" s="152"/>
      <c r="AC510" s="347"/>
      <c r="AD510" s="152"/>
      <c r="AE510" s="152"/>
      <c r="AF510" s="152"/>
      <c r="AG510" s="152"/>
      <c r="AH510" s="152"/>
      <c r="AI510" s="152"/>
      <c r="AJ510" s="347"/>
      <c r="AK510" s="152"/>
      <c r="AL510" s="152"/>
      <c r="AM510" s="295"/>
      <c r="AN510" s="228"/>
      <c r="AO510" s="228"/>
      <c r="AP510" s="228"/>
      <c r="AQ510" s="228"/>
      <c r="AR510" s="228"/>
      <c r="AS510" s="348"/>
      <c r="AT510" s="264">
        <f t="shared" si="363"/>
        <v>0</v>
      </c>
      <c r="AU510" s="259"/>
      <c r="AV510" s="265">
        <f t="shared" si="403"/>
        <v>0</v>
      </c>
      <c r="AX510" s="265">
        <f t="shared" si="407"/>
        <v>0</v>
      </c>
      <c r="AZ510" s="492">
        <f t="shared" si="404"/>
        <v>0</v>
      </c>
      <c r="BB510" s="492">
        <f t="shared" si="405"/>
        <v>0</v>
      </c>
      <c r="BD510" s="265">
        <f t="shared" si="408"/>
        <v>0</v>
      </c>
      <c r="BE510" s="105"/>
      <c r="BF510" s="105"/>
      <c r="BG510" s="105"/>
      <c r="BH510" s="105"/>
      <c r="BI510" s="105"/>
      <c r="BJ510" s="105"/>
    </row>
    <row r="511" spans="2:62" ht="20.100000000000001" hidden="1" customHeight="1" outlineLevel="1">
      <c r="B511" s="100"/>
      <c r="C511" s="908"/>
      <c r="D511" s="909"/>
      <c r="E511" s="909"/>
      <c r="F511" s="910"/>
      <c r="G511" s="890"/>
      <c r="H511" s="891"/>
      <c r="I511" s="152"/>
      <c r="J511" s="152"/>
      <c r="K511" s="152"/>
      <c r="L511" s="152"/>
      <c r="M511" s="152"/>
      <c r="N511" s="152"/>
      <c r="O511" s="152"/>
      <c r="P511" s="153"/>
      <c r="Q511" s="153"/>
      <c r="R511" s="156">
        <f t="shared" si="399"/>
        <v>0</v>
      </c>
      <c r="S511" s="156">
        <f t="shared" si="400"/>
        <v>0</v>
      </c>
      <c r="U511" s="157">
        <f t="shared" si="406"/>
        <v>0</v>
      </c>
      <c r="W511" s="152"/>
      <c r="X511" s="152"/>
      <c r="Y511" s="152"/>
      <c r="Z511" s="152"/>
      <c r="AA511" s="152"/>
      <c r="AB511" s="152"/>
      <c r="AC511" s="347"/>
      <c r="AD511" s="152"/>
      <c r="AE511" s="152"/>
      <c r="AF511" s="152"/>
      <c r="AG511" s="152"/>
      <c r="AH511" s="152"/>
      <c r="AI511" s="152"/>
      <c r="AJ511" s="347"/>
      <c r="AK511" s="152"/>
      <c r="AL511" s="152"/>
      <c r="AM511" s="295"/>
      <c r="AN511" s="228"/>
      <c r="AO511" s="228"/>
      <c r="AP511" s="228"/>
      <c r="AQ511" s="228"/>
      <c r="AR511" s="228"/>
      <c r="AS511" s="348"/>
      <c r="AT511" s="264">
        <f t="shared" si="363"/>
        <v>0</v>
      </c>
      <c r="AU511" s="259"/>
      <c r="AV511" s="265">
        <f t="shared" si="403"/>
        <v>0</v>
      </c>
      <c r="AX511" s="265">
        <f t="shared" si="407"/>
        <v>0</v>
      </c>
      <c r="AZ511" s="492">
        <f t="shared" si="404"/>
        <v>0</v>
      </c>
      <c r="BB511" s="492">
        <f t="shared" si="405"/>
        <v>0</v>
      </c>
      <c r="BD511" s="265">
        <f t="shared" si="408"/>
        <v>0</v>
      </c>
      <c r="BE511" s="105"/>
      <c r="BF511" s="105"/>
      <c r="BG511" s="105"/>
      <c r="BH511" s="105"/>
      <c r="BI511" s="105"/>
      <c r="BJ511" s="105"/>
    </row>
    <row r="512" spans="2:62" ht="20.100000000000001" hidden="1" customHeight="1" outlineLevel="1">
      <c r="B512" s="100"/>
      <c r="C512" s="908"/>
      <c r="D512" s="909"/>
      <c r="E512" s="909"/>
      <c r="F512" s="910"/>
      <c r="G512" s="890"/>
      <c r="H512" s="891"/>
      <c r="I512" s="152"/>
      <c r="J512" s="152"/>
      <c r="K512" s="152"/>
      <c r="L512" s="152"/>
      <c r="M512" s="152"/>
      <c r="N512" s="152"/>
      <c r="O512" s="152"/>
      <c r="P512" s="153"/>
      <c r="Q512" s="153"/>
      <c r="R512" s="156">
        <f t="shared" si="399"/>
        <v>0</v>
      </c>
      <c r="S512" s="156">
        <f t="shared" si="400"/>
        <v>0</v>
      </c>
      <c r="U512" s="157">
        <f t="shared" si="406"/>
        <v>0</v>
      </c>
      <c r="W512" s="152"/>
      <c r="X512" s="152"/>
      <c r="Y512" s="152"/>
      <c r="Z512" s="152"/>
      <c r="AA512" s="152"/>
      <c r="AB512" s="152"/>
      <c r="AC512" s="347"/>
      <c r="AD512" s="152"/>
      <c r="AE512" s="152"/>
      <c r="AF512" s="152"/>
      <c r="AG512" s="152"/>
      <c r="AH512" s="152"/>
      <c r="AI512" s="152"/>
      <c r="AJ512" s="347"/>
      <c r="AK512" s="152"/>
      <c r="AL512" s="152"/>
      <c r="AM512" s="295"/>
      <c r="AN512" s="228"/>
      <c r="AO512" s="228"/>
      <c r="AP512" s="228"/>
      <c r="AQ512" s="228"/>
      <c r="AR512" s="228"/>
      <c r="AS512" s="348"/>
      <c r="AT512" s="264">
        <f t="shared" si="363"/>
        <v>0</v>
      </c>
      <c r="AU512" s="259"/>
      <c r="AV512" s="265">
        <f t="shared" si="403"/>
        <v>0</v>
      </c>
      <c r="AX512" s="265">
        <f t="shared" si="407"/>
        <v>0</v>
      </c>
      <c r="AZ512" s="492">
        <f t="shared" si="404"/>
        <v>0</v>
      </c>
      <c r="BB512" s="492">
        <f t="shared" si="405"/>
        <v>0</v>
      </c>
      <c r="BD512" s="265">
        <f t="shared" si="408"/>
        <v>0</v>
      </c>
      <c r="BE512" s="105"/>
      <c r="BF512" s="105"/>
      <c r="BG512" s="105"/>
      <c r="BH512" s="105"/>
      <c r="BI512" s="105"/>
      <c r="BJ512" s="105"/>
    </row>
    <row r="513" spans="2:62" ht="20.100000000000001" hidden="1" customHeight="1" outlineLevel="1">
      <c r="B513" s="100"/>
      <c r="C513" s="908"/>
      <c r="D513" s="909"/>
      <c r="E513" s="909"/>
      <c r="F513" s="910"/>
      <c r="G513" s="890"/>
      <c r="H513" s="891"/>
      <c r="I513" s="152"/>
      <c r="J513" s="152"/>
      <c r="K513" s="152"/>
      <c r="L513" s="152"/>
      <c r="M513" s="152"/>
      <c r="N513" s="152"/>
      <c r="O513" s="152"/>
      <c r="P513" s="153"/>
      <c r="Q513" s="153"/>
      <c r="R513" s="156">
        <f t="shared" si="399"/>
        <v>0</v>
      </c>
      <c r="S513" s="156">
        <f t="shared" si="400"/>
        <v>0</v>
      </c>
      <c r="U513" s="157">
        <f t="shared" si="406"/>
        <v>0</v>
      </c>
      <c r="W513" s="152"/>
      <c r="X513" s="152"/>
      <c r="Y513" s="152"/>
      <c r="Z513" s="152"/>
      <c r="AA513" s="152"/>
      <c r="AB513" s="152"/>
      <c r="AC513" s="347"/>
      <c r="AD513" s="152"/>
      <c r="AE513" s="152"/>
      <c r="AF513" s="152"/>
      <c r="AG513" s="152"/>
      <c r="AH513" s="152"/>
      <c r="AI513" s="152"/>
      <c r="AJ513" s="347"/>
      <c r="AK513" s="152"/>
      <c r="AL513" s="152"/>
      <c r="AM513" s="295"/>
      <c r="AN513" s="228"/>
      <c r="AO513" s="228"/>
      <c r="AP513" s="228"/>
      <c r="AQ513" s="228"/>
      <c r="AR513" s="228"/>
      <c r="AS513" s="348"/>
      <c r="AT513" s="264">
        <f t="shared" si="363"/>
        <v>0</v>
      </c>
      <c r="AU513" s="259"/>
      <c r="AV513" s="265">
        <f t="shared" si="403"/>
        <v>0</v>
      </c>
      <c r="AX513" s="265">
        <f t="shared" si="407"/>
        <v>0</v>
      </c>
      <c r="AZ513" s="492">
        <f t="shared" si="404"/>
        <v>0</v>
      </c>
      <c r="BB513" s="492">
        <f t="shared" si="405"/>
        <v>0</v>
      </c>
      <c r="BD513" s="265">
        <f t="shared" si="408"/>
        <v>0</v>
      </c>
      <c r="BE513" s="105"/>
      <c r="BF513" s="105"/>
      <c r="BG513" s="105"/>
      <c r="BH513" s="105"/>
      <c r="BI513" s="105"/>
      <c r="BJ513" s="105"/>
    </row>
    <row r="514" spans="2:62" ht="20.100000000000001" hidden="1" customHeight="1" outlineLevel="1">
      <c r="B514" s="100"/>
      <c r="C514" s="908"/>
      <c r="D514" s="909"/>
      <c r="E514" s="909"/>
      <c r="F514" s="910"/>
      <c r="G514" s="890"/>
      <c r="H514" s="891"/>
      <c r="I514" s="152"/>
      <c r="J514" s="152"/>
      <c r="K514" s="152"/>
      <c r="L514" s="152"/>
      <c r="M514" s="152"/>
      <c r="N514" s="152"/>
      <c r="O514" s="152"/>
      <c r="P514" s="153"/>
      <c r="Q514" s="153"/>
      <c r="R514" s="156">
        <f t="shared" si="399"/>
        <v>0</v>
      </c>
      <c r="S514" s="156">
        <f t="shared" si="400"/>
        <v>0</v>
      </c>
      <c r="U514" s="157">
        <f t="shared" si="406"/>
        <v>0</v>
      </c>
      <c r="W514" s="152"/>
      <c r="X514" s="152"/>
      <c r="Y514" s="152"/>
      <c r="Z514" s="152"/>
      <c r="AA514" s="152"/>
      <c r="AB514" s="152"/>
      <c r="AC514" s="347"/>
      <c r="AD514" s="152"/>
      <c r="AE514" s="152"/>
      <c r="AF514" s="152"/>
      <c r="AG514" s="152"/>
      <c r="AH514" s="152"/>
      <c r="AI514" s="152"/>
      <c r="AJ514" s="347"/>
      <c r="AK514" s="152"/>
      <c r="AL514" s="152"/>
      <c r="AM514" s="295"/>
      <c r="AN514" s="228"/>
      <c r="AO514" s="228"/>
      <c r="AP514" s="228"/>
      <c r="AQ514" s="228"/>
      <c r="AR514" s="228"/>
      <c r="AS514" s="348"/>
      <c r="AT514" s="264">
        <f t="shared" si="363"/>
        <v>0</v>
      </c>
      <c r="AU514" s="259"/>
      <c r="AV514" s="265">
        <f t="shared" si="403"/>
        <v>0</v>
      </c>
      <c r="AX514" s="265">
        <f t="shared" si="407"/>
        <v>0</v>
      </c>
      <c r="AZ514" s="492">
        <f t="shared" si="404"/>
        <v>0</v>
      </c>
      <c r="BB514" s="492">
        <f t="shared" si="405"/>
        <v>0</v>
      </c>
      <c r="BD514" s="265">
        <f t="shared" si="408"/>
        <v>0</v>
      </c>
      <c r="BE514" s="105"/>
      <c r="BF514" s="105"/>
      <c r="BG514" s="105"/>
      <c r="BH514" s="105"/>
      <c r="BI514" s="105"/>
      <c r="BJ514" s="105"/>
    </row>
    <row r="515" spans="2:62" ht="20.100000000000001" hidden="1" customHeight="1" outlineLevel="1">
      <c r="B515" s="100"/>
      <c r="C515" s="908"/>
      <c r="D515" s="909"/>
      <c r="E515" s="909"/>
      <c r="F515" s="910"/>
      <c r="G515" s="890"/>
      <c r="H515" s="891"/>
      <c r="I515" s="152"/>
      <c r="J515" s="152"/>
      <c r="K515" s="152"/>
      <c r="L515" s="152"/>
      <c r="M515" s="152"/>
      <c r="N515" s="152"/>
      <c r="O515" s="152"/>
      <c r="P515" s="153"/>
      <c r="Q515" s="153"/>
      <c r="R515" s="156">
        <f t="shared" si="399"/>
        <v>0</v>
      </c>
      <c r="S515" s="156">
        <f t="shared" si="400"/>
        <v>0</v>
      </c>
      <c r="U515" s="157">
        <f t="shared" si="406"/>
        <v>0</v>
      </c>
      <c r="W515" s="152"/>
      <c r="X515" s="152"/>
      <c r="Y515" s="152"/>
      <c r="Z515" s="152"/>
      <c r="AA515" s="152"/>
      <c r="AB515" s="152"/>
      <c r="AC515" s="347"/>
      <c r="AD515" s="152"/>
      <c r="AE515" s="152"/>
      <c r="AF515" s="152"/>
      <c r="AG515" s="152"/>
      <c r="AH515" s="152"/>
      <c r="AI515" s="152"/>
      <c r="AJ515" s="347"/>
      <c r="AK515" s="152"/>
      <c r="AL515" s="152"/>
      <c r="AM515" s="295"/>
      <c r="AN515" s="228"/>
      <c r="AO515" s="228"/>
      <c r="AP515" s="228"/>
      <c r="AQ515" s="228"/>
      <c r="AR515" s="228"/>
      <c r="AS515" s="348"/>
      <c r="AT515" s="264">
        <f t="shared" si="363"/>
        <v>0</v>
      </c>
      <c r="AU515" s="259"/>
      <c r="AV515" s="265">
        <f t="shared" si="403"/>
        <v>0</v>
      </c>
      <c r="AX515" s="265">
        <f t="shared" si="407"/>
        <v>0</v>
      </c>
      <c r="AZ515" s="492">
        <f t="shared" si="404"/>
        <v>0</v>
      </c>
      <c r="BB515" s="492">
        <f t="shared" si="405"/>
        <v>0</v>
      </c>
      <c r="BD515" s="265">
        <f t="shared" si="408"/>
        <v>0</v>
      </c>
      <c r="BE515" s="105"/>
      <c r="BF515" s="105"/>
      <c r="BG515" s="105"/>
      <c r="BH515" s="105"/>
      <c r="BI515" s="105"/>
      <c r="BJ515" s="105"/>
    </row>
    <row r="516" spans="2:62" ht="20.100000000000001" hidden="1" customHeight="1" outlineLevel="1">
      <c r="B516" s="100"/>
      <c r="C516" s="908"/>
      <c r="D516" s="909"/>
      <c r="E516" s="909"/>
      <c r="F516" s="910"/>
      <c r="G516" s="890"/>
      <c r="H516" s="891"/>
      <c r="I516" s="152"/>
      <c r="J516" s="152"/>
      <c r="K516" s="152"/>
      <c r="L516" s="152"/>
      <c r="M516" s="152"/>
      <c r="N516" s="152"/>
      <c r="O516" s="152"/>
      <c r="P516" s="153"/>
      <c r="Q516" s="153"/>
      <c r="R516" s="156">
        <f t="shared" si="399"/>
        <v>0</v>
      </c>
      <c r="S516" s="156">
        <f t="shared" si="400"/>
        <v>0</v>
      </c>
      <c r="U516" s="157">
        <f t="shared" si="406"/>
        <v>0</v>
      </c>
      <c r="W516" s="152"/>
      <c r="X516" s="152"/>
      <c r="Y516" s="152"/>
      <c r="Z516" s="152"/>
      <c r="AA516" s="152"/>
      <c r="AB516" s="152"/>
      <c r="AC516" s="347"/>
      <c r="AD516" s="152"/>
      <c r="AE516" s="152"/>
      <c r="AF516" s="152"/>
      <c r="AG516" s="152"/>
      <c r="AH516" s="152"/>
      <c r="AI516" s="152"/>
      <c r="AJ516" s="347"/>
      <c r="AK516" s="152"/>
      <c r="AL516" s="152"/>
      <c r="AM516" s="295"/>
      <c r="AN516" s="228"/>
      <c r="AO516" s="228"/>
      <c r="AP516" s="228"/>
      <c r="AQ516" s="228"/>
      <c r="AR516" s="228"/>
      <c r="AS516" s="348"/>
      <c r="AT516" s="264">
        <f t="shared" si="363"/>
        <v>0</v>
      </c>
      <c r="AU516" s="259"/>
      <c r="AV516" s="265">
        <f t="shared" si="403"/>
        <v>0</v>
      </c>
      <c r="AX516" s="265">
        <f t="shared" si="407"/>
        <v>0</v>
      </c>
      <c r="AZ516" s="492">
        <f t="shared" si="404"/>
        <v>0</v>
      </c>
      <c r="BB516" s="492">
        <f t="shared" si="405"/>
        <v>0</v>
      </c>
      <c r="BD516" s="265">
        <f t="shared" si="408"/>
        <v>0</v>
      </c>
      <c r="BE516" s="105"/>
      <c r="BF516" s="105"/>
      <c r="BG516" s="105"/>
      <c r="BH516" s="105"/>
      <c r="BI516" s="105"/>
      <c r="BJ516" s="105"/>
    </row>
    <row r="517" spans="2:62" ht="20.100000000000001" hidden="1" customHeight="1" outlineLevel="1">
      <c r="B517" s="100"/>
      <c r="C517" s="908"/>
      <c r="D517" s="909"/>
      <c r="E517" s="909"/>
      <c r="F517" s="910"/>
      <c r="G517" s="890"/>
      <c r="H517" s="891"/>
      <c r="I517" s="152"/>
      <c r="J517" s="152"/>
      <c r="K517" s="152"/>
      <c r="L517" s="152"/>
      <c r="M517" s="152"/>
      <c r="N517" s="152"/>
      <c r="O517" s="152"/>
      <c r="P517" s="153"/>
      <c r="Q517" s="153"/>
      <c r="R517" s="156">
        <f t="shared" si="399"/>
        <v>0</v>
      </c>
      <c r="S517" s="156">
        <f t="shared" si="400"/>
        <v>0</v>
      </c>
      <c r="U517" s="157">
        <f t="shared" si="406"/>
        <v>0</v>
      </c>
      <c r="W517" s="152"/>
      <c r="X517" s="152"/>
      <c r="Y517" s="152"/>
      <c r="Z517" s="152"/>
      <c r="AA517" s="152"/>
      <c r="AB517" s="152"/>
      <c r="AC517" s="347"/>
      <c r="AD517" s="152"/>
      <c r="AE517" s="152"/>
      <c r="AF517" s="152"/>
      <c r="AG517" s="152"/>
      <c r="AH517" s="152"/>
      <c r="AI517" s="152"/>
      <c r="AJ517" s="347"/>
      <c r="AK517" s="152"/>
      <c r="AL517" s="152"/>
      <c r="AM517" s="295"/>
      <c r="AN517" s="228"/>
      <c r="AO517" s="228"/>
      <c r="AP517" s="228"/>
      <c r="AQ517" s="228"/>
      <c r="AR517" s="228"/>
      <c r="AS517" s="348"/>
      <c r="AT517" s="264">
        <f t="shared" si="363"/>
        <v>0</v>
      </c>
      <c r="AU517" s="259"/>
      <c r="AV517" s="265">
        <f t="shared" si="403"/>
        <v>0</v>
      </c>
      <c r="AX517" s="265">
        <f t="shared" si="407"/>
        <v>0</v>
      </c>
      <c r="AZ517" s="492">
        <f t="shared" si="404"/>
        <v>0</v>
      </c>
      <c r="BB517" s="492">
        <f t="shared" si="405"/>
        <v>0</v>
      </c>
      <c r="BD517" s="265">
        <f t="shared" si="408"/>
        <v>0</v>
      </c>
      <c r="BE517" s="105"/>
      <c r="BF517" s="105"/>
      <c r="BG517" s="105"/>
      <c r="BH517" s="105"/>
      <c r="BI517" s="105"/>
      <c r="BJ517" s="105"/>
    </row>
    <row r="518" spans="2:62" ht="20.100000000000001" hidden="1" customHeight="1" outlineLevel="1">
      <c r="B518" s="100"/>
      <c r="C518" s="908"/>
      <c r="D518" s="909"/>
      <c r="E518" s="909"/>
      <c r="F518" s="910"/>
      <c r="G518" s="890"/>
      <c r="H518" s="891"/>
      <c r="I518" s="152"/>
      <c r="J518" s="152"/>
      <c r="K518" s="152"/>
      <c r="L518" s="152"/>
      <c r="M518" s="152"/>
      <c r="N518" s="152"/>
      <c r="O518" s="152"/>
      <c r="P518" s="153"/>
      <c r="Q518" s="153"/>
      <c r="R518" s="156">
        <f t="shared" si="399"/>
        <v>0</v>
      </c>
      <c r="S518" s="156">
        <f t="shared" si="400"/>
        <v>0</v>
      </c>
      <c r="U518" s="157">
        <f t="shared" si="406"/>
        <v>0</v>
      </c>
      <c r="W518" s="152"/>
      <c r="X518" s="152"/>
      <c r="Y518" s="152"/>
      <c r="Z518" s="152"/>
      <c r="AA518" s="152"/>
      <c r="AB518" s="152"/>
      <c r="AC518" s="347"/>
      <c r="AD518" s="152"/>
      <c r="AE518" s="152"/>
      <c r="AF518" s="152"/>
      <c r="AG518" s="152"/>
      <c r="AH518" s="152"/>
      <c r="AI518" s="152"/>
      <c r="AJ518" s="347"/>
      <c r="AK518" s="152"/>
      <c r="AL518" s="152"/>
      <c r="AM518" s="295"/>
      <c r="AN518" s="228"/>
      <c r="AO518" s="228"/>
      <c r="AP518" s="228"/>
      <c r="AQ518" s="228"/>
      <c r="AR518" s="228"/>
      <c r="AS518" s="348"/>
      <c r="AT518" s="264">
        <f t="shared" ref="AT518:AT520" si="409">((W518+AD518)*$W$7+(X518+AE518)*$X$7+(Y518+Z518+AF518+AG518)*$Z$7+(AA518+AH518)*$AA$7+(AB518+AI518)*$AB$7)*Zuschläge_IBN</f>
        <v>0</v>
      </c>
      <c r="AU518" s="259"/>
      <c r="AV518" s="265">
        <f t="shared" si="403"/>
        <v>0</v>
      </c>
      <c r="AX518" s="265">
        <f t="shared" si="407"/>
        <v>0</v>
      </c>
      <c r="AZ518" s="492">
        <f t="shared" si="404"/>
        <v>0</v>
      </c>
      <c r="BB518" s="492">
        <f t="shared" si="405"/>
        <v>0</v>
      </c>
      <c r="BD518" s="265">
        <f t="shared" si="408"/>
        <v>0</v>
      </c>
      <c r="BE518" s="105"/>
      <c r="BF518" s="105"/>
      <c r="BG518" s="105"/>
      <c r="BH518" s="105"/>
      <c r="BI518" s="105"/>
      <c r="BJ518" s="105"/>
    </row>
    <row r="519" spans="2:62" ht="20.100000000000001" hidden="1" customHeight="1" outlineLevel="1">
      <c r="B519" s="100"/>
      <c r="C519" s="908"/>
      <c r="D519" s="909"/>
      <c r="E519" s="909"/>
      <c r="F519" s="910"/>
      <c r="G519" s="890"/>
      <c r="H519" s="891"/>
      <c r="I519" s="152"/>
      <c r="J519" s="152"/>
      <c r="K519" s="152"/>
      <c r="L519" s="152"/>
      <c r="M519" s="152"/>
      <c r="N519" s="152"/>
      <c r="O519" s="152"/>
      <c r="P519" s="153"/>
      <c r="Q519" s="153"/>
      <c r="R519" s="156">
        <f t="shared" si="399"/>
        <v>0</v>
      </c>
      <c r="S519" s="156">
        <f t="shared" si="400"/>
        <v>0</v>
      </c>
      <c r="U519" s="157">
        <f t="shared" si="406"/>
        <v>0</v>
      </c>
      <c r="W519" s="152"/>
      <c r="X519" s="152"/>
      <c r="Y519" s="152"/>
      <c r="Z519" s="152"/>
      <c r="AA519" s="152"/>
      <c r="AB519" s="152"/>
      <c r="AC519" s="347"/>
      <c r="AD519" s="152"/>
      <c r="AE519" s="152"/>
      <c r="AF519" s="152"/>
      <c r="AG519" s="152"/>
      <c r="AH519" s="152"/>
      <c r="AI519" s="152"/>
      <c r="AJ519" s="347"/>
      <c r="AK519" s="152"/>
      <c r="AL519" s="152"/>
      <c r="AM519" s="295"/>
      <c r="AN519" s="228"/>
      <c r="AO519" s="228"/>
      <c r="AP519" s="228"/>
      <c r="AQ519" s="228"/>
      <c r="AR519" s="228"/>
      <c r="AS519" s="348"/>
      <c r="AT519" s="264">
        <f t="shared" si="409"/>
        <v>0</v>
      </c>
      <c r="AU519" s="259"/>
      <c r="AV519" s="265">
        <f t="shared" si="403"/>
        <v>0</v>
      </c>
      <c r="AX519" s="265">
        <f t="shared" si="407"/>
        <v>0</v>
      </c>
      <c r="AZ519" s="492">
        <f t="shared" si="404"/>
        <v>0</v>
      </c>
      <c r="BB519" s="492">
        <f t="shared" si="405"/>
        <v>0</v>
      </c>
      <c r="BD519" s="265">
        <f t="shared" si="408"/>
        <v>0</v>
      </c>
      <c r="BE519" s="105"/>
      <c r="BF519" s="105"/>
      <c r="BG519" s="105"/>
      <c r="BH519" s="105"/>
      <c r="BI519" s="105"/>
      <c r="BJ519" s="105"/>
    </row>
    <row r="520" spans="2:62" ht="20.100000000000001" hidden="1" customHeight="1" outlineLevel="1">
      <c r="B520" s="100"/>
      <c r="C520" s="908"/>
      <c r="D520" s="909"/>
      <c r="E520" s="909"/>
      <c r="F520" s="910"/>
      <c r="G520" s="890"/>
      <c r="H520" s="891"/>
      <c r="I520" s="152"/>
      <c r="J520" s="152"/>
      <c r="K520" s="152"/>
      <c r="L520" s="152"/>
      <c r="M520" s="152"/>
      <c r="N520" s="152"/>
      <c r="O520" s="152"/>
      <c r="P520" s="153"/>
      <c r="Q520" s="153"/>
      <c r="R520" s="156">
        <f t="shared" si="399"/>
        <v>0</v>
      </c>
      <c r="S520" s="156">
        <f t="shared" si="400"/>
        <v>0</v>
      </c>
      <c r="U520" s="157">
        <f t="shared" si="406"/>
        <v>0</v>
      </c>
      <c r="W520" s="152"/>
      <c r="X520" s="152"/>
      <c r="Y520" s="152"/>
      <c r="Z520" s="152"/>
      <c r="AA520" s="152"/>
      <c r="AB520" s="152"/>
      <c r="AC520" s="347"/>
      <c r="AD520" s="152"/>
      <c r="AE520" s="152"/>
      <c r="AF520" s="152"/>
      <c r="AG520" s="152"/>
      <c r="AH520" s="152"/>
      <c r="AI520" s="152"/>
      <c r="AJ520" s="347"/>
      <c r="AK520" s="152"/>
      <c r="AL520" s="152"/>
      <c r="AM520" s="295"/>
      <c r="AN520" s="228"/>
      <c r="AO520" s="228"/>
      <c r="AP520" s="228"/>
      <c r="AQ520" s="228"/>
      <c r="AR520" s="228"/>
      <c r="AS520" s="348"/>
      <c r="AT520" s="264">
        <f t="shared" si="409"/>
        <v>0</v>
      </c>
      <c r="AU520" s="259"/>
      <c r="AV520" s="265">
        <f t="shared" si="403"/>
        <v>0</v>
      </c>
      <c r="AX520" s="265">
        <f t="shared" si="407"/>
        <v>0</v>
      </c>
      <c r="AZ520" s="492">
        <f t="shared" si="404"/>
        <v>0</v>
      </c>
      <c r="BB520" s="492">
        <f t="shared" si="405"/>
        <v>0</v>
      </c>
      <c r="BD520" s="265">
        <f t="shared" si="408"/>
        <v>0</v>
      </c>
      <c r="BE520" s="105"/>
      <c r="BF520" s="105"/>
      <c r="BG520" s="105"/>
      <c r="BH520" s="105"/>
      <c r="BI520" s="105"/>
      <c r="BJ520" s="105"/>
    </row>
    <row r="521" spans="2:62" ht="9.9499999999999993" hidden="1" customHeight="1" outlineLevel="1">
      <c r="B521" s="101"/>
      <c r="C521" s="208"/>
      <c r="D521" s="208"/>
      <c r="E521" s="208"/>
      <c r="F521" s="208"/>
      <c r="G521" s="237"/>
      <c r="H521" s="207"/>
      <c r="I521" s="257"/>
      <c r="J521" s="257"/>
      <c r="K521" s="257"/>
      <c r="L521" s="257"/>
      <c r="M521" s="257"/>
      <c r="N521" s="257"/>
      <c r="O521" s="257"/>
      <c r="P521" s="256"/>
      <c r="Q521" s="102"/>
      <c r="R521" s="102"/>
      <c r="S521" s="102"/>
      <c r="U521" s="98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Z521" s="493"/>
      <c r="BE521" s="105"/>
      <c r="BF521" s="105"/>
      <c r="BG521" s="105"/>
      <c r="BH521" s="105"/>
      <c r="BI521" s="105"/>
      <c r="BJ521" s="105"/>
    </row>
    <row r="522" spans="2:62" ht="3" customHeight="1" collapsed="1" thickBot="1">
      <c r="B522" s="133"/>
      <c r="C522" s="931"/>
      <c r="D522" s="932"/>
      <c r="E522" s="933"/>
      <c r="F522" s="934"/>
      <c r="G522" s="236"/>
      <c r="H522" s="128"/>
      <c r="I522" s="129"/>
      <c r="J522" s="129"/>
      <c r="K522" s="129"/>
      <c r="L522" s="129"/>
      <c r="M522" s="129"/>
      <c r="N522" s="129"/>
      <c r="O522" s="129"/>
      <c r="P522" s="129"/>
      <c r="Q522" s="130"/>
      <c r="R522" s="131"/>
      <c r="S522" s="131"/>
      <c r="U522" s="132"/>
      <c r="W522" s="278"/>
      <c r="X522" s="936"/>
      <c r="Y522" s="932"/>
      <c r="Z522" s="934"/>
      <c r="AA522" s="279"/>
      <c r="AB522" s="128"/>
      <c r="AC522" s="282"/>
      <c r="AD522" s="280"/>
      <c r="AE522" s="280"/>
      <c r="AF522" s="280"/>
      <c r="AG522" s="280"/>
      <c r="AH522" s="280"/>
      <c r="AI522" s="280"/>
      <c r="AJ522" s="283"/>
      <c r="AK522" s="281"/>
      <c r="AL522" s="281"/>
      <c r="AM522" s="280"/>
      <c r="AN522" s="280"/>
      <c r="AO522" s="280"/>
      <c r="AP522" s="280"/>
      <c r="AQ522" s="280"/>
      <c r="AR522" s="280"/>
      <c r="AS522" s="283"/>
      <c r="AT522" s="281"/>
      <c r="AU522" s="284"/>
      <c r="AV522" s="494"/>
      <c r="AX522" s="494"/>
      <c r="AZ522" s="495"/>
      <c r="BB522" s="494"/>
      <c r="BD522" s="494"/>
      <c r="BE522" s="105"/>
      <c r="BF522" s="105"/>
      <c r="BG522" s="105"/>
      <c r="BH522" s="105"/>
      <c r="BI522" s="105"/>
      <c r="BJ522" s="105"/>
    </row>
    <row r="523" spans="2:62" s="105" customFormat="1" ht="13.5" customHeight="1">
      <c r="F523" s="351"/>
      <c r="G523" s="351"/>
      <c r="H523" s="496"/>
      <c r="I523" s="117"/>
      <c r="J523" s="117"/>
      <c r="K523" s="117"/>
      <c r="L523" s="117"/>
      <c r="M523" s="117"/>
      <c r="N523" s="117"/>
      <c r="O523" s="117"/>
      <c r="P523" s="117"/>
      <c r="S523" s="117"/>
      <c r="U523" s="352"/>
      <c r="AZ523" s="352"/>
    </row>
    <row r="524" spans="2:62" s="105" customFormat="1"/>
    <row r="525" spans="2:62" s="105" customFormat="1"/>
    <row r="526" spans="2:62" s="105" customFormat="1"/>
    <row r="527" spans="2:62" s="105" customFormat="1"/>
    <row r="528" spans="2:62" s="105" customFormat="1"/>
    <row r="529" s="105" customFormat="1"/>
    <row r="530" s="105" customFormat="1"/>
    <row r="531" s="105" customFormat="1"/>
    <row r="532" s="105" customFormat="1"/>
    <row r="533" s="105" customFormat="1"/>
    <row r="534" s="105" customFormat="1"/>
    <row r="535" s="105" customFormat="1"/>
    <row r="536" s="105" customFormat="1"/>
    <row r="537" s="105" customFormat="1"/>
    <row r="538" s="105" customFormat="1"/>
    <row r="539" s="105" customFormat="1"/>
    <row r="540" s="105" customFormat="1"/>
    <row r="541" s="105" customFormat="1"/>
    <row r="542" s="105" customFormat="1"/>
    <row r="543" s="105" customFormat="1"/>
    <row r="544" s="105" customFormat="1"/>
    <row r="545" s="105" customFormat="1"/>
    <row r="546" s="105" customFormat="1"/>
    <row r="547" s="105" customFormat="1"/>
    <row r="548" s="105" customFormat="1"/>
    <row r="549" s="105" customFormat="1"/>
    <row r="550" s="105" customFormat="1"/>
    <row r="551" s="105" customFormat="1"/>
    <row r="552" s="105" customFormat="1"/>
    <row r="553" s="105" customFormat="1"/>
    <row r="554" s="105" customFormat="1"/>
    <row r="555" s="105" customFormat="1"/>
    <row r="556" s="105" customFormat="1"/>
    <row r="557" s="105" customFormat="1"/>
    <row r="558" s="105" customFormat="1"/>
    <row r="559" s="105" customFormat="1"/>
    <row r="560" s="105" customFormat="1"/>
    <row r="561" s="105" customFormat="1"/>
    <row r="562" s="105" customFormat="1"/>
    <row r="563" s="105" customFormat="1"/>
    <row r="564" s="105" customFormat="1"/>
    <row r="565" s="105" customFormat="1"/>
    <row r="566" s="105" customFormat="1"/>
    <row r="567" s="105" customFormat="1"/>
    <row r="568" s="105" customFormat="1"/>
    <row r="569" s="105" customFormat="1"/>
    <row r="570" s="105" customFormat="1"/>
    <row r="571" s="105" customFormat="1"/>
    <row r="572" s="105" customFormat="1"/>
    <row r="573" s="105" customFormat="1"/>
    <row r="574" s="105" customFormat="1"/>
    <row r="575" s="105" customFormat="1"/>
    <row r="576" s="105" customFormat="1"/>
    <row r="577" s="105" customFormat="1"/>
    <row r="578" s="105" customFormat="1"/>
    <row r="579" s="105" customFormat="1"/>
    <row r="580" s="105" customFormat="1"/>
    <row r="581" s="105" customFormat="1"/>
    <row r="582" s="105" customFormat="1"/>
    <row r="583" s="105" customFormat="1"/>
    <row r="584" s="105" customFormat="1"/>
    <row r="585" s="105" customFormat="1"/>
    <row r="586" s="105" customFormat="1"/>
    <row r="587" s="105" customFormat="1"/>
    <row r="588" s="105" customFormat="1"/>
    <row r="589" s="105" customFormat="1"/>
    <row r="590" s="105" customFormat="1"/>
    <row r="591" s="105" customFormat="1"/>
    <row r="592" s="105" customFormat="1"/>
    <row r="593" s="105" customFormat="1"/>
    <row r="594" s="105" customFormat="1"/>
    <row r="595" s="105" customFormat="1"/>
    <row r="596" s="105" customFormat="1"/>
    <row r="597" s="105" customFormat="1"/>
    <row r="598" s="105" customFormat="1"/>
    <row r="599" s="105" customFormat="1"/>
    <row r="600" s="105" customFormat="1"/>
    <row r="601" s="105" customFormat="1"/>
    <row r="602" s="105" customFormat="1"/>
    <row r="603" s="105" customFormat="1"/>
    <row r="604" s="105" customFormat="1"/>
    <row r="605" s="105" customFormat="1"/>
    <row r="606" s="105" customFormat="1"/>
    <row r="607" s="105" customFormat="1"/>
    <row r="608" s="105" customFormat="1"/>
    <row r="609" s="105" customFormat="1"/>
    <row r="610" s="105" customFormat="1"/>
    <row r="611" s="105" customFormat="1"/>
    <row r="612" s="105" customFormat="1"/>
    <row r="613" s="105" customFormat="1"/>
    <row r="614" s="105" customFormat="1"/>
    <row r="615" s="105" customFormat="1"/>
    <row r="616" s="105" customFormat="1"/>
    <row r="617" s="105" customFormat="1"/>
    <row r="618" s="105" customFormat="1"/>
    <row r="619" s="105" customFormat="1"/>
    <row r="620" s="105" customFormat="1"/>
    <row r="621" s="105" customFormat="1"/>
    <row r="622" s="105" customFormat="1"/>
    <row r="623" s="105" customFormat="1"/>
    <row r="624" s="105" customFormat="1"/>
    <row r="625" s="105" customFormat="1"/>
    <row r="626" s="105" customFormat="1"/>
    <row r="627" s="105" customFormat="1"/>
    <row r="628" s="105" customFormat="1"/>
    <row r="629" s="105" customFormat="1"/>
    <row r="630" s="105" customFormat="1"/>
    <row r="631" s="105" customFormat="1"/>
    <row r="632" s="105" customFormat="1"/>
    <row r="633" s="105" customFormat="1"/>
    <row r="634" s="105" customFormat="1"/>
    <row r="635" s="105" customFormat="1"/>
    <row r="636" s="105" customFormat="1"/>
    <row r="637" s="105" customFormat="1"/>
    <row r="638" s="105" customFormat="1"/>
    <row r="639" s="105" customFormat="1"/>
    <row r="640" s="105" customFormat="1"/>
    <row r="641" s="105" customFormat="1"/>
    <row r="642" s="105" customFormat="1"/>
    <row r="643" s="105" customFormat="1"/>
    <row r="644" s="105" customFormat="1"/>
    <row r="645" s="105" customFormat="1"/>
    <row r="646" s="105" customFormat="1"/>
    <row r="647" s="105" customFormat="1"/>
    <row r="648" s="105" customFormat="1"/>
    <row r="649" s="105" customFormat="1"/>
    <row r="650" s="105" customFormat="1"/>
    <row r="651" s="105" customFormat="1"/>
    <row r="652" s="105" customFormat="1"/>
    <row r="653" s="105" customFormat="1"/>
    <row r="654" s="105" customFormat="1"/>
    <row r="655" s="105" customFormat="1"/>
    <row r="656" s="105" customFormat="1"/>
    <row r="657" s="105" customFormat="1"/>
    <row r="658" s="105" customFormat="1"/>
    <row r="659" s="105" customFormat="1"/>
    <row r="660" s="105" customFormat="1"/>
    <row r="661" s="105" customFormat="1"/>
    <row r="662" s="105" customFormat="1"/>
    <row r="663" s="105" customFormat="1"/>
    <row r="664" s="105" customFormat="1"/>
    <row r="665" s="105" customFormat="1"/>
    <row r="666" s="105" customFormat="1"/>
    <row r="667" s="105" customFormat="1"/>
    <row r="668" s="105" customFormat="1"/>
    <row r="669" s="105" customFormat="1"/>
    <row r="670" s="105" customFormat="1"/>
    <row r="671" s="105" customFormat="1"/>
    <row r="672" s="105" customFormat="1"/>
    <row r="673" s="105" customFormat="1"/>
    <row r="674" s="105" customFormat="1"/>
    <row r="675" s="105" customFormat="1"/>
    <row r="676" s="105" customFormat="1"/>
    <row r="677" s="105" customFormat="1"/>
    <row r="678" s="105" customFormat="1"/>
    <row r="679" s="105" customFormat="1"/>
    <row r="680" s="105" customFormat="1"/>
    <row r="681" s="105" customFormat="1"/>
    <row r="682" s="105" customFormat="1"/>
    <row r="683" s="105" customFormat="1"/>
    <row r="684" s="105" customFormat="1"/>
    <row r="685" s="105" customFormat="1"/>
    <row r="686" s="105" customFormat="1"/>
    <row r="687" s="105" customFormat="1"/>
    <row r="688" s="105" customFormat="1"/>
    <row r="689" s="105" customFormat="1"/>
    <row r="690" s="105" customFormat="1"/>
    <row r="691" s="105" customFormat="1"/>
    <row r="692" s="105" customFormat="1"/>
    <row r="693" s="105" customFormat="1"/>
    <row r="694" s="105" customFormat="1"/>
    <row r="695" s="105" customFormat="1"/>
    <row r="696" s="105" customFormat="1"/>
    <row r="697" s="105" customFormat="1"/>
    <row r="698" s="105" customFormat="1"/>
    <row r="699" s="105" customFormat="1"/>
    <row r="700" s="105" customFormat="1"/>
    <row r="701" s="105" customFormat="1"/>
    <row r="702" s="105" customFormat="1"/>
    <row r="703" s="105" customFormat="1"/>
    <row r="704" s="105" customFormat="1"/>
    <row r="705" s="105" customFormat="1"/>
    <row r="706" s="105" customFormat="1"/>
    <row r="707" s="105" customFormat="1"/>
    <row r="708" s="105" customFormat="1"/>
    <row r="709" s="105" customFormat="1"/>
    <row r="710" s="105" customFormat="1"/>
    <row r="711" s="105" customFormat="1"/>
    <row r="712" s="105" customFormat="1"/>
    <row r="713" s="105" customFormat="1"/>
    <row r="714" s="105" customFormat="1"/>
    <row r="715" s="105" customFormat="1"/>
    <row r="716" s="105" customFormat="1"/>
    <row r="717" s="105" customFormat="1"/>
    <row r="718" s="105" customFormat="1"/>
    <row r="719" s="105" customFormat="1"/>
    <row r="720" s="105" customFormat="1"/>
    <row r="721" s="105" customFormat="1"/>
    <row r="722" s="105" customFormat="1"/>
    <row r="723" s="105" customFormat="1"/>
    <row r="724" s="105" customFormat="1"/>
    <row r="725" s="105" customFormat="1"/>
    <row r="726" s="105" customFormat="1"/>
    <row r="727" s="105" customFormat="1"/>
    <row r="728" s="105" customFormat="1"/>
    <row r="729" s="105" customFormat="1"/>
    <row r="730" s="105" customFormat="1"/>
    <row r="731" s="105" customFormat="1"/>
    <row r="732" s="105" customFormat="1"/>
    <row r="733" s="105" customFormat="1"/>
    <row r="734" s="105" customFormat="1"/>
    <row r="735" s="105" customFormat="1"/>
    <row r="736" s="105" customFormat="1"/>
    <row r="737" s="105" customFormat="1"/>
    <row r="738" s="105" customFormat="1"/>
    <row r="739" s="105" customFormat="1"/>
    <row r="740" s="105" customFormat="1"/>
    <row r="741" s="105" customFormat="1"/>
    <row r="742" s="105" customFormat="1"/>
    <row r="743" s="105" customFormat="1"/>
    <row r="744" s="105" customFormat="1"/>
    <row r="745" s="105" customFormat="1"/>
    <row r="746" s="105" customFormat="1"/>
    <row r="747" s="105" customFormat="1"/>
    <row r="748" s="105" customFormat="1"/>
    <row r="749" s="105" customFormat="1"/>
    <row r="750" s="105" customFormat="1"/>
    <row r="751" s="105" customFormat="1"/>
    <row r="752" s="105" customFormat="1"/>
    <row r="753" s="105" customFormat="1"/>
    <row r="754" s="105" customFormat="1"/>
    <row r="755" s="105" customFormat="1"/>
    <row r="756" s="105" customFormat="1"/>
    <row r="757" s="105" customFormat="1"/>
    <row r="758" s="105" customFormat="1"/>
    <row r="759" s="105" customFormat="1"/>
    <row r="760" s="105" customFormat="1"/>
    <row r="761" s="105" customFormat="1"/>
    <row r="762" s="105" customFormat="1"/>
    <row r="763" s="105" customFormat="1"/>
    <row r="764" s="105" customFormat="1"/>
    <row r="765" s="105" customFormat="1"/>
    <row r="766" s="105" customFormat="1"/>
    <row r="767" s="105" customFormat="1"/>
    <row r="768" s="105" customFormat="1"/>
    <row r="769" s="105" customFormat="1"/>
    <row r="770" s="105" customFormat="1"/>
    <row r="771" s="105" customFormat="1"/>
    <row r="772" s="105" customFormat="1"/>
    <row r="773" s="105" customFormat="1"/>
    <row r="774" s="105" customFormat="1"/>
    <row r="775" s="105" customFormat="1"/>
    <row r="776" s="105" customFormat="1"/>
    <row r="777" s="105" customFormat="1"/>
    <row r="778" s="105" customFormat="1"/>
    <row r="779" s="105" customFormat="1"/>
    <row r="780" s="105" customFormat="1"/>
    <row r="781" s="105" customFormat="1"/>
    <row r="782" s="105" customFormat="1"/>
    <row r="783" s="105" customFormat="1"/>
    <row r="784" s="105" customFormat="1"/>
    <row r="785" s="105" customFormat="1"/>
    <row r="786" s="105" customFormat="1"/>
    <row r="787" s="105" customFormat="1"/>
    <row r="788" s="105" customFormat="1"/>
    <row r="789" s="105" customFormat="1"/>
    <row r="790" s="105" customFormat="1"/>
    <row r="791" s="105" customFormat="1"/>
    <row r="792" s="105" customFormat="1"/>
    <row r="793" s="105" customFormat="1"/>
    <row r="794" s="105" customFormat="1"/>
    <row r="795" s="105" customFormat="1"/>
    <row r="796" s="105" customFormat="1"/>
    <row r="797" s="105" customFormat="1"/>
    <row r="798" s="105" customFormat="1"/>
    <row r="799" s="105" customFormat="1"/>
    <row r="800" s="105" customFormat="1"/>
    <row r="801" s="105" customFormat="1"/>
    <row r="802" s="105" customFormat="1"/>
    <row r="803" s="105" customFormat="1"/>
    <row r="804" s="105" customFormat="1"/>
    <row r="805" s="105" customFormat="1"/>
    <row r="806" s="105" customFormat="1"/>
    <row r="807" s="105" customFormat="1"/>
    <row r="808" s="105" customFormat="1"/>
    <row r="809" s="105" customFormat="1"/>
    <row r="810" s="105" customFormat="1"/>
    <row r="811" s="105" customFormat="1"/>
    <row r="812" s="105" customFormat="1"/>
    <row r="813" s="105" customFormat="1"/>
    <row r="814" s="105" customFormat="1"/>
    <row r="815" s="105" customFormat="1"/>
    <row r="816" s="105" customFormat="1"/>
    <row r="817" s="105" customFormat="1"/>
    <row r="818" s="105" customFormat="1"/>
    <row r="819" s="105" customFormat="1"/>
    <row r="820" s="105" customFormat="1"/>
    <row r="821" s="105" customFormat="1"/>
    <row r="822" s="105" customFormat="1"/>
    <row r="823" s="105" customFormat="1"/>
    <row r="824" s="105" customFormat="1"/>
    <row r="825" s="105" customFormat="1"/>
    <row r="826" s="105" customFormat="1"/>
    <row r="827" s="105" customFormat="1"/>
    <row r="828" s="105" customFormat="1"/>
    <row r="829" s="105" customFormat="1"/>
    <row r="830" s="105" customFormat="1"/>
    <row r="831" s="105" customFormat="1"/>
    <row r="832" s="105" customFormat="1"/>
    <row r="833" s="105" customFormat="1"/>
    <row r="834" s="105" customFormat="1"/>
    <row r="835" s="105" customFormat="1"/>
    <row r="836" s="105" customFormat="1"/>
    <row r="837" s="105" customFormat="1"/>
    <row r="838" s="105" customFormat="1"/>
    <row r="839" s="105" customFormat="1"/>
    <row r="840" s="105" customFormat="1"/>
    <row r="841" s="105" customFormat="1"/>
    <row r="842" s="105" customFormat="1"/>
    <row r="843" s="105" customFormat="1"/>
    <row r="844" s="105" customFormat="1"/>
    <row r="845" s="105" customFormat="1"/>
    <row r="846" s="105" customFormat="1"/>
    <row r="847" s="105" customFormat="1"/>
    <row r="848" s="105" customFormat="1"/>
    <row r="849" s="105" customFormat="1"/>
    <row r="850" s="105" customFormat="1"/>
    <row r="851" s="105" customFormat="1"/>
    <row r="852" s="105" customFormat="1"/>
    <row r="853" s="105" customFormat="1"/>
    <row r="854" s="105" customFormat="1"/>
    <row r="855" s="105" customFormat="1"/>
    <row r="856" s="105" customFormat="1"/>
    <row r="857" s="105" customFormat="1"/>
    <row r="858" s="105" customFormat="1"/>
    <row r="859" s="105" customFormat="1"/>
    <row r="860" s="105" customFormat="1"/>
    <row r="861" s="105" customFormat="1"/>
    <row r="862" s="105" customFormat="1"/>
    <row r="863" s="105" customFormat="1"/>
    <row r="864" s="105" customFormat="1"/>
    <row r="865" s="105" customFormat="1"/>
    <row r="866" s="105" customFormat="1"/>
    <row r="867" s="105" customFormat="1"/>
    <row r="868" s="105" customFormat="1"/>
    <row r="869" s="105" customFormat="1"/>
    <row r="870" s="105" customFormat="1"/>
    <row r="871" s="105" customFormat="1"/>
    <row r="872" s="105" customFormat="1"/>
    <row r="873" s="105" customFormat="1"/>
    <row r="874" s="105" customFormat="1"/>
    <row r="875" s="105" customFormat="1"/>
    <row r="876" s="105" customFormat="1"/>
    <row r="877" s="105" customFormat="1"/>
    <row r="878" s="105" customFormat="1"/>
    <row r="879" s="105" customFormat="1"/>
    <row r="880" s="105" customFormat="1"/>
    <row r="881" s="105" customFormat="1"/>
    <row r="882" s="105" customFormat="1"/>
    <row r="883" s="105" customFormat="1"/>
    <row r="884" s="105" customFormat="1"/>
    <row r="885" s="105" customFormat="1"/>
    <row r="886" s="105" customFormat="1"/>
    <row r="887" s="105" customFormat="1"/>
    <row r="888" s="105" customFormat="1"/>
    <row r="889" s="105" customFormat="1"/>
    <row r="890" s="105" customFormat="1"/>
    <row r="891" s="105" customFormat="1"/>
    <row r="892" s="105" customFormat="1"/>
    <row r="893" s="105" customFormat="1"/>
    <row r="894" s="105" customFormat="1"/>
    <row r="895" s="105" customFormat="1"/>
    <row r="896" s="105" customFormat="1"/>
    <row r="897" s="105" customFormat="1"/>
    <row r="898" s="105" customFormat="1"/>
    <row r="899" s="105" customFormat="1"/>
    <row r="900" s="105" customFormat="1"/>
    <row r="901" s="105" customFormat="1"/>
    <row r="902" s="105" customFormat="1"/>
    <row r="903" s="105" customFormat="1"/>
    <row r="904" s="105" customFormat="1"/>
    <row r="905" s="105" customFormat="1"/>
    <row r="906" s="105" customFormat="1"/>
    <row r="907" s="105" customFormat="1"/>
    <row r="908" s="105" customFormat="1"/>
    <row r="909" s="105" customFormat="1"/>
    <row r="910" s="105" customFormat="1"/>
    <row r="911" s="105" customFormat="1"/>
    <row r="912" s="105" customFormat="1"/>
    <row r="913" s="105" customFormat="1"/>
    <row r="914" s="105" customFormat="1"/>
    <row r="915" s="105" customFormat="1"/>
    <row r="916" s="105" customFormat="1"/>
    <row r="917" s="105" customFormat="1"/>
    <row r="918" s="105" customFormat="1"/>
    <row r="919" s="105" customFormat="1"/>
    <row r="920" s="105" customFormat="1"/>
    <row r="921" s="105" customFormat="1"/>
    <row r="922" s="105" customFormat="1"/>
    <row r="923" s="105" customFormat="1"/>
    <row r="924" s="105" customFormat="1"/>
    <row r="925" s="105" customFormat="1"/>
    <row r="926" s="105" customFormat="1"/>
    <row r="927" s="105" customFormat="1"/>
    <row r="928" s="105" customFormat="1"/>
    <row r="929" s="105" customFormat="1"/>
    <row r="930" s="105" customFormat="1"/>
    <row r="931" s="105" customFormat="1"/>
    <row r="932" s="105" customFormat="1"/>
    <row r="933" s="105" customFormat="1"/>
    <row r="934" s="105" customFormat="1"/>
    <row r="935" s="105" customFormat="1"/>
    <row r="936" s="105" customFormat="1"/>
    <row r="937" s="105" customFormat="1"/>
    <row r="938" s="105" customFormat="1"/>
    <row r="939" s="105" customFormat="1"/>
    <row r="940" s="105" customFormat="1"/>
    <row r="941" s="105" customFormat="1"/>
    <row r="942" s="105" customFormat="1"/>
    <row r="943" s="105" customFormat="1"/>
    <row r="944" s="105" customFormat="1"/>
    <row r="945" s="105" customFormat="1"/>
    <row r="946" s="105" customFormat="1"/>
    <row r="947" s="105" customFormat="1"/>
    <row r="948" s="105" customFormat="1"/>
    <row r="949" s="105" customFormat="1"/>
    <row r="950" s="105" customFormat="1"/>
    <row r="951" s="105" customFormat="1"/>
    <row r="952" s="105" customFormat="1"/>
    <row r="953" s="105" customFormat="1"/>
    <row r="954" s="105" customFormat="1"/>
    <row r="955" s="105" customFormat="1"/>
    <row r="956" s="105" customFormat="1"/>
    <row r="957" s="105" customFormat="1"/>
    <row r="958" s="105" customFormat="1"/>
    <row r="959" s="105" customFormat="1"/>
    <row r="960" s="105" customFormat="1"/>
    <row r="961" s="105" customFormat="1"/>
    <row r="962" s="105" customFormat="1"/>
    <row r="963" s="105" customFormat="1"/>
    <row r="964" s="105" customFormat="1"/>
    <row r="965" s="105" customFormat="1"/>
    <row r="966" s="105" customFormat="1"/>
    <row r="967" s="105" customFormat="1"/>
    <row r="968" s="105" customFormat="1"/>
    <row r="969" s="105" customFormat="1"/>
    <row r="970" s="105" customFormat="1"/>
    <row r="971" s="105" customFormat="1"/>
    <row r="972" s="105" customFormat="1"/>
    <row r="973" s="105" customFormat="1"/>
    <row r="974" s="105" customFormat="1"/>
    <row r="975" s="105" customFormat="1"/>
    <row r="976" s="105" customFormat="1"/>
    <row r="977" s="105" customFormat="1"/>
    <row r="978" s="105" customFormat="1"/>
    <row r="979" s="105" customFormat="1"/>
    <row r="980" s="105" customFormat="1"/>
    <row r="981" s="105" customFormat="1"/>
    <row r="982" s="105" customFormat="1"/>
    <row r="983" s="105" customFormat="1"/>
    <row r="984" s="105" customFormat="1"/>
    <row r="985" s="105" customFormat="1"/>
    <row r="986" s="105" customFormat="1"/>
    <row r="987" s="105" customFormat="1"/>
    <row r="988" s="105" customFormat="1"/>
    <row r="989" s="105" customFormat="1"/>
    <row r="990" s="105" customFormat="1"/>
    <row r="991" s="105" customFormat="1"/>
    <row r="992" s="105" customFormat="1"/>
    <row r="993" s="105" customFormat="1"/>
    <row r="994" s="105" customFormat="1"/>
    <row r="995" s="105" customFormat="1"/>
    <row r="996" s="105" customFormat="1"/>
    <row r="997" s="105" customFormat="1"/>
    <row r="998" s="105" customFormat="1"/>
    <row r="999" s="105" customFormat="1"/>
    <row r="1000" s="105" customFormat="1"/>
  </sheetData>
  <sheetProtection algorithmName="SHA-512" hashValue="OABnu1D5hBCDC03J3Hrk6TSEWP6uQoVS8nXzSxLI4NOjxXk4s1gYf0VB/xJmkdarFb7y3e4WLaPScuISO8rfig==" saltValue="FyrFd9jwiq7bz+52jGIbiw==" spinCount="100000" sheet="1" formatCells="0" formatColumns="0" formatRows="0"/>
  <mergeCells count="944">
    <mergeCell ref="C356:F356"/>
    <mergeCell ref="G356:H356"/>
    <mergeCell ref="C357:F357"/>
    <mergeCell ref="G357:H357"/>
    <mergeCell ref="C358:F358"/>
    <mergeCell ref="G358:H358"/>
    <mergeCell ref="C359:F359"/>
    <mergeCell ref="G359:H359"/>
    <mergeCell ref="C345:F345"/>
    <mergeCell ref="G345:H345"/>
    <mergeCell ref="C346:F346"/>
    <mergeCell ref="G346:H346"/>
    <mergeCell ref="C347:F347"/>
    <mergeCell ref="G347:H347"/>
    <mergeCell ref="C348:F348"/>
    <mergeCell ref="G348:H348"/>
    <mergeCell ref="C349:F349"/>
    <mergeCell ref="G349:H349"/>
    <mergeCell ref="C353:F353"/>
    <mergeCell ref="G353:H353"/>
    <mergeCell ref="C354:F354"/>
    <mergeCell ref="G354:H354"/>
    <mergeCell ref="C355:F355"/>
    <mergeCell ref="G355:H355"/>
    <mergeCell ref="C16:F16"/>
    <mergeCell ref="G16:H16"/>
    <mergeCell ref="C17:F17"/>
    <mergeCell ref="G17:H17"/>
    <mergeCell ref="C18:F18"/>
    <mergeCell ref="G18:H18"/>
    <mergeCell ref="C19:F19"/>
    <mergeCell ref="G19:H19"/>
    <mergeCell ref="C20:F20"/>
    <mergeCell ref="G20:H20"/>
    <mergeCell ref="P6:Q6"/>
    <mergeCell ref="C10:F10"/>
    <mergeCell ref="C12:F12"/>
    <mergeCell ref="C13:F13"/>
    <mergeCell ref="G13:H13"/>
    <mergeCell ref="C14:F14"/>
    <mergeCell ref="G14:H14"/>
    <mergeCell ref="C15:F15"/>
    <mergeCell ref="G15:H15"/>
    <mergeCell ref="C138:F138"/>
    <mergeCell ref="G138:H138"/>
    <mergeCell ref="C139:F139"/>
    <mergeCell ref="G139:H139"/>
    <mergeCell ref="C61:F61"/>
    <mergeCell ref="G61:H61"/>
    <mergeCell ref="C63:F63"/>
    <mergeCell ref="C64:F64"/>
    <mergeCell ref="G64:H64"/>
    <mergeCell ref="C67:F67"/>
    <mergeCell ref="G67:H67"/>
    <mergeCell ref="C68:F68"/>
    <mergeCell ref="G68:H68"/>
    <mergeCell ref="C69:F69"/>
    <mergeCell ref="G69:H69"/>
    <mergeCell ref="C70:F70"/>
    <mergeCell ref="G70:H70"/>
    <mergeCell ref="C71:F71"/>
    <mergeCell ref="G71:H71"/>
    <mergeCell ref="C72:F72"/>
    <mergeCell ref="G72:H72"/>
    <mergeCell ref="C73:F73"/>
    <mergeCell ref="G73:H73"/>
    <mergeCell ref="C74:F74"/>
    <mergeCell ref="C2:F2"/>
    <mergeCell ref="B3:D3"/>
    <mergeCell ref="AZ3:BD3"/>
    <mergeCell ref="B4:H4"/>
    <mergeCell ref="AZ4:BD4"/>
    <mergeCell ref="B5:C5"/>
    <mergeCell ref="I5:O5"/>
    <mergeCell ref="W5:AB5"/>
    <mergeCell ref="AD5:AI5"/>
    <mergeCell ref="AK5:AR5"/>
    <mergeCell ref="C21:F21"/>
    <mergeCell ref="G21:H21"/>
    <mergeCell ref="C22:F22"/>
    <mergeCell ref="G22:H22"/>
    <mergeCell ref="C23:F23"/>
    <mergeCell ref="G23:H23"/>
    <mergeCell ref="C24:F24"/>
    <mergeCell ref="G24:H24"/>
    <mergeCell ref="C25:F25"/>
    <mergeCell ref="G25:H25"/>
    <mergeCell ref="C26:F26"/>
    <mergeCell ref="G26:H26"/>
    <mergeCell ref="C27:F27"/>
    <mergeCell ref="G27:H27"/>
    <mergeCell ref="C29:F29"/>
    <mergeCell ref="C30:F30"/>
    <mergeCell ref="G30:H30"/>
    <mergeCell ref="C31:F31"/>
    <mergeCell ref="G31:H31"/>
    <mergeCell ref="C32:F32"/>
    <mergeCell ref="G32:H32"/>
    <mergeCell ref="C33:F33"/>
    <mergeCell ref="G33:H33"/>
    <mergeCell ref="C34:F34"/>
    <mergeCell ref="G34:H34"/>
    <mergeCell ref="C35:F35"/>
    <mergeCell ref="G35:H35"/>
    <mergeCell ref="C36:F36"/>
    <mergeCell ref="G36:H36"/>
    <mergeCell ref="C37:F37"/>
    <mergeCell ref="G37:H37"/>
    <mergeCell ref="C38:F38"/>
    <mergeCell ref="G38:H38"/>
    <mergeCell ref="C39:F39"/>
    <mergeCell ref="G39:H39"/>
    <mergeCell ref="C40:F40"/>
    <mergeCell ref="G40:H40"/>
    <mergeCell ref="C41:F41"/>
    <mergeCell ref="G41:H41"/>
    <mergeCell ref="C42:F42"/>
    <mergeCell ref="G42:H42"/>
    <mergeCell ref="C43:F43"/>
    <mergeCell ref="G43:H43"/>
    <mergeCell ref="C44:F44"/>
    <mergeCell ref="G44:H44"/>
    <mergeCell ref="C46:F46"/>
    <mergeCell ref="C47:F47"/>
    <mergeCell ref="G47:H47"/>
    <mergeCell ref="C48:F48"/>
    <mergeCell ref="G48:H48"/>
    <mergeCell ref="C49:F49"/>
    <mergeCell ref="G49:H49"/>
    <mergeCell ref="C50:F50"/>
    <mergeCell ref="G50:H50"/>
    <mergeCell ref="C51:F51"/>
    <mergeCell ref="G51:H51"/>
    <mergeCell ref="C52:F52"/>
    <mergeCell ref="G52:H52"/>
    <mergeCell ref="C53:F53"/>
    <mergeCell ref="G53:H53"/>
    <mergeCell ref="C54:F54"/>
    <mergeCell ref="G54:H54"/>
    <mergeCell ref="C55:F55"/>
    <mergeCell ref="G55:H55"/>
    <mergeCell ref="C56:F56"/>
    <mergeCell ref="G56:H56"/>
    <mergeCell ref="C57:F57"/>
    <mergeCell ref="G57:H57"/>
    <mergeCell ref="C58:F58"/>
    <mergeCell ref="G58:H58"/>
    <mergeCell ref="C59:F59"/>
    <mergeCell ref="G59:H59"/>
    <mergeCell ref="C60:F60"/>
    <mergeCell ref="G60:H60"/>
    <mergeCell ref="C65:F65"/>
    <mergeCell ref="G65:H65"/>
    <mergeCell ref="C66:F66"/>
    <mergeCell ref="G66:H66"/>
    <mergeCell ref="G74:H74"/>
    <mergeCell ref="C75:F75"/>
    <mergeCell ref="G75:H75"/>
    <mergeCell ref="C76:F76"/>
    <mergeCell ref="G76:H76"/>
    <mergeCell ref="C77:F77"/>
    <mergeCell ref="G77:H77"/>
    <mergeCell ref="C78:F78"/>
    <mergeCell ref="G78:H78"/>
    <mergeCell ref="C80:F80"/>
    <mergeCell ref="C81:F81"/>
    <mergeCell ref="G81:H81"/>
    <mergeCell ref="C82:F82"/>
    <mergeCell ref="G82:H82"/>
    <mergeCell ref="C83:F83"/>
    <mergeCell ref="G83:H83"/>
    <mergeCell ref="C84:F84"/>
    <mergeCell ref="G84:H84"/>
    <mergeCell ref="C85:F85"/>
    <mergeCell ref="G85:H85"/>
    <mergeCell ref="C86:F86"/>
    <mergeCell ref="G86:H86"/>
    <mergeCell ref="C87:F87"/>
    <mergeCell ref="G87:H87"/>
    <mergeCell ref="C88:F88"/>
    <mergeCell ref="G88:H88"/>
    <mergeCell ref="C89:F89"/>
    <mergeCell ref="G89:H89"/>
    <mergeCell ref="C90:F90"/>
    <mergeCell ref="G90:H90"/>
    <mergeCell ref="C91:F91"/>
    <mergeCell ref="G91:H91"/>
    <mergeCell ref="C92:F92"/>
    <mergeCell ref="G92:H92"/>
    <mergeCell ref="C93:F93"/>
    <mergeCell ref="G93:H93"/>
    <mergeCell ref="C94:F94"/>
    <mergeCell ref="G94:H94"/>
    <mergeCell ref="C95:F95"/>
    <mergeCell ref="G95:H95"/>
    <mergeCell ref="C97:F97"/>
    <mergeCell ref="C98:F98"/>
    <mergeCell ref="G98:H98"/>
    <mergeCell ref="C99:F99"/>
    <mergeCell ref="G99:H99"/>
    <mergeCell ref="C100:F100"/>
    <mergeCell ref="G100:H100"/>
    <mergeCell ref="C101:F101"/>
    <mergeCell ref="G101:H101"/>
    <mergeCell ref="C102:F102"/>
    <mergeCell ref="G102:H102"/>
    <mergeCell ref="C103:F103"/>
    <mergeCell ref="G103:H103"/>
    <mergeCell ref="C104:F104"/>
    <mergeCell ref="G104:H104"/>
    <mergeCell ref="C105:F105"/>
    <mergeCell ref="G105:H105"/>
    <mergeCell ref="C106:F106"/>
    <mergeCell ref="G106:H106"/>
    <mergeCell ref="C107:F107"/>
    <mergeCell ref="G107:H107"/>
    <mergeCell ref="C108:F108"/>
    <mergeCell ref="G108:H108"/>
    <mergeCell ref="C109:F109"/>
    <mergeCell ref="G109:H109"/>
    <mergeCell ref="C110:F110"/>
    <mergeCell ref="G110:H110"/>
    <mergeCell ref="C111:F111"/>
    <mergeCell ref="G111:H111"/>
    <mergeCell ref="C112:F112"/>
    <mergeCell ref="G112:H112"/>
    <mergeCell ref="C114:F114"/>
    <mergeCell ref="C115:F115"/>
    <mergeCell ref="G115:H115"/>
    <mergeCell ref="C116:F116"/>
    <mergeCell ref="G116:H116"/>
    <mergeCell ref="C117:F117"/>
    <mergeCell ref="G117:H117"/>
    <mergeCell ref="G118:H118"/>
    <mergeCell ref="C119:F119"/>
    <mergeCell ref="G119:H119"/>
    <mergeCell ref="C120:F120"/>
    <mergeCell ref="G120:H120"/>
    <mergeCell ref="C121:F121"/>
    <mergeCell ref="G121:H121"/>
    <mergeCell ref="C122:F122"/>
    <mergeCell ref="G122:H122"/>
    <mergeCell ref="C118:F118"/>
    <mergeCell ref="C123:F123"/>
    <mergeCell ref="G123:H123"/>
    <mergeCell ref="C124:F124"/>
    <mergeCell ref="G124:H124"/>
    <mergeCell ref="C125:F125"/>
    <mergeCell ref="G125:H125"/>
    <mergeCell ref="C126:F126"/>
    <mergeCell ref="G126:H126"/>
    <mergeCell ref="C127:F127"/>
    <mergeCell ref="G127:H127"/>
    <mergeCell ref="C128:F128"/>
    <mergeCell ref="G128:H128"/>
    <mergeCell ref="C129:F129"/>
    <mergeCell ref="G129:H129"/>
    <mergeCell ref="C131:F131"/>
    <mergeCell ref="C132:F132"/>
    <mergeCell ref="G132:H132"/>
    <mergeCell ref="C133:F133"/>
    <mergeCell ref="G133:H133"/>
    <mergeCell ref="C137:F137"/>
    <mergeCell ref="G137:H137"/>
    <mergeCell ref="C134:F134"/>
    <mergeCell ref="G134:H134"/>
    <mergeCell ref="C135:F135"/>
    <mergeCell ref="G135:H135"/>
    <mergeCell ref="C136:F136"/>
    <mergeCell ref="G136:H136"/>
    <mergeCell ref="C140:F140"/>
    <mergeCell ref="G140:H140"/>
    <mergeCell ref="C141:F141"/>
    <mergeCell ref="G141:H141"/>
    <mergeCell ref="C142:F142"/>
    <mergeCell ref="G142:H142"/>
    <mergeCell ref="C143:F143"/>
    <mergeCell ref="G143:H143"/>
    <mergeCell ref="C144:F144"/>
    <mergeCell ref="G144:H144"/>
    <mergeCell ref="C145:F145"/>
    <mergeCell ref="G145:H145"/>
    <mergeCell ref="C146:F146"/>
    <mergeCell ref="G146:H146"/>
    <mergeCell ref="C148:F148"/>
    <mergeCell ref="C149:F149"/>
    <mergeCell ref="G149:H149"/>
    <mergeCell ref="C150:F150"/>
    <mergeCell ref="G150:H150"/>
    <mergeCell ref="C151:F151"/>
    <mergeCell ref="G151:H151"/>
    <mergeCell ref="C152:F152"/>
    <mergeCell ref="G152:H152"/>
    <mergeCell ref="C153:F153"/>
    <mergeCell ref="G153:H153"/>
    <mergeCell ref="C154:F154"/>
    <mergeCell ref="G154:H154"/>
    <mergeCell ref="C155:F155"/>
    <mergeCell ref="G155:H155"/>
    <mergeCell ref="C156:F156"/>
    <mergeCell ref="G156:H156"/>
    <mergeCell ref="C157:F157"/>
    <mergeCell ref="G157:H157"/>
    <mergeCell ref="C158:F158"/>
    <mergeCell ref="G158:H158"/>
    <mergeCell ref="C159:F159"/>
    <mergeCell ref="G159:H159"/>
    <mergeCell ref="C160:F160"/>
    <mergeCell ref="G160:H160"/>
    <mergeCell ref="C161:F161"/>
    <mergeCell ref="G161:H161"/>
    <mergeCell ref="C162:F162"/>
    <mergeCell ref="G162:H162"/>
    <mergeCell ref="G163:H163"/>
    <mergeCell ref="C165:F165"/>
    <mergeCell ref="C166:F166"/>
    <mergeCell ref="G166:H166"/>
    <mergeCell ref="C167:F167"/>
    <mergeCell ref="G167:H167"/>
    <mergeCell ref="C163:F163"/>
    <mergeCell ref="C168:F168"/>
    <mergeCell ref="G168:H168"/>
    <mergeCell ref="C169:F169"/>
    <mergeCell ref="G169:H169"/>
    <mergeCell ref="C170:F170"/>
    <mergeCell ref="G170:H170"/>
    <mergeCell ref="C171:F171"/>
    <mergeCell ref="G171:H171"/>
    <mergeCell ref="C172:F172"/>
    <mergeCell ref="G172:H172"/>
    <mergeCell ref="C173:F173"/>
    <mergeCell ref="G173:H173"/>
    <mergeCell ref="C174:F174"/>
    <mergeCell ref="G174:H174"/>
    <mergeCell ref="G175:H175"/>
    <mergeCell ref="C176:F176"/>
    <mergeCell ref="G176:H176"/>
    <mergeCell ref="C177:F177"/>
    <mergeCell ref="G177:H177"/>
    <mergeCell ref="C175:F175"/>
    <mergeCell ref="C178:F178"/>
    <mergeCell ref="G178:H178"/>
    <mergeCell ref="C179:F179"/>
    <mergeCell ref="G179:H179"/>
    <mergeCell ref="C180:F180"/>
    <mergeCell ref="G180:H180"/>
    <mergeCell ref="C182:F182"/>
    <mergeCell ref="C183:F183"/>
    <mergeCell ref="G183:H183"/>
    <mergeCell ref="C184:F184"/>
    <mergeCell ref="G184:H184"/>
    <mergeCell ref="C185:F185"/>
    <mergeCell ref="G185:H185"/>
    <mergeCell ref="G186:H186"/>
    <mergeCell ref="C187:F187"/>
    <mergeCell ref="G187:H187"/>
    <mergeCell ref="C188:F188"/>
    <mergeCell ref="G188:H188"/>
    <mergeCell ref="C186:F186"/>
    <mergeCell ref="C189:F189"/>
    <mergeCell ref="G189:H189"/>
    <mergeCell ref="C190:F190"/>
    <mergeCell ref="G190:H190"/>
    <mergeCell ref="C191:F191"/>
    <mergeCell ref="G191:H191"/>
    <mergeCell ref="C192:F192"/>
    <mergeCell ref="G192:H192"/>
    <mergeCell ref="C193:F193"/>
    <mergeCell ref="G193:H193"/>
    <mergeCell ref="C194:F194"/>
    <mergeCell ref="G194:H194"/>
    <mergeCell ref="C195:F195"/>
    <mergeCell ref="G195:H195"/>
    <mergeCell ref="C196:F196"/>
    <mergeCell ref="G196:H196"/>
    <mergeCell ref="C197:F197"/>
    <mergeCell ref="G197:H197"/>
    <mergeCell ref="C199:F199"/>
    <mergeCell ref="C200:F200"/>
    <mergeCell ref="G200:H200"/>
    <mergeCell ref="C201:F201"/>
    <mergeCell ref="G201:H201"/>
    <mergeCell ref="C202:F202"/>
    <mergeCell ref="G202:H202"/>
    <mergeCell ref="C203:F203"/>
    <mergeCell ref="G203:H203"/>
    <mergeCell ref="C204:F204"/>
    <mergeCell ref="G204:H204"/>
    <mergeCell ref="C205:F205"/>
    <mergeCell ref="G205:H205"/>
    <mergeCell ref="C206:F206"/>
    <mergeCell ref="G206:H206"/>
    <mergeCell ref="C209:F209"/>
    <mergeCell ref="G209:H209"/>
    <mergeCell ref="C210:F210"/>
    <mergeCell ref="G210:H210"/>
    <mergeCell ref="C211:F211"/>
    <mergeCell ref="G211:H211"/>
    <mergeCell ref="C207:F207"/>
    <mergeCell ref="G207:H207"/>
    <mergeCell ref="C208:F208"/>
    <mergeCell ref="G208:H208"/>
    <mergeCell ref="C212:F212"/>
    <mergeCell ref="G212:H212"/>
    <mergeCell ref="C213:F213"/>
    <mergeCell ref="G213:H213"/>
    <mergeCell ref="C214:F214"/>
    <mergeCell ref="G214:H214"/>
    <mergeCell ref="C216:F216"/>
    <mergeCell ref="C217:F217"/>
    <mergeCell ref="G217:H217"/>
    <mergeCell ref="C218:F218"/>
    <mergeCell ref="G218:H218"/>
    <mergeCell ref="C219:F219"/>
    <mergeCell ref="G219:H219"/>
    <mergeCell ref="C220:F220"/>
    <mergeCell ref="G220:H220"/>
    <mergeCell ref="C221:F221"/>
    <mergeCell ref="G221:H221"/>
    <mergeCell ref="C222:F222"/>
    <mergeCell ref="G222:H222"/>
    <mergeCell ref="C223:F223"/>
    <mergeCell ref="G223:H223"/>
    <mergeCell ref="C224:F224"/>
    <mergeCell ref="G224:H224"/>
    <mergeCell ref="C225:F225"/>
    <mergeCell ref="G225:H225"/>
    <mergeCell ref="C226:F226"/>
    <mergeCell ref="G226:H226"/>
    <mergeCell ref="C227:F227"/>
    <mergeCell ref="G227:H227"/>
    <mergeCell ref="C228:F228"/>
    <mergeCell ref="G228:H228"/>
    <mergeCell ref="C229:F229"/>
    <mergeCell ref="G229:H229"/>
    <mergeCell ref="C230:F230"/>
    <mergeCell ref="G230:H230"/>
    <mergeCell ref="C231:F231"/>
    <mergeCell ref="G231:H231"/>
    <mergeCell ref="C233:F233"/>
    <mergeCell ref="C234:F234"/>
    <mergeCell ref="G234:H234"/>
    <mergeCell ref="C235:F235"/>
    <mergeCell ref="G235:H235"/>
    <mergeCell ref="G236:H236"/>
    <mergeCell ref="C237:F237"/>
    <mergeCell ref="G237:H237"/>
    <mergeCell ref="C238:F238"/>
    <mergeCell ref="G238:H238"/>
    <mergeCell ref="C236:F236"/>
    <mergeCell ref="C239:F239"/>
    <mergeCell ref="G239:H239"/>
    <mergeCell ref="C240:F240"/>
    <mergeCell ref="G240:H240"/>
    <mergeCell ref="C241:F241"/>
    <mergeCell ref="G241:H241"/>
    <mergeCell ref="C242:F242"/>
    <mergeCell ref="G242:H242"/>
    <mergeCell ref="C243:F243"/>
    <mergeCell ref="G243:H243"/>
    <mergeCell ref="C244:F244"/>
    <mergeCell ref="G244:H244"/>
    <mergeCell ref="C245:F245"/>
    <mergeCell ref="G245:H245"/>
    <mergeCell ref="G246:H246"/>
    <mergeCell ref="C247:F247"/>
    <mergeCell ref="G247:H247"/>
    <mergeCell ref="C248:F248"/>
    <mergeCell ref="G248:H248"/>
    <mergeCell ref="C246:F246"/>
    <mergeCell ref="C250:F250"/>
    <mergeCell ref="C251:F251"/>
    <mergeCell ref="G251:H251"/>
    <mergeCell ref="C252:F252"/>
    <mergeCell ref="G252:H252"/>
    <mergeCell ref="C253:F253"/>
    <mergeCell ref="G253:H253"/>
    <mergeCell ref="C254:F254"/>
    <mergeCell ref="G254:H254"/>
    <mergeCell ref="C255:F255"/>
    <mergeCell ref="G255:H255"/>
    <mergeCell ref="C256:F256"/>
    <mergeCell ref="G256:H256"/>
    <mergeCell ref="C257:F257"/>
    <mergeCell ref="G257:H257"/>
    <mergeCell ref="G258:H258"/>
    <mergeCell ref="C259:F259"/>
    <mergeCell ref="G259:H259"/>
    <mergeCell ref="C258:F258"/>
    <mergeCell ref="C260:F260"/>
    <mergeCell ref="G260:H260"/>
    <mergeCell ref="C261:F261"/>
    <mergeCell ref="G261:H261"/>
    <mergeCell ref="C262:F262"/>
    <mergeCell ref="G262:H262"/>
    <mergeCell ref="C263:F263"/>
    <mergeCell ref="G263:H263"/>
    <mergeCell ref="C264:F264"/>
    <mergeCell ref="G264:H264"/>
    <mergeCell ref="C265:F265"/>
    <mergeCell ref="G265:H265"/>
    <mergeCell ref="C267:F267"/>
    <mergeCell ref="C268:F268"/>
    <mergeCell ref="G268:H268"/>
    <mergeCell ref="C269:F269"/>
    <mergeCell ref="G269:H269"/>
    <mergeCell ref="C270:F270"/>
    <mergeCell ref="G270:H270"/>
    <mergeCell ref="C271:F271"/>
    <mergeCell ref="G271:H271"/>
    <mergeCell ref="C272:F272"/>
    <mergeCell ref="G272:H272"/>
    <mergeCell ref="C273:F273"/>
    <mergeCell ref="G273:H273"/>
    <mergeCell ref="C274:F274"/>
    <mergeCell ref="G274:H274"/>
    <mergeCell ref="C275:F275"/>
    <mergeCell ref="G275:H275"/>
    <mergeCell ref="C276:F276"/>
    <mergeCell ref="G276:H276"/>
    <mergeCell ref="C277:F277"/>
    <mergeCell ref="G277:H277"/>
    <mergeCell ref="C278:F278"/>
    <mergeCell ref="G278:H278"/>
    <mergeCell ref="C281:F281"/>
    <mergeCell ref="G281:H281"/>
    <mergeCell ref="C282:F282"/>
    <mergeCell ref="G282:H282"/>
    <mergeCell ref="C279:F279"/>
    <mergeCell ref="G279:H279"/>
    <mergeCell ref="C280:F280"/>
    <mergeCell ref="G280:H280"/>
    <mergeCell ref="C284:F284"/>
    <mergeCell ref="C285:F285"/>
    <mergeCell ref="G285:H285"/>
    <mergeCell ref="C286:F286"/>
    <mergeCell ref="G286:H286"/>
    <mergeCell ref="C287:F287"/>
    <mergeCell ref="G287:H287"/>
    <mergeCell ref="C288:F288"/>
    <mergeCell ref="G288:H288"/>
    <mergeCell ref="C289:F289"/>
    <mergeCell ref="G289:H289"/>
    <mergeCell ref="C290:F290"/>
    <mergeCell ref="G290:H290"/>
    <mergeCell ref="C291:F291"/>
    <mergeCell ref="G291:H291"/>
    <mergeCell ref="C292:F292"/>
    <mergeCell ref="G292:H292"/>
    <mergeCell ref="C293:F293"/>
    <mergeCell ref="G293:H293"/>
    <mergeCell ref="C294:F294"/>
    <mergeCell ref="G294:H294"/>
    <mergeCell ref="C295:F295"/>
    <mergeCell ref="G295:H295"/>
    <mergeCell ref="C296:F296"/>
    <mergeCell ref="G296:H296"/>
    <mergeCell ref="C297:F297"/>
    <mergeCell ref="G297:H297"/>
    <mergeCell ref="C298:F298"/>
    <mergeCell ref="G298:H298"/>
    <mergeCell ref="C299:F299"/>
    <mergeCell ref="G299:H299"/>
    <mergeCell ref="C301:F301"/>
    <mergeCell ref="C302:F302"/>
    <mergeCell ref="G302:H302"/>
    <mergeCell ref="G303:H303"/>
    <mergeCell ref="C304:F304"/>
    <mergeCell ref="G304:H304"/>
    <mergeCell ref="C305:F305"/>
    <mergeCell ref="G305:H305"/>
    <mergeCell ref="C306:F306"/>
    <mergeCell ref="G306:H306"/>
    <mergeCell ref="C307:F307"/>
    <mergeCell ref="G307:H307"/>
    <mergeCell ref="C303:F303"/>
    <mergeCell ref="C308:F308"/>
    <mergeCell ref="G308:H308"/>
    <mergeCell ref="C309:F309"/>
    <mergeCell ref="G309:H309"/>
    <mergeCell ref="C310:F310"/>
    <mergeCell ref="G310:H310"/>
    <mergeCell ref="C311:F311"/>
    <mergeCell ref="G311:H311"/>
    <mergeCell ref="C312:F312"/>
    <mergeCell ref="G312:H312"/>
    <mergeCell ref="C313:F313"/>
    <mergeCell ref="G313:H313"/>
    <mergeCell ref="C314:F314"/>
    <mergeCell ref="G314:H314"/>
    <mergeCell ref="C315:F315"/>
    <mergeCell ref="G315:H315"/>
    <mergeCell ref="C316:F316"/>
    <mergeCell ref="G316:H316"/>
    <mergeCell ref="C318:F318"/>
    <mergeCell ref="G319:H319"/>
    <mergeCell ref="C320:F320"/>
    <mergeCell ref="G320:H320"/>
    <mergeCell ref="C321:F321"/>
    <mergeCell ref="G321:H321"/>
    <mergeCell ref="C322:F322"/>
    <mergeCell ref="G322:H322"/>
    <mergeCell ref="C323:F323"/>
    <mergeCell ref="G323:H323"/>
    <mergeCell ref="C319:F319"/>
    <mergeCell ref="C324:F324"/>
    <mergeCell ref="G324:H324"/>
    <mergeCell ref="C325:F325"/>
    <mergeCell ref="G325:H325"/>
    <mergeCell ref="C326:F326"/>
    <mergeCell ref="G326:H326"/>
    <mergeCell ref="C327:F327"/>
    <mergeCell ref="G327:H327"/>
    <mergeCell ref="C328:F328"/>
    <mergeCell ref="G328:H328"/>
    <mergeCell ref="G329:H329"/>
    <mergeCell ref="C330:F330"/>
    <mergeCell ref="G330:H330"/>
    <mergeCell ref="C331:F331"/>
    <mergeCell ref="G331:H331"/>
    <mergeCell ref="C332:F332"/>
    <mergeCell ref="G332:H332"/>
    <mergeCell ref="C333:F333"/>
    <mergeCell ref="G333:H333"/>
    <mergeCell ref="C329:F329"/>
    <mergeCell ref="C335:F335"/>
    <mergeCell ref="C336:F336"/>
    <mergeCell ref="G336:H336"/>
    <mergeCell ref="C337:F337"/>
    <mergeCell ref="G337:H337"/>
    <mergeCell ref="C338:F338"/>
    <mergeCell ref="G338:H338"/>
    <mergeCell ref="C339:F339"/>
    <mergeCell ref="G339:H339"/>
    <mergeCell ref="C340:F340"/>
    <mergeCell ref="G340:H340"/>
    <mergeCell ref="C341:F341"/>
    <mergeCell ref="G341:H341"/>
    <mergeCell ref="C342:F342"/>
    <mergeCell ref="G342:H342"/>
    <mergeCell ref="C343:F343"/>
    <mergeCell ref="G343:H343"/>
    <mergeCell ref="C344:F344"/>
    <mergeCell ref="G344:H344"/>
    <mergeCell ref="C350:F350"/>
    <mergeCell ref="G350:H350"/>
    <mergeCell ref="C352:F352"/>
    <mergeCell ref="C360:F360"/>
    <mergeCell ref="G360:H360"/>
    <mergeCell ref="C361:F361"/>
    <mergeCell ref="G361:H361"/>
    <mergeCell ref="C362:F362"/>
    <mergeCell ref="G362:H362"/>
    <mergeCell ref="C363:F363"/>
    <mergeCell ref="G363:H363"/>
    <mergeCell ref="C364:F364"/>
    <mergeCell ref="G364:H364"/>
    <mergeCell ref="C365:F365"/>
    <mergeCell ref="G365:H365"/>
    <mergeCell ref="C366:F366"/>
    <mergeCell ref="G366:H366"/>
    <mergeCell ref="C367:F367"/>
    <mergeCell ref="G367:H367"/>
    <mergeCell ref="C369:F369"/>
    <mergeCell ref="C370:F370"/>
    <mergeCell ref="G370:H370"/>
    <mergeCell ref="C371:F371"/>
    <mergeCell ref="G371:H371"/>
    <mergeCell ref="C372:F372"/>
    <mergeCell ref="G372:H372"/>
    <mergeCell ref="C373:F373"/>
    <mergeCell ref="G373:H373"/>
    <mergeCell ref="C374:F374"/>
    <mergeCell ref="G374:H374"/>
    <mergeCell ref="C375:F375"/>
    <mergeCell ref="G375:H375"/>
    <mergeCell ref="C376:F376"/>
    <mergeCell ref="G376:H376"/>
    <mergeCell ref="C377:F377"/>
    <mergeCell ref="G377:H377"/>
    <mergeCell ref="C378:F378"/>
    <mergeCell ref="G378:H378"/>
    <mergeCell ref="C379:F379"/>
    <mergeCell ref="G379:H379"/>
    <mergeCell ref="C380:F380"/>
    <mergeCell ref="G380:H380"/>
    <mergeCell ref="C381:F381"/>
    <mergeCell ref="G381:H381"/>
    <mergeCell ref="C382:F382"/>
    <mergeCell ref="G382:H382"/>
    <mergeCell ref="C383:F383"/>
    <mergeCell ref="G383:H383"/>
    <mergeCell ref="C384:F384"/>
    <mergeCell ref="G384:H384"/>
    <mergeCell ref="C386:F386"/>
    <mergeCell ref="C387:F387"/>
    <mergeCell ref="G387:H387"/>
    <mergeCell ref="C388:F388"/>
    <mergeCell ref="G388:H388"/>
    <mergeCell ref="C389:F389"/>
    <mergeCell ref="G389:H389"/>
    <mergeCell ref="C390:F390"/>
    <mergeCell ref="G390:H390"/>
    <mergeCell ref="C391:F391"/>
    <mergeCell ref="G391:H391"/>
    <mergeCell ref="C392:F392"/>
    <mergeCell ref="G392:H392"/>
    <mergeCell ref="C393:F393"/>
    <mergeCell ref="G393:H393"/>
    <mergeCell ref="C394:F394"/>
    <mergeCell ref="G394:H394"/>
    <mergeCell ref="C395:F395"/>
    <mergeCell ref="G395:H395"/>
    <mergeCell ref="C396:F396"/>
    <mergeCell ref="G396:H396"/>
    <mergeCell ref="C397:F397"/>
    <mergeCell ref="G397:H397"/>
    <mergeCell ref="C398:F398"/>
    <mergeCell ref="G398:H398"/>
    <mergeCell ref="C399:F399"/>
    <mergeCell ref="G399:H399"/>
    <mergeCell ref="C400:F400"/>
    <mergeCell ref="G400:H400"/>
    <mergeCell ref="C401:F401"/>
    <mergeCell ref="G401:H401"/>
    <mergeCell ref="C403:F403"/>
    <mergeCell ref="C404:F404"/>
    <mergeCell ref="G404:H404"/>
    <mergeCell ref="C405:F405"/>
    <mergeCell ref="G405:H405"/>
    <mergeCell ref="C406:F406"/>
    <mergeCell ref="G406:H406"/>
    <mergeCell ref="C407:F407"/>
    <mergeCell ref="G407:H407"/>
    <mergeCell ref="C408:F408"/>
    <mergeCell ref="G408:H408"/>
    <mergeCell ref="C409:F409"/>
    <mergeCell ref="G409:H409"/>
    <mergeCell ref="C410:F410"/>
    <mergeCell ref="G410:H410"/>
    <mergeCell ref="C411:F411"/>
    <mergeCell ref="G411:H411"/>
    <mergeCell ref="C412:F412"/>
    <mergeCell ref="G412:H412"/>
    <mergeCell ref="C413:F413"/>
    <mergeCell ref="G413:H413"/>
    <mergeCell ref="C414:F414"/>
    <mergeCell ref="G414:H414"/>
    <mergeCell ref="C415:F415"/>
    <mergeCell ref="G415:H415"/>
    <mergeCell ref="C416:F416"/>
    <mergeCell ref="G416:H416"/>
    <mergeCell ref="C417:F417"/>
    <mergeCell ref="G417:H417"/>
    <mergeCell ref="C418:F418"/>
    <mergeCell ref="G418:H418"/>
    <mergeCell ref="C420:F420"/>
    <mergeCell ref="C421:F421"/>
    <mergeCell ref="G421:H421"/>
    <mergeCell ref="C422:F422"/>
    <mergeCell ref="G422:H422"/>
    <mergeCell ref="C423:F423"/>
    <mergeCell ref="G423:H423"/>
    <mergeCell ref="C424:F424"/>
    <mergeCell ref="G424:H424"/>
    <mergeCell ref="C425:F425"/>
    <mergeCell ref="G425:H425"/>
    <mergeCell ref="C426:F426"/>
    <mergeCell ref="G426:H426"/>
    <mergeCell ref="C427:F427"/>
    <mergeCell ref="G427:H427"/>
    <mergeCell ref="C428:F428"/>
    <mergeCell ref="G428:H428"/>
    <mergeCell ref="C429:F429"/>
    <mergeCell ref="G429:H429"/>
    <mergeCell ref="C430:F430"/>
    <mergeCell ref="G430:H430"/>
    <mergeCell ref="C431:F431"/>
    <mergeCell ref="G431:H431"/>
    <mergeCell ref="C432:F432"/>
    <mergeCell ref="G432:H432"/>
    <mergeCell ref="C433:F433"/>
    <mergeCell ref="G433:H433"/>
    <mergeCell ref="C434:F434"/>
    <mergeCell ref="G434:H434"/>
    <mergeCell ref="C435:F435"/>
    <mergeCell ref="G435:H435"/>
    <mergeCell ref="C437:F437"/>
    <mergeCell ref="C438:F438"/>
    <mergeCell ref="G438:H438"/>
    <mergeCell ref="C439:F439"/>
    <mergeCell ref="G439:H439"/>
    <mergeCell ref="C440:F440"/>
    <mergeCell ref="G440:H440"/>
    <mergeCell ref="C441:F441"/>
    <mergeCell ref="G441:H441"/>
    <mergeCell ref="C442:F442"/>
    <mergeCell ref="G442:H442"/>
    <mergeCell ref="C443:F443"/>
    <mergeCell ref="G443:H443"/>
    <mergeCell ref="C444:F444"/>
    <mergeCell ref="G444:H444"/>
    <mergeCell ref="C445:F445"/>
    <mergeCell ref="G445:H445"/>
    <mergeCell ref="C446:F446"/>
    <mergeCell ref="G446:H446"/>
    <mergeCell ref="C447:F447"/>
    <mergeCell ref="G447:H447"/>
    <mergeCell ref="C448:F448"/>
    <mergeCell ref="G448:H448"/>
    <mergeCell ref="C449:F449"/>
    <mergeCell ref="G449:H449"/>
    <mergeCell ref="C450:F450"/>
    <mergeCell ref="G450:H450"/>
    <mergeCell ref="C451:F451"/>
    <mergeCell ref="G451:H451"/>
    <mergeCell ref="C452:F452"/>
    <mergeCell ref="G452:H452"/>
    <mergeCell ref="C454:F454"/>
    <mergeCell ref="C455:F455"/>
    <mergeCell ref="G455:H455"/>
    <mergeCell ref="C456:F456"/>
    <mergeCell ref="G456:H456"/>
    <mergeCell ref="C457:F457"/>
    <mergeCell ref="G457:H457"/>
    <mergeCell ref="C458:F458"/>
    <mergeCell ref="G458:H458"/>
    <mergeCell ref="C459:F459"/>
    <mergeCell ref="G459:H459"/>
    <mergeCell ref="C460:F460"/>
    <mergeCell ref="G460:H460"/>
    <mergeCell ref="C461:F461"/>
    <mergeCell ref="G461:H461"/>
    <mergeCell ref="C462:F462"/>
    <mergeCell ref="G462:H462"/>
    <mergeCell ref="C463:F463"/>
    <mergeCell ref="G463:H463"/>
    <mergeCell ref="C464:F464"/>
    <mergeCell ref="G464:H464"/>
    <mergeCell ref="C465:F465"/>
    <mergeCell ref="G465:H465"/>
    <mergeCell ref="C466:F466"/>
    <mergeCell ref="G466:H466"/>
    <mergeCell ref="C467:F467"/>
    <mergeCell ref="G467:H467"/>
    <mergeCell ref="C468:F468"/>
    <mergeCell ref="G468:H468"/>
    <mergeCell ref="C469:F469"/>
    <mergeCell ref="G469:H469"/>
    <mergeCell ref="C471:F471"/>
    <mergeCell ref="C472:F472"/>
    <mergeCell ref="G472:H472"/>
    <mergeCell ref="C473:F473"/>
    <mergeCell ref="G473:H473"/>
    <mergeCell ref="C474:F474"/>
    <mergeCell ref="G474:H474"/>
    <mergeCell ref="C475:F475"/>
    <mergeCell ref="G475:H475"/>
    <mergeCell ref="C476:F476"/>
    <mergeCell ref="G476:H476"/>
    <mergeCell ref="C477:F477"/>
    <mergeCell ref="G477:H477"/>
    <mergeCell ref="C478:F478"/>
    <mergeCell ref="G478:H478"/>
    <mergeCell ref="C479:F479"/>
    <mergeCell ref="G479:H479"/>
    <mergeCell ref="C480:F480"/>
    <mergeCell ref="G480:H480"/>
    <mergeCell ref="C481:F481"/>
    <mergeCell ref="G481:H481"/>
    <mergeCell ref="C482:F482"/>
    <mergeCell ref="G482:H482"/>
    <mergeCell ref="C483:F483"/>
    <mergeCell ref="G483:H483"/>
    <mergeCell ref="C484:F484"/>
    <mergeCell ref="G484:H484"/>
    <mergeCell ref="C485:F485"/>
    <mergeCell ref="G485:H485"/>
    <mergeCell ref="C486:F486"/>
    <mergeCell ref="G486:H486"/>
    <mergeCell ref="C488:F488"/>
    <mergeCell ref="C489:F489"/>
    <mergeCell ref="G489:H489"/>
    <mergeCell ref="C490:F490"/>
    <mergeCell ref="G490:H490"/>
    <mergeCell ref="C491:F491"/>
    <mergeCell ref="G491:H491"/>
    <mergeCell ref="C492:F492"/>
    <mergeCell ref="G492:H492"/>
    <mergeCell ref="C493:F493"/>
    <mergeCell ref="G493:H493"/>
    <mergeCell ref="C494:F494"/>
    <mergeCell ref="G494:H494"/>
    <mergeCell ref="C495:F495"/>
    <mergeCell ref="G495:H495"/>
    <mergeCell ref="C496:F496"/>
    <mergeCell ref="G496:H496"/>
    <mergeCell ref="C497:F497"/>
    <mergeCell ref="G497:H497"/>
    <mergeCell ref="C498:F498"/>
    <mergeCell ref="G498:H498"/>
    <mergeCell ref="C499:F499"/>
    <mergeCell ref="G499:H499"/>
    <mergeCell ref="C500:F500"/>
    <mergeCell ref="G500:H500"/>
    <mergeCell ref="C501:F501"/>
    <mergeCell ref="G501:H501"/>
    <mergeCell ref="C502:F502"/>
    <mergeCell ref="G502:H502"/>
    <mergeCell ref="C503:F503"/>
    <mergeCell ref="G503:H503"/>
    <mergeCell ref="C505:F505"/>
    <mergeCell ref="C506:F506"/>
    <mergeCell ref="G506:H506"/>
    <mergeCell ref="C507:F507"/>
    <mergeCell ref="G507:H507"/>
    <mergeCell ref="C508:F508"/>
    <mergeCell ref="G508:H508"/>
    <mergeCell ref="C509:F509"/>
    <mergeCell ref="G509:H509"/>
    <mergeCell ref="C510:F510"/>
    <mergeCell ref="G510:H510"/>
    <mergeCell ref="C511:F511"/>
    <mergeCell ref="G511:H511"/>
    <mergeCell ref="C512:F512"/>
    <mergeCell ref="G512:H512"/>
    <mergeCell ref="C513:F513"/>
    <mergeCell ref="G513:H513"/>
    <mergeCell ref="C519:F519"/>
    <mergeCell ref="G519:H519"/>
    <mergeCell ref="C520:F520"/>
    <mergeCell ref="G520:H520"/>
    <mergeCell ref="C522:F522"/>
    <mergeCell ref="X522:Z522"/>
    <mergeCell ref="C514:F514"/>
    <mergeCell ref="G514:H514"/>
    <mergeCell ref="C515:F515"/>
    <mergeCell ref="G515:H515"/>
    <mergeCell ref="C516:F516"/>
    <mergeCell ref="G516:H516"/>
    <mergeCell ref="C517:F517"/>
    <mergeCell ref="G517:H517"/>
    <mergeCell ref="C518:F518"/>
    <mergeCell ref="G518:H518"/>
  </mergeCells>
  <pageMargins left="0.46" right="0.43307086614173229" top="0.48" bottom="0.38" header="0.27" footer="0.31496062992125984"/>
  <pageSetup paperSize="9" scale="73" orientation="landscape" r:id="rId1"/>
  <headerFooter>
    <oddFooter xml:space="preserve">&amp;R&amp;P 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9EEDF-352D-4230-8E48-F1BDC63CF27D}">
  <sheetPr codeName="Tabelle15">
    <tabColor theme="3" tint="0.59999389629810485"/>
    <outlinePr summaryBelow="0" summaryRight="0"/>
    <pageSetUpPr fitToPage="1"/>
  </sheetPr>
  <dimension ref="A1:BJ1000"/>
  <sheetViews>
    <sheetView showGridLines="0" zoomScaleNormal="100" workbookViewId="0">
      <pane xSplit="2" ySplit="11" topLeftCell="C12" activePane="bottomRight" state="frozen"/>
      <selection activeCell="C228" sqref="C228:E228"/>
      <selection pane="topRight" activeCell="C228" sqref="C228:E228"/>
      <selection pane="bottomLeft" activeCell="C228" sqref="C228:E228"/>
      <selection pane="bottomRight" activeCell="C12" sqref="C12:F12"/>
    </sheetView>
  </sheetViews>
  <sheetFormatPr baseColWidth="10" defaultColWidth="11.42578125" defaultRowHeight="11.25" outlineLevelRow="1" outlineLevelCol="1"/>
  <cols>
    <col min="1" max="1" width="0.7109375" style="1" customWidth="1"/>
    <col min="2" max="2" width="4.7109375" style="1" customWidth="1"/>
    <col min="3" max="4" width="18.7109375" style="1" customWidth="1"/>
    <col min="5" max="5" width="20.7109375" style="1" customWidth="1"/>
    <col min="6" max="6" width="2.28515625" style="1" customWidth="1" collapsed="1"/>
    <col min="7" max="7" width="32.85546875" style="1" hidden="1" customWidth="1" outlineLevel="1"/>
    <col min="8" max="8" width="5.7109375" style="1" customWidth="1" collapsed="1"/>
    <col min="9" max="15" width="6.28515625" style="1" hidden="1" customWidth="1" outlineLevel="1"/>
    <col min="16" max="19" width="11.7109375" style="1" hidden="1" customWidth="1" outlineLevel="1"/>
    <col min="20" max="20" width="2" style="259" customWidth="1"/>
    <col min="21" max="21" width="16.7109375" style="1" customWidth="1"/>
    <col min="22" max="22" width="2.28515625" style="259" customWidth="1" collapsed="1"/>
    <col min="23" max="28" width="6.28515625" style="1" hidden="1" customWidth="1" outlineLevel="1"/>
    <col min="29" max="29" width="1.7109375" style="1" hidden="1" customWidth="1" outlineLevel="1"/>
    <col min="30" max="35" width="6.28515625" style="1" hidden="1" customWidth="1" outlineLevel="1"/>
    <col min="36" max="36" width="1.7109375" style="1" hidden="1" customWidth="1" outlineLevel="1"/>
    <col min="37" max="38" width="6.7109375" style="1" hidden="1" customWidth="1" outlineLevel="1"/>
    <col min="39" max="40" width="9.28515625" style="1" hidden="1" customWidth="1" outlineLevel="1"/>
    <col min="41" max="42" width="7.7109375" style="1" hidden="1" customWidth="1" outlineLevel="1"/>
    <col min="43" max="43" width="8.7109375" style="1" hidden="1" customWidth="1" outlineLevel="1"/>
    <col min="44" max="44" width="8.28515625" style="1" hidden="1" customWidth="1" outlineLevel="1"/>
    <col min="45" max="45" width="1.7109375" style="1" hidden="1" customWidth="1" outlineLevel="1"/>
    <col min="46" max="46" width="10.7109375" style="1" hidden="1" customWidth="1" outlineLevel="1"/>
    <col min="47" max="47" width="1.7109375" style="1" hidden="1" customWidth="1" outlineLevel="1"/>
    <col min="48" max="48" width="14.7109375" style="259" customWidth="1"/>
    <col min="49" max="49" width="1.7109375" style="259" customWidth="1"/>
    <col min="50" max="50" width="14.7109375" style="259" customWidth="1"/>
    <col min="51" max="51" width="2.28515625" style="259" customWidth="1" collapsed="1"/>
    <col min="52" max="52" width="16.7109375" style="259" hidden="1" customWidth="1" outlineLevel="1"/>
    <col min="53" max="53" width="1.7109375" style="259" hidden="1" customWidth="1" outlineLevel="1"/>
    <col min="54" max="54" width="14.7109375" style="259" hidden="1" customWidth="1" outlineLevel="1"/>
    <col min="55" max="55" width="1.7109375" style="259" hidden="1" customWidth="1" outlineLevel="1"/>
    <col min="56" max="56" width="14.7109375" style="259" hidden="1" customWidth="1" outlineLevel="1"/>
    <col min="57" max="57" width="1.7109375" style="1" customWidth="1"/>
    <col min="58" max="16384" width="11.42578125" style="1"/>
  </cols>
  <sheetData>
    <row r="1" spans="1:62" ht="8.25" customHeight="1" thickBot="1"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BE1" s="105"/>
      <c r="BF1" s="105"/>
      <c r="BG1" s="105"/>
      <c r="BH1" s="105"/>
      <c r="BI1" s="105"/>
      <c r="BJ1" s="105"/>
    </row>
    <row r="2" spans="1:62" s="2" customFormat="1" ht="20.100000000000001" customHeight="1" thickBot="1">
      <c r="B2" s="296" t="s">
        <v>122</v>
      </c>
      <c r="C2" s="893" t="str">
        <f>Übersicht!C28</f>
        <v>Modul 17 leer</v>
      </c>
      <c r="D2" s="894"/>
      <c r="E2" s="894"/>
      <c r="F2" s="894"/>
      <c r="G2" s="699" t="s">
        <v>213</v>
      </c>
      <c r="H2" s="484">
        <f>Übersicht!F28</f>
        <v>1</v>
      </c>
      <c r="I2" s="299"/>
      <c r="J2" s="299"/>
      <c r="K2" s="299"/>
      <c r="L2" s="299"/>
      <c r="M2" s="299"/>
      <c r="N2" s="299"/>
      <c r="O2" s="299"/>
      <c r="P2" s="300"/>
      <c r="Q2" s="300"/>
      <c r="R2" s="700"/>
      <c r="S2" s="301"/>
      <c r="T2" s="286"/>
      <c r="U2" s="683">
        <f>U8*$H2</f>
        <v>0</v>
      </c>
      <c r="V2" s="687" t="s">
        <v>230</v>
      </c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488">
        <f>AV8*$H2</f>
        <v>0</v>
      </c>
      <c r="AW2" s="686" t="s">
        <v>231</v>
      </c>
      <c r="AX2" s="682">
        <f>AX8*$H2</f>
        <v>0</v>
      </c>
      <c r="AY2" s="302"/>
      <c r="AZ2" s="489">
        <f>AZ8*$H2</f>
        <v>0</v>
      </c>
      <c r="BA2" s="686" t="s">
        <v>230</v>
      </c>
      <c r="BB2" s="489">
        <f>BB8*$H2</f>
        <v>0</v>
      </c>
      <c r="BC2" s="686" t="s">
        <v>231</v>
      </c>
      <c r="BD2" s="489">
        <f>BD8*$H2</f>
        <v>0</v>
      </c>
      <c r="BE2" s="126"/>
      <c r="BF2" s="126"/>
      <c r="BG2" s="126"/>
      <c r="BH2" s="126"/>
      <c r="BI2" s="126"/>
      <c r="BJ2" s="126"/>
    </row>
    <row r="3" spans="1:62" s="2" customFormat="1" ht="19.899999999999999" customHeight="1">
      <c r="B3" s="906" t="str">
        <f>Kunde</f>
        <v>Dräxlmeier Satu Mare</v>
      </c>
      <c r="C3" s="906"/>
      <c r="D3" s="906"/>
      <c r="E3" s="697" t="str">
        <f>Übersicht!E3</f>
        <v>Hr. Eglseder</v>
      </c>
      <c r="F3" s="297"/>
      <c r="G3" s="698" t="str">
        <f>Revision</f>
        <v>MS-F_Rev.:8 / 06.03.25 / S. Schnurrenberger</v>
      </c>
      <c r="H3" s="298"/>
      <c r="I3" s="299"/>
      <c r="J3" s="299"/>
      <c r="K3" s="299"/>
      <c r="L3" s="299"/>
      <c r="M3" s="299"/>
      <c r="N3" s="299"/>
      <c r="O3" s="299"/>
      <c r="P3" s="300"/>
      <c r="Q3" s="300"/>
      <c r="R3" s="700"/>
      <c r="S3" s="301"/>
      <c r="T3" s="286"/>
      <c r="U3" s="303"/>
      <c r="V3" s="286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03"/>
      <c r="AX3" s="303"/>
      <c r="AY3" s="302"/>
      <c r="AZ3" s="892" t="s">
        <v>219</v>
      </c>
      <c r="BA3" s="892"/>
      <c r="BB3" s="892"/>
      <c r="BC3" s="892"/>
      <c r="BD3" s="892"/>
      <c r="BE3" s="126"/>
      <c r="BF3" s="126"/>
      <c r="BG3" s="126"/>
      <c r="BH3" s="126"/>
      <c r="BI3" s="126"/>
      <c r="BJ3" s="126"/>
    </row>
    <row r="4" spans="1:62" s="2" customFormat="1" ht="19.899999999999999" customHeight="1">
      <c r="B4" s="907" t="str">
        <f>Anlage</f>
        <v>Automatic Production Line for Wire Processing</v>
      </c>
      <c r="C4" s="907"/>
      <c r="D4" s="907"/>
      <c r="E4" s="907"/>
      <c r="F4" s="907"/>
      <c r="G4" s="907"/>
      <c r="H4" s="907"/>
      <c r="I4" s="299"/>
      <c r="J4" s="299"/>
      <c r="K4" s="299"/>
      <c r="L4" s="299"/>
      <c r="M4" s="299"/>
      <c r="N4" s="299"/>
      <c r="O4" s="299"/>
      <c r="P4" s="300"/>
      <c r="Q4" s="300"/>
      <c r="R4" s="700"/>
      <c r="S4" s="301"/>
      <c r="T4" s="287"/>
      <c r="U4" s="680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680"/>
      <c r="AW4" s="680"/>
      <c r="AX4" s="680"/>
      <c r="AY4" s="303"/>
      <c r="AZ4" s="764">
        <f>Projektnachlass</f>
        <v>0.11114474652260775</v>
      </c>
      <c r="BA4" s="764"/>
      <c r="BB4" s="764"/>
      <c r="BC4" s="764"/>
      <c r="BD4" s="764"/>
      <c r="BE4" s="126"/>
      <c r="BF4" s="126"/>
      <c r="BG4" s="126"/>
      <c r="BH4" s="126"/>
      <c r="BI4" s="126"/>
      <c r="BJ4" s="126"/>
    </row>
    <row r="5" spans="1:62" ht="19.899999999999999" customHeight="1" collapsed="1" thickBot="1">
      <c r="B5" s="882" t="str">
        <f>Angebotsnummer</f>
        <v>A07616000A</v>
      </c>
      <c r="C5" s="882"/>
      <c r="D5" s="696">
        <f>Datum</f>
        <v>45825</v>
      </c>
      <c r="E5" s="615" t="str">
        <f>Bearbeiter</f>
        <v>Schötz/Radlbeck</v>
      </c>
      <c r="F5" s="615"/>
      <c r="G5" s="305"/>
      <c r="H5" s="306"/>
      <c r="I5" s="763" t="s">
        <v>226</v>
      </c>
      <c r="J5" s="763"/>
      <c r="K5" s="763"/>
      <c r="L5" s="763"/>
      <c r="M5" s="763"/>
      <c r="N5" s="763"/>
      <c r="O5" s="763"/>
      <c r="P5" s="259"/>
      <c r="Q5" s="307"/>
      <c r="R5" s="307"/>
      <c r="S5" s="259"/>
      <c r="T5" s="288"/>
      <c r="U5" s="288"/>
      <c r="V5" s="288"/>
      <c r="W5" s="762" t="s">
        <v>225</v>
      </c>
      <c r="X5" s="762"/>
      <c r="Y5" s="762"/>
      <c r="Z5" s="762"/>
      <c r="AA5" s="762"/>
      <c r="AB5" s="762"/>
      <c r="AC5" s="288"/>
      <c r="AD5" s="762" t="s">
        <v>178</v>
      </c>
      <c r="AE5" s="762"/>
      <c r="AF5" s="762"/>
      <c r="AG5" s="762"/>
      <c r="AH5" s="762"/>
      <c r="AI5" s="762"/>
      <c r="AJ5" s="288"/>
      <c r="AK5" s="762" t="s">
        <v>182</v>
      </c>
      <c r="AL5" s="762"/>
      <c r="AM5" s="762"/>
      <c r="AN5" s="762"/>
      <c r="AO5" s="762"/>
      <c r="AP5" s="762"/>
      <c r="AQ5" s="762"/>
      <c r="AR5" s="762"/>
      <c r="AS5" s="288"/>
      <c r="AT5" s="288"/>
      <c r="AU5" s="288"/>
      <c r="AV5" s="288"/>
      <c r="AX5" s="288"/>
      <c r="AZ5" s="288"/>
      <c r="BB5" s="288"/>
      <c r="BD5" s="288"/>
      <c r="BE5" s="105"/>
      <c r="BF5" s="105"/>
      <c r="BG5" s="105"/>
      <c r="BH5" s="105"/>
      <c r="BI5" s="105"/>
      <c r="BJ5" s="105"/>
    </row>
    <row r="6" spans="1:62" ht="65.45" hidden="1" customHeight="1" outlineLevel="1">
      <c r="B6" s="315"/>
      <c r="C6" s="343" t="s">
        <v>180</v>
      </c>
      <c r="D6" s="219"/>
      <c r="E6" s="219"/>
      <c r="F6" s="308"/>
      <c r="G6" s="224"/>
      <c r="H6" s="309"/>
      <c r="I6" s="320">
        <f t="shared" ref="I6:O6" si="0">I8*I7</f>
        <v>0</v>
      </c>
      <c r="J6" s="316">
        <f t="shared" si="0"/>
        <v>0</v>
      </c>
      <c r="K6" s="317">
        <f t="shared" si="0"/>
        <v>0</v>
      </c>
      <c r="L6" s="318">
        <f t="shared" si="0"/>
        <v>0</v>
      </c>
      <c r="M6" s="318">
        <f t="shared" si="0"/>
        <v>0</v>
      </c>
      <c r="N6" s="319">
        <f t="shared" si="0"/>
        <v>0</v>
      </c>
      <c r="O6" s="320">
        <f t="shared" si="0"/>
        <v>0</v>
      </c>
      <c r="P6" s="898" t="s">
        <v>179</v>
      </c>
      <c r="Q6" s="898"/>
      <c r="R6" s="316">
        <f>SUM(R12,R29,R46,R63,R80,R97,R114,R131,R148,R165,R182,R199,R216,R233,R250,R267,R284,R301,R318,R335,R352,R369,R386,R403,R420,R437,R454,R471,R488,R505)</f>
        <v>0</v>
      </c>
      <c r="S6" s="321">
        <f>SUM(S12,S29,S46,S63,S80,S97,S114,S131,S148,S165,S182,S199,S216,S233,S250,S267,S284,S301,S318,S335,S352,S369,S386,S403,S420,S437,S454,S471,S488,S505)</f>
        <v>0</v>
      </c>
      <c r="U6" s="259"/>
      <c r="W6" s="320">
        <f t="shared" ref="W6:AB6" si="1">W8*W7</f>
        <v>0</v>
      </c>
      <c r="X6" s="316">
        <f t="shared" si="1"/>
        <v>0</v>
      </c>
      <c r="Y6" s="318">
        <f t="shared" si="1"/>
        <v>0</v>
      </c>
      <c r="Z6" s="318">
        <f t="shared" si="1"/>
        <v>0</v>
      </c>
      <c r="AA6" s="319">
        <f t="shared" si="1"/>
        <v>0</v>
      </c>
      <c r="AB6" s="320">
        <f t="shared" si="1"/>
        <v>0</v>
      </c>
      <c r="AC6" s="259"/>
      <c r="AD6" s="320">
        <f t="shared" ref="AD6:AM6" si="2">AD8*AD7</f>
        <v>0</v>
      </c>
      <c r="AE6" s="316">
        <f t="shared" si="2"/>
        <v>0</v>
      </c>
      <c r="AF6" s="318">
        <f t="shared" si="2"/>
        <v>0</v>
      </c>
      <c r="AG6" s="318">
        <f t="shared" si="2"/>
        <v>0</v>
      </c>
      <c r="AH6" s="319">
        <f t="shared" si="2"/>
        <v>0</v>
      </c>
      <c r="AI6" s="320">
        <f t="shared" si="2"/>
        <v>0</v>
      </c>
      <c r="AJ6" s="259"/>
      <c r="AK6" s="322">
        <f t="shared" si="2"/>
        <v>0</v>
      </c>
      <c r="AL6" s="322">
        <f t="shared" si="2"/>
        <v>0</v>
      </c>
      <c r="AM6" s="323">
        <f t="shared" si="2"/>
        <v>0</v>
      </c>
      <c r="AN6" s="321">
        <f>SUM(AN12,AN29,AN46,AN63,AN80,AN97,AN114,AN131,AN148,AN165,AN182,AN199,AN216,AN233,AN250,AN267,AN284,AN301,AN318,AN335,AN352,AN369,AN386,AN403,AN420,AN437,AN454,AN471,AN488,AN505)</f>
        <v>0</v>
      </c>
      <c r="AO6" s="321">
        <f>SUM(AO12,AO29,AO46,AO63,AO80,AO97,AO114,AO131,AO148,AO165,AO182,AO199,AO216,AO233,AO250,AO267,AO284,AO301,AO318,AO335,AO352,AO369,AO386,AO403,AO420,AO437,AO454,AO471,AO488,AO505)</f>
        <v>0</v>
      </c>
      <c r="AP6" s="321">
        <f>SUM(AP12,AP29,AP46,AP63,AP80,AP97,AP114,AP131,AP148,AP165,AP182,AP199,AP216,AP233,AP250,AP267,AP284,AP301,AP318,AP335,AP352,AP369,AP386,AP403,AP420,AP437,AP454,AP471,AP488,AP505)</f>
        <v>0</v>
      </c>
      <c r="AQ6" s="321">
        <f>SUM(AQ12,AQ29,AQ46,AQ63,AQ80,AQ97,AQ114,AQ131,AQ148,AQ165,AQ182,AQ199,AQ216,AQ233,AQ250,AQ267,AQ284,AQ301,AQ318,AQ335,AQ352,AQ369,AQ386,AQ403,AQ420,AQ437,AQ454,AQ471,AQ488,AQ505)</f>
        <v>0</v>
      </c>
      <c r="AR6" s="321">
        <f>SUM(AR12,AR29,AR46,AR63,AR80,AR97,AR114,AR131,AR148,AR165,AR182,AR199,AR216,AR233,AR250,AR267,AR284,AR301,AR318,AR335,AR352,AR369,AR386,AR403,AR420,AR437,AR454,AR471,AR488,AR505)</f>
        <v>0</v>
      </c>
      <c r="AS6" s="259"/>
      <c r="AT6" s="324">
        <f>SUM(AT12,AT29,AT46,AT63,AT80,AT97,AT114,AT131,AT148,AT165,AT182,AT199,AT216,AT233,AT250,AT267,AT284,AT301,AT318,AT335,AT352,AT369,AT386,AT403,AT420,AT437,AT454,AT471,AT488,AT505)</f>
        <v>0</v>
      </c>
      <c r="AU6" s="259"/>
      <c r="BE6" s="105"/>
      <c r="BF6" s="105"/>
      <c r="BG6" s="105"/>
      <c r="BH6" s="105"/>
      <c r="BI6" s="105"/>
      <c r="BJ6" s="105"/>
    </row>
    <row r="7" spans="1:62" ht="19.5" hidden="1" customHeight="1" outlineLevel="1" thickBot="1">
      <c r="B7" s="315"/>
      <c r="C7" s="310"/>
      <c r="D7" s="219"/>
      <c r="E7" s="219"/>
      <c r="F7" s="308"/>
      <c r="G7" s="224"/>
      <c r="H7" s="311"/>
      <c r="I7" s="329">
        <f>Pl*(1+Gewinn)*(1+SicherheitAngebot)</f>
        <v>110</v>
      </c>
      <c r="J7" s="325">
        <f>MKo*(1+Gewinn)*(1+SicherheitAngebot)</f>
        <v>100</v>
      </c>
      <c r="K7" s="326">
        <f>EKo*(1+Gewinn)*(1+SicherheitAngebot)</f>
        <v>92</v>
      </c>
      <c r="L7" s="327">
        <f>Sw*(1+Gewinn)*(1+SicherheitAngebot)</f>
        <v>105</v>
      </c>
      <c r="M7" s="327">
        <f>Inb*(1+Gewinn)*(1+SicherheitAngebot)</f>
        <v>105</v>
      </c>
      <c r="N7" s="328">
        <f>El*(1+Gewinn)*(1+SicherheitAngebot)</f>
        <v>82</v>
      </c>
      <c r="O7" s="329">
        <f>Mo*(1+Gewinn)*(1+SicherheitAngebot)</f>
        <v>82</v>
      </c>
      <c r="P7" s="517" t="s">
        <v>4</v>
      </c>
      <c r="Q7" s="516">
        <f>Gewinn</f>
        <v>0</v>
      </c>
      <c r="R7" s="325">
        <f>TF*(1+Gewinn)*(1+SicherheitAngebot)</f>
        <v>85</v>
      </c>
      <c r="S7" s="330" t="s">
        <v>0</v>
      </c>
      <c r="U7" s="680" t="s">
        <v>198</v>
      </c>
      <c r="W7" s="329">
        <f>Pl*(1+Gewinn)*(1+SicherheitAngebot)</f>
        <v>110</v>
      </c>
      <c r="X7" s="325">
        <f>MKo*(1+Gewinn)*(1+SicherheitAngebot)</f>
        <v>100</v>
      </c>
      <c r="Y7" s="327">
        <f>Inb*(1+Gewinn)*(1+SicherheitAngebot)</f>
        <v>105</v>
      </c>
      <c r="Z7" s="327">
        <f>Inb*(1+Gewinn)*(1+SicherheitAngebot)</f>
        <v>105</v>
      </c>
      <c r="AA7" s="328">
        <f>El*(1+Gewinn)*(1+SicherheitAngebot)</f>
        <v>82</v>
      </c>
      <c r="AB7" s="329">
        <f>Mo*(1+Gewinn)*(1+SicherheitAngebot)</f>
        <v>82</v>
      </c>
      <c r="AC7" s="259"/>
      <c r="AD7" s="329">
        <f>Pl*(1+Gewinn)*(1+SicherheitAngebot)</f>
        <v>110</v>
      </c>
      <c r="AE7" s="325">
        <f>MKo*(1+Gewinn)*(1+SicherheitAngebot)</f>
        <v>100</v>
      </c>
      <c r="AF7" s="327">
        <f>Inb*(1+Gewinn)*(1+SicherheitAngebot)</f>
        <v>105</v>
      </c>
      <c r="AG7" s="327">
        <f>Inb*(1+Gewinn)*(1+SicherheitAngebot)</f>
        <v>105</v>
      </c>
      <c r="AH7" s="328">
        <f>El*(1+Gewinn)*(1+SicherheitAngebot)</f>
        <v>82</v>
      </c>
      <c r="AI7" s="329">
        <f>Mo*(1+Gewinn)*(1+SicherheitAngebot)</f>
        <v>82</v>
      </c>
      <c r="AJ7" s="259"/>
      <c r="AK7" s="331">
        <f>Auslöse*(1+Gewinn)*(1+SicherheitAngebot)</f>
        <v>52</v>
      </c>
      <c r="AL7" s="331">
        <f>Hotel*(1+Gewinn)*(1+SicherheitAngebot)</f>
        <v>100</v>
      </c>
      <c r="AM7" s="332">
        <f>KM_Pauschale*(1+Gewinn)*(1+SicherheitAngebot)</f>
        <v>0.6</v>
      </c>
      <c r="AN7" s="333" t="s">
        <v>21</v>
      </c>
      <c r="AO7" s="333" t="s">
        <v>17</v>
      </c>
      <c r="AP7" s="333" t="s">
        <v>18</v>
      </c>
      <c r="AQ7" s="333" t="s">
        <v>197</v>
      </c>
      <c r="AR7" s="333" t="s">
        <v>20</v>
      </c>
      <c r="AS7" s="259"/>
      <c r="AT7" s="334">
        <f>Zuschläge_IBN</f>
        <v>0.25</v>
      </c>
      <c r="AU7" s="259"/>
      <c r="AV7" s="680" t="s">
        <v>198</v>
      </c>
      <c r="AX7" s="680" t="s">
        <v>198</v>
      </c>
      <c r="AZ7" s="680" t="s">
        <v>198</v>
      </c>
      <c r="BB7" s="680" t="s">
        <v>198</v>
      </c>
      <c r="BD7" s="680" t="s">
        <v>198</v>
      </c>
      <c r="BE7" s="105"/>
      <c r="BF7" s="105"/>
      <c r="BG7" s="105"/>
      <c r="BH7" s="105"/>
      <c r="BI7" s="105"/>
      <c r="BJ7" s="105"/>
    </row>
    <row r="8" spans="1:62" ht="19.5" hidden="1" customHeight="1" outlineLevel="1" thickBot="1">
      <c r="B8" s="315"/>
      <c r="C8" s="310"/>
      <c r="D8" s="219"/>
      <c r="E8" s="219"/>
      <c r="F8" s="308"/>
      <c r="G8" s="224"/>
      <c r="H8" s="311"/>
      <c r="I8" s="650">
        <f t="shared" ref="I8:O8" si="3">SUM(I12,I29,I46,I63,I80,I97,I114,I131,I148,I165,I182,I199,I216,I233,I250,I267,I284,I301,I318,I335,I352,I369,I386,I403,I420,I437,I454,I471,I488,I505)</f>
        <v>0</v>
      </c>
      <c r="J8" s="335">
        <f t="shared" si="3"/>
        <v>0</v>
      </c>
      <c r="K8" s="510">
        <f t="shared" si="3"/>
        <v>0</v>
      </c>
      <c r="L8" s="511">
        <f t="shared" si="3"/>
        <v>0</v>
      </c>
      <c r="M8" s="511">
        <f t="shared" si="3"/>
        <v>0</v>
      </c>
      <c r="N8" s="651">
        <f t="shared" si="3"/>
        <v>0</v>
      </c>
      <c r="O8" s="650">
        <f t="shared" si="3"/>
        <v>0</v>
      </c>
      <c r="P8" s="517" t="s">
        <v>6</v>
      </c>
      <c r="Q8" s="516">
        <f>SicherheitAngebot</f>
        <v>0</v>
      </c>
      <c r="R8" s="652">
        <f>R6/R7</f>
        <v>0</v>
      </c>
      <c r="S8" s="515">
        <f>MGKZ</f>
        <v>0.1</v>
      </c>
      <c r="U8" s="683">
        <f>SUM(U12,U29,U46,U63,U80,U97,U114,U131,U148,U165,U182,U199,U216,U233,U250,U267,U284,U301,U318,U335,U352,U369,U386,U403,U420,U437,U454,U471,U488,U505)</f>
        <v>0</v>
      </c>
      <c r="V8" s="687" t="s">
        <v>230</v>
      </c>
      <c r="W8" s="650">
        <f t="shared" ref="W8:AB8" si="4">SUM(W12,W29,W46,W63,W80,W97,W114,W131,W148,W165,W182,W199,W216,W233,W250,W267,W284,W301,W318,W335,W352,W369,W386,W403,W420,W437,W454,W471,W488,W505)</f>
        <v>0</v>
      </c>
      <c r="X8" s="335">
        <f t="shared" si="4"/>
        <v>0</v>
      </c>
      <c r="Y8" s="651">
        <f t="shared" si="4"/>
        <v>0</v>
      </c>
      <c r="Z8" s="511">
        <f t="shared" si="4"/>
        <v>0</v>
      </c>
      <c r="AA8" s="651">
        <f t="shared" si="4"/>
        <v>0</v>
      </c>
      <c r="AB8" s="650">
        <f t="shared" si="4"/>
        <v>0</v>
      </c>
      <c r="AC8" s="259"/>
      <c r="AD8" s="650">
        <f t="shared" ref="AD8:AM8" si="5">SUM(AD12,AD29,AD46,AD63,AD80,AD97,AD114,AD131,AD148,AD165,AD182,AD199,AD216,AD233,AD250,AD267,AD284,AD301,AD318,AD335,AD352,AD369,AD386,AD403,AD420,AD437,AD454,AD471,AD488,AD505)</f>
        <v>0</v>
      </c>
      <c r="AE8" s="335">
        <f t="shared" si="5"/>
        <v>0</v>
      </c>
      <c r="AF8" s="651">
        <f t="shared" si="5"/>
        <v>0</v>
      </c>
      <c r="AG8" s="511">
        <f t="shared" si="5"/>
        <v>0</v>
      </c>
      <c r="AH8" s="651">
        <f t="shared" si="5"/>
        <v>0</v>
      </c>
      <c r="AI8" s="650">
        <f t="shared" si="5"/>
        <v>0</v>
      </c>
      <c r="AJ8" s="259"/>
      <c r="AK8" s="654">
        <f t="shared" si="5"/>
        <v>0</v>
      </c>
      <c r="AL8" s="654">
        <f t="shared" si="5"/>
        <v>0</v>
      </c>
      <c r="AM8" s="655">
        <f t="shared" si="5"/>
        <v>0</v>
      </c>
      <c r="AN8" s="336"/>
      <c r="AO8" s="336"/>
      <c r="AP8" s="336"/>
      <c r="AQ8" s="336"/>
      <c r="AR8" s="336"/>
      <c r="AS8" s="259"/>
      <c r="AT8" s="337"/>
      <c r="AU8" s="259"/>
      <c r="AV8" s="488">
        <f>SUM(AV12,AV29,AV46,AV63,AV80,AV97,AV114,AV131,AV148,AV165,AV182,AV199,AV216,AV233,AV250,AV267,AV284,AV301,AV318,AV335,AV352,AV369,AV386,AV403,AV420,AV437,AV454,AV471,AV488,AV505)</f>
        <v>0</v>
      </c>
      <c r="AW8" s="686" t="s">
        <v>231</v>
      </c>
      <c r="AX8" s="682">
        <f>SUM(AX12,AX29,AX46,AX63,AX80,AX97,AX114,AX131,AX148,AX165,AX182,AX199,AX216,AX233,AX250,AX267,AX284,AX301,AX318,AX335,AX352,AX369,AX386,AX403,AX420,AX437,AX454,AX471,AX488,AX505)</f>
        <v>0</v>
      </c>
      <c r="AZ8" s="489">
        <f>SUM(AZ12,AZ29,AZ46,AZ63,AZ80,AZ97,AZ114,AZ131,AZ148,AZ165,AZ182,AZ199,AZ216,AZ233,AZ250,AZ267,AZ284,AZ301,AZ318,AZ335,AZ352,AZ369,AZ386,AZ403,AZ420,AZ437,AZ454,AZ471,AZ488,AZ505)</f>
        <v>0</v>
      </c>
      <c r="BA8" s="686" t="s">
        <v>230</v>
      </c>
      <c r="BB8" s="489">
        <f>SUM(BB12,BB29,BB46,BB63,BB80,BB97,BB114,BB131,BB148,BB165,BB182,BB199,BB216,BB233,BB250,BB267,BB284,BB301,BB318,BB335,BB352,BB369,BB386,BB403,BB420,BB437,BB454,BB471,BB488,BB505)</f>
        <v>0</v>
      </c>
      <c r="BC8" s="686" t="s">
        <v>231</v>
      </c>
      <c r="BD8" s="489">
        <f>SUM(BD12,BD29,BD46,BD63,BD80,BD97,BD114,BD131,BD148,BD165,BD182,BD199,BD216,BD233,BD250,BD267,BD284,BD301,BD318,BD335,BD352,BD369,BD386,BD403,BD420,BD437,BD454,BD471,BD488,BD505)</f>
        <v>0</v>
      </c>
      <c r="BE8" s="105"/>
      <c r="BF8" s="105"/>
      <c r="BG8" s="105"/>
      <c r="BH8" s="105"/>
      <c r="BI8" s="105"/>
      <c r="BJ8" s="105"/>
    </row>
    <row r="9" spans="1:62" ht="4.9000000000000004" hidden="1" customHeight="1" outlineLevel="1" thickBot="1">
      <c r="A9" s="5"/>
      <c r="B9" s="7"/>
      <c r="C9" s="312"/>
      <c r="D9" s="312"/>
      <c r="E9" s="312"/>
      <c r="F9" s="313"/>
      <c r="G9" s="313"/>
      <c r="H9" s="314"/>
      <c r="I9" s="339"/>
      <c r="J9" s="338"/>
      <c r="K9" s="338"/>
      <c r="L9" s="338"/>
      <c r="M9" s="338"/>
      <c r="N9" s="338"/>
      <c r="O9" s="339"/>
      <c r="P9" s="340"/>
      <c r="Q9" s="340"/>
      <c r="R9" s="340"/>
      <c r="S9" s="341"/>
      <c r="U9" s="259"/>
      <c r="W9" s="303"/>
      <c r="X9" s="303"/>
      <c r="Y9" s="303"/>
      <c r="Z9" s="303"/>
      <c r="AA9" s="303"/>
      <c r="AB9" s="303"/>
      <c r="AC9" s="259"/>
      <c r="AD9" s="303"/>
      <c r="AE9" s="303"/>
      <c r="AF9" s="303"/>
      <c r="AG9" s="303"/>
      <c r="AH9" s="303"/>
      <c r="AI9" s="303"/>
      <c r="AJ9" s="259"/>
      <c r="AK9" s="259"/>
      <c r="AL9" s="259"/>
      <c r="AM9" s="259"/>
      <c r="AN9" s="342"/>
      <c r="AO9" s="259"/>
      <c r="AP9" s="259"/>
      <c r="AQ9" s="259"/>
      <c r="AR9" s="259"/>
      <c r="AS9" s="259"/>
      <c r="AT9" s="259"/>
      <c r="AU9" s="259"/>
      <c r="BE9" s="105"/>
      <c r="BF9" s="105"/>
      <c r="BG9" s="105"/>
      <c r="BH9" s="105"/>
      <c r="BI9" s="105"/>
      <c r="BJ9" s="105"/>
    </row>
    <row r="10" spans="1:62" ht="20.100000000000001" customHeight="1" collapsed="1" thickBot="1">
      <c r="B10" s="9" t="s">
        <v>7</v>
      </c>
      <c r="C10" s="884" t="s">
        <v>11</v>
      </c>
      <c r="D10" s="885"/>
      <c r="E10" s="885"/>
      <c r="F10" s="886"/>
      <c r="G10" s="204" t="s">
        <v>2</v>
      </c>
      <c r="H10" s="205" t="s">
        <v>12</v>
      </c>
      <c r="I10" s="556" t="s">
        <v>29</v>
      </c>
      <c r="J10" s="557" t="s">
        <v>104</v>
      </c>
      <c r="K10" s="558" t="s">
        <v>105</v>
      </c>
      <c r="L10" s="559" t="s">
        <v>150</v>
      </c>
      <c r="M10" s="559" t="s">
        <v>106</v>
      </c>
      <c r="N10" s="558" t="s">
        <v>103</v>
      </c>
      <c r="O10" s="556" t="s">
        <v>107</v>
      </c>
      <c r="P10" s="557" t="s">
        <v>157</v>
      </c>
      <c r="Q10" s="560" t="s">
        <v>156</v>
      </c>
      <c r="R10" s="561" t="s">
        <v>102</v>
      </c>
      <c r="S10" s="562" t="s">
        <v>131</v>
      </c>
      <c r="T10" s="266"/>
      <c r="U10" s="518" t="s">
        <v>5</v>
      </c>
      <c r="V10" s="266"/>
      <c r="W10" s="267" t="s">
        <v>29</v>
      </c>
      <c r="X10" s="268" t="s">
        <v>217</v>
      </c>
      <c r="Y10" s="269" t="s">
        <v>105</v>
      </c>
      <c r="Z10" s="270" t="s">
        <v>106</v>
      </c>
      <c r="AA10" s="269" t="s">
        <v>103</v>
      </c>
      <c r="AB10" s="267" t="s">
        <v>107</v>
      </c>
      <c r="AC10" s="259"/>
      <c r="AD10" s="267" t="s">
        <v>29</v>
      </c>
      <c r="AE10" s="268" t="s">
        <v>217</v>
      </c>
      <c r="AF10" s="269" t="s">
        <v>105</v>
      </c>
      <c r="AG10" s="270" t="s">
        <v>106</v>
      </c>
      <c r="AH10" s="269" t="s">
        <v>103</v>
      </c>
      <c r="AI10" s="267" t="s">
        <v>107</v>
      </c>
      <c r="AJ10" s="259"/>
      <c r="AK10" s="271" t="s">
        <v>15</v>
      </c>
      <c r="AL10" s="271" t="s">
        <v>181</v>
      </c>
      <c r="AM10" s="271" t="s">
        <v>189</v>
      </c>
      <c r="AN10" s="271" t="s">
        <v>188</v>
      </c>
      <c r="AO10" s="271" t="s">
        <v>17</v>
      </c>
      <c r="AP10" s="271" t="s">
        <v>18</v>
      </c>
      <c r="AQ10" s="271" t="s">
        <v>190</v>
      </c>
      <c r="AR10" s="271" t="s">
        <v>20</v>
      </c>
      <c r="AS10" s="259"/>
      <c r="AT10" s="260" t="s">
        <v>183</v>
      </c>
      <c r="AU10" s="259"/>
      <c r="AV10" s="485" t="s">
        <v>240</v>
      </c>
      <c r="AX10" s="684" t="s">
        <v>241</v>
      </c>
      <c r="AZ10" s="531" t="s">
        <v>243</v>
      </c>
      <c r="BB10" s="531" t="s">
        <v>244</v>
      </c>
      <c r="BD10" s="531" t="s">
        <v>242</v>
      </c>
      <c r="BE10" s="105"/>
      <c r="BF10" s="105"/>
      <c r="BG10" s="105"/>
      <c r="BH10" s="105"/>
      <c r="BI10" s="105"/>
      <c r="BJ10" s="105"/>
    </row>
    <row r="11" spans="1:62" ht="3" customHeight="1">
      <c r="B11" s="272"/>
      <c r="C11" s="273"/>
      <c r="D11" s="274"/>
      <c r="E11" s="274"/>
      <c r="F11" s="275"/>
      <c r="G11" s="273"/>
      <c r="H11" s="276"/>
      <c r="I11" s="261"/>
      <c r="J11" s="261"/>
      <c r="K11" s="261"/>
      <c r="L11" s="261"/>
      <c r="M11" s="261"/>
      <c r="N11" s="261"/>
      <c r="O11" s="261"/>
      <c r="P11" s="261"/>
      <c r="Q11" s="273"/>
      <c r="R11" s="277"/>
      <c r="S11" s="261"/>
      <c r="U11" s="261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61"/>
      <c r="AX11" s="261"/>
      <c r="AZ11" s="261"/>
      <c r="BB11" s="261"/>
      <c r="BD11" s="261"/>
      <c r="BE11" s="105"/>
      <c r="BF11" s="105"/>
      <c r="BG11" s="105"/>
      <c r="BH11" s="105"/>
      <c r="BI11" s="105"/>
      <c r="BJ11" s="105"/>
    </row>
    <row r="12" spans="1:62" ht="20.100000000000001" customHeight="1" collapsed="1">
      <c r="B12" s="179">
        <v>1</v>
      </c>
      <c r="C12" s="916"/>
      <c r="D12" s="917"/>
      <c r="E12" s="917"/>
      <c r="F12" s="918"/>
      <c r="G12" s="429"/>
      <c r="H12" s="206">
        <v>1</v>
      </c>
      <c r="I12" s="642">
        <f t="shared" ref="I12" si="6">$H12*SUM(I13:I27)</f>
        <v>0</v>
      </c>
      <c r="J12" s="643">
        <f t="shared" ref="J12:Q12" si="7">$H12*SUM(J13:J27)</f>
        <v>0</v>
      </c>
      <c r="K12" s="644">
        <f t="shared" si="7"/>
        <v>0</v>
      </c>
      <c r="L12" s="645">
        <f t="shared" si="7"/>
        <v>0</v>
      </c>
      <c r="M12" s="645">
        <f t="shared" si="7"/>
        <v>0</v>
      </c>
      <c r="N12" s="644">
        <f t="shared" si="7"/>
        <v>0</v>
      </c>
      <c r="O12" s="642">
        <f t="shared" si="7"/>
        <v>0</v>
      </c>
      <c r="P12" s="209">
        <f t="shared" si="7"/>
        <v>0</v>
      </c>
      <c r="Q12" s="210">
        <f t="shared" si="7"/>
        <v>0</v>
      </c>
      <c r="R12" s="136">
        <f t="shared" ref="R12:R27" si="8">P12*(1+Gewinn)*(1+SicherheitAngebot)</f>
        <v>0</v>
      </c>
      <c r="S12" s="137">
        <f t="shared" ref="S12:S27" si="9">Q12*(1+MGKZ)*(1+Gewinn)*(1+SicherheitAngebot)</f>
        <v>0</v>
      </c>
      <c r="U12" s="10">
        <f>I12*$I$7+J12*$J$7+K12*$K$7+L12*$L$7+M12*$M$7+N12*$N$7+O12*$O$7+R12+S12</f>
        <v>0</v>
      </c>
      <c r="W12" s="646">
        <f t="shared" ref="W12:AB12" si="10">$H12*SUM(W13:W27)</f>
        <v>0</v>
      </c>
      <c r="X12" s="647">
        <f t="shared" si="10"/>
        <v>0</v>
      </c>
      <c r="Y12" s="648">
        <f t="shared" si="10"/>
        <v>0</v>
      </c>
      <c r="Z12" s="649">
        <f t="shared" si="10"/>
        <v>0</v>
      </c>
      <c r="AA12" s="648">
        <f t="shared" si="10"/>
        <v>0</v>
      </c>
      <c r="AB12" s="646">
        <f t="shared" si="10"/>
        <v>0</v>
      </c>
      <c r="AC12" s="258"/>
      <c r="AD12" s="646">
        <f t="shared" ref="AD12:AM12" si="11">$H12*SUM(AD13:AD27)</f>
        <v>0</v>
      </c>
      <c r="AE12" s="647">
        <f t="shared" si="11"/>
        <v>0</v>
      </c>
      <c r="AF12" s="648">
        <f t="shared" si="11"/>
        <v>0</v>
      </c>
      <c r="AG12" s="649">
        <f t="shared" si="11"/>
        <v>0</v>
      </c>
      <c r="AH12" s="648">
        <f t="shared" si="11"/>
        <v>0</v>
      </c>
      <c r="AI12" s="646">
        <f t="shared" si="11"/>
        <v>0</v>
      </c>
      <c r="AJ12" s="258"/>
      <c r="AK12" s="653">
        <f t="shared" si="11"/>
        <v>0</v>
      </c>
      <c r="AL12" s="653">
        <f t="shared" si="11"/>
        <v>0</v>
      </c>
      <c r="AM12" s="653">
        <f t="shared" si="11"/>
        <v>0</v>
      </c>
      <c r="AN12" s="227">
        <f>$H12*SUM(AN13:AN27)*(1+Gewinn)*(1+SicherheitAngebot)</f>
        <v>0</v>
      </c>
      <c r="AO12" s="227">
        <f>$H12*SUM(AO13:AO27)*(1+Gewinn)*(1+SicherheitAngebot)</f>
        <v>0</v>
      </c>
      <c r="AP12" s="227">
        <f>$H12*SUM(AP13:AP27)*(1+Gewinn)*(1+SicherheitAngebot)</f>
        <v>0</v>
      </c>
      <c r="AQ12" s="227">
        <f>$H12*SUM(AQ13:AQ27)*(1+Gewinn)*(1+SicherheitAngebot)</f>
        <v>0</v>
      </c>
      <c r="AR12" s="227">
        <f>$H12*SUM(AR13:AR27)*(1+Gewinn)*(1+SicherheitAngebot)</f>
        <v>0</v>
      </c>
      <c r="AS12" s="262"/>
      <c r="AT12" s="263">
        <f t="shared" ref="AT12:AT44" si="12">((W12+AD12)*$W$7+(X12+AE12)*$X$7+(Y12+Z12+AF12+AG12)*$Z$7+(AA12+AH12)*$AA$7+(AB12+AI12)*$AB$7)*Zuschläge_IBN</f>
        <v>0</v>
      </c>
      <c r="AU12" s="259"/>
      <c r="AV12" s="491">
        <f>AK12*$AK$7+AL12*$AL$7+AM12*$AM$7+SUM(AN12:AR12)+AT12/Zuschläge_IBN+AT12</f>
        <v>0</v>
      </c>
      <c r="AX12" s="685">
        <f>U12+AV12</f>
        <v>0</v>
      </c>
      <c r="AZ12" s="490">
        <f>IF(H12&gt;0,U12/(1+SicherheitAngebot)*(1+Sicherheit),0)</f>
        <v>0</v>
      </c>
      <c r="BB12" s="490">
        <f>IF(H12&gt;0,AV12/(1+SicherheitAngebot)*(1+Sicherheit),0)</f>
        <v>0</v>
      </c>
      <c r="BD12" s="490">
        <f>AZ12+BB12</f>
        <v>0</v>
      </c>
      <c r="BE12" s="105"/>
      <c r="BF12" s="105"/>
      <c r="BG12" s="105"/>
      <c r="BH12" s="105"/>
      <c r="BI12" s="105"/>
      <c r="BJ12" s="105"/>
    </row>
    <row r="13" spans="1:62" ht="18" hidden="1" customHeight="1" outlineLevel="1">
      <c r="B13" s="99"/>
      <c r="C13" s="908"/>
      <c r="D13" s="909"/>
      <c r="E13" s="909"/>
      <c r="F13" s="910"/>
      <c r="G13" s="890"/>
      <c r="H13" s="901"/>
      <c r="I13" s="152"/>
      <c r="J13" s="152"/>
      <c r="K13" s="152"/>
      <c r="L13" s="152"/>
      <c r="M13" s="152"/>
      <c r="N13" s="152"/>
      <c r="O13" s="152"/>
      <c r="P13" s="153"/>
      <c r="Q13" s="153"/>
      <c r="R13" s="156">
        <f t="shared" si="8"/>
        <v>0</v>
      </c>
      <c r="S13" s="156">
        <f t="shared" si="9"/>
        <v>0</v>
      </c>
      <c r="U13" s="157">
        <f>I13*$I$7+J13*$J$7+K13*$K$7+L13*$L$7+M13*$M$7+N13*$N$7+O13*$O$7+R13+S13</f>
        <v>0</v>
      </c>
      <c r="W13" s="152"/>
      <c r="X13" s="152"/>
      <c r="Y13" s="152"/>
      <c r="Z13" s="152"/>
      <c r="AA13" s="152"/>
      <c r="AB13" s="152"/>
      <c r="AC13" s="347"/>
      <c r="AD13" s="152"/>
      <c r="AE13" s="152"/>
      <c r="AF13" s="152"/>
      <c r="AG13" s="152"/>
      <c r="AH13" s="152"/>
      <c r="AI13" s="152"/>
      <c r="AJ13" s="347"/>
      <c r="AK13" s="152"/>
      <c r="AL13" s="152"/>
      <c r="AM13" s="619"/>
      <c r="AN13" s="228"/>
      <c r="AO13" s="228"/>
      <c r="AP13" s="228"/>
      <c r="AQ13" s="228"/>
      <c r="AR13" s="228"/>
      <c r="AS13" s="348"/>
      <c r="AT13" s="264">
        <f t="shared" si="12"/>
        <v>0</v>
      </c>
      <c r="AU13" s="259"/>
      <c r="AV13" s="265">
        <f t="shared" ref="AV13:AV27" si="13">AK13*$AK$7+AL13*$AL$7+AM13*$AM$7+SUM(AN13:AR13)*(1+Gewinn)*(1+SicherheitAngebot)+AT13/Zuschläge_IBN+AT13</f>
        <v>0</v>
      </c>
      <c r="AX13" s="265">
        <f>U13+AV13</f>
        <v>0</v>
      </c>
      <c r="AZ13" s="492">
        <f t="shared" ref="AZ13:AZ27" si="14">U13/(1+SicherheitAngebot)*(1+Sicherheit)</f>
        <v>0</v>
      </c>
      <c r="BB13" s="492">
        <f t="shared" ref="BB13:BB27" si="15">AV13/(1+SicherheitAngebot)*(1+Sicherheit)</f>
        <v>0</v>
      </c>
      <c r="BD13" s="265">
        <f>AZ13+BB13</f>
        <v>0</v>
      </c>
      <c r="BE13" s="105"/>
      <c r="BF13" s="105"/>
      <c r="BG13" s="105"/>
      <c r="BH13" s="105"/>
      <c r="BI13" s="105"/>
      <c r="BJ13" s="105"/>
    </row>
    <row r="14" spans="1:62" ht="18" hidden="1" customHeight="1" outlineLevel="1">
      <c r="B14" s="100"/>
      <c r="C14" s="908"/>
      <c r="D14" s="909"/>
      <c r="E14" s="909"/>
      <c r="F14" s="910"/>
      <c r="G14" s="890"/>
      <c r="H14" s="891"/>
      <c r="I14" s="152"/>
      <c r="J14" s="152"/>
      <c r="K14" s="152"/>
      <c r="L14" s="152"/>
      <c r="M14" s="152"/>
      <c r="N14" s="152"/>
      <c r="O14" s="152"/>
      <c r="P14" s="153"/>
      <c r="Q14" s="153"/>
      <c r="R14" s="156">
        <f t="shared" si="8"/>
        <v>0</v>
      </c>
      <c r="S14" s="156">
        <f t="shared" si="9"/>
        <v>0</v>
      </c>
      <c r="U14" s="157">
        <f t="shared" ref="U14:U27" si="16">I14*$I$7+J14*$J$7+K14*$K$7+L14*$L$7+M14*$M$7+N14*$N$7+O14*$O$7+R14+S14</f>
        <v>0</v>
      </c>
      <c r="W14" s="152"/>
      <c r="X14" s="152"/>
      <c r="Y14" s="152"/>
      <c r="Z14" s="152"/>
      <c r="AA14" s="152"/>
      <c r="AB14" s="152"/>
      <c r="AC14" s="347"/>
      <c r="AD14" s="152"/>
      <c r="AE14" s="152"/>
      <c r="AF14" s="152"/>
      <c r="AG14" s="152"/>
      <c r="AH14" s="152"/>
      <c r="AI14" s="152"/>
      <c r="AJ14" s="347"/>
      <c r="AK14" s="152"/>
      <c r="AL14" s="152"/>
      <c r="AM14" s="619"/>
      <c r="AN14" s="228"/>
      <c r="AO14" s="228"/>
      <c r="AP14" s="228"/>
      <c r="AQ14" s="228"/>
      <c r="AR14" s="228"/>
      <c r="AS14" s="348"/>
      <c r="AT14" s="264">
        <f t="shared" si="12"/>
        <v>0</v>
      </c>
      <c r="AU14" s="259"/>
      <c r="AV14" s="265">
        <f t="shared" si="13"/>
        <v>0</v>
      </c>
      <c r="AX14" s="265">
        <f t="shared" ref="AX14:AX27" si="17">U14+AV14</f>
        <v>0</v>
      </c>
      <c r="AZ14" s="492">
        <f t="shared" si="14"/>
        <v>0</v>
      </c>
      <c r="BB14" s="492">
        <f t="shared" si="15"/>
        <v>0</v>
      </c>
      <c r="BD14" s="265">
        <f t="shared" ref="BD14:BD27" si="18">AZ14+BB14</f>
        <v>0</v>
      </c>
      <c r="BE14" s="105"/>
      <c r="BF14" s="105"/>
      <c r="BG14" s="105"/>
      <c r="BH14" s="105"/>
      <c r="BI14" s="105"/>
      <c r="BJ14" s="105"/>
    </row>
    <row r="15" spans="1:62" ht="18" hidden="1" customHeight="1" outlineLevel="1">
      <c r="B15" s="100"/>
      <c r="C15" s="908"/>
      <c r="D15" s="909"/>
      <c r="E15" s="909"/>
      <c r="F15" s="910"/>
      <c r="G15" s="890"/>
      <c r="H15" s="891"/>
      <c r="I15" s="152"/>
      <c r="J15" s="152"/>
      <c r="K15" s="152"/>
      <c r="L15" s="152"/>
      <c r="M15" s="152"/>
      <c r="N15" s="152"/>
      <c r="O15" s="152"/>
      <c r="P15" s="153"/>
      <c r="Q15" s="153"/>
      <c r="R15" s="156">
        <f t="shared" si="8"/>
        <v>0</v>
      </c>
      <c r="S15" s="156">
        <f t="shared" si="9"/>
        <v>0</v>
      </c>
      <c r="U15" s="157">
        <f t="shared" si="16"/>
        <v>0</v>
      </c>
      <c r="W15" s="152"/>
      <c r="X15" s="152"/>
      <c r="Y15" s="152"/>
      <c r="Z15" s="152"/>
      <c r="AA15" s="152"/>
      <c r="AB15" s="152"/>
      <c r="AC15" s="347"/>
      <c r="AD15" s="152"/>
      <c r="AE15" s="152"/>
      <c r="AF15" s="152"/>
      <c r="AG15" s="152"/>
      <c r="AH15" s="152"/>
      <c r="AI15" s="152"/>
      <c r="AJ15" s="347"/>
      <c r="AK15" s="152"/>
      <c r="AL15" s="152"/>
      <c r="AM15" s="619"/>
      <c r="AN15" s="228"/>
      <c r="AO15" s="228"/>
      <c r="AP15" s="228"/>
      <c r="AQ15" s="228"/>
      <c r="AR15" s="228"/>
      <c r="AS15" s="348"/>
      <c r="AT15" s="264">
        <f t="shared" si="12"/>
        <v>0</v>
      </c>
      <c r="AU15" s="259"/>
      <c r="AV15" s="265">
        <f t="shared" si="13"/>
        <v>0</v>
      </c>
      <c r="AX15" s="265">
        <f t="shared" si="17"/>
        <v>0</v>
      </c>
      <c r="AZ15" s="492">
        <f t="shared" si="14"/>
        <v>0</v>
      </c>
      <c r="BB15" s="492">
        <f t="shared" si="15"/>
        <v>0</v>
      </c>
      <c r="BD15" s="265">
        <f t="shared" si="18"/>
        <v>0</v>
      </c>
      <c r="BE15" s="105"/>
      <c r="BF15" s="105"/>
      <c r="BG15" s="105"/>
      <c r="BH15" s="105"/>
      <c r="BI15" s="105"/>
      <c r="BJ15" s="105"/>
    </row>
    <row r="16" spans="1:62" ht="18" hidden="1" customHeight="1" outlineLevel="1">
      <c r="B16" s="100"/>
      <c r="C16" s="908"/>
      <c r="D16" s="909"/>
      <c r="E16" s="909"/>
      <c r="F16" s="910"/>
      <c r="G16" s="890"/>
      <c r="H16" s="891"/>
      <c r="I16" s="152"/>
      <c r="J16" s="152"/>
      <c r="K16" s="152"/>
      <c r="L16" s="152"/>
      <c r="M16" s="152"/>
      <c r="N16" s="152"/>
      <c r="O16" s="152"/>
      <c r="P16" s="153"/>
      <c r="Q16" s="153"/>
      <c r="R16" s="156">
        <f t="shared" si="8"/>
        <v>0</v>
      </c>
      <c r="S16" s="156">
        <f t="shared" si="9"/>
        <v>0</v>
      </c>
      <c r="U16" s="157">
        <f t="shared" si="16"/>
        <v>0</v>
      </c>
      <c r="W16" s="152"/>
      <c r="X16" s="152"/>
      <c r="Y16" s="152"/>
      <c r="Z16" s="152"/>
      <c r="AA16" s="152"/>
      <c r="AB16" s="152"/>
      <c r="AC16" s="347"/>
      <c r="AD16" s="152"/>
      <c r="AE16" s="152"/>
      <c r="AF16" s="152"/>
      <c r="AG16" s="152"/>
      <c r="AH16" s="152"/>
      <c r="AI16" s="152"/>
      <c r="AJ16" s="347"/>
      <c r="AK16" s="152"/>
      <c r="AL16" s="152"/>
      <c r="AM16" s="619"/>
      <c r="AN16" s="228"/>
      <c r="AO16" s="228"/>
      <c r="AP16" s="228"/>
      <c r="AQ16" s="228"/>
      <c r="AR16" s="228"/>
      <c r="AS16" s="348"/>
      <c r="AT16" s="264">
        <f t="shared" si="12"/>
        <v>0</v>
      </c>
      <c r="AU16" s="259"/>
      <c r="AV16" s="265">
        <f t="shared" si="13"/>
        <v>0</v>
      </c>
      <c r="AX16" s="265">
        <f t="shared" si="17"/>
        <v>0</v>
      </c>
      <c r="AZ16" s="492">
        <f t="shared" si="14"/>
        <v>0</v>
      </c>
      <c r="BB16" s="492">
        <f t="shared" si="15"/>
        <v>0</v>
      </c>
      <c r="BD16" s="265">
        <f t="shared" si="18"/>
        <v>0</v>
      </c>
      <c r="BE16" s="105"/>
      <c r="BF16" s="105"/>
      <c r="BG16" s="105"/>
      <c r="BH16" s="105"/>
      <c r="BI16" s="105"/>
      <c r="BJ16" s="105"/>
    </row>
    <row r="17" spans="2:62" ht="18" hidden="1" customHeight="1" outlineLevel="1">
      <c r="B17" s="100"/>
      <c r="C17" s="908"/>
      <c r="D17" s="909"/>
      <c r="E17" s="909"/>
      <c r="F17" s="910"/>
      <c r="G17" s="890"/>
      <c r="H17" s="891"/>
      <c r="I17" s="152"/>
      <c r="J17" s="152"/>
      <c r="K17" s="152"/>
      <c r="L17" s="152"/>
      <c r="M17" s="152"/>
      <c r="N17" s="152"/>
      <c r="O17" s="152"/>
      <c r="P17" s="153"/>
      <c r="Q17" s="153"/>
      <c r="R17" s="156">
        <f t="shared" si="8"/>
        <v>0</v>
      </c>
      <c r="S17" s="156">
        <f t="shared" si="9"/>
        <v>0</v>
      </c>
      <c r="U17" s="157">
        <f t="shared" si="16"/>
        <v>0</v>
      </c>
      <c r="W17" s="152"/>
      <c r="X17" s="152"/>
      <c r="Y17" s="152"/>
      <c r="Z17" s="152"/>
      <c r="AA17" s="152"/>
      <c r="AB17" s="152"/>
      <c r="AC17" s="347"/>
      <c r="AD17" s="152"/>
      <c r="AE17" s="152"/>
      <c r="AF17" s="152"/>
      <c r="AG17" s="152"/>
      <c r="AH17" s="152"/>
      <c r="AI17" s="152"/>
      <c r="AJ17" s="347"/>
      <c r="AK17" s="152"/>
      <c r="AL17" s="152"/>
      <c r="AM17" s="619"/>
      <c r="AN17" s="228"/>
      <c r="AO17" s="228"/>
      <c r="AP17" s="228"/>
      <c r="AQ17" s="228"/>
      <c r="AR17" s="228"/>
      <c r="AS17" s="348"/>
      <c r="AT17" s="264">
        <f t="shared" si="12"/>
        <v>0</v>
      </c>
      <c r="AU17" s="259"/>
      <c r="AV17" s="265">
        <f t="shared" si="13"/>
        <v>0</v>
      </c>
      <c r="AX17" s="265">
        <f t="shared" si="17"/>
        <v>0</v>
      </c>
      <c r="AZ17" s="492">
        <f t="shared" si="14"/>
        <v>0</v>
      </c>
      <c r="BB17" s="492">
        <f t="shared" si="15"/>
        <v>0</v>
      </c>
      <c r="BD17" s="265">
        <f t="shared" si="18"/>
        <v>0</v>
      </c>
      <c r="BE17" s="105"/>
      <c r="BF17" s="105"/>
      <c r="BG17" s="105"/>
      <c r="BH17" s="105"/>
      <c r="BI17" s="105"/>
      <c r="BJ17" s="105"/>
    </row>
    <row r="18" spans="2:62" ht="18" hidden="1" customHeight="1" outlineLevel="1">
      <c r="B18" s="100"/>
      <c r="C18" s="908"/>
      <c r="D18" s="909"/>
      <c r="E18" s="909"/>
      <c r="F18" s="910"/>
      <c r="G18" s="890"/>
      <c r="H18" s="891"/>
      <c r="I18" s="152"/>
      <c r="J18" s="152"/>
      <c r="K18" s="152"/>
      <c r="L18" s="152"/>
      <c r="M18" s="152"/>
      <c r="N18" s="152"/>
      <c r="O18" s="152"/>
      <c r="P18" s="153"/>
      <c r="Q18" s="153"/>
      <c r="R18" s="156">
        <f t="shared" si="8"/>
        <v>0</v>
      </c>
      <c r="S18" s="156">
        <f t="shared" si="9"/>
        <v>0</v>
      </c>
      <c r="U18" s="157">
        <f t="shared" si="16"/>
        <v>0</v>
      </c>
      <c r="W18" s="152"/>
      <c r="X18" s="152"/>
      <c r="Y18" s="152"/>
      <c r="Z18" s="152"/>
      <c r="AA18" s="152"/>
      <c r="AB18" s="152"/>
      <c r="AC18" s="347"/>
      <c r="AD18" s="152"/>
      <c r="AE18" s="152"/>
      <c r="AF18" s="152"/>
      <c r="AG18" s="152"/>
      <c r="AH18" s="152"/>
      <c r="AI18" s="152"/>
      <c r="AJ18" s="347"/>
      <c r="AK18" s="152"/>
      <c r="AL18" s="152"/>
      <c r="AM18" s="619"/>
      <c r="AN18" s="228"/>
      <c r="AO18" s="228"/>
      <c r="AP18" s="228"/>
      <c r="AQ18" s="228"/>
      <c r="AR18" s="228"/>
      <c r="AS18" s="348"/>
      <c r="AT18" s="264">
        <f t="shared" si="12"/>
        <v>0</v>
      </c>
      <c r="AU18" s="259"/>
      <c r="AV18" s="265">
        <f t="shared" si="13"/>
        <v>0</v>
      </c>
      <c r="AX18" s="265">
        <f t="shared" si="17"/>
        <v>0</v>
      </c>
      <c r="AZ18" s="492">
        <f t="shared" si="14"/>
        <v>0</v>
      </c>
      <c r="BB18" s="492">
        <f t="shared" si="15"/>
        <v>0</v>
      </c>
      <c r="BD18" s="265">
        <f t="shared" si="18"/>
        <v>0</v>
      </c>
      <c r="BE18" s="105"/>
      <c r="BF18" s="105"/>
      <c r="BG18" s="105"/>
      <c r="BH18" s="105"/>
      <c r="BI18" s="105"/>
      <c r="BJ18" s="105"/>
    </row>
    <row r="19" spans="2:62" ht="18" hidden="1" customHeight="1" outlineLevel="1">
      <c r="B19" s="100"/>
      <c r="C19" s="908"/>
      <c r="D19" s="909"/>
      <c r="E19" s="909"/>
      <c r="F19" s="910"/>
      <c r="G19" s="890"/>
      <c r="H19" s="891"/>
      <c r="I19" s="152"/>
      <c r="J19" s="152"/>
      <c r="K19" s="152"/>
      <c r="L19" s="152"/>
      <c r="M19" s="152"/>
      <c r="N19" s="152"/>
      <c r="O19" s="152"/>
      <c r="P19" s="153"/>
      <c r="Q19" s="153"/>
      <c r="R19" s="156">
        <f t="shared" si="8"/>
        <v>0</v>
      </c>
      <c r="S19" s="156">
        <f t="shared" si="9"/>
        <v>0</v>
      </c>
      <c r="U19" s="157">
        <f t="shared" si="16"/>
        <v>0</v>
      </c>
      <c r="W19" s="152"/>
      <c r="X19" s="152"/>
      <c r="Y19" s="152"/>
      <c r="Z19" s="152"/>
      <c r="AA19" s="152"/>
      <c r="AB19" s="152"/>
      <c r="AC19" s="347"/>
      <c r="AD19" s="152"/>
      <c r="AE19" s="152"/>
      <c r="AF19" s="152"/>
      <c r="AG19" s="152"/>
      <c r="AH19" s="152"/>
      <c r="AI19" s="152"/>
      <c r="AJ19" s="347"/>
      <c r="AK19" s="152"/>
      <c r="AL19" s="152"/>
      <c r="AM19" s="619"/>
      <c r="AN19" s="228"/>
      <c r="AO19" s="228"/>
      <c r="AP19" s="228"/>
      <c r="AQ19" s="228"/>
      <c r="AR19" s="228"/>
      <c r="AS19" s="348"/>
      <c r="AT19" s="264">
        <f t="shared" si="12"/>
        <v>0</v>
      </c>
      <c r="AU19" s="259"/>
      <c r="AV19" s="265">
        <f t="shared" si="13"/>
        <v>0</v>
      </c>
      <c r="AX19" s="265">
        <f t="shared" si="17"/>
        <v>0</v>
      </c>
      <c r="AZ19" s="492">
        <f t="shared" si="14"/>
        <v>0</v>
      </c>
      <c r="BB19" s="492">
        <f t="shared" si="15"/>
        <v>0</v>
      </c>
      <c r="BD19" s="265">
        <f t="shared" si="18"/>
        <v>0</v>
      </c>
      <c r="BE19" s="105"/>
      <c r="BF19" s="105"/>
      <c r="BG19" s="105"/>
      <c r="BH19" s="105"/>
      <c r="BI19" s="105"/>
      <c r="BJ19" s="105"/>
    </row>
    <row r="20" spans="2:62" ht="18" hidden="1" customHeight="1" outlineLevel="1">
      <c r="B20" s="100"/>
      <c r="C20" s="908"/>
      <c r="D20" s="909"/>
      <c r="E20" s="909"/>
      <c r="F20" s="910"/>
      <c r="G20" s="890"/>
      <c r="H20" s="891"/>
      <c r="I20" s="152"/>
      <c r="J20" s="152"/>
      <c r="K20" s="152"/>
      <c r="L20" s="152"/>
      <c r="M20" s="152"/>
      <c r="N20" s="152"/>
      <c r="O20" s="152"/>
      <c r="P20" s="153"/>
      <c r="Q20" s="153"/>
      <c r="R20" s="156">
        <f t="shared" si="8"/>
        <v>0</v>
      </c>
      <c r="S20" s="156">
        <f t="shared" si="9"/>
        <v>0</v>
      </c>
      <c r="U20" s="157">
        <f t="shared" si="16"/>
        <v>0</v>
      </c>
      <c r="W20" s="152"/>
      <c r="X20" s="152"/>
      <c r="Y20" s="152"/>
      <c r="Z20" s="152"/>
      <c r="AA20" s="152"/>
      <c r="AB20" s="152"/>
      <c r="AC20" s="347"/>
      <c r="AD20" s="152"/>
      <c r="AE20" s="152"/>
      <c r="AF20" s="152"/>
      <c r="AG20" s="152"/>
      <c r="AH20" s="152"/>
      <c r="AI20" s="152"/>
      <c r="AJ20" s="347"/>
      <c r="AK20" s="152"/>
      <c r="AL20" s="152"/>
      <c r="AM20" s="619"/>
      <c r="AN20" s="228"/>
      <c r="AO20" s="228"/>
      <c r="AP20" s="228"/>
      <c r="AQ20" s="228"/>
      <c r="AR20" s="228"/>
      <c r="AS20" s="348"/>
      <c r="AT20" s="264">
        <f t="shared" si="12"/>
        <v>0</v>
      </c>
      <c r="AU20" s="259"/>
      <c r="AV20" s="265">
        <f t="shared" si="13"/>
        <v>0</v>
      </c>
      <c r="AX20" s="265">
        <f t="shared" si="17"/>
        <v>0</v>
      </c>
      <c r="AZ20" s="492">
        <f t="shared" si="14"/>
        <v>0</v>
      </c>
      <c r="BB20" s="492">
        <f t="shared" si="15"/>
        <v>0</v>
      </c>
      <c r="BD20" s="265">
        <f t="shared" si="18"/>
        <v>0</v>
      </c>
      <c r="BE20" s="105"/>
      <c r="BF20" s="105"/>
      <c r="BG20" s="105"/>
      <c r="BH20" s="105"/>
      <c r="BI20" s="105"/>
      <c r="BJ20" s="105"/>
    </row>
    <row r="21" spans="2:62" ht="18" hidden="1" customHeight="1" outlineLevel="1">
      <c r="B21" s="100"/>
      <c r="C21" s="908"/>
      <c r="D21" s="909"/>
      <c r="E21" s="909"/>
      <c r="F21" s="910"/>
      <c r="G21" s="890"/>
      <c r="H21" s="891"/>
      <c r="I21" s="152"/>
      <c r="J21" s="152"/>
      <c r="K21" s="152"/>
      <c r="L21" s="152"/>
      <c r="M21" s="152"/>
      <c r="N21" s="152"/>
      <c r="O21" s="152"/>
      <c r="P21" s="153"/>
      <c r="Q21" s="153"/>
      <c r="R21" s="156">
        <f t="shared" si="8"/>
        <v>0</v>
      </c>
      <c r="S21" s="156">
        <f t="shared" si="9"/>
        <v>0</v>
      </c>
      <c r="U21" s="157">
        <f t="shared" si="16"/>
        <v>0</v>
      </c>
      <c r="W21" s="152"/>
      <c r="X21" s="152"/>
      <c r="Y21" s="152"/>
      <c r="Z21" s="152"/>
      <c r="AA21" s="152"/>
      <c r="AB21" s="152"/>
      <c r="AC21" s="347"/>
      <c r="AD21" s="152"/>
      <c r="AE21" s="152"/>
      <c r="AF21" s="152"/>
      <c r="AG21" s="152"/>
      <c r="AH21" s="152"/>
      <c r="AI21" s="152"/>
      <c r="AJ21" s="347"/>
      <c r="AK21" s="152"/>
      <c r="AL21" s="152"/>
      <c r="AM21" s="619"/>
      <c r="AN21" s="228"/>
      <c r="AO21" s="228"/>
      <c r="AP21" s="228"/>
      <c r="AQ21" s="228"/>
      <c r="AR21" s="228"/>
      <c r="AS21" s="348"/>
      <c r="AT21" s="264">
        <f t="shared" si="12"/>
        <v>0</v>
      </c>
      <c r="AU21" s="259"/>
      <c r="AV21" s="265">
        <f t="shared" si="13"/>
        <v>0</v>
      </c>
      <c r="AX21" s="265">
        <f t="shared" si="17"/>
        <v>0</v>
      </c>
      <c r="AZ21" s="492">
        <f t="shared" si="14"/>
        <v>0</v>
      </c>
      <c r="BB21" s="492">
        <f t="shared" si="15"/>
        <v>0</v>
      </c>
      <c r="BD21" s="265">
        <f t="shared" si="18"/>
        <v>0</v>
      </c>
      <c r="BE21" s="105"/>
      <c r="BF21" s="105"/>
      <c r="BG21" s="105"/>
      <c r="BH21" s="105"/>
      <c r="BI21" s="105"/>
      <c r="BJ21" s="105"/>
    </row>
    <row r="22" spans="2:62" ht="18" hidden="1" customHeight="1" outlineLevel="1">
      <c r="B22" s="100"/>
      <c r="C22" s="908"/>
      <c r="D22" s="909"/>
      <c r="E22" s="909"/>
      <c r="F22" s="910"/>
      <c r="G22" s="890"/>
      <c r="H22" s="891"/>
      <c r="I22" s="152"/>
      <c r="J22" s="152"/>
      <c r="K22" s="152"/>
      <c r="L22" s="152"/>
      <c r="M22" s="152"/>
      <c r="N22" s="152"/>
      <c r="O22" s="152"/>
      <c r="P22" s="153"/>
      <c r="Q22" s="153"/>
      <c r="R22" s="156">
        <f t="shared" si="8"/>
        <v>0</v>
      </c>
      <c r="S22" s="156">
        <f t="shared" si="9"/>
        <v>0</v>
      </c>
      <c r="U22" s="157">
        <f t="shared" si="16"/>
        <v>0</v>
      </c>
      <c r="W22" s="152"/>
      <c r="X22" s="152"/>
      <c r="Y22" s="152"/>
      <c r="Z22" s="152"/>
      <c r="AA22" s="152"/>
      <c r="AB22" s="152"/>
      <c r="AC22" s="347"/>
      <c r="AD22" s="152"/>
      <c r="AE22" s="152"/>
      <c r="AF22" s="152"/>
      <c r="AG22" s="152"/>
      <c r="AH22" s="152"/>
      <c r="AI22" s="152"/>
      <c r="AJ22" s="347"/>
      <c r="AK22" s="152"/>
      <c r="AL22" s="152"/>
      <c r="AM22" s="619"/>
      <c r="AN22" s="228"/>
      <c r="AO22" s="228"/>
      <c r="AP22" s="228"/>
      <c r="AQ22" s="228"/>
      <c r="AR22" s="228"/>
      <c r="AS22" s="348"/>
      <c r="AT22" s="264">
        <f t="shared" si="12"/>
        <v>0</v>
      </c>
      <c r="AU22" s="259"/>
      <c r="AV22" s="265">
        <f t="shared" si="13"/>
        <v>0</v>
      </c>
      <c r="AX22" s="265">
        <f t="shared" si="17"/>
        <v>0</v>
      </c>
      <c r="AZ22" s="492">
        <f t="shared" si="14"/>
        <v>0</v>
      </c>
      <c r="BB22" s="492">
        <f t="shared" si="15"/>
        <v>0</v>
      </c>
      <c r="BD22" s="265">
        <f t="shared" si="18"/>
        <v>0</v>
      </c>
      <c r="BE22" s="105"/>
      <c r="BF22" s="105"/>
      <c r="BG22" s="105"/>
      <c r="BH22" s="105"/>
      <c r="BI22" s="105"/>
      <c r="BJ22" s="105"/>
    </row>
    <row r="23" spans="2:62" ht="18" hidden="1" customHeight="1" outlineLevel="1">
      <c r="B23" s="100"/>
      <c r="C23" s="908"/>
      <c r="D23" s="909"/>
      <c r="E23" s="909"/>
      <c r="F23" s="910"/>
      <c r="G23" s="890"/>
      <c r="H23" s="891"/>
      <c r="I23" s="152"/>
      <c r="J23" s="152"/>
      <c r="K23" s="152"/>
      <c r="L23" s="152"/>
      <c r="M23" s="152"/>
      <c r="N23" s="152"/>
      <c r="O23" s="152"/>
      <c r="P23" s="153"/>
      <c r="Q23" s="153"/>
      <c r="R23" s="156">
        <f t="shared" si="8"/>
        <v>0</v>
      </c>
      <c r="S23" s="156">
        <f t="shared" si="9"/>
        <v>0</v>
      </c>
      <c r="U23" s="157">
        <f t="shared" si="16"/>
        <v>0</v>
      </c>
      <c r="W23" s="152"/>
      <c r="X23" s="152"/>
      <c r="Y23" s="152"/>
      <c r="Z23" s="152"/>
      <c r="AA23" s="152"/>
      <c r="AB23" s="152"/>
      <c r="AC23" s="347"/>
      <c r="AD23" s="152"/>
      <c r="AE23" s="152"/>
      <c r="AF23" s="152"/>
      <c r="AG23" s="152"/>
      <c r="AH23" s="152"/>
      <c r="AI23" s="152"/>
      <c r="AJ23" s="347"/>
      <c r="AK23" s="152"/>
      <c r="AL23" s="152"/>
      <c r="AM23" s="619"/>
      <c r="AN23" s="228"/>
      <c r="AO23" s="228"/>
      <c r="AP23" s="228"/>
      <c r="AQ23" s="228"/>
      <c r="AR23" s="228"/>
      <c r="AS23" s="348"/>
      <c r="AT23" s="264">
        <f t="shared" si="12"/>
        <v>0</v>
      </c>
      <c r="AU23" s="259"/>
      <c r="AV23" s="265">
        <f t="shared" si="13"/>
        <v>0</v>
      </c>
      <c r="AX23" s="265">
        <f t="shared" si="17"/>
        <v>0</v>
      </c>
      <c r="AZ23" s="492">
        <f t="shared" si="14"/>
        <v>0</v>
      </c>
      <c r="BB23" s="492">
        <f t="shared" si="15"/>
        <v>0</v>
      </c>
      <c r="BD23" s="265">
        <f t="shared" si="18"/>
        <v>0</v>
      </c>
      <c r="BE23" s="105"/>
      <c r="BF23" s="105"/>
      <c r="BG23" s="105"/>
      <c r="BH23" s="105"/>
      <c r="BI23" s="105"/>
      <c r="BJ23" s="105"/>
    </row>
    <row r="24" spans="2:62" ht="18" hidden="1" customHeight="1" outlineLevel="1">
      <c r="B24" s="100"/>
      <c r="C24" s="908"/>
      <c r="D24" s="909"/>
      <c r="E24" s="909"/>
      <c r="F24" s="910"/>
      <c r="G24" s="890"/>
      <c r="H24" s="891"/>
      <c r="I24" s="152"/>
      <c r="J24" s="152"/>
      <c r="K24" s="152"/>
      <c r="L24" s="152"/>
      <c r="M24" s="152"/>
      <c r="N24" s="152"/>
      <c r="O24" s="152"/>
      <c r="P24" s="153"/>
      <c r="Q24" s="153"/>
      <c r="R24" s="156">
        <f t="shared" si="8"/>
        <v>0</v>
      </c>
      <c r="S24" s="156">
        <f t="shared" si="9"/>
        <v>0</v>
      </c>
      <c r="U24" s="157">
        <f t="shared" si="16"/>
        <v>0</v>
      </c>
      <c r="W24" s="152"/>
      <c r="X24" s="152"/>
      <c r="Y24" s="152"/>
      <c r="Z24" s="152"/>
      <c r="AA24" s="152"/>
      <c r="AB24" s="152"/>
      <c r="AC24" s="347"/>
      <c r="AD24" s="152"/>
      <c r="AE24" s="152"/>
      <c r="AF24" s="152"/>
      <c r="AG24" s="152"/>
      <c r="AH24" s="152"/>
      <c r="AI24" s="152"/>
      <c r="AJ24" s="347"/>
      <c r="AK24" s="152"/>
      <c r="AL24" s="152"/>
      <c r="AM24" s="619"/>
      <c r="AN24" s="228"/>
      <c r="AO24" s="228"/>
      <c r="AP24" s="228"/>
      <c r="AQ24" s="228"/>
      <c r="AR24" s="228"/>
      <c r="AS24" s="348"/>
      <c r="AT24" s="264">
        <f t="shared" si="12"/>
        <v>0</v>
      </c>
      <c r="AU24" s="259"/>
      <c r="AV24" s="265">
        <f t="shared" si="13"/>
        <v>0</v>
      </c>
      <c r="AX24" s="265">
        <f t="shared" si="17"/>
        <v>0</v>
      </c>
      <c r="AZ24" s="492">
        <f t="shared" si="14"/>
        <v>0</v>
      </c>
      <c r="BB24" s="492">
        <f t="shared" si="15"/>
        <v>0</v>
      </c>
      <c r="BD24" s="265">
        <f t="shared" si="18"/>
        <v>0</v>
      </c>
      <c r="BE24" s="105"/>
      <c r="BF24" s="105"/>
      <c r="BG24" s="105"/>
      <c r="BH24" s="105"/>
      <c r="BI24" s="105"/>
      <c r="BJ24" s="105"/>
    </row>
    <row r="25" spans="2:62" ht="18" hidden="1" customHeight="1" outlineLevel="1">
      <c r="B25" s="100"/>
      <c r="C25" s="908"/>
      <c r="D25" s="909"/>
      <c r="E25" s="909"/>
      <c r="F25" s="910"/>
      <c r="G25" s="890"/>
      <c r="H25" s="891"/>
      <c r="I25" s="152"/>
      <c r="J25" s="152"/>
      <c r="K25" s="152"/>
      <c r="L25" s="152"/>
      <c r="M25" s="152"/>
      <c r="N25" s="152"/>
      <c r="O25" s="152"/>
      <c r="P25" s="153"/>
      <c r="Q25" s="153"/>
      <c r="R25" s="156">
        <f t="shared" si="8"/>
        <v>0</v>
      </c>
      <c r="S25" s="156">
        <f t="shared" si="9"/>
        <v>0</v>
      </c>
      <c r="U25" s="157">
        <f t="shared" si="16"/>
        <v>0</v>
      </c>
      <c r="W25" s="152"/>
      <c r="X25" s="152"/>
      <c r="Y25" s="152"/>
      <c r="Z25" s="152"/>
      <c r="AA25" s="152"/>
      <c r="AB25" s="152"/>
      <c r="AC25" s="347"/>
      <c r="AD25" s="152"/>
      <c r="AE25" s="152"/>
      <c r="AF25" s="152"/>
      <c r="AG25" s="152"/>
      <c r="AH25" s="152"/>
      <c r="AI25" s="152"/>
      <c r="AJ25" s="347"/>
      <c r="AK25" s="152"/>
      <c r="AL25" s="152"/>
      <c r="AM25" s="619"/>
      <c r="AN25" s="228"/>
      <c r="AO25" s="228"/>
      <c r="AP25" s="228"/>
      <c r="AQ25" s="228"/>
      <c r="AR25" s="228"/>
      <c r="AS25" s="348"/>
      <c r="AT25" s="264">
        <f t="shared" si="12"/>
        <v>0</v>
      </c>
      <c r="AU25" s="259"/>
      <c r="AV25" s="265">
        <f t="shared" si="13"/>
        <v>0</v>
      </c>
      <c r="AX25" s="265">
        <f t="shared" si="17"/>
        <v>0</v>
      </c>
      <c r="AZ25" s="492">
        <f t="shared" si="14"/>
        <v>0</v>
      </c>
      <c r="BB25" s="492">
        <f t="shared" si="15"/>
        <v>0</v>
      </c>
      <c r="BD25" s="265">
        <f t="shared" si="18"/>
        <v>0</v>
      </c>
      <c r="BE25" s="105"/>
      <c r="BF25" s="105"/>
      <c r="BG25" s="105"/>
      <c r="BH25" s="105"/>
      <c r="BI25" s="105"/>
      <c r="BJ25" s="105"/>
    </row>
    <row r="26" spans="2:62" ht="18" hidden="1" customHeight="1" outlineLevel="1">
      <c r="B26" s="100"/>
      <c r="C26" s="908"/>
      <c r="D26" s="909"/>
      <c r="E26" s="909"/>
      <c r="F26" s="910"/>
      <c r="G26" s="890"/>
      <c r="H26" s="891"/>
      <c r="I26" s="152"/>
      <c r="J26" s="152"/>
      <c r="K26" s="152"/>
      <c r="L26" s="152"/>
      <c r="M26" s="152"/>
      <c r="N26" s="152"/>
      <c r="O26" s="152"/>
      <c r="P26" s="153"/>
      <c r="Q26" s="153"/>
      <c r="R26" s="156">
        <f t="shared" si="8"/>
        <v>0</v>
      </c>
      <c r="S26" s="156">
        <f t="shared" si="9"/>
        <v>0</v>
      </c>
      <c r="U26" s="157">
        <f t="shared" si="16"/>
        <v>0</v>
      </c>
      <c r="W26" s="152"/>
      <c r="X26" s="152"/>
      <c r="Y26" s="152"/>
      <c r="Z26" s="152"/>
      <c r="AA26" s="152"/>
      <c r="AB26" s="152"/>
      <c r="AC26" s="347"/>
      <c r="AD26" s="152"/>
      <c r="AE26" s="152"/>
      <c r="AF26" s="152"/>
      <c r="AG26" s="152"/>
      <c r="AH26" s="152"/>
      <c r="AI26" s="152"/>
      <c r="AJ26" s="347"/>
      <c r="AK26" s="152"/>
      <c r="AL26" s="152"/>
      <c r="AM26" s="619"/>
      <c r="AN26" s="228"/>
      <c r="AO26" s="228"/>
      <c r="AP26" s="228"/>
      <c r="AQ26" s="228"/>
      <c r="AR26" s="228"/>
      <c r="AS26" s="348"/>
      <c r="AT26" s="264">
        <f t="shared" si="12"/>
        <v>0</v>
      </c>
      <c r="AU26" s="259"/>
      <c r="AV26" s="265">
        <f t="shared" si="13"/>
        <v>0</v>
      </c>
      <c r="AX26" s="265">
        <f t="shared" si="17"/>
        <v>0</v>
      </c>
      <c r="AZ26" s="492">
        <f t="shared" si="14"/>
        <v>0</v>
      </c>
      <c r="BB26" s="492">
        <f t="shared" si="15"/>
        <v>0</v>
      </c>
      <c r="BD26" s="265">
        <f t="shared" si="18"/>
        <v>0</v>
      </c>
      <c r="BE26" s="105"/>
      <c r="BF26" s="105"/>
      <c r="BG26" s="105"/>
      <c r="BH26" s="105"/>
      <c r="BI26" s="105"/>
      <c r="BJ26" s="105"/>
    </row>
    <row r="27" spans="2:62" ht="18" hidden="1" customHeight="1" outlineLevel="1">
      <c r="B27" s="100"/>
      <c r="C27" s="908"/>
      <c r="D27" s="909"/>
      <c r="E27" s="909"/>
      <c r="F27" s="910"/>
      <c r="G27" s="890"/>
      <c r="H27" s="891"/>
      <c r="I27" s="152"/>
      <c r="J27" s="152"/>
      <c r="K27" s="152"/>
      <c r="L27" s="152"/>
      <c r="M27" s="152"/>
      <c r="N27" s="152"/>
      <c r="O27" s="152"/>
      <c r="P27" s="153"/>
      <c r="Q27" s="153"/>
      <c r="R27" s="156">
        <f t="shared" si="8"/>
        <v>0</v>
      </c>
      <c r="S27" s="156">
        <f t="shared" si="9"/>
        <v>0</v>
      </c>
      <c r="U27" s="157">
        <f t="shared" si="16"/>
        <v>0</v>
      </c>
      <c r="W27" s="152"/>
      <c r="X27" s="152"/>
      <c r="Y27" s="152"/>
      <c r="Z27" s="152"/>
      <c r="AA27" s="152"/>
      <c r="AB27" s="152"/>
      <c r="AC27" s="347"/>
      <c r="AD27" s="152"/>
      <c r="AE27" s="152"/>
      <c r="AF27" s="152"/>
      <c r="AG27" s="152"/>
      <c r="AH27" s="152"/>
      <c r="AI27" s="152"/>
      <c r="AJ27" s="347"/>
      <c r="AK27" s="152"/>
      <c r="AL27" s="152"/>
      <c r="AM27" s="619"/>
      <c r="AN27" s="228"/>
      <c r="AO27" s="228"/>
      <c r="AP27" s="228"/>
      <c r="AQ27" s="228"/>
      <c r="AR27" s="228"/>
      <c r="AS27" s="348"/>
      <c r="AT27" s="264">
        <f t="shared" si="12"/>
        <v>0</v>
      </c>
      <c r="AU27" s="259"/>
      <c r="AV27" s="265">
        <f t="shared" si="13"/>
        <v>0</v>
      </c>
      <c r="AX27" s="265">
        <f t="shared" si="17"/>
        <v>0</v>
      </c>
      <c r="AZ27" s="492">
        <f t="shared" si="14"/>
        <v>0</v>
      </c>
      <c r="BB27" s="492">
        <f t="shared" si="15"/>
        <v>0</v>
      </c>
      <c r="BD27" s="265">
        <f t="shared" si="18"/>
        <v>0</v>
      </c>
      <c r="BE27" s="105"/>
      <c r="BF27" s="105"/>
      <c r="BG27" s="105"/>
      <c r="BH27" s="105"/>
      <c r="BI27" s="105"/>
      <c r="BJ27" s="105"/>
    </row>
    <row r="28" spans="2:62" ht="9.9499999999999993" hidden="1" customHeight="1" outlineLevel="1">
      <c r="B28" s="101"/>
      <c r="C28" s="208"/>
      <c r="D28" s="208"/>
      <c r="E28" s="208"/>
      <c r="F28" s="208"/>
      <c r="G28" s="237"/>
      <c r="H28" s="207"/>
      <c r="I28" s="257"/>
      <c r="J28" s="257"/>
      <c r="K28" s="257"/>
      <c r="L28" s="257"/>
      <c r="M28" s="257"/>
      <c r="N28" s="257"/>
      <c r="O28" s="257"/>
      <c r="P28" s="256"/>
      <c r="Q28" s="102"/>
      <c r="R28" s="102"/>
      <c r="S28" s="102"/>
      <c r="U28" s="9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Z28" s="493"/>
      <c r="BE28" s="105"/>
      <c r="BF28" s="105"/>
      <c r="BG28" s="105"/>
      <c r="BH28" s="105"/>
      <c r="BI28" s="105"/>
      <c r="BJ28" s="105"/>
    </row>
    <row r="29" spans="2:62" ht="20.100000000000001" customHeight="1" collapsed="1">
      <c r="B29" s="179">
        <f>B12+1</f>
        <v>2</v>
      </c>
      <c r="C29" s="916"/>
      <c r="D29" s="917"/>
      <c r="E29" s="917"/>
      <c r="F29" s="918"/>
      <c r="G29" s="429"/>
      <c r="H29" s="206">
        <v>1</v>
      </c>
      <c r="I29" s="642">
        <f t="shared" ref="I29" si="19">$H29*SUM(I30:I44)</f>
        <v>0</v>
      </c>
      <c r="J29" s="643">
        <f t="shared" ref="J29:O29" si="20">$H29*SUM(J30:J44)</f>
        <v>0</v>
      </c>
      <c r="K29" s="644">
        <f t="shared" si="20"/>
        <v>0</v>
      </c>
      <c r="L29" s="645">
        <f t="shared" si="20"/>
        <v>0</v>
      </c>
      <c r="M29" s="645">
        <f t="shared" si="20"/>
        <v>0</v>
      </c>
      <c r="N29" s="644">
        <f t="shared" si="20"/>
        <v>0</v>
      </c>
      <c r="O29" s="642">
        <f t="shared" si="20"/>
        <v>0</v>
      </c>
      <c r="P29" s="209">
        <f t="shared" ref="P29:Q29" si="21">$H29*SUM(P30:P44)</f>
        <v>0</v>
      </c>
      <c r="Q29" s="210">
        <f t="shared" si="21"/>
        <v>0</v>
      </c>
      <c r="R29" s="136">
        <f t="shared" ref="R29:R44" si="22">P29*(1+Gewinn)*(1+SicherheitAngebot)</f>
        <v>0</v>
      </c>
      <c r="S29" s="137">
        <f t="shared" ref="S29:S44" si="23">Q29*(1+MGKZ)*(1+Gewinn)*(1+SicherheitAngebot)</f>
        <v>0</v>
      </c>
      <c r="U29" s="10">
        <f>I29*$I$7+J29*$J$7+K29*$K$7+L29*$L$7+M29*$M$7+N29*$N$7+O29*$O$7+R29+S29</f>
        <v>0</v>
      </c>
      <c r="W29" s="646">
        <f t="shared" ref="W29:AB29" si="24">$H29*SUM(W30:W44)</f>
        <v>0</v>
      </c>
      <c r="X29" s="647">
        <f t="shared" si="24"/>
        <v>0</v>
      </c>
      <c r="Y29" s="648">
        <f t="shared" si="24"/>
        <v>0</v>
      </c>
      <c r="Z29" s="649">
        <f t="shared" si="24"/>
        <v>0</v>
      </c>
      <c r="AA29" s="648">
        <f t="shared" si="24"/>
        <v>0</v>
      </c>
      <c r="AB29" s="646">
        <f t="shared" si="24"/>
        <v>0</v>
      </c>
      <c r="AC29" s="258"/>
      <c r="AD29" s="646">
        <f t="shared" ref="AD29:AM29" si="25">$H29*SUM(AD30:AD44)</f>
        <v>0</v>
      </c>
      <c r="AE29" s="647">
        <f t="shared" si="25"/>
        <v>0</v>
      </c>
      <c r="AF29" s="648">
        <f t="shared" si="25"/>
        <v>0</v>
      </c>
      <c r="AG29" s="649">
        <f t="shared" si="25"/>
        <v>0</v>
      </c>
      <c r="AH29" s="648">
        <f t="shared" si="25"/>
        <v>0</v>
      </c>
      <c r="AI29" s="646">
        <f t="shared" si="25"/>
        <v>0</v>
      </c>
      <c r="AJ29" s="258"/>
      <c r="AK29" s="653">
        <f t="shared" si="25"/>
        <v>0</v>
      </c>
      <c r="AL29" s="653">
        <f t="shared" si="25"/>
        <v>0</v>
      </c>
      <c r="AM29" s="653">
        <f t="shared" si="25"/>
        <v>0</v>
      </c>
      <c r="AN29" s="227">
        <f>$H29*SUM(AN30:AN44)*(1+Gewinn)*(1+SicherheitAngebot)</f>
        <v>0</v>
      </c>
      <c r="AO29" s="227">
        <f>$H29*SUM(AO30:AO44)*(1+Gewinn)*(1+SicherheitAngebot)</f>
        <v>0</v>
      </c>
      <c r="AP29" s="227">
        <f>$H29*SUM(AP30:AP44)*(1+Gewinn)*(1+SicherheitAngebot)</f>
        <v>0</v>
      </c>
      <c r="AQ29" s="227">
        <f>$H29*SUM(AQ30:AQ44)*(1+Gewinn)*(1+SicherheitAngebot)</f>
        <v>0</v>
      </c>
      <c r="AR29" s="227">
        <f>$H29*SUM(AR30:AR44)*(1+Gewinn)*(1+SicherheitAngebot)</f>
        <v>0</v>
      </c>
      <c r="AS29" s="262"/>
      <c r="AT29" s="263">
        <f t="shared" si="12"/>
        <v>0</v>
      </c>
      <c r="AU29" s="259"/>
      <c r="AV29" s="491">
        <f>AK29*$AK$7+AL29*$AL$7+AM29*$AM$7+SUM(AN29:AR29)+AT29/Zuschläge_IBN+AT29</f>
        <v>0</v>
      </c>
      <c r="AX29" s="685">
        <f>U29+AV29</f>
        <v>0</v>
      </c>
      <c r="AZ29" s="490">
        <f>IF(H29&gt;0,U29/(1+SicherheitAngebot)*(1+Sicherheit),0)</f>
        <v>0</v>
      </c>
      <c r="BB29" s="490">
        <f>IF(H29&gt;0,AV29/(1+SicherheitAngebot)*(1+Sicherheit),0)</f>
        <v>0</v>
      </c>
      <c r="BD29" s="490">
        <f>AZ29+BB29</f>
        <v>0</v>
      </c>
      <c r="BE29" s="105"/>
      <c r="BF29" s="105"/>
      <c r="BG29" s="105"/>
      <c r="BH29" s="105"/>
      <c r="BI29" s="105"/>
      <c r="BJ29" s="105"/>
    </row>
    <row r="30" spans="2:62" ht="18" hidden="1" customHeight="1" outlineLevel="1">
      <c r="B30" s="99"/>
      <c r="C30" s="908"/>
      <c r="D30" s="909"/>
      <c r="E30" s="909"/>
      <c r="F30" s="910"/>
      <c r="G30" s="890"/>
      <c r="H30" s="901"/>
      <c r="I30" s="152"/>
      <c r="J30" s="152"/>
      <c r="K30" s="152"/>
      <c r="L30" s="152"/>
      <c r="M30" s="152"/>
      <c r="N30" s="152"/>
      <c r="O30" s="152"/>
      <c r="P30" s="153"/>
      <c r="Q30" s="153"/>
      <c r="R30" s="156">
        <f t="shared" si="22"/>
        <v>0</v>
      </c>
      <c r="S30" s="156">
        <f t="shared" si="23"/>
        <v>0</v>
      </c>
      <c r="U30" s="157">
        <f>I30*$I$7+J30*$J$7+K30*$K$7+L30*$L$7+M30*$M$7+N30*$N$7+O30*$O$7+R30+S30</f>
        <v>0</v>
      </c>
      <c r="W30" s="152"/>
      <c r="X30" s="152"/>
      <c r="Y30" s="152"/>
      <c r="Z30" s="152"/>
      <c r="AA30" s="152"/>
      <c r="AB30" s="152"/>
      <c r="AC30" s="347"/>
      <c r="AD30" s="152"/>
      <c r="AE30" s="152"/>
      <c r="AF30" s="152"/>
      <c r="AG30" s="152"/>
      <c r="AH30" s="152"/>
      <c r="AI30" s="152"/>
      <c r="AJ30" s="347"/>
      <c r="AK30" s="152"/>
      <c r="AL30" s="152"/>
      <c r="AM30" s="295"/>
      <c r="AN30" s="228"/>
      <c r="AO30" s="228"/>
      <c r="AP30" s="228"/>
      <c r="AQ30" s="228"/>
      <c r="AR30" s="228"/>
      <c r="AS30" s="348"/>
      <c r="AT30" s="264">
        <f t="shared" si="12"/>
        <v>0</v>
      </c>
      <c r="AU30" s="259"/>
      <c r="AV30" s="265">
        <f t="shared" ref="AV30:AV44" si="26">AK30*$AK$7+AL30*$AL$7+AM30*$AM$7+SUM(AN30:AR30)*(1+Gewinn)*(1+SicherheitAngebot)+AT30/Zuschläge_IBN+AT30</f>
        <v>0</v>
      </c>
      <c r="AX30" s="265">
        <f>U30+AV30</f>
        <v>0</v>
      </c>
      <c r="AZ30" s="492">
        <f t="shared" ref="AZ30:AZ44" si="27">U30/(1+SicherheitAngebot)*(1+Sicherheit)</f>
        <v>0</v>
      </c>
      <c r="BB30" s="492">
        <f t="shared" ref="BB30:BB44" si="28">AV30/(1+SicherheitAngebot)*(1+Sicherheit)</f>
        <v>0</v>
      </c>
      <c r="BD30" s="265">
        <f>AZ30+BB30</f>
        <v>0</v>
      </c>
      <c r="BE30" s="105"/>
      <c r="BF30" s="105"/>
      <c r="BG30" s="105"/>
      <c r="BH30" s="105"/>
      <c r="BI30" s="105"/>
      <c r="BJ30" s="105"/>
    </row>
    <row r="31" spans="2:62" ht="18" hidden="1" customHeight="1" outlineLevel="1">
      <c r="B31" s="100"/>
      <c r="C31" s="908"/>
      <c r="D31" s="909"/>
      <c r="E31" s="909"/>
      <c r="F31" s="910"/>
      <c r="G31" s="890"/>
      <c r="H31" s="891"/>
      <c r="I31" s="152"/>
      <c r="J31" s="152"/>
      <c r="K31" s="152"/>
      <c r="L31" s="152"/>
      <c r="M31" s="152"/>
      <c r="N31" s="152"/>
      <c r="O31" s="152"/>
      <c r="P31" s="153"/>
      <c r="Q31" s="153"/>
      <c r="R31" s="156">
        <f t="shared" si="22"/>
        <v>0</v>
      </c>
      <c r="S31" s="156">
        <f t="shared" si="23"/>
        <v>0</v>
      </c>
      <c r="U31" s="157">
        <f t="shared" ref="U31:U44" si="29">I31*$I$7+J31*$J$7+K31*$K$7+L31*$L$7+M31*$M$7+N31*$N$7+O31*$O$7+R31+S31</f>
        <v>0</v>
      </c>
      <c r="W31" s="152"/>
      <c r="X31" s="152"/>
      <c r="Y31" s="152"/>
      <c r="Z31" s="152"/>
      <c r="AA31" s="152"/>
      <c r="AB31" s="152"/>
      <c r="AC31" s="347"/>
      <c r="AD31" s="152"/>
      <c r="AE31" s="152"/>
      <c r="AF31" s="152"/>
      <c r="AG31" s="152"/>
      <c r="AH31" s="152"/>
      <c r="AI31" s="152"/>
      <c r="AJ31" s="347"/>
      <c r="AK31" s="152"/>
      <c r="AL31" s="152"/>
      <c r="AM31" s="295"/>
      <c r="AN31" s="228"/>
      <c r="AO31" s="228"/>
      <c r="AP31" s="228"/>
      <c r="AQ31" s="228"/>
      <c r="AR31" s="228"/>
      <c r="AS31" s="348"/>
      <c r="AT31" s="264">
        <f t="shared" si="12"/>
        <v>0</v>
      </c>
      <c r="AU31" s="259"/>
      <c r="AV31" s="265">
        <f t="shared" si="26"/>
        <v>0</v>
      </c>
      <c r="AX31" s="265">
        <f t="shared" ref="AX31:AX44" si="30">U31+AV31</f>
        <v>0</v>
      </c>
      <c r="AZ31" s="492">
        <f t="shared" si="27"/>
        <v>0</v>
      </c>
      <c r="BB31" s="492">
        <f t="shared" si="28"/>
        <v>0</v>
      </c>
      <c r="BD31" s="265">
        <f t="shared" ref="BD31:BD44" si="31">AZ31+BB31</f>
        <v>0</v>
      </c>
      <c r="BE31" s="105"/>
      <c r="BF31" s="105"/>
      <c r="BG31" s="105"/>
      <c r="BH31" s="105"/>
      <c r="BI31" s="105"/>
      <c r="BJ31" s="105"/>
    </row>
    <row r="32" spans="2:62" ht="18" hidden="1" customHeight="1" outlineLevel="1">
      <c r="B32" s="100"/>
      <c r="C32" s="908"/>
      <c r="D32" s="909"/>
      <c r="E32" s="909"/>
      <c r="F32" s="910"/>
      <c r="G32" s="890"/>
      <c r="H32" s="891"/>
      <c r="I32" s="152"/>
      <c r="J32" s="152"/>
      <c r="K32" s="152"/>
      <c r="L32" s="152"/>
      <c r="M32" s="152"/>
      <c r="N32" s="152"/>
      <c r="O32" s="152"/>
      <c r="P32" s="153"/>
      <c r="Q32" s="153"/>
      <c r="R32" s="156">
        <f t="shared" si="22"/>
        <v>0</v>
      </c>
      <c r="S32" s="156">
        <f t="shared" si="23"/>
        <v>0</v>
      </c>
      <c r="U32" s="157">
        <f t="shared" si="29"/>
        <v>0</v>
      </c>
      <c r="W32" s="152"/>
      <c r="X32" s="152"/>
      <c r="Y32" s="152"/>
      <c r="Z32" s="152"/>
      <c r="AA32" s="152"/>
      <c r="AB32" s="152"/>
      <c r="AC32" s="347"/>
      <c r="AD32" s="152"/>
      <c r="AE32" s="152"/>
      <c r="AF32" s="152"/>
      <c r="AG32" s="152"/>
      <c r="AH32" s="152"/>
      <c r="AI32" s="152"/>
      <c r="AJ32" s="347"/>
      <c r="AK32" s="152"/>
      <c r="AL32" s="152"/>
      <c r="AM32" s="295"/>
      <c r="AN32" s="228"/>
      <c r="AO32" s="228"/>
      <c r="AP32" s="228"/>
      <c r="AQ32" s="228"/>
      <c r="AR32" s="228"/>
      <c r="AS32" s="348"/>
      <c r="AT32" s="264">
        <f t="shared" si="12"/>
        <v>0</v>
      </c>
      <c r="AU32" s="259"/>
      <c r="AV32" s="265">
        <f t="shared" si="26"/>
        <v>0</v>
      </c>
      <c r="AX32" s="265">
        <f t="shared" si="30"/>
        <v>0</v>
      </c>
      <c r="AZ32" s="492">
        <f t="shared" si="27"/>
        <v>0</v>
      </c>
      <c r="BB32" s="492">
        <f t="shared" si="28"/>
        <v>0</v>
      </c>
      <c r="BD32" s="265">
        <f t="shared" si="31"/>
        <v>0</v>
      </c>
      <c r="BE32" s="105"/>
      <c r="BF32" s="105"/>
      <c r="BG32" s="105"/>
      <c r="BH32" s="105"/>
      <c r="BI32" s="105"/>
      <c r="BJ32" s="105"/>
    </row>
    <row r="33" spans="2:62" ht="18" hidden="1" customHeight="1" outlineLevel="1">
      <c r="B33" s="100"/>
      <c r="C33" s="908"/>
      <c r="D33" s="909"/>
      <c r="E33" s="909"/>
      <c r="F33" s="910"/>
      <c r="G33" s="890"/>
      <c r="H33" s="891"/>
      <c r="I33" s="152"/>
      <c r="J33" s="152"/>
      <c r="K33" s="152"/>
      <c r="L33" s="152"/>
      <c r="M33" s="152"/>
      <c r="N33" s="152"/>
      <c r="O33" s="152"/>
      <c r="P33" s="153"/>
      <c r="Q33" s="153"/>
      <c r="R33" s="156">
        <f t="shared" si="22"/>
        <v>0</v>
      </c>
      <c r="S33" s="156">
        <f t="shared" si="23"/>
        <v>0</v>
      </c>
      <c r="U33" s="157">
        <f t="shared" si="29"/>
        <v>0</v>
      </c>
      <c r="W33" s="152"/>
      <c r="X33" s="152"/>
      <c r="Y33" s="152"/>
      <c r="Z33" s="152"/>
      <c r="AA33" s="152"/>
      <c r="AB33" s="152"/>
      <c r="AC33" s="347"/>
      <c r="AD33" s="152"/>
      <c r="AE33" s="152"/>
      <c r="AF33" s="152"/>
      <c r="AG33" s="152"/>
      <c r="AH33" s="152"/>
      <c r="AI33" s="152"/>
      <c r="AJ33" s="347"/>
      <c r="AK33" s="152"/>
      <c r="AL33" s="152"/>
      <c r="AM33" s="295"/>
      <c r="AN33" s="228"/>
      <c r="AO33" s="228"/>
      <c r="AP33" s="228"/>
      <c r="AQ33" s="228"/>
      <c r="AR33" s="228"/>
      <c r="AS33" s="348"/>
      <c r="AT33" s="264">
        <f t="shared" si="12"/>
        <v>0</v>
      </c>
      <c r="AU33" s="259"/>
      <c r="AV33" s="265">
        <f t="shared" si="26"/>
        <v>0</v>
      </c>
      <c r="AX33" s="265">
        <f t="shared" si="30"/>
        <v>0</v>
      </c>
      <c r="AZ33" s="492">
        <f t="shared" si="27"/>
        <v>0</v>
      </c>
      <c r="BB33" s="492">
        <f t="shared" si="28"/>
        <v>0</v>
      </c>
      <c r="BD33" s="265">
        <f t="shared" si="31"/>
        <v>0</v>
      </c>
      <c r="BE33" s="105"/>
      <c r="BF33" s="105"/>
      <c r="BG33" s="105"/>
      <c r="BH33" s="105"/>
      <c r="BI33" s="105"/>
      <c r="BJ33" s="105"/>
    </row>
    <row r="34" spans="2:62" ht="18" hidden="1" customHeight="1" outlineLevel="1">
      <c r="B34" s="100"/>
      <c r="C34" s="908"/>
      <c r="D34" s="909"/>
      <c r="E34" s="909"/>
      <c r="F34" s="910"/>
      <c r="G34" s="890"/>
      <c r="H34" s="891"/>
      <c r="I34" s="152"/>
      <c r="J34" s="152"/>
      <c r="K34" s="152"/>
      <c r="L34" s="152"/>
      <c r="M34" s="152"/>
      <c r="N34" s="152"/>
      <c r="O34" s="152"/>
      <c r="P34" s="153"/>
      <c r="Q34" s="153"/>
      <c r="R34" s="156">
        <f t="shared" si="22"/>
        <v>0</v>
      </c>
      <c r="S34" s="156">
        <f t="shared" si="23"/>
        <v>0</v>
      </c>
      <c r="U34" s="157">
        <f t="shared" si="29"/>
        <v>0</v>
      </c>
      <c r="W34" s="152"/>
      <c r="X34" s="152"/>
      <c r="Y34" s="152"/>
      <c r="Z34" s="152"/>
      <c r="AA34" s="152"/>
      <c r="AB34" s="152"/>
      <c r="AC34" s="347"/>
      <c r="AD34" s="152"/>
      <c r="AE34" s="152"/>
      <c r="AF34" s="152"/>
      <c r="AG34" s="152"/>
      <c r="AH34" s="152"/>
      <c r="AI34" s="152"/>
      <c r="AJ34" s="347"/>
      <c r="AK34" s="152"/>
      <c r="AL34" s="152"/>
      <c r="AM34" s="295"/>
      <c r="AN34" s="228"/>
      <c r="AO34" s="228"/>
      <c r="AP34" s="228"/>
      <c r="AQ34" s="228"/>
      <c r="AR34" s="228"/>
      <c r="AS34" s="348"/>
      <c r="AT34" s="264">
        <f t="shared" si="12"/>
        <v>0</v>
      </c>
      <c r="AU34" s="259"/>
      <c r="AV34" s="265">
        <f t="shared" si="26"/>
        <v>0</v>
      </c>
      <c r="AX34" s="265">
        <f t="shared" si="30"/>
        <v>0</v>
      </c>
      <c r="AZ34" s="492">
        <f t="shared" si="27"/>
        <v>0</v>
      </c>
      <c r="BB34" s="492">
        <f t="shared" si="28"/>
        <v>0</v>
      </c>
      <c r="BD34" s="265">
        <f t="shared" si="31"/>
        <v>0</v>
      </c>
      <c r="BE34" s="105"/>
      <c r="BF34" s="105"/>
      <c r="BG34" s="105"/>
      <c r="BH34" s="105"/>
      <c r="BI34" s="105"/>
      <c r="BJ34" s="105"/>
    </row>
    <row r="35" spans="2:62" ht="18" hidden="1" customHeight="1" outlineLevel="1">
      <c r="B35" s="100"/>
      <c r="C35" s="908"/>
      <c r="D35" s="909"/>
      <c r="E35" s="909"/>
      <c r="F35" s="910"/>
      <c r="G35" s="890"/>
      <c r="H35" s="891"/>
      <c r="I35" s="152"/>
      <c r="J35" s="152"/>
      <c r="K35" s="152"/>
      <c r="L35" s="152"/>
      <c r="M35" s="152"/>
      <c r="N35" s="152"/>
      <c r="O35" s="152"/>
      <c r="P35" s="153"/>
      <c r="Q35" s="153"/>
      <c r="R35" s="156">
        <f t="shared" si="22"/>
        <v>0</v>
      </c>
      <c r="S35" s="156">
        <f t="shared" si="23"/>
        <v>0</v>
      </c>
      <c r="U35" s="157">
        <f t="shared" si="29"/>
        <v>0</v>
      </c>
      <c r="W35" s="152"/>
      <c r="X35" s="152"/>
      <c r="Y35" s="152"/>
      <c r="Z35" s="152"/>
      <c r="AA35" s="152"/>
      <c r="AB35" s="152"/>
      <c r="AC35" s="347"/>
      <c r="AD35" s="152"/>
      <c r="AE35" s="152"/>
      <c r="AF35" s="152"/>
      <c r="AG35" s="152"/>
      <c r="AH35" s="152"/>
      <c r="AI35" s="152"/>
      <c r="AJ35" s="347"/>
      <c r="AK35" s="152"/>
      <c r="AL35" s="152"/>
      <c r="AM35" s="295"/>
      <c r="AN35" s="228"/>
      <c r="AO35" s="228"/>
      <c r="AP35" s="228"/>
      <c r="AQ35" s="228"/>
      <c r="AR35" s="228"/>
      <c r="AS35" s="348"/>
      <c r="AT35" s="264">
        <f t="shared" si="12"/>
        <v>0</v>
      </c>
      <c r="AU35" s="259"/>
      <c r="AV35" s="265">
        <f t="shared" si="26"/>
        <v>0</v>
      </c>
      <c r="AX35" s="265">
        <f t="shared" si="30"/>
        <v>0</v>
      </c>
      <c r="AZ35" s="492">
        <f t="shared" si="27"/>
        <v>0</v>
      </c>
      <c r="BB35" s="492">
        <f t="shared" si="28"/>
        <v>0</v>
      </c>
      <c r="BD35" s="265">
        <f t="shared" si="31"/>
        <v>0</v>
      </c>
      <c r="BE35" s="105"/>
      <c r="BF35" s="105"/>
      <c r="BG35" s="105"/>
      <c r="BH35" s="105"/>
      <c r="BI35" s="105"/>
      <c r="BJ35" s="105"/>
    </row>
    <row r="36" spans="2:62" ht="18" hidden="1" customHeight="1" outlineLevel="1">
      <c r="B36" s="100"/>
      <c r="C36" s="908"/>
      <c r="D36" s="909"/>
      <c r="E36" s="909"/>
      <c r="F36" s="910"/>
      <c r="G36" s="890"/>
      <c r="H36" s="891"/>
      <c r="I36" s="152"/>
      <c r="J36" s="152"/>
      <c r="K36" s="152"/>
      <c r="L36" s="152"/>
      <c r="M36" s="152"/>
      <c r="N36" s="152"/>
      <c r="O36" s="152"/>
      <c r="P36" s="153"/>
      <c r="Q36" s="153"/>
      <c r="R36" s="156">
        <f t="shared" si="22"/>
        <v>0</v>
      </c>
      <c r="S36" s="156">
        <f t="shared" si="23"/>
        <v>0</v>
      </c>
      <c r="U36" s="157">
        <f t="shared" si="29"/>
        <v>0</v>
      </c>
      <c r="W36" s="152"/>
      <c r="X36" s="152"/>
      <c r="Y36" s="152"/>
      <c r="Z36" s="152"/>
      <c r="AA36" s="152"/>
      <c r="AB36" s="152"/>
      <c r="AC36" s="347"/>
      <c r="AD36" s="152"/>
      <c r="AE36" s="152"/>
      <c r="AF36" s="152"/>
      <c r="AG36" s="152"/>
      <c r="AH36" s="152"/>
      <c r="AI36" s="152"/>
      <c r="AJ36" s="347"/>
      <c r="AK36" s="152"/>
      <c r="AL36" s="152"/>
      <c r="AM36" s="295"/>
      <c r="AN36" s="228"/>
      <c r="AO36" s="228"/>
      <c r="AP36" s="228"/>
      <c r="AQ36" s="228"/>
      <c r="AR36" s="228"/>
      <c r="AS36" s="348"/>
      <c r="AT36" s="264">
        <f t="shared" si="12"/>
        <v>0</v>
      </c>
      <c r="AU36" s="259"/>
      <c r="AV36" s="265">
        <f t="shared" si="26"/>
        <v>0</v>
      </c>
      <c r="AX36" s="265">
        <f t="shared" si="30"/>
        <v>0</v>
      </c>
      <c r="AZ36" s="492">
        <f t="shared" si="27"/>
        <v>0</v>
      </c>
      <c r="BB36" s="492">
        <f t="shared" si="28"/>
        <v>0</v>
      </c>
      <c r="BD36" s="265">
        <f t="shared" si="31"/>
        <v>0</v>
      </c>
      <c r="BE36" s="105"/>
      <c r="BF36" s="105"/>
      <c r="BG36" s="105"/>
      <c r="BH36" s="105"/>
      <c r="BI36" s="105"/>
      <c r="BJ36" s="105"/>
    </row>
    <row r="37" spans="2:62" ht="18" hidden="1" customHeight="1" outlineLevel="1">
      <c r="B37" s="100"/>
      <c r="C37" s="908"/>
      <c r="D37" s="909"/>
      <c r="E37" s="909"/>
      <c r="F37" s="910"/>
      <c r="G37" s="890"/>
      <c r="H37" s="891"/>
      <c r="I37" s="152"/>
      <c r="J37" s="152"/>
      <c r="K37" s="152"/>
      <c r="L37" s="152"/>
      <c r="M37" s="152"/>
      <c r="N37" s="152"/>
      <c r="O37" s="152"/>
      <c r="P37" s="153"/>
      <c r="Q37" s="153"/>
      <c r="R37" s="156">
        <f t="shared" si="22"/>
        <v>0</v>
      </c>
      <c r="S37" s="156">
        <f t="shared" si="23"/>
        <v>0</v>
      </c>
      <c r="U37" s="157">
        <f t="shared" si="29"/>
        <v>0</v>
      </c>
      <c r="W37" s="152"/>
      <c r="X37" s="152"/>
      <c r="Y37" s="152"/>
      <c r="Z37" s="152"/>
      <c r="AA37" s="152"/>
      <c r="AB37" s="152"/>
      <c r="AC37" s="347"/>
      <c r="AD37" s="152"/>
      <c r="AE37" s="152"/>
      <c r="AF37" s="152"/>
      <c r="AG37" s="152"/>
      <c r="AH37" s="152"/>
      <c r="AI37" s="152"/>
      <c r="AJ37" s="347"/>
      <c r="AK37" s="152"/>
      <c r="AL37" s="152"/>
      <c r="AM37" s="295"/>
      <c r="AN37" s="228"/>
      <c r="AO37" s="228"/>
      <c r="AP37" s="228"/>
      <c r="AQ37" s="228"/>
      <c r="AR37" s="228"/>
      <c r="AS37" s="348"/>
      <c r="AT37" s="264">
        <f t="shared" si="12"/>
        <v>0</v>
      </c>
      <c r="AU37" s="259"/>
      <c r="AV37" s="265">
        <f t="shared" si="26"/>
        <v>0</v>
      </c>
      <c r="AX37" s="265">
        <f t="shared" si="30"/>
        <v>0</v>
      </c>
      <c r="AZ37" s="492">
        <f t="shared" si="27"/>
        <v>0</v>
      </c>
      <c r="BB37" s="492">
        <f t="shared" si="28"/>
        <v>0</v>
      </c>
      <c r="BD37" s="265">
        <f t="shared" si="31"/>
        <v>0</v>
      </c>
      <c r="BE37" s="105"/>
      <c r="BF37" s="105"/>
      <c r="BG37" s="105"/>
      <c r="BH37" s="105"/>
      <c r="BI37" s="105"/>
      <c r="BJ37" s="105"/>
    </row>
    <row r="38" spans="2:62" ht="18" hidden="1" customHeight="1" outlineLevel="1">
      <c r="B38" s="100"/>
      <c r="C38" s="908"/>
      <c r="D38" s="909"/>
      <c r="E38" s="909"/>
      <c r="F38" s="910"/>
      <c r="G38" s="890"/>
      <c r="H38" s="891"/>
      <c r="I38" s="152"/>
      <c r="J38" s="152"/>
      <c r="K38" s="152"/>
      <c r="L38" s="152"/>
      <c r="M38" s="152"/>
      <c r="N38" s="152"/>
      <c r="O38" s="152"/>
      <c r="P38" s="153"/>
      <c r="Q38" s="153"/>
      <c r="R38" s="156">
        <f t="shared" si="22"/>
        <v>0</v>
      </c>
      <c r="S38" s="156">
        <f t="shared" si="23"/>
        <v>0</v>
      </c>
      <c r="U38" s="157">
        <f t="shared" si="29"/>
        <v>0</v>
      </c>
      <c r="W38" s="152"/>
      <c r="X38" s="152"/>
      <c r="Y38" s="152"/>
      <c r="Z38" s="152"/>
      <c r="AA38" s="152"/>
      <c r="AB38" s="152"/>
      <c r="AC38" s="347"/>
      <c r="AD38" s="152"/>
      <c r="AE38" s="152"/>
      <c r="AF38" s="152"/>
      <c r="AG38" s="152"/>
      <c r="AH38" s="152"/>
      <c r="AI38" s="152"/>
      <c r="AJ38" s="347"/>
      <c r="AK38" s="152"/>
      <c r="AL38" s="152"/>
      <c r="AM38" s="295"/>
      <c r="AN38" s="228"/>
      <c r="AO38" s="228"/>
      <c r="AP38" s="228"/>
      <c r="AQ38" s="228"/>
      <c r="AR38" s="228"/>
      <c r="AS38" s="348"/>
      <c r="AT38" s="264">
        <f t="shared" si="12"/>
        <v>0</v>
      </c>
      <c r="AU38" s="259"/>
      <c r="AV38" s="265">
        <f t="shared" si="26"/>
        <v>0</v>
      </c>
      <c r="AX38" s="265">
        <f t="shared" si="30"/>
        <v>0</v>
      </c>
      <c r="AZ38" s="492">
        <f t="shared" si="27"/>
        <v>0</v>
      </c>
      <c r="BB38" s="492">
        <f t="shared" si="28"/>
        <v>0</v>
      </c>
      <c r="BD38" s="265">
        <f t="shared" si="31"/>
        <v>0</v>
      </c>
      <c r="BE38" s="105"/>
      <c r="BF38" s="105"/>
      <c r="BG38" s="105"/>
      <c r="BH38" s="105"/>
      <c r="BI38" s="105"/>
      <c r="BJ38" s="105"/>
    </row>
    <row r="39" spans="2:62" ht="18" hidden="1" customHeight="1" outlineLevel="1">
      <c r="B39" s="100"/>
      <c r="C39" s="908"/>
      <c r="D39" s="909"/>
      <c r="E39" s="909"/>
      <c r="F39" s="910"/>
      <c r="G39" s="890"/>
      <c r="H39" s="891"/>
      <c r="I39" s="152"/>
      <c r="J39" s="152"/>
      <c r="K39" s="152"/>
      <c r="L39" s="152"/>
      <c r="M39" s="152"/>
      <c r="N39" s="152"/>
      <c r="O39" s="152"/>
      <c r="P39" s="153"/>
      <c r="Q39" s="153"/>
      <c r="R39" s="156">
        <f t="shared" si="22"/>
        <v>0</v>
      </c>
      <c r="S39" s="156">
        <f t="shared" si="23"/>
        <v>0</v>
      </c>
      <c r="U39" s="157">
        <f t="shared" si="29"/>
        <v>0</v>
      </c>
      <c r="W39" s="152"/>
      <c r="X39" s="152"/>
      <c r="Y39" s="152"/>
      <c r="Z39" s="152"/>
      <c r="AA39" s="152"/>
      <c r="AB39" s="152"/>
      <c r="AC39" s="347"/>
      <c r="AD39" s="152"/>
      <c r="AE39" s="152"/>
      <c r="AF39" s="152"/>
      <c r="AG39" s="152"/>
      <c r="AH39" s="152"/>
      <c r="AI39" s="152"/>
      <c r="AJ39" s="347"/>
      <c r="AK39" s="152"/>
      <c r="AL39" s="152"/>
      <c r="AM39" s="295"/>
      <c r="AN39" s="228"/>
      <c r="AO39" s="228"/>
      <c r="AP39" s="228"/>
      <c r="AQ39" s="228"/>
      <c r="AR39" s="228"/>
      <c r="AS39" s="348"/>
      <c r="AT39" s="264">
        <f t="shared" si="12"/>
        <v>0</v>
      </c>
      <c r="AU39" s="259"/>
      <c r="AV39" s="265">
        <f t="shared" si="26"/>
        <v>0</v>
      </c>
      <c r="AX39" s="265">
        <f t="shared" si="30"/>
        <v>0</v>
      </c>
      <c r="AZ39" s="492">
        <f t="shared" si="27"/>
        <v>0</v>
      </c>
      <c r="BB39" s="492">
        <f t="shared" si="28"/>
        <v>0</v>
      </c>
      <c r="BD39" s="265">
        <f t="shared" si="31"/>
        <v>0</v>
      </c>
      <c r="BE39" s="105"/>
      <c r="BF39" s="105"/>
      <c r="BG39" s="105"/>
      <c r="BH39" s="105"/>
      <c r="BI39" s="105"/>
      <c r="BJ39" s="105"/>
    </row>
    <row r="40" spans="2:62" ht="18" hidden="1" customHeight="1" outlineLevel="1">
      <c r="B40" s="100"/>
      <c r="C40" s="908"/>
      <c r="D40" s="909"/>
      <c r="E40" s="909"/>
      <c r="F40" s="910"/>
      <c r="G40" s="890"/>
      <c r="H40" s="891"/>
      <c r="I40" s="152"/>
      <c r="J40" s="152"/>
      <c r="K40" s="152"/>
      <c r="L40" s="152"/>
      <c r="M40" s="152"/>
      <c r="N40" s="152"/>
      <c r="O40" s="152"/>
      <c r="P40" s="153"/>
      <c r="Q40" s="153"/>
      <c r="R40" s="156">
        <f t="shared" si="22"/>
        <v>0</v>
      </c>
      <c r="S40" s="156">
        <f t="shared" si="23"/>
        <v>0</v>
      </c>
      <c r="U40" s="157">
        <f t="shared" si="29"/>
        <v>0</v>
      </c>
      <c r="W40" s="152"/>
      <c r="X40" s="152"/>
      <c r="Y40" s="152"/>
      <c r="Z40" s="152"/>
      <c r="AA40" s="152"/>
      <c r="AB40" s="152"/>
      <c r="AC40" s="347"/>
      <c r="AD40" s="152"/>
      <c r="AE40" s="152"/>
      <c r="AF40" s="152"/>
      <c r="AG40" s="152"/>
      <c r="AH40" s="152"/>
      <c r="AI40" s="152"/>
      <c r="AJ40" s="347"/>
      <c r="AK40" s="152"/>
      <c r="AL40" s="152"/>
      <c r="AM40" s="295"/>
      <c r="AN40" s="228"/>
      <c r="AO40" s="228"/>
      <c r="AP40" s="228"/>
      <c r="AQ40" s="228"/>
      <c r="AR40" s="228"/>
      <c r="AS40" s="348"/>
      <c r="AT40" s="264">
        <f t="shared" si="12"/>
        <v>0</v>
      </c>
      <c r="AU40" s="259"/>
      <c r="AV40" s="265">
        <f t="shared" si="26"/>
        <v>0</v>
      </c>
      <c r="AX40" s="265">
        <f t="shared" si="30"/>
        <v>0</v>
      </c>
      <c r="AZ40" s="492">
        <f t="shared" si="27"/>
        <v>0</v>
      </c>
      <c r="BB40" s="492">
        <f t="shared" si="28"/>
        <v>0</v>
      </c>
      <c r="BD40" s="265">
        <f t="shared" si="31"/>
        <v>0</v>
      </c>
      <c r="BE40" s="105"/>
      <c r="BF40" s="105"/>
      <c r="BG40" s="105"/>
      <c r="BH40" s="105"/>
      <c r="BI40" s="105"/>
      <c r="BJ40" s="105"/>
    </row>
    <row r="41" spans="2:62" ht="18" hidden="1" customHeight="1" outlineLevel="1">
      <c r="B41" s="100"/>
      <c r="C41" s="908"/>
      <c r="D41" s="909"/>
      <c r="E41" s="909"/>
      <c r="F41" s="910"/>
      <c r="G41" s="890"/>
      <c r="H41" s="891"/>
      <c r="I41" s="152"/>
      <c r="J41" s="152"/>
      <c r="K41" s="152"/>
      <c r="L41" s="152"/>
      <c r="M41" s="152"/>
      <c r="N41" s="152"/>
      <c r="O41" s="152"/>
      <c r="P41" s="153"/>
      <c r="Q41" s="153"/>
      <c r="R41" s="156">
        <f t="shared" si="22"/>
        <v>0</v>
      </c>
      <c r="S41" s="156">
        <f t="shared" si="23"/>
        <v>0</v>
      </c>
      <c r="U41" s="157">
        <f t="shared" si="29"/>
        <v>0</v>
      </c>
      <c r="W41" s="152"/>
      <c r="X41" s="152"/>
      <c r="Y41" s="152"/>
      <c r="Z41" s="152"/>
      <c r="AA41" s="152"/>
      <c r="AB41" s="152"/>
      <c r="AC41" s="347"/>
      <c r="AD41" s="152"/>
      <c r="AE41" s="152"/>
      <c r="AF41" s="152"/>
      <c r="AG41" s="152"/>
      <c r="AH41" s="152"/>
      <c r="AI41" s="152"/>
      <c r="AJ41" s="347"/>
      <c r="AK41" s="152"/>
      <c r="AL41" s="152"/>
      <c r="AM41" s="295"/>
      <c r="AN41" s="228"/>
      <c r="AO41" s="228"/>
      <c r="AP41" s="228"/>
      <c r="AQ41" s="228"/>
      <c r="AR41" s="228"/>
      <c r="AS41" s="348"/>
      <c r="AT41" s="264">
        <f t="shared" si="12"/>
        <v>0</v>
      </c>
      <c r="AU41" s="259"/>
      <c r="AV41" s="265">
        <f t="shared" si="26"/>
        <v>0</v>
      </c>
      <c r="AX41" s="265">
        <f t="shared" si="30"/>
        <v>0</v>
      </c>
      <c r="AZ41" s="492">
        <f t="shared" si="27"/>
        <v>0</v>
      </c>
      <c r="BB41" s="492">
        <f t="shared" si="28"/>
        <v>0</v>
      </c>
      <c r="BD41" s="265">
        <f t="shared" si="31"/>
        <v>0</v>
      </c>
      <c r="BE41" s="105"/>
      <c r="BF41" s="105"/>
      <c r="BG41" s="105"/>
      <c r="BH41" s="105"/>
      <c r="BI41" s="105"/>
      <c r="BJ41" s="105"/>
    </row>
    <row r="42" spans="2:62" ht="18" hidden="1" customHeight="1" outlineLevel="1">
      <c r="B42" s="100"/>
      <c r="C42" s="908"/>
      <c r="D42" s="909"/>
      <c r="E42" s="909"/>
      <c r="F42" s="910"/>
      <c r="G42" s="890"/>
      <c r="H42" s="891"/>
      <c r="I42" s="152"/>
      <c r="J42" s="152"/>
      <c r="K42" s="152"/>
      <c r="L42" s="152"/>
      <c r="M42" s="152"/>
      <c r="N42" s="152"/>
      <c r="O42" s="152"/>
      <c r="P42" s="153"/>
      <c r="Q42" s="153"/>
      <c r="R42" s="156">
        <f t="shared" si="22"/>
        <v>0</v>
      </c>
      <c r="S42" s="156">
        <f t="shared" si="23"/>
        <v>0</v>
      </c>
      <c r="U42" s="157">
        <f t="shared" si="29"/>
        <v>0</v>
      </c>
      <c r="W42" s="152"/>
      <c r="X42" s="152"/>
      <c r="Y42" s="152"/>
      <c r="Z42" s="152"/>
      <c r="AA42" s="152"/>
      <c r="AB42" s="152"/>
      <c r="AC42" s="347"/>
      <c r="AD42" s="152"/>
      <c r="AE42" s="152"/>
      <c r="AF42" s="152"/>
      <c r="AG42" s="152"/>
      <c r="AH42" s="152"/>
      <c r="AI42" s="152"/>
      <c r="AJ42" s="347"/>
      <c r="AK42" s="152"/>
      <c r="AL42" s="152"/>
      <c r="AM42" s="295"/>
      <c r="AN42" s="228"/>
      <c r="AO42" s="228"/>
      <c r="AP42" s="228"/>
      <c r="AQ42" s="228"/>
      <c r="AR42" s="228"/>
      <c r="AS42" s="348"/>
      <c r="AT42" s="264">
        <f t="shared" si="12"/>
        <v>0</v>
      </c>
      <c r="AU42" s="259"/>
      <c r="AV42" s="265">
        <f t="shared" si="26"/>
        <v>0</v>
      </c>
      <c r="AX42" s="265">
        <f t="shared" si="30"/>
        <v>0</v>
      </c>
      <c r="AZ42" s="492">
        <f t="shared" si="27"/>
        <v>0</v>
      </c>
      <c r="BB42" s="492">
        <f t="shared" si="28"/>
        <v>0</v>
      </c>
      <c r="BD42" s="265">
        <f t="shared" si="31"/>
        <v>0</v>
      </c>
      <c r="BE42" s="105"/>
      <c r="BF42" s="105"/>
      <c r="BG42" s="105"/>
      <c r="BH42" s="105"/>
      <c r="BI42" s="105"/>
      <c r="BJ42" s="105"/>
    </row>
    <row r="43" spans="2:62" ht="18" hidden="1" customHeight="1" outlineLevel="1">
      <c r="B43" s="100"/>
      <c r="C43" s="908"/>
      <c r="D43" s="909"/>
      <c r="E43" s="909"/>
      <c r="F43" s="910"/>
      <c r="G43" s="890"/>
      <c r="H43" s="891"/>
      <c r="I43" s="152"/>
      <c r="J43" s="152"/>
      <c r="K43" s="152"/>
      <c r="L43" s="152"/>
      <c r="M43" s="152"/>
      <c r="N43" s="152"/>
      <c r="O43" s="152"/>
      <c r="P43" s="153"/>
      <c r="Q43" s="153"/>
      <c r="R43" s="156">
        <f t="shared" si="22"/>
        <v>0</v>
      </c>
      <c r="S43" s="156">
        <f t="shared" si="23"/>
        <v>0</v>
      </c>
      <c r="U43" s="157">
        <f t="shared" si="29"/>
        <v>0</v>
      </c>
      <c r="W43" s="152"/>
      <c r="X43" s="152"/>
      <c r="Y43" s="152"/>
      <c r="Z43" s="152"/>
      <c r="AA43" s="152"/>
      <c r="AB43" s="152"/>
      <c r="AC43" s="347"/>
      <c r="AD43" s="152"/>
      <c r="AE43" s="152"/>
      <c r="AF43" s="152"/>
      <c r="AG43" s="152"/>
      <c r="AH43" s="152"/>
      <c r="AI43" s="152"/>
      <c r="AJ43" s="347"/>
      <c r="AK43" s="152"/>
      <c r="AL43" s="152"/>
      <c r="AM43" s="295"/>
      <c r="AN43" s="228"/>
      <c r="AO43" s="228"/>
      <c r="AP43" s="228"/>
      <c r="AQ43" s="228"/>
      <c r="AR43" s="228"/>
      <c r="AS43" s="348"/>
      <c r="AT43" s="264">
        <f t="shared" si="12"/>
        <v>0</v>
      </c>
      <c r="AU43" s="259"/>
      <c r="AV43" s="265">
        <f t="shared" si="26"/>
        <v>0</v>
      </c>
      <c r="AX43" s="265">
        <f t="shared" si="30"/>
        <v>0</v>
      </c>
      <c r="AZ43" s="492">
        <f t="shared" si="27"/>
        <v>0</v>
      </c>
      <c r="BB43" s="492">
        <f t="shared" si="28"/>
        <v>0</v>
      </c>
      <c r="BD43" s="265">
        <f t="shared" si="31"/>
        <v>0</v>
      </c>
      <c r="BE43" s="105"/>
      <c r="BF43" s="105"/>
      <c r="BG43" s="105"/>
      <c r="BH43" s="105"/>
      <c r="BI43" s="105"/>
      <c r="BJ43" s="105"/>
    </row>
    <row r="44" spans="2:62" ht="18" hidden="1" customHeight="1" outlineLevel="1">
      <c r="B44" s="100"/>
      <c r="C44" s="908"/>
      <c r="D44" s="909"/>
      <c r="E44" s="909"/>
      <c r="F44" s="910"/>
      <c r="G44" s="890"/>
      <c r="H44" s="891"/>
      <c r="I44" s="152"/>
      <c r="J44" s="152"/>
      <c r="K44" s="152"/>
      <c r="L44" s="152"/>
      <c r="M44" s="152"/>
      <c r="N44" s="152"/>
      <c r="O44" s="152"/>
      <c r="P44" s="153"/>
      <c r="Q44" s="153"/>
      <c r="R44" s="156">
        <f t="shared" si="22"/>
        <v>0</v>
      </c>
      <c r="S44" s="156">
        <f t="shared" si="23"/>
        <v>0</v>
      </c>
      <c r="U44" s="157">
        <f t="shared" si="29"/>
        <v>0</v>
      </c>
      <c r="W44" s="152"/>
      <c r="X44" s="152"/>
      <c r="Y44" s="152"/>
      <c r="Z44" s="152"/>
      <c r="AA44" s="152"/>
      <c r="AB44" s="152"/>
      <c r="AC44" s="347"/>
      <c r="AD44" s="152"/>
      <c r="AE44" s="152"/>
      <c r="AF44" s="152"/>
      <c r="AG44" s="152"/>
      <c r="AH44" s="152"/>
      <c r="AI44" s="152"/>
      <c r="AJ44" s="347"/>
      <c r="AK44" s="152"/>
      <c r="AL44" s="152"/>
      <c r="AM44" s="295"/>
      <c r="AN44" s="228"/>
      <c r="AO44" s="228"/>
      <c r="AP44" s="228"/>
      <c r="AQ44" s="228"/>
      <c r="AR44" s="228"/>
      <c r="AS44" s="348"/>
      <c r="AT44" s="264">
        <f t="shared" si="12"/>
        <v>0</v>
      </c>
      <c r="AU44" s="259"/>
      <c r="AV44" s="265">
        <f t="shared" si="26"/>
        <v>0</v>
      </c>
      <c r="AX44" s="265">
        <f t="shared" si="30"/>
        <v>0</v>
      </c>
      <c r="AZ44" s="492">
        <f t="shared" si="27"/>
        <v>0</v>
      </c>
      <c r="BB44" s="492">
        <f t="shared" si="28"/>
        <v>0</v>
      </c>
      <c r="BD44" s="265">
        <f t="shared" si="31"/>
        <v>0</v>
      </c>
      <c r="BE44" s="105"/>
      <c r="BF44" s="105"/>
      <c r="BG44" s="105"/>
      <c r="BH44" s="105"/>
      <c r="BI44" s="105"/>
      <c r="BJ44" s="105"/>
    </row>
    <row r="45" spans="2:62" ht="9.9499999999999993" hidden="1" customHeight="1" outlineLevel="1">
      <c r="B45" s="101"/>
      <c r="C45" s="208"/>
      <c r="D45" s="208"/>
      <c r="E45" s="208"/>
      <c r="F45" s="208"/>
      <c r="G45" s="237"/>
      <c r="H45" s="207"/>
      <c r="I45" s="257"/>
      <c r="J45" s="257"/>
      <c r="K45" s="257"/>
      <c r="L45" s="257"/>
      <c r="M45" s="257"/>
      <c r="N45" s="257"/>
      <c r="O45" s="257"/>
      <c r="P45" s="256"/>
      <c r="Q45" s="102"/>
      <c r="R45" s="102"/>
      <c r="S45" s="102"/>
      <c r="U45" s="98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Z45" s="493"/>
      <c r="BE45" s="105"/>
      <c r="BF45" s="105"/>
      <c r="BG45" s="105"/>
      <c r="BH45" s="105"/>
      <c r="BI45" s="105"/>
      <c r="BJ45" s="105"/>
    </row>
    <row r="46" spans="2:62" ht="20.100000000000001" customHeight="1" collapsed="1">
      <c r="B46" s="179">
        <f>B29+1</f>
        <v>3</v>
      </c>
      <c r="C46" s="916"/>
      <c r="D46" s="917"/>
      <c r="E46" s="917"/>
      <c r="F46" s="918"/>
      <c r="G46" s="429"/>
      <c r="H46" s="206">
        <v>1</v>
      </c>
      <c r="I46" s="642">
        <f t="shared" ref="I46" si="32">$H46*SUM(I47:I61)</f>
        <v>0</v>
      </c>
      <c r="J46" s="643">
        <f t="shared" ref="J46:O46" si="33">$H46*SUM(J47:J61)</f>
        <v>0</v>
      </c>
      <c r="K46" s="644">
        <f t="shared" si="33"/>
        <v>0</v>
      </c>
      <c r="L46" s="645">
        <f t="shared" si="33"/>
        <v>0</v>
      </c>
      <c r="M46" s="645">
        <f t="shared" si="33"/>
        <v>0</v>
      </c>
      <c r="N46" s="644">
        <f t="shared" si="33"/>
        <v>0</v>
      </c>
      <c r="O46" s="642">
        <f t="shared" si="33"/>
        <v>0</v>
      </c>
      <c r="P46" s="209">
        <f t="shared" ref="P46:Q46" si="34">$H46*SUM(P47:P61)</f>
        <v>0</v>
      </c>
      <c r="Q46" s="210">
        <f t="shared" si="34"/>
        <v>0</v>
      </c>
      <c r="R46" s="136">
        <f t="shared" ref="R46:R61" si="35">P46*(1+Gewinn)*(1+SicherheitAngebot)</f>
        <v>0</v>
      </c>
      <c r="S46" s="137">
        <f t="shared" ref="S46:S61" si="36">Q46*(1+MGKZ)*(1+Gewinn)*(1+SicherheitAngebot)</f>
        <v>0</v>
      </c>
      <c r="U46" s="10">
        <f>I46*$I$7+J46*$J$7+K46*$K$7+L46*$L$7+M46*$M$7+N46*$N$7+O46*$O$7+R46+S46</f>
        <v>0</v>
      </c>
      <c r="W46" s="646">
        <f t="shared" ref="W46:AB46" si="37">$H46*SUM(W47:W61)</f>
        <v>0</v>
      </c>
      <c r="X46" s="647">
        <f t="shared" si="37"/>
        <v>0</v>
      </c>
      <c r="Y46" s="648">
        <f t="shared" si="37"/>
        <v>0</v>
      </c>
      <c r="Z46" s="649">
        <f t="shared" si="37"/>
        <v>0</v>
      </c>
      <c r="AA46" s="648">
        <f t="shared" si="37"/>
        <v>0</v>
      </c>
      <c r="AB46" s="646">
        <f t="shared" si="37"/>
        <v>0</v>
      </c>
      <c r="AC46" s="258"/>
      <c r="AD46" s="646">
        <f t="shared" ref="AD46:AM46" si="38">$H46*SUM(AD47:AD61)</f>
        <v>0</v>
      </c>
      <c r="AE46" s="647">
        <f t="shared" si="38"/>
        <v>0</v>
      </c>
      <c r="AF46" s="648">
        <f t="shared" si="38"/>
        <v>0</v>
      </c>
      <c r="AG46" s="649">
        <f t="shared" si="38"/>
        <v>0</v>
      </c>
      <c r="AH46" s="648">
        <f t="shared" si="38"/>
        <v>0</v>
      </c>
      <c r="AI46" s="646">
        <f t="shared" si="38"/>
        <v>0</v>
      </c>
      <c r="AJ46" s="258"/>
      <c r="AK46" s="653">
        <f t="shared" si="38"/>
        <v>0</v>
      </c>
      <c r="AL46" s="653">
        <f t="shared" si="38"/>
        <v>0</v>
      </c>
      <c r="AM46" s="653">
        <f t="shared" si="38"/>
        <v>0</v>
      </c>
      <c r="AN46" s="227">
        <f>$H46*SUM(AN47:AN61)*(1+Gewinn)*(1+SicherheitAngebot)</f>
        <v>0</v>
      </c>
      <c r="AO46" s="227">
        <f>$H46*SUM(AO47:AO61)*(1+Gewinn)*(1+SicherheitAngebot)</f>
        <v>0</v>
      </c>
      <c r="AP46" s="227">
        <f>$H46*SUM(AP47:AP61)*(1+Gewinn)*(1+SicherheitAngebot)</f>
        <v>0</v>
      </c>
      <c r="AQ46" s="227">
        <f>$H46*SUM(AQ47:AQ61)*(1+Gewinn)*(1+SicherheitAngebot)</f>
        <v>0</v>
      </c>
      <c r="AR46" s="227">
        <f>$H46*SUM(AR47:AR61)*(1+Gewinn)*(1+SicherheitAngebot)</f>
        <v>0</v>
      </c>
      <c r="AS46" s="262"/>
      <c r="AT46" s="263">
        <f t="shared" ref="AT46:AT109" si="39">((W46+AD46)*$W$7+(X46+AE46)*$X$7+(Y46+Z46+AF46+AG46)*$Z$7+(AA46+AH46)*$AA$7+(AB46+AI46)*$AB$7)*Zuschläge_IBN</f>
        <v>0</v>
      </c>
      <c r="AU46" s="259"/>
      <c r="AV46" s="491">
        <f>AK46*$AK$7+AL46*$AL$7+AM46*$AM$7+SUM(AN46:AR46)+AT46/Zuschläge_IBN+AT46</f>
        <v>0</v>
      </c>
      <c r="AX46" s="685">
        <f>U46+AV46</f>
        <v>0</v>
      </c>
      <c r="AZ46" s="490">
        <f>IF(H46&gt;0,U46/(1+SicherheitAngebot)*(1+Sicherheit),0)</f>
        <v>0</v>
      </c>
      <c r="BB46" s="490">
        <f>IF(H46&gt;0,AV46/(1+SicherheitAngebot)*(1+Sicherheit),0)</f>
        <v>0</v>
      </c>
      <c r="BD46" s="490">
        <f>AZ46+BB46</f>
        <v>0</v>
      </c>
      <c r="BE46" s="105"/>
      <c r="BF46" s="105"/>
      <c r="BG46" s="105"/>
      <c r="BH46" s="105"/>
      <c r="BI46" s="105"/>
      <c r="BJ46" s="105"/>
    </row>
    <row r="47" spans="2:62" ht="20.100000000000001" hidden="1" customHeight="1" outlineLevel="1">
      <c r="B47" s="211"/>
      <c r="C47" s="908"/>
      <c r="D47" s="909"/>
      <c r="E47" s="909"/>
      <c r="F47" s="910"/>
      <c r="G47" s="890"/>
      <c r="H47" s="901"/>
      <c r="I47" s="152"/>
      <c r="J47" s="152"/>
      <c r="K47" s="152"/>
      <c r="L47" s="152"/>
      <c r="M47" s="152"/>
      <c r="N47" s="152"/>
      <c r="O47" s="152"/>
      <c r="P47" s="153"/>
      <c r="Q47" s="153"/>
      <c r="R47" s="156">
        <f t="shared" si="35"/>
        <v>0</v>
      </c>
      <c r="S47" s="156">
        <f t="shared" si="36"/>
        <v>0</v>
      </c>
      <c r="U47" s="157">
        <f>I47*$I$7+J47*$J$7+K47*$K$7+L47*$L$7+M47*$M$7+N47*$N$7+O47*$O$7+R47+S47</f>
        <v>0</v>
      </c>
      <c r="W47" s="152"/>
      <c r="X47" s="152"/>
      <c r="Y47" s="152"/>
      <c r="Z47" s="152"/>
      <c r="AA47" s="152"/>
      <c r="AB47" s="152"/>
      <c r="AC47" s="347"/>
      <c r="AD47" s="152"/>
      <c r="AE47" s="152"/>
      <c r="AF47" s="152"/>
      <c r="AG47" s="152"/>
      <c r="AH47" s="152"/>
      <c r="AI47" s="152"/>
      <c r="AJ47" s="347"/>
      <c r="AK47" s="152"/>
      <c r="AL47" s="152"/>
      <c r="AM47" s="295"/>
      <c r="AN47" s="228"/>
      <c r="AO47" s="228"/>
      <c r="AP47" s="228"/>
      <c r="AQ47" s="228"/>
      <c r="AR47" s="228"/>
      <c r="AS47" s="348"/>
      <c r="AT47" s="264">
        <f t="shared" si="39"/>
        <v>0</v>
      </c>
      <c r="AU47" s="259"/>
      <c r="AV47" s="265">
        <f t="shared" ref="AV47:AV61" si="40">AK47*$AK$7+AL47*$AL$7+AM47*$AM$7+SUM(AN47:AR47)*(1+Gewinn)*(1+SicherheitAngebot)+AT47/Zuschläge_IBN+AT47</f>
        <v>0</v>
      </c>
      <c r="AX47" s="265">
        <f>U47+AV47</f>
        <v>0</v>
      </c>
      <c r="AZ47" s="492">
        <f t="shared" ref="AZ47:AZ61" si="41">U47/(1+SicherheitAngebot)*(1+Sicherheit)</f>
        <v>0</v>
      </c>
      <c r="BB47" s="492">
        <f t="shared" ref="BB47:BB61" si="42">AV47/(1+SicherheitAngebot)*(1+Sicherheit)</f>
        <v>0</v>
      </c>
      <c r="BD47" s="265">
        <f>AZ47+BB47</f>
        <v>0</v>
      </c>
      <c r="BE47" s="105"/>
      <c r="BF47" s="105"/>
      <c r="BG47" s="105"/>
      <c r="BH47" s="105"/>
      <c r="BI47" s="105"/>
      <c r="BJ47" s="105"/>
    </row>
    <row r="48" spans="2:62" ht="20.100000000000001" hidden="1" customHeight="1" outlineLevel="1">
      <c r="B48" s="212"/>
      <c r="C48" s="908"/>
      <c r="D48" s="909"/>
      <c r="E48" s="909"/>
      <c r="F48" s="910"/>
      <c r="G48" s="890"/>
      <c r="H48" s="891"/>
      <c r="I48" s="152"/>
      <c r="J48" s="152"/>
      <c r="K48" s="152"/>
      <c r="L48" s="152"/>
      <c r="M48" s="152"/>
      <c r="N48" s="152"/>
      <c r="O48" s="152"/>
      <c r="P48" s="153"/>
      <c r="Q48" s="153"/>
      <c r="R48" s="156">
        <f t="shared" si="35"/>
        <v>0</v>
      </c>
      <c r="S48" s="156">
        <f t="shared" si="36"/>
        <v>0</v>
      </c>
      <c r="U48" s="157">
        <f t="shared" ref="U48:U61" si="43">I48*$I$7+J48*$J$7+K48*$K$7+L48*$L$7+M48*$M$7+N48*$N$7+O48*$O$7+R48+S48</f>
        <v>0</v>
      </c>
      <c r="W48" s="152"/>
      <c r="X48" s="152"/>
      <c r="Y48" s="152"/>
      <c r="Z48" s="152"/>
      <c r="AA48" s="152"/>
      <c r="AB48" s="152"/>
      <c r="AC48" s="347"/>
      <c r="AD48" s="152"/>
      <c r="AE48" s="152"/>
      <c r="AF48" s="152"/>
      <c r="AG48" s="152"/>
      <c r="AH48" s="152"/>
      <c r="AI48" s="152"/>
      <c r="AJ48" s="347"/>
      <c r="AK48" s="152"/>
      <c r="AL48" s="152"/>
      <c r="AM48" s="295"/>
      <c r="AN48" s="228"/>
      <c r="AO48" s="228"/>
      <c r="AP48" s="228"/>
      <c r="AQ48" s="228"/>
      <c r="AR48" s="228"/>
      <c r="AS48" s="348"/>
      <c r="AT48" s="264">
        <f t="shared" si="39"/>
        <v>0</v>
      </c>
      <c r="AU48" s="259"/>
      <c r="AV48" s="265">
        <f t="shared" si="40"/>
        <v>0</v>
      </c>
      <c r="AX48" s="265">
        <f t="shared" ref="AX48:AX61" si="44">U48+AV48</f>
        <v>0</v>
      </c>
      <c r="AZ48" s="492">
        <f t="shared" si="41"/>
        <v>0</v>
      </c>
      <c r="BB48" s="492">
        <f t="shared" si="42"/>
        <v>0</v>
      </c>
      <c r="BD48" s="265">
        <f t="shared" ref="BD48:BD61" si="45">AZ48+BB48</f>
        <v>0</v>
      </c>
      <c r="BE48" s="105"/>
      <c r="BF48" s="105"/>
      <c r="BG48" s="105"/>
      <c r="BH48" s="105"/>
      <c r="BI48" s="105"/>
      <c r="BJ48" s="105"/>
    </row>
    <row r="49" spans="2:62" ht="20.100000000000001" hidden="1" customHeight="1" outlineLevel="1">
      <c r="B49" s="212"/>
      <c r="C49" s="908"/>
      <c r="D49" s="909"/>
      <c r="E49" s="909"/>
      <c r="F49" s="910"/>
      <c r="G49" s="890"/>
      <c r="H49" s="891"/>
      <c r="I49" s="152"/>
      <c r="J49" s="152"/>
      <c r="K49" s="152"/>
      <c r="L49" s="152"/>
      <c r="M49" s="152"/>
      <c r="N49" s="152"/>
      <c r="O49" s="152"/>
      <c r="P49" s="153"/>
      <c r="Q49" s="153"/>
      <c r="R49" s="156">
        <f t="shared" si="35"/>
        <v>0</v>
      </c>
      <c r="S49" s="156">
        <f t="shared" si="36"/>
        <v>0</v>
      </c>
      <c r="U49" s="157">
        <f t="shared" si="43"/>
        <v>0</v>
      </c>
      <c r="W49" s="152"/>
      <c r="X49" s="152"/>
      <c r="Y49" s="152"/>
      <c r="Z49" s="152"/>
      <c r="AA49" s="152"/>
      <c r="AB49" s="152"/>
      <c r="AC49" s="347"/>
      <c r="AD49" s="152"/>
      <c r="AE49" s="152"/>
      <c r="AF49" s="152"/>
      <c r="AG49" s="152"/>
      <c r="AH49" s="152"/>
      <c r="AI49" s="152"/>
      <c r="AJ49" s="347"/>
      <c r="AK49" s="152"/>
      <c r="AL49" s="152"/>
      <c r="AM49" s="295"/>
      <c r="AN49" s="228"/>
      <c r="AO49" s="228"/>
      <c r="AP49" s="228"/>
      <c r="AQ49" s="228"/>
      <c r="AR49" s="228"/>
      <c r="AS49" s="348"/>
      <c r="AT49" s="264">
        <f t="shared" si="39"/>
        <v>0</v>
      </c>
      <c r="AU49" s="259"/>
      <c r="AV49" s="265">
        <f t="shared" si="40"/>
        <v>0</v>
      </c>
      <c r="AX49" s="265">
        <f t="shared" si="44"/>
        <v>0</v>
      </c>
      <c r="AZ49" s="492">
        <f t="shared" si="41"/>
        <v>0</v>
      </c>
      <c r="BB49" s="492">
        <f t="shared" si="42"/>
        <v>0</v>
      </c>
      <c r="BD49" s="265">
        <f t="shared" si="45"/>
        <v>0</v>
      </c>
      <c r="BE49" s="105"/>
      <c r="BF49" s="105"/>
      <c r="BG49" s="105"/>
      <c r="BH49" s="105"/>
      <c r="BI49" s="105"/>
      <c r="BJ49" s="105"/>
    </row>
    <row r="50" spans="2:62" ht="20.100000000000001" hidden="1" customHeight="1" outlineLevel="1">
      <c r="B50" s="212"/>
      <c r="C50" s="908"/>
      <c r="D50" s="909"/>
      <c r="E50" s="909"/>
      <c r="F50" s="910"/>
      <c r="G50" s="890"/>
      <c r="H50" s="891"/>
      <c r="I50" s="152"/>
      <c r="J50" s="152"/>
      <c r="K50" s="152"/>
      <c r="L50" s="152"/>
      <c r="M50" s="152"/>
      <c r="N50" s="152"/>
      <c r="O50" s="152"/>
      <c r="P50" s="153"/>
      <c r="Q50" s="153"/>
      <c r="R50" s="156">
        <f t="shared" si="35"/>
        <v>0</v>
      </c>
      <c r="S50" s="156">
        <f t="shared" si="36"/>
        <v>0</v>
      </c>
      <c r="U50" s="157">
        <f t="shared" si="43"/>
        <v>0</v>
      </c>
      <c r="W50" s="152"/>
      <c r="X50" s="152"/>
      <c r="Y50" s="152"/>
      <c r="Z50" s="152"/>
      <c r="AA50" s="152"/>
      <c r="AB50" s="152"/>
      <c r="AC50" s="347"/>
      <c r="AD50" s="152"/>
      <c r="AE50" s="152"/>
      <c r="AF50" s="152"/>
      <c r="AG50" s="152"/>
      <c r="AH50" s="152"/>
      <c r="AI50" s="152"/>
      <c r="AJ50" s="347"/>
      <c r="AK50" s="152"/>
      <c r="AL50" s="152"/>
      <c r="AM50" s="295"/>
      <c r="AN50" s="228"/>
      <c r="AO50" s="228"/>
      <c r="AP50" s="228"/>
      <c r="AQ50" s="228"/>
      <c r="AR50" s="228"/>
      <c r="AS50" s="348"/>
      <c r="AT50" s="264">
        <f t="shared" si="39"/>
        <v>0</v>
      </c>
      <c r="AU50" s="259"/>
      <c r="AV50" s="265">
        <f t="shared" si="40"/>
        <v>0</v>
      </c>
      <c r="AX50" s="265">
        <f t="shared" si="44"/>
        <v>0</v>
      </c>
      <c r="AZ50" s="492">
        <f t="shared" si="41"/>
        <v>0</v>
      </c>
      <c r="BB50" s="492">
        <f t="shared" si="42"/>
        <v>0</v>
      </c>
      <c r="BD50" s="265">
        <f t="shared" si="45"/>
        <v>0</v>
      </c>
      <c r="BE50" s="105"/>
      <c r="BF50" s="105"/>
      <c r="BG50" s="105"/>
      <c r="BH50" s="105"/>
      <c r="BI50" s="105"/>
      <c r="BJ50" s="105"/>
    </row>
    <row r="51" spans="2:62" ht="20.100000000000001" hidden="1" customHeight="1" outlineLevel="1">
      <c r="B51" s="212"/>
      <c r="C51" s="908"/>
      <c r="D51" s="909"/>
      <c r="E51" s="909"/>
      <c r="F51" s="910"/>
      <c r="G51" s="890"/>
      <c r="H51" s="891"/>
      <c r="I51" s="152"/>
      <c r="J51" s="152"/>
      <c r="K51" s="152"/>
      <c r="L51" s="152"/>
      <c r="M51" s="152"/>
      <c r="N51" s="152"/>
      <c r="O51" s="152"/>
      <c r="P51" s="153"/>
      <c r="Q51" s="153"/>
      <c r="R51" s="156">
        <f t="shared" si="35"/>
        <v>0</v>
      </c>
      <c r="S51" s="156">
        <f t="shared" si="36"/>
        <v>0</v>
      </c>
      <c r="U51" s="157">
        <f t="shared" si="43"/>
        <v>0</v>
      </c>
      <c r="W51" s="152"/>
      <c r="X51" s="152"/>
      <c r="Y51" s="152"/>
      <c r="Z51" s="152"/>
      <c r="AA51" s="152"/>
      <c r="AB51" s="152"/>
      <c r="AC51" s="347"/>
      <c r="AD51" s="152"/>
      <c r="AE51" s="152"/>
      <c r="AF51" s="152"/>
      <c r="AG51" s="152"/>
      <c r="AH51" s="152"/>
      <c r="AI51" s="152"/>
      <c r="AJ51" s="347"/>
      <c r="AK51" s="152"/>
      <c r="AL51" s="152"/>
      <c r="AM51" s="295"/>
      <c r="AN51" s="228"/>
      <c r="AO51" s="228"/>
      <c r="AP51" s="228"/>
      <c r="AQ51" s="228"/>
      <c r="AR51" s="228"/>
      <c r="AS51" s="348"/>
      <c r="AT51" s="264">
        <f t="shared" si="39"/>
        <v>0</v>
      </c>
      <c r="AU51" s="259"/>
      <c r="AV51" s="265">
        <f t="shared" si="40"/>
        <v>0</v>
      </c>
      <c r="AX51" s="265">
        <f t="shared" si="44"/>
        <v>0</v>
      </c>
      <c r="AZ51" s="492">
        <f t="shared" si="41"/>
        <v>0</v>
      </c>
      <c r="BB51" s="492">
        <f t="shared" si="42"/>
        <v>0</v>
      </c>
      <c r="BD51" s="265">
        <f t="shared" si="45"/>
        <v>0</v>
      </c>
      <c r="BE51" s="105"/>
      <c r="BF51" s="105"/>
      <c r="BG51" s="105"/>
      <c r="BH51" s="105"/>
      <c r="BI51" s="105"/>
      <c r="BJ51" s="105"/>
    </row>
    <row r="52" spans="2:62" ht="20.100000000000001" hidden="1" customHeight="1" outlineLevel="1">
      <c r="B52" s="212"/>
      <c r="C52" s="908"/>
      <c r="D52" s="909"/>
      <c r="E52" s="909"/>
      <c r="F52" s="910"/>
      <c r="G52" s="890"/>
      <c r="H52" s="891"/>
      <c r="I52" s="152"/>
      <c r="J52" s="152"/>
      <c r="K52" s="152"/>
      <c r="L52" s="152"/>
      <c r="M52" s="152"/>
      <c r="N52" s="152"/>
      <c r="O52" s="152"/>
      <c r="P52" s="153"/>
      <c r="Q52" s="153"/>
      <c r="R52" s="156">
        <f t="shared" si="35"/>
        <v>0</v>
      </c>
      <c r="S52" s="156">
        <f t="shared" si="36"/>
        <v>0</v>
      </c>
      <c r="U52" s="157">
        <f t="shared" si="43"/>
        <v>0</v>
      </c>
      <c r="W52" s="152"/>
      <c r="X52" s="152"/>
      <c r="Y52" s="152"/>
      <c r="Z52" s="152"/>
      <c r="AA52" s="152"/>
      <c r="AB52" s="152"/>
      <c r="AC52" s="347"/>
      <c r="AD52" s="152"/>
      <c r="AE52" s="152"/>
      <c r="AF52" s="152"/>
      <c r="AG52" s="152"/>
      <c r="AH52" s="152"/>
      <c r="AI52" s="152"/>
      <c r="AJ52" s="347"/>
      <c r="AK52" s="152"/>
      <c r="AL52" s="152"/>
      <c r="AM52" s="295"/>
      <c r="AN52" s="228"/>
      <c r="AO52" s="228"/>
      <c r="AP52" s="228"/>
      <c r="AQ52" s="228"/>
      <c r="AR52" s="228"/>
      <c r="AS52" s="348"/>
      <c r="AT52" s="264">
        <f t="shared" si="39"/>
        <v>0</v>
      </c>
      <c r="AU52" s="259"/>
      <c r="AV52" s="265">
        <f t="shared" si="40"/>
        <v>0</v>
      </c>
      <c r="AX52" s="265">
        <f t="shared" si="44"/>
        <v>0</v>
      </c>
      <c r="AZ52" s="492">
        <f t="shared" si="41"/>
        <v>0</v>
      </c>
      <c r="BB52" s="492">
        <f t="shared" si="42"/>
        <v>0</v>
      </c>
      <c r="BD52" s="265">
        <f t="shared" si="45"/>
        <v>0</v>
      </c>
      <c r="BE52" s="105"/>
      <c r="BF52" s="105"/>
      <c r="BG52" s="105"/>
      <c r="BH52" s="105"/>
      <c r="BI52" s="105"/>
      <c r="BJ52" s="105"/>
    </row>
    <row r="53" spans="2:62" ht="20.100000000000001" hidden="1" customHeight="1" outlineLevel="1">
      <c r="B53" s="212"/>
      <c r="C53" s="908"/>
      <c r="D53" s="909"/>
      <c r="E53" s="909"/>
      <c r="F53" s="910"/>
      <c r="G53" s="890"/>
      <c r="H53" s="891"/>
      <c r="I53" s="152"/>
      <c r="J53" s="152"/>
      <c r="K53" s="152"/>
      <c r="L53" s="152"/>
      <c r="M53" s="152"/>
      <c r="N53" s="152"/>
      <c r="O53" s="152"/>
      <c r="P53" s="153"/>
      <c r="Q53" s="153"/>
      <c r="R53" s="156">
        <f t="shared" si="35"/>
        <v>0</v>
      </c>
      <c r="S53" s="156">
        <f t="shared" si="36"/>
        <v>0</v>
      </c>
      <c r="U53" s="157">
        <f t="shared" si="43"/>
        <v>0</v>
      </c>
      <c r="W53" s="152"/>
      <c r="X53" s="152"/>
      <c r="Y53" s="152"/>
      <c r="Z53" s="152"/>
      <c r="AA53" s="152"/>
      <c r="AB53" s="152"/>
      <c r="AC53" s="347"/>
      <c r="AD53" s="152"/>
      <c r="AE53" s="152"/>
      <c r="AF53" s="152"/>
      <c r="AG53" s="152"/>
      <c r="AH53" s="152"/>
      <c r="AI53" s="152"/>
      <c r="AJ53" s="347"/>
      <c r="AK53" s="152"/>
      <c r="AL53" s="152"/>
      <c r="AM53" s="295"/>
      <c r="AN53" s="228"/>
      <c r="AO53" s="228"/>
      <c r="AP53" s="228"/>
      <c r="AQ53" s="228"/>
      <c r="AR53" s="228"/>
      <c r="AS53" s="348"/>
      <c r="AT53" s="264">
        <f t="shared" si="39"/>
        <v>0</v>
      </c>
      <c r="AU53" s="259"/>
      <c r="AV53" s="265">
        <f t="shared" si="40"/>
        <v>0</v>
      </c>
      <c r="AX53" s="265">
        <f t="shared" si="44"/>
        <v>0</v>
      </c>
      <c r="AZ53" s="492">
        <f t="shared" si="41"/>
        <v>0</v>
      </c>
      <c r="BB53" s="492">
        <f t="shared" si="42"/>
        <v>0</v>
      </c>
      <c r="BD53" s="265">
        <f t="shared" si="45"/>
        <v>0</v>
      </c>
      <c r="BE53" s="105"/>
      <c r="BF53" s="105"/>
      <c r="BG53" s="105"/>
      <c r="BH53" s="105"/>
      <c r="BI53" s="105"/>
      <c r="BJ53" s="105"/>
    </row>
    <row r="54" spans="2:62" ht="20.100000000000001" hidden="1" customHeight="1" outlineLevel="1">
      <c r="B54" s="212"/>
      <c r="C54" s="908"/>
      <c r="D54" s="909"/>
      <c r="E54" s="909"/>
      <c r="F54" s="910"/>
      <c r="G54" s="890"/>
      <c r="H54" s="891"/>
      <c r="I54" s="152"/>
      <c r="J54" s="152"/>
      <c r="K54" s="152"/>
      <c r="L54" s="152"/>
      <c r="M54" s="152"/>
      <c r="N54" s="152"/>
      <c r="O54" s="152"/>
      <c r="P54" s="153"/>
      <c r="Q54" s="153"/>
      <c r="R54" s="156">
        <f t="shared" si="35"/>
        <v>0</v>
      </c>
      <c r="S54" s="156">
        <f t="shared" si="36"/>
        <v>0</v>
      </c>
      <c r="U54" s="157">
        <f t="shared" si="43"/>
        <v>0</v>
      </c>
      <c r="W54" s="152"/>
      <c r="X54" s="152"/>
      <c r="Y54" s="152"/>
      <c r="Z54" s="152"/>
      <c r="AA54" s="152"/>
      <c r="AB54" s="152"/>
      <c r="AC54" s="347"/>
      <c r="AD54" s="152"/>
      <c r="AE54" s="152"/>
      <c r="AF54" s="152"/>
      <c r="AG54" s="152"/>
      <c r="AH54" s="152"/>
      <c r="AI54" s="152"/>
      <c r="AJ54" s="347"/>
      <c r="AK54" s="152"/>
      <c r="AL54" s="152"/>
      <c r="AM54" s="295"/>
      <c r="AN54" s="228"/>
      <c r="AO54" s="228"/>
      <c r="AP54" s="228"/>
      <c r="AQ54" s="228"/>
      <c r="AR54" s="228"/>
      <c r="AS54" s="348"/>
      <c r="AT54" s="264">
        <f t="shared" si="39"/>
        <v>0</v>
      </c>
      <c r="AU54" s="259"/>
      <c r="AV54" s="265">
        <f t="shared" si="40"/>
        <v>0</v>
      </c>
      <c r="AX54" s="265">
        <f t="shared" si="44"/>
        <v>0</v>
      </c>
      <c r="AZ54" s="492">
        <f t="shared" si="41"/>
        <v>0</v>
      </c>
      <c r="BB54" s="492">
        <f t="shared" si="42"/>
        <v>0</v>
      </c>
      <c r="BD54" s="265">
        <f t="shared" si="45"/>
        <v>0</v>
      </c>
      <c r="BE54" s="105"/>
      <c r="BF54" s="105"/>
      <c r="BG54" s="105"/>
      <c r="BH54" s="105"/>
      <c r="BI54" s="105"/>
      <c r="BJ54" s="105"/>
    </row>
    <row r="55" spans="2:62" ht="20.100000000000001" hidden="1" customHeight="1" outlineLevel="1">
      <c r="B55" s="212"/>
      <c r="C55" s="908"/>
      <c r="D55" s="909"/>
      <c r="E55" s="909"/>
      <c r="F55" s="910"/>
      <c r="G55" s="890"/>
      <c r="H55" s="891"/>
      <c r="I55" s="152"/>
      <c r="J55" s="152"/>
      <c r="K55" s="152"/>
      <c r="L55" s="152"/>
      <c r="M55" s="152"/>
      <c r="N55" s="152"/>
      <c r="O55" s="152"/>
      <c r="P55" s="153"/>
      <c r="Q55" s="153"/>
      <c r="R55" s="156">
        <f t="shared" si="35"/>
        <v>0</v>
      </c>
      <c r="S55" s="156">
        <f t="shared" si="36"/>
        <v>0</v>
      </c>
      <c r="U55" s="157">
        <f t="shared" si="43"/>
        <v>0</v>
      </c>
      <c r="W55" s="152"/>
      <c r="X55" s="152"/>
      <c r="Y55" s="152"/>
      <c r="Z55" s="152"/>
      <c r="AA55" s="152"/>
      <c r="AB55" s="152"/>
      <c r="AC55" s="347"/>
      <c r="AD55" s="152"/>
      <c r="AE55" s="152"/>
      <c r="AF55" s="152"/>
      <c r="AG55" s="152"/>
      <c r="AH55" s="152"/>
      <c r="AI55" s="152"/>
      <c r="AJ55" s="347"/>
      <c r="AK55" s="152"/>
      <c r="AL55" s="152"/>
      <c r="AM55" s="295"/>
      <c r="AN55" s="228"/>
      <c r="AO55" s="228"/>
      <c r="AP55" s="228"/>
      <c r="AQ55" s="228"/>
      <c r="AR55" s="228"/>
      <c r="AS55" s="348"/>
      <c r="AT55" s="264">
        <f t="shared" si="39"/>
        <v>0</v>
      </c>
      <c r="AU55" s="259"/>
      <c r="AV55" s="265">
        <f t="shared" si="40"/>
        <v>0</v>
      </c>
      <c r="AX55" s="265">
        <f t="shared" si="44"/>
        <v>0</v>
      </c>
      <c r="AZ55" s="492">
        <f t="shared" si="41"/>
        <v>0</v>
      </c>
      <c r="BB55" s="492">
        <f t="shared" si="42"/>
        <v>0</v>
      </c>
      <c r="BD55" s="265">
        <f t="shared" si="45"/>
        <v>0</v>
      </c>
      <c r="BE55" s="105"/>
      <c r="BF55" s="105"/>
      <c r="BG55" s="105"/>
      <c r="BH55" s="105"/>
      <c r="BI55" s="105"/>
      <c r="BJ55" s="105"/>
    </row>
    <row r="56" spans="2:62" ht="20.100000000000001" hidden="1" customHeight="1" outlineLevel="1">
      <c r="B56" s="212"/>
      <c r="C56" s="908"/>
      <c r="D56" s="909"/>
      <c r="E56" s="909"/>
      <c r="F56" s="910"/>
      <c r="G56" s="890"/>
      <c r="H56" s="891"/>
      <c r="I56" s="152"/>
      <c r="J56" s="152"/>
      <c r="K56" s="152"/>
      <c r="L56" s="152"/>
      <c r="M56" s="152"/>
      <c r="N56" s="152"/>
      <c r="O56" s="152"/>
      <c r="P56" s="153"/>
      <c r="Q56" s="153"/>
      <c r="R56" s="156">
        <f t="shared" si="35"/>
        <v>0</v>
      </c>
      <c r="S56" s="156">
        <f t="shared" si="36"/>
        <v>0</v>
      </c>
      <c r="U56" s="157">
        <f t="shared" si="43"/>
        <v>0</v>
      </c>
      <c r="W56" s="152"/>
      <c r="X56" s="152"/>
      <c r="Y56" s="152"/>
      <c r="Z56" s="152"/>
      <c r="AA56" s="152"/>
      <c r="AB56" s="152"/>
      <c r="AC56" s="347"/>
      <c r="AD56" s="152"/>
      <c r="AE56" s="152"/>
      <c r="AF56" s="152"/>
      <c r="AG56" s="152"/>
      <c r="AH56" s="152"/>
      <c r="AI56" s="152"/>
      <c r="AJ56" s="347"/>
      <c r="AK56" s="152"/>
      <c r="AL56" s="152"/>
      <c r="AM56" s="295"/>
      <c r="AN56" s="228"/>
      <c r="AO56" s="228"/>
      <c r="AP56" s="228"/>
      <c r="AQ56" s="228"/>
      <c r="AR56" s="228"/>
      <c r="AS56" s="348"/>
      <c r="AT56" s="264">
        <f t="shared" si="39"/>
        <v>0</v>
      </c>
      <c r="AU56" s="259"/>
      <c r="AV56" s="265">
        <f t="shared" si="40"/>
        <v>0</v>
      </c>
      <c r="AX56" s="265">
        <f t="shared" si="44"/>
        <v>0</v>
      </c>
      <c r="AZ56" s="492">
        <f t="shared" si="41"/>
        <v>0</v>
      </c>
      <c r="BB56" s="492">
        <f t="shared" si="42"/>
        <v>0</v>
      </c>
      <c r="BD56" s="265">
        <f t="shared" si="45"/>
        <v>0</v>
      </c>
      <c r="BE56" s="105"/>
      <c r="BF56" s="105"/>
      <c r="BG56" s="105"/>
      <c r="BH56" s="105"/>
      <c r="BI56" s="105"/>
      <c r="BJ56" s="105"/>
    </row>
    <row r="57" spans="2:62" ht="20.100000000000001" hidden="1" customHeight="1" outlineLevel="1">
      <c r="B57" s="212"/>
      <c r="C57" s="908"/>
      <c r="D57" s="909"/>
      <c r="E57" s="909"/>
      <c r="F57" s="910"/>
      <c r="G57" s="890"/>
      <c r="H57" s="891"/>
      <c r="I57" s="152"/>
      <c r="J57" s="152"/>
      <c r="K57" s="152"/>
      <c r="L57" s="152"/>
      <c r="M57" s="152"/>
      <c r="N57" s="152"/>
      <c r="O57" s="152"/>
      <c r="P57" s="153"/>
      <c r="Q57" s="153"/>
      <c r="R57" s="156">
        <f t="shared" si="35"/>
        <v>0</v>
      </c>
      <c r="S57" s="156">
        <f t="shared" si="36"/>
        <v>0</v>
      </c>
      <c r="U57" s="157">
        <f t="shared" si="43"/>
        <v>0</v>
      </c>
      <c r="W57" s="152"/>
      <c r="X57" s="152"/>
      <c r="Y57" s="152"/>
      <c r="Z57" s="152"/>
      <c r="AA57" s="152"/>
      <c r="AB57" s="152"/>
      <c r="AC57" s="347"/>
      <c r="AD57" s="152"/>
      <c r="AE57" s="152"/>
      <c r="AF57" s="152"/>
      <c r="AG57" s="152"/>
      <c r="AH57" s="152"/>
      <c r="AI57" s="152"/>
      <c r="AJ57" s="347"/>
      <c r="AK57" s="152"/>
      <c r="AL57" s="152"/>
      <c r="AM57" s="295"/>
      <c r="AN57" s="228"/>
      <c r="AO57" s="228"/>
      <c r="AP57" s="228"/>
      <c r="AQ57" s="228"/>
      <c r="AR57" s="228"/>
      <c r="AS57" s="348"/>
      <c r="AT57" s="264">
        <f t="shared" si="39"/>
        <v>0</v>
      </c>
      <c r="AU57" s="259"/>
      <c r="AV57" s="265">
        <f t="shared" si="40"/>
        <v>0</v>
      </c>
      <c r="AX57" s="265">
        <f t="shared" si="44"/>
        <v>0</v>
      </c>
      <c r="AZ57" s="492">
        <f t="shared" si="41"/>
        <v>0</v>
      </c>
      <c r="BB57" s="492">
        <f t="shared" si="42"/>
        <v>0</v>
      </c>
      <c r="BD57" s="265">
        <f t="shared" si="45"/>
        <v>0</v>
      </c>
      <c r="BE57" s="105"/>
      <c r="BF57" s="105"/>
      <c r="BG57" s="105"/>
      <c r="BH57" s="105"/>
      <c r="BI57" s="105"/>
      <c r="BJ57" s="105"/>
    </row>
    <row r="58" spans="2:62" ht="20.100000000000001" hidden="1" customHeight="1" outlineLevel="1">
      <c r="B58" s="212"/>
      <c r="C58" s="908"/>
      <c r="D58" s="909"/>
      <c r="E58" s="909"/>
      <c r="F58" s="910"/>
      <c r="G58" s="890"/>
      <c r="H58" s="891"/>
      <c r="I58" s="152"/>
      <c r="J58" s="152"/>
      <c r="K58" s="152"/>
      <c r="L58" s="152"/>
      <c r="M58" s="152"/>
      <c r="N58" s="152"/>
      <c r="O58" s="152"/>
      <c r="P58" s="153"/>
      <c r="Q58" s="153"/>
      <c r="R58" s="156">
        <f t="shared" si="35"/>
        <v>0</v>
      </c>
      <c r="S58" s="156">
        <f t="shared" si="36"/>
        <v>0</v>
      </c>
      <c r="U58" s="157">
        <f t="shared" si="43"/>
        <v>0</v>
      </c>
      <c r="W58" s="152"/>
      <c r="X58" s="152"/>
      <c r="Y58" s="152"/>
      <c r="Z58" s="152"/>
      <c r="AA58" s="152"/>
      <c r="AB58" s="152"/>
      <c r="AC58" s="347"/>
      <c r="AD58" s="152"/>
      <c r="AE58" s="152"/>
      <c r="AF58" s="152"/>
      <c r="AG58" s="152"/>
      <c r="AH58" s="152"/>
      <c r="AI58" s="152"/>
      <c r="AJ58" s="347"/>
      <c r="AK58" s="152"/>
      <c r="AL58" s="152"/>
      <c r="AM58" s="295"/>
      <c r="AN58" s="228"/>
      <c r="AO58" s="228"/>
      <c r="AP58" s="228"/>
      <c r="AQ58" s="228"/>
      <c r="AR58" s="228"/>
      <c r="AS58" s="348"/>
      <c r="AT58" s="264">
        <f t="shared" si="39"/>
        <v>0</v>
      </c>
      <c r="AU58" s="259"/>
      <c r="AV58" s="265">
        <f t="shared" si="40"/>
        <v>0</v>
      </c>
      <c r="AX58" s="265">
        <f t="shared" si="44"/>
        <v>0</v>
      </c>
      <c r="AZ58" s="492">
        <f t="shared" si="41"/>
        <v>0</v>
      </c>
      <c r="BB58" s="492">
        <f t="shared" si="42"/>
        <v>0</v>
      </c>
      <c r="BD58" s="265">
        <f t="shared" si="45"/>
        <v>0</v>
      </c>
      <c r="BE58" s="105"/>
      <c r="BF58" s="105"/>
      <c r="BG58" s="105"/>
      <c r="BH58" s="105"/>
      <c r="BI58" s="105"/>
      <c r="BJ58" s="105"/>
    </row>
    <row r="59" spans="2:62" ht="20.100000000000001" hidden="1" customHeight="1" outlineLevel="1">
      <c r="B59" s="212"/>
      <c r="C59" s="908"/>
      <c r="D59" s="909"/>
      <c r="E59" s="909"/>
      <c r="F59" s="910"/>
      <c r="G59" s="890"/>
      <c r="H59" s="891"/>
      <c r="I59" s="152"/>
      <c r="J59" s="152"/>
      <c r="K59" s="152"/>
      <c r="L59" s="152"/>
      <c r="M59" s="152"/>
      <c r="N59" s="152"/>
      <c r="O59" s="152"/>
      <c r="P59" s="153"/>
      <c r="Q59" s="153"/>
      <c r="R59" s="156">
        <f t="shared" si="35"/>
        <v>0</v>
      </c>
      <c r="S59" s="156">
        <f t="shared" si="36"/>
        <v>0</v>
      </c>
      <c r="U59" s="157">
        <f t="shared" si="43"/>
        <v>0</v>
      </c>
      <c r="W59" s="152"/>
      <c r="X59" s="152"/>
      <c r="Y59" s="152"/>
      <c r="Z59" s="152"/>
      <c r="AA59" s="152"/>
      <c r="AB59" s="152"/>
      <c r="AC59" s="347"/>
      <c r="AD59" s="152"/>
      <c r="AE59" s="152"/>
      <c r="AF59" s="152"/>
      <c r="AG59" s="152"/>
      <c r="AH59" s="152"/>
      <c r="AI59" s="152"/>
      <c r="AJ59" s="347"/>
      <c r="AK59" s="152"/>
      <c r="AL59" s="152"/>
      <c r="AM59" s="295"/>
      <c r="AN59" s="228"/>
      <c r="AO59" s="228"/>
      <c r="AP59" s="228"/>
      <c r="AQ59" s="228"/>
      <c r="AR59" s="228"/>
      <c r="AS59" s="348"/>
      <c r="AT59" s="264">
        <f t="shared" si="39"/>
        <v>0</v>
      </c>
      <c r="AU59" s="259"/>
      <c r="AV59" s="265">
        <f t="shared" si="40"/>
        <v>0</v>
      </c>
      <c r="AX59" s="265">
        <f t="shared" si="44"/>
        <v>0</v>
      </c>
      <c r="AZ59" s="492">
        <f t="shared" si="41"/>
        <v>0</v>
      </c>
      <c r="BB59" s="492">
        <f t="shared" si="42"/>
        <v>0</v>
      </c>
      <c r="BD59" s="265">
        <f t="shared" si="45"/>
        <v>0</v>
      </c>
      <c r="BE59" s="105"/>
      <c r="BF59" s="105"/>
      <c r="BG59" s="105"/>
      <c r="BH59" s="105"/>
      <c r="BI59" s="105"/>
      <c r="BJ59" s="105"/>
    </row>
    <row r="60" spans="2:62" ht="20.100000000000001" hidden="1" customHeight="1" outlineLevel="1">
      <c r="B60" s="212"/>
      <c r="C60" s="908"/>
      <c r="D60" s="909"/>
      <c r="E60" s="909"/>
      <c r="F60" s="910"/>
      <c r="G60" s="890"/>
      <c r="H60" s="891"/>
      <c r="I60" s="152"/>
      <c r="J60" s="152"/>
      <c r="K60" s="152"/>
      <c r="L60" s="152"/>
      <c r="M60" s="152"/>
      <c r="N60" s="152"/>
      <c r="O60" s="152"/>
      <c r="P60" s="153"/>
      <c r="Q60" s="153"/>
      <c r="R60" s="156">
        <f t="shared" si="35"/>
        <v>0</v>
      </c>
      <c r="S60" s="156">
        <f t="shared" si="36"/>
        <v>0</v>
      </c>
      <c r="U60" s="157">
        <f t="shared" si="43"/>
        <v>0</v>
      </c>
      <c r="W60" s="152"/>
      <c r="X60" s="152"/>
      <c r="Y60" s="152"/>
      <c r="Z60" s="152"/>
      <c r="AA60" s="152"/>
      <c r="AB60" s="152"/>
      <c r="AC60" s="347"/>
      <c r="AD60" s="152"/>
      <c r="AE60" s="152"/>
      <c r="AF60" s="152"/>
      <c r="AG60" s="152"/>
      <c r="AH60" s="152"/>
      <c r="AI60" s="152"/>
      <c r="AJ60" s="347"/>
      <c r="AK60" s="152"/>
      <c r="AL60" s="152"/>
      <c r="AM60" s="295"/>
      <c r="AN60" s="228"/>
      <c r="AO60" s="228"/>
      <c r="AP60" s="228"/>
      <c r="AQ60" s="228"/>
      <c r="AR60" s="228"/>
      <c r="AS60" s="348"/>
      <c r="AT60" s="264">
        <f t="shared" si="39"/>
        <v>0</v>
      </c>
      <c r="AU60" s="259"/>
      <c r="AV60" s="265">
        <f t="shared" si="40"/>
        <v>0</v>
      </c>
      <c r="AX60" s="265">
        <f t="shared" si="44"/>
        <v>0</v>
      </c>
      <c r="AZ60" s="492">
        <f t="shared" si="41"/>
        <v>0</v>
      </c>
      <c r="BB60" s="492">
        <f t="shared" si="42"/>
        <v>0</v>
      </c>
      <c r="BD60" s="265">
        <f t="shared" si="45"/>
        <v>0</v>
      </c>
      <c r="BE60" s="105"/>
      <c r="BF60" s="105"/>
      <c r="BG60" s="105"/>
      <c r="BH60" s="105"/>
      <c r="BI60" s="105"/>
      <c r="BJ60" s="105"/>
    </row>
    <row r="61" spans="2:62" ht="20.100000000000001" hidden="1" customHeight="1" outlineLevel="1">
      <c r="B61" s="212"/>
      <c r="C61" s="908"/>
      <c r="D61" s="909"/>
      <c r="E61" s="909"/>
      <c r="F61" s="910"/>
      <c r="G61" s="890"/>
      <c r="H61" s="891"/>
      <c r="I61" s="152"/>
      <c r="J61" s="152"/>
      <c r="K61" s="152"/>
      <c r="L61" s="152"/>
      <c r="M61" s="152"/>
      <c r="N61" s="152"/>
      <c r="O61" s="152"/>
      <c r="P61" s="153"/>
      <c r="Q61" s="153"/>
      <c r="R61" s="156">
        <f t="shared" si="35"/>
        <v>0</v>
      </c>
      <c r="S61" s="156">
        <f t="shared" si="36"/>
        <v>0</v>
      </c>
      <c r="U61" s="157">
        <f t="shared" si="43"/>
        <v>0</v>
      </c>
      <c r="W61" s="152"/>
      <c r="X61" s="152"/>
      <c r="Y61" s="152"/>
      <c r="Z61" s="152"/>
      <c r="AA61" s="152"/>
      <c r="AB61" s="152"/>
      <c r="AC61" s="347"/>
      <c r="AD61" s="152"/>
      <c r="AE61" s="152"/>
      <c r="AF61" s="152"/>
      <c r="AG61" s="152"/>
      <c r="AH61" s="152"/>
      <c r="AI61" s="152"/>
      <c r="AJ61" s="347"/>
      <c r="AK61" s="152"/>
      <c r="AL61" s="152"/>
      <c r="AM61" s="295"/>
      <c r="AN61" s="228"/>
      <c r="AO61" s="228"/>
      <c r="AP61" s="228"/>
      <c r="AQ61" s="228"/>
      <c r="AR61" s="228"/>
      <c r="AS61" s="348"/>
      <c r="AT61" s="264">
        <f t="shared" si="39"/>
        <v>0</v>
      </c>
      <c r="AU61" s="259"/>
      <c r="AV61" s="265">
        <f t="shared" si="40"/>
        <v>0</v>
      </c>
      <c r="AX61" s="265">
        <f t="shared" si="44"/>
        <v>0</v>
      </c>
      <c r="AZ61" s="492">
        <f t="shared" si="41"/>
        <v>0</v>
      </c>
      <c r="BB61" s="492">
        <f t="shared" si="42"/>
        <v>0</v>
      </c>
      <c r="BD61" s="265">
        <f t="shared" si="45"/>
        <v>0</v>
      </c>
      <c r="BE61" s="105"/>
      <c r="BF61" s="105"/>
      <c r="BG61" s="105"/>
      <c r="BH61" s="105"/>
      <c r="BI61" s="105"/>
      <c r="BJ61" s="105"/>
    </row>
    <row r="62" spans="2:62" ht="9.9499999999999993" hidden="1" customHeight="1" outlineLevel="1">
      <c r="B62" s="101"/>
      <c r="C62" s="208"/>
      <c r="D62" s="208"/>
      <c r="E62" s="208"/>
      <c r="F62" s="208"/>
      <c r="G62" s="237"/>
      <c r="H62" s="207"/>
      <c r="I62" s="257"/>
      <c r="J62" s="257"/>
      <c r="K62" s="257"/>
      <c r="L62" s="257"/>
      <c r="M62" s="257"/>
      <c r="N62" s="257"/>
      <c r="O62" s="257"/>
      <c r="P62" s="256"/>
      <c r="Q62" s="102"/>
      <c r="R62" s="102"/>
      <c r="S62" s="102"/>
      <c r="U62" s="98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Z62" s="493"/>
      <c r="BE62" s="105"/>
      <c r="BF62" s="105"/>
      <c r="BG62" s="105"/>
      <c r="BH62" s="105"/>
      <c r="BI62" s="105"/>
      <c r="BJ62" s="105"/>
    </row>
    <row r="63" spans="2:62" ht="20.100000000000001" customHeight="1" collapsed="1">
      <c r="B63" s="179">
        <f>B46+1</f>
        <v>4</v>
      </c>
      <c r="C63" s="916"/>
      <c r="D63" s="917"/>
      <c r="E63" s="917"/>
      <c r="F63" s="918"/>
      <c r="G63" s="429"/>
      <c r="H63" s="206">
        <v>1</v>
      </c>
      <c r="I63" s="642">
        <f t="shared" ref="I63" si="46">$H63*SUM(I64:I78)</f>
        <v>0</v>
      </c>
      <c r="J63" s="643">
        <f t="shared" ref="J63:O63" si="47">$H63*SUM(J64:J78)</f>
        <v>0</v>
      </c>
      <c r="K63" s="644">
        <f t="shared" si="47"/>
        <v>0</v>
      </c>
      <c r="L63" s="645">
        <f t="shared" si="47"/>
        <v>0</v>
      </c>
      <c r="M63" s="645">
        <f t="shared" si="47"/>
        <v>0</v>
      </c>
      <c r="N63" s="644">
        <f t="shared" si="47"/>
        <v>0</v>
      </c>
      <c r="O63" s="642">
        <f t="shared" si="47"/>
        <v>0</v>
      </c>
      <c r="P63" s="209">
        <f t="shared" ref="P63:Q63" si="48">$H63*SUM(P64:P78)</f>
        <v>0</v>
      </c>
      <c r="Q63" s="210">
        <f t="shared" si="48"/>
        <v>0</v>
      </c>
      <c r="R63" s="136">
        <f t="shared" ref="R63:R78" si="49">P63*(1+Gewinn)*(1+SicherheitAngebot)</f>
        <v>0</v>
      </c>
      <c r="S63" s="137">
        <f t="shared" ref="S63:S78" si="50">Q63*(1+MGKZ)*(1+Gewinn)*(1+SicherheitAngebot)</f>
        <v>0</v>
      </c>
      <c r="U63" s="10">
        <f>I63*$I$7+J63*$J$7+K63*$K$7+L63*$L$7+M63*$M$7+N63*$N$7+O63*$O$7+R63+S63</f>
        <v>0</v>
      </c>
      <c r="W63" s="646">
        <f t="shared" ref="W63:AB63" si="51">$H63*SUM(W64:W78)</f>
        <v>0</v>
      </c>
      <c r="X63" s="647">
        <f t="shared" si="51"/>
        <v>0</v>
      </c>
      <c r="Y63" s="648">
        <f t="shared" si="51"/>
        <v>0</v>
      </c>
      <c r="Z63" s="649">
        <f t="shared" si="51"/>
        <v>0</v>
      </c>
      <c r="AA63" s="648">
        <f t="shared" si="51"/>
        <v>0</v>
      </c>
      <c r="AB63" s="646">
        <f t="shared" si="51"/>
        <v>0</v>
      </c>
      <c r="AC63" s="258"/>
      <c r="AD63" s="646">
        <f t="shared" ref="AD63:AM63" si="52">$H63*SUM(AD64:AD78)</f>
        <v>0</v>
      </c>
      <c r="AE63" s="647">
        <f t="shared" si="52"/>
        <v>0</v>
      </c>
      <c r="AF63" s="648">
        <f t="shared" si="52"/>
        <v>0</v>
      </c>
      <c r="AG63" s="649">
        <f t="shared" si="52"/>
        <v>0</v>
      </c>
      <c r="AH63" s="648">
        <f t="shared" si="52"/>
        <v>0</v>
      </c>
      <c r="AI63" s="646">
        <f t="shared" si="52"/>
        <v>0</v>
      </c>
      <c r="AJ63" s="258"/>
      <c r="AK63" s="653">
        <f t="shared" si="52"/>
        <v>0</v>
      </c>
      <c r="AL63" s="653">
        <f t="shared" si="52"/>
        <v>0</v>
      </c>
      <c r="AM63" s="653">
        <f t="shared" si="52"/>
        <v>0</v>
      </c>
      <c r="AN63" s="227">
        <f>$H63*SUM(AN64:AN78)*(1+Gewinn)*(1+SicherheitAngebot)</f>
        <v>0</v>
      </c>
      <c r="AO63" s="227">
        <f>$H63*SUM(AO64:AO78)*(1+Gewinn)*(1+SicherheitAngebot)</f>
        <v>0</v>
      </c>
      <c r="AP63" s="227">
        <f>$H63*SUM(AP64:AP78)*(1+Gewinn)*(1+SicherheitAngebot)</f>
        <v>0</v>
      </c>
      <c r="AQ63" s="227">
        <f>$H63*SUM(AQ64:AQ78)*(1+Gewinn)*(1+SicherheitAngebot)</f>
        <v>0</v>
      </c>
      <c r="AR63" s="227">
        <f>$H63*SUM(AR64:AR78)*(1+Gewinn)*(1+SicherheitAngebot)</f>
        <v>0</v>
      </c>
      <c r="AS63" s="262"/>
      <c r="AT63" s="263">
        <f t="shared" si="39"/>
        <v>0</v>
      </c>
      <c r="AU63" s="259"/>
      <c r="AV63" s="491">
        <f>AK63*$AK$7+AL63*$AL$7+AM63*$AM$7+SUM(AN63:AR63)+AT63/Zuschläge_IBN+AT63</f>
        <v>0</v>
      </c>
      <c r="AX63" s="685">
        <f>U63+AV63</f>
        <v>0</v>
      </c>
      <c r="AZ63" s="490">
        <f>IF(H63&gt;0,U63/(1+SicherheitAngebot)*(1+Sicherheit),0)</f>
        <v>0</v>
      </c>
      <c r="BB63" s="490">
        <f>IF(H63&gt;0,AV63/(1+SicherheitAngebot)*(1+Sicherheit),0)</f>
        <v>0</v>
      </c>
      <c r="BD63" s="490">
        <f>AZ63+BB63</f>
        <v>0</v>
      </c>
      <c r="BE63" s="105"/>
      <c r="BF63" s="105"/>
      <c r="BG63" s="105"/>
      <c r="BH63" s="105"/>
      <c r="BI63" s="105"/>
      <c r="BJ63" s="105"/>
    </row>
    <row r="64" spans="2:62" ht="20.100000000000001" hidden="1" customHeight="1" outlineLevel="1">
      <c r="B64" s="211"/>
      <c r="C64" s="908"/>
      <c r="D64" s="909"/>
      <c r="E64" s="909"/>
      <c r="F64" s="910"/>
      <c r="G64" s="890"/>
      <c r="H64" s="901"/>
      <c r="I64" s="152"/>
      <c r="J64" s="152"/>
      <c r="K64" s="152"/>
      <c r="L64" s="152"/>
      <c r="M64" s="152"/>
      <c r="N64" s="152"/>
      <c r="O64" s="152"/>
      <c r="P64" s="153"/>
      <c r="Q64" s="153"/>
      <c r="R64" s="156">
        <f t="shared" si="49"/>
        <v>0</v>
      </c>
      <c r="S64" s="156">
        <f t="shared" si="50"/>
        <v>0</v>
      </c>
      <c r="U64" s="157">
        <f>I64*$I$7+J64*$J$7+K64*$K$7+L64*$L$7+M64*$M$7+N64*$N$7+O64*$O$7+R64+S64</f>
        <v>0</v>
      </c>
      <c r="W64" s="152"/>
      <c r="X64" s="152"/>
      <c r="Y64" s="152"/>
      <c r="Z64" s="152"/>
      <c r="AA64" s="152"/>
      <c r="AB64" s="152"/>
      <c r="AC64" s="347"/>
      <c r="AD64" s="152"/>
      <c r="AE64" s="152"/>
      <c r="AF64" s="152"/>
      <c r="AG64" s="152"/>
      <c r="AH64" s="152"/>
      <c r="AI64" s="152"/>
      <c r="AJ64" s="347"/>
      <c r="AK64" s="152"/>
      <c r="AL64" s="152"/>
      <c r="AM64" s="295"/>
      <c r="AN64" s="228"/>
      <c r="AO64" s="228"/>
      <c r="AP64" s="228"/>
      <c r="AQ64" s="228"/>
      <c r="AR64" s="228"/>
      <c r="AS64" s="348"/>
      <c r="AT64" s="264">
        <f t="shared" si="39"/>
        <v>0</v>
      </c>
      <c r="AU64" s="259"/>
      <c r="AV64" s="265">
        <f t="shared" ref="AV64:AV78" si="53">AK64*$AK$7+AL64*$AL$7+AM64*$AM$7+SUM(AN64:AR64)*(1+Gewinn)*(1+SicherheitAngebot)+AT64/Zuschläge_IBN+AT64</f>
        <v>0</v>
      </c>
      <c r="AX64" s="265">
        <f>U64+AV64</f>
        <v>0</v>
      </c>
      <c r="AZ64" s="492">
        <f t="shared" ref="AZ64:AZ78" si="54">U64/(1+SicherheitAngebot)*(1+Sicherheit)</f>
        <v>0</v>
      </c>
      <c r="BB64" s="492">
        <f t="shared" ref="BB64:BB78" si="55">AV64/(1+SicherheitAngebot)*(1+Sicherheit)</f>
        <v>0</v>
      </c>
      <c r="BD64" s="265">
        <f>AZ64+BB64</f>
        <v>0</v>
      </c>
      <c r="BE64" s="105"/>
      <c r="BF64" s="105"/>
      <c r="BG64" s="105"/>
      <c r="BH64" s="105"/>
      <c r="BI64" s="105"/>
      <c r="BJ64" s="105"/>
    </row>
    <row r="65" spans="2:62" ht="20.100000000000001" hidden="1" customHeight="1" outlineLevel="1">
      <c r="B65" s="212"/>
      <c r="C65" s="908"/>
      <c r="D65" s="909"/>
      <c r="E65" s="909"/>
      <c r="F65" s="910"/>
      <c r="G65" s="890"/>
      <c r="H65" s="891"/>
      <c r="I65" s="152"/>
      <c r="J65" s="152"/>
      <c r="K65" s="152"/>
      <c r="L65" s="152"/>
      <c r="M65" s="152"/>
      <c r="N65" s="152"/>
      <c r="O65" s="152"/>
      <c r="P65" s="153"/>
      <c r="Q65" s="153"/>
      <c r="R65" s="156">
        <f t="shared" si="49"/>
        <v>0</v>
      </c>
      <c r="S65" s="156">
        <f t="shared" si="50"/>
        <v>0</v>
      </c>
      <c r="U65" s="157">
        <f t="shared" ref="U65:U78" si="56">I65*$I$7+J65*$J$7+K65*$K$7+L65*$L$7+M65*$M$7+N65*$N$7+O65*$O$7+R65+S65</f>
        <v>0</v>
      </c>
      <c r="W65" s="152"/>
      <c r="X65" s="152"/>
      <c r="Y65" s="152"/>
      <c r="Z65" s="152"/>
      <c r="AA65" s="152"/>
      <c r="AB65" s="152"/>
      <c r="AC65" s="347"/>
      <c r="AD65" s="152"/>
      <c r="AE65" s="152"/>
      <c r="AF65" s="152"/>
      <c r="AG65" s="152"/>
      <c r="AH65" s="152"/>
      <c r="AI65" s="152"/>
      <c r="AJ65" s="347"/>
      <c r="AK65" s="152"/>
      <c r="AL65" s="152"/>
      <c r="AM65" s="295"/>
      <c r="AN65" s="228"/>
      <c r="AO65" s="228"/>
      <c r="AP65" s="228"/>
      <c r="AQ65" s="228"/>
      <c r="AR65" s="228"/>
      <c r="AS65" s="348"/>
      <c r="AT65" s="264">
        <f t="shared" si="39"/>
        <v>0</v>
      </c>
      <c r="AU65" s="259"/>
      <c r="AV65" s="265">
        <f t="shared" si="53"/>
        <v>0</v>
      </c>
      <c r="AX65" s="265">
        <f t="shared" ref="AX65:AX78" si="57">U65+AV65</f>
        <v>0</v>
      </c>
      <c r="AZ65" s="492">
        <f t="shared" si="54"/>
        <v>0</v>
      </c>
      <c r="BB65" s="492">
        <f t="shared" si="55"/>
        <v>0</v>
      </c>
      <c r="BD65" s="265">
        <f t="shared" ref="BD65:BD78" si="58">AZ65+BB65</f>
        <v>0</v>
      </c>
      <c r="BE65" s="105"/>
      <c r="BF65" s="105"/>
      <c r="BG65" s="105"/>
      <c r="BH65" s="105"/>
      <c r="BI65" s="105"/>
      <c r="BJ65" s="105"/>
    </row>
    <row r="66" spans="2:62" ht="20.100000000000001" hidden="1" customHeight="1" outlineLevel="1">
      <c r="B66" s="212"/>
      <c r="C66" s="908"/>
      <c r="D66" s="909"/>
      <c r="E66" s="909"/>
      <c r="F66" s="910"/>
      <c r="G66" s="890"/>
      <c r="H66" s="891"/>
      <c r="I66" s="152"/>
      <c r="J66" s="152"/>
      <c r="K66" s="152"/>
      <c r="L66" s="152"/>
      <c r="M66" s="152"/>
      <c r="N66" s="152"/>
      <c r="O66" s="152"/>
      <c r="P66" s="153"/>
      <c r="Q66" s="153"/>
      <c r="R66" s="156">
        <f t="shared" si="49"/>
        <v>0</v>
      </c>
      <c r="S66" s="156">
        <f t="shared" si="50"/>
        <v>0</v>
      </c>
      <c r="U66" s="157">
        <f t="shared" si="56"/>
        <v>0</v>
      </c>
      <c r="W66" s="152"/>
      <c r="X66" s="152"/>
      <c r="Y66" s="152"/>
      <c r="Z66" s="152"/>
      <c r="AA66" s="152"/>
      <c r="AB66" s="152"/>
      <c r="AC66" s="347"/>
      <c r="AD66" s="152"/>
      <c r="AE66" s="152"/>
      <c r="AF66" s="152"/>
      <c r="AG66" s="152"/>
      <c r="AH66" s="152"/>
      <c r="AI66" s="152"/>
      <c r="AJ66" s="347"/>
      <c r="AK66" s="152"/>
      <c r="AL66" s="152"/>
      <c r="AM66" s="295"/>
      <c r="AN66" s="228"/>
      <c r="AO66" s="228"/>
      <c r="AP66" s="228"/>
      <c r="AQ66" s="228"/>
      <c r="AR66" s="228"/>
      <c r="AS66" s="348"/>
      <c r="AT66" s="264">
        <f t="shared" si="39"/>
        <v>0</v>
      </c>
      <c r="AU66" s="259"/>
      <c r="AV66" s="265">
        <f t="shared" si="53"/>
        <v>0</v>
      </c>
      <c r="AX66" s="265">
        <f t="shared" si="57"/>
        <v>0</v>
      </c>
      <c r="AZ66" s="492">
        <f t="shared" si="54"/>
        <v>0</v>
      </c>
      <c r="BB66" s="492">
        <f t="shared" si="55"/>
        <v>0</v>
      </c>
      <c r="BD66" s="265">
        <f t="shared" si="58"/>
        <v>0</v>
      </c>
      <c r="BE66" s="105"/>
      <c r="BF66" s="105"/>
      <c r="BG66" s="105"/>
      <c r="BH66" s="105"/>
      <c r="BI66" s="105"/>
      <c r="BJ66" s="105"/>
    </row>
    <row r="67" spans="2:62" ht="20.100000000000001" hidden="1" customHeight="1" outlineLevel="1">
      <c r="B67" s="212"/>
      <c r="C67" s="908"/>
      <c r="D67" s="909"/>
      <c r="E67" s="909"/>
      <c r="F67" s="910"/>
      <c r="G67" s="890"/>
      <c r="H67" s="891"/>
      <c r="I67" s="152"/>
      <c r="J67" s="152"/>
      <c r="K67" s="152"/>
      <c r="L67" s="152"/>
      <c r="M67" s="152"/>
      <c r="N67" s="152"/>
      <c r="O67" s="152"/>
      <c r="P67" s="153"/>
      <c r="Q67" s="153"/>
      <c r="R67" s="156">
        <f t="shared" si="49"/>
        <v>0</v>
      </c>
      <c r="S67" s="156">
        <f t="shared" si="50"/>
        <v>0</v>
      </c>
      <c r="U67" s="157">
        <f t="shared" si="56"/>
        <v>0</v>
      </c>
      <c r="W67" s="152"/>
      <c r="X67" s="152"/>
      <c r="Y67" s="152"/>
      <c r="Z67" s="152"/>
      <c r="AA67" s="152"/>
      <c r="AB67" s="152"/>
      <c r="AC67" s="347"/>
      <c r="AD67" s="152"/>
      <c r="AE67" s="152"/>
      <c r="AF67" s="152"/>
      <c r="AG67" s="152"/>
      <c r="AH67" s="152"/>
      <c r="AI67" s="152"/>
      <c r="AJ67" s="347"/>
      <c r="AK67" s="152"/>
      <c r="AL67" s="152"/>
      <c r="AM67" s="295"/>
      <c r="AN67" s="228"/>
      <c r="AO67" s="228"/>
      <c r="AP67" s="228"/>
      <c r="AQ67" s="228"/>
      <c r="AR67" s="228"/>
      <c r="AS67" s="348"/>
      <c r="AT67" s="264">
        <f t="shared" si="39"/>
        <v>0</v>
      </c>
      <c r="AU67" s="259"/>
      <c r="AV67" s="265">
        <f t="shared" si="53"/>
        <v>0</v>
      </c>
      <c r="AX67" s="265">
        <f t="shared" si="57"/>
        <v>0</v>
      </c>
      <c r="AZ67" s="492">
        <f t="shared" si="54"/>
        <v>0</v>
      </c>
      <c r="BB67" s="492">
        <f t="shared" si="55"/>
        <v>0</v>
      </c>
      <c r="BD67" s="265">
        <f t="shared" si="58"/>
        <v>0</v>
      </c>
      <c r="BE67" s="105"/>
      <c r="BF67" s="105"/>
      <c r="BG67" s="105"/>
      <c r="BH67" s="105"/>
      <c r="BI67" s="105"/>
      <c r="BJ67" s="105"/>
    </row>
    <row r="68" spans="2:62" ht="20.100000000000001" hidden="1" customHeight="1" outlineLevel="1">
      <c r="B68" s="212"/>
      <c r="C68" s="908"/>
      <c r="D68" s="909"/>
      <c r="E68" s="909"/>
      <c r="F68" s="910"/>
      <c r="G68" s="890"/>
      <c r="H68" s="891"/>
      <c r="I68" s="152"/>
      <c r="J68" s="152"/>
      <c r="K68" s="152"/>
      <c r="L68" s="152"/>
      <c r="M68" s="152"/>
      <c r="N68" s="152"/>
      <c r="O68" s="152"/>
      <c r="P68" s="153"/>
      <c r="Q68" s="153"/>
      <c r="R68" s="156">
        <f t="shared" si="49"/>
        <v>0</v>
      </c>
      <c r="S68" s="156">
        <f t="shared" si="50"/>
        <v>0</v>
      </c>
      <c r="U68" s="157">
        <f t="shared" si="56"/>
        <v>0</v>
      </c>
      <c r="W68" s="152"/>
      <c r="X68" s="152"/>
      <c r="Y68" s="152"/>
      <c r="Z68" s="152"/>
      <c r="AA68" s="152"/>
      <c r="AB68" s="152"/>
      <c r="AC68" s="347"/>
      <c r="AD68" s="152"/>
      <c r="AE68" s="152"/>
      <c r="AF68" s="152"/>
      <c r="AG68" s="152"/>
      <c r="AH68" s="152"/>
      <c r="AI68" s="152"/>
      <c r="AJ68" s="347"/>
      <c r="AK68" s="152"/>
      <c r="AL68" s="152"/>
      <c r="AM68" s="295"/>
      <c r="AN68" s="228"/>
      <c r="AO68" s="228"/>
      <c r="AP68" s="228"/>
      <c r="AQ68" s="228"/>
      <c r="AR68" s="228"/>
      <c r="AS68" s="348"/>
      <c r="AT68" s="264">
        <f t="shared" si="39"/>
        <v>0</v>
      </c>
      <c r="AU68" s="259"/>
      <c r="AV68" s="265">
        <f t="shared" si="53"/>
        <v>0</v>
      </c>
      <c r="AX68" s="265">
        <f t="shared" si="57"/>
        <v>0</v>
      </c>
      <c r="AZ68" s="492">
        <f t="shared" si="54"/>
        <v>0</v>
      </c>
      <c r="BB68" s="492">
        <f t="shared" si="55"/>
        <v>0</v>
      </c>
      <c r="BD68" s="265">
        <f t="shared" si="58"/>
        <v>0</v>
      </c>
      <c r="BE68" s="105"/>
      <c r="BF68" s="105"/>
      <c r="BG68" s="105"/>
      <c r="BH68" s="105"/>
      <c r="BI68" s="105"/>
      <c r="BJ68" s="105"/>
    </row>
    <row r="69" spans="2:62" ht="20.100000000000001" hidden="1" customHeight="1" outlineLevel="1">
      <c r="B69" s="212"/>
      <c r="C69" s="908"/>
      <c r="D69" s="909"/>
      <c r="E69" s="909"/>
      <c r="F69" s="910"/>
      <c r="G69" s="890"/>
      <c r="H69" s="891"/>
      <c r="I69" s="152"/>
      <c r="J69" s="152"/>
      <c r="K69" s="152"/>
      <c r="L69" s="152"/>
      <c r="M69" s="152"/>
      <c r="N69" s="152"/>
      <c r="O69" s="152"/>
      <c r="P69" s="153"/>
      <c r="Q69" s="153"/>
      <c r="R69" s="156">
        <f t="shared" si="49"/>
        <v>0</v>
      </c>
      <c r="S69" s="156">
        <f t="shared" si="50"/>
        <v>0</v>
      </c>
      <c r="U69" s="157">
        <f t="shared" si="56"/>
        <v>0</v>
      </c>
      <c r="W69" s="152"/>
      <c r="X69" s="152"/>
      <c r="Y69" s="152"/>
      <c r="Z69" s="152"/>
      <c r="AA69" s="152"/>
      <c r="AB69" s="152"/>
      <c r="AC69" s="347"/>
      <c r="AD69" s="152"/>
      <c r="AE69" s="152"/>
      <c r="AF69" s="152"/>
      <c r="AG69" s="152"/>
      <c r="AH69" s="152"/>
      <c r="AI69" s="152"/>
      <c r="AJ69" s="347"/>
      <c r="AK69" s="152"/>
      <c r="AL69" s="152"/>
      <c r="AM69" s="295"/>
      <c r="AN69" s="228"/>
      <c r="AO69" s="228"/>
      <c r="AP69" s="228"/>
      <c r="AQ69" s="228"/>
      <c r="AR69" s="228"/>
      <c r="AS69" s="348"/>
      <c r="AT69" s="264">
        <f t="shared" si="39"/>
        <v>0</v>
      </c>
      <c r="AU69" s="259"/>
      <c r="AV69" s="265">
        <f t="shared" si="53"/>
        <v>0</v>
      </c>
      <c r="AX69" s="265">
        <f t="shared" si="57"/>
        <v>0</v>
      </c>
      <c r="AZ69" s="492">
        <f t="shared" si="54"/>
        <v>0</v>
      </c>
      <c r="BB69" s="492">
        <f t="shared" si="55"/>
        <v>0</v>
      </c>
      <c r="BD69" s="265">
        <f t="shared" si="58"/>
        <v>0</v>
      </c>
      <c r="BE69" s="105"/>
      <c r="BF69" s="105"/>
      <c r="BG69" s="105"/>
      <c r="BH69" s="105"/>
      <c r="BI69" s="105"/>
      <c r="BJ69" s="105"/>
    </row>
    <row r="70" spans="2:62" ht="20.100000000000001" hidden="1" customHeight="1" outlineLevel="1">
      <c r="B70" s="212"/>
      <c r="C70" s="908"/>
      <c r="D70" s="909"/>
      <c r="E70" s="909"/>
      <c r="F70" s="910"/>
      <c r="G70" s="890"/>
      <c r="H70" s="891"/>
      <c r="I70" s="152"/>
      <c r="J70" s="152"/>
      <c r="K70" s="152"/>
      <c r="L70" s="152"/>
      <c r="M70" s="152"/>
      <c r="N70" s="152"/>
      <c r="O70" s="152"/>
      <c r="P70" s="153"/>
      <c r="Q70" s="153"/>
      <c r="R70" s="156">
        <f t="shared" si="49"/>
        <v>0</v>
      </c>
      <c r="S70" s="156">
        <f t="shared" si="50"/>
        <v>0</v>
      </c>
      <c r="U70" s="157">
        <f t="shared" si="56"/>
        <v>0</v>
      </c>
      <c r="W70" s="152"/>
      <c r="X70" s="152"/>
      <c r="Y70" s="152"/>
      <c r="Z70" s="152"/>
      <c r="AA70" s="152"/>
      <c r="AB70" s="152"/>
      <c r="AC70" s="347"/>
      <c r="AD70" s="152"/>
      <c r="AE70" s="152"/>
      <c r="AF70" s="152"/>
      <c r="AG70" s="152"/>
      <c r="AH70" s="152"/>
      <c r="AI70" s="152"/>
      <c r="AJ70" s="347"/>
      <c r="AK70" s="152"/>
      <c r="AL70" s="152"/>
      <c r="AM70" s="295"/>
      <c r="AN70" s="228"/>
      <c r="AO70" s="228"/>
      <c r="AP70" s="228"/>
      <c r="AQ70" s="228"/>
      <c r="AR70" s="228"/>
      <c r="AS70" s="348"/>
      <c r="AT70" s="264">
        <f t="shared" si="39"/>
        <v>0</v>
      </c>
      <c r="AU70" s="259"/>
      <c r="AV70" s="265">
        <f t="shared" si="53"/>
        <v>0</v>
      </c>
      <c r="AX70" s="265">
        <f t="shared" si="57"/>
        <v>0</v>
      </c>
      <c r="AZ70" s="492">
        <f t="shared" si="54"/>
        <v>0</v>
      </c>
      <c r="BB70" s="492">
        <f t="shared" si="55"/>
        <v>0</v>
      </c>
      <c r="BD70" s="265">
        <f t="shared" si="58"/>
        <v>0</v>
      </c>
      <c r="BE70" s="105"/>
      <c r="BF70" s="105"/>
      <c r="BG70" s="105"/>
      <c r="BH70" s="105"/>
      <c r="BI70" s="105"/>
      <c r="BJ70" s="105"/>
    </row>
    <row r="71" spans="2:62" ht="20.100000000000001" hidden="1" customHeight="1" outlineLevel="1">
      <c r="B71" s="212"/>
      <c r="C71" s="908"/>
      <c r="D71" s="909"/>
      <c r="E71" s="909"/>
      <c r="F71" s="910"/>
      <c r="G71" s="890"/>
      <c r="H71" s="891"/>
      <c r="I71" s="152"/>
      <c r="J71" s="152"/>
      <c r="K71" s="152"/>
      <c r="L71" s="152"/>
      <c r="M71" s="152"/>
      <c r="N71" s="152"/>
      <c r="O71" s="152"/>
      <c r="P71" s="153"/>
      <c r="Q71" s="153"/>
      <c r="R71" s="156">
        <f t="shared" si="49"/>
        <v>0</v>
      </c>
      <c r="S71" s="156">
        <f t="shared" si="50"/>
        <v>0</v>
      </c>
      <c r="U71" s="157">
        <f t="shared" si="56"/>
        <v>0</v>
      </c>
      <c r="W71" s="152"/>
      <c r="X71" s="152"/>
      <c r="Y71" s="152"/>
      <c r="Z71" s="152"/>
      <c r="AA71" s="152"/>
      <c r="AB71" s="152"/>
      <c r="AC71" s="347"/>
      <c r="AD71" s="152"/>
      <c r="AE71" s="152"/>
      <c r="AF71" s="152"/>
      <c r="AG71" s="152"/>
      <c r="AH71" s="152"/>
      <c r="AI71" s="152"/>
      <c r="AJ71" s="347"/>
      <c r="AK71" s="152"/>
      <c r="AL71" s="152"/>
      <c r="AM71" s="295"/>
      <c r="AN71" s="228"/>
      <c r="AO71" s="228"/>
      <c r="AP71" s="228"/>
      <c r="AQ71" s="228"/>
      <c r="AR71" s="228"/>
      <c r="AS71" s="348"/>
      <c r="AT71" s="264">
        <f t="shared" si="39"/>
        <v>0</v>
      </c>
      <c r="AU71" s="259"/>
      <c r="AV71" s="265">
        <f t="shared" si="53"/>
        <v>0</v>
      </c>
      <c r="AX71" s="265">
        <f t="shared" si="57"/>
        <v>0</v>
      </c>
      <c r="AZ71" s="492">
        <f t="shared" si="54"/>
        <v>0</v>
      </c>
      <c r="BB71" s="492">
        <f t="shared" si="55"/>
        <v>0</v>
      </c>
      <c r="BD71" s="265">
        <f t="shared" si="58"/>
        <v>0</v>
      </c>
      <c r="BE71" s="105"/>
      <c r="BF71" s="105"/>
      <c r="BG71" s="105"/>
      <c r="BH71" s="105"/>
      <c r="BI71" s="105"/>
      <c r="BJ71" s="105"/>
    </row>
    <row r="72" spans="2:62" ht="20.100000000000001" hidden="1" customHeight="1" outlineLevel="1">
      <c r="B72" s="212"/>
      <c r="C72" s="908"/>
      <c r="D72" s="909"/>
      <c r="E72" s="909"/>
      <c r="F72" s="910"/>
      <c r="G72" s="890"/>
      <c r="H72" s="891"/>
      <c r="I72" s="152"/>
      <c r="J72" s="152"/>
      <c r="K72" s="152"/>
      <c r="L72" s="152"/>
      <c r="M72" s="152"/>
      <c r="N72" s="152"/>
      <c r="O72" s="152"/>
      <c r="P72" s="153"/>
      <c r="Q72" s="153"/>
      <c r="R72" s="156">
        <f t="shared" si="49"/>
        <v>0</v>
      </c>
      <c r="S72" s="156">
        <f t="shared" si="50"/>
        <v>0</v>
      </c>
      <c r="U72" s="157">
        <f t="shared" si="56"/>
        <v>0</v>
      </c>
      <c r="W72" s="152"/>
      <c r="X72" s="152"/>
      <c r="Y72" s="152"/>
      <c r="Z72" s="152"/>
      <c r="AA72" s="152"/>
      <c r="AB72" s="152"/>
      <c r="AC72" s="347"/>
      <c r="AD72" s="152"/>
      <c r="AE72" s="152"/>
      <c r="AF72" s="152"/>
      <c r="AG72" s="152"/>
      <c r="AH72" s="152"/>
      <c r="AI72" s="152"/>
      <c r="AJ72" s="347"/>
      <c r="AK72" s="152"/>
      <c r="AL72" s="152"/>
      <c r="AM72" s="295"/>
      <c r="AN72" s="228"/>
      <c r="AO72" s="228"/>
      <c r="AP72" s="228"/>
      <c r="AQ72" s="228"/>
      <c r="AR72" s="228"/>
      <c r="AS72" s="348"/>
      <c r="AT72" s="264">
        <f t="shared" si="39"/>
        <v>0</v>
      </c>
      <c r="AU72" s="259"/>
      <c r="AV72" s="265">
        <f t="shared" si="53"/>
        <v>0</v>
      </c>
      <c r="AX72" s="265">
        <f t="shared" si="57"/>
        <v>0</v>
      </c>
      <c r="AZ72" s="492">
        <f t="shared" si="54"/>
        <v>0</v>
      </c>
      <c r="BB72" s="492">
        <f t="shared" si="55"/>
        <v>0</v>
      </c>
      <c r="BD72" s="265">
        <f t="shared" si="58"/>
        <v>0</v>
      </c>
      <c r="BE72" s="105"/>
      <c r="BF72" s="105"/>
      <c r="BG72" s="105"/>
      <c r="BH72" s="105"/>
      <c r="BI72" s="105"/>
      <c r="BJ72" s="105"/>
    </row>
    <row r="73" spans="2:62" ht="20.100000000000001" hidden="1" customHeight="1" outlineLevel="1">
      <c r="B73" s="212"/>
      <c r="C73" s="908"/>
      <c r="D73" s="909"/>
      <c r="E73" s="909"/>
      <c r="F73" s="910"/>
      <c r="G73" s="890"/>
      <c r="H73" s="891"/>
      <c r="I73" s="152"/>
      <c r="J73" s="152"/>
      <c r="K73" s="152"/>
      <c r="L73" s="152"/>
      <c r="M73" s="152"/>
      <c r="N73" s="152"/>
      <c r="O73" s="152"/>
      <c r="P73" s="153"/>
      <c r="Q73" s="153"/>
      <c r="R73" s="156">
        <f t="shared" si="49"/>
        <v>0</v>
      </c>
      <c r="S73" s="156">
        <f t="shared" si="50"/>
        <v>0</v>
      </c>
      <c r="U73" s="157">
        <f t="shared" si="56"/>
        <v>0</v>
      </c>
      <c r="W73" s="152"/>
      <c r="X73" s="152"/>
      <c r="Y73" s="152"/>
      <c r="Z73" s="152"/>
      <c r="AA73" s="152"/>
      <c r="AB73" s="152"/>
      <c r="AC73" s="347"/>
      <c r="AD73" s="152"/>
      <c r="AE73" s="152"/>
      <c r="AF73" s="152"/>
      <c r="AG73" s="152"/>
      <c r="AH73" s="152"/>
      <c r="AI73" s="152"/>
      <c r="AJ73" s="347"/>
      <c r="AK73" s="152"/>
      <c r="AL73" s="152"/>
      <c r="AM73" s="295"/>
      <c r="AN73" s="228"/>
      <c r="AO73" s="228"/>
      <c r="AP73" s="228"/>
      <c r="AQ73" s="228"/>
      <c r="AR73" s="228"/>
      <c r="AS73" s="348"/>
      <c r="AT73" s="264">
        <f t="shared" si="39"/>
        <v>0</v>
      </c>
      <c r="AU73" s="259"/>
      <c r="AV73" s="265">
        <f t="shared" si="53"/>
        <v>0</v>
      </c>
      <c r="AX73" s="265">
        <f t="shared" si="57"/>
        <v>0</v>
      </c>
      <c r="AZ73" s="492">
        <f t="shared" si="54"/>
        <v>0</v>
      </c>
      <c r="BB73" s="492">
        <f t="shared" si="55"/>
        <v>0</v>
      </c>
      <c r="BD73" s="265">
        <f t="shared" si="58"/>
        <v>0</v>
      </c>
      <c r="BE73" s="105"/>
      <c r="BF73" s="105"/>
      <c r="BG73" s="105"/>
      <c r="BH73" s="105"/>
      <c r="BI73" s="105"/>
      <c r="BJ73" s="105"/>
    </row>
    <row r="74" spans="2:62" ht="20.100000000000001" hidden="1" customHeight="1" outlineLevel="1">
      <c r="B74" s="212"/>
      <c r="C74" s="908"/>
      <c r="D74" s="909"/>
      <c r="E74" s="909"/>
      <c r="F74" s="910"/>
      <c r="G74" s="890"/>
      <c r="H74" s="891"/>
      <c r="I74" s="152"/>
      <c r="J74" s="152"/>
      <c r="K74" s="152"/>
      <c r="L74" s="152"/>
      <c r="M74" s="152"/>
      <c r="N74" s="152"/>
      <c r="O74" s="152"/>
      <c r="P74" s="153"/>
      <c r="Q74" s="153"/>
      <c r="R74" s="156">
        <f t="shared" si="49"/>
        <v>0</v>
      </c>
      <c r="S74" s="156">
        <f t="shared" si="50"/>
        <v>0</v>
      </c>
      <c r="U74" s="157">
        <f t="shared" si="56"/>
        <v>0</v>
      </c>
      <c r="W74" s="152"/>
      <c r="X74" s="152"/>
      <c r="Y74" s="152"/>
      <c r="Z74" s="152"/>
      <c r="AA74" s="152"/>
      <c r="AB74" s="152"/>
      <c r="AC74" s="347"/>
      <c r="AD74" s="152"/>
      <c r="AE74" s="152"/>
      <c r="AF74" s="152"/>
      <c r="AG74" s="152"/>
      <c r="AH74" s="152"/>
      <c r="AI74" s="152"/>
      <c r="AJ74" s="347"/>
      <c r="AK74" s="152"/>
      <c r="AL74" s="152"/>
      <c r="AM74" s="295"/>
      <c r="AN74" s="228"/>
      <c r="AO74" s="228"/>
      <c r="AP74" s="228"/>
      <c r="AQ74" s="228"/>
      <c r="AR74" s="228"/>
      <c r="AS74" s="348"/>
      <c r="AT74" s="264">
        <f t="shared" si="39"/>
        <v>0</v>
      </c>
      <c r="AU74" s="259"/>
      <c r="AV74" s="265">
        <f t="shared" si="53"/>
        <v>0</v>
      </c>
      <c r="AX74" s="265">
        <f t="shared" si="57"/>
        <v>0</v>
      </c>
      <c r="AZ74" s="492">
        <f t="shared" si="54"/>
        <v>0</v>
      </c>
      <c r="BB74" s="492">
        <f t="shared" si="55"/>
        <v>0</v>
      </c>
      <c r="BD74" s="265">
        <f t="shared" si="58"/>
        <v>0</v>
      </c>
      <c r="BE74" s="105"/>
      <c r="BF74" s="105"/>
      <c r="BG74" s="105"/>
      <c r="BH74" s="105"/>
      <c r="BI74" s="105"/>
      <c r="BJ74" s="105"/>
    </row>
    <row r="75" spans="2:62" ht="20.100000000000001" hidden="1" customHeight="1" outlineLevel="1">
      <c r="B75" s="212"/>
      <c r="C75" s="908"/>
      <c r="D75" s="909"/>
      <c r="E75" s="909"/>
      <c r="F75" s="910"/>
      <c r="G75" s="890"/>
      <c r="H75" s="891"/>
      <c r="I75" s="152"/>
      <c r="J75" s="152"/>
      <c r="K75" s="152"/>
      <c r="L75" s="152"/>
      <c r="M75" s="152"/>
      <c r="N75" s="152"/>
      <c r="O75" s="152"/>
      <c r="P75" s="153"/>
      <c r="Q75" s="153"/>
      <c r="R75" s="156">
        <f t="shared" si="49"/>
        <v>0</v>
      </c>
      <c r="S75" s="156">
        <f t="shared" si="50"/>
        <v>0</v>
      </c>
      <c r="U75" s="157">
        <f t="shared" si="56"/>
        <v>0</v>
      </c>
      <c r="W75" s="152"/>
      <c r="X75" s="152"/>
      <c r="Y75" s="152"/>
      <c r="Z75" s="152"/>
      <c r="AA75" s="152"/>
      <c r="AB75" s="152"/>
      <c r="AC75" s="347"/>
      <c r="AD75" s="152"/>
      <c r="AE75" s="152"/>
      <c r="AF75" s="152"/>
      <c r="AG75" s="152"/>
      <c r="AH75" s="152"/>
      <c r="AI75" s="152"/>
      <c r="AJ75" s="347"/>
      <c r="AK75" s="152"/>
      <c r="AL75" s="152"/>
      <c r="AM75" s="295"/>
      <c r="AN75" s="228"/>
      <c r="AO75" s="228"/>
      <c r="AP75" s="228"/>
      <c r="AQ75" s="228"/>
      <c r="AR75" s="228"/>
      <c r="AS75" s="348"/>
      <c r="AT75" s="264">
        <f t="shared" si="39"/>
        <v>0</v>
      </c>
      <c r="AU75" s="259"/>
      <c r="AV75" s="265">
        <f t="shared" si="53"/>
        <v>0</v>
      </c>
      <c r="AX75" s="265">
        <f t="shared" si="57"/>
        <v>0</v>
      </c>
      <c r="AZ75" s="492">
        <f t="shared" si="54"/>
        <v>0</v>
      </c>
      <c r="BB75" s="492">
        <f t="shared" si="55"/>
        <v>0</v>
      </c>
      <c r="BD75" s="265">
        <f t="shared" si="58"/>
        <v>0</v>
      </c>
      <c r="BE75" s="105"/>
      <c r="BF75" s="105"/>
      <c r="BG75" s="105"/>
      <c r="BH75" s="105"/>
      <c r="BI75" s="105"/>
      <c r="BJ75" s="105"/>
    </row>
    <row r="76" spans="2:62" ht="20.100000000000001" hidden="1" customHeight="1" outlineLevel="1">
      <c r="B76" s="212"/>
      <c r="C76" s="908"/>
      <c r="D76" s="909"/>
      <c r="E76" s="909"/>
      <c r="F76" s="910"/>
      <c r="G76" s="890"/>
      <c r="H76" s="891"/>
      <c r="I76" s="152"/>
      <c r="J76" s="152"/>
      <c r="K76" s="152"/>
      <c r="L76" s="152"/>
      <c r="M76" s="152"/>
      <c r="N76" s="152"/>
      <c r="O76" s="152"/>
      <c r="P76" s="153"/>
      <c r="Q76" s="153"/>
      <c r="R76" s="156">
        <f t="shared" si="49"/>
        <v>0</v>
      </c>
      <c r="S76" s="156">
        <f t="shared" si="50"/>
        <v>0</v>
      </c>
      <c r="U76" s="157">
        <f t="shared" si="56"/>
        <v>0</v>
      </c>
      <c r="W76" s="152"/>
      <c r="X76" s="152"/>
      <c r="Y76" s="152"/>
      <c r="Z76" s="152"/>
      <c r="AA76" s="152"/>
      <c r="AB76" s="152"/>
      <c r="AC76" s="347"/>
      <c r="AD76" s="152"/>
      <c r="AE76" s="152"/>
      <c r="AF76" s="152"/>
      <c r="AG76" s="152"/>
      <c r="AH76" s="152"/>
      <c r="AI76" s="152"/>
      <c r="AJ76" s="347"/>
      <c r="AK76" s="152"/>
      <c r="AL76" s="152"/>
      <c r="AM76" s="295"/>
      <c r="AN76" s="228"/>
      <c r="AO76" s="228"/>
      <c r="AP76" s="228"/>
      <c r="AQ76" s="228"/>
      <c r="AR76" s="228"/>
      <c r="AS76" s="348"/>
      <c r="AT76" s="264">
        <f t="shared" si="39"/>
        <v>0</v>
      </c>
      <c r="AU76" s="259"/>
      <c r="AV76" s="265">
        <f t="shared" si="53"/>
        <v>0</v>
      </c>
      <c r="AX76" s="265">
        <f t="shared" si="57"/>
        <v>0</v>
      </c>
      <c r="AZ76" s="492">
        <f t="shared" si="54"/>
        <v>0</v>
      </c>
      <c r="BB76" s="492">
        <f t="shared" si="55"/>
        <v>0</v>
      </c>
      <c r="BD76" s="265">
        <f t="shared" si="58"/>
        <v>0</v>
      </c>
      <c r="BE76" s="105"/>
      <c r="BF76" s="105"/>
      <c r="BG76" s="105"/>
      <c r="BH76" s="105"/>
      <c r="BI76" s="105"/>
      <c r="BJ76" s="105"/>
    </row>
    <row r="77" spans="2:62" ht="20.100000000000001" hidden="1" customHeight="1" outlineLevel="1">
      <c r="B77" s="212"/>
      <c r="C77" s="908"/>
      <c r="D77" s="909"/>
      <c r="E77" s="909"/>
      <c r="F77" s="910"/>
      <c r="G77" s="890"/>
      <c r="H77" s="891"/>
      <c r="I77" s="152"/>
      <c r="J77" s="152"/>
      <c r="K77" s="152"/>
      <c r="L77" s="152"/>
      <c r="M77" s="152"/>
      <c r="N77" s="152"/>
      <c r="O77" s="152"/>
      <c r="P77" s="153"/>
      <c r="Q77" s="153"/>
      <c r="R77" s="156">
        <f t="shared" si="49"/>
        <v>0</v>
      </c>
      <c r="S77" s="156">
        <f t="shared" si="50"/>
        <v>0</v>
      </c>
      <c r="U77" s="157">
        <f t="shared" si="56"/>
        <v>0</v>
      </c>
      <c r="W77" s="152"/>
      <c r="X77" s="152"/>
      <c r="Y77" s="152"/>
      <c r="Z77" s="152"/>
      <c r="AA77" s="152"/>
      <c r="AB77" s="152"/>
      <c r="AC77" s="347"/>
      <c r="AD77" s="152"/>
      <c r="AE77" s="152"/>
      <c r="AF77" s="152"/>
      <c r="AG77" s="152"/>
      <c r="AH77" s="152"/>
      <c r="AI77" s="152"/>
      <c r="AJ77" s="347"/>
      <c r="AK77" s="152"/>
      <c r="AL77" s="152"/>
      <c r="AM77" s="295"/>
      <c r="AN77" s="228"/>
      <c r="AO77" s="228"/>
      <c r="AP77" s="228"/>
      <c r="AQ77" s="228"/>
      <c r="AR77" s="228"/>
      <c r="AS77" s="348"/>
      <c r="AT77" s="264">
        <f t="shared" si="39"/>
        <v>0</v>
      </c>
      <c r="AU77" s="259"/>
      <c r="AV77" s="265">
        <f t="shared" si="53"/>
        <v>0</v>
      </c>
      <c r="AX77" s="265">
        <f t="shared" si="57"/>
        <v>0</v>
      </c>
      <c r="AZ77" s="492">
        <f t="shared" si="54"/>
        <v>0</v>
      </c>
      <c r="BB77" s="492">
        <f t="shared" si="55"/>
        <v>0</v>
      </c>
      <c r="BD77" s="265">
        <f t="shared" si="58"/>
        <v>0</v>
      </c>
      <c r="BE77" s="105"/>
      <c r="BF77" s="105"/>
      <c r="BG77" s="105"/>
      <c r="BH77" s="105"/>
      <c r="BI77" s="105"/>
      <c r="BJ77" s="105"/>
    </row>
    <row r="78" spans="2:62" ht="20.100000000000001" hidden="1" customHeight="1" outlineLevel="1">
      <c r="B78" s="212"/>
      <c r="C78" s="908"/>
      <c r="D78" s="909"/>
      <c r="E78" s="909"/>
      <c r="F78" s="910"/>
      <c r="G78" s="890"/>
      <c r="H78" s="891"/>
      <c r="I78" s="152"/>
      <c r="J78" s="152"/>
      <c r="K78" s="152"/>
      <c r="L78" s="152"/>
      <c r="M78" s="152"/>
      <c r="N78" s="152"/>
      <c r="O78" s="152"/>
      <c r="P78" s="153"/>
      <c r="Q78" s="153"/>
      <c r="R78" s="156">
        <f t="shared" si="49"/>
        <v>0</v>
      </c>
      <c r="S78" s="156">
        <f t="shared" si="50"/>
        <v>0</v>
      </c>
      <c r="U78" s="157">
        <f t="shared" si="56"/>
        <v>0</v>
      </c>
      <c r="W78" s="152"/>
      <c r="X78" s="152"/>
      <c r="Y78" s="152"/>
      <c r="Z78" s="152"/>
      <c r="AA78" s="152"/>
      <c r="AB78" s="152"/>
      <c r="AC78" s="347"/>
      <c r="AD78" s="152"/>
      <c r="AE78" s="152"/>
      <c r="AF78" s="152"/>
      <c r="AG78" s="152"/>
      <c r="AH78" s="152"/>
      <c r="AI78" s="152"/>
      <c r="AJ78" s="347"/>
      <c r="AK78" s="152"/>
      <c r="AL78" s="152"/>
      <c r="AM78" s="295"/>
      <c r="AN78" s="228"/>
      <c r="AO78" s="228"/>
      <c r="AP78" s="228"/>
      <c r="AQ78" s="228"/>
      <c r="AR78" s="228"/>
      <c r="AS78" s="348"/>
      <c r="AT78" s="264">
        <f t="shared" si="39"/>
        <v>0</v>
      </c>
      <c r="AU78" s="259"/>
      <c r="AV78" s="265">
        <f t="shared" si="53"/>
        <v>0</v>
      </c>
      <c r="AX78" s="265">
        <f t="shared" si="57"/>
        <v>0</v>
      </c>
      <c r="AZ78" s="492">
        <f t="shared" si="54"/>
        <v>0</v>
      </c>
      <c r="BB78" s="492">
        <f t="shared" si="55"/>
        <v>0</v>
      </c>
      <c r="BD78" s="265">
        <f t="shared" si="58"/>
        <v>0</v>
      </c>
      <c r="BE78" s="105"/>
      <c r="BF78" s="105"/>
      <c r="BG78" s="105"/>
      <c r="BH78" s="105"/>
      <c r="BI78" s="105"/>
      <c r="BJ78" s="105"/>
    </row>
    <row r="79" spans="2:62" ht="9.9499999999999993" hidden="1" customHeight="1" outlineLevel="1">
      <c r="B79" s="101"/>
      <c r="C79" s="208"/>
      <c r="D79" s="208"/>
      <c r="E79" s="208"/>
      <c r="F79" s="208"/>
      <c r="G79" s="237"/>
      <c r="H79" s="207"/>
      <c r="I79" s="257"/>
      <c r="J79" s="257"/>
      <c r="K79" s="257"/>
      <c r="L79" s="257"/>
      <c r="M79" s="257"/>
      <c r="N79" s="257"/>
      <c r="O79" s="257"/>
      <c r="P79" s="256"/>
      <c r="Q79" s="102"/>
      <c r="R79" s="102"/>
      <c r="S79" s="102"/>
      <c r="U79" s="98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Z79" s="493"/>
      <c r="BE79" s="105"/>
      <c r="BF79" s="105"/>
      <c r="BG79" s="105"/>
      <c r="BH79" s="105"/>
      <c r="BI79" s="105"/>
      <c r="BJ79" s="105"/>
    </row>
    <row r="80" spans="2:62" ht="20.100000000000001" customHeight="1" collapsed="1">
      <c r="B80" s="179">
        <f>B63+1</f>
        <v>5</v>
      </c>
      <c r="C80" s="916"/>
      <c r="D80" s="917"/>
      <c r="E80" s="917"/>
      <c r="F80" s="918"/>
      <c r="G80" s="429"/>
      <c r="H80" s="206">
        <v>1</v>
      </c>
      <c r="I80" s="642">
        <f t="shared" ref="I80" si="59">$H80*SUM(I81:I95)</f>
        <v>0</v>
      </c>
      <c r="J80" s="643">
        <f t="shared" ref="J80:O80" si="60">$H80*SUM(J81:J95)</f>
        <v>0</v>
      </c>
      <c r="K80" s="644">
        <f t="shared" si="60"/>
        <v>0</v>
      </c>
      <c r="L80" s="645">
        <f t="shared" si="60"/>
        <v>0</v>
      </c>
      <c r="M80" s="645">
        <f t="shared" si="60"/>
        <v>0</v>
      </c>
      <c r="N80" s="644">
        <f t="shared" si="60"/>
        <v>0</v>
      </c>
      <c r="O80" s="642">
        <f t="shared" si="60"/>
        <v>0</v>
      </c>
      <c r="P80" s="209">
        <f t="shared" ref="P80:Q80" si="61">$H80*SUM(P81:P95)</f>
        <v>0</v>
      </c>
      <c r="Q80" s="210">
        <f t="shared" si="61"/>
        <v>0</v>
      </c>
      <c r="R80" s="136">
        <f t="shared" ref="R80:R95" si="62">P80*(1+Gewinn)*(1+SicherheitAngebot)</f>
        <v>0</v>
      </c>
      <c r="S80" s="137">
        <f t="shared" ref="S80:S95" si="63">Q80*(1+MGKZ)*(1+Gewinn)*(1+SicherheitAngebot)</f>
        <v>0</v>
      </c>
      <c r="U80" s="10">
        <f>I80*$I$7+J80*$J$7+K80*$K$7+L80*$L$7+M80*$M$7+N80*$N$7+O80*$O$7+R80+S80</f>
        <v>0</v>
      </c>
      <c r="W80" s="646">
        <f t="shared" ref="W80:AB80" si="64">$H80*SUM(W81:W95)</f>
        <v>0</v>
      </c>
      <c r="X80" s="647">
        <f t="shared" si="64"/>
        <v>0</v>
      </c>
      <c r="Y80" s="648">
        <f t="shared" si="64"/>
        <v>0</v>
      </c>
      <c r="Z80" s="649">
        <f t="shared" si="64"/>
        <v>0</v>
      </c>
      <c r="AA80" s="648">
        <f t="shared" si="64"/>
        <v>0</v>
      </c>
      <c r="AB80" s="646">
        <f t="shared" si="64"/>
        <v>0</v>
      </c>
      <c r="AC80" s="258"/>
      <c r="AD80" s="646">
        <f t="shared" ref="AD80:AM80" si="65">$H80*SUM(AD81:AD95)</f>
        <v>0</v>
      </c>
      <c r="AE80" s="647">
        <f t="shared" si="65"/>
        <v>0</v>
      </c>
      <c r="AF80" s="648">
        <f t="shared" si="65"/>
        <v>0</v>
      </c>
      <c r="AG80" s="649">
        <f t="shared" si="65"/>
        <v>0</v>
      </c>
      <c r="AH80" s="648">
        <f t="shared" si="65"/>
        <v>0</v>
      </c>
      <c r="AI80" s="646">
        <f t="shared" si="65"/>
        <v>0</v>
      </c>
      <c r="AJ80" s="258"/>
      <c r="AK80" s="653">
        <f t="shared" si="65"/>
        <v>0</v>
      </c>
      <c r="AL80" s="653">
        <f t="shared" si="65"/>
        <v>0</v>
      </c>
      <c r="AM80" s="653">
        <f t="shared" si="65"/>
        <v>0</v>
      </c>
      <c r="AN80" s="227">
        <f>$H80*SUM(AN81:AN95)*(1+Gewinn)*(1+SicherheitAngebot)</f>
        <v>0</v>
      </c>
      <c r="AO80" s="227">
        <f>$H80*SUM(AO81:AO95)*(1+Gewinn)*(1+SicherheitAngebot)</f>
        <v>0</v>
      </c>
      <c r="AP80" s="227">
        <f>$H80*SUM(AP81:AP95)*(1+Gewinn)*(1+SicherheitAngebot)</f>
        <v>0</v>
      </c>
      <c r="AQ80" s="227">
        <f>$H80*SUM(AQ81:AQ95)*(1+Gewinn)*(1+SicherheitAngebot)</f>
        <v>0</v>
      </c>
      <c r="AR80" s="227">
        <f>$H80*SUM(AR81:AR95)*(1+Gewinn)*(1+SicherheitAngebot)</f>
        <v>0</v>
      </c>
      <c r="AS80" s="262"/>
      <c r="AT80" s="263">
        <f t="shared" si="39"/>
        <v>0</v>
      </c>
      <c r="AU80" s="259"/>
      <c r="AV80" s="491">
        <f>AK80*$AK$7+AL80*$AL$7+AM80*$AM$7+SUM(AN80:AR80)+AT80/Zuschläge_IBN+AT80</f>
        <v>0</v>
      </c>
      <c r="AX80" s="685">
        <f>U80+AV80</f>
        <v>0</v>
      </c>
      <c r="AZ80" s="490">
        <f>IF(H80&gt;0,U80/(1+SicherheitAngebot)*(1+Sicherheit),0)</f>
        <v>0</v>
      </c>
      <c r="BB80" s="490">
        <f>IF(H80&gt;0,AV80/(1+SicherheitAngebot)*(1+Sicherheit),0)</f>
        <v>0</v>
      </c>
      <c r="BD80" s="490">
        <f>AZ80+BB80</f>
        <v>0</v>
      </c>
      <c r="BE80" s="105"/>
      <c r="BF80" s="105"/>
      <c r="BG80" s="105"/>
      <c r="BH80" s="105"/>
      <c r="BI80" s="105"/>
      <c r="BJ80" s="105"/>
    </row>
    <row r="81" spans="2:62" ht="20.100000000000001" hidden="1" customHeight="1" outlineLevel="1">
      <c r="B81" s="99"/>
      <c r="C81" s="908"/>
      <c r="D81" s="909"/>
      <c r="E81" s="909"/>
      <c r="F81" s="910"/>
      <c r="G81" s="890"/>
      <c r="H81" s="901"/>
      <c r="I81" s="152"/>
      <c r="J81" s="152"/>
      <c r="K81" s="152"/>
      <c r="L81" s="152"/>
      <c r="M81" s="152"/>
      <c r="N81" s="152"/>
      <c r="O81" s="152"/>
      <c r="P81" s="153"/>
      <c r="Q81" s="153"/>
      <c r="R81" s="156">
        <f t="shared" si="62"/>
        <v>0</v>
      </c>
      <c r="S81" s="156">
        <f t="shared" si="63"/>
        <v>0</v>
      </c>
      <c r="U81" s="157">
        <f>I81*$I$7+J81*$J$7+K81*$K$7+L81*$L$7+M81*$M$7+N81*$N$7+O81*$O$7+R81+S81</f>
        <v>0</v>
      </c>
      <c r="W81" s="152"/>
      <c r="X81" s="152"/>
      <c r="Y81" s="152"/>
      <c r="Z81" s="152"/>
      <c r="AA81" s="152"/>
      <c r="AB81" s="152"/>
      <c r="AC81" s="347"/>
      <c r="AD81" s="152"/>
      <c r="AE81" s="152"/>
      <c r="AF81" s="152"/>
      <c r="AG81" s="152"/>
      <c r="AH81" s="152"/>
      <c r="AI81" s="152"/>
      <c r="AJ81" s="347"/>
      <c r="AK81" s="152"/>
      <c r="AL81" s="152"/>
      <c r="AM81" s="295"/>
      <c r="AN81" s="228"/>
      <c r="AO81" s="228"/>
      <c r="AP81" s="228"/>
      <c r="AQ81" s="228"/>
      <c r="AR81" s="228"/>
      <c r="AS81" s="348"/>
      <c r="AT81" s="264">
        <f t="shared" si="39"/>
        <v>0</v>
      </c>
      <c r="AU81" s="259"/>
      <c r="AV81" s="265">
        <f t="shared" ref="AV81:AV95" si="66">AK81*$AK$7+AL81*$AL$7+AM81*$AM$7+SUM(AN81:AR81)*(1+Gewinn)*(1+SicherheitAngebot)+AT81/Zuschläge_IBN+AT81</f>
        <v>0</v>
      </c>
      <c r="AX81" s="265">
        <f>U81+AV81</f>
        <v>0</v>
      </c>
      <c r="AZ81" s="492">
        <f t="shared" ref="AZ81:AZ95" si="67">U81/(1+SicherheitAngebot)*(1+Sicherheit)</f>
        <v>0</v>
      </c>
      <c r="BB81" s="492">
        <f t="shared" ref="BB81:BB95" si="68">AV81/(1+SicherheitAngebot)*(1+Sicherheit)</f>
        <v>0</v>
      </c>
      <c r="BD81" s="265">
        <f>AZ81+BB81</f>
        <v>0</v>
      </c>
      <c r="BE81" s="105"/>
      <c r="BF81" s="105"/>
      <c r="BG81" s="105"/>
      <c r="BH81" s="105"/>
      <c r="BI81" s="105"/>
      <c r="BJ81" s="105"/>
    </row>
    <row r="82" spans="2:62" ht="20.100000000000001" hidden="1" customHeight="1" outlineLevel="1">
      <c r="B82" s="100"/>
      <c r="C82" s="908"/>
      <c r="D82" s="909"/>
      <c r="E82" s="909"/>
      <c r="F82" s="910"/>
      <c r="G82" s="890"/>
      <c r="H82" s="891"/>
      <c r="I82" s="152"/>
      <c r="J82" s="152"/>
      <c r="K82" s="152"/>
      <c r="L82" s="152"/>
      <c r="M82" s="152"/>
      <c r="N82" s="152"/>
      <c r="O82" s="152"/>
      <c r="P82" s="153"/>
      <c r="Q82" s="153"/>
      <c r="R82" s="156">
        <f t="shared" si="62"/>
        <v>0</v>
      </c>
      <c r="S82" s="156">
        <f t="shared" si="63"/>
        <v>0</v>
      </c>
      <c r="U82" s="157">
        <f t="shared" ref="U82:U95" si="69">I82*$I$7+J82*$J$7+K82*$K$7+L82*$L$7+M82*$M$7+N82*$N$7+O82*$O$7+R82+S82</f>
        <v>0</v>
      </c>
      <c r="W82" s="152"/>
      <c r="X82" s="152"/>
      <c r="Y82" s="152"/>
      <c r="Z82" s="152"/>
      <c r="AA82" s="152"/>
      <c r="AB82" s="152"/>
      <c r="AC82" s="347"/>
      <c r="AD82" s="152"/>
      <c r="AE82" s="152"/>
      <c r="AF82" s="152"/>
      <c r="AG82" s="152"/>
      <c r="AH82" s="152"/>
      <c r="AI82" s="152"/>
      <c r="AJ82" s="347"/>
      <c r="AK82" s="152"/>
      <c r="AL82" s="152"/>
      <c r="AM82" s="295"/>
      <c r="AN82" s="228"/>
      <c r="AO82" s="228"/>
      <c r="AP82" s="228"/>
      <c r="AQ82" s="228"/>
      <c r="AR82" s="228"/>
      <c r="AS82" s="348"/>
      <c r="AT82" s="264">
        <f t="shared" si="39"/>
        <v>0</v>
      </c>
      <c r="AU82" s="259"/>
      <c r="AV82" s="265">
        <f t="shared" si="66"/>
        <v>0</v>
      </c>
      <c r="AX82" s="265">
        <f t="shared" ref="AX82:AX95" si="70">U82+AV82</f>
        <v>0</v>
      </c>
      <c r="AZ82" s="492">
        <f t="shared" si="67"/>
        <v>0</v>
      </c>
      <c r="BB82" s="492">
        <f t="shared" si="68"/>
        <v>0</v>
      </c>
      <c r="BD82" s="265">
        <f t="shared" ref="BD82:BD95" si="71">AZ82+BB82</f>
        <v>0</v>
      </c>
      <c r="BE82" s="105"/>
      <c r="BF82" s="105"/>
      <c r="BG82" s="105"/>
      <c r="BH82" s="105"/>
      <c r="BI82" s="105"/>
      <c r="BJ82" s="105"/>
    </row>
    <row r="83" spans="2:62" ht="20.100000000000001" hidden="1" customHeight="1" outlineLevel="1">
      <c r="B83" s="100"/>
      <c r="C83" s="908"/>
      <c r="D83" s="909"/>
      <c r="E83" s="909"/>
      <c r="F83" s="910"/>
      <c r="G83" s="890"/>
      <c r="H83" s="891"/>
      <c r="I83" s="152"/>
      <c r="J83" s="152"/>
      <c r="K83" s="152"/>
      <c r="L83" s="152"/>
      <c r="M83" s="152"/>
      <c r="N83" s="152"/>
      <c r="O83" s="152"/>
      <c r="P83" s="153"/>
      <c r="Q83" s="153"/>
      <c r="R83" s="156">
        <f t="shared" si="62"/>
        <v>0</v>
      </c>
      <c r="S83" s="156">
        <f t="shared" si="63"/>
        <v>0</v>
      </c>
      <c r="U83" s="157">
        <f t="shared" si="69"/>
        <v>0</v>
      </c>
      <c r="W83" s="152"/>
      <c r="X83" s="152"/>
      <c r="Y83" s="152"/>
      <c r="Z83" s="152"/>
      <c r="AA83" s="152"/>
      <c r="AB83" s="152"/>
      <c r="AC83" s="347"/>
      <c r="AD83" s="152"/>
      <c r="AE83" s="152"/>
      <c r="AF83" s="152"/>
      <c r="AG83" s="152"/>
      <c r="AH83" s="152"/>
      <c r="AI83" s="152"/>
      <c r="AJ83" s="347"/>
      <c r="AK83" s="152"/>
      <c r="AL83" s="152"/>
      <c r="AM83" s="295"/>
      <c r="AN83" s="228"/>
      <c r="AO83" s="228"/>
      <c r="AP83" s="228"/>
      <c r="AQ83" s="228"/>
      <c r="AR83" s="228"/>
      <c r="AS83" s="348"/>
      <c r="AT83" s="264">
        <f t="shared" si="39"/>
        <v>0</v>
      </c>
      <c r="AU83" s="259"/>
      <c r="AV83" s="265">
        <f t="shared" si="66"/>
        <v>0</v>
      </c>
      <c r="AX83" s="265">
        <f t="shared" si="70"/>
        <v>0</v>
      </c>
      <c r="AZ83" s="492">
        <f t="shared" si="67"/>
        <v>0</v>
      </c>
      <c r="BB83" s="492">
        <f t="shared" si="68"/>
        <v>0</v>
      </c>
      <c r="BD83" s="265">
        <f t="shared" si="71"/>
        <v>0</v>
      </c>
      <c r="BE83" s="105"/>
      <c r="BF83" s="105"/>
      <c r="BG83" s="105"/>
      <c r="BH83" s="105"/>
      <c r="BI83" s="105"/>
      <c r="BJ83" s="105"/>
    </row>
    <row r="84" spans="2:62" ht="20.100000000000001" hidden="1" customHeight="1" outlineLevel="1">
      <c r="B84" s="100"/>
      <c r="C84" s="908"/>
      <c r="D84" s="909"/>
      <c r="E84" s="909"/>
      <c r="F84" s="910"/>
      <c r="G84" s="890"/>
      <c r="H84" s="891"/>
      <c r="I84" s="152"/>
      <c r="J84" s="152"/>
      <c r="K84" s="152"/>
      <c r="L84" s="152"/>
      <c r="M84" s="152"/>
      <c r="N84" s="152"/>
      <c r="O84" s="152"/>
      <c r="P84" s="153"/>
      <c r="Q84" s="153"/>
      <c r="R84" s="156">
        <f t="shared" si="62"/>
        <v>0</v>
      </c>
      <c r="S84" s="156">
        <f t="shared" si="63"/>
        <v>0</v>
      </c>
      <c r="U84" s="157">
        <f t="shared" si="69"/>
        <v>0</v>
      </c>
      <c r="W84" s="152"/>
      <c r="X84" s="152"/>
      <c r="Y84" s="152"/>
      <c r="Z84" s="152"/>
      <c r="AA84" s="152"/>
      <c r="AB84" s="152"/>
      <c r="AC84" s="347"/>
      <c r="AD84" s="152"/>
      <c r="AE84" s="152"/>
      <c r="AF84" s="152"/>
      <c r="AG84" s="152"/>
      <c r="AH84" s="152"/>
      <c r="AI84" s="152"/>
      <c r="AJ84" s="347"/>
      <c r="AK84" s="152"/>
      <c r="AL84" s="152"/>
      <c r="AM84" s="295"/>
      <c r="AN84" s="228"/>
      <c r="AO84" s="228"/>
      <c r="AP84" s="228"/>
      <c r="AQ84" s="228"/>
      <c r="AR84" s="228"/>
      <c r="AS84" s="348"/>
      <c r="AT84" s="264">
        <f t="shared" si="39"/>
        <v>0</v>
      </c>
      <c r="AU84" s="259"/>
      <c r="AV84" s="265">
        <f t="shared" si="66"/>
        <v>0</v>
      </c>
      <c r="AX84" s="265">
        <f t="shared" si="70"/>
        <v>0</v>
      </c>
      <c r="AZ84" s="492">
        <f t="shared" si="67"/>
        <v>0</v>
      </c>
      <c r="BB84" s="492">
        <f t="shared" si="68"/>
        <v>0</v>
      </c>
      <c r="BD84" s="265">
        <f t="shared" si="71"/>
        <v>0</v>
      </c>
      <c r="BE84" s="105"/>
      <c r="BF84" s="105"/>
      <c r="BG84" s="105"/>
      <c r="BH84" s="105"/>
      <c r="BI84" s="105"/>
      <c r="BJ84" s="105"/>
    </row>
    <row r="85" spans="2:62" ht="20.100000000000001" hidden="1" customHeight="1" outlineLevel="1">
      <c r="B85" s="100"/>
      <c r="C85" s="908"/>
      <c r="D85" s="909"/>
      <c r="E85" s="909"/>
      <c r="F85" s="910"/>
      <c r="G85" s="890"/>
      <c r="H85" s="891"/>
      <c r="I85" s="152"/>
      <c r="J85" s="152"/>
      <c r="K85" s="152"/>
      <c r="L85" s="152"/>
      <c r="M85" s="152"/>
      <c r="N85" s="152"/>
      <c r="O85" s="152"/>
      <c r="P85" s="153"/>
      <c r="Q85" s="153"/>
      <c r="R85" s="156">
        <f t="shared" si="62"/>
        <v>0</v>
      </c>
      <c r="S85" s="156">
        <f t="shared" si="63"/>
        <v>0</v>
      </c>
      <c r="U85" s="157">
        <f t="shared" si="69"/>
        <v>0</v>
      </c>
      <c r="W85" s="152"/>
      <c r="X85" s="152"/>
      <c r="Y85" s="152"/>
      <c r="Z85" s="152"/>
      <c r="AA85" s="152"/>
      <c r="AB85" s="152"/>
      <c r="AC85" s="347"/>
      <c r="AD85" s="152"/>
      <c r="AE85" s="152"/>
      <c r="AF85" s="152"/>
      <c r="AG85" s="152"/>
      <c r="AH85" s="152"/>
      <c r="AI85" s="152"/>
      <c r="AJ85" s="347"/>
      <c r="AK85" s="152"/>
      <c r="AL85" s="152"/>
      <c r="AM85" s="295"/>
      <c r="AN85" s="228"/>
      <c r="AO85" s="228"/>
      <c r="AP85" s="228"/>
      <c r="AQ85" s="228"/>
      <c r="AR85" s="228"/>
      <c r="AS85" s="348"/>
      <c r="AT85" s="264">
        <f t="shared" si="39"/>
        <v>0</v>
      </c>
      <c r="AU85" s="259"/>
      <c r="AV85" s="265">
        <f t="shared" si="66"/>
        <v>0</v>
      </c>
      <c r="AX85" s="265">
        <f t="shared" si="70"/>
        <v>0</v>
      </c>
      <c r="AZ85" s="492">
        <f t="shared" si="67"/>
        <v>0</v>
      </c>
      <c r="BB85" s="492">
        <f t="shared" si="68"/>
        <v>0</v>
      </c>
      <c r="BD85" s="265">
        <f t="shared" si="71"/>
        <v>0</v>
      </c>
      <c r="BE85" s="105"/>
      <c r="BF85" s="105"/>
      <c r="BG85" s="105"/>
      <c r="BH85" s="105"/>
      <c r="BI85" s="105"/>
      <c r="BJ85" s="105"/>
    </row>
    <row r="86" spans="2:62" ht="20.100000000000001" hidden="1" customHeight="1" outlineLevel="1">
      <c r="B86" s="100"/>
      <c r="C86" s="908"/>
      <c r="D86" s="909"/>
      <c r="E86" s="909"/>
      <c r="F86" s="910"/>
      <c r="G86" s="890"/>
      <c r="H86" s="891"/>
      <c r="I86" s="152"/>
      <c r="J86" s="152"/>
      <c r="K86" s="152"/>
      <c r="L86" s="152"/>
      <c r="M86" s="152"/>
      <c r="N86" s="152"/>
      <c r="O86" s="152"/>
      <c r="P86" s="153"/>
      <c r="Q86" s="153"/>
      <c r="R86" s="156">
        <f t="shared" si="62"/>
        <v>0</v>
      </c>
      <c r="S86" s="156">
        <f t="shared" si="63"/>
        <v>0</v>
      </c>
      <c r="U86" s="157">
        <f t="shared" si="69"/>
        <v>0</v>
      </c>
      <c r="W86" s="152"/>
      <c r="X86" s="152"/>
      <c r="Y86" s="152"/>
      <c r="Z86" s="152"/>
      <c r="AA86" s="152"/>
      <c r="AB86" s="152"/>
      <c r="AC86" s="347"/>
      <c r="AD86" s="152"/>
      <c r="AE86" s="152"/>
      <c r="AF86" s="152"/>
      <c r="AG86" s="152"/>
      <c r="AH86" s="152"/>
      <c r="AI86" s="152"/>
      <c r="AJ86" s="347"/>
      <c r="AK86" s="152"/>
      <c r="AL86" s="152"/>
      <c r="AM86" s="295"/>
      <c r="AN86" s="228"/>
      <c r="AO86" s="228"/>
      <c r="AP86" s="228"/>
      <c r="AQ86" s="228"/>
      <c r="AR86" s="228"/>
      <c r="AS86" s="348"/>
      <c r="AT86" s="264">
        <f t="shared" si="39"/>
        <v>0</v>
      </c>
      <c r="AU86" s="259"/>
      <c r="AV86" s="265">
        <f t="shared" si="66"/>
        <v>0</v>
      </c>
      <c r="AX86" s="265">
        <f t="shared" si="70"/>
        <v>0</v>
      </c>
      <c r="AZ86" s="492">
        <f t="shared" si="67"/>
        <v>0</v>
      </c>
      <c r="BB86" s="492">
        <f t="shared" si="68"/>
        <v>0</v>
      </c>
      <c r="BD86" s="265">
        <f t="shared" si="71"/>
        <v>0</v>
      </c>
      <c r="BE86" s="105"/>
      <c r="BF86" s="105"/>
      <c r="BG86" s="105"/>
      <c r="BH86" s="105"/>
      <c r="BI86" s="105"/>
      <c r="BJ86" s="105"/>
    </row>
    <row r="87" spans="2:62" ht="20.100000000000001" hidden="1" customHeight="1" outlineLevel="1">
      <c r="B87" s="100"/>
      <c r="C87" s="908"/>
      <c r="D87" s="909"/>
      <c r="E87" s="909"/>
      <c r="F87" s="910"/>
      <c r="G87" s="890"/>
      <c r="H87" s="891"/>
      <c r="I87" s="152"/>
      <c r="J87" s="152"/>
      <c r="K87" s="152"/>
      <c r="L87" s="152"/>
      <c r="M87" s="152"/>
      <c r="N87" s="152"/>
      <c r="O87" s="152"/>
      <c r="P87" s="153"/>
      <c r="Q87" s="153"/>
      <c r="R87" s="156">
        <f t="shared" si="62"/>
        <v>0</v>
      </c>
      <c r="S87" s="156">
        <f t="shared" si="63"/>
        <v>0</v>
      </c>
      <c r="U87" s="157">
        <f t="shared" si="69"/>
        <v>0</v>
      </c>
      <c r="W87" s="152"/>
      <c r="X87" s="152"/>
      <c r="Y87" s="152"/>
      <c r="Z87" s="152"/>
      <c r="AA87" s="152"/>
      <c r="AB87" s="152"/>
      <c r="AC87" s="347"/>
      <c r="AD87" s="152"/>
      <c r="AE87" s="152"/>
      <c r="AF87" s="152"/>
      <c r="AG87" s="152"/>
      <c r="AH87" s="152"/>
      <c r="AI87" s="152"/>
      <c r="AJ87" s="347"/>
      <c r="AK87" s="152"/>
      <c r="AL87" s="152"/>
      <c r="AM87" s="295"/>
      <c r="AN87" s="228"/>
      <c r="AO87" s="228"/>
      <c r="AP87" s="228"/>
      <c r="AQ87" s="228"/>
      <c r="AR87" s="228"/>
      <c r="AS87" s="348"/>
      <c r="AT87" s="264">
        <f t="shared" si="39"/>
        <v>0</v>
      </c>
      <c r="AU87" s="259"/>
      <c r="AV87" s="265">
        <f t="shared" si="66"/>
        <v>0</v>
      </c>
      <c r="AX87" s="265">
        <f t="shared" si="70"/>
        <v>0</v>
      </c>
      <c r="AZ87" s="492">
        <f t="shared" si="67"/>
        <v>0</v>
      </c>
      <c r="BB87" s="492">
        <f t="shared" si="68"/>
        <v>0</v>
      </c>
      <c r="BD87" s="265">
        <f t="shared" si="71"/>
        <v>0</v>
      </c>
      <c r="BE87" s="105"/>
      <c r="BF87" s="105"/>
      <c r="BG87" s="105"/>
      <c r="BH87" s="105"/>
      <c r="BI87" s="105"/>
      <c r="BJ87" s="105"/>
    </row>
    <row r="88" spans="2:62" ht="20.100000000000001" hidden="1" customHeight="1" outlineLevel="1">
      <c r="B88" s="100"/>
      <c r="C88" s="908"/>
      <c r="D88" s="909"/>
      <c r="E88" s="909"/>
      <c r="F88" s="910"/>
      <c r="G88" s="890"/>
      <c r="H88" s="891"/>
      <c r="I88" s="152"/>
      <c r="J88" s="152"/>
      <c r="K88" s="152"/>
      <c r="L88" s="152"/>
      <c r="M88" s="152"/>
      <c r="N88" s="152"/>
      <c r="O88" s="152"/>
      <c r="P88" s="153"/>
      <c r="Q88" s="153"/>
      <c r="R88" s="156">
        <f t="shared" si="62"/>
        <v>0</v>
      </c>
      <c r="S88" s="156">
        <f t="shared" si="63"/>
        <v>0</v>
      </c>
      <c r="U88" s="157">
        <f t="shared" si="69"/>
        <v>0</v>
      </c>
      <c r="W88" s="152"/>
      <c r="X88" s="152"/>
      <c r="Y88" s="152"/>
      <c r="Z88" s="152"/>
      <c r="AA88" s="152"/>
      <c r="AB88" s="152"/>
      <c r="AC88" s="347"/>
      <c r="AD88" s="152"/>
      <c r="AE88" s="152"/>
      <c r="AF88" s="152"/>
      <c r="AG88" s="152"/>
      <c r="AH88" s="152"/>
      <c r="AI88" s="152"/>
      <c r="AJ88" s="347"/>
      <c r="AK88" s="152"/>
      <c r="AL88" s="152"/>
      <c r="AM88" s="295"/>
      <c r="AN88" s="228"/>
      <c r="AO88" s="228"/>
      <c r="AP88" s="228"/>
      <c r="AQ88" s="228"/>
      <c r="AR88" s="228"/>
      <c r="AS88" s="348"/>
      <c r="AT88" s="264">
        <f t="shared" si="39"/>
        <v>0</v>
      </c>
      <c r="AU88" s="259"/>
      <c r="AV88" s="265">
        <f t="shared" si="66"/>
        <v>0</v>
      </c>
      <c r="AX88" s="265">
        <f t="shared" si="70"/>
        <v>0</v>
      </c>
      <c r="AZ88" s="492">
        <f t="shared" si="67"/>
        <v>0</v>
      </c>
      <c r="BB88" s="492">
        <f t="shared" si="68"/>
        <v>0</v>
      </c>
      <c r="BD88" s="265">
        <f t="shared" si="71"/>
        <v>0</v>
      </c>
      <c r="BE88" s="105"/>
      <c r="BF88" s="105"/>
      <c r="BG88" s="105"/>
      <c r="BH88" s="105"/>
      <c r="BI88" s="105"/>
      <c r="BJ88" s="105"/>
    </row>
    <row r="89" spans="2:62" ht="20.100000000000001" hidden="1" customHeight="1" outlineLevel="1">
      <c r="B89" s="100"/>
      <c r="C89" s="908"/>
      <c r="D89" s="909"/>
      <c r="E89" s="909"/>
      <c r="F89" s="910"/>
      <c r="G89" s="890"/>
      <c r="H89" s="891"/>
      <c r="I89" s="152"/>
      <c r="J89" s="152"/>
      <c r="K89" s="152"/>
      <c r="L89" s="152"/>
      <c r="M89" s="152"/>
      <c r="N89" s="152"/>
      <c r="O89" s="152"/>
      <c r="P89" s="153"/>
      <c r="Q89" s="153"/>
      <c r="R89" s="156">
        <f t="shared" si="62"/>
        <v>0</v>
      </c>
      <c r="S89" s="156">
        <f t="shared" si="63"/>
        <v>0</v>
      </c>
      <c r="U89" s="157">
        <f t="shared" si="69"/>
        <v>0</v>
      </c>
      <c r="W89" s="152"/>
      <c r="X89" s="152"/>
      <c r="Y89" s="152"/>
      <c r="Z89" s="152"/>
      <c r="AA89" s="152"/>
      <c r="AB89" s="152"/>
      <c r="AC89" s="347"/>
      <c r="AD89" s="152"/>
      <c r="AE89" s="152"/>
      <c r="AF89" s="152"/>
      <c r="AG89" s="152"/>
      <c r="AH89" s="152"/>
      <c r="AI89" s="152"/>
      <c r="AJ89" s="347"/>
      <c r="AK89" s="152"/>
      <c r="AL89" s="152"/>
      <c r="AM89" s="295"/>
      <c r="AN89" s="228"/>
      <c r="AO89" s="228"/>
      <c r="AP89" s="228"/>
      <c r="AQ89" s="228"/>
      <c r="AR89" s="228"/>
      <c r="AS89" s="348"/>
      <c r="AT89" s="264">
        <f t="shared" si="39"/>
        <v>0</v>
      </c>
      <c r="AU89" s="259"/>
      <c r="AV89" s="265">
        <f t="shared" si="66"/>
        <v>0</v>
      </c>
      <c r="AX89" s="265">
        <f t="shared" si="70"/>
        <v>0</v>
      </c>
      <c r="AZ89" s="492">
        <f t="shared" si="67"/>
        <v>0</v>
      </c>
      <c r="BB89" s="492">
        <f t="shared" si="68"/>
        <v>0</v>
      </c>
      <c r="BD89" s="265">
        <f t="shared" si="71"/>
        <v>0</v>
      </c>
      <c r="BE89" s="105"/>
      <c r="BF89" s="105"/>
      <c r="BG89" s="105"/>
      <c r="BH89" s="105"/>
      <c r="BI89" s="105"/>
      <c r="BJ89" s="105"/>
    </row>
    <row r="90" spans="2:62" ht="20.100000000000001" hidden="1" customHeight="1" outlineLevel="1">
      <c r="B90" s="100"/>
      <c r="C90" s="908"/>
      <c r="D90" s="909"/>
      <c r="E90" s="909"/>
      <c r="F90" s="910"/>
      <c r="G90" s="890"/>
      <c r="H90" s="891"/>
      <c r="I90" s="152"/>
      <c r="J90" s="152"/>
      <c r="K90" s="152"/>
      <c r="L90" s="152"/>
      <c r="M90" s="152"/>
      <c r="N90" s="152"/>
      <c r="O90" s="152"/>
      <c r="P90" s="153"/>
      <c r="Q90" s="153"/>
      <c r="R90" s="156">
        <f t="shared" si="62"/>
        <v>0</v>
      </c>
      <c r="S90" s="156">
        <f t="shared" si="63"/>
        <v>0</v>
      </c>
      <c r="U90" s="157">
        <f t="shared" si="69"/>
        <v>0</v>
      </c>
      <c r="W90" s="152"/>
      <c r="X90" s="152"/>
      <c r="Y90" s="152"/>
      <c r="Z90" s="152"/>
      <c r="AA90" s="152"/>
      <c r="AB90" s="152"/>
      <c r="AC90" s="347"/>
      <c r="AD90" s="152"/>
      <c r="AE90" s="152"/>
      <c r="AF90" s="152"/>
      <c r="AG90" s="152"/>
      <c r="AH90" s="152"/>
      <c r="AI90" s="152"/>
      <c r="AJ90" s="347"/>
      <c r="AK90" s="152"/>
      <c r="AL90" s="152"/>
      <c r="AM90" s="295"/>
      <c r="AN90" s="228"/>
      <c r="AO90" s="228"/>
      <c r="AP90" s="228"/>
      <c r="AQ90" s="228"/>
      <c r="AR90" s="228"/>
      <c r="AS90" s="348"/>
      <c r="AT90" s="264">
        <f t="shared" si="39"/>
        <v>0</v>
      </c>
      <c r="AU90" s="259"/>
      <c r="AV90" s="265">
        <f t="shared" si="66"/>
        <v>0</v>
      </c>
      <c r="AX90" s="265">
        <f t="shared" si="70"/>
        <v>0</v>
      </c>
      <c r="AZ90" s="492">
        <f t="shared" si="67"/>
        <v>0</v>
      </c>
      <c r="BB90" s="492">
        <f t="shared" si="68"/>
        <v>0</v>
      </c>
      <c r="BD90" s="265">
        <f t="shared" si="71"/>
        <v>0</v>
      </c>
      <c r="BE90" s="105"/>
      <c r="BF90" s="105"/>
      <c r="BG90" s="105"/>
      <c r="BH90" s="105"/>
      <c r="BI90" s="105"/>
      <c r="BJ90" s="105"/>
    </row>
    <row r="91" spans="2:62" ht="20.100000000000001" hidden="1" customHeight="1" outlineLevel="1">
      <c r="B91" s="100"/>
      <c r="C91" s="908"/>
      <c r="D91" s="909"/>
      <c r="E91" s="909"/>
      <c r="F91" s="910"/>
      <c r="G91" s="890"/>
      <c r="H91" s="891"/>
      <c r="I91" s="152"/>
      <c r="J91" s="152"/>
      <c r="K91" s="152"/>
      <c r="L91" s="152"/>
      <c r="M91" s="152"/>
      <c r="N91" s="152"/>
      <c r="O91" s="152"/>
      <c r="P91" s="153"/>
      <c r="Q91" s="153"/>
      <c r="R91" s="156">
        <f t="shared" si="62"/>
        <v>0</v>
      </c>
      <c r="S91" s="156">
        <f t="shared" si="63"/>
        <v>0</v>
      </c>
      <c r="U91" s="157">
        <f t="shared" si="69"/>
        <v>0</v>
      </c>
      <c r="W91" s="152"/>
      <c r="X91" s="152"/>
      <c r="Y91" s="152"/>
      <c r="Z91" s="152"/>
      <c r="AA91" s="152"/>
      <c r="AB91" s="152"/>
      <c r="AC91" s="347"/>
      <c r="AD91" s="152"/>
      <c r="AE91" s="152"/>
      <c r="AF91" s="152"/>
      <c r="AG91" s="152"/>
      <c r="AH91" s="152"/>
      <c r="AI91" s="152"/>
      <c r="AJ91" s="347"/>
      <c r="AK91" s="152"/>
      <c r="AL91" s="152"/>
      <c r="AM91" s="295"/>
      <c r="AN91" s="228"/>
      <c r="AO91" s="228"/>
      <c r="AP91" s="228"/>
      <c r="AQ91" s="228"/>
      <c r="AR91" s="228"/>
      <c r="AS91" s="348"/>
      <c r="AT91" s="264">
        <f t="shared" si="39"/>
        <v>0</v>
      </c>
      <c r="AU91" s="259"/>
      <c r="AV91" s="265">
        <f t="shared" si="66"/>
        <v>0</v>
      </c>
      <c r="AX91" s="265">
        <f t="shared" si="70"/>
        <v>0</v>
      </c>
      <c r="AZ91" s="492">
        <f t="shared" si="67"/>
        <v>0</v>
      </c>
      <c r="BB91" s="492">
        <f t="shared" si="68"/>
        <v>0</v>
      </c>
      <c r="BD91" s="265">
        <f t="shared" si="71"/>
        <v>0</v>
      </c>
      <c r="BE91" s="105"/>
      <c r="BF91" s="105"/>
      <c r="BG91" s="105"/>
      <c r="BH91" s="105"/>
      <c r="BI91" s="105"/>
      <c r="BJ91" s="105"/>
    </row>
    <row r="92" spans="2:62" ht="20.100000000000001" hidden="1" customHeight="1" outlineLevel="1">
      <c r="B92" s="100"/>
      <c r="C92" s="908"/>
      <c r="D92" s="909"/>
      <c r="E92" s="909"/>
      <c r="F92" s="910"/>
      <c r="G92" s="890"/>
      <c r="H92" s="891"/>
      <c r="I92" s="152"/>
      <c r="J92" s="152"/>
      <c r="K92" s="152"/>
      <c r="L92" s="152"/>
      <c r="M92" s="152"/>
      <c r="N92" s="152"/>
      <c r="O92" s="152"/>
      <c r="P92" s="153"/>
      <c r="Q92" s="153"/>
      <c r="R92" s="156">
        <f t="shared" si="62"/>
        <v>0</v>
      </c>
      <c r="S92" s="156">
        <f t="shared" si="63"/>
        <v>0</v>
      </c>
      <c r="U92" s="157">
        <f t="shared" si="69"/>
        <v>0</v>
      </c>
      <c r="W92" s="152"/>
      <c r="X92" s="152"/>
      <c r="Y92" s="152"/>
      <c r="Z92" s="152"/>
      <c r="AA92" s="152"/>
      <c r="AB92" s="152"/>
      <c r="AC92" s="347"/>
      <c r="AD92" s="152"/>
      <c r="AE92" s="152"/>
      <c r="AF92" s="152"/>
      <c r="AG92" s="152"/>
      <c r="AH92" s="152"/>
      <c r="AI92" s="152"/>
      <c r="AJ92" s="347"/>
      <c r="AK92" s="152"/>
      <c r="AL92" s="152"/>
      <c r="AM92" s="295"/>
      <c r="AN92" s="228"/>
      <c r="AO92" s="228"/>
      <c r="AP92" s="228"/>
      <c r="AQ92" s="228"/>
      <c r="AR92" s="228"/>
      <c r="AS92" s="348"/>
      <c r="AT92" s="264">
        <f t="shared" si="39"/>
        <v>0</v>
      </c>
      <c r="AU92" s="259"/>
      <c r="AV92" s="265">
        <f t="shared" si="66"/>
        <v>0</v>
      </c>
      <c r="AX92" s="265">
        <f t="shared" si="70"/>
        <v>0</v>
      </c>
      <c r="AZ92" s="492">
        <f t="shared" si="67"/>
        <v>0</v>
      </c>
      <c r="BB92" s="492">
        <f t="shared" si="68"/>
        <v>0</v>
      </c>
      <c r="BD92" s="265">
        <f t="shared" si="71"/>
        <v>0</v>
      </c>
      <c r="BE92" s="105"/>
      <c r="BF92" s="105"/>
      <c r="BG92" s="105"/>
      <c r="BH92" s="105"/>
      <c r="BI92" s="105"/>
      <c r="BJ92" s="105"/>
    </row>
    <row r="93" spans="2:62" ht="20.100000000000001" hidden="1" customHeight="1" outlineLevel="1">
      <c r="B93" s="100"/>
      <c r="C93" s="908"/>
      <c r="D93" s="909"/>
      <c r="E93" s="909"/>
      <c r="F93" s="910"/>
      <c r="G93" s="890"/>
      <c r="H93" s="891"/>
      <c r="I93" s="152"/>
      <c r="J93" s="152"/>
      <c r="K93" s="152"/>
      <c r="L93" s="152"/>
      <c r="M93" s="152"/>
      <c r="N93" s="152"/>
      <c r="O93" s="152"/>
      <c r="P93" s="153"/>
      <c r="Q93" s="153"/>
      <c r="R93" s="156">
        <f t="shared" si="62"/>
        <v>0</v>
      </c>
      <c r="S93" s="156">
        <f t="shared" si="63"/>
        <v>0</v>
      </c>
      <c r="U93" s="157">
        <f t="shared" si="69"/>
        <v>0</v>
      </c>
      <c r="W93" s="152"/>
      <c r="X93" s="152"/>
      <c r="Y93" s="152"/>
      <c r="Z93" s="152"/>
      <c r="AA93" s="152"/>
      <c r="AB93" s="152"/>
      <c r="AC93" s="347"/>
      <c r="AD93" s="152"/>
      <c r="AE93" s="152"/>
      <c r="AF93" s="152"/>
      <c r="AG93" s="152"/>
      <c r="AH93" s="152"/>
      <c r="AI93" s="152"/>
      <c r="AJ93" s="347"/>
      <c r="AK93" s="152"/>
      <c r="AL93" s="152"/>
      <c r="AM93" s="295"/>
      <c r="AN93" s="228"/>
      <c r="AO93" s="228"/>
      <c r="AP93" s="228"/>
      <c r="AQ93" s="228"/>
      <c r="AR93" s="228"/>
      <c r="AS93" s="348"/>
      <c r="AT93" s="264">
        <f t="shared" si="39"/>
        <v>0</v>
      </c>
      <c r="AU93" s="259"/>
      <c r="AV93" s="265">
        <f t="shared" si="66"/>
        <v>0</v>
      </c>
      <c r="AX93" s="265">
        <f t="shared" si="70"/>
        <v>0</v>
      </c>
      <c r="AZ93" s="492">
        <f t="shared" si="67"/>
        <v>0</v>
      </c>
      <c r="BB93" s="492">
        <f t="shared" si="68"/>
        <v>0</v>
      </c>
      <c r="BD93" s="265">
        <f t="shared" si="71"/>
        <v>0</v>
      </c>
      <c r="BE93" s="105"/>
      <c r="BF93" s="105"/>
      <c r="BG93" s="105"/>
      <c r="BH93" s="105"/>
      <c r="BI93" s="105"/>
      <c r="BJ93" s="105"/>
    </row>
    <row r="94" spans="2:62" ht="20.100000000000001" hidden="1" customHeight="1" outlineLevel="1">
      <c r="B94" s="100"/>
      <c r="C94" s="908"/>
      <c r="D94" s="909"/>
      <c r="E94" s="909"/>
      <c r="F94" s="910"/>
      <c r="G94" s="890"/>
      <c r="H94" s="891"/>
      <c r="I94" s="152"/>
      <c r="J94" s="152"/>
      <c r="K94" s="152"/>
      <c r="L94" s="152"/>
      <c r="M94" s="152"/>
      <c r="N94" s="152"/>
      <c r="O94" s="152"/>
      <c r="P94" s="153"/>
      <c r="Q94" s="153"/>
      <c r="R94" s="156">
        <f t="shared" si="62"/>
        <v>0</v>
      </c>
      <c r="S94" s="156">
        <f t="shared" si="63"/>
        <v>0</v>
      </c>
      <c r="U94" s="157">
        <f t="shared" si="69"/>
        <v>0</v>
      </c>
      <c r="W94" s="152"/>
      <c r="X94" s="152"/>
      <c r="Y94" s="152"/>
      <c r="Z94" s="152"/>
      <c r="AA94" s="152"/>
      <c r="AB94" s="152"/>
      <c r="AC94" s="347"/>
      <c r="AD94" s="152"/>
      <c r="AE94" s="152"/>
      <c r="AF94" s="152"/>
      <c r="AG94" s="152"/>
      <c r="AH94" s="152"/>
      <c r="AI94" s="152"/>
      <c r="AJ94" s="347"/>
      <c r="AK94" s="152"/>
      <c r="AL94" s="152"/>
      <c r="AM94" s="295"/>
      <c r="AN94" s="228"/>
      <c r="AO94" s="228"/>
      <c r="AP94" s="228"/>
      <c r="AQ94" s="228"/>
      <c r="AR94" s="228"/>
      <c r="AS94" s="348"/>
      <c r="AT94" s="264">
        <f t="shared" si="39"/>
        <v>0</v>
      </c>
      <c r="AU94" s="259"/>
      <c r="AV94" s="265">
        <f t="shared" si="66"/>
        <v>0</v>
      </c>
      <c r="AX94" s="265">
        <f t="shared" si="70"/>
        <v>0</v>
      </c>
      <c r="AZ94" s="492">
        <f t="shared" si="67"/>
        <v>0</v>
      </c>
      <c r="BB94" s="492">
        <f t="shared" si="68"/>
        <v>0</v>
      </c>
      <c r="BD94" s="265">
        <f t="shared" si="71"/>
        <v>0</v>
      </c>
      <c r="BE94" s="105"/>
      <c r="BF94" s="105"/>
      <c r="BG94" s="105"/>
      <c r="BH94" s="105"/>
      <c r="BI94" s="105"/>
      <c r="BJ94" s="105"/>
    </row>
    <row r="95" spans="2:62" ht="20.100000000000001" hidden="1" customHeight="1" outlineLevel="1">
      <c r="B95" s="100"/>
      <c r="C95" s="908"/>
      <c r="D95" s="909"/>
      <c r="E95" s="909"/>
      <c r="F95" s="910"/>
      <c r="G95" s="890"/>
      <c r="H95" s="891"/>
      <c r="I95" s="152"/>
      <c r="J95" s="152"/>
      <c r="K95" s="152"/>
      <c r="L95" s="152"/>
      <c r="M95" s="152"/>
      <c r="N95" s="152"/>
      <c r="O95" s="152"/>
      <c r="P95" s="153"/>
      <c r="Q95" s="153"/>
      <c r="R95" s="156">
        <f t="shared" si="62"/>
        <v>0</v>
      </c>
      <c r="S95" s="156">
        <f t="shared" si="63"/>
        <v>0</v>
      </c>
      <c r="U95" s="157">
        <f t="shared" si="69"/>
        <v>0</v>
      </c>
      <c r="W95" s="152"/>
      <c r="X95" s="152"/>
      <c r="Y95" s="152"/>
      <c r="Z95" s="152"/>
      <c r="AA95" s="152"/>
      <c r="AB95" s="152"/>
      <c r="AC95" s="347"/>
      <c r="AD95" s="152"/>
      <c r="AE95" s="152"/>
      <c r="AF95" s="152"/>
      <c r="AG95" s="152"/>
      <c r="AH95" s="152"/>
      <c r="AI95" s="152"/>
      <c r="AJ95" s="347"/>
      <c r="AK95" s="152"/>
      <c r="AL95" s="152"/>
      <c r="AM95" s="295"/>
      <c r="AN95" s="228"/>
      <c r="AO95" s="228"/>
      <c r="AP95" s="228"/>
      <c r="AQ95" s="228"/>
      <c r="AR95" s="228"/>
      <c r="AS95" s="348"/>
      <c r="AT95" s="264">
        <f t="shared" si="39"/>
        <v>0</v>
      </c>
      <c r="AU95" s="259"/>
      <c r="AV95" s="265">
        <f t="shared" si="66"/>
        <v>0</v>
      </c>
      <c r="AX95" s="265">
        <f t="shared" si="70"/>
        <v>0</v>
      </c>
      <c r="AZ95" s="492">
        <f t="shared" si="67"/>
        <v>0</v>
      </c>
      <c r="BB95" s="492">
        <f t="shared" si="68"/>
        <v>0</v>
      </c>
      <c r="BD95" s="265">
        <f t="shared" si="71"/>
        <v>0</v>
      </c>
      <c r="BE95" s="105"/>
      <c r="BF95" s="105"/>
      <c r="BG95" s="105"/>
      <c r="BH95" s="105"/>
      <c r="BI95" s="105"/>
      <c r="BJ95" s="105"/>
    </row>
    <row r="96" spans="2:62" ht="9.9499999999999993" hidden="1" customHeight="1" outlineLevel="1">
      <c r="B96" s="101"/>
      <c r="C96" s="208"/>
      <c r="D96" s="208"/>
      <c r="E96" s="208"/>
      <c r="F96" s="208"/>
      <c r="G96" s="237"/>
      <c r="H96" s="207"/>
      <c r="I96" s="257"/>
      <c r="J96" s="257"/>
      <c r="K96" s="257"/>
      <c r="L96" s="257"/>
      <c r="M96" s="257"/>
      <c r="N96" s="257"/>
      <c r="O96" s="257"/>
      <c r="P96" s="256"/>
      <c r="Q96" s="102"/>
      <c r="R96" s="102"/>
      <c r="S96" s="102"/>
      <c r="U96" s="98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Z96" s="493"/>
      <c r="BE96" s="105"/>
      <c r="BF96" s="105"/>
      <c r="BG96" s="105"/>
      <c r="BH96" s="105"/>
      <c r="BI96" s="105"/>
      <c r="BJ96" s="105"/>
    </row>
    <row r="97" spans="2:62" ht="20.100000000000001" customHeight="1" collapsed="1">
      <c r="B97" s="151">
        <f>B80+1</f>
        <v>6</v>
      </c>
      <c r="C97" s="916"/>
      <c r="D97" s="917"/>
      <c r="E97" s="917"/>
      <c r="F97" s="918"/>
      <c r="G97" s="429"/>
      <c r="H97" s="206">
        <v>1</v>
      </c>
      <c r="I97" s="642">
        <f t="shared" ref="I97" si="72">$H97*SUM(I98:I112)</f>
        <v>0</v>
      </c>
      <c r="J97" s="643">
        <f t="shared" ref="J97:O97" si="73">$H97*SUM(J98:J112)</f>
        <v>0</v>
      </c>
      <c r="K97" s="644">
        <f t="shared" si="73"/>
        <v>0</v>
      </c>
      <c r="L97" s="645">
        <f t="shared" si="73"/>
        <v>0</v>
      </c>
      <c r="M97" s="645">
        <f t="shared" si="73"/>
        <v>0</v>
      </c>
      <c r="N97" s="644">
        <f t="shared" si="73"/>
        <v>0</v>
      </c>
      <c r="O97" s="642">
        <f t="shared" si="73"/>
        <v>0</v>
      </c>
      <c r="P97" s="209">
        <f t="shared" ref="P97:Q97" si="74">$H97*SUM(P98:P112)</f>
        <v>0</v>
      </c>
      <c r="Q97" s="210">
        <f t="shared" si="74"/>
        <v>0</v>
      </c>
      <c r="R97" s="136">
        <f t="shared" ref="R97:R112" si="75">P97*(1+Gewinn)*(1+SicherheitAngebot)</f>
        <v>0</v>
      </c>
      <c r="S97" s="137">
        <f t="shared" ref="S97:S112" si="76">Q97*(1+MGKZ)*(1+Gewinn)*(1+SicherheitAngebot)</f>
        <v>0</v>
      </c>
      <c r="U97" s="10">
        <f>I97*$I$7+J97*$J$7+K97*$K$7+L97*$L$7+M97*$M$7+N97*$N$7+O97*$O$7+R97+S97</f>
        <v>0</v>
      </c>
      <c r="W97" s="646">
        <f t="shared" ref="W97:AB97" si="77">$H97*SUM(W98:W112)</f>
        <v>0</v>
      </c>
      <c r="X97" s="647">
        <f t="shared" si="77"/>
        <v>0</v>
      </c>
      <c r="Y97" s="648">
        <f t="shared" si="77"/>
        <v>0</v>
      </c>
      <c r="Z97" s="649">
        <f t="shared" si="77"/>
        <v>0</v>
      </c>
      <c r="AA97" s="648">
        <f t="shared" si="77"/>
        <v>0</v>
      </c>
      <c r="AB97" s="646">
        <f t="shared" si="77"/>
        <v>0</v>
      </c>
      <c r="AC97" s="258"/>
      <c r="AD97" s="646">
        <f t="shared" ref="AD97:AM97" si="78">$H97*SUM(AD98:AD112)</f>
        <v>0</v>
      </c>
      <c r="AE97" s="647">
        <f t="shared" si="78"/>
        <v>0</v>
      </c>
      <c r="AF97" s="648">
        <f t="shared" si="78"/>
        <v>0</v>
      </c>
      <c r="AG97" s="649">
        <f t="shared" si="78"/>
        <v>0</v>
      </c>
      <c r="AH97" s="648">
        <f t="shared" si="78"/>
        <v>0</v>
      </c>
      <c r="AI97" s="646">
        <f t="shared" si="78"/>
        <v>0</v>
      </c>
      <c r="AJ97" s="258"/>
      <c r="AK97" s="653">
        <f t="shared" si="78"/>
        <v>0</v>
      </c>
      <c r="AL97" s="653">
        <f t="shared" si="78"/>
        <v>0</v>
      </c>
      <c r="AM97" s="653">
        <f t="shared" si="78"/>
        <v>0</v>
      </c>
      <c r="AN97" s="227">
        <f>$H97*SUM(AN98:AN112)*(1+Gewinn)*(1+SicherheitAngebot)</f>
        <v>0</v>
      </c>
      <c r="AO97" s="227">
        <f>$H97*SUM(AO98:AO112)*(1+Gewinn)*(1+SicherheitAngebot)</f>
        <v>0</v>
      </c>
      <c r="AP97" s="227">
        <f>$H97*SUM(AP98:AP112)*(1+Gewinn)*(1+SicherheitAngebot)</f>
        <v>0</v>
      </c>
      <c r="AQ97" s="227">
        <f>$H97*SUM(AQ98:AQ112)*(1+Gewinn)*(1+SicherheitAngebot)</f>
        <v>0</v>
      </c>
      <c r="AR97" s="227">
        <f>$H97*SUM(AR98:AR112)*(1+Gewinn)*(1+SicherheitAngebot)</f>
        <v>0</v>
      </c>
      <c r="AS97" s="262"/>
      <c r="AT97" s="263">
        <f t="shared" si="39"/>
        <v>0</v>
      </c>
      <c r="AU97" s="259"/>
      <c r="AV97" s="491">
        <f>AK97*$AK$7+AL97*$AL$7+AM97*$AM$7+SUM(AN97:AR97)+AT97/Zuschläge_IBN+AT97</f>
        <v>0</v>
      </c>
      <c r="AX97" s="685">
        <f>U97+AV97</f>
        <v>0</v>
      </c>
      <c r="AZ97" s="490">
        <f>IF(H97&gt;0,U97/(1+SicherheitAngebot)*(1+Sicherheit),0)</f>
        <v>0</v>
      </c>
      <c r="BB97" s="490">
        <f>IF(H97&gt;0,AV97/(1+SicherheitAngebot)*(1+Sicherheit),0)</f>
        <v>0</v>
      </c>
      <c r="BD97" s="490">
        <f>AZ97+BB97</f>
        <v>0</v>
      </c>
      <c r="BE97" s="105"/>
      <c r="BF97" s="105"/>
      <c r="BG97" s="105"/>
      <c r="BH97" s="105"/>
      <c r="BI97" s="105"/>
      <c r="BJ97" s="105"/>
    </row>
    <row r="98" spans="2:62" ht="20.100000000000001" hidden="1" customHeight="1" outlineLevel="1">
      <c r="B98" s="99"/>
      <c r="C98" s="908"/>
      <c r="D98" s="909"/>
      <c r="E98" s="909"/>
      <c r="F98" s="910"/>
      <c r="G98" s="890"/>
      <c r="H98" s="901"/>
      <c r="I98" s="152"/>
      <c r="J98" s="152"/>
      <c r="K98" s="152"/>
      <c r="L98" s="152"/>
      <c r="M98" s="152"/>
      <c r="N98" s="152"/>
      <c r="O98" s="152"/>
      <c r="P98" s="153"/>
      <c r="Q98" s="153"/>
      <c r="R98" s="156">
        <f t="shared" si="75"/>
        <v>0</v>
      </c>
      <c r="S98" s="156">
        <f t="shared" si="76"/>
        <v>0</v>
      </c>
      <c r="U98" s="157">
        <f>I98*$I$7+J98*$J$7+K98*$K$7+L98*$L$7+M98*$M$7+N98*$N$7+O98*$O$7+R98+S98</f>
        <v>0</v>
      </c>
      <c r="W98" s="152"/>
      <c r="X98" s="152"/>
      <c r="Y98" s="152"/>
      <c r="Z98" s="152"/>
      <c r="AA98" s="152"/>
      <c r="AB98" s="152"/>
      <c r="AC98" s="347"/>
      <c r="AD98" s="152"/>
      <c r="AE98" s="152"/>
      <c r="AF98" s="152"/>
      <c r="AG98" s="152"/>
      <c r="AH98" s="152"/>
      <c r="AI98" s="152"/>
      <c r="AJ98" s="347"/>
      <c r="AK98" s="152"/>
      <c r="AL98" s="152"/>
      <c r="AM98" s="619"/>
      <c r="AN98" s="228"/>
      <c r="AO98" s="228"/>
      <c r="AP98" s="228"/>
      <c r="AQ98" s="228"/>
      <c r="AR98" s="228"/>
      <c r="AS98" s="348"/>
      <c r="AT98" s="264">
        <f t="shared" si="39"/>
        <v>0</v>
      </c>
      <c r="AU98" s="259"/>
      <c r="AV98" s="265">
        <f t="shared" ref="AV98:AV112" si="79">AK98*$AK$7+AL98*$AL$7+AM98*$AM$7+SUM(AN98:AR98)*(1+Gewinn)*(1+SicherheitAngebot)+AT98/Zuschläge_IBN+AT98</f>
        <v>0</v>
      </c>
      <c r="AX98" s="265">
        <f>U98+AV98</f>
        <v>0</v>
      </c>
      <c r="AZ98" s="492">
        <f t="shared" ref="AZ98:AZ112" si="80">U98/(1+SicherheitAngebot)*(1+Sicherheit)</f>
        <v>0</v>
      </c>
      <c r="BB98" s="492">
        <f t="shared" ref="BB98:BB112" si="81">AV98/(1+SicherheitAngebot)*(1+Sicherheit)</f>
        <v>0</v>
      </c>
      <c r="BD98" s="265">
        <f>AZ98+BB98</f>
        <v>0</v>
      </c>
      <c r="BE98" s="105"/>
      <c r="BF98" s="105"/>
      <c r="BG98" s="105"/>
      <c r="BH98" s="105"/>
      <c r="BI98" s="105"/>
      <c r="BJ98" s="105"/>
    </row>
    <row r="99" spans="2:62" ht="20.100000000000001" hidden="1" customHeight="1" outlineLevel="1">
      <c r="B99" s="100"/>
      <c r="C99" s="908"/>
      <c r="D99" s="909"/>
      <c r="E99" s="909"/>
      <c r="F99" s="910"/>
      <c r="G99" s="890"/>
      <c r="H99" s="891"/>
      <c r="I99" s="152"/>
      <c r="J99" s="152"/>
      <c r="K99" s="152"/>
      <c r="L99" s="152"/>
      <c r="M99" s="152"/>
      <c r="N99" s="152"/>
      <c r="O99" s="152"/>
      <c r="P99" s="153"/>
      <c r="Q99" s="153"/>
      <c r="R99" s="156">
        <f t="shared" si="75"/>
        <v>0</v>
      </c>
      <c r="S99" s="156">
        <f t="shared" si="76"/>
        <v>0</v>
      </c>
      <c r="U99" s="157">
        <f t="shared" ref="U99:U112" si="82">I99*$I$7+J99*$J$7+K99*$K$7+L99*$L$7+M99*$M$7+N99*$N$7+O99*$O$7+R99+S99</f>
        <v>0</v>
      </c>
      <c r="W99" s="152"/>
      <c r="X99" s="152"/>
      <c r="Y99" s="152"/>
      <c r="Z99" s="152"/>
      <c r="AA99" s="152"/>
      <c r="AB99" s="152"/>
      <c r="AC99" s="347"/>
      <c r="AD99" s="152"/>
      <c r="AE99" s="152"/>
      <c r="AF99" s="152"/>
      <c r="AG99" s="152"/>
      <c r="AH99" s="152"/>
      <c r="AI99" s="152"/>
      <c r="AJ99" s="347"/>
      <c r="AK99" s="152"/>
      <c r="AL99" s="152"/>
      <c r="AM99" s="295"/>
      <c r="AN99" s="228"/>
      <c r="AO99" s="228"/>
      <c r="AP99" s="228"/>
      <c r="AQ99" s="228"/>
      <c r="AR99" s="228"/>
      <c r="AS99" s="348"/>
      <c r="AT99" s="264">
        <f t="shared" si="39"/>
        <v>0</v>
      </c>
      <c r="AU99" s="259"/>
      <c r="AV99" s="265">
        <f t="shared" si="79"/>
        <v>0</v>
      </c>
      <c r="AX99" s="265">
        <f t="shared" ref="AX99:AX112" si="83">U99+AV99</f>
        <v>0</v>
      </c>
      <c r="AZ99" s="492">
        <f t="shared" si="80"/>
        <v>0</v>
      </c>
      <c r="BB99" s="492">
        <f t="shared" si="81"/>
        <v>0</v>
      </c>
      <c r="BD99" s="265">
        <f t="shared" ref="BD99:BD112" si="84">AZ99+BB99</f>
        <v>0</v>
      </c>
      <c r="BE99" s="105"/>
      <c r="BF99" s="105"/>
      <c r="BG99" s="105"/>
      <c r="BH99" s="105"/>
      <c r="BI99" s="105"/>
      <c r="BJ99" s="105"/>
    </row>
    <row r="100" spans="2:62" ht="20.100000000000001" hidden="1" customHeight="1" outlineLevel="1">
      <c r="B100" s="100"/>
      <c r="C100" s="908"/>
      <c r="D100" s="909"/>
      <c r="E100" s="909"/>
      <c r="F100" s="910"/>
      <c r="G100" s="890"/>
      <c r="H100" s="891"/>
      <c r="I100" s="152"/>
      <c r="J100" s="152"/>
      <c r="K100" s="152"/>
      <c r="L100" s="152"/>
      <c r="M100" s="152"/>
      <c r="N100" s="152"/>
      <c r="O100" s="152"/>
      <c r="P100" s="153"/>
      <c r="Q100" s="153"/>
      <c r="R100" s="156">
        <f t="shared" si="75"/>
        <v>0</v>
      </c>
      <c r="S100" s="156">
        <f t="shared" si="76"/>
        <v>0</v>
      </c>
      <c r="U100" s="157">
        <f t="shared" si="82"/>
        <v>0</v>
      </c>
      <c r="W100" s="152"/>
      <c r="X100" s="152"/>
      <c r="Y100" s="152"/>
      <c r="Z100" s="152"/>
      <c r="AA100" s="152"/>
      <c r="AB100" s="152"/>
      <c r="AC100" s="347"/>
      <c r="AD100" s="152"/>
      <c r="AE100" s="152"/>
      <c r="AF100" s="152"/>
      <c r="AG100" s="152"/>
      <c r="AH100" s="152"/>
      <c r="AI100" s="152"/>
      <c r="AJ100" s="347"/>
      <c r="AK100" s="152"/>
      <c r="AL100" s="152"/>
      <c r="AM100" s="295"/>
      <c r="AN100" s="228"/>
      <c r="AO100" s="228"/>
      <c r="AP100" s="228"/>
      <c r="AQ100" s="228"/>
      <c r="AR100" s="228"/>
      <c r="AS100" s="348"/>
      <c r="AT100" s="264">
        <f t="shared" si="39"/>
        <v>0</v>
      </c>
      <c r="AU100" s="259"/>
      <c r="AV100" s="265">
        <f t="shared" si="79"/>
        <v>0</v>
      </c>
      <c r="AX100" s="265">
        <f t="shared" si="83"/>
        <v>0</v>
      </c>
      <c r="AZ100" s="492">
        <f t="shared" si="80"/>
        <v>0</v>
      </c>
      <c r="BB100" s="492">
        <f t="shared" si="81"/>
        <v>0</v>
      </c>
      <c r="BD100" s="265">
        <f t="shared" si="84"/>
        <v>0</v>
      </c>
      <c r="BE100" s="105"/>
      <c r="BF100" s="105"/>
      <c r="BG100" s="105"/>
      <c r="BH100" s="105"/>
      <c r="BI100" s="105"/>
      <c r="BJ100" s="105"/>
    </row>
    <row r="101" spans="2:62" ht="20.100000000000001" hidden="1" customHeight="1" outlineLevel="1">
      <c r="B101" s="100"/>
      <c r="C101" s="908"/>
      <c r="D101" s="909"/>
      <c r="E101" s="909"/>
      <c r="F101" s="910"/>
      <c r="G101" s="890"/>
      <c r="H101" s="891"/>
      <c r="I101" s="152"/>
      <c r="J101" s="152"/>
      <c r="K101" s="152"/>
      <c r="L101" s="152"/>
      <c r="M101" s="152"/>
      <c r="N101" s="152"/>
      <c r="O101" s="152"/>
      <c r="P101" s="153"/>
      <c r="Q101" s="153"/>
      <c r="R101" s="156">
        <f t="shared" si="75"/>
        <v>0</v>
      </c>
      <c r="S101" s="156">
        <f t="shared" si="76"/>
        <v>0</v>
      </c>
      <c r="U101" s="157">
        <f t="shared" si="82"/>
        <v>0</v>
      </c>
      <c r="W101" s="152"/>
      <c r="X101" s="152"/>
      <c r="Y101" s="152"/>
      <c r="Z101" s="152"/>
      <c r="AA101" s="152"/>
      <c r="AB101" s="152"/>
      <c r="AC101" s="347"/>
      <c r="AD101" s="152"/>
      <c r="AE101" s="152"/>
      <c r="AF101" s="152"/>
      <c r="AG101" s="152"/>
      <c r="AH101" s="152"/>
      <c r="AI101" s="152"/>
      <c r="AJ101" s="347"/>
      <c r="AK101" s="152"/>
      <c r="AL101" s="152"/>
      <c r="AM101" s="295"/>
      <c r="AN101" s="228"/>
      <c r="AO101" s="228"/>
      <c r="AP101" s="228"/>
      <c r="AQ101" s="228"/>
      <c r="AR101" s="228"/>
      <c r="AS101" s="348"/>
      <c r="AT101" s="264">
        <f t="shared" si="39"/>
        <v>0</v>
      </c>
      <c r="AU101" s="259"/>
      <c r="AV101" s="265">
        <f t="shared" si="79"/>
        <v>0</v>
      </c>
      <c r="AX101" s="265">
        <f t="shared" si="83"/>
        <v>0</v>
      </c>
      <c r="AZ101" s="492">
        <f t="shared" si="80"/>
        <v>0</v>
      </c>
      <c r="BB101" s="492">
        <f t="shared" si="81"/>
        <v>0</v>
      </c>
      <c r="BD101" s="265">
        <f t="shared" si="84"/>
        <v>0</v>
      </c>
      <c r="BE101" s="105"/>
      <c r="BF101" s="105"/>
      <c r="BG101" s="105"/>
      <c r="BH101" s="105"/>
      <c r="BI101" s="105"/>
      <c r="BJ101" s="105"/>
    </row>
    <row r="102" spans="2:62" ht="20.100000000000001" hidden="1" customHeight="1" outlineLevel="1">
      <c r="B102" s="100"/>
      <c r="C102" s="908"/>
      <c r="D102" s="909"/>
      <c r="E102" s="909"/>
      <c r="F102" s="910"/>
      <c r="G102" s="890"/>
      <c r="H102" s="891"/>
      <c r="I102" s="152"/>
      <c r="J102" s="152"/>
      <c r="K102" s="152"/>
      <c r="L102" s="152"/>
      <c r="M102" s="152"/>
      <c r="N102" s="152"/>
      <c r="O102" s="152"/>
      <c r="P102" s="153"/>
      <c r="Q102" s="153"/>
      <c r="R102" s="156">
        <f t="shared" si="75"/>
        <v>0</v>
      </c>
      <c r="S102" s="156">
        <f t="shared" si="76"/>
        <v>0</v>
      </c>
      <c r="U102" s="157">
        <f t="shared" si="82"/>
        <v>0</v>
      </c>
      <c r="W102" s="152"/>
      <c r="X102" s="152"/>
      <c r="Y102" s="152"/>
      <c r="Z102" s="152"/>
      <c r="AA102" s="152"/>
      <c r="AB102" s="152"/>
      <c r="AC102" s="347"/>
      <c r="AD102" s="152"/>
      <c r="AE102" s="152"/>
      <c r="AF102" s="152"/>
      <c r="AG102" s="152"/>
      <c r="AH102" s="152"/>
      <c r="AI102" s="152"/>
      <c r="AJ102" s="347"/>
      <c r="AK102" s="152"/>
      <c r="AL102" s="152"/>
      <c r="AM102" s="295"/>
      <c r="AN102" s="228"/>
      <c r="AO102" s="228"/>
      <c r="AP102" s="228"/>
      <c r="AQ102" s="228"/>
      <c r="AR102" s="228"/>
      <c r="AS102" s="348"/>
      <c r="AT102" s="264">
        <f t="shared" si="39"/>
        <v>0</v>
      </c>
      <c r="AU102" s="259"/>
      <c r="AV102" s="265">
        <f t="shared" si="79"/>
        <v>0</v>
      </c>
      <c r="AX102" s="265">
        <f t="shared" si="83"/>
        <v>0</v>
      </c>
      <c r="AZ102" s="492">
        <f t="shared" si="80"/>
        <v>0</v>
      </c>
      <c r="BB102" s="492">
        <f t="shared" si="81"/>
        <v>0</v>
      </c>
      <c r="BD102" s="265">
        <f t="shared" si="84"/>
        <v>0</v>
      </c>
      <c r="BE102" s="105"/>
      <c r="BF102" s="105"/>
      <c r="BG102" s="105"/>
      <c r="BH102" s="105"/>
      <c r="BI102" s="105"/>
      <c r="BJ102" s="105"/>
    </row>
    <row r="103" spans="2:62" ht="20.100000000000001" hidden="1" customHeight="1" outlineLevel="1">
      <c r="B103" s="100"/>
      <c r="C103" s="908"/>
      <c r="D103" s="909"/>
      <c r="E103" s="909"/>
      <c r="F103" s="910"/>
      <c r="G103" s="890"/>
      <c r="H103" s="891"/>
      <c r="I103" s="152"/>
      <c r="J103" s="152"/>
      <c r="K103" s="152"/>
      <c r="L103" s="152"/>
      <c r="M103" s="152"/>
      <c r="N103" s="152"/>
      <c r="O103" s="152"/>
      <c r="P103" s="153"/>
      <c r="Q103" s="153"/>
      <c r="R103" s="156">
        <f t="shared" si="75"/>
        <v>0</v>
      </c>
      <c r="S103" s="156">
        <f t="shared" si="76"/>
        <v>0</v>
      </c>
      <c r="U103" s="157">
        <f t="shared" si="82"/>
        <v>0</v>
      </c>
      <c r="W103" s="152"/>
      <c r="X103" s="152"/>
      <c r="Y103" s="152"/>
      <c r="Z103" s="152"/>
      <c r="AA103" s="152"/>
      <c r="AB103" s="152"/>
      <c r="AC103" s="347"/>
      <c r="AD103" s="152"/>
      <c r="AE103" s="152"/>
      <c r="AF103" s="152"/>
      <c r="AG103" s="152"/>
      <c r="AH103" s="152"/>
      <c r="AI103" s="152"/>
      <c r="AJ103" s="347"/>
      <c r="AK103" s="152"/>
      <c r="AL103" s="152"/>
      <c r="AM103" s="295"/>
      <c r="AN103" s="228"/>
      <c r="AO103" s="228"/>
      <c r="AP103" s="228"/>
      <c r="AQ103" s="228"/>
      <c r="AR103" s="228"/>
      <c r="AS103" s="348"/>
      <c r="AT103" s="264">
        <f t="shared" si="39"/>
        <v>0</v>
      </c>
      <c r="AU103" s="259"/>
      <c r="AV103" s="265">
        <f t="shared" si="79"/>
        <v>0</v>
      </c>
      <c r="AX103" s="265">
        <f t="shared" si="83"/>
        <v>0</v>
      </c>
      <c r="AZ103" s="492">
        <f t="shared" si="80"/>
        <v>0</v>
      </c>
      <c r="BB103" s="492">
        <f t="shared" si="81"/>
        <v>0</v>
      </c>
      <c r="BD103" s="265">
        <f t="shared" si="84"/>
        <v>0</v>
      </c>
      <c r="BE103" s="105"/>
      <c r="BF103" s="105"/>
      <c r="BG103" s="105"/>
      <c r="BH103" s="105"/>
      <c r="BI103" s="105"/>
      <c r="BJ103" s="105"/>
    </row>
    <row r="104" spans="2:62" ht="20.100000000000001" hidden="1" customHeight="1" outlineLevel="1">
      <c r="B104" s="100"/>
      <c r="C104" s="908"/>
      <c r="D104" s="909"/>
      <c r="E104" s="909"/>
      <c r="F104" s="910"/>
      <c r="G104" s="890"/>
      <c r="H104" s="891"/>
      <c r="I104" s="152"/>
      <c r="J104" s="152"/>
      <c r="K104" s="152"/>
      <c r="L104" s="152"/>
      <c r="M104" s="152"/>
      <c r="N104" s="152"/>
      <c r="O104" s="152"/>
      <c r="P104" s="153"/>
      <c r="Q104" s="153"/>
      <c r="R104" s="156">
        <f t="shared" si="75"/>
        <v>0</v>
      </c>
      <c r="S104" s="156">
        <f t="shared" si="76"/>
        <v>0</v>
      </c>
      <c r="U104" s="157">
        <f t="shared" si="82"/>
        <v>0</v>
      </c>
      <c r="W104" s="152"/>
      <c r="X104" s="152"/>
      <c r="Y104" s="152"/>
      <c r="Z104" s="152"/>
      <c r="AA104" s="152"/>
      <c r="AB104" s="152"/>
      <c r="AC104" s="347"/>
      <c r="AD104" s="152"/>
      <c r="AE104" s="152"/>
      <c r="AF104" s="152"/>
      <c r="AG104" s="152"/>
      <c r="AH104" s="152"/>
      <c r="AI104" s="152"/>
      <c r="AJ104" s="347"/>
      <c r="AK104" s="152"/>
      <c r="AL104" s="152"/>
      <c r="AM104" s="295"/>
      <c r="AN104" s="228"/>
      <c r="AO104" s="228"/>
      <c r="AP104" s="228"/>
      <c r="AQ104" s="228"/>
      <c r="AR104" s="228"/>
      <c r="AS104" s="348"/>
      <c r="AT104" s="264">
        <f t="shared" si="39"/>
        <v>0</v>
      </c>
      <c r="AU104" s="259"/>
      <c r="AV104" s="265">
        <f t="shared" si="79"/>
        <v>0</v>
      </c>
      <c r="AX104" s="265">
        <f t="shared" si="83"/>
        <v>0</v>
      </c>
      <c r="AZ104" s="492">
        <f t="shared" si="80"/>
        <v>0</v>
      </c>
      <c r="BB104" s="492">
        <f t="shared" si="81"/>
        <v>0</v>
      </c>
      <c r="BD104" s="265">
        <f t="shared" si="84"/>
        <v>0</v>
      </c>
      <c r="BE104" s="105"/>
      <c r="BF104" s="105"/>
      <c r="BG104" s="105"/>
      <c r="BH104" s="105"/>
      <c r="BI104" s="105"/>
      <c r="BJ104" s="105"/>
    </row>
    <row r="105" spans="2:62" ht="20.100000000000001" hidden="1" customHeight="1" outlineLevel="1">
      <c r="B105" s="100"/>
      <c r="C105" s="908"/>
      <c r="D105" s="909"/>
      <c r="E105" s="909"/>
      <c r="F105" s="910"/>
      <c r="G105" s="890"/>
      <c r="H105" s="891"/>
      <c r="I105" s="152"/>
      <c r="J105" s="152"/>
      <c r="K105" s="152"/>
      <c r="L105" s="152"/>
      <c r="M105" s="152"/>
      <c r="N105" s="152"/>
      <c r="O105" s="152"/>
      <c r="P105" s="153"/>
      <c r="Q105" s="153"/>
      <c r="R105" s="156">
        <f t="shared" si="75"/>
        <v>0</v>
      </c>
      <c r="S105" s="156">
        <f t="shared" si="76"/>
        <v>0</v>
      </c>
      <c r="U105" s="157">
        <f t="shared" si="82"/>
        <v>0</v>
      </c>
      <c r="W105" s="152"/>
      <c r="X105" s="152"/>
      <c r="Y105" s="152"/>
      <c r="Z105" s="152"/>
      <c r="AA105" s="152"/>
      <c r="AB105" s="152"/>
      <c r="AC105" s="347"/>
      <c r="AD105" s="152"/>
      <c r="AE105" s="152"/>
      <c r="AF105" s="152"/>
      <c r="AG105" s="152"/>
      <c r="AH105" s="152"/>
      <c r="AI105" s="152"/>
      <c r="AJ105" s="347"/>
      <c r="AK105" s="152"/>
      <c r="AL105" s="152"/>
      <c r="AM105" s="295"/>
      <c r="AN105" s="228"/>
      <c r="AO105" s="228"/>
      <c r="AP105" s="228"/>
      <c r="AQ105" s="228"/>
      <c r="AR105" s="228"/>
      <c r="AS105" s="348"/>
      <c r="AT105" s="264">
        <f t="shared" si="39"/>
        <v>0</v>
      </c>
      <c r="AU105" s="259"/>
      <c r="AV105" s="265">
        <f t="shared" si="79"/>
        <v>0</v>
      </c>
      <c r="AX105" s="265">
        <f t="shared" si="83"/>
        <v>0</v>
      </c>
      <c r="AZ105" s="492">
        <f t="shared" si="80"/>
        <v>0</v>
      </c>
      <c r="BB105" s="492">
        <f t="shared" si="81"/>
        <v>0</v>
      </c>
      <c r="BD105" s="265">
        <f t="shared" si="84"/>
        <v>0</v>
      </c>
      <c r="BE105" s="105"/>
      <c r="BF105" s="105"/>
      <c r="BG105" s="105"/>
      <c r="BH105" s="105"/>
      <c r="BI105" s="105"/>
      <c r="BJ105" s="105"/>
    </row>
    <row r="106" spans="2:62" ht="20.100000000000001" hidden="1" customHeight="1" outlineLevel="1">
      <c r="B106" s="100"/>
      <c r="C106" s="908"/>
      <c r="D106" s="909"/>
      <c r="E106" s="909"/>
      <c r="F106" s="910"/>
      <c r="G106" s="890"/>
      <c r="H106" s="891"/>
      <c r="I106" s="152"/>
      <c r="J106" s="152"/>
      <c r="K106" s="152"/>
      <c r="L106" s="152"/>
      <c r="M106" s="152"/>
      <c r="N106" s="152"/>
      <c r="O106" s="152"/>
      <c r="P106" s="153"/>
      <c r="Q106" s="153"/>
      <c r="R106" s="156">
        <f t="shared" si="75"/>
        <v>0</v>
      </c>
      <c r="S106" s="156">
        <f t="shared" si="76"/>
        <v>0</v>
      </c>
      <c r="U106" s="157">
        <f t="shared" si="82"/>
        <v>0</v>
      </c>
      <c r="W106" s="152"/>
      <c r="X106" s="152"/>
      <c r="Y106" s="152"/>
      <c r="Z106" s="152"/>
      <c r="AA106" s="152"/>
      <c r="AB106" s="152"/>
      <c r="AC106" s="347"/>
      <c r="AD106" s="152"/>
      <c r="AE106" s="152"/>
      <c r="AF106" s="152"/>
      <c r="AG106" s="152"/>
      <c r="AH106" s="152"/>
      <c r="AI106" s="152"/>
      <c r="AJ106" s="347"/>
      <c r="AK106" s="152"/>
      <c r="AL106" s="152"/>
      <c r="AM106" s="295"/>
      <c r="AN106" s="228"/>
      <c r="AO106" s="228"/>
      <c r="AP106" s="228"/>
      <c r="AQ106" s="228"/>
      <c r="AR106" s="228"/>
      <c r="AS106" s="348"/>
      <c r="AT106" s="264">
        <f t="shared" si="39"/>
        <v>0</v>
      </c>
      <c r="AU106" s="259"/>
      <c r="AV106" s="265">
        <f t="shared" si="79"/>
        <v>0</v>
      </c>
      <c r="AX106" s="265">
        <f t="shared" si="83"/>
        <v>0</v>
      </c>
      <c r="AZ106" s="492">
        <f t="shared" si="80"/>
        <v>0</v>
      </c>
      <c r="BB106" s="492">
        <f t="shared" si="81"/>
        <v>0</v>
      </c>
      <c r="BD106" s="265">
        <f t="shared" si="84"/>
        <v>0</v>
      </c>
      <c r="BE106" s="105"/>
      <c r="BF106" s="105"/>
      <c r="BG106" s="105"/>
      <c r="BH106" s="105"/>
      <c r="BI106" s="105"/>
      <c r="BJ106" s="105"/>
    </row>
    <row r="107" spans="2:62" ht="20.100000000000001" hidden="1" customHeight="1" outlineLevel="1">
      <c r="B107" s="100"/>
      <c r="C107" s="908"/>
      <c r="D107" s="909"/>
      <c r="E107" s="909"/>
      <c r="F107" s="910"/>
      <c r="G107" s="890"/>
      <c r="H107" s="891"/>
      <c r="I107" s="152"/>
      <c r="J107" s="152"/>
      <c r="K107" s="152"/>
      <c r="L107" s="152"/>
      <c r="M107" s="152"/>
      <c r="N107" s="152"/>
      <c r="O107" s="152"/>
      <c r="P107" s="153"/>
      <c r="Q107" s="153"/>
      <c r="R107" s="156">
        <f t="shared" si="75"/>
        <v>0</v>
      </c>
      <c r="S107" s="156">
        <f t="shared" si="76"/>
        <v>0</v>
      </c>
      <c r="U107" s="157">
        <f t="shared" si="82"/>
        <v>0</v>
      </c>
      <c r="W107" s="152"/>
      <c r="X107" s="152"/>
      <c r="Y107" s="152"/>
      <c r="Z107" s="152"/>
      <c r="AA107" s="152"/>
      <c r="AB107" s="152"/>
      <c r="AC107" s="347"/>
      <c r="AD107" s="152"/>
      <c r="AE107" s="152"/>
      <c r="AF107" s="152"/>
      <c r="AG107" s="152"/>
      <c r="AH107" s="152"/>
      <c r="AI107" s="152"/>
      <c r="AJ107" s="347"/>
      <c r="AK107" s="152"/>
      <c r="AL107" s="152"/>
      <c r="AM107" s="295"/>
      <c r="AN107" s="228"/>
      <c r="AO107" s="228"/>
      <c r="AP107" s="228"/>
      <c r="AQ107" s="228"/>
      <c r="AR107" s="228"/>
      <c r="AS107" s="348"/>
      <c r="AT107" s="264">
        <f t="shared" si="39"/>
        <v>0</v>
      </c>
      <c r="AU107" s="259"/>
      <c r="AV107" s="265">
        <f t="shared" si="79"/>
        <v>0</v>
      </c>
      <c r="AX107" s="265">
        <f t="shared" si="83"/>
        <v>0</v>
      </c>
      <c r="AZ107" s="492">
        <f t="shared" si="80"/>
        <v>0</v>
      </c>
      <c r="BB107" s="492">
        <f t="shared" si="81"/>
        <v>0</v>
      </c>
      <c r="BD107" s="265">
        <f t="shared" si="84"/>
        <v>0</v>
      </c>
      <c r="BE107" s="105"/>
      <c r="BF107" s="105"/>
      <c r="BG107" s="105"/>
      <c r="BH107" s="105"/>
      <c r="BI107" s="105"/>
      <c r="BJ107" s="105"/>
    </row>
    <row r="108" spans="2:62" ht="20.100000000000001" hidden="1" customHeight="1" outlineLevel="1">
      <c r="B108" s="100"/>
      <c r="C108" s="908"/>
      <c r="D108" s="909"/>
      <c r="E108" s="909"/>
      <c r="F108" s="910"/>
      <c r="G108" s="890"/>
      <c r="H108" s="891"/>
      <c r="I108" s="152"/>
      <c r="J108" s="152"/>
      <c r="K108" s="152"/>
      <c r="L108" s="152"/>
      <c r="M108" s="152"/>
      <c r="N108" s="152"/>
      <c r="O108" s="152"/>
      <c r="P108" s="153"/>
      <c r="Q108" s="153"/>
      <c r="R108" s="156">
        <f t="shared" si="75"/>
        <v>0</v>
      </c>
      <c r="S108" s="156">
        <f t="shared" si="76"/>
        <v>0</v>
      </c>
      <c r="U108" s="157">
        <f t="shared" si="82"/>
        <v>0</v>
      </c>
      <c r="W108" s="152"/>
      <c r="X108" s="152"/>
      <c r="Y108" s="152"/>
      <c r="Z108" s="152"/>
      <c r="AA108" s="152"/>
      <c r="AB108" s="152"/>
      <c r="AC108" s="347"/>
      <c r="AD108" s="152"/>
      <c r="AE108" s="152"/>
      <c r="AF108" s="152"/>
      <c r="AG108" s="152"/>
      <c r="AH108" s="152"/>
      <c r="AI108" s="152"/>
      <c r="AJ108" s="347"/>
      <c r="AK108" s="152"/>
      <c r="AL108" s="152"/>
      <c r="AM108" s="295"/>
      <c r="AN108" s="228"/>
      <c r="AO108" s="228"/>
      <c r="AP108" s="228"/>
      <c r="AQ108" s="228"/>
      <c r="AR108" s="228"/>
      <c r="AS108" s="348"/>
      <c r="AT108" s="264">
        <f t="shared" si="39"/>
        <v>0</v>
      </c>
      <c r="AU108" s="259"/>
      <c r="AV108" s="265">
        <f t="shared" si="79"/>
        <v>0</v>
      </c>
      <c r="AX108" s="265">
        <f t="shared" si="83"/>
        <v>0</v>
      </c>
      <c r="AZ108" s="492">
        <f t="shared" si="80"/>
        <v>0</v>
      </c>
      <c r="BB108" s="492">
        <f t="shared" si="81"/>
        <v>0</v>
      </c>
      <c r="BD108" s="265">
        <f t="shared" si="84"/>
        <v>0</v>
      </c>
      <c r="BE108" s="105"/>
      <c r="BF108" s="105"/>
      <c r="BG108" s="105"/>
      <c r="BH108" s="105"/>
      <c r="BI108" s="105"/>
      <c r="BJ108" s="105"/>
    </row>
    <row r="109" spans="2:62" ht="20.100000000000001" hidden="1" customHeight="1" outlineLevel="1">
      <c r="B109" s="100"/>
      <c r="C109" s="908"/>
      <c r="D109" s="909"/>
      <c r="E109" s="909"/>
      <c r="F109" s="910"/>
      <c r="G109" s="890"/>
      <c r="H109" s="891"/>
      <c r="I109" s="152"/>
      <c r="J109" s="152"/>
      <c r="K109" s="152"/>
      <c r="L109" s="152"/>
      <c r="M109" s="152"/>
      <c r="N109" s="152"/>
      <c r="O109" s="152"/>
      <c r="P109" s="153"/>
      <c r="Q109" s="153"/>
      <c r="R109" s="156">
        <f t="shared" si="75"/>
        <v>0</v>
      </c>
      <c r="S109" s="156">
        <f t="shared" si="76"/>
        <v>0</v>
      </c>
      <c r="U109" s="157">
        <f t="shared" si="82"/>
        <v>0</v>
      </c>
      <c r="W109" s="152"/>
      <c r="X109" s="152"/>
      <c r="Y109" s="152"/>
      <c r="Z109" s="152"/>
      <c r="AA109" s="152"/>
      <c r="AB109" s="152"/>
      <c r="AC109" s="347"/>
      <c r="AD109" s="152"/>
      <c r="AE109" s="152"/>
      <c r="AF109" s="152"/>
      <c r="AG109" s="152"/>
      <c r="AH109" s="152"/>
      <c r="AI109" s="152"/>
      <c r="AJ109" s="347"/>
      <c r="AK109" s="152"/>
      <c r="AL109" s="152"/>
      <c r="AM109" s="295"/>
      <c r="AN109" s="228"/>
      <c r="AO109" s="228"/>
      <c r="AP109" s="228"/>
      <c r="AQ109" s="228"/>
      <c r="AR109" s="228"/>
      <c r="AS109" s="348"/>
      <c r="AT109" s="264">
        <f t="shared" si="39"/>
        <v>0</v>
      </c>
      <c r="AU109" s="259"/>
      <c r="AV109" s="265">
        <f t="shared" si="79"/>
        <v>0</v>
      </c>
      <c r="AX109" s="265">
        <f t="shared" si="83"/>
        <v>0</v>
      </c>
      <c r="AZ109" s="492">
        <f t="shared" si="80"/>
        <v>0</v>
      </c>
      <c r="BB109" s="492">
        <f t="shared" si="81"/>
        <v>0</v>
      </c>
      <c r="BD109" s="265">
        <f t="shared" si="84"/>
        <v>0</v>
      </c>
      <c r="BE109" s="105"/>
      <c r="BF109" s="105"/>
      <c r="BG109" s="105"/>
      <c r="BH109" s="105"/>
      <c r="BI109" s="105"/>
      <c r="BJ109" s="105"/>
    </row>
    <row r="110" spans="2:62" ht="20.100000000000001" hidden="1" customHeight="1" outlineLevel="1">
      <c r="B110" s="100"/>
      <c r="C110" s="908"/>
      <c r="D110" s="909"/>
      <c r="E110" s="909"/>
      <c r="F110" s="910"/>
      <c r="G110" s="890"/>
      <c r="H110" s="891"/>
      <c r="I110" s="152"/>
      <c r="J110" s="152"/>
      <c r="K110" s="152"/>
      <c r="L110" s="152"/>
      <c r="M110" s="152"/>
      <c r="N110" s="152"/>
      <c r="O110" s="152"/>
      <c r="P110" s="153"/>
      <c r="Q110" s="153"/>
      <c r="R110" s="156">
        <f t="shared" si="75"/>
        <v>0</v>
      </c>
      <c r="S110" s="156">
        <f t="shared" si="76"/>
        <v>0</v>
      </c>
      <c r="U110" s="157">
        <f t="shared" si="82"/>
        <v>0</v>
      </c>
      <c r="W110" s="152"/>
      <c r="X110" s="152"/>
      <c r="Y110" s="152"/>
      <c r="Z110" s="152"/>
      <c r="AA110" s="152"/>
      <c r="AB110" s="152"/>
      <c r="AC110" s="347"/>
      <c r="AD110" s="152"/>
      <c r="AE110" s="152"/>
      <c r="AF110" s="152"/>
      <c r="AG110" s="152"/>
      <c r="AH110" s="152"/>
      <c r="AI110" s="152"/>
      <c r="AJ110" s="347"/>
      <c r="AK110" s="152"/>
      <c r="AL110" s="152"/>
      <c r="AM110" s="295"/>
      <c r="AN110" s="228"/>
      <c r="AO110" s="228"/>
      <c r="AP110" s="228"/>
      <c r="AQ110" s="228"/>
      <c r="AR110" s="228"/>
      <c r="AS110" s="348"/>
      <c r="AT110" s="264">
        <f t="shared" ref="AT110:AT112" si="85">((W110+AD110)*$W$7+(X110+AE110)*$X$7+(Y110+Z110+AF110+AG110)*$Z$7+(AA110+AH110)*$AA$7+(AB110+AI110)*$AB$7)*Zuschläge_IBN</f>
        <v>0</v>
      </c>
      <c r="AU110" s="259"/>
      <c r="AV110" s="265">
        <f t="shared" si="79"/>
        <v>0</v>
      </c>
      <c r="AX110" s="265">
        <f t="shared" si="83"/>
        <v>0</v>
      </c>
      <c r="AZ110" s="492">
        <f t="shared" si="80"/>
        <v>0</v>
      </c>
      <c r="BB110" s="492">
        <f t="shared" si="81"/>
        <v>0</v>
      </c>
      <c r="BD110" s="265">
        <f t="shared" si="84"/>
        <v>0</v>
      </c>
      <c r="BE110" s="105"/>
      <c r="BF110" s="105"/>
      <c r="BG110" s="105"/>
      <c r="BH110" s="105"/>
      <c r="BI110" s="105"/>
      <c r="BJ110" s="105"/>
    </row>
    <row r="111" spans="2:62" ht="20.100000000000001" hidden="1" customHeight="1" outlineLevel="1">
      <c r="B111" s="100"/>
      <c r="C111" s="908"/>
      <c r="D111" s="909"/>
      <c r="E111" s="909"/>
      <c r="F111" s="910"/>
      <c r="G111" s="890"/>
      <c r="H111" s="891"/>
      <c r="I111" s="152"/>
      <c r="J111" s="152"/>
      <c r="K111" s="152"/>
      <c r="L111" s="152"/>
      <c r="M111" s="152"/>
      <c r="N111" s="152"/>
      <c r="O111" s="152"/>
      <c r="P111" s="153"/>
      <c r="Q111" s="153"/>
      <c r="R111" s="156">
        <f t="shared" si="75"/>
        <v>0</v>
      </c>
      <c r="S111" s="156">
        <f t="shared" si="76"/>
        <v>0</v>
      </c>
      <c r="U111" s="157">
        <f t="shared" si="82"/>
        <v>0</v>
      </c>
      <c r="W111" s="152"/>
      <c r="X111" s="152"/>
      <c r="Y111" s="152"/>
      <c r="Z111" s="152"/>
      <c r="AA111" s="152"/>
      <c r="AB111" s="152"/>
      <c r="AC111" s="347"/>
      <c r="AD111" s="152"/>
      <c r="AE111" s="152"/>
      <c r="AF111" s="152"/>
      <c r="AG111" s="152"/>
      <c r="AH111" s="152"/>
      <c r="AI111" s="152"/>
      <c r="AJ111" s="347"/>
      <c r="AK111" s="152"/>
      <c r="AL111" s="152"/>
      <c r="AM111" s="295"/>
      <c r="AN111" s="228"/>
      <c r="AO111" s="228"/>
      <c r="AP111" s="228"/>
      <c r="AQ111" s="228"/>
      <c r="AR111" s="228"/>
      <c r="AS111" s="348"/>
      <c r="AT111" s="264">
        <f t="shared" si="85"/>
        <v>0</v>
      </c>
      <c r="AU111" s="259"/>
      <c r="AV111" s="265">
        <f t="shared" si="79"/>
        <v>0</v>
      </c>
      <c r="AX111" s="265">
        <f t="shared" si="83"/>
        <v>0</v>
      </c>
      <c r="AZ111" s="492">
        <f t="shared" si="80"/>
        <v>0</v>
      </c>
      <c r="BB111" s="492">
        <f t="shared" si="81"/>
        <v>0</v>
      </c>
      <c r="BD111" s="265">
        <f t="shared" si="84"/>
        <v>0</v>
      </c>
      <c r="BE111" s="105"/>
      <c r="BF111" s="105"/>
      <c r="BG111" s="105"/>
      <c r="BH111" s="105"/>
      <c r="BI111" s="105"/>
      <c r="BJ111" s="105"/>
    </row>
    <row r="112" spans="2:62" ht="20.100000000000001" hidden="1" customHeight="1" outlineLevel="1">
      <c r="B112" s="100"/>
      <c r="C112" s="908"/>
      <c r="D112" s="909"/>
      <c r="E112" s="909"/>
      <c r="F112" s="910"/>
      <c r="G112" s="890"/>
      <c r="H112" s="891"/>
      <c r="I112" s="152"/>
      <c r="J112" s="152"/>
      <c r="K112" s="152"/>
      <c r="L112" s="152"/>
      <c r="M112" s="152"/>
      <c r="N112" s="152"/>
      <c r="O112" s="152"/>
      <c r="P112" s="153"/>
      <c r="Q112" s="153"/>
      <c r="R112" s="156">
        <f t="shared" si="75"/>
        <v>0</v>
      </c>
      <c r="S112" s="156">
        <f t="shared" si="76"/>
        <v>0</v>
      </c>
      <c r="U112" s="157">
        <f t="shared" si="82"/>
        <v>0</v>
      </c>
      <c r="W112" s="152"/>
      <c r="X112" s="152"/>
      <c r="Y112" s="152"/>
      <c r="Z112" s="152"/>
      <c r="AA112" s="152"/>
      <c r="AB112" s="152"/>
      <c r="AC112" s="347"/>
      <c r="AD112" s="152"/>
      <c r="AE112" s="152"/>
      <c r="AF112" s="152"/>
      <c r="AG112" s="152"/>
      <c r="AH112" s="152"/>
      <c r="AI112" s="152"/>
      <c r="AJ112" s="347"/>
      <c r="AK112" s="152"/>
      <c r="AL112" s="152"/>
      <c r="AM112" s="295"/>
      <c r="AN112" s="228"/>
      <c r="AO112" s="228"/>
      <c r="AP112" s="228"/>
      <c r="AQ112" s="228"/>
      <c r="AR112" s="228"/>
      <c r="AS112" s="348"/>
      <c r="AT112" s="264">
        <f t="shared" si="85"/>
        <v>0</v>
      </c>
      <c r="AU112" s="259"/>
      <c r="AV112" s="265">
        <f t="shared" si="79"/>
        <v>0</v>
      </c>
      <c r="AX112" s="265">
        <f t="shared" si="83"/>
        <v>0</v>
      </c>
      <c r="AZ112" s="492">
        <f t="shared" si="80"/>
        <v>0</v>
      </c>
      <c r="BB112" s="492">
        <f t="shared" si="81"/>
        <v>0</v>
      </c>
      <c r="BD112" s="265">
        <f t="shared" si="84"/>
        <v>0</v>
      </c>
      <c r="BE112" s="105"/>
      <c r="BF112" s="105"/>
      <c r="BG112" s="105"/>
      <c r="BH112" s="105"/>
      <c r="BI112" s="105"/>
      <c r="BJ112" s="105"/>
    </row>
    <row r="113" spans="2:62" ht="9.9499999999999993" hidden="1" customHeight="1" outlineLevel="1">
      <c r="B113" s="101"/>
      <c r="C113" s="208"/>
      <c r="D113" s="208"/>
      <c r="E113" s="208"/>
      <c r="F113" s="208"/>
      <c r="G113" s="237"/>
      <c r="H113" s="207"/>
      <c r="I113" s="257"/>
      <c r="J113" s="257"/>
      <c r="K113" s="257"/>
      <c r="L113" s="257"/>
      <c r="M113" s="257"/>
      <c r="N113" s="257"/>
      <c r="O113" s="257"/>
      <c r="P113" s="256"/>
      <c r="Q113" s="102"/>
      <c r="R113" s="102"/>
      <c r="S113" s="102"/>
      <c r="U113" s="98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Z113" s="493"/>
      <c r="BE113" s="105"/>
      <c r="BF113" s="105"/>
      <c r="BG113" s="105"/>
      <c r="BH113" s="105"/>
      <c r="BI113" s="105"/>
      <c r="BJ113" s="105"/>
    </row>
    <row r="114" spans="2:62" ht="20.100000000000001" customHeight="1" collapsed="1">
      <c r="B114" s="151">
        <f>B97+1</f>
        <v>7</v>
      </c>
      <c r="C114" s="916"/>
      <c r="D114" s="917"/>
      <c r="E114" s="917"/>
      <c r="F114" s="918"/>
      <c r="G114" s="429"/>
      <c r="H114" s="206">
        <v>1</v>
      </c>
      <c r="I114" s="642">
        <f t="shared" ref="I114" si="86">$H114*SUM(I115:I129)</f>
        <v>0</v>
      </c>
      <c r="J114" s="643">
        <f t="shared" ref="J114:O114" si="87">$H114*SUM(J115:J129)</f>
        <v>0</v>
      </c>
      <c r="K114" s="644">
        <f t="shared" si="87"/>
        <v>0</v>
      </c>
      <c r="L114" s="645">
        <f t="shared" si="87"/>
        <v>0</v>
      </c>
      <c r="M114" s="645">
        <f t="shared" si="87"/>
        <v>0</v>
      </c>
      <c r="N114" s="644">
        <f t="shared" si="87"/>
        <v>0</v>
      </c>
      <c r="O114" s="642">
        <f t="shared" si="87"/>
        <v>0</v>
      </c>
      <c r="P114" s="209">
        <f t="shared" ref="P114:Q114" si="88">$H114*SUM(P115:P129)</f>
        <v>0</v>
      </c>
      <c r="Q114" s="210">
        <f t="shared" si="88"/>
        <v>0</v>
      </c>
      <c r="R114" s="136">
        <f t="shared" ref="R114:R129" si="89">P114*(1+Gewinn)*(1+SicherheitAngebot)</f>
        <v>0</v>
      </c>
      <c r="S114" s="137">
        <f t="shared" ref="S114:S129" si="90">Q114*(1+MGKZ)*(1+Gewinn)*(1+SicherheitAngebot)</f>
        <v>0</v>
      </c>
      <c r="U114" s="10">
        <f>I114*$I$7+J114*$J$7+K114*$K$7+L114*$L$7+M114*$M$7+N114*$N$7+O114*$O$7+R114+S114</f>
        <v>0</v>
      </c>
      <c r="W114" s="646">
        <f t="shared" ref="W114:AB114" si="91">$H114*SUM(W115:W129)</f>
        <v>0</v>
      </c>
      <c r="X114" s="647">
        <f t="shared" si="91"/>
        <v>0</v>
      </c>
      <c r="Y114" s="648">
        <f t="shared" si="91"/>
        <v>0</v>
      </c>
      <c r="Z114" s="649">
        <f t="shared" si="91"/>
        <v>0</v>
      </c>
      <c r="AA114" s="648">
        <f t="shared" si="91"/>
        <v>0</v>
      </c>
      <c r="AB114" s="646">
        <f t="shared" si="91"/>
        <v>0</v>
      </c>
      <c r="AC114" s="258"/>
      <c r="AD114" s="646">
        <f t="shared" ref="AD114:AM114" si="92">$H114*SUM(AD115:AD129)</f>
        <v>0</v>
      </c>
      <c r="AE114" s="647">
        <f t="shared" si="92"/>
        <v>0</v>
      </c>
      <c r="AF114" s="648">
        <f t="shared" si="92"/>
        <v>0</v>
      </c>
      <c r="AG114" s="649">
        <f t="shared" si="92"/>
        <v>0</v>
      </c>
      <c r="AH114" s="648">
        <f t="shared" si="92"/>
        <v>0</v>
      </c>
      <c r="AI114" s="646">
        <f t="shared" si="92"/>
        <v>0</v>
      </c>
      <c r="AJ114" s="258"/>
      <c r="AK114" s="653">
        <f t="shared" si="92"/>
        <v>0</v>
      </c>
      <c r="AL114" s="653">
        <f t="shared" si="92"/>
        <v>0</v>
      </c>
      <c r="AM114" s="653">
        <f t="shared" si="92"/>
        <v>0</v>
      </c>
      <c r="AN114" s="227">
        <f>$H114*SUM(AN115:AN129)*(1+Gewinn)*(1+SicherheitAngebot)</f>
        <v>0</v>
      </c>
      <c r="AO114" s="227">
        <f>$H114*SUM(AO115:AO129)*(1+Gewinn)*(1+SicherheitAngebot)</f>
        <v>0</v>
      </c>
      <c r="AP114" s="227">
        <f>$H114*SUM(AP115:AP129)*(1+Gewinn)*(1+SicherheitAngebot)</f>
        <v>0</v>
      </c>
      <c r="AQ114" s="227">
        <f>$H114*SUM(AQ115:AQ129)*(1+Gewinn)*(1+SicherheitAngebot)</f>
        <v>0</v>
      </c>
      <c r="AR114" s="227">
        <f>$H114*SUM(AR115:AR129)*(1+Gewinn)*(1+SicherheitAngebot)</f>
        <v>0</v>
      </c>
      <c r="AS114" s="262"/>
      <c r="AT114" s="263">
        <f t="shared" ref="AT114:AT177" si="93">((W114+AD114)*$W$7+(X114+AE114)*$X$7+(Y114+Z114+AF114+AG114)*$Z$7+(AA114+AH114)*$AA$7+(AB114+AI114)*$AB$7)*Zuschläge_IBN</f>
        <v>0</v>
      </c>
      <c r="AU114" s="259"/>
      <c r="AV114" s="491">
        <f>AK114*$AK$7+AL114*$AL$7+AM114*$AM$7+SUM(AN114:AR114)+AT114/Zuschläge_IBN+AT114</f>
        <v>0</v>
      </c>
      <c r="AX114" s="685">
        <f>U114+AV114</f>
        <v>0</v>
      </c>
      <c r="AZ114" s="490">
        <f>IF(H114&gt;0,U114/(1+SicherheitAngebot)*(1+Sicherheit),0)</f>
        <v>0</v>
      </c>
      <c r="BB114" s="490">
        <f>IF(H114&gt;0,AV114/(1+SicherheitAngebot)*(1+Sicherheit),0)</f>
        <v>0</v>
      </c>
      <c r="BD114" s="490">
        <f>AZ114+BB114</f>
        <v>0</v>
      </c>
      <c r="BE114" s="105"/>
      <c r="BF114" s="105"/>
      <c r="BG114" s="105"/>
      <c r="BH114" s="105"/>
      <c r="BI114" s="105"/>
      <c r="BJ114" s="105"/>
    </row>
    <row r="115" spans="2:62" ht="20.100000000000001" hidden="1" customHeight="1" outlineLevel="1">
      <c r="B115" s="99"/>
      <c r="C115" s="908"/>
      <c r="D115" s="909"/>
      <c r="E115" s="909"/>
      <c r="F115" s="910"/>
      <c r="G115" s="890"/>
      <c r="H115" s="901"/>
      <c r="I115" s="152"/>
      <c r="J115" s="152"/>
      <c r="K115" s="152"/>
      <c r="L115" s="152"/>
      <c r="M115" s="152"/>
      <c r="N115" s="152"/>
      <c r="O115" s="152"/>
      <c r="P115" s="153"/>
      <c r="Q115" s="153"/>
      <c r="R115" s="156">
        <f t="shared" si="89"/>
        <v>0</v>
      </c>
      <c r="S115" s="156">
        <f t="shared" si="90"/>
        <v>0</v>
      </c>
      <c r="U115" s="157">
        <f>I115*$I$7+J115*$J$7+K115*$K$7+L115*$L$7+M115*$M$7+N115*$N$7+O115*$O$7+R115+S115</f>
        <v>0</v>
      </c>
      <c r="W115" s="152"/>
      <c r="X115" s="152"/>
      <c r="Y115" s="152"/>
      <c r="Z115" s="152"/>
      <c r="AA115" s="152"/>
      <c r="AB115" s="152"/>
      <c r="AC115" s="347"/>
      <c r="AD115" s="152"/>
      <c r="AE115" s="152"/>
      <c r="AF115" s="152"/>
      <c r="AG115" s="152"/>
      <c r="AH115" s="152"/>
      <c r="AI115" s="152"/>
      <c r="AJ115" s="347"/>
      <c r="AK115" s="152"/>
      <c r="AL115" s="152"/>
      <c r="AM115" s="295"/>
      <c r="AN115" s="228"/>
      <c r="AO115" s="228"/>
      <c r="AP115" s="228"/>
      <c r="AQ115" s="228"/>
      <c r="AR115" s="228"/>
      <c r="AS115" s="348"/>
      <c r="AT115" s="264">
        <f t="shared" si="93"/>
        <v>0</v>
      </c>
      <c r="AU115" s="259"/>
      <c r="AV115" s="265">
        <f t="shared" ref="AV115:AV129" si="94">AK115*$AK$7+AL115*$AL$7+AM115*$AM$7+SUM(AN115:AR115)*(1+Gewinn)*(1+SicherheitAngebot)+AT115/Zuschläge_IBN+AT115</f>
        <v>0</v>
      </c>
      <c r="AX115" s="265">
        <f>U115+AV115</f>
        <v>0</v>
      </c>
      <c r="AZ115" s="492">
        <f t="shared" ref="AZ115:AZ129" si="95">U115/(1+SicherheitAngebot)*(1+Sicherheit)</f>
        <v>0</v>
      </c>
      <c r="BB115" s="492">
        <f t="shared" ref="BB115:BB129" si="96">AV115/(1+SicherheitAngebot)*(1+Sicherheit)</f>
        <v>0</v>
      </c>
      <c r="BD115" s="265">
        <f>AZ115+BB115</f>
        <v>0</v>
      </c>
      <c r="BE115" s="105"/>
      <c r="BF115" s="105"/>
      <c r="BG115" s="105"/>
      <c r="BH115" s="105"/>
      <c r="BI115" s="105"/>
      <c r="BJ115" s="105"/>
    </row>
    <row r="116" spans="2:62" ht="20.100000000000001" hidden="1" customHeight="1" outlineLevel="1">
      <c r="B116" s="100"/>
      <c r="C116" s="908"/>
      <c r="D116" s="909"/>
      <c r="E116" s="909"/>
      <c r="F116" s="910"/>
      <c r="G116" s="890"/>
      <c r="H116" s="891"/>
      <c r="I116" s="152"/>
      <c r="J116" s="152"/>
      <c r="K116" s="152"/>
      <c r="L116" s="152"/>
      <c r="M116" s="152"/>
      <c r="N116" s="152"/>
      <c r="O116" s="152"/>
      <c r="P116" s="153"/>
      <c r="Q116" s="153"/>
      <c r="R116" s="156">
        <f t="shared" si="89"/>
        <v>0</v>
      </c>
      <c r="S116" s="156">
        <f t="shared" si="90"/>
        <v>0</v>
      </c>
      <c r="U116" s="157">
        <f t="shared" ref="U116:U129" si="97">I116*$I$7+J116*$J$7+K116*$K$7+L116*$L$7+M116*$M$7+N116*$N$7+O116*$O$7+R116+S116</f>
        <v>0</v>
      </c>
      <c r="W116" s="152"/>
      <c r="X116" s="152"/>
      <c r="Y116" s="152"/>
      <c r="Z116" s="152"/>
      <c r="AA116" s="152"/>
      <c r="AB116" s="152"/>
      <c r="AC116" s="347"/>
      <c r="AD116" s="152"/>
      <c r="AE116" s="152"/>
      <c r="AF116" s="152"/>
      <c r="AG116" s="152"/>
      <c r="AH116" s="152"/>
      <c r="AI116" s="152"/>
      <c r="AJ116" s="347"/>
      <c r="AK116" s="152"/>
      <c r="AL116" s="152"/>
      <c r="AM116" s="295"/>
      <c r="AN116" s="228"/>
      <c r="AO116" s="228"/>
      <c r="AP116" s="228"/>
      <c r="AQ116" s="228"/>
      <c r="AR116" s="228"/>
      <c r="AS116" s="348"/>
      <c r="AT116" s="264">
        <f t="shared" si="93"/>
        <v>0</v>
      </c>
      <c r="AU116" s="259"/>
      <c r="AV116" s="265">
        <f t="shared" si="94"/>
        <v>0</v>
      </c>
      <c r="AX116" s="265">
        <f t="shared" ref="AX116:AX129" si="98">U116+AV116</f>
        <v>0</v>
      </c>
      <c r="AZ116" s="492">
        <f t="shared" si="95"/>
        <v>0</v>
      </c>
      <c r="BB116" s="492">
        <f t="shared" si="96"/>
        <v>0</v>
      </c>
      <c r="BD116" s="265">
        <f t="shared" ref="BD116:BD129" si="99">AZ116+BB116</f>
        <v>0</v>
      </c>
      <c r="BE116" s="105"/>
      <c r="BF116" s="105"/>
      <c r="BG116" s="105"/>
      <c r="BH116" s="105"/>
      <c r="BI116" s="105"/>
      <c r="BJ116" s="105"/>
    </row>
    <row r="117" spans="2:62" ht="20.100000000000001" hidden="1" customHeight="1" outlineLevel="1">
      <c r="B117" s="100"/>
      <c r="C117" s="908"/>
      <c r="D117" s="909"/>
      <c r="E117" s="909"/>
      <c r="F117" s="910"/>
      <c r="G117" s="890"/>
      <c r="H117" s="891"/>
      <c r="I117" s="152"/>
      <c r="J117" s="152"/>
      <c r="K117" s="152"/>
      <c r="L117" s="152"/>
      <c r="M117" s="152"/>
      <c r="N117" s="152"/>
      <c r="O117" s="152"/>
      <c r="P117" s="153"/>
      <c r="Q117" s="153"/>
      <c r="R117" s="156">
        <f t="shared" si="89"/>
        <v>0</v>
      </c>
      <c r="S117" s="156">
        <f t="shared" si="90"/>
        <v>0</v>
      </c>
      <c r="U117" s="157">
        <f t="shared" si="97"/>
        <v>0</v>
      </c>
      <c r="W117" s="152"/>
      <c r="X117" s="152"/>
      <c r="Y117" s="152"/>
      <c r="Z117" s="152"/>
      <c r="AA117" s="152"/>
      <c r="AB117" s="152"/>
      <c r="AC117" s="347"/>
      <c r="AD117" s="152"/>
      <c r="AE117" s="152"/>
      <c r="AF117" s="152"/>
      <c r="AG117" s="152"/>
      <c r="AH117" s="152"/>
      <c r="AI117" s="152"/>
      <c r="AJ117" s="347"/>
      <c r="AK117" s="152"/>
      <c r="AL117" s="152"/>
      <c r="AM117" s="295"/>
      <c r="AN117" s="228"/>
      <c r="AO117" s="228"/>
      <c r="AP117" s="228"/>
      <c r="AQ117" s="228"/>
      <c r="AR117" s="228"/>
      <c r="AS117" s="348"/>
      <c r="AT117" s="264">
        <f t="shared" si="93"/>
        <v>0</v>
      </c>
      <c r="AU117" s="259"/>
      <c r="AV117" s="265">
        <f t="shared" si="94"/>
        <v>0</v>
      </c>
      <c r="AX117" s="265">
        <f t="shared" si="98"/>
        <v>0</v>
      </c>
      <c r="AZ117" s="492">
        <f t="shared" si="95"/>
        <v>0</v>
      </c>
      <c r="BB117" s="492">
        <f t="shared" si="96"/>
        <v>0</v>
      </c>
      <c r="BD117" s="265">
        <f t="shared" si="99"/>
        <v>0</v>
      </c>
      <c r="BE117" s="105"/>
      <c r="BF117" s="105"/>
      <c r="BG117" s="105"/>
      <c r="BH117" s="105"/>
      <c r="BI117" s="105"/>
      <c r="BJ117" s="105"/>
    </row>
    <row r="118" spans="2:62" ht="20.100000000000001" hidden="1" customHeight="1" outlineLevel="1">
      <c r="B118" s="100"/>
      <c r="C118" s="908"/>
      <c r="D118" s="909"/>
      <c r="E118" s="909"/>
      <c r="F118" s="910"/>
      <c r="G118" s="890"/>
      <c r="H118" s="891"/>
      <c r="I118" s="152"/>
      <c r="J118" s="152"/>
      <c r="K118" s="152"/>
      <c r="L118" s="152"/>
      <c r="M118" s="152"/>
      <c r="N118" s="152"/>
      <c r="O118" s="152"/>
      <c r="P118" s="153"/>
      <c r="Q118" s="153"/>
      <c r="R118" s="156">
        <f t="shared" si="89"/>
        <v>0</v>
      </c>
      <c r="S118" s="156">
        <f t="shared" si="90"/>
        <v>0</v>
      </c>
      <c r="U118" s="157">
        <f t="shared" si="97"/>
        <v>0</v>
      </c>
      <c r="W118" s="152"/>
      <c r="X118" s="152"/>
      <c r="Y118" s="152"/>
      <c r="Z118" s="152"/>
      <c r="AA118" s="152"/>
      <c r="AB118" s="152"/>
      <c r="AC118" s="347"/>
      <c r="AD118" s="152"/>
      <c r="AE118" s="152"/>
      <c r="AF118" s="152"/>
      <c r="AG118" s="152"/>
      <c r="AH118" s="152"/>
      <c r="AI118" s="152"/>
      <c r="AJ118" s="347"/>
      <c r="AK118" s="152"/>
      <c r="AL118" s="152"/>
      <c r="AM118" s="295"/>
      <c r="AN118" s="228"/>
      <c r="AO118" s="228"/>
      <c r="AP118" s="228"/>
      <c r="AQ118" s="228"/>
      <c r="AR118" s="228"/>
      <c r="AS118" s="348"/>
      <c r="AT118" s="264">
        <f t="shared" si="93"/>
        <v>0</v>
      </c>
      <c r="AU118" s="259"/>
      <c r="AV118" s="265">
        <f t="shared" si="94"/>
        <v>0</v>
      </c>
      <c r="AX118" s="265">
        <f t="shared" si="98"/>
        <v>0</v>
      </c>
      <c r="AZ118" s="492">
        <f t="shared" si="95"/>
        <v>0</v>
      </c>
      <c r="BB118" s="492">
        <f t="shared" si="96"/>
        <v>0</v>
      </c>
      <c r="BD118" s="265">
        <f t="shared" si="99"/>
        <v>0</v>
      </c>
      <c r="BE118" s="105"/>
      <c r="BF118" s="105"/>
      <c r="BG118" s="105"/>
      <c r="BH118" s="105"/>
      <c r="BI118" s="105"/>
      <c r="BJ118" s="105"/>
    </row>
    <row r="119" spans="2:62" ht="20.100000000000001" hidden="1" customHeight="1" outlineLevel="1">
      <c r="B119" s="100"/>
      <c r="C119" s="908"/>
      <c r="D119" s="909"/>
      <c r="E119" s="909"/>
      <c r="F119" s="910"/>
      <c r="G119" s="890"/>
      <c r="H119" s="891"/>
      <c r="I119" s="152"/>
      <c r="J119" s="152"/>
      <c r="K119" s="152"/>
      <c r="L119" s="152"/>
      <c r="M119" s="152"/>
      <c r="N119" s="152"/>
      <c r="O119" s="152"/>
      <c r="P119" s="153"/>
      <c r="Q119" s="153"/>
      <c r="R119" s="156">
        <f t="shared" si="89"/>
        <v>0</v>
      </c>
      <c r="S119" s="156">
        <f t="shared" si="90"/>
        <v>0</v>
      </c>
      <c r="U119" s="157">
        <f t="shared" si="97"/>
        <v>0</v>
      </c>
      <c r="W119" s="152"/>
      <c r="X119" s="152"/>
      <c r="Y119" s="152"/>
      <c r="Z119" s="152"/>
      <c r="AA119" s="152"/>
      <c r="AB119" s="152"/>
      <c r="AC119" s="347"/>
      <c r="AD119" s="152"/>
      <c r="AE119" s="152"/>
      <c r="AF119" s="152"/>
      <c r="AG119" s="152"/>
      <c r="AH119" s="152"/>
      <c r="AI119" s="152"/>
      <c r="AJ119" s="347"/>
      <c r="AK119" s="152"/>
      <c r="AL119" s="152"/>
      <c r="AM119" s="295"/>
      <c r="AN119" s="228"/>
      <c r="AO119" s="228"/>
      <c r="AP119" s="228"/>
      <c r="AQ119" s="228"/>
      <c r="AR119" s="228"/>
      <c r="AS119" s="348"/>
      <c r="AT119" s="264">
        <f t="shared" si="93"/>
        <v>0</v>
      </c>
      <c r="AU119" s="259"/>
      <c r="AV119" s="265">
        <f t="shared" si="94"/>
        <v>0</v>
      </c>
      <c r="AX119" s="265">
        <f t="shared" si="98"/>
        <v>0</v>
      </c>
      <c r="AZ119" s="492">
        <f t="shared" si="95"/>
        <v>0</v>
      </c>
      <c r="BB119" s="492">
        <f t="shared" si="96"/>
        <v>0</v>
      </c>
      <c r="BD119" s="265">
        <f t="shared" si="99"/>
        <v>0</v>
      </c>
      <c r="BE119" s="105"/>
      <c r="BF119" s="105"/>
      <c r="BG119" s="105"/>
      <c r="BH119" s="105"/>
      <c r="BI119" s="105"/>
      <c r="BJ119" s="105"/>
    </row>
    <row r="120" spans="2:62" ht="20.100000000000001" hidden="1" customHeight="1" outlineLevel="1">
      <c r="B120" s="100"/>
      <c r="C120" s="908"/>
      <c r="D120" s="909"/>
      <c r="E120" s="909"/>
      <c r="F120" s="910"/>
      <c r="G120" s="890"/>
      <c r="H120" s="891"/>
      <c r="I120" s="152"/>
      <c r="J120" s="152"/>
      <c r="K120" s="152"/>
      <c r="L120" s="152"/>
      <c r="M120" s="152"/>
      <c r="N120" s="152"/>
      <c r="O120" s="152"/>
      <c r="P120" s="153"/>
      <c r="Q120" s="153"/>
      <c r="R120" s="156">
        <f t="shared" si="89"/>
        <v>0</v>
      </c>
      <c r="S120" s="156">
        <f t="shared" si="90"/>
        <v>0</v>
      </c>
      <c r="U120" s="157">
        <f t="shared" si="97"/>
        <v>0</v>
      </c>
      <c r="W120" s="152"/>
      <c r="X120" s="152"/>
      <c r="Y120" s="152"/>
      <c r="Z120" s="152"/>
      <c r="AA120" s="152"/>
      <c r="AB120" s="152"/>
      <c r="AC120" s="347"/>
      <c r="AD120" s="152"/>
      <c r="AE120" s="152"/>
      <c r="AF120" s="152"/>
      <c r="AG120" s="152"/>
      <c r="AH120" s="152"/>
      <c r="AI120" s="152"/>
      <c r="AJ120" s="347"/>
      <c r="AK120" s="152"/>
      <c r="AL120" s="152"/>
      <c r="AM120" s="295"/>
      <c r="AN120" s="228"/>
      <c r="AO120" s="228"/>
      <c r="AP120" s="228"/>
      <c r="AQ120" s="228"/>
      <c r="AR120" s="228"/>
      <c r="AS120" s="348"/>
      <c r="AT120" s="264">
        <f t="shared" si="93"/>
        <v>0</v>
      </c>
      <c r="AU120" s="259"/>
      <c r="AV120" s="265">
        <f t="shared" si="94"/>
        <v>0</v>
      </c>
      <c r="AX120" s="265">
        <f t="shared" si="98"/>
        <v>0</v>
      </c>
      <c r="AZ120" s="492">
        <f t="shared" si="95"/>
        <v>0</v>
      </c>
      <c r="BB120" s="492">
        <f t="shared" si="96"/>
        <v>0</v>
      </c>
      <c r="BD120" s="265">
        <f t="shared" si="99"/>
        <v>0</v>
      </c>
      <c r="BE120" s="105"/>
      <c r="BF120" s="105"/>
      <c r="BG120" s="105"/>
      <c r="BH120" s="105"/>
      <c r="BI120" s="105"/>
      <c r="BJ120" s="105"/>
    </row>
    <row r="121" spans="2:62" ht="20.100000000000001" hidden="1" customHeight="1" outlineLevel="1">
      <c r="B121" s="100"/>
      <c r="C121" s="908"/>
      <c r="D121" s="909"/>
      <c r="E121" s="909"/>
      <c r="F121" s="910"/>
      <c r="G121" s="890"/>
      <c r="H121" s="891"/>
      <c r="I121" s="152"/>
      <c r="J121" s="152"/>
      <c r="K121" s="152"/>
      <c r="L121" s="152"/>
      <c r="M121" s="152"/>
      <c r="N121" s="152"/>
      <c r="O121" s="152"/>
      <c r="P121" s="153"/>
      <c r="Q121" s="153"/>
      <c r="R121" s="156">
        <f t="shared" si="89"/>
        <v>0</v>
      </c>
      <c r="S121" s="156">
        <f t="shared" si="90"/>
        <v>0</v>
      </c>
      <c r="U121" s="157">
        <f t="shared" si="97"/>
        <v>0</v>
      </c>
      <c r="W121" s="152"/>
      <c r="X121" s="152"/>
      <c r="Y121" s="152"/>
      <c r="Z121" s="152"/>
      <c r="AA121" s="152"/>
      <c r="AB121" s="152"/>
      <c r="AC121" s="347"/>
      <c r="AD121" s="152"/>
      <c r="AE121" s="152"/>
      <c r="AF121" s="152"/>
      <c r="AG121" s="152"/>
      <c r="AH121" s="152"/>
      <c r="AI121" s="152"/>
      <c r="AJ121" s="347"/>
      <c r="AK121" s="152"/>
      <c r="AL121" s="152"/>
      <c r="AM121" s="295"/>
      <c r="AN121" s="228"/>
      <c r="AO121" s="228"/>
      <c r="AP121" s="228"/>
      <c r="AQ121" s="228"/>
      <c r="AR121" s="228"/>
      <c r="AS121" s="348"/>
      <c r="AT121" s="264">
        <f t="shared" si="93"/>
        <v>0</v>
      </c>
      <c r="AU121" s="259"/>
      <c r="AV121" s="265">
        <f t="shared" si="94"/>
        <v>0</v>
      </c>
      <c r="AX121" s="265">
        <f t="shared" si="98"/>
        <v>0</v>
      </c>
      <c r="AZ121" s="492">
        <f t="shared" si="95"/>
        <v>0</v>
      </c>
      <c r="BB121" s="492">
        <f t="shared" si="96"/>
        <v>0</v>
      </c>
      <c r="BD121" s="265">
        <f t="shared" si="99"/>
        <v>0</v>
      </c>
      <c r="BE121" s="105"/>
      <c r="BF121" s="105"/>
      <c r="BG121" s="105"/>
      <c r="BH121" s="105"/>
      <c r="BI121" s="105"/>
      <c r="BJ121" s="105"/>
    </row>
    <row r="122" spans="2:62" ht="20.100000000000001" hidden="1" customHeight="1" outlineLevel="1">
      <c r="B122" s="100"/>
      <c r="C122" s="908"/>
      <c r="D122" s="909"/>
      <c r="E122" s="909"/>
      <c r="F122" s="910"/>
      <c r="G122" s="890"/>
      <c r="H122" s="891"/>
      <c r="I122" s="152"/>
      <c r="J122" s="152"/>
      <c r="K122" s="152"/>
      <c r="L122" s="152"/>
      <c r="M122" s="152"/>
      <c r="N122" s="152"/>
      <c r="O122" s="152"/>
      <c r="P122" s="153"/>
      <c r="Q122" s="153"/>
      <c r="R122" s="156">
        <f t="shared" si="89"/>
        <v>0</v>
      </c>
      <c r="S122" s="156">
        <f t="shared" si="90"/>
        <v>0</v>
      </c>
      <c r="U122" s="157">
        <f t="shared" si="97"/>
        <v>0</v>
      </c>
      <c r="W122" s="152"/>
      <c r="X122" s="152"/>
      <c r="Y122" s="152"/>
      <c r="Z122" s="152"/>
      <c r="AA122" s="152"/>
      <c r="AB122" s="152"/>
      <c r="AC122" s="347"/>
      <c r="AD122" s="152"/>
      <c r="AE122" s="152"/>
      <c r="AF122" s="152"/>
      <c r="AG122" s="152"/>
      <c r="AH122" s="152"/>
      <c r="AI122" s="152"/>
      <c r="AJ122" s="347"/>
      <c r="AK122" s="152"/>
      <c r="AL122" s="152"/>
      <c r="AM122" s="295"/>
      <c r="AN122" s="228"/>
      <c r="AO122" s="228"/>
      <c r="AP122" s="228"/>
      <c r="AQ122" s="228"/>
      <c r="AR122" s="228"/>
      <c r="AS122" s="348"/>
      <c r="AT122" s="264">
        <f t="shared" si="93"/>
        <v>0</v>
      </c>
      <c r="AU122" s="259"/>
      <c r="AV122" s="265">
        <f t="shared" si="94"/>
        <v>0</v>
      </c>
      <c r="AX122" s="265">
        <f t="shared" si="98"/>
        <v>0</v>
      </c>
      <c r="AZ122" s="492">
        <f t="shared" si="95"/>
        <v>0</v>
      </c>
      <c r="BB122" s="492">
        <f t="shared" si="96"/>
        <v>0</v>
      </c>
      <c r="BD122" s="265">
        <f t="shared" si="99"/>
        <v>0</v>
      </c>
      <c r="BE122" s="105"/>
      <c r="BF122" s="105"/>
      <c r="BG122" s="105"/>
      <c r="BH122" s="105"/>
      <c r="BI122" s="105"/>
      <c r="BJ122" s="105"/>
    </row>
    <row r="123" spans="2:62" ht="20.100000000000001" hidden="1" customHeight="1" outlineLevel="1">
      <c r="B123" s="100"/>
      <c r="C123" s="908"/>
      <c r="D123" s="909"/>
      <c r="E123" s="909"/>
      <c r="F123" s="910"/>
      <c r="G123" s="890"/>
      <c r="H123" s="891"/>
      <c r="I123" s="152"/>
      <c r="J123" s="152"/>
      <c r="K123" s="152"/>
      <c r="L123" s="152"/>
      <c r="M123" s="152"/>
      <c r="N123" s="152"/>
      <c r="O123" s="152"/>
      <c r="P123" s="153"/>
      <c r="Q123" s="153"/>
      <c r="R123" s="156">
        <f t="shared" si="89"/>
        <v>0</v>
      </c>
      <c r="S123" s="156">
        <f t="shared" si="90"/>
        <v>0</v>
      </c>
      <c r="U123" s="157">
        <f t="shared" si="97"/>
        <v>0</v>
      </c>
      <c r="W123" s="152"/>
      <c r="X123" s="152"/>
      <c r="Y123" s="152"/>
      <c r="Z123" s="152"/>
      <c r="AA123" s="152"/>
      <c r="AB123" s="152"/>
      <c r="AC123" s="347"/>
      <c r="AD123" s="152"/>
      <c r="AE123" s="152"/>
      <c r="AF123" s="152"/>
      <c r="AG123" s="152"/>
      <c r="AH123" s="152"/>
      <c r="AI123" s="152"/>
      <c r="AJ123" s="347"/>
      <c r="AK123" s="152"/>
      <c r="AL123" s="152"/>
      <c r="AM123" s="295"/>
      <c r="AN123" s="228"/>
      <c r="AO123" s="228"/>
      <c r="AP123" s="228"/>
      <c r="AQ123" s="228"/>
      <c r="AR123" s="228"/>
      <c r="AS123" s="348"/>
      <c r="AT123" s="264">
        <f t="shared" si="93"/>
        <v>0</v>
      </c>
      <c r="AU123" s="259"/>
      <c r="AV123" s="265">
        <f t="shared" si="94"/>
        <v>0</v>
      </c>
      <c r="AX123" s="265">
        <f t="shared" si="98"/>
        <v>0</v>
      </c>
      <c r="AZ123" s="492">
        <f t="shared" si="95"/>
        <v>0</v>
      </c>
      <c r="BB123" s="492">
        <f t="shared" si="96"/>
        <v>0</v>
      </c>
      <c r="BD123" s="265">
        <f t="shared" si="99"/>
        <v>0</v>
      </c>
      <c r="BE123" s="105"/>
      <c r="BF123" s="105"/>
      <c r="BG123" s="105"/>
      <c r="BH123" s="105"/>
      <c r="BI123" s="105"/>
      <c r="BJ123" s="105"/>
    </row>
    <row r="124" spans="2:62" ht="20.100000000000001" hidden="1" customHeight="1" outlineLevel="1">
      <c r="B124" s="100"/>
      <c r="C124" s="908"/>
      <c r="D124" s="909"/>
      <c r="E124" s="909"/>
      <c r="F124" s="910"/>
      <c r="G124" s="890"/>
      <c r="H124" s="891"/>
      <c r="I124" s="152"/>
      <c r="J124" s="152"/>
      <c r="K124" s="152"/>
      <c r="L124" s="152"/>
      <c r="M124" s="152"/>
      <c r="N124" s="152"/>
      <c r="O124" s="152"/>
      <c r="P124" s="153"/>
      <c r="Q124" s="153"/>
      <c r="R124" s="156">
        <f t="shared" si="89"/>
        <v>0</v>
      </c>
      <c r="S124" s="156">
        <f t="shared" si="90"/>
        <v>0</v>
      </c>
      <c r="U124" s="157">
        <f t="shared" si="97"/>
        <v>0</v>
      </c>
      <c r="W124" s="152"/>
      <c r="X124" s="152"/>
      <c r="Y124" s="152"/>
      <c r="Z124" s="152"/>
      <c r="AA124" s="152"/>
      <c r="AB124" s="152"/>
      <c r="AC124" s="347"/>
      <c r="AD124" s="152"/>
      <c r="AE124" s="152"/>
      <c r="AF124" s="152"/>
      <c r="AG124" s="152"/>
      <c r="AH124" s="152"/>
      <c r="AI124" s="152"/>
      <c r="AJ124" s="347"/>
      <c r="AK124" s="152"/>
      <c r="AL124" s="152"/>
      <c r="AM124" s="295"/>
      <c r="AN124" s="228"/>
      <c r="AO124" s="228"/>
      <c r="AP124" s="228"/>
      <c r="AQ124" s="228"/>
      <c r="AR124" s="228"/>
      <c r="AS124" s="348"/>
      <c r="AT124" s="264">
        <f t="shared" si="93"/>
        <v>0</v>
      </c>
      <c r="AU124" s="259"/>
      <c r="AV124" s="265">
        <f t="shared" si="94"/>
        <v>0</v>
      </c>
      <c r="AX124" s="265">
        <f t="shared" si="98"/>
        <v>0</v>
      </c>
      <c r="AZ124" s="492">
        <f t="shared" si="95"/>
        <v>0</v>
      </c>
      <c r="BB124" s="492">
        <f t="shared" si="96"/>
        <v>0</v>
      </c>
      <c r="BD124" s="265">
        <f t="shared" si="99"/>
        <v>0</v>
      </c>
      <c r="BE124" s="105"/>
      <c r="BF124" s="105"/>
      <c r="BG124" s="105"/>
      <c r="BH124" s="105"/>
      <c r="BI124" s="105"/>
      <c r="BJ124" s="105"/>
    </row>
    <row r="125" spans="2:62" ht="20.100000000000001" hidden="1" customHeight="1" outlineLevel="1">
      <c r="B125" s="100"/>
      <c r="C125" s="908"/>
      <c r="D125" s="909"/>
      <c r="E125" s="909"/>
      <c r="F125" s="910"/>
      <c r="G125" s="890"/>
      <c r="H125" s="891"/>
      <c r="I125" s="152"/>
      <c r="J125" s="152"/>
      <c r="K125" s="152"/>
      <c r="L125" s="152"/>
      <c r="M125" s="152"/>
      <c r="N125" s="152"/>
      <c r="O125" s="152"/>
      <c r="P125" s="153"/>
      <c r="Q125" s="153"/>
      <c r="R125" s="156">
        <f t="shared" si="89"/>
        <v>0</v>
      </c>
      <c r="S125" s="156">
        <f t="shared" si="90"/>
        <v>0</v>
      </c>
      <c r="U125" s="157">
        <f t="shared" si="97"/>
        <v>0</v>
      </c>
      <c r="W125" s="152"/>
      <c r="X125" s="152"/>
      <c r="Y125" s="152"/>
      <c r="Z125" s="152"/>
      <c r="AA125" s="152"/>
      <c r="AB125" s="152"/>
      <c r="AC125" s="347"/>
      <c r="AD125" s="152"/>
      <c r="AE125" s="152"/>
      <c r="AF125" s="152"/>
      <c r="AG125" s="152"/>
      <c r="AH125" s="152"/>
      <c r="AI125" s="152"/>
      <c r="AJ125" s="347"/>
      <c r="AK125" s="152"/>
      <c r="AL125" s="152"/>
      <c r="AM125" s="295"/>
      <c r="AN125" s="228"/>
      <c r="AO125" s="228"/>
      <c r="AP125" s="228"/>
      <c r="AQ125" s="228"/>
      <c r="AR125" s="228"/>
      <c r="AS125" s="348"/>
      <c r="AT125" s="264">
        <f t="shared" si="93"/>
        <v>0</v>
      </c>
      <c r="AU125" s="259"/>
      <c r="AV125" s="265">
        <f t="shared" si="94"/>
        <v>0</v>
      </c>
      <c r="AX125" s="265">
        <f t="shared" si="98"/>
        <v>0</v>
      </c>
      <c r="AZ125" s="492">
        <f t="shared" si="95"/>
        <v>0</v>
      </c>
      <c r="BB125" s="492">
        <f t="shared" si="96"/>
        <v>0</v>
      </c>
      <c r="BD125" s="265">
        <f t="shared" si="99"/>
        <v>0</v>
      </c>
      <c r="BE125" s="105"/>
      <c r="BF125" s="105"/>
      <c r="BG125" s="105"/>
      <c r="BH125" s="105"/>
      <c r="BI125" s="105"/>
      <c r="BJ125" s="105"/>
    </row>
    <row r="126" spans="2:62" ht="20.100000000000001" hidden="1" customHeight="1" outlineLevel="1">
      <c r="B126" s="100"/>
      <c r="C126" s="908"/>
      <c r="D126" s="909"/>
      <c r="E126" s="909"/>
      <c r="F126" s="910"/>
      <c r="G126" s="890"/>
      <c r="H126" s="891"/>
      <c r="I126" s="152"/>
      <c r="J126" s="152"/>
      <c r="K126" s="152"/>
      <c r="L126" s="152"/>
      <c r="M126" s="152"/>
      <c r="N126" s="152"/>
      <c r="O126" s="152"/>
      <c r="P126" s="153"/>
      <c r="Q126" s="153"/>
      <c r="R126" s="156">
        <f t="shared" si="89"/>
        <v>0</v>
      </c>
      <c r="S126" s="156">
        <f t="shared" si="90"/>
        <v>0</v>
      </c>
      <c r="U126" s="157">
        <f t="shared" si="97"/>
        <v>0</v>
      </c>
      <c r="W126" s="152"/>
      <c r="X126" s="152"/>
      <c r="Y126" s="152"/>
      <c r="Z126" s="152"/>
      <c r="AA126" s="152"/>
      <c r="AB126" s="152"/>
      <c r="AC126" s="347"/>
      <c r="AD126" s="152"/>
      <c r="AE126" s="152"/>
      <c r="AF126" s="152"/>
      <c r="AG126" s="152"/>
      <c r="AH126" s="152"/>
      <c r="AI126" s="152"/>
      <c r="AJ126" s="347"/>
      <c r="AK126" s="152"/>
      <c r="AL126" s="152"/>
      <c r="AM126" s="295"/>
      <c r="AN126" s="228"/>
      <c r="AO126" s="228"/>
      <c r="AP126" s="228"/>
      <c r="AQ126" s="228"/>
      <c r="AR126" s="228"/>
      <c r="AS126" s="348"/>
      <c r="AT126" s="264">
        <f t="shared" si="93"/>
        <v>0</v>
      </c>
      <c r="AU126" s="259"/>
      <c r="AV126" s="265">
        <f t="shared" si="94"/>
        <v>0</v>
      </c>
      <c r="AX126" s="265">
        <f t="shared" si="98"/>
        <v>0</v>
      </c>
      <c r="AZ126" s="492">
        <f t="shared" si="95"/>
        <v>0</v>
      </c>
      <c r="BB126" s="492">
        <f t="shared" si="96"/>
        <v>0</v>
      </c>
      <c r="BD126" s="265">
        <f t="shared" si="99"/>
        <v>0</v>
      </c>
      <c r="BE126" s="105"/>
      <c r="BF126" s="105"/>
      <c r="BG126" s="105"/>
      <c r="BH126" s="105"/>
      <c r="BI126" s="105"/>
      <c r="BJ126" s="105"/>
    </row>
    <row r="127" spans="2:62" ht="20.100000000000001" hidden="1" customHeight="1" outlineLevel="1">
      <c r="B127" s="100"/>
      <c r="C127" s="908"/>
      <c r="D127" s="909"/>
      <c r="E127" s="909"/>
      <c r="F127" s="910"/>
      <c r="G127" s="890"/>
      <c r="H127" s="891"/>
      <c r="I127" s="152"/>
      <c r="J127" s="152"/>
      <c r="K127" s="152"/>
      <c r="L127" s="152"/>
      <c r="M127" s="152"/>
      <c r="N127" s="152"/>
      <c r="O127" s="152"/>
      <c r="P127" s="153"/>
      <c r="Q127" s="153"/>
      <c r="R127" s="156">
        <f t="shared" si="89"/>
        <v>0</v>
      </c>
      <c r="S127" s="156">
        <f t="shared" si="90"/>
        <v>0</v>
      </c>
      <c r="U127" s="157">
        <f t="shared" si="97"/>
        <v>0</v>
      </c>
      <c r="W127" s="152"/>
      <c r="X127" s="152"/>
      <c r="Y127" s="152"/>
      <c r="Z127" s="152"/>
      <c r="AA127" s="152"/>
      <c r="AB127" s="152"/>
      <c r="AC127" s="347"/>
      <c r="AD127" s="152"/>
      <c r="AE127" s="152"/>
      <c r="AF127" s="152"/>
      <c r="AG127" s="152"/>
      <c r="AH127" s="152"/>
      <c r="AI127" s="152"/>
      <c r="AJ127" s="347"/>
      <c r="AK127" s="152"/>
      <c r="AL127" s="152"/>
      <c r="AM127" s="295"/>
      <c r="AN127" s="228"/>
      <c r="AO127" s="228"/>
      <c r="AP127" s="228"/>
      <c r="AQ127" s="228"/>
      <c r="AR127" s="228"/>
      <c r="AS127" s="348"/>
      <c r="AT127" s="264">
        <f t="shared" si="93"/>
        <v>0</v>
      </c>
      <c r="AU127" s="259"/>
      <c r="AV127" s="265">
        <f t="shared" si="94"/>
        <v>0</v>
      </c>
      <c r="AX127" s="265">
        <f t="shared" si="98"/>
        <v>0</v>
      </c>
      <c r="AZ127" s="492">
        <f t="shared" si="95"/>
        <v>0</v>
      </c>
      <c r="BB127" s="492">
        <f t="shared" si="96"/>
        <v>0</v>
      </c>
      <c r="BD127" s="265">
        <f t="shared" si="99"/>
        <v>0</v>
      </c>
      <c r="BE127" s="105"/>
      <c r="BF127" s="105"/>
      <c r="BG127" s="105"/>
      <c r="BH127" s="105"/>
      <c r="BI127" s="105"/>
      <c r="BJ127" s="105"/>
    </row>
    <row r="128" spans="2:62" ht="20.100000000000001" hidden="1" customHeight="1" outlineLevel="1">
      <c r="B128" s="100"/>
      <c r="C128" s="908"/>
      <c r="D128" s="909"/>
      <c r="E128" s="909"/>
      <c r="F128" s="910"/>
      <c r="G128" s="890"/>
      <c r="H128" s="891"/>
      <c r="I128" s="152"/>
      <c r="J128" s="152"/>
      <c r="K128" s="152"/>
      <c r="L128" s="152"/>
      <c r="M128" s="152"/>
      <c r="N128" s="152"/>
      <c r="O128" s="152"/>
      <c r="P128" s="153"/>
      <c r="Q128" s="153"/>
      <c r="R128" s="156">
        <f t="shared" si="89"/>
        <v>0</v>
      </c>
      <c r="S128" s="156">
        <f t="shared" si="90"/>
        <v>0</v>
      </c>
      <c r="U128" s="157">
        <f t="shared" si="97"/>
        <v>0</v>
      </c>
      <c r="W128" s="152"/>
      <c r="X128" s="152"/>
      <c r="Y128" s="152"/>
      <c r="Z128" s="152"/>
      <c r="AA128" s="152"/>
      <c r="AB128" s="152"/>
      <c r="AC128" s="347"/>
      <c r="AD128" s="152"/>
      <c r="AE128" s="152"/>
      <c r="AF128" s="152"/>
      <c r="AG128" s="152"/>
      <c r="AH128" s="152"/>
      <c r="AI128" s="152"/>
      <c r="AJ128" s="347"/>
      <c r="AK128" s="152"/>
      <c r="AL128" s="152"/>
      <c r="AM128" s="295"/>
      <c r="AN128" s="228"/>
      <c r="AO128" s="228"/>
      <c r="AP128" s="228"/>
      <c r="AQ128" s="228"/>
      <c r="AR128" s="228"/>
      <c r="AS128" s="348"/>
      <c r="AT128" s="264">
        <f t="shared" si="93"/>
        <v>0</v>
      </c>
      <c r="AU128" s="259"/>
      <c r="AV128" s="265">
        <f t="shared" si="94"/>
        <v>0</v>
      </c>
      <c r="AX128" s="265">
        <f t="shared" si="98"/>
        <v>0</v>
      </c>
      <c r="AZ128" s="492">
        <f t="shared" si="95"/>
        <v>0</v>
      </c>
      <c r="BB128" s="492">
        <f t="shared" si="96"/>
        <v>0</v>
      </c>
      <c r="BD128" s="265">
        <f t="shared" si="99"/>
        <v>0</v>
      </c>
      <c r="BE128" s="105"/>
      <c r="BF128" s="105"/>
      <c r="BG128" s="105"/>
      <c r="BH128" s="105"/>
      <c r="BI128" s="105"/>
      <c r="BJ128" s="105"/>
    </row>
    <row r="129" spans="2:62" ht="20.100000000000001" hidden="1" customHeight="1" outlineLevel="1">
      <c r="B129" s="100"/>
      <c r="C129" s="908"/>
      <c r="D129" s="909"/>
      <c r="E129" s="909"/>
      <c r="F129" s="910"/>
      <c r="G129" s="890"/>
      <c r="H129" s="891"/>
      <c r="I129" s="152"/>
      <c r="J129" s="152"/>
      <c r="K129" s="152"/>
      <c r="L129" s="152"/>
      <c r="M129" s="152"/>
      <c r="N129" s="152"/>
      <c r="O129" s="152"/>
      <c r="P129" s="153"/>
      <c r="Q129" s="153"/>
      <c r="R129" s="156">
        <f t="shared" si="89"/>
        <v>0</v>
      </c>
      <c r="S129" s="156">
        <f t="shared" si="90"/>
        <v>0</v>
      </c>
      <c r="U129" s="157">
        <f t="shared" si="97"/>
        <v>0</v>
      </c>
      <c r="W129" s="152"/>
      <c r="X129" s="152"/>
      <c r="Y129" s="152"/>
      <c r="Z129" s="152"/>
      <c r="AA129" s="152"/>
      <c r="AB129" s="152"/>
      <c r="AC129" s="347"/>
      <c r="AD129" s="152"/>
      <c r="AE129" s="152"/>
      <c r="AF129" s="152"/>
      <c r="AG129" s="152"/>
      <c r="AH129" s="152"/>
      <c r="AI129" s="152"/>
      <c r="AJ129" s="347"/>
      <c r="AK129" s="152"/>
      <c r="AL129" s="152"/>
      <c r="AM129" s="295"/>
      <c r="AN129" s="228"/>
      <c r="AO129" s="228"/>
      <c r="AP129" s="228"/>
      <c r="AQ129" s="228"/>
      <c r="AR129" s="228"/>
      <c r="AS129" s="348"/>
      <c r="AT129" s="264">
        <f t="shared" si="93"/>
        <v>0</v>
      </c>
      <c r="AU129" s="259"/>
      <c r="AV129" s="265">
        <f t="shared" si="94"/>
        <v>0</v>
      </c>
      <c r="AX129" s="265">
        <f t="shared" si="98"/>
        <v>0</v>
      </c>
      <c r="AZ129" s="492">
        <f t="shared" si="95"/>
        <v>0</v>
      </c>
      <c r="BB129" s="492">
        <f t="shared" si="96"/>
        <v>0</v>
      </c>
      <c r="BD129" s="265">
        <f t="shared" si="99"/>
        <v>0</v>
      </c>
      <c r="BE129" s="105"/>
      <c r="BF129" s="105"/>
      <c r="BG129" s="105"/>
      <c r="BH129" s="105"/>
      <c r="BI129" s="105"/>
      <c r="BJ129" s="105"/>
    </row>
    <row r="130" spans="2:62" ht="9.9499999999999993" hidden="1" customHeight="1" outlineLevel="1">
      <c r="B130" s="101"/>
      <c r="C130" s="208"/>
      <c r="D130" s="208"/>
      <c r="E130" s="208"/>
      <c r="F130" s="208"/>
      <c r="G130" s="237"/>
      <c r="H130" s="207"/>
      <c r="I130" s="257"/>
      <c r="J130" s="257"/>
      <c r="K130" s="257"/>
      <c r="L130" s="257"/>
      <c r="M130" s="257"/>
      <c r="N130" s="257"/>
      <c r="O130" s="257"/>
      <c r="P130" s="256"/>
      <c r="Q130" s="102"/>
      <c r="R130" s="102"/>
      <c r="S130" s="102"/>
      <c r="U130" s="98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Z130" s="493"/>
      <c r="BE130" s="105"/>
      <c r="BF130" s="105"/>
      <c r="BG130" s="105"/>
      <c r="BH130" s="105"/>
      <c r="BI130" s="105"/>
      <c r="BJ130" s="105"/>
    </row>
    <row r="131" spans="2:62" ht="20.100000000000001" customHeight="1" collapsed="1">
      <c r="B131" s="151">
        <f>B114+1</f>
        <v>8</v>
      </c>
      <c r="C131" s="916"/>
      <c r="D131" s="917"/>
      <c r="E131" s="917"/>
      <c r="F131" s="918"/>
      <c r="G131" s="429"/>
      <c r="H131" s="206">
        <v>1</v>
      </c>
      <c r="I131" s="642">
        <f t="shared" ref="I131" si="100">$H131*SUM(I132:I146)</f>
        <v>0</v>
      </c>
      <c r="J131" s="643">
        <f t="shared" ref="J131:O131" si="101">$H131*SUM(J132:J146)</f>
        <v>0</v>
      </c>
      <c r="K131" s="644">
        <f t="shared" si="101"/>
        <v>0</v>
      </c>
      <c r="L131" s="645">
        <f t="shared" si="101"/>
        <v>0</v>
      </c>
      <c r="M131" s="645">
        <f t="shared" si="101"/>
        <v>0</v>
      </c>
      <c r="N131" s="644">
        <f t="shared" si="101"/>
        <v>0</v>
      </c>
      <c r="O131" s="642">
        <f t="shared" si="101"/>
        <v>0</v>
      </c>
      <c r="P131" s="209">
        <f t="shared" ref="P131:Q131" si="102">$H131*SUM(P132:P146)</f>
        <v>0</v>
      </c>
      <c r="Q131" s="210">
        <f t="shared" si="102"/>
        <v>0</v>
      </c>
      <c r="R131" s="136">
        <f t="shared" ref="R131:R146" si="103">P131*(1+Gewinn)*(1+SicherheitAngebot)</f>
        <v>0</v>
      </c>
      <c r="S131" s="137">
        <f t="shared" ref="S131:S146" si="104">Q131*(1+MGKZ)*(1+Gewinn)*(1+SicherheitAngebot)</f>
        <v>0</v>
      </c>
      <c r="U131" s="10">
        <f>I131*$I$7+J131*$J$7+K131*$K$7+L131*$L$7+M131*$M$7+N131*$N$7+O131*$O$7+R131+S131</f>
        <v>0</v>
      </c>
      <c r="W131" s="646">
        <f t="shared" ref="W131:AB131" si="105">$H131*SUM(W132:W146)</f>
        <v>0</v>
      </c>
      <c r="X131" s="647">
        <f t="shared" si="105"/>
        <v>0</v>
      </c>
      <c r="Y131" s="648">
        <f t="shared" si="105"/>
        <v>0</v>
      </c>
      <c r="Z131" s="649">
        <f t="shared" si="105"/>
        <v>0</v>
      </c>
      <c r="AA131" s="648">
        <f t="shared" si="105"/>
        <v>0</v>
      </c>
      <c r="AB131" s="646">
        <f t="shared" si="105"/>
        <v>0</v>
      </c>
      <c r="AC131" s="258"/>
      <c r="AD131" s="646">
        <f t="shared" ref="AD131:AM131" si="106">$H131*SUM(AD132:AD146)</f>
        <v>0</v>
      </c>
      <c r="AE131" s="647">
        <f t="shared" si="106"/>
        <v>0</v>
      </c>
      <c r="AF131" s="648">
        <f t="shared" si="106"/>
        <v>0</v>
      </c>
      <c r="AG131" s="649">
        <f t="shared" si="106"/>
        <v>0</v>
      </c>
      <c r="AH131" s="648">
        <f t="shared" si="106"/>
        <v>0</v>
      </c>
      <c r="AI131" s="646">
        <f t="shared" si="106"/>
        <v>0</v>
      </c>
      <c r="AJ131" s="258"/>
      <c r="AK131" s="653">
        <f t="shared" si="106"/>
        <v>0</v>
      </c>
      <c r="AL131" s="653">
        <f t="shared" si="106"/>
        <v>0</v>
      </c>
      <c r="AM131" s="653">
        <f t="shared" si="106"/>
        <v>0</v>
      </c>
      <c r="AN131" s="227">
        <f>$H131*SUM(AN132:AN146)*(1+Gewinn)*(1+SicherheitAngebot)</f>
        <v>0</v>
      </c>
      <c r="AO131" s="227">
        <f>$H131*SUM(AO132:AO146)*(1+Gewinn)*(1+SicherheitAngebot)</f>
        <v>0</v>
      </c>
      <c r="AP131" s="227">
        <f>$H131*SUM(AP132:AP146)*(1+Gewinn)*(1+SicherheitAngebot)</f>
        <v>0</v>
      </c>
      <c r="AQ131" s="227">
        <f>$H131*SUM(AQ132:AQ146)*(1+Gewinn)*(1+SicherheitAngebot)</f>
        <v>0</v>
      </c>
      <c r="AR131" s="227">
        <f>$H131*SUM(AR132:AR146)*(1+Gewinn)*(1+SicherheitAngebot)</f>
        <v>0</v>
      </c>
      <c r="AS131" s="262"/>
      <c r="AT131" s="263">
        <f t="shared" si="93"/>
        <v>0</v>
      </c>
      <c r="AU131" s="259"/>
      <c r="AV131" s="491">
        <f>AK131*$AK$7+AL131*$AL$7+AM131*$AM$7+SUM(AN131:AR131)+AT131/Zuschläge_IBN+AT131</f>
        <v>0</v>
      </c>
      <c r="AX131" s="685">
        <f>U131+AV131</f>
        <v>0</v>
      </c>
      <c r="AZ131" s="490">
        <f>IF(H131&gt;0,U131/(1+SicherheitAngebot)*(1+Sicherheit),0)</f>
        <v>0</v>
      </c>
      <c r="BB131" s="490">
        <f>IF(H131&gt;0,AV131/(1+SicherheitAngebot)*(1+Sicherheit),0)</f>
        <v>0</v>
      </c>
      <c r="BD131" s="490">
        <f>AZ131+BB131</f>
        <v>0</v>
      </c>
      <c r="BE131" s="105"/>
      <c r="BF131" s="105"/>
      <c r="BG131" s="105"/>
      <c r="BH131" s="105"/>
      <c r="BI131" s="105"/>
      <c r="BJ131" s="105"/>
    </row>
    <row r="132" spans="2:62" ht="20.100000000000001" hidden="1" customHeight="1" outlineLevel="1">
      <c r="B132" s="99"/>
      <c r="C132" s="908"/>
      <c r="D132" s="909"/>
      <c r="E132" s="909"/>
      <c r="F132" s="910"/>
      <c r="G132" s="890"/>
      <c r="H132" s="901"/>
      <c r="I132" s="152"/>
      <c r="J132" s="152"/>
      <c r="K132" s="152"/>
      <c r="L132" s="152"/>
      <c r="M132" s="152"/>
      <c r="N132" s="152"/>
      <c r="O132" s="152"/>
      <c r="P132" s="153"/>
      <c r="Q132" s="153"/>
      <c r="R132" s="156">
        <f t="shared" si="103"/>
        <v>0</v>
      </c>
      <c r="S132" s="156">
        <f t="shared" si="104"/>
        <v>0</v>
      </c>
      <c r="U132" s="157">
        <f>I132*$I$7+J132*$J$7+K132*$K$7+L132*$L$7+M132*$M$7+N132*$N$7+O132*$O$7+R132+S132</f>
        <v>0</v>
      </c>
      <c r="W132" s="152"/>
      <c r="X132" s="152"/>
      <c r="Y132" s="152"/>
      <c r="Z132" s="152"/>
      <c r="AA132" s="152"/>
      <c r="AB132" s="152"/>
      <c r="AC132" s="347"/>
      <c r="AD132" s="152"/>
      <c r="AE132" s="152"/>
      <c r="AF132" s="152"/>
      <c r="AG132" s="152"/>
      <c r="AH132" s="152"/>
      <c r="AI132" s="152"/>
      <c r="AJ132" s="347"/>
      <c r="AK132" s="152"/>
      <c r="AL132" s="152"/>
      <c r="AM132" s="295"/>
      <c r="AN132" s="228"/>
      <c r="AO132" s="228"/>
      <c r="AP132" s="228"/>
      <c r="AQ132" s="228"/>
      <c r="AR132" s="228"/>
      <c r="AS132" s="348"/>
      <c r="AT132" s="264">
        <f t="shared" si="93"/>
        <v>0</v>
      </c>
      <c r="AU132" s="259"/>
      <c r="AV132" s="265">
        <f t="shared" ref="AV132:AV146" si="107">AK132*$AK$7+AL132*$AL$7+AM132*$AM$7+SUM(AN132:AR132)*(1+Gewinn)*(1+SicherheitAngebot)+AT132/Zuschläge_IBN+AT132</f>
        <v>0</v>
      </c>
      <c r="AX132" s="265">
        <f>U132+AV132</f>
        <v>0</v>
      </c>
      <c r="AZ132" s="492">
        <f t="shared" ref="AZ132:AZ146" si="108">U132/(1+SicherheitAngebot)*(1+Sicherheit)</f>
        <v>0</v>
      </c>
      <c r="BB132" s="492">
        <f t="shared" ref="BB132:BB146" si="109">AV132/(1+SicherheitAngebot)*(1+Sicherheit)</f>
        <v>0</v>
      </c>
      <c r="BD132" s="265">
        <f>AZ132+BB132</f>
        <v>0</v>
      </c>
      <c r="BE132" s="105"/>
      <c r="BF132" s="105"/>
      <c r="BG132" s="105"/>
      <c r="BH132" s="105"/>
      <c r="BI132" s="105"/>
      <c r="BJ132" s="105"/>
    </row>
    <row r="133" spans="2:62" ht="20.100000000000001" hidden="1" customHeight="1" outlineLevel="1">
      <c r="B133" s="100"/>
      <c r="C133" s="908"/>
      <c r="D133" s="909"/>
      <c r="E133" s="909"/>
      <c r="F133" s="910"/>
      <c r="G133" s="890"/>
      <c r="H133" s="891"/>
      <c r="I133" s="152"/>
      <c r="J133" s="152"/>
      <c r="K133" s="152"/>
      <c r="L133" s="152"/>
      <c r="M133" s="152"/>
      <c r="N133" s="152"/>
      <c r="O133" s="152"/>
      <c r="P133" s="153"/>
      <c r="Q133" s="153"/>
      <c r="R133" s="156">
        <f t="shared" si="103"/>
        <v>0</v>
      </c>
      <c r="S133" s="156">
        <f t="shared" si="104"/>
        <v>0</v>
      </c>
      <c r="U133" s="157">
        <f t="shared" ref="U133:U146" si="110">I133*$I$7+J133*$J$7+K133*$K$7+L133*$L$7+M133*$M$7+N133*$N$7+O133*$O$7+R133+S133</f>
        <v>0</v>
      </c>
      <c r="W133" s="152"/>
      <c r="X133" s="152"/>
      <c r="Y133" s="152"/>
      <c r="Z133" s="152"/>
      <c r="AA133" s="152"/>
      <c r="AB133" s="152"/>
      <c r="AC133" s="347"/>
      <c r="AD133" s="152"/>
      <c r="AE133" s="152"/>
      <c r="AF133" s="152"/>
      <c r="AG133" s="152"/>
      <c r="AH133" s="152"/>
      <c r="AI133" s="152"/>
      <c r="AJ133" s="347"/>
      <c r="AK133" s="152"/>
      <c r="AL133" s="152"/>
      <c r="AM133" s="295"/>
      <c r="AN133" s="228"/>
      <c r="AO133" s="228"/>
      <c r="AP133" s="228"/>
      <c r="AQ133" s="228"/>
      <c r="AR133" s="228"/>
      <c r="AS133" s="348"/>
      <c r="AT133" s="264">
        <f t="shared" si="93"/>
        <v>0</v>
      </c>
      <c r="AU133" s="259"/>
      <c r="AV133" s="265">
        <f t="shared" si="107"/>
        <v>0</v>
      </c>
      <c r="AX133" s="265">
        <f t="shared" ref="AX133:AX146" si="111">U133+AV133</f>
        <v>0</v>
      </c>
      <c r="AZ133" s="492">
        <f t="shared" si="108"/>
        <v>0</v>
      </c>
      <c r="BB133" s="492">
        <f t="shared" si="109"/>
        <v>0</v>
      </c>
      <c r="BD133" s="265">
        <f t="shared" ref="BD133:BD146" si="112">AZ133+BB133</f>
        <v>0</v>
      </c>
      <c r="BE133" s="105"/>
      <c r="BF133" s="105"/>
      <c r="BG133" s="105"/>
      <c r="BH133" s="105"/>
      <c r="BI133" s="105"/>
      <c r="BJ133" s="105"/>
    </row>
    <row r="134" spans="2:62" ht="20.100000000000001" hidden="1" customHeight="1" outlineLevel="1">
      <c r="B134" s="100"/>
      <c r="C134" s="908"/>
      <c r="D134" s="909"/>
      <c r="E134" s="909"/>
      <c r="F134" s="910"/>
      <c r="G134" s="890"/>
      <c r="H134" s="891"/>
      <c r="I134" s="152"/>
      <c r="J134" s="152"/>
      <c r="K134" s="152"/>
      <c r="L134" s="152"/>
      <c r="M134" s="152"/>
      <c r="N134" s="152"/>
      <c r="O134" s="152"/>
      <c r="P134" s="153"/>
      <c r="Q134" s="153"/>
      <c r="R134" s="156">
        <f t="shared" si="103"/>
        <v>0</v>
      </c>
      <c r="S134" s="156">
        <f t="shared" si="104"/>
        <v>0</v>
      </c>
      <c r="U134" s="157">
        <f t="shared" si="110"/>
        <v>0</v>
      </c>
      <c r="W134" s="152"/>
      <c r="X134" s="152"/>
      <c r="Y134" s="152"/>
      <c r="Z134" s="152"/>
      <c r="AA134" s="152"/>
      <c r="AB134" s="152"/>
      <c r="AC134" s="347"/>
      <c r="AD134" s="152"/>
      <c r="AE134" s="152"/>
      <c r="AF134" s="152"/>
      <c r="AG134" s="152"/>
      <c r="AH134" s="152"/>
      <c r="AI134" s="152"/>
      <c r="AJ134" s="347"/>
      <c r="AK134" s="152"/>
      <c r="AL134" s="152"/>
      <c r="AM134" s="295"/>
      <c r="AN134" s="228"/>
      <c r="AO134" s="228"/>
      <c r="AP134" s="228"/>
      <c r="AQ134" s="228"/>
      <c r="AR134" s="228"/>
      <c r="AS134" s="348"/>
      <c r="AT134" s="264">
        <f t="shared" si="93"/>
        <v>0</v>
      </c>
      <c r="AU134" s="259"/>
      <c r="AV134" s="265">
        <f t="shared" si="107"/>
        <v>0</v>
      </c>
      <c r="AX134" s="265">
        <f t="shared" si="111"/>
        <v>0</v>
      </c>
      <c r="AZ134" s="492">
        <f t="shared" si="108"/>
        <v>0</v>
      </c>
      <c r="BB134" s="492">
        <f t="shared" si="109"/>
        <v>0</v>
      </c>
      <c r="BD134" s="265">
        <f t="shared" si="112"/>
        <v>0</v>
      </c>
      <c r="BE134" s="105"/>
      <c r="BF134" s="105"/>
      <c r="BG134" s="105"/>
      <c r="BH134" s="105"/>
      <c r="BI134" s="105"/>
      <c r="BJ134" s="105"/>
    </row>
    <row r="135" spans="2:62" ht="20.100000000000001" hidden="1" customHeight="1" outlineLevel="1">
      <c r="B135" s="100"/>
      <c r="C135" s="908"/>
      <c r="D135" s="909"/>
      <c r="E135" s="909"/>
      <c r="F135" s="910"/>
      <c r="G135" s="890"/>
      <c r="H135" s="891"/>
      <c r="I135" s="152"/>
      <c r="J135" s="152"/>
      <c r="K135" s="152"/>
      <c r="L135" s="152"/>
      <c r="M135" s="152"/>
      <c r="N135" s="152"/>
      <c r="O135" s="152"/>
      <c r="P135" s="153"/>
      <c r="Q135" s="153"/>
      <c r="R135" s="156">
        <f t="shared" si="103"/>
        <v>0</v>
      </c>
      <c r="S135" s="156">
        <f t="shared" si="104"/>
        <v>0</v>
      </c>
      <c r="U135" s="157">
        <f t="shared" si="110"/>
        <v>0</v>
      </c>
      <c r="W135" s="152"/>
      <c r="X135" s="152"/>
      <c r="Y135" s="152"/>
      <c r="Z135" s="152"/>
      <c r="AA135" s="152"/>
      <c r="AB135" s="152"/>
      <c r="AC135" s="347"/>
      <c r="AD135" s="152"/>
      <c r="AE135" s="152"/>
      <c r="AF135" s="152"/>
      <c r="AG135" s="152"/>
      <c r="AH135" s="152"/>
      <c r="AI135" s="152"/>
      <c r="AJ135" s="347"/>
      <c r="AK135" s="152"/>
      <c r="AL135" s="152"/>
      <c r="AM135" s="295"/>
      <c r="AN135" s="228"/>
      <c r="AO135" s="228"/>
      <c r="AP135" s="228"/>
      <c r="AQ135" s="228"/>
      <c r="AR135" s="228"/>
      <c r="AS135" s="348"/>
      <c r="AT135" s="264">
        <f t="shared" si="93"/>
        <v>0</v>
      </c>
      <c r="AU135" s="259"/>
      <c r="AV135" s="265">
        <f t="shared" si="107"/>
        <v>0</v>
      </c>
      <c r="AX135" s="265">
        <f t="shared" si="111"/>
        <v>0</v>
      </c>
      <c r="AZ135" s="492">
        <f t="shared" si="108"/>
        <v>0</v>
      </c>
      <c r="BB135" s="492">
        <f t="shared" si="109"/>
        <v>0</v>
      </c>
      <c r="BD135" s="265">
        <f t="shared" si="112"/>
        <v>0</v>
      </c>
      <c r="BE135" s="105"/>
      <c r="BF135" s="105"/>
      <c r="BG135" s="105"/>
      <c r="BH135" s="105"/>
      <c r="BI135" s="105"/>
      <c r="BJ135" s="105"/>
    </row>
    <row r="136" spans="2:62" ht="20.100000000000001" hidden="1" customHeight="1" outlineLevel="1">
      <c r="B136" s="100"/>
      <c r="C136" s="908"/>
      <c r="D136" s="909"/>
      <c r="E136" s="909"/>
      <c r="F136" s="910"/>
      <c r="G136" s="890"/>
      <c r="H136" s="891"/>
      <c r="I136" s="152"/>
      <c r="J136" s="152"/>
      <c r="K136" s="152"/>
      <c r="L136" s="152"/>
      <c r="M136" s="152"/>
      <c r="N136" s="152"/>
      <c r="O136" s="152"/>
      <c r="P136" s="153"/>
      <c r="Q136" s="153"/>
      <c r="R136" s="156">
        <f t="shared" si="103"/>
        <v>0</v>
      </c>
      <c r="S136" s="156">
        <f t="shared" si="104"/>
        <v>0</v>
      </c>
      <c r="U136" s="157">
        <f t="shared" si="110"/>
        <v>0</v>
      </c>
      <c r="W136" s="152"/>
      <c r="X136" s="152"/>
      <c r="Y136" s="152"/>
      <c r="Z136" s="152"/>
      <c r="AA136" s="152"/>
      <c r="AB136" s="152"/>
      <c r="AC136" s="347"/>
      <c r="AD136" s="152"/>
      <c r="AE136" s="152"/>
      <c r="AF136" s="152"/>
      <c r="AG136" s="152"/>
      <c r="AH136" s="152"/>
      <c r="AI136" s="152"/>
      <c r="AJ136" s="347"/>
      <c r="AK136" s="152"/>
      <c r="AL136" s="152"/>
      <c r="AM136" s="295"/>
      <c r="AN136" s="228"/>
      <c r="AO136" s="228"/>
      <c r="AP136" s="228"/>
      <c r="AQ136" s="228"/>
      <c r="AR136" s="228"/>
      <c r="AS136" s="348"/>
      <c r="AT136" s="264">
        <f t="shared" si="93"/>
        <v>0</v>
      </c>
      <c r="AU136" s="259"/>
      <c r="AV136" s="265">
        <f t="shared" si="107"/>
        <v>0</v>
      </c>
      <c r="AX136" s="265">
        <f t="shared" si="111"/>
        <v>0</v>
      </c>
      <c r="AZ136" s="492">
        <f t="shared" si="108"/>
        <v>0</v>
      </c>
      <c r="BB136" s="492">
        <f t="shared" si="109"/>
        <v>0</v>
      </c>
      <c r="BD136" s="265">
        <f t="shared" si="112"/>
        <v>0</v>
      </c>
      <c r="BE136" s="105"/>
      <c r="BF136" s="105"/>
      <c r="BG136" s="105"/>
      <c r="BH136" s="105"/>
      <c r="BI136" s="105"/>
      <c r="BJ136" s="105"/>
    </row>
    <row r="137" spans="2:62" ht="20.100000000000001" hidden="1" customHeight="1" outlineLevel="1">
      <c r="B137" s="100"/>
      <c r="C137" s="908"/>
      <c r="D137" s="909"/>
      <c r="E137" s="909"/>
      <c r="F137" s="910"/>
      <c r="G137" s="890"/>
      <c r="H137" s="891"/>
      <c r="I137" s="152"/>
      <c r="J137" s="152"/>
      <c r="K137" s="152"/>
      <c r="L137" s="152"/>
      <c r="M137" s="152"/>
      <c r="N137" s="152"/>
      <c r="O137" s="152"/>
      <c r="P137" s="153"/>
      <c r="Q137" s="153"/>
      <c r="R137" s="156">
        <f t="shared" si="103"/>
        <v>0</v>
      </c>
      <c r="S137" s="156">
        <f t="shared" si="104"/>
        <v>0</v>
      </c>
      <c r="U137" s="157">
        <f t="shared" si="110"/>
        <v>0</v>
      </c>
      <c r="W137" s="152"/>
      <c r="X137" s="152"/>
      <c r="Y137" s="152"/>
      <c r="Z137" s="152"/>
      <c r="AA137" s="152"/>
      <c r="AB137" s="152"/>
      <c r="AC137" s="347"/>
      <c r="AD137" s="152"/>
      <c r="AE137" s="152"/>
      <c r="AF137" s="152"/>
      <c r="AG137" s="152"/>
      <c r="AH137" s="152"/>
      <c r="AI137" s="152"/>
      <c r="AJ137" s="347"/>
      <c r="AK137" s="152"/>
      <c r="AL137" s="152"/>
      <c r="AM137" s="295"/>
      <c r="AN137" s="228"/>
      <c r="AO137" s="228"/>
      <c r="AP137" s="228"/>
      <c r="AQ137" s="228"/>
      <c r="AR137" s="228"/>
      <c r="AS137" s="348"/>
      <c r="AT137" s="264">
        <f t="shared" si="93"/>
        <v>0</v>
      </c>
      <c r="AU137" s="259"/>
      <c r="AV137" s="265">
        <f t="shared" si="107"/>
        <v>0</v>
      </c>
      <c r="AX137" s="265">
        <f t="shared" si="111"/>
        <v>0</v>
      </c>
      <c r="AZ137" s="492">
        <f t="shared" si="108"/>
        <v>0</v>
      </c>
      <c r="BB137" s="492">
        <f t="shared" si="109"/>
        <v>0</v>
      </c>
      <c r="BD137" s="265">
        <f t="shared" si="112"/>
        <v>0</v>
      </c>
      <c r="BE137" s="105"/>
      <c r="BF137" s="105"/>
      <c r="BG137" s="105"/>
      <c r="BH137" s="105"/>
      <c r="BI137" s="105"/>
      <c r="BJ137" s="105"/>
    </row>
    <row r="138" spans="2:62" ht="20.100000000000001" hidden="1" customHeight="1" outlineLevel="1">
      <c r="B138" s="100"/>
      <c r="C138" s="908"/>
      <c r="D138" s="909"/>
      <c r="E138" s="909"/>
      <c r="F138" s="910"/>
      <c r="G138" s="890"/>
      <c r="H138" s="891"/>
      <c r="I138" s="152"/>
      <c r="J138" s="152"/>
      <c r="K138" s="152"/>
      <c r="L138" s="152"/>
      <c r="M138" s="152"/>
      <c r="N138" s="152"/>
      <c r="O138" s="152"/>
      <c r="P138" s="153"/>
      <c r="Q138" s="153"/>
      <c r="R138" s="156">
        <f t="shared" si="103"/>
        <v>0</v>
      </c>
      <c r="S138" s="156">
        <f t="shared" si="104"/>
        <v>0</v>
      </c>
      <c r="U138" s="157">
        <f t="shared" si="110"/>
        <v>0</v>
      </c>
      <c r="W138" s="152"/>
      <c r="X138" s="152"/>
      <c r="Y138" s="152"/>
      <c r="Z138" s="152"/>
      <c r="AA138" s="152"/>
      <c r="AB138" s="152"/>
      <c r="AC138" s="347"/>
      <c r="AD138" s="152"/>
      <c r="AE138" s="152"/>
      <c r="AF138" s="152"/>
      <c r="AG138" s="152"/>
      <c r="AH138" s="152"/>
      <c r="AI138" s="152"/>
      <c r="AJ138" s="347"/>
      <c r="AK138" s="152"/>
      <c r="AL138" s="152"/>
      <c r="AM138" s="295"/>
      <c r="AN138" s="228"/>
      <c r="AO138" s="228"/>
      <c r="AP138" s="228"/>
      <c r="AQ138" s="228"/>
      <c r="AR138" s="228"/>
      <c r="AS138" s="348"/>
      <c r="AT138" s="264">
        <f t="shared" si="93"/>
        <v>0</v>
      </c>
      <c r="AU138" s="259"/>
      <c r="AV138" s="265">
        <f t="shared" si="107"/>
        <v>0</v>
      </c>
      <c r="AX138" s="265">
        <f t="shared" si="111"/>
        <v>0</v>
      </c>
      <c r="AZ138" s="492">
        <f t="shared" si="108"/>
        <v>0</v>
      </c>
      <c r="BB138" s="492">
        <f t="shared" si="109"/>
        <v>0</v>
      </c>
      <c r="BD138" s="265">
        <f t="shared" si="112"/>
        <v>0</v>
      </c>
      <c r="BE138" s="105"/>
      <c r="BF138" s="105"/>
      <c r="BG138" s="105"/>
      <c r="BH138" s="105"/>
      <c r="BI138" s="105"/>
      <c r="BJ138" s="105"/>
    </row>
    <row r="139" spans="2:62" ht="20.100000000000001" hidden="1" customHeight="1" outlineLevel="1">
      <c r="B139" s="100"/>
      <c r="C139" s="908"/>
      <c r="D139" s="909"/>
      <c r="E139" s="909"/>
      <c r="F139" s="910"/>
      <c r="G139" s="890"/>
      <c r="H139" s="891"/>
      <c r="I139" s="152"/>
      <c r="J139" s="152"/>
      <c r="K139" s="152"/>
      <c r="L139" s="152"/>
      <c r="M139" s="152"/>
      <c r="N139" s="152"/>
      <c r="O139" s="152"/>
      <c r="P139" s="153"/>
      <c r="Q139" s="153"/>
      <c r="R139" s="156">
        <f t="shared" si="103"/>
        <v>0</v>
      </c>
      <c r="S139" s="156">
        <f t="shared" si="104"/>
        <v>0</v>
      </c>
      <c r="U139" s="157">
        <f t="shared" si="110"/>
        <v>0</v>
      </c>
      <c r="W139" s="152"/>
      <c r="X139" s="152"/>
      <c r="Y139" s="152"/>
      <c r="Z139" s="152"/>
      <c r="AA139" s="152"/>
      <c r="AB139" s="152"/>
      <c r="AC139" s="347"/>
      <c r="AD139" s="152"/>
      <c r="AE139" s="152"/>
      <c r="AF139" s="152"/>
      <c r="AG139" s="152"/>
      <c r="AH139" s="152"/>
      <c r="AI139" s="152"/>
      <c r="AJ139" s="347"/>
      <c r="AK139" s="152"/>
      <c r="AL139" s="152"/>
      <c r="AM139" s="295"/>
      <c r="AN139" s="228"/>
      <c r="AO139" s="228"/>
      <c r="AP139" s="228"/>
      <c r="AQ139" s="228"/>
      <c r="AR139" s="228"/>
      <c r="AS139" s="348"/>
      <c r="AT139" s="264">
        <f t="shared" si="93"/>
        <v>0</v>
      </c>
      <c r="AU139" s="259"/>
      <c r="AV139" s="265">
        <f t="shared" si="107"/>
        <v>0</v>
      </c>
      <c r="AX139" s="265">
        <f t="shared" si="111"/>
        <v>0</v>
      </c>
      <c r="AZ139" s="492">
        <f t="shared" si="108"/>
        <v>0</v>
      </c>
      <c r="BB139" s="492">
        <f t="shared" si="109"/>
        <v>0</v>
      </c>
      <c r="BD139" s="265">
        <f t="shared" si="112"/>
        <v>0</v>
      </c>
      <c r="BE139" s="105"/>
      <c r="BF139" s="105"/>
      <c r="BG139" s="105"/>
      <c r="BH139" s="105"/>
      <c r="BI139" s="105"/>
      <c r="BJ139" s="105"/>
    </row>
    <row r="140" spans="2:62" ht="20.100000000000001" hidden="1" customHeight="1" outlineLevel="1">
      <c r="B140" s="100"/>
      <c r="C140" s="908"/>
      <c r="D140" s="909"/>
      <c r="E140" s="909"/>
      <c r="F140" s="910"/>
      <c r="G140" s="890"/>
      <c r="H140" s="891"/>
      <c r="I140" s="152"/>
      <c r="J140" s="152"/>
      <c r="K140" s="152"/>
      <c r="L140" s="152"/>
      <c r="M140" s="152"/>
      <c r="N140" s="152"/>
      <c r="O140" s="152"/>
      <c r="P140" s="153"/>
      <c r="Q140" s="153"/>
      <c r="R140" s="156">
        <f t="shared" si="103"/>
        <v>0</v>
      </c>
      <c r="S140" s="156">
        <f t="shared" si="104"/>
        <v>0</v>
      </c>
      <c r="U140" s="157">
        <f t="shared" si="110"/>
        <v>0</v>
      </c>
      <c r="W140" s="152"/>
      <c r="X140" s="152"/>
      <c r="Y140" s="152"/>
      <c r="Z140" s="152"/>
      <c r="AA140" s="152"/>
      <c r="AB140" s="152"/>
      <c r="AC140" s="347"/>
      <c r="AD140" s="152"/>
      <c r="AE140" s="152"/>
      <c r="AF140" s="152"/>
      <c r="AG140" s="152"/>
      <c r="AH140" s="152"/>
      <c r="AI140" s="152"/>
      <c r="AJ140" s="347"/>
      <c r="AK140" s="152"/>
      <c r="AL140" s="152"/>
      <c r="AM140" s="295"/>
      <c r="AN140" s="228"/>
      <c r="AO140" s="228"/>
      <c r="AP140" s="228"/>
      <c r="AQ140" s="228"/>
      <c r="AR140" s="228"/>
      <c r="AS140" s="348"/>
      <c r="AT140" s="264">
        <f t="shared" si="93"/>
        <v>0</v>
      </c>
      <c r="AU140" s="259"/>
      <c r="AV140" s="265">
        <f t="shared" si="107"/>
        <v>0</v>
      </c>
      <c r="AX140" s="265">
        <f t="shared" si="111"/>
        <v>0</v>
      </c>
      <c r="AZ140" s="492">
        <f t="shared" si="108"/>
        <v>0</v>
      </c>
      <c r="BB140" s="492">
        <f t="shared" si="109"/>
        <v>0</v>
      </c>
      <c r="BD140" s="265">
        <f t="shared" si="112"/>
        <v>0</v>
      </c>
      <c r="BE140" s="105"/>
      <c r="BF140" s="105"/>
      <c r="BG140" s="105"/>
      <c r="BH140" s="105"/>
      <c r="BI140" s="105"/>
      <c r="BJ140" s="105"/>
    </row>
    <row r="141" spans="2:62" ht="20.100000000000001" hidden="1" customHeight="1" outlineLevel="1">
      <c r="B141" s="100"/>
      <c r="C141" s="908"/>
      <c r="D141" s="909"/>
      <c r="E141" s="909"/>
      <c r="F141" s="910"/>
      <c r="G141" s="890"/>
      <c r="H141" s="891"/>
      <c r="I141" s="152"/>
      <c r="J141" s="152"/>
      <c r="K141" s="152"/>
      <c r="L141" s="152"/>
      <c r="M141" s="152"/>
      <c r="N141" s="152"/>
      <c r="O141" s="152"/>
      <c r="P141" s="153"/>
      <c r="Q141" s="153"/>
      <c r="R141" s="156">
        <f t="shared" si="103"/>
        <v>0</v>
      </c>
      <c r="S141" s="156">
        <f t="shared" si="104"/>
        <v>0</v>
      </c>
      <c r="U141" s="157">
        <f t="shared" si="110"/>
        <v>0</v>
      </c>
      <c r="W141" s="152"/>
      <c r="X141" s="152"/>
      <c r="Y141" s="152"/>
      <c r="Z141" s="152"/>
      <c r="AA141" s="152"/>
      <c r="AB141" s="152"/>
      <c r="AC141" s="347"/>
      <c r="AD141" s="152"/>
      <c r="AE141" s="152"/>
      <c r="AF141" s="152"/>
      <c r="AG141" s="152"/>
      <c r="AH141" s="152"/>
      <c r="AI141" s="152"/>
      <c r="AJ141" s="347"/>
      <c r="AK141" s="152"/>
      <c r="AL141" s="152"/>
      <c r="AM141" s="295"/>
      <c r="AN141" s="228"/>
      <c r="AO141" s="228"/>
      <c r="AP141" s="228"/>
      <c r="AQ141" s="228"/>
      <c r="AR141" s="228"/>
      <c r="AS141" s="348"/>
      <c r="AT141" s="264">
        <f t="shared" si="93"/>
        <v>0</v>
      </c>
      <c r="AU141" s="259"/>
      <c r="AV141" s="265">
        <f t="shared" si="107"/>
        <v>0</v>
      </c>
      <c r="AX141" s="265">
        <f t="shared" si="111"/>
        <v>0</v>
      </c>
      <c r="AZ141" s="492">
        <f t="shared" si="108"/>
        <v>0</v>
      </c>
      <c r="BB141" s="492">
        <f t="shared" si="109"/>
        <v>0</v>
      </c>
      <c r="BD141" s="265">
        <f t="shared" si="112"/>
        <v>0</v>
      </c>
      <c r="BE141" s="105"/>
      <c r="BF141" s="105"/>
      <c r="BG141" s="105"/>
      <c r="BH141" s="105"/>
      <c r="BI141" s="105"/>
      <c r="BJ141" s="105"/>
    </row>
    <row r="142" spans="2:62" ht="20.100000000000001" hidden="1" customHeight="1" outlineLevel="1">
      <c r="B142" s="100"/>
      <c r="C142" s="908"/>
      <c r="D142" s="909"/>
      <c r="E142" s="909"/>
      <c r="F142" s="910"/>
      <c r="G142" s="890"/>
      <c r="H142" s="891"/>
      <c r="I142" s="152"/>
      <c r="J142" s="152"/>
      <c r="K142" s="152"/>
      <c r="L142" s="152"/>
      <c r="M142" s="152"/>
      <c r="N142" s="152"/>
      <c r="O142" s="152"/>
      <c r="P142" s="153"/>
      <c r="Q142" s="153"/>
      <c r="R142" s="156">
        <f t="shared" si="103"/>
        <v>0</v>
      </c>
      <c r="S142" s="156">
        <f t="shared" si="104"/>
        <v>0</v>
      </c>
      <c r="U142" s="157">
        <f t="shared" si="110"/>
        <v>0</v>
      </c>
      <c r="W142" s="152"/>
      <c r="X142" s="152"/>
      <c r="Y142" s="152"/>
      <c r="Z142" s="152"/>
      <c r="AA142" s="152"/>
      <c r="AB142" s="152"/>
      <c r="AC142" s="347"/>
      <c r="AD142" s="152"/>
      <c r="AE142" s="152"/>
      <c r="AF142" s="152"/>
      <c r="AG142" s="152"/>
      <c r="AH142" s="152"/>
      <c r="AI142" s="152"/>
      <c r="AJ142" s="347"/>
      <c r="AK142" s="152"/>
      <c r="AL142" s="152"/>
      <c r="AM142" s="295"/>
      <c r="AN142" s="228"/>
      <c r="AO142" s="228"/>
      <c r="AP142" s="228"/>
      <c r="AQ142" s="228"/>
      <c r="AR142" s="228"/>
      <c r="AS142" s="348"/>
      <c r="AT142" s="264">
        <f t="shared" si="93"/>
        <v>0</v>
      </c>
      <c r="AU142" s="259"/>
      <c r="AV142" s="265">
        <f t="shared" si="107"/>
        <v>0</v>
      </c>
      <c r="AX142" s="265">
        <f t="shared" si="111"/>
        <v>0</v>
      </c>
      <c r="AZ142" s="492">
        <f t="shared" si="108"/>
        <v>0</v>
      </c>
      <c r="BB142" s="492">
        <f t="shared" si="109"/>
        <v>0</v>
      </c>
      <c r="BD142" s="265">
        <f t="shared" si="112"/>
        <v>0</v>
      </c>
      <c r="BE142" s="105"/>
      <c r="BF142" s="105"/>
      <c r="BG142" s="105"/>
      <c r="BH142" s="105"/>
      <c r="BI142" s="105"/>
      <c r="BJ142" s="105"/>
    </row>
    <row r="143" spans="2:62" ht="20.100000000000001" hidden="1" customHeight="1" outlineLevel="1">
      <c r="B143" s="100"/>
      <c r="C143" s="908"/>
      <c r="D143" s="909"/>
      <c r="E143" s="909"/>
      <c r="F143" s="910"/>
      <c r="G143" s="890"/>
      <c r="H143" s="891"/>
      <c r="I143" s="152"/>
      <c r="J143" s="152"/>
      <c r="K143" s="152"/>
      <c r="L143" s="152"/>
      <c r="M143" s="152"/>
      <c r="N143" s="152"/>
      <c r="O143" s="152"/>
      <c r="P143" s="153"/>
      <c r="Q143" s="153"/>
      <c r="R143" s="156">
        <f t="shared" si="103"/>
        <v>0</v>
      </c>
      <c r="S143" s="156">
        <f t="shared" si="104"/>
        <v>0</v>
      </c>
      <c r="U143" s="157">
        <f t="shared" si="110"/>
        <v>0</v>
      </c>
      <c r="W143" s="152"/>
      <c r="X143" s="152"/>
      <c r="Y143" s="152"/>
      <c r="Z143" s="152"/>
      <c r="AA143" s="152"/>
      <c r="AB143" s="152"/>
      <c r="AC143" s="347"/>
      <c r="AD143" s="152"/>
      <c r="AE143" s="152"/>
      <c r="AF143" s="152"/>
      <c r="AG143" s="152"/>
      <c r="AH143" s="152"/>
      <c r="AI143" s="152"/>
      <c r="AJ143" s="347"/>
      <c r="AK143" s="152"/>
      <c r="AL143" s="152"/>
      <c r="AM143" s="295"/>
      <c r="AN143" s="228"/>
      <c r="AO143" s="228"/>
      <c r="AP143" s="228"/>
      <c r="AQ143" s="228"/>
      <c r="AR143" s="228"/>
      <c r="AS143" s="348"/>
      <c r="AT143" s="264">
        <f t="shared" si="93"/>
        <v>0</v>
      </c>
      <c r="AU143" s="259"/>
      <c r="AV143" s="265">
        <f t="shared" si="107"/>
        <v>0</v>
      </c>
      <c r="AX143" s="265">
        <f t="shared" si="111"/>
        <v>0</v>
      </c>
      <c r="AZ143" s="492">
        <f t="shared" si="108"/>
        <v>0</v>
      </c>
      <c r="BB143" s="492">
        <f t="shared" si="109"/>
        <v>0</v>
      </c>
      <c r="BD143" s="265">
        <f t="shared" si="112"/>
        <v>0</v>
      </c>
      <c r="BE143" s="105"/>
      <c r="BF143" s="105"/>
      <c r="BG143" s="105"/>
      <c r="BH143" s="105"/>
      <c r="BI143" s="105"/>
      <c r="BJ143" s="105"/>
    </row>
    <row r="144" spans="2:62" ht="20.100000000000001" hidden="1" customHeight="1" outlineLevel="1">
      <c r="B144" s="100"/>
      <c r="C144" s="908"/>
      <c r="D144" s="909"/>
      <c r="E144" s="909"/>
      <c r="F144" s="910"/>
      <c r="G144" s="890"/>
      <c r="H144" s="891"/>
      <c r="I144" s="152"/>
      <c r="J144" s="152"/>
      <c r="K144" s="152"/>
      <c r="L144" s="152"/>
      <c r="M144" s="152"/>
      <c r="N144" s="152"/>
      <c r="O144" s="152"/>
      <c r="P144" s="153"/>
      <c r="Q144" s="153"/>
      <c r="R144" s="156">
        <f t="shared" si="103"/>
        <v>0</v>
      </c>
      <c r="S144" s="156">
        <f t="shared" si="104"/>
        <v>0</v>
      </c>
      <c r="U144" s="157">
        <f t="shared" si="110"/>
        <v>0</v>
      </c>
      <c r="W144" s="152"/>
      <c r="X144" s="152"/>
      <c r="Y144" s="152"/>
      <c r="Z144" s="152"/>
      <c r="AA144" s="152"/>
      <c r="AB144" s="152"/>
      <c r="AC144" s="347"/>
      <c r="AD144" s="152"/>
      <c r="AE144" s="152"/>
      <c r="AF144" s="152"/>
      <c r="AG144" s="152"/>
      <c r="AH144" s="152"/>
      <c r="AI144" s="152"/>
      <c r="AJ144" s="347"/>
      <c r="AK144" s="152"/>
      <c r="AL144" s="152"/>
      <c r="AM144" s="295"/>
      <c r="AN144" s="228"/>
      <c r="AO144" s="228"/>
      <c r="AP144" s="228"/>
      <c r="AQ144" s="228"/>
      <c r="AR144" s="228"/>
      <c r="AS144" s="348"/>
      <c r="AT144" s="264">
        <f t="shared" si="93"/>
        <v>0</v>
      </c>
      <c r="AU144" s="259"/>
      <c r="AV144" s="265">
        <f t="shared" si="107"/>
        <v>0</v>
      </c>
      <c r="AX144" s="265">
        <f t="shared" si="111"/>
        <v>0</v>
      </c>
      <c r="AZ144" s="492">
        <f t="shared" si="108"/>
        <v>0</v>
      </c>
      <c r="BB144" s="492">
        <f t="shared" si="109"/>
        <v>0</v>
      </c>
      <c r="BD144" s="265">
        <f t="shared" si="112"/>
        <v>0</v>
      </c>
      <c r="BE144" s="105"/>
      <c r="BF144" s="105"/>
      <c r="BG144" s="105"/>
      <c r="BH144" s="105"/>
      <c r="BI144" s="105"/>
      <c r="BJ144" s="105"/>
    </row>
    <row r="145" spans="2:62" ht="20.100000000000001" hidden="1" customHeight="1" outlineLevel="1">
      <c r="B145" s="100"/>
      <c r="C145" s="908"/>
      <c r="D145" s="909"/>
      <c r="E145" s="909"/>
      <c r="F145" s="910"/>
      <c r="G145" s="890"/>
      <c r="H145" s="891"/>
      <c r="I145" s="152"/>
      <c r="J145" s="152"/>
      <c r="K145" s="152"/>
      <c r="L145" s="152"/>
      <c r="M145" s="152"/>
      <c r="N145" s="152"/>
      <c r="O145" s="152"/>
      <c r="P145" s="153"/>
      <c r="Q145" s="153"/>
      <c r="R145" s="156">
        <f t="shared" si="103"/>
        <v>0</v>
      </c>
      <c r="S145" s="156">
        <f t="shared" si="104"/>
        <v>0</v>
      </c>
      <c r="U145" s="157">
        <f t="shared" si="110"/>
        <v>0</v>
      </c>
      <c r="W145" s="152"/>
      <c r="X145" s="152"/>
      <c r="Y145" s="152"/>
      <c r="Z145" s="152"/>
      <c r="AA145" s="152"/>
      <c r="AB145" s="152"/>
      <c r="AC145" s="347"/>
      <c r="AD145" s="152"/>
      <c r="AE145" s="152"/>
      <c r="AF145" s="152"/>
      <c r="AG145" s="152"/>
      <c r="AH145" s="152"/>
      <c r="AI145" s="152"/>
      <c r="AJ145" s="347"/>
      <c r="AK145" s="152"/>
      <c r="AL145" s="152"/>
      <c r="AM145" s="295"/>
      <c r="AN145" s="228"/>
      <c r="AO145" s="228"/>
      <c r="AP145" s="228"/>
      <c r="AQ145" s="228"/>
      <c r="AR145" s="228"/>
      <c r="AS145" s="348"/>
      <c r="AT145" s="264">
        <f t="shared" si="93"/>
        <v>0</v>
      </c>
      <c r="AU145" s="259"/>
      <c r="AV145" s="265">
        <f t="shared" si="107"/>
        <v>0</v>
      </c>
      <c r="AX145" s="265">
        <f t="shared" si="111"/>
        <v>0</v>
      </c>
      <c r="AZ145" s="492">
        <f t="shared" si="108"/>
        <v>0</v>
      </c>
      <c r="BB145" s="492">
        <f t="shared" si="109"/>
        <v>0</v>
      </c>
      <c r="BD145" s="265">
        <f t="shared" si="112"/>
        <v>0</v>
      </c>
      <c r="BE145" s="105"/>
      <c r="BF145" s="105"/>
      <c r="BG145" s="105"/>
      <c r="BH145" s="105"/>
      <c r="BI145" s="105"/>
      <c r="BJ145" s="105"/>
    </row>
    <row r="146" spans="2:62" ht="20.100000000000001" hidden="1" customHeight="1" outlineLevel="1">
      <c r="B146" s="100"/>
      <c r="C146" s="908"/>
      <c r="D146" s="909"/>
      <c r="E146" s="909"/>
      <c r="F146" s="910"/>
      <c r="G146" s="890"/>
      <c r="H146" s="891"/>
      <c r="I146" s="152"/>
      <c r="J146" s="152"/>
      <c r="K146" s="152"/>
      <c r="L146" s="152"/>
      <c r="M146" s="152"/>
      <c r="N146" s="152"/>
      <c r="O146" s="152"/>
      <c r="P146" s="153"/>
      <c r="Q146" s="153"/>
      <c r="R146" s="156">
        <f t="shared" si="103"/>
        <v>0</v>
      </c>
      <c r="S146" s="156">
        <f t="shared" si="104"/>
        <v>0</v>
      </c>
      <c r="U146" s="157">
        <f t="shared" si="110"/>
        <v>0</v>
      </c>
      <c r="W146" s="152"/>
      <c r="X146" s="152"/>
      <c r="Y146" s="152"/>
      <c r="Z146" s="152"/>
      <c r="AA146" s="152"/>
      <c r="AB146" s="152"/>
      <c r="AC146" s="347"/>
      <c r="AD146" s="152"/>
      <c r="AE146" s="152"/>
      <c r="AF146" s="152"/>
      <c r="AG146" s="152"/>
      <c r="AH146" s="152"/>
      <c r="AI146" s="152"/>
      <c r="AJ146" s="347"/>
      <c r="AK146" s="152"/>
      <c r="AL146" s="152"/>
      <c r="AM146" s="295"/>
      <c r="AN146" s="228"/>
      <c r="AO146" s="228"/>
      <c r="AP146" s="228"/>
      <c r="AQ146" s="228"/>
      <c r="AR146" s="228"/>
      <c r="AS146" s="348"/>
      <c r="AT146" s="264">
        <f t="shared" si="93"/>
        <v>0</v>
      </c>
      <c r="AU146" s="259"/>
      <c r="AV146" s="265">
        <f t="shared" si="107"/>
        <v>0</v>
      </c>
      <c r="AX146" s="265">
        <f t="shared" si="111"/>
        <v>0</v>
      </c>
      <c r="AZ146" s="492">
        <f t="shared" si="108"/>
        <v>0</v>
      </c>
      <c r="BB146" s="492">
        <f t="shared" si="109"/>
        <v>0</v>
      </c>
      <c r="BD146" s="265">
        <f t="shared" si="112"/>
        <v>0</v>
      </c>
      <c r="BE146" s="105"/>
      <c r="BF146" s="105"/>
      <c r="BG146" s="105"/>
      <c r="BH146" s="105"/>
      <c r="BI146" s="105"/>
      <c r="BJ146" s="105"/>
    </row>
    <row r="147" spans="2:62" ht="9.9499999999999993" hidden="1" customHeight="1" outlineLevel="1">
      <c r="B147" s="101"/>
      <c r="C147" s="208"/>
      <c r="D147" s="208"/>
      <c r="E147" s="208"/>
      <c r="F147" s="208"/>
      <c r="G147" s="237"/>
      <c r="H147" s="207"/>
      <c r="I147" s="257"/>
      <c r="J147" s="257"/>
      <c r="K147" s="257"/>
      <c r="L147" s="257"/>
      <c r="M147" s="257"/>
      <c r="N147" s="257"/>
      <c r="O147" s="257"/>
      <c r="P147" s="256"/>
      <c r="Q147" s="102"/>
      <c r="R147" s="102"/>
      <c r="S147" s="102"/>
      <c r="U147" s="98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Z147" s="493"/>
      <c r="BE147" s="105"/>
      <c r="BF147" s="105"/>
      <c r="BG147" s="105"/>
      <c r="BH147" s="105"/>
      <c r="BI147" s="105"/>
      <c r="BJ147" s="105"/>
    </row>
    <row r="148" spans="2:62" ht="20.100000000000001" customHeight="1" collapsed="1">
      <c r="B148" s="151">
        <f>B131+1</f>
        <v>9</v>
      </c>
      <c r="C148" s="916"/>
      <c r="D148" s="917"/>
      <c r="E148" s="917"/>
      <c r="F148" s="918"/>
      <c r="G148" s="429"/>
      <c r="H148" s="206">
        <v>1</v>
      </c>
      <c r="I148" s="642">
        <f t="shared" ref="I148" si="113">$H148*SUM(I149:I163)</f>
        <v>0</v>
      </c>
      <c r="J148" s="643">
        <f t="shared" ref="J148:O148" si="114">$H148*SUM(J149:J163)</f>
        <v>0</v>
      </c>
      <c r="K148" s="644">
        <f t="shared" si="114"/>
        <v>0</v>
      </c>
      <c r="L148" s="645">
        <f t="shared" si="114"/>
        <v>0</v>
      </c>
      <c r="M148" s="645">
        <f t="shared" si="114"/>
        <v>0</v>
      </c>
      <c r="N148" s="644">
        <f t="shared" si="114"/>
        <v>0</v>
      </c>
      <c r="O148" s="642">
        <f t="shared" si="114"/>
        <v>0</v>
      </c>
      <c r="P148" s="209">
        <f t="shared" ref="P148:Q148" si="115">$H148*SUM(P149:P163)</f>
        <v>0</v>
      </c>
      <c r="Q148" s="210">
        <f t="shared" si="115"/>
        <v>0</v>
      </c>
      <c r="R148" s="136">
        <f t="shared" ref="R148:R163" si="116">P148*(1+Gewinn)*(1+SicherheitAngebot)</f>
        <v>0</v>
      </c>
      <c r="S148" s="137">
        <f t="shared" ref="S148:S163" si="117">Q148*(1+MGKZ)*(1+Gewinn)*(1+SicherheitAngebot)</f>
        <v>0</v>
      </c>
      <c r="U148" s="10">
        <f>I148*$I$7+J148*$J$7+K148*$K$7+L148*$L$7+M148*$M$7+N148*$N$7+O148*$O$7+R148+S148</f>
        <v>0</v>
      </c>
      <c r="W148" s="646">
        <f t="shared" ref="W148:AB148" si="118">$H148*SUM(W149:W163)</f>
        <v>0</v>
      </c>
      <c r="X148" s="647">
        <f t="shared" si="118"/>
        <v>0</v>
      </c>
      <c r="Y148" s="648">
        <f t="shared" si="118"/>
        <v>0</v>
      </c>
      <c r="Z148" s="649">
        <f t="shared" si="118"/>
        <v>0</v>
      </c>
      <c r="AA148" s="648">
        <f t="shared" si="118"/>
        <v>0</v>
      </c>
      <c r="AB148" s="646">
        <f t="shared" si="118"/>
        <v>0</v>
      </c>
      <c r="AC148" s="258"/>
      <c r="AD148" s="646">
        <f t="shared" ref="AD148:AM148" si="119">$H148*SUM(AD149:AD163)</f>
        <v>0</v>
      </c>
      <c r="AE148" s="647">
        <f t="shared" si="119"/>
        <v>0</v>
      </c>
      <c r="AF148" s="648">
        <f t="shared" si="119"/>
        <v>0</v>
      </c>
      <c r="AG148" s="649">
        <f t="shared" si="119"/>
        <v>0</v>
      </c>
      <c r="AH148" s="648">
        <f t="shared" si="119"/>
        <v>0</v>
      </c>
      <c r="AI148" s="646">
        <f t="shared" si="119"/>
        <v>0</v>
      </c>
      <c r="AJ148" s="258"/>
      <c r="AK148" s="653">
        <f t="shared" si="119"/>
        <v>0</v>
      </c>
      <c r="AL148" s="653">
        <f t="shared" si="119"/>
        <v>0</v>
      </c>
      <c r="AM148" s="653">
        <f t="shared" si="119"/>
        <v>0</v>
      </c>
      <c r="AN148" s="227">
        <f>$H148*SUM(AN149:AN163)*(1+Gewinn)*(1+SicherheitAngebot)</f>
        <v>0</v>
      </c>
      <c r="AO148" s="227">
        <f>$H148*SUM(AO149:AO163)*(1+Gewinn)*(1+SicherheitAngebot)</f>
        <v>0</v>
      </c>
      <c r="AP148" s="227">
        <f>$H148*SUM(AP149:AP163)*(1+Gewinn)*(1+SicherheitAngebot)</f>
        <v>0</v>
      </c>
      <c r="AQ148" s="227">
        <f>$H148*SUM(AQ149:AQ163)*(1+Gewinn)*(1+SicherheitAngebot)</f>
        <v>0</v>
      </c>
      <c r="AR148" s="227">
        <f>$H148*SUM(AR149:AR163)*(1+Gewinn)*(1+SicherheitAngebot)</f>
        <v>0</v>
      </c>
      <c r="AS148" s="262"/>
      <c r="AT148" s="263">
        <f t="shared" si="93"/>
        <v>0</v>
      </c>
      <c r="AU148" s="259"/>
      <c r="AV148" s="491">
        <f>AK148*$AK$7+AL148*$AL$7+AM148*$AM$7+SUM(AN148:AR148)+AT148/Zuschläge_IBN+AT148</f>
        <v>0</v>
      </c>
      <c r="AX148" s="685">
        <f>U148+AV148</f>
        <v>0</v>
      </c>
      <c r="AZ148" s="490">
        <f>IF(H148&gt;0,U148/(1+SicherheitAngebot)*(1+Sicherheit),0)</f>
        <v>0</v>
      </c>
      <c r="BB148" s="490">
        <f>IF(H148&gt;0,AV148/(1+SicherheitAngebot)*(1+Sicherheit),0)</f>
        <v>0</v>
      </c>
      <c r="BD148" s="490">
        <f>AZ148+BB148</f>
        <v>0</v>
      </c>
      <c r="BE148" s="105"/>
      <c r="BF148" s="105"/>
      <c r="BG148" s="105"/>
      <c r="BH148" s="105"/>
      <c r="BI148" s="105"/>
      <c r="BJ148" s="105"/>
    </row>
    <row r="149" spans="2:62" ht="20.100000000000001" hidden="1" customHeight="1" outlineLevel="1">
      <c r="B149" s="99"/>
      <c r="C149" s="908"/>
      <c r="D149" s="909"/>
      <c r="E149" s="909"/>
      <c r="F149" s="910"/>
      <c r="G149" s="890"/>
      <c r="H149" s="901"/>
      <c r="I149" s="152"/>
      <c r="J149" s="152"/>
      <c r="K149" s="152"/>
      <c r="L149" s="152"/>
      <c r="M149" s="152"/>
      <c r="N149" s="152"/>
      <c r="O149" s="152"/>
      <c r="P149" s="153"/>
      <c r="Q149" s="153"/>
      <c r="R149" s="156">
        <f t="shared" si="116"/>
        <v>0</v>
      </c>
      <c r="S149" s="156">
        <f t="shared" si="117"/>
        <v>0</v>
      </c>
      <c r="U149" s="157">
        <f>I149*$I$7+J149*$J$7+K149*$K$7+L149*$L$7+M149*$M$7+N149*$N$7+O149*$O$7+R149+S149</f>
        <v>0</v>
      </c>
      <c r="W149" s="152"/>
      <c r="X149" s="152"/>
      <c r="Y149" s="152"/>
      <c r="Z149" s="152"/>
      <c r="AA149" s="152"/>
      <c r="AB149" s="152"/>
      <c r="AC149" s="347"/>
      <c r="AD149" s="152"/>
      <c r="AE149" s="152"/>
      <c r="AF149" s="152"/>
      <c r="AG149" s="152"/>
      <c r="AH149" s="152"/>
      <c r="AI149" s="152"/>
      <c r="AJ149" s="347"/>
      <c r="AK149" s="152"/>
      <c r="AL149" s="152"/>
      <c r="AM149" s="295"/>
      <c r="AN149" s="228"/>
      <c r="AO149" s="228"/>
      <c r="AP149" s="228"/>
      <c r="AQ149" s="228"/>
      <c r="AR149" s="228"/>
      <c r="AS149" s="348"/>
      <c r="AT149" s="264">
        <f t="shared" si="93"/>
        <v>0</v>
      </c>
      <c r="AU149" s="259"/>
      <c r="AV149" s="265">
        <f t="shared" ref="AV149:AV163" si="120">AK149*$AK$7+AL149*$AL$7+AM149*$AM$7+SUM(AN149:AR149)*(1+Gewinn)*(1+SicherheitAngebot)+AT149/Zuschläge_IBN+AT149</f>
        <v>0</v>
      </c>
      <c r="AX149" s="265">
        <f>U149+AV149</f>
        <v>0</v>
      </c>
      <c r="AZ149" s="492">
        <f t="shared" ref="AZ149:AZ163" si="121">U149/(1+SicherheitAngebot)*(1+Sicherheit)</f>
        <v>0</v>
      </c>
      <c r="BB149" s="492">
        <f t="shared" ref="BB149:BB163" si="122">AV149/(1+SicherheitAngebot)*(1+Sicherheit)</f>
        <v>0</v>
      </c>
      <c r="BD149" s="265">
        <f>AZ149+BB149</f>
        <v>0</v>
      </c>
      <c r="BE149" s="105"/>
      <c r="BF149" s="105"/>
      <c r="BG149" s="105"/>
      <c r="BH149" s="105"/>
      <c r="BI149" s="105"/>
      <c r="BJ149" s="105"/>
    </row>
    <row r="150" spans="2:62" ht="20.100000000000001" hidden="1" customHeight="1" outlineLevel="1">
      <c r="B150" s="421"/>
      <c r="C150" s="908"/>
      <c r="D150" s="909"/>
      <c r="E150" s="909"/>
      <c r="F150" s="910"/>
      <c r="G150" s="890"/>
      <c r="H150" s="891"/>
      <c r="I150" s="152"/>
      <c r="J150" s="152"/>
      <c r="K150" s="152"/>
      <c r="L150" s="152"/>
      <c r="M150" s="152"/>
      <c r="N150" s="152"/>
      <c r="O150" s="152"/>
      <c r="P150" s="153"/>
      <c r="Q150" s="153"/>
      <c r="R150" s="156">
        <f t="shared" si="116"/>
        <v>0</v>
      </c>
      <c r="S150" s="156">
        <f t="shared" si="117"/>
        <v>0</v>
      </c>
      <c r="U150" s="157">
        <f t="shared" ref="U150:U163" si="123">I150*$I$7+J150*$J$7+K150*$K$7+L150*$L$7+M150*$M$7+N150*$N$7+O150*$O$7+R150+S150</f>
        <v>0</v>
      </c>
      <c r="W150" s="152"/>
      <c r="X150" s="152"/>
      <c r="Y150" s="152"/>
      <c r="Z150" s="152"/>
      <c r="AA150" s="152"/>
      <c r="AB150" s="152"/>
      <c r="AC150" s="347"/>
      <c r="AD150" s="152"/>
      <c r="AE150" s="152"/>
      <c r="AF150" s="152"/>
      <c r="AG150" s="152"/>
      <c r="AH150" s="152"/>
      <c r="AI150" s="152"/>
      <c r="AJ150" s="347"/>
      <c r="AK150" s="152"/>
      <c r="AL150" s="152"/>
      <c r="AM150" s="295"/>
      <c r="AN150" s="228"/>
      <c r="AO150" s="228"/>
      <c r="AP150" s="228"/>
      <c r="AQ150" s="228"/>
      <c r="AR150" s="228"/>
      <c r="AS150" s="348"/>
      <c r="AT150" s="264">
        <f t="shared" si="93"/>
        <v>0</v>
      </c>
      <c r="AU150" s="259"/>
      <c r="AV150" s="265">
        <f t="shared" si="120"/>
        <v>0</v>
      </c>
      <c r="AX150" s="265">
        <f t="shared" ref="AX150:AX163" si="124">U150+AV150</f>
        <v>0</v>
      </c>
      <c r="AZ150" s="492">
        <f t="shared" si="121"/>
        <v>0</v>
      </c>
      <c r="BB150" s="492">
        <f t="shared" si="122"/>
        <v>0</v>
      </c>
      <c r="BD150" s="265">
        <f t="shared" ref="BD150:BD163" si="125">AZ150+BB150</f>
        <v>0</v>
      </c>
      <c r="BE150" s="105"/>
      <c r="BF150" s="105"/>
      <c r="BG150" s="105"/>
      <c r="BH150" s="105"/>
      <c r="BI150" s="105"/>
      <c r="BJ150" s="105"/>
    </row>
    <row r="151" spans="2:62" ht="20.100000000000001" hidden="1" customHeight="1" outlineLevel="1">
      <c r="B151" s="421"/>
      <c r="C151" s="908"/>
      <c r="D151" s="909"/>
      <c r="E151" s="909"/>
      <c r="F151" s="910"/>
      <c r="G151" s="890"/>
      <c r="H151" s="891"/>
      <c r="I151" s="152"/>
      <c r="J151" s="152"/>
      <c r="K151" s="152"/>
      <c r="L151" s="152"/>
      <c r="M151" s="152"/>
      <c r="N151" s="152"/>
      <c r="O151" s="152"/>
      <c r="P151" s="153"/>
      <c r="Q151" s="153"/>
      <c r="R151" s="156">
        <f t="shared" si="116"/>
        <v>0</v>
      </c>
      <c r="S151" s="156">
        <f t="shared" si="117"/>
        <v>0</v>
      </c>
      <c r="U151" s="157">
        <f t="shared" si="123"/>
        <v>0</v>
      </c>
      <c r="W151" s="152"/>
      <c r="X151" s="152"/>
      <c r="Y151" s="152"/>
      <c r="Z151" s="152"/>
      <c r="AA151" s="152"/>
      <c r="AB151" s="152"/>
      <c r="AC151" s="347"/>
      <c r="AD151" s="152"/>
      <c r="AE151" s="152"/>
      <c r="AF151" s="152"/>
      <c r="AG151" s="152"/>
      <c r="AH151" s="152"/>
      <c r="AI151" s="152"/>
      <c r="AJ151" s="347"/>
      <c r="AK151" s="152"/>
      <c r="AL151" s="152"/>
      <c r="AM151" s="295"/>
      <c r="AN151" s="228"/>
      <c r="AO151" s="228"/>
      <c r="AP151" s="228"/>
      <c r="AQ151" s="228"/>
      <c r="AR151" s="228"/>
      <c r="AS151" s="348"/>
      <c r="AT151" s="264">
        <f t="shared" si="93"/>
        <v>0</v>
      </c>
      <c r="AU151" s="259"/>
      <c r="AV151" s="265">
        <f t="shared" si="120"/>
        <v>0</v>
      </c>
      <c r="AX151" s="265">
        <f t="shared" si="124"/>
        <v>0</v>
      </c>
      <c r="AZ151" s="492">
        <f t="shared" si="121"/>
        <v>0</v>
      </c>
      <c r="BB151" s="492">
        <f t="shared" si="122"/>
        <v>0</v>
      </c>
      <c r="BD151" s="265">
        <f t="shared" si="125"/>
        <v>0</v>
      </c>
      <c r="BE151" s="105"/>
      <c r="BF151" s="105"/>
      <c r="BG151" s="105"/>
      <c r="BH151" s="105"/>
      <c r="BI151" s="105"/>
      <c r="BJ151" s="105"/>
    </row>
    <row r="152" spans="2:62" ht="20.100000000000001" hidden="1" customHeight="1" outlineLevel="1">
      <c r="B152" s="421"/>
      <c r="C152" s="908"/>
      <c r="D152" s="909"/>
      <c r="E152" s="909"/>
      <c r="F152" s="910"/>
      <c r="G152" s="890"/>
      <c r="H152" s="891"/>
      <c r="I152" s="152"/>
      <c r="J152" s="152"/>
      <c r="K152" s="152"/>
      <c r="L152" s="152"/>
      <c r="M152" s="152"/>
      <c r="N152" s="152"/>
      <c r="O152" s="152"/>
      <c r="P152" s="153"/>
      <c r="Q152" s="153"/>
      <c r="R152" s="156">
        <f t="shared" si="116"/>
        <v>0</v>
      </c>
      <c r="S152" s="156">
        <f t="shared" si="117"/>
        <v>0</v>
      </c>
      <c r="U152" s="157">
        <f t="shared" si="123"/>
        <v>0</v>
      </c>
      <c r="W152" s="152"/>
      <c r="X152" s="152"/>
      <c r="Y152" s="152"/>
      <c r="Z152" s="152"/>
      <c r="AA152" s="152"/>
      <c r="AB152" s="152"/>
      <c r="AC152" s="347"/>
      <c r="AD152" s="152"/>
      <c r="AE152" s="152"/>
      <c r="AF152" s="152"/>
      <c r="AG152" s="152"/>
      <c r="AH152" s="152"/>
      <c r="AI152" s="152"/>
      <c r="AJ152" s="347"/>
      <c r="AK152" s="152"/>
      <c r="AL152" s="152"/>
      <c r="AM152" s="295"/>
      <c r="AN152" s="228"/>
      <c r="AO152" s="228"/>
      <c r="AP152" s="228"/>
      <c r="AQ152" s="228"/>
      <c r="AR152" s="228"/>
      <c r="AS152" s="348"/>
      <c r="AT152" s="264">
        <f t="shared" si="93"/>
        <v>0</v>
      </c>
      <c r="AU152" s="259"/>
      <c r="AV152" s="265">
        <f t="shared" si="120"/>
        <v>0</v>
      </c>
      <c r="AX152" s="265">
        <f t="shared" si="124"/>
        <v>0</v>
      </c>
      <c r="AZ152" s="492">
        <f t="shared" si="121"/>
        <v>0</v>
      </c>
      <c r="BB152" s="492">
        <f t="shared" si="122"/>
        <v>0</v>
      </c>
      <c r="BD152" s="265">
        <f t="shared" si="125"/>
        <v>0</v>
      </c>
      <c r="BE152" s="105"/>
      <c r="BF152" s="105"/>
      <c r="BG152" s="105"/>
      <c r="BH152" s="105"/>
      <c r="BI152" s="105"/>
      <c r="BJ152" s="105"/>
    </row>
    <row r="153" spans="2:62" ht="20.100000000000001" hidden="1" customHeight="1" outlineLevel="1">
      <c r="B153" s="421"/>
      <c r="C153" s="908"/>
      <c r="D153" s="909"/>
      <c r="E153" s="909"/>
      <c r="F153" s="910"/>
      <c r="G153" s="890"/>
      <c r="H153" s="891"/>
      <c r="I153" s="152"/>
      <c r="J153" s="152"/>
      <c r="K153" s="152"/>
      <c r="L153" s="152"/>
      <c r="M153" s="152"/>
      <c r="N153" s="152"/>
      <c r="O153" s="152"/>
      <c r="P153" s="153"/>
      <c r="Q153" s="153"/>
      <c r="R153" s="156">
        <f t="shared" si="116"/>
        <v>0</v>
      </c>
      <c r="S153" s="156">
        <f t="shared" si="117"/>
        <v>0</v>
      </c>
      <c r="U153" s="157">
        <f t="shared" si="123"/>
        <v>0</v>
      </c>
      <c r="W153" s="152"/>
      <c r="X153" s="152"/>
      <c r="Y153" s="152"/>
      <c r="Z153" s="152"/>
      <c r="AA153" s="152"/>
      <c r="AB153" s="152"/>
      <c r="AC153" s="347"/>
      <c r="AD153" s="152"/>
      <c r="AE153" s="152"/>
      <c r="AF153" s="152"/>
      <c r="AG153" s="152"/>
      <c r="AH153" s="152"/>
      <c r="AI153" s="152"/>
      <c r="AJ153" s="347"/>
      <c r="AK153" s="152"/>
      <c r="AL153" s="152"/>
      <c r="AM153" s="295"/>
      <c r="AN153" s="228"/>
      <c r="AO153" s="228"/>
      <c r="AP153" s="228"/>
      <c r="AQ153" s="228"/>
      <c r="AR153" s="228"/>
      <c r="AS153" s="348"/>
      <c r="AT153" s="264">
        <f t="shared" si="93"/>
        <v>0</v>
      </c>
      <c r="AU153" s="259"/>
      <c r="AV153" s="265">
        <f t="shared" si="120"/>
        <v>0</v>
      </c>
      <c r="AX153" s="265">
        <f t="shared" si="124"/>
        <v>0</v>
      </c>
      <c r="AZ153" s="492">
        <f t="shared" si="121"/>
        <v>0</v>
      </c>
      <c r="BB153" s="492">
        <f t="shared" si="122"/>
        <v>0</v>
      </c>
      <c r="BD153" s="265">
        <f t="shared" si="125"/>
        <v>0</v>
      </c>
      <c r="BE153" s="105"/>
      <c r="BF153" s="105"/>
      <c r="BG153" s="105"/>
      <c r="BH153" s="105"/>
      <c r="BI153" s="105"/>
      <c r="BJ153" s="105"/>
    </row>
    <row r="154" spans="2:62" ht="20.100000000000001" hidden="1" customHeight="1" outlineLevel="1">
      <c r="B154" s="421"/>
      <c r="C154" s="908"/>
      <c r="D154" s="909"/>
      <c r="E154" s="909"/>
      <c r="F154" s="910"/>
      <c r="G154" s="890"/>
      <c r="H154" s="891"/>
      <c r="I154" s="152"/>
      <c r="J154" s="152"/>
      <c r="K154" s="152"/>
      <c r="L154" s="152"/>
      <c r="M154" s="152"/>
      <c r="N154" s="152"/>
      <c r="O154" s="152"/>
      <c r="P154" s="153"/>
      <c r="Q154" s="153"/>
      <c r="R154" s="156">
        <f t="shared" si="116"/>
        <v>0</v>
      </c>
      <c r="S154" s="156">
        <f t="shared" si="117"/>
        <v>0</v>
      </c>
      <c r="U154" s="157">
        <f t="shared" si="123"/>
        <v>0</v>
      </c>
      <c r="W154" s="152"/>
      <c r="X154" s="152"/>
      <c r="Y154" s="152"/>
      <c r="Z154" s="152"/>
      <c r="AA154" s="152"/>
      <c r="AB154" s="152"/>
      <c r="AC154" s="347"/>
      <c r="AD154" s="152"/>
      <c r="AE154" s="152"/>
      <c r="AF154" s="152"/>
      <c r="AG154" s="152"/>
      <c r="AH154" s="152"/>
      <c r="AI154" s="152"/>
      <c r="AJ154" s="347"/>
      <c r="AK154" s="152"/>
      <c r="AL154" s="152"/>
      <c r="AM154" s="295"/>
      <c r="AN154" s="228"/>
      <c r="AO154" s="228"/>
      <c r="AP154" s="228"/>
      <c r="AQ154" s="228"/>
      <c r="AR154" s="228"/>
      <c r="AS154" s="348"/>
      <c r="AT154" s="264">
        <f t="shared" si="93"/>
        <v>0</v>
      </c>
      <c r="AU154" s="259"/>
      <c r="AV154" s="265">
        <f t="shared" si="120"/>
        <v>0</v>
      </c>
      <c r="AX154" s="265">
        <f t="shared" si="124"/>
        <v>0</v>
      </c>
      <c r="AZ154" s="492">
        <f t="shared" si="121"/>
        <v>0</v>
      </c>
      <c r="BB154" s="492">
        <f t="shared" si="122"/>
        <v>0</v>
      </c>
      <c r="BD154" s="265">
        <f t="shared" si="125"/>
        <v>0</v>
      </c>
      <c r="BE154" s="105"/>
      <c r="BF154" s="105"/>
      <c r="BG154" s="105"/>
      <c r="BH154" s="105"/>
      <c r="BI154" s="105"/>
      <c r="BJ154" s="105"/>
    </row>
    <row r="155" spans="2:62" ht="20.100000000000001" hidden="1" customHeight="1" outlineLevel="1">
      <c r="B155" s="100"/>
      <c r="C155" s="908"/>
      <c r="D155" s="909"/>
      <c r="E155" s="909"/>
      <c r="F155" s="910"/>
      <c r="G155" s="890"/>
      <c r="H155" s="891"/>
      <c r="I155" s="152"/>
      <c r="J155" s="152"/>
      <c r="K155" s="152"/>
      <c r="L155" s="152"/>
      <c r="M155" s="152"/>
      <c r="N155" s="152"/>
      <c r="O155" s="152"/>
      <c r="P155" s="153"/>
      <c r="Q155" s="153"/>
      <c r="R155" s="156">
        <f t="shared" si="116"/>
        <v>0</v>
      </c>
      <c r="S155" s="156">
        <f t="shared" si="117"/>
        <v>0</v>
      </c>
      <c r="U155" s="157">
        <f t="shared" si="123"/>
        <v>0</v>
      </c>
      <c r="W155" s="152"/>
      <c r="X155" s="152"/>
      <c r="Y155" s="152"/>
      <c r="Z155" s="152"/>
      <c r="AA155" s="152"/>
      <c r="AB155" s="152"/>
      <c r="AC155" s="347"/>
      <c r="AD155" s="152"/>
      <c r="AE155" s="152"/>
      <c r="AF155" s="152"/>
      <c r="AG155" s="152"/>
      <c r="AH155" s="152"/>
      <c r="AI155" s="152"/>
      <c r="AJ155" s="347"/>
      <c r="AK155" s="152"/>
      <c r="AL155" s="152"/>
      <c r="AM155" s="295"/>
      <c r="AN155" s="228"/>
      <c r="AO155" s="228"/>
      <c r="AP155" s="228"/>
      <c r="AQ155" s="228"/>
      <c r="AR155" s="228"/>
      <c r="AS155" s="348"/>
      <c r="AT155" s="264">
        <f t="shared" si="93"/>
        <v>0</v>
      </c>
      <c r="AU155" s="259"/>
      <c r="AV155" s="265">
        <f t="shared" si="120"/>
        <v>0</v>
      </c>
      <c r="AX155" s="265">
        <f t="shared" si="124"/>
        <v>0</v>
      </c>
      <c r="AZ155" s="492">
        <f t="shared" si="121"/>
        <v>0</v>
      </c>
      <c r="BB155" s="492">
        <f t="shared" si="122"/>
        <v>0</v>
      </c>
      <c r="BD155" s="265">
        <f t="shared" si="125"/>
        <v>0</v>
      </c>
      <c r="BE155" s="105"/>
      <c r="BF155" s="105"/>
      <c r="BG155" s="105"/>
      <c r="BH155" s="105"/>
      <c r="BI155" s="105"/>
      <c r="BJ155" s="105"/>
    </row>
    <row r="156" spans="2:62" ht="20.100000000000001" hidden="1" customHeight="1" outlineLevel="1">
      <c r="B156" s="100"/>
      <c r="C156" s="908"/>
      <c r="D156" s="909"/>
      <c r="E156" s="909"/>
      <c r="F156" s="910"/>
      <c r="G156" s="890"/>
      <c r="H156" s="891"/>
      <c r="I156" s="152"/>
      <c r="J156" s="152"/>
      <c r="K156" s="152"/>
      <c r="L156" s="152"/>
      <c r="M156" s="152"/>
      <c r="N156" s="152"/>
      <c r="O156" s="152"/>
      <c r="P156" s="153"/>
      <c r="Q156" s="153"/>
      <c r="R156" s="156">
        <f t="shared" si="116"/>
        <v>0</v>
      </c>
      <c r="S156" s="156">
        <f t="shared" si="117"/>
        <v>0</v>
      </c>
      <c r="U156" s="157">
        <f t="shared" si="123"/>
        <v>0</v>
      </c>
      <c r="W156" s="152"/>
      <c r="X156" s="152"/>
      <c r="Y156" s="152"/>
      <c r="Z156" s="152"/>
      <c r="AA156" s="152"/>
      <c r="AB156" s="152"/>
      <c r="AC156" s="347"/>
      <c r="AD156" s="152"/>
      <c r="AE156" s="152"/>
      <c r="AF156" s="152"/>
      <c r="AG156" s="152"/>
      <c r="AH156" s="152"/>
      <c r="AI156" s="152"/>
      <c r="AJ156" s="347"/>
      <c r="AK156" s="152"/>
      <c r="AL156" s="152"/>
      <c r="AM156" s="295"/>
      <c r="AN156" s="228"/>
      <c r="AO156" s="228"/>
      <c r="AP156" s="228"/>
      <c r="AQ156" s="228"/>
      <c r="AR156" s="228"/>
      <c r="AS156" s="348"/>
      <c r="AT156" s="264">
        <f t="shared" si="93"/>
        <v>0</v>
      </c>
      <c r="AU156" s="259"/>
      <c r="AV156" s="265">
        <f t="shared" si="120"/>
        <v>0</v>
      </c>
      <c r="AX156" s="265">
        <f t="shared" si="124"/>
        <v>0</v>
      </c>
      <c r="AZ156" s="492">
        <f t="shared" si="121"/>
        <v>0</v>
      </c>
      <c r="BB156" s="492">
        <f t="shared" si="122"/>
        <v>0</v>
      </c>
      <c r="BD156" s="265">
        <f t="shared" si="125"/>
        <v>0</v>
      </c>
      <c r="BE156" s="105"/>
      <c r="BF156" s="105"/>
      <c r="BG156" s="105"/>
      <c r="BH156" s="105"/>
      <c r="BI156" s="105"/>
      <c r="BJ156" s="105"/>
    </row>
    <row r="157" spans="2:62" ht="20.100000000000001" hidden="1" customHeight="1" outlineLevel="1">
      <c r="B157" s="100"/>
      <c r="C157" s="908"/>
      <c r="D157" s="909"/>
      <c r="E157" s="909"/>
      <c r="F157" s="910"/>
      <c r="G157" s="890"/>
      <c r="H157" s="891"/>
      <c r="I157" s="152"/>
      <c r="J157" s="152"/>
      <c r="K157" s="152"/>
      <c r="L157" s="152"/>
      <c r="M157" s="152"/>
      <c r="N157" s="152"/>
      <c r="O157" s="152"/>
      <c r="P157" s="153"/>
      <c r="Q157" s="153"/>
      <c r="R157" s="156">
        <f t="shared" si="116"/>
        <v>0</v>
      </c>
      <c r="S157" s="156">
        <f t="shared" si="117"/>
        <v>0</v>
      </c>
      <c r="U157" s="157">
        <f t="shared" si="123"/>
        <v>0</v>
      </c>
      <c r="W157" s="152"/>
      <c r="X157" s="152"/>
      <c r="Y157" s="152"/>
      <c r="Z157" s="152"/>
      <c r="AA157" s="152"/>
      <c r="AB157" s="152"/>
      <c r="AC157" s="347"/>
      <c r="AD157" s="152"/>
      <c r="AE157" s="152"/>
      <c r="AF157" s="152"/>
      <c r="AG157" s="152"/>
      <c r="AH157" s="152"/>
      <c r="AI157" s="152"/>
      <c r="AJ157" s="347"/>
      <c r="AK157" s="152"/>
      <c r="AL157" s="152"/>
      <c r="AM157" s="295"/>
      <c r="AN157" s="228"/>
      <c r="AO157" s="228"/>
      <c r="AP157" s="228"/>
      <c r="AQ157" s="228"/>
      <c r="AR157" s="228"/>
      <c r="AS157" s="348"/>
      <c r="AT157" s="264">
        <f t="shared" si="93"/>
        <v>0</v>
      </c>
      <c r="AU157" s="259"/>
      <c r="AV157" s="265">
        <f t="shared" si="120"/>
        <v>0</v>
      </c>
      <c r="AX157" s="265">
        <f t="shared" si="124"/>
        <v>0</v>
      </c>
      <c r="AZ157" s="492">
        <f t="shared" si="121"/>
        <v>0</v>
      </c>
      <c r="BB157" s="492">
        <f t="shared" si="122"/>
        <v>0</v>
      </c>
      <c r="BD157" s="265">
        <f t="shared" si="125"/>
        <v>0</v>
      </c>
      <c r="BE157" s="105"/>
      <c r="BF157" s="105"/>
      <c r="BG157" s="105"/>
      <c r="BH157" s="105"/>
      <c r="BI157" s="105"/>
      <c r="BJ157" s="105"/>
    </row>
    <row r="158" spans="2:62" ht="20.100000000000001" hidden="1" customHeight="1" outlineLevel="1">
      <c r="B158" s="100"/>
      <c r="C158" s="908"/>
      <c r="D158" s="909"/>
      <c r="E158" s="909"/>
      <c r="F158" s="910"/>
      <c r="G158" s="890"/>
      <c r="H158" s="891"/>
      <c r="I158" s="152"/>
      <c r="J158" s="152"/>
      <c r="K158" s="152"/>
      <c r="L158" s="152"/>
      <c r="M158" s="152"/>
      <c r="N158" s="152"/>
      <c r="O158" s="152"/>
      <c r="P158" s="153"/>
      <c r="Q158" s="153"/>
      <c r="R158" s="156">
        <f t="shared" si="116"/>
        <v>0</v>
      </c>
      <c r="S158" s="156">
        <f t="shared" si="117"/>
        <v>0</v>
      </c>
      <c r="U158" s="157">
        <f t="shared" si="123"/>
        <v>0</v>
      </c>
      <c r="W158" s="152"/>
      <c r="X158" s="152"/>
      <c r="Y158" s="152"/>
      <c r="Z158" s="152"/>
      <c r="AA158" s="152"/>
      <c r="AB158" s="152"/>
      <c r="AC158" s="347"/>
      <c r="AD158" s="152"/>
      <c r="AE158" s="152"/>
      <c r="AF158" s="152"/>
      <c r="AG158" s="152"/>
      <c r="AH158" s="152"/>
      <c r="AI158" s="152"/>
      <c r="AJ158" s="347"/>
      <c r="AK158" s="152"/>
      <c r="AL158" s="152"/>
      <c r="AM158" s="295"/>
      <c r="AN158" s="228"/>
      <c r="AO158" s="228"/>
      <c r="AP158" s="228"/>
      <c r="AQ158" s="228"/>
      <c r="AR158" s="228"/>
      <c r="AS158" s="348"/>
      <c r="AT158" s="264">
        <f t="shared" si="93"/>
        <v>0</v>
      </c>
      <c r="AU158" s="259"/>
      <c r="AV158" s="265">
        <f t="shared" si="120"/>
        <v>0</v>
      </c>
      <c r="AX158" s="265">
        <f t="shared" si="124"/>
        <v>0</v>
      </c>
      <c r="AZ158" s="492">
        <f t="shared" si="121"/>
        <v>0</v>
      </c>
      <c r="BB158" s="492">
        <f t="shared" si="122"/>
        <v>0</v>
      </c>
      <c r="BD158" s="265">
        <f t="shared" si="125"/>
        <v>0</v>
      </c>
      <c r="BE158" s="105"/>
      <c r="BF158" s="105"/>
      <c r="BG158" s="105"/>
      <c r="BH158" s="105"/>
      <c r="BI158" s="105"/>
      <c r="BJ158" s="105"/>
    </row>
    <row r="159" spans="2:62" ht="20.100000000000001" hidden="1" customHeight="1" outlineLevel="1">
      <c r="B159" s="100"/>
      <c r="C159" s="908"/>
      <c r="D159" s="909"/>
      <c r="E159" s="909"/>
      <c r="F159" s="910"/>
      <c r="G159" s="890"/>
      <c r="H159" s="891"/>
      <c r="I159" s="152"/>
      <c r="J159" s="152"/>
      <c r="K159" s="152"/>
      <c r="L159" s="152"/>
      <c r="M159" s="152"/>
      <c r="N159" s="152"/>
      <c r="O159" s="152"/>
      <c r="P159" s="153"/>
      <c r="Q159" s="153"/>
      <c r="R159" s="156">
        <f t="shared" si="116"/>
        <v>0</v>
      </c>
      <c r="S159" s="156">
        <f t="shared" si="117"/>
        <v>0</v>
      </c>
      <c r="U159" s="157">
        <f t="shared" si="123"/>
        <v>0</v>
      </c>
      <c r="W159" s="152"/>
      <c r="X159" s="152"/>
      <c r="Y159" s="152"/>
      <c r="Z159" s="152"/>
      <c r="AA159" s="152"/>
      <c r="AB159" s="152"/>
      <c r="AC159" s="347"/>
      <c r="AD159" s="152"/>
      <c r="AE159" s="152"/>
      <c r="AF159" s="152"/>
      <c r="AG159" s="152"/>
      <c r="AH159" s="152"/>
      <c r="AI159" s="152"/>
      <c r="AJ159" s="347"/>
      <c r="AK159" s="152"/>
      <c r="AL159" s="152"/>
      <c r="AM159" s="295"/>
      <c r="AN159" s="228"/>
      <c r="AO159" s="228"/>
      <c r="AP159" s="228"/>
      <c r="AQ159" s="228"/>
      <c r="AR159" s="228"/>
      <c r="AS159" s="348"/>
      <c r="AT159" s="264">
        <f t="shared" si="93"/>
        <v>0</v>
      </c>
      <c r="AU159" s="259"/>
      <c r="AV159" s="265">
        <f t="shared" si="120"/>
        <v>0</v>
      </c>
      <c r="AX159" s="265">
        <f t="shared" si="124"/>
        <v>0</v>
      </c>
      <c r="AZ159" s="492">
        <f t="shared" si="121"/>
        <v>0</v>
      </c>
      <c r="BB159" s="492">
        <f t="shared" si="122"/>
        <v>0</v>
      </c>
      <c r="BD159" s="265">
        <f t="shared" si="125"/>
        <v>0</v>
      </c>
      <c r="BE159" s="105"/>
      <c r="BF159" s="105"/>
      <c r="BG159" s="105"/>
      <c r="BH159" s="105"/>
      <c r="BI159" s="105"/>
      <c r="BJ159" s="105"/>
    </row>
    <row r="160" spans="2:62" ht="20.100000000000001" hidden="1" customHeight="1" outlineLevel="1">
      <c r="B160" s="100"/>
      <c r="C160" s="908"/>
      <c r="D160" s="909"/>
      <c r="E160" s="909"/>
      <c r="F160" s="910"/>
      <c r="G160" s="890"/>
      <c r="H160" s="891"/>
      <c r="I160" s="152"/>
      <c r="J160" s="152"/>
      <c r="K160" s="152"/>
      <c r="L160" s="152"/>
      <c r="M160" s="152"/>
      <c r="N160" s="152"/>
      <c r="O160" s="152"/>
      <c r="P160" s="153"/>
      <c r="Q160" s="153"/>
      <c r="R160" s="156">
        <f t="shared" si="116"/>
        <v>0</v>
      </c>
      <c r="S160" s="156">
        <f t="shared" si="117"/>
        <v>0</v>
      </c>
      <c r="U160" s="157">
        <f t="shared" si="123"/>
        <v>0</v>
      </c>
      <c r="W160" s="152"/>
      <c r="X160" s="152"/>
      <c r="Y160" s="152"/>
      <c r="Z160" s="152"/>
      <c r="AA160" s="152"/>
      <c r="AB160" s="152"/>
      <c r="AC160" s="347"/>
      <c r="AD160" s="152"/>
      <c r="AE160" s="152"/>
      <c r="AF160" s="152"/>
      <c r="AG160" s="152"/>
      <c r="AH160" s="152"/>
      <c r="AI160" s="152"/>
      <c r="AJ160" s="347"/>
      <c r="AK160" s="152"/>
      <c r="AL160" s="152"/>
      <c r="AM160" s="295"/>
      <c r="AN160" s="228"/>
      <c r="AO160" s="228"/>
      <c r="AP160" s="228"/>
      <c r="AQ160" s="228"/>
      <c r="AR160" s="228"/>
      <c r="AS160" s="348"/>
      <c r="AT160" s="264">
        <f t="shared" si="93"/>
        <v>0</v>
      </c>
      <c r="AU160" s="259"/>
      <c r="AV160" s="265">
        <f t="shared" si="120"/>
        <v>0</v>
      </c>
      <c r="AX160" s="265">
        <f t="shared" si="124"/>
        <v>0</v>
      </c>
      <c r="AZ160" s="492">
        <f t="shared" si="121"/>
        <v>0</v>
      </c>
      <c r="BB160" s="492">
        <f t="shared" si="122"/>
        <v>0</v>
      </c>
      <c r="BD160" s="265">
        <f t="shared" si="125"/>
        <v>0</v>
      </c>
      <c r="BE160" s="105"/>
      <c r="BF160" s="105"/>
      <c r="BG160" s="105"/>
      <c r="BH160" s="105"/>
      <c r="BI160" s="105"/>
      <c r="BJ160" s="105"/>
    </row>
    <row r="161" spans="1:62" ht="20.100000000000001" hidden="1" customHeight="1" outlineLevel="1">
      <c r="B161" s="100"/>
      <c r="C161" s="908"/>
      <c r="D161" s="909"/>
      <c r="E161" s="909"/>
      <c r="F161" s="910"/>
      <c r="G161" s="890"/>
      <c r="H161" s="891"/>
      <c r="I161" s="152"/>
      <c r="J161" s="152"/>
      <c r="K161" s="152"/>
      <c r="L161" s="152"/>
      <c r="M161" s="152"/>
      <c r="N161" s="152"/>
      <c r="O161" s="152"/>
      <c r="P161" s="153"/>
      <c r="Q161" s="153"/>
      <c r="R161" s="156">
        <f t="shared" si="116"/>
        <v>0</v>
      </c>
      <c r="S161" s="156">
        <f t="shared" si="117"/>
        <v>0</v>
      </c>
      <c r="U161" s="157">
        <f t="shared" si="123"/>
        <v>0</v>
      </c>
      <c r="W161" s="152"/>
      <c r="X161" s="152"/>
      <c r="Y161" s="152"/>
      <c r="Z161" s="152"/>
      <c r="AA161" s="152"/>
      <c r="AB161" s="152"/>
      <c r="AC161" s="347"/>
      <c r="AD161" s="152"/>
      <c r="AE161" s="152"/>
      <c r="AF161" s="152"/>
      <c r="AG161" s="152"/>
      <c r="AH161" s="152"/>
      <c r="AI161" s="152"/>
      <c r="AJ161" s="347"/>
      <c r="AK161" s="152"/>
      <c r="AL161" s="152"/>
      <c r="AM161" s="295"/>
      <c r="AN161" s="228"/>
      <c r="AO161" s="228"/>
      <c r="AP161" s="228"/>
      <c r="AQ161" s="228"/>
      <c r="AR161" s="228"/>
      <c r="AS161" s="348"/>
      <c r="AT161" s="264">
        <f t="shared" si="93"/>
        <v>0</v>
      </c>
      <c r="AU161" s="259"/>
      <c r="AV161" s="265">
        <f t="shared" si="120"/>
        <v>0</v>
      </c>
      <c r="AX161" s="265">
        <f t="shared" si="124"/>
        <v>0</v>
      </c>
      <c r="AZ161" s="492">
        <f t="shared" si="121"/>
        <v>0</v>
      </c>
      <c r="BB161" s="492">
        <f t="shared" si="122"/>
        <v>0</v>
      </c>
      <c r="BD161" s="265">
        <f t="shared" si="125"/>
        <v>0</v>
      </c>
      <c r="BE161" s="105"/>
      <c r="BF161" s="105"/>
      <c r="BG161" s="105"/>
      <c r="BH161" s="105"/>
      <c r="BI161" s="105"/>
      <c r="BJ161" s="105"/>
    </row>
    <row r="162" spans="1:62" ht="20.100000000000001" hidden="1" customHeight="1" outlineLevel="1">
      <c r="B162" s="100"/>
      <c r="C162" s="908"/>
      <c r="D162" s="909"/>
      <c r="E162" s="909"/>
      <c r="F162" s="910"/>
      <c r="G162" s="890"/>
      <c r="H162" s="891"/>
      <c r="I162" s="152"/>
      <c r="J162" s="152"/>
      <c r="K162" s="152"/>
      <c r="L162" s="152"/>
      <c r="M162" s="152"/>
      <c r="N162" s="152"/>
      <c r="O162" s="152"/>
      <c r="P162" s="153"/>
      <c r="Q162" s="153"/>
      <c r="R162" s="156">
        <f t="shared" si="116"/>
        <v>0</v>
      </c>
      <c r="S162" s="156">
        <f t="shared" si="117"/>
        <v>0</v>
      </c>
      <c r="U162" s="157">
        <f t="shared" si="123"/>
        <v>0</v>
      </c>
      <c r="W162" s="152"/>
      <c r="X162" s="152"/>
      <c r="Y162" s="152"/>
      <c r="Z162" s="152"/>
      <c r="AA162" s="152"/>
      <c r="AB162" s="152"/>
      <c r="AC162" s="347"/>
      <c r="AD162" s="152"/>
      <c r="AE162" s="152"/>
      <c r="AF162" s="152"/>
      <c r="AG162" s="152"/>
      <c r="AH162" s="152"/>
      <c r="AI162" s="152"/>
      <c r="AJ162" s="347"/>
      <c r="AK162" s="152"/>
      <c r="AL162" s="152"/>
      <c r="AM162" s="295"/>
      <c r="AN162" s="228"/>
      <c r="AO162" s="228"/>
      <c r="AP162" s="228"/>
      <c r="AQ162" s="228"/>
      <c r="AR162" s="228"/>
      <c r="AS162" s="348"/>
      <c r="AT162" s="264">
        <f t="shared" si="93"/>
        <v>0</v>
      </c>
      <c r="AU162" s="259"/>
      <c r="AV162" s="265">
        <f t="shared" si="120"/>
        <v>0</v>
      </c>
      <c r="AX162" s="265">
        <f t="shared" si="124"/>
        <v>0</v>
      </c>
      <c r="AZ162" s="492">
        <f t="shared" si="121"/>
        <v>0</v>
      </c>
      <c r="BB162" s="492">
        <f t="shared" si="122"/>
        <v>0</v>
      </c>
      <c r="BD162" s="265">
        <f t="shared" si="125"/>
        <v>0</v>
      </c>
      <c r="BE162" s="105"/>
      <c r="BF162" s="105"/>
      <c r="BG162" s="105"/>
      <c r="BH162" s="105"/>
      <c r="BI162" s="105"/>
      <c r="BJ162" s="105"/>
    </row>
    <row r="163" spans="1:62" ht="20.100000000000001" hidden="1" customHeight="1" outlineLevel="1">
      <c r="B163" s="100"/>
      <c r="C163" s="908"/>
      <c r="D163" s="909"/>
      <c r="E163" s="909"/>
      <c r="F163" s="910"/>
      <c r="G163" s="890"/>
      <c r="H163" s="891"/>
      <c r="I163" s="152"/>
      <c r="J163" s="152"/>
      <c r="K163" s="152"/>
      <c r="L163" s="152"/>
      <c r="M163" s="152"/>
      <c r="N163" s="152"/>
      <c r="O163" s="152"/>
      <c r="P163" s="153"/>
      <c r="Q163" s="153"/>
      <c r="R163" s="156">
        <f t="shared" si="116"/>
        <v>0</v>
      </c>
      <c r="S163" s="156">
        <f t="shared" si="117"/>
        <v>0</v>
      </c>
      <c r="U163" s="157">
        <f t="shared" si="123"/>
        <v>0</v>
      </c>
      <c r="W163" s="152"/>
      <c r="X163" s="152"/>
      <c r="Y163" s="152"/>
      <c r="Z163" s="152"/>
      <c r="AA163" s="152"/>
      <c r="AB163" s="152"/>
      <c r="AC163" s="347"/>
      <c r="AD163" s="152"/>
      <c r="AE163" s="152"/>
      <c r="AF163" s="152"/>
      <c r="AG163" s="152"/>
      <c r="AH163" s="152"/>
      <c r="AI163" s="152"/>
      <c r="AJ163" s="347"/>
      <c r="AK163" s="152"/>
      <c r="AL163" s="152"/>
      <c r="AM163" s="295"/>
      <c r="AN163" s="228"/>
      <c r="AO163" s="228"/>
      <c r="AP163" s="228"/>
      <c r="AQ163" s="228"/>
      <c r="AR163" s="228"/>
      <c r="AS163" s="348"/>
      <c r="AT163" s="264">
        <f t="shared" si="93"/>
        <v>0</v>
      </c>
      <c r="AU163" s="259"/>
      <c r="AV163" s="265">
        <f t="shared" si="120"/>
        <v>0</v>
      </c>
      <c r="AX163" s="265">
        <f t="shared" si="124"/>
        <v>0</v>
      </c>
      <c r="AZ163" s="492">
        <f t="shared" si="121"/>
        <v>0</v>
      </c>
      <c r="BB163" s="492">
        <f t="shared" si="122"/>
        <v>0</v>
      </c>
      <c r="BD163" s="265">
        <f t="shared" si="125"/>
        <v>0</v>
      </c>
      <c r="BE163" s="105"/>
      <c r="BF163" s="105"/>
      <c r="BG163" s="105"/>
      <c r="BH163" s="105"/>
      <c r="BI163" s="105"/>
      <c r="BJ163" s="105"/>
    </row>
    <row r="164" spans="1:62" ht="9.9499999999999993" hidden="1" customHeight="1" outlineLevel="1">
      <c r="B164" s="101"/>
      <c r="C164" s="208"/>
      <c r="D164" s="208"/>
      <c r="E164" s="208"/>
      <c r="F164" s="208"/>
      <c r="G164" s="237"/>
      <c r="H164" s="207"/>
      <c r="I164" s="257"/>
      <c r="J164" s="257"/>
      <c r="K164" s="257"/>
      <c r="L164" s="257"/>
      <c r="M164" s="257"/>
      <c r="N164" s="257"/>
      <c r="O164" s="257"/>
      <c r="P164" s="256"/>
      <c r="Q164" s="102"/>
      <c r="R164" s="102"/>
      <c r="S164" s="102"/>
      <c r="U164" s="98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Z164" s="493"/>
      <c r="BE164" s="105"/>
      <c r="BF164" s="105"/>
      <c r="BG164" s="105"/>
      <c r="BH164" s="105"/>
      <c r="BI164" s="105"/>
      <c r="BJ164" s="105"/>
    </row>
    <row r="165" spans="1:62" ht="20.100000000000001" customHeight="1" collapsed="1">
      <c r="B165" s="151">
        <f>B148+1</f>
        <v>10</v>
      </c>
      <c r="C165" s="916"/>
      <c r="D165" s="917"/>
      <c r="E165" s="917"/>
      <c r="F165" s="918"/>
      <c r="G165" s="429"/>
      <c r="H165" s="206">
        <v>1</v>
      </c>
      <c r="I165" s="642">
        <f t="shared" ref="I165" si="126">$H165*SUM(I166:I180)</f>
        <v>0</v>
      </c>
      <c r="J165" s="643">
        <f t="shared" ref="J165:O165" si="127">$H165*SUM(J166:J180)</f>
        <v>0</v>
      </c>
      <c r="K165" s="644">
        <f t="shared" si="127"/>
        <v>0</v>
      </c>
      <c r="L165" s="645">
        <f t="shared" si="127"/>
        <v>0</v>
      </c>
      <c r="M165" s="645">
        <f t="shared" si="127"/>
        <v>0</v>
      </c>
      <c r="N165" s="644">
        <f t="shared" si="127"/>
        <v>0</v>
      </c>
      <c r="O165" s="642">
        <f t="shared" si="127"/>
        <v>0</v>
      </c>
      <c r="P165" s="209">
        <f t="shared" ref="P165:Q165" si="128">$H165*SUM(P166:P180)</f>
        <v>0</v>
      </c>
      <c r="Q165" s="210">
        <f t="shared" si="128"/>
        <v>0</v>
      </c>
      <c r="R165" s="136">
        <f t="shared" ref="R165:R180" si="129">P165*(1+Gewinn)*(1+SicherheitAngebot)</f>
        <v>0</v>
      </c>
      <c r="S165" s="137">
        <f t="shared" ref="S165:S180" si="130">Q165*(1+MGKZ)*(1+Gewinn)*(1+SicherheitAngebot)</f>
        <v>0</v>
      </c>
      <c r="U165" s="10">
        <f>I165*$I$7+J165*$J$7+K165*$K$7+L165*$L$7+M165*$M$7+N165*$N$7+O165*$O$7+R165+S165</f>
        <v>0</v>
      </c>
      <c r="W165" s="646">
        <f t="shared" ref="W165:AB165" si="131">$H165*SUM(W166:W180)</f>
        <v>0</v>
      </c>
      <c r="X165" s="647">
        <f t="shared" si="131"/>
        <v>0</v>
      </c>
      <c r="Y165" s="648">
        <f t="shared" si="131"/>
        <v>0</v>
      </c>
      <c r="Z165" s="649">
        <f t="shared" si="131"/>
        <v>0</v>
      </c>
      <c r="AA165" s="648">
        <f t="shared" si="131"/>
        <v>0</v>
      </c>
      <c r="AB165" s="646">
        <f t="shared" si="131"/>
        <v>0</v>
      </c>
      <c r="AC165" s="258"/>
      <c r="AD165" s="646">
        <f t="shared" ref="AD165:AM165" si="132">$H165*SUM(AD166:AD180)</f>
        <v>0</v>
      </c>
      <c r="AE165" s="647">
        <f t="shared" si="132"/>
        <v>0</v>
      </c>
      <c r="AF165" s="648">
        <f t="shared" si="132"/>
        <v>0</v>
      </c>
      <c r="AG165" s="649">
        <f t="shared" si="132"/>
        <v>0</v>
      </c>
      <c r="AH165" s="648">
        <f t="shared" si="132"/>
        <v>0</v>
      </c>
      <c r="AI165" s="646">
        <f t="shared" si="132"/>
        <v>0</v>
      </c>
      <c r="AJ165" s="258"/>
      <c r="AK165" s="653">
        <f t="shared" si="132"/>
        <v>0</v>
      </c>
      <c r="AL165" s="653">
        <f t="shared" si="132"/>
        <v>0</v>
      </c>
      <c r="AM165" s="653">
        <f t="shared" si="132"/>
        <v>0</v>
      </c>
      <c r="AN165" s="227">
        <f>$H165*SUM(AN166:AN180)*(1+Gewinn)*(1+SicherheitAngebot)</f>
        <v>0</v>
      </c>
      <c r="AO165" s="227">
        <f>$H165*SUM(AO166:AO180)*(1+Gewinn)*(1+SicherheitAngebot)</f>
        <v>0</v>
      </c>
      <c r="AP165" s="227">
        <f>$H165*SUM(AP166:AP180)*(1+Gewinn)*(1+SicherheitAngebot)</f>
        <v>0</v>
      </c>
      <c r="AQ165" s="227">
        <f>$H165*SUM(AQ166:AQ180)*(1+Gewinn)*(1+SicherheitAngebot)</f>
        <v>0</v>
      </c>
      <c r="AR165" s="227">
        <f>$H165*SUM(AR166:AR180)*(1+Gewinn)*(1+SicherheitAngebot)</f>
        <v>0</v>
      </c>
      <c r="AS165" s="262"/>
      <c r="AT165" s="263">
        <f t="shared" si="93"/>
        <v>0</v>
      </c>
      <c r="AU165" s="259"/>
      <c r="AV165" s="491">
        <f>AK165*$AK$7+AL165*$AL$7+AM165*$AM$7+SUM(AN165:AR165)+AT165/Zuschläge_IBN+AT165</f>
        <v>0</v>
      </c>
      <c r="AX165" s="685">
        <f>U165+AV165</f>
        <v>0</v>
      </c>
      <c r="AZ165" s="490">
        <f>IF(H165&gt;0,U165/(1+SicherheitAngebot)*(1+Sicherheit),0)</f>
        <v>0</v>
      </c>
      <c r="BB165" s="490">
        <f>IF(H165&gt;0,AV165/(1+SicherheitAngebot)*(1+Sicherheit),0)</f>
        <v>0</v>
      </c>
      <c r="BD165" s="490">
        <f>AZ165+BB165</f>
        <v>0</v>
      </c>
      <c r="BE165" s="105"/>
      <c r="BF165" s="105"/>
      <c r="BG165" s="105"/>
      <c r="BH165" s="105"/>
      <c r="BI165" s="105"/>
      <c r="BJ165" s="105"/>
    </row>
    <row r="166" spans="1:62" ht="20.100000000000001" hidden="1" customHeight="1" outlineLevel="1">
      <c r="A166" s="5"/>
      <c r="B166" s="99"/>
      <c r="C166" s="908"/>
      <c r="D166" s="909"/>
      <c r="E166" s="909"/>
      <c r="F166" s="910"/>
      <c r="G166" s="890"/>
      <c r="H166" s="901"/>
      <c r="I166" s="152"/>
      <c r="J166" s="152"/>
      <c r="K166" s="152"/>
      <c r="L166" s="152"/>
      <c r="M166" s="152"/>
      <c r="N166" s="152"/>
      <c r="O166" s="152"/>
      <c r="P166" s="153"/>
      <c r="Q166" s="153"/>
      <c r="R166" s="156">
        <f t="shared" si="129"/>
        <v>0</v>
      </c>
      <c r="S166" s="156">
        <f t="shared" si="130"/>
        <v>0</v>
      </c>
      <c r="U166" s="157">
        <f>I166*$I$7+J166*$J$7+K166*$K$7+L166*$L$7+M166*$M$7+N166*$N$7+O166*$O$7+R166+S166</f>
        <v>0</v>
      </c>
      <c r="W166" s="152"/>
      <c r="X166" s="152"/>
      <c r="Y166" s="152"/>
      <c r="Z166" s="152"/>
      <c r="AA166" s="152"/>
      <c r="AB166" s="152"/>
      <c r="AC166" s="347"/>
      <c r="AD166" s="152"/>
      <c r="AE166" s="152"/>
      <c r="AF166" s="152"/>
      <c r="AG166" s="152"/>
      <c r="AH166" s="152"/>
      <c r="AI166" s="152"/>
      <c r="AJ166" s="347"/>
      <c r="AK166" s="152"/>
      <c r="AL166" s="152"/>
      <c r="AM166" s="295"/>
      <c r="AN166" s="228"/>
      <c r="AO166" s="228"/>
      <c r="AP166" s="228"/>
      <c r="AQ166" s="228"/>
      <c r="AR166" s="228"/>
      <c r="AS166" s="348"/>
      <c r="AT166" s="264">
        <f t="shared" si="93"/>
        <v>0</v>
      </c>
      <c r="AU166" s="259"/>
      <c r="AV166" s="265">
        <f t="shared" ref="AV166:AV180" si="133">AK166*$AK$7+AL166*$AL$7+AM166*$AM$7+SUM(AN166:AR166)*(1+Gewinn)*(1+SicherheitAngebot)+AT166/Zuschläge_IBN+AT166</f>
        <v>0</v>
      </c>
      <c r="AX166" s="265">
        <f>U166+AV166</f>
        <v>0</v>
      </c>
      <c r="AZ166" s="492">
        <f t="shared" ref="AZ166:AZ180" si="134">U166/(1+SicherheitAngebot)*(1+Sicherheit)</f>
        <v>0</v>
      </c>
      <c r="BB166" s="492">
        <f t="shared" ref="BB166:BB180" si="135">AV166/(1+SicherheitAngebot)*(1+Sicherheit)</f>
        <v>0</v>
      </c>
      <c r="BD166" s="265">
        <f>AZ166+BB166</f>
        <v>0</v>
      </c>
      <c r="BE166" s="105"/>
      <c r="BF166" s="105"/>
      <c r="BG166" s="105"/>
      <c r="BH166" s="105"/>
      <c r="BI166" s="105"/>
      <c r="BJ166" s="105"/>
    </row>
    <row r="167" spans="1:62" ht="20.100000000000001" hidden="1" customHeight="1" outlineLevel="1">
      <c r="A167" s="5"/>
      <c r="B167" s="421"/>
      <c r="C167" s="908"/>
      <c r="D167" s="909"/>
      <c r="E167" s="909"/>
      <c r="F167" s="910"/>
      <c r="G167" s="890"/>
      <c r="H167" s="891"/>
      <c r="I167" s="152"/>
      <c r="J167" s="152"/>
      <c r="K167" s="152"/>
      <c r="L167" s="152"/>
      <c r="M167" s="152"/>
      <c r="N167" s="152"/>
      <c r="O167" s="152"/>
      <c r="P167" s="153"/>
      <c r="Q167" s="153"/>
      <c r="R167" s="156">
        <f t="shared" si="129"/>
        <v>0</v>
      </c>
      <c r="S167" s="156">
        <f t="shared" si="130"/>
        <v>0</v>
      </c>
      <c r="U167" s="157">
        <f t="shared" ref="U167:U180" si="136">I167*$I$7+J167*$J$7+K167*$K$7+L167*$L$7+M167*$M$7+N167*$N$7+O167*$O$7+R167+S167</f>
        <v>0</v>
      </c>
      <c r="W167" s="152"/>
      <c r="X167" s="152"/>
      <c r="Y167" s="152"/>
      <c r="Z167" s="152"/>
      <c r="AA167" s="152"/>
      <c r="AB167" s="152"/>
      <c r="AC167" s="347"/>
      <c r="AD167" s="152"/>
      <c r="AE167" s="152"/>
      <c r="AF167" s="152"/>
      <c r="AG167" s="152"/>
      <c r="AH167" s="152"/>
      <c r="AI167" s="152"/>
      <c r="AJ167" s="347"/>
      <c r="AK167" s="152"/>
      <c r="AL167" s="152"/>
      <c r="AM167" s="295"/>
      <c r="AN167" s="228"/>
      <c r="AO167" s="228"/>
      <c r="AP167" s="228"/>
      <c r="AQ167" s="228"/>
      <c r="AR167" s="228"/>
      <c r="AS167" s="348"/>
      <c r="AT167" s="264">
        <f t="shared" si="93"/>
        <v>0</v>
      </c>
      <c r="AU167" s="259"/>
      <c r="AV167" s="265">
        <f t="shared" si="133"/>
        <v>0</v>
      </c>
      <c r="AX167" s="265">
        <f t="shared" ref="AX167:AX180" si="137">U167+AV167</f>
        <v>0</v>
      </c>
      <c r="AZ167" s="492">
        <f t="shared" si="134"/>
        <v>0</v>
      </c>
      <c r="BB167" s="492">
        <f t="shared" si="135"/>
        <v>0</v>
      </c>
      <c r="BD167" s="265">
        <f t="shared" ref="BD167:BD180" si="138">AZ167+BB167</f>
        <v>0</v>
      </c>
      <c r="BE167" s="105"/>
      <c r="BF167" s="105"/>
      <c r="BG167" s="105"/>
      <c r="BH167" s="105"/>
      <c r="BI167" s="105"/>
      <c r="BJ167" s="105"/>
    </row>
    <row r="168" spans="1:62" ht="20.100000000000001" hidden="1" customHeight="1" outlineLevel="1">
      <c r="A168" s="5"/>
      <c r="B168" s="421"/>
      <c r="C168" s="908"/>
      <c r="D168" s="909"/>
      <c r="E168" s="909"/>
      <c r="F168" s="910"/>
      <c r="G168" s="890"/>
      <c r="H168" s="891"/>
      <c r="I168" s="152"/>
      <c r="J168" s="152"/>
      <c r="K168" s="152"/>
      <c r="L168" s="152"/>
      <c r="M168" s="152"/>
      <c r="N168" s="152"/>
      <c r="O168" s="152"/>
      <c r="P168" s="153"/>
      <c r="Q168" s="153"/>
      <c r="R168" s="156">
        <f t="shared" si="129"/>
        <v>0</v>
      </c>
      <c r="S168" s="156">
        <f t="shared" si="130"/>
        <v>0</v>
      </c>
      <c r="U168" s="157">
        <f t="shared" si="136"/>
        <v>0</v>
      </c>
      <c r="W168" s="152"/>
      <c r="X168" s="152"/>
      <c r="Y168" s="152"/>
      <c r="Z168" s="152"/>
      <c r="AA168" s="152"/>
      <c r="AB168" s="152"/>
      <c r="AC168" s="347"/>
      <c r="AD168" s="152"/>
      <c r="AE168" s="152"/>
      <c r="AF168" s="152"/>
      <c r="AG168" s="152"/>
      <c r="AH168" s="152"/>
      <c r="AI168" s="152"/>
      <c r="AJ168" s="347"/>
      <c r="AK168" s="152"/>
      <c r="AL168" s="152"/>
      <c r="AM168" s="295"/>
      <c r="AN168" s="228"/>
      <c r="AO168" s="228"/>
      <c r="AP168" s="228"/>
      <c r="AQ168" s="228"/>
      <c r="AR168" s="228"/>
      <c r="AS168" s="348"/>
      <c r="AT168" s="264">
        <f t="shared" si="93"/>
        <v>0</v>
      </c>
      <c r="AU168" s="259"/>
      <c r="AV168" s="265">
        <f t="shared" si="133"/>
        <v>0</v>
      </c>
      <c r="AX168" s="265">
        <f t="shared" si="137"/>
        <v>0</v>
      </c>
      <c r="AZ168" s="492">
        <f t="shared" si="134"/>
        <v>0</v>
      </c>
      <c r="BB168" s="492">
        <f t="shared" si="135"/>
        <v>0</v>
      </c>
      <c r="BD168" s="265">
        <f t="shared" si="138"/>
        <v>0</v>
      </c>
      <c r="BE168" s="105"/>
      <c r="BF168" s="105"/>
      <c r="BG168" s="105"/>
      <c r="BH168" s="105"/>
      <c r="BI168" s="105"/>
      <c r="BJ168" s="105"/>
    </row>
    <row r="169" spans="1:62" ht="20.100000000000001" hidden="1" customHeight="1" outlineLevel="1">
      <c r="A169" s="5"/>
      <c r="B169" s="421"/>
      <c r="C169" s="908"/>
      <c r="D169" s="909"/>
      <c r="E169" s="909"/>
      <c r="F169" s="910"/>
      <c r="G169" s="890"/>
      <c r="H169" s="891"/>
      <c r="I169" s="152"/>
      <c r="J169" s="152"/>
      <c r="K169" s="152"/>
      <c r="L169" s="152"/>
      <c r="M169" s="152"/>
      <c r="N169" s="152"/>
      <c r="O169" s="152"/>
      <c r="P169" s="153"/>
      <c r="Q169" s="153"/>
      <c r="R169" s="156">
        <f t="shared" si="129"/>
        <v>0</v>
      </c>
      <c r="S169" s="156">
        <f t="shared" si="130"/>
        <v>0</v>
      </c>
      <c r="U169" s="157">
        <f t="shared" si="136"/>
        <v>0</v>
      </c>
      <c r="W169" s="152"/>
      <c r="X169" s="152"/>
      <c r="Y169" s="152"/>
      <c r="Z169" s="152"/>
      <c r="AA169" s="152"/>
      <c r="AB169" s="152"/>
      <c r="AC169" s="347"/>
      <c r="AD169" s="152"/>
      <c r="AE169" s="152"/>
      <c r="AF169" s="152"/>
      <c r="AG169" s="152"/>
      <c r="AH169" s="152"/>
      <c r="AI169" s="152"/>
      <c r="AJ169" s="347"/>
      <c r="AK169" s="152"/>
      <c r="AL169" s="152"/>
      <c r="AM169" s="295"/>
      <c r="AN169" s="228"/>
      <c r="AO169" s="228"/>
      <c r="AP169" s="228"/>
      <c r="AQ169" s="228"/>
      <c r="AR169" s="228"/>
      <c r="AS169" s="348"/>
      <c r="AT169" s="264">
        <f t="shared" si="93"/>
        <v>0</v>
      </c>
      <c r="AU169" s="259"/>
      <c r="AV169" s="265">
        <f t="shared" si="133"/>
        <v>0</v>
      </c>
      <c r="AX169" s="265">
        <f t="shared" si="137"/>
        <v>0</v>
      </c>
      <c r="AZ169" s="492">
        <f t="shared" si="134"/>
        <v>0</v>
      </c>
      <c r="BB169" s="492">
        <f t="shared" si="135"/>
        <v>0</v>
      </c>
      <c r="BD169" s="265">
        <f t="shared" si="138"/>
        <v>0</v>
      </c>
      <c r="BE169" s="105"/>
      <c r="BF169" s="105"/>
      <c r="BG169" s="105"/>
      <c r="BH169" s="105"/>
      <c r="BI169" s="105"/>
      <c r="BJ169" s="105"/>
    </row>
    <row r="170" spans="1:62" ht="20.100000000000001" hidden="1" customHeight="1" outlineLevel="1">
      <c r="A170" s="5"/>
      <c r="B170" s="421"/>
      <c r="C170" s="908"/>
      <c r="D170" s="909"/>
      <c r="E170" s="909"/>
      <c r="F170" s="910"/>
      <c r="G170" s="890"/>
      <c r="H170" s="891"/>
      <c r="I170" s="152"/>
      <c r="J170" s="152"/>
      <c r="K170" s="152"/>
      <c r="L170" s="152"/>
      <c r="M170" s="152"/>
      <c r="N170" s="152"/>
      <c r="O170" s="152"/>
      <c r="P170" s="153"/>
      <c r="Q170" s="153"/>
      <c r="R170" s="156">
        <f t="shared" si="129"/>
        <v>0</v>
      </c>
      <c r="S170" s="156">
        <f t="shared" si="130"/>
        <v>0</v>
      </c>
      <c r="U170" s="157">
        <f t="shared" si="136"/>
        <v>0</v>
      </c>
      <c r="W170" s="152"/>
      <c r="X170" s="152"/>
      <c r="Y170" s="152"/>
      <c r="Z170" s="152"/>
      <c r="AA170" s="152"/>
      <c r="AB170" s="152"/>
      <c r="AC170" s="347"/>
      <c r="AD170" s="152"/>
      <c r="AE170" s="152"/>
      <c r="AF170" s="152"/>
      <c r="AG170" s="152"/>
      <c r="AH170" s="152"/>
      <c r="AI170" s="152"/>
      <c r="AJ170" s="347"/>
      <c r="AK170" s="152"/>
      <c r="AL170" s="152"/>
      <c r="AM170" s="295"/>
      <c r="AN170" s="228"/>
      <c r="AO170" s="228"/>
      <c r="AP170" s="228"/>
      <c r="AQ170" s="228"/>
      <c r="AR170" s="228"/>
      <c r="AS170" s="348"/>
      <c r="AT170" s="264">
        <f t="shared" si="93"/>
        <v>0</v>
      </c>
      <c r="AU170" s="259"/>
      <c r="AV170" s="265">
        <f t="shared" si="133"/>
        <v>0</v>
      </c>
      <c r="AX170" s="265">
        <f t="shared" si="137"/>
        <v>0</v>
      </c>
      <c r="AZ170" s="492">
        <f t="shared" si="134"/>
        <v>0</v>
      </c>
      <c r="BB170" s="492">
        <f t="shared" si="135"/>
        <v>0</v>
      </c>
      <c r="BD170" s="265">
        <f t="shared" si="138"/>
        <v>0</v>
      </c>
      <c r="BE170" s="105"/>
      <c r="BF170" s="105"/>
      <c r="BG170" s="105"/>
      <c r="BH170" s="105"/>
      <c r="BI170" s="105"/>
      <c r="BJ170" s="105"/>
    </row>
    <row r="171" spans="1:62" ht="20.100000000000001" hidden="1" customHeight="1" outlineLevel="1">
      <c r="A171" s="5"/>
      <c r="B171" s="421"/>
      <c r="C171" s="908"/>
      <c r="D171" s="909"/>
      <c r="E171" s="909"/>
      <c r="F171" s="910"/>
      <c r="G171" s="890"/>
      <c r="H171" s="891"/>
      <c r="I171" s="152"/>
      <c r="J171" s="152"/>
      <c r="K171" s="152"/>
      <c r="L171" s="152"/>
      <c r="M171" s="152"/>
      <c r="N171" s="152"/>
      <c r="O171" s="152"/>
      <c r="P171" s="153"/>
      <c r="Q171" s="153"/>
      <c r="R171" s="156">
        <f t="shared" si="129"/>
        <v>0</v>
      </c>
      <c r="S171" s="156">
        <f t="shared" si="130"/>
        <v>0</v>
      </c>
      <c r="U171" s="157">
        <f t="shared" si="136"/>
        <v>0</v>
      </c>
      <c r="W171" s="152"/>
      <c r="X171" s="152"/>
      <c r="Y171" s="152"/>
      <c r="Z171" s="152"/>
      <c r="AA171" s="152"/>
      <c r="AB171" s="152"/>
      <c r="AC171" s="347"/>
      <c r="AD171" s="152"/>
      <c r="AE171" s="152"/>
      <c r="AF171" s="152"/>
      <c r="AG171" s="152"/>
      <c r="AH171" s="152"/>
      <c r="AI171" s="152"/>
      <c r="AJ171" s="347"/>
      <c r="AK171" s="152"/>
      <c r="AL171" s="152"/>
      <c r="AM171" s="295"/>
      <c r="AN171" s="228"/>
      <c r="AO171" s="228"/>
      <c r="AP171" s="228"/>
      <c r="AQ171" s="228"/>
      <c r="AR171" s="228"/>
      <c r="AS171" s="348"/>
      <c r="AT171" s="264">
        <f t="shared" si="93"/>
        <v>0</v>
      </c>
      <c r="AU171" s="259"/>
      <c r="AV171" s="265">
        <f t="shared" si="133"/>
        <v>0</v>
      </c>
      <c r="AX171" s="265">
        <f t="shared" si="137"/>
        <v>0</v>
      </c>
      <c r="AZ171" s="492">
        <f t="shared" si="134"/>
        <v>0</v>
      </c>
      <c r="BB171" s="492">
        <f t="shared" si="135"/>
        <v>0</v>
      </c>
      <c r="BD171" s="265">
        <f t="shared" si="138"/>
        <v>0</v>
      </c>
      <c r="BE171" s="105"/>
      <c r="BF171" s="105"/>
      <c r="BG171" s="105"/>
      <c r="BH171" s="105"/>
      <c r="BI171" s="105"/>
      <c r="BJ171" s="105"/>
    </row>
    <row r="172" spans="1:62" ht="20.100000000000001" hidden="1" customHeight="1" outlineLevel="1">
      <c r="A172" s="5"/>
      <c r="B172" s="100"/>
      <c r="C172" s="908"/>
      <c r="D172" s="909"/>
      <c r="E172" s="909"/>
      <c r="F172" s="910"/>
      <c r="G172" s="890"/>
      <c r="H172" s="891"/>
      <c r="I172" s="152"/>
      <c r="J172" s="152"/>
      <c r="K172" s="152"/>
      <c r="L172" s="152"/>
      <c r="M172" s="152"/>
      <c r="N172" s="152"/>
      <c r="O172" s="152"/>
      <c r="P172" s="153"/>
      <c r="Q172" s="153"/>
      <c r="R172" s="156">
        <f t="shared" si="129"/>
        <v>0</v>
      </c>
      <c r="S172" s="156">
        <f t="shared" si="130"/>
        <v>0</v>
      </c>
      <c r="U172" s="157">
        <f t="shared" si="136"/>
        <v>0</v>
      </c>
      <c r="W172" s="152"/>
      <c r="X172" s="152"/>
      <c r="Y172" s="152"/>
      <c r="Z172" s="152"/>
      <c r="AA172" s="152"/>
      <c r="AB172" s="152"/>
      <c r="AC172" s="347"/>
      <c r="AD172" s="152"/>
      <c r="AE172" s="152"/>
      <c r="AF172" s="152"/>
      <c r="AG172" s="152"/>
      <c r="AH172" s="152"/>
      <c r="AI172" s="152"/>
      <c r="AJ172" s="347"/>
      <c r="AK172" s="152"/>
      <c r="AL172" s="152"/>
      <c r="AM172" s="295"/>
      <c r="AN172" s="228"/>
      <c r="AO172" s="228"/>
      <c r="AP172" s="228"/>
      <c r="AQ172" s="228"/>
      <c r="AR172" s="228"/>
      <c r="AS172" s="348"/>
      <c r="AT172" s="264">
        <f t="shared" si="93"/>
        <v>0</v>
      </c>
      <c r="AU172" s="259"/>
      <c r="AV172" s="265">
        <f t="shared" si="133"/>
        <v>0</v>
      </c>
      <c r="AX172" s="265">
        <f t="shared" si="137"/>
        <v>0</v>
      </c>
      <c r="AZ172" s="492">
        <f t="shared" si="134"/>
        <v>0</v>
      </c>
      <c r="BB172" s="492">
        <f t="shared" si="135"/>
        <v>0</v>
      </c>
      <c r="BD172" s="265">
        <f t="shared" si="138"/>
        <v>0</v>
      </c>
      <c r="BE172" s="105"/>
      <c r="BF172" s="105"/>
      <c r="BG172" s="105"/>
      <c r="BH172" s="105"/>
      <c r="BI172" s="105"/>
      <c r="BJ172" s="105"/>
    </row>
    <row r="173" spans="1:62" ht="20.100000000000001" hidden="1" customHeight="1" outlineLevel="1">
      <c r="A173" s="5"/>
      <c r="B173" s="100"/>
      <c r="C173" s="908"/>
      <c r="D173" s="909"/>
      <c r="E173" s="909"/>
      <c r="F173" s="910"/>
      <c r="G173" s="890"/>
      <c r="H173" s="891"/>
      <c r="I173" s="152"/>
      <c r="J173" s="152"/>
      <c r="K173" s="152"/>
      <c r="L173" s="152"/>
      <c r="M173" s="152"/>
      <c r="N173" s="152"/>
      <c r="O173" s="152"/>
      <c r="P173" s="153"/>
      <c r="Q173" s="153"/>
      <c r="R173" s="156">
        <f t="shared" si="129"/>
        <v>0</v>
      </c>
      <c r="S173" s="156">
        <f t="shared" si="130"/>
        <v>0</v>
      </c>
      <c r="U173" s="157">
        <f t="shared" si="136"/>
        <v>0</v>
      </c>
      <c r="W173" s="152"/>
      <c r="X173" s="152"/>
      <c r="Y173" s="152"/>
      <c r="Z173" s="152"/>
      <c r="AA173" s="152"/>
      <c r="AB173" s="152"/>
      <c r="AC173" s="347"/>
      <c r="AD173" s="152"/>
      <c r="AE173" s="152"/>
      <c r="AF173" s="152"/>
      <c r="AG173" s="152"/>
      <c r="AH173" s="152"/>
      <c r="AI173" s="152"/>
      <c r="AJ173" s="347"/>
      <c r="AK173" s="152"/>
      <c r="AL173" s="152"/>
      <c r="AM173" s="295"/>
      <c r="AN173" s="228"/>
      <c r="AO173" s="228"/>
      <c r="AP173" s="228"/>
      <c r="AQ173" s="228"/>
      <c r="AR173" s="228"/>
      <c r="AS173" s="348"/>
      <c r="AT173" s="264">
        <f t="shared" si="93"/>
        <v>0</v>
      </c>
      <c r="AU173" s="259"/>
      <c r="AV173" s="265">
        <f t="shared" si="133"/>
        <v>0</v>
      </c>
      <c r="AX173" s="265">
        <f t="shared" si="137"/>
        <v>0</v>
      </c>
      <c r="AZ173" s="492">
        <f t="shared" si="134"/>
        <v>0</v>
      </c>
      <c r="BB173" s="492">
        <f t="shared" si="135"/>
        <v>0</v>
      </c>
      <c r="BD173" s="265">
        <f t="shared" si="138"/>
        <v>0</v>
      </c>
      <c r="BE173" s="105"/>
      <c r="BF173" s="105"/>
      <c r="BG173" s="105"/>
      <c r="BH173" s="105"/>
      <c r="BI173" s="105"/>
      <c r="BJ173" s="105"/>
    </row>
    <row r="174" spans="1:62" ht="20.100000000000001" hidden="1" customHeight="1" outlineLevel="1">
      <c r="A174" s="5"/>
      <c r="B174" s="100"/>
      <c r="C174" s="908"/>
      <c r="D174" s="909"/>
      <c r="E174" s="909"/>
      <c r="F174" s="910"/>
      <c r="G174" s="890"/>
      <c r="H174" s="891"/>
      <c r="I174" s="152"/>
      <c r="J174" s="152"/>
      <c r="K174" s="152"/>
      <c r="L174" s="152"/>
      <c r="M174" s="152"/>
      <c r="N174" s="152"/>
      <c r="O174" s="152"/>
      <c r="P174" s="153"/>
      <c r="Q174" s="153"/>
      <c r="R174" s="156">
        <f t="shared" si="129"/>
        <v>0</v>
      </c>
      <c r="S174" s="156">
        <f t="shared" si="130"/>
        <v>0</v>
      </c>
      <c r="U174" s="157">
        <f t="shared" si="136"/>
        <v>0</v>
      </c>
      <c r="W174" s="152"/>
      <c r="X174" s="152"/>
      <c r="Y174" s="152"/>
      <c r="Z174" s="152"/>
      <c r="AA174" s="152"/>
      <c r="AB174" s="152"/>
      <c r="AC174" s="347"/>
      <c r="AD174" s="152"/>
      <c r="AE174" s="152"/>
      <c r="AF174" s="152"/>
      <c r="AG174" s="152"/>
      <c r="AH174" s="152"/>
      <c r="AI174" s="152"/>
      <c r="AJ174" s="347"/>
      <c r="AK174" s="152"/>
      <c r="AL174" s="152"/>
      <c r="AM174" s="295"/>
      <c r="AN174" s="228"/>
      <c r="AO174" s="228"/>
      <c r="AP174" s="228"/>
      <c r="AQ174" s="228"/>
      <c r="AR174" s="228"/>
      <c r="AS174" s="348"/>
      <c r="AT174" s="264">
        <f t="shared" si="93"/>
        <v>0</v>
      </c>
      <c r="AU174" s="259"/>
      <c r="AV174" s="265">
        <f t="shared" si="133"/>
        <v>0</v>
      </c>
      <c r="AX174" s="265">
        <f t="shared" si="137"/>
        <v>0</v>
      </c>
      <c r="AZ174" s="492">
        <f t="shared" si="134"/>
        <v>0</v>
      </c>
      <c r="BB174" s="492">
        <f t="shared" si="135"/>
        <v>0</v>
      </c>
      <c r="BD174" s="265">
        <f t="shared" si="138"/>
        <v>0</v>
      </c>
      <c r="BE174" s="105"/>
      <c r="BF174" s="105"/>
      <c r="BG174" s="105"/>
      <c r="BH174" s="105"/>
      <c r="BI174" s="105"/>
      <c r="BJ174" s="105"/>
    </row>
    <row r="175" spans="1:62" ht="20.100000000000001" hidden="1" customHeight="1" outlineLevel="1">
      <c r="A175" s="5"/>
      <c r="B175" s="100"/>
      <c r="C175" s="908"/>
      <c r="D175" s="909"/>
      <c r="E175" s="909"/>
      <c r="F175" s="910"/>
      <c r="G175" s="890"/>
      <c r="H175" s="891"/>
      <c r="I175" s="152"/>
      <c r="J175" s="152"/>
      <c r="K175" s="152"/>
      <c r="L175" s="152"/>
      <c r="M175" s="152"/>
      <c r="N175" s="152"/>
      <c r="O175" s="152"/>
      <c r="P175" s="153"/>
      <c r="Q175" s="153"/>
      <c r="R175" s="156">
        <f t="shared" si="129"/>
        <v>0</v>
      </c>
      <c r="S175" s="156">
        <f t="shared" si="130"/>
        <v>0</v>
      </c>
      <c r="U175" s="157">
        <f t="shared" si="136"/>
        <v>0</v>
      </c>
      <c r="W175" s="152"/>
      <c r="X175" s="152"/>
      <c r="Y175" s="152"/>
      <c r="Z175" s="152"/>
      <c r="AA175" s="152"/>
      <c r="AB175" s="152"/>
      <c r="AC175" s="347"/>
      <c r="AD175" s="152"/>
      <c r="AE175" s="152"/>
      <c r="AF175" s="152"/>
      <c r="AG175" s="152"/>
      <c r="AH175" s="152"/>
      <c r="AI175" s="152"/>
      <c r="AJ175" s="347"/>
      <c r="AK175" s="152"/>
      <c r="AL175" s="152"/>
      <c r="AM175" s="295"/>
      <c r="AN175" s="228"/>
      <c r="AO175" s="228"/>
      <c r="AP175" s="228"/>
      <c r="AQ175" s="228"/>
      <c r="AR175" s="228"/>
      <c r="AS175" s="348"/>
      <c r="AT175" s="264">
        <f t="shared" si="93"/>
        <v>0</v>
      </c>
      <c r="AU175" s="259"/>
      <c r="AV175" s="265">
        <f t="shared" si="133"/>
        <v>0</v>
      </c>
      <c r="AX175" s="265">
        <f t="shared" si="137"/>
        <v>0</v>
      </c>
      <c r="AZ175" s="492">
        <f t="shared" si="134"/>
        <v>0</v>
      </c>
      <c r="BB175" s="492">
        <f t="shared" si="135"/>
        <v>0</v>
      </c>
      <c r="BD175" s="265">
        <f t="shared" si="138"/>
        <v>0</v>
      </c>
      <c r="BE175" s="105"/>
      <c r="BF175" s="105"/>
      <c r="BG175" s="105"/>
      <c r="BH175" s="105"/>
      <c r="BI175" s="105"/>
      <c r="BJ175" s="105"/>
    </row>
    <row r="176" spans="1:62" ht="20.100000000000001" hidden="1" customHeight="1" outlineLevel="1">
      <c r="A176" s="5"/>
      <c r="B176" s="100"/>
      <c r="C176" s="908"/>
      <c r="D176" s="909"/>
      <c r="E176" s="909"/>
      <c r="F176" s="910"/>
      <c r="G176" s="890"/>
      <c r="H176" s="891"/>
      <c r="I176" s="152"/>
      <c r="J176" s="152"/>
      <c r="K176" s="152"/>
      <c r="L176" s="152"/>
      <c r="M176" s="152"/>
      <c r="N176" s="152"/>
      <c r="O176" s="152"/>
      <c r="P176" s="153"/>
      <c r="Q176" s="153"/>
      <c r="R176" s="156">
        <f t="shared" si="129"/>
        <v>0</v>
      </c>
      <c r="S176" s="156">
        <f t="shared" si="130"/>
        <v>0</v>
      </c>
      <c r="U176" s="157">
        <f t="shared" si="136"/>
        <v>0</v>
      </c>
      <c r="W176" s="152"/>
      <c r="X176" s="152"/>
      <c r="Y176" s="152"/>
      <c r="Z176" s="152"/>
      <c r="AA176" s="152"/>
      <c r="AB176" s="152"/>
      <c r="AC176" s="347"/>
      <c r="AD176" s="152"/>
      <c r="AE176" s="152"/>
      <c r="AF176" s="152"/>
      <c r="AG176" s="152"/>
      <c r="AH176" s="152"/>
      <c r="AI176" s="152"/>
      <c r="AJ176" s="347"/>
      <c r="AK176" s="152"/>
      <c r="AL176" s="152"/>
      <c r="AM176" s="295"/>
      <c r="AN176" s="228"/>
      <c r="AO176" s="228"/>
      <c r="AP176" s="228"/>
      <c r="AQ176" s="228"/>
      <c r="AR176" s="228"/>
      <c r="AS176" s="348"/>
      <c r="AT176" s="264">
        <f t="shared" si="93"/>
        <v>0</v>
      </c>
      <c r="AU176" s="259"/>
      <c r="AV176" s="265">
        <f t="shared" si="133"/>
        <v>0</v>
      </c>
      <c r="AX176" s="265">
        <f t="shared" si="137"/>
        <v>0</v>
      </c>
      <c r="AZ176" s="492">
        <f t="shared" si="134"/>
        <v>0</v>
      </c>
      <c r="BB176" s="492">
        <f t="shared" si="135"/>
        <v>0</v>
      </c>
      <c r="BD176" s="265">
        <f t="shared" si="138"/>
        <v>0</v>
      </c>
      <c r="BE176" s="105"/>
      <c r="BF176" s="105"/>
      <c r="BG176" s="105"/>
      <c r="BH176" s="105"/>
      <c r="BI176" s="105"/>
      <c r="BJ176" s="105"/>
    </row>
    <row r="177" spans="1:62" ht="20.100000000000001" hidden="1" customHeight="1" outlineLevel="1">
      <c r="A177" s="5"/>
      <c r="B177" s="100"/>
      <c r="C177" s="908"/>
      <c r="D177" s="909"/>
      <c r="E177" s="909"/>
      <c r="F177" s="910"/>
      <c r="G177" s="890"/>
      <c r="H177" s="891"/>
      <c r="I177" s="152"/>
      <c r="J177" s="152"/>
      <c r="K177" s="152"/>
      <c r="L177" s="152"/>
      <c r="M177" s="152"/>
      <c r="N177" s="152"/>
      <c r="O177" s="152"/>
      <c r="P177" s="153"/>
      <c r="Q177" s="153"/>
      <c r="R177" s="156">
        <f t="shared" si="129"/>
        <v>0</v>
      </c>
      <c r="S177" s="156">
        <f t="shared" si="130"/>
        <v>0</v>
      </c>
      <c r="U177" s="157">
        <f t="shared" si="136"/>
        <v>0</v>
      </c>
      <c r="W177" s="152"/>
      <c r="X177" s="152"/>
      <c r="Y177" s="152"/>
      <c r="Z177" s="152"/>
      <c r="AA177" s="152"/>
      <c r="AB177" s="152"/>
      <c r="AC177" s="347"/>
      <c r="AD177" s="152"/>
      <c r="AE177" s="152"/>
      <c r="AF177" s="152"/>
      <c r="AG177" s="152"/>
      <c r="AH177" s="152"/>
      <c r="AI177" s="152"/>
      <c r="AJ177" s="347"/>
      <c r="AK177" s="152"/>
      <c r="AL177" s="152"/>
      <c r="AM177" s="295"/>
      <c r="AN177" s="228"/>
      <c r="AO177" s="228"/>
      <c r="AP177" s="228"/>
      <c r="AQ177" s="228"/>
      <c r="AR177" s="228"/>
      <c r="AS177" s="348"/>
      <c r="AT177" s="264">
        <f t="shared" si="93"/>
        <v>0</v>
      </c>
      <c r="AU177" s="259"/>
      <c r="AV177" s="265">
        <f t="shared" si="133"/>
        <v>0</v>
      </c>
      <c r="AX177" s="265">
        <f t="shared" si="137"/>
        <v>0</v>
      </c>
      <c r="AZ177" s="492">
        <f t="shared" si="134"/>
        <v>0</v>
      </c>
      <c r="BB177" s="492">
        <f t="shared" si="135"/>
        <v>0</v>
      </c>
      <c r="BD177" s="265">
        <f t="shared" si="138"/>
        <v>0</v>
      </c>
      <c r="BE177" s="105"/>
      <c r="BF177" s="105"/>
      <c r="BG177" s="105"/>
      <c r="BH177" s="105"/>
      <c r="BI177" s="105"/>
      <c r="BJ177" s="105"/>
    </row>
    <row r="178" spans="1:62" ht="20.100000000000001" hidden="1" customHeight="1" outlineLevel="1">
      <c r="A178" s="5"/>
      <c r="B178" s="100"/>
      <c r="C178" s="908"/>
      <c r="D178" s="909"/>
      <c r="E178" s="909"/>
      <c r="F178" s="910"/>
      <c r="G178" s="890"/>
      <c r="H178" s="891"/>
      <c r="I178" s="152"/>
      <c r="J178" s="152"/>
      <c r="K178" s="152"/>
      <c r="L178" s="152"/>
      <c r="M178" s="152"/>
      <c r="N178" s="152"/>
      <c r="O178" s="152"/>
      <c r="P178" s="153"/>
      <c r="Q178" s="153"/>
      <c r="R178" s="156">
        <f t="shared" si="129"/>
        <v>0</v>
      </c>
      <c r="S178" s="156">
        <f t="shared" si="130"/>
        <v>0</v>
      </c>
      <c r="U178" s="157">
        <f t="shared" si="136"/>
        <v>0</v>
      </c>
      <c r="W178" s="152"/>
      <c r="X178" s="152"/>
      <c r="Y178" s="152"/>
      <c r="Z178" s="152"/>
      <c r="AA178" s="152"/>
      <c r="AB178" s="152"/>
      <c r="AC178" s="347"/>
      <c r="AD178" s="152"/>
      <c r="AE178" s="152"/>
      <c r="AF178" s="152"/>
      <c r="AG178" s="152"/>
      <c r="AH178" s="152"/>
      <c r="AI178" s="152"/>
      <c r="AJ178" s="347"/>
      <c r="AK178" s="152"/>
      <c r="AL178" s="152"/>
      <c r="AM178" s="295"/>
      <c r="AN178" s="228"/>
      <c r="AO178" s="228"/>
      <c r="AP178" s="228"/>
      <c r="AQ178" s="228"/>
      <c r="AR178" s="228"/>
      <c r="AS178" s="348"/>
      <c r="AT178" s="264">
        <f t="shared" ref="AT178:AT180" si="139">((W178+AD178)*$W$7+(X178+AE178)*$X$7+(Y178+Z178+AF178+AG178)*$Z$7+(AA178+AH178)*$AA$7+(AB178+AI178)*$AB$7)*Zuschläge_IBN</f>
        <v>0</v>
      </c>
      <c r="AU178" s="259"/>
      <c r="AV178" s="265">
        <f t="shared" si="133"/>
        <v>0</v>
      </c>
      <c r="AX178" s="265">
        <f t="shared" si="137"/>
        <v>0</v>
      </c>
      <c r="AZ178" s="492">
        <f t="shared" si="134"/>
        <v>0</v>
      </c>
      <c r="BB178" s="492">
        <f t="shared" si="135"/>
        <v>0</v>
      </c>
      <c r="BD178" s="265">
        <f t="shared" si="138"/>
        <v>0</v>
      </c>
      <c r="BE178" s="105"/>
      <c r="BF178" s="105"/>
      <c r="BG178" s="105"/>
      <c r="BH178" s="105"/>
      <c r="BI178" s="105"/>
      <c r="BJ178" s="105"/>
    </row>
    <row r="179" spans="1:62" ht="20.100000000000001" hidden="1" customHeight="1" outlineLevel="1">
      <c r="A179" s="5"/>
      <c r="B179" s="100"/>
      <c r="C179" s="908"/>
      <c r="D179" s="909"/>
      <c r="E179" s="909"/>
      <c r="F179" s="910"/>
      <c r="G179" s="890"/>
      <c r="H179" s="891"/>
      <c r="I179" s="152"/>
      <c r="J179" s="152"/>
      <c r="K179" s="152"/>
      <c r="L179" s="152"/>
      <c r="M179" s="152"/>
      <c r="N179" s="152"/>
      <c r="O179" s="152"/>
      <c r="P179" s="153"/>
      <c r="Q179" s="153"/>
      <c r="R179" s="156">
        <f t="shared" si="129"/>
        <v>0</v>
      </c>
      <c r="S179" s="156">
        <f t="shared" si="130"/>
        <v>0</v>
      </c>
      <c r="U179" s="157">
        <f t="shared" si="136"/>
        <v>0</v>
      </c>
      <c r="W179" s="152"/>
      <c r="X179" s="152"/>
      <c r="Y179" s="152"/>
      <c r="Z179" s="152"/>
      <c r="AA179" s="152"/>
      <c r="AB179" s="152"/>
      <c r="AC179" s="347"/>
      <c r="AD179" s="152"/>
      <c r="AE179" s="152"/>
      <c r="AF179" s="152"/>
      <c r="AG179" s="152"/>
      <c r="AH179" s="152"/>
      <c r="AI179" s="152"/>
      <c r="AJ179" s="347"/>
      <c r="AK179" s="152"/>
      <c r="AL179" s="152"/>
      <c r="AM179" s="295"/>
      <c r="AN179" s="228"/>
      <c r="AO179" s="228"/>
      <c r="AP179" s="228"/>
      <c r="AQ179" s="228"/>
      <c r="AR179" s="228"/>
      <c r="AS179" s="348"/>
      <c r="AT179" s="264">
        <f t="shared" si="139"/>
        <v>0</v>
      </c>
      <c r="AU179" s="259"/>
      <c r="AV179" s="265">
        <f t="shared" si="133"/>
        <v>0</v>
      </c>
      <c r="AX179" s="265">
        <f t="shared" si="137"/>
        <v>0</v>
      </c>
      <c r="AZ179" s="492">
        <f t="shared" si="134"/>
        <v>0</v>
      </c>
      <c r="BB179" s="492">
        <f t="shared" si="135"/>
        <v>0</v>
      </c>
      <c r="BD179" s="265">
        <f t="shared" si="138"/>
        <v>0</v>
      </c>
      <c r="BE179" s="105"/>
      <c r="BF179" s="105"/>
      <c r="BG179" s="105"/>
      <c r="BH179" s="105"/>
      <c r="BI179" s="105"/>
      <c r="BJ179" s="105"/>
    </row>
    <row r="180" spans="1:62" ht="20.100000000000001" hidden="1" customHeight="1" outlineLevel="1">
      <c r="A180" s="5"/>
      <c r="B180" s="100"/>
      <c r="C180" s="908"/>
      <c r="D180" s="909"/>
      <c r="E180" s="909"/>
      <c r="F180" s="910"/>
      <c r="G180" s="890"/>
      <c r="H180" s="891"/>
      <c r="I180" s="152"/>
      <c r="J180" s="152"/>
      <c r="K180" s="152"/>
      <c r="L180" s="152"/>
      <c r="M180" s="152"/>
      <c r="N180" s="152"/>
      <c r="O180" s="152"/>
      <c r="P180" s="153"/>
      <c r="Q180" s="153"/>
      <c r="R180" s="156">
        <f t="shared" si="129"/>
        <v>0</v>
      </c>
      <c r="S180" s="156">
        <f t="shared" si="130"/>
        <v>0</v>
      </c>
      <c r="U180" s="157">
        <f t="shared" si="136"/>
        <v>0</v>
      </c>
      <c r="W180" s="152"/>
      <c r="X180" s="152"/>
      <c r="Y180" s="152"/>
      <c r="Z180" s="152"/>
      <c r="AA180" s="152"/>
      <c r="AB180" s="152"/>
      <c r="AC180" s="347"/>
      <c r="AD180" s="152"/>
      <c r="AE180" s="152"/>
      <c r="AF180" s="152"/>
      <c r="AG180" s="152"/>
      <c r="AH180" s="152"/>
      <c r="AI180" s="152"/>
      <c r="AJ180" s="347"/>
      <c r="AK180" s="152"/>
      <c r="AL180" s="152"/>
      <c r="AM180" s="295"/>
      <c r="AN180" s="228"/>
      <c r="AO180" s="228"/>
      <c r="AP180" s="228"/>
      <c r="AQ180" s="228"/>
      <c r="AR180" s="228"/>
      <c r="AS180" s="348"/>
      <c r="AT180" s="264">
        <f t="shared" si="139"/>
        <v>0</v>
      </c>
      <c r="AU180" s="259"/>
      <c r="AV180" s="265">
        <f t="shared" si="133"/>
        <v>0</v>
      </c>
      <c r="AX180" s="265">
        <f t="shared" si="137"/>
        <v>0</v>
      </c>
      <c r="AZ180" s="492">
        <f t="shared" si="134"/>
        <v>0</v>
      </c>
      <c r="BB180" s="492">
        <f t="shared" si="135"/>
        <v>0</v>
      </c>
      <c r="BD180" s="265">
        <f t="shared" si="138"/>
        <v>0</v>
      </c>
      <c r="BE180" s="105"/>
      <c r="BF180" s="105"/>
      <c r="BG180" s="105"/>
      <c r="BH180" s="105"/>
      <c r="BI180" s="105"/>
      <c r="BJ180" s="105"/>
    </row>
    <row r="181" spans="1:62" ht="9.9499999999999993" hidden="1" customHeight="1" outlineLevel="1">
      <c r="B181" s="101"/>
      <c r="C181" s="208"/>
      <c r="D181" s="208"/>
      <c r="E181" s="208"/>
      <c r="F181" s="208"/>
      <c r="G181" s="237"/>
      <c r="H181" s="207"/>
      <c r="I181" s="257"/>
      <c r="J181" s="257"/>
      <c r="K181" s="257"/>
      <c r="L181" s="257"/>
      <c r="M181" s="257"/>
      <c r="N181" s="257"/>
      <c r="O181" s="257"/>
      <c r="P181" s="256"/>
      <c r="Q181" s="102"/>
      <c r="R181" s="102"/>
      <c r="S181" s="102"/>
      <c r="U181" s="98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Z181" s="493"/>
      <c r="BE181" s="105"/>
      <c r="BF181" s="105"/>
      <c r="BG181" s="105"/>
      <c r="BH181" s="105"/>
      <c r="BI181" s="105"/>
      <c r="BJ181" s="105"/>
    </row>
    <row r="182" spans="1:62" ht="20.100000000000001" customHeight="1" collapsed="1">
      <c r="B182" s="151">
        <f>B165+1</f>
        <v>11</v>
      </c>
      <c r="C182" s="916"/>
      <c r="D182" s="917"/>
      <c r="E182" s="917"/>
      <c r="F182" s="918"/>
      <c r="G182" s="429"/>
      <c r="H182" s="206">
        <v>1</v>
      </c>
      <c r="I182" s="642">
        <f t="shared" ref="I182" si="140">$H182*SUM(I183:I197)</f>
        <v>0</v>
      </c>
      <c r="J182" s="643">
        <f t="shared" ref="J182:O182" si="141">$H182*SUM(J183:J197)</f>
        <v>0</v>
      </c>
      <c r="K182" s="644">
        <f t="shared" si="141"/>
        <v>0</v>
      </c>
      <c r="L182" s="645">
        <f t="shared" si="141"/>
        <v>0</v>
      </c>
      <c r="M182" s="645">
        <f t="shared" si="141"/>
        <v>0</v>
      </c>
      <c r="N182" s="644">
        <f t="shared" si="141"/>
        <v>0</v>
      </c>
      <c r="O182" s="642">
        <f t="shared" si="141"/>
        <v>0</v>
      </c>
      <c r="P182" s="209">
        <f t="shared" ref="P182:Q182" si="142">$H182*SUM(P183:P197)</f>
        <v>0</v>
      </c>
      <c r="Q182" s="210">
        <f t="shared" si="142"/>
        <v>0</v>
      </c>
      <c r="R182" s="136">
        <f t="shared" ref="R182:R197" si="143">P182*(1+Gewinn)*(1+SicherheitAngebot)</f>
        <v>0</v>
      </c>
      <c r="S182" s="137">
        <f t="shared" ref="S182:S197" si="144">Q182*(1+MGKZ)*(1+Gewinn)*(1+SicherheitAngebot)</f>
        <v>0</v>
      </c>
      <c r="U182" s="10">
        <f>I182*$I$7+J182*$J$7+K182*$K$7+L182*$L$7+M182*$M$7+N182*$N$7+O182*$O$7+R182+S182</f>
        <v>0</v>
      </c>
      <c r="W182" s="646">
        <f t="shared" ref="W182:AB182" si="145">$H182*SUM(W183:W197)</f>
        <v>0</v>
      </c>
      <c r="X182" s="647">
        <f t="shared" si="145"/>
        <v>0</v>
      </c>
      <c r="Y182" s="648">
        <f t="shared" si="145"/>
        <v>0</v>
      </c>
      <c r="Z182" s="649">
        <f t="shared" si="145"/>
        <v>0</v>
      </c>
      <c r="AA182" s="648">
        <f t="shared" si="145"/>
        <v>0</v>
      </c>
      <c r="AB182" s="646">
        <f t="shared" si="145"/>
        <v>0</v>
      </c>
      <c r="AC182" s="258"/>
      <c r="AD182" s="646">
        <f t="shared" ref="AD182:AM182" si="146">$H182*SUM(AD183:AD197)</f>
        <v>0</v>
      </c>
      <c r="AE182" s="647">
        <f t="shared" si="146"/>
        <v>0</v>
      </c>
      <c r="AF182" s="648">
        <f t="shared" si="146"/>
        <v>0</v>
      </c>
      <c r="AG182" s="649">
        <f t="shared" si="146"/>
        <v>0</v>
      </c>
      <c r="AH182" s="648">
        <f t="shared" si="146"/>
        <v>0</v>
      </c>
      <c r="AI182" s="646">
        <f t="shared" si="146"/>
        <v>0</v>
      </c>
      <c r="AJ182" s="258"/>
      <c r="AK182" s="653">
        <f t="shared" si="146"/>
        <v>0</v>
      </c>
      <c r="AL182" s="653">
        <f t="shared" si="146"/>
        <v>0</v>
      </c>
      <c r="AM182" s="653">
        <f t="shared" si="146"/>
        <v>0</v>
      </c>
      <c r="AN182" s="227">
        <f>$H182*SUM(AN183:AN197)*(1+Gewinn)*(1+SicherheitAngebot)</f>
        <v>0</v>
      </c>
      <c r="AO182" s="227">
        <f>$H182*SUM(AO183:AO197)*(1+Gewinn)*(1+SicherheitAngebot)</f>
        <v>0</v>
      </c>
      <c r="AP182" s="227">
        <f>$H182*SUM(AP183:AP197)*(1+Gewinn)*(1+SicherheitAngebot)</f>
        <v>0</v>
      </c>
      <c r="AQ182" s="227">
        <f>$H182*SUM(AQ183:AQ197)*(1+Gewinn)*(1+SicherheitAngebot)</f>
        <v>0</v>
      </c>
      <c r="AR182" s="227">
        <f>$H182*SUM(AR183:AR197)*(1+Gewinn)*(1+SicherheitAngebot)</f>
        <v>0</v>
      </c>
      <c r="AS182" s="262"/>
      <c r="AT182" s="263">
        <f t="shared" ref="AT182:AT214" si="147">((W182+AD182)*$W$7+(X182+AE182)*$X$7+(Y182+Z182+AF182+AG182)*$Z$7+(AA182+AH182)*$AA$7+(AB182+AI182)*$AB$7)*Zuschläge_IBN</f>
        <v>0</v>
      </c>
      <c r="AU182" s="259"/>
      <c r="AV182" s="491">
        <f>AK182*$AK$7+AL182*$AL$7+AM182*$AM$7+SUM(AN182:AR182)+AT182/Zuschläge_IBN+AT182</f>
        <v>0</v>
      </c>
      <c r="AX182" s="685">
        <f>U182+AV182</f>
        <v>0</v>
      </c>
      <c r="AZ182" s="490">
        <f>IF(H182&gt;0,U182/(1+SicherheitAngebot)*(1+Sicherheit),0)</f>
        <v>0</v>
      </c>
      <c r="BB182" s="490">
        <f>IF(H182&gt;0,AV182/(1+SicherheitAngebot)*(1+Sicherheit),0)</f>
        <v>0</v>
      </c>
      <c r="BD182" s="490">
        <f>AZ182+BB182</f>
        <v>0</v>
      </c>
      <c r="BE182" s="105"/>
      <c r="BF182" s="105"/>
      <c r="BG182" s="105"/>
      <c r="BH182" s="105"/>
      <c r="BI182" s="105"/>
      <c r="BJ182" s="105"/>
    </row>
    <row r="183" spans="1:62" ht="20.100000000000001" hidden="1" customHeight="1" outlineLevel="1">
      <c r="B183" s="99"/>
      <c r="C183" s="908"/>
      <c r="D183" s="909"/>
      <c r="E183" s="909"/>
      <c r="F183" s="910"/>
      <c r="G183" s="890"/>
      <c r="H183" s="901"/>
      <c r="I183" s="152"/>
      <c r="J183" s="152"/>
      <c r="K183" s="152"/>
      <c r="L183" s="152"/>
      <c r="M183" s="152"/>
      <c r="N183" s="152"/>
      <c r="O183" s="152"/>
      <c r="P183" s="153"/>
      <c r="Q183" s="153"/>
      <c r="R183" s="156">
        <f t="shared" si="143"/>
        <v>0</v>
      </c>
      <c r="S183" s="156">
        <f t="shared" si="144"/>
        <v>0</v>
      </c>
      <c r="U183" s="157">
        <f>I183*$I$7+J183*$J$7+K183*$K$7+L183*$L$7+M183*$M$7+N183*$N$7+O183*$O$7+R183+S183</f>
        <v>0</v>
      </c>
      <c r="W183" s="152"/>
      <c r="X183" s="152"/>
      <c r="Y183" s="152"/>
      <c r="Z183" s="152"/>
      <c r="AA183" s="152"/>
      <c r="AB183" s="152"/>
      <c r="AC183" s="347"/>
      <c r="AD183" s="152"/>
      <c r="AE183" s="152"/>
      <c r="AF183" s="152"/>
      <c r="AG183" s="152"/>
      <c r="AH183" s="152"/>
      <c r="AI183" s="152"/>
      <c r="AJ183" s="347"/>
      <c r="AK183" s="152"/>
      <c r="AL183" s="152"/>
      <c r="AM183" s="295"/>
      <c r="AN183" s="228"/>
      <c r="AO183" s="228"/>
      <c r="AP183" s="228"/>
      <c r="AQ183" s="228"/>
      <c r="AR183" s="228"/>
      <c r="AS183" s="348"/>
      <c r="AT183" s="264">
        <f t="shared" si="147"/>
        <v>0</v>
      </c>
      <c r="AU183" s="259"/>
      <c r="AV183" s="265">
        <f t="shared" ref="AV183:AV197" si="148">AK183*$AK$7+AL183*$AL$7+AM183*$AM$7+SUM(AN183:AR183)*(1+Gewinn)*(1+SicherheitAngebot)+AT183/Zuschläge_IBN+AT183</f>
        <v>0</v>
      </c>
      <c r="AX183" s="265">
        <f>U183+AV183</f>
        <v>0</v>
      </c>
      <c r="AZ183" s="492">
        <f t="shared" ref="AZ183:AZ197" si="149">U183/(1+SicherheitAngebot)*(1+Sicherheit)</f>
        <v>0</v>
      </c>
      <c r="BB183" s="492">
        <f t="shared" ref="BB183:BB197" si="150">AV183/(1+SicherheitAngebot)*(1+Sicherheit)</f>
        <v>0</v>
      </c>
      <c r="BD183" s="265">
        <f>AZ183+BB183</f>
        <v>0</v>
      </c>
      <c r="BE183" s="105"/>
      <c r="BF183" s="105"/>
      <c r="BG183" s="105"/>
      <c r="BH183" s="105"/>
      <c r="BI183" s="105"/>
      <c r="BJ183" s="105"/>
    </row>
    <row r="184" spans="1:62" ht="20.100000000000001" hidden="1" customHeight="1" outlineLevel="1">
      <c r="B184" s="100"/>
      <c r="C184" s="908"/>
      <c r="D184" s="909"/>
      <c r="E184" s="909"/>
      <c r="F184" s="910"/>
      <c r="G184" s="890"/>
      <c r="H184" s="891"/>
      <c r="I184" s="152"/>
      <c r="J184" s="152"/>
      <c r="K184" s="152"/>
      <c r="L184" s="152"/>
      <c r="M184" s="152"/>
      <c r="N184" s="152"/>
      <c r="O184" s="152"/>
      <c r="P184" s="153"/>
      <c r="Q184" s="153"/>
      <c r="R184" s="156">
        <f t="shared" si="143"/>
        <v>0</v>
      </c>
      <c r="S184" s="156">
        <f t="shared" si="144"/>
        <v>0</v>
      </c>
      <c r="U184" s="157">
        <f t="shared" ref="U184:U197" si="151">I184*$I$7+J184*$J$7+K184*$K$7+L184*$L$7+M184*$M$7+N184*$N$7+O184*$O$7+R184+S184</f>
        <v>0</v>
      </c>
      <c r="W184" s="152"/>
      <c r="X184" s="152"/>
      <c r="Y184" s="152"/>
      <c r="Z184" s="152"/>
      <c r="AA184" s="152"/>
      <c r="AB184" s="152"/>
      <c r="AC184" s="347"/>
      <c r="AD184" s="152"/>
      <c r="AE184" s="152"/>
      <c r="AF184" s="152"/>
      <c r="AG184" s="152"/>
      <c r="AH184" s="152"/>
      <c r="AI184" s="152"/>
      <c r="AJ184" s="347"/>
      <c r="AK184" s="152"/>
      <c r="AL184" s="152"/>
      <c r="AM184" s="295"/>
      <c r="AN184" s="228"/>
      <c r="AO184" s="228"/>
      <c r="AP184" s="228"/>
      <c r="AQ184" s="228"/>
      <c r="AR184" s="228"/>
      <c r="AS184" s="348"/>
      <c r="AT184" s="264">
        <f t="shared" si="147"/>
        <v>0</v>
      </c>
      <c r="AU184" s="259"/>
      <c r="AV184" s="265">
        <f t="shared" si="148"/>
        <v>0</v>
      </c>
      <c r="AX184" s="265">
        <f t="shared" ref="AX184:AX197" si="152">U184+AV184</f>
        <v>0</v>
      </c>
      <c r="AZ184" s="492">
        <f t="shared" si="149"/>
        <v>0</v>
      </c>
      <c r="BB184" s="492">
        <f t="shared" si="150"/>
        <v>0</v>
      </c>
      <c r="BD184" s="265">
        <f t="shared" ref="BD184:BD197" si="153">AZ184+BB184</f>
        <v>0</v>
      </c>
      <c r="BE184" s="105"/>
      <c r="BF184" s="105"/>
      <c r="BG184" s="105"/>
      <c r="BH184" s="105"/>
      <c r="BI184" s="105"/>
      <c r="BJ184" s="105"/>
    </row>
    <row r="185" spans="1:62" ht="20.100000000000001" hidden="1" customHeight="1" outlineLevel="1">
      <c r="B185" s="100"/>
      <c r="C185" s="908"/>
      <c r="D185" s="909"/>
      <c r="E185" s="909"/>
      <c r="F185" s="910"/>
      <c r="G185" s="890"/>
      <c r="H185" s="891"/>
      <c r="I185" s="152"/>
      <c r="J185" s="152"/>
      <c r="K185" s="152"/>
      <c r="L185" s="152"/>
      <c r="M185" s="152"/>
      <c r="N185" s="152"/>
      <c r="O185" s="152"/>
      <c r="P185" s="153"/>
      <c r="Q185" s="153"/>
      <c r="R185" s="156">
        <f t="shared" si="143"/>
        <v>0</v>
      </c>
      <c r="S185" s="156">
        <f t="shared" si="144"/>
        <v>0</v>
      </c>
      <c r="U185" s="157">
        <f t="shared" si="151"/>
        <v>0</v>
      </c>
      <c r="W185" s="152"/>
      <c r="X185" s="152"/>
      <c r="Y185" s="152"/>
      <c r="Z185" s="152"/>
      <c r="AA185" s="152"/>
      <c r="AB185" s="152"/>
      <c r="AC185" s="347"/>
      <c r="AD185" s="152"/>
      <c r="AE185" s="152"/>
      <c r="AF185" s="152"/>
      <c r="AG185" s="152"/>
      <c r="AH185" s="152"/>
      <c r="AI185" s="152"/>
      <c r="AJ185" s="347"/>
      <c r="AK185" s="152"/>
      <c r="AL185" s="152"/>
      <c r="AM185" s="295"/>
      <c r="AN185" s="228"/>
      <c r="AO185" s="228"/>
      <c r="AP185" s="228"/>
      <c r="AQ185" s="228"/>
      <c r="AR185" s="228"/>
      <c r="AS185" s="348"/>
      <c r="AT185" s="264">
        <f t="shared" si="147"/>
        <v>0</v>
      </c>
      <c r="AU185" s="259"/>
      <c r="AV185" s="265">
        <f t="shared" si="148"/>
        <v>0</v>
      </c>
      <c r="AX185" s="265">
        <f t="shared" si="152"/>
        <v>0</v>
      </c>
      <c r="AZ185" s="492">
        <f t="shared" si="149"/>
        <v>0</v>
      </c>
      <c r="BB185" s="492">
        <f t="shared" si="150"/>
        <v>0</v>
      </c>
      <c r="BD185" s="265">
        <f t="shared" si="153"/>
        <v>0</v>
      </c>
      <c r="BE185" s="105"/>
      <c r="BF185" s="105"/>
      <c r="BG185" s="105"/>
      <c r="BH185" s="105"/>
      <c r="BI185" s="105"/>
      <c r="BJ185" s="105"/>
    </row>
    <row r="186" spans="1:62" ht="20.100000000000001" hidden="1" customHeight="1" outlineLevel="1">
      <c r="B186" s="100"/>
      <c r="C186" s="908"/>
      <c r="D186" s="909"/>
      <c r="E186" s="909"/>
      <c r="F186" s="910"/>
      <c r="G186" s="890"/>
      <c r="H186" s="891"/>
      <c r="I186" s="152"/>
      <c r="J186" s="152"/>
      <c r="K186" s="152"/>
      <c r="L186" s="152"/>
      <c r="M186" s="152"/>
      <c r="N186" s="152"/>
      <c r="O186" s="152"/>
      <c r="P186" s="153"/>
      <c r="Q186" s="153"/>
      <c r="R186" s="156">
        <f t="shared" si="143"/>
        <v>0</v>
      </c>
      <c r="S186" s="156">
        <f t="shared" si="144"/>
        <v>0</v>
      </c>
      <c r="U186" s="157">
        <f t="shared" si="151"/>
        <v>0</v>
      </c>
      <c r="W186" s="152"/>
      <c r="X186" s="152"/>
      <c r="Y186" s="152"/>
      <c r="Z186" s="152"/>
      <c r="AA186" s="152"/>
      <c r="AB186" s="152"/>
      <c r="AC186" s="347"/>
      <c r="AD186" s="152"/>
      <c r="AE186" s="152"/>
      <c r="AF186" s="152"/>
      <c r="AG186" s="152"/>
      <c r="AH186" s="152"/>
      <c r="AI186" s="152"/>
      <c r="AJ186" s="347"/>
      <c r="AK186" s="152"/>
      <c r="AL186" s="152"/>
      <c r="AM186" s="295"/>
      <c r="AN186" s="228"/>
      <c r="AO186" s="228"/>
      <c r="AP186" s="228"/>
      <c r="AQ186" s="228"/>
      <c r="AR186" s="228"/>
      <c r="AS186" s="348"/>
      <c r="AT186" s="264">
        <f t="shared" si="147"/>
        <v>0</v>
      </c>
      <c r="AU186" s="259"/>
      <c r="AV186" s="265">
        <f t="shared" si="148"/>
        <v>0</v>
      </c>
      <c r="AX186" s="265">
        <f t="shared" si="152"/>
        <v>0</v>
      </c>
      <c r="AZ186" s="492">
        <f t="shared" si="149"/>
        <v>0</v>
      </c>
      <c r="BB186" s="492">
        <f t="shared" si="150"/>
        <v>0</v>
      </c>
      <c r="BD186" s="265">
        <f t="shared" si="153"/>
        <v>0</v>
      </c>
      <c r="BE186" s="105"/>
      <c r="BF186" s="105"/>
      <c r="BG186" s="105"/>
      <c r="BH186" s="105"/>
      <c r="BI186" s="105"/>
      <c r="BJ186" s="105"/>
    </row>
    <row r="187" spans="1:62" ht="20.100000000000001" hidden="1" customHeight="1" outlineLevel="1">
      <c r="B187" s="100"/>
      <c r="C187" s="908"/>
      <c r="D187" s="909"/>
      <c r="E187" s="909"/>
      <c r="F187" s="910"/>
      <c r="G187" s="890"/>
      <c r="H187" s="891"/>
      <c r="I187" s="152"/>
      <c r="J187" s="152"/>
      <c r="K187" s="152"/>
      <c r="L187" s="152"/>
      <c r="M187" s="152"/>
      <c r="N187" s="152"/>
      <c r="O187" s="152"/>
      <c r="P187" s="153"/>
      <c r="Q187" s="153"/>
      <c r="R187" s="156">
        <f t="shared" si="143"/>
        <v>0</v>
      </c>
      <c r="S187" s="156">
        <f t="shared" si="144"/>
        <v>0</v>
      </c>
      <c r="U187" s="157">
        <f t="shared" si="151"/>
        <v>0</v>
      </c>
      <c r="W187" s="152"/>
      <c r="X187" s="152"/>
      <c r="Y187" s="152"/>
      <c r="Z187" s="152"/>
      <c r="AA187" s="152"/>
      <c r="AB187" s="152"/>
      <c r="AC187" s="347"/>
      <c r="AD187" s="152"/>
      <c r="AE187" s="152"/>
      <c r="AF187" s="152"/>
      <c r="AG187" s="152"/>
      <c r="AH187" s="152"/>
      <c r="AI187" s="152"/>
      <c r="AJ187" s="347"/>
      <c r="AK187" s="152"/>
      <c r="AL187" s="152"/>
      <c r="AM187" s="295"/>
      <c r="AN187" s="228"/>
      <c r="AO187" s="228"/>
      <c r="AP187" s="228"/>
      <c r="AQ187" s="228"/>
      <c r="AR187" s="228"/>
      <c r="AS187" s="348"/>
      <c r="AT187" s="264">
        <f t="shared" si="147"/>
        <v>0</v>
      </c>
      <c r="AU187" s="259"/>
      <c r="AV187" s="265">
        <f t="shared" si="148"/>
        <v>0</v>
      </c>
      <c r="AX187" s="265">
        <f t="shared" si="152"/>
        <v>0</v>
      </c>
      <c r="AZ187" s="492">
        <f t="shared" si="149"/>
        <v>0</v>
      </c>
      <c r="BB187" s="492">
        <f t="shared" si="150"/>
        <v>0</v>
      </c>
      <c r="BD187" s="265">
        <f t="shared" si="153"/>
        <v>0</v>
      </c>
      <c r="BE187" s="105"/>
      <c r="BF187" s="105"/>
      <c r="BG187" s="105"/>
      <c r="BH187" s="105"/>
      <c r="BI187" s="105"/>
      <c r="BJ187" s="105"/>
    </row>
    <row r="188" spans="1:62" ht="20.100000000000001" hidden="1" customHeight="1" outlineLevel="1">
      <c r="B188" s="100"/>
      <c r="C188" s="908"/>
      <c r="D188" s="909"/>
      <c r="E188" s="909"/>
      <c r="F188" s="910"/>
      <c r="G188" s="890"/>
      <c r="H188" s="891"/>
      <c r="I188" s="152"/>
      <c r="J188" s="152"/>
      <c r="K188" s="152"/>
      <c r="L188" s="152"/>
      <c r="M188" s="152"/>
      <c r="N188" s="152"/>
      <c r="O188" s="152"/>
      <c r="P188" s="153"/>
      <c r="Q188" s="153"/>
      <c r="R188" s="156">
        <f t="shared" si="143"/>
        <v>0</v>
      </c>
      <c r="S188" s="156">
        <f t="shared" si="144"/>
        <v>0</v>
      </c>
      <c r="U188" s="157">
        <f t="shared" si="151"/>
        <v>0</v>
      </c>
      <c r="W188" s="152"/>
      <c r="X188" s="152"/>
      <c r="Y188" s="152"/>
      <c r="Z188" s="152"/>
      <c r="AA188" s="152"/>
      <c r="AB188" s="152"/>
      <c r="AC188" s="347"/>
      <c r="AD188" s="152"/>
      <c r="AE188" s="152"/>
      <c r="AF188" s="152"/>
      <c r="AG188" s="152"/>
      <c r="AH188" s="152"/>
      <c r="AI188" s="152"/>
      <c r="AJ188" s="347"/>
      <c r="AK188" s="152"/>
      <c r="AL188" s="152"/>
      <c r="AM188" s="295"/>
      <c r="AN188" s="228"/>
      <c r="AO188" s="228"/>
      <c r="AP188" s="228"/>
      <c r="AQ188" s="228"/>
      <c r="AR188" s="228"/>
      <c r="AS188" s="348"/>
      <c r="AT188" s="264">
        <f t="shared" si="147"/>
        <v>0</v>
      </c>
      <c r="AU188" s="259"/>
      <c r="AV188" s="265">
        <f t="shared" si="148"/>
        <v>0</v>
      </c>
      <c r="AX188" s="265">
        <f t="shared" si="152"/>
        <v>0</v>
      </c>
      <c r="AZ188" s="492">
        <f t="shared" si="149"/>
        <v>0</v>
      </c>
      <c r="BB188" s="492">
        <f t="shared" si="150"/>
        <v>0</v>
      </c>
      <c r="BD188" s="265">
        <f t="shared" si="153"/>
        <v>0</v>
      </c>
      <c r="BE188" s="105"/>
      <c r="BF188" s="105"/>
      <c r="BG188" s="105"/>
      <c r="BH188" s="105"/>
      <c r="BI188" s="105"/>
      <c r="BJ188" s="105"/>
    </row>
    <row r="189" spans="1:62" ht="20.100000000000001" hidden="1" customHeight="1" outlineLevel="1">
      <c r="B189" s="100"/>
      <c r="C189" s="908"/>
      <c r="D189" s="909"/>
      <c r="E189" s="909"/>
      <c r="F189" s="910"/>
      <c r="G189" s="890"/>
      <c r="H189" s="891"/>
      <c r="I189" s="152"/>
      <c r="J189" s="152"/>
      <c r="K189" s="152"/>
      <c r="L189" s="152"/>
      <c r="M189" s="152"/>
      <c r="N189" s="152"/>
      <c r="O189" s="152"/>
      <c r="P189" s="153"/>
      <c r="Q189" s="153"/>
      <c r="R189" s="156">
        <f t="shared" si="143"/>
        <v>0</v>
      </c>
      <c r="S189" s="156">
        <f t="shared" si="144"/>
        <v>0</v>
      </c>
      <c r="U189" s="157">
        <f t="shared" si="151"/>
        <v>0</v>
      </c>
      <c r="W189" s="152"/>
      <c r="X189" s="152"/>
      <c r="Y189" s="152"/>
      <c r="Z189" s="152"/>
      <c r="AA189" s="152"/>
      <c r="AB189" s="152"/>
      <c r="AC189" s="347"/>
      <c r="AD189" s="152"/>
      <c r="AE189" s="152"/>
      <c r="AF189" s="152"/>
      <c r="AG189" s="152"/>
      <c r="AH189" s="152"/>
      <c r="AI189" s="152"/>
      <c r="AJ189" s="347"/>
      <c r="AK189" s="152"/>
      <c r="AL189" s="152"/>
      <c r="AM189" s="295"/>
      <c r="AN189" s="228"/>
      <c r="AO189" s="228"/>
      <c r="AP189" s="228"/>
      <c r="AQ189" s="228"/>
      <c r="AR189" s="228"/>
      <c r="AS189" s="348"/>
      <c r="AT189" s="264">
        <f t="shared" si="147"/>
        <v>0</v>
      </c>
      <c r="AU189" s="259"/>
      <c r="AV189" s="265">
        <f t="shared" si="148"/>
        <v>0</v>
      </c>
      <c r="AX189" s="265">
        <f t="shared" si="152"/>
        <v>0</v>
      </c>
      <c r="AZ189" s="492">
        <f t="shared" si="149"/>
        <v>0</v>
      </c>
      <c r="BB189" s="492">
        <f t="shared" si="150"/>
        <v>0</v>
      </c>
      <c r="BD189" s="265">
        <f t="shared" si="153"/>
        <v>0</v>
      </c>
      <c r="BE189" s="105"/>
      <c r="BF189" s="105"/>
      <c r="BG189" s="105"/>
      <c r="BH189" s="105"/>
      <c r="BI189" s="105"/>
      <c r="BJ189" s="105"/>
    </row>
    <row r="190" spans="1:62" ht="20.100000000000001" hidden="1" customHeight="1" outlineLevel="1">
      <c r="B190" s="100"/>
      <c r="C190" s="908"/>
      <c r="D190" s="909"/>
      <c r="E190" s="909"/>
      <c r="F190" s="910"/>
      <c r="G190" s="890"/>
      <c r="H190" s="891"/>
      <c r="I190" s="152"/>
      <c r="J190" s="152"/>
      <c r="K190" s="152"/>
      <c r="L190" s="152"/>
      <c r="M190" s="152"/>
      <c r="N190" s="152"/>
      <c r="O190" s="152"/>
      <c r="P190" s="153"/>
      <c r="Q190" s="153"/>
      <c r="R190" s="156">
        <f t="shared" si="143"/>
        <v>0</v>
      </c>
      <c r="S190" s="156">
        <f t="shared" si="144"/>
        <v>0</v>
      </c>
      <c r="U190" s="157">
        <f t="shared" si="151"/>
        <v>0</v>
      </c>
      <c r="W190" s="152"/>
      <c r="X190" s="152"/>
      <c r="Y190" s="152"/>
      <c r="Z190" s="152"/>
      <c r="AA190" s="152"/>
      <c r="AB190" s="152"/>
      <c r="AC190" s="347"/>
      <c r="AD190" s="152"/>
      <c r="AE190" s="152"/>
      <c r="AF190" s="152"/>
      <c r="AG190" s="152"/>
      <c r="AH190" s="152"/>
      <c r="AI190" s="152"/>
      <c r="AJ190" s="347"/>
      <c r="AK190" s="152"/>
      <c r="AL190" s="152"/>
      <c r="AM190" s="295"/>
      <c r="AN190" s="228"/>
      <c r="AO190" s="228"/>
      <c r="AP190" s="228"/>
      <c r="AQ190" s="228"/>
      <c r="AR190" s="228"/>
      <c r="AS190" s="348"/>
      <c r="AT190" s="264">
        <f t="shared" si="147"/>
        <v>0</v>
      </c>
      <c r="AU190" s="259"/>
      <c r="AV190" s="265">
        <f t="shared" si="148"/>
        <v>0</v>
      </c>
      <c r="AX190" s="265">
        <f t="shared" si="152"/>
        <v>0</v>
      </c>
      <c r="AZ190" s="492">
        <f t="shared" si="149"/>
        <v>0</v>
      </c>
      <c r="BB190" s="492">
        <f t="shared" si="150"/>
        <v>0</v>
      </c>
      <c r="BD190" s="265">
        <f t="shared" si="153"/>
        <v>0</v>
      </c>
      <c r="BE190" s="105"/>
      <c r="BF190" s="105"/>
      <c r="BG190" s="105"/>
      <c r="BH190" s="105"/>
      <c r="BI190" s="105"/>
      <c r="BJ190" s="105"/>
    </row>
    <row r="191" spans="1:62" ht="20.100000000000001" hidden="1" customHeight="1" outlineLevel="1">
      <c r="B191" s="100"/>
      <c r="C191" s="908"/>
      <c r="D191" s="909"/>
      <c r="E191" s="909"/>
      <c r="F191" s="910"/>
      <c r="G191" s="890"/>
      <c r="H191" s="891"/>
      <c r="I191" s="152"/>
      <c r="J191" s="152"/>
      <c r="K191" s="152"/>
      <c r="L191" s="152"/>
      <c r="M191" s="152"/>
      <c r="N191" s="152"/>
      <c r="O191" s="152"/>
      <c r="P191" s="153"/>
      <c r="Q191" s="153"/>
      <c r="R191" s="156">
        <f t="shared" si="143"/>
        <v>0</v>
      </c>
      <c r="S191" s="156">
        <f t="shared" si="144"/>
        <v>0</v>
      </c>
      <c r="U191" s="157">
        <f t="shared" si="151"/>
        <v>0</v>
      </c>
      <c r="W191" s="152"/>
      <c r="X191" s="152"/>
      <c r="Y191" s="152"/>
      <c r="Z191" s="152"/>
      <c r="AA191" s="152"/>
      <c r="AB191" s="152"/>
      <c r="AC191" s="347"/>
      <c r="AD191" s="152"/>
      <c r="AE191" s="152"/>
      <c r="AF191" s="152"/>
      <c r="AG191" s="152"/>
      <c r="AH191" s="152"/>
      <c r="AI191" s="152"/>
      <c r="AJ191" s="347"/>
      <c r="AK191" s="152"/>
      <c r="AL191" s="152"/>
      <c r="AM191" s="295"/>
      <c r="AN191" s="228"/>
      <c r="AO191" s="228"/>
      <c r="AP191" s="228"/>
      <c r="AQ191" s="228"/>
      <c r="AR191" s="228"/>
      <c r="AS191" s="348"/>
      <c r="AT191" s="264">
        <f t="shared" si="147"/>
        <v>0</v>
      </c>
      <c r="AU191" s="259"/>
      <c r="AV191" s="265">
        <f t="shared" si="148"/>
        <v>0</v>
      </c>
      <c r="AX191" s="265">
        <f t="shared" si="152"/>
        <v>0</v>
      </c>
      <c r="AZ191" s="492">
        <f t="shared" si="149"/>
        <v>0</v>
      </c>
      <c r="BB191" s="492">
        <f t="shared" si="150"/>
        <v>0</v>
      </c>
      <c r="BD191" s="265">
        <f t="shared" si="153"/>
        <v>0</v>
      </c>
      <c r="BE191" s="105"/>
      <c r="BF191" s="105"/>
      <c r="BG191" s="105"/>
      <c r="BH191" s="105"/>
      <c r="BI191" s="105"/>
      <c r="BJ191" s="105"/>
    </row>
    <row r="192" spans="1:62" ht="20.100000000000001" hidden="1" customHeight="1" outlineLevel="1">
      <c r="B192" s="100"/>
      <c r="C192" s="908"/>
      <c r="D192" s="909"/>
      <c r="E192" s="909"/>
      <c r="F192" s="910"/>
      <c r="G192" s="890"/>
      <c r="H192" s="891"/>
      <c r="I192" s="152"/>
      <c r="J192" s="152"/>
      <c r="K192" s="152"/>
      <c r="L192" s="152"/>
      <c r="M192" s="152"/>
      <c r="N192" s="152"/>
      <c r="O192" s="152"/>
      <c r="P192" s="153"/>
      <c r="Q192" s="153"/>
      <c r="R192" s="156">
        <f t="shared" si="143"/>
        <v>0</v>
      </c>
      <c r="S192" s="156">
        <f t="shared" si="144"/>
        <v>0</v>
      </c>
      <c r="U192" s="157">
        <f t="shared" si="151"/>
        <v>0</v>
      </c>
      <c r="W192" s="152"/>
      <c r="X192" s="152"/>
      <c r="Y192" s="152"/>
      <c r="Z192" s="152"/>
      <c r="AA192" s="152"/>
      <c r="AB192" s="152"/>
      <c r="AC192" s="347"/>
      <c r="AD192" s="152"/>
      <c r="AE192" s="152"/>
      <c r="AF192" s="152"/>
      <c r="AG192" s="152"/>
      <c r="AH192" s="152"/>
      <c r="AI192" s="152"/>
      <c r="AJ192" s="347"/>
      <c r="AK192" s="152"/>
      <c r="AL192" s="152"/>
      <c r="AM192" s="295"/>
      <c r="AN192" s="228"/>
      <c r="AO192" s="228"/>
      <c r="AP192" s="228"/>
      <c r="AQ192" s="228"/>
      <c r="AR192" s="228"/>
      <c r="AS192" s="348"/>
      <c r="AT192" s="264">
        <f t="shared" si="147"/>
        <v>0</v>
      </c>
      <c r="AU192" s="259"/>
      <c r="AV192" s="265">
        <f t="shared" si="148"/>
        <v>0</v>
      </c>
      <c r="AX192" s="265">
        <f t="shared" si="152"/>
        <v>0</v>
      </c>
      <c r="AZ192" s="492">
        <f t="shared" si="149"/>
        <v>0</v>
      </c>
      <c r="BB192" s="492">
        <f t="shared" si="150"/>
        <v>0</v>
      </c>
      <c r="BD192" s="265">
        <f t="shared" si="153"/>
        <v>0</v>
      </c>
      <c r="BE192" s="105"/>
      <c r="BF192" s="105"/>
      <c r="BG192" s="105"/>
      <c r="BH192" s="105"/>
      <c r="BI192" s="105"/>
      <c r="BJ192" s="105"/>
    </row>
    <row r="193" spans="2:62" ht="20.100000000000001" hidden="1" customHeight="1" outlineLevel="1">
      <c r="B193" s="100"/>
      <c r="C193" s="908"/>
      <c r="D193" s="909"/>
      <c r="E193" s="909"/>
      <c r="F193" s="910"/>
      <c r="G193" s="890"/>
      <c r="H193" s="891"/>
      <c r="I193" s="152"/>
      <c r="J193" s="152"/>
      <c r="K193" s="152"/>
      <c r="L193" s="152"/>
      <c r="M193" s="152"/>
      <c r="N193" s="152"/>
      <c r="O193" s="152"/>
      <c r="P193" s="153"/>
      <c r="Q193" s="153"/>
      <c r="R193" s="156">
        <f t="shared" si="143"/>
        <v>0</v>
      </c>
      <c r="S193" s="156">
        <f t="shared" si="144"/>
        <v>0</v>
      </c>
      <c r="U193" s="157">
        <f t="shared" si="151"/>
        <v>0</v>
      </c>
      <c r="W193" s="152"/>
      <c r="X193" s="152"/>
      <c r="Y193" s="152"/>
      <c r="Z193" s="152"/>
      <c r="AA193" s="152"/>
      <c r="AB193" s="152"/>
      <c r="AC193" s="347"/>
      <c r="AD193" s="152"/>
      <c r="AE193" s="152"/>
      <c r="AF193" s="152"/>
      <c r="AG193" s="152"/>
      <c r="AH193" s="152"/>
      <c r="AI193" s="152"/>
      <c r="AJ193" s="347"/>
      <c r="AK193" s="152"/>
      <c r="AL193" s="152"/>
      <c r="AM193" s="295"/>
      <c r="AN193" s="228"/>
      <c r="AO193" s="228"/>
      <c r="AP193" s="228"/>
      <c r="AQ193" s="228"/>
      <c r="AR193" s="228"/>
      <c r="AS193" s="348"/>
      <c r="AT193" s="264">
        <f t="shared" si="147"/>
        <v>0</v>
      </c>
      <c r="AU193" s="259"/>
      <c r="AV193" s="265">
        <f t="shared" si="148"/>
        <v>0</v>
      </c>
      <c r="AX193" s="265">
        <f t="shared" si="152"/>
        <v>0</v>
      </c>
      <c r="AZ193" s="492">
        <f t="shared" si="149"/>
        <v>0</v>
      </c>
      <c r="BB193" s="492">
        <f t="shared" si="150"/>
        <v>0</v>
      </c>
      <c r="BD193" s="265">
        <f t="shared" si="153"/>
        <v>0</v>
      </c>
      <c r="BE193" s="105"/>
      <c r="BF193" s="105"/>
      <c r="BG193" s="105"/>
      <c r="BH193" s="105"/>
      <c r="BI193" s="105"/>
      <c r="BJ193" s="105"/>
    </row>
    <row r="194" spans="2:62" ht="20.100000000000001" hidden="1" customHeight="1" outlineLevel="1">
      <c r="B194" s="100"/>
      <c r="C194" s="908"/>
      <c r="D194" s="909"/>
      <c r="E194" s="909"/>
      <c r="F194" s="910"/>
      <c r="G194" s="890"/>
      <c r="H194" s="891"/>
      <c r="I194" s="152"/>
      <c r="J194" s="152"/>
      <c r="K194" s="152"/>
      <c r="L194" s="152"/>
      <c r="M194" s="152"/>
      <c r="N194" s="152"/>
      <c r="O194" s="152"/>
      <c r="P194" s="153"/>
      <c r="Q194" s="153"/>
      <c r="R194" s="156">
        <f t="shared" si="143"/>
        <v>0</v>
      </c>
      <c r="S194" s="156">
        <f t="shared" si="144"/>
        <v>0</v>
      </c>
      <c r="U194" s="157">
        <f t="shared" si="151"/>
        <v>0</v>
      </c>
      <c r="W194" s="152"/>
      <c r="X194" s="152"/>
      <c r="Y194" s="152"/>
      <c r="Z194" s="152"/>
      <c r="AA194" s="152"/>
      <c r="AB194" s="152"/>
      <c r="AC194" s="347"/>
      <c r="AD194" s="152"/>
      <c r="AE194" s="152"/>
      <c r="AF194" s="152"/>
      <c r="AG194" s="152"/>
      <c r="AH194" s="152"/>
      <c r="AI194" s="152"/>
      <c r="AJ194" s="347"/>
      <c r="AK194" s="152"/>
      <c r="AL194" s="152"/>
      <c r="AM194" s="295"/>
      <c r="AN194" s="228"/>
      <c r="AO194" s="228"/>
      <c r="AP194" s="228"/>
      <c r="AQ194" s="228"/>
      <c r="AR194" s="228"/>
      <c r="AS194" s="348"/>
      <c r="AT194" s="264">
        <f t="shared" si="147"/>
        <v>0</v>
      </c>
      <c r="AU194" s="259"/>
      <c r="AV194" s="265">
        <f t="shared" si="148"/>
        <v>0</v>
      </c>
      <c r="AX194" s="265">
        <f t="shared" si="152"/>
        <v>0</v>
      </c>
      <c r="AZ194" s="492">
        <f t="shared" si="149"/>
        <v>0</v>
      </c>
      <c r="BB194" s="492">
        <f t="shared" si="150"/>
        <v>0</v>
      </c>
      <c r="BD194" s="265">
        <f t="shared" si="153"/>
        <v>0</v>
      </c>
      <c r="BE194" s="105"/>
      <c r="BF194" s="105"/>
      <c r="BG194" s="105"/>
      <c r="BH194" s="105"/>
      <c r="BI194" s="105"/>
      <c r="BJ194" s="105"/>
    </row>
    <row r="195" spans="2:62" ht="20.100000000000001" hidden="1" customHeight="1" outlineLevel="1">
      <c r="B195" s="100"/>
      <c r="C195" s="908"/>
      <c r="D195" s="909"/>
      <c r="E195" s="909"/>
      <c r="F195" s="910"/>
      <c r="G195" s="890"/>
      <c r="H195" s="891"/>
      <c r="I195" s="152"/>
      <c r="J195" s="152"/>
      <c r="K195" s="152"/>
      <c r="L195" s="152"/>
      <c r="M195" s="152"/>
      <c r="N195" s="152"/>
      <c r="O195" s="152"/>
      <c r="P195" s="153"/>
      <c r="Q195" s="153"/>
      <c r="R195" s="156">
        <f t="shared" si="143"/>
        <v>0</v>
      </c>
      <c r="S195" s="156">
        <f t="shared" si="144"/>
        <v>0</v>
      </c>
      <c r="U195" s="157">
        <f t="shared" si="151"/>
        <v>0</v>
      </c>
      <c r="W195" s="152"/>
      <c r="X195" s="152"/>
      <c r="Y195" s="152"/>
      <c r="Z195" s="152"/>
      <c r="AA195" s="152"/>
      <c r="AB195" s="152"/>
      <c r="AC195" s="347"/>
      <c r="AD195" s="152"/>
      <c r="AE195" s="152"/>
      <c r="AF195" s="152"/>
      <c r="AG195" s="152"/>
      <c r="AH195" s="152"/>
      <c r="AI195" s="152"/>
      <c r="AJ195" s="347"/>
      <c r="AK195" s="152"/>
      <c r="AL195" s="152"/>
      <c r="AM195" s="295"/>
      <c r="AN195" s="228"/>
      <c r="AO195" s="228"/>
      <c r="AP195" s="228"/>
      <c r="AQ195" s="228"/>
      <c r="AR195" s="228"/>
      <c r="AS195" s="348"/>
      <c r="AT195" s="264">
        <f t="shared" si="147"/>
        <v>0</v>
      </c>
      <c r="AU195" s="259"/>
      <c r="AV195" s="265">
        <f t="shared" si="148"/>
        <v>0</v>
      </c>
      <c r="AX195" s="265">
        <f t="shared" si="152"/>
        <v>0</v>
      </c>
      <c r="AZ195" s="492">
        <f t="shared" si="149"/>
        <v>0</v>
      </c>
      <c r="BB195" s="492">
        <f t="shared" si="150"/>
        <v>0</v>
      </c>
      <c r="BD195" s="265">
        <f t="shared" si="153"/>
        <v>0</v>
      </c>
      <c r="BE195" s="105"/>
      <c r="BF195" s="105"/>
      <c r="BG195" s="105"/>
      <c r="BH195" s="105"/>
      <c r="BI195" s="105"/>
      <c r="BJ195" s="105"/>
    </row>
    <row r="196" spans="2:62" ht="20.100000000000001" hidden="1" customHeight="1" outlineLevel="1">
      <c r="B196" s="100"/>
      <c r="C196" s="908"/>
      <c r="D196" s="909"/>
      <c r="E196" s="909"/>
      <c r="F196" s="910"/>
      <c r="G196" s="890"/>
      <c r="H196" s="891"/>
      <c r="I196" s="152"/>
      <c r="J196" s="152"/>
      <c r="K196" s="152"/>
      <c r="L196" s="152"/>
      <c r="M196" s="152"/>
      <c r="N196" s="152"/>
      <c r="O196" s="152"/>
      <c r="P196" s="153"/>
      <c r="Q196" s="153"/>
      <c r="R196" s="156">
        <f t="shared" si="143"/>
        <v>0</v>
      </c>
      <c r="S196" s="156">
        <f t="shared" si="144"/>
        <v>0</v>
      </c>
      <c r="U196" s="157">
        <f t="shared" si="151"/>
        <v>0</v>
      </c>
      <c r="W196" s="152"/>
      <c r="X196" s="152"/>
      <c r="Y196" s="152"/>
      <c r="Z196" s="152"/>
      <c r="AA196" s="152"/>
      <c r="AB196" s="152"/>
      <c r="AC196" s="347"/>
      <c r="AD196" s="152"/>
      <c r="AE196" s="152"/>
      <c r="AF196" s="152"/>
      <c r="AG196" s="152"/>
      <c r="AH196" s="152"/>
      <c r="AI196" s="152"/>
      <c r="AJ196" s="347"/>
      <c r="AK196" s="152"/>
      <c r="AL196" s="152"/>
      <c r="AM196" s="295"/>
      <c r="AN196" s="228"/>
      <c r="AO196" s="228"/>
      <c r="AP196" s="228"/>
      <c r="AQ196" s="228"/>
      <c r="AR196" s="228"/>
      <c r="AS196" s="348"/>
      <c r="AT196" s="264">
        <f t="shared" si="147"/>
        <v>0</v>
      </c>
      <c r="AU196" s="259"/>
      <c r="AV196" s="265">
        <f t="shared" si="148"/>
        <v>0</v>
      </c>
      <c r="AX196" s="265">
        <f t="shared" si="152"/>
        <v>0</v>
      </c>
      <c r="AZ196" s="492">
        <f t="shared" si="149"/>
        <v>0</v>
      </c>
      <c r="BB196" s="492">
        <f t="shared" si="150"/>
        <v>0</v>
      </c>
      <c r="BD196" s="265">
        <f t="shared" si="153"/>
        <v>0</v>
      </c>
      <c r="BE196" s="105"/>
      <c r="BF196" s="105"/>
      <c r="BG196" s="105"/>
      <c r="BH196" s="105"/>
      <c r="BI196" s="105"/>
      <c r="BJ196" s="105"/>
    </row>
    <row r="197" spans="2:62" ht="20.100000000000001" hidden="1" customHeight="1" outlineLevel="1">
      <c r="B197" s="100"/>
      <c r="C197" s="908"/>
      <c r="D197" s="909"/>
      <c r="E197" s="909"/>
      <c r="F197" s="910"/>
      <c r="G197" s="890"/>
      <c r="H197" s="891"/>
      <c r="I197" s="152"/>
      <c r="J197" s="152"/>
      <c r="K197" s="152"/>
      <c r="L197" s="152"/>
      <c r="M197" s="152"/>
      <c r="N197" s="152"/>
      <c r="O197" s="152"/>
      <c r="P197" s="153"/>
      <c r="Q197" s="153"/>
      <c r="R197" s="156">
        <f t="shared" si="143"/>
        <v>0</v>
      </c>
      <c r="S197" s="156">
        <f t="shared" si="144"/>
        <v>0</v>
      </c>
      <c r="U197" s="157">
        <f t="shared" si="151"/>
        <v>0</v>
      </c>
      <c r="W197" s="152"/>
      <c r="X197" s="152"/>
      <c r="Y197" s="152"/>
      <c r="Z197" s="152"/>
      <c r="AA197" s="152"/>
      <c r="AB197" s="152"/>
      <c r="AC197" s="347"/>
      <c r="AD197" s="152"/>
      <c r="AE197" s="152"/>
      <c r="AF197" s="152"/>
      <c r="AG197" s="152"/>
      <c r="AH197" s="152"/>
      <c r="AI197" s="152"/>
      <c r="AJ197" s="347"/>
      <c r="AK197" s="152"/>
      <c r="AL197" s="152"/>
      <c r="AM197" s="295"/>
      <c r="AN197" s="228"/>
      <c r="AO197" s="228"/>
      <c r="AP197" s="228"/>
      <c r="AQ197" s="228"/>
      <c r="AR197" s="228"/>
      <c r="AS197" s="348"/>
      <c r="AT197" s="264">
        <f t="shared" si="147"/>
        <v>0</v>
      </c>
      <c r="AU197" s="259"/>
      <c r="AV197" s="265">
        <f t="shared" si="148"/>
        <v>0</v>
      </c>
      <c r="AX197" s="265">
        <f t="shared" si="152"/>
        <v>0</v>
      </c>
      <c r="AZ197" s="492">
        <f t="shared" si="149"/>
        <v>0</v>
      </c>
      <c r="BB197" s="492">
        <f t="shared" si="150"/>
        <v>0</v>
      </c>
      <c r="BD197" s="265">
        <f t="shared" si="153"/>
        <v>0</v>
      </c>
      <c r="BE197" s="105"/>
      <c r="BF197" s="105"/>
      <c r="BG197" s="105"/>
      <c r="BH197" s="105"/>
      <c r="BI197" s="105"/>
      <c r="BJ197" s="105"/>
    </row>
    <row r="198" spans="2:62" ht="9.9499999999999993" hidden="1" customHeight="1" outlineLevel="1">
      <c r="B198" s="101"/>
      <c r="C198" s="208"/>
      <c r="D198" s="208"/>
      <c r="E198" s="208"/>
      <c r="F198" s="208"/>
      <c r="G198" s="237"/>
      <c r="H198" s="207"/>
      <c r="I198" s="257"/>
      <c r="J198" s="257"/>
      <c r="K198" s="257"/>
      <c r="L198" s="257"/>
      <c r="M198" s="257"/>
      <c r="N198" s="257"/>
      <c r="O198" s="257"/>
      <c r="P198" s="256"/>
      <c r="Q198" s="102"/>
      <c r="R198" s="102"/>
      <c r="S198" s="102"/>
      <c r="U198" s="98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Z198" s="493"/>
      <c r="BE198" s="105"/>
      <c r="BF198" s="105"/>
      <c r="BG198" s="105"/>
      <c r="BH198" s="105"/>
      <c r="BI198" s="105"/>
      <c r="BJ198" s="105"/>
    </row>
    <row r="199" spans="2:62" ht="20.100000000000001" customHeight="1" collapsed="1">
      <c r="B199" s="151">
        <f>B182+1</f>
        <v>12</v>
      </c>
      <c r="C199" s="916"/>
      <c r="D199" s="917"/>
      <c r="E199" s="917"/>
      <c r="F199" s="918"/>
      <c r="G199" s="429"/>
      <c r="H199" s="206">
        <v>1</v>
      </c>
      <c r="I199" s="642">
        <f t="shared" ref="I199" si="154">$H199*SUM(I200:I214)</f>
        <v>0</v>
      </c>
      <c r="J199" s="643">
        <f t="shared" ref="J199:O199" si="155">$H199*SUM(J200:J214)</f>
        <v>0</v>
      </c>
      <c r="K199" s="644">
        <f t="shared" si="155"/>
        <v>0</v>
      </c>
      <c r="L199" s="645">
        <f t="shared" si="155"/>
        <v>0</v>
      </c>
      <c r="M199" s="645">
        <f t="shared" si="155"/>
        <v>0</v>
      </c>
      <c r="N199" s="644">
        <f t="shared" si="155"/>
        <v>0</v>
      </c>
      <c r="O199" s="642">
        <f t="shared" si="155"/>
        <v>0</v>
      </c>
      <c r="P199" s="209">
        <f t="shared" ref="P199:Q199" si="156">$H199*SUM(P200:P214)</f>
        <v>0</v>
      </c>
      <c r="Q199" s="210">
        <f t="shared" si="156"/>
        <v>0</v>
      </c>
      <c r="R199" s="136">
        <f t="shared" ref="R199:R214" si="157">P199*(1+Gewinn)*(1+SicherheitAngebot)</f>
        <v>0</v>
      </c>
      <c r="S199" s="137">
        <f t="shared" ref="S199:S214" si="158">Q199*(1+MGKZ)*(1+Gewinn)*(1+SicherheitAngebot)</f>
        <v>0</v>
      </c>
      <c r="U199" s="10">
        <f>I199*$I$7+J199*$J$7+K199*$K$7+L199*$L$7+M199*$M$7+N199*$N$7+O199*$O$7+R199+S199</f>
        <v>0</v>
      </c>
      <c r="W199" s="646">
        <f t="shared" ref="W199:AB199" si="159">$H199*SUM(W200:W214)</f>
        <v>0</v>
      </c>
      <c r="X199" s="647">
        <f t="shared" si="159"/>
        <v>0</v>
      </c>
      <c r="Y199" s="648">
        <f t="shared" si="159"/>
        <v>0</v>
      </c>
      <c r="Z199" s="649">
        <f t="shared" si="159"/>
        <v>0</v>
      </c>
      <c r="AA199" s="648">
        <f t="shared" si="159"/>
        <v>0</v>
      </c>
      <c r="AB199" s="646">
        <f t="shared" si="159"/>
        <v>0</v>
      </c>
      <c r="AC199" s="258"/>
      <c r="AD199" s="646">
        <f t="shared" ref="AD199:AM199" si="160">$H199*SUM(AD200:AD214)</f>
        <v>0</v>
      </c>
      <c r="AE199" s="647">
        <f t="shared" si="160"/>
        <v>0</v>
      </c>
      <c r="AF199" s="648">
        <f t="shared" si="160"/>
        <v>0</v>
      </c>
      <c r="AG199" s="649">
        <f t="shared" si="160"/>
        <v>0</v>
      </c>
      <c r="AH199" s="648">
        <f t="shared" si="160"/>
        <v>0</v>
      </c>
      <c r="AI199" s="646">
        <f t="shared" si="160"/>
        <v>0</v>
      </c>
      <c r="AJ199" s="258"/>
      <c r="AK199" s="653">
        <f t="shared" si="160"/>
        <v>0</v>
      </c>
      <c r="AL199" s="653">
        <f t="shared" si="160"/>
        <v>0</v>
      </c>
      <c r="AM199" s="653">
        <f t="shared" si="160"/>
        <v>0</v>
      </c>
      <c r="AN199" s="227">
        <f>$H199*SUM(AN200:AN214)*(1+Gewinn)*(1+SicherheitAngebot)</f>
        <v>0</v>
      </c>
      <c r="AO199" s="227">
        <f>$H199*SUM(AO200:AO214)*(1+Gewinn)*(1+SicherheitAngebot)</f>
        <v>0</v>
      </c>
      <c r="AP199" s="227">
        <f>$H199*SUM(AP200:AP214)*(1+Gewinn)*(1+SicherheitAngebot)</f>
        <v>0</v>
      </c>
      <c r="AQ199" s="227">
        <f>$H199*SUM(AQ200:AQ214)*(1+Gewinn)*(1+SicherheitAngebot)</f>
        <v>0</v>
      </c>
      <c r="AR199" s="227">
        <f>$H199*SUM(AR200:AR214)*(1+Gewinn)*(1+SicherheitAngebot)</f>
        <v>0</v>
      </c>
      <c r="AS199" s="262"/>
      <c r="AT199" s="263">
        <f t="shared" si="147"/>
        <v>0</v>
      </c>
      <c r="AU199" s="259"/>
      <c r="AV199" s="491">
        <f>AK199*$AK$7+AL199*$AL$7+AM199*$AM$7+SUM(AN199:AR199)+AT199/Zuschläge_IBN+AT199</f>
        <v>0</v>
      </c>
      <c r="AX199" s="685">
        <f>U199+AV199</f>
        <v>0</v>
      </c>
      <c r="AZ199" s="490">
        <f>IF(H199&gt;0,U199/(1+SicherheitAngebot)*(1+Sicherheit),0)</f>
        <v>0</v>
      </c>
      <c r="BB199" s="490">
        <f>IF(H199&gt;0,AV199/(1+SicherheitAngebot)*(1+Sicherheit),0)</f>
        <v>0</v>
      </c>
      <c r="BD199" s="490">
        <f>AZ199+BB199</f>
        <v>0</v>
      </c>
      <c r="BE199" s="105"/>
      <c r="BF199" s="105"/>
      <c r="BG199" s="105"/>
      <c r="BH199" s="105"/>
      <c r="BI199" s="105"/>
      <c r="BJ199" s="105"/>
    </row>
    <row r="200" spans="2:62" ht="20.100000000000001" hidden="1" customHeight="1" outlineLevel="1">
      <c r="B200" s="99"/>
      <c r="C200" s="908"/>
      <c r="D200" s="909"/>
      <c r="E200" s="909"/>
      <c r="F200" s="910"/>
      <c r="G200" s="890"/>
      <c r="H200" s="901"/>
      <c r="I200" s="152"/>
      <c r="J200" s="152"/>
      <c r="K200" s="152"/>
      <c r="L200" s="152"/>
      <c r="M200" s="152"/>
      <c r="N200" s="152"/>
      <c r="O200" s="152"/>
      <c r="P200" s="153"/>
      <c r="Q200" s="153"/>
      <c r="R200" s="156">
        <f t="shared" si="157"/>
        <v>0</v>
      </c>
      <c r="S200" s="156">
        <f t="shared" si="158"/>
        <v>0</v>
      </c>
      <c r="U200" s="157">
        <f>I200*$I$7+J200*$J$7+K200*$K$7+L200*$L$7+M200*$M$7+N200*$N$7+O200*$O$7+R200+S200</f>
        <v>0</v>
      </c>
      <c r="W200" s="152"/>
      <c r="X200" s="152"/>
      <c r="Y200" s="152"/>
      <c r="Z200" s="152"/>
      <c r="AA200" s="152"/>
      <c r="AB200" s="152"/>
      <c r="AC200" s="347"/>
      <c r="AD200" s="152"/>
      <c r="AE200" s="152"/>
      <c r="AF200" s="152"/>
      <c r="AG200" s="152"/>
      <c r="AH200" s="152"/>
      <c r="AI200" s="152"/>
      <c r="AJ200" s="347"/>
      <c r="AK200" s="152"/>
      <c r="AL200" s="152"/>
      <c r="AM200" s="295"/>
      <c r="AN200" s="228"/>
      <c r="AO200" s="228"/>
      <c r="AP200" s="228"/>
      <c r="AQ200" s="228"/>
      <c r="AR200" s="228"/>
      <c r="AS200" s="348"/>
      <c r="AT200" s="264">
        <f t="shared" si="147"/>
        <v>0</v>
      </c>
      <c r="AU200" s="259"/>
      <c r="AV200" s="265">
        <f t="shared" ref="AV200:AV214" si="161">AK200*$AK$7+AL200*$AL$7+AM200*$AM$7+SUM(AN200:AR200)*(1+Gewinn)*(1+SicherheitAngebot)+AT200/Zuschläge_IBN+AT200</f>
        <v>0</v>
      </c>
      <c r="AX200" s="265">
        <f>U200+AV200</f>
        <v>0</v>
      </c>
      <c r="AZ200" s="492">
        <f t="shared" ref="AZ200:AZ214" si="162">U200/(1+SicherheitAngebot)*(1+Sicherheit)</f>
        <v>0</v>
      </c>
      <c r="BB200" s="492">
        <f t="shared" ref="BB200:BB214" si="163">AV200/(1+SicherheitAngebot)*(1+Sicherheit)</f>
        <v>0</v>
      </c>
      <c r="BD200" s="265">
        <f>AZ200+BB200</f>
        <v>0</v>
      </c>
      <c r="BE200" s="105"/>
      <c r="BF200" s="105"/>
      <c r="BG200" s="105"/>
      <c r="BH200" s="105"/>
      <c r="BI200" s="105"/>
      <c r="BJ200" s="105"/>
    </row>
    <row r="201" spans="2:62" ht="20.100000000000001" hidden="1" customHeight="1" outlineLevel="1">
      <c r="B201" s="100"/>
      <c r="C201" s="908"/>
      <c r="D201" s="909"/>
      <c r="E201" s="909"/>
      <c r="F201" s="910"/>
      <c r="G201" s="890"/>
      <c r="H201" s="891"/>
      <c r="I201" s="152"/>
      <c r="J201" s="152"/>
      <c r="K201" s="152"/>
      <c r="L201" s="152"/>
      <c r="M201" s="152"/>
      <c r="N201" s="152"/>
      <c r="O201" s="152"/>
      <c r="P201" s="153"/>
      <c r="Q201" s="153"/>
      <c r="R201" s="156">
        <f t="shared" si="157"/>
        <v>0</v>
      </c>
      <c r="S201" s="156">
        <f t="shared" si="158"/>
        <v>0</v>
      </c>
      <c r="U201" s="157">
        <f t="shared" ref="U201:U214" si="164">I201*$I$7+J201*$J$7+K201*$K$7+L201*$L$7+M201*$M$7+N201*$N$7+O201*$O$7+R201+S201</f>
        <v>0</v>
      </c>
      <c r="W201" s="152"/>
      <c r="X201" s="152"/>
      <c r="Y201" s="152"/>
      <c r="Z201" s="152"/>
      <c r="AA201" s="152"/>
      <c r="AB201" s="152"/>
      <c r="AC201" s="347"/>
      <c r="AD201" s="152"/>
      <c r="AE201" s="152"/>
      <c r="AF201" s="152"/>
      <c r="AG201" s="152"/>
      <c r="AH201" s="152"/>
      <c r="AI201" s="152"/>
      <c r="AJ201" s="347"/>
      <c r="AK201" s="152"/>
      <c r="AL201" s="152"/>
      <c r="AM201" s="295"/>
      <c r="AN201" s="228"/>
      <c r="AO201" s="228"/>
      <c r="AP201" s="228"/>
      <c r="AQ201" s="228"/>
      <c r="AR201" s="228"/>
      <c r="AS201" s="348"/>
      <c r="AT201" s="264">
        <f t="shared" si="147"/>
        <v>0</v>
      </c>
      <c r="AU201" s="259"/>
      <c r="AV201" s="265">
        <f t="shared" si="161"/>
        <v>0</v>
      </c>
      <c r="AX201" s="265">
        <f t="shared" ref="AX201:AX214" si="165">U201+AV201</f>
        <v>0</v>
      </c>
      <c r="AZ201" s="492">
        <f t="shared" si="162"/>
        <v>0</v>
      </c>
      <c r="BB201" s="492">
        <f t="shared" si="163"/>
        <v>0</v>
      </c>
      <c r="BD201" s="265">
        <f t="shared" ref="BD201:BD214" si="166">AZ201+BB201</f>
        <v>0</v>
      </c>
      <c r="BE201" s="105"/>
      <c r="BF201" s="105"/>
      <c r="BG201" s="105"/>
      <c r="BH201" s="105"/>
      <c r="BI201" s="105"/>
      <c r="BJ201" s="105"/>
    </row>
    <row r="202" spans="2:62" ht="20.100000000000001" hidden="1" customHeight="1" outlineLevel="1">
      <c r="B202" s="100"/>
      <c r="C202" s="908"/>
      <c r="D202" s="909"/>
      <c r="E202" s="909"/>
      <c r="F202" s="910"/>
      <c r="G202" s="890"/>
      <c r="H202" s="891"/>
      <c r="I202" s="152"/>
      <c r="J202" s="152"/>
      <c r="K202" s="152"/>
      <c r="L202" s="152"/>
      <c r="M202" s="152"/>
      <c r="N202" s="152"/>
      <c r="O202" s="152"/>
      <c r="P202" s="153"/>
      <c r="Q202" s="153"/>
      <c r="R202" s="156">
        <f t="shared" si="157"/>
        <v>0</v>
      </c>
      <c r="S202" s="156">
        <f t="shared" si="158"/>
        <v>0</v>
      </c>
      <c r="U202" s="157">
        <f t="shared" si="164"/>
        <v>0</v>
      </c>
      <c r="W202" s="152"/>
      <c r="X202" s="152"/>
      <c r="Y202" s="152"/>
      <c r="Z202" s="152"/>
      <c r="AA202" s="152"/>
      <c r="AB202" s="152"/>
      <c r="AC202" s="347"/>
      <c r="AD202" s="152"/>
      <c r="AE202" s="152"/>
      <c r="AF202" s="152"/>
      <c r="AG202" s="152"/>
      <c r="AH202" s="152"/>
      <c r="AI202" s="152"/>
      <c r="AJ202" s="347"/>
      <c r="AK202" s="152"/>
      <c r="AL202" s="152"/>
      <c r="AM202" s="295"/>
      <c r="AN202" s="228"/>
      <c r="AO202" s="228"/>
      <c r="AP202" s="228"/>
      <c r="AQ202" s="228"/>
      <c r="AR202" s="228"/>
      <c r="AS202" s="348"/>
      <c r="AT202" s="264">
        <f t="shared" si="147"/>
        <v>0</v>
      </c>
      <c r="AU202" s="259"/>
      <c r="AV202" s="265">
        <f t="shared" si="161"/>
        <v>0</v>
      </c>
      <c r="AX202" s="265">
        <f t="shared" si="165"/>
        <v>0</v>
      </c>
      <c r="AZ202" s="492">
        <f t="shared" si="162"/>
        <v>0</v>
      </c>
      <c r="BB202" s="492">
        <f t="shared" si="163"/>
        <v>0</v>
      </c>
      <c r="BD202" s="265">
        <f t="shared" si="166"/>
        <v>0</v>
      </c>
      <c r="BE202" s="105"/>
      <c r="BF202" s="105"/>
      <c r="BG202" s="105"/>
      <c r="BH202" s="105"/>
      <c r="BI202" s="105"/>
      <c r="BJ202" s="105"/>
    </row>
    <row r="203" spans="2:62" ht="20.100000000000001" hidden="1" customHeight="1" outlineLevel="1">
      <c r="B203" s="100"/>
      <c r="C203" s="908"/>
      <c r="D203" s="909"/>
      <c r="E203" s="909"/>
      <c r="F203" s="910"/>
      <c r="G203" s="890"/>
      <c r="H203" s="891"/>
      <c r="I203" s="152"/>
      <c r="J203" s="152"/>
      <c r="K203" s="152"/>
      <c r="L203" s="152"/>
      <c r="M203" s="152"/>
      <c r="N203" s="152"/>
      <c r="O203" s="152"/>
      <c r="P203" s="153"/>
      <c r="Q203" s="153"/>
      <c r="R203" s="156">
        <f t="shared" si="157"/>
        <v>0</v>
      </c>
      <c r="S203" s="156">
        <f t="shared" si="158"/>
        <v>0</v>
      </c>
      <c r="U203" s="157">
        <f t="shared" si="164"/>
        <v>0</v>
      </c>
      <c r="W203" s="152"/>
      <c r="X203" s="152"/>
      <c r="Y203" s="152"/>
      <c r="Z203" s="152"/>
      <c r="AA203" s="152"/>
      <c r="AB203" s="152"/>
      <c r="AC203" s="347"/>
      <c r="AD203" s="152"/>
      <c r="AE203" s="152"/>
      <c r="AF203" s="152"/>
      <c r="AG203" s="152"/>
      <c r="AH203" s="152"/>
      <c r="AI203" s="152"/>
      <c r="AJ203" s="347"/>
      <c r="AK203" s="152"/>
      <c r="AL203" s="152"/>
      <c r="AM203" s="295"/>
      <c r="AN203" s="228"/>
      <c r="AO203" s="228"/>
      <c r="AP203" s="228"/>
      <c r="AQ203" s="228"/>
      <c r="AR203" s="228"/>
      <c r="AS203" s="348"/>
      <c r="AT203" s="264">
        <f t="shared" si="147"/>
        <v>0</v>
      </c>
      <c r="AU203" s="259"/>
      <c r="AV203" s="265">
        <f t="shared" si="161"/>
        <v>0</v>
      </c>
      <c r="AX203" s="265">
        <f t="shared" si="165"/>
        <v>0</v>
      </c>
      <c r="AZ203" s="492">
        <f t="shared" si="162"/>
        <v>0</v>
      </c>
      <c r="BB203" s="492">
        <f t="shared" si="163"/>
        <v>0</v>
      </c>
      <c r="BD203" s="265">
        <f t="shared" si="166"/>
        <v>0</v>
      </c>
      <c r="BE203" s="105"/>
      <c r="BF203" s="105"/>
      <c r="BG203" s="105"/>
      <c r="BH203" s="105"/>
      <c r="BI203" s="105"/>
      <c r="BJ203" s="105"/>
    </row>
    <row r="204" spans="2:62" ht="20.100000000000001" hidden="1" customHeight="1" outlineLevel="1">
      <c r="B204" s="100"/>
      <c r="C204" s="908"/>
      <c r="D204" s="909"/>
      <c r="E204" s="909"/>
      <c r="F204" s="910"/>
      <c r="G204" s="890"/>
      <c r="H204" s="891"/>
      <c r="I204" s="152"/>
      <c r="J204" s="152"/>
      <c r="K204" s="152"/>
      <c r="L204" s="152"/>
      <c r="M204" s="152"/>
      <c r="N204" s="152"/>
      <c r="O204" s="152"/>
      <c r="P204" s="153"/>
      <c r="Q204" s="153"/>
      <c r="R204" s="156">
        <f t="shared" si="157"/>
        <v>0</v>
      </c>
      <c r="S204" s="156">
        <f t="shared" si="158"/>
        <v>0</v>
      </c>
      <c r="U204" s="157">
        <f t="shared" si="164"/>
        <v>0</v>
      </c>
      <c r="W204" s="152"/>
      <c r="X204" s="152"/>
      <c r="Y204" s="152"/>
      <c r="Z204" s="152"/>
      <c r="AA204" s="152"/>
      <c r="AB204" s="152"/>
      <c r="AC204" s="347"/>
      <c r="AD204" s="152"/>
      <c r="AE204" s="152"/>
      <c r="AF204" s="152"/>
      <c r="AG204" s="152"/>
      <c r="AH204" s="152"/>
      <c r="AI204" s="152"/>
      <c r="AJ204" s="347"/>
      <c r="AK204" s="152"/>
      <c r="AL204" s="152"/>
      <c r="AM204" s="295"/>
      <c r="AN204" s="228"/>
      <c r="AO204" s="228"/>
      <c r="AP204" s="228"/>
      <c r="AQ204" s="228"/>
      <c r="AR204" s="228"/>
      <c r="AS204" s="348"/>
      <c r="AT204" s="264">
        <f t="shared" si="147"/>
        <v>0</v>
      </c>
      <c r="AU204" s="259"/>
      <c r="AV204" s="265">
        <f t="shared" si="161"/>
        <v>0</v>
      </c>
      <c r="AX204" s="265">
        <f t="shared" si="165"/>
        <v>0</v>
      </c>
      <c r="AZ204" s="492">
        <f t="shared" si="162"/>
        <v>0</v>
      </c>
      <c r="BB204" s="492">
        <f t="shared" si="163"/>
        <v>0</v>
      </c>
      <c r="BD204" s="265">
        <f t="shared" si="166"/>
        <v>0</v>
      </c>
      <c r="BE204" s="105"/>
      <c r="BF204" s="105"/>
      <c r="BG204" s="105"/>
      <c r="BH204" s="105"/>
      <c r="BI204" s="105"/>
      <c r="BJ204" s="105"/>
    </row>
    <row r="205" spans="2:62" ht="20.100000000000001" hidden="1" customHeight="1" outlineLevel="1">
      <c r="B205" s="100"/>
      <c r="C205" s="908"/>
      <c r="D205" s="909"/>
      <c r="E205" s="909"/>
      <c r="F205" s="910"/>
      <c r="G205" s="890"/>
      <c r="H205" s="891"/>
      <c r="I205" s="152"/>
      <c r="J205" s="152"/>
      <c r="K205" s="152"/>
      <c r="L205" s="152"/>
      <c r="M205" s="152"/>
      <c r="N205" s="152"/>
      <c r="O205" s="152"/>
      <c r="P205" s="153"/>
      <c r="Q205" s="153"/>
      <c r="R205" s="156">
        <f t="shared" si="157"/>
        <v>0</v>
      </c>
      <c r="S205" s="156">
        <f t="shared" si="158"/>
        <v>0</v>
      </c>
      <c r="U205" s="157">
        <f t="shared" si="164"/>
        <v>0</v>
      </c>
      <c r="W205" s="152"/>
      <c r="X205" s="152"/>
      <c r="Y205" s="152"/>
      <c r="Z205" s="152"/>
      <c r="AA205" s="152"/>
      <c r="AB205" s="152"/>
      <c r="AC205" s="347"/>
      <c r="AD205" s="152"/>
      <c r="AE205" s="152"/>
      <c r="AF205" s="152"/>
      <c r="AG205" s="152"/>
      <c r="AH205" s="152"/>
      <c r="AI205" s="152"/>
      <c r="AJ205" s="347"/>
      <c r="AK205" s="152"/>
      <c r="AL205" s="152"/>
      <c r="AM205" s="295"/>
      <c r="AN205" s="228"/>
      <c r="AO205" s="228"/>
      <c r="AP205" s="228"/>
      <c r="AQ205" s="228"/>
      <c r="AR205" s="228"/>
      <c r="AS205" s="348"/>
      <c r="AT205" s="264">
        <f t="shared" si="147"/>
        <v>0</v>
      </c>
      <c r="AU205" s="259"/>
      <c r="AV205" s="265">
        <f t="shared" si="161"/>
        <v>0</v>
      </c>
      <c r="AX205" s="265">
        <f t="shared" si="165"/>
        <v>0</v>
      </c>
      <c r="AZ205" s="492">
        <f t="shared" si="162"/>
        <v>0</v>
      </c>
      <c r="BB205" s="492">
        <f t="shared" si="163"/>
        <v>0</v>
      </c>
      <c r="BD205" s="265">
        <f t="shared" si="166"/>
        <v>0</v>
      </c>
      <c r="BE205" s="105"/>
      <c r="BF205" s="105"/>
      <c r="BG205" s="105"/>
      <c r="BH205" s="105"/>
      <c r="BI205" s="105"/>
      <c r="BJ205" s="105"/>
    </row>
    <row r="206" spans="2:62" ht="20.100000000000001" hidden="1" customHeight="1" outlineLevel="1">
      <c r="B206" s="100"/>
      <c r="C206" s="908"/>
      <c r="D206" s="909"/>
      <c r="E206" s="909"/>
      <c r="F206" s="910"/>
      <c r="G206" s="890"/>
      <c r="H206" s="891"/>
      <c r="I206" s="152"/>
      <c r="J206" s="152"/>
      <c r="K206" s="152"/>
      <c r="L206" s="152"/>
      <c r="M206" s="152"/>
      <c r="N206" s="152"/>
      <c r="O206" s="152"/>
      <c r="P206" s="153"/>
      <c r="Q206" s="153"/>
      <c r="R206" s="156">
        <f t="shared" si="157"/>
        <v>0</v>
      </c>
      <c r="S206" s="156">
        <f t="shared" si="158"/>
        <v>0</v>
      </c>
      <c r="U206" s="157">
        <f t="shared" si="164"/>
        <v>0</v>
      </c>
      <c r="W206" s="152"/>
      <c r="X206" s="152"/>
      <c r="Y206" s="152"/>
      <c r="Z206" s="152"/>
      <c r="AA206" s="152"/>
      <c r="AB206" s="152"/>
      <c r="AC206" s="347"/>
      <c r="AD206" s="152"/>
      <c r="AE206" s="152"/>
      <c r="AF206" s="152"/>
      <c r="AG206" s="152"/>
      <c r="AH206" s="152"/>
      <c r="AI206" s="152"/>
      <c r="AJ206" s="347"/>
      <c r="AK206" s="152"/>
      <c r="AL206" s="152"/>
      <c r="AM206" s="295"/>
      <c r="AN206" s="228"/>
      <c r="AO206" s="228"/>
      <c r="AP206" s="228"/>
      <c r="AQ206" s="228"/>
      <c r="AR206" s="228"/>
      <c r="AS206" s="348"/>
      <c r="AT206" s="264">
        <f t="shared" si="147"/>
        <v>0</v>
      </c>
      <c r="AU206" s="259"/>
      <c r="AV206" s="265">
        <f t="shared" si="161"/>
        <v>0</v>
      </c>
      <c r="AX206" s="265">
        <f t="shared" si="165"/>
        <v>0</v>
      </c>
      <c r="AZ206" s="492">
        <f t="shared" si="162"/>
        <v>0</v>
      </c>
      <c r="BB206" s="492">
        <f t="shared" si="163"/>
        <v>0</v>
      </c>
      <c r="BD206" s="265">
        <f t="shared" si="166"/>
        <v>0</v>
      </c>
      <c r="BE206" s="105"/>
      <c r="BF206" s="105"/>
      <c r="BG206" s="105"/>
      <c r="BH206" s="105"/>
      <c r="BI206" s="105"/>
      <c r="BJ206" s="105"/>
    </row>
    <row r="207" spans="2:62" ht="20.100000000000001" hidden="1" customHeight="1" outlineLevel="1">
      <c r="B207" s="100"/>
      <c r="C207" s="908"/>
      <c r="D207" s="909"/>
      <c r="E207" s="909"/>
      <c r="F207" s="910"/>
      <c r="G207" s="890"/>
      <c r="H207" s="891"/>
      <c r="I207" s="152"/>
      <c r="J207" s="152"/>
      <c r="K207" s="152"/>
      <c r="L207" s="152"/>
      <c r="M207" s="152"/>
      <c r="N207" s="152"/>
      <c r="O207" s="152"/>
      <c r="P207" s="153"/>
      <c r="Q207" s="153"/>
      <c r="R207" s="156">
        <f t="shared" si="157"/>
        <v>0</v>
      </c>
      <c r="S207" s="156">
        <f t="shared" si="158"/>
        <v>0</v>
      </c>
      <c r="U207" s="157">
        <f t="shared" si="164"/>
        <v>0</v>
      </c>
      <c r="W207" s="152"/>
      <c r="X207" s="152"/>
      <c r="Y207" s="152"/>
      <c r="Z207" s="152"/>
      <c r="AA207" s="152"/>
      <c r="AB207" s="152"/>
      <c r="AC207" s="347"/>
      <c r="AD207" s="152"/>
      <c r="AE207" s="152"/>
      <c r="AF207" s="152"/>
      <c r="AG207" s="152"/>
      <c r="AH207" s="152"/>
      <c r="AI207" s="152"/>
      <c r="AJ207" s="347"/>
      <c r="AK207" s="152"/>
      <c r="AL207" s="152"/>
      <c r="AM207" s="295"/>
      <c r="AN207" s="228"/>
      <c r="AO207" s="228"/>
      <c r="AP207" s="228"/>
      <c r="AQ207" s="228"/>
      <c r="AR207" s="228"/>
      <c r="AS207" s="348"/>
      <c r="AT207" s="264">
        <f t="shared" si="147"/>
        <v>0</v>
      </c>
      <c r="AU207" s="259"/>
      <c r="AV207" s="265">
        <f t="shared" si="161"/>
        <v>0</v>
      </c>
      <c r="AX207" s="265">
        <f t="shared" si="165"/>
        <v>0</v>
      </c>
      <c r="AZ207" s="492">
        <f t="shared" si="162"/>
        <v>0</v>
      </c>
      <c r="BB207" s="492">
        <f t="shared" si="163"/>
        <v>0</v>
      </c>
      <c r="BD207" s="265">
        <f t="shared" si="166"/>
        <v>0</v>
      </c>
      <c r="BE207" s="105"/>
      <c r="BF207" s="105"/>
      <c r="BG207" s="105"/>
      <c r="BH207" s="105"/>
      <c r="BI207" s="105"/>
      <c r="BJ207" s="105"/>
    </row>
    <row r="208" spans="2:62" ht="20.100000000000001" hidden="1" customHeight="1" outlineLevel="1">
      <c r="B208" s="100"/>
      <c r="C208" s="908"/>
      <c r="D208" s="909"/>
      <c r="E208" s="909"/>
      <c r="F208" s="910"/>
      <c r="G208" s="890"/>
      <c r="H208" s="891"/>
      <c r="I208" s="152"/>
      <c r="J208" s="152"/>
      <c r="K208" s="152"/>
      <c r="L208" s="152"/>
      <c r="M208" s="152"/>
      <c r="N208" s="152"/>
      <c r="O208" s="152"/>
      <c r="P208" s="153"/>
      <c r="Q208" s="153"/>
      <c r="R208" s="156">
        <f t="shared" si="157"/>
        <v>0</v>
      </c>
      <c r="S208" s="156">
        <f t="shared" si="158"/>
        <v>0</v>
      </c>
      <c r="U208" s="157">
        <f t="shared" si="164"/>
        <v>0</v>
      </c>
      <c r="W208" s="152"/>
      <c r="X208" s="152"/>
      <c r="Y208" s="152"/>
      <c r="Z208" s="152"/>
      <c r="AA208" s="152"/>
      <c r="AB208" s="152"/>
      <c r="AC208" s="347"/>
      <c r="AD208" s="152"/>
      <c r="AE208" s="152"/>
      <c r="AF208" s="152"/>
      <c r="AG208" s="152"/>
      <c r="AH208" s="152"/>
      <c r="AI208" s="152"/>
      <c r="AJ208" s="347"/>
      <c r="AK208" s="152"/>
      <c r="AL208" s="152"/>
      <c r="AM208" s="295"/>
      <c r="AN208" s="228"/>
      <c r="AO208" s="228"/>
      <c r="AP208" s="228"/>
      <c r="AQ208" s="228"/>
      <c r="AR208" s="228"/>
      <c r="AS208" s="348"/>
      <c r="AT208" s="264">
        <f t="shared" si="147"/>
        <v>0</v>
      </c>
      <c r="AU208" s="259"/>
      <c r="AV208" s="265">
        <f t="shared" si="161"/>
        <v>0</v>
      </c>
      <c r="AX208" s="265">
        <f t="shared" si="165"/>
        <v>0</v>
      </c>
      <c r="AZ208" s="492">
        <f t="shared" si="162"/>
        <v>0</v>
      </c>
      <c r="BB208" s="492">
        <f t="shared" si="163"/>
        <v>0</v>
      </c>
      <c r="BD208" s="265">
        <f t="shared" si="166"/>
        <v>0</v>
      </c>
      <c r="BE208" s="105"/>
      <c r="BF208" s="105"/>
      <c r="BG208" s="105"/>
      <c r="BH208" s="105"/>
      <c r="BI208" s="105"/>
      <c r="BJ208" s="105"/>
    </row>
    <row r="209" spans="2:62" ht="20.100000000000001" hidden="1" customHeight="1" outlineLevel="1">
      <c r="B209" s="100"/>
      <c r="C209" s="908"/>
      <c r="D209" s="909"/>
      <c r="E209" s="909"/>
      <c r="F209" s="910"/>
      <c r="G209" s="890"/>
      <c r="H209" s="891"/>
      <c r="I209" s="152"/>
      <c r="J209" s="152"/>
      <c r="K209" s="152"/>
      <c r="L209" s="152"/>
      <c r="M209" s="152"/>
      <c r="N209" s="152"/>
      <c r="O209" s="152"/>
      <c r="P209" s="153"/>
      <c r="Q209" s="153"/>
      <c r="R209" s="156">
        <f t="shared" si="157"/>
        <v>0</v>
      </c>
      <c r="S209" s="156">
        <f t="shared" si="158"/>
        <v>0</v>
      </c>
      <c r="U209" s="157">
        <f t="shared" si="164"/>
        <v>0</v>
      </c>
      <c r="W209" s="152"/>
      <c r="X209" s="152"/>
      <c r="Y209" s="152"/>
      <c r="Z209" s="152"/>
      <c r="AA209" s="152"/>
      <c r="AB209" s="152"/>
      <c r="AC209" s="347"/>
      <c r="AD209" s="152"/>
      <c r="AE209" s="152"/>
      <c r="AF209" s="152"/>
      <c r="AG209" s="152"/>
      <c r="AH209" s="152"/>
      <c r="AI209" s="152"/>
      <c r="AJ209" s="347"/>
      <c r="AK209" s="152"/>
      <c r="AL209" s="152"/>
      <c r="AM209" s="295"/>
      <c r="AN209" s="228"/>
      <c r="AO209" s="228"/>
      <c r="AP209" s="228"/>
      <c r="AQ209" s="228"/>
      <c r="AR209" s="228"/>
      <c r="AS209" s="348"/>
      <c r="AT209" s="264">
        <f t="shared" si="147"/>
        <v>0</v>
      </c>
      <c r="AU209" s="259"/>
      <c r="AV209" s="265">
        <f t="shared" si="161"/>
        <v>0</v>
      </c>
      <c r="AX209" s="265">
        <f t="shared" si="165"/>
        <v>0</v>
      </c>
      <c r="AZ209" s="492">
        <f t="shared" si="162"/>
        <v>0</v>
      </c>
      <c r="BB209" s="492">
        <f t="shared" si="163"/>
        <v>0</v>
      </c>
      <c r="BD209" s="265">
        <f t="shared" si="166"/>
        <v>0</v>
      </c>
      <c r="BE209" s="105"/>
      <c r="BF209" s="105"/>
      <c r="BG209" s="105"/>
      <c r="BH209" s="105"/>
      <c r="BI209" s="105"/>
      <c r="BJ209" s="105"/>
    </row>
    <row r="210" spans="2:62" ht="20.100000000000001" hidden="1" customHeight="1" outlineLevel="1">
      <c r="B210" s="100"/>
      <c r="C210" s="908"/>
      <c r="D210" s="909"/>
      <c r="E210" s="909"/>
      <c r="F210" s="910"/>
      <c r="G210" s="890"/>
      <c r="H210" s="891"/>
      <c r="I210" s="152"/>
      <c r="J210" s="152"/>
      <c r="K210" s="152"/>
      <c r="L210" s="152"/>
      <c r="M210" s="152"/>
      <c r="N210" s="152"/>
      <c r="O210" s="152"/>
      <c r="P210" s="153"/>
      <c r="Q210" s="153"/>
      <c r="R210" s="156">
        <f t="shared" si="157"/>
        <v>0</v>
      </c>
      <c r="S210" s="156">
        <f t="shared" si="158"/>
        <v>0</v>
      </c>
      <c r="U210" s="157">
        <f t="shared" si="164"/>
        <v>0</v>
      </c>
      <c r="W210" s="152"/>
      <c r="X210" s="152"/>
      <c r="Y210" s="152"/>
      <c r="Z210" s="152"/>
      <c r="AA210" s="152"/>
      <c r="AB210" s="152"/>
      <c r="AC210" s="347"/>
      <c r="AD210" s="152"/>
      <c r="AE210" s="152"/>
      <c r="AF210" s="152"/>
      <c r="AG210" s="152"/>
      <c r="AH210" s="152"/>
      <c r="AI210" s="152"/>
      <c r="AJ210" s="347"/>
      <c r="AK210" s="152"/>
      <c r="AL210" s="152"/>
      <c r="AM210" s="295"/>
      <c r="AN210" s="228"/>
      <c r="AO210" s="228"/>
      <c r="AP210" s="228"/>
      <c r="AQ210" s="228"/>
      <c r="AR210" s="228"/>
      <c r="AS210" s="348"/>
      <c r="AT210" s="264">
        <f t="shared" si="147"/>
        <v>0</v>
      </c>
      <c r="AU210" s="259"/>
      <c r="AV210" s="265">
        <f t="shared" si="161"/>
        <v>0</v>
      </c>
      <c r="AX210" s="265">
        <f t="shared" si="165"/>
        <v>0</v>
      </c>
      <c r="AZ210" s="492">
        <f t="shared" si="162"/>
        <v>0</v>
      </c>
      <c r="BB210" s="492">
        <f t="shared" si="163"/>
        <v>0</v>
      </c>
      <c r="BD210" s="265">
        <f t="shared" si="166"/>
        <v>0</v>
      </c>
      <c r="BE210" s="105"/>
      <c r="BF210" s="105"/>
      <c r="BG210" s="105"/>
      <c r="BH210" s="105"/>
      <c r="BI210" s="105"/>
      <c r="BJ210" s="105"/>
    </row>
    <row r="211" spans="2:62" ht="20.100000000000001" hidden="1" customHeight="1" outlineLevel="1">
      <c r="B211" s="100"/>
      <c r="C211" s="908"/>
      <c r="D211" s="909"/>
      <c r="E211" s="909"/>
      <c r="F211" s="910"/>
      <c r="G211" s="890"/>
      <c r="H211" s="891"/>
      <c r="I211" s="152"/>
      <c r="J211" s="152"/>
      <c r="K211" s="152"/>
      <c r="L211" s="152"/>
      <c r="M211" s="152"/>
      <c r="N211" s="152"/>
      <c r="O211" s="152"/>
      <c r="P211" s="153"/>
      <c r="Q211" s="153"/>
      <c r="R211" s="156">
        <f t="shared" si="157"/>
        <v>0</v>
      </c>
      <c r="S211" s="156">
        <f t="shared" si="158"/>
        <v>0</v>
      </c>
      <c r="U211" s="157">
        <f t="shared" si="164"/>
        <v>0</v>
      </c>
      <c r="W211" s="152"/>
      <c r="X211" s="152"/>
      <c r="Y211" s="152"/>
      <c r="Z211" s="152"/>
      <c r="AA211" s="152"/>
      <c r="AB211" s="152"/>
      <c r="AC211" s="347"/>
      <c r="AD211" s="152"/>
      <c r="AE211" s="152"/>
      <c r="AF211" s="152"/>
      <c r="AG211" s="152"/>
      <c r="AH211" s="152"/>
      <c r="AI211" s="152"/>
      <c r="AJ211" s="347"/>
      <c r="AK211" s="152"/>
      <c r="AL211" s="152"/>
      <c r="AM211" s="295"/>
      <c r="AN211" s="228"/>
      <c r="AO211" s="228"/>
      <c r="AP211" s="228"/>
      <c r="AQ211" s="228"/>
      <c r="AR211" s="228"/>
      <c r="AS211" s="348"/>
      <c r="AT211" s="264">
        <f t="shared" si="147"/>
        <v>0</v>
      </c>
      <c r="AU211" s="259"/>
      <c r="AV211" s="265">
        <f t="shared" si="161"/>
        <v>0</v>
      </c>
      <c r="AX211" s="265">
        <f t="shared" si="165"/>
        <v>0</v>
      </c>
      <c r="AZ211" s="492">
        <f t="shared" si="162"/>
        <v>0</v>
      </c>
      <c r="BB211" s="492">
        <f t="shared" si="163"/>
        <v>0</v>
      </c>
      <c r="BD211" s="265">
        <f t="shared" si="166"/>
        <v>0</v>
      </c>
      <c r="BE211" s="105"/>
      <c r="BF211" s="105"/>
      <c r="BG211" s="105"/>
      <c r="BH211" s="105"/>
      <c r="BI211" s="105"/>
      <c r="BJ211" s="105"/>
    </row>
    <row r="212" spans="2:62" ht="20.100000000000001" hidden="1" customHeight="1" outlineLevel="1">
      <c r="B212" s="100"/>
      <c r="C212" s="908"/>
      <c r="D212" s="909"/>
      <c r="E212" s="909"/>
      <c r="F212" s="910"/>
      <c r="G212" s="890"/>
      <c r="H212" s="891"/>
      <c r="I212" s="152"/>
      <c r="J212" s="152"/>
      <c r="K212" s="152"/>
      <c r="L212" s="152"/>
      <c r="M212" s="152"/>
      <c r="N212" s="152"/>
      <c r="O212" s="152"/>
      <c r="P212" s="153"/>
      <c r="Q212" s="153"/>
      <c r="R212" s="156">
        <f t="shared" si="157"/>
        <v>0</v>
      </c>
      <c r="S212" s="156">
        <f t="shared" si="158"/>
        <v>0</v>
      </c>
      <c r="U212" s="157">
        <f t="shared" si="164"/>
        <v>0</v>
      </c>
      <c r="W212" s="152"/>
      <c r="X212" s="152"/>
      <c r="Y212" s="152"/>
      <c r="Z212" s="152"/>
      <c r="AA212" s="152"/>
      <c r="AB212" s="152"/>
      <c r="AC212" s="347"/>
      <c r="AD212" s="152"/>
      <c r="AE212" s="152"/>
      <c r="AF212" s="152"/>
      <c r="AG212" s="152"/>
      <c r="AH212" s="152"/>
      <c r="AI212" s="152"/>
      <c r="AJ212" s="347"/>
      <c r="AK212" s="152"/>
      <c r="AL212" s="152"/>
      <c r="AM212" s="295"/>
      <c r="AN212" s="228"/>
      <c r="AO212" s="228"/>
      <c r="AP212" s="228"/>
      <c r="AQ212" s="228"/>
      <c r="AR212" s="228"/>
      <c r="AS212" s="348"/>
      <c r="AT212" s="264">
        <f t="shared" si="147"/>
        <v>0</v>
      </c>
      <c r="AU212" s="259"/>
      <c r="AV212" s="265">
        <f t="shared" si="161"/>
        <v>0</v>
      </c>
      <c r="AX212" s="265">
        <f t="shared" si="165"/>
        <v>0</v>
      </c>
      <c r="AZ212" s="492">
        <f t="shared" si="162"/>
        <v>0</v>
      </c>
      <c r="BB212" s="492">
        <f t="shared" si="163"/>
        <v>0</v>
      </c>
      <c r="BD212" s="265">
        <f t="shared" si="166"/>
        <v>0</v>
      </c>
      <c r="BE212" s="105"/>
      <c r="BF212" s="105"/>
      <c r="BG212" s="105"/>
      <c r="BH212" s="105"/>
      <c r="BI212" s="105"/>
      <c r="BJ212" s="105"/>
    </row>
    <row r="213" spans="2:62" ht="20.100000000000001" hidden="1" customHeight="1" outlineLevel="1">
      <c r="B213" s="100"/>
      <c r="C213" s="908"/>
      <c r="D213" s="909"/>
      <c r="E213" s="909"/>
      <c r="F213" s="910"/>
      <c r="G213" s="890"/>
      <c r="H213" s="891"/>
      <c r="I213" s="152"/>
      <c r="J213" s="152"/>
      <c r="K213" s="152"/>
      <c r="L213" s="152"/>
      <c r="M213" s="152"/>
      <c r="N213" s="152"/>
      <c r="O213" s="152"/>
      <c r="P213" s="153"/>
      <c r="Q213" s="153"/>
      <c r="R213" s="156">
        <f t="shared" si="157"/>
        <v>0</v>
      </c>
      <c r="S213" s="156">
        <f t="shared" si="158"/>
        <v>0</v>
      </c>
      <c r="U213" s="157">
        <f t="shared" si="164"/>
        <v>0</v>
      </c>
      <c r="W213" s="152"/>
      <c r="X213" s="152"/>
      <c r="Y213" s="152"/>
      <c r="Z213" s="152"/>
      <c r="AA213" s="152"/>
      <c r="AB213" s="152"/>
      <c r="AC213" s="347"/>
      <c r="AD213" s="152"/>
      <c r="AE213" s="152"/>
      <c r="AF213" s="152"/>
      <c r="AG213" s="152"/>
      <c r="AH213" s="152"/>
      <c r="AI213" s="152"/>
      <c r="AJ213" s="347"/>
      <c r="AK213" s="152"/>
      <c r="AL213" s="152"/>
      <c r="AM213" s="295"/>
      <c r="AN213" s="228"/>
      <c r="AO213" s="228"/>
      <c r="AP213" s="228"/>
      <c r="AQ213" s="228"/>
      <c r="AR213" s="228"/>
      <c r="AS213" s="348"/>
      <c r="AT213" s="264">
        <f t="shared" si="147"/>
        <v>0</v>
      </c>
      <c r="AU213" s="259"/>
      <c r="AV213" s="265">
        <f t="shared" si="161"/>
        <v>0</v>
      </c>
      <c r="AX213" s="265">
        <f t="shared" si="165"/>
        <v>0</v>
      </c>
      <c r="AZ213" s="492">
        <f t="shared" si="162"/>
        <v>0</v>
      </c>
      <c r="BB213" s="492">
        <f t="shared" si="163"/>
        <v>0</v>
      </c>
      <c r="BD213" s="265">
        <f t="shared" si="166"/>
        <v>0</v>
      </c>
      <c r="BE213" s="105"/>
      <c r="BF213" s="105"/>
      <c r="BG213" s="105"/>
      <c r="BH213" s="105"/>
      <c r="BI213" s="105"/>
      <c r="BJ213" s="105"/>
    </row>
    <row r="214" spans="2:62" ht="20.100000000000001" hidden="1" customHeight="1" outlineLevel="1">
      <c r="B214" s="100"/>
      <c r="C214" s="908"/>
      <c r="D214" s="909"/>
      <c r="E214" s="909"/>
      <c r="F214" s="910"/>
      <c r="G214" s="890"/>
      <c r="H214" s="891"/>
      <c r="I214" s="152"/>
      <c r="J214" s="152"/>
      <c r="K214" s="152"/>
      <c r="L214" s="152"/>
      <c r="M214" s="152"/>
      <c r="N214" s="152"/>
      <c r="O214" s="152"/>
      <c r="P214" s="153"/>
      <c r="Q214" s="153"/>
      <c r="R214" s="156">
        <f t="shared" si="157"/>
        <v>0</v>
      </c>
      <c r="S214" s="156">
        <f t="shared" si="158"/>
        <v>0</v>
      </c>
      <c r="U214" s="157">
        <f t="shared" si="164"/>
        <v>0</v>
      </c>
      <c r="W214" s="152"/>
      <c r="X214" s="152"/>
      <c r="Y214" s="152"/>
      <c r="Z214" s="152"/>
      <c r="AA214" s="152"/>
      <c r="AB214" s="152"/>
      <c r="AC214" s="347"/>
      <c r="AD214" s="152"/>
      <c r="AE214" s="152"/>
      <c r="AF214" s="152"/>
      <c r="AG214" s="152"/>
      <c r="AH214" s="152"/>
      <c r="AI214" s="152"/>
      <c r="AJ214" s="347"/>
      <c r="AK214" s="152"/>
      <c r="AL214" s="152"/>
      <c r="AM214" s="295"/>
      <c r="AN214" s="228"/>
      <c r="AO214" s="228"/>
      <c r="AP214" s="228"/>
      <c r="AQ214" s="228"/>
      <c r="AR214" s="228"/>
      <c r="AS214" s="348"/>
      <c r="AT214" s="264">
        <f t="shared" si="147"/>
        <v>0</v>
      </c>
      <c r="AU214" s="259"/>
      <c r="AV214" s="265">
        <f t="shared" si="161"/>
        <v>0</v>
      </c>
      <c r="AX214" s="265">
        <f t="shared" si="165"/>
        <v>0</v>
      </c>
      <c r="AZ214" s="492">
        <f t="shared" si="162"/>
        <v>0</v>
      </c>
      <c r="BB214" s="492">
        <f t="shared" si="163"/>
        <v>0</v>
      </c>
      <c r="BD214" s="265">
        <f t="shared" si="166"/>
        <v>0</v>
      </c>
      <c r="BE214" s="105"/>
      <c r="BF214" s="105"/>
      <c r="BG214" s="105"/>
      <c r="BH214" s="105"/>
      <c r="BI214" s="105"/>
      <c r="BJ214" s="105"/>
    </row>
    <row r="215" spans="2:62" ht="9.9499999999999993" hidden="1" customHeight="1" outlineLevel="1">
      <c r="B215" s="101"/>
      <c r="C215" s="208"/>
      <c r="D215" s="208"/>
      <c r="E215" s="208"/>
      <c r="F215" s="208"/>
      <c r="G215" s="237"/>
      <c r="H215" s="207"/>
      <c r="I215" s="257"/>
      <c r="J215" s="257"/>
      <c r="K215" s="257"/>
      <c r="L215" s="257"/>
      <c r="M215" s="257"/>
      <c r="N215" s="257"/>
      <c r="O215" s="257"/>
      <c r="P215" s="256"/>
      <c r="Q215" s="102"/>
      <c r="R215" s="102"/>
      <c r="S215" s="102"/>
      <c r="U215" s="98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Z215" s="493"/>
      <c r="BE215" s="105"/>
      <c r="BF215" s="105"/>
      <c r="BG215" s="105"/>
      <c r="BH215" s="105"/>
      <c r="BI215" s="105"/>
      <c r="BJ215" s="105"/>
    </row>
    <row r="216" spans="2:62" ht="20.100000000000001" customHeight="1" collapsed="1">
      <c r="B216" s="151">
        <f>B199+1</f>
        <v>13</v>
      </c>
      <c r="C216" s="916"/>
      <c r="D216" s="917"/>
      <c r="E216" s="917"/>
      <c r="F216" s="918"/>
      <c r="G216" s="429"/>
      <c r="H216" s="206">
        <v>1</v>
      </c>
      <c r="I216" s="642">
        <f t="shared" ref="I216" si="167">$H216*SUM(I217:I231)</f>
        <v>0</v>
      </c>
      <c r="J216" s="643">
        <f t="shared" ref="J216:O216" si="168">$H216*SUM(J217:J231)</f>
        <v>0</v>
      </c>
      <c r="K216" s="644">
        <f t="shared" si="168"/>
        <v>0</v>
      </c>
      <c r="L216" s="645">
        <f t="shared" si="168"/>
        <v>0</v>
      </c>
      <c r="M216" s="645">
        <f t="shared" si="168"/>
        <v>0</v>
      </c>
      <c r="N216" s="644">
        <f t="shared" si="168"/>
        <v>0</v>
      </c>
      <c r="O216" s="642">
        <f t="shared" si="168"/>
        <v>0</v>
      </c>
      <c r="P216" s="209">
        <f t="shared" ref="P216:Q216" si="169">$H216*SUM(P217:P231)</f>
        <v>0</v>
      </c>
      <c r="Q216" s="210">
        <f t="shared" si="169"/>
        <v>0</v>
      </c>
      <c r="R216" s="136">
        <f t="shared" ref="R216:R231" si="170">P216*(1+Gewinn)*(1+SicherheitAngebot)</f>
        <v>0</v>
      </c>
      <c r="S216" s="137">
        <f t="shared" ref="S216:S231" si="171">Q216*(1+MGKZ)*(1+Gewinn)*(1+SicherheitAngebot)</f>
        <v>0</v>
      </c>
      <c r="U216" s="10">
        <f>I216*$I$7+J216*$J$7+K216*$K$7+L216*$L$7+M216*$M$7+N216*$N$7+O216*$O$7+R216+S216</f>
        <v>0</v>
      </c>
      <c r="W216" s="646">
        <f t="shared" ref="W216:AB216" si="172">$H216*SUM(W217:W231)</f>
        <v>0</v>
      </c>
      <c r="X216" s="647">
        <f t="shared" si="172"/>
        <v>0</v>
      </c>
      <c r="Y216" s="648">
        <f t="shared" si="172"/>
        <v>0</v>
      </c>
      <c r="Z216" s="649">
        <f t="shared" si="172"/>
        <v>0</v>
      </c>
      <c r="AA216" s="648">
        <f t="shared" si="172"/>
        <v>0</v>
      </c>
      <c r="AB216" s="646">
        <f t="shared" si="172"/>
        <v>0</v>
      </c>
      <c r="AC216" s="258"/>
      <c r="AD216" s="646">
        <f t="shared" ref="AD216:AM216" si="173">$H216*SUM(AD217:AD231)</f>
        <v>0</v>
      </c>
      <c r="AE216" s="647">
        <f t="shared" si="173"/>
        <v>0</v>
      </c>
      <c r="AF216" s="648">
        <f t="shared" si="173"/>
        <v>0</v>
      </c>
      <c r="AG216" s="649">
        <f t="shared" si="173"/>
        <v>0</v>
      </c>
      <c r="AH216" s="648">
        <f t="shared" si="173"/>
        <v>0</v>
      </c>
      <c r="AI216" s="646">
        <f t="shared" si="173"/>
        <v>0</v>
      </c>
      <c r="AJ216" s="258"/>
      <c r="AK216" s="653">
        <f t="shared" si="173"/>
        <v>0</v>
      </c>
      <c r="AL216" s="653">
        <f t="shared" si="173"/>
        <v>0</v>
      </c>
      <c r="AM216" s="653">
        <f t="shared" si="173"/>
        <v>0</v>
      </c>
      <c r="AN216" s="227">
        <f>$H216*SUM(AN217:AN231)*(1+Gewinn)*(1+SicherheitAngebot)</f>
        <v>0</v>
      </c>
      <c r="AO216" s="227">
        <f>$H216*SUM(AO217:AO231)*(1+Gewinn)*(1+SicherheitAngebot)</f>
        <v>0</v>
      </c>
      <c r="AP216" s="227">
        <f>$H216*SUM(AP217:AP231)*(1+Gewinn)*(1+SicherheitAngebot)</f>
        <v>0</v>
      </c>
      <c r="AQ216" s="227">
        <f>$H216*SUM(AQ217:AQ231)*(1+Gewinn)*(1+SicherheitAngebot)</f>
        <v>0</v>
      </c>
      <c r="AR216" s="227">
        <f>$H216*SUM(AR217:AR231)*(1+Gewinn)*(1+SicherheitAngebot)</f>
        <v>0</v>
      </c>
      <c r="AS216" s="262"/>
      <c r="AT216" s="263">
        <f t="shared" ref="AT216:AT279" si="174">((W216+AD216)*$W$7+(X216+AE216)*$X$7+(Y216+Z216+AF216+AG216)*$Z$7+(AA216+AH216)*$AA$7+(AB216+AI216)*$AB$7)*Zuschläge_IBN</f>
        <v>0</v>
      </c>
      <c r="AU216" s="259"/>
      <c r="AV216" s="491">
        <f>AK216*$AK$7+AL216*$AL$7+AM216*$AM$7+SUM(AN216:AR216)+AT216/Zuschläge_IBN+AT216</f>
        <v>0</v>
      </c>
      <c r="AX216" s="685">
        <f>U216+AV216</f>
        <v>0</v>
      </c>
      <c r="AZ216" s="490">
        <f>IF(H216&gt;0,U216/(1+SicherheitAngebot)*(1+Sicherheit),0)</f>
        <v>0</v>
      </c>
      <c r="BB216" s="490">
        <f>IF(H216&gt;0,AV216/(1+SicherheitAngebot)*(1+Sicherheit),0)</f>
        <v>0</v>
      </c>
      <c r="BD216" s="490">
        <f>AZ216+BB216</f>
        <v>0</v>
      </c>
      <c r="BE216" s="105"/>
      <c r="BF216" s="105"/>
      <c r="BG216" s="105"/>
      <c r="BH216" s="105"/>
      <c r="BI216" s="105"/>
      <c r="BJ216" s="105"/>
    </row>
    <row r="217" spans="2:62" ht="20.100000000000001" hidden="1" customHeight="1" outlineLevel="1">
      <c r="B217" s="99"/>
      <c r="C217" s="908"/>
      <c r="D217" s="909"/>
      <c r="E217" s="909"/>
      <c r="F217" s="910"/>
      <c r="G217" s="890"/>
      <c r="H217" s="901"/>
      <c r="I217" s="152"/>
      <c r="J217" s="152"/>
      <c r="K217" s="152"/>
      <c r="L217" s="152"/>
      <c r="M217" s="152"/>
      <c r="N217" s="152"/>
      <c r="O217" s="152"/>
      <c r="P217" s="153"/>
      <c r="Q217" s="153"/>
      <c r="R217" s="156">
        <f t="shared" si="170"/>
        <v>0</v>
      </c>
      <c r="S217" s="156">
        <f t="shared" si="171"/>
        <v>0</v>
      </c>
      <c r="U217" s="157">
        <f>I217*$I$7+J217*$J$7+K217*$K$7+L217*$L$7+M217*$M$7+N217*$N$7+O217*$O$7+R217+S217</f>
        <v>0</v>
      </c>
      <c r="W217" s="152"/>
      <c r="X217" s="152"/>
      <c r="Y217" s="152"/>
      <c r="Z217" s="152"/>
      <c r="AA217" s="152"/>
      <c r="AB217" s="152"/>
      <c r="AC217" s="347"/>
      <c r="AD217" s="152"/>
      <c r="AE217" s="152"/>
      <c r="AF217" s="152"/>
      <c r="AG217" s="152"/>
      <c r="AH217" s="152"/>
      <c r="AI217" s="152"/>
      <c r="AJ217" s="347"/>
      <c r="AK217" s="152"/>
      <c r="AL217" s="152"/>
      <c r="AM217" s="295"/>
      <c r="AN217" s="228"/>
      <c r="AO217" s="228"/>
      <c r="AP217" s="228"/>
      <c r="AQ217" s="228"/>
      <c r="AR217" s="228"/>
      <c r="AS217" s="348"/>
      <c r="AT217" s="264">
        <f t="shared" si="174"/>
        <v>0</v>
      </c>
      <c r="AU217" s="259"/>
      <c r="AV217" s="265">
        <f t="shared" ref="AV217:AV231" si="175">AK217*$AK$7+AL217*$AL$7+AM217*$AM$7+SUM(AN217:AR217)*(1+Gewinn)*(1+SicherheitAngebot)+AT217/Zuschläge_IBN+AT217</f>
        <v>0</v>
      </c>
      <c r="AX217" s="265">
        <f>U217+AV217</f>
        <v>0</v>
      </c>
      <c r="AZ217" s="492">
        <f t="shared" ref="AZ217:AZ231" si="176">U217/(1+SicherheitAngebot)*(1+Sicherheit)</f>
        <v>0</v>
      </c>
      <c r="BB217" s="492">
        <f t="shared" ref="BB217:BB231" si="177">AV217/(1+SicherheitAngebot)*(1+Sicherheit)</f>
        <v>0</v>
      </c>
      <c r="BD217" s="265">
        <f>AZ217+BB217</f>
        <v>0</v>
      </c>
      <c r="BE217" s="105"/>
      <c r="BF217" s="105"/>
      <c r="BG217" s="105"/>
      <c r="BH217" s="105"/>
      <c r="BI217" s="105"/>
      <c r="BJ217" s="105"/>
    </row>
    <row r="218" spans="2:62" ht="20.100000000000001" hidden="1" customHeight="1" outlineLevel="1">
      <c r="B218" s="100"/>
      <c r="C218" s="908"/>
      <c r="D218" s="909"/>
      <c r="E218" s="909"/>
      <c r="F218" s="910"/>
      <c r="G218" s="890"/>
      <c r="H218" s="891"/>
      <c r="I218" s="152"/>
      <c r="J218" s="152"/>
      <c r="K218" s="152"/>
      <c r="L218" s="152"/>
      <c r="M218" s="152"/>
      <c r="N218" s="152"/>
      <c r="O218" s="152"/>
      <c r="P218" s="153"/>
      <c r="Q218" s="153"/>
      <c r="R218" s="156">
        <f t="shared" si="170"/>
        <v>0</v>
      </c>
      <c r="S218" s="156">
        <f t="shared" si="171"/>
        <v>0</v>
      </c>
      <c r="U218" s="157">
        <f t="shared" ref="U218:U231" si="178">I218*$I$7+J218*$J$7+K218*$K$7+L218*$L$7+M218*$M$7+N218*$N$7+O218*$O$7+R218+S218</f>
        <v>0</v>
      </c>
      <c r="W218" s="152"/>
      <c r="X218" s="152"/>
      <c r="Y218" s="152"/>
      <c r="Z218" s="152"/>
      <c r="AA218" s="152"/>
      <c r="AB218" s="152"/>
      <c r="AC218" s="347"/>
      <c r="AD218" s="152"/>
      <c r="AE218" s="152"/>
      <c r="AF218" s="152"/>
      <c r="AG218" s="152"/>
      <c r="AH218" s="152"/>
      <c r="AI218" s="152"/>
      <c r="AJ218" s="347"/>
      <c r="AK218" s="152"/>
      <c r="AL218" s="152"/>
      <c r="AM218" s="295"/>
      <c r="AN218" s="228"/>
      <c r="AO218" s="228"/>
      <c r="AP218" s="228"/>
      <c r="AQ218" s="228"/>
      <c r="AR218" s="228"/>
      <c r="AS218" s="348"/>
      <c r="AT218" s="264">
        <f t="shared" si="174"/>
        <v>0</v>
      </c>
      <c r="AU218" s="259"/>
      <c r="AV218" s="265">
        <f t="shared" si="175"/>
        <v>0</v>
      </c>
      <c r="AX218" s="265">
        <f t="shared" ref="AX218:AX231" si="179">U218+AV218</f>
        <v>0</v>
      </c>
      <c r="AZ218" s="492">
        <f t="shared" si="176"/>
        <v>0</v>
      </c>
      <c r="BB218" s="492">
        <f t="shared" si="177"/>
        <v>0</v>
      </c>
      <c r="BD218" s="265">
        <f t="shared" ref="BD218:BD231" si="180">AZ218+BB218</f>
        <v>0</v>
      </c>
      <c r="BE218" s="105"/>
      <c r="BF218" s="105"/>
      <c r="BG218" s="105"/>
      <c r="BH218" s="105"/>
      <c r="BI218" s="105"/>
      <c r="BJ218" s="105"/>
    </row>
    <row r="219" spans="2:62" ht="20.100000000000001" hidden="1" customHeight="1" outlineLevel="1">
      <c r="B219" s="100"/>
      <c r="C219" s="908"/>
      <c r="D219" s="909"/>
      <c r="E219" s="909"/>
      <c r="F219" s="910"/>
      <c r="G219" s="890"/>
      <c r="H219" s="891"/>
      <c r="I219" s="152"/>
      <c r="J219" s="152"/>
      <c r="K219" s="152"/>
      <c r="L219" s="152"/>
      <c r="M219" s="152"/>
      <c r="N219" s="152"/>
      <c r="O219" s="152"/>
      <c r="P219" s="153"/>
      <c r="Q219" s="153"/>
      <c r="R219" s="156">
        <f t="shared" si="170"/>
        <v>0</v>
      </c>
      <c r="S219" s="156">
        <f t="shared" si="171"/>
        <v>0</v>
      </c>
      <c r="U219" s="157">
        <f t="shared" si="178"/>
        <v>0</v>
      </c>
      <c r="W219" s="152"/>
      <c r="X219" s="152"/>
      <c r="Y219" s="152"/>
      <c r="Z219" s="152"/>
      <c r="AA219" s="152"/>
      <c r="AB219" s="152"/>
      <c r="AC219" s="347"/>
      <c r="AD219" s="152"/>
      <c r="AE219" s="152"/>
      <c r="AF219" s="152"/>
      <c r="AG219" s="152"/>
      <c r="AH219" s="152"/>
      <c r="AI219" s="152"/>
      <c r="AJ219" s="347"/>
      <c r="AK219" s="152"/>
      <c r="AL219" s="152"/>
      <c r="AM219" s="295"/>
      <c r="AN219" s="228"/>
      <c r="AO219" s="228"/>
      <c r="AP219" s="228"/>
      <c r="AQ219" s="228"/>
      <c r="AR219" s="228"/>
      <c r="AS219" s="348"/>
      <c r="AT219" s="264">
        <f t="shared" si="174"/>
        <v>0</v>
      </c>
      <c r="AU219" s="259"/>
      <c r="AV219" s="265">
        <f t="shared" si="175"/>
        <v>0</v>
      </c>
      <c r="AX219" s="265">
        <f t="shared" si="179"/>
        <v>0</v>
      </c>
      <c r="AZ219" s="492">
        <f t="shared" si="176"/>
        <v>0</v>
      </c>
      <c r="BB219" s="492">
        <f t="shared" si="177"/>
        <v>0</v>
      </c>
      <c r="BD219" s="265">
        <f t="shared" si="180"/>
        <v>0</v>
      </c>
      <c r="BE219" s="105"/>
      <c r="BF219" s="105"/>
      <c r="BG219" s="105"/>
      <c r="BH219" s="105"/>
      <c r="BI219" s="105"/>
      <c r="BJ219" s="105"/>
    </row>
    <row r="220" spans="2:62" ht="20.100000000000001" hidden="1" customHeight="1" outlineLevel="1">
      <c r="B220" s="100"/>
      <c r="C220" s="908"/>
      <c r="D220" s="909"/>
      <c r="E220" s="909"/>
      <c r="F220" s="910"/>
      <c r="G220" s="890"/>
      <c r="H220" s="891"/>
      <c r="I220" s="152"/>
      <c r="J220" s="152"/>
      <c r="K220" s="152"/>
      <c r="L220" s="152"/>
      <c r="M220" s="152"/>
      <c r="N220" s="152"/>
      <c r="O220" s="152"/>
      <c r="P220" s="153"/>
      <c r="Q220" s="153"/>
      <c r="R220" s="156">
        <f t="shared" si="170"/>
        <v>0</v>
      </c>
      <c r="S220" s="156">
        <f t="shared" si="171"/>
        <v>0</v>
      </c>
      <c r="U220" s="157">
        <f t="shared" si="178"/>
        <v>0</v>
      </c>
      <c r="W220" s="152"/>
      <c r="X220" s="152"/>
      <c r="Y220" s="152"/>
      <c r="Z220" s="152"/>
      <c r="AA220" s="152"/>
      <c r="AB220" s="152"/>
      <c r="AC220" s="347"/>
      <c r="AD220" s="152"/>
      <c r="AE220" s="152"/>
      <c r="AF220" s="152"/>
      <c r="AG220" s="152"/>
      <c r="AH220" s="152"/>
      <c r="AI220" s="152"/>
      <c r="AJ220" s="347"/>
      <c r="AK220" s="152"/>
      <c r="AL220" s="152"/>
      <c r="AM220" s="295"/>
      <c r="AN220" s="228"/>
      <c r="AO220" s="228"/>
      <c r="AP220" s="228"/>
      <c r="AQ220" s="228"/>
      <c r="AR220" s="228"/>
      <c r="AS220" s="348"/>
      <c r="AT220" s="264">
        <f t="shared" si="174"/>
        <v>0</v>
      </c>
      <c r="AU220" s="259"/>
      <c r="AV220" s="265">
        <f t="shared" si="175"/>
        <v>0</v>
      </c>
      <c r="AX220" s="265">
        <f t="shared" si="179"/>
        <v>0</v>
      </c>
      <c r="AZ220" s="492">
        <f t="shared" si="176"/>
        <v>0</v>
      </c>
      <c r="BB220" s="492">
        <f t="shared" si="177"/>
        <v>0</v>
      </c>
      <c r="BD220" s="265">
        <f t="shared" si="180"/>
        <v>0</v>
      </c>
      <c r="BE220" s="105"/>
      <c r="BF220" s="105"/>
      <c r="BG220" s="105"/>
      <c r="BH220" s="105"/>
      <c r="BI220" s="105"/>
      <c r="BJ220" s="105"/>
    </row>
    <row r="221" spans="2:62" ht="20.100000000000001" hidden="1" customHeight="1" outlineLevel="1">
      <c r="B221" s="100"/>
      <c r="C221" s="908"/>
      <c r="D221" s="909"/>
      <c r="E221" s="909"/>
      <c r="F221" s="910"/>
      <c r="G221" s="890"/>
      <c r="H221" s="891"/>
      <c r="I221" s="152"/>
      <c r="J221" s="152"/>
      <c r="K221" s="152"/>
      <c r="L221" s="152"/>
      <c r="M221" s="152"/>
      <c r="N221" s="152"/>
      <c r="O221" s="152"/>
      <c r="P221" s="153"/>
      <c r="Q221" s="153"/>
      <c r="R221" s="156">
        <f t="shared" si="170"/>
        <v>0</v>
      </c>
      <c r="S221" s="156">
        <f t="shared" si="171"/>
        <v>0</v>
      </c>
      <c r="U221" s="157">
        <f t="shared" si="178"/>
        <v>0</v>
      </c>
      <c r="W221" s="152"/>
      <c r="X221" s="152"/>
      <c r="Y221" s="152"/>
      <c r="Z221" s="152"/>
      <c r="AA221" s="152"/>
      <c r="AB221" s="152"/>
      <c r="AC221" s="347"/>
      <c r="AD221" s="152"/>
      <c r="AE221" s="152"/>
      <c r="AF221" s="152"/>
      <c r="AG221" s="152"/>
      <c r="AH221" s="152"/>
      <c r="AI221" s="152"/>
      <c r="AJ221" s="347"/>
      <c r="AK221" s="152"/>
      <c r="AL221" s="152"/>
      <c r="AM221" s="295"/>
      <c r="AN221" s="228"/>
      <c r="AO221" s="228"/>
      <c r="AP221" s="228"/>
      <c r="AQ221" s="228"/>
      <c r="AR221" s="228"/>
      <c r="AS221" s="348"/>
      <c r="AT221" s="264">
        <f t="shared" si="174"/>
        <v>0</v>
      </c>
      <c r="AU221" s="259"/>
      <c r="AV221" s="265">
        <f t="shared" si="175"/>
        <v>0</v>
      </c>
      <c r="AX221" s="265">
        <f t="shared" si="179"/>
        <v>0</v>
      </c>
      <c r="AZ221" s="492">
        <f t="shared" si="176"/>
        <v>0</v>
      </c>
      <c r="BB221" s="492">
        <f t="shared" si="177"/>
        <v>0</v>
      </c>
      <c r="BD221" s="265">
        <f t="shared" si="180"/>
        <v>0</v>
      </c>
      <c r="BE221" s="105"/>
      <c r="BF221" s="105"/>
      <c r="BG221" s="105"/>
      <c r="BH221" s="105"/>
      <c r="BI221" s="105"/>
      <c r="BJ221" s="105"/>
    </row>
    <row r="222" spans="2:62" ht="20.100000000000001" hidden="1" customHeight="1" outlineLevel="1">
      <c r="B222" s="100"/>
      <c r="C222" s="908"/>
      <c r="D222" s="909"/>
      <c r="E222" s="909"/>
      <c r="F222" s="910"/>
      <c r="G222" s="890"/>
      <c r="H222" s="891"/>
      <c r="I222" s="152"/>
      <c r="J222" s="152"/>
      <c r="K222" s="152"/>
      <c r="L222" s="152"/>
      <c r="M222" s="152"/>
      <c r="N222" s="152"/>
      <c r="O222" s="152"/>
      <c r="P222" s="153"/>
      <c r="Q222" s="153"/>
      <c r="R222" s="156">
        <f t="shared" si="170"/>
        <v>0</v>
      </c>
      <c r="S222" s="156">
        <f t="shared" si="171"/>
        <v>0</v>
      </c>
      <c r="U222" s="157">
        <f t="shared" si="178"/>
        <v>0</v>
      </c>
      <c r="W222" s="152"/>
      <c r="X222" s="152"/>
      <c r="Y222" s="152"/>
      <c r="Z222" s="152"/>
      <c r="AA222" s="152"/>
      <c r="AB222" s="152"/>
      <c r="AC222" s="347"/>
      <c r="AD222" s="152"/>
      <c r="AE222" s="152"/>
      <c r="AF222" s="152"/>
      <c r="AG222" s="152"/>
      <c r="AH222" s="152"/>
      <c r="AI222" s="152"/>
      <c r="AJ222" s="347"/>
      <c r="AK222" s="152"/>
      <c r="AL222" s="152"/>
      <c r="AM222" s="295"/>
      <c r="AN222" s="228"/>
      <c r="AO222" s="228"/>
      <c r="AP222" s="228"/>
      <c r="AQ222" s="228"/>
      <c r="AR222" s="228"/>
      <c r="AS222" s="348"/>
      <c r="AT222" s="264">
        <f t="shared" si="174"/>
        <v>0</v>
      </c>
      <c r="AU222" s="259"/>
      <c r="AV222" s="265">
        <f t="shared" si="175"/>
        <v>0</v>
      </c>
      <c r="AX222" s="265">
        <f t="shared" si="179"/>
        <v>0</v>
      </c>
      <c r="AZ222" s="492">
        <f t="shared" si="176"/>
        <v>0</v>
      </c>
      <c r="BB222" s="492">
        <f t="shared" si="177"/>
        <v>0</v>
      </c>
      <c r="BD222" s="265">
        <f t="shared" si="180"/>
        <v>0</v>
      </c>
      <c r="BE222" s="105"/>
      <c r="BF222" s="105"/>
      <c r="BG222" s="105"/>
      <c r="BH222" s="105"/>
      <c r="BI222" s="105"/>
      <c r="BJ222" s="105"/>
    </row>
    <row r="223" spans="2:62" ht="20.100000000000001" hidden="1" customHeight="1" outlineLevel="1">
      <c r="B223" s="100"/>
      <c r="C223" s="908"/>
      <c r="D223" s="909"/>
      <c r="E223" s="909"/>
      <c r="F223" s="910"/>
      <c r="G223" s="890"/>
      <c r="H223" s="891"/>
      <c r="I223" s="152"/>
      <c r="J223" s="152"/>
      <c r="K223" s="152"/>
      <c r="L223" s="152"/>
      <c r="M223" s="152"/>
      <c r="N223" s="152"/>
      <c r="O223" s="152"/>
      <c r="P223" s="153"/>
      <c r="Q223" s="153"/>
      <c r="R223" s="156">
        <f t="shared" si="170"/>
        <v>0</v>
      </c>
      <c r="S223" s="156">
        <f t="shared" si="171"/>
        <v>0</v>
      </c>
      <c r="U223" s="157">
        <f t="shared" si="178"/>
        <v>0</v>
      </c>
      <c r="W223" s="152"/>
      <c r="X223" s="152"/>
      <c r="Y223" s="152"/>
      <c r="Z223" s="152"/>
      <c r="AA223" s="152"/>
      <c r="AB223" s="152"/>
      <c r="AC223" s="347"/>
      <c r="AD223" s="152"/>
      <c r="AE223" s="152"/>
      <c r="AF223" s="152"/>
      <c r="AG223" s="152"/>
      <c r="AH223" s="152"/>
      <c r="AI223" s="152"/>
      <c r="AJ223" s="347"/>
      <c r="AK223" s="152"/>
      <c r="AL223" s="152"/>
      <c r="AM223" s="295"/>
      <c r="AN223" s="228"/>
      <c r="AO223" s="228"/>
      <c r="AP223" s="228"/>
      <c r="AQ223" s="228"/>
      <c r="AR223" s="228"/>
      <c r="AS223" s="348"/>
      <c r="AT223" s="264">
        <f t="shared" si="174"/>
        <v>0</v>
      </c>
      <c r="AU223" s="259"/>
      <c r="AV223" s="265">
        <f t="shared" si="175"/>
        <v>0</v>
      </c>
      <c r="AX223" s="265">
        <f t="shared" si="179"/>
        <v>0</v>
      </c>
      <c r="AZ223" s="492">
        <f t="shared" si="176"/>
        <v>0</v>
      </c>
      <c r="BB223" s="492">
        <f t="shared" si="177"/>
        <v>0</v>
      </c>
      <c r="BD223" s="265">
        <f t="shared" si="180"/>
        <v>0</v>
      </c>
      <c r="BE223" s="105"/>
      <c r="BF223" s="105"/>
      <c r="BG223" s="105"/>
      <c r="BH223" s="105"/>
      <c r="BI223" s="105"/>
      <c r="BJ223" s="105"/>
    </row>
    <row r="224" spans="2:62" ht="20.100000000000001" hidden="1" customHeight="1" outlineLevel="1">
      <c r="B224" s="100"/>
      <c r="C224" s="908"/>
      <c r="D224" s="909"/>
      <c r="E224" s="909"/>
      <c r="F224" s="910"/>
      <c r="G224" s="890"/>
      <c r="H224" s="891"/>
      <c r="I224" s="152"/>
      <c r="J224" s="152"/>
      <c r="K224" s="152"/>
      <c r="L224" s="152"/>
      <c r="M224" s="152"/>
      <c r="N224" s="152"/>
      <c r="O224" s="152"/>
      <c r="P224" s="153"/>
      <c r="Q224" s="153"/>
      <c r="R224" s="156">
        <f t="shared" si="170"/>
        <v>0</v>
      </c>
      <c r="S224" s="156">
        <f t="shared" si="171"/>
        <v>0</v>
      </c>
      <c r="U224" s="157">
        <f t="shared" si="178"/>
        <v>0</v>
      </c>
      <c r="W224" s="152"/>
      <c r="X224" s="152"/>
      <c r="Y224" s="152"/>
      <c r="Z224" s="152"/>
      <c r="AA224" s="152"/>
      <c r="AB224" s="152"/>
      <c r="AC224" s="347"/>
      <c r="AD224" s="152"/>
      <c r="AE224" s="152"/>
      <c r="AF224" s="152"/>
      <c r="AG224" s="152"/>
      <c r="AH224" s="152"/>
      <c r="AI224" s="152"/>
      <c r="AJ224" s="347"/>
      <c r="AK224" s="152"/>
      <c r="AL224" s="152"/>
      <c r="AM224" s="295"/>
      <c r="AN224" s="228"/>
      <c r="AO224" s="228"/>
      <c r="AP224" s="228"/>
      <c r="AQ224" s="228"/>
      <c r="AR224" s="228"/>
      <c r="AS224" s="348"/>
      <c r="AT224" s="264">
        <f t="shared" si="174"/>
        <v>0</v>
      </c>
      <c r="AU224" s="259"/>
      <c r="AV224" s="265">
        <f t="shared" si="175"/>
        <v>0</v>
      </c>
      <c r="AX224" s="265">
        <f t="shared" si="179"/>
        <v>0</v>
      </c>
      <c r="AZ224" s="492">
        <f t="shared" si="176"/>
        <v>0</v>
      </c>
      <c r="BB224" s="492">
        <f t="shared" si="177"/>
        <v>0</v>
      </c>
      <c r="BD224" s="265">
        <f t="shared" si="180"/>
        <v>0</v>
      </c>
      <c r="BE224" s="105"/>
      <c r="BF224" s="105"/>
      <c r="BG224" s="105"/>
      <c r="BH224" s="105"/>
      <c r="BI224" s="105"/>
      <c r="BJ224" s="105"/>
    </row>
    <row r="225" spans="2:62" ht="20.100000000000001" hidden="1" customHeight="1" outlineLevel="1">
      <c r="B225" s="100"/>
      <c r="C225" s="908"/>
      <c r="D225" s="909"/>
      <c r="E225" s="909"/>
      <c r="F225" s="910"/>
      <c r="G225" s="890"/>
      <c r="H225" s="891"/>
      <c r="I225" s="152"/>
      <c r="J225" s="152"/>
      <c r="K225" s="152"/>
      <c r="L225" s="152"/>
      <c r="M225" s="152"/>
      <c r="N225" s="152"/>
      <c r="O225" s="152"/>
      <c r="P225" s="153"/>
      <c r="Q225" s="153"/>
      <c r="R225" s="156">
        <f t="shared" si="170"/>
        <v>0</v>
      </c>
      <c r="S225" s="156">
        <f t="shared" si="171"/>
        <v>0</v>
      </c>
      <c r="U225" s="157">
        <f t="shared" si="178"/>
        <v>0</v>
      </c>
      <c r="W225" s="152"/>
      <c r="X225" s="152"/>
      <c r="Y225" s="152"/>
      <c r="Z225" s="152"/>
      <c r="AA225" s="152"/>
      <c r="AB225" s="152"/>
      <c r="AC225" s="347"/>
      <c r="AD225" s="152"/>
      <c r="AE225" s="152"/>
      <c r="AF225" s="152"/>
      <c r="AG225" s="152"/>
      <c r="AH225" s="152"/>
      <c r="AI225" s="152"/>
      <c r="AJ225" s="347"/>
      <c r="AK225" s="152"/>
      <c r="AL225" s="152"/>
      <c r="AM225" s="295"/>
      <c r="AN225" s="228"/>
      <c r="AO225" s="228"/>
      <c r="AP225" s="228"/>
      <c r="AQ225" s="228"/>
      <c r="AR225" s="228"/>
      <c r="AS225" s="348"/>
      <c r="AT225" s="264">
        <f t="shared" si="174"/>
        <v>0</v>
      </c>
      <c r="AU225" s="259"/>
      <c r="AV225" s="265">
        <f t="shared" si="175"/>
        <v>0</v>
      </c>
      <c r="AX225" s="265">
        <f t="shared" si="179"/>
        <v>0</v>
      </c>
      <c r="AZ225" s="492">
        <f t="shared" si="176"/>
        <v>0</v>
      </c>
      <c r="BB225" s="492">
        <f t="shared" si="177"/>
        <v>0</v>
      </c>
      <c r="BD225" s="265">
        <f t="shared" si="180"/>
        <v>0</v>
      </c>
      <c r="BE225" s="105"/>
      <c r="BF225" s="105"/>
      <c r="BG225" s="105"/>
      <c r="BH225" s="105"/>
      <c r="BI225" s="105"/>
      <c r="BJ225" s="105"/>
    </row>
    <row r="226" spans="2:62" ht="20.100000000000001" hidden="1" customHeight="1" outlineLevel="1">
      <c r="B226" s="100"/>
      <c r="C226" s="908"/>
      <c r="D226" s="909"/>
      <c r="E226" s="909"/>
      <c r="F226" s="910"/>
      <c r="G226" s="890"/>
      <c r="H226" s="891"/>
      <c r="I226" s="152"/>
      <c r="J226" s="152"/>
      <c r="K226" s="152"/>
      <c r="L226" s="152"/>
      <c r="M226" s="152"/>
      <c r="N226" s="152"/>
      <c r="O226" s="152"/>
      <c r="P226" s="153"/>
      <c r="Q226" s="153"/>
      <c r="R226" s="156">
        <f t="shared" si="170"/>
        <v>0</v>
      </c>
      <c r="S226" s="156">
        <f t="shared" si="171"/>
        <v>0</v>
      </c>
      <c r="U226" s="157">
        <f t="shared" si="178"/>
        <v>0</v>
      </c>
      <c r="W226" s="152"/>
      <c r="X226" s="152"/>
      <c r="Y226" s="152"/>
      <c r="Z226" s="152"/>
      <c r="AA226" s="152"/>
      <c r="AB226" s="152"/>
      <c r="AC226" s="347"/>
      <c r="AD226" s="152"/>
      <c r="AE226" s="152"/>
      <c r="AF226" s="152"/>
      <c r="AG226" s="152"/>
      <c r="AH226" s="152"/>
      <c r="AI226" s="152"/>
      <c r="AJ226" s="347"/>
      <c r="AK226" s="152"/>
      <c r="AL226" s="152"/>
      <c r="AM226" s="295"/>
      <c r="AN226" s="228"/>
      <c r="AO226" s="228"/>
      <c r="AP226" s="228"/>
      <c r="AQ226" s="228"/>
      <c r="AR226" s="228"/>
      <c r="AS226" s="348"/>
      <c r="AT226" s="264">
        <f t="shared" si="174"/>
        <v>0</v>
      </c>
      <c r="AU226" s="259"/>
      <c r="AV226" s="265">
        <f t="shared" si="175"/>
        <v>0</v>
      </c>
      <c r="AX226" s="265">
        <f t="shared" si="179"/>
        <v>0</v>
      </c>
      <c r="AZ226" s="492">
        <f t="shared" si="176"/>
        <v>0</v>
      </c>
      <c r="BB226" s="492">
        <f t="shared" si="177"/>
        <v>0</v>
      </c>
      <c r="BD226" s="265">
        <f t="shared" si="180"/>
        <v>0</v>
      </c>
      <c r="BE226" s="105"/>
      <c r="BF226" s="105"/>
      <c r="BG226" s="105"/>
      <c r="BH226" s="105"/>
      <c r="BI226" s="105"/>
      <c r="BJ226" s="105"/>
    </row>
    <row r="227" spans="2:62" ht="20.100000000000001" hidden="1" customHeight="1" outlineLevel="1">
      <c r="B227" s="100"/>
      <c r="C227" s="908"/>
      <c r="D227" s="909"/>
      <c r="E227" s="909"/>
      <c r="F227" s="910"/>
      <c r="G227" s="890"/>
      <c r="H227" s="891"/>
      <c r="I227" s="152"/>
      <c r="J227" s="152"/>
      <c r="K227" s="152"/>
      <c r="L227" s="152"/>
      <c r="M227" s="152"/>
      <c r="N227" s="152"/>
      <c r="O227" s="152"/>
      <c r="P227" s="153"/>
      <c r="Q227" s="153"/>
      <c r="R227" s="156">
        <f t="shared" si="170"/>
        <v>0</v>
      </c>
      <c r="S227" s="156">
        <f t="shared" si="171"/>
        <v>0</v>
      </c>
      <c r="U227" s="157">
        <f t="shared" si="178"/>
        <v>0</v>
      </c>
      <c r="W227" s="152"/>
      <c r="X227" s="152"/>
      <c r="Y227" s="152"/>
      <c r="Z227" s="152"/>
      <c r="AA227" s="152"/>
      <c r="AB227" s="152"/>
      <c r="AC227" s="347"/>
      <c r="AD227" s="152"/>
      <c r="AE227" s="152"/>
      <c r="AF227" s="152"/>
      <c r="AG227" s="152"/>
      <c r="AH227" s="152"/>
      <c r="AI227" s="152"/>
      <c r="AJ227" s="347"/>
      <c r="AK227" s="152"/>
      <c r="AL227" s="152"/>
      <c r="AM227" s="295"/>
      <c r="AN227" s="228"/>
      <c r="AO227" s="228"/>
      <c r="AP227" s="228"/>
      <c r="AQ227" s="228"/>
      <c r="AR227" s="228"/>
      <c r="AS227" s="348"/>
      <c r="AT227" s="264">
        <f t="shared" si="174"/>
        <v>0</v>
      </c>
      <c r="AU227" s="259"/>
      <c r="AV227" s="265">
        <f t="shared" si="175"/>
        <v>0</v>
      </c>
      <c r="AX227" s="265">
        <f t="shared" si="179"/>
        <v>0</v>
      </c>
      <c r="AZ227" s="492">
        <f t="shared" si="176"/>
        <v>0</v>
      </c>
      <c r="BB227" s="492">
        <f t="shared" si="177"/>
        <v>0</v>
      </c>
      <c r="BD227" s="265">
        <f t="shared" si="180"/>
        <v>0</v>
      </c>
      <c r="BE227" s="105"/>
      <c r="BF227" s="105"/>
      <c r="BG227" s="105"/>
      <c r="BH227" s="105"/>
      <c r="BI227" s="105"/>
      <c r="BJ227" s="105"/>
    </row>
    <row r="228" spans="2:62" ht="20.100000000000001" hidden="1" customHeight="1" outlineLevel="1">
      <c r="B228" s="100"/>
      <c r="C228" s="908"/>
      <c r="D228" s="909"/>
      <c r="E228" s="909"/>
      <c r="F228" s="910"/>
      <c r="G228" s="890"/>
      <c r="H228" s="891"/>
      <c r="I228" s="152"/>
      <c r="J228" s="152"/>
      <c r="K228" s="152"/>
      <c r="L228" s="152"/>
      <c r="M228" s="152"/>
      <c r="N228" s="152"/>
      <c r="O228" s="152"/>
      <c r="P228" s="153"/>
      <c r="Q228" s="153"/>
      <c r="R228" s="156">
        <f t="shared" si="170"/>
        <v>0</v>
      </c>
      <c r="S228" s="156">
        <f t="shared" si="171"/>
        <v>0</v>
      </c>
      <c r="U228" s="157">
        <f t="shared" si="178"/>
        <v>0</v>
      </c>
      <c r="W228" s="152"/>
      <c r="X228" s="152"/>
      <c r="Y228" s="152"/>
      <c r="Z228" s="152"/>
      <c r="AA228" s="152"/>
      <c r="AB228" s="152"/>
      <c r="AC228" s="347"/>
      <c r="AD228" s="152"/>
      <c r="AE228" s="152"/>
      <c r="AF228" s="152"/>
      <c r="AG228" s="152"/>
      <c r="AH228" s="152"/>
      <c r="AI228" s="152"/>
      <c r="AJ228" s="347"/>
      <c r="AK228" s="152"/>
      <c r="AL228" s="152"/>
      <c r="AM228" s="295"/>
      <c r="AN228" s="228"/>
      <c r="AO228" s="228"/>
      <c r="AP228" s="228"/>
      <c r="AQ228" s="228"/>
      <c r="AR228" s="228"/>
      <c r="AS228" s="348"/>
      <c r="AT228" s="264">
        <f t="shared" si="174"/>
        <v>0</v>
      </c>
      <c r="AU228" s="259"/>
      <c r="AV228" s="265">
        <f t="shared" si="175"/>
        <v>0</v>
      </c>
      <c r="AX228" s="265">
        <f t="shared" si="179"/>
        <v>0</v>
      </c>
      <c r="AZ228" s="492">
        <f t="shared" si="176"/>
        <v>0</v>
      </c>
      <c r="BB228" s="492">
        <f t="shared" si="177"/>
        <v>0</v>
      </c>
      <c r="BD228" s="265">
        <f t="shared" si="180"/>
        <v>0</v>
      </c>
      <c r="BE228" s="105"/>
      <c r="BF228" s="105"/>
      <c r="BG228" s="105"/>
      <c r="BH228" s="105"/>
      <c r="BI228" s="105"/>
      <c r="BJ228" s="105"/>
    </row>
    <row r="229" spans="2:62" ht="20.100000000000001" hidden="1" customHeight="1" outlineLevel="1">
      <c r="B229" s="100"/>
      <c r="C229" s="908"/>
      <c r="D229" s="909"/>
      <c r="E229" s="909"/>
      <c r="F229" s="910"/>
      <c r="G229" s="890"/>
      <c r="H229" s="891"/>
      <c r="I229" s="152"/>
      <c r="J229" s="152"/>
      <c r="K229" s="152"/>
      <c r="L229" s="152"/>
      <c r="M229" s="152"/>
      <c r="N229" s="152"/>
      <c r="O229" s="152"/>
      <c r="P229" s="153"/>
      <c r="Q229" s="153"/>
      <c r="R229" s="156">
        <f t="shared" si="170"/>
        <v>0</v>
      </c>
      <c r="S229" s="156">
        <f t="shared" si="171"/>
        <v>0</v>
      </c>
      <c r="U229" s="157">
        <f t="shared" si="178"/>
        <v>0</v>
      </c>
      <c r="W229" s="152"/>
      <c r="X229" s="152"/>
      <c r="Y229" s="152"/>
      <c r="Z229" s="152"/>
      <c r="AA229" s="152"/>
      <c r="AB229" s="152"/>
      <c r="AC229" s="347"/>
      <c r="AD229" s="152"/>
      <c r="AE229" s="152"/>
      <c r="AF229" s="152"/>
      <c r="AG229" s="152"/>
      <c r="AH229" s="152"/>
      <c r="AI229" s="152"/>
      <c r="AJ229" s="347"/>
      <c r="AK229" s="152"/>
      <c r="AL229" s="152"/>
      <c r="AM229" s="295"/>
      <c r="AN229" s="228"/>
      <c r="AO229" s="228"/>
      <c r="AP229" s="228"/>
      <c r="AQ229" s="228"/>
      <c r="AR229" s="228"/>
      <c r="AS229" s="348"/>
      <c r="AT229" s="264">
        <f t="shared" si="174"/>
        <v>0</v>
      </c>
      <c r="AU229" s="259"/>
      <c r="AV229" s="265">
        <f t="shared" si="175"/>
        <v>0</v>
      </c>
      <c r="AX229" s="265">
        <f t="shared" si="179"/>
        <v>0</v>
      </c>
      <c r="AZ229" s="492">
        <f t="shared" si="176"/>
        <v>0</v>
      </c>
      <c r="BB229" s="492">
        <f t="shared" si="177"/>
        <v>0</v>
      </c>
      <c r="BD229" s="265">
        <f t="shared" si="180"/>
        <v>0</v>
      </c>
      <c r="BE229" s="105"/>
      <c r="BF229" s="105"/>
      <c r="BG229" s="105"/>
      <c r="BH229" s="105"/>
      <c r="BI229" s="105"/>
      <c r="BJ229" s="105"/>
    </row>
    <row r="230" spans="2:62" ht="20.100000000000001" hidden="1" customHeight="1" outlineLevel="1">
      <c r="B230" s="100"/>
      <c r="C230" s="908"/>
      <c r="D230" s="909"/>
      <c r="E230" s="909"/>
      <c r="F230" s="910"/>
      <c r="G230" s="890"/>
      <c r="H230" s="891"/>
      <c r="I230" s="152"/>
      <c r="J230" s="152"/>
      <c r="K230" s="152"/>
      <c r="L230" s="152"/>
      <c r="M230" s="152"/>
      <c r="N230" s="152"/>
      <c r="O230" s="152"/>
      <c r="P230" s="153"/>
      <c r="Q230" s="153"/>
      <c r="R230" s="156">
        <f t="shared" si="170"/>
        <v>0</v>
      </c>
      <c r="S230" s="156">
        <f t="shared" si="171"/>
        <v>0</v>
      </c>
      <c r="U230" s="157">
        <f t="shared" si="178"/>
        <v>0</v>
      </c>
      <c r="W230" s="152"/>
      <c r="X230" s="152"/>
      <c r="Y230" s="152"/>
      <c r="Z230" s="152"/>
      <c r="AA230" s="152"/>
      <c r="AB230" s="152"/>
      <c r="AC230" s="347"/>
      <c r="AD230" s="152"/>
      <c r="AE230" s="152"/>
      <c r="AF230" s="152"/>
      <c r="AG230" s="152"/>
      <c r="AH230" s="152"/>
      <c r="AI230" s="152"/>
      <c r="AJ230" s="347"/>
      <c r="AK230" s="152"/>
      <c r="AL230" s="152"/>
      <c r="AM230" s="295"/>
      <c r="AN230" s="228"/>
      <c r="AO230" s="228"/>
      <c r="AP230" s="228"/>
      <c r="AQ230" s="228"/>
      <c r="AR230" s="228"/>
      <c r="AS230" s="348"/>
      <c r="AT230" s="264">
        <f t="shared" si="174"/>
        <v>0</v>
      </c>
      <c r="AU230" s="259"/>
      <c r="AV230" s="265">
        <f t="shared" si="175"/>
        <v>0</v>
      </c>
      <c r="AX230" s="265">
        <f t="shared" si="179"/>
        <v>0</v>
      </c>
      <c r="AZ230" s="492">
        <f t="shared" si="176"/>
        <v>0</v>
      </c>
      <c r="BB230" s="492">
        <f t="shared" si="177"/>
        <v>0</v>
      </c>
      <c r="BD230" s="265">
        <f t="shared" si="180"/>
        <v>0</v>
      </c>
      <c r="BE230" s="105"/>
      <c r="BF230" s="105"/>
      <c r="BG230" s="105"/>
      <c r="BH230" s="105"/>
      <c r="BI230" s="105"/>
      <c r="BJ230" s="105"/>
    </row>
    <row r="231" spans="2:62" ht="20.100000000000001" hidden="1" customHeight="1" outlineLevel="1">
      <c r="B231" s="100"/>
      <c r="C231" s="908"/>
      <c r="D231" s="909"/>
      <c r="E231" s="909"/>
      <c r="F231" s="910"/>
      <c r="G231" s="890"/>
      <c r="H231" s="891"/>
      <c r="I231" s="152"/>
      <c r="J231" s="152"/>
      <c r="K231" s="152"/>
      <c r="L231" s="152"/>
      <c r="M231" s="152"/>
      <c r="N231" s="152"/>
      <c r="O231" s="152"/>
      <c r="P231" s="153"/>
      <c r="Q231" s="153"/>
      <c r="R231" s="156">
        <f t="shared" si="170"/>
        <v>0</v>
      </c>
      <c r="S231" s="156">
        <f t="shared" si="171"/>
        <v>0</v>
      </c>
      <c r="U231" s="157">
        <f t="shared" si="178"/>
        <v>0</v>
      </c>
      <c r="W231" s="152"/>
      <c r="X231" s="152"/>
      <c r="Y231" s="152"/>
      <c r="Z231" s="152"/>
      <c r="AA231" s="152"/>
      <c r="AB231" s="152"/>
      <c r="AC231" s="347"/>
      <c r="AD231" s="152"/>
      <c r="AE231" s="152"/>
      <c r="AF231" s="152"/>
      <c r="AG231" s="152"/>
      <c r="AH231" s="152"/>
      <c r="AI231" s="152"/>
      <c r="AJ231" s="347"/>
      <c r="AK231" s="152"/>
      <c r="AL231" s="152"/>
      <c r="AM231" s="295"/>
      <c r="AN231" s="228"/>
      <c r="AO231" s="228"/>
      <c r="AP231" s="228"/>
      <c r="AQ231" s="228"/>
      <c r="AR231" s="228"/>
      <c r="AS231" s="348"/>
      <c r="AT231" s="264">
        <f t="shared" si="174"/>
        <v>0</v>
      </c>
      <c r="AU231" s="259"/>
      <c r="AV231" s="265">
        <f t="shared" si="175"/>
        <v>0</v>
      </c>
      <c r="AX231" s="265">
        <f t="shared" si="179"/>
        <v>0</v>
      </c>
      <c r="AZ231" s="492">
        <f t="shared" si="176"/>
        <v>0</v>
      </c>
      <c r="BB231" s="492">
        <f t="shared" si="177"/>
        <v>0</v>
      </c>
      <c r="BD231" s="265">
        <f t="shared" si="180"/>
        <v>0</v>
      </c>
      <c r="BE231" s="105"/>
      <c r="BF231" s="105"/>
      <c r="BG231" s="105"/>
      <c r="BH231" s="105"/>
      <c r="BI231" s="105"/>
      <c r="BJ231" s="105"/>
    </row>
    <row r="232" spans="2:62" ht="9.9499999999999993" hidden="1" customHeight="1" outlineLevel="1">
      <c r="B232" s="101"/>
      <c r="C232" s="208"/>
      <c r="D232" s="208"/>
      <c r="E232" s="208"/>
      <c r="F232" s="208"/>
      <c r="G232" s="237"/>
      <c r="H232" s="207"/>
      <c r="I232" s="257"/>
      <c r="J232" s="257"/>
      <c r="K232" s="257"/>
      <c r="L232" s="257"/>
      <c r="M232" s="257"/>
      <c r="N232" s="257"/>
      <c r="O232" s="257"/>
      <c r="P232" s="256"/>
      <c r="Q232" s="102"/>
      <c r="R232" s="102"/>
      <c r="S232" s="102"/>
      <c r="U232" s="98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Z232" s="493"/>
      <c r="BE232" s="105"/>
      <c r="BF232" s="105"/>
      <c r="BG232" s="105"/>
      <c r="BH232" s="105"/>
      <c r="BI232" s="105"/>
      <c r="BJ232" s="105"/>
    </row>
    <row r="233" spans="2:62" ht="20.100000000000001" customHeight="1" collapsed="1">
      <c r="B233" s="8">
        <f>B216+1</f>
        <v>14</v>
      </c>
      <c r="C233" s="916"/>
      <c r="D233" s="917"/>
      <c r="E233" s="917"/>
      <c r="F233" s="918"/>
      <c r="G233" s="429"/>
      <c r="H233" s="206">
        <v>1</v>
      </c>
      <c r="I233" s="642">
        <f t="shared" ref="I233" si="181">$H233*SUM(I234:I248)</f>
        <v>0</v>
      </c>
      <c r="J233" s="643">
        <f t="shared" ref="J233:O233" si="182">$H233*SUM(J234:J248)</f>
        <v>0</v>
      </c>
      <c r="K233" s="644">
        <f t="shared" si="182"/>
        <v>0</v>
      </c>
      <c r="L233" s="645">
        <f t="shared" si="182"/>
        <v>0</v>
      </c>
      <c r="M233" s="645">
        <f t="shared" si="182"/>
        <v>0</v>
      </c>
      <c r="N233" s="644">
        <f t="shared" si="182"/>
        <v>0</v>
      </c>
      <c r="O233" s="642">
        <f t="shared" si="182"/>
        <v>0</v>
      </c>
      <c r="P233" s="209">
        <f t="shared" ref="P233:Q233" si="183">$H233*SUM(P234:P248)</f>
        <v>0</v>
      </c>
      <c r="Q233" s="210">
        <f t="shared" si="183"/>
        <v>0</v>
      </c>
      <c r="R233" s="136">
        <f t="shared" ref="R233:R248" si="184">P233*(1+Gewinn)*(1+SicherheitAngebot)</f>
        <v>0</v>
      </c>
      <c r="S233" s="137">
        <f t="shared" ref="S233:S248" si="185">Q233*(1+MGKZ)*(1+Gewinn)*(1+SicherheitAngebot)</f>
        <v>0</v>
      </c>
      <c r="U233" s="10">
        <f>I233*$I$7+J233*$J$7+K233*$K$7+L233*$L$7+M233*$M$7+N233*$N$7+O233*$O$7+R233+S233</f>
        <v>0</v>
      </c>
      <c r="W233" s="646">
        <f t="shared" ref="W233:AB233" si="186">$H233*SUM(W234:W248)</f>
        <v>0</v>
      </c>
      <c r="X233" s="647">
        <f t="shared" si="186"/>
        <v>0</v>
      </c>
      <c r="Y233" s="648">
        <f t="shared" si="186"/>
        <v>0</v>
      </c>
      <c r="Z233" s="649">
        <f t="shared" si="186"/>
        <v>0</v>
      </c>
      <c r="AA233" s="648">
        <f t="shared" si="186"/>
        <v>0</v>
      </c>
      <c r="AB233" s="646">
        <f t="shared" si="186"/>
        <v>0</v>
      </c>
      <c r="AC233" s="258"/>
      <c r="AD233" s="646">
        <f t="shared" ref="AD233:AM233" si="187">$H233*SUM(AD234:AD248)</f>
        <v>0</v>
      </c>
      <c r="AE233" s="647">
        <f t="shared" si="187"/>
        <v>0</v>
      </c>
      <c r="AF233" s="648">
        <f t="shared" si="187"/>
        <v>0</v>
      </c>
      <c r="AG233" s="649">
        <f t="shared" si="187"/>
        <v>0</v>
      </c>
      <c r="AH233" s="648">
        <f t="shared" si="187"/>
        <v>0</v>
      </c>
      <c r="AI233" s="646">
        <f t="shared" si="187"/>
        <v>0</v>
      </c>
      <c r="AJ233" s="258"/>
      <c r="AK233" s="653">
        <f t="shared" si="187"/>
        <v>0</v>
      </c>
      <c r="AL233" s="653">
        <f t="shared" si="187"/>
        <v>0</v>
      </c>
      <c r="AM233" s="653">
        <f t="shared" si="187"/>
        <v>0</v>
      </c>
      <c r="AN233" s="227">
        <f>$H233*SUM(AN234:AN248)*(1+Gewinn)*(1+SicherheitAngebot)</f>
        <v>0</v>
      </c>
      <c r="AO233" s="227">
        <f>$H233*SUM(AO234:AO248)*(1+Gewinn)*(1+SicherheitAngebot)</f>
        <v>0</v>
      </c>
      <c r="AP233" s="227">
        <f>$H233*SUM(AP234:AP248)*(1+Gewinn)*(1+SicherheitAngebot)</f>
        <v>0</v>
      </c>
      <c r="AQ233" s="227">
        <f>$H233*SUM(AQ234:AQ248)*(1+Gewinn)*(1+SicherheitAngebot)</f>
        <v>0</v>
      </c>
      <c r="AR233" s="227">
        <f>$H233*SUM(AR234:AR248)*(1+Gewinn)*(1+SicherheitAngebot)</f>
        <v>0</v>
      </c>
      <c r="AS233" s="262"/>
      <c r="AT233" s="263">
        <f t="shared" si="174"/>
        <v>0</v>
      </c>
      <c r="AU233" s="259"/>
      <c r="AV233" s="491">
        <f>AK233*$AK$7+AL233*$AL$7+AM233*$AM$7+SUM(AN233:AR233)+AT233/Zuschläge_IBN+AT233</f>
        <v>0</v>
      </c>
      <c r="AX233" s="685">
        <f>U233+AV233</f>
        <v>0</v>
      </c>
      <c r="AZ233" s="490">
        <f>IF(H233&gt;0,U233/(1+SicherheitAngebot)*(1+Sicherheit),0)</f>
        <v>0</v>
      </c>
      <c r="BB233" s="490">
        <f>IF(H233&gt;0,AV233/(1+SicherheitAngebot)*(1+Sicherheit),0)</f>
        <v>0</v>
      </c>
      <c r="BD233" s="490">
        <f>AZ233+BB233</f>
        <v>0</v>
      </c>
      <c r="BE233" s="105"/>
      <c r="BF233" s="105"/>
      <c r="BG233" s="105"/>
      <c r="BH233" s="105"/>
      <c r="BI233" s="105"/>
      <c r="BJ233" s="105"/>
    </row>
    <row r="234" spans="2:62" ht="20.100000000000001" hidden="1" customHeight="1" outlineLevel="1">
      <c r="B234" s="99"/>
      <c r="C234" s="908"/>
      <c r="D234" s="909"/>
      <c r="E234" s="909"/>
      <c r="F234" s="910"/>
      <c r="G234" s="890"/>
      <c r="H234" s="901"/>
      <c r="I234" s="152"/>
      <c r="J234" s="152"/>
      <c r="K234" s="152"/>
      <c r="L234" s="152"/>
      <c r="M234" s="152"/>
      <c r="N234" s="152"/>
      <c r="O234" s="152"/>
      <c r="P234" s="153"/>
      <c r="Q234" s="153"/>
      <c r="R234" s="156">
        <f t="shared" si="184"/>
        <v>0</v>
      </c>
      <c r="S234" s="156">
        <f t="shared" si="185"/>
        <v>0</v>
      </c>
      <c r="U234" s="157">
        <f>I234*$I$7+J234*$J$7+K234*$K$7+L234*$L$7+M234*$M$7+N234*$N$7+O234*$O$7+R234+S234</f>
        <v>0</v>
      </c>
      <c r="W234" s="152"/>
      <c r="X234" s="152"/>
      <c r="Y234" s="152"/>
      <c r="Z234" s="152"/>
      <c r="AA234" s="152"/>
      <c r="AB234" s="152"/>
      <c r="AC234" s="347"/>
      <c r="AD234" s="152"/>
      <c r="AE234" s="152"/>
      <c r="AF234" s="152"/>
      <c r="AG234" s="152"/>
      <c r="AH234" s="152"/>
      <c r="AI234" s="152"/>
      <c r="AJ234" s="347"/>
      <c r="AK234" s="152"/>
      <c r="AL234" s="152"/>
      <c r="AM234" s="295"/>
      <c r="AN234" s="228"/>
      <c r="AO234" s="228"/>
      <c r="AP234" s="228"/>
      <c r="AQ234" s="228"/>
      <c r="AR234" s="228"/>
      <c r="AS234" s="348"/>
      <c r="AT234" s="264">
        <f t="shared" si="174"/>
        <v>0</v>
      </c>
      <c r="AU234" s="259"/>
      <c r="AV234" s="265">
        <f t="shared" ref="AV234:AV248" si="188">AK234*$AK$7+AL234*$AL$7+AM234*$AM$7+SUM(AN234:AR234)*(1+Gewinn)*(1+SicherheitAngebot)+AT234/Zuschläge_IBN+AT234</f>
        <v>0</v>
      </c>
      <c r="AX234" s="265">
        <f>U234+AV234</f>
        <v>0</v>
      </c>
      <c r="AZ234" s="492">
        <f t="shared" ref="AZ234:AZ248" si="189">U234/(1+SicherheitAngebot)*(1+Sicherheit)</f>
        <v>0</v>
      </c>
      <c r="BB234" s="492">
        <f t="shared" ref="BB234:BB248" si="190">AV234/(1+SicherheitAngebot)*(1+Sicherheit)</f>
        <v>0</v>
      </c>
      <c r="BD234" s="265">
        <f>AZ234+BB234</f>
        <v>0</v>
      </c>
      <c r="BE234" s="105"/>
      <c r="BF234" s="105"/>
      <c r="BG234" s="105"/>
      <c r="BH234" s="105"/>
      <c r="BI234" s="105"/>
      <c r="BJ234" s="105"/>
    </row>
    <row r="235" spans="2:62" ht="20.100000000000001" hidden="1" customHeight="1" outlineLevel="1">
      <c r="B235" s="100"/>
      <c r="C235" s="908"/>
      <c r="D235" s="909"/>
      <c r="E235" s="909"/>
      <c r="F235" s="910"/>
      <c r="G235" s="890"/>
      <c r="H235" s="891"/>
      <c r="I235" s="152"/>
      <c r="J235" s="152"/>
      <c r="K235" s="152"/>
      <c r="L235" s="152"/>
      <c r="M235" s="152"/>
      <c r="N235" s="152"/>
      <c r="O235" s="152"/>
      <c r="P235" s="153"/>
      <c r="Q235" s="153"/>
      <c r="R235" s="156">
        <f t="shared" si="184"/>
        <v>0</v>
      </c>
      <c r="S235" s="156">
        <f t="shared" si="185"/>
        <v>0</v>
      </c>
      <c r="U235" s="157">
        <f t="shared" ref="U235:U248" si="191">I235*$I$7+J235*$J$7+K235*$K$7+L235*$L$7+M235*$M$7+N235*$N$7+O235*$O$7+R235+S235</f>
        <v>0</v>
      </c>
      <c r="W235" s="152"/>
      <c r="X235" s="152"/>
      <c r="Y235" s="152"/>
      <c r="Z235" s="152"/>
      <c r="AA235" s="152"/>
      <c r="AB235" s="152"/>
      <c r="AC235" s="347"/>
      <c r="AD235" s="152"/>
      <c r="AE235" s="152"/>
      <c r="AF235" s="152"/>
      <c r="AG235" s="152"/>
      <c r="AH235" s="152"/>
      <c r="AI235" s="152"/>
      <c r="AJ235" s="347"/>
      <c r="AK235" s="152"/>
      <c r="AL235" s="152"/>
      <c r="AM235" s="295"/>
      <c r="AN235" s="228"/>
      <c r="AO235" s="228"/>
      <c r="AP235" s="228"/>
      <c r="AQ235" s="228"/>
      <c r="AR235" s="228"/>
      <c r="AS235" s="348"/>
      <c r="AT235" s="264">
        <f t="shared" si="174"/>
        <v>0</v>
      </c>
      <c r="AU235" s="259"/>
      <c r="AV235" s="265">
        <f t="shared" si="188"/>
        <v>0</v>
      </c>
      <c r="AX235" s="265">
        <f t="shared" ref="AX235:AX248" si="192">U235+AV235</f>
        <v>0</v>
      </c>
      <c r="AZ235" s="492">
        <f t="shared" si="189"/>
        <v>0</v>
      </c>
      <c r="BB235" s="492">
        <f t="shared" si="190"/>
        <v>0</v>
      </c>
      <c r="BD235" s="265">
        <f t="shared" ref="BD235:BD248" si="193">AZ235+BB235</f>
        <v>0</v>
      </c>
      <c r="BE235" s="105"/>
      <c r="BF235" s="105"/>
      <c r="BG235" s="105"/>
      <c r="BH235" s="105"/>
      <c r="BI235" s="105"/>
      <c r="BJ235" s="105"/>
    </row>
    <row r="236" spans="2:62" ht="20.100000000000001" hidden="1" customHeight="1" outlineLevel="1">
      <c r="B236" s="100"/>
      <c r="C236" s="908"/>
      <c r="D236" s="909"/>
      <c r="E236" s="909"/>
      <c r="F236" s="910"/>
      <c r="G236" s="890"/>
      <c r="H236" s="891"/>
      <c r="I236" s="152"/>
      <c r="J236" s="152"/>
      <c r="K236" s="152"/>
      <c r="L236" s="152"/>
      <c r="M236" s="152"/>
      <c r="N236" s="152"/>
      <c r="O236" s="152"/>
      <c r="P236" s="153"/>
      <c r="Q236" s="153"/>
      <c r="R236" s="156">
        <f t="shared" si="184"/>
        <v>0</v>
      </c>
      <c r="S236" s="156">
        <f t="shared" si="185"/>
        <v>0</v>
      </c>
      <c r="U236" s="157">
        <f t="shared" si="191"/>
        <v>0</v>
      </c>
      <c r="W236" s="152"/>
      <c r="X236" s="152"/>
      <c r="Y236" s="152"/>
      <c r="Z236" s="152"/>
      <c r="AA236" s="152"/>
      <c r="AB236" s="152"/>
      <c r="AC236" s="347"/>
      <c r="AD236" s="152"/>
      <c r="AE236" s="152"/>
      <c r="AF236" s="152"/>
      <c r="AG236" s="152"/>
      <c r="AH236" s="152"/>
      <c r="AI236" s="152"/>
      <c r="AJ236" s="347"/>
      <c r="AK236" s="152"/>
      <c r="AL236" s="152"/>
      <c r="AM236" s="295"/>
      <c r="AN236" s="228"/>
      <c r="AO236" s="228"/>
      <c r="AP236" s="228"/>
      <c r="AQ236" s="228"/>
      <c r="AR236" s="228"/>
      <c r="AS236" s="348"/>
      <c r="AT236" s="264">
        <f t="shared" si="174"/>
        <v>0</v>
      </c>
      <c r="AU236" s="259"/>
      <c r="AV236" s="265">
        <f t="shared" si="188"/>
        <v>0</v>
      </c>
      <c r="AX236" s="265">
        <f t="shared" si="192"/>
        <v>0</v>
      </c>
      <c r="AZ236" s="492">
        <f t="shared" si="189"/>
        <v>0</v>
      </c>
      <c r="BB236" s="492">
        <f t="shared" si="190"/>
        <v>0</v>
      </c>
      <c r="BD236" s="265">
        <f t="shared" si="193"/>
        <v>0</v>
      </c>
      <c r="BE236" s="105"/>
      <c r="BF236" s="105"/>
      <c r="BG236" s="105"/>
      <c r="BH236" s="105"/>
      <c r="BI236" s="105"/>
      <c r="BJ236" s="105"/>
    </row>
    <row r="237" spans="2:62" ht="20.100000000000001" hidden="1" customHeight="1" outlineLevel="1">
      <c r="B237" s="100"/>
      <c r="C237" s="908"/>
      <c r="D237" s="909"/>
      <c r="E237" s="909"/>
      <c r="F237" s="910"/>
      <c r="G237" s="890"/>
      <c r="H237" s="891"/>
      <c r="I237" s="152"/>
      <c r="J237" s="152"/>
      <c r="K237" s="152"/>
      <c r="L237" s="152"/>
      <c r="M237" s="152"/>
      <c r="N237" s="152"/>
      <c r="O237" s="152"/>
      <c r="P237" s="153"/>
      <c r="Q237" s="153"/>
      <c r="R237" s="156">
        <f t="shared" si="184"/>
        <v>0</v>
      </c>
      <c r="S237" s="156">
        <f t="shared" si="185"/>
        <v>0</v>
      </c>
      <c r="U237" s="157">
        <f t="shared" si="191"/>
        <v>0</v>
      </c>
      <c r="W237" s="152"/>
      <c r="X237" s="152"/>
      <c r="Y237" s="152"/>
      <c r="Z237" s="152"/>
      <c r="AA237" s="152"/>
      <c r="AB237" s="152"/>
      <c r="AC237" s="347"/>
      <c r="AD237" s="152"/>
      <c r="AE237" s="152"/>
      <c r="AF237" s="152"/>
      <c r="AG237" s="152"/>
      <c r="AH237" s="152"/>
      <c r="AI237" s="152"/>
      <c r="AJ237" s="347"/>
      <c r="AK237" s="152"/>
      <c r="AL237" s="152"/>
      <c r="AM237" s="295"/>
      <c r="AN237" s="228"/>
      <c r="AO237" s="228"/>
      <c r="AP237" s="228"/>
      <c r="AQ237" s="228"/>
      <c r="AR237" s="228"/>
      <c r="AS237" s="348"/>
      <c r="AT237" s="264">
        <f t="shared" si="174"/>
        <v>0</v>
      </c>
      <c r="AU237" s="259"/>
      <c r="AV237" s="265">
        <f t="shared" si="188"/>
        <v>0</v>
      </c>
      <c r="AX237" s="265">
        <f t="shared" si="192"/>
        <v>0</v>
      </c>
      <c r="AZ237" s="492">
        <f t="shared" si="189"/>
        <v>0</v>
      </c>
      <c r="BB237" s="492">
        <f t="shared" si="190"/>
        <v>0</v>
      </c>
      <c r="BD237" s="265">
        <f t="shared" si="193"/>
        <v>0</v>
      </c>
      <c r="BE237" s="105"/>
      <c r="BF237" s="105"/>
      <c r="BG237" s="105"/>
      <c r="BH237" s="105"/>
      <c r="BI237" s="105"/>
      <c r="BJ237" s="105"/>
    </row>
    <row r="238" spans="2:62" ht="20.100000000000001" hidden="1" customHeight="1" outlineLevel="1">
      <c r="B238" s="100"/>
      <c r="C238" s="908"/>
      <c r="D238" s="909"/>
      <c r="E238" s="909"/>
      <c r="F238" s="910"/>
      <c r="G238" s="890"/>
      <c r="H238" s="891"/>
      <c r="I238" s="152"/>
      <c r="J238" s="152"/>
      <c r="K238" s="152"/>
      <c r="L238" s="152"/>
      <c r="M238" s="152"/>
      <c r="N238" s="152"/>
      <c r="O238" s="152"/>
      <c r="P238" s="153"/>
      <c r="Q238" s="153"/>
      <c r="R238" s="156">
        <f t="shared" si="184"/>
        <v>0</v>
      </c>
      <c r="S238" s="156">
        <f t="shared" si="185"/>
        <v>0</v>
      </c>
      <c r="U238" s="157">
        <f t="shared" si="191"/>
        <v>0</v>
      </c>
      <c r="W238" s="152"/>
      <c r="X238" s="152"/>
      <c r="Y238" s="152"/>
      <c r="Z238" s="152"/>
      <c r="AA238" s="152"/>
      <c r="AB238" s="152"/>
      <c r="AC238" s="347"/>
      <c r="AD238" s="152"/>
      <c r="AE238" s="152"/>
      <c r="AF238" s="152"/>
      <c r="AG238" s="152"/>
      <c r="AH238" s="152"/>
      <c r="AI238" s="152"/>
      <c r="AJ238" s="347"/>
      <c r="AK238" s="152"/>
      <c r="AL238" s="152"/>
      <c r="AM238" s="295"/>
      <c r="AN238" s="228"/>
      <c r="AO238" s="228"/>
      <c r="AP238" s="228"/>
      <c r="AQ238" s="228"/>
      <c r="AR238" s="228"/>
      <c r="AS238" s="348"/>
      <c r="AT238" s="264">
        <f t="shared" si="174"/>
        <v>0</v>
      </c>
      <c r="AU238" s="259"/>
      <c r="AV238" s="265">
        <f t="shared" si="188"/>
        <v>0</v>
      </c>
      <c r="AX238" s="265">
        <f t="shared" si="192"/>
        <v>0</v>
      </c>
      <c r="AZ238" s="492">
        <f t="shared" si="189"/>
        <v>0</v>
      </c>
      <c r="BB238" s="492">
        <f t="shared" si="190"/>
        <v>0</v>
      </c>
      <c r="BD238" s="265">
        <f t="shared" si="193"/>
        <v>0</v>
      </c>
      <c r="BE238" s="105"/>
      <c r="BF238" s="105"/>
      <c r="BG238" s="105"/>
      <c r="BH238" s="105"/>
      <c r="BI238" s="105"/>
      <c r="BJ238" s="105"/>
    </row>
    <row r="239" spans="2:62" ht="20.100000000000001" hidden="1" customHeight="1" outlineLevel="1">
      <c r="B239" s="100"/>
      <c r="C239" s="908"/>
      <c r="D239" s="909"/>
      <c r="E239" s="909"/>
      <c r="F239" s="910"/>
      <c r="G239" s="890"/>
      <c r="H239" s="891"/>
      <c r="I239" s="152"/>
      <c r="J239" s="152"/>
      <c r="K239" s="152"/>
      <c r="L239" s="152"/>
      <c r="M239" s="152"/>
      <c r="N239" s="152"/>
      <c r="O239" s="152"/>
      <c r="P239" s="153"/>
      <c r="Q239" s="153"/>
      <c r="R239" s="156">
        <f t="shared" si="184"/>
        <v>0</v>
      </c>
      <c r="S239" s="156">
        <f t="shared" si="185"/>
        <v>0</v>
      </c>
      <c r="U239" s="157">
        <f t="shared" si="191"/>
        <v>0</v>
      </c>
      <c r="W239" s="152"/>
      <c r="X239" s="152"/>
      <c r="Y239" s="152"/>
      <c r="Z239" s="152"/>
      <c r="AA239" s="152"/>
      <c r="AB239" s="152"/>
      <c r="AC239" s="347"/>
      <c r="AD239" s="152"/>
      <c r="AE239" s="152"/>
      <c r="AF239" s="152"/>
      <c r="AG239" s="152"/>
      <c r="AH239" s="152"/>
      <c r="AI239" s="152"/>
      <c r="AJ239" s="347"/>
      <c r="AK239" s="152"/>
      <c r="AL239" s="152"/>
      <c r="AM239" s="295"/>
      <c r="AN239" s="228"/>
      <c r="AO239" s="228"/>
      <c r="AP239" s="228"/>
      <c r="AQ239" s="228"/>
      <c r="AR239" s="228"/>
      <c r="AS239" s="348"/>
      <c r="AT239" s="264">
        <f t="shared" si="174"/>
        <v>0</v>
      </c>
      <c r="AU239" s="259"/>
      <c r="AV239" s="265">
        <f t="shared" si="188"/>
        <v>0</v>
      </c>
      <c r="AX239" s="265">
        <f t="shared" si="192"/>
        <v>0</v>
      </c>
      <c r="AZ239" s="492">
        <f t="shared" si="189"/>
        <v>0</v>
      </c>
      <c r="BB239" s="492">
        <f t="shared" si="190"/>
        <v>0</v>
      </c>
      <c r="BD239" s="265">
        <f t="shared" si="193"/>
        <v>0</v>
      </c>
      <c r="BE239" s="105"/>
      <c r="BF239" s="105"/>
      <c r="BG239" s="105"/>
      <c r="BH239" s="105"/>
      <c r="BI239" s="105"/>
      <c r="BJ239" s="105"/>
    </row>
    <row r="240" spans="2:62" ht="20.100000000000001" hidden="1" customHeight="1" outlineLevel="1">
      <c r="B240" s="100"/>
      <c r="C240" s="908"/>
      <c r="D240" s="909"/>
      <c r="E240" s="909"/>
      <c r="F240" s="910"/>
      <c r="G240" s="890"/>
      <c r="H240" s="891"/>
      <c r="I240" s="152"/>
      <c r="J240" s="152"/>
      <c r="K240" s="152"/>
      <c r="L240" s="152"/>
      <c r="M240" s="152"/>
      <c r="N240" s="152"/>
      <c r="O240" s="152"/>
      <c r="P240" s="153"/>
      <c r="Q240" s="153"/>
      <c r="R240" s="156">
        <f t="shared" si="184"/>
        <v>0</v>
      </c>
      <c r="S240" s="156">
        <f t="shared" si="185"/>
        <v>0</v>
      </c>
      <c r="U240" s="157">
        <f t="shared" si="191"/>
        <v>0</v>
      </c>
      <c r="W240" s="152"/>
      <c r="X240" s="152"/>
      <c r="Y240" s="152"/>
      <c r="Z240" s="152"/>
      <c r="AA240" s="152"/>
      <c r="AB240" s="152"/>
      <c r="AC240" s="347"/>
      <c r="AD240" s="152"/>
      <c r="AE240" s="152"/>
      <c r="AF240" s="152"/>
      <c r="AG240" s="152"/>
      <c r="AH240" s="152"/>
      <c r="AI240" s="152"/>
      <c r="AJ240" s="347"/>
      <c r="AK240" s="152"/>
      <c r="AL240" s="152"/>
      <c r="AM240" s="295"/>
      <c r="AN240" s="228"/>
      <c r="AO240" s="228"/>
      <c r="AP240" s="228"/>
      <c r="AQ240" s="228"/>
      <c r="AR240" s="228"/>
      <c r="AS240" s="348"/>
      <c r="AT240" s="264">
        <f t="shared" si="174"/>
        <v>0</v>
      </c>
      <c r="AU240" s="259"/>
      <c r="AV240" s="265">
        <f t="shared" si="188"/>
        <v>0</v>
      </c>
      <c r="AX240" s="265">
        <f t="shared" si="192"/>
        <v>0</v>
      </c>
      <c r="AZ240" s="492">
        <f t="shared" si="189"/>
        <v>0</v>
      </c>
      <c r="BB240" s="492">
        <f t="shared" si="190"/>
        <v>0</v>
      </c>
      <c r="BD240" s="265">
        <f t="shared" si="193"/>
        <v>0</v>
      </c>
      <c r="BE240" s="105"/>
      <c r="BF240" s="105"/>
      <c r="BG240" s="105"/>
      <c r="BH240" s="105"/>
      <c r="BI240" s="105"/>
      <c r="BJ240" s="105"/>
    </row>
    <row r="241" spans="2:62" ht="20.100000000000001" hidden="1" customHeight="1" outlineLevel="1">
      <c r="B241" s="100"/>
      <c r="C241" s="908"/>
      <c r="D241" s="909"/>
      <c r="E241" s="909"/>
      <c r="F241" s="910"/>
      <c r="G241" s="890"/>
      <c r="H241" s="891"/>
      <c r="I241" s="152"/>
      <c r="J241" s="152"/>
      <c r="K241" s="152"/>
      <c r="L241" s="152"/>
      <c r="M241" s="152"/>
      <c r="N241" s="152"/>
      <c r="O241" s="152"/>
      <c r="P241" s="153"/>
      <c r="Q241" s="153"/>
      <c r="R241" s="156">
        <f t="shared" si="184"/>
        <v>0</v>
      </c>
      <c r="S241" s="156">
        <f t="shared" si="185"/>
        <v>0</v>
      </c>
      <c r="U241" s="157">
        <f t="shared" si="191"/>
        <v>0</v>
      </c>
      <c r="W241" s="152"/>
      <c r="X241" s="152"/>
      <c r="Y241" s="152"/>
      <c r="Z241" s="152"/>
      <c r="AA241" s="152"/>
      <c r="AB241" s="152"/>
      <c r="AC241" s="347"/>
      <c r="AD241" s="152"/>
      <c r="AE241" s="152"/>
      <c r="AF241" s="152"/>
      <c r="AG241" s="152"/>
      <c r="AH241" s="152"/>
      <c r="AI241" s="152"/>
      <c r="AJ241" s="347"/>
      <c r="AK241" s="152"/>
      <c r="AL241" s="152"/>
      <c r="AM241" s="295"/>
      <c r="AN241" s="228"/>
      <c r="AO241" s="228"/>
      <c r="AP241" s="228"/>
      <c r="AQ241" s="228"/>
      <c r="AR241" s="228"/>
      <c r="AS241" s="348"/>
      <c r="AT241" s="264">
        <f t="shared" si="174"/>
        <v>0</v>
      </c>
      <c r="AU241" s="259"/>
      <c r="AV241" s="265">
        <f t="shared" si="188"/>
        <v>0</v>
      </c>
      <c r="AX241" s="265">
        <f t="shared" si="192"/>
        <v>0</v>
      </c>
      <c r="AZ241" s="492">
        <f t="shared" si="189"/>
        <v>0</v>
      </c>
      <c r="BB241" s="492">
        <f t="shared" si="190"/>
        <v>0</v>
      </c>
      <c r="BD241" s="265">
        <f t="shared" si="193"/>
        <v>0</v>
      </c>
      <c r="BE241" s="105"/>
      <c r="BF241" s="105"/>
      <c r="BG241" s="105"/>
      <c r="BH241" s="105"/>
      <c r="BI241" s="105"/>
      <c r="BJ241" s="105"/>
    </row>
    <row r="242" spans="2:62" ht="20.100000000000001" hidden="1" customHeight="1" outlineLevel="1">
      <c r="B242" s="100"/>
      <c r="C242" s="908"/>
      <c r="D242" s="909"/>
      <c r="E242" s="909"/>
      <c r="F242" s="910"/>
      <c r="G242" s="890"/>
      <c r="H242" s="891"/>
      <c r="I242" s="152"/>
      <c r="J242" s="152"/>
      <c r="K242" s="152"/>
      <c r="L242" s="152"/>
      <c r="M242" s="152"/>
      <c r="N242" s="152"/>
      <c r="O242" s="152"/>
      <c r="P242" s="153"/>
      <c r="Q242" s="153"/>
      <c r="R242" s="156">
        <f t="shared" si="184"/>
        <v>0</v>
      </c>
      <c r="S242" s="156">
        <f t="shared" si="185"/>
        <v>0</v>
      </c>
      <c r="U242" s="157">
        <f t="shared" si="191"/>
        <v>0</v>
      </c>
      <c r="W242" s="152"/>
      <c r="X242" s="152"/>
      <c r="Y242" s="152"/>
      <c r="Z242" s="152"/>
      <c r="AA242" s="152"/>
      <c r="AB242" s="152"/>
      <c r="AC242" s="347"/>
      <c r="AD242" s="152"/>
      <c r="AE242" s="152"/>
      <c r="AF242" s="152"/>
      <c r="AG242" s="152"/>
      <c r="AH242" s="152"/>
      <c r="AI242" s="152"/>
      <c r="AJ242" s="347"/>
      <c r="AK242" s="152"/>
      <c r="AL242" s="152"/>
      <c r="AM242" s="295"/>
      <c r="AN242" s="228"/>
      <c r="AO242" s="228"/>
      <c r="AP242" s="228"/>
      <c r="AQ242" s="228"/>
      <c r="AR242" s="228"/>
      <c r="AS242" s="348"/>
      <c r="AT242" s="264">
        <f t="shared" si="174"/>
        <v>0</v>
      </c>
      <c r="AU242" s="259"/>
      <c r="AV242" s="265">
        <f t="shared" si="188"/>
        <v>0</v>
      </c>
      <c r="AX242" s="265">
        <f t="shared" si="192"/>
        <v>0</v>
      </c>
      <c r="AZ242" s="492">
        <f t="shared" si="189"/>
        <v>0</v>
      </c>
      <c r="BB242" s="492">
        <f t="shared" si="190"/>
        <v>0</v>
      </c>
      <c r="BD242" s="265">
        <f t="shared" si="193"/>
        <v>0</v>
      </c>
      <c r="BE242" s="105"/>
      <c r="BF242" s="105"/>
      <c r="BG242" s="105"/>
      <c r="BH242" s="105"/>
      <c r="BI242" s="105"/>
      <c r="BJ242" s="105"/>
    </row>
    <row r="243" spans="2:62" ht="20.100000000000001" hidden="1" customHeight="1" outlineLevel="1">
      <c r="B243" s="100"/>
      <c r="C243" s="908"/>
      <c r="D243" s="909"/>
      <c r="E243" s="909"/>
      <c r="F243" s="910"/>
      <c r="G243" s="890"/>
      <c r="H243" s="891"/>
      <c r="I243" s="152"/>
      <c r="J243" s="152"/>
      <c r="K243" s="152"/>
      <c r="L243" s="152"/>
      <c r="M243" s="152"/>
      <c r="N243" s="152"/>
      <c r="O243" s="152"/>
      <c r="P243" s="153"/>
      <c r="Q243" s="153"/>
      <c r="R243" s="156">
        <f t="shared" si="184"/>
        <v>0</v>
      </c>
      <c r="S243" s="156">
        <f t="shared" si="185"/>
        <v>0</v>
      </c>
      <c r="U243" s="157">
        <f t="shared" si="191"/>
        <v>0</v>
      </c>
      <c r="W243" s="152"/>
      <c r="X243" s="152"/>
      <c r="Y243" s="152"/>
      <c r="Z243" s="152"/>
      <c r="AA243" s="152"/>
      <c r="AB243" s="152"/>
      <c r="AC243" s="347"/>
      <c r="AD243" s="152"/>
      <c r="AE243" s="152"/>
      <c r="AF243" s="152"/>
      <c r="AG243" s="152"/>
      <c r="AH243" s="152"/>
      <c r="AI243" s="152"/>
      <c r="AJ243" s="347"/>
      <c r="AK243" s="152"/>
      <c r="AL243" s="152"/>
      <c r="AM243" s="295"/>
      <c r="AN243" s="228"/>
      <c r="AO243" s="228"/>
      <c r="AP243" s="228"/>
      <c r="AQ243" s="228"/>
      <c r="AR243" s="228"/>
      <c r="AS243" s="348"/>
      <c r="AT243" s="264">
        <f t="shared" si="174"/>
        <v>0</v>
      </c>
      <c r="AU243" s="259"/>
      <c r="AV243" s="265">
        <f t="shared" si="188"/>
        <v>0</v>
      </c>
      <c r="AX243" s="265">
        <f t="shared" si="192"/>
        <v>0</v>
      </c>
      <c r="AZ243" s="492">
        <f t="shared" si="189"/>
        <v>0</v>
      </c>
      <c r="BB243" s="492">
        <f t="shared" si="190"/>
        <v>0</v>
      </c>
      <c r="BD243" s="265">
        <f t="shared" si="193"/>
        <v>0</v>
      </c>
      <c r="BE243" s="105"/>
      <c r="BF243" s="105"/>
      <c r="BG243" s="105"/>
      <c r="BH243" s="105"/>
      <c r="BI243" s="105"/>
      <c r="BJ243" s="105"/>
    </row>
    <row r="244" spans="2:62" ht="20.100000000000001" hidden="1" customHeight="1" outlineLevel="1">
      <c r="B244" s="100"/>
      <c r="C244" s="908"/>
      <c r="D244" s="909"/>
      <c r="E244" s="909"/>
      <c r="F244" s="910"/>
      <c r="G244" s="890"/>
      <c r="H244" s="891"/>
      <c r="I244" s="152"/>
      <c r="J244" s="152"/>
      <c r="K244" s="152"/>
      <c r="L244" s="152"/>
      <c r="M244" s="152"/>
      <c r="N244" s="152"/>
      <c r="O244" s="152"/>
      <c r="P244" s="153"/>
      <c r="Q244" s="153"/>
      <c r="R244" s="156">
        <f t="shared" si="184"/>
        <v>0</v>
      </c>
      <c r="S244" s="156">
        <f t="shared" si="185"/>
        <v>0</v>
      </c>
      <c r="U244" s="157">
        <f t="shared" si="191"/>
        <v>0</v>
      </c>
      <c r="W244" s="152"/>
      <c r="X244" s="152"/>
      <c r="Y244" s="152"/>
      <c r="Z244" s="152"/>
      <c r="AA244" s="152"/>
      <c r="AB244" s="152"/>
      <c r="AC244" s="347"/>
      <c r="AD244" s="152"/>
      <c r="AE244" s="152"/>
      <c r="AF244" s="152"/>
      <c r="AG244" s="152"/>
      <c r="AH244" s="152"/>
      <c r="AI244" s="152"/>
      <c r="AJ244" s="347"/>
      <c r="AK244" s="152"/>
      <c r="AL244" s="152"/>
      <c r="AM244" s="295"/>
      <c r="AN244" s="228"/>
      <c r="AO244" s="228"/>
      <c r="AP244" s="228"/>
      <c r="AQ244" s="228"/>
      <c r="AR244" s="228"/>
      <c r="AS244" s="348"/>
      <c r="AT244" s="264">
        <f t="shared" si="174"/>
        <v>0</v>
      </c>
      <c r="AU244" s="259"/>
      <c r="AV244" s="265">
        <f t="shared" si="188"/>
        <v>0</v>
      </c>
      <c r="AX244" s="265">
        <f t="shared" si="192"/>
        <v>0</v>
      </c>
      <c r="AZ244" s="492">
        <f t="shared" si="189"/>
        <v>0</v>
      </c>
      <c r="BB244" s="492">
        <f t="shared" si="190"/>
        <v>0</v>
      </c>
      <c r="BD244" s="265">
        <f t="shared" si="193"/>
        <v>0</v>
      </c>
      <c r="BE244" s="105"/>
      <c r="BF244" s="105"/>
      <c r="BG244" s="105"/>
      <c r="BH244" s="105"/>
      <c r="BI244" s="105"/>
      <c r="BJ244" s="105"/>
    </row>
    <row r="245" spans="2:62" ht="20.100000000000001" hidden="1" customHeight="1" outlineLevel="1">
      <c r="B245" s="100"/>
      <c r="C245" s="908"/>
      <c r="D245" s="909"/>
      <c r="E245" s="909"/>
      <c r="F245" s="910"/>
      <c r="G245" s="890"/>
      <c r="H245" s="891"/>
      <c r="I245" s="152"/>
      <c r="J245" s="152"/>
      <c r="K245" s="152"/>
      <c r="L245" s="152"/>
      <c r="M245" s="152"/>
      <c r="N245" s="152"/>
      <c r="O245" s="152"/>
      <c r="P245" s="153"/>
      <c r="Q245" s="153"/>
      <c r="R245" s="156">
        <f t="shared" si="184"/>
        <v>0</v>
      </c>
      <c r="S245" s="156">
        <f t="shared" si="185"/>
        <v>0</v>
      </c>
      <c r="U245" s="157">
        <f t="shared" si="191"/>
        <v>0</v>
      </c>
      <c r="W245" s="152"/>
      <c r="X245" s="152"/>
      <c r="Y245" s="152"/>
      <c r="Z245" s="152"/>
      <c r="AA245" s="152"/>
      <c r="AB245" s="152"/>
      <c r="AC245" s="347"/>
      <c r="AD245" s="152"/>
      <c r="AE245" s="152"/>
      <c r="AF245" s="152"/>
      <c r="AG245" s="152"/>
      <c r="AH245" s="152"/>
      <c r="AI245" s="152"/>
      <c r="AJ245" s="347"/>
      <c r="AK245" s="152"/>
      <c r="AL245" s="152"/>
      <c r="AM245" s="295"/>
      <c r="AN245" s="228"/>
      <c r="AO245" s="228"/>
      <c r="AP245" s="228"/>
      <c r="AQ245" s="228"/>
      <c r="AR245" s="228"/>
      <c r="AS245" s="348"/>
      <c r="AT245" s="264">
        <f t="shared" si="174"/>
        <v>0</v>
      </c>
      <c r="AU245" s="259"/>
      <c r="AV245" s="265">
        <f t="shared" si="188"/>
        <v>0</v>
      </c>
      <c r="AX245" s="265">
        <f t="shared" si="192"/>
        <v>0</v>
      </c>
      <c r="AZ245" s="492">
        <f t="shared" si="189"/>
        <v>0</v>
      </c>
      <c r="BB245" s="492">
        <f t="shared" si="190"/>
        <v>0</v>
      </c>
      <c r="BD245" s="265">
        <f t="shared" si="193"/>
        <v>0</v>
      </c>
      <c r="BE245" s="105"/>
      <c r="BF245" s="105"/>
      <c r="BG245" s="105"/>
      <c r="BH245" s="105"/>
      <c r="BI245" s="105"/>
      <c r="BJ245" s="105"/>
    </row>
    <row r="246" spans="2:62" ht="20.100000000000001" hidden="1" customHeight="1" outlineLevel="1">
      <c r="B246" s="100"/>
      <c r="C246" s="908"/>
      <c r="D246" s="909"/>
      <c r="E246" s="909"/>
      <c r="F246" s="910"/>
      <c r="G246" s="890"/>
      <c r="H246" s="891"/>
      <c r="I246" s="152"/>
      <c r="J246" s="152"/>
      <c r="K246" s="152"/>
      <c r="L246" s="152"/>
      <c r="M246" s="152"/>
      <c r="N246" s="152"/>
      <c r="O246" s="152"/>
      <c r="P246" s="153"/>
      <c r="Q246" s="153"/>
      <c r="R246" s="156">
        <f t="shared" si="184"/>
        <v>0</v>
      </c>
      <c r="S246" s="156">
        <f t="shared" si="185"/>
        <v>0</v>
      </c>
      <c r="U246" s="157">
        <f t="shared" si="191"/>
        <v>0</v>
      </c>
      <c r="W246" s="152"/>
      <c r="X246" s="152"/>
      <c r="Y246" s="152"/>
      <c r="Z246" s="152"/>
      <c r="AA246" s="152"/>
      <c r="AB246" s="152"/>
      <c r="AC246" s="347"/>
      <c r="AD246" s="152"/>
      <c r="AE246" s="152"/>
      <c r="AF246" s="152"/>
      <c r="AG246" s="152"/>
      <c r="AH246" s="152"/>
      <c r="AI246" s="152"/>
      <c r="AJ246" s="347"/>
      <c r="AK246" s="152"/>
      <c r="AL246" s="152"/>
      <c r="AM246" s="295"/>
      <c r="AN246" s="228"/>
      <c r="AO246" s="228"/>
      <c r="AP246" s="228"/>
      <c r="AQ246" s="228"/>
      <c r="AR246" s="228"/>
      <c r="AS246" s="348"/>
      <c r="AT246" s="264">
        <f t="shared" si="174"/>
        <v>0</v>
      </c>
      <c r="AU246" s="259"/>
      <c r="AV246" s="265">
        <f t="shared" si="188"/>
        <v>0</v>
      </c>
      <c r="AX246" s="265">
        <f t="shared" si="192"/>
        <v>0</v>
      </c>
      <c r="AZ246" s="492">
        <f t="shared" si="189"/>
        <v>0</v>
      </c>
      <c r="BB246" s="492">
        <f t="shared" si="190"/>
        <v>0</v>
      </c>
      <c r="BD246" s="265">
        <f t="shared" si="193"/>
        <v>0</v>
      </c>
      <c r="BE246" s="105"/>
      <c r="BF246" s="105"/>
      <c r="BG246" s="105"/>
      <c r="BH246" s="105"/>
      <c r="BI246" s="105"/>
      <c r="BJ246" s="105"/>
    </row>
    <row r="247" spans="2:62" ht="20.100000000000001" hidden="1" customHeight="1" outlineLevel="1">
      <c r="B247" s="100"/>
      <c r="C247" s="908"/>
      <c r="D247" s="909"/>
      <c r="E247" s="909"/>
      <c r="F247" s="910"/>
      <c r="G247" s="890"/>
      <c r="H247" s="891"/>
      <c r="I247" s="152"/>
      <c r="J247" s="152"/>
      <c r="K247" s="152"/>
      <c r="L247" s="152"/>
      <c r="M247" s="152"/>
      <c r="N247" s="152"/>
      <c r="O247" s="152"/>
      <c r="P247" s="153"/>
      <c r="Q247" s="153"/>
      <c r="R247" s="156">
        <f t="shared" si="184"/>
        <v>0</v>
      </c>
      <c r="S247" s="156">
        <f t="shared" si="185"/>
        <v>0</v>
      </c>
      <c r="U247" s="157">
        <f t="shared" si="191"/>
        <v>0</v>
      </c>
      <c r="W247" s="152"/>
      <c r="X247" s="152"/>
      <c r="Y247" s="152"/>
      <c r="Z247" s="152"/>
      <c r="AA247" s="152"/>
      <c r="AB247" s="152"/>
      <c r="AC247" s="347"/>
      <c r="AD247" s="152"/>
      <c r="AE247" s="152"/>
      <c r="AF247" s="152"/>
      <c r="AG247" s="152"/>
      <c r="AH247" s="152"/>
      <c r="AI247" s="152"/>
      <c r="AJ247" s="347"/>
      <c r="AK247" s="152"/>
      <c r="AL247" s="152"/>
      <c r="AM247" s="295"/>
      <c r="AN247" s="228"/>
      <c r="AO247" s="228"/>
      <c r="AP247" s="228"/>
      <c r="AQ247" s="228"/>
      <c r="AR247" s="228"/>
      <c r="AS247" s="348"/>
      <c r="AT247" s="264">
        <f t="shared" si="174"/>
        <v>0</v>
      </c>
      <c r="AU247" s="259"/>
      <c r="AV247" s="265">
        <f t="shared" si="188"/>
        <v>0</v>
      </c>
      <c r="AX247" s="265">
        <f t="shared" si="192"/>
        <v>0</v>
      </c>
      <c r="AZ247" s="492">
        <f t="shared" si="189"/>
        <v>0</v>
      </c>
      <c r="BB247" s="492">
        <f t="shared" si="190"/>
        <v>0</v>
      </c>
      <c r="BD247" s="265">
        <f t="shared" si="193"/>
        <v>0</v>
      </c>
      <c r="BE247" s="105"/>
      <c r="BF247" s="105"/>
      <c r="BG247" s="105"/>
      <c r="BH247" s="105"/>
      <c r="BI247" s="105"/>
      <c r="BJ247" s="105"/>
    </row>
    <row r="248" spans="2:62" ht="20.100000000000001" hidden="1" customHeight="1" outlineLevel="1">
      <c r="B248" s="100"/>
      <c r="C248" s="908"/>
      <c r="D248" s="909"/>
      <c r="E248" s="909"/>
      <c r="F248" s="910"/>
      <c r="G248" s="890"/>
      <c r="H248" s="891"/>
      <c r="I248" s="152"/>
      <c r="J248" s="152"/>
      <c r="K248" s="152"/>
      <c r="L248" s="152"/>
      <c r="M248" s="152"/>
      <c r="N248" s="152"/>
      <c r="O248" s="152"/>
      <c r="P248" s="153"/>
      <c r="Q248" s="153"/>
      <c r="R248" s="156">
        <f t="shared" si="184"/>
        <v>0</v>
      </c>
      <c r="S248" s="156">
        <f t="shared" si="185"/>
        <v>0</v>
      </c>
      <c r="U248" s="157">
        <f t="shared" si="191"/>
        <v>0</v>
      </c>
      <c r="W248" s="152"/>
      <c r="X248" s="152"/>
      <c r="Y248" s="152"/>
      <c r="Z248" s="152"/>
      <c r="AA248" s="152"/>
      <c r="AB248" s="152"/>
      <c r="AC248" s="347"/>
      <c r="AD248" s="152"/>
      <c r="AE248" s="152"/>
      <c r="AF248" s="152"/>
      <c r="AG248" s="152"/>
      <c r="AH248" s="152"/>
      <c r="AI248" s="152"/>
      <c r="AJ248" s="347"/>
      <c r="AK248" s="152"/>
      <c r="AL248" s="152"/>
      <c r="AM248" s="295"/>
      <c r="AN248" s="228"/>
      <c r="AO248" s="228"/>
      <c r="AP248" s="228"/>
      <c r="AQ248" s="228"/>
      <c r="AR248" s="228"/>
      <c r="AS248" s="348"/>
      <c r="AT248" s="264">
        <f t="shared" si="174"/>
        <v>0</v>
      </c>
      <c r="AU248" s="259"/>
      <c r="AV248" s="265">
        <f t="shared" si="188"/>
        <v>0</v>
      </c>
      <c r="AX248" s="265">
        <f t="shared" si="192"/>
        <v>0</v>
      </c>
      <c r="AZ248" s="492">
        <f t="shared" si="189"/>
        <v>0</v>
      </c>
      <c r="BB248" s="492">
        <f t="shared" si="190"/>
        <v>0</v>
      </c>
      <c r="BD248" s="265">
        <f t="shared" si="193"/>
        <v>0</v>
      </c>
      <c r="BE248" s="105"/>
      <c r="BF248" s="105"/>
      <c r="BG248" s="105"/>
      <c r="BH248" s="105"/>
      <c r="BI248" s="105"/>
      <c r="BJ248" s="105"/>
    </row>
    <row r="249" spans="2:62" ht="9.9499999999999993" hidden="1" customHeight="1" outlineLevel="1">
      <c r="B249" s="101"/>
      <c r="C249" s="208"/>
      <c r="D249" s="208"/>
      <c r="E249" s="208"/>
      <c r="F249" s="208"/>
      <c r="G249" s="237"/>
      <c r="H249" s="207"/>
      <c r="I249" s="257"/>
      <c r="J249" s="257"/>
      <c r="K249" s="257"/>
      <c r="L249" s="257"/>
      <c r="M249" s="257"/>
      <c r="N249" s="257"/>
      <c r="O249" s="257"/>
      <c r="P249" s="256"/>
      <c r="Q249" s="102"/>
      <c r="R249" s="102"/>
      <c r="S249" s="102"/>
      <c r="U249" s="98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Z249" s="493"/>
      <c r="BE249" s="105"/>
      <c r="BF249" s="105"/>
      <c r="BG249" s="105"/>
      <c r="BH249" s="105"/>
      <c r="BI249" s="105"/>
      <c r="BJ249" s="105"/>
    </row>
    <row r="250" spans="2:62" ht="20.100000000000001" customHeight="1" collapsed="1">
      <c r="B250" s="8">
        <f>B233+1</f>
        <v>15</v>
      </c>
      <c r="C250" s="916"/>
      <c r="D250" s="917"/>
      <c r="E250" s="917"/>
      <c r="F250" s="918"/>
      <c r="G250" s="429"/>
      <c r="H250" s="206">
        <v>1</v>
      </c>
      <c r="I250" s="642">
        <f t="shared" ref="I250" si="194">$H250*SUM(I251:I265)</f>
        <v>0</v>
      </c>
      <c r="J250" s="643">
        <f t="shared" ref="J250:O250" si="195">$H250*SUM(J251:J265)</f>
        <v>0</v>
      </c>
      <c r="K250" s="644">
        <f t="shared" si="195"/>
        <v>0</v>
      </c>
      <c r="L250" s="645">
        <f t="shared" si="195"/>
        <v>0</v>
      </c>
      <c r="M250" s="645">
        <f t="shared" si="195"/>
        <v>0</v>
      </c>
      <c r="N250" s="644">
        <f t="shared" si="195"/>
        <v>0</v>
      </c>
      <c r="O250" s="642">
        <f t="shared" si="195"/>
        <v>0</v>
      </c>
      <c r="P250" s="209">
        <f t="shared" ref="P250:Q250" si="196">$H250*SUM(P251:P265)</f>
        <v>0</v>
      </c>
      <c r="Q250" s="210">
        <f t="shared" si="196"/>
        <v>0</v>
      </c>
      <c r="R250" s="136">
        <f t="shared" ref="R250:R265" si="197">P250*(1+Gewinn)*(1+SicherheitAngebot)</f>
        <v>0</v>
      </c>
      <c r="S250" s="137">
        <f t="shared" ref="S250:S265" si="198">Q250*(1+MGKZ)*(1+Gewinn)*(1+SicherheitAngebot)</f>
        <v>0</v>
      </c>
      <c r="U250" s="10">
        <f>I250*$I$7+J250*$J$7+K250*$K$7+L250*$L$7+M250*$M$7+N250*$N$7+O250*$O$7+R250+S250</f>
        <v>0</v>
      </c>
      <c r="W250" s="646">
        <f t="shared" ref="W250:AB250" si="199">$H250*SUM(W251:W265)</f>
        <v>0</v>
      </c>
      <c r="X250" s="647">
        <f t="shared" si="199"/>
        <v>0</v>
      </c>
      <c r="Y250" s="648">
        <f t="shared" si="199"/>
        <v>0</v>
      </c>
      <c r="Z250" s="649">
        <f t="shared" si="199"/>
        <v>0</v>
      </c>
      <c r="AA250" s="648">
        <f t="shared" si="199"/>
        <v>0</v>
      </c>
      <c r="AB250" s="646">
        <f t="shared" si="199"/>
        <v>0</v>
      </c>
      <c r="AC250" s="258"/>
      <c r="AD250" s="646">
        <f t="shared" ref="AD250:AM250" si="200">$H250*SUM(AD251:AD265)</f>
        <v>0</v>
      </c>
      <c r="AE250" s="647">
        <f t="shared" si="200"/>
        <v>0</v>
      </c>
      <c r="AF250" s="648">
        <f t="shared" si="200"/>
        <v>0</v>
      </c>
      <c r="AG250" s="649">
        <f t="shared" si="200"/>
        <v>0</v>
      </c>
      <c r="AH250" s="648">
        <f t="shared" si="200"/>
        <v>0</v>
      </c>
      <c r="AI250" s="646">
        <f t="shared" si="200"/>
        <v>0</v>
      </c>
      <c r="AJ250" s="258"/>
      <c r="AK250" s="653">
        <f t="shared" si="200"/>
        <v>0</v>
      </c>
      <c r="AL250" s="653">
        <f t="shared" si="200"/>
        <v>0</v>
      </c>
      <c r="AM250" s="653">
        <f t="shared" si="200"/>
        <v>0</v>
      </c>
      <c r="AN250" s="227">
        <f>$H250*SUM(AN251:AN265)*(1+Gewinn)*(1+SicherheitAngebot)</f>
        <v>0</v>
      </c>
      <c r="AO250" s="227">
        <f>$H250*SUM(AO251:AO265)*(1+Gewinn)*(1+SicherheitAngebot)</f>
        <v>0</v>
      </c>
      <c r="AP250" s="227">
        <f>$H250*SUM(AP251:AP265)*(1+Gewinn)*(1+SicherheitAngebot)</f>
        <v>0</v>
      </c>
      <c r="AQ250" s="227">
        <f>$H250*SUM(AQ251:AQ265)*(1+Gewinn)*(1+SicherheitAngebot)</f>
        <v>0</v>
      </c>
      <c r="AR250" s="227">
        <f>$H250*SUM(AR251:AR265)*(1+Gewinn)*(1+SicherheitAngebot)</f>
        <v>0</v>
      </c>
      <c r="AS250" s="262"/>
      <c r="AT250" s="263">
        <f t="shared" si="174"/>
        <v>0</v>
      </c>
      <c r="AU250" s="259"/>
      <c r="AV250" s="491">
        <f>AK250*$AK$7+AL250*$AL$7+AM250*$AM$7+SUM(AN250:AR250)+AT250/Zuschläge_IBN+AT250</f>
        <v>0</v>
      </c>
      <c r="AX250" s="685">
        <f>U250+AV250</f>
        <v>0</v>
      </c>
      <c r="AZ250" s="490">
        <f>IF(H250&gt;0,U250/(1+SicherheitAngebot)*(1+Sicherheit),0)</f>
        <v>0</v>
      </c>
      <c r="BB250" s="490">
        <f>IF(H250&gt;0,AV250/(1+SicherheitAngebot)*(1+Sicherheit),0)</f>
        <v>0</v>
      </c>
      <c r="BD250" s="490">
        <f>AZ250+BB250</f>
        <v>0</v>
      </c>
      <c r="BE250" s="105"/>
      <c r="BF250" s="105"/>
      <c r="BG250" s="105"/>
      <c r="BH250" s="105"/>
      <c r="BI250" s="105"/>
      <c r="BJ250" s="105"/>
    </row>
    <row r="251" spans="2:62" ht="20.100000000000001" hidden="1" customHeight="1" outlineLevel="1">
      <c r="B251" s="99"/>
      <c r="C251" s="908"/>
      <c r="D251" s="909"/>
      <c r="E251" s="909"/>
      <c r="F251" s="910"/>
      <c r="G251" s="890"/>
      <c r="H251" s="901"/>
      <c r="I251" s="152"/>
      <c r="J251" s="152"/>
      <c r="K251" s="152"/>
      <c r="L251" s="152"/>
      <c r="M251" s="152"/>
      <c r="N251" s="152"/>
      <c r="O251" s="152"/>
      <c r="P251" s="153"/>
      <c r="Q251" s="153"/>
      <c r="R251" s="156">
        <f t="shared" si="197"/>
        <v>0</v>
      </c>
      <c r="S251" s="156">
        <f t="shared" si="198"/>
        <v>0</v>
      </c>
      <c r="U251" s="157">
        <f>I251*$I$7+J251*$J$7+K251*$K$7+L251*$L$7+M251*$M$7+N251*$N$7+O251*$O$7+R251+S251</f>
        <v>0</v>
      </c>
      <c r="W251" s="152"/>
      <c r="X251" s="152"/>
      <c r="Y251" s="152"/>
      <c r="Z251" s="152"/>
      <c r="AA251" s="152"/>
      <c r="AB251" s="152"/>
      <c r="AC251" s="347"/>
      <c r="AD251" s="152"/>
      <c r="AE251" s="152"/>
      <c r="AF251" s="152"/>
      <c r="AG251" s="152"/>
      <c r="AH251" s="152"/>
      <c r="AI251" s="152"/>
      <c r="AJ251" s="347"/>
      <c r="AK251" s="152"/>
      <c r="AL251" s="152"/>
      <c r="AM251" s="295"/>
      <c r="AN251" s="228"/>
      <c r="AO251" s="228"/>
      <c r="AP251" s="228"/>
      <c r="AQ251" s="228"/>
      <c r="AR251" s="228"/>
      <c r="AS251" s="348"/>
      <c r="AT251" s="264">
        <f t="shared" si="174"/>
        <v>0</v>
      </c>
      <c r="AU251" s="259"/>
      <c r="AV251" s="265">
        <f t="shared" ref="AV251:AV265" si="201">AK251*$AK$7+AL251*$AL$7+AM251*$AM$7+SUM(AN251:AR251)*(1+Gewinn)*(1+SicherheitAngebot)+AT251/Zuschläge_IBN+AT251</f>
        <v>0</v>
      </c>
      <c r="AX251" s="265">
        <f>U251+AV251</f>
        <v>0</v>
      </c>
      <c r="AZ251" s="492">
        <f t="shared" ref="AZ251:AZ265" si="202">U251/(1+SicherheitAngebot)*(1+Sicherheit)</f>
        <v>0</v>
      </c>
      <c r="BB251" s="492">
        <f t="shared" ref="BB251:BB265" si="203">AV251/(1+SicherheitAngebot)*(1+Sicherheit)</f>
        <v>0</v>
      </c>
      <c r="BD251" s="265">
        <f>AZ251+BB251</f>
        <v>0</v>
      </c>
      <c r="BE251" s="105"/>
      <c r="BF251" s="105"/>
      <c r="BG251" s="105"/>
      <c r="BH251" s="105"/>
      <c r="BI251" s="105"/>
      <c r="BJ251" s="105"/>
    </row>
    <row r="252" spans="2:62" ht="20.100000000000001" hidden="1" customHeight="1" outlineLevel="1">
      <c r="B252" s="100"/>
      <c r="C252" s="908"/>
      <c r="D252" s="909"/>
      <c r="E252" s="909"/>
      <c r="F252" s="910"/>
      <c r="G252" s="890"/>
      <c r="H252" s="891"/>
      <c r="I252" s="152"/>
      <c r="J252" s="152"/>
      <c r="K252" s="152"/>
      <c r="L252" s="152"/>
      <c r="M252" s="152"/>
      <c r="N252" s="152"/>
      <c r="O252" s="152"/>
      <c r="P252" s="153"/>
      <c r="Q252" s="153"/>
      <c r="R252" s="156">
        <f t="shared" si="197"/>
        <v>0</v>
      </c>
      <c r="S252" s="156">
        <f t="shared" si="198"/>
        <v>0</v>
      </c>
      <c r="U252" s="157">
        <f t="shared" ref="U252:U265" si="204">I252*$I$7+J252*$J$7+K252*$K$7+L252*$L$7+M252*$M$7+N252*$N$7+O252*$O$7+R252+S252</f>
        <v>0</v>
      </c>
      <c r="W252" s="152"/>
      <c r="X252" s="152"/>
      <c r="Y252" s="152"/>
      <c r="Z252" s="152"/>
      <c r="AA252" s="152"/>
      <c r="AB252" s="152"/>
      <c r="AC252" s="347"/>
      <c r="AD252" s="152"/>
      <c r="AE252" s="152"/>
      <c r="AF252" s="152"/>
      <c r="AG252" s="152"/>
      <c r="AH252" s="152"/>
      <c r="AI252" s="152"/>
      <c r="AJ252" s="347"/>
      <c r="AK252" s="152"/>
      <c r="AL252" s="152"/>
      <c r="AM252" s="295"/>
      <c r="AN252" s="228"/>
      <c r="AO252" s="228"/>
      <c r="AP252" s="228"/>
      <c r="AQ252" s="228"/>
      <c r="AR252" s="228"/>
      <c r="AS252" s="348"/>
      <c r="AT252" s="264">
        <f t="shared" si="174"/>
        <v>0</v>
      </c>
      <c r="AU252" s="259"/>
      <c r="AV252" s="265">
        <f t="shared" si="201"/>
        <v>0</v>
      </c>
      <c r="AX252" s="265">
        <f t="shared" ref="AX252:AX265" si="205">U252+AV252</f>
        <v>0</v>
      </c>
      <c r="AZ252" s="492">
        <f t="shared" si="202"/>
        <v>0</v>
      </c>
      <c r="BB252" s="492">
        <f t="shared" si="203"/>
        <v>0</v>
      </c>
      <c r="BD252" s="265">
        <f t="shared" ref="BD252:BD265" si="206">AZ252+BB252</f>
        <v>0</v>
      </c>
      <c r="BE252" s="105"/>
      <c r="BF252" s="105"/>
      <c r="BG252" s="105"/>
      <c r="BH252" s="105"/>
      <c r="BI252" s="105"/>
      <c r="BJ252" s="105"/>
    </row>
    <row r="253" spans="2:62" ht="20.100000000000001" hidden="1" customHeight="1" outlineLevel="1">
      <c r="B253" s="100"/>
      <c r="C253" s="908"/>
      <c r="D253" s="909"/>
      <c r="E253" s="909"/>
      <c r="F253" s="910"/>
      <c r="G253" s="890"/>
      <c r="H253" s="891"/>
      <c r="I253" s="152"/>
      <c r="J253" s="152"/>
      <c r="K253" s="152"/>
      <c r="L253" s="152"/>
      <c r="M253" s="152"/>
      <c r="N253" s="152"/>
      <c r="O253" s="152"/>
      <c r="P253" s="153"/>
      <c r="Q253" s="153"/>
      <c r="R253" s="156">
        <f t="shared" si="197"/>
        <v>0</v>
      </c>
      <c r="S253" s="156">
        <f t="shared" si="198"/>
        <v>0</v>
      </c>
      <c r="U253" s="157">
        <f t="shared" si="204"/>
        <v>0</v>
      </c>
      <c r="W253" s="152"/>
      <c r="X253" s="152"/>
      <c r="Y253" s="152"/>
      <c r="Z253" s="152"/>
      <c r="AA253" s="152"/>
      <c r="AB253" s="152"/>
      <c r="AC253" s="347"/>
      <c r="AD253" s="152"/>
      <c r="AE253" s="152"/>
      <c r="AF253" s="152"/>
      <c r="AG253" s="152"/>
      <c r="AH253" s="152"/>
      <c r="AI253" s="152"/>
      <c r="AJ253" s="347"/>
      <c r="AK253" s="152"/>
      <c r="AL253" s="152"/>
      <c r="AM253" s="295"/>
      <c r="AN253" s="228"/>
      <c r="AO253" s="228"/>
      <c r="AP253" s="228"/>
      <c r="AQ253" s="228"/>
      <c r="AR253" s="228"/>
      <c r="AS253" s="348"/>
      <c r="AT253" s="264">
        <f t="shared" si="174"/>
        <v>0</v>
      </c>
      <c r="AU253" s="259"/>
      <c r="AV253" s="265">
        <f t="shared" si="201"/>
        <v>0</v>
      </c>
      <c r="AX253" s="265">
        <f t="shared" si="205"/>
        <v>0</v>
      </c>
      <c r="AZ253" s="492">
        <f t="shared" si="202"/>
        <v>0</v>
      </c>
      <c r="BB253" s="492">
        <f t="shared" si="203"/>
        <v>0</v>
      </c>
      <c r="BD253" s="265">
        <f t="shared" si="206"/>
        <v>0</v>
      </c>
      <c r="BE253" s="105"/>
      <c r="BF253" s="105"/>
      <c r="BG253" s="105"/>
      <c r="BH253" s="105"/>
      <c r="BI253" s="105"/>
      <c r="BJ253" s="105"/>
    </row>
    <row r="254" spans="2:62" ht="20.100000000000001" hidden="1" customHeight="1" outlineLevel="1">
      <c r="B254" s="100"/>
      <c r="C254" s="908"/>
      <c r="D254" s="909"/>
      <c r="E254" s="909"/>
      <c r="F254" s="910"/>
      <c r="G254" s="890"/>
      <c r="H254" s="891"/>
      <c r="I254" s="152"/>
      <c r="J254" s="152"/>
      <c r="K254" s="152"/>
      <c r="L254" s="152"/>
      <c r="M254" s="152"/>
      <c r="N254" s="152"/>
      <c r="O254" s="152"/>
      <c r="P254" s="153"/>
      <c r="Q254" s="153"/>
      <c r="R254" s="156">
        <f t="shared" si="197"/>
        <v>0</v>
      </c>
      <c r="S254" s="156">
        <f t="shared" si="198"/>
        <v>0</v>
      </c>
      <c r="U254" s="157">
        <f t="shared" si="204"/>
        <v>0</v>
      </c>
      <c r="W254" s="152"/>
      <c r="X254" s="152"/>
      <c r="Y254" s="152"/>
      <c r="Z254" s="152"/>
      <c r="AA254" s="152"/>
      <c r="AB254" s="152"/>
      <c r="AC254" s="347"/>
      <c r="AD254" s="152"/>
      <c r="AE254" s="152"/>
      <c r="AF254" s="152"/>
      <c r="AG254" s="152"/>
      <c r="AH254" s="152"/>
      <c r="AI254" s="152"/>
      <c r="AJ254" s="347"/>
      <c r="AK254" s="152"/>
      <c r="AL254" s="152"/>
      <c r="AM254" s="295"/>
      <c r="AN254" s="228"/>
      <c r="AO254" s="228"/>
      <c r="AP254" s="228"/>
      <c r="AQ254" s="228"/>
      <c r="AR254" s="228"/>
      <c r="AS254" s="348"/>
      <c r="AT254" s="264">
        <f t="shared" si="174"/>
        <v>0</v>
      </c>
      <c r="AU254" s="259"/>
      <c r="AV254" s="265">
        <f t="shared" si="201"/>
        <v>0</v>
      </c>
      <c r="AX254" s="265">
        <f t="shared" si="205"/>
        <v>0</v>
      </c>
      <c r="AZ254" s="492">
        <f t="shared" si="202"/>
        <v>0</v>
      </c>
      <c r="BB254" s="492">
        <f t="shared" si="203"/>
        <v>0</v>
      </c>
      <c r="BD254" s="265">
        <f t="shared" si="206"/>
        <v>0</v>
      </c>
      <c r="BE254" s="105"/>
      <c r="BF254" s="105"/>
      <c r="BG254" s="105"/>
      <c r="BH254" s="105"/>
      <c r="BI254" s="105"/>
      <c r="BJ254" s="105"/>
    </row>
    <row r="255" spans="2:62" ht="20.100000000000001" hidden="1" customHeight="1" outlineLevel="1">
      <c r="B255" s="100"/>
      <c r="C255" s="908"/>
      <c r="D255" s="909"/>
      <c r="E255" s="909"/>
      <c r="F255" s="910"/>
      <c r="G255" s="890"/>
      <c r="H255" s="891"/>
      <c r="I255" s="152"/>
      <c r="J255" s="152"/>
      <c r="K255" s="152"/>
      <c r="L255" s="152"/>
      <c r="M255" s="152"/>
      <c r="N255" s="152"/>
      <c r="O255" s="152"/>
      <c r="P255" s="153"/>
      <c r="Q255" s="153"/>
      <c r="R255" s="156">
        <f t="shared" si="197"/>
        <v>0</v>
      </c>
      <c r="S255" s="156">
        <f t="shared" si="198"/>
        <v>0</v>
      </c>
      <c r="U255" s="157">
        <f t="shared" si="204"/>
        <v>0</v>
      </c>
      <c r="W255" s="152"/>
      <c r="X255" s="152"/>
      <c r="Y255" s="152"/>
      <c r="Z255" s="152"/>
      <c r="AA255" s="152"/>
      <c r="AB255" s="152"/>
      <c r="AC255" s="347"/>
      <c r="AD255" s="152"/>
      <c r="AE255" s="152"/>
      <c r="AF255" s="152"/>
      <c r="AG255" s="152"/>
      <c r="AH255" s="152"/>
      <c r="AI255" s="152"/>
      <c r="AJ255" s="347"/>
      <c r="AK255" s="152"/>
      <c r="AL255" s="152"/>
      <c r="AM255" s="295"/>
      <c r="AN255" s="228"/>
      <c r="AO255" s="228"/>
      <c r="AP255" s="228"/>
      <c r="AQ255" s="228"/>
      <c r="AR255" s="228"/>
      <c r="AS255" s="348"/>
      <c r="AT255" s="264">
        <f t="shared" si="174"/>
        <v>0</v>
      </c>
      <c r="AU255" s="259"/>
      <c r="AV255" s="265">
        <f t="shared" si="201"/>
        <v>0</v>
      </c>
      <c r="AX255" s="265">
        <f t="shared" si="205"/>
        <v>0</v>
      </c>
      <c r="AZ255" s="492">
        <f t="shared" si="202"/>
        <v>0</v>
      </c>
      <c r="BB255" s="492">
        <f t="shared" si="203"/>
        <v>0</v>
      </c>
      <c r="BD255" s="265">
        <f t="shared" si="206"/>
        <v>0</v>
      </c>
      <c r="BE255" s="105"/>
      <c r="BF255" s="105"/>
      <c r="BG255" s="105"/>
      <c r="BH255" s="105"/>
      <c r="BI255" s="105"/>
      <c r="BJ255" s="105"/>
    </row>
    <row r="256" spans="2:62" ht="20.100000000000001" hidden="1" customHeight="1" outlineLevel="1">
      <c r="B256" s="100"/>
      <c r="C256" s="908"/>
      <c r="D256" s="909"/>
      <c r="E256" s="909"/>
      <c r="F256" s="910"/>
      <c r="G256" s="890"/>
      <c r="H256" s="891"/>
      <c r="I256" s="152"/>
      <c r="J256" s="152"/>
      <c r="K256" s="152"/>
      <c r="L256" s="152"/>
      <c r="M256" s="152"/>
      <c r="N256" s="152"/>
      <c r="O256" s="152"/>
      <c r="P256" s="153"/>
      <c r="Q256" s="153"/>
      <c r="R256" s="156">
        <f t="shared" si="197"/>
        <v>0</v>
      </c>
      <c r="S256" s="156">
        <f t="shared" si="198"/>
        <v>0</v>
      </c>
      <c r="U256" s="157">
        <f t="shared" si="204"/>
        <v>0</v>
      </c>
      <c r="W256" s="152"/>
      <c r="X256" s="152"/>
      <c r="Y256" s="152"/>
      <c r="Z256" s="152"/>
      <c r="AA256" s="152"/>
      <c r="AB256" s="152"/>
      <c r="AC256" s="347"/>
      <c r="AD256" s="152"/>
      <c r="AE256" s="152"/>
      <c r="AF256" s="152"/>
      <c r="AG256" s="152"/>
      <c r="AH256" s="152"/>
      <c r="AI256" s="152"/>
      <c r="AJ256" s="347"/>
      <c r="AK256" s="152"/>
      <c r="AL256" s="152"/>
      <c r="AM256" s="295"/>
      <c r="AN256" s="228"/>
      <c r="AO256" s="228"/>
      <c r="AP256" s="228"/>
      <c r="AQ256" s="228"/>
      <c r="AR256" s="228"/>
      <c r="AS256" s="348"/>
      <c r="AT256" s="264">
        <f t="shared" si="174"/>
        <v>0</v>
      </c>
      <c r="AU256" s="259"/>
      <c r="AV256" s="265">
        <f t="shared" si="201"/>
        <v>0</v>
      </c>
      <c r="AX256" s="265">
        <f t="shared" si="205"/>
        <v>0</v>
      </c>
      <c r="AZ256" s="492">
        <f t="shared" si="202"/>
        <v>0</v>
      </c>
      <c r="BB256" s="492">
        <f t="shared" si="203"/>
        <v>0</v>
      </c>
      <c r="BD256" s="265">
        <f t="shared" si="206"/>
        <v>0</v>
      </c>
      <c r="BE256" s="105"/>
      <c r="BF256" s="105"/>
      <c r="BG256" s="105"/>
      <c r="BH256" s="105"/>
      <c r="BI256" s="105"/>
      <c r="BJ256" s="105"/>
    </row>
    <row r="257" spans="2:62" ht="20.100000000000001" hidden="1" customHeight="1" outlineLevel="1">
      <c r="B257" s="100"/>
      <c r="C257" s="908"/>
      <c r="D257" s="909"/>
      <c r="E257" s="909"/>
      <c r="F257" s="910"/>
      <c r="G257" s="890"/>
      <c r="H257" s="891"/>
      <c r="I257" s="152"/>
      <c r="J257" s="152"/>
      <c r="K257" s="152"/>
      <c r="L257" s="152"/>
      <c r="M257" s="152"/>
      <c r="N257" s="152"/>
      <c r="O257" s="152"/>
      <c r="P257" s="153"/>
      <c r="Q257" s="153"/>
      <c r="R257" s="156">
        <f t="shared" si="197"/>
        <v>0</v>
      </c>
      <c r="S257" s="156">
        <f t="shared" si="198"/>
        <v>0</v>
      </c>
      <c r="U257" s="157">
        <f t="shared" si="204"/>
        <v>0</v>
      </c>
      <c r="W257" s="152"/>
      <c r="X257" s="152"/>
      <c r="Y257" s="152"/>
      <c r="Z257" s="152"/>
      <c r="AA257" s="152"/>
      <c r="AB257" s="152"/>
      <c r="AC257" s="347"/>
      <c r="AD257" s="152"/>
      <c r="AE257" s="152"/>
      <c r="AF257" s="152"/>
      <c r="AG257" s="152"/>
      <c r="AH257" s="152"/>
      <c r="AI257" s="152"/>
      <c r="AJ257" s="347"/>
      <c r="AK257" s="152"/>
      <c r="AL257" s="152"/>
      <c r="AM257" s="295"/>
      <c r="AN257" s="228"/>
      <c r="AO257" s="228"/>
      <c r="AP257" s="228"/>
      <c r="AQ257" s="228"/>
      <c r="AR257" s="228"/>
      <c r="AS257" s="348"/>
      <c r="AT257" s="264">
        <f t="shared" si="174"/>
        <v>0</v>
      </c>
      <c r="AU257" s="259"/>
      <c r="AV257" s="265">
        <f t="shared" si="201"/>
        <v>0</v>
      </c>
      <c r="AX257" s="265">
        <f t="shared" si="205"/>
        <v>0</v>
      </c>
      <c r="AZ257" s="492">
        <f t="shared" si="202"/>
        <v>0</v>
      </c>
      <c r="BB257" s="492">
        <f t="shared" si="203"/>
        <v>0</v>
      </c>
      <c r="BD257" s="265">
        <f t="shared" si="206"/>
        <v>0</v>
      </c>
      <c r="BE257" s="105"/>
      <c r="BF257" s="105"/>
      <c r="BG257" s="105"/>
      <c r="BH257" s="105"/>
      <c r="BI257" s="105"/>
      <c r="BJ257" s="105"/>
    </row>
    <row r="258" spans="2:62" ht="20.100000000000001" hidden="1" customHeight="1" outlineLevel="1">
      <c r="B258" s="100"/>
      <c r="C258" s="908"/>
      <c r="D258" s="909"/>
      <c r="E258" s="909"/>
      <c r="F258" s="910"/>
      <c r="G258" s="890"/>
      <c r="H258" s="891"/>
      <c r="I258" s="152"/>
      <c r="J258" s="152"/>
      <c r="K258" s="152"/>
      <c r="L258" s="152"/>
      <c r="M258" s="152"/>
      <c r="N258" s="152"/>
      <c r="O258" s="152"/>
      <c r="P258" s="153"/>
      <c r="Q258" s="153"/>
      <c r="R258" s="156">
        <f t="shared" si="197"/>
        <v>0</v>
      </c>
      <c r="S258" s="156">
        <f t="shared" si="198"/>
        <v>0</v>
      </c>
      <c r="U258" s="157">
        <f t="shared" si="204"/>
        <v>0</v>
      </c>
      <c r="W258" s="152"/>
      <c r="X258" s="152"/>
      <c r="Y258" s="152"/>
      <c r="Z258" s="152"/>
      <c r="AA258" s="152"/>
      <c r="AB258" s="152"/>
      <c r="AC258" s="347"/>
      <c r="AD258" s="152"/>
      <c r="AE258" s="152"/>
      <c r="AF258" s="152"/>
      <c r="AG258" s="152"/>
      <c r="AH258" s="152"/>
      <c r="AI258" s="152"/>
      <c r="AJ258" s="347"/>
      <c r="AK258" s="152"/>
      <c r="AL258" s="152"/>
      <c r="AM258" s="295"/>
      <c r="AN258" s="228"/>
      <c r="AO258" s="228"/>
      <c r="AP258" s="228"/>
      <c r="AQ258" s="228"/>
      <c r="AR258" s="228"/>
      <c r="AS258" s="348"/>
      <c r="AT258" s="264">
        <f t="shared" si="174"/>
        <v>0</v>
      </c>
      <c r="AU258" s="259"/>
      <c r="AV258" s="265">
        <f t="shared" si="201"/>
        <v>0</v>
      </c>
      <c r="AX258" s="265">
        <f t="shared" si="205"/>
        <v>0</v>
      </c>
      <c r="AZ258" s="492">
        <f t="shared" si="202"/>
        <v>0</v>
      </c>
      <c r="BB258" s="492">
        <f t="shared" si="203"/>
        <v>0</v>
      </c>
      <c r="BD258" s="265">
        <f t="shared" si="206"/>
        <v>0</v>
      </c>
      <c r="BE258" s="105"/>
      <c r="BF258" s="105"/>
      <c r="BG258" s="105"/>
      <c r="BH258" s="105"/>
      <c r="BI258" s="105"/>
      <c r="BJ258" s="105"/>
    </row>
    <row r="259" spans="2:62" ht="20.100000000000001" hidden="1" customHeight="1" outlineLevel="1">
      <c r="B259" s="100"/>
      <c r="C259" s="908"/>
      <c r="D259" s="909"/>
      <c r="E259" s="909"/>
      <c r="F259" s="910"/>
      <c r="G259" s="890"/>
      <c r="H259" s="891"/>
      <c r="I259" s="152"/>
      <c r="J259" s="152"/>
      <c r="K259" s="152"/>
      <c r="L259" s="152"/>
      <c r="M259" s="152"/>
      <c r="N259" s="152"/>
      <c r="O259" s="152"/>
      <c r="P259" s="153"/>
      <c r="Q259" s="153"/>
      <c r="R259" s="156">
        <f t="shared" si="197"/>
        <v>0</v>
      </c>
      <c r="S259" s="156">
        <f t="shared" si="198"/>
        <v>0</v>
      </c>
      <c r="U259" s="157">
        <f t="shared" si="204"/>
        <v>0</v>
      </c>
      <c r="W259" s="152"/>
      <c r="X259" s="152"/>
      <c r="Y259" s="152"/>
      <c r="Z259" s="152"/>
      <c r="AA259" s="152"/>
      <c r="AB259" s="152"/>
      <c r="AC259" s="347"/>
      <c r="AD259" s="152"/>
      <c r="AE259" s="152"/>
      <c r="AF259" s="152"/>
      <c r="AG259" s="152"/>
      <c r="AH259" s="152"/>
      <c r="AI259" s="152"/>
      <c r="AJ259" s="347"/>
      <c r="AK259" s="152"/>
      <c r="AL259" s="152"/>
      <c r="AM259" s="295"/>
      <c r="AN259" s="228"/>
      <c r="AO259" s="228"/>
      <c r="AP259" s="228"/>
      <c r="AQ259" s="228"/>
      <c r="AR259" s="228"/>
      <c r="AS259" s="348"/>
      <c r="AT259" s="264">
        <f t="shared" si="174"/>
        <v>0</v>
      </c>
      <c r="AU259" s="259"/>
      <c r="AV259" s="265">
        <f t="shared" si="201"/>
        <v>0</v>
      </c>
      <c r="AX259" s="265">
        <f t="shared" si="205"/>
        <v>0</v>
      </c>
      <c r="AZ259" s="492">
        <f t="shared" si="202"/>
        <v>0</v>
      </c>
      <c r="BB259" s="492">
        <f t="shared" si="203"/>
        <v>0</v>
      </c>
      <c r="BD259" s="265">
        <f t="shared" si="206"/>
        <v>0</v>
      </c>
      <c r="BE259" s="105"/>
      <c r="BF259" s="105"/>
      <c r="BG259" s="105"/>
      <c r="BH259" s="105"/>
      <c r="BI259" s="105"/>
      <c r="BJ259" s="105"/>
    </row>
    <row r="260" spans="2:62" ht="20.100000000000001" hidden="1" customHeight="1" outlineLevel="1">
      <c r="B260" s="100"/>
      <c r="C260" s="908"/>
      <c r="D260" s="909"/>
      <c r="E260" s="909"/>
      <c r="F260" s="910"/>
      <c r="G260" s="890"/>
      <c r="H260" s="891"/>
      <c r="I260" s="152"/>
      <c r="J260" s="152"/>
      <c r="K260" s="152"/>
      <c r="L260" s="152"/>
      <c r="M260" s="152"/>
      <c r="N260" s="152"/>
      <c r="O260" s="152"/>
      <c r="P260" s="153"/>
      <c r="Q260" s="153"/>
      <c r="R260" s="156">
        <f t="shared" si="197"/>
        <v>0</v>
      </c>
      <c r="S260" s="156">
        <f t="shared" si="198"/>
        <v>0</v>
      </c>
      <c r="U260" s="157">
        <f t="shared" si="204"/>
        <v>0</v>
      </c>
      <c r="W260" s="152"/>
      <c r="X260" s="152"/>
      <c r="Y260" s="152"/>
      <c r="Z260" s="152"/>
      <c r="AA260" s="152"/>
      <c r="AB260" s="152"/>
      <c r="AC260" s="347"/>
      <c r="AD260" s="152"/>
      <c r="AE260" s="152"/>
      <c r="AF260" s="152"/>
      <c r="AG260" s="152"/>
      <c r="AH260" s="152"/>
      <c r="AI260" s="152"/>
      <c r="AJ260" s="347"/>
      <c r="AK260" s="152"/>
      <c r="AL260" s="152"/>
      <c r="AM260" s="295"/>
      <c r="AN260" s="228"/>
      <c r="AO260" s="228"/>
      <c r="AP260" s="228"/>
      <c r="AQ260" s="228"/>
      <c r="AR260" s="228"/>
      <c r="AS260" s="348"/>
      <c r="AT260" s="264">
        <f t="shared" si="174"/>
        <v>0</v>
      </c>
      <c r="AU260" s="259"/>
      <c r="AV260" s="265">
        <f t="shared" si="201"/>
        <v>0</v>
      </c>
      <c r="AX260" s="265">
        <f t="shared" si="205"/>
        <v>0</v>
      </c>
      <c r="AZ260" s="492">
        <f t="shared" si="202"/>
        <v>0</v>
      </c>
      <c r="BB260" s="492">
        <f t="shared" si="203"/>
        <v>0</v>
      </c>
      <c r="BD260" s="265">
        <f t="shared" si="206"/>
        <v>0</v>
      </c>
      <c r="BE260" s="105"/>
      <c r="BF260" s="105"/>
      <c r="BG260" s="105"/>
      <c r="BH260" s="105"/>
      <c r="BI260" s="105"/>
      <c r="BJ260" s="105"/>
    </row>
    <row r="261" spans="2:62" ht="20.100000000000001" hidden="1" customHeight="1" outlineLevel="1">
      <c r="B261" s="100"/>
      <c r="C261" s="908"/>
      <c r="D261" s="909"/>
      <c r="E261" s="909"/>
      <c r="F261" s="910"/>
      <c r="G261" s="890"/>
      <c r="H261" s="891"/>
      <c r="I261" s="152"/>
      <c r="J261" s="152"/>
      <c r="K261" s="152"/>
      <c r="L261" s="152"/>
      <c r="M261" s="152"/>
      <c r="N261" s="152"/>
      <c r="O261" s="152"/>
      <c r="P261" s="153"/>
      <c r="Q261" s="153"/>
      <c r="R261" s="156">
        <f t="shared" si="197"/>
        <v>0</v>
      </c>
      <c r="S261" s="156">
        <f t="shared" si="198"/>
        <v>0</v>
      </c>
      <c r="U261" s="157">
        <f t="shared" si="204"/>
        <v>0</v>
      </c>
      <c r="W261" s="152"/>
      <c r="X261" s="152"/>
      <c r="Y261" s="152"/>
      <c r="Z261" s="152"/>
      <c r="AA261" s="152"/>
      <c r="AB261" s="152"/>
      <c r="AC261" s="347"/>
      <c r="AD261" s="152"/>
      <c r="AE261" s="152"/>
      <c r="AF261" s="152"/>
      <c r="AG261" s="152"/>
      <c r="AH261" s="152"/>
      <c r="AI261" s="152"/>
      <c r="AJ261" s="347"/>
      <c r="AK261" s="152"/>
      <c r="AL261" s="152"/>
      <c r="AM261" s="295"/>
      <c r="AN261" s="228"/>
      <c r="AO261" s="228"/>
      <c r="AP261" s="228"/>
      <c r="AQ261" s="228"/>
      <c r="AR261" s="228"/>
      <c r="AS261" s="348"/>
      <c r="AT261" s="264">
        <f t="shared" si="174"/>
        <v>0</v>
      </c>
      <c r="AU261" s="259"/>
      <c r="AV261" s="265">
        <f t="shared" si="201"/>
        <v>0</v>
      </c>
      <c r="AX261" s="265">
        <f t="shared" si="205"/>
        <v>0</v>
      </c>
      <c r="AZ261" s="492">
        <f t="shared" si="202"/>
        <v>0</v>
      </c>
      <c r="BB261" s="492">
        <f t="shared" si="203"/>
        <v>0</v>
      </c>
      <c r="BD261" s="265">
        <f t="shared" si="206"/>
        <v>0</v>
      </c>
      <c r="BE261" s="105"/>
      <c r="BF261" s="105"/>
      <c r="BG261" s="105"/>
      <c r="BH261" s="105"/>
      <c r="BI261" s="105"/>
      <c r="BJ261" s="105"/>
    </row>
    <row r="262" spans="2:62" ht="20.100000000000001" hidden="1" customHeight="1" outlineLevel="1">
      <c r="B262" s="100"/>
      <c r="C262" s="908"/>
      <c r="D262" s="909"/>
      <c r="E262" s="909"/>
      <c r="F262" s="910"/>
      <c r="G262" s="890"/>
      <c r="H262" s="891"/>
      <c r="I262" s="152"/>
      <c r="J262" s="152"/>
      <c r="K262" s="152"/>
      <c r="L262" s="152"/>
      <c r="M262" s="152"/>
      <c r="N262" s="152"/>
      <c r="O262" s="152"/>
      <c r="P262" s="153"/>
      <c r="Q262" s="153"/>
      <c r="R262" s="156">
        <f t="shared" si="197"/>
        <v>0</v>
      </c>
      <c r="S262" s="156">
        <f t="shared" si="198"/>
        <v>0</v>
      </c>
      <c r="U262" s="157">
        <f t="shared" si="204"/>
        <v>0</v>
      </c>
      <c r="W262" s="152"/>
      <c r="X262" s="152"/>
      <c r="Y262" s="152"/>
      <c r="Z262" s="152"/>
      <c r="AA262" s="152"/>
      <c r="AB262" s="152"/>
      <c r="AC262" s="347"/>
      <c r="AD262" s="152"/>
      <c r="AE262" s="152"/>
      <c r="AF262" s="152"/>
      <c r="AG262" s="152"/>
      <c r="AH262" s="152"/>
      <c r="AI262" s="152"/>
      <c r="AJ262" s="347"/>
      <c r="AK262" s="152"/>
      <c r="AL262" s="152"/>
      <c r="AM262" s="295"/>
      <c r="AN262" s="228"/>
      <c r="AO262" s="228"/>
      <c r="AP262" s="228"/>
      <c r="AQ262" s="228"/>
      <c r="AR262" s="228"/>
      <c r="AS262" s="348"/>
      <c r="AT262" s="264">
        <f t="shared" si="174"/>
        <v>0</v>
      </c>
      <c r="AU262" s="259"/>
      <c r="AV262" s="265">
        <f t="shared" si="201"/>
        <v>0</v>
      </c>
      <c r="AX262" s="265">
        <f t="shared" si="205"/>
        <v>0</v>
      </c>
      <c r="AZ262" s="492">
        <f t="shared" si="202"/>
        <v>0</v>
      </c>
      <c r="BB262" s="492">
        <f t="shared" si="203"/>
        <v>0</v>
      </c>
      <c r="BD262" s="265">
        <f t="shared" si="206"/>
        <v>0</v>
      </c>
      <c r="BE262" s="105"/>
      <c r="BF262" s="105"/>
      <c r="BG262" s="105"/>
      <c r="BH262" s="105"/>
      <c r="BI262" s="105"/>
      <c r="BJ262" s="105"/>
    </row>
    <row r="263" spans="2:62" ht="20.100000000000001" hidden="1" customHeight="1" outlineLevel="1">
      <c r="B263" s="100"/>
      <c r="C263" s="908"/>
      <c r="D263" s="909"/>
      <c r="E263" s="909"/>
      <c r="F263" s="910"/>
      <c r="G263" s="890"/>
      <c r="H263" s="891"/>
      <c r="I263" s="152"/>
      <c r="J263" s="152"/>
      <c r="K263" s="152"/>
      <c r="L263" s="152"/>
      <c r="M263" s="152"/>
      <c r="N263" s="152"/>
      <c r="O263" s="152"/>
      <c r="P263" s="153"/>
      <c r="Q263" s="153"/>
      <c r="R263" s="156">
        <f t="shared" si="197"/>
        <v>0</v>
      </c>
      <c r="S263" s="156">
        <f t="shared" si="198"/>
        <v>0</v>
      </c>
      <c r="U263" s="157">
        <f t="shared" si="204"/>
        <v>0</v>
      </c>
      <c r="W263" s="152"/>
      <c r="X263" s="152"/>
      <c r="Y263" s="152"/>
      <c r="Z263" s="152"/>
      <c r="AA263" s="152"/>
      <c r="AB263" s="152"/>
      <c r="AC263" s="347"/>
      <c r="AD263" s="152"/>
      <c r="AE263" s="152"/>
      <c r="AF263" s="152"/>
      <c r="AG263" s="152"/>
      <c r="AH263" s="152"/>
      <c r="AI263" s="152"/>
      <c r="AJ263" s="347"/>
      <c r="AK263" s="152"/>
      <c r="AL263" s="152"/>
      <c r="AM263" s="295"/>
      <c r="AN263" s="228"/>
      <c r="AO263" s="228"/>
      <c r="AP263" s="228"/>
      <c r="AQ263" s="228"/>
      <c r="AR263" s="228"/>
      <c r="AS263" s="348"/>
      <c r="AT263" s="264">
        <f t="shared" si="174"/>
        <v>0</v>
      </c>
      <c r="AU263" s="259"/>
      <c r="AV263" s="265">
        <f t="shared" si="201"/>
        <v>0</v>
      </c>
      <c r="AX263" s="265">
        <f t="shared" si="205"/>
        <v>0</v>
      </c>
      <c r="AZ263" s="492">
        <f t="shared" si="202"/>
        <v>0</v>
      </c>
      <c r="BB263" s="492">
        <f t="shared" si="203"/>
        <v>0</v>
      </c>
      <c r="BD263" s="265">
        <f t="shared" si="206"/>
        <v>0</v>
      </c>
      <c r="BE263" s="105"/>
      <c r="BF263" s="105"/>
      <c r="BG263" s="105"/>
      <c r="BH263" s="105"/>
      <c r="BI263" s="105"/>
      <c r="BJ263" s="105"/>
    </row>
    <row r="264" spans="2:62" ht="20.100000000000001" hidden="1" customHeight="1" outlineLevel="1">
      <c r="B264" s="100"/>
      <c r="C264" s="908"/>
      <c r="D264" s="909"/>
      <c r="E264" s="909"/>
      <c r="F264" s="910"/>
      <c r="G264" s="890"/>
      <c r="H264" s="891"/>
      <c r="I264" s="152"/>
      <c r="J264" s="152"/>
      <c r="K264" s="152"/>
      <c r="L264" s="152"/>
      <c r="M264" s="152"/>
      <c r="N264" s="152"/>
      <c r="O264" s="152"/>
      <c r="P264" s="153"/>
      <c r="Q264" s="153"/>
      <c r="R264" s="156">
        <f t="shared" si="197"/>
        <v>0</v>
      </c>
      <c r="S264" s="156">
        <f t="shared" si="198"/>
        <v>0</v>
      </c>
      <c r="U264" s="157">
        <f t="shared" si="204"/>
        <v>0</v>
      </c>
      <c r="W264" s="152"/>
      <c r="X264" s="152"/>
      <c r="Y264" s="152"/>
      <c r="Z264" s="152"/>
      <c r="AA264" s="152"/>
      <c r="AB264" s="152"/>
      <c r="AC264" s="347"/>
      <c r="AD264" s="152"/>
      <c r="AE264" s="152"/>
      <c r="AF264" s="152"/>
      <c r="AG264" s="152"/>
      <c r="AH264" s="152"/>
      <c r="AI264" s="152"/>
      <c r="AJ264" s="347"/>
      <c r="AK264" s="152"/>
      <c r="AL264" s="152"/>
      <c r="AM264" s="295"/>
      <c r="AN264" s="228"/>
      <c r="AO264" s="228"/>
      <c r="AP264" s="228"/>
      <c r="AQ264" s="228"/>
      <c r="AR264" s="228"/>
      <c r="AS264" s="348"/>
      <c r="AT264" s="264">
        <f t="shared" si="174"/>
        <v>0</v>
      </c>
      <c r="AU264" s="259"/>
      <c r="AV264" s="265">
        <f t="shared" si="201"/>
        <v>0</v>
      </c>
      <c r="AX264" s="265">
        <f t="shared" si="205"/>
        <v>0</v>
      </c>
      <c r="AZ264" s="492">
        <f t="shared" si="202"/>
        <v>0</v>
      </c>
      <c r="BB264" s="492">
        <f t="shared" si="203"/>
        <v>0</v>
      </c>
      <c r="BD264" s="265">
        <f t="shared" si="206"/>
        <v>0</v>
      </c>
      <c r="BE264" s="105"/>
      <c r="BF264" s="105"/>
      <c r="BG264" s="105"/>
      <c r="BH264" s="105"/>
      <c r="BI264" s="105"/>
      <c r="BJ264" s="105"/>
    </row>
    <row r="265" spans="2:62" ht="20.100000000000001" hidden="1" customHeight="1" outlineLevel="1">
      <c r="B265" s="100"/>
      <c r="C265" s="908"/>
      <c r="D265" s="909"/>
      <c r="E265" s="909"/>
      <c r="F265" s="910"/>
      <c r="G265" s="890"/>
      <c r="H265" s="891"/>
      <c r="I265" s="152"/>
      <c r="J265" s="152"/>
      <c r="K265" s="152"/>
      <c r="L265" s="152"/>
      <c r="M265" s="152"/>
      <c r="N265" s="152"/>
      <c r="O265" s="152"/>
      <c r="P265" s="153"/>
      <c r="Q265" s="153"/>
      <c r="R265" s="156">
        <f t="shared" si="197"/>
        <v>0</v>
      </c>
      <c r="S265" s="156">
        <f t="shared" si="198"/>
        <v>0</v>
      </c>
      <c r="U265" s="157">
        <f t="shared" si="204"/>
        <v>0</v>
      </c>
      <c r="W265" s="152"/>
      <c r="X265" s="152"/>
      <c r="Y265" s="152"/>
      <c r="Z265" s="152"/>
      <c r="AA265" s="152"/>
      <c r="AB265" s="152"/>
      <c r="AC265" s="347"/>
      <c r="AD265" s="152"/>
      <c r="AE265" s="152"/>
      <c r="AF265" s="152"/>
      <c r="AG265" s="152"/>
      <c r="AH265" s="152"/>
      <c r="AI265" s="152"/>
      <c r="AJ265" s="347"/>
      <c r="AK265" s="152"/>
      <c r="AL265" s="152"/>
      <c r="AM265" s="295"/>
      <c r="AN265" s="228"/>
      <c r="AO265" s="228"/>
      <c r="AP265" s="228"/>
      <c r="AQ265" s="228"/>
      <c r="AR265" s="228"/>
      <c r="AS265" s="348"/>
      <c r="AT265" s="264">
        <f t="shared" si="174"/>
        <v>0</v>
      </c>
      <c r="AU265" s="259"/>
      <c r="AV265" s="265">
        <f t="shared" si="201"/>
        <v>0</v>
      </c>
      <c r="AX265" s="265">
        <f t="shared" si="205"/>
        <v>0</v>
      </c>
      <c r="AZ265" s="492">
        <f t="shared" si="202"/>
        <v>0</v>
      </c>
      <c r="BB265" s="492">
        <f t="shared" si="203"/>
        <v>0</v>
      </c>
      <c r="BD265" s="265">
        <f t="shared" si="206"/>
        <v>0</v>
      </c>
      <c r="BE265" s="105"/>
      <c r="BF265" s="105"/>
      <c r="BG265" s="105"/>
      <c r="BH265" s="105"/>
      <c r="BI265" s="105"/>
      <c r="BJ265" s="105"/>
    </row>
    <row r="266" spans="2:62" ht="9.9499999999999993" hidden="1" customHeight="1" outlineLevel="1">
      <c r="B266" s="101"/>
      <c r="C266" s="208"/>
      <c r="D266" s="208"/>
      <c r="E266" s="208"/>
      <c r="F266" s="208"/>
      <c r="G266" s="237"/>
      <c r="H266" s="207"/>
      <c r="I266" s="257"/>
      <c r="J266" s="257"/>
      <c r="K266" s="257"/>
      <c r="L266" s="257"/>
      <c r="M266" s="257"/>
      <c r="N266" s="257"/>
      <c r="O266" s="257"/>
      <c r="P266" s="256"/>
      <c r="Q266" s="102"/>
      <c r="R266" s="102"/>
      <c r="S266" s="102"/>
      <c r="U266" s="98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Z266" s="493"/>
      <c r="BE266" s="105"/>
      <c r="BF266" s="105"/>
      <c r="BG266" s="105"/>
      <c r="BH266" s="105"/>
      <c r="BI266" s="105"/>
      <c r="BJ266" s="105"/>
    </row>
    <row r="267" spans="2:62" ht="20.100000000000001" customHeight="1" collapsed="1">
      <c r="B267" s="8">
        <f>B250+1</f>
        <v>16</v>
      </c>
      <c r="C267" s="916"/>
      <c r="D267" s="917"/>
      <c r="E267" s="917"/>
      <c r="F267" s="918"/>
      <c r="G267" s="429"/>
      <c r="H267" s="206">
        <v>1</v>
      </c>
      <c r="I267" s="642">
        <f t="shared" ref="I267" si="207">$H267*SUM(I268:I282)</f>
        <v>0</v>
      </c>
      <c r="J267" s="643">
        <f t="shared" ref="J267:O267" si="208">$H267*SUM(J268:J282)</f>
        <v>0</v>
      </c>
      <c r="K267" s="644">
        <f t="shared" si="208"/>
        <v>0</v>
      </c>
      <c r="L267" s="645">
        <f t="shared" si="208"/>
        <v>0</v>
      </c>
      <c r="M267" s="645">
        <f t="shared" si="208"/>
        <v>0</v>
      </c>
      <c r="N267" s="644">
        <f t="shared" si="208"/>
        <v>0</v>
      </c>
      <c r="O267" s="642">
        <f t="shared" si="208"/>
        <v>0</v>
      </c>
      <c r="P267" s="209">
        <f t="shared" ref="P267:Q267" si="209">$H267*SUM(P268:P282)</f>
        <v>0</v>
      </c>
      <c r="Q267" s="210">
        <f t="shared" si="209"/>
        <v>0</v>
      </c>
      <c r="R267" s="136">
        <f t="shared" ref="R267:R282" si="210">P267*(1+Gewinn)*(1+SicherheitAngebot)</f>
        <v>0</v>
      </c>
      <c r="S267" s="137">
        <f t="shared" ref="S267:S282" si="211">Q267*(1+MGKZ)*(1+Gewinn)*(1+SicherheitAngebot)</f>
        <v>0</v>
      </c>
      <c r="U267" s="10">
        <f>I267*$I$7+J267*$J$7+K267*$K$7+L267*$L$7+M267*$M$7+N267*$N$7+O267*$O$7+R267+S267</f>
        <v>0</v>
      </c>
      <c r="W267" s="646">
        <f t="shared" ref="W267:AB267" si="212">$H267*SUM(W268:W282)</f>
        <v>0</v>
      </c>
      <c r="X267" s="647">
        <f t="shared" si="212"/>
        <v>0</v>
      </c>
      <c r="Y267" s="648">
        <f t="shared" si="212"/>
        <v>0</v>
      </c>
      <c r="Z267" s="649">
        <f t="shared" si="212"/>
        <v>0</v>
      </c>
      <c r="AA267" s="648">
        <f t="shared" si="212"/>
        <v>0</v>
      </c>
      <c r="AB267" s="646">
        <f t="shared" si="212"/>
        <v>0</v>
      </c>
      <c r="AC267" s="258"/>
      <c r="AD267" s="646">
        <f t="shared" ref="AD267:AM267" si="213">$H267*SUM(AD268:AD282)</f>
        <v>0</v>
      </c>
      <c r="AE267" s="647">
        <f t="shared" si="213"/>
        <v>0</v>
      </c>
      <c r="AF267" s="648">
        <f t="shared" si="213"/>
        <v>0</v>
      </c>
      <c r="AG267" s="649">
        <f t="shared" si="213"/>
        <v>0</v>
      </c>
      <c r="AH267" s="648">
        <f t="shared" si="213"/>
        <v>0</v>
      </c>
      <c r="AI267" s="646">
        <f t="shared" si="213"/>
        <v>0</v>
      </c>
      <c r="AJ267" s="258"/>
      <c r="AK267" s="653">
        <f t="shared" si="213"/>
        <v>0</v>
      </c>
      <c r="AL267" s="653">
        <f t="shared" si="213"/>
        <v>0</v>
      </c>
      <c r="AM267" s="653">
        <f t="shared" si="213"/>
        <v>0</v>
      </c>
      <c r="AN267" s="227">
        <f>$H267*SUM(AN268:AN282)*(1+Gewinn)*(1+SicherheitAngebot)</f>
        <v>0</v>
      </c>
      <c r="AO267" s="227">
        <f>$H267*SUM(AO268:AO282)*(1+Gewinn)*(1+SicherheitAngebot)</f>
        <v>0</v>
      </c>
      <c r="AP267" s="227">
        <f>$H267*SUM(AP268:AP282)*(1+Gewinn)*(1+SicherheitAngebot)</f>
        <v>0</v>
      </c>
      <c r="AQ267" s="227">
        <f>$H267*SUM(AQ268:AQ282)*(1+Gewinn)*(1+SicherheitAngebot)</f>
        <v>0</v>
      </c>
      <c r="AR267" s="227">
        <f>$H267*SUM(AR268:AR282)*(1+Gewinn)*(1+SicherheitAngebot)</f>
        <v>0</v>
      </c>
      <c r="AS267" s="262"/>
      <c r="AT267" s="263">
        <f t="shared" si="174"/>
        <v>0</v>
      </c>
      <c r="AU267" s="259"/>
      <c r="AV267" s="491">
        <f>AK267*$AK$7+AL267*$AL$7+AM267*$AM$7+SUM(AN267:AR267)+AT267/Zuschläge_IBN+AT267</f>
        <v>0</v>
      </c>
      <c r="AX267" s="685">
        <f>U267+AV267</f>
        <v>0</v>
      </c>
      <c r="AZ267" s="490">
        <f>IF(H267&gt;0,U267/(1+SicherheitAngebot)*(1+Sicherheit),0)</f>
        <v>0</v>
      </c>
      <c r="BB267" s="490">
        <f>IF(H267&gt;0,AV267/(1+SicherheitAngebot)*(1+Sicherheit),0)</f>
        <v>0</v>
      </c>
      <c r="BD267" s="490">
        <f>AZ267+BB267</f>
        <v>0</v>
      </c>
      <c r="BE267" s="105"/>
      <c r="BF267" s="105"/>
      <c r="BG267" s="105"/>
      <c r="BH267" s="105"/>
      <c r="BI267" s="105"/>
      <c r="BJ267" s="105"/>
    </row>
    <row r="268" spans="2:62" ht="20.100000000000001" hidden="1" customHeight="1" outlineLevel="1">
      <c r="B268" s="99"/>
      <c r="C268" s="908"/>
      <c r="D268" s="909"/>
      <c r="E268" s="909"/>
      <c r="F268" s="910"/>
      <c r="G268" s="890"/>
      <c r="H268" s="901"/>
      <c r="I268" s="152"/>
      <c r="J268" s="152"/>
      <c r="K268" s="152"/>
      <c r="L268" s="152"/>
      <c r="M268" s="152"/>
      <c r="N268" s="152"/>
      <c r="O268" s="152"/>
      <c r="P268" s="153"/>
      <c r="Q268" s="153"/>
      <c r="R268" s="156">
        <f t="shared" si="210"/>
        <v>0</v>
      </c>
      <c r="S268" s="156">
        <f t="shared" si="211"/>
        <v>0</v>
      </c>
      <c r="U268" s="157">
        <f>I268*$I$7+J268*$J$7+K268*$K$7+L268*$L$7+M268*$M$7+N268*$N$7+O268*$O$7+R268+S268</f>
        <v>0</v>
      </c>
      <c r="W268" s="152"/>
      <c r="X268" s="152"/>
      <c r="Y268" s="152"/>
      <c r="Z268" s="152"/>
      <c r="AA268" s="152"/>
      <c r="AB268" s="152"/>
      <c r="AC268" s="347"/>
      <c r="AD268" s="152"/>
      <c r="AE268" s="152"/>
      <c r="AF268" s="152"/>
      <c r="AG268" s="152"/>
      <c r="AH268" s="152"/>
      <c r="AI268" s="152"/>
      <c r="AJ268" s="347"/>
      <c r="AK268" s="152"/>
      <c r="AL268" s="152"/>
      <c r="AM268" s="295"/>
      <c r="AN268" s="228"/>
      <c r="AO268" s="228"/>
      <c r="AP268" s="228"/>
      <c r="AQ268" s="228"/>
      <c r="AR268" s="228"/>
      <c r="AS268" s="348"/>
      <c r="AT268" s="264">
        <f t="shared" si="174"/>
        <v>0</v>
      </c>
      <c r="AU268" s="259"/>
      <c r="AV268" s="265">
        <f t="shared" ref="AV268:AV282" si="214">AK268*$AK$7+AL268*$AL$7+AM268*$AM$7+SUM(AN268:AR268)*(1+Gewinn)*(1+SicherheitAngebot)+AT268/Zuschläge_IBN+AT268</f>
        <v>0</v>
      </c>
      <c r="AX268" s="265">
        <f>U268+AV268</f>
        <v>0</v>
      </c>
      <c r="AZ268" s="492">
        <f t="shared" ref="AZ268:AZ282" si="215">U268/(1+SicherheitAngebot)*(1+Sicherheit)</f>
        <v>0</v>
      </c>
      <c r="BB268" s="492">
        <f t="shared" ref="BB268:BB282" si="216">AV268/(1+SicherheitAngebot)*(1+Sicherheit)</f>
        <v>0</v>
      </c>
      <c r="BD268" s="265">
        <f>AZ268+BB268</f>
        <v>0</v>
      </c>
      <c r="BE268" s="105"/>
      <c r="BF268" s="105"/>
      <c r="BG268" s="105"/>
      <c r="BH268" s="105"/>
      <c r="BI268" s="105"/>
      <c r="BJ268" s="105"/>
    </row>
    <row r="269" spans="2:62" ht="20.100000000000001" hidden="1" customHeight="1" outlineLevel="1">
      <c r="B269" s="100"/>
      <c r="C269" s="908"/>
      <c r="D269" s="909"/>
      <c r="E269" s="909"/>
      <c r="F269" s="910"/>
      <c r="G269" s="890"/>
      <c r="H269" s="891"/>
      <c r="I269" s="152"/>
      <c r="J269" s="152"/>
      <c r="K269" s="152"/>
      <c r="L269" s="152"/>
      <c r="M269" s="152"/>
      <c r="N269" s="152"/>
      <c r="O269" s="152"/>
      <c r="P269" s="153"/>
      <c r="Q269" s="153"/>
      <c r="R269" s="156">
        <f t="shared" si="210"/>
        <v>0</v>
      </c>
      <c r="S269" s="156">
        <f t="shared" si="211"/>
        <v>0</v>
      </c>
      <c r="U269" s="157">
        <f t="shared" ref="U269:U282" si="217">I269*$I$7+J269*$J$7+K269*$K$7+L269*$L$7+M269*$M$7+N269*$N$7+O269*$O$7+R269+S269</f>
        <v>0</v>
      </c>
      <c r="W269" s="152"/>
      <c r="X269" s="152"/>
      <c r="Y269" s="152"/>
      <c r="Z269" s="152"/>
      <c r="AA269" s="152"/>
      <c r="AB269" s="152"/>
      <c r="AC269" s="347"/>
      <c r="AD269" s="152"/>
      <c r="AE269" s="152"/>
      <c r="AF269" s="152"/>
      <c r="AG269" s="152"/>
      <c r="AH269" s="152"/>
      <c r="AI269" s="152"/>
      <c r="AJ269" s="347"/>
      <c r="AK269" s="152"/>
      <c r="AL269" s="152"/>
      <c r="AM269" s="295"/>
      <c r="AN269" s="228"/>
      <c r="AO269" s="228"/>
      <c r="AP269" s="228"/>
      <c r="AQ269" s="228"/>
      <c r="AR269" s="228"/>
      <c r="AS269" s="348"/>
      <c r="AT269" s="264">
        <f t="shared" si="174"/>
        <v>0</v>
      </c>
      <c r="AU269" s="259"/>
      <c r="AV269" s="265">
        <f t="shared" si="214"/>
        <v>0</v>
      </c>
      <c r="AX269" s="265">
        <f t="shared" ref="AX269:AX282" si="218">U269+AV269</f>
        <v>0</v>
      </c>
      <c r="AZ269" s="492">
        <f t="shared" si="215"/>
        <v>0</v>
      </c>
      <c r="BB269" s="492">
        <f t="shared" si="216"/>
        <v>0</v>
      </c>
      <c r="BD269" s="265">
        <f t="shared" ref="BD269:BD282" si="219">AZ269+BB269</f>
        <v>0</v>
      </c>
      <c r="BE269" s="105"/>
      <c r="BF269" s="105"/>
      <c r="BG269" s="105"/>
      <c r="BH269" s="105"/>
      <c r="BI269" s="105"/>
      <c r="BJ269" s="105"/>
    </row>
    <row r="270" spans="2:62" ht="20.100000000000001" hidden="1" customHeight="1" outlineLevel="1">
      <c r="B270" s="100"/>
      <c r="C270" s="908"/>
      <c r="D270" s="909"/>
      <c r="E270" s="909"/>
      <c r="F270" s="910"/>
      <c r="G270" s="890"/>
      <c r="H270" s="891"/>
      <c r="I270" s="152"/>
      <c r="J270" s="152"/>
      <c r="K270" s="152"/>
      <c r="L270" s="152"/>
      <c r="M270" s="152"/>
      <c r="N270" s="152"/>
      <c r="O270" s="152"/>
      <c r="P270" s="153"/>
      <c r="Q270" s="153"/>
      <c r="R270" s="156">
        <f t="shared" si="210"/>
        <v>0</v>
      </c>
      <c r="S270" s="156">
        <f t="shared" si="211"/>
        <v>0</v>
      </c>
      <c r="U270" s="157">
        <f t="shared" si="217"/>
        <v>0</v>
      </c>
      <c r="W270" s="152"/>
      <c r="X270" s="152"/>
      <c r="Y270" s="152"/>
      <c r="Z270" s="152"/>
      <c r="AA270" s="152"/>
      <c r="AB270" s="152"/>
      <c r="AC270" s="347"/>
      <c r="AD270" s="152"/>
      <c r="AE270" s="152"/>
      <c r="AF270" s="152"/>
      <c r="AG270" s="152"/>
      <c r="AH270" s="152"/>
      <c r="AI270" s="152"/>
      <c r="AJ270" s="347"/>
      <c r="AK270" s="152"/>
      <c r="AL270" s="152"/>
      <c r="AM270" s="295"/>
      <c r="AN270" s="228"/>
      <c r="AO270" s="228"/>
      <c r="AP270" s="228"/>
      <c r="AQ270" s="228"/>
      <c r="AR270" s="228"/>
      <c r="AS270" s="348"/>
      <c r="AT270" s="264">
        <f t="shared" si="174"/>
        <v>0</v>
      </c>
      <c r="AU270" s="259"/>
      <c r="AV270" s="265">
        <f t="shared" si="214"/>
        <v>0</v>
      </c>
      <c r="AX270" s="265">
        <f t="shared" si="218"/>
        <v>0</v>
      </c>
      <c r="AZ270" s="492">
        <f t="shared" si="215"/>
        <v>0</v>
      </c>
      <c r="BB270" s="492">
        <f t="shared" si="216"/>
        <v>0</v>
      </c>
      <c r="BD270" s="265">
        <f t="shared" si="219"/>
        <v>0</v>
      </c>
      <c r="BE270" s="105"/>
      <c r="BF270" s="105"/>
      <c r="BG270" s="105"/>
      <c r="BH270" s="105"/>
      <c r="BI270" s="105"/>
      <c r="BJ270" s="105"/>
    </row>
    <row r="271" spans="2:62" ht="20.100000000000001" hidden="1" customHeight="1" outlineLevel="1">
      <c r="B271" s="100"/>
      <c r="C271" s="908"/>
      <c r="D271" s="909"/>
      <c r="E271" s="909"/>
      <c r="F271" s="910"/>
      <c r="G271" s="890"/>
      <c r="H271" s="891"/>
      <c r="I271" s="152"/>
      <c r="J271" s="152"/>
      <c r="K271" s="152"/>
      <c r="L271" s="152"/>
      <c r="M271" s="152"/>
      <c r="N271" s="152"/>
      <c r="O271" s="152"/>
      <c r="P271" s="153"/>
      <c r="Q271" s="153"/>
      <c r="R271" s="156">
        <f t="shared" si="210"/>
        <v>0</v>
      </c>
      <c r="S271" s="156">
        <f t="shared" si="211"/>
        <v>0</v>
      </c>
      <c r="U271" s="157">
        <f t="shared" si="217"/>
        <v>0</v>
      </c>
      <c r="W271" s="152"/>
      <c r="X271" s="152"/>
      <c r="Y271" s="152"/>
      <c r="Z271" s="152"/>
      <c r="AA271" s="152"/>
      <c r="AB271" s="152"/>
      <c r="AC271" s="347"/>
      <c r="AD271" s="152"/>
      <c r="AE271" s="152"/>
      <c r="AF271" s="152"/>
      <c r="AG271" s="152"/>
      <c r="AH271" s="152"/>
      <c r="AI271" s="152"/>
      <c r="AJ271" s="347"/>
      <c r="AK271" s="152"/>
      <c r="AL271" s="152"/>
      <c r="AM271" s="295"/>
      <c r="AN271" s="228"/>
      <c r="AO271" s="228"/>
      <c r="AP271" s="228"/>
      <c r="AQ271" s="228"/>
      <c r="AR271" s="228"/>
      <c r="AS271" s="348"/>
      <c r="AT271" s="264">
        <f t="shared" si="174"/>
        <v>0</v>
      </c>
      <c r="AU271" s="259"/>
      <c r="AV271" s="265">
        <f t="shared" si="214"/>
        <v>0</v>
      </c>
      <c r="AX271" s="265">
        <f t="shared" si="218"/>
        <v>0</v>
      </c>
      <c r="AZ271" s="492">
        <f t="shared" si="215"/>
        <v>0</v>
      </c>
      <c r="BB271" s="492">
        <f t="shared" si="216"/>
        <v>0</v>
      </c>
      <c r="BD271" s="265">
        <f t="shared" si="219"/>
        <v>0</v>
      </c>
      <c r="BE271" s="105"/>
      <c r="BF271" s="105"/>
      <c r="BG271" s="105"/>
      <c r="BH271" s="105"/>
      <c r="BI271" s="105"/>
      <c r="BJ271" s="105"/>
    </row>
    <row r="272" spans="2:62" ht="20.100000000000001" hidden="1" customHeight="1" outlineLevel="1">
      <c r="B272" s="100"/>
      <c r="C272" s="908"/>
      <c r="D272" s="909"/>
      <c r="E272" s="909"/>
      <c r="F272" s="910"/>
      <c r="G272" s="890"/>
      <c r="H272" s="891"/>
      <c r="I272" s="152"/>
      <c r="J272" s="152"/>
      <c r="K272" s="152"/>
      <c r="L272" s="152"/>
      <c r="M272" s="152"/>
      <c r="N272" s="152"/>
      <c r="O272" s="152"/>
      <c r="P272" s="153"/>
      <c r="Q272" s="153"/>
      <c r="R272" s="156">
        <f t="shared" si="210"/>
        <v>0</v>
      </c>
      <c r="S272" s="156">
        <f t="shared" si="211"/>
        <v>0</v>
      </c>
      <c r="U272" s="157">
        <f t="shared" si="217"/>
        <v>0</v>
      </c>
      <c r="W272" s="152"/>
      <c r="X272" s="152"/>
      <c r="Y272" s="152"/>
      <c r="Z272" s="152"/>
      <c r="AA272" s="152"/>
      <c r="AB272" s="152"/>
      <c r="AC272" s="347"/>
      <c r="AD272" s="152"/>
      <c r="AE272" s="152"/>
      <c r="AF272" s="152"/>
      <c r="AG272" s="152"/>
      <c r="AH272" s="152"/>
      <c r="AI272" s="152"/>
      <c r="AJ272" s="347"/>
      <c r="AK272" s="152"/>
      <c r="AL272" s="152"/>
      <c r="AM272" s="295"/>
      <c r="AN272" s="228"/>
      <c r="AO272" s="228"/>
      <c r="AP272" s="228"/>
      <c r="AQ272" s="228"/>
      <c r="AR272" s="228"/>
      <c r="AS272" s="348"/>
      <c r="AT272" s="264">
        <f t="shared" si="174"/>
        <v>0</v>
      </c>
      <c r="AU272" s="259"/>
      <c r="AV272" s="265">
        <f t="shared" si="214"/>
        <v>0</v>
      </c>
      <c r="AX272" s="265">
        <f t="shared" si="218"/>
        <v>0</v>
      </c>
      <c r="AZ272" s="492">
        <f t="shared" si="215"/>
        <v>0</v>
      </c>
      <c r="BB272" s="492">
        <f t="shared" si="216"/>
        <v>0</v>
      </c>
      <c r="BD272" s="265">
        <f t="shared" si="219"/>
        <v>0</v>
      </c>
      <c r="BE272" s="105"/>
      <c r="BF272" s="105"/>
      <c r="BG272" s="105"/>
      <c r="BH272" s="105"/>
      <c r="BI272" s="105"/>
      <c r="BJ272" s="105"/>
    </row>
    <row r="273" spans="2:62" ht="20.100000000000001" hidden="1" customHeight="1" outlineLevel="1">
      <c r="B273" s="100"/>
      <c r="C273" s="908"/>
      <c r="D273" s="909"/>
      <c r="E273" s="909"/>
      <c r="F273" s="910"/>
      <c r="G273" s="890"/>
      <c r="H273" s="891"/>
      <c r="I273" s="152"/>
      <c r="J273" s="152"/>
      <c r="K273" s="152"/>
      <c r="L273" s="152"/>
      <c r="M273" s="152"/>
      <c r="N273" s="152"/>
      <c r="O273" s="152"/>
      <c r="P273" s="153"/>
      <c r="Q273" s="153"/>
      <c r="R273" s="156">
        <f t="shared" si="210"/>
        <v>0</v>
      </c>
      <c r="S273" s="156">
        <f t="shared" si="211"/>
        <v>0</v>
      </c>
      <c r="U273" s="157">
        <f t="shared" si="217"/>
        <v>0</v>
      </c>
      <c r="W273" s="152"/>
      <c r="X273" s="152"/>
      <c r="Y273" s="152"/>
      <c r="Z273" s="152"/>
      <c r="AA273" s="152"/>
      <c r="AB273" s="152"/>
      <c r="AC273" s="347"/>
      <c r="AD273" s="152"/>
      <c r="AE273" s="152"/>
      <c r="AF273" s="152"/>
      <c r="AG273" s="152"/>
      <c r="AH273" s="152"/>
      <c r="AI273" s="152"/>
      <c r="AJ273" s="347"/>
      <c r="AK273" s="152"/>
      <c r="AL273" s="152"/>
      <c r="AM273" s="295"/>
      <c r="AN273" s="228"/>
      <c r="AO273" s="228"/>
      <c r="AP273" s="228"/>
      <c r="AQ273" s="228"/>
      <c r="AR273" s="228"/>
      <c r="AS273" s="348"/>
      <c r="AT273" s="264">
        <f t="shared" si="174"/>
        <v>0</v>
      </c>
      <c r="AU273" s="259"/>
      <c r="AV273" s="265">
        <f t="shared" si="214"/>
        <v>0</v>
      </c>
      <c r="AX273" s="265">
        <f t="shared" si="218"/>
        <v>0</v>
      </c>
      <c r="AZ273" s="492">
        <f t="shared" si="215"/>
        <v>0</v>
      </c>
      <c r="BB273" s="492">
        <f t="shared" si="216"/>
        <v>0</v>
      </c>
      <c r="BD273" s="265">
        <f t="shared" si="219"/>
        <v>0</v>
      </c>
      <c r="BE273" s="105"/>
      <c r="BF273" s="105"/>
      <c r="BG273" s="105"/>
      <c r="BH273" s="105"/>
      <c r="BI273" s="105"/>
      <c r="BJ273" s="105"/>
    </row>
    <row r="274" spans="2:62" ht="20.100000000000001" hidden="1" customHeight="1" outlineLevel="1">
      <c r="B274" s="100"/>
      <c r="C274" s="908"/>
      <c r="D274" s="909"/>
      <c r="E274" s="909"/>
      <c r="F274" s="910"/>
      <c r="G274" s="890"/>
      <c r="H274" s="891"/>
      <c r="I274" s="152"/>
      <c r="J274" s="152"/>
      <c r="K274" s="152"/>
      <c r="L274" s="152"/>
      <c r="M274" s="152"/>
      <c r="N274" s="152"/>
      <c r="O274" s="152"/>
      <c r="P274" s="153"/>
      <c r="Q274" s="153"/>
      <c r="R274" s="156">
        <f t="shared" si="210"/>
        <v>0</v>
      </c>
      <c r="S274" s="156">
        <f t="shared" si="211"/>
        <v>0</v>
      </c>
      <c r="U274" s="157">
        <f t="shared" si="217"/>
        <v>0</v>
      </c>
      <c r="W274" s="152"/>
      <c r="X274" s="152"/>
      <c r="Y274" s="152"/>
      <c r="Z274" s="152"/>
      <c r="AA274" s="152"/>
      <c r="AB274" s="152"/>
      <c r="AC274" s="347"/>
      <c r="AD274" s="152"/>
      <c r="AE274" s="152"/>
      <c r="AF274" s="152"/>
      <c r="AG274" s="152"/>
      <c r="AH274" s="152"/>
      <c r="AI274" s="152"/>
      <c r="AJ274" s="347"/>
      <c r="AK274" s="152"/>
      <c r="AL274" s="152"/>
      <c r="AM274" s="295"/>
      <c r="AN274" s="228"/>
      <c r="AO274" s="228"/>
      <c r="AP274" s="228"/>
      <c r="AQ274" s="228"/>
      <c r="AR274" s="228"/>
      <c r="AS274" s="348"/>
      <c r="AT274" s="264">
        <f t="shared" si="174"/>
        <v>0</v>
      </c>
      <c r="AU274" s="259"/>
      <c r="AV274" s="265">
        <f t="shared" si="214"/>
        <v>0</v>
      </c>
      <c r="AX274" s="265">
        <f t="shared" si="218"/>
        <v>0</v>
      </c>
      <c r="AZ274" s="492">
        <f t="shared" si="215"/>
        <v>0</v>
      </c>
      <c r="BB274" s="492">
        <f t="shared" si="216"/>
        <v>0</v>
      </c>
      <c r="BD274" s="265">
        <f t="shared" si="219"/>
        <v>0</v>
      </c>
      <c r="BE274" s="105"/>
      <c r="BF274" s="105"/>
      <c r="BG274" s="105"/>
      <c r="BH274" s="105"/>
      <c r="BI274" s="105"/>
      <c r="BJ274" s="105"/>
    </row>
    <row r="275" spans="2:62" ht="20.100000000000001" hidden="1" customHeight="1" outlineLevel="1">
      <c r="B275" s="100"/>
      <c r="C275" s="908"/>
      <c r="D275" s="909"/>
      <c r="E275" s="909"/>
      <c r="F275" s="910"/>
      <c r="G275" s="890"/>
      <c r="H275" s="891"/>
      <c r="I275" s="152"/>
      <c r="J275" s="152"/>
      <c r="K275" s="152"/>
      <c r="L275" s="152"/>
      <c r="M275" s="152"/>
      <c r="N275" s="152"/>
      <c r="O275" s="152"/>
      <c r="P275" s="153"/>
      <c r="Q275" s="153"/>
      <c r="R275" s="156">
        <f t="shared" si="210"/>
        <v>0</v>
      </c>
      <c r="S275" s="156">
        <f t="shared" si="211"/>
        <v>0</v>
      </c>
      <c r="U275" s="157">
        <f t="shared" si="217"/>
        <v>0</v>
      </c>
      <c r="W275" s="152"/>
      <c r="X275" s="152"/>
      <c r="Y275" s="152"/>
      <c r="Z275" s="152"/>
      <c r="AA275" s="152"/>
      <c r="AB275" s="152"/>
      <c r="AC275" s="347"/>
      <c r="AD275" s="152"/>
      <c r="AE275" s="152"/>
      <c r="AF275" s="152"/>
      <c r="AG275" s="152"/>
      <c r="AH275" s="152"/>
      <c r="AI275" s="152"/>
      <c r="AJ275" s="347"/>
      <c r="AK275" s="152"/>
      <c r="AL275" s="152"/>
      <c r="AM275" s="295"/>
      <c r="AN275" s="228"/>
      <c r="AO275" s="228"/>
      <c r="AP275" s="228"/>
      <c r="AQ275" s="228"/>
      <c r="AR275" s="228"/>
      <c r="AS275" s="348"/>
      <c r="AT275" s="264">
        <f t="shared" si="174"/>
        <v>0</v>
      </c>
      <c r="AU275" s="259"/>
      <c r="AV275" s="265">
        <f t="shared" si="214"/>
        <v>0</v>
      </c>
      <c r="AX275" s="265">
        <f t="shared" si="218"/>
        <v>0</v>
      </c>
      <c r="AZ275" s="492">
        <f t="shared" si="215"/>
        <v>0</v>
      </c>
      <c r="BB275" s="492">
        <f t="shared" si="216"/>
        <v>0</v>
      </c>
      <c r="BD275" s="265">
        <f t="shared" si="219"/>
        <v>0</v>
      </c>
      <c r="BE275" s="105"/>
      <c r="BF275" s="105"/>
      <c r="BG275" s="105"/>
      <c r="BH275" s="105"/>
      <c r="BI275" s="105"/>
      <c r="BJ275" s="105"/>
    </row>
    <row r="276" spans="2:62" ht="20.100000000000001" hidden="1" customHeight="1" outlineLevel="1">
      <c r="B276" s="100"/>
      <c r="C276" s="908"/>
      <c r="D276" s="909"/>
      <c r="E276" s="909"/>
      <c r="F276" s="910"/>
      <c r="G276" s="890"/>
      <c r="H276" s="891"/>
      <c r="I276" s="152"/>
      <c r="J276" s="152"/>
      <c r="K276" s="152"/>
      <c r="L276" s="152"/>
      <c r="M276" s="152"/>
      <c r="N276" s="152"/>
      <c r="O276" s="152"/>
      <c r="P276" s="153"/>
      <c r="Q276" s="153"/>
      <c r="R276" s="156">
        <f t="shared" si="210"/>
        <v>0</v>
      </c>
      <c r="S276" s="156">
        <f t="shared" si="211"/>
        <v>0</v>
      </c>
      <c r="U276" s="157">
        <f t="shared" si="217"/>
        <v>0</v>
      </c>
      <c r="W276" s="152"/>
      <c r="X276" s="152"/>
      <c r="Y276" s="152"/>
      <c r="Z276" s="152"/>
      <c r="AA276" s="152"/>
      <c r="AB276" s="152"/>
      <c r="AC276" s="347"/>
      <c r="AD276" s="152"/>
      <c r="AE276" s="152"/>
      <c r="AF276" s="152"/>
      <c r="AG276" s="152"/>
      <c r="AH276" s="152"/>
      <c r="AI276" s="152"/>
      <c r="AJ276" s="347"/>
      <c r="AK276" s="152"/>
      <c r="AL276" s="152"/>
      <c r="AM276" s="295"/>
      <c r="AN276" s="228"/>
      <c r="AO276" s="228"/>
      <c r="AP276" s="228"/>
      <c r="AQ276" s="228"/>
      <c r="AR276" s="228"/>
      <c r="AS276" s="348"/>
      <c r="AT276" s="264">
        <f t="shared" si="174"/>
        <v>0</v>
      </c>
      <c r="AU276" s="259"/>
      <c r="AV276" s="265">
        <f t="shared" si="214"/>
        <v>0</v>
      </c>
      <c r="AX276" s="265">
        <f t="shared" si="218"/>
        <v>0</v>
      </c>
      <c r="AZ276" s="492">
        <f t="shared" si="215"/>
        <v>0</v>
      </c>
      <c r="BB276" s="492">
        <f t="shared" si="216"/>
        <v>0</v>
      </c>
      <c r="BD276" s="265">
        <f t="shared" si="219"/>
        <v>0</v>
      </c>
      <c r="BE276" s="105"/>
      <c r="BF276" s="105"/>
      <c r="BG276" s="105"/>
      <c r="BH276" s="105"/>
      <c r="BI276" s="105"/>
      <c r="BJ276" s="105"/>
    </row>
    <row r="277" spans="2:62" ht="20.100000000000001" hidden="1" customHeight="1" outlineLevel="1">
      <c r="B277" s="100"/>
      <c r="C277" s="908"/>
      <c r="D277" s="909"/>
      <c r="E277" s="909"/>
      <c r="F277" s="910"/>
      <c r="G277" s="890"/>
      <c r="H277" s="891"/>
      <c r="I277" s="152"/>
      <c r="J277" s="152"/>
      <c r="K277" s="152"/>
      <c r="L277" s="152"/>
      <c r="M277" s="152"/>
      <c r="N277" s="152"/>
      <c r="O277" s="152"/>
      <c r="P277" s="153"/>
      <c r="Q277" s="153"/>
      <c r="R277" s="156">
        <f t="shared" si="210"/>
        <v>0</v>
      </c>
      <c r="S277" s="156">
        <f t="shared" si="211"/>
        <v>0</v>
      </c>
      <c r="U277" s="157">
        <f t="shared" si="217"/>
        <v>0</v>
      </c>
      <c r="W277" s="152"/>
      <c r="X277" s="152"/>
      <c r="Y277" s="152"/>
      <c r="Z277" s="152"/>
      <c r="AA277" s="152"/>
      <c r="AB277" s="152"/>
      <c r="AC277" s="347"/>
      <c r="AD277" s="152"/>
      <c r="AE277" s="152"/>
      <c r="AF277" s="152"/>
      <c r="AG277" s="152"/>
      <c r="AH277" s="152"/>
      <c r="AI277" s="152"/>
      <c r="AJ277" s="347"/>
      <c r="AK277" s="152"/>
      <c r="AL277" s="152"/>
      <c r="AM277" s="295"/>
      <c r="AN277" s="228"/>
      <c r="AO277" s="228"/>
      <c r="AP277" s="228"/>
      <c r="AQ277" s="228"/>
      <c r="AR277" s="228"/>
      <c r="AS277" s="348"/>
      <c r="AT277" s="264">
        <f t="shared" si="174"/>
        <v>0</v>
      </c>
      <c r="AU277" s="259"/>
      <c r="AV277" s="265">
        <f t="shared" si="214"/>
        <v>0</v>
      </c>
      <c r="AX277" s="265">
        <f t="shared" si="218"/>
        <v>0</v>
      </c>
      <c r="AZ277" s="492">
        <f t="shared" si="215"/>
        <v>0</v>
      </c>
      <c r="BB277" s="492">
        <f t="shared" si="216"/>
        <v>0</v>
      </c>
      <c r="BD277" s="265">
        <f t="shared" si="219"/>
        <v>0</v>
      </c>
      <c r="BE277" s="105"/>
      <c r="BF277" s="105"/>
      <c r="BG277" s="105"/>
      <c r="BH277" s="105"/>
      <c r="BI277" s="105"/>
      <c r="BJ277" s="105"/>
    </row>
    <row r="278" spans="2:62" ht="20.100000000000001" hidden="1" customHeight="1" outlineLevel="1">
      <c r="B278" s="100"/>
      <c r="C278" s="908"/>
      <c r="D278" s="909"/>
      <c r="E278" s="909"/>
      <c r="F278" s="910"/>
      <c r="G278" s="890"/>
      <c r="H278" s="891"/>
      <c r="I278" s="152"/>
      <c r="J278" s="152"/>
      <c r="K278" s="152"/>
      <c r="L278" s="152"/>
      <c r="M278" s="152"/>
      <c r="N278" s="152"/>
      <c r="O278" s="152"/>
      <c r="P278" s="153"/>
      <c r="Q278" s="153"/>
      <c r="R278" s="156">
        <f t="shared" si="210"/>
        <v>0</v>
      </c>
      <c r="S278" s="156">
        <f t="shared" si="211"/>
        <v>0</v>
      </c>
      <c r="U278" s="157">
        <f t="shared" si="217"/>
        <v>0</v>
      </c>
      <c r="W278" s="152"/>
      <c r="X278" s="152"/>
      <c r="Y278" s="152"/>
      <c r="Z278" s="152"/>
      <c r="AA278" s="152"/>
      <c r="AB278" s="152"/>
      <c r="AC278" s="347"/>
      <c r="AD278" s="152"/>
      <c r="AE278" s="152"/>
      <c r="AF278" s="152"/>
      <c r="AG278" s="152"/>
      <c r="AH278" s="152"/>
      <c r="AI278" s="152"/>
      <c r="AJ278" s="347"/>
      <c r="AK278" s="152"/>
      <c r="AL278" s="152"/>
      <c r="AM278" s="295"/>
      <c r="AN278" s="228"/>
      <c r="AO278" s="228"/>
      <c r="AP278" s="228"/>
      <c r="AQ278" s="228"/>
      <c r="AR278" s="228"/>
      <c r="AS278" s="348"/>
      <c r="AT278" s="264">
        <f t="shared" si="174"/>
        <v>0</v>
      </c>
      <c r="AU278" s="259"/>
      <c r="AV278" s="265">
        <f t="shared" si="214"/>
        <v>0</v>
      </c>
      <c r="AX278" s="265">
        <f t="shared" si="218"/>
        <v>0</v>
      </c>
      <c r="AZ278" s="492">
        <f t="shared" si="215"/>
        <v>0</v>
      </c>
      <c r="BB278" s="492">
        <f t="shared" si="216"/>
        <v>0</v>
      </c>
      <c r="BD278" s="265">
        <f t="shared" si="219"/>
        <v>0</v>
      </c>
      <c r="BE278" s="105"/>
      <c r="BF278" s="105"/>
      <c r="BG278" s="105"/>
      <c r="BH278" s="105"/>
      <c r="BI278" s="105"/>
      <c r="BJ278" s="105"/>
    </row>
    <row r="279" spans="2:62" ht="20.100000000000001" hidden="1" customHeight="1" outlineLevel="1">
      <c r="B279" s="100"/>
      <c r="C279" s="908"/>
      <c r="D279" s="909"/>
      <c r="E279" s="909"/>
      <c r="F279" s="910"/>
      <c r="G279" s="890"/>
      <c r="H279" s="891"/>
      <c r="I279" s="152"/>
      <c r="J279" s="152"/>
      <c r="K279" s="152"/>
      <c r="L279" s="152"/>
      <c r="M279" s="152"/>
      <c r="N279" s="152"/>
      <c r="O279" s="152"/>
      <c r="P279" s="153"/>
      <c r="Q279" s="153"/>
      <c r="R279" s="156">
        <f t="shared" si="210"/>
        <v>0</v>
      </c>
      <c r="S279" s="156">
        <f t="shared" si="211"/>
        <v>0</v>
      </c>
      <c r="U279" s="157">
        <f t="shared" si="217"/>
        <v>0</v>
      </c>
      <c r="W279" s="152"/>
      <c r="X279" s="152"/>
      <c r="Y279" s="152"/>
      <c r="Z279" s="152"/>
      <c r="AA279" s="152"/>
      <c r="AB279" s="152"/>
      <c r="AC279" s="347"/>
      <c r="AD279" s="152"/>
      <c r="AE279" s="152"/>
      <c r="AF279" s="152"/>
      <c r="AG279" s="152"/>
      <c r="AH279" s="152"/>
      <c r="AI279" s="152"/>
      <c r="AJ279" s="347"/>
      <c r="AK279" s="152"/>
      <c r="AL279" s="152"/>
      <c r="AM279" s="295"/>
      <c r="AN279" s="228"/>
      <c r="AO279" s="228"/>
      <c r="AP279" s="228"/>
      <c r="AQ279" s="228"/>
      <c r="AR279" s="228"/>
      <c r="AS279" s="348"/>
      <c r="AT279" s="264">
        <f t="shared" si="174"/>
        <v>0</v>
      </c>
      <c r="AU279" s="259"/>
      <c r="AV279" s="265">
        <f t="shared" si="214"/>
        <v>0</v>
      </c>
      <c r="AX279" s="265">
        <f t="shared" si="218"/>
        <v>0</v>
      </c>
      <c r="AZ279" s="492">
        <f t="shared" si="215"/>
        <v>0</v>
      </c>
      <c r="BB279" s="492">
        <f t="shared" si="216"/>
        <v>0</v>
      </c>
      <c r="BD279" s="265">
        <f t="shared" si="219"/>
        <v>0</v>
      </c>
      <c r="BE279" s="105"/>
      <c r="BF279" s="105"/>
      <c r="BG279" s="105"/>
      <c r="BH279" s="105"/>
      <c r="BI279" s="105"/>
      <c r="BJ279" s="105"/>
    </row>
    <row r="280" spans="2:62" ht="20.100000000000001" hidden="1" customHeight="1" outlineLevel="1">
      <c r="B280" s="100"/>
      <c r="C280" s="908"/>
      <c r="D280" s="909"/>
      <c r="E280" s="909"/>
      <c r="F280" s="910"/>
      <c r="G280" s="890"/>
      <c r="H280" s="891"/>
      <c r="I280" s="152"/>
      <c r="J280" s="152"/>
      <c r="K280" s="152"/>
      <c r="L280" s="152"/>
      <c r="M280" s="152"/>
      <c r="N280" s="152"/>
      <c r="O280" s="152"/>
      <c r="P280" s="153"/>
      <c r="Q280" s="153"/>
      <c r="R280" s="156">
        <f t="shared" si="210"/>
        <v>0</v>
      </c>
      <c r="S280" s="156">
        <f t="shared" si="211"/>
        <v>0</v>
      </c>
      <c r="U280" s="157">
        <f t="shared" si="217"/>
        <v>0</v>
      </c>
      <c r="W280" s="152"/>
      <c r="X280" s="152"/>
      <c r="Y280" s="152"/>
      <c r="Z280" s="152"/>
      <c r="AA280" s="152"/>
      <c r="AB280" s="152"/>
      <c r="AC280" s="347"/>
      <c r="AD280" s="152"/>
      <c r="AE280" s="152"/>
      <c r="AF280" s="152"/>
      <c r="AG280" s="152"/>
      <c r="AH280" s="152"/>
      <c r="AI280" s="152"/>
      <c r="AJ280" s="347"/>
      <c r="AK280" s="152"/>
      <c r="AL280" s="152"/>
      <c r="AM280" s="295"/>
      <c r="AN280" s="228"/>
      <c r="AO280" s="228"/>
      <c r="AP280" s="228"/>
      <c r="AQ280" s="228"/>
      <c r="AR280" s="228"/>
      <c r="AS280" s="348"/>
      <c r="AT280" s="264">
        <f t="shared" ref="AT280:AT282" si="220">((W280+AD280)*$W$7+(X280+AE280)*$X$7+(Y280+Z280+AF280+AG280)*$Z$7+(AA280+AH280)*$AA$7+(AB280+AI280)*$AB$7)*Zuschläge_IBN</f>
        <v>0</v>
      </c>
      <c r="AU280" s="259"/>
      <c r="AV280" s="265">
        <f t="shared" si="214"/>
        <v>0</v>
      </c>
      <c r="AX280" s="265">
        <f t="shared" si="218"/>
        <v>0</v>
      </c>
      <c r="AZ280" s="492">
        <f t="shared" si="215"/>
        <v>0</v>
      </c>
      <c r="BB280" s="492">
        <f t="shared" si="216"/>
        <v>0</v>
      </c>
      <c r="BD280" s="265">
        <f t="shared" si="219"/>
        <v>0</v>
      </c>
      <c r="BE280" s="105"/>
      <c r="BF280" s="105"/>
      <c r="BG280" s="105"/>
      <c r="BH280" s="105"/>
      <c r="BI280" s="105"/>
      <c r="BJ280" s="105"/>
    </row>
    <row r="281" spans="2:62" ht="20.100000000000001" hidden="1" customHeight="1" outlineLevel="1">
      <c r="B281" s="100"/>
      <c r="C281" s="908"/>
      <c r="D281" s="909"/>
      <c r="E281" s="909"/>
      <c r="F281" s="910"/>
      <c r="G281" s="890"/>
      <c r="H281" s="891"/>
      <c r="I281" s="152"/>
      <c r="J281" s="152"/>
      <c r="K281" s="152"/>
      <c r="L281" s="152"/>
      <c r="M281" s="152"/>
      <c r="N281" s="152"/>
      <c r="O281" s="152"/>
      <c r="P281" s="153"/>
      <c r="Q281" s="153"/>
      <c r="R281" s="156">
        <f t="shared" si="210"/>
        <v>0</v>
      </c>
      <c r="S281" s="156">
        <f t="shared" si="211"/>
        <v>0</v>
      </c>
      <c r="U281" s="157">
        <f t="shared" si="217"/>
        <v>0</v>
      </c>
      <c r="W281" s="152"/>
      <c r="X281" s="152"/>
      <c r="Y281" s="152"/>
      <c r="Z281" s="152"/>
      <c r="AA281" s="152"/>
      <c r="AB281" s="152"/>
      <c r="AC281" s="347"/>
      <c r="AD281" s="152"/>
      <c r="AE281" s="152"/>
      <c r="AF281" s="152"/>
      <c r="AG281" s="152"/>
      <c r="AH281" s="152"/>
      <c r="AI281" s="152"/>
      <c r="AJ281" s="347"/>
      <c r="AK281" s="152"/>
      <c r="AL281" s="152"/>
      <c r="AM281" s="295"/>
      <c r="AN281" s="228"/>
      <c r="AO281" s="228"/>
      <c r="AP281" s="228"/>
      <c r="AQ281" s="228"/>
      <c r="AR281" s="228"/>
      <c r="AS281" s="348"/>
      <c r="AT281" s="264">
        <f t="shared" si="220"/>
        <v>0</v>
      </c>
      <c r="AU281" s="259"/>
      <c r="AV281" s="265">
        <f t="shared" si="214"/>
        <v>0</v>
      </c>
      <c r="AX281" s="265">
        <f t="shared" si="218"/>
        <v>0</v>
      </c>
      <c r="AZ281" s="492">
        <f t="shared" si="215"/>
        <v>0</v>
      </c>
      <c r="BB281" s="492">
        <f t="shared" si="216"/>
        <v>0</v>
      </c>
      <c r="BD281" s="265">
        <f t="shared" si="219"/>
        <v>0</v>
      </c>
      <c r="BE281" s="105"/>
      <c r="BF281" s="105"/>
      <c r="BG281" s="105"/>
      <c r="BH281" s="105"/>
      <c r="BI281" s="105"/>
      <c r="BJ281" s="105"/>
    </row>
    <row r="282" spans="2:62" ht="20.100000000000001" hidden="1" customHeight="1" outlineLevel="1">
      <c r="B282" s="100"/>
      <c r="C282" s="908"/>
      <c r="D282" s="909"/>
      <c r="E282" s="909"/>
      <c r="F282" s="910"/>
      <c r="G282" s="890"/>
      <c r="H282" s="891"/>
      <c r="I282" s="152"/>
      <c r="J282" s="152"/>
      <c r="K282" s="152"/>
      <c r="L282" s="152"/>
      <c r="M282" s="152"/>
      <c r="N282" s="152"/>
      <c r="O282" s="152"/>
      <c r="P282" s="153"/>
      <c r="Q282" s="153"/>
      <c r="R282" s="156">
        <f t="shared" si="210"/>
        <v>0</v>
      </c>
      <c r="S282" s="156">
        <f t="shared" si="211"/>
        <v>0</v>
      </c>
      <c r="U282" s="157">
        <f t="shared" si="217"/>
        <v>0</v>
      </c>
      <c r="W282" s="152"/>
      <c r="X282" s="152"/>
      <c r="Y282" s="152"/>
      <c r="Z282" s="152"/>
      <c r="AA282" s="152"/>
      <c r="AB282" s="152"/>
      <c r="AC282" s="347"/>
      <c r="AD282" s="152"/>
      <c r="AE282" s="152"/>
      <c r="AF282" s="152"/>
      <c r="AG282" s="152"/>
      <c r="AH282" s="152"/>
      <c r="AI282" s="152"/>
      <c r="AJ282" s="347"/>
      <c r="AK282" s="152"/>
      <c r="AL282" s="152"/>
      <c r="AM282" s="295"/>
      <c r="AN282" s="228"/>
      <c r="AO282" s="228"/>
      <c r="AP282" s="228"/>
      <c r="AQ282" s="228"/>
      <c r="AR282" s="228"/>
      <c r="AS282" s="348"/>
      <c r="AT282" s="264">
        <f t="shared" si="220"/>
        <v>0</v>
      </c>
      <c r="AU282" s="259"/>
      <c r="AV282" s="265">
        <f t="shared" si="214"/>
        <v>0</v>
      </c>
      <c r="AX282" s="265">
        <f t="shared" si="218"/>
        <v>0</v>
      </c>
      <c r="AZ282" s="492">
        <f t="shared" si="215"/>
        <v>0</v>
      </c>
      <c r="BB282" s="492">
        <f t="shared" si="216"/>
        <v>0</v>
      </c>
      <c r="BD282" s="265">
        <f t="shared" si="219"/>
        <v>0</v>
      </c>
      <c r="BE282" s="105"/>
      <c r="BF282" s="105"/>
      <c r="BG282" s="105"/>
      <c r="BH282" s="105"/>
      <c r="BI282" s="105"/>
      <c r="BJ282" s="105"/>
    </row>
    <row r="283" spans="2:62" ht="9.9499999999999993" hidden="1" customHeight="1" outlineLevel="1">
      <c r="B283" s="101"/>
      <c r="C283" s="208"/>
      <c r="D283" s="208"/>
      <c r="E283" s="208"/>
      <c r="F283" s="208"/>
      <c r="G283" s="237"/>
      <c r="H283" s="207"/>
      <c r="I283" s="257"/>
      <c r="J283" s="257"/>
      <c r="K283" s="257"/>
      <c r="L283" s="257"/>
      <c r="M283" s="257"/>
      <c r="N283" s="257"/>
      <c r="O283" s="257"/>
      <c r="P283" s="256"/>
      <c r="Q283" s="102"/>
      <c r="R283" s="102"/>
      <c r="S283" s="102"/>
      <c r="U283" s="98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Z283" s="493"/>
      <c r="BE283" s="105"/>
      <c r="BF283" s="105"/>
      <c r="BG283" s="105"/>
      <c r="BH283" s="105"/>
      <c r="BI283" s="105"/>
      <c r="BJ283" s="105"/>
    </row>
    <row r="284" spans="2:62" ht="20.100000000000001" customHeight="1" collapsed="1">
      <c r="B284" s="8">
        <f>B267+1</f>
        <v>17</v>
      </c>
      <c r="C284" s="916"/>
      <c r="D284" s="917"/>
      <c r="E284" s="917"/>
      <c r="F284" s="918"/>
      <c r="G284" s="429"/>
      <c r="H284" s="206">
        <v>1</v>
      </c>
      <c r="I284" s="642">
        <f t="shared" ref="I284" si="221">$H284*SUM(I285:I299)</f>
        <v>0</v>
      </c>
      <c r="J284" s="643">
        <f t="shared" ref="J284:O284" si="222">$H284*SUM(J285:J299)</f>
        <v>0</v>
      </c>
      <c r="K284" s="644">
        <f t="shared" si="222"/>
        <v>0</v>
      </c>
      <c r="L284" s="645">
        <f t="shared" si="222"/>
        <v>0</v>
      </c>
      <c r="M284" s="645">
        <f t="shared" si="222"/>
        <v>0</v>
      </c>
      <c r="N284" s="644">
        <f t="shared" si="222"/>
        <v>0</v>
      </c>
      <c r="O284" s="642">
        <f t="shared" si="222"/>
        <v>0</v>
      </c>
      <c r="P284" s="209">
        <f t="shared" ref="P284:Q284" si="223">$H284*SUM(P285:P299)</f>
        <v>0</v>
      </c>
      <c r="Q284" s="210">
        <f t="shared" si="223"/>
        <v>0</v>
      </c>
      <c r="R284" s="136">
        <f t="shared" ref="R284:R299" si="224">P284*(1+Gewinn)*(1+SicherheitAngebot)</f>
        <v>0</v>
      </c>
      <c r="S284" s="137">
        <f t="shared" ref="S284:S299" si="225">Q284*(1+MGKZ)*(1+Gewinn)*(1+SicherheitAngebot)</f>
        <v>0</v>
      </c>
      <c r="U284" s="10">
        <f>I284*$I$7+J284*$J$7+K284*$K$7+L284*$L$7+M284*$M$7+N284*$N$7+O284*$O$7+R284+S284</f>
        <v>0</v>
      </c>
      <c r="W284" s="646">
        <f t="shared" ref="W284:AB284" si="226">$H284*SUM(W285:W299)</f>
        <v>0</v>
      </c>
      <c r="X284" s="647">
        <f t="shared" si="226"/>
        <v>0</v>
      </c>
      <c r="Y284" s="648">
        <f t="shared" si="226"/>
        <v>0</v>
      </c>
      <c r="Z284" s="649">
        <f t="shared" si="226"/>
        <v>0</v>
      </c>
      <c r="AA284" s="648">
        <f t="shared" si="226"/>
        <v>0</v>
      </c>
      <c r="AB284" s="646">
        <f t="shared" si="226"/>
        <v>0</v>
      </c>
      <c r="AC284" s="258"/>
      <c r="AD284" s="646">
        <f t="shared" ref="AD284:AM284" si="227">$H284*SUM(AD285:AD299)</f>
        <v>0</v>
      </c>
      <c r="AE284" s="647">
        <f t="shared" si="227"/>
        <v>0</v>
      </c>
      <c r="AF284" s="648">
        <f t="shared" si="227"/>
        <v>0</v>
      </c>
      <c r="AG284" s="649">
        <f t="shared" si="227"/>
        <v>0</v>
      </c>
      <c r="AH284" s="648">
        <f t="shared" si="227"/>
        <v>0</v>
      </c>
      <c r="AI284" s="646">
        <f t="shared" si="227"/>
        <v>0</v>
      </c>
      <c r="AJ284" s="258"/>
      <c r="AK284" s="653">
        <f t="shared" si="227"/>
        <v>0</v>
      </c>
      <c r="AL284" s="653">
        <f t="shared" si="227"/>
        <v>0</v>
      </c>
      <c r="AM284" s="653">
        <f t="shared" si="227"/>
        <v>0</v>
      </c>
      <c r="AN284" s="227">
        <f>$H284*SUM(AN285:AN299)*(1+Gewinn)*(1+SicherheitAngebot)</f>
        <v>0</v>
      </c>
      <c r="AO284" s="227">
        <f>$H284*SUM(AO285:AO299)*(1+Gewinn)*(1+SicherheitAngebot)</f>
        <v>0</v>
      </c>
      <c r="AP284" s="227">
        <f>$H284*SUM(AP285:AP299)*(1+Gewinn)*(1+SicherheitAngebot)</f>
        <v>0</v>
      </c>
      <c r="AQ284" s="227">
        <f>$H284*SUM(AQ285:AQ299)*(1+Gewinn)*(1+SicherheitAngebot)</f>
        <v>0</v>
      </c>
      <c r="AR284" s="227">
        <f>$H284*SUM(AR285:AR299)*(1+Gewinn)*(1+SicherheitAngebot)</f>
        <v>0</v>
      </c>
      <c r="AS284" s="262"/>
      <c r="AT284" s="263">
        <f t="shared" ref="AT284:AT347" si="228">((W284+AD284)*$W$7+(X284+AE284)*$X$7+(Y284+Z284+AF284+AG284)*$Z$7+(AA284+AH284)*$AA$7+(AB284+AI284)*$AB$7)*Zuschläge_IBN</f>
        <v>0</v>
      </c>
      <c r="AU284" s="259"/>
      <c r="AV284" s="491">
        <f>AK284*$AK$7+AL284*$AL$7+AM284*$AM$7+SUM(AN284:AR284)+AT284/Zuschläge_IBN+AT284</f>
        <v>0</v>
      </c>
      <c r="AX284" s="685">
        <f>U284+AV284</f>
        <v>0</v>
      </c>
      <c r="AZ284" s="490">
        <f>IF(H284&gt;0,U284/(1+SicherheitAngebot)*(1+Sicherheit),0)</f>
        <v>0</v>
      </c>
      <c r="BB284" s="490">
        <f>IF(H284&gt;0,AV284/(1+SicherheitAngebot)*(1+Sicherheit),0)</f>
        <v>0</v>
      </c>
      <c r="BD284" s="490">
        <f>AZ284+BB284</f>
        <v>0</v>
      </c>
      <c r="BE284" s="105"/>
      <c r="BF284" s="105"/>
      <c r="BG284" s="105"/>
      <c r="BH284" s="105"/>
      <c r="BI284" s="105"/>
      <c r="BJ284" s="105"/>
    </row>
    <row r="285" spans="2:62" ht="20.100000000000001" hidden="1" customHeight="1" outlineLevel="1">
      <c r="B285" s="99"/>
      <c r="C285" s="908"/>
      <c r="D285" s="909"/>
      <c r="E285" s="909"/>
      <c r="F285" s="910"/>
      <c r="G285" s="890"/>
      <c r="H285" s="901"/>
      <c r="I285" s="152"/>
      <c r="J285" s="152"/>
      <c r="K285" s="152"/>
      <c r="L285" s="152"/>
      <c r="M285" s="152"/>
      <c r="N285" s="152"/>
      <c r="O285" s="152"/>
      <c r="P285" s="153"/>
      <c r="Q285" s="153"/>
      <c r="R285" s="156">
        <f t="shared" si="224"/>
        <v>0</v>
      </c>
      <c r="S285" s="156">
        <f t="shared" si="225"/>
        <v>0</v>
      </c>
      <c r="U285" s="157">
        <f>I285*$I$7+J285*$J$7+K285*$K$7+L285*$L$7+M285*$M$7+N285*$N$7+O285*$O$7+R285+S285</f>
        <v>0</v>
      </c>
      <c r="W285" s="152"/>
      <c r="X285" s="152"/>
      <c r="Y285" s="152"/>
      <c r="Z285" s="152"/>
      <c r="AA285" s="152"/>
      <c r="AB285" s="152"/>
      <c r="AC285" s="347"/>
      <c r="AD285" s="152"/>
      <c r="AE285" s="152"/>
      <c r="AF285" s="152"/>
      <c r="AG285" s="152"/>
      <c r="AH285" s="152"/>
      <c r="AI285" s="152"/>
      <c r="AJ285" s="347"/>
      <c r="AK285" s="152"/>
      <c r="AL285" s="152"/>
      <c r="AM285" s="295"/>
      <c r="AN285" s="228"/>
      <c r="AO285" s="228"/>
      <c r="AP285" s="228"/>
      <c r="AQ285" s="228"/>
      <c r="AR285" s="228"/>
      <c r="AS285" s="348"/>
      <c r="AT285" s="264">
        <f t="shared" si="228"/>
        <v>0</v>
      </c>
      <c r="AU285" s="259"/>
      <c r="AV285" s="265">
        <f t="shared" ref="AV285:AV299" si="229">AK285*$AK$7+AL285*$AL$7+AM285*$AM$7+SUM(AN285:AR285)*(1+Gewinn)*(1+SicherheitAngebot)+AT285/Zuschläge_IBN+AT285</f>
        <v>0</v>
      </c>
      <c r="AX285" s="265">
        <f>U285+AV285</f>
        <v>0</v>
      </c>
      <c r="AZ285" s="492">
        <f t="shared" ref="AZ285:AZ299" si="230">U285/(1+SicherheitAngebot)*(1+Sicherheit)</f>
        <v>0</v>
      </c>
      <c r="BB285" s="492">
        <f t="shared" ref="BB285:BB299" si="231">AV285/(1+SicherheitAngebot)*(1+Sicherheit)</f>
        <v>0</v>
      </c>
      <c r="BD285" s="265">
        <f>AZ285+BB285</f>
        <v>0</v>
      </c>
      <c r="BE285" s="105"/>
      <c r="BF285" s="105"/>
      <c r="BG285" s="105"/>
      <c r="BH285" s="105"/>
      <c r="BI285" s="105"/>
      <c r="BJ285" s="105"/>
    </row>
    <row r="286" spans="2:62" ht="20.100000000000001" hidden="1" customHeight="1" outlineLevel="1">
      <c r="B286" s="100"/>
      <c r="C286" s="908"/>
      <c r="D286" s="909"/>
      <c r="E286" s="909"/>
      <c r="F286" s="910"/>
      <c r="G286" s="890"/>
      <c r="H286" s="891"/>
      <c r="I286" s="152"/>
      <c r="J286" s="152"/>
      <c r="K286" s="152"/>
      <c r="L286" s="152"/>
      <c r="M286" s="152"/>
      <c r="N286" s="152"/>
      <c r="O286" s="152"/>
      <c r="P286" s="153"/>
      <c r="Q286" s="153"/>
      <c r="R286" s="156">
        <f t="shared" si="224"/>
        <v>0</v>
      </c>
      <c r="S286" s="156">
        <f t="shared" si="225"/>
        <v>0</v>
      </c>
      <c r="U286" s="157">
        <f t="shared" ref="U286:U299" si="232">I286*$I$7+J286*$J$7+K286*$K$7+L286*$L$7+M286*$M$7+N286*$N$7+O286*$O$7+R286+S286</f>
        <v>0</v>
      </c>
      <c r="W286" s="152"/>
      <c r="X286" s="152"/>
      <c r="Y286" s="152"/>
      <c r="Z286" s="152"/>
      <c r="AA286" s="152"/>
      <c r="AB286" s="152"/>
      <c r="AC286" s="347"/>
      <c r="AD286" s="152"/>
      <c r="AE286" s="152"/>
      <c r="AF286" s="152"/>
      <c r="AG286" s="152"/>
      <c r="AH286" s="152"/>
      <c r="AI286" s="152"/>
      <c r="AJ286" s="347"/>
      <c r="AK286" s="152"/>
      <c r="AL286" s="152"/>
      <c r="AM286" s="295"/>
      <c r="AN286" s="228"/>
      <c r="AO286" s="228"/>
      <c r="AP286" s="228"/>
      <c r="AQ286" s="228"/>
      <c r="AR286" s="228"/>
      <c r="AS286" s="348"/>
      <c r="AT286" s="264">
        <f t="shared" si="228"/>
        <v>0</v>
      </c>
      <c r="AU286" s="259"/>
      <c r="AV286" s="265">
        <f t="shared" si="229"/>
        <v>0</v>
      </c>
      <c r="AX286" s="265">
        <f t="shared" ref="AX286:AX299" si="233">U286+AV286</f>
        <v>0</v>
      </c>
      <c r="AZ286" s="492">
        <f t="shared" si="230"/>
        <v>0</v>
      </c>
      <c r="BB286" s="492">
        <f t="shared" si="231"/>
        <v>0</v>
      </c>
      <c r="BD286" s="265">
        <f t="shared" ref="BD286:BD299" si="234">AZ286+BB286</f>
        <v>0</v>
      </c>
      <c r="BE286" s="105"/>
      <c r="BF286" s="105"/>
      <c r="BG286" s="105"/>
      <c r="BH286" s="105"/>
      <c r="BI286" s="105"/>
      <c r="BJ286" s="105"/>
    </row>
    <row r="287" spans="2:62" ht="20.100000000000001" hidden="1" customHeight="1" outlineLevel="1">
      <c r="B287" s="100"/>
      <c r="C287" s="908"/>
      <c r="D287" s="909"/>
      <c r="E287" s="909"/>
      <c r="F287" s="910"/>
      <c r="G287" s="890"/>
      <c r="H287" s="891"/>
      <c r="I287" s="152"/>
      <c r="J287" s="152"/>
      <c r="K287" s="152"/>
      <c r="L287" s="152"/>
      <c r="M287" s="152"/>
      <c r="N287" s="152"/>
      <c r="O287" s="152"/>
      <c r="P287" s="153"/>
      <c r="Q287" s="153"/>
      <c r="R287" s="156">
        <f t="shared" si="224"/>
        <v>0</v>
      </c>
      <c r="S287" s="156">
        <f t="shared" si="225"/>
        <v>0</v>
      </c>
      <c r="U287" s="157">
        <f t="shared" si="232"/>
        <v>0</v>
      </c>
      <c r="W287" s="152"/>
      <c r="X287" s="152"/>
      <c r="Y287" s="152"/>
      <c r="Z287" s="152"/>
      <c r="AA287" s="152"/>
      <c r="AB287" s="152"/>
      <c r="AC287" s="347"/>
      <c r="AD287" s="152"/>
      <c r="AE287" s="152"/>
      <c r="AF287" s="152"/>
      <c r="AG287" s="152"/>
      <c r="AH287" s="152"/>
      <c r="AI287" s="152"/>
      <c r="AJ287" s="347"/>
      <c r="AK287" s="152"/>
      <c r="AL287" s="152"/>
      <c r="AM287" s="295"/>
      <c r="AN287" s="228"/>
      <c r="AO287" s="228"/>
      <c r="AP287" s="228"/>
      <c r="AQ287" s="228"/>
      <c r="AR287" s="228"/>
      <c r="AS287" s="348"/>
      <c r="AT287" s="264">
        <f t="shared" si="228"/>
        <v>0</v>
      </c>
      <c r="AU287" s="259"/>
      <c r="AV287" s="265">
        <f t="shared" si="229"/>
        <v>0</v>
      </c>
      <c r="AX287" s="265">
        <f t="shared" si="233"/>
        <v>0</v>
      </c>
      <c r="AZ287" s="492">
        <f t="shared" si="230"/>
        <v>0</v>
      </c>
      <c r="BB287" s="492">
        <f t="shared" si="231"/>
        <v>0</v>
      </c>
      <c r="BD287" s="265">
        <f t="shared" si="234"/>
        <v>0</v>
      </c>
      <c r="BE287" s="105"/>
      <c r="BF287" s="105"/>
      <c r="BG287" s="105"/>
      <c r="BH287" s="105"/>
      <c r="BI287" s="105"/>
      <c r="BJ287" s="105"/>
    </row>
    <row r="288" spans="2:62" ht="20.100000000000001" hidden="1" customHeight="1" outlineLevel="1">
      <c r="B288" s="100"/>
      <c r="C288" s="908"/>
      <c r="D288" s="909"/>
      <c r="E288" s="909"/>
      <c r="F288" s="910"/>
      <c r="G288" s="890"/>
      <c r="H288" s="891"/>
      <c r="I288" s="152"/>
      <c r="J288" s="152"/>
      <c r="K288" s="152"/>
      <c r="L288" s="152"/>
      <c r="M288" s="152"/>
      <c r="N288" s="152"/>
      <c r="O288" s="152"/>
      <c r="P288" s="153"/>
      <c r="Q288" s="153"/>
      <c r="R288" s="156">
        <f t="shared" si="224"/>
        <v>0</v>
      </c>
      <c r="S288" s="156">
        <f t="shared" si="225"/>
        <v>0</v>
      </c>
      <c r="U288" s="157">
        <f t="shared" si="232"/>
        <v>0</v>
      </c>
      <c r="W288" s="152"/>
      <c r="X288" s="152"/>
      <c r="Y288" s="152"/>
      <c r="Z288" s="152"/>
      <c r="AA288" s="152"/>
      <c r="AB288" s="152"/>
      <c r="AC288" s="347"/>
      <c r="AD288" s="152"/>
      <c r="AE288" s="152"/>
      <c r="AF288" s="152"/>
      <c r="AG288" s="152"/>
      <c r="AH288" s="152"/>
      <c r="AI288" s="152"/>
      <c r="AJ288" s="347"/>
      <c r="AK288" s="152"/>
      <c r="AL288" s="152"/>
      <c r="AM288" s="295"/>
      <c r="AN288" s="228"/>
      <c r="AO288" s="228"/>
      <c r="AP288" s="228"/>
      <c r="AQ288" s="228"/>
      <c r="AR288" s="228"/>
      <c r="AS288" s="348"/>
      <c r="AT288" s="264">
        <f t="shared" si="228"/>
        <v>0</v>
      </c>
      <c r="AU288" s="259"/>
      <c r="AV288" s="265">
        <f t="shared" si="229"/>
        <v>0</v>
      </c>
      <c r="AX288" s="265">
        <f t="shared" si="233"/>
        <v>0</v>
      </c>
      <c r="AZ288" s="492">
        <f t="shared" si="230"/>
        <v>0</v>
      </c>
      <c r="BB288" s="492">
        <f t="shared" si="231"/>
        <v>0</v>
      </c>
      <c r="BD288" s="265">
        <f t="shared" si="234"/>
        <v>0</v>
      </c>
      <c r="BE288" s="105"/>
      <c r="BF288" s="105"/>
      <c r="BG288" s="105"/>
      <c r="BH288" s="105"/>
      <c r="BI288" s="105"/>
      <c r="BJ288" s="105"/>
    </row>
    <row r="289" spans="2:62" ht="20.100000000000001" hidden="1" customHeight="1" outlineLevel="1">
      <c r="B289" s="100"/>
      <c r="C289" s="908"/>
      <c r="D289" s="909"/>
      <c r="E289" s="909"/>
      <c r="F289" s="910"/>
      <c r="G289" s="890"/>
      <c r="H289" s="891"/>
      <c r="I289" s="152"/>
      <c r="J289" s="152"/>
      <c r="K289" s="152"/>
      <c r="L289" s="152"/>
      <c r="M289" s="152"/>
      <c r="N289" s="152"/>
      <c r="O289" s="152"/>
      <c r="P289" s="153"/>
      <c r="Q289" s="153"/>
      <c r="R289" s="156">
        <f t="shared" si="224"/>
        <v>0</v>
      </c>
      <c r="S289" s="156">
        <f t="shared" si="225"/>
        <v>0</v>
      </c>
      <c r="U289" s="157">
        <f t="shared" si="232"/>
        <v>0</v>
      </c>
      <c r="W289" s="152"/>
      <c r="X289" s="152"/>
      <c r="Y289" s="152"/>
      <c r="Z289" s="152"/>
      <c r="AA289" s="152"/>
      <c r="AB289" s="152"/>
      <c r="AC289" s="347"/>
      <c r="AD289" s="152"/>
      <c r="AE289" s="152"/>
      <c r="AF289" s="152"/>
      <c r="AG289" s="152"/>
      <c r="AH289" s="152"/>
      <c r="AI289" s="152"/>
      <c r="AJ289" s="347"/>
      <c r="AK289" s="152"/>
      <c r="AL289" s="152"/>
      <c r="AM289" s="295"/>
      <c r="AN289" s="228"/>
      <c r="AO289" s="228"/>
      <c r="AP289" s="228"/>
      <c r="AQ289" s="228"/>
      <c r="AR289" s="228"/>
      <c r="AS289" s="348"/>
      <c r="AT289" s="264">
        <f t="shared" si="228"/>
        <v>0</v>
      </c>
      <c r="AU289" s="259"/>
      <c r="AV289" s="265">
        <f t="shared" si="229"/>
        <v>0</v>
      </c>
      <c r="AX289" s="265">
        <f t="shared" si="233"/>
        <v>0</v>
      </c>
      <c r="AZ289" s="492">
        <f t="shared" si="230"/>
        <v>0</v>
      </c>
      <c r="BB289" s="492">
        <f t="shared" si="231"/>
        <v>0</v>
      </c>
      <c r="BD289" s="265">
        <f t="shared" si="234"/>
        <v>0</v>
      </c>
      <c r="BE289" s="105"/>
      <c r="BF289" s="105"/>
      <c r="BG289" s="105"/>
      <c r="BH289" s="105"/>
      <c r="BI289" s="105"/>
      <c r="BJ289" s="105"/>
    </row>
    <row r="290" spans="2:62" ht="20.100000000000001" hidden="1" customHeight="1" outlineLevel="1">
      <c r="B290" s="100"/>
      <c r="C290" s="908"/>
      <c r="D290" s="909"/>
      <c r="E290" s="909"/>
      <c r="F290" s="910"/>
      <c r="G290" s="890"/>
      <c r="H290" s="891"/>
      <c r="I290" s="152"/>
      <c r="J290" s="152"/>
      <c r="K290" s="152"/>
      <c r="L290" s="152"/>
      <c r="M290" s="152"/>
      <c r="N290" s="152"/>
      <c r="O290" s="152"/>
      <c r="P290" s="153"/>
      <c r="Q290" s="153"/>
      <c r="R290" s="156">
        <f t="shared" si="224"/>
        <v>0</v>
      </c>
      <c r="S290" s="156">
        <f t="shared" si="225"/>
        <v>0</v>
      </c>
      <c r="U290" s="157">
        <f t="shared" si="232"/>
        <v>0</v>
      </c>
      <c r="W290" s="152"/>
      <c r="X290" s="152"/>
      <c r="Y290" s="152"/>
      <c r="Z290" s="152"/>
      <c r="AA290" s="152"/>
      <c r="AB290" s="152"/>
      <c r="AC290" s="347"/>
      <c r="AD290" s="152"/>
      <c r="AE290" s="152"/>
      <c r="AF290" s="152"/>
      <c r="AG290" s="152"/>
      <c r="AH290" s="152"/>
      <c r="AI290" s="152"/>
      <c r="AJ290" s="347"/>
      <c r="AK290" s="152"/>
      <c r="AL290" s="152"/>
      <c r="AM290" s="295"/>
      <c r="AN290" s="228"/>
      <c r="AO290" s="228"/>
      <c r="AP290" s="228"/>
      <c r="AQ290" s="228"/>
      <c r="AR290" s="228"/>
      <c r="AS290" s="348"/>
      <c r="AT290" s="264">
        <f t="shared" si="228"/>
        <v>0</v>
      </c>
      <c r="AU290" s="259"/>
      <c r="AV290" s="265">
        <f t="shared" si="229"/>
        <v>0</v>
      </c>
      <c r="AX290" s="265">
        <f t="shared" si="233"/>
        <v>0</v>
      </c>
      <c r="AZ290" s="492">
        <f t="shared" si="230"/>
        <v>0</v>
      </c>
      <c r="BB290" s="492">
        <f t="shared" si="231"/>
        <v>0</v>
      </c>
      <c r="BD290" s="265">
        <f t="shared" si="234"/>
        <v>0</v>
      </c>
      <c r="BE290" s="105"/>
      <c r="BF290" s="105"/>
      <c r="BG290" s="105"/>
      <c r="BH290" s="105"/>
      <c r="BI290" s="105"/>
      <c r="BJ290" s="105"/>
    </row>
    <row r="291" spans="2:62" ht="20.100000000000001" hidden="1" customHeight="1" outlineLevel="1">
      <c r="B291" s="100"/>
      <c r="C291" s="908"/>
      <c r="D291" s="909"/>
      <c r="E291" s="909"/>
      <c r="F291" s="910"/>
      <c r="G291" s="890"/>
      <c r="H291" s="891"/>
      <c r="I291" s="152"/>
      <c r="J291" s="152"/>
      <c r="K291" s="152"/>
      <c r="L291" s="152"/>
      <c r="M291" s="152"/>
      <c r="N291" s="152"/>
      <c r="O291" s="152"/>
      <c r="P291" s="153"/>
      <c r="Q291" s="153"/>
      <c r="R291" s="156">
        <f t="shared" si="224"/>
        <v>0</v>
      </c>
      <c r="S291" s="156">
        <f t="shared" si="225"/>
        <v>0</v>
      </c>
      <c r="U291" s="157">
        <f t="shared" si="232"/>
        <v>0</v>
      </c>
      <c r="W291" s="152"/>
      <c r="X291" s="152"/>
      <c r="Y291" s="152"/>
      <c r="Z291" s="152"/>
      <c r="AA291" s="152"/>
      <c r="AB291" s="152"/>
      <c r="AC291" s="347"/>
      <c r="AD291" s="152"/>
      <c r="AE291" s="152"/>
      <c r="AF291" s="152"/>
      <c r="AG291" s="152"/>
      <c r="AH291" s="152"/>
      <c r="AI291" s="152"/>
      <c r="AJ291" s="347"/>
      <c r="AK291" s="152"/>
      <c r="AL291" s="152"/>
      <c r="AM291" s="295"/>
      <c r="AN291" s="228"/>
      <c r="AO291" s="228"/>
      <c r="AP291" s="228"/>
      <c r="AQ291" s="228"/>
      <c r="AR291" s="228"/>
      <c r="AS291" s="348"/>
      <c r="AT291" s="264">
        <f t="shared" si="228"/>
        <v>0</v>
      </c>
      <c r="AU291" s="259"/>
      <c r="AV291" s="265">
        <f t="shared" si="229"/>
        <v>0</v>
      </c>
      <c r="AX291" s="265">
        <f t="shared" si="233"/>
        <v>0</v>
      </c>
      <c r="AZ291" s="492">
        <f t="shared" si="230"/>
        <v>0</v>
      </c>
      <c r="BB291" s="492">
        <f t="shared" si="231"/>
        <v>0</v>
      </c>
      <c r="BD291" s="265">
        <f t="shared" si="234"/>
        <v>0</v>
      </c>
      <c r="BE291" s="105"/>
      <c r="BF291" s="105"/>
      <c r="BG291" s="105"/>
      <c r="BH291" s="105"/>
      <c r="BI291" s="105"/>
      <c r="BJ291" s="105"/>
    </row>
    <row r="292" spans="2:62" ht="20.100000000000001" hidden="1" customHeight="1" outlineLevel="1">
      <c r="B292" s="100"/>
      <c r="C292" s="908"/>
      <c r="D292" s="909"/>
      <c r="E292" s="909"/>
      <c r="F292" s="910"/>
      <c r="G292" s="890"/>
      <c r="H292" s="891"/>
      <c r="I292" s="152"/>
      <c r="J292" s="152"/>
      <c r="K292" s="152"/>
      <c r="L292" s="152"/>
      <c r="M292" s="152"/>
      <c r="N292" s="152"/>
      <c r="O292" s="152"/>
      <c r="P292" s="153"/>
      <c r="Q292" s="153"/>
      <c r="R292" s="156">
        <f t="shared" si="224"/>
        <v>0</v>
      </c>
      <c r="S292" s="156">
        <f t="shared" si="225"/>
        <v>0</v>
      </c>
      <c r="U292" s="157">
        <f t="shared" si="232"/>
        <v>0</v>
      </c>
      <c r="W292" s="152"/>
      <c r="X292" s="152"/>
      <c r="Y292" s="152"/>
      <c r="Z292" s="152"/>
      <c r="AA292" s="152"/>
      <c r="AB292" s="152"/>
      <c r="AC292" s="347"/>
      <c r="AD292" s="152"/>
      <c r="AE292" s="152"/>
      <c r="AF292" s="152"/>
      <c r="AG292" s="152"/>
      <c r="AH292" s="152"/>
      <c r="AI292" s="152"/>
      <c r="AJ292" s="347"/>
      <c r="AK292" s="152"/>
      <c r="AL292" s="152"/>
      <c r="AM292" s="295"/>
      <c r="AN292" s="228"/>
      <c r="AO292" s="228"/>
      <c r="AP292" s="228"/>
      <c r="AQ292" s="228"/>
      <c r="AR292" s="228"/>
      <c r="AS292" s="348"/>
      <c r="AT292" s="264">
        <f t="shared" si="228"/>
        <v>0</v>
      </c>
      <c r="AU292" s="259"/>
      <c r="AV292" s="265">
        <f t="shared" si="229"/>
        <v>0</v>
      </c>
      <c r="AX292" s="265">
        <f t="shared" si="233"/>
        <v>0</v>
      </c>
      <c r="AZ292" s="492">
        <f t="shared" si="230"/>
        <v>0</v>
      </c>
      <c r="BB292" s="492">
        <f t="shared" si="231"/>
        <v>0</v>
      </c>
      <c r="BD292" s="265">
        <f t="shared" si="234"/>
        <v>0</v>
      </c>
      <c r="BE292" s="105"/>
      <c r="BF292" s="105"/>
      <c r="BG292" s="105"/>
      <c r="BH292" s="105"/>
      <c r="BI292" s="105"/>
      <c r="BJ292" s="105"/>
    </row>
    <row r="293" spans="2:62" ht="20.100000000000001" hidden="1" customHeight="1" outlineLevel="1">
      <c r="B293" s="100"/>
      <c r="C293" s="908"/>
      <c r="D293" s="909"/>
      <c r="E293" s="909"/>
      <c r="F293" s="910"/>
      <c r="G293" s="890"/>
      <c r="H293" s="891"/>
      <c r="I293" s="152"/>
      <c r="J293" s="152"/>
      <c r="K293" s="152"/>
      <c r="L293" s="152"/>
      <c r="M293" s="152"/>
      <c r="N293" s="152"/>
      <c r="O293" s="152"/>
      <c r="P293" s="153"/>
      <c r="Q293" s="153"/>
      <c r="R293" s="156">
        <f t="shared" si="224"/>
        <v>0</v>
      </c>
      <c r="S293" s="156">
        <f t="shared" si="225"/>
        <v>0</v>
      </c>
      <c r="U293" s="157">
        <f t="shared" si="232"/>
        <v>0</v>
      </c>
      <c r="W293" s="152"/>
      <c r="X293" s="152"/>
      <c r="Y293" s="152"/>
      <c r="Z293" s="152"/>
      <c r="AA293" s="152"/>
      <c r="AB293" s="152"/>
      <c r="AC293" s="347"/>
      <c r="AD293" s="152"/>
      <c r="AE293" s="152"/>
      <c r="AF293" s="152"/>
      <c r="AG293" s="152"/>
      <c r="AH293" s="152"/>
      <c r="AI293" s="152"/>
      <c r="AJ293" s="347"/>
      <c r="AK293" s="152"/>
      <c r="AL293" s="152"/>
      <c r="AM293" s="295"/>
      <c r="AN293" s="228"/>
      <c r="AO293" s="228"/>
      <c r="AP293" s="228"/>
      <c r="AQ293" s="228"/>
      <c r="AR293" s="228"/>
      <c r="AS293" s="348"/>
      <c r="AT293" s="264">
        <f t="shared" si="228"/>
        <v>0</v>
      </c>
      <c r="AU293" s="259"/>
      <c r="AV293" s="265">
        <f t="shared" si="229"/>
        <v>0</v>
      </c>
      <c r="AX293" s="265">
        <f t="shared" si="233"/>
        <v>0</v>
      </c>
      <c r="AZ293" s="492">
        <f t="shared" si="230"/>
        <v>0</v>
      </c>
      <c r="BB293" s="492">
        <f t="shared" si="231"/>
        <v>0</v>
      </c>
      <c r="BD293" s="265">
        <f t="shared" si="234"/>
        <v>0</v>
      </c>
      <c r="BE293" s="105"/>
      <c r="BF293" s="105"/>
      <c r="BG293" s="105"/>
      <c r="BH293" s="105"/>
      <c r="BI293" s="105"/>
      <c r="BJ293" s="105"/>
    </row>
    <row r="294" spans="2:62" ht="20.100000000000001" hidden="1" customHeight="1" outlineLevel="1">
      <c r="B294" s="100"/>
      <c r="C294" s="908"/>
      <c r="D294" s="909"/>
      <c r="E294" s="909"/>
      <c r="F294" s="910"/>
      <c r="G294" s="890"/>
      <c r="H294" s="891"/>
      <c r="I294" s="152"/>
      <c r="J294" s="152"/>
      <c r="K294" s="152"/>
      <c r="L294" s="152"/>
      <c r="M294" s="152"/>
      <c r="N294" s="152"/>
      <c r="O294" s="152"/>
      <c r="P294" s="153"/>
      <c r="Q294" s="153"/>
      <c r="R294" s="156">
        <f t="shared" si="224"/>
        <v>0</v>
      </c>
      <c r="S294" s="156">
        <f t="shared" si="225"/>
        <v>0</v>
      </c>
      <c r="U294" s="157">
        <f t="shared" si="232"/>
        <v>0</v>
      </c>
      <c r="W294" s="152"/>
      <c r="X294" s="152"/>
      <c r="Y294" s="152"/>
      <c r="Z294" s="152"/>
      <c r="AA294" s="152"/>
      <c r="AB294" s="152"/>
      <c r="AC294" s="347"/>
      <c r="AD294" s="152"/>
      <c r="AE294" s="152"/>
      <c r="AF294" s="152"/>
      <c r="AG294" s="152"/>
      <c r="AH294" s="152"/>
      <c r="AI294" s="152"/>
      <c r="AJ294" s="347"/>
      <c r="AK294" s="152"/>
      <c r="AL294" s="152"/>
      <c r="AM294" s="295"/>
      <c r="AN294" s="228"/>
      <c r="AO294" s="228"/>
      <c r="AP294" s="228"/>
      <c r="AQ294" s="228"/>
      <c r="AR294" s="228"/>
      <c r="AS294" s="348"/>
      <c r="AT294" s="264">
        <f t="shared" si="228"/>
        <v>0</v>
      </c>
      <c r="AU294" s="259"/>
      <c r="AV294" s="265">
        <f t="shared" si="229"/>
        <v>0</v>
      </c>
      <c r="AX294" s="265">
        <f t="shared" si="233"/>
        <v>0</v>
      </c>
      <c r="AZ294" s="492">
        <f t="shared" si="230"/>
        <v>0</v>
      </c>
      <c r="BB294" s="492">
        <f t="shared" si="231"/>
        <v>0</v>
      </c>
      <c r="BD294" s="265">
        <f t="shared" si="234"/>
        <v>0</v>
      </c>
      <c r="BE294" s="105"/>
      <c r="BF294" s="105"/>
      <c r="BG294" s="105"/>
      <c r="BH294" s="105"/>
      <c r="BI294" s="105"/>
      <c r="BJ294" s="105"/>
    </row>
    <row r="295" spans="2:62" ht="20.100000000000001" hidden="1" customHeight="1" outlineLevel="1">
      <c r="B295" s="100"/>
      <c r="C295" s="908"/>
      <c r="D295" s="909"/>
      <c r="E295" s="909"/>
      <c r="F295" s="910"/>
      <c r="G295" s="890"/>
      <c r="H295" s="891"/>
      <c r="I295" s="152"/>
      <c r="J295" s="152"/>
      <c r="K295" s="152"/>
      <c r="L295" s="152"/>
      <c r="M295" s="152"/>
      <c r="N295" s="152"/>
      <c r="O295" s="152"/>
      <c r="P295" s="153"/>
      <c r="Q295" s="153"/>
      <c r="R295" s="156">
        <f t="shared" si="224"/>
        <v>0</v>
      </c>
      <c r="S295" s="156">
        <f t="shared" si="225"/>
        <v>0</v>
      </c>
      <c r="U295" s="157">
        <f t="shared" si="232"/>
        <v>0</v>
      </c>
      <c r="W295" s="152"/>
      <c r="X295" s="152"/>
      <c r="Y295" s="152"/>
      <c r="Z295" s="152"/>
      <c r="AA295" s="152"/>
      <c r="AB295" s="152"/>
      <c r="AC295" s="347"/>
      <c r="AD295" s="152"/>
      <c r="AE295" s="152"/>
      <c r="AF295" s="152"/>
      <c r="AG295" s="152"/>
      <c r="AH295" s="152"/>
      <c r="AI295" s="152"/>
      <c r="AJ295" s="347"/>
      <c r="AK295" s="152"/>
      <c r="AL295" s="152"/>
      <c r="AM295" s="295"/>
      <c r="AN295" s="228"/>
      <c r="AO295" s="228"/>
      <c r="AP295" s="228"/>
      <c r="AQ295" s="228"/>
      <c r="AR295" s="228"/>
      <c r="AS295" s="348"/>
      <c r="AT295" s="264">
        <f t="shared" si="228"/>
        <v>0</v>
      </c>
      <c r="AU295" s="259"/>
      <c r="AV295" s="265">
        <f t="shared" si="229"/>
        <v>0</v>
      </c>
      <c r="AX295" s="265">
        <f t="shared" si="233"/>
        <v>0</v>
      </c>
      <c r="AZ295" s="492">
        <f t="shared" si="230"/>
        <v>0</v>
      </c>
      <c r="BB295" s="492">
        <f t="shared" si="231"/>
        <v>0</v>
      </c>
      <c r="BD295" s="265">
        <f t="shared" si="234"/>
        <v>0</v>
      </c>
      <c r="BE295" s="105"/>
      <c r="BF295" s="105"/>
      <c r="BG295" s="105"/>
      <c r="BH295" s="105"/>
      <c r="BI295" s="105"/>
      <c r="BJ295" s="105"/>
    </row>
    <row r="296" spans="2:62" ht="20.100000000000001" hidden="1" customHeight="1" outlineLevel="1">
      <c r="B296" s="100"/>
      <c r="C296" s="908"/>
      <c r="D296" s="909"/>
      <c r="E296" s="909"/>
      <c r="F296" s="910"/>
      <c r="G296" s="890"/>
      <c r="H296" s="891"/>
      <c r="I296" s="152"/>
      <c r="J296" s="152"/>
      <c r="K296" s="152"/>
      <c r="L296" s="152"/>
      <c r="M296" s="152"/>
      <c r="N296" s="152"/>
      <c r="O296" s="152"/>
      <c r="P296" s="153"/>
      <c r="Q296" s="153"/>
      <c r="R296" s="156">
        <f t="shared" si="224"/>
        <v>0</v>
      </c>
      <c r="S296" s="156">
        <f t="shared" si="225"/>
        <v>0</v>
      </c>
      <c r="U296" s="157">
        <f t="shared" si="232"/>
        <v>0</v>
      </c>
      <c r="W296" s="152"/>
      <c r="X296" s="152"/>
      <c r="Y296" s="152"/>
      <c r="Z296" s="152"/>
      <c r="AA296" s="152"/>
      <c r="AB296" s="152"/>
      <c r="AC296" s="347"/>
      <c r="AD296" s="152"/>
      <c r="AE296" s="152"/>
      <c r="AF296" s="152"/>
      <c r="AG296" s="152"/>
      <c r="AH296" s="152"/>
      <c r="AI296" s="152"/>
      <c r="AJ296" s="347"/>
      <c r="AK296" s="152"/>
      <c r="AL296" s="152"/>
      <c r="AM296" s="295"/>
      <c r="AN296" s="228"/>
      <c r="AO296" s="228"/>
      <c r="AP296" s="228"/>
      <c r="AQ296" s="228"/>
      <c r="AR296" s="228"/>
      <c r="AS296" s="348"/>
      <c r="AT296" s="264">
        <f t="shared" si="228"/>
        <v>0</v>
      </c>
      <c r="AU296" s="259"/>
      <c r="AV296" s="265">
        <f t="shared" si="229"/>
        <v>0</v>
      </c>
      <c r="AX296" s="265">
        <f t="shared" si="233"/>
        <v>0</v>
      </c>
      <c r="AZ296" s="492">
        <f t="shared" si="230"/>
        <v>0</v>
      </c>
      <c r="BB296" s="492">
        <f t="shared" si="231"/>
        <v>0</v>
      </c>
      <c r="BD296" s="265">
        <f t="shared" si="234"/>
        <v>0</v>
      </c>
      <c r="BE296" s="105"/>
      <c r="BF296" s="105"/>
      <c r="BG296" s="105"/>
      <c r="BH296" s="105"/>
      <c r="BI296" s="105"/>
      <c r="BJ296" s="105"/>
    </row>
    <row r="297" spans="2:62" ht="20.100000000000001" hidden="1" customHeight="1" outlineLevel="1">
      <c r="B297" s="100"/>
      <c r="C297" s="908"/>
      <c r="D297" s="909"/>
      <c r="E297" s="909"/>
      <c r="F297" s="910"/>
      <c r="G297" s="890"/>
      <c r="H297" s="891"/>
      <c r="I297" s="152"/>
      <c r="J297" s="152"/>
      <c r="K297" s="152"/>
      <c r="L297" s="152"/>
      <c r="M297" s="152"/>
      <c r="N297" s="152"/>
      <c r="O297" s="152"/>
      <c r="P297" s="153"/>
      <c r="Q297" s="153"/>
      <c r="R297" s="156">
        <f t="shared" si="224"/>
        <v>0</v>
      </c>
      <c r="S297" s="156">
        <f t="shared" si="225"/>
        <v>0</v>
      </c>
      <c r="U297" s="157">
        <f t="shared" si="232"/>
        <v>0</v>
      </c>
      <c r="W297" s="152"/>
      <c r="X297" s="152"/>
      <c r="Y297" s="152"/>
      <c r="Z297" s="152"/>
      <c r="AA297" s="152"/>
      <c r="AB297" s="152"/>
      <c r="AC297" s="347"/>
      <c r="AD297" s="152"/>
      <c r="AE297" s="152"/>
      <c r="AF297" s="152"/>
      <c r="AG297" s="152"/>
      <c r="AH297" s="152"/>
      <c r="AI297" s="152"/>
      <c r="AJ297" s="347"/>
      <c r="AK297" s="152"/>
      <c r="AL297" s="152"/>
      <c r="AM297" s="295"/>
      <c r="AN297" s="228"/>
      <c r="AO297" s="228"/>
      <c r="AP297" s="228"/>
      <c r="AQ297" s="228"/>
      <c r="AR297" s="228"/>
      <c r="AS297" s="348"/>
      <c r="AT297" s="264">
        <f t="shared" si="228"/>
        <v>0</v>
      </c>
      <c r="AU297" s="259"/>
      <c r="AV297" s="265">
        <f t="shared" si="229"/>
        <v>0</v>
      </c>
      <c r="AX297" s="265">
        <f t="shared" si="233"/>
        <v>0</v>
      </c>
      <c r="AZ297" s="492">
        <f t="shared" si="230"/>
        <v>0</v>
      </c>
      <c r="BB297" s="492">
        <f t="shared" si="231"/>
        <v>0</v>
      </c>
      <c r="BD297" s="265">
        <f t="shared" si="234"/>
        <v>0</v>
      </c>
      <c r="BE297" s="105"/>
      <c r="BF297" s="105"/>
      <c r="BG297" s="105"/>
      <c r="BH297" s="105"/>
      <c r="BI297" s="105"/>
      <c r="BJ297" s="105"/>
    </row>
    <row r="298" spans="2:62" ht="20.100000000000001" hidden="1" customHeight="1" outlineLevel="1">
      <c r="B298" s="100"/>
      <c r="C298" s="908"/>
      <c r="D298" s="909"/>
      <c r="E298" s="909"/>
      <c r="F298" s="910"/>
      <c r="G298" s="890"/>
      <c r="H298" s="891"/>
      <c r="I298" s="152"/>
      <c r="J298" s="152"/>
      <c r="K298" s="152"/>
      <c r="L298" s="152"/>
      <c r="M298" s="152"/>
      <c r="N298" s="152"/>
      <c r="O298" s="152"/>
      <c r="P298" s="153"/>
      <c r="Q298" s="153"/>
      <c r="R298" s="156">
        <f t="shared" si="224"/>
        <v>0</v>
      </c>
      <c r="S298" s="156">
        <f t="shared" si="225"/>
        <v>0</v>
      </c>
      <c r="U298" s="157">
        <f t="shared" si="232"/>
        <v>0</v>
      </c>
      <c r="W298" s="152"/>
      <c r="X298" s="152"/>
      <c r="Y298" s="152"/>
      <c r="Z298" s="152"/>
      <c r="AA298" s="152"/>
      <c r="AB298" s="152"/>
      <c r="AC298" s="347"/>
      <c r="AD298" s="152"/>
      <c r="AE298" s="152"/>
      <c r="AF298" s="152"/>
      <c r="AG298" s="152"/>
      <c r="AH298" s="152"/>
      <c r="AI298" s="152"/>
      <c r="AJ298" s="347"/>
      <c r="AK298" s="152"/>
      <c r="AL298" s="152"/>
      <c r="AM298" s="295"/>
      <c r="AN298" s="228"/>
      <c r="AO298" s="228"/>
      <c r="AP298" s="228"/>
      <c r="AQ298" s="228"/>
      <c r="AR298" s="228"/>
      <c r="AS298" s="348"/>
      <c r="AT298" s="264">
        <f t="shared" si="228"/>
        <v>0</v>
      </c>
      <c r="AU298" s="259"/>
      <c r="AV298" s="265">
        <f t="shared" si="229"/>
        <v>0</v>
      </c>
      <c r="AX298" s="265">
        <f t="shared" si="233"/>
        <v>0</v>
      </c>
      <c r="AZ298" s="492">
        <f t="shared" si="230"/>
        <v>0</v>
      </c>
      <c r="BB298" s="492">
        <f t="shared" si="231"/>
        <v>0</v>
      </c>
      <c r="BD298" s="265">
        <f t="shared" si="234"/>
        <v>0</v>
      </c>
      <c r="BE298" s="105"/>
      <c r="BF298" s="105"/>
      <c r="BG298" s="105"/>
      <c r="BH298" s="105"/>
      <c r="BI298" s="105"/>
      <c r="BJ298" s="105"/>
    </row>
    <row r="299" spans="2:62" ht="20.100000000000001" hidden="1" customHeight="1" outlineLevel="1">
      <c r="B299" s="100"/>
      <c r="C299" s="908"/>
      <c r="D299" s="909"/>
      <c r="E299" s="909"/>
      <c r="F299" s="910"/>
      <c r="G299" s="890"/>
      <c r="H299" s="891"/>
      <c r="I299" s="152"/>
      <c r="J299" s="152"/>
      <c r="K299" s="152"/>
      <c r="L299" s="152"/>
      <c r="M299" s="152"/>
      <c r="N299" s="152"/>
      <c r="O299" s="152"/>
      <c r="P299" s="153"/>
      <c r="Q299" s="153"/>
      <c r="R299" s="156">
        <f t="shared" si="224"/>
        <v>0</v>
      </c>
      <c r="S299" s="156">
        <f t="shared" si="225"/>
        <v>0</v>
      </c>
      <c r="U299" s="157">
        <f t="shared" si="232"/>
        <v>0</v>
      </c>
      <c r="W299" s="152"/>
      <c r="X299" s="152"/>
      <c r="Y299" s="152"/>
      <c r="Z299" s="152"/>
      <c r="AA299" s="152"/>
      <c r="AB299" s="152"/>
      <c r="AC299" s="347"/>
      <c r="AD299" s="152"/>
      <c r="AE299" s="152"/>
      <c r="AF299" s="152"/>
      <c r="AG299" s="152"/>
      <c r="AH299" s="152"/>
      <c r="AI299" s="152"/>
      <c r="AJ299" s="347"/>
      <c r="AK299" s="152"/>
      <c r="AL299" s="152"/>
      <c r="AM299" s="295"/>
      <c r="AN299" s="228"/>
      <c r="AO299" s="228"/>
      <c r="AP299" s="228"/>
      <c r="AQ299" s="228"/>
      <c r="AR299" s="228"/>
      <c r="AS299" s="348"/>
      <c r="AT299" s="264">
        <f t="shared" si="228"/>
        <v>0</v>
      </c>
      <c r="AU299" s="259"/>
      <c r="AV299" s="265">
        <f t="shared" si="229"/>
        <v>0</v>
      </c>
      <c r="AX299" s="265">
        <f t="shared" si="233"/>
        <v>0</v>
      </c>
      <c r="AZ299" s="492">
        <f t="shared" si="230"/>
        <v>0</v>
      </c>
      <c r="BB299" s="492">
        <f t="shared" si="231"/>
        <v>0</v>
      </c>
      <c r="BD299" s="265">
        <f t="shared" si="234"/>
        <v>0</v>
      </c>
      <c r="BE299" s="105"/>
      <c r="BF299" s="105"/>
      <c r="BG299" s="105"/>
      <c r="BH299" s="105"/>
      <c r="BI299" s="105"/>
      <c r="BJ299" s="105"/>
    </row>
    <row r="300" spans="2:62" ht="9.9499999999999993" hidden="1" customHeight="1" outlineLevel="1">
      <c r="B300" s="101"/>
      <c r="C300" s="208"/>
      <c r="D300" s="208"/>
      <c r="E300" s="208"/>
      <c r="F300" s="208"/>
      <c r="G300" s="237"/>
      <c r="H300" s="207"/>
      <c r="I300" s="257"/>
      <c r="J300" s="257"/>
      <c r="K300" s="257"/>
      <c r="L300" s="257"/>
      <c r="M300" s="257"/>
      <c r="N300" s="257"/>
      <c r="O300" s="257"/>
      <c r="P300" s="256"/>
      <c r="Q300" s="102"/>
      <c r="R300" s="102"/>
      <c r="S300" s="102"/>
      <c r="U300" s="98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Z300" s="493"/>
      <c r="BE300" s="105"/>
      <c r="BF300" s="105"/>
      <c r="BG300" s="105"/>
      <c r="BH300" s="105"/>
      <c r="BI300" s="105"/>
      <c r="BJ300" s="105"/>
    </row>
    <row r="301" spans="2:62" ht="20.100000000000001" customHeight="1" collapsed="1">
      <c r="B301" s="8">
        <f>B284+1</f>
        <v>18</v>
      </c>
      <c r="C301" s="916"/>
      <c r="D301" s="917"/>
      <c r="E301" s="917"/>
      <c r="F301" s="918"/>
      <c r="G301" s="429"/>
      <c r="H301" s="206">
        <v>1</v>
      </c>
      <c r="I301" s="642">
        <f t="shared" ref="I301" si="235">$H301*SUM(I302:I316)</f>
        <v>0</v>
      </c>
      <c r="J301" s="643">
        <f t="shared" ref="J301:O301" si="236">$H301*SUM(J302:J316)</f>
        <v>0</v>
      </c>
      <c r="K301" s="644">
        <f t="shared" si="236"/>
        <v>0</v>
      </c>
      <c r="L301" s="645">
        <f t="shared" si="236"/>
        <v>0</v>
      </c>
      <c r="M301" s="645">
        <f t="shared" si="236"/>
        <v>0</v>
      </c>
      <c r="N301" s="644">
        <f t="shared" si="236"/>
        <v>0</v>
      </c>
      <c r="O301" s="642">
        <f t="shared" si="236"/>
        <v>0</v>
      </c>
      <c r="P301" s="209">
        <f t="shared" ref="P301:Q301" si="237">$H301*SUM(P302:P316)</f>
        <v>0</v>
      </c>
      <c r="Q301" s="210">
        <f t="shared" si="237"/>
        <v>0</v>
      </c>
      <c r="R301" s="136">
        <f t="shared" ref="R301:R316" si="238">P301*(1+Gewinn)*(1+SicherheitAngebot)</f>
        <v>0</v>
      </c>
      <c r="S301" s="137">
        <f t="shared" ref="S301:S316" si="239">Q301*(1+MGKZ)*(1+Gewinn)*(1+SicherheitAngebot)</f>
        <v>0</v>
      </c>
      <c r="U301" s="10">
        <f>I301*$I$7+J301*$J$7+K301*$K$7+L301*$L$7+M301*$M$7+N301*$N$7+O301*$O$7+R301+S301</f>
        <v>0</v>
      </c>
      <c r="W301" s="646">
        <f t="shared" ref="W301:AB301" si="240">$H301*SUM(W302:W316)</f>
        <v>0</v>
      </c>
      <c r="X301" s="647">
        <f t="shared" si="240"/>
        <v>0</v>
      </c>
      <c r="Y301" s="648">
        <f t="shared" si="240"/>
        <v>0</v>
      </c>
      <c r="Z301" s="649">
        <f t="shared" si="240"/>
        <v>0</v>
      </c>
      <c r="AA301" s="648">
        <f t="shared" si="240"/>
        <v>0</v>
      </c>
      <c r="AB301" s="646">
        <f t="shared" si="240"/>
        <v>0</v>
      </c>
      <c r="AC301" s="258"/>
      <c r="AD301" s="646">
        <f t="shared" ref="AD301:AM301" si="241">$H301*SUM(AD302:AD316)</f>
        <v>0</v>
      </c>
      <c r="AE301" s="647">
        <f t="shared" si="241"/>
        <v>0</v>
      </c>
      <c r="AF301" s="648">
        <f t="shared" si="241"/>
        <v>0</v>
      </c>
      <c r="AG301" s="649">
        <f t="shared" si="241"/>
        <v>0</v>
      </c>
      <c r="AH301" s="648">
        <f t="shared" si="241"/>
        <v>0</v>
      </c>
      <c r="AI301" s="646">
        <f t="shared" si="241"/>
        <v>0</v>
      </c>
      <c r="AJ301" s="258"/>
      <c r="AK301" s="653">
        <f t="shared" si="241"/>
        <v>0</v>
      </c>
      <c r="AL301" s="653">
        <f t="shared" si="241"/>
        <v>0</v>
      </c>
      <c r="AM301" s="653">
        <f t="shared" si="241"/>
        <v>0</v>
      </c>
      <c r="AN301" s="227">
        <f>$H301*SUM(AN302:AN316)*(1+Gewinn)*(1+SicherheitAngebot)</f>
        <v>0</v>
      </c>
      <c r="AO301" s="227">
        <f>$H301*SUM(AO302:AO316)*(1+Gewinn)*(1+SicherheitAngebot)</f>
        <v>0</v>
      </c>
      <c r="AP301" s="227">
        <f>$H301*SUM(AP302:AP316)*(1+Gewinn)*(1+SicherheitAngebot)</f>
        <v>0</v>
      </c>
      <c r="AQ301" s="227">
        <f>$H301*SUM(AQ302:AQ316)*(1+Gewinn)*(1+SicherheitAngebot)</f>
        <v>0</v>
      </c>
      <c r="AR301" s="227">
        <f>$H301*SUM(AR302:AR316)*(1+Gewinn)*(1+SicherheitAngebot)</f>
        <v>0</v>
      </c>
      <c r="AS301" s="262"/>
      <c r="AT301" s="263">
        <f t="shared" si="228"/>
        <v>0</v>
      </c>
      <c r="AU301" s="259"/>
      <c r="AV301" s="491">
        <f>AK301*$AK$7+AL301*$AL$7+AM301*$AM$7+SUM(AN301:AR301)+AT301/Zuschläge_IBN+AT301</f>
        <v>0</v>
      </c>
      <c r="AX301" s="685">
        <f>U301+AV301</f>
        <v>0</v>
      </c>
      <c r="AZ301" s="490">
        <f>IF(H301&gt;0,U301/(1+SicherheitAngebot)*(1+Sicherheit),0)</f>
        <v>0</v>
      </c>
      <c r="BB301" s="490">
        <f>IF(H301&gt;0,AV301/(1+SicherheitAngebot)*(1+Sicherheit),0)</f>
        <v>0</v>
      </c>
      <c r="BD301" s="490">
        <f>AZ301+BB301</f>
        <v>0</v>
      </c>
      <c r="BE301" s="105"/>
      <c r="BF301" s="105"/>
      <c r="BG301" s="105"/>
      <c r="BH301" s="105"/>
      <c r="BI301" s="105"/>
      <c r="BJ301" s="105"/>
    </row>
    <row r="302" spans="2:62" ht="20.100000000000001" hidden="1" customHeight="1" outlineLevel="1">
      <c r="B302" s="99"/>
      <c r="C302" s="908"/>
      <c r="D302" s="909"/>
      <c r="E302" s="909"/>
      <c r="F302" s="910"/>
      <c r="G302" s="890"/>
      <c r="H302" s="901"/>
      <c r="I302" s="152"/>
      <c r="J302" s="152"/>
      <c r="K302" s="152"/>
      <c r="L302" s="152"/>
      <c r="M302" s="152"/>
      <c r="N302" s="152"/>
      <c r="O302" s="152"/>
      <c r="P302" s="153"/>
      <c r="Q302" s="153"/>
      <c r="R302" s="156">
        <f t="shared" si="238"/>
        <v>0</v>
      </c>
      <c r="S302" s="156">
        <f t="shared" si="239"/>
        <v>0</v>
      </c>
      <c r="U302" s="157">
        <f>I302*$I$7+J302*$J$7+K302*$K$7+L302*$L$7+M302*$M$7+N302*$N$7+O302*$O$7+R302+S302</f>
        <v>0</v>
      </c>
      <c r="W302" s="152"/>
      <c r="X302" s="152"/>
      <c r="Y302" s="152"/>
      <c r="Z302" s="152"/>
      <c r="AA302" s="152"/>
      <c r="AB302" s="152"/>
      <c r="AC302" s="347"/>
      <c r="AD302" s="152"/>
      <c r="AE302" s="152"/>
      <c r="AF302" s="152"/>
      <c r="AG302" s="152"/>
      <c r="AH302" s="152"/>
      <c r="AI302" s="152"/>
      <c r="AJ302" s="347"/>
      <c r="AK302" s="152"/>
      <c r="AL302" s="152"/>
      <c r="AM302" s="295"/>
      <c r="AN302" s="228"/>
      <c r="AO302" s="228"/>
      <c r="AP302" s="228"/>
      <c r="AQ302" s="228"/>
      <c r="AR302" s="228"/>
      <c r="AS302" s="348"/>
      <c r="AT302" s="264">
        <f t="shared" si="228"/>
        <v>0</v>
      </c>
      <c r="AU302" s="259"/>
      <c r="AV302" s="265">
        <f t="shared" ref="AV302:AV316" si="242">AK302*$AK$7+AL302*$AL$7+AM302*$AM$7+SUM(AN302:AR302)*(1+Gewinn)*(1+SicherheitAngebot)+AT302/Zuschläge_IBN+AT302</f>
        <v>0</v>
      </c>
      <c r="AX302" s="265">
        <f>U302+AV302</f>
        <v>0</v>
      </c>
      <c r="AZ302" s="492">
        <f t="shared" ref="AZ302:AZ316" si="243">U302/(1+SicherheitAngebot)*(1+Sicherheit)</f>
        <v>0</v>
      </c>
      <c r="BB302" s="492">
        <f t="shared" ref="BB302:BB316" si="244">AV302/(1+SicherheitAngebot)*(1+Sicherheit)</f>
        <v>0</v>
      </c>
      <c r="BD302" s="265">
        <f>AZ302+BB302</f>
        <v>0</v>
      </c>
      <c r="BE302" s="105"/>
      <c r="BF302" s="105"/>
      <c r="BG302" s="105"/>
      <c r="BH302" s="105"/>
      <c r="BI302" s="105"/>
      <c r="BJ302" s="105"/>
    </row>
    <row r="303" spans="2:62" ht="20.100000000000001" hidden="1" customHeight="1" outlineLevel="1">
      <c r="B303" s="100"/>
      <c r="C303" s="908"/>
      <c r="D303" s="909"/>
      <c r="E303" s="909"/>
      <c r="F303" s="910"/>
      <c r="G303" s="890"/>
      <c r="H303" s="891"/>
      <c r="I303" s="152"/>
      <c r="J303" s="152"/>
      <c r="K303" s="152"/>
      <c r="L303" s="152"/>
      <c r="M303" s="152"/>
      <c r="N303" s="152"/>
      <c r="O303" s="152"/>
      <c r="P303" s="153"/>
      <c r="Q303" s="153"/>
      <c r="R303" s="156">
        <f t="shared" si="238"/>
        <v>0</v>
      </c>
      <c r="S303" s="156">
        <f t="shared" si="239"/>
        <v>0</v>
      </c>
      <c r="U303" s="157">
        <f t="shared" ref="U303:U316" si="245">I303*$I$7+J303*$J$7+K303*$K$7+L303*$L$7+M303*$M$7+N303*$N$7+O303*$O$7+R303+S303</f>
        <v>0</v>
      </c>
      <c r="W303" s="152"/>
      <c r="X303" s="152"/>
      <c r="Y303" s="152"/>
      <c r="Z303" s="152"/>
      <c r="AA303" s="152"/>
      <c r="AB303" s="152"/>
      <c r="AC303" s="347"/>
      <c r="AD303" s="152"/>
      <c r="AE303" s="152"/>
      <c r="AF303" s="152"/>
      <c r="AG303" s="152"/>
      <c r="AH303" s="152"/>
      <c r="AI303" s="152"/>
      <c r="AJ303" s="347"/>
      <c r="AK303" s="152"/>
      <c r="AL303" s="152"/>
      <c r="AM303" s="295"/>
      <c r="AN303" s="228"/>
      <c r="AO303" s="228"/>
      <c r="AP303" s="228"/>
      <c r="AQ303" s="228"/>
      <c r="AR303" s="228"/>
      <c r="AS303" s="348"/>
      <c r="AT303" s="264">
        <f t="shared" si="228"/>
        <v>0</v>
      </c>
      <c r="AU303" s="259"/>
      <c r="AV303" s="265">
        <f t="shared" si="242"/>
        <v>0</v>
      </c>
      <c r="AX303" s="265">
        <f t="shared" ref="AX303:AX316" si="246">U303+AV303</f>
        <v>0</v>
      </c>
      <c r="AZ303" s="492">
        <f t="shared" si="243"/>
        <v>0</v>
      </c>
      <c r="BB303" s="492">
        <f t="shared" si="244"/>
        <v>0</v>
      </c>
      <c r="BD303" s="265">
        <f t="shared" ref="BD303:BD316" si="247">AZ303+BB303</f>
        <v>0</v>
      </c>
      <c r="BE303" s="105"/>
      <c r="BF303" s="105"/>
      <c r="BG303" s="105"/>
      <c r="BH303" s="105"/>
      <c r="BI303" s="105"/>
      <c r="BJ303" s="105"/>
    </row>
    <row r="304" spans="2:62" ht="20.100000000000001" hidden="1" customHeight="1" outlineLevel="1">
      <c r="B304" s="100"/>
      <c r="C304" s="908"/>
      <c r="D304" s="909"/>
      <c r="E304" s="909"/>
      <c r="F304" s="910"/>
      <c r="G304" s="890"/>
      <c r="H304" s="891"/>
      <c r="I304" s="152"/>
      <c r="J304" s="152"/>
      <c r="K304" s="152"/>
      <c r="L304" s="152"/>
      <c r="M304" s="152"/>
      <c r="N304" s="152"/>
      <c r="O304" s="152"/>
      <c r="P304" s="153"/>
      <c r="Q304" s="153"/>
      <c r="R304" s="156">
        <f t="shared" si="238"/>
        <v>0</v>
      </c>
      <c r="S304" s="156">
        <f t="shared" si="239"/>
        <v>0</v>
      </c>
      <c r="U304" s="157">
        <f t="shared" si="245"/>
        <v>0</v>
      </c>
      <c r="W304" s="152"/>
      <c r="X304" s="152"/>
      <c r="Y304" s="152"/>
      <c r="Z304" s="152"/>
      <c r="AA304" s="152"/>
      <c r="AB304" s="152"/>
      <c r="AC304" s="347"/>
      <c r="AD304" s="152"/>
      <c r="AE304" s="152"/>
      <c r="AF304" s="152"/>
      <c r="AG304" s="152"/>
      <c r="AH304" s="152"/>
      <c r="AI304" s="152"/>
      <c r="AJ304" s="347"/>
      <c r="AK304" s="152"/>
      <c r="AL304" s="152"/>
      <c r="AM304" s="295"/>
      <c r="AN304" s="228"/>
      <c r="AO304" s="228"/>
      <c r="AP304" s="228"/>
      <c r="AQ304" s="228"/>
      <c r="AR304" s="228"/>
      <c r="AS304" s="348"/>
      <c r="AT304" s="264">
        <f t="shared" si="228"/>
        <v>0</v>
      </c>
      <c r="AU304" s="259"/>
      <c r="AV304" s="265">
        <f t="shared" si="242"/>
        <v>0</v>
      </c>
      <c r="AX304" s="265">
        <f t="shared" si="246"/>
        <v>0</v>
      </c>
      <c r="AZ304" s="492">
        <f t="shared" si="243"/>
        <v>0</v>
      </c>
      <c r="BB304" s="492">
        <f t="shared" si="244"/>
        <v>0</v>
      </c>
      <c r="BD304" s="265">
        <f t="shared" si="247"/>
        <v>0</v>
      </c>
      <c r="BE304" s="105"/>
      <c r="BF304" s="105"/>
      <c r="BG304" s="105"/>
      <c r="BH304" s="105"/>
      <c r="BI304" s="105"/>
      <c r="BJ304" s="105"/>
    </row>
    <row r="305" spans="2:62" ht="20.100000000000001" hidden="1" customHeight="1" outlineLevel="1">
      <c r="B305" s="100"/>
      <c r="C305" s="908"/>
      <c r="D305" s="909"/>
      <c r="E305" s="909"/>
      <c r="F305" s="910"/>
      <c r="G305" s="890"/>
      <c r="H305" s="891"/>
      <c r="I305" s="152"/>
      <c r="J305" s="152"/>
      <c r="K305" s="152"/>
      <c r="L305" s="152"/>
      <c r="M305" s="152"/>
      <c r="N305" s="152"/>
      <c r="O305" s="152"/>
      <c r="P305" s="153"/>
      <c r="Q305" s="153"/>
      <c r="R305" s="156">
        <f t="shared" si="238"/>
        <v>0</v>
      </c>
      <c r="S305" s="156">
        <f t="shared" si="239"/>
        <v>0</v>
      </c>
      <c r="U305" s="157">
        <f t="shared" si="245"/>
        <v>0</v>
      </c>
      <c r="W305" s="152"/>
      <c r="X305" s="152"/>
      <c r="Y305" s="152"/>
      <c r="Z305" s="152"/>
      <c r="AA305" s="152"/>
      <c r="AB305" s="152"/>
      <c r="AC305" s="347"/>
      <c r="AD305" s="152"/>
      <c r="AE305" s="152"/>
      <c r="AF305" s="152"/>
      <c r="AG305" s="152"/>
      <c r="AH305" s="152"/>
      <c r="AI305" s="152"/>
      <c r="AJ305" s="347"/>
      <c r="AK305" s="152"/>
      <c r="AL305" s="152"/>
      <c r="AM305" s="295"/>
      <c r="AN305" s="228"/>
      <c r="AO305" s="228"/>
      <c r="AP305" s="228"/>
      <c r="AQ305" s="228"/>
      <c r="AR305" s="228"/>
      <c r="AS305" s="348"/>
      <c r="AT305" s="264">
        <f t="shared" si="228"/>
        <v>0</v>
      </c>
      <c r="AU305" s="259"/>
      <c r="AV305" s="265">
        <f t="shared" si="242"/>
        <v>0</v>
      </c>
      <c r="AX305" s="265">
        <f t="shared" si="246"/>
        <v>0</v>
      </c>
      <c r="AZ305" s="492">
        <f t="shared" si="243"/>
        <v>0</v>
      </c>
      <c r="BB305" s="492">
        <f t="shared" si="244"/>
        <v>0</v>
      </c>
      <c r="BD305" s="265">
        <f t="shared" si="247"/>
        <v>0</v>
      </c>
      <c r="BE305" s="105"/>
      <c r="BF305" s="105"/>
      <c r="BG305" s="105"/>
      <c r="BH305" s="105"/>
      <c r="BI305" s="105"/>
      <c r="BJ305" s="105"/>
    </row>
    <row r="306" spans="2:62" ht="20.100000000000001" hidden="1" customHeight="1" outlineLevel="1">
      <c r="B306" s="100"/>
      <c r="C306" s="908"/>
      <c r="D306" s="909"/>
      <c r="E306" s="909"/>
      <c r="F306" s="910"/>
      <c r="G306" s="890"/>
      <c r="H306" s="891"/>
      <c r="I306" s="152"/>
      <c r="J306" s="152"/>
      <c r="K306" s="152"/>
      <c r="L306" s="152"/>
      <c r="M306" s="152"/>
      <c r="N306" s="152"/>
      <c r="O306" s="152"/>
      <c r="P306" s="153"/>
      <c r="Q306" s="153"/>
      <c r="R306" s="156">
        <f t="shared" si="238"/>
        <v>0</v>
      </c>
      <c r="S306" s="156">
        <f t="shared" si="239"/>
        <v>0</v>
      </c>
      <c r="U306" s="157">
        <f t="shared" si="245"/>
        <v>0</v>
      </c>
      <c r="W306" s="152"/>
      <c r="X306" s="152"/>
      <c r="Y306" s="152"/>
      <c r="Z306" s="152"/>
      <c r="AA306" s="152"/>
      <c r="AB306" s="152"/>
      <c r="AC306" s="347"/>
      <c r="AD306" s="152"/>
      <c r="AE306" s="152"/>
      <c r="AF306" s="152"/>
      <c r="AG306" s="152"/>
      <c r="AH306" s="152"/>
      <c r="AI306" s="152"/>
      <c r="AJ306" s="347"/>
      <c r="AK306" s="152"/>
      <c r="AL306" s="152"/>
      <c r="AM306" s="295"/>
      <c r="AN306" s="228"/>
      <c r="AO306" s="228"/>
      <c r="AP306" s="228"/>
      <c r="AQ306" s="228"/>
      <c r="AR306" s="228"/>
      <c r="AS306" s="348"/>
      <c r="AT306" s="264">
        <f t="shared" si="228"/>
        <v>0</v>
      </c>
      <c r="AU306" s="259"/>
      <c r="AV306" s="265">
        <f t="shared" si="242"/>
        <v>0</v>
      </c>
      <c r="AX306" s="265">
        <f t="shared" si="246"/>
        <v>0</v>
      </c>
      <c r="AZ306" s="492">
        <f t="shared" si="243"/>
        <v>0</v>
      </c>
      <c r="BB306" s="492">
        <f t="shared" si="244"/>
        <v>0</v>
      </c>
      <c r="BD306" s="265">
        <f t="shared" si="247"/>
        <v>0</v>
      </c>
      <c r="BE306" s="105"/>
      <c r="BF306" s="105"/>
      <c r="BG306" s="105"/>
      <c r="BH306" s="105"/>
      <c r="BI306" s="105"/>
      <c r="BJ306" s="105"/>
    </row>
    <row r="307" spans="2:62" ht="20.100000000000001" hidden="1" customHeight="1" outlineLevel="1">
      <c r="B307" s="100"/>
      <c r="C307" s="908"/>
      <c r="D307" s="909"/>
      <c r="E307" s="909"/>
      <c r="F307" s="910"/>
      <c r="G307" s="890"/>
      <c r="H307" s="891"/>
      <c r="I307" s="152"/>
      <c r="J307" s="152"/>
      <c r="K307" s="152"/>
      <c r="L307" s="152"/>
      <c r="M307" s="152"/>
      <c r="N307" s="152"/>
      <c r="O307" s="152"/>
      <c r="P307" s="153"/>
      <c r="Q307" s="153"/>
      <c r="R307" s="156">
        <f t="shared" si="238"/>
        <v>0</v>
      </c>
      <c r="S307" s="156">
        <f t="shared" si="239"/>
        <v>0</v>
      </c>
      <c r="U307" s="157">
        <f t="shared" si="245"/>
        <v>0</v>
      </c>
      <c r="W307" s="152"/>
      <c r="X307" s="152"/>
      <c r="Y307" s="152"/>
      <c r="Z307" s="152"/>
      <c r="AA307" s="152"/>
      <c r="AB307" s="152"/>
      <c r="AC307" s="347"/>
      <c r="AD307" s="152"/>
      <c r="AE307" s="152"/>
      <c r="AF307" s="152"/>
      <c r="AG307" s="152"/>
      <c r="AH307" s="152"/>
      <c r="AI307" s="152"/>
      <c r="AJ307" s="347"/>
      <c r="AK307" s="152"/>
      <c r="AL307" s="152"/>
      <c r="AM307" s="295"/>
      <c r="AN307" s="228"/>
      <c r="AO307" s="228"/>
      <c r="AP307" s="228"/>
      <c r="AQ307" s="228"/>
      <c r="AR307" s="228"/>
      <c r="AS307" s="348"/>
      <c r="AT307" s="264">
        <f t="shared" si="228"/>
        <v>0</v>
      </c>
      <c r="AU307" s="259"/>
      <c r="AV307" s="265">
        <f t="shared" si="242"/>
        <v>0</v>
      </c>
      <c r="AX307" s="265">
        <f t="shared" si="246"/>
        <v>0</v>
      </c>
      <c r="AZ307" s="492">
        <f t="shared" si="243"/>
        <v>0</v>
      </c>
      <c r="BB307" s="492">
        <f t="shared" si="244"/>
        <v>0</v>
      </c>
      <c r="BD307" s="265">
        <f t="shared" si="247"/>
        <v>0</v>
      </c>
      <c r="BE307" s="105"/>
      <c r="BF307" s="105"/>
      <c r="BG307" s="105"/>
      <c r="BH307" s="105"/>
      <c r="BI307" s="105"/>
      <c r="BJ307" s="105"/>
    </row>
    <row r="308" spans="2:62" ht="20.100000000000001" hidden="1" customHeight="1" outlineLevel="1">
      <c r="B308" s="100"/>
      <c r="C308" s="908"/>
      <c r="D308" s="909"/>
      <c r="E308" s="909"/>
      <c r="F308" s="910"/>
      <c r="G308" s="890"/>
      <c r="H308" s="891"/>
      <c r="I308" s="152"/>
      <c r="J308" s="152"/>
      <c r="K308" s="152"/>
      <c r="L308" s="152"/>
      <c r="M308" s="152"/>
      <c r="N308" s="152"/>
      <c r="O308" s="152"/>
      <c r="P308" s="153"/>
      <c r="Q308" s="153"/>
      <c r="R308" s="156">
        <f t="shared" si="238"/>
        <v>0</v>
      </c>
      <c r="S308" s="156">
        <f t="shared" si="239"/>
        <v>0</v>
      </c>
      <c r="U308" s="157">
        <f t="shared" si="245"/>
        <v>0</v>
      </c>
      <c r="W308" s="152"/>
      <c r="X308" s="152"/>
      <c r="Y308" s="152"/>
      <c r="Z308" s="152"/>
      <c r="AA308" s="152"/>
      <c r="AB308" s="152"/>
      <c r="AC308" s="347"/>
      <c r="AD308" s="152"/>
      <c r="AE308" s="152"/>
      <c r="AF308" s="152"/>
      <c r="AG308" s="152"/>
      <c r="AH308" s="152"/>
      <c r="AI308" s="152"/>
      <c r="AJ308" s="347"/>
      <c r="AK308" s="152"/>
      <c r="AL308" s="152"/>
      <c r="AM308" s="295"/>
      <c r="AN308" s="228"/>
      <c r="AO308" s="228"/>
      <c r="AP308" s="228"/>
      <c r="AQ308" s="228"/>
      <c r="AR308" s="228"/>
      <c r="AS308" s="348"/>
      <c r="AT308" s="264">
        <f t="shared" si="228"/>
        <v>0</v>
      </c>
      <c r="AU308" s="259"/>
      <c r="AV308" s="265">
        <f t="shared" si="242"/>
        <v>0</v>
      </c>
      <c r="AX308" s="265">
        <f t="shared" si="246"/>
        <v>0</v>
      </c>
      <c r="AZ308" s="492">
        <f t="shared" si="243"/>
        <v>0</v>
      </c>
      <c r="BB308" s="492">
        <f t="shared" si="244"/>
        <v>0</v>
      </c>
      <c r="BD308" s="265">
        <f t="shared" si="247"/>
        <v>0</v>
      </c>
      <c r="BE308" s="105"/>
      <c r="BF308" s="105"/>
      <c r="BG308" s="105"/>
      <c r="BH308" s="105"/>
      <c r="BI308" s="105"/>
      <c r="BJ308" s="105"/>
    </row>
    <row r="309" spans="2:62" ht="20.100000000000001" hidden="1" customHeight="1" outlineLevel="1">
      <c r="B309" s="100"/>
      <c r="C309" s="908"/>
      <c r="D309" s="909"/>
      <c r="E309" s="909"/>
      <c r="F309" s="910"/>
      <c r="G309" s="890"/>
      <c r="H309" s="891"/>
      <c r="I309" s="152"/>
      <c r="J309" s="152"/>
      <c r="K309" s="152"/>
      <c r="L309" s="152"/>
      <c r="M309" s="152"/>
      <c r="N309" s="152"/>
      <c r="O309" s="152"/>
      <c r="P309" s="153"/>
      <c r="Q309" s="153"/>
      <c r="R309" s="156">
        <f t="shared" si="238"/>
        <v>0</v>
      </c>
      <c r="S309" s="156">
        <f t="shared" si="239"/>
        <v>0</v>
      </c>
      <c r="U309" s="157">
        <f t="shared" si="245"/>
        <v>0</v>
      </c>
      <c r="W309" s="152"/>
      <c r="X309" s="152"/>
      <c r="Y309" s="152"/>
      <c r="Z309" s="152"/>
      <c r="AA309" s="152"/>
      <c r="AB309" s="152"/>
      <c r="AC309" s="347"/>
      <c r="AD309" s="152"/>
      <c r="AE309" s="152"/>
      <c r="AF309" s="152"/>
      <c r="AG309" s="152"/>
      <c r="AH309" s="152"/>
      <c r="AI309" s="152"/>
      <c r="AJ309" s="347"/>
      <c r="AK309" s="152"/>
      <c r="AL309" s="152"/>
      <c r="AM309" s="295"/>
      <c r="AN309" s="228"/>
      <c r="AO309" s="228"/>
      <c r="AP309" s="228"/>
      <c r="AQ309" s="228"/>
      <c r="AR309" s="228"/>
      <c r="AS309" s="348"/>
      <c r="AT309" s="264">
        <f t="shared" si="228"/>
        <v>0</v>
      </c>
      <c r="AU309" s="259"/>
      <c r="AV309" s="265">
        <f t="shared" si="242"/>
        <v>0</v>
      </c>
      <c r="AX309" s="265">
        <f t="shared" si="246"/>
        <v>0</v>
      </c>
      <c r="AZ309" s="492">
        <f t="shared" si="243"/>
        <v>0</v>
      </c>
      <c r="BB309" s="492">
        <f t="shared" si="244"/>
        <v>0</v>
      </c>
      <c r="BD309" s="265">
        <f t="shared" si="247"/>
        <v>0</v>
      </c>
      <c r="BE309" s="105"/>
      <c r="BF309" s="105"/>
      <c r="BG309" s="105"/>
      <c r="BH309" s="105"/>
      <c r="BI309" s="105"/>
      <c r="BJ309" s="105"/>
    </row>
    <row r="310" spans="2:62" ht="20.100000000000001" hidden="1" customHeight="1" outlineLevel="1">
      <c r="B310" s="100"/>
      <c r="C310" s="908"/>
      <c r="D310" s="909"/>
      <c r="E310" s="909"/>
      <c r="F310" s="910"/>
      <c r="G310" s="890"/>
      <c r="H310" s="891"/>
      <c r="I310" s="152"/>
      <c r="J310" s="152"/>
      <c r="K310" s="152"/>
      <c r="L310" s="152"/>
      <c r="M310" s="152"/>
      <c r="N310" s="152"/>
      <c r="O310" s="152"/>
      <c r="P310" s="153"/>
      <c r="Q310" s="153"/>
      <c r="R310" s="156">
        <f t="shared" si="238"/>
        <v>0</v>
      </c>
      <c r="S310" s="156">
        <f t="shared" si="239"/>
        <v>0</v>
      </c>
      <c r="U310" s="157">
        <f t="shared" si="245"/>
        <v>0</v>
      </c>
      <c r="W310" s="152"/>
      <c r="X310" s="152"/>
      <c r="Y310" s="152"/>
      <c r="Z310" s="152"/>
      <c r="AA310" s="152"/>
      <c r="AB310" s="152"/>
      <c r="AC310" s="347"/>
      <c r="AD310" s="152"/>
      <c r="AE310" s="152"/>
      <c r="AF310" s="152"/>
      <c r="AG310" s="152"/>
      <c r="AH310" s="152"/>
      <c r="AI310" s="152"/>
      <c r="AJ310" s="347"/>
      <c r="AK310" s="152"/>
      <c r="AL310" s="152"/>
      <c r="AM310" s="295"/>
      <c r="AN310" s="228"/>
      <c r="AO310" s="228"/>
      <c r="AP310" s="228"/>
      <c r="AQ310" s="228"/>
      <c r="AR310" s="228"/>
      <c r="AS310" s="348"/>
      <c r="AT310" s="264">
        <f t="shared" si="228"/>
        <v>0</v>
      </c>
      <c r="AU310" s="259"/>
      <c r="AV310" s="265">
        <f t="shared" si="242"/>
        <v>0</v>
      </c>
      <c r="AX310" s="265">
        <f t="shared" si="246"/>
        <v>0</v>
      </c>
      <c r="AZ310" s="492">
        <f t="shared" si="243"/>
        <v>0</v>
      </c>
      <c r="BB310" s="492">
        <f t="shared" si="244"/>
        <v>0</v>
      </c>
      <c r="BD310" s="265">
        <f t="shared" si="247"/>
        <v>0</v>
      </c>
      <c r="BE310" s="105"/>
      <c r="BF310" s="105"/>
      <c r="BG310" s="105"/>
      <c r="BH310" s="105"/>
      <c r="BI310" s="105"/>
      <c r="BJ310" s="105"/>
    </row>
    <row r="311" spans="2:62" ht="20.100000000000001" hidden="1" customHeight="1" outlineLevel="1">
      <c r="B311" s="100"/>
      <c r="C311" s="908"/>
      <c r="D311" s="909"/>
      <c r="E311" s="909"/>
      <c r="F311" s="910"/>
      <c r="G311" s="890"/>
      <c r="H311" s="891"/>
      <c r="I311" s="152"/>
      <c r="J311" s="152"/>
      <c r="K311" s="152"/>
      <c r="L311" s="152"/>
      <c r="M311" s="152"/>
      <c r="N311" s="152"/>
      <c r="O311" s="152"/>
      <c r="P311" s="153"/>
      <c r="Q311" s="153"/>
      <c r="R311" s="156">
        <f t="shared" si="238"/>
        <v>0</v>
      </c>
      <c r="S311" s="156">
        <f t="shared" si="239"/>
        <v>0</v>
      </c>
      <c r="U311" s="157">
        <f t="shared" si="245"/>
        <v>0</v>
      </c>
      <c r="W311" s="152"/>
      <c r="X311" s="152"/>
      <c r="Y311" s="152"/>
      <c r="Z311" s="152"/>
      <c r="AA311" s="152"/>
      <c r="AB311" s="152"/>
      <c r="AC311" s="347"/>
      <c r="AD311" s="152"/>
      <c r="AE311" s="152"/>
      <c r="AF311" s="152"/>
      <c r="AG311" s="152"/>
      <c r="AH311" s="152"/>
      <c r="AI311" s="152"/>
      <c r="AJ311" s="347"/>
      <c r="AK311" s="152"/>
      <c r="AL311" s="152"/>
      <c r="AM311" s="295"/>
      <c r="AN311" s="228"/>
      <c r="AO311" s="228"/>
      <c r="AP311" s="228"/>
      <c r="AQ311" s="228"/>
      <c r="AR311" s="228"/>
      <c r="AS311" s="348"/>
      <c r="AT311" s="264">
        <f t="shared" si="228"/>
        <v>0</v>
      </c>
      <c r="AU311" s="259"/>
      <c r="AV311" s="265">
        <f t="shared" si="242"/>
        <v>0</v>
      </c>
      <c r="AX311" s="265">
        <f t="shared" si="246"/>
        <v>0</v>
      </c>
      <c r="AZ311" s="492">
        <f t="shared" si="243"/>
        <v>0</v>
      </c>
      <c r="BB311" s="492">
        <f t="shared" si="244"/>
        <v>0</v>
      </c>
      <c r="BD311" s="265">
        <f t="shared" si="247"/>
        <v>0</v>
      </c>
      <c r="BE311" s="105"/>
      <c r="BF311" s="105"/>
      <c r="BG311" s="105"/>
      <c r="BH311" s="105"/>
      <c r="BI311" s="105"/>
      <c r="BJ311" s="105"/>
    </row>
    <row r="312" spans="2:62" ht="20.100000000000001" hidden="1" customHeight="1" outlineLevel="1">
      <c r="B312" s="100"/>
      <c r="C312" s="908"/>
      <c r="D312" s="909"/>
      <c r="E312" s="909"/>
      <c r="F312" s="910"/>
      <c r="G312" s="890"/>
      <c r="H312" s="891"/>
      <c r="I312" s="152"/>
      <c r="J312" s="152"/>
      <c r="K312" s="152"/>
      <c r="L312" s="152"/>
      <c r="M312" s="152"/>
      <c r="N312" s="152"/>
      <c r="O312" s="152"/>
      <c r="P312" s="153"/>
      <c r="Q312" s="153"/>
      <c r="R312" s="156">
        <f t="shared" si="238"/>
        <v>0</v>
      </c>
      <c r="S312" s="156">
        <f t="shared" si="239"/>
        <v>0</v>
      </c>
      <c r="U312" s="157">
        <f t="shared" si="245"/>
        <v>0</v>
      </c>
      <c r="W312" s="152"/>
      <c r="X312" s="152"/>
      <c r="Y312" s="152"/>
      <c r="Z312" s="152"/>
      <c r="AA312" s="152"/>
      <c r="AB312" s="152"/>
      <c r="AC312" s="347"/>
      <c r="AD312" s="152"/>
      <c r="AE312" s="152"/>
      <c r="AF312" s="152"/>
      <c r="AG312" s="152"/>
      <c r="AH312" s="152"/>
      <c r="AI312" s="152"/>
      <c r="AJ312" s="347"/>
      <c r="AK312" s="152"/>
      <c r="AL312" s="152"/>
      <c r="AM312" s="295"/>
      <c r="AN312" s="228"/>
      <c r="AO312" s="228"/>
      <c r="AP312" s="228"/>
      <c r="AQ312" s="228"/>
      <c r="AR312" s="228"/>
      <c r="AS312" s="348"/>
      <c r="AT312" s="264">
        <f t="shared" si="228"/>
        <v>0</v>
      </c>
      <c r="AU312" s="259"/>
      <c r="AV312" s="265">
        <f t="shared" si="242"/>
        <v>0</v>
      </c>
      <c r="AX312" s="265">
        <f t="shared" si="246"/>
        <v>0</v>
      </c>
      <c r="AZ312" s="492">
        <f t="shared" si="243"/>
        <v>0</v>
      </c>
      <c r="BB312" s="492">
        <f t="shared" si="244"/>
        <v>0</v>
      </c>
      <c r="BD312" s="265">
        <f t="shared" si="247"/>
        <v>0</v>
      </c>
      <c r="BE312" s="105"/>
      <c r="BF312" s="105"/>
      <c r="BG312" s="105"/>
      <c r="BH312" s="105"/>
      <c r="BI312" s="105"/>
      <c r="BJ312" s="105"/>
    </row>
    <row r="313" spans="2:62" ht="20.100000000000001" hidden="1" customHeight="1" outlineLevel="1">
      <c r="B313" s="100"/>
      <c r="C313" s="908"/>
      <c r="D313" s="909"/>
      <c r="E313" s="909"/>
      <c r="F313" s="910"/>
      <c r="G313" s="890"/>
      <c r="H313" s="891"/>
      <c r="I313" s="152"/>
      <c r="J313" s="152"/>
      <c r="K313" s="152"/>
      <c r="L313" s="152"/>
      <c r="M313" s="152"/>
      <c r="N313" s="152"/>
      <c r="O313" s="152"/>
      <c r="P313" s="153"/>
      <c r="Q313" s="153"/>
      <c r="R313" s="156">
        <f t="shared" si="238"/>
        <v>0</v>
      </c>
      <c r="S313" s="156">
        <f t="shared" si="239"/>
        <v>0</v>
      </c>
      <c r="U313" s="157">
        <f t="shared" si="245"/>
        <v>0</v>
      </c>
      <c r="W313" s="152"/>
      <c r="X313" s="152"/>
      <c r="Y313" s="152"/>
      <c r="Z313" s="152"/>
      <c r="AA313" s="152"/>
      <c r="AB313" s="152"/>
      <c r="AC313" s="347"/>
      <c r="AD313" s="152"/>
      <c r="AE313" s="152"/>
      <c r="AF313" s="152"/>
      <c r="AG313" s="152"/>
      <c r="AH313" s="152"/>
      <c r="AI313" s="152"/>
      <c r="AJ313" s="347"/>
      <c r="AK313" s="152"/>
      <c r="AL313" s="152"/>
      <c r="AM313" s="295"/>
      <c r="AN313" s="228"/>
      <c r="AO313" s="228"/>
      <c r="AP313" s="228"/>
      <c r="AQ313" s="228"/>
      <c r="AR313" s="228"/>
      <c r="AS313" s="348"/>
      <c r="AT313" s="264">
        <f t="shared" si="228"/>
        <v>0</v>
      </c>
      <c r="AU313" s="259"/>
      <c r="AV313" s="265">
        <f t="shared" si="242"/>
        <v>0</v>
      </c>
      <c r="AX313" s="265">
        <f t="shared" si="246"/>
        <v>0</v>
      </c>
      <c r="AZ313" s="492">
        <f t="shared" si="243"/>
        <v>0</v>
      </c>
      <c r="BB313" s="492">
        <f t="shared" si="244"/>
        <v>0</v>
      </c>
      <c r="BD313" s="265">
        <f t="shared" si="247"/>
        <v>0</v>
      </c>
      <c r="BE313" s="105"/>
      <c r="BF313" s="105"/>
      <c r="BG313" s="105"/>
      <c r="BH313" s="105"/>
      <c r="BI313" s="105"/>
      <c r="BJ313" s="105"/>
    </row>
    <row r="314" spans="2:62" ht="20.100000000000001" hidden="1" customHeight="1" outlineLevel="1">
      <c r="B314" s="100"/>
      <c r="C314" s="908"/>
      <c r="D314" s="909"/>
      <c r="E314" s="909"/>
      <c r="F314" s="910"/>
      <c r="G314" s="890"/>
      <c r="H314" s="891"/>
      <c r="I314" s="152"/>
      <c r="J314" s="152"/>
      <c r="K314" s="152"/>
      <c r="L314" s="152"/>
      <c r="M314" s="152"/>
      <c r="N314" s="152"/>
      <c r="O314" s="152"/>
      <c r="P314" s="153"/>
      <c r="Q314" s="153"/>
      <c r="R314" s="156">
        <f t="shared" si="238"/>
        <v>0</v>
      </c>
      <c r="S314" s="156">
        <f t="shared" si="239"/>
        <v>0</v>
      </c>
      <c r="U314" s="157">
        <f t="shared" si="245"/>
        <v>0</v>
      </c>
      <c r="W314" s="152"/>
      <c r="X314" s="152"/>
      <c r="Y314" s="152"/>
      <c r="Z314" s="152"/>
      <c r="AA314" s="152"/>
      <c r="AB314" s="152"/>
      <c r="AC314" s="347"/>
      <c r="AD314" s="152"/>
      <c r="AE314" s="152"/>
      <c r="AF314" s="152"/>
      <c r="AG314" s="152"/>
      <c r="AH314" s="152"/>
      <c r="AI314" s="152"/>
      <c r="AJ314" s="347"/>
      <c r="AK314" s="152"/>
      <c r="AL314" s="152"/>
      <c r="AM314" s="295"/>
      <c r="AN314" s="228"/>
      <c r="AO314" s="228"/>
      <c r="AP314" s="228"/>
      <c r="AQ314" s="228"/>
      <c r="AR314" s="228"/>
      <c r="AS314" s="348"/>
      <c r="AT314" s="264">
        <f t="shared" si="228"/>
        <v>0</v>
      </c>
      <c r="AU314" s="259"/>
      <c r="AV314" s="265">
        <f t="shared" si="242"/>
        <v>0</v>
      </c>
      <c r="AX314" s="265">
        <f t="shared" si="246"/>
        <v>0</v>
      </c>
      <c r="AZ314" s="492">
        <f t="shared" si="243"/>
        <v>0</v>
      </c>
      <c r="BB314" s="492">
        <f t="shared" si="244"/>
        <v>0</v>
      </c>
      <c r="BD314" s="265">
        <f t="shared" si="247"/>
        <v>0</v>
      </c>
      <c r="BE314" s="105"/>
      <c r="BF314" s="105"/>
      <c r="BG314" s="105"/>
      <c r="BH314" s="105"/>
      <c r="BI314" s="105"/>
      <c r="BJ314" s="105"/>
    </row>
    <row r="315" spans="2:62" ht="20.100000000000001" hidden="1" customHeight="1" outlineLevel="1">
      <c r="B315" s="100"/>
      <c r="C315" s="908"/>
      <c r="D315" s="909"/>
      <c r="E315" s="909"/>
      <c r="F315" s="910"/>
      <c r="G315" s="890"/>
      <c r="H315" s="891"/>
      <c r="I315" s="152"/>
      <c r="J315" s="152"/>
      <c r="K315" s="152"/>
      <c r="L315" s="152"/>
      <c r="M315" s="152"/>
      <c r="N315" s="152"/>
      <c r="O315" s="152"/>
      <c r="P315" s="153"/>
      <c r="Q315" s="153"/>
      <c r="R315" s="156">
        <f t="shared" si="238"/>
        <v>0</v>
      </c>
      <c r="S315" s="156">
        <f t="shared" si="239"/>
        <v>0</v>
      </c>
      <c r="U315" s="157">
        <f t="shared" si="245"/>
        <v>0</v>
      </c>
      <c r="W315" s="152"/>
      <c r="X315" s="152"/>
      <c r="Y315" s="152"/>
      <c r="Z315" s="152"/>
      <c r="AA315" s="152"/>
      <c r="AB315" s="152"/>
      <c r="AC315" s="347"/>
      <c r="AD315" s="152"/>
      <c r="AE315" s="152"/>
      <c r="AF315" s="152"/>
      <c r="AG315" s="152"/>
      <c r="AH315" s="152"/>
      <c r="AI315" s="152"/>
      <c r="AJ315" s="347"/>
      <c r="AK315" s="152"/>
      <c r="AL315" s="152"/>
      <c r="AM315" s="295"/>
      <c r="AN315" s="228"/>
      <c r="AO315" s="228"/>
      <c r="AP315" s="228"/>
      <c r="AQ315" s="228"/>
      <c r="AR315" s="228"/>
      <c r="AS315" s="348"/>
      <c r="AT315" s="264">
        <f t="shared" si="228"/>
        <v>0</v>
      </c>
      <c r="AU315" s="259"/>
      <c r="AV315" s="265">
        <f t="shared" si="242"/>
        <v>0</v>
      </c>
      <c r="AX315" s="265">
        <f t="shared" si="246"/>
        <v>0</v>
      </c>
      <c r="AZ315" s="492">
        <f t="shared" si="243"/>
        <v>0</v>
      </c>
      <c r="BB315" s="492">
        <f t="shared" si="244"/>
        <v>0</v>
      </c>
      <c r="BD315" s="265">
        <f t="shared" si="247"/>
        <v>0</v>
      </c>
      <c r="BE315" s="105"/>
      <c r="BF315" s="105"/>
      <c r="BG315" s="105"/>
      <c r="BH315" s="105"/>
      <c r="BI315" s="105"/>
      <c r="BJ315" s="105"/>
    </row>
    <row r="316" spans="2:62" ht="20.100000000000001" hidden="1" customHeight="1" outlineLevel="1">
      <c r="B316" s="100"/>
      <c r="C316" s="908"/>
      <c r="D316" s="909"/>
      <c r="E316" s="909"/>
      <c r="F316" s="910"/>
      <c r="G316" s="890"/>
      <c r="H316" s="891"/>
      <c r="I316" s="152"/>
      <c r="J316" s="152"/>
      <c r="K316" s="152"/>
      <c r="L316" s="152"/>
      <c r="M316" s="152"/>
      <c r="N316" s="152"/>
      <c r="O316" s="152"/>
      <c r="P316" s="153"/>
      <c r="Q316" s="153"/>
      <c r="R316" s="156">
        <f t="shared" si="238"/>
        <v>0</v>
      </c>
      <c r="S316" s="156">
        <f t="shared" si="239"/>
        <v>0</v>
      </c>
      <c r="U316" s="157">
        <f t="shared" si="245"/>
        <v>0</v>
      </c>
      <c r="W316" s="152"/>
      <c r="X316" s="152"/>
      <c r="Y316" s="152"/>
      <c r="Z316" s="152"/>
      <c r="AA316" s="152"/>
      <c r="AB316" s="152"/>
      <c r="AC316" s="347"/>
      <c r="AD316" s="152"/>
      <c r="AE316" s="152"/>
      <c r="AF316" s="152"/>
      <c r="AG316" s="152"/>
      <c r="AH316" s="152"/>
      <c r="AI316" s="152"/>
      <c r="AJ316" s="347"/>
      <c r="AK316" s="152"/>
      <c r="AL316" s="152"/>
      <c r="AM316" s="295"/>
      <c r="AN316" s="228"/>
      <c r="AO316" s="228"/>
      <c r="AP316" s="228"/>
      <c r="AQ316" s="228"/>
      <c r="AR316" s="228"/>
      <c r="AS316" s="348"/>
      <c r="AT316" s="264">
        <f t="shared" si="228"/>
        <v>0</v>
      </c>
      <c r="AU316" s="259"/>
      <c r="AV316" s="265">
        <f t="shared" si="242"/>
        <v>0</v>
      </c>
      <c r="AX316" s="265">
        <f t="shared" si="246"/>
        <v>0</v>
      </c>
      <c r="AZ316" s="492">
        <f t="shared" si="243"/>
        <v>0</v>
      </c>
      <c r="BB316" s="492">
        <f t="shared" si="244"/>
        <v>0</v>
      </c>
      <c r="BD316" s="265">
        <f t="shared" si="247"/>
        <v>0</v>
      </c>
      <c r="BE316" s="105"/>
      <c r="BF316" s="105"/>
      <c r="BG316" s="105"/>
      <c r="BH316" s="105"/>
      <c r="BI316" s="105"/>
      <c r="BJ316" s="105"/>
    </row>
    <row r="317" spans="2:62" ht="9.9499999999999993" hidden="1" customHeight="1" outlineLevel="1">
      <c r="B317" s="101"/>
      <c r="C317" s="208"/>
      <c r="D317" s="208"/>
      <c r="E317" s="208"/>
      <c r="F317" s="208"/>
      <c r="G317" s="237"/>
      <c r="H317" s="207"/>
      <c r="I317" s="257"/>
      <c r="J317" s="257"/>
      <c r="K317" s="257"/>
      <c r="L317" s="257"/>
      <c r="M317" s="257"/>
      <c r="N317" s="257"/>
      <c r="O317" s="257"/>
      <c r="P317" s="256"/>
      <c r="Q317" s="102"/>
      <c r="R317" s="102"/>
      <c r="S317" s="102"/>
      <c r="U317" s="98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Z317" s="493"/>
      <c r="BE317" s="105"/>
      <c r="BF317" s="105"/>
      <c r="BG317" s="105"/>
      <c r="BH317" s="105"/>
      <c r="BI317" s="105"/>
      <c r="BJ317" s="105"/>
    </row>
    <row r="318" spans="2:62" ht="20.100000000000001" customHeight="1" collapsed="1">
      <c r="B318" s="8">
        <f>B301+1</f>
        <v>19</v>
      </c>
      <c r="C318" s="916"/>
      <c r="D318" s="917"/>
      <c r="E318" s="917"/>
      <c r="F318" s="918"/>
      <c r="G318" s="429"/>
      <c r="H318" s="206">
        <v>1</v>
      </c>
      <c r="I318" s="642">
        <f t="shared" ref="I318" si="248">$H318*SUM(I319:I333)</f>
        <v>0</v>
      </c>
      <c r="J318" s="643">
        <f t="shared" ref="J318:O318" si="249">$H318*SUM(J319:J333)</f>
        <v>0</v>
      </c>
      <c r="K318" s="644">
        <f t="shared" si="249"/>
        <v>0</v>
      </c>
      <c r="L318" s="645">
        <f t="shared" si="249"/>
        <v>0</v>
      </c>
      <c r="M318" s="645">
        <f t="shared" si="249"/>
        <v>0</v>
      </c>
      <c r="N318" s="644">
        <f t="shared" si="249"/>
        <v>0</v>
      </c>
      <c r="O318" s="642">
        <f t="shared" si="249"/>
        <v>0</v>
      </c>
      <c r="P318" s="209">
        <f t="shared" ref="P318:Q318" si="250">$H318*SUM(P319:P333)</f>
        <v>0</v>
      </c>
      <c r="Q318" s="210">
        <f t="shared" si="250"/>
        <v>0</v>
      </c>
      <c r="R318" s="136">
        <f t="shared" ref="R318:R333" si="251">P318*(1+Gewinn)*(1+SicherheitAngebot)</f>
        <v>0</v>
      </c>
      <c r="S318" s="137">
        <f t="shared" ref="S318:S333" si="252">Q318*(1+MGKZ)*(1+Gewinn)*(1+SicherheitAngebot)</f>
        <v>0</v>
      </c>
      <c r="U318" s="10">
        <f>I318*$I$7+J318*$J$7+K318*$K$7+L318*$L$7+M318*$M$7+N318*$N$7+O318*$O$7+R318+S318</f>
        <v>0</v>
      </c>
      <c r="W318" s="646">
        <f t="shared" ref="W318:AB318" si="253">$H318*SUM(W319:W333)</f>
        <v>0</v>
      </c>
      <c r="X318" s="647">
        <f t="shared" si="253"/>
        <v>0</v>
      </c>
      <c r="Y318" s="648">
        <f t="shared" si="253"/>
        <v>0</v>
      </c>
      <c r="Z318" s="649">
        <f t="shared" si="253"/>
        <v>0</v>
      </c>
      <c r="AA318" s="648">
        <f t="shared" si="253"/>
        <v>0</v>
      </c>
      <c r="AB318" s="646">
        <f t="shared" si="253"/>
        <v>0</v>
      </c>
      <c r="AC318" s="258"/>
      <c r="AD318" s="646">
        <f t="shared" ref="AD318:AM318" si="254">$H318*SUM(AD319:AD333)</f>
        <v>0</v>
      </c>
      <c r="AE318" s="647">
        <f t="shared" si="254"/>
        <v>0</v>
      </c>
      <c r="AF318" s="648">
        <f t="shared" si="254"/>
        <v>0</v>
      </c>
      <c r="AG318" s="649">
        <f t="shared" si="254"/>
        <v>0</v>
      </c>
      <c r="AH318" s="648">
        <f t="shared" si="254"/>
        <v>0</v>
      </c>
      <c r="AI318" s="646">
        <f t="shared" si="254"/>
        <v>0</v>
      </c>
      <c r="AJ318" s="258"/>
      <c r="AK318" s="653">
        <f t="shared" si="254"/>
        <v>0</v>
      </c>
      <c r="AL318" s="653">
        <f t="shared" si="254"/>
        <v>0</v>
      </c>
      <c r="AM318" s="653">
        <f t="shared" si="254"/>
        <v>0</v>
      </c>
      <c r="AN318" s="227">
        <f>$H318*SUM(AN319:AN333)*(1+Gewinn)*(1+SicherheitAngebot)</f>
        <v>0</v>
      </c>
      <c r="AO318" s="227">
        <f>$H318*SUM(AO319:AO333)*(1+Gewinn)*(1+SicherheitAngebot)</f>
        <v>0</v>
      </c>
      <c r="AP318" s="227">
        <f>$H318*SUM(AP319:AP333)*(1+Gewinn)*(1+SicherheitAngebot)</f>
        <v>0</v>
      </c>
      <c r="AQ318" s="227">
        <f>$H318*SUM(AQ319:AQ333)*(1+Gewinn)*(1+SicherheitAngebot)</f>
        <v>0</v>
      </c>
      <c r="AR318" s="227">
        <f>$H318*SUM(AR319:AR333)*(1+Gewinn)*(1+SicherheitAngebot)</f>
        <v>0</v>
      </c>
      <c r="AS318" s="262"/>
      <c r="AT318" s="263">
        <f t="shared" si="228"/>
        <v>0</v>
      </c>
      <c r="AU318" s="259"/>
      <c r="AV318" s="491">
        <f>AK318*$AK$7+AL318*$AL$7+AM318*$AM$7+SUM(AN318:AR318)+AT318/Zuschläge_IBN+AT318</f>
        <v>0</v>
      </c>
      <c r="AX318" s="685">
        <f>U318+AV318</f>
        <v>0</v>
      </c>
      <c r="AZ318" s="490">
        <f>IF(H318&gt;0,U318/(1+SicherheitAngebot)*(1+Sicherheit),0)</f>
        <v>0</v>
      </c>
      <c r="BB318" s="490">
        <f>IF(H318&gt;0,AV318/(1+SicherheitAngebot)*(1+Sicherheit),0)</f>
        <v>0</v>
      </c>
      <c r="BD318" s="490">
        <f>AZ318+BB318</f>
        <v>0</v>
      </c>
      <c r="BE318" s="105"/>
      <c r="BF318" s="105"/>
      <c r="BG318" s="105"/>
      <c r="BH318" s="105"/>
      <c r="BI318" s="105"/>
      <c r="BJ318" s="105"/>
    </row>
    <row r="319" spans="2:62" ht="20.100000000000001" hidden="1" customHeight="1" outlineLevel="1">
      <c r="B319" s="99"/>
      <c r="C319" s="908"/>
      <c r="D319" s="909"/>
      <c r="E319" s="909"/>
      <c r="F319" s="910"/>
      <c r="G319" s="890"/>
      <c r="H319" s="901"/>
      <c r="I319" s="152"/>
      <c r="J319" s="152"/>
      <c r="K319" s="152"/>
      <c r="L319" s="152"/>
      <c r="M319" s="152"/>
      <c r="N319" s="152"/>
      <c r="O319" s="152"/>
      <c r="P319" s="153"/>
      <c r="Q319" s="153"/>
      <c r="R319" s="156">
        <f t="shared" si="251"/>
        <v>0</v>
      </c>
      <c r="S319" s="156">
        <f t="shared" si="252"/>
        <v>0</v>
      </c>
      <c r="U319" s="157">
        <f>I319*$I$7+J319*$J$7+K319*$K$7+L319*$L$7+M319*$M$7+N319*$N$7+O319*$O$7+R319+S319</f>
        <v>0</v>
      </c>
      <c r="W319" s="152"/>
      <c r="X319" s="152"/>
      <c r="Y319" s="152"/>
      <c r="Z319" s="152"/>
      <c r="AA319" s="152"/>
      <c r="AB319" s="152"/>
      <c r="AC319" s="347"/>
      <c r="AD319" s="152"/>
      <c r="AE319" s="152"/>
      <c r="AF319" s="152"/>
      <c r="AG319" s="152"/>
      <c r="AH319" s="152"/>
      <c r="AI319" s="152"/>
      <c r="AJ319" s="347"/>
      <c r="AK319" s="152"/>
      <c r="AL319" s="152"/>
      <c r="AM319" s="295"/>
      <c r="AN319" s="228"/>
      <c r="AO319" s="228"/>
      <c r="AP319" s="228"/>
      <c r="AQ319" s="228"/>
      <c r="AR319" s="228"/>
      <c r="AS319" s="348"/>
      <c r="AT319" s="264">
        <f t="shared" si="228"/>
        <v>0</v>
      </c>
      <c r="AU319" s="259"/>
      <c r="AV319" s="265">
        <f t="shared" ref="AV319:AV333" si="255">AK319*$AK$7+AL319*$AL$7+AM319*$AM$7+SUM(AN319:AR319)*(1+Gewinn)*(1+SicherheitAngebot)+AT319/Zuschläge_IBN+AT319</f>
        <v>0</v>
      </c>
      <c r="AX319" s="265">
        <f>U319+AV319</f>
        <v>0</v>
      </c>
      <c r="AZ319" s="492">
        <f t="shared" ref="AZ319:AZ333" si="256">U319/(1+SicherheitAngebot)*(1+Sicherheit)</f>
        <v>0</v>
      </c>
      <c r="BB319" s="492">
        <f t="shared" ref="BB319:BB333" si="257">AV319/(1+SicherheitAngebot)*(1+Sicherheit)</f>
        <v>0</v>
      </c>
      <c r="BD319" s="265">
        <f>AZ319+BB319</f>
        <v>0</v>
      </c>
      <c r="BE319" s="105"/>
      <c r="BF319" s="105"/>
      <c r="BG319" s="105"/>
      <c r="BH319" s="105"/>
      <c r="BI319" s="105"/>
      <c r="BJ319" s="105"/>
    </row>
    <row r="320" spans="2:62" ht="20.100000000000001" hidden="1" customHeight="1" outlineLevel="1">
      <c r="B320" s="100"/>
      <c r="C320" s="908"/>
      <c r="D320" s="909"/>
      <c r="E320" s="909"/>
      <c r="F320" s="910"/>
      <c r="G320" s="890"/>
      <c r="H320" s="891"/>
      <c r="I320" s="152"/>
      <c r="J320" s="152"/>
      <c r="K320" s="152"/>
      <c r="L320" s="152"/>
      <c r="M320" s="152"/>
      <c r="N320" s="152"/>
      <c r="O320" s="152"/>
      <c r="P320" s="153"/>
      <c r="Q320" s="153"/>
      <c r="R320" s="156">
        <f t="shared" si="251"/>
        <v>0</v>
      </c>
      <c r="S320" s="156">
        <f t="shared" si="252"/>
        <v>0</v>
      </c>
      <c r="U320" s="157">
        <f t="shared" ref="U320:U333" si="258">I320*$I$7+J320*$J$7+K320*$K$7+L320*$L$7+M320*$M$7+N320*$N$7+O320*$O$7+R320+S320</f>
        <v>0</v>
      </c>
      <c r="W320" s="152"/>
      <c r="X320" s="152"/>
      <c r="Y320" s="152"/>
      <c r="Z320" s="152"/>
      <c r="AA320" s="152"/>
      <c r="AB320" s="152"/>
      <c r="AC320" s="347"/>
      <c r="AD320" s="152"/>
      <c r="AE320" s="152"/>
      <c r="AF320" s="152"/>
      <c r="AG320" s="152"/>
      <c r="AH320" s="152"/>
      <c r="AI320" s="152"/>
      <c r="AJ320" s="347"/>
      <c r="AK320" s="152"/>
      <c r="AL320" s="152"/>
      <c r="AM320" s="295"/>
      <c r="AN320" s="228"/>
      <c r="AO320" s="228"/>
      <c r="AP320" s="228"/>
      <c r="AQ320" s="228"/>
      <c r="AR320" s="228"/>
      <c r="AS320" s="348"/>
      <c r="AT320" s="264">
        <f t="shared" si="228"/>
        <v>0</v>
      </c>
      <c r="AU320" s="259"/>
      <c r="AV320" s="265">
        <f t="shared" si="255"/>
        <v>0</v>
      </c>
      <c r="AX320" s="265">
        <f t="shared" ref="AX320:AX333" si="259">U320+AV320</f>
        <v>0</v>
      </c>
      <c r="AZ320" s="492">
        <f t="shared" si="256"/>
        <v>0</v>
      </c>
      <c r="BB320" s="492">
        <f t="shared" si="257"/>
        <v>0</v>
      </c>
      <c r="BD320" s="265">
        <f t="shared" ref="BD320:BD333" si="260">AZ320+BB320</f>
        <v>0</v>
      </c>
      <c r="BE320" s="105"/>
      <c r="BF320" s="105"/>
      <c r="BG320" s="105"/>
      <c r="BH320" s="105"/>
      <c r="BI320" s="105"/>
      <c r="BJ320" s="105"/>
    </row>
    <row r="321" spans="2:62" ht="20.100000000000001" hidden="1" customHeight="1" outlineLevel="1">
      <c r="B321" s="100"/>
      <c r="C321" s="908"/>
      <c r="D321" s="909"/>
      <c r="E321" s="909"/>
      <c r="F321" s="910"/>
      <c r="G321" s="890"/>
      <c r="H321" s="891"/>
      <c r="I321" s="152"/>
      <c r="J321" s="152"/>
      <c r="K321" s="152"/>
      <c r="L321" s="152"/>
      <c r="M321" s="152"/>
      <c r="N321" s="152"/>
      <c r="O321" s="152"/>
      <c r="P321" s="153"/>
      <c r="Q321" s="153"/>
      <c r="R321" s="156">
        <f t="shared" si="251"/>
        <v>0</v>
      </c>
      <c r="S321" s="156">
        <f t="shared" si="252"/>
        <v>0</v>
      </c>
      <c r="U321" s="157">
        <f t="shared" si="258"/>
        <v>0</v>
      </c>
      <c r="W321" s="152"/>
      <c r="X321" s="152"/>
      <c r="Y321" s="152"/>
      <c r="Z321" s="152"/>
      <c r="AA321" s="152"/>
      <c r="AB321" s="152"/>
      <c r="AC321" s="347"/>
      <c r="AD321" s="152"/>
      <c r="AE321" s="152"/>
      <c r="AF321" s="152"/>
      <c r="AG321" s="152"/>
      <c r="AH321" s="152"/>
      <c r="AI321" s="152"/>
      <c r="AJ321" s="347"/>
      <c r="AK321" s="152"/>
      <c r="AL321" s="152"/>
      <c r="AM321" s="295"/>
      <c r="AN321" s="228"/>
      <c r="AO321" s="228"/>
      <c r="AP321" s="228"/>
      <c r="AQ321" s="228"/>
      <c r="AR321" s="228"/>
      <c r="AS321" s="348"/>
      <c r="AT321" s="264">
        <f t="shared" si="228"/>
        <v>0</v>
      </c>
      <c r="AU321" s="259"/>
      <c r="AV321" s="265">
        <f t="shared" si="255"/>
        <v>0</v>
      </c>
      <c r="AX321" s="265">
        <f t="shared" si="259"/>
        <v>0</v>
      </c>
      <c r="AZ321" s="492">
        <f t="shared" si="256"/>
        <v>0</v>
      </c>
      <c r="BB321" s="492">
        <f t="shared" si="257"/>
        <v>0</v>
      </c>
      <c r="BD321" s="265">
        <f t="shared" si="260"/>
        <v>0</v>
      </c>
      <c r="BE321" s="105"/>
      <c r="BF321" s="105"/>
      <c r="BG321" s="105"/>
      <c r="BH321" s="105"/>
      <c r="BI321" s="105"/>
      <c r="BJ321" s="105"/>
    </row>
    <row r="322" spans="2:62" ht="20.100000000000001" hidden="1" customHeight="1" outlineLevel="1">
      <c r="B322" s="100"/>
      <c r="C322" s="908"/>
      <c r="D322" s="909"/>
      <c r="E322" s="909"/>
      <c r="F322" s="910"/>
      <c r="G322" s="890"/>
      <c r="H322" s="891"/>
      <c r="I322" s="152"/>
      <c r="J322" s="152"/>
      <c r="K322" s="152"/>
      <c r="L322" s="152"/>
      <c r="M322" s="152"/>
      <c r="N322" s="152"/>
      <c r="O322" s="152"/>
      <c r="P322" s="153"/>
      <c r="Q322" s="153"/>
      <c r="R322" s="156">
        <f t="shared" si="251"/>
        <v>0</v>
      </c>
      <c r="S322" s="156">
        <f t="shared" si="252"/>
        <v>0</v>
      </c>
      <c r="U322" s="157">
        <f t="shared" si="258"/>
        <v>0</v>
      </c>
      <c r="W322" s="152"/>
      <c r="X322" s="152"/>
      <c r="Y322" s="152"/>
      <c r="Z322" s="152"/>
      <c r="AA322" s="152"/>
      <c r="AB322" s="152"/>
      <c r="AC322" s="347"/>
      <c r="AD322" s="152"/>
      <c r="AE322" s="152"/>
      <c r="AF322" s="152"/>
      <c r="AG322" s="152"/>
      <c r="AH322" s="152"/>
      <c r="AI322" s="152"/>
      <c r="AJ322" s="347"/>
      <c r="AK322" s="152"/>
      <c r="AL322" s="152"/>
      <c r="AM322" s="295"/>
      <c r="AN322" s="228"/>
      <c r="AO322" s="228"/>
      <c r="AP322" s="228"/>
      <c r="AQ322" s="228"/>
      <c r="AR322" s="228"/>
      <c r="AS322" s="348"/>
      <c r="AT322" s="264">
        <f t="shared" si="228"/>
        <v>0</v>
      </c>
      <c r="AU322" s="259"/>
      <c r="AV322" s="265">
        <f t="shared" si="255"/>
        <v>0</v>
      </c>
      <c r="AX322" s="265">
        <f t="shared" si="259"/>
        <v>0</v>
      </c>
      <c r="AZ322" s="492">
        <f t="shared" si="256"/>
        <v>0</v>
      </c>
      <c r="BB322" s="492">
        <f t="shared" si="257"/>
        <v>0</v>
      </c>
      <c r="BD322" s="265">
        <f t="shared" si="260"/>
        <v>0</v>
      </c>
      <c r="BE322" s="105"/>
      <c r="BF322" s="105"/>
      <c r="BG322" s="105"/>
      <c r="BH322" s="105"/>
      <c r="BI322" s="105"/>
      <c r="BJ322" s="105"/>
    </row>
    <row r="323" spans="2:62" ht="20.100000000000001" hidden="1" customHeight="1" outlineLevel="1">
      <c r="B323" s="100"/>
      <c r="C323" s="908"/>
      <c r="D323" s="909"/>
      <c r="E323" s="909"/>
      <c r="F323" s="910"/>
      <c r="G323" s="890"/>
      <c r="H323" s="891"/>
      <c r="I323" s="152"/>
      <c r="J323" s="152"/>
      <c r="K323" s="152"/>
      <c r="L323" s="152"/>
      <c r="M323" s="152"/>
      <c r="N323" s="152"/>
      <c r="O323" s="152"/>
      <c r="P323" s="153"/>
      <c r="Q323" s="153"/>
      <c r="R323" s="156">
        <f t="shared" si="251"/>
        <v>0</v>
      </c>
      <c r="S323" s="156">
        <f t="shared" si="252"/>
        <v>0</v>
      </c>
      <c r="U323" s="157">
        <f t="shared" si="258"/>
        <v>0</v>
      </c>
      <c r="W323" s="152"/>
      <c r="X323" s="152"/>
      <c r="Y323" s="152"/>
      <c r="Z323" s="152"/>
      <c r="AA323" s="152"/>
      <c r="AB323" s="152"/>
      <c r="AC323" s="347"/>
      <c r="AD323" s="152"/>
      <c r="AE323" s="152"/>
      <c r="AF323" s="152"/>
      <c r="AG323" s="152"/>
      <c r="AH323" s="152"/>
      <c r="AI323" s="152"/>
      <c r="AJ323" s="347"/>
      <c r="AK323" s="152"/>
      <c r="AL323" s="152"/>
      <c r="AM323" s="295"/>
      <c r="AN323" s="228"/>
      <c r="AO323" s="228"/>
      <c r="AP323" s="228"/>
      <c r="AQ323" s="228"/>
      <c r="AR323" s="228"/>
      <c r="AS323" s="348"/>
      <c r="AT323" s="264">
        <f t="shared" si="228"/>
        <v>0</v>
      </c>
      <c r="AU323" s="259"/>
      <c r="AV323" s="265">
        <f t="shared" si="255"/>
        <v>0</v>
      </c>
      <c r="AX323" s="265">
        <f t="shared" si="259"/>
        <v>0</v>
      </c>
      <c r="AZ323" s="492">
        <f t="shared" si="256"/>
        <v>0</v>
      </c>
      <c r="BB323" s="492">
        <f t="shared" si="257"/>
        <v>0</v>
      </c>
      <c r="BD323" s="265">
        <f t="shared" si="260"/>
        <v>0</v>
      </c>
      <c r="BE323" s="105"/>
      <c r="BF323" s="105"/>
      <c r="BG323" s="105"/>
      <c r="BH323" s="105"/>
      <c r="BI323" s="105"/>
      <c r="BJ323" s="105"/>
    </row>
    <row r="324" spans="2:62" ht="20.100000000000001" hidden="1" customHeight="1" outlineLevel="1">
      <c r="B324" s="100"/>
      <c r="C324" s="908"/>
      <c r="D324" s="909"/>
      <c r="E324" s="909"/>
      <c r="F324" s="910"/>
      <c r="G324" s="890"/>
      <c r="H324" s="891"/>
      <c r="I324" s="152"/>
      <c r="J324" s="152"/>
      <c r="K324" s="152"/>
      <c r="L324" s="152"/>
      <c r="M324" s="152"/>
      <c r="N324" s="152"/>
      <c r="O324" s="152"/>
      <c r="P324" s="153"/>
      <c r="Q324" s="153"/>
      <c r="R324" s="156">
        <f t="shared" si="251"/>
        <v>0</v>
      </c>
      <c r="S324" s="156">
        <f t="shared" si="252"/>
        <v>0</v>
      </c>
      <c r="U324" s="157">
        <f t="shared" si="258"/>
        <v>0</v>
      </c>
      <c r="W324" s="152"/>
      <c r="X324" s="152"/>
      <c r="Y324" s="152"/>
      <c r="Z324" s="152"/>
      <c r="AA324" s="152"/>
      <c r="AB324" s="152"/>
      <c r="AC324" s="347"/>
      <c r="AD324" s="152"/>
      <c r="AE324" s="152"/>
      <c r="AF324" s="152"/>
      <c r="AG324" s="152"/>
      <c r="AH324" s="152"/>
      <c r="AI324" s="152"/>
      <c r="AJ324" s="347"/>
      <c r="AK324" s="152"/>
      <c r="AL324" s="152"/>
      <c r="AM324" s="295"/>
      <c r="AN324" s="228"/>
      <c r="AO324" s="228"/>
      <c r="AP324" s="228"/>
      <c r="AQ324" s="228"/>
      <c r="AR324" s="228"/>
      <c r="AS324" s="348"/>
      <c r="AT324" s="264">
        <f t="shared" si="228"/>
        <v>0</v>
      </c>
      <c r="AU324" s="259"/>
      <c r="AV324" s="265">
        <f t="shared" si="255"/>
        <v>0</v>
      </c>
      <c r="AX324" s="265">
        <f t="shared" si="259"/>
        <v>0</v>
      </c>
      <c r="AZ324" s="492">
        <f t="shared" si="256"/>
        <v>0</v>
      </c>
      <c r="BB324" s="492">
        <f t="shared" si="257"/>
        <v>0</v>
      </c>
      <c r="BD324" s="265">
        <f t="shared" si="260"/>
        <v>0</v>
      </c>
      <c r="BE324" s="105"/>
      <c r="BF324" s="105"/>
      <c r="BG324" s="105"/>
      <c r="BH324" s="105"/>
      <c r="BI324" s="105"/>
      <c r="BJ324" s="105"/>
    </row>
    <row r="325" spans="2:62" ht="20.100000000000001" hidden="1" customHeight="1" outlineLevel="1">
      <c r="B325" s="100"/>
      <c r="C325" s="908"/>
      <c r="D325" s="909"/>
      <c r="E325" s="909"/>
      <c r="F325" s="910"/>
      <c r="G325" s="890"/>
      <c r="H325" s="891"/>
      <c r="I325" s="152"/>
      <c r="J325" s="152"/>
      <c r="K325" s="152"/>
      <c r="L325" s="152"/>
      <c r="M325" s="152"/>
      <c r="N325" s="152"/>
      <c r="O325" s="152"/>
      <c r="P325" s="153"/>
      <c r="Q325" s="153"/>
      <c r="R325" s="156">
        <f t="shared" si="251"/>
        <v>0</v>
      </c>
      <c r="S325" s="156">
        <f t="shared" si="252"/>
        <v>0</v>
      </c>
      <c r="U325" s="157">
        <f t="shared" si="258"/>
        <v>0</v>
      </c>
      <c r="W325" s="152"/>
      <c r="X325" s="152"/>
      <c r="Y325" s="152"/>
      <c r="Z325" s="152"/>
      <c r="AA325" s="152"/>
      <c r="AB325" s="152"/>
      <c r="AC325" s="347"/>
      <c r="AD325" s="152"/>
      <c r="AE325" s="152"/>
      <c r="AF325" s="152"/>
      <c r="AG325" s="152"/>
      <c r="AH325" s="152"/>
      <c r="AI325" s="152"/>
      <c r="AJ325" s="347"/>
      <c r="AK325" s="152"/>
      <c r="AL325" s="152"/>
      <c r="AM325" s="295"/>
      <c r="AN325" s="228"/>
      <c r="AO325" s="228"/>
      <c r="AP325" s="228"/>
      <c r="AQ325" s="228"/>
      <c r="AR325" s="228"/>
      <c r="AS325" s="348"/>
      <c r="AT325" s="264">
        <f t="shared" si="228"/>
        <v>0</v>
      </c>
      <c r="AU325" s="259"/>
      <c r="AV325" s="265">
        <f t="shared" si="255"/>
        <v>0</v>
      </c>
      <c r="AX325" s="265">
        <f t="shared" si="259"/>
        <v>0</v>
      </c>
      <c r="AZ325" s="492">
        <f t="shared" si="256"/>
        <v>0</v>
      </c>
      <c r="BB325" s="492">
        <f t="shared" si="257"/>
        <v>0</v>
      </c>
      <c r="BD325" s="265">
        <f t="shared" si="260"/>
        <v>0</v>
      </c>
      <c r="BE325" s="105"/>
      <c r="BF325" s="105"/>
      <c r="BG325" s="105"/>
      <c r="BH325" s="105"/>
      <c r="BI325" s="105"/>
      <c r="BJ325" s="105"/>
    </row>
    <row r="326" spans="2:62" ht="20.100000000000001" hidden="1" customHeight="1" outlineLevel="1">
      <c r="B326" s="100"/>
      <c r="C326" s="908"/>
      <c r="D326" s="909"/>
      <c r="E326" s="909"/>
      <c r="F326" s="910"/>
      <c r="G326" s="890"/>
      <c r="H326" s="891"/>
      <c r="I326" s="152"/>
      <c r="J326" s="152"/>
      <c r="K326" s="152"/>
      <c r="L326" s="152"/>
      <c r="M326" s="152"/>
      <c r="N326" s="152"/>
      <c r="O326" s="152"/>
      <c r="P326" s="153"/>
      <c r="Q326" s="153"/>
      <c r="R326" s="156">
        <f t="shared" si="251"/>
        <v>0</v>
      </c>
      <c r="S326" s="156">
        <f t="shared" si="252"/>
        <v>0</v>
      </c>
      <c r="U326" s="157">
        <f t="shared" si="258"/>
        <v>0</v>
      </c>
      <c r="W326" s="152"/>
      <c r="X326" s="152"/>
      <c r="Y326" s="152"/>
      <c r="Z326" s="152"/>
      <c r="AA326" s="152"/>
      <c r="AB326" s="152"/>
      <c r="AC326" s="347"/>
      <c r="AD326" s="152"/>
      <c r="AE326" s="152"/>
      <c r="AF326" s="152"/>
      <c r="AG326" s="152"/>
      <c r="AH326" s="152"/>
      <c r="AI326" s="152"/>
      <c r="AJ326" s="347"/>
      <c r="AK326" s="152"/>
      <c r="AL326" s="152"/>
      <c r="AM326" s="295"/>
      <c r="AN326" s="228"/>
      <c r="AO326" s="228"/>
      <c r="AP326" s="228"/>
      <c r="AQ326" s="228"/>
      <c r="AR326" s="228"/>
      <c r="AS326" s="348"/>
      <c r="AT326" s="264">
        <f t="shared" si="228"/>
        <v>0</v>
      </c>
      <c r="AU326" s="259"/>
      <c r="AV326" s="265">
        <f t="shared" si="255"/>
        <v>0</v>
      </c>
      <c r="AX326" s="265">
        <f t="shared" si="259"/>
        <v>0</v>
      </c>
      <c r="AZ326" s="492">
        <f t="shared" si="256"/>
        <v>0</v>
      </c>
      <c r="BB326" s="492">
        <f t="shared" si="257"/>
        <v>0</v>
      </c>
      <c r="BD326" s="265">
        <f t="shared" si="260"/>
        <v>0</v>
      </c>
      <c r="BE326" s="105"/>
      <c r="BF326" s="105"/>
      <c r="BG326" s="105"/>
      <c r="BH326" s="105"/>
      <c r="BI326" s="105"/>
      <c r="BJ326" s="105"/>
    </row>
    <row r="327" spans="2:62" ht="20.100000000000001" hidden="1" customHeight="1" outlineLevel="1">
      <c r="B327" s="100"/>
      <c r="C327" s="908"/>
      <c r="D327" s="909"/>
      <c r="E327" s="909"/>
      <c r="F327" s="910"/>
      <c r="G327" s="890"/>
      <c r="H327" s="891"/>
      <c r="I327" s="152"/>
      <c r="J327" s="152"/>
      <c r="K327" s="152"/>
      <c r="L327" s="152"/>
      <c r="M327" s="152"/>
      <c r="N327" s="152"/>
      <c r="O327" s="152"/>
      <c r="P327" s="153"/>
      <c r="Q327" s="153"/>
      <c r="R327" s="156">
        <f t="shared" si="251"/>
        <v>0</v>
      </c>
      <c r="S327" s="156">
        <f t="shared" si="252"/>
        <v>0</v>
      </c>
      <c r="U327" s="157">
        <f t="shared" si="258"/>
        <v>0</v>
      </c>
      <c r="W327" s="152"/>
      <c r="X327" s="152"/>
      <c r="Y327" s="152"/>
      <c r="Z327" s="152"/>
      <c r="AA327" s="152"/>
      <c r="AB327" s="152"/>
      <c r="AC327" s="347"/>
      <c r="AD327" s="152"/>
      <c r="AE327" s="152"/>
      <c r="AF327" s="152"/>
      <c r="AG327" s="152"/>
      <c r="AH327" s="152"/>
      <c r="AI327" s="152"/>
      <c r="AJ327" s="347"/>
      <c r="AK327" s="152"/>
      <c r="AL327" s="152"/>
      <c r="AM327" s="295"/>
      <c r="AN327" s="228"/>
      <c r="AO327" s="228"/>
      <c r="AP327" s="228"/>
      <c r="AQ327" s="228"/>
      <c r="AR327" s="228"/>
      <c r="AS327" s="348"/>
      <c r="AT327" s="264">
        <f t="shared" si="228"/>
        <v>0</v>
      </c>
      <c r="AU327" s="259"/>
      <c r="AV327" s="265">
        <f t="shared" si="255"/>
        <v>0</v>
      </c>
      <c r="AX327" s="265">
        <f t="shared" si="259"/>
        <v>0</v>
      </c>
      <c r="AZ327" s="492">
        <f t="shared" si="256"/>
        <v>0</v>
      </c>
      <c r="BB327" s="492">
        <f t="shared" si="257"/>
        <v>0</v>
      </c>
      <c r="BD327" s="265">
        <f t="shared" si="260"/>
        <v>0</v>
      </c>
      <c r="BE327" s="105"/>
      <c r="BF327" s="105"/>
      <c r="BG327" s="105"/>
      <c r="BH327" s="105"/>
      <c r="BI327" s="105"/>
      <c r="BJ327" s="105"/>
    </row>
    <row r="328" spans="2:62" ht="20.100000000000001" hidden="1" customHeight="1" outlineLevel="1">
      <c r="B328" s="100"/>
      <c r="C328" s="908"/>
      <c r="D328" s="909"/>
      <c r="E328" s="909"/>
      <c r="F328" s="910"/>
      <c r="G328" s="890"/>
      <c r="H328" s="891"/>
      <c r="I328" s="152"/>
      <c r="J328" s="152"/>
      <c r="K328" s="152"/>
      <c r="L328" s="152"/>
      <c r="M328" s="152"/>
      <c r="N328" s="152"/>
      <c r="O328" s="152"/>
      <c r="P328" s="153"/>
      <c r="Q328" s="153"/>
      <c r="R328" s="156">
        <f t="shared" si="251"/>
        <v>0</v>
      </c>
      <c r="S328" s="156">
        <f t="shared" si="252"/>
        <v>0</v>
      </c>
      <c r="U328" s="157">
        <f t="shared" si="258"/>
        <v>0</v>
      </c>
      <c r="W328" s="152"/>
      <c r="X328" s="152"/>
      <c r="Y328" s="152"/>
      <c r="Z328" s="152"/>
      <c r="AA328" s="152"/>
      <c r="AB328" s="152"/>
      <c r="AC328" s="347"/>
      <c r="AD328" s="152"/>
      <c r="AE328" s="152"/>
      <c r="AF328" s="152"/>
      <c r="AG328" s="152"/>
      <c r="AH328" s="152"/>
      <c r="AI328" s="152"/>
      <c r="AJ328" s="347"/>
      <c r="AK328" s="152"/>
      <c r="AL328" s="152"/>
      <c r="AM328" s="295"/>
      <c r="AN328" s="228"/>
      <c r="AO328" s="228"/>
      <c r="AP328" s="228"/>
      <c r="AQ328" s="228"/>
      <c r="AR328" s="228"/>
      <c r="AS328" s="348"/>
      <c r="AT328" s="264">
        <f t="shared" si="228"/>
        <v>0</v>
      </c>
      <c r="AU328" s="259"/>
      <c r="AV328" s="265">
        <f t="shared" si="255"/>
        <v>0</v>
      </c>
      <c r="AX328" s="265">
        <f t="shared" si="259"/>
        <v>0</v>
      </c>
      <c r="AZ328" s="492">
        <f t="shared" si="256"/>
        <v>0</v>
      </c>
      <c r="BB328" s="492">
        <f t="shared" si="257"/>
        <v>0</v>
      </c>
      <c r="BD328" s="265">
        <f t="shared" si="260"/>
        <v>0</v>
      </c>
      <c r="BE328" s="105"/>
      <c r="BF328" s="105"/>
      <c r="BG328" s="105"/>
      <c r="BH328" s="105"/>
      <c r="BI328" s="105"/>
      <c r="BJ328" s="105"/>
    </row>
    <row r="329" spans="2:62" ht="20.100000000000001" hidden="1" customHeight="1" outlineLevel="1">
      <c r="B329" s="100"/>
      <c r="C329" s="908"/>
      <c r="D329" s="909"/>
      <c r="E329" s="909"/>
      <c r="F329" s="910"/>
      <c r="G329" s="890"/>
      <c r="H329" s="891"/>
      <c r="I329" s="152"/>
      <c r="J329" s="152"/>
      <c r="K329" s="152"/>
      <c r="L329" s="152"/>
      <c r="M329" s="152"/>
      <c r="N329" s="152"/>
      <c r="O329" s="152"/>
      <c r="P329" s="153"/>
      <c r="Q329" s="153"/>
      <c r="R329" s="156">
        <f t="shared" si="251"/>
        <v>0</v>
      </c>
      <c r="S329" s="156">
        <f t="shared" si="252"/>
        <v>0</v>
      </c>
      <c r="U329" s="157">
        <f t="shared" si="258"/>
        <v>0</v>
      </c>
      <c r="W329" s="152"/>
      <c r="X329" s="152"/>
      <c r="Y329" s="152"/>
      <c r="Z329" s="152"/>
      <c r="AA329" s="152"/>
      <c r="AB329" s="152"/>
      <c r="AC329" s="347"/>
      <c r="AD329" s="152"/>
      <c r="AE329" s="152"/>
      <c r="AF329" s="152"/>
      <c r="AG329" s="152"/>
      <c r="AH329" s="152"/>
      <c r="AI329" s="152"/>
      <c r="AJ329" s="347"/>
      <c r="AK329" s="152"/>
      <c r="AL329" s="152"/>
      <c r="AM329" s="295"/>
      <c r="AN329" s="228"/>
      <c r="AO329" s="228"/>
      <c r="AP329" s="228"/>
      <c r="AQ329" s="228"/>
      <c r="AR329" s="228"/>
      <c r="AS329" s="348"/>
      <c r="AT329" s="264">
        <f t="shared" si="228"/>
        <v>0</v>
      </c>
      <c r="AU329" s="259"/>
      <c r="AV329" s="265">
        <f t="shared" si="255"/>
        <v>0</v>
      </c>
      <c r="AX329" s="265">
        <f t="shared" si="259"/>
        <v>0</v>
      </c>
      <c r="AZ329" s="492">
        <f t="shared" si="256"/>
        <v>0</v>
      </c>
      <c r="BB329" s="492">
        <f t="shared" si="257"/>
        <v>0</v>
      </c>
      <c r="BD329" s="265">
        <f t="shared" si="260"/>
        <v>0</v>
      </c>
      <c r="BE329" s="105"/>
      <c r="BF329" s="105"/>
      <c r="BG329" s="105"/>
      <c r="BH329" s="105"/>
      <c r="BI329" s="105"/>
      <c r="BJ329" s="105"/>
    </row>
    <row r="330" spans="2:62" ht="20.100000000000001" hidden="1" customHeight="1" outlineLevel="1">
      <c r="B330" s="100"/>
      <c r="C330" s="908"/>
      <c r="D330" s="909"/>
      <c r="E330" s="909"/>
      <c r="F330" s="910"/>
      <c r="G330" s="890"/>
      <c r="H330" s="891"/>
      <c r="I330" s="152"/>
      <c r="J330" s="152"/>
      <c r="K330" s="152"/>
      <c r="L330" s="152"/>
      <c r="M330" s="152"/>
      <c r="N330" s="152"/>
      <c r="O330" s="152"/>
      <c r="P330" s="153"/>
      <c r="Q330" s="153"/>
      <c r="R330" s="156">
        <f t="shared" si="251"/>
        <v>0</v>
      </c>
      <c r="S330" s="156">
        <f t="shared" si="252"/>
        <v>0</v>
      </c>
      <c r="U330" s="157">
        <f t="shared" si="258"/>
        <v>0</v>
      </c>
      <c r="W330" s="152"/>
      <c r="X330" s="152"/>
      <c r="Y330" s="152"/>
      <c r="Z330" s="152"/>
      <c r="AA330" s="152"/>
      <c r="AB330" s="152"/>
      <c r="AC330" s="347"/>
      <c r="AD330" s="152"/>
      <c r="AE330" s="152"/>
      <c r="AF330" s="152"/>
      <c r="AG330" s="152"/>
      <c r="AH330" s="152"/>
      <c r="AI330" s="152"/>
      <c r="AJ330" s="347"/>
      <c r="AK330" s="152"/>
      <c r="AL330" s="152"/>
      <c r="AM330" s="295"/>
      <c r="AN330" s="228"/>
      <c r="AO330" s="228"/>
      <c r="AP330" s="228"/>
      <c r="AQ330" s="228"/>
      <c r="AR330" s="228"/>
      <c r="AS330" s="348"/>
      <c r="AT330" s="264">
        <f t="shared" si="228"/>
        <v>0</v>
      </c>
      <c r="AU330" s="259"/>
      <c r="AV330" s="265">
        <f t="shared" si="255"/>
        <v>0</v>
      </c>
      <c r="AX330" s="265">
        <f t="shared" si="259"/>
        <v>0</v>
      </c>
      <c r="AZ330" s="492">
        <f t="shared" si="256"/>
        <v>0</v>
      </c>
      <c r="BB330" s="492">
        <f t="shared" si="257"/>
        <v>0</v>
      </c>
      <c r="BD330" s="265">
        <f t="shared" si="260"/>
        <v>0</v>
      </c>
      <c r="BE330" s="105"/>
      <c r="BF330" s="105"/>
      <c r="BG330" s="105"/>
      <c r="BH330" s="105"/>
      <c r="BI330" s="105"/>
      <c r="BJ330" s="105"/>
    </row>
    <row r="331" spans="2:62" ht="20.100000000000001" hidden="1" customHeight="1" outlineLevel="1">
      <c r="B331" s="100"/>
      <c r="C331" s="908"/>
      <c r="D331" s="909"/>
      <c r="E331" s="909"/>
      <c r="F331" s="910"/>
      <c r="G331" s="890"/>
      <c r="H331" s="891"/>
      <c r="I331" s="152"/>
      <c r="J331" s="152"/>
      <c r="K331" s="152"/>
      <c r="L331" s="152"/>
      <c r="M331" s="152"/>
      <c r="N331" s="152"/>
      <c r="O331" s="152"/>
      <c r="P331" s="153"/>
      <c r="Q331" s="153"/>
      <c r="R331" s="156">
        <f t="shared" si="251"/>
        <v>0</v>
      </c>
      <c r="S331" s="156">
        <f t="shared" si="252"/>
        <v>0</v>
      </c>
      <c r="U331" s="157">
        <f t="shared" si="258"/>
        <v>0</v>
      </c>
      <c r="W331" s="152"/>
      <c r="X331" s="152"/>
      <c r="Y331" s="152"/>
      <c r="Z331" s="152"/>
      <c r="AA331" s="152"/>
      <c r="AB331" s="152"/>
      <c r="AC331" s="347"/>
      <c r="AD331" s="152"/>
      <c r="AE331" s="152"/>
      <c r="AF331" s="152"/>
      <c r="AG331" s="152"/>
      <c r="AH331" s="152"/>
      <c r="AI331" s="152"/>
      <c r="AJ331" s="347"/>
      <c r="AK331" s="152"/>
      <c r="AL331" s="152"/>
      <c r="AM331" s="295"/>
      <c r="AN331" s="228"/>
      <c r="AO331" s="228"/>
      <c r="AP331" s="228"/>
      <c r="AQ331" s="228"/>
      <c r="AR331" s="228"/>
      <c r="AS331" s="348"/>
      <c r="AT331" s="264">
        <f t="shared" si="228"/>
        <v>0</v>
      </c>
      <c r="AU331" s="259"/>
      <c r="AV331" s="265">
        <f t="shared" si="255"/>
        <v>0</v>
      </c>
      <c r="AX331" s="265">
        <f t="shared" si="259"/>
        <v>0</v>
      </c>
      <c r="AZ331" s="492">
        <f t="shared" si="256"/>
        <v>0</v>
      </c>
      <c r="BB331" s="492">
        <f t="shared" si="257"/>
        <v>0</v>
      </c>
      <c r="BD331" s="265">
        <f t="shared" si="260"/>
        <v>0</v>
      </c>
      <c r="BE331" s="105"/>
      <c r="BF331" s="105"/>
      <c r="BG331" s="105"/>
      <c r="BH331" s="105"/>
      <c r="BI331" s="105"/>
      <c r="BJ331" s="105"/>
    </row>
    <row r="332" spans="2:62" ht="20.100000000000001" hidden="1" customHeight="1" outlineLevel="1">
      <c r="B332" s="100"/>
      <c r="C332" s="908"/>
      <c r="D332" s="909"/>
      <c r="E332" s="909"/>
      <c r="F332" s="910"/>
      <c r="G332" s="890"/>
      <c r="H332" s="891"/>
      <c r="I332" s="152"/>
      <c r="J332" s="152"/>
      <c r="K332" s="152"/>
      <c r="L332" s="152"/>
      <c r="M332" s="152"/>
      <c r="N332" s="152"/>
      <c r="O332" s="152"/>
      <c r="P332" s="153"/>
      <c r="Q332" s="153"/>
      <c r="R332" s="156">
        <f t="shared" si="251"/>
        <v>0</v>
      </c>
      <c r="S332" s="156">
        <f t="shared" si="252"/>
        <v>0</v>
      </c>
      <c r="U332" s="157">
        <f t="shared" si="258"/>
        <v>0</v>
      </c>
      <c r="W332" s="152"/>
      <c r="X332" s="152"/>
      <c r="Y332" s="152"/>
      <c r="Z332" s="152"/>
      <c r="AA332" s="152"/>
      <c r="AB332" s="152"/>
      <c r="AC332" s="347"/>
      <c r="AD332" s="152"/>
      <c r="AE332" s="152"/>
      <c r="AF332" s="152"/>
      <c r="AG332" s="152"/>
      <c r="AH332" s="152"/>
      <c r="AI332" s="152"/>
      <c r="AJ332" s="347"/>
      <c r="AK332" s="152"/>
      <c r="AL332" s="152"/>
      <c r="AM332" s="295"/>
      <c r="AN332" s="228"/>
      <c r="AO332" s="228"/>
      <c r="AP332" s="228"/>
      <c r="AQ332" s="228"/>
      <c r="AR332" s="228"/>
      <c r="AS332" s="348"/>
      <c r="AT332" s="264">
        <f t="shared" si="228"/>
        <v>0</v>
      </c>
      <c r="AU332" s="259"/>
      <c r="AV332" s="265">
        <f t="shared" si="255"/>
        <v>0</v>
      </c>
      <c r="AX332" s="265">
        <f t="shared" si="259"/>
        <v>0</v>
      </c>
      <c r="AZ332" s="492">
        <f t="shared" si="256"/>
        <v>0</v>
      </c>
      <c r="BB332" s="492">
        <f t="shared" si="257"/>
        <v>0</v>
      </c>
      <c r="BD332" s="265">
        <f t="shared" si="260"/>
        <v>0</v>
      </c>
      <c r="BE332" s="105"/>
      <c r="BF332" s="105"/>
      <c r="BG332" s="105"/>
      <c r="BH332" s="105"/>
      <c r="BI332" s="105"/>
      <c r="BJ332" s="105"/>
    </row>
    <row r="333" spans="2:62" ht="20.100000000000001" hidden="1" customHeight="1" outlineLevel="1">
      <c r="B333" s="100"/>
      <c r="C333" s="908"/>
      <c r="D333" s="909"/>
      <c r="E333" s="909"/>
      <c r="F333" s="910"/>
      <c r="G333" s="890"/>
      <c r="H333" s="891"/>
      <c r="I333" s="152"/>
      <c r="J333" s="152"/>
      <c r="K333" s="152"/>
      <c r="L333" s="152"/>
      <c r="M333" s="152"/>
      <c r="N333" s="152"/>
      <c r="O333" s="152"/>
      <c r="P333" s="153"/>
      <c r="Q333" s="153"/>
      <c r="R333" s="156">
        <f t="shared" si="251"/>
        <v>0</v>
      </c>
      <c r="S333" s="156">
        <f t="shared" si="252"/>
        <v>0</v>
      </c>
      <c r="U333" s="157">
        <f t="shared" si="258"/>
        <v>0</v>
      </c>
      <c r="W333" s="152"/>
      <c r="X333" s="152"/>
      <c r="Y333" s="152"/>
      <c r="Z333" s="152"/>
      <c r="AA333" s="152"/>
      <c r="AB333" s="152"/>
      <c r="AC333" s="347"/>
      <c r="AD333" s="152"/>
      <c r="AE333" s="152"/>
      <c r="AF333" s="152"/>
      <c r="AG333" s="152"/>
      <c r="AH333" s="152"/>
      <c r="AI333" s="152"/>
      <c r="AJ333" s="347"/>
      <c r="AK333" s="152"/>
      <c r="AL333" s="152"/>
      <c r="AM333" s="295"/>
      <c r="AN333" s="228"/>
      <c r="AO333" s="228"/>
      <c r="AP333" s="228"/>
      <c r="AQ333" s="228"/>
      <c r="AR333" s="228"/>
      <c r="AS333" s="348"/>
      <c r="AT333" s="264">
        <f t="shared" si="228"/>
        <v>0</v>
      </c>
      <c r="AU333" s="259"/>
      <c r="AV333" s="265">
        <f t="shared" si="255"/>
        <v>0</v>
      </c>
      <c r="AX333" s="265">
        <f t="shared" si="259"/>
        <v>0</v>
      </c>
      <c r="AZ333" s="492">
        <f t="shared" si="256"/>
        <v>0</v>
      </c>
      <c r="BB333" s="492">
        <f t="shared" si="257"/>
        <v>0</v>
      </c>
      <c r="BD333" s="265">
        <f t="shared" si="260"/>
        <v>0</v>
      </c>
      <c r="BE333" s="105"/>
      <c r="BF333" s="105"/>
      <c r="BG333" s="105"/>
      <c r="BH333" s="105"/>
      <c r="BI333" s="105"/>
      <c r="BJ333" s="105"/>
    </row>
    <row r="334" spans="2:62" ht="9.9499999999999993" hidden="1" customHeight="1" outlineLevel="1">
      <c r="B334" s="101"/>
      <c r="C334" s="208"/>
      <c r="D334" s="208"/>
      <c r="E334" s="208"/>
      <c r="F334" s="208"/>
      <c r="G334" s="237"/>
      <c r="H334" s="207"/>
      <c r="I334" s="257"/>
      <c r="J334" s="257"/>
      <c r="K334" s="257"/>
      <c r="L334" s="257"/>
      <c r="M334" s="257"/>
      <c r="N334" s="257"/>
      <c r="O334" s="257"/>
      <c r="P334" s="256"/>
      <c r="Q334" s="102"/>
      <c r="R334" s="102"/>
      <c r="S334" s="102"/>
      <c r="U334" s="98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Z334" s="493"/>
      <c r="BE334" s="105"/>
      <c r="BF334" s="105"/>
      <c r="BG334" s="105"/>
      <c r="BH334" s="105"/>
      <c r="BI334" s="105"/>
      <c r="BJ334" s="105"/>
    </row>
    <row r="335" spans="2:62" ht="20.100000000000001" customHeight="1" collapsed="1">
      <c r="B335" s="8">
        <f>B318+1</f>
        <v>20</v>
      </c>
      <c r="C335" s="916"/>
      <c r="D335" s="917"/>
      <c r="E335" s="917"/>
      <c r="F335" s="918"/>
      <c r="G335" s="429"/>
      <c r="H335" s="206">
        <v>1</v>
      </c>
      <c r="I335" s="642">
        <f t="shared" ref="I335" si="261">$H335*SUM(I336:I350)</f>
        <v>0</v>
      </c>
      <c r="J335" s="643">
        <f t="shared" ref="J335:O335" si="262">$H335*SUM(J336:J350)</f>
        <v>0</v>
      </c>
      <c r="K335" s="644">
        <f t="shared" si="262"/>
        <v>0</v>
      </c>
      <c r="L335" s="645">
        <f t="shared" si="262"/>
        <v>0</v>
      </c>
      <c r="M335" s="645">
        <f t="shared" si="262"/>
        <v>0</v>
      </c>
      <c r="N335" s="644">
        <f t="shared" si="262"/>
        <v>0</v>
      </c>
      <c r="O335" s="642">
        <f t="shared" si="262"/>
        <v>0</v>
      </c>
      <c r="P335" s="209">
        <f t="shared" ref="P335:Q335" si="263">$H335*SUM(P336:P350)</f>
        <v>0</v>
      </c>
      <c r="Q335" s="210">
        <f t="shared" si="263"/>
        <v>0</v>
      </c>
      <c r="R335" s="136">
        <f t="shared" ref="R335:R350" si="264">P335*(1+Gewinn)*(1+SicherheitAngebot)</f>
        <v>0</v>
      </c>
      <c r="S335" s="137">
        <f t="shared" ref="S335:S350" si="265">Q335*(1+MGKZ)*(1+Gewinn)*(1+SicherheitAngebot)</f>
        <v>0</v>
      </c>
      <c r="U335" s="10">
        <f>I335*$I$7+J335*$J$7+K335*$K$7+L335*$L$7+M335*$M$7+N335*$N$7+O335*$O$7+R335+S335</f>
        <v>0</v>
      </c>
      <c r="W335" s="646">
        <f t="shared" ref="W335:AB335" si="266">$H335*SUM(W336:W350)</f>
        <v>0</v>
      </c>
      <c r="X335" s="647">
        <f t="shared" si="266"/>
        <v>0</v>
      </c>
      <c r="Y335" s="648">
        <f t="shared" si="266"/>
        <v>0</v>
      </c>
      <c r="Z335" s="649">
        <f t="shared" si="266"/>
        <v>0</v>
      </c>
      <c r="AA335" s="648">
        <f t="shared" si="266"/>
        <v>0</v>
      </c>
      <c r="AB335" s="646">
        <f t="shared" si="266"/>
        <v>0</v>
      </c>
      <c r="AC335" s="258"/>
      <c r="AD335" s="646">
        <f t="shared" ref="AD335:AM335" si="267">$H335*SUM(AD336:AD350)</f>
        <v>0</v>
      </c>
      <c r="AE335" s="647">
        <f t="shared" si="267"/>
        <v>0</v>
      </c>
      <c r="AF335" s="648">
        <f t="shared" si="267"/>
        <v>0</v>
      </c>
      <c r="AG335" s="649">
        <f t="shared" si="267"/>
        <v>0</v>
      </c>
      <c r="AH335" s="648">
        <f t="shared" si="267"/>
        <v>0</v>
      </c>
      <c r="AI335" s="646">
        <f t="shared" si="267"/>
        <v>0</v>
      </c>
      <c r="AJ335" s="258"/>
      <c r="AK335" s="653">
        <f t="shared" si="267"/>
        <v>0</v>
      </c>
      <c r="AL335" s="653">
        <f t="shared" si="267"/>
        <v>0</v>
      </c>
      <c r="AM335" s="653">
        <f t="shared" si="267"/>
        <v>0</v>
      </c>
      <c r="AN335" s="227">
        <f>$H335*SUM(AN336:AN350)*(1+Gewinn)*(1+SicherheitAngebot)</f>
        <v>0</v>
      </c>
      <c r="AO335" s="227">
        <f>$H335*SUM(AO336:AO350)*(1+Gewinn)*(1+SicherheitAngebot)</f>
        <v>0</v>
      </c>
      <c r="AP335" s="227">
        <f>$H335*SUM(AP336:AP350)*(1+Gewinn)*(1+SicherheitAngebot)</f>
        <v>0</v>
      </c>
      <c r="AQ335" s="227">
        <f>$H335*SUM(AQ336:AQ350)*(1+Gewinn)*(1+SicherheitAngebot)</f>
        <v>0</v>
      </c>
      <c r="AR335" s="227">
        <f>$H335*SUM(AR336:AR350)*(1+Gewinn)*(1+SicherheitAngebot)</f>
        <v>0</v>
      </c>
      <c r="AS335" s="262"/>
      <c r="AT335" s="263">
        <f t="shared" si="228"/>
        <v>0</v>
      </c>
      <c r="AU335" s="259"/>
      <c r="AV335" s="491">
        <f>AK335*$AK$7+AL335*$AL$7+AM335*$AM$7+SUM(AN335:AR335)+AT335/Zuschläge_IBN+AT335</f>
        <v>0</v>
      </c>
      <c r="AX335" s="685">
        <f>U335+AV335</f>
        <v>0</v>
      </c>
      <c r="AZ335" s="490">
        <f>IF(H335&gt;0,U335/(1+SicherheitAngebot)*(1+Sicherheit),0)</f>
        <v>0</v>
      </c>
      <c r="BB335" s="490">
        <f>IF(H335&gt;0,AV335/(1+SicherheitAngebot)*(1+Sicherheit),0)</f>
        <v>0</v>
      </c>
      <c r="BD335" s="490">
        <f>AZ335+BB335</f>
        <v>0</v>
      </c>
      <c r="BE335" s="105"/>
      <c r="BF335" s="105"/>
      <c r="BG335" s="105"/>
      <c r="BH335" s="105"/>
      <c r="BI335" s="105"/>
      <c r="BJ335" s="105"/>
    </row>
    <row r="336" spans="2:62" ht="20.100000000000001" hidden="1" customHeight="1" outlineLevel="1">
      <c r="B336" s="99"/>
      <c r="C336" s="908"/>
      <c r="D336" s="909"/>
      <c r="E336" s="909"/>
      <c r="F336" s="910"/>
      <c r="G336" s="890"/>
      <c r="H336" s="901"/>
      <c r="I336" s="152"/>
      <c r="J336" s="152"/>
      <c r="K336" s="152"/>
      <c r="L336" s="152"/>
      <c r="M336" s="152"/>
      <c r="N336" s="152"/>
      <c r="O336" s="152"/>
      <c r="P336" s="153"/>
      <c r="Q336" s="153"/>
      <c r="R336" s="156">
        <f t="shared" si="264"/>
        <v>0</v>
      </c>
      <c r="S336" s="156">
        <f t="shared" si="265"/>
        <v>0</v>
      </c>
      <c r="U336" s="157">
        <f>I336*$I$7+J336*$J$7+K336*$K$7+L336*$L$7+M336*$M$7+N336*$N$7+O336*$O$7+R336+S336</f>
        <v>0</v>
      </c>
      <c r="W336" s="152"/>
      <c r="X336" s="152"/>
      <c r="Y336" s="152"/>
      <c r="Z336" s="152"/>
      <c r="AA336" s="152"/>
      <c r="AB336" s="152"/>
      <c r="AC336" s="347"/>
      <c r="AD336" s="152"/>
      <c r="AE336" s="152"/>
      <c r="AF336" s="152"/>
      <c r="AG336" s="152"/>
      <c r="AH336" s="152"/>
      <c r="AI336" s="152"/>
      <c r="AJ336" s="347"/>
      <c r="AK336" s="152"/>
      <c r="AL336" s="152"/>
      <c r="AM336" s="295"/>
      <c r="AN336" s="228"/>
      <c r="AO336" s="228"/>
      <c r="AP336" s="228"/>
      <c r="AQ336" s="228"/>
      <c r="AR336" s="228"/>
      <c r="AS336" s="348"/>
      <c r="AT336" s="264">
        <f t="shared" si="228"/>
        <v>0</v>
      </c>
      <c r="AU336" s="259"/>
      <c r="AV336" s="265">
        <f t="shared" ref="AV336:AV350" si="268">AK336*$AK$7+AL336*$AL$7+AM336*$AM$7+SUM(AN336:AR336)*(1+Gewinn)*(1+SicherheitAngebot)+AT336/Zuschläge_IBN+AT336</f>
        <v>0</v>
      </c>
      <c r="AX336" s="265">
        <f>U336+AV336</f>
        <v>0</v>
      </c>
      <c r="AZ336" s="492">
        <f t="shared" ref="AZ336:AZ350" si="269">U336/(1+SicherheitAngebot)*(1+Sicherheit)</f>
        <v>0</v>
      </c>
      <c r="BB336" s="492">
        <f t="shared" ref="BB336:BB350" si="270">AV336/(1+SicherheitAngebot)*(1+Sicherheit)</f>
        <v>0</v>
      </c>
      <c r="BD336" s="265">
        <f>AZ336+BB336</f>
        <v>0</v>
      </c>
      <c r="BE336" s="105"/>
      <c r="BF336" s="105"/>
      <c r="BG336" s="105"/>
      <c r="BH336" s="105"/>
      <c r="BI336" s="105"/>
      <c r="BJ336" s="105"/>
    </row>
    <row r="337" spans="2:62" ht="20.100000000000001" hidden="1" customHeight="1" outlineLevel="1">
      <c r="B337" s="100"/>
      <c r="C337" s="908"/>
      <c r="D337" s="909"/>
      <c r="E337" s="909"/>
      <c r="F337" s="910"/>
      <c r="G337" s="890"/>
      <c r="H337" s="891"/>
      <c r="I337" s="152"/>
      <c r="J337" s="152"/>
      <c r="K337" s="152"/>
      <c r="L337" s="152"/>
      <c r="M337" s="152"/>
      <c r="N337" s="152"/>
      <c r="O337" s="152"/>
      <c r="P337" s="153"/>
      <c r="Q337" s="153"/>
      <c r="R337" s="156">
        <f t="shared" si="264"/>
        <v>0</v>
      </c>
      <c r="S337" s="156">
        <f t="shared" si="265"/>
        <v>0</v>
      </c>
      <c r="U337" s="157">
        <f t="shared" ref="U337:U350" si="271">I337*$I$7+J337*$J$7+K337*$K$7+L337*$L$7+M337*$M$7+N337*$N$7+O337*$O$7+R337+S337</f>
        <v>0</v>
      </c>
      <c r="W337" s="152"/>
      <c r="X337" s="152"/>
      <c r="Y337" s="152"/>
      <c r="Z337" s="152"/>
      <c r="AA337" s="152"/>
      <c r="AB337" s="152"/>
      <c r="AC337" s="347"/>
      <c r="AD337" s="152"/>
      <c r="AE337" s="152"/>
      <c r="AF337" s="152"/>
      <c r="AG337" s="152"/>
      <c r="AH337" s="152"/>
      <c r="AI337" s="152"/>
      <c r="AJ337" s="347"/>
      <c r="AK337" s="152"/>
      <c r="AL337" s="152"/>
      <c r="AM337" s="295"/>
      <c r="AN337" s="228"/>
      <c r="AO337" s="228"/>
      <c r="AP337" s="228"/>
      <c r="AQ337" s="228"/>
      <c r="AR337" s="228"/>
      <c r="AS337" s="348"/>
      <c r="AT337" s="264">
        <f t="shared" si="228"/>
        <v>0</v>
      </c>
      <c r="AU337" s="259"/>
      <c r="AV337" s="265">
        <f t="shared" si="268"/>
        <v>0</v>
      </c>
      <c r="AX337" s="265">
        <f t="shared" ref="AX337:AX350" si="272">U337+AV337</f>
        <v>0</v>
      </c>
      <c r="AZ337" s="492">
        <f t="shared" si="269"/>
        <v>0</v>
      </c>
      <c r="BB337" s="492">
        <f t="shared" si="270"/>
        <v>0</v>
      </c>
      <c r="BD337" s="265">
        <f t="shared" ref="BD337:BD350" si="273">AZ337+BB337</f>
        <v>0</v>
      </c>
      <c r="BE337" s="105"/>
      <c r="BF337" s="105"/>
      <c r="BG337" s="105"/>
      <c r="BH337" s="105"/>
      <c r="BI337" s="105"/>
      <c r="BJ337" s="105"/>
    </row>
    <row r="338" spans="2:62" ht="20.100000000000001" hidden="1" customHeight="1" outlineLevel="1">
      <c r="B338" s="100"/>
      <c r="C338" s="908"/>
      <c r="D338" s="909"/>
      <c r="E338" s="909"/>
      <c r="F338" s="910"/>
      <c r="G338" s="890"/>
      <c r="H338" s="891"/>
      <c r="I338" s="152"/>
      <c r="J338" s="152"/>
      <c r="K338" s="152"/>
      <c r="L338" s="152"/>
      <c r="M338" s="152"/>
      <c r="N338" s="152"/>
      <c r="O338" s="152"/>
      <c r="P338" s="153"/>
      <c r="Q338" s="153"/>
      <c r="R338" s="156">
        <f t="shared" si="264"/>
        <v>0</v>
      </c>
      <c r="S338" s="156">
        <f t="shared" si="265"/>
        <v>0</v>
      </c>
      <c r="U338" s="157">
        <f t="shared" si="271"/>
        <v>0</v>
      </c>
      <c r="W338" s="152"/>
      <c r="X338" s="152"/>
      <c r="Y338" s="152"/>
      <c r="Z338" s="152"/>
      <c r="AA338" s="152"/>
      <c r="AB338" s="152"/>
      <c r="AC338" s="347"/>
      <c r="AD338" s="152"/>
      <c r="AE338" s="152"/>
      <c r="AF338" s="152"/>
      <c r="AG338" s="152"/>
      <c r="AH338" s="152"/>
      <c r="AI338" s="152"/>
      <c r="AJ338" s="347"/>
      <c r="AK338" s="152"/>
      <c r="AL338" s="152"/>
      <c r="AM338" s="295"/>
      <c r="AN338" s="228"/>
      <c r="AO338" s="228"/>
      <c r="AP338" s="228"/>
      <c r="AQ338" s="228"/>
      <c r="AR338" s="228"/>
      <c r="AS338" s="348"/>
      <c r="AT338" s="264">
        <f t="shared" si="228"/>
        <v>0</v>
      </c>
      <c r="AU338" s="259"/>
      <c r="AV338" s="265">
        <f t="shared" si="268"/>
        <v>0</v>
      </c>
      <c r="AX338" s="265">
        <f t="shared" si="272"/>
        <v>0</v>
      </c>
      <c r="AZ338" s="492">
        <f t="shared" si="269"/>
        <v>0</v>
      </c>
      <c r="BB338" s="492">
        <f t="shared" si="270"/>
        <v>0</v>
      </c>
      <c r="BD338" s="265">
        <f t="shared" si="273"/>
        <v>0</v>
      </c>
      <c r="BE338" s="105"/>
      <c r="BF338" s="105"/>
      <c r="BG338" s="105"/>
      <c r="BH338" s="105"/>
      <c r="BI338" s="105"/>
      <c r="BJ338" s="105"/>
    </row>
    <row r="339" spans="2:62" ht="20.100000000000001" hidden="1" customHeight="1" outlineLevel="1">
      <c r="B339" s="100"/>
      <c r="C339" s="908"/>
      <c r="D339" s="909"/>
      <c r="E339" s="909"/>
      <c r="F339" s="910"/>
      <c r="G339" s="890"/>
      <c r="H339" s="891"/>
      <c r="I339" s="152"/>
      <c r="J339" s="152"/>
      <c r="K339" s="152"/>
      <c r="L339" s="152"/>
      <c r="M339" s="152"/>
      <c r="N339" s="152"/>
      <c r="O339" s="152"/>
      <c r="P339" s="153"/>
      <c r="Q339" s="153"/>
      <c r="R339" s="156">
        <f t="shared" si="264"/>
        <v>0</v>
      </c>
      <c r="S339" s="156">
        <f t="shared" si="265"/>
        <v>0</v>
      </c>
      <c r="U339" s="157">
        <f t="shared" si="271"/>
        <v>0</v>
      </c>
      <c r="W339" s="152"/>
      <c r="X339" s="152"/>
      <c r="Y339" s="152"/>
      <c r="Z339" s="152"/>
      <c r="AA339" s="152"/>
      <c r="AB339" s="152"/>
      <c r="AC339" s="347"/>
      <c r="AD339" s="152"/>
      <c r="AE339" s="152"/>
      <c r="AF339" s="152"/>
      <c r="AG339" s="152"/>
      <c r="AH339" s="152"/>
      <c r="AI339" s="152"/>
      <c r="AJ339" s="347"/>
      <c r="AK339" s="152"/>
      <c r="AL339" s="152"/>
      <c r="AM339" s="295"/>
      <c r="AN339" s="228"/>
      <c r="AO339" s="228"/>
      <c r="AP339" s="228"/>
      <c r="AQ339" s="228"/>
      <c r="AR339" s="228"/>
      <c r="AS339" s="348"/>
      <c r="AT339" s="264">
        <f t="shared" si="228"/>
        <v>0</v>
      </c>
      <c r="AU339" s="259"/>
      <c r="AV339" s="265">
        <f t="shared" si="268"/>
        <v>0</v>
      </c>
      <c r="AX339" s="265">
        <f t="shared" si="272"/>
        <v>0</v>
      </c>
      <c r="AZ339" s="492">
        <f t="shared" si="269"/>
        <v>0</v>
      </c>
      <c r="BB339" s="492">
        <f t="shared" si="270"/>
        <v>0</v>
      </c>
      <c r="BD339" s="265">
        <f t="shared" si="273"/>
        <v>0</v>
      </c>
      <c r="BE339" s="105"/>
      <c r="BF339" s="105"/>
      <c r="BG339" s="105"/>
      <c r="BH339" s="105"/>
      <c r="BI339" s="105"/>
      <c r="BJ339" s="105"/>
    </row>
    <row r="340" spans="2:62" ht="20.100000000000001" hidden="1" customHeight="1" outlineLevel="1">
      <c r="B340" s="100"/>
      <c r="C340" s="908"/>
      <c r="D340" s="909"/>
      <c r="E340" s="909"/>
      <c r="F340" s="910"/>
      <c r="G340" s="890"/>
      <c r="H340" s="891"/>
      <c r="I340" s="152"/>
      <c r="J340" s="152"/>
      <c r="K340" s="152"/>
      <c r="L340" s="152"/>
      <c r="M340" s="152"/>
      <c r="N340" s="152"/>
      <c r="O340" s="152"/>
      <c r="P340" s="153"/>
      <c r="Q340" s="153"/>
      <c r="R340" s="156">
        <f t="shared" si="264"/>
        <v>0</v>
      </c>
      <c r="S340" s="156">
        <f t="shared" si="265"/>
        <v>0</v>
      </c>
      <c r="U340" s="157">
        <f t="shared" si="271"/>
        <v>0</v>
      </c>
      <c r="W340" s="152"/>
      <c r="X340" s="152"/>
      <c r="Y340" s="152"/>
      <c r="Z340" s="152"/>
      <c r="AA340" s="152"/>
      <c r="AB340" s="152"/>
      <c r="AC340" s="347"/>
      <c r="AD340" s="152"/>
      <c r="AE340" s="152"/>
      <c r="AF340" s="152"/>
      <c r="AG340" s="152"/>
      <c r="AH340" s="152"/>
      <c r="AI340" s="152"/>
      <c r="AJ340" s="347"/>
      <c r="AK340" s="152"/>
      <c r="AL340" s="152"/>
      <c r="AM340" s="295"/>
      <c r="AN340" s="228"/>
      <c r="AO340" s="228"/>
      <c r="AP340" s="228"/>
      <c r="AQ340" s="228"/>
      <c r="AR340" s="228"/>
      <c r="AS340" s="348"/>
      <c r="AT340" s="264">
        <f t="shared" si="228"/>
        <v>0</v>
      </c>
      <c r="AU340" s="259"/>
      <c r="AV340" s="265">
        <f t="shared" si="268"/>
        <v>0</v>
      </c>
      <c r="AX340" s="265">
        <f t="shared" si="272"/>
        <v>0</v>
      </c>
      <c r="AZ340" s="492">
        <f t="shared" si="269"/>
        <v>0</v>
      </c>
      <c r="BB340" s="492">
        <f t="shared" si="270"/>
        <v>0</v>
      </c>
      <c r="BD340" s="265">
        <f t="shared" si="273"/>
        <v>0</v>
      </c>
      <c r="BE340" s="105"/>
      <c r="BF340" s="105"/>
      <c r="BG340" s="105"/>
      <c r="BH340" s="105"/>
      <c r="BI340" s="105"/>
      <c r="BJ340" s="105"/>
    </row>
    <row r="341" spans="2:62" ht="20.100000000000001" hidden="1" customHeight="1" outlineLevel="1">
      <c r="B341" s="100"/>
      <c r="C341" s="908"/>
      <c r="D341" s="909"/>
      <c r="E341" s="909"/>
      <c r="F341" s="910"/>
      <c r="G341" s="890"/>
      <c r="H341" s="891"/>
      <c r="I341" s="152"/>
      <c r="J341" s="152"/>
      <c r="K341" s="152"/>
      <c r="L341" s="152"/>
      <c r="M341" s="152"/>
      <c r="N341" s="152"/>
      <c r="O341" s="152"/>
      <c r="P341" s="153"/>
      <c r="Q341" s="153"/>
      <c r="R341" s="156">
        <f t="shared" si="264"/>
        <v>0</v>
      </c>
      <c r="S341" s="156">
        <f t="shared" si="265"/>
        <v>0</v>
      </c>
      <c r="U341" s="157">
        <f t="shared" si="271"/>
        <v>0</v>
      </c>
      <c r="W341" s="152"/>
      <c r="X341" s="152"/>
      <c r="Y341" s="152"/>
      <c r="Z341" s="152"/>
      <c r="AA341" s="152"/>
      <c r="AB341" s="152"/>
      <c r="AC341" s="347"/>
      <c r="AD341" s="152"/>
      <c r="AE341" s="152"/>
      <c r="AF341" s="152"/>
      <c r="AG341" s="152"/>
      <c r="AH341" s="152"/>
      <c r="AI341" s="152"/>
      <c r="AJ341" s="347"/>
      <c r="AK341" s="152"/>
      <c r="AL341" s="152"/>
      <c r="AM341" s="295"/>
      <c r="AN341" s="228"/>
      <c r="AO341" s="228"/>
      <c r="AP341" s="228"/>
      <c r="AQ341" s="228"/>
      <c r="AR341" s="228"/>
      <c r="AS341" s="348"/>
      <c r="AT341" s="264">
        <f t="shared" si="228"/>
        <v>0</v>
      </c>
      <c r="AU341" s="259"/>
      <c r="AV341" s="265">
        <f t="shared" si="268"/>
        <v>0</v>
      </c>
      <c r="AX341" s="265">
        <f t="shared" si="272"/>
        <v>0</v>
      </c>
      <c r="AZ341" s="492">
        <f t="shared" si="269"/>
        <v>0</v>
      </c>
      <c r="BB341" s="492">
        <f t="shared" si="270"/>
        <v>0</v>
      </c>
      <c r="BD341" s="265">
        <f t="shared" si="273"/>
        <v>0</v>
      </c>
      <c r="BE341" s="105"/>
      <c r="BF341" s="105"/>
      <c r="BG341" s="105"/>
      <c r="BH341" s="105"/>
      <c r="BI341" s="105"/>
      <c r="BJ341" s="105"/>
    </row>
    <row r="342" spans="2:62" ht="20.100000000000001" hidden="1" customHeight="1" outlineLevel="1">
      <c r="B342" s="100"/>
      <c r="C342" s="908"/>
      <c r="D342" s="909"/>
      <c r="E342" s="909"/>
      <c r="F342" s="910"/>
      <c r="G342" s="890"/>
      <c r="H342" s="891"/>
      <c r="I342" s="152"/>
      <c r="J342" s="152"/>
      <c r="K342" s="152"/>
      <c r="L342" s="152"/>
      <c r="M342" s="152"/>
      <c r="N342" s="152"/>
      <c r="O342" s="152"/>
      <c r="P342" s="153"/>
      <c r="Q342" s="153"/>
      <c r="R342" s="156">
        <f t="shared" si="264"/>
        <v>0</v>
      </c>
      <c r="S342" s="156">
        <f t="shared" si="265"/>
        <v>0</v>
      </c>
      <c r="U342" s="157">
        <f t="shared" si="271"/>
        <v>0</v>
      </c>
      <c r="W342" s="152"/>
      <c r="X342" s="152"/>
      <c r="Y342" s="152"/>
      <c r="Z342" s="152"/>
      <c r="AA342" s="152"/>
      <c r="AB342" s="152"/>
      <c r="AC342" s="347"/>
      <c r="AD342" s="152"/>
      <c r="AE342" s="152"/>
      <c r="AF342" s="152"/>
      <c r="AG342" s="152"/>
      <c r="AH342" s="152"/>
      <c r="AI342" s="152"/>
      <c r="AJ342" s="347"/>
      <c r="AK342" s="152"/>
      <c r="AL342" s="152"/>
      <c r="AM342" s="295"/>
      <c r="AN342" s="228"/>
      <c r="AO342" s="228"/>
      <c r="AP342" s="228"/>
      <c r="AQ342" s="228"/>
      <c r="AR342" s="228"/>
      <c r="AS342" s="348"/>
      <c r="AT342" s="264">
        <f t="shared" si="228"/>
        <v>0</v>
      </c>
      <c r="AU342" s="259"/>
      <c r="AV342" s="265">
        <f t="shared" si="268"/>
        <v>0</v>
      </c>
      <c r="AX342" s="265">
        <f t="shared" si="272"/>
        <v>0</v>
      </c>
      <c r="AZ342" s="492">
        <f t="shared" si="269"/>
        <v>0</v>
      </c>
      <c r="BB342" s="492">
        <f t="shared" si="270"/>
        <v>0</v>
      </c>
      <c r="BD342" s="265">
        <f t="shared" si="273"/>
        <v>0</v>
      </c>
      <c r="BE342" s="105"/>
      <c r="BF342" s="105"/>
      <c r="BG342" s="105"/>
      <c r="BH342" s="105"/>
      <c r="BI342" s="105"/>
      <c r="BJ342" s="105"/>
    </row>
    <row r="343" spans="2:62" ht="20.100000000000001" hidden="1" customHeight="1" outlineLevel="1">
      <c r="B343" s="100"/>
      <c r="C343" s="908"/>
      <c r="D343" s="909"/>
      <c r="E343" s="909"/>
      <c r="F343" s="910"/>
      <c r="G343" s="890"/>
      <c r="H343" s="891"/>
      <c r="I343" s="152"/>
      <c r="J343" s="152"/>
      <c r="K343" s="152"/>
      <c r="L343" s="152"/>
      <c r="M343" s="152"/>
      <c r="N343" s="152"/>
      <c r="O343" s="152"/>
      <c r="P343" s="153"/>
      <c r="Q343" s="153"/>
      <c r="R343" s="156">
        <f t="shared" si="264"/>
        <v>0</v>
      </c>
      <c r="S343" s="156">
        <f t="shared" si="265"/>
        <v>0</v>
      </c>
      <c r="U343" s="157">
        <f t="shared" si="271"/>
        <v>0</v>
      </c>
      <c r="W343" s="152"/>
      <c r="X343" s="152"/>
      <c r="Y343" s="152"/>
      <c r="Z343" s="152"/>
      <c r="AA343" s="152"/>
      <c r="AB343" s="152"/>
      <c r="AC343" s="347"/>
      <c r="AD343" s="152"/>
      <c r="AE343" s="152"/>
      <c r="AF343" s="152"/>
      <c r="AG343" s="152"/>
      <c r="AH343" s="152"/>
      <c r="AI343" s="152"/>
      <c r="AJ343" s="347"/>
      <c r="AK343" s="152"/>
      <c r="AL343" s="152"/>
      <c r="AM343" s="295"/>
      <c r="AN343" s="228"/>
      <c r="AO343" s="228"/>
      <c r="AP343" s="228"/>
      <c r="AQ343" s="228"/>
      <c r="AR343" s="228"/>
      <c r="AS343" s="348"/>
      <c r="AT343" s="264">
        <f t="shared" si="228"/>
        <v>0</v>
      </c>
      <c r="AU343" s="259"/>
      <c r="AV343" s="265">
        <f t="shared" si="268"/>
        <v>0</v>
      </c>
      <c r="AX343" s="265">
        <f t="shared" si="272"/>
        <v>0</v>
      </c>
      <c r="AZ343" s="492">
        <f t="shared" si="269"/>
        <v>0</v>
      </c>
      <c r="BB343" s="492">
        <f t="shared" si="270"/>
        <v>0</v>
      </c>
      <c r="BD343" s="265">
        <f t="shared" si="273"/>
        <v>0</v>
      </c>
      <c r="BE343" s="105"/>
      <c r="BF343" s="105"/>
      <c r="BG343" s="105"/>
      <c r="BH343" s="105"/>
      <c r="BI343" s="105"/>
      <c r="BJ343" s="105"/>
    </row>
    <row r="344" spans="2:62" ht="20.100000000000001" hidden="1" customHeight="1" outlineLevel="1">
      <c r="B344" s="100"/>
      <c r="C344" s="908"/>
      <c r="D344" s="909"/>
      <c r="E344" s="909"/>
      <c r="F344" s="910"/>
      <c r="G344" s="890"/>
      <c r="H344" s="891"/>
      <c r="I344" s="152"/>
      <c r="J344" s="152"/>
      <c r="K344" s="152"/>
      <c r="L344" s="152"/>
      <c r="M344" s="152"/>
      <c r="N344" s="152"/>
      <c r="O344" s="152"/>
      <c r="P344" s="153"/>
      <c r="Q344" s="153"/>
      <c r="R344" s="156">
        <f t="shared" si="264"/>
        <v>0</v>
      </c>
      <c r="S344" s="156">
        <f t="shared" si="265"/>
        <v>0</v>
      </c>
      <c r="U344" s="157">
        <f t="shared" si="271"/>
        <v>0</v>
      </c>
      <c r="W344" s="152"/>
      <c r="X344" s="152"/>
      <c r="Y344" s="152"/>
      <c r="Z344" s="152"/>
      <c r="AA344" s="152"/>
      <c r="AB344" s="152"/>
      <c r="AC344" s="347"/>
      <c r="AD344" s="152"/>
      <c r="AE344" s="152"/>
      <c r="AF344" s="152"/>
      <c r="AG344" s="152"/>
      <c r="AH344" s="152"/>
      <c r="AI344" s="152"/>
      <c r="AJ344" s="347"/>
      <c r="AK344" s="152"/>
      <c r="AL344" s="152"/>
      <c r="AM344" s="295"/>
      <c r="AN344" s="228"/>
      <c r="AO344" s="228"/>
      <c r="AP344" s="228"/>
      <c r="AQ344" s="228"/>
      <c r="AR344" s="228"/>
      <c r="AS344" s="348"/>
      <c r="AT344" s="264">
        <f t="shared" si="228"/>
        <v>0</v>
      </c>
      <c r="AU344" s="259"/>
      <c r="AV344" s="265">
        <f t="shared" si="268"/>
        <v>0</v>
      </c>
      <c r="AX344" s="265">
        <f t="shared" si="272"/>
        <v>0</v>
      </c>
      <c r="AZ344" s="492">
        <f t="shared" si="269"/>
        <v>0</v>
      </c>
      <c r="BB344" s="492">
        <f t="shared" si="270"/>
        <v>0</v>
      </c>
      <c r="BD344" s="265">
        <f t="shared" si="273"/>
        <v>0</v>
      </c>
      <c r="BE344" s="105"/>
      <c r="BF344" s="105"/>
      <c r="BG344" s="105"/>
      <c r="BH344" s="105"/>
      <c r="BI344" s="105"/>
      <c r="BJ344" s="105"/>
    </row>
    <row r="345" spans="2:62" ht="20.100000000000001" hidden="1" customHeight="1" outlineLevel="1">
      <c r="B345" s="100"/>
      <c r="C345" s="908"/>
      <c r="D345" s="909"/>
      <c r="E345" s="909"/>
      <c r="F345" s="910"/>
      <c r="G345" s="890"/>
      <c r="H345" s="891"/>
      <c r="I345" s="152"/>
      <c r="J345" s="152"/>
      <c r="K345" s="152"/>
      <c r="L345" s="152"/>
      <c r="M345" s="152"/>
      <c r="N345" s="152"/>
      <c r="O345" s="152"/>
      <c r="P345" s="153"/>
      <c r="Q345" s="153"/>
      <c r="R345" s="156">
        <f t="shared" si="264"/>
        <v>0</v>
      </c>
      <c r="S345" s="156">
        <f t="shared" si="265"/>
        <v>0</v>
      </c>
      <c r="U345" s="157">
        <f t="shared" si="271"/>
        <v>0</v>
      </c>
      <c r="W345" s="152"/>
      <c r="X345" s="152"/>
      <c r="Y345" s="152"/>
      <c r="Z345" s="152"/>
      <c r="AA345" s="152"/>
      <c r="AB345" s="152"/>
      <c r="AC345" s="347"/>
      <c r="AD345" s="152"/>
      <c r="AE345" s="152"/>
      <c r="AF345" s="152"/>
      <c r="AG345" s="152"/>
      <c r="AH345" s="152"/>
      <c r="AI345" s="152"/>
      <c r="AJ345" s="347"/>
      <c r="AK345" s="152"/>
      <c r="AL345" s="152"/>
      <c r="AM345" s="295"/>
      <c r="AN345" s="228"/>
      <c r="AO345" s="228"/>
      <c r="AP345" s="228"/>
      <c r="AQ345" s="228"/>
      <c r="AR345" s="228"/>
      <c r="AS345" s="348"/>
      <c r="AT345" s="264">
        <f t="shared" si="228"/>
        <v>0</v>
      </c>
      <c r="AU345" s="259"/>
      <c r="AV345" s="265">
        <f t="shared" si="268"/>
        <v>0</v>
      </c>
      <c r="AX345" s="265">
        <f t="shared" si="272"/>
        <v>0</v>
      </c>
      <c r="AZ345" s="492">
        <f t="shared" si="269"/>
        <v>0</v>
      </c>
      <c r="BB345" s="492">
        <f t="shared" si="270"/>
        <v>0</v>
      </c>
      <c r="BD345" s="265">
        <f t="shared" si="273"/>
        <v>0</v>
      </c>
      <c r="BE345" s="105"/>
      <c r="BF345" s="105"/>
      <c r="BG345" s="105"/>
      <c r="BH345" s="105"/>
      <c r="BI345" s="105"/>
      <c r="BJ345" s="105"/>
    </row>
    <row r="346" spans="2:62" ht="20.100000000000001" hidden="1" customHeight="1" outlineLevel="1">
      <c r="B346" s="100"/>
      <c r="C346" s="908"/>
      <c r="D346" s="909"/>
      <c r="E346" s="909"/>
      <c r="F346" s="910"/>
      <c r="G346" s="890"/>
      <c r="H346" s="891"/>
      <c r="I346" s="152"/>
      <c r="J346" s="152"/>
      <c r="K346" s="152"/>
      <c r="L346" s="152"/>
      <c r="M346" s="152"/>
      <c r="N346" s="152"/>
      <c r="O346" s="152"/>
      <c r="P346" s="153"/>
      <c r="Q346" s="153"/>
      <c r="R346" s="156">
        <f t="shared" si="264"/>
        <v>0</v>
      </c>
      <c r="S346" s="156">
        <f t="shared" si="265"/>
        <v>0</v>
      </c>
      <c r="U346" s="157">
        <f t="shared" si="271"/>
        <v>0</v>
      </c>
      <c r="W346" s="152"/>
      <c r="X346" s="152"/>
      <c r="Y346" s="152"/>
      <c r="Z346" s="152"/>
      <c r="AA346" s="152"/>
      <c r="AB346" s="152"/>
      <c r="AC346" s="347"/>
      <c r="AD346" s="152"/>
      <c r="AE346" s="152"/>
      <c r="AF346" s="152"/>
      <c r="AG346" s="152"/>
      <c r="AH346" s="152"/>
      <c r="AI346" s="152"/>
      <c r="AJ346" s="347"/>
      <c r="AK346" s="152"/>
      <c r="AL346" s="152"/>
      <c r="AM346" s="295"/>
      <c r="AN346" s="228"/>
      <c r="AO346" s="228"/>
      <c r="AP346" s="228"/>
      <c r="AQ346" s="228"/>
      <c r="AR346" s="228"/>
      <c r="AS346" s="348"/>
      <c r="AT346" s="264">
        <f t="shared" si="228"/>
        <v>0</v>
      </c>
      <c r="AU346" s="259"/>
      <c r="AV346" s="265">
        <f t="shared" si="268"/>
        <v>0</v>
      </c>
      <c r="AX346" s="265">
        <f t="shared" si="272"/>
        <v>0</v>
      </c>
      <c r="AZ346" s="492">
        <f t="shared" si="269"/>
        <v>0</v>
      </c>
      <c r="BB346" s="492">
        <f t="shared" si="270"/>
        <v>0</v>
      </c>
      <c r="BD346" s="265">
        <f t="shared" si="273"/>
        <v>0</v>
      </c>
      <c r="BE346" s="105"/>
      <c r="BF346" s="105"/>
      <c r="BG346" s="105"/>
      <c r="BH346" s="105"/>
      <c r="BI346" s="105"/>
      <c r="BJ346" s="105"/>
    </row>
    <row r="347" spans="2:62" ht="20.100000000000001" hidden="1" customHeight="1" outlineLevel="1">
      <c r="B347" s="100"/>
      <c r="C347" s="908"/>
      <c r="D347" s="909"/>
      <c r="E347" s="909"/>
      <c r="F347" s="910"/>
      <c r="G347" s="890"/>
      <c r="H347" s="891"/>
      <c r="I347" s="152"/>
      <c r="J347" s="152"/>
      <c r="K347" s="152"/>
      <c r="L347" s="152"/>
      <c r="M347" s="152"/>
      <c r="N347" s="152"/>
      <c r="O347" s="152"/>
      <c r="P347" s="153"/>
      <c r="Q347" s="153"/>
      <c r="R347" s="156">
        <f t="shared" si="264"/>
        <v>0</v>
      </c>
      <c r="S347" s="156">
        <f t="shared" si="265"/>
        <v>0</v>
      </c>
      <c r="U347" s="157">
        <f t="shared" si="271"/>
        <v>0</v>
      </c>
      <c r="W347" s="152"/>
      <c r="X347" s="152"/>
      <c r="Y347" s="152"/>
      <c r="Z347" s="152"/>
      <c r="AA347" s="152"/>
      <c r="AB347" s="152"/>
      <c r="AC347" s="347"/>
      <c r="AD347" s="152"/>
      <c r="AE347" s="152"/>
      <c r="AF347" s="152"/>
      <c r="AG347" s="152"/>
      <c r="AH347" s="152"/>
      <c r="AI347" s="152"/>
      <c r="AJ347" s="347"/>
      <c r="AK347" s="152"/>
      <c r="AL347" s="152"/>
      <c r="AM347" s="295"/>
      <c r="AN347" s="228"/>
      <c r="AO347" s="228"/>
      <c r="AP347" s="228"/>
      <c r="AQ347" s="228"/>
      <c r="AR347" s="228"/>
      <c r="AS347" s="348"/>
      <c r="AT347" s="264">
        <f t="shared" si="228"/>
        <v>0</v>
      </c>
      <c r="AU347" s="259"/>
      <c r="AV347" s="265">
        <f t="shared" si="268"/>
        <v>0</v>
      </c>
      <c r="AX347" s="265">
        <f t="shared" si="272"/>
        <v>0</v>
      </c>
      <c r="AZ347" s="492">
        <f t="shared" si="269"/>
        <v>0</v>
      </c>
      <c r="BB347" s="492">
        <f t="shared" si="270"/>
        <v>0</v>
      </c>
      <c r="BD347" s="265">
        <f t="shared" si="273"/>
        <v>0</v>
      </c>
      <c r="BE347" s="105"/>
      <c r="BF347" s="105"/>
      <c r="BG347" s="105"/>
      <c r="BH347" s="105"/>
      <c r="BI347" s="105"/>
      <c r="BJ347" s="105"/>
    </row>
    <row r="348" spans="2:62" ht="20.100000000000001" hidden="1" customHeight="1" outlineLevel="1">
      <c r="B348" s="100"/>
      <c r="C348" s="908"/>
      <c r="D348" s="909"/>
      <c r="E348" s="909"/>
      <c r="F348" s="910"/>
      <c r="G348" s="890"/>
      <c r="H348" s="891"/>
      <c r="I348" s="152"/>
      <c r="J348" s="152"/>
      <c r="K348" s="152"/>
      <c r="L348" s="152"/>
      <c r="M348" s="152"/>
      <c r="N348" s="152"/>
      <c r="O348" s="152"/>
      <c r="P348" s="153"/>
      <c r="Q348" s="153"/>
      <c r="R348" s="156">
        <f t="shared" si="264"/>
        <v>0</v>
      </c>
      <c r="S348" s="156">
        <f t="shared" si="265"/>
        <v>0</v>
      </c>
      <c r="U348" s="157">
        <f t="shared" si="271"/>
        <v>0</v>
      </c>
      <c r="W348" s="152"/>
      <c r="X348" s="152"/>
      <c r="Y348" s="152"/>
      <c r="Z348" s="152"/>
      <c r="AA348" s="152"/>
      <c r="AB348" s="152"/>
      <c r="AC348" s="347"/>
      <c r="AD348" s="152"/>
      <c r="AE348" s="152"/>
      <c r="AF348" s="152"/>
      <c r="AG348" s="152"/>
      <c r="AH348" s="152"/>
      <c r="AI348" s="152"/>
      <c r="AJ348" s="347"/>
      <c r="AK348" s="152"/>
      <c r="AL348" s="152"/>
      <c r="AM348" s="295"/>
      <c r="AN348" s="228"/>
      <c r="AO348" s="228"/>
      <c r="AP348" s="228"/>
      <c r="AQ348" s="228"/>
      <c r="AR348" s="228"/>
      <c r="AS348" s="348"/>
      <c r="AT348" s="264">
        <f t="shared" ref="AT348:AT350" si="274">((W348+AD348)*$W$7+(X348+AE348)*$X$7+(Y348+Z348+AF348+AG348)*$Z$7+(AA348+AH348)*$AA$7+(AB348+AI348)*$AB$7)*Zuschläge_IBN</f>
        <v>0</v>
      </c>
      <c r="AU348" s="259"/>
      <c r="AV348" s="265">
        <f t="shared" si="268"/>
        <v>0</v>
      </c>
      <c r="AX348" s="265">
        <f t="shared" si="272"/>
        <v>0</v>
      </c>
      <c r="AZ348" s="492">
        <f t="shared" si="269"/>
        <v>0</v>
      </c>
      <c r="BB348" s="492">
        <f t="shared" si="270"/>
        <v>0</v>
      </c>
      <c r="BD348" s="265">
        <f t="shared" si="273"/>
        <v>0</v>
      </c>
      <c r="BE348" s="105"/>
      <c r="BF348" s="105"/>
      <c r="BG348" s="105"/>
      <c r="BH348" s="105"/>
      <c r="BI348" s="105"/>
      <c r="BJ348" s="105"/>
    </row>
    <row r="349" spans="2:62" ht="20.100000000000001" hidden="1" customHeight="1" outlineLevel="1">
      <c r="B349" s="100"/>
      <c r="C349" s="908"/>
      <c r="D349" s="909"/>
      <c r="E349" s="909"/>
      <c r="F349" s="910"/>
      <c r="G349" s="890"/>
      <c r="H349" s="891"/>
      <c r="I349" s="152"/>
      <c r="J349" s="152"/>
      <c r="K349" s="152"/>
      <c r="L349" s="152"/>
      <c r="M349" s="152"/>
      <c r="N349" s="152"/>
      <c r="O349" s="152"/>
      <c r="P349" s="153"/>
      <c r="Q349" s="153"/>
      <c r="R349" s="156">
        <f t="shared" si="264"/>
        <v>0</v>
      </c>
      <c r="S349" s="156">
        <f t="shared" si="265"/>
        <v>0</v>
      </c>
      <c r="U349" s="157">
        <f t="shared" si="271"/>
        <v>0</v>
      </c>
      <c r="W349" s="152"/>
      <c r="X349" s="152"/>
      <c r="Y349" s="152"/>
      <c r="Z349" s="152"/>
      <c r="AA349" s="152"/>
      <c r="AB349" s="152"/>
      <c r="AC349" s="347"/>
      <c r="AD349" s="152"/>
      <c r="AE349" s="152"/>
      <c r="AF349" s="152"/>
      <c r="AG349" s="152"/>
      <c r="AH349" s="152"/>
      <c r="AI349" s="152"/>
      <c r="AJ349" s="347"/>
      <c r="AK349" s="152"/>
      <c r="AL349" s="152"/>
      <c r="AM349" s="295"/>
      <c r="AN349" s="228"/>
      <c r="AO349" s="228"/>
      <c r="AP349" s="228"/>
      <c r="AQ349" s="228"/>
      <c r="AR349" s="228"/>
      <c r="AS349" s="348"/>
      <c r="AT349" s="264">
        <f t="shared" si="274"/>
        <v>0</v>
      </c>
      <c r="AU349" s="259"/>
      <c r="AV349" s="265">
        <f t="shared" si="268"/>
        <v>0</v>
      </c>
      <c r="AX349" s="265">
        <f t="shared" si="272"/>
        <v>0</v>
      </c>
      <c r="AZ349" s="492">
        <f t="shared" si="269"/>
        <v>0</v>
      </c>
      <c r="BB349" s="492">
        <f t="shared" si="270"/>
        <v>0</v>
      </c>
      <c r="BD349" s="265">
        <f t="shared" si="273"/>
        <v>0</v>
      </c>
      <c r="BE349" s="105"/>
      <c r="BF349" s="105"/>
      <c r="BG349" s="105"/>
      <c r="BH349" s="105"/>
      <c r="BI349" s="105"/>
      <c r="BJ349" s="105"/>
    </row>
    <row r="350" spans="2:62" ht="20.100000000000001" hidden="1" customHeight="1" outlineLevel="1">
      <c r="B350" s="100"/>
      <c r="C350" s="908"/>
      <c r="D350" s="909"/>
      <c r="E350" s="909"/>
      <c r="F350" s="910"/>
      <c r="G350" s="890"/>
      <c r="H350" s="891"/>
      <c r="I350" s="152"/>
      <c r="J350" s="152"/>
      <c r="K350" s="152"/>
      <c r="L350" s="152"/>
      <c r="M350" s="152"/>
      <c r="N350" s="152"/>
      <c r="O350" s="152"/>
      <c r="P350" s="153"/>
      <c r="Q350" s="153"/>
      <c r="R350" s="156">
        <f t="shared" si="264"/>
        <v>0</v>
      </c>
      <c r="S350" s="156">
        <f t="shared" si="265"/>
        <v>0</v>
      </c>
      <c r="U350" s="157">
        <f t="shared" si="271"/>
        <v>0</v>
      </c>
      <c r="W350" s="152"/>
      <c r="X350" s="152"/>
      <c r="Y350" s="152"/>
      <c r="Z350" s="152"/>
      <c r="AA350" s="152"/>
      <c r="AB350" s="152"/>
      <c r="AC350" s="347"/>
      <c r="AD350" s="152"/>
      <c r="AE350" s="152"/>
      <c r="AF350" s="152"/>
      <c r="AG350" s="152"/>
      <c r="AH350" s="152"/>
      <c r="AI350" s="152"/>
      <c r="AJ350" s="347"/>
      <c r="AK350" s="152"/>
      <c r="AL350" s="152"/>
      <c r="AM350" s="295"/>
      <c r="AN350" s="228"/>
      <c r="AO350" s="228"/>
      <c r="AP350" s="228"/>
      <c r="AQ350" s="228"/>
      <c r="AR350" s="228"/>
      <c r="AS350" s="348"/>
      <c r="AT350" s="264">
        <f t="shared" si="274"/>
        <v>0</v>
      </c>
      <c r="AU350" s="259"/>
      <c r="AV350" s="265">
        <f t="shared" si="268"/>
        <v>0</v>
      </c>
      <c r="AX350" s="265">
        <f t="shared" si="272"/>
        <v>0</v>
      </c>
      <c r="AZ350" s="492">
        <f t="shared" si="269"/>
        <v>0</v>
      </c>
      <c r="BB350" s="492">
        <f t="shared" si="270"/>
        <v>0</v>
      </c>
      <c r="BD350" s="265">
        <f t="shared" si="273"/>
        <v>0</v>
      </c>
      <c r="BE350" s="105"/>
      <c r="BF350" s="105"/>
      <c r="BG350" s="105"/>
      <c r="BH350" s="105"/>
      <c r="BI350" s="105"/>
      <c r="BJ350" s="105"/>
    </row>
    <row r="351" spans="2:62" ht="9.9499999999999993" hidden="1" customHeight="1" outlineLevel="1">
      <c r="B351" s="101"/>
      <c r="C351" s="208"/>
      <c r="D351" s="208"/>
      <c r="E351" s="208"/>
      <c r="F351" s="208"/>
      <c r="G351" s="237"/>
      <c r="H351" s="207"/>
      <c r="I351" s="257"/>
      <c r="J351" s="257"/>
      <c r="K351" s="257"/>
      <c r="L351" s="257"/>
      <c r="M351" s="257"/>
      <c r="N351" s="257"/>
      <c r="O351" s="257"/>
      <c r="P351" s="256"/>
      <c r="Q351" s="102"/>
      <c r="R351" s="102"/>
      <c r="S351" s="102"/>
      <c r="U351" s="98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Z351" s="493"/>
      <c r="BE351" s="105"/>
      <c r="BF351" s="105"/>
      <c r="BG351" s="105"/>
      <c r="BH351" s="105"/>
      <c r="BI351" s="105"/>
      <c r="BJ351" s="105"/>
    </row>
    <row r="352" spans="2:62" ht="20.100000000000001" customHeight="1" collapsed="1">
      <c r="B352" s="8">
        <f>B335+1</f>
        <v>21</v>
      </c>
      <c r="C352" s="916"/>
      <c r="D352" s="917"/>
      <c r="E352" s="917"/>
      <c r="F352" s="918"/>
      <c r="G352" s="429"/>
      <c r="H352" s="206">
        <v>1</v>
      </c>
      <c r="I352" s="642">
        <f t="shared" ref="I352" si="275">$H352*SUM(I353:I367)</f>
        <v>0</v>
      </c>
      <c r="J352" s="643">
        <f t="shared" ref="J352:O352" si="276">$H352*SUM(J353:J367)</f>
        <v>0</v>
      </c>
      <c r="K352" s="644">
        <f t="shared" si="276"/>
        <v>0</v>
      </c>
      <c r="L352" s="645">
        <f t="shared" si="276"/>
        <v>0</v>
      </c>
      <c r="M352" s="645">
        <f t="shared" si="276"/>
        <v>0</v>
      </c>
      <c r="N352" s="644">
        <f t="shared" si="276"/>
        <v>0</v>
      </c>
      <c r="O352" s="642">
        <f t="shared" si="276"/>
        <v>0</v>
      </c>
      <c r="P352" s="209">
        <f t="shared" ref="P352:Q352" si="277">$H352*SUM(P353:P367)</f>
        <v>0</v>
      </c>
      <c r="Q352" s="210">
        <f t="shared" si="277"/>
        <v>0</v>
      </c>
      <c r="R352" s="136">
        <f t="shared" ref="R352:R367" si="278">P352*(1+Gewinn)*(1+SicherheitAngebot)</f>
        <v>0</v>
      </c>
      <c r="S352" s="137">
        <f t="shared" ref="S352:S367" si="279">Q352*(1+MGKZ)*(1+Gewinn)*(1+SicherheitAngebot)</f>
        <v>0</v>
      </c>
      <c r="U352" s="10">
        <f>I352*$I$7+J352*$J$7+K352*$K$7+L352*$L$7+M352*$M$7+N352*$N$7+O352*$O$7+R352+S352</f>
        <v>0</v>
      </c>
      <c r="W352" s="646">
        <f t="shared" ref="W352:AB352" si="280">$H352*SUM(W353:W367)</f>
        <v>0</v>
      </c>
      <c r="X352" s="647">
        <f t="shared" si="280"/>
        <v>0</v>
      </c>
      <c r="Y352" s="648">
        <f t="shared" si="280"/>
        <v>0</v>
      </c>
      <c r="Z352" s="649">
        <f t="shared" si="280"/>
        <v>0</v>
      </c>
      <c r="AA352" s="648">
        <f t="shared" si="280"/>
        <v>0</v>
      </c>
      <c r="AB352" s="646">
        <f t="shared" si="280"/>
        <v>0</v>
      </c>
      <c r="AC352" s="258"/>
      <c r="AD352" s="646">
        <f t="shared" ref="AD352:AM352" si="281">$H352*SUM(AD353:AD367)</f>
        <v>0</v>
      </c>
      <c r="AE352" s="647">
        <f t="shared" si="281"/>
        <v>0</v>
      </c>
      <c r="AF352" s="648">
        <f t="shared" si="281"/>
        <v>0</v>
      </c>
      <c r="AG352" s="649">
        <f t="shared" si="281"/>
        <v>0</v>
      </c>
      <c r="AH352" s="648">
        <f t="shared" si="281"/>
        <v>0</v>
      </c>
      <c r="AI352" s="646">
        <f t="shared" si="281"/>
        <v>0</v>
      </c>
      <c r="AJ352" s="258"/>
      <c r="AK352" s="653">
        <f t="shared" si="281"/>
        <v>0</v>
      </c>
      <c r="AL352" s="653">
        <f t="shared" si="281"/>
        <v>0</v>
      </c>
      <c r="AM352" s="653">
        <f t="shared" si="281"/>
        <v>0</v>
      </c>
      <c r="AN352" s="227">
        <f>$H352*SUM(AN353:AN367)*(1+Gewinn)*(1+SicherheitAngebot)</f>
        <v>0</v>
      </c>
      <c r="AO352" s="227">
        <f>$H352*SUM(AO353:AO367)*(1+Gewinn)*(1+SicherheitAngebot)</f>
        <v>0</v>
      </c>
      <c r="AP352" s="227">
        <f>$H352*SUM(AP353:AP367)*(1+Gewinn)*(1+SicherheitAngebot)</f>
        <v>0</v>
      </c>
      <c r="AQ352" s="227">
        <f>$H352*SUM(AQ353:AQ367)*(1+Gewinn)*(1+SicherheitAngebot)</f>
        <v>0</v>
      </c>
      <c r="AR352" s="227">
        <f>$H352*SUM(AR353:AR367)*(1+Gewinn)*(1+SicherheitAngebot)</f>
        <v>0</v>
      </c>
      <c r="AS352" s="262"/>
      <c r="AT352" s="263">
        <f t="shared" ref="AT352:AT384" si="282">((W352+AD352)*$W$7+(X352+AE352)*$X$7+(Y352+Z352+AF352+AG352)*$Z$7+(AA352+AH352)*$AA$7+(AB352+AI352)*$AB$7)*Zuschläge_IBN</f>
        <v>0</v>
      </c>
      <c r="AU352" s="259"/>
      <c r="AV352" s="491">
        <f>AK352*$AK$7+AL352*$AL$7+AM352*$AM$7+SUM(AN352:AR352)+AT352/Zuschläge_IBN+AT352</f>
        <v>0</v>
      </c>
      <c r="AX352" s="685">
        <f>U352+AV352</f>
        <v>0</v>
      </c>
      <c r="AZ352" s="490">
        <f>IF(H352&gt;0,U352/(1+SicherheitAngebot)*(1+Sicherheit),0)</f>
        <v>0</v>
      </c>
      <c r="BB352" s="490">
        <f>IF(H352&gt;0,AV352/(1+SicherheitAngebot)*(1+Sicherheit),0)</f>
        <v>0</v>
      </c>
      <c r="BD352" s="490">
        <f>AZ352+BB352</f>
        <v>0</v>
      </c>
      <c r="BE352" s="105"/>
      <c r="BF352" s="105"/>
      <c r="BG352" s="105"/>
      <c r="BH352" s="105"/>
      <c r="BI352" s="105"/>
      <c r="BJ352" s="105"/>
    </row>
    <row r="353" spans="2:62" ht="20.100000000000001" hidden="1" customHeight="1" outlineLevel="1">
      <c r="B353" s="99"/>
      <c r="C353" s="908"/>
      <c r="D353" s="909"/>
      <c r="E353" s="909"/>
      <c r="F353" s="910"/>
      <c r="G353" s="890"/>
      <c r="H353" s="901"/>
      <c r="I353" s="152"/>
      <c r="J353" s="152"/>
      <c r="K353" s="152"/>
      <c r="L353" s="152"/>
      <c r="M353" s="152"/>
      <c r="N353" s="152"/>
      <c r="O353" s="152"/>
      <c r="P353" s="153"/>
      <c r="Q353" s="153"/>
      <c r="R353" s="156">
        <f t="shared" si="278"/>
        <v>0</v>
      </c>
      <c r="S353" s="156">
        <f t="shared" si="279"/>
        <v>0</v>
      </c>
      <c r="U353" s="157">
        <f>I353*$I$7+J353*$J$7+K353*$K$7+L353*$L$7+M353*$M$7+N353*$N$7+O353*$O$7+R353+S353</f>
        <v>0</v>
      </c>
      <c r="W353" s="152"/>
      <c r="X353" s="152"/>
      <c r="Y353" s="152"/>
      <c r="Z353" s="152"/>
      <c r="AA353" s="152"/>
      <c r="AB353" s="152"/>
      <c r="AC353" s="347"/>
      <c r="AD353" s="152"/>
      <c r="AE353" s="152"/>
      <c r="AF353" s="152"/>
      <c r="AG353" s="152"/>
      <c r="AH353" s="152"/>
      <c r="AI353" s="152"/>
      <c r="AJ353" s="347"/>
      <c r="AK353" s="152"/>
      <c r="AL353" s="152"/>
      <c r="AM353" s="295"/>
      <c r="AN353" s="228"/>
      <c r="AO353" s="228"/>
      <c r="AP353" s="228"/>
      <c r="AQ353" s="228"/>
      <c r="AR353" s="228"/>
      <c r="AS353" s="348"/>
      <c r="AT353" s="264">
        <f t="shared" si="282"/>
        <v>0</v>
      </c>
      <c r="AU353" s="259"/>
      <c r="AV353" s="265">
        <f t="shared" ref="AV353:AV367" si="283">AK353*$AK$7+AL353*$AL$7+AM353*$AM$7+SUM(AN353:AR353)*(1+Gewinn)*(1+SicherheitAngebot)+AT353/Zuschläge_IBN+AT353</f>
        <v>0</v>
      </c>
      <c r="AX353" s="265">
        <f>U353+AV353</f>
        <v>0</v>
      </c>
      <c r="AZ353" s="492">
        <f t="shared" ref="AZ353:AZ367" si="284">U353/(1+SicherheitAngebot)*(1+Sicherheit)</f>
        <v>0</v>
      </c>
      <c r="BB353" s="492">
        <f t="shared" ref="BB353:BB367" si="285">AV353/(1+SicherheitAngebot)*(1+Sicherheit)</f>
        <v>0</v>
      </c>
      <c r="BD353" s="265">
        <f>AZ353+BB353</f>
        <v>0</v>
      </c>
      <c r="BE353" s="105"/>
      <c r="BF353" s="105"/>
      <c r="BG353" s="105"/>
      <c r="BH353" s="105"/>
      <c r="BI353" s="105"/>
      <c r="BJ353" s="105"/>
    </row>
    <row r="354" spans="2:62" ht="20.100000000000001" hidden="1" customHeight="1" outlineLevel="1">
      <c r="B354" s="100"/>
      <c r="C354" s="908"/>
      <c r="D354" s="909"/>
      <c r="E354" s="909"/>
      <c r="F354" s="910"/>
      <c r="G354" s="890"/>
      <c r="H354" s="891"/>
      <c r="I354" s="152"/>
      <c r="J354" s="152"/>
      <c r="K354" s="152"/>
      <c r="L354" s="152"/>
      <c r="M354" s="152"/>
      <c r="N354" s="152"/>
      <c r="O354" s="152"/>
      <c r="P354" s="153"/>
      <c r="Q354" s="153"/>
      <c r="R354" s="156">
        <f t="shared" si="278"/>
        <v>0</v>
      </c>
      <c r="S354" s="156">
        <f t="shared" si="279"/>
        <v>0</v>
      </c>
      <c r="U354" s="157">
        <f t="shared" ref="U354:U367" si="286">I354*$I$7+J354*$J$7+K354*$K$7+L354*$L$7+M354*$M$7+N354*$N$7+O354*$O$7+R354+S354</f>
        <v>0</v>
      </c>
      <c r="W354" s="152"/>
      <c r="X354" s="152"/>
      <c r="Y354" s="152"/>
      <c r="Z354" s="152"/>
      <c r="AA354" s="152"/>
      <c r="AB354" s="152"/>
      <c r="AC354" s="347"/>
      <c r="AD354" s="152"/>
      <c r="AE354" s="152"/>
      <c r="AF354" s="152"/>
      <c r="AG354" s="152"/>
      <c r="AH354" s="152"/>
      <c r="AI354" s="152"/>
      <c r="AJ354" s="347"/>
      <c r="AK354" s="152"/>
      <c r="AL354" s="152"/>
      <c r="AM354" s="295"/>
      <c r="AN354" s="228"/>
      <c r="AO354" s="228"/>
      <c r="AP354" s="228"/>
      <c r="AQ354" s="228"/>
      <c r="AR354" s="228"/>
      <c r="AS354" s="348"/>
      <c r="AT354" s="264">
        <f t="shared" si="282"/>
        <v>0</v>
      </c>
      <c r="AU354" s="259"/>
      <c r="AV354" s="265">
        <f t="shared" si="283"/>
        <v>0</v>
      </c>
      <c r="AX354" s="265">
        <f t="shared" ref="AX354:AX367" si="287">U354+AV354</f>
        <v>0</v>
      </c>
      <c r="AZ354" s="492">
        <f t="shared" si="284"/>
        <v>0</v>
      </c>
      <c r="BB354" s="492">
        <f t="shared" si="285"/>
        <v>0</v>
      </c>
      <c r="BD354" s="265">
        <f t="shared" ref="BD354:BD367" si="288">AZ354+BB354</f>
        <v>0</v>
      </c>
      <c r="BE354" s="105"/>
      <c r="BF354" s="105"/>
      <c r="BG354" s="105"/>
      <c r="BH354" s="105"/>
      <c r="BI354" s="105"/>
      <c r="BJ354" s="105"/>
    </row>
    <row r="355" spans="2:62" ht="20.100000000000001" hidden="1" customHeight="1" outlineLevel="1">
      <c r="B355" s="100"/>
      <c r="C355" s="908"/>
      <c r="D355" s="909"/>
      <c r="E355" s="909"/>
      <c r="F355" s="910"/>
      <c r="G355" s="890"/>
      <c r="H355" s="891"/>
      <c r="I355" s="152"/>
      <c r="J355" s="152"/>
      <c r="K355" s="152"/>
      <c r="L355" s="152"/>
      <c r="M355" s="152"/>
      <c r="N355" s="152"/>
      <c r="O355" s="152"/>
      <c r="P355" s="153"/>
      <c r="Q355" s="153"/>
      <c r="R355" s="156">
        <f t="shared" si="278"/>
        <v>0</v>
      </c>
      <c r="S355" s="156">
        <f t="shared" si="279"/>
        <v>0</v>
      </c>
      <c r="U355" s="157">
        <f t="shared" si="286"/>
        <v>0</v>
      </c>
      <c r="W355" s="152"/>
      <c r="X355" s="152"/>
      <c r="Y355" s="152"/>
      <c r="Z355" s="152"/>
      <c r="AA355" s="152"/>
      <c r="AB355" s="152"/>
      <c r="AC355" s="347"/>
      <c r="AD355" s="152"/>
      <c r="AE355" s="152"/>
      <c r="AF355" s="152"/>
      <c r="AG355" s="152"/>
      <c r="AH355" s="152"/>
      <c r="AI355" s="152"/>
      <c r="AJ355" s="347"/>
      <c r="AK355" s="152"/>
      <c r="AL355" s="152"/>
      <c r="AM355" s="295"/>
      <c r="AN355" s="228"/>
      <c r="AO355" s="228"/>
      <c r="AP355" s="228"/>
      <c r="AQ355" s="228"/>
      <c r="AR355" s="228"/>
      <c r="AS355" s="348"/>
      <c r="AT355" s="264">
        <f t="shared" si="282"/>
        <v>0</v>
      </c>
      <c r="AU355" s="259"/>
      <c r="AV355" s="265">
        <f t="shared" si="283"/>
        <v>0</v>
      </c>
      <c r="AX355" s="265">
        <f t="shared" si="287"/>
        <v>0</v>
      </c>
      <c r="AZ355" s="492">
        <f t="shared" si="284"/>
        <v>0</v>
      </c>
      <c r="BB355" s="492">
        <f t="shared" si="285"/>
        <v>0</v>
      </c>
      <c r="BD355" s="265">
        <f t="shared" si="288"/>
        <v>0</v>
      </c>
      <c r="BE355" s="105"/>
      <c r="BF355" s="105"/>
      <c r="BG355" s="105"/>
      <c r="BH355" s="105"/>
      <c r="BI355" s="105"/>
      <c r="BJ355" s="105"/>
    </row>
    <row r="356" spans="2:62" ht="20.100000000000001" hidden="1" customHeight="1" outlineLevel="1">
      <c r="B356" s="100"/>
      <c r="C356" s="908"/>
      <c r="D356" s="909"/>
      <c r="E356" s="909"/>
      <c r="F356" s="910"/>
      <c r="G356" s="890"/>
      <c r="H356" s="891"/>
      <c r="I356" s="152"/>
      <c r="J356" s="152"/>
      <c r="K356" s="152"/>
      <c r="L356" s="152"/>
      <c r="M356" s="152"/>
      <c r="N356" s="152"/>
      <c r="O356" s="152"/>
      <c r="P356" s="153"/>
      <c r="Q356" s="153"/>
      <c r="R356" s="156">
        <f t="shared" si="278"/>
        <v>0</v>
      </c>
      <c r="S356" s="156">
        <f t="shared" si="279"/>
        <v>0</v>
      </c>
      <c r="U356" s="157">
        <f t="shared" si="286"/>
        <v>0</v>
      </c>
      <c r="W356" s="152"/>
      <c r="X356" s="152"/>
      <c r="Y356" s="152"/>
      <c r="Z356" s="152"/>
      <c r="AA356" s="152"/>
      <c r="AB356" s="152"/>
      <c r="AC356" s="347"/>
      <c r="AD356" s="152"/>
      <c r="AE356" s="152"/>
      <c r="AF356" s="152"/>
      <c r="AG356" s="152"/>
      <c r="AH356" s="152"/>
      <c r="AI356" s="152"/>
      <c r="AJ356" s="347"/>
      <c r="AK356" s="152"/>
      <c r="AL356" s="152"/>
      <c r="AM356" s="295"/>
      <c r="AN356" s="228"/>
      <c r="AO356" s="228"/>
      <c r="AP356" s="228"/>
      <c r="AQ356" s="228"/>
      <c r="AR356" s="228"/>
      <c r="AS356" s="348"/>
      <c r="AT356" s="264">
        <f t="shared" si="282"/>
        <v>0</v>
      </c>
      <c r="AU356" s="259"/>
      <c r="AV356" s="265">
        <f t="shared" si="283"/>
        <v>0</v>
      </c>
      <c r="AX356" s="265">
        <f t="shared" si="287"/>
        <v>0</v>
      </c>
      <c r="AZ356" s="492">
        <f t="shared" si="284"/>
        <v>0</v>
      </c>
      <c r="BB356" s="492">
        <f t="shared" si="285"/>
        <v>0</v>
      </c>
      <c r="BD356" s="265">
        <f t="shared" si="288"/>
        <v>0</v>
      </c>
      <c r="BE356" s="105"/>
      <c r="BF356" s="105"/>
      <c r="BG356" s="105"/>
      <c r="BH356" s="105"/>
      <c r="BI356" s="105"/>
      <c r="BJ356" s="105"/>
    </row>
    <row r="357" spans="2:62" ht="20.100000000000001" hidden="1" customHeight="1" outlineLevel="1">
      <c r="B357" s="100"/>
      <c r="C357" s="908"/>
      <c r="D357" s="909"/>
      <c r="E357" s="909"/>
      <c r="F357" s="910"/>
      <c r="G357" s="890"/>
      <c r="H357" s="891"/>
      <c r="I357" s="152"/>
      <c r="J357" s="152"/>
      <c r="K357" s="152"/>
      <c r="L357" s="152"/>
      <c r="M357" s="152"/>
      <c r="N357" s="152"/>
      <c r="O357" s="152"/>
      <c r="P357" s="153"/>
      <c r="Q357" s="153"/>
      <c r="R357" s="156">
        <f t="shared" si="278"/>
        <v>0</v>
      </c>
      <c r="S357" s="156">
        <f t="shared" si="279"/>
        <v>0</v>
      </c>
      <c r="U357" s="157">
        <f t="shared" si="286"/>
        <v>0</v>
      </c>
      <c r="W357" s="152"/>
      <c r="X357" s="152"/>
      <c r="Y357" s="152"/>
      <c r="Z357" s="152"/>
      <c r="AA357" s="152"/>
      <c r="AB357" s="152"/>
      <c r="AC357" s="347"/>
      <c r="AD357" s="152"/>
      <c r="AE357" s="152"/>
      <c r="AF357" s="152"/>
      <c r="AG357" s="152"/>
      <c r="AH357" s="152"/>
      <c r="AI357" s="152"/>
      <c r="AJ357" s="347"/>
      <c r="AK357" s="152"/>
      <c r="AL357" s="152"/>
      <c r="AM357" s="295"/>
      <c r="AN357" s="228"/>
      <c r="AO357" s="228"/>
      <c r="AP357" s="228"/>
      <c r="AQ357" s="228"/>
      <c r="AR357" s="228"/>
      <c r="AS357" s="348"/>
      <c r="AT357" s="264">
        <f t="shared" si="282"/>
        <v>0</v>
      </c>
      <c r="AU357" s="259"/>
      <c r="AV357" s="265">
        <f t="shared" si="283"/>
        <v>0</v>
      </c>
      <c r="AX357" s="265">
        <f t="shared" si="287"/>
        <v>0</v>
      </c>
      <c r="AZ357" s="492">
        <f t="shared" si="284"/>
        <v>0</v>
      </c>
      <c r="BB357" s="492">
        <f t="shared" si="285"/>
        <v>0</v>
      </c>
      <c r="BD357" s="265">
        <f t="shared" si="288"/>
        <v>0</v>
      </c>
      <c r="BE357" s="105"/>
      <c r="BF357" s="105"/>
      <c r="BG357" s="105"/>
      <c r="BH357" s="105"/>
      <c r="BI357" s="105"/>
      <c r="BJ357" s="105"/>
    </row>
    <row r="358" spans="2:62" ht="20.100000000000001" hidden="1" customHeight="1" outlineLevel="1">
      <c r="B358" s="100"/>
      <c r="C358" s="908"/>
      <c r="D358" s="909"/>
      <c r="E358" s="909"/>
      <c r="F358" s="910"/>
      <c r="G358" s="890"/>
      <c r="H358" s="891"/>
      <c r="I358" s="152"/>
      <c r="J358" s="152"/>
      <c r="K358" s="152"/>
      <c r="L358" s="152"/>
      <c r="M358" s="152"/>
      <c r="N358" s="152"/>
      <c r="O358" s="152"/>
      <c r="P358" s="153"/>
      <c r="Q358" s="153"/>
      <c r="R358" s="156">
        <f t="shared" si="278"/>
        <v>0</v>
      </c>
      <c r="S358" s="156">
        <f t="shared" si="279"/>
        <v>0</v>
      </c>
      <c r="U358" s="157">
        <f t="shared" si="286"/>
        <v>0</v>
      </c>
      <c r="W358" s="152"/>
      <c r="X358" s="152"/>
      <c r="Y358" s="152"/>
      <c r="Z358" s="152"/>
      <c r="AA358" s="152"/>
      <c r="AB358" s="152"/>
      <c r="AC358" s="347"/>
      <c r="AD358" s="152"/>
      <c r="AE358" s="152"/>
      <c r="AF358" s="152"/>
      <c r="AG358" s="152"/>
      <c r="AH358" s="152"/>
      <c r="AI358" s="152"/>
      <c r="AJ358" s="347"/>
      <c r="AK358" s="152"/>
      <c r="AL358" s="152"/>
      <c r="AM358" s="295"/>
      <c r="AN358" s="228"/>
      <c r="AO358" s="228"/>
      <c r="AP358" s="228"/>
      <c r="AQ358" s="228"/>
      <c r="AR358" s="228"/>
      <c r="AS358" s="348"/>
      <c r="AT358" s="264">
        <f t="shared" si="282"/>
        <v>0</v>
      </c>
      <c r="AU358" s="259"/>
      <c r="AV358" s="265">
        <f t="shared" si="283"/>
        <v>0</v>
      </c>
      <c r="AX358" s="265">
        <f t="shared" si="287"/>
        <v>0</v>
      </c>
      <c r="AZ358" s="492">
        <f t="shared" si="284"/>
        <v>0</v>
      </c>
      <c r="BB358" s="492">
        <f t="shared" si="285"/>
        <v>0</v>
      </c>
      <c r="BD358" s="265">
        <f t="shared" si="288"/>
        <v>0</v>
      </c>
      <c r="BE358" s="105"/>
      <c r="BF358" s="105"/>
      <c r="BG358" s="105"/>
      <c r="BH358" s="105"/>
      <c r="BI358" s="105"/>
      <c r="BJ358" s="105"/>
    </row>
    <row r="359" spans="2:62" ht="20.100000000000001" hidden="1" customHeight="1" outlineLevel="1">
      <c r="B359" s="100"/>
      <c r="C359" s="908"/>
      <c r="D359" s="909"/>
      <c r="E359" s="909"/>
      <c r="F359" s="910"/>
      <c r="G359" s="890"/>
      <c r="H359" s="891"/>
      <c r="I359" s="152"/>
      <c r="J359" s="152"/>
      <c r="K359" s="152"/>
      <c r="L359" s="152"/>
      <c r="M359" s="152"/>
      <c r="N359" s="152"/>
      <c r="O359" s="152"/>
      <c r="P359" s="153"/>
      <c r="Q359" s="153"/>
      <c r="R359" s="156">
        <f t="shared" si="278"/>
        <v>0</v>
      </c>
      <c r="S359" s="156">
        <f t="shared" si="279"/>
        <v>0</v>
      </c>
      <c r="U359" s="157">
        <f t="shared" si="286"/>
        <v>0</v>
      </c>
      <c r="W359" s="152"/>
      <c r="X359" s="152"/>
      <c r="Y359" s="152"/>
      <c r="Z359" s="152"/>
      <c r="AA359" s="152"/>
      <c r="AB359" s="152"/>
      <c r="AC359" s="347"/>
      <c r="AD359" s="152"/>
      <c r="AE359" s="152"/>
      <c r="AF359" s="152"/>
      <c r="AG359" s="152"/>
      <c r="AH359" s="152"/>
      <c r="AI359" s="152"/>
      <c r="AJ359" s="347"/>
      <c r="AK359" s="152"/>
      <c r="AL359" s="152"/>
      <c r="AM359" s="295"/>
      <c r="AN359" s="228"/>
      <c r="AO359" s="228"/>
      <c r="AP359" s="228"/>
      <c r="AQ359" s="228"/>
      <c r="AR359" s="228"/>
      <c r="AS359" s="348"/>
      <c r="AT359" s="264">
        <f t="shared" si="282"/>
        <v>0</v>
      </c>
      <c r="AU359" s="259"/>
      <c r="AV359" s="265">
        <f t="shared" si="283"/>
        <v>0</v>
      </c>
      <c r="AX359" s="265">
        <f t="shared" si="287"/>
        <v>0</v>
      </c>
      <c r="AZ359" s="492">
        <f t="shared" si="284"/>
        <v>0</v>
      </c>
      <c r="BB359" s="492">
        <f t="shared" si="285"/>
        <v>0</v>
      </c>
      <c r="BD359" s="265">
        <f t="shared" si="288"/>
        <v>0</v>
      </c>
      <c r="BE359" s="105"/>
      <c r="BF359" s="105"/>
      <c r="BG359" s="105"/>
      <c r="BH359" s="105"/>
      <c r="BI359" s="105"/>
      <c r="BJ359" s="105"/>
    </row>
    <row r="360" spans="2:62" ht="20.100000000000001" hidden="1" customHeight="1" outlineLevel="1">
      <c r="B360" s="100"/>
      <c r="C360" s="908"/>
      <c r="D360" s="909"/>
      <c r="E360" s="909"/>
      <c r="F360" s="910"/>
      <c r="G360" s="890"/>
      <c r="H360" s="891"/>
      <c r="I360" s="152"/>
      <c r="J360" s="152"/>
      <c r="K360" s="152"/>
      <c r="L360" s="152"/>
      <c r="M360" s="152"/>
      <c r="N360" s="152"/>
      <c r="O360" s="152"/>
      <c r="P360" s="153"/>
      <c r="Q360" s="153"/>
      <c r="R360" s="156">
        <f t="shared" si="278"/>
        <v>0</v>
      </c>
      <c r="S360" s="156">
        <f t="shared" si="279"/>
        <v>0</v>
      </c>
      <c r="U360" s="157">
        <f t="shared" si="286"/>
        <v>0</v>
      </c>
      <c r="W360" s="152"/>
      <c r="X360" s="152"/>
      <c r="Y360" s="152"/>
      <c r="Z360" s="152"/>
      <c r="AA360" s="152"/>
      <c r="AB360" s="152"/>
      <c r="AC360" s="347"/>
      <c r="AD360" s="152"/>
      <c r="AE360" s="152"/>
      <c r="AF360" s="152"/>
      <c r="AG360" s="152"/>
      <c r="AH360" s="152"/>
      <c r="AI360" s="152"/>
      <c r="AJ360" s="347"/>
      <c r="AK360" s="152"/>
      <c r="AL360" s="152"/>
      <c r="AM360" s="295"/>
      <c r="AN360" s="228"/>
      <c r="AO360" s="228"/>
      <c r="AP360" s="228"/>
      <c r="AQ360" s="228"/>
      <c r="AR360" s="228"/>
      <c r="AS360" s="348"/>
      <c r="AT360" s="264">
        <f t="shared" si="282"/>
        <v>0</v>
      </c>
      <c r="AU360" s="259"/>
      <c r="AV360" s="265">
        <f t="shared" si="283"/>
        <v>0</v>
      </c>
      <c r="AX360" s="265">
        <f t="shared" si="287"/>
        <v>0</v>
      </c>
      <c r="AZ360" s="492">
        <f t="shared" si="284"/>
        <v>0</v>
      </c>
      <c r="BB360" s="492">
        <f t="shared" si="285"/>
        <v>0</v>
      </c>
      <c r="BD360" s="265">
        <f t="shared" si="288"/>
        <v>0</v>
      </c>
      <c r="BE360" s="105"/>
      <c r="BF360" s="105"/>
      <c r="BG360" s="105"/>
      <c r="BH360" s="105"/>
      <c r="BI360" s="105"/>
      <c r="BJ360" s="105"/>
    </row>
    <row r="361" spans="2:62" ht="20.100000000000001" hidden="1" customHeight="1" outlineLevel="1">
      <c r="B361" s="100"/>
      <c r="C361" s="908"/>
      <c r="D361" s="909"/>
      <c r="E361" s="909"/>
      <c r="F361" s="910"/>
      <c r="G361" s="890"/>
      <c r="H361" s="891"/>
      <c r="I361" s="152"/>
      <c r="J361" s="152"/>
      <c r="K361" s="152"/>
      <c r="L361" s="152"/>
      <c r="M361" s="152"/>
      <c r="N361" s="152"/>
      <c r="O361" s="152"/>
      <c r="P361" s="153"/>
      <c r="Q361" s="153"/>
      <c r="R361" s="156">
        <f t="shared" si="278"/>
        <v>0</v>
      </c>
      <c r="S361" s="156">
        <f t="shared" si="279"/>
        <v>0</v>
      </c>
      <c r="U361" s="157">
        <f t="shared" si="286"/>
        <v>0</v>
      </c>
      <c r="W361" s="152"/>
      <c r="X361" s="152"/>
      <c r="Y361" s="152"/>
      <c r="Z361" s="152"/>
      <c r="AA361" s="152"/>
      <c r="AB361" s="152"/>
      <c r="AC361" s="347"/>
      <c r="AD361" s="152"/>
      <c r="AE361" s="152"/>
      <c r="AF361" s="152"/>
      <c r="AG361" s="152"/>
      <c r="AH361" s="152"/>
      <c r="AI361" s="152"/>
      <c r="AJ361" s="347"/>
      <c r="AK361" s="152"/>
      <c r="AL361" s="152"/>
      <c r="AM361" s="295"/>
      <c r="AN361" s="228"/>
      <c r="AO361" s="228"/>
      <c r="AP361" s="228"/>
      <c r="AQ361" s="228"/>
      <c r="AR361" s="228"/>
      <c r="AS361" s="348"/>
      <c r="AT361" s="264">
        <f t="shared" si="282"/>
        <v>0</v>
      </c>
      <c r="AU361" s="259"/>
      <c r="AV361" s="265">
        <f t="shared" si="283"/>
        <v>0</v>
      </c>
      <c r="AX361" s="265">
        <f t="shared" si="287"/>
        <v>0</v>
      </c>
      <c r="AZ361" s="492">
        <f t="shared" si="284"/>
        <v>0</v>
      </c>
      <c r="BB361" s="492">
        <f t="shared" si="285"/>
        <v>0</v>
      </c>
      <c r="BD361" s="265">
        <f t="shared" si="288"/>
        <v>0</v>
      </c>
      <c r="BE361" s="105"/>
      <c r="BF361" s="105"/>
      <c r="BG361" s="105"/>
      <c r="BH361" s="105"/>
      <c r="BI361" s="105"/>
      <c r="BJ361" s="105"/>
    </row>
    <row r="362" spans="2:62" ht="20.100000000000001" hidden="1" customHeight="1" outlineLevel="1">
      <c r="B362" s="100"/>
      <c r="C362" s="908"/>
      <c r="D362" s="909"/>
      <c r="E362" s="909"/>
      <c r="F362" s="910"/>
      <c r="G362" s="890"/>
      <c r="H362" s="891"/>
      <c r="I362" s="152"/>
      <c r="J362" s="152"/>
      <c r="K362" s="152"/>
      <c r="L362" s="152"/>
      <c r="M362" s="152"/>
      <c r="N362" s="152"/>
      <c r="O362" s="152"/>
      <c r="P362" s="153"/>
      <c r="Q362" s="153"/>
      <c r="R362" s="156">
        <f t="shared" si="278"/>
        <v>0</v>
      </c>
      <c r="S362" s="156">
        <f t="shared" si="279"/>
        <v>0</v>
      </c>
      <c r="U362" s="157">
        <f t="shared" si="286"/>
        <v>0</v>
      </c>
      <c r="W362" s="152"/>
      <c r="X362" s="152"/>
      <c r="Y362" s="152"/>
      <c r="Z362" s="152"/>
      <c r="AA362" s="152"/>
      <c r="AB362" s="152"/>
      <c r="AC362" s="347"/>
      <c r="AD362" s="152"/>
      <c r="AE362" s="152"/>
      <c r="AF362" s="152"/>
      <c r="AG362" s="152"/>
      <c r="AH362" s="152"/>
      <c r="AI362" s="152"/>
      <c r="AJ362" s="347"/>
      <c r="AK362" s="152"/>
      <c r="AL362" s="152"/>
      <c r="AM362" s="295"/>
      <c r="AN362" s="228"/>
      <c r="AO362" s="228"/>
      <c r="AP362" s="228"/>
      <c r="AQ362" s="228"/>
      <c r="AR362" s="228"/>
      <c r="AS362" s="348"/>
      <c r="AT362" s="264">
        <f t="shared" si="282"/>
        <v>0</v>
      </c>
      <c r="AU362" s="259"/>
      <c r="AV362" s="265">
        <f t="shared" si="283"/>
        <v>0</v>
      </c>
      <c r="AX362" s="265">
        <f t="shared" si="287"/>
        <v>0</v>
      </c>
      <c r="AZ362" s="492">
        <f t="shared" si="284"/>
        <v>0</v>
      </c>
      <c r="BB362" s="492">
        <f t="shared" si="285"/>
        <v>0</v>
      </c>
      <c r="BD362" s="265">
        <f t="shared" si="288"/>
        <v>0</v>
      </c>
      <c r="BE362" s="105"/>
      <c r="BF362" s="105"/>
      <c r="BG362" s="105"/>
      <c r="BH362" s="105"/>
      <c r="BI362" s="105"/>
      <c r="BJ362" s="105"/>
    </row>
    <row r="363" spans="2:62" ht="20.100000000000001" hidden="1" customHeight="1" outlineLevel="1">
      <c r="B363" s="100"/>
      <c r="C363" s="908"/>
      <c r="D363" s="909"/>
      <c r="E363" s="909"/>
      <c r="F363" s="910"/>
      <c r="G363" s="890"/>
      <c r="H363" s="891"/>
      <c r="I363" s="152"/>
      <c r="J363" s="152"/>
      <c r="K363" s="152"/>
      <c r="L363" s="152"/>
      <c r="M363" s="152"/>
      <c r="N363" s="152"/>
      <c r="O363" s="152"/>
      <c r="P363" s="153"/>
      <c r="Q363" s="153"/>
      <c r="R363" s="156">
        <f t="shared" si="278"/>
        <v>0</v>
      </c>
      <c r="S363" s="156">
        <f t="shared" si="279"/>
        <v>0</v>
      </c>
      <c r="U363" s="157">
        <f t="shared" si="286"/>
        <v>0</v>
      </c>
      <c r="W363" s="152"/>
      <c r="X363" s="152"/>
      <c r="Y363" s="152"/>
      <c r="Z363" s="152"/>
      <c r="AA363" s="152"/>
      <c r="AB363" s="152"/>
      <c r="AC363" s="347"/>
      <c r="AD363" s="152"/>
      <c r="AE363" s="152"/>
      <c r="AF363" s="152"/>
      <c r="AG363" s="152"/>
      <c r="AH363" s="152"/>
      <c r="AI363" s="152"/>
      <c r="AJ363" s="347"/>
      <c r="AK363" s="152"/>
      <c r="AL363" s="152"/>
      <c r="AM363" s="295"/>
      <c r="AN363" s="228"/>
      <c r="AO363" s="228"/>
      <c r="AP363" s="228"/>
      <c r="AQ363" s="228"/>
      <c r="AR363" s="228"/>
      <c r="AS363" s="348"/>
      <c r="AT363" s="264">
        <f t="shared" si="282"/>
        <v>0</v>
      </c>
      <c r="AU363" s="259"/>
      <c r="AV363" s="265">
        <f t="shared" si="283"/>
        <v>0</v>
      </c>
      <c r="AX363" s="265">
        <f t="shared" si="287"/>
        <v>0</v>
      </c>
      <c r="AZ363" s="492">
        <f t="shared" si="284"/>
        <v>0</v>
      </c>
      <c r="BB363" s="492">
        <f t="shared" si="285"/>
        <v>0</v>
      </c>
      <c r="BD363" s="265">
        <f t="shared" si="288"/>
        <v>0</v>
      </c>
      <c r="BE363" s="105"/>
      <c r="BF363" s="105"/>
      <c r="BG363" s="105"/>
      <c r="BH363" s="105"/>
      <c r="BI363" s="105"/>
      <c r="BJ363" s="105"/>
    </row>
    <row r="364" spans="2:62" ht="20.100000000000001" hidden="1" customHeight="1" outlineLevel="1">
      <c r="B364" s="100"/>
      <c r="C364" s="908"/>
      <c r="D364" s="909"/>
      <c r="E364" s="909"/>
      <c r="F364" s="910"/>
      <c r="G364" s="890"/>
      <c r="H364" s="891"/>
      <c r="I364" s="152"/>
      <c r="J364" s="152"/>
      <c r="K364" s="152"/>
      <c r="L364" s="152"/>
      <c r="M364" s="152"/>
      <c r="N364" s="152"/>
      <c r="O364" s="152"/>
      <c r="P364" s="153"/>
      <c r="Q364" s="153"/>
      <c r="R364" s="156">
        <f t="shared" si="278"/>
        <v>0</v>
      </c>
      <c r="S364" s="156">
        <f t="shared" si="279"/>
        <v>0</v>
      </c>
      <c r="U364" s="157">
        <f t="shared" si="286"/>
        <v>0</v>
      </c>
      <c r="W364" s="152"/>
      <c r="X364" s="152"/>
      <c r="Y364" s="152"/>
      <c r="Z364" s="152"/>
      <c r="AA364" s="152"/>
      <c r="AB364" s="152"/>
      <c r="AC364" s="347"/>
      <c r="AD364" s="152"/>
      <c r="AE364" s="152"/>
      <c r="AF364" s="152"/>
      <c r="AG364" s="152"/>
      <c r="AH364" s="152"/>
      <c r="AI364" s="152"/>
      <c r="AJ364" s="347"/>
      <c r="AK364" s="152"/>
      <c r="AL364" s="152"/>
      <c r="AM364" s="295"/>
      <c r="AN364" s="228"/>
      <c r="AO364" s="228"/>
      <c r="AP364" s="228"/>
      <c r="AQ364" s="228"/>
      <c r="AR364" s="228"/>
      <c r="AS364" s="348"/>
      <c r="AT364" s="264">
        <f t="shared" si="282"/>
        <v>0</v>
      </c>
      <c r="AU364" s="259"/>
      <c r="AV364" s="265">
        <f t="shared" si="283"/>
        <v>0</v>
      </c>
      <c r="AX364" s="265">
        <f t="shared" si="287"/>
        <v>0</v>
      </c>
      <c r="AZ364" s="492">
        <f t="shared" si="284"/>
        <v>0</v>
      </c>
      <c r="BB364" s="492">
        <f t="shared" si="285"/>
        <v>0</v>
      </c>
      <c r="BD364" s="265">
        <f t="shared" si="288"/>
        <v>0</v>
      </c>
      <c r="BE364" s="105"/>
      <c r="BF364" s="105"/>
      <c r="BG364" s="105"/>
      <c r="BH364" s="105"/>
      <c r="BI364" s="105"/>
      <c r="BJ364" s="105"/>
    </row>
    <row r="365" spans="2:62" ht="20.100000000000001" hidden="1" customHeight="1" outlineLevel="1">
      <c r="B365" s="100"/>
      <c r="C365" s="908"/>
      <c r="D365" s="909"/>
      <c r="E365" s="909"/>
      <c r="F365" s="910"/>
      <c r="G365" s="890"/>
      <c r="H365" s="891"/>
      <c r="I365" s="152"/>
      <c r="J365" s="152"/>
      <c r="K365" s="152"/>
      <c r="L365" s="152"/>
      <c r="M365" s="152"/>
      <c r="N365" s="152"/>
      <c r="O365" s="152"/>
      <c r="P365" s="153"/>
      <c r="Q365" s="153"/>
      <c r="R365" s="156">
        <f t="shared" si="278"/>
        <v>0</v>
      </c>
      <c r="S365" s="156">
        <f t="shared" si="279"/>
        <v>0</v>
      </c>
      <c r="U365" s="157">
        <f t="shared" si="286"/>
        <v>0</v>
      </c>
      <c r="W365" s="152"/>
      <c r="X365" s="152"/>
      <c r="Y365" s="152"/>
      <c r="Z365" s="152"/>
      <c r="AA365" s="152"/>
      <c r="AB365" s="152"/>
      <c r="AC365" s="347"/>
      <c r="AD365" s="152"/>
      <c r="AE365" s="152"/>
      <c r="AF365" s="152"/>
      <c r="AG365" s="152"/>
      <c r="AH365" s="152"/>
      <c r="AI365" s="152"/>
      <c r="AJ365" s="347"/>
      <c r="AK365" s="152"/>
      <c r="AL365" s="152"/>
      <c r="AM365" s="295"/>
      <c r="AN365" s="228"/>
      <c r="AO365" s="228"/>
      <c r="AP365" s="228"/>
      <c r="AQ365" s="228"/>
      <c r="AR365" s="228"/>
      <c r="AS365" s="348"/>
      <c r="AT365" s="264">
        <f t="shared" si="282"/>
        <v>0</v>
      </c>
      <c r="AU365" s="259"/>
      <c r="AV365" s="265">
        <f t="shared" si="283"/>
        <v>0</v>
      </c>
      <c r="AX365" s="265">
        <f t="shared" si="287"/>
        <v>0</v>
      </c>
      <c r="AZ365" s="492">
        <f t="shared" si="284"/>
        <v>0</v>
      </c>
      <c r="BB365" s="492">
        <f t="shared" si="285"/>
        <v>0</v>
      </c>
      <c r="BD365" s="265">
        <f t="shared" si="288"/>
        <v>0</v>
      </c>
      <c r="BE365" s="105"/>
      <c r="BF365" s="105"/>
      <c r="BG365" s="105"/>
      <c r="BH365" s="105"/>
      <c r="BI365" s="105"/>
      <c r="BJ365" s="105"/>
    </row>
    <row r="366" spans="2:62" ht="20.100000000000001" hidden="1" customHeight="1" outlineLevel="1">
      <c r="B366" s="100"/>
      <c r="C366" s="908"/>
      <c r="D366" s="909"/>
      <c r="E366" s="909"/>
      <c r="F366" s="910"/>
      <c r="G366" s="890"/>
      <c r="H366" s="891"/>
      <c r="I366" s="152"/>
      <c r="J366" s="152"/>
      <c r="K366" s="152"/>
      <c r="L366" s="152"/>
      <c r="M366" s="152"/>
      <c r="N366" s="152"/>
      <c r="O366" s="152"/>
      <c r="P366" s="153"/>
      <c r="Q366" s="153"/>
      <c r="R366" s="156">
        <f t="shared" si="278"/>
        <v>0</v>
      </c>
      <c r="S366" s="156">
        <f t="shared" si="279"/>
        <v>0</v>
      </c>
      <c r="U366" s="157">
        <f t="shared" si="286"/>
        <v>0</v>
      </c>
      <c r="W366" s="152"/>
      <c r="X366" s="152"/>
      <c r="Y366" s="152"/>
      <c r="Z366" s="152"/>
      <c r="AA366" s="152"/>
      <c r="AB366" s="152"/>
      <c r="AC366" s="347"/>
      <c r="AD366" s="152"/>
      <c r="AE366" s="152"/>
      <c r="AF366" s="152"/>
      <c r="AG366" s="152"/>
      <c r="AH366" s="152"/>
      <c r="AI366" s="152"/>
      <c r="AJ366" s="347"/>
      <c r="AK366" s="152"/>
      <c r="AL366" s="152"/>
      <c r="AM366" s="295"/>
      <c r="AN366" s="228"/>
      <c r="AO366" s="228"/>
      <c r="AP366" s="228"/>
      <c r="AQ366" s="228"/>
      <c r="AR366" s="228"/>
      <c r="AS366" s="348"/>
      <c r="AT366" s="264">
        <f t="shared" si="282"/>
        <v>0</v>
      </c>
      <c r="AU366" s="259"/>
      <c r="AV366" s="265">
        <f t="shared" si="283"/>
        <v>0</v>
      </c>
      <c r="AX366" s="265">
        <f t="shared" si="287"/>
        <v>0</v>
      </c>
      <c r="AZ366" s="492">
        <f t="shared" si="284"/>
        <v>0</v>
      </c>
      <c r="BB366" s="492">
        <f t="shared" si="285"/>
        <v>0</v>
      </c>
      <c r="BD366" s="265">
        <f t="shared" si="288"/>
        <v>0</v>
      </c>
      <c r="BE366" s="105"/>
      <c r="BF366" s="105"/>
      <c r="BG366" s="105"/>
      <c r="BH366" s="105"/>
      <c r="BI366" s="105"/>
      <c r="BJ366" s="105"/>
    </row>
    <row r="367" spans="2:62" ht="20.100000000000001" hidden="1" customHeight="1" outlineLevel="1">
      <c r="B367" s="100"/>
      <c r="C367" s="908"/>
      <c r="D367" s="909"/>
      <c r="E367" s="909"/>
      <c r="F367" s="910"/>
      <c r="G367" s="890"/>
      <c r="H367" s="891"/>
      <c r="I367" s="152"/>
      <c r="J367" s="152"/>
      <c r="K367" s="152"/>
      <c r="L367" s="152"/>
      <c r="M367" s="152"/>
      <c r="N367" s="152"/>
      <c r="O367" s="152"/>
      <c r="P367" s="153"/>
      <c r="Q367" s="153"/>
      <c r="R367" s="156">
        <f t="shared" si="278"/>
        <v>0</v>
      </c>
      <c r="S367" s="156">
        <f t="shared" si="279"/>
        <v>0</v>
      </c>
      <c r="U367" s="157">
        <f t="shared" si="286"/>
        <v>0</v>
      </c>
      <c r="W367" s="152"/>
      <c r="X367" s="152"/>
      <c r="Y367" s="152"/>
      <c r="Z367" s="152"/>
      <c r="AA367" s="152"/>
      <c r="AB367" s="152"/>
      <c r="AC367" s="347"/>
      <c r="AD367" s="152"/>
      <c r="AE367" s="152"/>
      <c r="AF367" s="152"/>
      <c r="AG367" s="152"/>
      <c r="AH367" s="152"/>
      <c r="AI367" s="152"/>
      <c r="AJ367" s="347"/>
      <c r="AK367" s="152"/>
      <c r="AL367" s="152"/>
      <c r="AM367" s="295"/>
      <c r="AN367" s="228"/>
      <c r="AO367" s="228"/>
      <c r="AP367" s="228"/>
      <c r="AQ367" s="228"/>
      <c r="AR367" s="228"/>
      <c r="AS367" s="348"/>
      <c r="AT367" s="264">
        <f t="shared" si="282"/>
        <v>0</v>
      </c>
      <c r="AU367" s="259"/>
      <c r="AV367" s="265">
        <f t="shared" si="283"/>
        <v>0</v>
      </c>
      <c r="AX367" s="265">
        <f t="shared" si="287"/>
        <v>0</v>
      </c>
      <c r="AZ367" s="492">
        <f t="shared" si="284"/>
        <v>0</v>
      </c>
      <c r="BB367" s="492">
        <f t="shared" si="285"/>
        <v>0</v>
      </c>
      <c r="BD367" s="265">
        <f t="shared" si="288"/>
        <v>0</v>
      </c>
      <c r="BE367" s="105"/>
      <c r="BF367" s="105"/>
      <c r="BG367" s="105"/>
      <c r="BH367" s="105"/>
      <c r="BI367" s="105"/>
      <c r="BJ367" s="105"/>
    </row>
    <row r="368" spans="2:62" ht="9.9499999999999993" hidden="1" customHeight="1" outlineLevel="1">
      <c r="B368" s="101"/>
      <c r="C368" s="208"/>
      <c r="D368" s="208"/>
      <c r="E368" s="208"/>
      <c r="F368" s="208"/>
      <c r="G368" s="237"/>
      <c r="H368" s="207"/>
      <c r="I368" s="257"/>
      <c r="J368" s="257"/>
      <c r="K368" s="257"/>
      <c r="L368" s="257"/>
      <c r="M368" s="257"/>
      <c r="N368" s="257"/>
      <c r="O368" s="257"/>
      <c r="P368" s="256"/>
      <c r="Q368" s="102"/>
      <c r="R368" s="102"/>
      <c r="S368" s="102"/>
      <c r="U368" s="98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Z368" s="493"/>
      <c r="BE368" s="105"/>
      <c r="BF368" s="105"/>
      <c r="BG368" s="105"/>
      <c r="BH368" s="105"/>
      <c r="BI368" s="105"/>
      <c r="BJ368" s="105"/>
    </row>
    <row r="369" spans="2:62" ht="20.100000000000001" customHeight="1" collapsed="1">
      <c r="B369" s="8">
        <f>B352+1</f>
        <v>22</v>
      </c>
      <c r="C369" s="916"/>
      <c r="D369" s="917"/>
      <c r="E369" s="917"/>
      <c r="F369" s="918"/>
      <c r="G369" s="429"/>
      <c r="H369" s="206">
        <v>1</v>
      </c>
      <c r="I369" s="642">
        <f t="shared" ref="I369" si="289">$H369*SUM(I370:I384)</f>
        <v>0</v>
      </c>
      <c r="J369" s="643">
        <f t="shared" ref="J369:O369" si="290">$H369*SUM(J370:J384)</f>
        <v>0</v>
      </c>
      <c r="K369" s="644">
        <f t="shared" si="290"/>
        <v>0</v>
      </c>
      <c r="L369" s="645">
        <f t="shared" si="290"/>
        <v>0</v>
      </c>
      <c r="M369" s="645">
        <f t="shared" si="290"/>
        <v>0</v>
      </c>
      <c r="N369" s="644">
        <f t="shared" si="290"/>
        <v>0</v>
      </c>
      <c r="O369" s="642">
        <f t="shared" si="290"/>
        <v>0</v>
      </c>
      <c r="P369" s="209">
        <f t="shared" ref="P369:Q369" si="291">$H369*SUM(P370:P384)</f>
        <v>0</v>
      </c>
      <c r="Q369" s="210">
        <f t="shared" si="291"/>
        <v>0</v>
      </c>
      <c r="R369" s="136">
        <f t="shared" ref="R369:R384" si="292">P369*(1+Gewinn)*(1+SicherheitAngebot)</f>
        <v>0</v>
      </c>
      <c r="S369" s="137">
        <f t="shared" ref="S369:S384" si="293">Q369*(1+MGKZ)*(1+Gewinn)*(1+SicherheitAngebot)</f>
        <v>0</v>
      </c>
      <c r="U369" s="10">
        <f>I369*$I$7+J369*$J$7+K369*$K$7+L369*$L$7+M369*$M$7+N369*$N$7+O369*$O$7+R369+S369</f>
        <v>0</v>
      </c>
      <c r="W369" s="646">
        <f t="shared" ref="W369:AB369" si="294">$H369*SUM(W370:W384)</f>
        <v>0</v>
      </c>
      <c r="X369" s="647">
        <f t="shared" si="294"/>
        <v>0</v>
      </c>
      <c r="Y369" s="648">
        <f t="shared" si="294"/>
        <v>0</v>
      </c>
      <c r="Z369" s="649">
        <f t="shared" si="294"/>
        <v>0</v>
      </c>
      <c r="AA369" s="648">
        <f t="shared" si="294"/>
        <v>0</v>
      </c>
      <c r="AB369" s="646">
        <f t="shared" si="294"/>
        <v>0</v>
      </c>
      <c r="AC369" s="258"/>
      <c r="AD369" s="646">
        <f t="shared" ref="AD369:AM369" si="295">$H369*SUM(AD370:AD384)</f>
        <v>0</v>
      </c>
      <c r="AE369" s="647">
        <f t="shared" si="295"/>
        <v>0</v>
      </c>
      <c r="AF369" s="648">
        <f t="shared" si="295"/>
        <v>0</v>
      </c>
      <c r="AG369" s="649">
        <f t="shared" si="295"/>
        <v>0</v>
      </c>
      <c r="AH369" s="648">
        <f t="shared" si="295"/>
        <v>0</v>
      </c>
      <c r="AI369" s="646">
        <f t="shared" si="295"/>
        <v>0</v>
      </c>
      <c r="AJ369" s="258"/>
      <c r="AK369" s="653">
        <f t="shared" si="295"/>
        <v>0</v>
      </c>
      <c r="AL369" s="653">
        <f t="shared" si="295"/>
        <v>0</v>
      </c>
      <c r="AM369" s="653">
        <f t="shared" si="295"/>
        <v>0</v>
      </c>
      <c r="AN369" s="227">
        <f>$H369*SUM(AN370:AN384)*(1+Gewinn)*(1+SicherheitAngebot)</f>
        <v>0</v>
      </c>
      <c r="AO369" s="227">
        <f>$H369*SUM(AO370:AO384)*(1+Gewinn)*(1+SicherheitAngebot)</f>
        <v>0</v>
      </c>
      <c r="AP369" s="227">
        <f>$H369*SUM(AP370:AP384)*(1+Gewinn)*(1+SicherheitAngebot)</f>
        <v>0</v>
      </c>
      <c r="AQ369" s="227">
        <f>$H369*SUM(AQ370:AQ384)*(1+Gewinn)*(1+SicherheitAngebot)</f>
        <v>0</v>
      </c>
      <c r="AR369" s="227">
        <f>$H369*SUM(AR370:AR384)*(1+Gewinn)*(1+SicherheitAngebot)</f>
        <v>0</v>
      </c>
      <c r="AS369" s="262"/>
      <c r="AT369" s="263">
        <f t="shared" si="282"/>
        <v>0</v>
      </c>
      <c r="AU369" s="259"/>
      <c r="AV369" s="491">
        <f>AK369*$AK$7+AL369*$AL$7+AM369*$AM$7+SUM(AN369:AR369)+AT369/Zuschläge_IBN+AT369</f>
        <v>0</v>
      </c>
      <c r="AX369" s="685">
        <f>U369+AV369</f>
        <v>0</v>
      </c>
      <c r="AZ369" s="490">
        <f>IF(H369&gt;0,U369/(1+SicherheitAngebot)*(1+Sicherheit),0)</f>
        <v>0</v>
      </c>
      <c r="BB369" s="490">
        <f>IF(H369&gt;0,AV369/(1+SicherheitAngebot)*(1+Sicherheit),0)</f>
        <v>0</v>
      </c>
      <c r="BD369" s="490">
        <f>AZ369+BB369</f>
        <v>0</v>
      </c>
      <c r="BE369" s="105"/>
      <c r="BF369" s="105"/>
      <c r="BG369" s="105"/>
      <c r="BH369" s="105"/>
      <c r="BI369" s="105"/>
      <c r="BJ369" s="105"/>
    </row>
    <row r="370" spans="2:62" ht="20.100000000000001" hidden="1" customHeight="1" outlineLevel="1">
      <c r="B370" s="99"/>
      <c r="C370" s="908"/>
      <c r="D370" s="909"/>
      <c r="E370" s="909"/>
      <c r="F370" s="910"/>
      <c r="G370" s="890"/>
      <c r="H370" s="901"/>
      <c r="I370" s="152"/>
      <c r="J370" s="152"/>
      <c r="K370" s="152"/>
      <c r="L370" s="152"/>
      <c r="M370" s="152"/>
      <c r="N370" s="152"/>
      <c r="O370" s="152"/>
      <c r="P370" s="153"/>
      <c r="Q370" s="153"/>
      <c r="R370" s="156">
        <f t="shared" si="292"/>
        <v>0</v>
      </c>
      <c r="S370" s="156">
        <f t="shared" si="293"/>
        <v>0</v>
      </c>
      <c r="U370" s="157">
        <f>I370*$I$7+J370*$J$7+K370*$K$7+L370*$L$7+M370*$M$7+N370*$N$7+O370*$O$7+R370+S370</f>
        <v>0</v>
      </c>
      <c r="W370" s="152"/>
      <c r="X370" s="152"/>
      <c r="Y370" s="152"/>
      <c r="Z370" s="152"/>
      <c r="AA370" s="152"/>
      <c r="AB370" s="152"/>
      <c r="AC370" s="347"/>
      <c r="AD370" s="152"/>
      <c r="AE370" s="152"/>
      <c r="AF370" s="152"/>
      <c r="AG370" s="152"/>
      <c r="AH370" s="152"/>
      <c r="AI370" s="152"/>
      <c r="AJ370" s="347"/>
      <c r="AK370" s="152"/>
      <c r="AL370" s="152"/>
      <c r="AM370" s="295"/>
      <c r="AN370" s="228"/>
      <c r="AO370" s="228"/>
      <c r="AP370" s="228"/>
      <c r="AQ370" s="228"/>
      <c r="AR370" s="228"/>
      <c r="AS370" s="348"/>
      <c r="AT370" s="264">
        <f t="shared" si="282"/>
        <v>0</v>
      </c>
      <c r="AU370" s="259"/>
      <c r="AV370" s="265">
        <f t="shared" ref="AV370:AV384" si="296">AK370*$AK$7+AL370*$AL$7+AM370*$AM$7+SUM(AN370:AR370)*(1+Gewinn)*(1+SicherheitAngebot)+AT370/Zuschläge_IBN+AT370</f>
        <v>0</v>
      </c>
      <c r="AX370" s="265">
        <f>U370+AV370</f>
        <v>0</v>
      </c>
      <c r="AZ370" s="492">
        <f t="shared" ref="AZ370:AZ384" si="297">U370/(1+SicherheitAngebot)*(1+Sicherheit)</f>
        <v>0</v>
      </c>
      <c r="BB370" s="492">
        <f t="shared" ref="BB370:BB384" si="298">AV370/(1+SicherheitAngebot)*(1+Sicherheit)</f>
        <v>0</v>
      </c>
      <c r="BD370" s="265">
        <f>AZ370+BB370</f>
        <v>0</v>
      </c>
      <c r="BE370" s="105"/>
      <c r="BF370" s="105"/>
      <c r="BG370" s="105"/>
      <c r="BH370" s="105"/>
      <c r="BI370" s="105"/>
      <c r="BJ370" s="105"/>
    </row>
    <row r="371" spans="2:62" ht="20.100000000000001" hidden="1" customHeight="1" outlineLevel="1">
      <c r="B371" s="100"/>
      <c r="C371" s="908"/>
      <c r="D371" s="909"/>
      <c r="E371" s="909"/>
      <c r="F371" s="910"/>
      <c r="G371" s="890"/>
      <c r="H371" s="891"/>
      <c r="I371" s="152"/>
      <c r="J371" s="152"/>
      <c r="K371" s="152"/>
      <c r="L371" s="152"/>
      <c r="M371" s="152"/>
      <c r="N371" s="152"/>
      <c r="O371" s="152"/>
      <c r="P371" s="153"/>
      <c r="Q371" s="153"/>
      <c r="R371" s="156">
        <f t="shared" si="292"/>
        <v>0</v>
      </c>
      <c r="S371" s="156">
        <f t="shared" si="293"/>
        <v>0</v>
      </c>
      <c r="U371" s="157">
        <f t="shared" ref="U371:U384" si="299">I371*$I$7+J371*$J$7+K371*$K$7+L371*$L$7+M371*$M$7+N371*$N$7+O371*$O$7+R371+S371</f>
        <v>0</v>
      </c>
      <c r="W371" s="152"/>
      <c r="X371" s="152"/>
      <c r="Y371" s="152"/>
      <c r="Z371" s="152"/>
      <c r="AA371" s="152"/>
      <c r="AB371" s="152"/>
      <c r="AC371" s="347"/>
      <c r="AD371" s="152"/>
      <c r="AE371" s="152"/>
      <c r="AF371" s="152"/>
      <c r="AG371" s="152"/>
      <c r="AH371" s="152"/>
      <c r="AI371" s="152"/>
      <c r="AJ371" s="347"/>
      <c r="AK371" s="152"/>
      <c r="AL371" s="152"/>
      <c r="AM371" s="295"/>
      <c r="AN371" s="228"/>
      <c r="AO371" s="228"/>
      <c r="AP371" s="228"/>
      <c r="AQ371" s="228"/>
      <c r="AR371" s="228"/>
      <c r="AS371" s="348"/>
      <c r="AT371" s="264">
        <f t="shared" si="282"/>
        <v>0</v>
      </c>
      <c r="AU371" s="259"/>
      <c r="AV371" s="265">
        <f t="shared" si="296"/>
        <v>0</v>
      </c>
      <c r="AX371" s="265">
        <f t="shared" ref="AX371:AX384" si="300">U371+AV371</f>
        <v>0</v>
      </c>
      <c r="AZ371" s="492">
        <f t="shared" si="297"/>
        <v>0</v>
      </c>
      <c r="BB371" s="492">
        <f t="shared" si="298"/>
        <v>0</v>
      </c>
      <c r="BD371" s="265">
        <f t="shared" ref="BD371:BD384" si="301">AZ371+BB371</f>
        <v>0</v>
      </c>
      <c r="BE371" s="105"/>
      <c r="BF371" s="105"/>
      <c r="BG371" s="105"/>
      <c r="BH371" s="105"/>
      <c r="BI371" s="105"/>
      <c r="BJ371" s="105"/>
    </row>
    <row r="372" spans="2:62" ht="20.100000000000001" hidden="1" customHeight="1" outlineLevel="1">
      <c r="B372" s="100"/>
      <c r="C372" s="908"/>
      <c r="D372" s="909"/>
      <c r="E372" s="909"/>
      <c r="F372" s="910"/>
      <c r="G372" s="890"/>
      <c r="H372" s="891"/>
      <c r="I372" s="152"/>
      <c r="J372" s="152"/>
      <c r="K372" s="152"/>
      <c r="L372" s="152"/>
      <c r="M372" s="152"/>
      <c r="N372" s="152"/>
      <c r="O372" s="152"/>
      <c r="P372" s="153"/>
      <c r="Q372" s="153"/>
      <c r="R372" s="156">
        <f t="shared" si="292"/>
        <v>0</v>
      </c>
      <c r="S372" s="156">
        <f t="shared" si="293"/>
        <v>0</v>
      </c>
      <c r="U372" s="157">
        <f t="shared" si="299"/>
        <v>0</v>
      </c>
      <c r="W372" s="152"/>
      <c r="X372" s="152"/>
      <c r="Y372" s="152"/>
      <c r="Z372" s="152"/>
      <c r="AA372" s="152"/>
      <c r="AB372" s="152"/>
      <c r="AC372" s="347"/>
      <c r="AD372" s="152"/>
      <c r="AE372" s="152"/>
      <c r="AF372" s="152"/>
      <c r="AG372" s="152"/>
      <c r="AH372" s="152"/>
      <c r="AI372" s="152"/>
      <c r="AJ372" s="347"/>
      <c r="AK372" s="152"/>
      <c r="AL372" s="152"/>
      <c r="AM372" s="295"/>
      <c r="AN372" s="228"/>
      <c r="AO372" s="228"/>
      <c r="AP372" s="228"/>
      <c r="AQ372" s="228"/>
      <c r="AR372" s="228"/>
      <c r="AS372" s="348"/>
      <c r="AT372" s="264">
        <f t="shared" si="282"/>
        <v>0</v>
      </c>
      <c r="AU372" s="259"/>
      <c r="AV372" s="265">
        <f t="shared" si="296"/>
        <v>0</v>
      </c>
      <c r="AX372" s="265">
        <f t="shared" si="300"/>
        <v>0</v>
      </c>
      <c r="AZ372" s="492">
        <f t="shared" si="297"/>
        <v>0</v>
      </c>
      <c r="BB372" s="492">
        <f t="shared" si="298"/>
        <v>0</v>
      </c>
      <c r="BD372" s="265">
        <f t="shared" si="301"/>
        <v>0</v>
      </c>
      <c r="BE372" s="105"/>
      <c r="BF372" s="105"/>
      <c r="BG372" s="105"/>
      <c r="BH372" s="105"/>
      <c r="BI372" s="105"/>
      <c r="BJ372" s="105"/>
    </row>
    <row r="373" spans="2:62" ht="20.100000000000001" hidden="1" customHeight="1" outlineLevel="1">
      <c r="B373" s="100"/>
      <c r="C373" s="908"/>
      <c r="D373" s="909"/>
      <c r="E373" s="909"/>
      <c r="F373" s="910"/>
      <c r="G373" s="890"/>
      <c r="H373" s="891"/>
      <c r="I373" s="152"/>
      <c r="J373" s="152"/>
      <c r="K373" s="152"/>
      <c r="L373" s="152"/>
      <c r="M373" s="152"/>
      <c r="N373" s="152"/>
      <c r="O373" s="152"/>
      <c r="P373" s="153"/>
      <c r="Q373" s="153"/>
      <c r="R373" s="156">
        <f t="shared" si="292"/>
        <v>0</v>
      </c>
      <c r="S373" s="156">
        <f t="shared" si="293"/>
        <v>0</v>
      </c>
      <c r="U373" s="157">
        <f t="shared" si="299"/>
        <v>0</v>
      </c>
      <c r="W373" s="152"/>
      <c r="X373" s="152"/>
      <c r="Y373" s="152"/>
      <c r="Z373" s="152"/>
      <c r="AA373" s="152"/>
      <c r="AB373" s="152"/>
      <c r="AC373" s="347"/>
      <c r="AD373" s="152"/>
      <c r="AE373" s="152"/>
      <c r="AF373" s="152"/>
      <c r="AG373" s="152"/>
      <c r="AH373" s="152"/>
      <c r="AI373" s="152"/>
      <c r="AJ373" s="347"/>
      <c r="AK373" s="152"/>
      <c r="AL373" s="152"/>
      <c r="AM373" s="295"/>
      <c r="AN373" s="228"/>
      <c r="AO373" s="228"/>
      <c r="AP373" s="228"/>
      <c r="AQ373" s="228"/>
      <c r="AR373" s="228"/>
      <c r="AS373" s="348"/>
      <c r="AT373" s="264">
        <f t="shared" si="282"/>
        <v>0</v>
      </c>
      <c r="AU373" s="259"/>
      <c r="AV373" s="265">
        <f t="shared" si="296"/>
        <v>0</v>
      </c>
      <c r="AX373" s="265">
        <f t="shared" si="300"/>
        <v>0</v>
      </c>
      <c r="AZ373" s="492">
        <f t="shared" si="297"/>
        <v>0</v>
      </c>
      <c r="BB373" s="492">
        <f t="shared" si="298"/>
        <v>0</v>
      </c>
      <c r="BD373" s="265">
        <f t="shared" si="301"/>
        <v>0</v>
      </c>
      <c r="BE373" s="105"/>
      <c r="BF373" s="105"/>
      <c r="BG373" s="105"/>
      <c r="BH373" s="105"/>
      <c r="BI373" s="105"/>
      <c r="BJ373" s="105"/>
    </row>
    <row r="374" spans="2:62" ht="20.100000000000001" hidden="1" customHeight="1" outlineLevel="1">
      <c r="B374" s="100"/>
      <c r="C374" s="908"/>
      <c r="D374" s="909"/>
      <c r="E374" s="909"/>
      <c r="F374" s="910"/>
      <c r="G374" s="890"/>
      <c r="H374" s="891"/>
      <c r="I374" s="152"/>
      <c r="J374" s="152"/>
      <c r="K374" s="152"/>
      <c r="L374" s="152"/>
      <c r="M374" s="152"/>
      <c r="N374" s="152"/>
      <c r="O374" s="152"/>
      <c r="P374" s="153"/>
      <c r="Q374" s="153"/>
      <c r="R374" s="156">
        <f t="shared" si="292"/>
        <v>0</v>
      </c>
      <c r="S374" s="156">
        <f t="shared" si="293"/>
        <v>0</v>
      </c>
      <c r="U374" s="157">
        <f t="shared" si="299"/>
        <v>0</v>
      </c>
      <c r="W374" s="152"/>
      <c r="X374" s="152"/>
      <c r="Y374" s="152"/>
      <c r="Z374" s="152"/>
      <c r="AA374" s="152"/>
      <c r="AB374" s="152"/>
      <c r="AC374" s="347"/>
      <c r="AD374" s="152"/>
      <c r="AE374" s="152"/>
      <c r="AF374" s="152"/>
      <c r="AG374" s="152"/>
      <c r="AH374" s="152"/>
      <c r="AI374" s="152"/>
      <c r="AJ374" s="347"/>
      <c r="AK374" s="152"/>
      <c r="AL374" s="152"/>
      <c r="AM374" s="295"/>
      <c r="AN374" s="228"/>
      <c r="AO374" s="228"/>
      <c r="AP374" s="228"/>
      <c r="AQ374" s="228"/>
      <c r="AR374" s="228"/>
      <c r="AS374" s="348"/>
      <c r="AT374" s="264">
        <f t="shared" si="282"/>
        <v>0</v>
      </c>
      <c r="AU374" s="259"/>
      <c r="AV374" s="265">
        <f t="shared" si="296"/>
        <v>0</v>
      </c>
      <c r="AX374" s="265">
        <f t="shared" si="300"/>
        <v>0</v>
      </c>
      <c r="AZ374" s="492">
        <f t="shared" si="297"/>
        <v>0</v>
      </c>
      <c r="BB374" s="492">
        <f t="shared" si="298"/>
        <v>0</v>
      </c>
      <c r="BD374" s="265">
        <f t="shared" si="301"/>
        <v>0</v>
      </c>
      <c r="BE374" s="105"/>
      <c r="BF374" s="105"/>
      <c r="BG374" s="105"/>
      <c r="BH374" s="105"/>
      <c r="BI374" s="105"/>
      <c r="BJ374" s="105"/>
    </row>
    <row r="375" spans="2:62" ht="20.100000000000001" hidden="1" customHeight="1" outlineLevel="1">
      <c r="B375" s="100"/>
      <c r="C375" s="908"/>
      <c r="D375" s="909"/>
      <c r="E375" s="909"/>
      <c r="F375" s="910"/>
      <c r="G375" s="890"/>
      <c r="H375" s="891"/>
      <c r="I375" s="152"/>
      <c r="J375" s="152"/>
      <c r="K375" s="152"/>
      <c r="L375" s="152"/>
      <c r="M375" s="152"/>
      <c r="N375" s="152"/>
      <c r="O375" s="152"/>
      <c r="P375" s="153"/>
      <c r="Q375" s="153"/>
      <c r="R375" s="156">
        <f t="shared" si="292"/>
        <v>0</v>
      </c>
      <c r="S375" s="156">
        <f t="shared" si="293"/>
        <v>0</v>
      </c>
      <c r="U375" s="157">
        <f t="shared" si="299"/>
        <v>0</v>
      </c>
      <c r="W375" s="152"/>
      <c r="X375" s="152"/>
      <c r="Y375" s="152"/>
      <c r="Z375" s="152"/>
      <c r="AA375" s="152"/>
      <c r="AB375" s="152"/>
      <c r="AC375" s="347"/>
      <c r="AD375" s="152"/>
      <c r="AE375" s="152"/>
      <c r="AF375" s="152"/>
      <c r="AG375" s="152"/>
      <c r="AH375" s="152"/>
      <c r="AI375" s="152"/>
      <c r="AJ375" s="347"/>
      <c r="AK375" s="152"/>
      <c r="AL375" s="152"/>
      <c r="AM375" s="295"/>
      <c r="AN375" s="228"/>
      <c r="AO375" s="228"/>
      <c r="AP375" s="228"/>
      <c r="AQ375" s="228"/>
      <c r="AR375" s="228"/>
      <c r="AS375" s="348"/>
      <c r="AT375" s="264">
        <f t="shared" si="282"/>
        <v>0</v>
      </c>
      <c r="AU375" s="259"/>
      <c r="AV375" s="265">
        <f t="shared" si="296"/>
        <v>0</v>
      </c>
      <c r="AX375" s="265">
        <f t="shared" si="300"/>
        <v>0</v>
      </c>
      <c r="AZ375" s="492">
        <f t="shared" si="297"/>
        <v>0</v>
      </c>
      <c r="BB375" s="492">
        <f t="shared" si="298"/>
        <v>0</v>
      </c>
      <c r="BD375" s="265">
        <f t="shared" si="301"/>
        <v>0</v>
      </c>
      <c r="BE375" s="105"/>
      <c r="BF375" s="105"/>
      <c r="BG375" s="105"/>
      <c r="BH375" s="105"/>
      <c r="BI375" s="105"/>
      <c r="BJ375" s="105"/>
    </row>
    <row r="376" spans="2:62" ht="20.100000000000001" hidden="1" customHeight="1" outlineLevel="1">
      <c r="B376" s="100"/>
      <c r="C376" s="908"/>
      <c r="D376" s="909"/>
      <c r="E376" s="909"/>
      <c r="F376" s="910"/>
      <c r="G376" s="890"/>
      <c r="H376" s="891"/>
      <c r="I376" s="152"/>
      <c r="J376" s="152"/>
      <c r="K376" s="152"/>
      <c r="L376" s="152"/>
      <c r="M376" s="152"/>
      <c r="N376" s="152"/>
      <c r="O376" s="152"/>
      <c r="P376" s="153"/>
      <c r="Q376" s="153"/>
      <c r="R376" s="156">
        <f t="shared" si="292"/>
        <v>0</v>
      </c>
      <c r="S376" s="156">
        <f t="shared" si="293"/>
        <v>0</v>
      </c>
      <c r="U376" s="157">
        <f t="shared" si="299"/>
        <v>0</v>
      </c>
      <c r="W376" s="152"/>
      <c r="X376" s="152"/>
      <c r="Y376" s="152"/>
      <c r="Z376" s="152"/>
      <c r="AA376" s="152"/>
      <c r="AB376" s="152"/>
      <c r="AC376" s="347"/>
      <c r="AD376" s="152"/>
      <c r="AE376" s="152"/>
      <c r="AF376" s="152"/>
      <c r="AG376" s="152"/>
      <c r="AH376" s="152"/>
      <c r="AI376" s="152"/>
      <c r="AJ376" s="347"/>
      <c r="AK376" s="152"/>
      <c r="AL376" s="152"/>
      <c r="AM376" s="295"/>
      <c r="AN376" s="228"/>
      <c r="AO376" s="228"/>
      <c r="AP376" s="228"/>
      <c r="AQ376" s="228"/>
      <c r="AR376" s="228"/>
      <c r="AS376" s="348"/>
      <c r="AT376" s="264">
        <f t="shared" si="282"/>
        <v>0</v>
      </c>
      <c r="AU376" s="259"/>
      <c r="AV376" s="265">
        <f t="shared" si="296"/>
        <v>0</v>
      </c>
      <c r="AX376" s="265">
        <f t="shared" si="300"/>
        <v>0</v>
      </c>
      <c r="AZ376" s="492">
        <f t="shared" si="297"/>
        <v>0</v>
      </c>
      <c r="BB376" s="492">
        <f t="shared" si="298"/>
        <v>0</v>
      </c>
      <c r="BD376" s="265">
        <f t="shared" si="301"/>
        <v>0</v>
      </c>
      <c r="BE376" s="105"/>
      <c r="BF376" s="105"/>
      <c r="BG376" s="105"/>
      <c r="BH376" s="105"/>
      <c r="BI376" s="105"/>
      <c r="BJ376" s="105"/>
    </row>
    <row r="377" spans="2:62" ht="20.100000000000001" hidden="1" customHeight="1" outlineLevel="1">
      <c r="B377" s="100"/>
      <c r="C377" s="908"/>
      <c r="D377" s="909"/>
      <c r="E377" s="909"/>
      <c r="F377" s="910"/>
      <c r="G377" s="890"/>
      <c r="H377" s="891"/>
      <c r="I377" s="152"/>
      <c r="J377" s="152"/>
      <c r="K377" s="152"/>
      <c r="L377" s="152"/>
      <c r="M377" s="152"/>
      <c r="N377" s="152"/>
      <c r="O377" s="152"/>
      <c r="P377" s="153"/>
      <c r="Q377" s="153"/>
      <c r="R377" s="156">
        <f t="shared" si="292"/>
        <v>0</v>
      </c>
      <c r="S377" s="156">
        <f t="shared" si="293"/>
        <v>0</v>
      </c>
      <c r="U377" s="157">
        <f t="shared" si="299"/>
        <v>0</v>
      </c>
      <c r="W377" s="152"/>
      <c r="X377" s="152"/>
      <c r="Y377" s="152"/>
      <c r="Z377" s="152"/>
      <c r="AA377" s="152"/>
      <c r="AB377" s="152"/>
      <c r="AC377" s="347"/>
      <c r="AD377" s="152"/>
      <c r="AE377" s="152"/>
      <c r="AF377" s="152"/>
      <c r="AG377" s="152"/>
      <c r="AH377" s="152"/>
      <c r="AI377" s="152"/>
      <c r="AJ377" s="347"/>
      <c r="AK377" s="152"/>
      <c r="AL377" s="152"/>
      <c r="AM377" s="295"/>
      <c r="AN377" s="228"/>
      <c r="AO377" s="228"/>
      <c r="AP377" s="228"/>
      <c r="AQ377" s="228"/>
      <c r="AR377" s="228"/>
      <c r="AS377" s="348"/>
      <c r="AT377" s="264">
        <f t="shared" si="282"/>
        <v>0</v>
      </c>
      <c r="AU377" s="259"/>
      <c r="AV377" s="265">
        <f t="shared" si="296"/>
        <v>0</v>
      </c>
      <c r="AX377" s="265">
        <f t="shared" si="300"/>
        <v>0</v>
      </c>
      <c r="AZ377" s="492">
        <f t="shared" si="297"/>
        <v>0</v>
      </c>
      <c r="BB377" s="492">
        <f t="shared" si="298"/>
        <v>0</v>
      </c>
      <c r="BD377" s="265">
        <f t="shared" si="301"/>
        <v>0</v>
      </c>
      <c r="BE377" s="105"/>
      <c r="BF377" s="105"/>
      <c r="BG377" s="105"/>
      <c r="BH377" s="105"/>
      <c r="BI377" s="105"/>
      <c r="BJ377" s="105"/>
    </row>
    <row r="378" spans="2:62" ht="20.100000000000001" hidden="1" customHeight="1" outlineLevel="1">
      <c r="B378" s="100"/>
      <c r="C378" s="908"/>
      <c r="D378" s="909"/>
      <c r="E378" s="909"/>
      <c r="F378" s="910"/>
      <c r="G378" s="890"/>
      <c r="H378" s="891"/>
      <c r="I378" s="152"/>
      <c r="J378" s="152"/>
      <c r="K378" s="152"/>
      <c r="L378" s="152"/>
      <c r="M378" s="152"/>
      <c r="N378" s="152"/>
      <c r="O378" s="152"/>
      <c r="P378" s="153"/>
      <c r="Q378" s="153"/>
      <c r="R378" s="156">
        <f t="shared" si="292"/>
        <v>0</v>
      </c>
      <c r="S378" s="156">
        <f t="shared" si="293"/>
        <v>0</v>
      </c>
      <c r="U378" s="157">
        <f t="shared" si="299"/>
        <v>0</v>
      </c>
      <c r="W378" s="152"/>
      <c r="X378" s="152"/>
      <c r="Y378" s="152"/>
      <c r="Z378" s="152"/>
      <c r="AA378" s="152"/>
      <c r="AB378" s="152"/>
      <c r="AC378" s="347"/>
      <c r="AD378" s="152"/>
      <c r="AE378" s="152"/>
      <c r="AF378" s="152"/>
      <c r="AG378" s="152"/>
      <c r="AH378" s="152"/>
      <c r="AI378" s="152"/>
      <c r="AJ378" s="347"/>
      <c r="AK378" s="152"/>
      <c r="AL378" s="152"/>
      <c r="AM378" s="295"/>
      <c r="AN378" s="228"/>
      <c r="AO378" s="228"/>
      <c r="AP378" s="228"/>
      <c r="AQ378" s="228"/>
      <c r="AR378" s="228"/>
      <c r="AS378" s="348"/>
      <c r="AT378" s="264">
        <f t="shared" si="282"/>
        <v>0</v>
      </c>
      <c r="AU378" s="259"/>
      <c r="AV378" s="265">
        <f t="shared" si="296"/>
        <v>0</v>
      </c>
      <c r="AX378" s="265">
        <f t="shared" si="300"/>
        <v>0</v>
      </c>
      <c r="AZ378" s="492">
        <f t="shared" si="297"/>
        <v>0</v>
      </c>
      <c r="BB378" s="492">
        <f t="shared" si="298"/>
        <v>0</v>
      </c>
      <c r="BD378" s="265">
        <f t="shared" si="301"/>
        <v>0</v>
      </c>
      <c r="BE378" s="105"/>
      <c r="BF378" s="105"/>
      <c r="BG378" s="105"/>
      <c r="BH378" s="105"/>
      <c r="BI378" s="105"/>
      <c r="BJ378" s="105"/>
    </row>
    <row r="379" spans="2:62" ht="20.100000000000001" hidden="1" customHeight="1" outlineLevel="1">
      <c r="B379" s="100"/>
      <c r="C379" s="908"/>
      <c r="D379" s="909"/>
      <c r="E379" s="909"/>
      <c r="F379" s="910"/>
      <c r="G379" s="890"/>
      <c r="H379" s="891"/>
      <c r="I379" s="152"/>
      <c r="J379" s="152"/>
      <c r="K379" s="152"/>
      <c r="L379" s="152"/>
      <c r="M379" s="152"/>
      <c r="N379" s="152"/>
      <c r="O379" s="152"/>
      <c r="P379" s="153"/>
      <c r="Q379" s="153"/>
      <c r="R379" s="156">
        <f t="shared" si="292"/>
        <v>0</v>
      </c>
      <c r="S379" s="156">
        <f t="shared" si="293"/>
        <v>0</v>
      </c>
      <c r="U379" s="157">
        <f t="shared" si="299"/>
        <v>0</v>
      </c>
      <c r="W379" s="152"/>
      <c r="X379" s="152"/>
      <c r="Y379" s="152"/>
      <c r="Z379" s="152"/>
      <c r="AA379" s="152"/>
      <c r="AB379" s="152"/>
      <c r="AC379" s="347"/>
      <c r="AD379" s="152"/>
      <c r="AE379" s="152"/>
      <c r="AF379" s="152"/>
      <c r="AG379" s="152"/>
      <c r="AH379" s="152"/>
      <c r="AI379" s="152"/>
      <c r="AJ379" s="347"/>
      <c r="AK379" s="152"/>
      <c r="AL379" s="152"/>
      <c r="AM379" s="295"/>
      <c r="AN379" s="228"/>
      <c r="AO379" s="228"/>
      <c r="AP379" s="228"/>
      <c r="AQ379" s="228"/>
      <c r="AR379" s="228"/>
      <c r="AS379" s="348"/>
      <c r="AT379" s="264">
        <f t="shared" si="282"/>
        <v>0</v>
      </c>
      <c r="AU379" s="259"/>
      <c r="AV379" s="265">
        <f t="shared" si="296"/>
        <v>0</v>
      </c>
      <c r="AX379" s="265">
        <f t="shared" si="300"/>
        <v>0</v>
      </c>
      <c r="AZ379" s="492">
        <f t="shared" si="297"/>
        <v>0</v>
      </c>
      <c r="BB379" s="492">
        <f t="shared" si="298"/>
        <v>0</v>
      </c>
      <c r="BD379" s="265">
        <f t="shared" si="301"/>
        <v>0</v>
      </c>
      <c r="BE379" s="105"/>
      <c r="BF379" s="105"/>
      <c r="BG379" s="105"/>
      <c r="BH379" s="105"/>
      <c r="BI379" s="105"/>
      <c r="BJ379" s="105"/>
    </row>
    <row r="380" spans="2:62" ht="20.100000000000001" hidden="1" customHeight="1" outlineLevel="1">
      <c r="B380" s="100"/>
      <c r="C380" s="908"/>
      <c r="D380" s="909"/>
      <c r="E380" s="909"/>
      <c r="F380" s="910"/>
      <c r="G380" s="890"/>
      <c r="H380" s="891"/>
      <c r="I380" s="152"/>
      <c r="J380" s="152"/>
      <c r="K380" s="152"/>
      <c r="L380" s="152"/>
      <c r="M380" s="152"/>
      <c r="N380" s="152"/>
      <c r="O380" s="152"/>
      <c r="P380" s="153"/>
      <c r="Q380" s="153"/>
      <c r="R380" s="156">
        <f t="shared" si="292"/>
        <v>0</v>
      </c>
      <c r="S380" s="156">
        <f t="shared" si="293"/>
        <v>0</v>
      </c>
      <c r="U380" s="157">
        <f t="shared" si="299"/>
        <v>0</v>
      </c>
      <c r="W380" s="152"/>
      <c r="X380" s="152"/>
      <c r="Y380" s="152"/>
      <c r="Z380" s="152"/>
      <c r="AA380" s="152"/>
      <c r="AB380" s="152"/>
      <c r="AC380" s="347"/>
      <c r="AD380" s="152"/>
      <c r="AE380" s="152"/>
      <c r="AF380" s="152"/>
      <c r="AG380" s="152"/>
      <c r="AH380" s="152"/>
      <c r="AI380" s="152"/>
      <c r="AJ380" s="347"/>
      <c r="AK380" s="152"/>
      <c r="AL380" s="152"/>
      <c r="AM380" s="295"/>
      <c r="AN380" s="228"/>
      <c r="AO380" s="228"/>
      <c r="AP380" s="228"/>
      <c r="AQ380" s="228"/>
      <c r="AR380" s="228"/>
      <c r="AS380" s="348"/>
      <c r="AT380" s="264">
        <f t="shared" si="282"/>
        <v>0</v>
      </c>
      <c r="AU380" s="259"/>
      <c r="AV380" s="265">
        <f t="shared" si="296"/>
        <v>0</v>
      </c>
      <c r="AX380" s="265">
        <f t="shared" si="300"/>
        <v>0</v>
      </c>
      <c r="AZ380" s="492">
        <f t="shared" si="297"/>
        <v>0</v>
      </c>
      <c r="BB380" s="492">
        <f t="shared" si="298"/>
        <v>0</v>
      </c>
      <c r="BD380" s="265">
        <f t="shared" si="301"/>
        <v>0</v>
      </c>
      <c r="BE380" s="105"/>
      <c r="BF380" s="105"/>
      <c r="BG380" s="105"/>
      <c r="BH380" s="105"/>
      <c r="BI380" s="105"/>
      <c r="BJ380" s="105"/>
    </row>
    <row r="381" spans="2:62" ht="20.100000000000001" hidden="1" customHeight="1" outlineLevel="1">
      <c r="B381" s="100"/>
      <c r="C381" s="908"/>
      <c r="D381" s="909"/>
      <c r="E381" s="909"/>
      <c r="F381" s="910"/>
      <c r="G381" s="890"/>
      <c r="H381" s="891"/>
      <c r="I381" s="152"/>
      <c r="J381" s="152"/>
      <c r="K381" s="152"/>
      <c r="L381" s="152"/>
      <c r="M381" s="152"/>
      <c r="N381" s="152"/>
      <c r="O381" s="152"/>
      <c r="P381" s="153"/>
      <c r="Q381" s="153"/>
      <c r="R381" s="156">
        <f t="shared" si="292"/>
        <v>0</v>
      </c>
      <c r="S381" s="156">
        <f t="shared" si="293"/>
        <v>0</v>
      </c>
      <c r="U381" s="157">
        <f t="shared" si="299"/>
        <v>0</v>
      </c>
      <c r="W381" s="152"/>
      <c r="X381" s="152"/>
      <c r="Y381" s="152"/>
      <c r="Z381" s="152"/>
      <c r="AA381" s="152"/>
      <c r="AB381" s="152"/>
      <c r="AC381" s="347"/>
      <c r="AD381" s="152"/>
      <c r="AE381" s="152"/>
      <c r="AF381" s="152"/>
      <c r="AG381" s="152"/>
      <c r="AH381" s="152"/>
      <c r="AI381" s="152"/>
      <c r="AJ381" s="347"/>
      <c r="AK381" s="152"/>
      <c r="AL381" s="152"/>
      <c r="AM381" s="295"/>
      <c r="AN381" s="228"/>
      <c r="AO381" s="228"/>
      <c r="AP381" s="228"/>
      <c r="AQ381" s="228"/>
      <c r="AR381" s="228"/>
      <c r="AS381" s="348"/>
      <c r="AT381" s="264">
        <f t="shared" si="282"/>
        <v>0</v>
      </c>
      <c r="AU381" s="259"/>
      <c r="AV381" s="265">
        <f t="shared" si="296"/>
        <v>0</v>
      </c>
      <c r="AX381" s="265">
        <f t="shared" si="300"/>
        <v>0</v>
      </c>
      <c r="AZ381" s="492">
        <f t="shared" si="297"/>
        <v>0</v>
      </c>
      <c r="BB381" s="492">
        <f t="shared" si="298"/>
        <v>0</v>
      </c>
      <c r="BD381" s="265">
        <f t="shared" si="301"/>
        <v>0</v>
      </c>
      <c r="BE381" s="105"/>
      <c r="BF381" s="105"/>
      <c r="BG381" s="105"/>
      <c r="BH381" s="105"/>
      <c r="BI381" s="105"/>
      <c r="BJ381" s="105"/>
    </row>
    <row r="382" spans="2:62" ht="20.100000000000001" hidden="1" customHeight="1" outlineLevel="1">
      <c r="B382" s="100"/>
      <c r="C382" s="908"/>
      <c r="D382" s="909"/>
      <c r="E382" s="909"/>
      <c r="F382" s="910"/>
      <c r="G382" s="890"/>
      <c r="H382" s="891"/>
      <c r="I382" s="152"/>
      <c r="J382" s="152"/>
      <c r="K382" s="152"/>
      <c r="L382" s="152"/>
      <c r="M382" s="152"/>
      <c r="N382" s="152"/>
      <c r="O382" s="152"/>
      <c r="P382" s="153"/>
      <c r="Q382" s="153"/>
      <c r="R382" s="156">
        <f t="shared" si="292"/>
        <v>0</v>
      </c>
      <c r="S382" s="156">
        <f t="shared" si="293"/>
        <v>0</v>
      </c>
      <c r="U382" s="157">
        <f t="shared" si="299"/>
        <v>0</v>
      </c>
      <c r="W382" s="152"/>
      <c r="X382" s="152"/>
      <c r="Y382" s="152"/>
      <c r="Z382" s="152"/>
      <c r="AA382" s="152"/>
      <c r="AB382" s="152"/>
      <c r="AC382" s="347"/>
      <c r="AD382" s="152"/>
      <c r="AE382" s="152"/>
      <c r="AF382" s="152"/>
      <c r="AG382" s="152"/>
      <c r="AH382" s="152"/>
      <c r="AI382" s="152"/>
      <c r="AJ382" s="347"/>
      <c r="AK382" s="152"/>
      <c r="AL382" s="152"/>
      <c r="AM382" s="295"/>
      <c r="AN382" s="228"/>
      <c r="AO382" s="228"/>
      <c r="AP382" s="228"/>
      <c r="AQ382" s="228"/>
      <c r="AR382" s="228"/>
      <c r="AS382" s="348"/>
      <c r="AT382" s="264">
        <f t="shared" si="282"/>
        <v>0</v>
      </c>
      <c r="AU382" s="259"/>
      <c r="AV382" s="265">
        <f t="shared" si="296"/>
        <v>0</v>
      </c>
      <c r="AX382" s="265">
        <f t="shared" si="300"/>
        <v>0</v>
      </c>
      <c r="AZ382" s="492">
        <f t="shared" si="297"/>
        <v>0</v>
      </c>
      <c r="BB382" s="492">
        <f t="shared" si="298"/>
        <v>0</v>
      </c>
      <c r="BD382" s="265">
        <f t="shared" si="301"/>
        <v>0</v>
      </c>
      <c r="BE382" s="105"/>
      <c r="BF382" s="105"/>
      <c r="BG382" s="105"/>
      <c r="BH382" s="105"/>
      <c r="BI382" s="105"/>
      <c r="BJ382" s="105"/>
    </row>
    <row r="383" spans="2:62" ht="20.100000000000001" hidden="1" customHeight="1" outlineLevel="1">
      <c r="B383" s="100"/>
      <c r="C383" s="908"/>
      <c r="D383" s="909"/>
      <c r="E383" s="909"/>
      <c r="F383" s="910"/>
      <c r="G383" s="890"/>
      <c r="H383" s="891"/>
      <c r="I383" s="152"/>
      <c r="J383" s="152"/>
      <c r="K383" s="152"/>
      <c r="L383" s="152"/>
      <c r="M383" s="152"/>
      <c r="N383" s="152"/>
      <c r="O383" s="152"/>
      <c r="P383" s="153"/>
      <c r="Q383" s="153"/>
      <c r="R383" s="156">
        <f t="shared" si="292"/>
        <v>0</v>
      </c>
      <c r="S383" s="156">
        <f t="shared" si="293"/>
        <v>0</v>
      </c>
      <c r="U383" s="157">
        <f t="shared" si="299"/>
        <v>0</v>
      </c>
      <c r="W383" s="152"/>
      <c r="X383" s="152"/>
      <c r="Y383" s="152"/>
      <c r="Z383" s="152"/>
      <c r="AA383" s="152"/>
      <c r="AB383" s="152"/>
      <c r="AC383" s="347"/>
      <c r="AD383" s="152"/>
      <c r="AE383" s="152"/>
      <c r="AF383" s="152"/>
      <c r="AG383" s="152"/>
      <c r="AH383" s="152"/>
      <c r="AI383" s="152"/>
      <c r="AJ383" s="347"/>
      <c r="AK383" s="152"/>
      <c r="AL383" s="152"/>
      <c r="AM383" s="295"/>
      <c r="AN383" s="228"/>
      <c r="AO383" s="228"/>
      <c r="AP383" s="228"/>
      <c r="AQ383" s="228"/>
      <c r="AR383" s="228"/>
      <c r="AS383" s="348"/>
      <c r="AT383" s="264">
        <f t="shared" si="282"/>
        <v>0</v>
      </c>
      <c r="AU383" s="259"/>
      <c r="AV383" s="265">
        <f t="shared" si="296"/>
        <v>0</v>
      </c>
      <c r="AX383" s="265">
        <f t="shared" si="300"/>
        <v>0</v>
      </c>
      <c r="AZ383" s="492">
        <f t="shared" si="297"/>
        <v>0</v>
      </c>
      <c r="BB383" s="492">
        <f t="shared" si="298"/>
        <v>0</v>
      </c>
      <c r="BD383" s="265">
        <f t="shared" si="301"/>
        <v>0</v>
      </c>
      <c r="BE383" s="105"/>
      <c r="BF383" s="105"/>
      <c r="BG383" s="105"/>
      <c r="BH383" s="105"/>
      <c r="BI383" s="105"/>
      <c r="BJ383" s="105"/>
    </row>
    <row r="384" spans="2:62" ht="20.100000000000001" hidden="1" customHeight="1" outlineLevel="1">
      <c r="B384" s="100"/>
      <c r="C384" s="908"/>
      <c r="D384" s="909"/>
      <c r="E384" s="909"/>
      <c r="F384" s="910"/>
      <c r="G384" s="890"/>
      <c r="H384" s="891"/>
      <c r="I384" s="152"/>
      <c r="J384" s="152"/>
      <c r="K384" s="152"/>
      <c r="L384" s="152"/>
      <c r="M384" s="152"/>
      <c r="N384" s="152"/>
      <c r="O384" s="152"/>
      <c r="P384" s="153"/>
      <c r="Q384" s="153"/>
      <c r="R384" s="156">
        <f t="shared" si="292"/>
        <v>0</v>
      </c>
      <c r="S384" s="156">
        <f t="shared" si="293"/>
        <v>0</v>
      </c>
      <c r="U384" s="157">
        <f t="shared" si="299"/>
        <v>0</v>
      </c>
      <c r="W384" s="152"/>
      <c r="X384" s="152"/>
      <c r="Y384" s="152"/>
      <c r="Z384" s="152"/>
      <c r="AA384" s="152"/>
      <c r="AB384" s="152"/>
      <c r="AC384" s="347"/>
      <c r="AD384" s="152"/>
      <c r="AE384" s="152"/>
      <c r="AF384" s="152"/>
      <c r="AG384" s="152"/>
      <c r="AH384" s="152"/>
      <c r="AI384" s="152"/>
      <c r="AJ384" s="347"/>
      <c r="AK384" s="152"/>
      <c r="AL384" s="152"/>
      <c r="AM384" s="295"/>
      <c r="AN384" s="228"/>
      <c r="AO384" s="228"/>
      <c r="AP384" s="228"/>
      <c r="AQ384" s="228"/>
      <c r="AR384" s="228"/>
      <c r="AS384" s="348"/>
      <c r="AT384" s="264">
        <f t="shared" si="282"/>
        <v>0</v>
      </c>
      <c r="AU384" s="259"/>
      <c r="AV384" s="265">
        <f t="shared" si="296"/>
        <v>0</v>
      </c>
      <c r="AX384" s="265">
        <f t="shared" si="300"/>
        <v>0</v>
      </c>
      <c r="AZ384" s="492">
        <f t="shared" si="297"/>
        <v>0</v>
      </c>
      <c r="BB384" s="492">
        <f t="shared" si="298"/>
        <v>0</v>
      </c>
      <c r="BD384" s="265">
        <f t="shared" si="301"/>
        <v>0</v>
      </c>
      <c r="BE384" s="105"/>
      <c r="BF384" s="105"/>
      <c r="BG384" s="105"/>
      <c r="BH384" s="105"/>
      <c r="BI384" s="105"/>
      <c r="BJ384" s="105"/>
    </row>
    <row r="385" spans="2:62" ht="9.9499999999999993" hidden="1" customHeight="1" outlineLevel="1">
      <c r="B385" s="101"/>
      <c r="C385" s="208"/>
      <c r="D385" s="208"/>
      <c r="E385" s="208"/>
      <c r="F385" s="208"/>
      <c r="G385" s="237"/>
      <c r="H385" s="207"/>
      <c r="I385" s="257"/>
      <c r="J385" s="257"/>
      <c r="K385" s="257"/>
      <c r="L385" s="257"/>
      <c r="M385" s="257"/>
      <c r="N385" s="257"/>
      <c r="O385" s="257"/>
      <c r="P385" s="256"/>
      <c r="Q385" s="102"/>
      <c r="R385" s="102"/>
      <c r="S385" s="102"/>
      <c r="U385" s="98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Z385" s="493"/>
      <c r="BE385" s="105"/>
      <c r="BF385" s="105"/>
      <c r="BG385" s="105"/>
      <c r="BH385" s="105"/>
      <c r="BI385" s="105"/>
      <c r="BJ385" s="105"/>
    </row>
    <row r="386" spans="2:62" ht="20.100000000000001" customHeight="1" collapsed="1">
      <c r="B386" s="8">
        <f>B369+1</f>
        <v>23</v>
      </c>
      <c r="C386" s="916"/>
      <c r="D386" s="917"/>
      <c r="E386" s="917"/>
      <c r="F386" s="918"/>
      <c r="G386" s="429"/>
      <c r="H386" s="206">
        <v>1</v>
      </c>
      <c r="I386" s="642">
        <f t="shared" ref="I386" si="302">$H386*SUM(I387:I401)</f>
        <v>0</v>
      </c>
      <c r="J386" s="643">
        <f t="shared" ref="J386:O386" si="303">$H386*SUM(J387:J401)</f>
        <v>0</v>
      </c>
      <c r="K386" s="644">
        <f t="shared" si="303"/>
        <v>0</v>
      </c>
      <c r="L386" s="645">
        <f t="shared" si="303"/>
        <v>0</v>
      </c>
      <c r="M386" s="645">
        <f t="shared" si="303"/>
        <v>0</v>
      </c>
      <c r="N386" s="644">
        <f t="shared" si="303"/>
        <v>0</v>
      </c>
      <c r="O386" s="642">
        <f t="shared" si="303"/>
        <v>0</v>
      </c>
      <c r="P386" s="209">
        <f t="shared" ref="P386:Q386" si="304">$H386*SUM(P387:P401)</f>
        <v>0</v>
      </c>
      <c r="Q386" s="210">
        <f t="shared" si="304"/>
        <v>0</v>
      </c>
      <c r="R386" s="136">
        <f t="shared" ref="R386:R401" si="305">P386*(1+Gewinn)*(1+SicherheitAngebot)</f>
        <v>0</v>
      </c>
      <c r="S386" s="137">
        <f t="shared" ref="S386:S401" si="306">Q386*(1+MGKZ)*(1+Gewinn)*(1+SicherheitAngebot)</f>
        <v>0</v>
      </c>
      <c r="U386" s="10">
        <f>I386*$I$7+J386*$J$7+K386*$K$7+L386*$L$7+M386*$M$7+N386*$N$7+O386*$O$7+R386+S386</f>
        <v>0</v>
      </c>
      <c r="W386" s="646">
        <f t="shared" ref="W386:AB386" si="307">$H386*SUM(W387:W401)</f>
        <v>0</v>
      </c>
      <c r="X386" s="647">
        <f t="shared" si="307"/>
        <v>0</v>
      </c>
      <c r="Y386" s="648">
        <f t="shared" si="307"/>
        <v>0</v>
      </c>
      <c r="Z386" s="649">
        <f t="shared" si="307"/>
        <v>0</v>
      </c>
      <c r="AA386" s="648">
        <f t="shared" si="307"/>
        <v>0</v>
      </c>
      <c r="AB386" s="646">
        <f t="shared" si="307"/>
        <v>0</v>
      </c>
      <c r="AC386" s="258"/>
      <c r="AD386" s="646">
        <f t="shared" ref="AD386:AM386" si="308">$H386*SUM(AD387:AD401)</f>
        <v>0</v>
      </c>
      <c r="AE386" s="647">
        <f t="shared" si="308"/>
        <v>0</v>
      </c>
      <c r="AF386" s="648">
        <f t="shared" si="308"/>
        <v>0</v>
      </c>
      <c r="AG386" s="649">
        <f t="shared" si="308"/>
        <v>0</v>
      </c>
      <c r="AH386" s="648">
        <f t="shared" si="308"/>
        <v>0</v>
      </c>
      <c r="AI386" s="646">
        <f t="shared" si="308"/>
        <v>0</v>
      </c>
      <c r="AJ386" s="258"/>
      <c r="AK386" s="653">
        <f t="shared" si="308"/>
        <v>0</v>
      </c>
      <c r="AL386" s="653">
        <f t="shared" si="308"/>
        <v>0</v>
      </c>
      <c r="AM386" s="653">
        <f t="shared" si="308"/>
        <v>0</v>
      </c>
      <c r="AN386" s="227">
        <f>$H386*SUM(AN387:AN401)*(1+Gewinn)*(1+SicherheitAngebot)</f>
        <v>0</v>
      </c>
      <c r="AO386" s="227">
        <f>$H386*SUM(AO387:AO401)*(1+Gewinn)*(1+SicherheitAngebot)</f>
        <v>0</v>
      </c>
      <c r="AP386" s="227">
        <f>$H386*SUM(AP387:AP401)*(1+Gewinn)*(1+SicherheitAngebot)</f>
        <v>0</v>
      </c>
      <c r="AQ386" s="227">
        <f>$H386*SUM(AQ387:AQ401)*(1+Gewinn)*(1+SicherheitAngebot)</f>
        <v>0</v>
      </c>
      <c r="AR386" s="227">
        <f>$H386*SUM(AR387:AR401)*(1+Gewinn)*(1+SicherheitAngebot)</f>
        <v>0</v>
      </c>
      <c r="AS386" s="262"/>
      <c r="AT386" s="263">
        <f t="shared" ref="AT386:AT449" si="309">((W386+AD386)*$W$7+(X386+AE386)*$X$7+(Y386+Z386+AF386+AG386)*$Z$7+(AA386+AH386)*$AA$7+(AB386+AI386)*$AB$7)*Zuschläge_IBN</f>
        <v>0</v>
      </c>
      <c r="AU386" s="259"/>
      <c r="AV386" s="491">
        <f>AK386*$AK$7+AL386*$AL$7+AM386*$AM$7+SUM(AN386:AR386)+AT386/Zuschläge_IBN+AT386</f>
        <v>0</v>
      </c>
      <c r="AX386" s="685">
        <f>U386+AV386</f>
        <v>0</v>
      </c>
      <c r="AZ386" s="490">
        <f>IF(H386&gt;0,U386/(1+SicherheitAngebot)*(1+Sicherheit),0)</f>
        <v>0</v>
      </c>
      <c r="BB386" s="490">
        <f>IF(H386&gt;0,AV386/(1+SicherheitAngebot)*(1+Sicherheit),0)</f>
        <v>0</v>
      </c>
      <c r="BD386" s="490">
        <f>AZ386+BB386</f>
        <v>0</v>
      </c>
      <c r="BE386" s="105"/>
      <c r="BF386" s="105"/>
      <c r="BG386" s="105"/>
      <c r="BH386" s="105"/>
      <c r="BI386" s="105"/>
      <c r="BJ386" s="105"/>
    </row>
    <row r="387" spans="2:62" ht="20.100000000000001" hidden="1" customHeight="1" outlineLevel="1">
      <c r="B387" s="99"/>
      <c r="C387" s="908"/>
      <c r="D387" s="909"/>
      <c r="E387" s="909"/>
      <c r="F387" s="910"/>
      <c r="G387" s="890"/>
      <c r="H387" s="901"/>
      <c r="I387" s="152"/>
      <c r="J387" s="152"/>
      <c r="K387" s="152"/>
      <c r="L387" s="152"/>
      <c r="M387" s="152"/>
      <c r="N387" s="152"/>
      <c r="O387" s="152"/>
      <c r="P387" s="153"/>
      <c r="Q387" s="153"/>
      <c r="R387" s="156">
        <f t="shared" si="305"/>
        <v>0</v>
      </c>
      <c r="S387" s="156">
        <f t="shared" si="306"/>
        <v>0</v>
      </c>
      <c r="U387" s="157">
        <f>I387*$I$7+J387*$J$7+K387*$K$7+L387*$L$7+M387*$M$7+N387*$N$7+O387*$O$7+R387+S387</f>
        <v>0</v>
      </c>
      <c r="W387" s="152"/>
      <c r="X387" s="152"/>
      <c r="Y387" s="152"/>
      <c r="Z387" s="152"/>
      <c r="AA387" s="152"/>
      <c r="AB387" s="152"/>
      <c r="AC387" s="347"/>
      <c r="AD387" s="152"/>
      <c r="AE387" s="152"/>
      <c r="AF387" s="152"/>
      <c r="AG387" s="152"/>
      <c r="AH387" s="152"/>
      <c r="AI387" s="152"/>
      <c r="AJ387" s="347"/>
      <c r="AK387" s="152"/>
      <c r="AL387" s="152"/>
      <c r="AM387" s="295"/>
      <c r="AN387" s="228"/>
      <c r="AO387" s="228"/>
      <c r="AP387" s="228"/>
      <c r="AQ387" s="228"/>
      <c r="AR387" s="228"/>
      <c r="AS387" s="348"/>
      <c r="AT387" s="264">
        <f t="shared" si="309"/>
        <v>0</v>
      </c>
      <c r="AU387" s="259"/>
      <c r="AV387" s="265">
        <f t="shared" ref="AV387:AV401" si="310">AK387*$AK$7+AL387*$AL$7+AM387*$AM$7+SUM(AN387:AR387)*(1+Gewinn)*(1+SicherheitAngebot)+AT387/Zuschläge_IBN+AT387</f>
        <v>0</v>
      </c>
      <c r="AX387" s="265">
        <f>U387+AV387</f>
        <v>0</v>
      </c>
      <c r="AZ387" s="492">
        <f t="shared" ref="AZ387:AZ401" si="311">U387/(1+SicherheitAngebot)*(1+Sicherheit)</f>
        <v>0</v>
      </c>
      <c r="BB387" s="492">
        <f t="shared" ref="BB387:BB401" si="312">AV387/(1+SicherheitAngebot)*(1+Sicherheit)</f>
        <v>0</v>
      </c>
      <c r="BD387" s="265">
        <f>AZ387+BB387</f>
        <v>0</v>
      </c>
      <c r="BE387" s="105"/>
      <c r="BF387" s="105"/>
      <c r="BG387" s="105"/>
      <c r="BH387" s="105"/>
      <c r="BI387" s="105"/>
      <c r="BJ387" s="105"/>
    </row>
    <row r="388" spans="2:62" ht="20.100000000000001" hidden="1" customHeight="1" outlineLevel="1">
      <c r="B388" s="100"/>
      <c r="C388" s="908"/>
      <c r="D388" s="909"/>
      <c r="E388" s="909"/>
      <c r="F388" s="910"/>
      <c r="G388" s="890"/>
      <c r="H388" s="891"/>
      <c r="I388" s="152"/>
      <c r="J388" s="152"/>
      <c r="K388" s="152"/>
      <c r="L388" s="152"/>
      <c r="M388" s="152"/>
      <c r="N388" s="152"/>
      <c r="O388" s="152"/>
      <c r="P388" s="153"/>
      <c r="Q388" s="153"/>
      <c r="R388" s="156">
        <f t="shared" si="305"/>
        <v>0</v>
      </c>
      <c r="S388" s="156">
        <f t="shared" si="306"/>
        <v>0</v>
      </c>
      <c r="U388" s="157">
        <f t="shared" ref="U388:U401" si="313">I388*$I$7+J388*$J$7+K388*$K$7+L388*$L$7+M388*$M$7+N388*$N$7+O388*$O$7+R388+S388</f>
        <v>0</v>
      </c>
      <c r="W388" s="152"/>
      <c r="X388" s="152"/>
      <c r="Y388" s="152"/>
      <c r="Z388" s="152"/>
      <c r="AA388" s="152"/>
      <c r="AB388" s="152"/>
      <c r="AC388" s="347"/>
      <c r="AD388" s="152"/>
      <c r="AE388" s="152"/>
      <c r="AF388" s="152"/>
      <c r="AG388" s="152"/>
      <c r="AH388" s="152"/>
      <c r="AI388" s="152"/>
      <c r="AJ388" s="347"/>
      <c r="AK388" s="152"/>
      <c r="AL388" s="152"/>
      <c r="AM388" s="295"/>
      <c r="AN388" s="228"/>
      <c r="AO388" s="228"/>
      <c r="AP388" s="228"/>
      <c r="AQ388" s="228"/>
      <c r="AR388" s="228"/>
      <c r="AS388" s="348"/>
      <c r="AT388" s="264">
        <f t="shared" si="309"/>
        <v>0</v>
      </c>
      <c r="AU388" s="259"/>
      <c r="AV388" s="265">
        <f t="shared" si="310"/>
        <v>0</v>
      </c>
      <c r="AX388" s="265">
        <f t="shared" ref="AX388:AX401" si="314">U388+AV388</f>
        <v>0</v>
      </c>
      <c r="AZ388" s="492">
        <f t="shared" si="311"/>
        <v>0</v>
      </c>
      <c r="BB388" s="492">
        <f t="shared" si="312"/>
        <v>0</v>
      </c>
      <c r="BD388" s="265">
        <f t="shared" ref="BD388:BD401" si="315">AZ388+BB388</f>
        <v>0</v>
      </c>
      <c r="BE388" s="105"/>
      <c r="BF388" s="105"/>
      <c r="BG388" s="105"/>
      <c r="BH388" s="105"/>
      <c r="BI388" s="105"/>
      <c r="BJ388" s="105"/>
    </row>
    <row r="389" spans="2:62" ht="20.100000000000001" hidden="1" customHeight="1" outlineLevel="1">
      <c r="B389" s="100"/>
      <c r="C389" s="908"/>
      <c r="D389" s="909"/>
      <c r="E389" s="909"/>
      <c r="F389" s="910"/>
      <c r="G389" s="890"/>
      <c r="H389" s="891"/>
      <c r="I389" s="152"/>
      <c r="J389" s="152"/>
      <c r="K389" s="152"/>
      <c r="L389" s="152"/>
      <c r="M389" s="152"/>
      <c r="N389" s="152"/>
      <c r="O389" s="152"/>
      <c r="P389" s="153"/>
      <c r="Q389" s="153"/>
      <c r="R389" s="156">
        <f t="shared" si="305"/>
        <v>0</v>
      </c>
      <c r="S389" s="156">
        <f t="shared" si="306"/>
        <v>0</v>
      </c>
      <c r="U389" s="157">
        <f t="shared" si="313"/>
        <v>0</v>
      </c>
      <c r="W389" s="152"/>
      <c r="X389" s="152"/>
      <c r="Y389" s="152"/>
      <c r="Z389" s="152"/>
      <c r="AA389" s="152"/>
      <c r="AB389" s="152"/>
      <c r="AC389" s="347"/>
      <c r="AD389" s="152"/>
      <c r="AE389" s="152"/>
      <c r="AF389" s="152"/>
      <c r="AG389" s="152"/>
      <c r="AH389" s="152"/>
      <c r="AI389" s="152"/>
      <c r="AJ389" s="347"/>
      <c r="AK389" s="152"/>
      <c r="AL389" s="152"/>
      <c r="AM389" s="295"/>
      <c r="AN389" s="228"/>
      <c r="AO389" s="228"/>
      <c r="AP389" s="228"/>
      <c r="AQ389" s="228"/>
      <c r="AR389" s="228"/>
      <c r="AS389" s="348"/>
      <c r="AT389" s="264">
        <f t="shared" si="309"/>
        <v>0</v>
      </c>
      <c r="AU389" s="259"/>
      <c r="AV389" s="265">
        <f t="shared" si="310"/>
        <v>0</v>
      </c>
      <c r="AX389" s="265">
        <f t="shared" si="314"/>
        <v>0</v>
      </c>
      <c r="AZ389" s="492">
        <f t="shared" si="311"/>
        <v>0</v>
      </c>
      <c r="BB389" s="492">
        <f t="shared" si="312"/>
        <v>0</v>
      </c>
      <c r="BD389" s="265">
        <f t="shared" si="315"/>
        <v>0</v>
      </c>
      <c r="BE389" s="105"/>
      <c r="BF389" s="105"/>
      <c r="BG389" s="105"/>
      <c r="BH389" s="105"/>
      <c r="BI389" s="105"/>
      <c r="BJ389" s="105"/>
    </row>
    <row r="390" spans="2:62" ht="20.100000000000001" hidden="1" customHeight="1" outlineLevel="1">
      <c r="B390" s="100"/>
      <c r="C390" s="908"/>
      <c r="D390" s="909"/>
      <c r="E390" s="909"/>
      <c r="F390" s="910"/>
      <c r="G390" s="890"/>
      <c r="H390" s="891"/>
      <c r="I390" s="152"/>
      <c r="J390" s="152"/>
      <c r="K390" s="152"/>
      <c r="L390" s="152"/>
      <c r="M390" s="152"/>
      <c r="N390" s="152"/>
      <c r="O390" s="152"/>
      <c r="P390" s="153"/>
      <c r="Q390" s="153"/>
      <c r="R390" s="156">
        <f t="shared" si="305"/>
        <v>0</v>
      </c>
      <c r="S390" s="156">
        <f t="shared" si="306"/>
        <v>0</v>
      </c>
      <c r="U390" s="157">
        <f t="shared" si="313"/>
        <v>0</v>
      </c>
      <c r="W390" s="152"/>
      <c r="X390" s="152"/>
      <c r="Y390" s="152"/>
      <c r="Z390" s="152"/>
      <c r="AA390" s="152"/>
      <c r="AB390" s="152"/>
      <c r="AC390" s="347"/>
      <c r="AD390" s="152"/>
      <c r="AE390" s="152"/>
      <c r="AF390" s="152"/>
      <c r="AG390" s="152"/>
      <c r="AH390" s="152"/>
      <c r="AI390" s="152"/>
      <c r="AJ390" s="347"/>
      <c r="AK390" s="152"/>
      <c r="AL390" s="152"/>
      <c r="AM390" s="295"/>
      <c r="AN390" s="228"/>
      <c r="AO390" s="228"/>
      <c r="AP390" s="228"/>
      <c r="AQ390" s="228"/>
      <c r="AR390" s="228"/>
      <c r="AS390" s="348"/>
      <c r="AT390" s="264">
        <f t="shared" si="309"/>
        <v>0</v>
      </c>
      <c r="AU390" s="259"/>
      <c r="AV390" s="265">
        <f t="shared" si="310"/>
        <v>0</v>
      </c>
      <c r="AX390" s="265">
        <f t="shared" si="314"/>
        <v>0</v>
      </c>
      <c r="AZ390" s="492">
        <f t="shared" si="311"/>
        <v>0</v>
      </c>
      <c r="BB390" s="492">
        <f t="shared" si="312"/>
        <v>0</v>
      </c>
      <c r="BD390" s="265">
        <f t="shared" si="315"/>
        <v>0</v>
      </c>
      <c r="BE390" s="105"/>
      <c r="BF390" s="105"/>
      <c r="BG390" s="105"/>
      <c r="BH390" s="105"/>
      <c r="BI390" s="105"/>
      <c r="BJ390" s="105"/>
    </row>
    <row r="391" spans="2:62" ht="20.100000000000001" hidden="1" customHeight="1" outlineLevel="1">
      <c r="B391" s="100"/>
      <c r="C391" s="908"/>
      <c r="D391" s="909"/>
      <c r="E391" s="909"/>
      <c r="F391" s="910"/>
      <c r="G391" s="890"/>
      <c r="H391" s="891"/>
      <c r="I391" s="152"/>
      <c r="J391" s="152"/>
      <c r="K391" s="152"/>
      <c r="L391" s="152"/>
      <c r="M391" s="152"/>
      <c r="N391" s="152"/>
      <c r="O391" s="152"/>
      <c r="P391" s="153"/>
      <c r="Q391" s="153"/>
      <c r="R391" s="156">
        <f t="shared" si="305"/>
        <v>0</v>
      </c>
      <c r="S391" s="156">
        <f t="shared" si="306"/>
        <v>0</v>
      </c>
      <c r="U391" s="157">
        <f t="shared" si="313"/>
        <v>0</v>
      </c>
      <c r="W391" s="152"/>
      <c r="X391" s="152"/>
      <c r="Y391" s="152"/>
      <c r="Z391" s="152"/>
      <c r="AA391" s="152"/>
      <c r="AB391" s="152"/>
      <c r="AC391" s="347"/>
      <c r="AD391" s="152"/>
      <c r="AE391" s="152"/>
      <c r="AF391" s="152"/>
      <c r="AG391" s="152"/>
      <c r="AH391" s="152"/>
      <c r="AI391" s="152"/>
      <c r="AJ391" s="347"/>
      <c r="AK391" s="152"/>
      <c r="AL391" s="152"/>
      <c r="AM391" s="295"/>
      <c r="AN391" s="228"/>
      <c r="AO391" s="228"/>
      <c r="AP391" s="228"/>
      <c r="AQ391" s="228"/>
      <c r="AR391" s="228"/>
      <c r="AS391" s="348"/>
      <c r="AT391" s="264">
        <f t="shared" si="309"/>
        <v>0</v>
      </c>
      <c r="AU391" s="259"/>
      <c r="AV391" s="265">
        <f t="shared" si="310"/>
        <v>0</v>
      </c>
      <c r="AX391" s="265">
        <f t="shared" si="314"/>
        <v>0</v>
      </c>
      <c r="AZ391" s="492">
        <f t="shared" si="311"/>
        <v>0</v>
      </c>
      <c r="BB391" s="492">
        <f t="shared" si="312"/>
        <v>0</v>
      </c>
      <c r="BD391" s="265">
        <f t="shared" si="315"/>
        <v>0</v>
      </c>
      <c r="BE391" s="105"/>
      <c r="BF391" s="105"/>
      <c r="BG391" s="105"/>
      <c r="BH391" s="105"/>
      <c r="BI391" s="105"/>
      <c r="BJ391" s="105"/>
    </row>
    <row r="392" spans="2:62" ht="20.100000000000001" hidden="1" customHeight="1" outlineLevel="1">
      <c r="B392" s="100"/>
      <c r="C392" s="908"/>
      <c r="D392" s="909"/>
      <c r="E392" s="909"/>
      <c r="F392" s="910"/>
      <c r="G392" s="890"/>
      <c r="H392" s="891"/>
      <c r="I392" s="152"/>
      <c r="J392" s="152"/>
      <c r="K392" s="152"/>
      <c r="L392" s="152"/>
      <c r="M392" s="152"/>
      <c r="N392" s="152"/>
      <c r="O392" s="152"/>
      <c r="P392" s="153"/>
      <c r="Q392" s="153"/>
      <c r="R392" s="156">
        <f t="shared" si="305"/>
        <v>0</v>
      </c>
      <c r="S392" s="156">
        <f t="shared" si="306"/>
        <v>0</v>
      </c>
      <c r="U392" s="157">
        <f t="shared" si="313"/>
        <v>0</v>
      </c>
      <c r="W392" s="152"/>
      <c r="X392" s="152"/>
      <c r="Y392" s="152"/>
      <c r="Z392" s="152"/>
      <c r="AA392" s="152"/>
      <c r="AB392" s="152"/>
      <c r="AC392" s="347"/>
      <c r="AD392" s="152"/>
      <c r="AE392" s="152"/>
      <c r="AF392" s="152"/>
      <c r="AG392" s="152"/>
      <c r="AH392" s="152"/>
      <c r="AI392" s="152"/>
      <c r="AJ392" s="347"/>
      <c r="AK392" s="152"/>
      <c r="AL392" s="152"/>
      <c r="AM392" s="295"/>
      <c r="AN392" s="228"/>
      <c r="AO392" s="228"/>
      <c r="AP392" s="228"/>
      <c r="AQ392" s="228"/>
      <c r="AR392" s="228"/>
      <c r="AS392" s="348"/>
      <c r="AT392" s="264">
        <f t="shared" si="309"/>
        <v>0</v>
      </c>
      <c r="AU392" s="259"/>
      <c r="AV392" s="265">
        <f t="shared" si="310"/>
        <v>0</v>
      </c>
      <c r="AX392" s="265">
        <f t="shared" si="314"/>
        <v>0</v>
      </c>
      <c r="AZ392" s="492">
        <f t="shared" si="311"/>
        <v>0</v>
      </c>
      <c r="BB392" s="492">
        <f t="shared" si="312"/>
        <v>0</v>
      </c>
      <c r="BD392" s="265">
        <f t="shared" si="315"/>
        <v>0</v>
      </c>
      <c r="BE392" s="105"/>
      <c r="BF392" s="105"/>
      <c r="BG392" s="105"/>
      <c r="BH392" s="105"/>
      <c r="BI392" s="105"/>
      <c r="BJ392" s="105"/>
    </row>
    <row r="393" spans="2:62" ht="20.100000000000001" hidden="1" customHeight="1" outlineLevel="1">
      <c r="B393" s="100"/>
      <c r="C393" s="908"/>
      <c r="D393" s="909"/>
      <c r="E393" s="909"/>
      <c r="F393" s="910"/>
      <c r="G393" s="890"/>
      <c r="H393" s="891"/>
      <c r="I393" s="152"/>
      <c r="J393" s="152"/>
      <c r="K393" s="152"/>
      <c r="L393" s="152"/>
      <c r="M393" s="152"/>
      <c r="N393" s="152"/>
      <c r="O393" s="152"/>
      <c r="P393" s="153"/>
      <c r="Q393" s="153"/>
      <c r="R393" s="156">
        <f t="shared" si="305"/>
        <v>0</v>
      </c>
      <c r="S393" s="156">
        <f t="shared" si="306"/>
        <v>0</v>
      </c>
      <c r="U393" s="157">
        <f t="shared" si="313"/>
        <v>0</v>
      </c>
      <c r="W393" s="152"/>
      <c r="X393" s="152"/>
      <c r="Y393" s="152"/>
      <c r="Z393" s="152"/>
      <c r="AA393" s="152"/>
      <c r="AB393" s="152"/>
      <c r="AC393" s="347"/>
      <c r="AD393" s="152"/>
      <c r="AE393" s="152"/>
      <c r="AF393" s="152"/>
      <c r="AG393" s="152"/>
      <c r="AH393" s="152"/>
      <c r="AI393" s="152"/>
      <c r="AJ393" s="347"/>
      <c r="AK393" s="152"/>
      <c r="AL393" s="152"/>
      <c r="AM393" s="295"/>
      <c r="AN393" s="228"/>
      <c r="AO393" s="228"/>
      <c r="AP393" s="228"/>
      <c r="AQ393" s="228"/>
      <c r="AR393" s="228"/>
      <c r="AS393" s="348"/>
      <c r="AT393" s="264">
        <f t="shared" si="309"/>
        <v>0</v>
      </c>
      <c r="AU393" s="259"/>
      <c r="AV393" s="265">
        <f t="shared" si="310"/>
        <v>0</v>
      </c>
      <c r="AX393" s="265">
        <f t="shared" si="314"/>
        <v>0</v>
      </c>
      <c r="AZ393" s="492">
        <f t="shared" si="311"/>
        <v>0</v>
      </c>
      <c r="BB393" s="492">
        <f t="shared" si="312"/>
        <v>0</v>
      </c>
      <c r="BD393" s="265">
        <f t="shared" si="315"/>
        <v>0</v>
      </c>
      <c r="BE393" s="105"/>
      <c r="BF393" s="105"/>
      <c r="BG393" s="105"/>
      <c r="BH393" s="105"/>
      <c r="BI393" s="105"/>
      <c r="BJ393" s="105"/>
    </row>
    <row r="394" spans="2:62" ht="20.100000000000001" hidden="1" customHeight="1" outlineLevel="1">
      <c r="B394" s="100"/>
      <c r="C394" s="908"/>
      <c r="D394" s="909"/>
      <c r="E394" s="909"/>
      <c r="F394" s="910"/>
      <c r="G394" s="890"/>
      <c r="H394" s="891"/>
      <c r="I394" s="152"/>
      <c r="J394" s="152"/>
      <c r="K394" s="152"/>
      <c r="L394" s="152"/>
      <c r="M394" s="152"/>
      <c r="N394" s="152"/>
      <c r="O394" s="152"/>
      <c r="P394" s="153"/>
      <c r="Q394" s="153"/>
      <c r="R394" s="156">
        <f t="shared" si="305"/>
        <v>0</v>
      </c>
      <c r="S394" s="156">
        <f t="shared" si="306"/>
        <v>0</v>
      </c>
      <c r="U394" s="157">
        <f t="shared" si="313"/>
        <v>0</v>
      </c>
      <c r="W394" s="152"/>
      <c r="X394" s="152"/>
      <c r="Y394" s="152"/>
      <c r="Z394" s="152"/>
      <c r="AA394" s="152"/>
      <c r="AB394" s="152"/>
      <c r="AC394" s="347"/>
      <c r="AD394" s="152"/>
      <c r="AE394" s="152"/>
      <c r="AF394" s="152"/>
      <c r="AG394" s="152"/>
      <c r="AH394" s="152"/>
      <c r="AI394" s="152"/>
      <c r="AJ394" s="347"/>
      <c r="AK394" s="152"/>
      <c r="AL394" s="152"/>
      <c r="AM394" s="295"/>
      <c r="AN394" s="228"/>
      <c r="AO394" s="228"/>
      <c r="AP394" s="228"/>
      <c r="AQ394" s="228"/>
      <c r="AR394" s="228"/>
      <c r="AS394" s="348"/>
      <c r="AT394" s="264">
        <f t="shared" si="309"/>
        <v>0</v>
      </c>
      <c r="AU394" s="259"/>
      <c r="AV394" s="265">
        <f t="shared" si="310"/>
        <v>0</v>
      </c>
      <c r="AX394" s="265">
        <f t="shared" si="314"/>
        <v>0</v>
      </c>
      <c r="AZ394" s="492">
        <f t="shared" si="311"/>
        <v>0</v>
      </c>
      <c r="BB394" s="492">
        <f t="shared" si="312"/>
        <v>0</v>
      </c>
      <c r="BD394" s="265">
        <f t="shared" si="315"/>
        <v>0</v>
      </c>
      <c r="BE394" s="105"/>
      <c r="BF394" s="105"/>
      <c r="BG394" s="105"/>
      <c r="BH394" s="105"/>
      <c r="BI394" s="105"/>
      <c r="BJ394" s="105"/>
    </row>
    <row r="395" spans="2:62" ht="20.100000000000001" hidden="1" customHeight="1" outlineLevel="1">
      <c r="B395" s="100"/>
      <c r="C395" s="908"/>
      <c r="D395" s="909"/>
      <c r="E395" s="909"/>
      <c r="F395" s="910"/>
      <c r="G395" s="890"/>
      <c r="H395" s="891"/>
      <c r="I395" s="152"/>
      <c r="J395" s="152"/>
      <c r="K395" s="152"/>
      <c r="L395" s="152"/>
      <c r="M395" s="152"/>
      <c r="N395" s="152"/>
      <c r="O395" s="152"/>
      <c r="P395" s="153"/>
      <c r="Q395" s="153"/>
      <c r="R395" s="156">
        <f t="shared" si="305"/>
        <v>0</v>
      </c>
      <c r="S395" s="156">
        <f t="shared" si="306"/>
        <v>0</v>
      </c>
      <c r="U395" s="157">
        <f t="shared" si="313"/>
        <v>0</v>
      </c>
      <c r="W395" s="152"/>
      <c r="X395" s="152"/>
      <c r="Y395" s="152"/>
      <c r="Z395" s="152"/>
      <c r="AA395" s="152"/>
      <c r="AB395" s="152"/>
      <c r="AC395" s="347"/>
      <c r="AD395" s="152"/>
      <c r="AE395" s="152"/>
      <c r="AF395" s="152"/>
      <c r="AG395" s="152"/>
      <c r="AH395" s="152"/>
      <c r="AI395" s="152"/>
      <c r="AJ395" s="347"/>
      <c r="AK395" s="152"/>
      <c r="AL395" s="152"/>
      <c r="AM395" s="295"/>
      <c r="AN395" s="228"/>
      <c r="AO395" s="228"/>
      <c r="AP395" s="228"/>
      <c r="AQ395" s="228"/>
      <c r="AR395" s="228"/>
      <c r="AS395" s="348"/>
      <c r="AT395" s="264">
        <f t="shared" si="309"/>
        <v>0</v>
      </c>
      <c r="AU395" s="259"/>
      <c r="AV395" s="265">
        <f t="shared" si="310"/>
        <v>0</v>
      </c>
      <c r="AX395" s="265">
        <f t="shared" si="314"/>
        <v>0</v>
      </c>
      <c r="AZ395" s="492">
        <f t="shared" si="311"/>
        <v>0</v>
      </c>
      <c r="BB395" s="492">
        <f t="shared" si="312"/>
        <v>0</v>
      </c>
      <c r="BD395" s="265">
        <f t="shared" si="315"/>
        <v>0</v>
      </c>
      <c r="BE395" s="105"/>
      <c r="BF395" s="105"/>
      <c r="BG395" s="105"/>
      <c r="BH395" s="105"/>
      <c r="BI395" s="105"/>
      <c r="BJ395" s="105"/>
    </row>
    <row r="396" spans="2:62" ht="20.100000000000001" hidden="1" customHeight="1" outlineLevel="1">
      <c r="B396" s="100"/>
      <c r="C396" s="908"/>
      <c r="D396" s="909"/>
      <c r="E396" s="909"/>
      <c r="F396" s="910"/>
      <c r="G396" s="890"/>
      <c r="H396" s="891"/>
      <c r="I396" s="152"/>
      <c r="J396" s="152"/>
      <c r="K396" s="152"/>
      <c r="L396" s="152"/>
      <c r="M396" s="152"/>
      <c r="N396" s="152"/>
      <c r="O396" s="152"/>
      <c r="P396" s="153"/>
      <c r="Q396" s="153"/>
      <c r="R396" s="156">
        <f t="shared" si="305"/>
        <v>0</v>
      </c>
      <c r="S396" s="156">
        <f t="shared" si="306"/>
        <v>0</v>
      </c>
      <c r="U396" s="157">
        <f t="shared" si="313"/>
        <v>0</v>
      </c>
      <c r="W396" s="152"/>
      <c r="X396" s="152"/>
      <c r="Y396" s="152"/>
      <c r="Z396" s="152"/>
      <c r="AA396" s="152"/>
      <c r="AB396" s="152"/>
      <c r="AC396" s="347"/>
      <c r="AD396" s="152"/>
      <c r="AE396" s="152"/>
      <c r="AF396" s="152"/>
      <c r="AG396" s="152"/>
      <c r="AH396" s="152"/>
      <c r="AI396" s="152"/>
      <c r="AJ396" s="347"/>
      <c r="AK396" s="152"/>
      <c r="AL396" s="152"/>
      <c r="AM396" s="295"/>
      <c r="AN396" s="228"/>
      <c r="AO396" s="228"/>
      <c r="AP396" s="228"/>
      <c r="AQ396" s="228"/>
      <c r="AR396" s="228"/>
      <c r="AS396" s="348"/>
      <c r="AT396" s="264">
        <f t="shared" si="309"/>
        <v>0</v>
      </c>
      <c r="AU396" s="259"/>
      <c r="AV396" s="265">
        <f t="shared" si="310"/>
        <v>0</v>
      </c>
      <c r="AX396" s="265">
        <f t="shared" si="314"/>
        <v>0</v>
      </c>
      <c r="AZ396" s="492">
        <f t="shared" si="311"/>
        <v>0</v>
      </c>
      <c r="BB396" s="492">
        <f t="shared" si="312"/>
        <v>0</v>
      </c>
      <c r="BD396" s="265">
        <f t="shared" si="315"/>
        <v>0</v>
      </c>
      <c r="BE396" s="105"/>
      <c r="BF396" s="105"/>
      <c r="BG396" s="105"/>
      <c r="BH396" s="105"/>
      <c r="BI396" s="105"/>
      <c r="BJ396" s="105"/>
    </row>
    <row r="397" spans="2:62" ht="20.100000000000001" hidden="1" customHeight="1" outlineLevel="1">
      <c r="B397" s="100"/>
      <c r="C397" s="908"/>
      <c r="D397" s="909"/>
      <c r="E397" s="909"/>
      <c r="F397" s="910"/>
      <c r="G397" s="890"/>
      <c r="H397" s="891"/>
      <c r="I397" s="152"/>
      <c r="J397" s="152"/>
      <c r="K397" s="152"/>
      <c r="L397" s="152"/>
      <c r="M397" s="152"/>
      <c r="N397" s="152"/>
      <c r="O397" s="152"/>
      <c r="P397" s="153"/>
      <c r="Q397" s="153"/>
      <c r="R397" s="156">
        <f t="shared" si="305"/>
        <v>0</v>
      </c>
      <c r="S397" s="156">
        <f t="shared" si="306"/>
        <v>0</v>
      </c>
      <c r="U397" s="157">
        <f t="shared" si="313"/>
        <v>0</v>
      </c>
      <c r="W397" s="152"/>
      <c r="X397" s="152"/>
      <c r="Y397" s="152"/>
      <c r="Z397" s="152"/>
      <c r="AA397" s="152"/>
      <c r="AB397" s="152"/>
      <c r="AC397" s="347"/>
      <c r="AD397" s="152"/>
      <c r="AE397" s="152"/>
      <c r="AF397" s="152"/>
      <c r="AG397" s="152"/>
      <c r="AH397" s="152"/>
      <c r="AI397" s="152"/>
      <c r="AJ397" s="347"/>
      <c r="AK397" s="152"/>
      <c r="AL397" s="152"/>
      <c r="AM397" s="295"/>
      <c r="AN397" s="228"/>
      <c r="AO397" s="228"/>
      <c r="AP397" s="228"/>
      <c r="AQ397" s="228"/>
      <c r="AR397" s="228"/>
      <c r="AS397" s="348"/>
      <c r="AT397" s="264">
        <f t="shared" si="309"/>
        <v>0</v>
      </c>
      <c r="AU397" s="259"/>
      <c r="AV397" s="265">
        <f t="shared" si="310"/>
        <v>0</v>
      </c>
      <c r="AX397" s="265">
        <f t="shared" si="314"/>
        <v>0</v>
      </c>
      <c r="AZ397" s="492">
        <f t="shared" si="311"/>
        <v>0</v>
      </c>
      <c r="BB397" s="492">
        <f t="shared" si="312"/>
        <v>0</v>
      </c>
      <c r="BD397" s="265">
        <f t="shared" si="315"/>
        <v>0</v>
      </c>
      <c r="BE397" s="105"/>
      <c r="BF397" s="105"/>
      <c r="BG397" s="105"/>
      <c r="BH397" s="105"/>
      <c r="BI397" s="105"/>
      <c r="BJ397" s="105"/>
    </row>
    <row r="398" spans="2:62" ht="20.100000000000001" hidden="1" customHeight="1" outlineLevel="1">
      <c r="B398" s="100"/>
      <c r="C398" s="908"/>
      <c r="D398" s="909"/>
      <c r="E398" s="909"/>
      <c r="F398" s="910"/>
      <c r="G398" s="890"/>
      <c r="H398" s="891"/>
      <c r="I398" s="152"/>
      <c r="J398" s="152"/>
      <c r="K398" s="152"/>
      <c r="L398" s="152"/>
      <c r="M398" s="152"/>
      <c r="N398" s="152"/>
      <c r="O398" s="152"/>
      <c r="P398" s="153"/>
      <c r="Q398" s="153"/>
      <c r="R398" s="156">
        <f t="shared" si="305"/>
        <v>0</v>
      </c>
      <c r="S398" s="156">
        <f t="shared" si="306"/>
        <v>0</v>
      </c>
      <c r="U398" s="157">
        <f t="shared" si="313"/>
        <v>0</v>
      </c>
      <c r="W398" s="152"/>
      <c r="X398" s="152"/>
      <c r="Y398" s="152"/>
      <c r="Z398" s="152"/>
      <c r="AA398" s="152"/>
      <c r="AB398" s="152"/>
      <c r="AC398" s="347"/>
      <c r="AD398" s="152"/>
      <c r="AE398" s="152"/>
      <c r="AF398" s="152"/>
      <c r="AG398" s="152"/>
      <c r="AH398" s="152"/>
      <c r="AI398" s="152"/>
      <c r="AJ398" s="347"/>
      <c r="AK398" s="152"/>
      <c r="AL398" s="152"/>
      <c r="AM398" s="295"/>
      <c r="AN398" s="228"/>
      <c r="AO398" s="228"/>
      <c r="AP398" s="228"/>
      <c r="AQ398" s="228"/>
      <c r="AR398" s="228"/>
      <c r="AS398" s="348"/>
      <c r="AT398" s="264">
        <f t="shared" si="309"/>
        <v>0</v>
      </c>
      <c r="AU398" s="259"/>
      <c r="AV398" s="265">
        <f t="shared" si="310"/>
        <v>0</v>
      </c>
      <c r="AX398" s="265">
        <f t="shared" si="314"/>
        <v>0</v>
      </c>
      <c r="AZ398" s="492">
        <f t="shared" si="311"/>
        <v>0</v>
      </c>
      <c r="BB398" s="492">
        <f t="shared" si="312"/>
        <v>0</v>
      </c>
      <c r="BD398" s="265">
        <f t="shared" si="315"/>
        <v>0</v>
      </c>
      <c r="BE398" s="105"/>
      <c r="BF398" s="105"/>
      <c r="BG398" s="105"/>
      <c r="BH398" s="105"/>
      <c r="BI398" s="105"/>
      <c r="BJ398" s="105"/>
    </row>
    <row r="399" spans="2:62" ht="20.100000000000001" hidden="1" customHeight="1" outlineLevel="1">
      <c r="B399" s="100"/>
      <c r="C399" s="908"/>
      <c r="D399" s="909"/>
      <c r="E399" s="909"/>
      <c r="F399" s="910"/>
      <c r="G399" s="890"/>
      <c r="H399" s="891"/>
      <c r="I399" s="152"/>
      <c r="J399" s="152"/>
      <c r="K399" s="152"/>
      <c r="L399" s="152"/>
      <c r="M399" s="152"/>
      <c r="N399" s="152"/>
      <c r="O399" s="152"/>
      <c r="P399" s="153"/>
      <c r="Q399" s="153"/>
      <c r="R399" s="156">
        <f t="shared" si="305"/>
        <v>0</v>
      </c>
      <c r="S399" s="156">
        <f t="shared" si="306"/>
        <v>0</v>
      </c>
      <c r="U399" s="157">
        <f t="shared" si="313"/>
        <v>0</v>
      </c>
      <c r="W399" s="152"/>
      <c r="X399" s="152"/>
      <c r="Y399" s="152"/>
      <c r="Z399" s="152"/>
      <c r="AA399" s="152"/>
      <c r="AB399" s="152"/>
      <c r="AC399" s="347"/>
      <c r="AD399" s="152"/>
      <c r="AE399" s="152"/>
      <c r="AF399" s="152"/>
      <c r="AG399" s="152"/>
      <c r="AH399" s="152"/>
      <c r="AI399" s="152"/>
      <c r="AJ399" s="347"/>
      <c r="AK399" s="152"/>
      <c r="AL399" s="152"/>
      <c r="AM399" s="295"/>
      <c r="AN399" s="228"/>
      <c r="AO399" s="228"/>
      <c r="AP399" s="228"/>
      <c r="AQ399" s="228"/>
      <c r="AR399" s="228"/>
      <c r="AS399" s="348"/>
      <c r="AT399" s="264">
        <f t="shared" si="309"/>
        <v>0</v>
      </c>
      <c r="AU399" s="259"/>
      <c r="AV399" s="265">
        <f t="shared" si="310"/>
        <v>0</v>
      </c>
      <c r="AX399" s="265">
        <f t="shared" si="314"/>
        <v>0</v>
      </c>
      <c r="AZ399" s="492">
        <f t="shared" si="311"/>
        <v>0</v>
      </c>
      <c r="BB399" s="492">
        <f t="shared" si="312"/>
        <v>0</v>
      </c>
      <c r="BD399" s="265">
        <f t="shared" si="315"/>
        <v>0</v>
      </c>
      <c r="BE399" s="105"/>
      <c r="BF399" s="105"/>
      <c r="BG399" s="105"/>
      <c r="BH399" s="105"/>
      <c r="BI399" s="105"/>
      <c r="BJ399" s="105"/>
    </row>
    <row r="400" spans="2:62" ht="20.100000000000001" hidden="1" customHeight="1" outlineLevel="1">
      <c r="B400" s="100"/>
      <c r="C400" s="908"/>
      <c r="D400" s="909"/>
      <c r="E400" s="909"/>
      <c r="F400" s="910"/>
      <c r="G400" s="890"/>
      <c r="H400" s="891"/>
      <c r="I400" s="152"/>
      <c r="J400" s="152"/>
      <c r="K400" s="152"/>
      <c r="L400" s="152"/>
      <c r="M400" s="152"/>
      <c r="N400" s="152"/>
      <c r="O400" s="152"/>
      <c r="P400" s="153"/>
      <c r="Q400" s="153"/>
      <c r="R400" s="156">
        <f t="shared" si="305"/>
        <v>0</v>
      </c>
      <c r="S400" s="156">
        <f t="shared" si="306"/>
        <v>0</v>
      </c>
      <c r="U400" s="157">
        <f t="shared" si="313"/>
        <v>0</v>
      </c>
      <c r="W400" s="152"/>
      <c r="X400" s="152"/>
      <c r="Y400" s="152"/>
      <c r="Z400" s="152"/>
      <c r="AA400" s="152"/>
      <c r="AB400" s="152"/>
      <c r="AC400" s="347"/>
      <c r="AD400" s="152"/>
      <c r="AE400" s="152"/>
      <c r="AF400" s="152"/>
      <c r="AG400" s="152"/>
      <c r="AH400" s="152"/>
      <c r="AI400" s="152"/>
      <c r="AJ400" s="347"/>
      <c r="AK400" s="152"/>
      <c r="AL400" s="152"/>
      <c r="AM400" s="295"/>
      <c r="AN400" s="228"/>
      <c r="AO400" s="228"/>
      <c r="AP400" s="228"/>
      <c r="AQ400" s="228"/>
      <c r="AR400" s="228"/>
      <c r="AS400" s="348"/>
      <c r="AT400" s="264">
        <f t="shared" si="309"/>
        <v>0</v>
      </c>
      <c r="AU400" s="259"/>
      <c r="AV400" s="265">
        <f t="shared" si="310"/>
        <v>0</v>
      </c>
      <c r="AX400" s="265">
        <f t="shared" si="314"/>
        <v>0</v>
      </c>
      <c r="AZ400" s="492">
        <f t="shared" si="311"/>
        <v>0</v>
      </c>
      <c r="BB400" s="492">
        <f t="shared" si="312"/>
        <v>0</v>
      </c>
      <c r="BD400" s="265">
        <f t="shared" si="315"/>
        <v>0</v>
      </c>
      <c r="BE400" s="105"/>
      <c r="BF400" s="105"/>
      <c r="BG400" s="105"/>
      <c r="BH400" s="105"/>
      <c r="BI400" s="105"/>
      <c r="BJ400" s="105"/>
    </row>
    <row r="401" spans="2:62" ht="20.100000000000001" hidden="1" customHeight="1" outlineLevel="1">
      <c r="B401" s="100"/>
      <c r="C401" s="908"/>
      <c r="D401" s="909"/>
      <c r="E401" s="909"/>
      <c r="F401" s="910"/>
      <c r="G401" s="890"/>
      <c r="H401" s="891"/>
      <c r="I401" s="152"/>
      <c r="J401" s="152"/>
      <c r="K401" s="152"/>
      <c r="L401" s="152"/>
      <c r="M401" s="152"/>
      <c r="N401" s="152"/>
      <c r="O401" s="152"/>
      <c r="P401" s="153"/>
      <c r="Q401" s="153"/>
      <c r="R401" s="156">
        <f t="shared" si="305"/>
        <v>0</v>
      </c>
      <c r="S401" s="156">
        <f t="shared" si="306"/>
        <v>0</v>
      </c>
      <c r="U401" s="157">
        <f t="shared" si="313"/>
        <v>0</v>
      </c>
      <c r="W401" s="152"/>
      <c r="X401" s="152"/>
      <c r="Y401" s="152"/>
      <c r="Z401" s="152"/>
      <c r="AA401" s="152"/>
      <c r="AB401" s="152"/>
      <c r="AC401" s="347"/>
      <c r="AD401" s="152"/>
      <c r="AE401" s="152"/>
      <c r="AF401" s="152"/>
      <c r="AG401" s="152"/>
      <c r="AH401" s="152"/>
      <c r="AI401" s="152"/>
      <c r="AJ401" s="347"/>
      <c r="AK401" s="152"/>
      <c r="AL401" s="152"/>
      <c r="AM401" s="295"/>
      <c r="AN401" s="228"/>
      <c r="AO401" s="228"/>
      <c r="AP401" s="228"/>
      <c r="AQ401" s="228"/>
      <c r="AR401" s="228"/>
      <c r="AS401" s="348"/>
      <c r="AT401" s="264">
        <f t="shared" si="309"/>
        <v>0</v>
      </c>
      <c r="AU401" s="259"/>
      <c r="AV401" s="265">
        <f t="shared" si="310"/>
        <v>0</v>
      </c>
      <c r="AX401" s="265">
        <f t="shared" si="314"/>
        <v>0</v>
      </c>
      <c r="AZ401" s="492">
        <f t="shared" si="311"/>
        <v>0</v>
      </c>
      <c r="BB401" s="492">
        <f t="shared" si="312"/>
        <v>0</v>
      </c>
      <c r="BD401" s="265">
        <f t="shared" si="315"/>
        <v>0</v>
      </c>
      <c r="BE401" s="105"/>
      <c r="BF401" s="105"/>
      <c r="BG401" s="105"/>
      <c r="BH401" s="105"/>
      <c r="BI401" s="105"/>
      <c r="BJ401" s="105"/>
    </row>
    <row r="402" spans="2:62" ht="9.9499999999999993" hidden="1" customHeight="1" outlineLevel="1">
      <c r="B402" s="101"/>
      <c r="C402" s="208"/>
      <c r="D402" s="208"/>
      <c r="E402" s="208"/>
      <c r="F402" s="208"/>
      <c r="G402" s="237"/>
      <c r="H402" s="207"/>
      <c r="I402" s="257"/>
      <c r="J402" s="257"/>
      <c r="K402" s="257"/>
      <c r="L402" s="257"/>
      <c r="M402" s="257"/>
      <c r="N402" s="257"/>
      <c r="O402" s="257"/>
      <c r="P402" s="256"/>
      <c r="Q402" s="102"/>
      <c r="R402" s="102"/>
      <c r="S402" s="102"/>
      <c r="U402" s="98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Z402" s="493"/>
      <c r="BE402" s="105"/>
      <c r="BF402" s="105"/>
      <c r="BG402" s="105"/>
      <c r="BH402" s="105"/>
      <c r="BI402" s="105"/>
      <c r="BJ402" s="105"/>
    </row>
    <row r="403" spans="2:62" ht="20.100000000000001" customHeight="1" collapsed="1">
      <c r="B403" s="8">
        <f>B386+1</f>
        <v>24</v>
      </c>
      <c r="C403" s="916"/>
      <c r="D403" s="917"/>
      <c r="E403" s="917"/>
      <c r="F403" s="918"/>
      <c r="G403" s="429"/>
      <c r="H403" s="206">
        <v>1</v>
      </c>
      <c r="I403" s="642">
        <f t="shared" ref="I403" si="316">$H403*SUM(I404:I418)</f>
        <v>0</v>
      </c>
      <c r="J403" s="643">
        <f t="shared" ref="J403:O403" si="317">$H403*SUM(J404:J418)</f>
        <v>0</v>
      </c>
      <c r="K403" s="644">
        <f t="shared" si="317"/>
        <v>0</v>
      </c>
      <c r="L403" s="645">
        <f t="shared" si="317"/>
        <v>0</v>
      </c>
      <c r="M403" s="645">
        <f t="shared" si="317"/>
        <v>0</v>
      </c>
      <c r="N403" s="644">
        <f t="shared" si="317"/>
        <v>0</v>
      </c>
      <c r="O403" s="642">
        <f t="shared" si="317"/>
        <v>0</v>
      </c>
      <c r="P403" s="209">
        <f t="shared" ref="P403:Q403" si="318">$H403*SUM(P404:P418)</f>
        <v>0</v>
      </c>
      <c r="Q403" s="210">
        <f t="shared" si="318"/>
        <v>0</v>
      </c>
      <c r="R403" s="136">
        <f t="shared" ref="R403:R418" si="319">P403*(1+Gewinn)*(1+SicherheitAngebot)</f>
        <v>0</v>
      </c>
      <c r="S403" s="137">
        <f t="shared" ref="S403:S418" si="320">Q403*(1+MGKZ)*(1+Gewinn)*(1+SicherheitAngebot)</f>
        <v>0</v>
      </c>
      <c r="U403" s="10">
        <f>I403*$I$7+J403*$J$7+K403*$K$7+L403*$L$7+M403*$M$7+N403*$N$7+O403*$O$7+R403+S403</f>
        <v>0</v>
      </c>
      <c r="W403" s="646">
        <f t="shared" ref="W403:AB403" si="321">$H403*SUM(W404:W418)</f>
        <v>0</v>
      </c>
      <c r="X403" s="647">
        <f t="shared" si="321"/>
        <v>0</v>
      </c>
      <c r="Y403" s="648">
        <f t="shared" si="321"/>
        <v>0</v>
      </c>
      <c r="Z403" s="649">
        <f t="shared" si="321"/>
        <v>0</v>
      </c>
      <c r="AA403" s="648">
        <f t="shared" si="321"/>
        <v>0</v>
      </c>
      <c r="AB403" s="646">
        <f t="shared" si="321"/>
        <v>0</v>
      </c>
      <c r="AC403" s="258"/>
      <c r="AD403" s="646">
        <f t="shared" ref="AD403:AM403" si="322">$H403*SUM(AD404:AD418)</f>
        <v>0</v>
      </c>
      <c r="AE403" s="647">
        <f t="shared" si="322"/>
        <v>0</v>
      </c>
      <c r="AF403" s="648">
        <f t="shared" si="322"/>
        <v>0</v>
      </c>
      <c r="AG403" s="649">
        <f t="shared" si="322"/>
        <v>0</v>
      </c>
      <c r="AH403" s="648">
        <f t="shared" si="322"/>
        <v>0</v>
      </c>
      <c r="AI403" s="646">
        <f t="shared" si="322"/>
        <v>0</v>
      </c>
      <c r="AJ403" s="258"/>
      <c r="AK403" s="653">
        <f t="shared" si="322"/>
        <v>0</v>
      </c>
      <c r="AL403" s="653">
        <f t="shared" si="322"/>
        <v>0</v>
      </c>
      <c r="AM403" s="653">
        <f t="shared" si="322"/>
        <v>0</v>
      </c>
      <c r="AN403" s="227">
        <f>$H403*SUM(AN404:AN418)*(1+Gewinn)*(1+SicherheitAngebot)</f>
        <v>0</v>
      </c>
      <c r="AO403" s="227">
        <f>$H403*SUM(AO404:AO418)*(1+Gewinn)*(1+SicherheitAngebot)</f>
        <v>0</v>
      </c>
      <c r="AP403" s="227">
        <f>$H403*SUM(AP404:AP418)*(1+Gewinn)*(1+SicherheitAngebot)</f>
        <v>0</v>
      </c>
      <c r="AQ403" s="227">
        <f>$H403*SUM(AQ404:AQ418)*(1+Gewinn)*(1+SicherheitAngebot)</f>
        <v>0</v>
      </c>
      <c r="AR403" s="227">
        <f>$H403*SUM(AR404:AR418)*(1+Gewinn)*(1+SicherheitAngebot)</f>
        <v>0</v>
      </c>
      <c r="AS403" s="262"/>
      <c r="AT403" s="263">
        <f t="shared" si="309"/>
        <v>0</v>
      </c>
      <c r="AU403" s="259"/>
      <c r="AV403" s="491">
        <f>AK403*$AK$7+AL403*$AL$7+AM403*$AM$7+SUM(AN403:AR403)+AT403/Zuschläge_IBN+AT403</f>
        <v>0</v>
      </c>
      <c r="AX403" s="685">
        <f>U403+AV403</f>
        <v>0</v>
      </c>
      <c r="AZ403" s="490">
        <f>IF(H403&gt;0,U403/(1+SicherheitAngebot)*(1+Sicherheit),0)</f>
        <v>0</v>
      </c>
      <c r="BB403" s="490">
        <f>IF(H403&gt;0,AV403/(1+SicherheitAngebot)*(1+Sicherheit),0)</f>
        <v>0</v>
      </c>
      <c r="BD403" s="490">
        <f>AZ403+BB403</f>
        <v>0</v>
      </c>
      <c r="BE403" s="105"/>
      <c r="BF403" s="105"/>
      <c r="BG403" s="105"/>
      <c r="BH403" s="105"/>
      <c r="BI403" s="105"/>
      <c r="BJ403" s="105"/>
    </row>
    <row r="404" spans="2:62" ht="20.100000000000001" hidden="1" customHeight="1" outlineLevel="1">
      <c r="B404" s="99"/>
      <c r="C404" s="908"/>
      <c r="D404" s="909"/>
      <c r="E404" s="909"/>
      <c r="F404" s="910"/>
      <c r="G404" s="890"/>
      <c r="H404" s="901"/>
      <c r="I404" s="152"/>
      <c r="J404" s="152"/>
      <c r="K404" s="152"/>
      <c r="L404" s="152"/>
      <c r="M404" s="152"/>
      <c r="N404" s="152"/>
      <c r="O404" s="152"/>
      <c r="P404" s="153"/>
      <c r="Q404" s="153"/>
      <c r="R404" s="156">
        <f t="shared" si="319"/>
        <v>0</v>
      </c>
      <c r="S404" s="156">
        <f t="shared" si="320"/>
        <v>0</v>
      </c>
      <c r="U404" s="157">
        <f>I404*$I$7+J404*$J$7+K404*$K$7+L404*$L$7+M404*$M$7+N404*$N$7+O404*$O$7+R404+S404</f>
        <v>0</v>
      </c>
      <c r="W404" s="152"/>
      <c r="X404" s="152"/>
      <c r="Y404" s="152"/>
      <c r="Z404" s="152"/>
      <c r="AA404" s="152"/>
      <c r="AB404" s="152"/>
      <c r="AC404" s="347"/>
      <c r="AD404" s="152"/>
      <c r="AE404" s="152"/>
      <c r="AF404" s="152"/>
      <c r="AG404" s="152"/>
      <c r="AH404" s="152"/>
      <c r="AI404" s="152"/>
      <c r="AJ404" s="347"/>
      <c r="AK404" s="152"/>
      <c r="AL404" s="152"/>
      <c r="AM404" s="295"/>
      <c r="AN404" s="228"/>
      <c r="AO404" s="228"/>
      <c r="AP404" s="228"/>
      <c r="AQ404" s="228"/>
      <c r="AR404" s="228"/>
      <c r="AS404" s="348"/>
      <c r="AT404" s="264">
        <f t="shared" si="309"/>
        <v>0</v>
      </c>
      <c r="AU404" s="259"/>
      <c r="AV404" s="265">
        <f t="shared" ref="AV404:AV418" si="323">AK404*$AK$7+AL404*$AL$7+AM404*$AM$7+SUM(AN404:AR404)*(1+Gewinn)*(1+SicherheitAngebot)+AT404/Zuschläge_IBN+AT404</f>
        <v>0</v>
      </c>
      <c r="AX404" s="265">
        <f>U404+AV404</f>
        <v>0</v>
      </c>
      <c r="AZ404" s="492">
        <f t="shared" ref="AZ404:AZ418" si="324">U404/(1+SicherheitAngebot)*(1+Sicherheit)</f>
        <v>0</v>
      </c>
      <c r="BB404" s="492">
        <f t="shared" ref="BB404:BB418" si="325">AV404/(1+SicherheitAngebot)*(1+Sicherheit)</f>
        <v>0</v>
      </c>
      <c r="BD404" s="265">
        <f>AZ404+BB404</f>
        <v>0</v>
      </c>
      <c r="BE404" s="105"/>
      <c r="BF404" s="105"/>
      <c r="BG404" s="105"/>
      <c r="BH404" s="105"/>
      <c r="BI404" s="105"/>
      <c r="BJ404" s="105"/>
    </row>
    <row r="405" spans="2:62" ht="20.100000000000001" hidden="1" customHeight="1" outlineLevel="1">
      <c r="B405" s="100"/>
      <c r="C405" s="908"/>
      <c r="D405" s="909"/>
      <c r="E405" s="909"/>
      <c r="F405" s="910"/>
      <c r="G405" s="890"/>
      <c r="H405" s="891"/>
      <c r="I405" s="152"/>
      <c r="J405" s="152"/>
      <c r="K405" s="152"/>
      <c r="L405" s="152"/>
      <c r="M405" s="152"/>
      <c r="N405" s="152"/>
      <c r="O405" s="152"/>
      <c r="P405" s="153"/>
      <c r="Q405" s="153"/>
      <c r="R405" s="156">
        <f t="shared" si="319"/>
        <v>0</v>
      </c>
      <c r="S405" s="156">
        <f t="shared" si="320"/>
        <v>0</v>
      </c>
      <c r="U405" s="157">
        <f t="shared" ref="U405:U418" si="326">I405*$I$7+J405*$J$7+K405*$K$7+L405*$L$7+M405*$M$7+N405*$N$7+O405*$O$7+R405+S405</f>
        <v>0</v>
      </c>
      <c r="W405" s="152"/>
      <c r="X405" s="152"/>
      <c r="Y405" s="152"/>
      <c r="Z405" s="152"/>
      <c r="AA405" s="152"/>
      <c r="AB405" s="152"/>
      <c r="AC405" s="347"/>
      <c r="AD405" s="152"/>
      <c r="AE405" s="152"/>
      <c r="AF405" s="152"/>
      <c r="AG405" s="152"/>
      <c r="AH405" s="152"/>
      <c r="AI405" s="152"/>
      <c r="AJ405" s="347"/>
      <c r="AK405" s="152"/>
      <c r="AL405" s="152"/>
      <c r="AM405" s="295"/>
      <c r="AN405" s="228"/>
      <c r="AO405" s="228"/>
      <c r="AP405" s="228"/>
      <c r="AQ405" s="228"/>
      <c r="AR405" s="228"/>
      <c r="AS405" s="348"/>
      <c r="AT405" s="264">
        <f t="shared" si="309"/>
        <v>0</v>
      </c>
      <c r="AU405" s="259"/>
      <c r="AV405" s="265">
        <f t="shared" si="323"/>
        <v>0</v>
      </c>
      <c r="AX405" s="265">
        <f t="shared" ref="AX405:AX418" si="327">U405+AV405</f>
        <v>0</v>
      </c>
      <c r="AZ405" s="492">
        <f t="shared" si="324"/>
        <v>0</v>
      </c>
      <c r="BB405" s="492">
        <f t="shared" si="325"/>
        <v>0</v>
      </c>
      <c r="BD405" s="265">
        <f t="shared" ref="BD405:BD418" si="328">AZ405+BB405</f>
        <v>0</v>
      </c>
      <c r="BE405" s="105"/>
      <c r="BF405" s="105"/>
      <c r="BG405" s="105"/>
      <c r="BH405" s="105"/>
      <c r="BI405" s="105"/>
      <c r="BJ405" s="105"/>
    </row>
    <row r="406" spans="2:62" ht="20.100000000000001" hidden="1" customHeight="1" outlineLevel="1">
      <c r="B406" s="100"/>
      <c r="C406" s="908"/>
      <c r="D406" s="909"/>
      <c r="E406" s="909"/>
      <c r="F406" s="910"/>
      <c r="G406" s="890"/>
      <c r="H406" s="891"/>
      <c r="I406" s="152"/>
      <c r="J406" s="152"/>
      <c r="K406" s="152"/>
      <c r="L406" s="152"/>
      <c r="M406" s="152"/>
      <c r="N406" s="152"/>
      <c r="O406" s="152"/>
      <c r="P406" s="153"/>
      <c r="Q406" s="153"/>
      <c r="R406" s="156">
        <f t="shared" si="319"/>
        <v>0</v>
      </c>
      <c r="S406" s="156">
        <f t="shared" si="320"/>
        <v>0</v>
      </c>
      <c r="U406" s="157">
        <f t="shared" si="326"/>
        <v>0</v>
      </c>
      <c r="W406" s="152"/>
      <c r="X406" s="152"/>
      <c r="Y406" s="152"/>
      <c r="Z406" s="152"/>
      <c r="AA406" s="152"/>
      <c r="AB406" s="152"/>
      <c r="AC406" s="347"/>
      <c r="AD406" s="152"/>
      <c r="AE406" s="152"/>
      <c r="AF406" s="152"/>
      <c r="AG406" s="152"/>
      <c r="AH406" s="152"/>
      <c r="AI406" s="152"/>
      <c r="AJ406" s="347"/>
      <c r="AK406" s="152"/>
      <c r="AL406" s="152"/>
      <c r="AM406" s="295"/>
      <c r="AN406" s="228"/>
      <c r="AO406" s="228"/>
      <c r="AP406" s="228"/>
      <c r="AQ406" s="228"/>
      <c r="AR406" s="228"/>
      <c r="AS406" s="348"/>
      <c r="AT406" s="264">
        <f t="shared" si="309"/>
        <v>0</v>
      </c>
      <c r="AU406" s="259"/>
      <c r="AV406" s="265">
        <f t="shared" si="323"/>
        <v>0</v>
      </c>
      <c r="AX406" s="265">
        <f t="shared" si="327"/>
        <v>0</v>
      </c>
      <c r="AZ406" s="492">
        <f t="shared" si="324"/>
        <v>0</v>
      </c>
      <c r="BB406" s="492">
        <f t="shared" si="325"/>
        <v>0</v>
      </c>
      <c r="BD406" s="265">
        <f t="shared" si="328"/>
        <v>0</v>
      </c>
      <c r="BE406" s="105"/>
      <c r="BF406" s="105"/>
      <c r="BG406" s="105"/>
      <c r="BH406" s="105"/>
      <c r="BI406" s="105"/>
      <c r="BJ406" s="105"/>
    </row>
    <row r="407" spans="2:62" ht="20.100000000000001" hidden="1" customHeight="1" outlineLevel="1">
      <c r="B407" s="100"/>
      <c r="C407" s="908"/>
      <c r="D407" s="909"/>
      <c r="E407" s="909"/>
      <c r="F407" s="910"/>
      <c r="G407" s="890"/>
      <c r="H407" s="891"/>
      <c r="I407" s="152"/>
      <c r="J407" s="152"/>
      <c r="K407" s="152"/>
      <c r="L407" s="152"/>
      <c r="M407" s="152"/>
      <c r="N407" s="152"/>
      <c r="O407" s="152"/>
      <c r="P407" s="153"/>
      <c r="Q407" s="153"/>
      <c r="R407" s="156">
        <f t="shared" si="319"/>
        <v>0</v>
      </c>
      <c r="S407" s="156">
        <f t="shared" si="320"/>
        <v>0</v>
      </c>
      <c r="U407" s="157">
        <f t="shared" si="326"/>
        <v>0</v>
      </c>
      <c r="W407" s="152"/>
      <c r="X407" s="152"/>
      <c r="Y407" s="152"/>
      <c r="Z407" s="152"/>
      <c r="AA407" s="152"/>
      <c r="AB407" s="152"/>
      <c r="AC407" s="347"/>
      <c r="AD407" s="152"/>
      <c r="AE407" s="152"/>
      <c r="AF407" s="152"/>
      <c r="AG407" s="152"/>
      <c r="AH407" s="152"/>
      <c r="AI407" s="152"/>
      <c r="AJ407" s="347"/>
      <c r="AK407" s="152"/>
      <c r="AL407" s="152"/>
      <c r="AM407" s="295"/>
      <c r="AN407" s="228"/>
      <c r="AO407" s="228"/>
      <c r="AP407" s="228"/>
      <c r="AQ407" s="228"/>
      <c r="AR407" s="228"/>
      <c r="AS407" s="348"/>
      <c r="AT407" s="264">
        <f t="shared" si="309"/>
        <v>0</v>
      </c>
      <c r="AU407" s="259"/>
      <c r="AV407" s="265">
        <f t="shared" si="323"/>
        <v>0</v>
      </c>
      <c r="AX407" s="265">
        <f t="shared" si="327"/>
        <v>0</v>
      </c>
      <c r="AZ407" s="492">
        <f t="shared" si="324"/>
        <v>0</v>
      </c>
      <c r="BB407" s="492">
        <f t="shared" si="325"/>
        <v>0</v>
      </c>
      <c r="BD407" s="265">
        <f t="shared" si="328"/>
        <v>0</v>
      </c>
      <c r="BE407" s="105"/>
      <c r="BF407" s="105"/>
      <c r="BG407" s="105"/>
      <c r="BH407" s="105"/>
      <c r="BI407" s="105"/>
      <c r="BJ407" s="105"/>
    </row>
    <row r="408" spans="2:62" ht="20.100000000000001" hidden="1" customHeight="1" outlineLevel="1">
      <c r="B408" s="100"/>
      <c r="C408" s="908"/>
      <c r="D408" s="909"/>
      <c r="E408" s="909"/>
      <c r="F408" s="910"/>
      <c r="G408" s="890"/>
      <c r="H408" s="891"/>
      <c r="I408" s="152"/>
      <c r="J408" s="152"/>
      <c r="K408" s="152"/>
      <c r="L408" s="152"/>
      <c r="M408" s="152"/>
      <c r="N408" s="152"/>
      <c r="O408" s="152"/>
      <c r="P408" s="153"/>
      <c r="Q408" s="153"/>
      <c r="R408" s="156">
        <f t="shared" si="319"/>
        <v>0</v>
      </c>
      <c r="S408" s="156">
        <f t="shared" si="320"/>
        <v>0</v>
      </c>
      <c r="U408" s="157">
        <f t="shared" si="326"/>
        <v>0</v>
      </c>
      <c r="W408" s="152"/>
      <c r="X408" s="152"/>
      <c r="Y408" s="152"/>
      <c r="Z408" s="152"/>
      <c r="AA408" s="152"/>
      <c r="AB408" s="152"/>
      <c r="AC408" s="347"/>
      <c r="AD408" s="152"/>
      <c r="AE408" s="152"/>
      <c r="AF408" s="152"/>
      <c r="AG408" s="152"/>
      <c r="AH408" s="152"/>
      <c r="AI408" s="152"/>
      <c r="AJ408" s="347"/>
      <c r="AK408" s="152"/>
      <c r="AL408" s="152"/>
      <c r="AM408" s="295"/>
      <c r="AN408" s="228"/>
      <c r="AO408" s="228"/>
      <c r="AP408" s="228"/>
      <c r="AQ408" s="228"/>
      <c r="AR408" s="228"/>
      <c r="AS408" s="348"/>
      <c r="AT408" s="264">
        <f t="shared" si="309"/>
        <v>0</v>
      </c>
      <c r="AU408" s="259"/>
      <c r="AV408" s="265">
        <f t="shared" si="323"/>
        <v>0</v>
      </c>
      <c r="AX408" s="265">
        <f t="shared" si="327"/>
        <v>0</v>
      </c>
      <c r="AZ408" s="492">
        <f t="shared" si="324"/>
        <v>0</v>
      </c>
      <c r="BB408" s="492">
        <f t="shared" si="325"/>
        <v>0</v>
      </c>
      <c r="BD408" s="265">
        <f t="shared" si="328"/>
        <v>0</v>
      </c>
      <c r="BE408" s="105"/>
      <c r="BF408" s="105"/>
      <c r="BG408" s="105"/>
      <c r="BH408" s="105"/>
      <c r="BI408" s="105"/>
      <c r="BJ408" s="105"/>
    </row>
    <row r="409" spans="2:62" ht="20.100000000000001" hidden="1" customHeight="1" outlineLevel="1">
      <c r="B409" s="100"/>
      <c r="C409" s="908"/>
      <c r="D409" s="909"/>
      <c r="E409" s="909"/>
      <c r="F409" s="910"/>
      <c r="G409" s="890"/>
      <c r="H409" s="891"/>
      <c r="I409" s="152"/>
      <c r="J409" s="152"/>
      <c r="K409" s="152"/>
      <c r="L409" s="152"/>
      <c r="M409" s="152"/>
      <c r="N409" s="152"/>
      <c r="O409" s="152"/>
      <c r="P409" s="153"/>
      <c r="Q409" s="153"/>
      <c r="R409" s="156">
        <f t="shared" si="319"/>
        <v>0</v>
      </c>
      <c r="S409" s="156">
        <f t="shared" si="320"/>
        <v>0</v>
      </c>
      <c r="U409" s="157">
        <f t="shared" si="326"/>
        <v>0</v>
      </c>
      <c r="W409" s="152"/>
      <c r="X409" s="152"/>
      <c r="Y409" s="152"/>
      <c r="Z409" s="152"/>
      <c r="AA409" s="152"/>
      <c r="AB409" s="152"/>
      <c r="AC409" s="347"/>
      <c r="AD409" s="152"/>
      <c r="AE409" s="152"/>
      <c r="AF409" s="152"/>
      <c r="AG409" s="152"/>
      <c r="AH409" s="152"/>
      <c r="AI409" s="152"/>
      <c r="AJ409" s="347"/>
      <c r="AK409" s="152"/>
      <c r="AL409" s="152"/>
      <c r="AM409" s="295"/>
      <c r="AN409" s="228"/>
      <c r="AO409" s="228"/>
      <c r="AP409" s="228"/>
      <c r="AQ409" s="228"/>
      <c r="AR409" s="228"/>
      <c r="AS409" s="348"/>
      <c r="AT409" s="264">
        <f t="shared" si="309"/>
        <v>0</v>
      </c>
      <c r="AU409" s="259"/>
      <c r="AV409" s="265">
        <f t="shared" si="323"/>
        <v>0</v>
      </c>
      <c r="AX409" s="265">
        <f t="shared" si="327"/>
        <v>0</v>
      </c>
      <c r="AZ409" s="492">
        <f t="shared" si="324"/>
        <v>0</v>
      </c>
      <c r="BB409" s="492">
        <f t="shared" si="325"/>
        <v>0</v>
      </c>
      <c r="BD409" s="265">
        <f t="shared" si="328"/>
        <v>0</v>
      </c>
      <c r="BE409" s="105"/>
      <c r="BF409" s="105"/>
      <c r="BG409" s="105"/>
      <c r="BH409" s="105"/>
      <c r="BI409" s="105"/>
      <c r="BJ409" s="105"/>
    </row>
    <row r="410" spans="2:62" ht="20.100000000000001" hidden="1" customHeight="1" outlineLevel="1">
      <c r="B410" s="100"/>
      <c r="C410" s="908"/>
      <c r="D410" s="909"/>
      <c r="E410" s="909"/>
      <c r="F410" s="910"/>
      <c r="G410" s="890"/>
      <c r="H410" s="891"/>
      <c r="I410" s="152"/>
      <c r="J410" s="152"/>
      <c r="K410" s="152"/>
      <c r="L410" s="152"/>
      <c r="M410" s="152"/>
      <c r="N410" s="152"/>
      <c r="O410" s="152"/>
      <c r="P410" s="153"/>
      <c r="Q410" s="153"/>
      <c r="R410" s="156">
        <f t="shared" si="319"/>
        <v>0</v>
      </c>
      <c r="S410" s="156">
        <f t="shared" si="320"/>
        <v>0</v>
      </c>
      <c r="U410" s="157">
        <f t="shared" si="326"/>
        <v>0</v>
      </c>
      <c r="W410" s="152"/>
      <c r="X410" s="152"/>
      <c r="Y410" s="152"/>
      <c r="Z410" s="152"/>
      <c r="AA410" s="152"/>
      <c r="AB410" s="152"/>
      <c r="AC410" s="347"/>
      <c r="AD410" s="152"/>
      <c r="AE410" s="152"/>
      <c r="AF410" s="152"/>
      <c r="AG410" s="152"/>
      <c r="AH410" s="152"/>
      <c r="AI410" s="152"/>
      <c r="AJ410" s="347"/>
      <c r="AK410" s="152"/>
      <c r="AL410" s="152"/>
      <c r="AM410" s="295"/>
      <c r="AN410" s="228"/>
      <c r="AO410" s="228"/>
      <c r="AP410" s="228"/>
      <c r="AQ410" s="228"/>
      <c r="AR410" s="228"/>
      <c r="AS410" s="348"/>
      <c r="AT410" s="264">
        <f t="shared" si="309"/>
        <v>0</v>
      </c>
      <c r="AU410" s="259"/>
      <c r="AV410" s="265">
        <f t="shared" si="323"/>
        <v>0</v>
      </c>
      <c r="AX410" s="265">
        <f t="shared" si="327"/>
        <v>0</v>
      </c>
      <c r="AZ410" s="492">
        <f t="shared" si="324"/>
        <v>0</v>
      </c>
      <c r="BB410" s="492">
        <f t="shared" si="325"/>
        <v>0</v>
      </c>
      <c r="BD410" s="265">
        <f t="shared" si="328"/>
        <v>0</v>
      </c>
      <c r="BE410" s="105"/>
      <c r="BF410" s="105"/>
      <c r="BG410" s="105"/>
      <c r="BH410" s="105"/>
      <c r="BI410" s="105"/>
      <c r="BJ410" s="105"/>
    </row>
    <row r="411" spans="2:62" ht="20.100000000000001" hidden="1" customHeight="1" outlineLevel="1">
      <c r="B411" s="100"/>
      <c r="C411" s="908"/>
      <c r="D411" s="909"/>
      <c r="E411" s="909"/>
      <c r="F411" s="910"/>
      <c r="G411" s="890"/>
      <c r="H411" s="891"/>
      <c r="I411" s="152"/>
      <c r="J411" s="152"/>
      <c r="K411" s="152"/>
      <c r="L411" s="152"/>
      <c r="M411" s="152"/>
      <c r="N411" s="152"/>
      <c r="O411" s="152"/>
      <c r="P411" s="153"/>
      <c r="Q411" s="153"/>
      <c r="R411" s="156">
        <f t="shared" si="319"/>
        <v>0</v>
      </c>
      <c r="S411" s="156">
        <f t="shared" si="320"/>
        <v>0</v>
      </c>
      <c r="U411" s="157">
        <f t="shared" si="326"/>
        <v>0</v>
      </c>
      <c r="W411" s="152"/>
      <c r="X411" s="152"/>
      <c r="Y411" s="152"/>
      <c r="Z411" s="152"/>
      <c r="AA411" s="152"/>
      <c r="AB411" s="152"/>
      <c r="AC411" s="347"/>
      <c r="AD411" s="152"/>
      <c r="AE411" s="152"/>
      <c r="AF411" s="152"/>
      <c r="AG411" s="152"/>
      <c r="AH411" s="152"/>
      <c r="AI411" s="152"/>
      <c r="AJ411" s="347"/>
      <c r="AK411" s="152"/>
      <c r="AL411" s="152"/>
      <c r="AM411" s="295"/>
      <c r="AN411" s="228"/>
      <c r="AO411" s="228"/>
      <c r="AP411" s="228"/>
      <c r="AQ411" s="228"/>
      <c r="AR411" s="228"/>
      <c r="AS411" s="348"/>
      <c r="AT411" s="264">
        <f t="shared" si="309"/>
        <v>0</v>
      </c>
      <c r="AU411" s="259"/>
      <c r="AV411" s="265">
        <f t="shared" si="323"/>
        <v>0</v>
      </c>
      <c r="AX411" s="265">
        <f t="shared" si="327"/>
        <v>0</v>
      </c>
      <c r="AZ411" s="492">
        <f t="shared" si="324"/>
        <v>0</v>
      </c>
      <c r="BB411" s="492">
        <f t="shared" si="325"/>
        <v>0</v>
      </c>
      <c r="BD411" s="265">
        <f t="shared" si="328"/>
        <v>0</v>
      </c>
      <c r="BE411" s="105"/>
      <c r="BF411" s="105"/>
      <c r="BG411" s="105"/>
      <c r="BH411" s="105"/>
      <c r="BI411" s="105"/>
      <c r="BJ411" s="105"/>
    </row>
    <row r="412" spans="2:62" ht="20.100000000000001" hidden="1" customHeight="1" outlineLevel="1">
      <c r="B412" s="100"/>
      <c r="C412" s="908"/>
      <c r="D412" s="909"/>
      <c r="E412" s="909"/>
      <c r="F412" s="910"/>
      <c r="G412" s="890"/>
      <c r="H412" s="891"/>
      <c r="I412" s="152"/>
      <c r="J412" s="152"/>
      <c r="K412" s="152"/>
      <c r="L412" s="152"/>
      <c r="M412" s="152"/>
      <c r="N412" s="152"/>
      <c r="O412" s="152"/>
      <c r="P412" s="153"/>
      <c r="Q412" s="153"/>
      <c r="R412" s="156">
        <f t="shared" si="319"/>
        <v>0</v>
      </c>
      <c r="S412" s="156">
        <f t="shared" si="320"/>
        <v>0</v>
      </c>
      <c r="U412" s="157">
        <f t="shared" si="326"/>
        <v>0</v>
      </c>
      <c r="W412" s="152"/>
      <c r="X412" s="152"/>
      <c r="Y412" s="152"/>
      <c r="Z412" s="152"/>
      <c r="AA412" s="152"/>
      <c r="AB412" s="152"/>
      <c r="AC412" s="347"/>
      <c r="AD412" s="152"/>
      <c r="AE412" s="152"/>
      <c r="AF412" s="152"/>
      <c r="AG412" s="152"/>
      <c r="AH412" s="152"/>
      <c r="AI412" s="152"/>
      <c r="AJ412" s="347"/>
      <c r="AK412" s="152"/>
      <c r="AL412" s="152"/>
      <c r="AM412" s="295"/>
      <c r="AN412" s="228"/>
      <c r="AO412" s="228"/>
      <c r="AP412" s="228"/>
      <c r="AQ412" s="228"/>
      <c r="AR412" s="228"/>
      <c r="AS412" s="348"/>
      <c r="AT412" s="264">
        <f t="shared" si="309"/>
        <v>0</v>
      </c>
      <c r="AU412" s="259"/>
      <c r="AV412" s="265">
        <f t="shared" si="323"/>
        <v>0</v>
      </c>
      <c r="AX412" s="265">
        <f t="shared" si="327"/>
        <v>0</v>
      </c>
      <c r="AZ412" s="492">
        <f t="shared" si="324"/>
        <v>0</v>
      </c>
      <c r="BB412" s="492">
        <f t="shared" si="325"/>
        <v>0</v>
      </c>
      <c r="BD412" s="265">
        <f t="shared" si="328"/>
        <v>0</v>
      </c>
      <c r="BE412" s="105"/>
      <c r="BF412" s="105"/>
      <c r="BG412" s="105"/>
      <c r="BH412" s="105"/>
      <c r="BI412" s="105"/>
      <c r="BJ412" s="105"/>
    </row>
    <row r="413" spans="2:62" ht="20.100000000000001" hidden="1" customHeight="1" outlineLevel="1">
      <c r="B413" s="100"/>
      <c r="C413" s="908"/>
      <c r="D413" s="909"/>
      <c r="E413" s="909"/>
      <c r="F413" s="910"/>
      <c r="G413" s="890"/>
      <c r="H413" s="891"/>
      <c r="I413" s="152"/>
      <c r="J413" s="152"/>
      <c r="K413" s="152"/>
      <c r="L413" s="152"/>
      <c r="M413" s="152"/>
      <c r="N413" s="152"/>
      <c r="O413" s="152"/>
      <c r="P413" s="153"/>
      <c r="Q413" s="153"/>
      <c r="R413" s="156">
        <f t="shared" si="319"/>
        <v>0</v>
      </c>
      <c r="S413" s="156">
        <f t="shared" si="320"/>
        <v>0</v>
      </c>
      <c r="U413" s="157">
        <f t="shared" si="326"/>
        <v>0</v>
      </c>
      <c r="W413" s="152"/>
      <c r="X413" s="152"/>
      <c r="Y413" s="152"/>
      <c r="Z413" s="152"/>
      <c r="AA413" s="152"/>
      <c r="AB413" s="152"/>
      <c r="AC413" s="347"/>
      <c r="AD413" s="152"/>
      <c r="AE413" s="152"/>
      <c r="AF413" s="152"/>
      <c r="AG413" s="152"/>
      <c r="AH413" s="152"/>
      <c r="AI413" s="152"/>
      <c r="AJ413" s="347"/>
      <c r="AK413" s="152"/>
      <c r="AL413" s="152"/>
      <c r="AM413" s="295"/>
      <c r="AN413" s="228"/>
      <c r="AO413" s="228"/>
      <c r="AP413" s="228"/>
      <c r="AQ413" s="228"/>
      <c r="AR413" s="228"/>
      <c r="AS413" s="348"/>
      <c r="AT413" s="264">
        <f t="shared" si="309"/>
        <v>0</v>
      </c>
      <c r="AU413" s="259"/>
      <c r="AV413" s="265">
        <f t="shared" si="323"/>
        <v>0</v>
      </c>
      <c r="AX413" s="265">
        <f t="shared" si="327"/>
        <v>0</v>
      </c>
      <c r="AZ413" s="492">
        <f t="shared" si="324"/>
        <v>0</v>
      </c>
      <c r="BB413" s="492">
        <f t="shared" si="325"/>
        <v>0</v>
      </c>
      <c r="BD413" s="265">
        <f t="shared" si="328"/>
        <v>0</v>
      </c>
      <c r="BE413" s="105"/>
      <c r="BF413" s="105"/>
      <c r="BG413" s="105"/>
      <c r="BH413" s="105"/>
      <c r="BI413" s="105"/>
      <c r="BJ413" s="105"/>
    </row>
    <row r="414" spans="2:62" ht="20.100000000000001" hidden="1" customHeight="1" outlineLevel="1">
      <c r="B414" s="100"/>
      <c r="C414" s="908"/>
      <c r="D414" s="909"/>
      <c r="E414" s="909"/>
      <c r="F414" s="910"/>
      <c r="G414" s="890"/>
      <c r="H414" s="891"/>
      <c r="I414" s="152"/>
      <c r="J414" s="152"/>
      <c r="K414" s="152"/>
      <c r="L414" s="152"/>
      <c r="M414" s="152"/>
      <c r="N414" s="152"/>
      <c r="O414" s="152"/>
      <c r="P414" s="153"/>
      <c r="Q414" s="153"/>
      <c r="R414" s="156">
        <f t="shared" si="319"/>
        <v>0</v>
      </c>
      <c r="S414" s="156">
        <f t="shared" si="320"/>
        <v>0</v>
      </c>
      <c r="U414" s="157">
        <f t="shared" si="326"/>
        <v>0</v>
      </c>
      <c r="W414" s="152"/>
      <c r="X414" s="152"/>
      <c r="Y414" s="152"/>
      <c r="Z414" s="152"/>
      <c r="AA414" s="152"/>
      <c r="AB414" s="152"/>
      <c r="AC414" s="347"/>
      <c r="AD414" s="152"/>
      <c r="AE414" s="152"/>
      <c r="AF414" s="152"/>
      <c r="AG414" s="152"/>
      <c r="AH414" s="152"/>
      <c r="AI414" s="152"/>
      <c r="AJ414" s="347"/>
      <c r="AK414" s="152"/>
      <c r="AL414" s="152"/>
      <c r="AM414" s="295"/>
      <c r="AN414" s="228"/>
      <c r="AO414" s="228"/>
      <c r="AP414" s="228"/>
      <c r="AQ414" s="228"/>
      <c r="AR414" s="228"/>
      <c r="AS414" s="348"/>
      <c r="AT414" s="264">
        <f t="shared" si="309"/>
        <v>0</v>
      </c>
      <c r="AU414" s="259"/>
      <c r="AV414" s="265">
        <f t="shared" si="323"/>
        <v>0</v>
      </c>
      <c r="AX414" s="265">
        <f t="shared" si="327"/>
        <v>0</v>
      </c>
      <c r="AZ414" s="492">
        <f t="shared" si="324"/>
        <v>0</v>
      </c>
      <c r="BB414" s="492">
        <f t="shared" si="325"/>
        <v>0</v>
      </c>
      <c r="BD414" s="265">
        <f t="shared" si="328"/>
        <v>0</v>
      </c>
      <c r="BE414" s="105"/>
      <c r="BF414" s="105"/>
      <c r="BG414" s="105"/>
      <c r="BH414" s="105"/>
      <c r="BI414" s="105"/>
      <c r="BJ414" s="105"/>
    </row>
    <row r="415" spans="2:62" ht="20.100000000000001" hidden="1" customHeight="1" outlineLevel="1">
      <c r="B415" s="100"/>
      <c r="C415" s="908"/>
      <c r="D415" s="909"/>
      <c r="E415" s="909"/>
      <c r="F415" s="910"/>
      <c r="G415" s="890"/>
      <c r="H415" s="891"/>
      <c r="I415" s="152"/>
      <c r="J415" s="152"/>
      <c r="K415" s="152"/>
      <c r="L415" s="152"/>
      <c r="M415" s="152"/>
      <c r="N415" s="152"/>
      <c r="O415" s="152"/>
      <c r="P415" s="153"/>
      <c r="Q415" s="153"/>
      <c r="R415" s="156">
        <f t="shared" si="319"/>
        <v>0</v>
      </c>
      <c r="S415" s="156">
        <f t="shared" si="320"/>
        <v>0</v>
      </c>
      <c r="U415" s="157">
        <f t="shared" si="326"/>
        <v>0</v>
      </c>
      <c r="W415" s="152"/>
      <c r="X415" s="152"/>
      <c r="Y415" s="152"/>
      <c r="Z415" s="152"/>
      <c r="AA415" s="152"/>
      <c r="AB415" s="152"/>
      <c r="AC415" s="347"/>
      <c r="AD415" s="152"/>
      <c r="AE415" s="152"/>
      <c r="AF415" s="152"/>
      <c r="AG415" s="152"/>
      <c r="AH415" s="152"/>
      <c r="AI415" s="152"/>
      <c r="AJ415" s="347"/>
      <c r="AK415" s="152"/>
      <c r="AL415" s="152"/>
      <c r="AM415" s="295"/>
      <c r="AN415" s="228"/>
      <c r="AO415" s="228"/>
      <c r="AP415" s="228"/>
      <c r="AQ415" s="228"/>
      <c r="AR415" s="228"/>
      <c r="AS415" s="348"/>
      <c r="AT415" s="264">
        <f t="shared" si="309"/>
        <v>0</v>
      </c>
      <c r="AU415" s="259"/>
      <c r="AV415" s="265">
        <f t="shared" si="323"/>
        <v>0</v>
      </c>
      <c r="AX415" s="265">
        <f t="shared" si="327"/>
        <v>0</v>
      </c>
      <c r="AZ415" s="492">
        <f t="shared" si="324"/>
        <v>0</v>
      </c>
      <c r="BB415" s="492">
        <f t="shared" si="325"/>
        <v>0</v>
      </c>
      <c r="BD415" s="265">
        <f t="shared" si="328"/>
        <v>0</v>
      </c>
      <c r="BE415" s="105"/>
      <c r="BF415" s="105"/>
      <c r="BG415" s="105"/>
      <c r="BH415" s="105"/>
      <c r="BI415" s="105"/>
      <c r="BJ415" s="105"/>
    </row>
    <row r="416" spans="2:62" ht="20.100000000000001" hidden="1" customHeight="1" outlineLevel="1">
      <c r="B416" s="100"/>
      <c r="C416" s="908"/>
      <c r="D416" s="909"/>
      <c r="E416" s="909"/>
      <c r="F416" s="910"/>
      <c r="G416" s="890"/>
      <c r="H416" s="891"/>
      <c r="I416" s="152"/>
      <c r="J416" s="152"/>
      <c r="K416" s="152"/>
      <c r="L416" s="152"/>
      <c r="M416" s="152"/>
      <c r="N416" s="152"/>
      <c r="O416" s="152"/>
      <c r="P416" s="153"/>
      <c r="Q416" s="153"/>
      <c r="R416" s="156">
        <f t="shared" si="319"/>
        <v>0</v>
      </c>
      <c r="S416" s="156">
        <f t="shared" si="320"/>
        <v>0</v>
      </c>
      <c r="U416" s="157">
        <f t="shared" si="326"/>
        <v>0</v>
      </c>
      <c r="W416" s="152"/>
      <c r="X416" s="152"/>
      <c r="Y416" s="152"/>
      <c r="Z416" s="152"/>
      <c r="AA416" s="152"/>
      <c r="AB416" s="152"/>
      <c r="AC416" s="347"/>
      <c r="AD416" s="152"/>
      <c r="AE416" s="152"/>
      <c r="AF416" s="152"/>
      <c r="AG416" s="152"/>
      <c r="AH416" s="152"/>
      <c r="AI416" s="152"/>
      <c r="AJ416" s="347"/>
      <c r="AK416" s="152"/>
      <c r="AL416" s="152"/>
      <c r="AM416" s="295"/>
      <c r="AN416" s="228"/>
      <c r="AO416" s="228"/>
      <c r="AP416" s="228"/>
      <c r="AQ416" s="228"/>
      <c r="AR416" s="228"/>
      <c r="AS416" s="348"/>
      <c r="AT416" s="264">
        <f t="shared" si="309"/>
        <v>0</v>
      </c>
      <c r="AU416" s="259"/>
      <c r="AV416" s="265">
        <f t="shared" si="323"/>
        <v>0</v>
      </c>
      <c r="AX416" s="265">
        <f t="shared" si="327"/>
        <v>0</v>
      </c>
      <c r="AZ416" s="492">
        <f t="shared" si="324"/>
        <v>0</v>
      </c>
      <c r="BB416" s="492">
        <f t="shared" si="325"/>
        <v>0</v>
      </c>
      <c r="BD416" s="265">
        <f t="shared" si="328"/>
        <v>0</v>
      </c>
      <c r="BE416" s="105"/>
      <c r="BF416" s="105"/>
      <c r="BG416" s="105"/>
      <c r="BH416" s="105"/>
      <c r="BI416" s="105"/>
      <c r="BJ416" s="105"/>
    </row>
    <row r="417" spans="2:62" ht="20.100000000000001" hidden="1" customHeight="1" outlineLevel="1">
      <c r="B417" s="100"/>
      <c r="C417" s="908"/>
      <c r="D417" s="909"/>
      <c r="E417" s="909"/>
      <c r="F417" s="910"/>
      <c r="G417" s="890"/>
      <c r="H417" s="891"/>
      <c r="I417" s="152"/>
      <c r="J417" s="152"/>
      <c r="K417" s="152"/>
      <c r="L417" s="152"/>
      <c r="M417" s="152"/>
      <c r="N417" s="152"/>
      <c r="O417" s="152"/>
      <c r="P417" s="153"/>
      <c r="Q417" s="153"/>
      <c r="R417" s="156">
        <f t="shared" si="319"/>
        <v>0</v>
      </c>
      <c r="S417" s="156">
        <f t="shared" si="320"/>
        <v>0</v>
      </c>
      <c r="U417" s="157">
        <f t="shared" si="326"/>
        <v>0</v>
      </c>
      <c r="W417" s="152"/>
      <c r="X417" s="152"/>
      <c r="Y417" s="152"/>
      <c r="Z417" s="152"/>
      <c r="AA417" s="152"/>
      <c r="AB417" s="152"/>
      <c r="AC417" s="347"/>
      <c r="AD417" s="152"/>
      <c r="AE417" s="152"/>
      <c r="AF417" s="152"/>
      <c r="AG417" s="152"/>
      <c r="AH417" s="152"/>
      <c r="AI417" s="152"/>
      <c r="AJ417" s="347"/>
      <c r="AK417" s="152"/>
      <c r="AL417" s="152"/>
      <c r="AM417" s="295"/>
      <c r="AN417" s="228"/>
      <c r="AO417" s="228"/>
      <c r="AP417" s="228"/>
      <c r="AQ417" s="228"/>
      <c r="AR417" s="228"/>
      <c r="AS417" s="348"/>
      <c r="AT417" s="264">
        <f t="shared" si="309"/>
        <v>0</v>
      </c>
      <c r="AU417" s="259"/>
      <c r="AV417" s="265">
        <f t="shared" si="323"/>
        <v>0</v>
      </c>
      <c r="AX417" s="265">
        <f t="shared" si="327"/>
        <v>0</v>
      </c>
      <c r="AZ417" s="492">
        <f t="shared" si="324"/>
        <v>0</v>
      </c>
      <c r="BB417" s="492">
        <f t="shared" si="325"/>
        <v>0</v>
      </c>
      <c r="BD417" s="265">
        <f t="shared" si="328"/>
        <v>0</v>
      </c>
      <c r="BE417" s="105"/>
      <c r="BF417" s="105"/>
      <c r="BG417" s="105"/>
      <c r="BH417" s="105"/>
      <c r="BI417" s="105"/>
      <c r="BJ417" s="105"/>
    </row>
    <row r="418" spans="2:62" ht="20.100000000000001" hidden="1" customHeight="1" outlineLevel="1">
      <c r="B418" s="100"/>
      <c r="C418" s="908"/>
      <c r="D418" s="909"/>
      <c r="E418" s="909"/>
      <c r="F418" s="910"/>
      <c r="G418" s="890"/>
      <c r="H418" s="891"/>
      <c r="I418" s="152"/>
      <c r="J418" s="152"/>
      <c r="K418" s="152"/>
      <c r="L418" s="152"/>
      <c r="M418" s="152"/>
      <c r="N418" s="152"/>
      <c r="O418" s="152"/>
      <c r="P418" s="153"/>
      <c r="Q418" s="153"/>
      <c r="R418" s="156">
        <f t="shared" si="319"/>
        <v>0</v>
      </c>
      <c r="S418" s="156">
        <f t="shared" si="320"/>
        <v>0</v>
      </c>
      <c r="U418" s="157">
        <f t="shared" si="326"/>
        <v>0</v>
      </c>
      <c r="W418" s="152"/>
      <c r="X418" s="152"/>
      <c r="Y418" s="152"/>
      <c r="Z418" s="152"/>
      <c r="AA418" s="152"/>
      <c r="AB418" s="152"/>
      <c r="AC418" s="347"/>
      <c r="AD418" s="152"/>
      <c r="AE418" s="152"/>
      <c r="AF418" s="152"/>
      <c r="AG418" s="152"/>
      <c r="AH418" s="152"/>
      <c r="AI418" s="152"/>
      <c r="AJ418" s="347"/>
      <c r="AK418" s="152"/>
      <c r="AL418" s="152"/>
      <c r="AM418" s="295"/>
      <c r="AN418" s="228"/>
      <c r="AO418" s="228"/>
      <c r="AP418" s="228"/>
      <c r="AQ418" s="228"/>
      <c r="AR418" s="228"/>
      <c r="AS418" s="348"/>
      <c r="AT418" s="264">
        <f t="shared" si="309"/>
        <v>0</v>
      </c>
      <c r="AU418" s="259"/>
      <c r="AV418" s="265">
        <f t="shared" si="323"/>
        <v>0</v>
      </c>
      <c r="AX418" s="265">
        <f t="shared" si="327"/>
        <v>0</v>
      </c>
      <c r="AZ418" s="492">
        <f t="shared" si="324"/>
        <v>0</v>
      </c>
      <c r="BB418" s="492">
        <f t="shared" si="325"/>
        <v>0</v>
      </c>
      <c r="BD418" s="265">
        <f t="shared" si="328"/>
        <v>0</v>
      </c>
      <c r="BE418" s="105"/>
      <c r="BF418" s="105"/>
      <c r="BG418" s="105"/>
      <c r="BH418" s="105"/>
      <c r="BI418" s="105"/>
      <c r="BJ418" s="105"/>
    </row>
    <row r="419" spans="2:62" ht="9.9499999999999993" hidden="1" customHeight="1" outlineLevel="1">
      <c r="B419" s="101"/>
      <c r="C419" s="208"/>
      <c r="D419" s="208"/>
      <c r="E419" s="208"/>
      <c r="F419" s="208"/>
      <c r="G419" s="237"/>
      <c r="H419" s="207"/>
      <c r="I419" s="257"/>
      <c r="J419" s="257"/>
      <c r="K419" s="257"/>
      <c r="L419" s="257"/>
      <c r="M419" s="257"/>
      <c r="N419" s="257"/>
      <c r="O419" s="257"/>
      <c r="P419" s="256"/>
      <c r="Q419" s="102"/>
      <c r="R419" s="102"/>
      <c r="S419" s="102"/>
      <c r="U419" s="98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Z419" s="493"/>
      <c r="BE419" s="105"/>
      <c r="BF419" s="105"/>
      <c r="BG419" s="105"/>
      <c r="BH419" s="105"/>
      <c r="BI419" s="105"/>
      <c r="BJ419" s="105"/>
    </row>
    <row r="420" spans="2:62" ht="20.100000000000001" customHeight="1" collapsed="1">
      <c r="B420" s="8">
        <f>B403+1</f>
        <v>25</v>
      </c>
      <c r="C420" s="916"/>
      <c r="D420" s="917"/>
      <c r="E420" s="917"/>
      <c r="F420" s="918"/>
      <c r="G420" s="429"/>
      <c r="H420" s="206">
        <v>1</v>
      </c>
      <c r="I420" s="642">
        <f t="shared" ref="I420" si="329">$H420*SUM(I421:I435)</f>
        <v>0</v>
      </c>
      <c r="J420" s="643">
        <f t="shared" ref="J420:O420" si="330">$H420*SUM(J421:J435)</f>
        <v>0</v>
      </c>
      <c r="K420" s="644">
        <f t="shared" si="330"/>
        <v>0</v>
      </c>
      <c r="L420" s="645">
        <f t="shared" si="330"/>
        <v>0</v>
      </c>
      <c r="M420" s="645">
        <f t="shared" si="330"/>
        <v>0</v>
      </c>
      <c r="N420" s="644">
        <f t="shared" si="330"/>
        <v>0</v>
      </c>
      <c r="O420" s="642">
        <f t="shared" si="330"/>
        <v>0</v>
      </c>
      <c r="P420" s="209">
        <f t="shared" ref="P420:Q420" si="331">$H420*SUM(P421:P435)</f>
        <v>0</v>
      </c>
      <c r="Q420" s="210">
        <f t="shared" si="331"/>
        <v>0</v>
      </c>
      <c r="R420" s="136">
        <f t="shared" ref="R420:R435" si="332">P420*(1+Gewinn)*(1+SicherheitAngebot)</f>
        <v>0</v>
      </c>
      <c r="S420" s="137">
        <f t="shared" ref="S420:S435" si="333">Q420*(1+MGKZ)*(1+Gewinn)*(1+SicherheitAngebot)</f>
        <v>0</v>
      </c>
      <c r="U420" s="10">
        <f>I420*$I$7+J420*$J$7+K420*$K$7+L420*$L$7+M420*$M$7+N420*$N$7+O420*$O$7+R420+S420</f>
        <v>0</v>
      </c>
      <c r="W420" s="646">
        <f t="shared" ref="W420:AB420" si="334">$H420*SUM(W421:W435)</f>
        <v>0</v>
      </c>
      <c r="X420" s="647">
        <f t="shared" si="334"/>
        <v>0</v>
      </c>
      <c r="Y420" s="648">
        <f t="shared" si="334"/>
        <v>0</v>
      </c>
      <c r="Z420" s="649">
        <f t="shared" si="334"/>
        <v>0</v>
      </c>
      <c r="AA420" s="648">
        <f t="shared" si="334"/>
        <v>0</v>
      </c>
      <c r="AB420" s="646">
        <f t="shared" si="334"/>
        <v>0</v>
      </c>
      <c r="AC420" s="258"/>
      <c r="AD420" s="646">
        <f t="shared" ref="AD420:AM420" si="335">$H420*SUM(AD421:AD435)</f>
        <v>0</v>
      </c>
      <c r="AE420" s="647">
        <f t="shared" si="335"/>
        <v>0</v>
      </c>
      <c r="AF420" s="648">
        <f t="shared" si="335"/>
        <v>0</v>
      </c>
      <c r="AG420" s="649">
        <f t="shared" si="335"/>
        <v>0</v>
      </c>
      <c r="AH420" s="648">
        <f t="shared" si="335"/>
        <v>0</v>
      </c>
      <c r="AI420" s="646">
        <f t="shared" si="335"/>
        <v>0</v>
      </c>
      <c r="AJ420" s="258"/>
      <c r="AK420" s="653">
        <f t="shared" si="335"/>
        <v>0</v>
      </c>
      <c r="AL420" s="653">
        <f t="shared" si="335"/>
        <v>0</v>
      </c>
      <c r="AM420" s="653">
        <f t="shared" si="335"/>
        <v>0</v>
      </c>
      <c r="AN420" s="227">
        <f>$H420*SUM(AN421:AN435)*(1+Gewinn)*(1+SicherheitAngebot)</f>
        <v>0</v>
      </c>
      <c r="AO420" s="227">
        <f>$H420*SUM(AO421:AO435)*(1+Gewinn)*(1+SicherheitAngebot)</f>
        <v>0</v>
      </c>
      <c r="AP420" s="227">
        <f>$H420*SUM(AP421:AP435)*(1+Gewinn)*(1+SicherheitAngebot)</f>
        <v>0</v>
      </c>
      <c r="AQ420" s="227">
        <f>$H420*SUM(AQ421:AQ435)*(1+Gewinn)*(1+SicherheitAngebot)</f>
        <v>0</v>
      </c>
      <c r="AR420" s="227">
        <f>$H420*SUM(AR421:AR435)*(1+Gewinn)*(1+SicherheitAngebot)</f>
        <v>0</v>
      </c>
      <c r="AS420" s="262"/>
      <c r="AT420" s="263">
        <f t="shared" si="309"/>
        <v>0</v>
      </c>
      <c r="AU420" s="259"/>
      <c r="AV420" s="491">
        <f>AK420*$AK$7+AL420*$AL$7+AM420*$AM$7+SUM(AN420:AR420)+AT420/Zuschläge_IBN+AT420</f>
        <v>0</v>
      </c>
      <c r="AX420" s="685">
        <f>U420+AV420</f>
        <v>0</v>
      </c>
      <c r="AZ420" s="490">
        <f>IF(H420&gt;0,U420/(1+SicherheitAngebot)*(1+Sicherheit),0)</f>
        <v>0</v>
      </c>
      <c r="BB420" s="490">
        <f>IF(H420&gt;0,AV420/(1+SicherheitAngebot)*(1+Sicherheit),0)</f>
        <v>0</v>
      </c>
      <c r="BD420" s="490">
        <f>AZ420+BB420</f>
        <v>0</v>
      </c>
      <c r="BE420" s="105"/>
      <c r="BF420" s="105"/>
      <c r="BG420" s="105"/>
      <c r="BH420" s="105"/>
      <c r="BI420" s="105"/>
      <c r="BJ420" s="105"/>
    </row>
    <row r="421" spans="2:62" ht="20.100000000000001" hidden="1" customHeight="1" outlineLevel="1">
      <c r="B421" s="99"/>
      <c r="C421" s="908"/>
      <c r="D421" s="909"/>
      <c r="E421" s="909"/>
      <c r="F421" s="910"/>
      <c r="G421" s="890"/>
      <c r="H421" s="901"/>
      <c r="I421" s="152"/>
      <c r="J421" s="152"/>
      <c r="K421" s="152"/>
      <c r="L421" s="152"/>
      <c r="M421" s="152"/>
      <c r="N421" s="152"/>
      <c r="O421" s="152"/>
      <c r="P421" s="153"/>
      <c r="Q421" s="153"/>
      <c r="R421" s="156">
        <f t="shared" si="332"/>
        <v>0</v>
      </c>
      <c r="S421" s="156">
        <f t="shared" si="333"/>
        <v>0</v>
      </c>
      <c r="U421" s="157">
        <f>I421*$I$7+J421*$J$7+K421*$K$7+L421*$L$7+M421*$M$7+N421*$N$7+O421*$O$7+R421+S421</f>
        <v>0</v>
      </c>
      <c r="W421" s="152"/>
      <c r="X421" s="152"/>
      <c r="Y421" s="152"/>
      <c r="Z421" s="152"/>
      <c r="AA421" s="152"/>
      <c r="AB421" s="152"/>
      <c r="AC421" s="347"/>
      <c r="AD421" s="152"/>
      <c r="AE421" s="152"/>
      <c r="AF421" s="152"/>
      <c r="AG421" s="152"/>
      <c r="AH421" s="152"/>
      <c r="AI421" s="152"/>
      <c r="AJ421" s="347"/>
      <c r="AK421" s="152"/>
      <c r="AL421" s="152"/>
      <c r="AM421" s="295"/>
      <c r="AN421" s="228"/>
      <c r="AO421" s="228"/>
      <c r="AP421" s="228"/>
      <c r="AQ421" s="228"/>
      <c r="AR421" s="228"/>
      <c r="AS421" s="348"/>
      <c r="AT421" s="264">
        <f t="shared" si="309"/>
        <v>0</v>
      </c>
      <c r="AU421" s="259"/>
      <c r="AV421" s="265">
        <f t="shared" ref="AV421:AV435" si="336">AK421*$AK$7+AL421*$AL$7+AM421*$AM$7+SUM(AN421:AR421)*(1+Gewinn)*(1+SicherheitAngebot)+AT421/Zuschläge_IBN+AT421</f>
        <v>0</v>
      </c>
      <c r="AX421" s="265">
        <f>U421+AV421</f>
        <v>0</v>
      </c>
      <c r="AZ421" s="492">
        <f t="shared" ref="AZ421:AZ435" si="337">U421/(1+SicherheitAngebot)*(1+Sicherheit)</f>
        <v>0</v>
      </c>
      <c r="BB421" s="492">
        <f t="shared" ref="BB421:BB435" si="338">AV421/(1+SicherheitAngebot)*(1+Sicherheit)</f>
        <v>0</v>
      </c>
      <c r="BD421" s="265">
        <f>AZ421+BB421</f>
        <v>0</v>
      </c>
      <c r="BE421" s="105"/>
      <c r="BF421" s="105"/>
      <c r="BG421" s="105"/>
      <c r="BH421" s="105"/>
      <c r="BI421" s="105"/>
      <c r="BJ421" s="105"/>
    </row>
    <row r="422" spans="2:62" ht="20.100000000000001" hidden="1" customHeight="1" outlineLevel="1">
      <c r="B422" s="100"/>
      <c r="C422" s="908"/>
      <c r="D422" s="909"/>
      <c r="E422" s="909"/>
      <c r="F422" s="910"/>
      <c r="G422" s="890"/>
      <c r="H422" s="891"/>
      <c r="I422" s="152"/>
      <c r="J422" s="152"/>
      <c r="K422" s="152"/>
      <c r="L422" s="152"/>
      <c r="M422" s="152"/>
      <c r="N422" s="152"/>
      <c r="O422" s="152"/>
      <c r="P422" s="153"/>
      <c r="Q422" s="153"/>
      <c r="R422" s="156">
        <f t="shared" si="332"/>
        <v>0</v>
      </c>
      <c r="S422" s="156">
        <f t="shared" si="333"/>
        <v>0</v>
      </c>
      <c r="U422" s="157">
        <f t="shared" ref="U422:U435" si="339">I422*$I$7+J422*$J$7+K422*$K$7+L422*$L$7+M422*$M$7+N422*$N$7+O422*$O$7+R422+S422</f>
        <v>0</v>
      </c>
      <c r="W422" s="152"/>
      <c r="X422" s="152"/>
      <c r="Y422" s="152"/>
      <c r="Z422" s="152"/>
      <c r="AA422" s="152"/>
      <c r="AB422" s="152"/>
      <c r="AC422" s="347"/>
      <c r="AD422" s="152"/>
      <c r="AE422" s="152"/>
      <c r="AF422" s="152"/>
      <c r="AG422" s="152"/>
      <c r="AH422" s="152"/>
      <c r="AI422" s="152"/>
      <c r="AJ422" s="347"/>
      <c r="AK422" s="152"/>
      <c r="AL422" s="152"/>
      <c r="AM422" s="295"/>
      <c r="AN422" s="228"/>
      <c r="AO422" s="228"/>
      <c r="AP422" s="228"/>
      <c r="AQ422" s="228"/>
      <c r="AR422" s="228"/>
      <c r="AS422" s="348"/>
      <c r="AT422" s="264">
        <f t="shared" si="309"/>
        <v>0</v>
      </c>
      <c r="AU422" s="259"/>
      <c r="AV422" s="265">
        <f t="shared" si="336"/>
        <v>0</v>
      </c>
      <c r="AX422" s="265">
        <f t="shared" ref="AX422:AX435" si="340">U422+AV422</f>
        <v>0</v>
      </c>
      <c r="AZ422" s="492">
        <f t="shared" si="337"/>
        <v>0</v>
      </c>
      <c r="BB422" s="492">
        <f t="shared" si="338"/>
        <v>0</v>
      </c>
      <c r="BD422" s="265">
        <f t="shared" ref="BD422:BD435" si="341">AZ422+BB422</f>
        <v>0</v>
      </c>
      <c r="BE422" s="105"/>
      <c r="BF422" s="105"/>
      <c r="BG422" s="105"/>
      <c r="BH422" s="105"/>
      <c r="BI422" s="105"/>
      <c r="BJ422" s="105"/>
    </row>
    <row r="423" spans="2:62" ht="20.100000000000001" hidden="1" customHeight="1" outlineLevel="1">
      <c r="B423" s="100"/>
      <c r="C423" s="908"/>
      <c r="D423" s="909"/>
      <c r="E423" s="909"/>
      <c r="F423" s="910"/>
      <c r="G423" s="890"/>
      <c r="H423" s="891"/>
      <c r="I423" s="152"/>
      <c r="J423" s="152"/>
      <c r="K423" s="152"/>
      <c r="L423" s="152"/>
      <c r="M423" s="152"/>
      <c r="N423" s="152"/>
      <c r="O423" s="152"/>
      <c r="P423" s="153"/>
      <c r="Q423" s="153"/>
      <c r="R423" s="156">
        <f t="shared" si="332"/>
        <v>0</v>
      </c>
      <c r="S423" s="156">
        <f t="shared" si="333"/>
        <v>0</v>
      </c>
      <c r="U423" s="157">
        <f t="shared" si="339"/>
        <v>0</v>
      </c>
      <c r="W423" s="152"/>
      <c r="X423" s="152"/>
      <c r="Y423" s="152"/>
      <c r="Z423" s="152"/>
      <c r="AA423" s="152"/>
      <c r="AB423" s="152"/>
      <c r="AC423" s="347"/>
      <c r="AD423" s="152"/>
      <c r="AE423" s="152"/>
      <c r="AF423" s="152"/>
      <c r="AG423" s="152"/>
      <c r="AH423" s="152"/>
      <c r="AI423" s="152"/>
      <c r="AJ423" s="347"/>
      <c r="AK423" s="152"/>
      <c r="AL423" s="152"/>
      <c r="AM423" s="295"/>
      <c r="AN423" s="228"/>
      <c r="AO423" s="228"/>
      <c r="AP423" s="228"/>
      <c r="AQ423" s="228"/>
      <c r="AR423" s="228"/>
      <c r="AS423" s="348"/>
      <c r="AT423" s="264">
        <f t="shared" si="309"/>
        <v>0</v>
      </c>
      <c r="AU423" s="259"/>
      <c r="AV423" s="265">
        <f t="shared" si="336"/>
        <v>0</v>
      </c>
      <c r="AX423" s="265">
        <f t="shared" si="340"/>
        <v>0</v>
      </c>
      <c r="AZ423" s="492">
        <f t="shared" si="337"/>
        <v>0</v>
      </c>
      <c r="BB423" s="492">
        <f t="shared" si="338"/>
        <v>0</v>
      </c>
      <c r="BD423" s="265">
        <f t="shared" si="341"/>
        <v>0</v>
      </c>
      <c r="BE423" s="105"/>
      <c r="BF423" s="105"/>
      <c r="BG423" s="105"/>
      <c r="BH423" s="105"/>
      <c r="BI423" s="105"/>
      <c r="BJ423" s="105"/>
    </row>
    <row r="424" spans="2:62" ht="20.100000000000001" hidden="1" customHeight="1" outlineLevel="1">
      <c r="B424" s="100"/>
      <c r="C424" s="908"/>
      <c r="D424" s="909"/>
      <c r="E424" s="909"/>
      <c r="F424" s="910"/>
      <c r="G424" s="890"/>
      <c r="H424" s="891"/>
      <c r="I424" s="152"/>
      <c r="J424" s="152"/>
      <c r="K424" s="152"/>
      <c r="L424" s="152"/>
      <c r="M424" s="152"/>
      <c r="N424" s="152"/>
      <c r="O424" s="152"/>
      <c r="P424" s="153"/>
      <c r="Q424" s="153"/>
      <c r="R424" s="156">
        <f t="shared" si="332"/>
        <v>0</v>
      </c>
      <c r="S424" s="156">
        <f t="shared" si="333"/>
        <v>0</v>
      </c>
      <c r="U424" s="157">
        <f t="shared" si="339"/>
        <v>0</v>
      </c>
      <c r="W424" s="152"/>
      <c r="X424" s="152"/>
      <c r="Y424" s="152"/>
      <c r="Z424" s="152"/>
      <c r="AA424" s="152"/>
      <c r="AB424" s="152"/>
      <c r="AC424" s="347"/>
      <c r="AD424" s="152"/>
      <c r="AE424" s="152"/>
      <c r="AF424" s="152"/>
      <c r="AG424" s="152"/>
      <c r="AH424" s="152"/>
      <c r="AI424" s="152"/>
      <c r="AJ424" s="347"/>
      <c r="AK424" s="152"/>
      <c r="AL424" s="152"/>
      <c r="AM424" s="295"/>
      <c r="AN424" s="228"/>
      <c r="AO424" s="228"/>
      <c r="AP424" s="228"/>
      <c r="AQ424" s="228"/>
      <c r="AR424" s="228"/>
      <c r="AS424" s="348"/>
      <c r="AT424" s="264">
        <f t="shared" si="309"/>
        <v>0</v>
      </c>
      <c r="AU424" s="259"/>
      <c r="AV424" s="265">
        <f t="shared" si="336"/>
        <v>0</v>
      </c>
      <c r="AX424" s="265">
        <f t="shared" si="340"/>
        <v>0</v>
      </c>
      <c r="AZ424" s="492">
        <f t="shared" si="337"/>
        <v>0</v>
      </c>
      <c r="BB424" s="492">
        <f t="shared" si="338"/>
        <v>0</v>
      </c>
      <c r="BD424" s="265">
        <f t="shared" si="341"/>
        <v>0</v>
      </c>
      <c r="BE424" s="105"/>
      <c r="BF424" s="105"/>
      <c r="BG424" s="105"/>
      <c r="BH424" s="105"/>
      <c r="BI424" s="105"/>
      <c r="BJ424" s="105"/>
    </row>
    <row r="425" spans="2:62" ht="20.100000000000001" hidden="1" customHeight="1" outlineLevel="1">
      <c r="B425" s="100"/>
      <c r="C425" s="908"/>
      <c r="D425" s="909"/>
      <c r="E425" s="909"/>
      <c r="F425" s="910"/>
      <c r="G425" s="890"/>
      <c r="H425" s="891"/>
      <c r="I425" s="152"/>
      <c r="J425" s="152"/>
      <c r="K425" s="152"/>
      <c r="L425" s="152"/>
      <c r="M425" s="152"/>
      <c r="N425" s="152"/>
      <c r="O425" s="152"/>
      <c r="P425" s="153"/>
      <c r="Q425" s="153"/>
      <c r="R425" s="156">
        <f t="shared" si="332"/>
        <v>0</v>
      </c>
      <c r="S425" s="156">
        <f t="shared" si="333"/>
        <v>0</v>
      </c>
      <c r="U425" s="157">
        <f t="shared" si="339"/>
        <v>0</v>
      </c>
      <c r="W425" s="152"/>
      <c r="X425" s="152"/>
      <c r="Y425" s="152"/>
      <c r="Z425" s="152"/>
      <c r="AA425" s="152"/>
      <c r="AB425" s="152"/>
      <c r="AC425" s="347"/>
      <c r="AD425" s="152"/>
      <c r="AE425" s="152"/>
      <c r="AF425" s="152"/>
      <c r="AG425" s="152"/>
      <c r="AH425" s="152"/>
      <c r="AI425" s="152"/>
      <c r="AJ425" s="347"/>
      <c r="AK425" s="152"/>
      <c r="AL425" s="152"/>
      <c r="AM425" s="295"/>
      <c r="AN425" s="228"/>
      <c r="AO425" s="228"/>
      <c r="AP425" s="228"/>
      <c r="AQ425" s="228"/>
      <c r="AR425" s="228"/>
      <c r="AS425" s="348"/>
      <c r="AT425" s="264">
        <f t="shared" si="309"/>
        <v>0</v>
      </c>
      <c r="AU425" s="259"/>
      <c r="AV425" s="265">
        <f t="shared" si="336"/>
        <v>0</v>
      </c>
      <c r="AX425" s="265">
        <f t="shared" si="340"/>
        <v>0</v>
      </c>
      <c r="AZ425" s="492">
        <f t="shared" si="337"/>
        <v>0</v>
      </c>
      <c r="BB425" s="492">
        <f t="shared" si="338"/>
        <v>0</v>
      </c>
      <c r="BD425" s="265">
        <f t="shared" si="341"/>
        <v>0</v>
      </c>
      <c r="BE425" s="105"/>
      <c r="BF425" s="105"/>
      <c r="BG425" s="105"/>
      <c r="BH425" s="105"/>
      <c r="BI425" s="105"/>
      <c r="BJ425" s="105"/>
    </row>
    <row r="426" spans="2:62" ht="20.100000000000001" hidden="1" customHeight="1" outlineLevel="1">
      <c r="B426" s="100"/>
      <c r="C426" s="908"/>
      <c r="D426" s="909"/>
      <c r="E426" s="909"/>
      <c r="F426" s="910"/>
      <c r="G426" s="890"/>
      <c r="H426" s="891"/>
      <c r="I426" s="152"/>
      <c r="J426" s="152"/>
      <c r="K426" s="152"/>
      <c r="L426" s="152"/>
      <c r="M426" s="152"/>
      <c r="N426" s="152"/>
      <c r="O426" s="152"/>
      <c r="P426" s="153"/>
      <c r="Q426" s="153"/>
      <c r="R426" s="156">
        <f t="shared" si="332"/>
        <v>0</v>
      </c>
      <c r="S426" s="156">
        <f t="shared" si="333"/>
        <v>0</v>
      </c>
      <c r="U426" s="157">
        <f t="shared" si="339"/>
        <v>0</v>
      </c>
      <c r="W426" s="152"/>
      <c r="X426" s="152"/>
      <c r="Y426" s="152"/>
      <c r="Z426" s="152"/>
      <c r="AA426" s="152"/>
      <c r="AB426" s="152"/>
      <c r="AC426" s="347"/>
      <c r="AD426" s="152"/>
      <c r="AE426" s="152"/>
      <c r="AF426" s="152"/>
      <c r="AG426" s="152"/>
      <c r="AH426" s="152"/>
      <c r="AI426" s="152"/>
      <c r="AJ426" s="347"/>
      <c r="AK426" s="152"/>
      <c r="AL426" s="152"/>
      <c r="AM426" s="295"/>
      <c r="AN426" s="228"/>
      <c r="AO426" s="228"/>
      <c r="AP426" s="228"/>
      <c r="AQ426" s="228"/>
      <c r="AR426" s="228"/>
      <c r="AS426" s="348"/>
      <c r="AT426" s="264">
        <f t="shared" si="309"/>
        <v>0</v>
      </c>
      <c r="AU426" s="259"/>
      <c r="AV426" s="265">
        <f t="shared" si="336"/>
        <v>0</v>
      </c>
      <c r="AX426" s="265">
        <f t="shared" si="340"/>
        <v>0</v>
      </c>
      <c r="AZ426" s="492">
        <f t="shared" si="337"/>
        <v>0</v>
      </c>
      <c r="BB426" s="492">
        <f t="shared" si="338"/>
        <v>0</v>
      </c>
      <c r="BD426" s="265">
        <f t="shared" si="341"/>
        <v>0</v>
      </c>
      <c r="BE426" s="105"/>
      <c r="BF426" s="105"/>
      <c r="BG426" s="105"/>
      <c r="BH426" s="105"/>
      <c r="BI426" s="105"/>
      <c r="BJ426" s="105"/>
    </row>
    <row r="427" spans="2:62" ht="20.100000000000001" hidden="1" customHeight="1" outlineLevel="1">
      <c r="B427" s="100"/>
      <c r="C427" s="908"/>
      <c r="D427" s="909"/>
      <c r="E427" s="909"/>
      <c r="F427" s="910"/>
      <c r="G427" s="890"/>
      <c r="H427" s="891"/>
      <c r="I427" s="152"/>
      <c r="J427" s="152"/>
      <c r="K427" s="152"/>
      <c r="L427" s="152"/>
      <c r="M427" s="152"/>
      <c r="N427" s="152"/>
      <c r="O427" s="152"/>
      <c r="P427" s="153"/>
      <c r="Q427" s="153"/>
      <c r="R427" s="156">
        <f t="shared" si="332"/>
        <v>0</v>
      </c>
      <c r="S427" s="156">
        <f t="shared" si="333"/>
        <v>0</v>
      </c>
      <c r="U427" s="157">
        <f t="shared" si="339"/>
        <v>0</v>
      </c>
      <c r="W427" s="152"/>
      <c r="X427" s="152"/>
      <c r="Y427" s="152"/>
      <c r="Z427" s="152"/>
      <c r="AA427" s="152"/>
      <c r="AB427" s="152"/>
      <c r="AC427" s="347"/>
      <c r="AD427" s="152"/>
      <c r="AE427" s="152"/>
      <c r="AF427" s="152"/>
      <c r="AG427" s="152"/>
      <c r="AH427" s="152"/>
      <c r="AI427" s="152"/>
      <c r="AJ427" s="347"/>
      <c r="AK427" s="152"/>
      <c r="AL427" s="152"/>
      <c r="AM427" s="295"/>
      <c r="AN427" s="228"/>
      <c r="AO427" s="228"/>
      <c r="AP427" s="228"/>
      <c r="AQ427" s="228"/>
      <c r="AR427" s="228"/>
      <c r="AS427" s="348"/>
      <c r="AT427" s="264">
        <f t="shared" si="309"/>
        <v>0</v>
      </c>
      <c r="AU427" s="259"/>
      <c r="AV427" s="265">
        <f t="shared" si="336"/>
        <v>0</v>
      </c>
      <c r="AX427" s="265">
        <f t="shared" si="340"/>
        <v>0</v>
      </c>
      <c r="AZ427" s="492">
        <f t="shared" si="337"/>
        <v>0</v>
      </c>
      <c r="BB427" s="492">
        <f t="shared" si="338"/>
        <v>0</v>
      </c>
      <c r="BD427" s="265">
        <f t="shared" si="341"/>
        <v>0</v>
      </c>
      <c r="BE427" s="105"/>
      <c r="BF427" s="105"/>
      <c r="BG427" s="105"/>
      <c r="BH427" s="105"/>
      <c r="BI427" s="105"/>
      <c r="BJ427" s="105"/>
    </row>
    <row r="428" spans="2:62" ht="20.100000000000001" hidden="1" customHeight="1" outlineLevel="1">
      <c r="B428" s="100"/>
      <c r="C428" s="908"/>
      <c r="D428" s="909"/>
      <c r="E428" s="909"/>
      <c r="F428" s="910"/>
      <c r="G428" s="890"/>
      <c r="H428" s="891"/>
      <c r="I428" s="152"/>
      <c r="J428" s="152"/>
      <c r="K428" s="152"/>
      <c r="L428" s="152"/>
      <c r="M428" s="152"/>
      <c r="N428" s="152"/>
      <c r="O428" s="152"/>
      <c r="P428" s="153"/>
      <c r="Q428" s="153"/>
      <c r="R428" s="156">
        <f t="shared" si="332"/>
        <v>0</v>
      </c>
      <c r="S428" s="156">
        <f t="shared" si="333"/>
        <v>0</v>
      </c>
      <c r="U428" s="157">
        <f t="shared" si="339"/>
        <v>0</v>
      </c>
      <c r="W428" s="152"/>
      <c r="X428" s="152"/>
      <c r="Y428" s="152"/>
      <c r="Z428" s="152"/>
      <c r="AA428" s="152"/>
      <c r="AB428" s="152"/>
      <c r="AC428" s="347"/>
      <c r="AD428" s="152"/>
      <c r="AE428" s="152"/>
      <c r="AF428" s="152"/>
      <c r="AG428" s="152"/>
      <c r="AH428" s="152"/>
      <c r="AI428" s="152"/>
      <c r="AJ428" s="347"/>
      <c r="AK428" s="152"/>
      <c r="AL428" s="152"/>
      <c r="AM428" s="295"/>
      <c r="AN428" s="228"/>
      <c r="AO428" s="228"/>
      <c r="AP428" s="228"/>
      <c r="AQ428" s="228"/>
      <c r="AR428" s="228"/>
      <c r="AS428" s="348"/>
      <c r="AT428" s="264">
        <f t="shared" si="309"/>
        <v>0</v>
      </c>
      <c r="AU428" s="259"/>
      <c r="AV428" s="265">
        <f t="shared" si="336"/>
        <v>0</v>
      </c>
      <c r="AX428" s="265">
        <f t="shared" si="340"/>
        <v>0</v>
      </c>
      <c r="AZ428" s="492">
        <f t="shared" si="337"/>
        <v>0</v>
      </c>
      <c r="BB428" s="492">
        <f t="shared" si="338"/>
        <v>0</v>
      </c>
      <c r="BD428" s="265">
        <f t="shared" si="341"/>
        <v>0</v>
      </c>
      <c r="BE428" s="105"/>
      <c r="BF428" s="105"/>
      <c r="BG428" s="105"/>
      <c r="BH428" s="105"/>
      <c r="BI428" s="105"/>
      <c r="BJ428" s="105"/>
    </row>
    <row r="429" spans="2:62" ht="20.100000000000001" hidden="1" customHeight="1" outlineLevel="1">
      <c r="B429" s="100"/>
      <c r="C429" s="908"/>
      <c r="D429" s="909"/>
      <c r="E429" s="909"/>
      <c r="F429" s="910"/>
      <c r="G429" s="890"/>
      <c r="H429" s="891"/>
      <c r="I429" s="152"/>
      <c r="J429" s="152"/>
      <c r="K429" s="152"/>
      <c r="L429" s="152"/>
      <c r="M429" s="152"/>
      <c r="N429" s="152"/>
      <c r="O429" s="152"/>
      <c r="P429" s="153"/>
      <c r="Q429" s="153"/>
      <c r="R429" s="156">
        <f t="shared" si="332"/>
        <v>0</v>
      </c>
      <c r="S429" s="156">
        <f t="shared" si="333"/>
        <v>0</v>
      </c>
      <c r="U429" s="157">
        <f t="shared" si="339"/>
        <v>0</v>
      </c>
      <c r="W429" s="152"/>
      <c r="X429" s="152"/>
      <c r="Y429" s="152"/>
      <c r="Z429" s="152"/>
      <c r="AA429" s="152"/>
      <c r="AB429" s="152"/>
      <c r="AC429" s="347"/>
      <c r="AD429" s="152"/>
      <c r="AE429" s="152"/>
      <c r="AF429" s="152"/>
      <c r="AG429" s="152"/>
      <c r="AH429" s="152"/>
      <c r="AI429" s="152"/>
      <c r="AJ429" s="347"/>
      <c r="AK429" s="152"/>
      <c r="AL429" s="152"/>
      <c r="AM429" s="295"/>
      <c r="AN429" s="228"/>
      <c r="AO429" s="228"/>
      <c r="AP429" s="228"/>
      <c r="AQ429" s="228"/>
      <c r="AR429" s="228"/>
      <c r="AS429" s="348"/>
      <c r="AT429" s="264">
        <f t="shared" si="309"/>
        <v>0</v>
      </c>
      <c r="AU429" s="259"/>
      <c r="AV429" s="265">
        <f t="shared" si="336"/>
        <v>0</v>
      </c>
      <c r="AX429" s="265">
        <f t="shared" si="340"/>
        <v>0</v>
      </c>
      <c r="AZ429" s="492">
        <f t="shared" si="337"/>
        <v>0</v>
      </c>
      <c r="BB429" s="492">
        <f t="shared" si="338"/>
        <v>0</v>
      </c>
      <c r="BD429" s="265">
        <f t="shared" si="341"/>
        <v>0</v>
      </c>
      <c r="BE429" s="105"/>
      <c r="BF429" s="105"/>
      <c r="BG429" s="105"/>
      <c r="BH429" s="105"/>
      <c r="BI429" s="105"/>
      <c r="BJ429" s="105"/>
    </row>
    <row r="430" spans="2:62" ht="20.100000000000001" hidden="1" customHeight="1" outlineLevel="1">
      <c r="B430" s="100"/>
      <c r="C430" s="908"/>
      <c r="D430" s="909"/>
      <c r="E430" s="909"/>
      <c r="F430" s="910"/>
      <c r="G430" s="890"/>
      <c r="H430" s="891"/>
      <c r="I430" s="152"/>
      <c r="J430" s="152"/>
      <c r="K430" s="152"/>
      <c r="L430" s="152"/>
      <c r="M430" s="152"/>
      <c r="N430" s="152"/>
      <c r="O430" s="152"/>
      <c r="P430" s="153"/>
      <c r="Q430" s="153"/>
      <c r="R430" s="156">
        <f t="shared" si="332"/>
        <v>0</v>
      </c>
      <c r="S430" s="156">
        <f t="shared" si="333"/>
        <v>0</v>
      </c>
      <c r="U430" s="157">
        <f t="shared" si="339"/>
        <v>0</v>
      </c>
      <c r="W430" s="152"/>
      <c r="X430" s="152"/>
      <c r="Y430" s="152"/>
      <c r="Z430" s="152"/>
      <c r="AA430" s="152"/>
      <c r="AB430" s="152"/>
      <c r="AC430" s="347"/>
      <c r="AD430" s="152"/>
      <c r="AE430" s="152"/>
      <c r="AF430" s="152"/>
      <c r="AG430" s="152"/>
      <c r="AH430" s="152"/>
      <c r="AI430" s="152"/>
      <c r="AJ430" s="347"/>
      <c r="AK430" s="152"/>
      <c r="AL430" s="152"/>
      <c r="AM430" s="295"/>
      <c r="AN430" s="228"/>
      <c r="AO430" s="228"/>
      <c r="AP430" s="228"/>
      <c r="AQ430" s="228"/>
      <c r="AR430" s="228"/>
      <c r="AS430" s="348"/>
      <c r="AT430" s="264">
        <f t="shared" si="309"/>
        <v>0</v>
      </c>
      <c r="AU430" s="259"/>
      <c r="AV430" s="265">
        <f t="shared" si="336"/>
        <v>0</v>
      </c>
      <c r="AX430" s="265">
        <f t="shared" si="340"/>
        <v>0</v>
      </c>
      <c r="AZ430" s="492">
        <f t="shared" si="337"/>
        <v>0</v>
      </c>
      <c r="BB430" s="492">
        <f t="shared" si="338"/>
        <v>0</v>
      </c>
      <c r="BD430" s="265">
        <f t="shared" si="341"/>
        <v>0</v>
      </c>
      <c r="BE430" s="105"/>
      <c r="BF430" s="105"/>
      <c r="BG430" s="105"/>
      <c r="BH430" s="105"/>
      <c r="BI430" s="105"/>
      <c r="BJ430" s="105"/>
    </row>
    <row r="431" spans="2:62" ht="20.100000000000001" hidden="1" customHeight="1" outlineLevel="1">
      <c r="B431" s="100"/>
      <c r="C431" s="908"/>
      <c r="D431" s="909"/>
      <c r="E431" s="909"/>
      <c r="F431" s="910"/>
      <c r="G431" s="890"/>
      <c r="H431" s="891"/>
      <c r="I431" s="152"/>
      <c r="J431" s="152"/>
      <c r="K431" s="152"/>
      <c r="L431" s="152"/>
      <c r="M431" s="152"/>
      <c r="N431" s="152"/>
      <c r="O431" s="152"/>
      <c r="P431" s="153"/>
      <c r="Q431" s="153"/>
      <c r="R431" s="156">
        <f t="shared" si="332"/>
        <v>0</v>
      </c>
      <c r="S431" s="156">
        <f t="shared" si="333"/>
        <v>0</v>
      </c>
      <c r="U431" s="157">
        <f t="shared" si="339"/>
        <v>0</v>
      </c>
      <c r="W431" s="152"/>
      <c r="X431" s="152"/>
      <c r="Y431" s="152"/>
      <c r="Z431" s="152"/>
      <c r="AA431" s="152"/>
      <c r="AB431" s="152"/>
      <c r="AC431" s="347"/>
      <c r="AD431" s="152"/>
      <c r="AE431" s="152"/>
      <c r="AF431" s="152"/>
      <c r="AG431" s="152"/>
      <c r="AH431" s="152"/>
      <c r="AI431" s="152"/>
      <c r="AJ431" s="347"/>
      <c r="AK431" s="152"/>
      <c r="AL431" s="152"/>
      <c r="AM431" s="295"/>
      <c r="AN431" s="228"/>
      <c r="AO431" s="228"/>
      <c r="AP431" s="228"/>
      <c r="AQ431" s="228"/>
      <c r="AR431" s="228"/>
      <c r="AS431" s="348"/>
      <c r="AT431" s="264">
        <f t="shared" si="309"/>
        <v>0</v>
      </c>
      <c r="AU431" s="259"/>
      <c r="AV431" s="265">
        <f t="shared" si="336"/>
        <v>0</v>
      </c>
      <c r="AX431" s="265">
        <f t="shared" si="340"/>
        <v>0</v>
      </c>
      <c r="AZ431" s="492">
        <f t="shared" si="337"/>
        <v>0</v>
      </c>
      <c r="BB431" s="492">
        <f t="shared" si="338"/>
        <v>0</v>
      </c>
      <c r="BD431" s="265">
        <f t="shared" si="341"/>
        <v>0</v>
      </c>
      <c r="BE431" s="105"/>
      <c r="BF431" s="105"/>
      <c r="BG431" s="105"/>
      <c r="BH431" s="105"/>
      <c r="BI431" s="105"/>
      <c r="BJ431" s="105"/>
    </row>
    <row r="432" spans="2:62" ht="20.100000000000001" hidden="1" customHeight="1" outlineLevel="1">
      <c r="B432" s="100"/>
      <c r="C432" s="908"/>
      <c r="D432" s="909"/>
      <c r="E432" s="909"/>
      <c r="F432" s="910"/>
      <c r="G432" s="890"/>
      <c r="H432" s="891"/>
      <c r="I432" s="152"/>
      <c r="J432" s="152"/>
      <c r="K432" s="152"/>
      <c r="L432" s="152"/>
      <c r="M432" s="152"/>
      <c r="N432" s="152"/>
      <c r="O432" s="152"/>
      <c r="P432" s="153"/>
      <c r="Q432" s="153"/>
      <c r="R432" s="156">
        <f t="shared" si="332"/>
        <v>0</v>
      </c>
      <c r="S432" s="156">
        <f t="shared" si="333"/>
        <v>0</v>
      </c>
      <c r="U432" s="157">
        <f t="shared" si="339"/>
        <v>0</v>
      </c>
      <c r="W432" s="152"/>
      <c r="X432" s="152"/>
      <c r="Y432" s="152"/>
      <c r="Z432" s="152"/>
      <c r="AA432" s="152"/>
      <c r="AB432" s="152"/>
      <c r="AC432" s="347"/>
      <c r="AD432" s="152"/>
      <c r="AE432" s="152"/>
      <c r="AF432" s="152"/>
      <c r="AG432" s="152"/>
      <c r="AH432" s="152"/>
      <c r="AI432" s="152"/>
      <c r="AJ432" s="347"/>
      <c r="AK432" s="152"/>
      <c r="AL432" s="152"/>
      <c r="AM432" s="295"/>
      <c r="AN432" s="228"/>
      <c r="AO432" s="228"/>
      <c r="AP432" s="228"/>
      <c r="AQ432" s="228"/>
      <c r="AR432" s="228"/>
      <c r="AS432" s="348"/>
      <c r="AT432" s="264">
        <f t="shared" si="309"/>
        <v>0</v>
      </c>
      <c r="AU432" s="259"/>
      <c r="AV432" s="265">
        <f t="shared" si="336"/>
        <v>0</v>
      </c>
      <c r="AX432" s="265">
        <f t="shared" si="340"/>
        <v>0</v>
      </c>
      <c r="AZ432" s="492">
        <f t="shared" si="337"/>
        <v>0</v>
      </c>
      <c r="BB432" s="492">
        <f t="shared" si="338"/>
        <v>0</v>
      </c>
      <c r="BD432" s="265">
        <f t="shared" si="341"/>
        <v>0</v>
      </c>
      <c r="BE432" s="105"/>
      <c r="BF432" s="105"/>
      <c r="BG432" s="105"/>
      <c r="BH432" s="105"/>
      <c r="BI432" s="105"/>
      <c r="BJ432" s="105"/>
    </row>
    <row r="433" spans="2:62" ht="20.100000000000001" hidden="1" customHeight="1" outlineLevel="1">
      <c r="B433" s="100"/>
      <c r="C433" s="908"/>
      <c r="D433" s="909"/>
      <c r="E433" s="909"/>
      <c r="F433" s="910"/>
      <c r="G433" s="890"/>
      <c r="H433" s="891"/>
      <c r="I433" s="152"/>
      <c r="J433" s="152"/>
      <c r="K433" s="152"/>
      <c r="L433" s="152"/>
      <c r="M433" s="152"/>
      <c r="N433" s="152"/>
      <c r="O433" s="152"/>
      <c r="P433" s="153"/>
      <c r="Q433" s="153"/>
      <c r="R433" s="156">
        <f t="shared" si="332"/>
        <v>0</v>
      </c>
      <c r="S433" s="156">
        <f t="shared" si="333"/>
        <v>0</v>
      </c>
      <c r="U433" s="157">
        <f t="shared" si="339"/>
        <v>0</v>
      </c>
      <c r="W433" s="152"/>
      <c r="X433" s="152"/>
      <c r="Y433" s="152"/>
      <c r="Z433" s="152"/>
      <c r="AA433" s="152"/>
      <c r="AB433" s="152"/>
      <c r="AC433" s="347"/>
      <c r="AD433" s="152"/>
      <c r="AE433" s="152"/>
      <c r="AF433" s="152"/>
      <c r="AG433" s="152"/>
      <c r="AH433" s="152"/>
      <c r="AI433" s="152"/>
      <c r="AJ433" s="347"/>
      <c r="AK433" s="152"/>
      <c r="AL433" s="152"/>
      <c r="AM433" s="295"/>
      <c r="AN433" s="228"/>
      <c r="AO433" s="228"/>
      <c r="AP433" s="228"/>
      <c r="AQ433" s="228"/>
      <c r="AR433" s="228"/>
      <c r="AS433" s="348"/>
      <c r="AT433" s="264">
        <f t="shared" si="309"/>
        <v>0</v>
      </c>
      <c r="AU433" s="259"/>
      <c r="AV433" s="265">
        <f t="shared" si="336"/>
        <v>0</v>
      </c>
      <c r="AX433" s="265">
        <f t="shared" si="340"/>
        <v>0</v>
      </c>
      <c r="AZ433" s="492">
        <f t="shared" si="337"/>
        <v>0</v>
      </c>
      <c r="BB433" s="492">
        <f t="shared" si="338"/>
        <v>0</v>
      </c>
      <c r="BD433" s="265">
        <f t="shared" si="341"/>
        <v>0</v>
      </c>
      <c r="BE433" s="105"/>
      <c r="BF433" s="105"/>
      <c r="BG433" s="105"/>
      <c r="BH433" s="105"/>
      <c r="BI433" s="105"/>
      <c r="BJ433" s="105"/>
    </row>
    <row r="434" spans="2:62" ht="20.100000000000001" hidden="1" customHeight="1" outlineLevel="1">
      <c r="B434" s="100"/>
      <c r="C434" s="908"/>
      <c r="D434" s="909"/>
      <c r="E434" s="909"/>
      <c r="F434" s="910"/>
      <c r="G434" s="890"/>
      <c r="H434" s="891"/>
      <c r="I434" s="152"/>
      <c r="J434" s="152"/>
      <c r="K434" s="152"/>
      <c r="L434" s="152"/>
      <c r="M434" s="152"/>
      <c r="N434" s="152"/>
      <c r="O434" s="152"/>
      <c r="P434" s="153"/>
      <c r="Q434" s="153"/>
      <c r="R434" s="156">
        <f t="shared" si="332"/>
        <v>0</v>
      </c>
      <c r="S434" s="156">
        <f t="shared" si="333"/>
        <v>0</v>
      </c>
      <c r="U434" s="157">
        <f t="shared" si="339"/>
        <v>0</v>
      </c>
      <c r="W434" s="152"/>
      <c r="X434" s="152"/>
      <c r="Y434" s="152"/>
      <c r="Z434" s="152"/>
      <c r="AA434" s="152"/>
      <c r="AB434" s="152"/>
      <c r="AC434" s="347"/>
      <c r="AD434" s="152"/>
      <c r="AE434" s="152"/>
      <c r="AF434" s="152"/>
      <c r="AG434" s="152"/>
      <c r="AH434" s="152"/>
      <c r="AI434" s="152"/>
      <c r="AJ434" s="347"/>
      <c r="AK434" s="152"/>
      <c r="AL434" s="152"/>
      <c r="AM434" s="295"/>
      <c r="AN434" s="228"/>
      <c r="AO434" s="228"/>
      <c r="AP434" s="228"/>
      <c r="AQ434" s="228"/>
      <c r="AR434" s="228"/>
      <c r="AS434" s="348"/>
      <c r="AT434" s="264">
        <f t="shared" si="309"/>
        <v>0</v>
      </c>
      <c r="AU434" s="259"/>
      <c r="AV434" s="265">
        <f t="shared" si="336"/>
        <v>0</v>
      </c>
      <c r="AX434" s="265">
        <f t="shared" si="340"/>
        <v>0</v>
      </c>
      <c r="AZ434" s="492">
        <f t="shared" si="337"/>
        <v>0</v>
      </c>
      <c r="BB434" s="492">
        <f t="shared" si="338"/>
        <v>0</v>
      </c>
      <c r="BD434" s="265">
        <f t="shared" si="341"/>
        <v>0</v>
      </c>
      <c r="BE434" s="105"/>
      <c r="BF434" s="105"/>
      <c r="BG434" s="105"/>
      <c r="BH434" s="105"/>
      <c r="BI434" s="105"/>
      <c r="BJ434" s="105"/>
    </row>
    <row r="435" spans="2:62" ht="20.100000000000001" hidden="1" customHeight="1" outlineLevel="1">
      <c r="B435" s="100"/>
      <c r="C435" s="908"/>
      <c r="D435" s="909"/>
      <c r="E435" s="909"/>
      <c r="F435" s="910"/>
      <c r="G435" s="890"/>
      <c r="H435" s="891"/>
      <c r="I435" s="152"/>
      <c r="J435" s="152"/>
      <c r="K435" s="152"/>
      <c r="L435" s="152"/>
      <c r="M435" s="152"/>
      <c r="N435" s="152"/>
      <c r="O435" s="152"/>
      <c r="P435" s="153"/>
      <c r="Q435" s="153"/>
      <c r="R435" s="156">
        <f t="shared" si="332"/>
        <v>0</v>
      </c>
      <c r="S435" s="156">
        <f t="shared" si="333"/>
        <v>0</v>
      </c>
      <c r="U435" s="157">
        <f t="shared" si="339"/>
        <v>0</v>
      </c>
      <c r="W435" s="152"/>
      <c r="X435" s="152"/>
      <c r="Y435" s="152"/>
      <c r="Z435" s="152"/>
      <c r="AA435" s="152"/>
      <c r="AB435" s="152"/>
      <c r="AC435" s="347"/>
      <c r="AD435" s="152"/>
      <c r="AE435" s="152"/>
      <c r="AF435" s="152"/>
      <c r="AG435" s="152"/>
      <c r="AH435" s="152"/>
      <c r="AI435" s="152"/>
      <c r="AJ435" s="347"/>
      <c r="AK435" s="152"/>
      <c r="AL435" s="152"/>
      <c r="AM435" s="295"/>
      <c r="AN435" s="228"/>
      <c r="AO435" s="228"/>
      <c r="AP435" s="228"/>
      <c r="AQ435" s="228"/>
      <c r="AR435" s="228"/>
      <c r="AS435" s="348"/>
      <c r="AT435" s="264">
        <f t="shared" si="309"/>
        <v>0</v>
      </c>
      <c r="AU435" s="259"/>
      <c r="AV435" s="265">
        <f t="shared" si="336"/>
        <v>0</v>
      </c>
      <c r="AX435" s="265">
        <f t="shared" si="340"/>
        <v>0</v>
      </c>
      <c r="AZ435" s="492">
        <f t="shared" si="337"/>
        <v>0</v>
      </c>
      <c r="BB435" s="492">
        <f t="shared" si="338"/>
        <v>0</v>
      </c>
      <c r="BD435" s="265">
        <f t="shared" si="341"/>
        <v>0</v>
      </c>
      <c r="BE435" s="105"/>
      <c r="BF435" s="105"/>
      <c r="BG435" s="105"/>
      <c r="BH435" s="105"/>
      <c r="BI435" s="105"/>
      <c r="BJ435" s="105"/>
    </row>
    <row r="436" spans="2:62" ht="9.9499999999999993" hidden="1" customHeight="1" outlineLevel="1">
      <c r="B436" s="101"/>
      <c r="C436" s="208"/>
      <c r="D436" s="208"/>
      <c r="E436" s="208"/>
      <c r="F436" s="208"/>
      <c r="G436" s="237"/>
      <c r="H436" s="207"/>
      <c r="I436" s="257"/>
      <c r="J436" s="257"/>
      <c r="K436" s="257"/>
      <c r="L436" s="257"/>
      <c r="M436" s="257"/>
      <c r="N436" s="257"/>
      <c r="O436" s="257"/>
      <c r="P436" s="256"/>
      <c r="Q436" s="102"/>
      <c r="R436" s="102"/>
      <c r="S436" s="102"/>
      <c r="U436" s="98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Z436" s="493"/>
      <c r="BE436" s="105"/>
      <c r="BF436" s="105"/>
      <c r="BG436" s="105"/>
      <c r="BH436" s="105"/>
      <c r="BI436" s="105"/>
      <c r="BJ436" s="105"/>
    </row>
    <row r="437" spans="2:62" ht="20.100000000000001" customHeight="1" collapsed="1">
      <c r="B437" s="8">
        <f>B420+1</f>
        <v>26</v>
      </c>
      <c r="C437" s="916"/>
      <c r="D437" s="917"/>
      <c r="E437" s="917"/>
      <c r="F437" s="918"/>
      <c r="G437" s="429"/>
      <c r="H437" s="206">
        <v>1</v>
      </c>
      <c r="I437" s="642">
        <f t="shared" ref="I437" si="342">$H437*SUM(I438:I452)</f>
        <v>0</v>
      </c>
      <c r="J437" s="643">
        <f t="shared" ref="J437:O437" si="343">$H437*SUM(J438:J452)</f>
        <v>0</v>
      </c>
      <c r="K437" s="644">
        <f t="shared" si="343"/>
        <v>0</v>
      </c>
      <c r="L437" s="645">
        <f t="shared" si="343"/>
        <v>0</v>
      </c>
      <c r="M437" s="645">
        <f t="shared" si="343"/>
        <v>0</v>
      </c>
      <c r="N437" s="644">
        <f t="shared" si="343"/>
        <v>0</v>
      </c>
      <c r="O437" s="642">
        <f t="shared" si="343"/>
        <v>0</v>
      </c>
      <c r="P437" s="209">
        <f t="shared" ref="P437:Q437" si="344">$H437*SUM(P438:P452)</f>
        <v>0</v>
      </c>
      <c r="Q437" s="210">
        <f t="shared" si="344"/>
        <v>0</v>
      </c>
      <c r="R437" s="136">
        <f t="shared" ref="R437:R452" si="345">P437*(1+Gewinn)*(1+SicherheitAngebot)</f>
        <v>0</v>
      </c>
      <c r="S437" s="137">
        <f t="shared" ref="S437:S452" si="346">Q437*(1+MGKZ)*(1+Gewinn)*(1+SicherheitAngebot)</f>
        <v>0</v>
      </c>
      <c r="U437" s="10">
        <f>I437*$I$7+J437*$J$7+K437*$K$7+L437*$L$7+M437*$M$7+N437*$N$7+O437*$O$7+R437+S437</f>
        <v>0</v>
      </c>
      <c r="W437" s="646">
        <f t="shared" ref="W437:AB437" si="347">$H437*SUM(W438:W452)</f>
        <v>0</v>
      </c>
      <c r="X437" s="647">
        <f t="shared" si="347"/>
        <v>0</v>
      </c>
      <c r="Y437" s="648">
        <f t="shared" si="347"/>
        <v>0</v>
      </c>
      <c r="Z437" s="649">
        <f t="shared" si="347"/>
        <v>0</v>
      </c>
      <c r="AA437" s="648">
        <f t="shared" si="347"/>
        <v>0</v>
      </c>
      <c r="AB437" s="646">
        <f t="shared" si="347"/>
        <v>0</v>
      </c>
      <c r="AC437" s="258"/>
      <c r="AD437" s="646">
        <f t="shared" ref="AD437:AM437" si="348">$H437*SUM(AD438:AD452)</f>
        <v>0</v>
      </c>
      <c r="AE437" s="647">
        <f t="shared" si="348"/>
        <v>0</v>
      </c>
      <c r="AF437" s="648">
        <f t="shared" si="348"/>
        <v>0</v>
      </c>
      <c r="AG437" s="649">
        <f t="shared" si="348"/>
        <v>0</v>
      </c>
      <c r="AH437" s="648">
        <f t="shared" si="348"/>
        <v>0</v>
      </c>
      <c r="AI437" s="646">
        <f t="shared" si="348"/>
        <v>0</v>
      </c>
      <c r="AJ437" s="258"/>
      <c r="AK437" s="653">
        <f t="shared" si="348"/>
        <v>0</v>
      </c>
      <c r="AL437" s="653">
        <f t="shared" si="348"/>
        <v>0</v>
      </c>
      <c r="AM437" s="653">
        <f t="shared" si="348"/>
        <v>0</v>
      </c>
      <c r="AN437" s="227">
        <f>$H437*SUM(AN438:AN452)*(1+Gewinn)*(1+SicherheitAngebot)</f>
        <v>0</v>
      </c>
      <c r="AO437" s="227">
        <f>$H437*SUM(AO438:AO452)*(1+Gewinn)*(1+SicherheitAngebot)</f>
        <v>0</v>
      </c>
      <c r="AP437" s="227">
        <f>$H437*SUM(AP438:AP452)*(1+Gewinn)*(1+SicherheitAngebot)</f>
        <v>0</v>
      </c>
      <c r="AQ437" s="227">
        <f>$H437*SUM(AQ438:AQ452)*(1+Gewinn)*(1+SicherheitAngebot)</f>
        <v>0</v>
      </c>
      <c r="AR437" s="227">
        <f>$H437*SUM(AR438:AR452)*(1+Gewinn)*(1+SicherheitAngebot)</f>
        <v>0</v>
      </c>
      <c r="AS437" s="262"/>
      <c r="AT437" s="263">
        <f t="shared" si="309"/>
        <v>0</v>
      </c>
      <c r="AU437" s="259"/>
      <c r="AV437" s="491">
        <f>AK437*$AK$7+AL437*$AL$7+AM437*$AM$7+SUM(AN437:AR437)+AT437/Zuschläge_IBN+AT437</f>
        <v>0</v>
      </c>
      <c r="AX437" s="685">
        <f>U437+AV437</f>
        <v>0</v>
      </c>
      <c r="AZ437" s="490">
        <f>IF(H437&gt;0,U437/(1+SicherheitAngebot)*(1+Sicherheit),0)</f>
        <v>0</v>
      </c>
      <c r="BB437" s="490">
        <f>IF(H437&gt;0,AV437/(1+SicherheitAngebot)*(1+Sicherheit),0)</f>
        <v>0</v>
      </c>
      <c r="BD437" s="490">
        <f>AZ437+BB437</f>
        <v>0</v>
      </c>
      <c r="BE437" s="105"/>
      <c r="BF437" s="105"/>
      <c r="BG437" s="105"/>
      <c r="BH437" s="105"/>
      <c r="BI437" s="105"/>
      <c r="BJ437" s="105"/>
    </row>
    <row r="438" spans="2:62" ht="20.100000000000001" hidden="1" customHeight="1" outlineLevel="1">
      <c r="B438" s="99"/>
      <c r="C438" s="908"/>
      <c r="D438" s="909"/>
      <c r="E438" s="909"/>
      <c r="F438" s="910"/>
      <c r="G438" s="890"/>
      <c r="H438" s="901"/>
      <c r="I438" s="152"/>
      <c r="J438" s="152"/>
      <c r="K438" s="152"/>
      <c r="L438" s="152"/>
      <c r="M438" s="152"/>
      <c r="N438" s="152"/>
      <c r="O438" s="152"/>
      <c r="P438" s="153"/>
      <c r="Q438" s="153"/>
      <c r="R438" s="156">
        <f t="shared" si="345"/>
        <v>0</v>
      </c>
      <c r="S438" s="156">
        <f t="shared" si="346"/>
        <v>0</v>
      </c>
      <c r="U438" s="157">
        <f>I438*$I$7+J438*$J$7+K438*$K$7+L438*$L$7+M438*$M$7+N438*$N$7+O438*$O$7+R438+S438</f>
        <v>0</v>
      </c>
      <c r="W438" s="152"/>
      <c r="X438" s="152"/>
      <c r="Y438" s="152"/>
      <c r="Z438" s="152"/>
      <c r="AA438" s="152"/>
      <c r="AB438" s="152"/>
      <c r="AC438" s="347"/>
      <c r="AD438" s="152"/>
      <c r="AE438" s="152"/>
      <c r="AF438" s="152"/>
      <c r="AG438" s="152"/>
      <c r="AH438" s="152"/>
      <c r="AI438" s="152"/>
      <c r="AJ438" s="347"/>
      <c r="AK438" s="152"/>
      <c r="AL438" s="152"/>
      <c r="AM438" s="295"/>
      <c r="AN438" s="228"/>
      <c r="AO438" s="228"/>
      <c r="AP438" s="228"/>
      <c r="AQ438" s="228"/>
      <c r="AR438" s="228"/>
      <c r="AS438" s="348"/>
      <c r="AT438" s="264">
        <f t="shared" si="309"/>
        <v>0</v>
      </c>
      <c r="AU438" s="259"/>
      <c r="AV438" s="265">
        <f t="shared" ref="AV438:AV452" si="349">AK438*$AK$7+AL438*$AL$7+AM438*$AM$7+SUM(AN438:AR438)*(1+Gewinn)*(1+SicherheitAngebot)+AT438/Zuschläge_IBN+AT438</f>
        <v>0</v>
      </c>
      <c r="AX438" s="265">
        <f>U438+AV438</f>
        <v>0</v>
      </c>
      <c r="AZ438" s="492">
        <f t="shared" ref="AZ438:AZ452" si="350">U438/(1+SicherheitAngebot)*(1+Sicherheit)</f>
        <v>0</v>
      </c>
      <c r="BB438" s="492">
        <f t="shared" ref="BB438:BB452" si="351">AV438/(1+SicherheitAngebot)*(1+Sicherheit)</f>
        <v>0</v>
      </c>
      <c r="BD438" s="265">
        <f>AZ438+BB438</f>
        <v>0</v>
      </c>
      <c r="BE438" s="105"/>
      <c r="BF438" s="105"/>
      <c r="BG438" s="105"/>
      <c r="BH438" s="105"/>
      <c r="BI438" s="105"/>
      <c r="BJ438" s="105"/>
    </row>
    <row r="439" spans="2:62" ht="20.100000000000001" hidden="1" customHeight="1" outlineLevel="1">
      <c r="B439" s="100"/>
      <c r="C439" s="908"/>
      <c r="D439" s="909"/>
      <c r="E439" s="909"/>
      <c r="F439" s="910"/>
      <c r="G439" s="890"/>
      <c r="H439" s="891"/>
      <c r="I439" s="152"/>
      <c r="J439" s="152"/>
      <c r="K439" s="152"/>
      <c r="L439" s="152"/>
      <c r="M439" s="152"/>
      <c r="N439" s="152"/>
      <c r="O439" s="152"/>
      <c r="P439" s="153"/>
      <c r="Q439" s="153"/>
      <c r="R439" s="156">
        <f t="shared" si="345"/>
        <v>0</v>
      </c>
      <c r="S439" s="156">
        <f t="shared" si="346"/>
        <v>0</v>
      </c>
      <c r="U439" s="157">
        <f t="shared" ref="U439:U452" si="352">I439*$I$7+J439*$J$7+K439*$K$7+L439*$L$7+M439*$M$7+N439*$N$7+O439*$O$7+R439+S439</f>
        <v>0</v>
      </c>
      <c r="W439" s="152"/>
      <c r="X439" s="152"/>
      <c r="Y439" s="152"/>
      <c r="Z439" s="152"/>
      <c r="AA439" s="152"/>
      <c r="AB439" s="152"/>
      <c r="AC439" s="347"/>
      <c r="AD439" s="152"/>
      <c r="AE439" s="152"/>
      <c r="AF439" s="152"/>
      <c r="AG439" s="152"/>
      <c r="AH439" s="152"/>
      <c r="AI439" s="152"/>
      <c r="AJ439" s="347"/>
      <c r="AK439" s="152"/>
      <c r="AL439" s="152"/>
      <c r="AM439" s="295"/>
      <c r="AN439" s="228"/>
      <c r="AO439" s="228"/>
      <c r="AP439" s="228"/>
      <c r="AQ439" s="228"/>
      <c r="AR439" s="228"/>
      <c r="AS439" s="348"/>
      <c r="AT439" s="264">
        <f t="shared" si="309"/>
        <v>0</v>
      </c>
      <c r="AU439" s="259"/>
      <c r="AV439" s="265">
        <f t="shared" si="349"/>
        <v>0</v>
      </c>
      <c r="AX439" s="265">
        <f t="shared" ref="AX439:AX452" si="353">U439+AV439</f>
        <v>0</v>
      </c>
      <c r="AZ439" s="492">
        <f t="shared" si="350"/>
        <v>0</v>
      </c>
      <c r="BB439" s="492">
        <f t="shared" si="351"/>
        <v>0</v>
      </c>
      <c r="BD439" s="265">
        <f t="shared" ref="BD439:BD452" si="354">AZ439+BB439</f>
        <v>0</v>
      </c>
      <c r="BE439" s="105"/>
      <c r="BF439" s="105"/>
      <c r="BG439" s="105"/>
      <c r="BH439" s="105"/>
      <c r="BI439" s="105"/>
      <c r="BJ439" s="105"/>
    </row>
    <row r="440" spans="2:62" ht="20.100000000000001" hidden="1" customHeight="1" outlineLevel="1">
      <c r="B440" s="100"/>
      <c r="C440" s="908"/>
      <c r="D440" s="909"/>
      <c r="E440" s="909"/>
      <c r="F440" s="910"/>
      <c r="G440" s="890"/>
      <c r="H440" s="891"/>
      <c r="I440" s="152"/>
      <c r="J440" s="152"/>
      <c r="K440" s="152"/>
      <c r="L440" s="152"/>
      <c r="M440" s="152"/>
      <c r="N440" s="152"/>
      <c r="O440" s="152"/>
      <c r="P440" s="153"/>
      <c r="Q440" s="153"/>
      <c r="R440" s="156">
        <f t="shared" si="345"/>
        <v>0</v>
      </c>
      <c r="S440" s="156">
        <f t="shared" si="346"/>
        <v>0</v>
      </c>
      <c r="U440" s="157">
        <f t="shared" si="352"/>
        <v>0</v>
      </c>
      <c r="W440" s="152"/>
      <c r="X440" s="152"/>
      <c r="Y440" s="152"/>
      <c r="Z440" s="152"/>
      <c r="AA440" s="152"/>
      <c r="AB440" s="152"/>
      <c r="AC440" s="347"/>
      <c r="AD440" s="152"/>
      <c r="AE440" s="152"/>
      <c r="AF440" s="152"/>
      <c r="AG440" s="152"/>
      <c r="AH440" s="152"/>
      <c r="AI440" s="152"/>
      <c r="AJ440" s="347"/>
      <c r="AK440" s="152"/>
      <c r="AL440" s="152"/>
      <c r="AM440" s="295"/>
      <c r="AN440" s="228"/>
      <c r="AO440" s="228"/>
      <c r="AP440" s="228"/>
      <c r="AQ440" s="228"/>
      <c r="AR440" s="228"/>
      <c r="AS440" s="348"/>
      <c r="AT440" s="264">
        <f t="shared" si="309"/>
        <v>0</v>
      </c>
      <c r="AU440" s="259"/>
      <c r="AV440" s="265">
        <f t="shared" si="349"/>
        <v>0</v>
      </c>
      <c r="AX440" s="265">
        <f t="shared" si="353"/>
        <v>0</v>
      </c>
      <c r="AZ440" s="492">
        <f t="shared" si="350"/>
        <v>0</v>
      </c>
      <c r="BB440" s="492">
        <f t="shared" si="351"/>
        <v>0</v>
      </c>
      <c r="BD440" s="265">
        <f t="shared" si="354"/>
        <v>0</v>
      </c>
      <c r="BE440" s="105"/>
      <c r="BF440" s="105"/>
      <c r="BG440" s="105"/>
      <c r="BH440" s="105"/>
      <c r="BI440" s="105"/>
      <c r="BJ440" s="105"/>
    </row>
    <row r="441" spans="2:62" ht="20.100000000000001" hidden="1" customHeight="1" outlineLevel="1">
      <c r="B441" s="100"/>
      <c r="C441" s="908"/>
      <c r="D441" s="909"/>
      <c r="E441" s="909"/>
      <c r="F441" s="910"/>
      <c r="G441" s="890"/>
      <c r="H441" s="891"/>
      <c r="I441" s="152"/>
      <c r="J441" s="152"/>
      <c r="K441" s="152"/>
      <c r="L441" s="152"/>
      <c r="M441" s="152"/>
      <c r="N441" s="152"/>
      <c r="O441" s="152"/>
      <c r="P441" s="153"/>
      <c r="Q441" s="153"/>
      <c r="R441" s="156">
        <f t="shared" si="345"/>
        <v>0</v>
      </c>
      <c r="S441" s="156">
        <f t="shared" si="346"/>
        <v>0</v>
      </c>
      <c r="U441" s="157">
        <f t="shared" si="352"/>
        <v>0</v>
      </c>
      <c r="W441" s="152"/>
      <c r="X441" s="152"/>
      <c r="Y441" s="152"/>
      <c r="Z441" s="152"/>
      <c r="AA441" s="152"/>
      <c r="AB441" s="152"/>
      <c r="AC441" s="347"/>
      <c r="AD441" s="152"/>
      <c r="AE441" s="152"/>
      <c r="AF441" s="152"/>
      <c r="AG441" s="152"/>
      <c r="AH441" s="152"/>
      <c r="AI441" s="152"/>
      <c r="AJ441" s="347"/>
      <c r="AK441" s="152"/>
      <c r="AL441" s="152"/>
      <c r="AM441" s="295"/>
      <c r="AN441" s="228"/>
      <c r="AO441" s="228"/>
      <c r="AP441" s="228"/>
      <c r="AQ441" s="228"/>
      <c r="AR441" s="228"/>
      <c r="AS441" s="348"/>
      <c r="AT441" s="264">
        <f t="shared" si="309"/>
        <v>0</v>
      </c>
      <c r="AU441" s="259"/>
      <c r="AV441" s="265">
        <f t="shared" si="349"/>
        <v>0</v>
      </c>
      <c r="AX441" s="265">
        <f t="shared" si="353"/>
        <v>0</v>
      </c>
      <c r="AZ441" s="492">
        <f t="shared" si="350"/>
        <v>0</v>
      </c>
      <c r="BB441" s="492">
        <f t="shared" si="351"/>
        <v>0</v>
      </c>
      <c r="BD441" s="265">
        <f t="shared" si="354"/>
        <v>0</v>
      </c>
      <c r="BE441" s="105"/>
      <c r="BF441" s="105"/>
      <c r="BG441" s="105"/>
      <c r="BH441" s="105"/>
      <c r="BI441" s="105"/>
      <c r="BJ441" s="105"/>
    </row>
    <row r="442" spans="2:62" ht="20.100000000000001" hidden="1" customHeight="1" outlineLevel="1">
      <c r="B442" s="100"/>
      <c r="C442" s="908"/>
      <c r="D442" s="909"/>
      <c r="E442" s="909"/>
      <c r="F442" s="910"/>
      <c r="G442" s="890"/>
      <c r="H442" s="891"/>
      <c r="I442" s="152"/>
      <c r="J442" s="152"/>
      <c r="K442" s="152"/>
      <c r="L442" s="152"/>
      <c r="M442" s="152"/>
      <c r="N442" s="152"/>
      <c r="O442" s="152"/>
      <c r="P442" s="153"/>
      <c r="Q442" s="153"/>
      <c r="R442" s="156">
        <f t="shared" si="345"/>
        <v>0</v>
      </c>
      <c r="S442" s="156">
        <f t="shared" si="346"/>
        <v>0</v>
      </c>
      <c r="U442" s="157">
        <f t="shared" si="352"/>
        <v>0</v>
      </c>
      <c r="W442" s="152"/>
      <c r="X442" s="152"/>
      <c r="Y442" s="152"/>
      <c r="Z442" s="152"/>
      <c r="AA442" s="152"/>
      <c r="AB442" s="152"/>
      <c r="AC442" s="347"/>
      <c r="AD442" s="152"/>
      <c r="AE442" s="152"/>
      <c r="AF442" s="152"/>
      <c r="AG442" s="152"/>
      <c r="AH442" s="152"/>
      <c r="AI442" s="152"/>
      <c r="AJ442" s="347"/>
      <c r="AK442" s="152"/>
      <c r="AL442" s="152"/>
      <c r="AM442" s="295"/>
      <c r="AN442" s="228"/>
      <c r="AO442" s="228"/>
      <c r="AP442" s="228"/>
      <c r="AQ442" s="228"/>
      <c r="AR442" s="228"/>
      <c r="AS442" s="348"/>
      <c r="AT442" s="264">
        <f t="shared" si="309"/>
        <v>0</v>
      </c>
      <c r="AU442" s="259"/>
      <c r="AV442" s="265">
        <f t="shared" si="349"/>
        <v>0</v>
      </c>
      <c r="AX442" s="265">
        <f t="shared" si="353"/>
        <v>0</v>
      </c>
      <c r="AZ442" s="492">
        <f t="shared" si="350"/>
        <v>0</v>
      </c>
      <c r="BB442" s="492">
        <f t="shared" si="351"/>
        <v>0</v>
      </c>
      <c r="BD442" s="265">
        <f t="shared" si="354"/>
        <v>0</v>
      </c>
      <c r="BE442" s="105"/>
      <c r="BF442" s="105"/>
      <c r="BG442" s="105"/>
      <c r="BH442" s="105"/>
      <c r="BI442" s="105"/>
      <c r="BJ442" s="105"/>
    </row>
    <row r="443" spans="2:62" ht="20.100000000000001" hidden="1" customHeight="1" outlineLevel="1">
      <c r="B443" s="100"/>
      <c r="C443" s="908"/>
      <c r="D443" s="909"/>
      <c r="E443" s="909"/>
      <c r="F443" s="910"/>
      <c r="G443" s="890"/>
      <c r="H443" s="891"/>
      <c r="I443" s="152"/>
      <c r="J443" s="152"/>
      <c r="K443" s="152"/>
      <c r="L443" s="152"/>
      <c r="M443" s="152"/>
      <c r="N443" s="152"/>
      <c r="O443" s="152"/>
      <c r="P443" s="153"/>
      <c r="Q443" s="153"/>
      <c r="R443" s="156">
        <f t="shared" si="345"/>
        <v>0</v>
      </c>
      <c r="S443" s="156">
        <f t="shared" si="346"/>
        <v>0</v>
      </c>
      <c r="U443" s="157">
        <f t="shared" si="352"/>
        <v>0</v>
      </c>
      <c r="W443" s="152"/>
      <c r="X443" s="152"/>
      <c r="Y443" s="152"/>
      <c r="Z443" s="152"/>
      <c r="AA443" s="152"/>
      <c r="AB443" s="152"/>
      <c r="AC443" s="347"/>
      <c r="AD443" s="152"/>
      <c r="AE443" s="152"/>
      <c r="AF443" s="152"/>
      <c r="AG443" s="152"/>
      <c r="AH443" s="152"/>
      <c r="AI443" s="152"/>
      <c r="AJ443" s="347"/>
      <c r="AK443" s="152"/>
      <c r="AL443" s="152"/>
      <c r="AM443" s="295"/>
      <c r="AN443" s="228"/>
      <c r="AO443" s="228"/>
      <c r="AP443" s="228"/>
      <c r="AQ443" s="228"/>
      <c r="AR443" s="228"/>
      <c r="AS443" s="348"/>
      <c r="AT443" s="264">
        <f t="shared" si="309"/>
        <v>0</v>
      </c>
      <c r="AU443" s="259"/>
      <c r="AV443" s="265">
        <f t="shared" si="349"/>
        <v>0</v>
      </c>
      <c r="AX443" s="265">
        <f t="shared" si="353"/>
        <v>0</v>
      </c>
      <c r="AZ443" s="492">
        <f t="shared" si="350"/>
        <v>0</v>
      </c>
      <c r="BB443" s="492">
        <f t="shared" si="351"/>
        <v>0</v>
      </c>
      <c r="BD443" s="265">
        <f t="shared" si="354"/>
        <v>0</v>
      </c>
      <c r="BE443" s="105"/>
      <c r="BF443" s="105"/>
      <c r="BG443" s="105"/>
      <c r="BH443" s="105"/>
      <c r="BI443" s="105"/>
      <c r="BJ443" s="105"/>
    </row>
    <row r="444" spans="2:62" ht="20.100000000000001" hidden="1" customHeight="1" outlineLevel="1">
      <c r="B444" s="100"/>
      <c r="C444" s="908"/>
      <c r="D444" s="909"/>
      <c r="E444" s="909"/>
      <c r="F444" s="910"/>
      <c r="G444" s="890"/>
      <c r="H444" s="891"/>
      <c r="I444" s="152"/>
      <c r="J444" s="152"/>
      <c r="K444" s="152"/>
      <c r="L444" s="152"/>
      <c r="M444" s="152"/>
      <c r="N444" s="152"/>
      <c r="O444" s="152"/>
      <c r="P444" s="153"/>
      <c r="Q444" s="153"/>
      <c r="R444" s="156">
        <f t="shared" si="345"/>
        <v>0</v>
      </c>
      <c r="S444" s="156">
        <f t="shared" si="346"/>
        <v>0</v>
      </c>
      <c r="U444" s="157">
        <f t="shared" si="352"/>
        <v>0</v>
      </c>
      <c r="W444" s="152"/>
      <c r="X444" s="152"/>
      <c r="Y444" s="152"/>
      <c r="Z444" s="152"/>
      <c r="AA444" s="152"/>
      <c r="AB444" s="152"/>
      <c r="AC444" s="347"/>
      <c r="AD444" s="152"/>
      <c r="AE444" s="152"/>
      <c r="AF444" s="152"/>
      <c r="AG444" s="152"/>
      <c r="AH444" s="152"/>
      <c r="AI444" s="152"/>
      <c r="AJ444" s="347"/>
      <c r="AK444" s="152"/>
      <c r="AL444" s="152"/>
      <c r="AM444" s="295"/>
      <c r="AN444" s="228"/>
      <c r="AO444" s="228"/>
      <c r="AP444" s="228"/>
      <c r="AQ444" s="228"/>
      <c r="AR444" s="228"/>
      <c r="AS444" s="348"/>
      <c r="AT444" s="264">
        <f t="shared" si="309"/>
        <v>0</v>
      </c>
      <c r="AU444" s="259"/>
      <c r="AV444" s="265">
        <f t="shared" si="349"/>
        <v>0</v>
      </c>
      <c r="AX444" s="265">
        <f t="shared" si="353"/>
        <v>0</v>
      </c>
      <c r="AZ444" s="492">
        <f t="shared" si="350"/>
        <v>0</v>
      </c>
      <c r="BB444" s="492">
        <f t="shared" si="351"/>
        <v>0</v>
      </c>
      <c r="BD444" s="265">
        <f t="shared" si="354"/>
        <v>0</v>
      </c>
      <c r="BE444" s="105"/>
      <c r="BF444" s="105"/>
      <c r="BG444" s="105"/>
      <c r="BH444" s="105"/>
      <c r="BI444" s="105"/>
      <c r="BJ444" s="105"/>
    </row>
    <row r="445" spans="2:62" ht="20.100000000000001" hidden="1" customHeight="1" outlineLevel="1">
      <c r="B445" s="100"/>
      <c r="C445" s="908"/>
      <c r="D445" s="909"/>
      <c r="E445" s="909"/>
      <c r="F445" s="910"/>
      <c r="G445" s="890"/>
      <c r="H445" s="891"/>
      <c r="I445" s="152"/>
      <c r="J445" s="152"/>
      <c r="K445" s="152"/>
      <c r="L445" s="152"/>
      <c r="M445" s="152"/>
      <c r="N445" s="152"/>
      <c r="O445" s="152"/>
      <c r="P445" s="153"/>
      <c r="Q445" s="153"/>
      <c r="R445" s="156">
        <f t="shared" si="345"/>
        <v>0</v>
      </c>
      <c r="S445" s="156">
        <f t="shared" si="346"/>
        <v>0</v>
      </c>
      <c r="U445" s="157">
        <f t="shared" si="352"/>
        <v>0</v>
      </c>
      <c r="W445" s="152"/>
      <c r="X445" s="152"/>
      <c r="Y445" s="152"/>
      <c r="Z445" s="152"/>
      <c r="AA445" s="152"/>
      <c r="AB445" s="152"/>
      <c r="AC445" s="347"/>
      <c r="AD445" s="152"/>
      <c r="AE445" s="152"/>
      <c r="AF445" s="152"/>
      <c r="AG445" s="152"/>
      <c r="AH445" s="152"/>
      <c r="AI445" s="152"/>
      <c r="AJ445" s="347"/>
      <c r="AK445" s="152"/>
      <c r="AL445" s="152"/>
      <c r="AM445" s="295"/>
      <c r="AN445" s="228"/>
      <c r="AO445" s="228"/>
      <c r="AP445" s="228"/>
      <c r="AQ445" s="228"/>
      <c r="AR445" s="228"/>
      <c r="AS445" s="348"/>
      <c r="AT445" s="264">
        <f t="shared" si="309"/>
        <v>0</v>
      </c>
      <c r="AU445" s="259"/>
      <c r="AV445" s="265">
        <f t="shared" si="349"/>
        <v>0</v>
      </c>
      <c r="AX445" s="265">
        <f t="shared" si="353"/>
        <v>0</v>
      </c>
      <c r="AZ445" s="492">
        <f t="shared" si="350"/>
        <v>0</v>
      </c>
      <c r="BB445" s="492">
        <f t="shared" si="351"/>
        <v>0</v>
      </c>
      <c r="BD445" s="265">
        <f t="shared" si="354"/>
        <v>0</v>
      </c>
      <c r="BE445" s="105"/>
      <c r="BF445" s="105"/>
      <c r="BG445" s="105"/>
      <c r="BH445" s="105"/>
      <c r="BI445" s="105"/>
      <c r="BJ445" s="105"/>
    </row>
    <row r="446" spans="2:62" ht="20.100000000000001" hidden="1" customHeight="1" outlineLevel="1">
      <c r="B446" s="100"/>
      <c r="C446" s="908"/>
      <c r="D446" s="909"/>
      <c r="E446" s="909"/>
      <c r="F446" s="910"/>
      <c r="G446" s="890"/>
      <c r="H446" s="891"/>
      <c r="I446" s="152"/>
      <c r="J446" s="152"/>
      <c r="K446" s="152"/>
      <c r="L446" s="152"/>
      <c r="M446" s="152"/>
      <c r="N446" s="152"/>
      <c r="O446" s="152"/>
      <c r="P446" s="153"/>
      <c r="Q446" s="153"/>
      <c r="R446" s="156">
        <f t="shared" si="345"/>
        <v>0</v>
      </c>
      <c r="S446" s="156">
        <f t="shared" si="346"/>
        <v>0</v>
      </c>
      <c r="U446" s="157">
        <f t="shared" si="352"/>
        <v>0</v>
      </c>
      <c r="W446" s="152"/>
      <c r="X446" s="152"/>
      <c r="Y446" s="152"/>
      <c r="Z446" s="152"/>
      <c r="AA446" s="152"/>
      <c r="AB446" s="152"/>
      <c r="AC446" s="347"/>
      <c r="AD446" s="152"/>
      <c r="AE446" s="152"/>
      <c r="AF446" s="152"/>
      <c r="AG446" s="152"/>
      <c r="AH446" s="152"/>
      <c r="AI446" s="152"/>
      <c r="AJ446" s="347"/>
      <c r="AK446" s="152"/>
      <c r="AL446" s="152"/>
      <c r="AM446" s="295"/>
      <c r="AN446" s="228"/>
      <c r="AO446" s="228"/>
      <c r="AP446" s="228"/>
      <c r="AQ446" s="228"/>
      <c r="AR446" s="228"/>
      <c r="AS446" s="348"/>
      <c r="AT446" s="264">
        <f t="shared" si="309"/>
        <v>0</v>
      </c>
      <c r="AU446" s="259"/>
      <c r="AV446" s="265">
        <f t="shared" si="349"/>
        <v>0</v>
      </c>
      <c r="AX446" s="265">
        <f t="shared" si="353"/>
        <v>0</v>
      </c>
      <c r="AZ446" s="492">
        <f t="shared" si="350"/>
        <v>0</v>
      </c>
      <c r="BB446" s="492">
        <f t="shared" si="351"/>
        <v>0</v>
      </c>
      <c r="BD446" s="265">
        <f t="shared" si="354"/>
        <v>0</v>
      </c>
      <c r="BE446" s="105"/>
      <c r="BF446" s="105"/>
      <c r="BG446" s="105"/>
      <c r="BH446" s="105"/>
      <c r="BI446" s="105"/>
      <c r="BJ446" s="105"/>
    </row>
    <row r="447" spans="2:62" ht="20.100000000000001" hidden="1" customHeight="1" outlineLevel="1">
      <c r="B447" s="100"/>
      <c r="C447" s="908"/>
      <c r="D447" s="909"/>
      <c r="E447" s="909"/>
      <c r="F447" s="910"/>
      <c r="G447" s="890"/>
      <c r="H447" s="891"/>
      <c r="I447" s="152"/>
      <c r="J447" s="152"/>
      <c r="K447" s="152"/>
      <c r="L447" s="152"/>
      <c r="M447" s="152"/>
      <c r="N447" s="152"/>
      <c r="O447" s="152"/>
      <c r="P447" s="153"/>
      <c r="Q447" s="153"/>
      <c r="R447" s="156">
        <f t="shared" si="345"/>
        <v>0</v>
      </c>
      <c r="S447" s="156">
        <f t="shared" si="346"/>
        <v>0</v>
      </c>
      <c r="U447" s="157">
        <f t="shared" si="352"/>
        <v>0</v>
      </c>
      <c r="W447" s="152"/>
      <c r="X447" s="152"/>
      <c r="Y447" s="152"/>
      <c r="Z447" s="152"/>
      <c r="AA447" s="152"/>
      <c r="AB447" s="152"/>
      <c r="AC447" s="347"/>
      <c r="AD447" s="152"/>
      <c r="AE447" s="152"/>
      <c r="AF447" s="152"/>
      <c r="AG447" s="152"/>
      <c r="AH447" s="152"/>
      <c r="AI447" s="152"/>
      <c r="AJ447" s="347"/>
      <c r="AK447" s="152"/>
      <c r="AL447" s="152"/>
      <c r="AM447" s="295"/>
      <c r="AN447" s="228"/>
      <c r="AO447" s="228"/>
      <c r="AP447" s="228"/>
      <c r="AQ447" s="228"/>
      <c r="AR447" s="228"/>
      <c r="AS447" s="348"/>
      <c r="AT447" s="264">
        <f t="shared" si="309"/>
        <v>0</v>
      </c>
      <c r="AU447" s="259"/>
      <c r="AV447" s="265">
        <f t="shared" si="349"/>
        <v>0</v>
      </c>
      <c r="AX447" s="265">
        <f t="shared" si="353"/>
        <v>0</v>
      </c>
      <c r="AZ447" s="492">
        <f t="shared" si="350"/>
        <v>0</v>
      </c>
      <c r="BB447" s="492">
        <f t="shared" si="351"/>
        <v>0</v>
      </c>
      <c r="BD447" s="265">
        <f t="shared" si="354"/>
        <v>0</v>
      </c>
      <c r="BE447" s="105"/>
      <c r="BF447" s="105"/>
      <c r="BG447" s="105"/>
      <c r="BH447" s="105"/>
      <c r="BI447" s="105"/>
      <c r="BJ447" s="105"/>
    </row>
    <row r="448" spans="2:62" ht="20.100000000000001" hidden="1" customHeight="1" outlineLevel="1">
      <c r="B448" s="100"/>
      <c r="C448" s="908"/>
      <c r="D448" s="909"/>
      <c r="E448" s="909"/>
      <c r="F448" s="910"/>
      <c r="G448" s="890"/>
      <c r="H448" s="891"/>
      <c r="I448" s="152"/>
      <c r="J448" s="152"/>
      <c r="K448" s="152"/>
      <c r="L448" s="152"/>
      <c r="M448" s="152"/>
      <c r="N448" s="152"/>
      <c r="O448" s="152"/>
      <c r="P448" s="153"/>
      <c r="Q448" s="153"/>
      <c r="R448" s="156">
        <f t="shared" si="345"/>
        <v>0</v>
      </c>
      <c r="S448" s="156">
        <f t="shared" si="346"/>
        <v>0</v>
      </c>
      <c r="U448" s="157">
        <f t="shared" si="352"/>
        <v>0</v>
      </c>
      <c r="W448" s="152"/>
      <c r="X448" s="152"/>
      <c r="Y448" s="152"/>
      <c r="Z448" s="152"/>
      <c r="AA448" s="152"/>
      <c r="AB448" s="152"/>
      <c r="AC448" s="347"/>
      <c r="AD448" s="152"/>
      <c r="AE448" s="152"/>
      <c r="AF448" s="152"/>
      <c r="AG448" s="152"/>
      <c r="AH448" s="152"/>
      <c r="AI448" s="152"/>
      <c r="AJ448" s="347"/>
      <c r="AK448" s="152"/>
      <c r="AL448" s="152"/>
      <c r="AM448" s="295"/>
      <c r="AN448" s="228"/>
      <c r="AO448" s="228"/>
      <c r="AP448" s="228"/>
      <c r="AQ448" s="228"/>
      <c r="AR448" s="228"/>
      <c r="AS448" s="348"/>
      <c r="AT448" s="264">
        <f t="shared" si="309"/>
        <v>0</v>
      </c>
      <c r="AU448" s="259"/>
      <c r="AV448" s="265">
        <f t="shared" si="349"/>
        <v>0</v>
      </c>
      <c r="AX448" s="265">
        <f t="shared" si="353"/>
        <v>0</v>
      </c>
      <c r="AZ448" s="492">
        <f t="shared" si="350"/>
        <v>0</v>
      </c>
      <c r="BB448" s="492">
        <f t="shared" si="351"/>
        <v>0</v>
      </c>
      <c r="BD448" s="265">
        <f t="shared" si="354"/>
        <v>0</v>
      </c>
      <c r="BE448" s="105"/>
      <c r="BF448" s="105"/>
      <c r="BG448" s="105"/>
      <c r="BH448" s="105"/>
      <c r="BI448" s="105"/>
      <c r="BJ448" s="105"/>
    </row>
    <row r="449" spans="2:62" ht="20.100000000000001" hidden="1" customHeight="1" outlineLevel="1">
      <c r="B449" s="100"/>
      <c r="C449" s="908"/>
      <c r="D449" s="909"/>
      <c r="E449" s="909"/>
      <c r="F449" s="910"/>
      <c r="G449" s="890"/>
      <c r="H449" s="891"/>
      <c r="I449" s="152"/>
      <c r="J449" s="152"/>
      <c r="K449" s="152"/>
      <c r="L449" s="152"/>
      <c r="M449" s="152"/>
      <c r="N449" s="152"/>
      <c r="O449" s="152"/>
      <c r="P449" s="153"/>
      <c r="Q449" s="153"/>
      <c r="R449" s="156">
        <f t="shared" si="345"/>
        <v>0</v>
      </c>
      <c r="S449" s="156">
        <f t="shared" si="346"/>
        <v>0</v>
      </c>
      <c r="U449" s="157">
        <f t="shared" si="352"/>
        <v>0</v>
      </c>
      <c r="W449" s="152"/>
      <c r="X449" s="152"/>
      <c r="Y449" s="152"/>
      <c r="Z449" s="152"/>
      <c r="AA449" s="152"/>
      <c r="AB449" s="152"/>
      <c r="AC449" s="347"/>
      <c r="AD449" s="152"/>
      <c r="AE449" s="152"/>
      <c r="AF449" s="152"/>
      <c r="AG449" s="152"/>
      <c r="AH449" s="152"/>
      <c r="AI449" s="152"/>
      <c r="AJ449" s="347"/>
      <c r="AK449" s="152"/>
      <c r="AL449" s="152"/>
      <c r="AM449" s="295"/>
      <c r="AN449" s="228"/>
      <c r="AO449" s="228"/>
      <c r="AP449" s="228"/>
      <c r="AQ449" s="228"/>
      <c r="AR449" s="228"/>
      <c r="AS449" s="348"/>
      <c r="AT449" s="264">
        <f t="shared" si="309"/>
        <v>0</v>
      </c>
      <c r="AU449" s="259"/>
      <c r="AV449" s="265">
        <f t="shared" si="349"/>
        <v>0</v>
      </c>
      <c r="AX449" s="265">
        <f t="shared" si="353"/>
        <v>0</v>
      </c>
      <c r="AZ449" s="492">
        <f t="shared" si="350"/>
        <v>0</v>
      </c>
      <c r="BB449" s="492">
        <f t="shared" si="351"/>
        <v>0</v>
      </c>
      <c r="BD449" s="265">
        <f t="shared" si="354"/>
        <v>0</v>
      </c>
      <c r="BE449" s="105"/>
      <c r="BF449" s="105"/>
      <c r="BG449" s="105"/>
      <c r="BH449" s="105"/>
      <c r="BI449" s="105"/>
      <c r="BJ449" s="105"/>
    </row>
    <row r="450" spans="2:62" ht="20.100000000000001" hidden="1" customHeight="1" outlineLevel="1">
      <c r="B450" s="100"/>
      <c r="C450" s="908"/>
      <c r="D450" s="909"/>
      <c r="E450" s="909"/>
      <c r="F450" s="910"/>
      <c r="G450" s="890"/>
      <c r="H450" s="891"/>
      <c r="I450" s="152"/>
      <c r="J450" s="152"/>
      <c r="K450" s="152"/>
      <c r="L450" s="152"/>
      <c r="M450" s="152"/>
      <c r="N450" s="152"/>
      <c r="O450" s="152"/>
      <c r="P450" s="153"/>
      <c r="Q450" s="153"/>
      <c r="R450" s="156">
        <f t="shared" si="345"/>
        <v>0</v>
      </c>
      <c r="S450" s="156">
        <f t="shared" si="346"/>
        <v>0</v>
      </c>
      <c r="U450" s="157">
        <f t="shared" si="352"/>
        <v>0</v>
      </c>
      <c r="W450" s="152"/>
      <c r="X450" s="152"/>
      <c r="Y450" s="152"/>
      <c r="Z450" s="152"/>
      <c r="AA450" s="152"/>
      <c r="AB450" s="152"/>
      <c r="AC450" s="347"/>
      <c r="AD450" s="152"/>
      <c r="AE450" s="152"/>
      <c r="AF450" s="152"/>
      <c r="AG450" s="152"/>
      <c r="AH450" s="152"/>
      <c r="AI450" s="152"/>
      <c r="AJ450" s="347"/>
      <c r="AK450" s="152"/>
      <c r="AL450" s="152"/>
      <c r="AM450" s="295"/>
      <c r="AN450" s="228"/>
      <c r="AO450" s="228"/>
      <c r="AP450" s="228"/>
      <c r="AQ450" s="228"/>
      <c r="AR450" s="228"/>
      <c r="AS450" s="348"/>
      <c r="AT450" s="264">
        <f t="shared" ref="AT450:AT452" si="355">((W450+AD450)*$W$7+(X450+AE450)*$X$7+(Y450+Z450+AF450+AG450)*$Z$7+(AA450+AH450)*$AA$7+(AB450+AI450)*$AB$7)*Zuschläge_IBN</f>
        <v>0</v>
      </c>
      <c r="AU450" s="259"/>
      <c r="AV450" s="265">
        <f t="shared" si="349"/>
        <v>0</v>
      </c>
      <c r="AX450" s="265">
        <f t="shared" si="353"/>
        <v>0</v>
      </c>
      <c r="AZ450" s="492">
        <f t="shared" si="350"/>
        <v>0</v>
      </c>
      <c r="BB450" s="492">
        <f t="shared" si="351"/>
        <v>0</v>
      </c>
      <c r="BD450" s="265">
        <f t="shared" si="354"/>
        <v>0</v>
      </c>
      <c r="BE450" s="105"/>
      <c r="BF450" s="105"/>
      <c r="BG450" s="105"/>
      <c r="BH450" s="105"/>
      <c r="BI450" s="105"/>
      <c r="BJ450" s="105"/>
    </row>
    <row r="451" spans="2:62" ht="20.100000000000001" hidden="1" customHeight="1" outlineLevel="1">
      <c r="B451" s="100"/>
      <c r="C451" s="908"/>
      <c r="D451" s="909"/>
      <c r="E451" s="909"/>
      <c r="F451" s="910"/>
      <c r="G451" s="890"/>
      <c r="H451" s="891"/>
      <c r="I451" s="152"/>
      <c r="J451" s="152"/>
      <c r="K451" s="152"/>
      <c r="L451" s="152"/>
      <c r="M451" s="152"/>
      <c r="N451" s="152"/>
      <c r="O451" s="152"/>
      <c r="P451" s="153"/>
      <c r="Q451" s="153"/>
      <c r="R451" s="156">
        <f t="shared" si="345"/>
        <v>0</v>
      </c>
      <c r="S451" s="156">
        <f t="shared" si="346"/>
        <v>0</v>
      </c>
      <c r="U451" s="157">
        <f t="shared" si="352"/>
        <v>0</v>
      </c>
      <c r="W451" s="152"/>
      <c r="X451" s="152"/>
      <c r="Y451" s="152"/>
      <c r="Z451" s="152"/>
      <c r="AA451" s="152"/>
      <c r="AB451" s="152"/>
      <c r="AC451" s="347"/>
      <c r="AD451" s="152"/>
      <c r="AE451" s="152"/>
      <c r="AF451" s="152"/>
      <c r="AG451" s="152"/>
      <c r="AH451" s="152"/>
      <c r="AI451" s="152"/>
      <c r="AJ451" s="347"/>
      <c r="AK451" s="152"/>
      <c r="AL451" s="152"/>
      <c r="AM451" s="295"/>
      <c r="AN451" s="228"/>
      <c r="AO451" s="228"/>
      <c r="AP451" s="228"/>
      <c r="AQ451" s="228"/>
      <c r="AR451" s="228"/>
      <c r="AS451" s="348"/>
      <c r="AT451" s="264">
        <f t="shared" si="355"/>
        <v>0</v>
      </c>
      <c r="AU451" s="259"/>
      <c r="AV451" s="265">
        <f t="shared" si="349"/>
        <v>0</v>
      </c>
      <c r="AX451" s="265">
        <f t="shared" si="353"/>
        <v>0</v>
      </c>
      <c r="AZ451" s="492">
        <f t="shared" si="350"/>
        <v>0</v>
      </c>
      <c r="BB451" s="492">
        <f t="shared" si="351"/>
        <v>0</v>
      </c>
      <c r="BD451" s="265">
        <f t="shared" si="354"/>
        <v>0</v>
      </c>
      <c r="BE451" s="105"/>
      <c r="BF451" s="105"/>
      <c r="BG451" s="105"/>
      <c r="BH451" s="105"/>
      <c r="BI451" s="105"/>
      <c r="BJ451" s="105"/>
    </row>
    <row r="452" spans="2:62" ht="20.100000000000001" hidden="1" customHeight="1" outlineLevel="1">
      <c r="B452" s="100"/>
      <c r="C452" s="908"/>
      <c r="D452" s="909"/>
      <c r="E452" s="909"/>
      <c r="F452" s="910"/>
      <c r="G452" s="890"/>
      <c r="H452" s="891"/>
      <c r="I452" s="152"/>
      <c r="J452" s="152"/>
      <c r="K452" s="152"/>
      <c r="L452" s="152"/>
      <c r="M452" s="152"/>
      <c r="N452" s="152"/>
      <c r="O452" s="152"/>
      <c r="P452" s="153"/>
      <c r="Q452" s="153"/>
      <c r="R452" s="156">
        <f t="shared" si="345"/>
        <v>0</v>
      </c>
      <c r="S452" s="156">
        <f t="shared" si="346"/>
        <v>0</v>
      </c>
      <c r="U452" s="157">
        <f t="shared" si="352"/>
        <v>0</v>
      </c>
      <c r="W452" s="152"/>
      <c r="X452" s="152"/>
      <c r="Y452" s="152"/>
      <c r="Z452" s="152"/>
      <c r="AA452" s="152"/>
      <c r="AB452" s="152"/>
      <c r="AC452" s="347"/>
      <c r="AD452" s="152"/>
      <c r="AE452" s="152"/>
      <c r="AF452" s="152"/>
      <c r="AG452" s="152"/>
      <c r="AH452" s="152"/>
      <c r="AI452" s="152"/>
      <c r="AJ452" s="347"/>
      <c r="AK452" s="152"/>
      <c r="AL452" s="152"/>
      <c r="AM452" s="295"/>
      <c r="AN452" s="228"/>
      <c r="AO452" s="228"/>
      <c r="AP452" s="228"/>
      <c r="AQ452" s="228"/>
      <c r="AR452" s="228"/>
      <c r="AS452" s="348"/>
      <c r="AT452" s="264">
        <f t="shared" si="355"/>
        <v>0</v>
      </c>
      <c r="AU452" s="259"/>
      <c r="AV452" s="265">
        <f t="shared" si="349"/>
        <v>0</v>
      </c>
      <c r="AX452" s="265">
        <f t="shared" si="353"/>
        <v>0</v>
      </c>
      <c r="AZ452" s="492">
        <f t="shared" si="350"/>
        <v>0</v>
      </c>
      <c r="BB452" s="492">
        <f t="shared" si="351"/>
        <v>0</v>
      </c>
      <c r="BD452" s="265">
        <f t="shared" si="354"/>
        <v>0</v>
      </c>
      <c r="BE452" s="105"/>
      <c r="BF452" s="105"/>
      <c r="BG452" s="105"/>
      <c r="BH452" s="105"/>
      <c r="BI452" s="105"/>
      <c r="BJ452" s="105"/>
    </row>
    <row r="453" spans="2:62" ht="9.9499999999999993" hidden="1" customHeight="1" outlineLevel="1">
      <c r="B453" s="101"/>
      <c r="C453" s="208"/>
      <c r="D453" s="208"/>
      <c r="E453" s="208"/>
      <c r="F453" s="208"/>
      <c r="G453" s="237"/>
      <c r="H453" s="207"/>
      <c r="I453" s="257"/>
      <c r="J453" s="257"/>
      <c r="K453" s="257"/>
      <c r="L453" s="257"/>
      <c r="M453" s="257"/>
      <c r="N453" s="257"/>
      <c r="O453" s="257"/>
      <c r="P453" s="256"/>
      <c r="Q453" s="102"/>
      <c r="R453" s="102"/>
      <c r="S453" s="102"/>
      <c r="U453" s="98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Z453" s="493"/>
      <c r="BE453" s="105"/>
      <c r="BF453" s="105"/>
      <c r="BG453" s="105"/>
      <c r="BH453" s="105"/>
      <c r="BI453" s="105"/>
      <c r="BJ453" s="105"/>
    </row>
    <row r="454" spans="2:62" ht="20.100000000000001" customHeight="1" collapsed="1">
      <c r="B454" s="8">
        <f>B437+1</f>
        <v>27</v>
      </c>
      <c r="C454" s="916"/>
      <c r="D454" s="917"/>
      <c r="E454" s="917"/>
      <c r="F454" s="918"/>
      <c r="G454" s="429"/>
      <c r="H454" s="206">
        <v>1</v>
      </c>
      <c r="I454" s="642">
        <f t="shared" ref="I454" si="356">$H454*SUM(I455:I469)</f>
        <v>0</v>
      </c>
      <c r="J454" s="643">
        <f t="shared" ref="J454:O454" si="357">$H454*SUM(J455:J469)</f>
        <v>0</v>
      </c>
      <c r="K454" s="644">
        <f t="shared" si="357"/>
        <v>0</v>
      </c>
      <c r="L454" s="645">
        <f t="shared" si="357"/>
        <v>0</v>
      </c>
      <c r="M454" s="645">
        <f t="shared" si="357"/>
        <v>0</v>
      </c>
      <c r="N454" s="644">
        <f t="shared" si="357"/>
        <v>0</v>
      </c>
      <c r="O454" s="642">
        <f t="shared" si="357"/>
        <v>0</v>
      </c>
      <c r="P454" s="209">
        <f t="shared" ref="P454:Q454" si="358">$H454*SUM(P455:P469)</f>
        <v>0</v>
      </c>
      <c r="Q454" s="210">
        <f t="shared" si="358"/>
        <v>0</v>
      </c>
      <c r="R454" s="136">
        <f t="shared" ref="R454:R469" si="359">P454*(1+Gewinn)*(1+SicherheitAngebot)</f>
        <v>0</v>
      </c>
      <c r="S454" s="137">
        <f t="shared" ref="S454:S469" si="360">Q454*(1+MGKZ)*(1+Gewinn)*(1+SicherheitAngebot)</f>
        <v>0</v>
      </c>
      <c r="U454" s="10">
        <f>I454*$I$7+J454*$J$7+K454*$K$7+L454*$L$7+M454*$M$7+N454*$N$7+O454*$O$7+R454+S454</f>
        <v>0</v>
      </c>
      <c r="W454" s="646">
        <f t="shared" ref="W454:AB454" si="361">$H454*SUM(W455:W469)</f>
        <v>0</v>
      </c>
      <c r="X454" s="647">
        <f t="shared" si="361"/>
        <v>0</v>
      </c>
      <c r="Y454" s="648">
        <f t="shared" si="361"/>
        <v>0</v>
      </c>
      <c r="Z454" s="649">
        <f t="shared" si="361"/>
        <v>0</v>
      </c>
      <c r="AA454" s="648">
        <f t="shared" si="361"/>
        <v>0</v>
      </c>
      <c r="AB454" s="646">
        <f t="shared" si="361"/>
        <v>0</v>
      </c>
      <c r="AC454" s="258"/>
      <c r="AD454" s="646">
        <f t="shared" ref="AD454:AM454" si="362">$H454*SUM(AD455:AD469)</f>
        <v>0</v>
      </c>
      <c r="AE454" s="647">
        <f t="shared" si="362"/>
        <v>0</v>
      </c>
      <c r="AF454" s="648">
        <f t="shared" si="362"/>
        <v>0</v>
      </c>
      <c r="AG454" s="649">
        <f t="shared" si="362"/>
        <v>0</v>
      </c>
      <c r="AH454" s="648">
        <f t="shared" si="362"/>
        <v>0</v>
      </c>
      <c r="AI454" s="646">
        <f t="shared" si="362"/>
        <v>0</v>
      </c>
      <c r="AJ454" s="258"/>
      <c r="AK454" s="653">
        <f t="shared" si="362"/>
        <v>0</v>
      </c>
      <c r="AL454" s="653">
        <f t="shared" si="362"/>
        <v>0</v>
      </c>
      <c r="AM454" s="653">
        <f t="shared" si="362"/>
        <v>0</v>
      </c>
      <c r="AN454" s="227">
        <f>$H454*SUM(AN455:AN469)*(1+Gewinn)*(1+SicherheitAngebot)</f>
        <v>0</v>
      </c>
      <c r="AO454" s="227">
        <f>$H454*SUM(AO455:AO469)*(1+Gewinn)*(1+SicherheitAngebot)</f>
        <v>0</v>
      </c>
      <c r="AP454" s="227">
        <f>$H454*SUM(AP455:AP469)*(1+Gewinn)*(1+SicherheitAngebot)</f>
        <v>0</v>
      </c>
      <c r="AQ454" s="227">
        <f>$H454*SUM(AQ455:AQ469)*(1+Gewinn)*(1+SicherheitAngebot)</f>
        <v>0</v>
      </c>
      <c r="AR454" s="227">
        <f>$H454*SUM(AR455:AR469)*(1+Gewinn)*(1+SicherheitAngebot)</f>
        <v>0</v>
      </c>
      <c r="AS454" s="262"/>
      <c r="AT454" s="263">
        <f t="shared" ref="AT454:AT517" si="363">((W454+AD454)*$W$7+(X454+AE454)*$X$7+(Y454+Z454+AF454+AG454)*$Z$7+(AA454+AH454)*$AA$7+(AB454+AI454)*$AB$7)*Zuschläge_IBN</f>
        <v>0</v>
      </c>
      <c r="AU454" s="259"/>
      <c r="AV454" s="491">
        <f>AK454*$AK$7+AL454*$AL$7+AM454*$AM$7+SUM(AN454:AR454)+AT454/Zuschläge_IBN+AT454</f>
        <v>0</v>
      </c>
      <c r="AX454" s="685">
        <f>U454+AV454</f>
        <v>0</v>
      </c>
      <c r="AZ454" s="490">
        <f>IF(H454&gt;0,U454/(1+SicherheitAngebot)*(1+Sicherheit),0)</f>
        <v>0</v>
      </c>
      <c r="BB454" s="490">
        <f>IF(H454&gt;0,AV454/(1+SicherheitAngebot)*(1+Sicherheit),0)</f>
        <v>0</v>
      </c>
      <c r="BD454" s="490">
        <f>AZ454+BB454</f>
        <v>0</v>
      </c>
      <c r="BE454" s="105"/>
      <c r="BF454" s="105"/>
      <c r="BG454" s="105"/>
      <c r="BH454" s="105"/>
      <c r="BI454" s="105"/>
      <c r="BJ454" s="105"/>
    </row>
    <row r="455" spans="2:62" ht="20.100000000000001" hidden="1" customHeight="1" outlineLevel="1">
      <c r="B455" s="99"/>
      <c r="C455" s="908"/>
      <c r="D455" s="909"/>
      <c r="E455" s="909"/>
      <c r="F455" s="910"/>
      <c r="G455" s="890"/>
      <c r="H455" s="901"/>
      <c r="I455" s="152"/>
      <c r="J455" s="152"/>
      <c r="K455" s="152"/>
      <c r="L455" s="152"/>
      <c r="M455" s="152"/>
      <c r="N455" s="152"/>
      <c r="O455" s="152"/>
      <c r="P455" s="153"/>
      <c r="Q455" s="153"/>
      <c r="R455" s="156">
        <f t="shared" si="359"/>
        <v>0</v>
      </c>
      <c r="S455" s="156">
        <f t="shared" si="360"/>
        <v>0</v>
      </c>
      <c r="U455" s="157">
        <f>I455*$I$7+J455*$J$7+K455*$K$7+L455*$L$7+M455*$M$7+N455*$N$7+O455*$O$7+R455+S455</f>
        <v>0</v>
      </c>
      <c r="W455" s="152"/>
      <c r="X455" s="152"/>
      <c r="Y455" s="152"/>
      <c r="Z455" s="152"/>
      <c r="AA455" s="152"/>
      <c r="AB455" s="152"/>
      <c r="AC455" s="347"/>
      <c r="AD455" s="152"/>
      <c r="AE455" s="152"/>
      <c r="AF455" s="152"/>
      <c r="AG455" s="152"/>
      <c r="AH455" s="152"/>
      <c r="AI455" s="152"/>
      <c r="AJ455" s="347"/>
      <c r="AK455" s="152"/>
      <c r="AL455" s="152"/>
      <c r="AM455" s="295"/>
      <c r="AN455" s="228"/>
      <c r="AO455" s="228"/>
      <c r="AP455" s="228"/>
      <c r="AQ455" s="228"/>
      <c r="AR455" s="228"/>
      <c r="AS455" s="348"/>
      <c r="AT455" s="264">
        <f t="shared" si="363"/>
        <v>0</v>
      </c>
      <c r="AU455" s="259"/>
      <c r="AV455" s="265">
        <f t="shared" ref="AV455:AV469" si="364">AK455*$AK$7+AL455*$AL$7+AM455*$AM$7+SUM(AN455:AR455)*(1+Gewinn)*(1+SicherheitAngebot)+AT455/Zuschläge_IBN+AT455</f>
        <v>0</v>
      </c>
      <c r="AX455" s="265">
        <f>U455+AV455</f>
        <v>0</v>
      </c>
      <c r="AZ455" s="492">
        <f t="shared" ref="AZ455:AZ469" si="365">U455/(1+SicherheitAngebot)*(1+Sicherheit)</f>
        <v>0</v>
      </c>
      <c r="BB455" s="492">
        <f t="shared" ref="BB455:BB469" si="366">AV455/(1+SicherheitAngebot)*(1+Sicherheit)</f>
        <v>0</v>
      </c>
      <c r="BD455" s="265">
        <f>AZ455+BB455</f>
        <v>0</v>
      </c>
      <c r="BE455" s="105"/>
      <c r="BF455" s="105"/>
      <c r="BG455" s="105"/>
      <c r="BH455" s="105"/>
      <c r="BI455" s="105"/>
      <c r="BJ455" s="105"/>
    </row>
    <row r="456" spans="2:62" ht="20.100000000000001" hidden="1" customHeight="1" outlineLevel="1">
      <c r="B456" s="100"/>
      <c r="C456" s="908"/>
      <c r="D456" s="909"/>
      <c r="E456" s="909"/>
      <c r="F456" s="910"/>
      <c r="G456" s="890"/>
      <c r="H456" s="891"/>
      <c r="I456" s="152"/>
      <c r="J456" s="152"/>
      <c r="K456" s="152"/>
      <c r="L456" s="152"/>
      <c r="M456" s="152"/>
      <c r="N456" s="152"/>
      <c r="O456" s="152"/>
      <c r="P456" s="153"/>
      <c r="Q456" s="153"/>
      <c r="R456" s="156">
        <f t="shared" si="359"/>
        <v>0</v>
      </c>
      <c r="S456" s="156">
        <f t="shared" si="360"/>
        <v>0</v>
      </c>
      <c r="U456" s="157">
        <f t="shared" ref="U456:U469" si="367">I456*$I$7+J456*$J$7+K456*$K$7+L456*$L$7+M456*$M$7+N456*$N$7+O456*$O$7+R456+S456</f>
        <v>0</v>
      </c>
      <c r="W456" s="152"/>
      <c r="X456" s="152"/>
      <c r="Y456" s="152"/>
      <c r="Z456" s="152"/>
      <c r="AA456" s="152"/>
      <c r="AB456" s="152"/>
      <c r="AC456" s="347"/>
      <c r="AD456" s="152"/>
      <c r="AE456" s="152"/>
      <c r="AF456" s="152"/>
      <c r="AG456" s="152"/>
      <c r="AH456" s="152"/>
      <c r="AI456" s="152"/>
      <c r="AJ456" s="347"/>
      <c r="AK456" s="152"/>
      <c r="AL456" s="152"/>
      <c r="AM456" s="295"/>
      <c r="AN456" s="228"/>
      <c r="AO456" s="228"/>
      <c r="AP456" s="228"/>
      <c r="AQ456" s="228"/>
      <c r="AR456" s="228"/>
      <c r="AS456" s="348"/>
      <c r="AT456" s="264">
        <f t="shared" si="363"/>
        <v>0</v>
      </c>
      <c r="AU456" s="259"/>
      <c r="AV456" s="265">
        <f t="shared" si="364"/>
        <v>0</v>
      </c>
      <c r="AX456" s="265">
        <f t="shared" ref="AX456:AX469" si="368">U456+AV456</f>
        <v>0</v>
      </c>
      <c r="AZ456" s="492">
        <f t="shared" si="365"/>
        <v>0</v>
      </c>
      <c r="BB456" s="492">
        <f t="shared" si="366"/>
        <v>0</v>
      </c>
      <c r="BD456" s="265">
        <f t="shared" ref="BD456:BD469" si="369">AZ456+BB456</f>
        <v>0</v>
      </c>
      <c r="BE456" s="105"/>
      <c r="BF456" s="105"/>
      <c r="BG456" s="105"/>
      <c r="BH456" s="105"/>
      <c r="BI456" s="105"/>
      <c r="BJ456" s="105"/>
    </row>
    <row r="457" spans="2:62" ht="20.100000000000001" hidden="1" customHeight="1" outlineLevel="1">
      <c r="B457" s="100"/>
      <c r="C457" s="908"/>
      <c r="D457" s="909"/>
      <c r="E457" s="909"/>
      <c r="F457" s="910"/>
      <c r="G457" s="890"/>
      <c r="H457" s="891"/>
      <c r="I457" s="152"/>
      <c r="J457" s="152"/>
      <c r="K457" s="152"/>
      <c r="L457" s="152"/>
      <c r="M457" s="152"/>
      <c r="N457" s="152"/>
      <c r="O457" s="152"/>
      <c r="P457" s="153"/>
      <c r="Q457" s="153"/>
      <c r="R457" s="156">
        <f t="shared" si="359"/>
        <v>0</v>
      </c>
      <c r="S457" s="156">
        <f t="shared" si="360"/>
        <v>0</v>
      </c>
      <c r="U457" s="157">
        <f t="shared" si="367"/>
        <v>0</v>
      </c>
      <c r="W457" s="152"/>
      <c r="X457" s="152"/>
      <c r="Y457" s="152"/>
      <c r="Z457" s="152"/>
      <c r="AA457" s="152"/>
      <c r="AB457" s="152"/>
      <c r="AC457" s="347"/>
      <c r="AD457" s="152"/>
      <c r="AE457" s="152"/>
      <c r="AF457" s="152"/>
      <c r="AG457" s="152"/>
      <c r="AH457" s="152"/>
      <c r="AI457" s="152"/>
      <c r="AJ457" s="347"/>
      <c r="AK457" s="152"/>
      <c r="AL457" s="152"/>
      <c r="AM457" s="295"/>
      <c r="AN457" s="228"/>
      <c r="AO457" s="228"/>
      <c r="AP457" s="228"/>
      <c r="AQ457" s="228"/>
      <c r="AR457" s="228"/>
      <c r="AS457" s="348"/>
      <c r="AT457" s="264">
        <f t="shared" si="363"/>
        <v>0</v>
      </c>
      <c r="AU457" s="259"/>
      <c r="AV457" s="265">
        <f t="shared" si="364"/>
        <v>0</v>
      </c>
      <c r="AX457" s="265">
        <f t="shared" si="368"/>
        <v>0</v>
      </c>
      <c r="AZ457" s="492">
        <f t="shared" si="365"/>
        <v>0</v>
      </c>
      <c r="BB457" s="492">
        <f t="shared" si="366"/>
        <v>0</v>
      </c>
      <c r="BD457" s="265">
        <f t="shared" si="369"/>
        <v>0</v>
      </c>
      <c r="BE457" s="105"/>
      <c r="BF457" s="105"/>
      <c r="BG457" s="105"/>
      <c r="BH457" s="105"/>
      <c r="BI457" s="105"/>
      <c r="BJ457" s="105"/>
    </row>
    <row r="458" spans="2:62" ht="20.100000000000001" hidden="1" customHeight="1" outlineLevel="1">
      <c r="B458" s="100"/>
      <c r="C458" s="908"/>
      <c r="D458" s="909"/>
      <c r="E458" s="909"/>
      <c r="F458" s="910"/>
      <c r="G458" s="890"/>
      <c r="H458" s="891"/>
      <c r="I458" s="152"/>
      <c r="J458" s="152"/>
      <c r="K458" s="152"/>
      <c r="L458" s="152"/>
      <c r="M458" s="152"/>
      <c r="N458" s="152"/>
      <c r="O458" s="152"/>
      <c r="P458" s="153"/>
      <c r="Q458" s="153"/>
      <c r="R458" s="156">
        <f t="shared" si="359"/>
        <v>0</v>
      </c>
      <c r="S458" s="156">
        <f t="shared" si="360"/>
        <v>0</v>
      </c>
      <c r="U458" s="157">
        <f t="shared" si="367"/>
        <v>0</v>
      </c>
      <c r="W458" s="152"/>
      <c r="X458" s="152"/>
      <c r="Y458" s="152"/>
      <c r="Z458" s="152"/>
      <c r="AA458" s="152"/>
      <c r="AB458" s="152"/>
      <c r="AC458" s="347"/>
      <c r="AD458" s="152"/>
      <c r="AE458" s="152"/>
      <c r="AF458" s="152"/>
      <c r="AG458" s="152"/>
      <c r="AH458" s="152"/>
      <c r="AI458" s="152"/>
      <c r="AJ458" s="347"/>
      <c r="AK458" s="152"/>
      <c r="AL458" s="152"/>
      <c r="AM458" s="295"/>
      <c r="AN458" s="228"/>
      <c r="AO458" s="228"/>
      <c r="AP458" s="228"/>
      <c r="AQ458" s="228"/>
      <c r="AR458" s="228"/>
      <c r="AS458" s="348"/>
      <c r="AT458" s="264">
        <f t="shared" si="363"/>
        <v>0</v>
      </c>
      <c r="AU458" s="259"/>
      <c r="AV458" s="265">
        <f t="shared" si="364"/>
        <v>0</v>
      </c>
      <c r="AX458" s="265">
        <f t="shared" si="368"/>
        <v>0</v>
      </c>
      <c r="AZ458" s="492">
        <f t="shared" si="365"/>
        <v>0</v>
      </c>
      <c r="BB458" s="492">
        <f t="shared" si="366"/>
        <v>0</v>
      </c>
      <c r="BD458" s="265">
        <f t="shared" si="369"/>
        <v>0</v>
      </c>
      <c r="BE458" s="105"/>
      <c r="BF458" s="105"/>
      <c r="BG458" s="105"/>
      <c r="BH458" s="105"/>
      <c r="BI458" s="105"/>
      <c r="BJ458" s="105"/>
    </row>
    <row r="459" spans="2:62" ht="20.100000000000001" hidden="1" customHeight="1" outlineLevel="1">
      <c r="B459" s="100"/>
      <c r="C459" s="908"/>
      <c r="D459" s="909"/>
      <c r="E459" s="909"/>
      <c r="F459" s="910"/>
      <c r="G459" s="890"/>
      <c r="H459" s="891"/>
      <c r="I459" s="152"/>
      <c r="J459" s="152"/>
      <c r="K459" s="152"/>
      <c r="L459" s="152"/>
      <c r="M459" s="152"/>
      <c r="N459" s="152"/>
      <c r="O459" s="152"/>
      <c r="P459" s="153"/>
      <c r="Q459" s="153"/>
      <c r="R459" s="156">
        <f t="shared" si="359"/>
        <v>0</v>
      </c>
      <c r="S459" s="156">
        <f t="shared" si="360"/>
        <v>0</v>
      </c>
      <c r="U459" s="157">
        <f t="shared" si="367"/>
        <v>0</v>
      </c>
      <c r="W459" s="152"/>
      <c r="X459" s="152"/>
      <c r="Y459" s="152"/>
      <c r="Z459" s="152"/>
      <c r="AA459" s="152"/>
      <c r="AB459" s="152"/>
      <c r="AC459" s="347"/>
      <c r="AD459" s="152"/>
      <c r="AE459" s="152"/>
      <c r="AF459" s="152"/>
      <c r="AG459" s="152"/>
      <c r="AH459" s="152"/>
      <c r="AI459" s="152"/>
      <c r="AJ459" s="347"/>
      <c r="AK459" s="152"/>
      <c r="AL459" s="152"/>
      <c r="AM459" s="295"/>
      <c r="AN459" s="228"/>
      <c r="AO459" s="228"/>
      <c r="AP459" s="228"/>
      <c r="AQ459" s="228"/>
      <c r="AR459" s="228"/>
      <c r="AS459" s="348"/>
      <c r="AT459" s="264">
        <f t="shared" si="363"/>
        <v>0</v>
      </c>
      <c r="AU459" s="259"/>
      <c r="AV459" s="265">
        <f t="shared" si="364"/>
        <v>0</v>
      </c>
      <c r="AX459" s="265">
        <f t="shared" si="368"/>
        <v>0</v>
      </c>
      <c r="AZ459" s="492">
        <f t="shared" si="365"/>
        <v>0</v>
      </c>
      <c r="BB459" s="492">
        <f t="shared" si="366"/>
        <v>0</v>
      </c>
      <c r="BD459" s="265">
        <f t="shared" si="369"/>
        <v>0</v>
      </c>
      <c r="BE459" s="105"/>
      <c r="BF459" s="105"/>
      <c r="BG459" s="105"/>
      <c r="BH459" s="105"/>
      <c r="BI459" s="105"/>
      <c r="BJ459" s="105"/>
    </row>
    <row r="460" spans="2:62" ht="20.100000000000001" hidden="1" customHeight="1" outlineLevel="1">
      <c r="B460" s="100"/>
      <c r="C460" s="908"/>
      <c r="D460" s="909"/>
      <c r="E460" s="909"/>
      <c r="F460" s="910"/>
      <c r="G460" s="890"/>
      <c r="H460" s="891"/>
      <c r="I460" s="152"/>
      <c r="J460" s="152"/>
      <c r="K460" s="152"/>
      <c r="L460" s="152"/>
      <c r="M460" s="152"/>
      <c r="N460" s="152"/>
      <c r="O460" s="152"/>
      <c r="P460" s="153"/>
      <c r="Q460" s="153"/>
      <c r="R460" s="156">
        <f t="shared" si="359"/>
        <v>0</v>
      </c>
      <c r="S460" s="156">
        <f t="shared" si="360"/>
        <v>0</v>
      </c>
      <c r="U460" s="157">
        <f t="shared" si="367"/>
        <v>0</v>
      </c>
      <c r="W460" s="152"/>
      <c r="X460" s="152"/>
      <c r="Y460" s="152"/>
      <c r="Z460" s="152"/>
      <c r="AA460" s="152"/>
      <c r="AB460" s="152"/>
      <c r="AC460" s="347"/>
      <c r="AD460" s="152"/>
      <c r="AE460" s="152"/>
      <c r="AF460" s="152"/>
      <c r="AG460" s="152"/>
      <c r="AH460" s="152"/>
      <c r="AI460" s="152"/>
      <c r="AJ460" s="347"/>
      <c r="AK460" s="152"/>
      <c r="AL460" s="152"/>
      <c r="AM460" s="295"/>
      <c r="AN460" s="228"/>
      <c r="AO460" s="228"/>
      <c r="AP460" s="228"/>
      <c r="AQ460" s="228"/>
      <c r="AR460" s="228"/>
      <c r="AS460" s="348"/>
      <c r="AT460" s="264">
        <f t="shared" si="363"/>
        <v>0</v>
      </c>
      <c r="AU460" s="259"/>
      <c r="AV460" s="265">
        <f t="shared" si="364"/>
        <v>0</v>
      </c>
      <c r="AX460" s="265">
        <f t="shared" si="368"/>
        <v>0</v>
      </c>
      <c r="AZ460" s="492">
        <f t="shared" si="365"/>
        <v>0</v>
      </c>
      <c r="BB460" s="492">
        <f t="shared" si="366"/>
        <v>0</v>
      </c>
      <c r="BD460" s="265">
        <f t="shared" si="369"/>
        <v>0</v>
      </c>
      <c r="BE460" s="105"/>
      <c r="BF460" s="105"/>
      <c r="BG460" s="105"/>
      <c r="BH460" s="105"/>
      <c r="BI460" s="105"/>
      <c r="BJ460" s="105"/>
    </row>
    <row r="461" spans="2:62" ht="20.100000000000001" hidden="1" customHeight="1" outlineLevel="1">
      <c r="B461" s="100"/>
      <c r="C461" s="908"/>
      <c r="D461" s="909"/>
      <c r="E461" s="909"/>
      <c r="F461" s="910"/>
      <c r="G461" s="890"/>
      <c r="H461" s="891"/>
      <c r="I461" s="152"/>
      <c r="J461" s="152"/>
      <c r="K461" s="152"/>
      <c r="L461" s="152"/>
      <c r="M461" s="152"/>
      <c r="N461" s="152"/>
      <c r="O461" s="152"/>
      <c r="P461" s="153"/>
      <c r="Q461" s="153"/>
      <c r="R461" s="156">
        <f t="shared" si="359"/>
        <v>0</v>
      </c>
      <c r="S461" s="156">
        <f t="shared" si="360"/>
        <v>0</v>
      </c>
      <c r="U461" s="157">
        <f t="shared" si="367"/>
        <v>0</v>
      </c>
      <c r="W461" s="152"/>
      <c r="X461" s="152"/>
      <c r="Y461" s="152"/>
      <c r="Z461" s="152"/>
      <c r="AA461" s="152"/>
      <c r="AB461" s="152"/>
      <c r="AC461" s="347"/>
      <c r="AD461" s="152"/>
      <c r="AE461" s="152"/>
      <c r="AF461" s="152"/>
      <c r="AG461" s="152"/>
      <c r="AH461" s="152"/>
      <c r="AI461" s="152"/>
      <c r="AJ461" s="347"/>
      <c r="AK461" s="152"/>
      <c r="AL461" s="152"/>
      <c r="AM461" s="295"/>
      <c r="AN461" s="228"/>
      <c r="AO461" s="228"/>
      <c r="AP461" s="228"/>
      <c r="AQ461" s="228"/>
      <c r="AR461" s="228"/>
      <c r="AS461" s="348"/>
      <c r="AT461" s="264">
        <f t="shared" si="363"/>
        <v>0</v>
      </c>
      <c r="AU461" s="259"/>
      <c r="AV461" s="265">
        <f t="shared" si="364"/>
        <v>0</v>
      </c>
      <c r="AX461" s="265">
        <f t="shared" si="368"/>
        <v>0</v>
      </c>
      <c r="AZ461" s="492">
        <f t="shared" si="365"/>
        <v>0</v>
      </c>
      <c r="BB461" s="492">
        <f t="shared" si="366"/>
        <v>0</v>
      </c>
      <c r="BD461" s="265">
        <f t="shared" si="369"/>
        <v>0</v>
      </c>
      <c r="BE461" s="105"/>
      <c r="BF461" s="105"/>
      <c r="BG461" s="105"/>
      <c r="BH461" s="105"/>
      <c r="BI461" s="105"/>
      <c r="BJ461" s="105"/>
    </row>
    <row r="462" spans="2:62" ht="20.100000000000001" hidden="1" customHeight="1" outlineLevel="1">
      <c r="B462" s="100"/>
      <c r="C462" s="908"/>
      <c r="D462" s="909"/>
      <c r="E462" s="909"/>
      <c r="F462" s="910"/>
      <c r="G462" s="890"/>
      <c r="H462" s="891"/>
      <c r="I462" s="152"/>
      <c r="J462" s="152"/>
      <c r="K462" s="152"/>
      <c r="L462" s="152"/>
      <c r="M462" s="152"/>
      <c r="N462" s="152"/>
      <c r="O462" s="152"/>
      <c r="P462" s="153"/>
      <c r="Q462" s="153"/>
      <c r="R462" s="156">
        <f t="shared" si="359"/>
        <v>0</v>
      </c>
      <c r="S462" s="156">
        <f t="shared" si="360"/>
        <v>0</v>
      </c>
      <c r="U462" s="157">
        <f t="shared" si="367"/>
        <v>0</v>
      </c>
      <c r="W462" s="152"/>
      <c r="X462" s="152"/>
      <c r="Y462" s="152"/>
      <c r="Z462" s="152"/>
      <c r="AA462" s="152"/>
      <c r="AB462" s="152"/>
      <c r="AC462" s="347"/>
      <c r="AD462" s="152"/>
      <c r="AE462" s="152"/>
      <c r="AF462" s="152"/>
      <c r="AG462" s="152"/>
      <c r="AH462" s="152"/>
      <c r="AI462" s="152"/>
      <c r="AJ462" s="347"/>
      <c r="AK462" s="152"/>
      <c r="AL462" s="152"/>
      <c r="AM462" s="295"/>
      <c r="AN462" s="228"/>
      <c r="AO462" s="228"/>
      <c r="AP462" s="228"/>
      <c r="AQ462" s="228"/>
      <c r="AR462" s="228"/>
      <c r="AS462" s="348"/>
      <c r="AT462" s="264">
        <f t="shared" si="363"/>
        <v>0</v>
      </c>
      <c r="AU462" s="259"/>
      <c r="AV462" s="265">
        <f t="shared" si="364"/>
        <v>0</v>
      </c>
      <c r="AX462" s="265">
        <f t="shared" si="368"/>
        <v>0</v>
      </c>
      <c r="AZ462" s="492">
        <f t="shared" si="365"/>
        <v>0</v>
      </c>
      <c r="BB462" s="492">
        <f t="shared" si="366"/>
        <v>0</v>
      </c>
      <c r="BD462" s="265">
        <f t="shared" si="369"/>
        <v>0</v>
      </c>
      <c r="BE462" s="105"/>
      <c r="BF462" s="105"/>
      <c r="BG462" s="105"/>
      <c r="BH462" s="105"/>
      <c r="BI462" s="105"/>
      <c r="BJ462" s="105"/>
    </row>
    <row r="463" spans="2:62" ht="20.100000000000001" hidden="1" customHeight="1" outlineLevel="1">
      <c r="B463" s="100"/>
      <c r="C463" s="908"/>
      <c r="D463" s="909"/>
      <c r="E463" s="909"/>
      <c r="F463" s="910"/>
      <c r="G463" s="890"/>
      <c r="H463" s="891"/>
      <c r="I463" s="152"/>
      <c r="J463" s="152"/>
      <c r="K463" s="152"/>
      <c r="L463" s="152"/>
      <c r="M463" s="152"/>
      <c r="N463" s="152"/>
      <c r="O463" s="152"/>
      <c r="P463" s="153"/>
      <c r="Q463" s="153"/>
      <c r="R463" s="156">
        <f t="shared" si="359"/>
        <v>0</v>
      </c>
      <c r="S463" s="156">
        <f t="shared" si="360"/>
        <v>0</v>
      </c>
      <c r="U463" s="157">
        <f t="shared" si="367"/>
        <v>0</v>
      </c>
      <c r="W463" s="152"/>
      <c r="X463" s="152"/>
      <c r="Y463" s="152"/>
      <c r="Z463" s="152"/>
      <c r="AA463" s="152"/>
      <c r="AB463" s="152"/>
      <c r="AC463" s="347"/>
      <c r="AD463" s="152"/>
      <c r="AE463" s="152"/>
      <c r="AF463" s="152"/>
      <c r="AG463" s="152"/>
      <c r="AH463" s="152"/>
      <c r="AI463" s="152"/>
      <c r="AJ463" s="347"/>
      <c r="AK463" s="152"/>
      <c r="AL463" s="152"/>
      <c r="AM463" s="295"/>
      <c r="AN463" s="228"/>
      <c r="AO463" s="228"/>
      <c r="AP463" s="228"/>
      <c r="AQ463" s="228"/>
      <c r="AR463" s="228"/>
      <c r="AS463" s="348"/>
      <c r="AT463" s="264">
        <f t="shared" si="363"/>
        <v>0</v>
      </c>
      <c r="AU463" s="259"/>
      <c r="AV463" s="265">
        <f t="shared" si="364"/>
        <v>0</v>
      </c>
      <c r="AX463" s="265">
        <f t="shared" si="368"/>
        <v>0</v>
      </c>
      <c r="AZ463" s="492">
        <f t="shared" si="365"/>
        <v>0</v>
      </c>
      <c r="BB463" s="492">
        <f t="shared" si="366"/>
        <v>0</v>
      </c>
      <c r="BD463" s="265">
        <f t="shared" si="369"/>
        <v>0</v>
      </c>
      <c r="BE463" s="105"/>
      <c r="BF463" s="105"/>
      <c r="BG463" s="105"/>
      <c r="BH463" s="105"/>
      <c r="BI463" s="105"/>
      <c r="BJ463" s="105"/>
    </row>
    <row r="464" spans="2:62" ht="20.100000000000001" hidden="1" customHeight="1" outlineLevel="1">
      <c r="B464" s="100"/>
      <c r="C464" s="908"/>
      <c r="D464" s="909"/>
      <c r="E464" s="909"/>
      <c r="F464" s="910"/>
      <c r="G464" s="890"/>
      <c r="H464" s="891"/>
      <c r="I464" s="152"/>
      <c r="J464" s="152"/>
      <c r="K464" s="152"/>
      <c r="L464" s="152"/>
      <c r="M464" s="152"/>
      <c r="N464" s="152"/>
      <c r="O464" s="152"/>
      <c r="P464" s="153"/>
      <c r="Q464" s="153"/>
      <c r="R464" s="156">
        <f t="shared" si="359"/>
        <v>0</v>
      </c>
      <c r="S464" s="156">
        <f t="shared" si="360"/>
        <v>0</v>
      </c>
      <c r="U464" s="157">
        <f t="shared" si="367"/>
        <v>0</v>
      </c>
      <c r="W464" s="152"/>
      <c r="X464" s="152"/>
      <c r="Y464" s="152"/>
      <c r="Z464" s="152"/>
      <c r="AA464" s="152"/>
      <c r="AB464" s="152"/>
      <c r="AC464" s="347"/>
      <c r="AD464" s="152"/>
      <c r="AE464" s="152"/>
      <c r="AF464" s="152"/>
      <c r="AG464" s="152"/>
      <c r="AH464" s="152"/>
      <c r="AI464" s="152"/>
      <c r="AJ464" s="347"/>
      <c r="AK464" s="152"/>
      <c r="AL464" s="152"/>
      <c r="AM464" s="295"/>
      <c r="AN464" s="228"/>
      <c r="AO464" s="228"/>
      <c r="AP464" s="228"/>
      <c r="AQ464" s="228"/>
      <c r="AR464" s="228"/>
      <c r="AS464" s="348"/>
      <c r="AT464" s="264">
        <f t="shared" si="363"/>
        <v>0</v>
      </c>
      <c r="AU464" s="259"/>
      <c r="AV464" s="265">
        <f t="shared" si="364"/>
        <v>0</v>
      </c>
      <c r="AX464" s="265">
        <f t="shared" si="368"/>
        <v>0</v>
      </c>
      <c r="AZ464" s="492">
        <f t="shared" si="365"/>
        <v>0</v>
      </c>
      <c r="BB464" s="492">
        <f t="shared" si="366"/>
        <v>0</v>
      </c>
      <c r="BD464" s="265">
        <f t="shared" si="369"/>
        <v>0</v>
      </c>
      <c r="BE464" s="105"/>
      <c r="BF464" s="105"/>
      <c r="BG464" s="105"/>
      <c r="BH464" s="105"/>
      <c r="BI464" s="105"/>
      <c r="BJ464" s="105"/>
    </row>
    <row r="465" spans="2:62" ht="20.100000000000001" hidden="1" customHeight="1" outlineLevel="1">
      <c r="B465" s="100"/>
      <c r="C465" s="908"/>
      <c r="D465" s="909"/>
      <c r="E465" s="909"/>
      <c r="F465" s="910"/>
      <c r="G465" s="890"/>
      <c r="H465" s="891"/>
      <c r="I465" s="152"/>
      <c r="J465" s="152"/>
      <c r="K465" s="152"/>
      <c r="L465" s="152"/>
      <c r="M465" s="152"/>
      <c r="N465" s="152"/>
      <c r="O465" s="152"/>
      <c r="P465" s="153"/>
      <c r="Q465" s="153"/>
      <c r="R465" s="156">
        <f t="shared" si="359"/>
        <v>0</v>
      </c>
      <c r="S465" s="156">
        <f t="shared" si="360"/>
        <v>0</v>
      </c>
      <c r="U465" s="157">
        <f t="shared" si="367"/>
        <v>0</v>
      </c>
      <c r="W465" s="152"/>
      <c r="X465" s="152"/>
      <c r="Y465" s="152"/>
      <c r="Z465" s="152"/>
      <c r="AA465" s="152"/>
      <c r="AB465" s="152"/>
      <c r="AC465" s="347"/>
      <c r="AD465" s="152"/>
      <c r="AE465" s="152"/>
      <c r="AF465" s="152"/>
      <c r="AG465" s="152"/>
      <c r="AH465" s="152"/>
      <c r="AI465" s="152"/>
      <c r="AJ465" s="347"/>
      <c r="AK465" s="152"/>
      <c r="AL465" s="152"/>
      <c r="AM465" s="295"/>
      <c r="AN465" s="228"/>
      <c r="AO465" s="228"/>
      <c r="AP465" s="228"/>
      <c r="AQ465" s="228"/>
      <c r="AR465" s="228"/>
      <c r="AS465" s="348"/>
      <c r="AT465" s="264">
        <f t="shared" si="363"/>
        <v>0</v>
      </c>
      <c r="AU465" s="259"/>
      <c r="AV465" s="265">
        <f t="shared" si="364"/>
        <v>0</v>
      </c>
      <c r="AX465" s="265">
        <f t="shared" si="368"/>
        <v>0</v>
      </c>
      <c r="AZ465" s="492">
        <f t="shared" si="365"/>
        <v>0</v>
      </c>
      <c r="BB465" s="492">
        <f t="shared" si="366"/>
        <v>0</v>
      </c>
      <c r="BD465" s="265">
        <f t="shared" si="369"/>
        <v>0</v>
      </c>
      <c r="BE465" s="105"/>
      <c r="BF465" s="105"/>
      <c r="BG465" s="105"/>
      <c r="BH465" s="105"/>
      <c r="BI465" s="105"/>
      <c r="BJ465" s="105"/>
    </row>
    <row r="466" spans="2:62" ht="20.100000000000001" hidden="1" customHeight="1" outlineLevel="1">
      <c r="B466" s="100"/>
      <c r="C466" s="908"/>
      <c r="D466" s="909"/>
      <c r="E466" s="909"/>
      <c r="F466" s="910"/>
      <c r="G466" s="890"/>
      <c r="H466" s="891"/>
      <c r="I466" s="152"/>
      <c r="J466" s="152"/>
      <c r="K466" s="152"/>
      <c r="L466" s="152"/>
      <c r="M466" s="152"/>
      <c r="N466" s="152"/>
      <c r="O466" s="152"/>
      <c r="P466" s="153"/>
      <c r="Q466" s="153"/>
      <c r="R466" s="156">
        <f t="shared" si="359"/>
        <v>0</v>
      </c>
      <c r="S466" s="156">
        <f t="shared" si="360"/>
        <v>0</v>
      </c>
      <c r="U466" s="157">
        <f t="shared" si="367"/>
        <v>0</v>
      </c>
      <c r="W466" s="152"/>
      <c r="X466" s="152"/>
      <c r="Y466" s="152"/>
      <c r="Z466" s="152"/>
      <c r="AA466" s="152"/>
      <c r="AB466" s="152"/>
      <c r="AC466" s="347"/>
      <c r="AD466" s="152"/>
      <c r="AE466" s="152"/>
      <c r="AF466" s="152"/>
      <c r="AG466" s="152"/>
      <c r="AH466" s="152"/>
      <c r="AI466" s="152"/>
      <c r="AJ466" s="347"/>
      <c r="AK466" s="152"/>
      <c r="AL466" s="152"/>
      <c r="AM466" s="295"/>
      <c r="AN466" s="228"/>
      <c r="AO466" s="228"/>
      <c r="AP466" s="228"/>
      <c r="AQ466" s="228"/>
      <c r="AR466" s="228"/>
      <c r="AS466" s="348"/>
      <c r="AT466" s="264">
        <f t="shared" si="363"/>
        <v>0</v>
      </c>
      <c r="AU466" s="259"/>
      <c r="AV466" s="265">
        <f t="shared" si="364"/>
        <v>0</v>
      </c>
      <c r="AX466" s="265">
        <f t="shared" si="368"/>
        <v>0</v>
      </c>
      <c r="AZ466" s="492">
        <f t="shared" si="365"/>
        <v>0</v>
      </c>
      <c r="BB466" s="492">
        <f t="shared" si="366"/>
        <v>0</v>
      </c>
      <c r="BD466" s="265">
        <f t="shared" si="369"/>
        <v>0</v>
      </c>
      <c r="BE466" s="105"/>
      <c r="BF466" s="105"/>
      <c r="BG466" s="105"/>
      <c r="BH466" s="105"/>
      <c r="BI466" s="105"/>
      <c r="BJ466" s="105"/>
    </row>
    <row r="467" spans="2:62" ht="20.100000000000001" hidden="1" customHeight="1" outlineLevel="1">
      <c r="B467" s="100"/>
      <c r="C467" s="908"/>
      <c r="D467" s="909"/>
      <c r="E467" s="909"/>
      <c r="F467" s="910"/>
      <c r="G467" s="890"/>
      <c r="H467" s="891"/>
      <c r="I467" s="152"/>
      <c r="J467" s="152"/>
      <c r="K467" s="152"/>
      <c r="L467" s="152"/>
      <c r="M467" s="152"/>
      <c r="N467" s="152"/>
      <c r="O467" s="152"/>
      <c r="P467" s="153"/>
      <c r="Q467" s="153"/>
      <c r="R467" s="156">
        <f t="shared" si="359"/>
        <v>0</v>
      </c>
      <c r="S467" s="156">
        <f t="shared" si="360"/>
        <v>0</v>
      </c>
      <c r="U467" s="157">
        <f t="shared" si="367"/>
        <v>0</v>
      </c>
      <c r="W467" s="152"/>
      <c r="X467" s="152"/>
      <c r="Y467" s="152"/>
      <c r="Z467" s="152"/>
      <c r="AA467" s="152"/>
      <c r="AB467" s="152"/>
      <c r="AC467" s="347"/>
      <c r="AD467" s="152"/>
      <c r="AE467" s="152"/>
      <c r="AF467" s="152"/>
      <c r="AG467" s="152"/>
      <c r="AH467" s="152"/>
      <c r="AI467" s="152"/>
      <c r="AJ467" s="347"/>
      <c r="AK467" s="152"/>
      <c r="AL467" s="152"/>
      <c r="AM467" s="295"/>
      <c r="AN467" s="228"/>
      <c r="AO467" s="228"/>
      <c r="AP467" s="228"/>
      <c r="AQ467" s="228"/>
      <c r="AR467" s="228"/>
      <c r="AS467" s="348"/>
      <c r="AT467" s="264">
        <f t="shared" si="363"/>
        <v>0</v>
      </c>
      <c r="AU467" s="259"/>
      <c r="AV467" s="265">
        <f t="shared" si="364"/>
        <v>0</v>
      </c>
      <c r="AX467" s="265">
        <f t="shared" si="368"/>
        <v>0</v>
      </c>
      <c r="AZ467" s="492">
        <f t="shared" si="365"/>
        <v>0</v>
      </c>
      <c r="BB467" s="492">
        <f t="shared" si="366"/>
        <v>0</v>
      </c>
      <c r="BD467" s="265">
        <f t="shared" si="369"/>
        <v>0</v>
      </c>
      <c r="BE467" s="105"/>
      <c r="BF467" s="105"/>
      <c r="BG467" s="105"/>
      <c r="BH467" s="105"/>
      <c r="BI467" s="105"/>
      <c r="BJ467" s="105"/>
    </row>
    <row r="468" spans="2:62" ht="20.100000000000001" hidden="1" customHeight="1" outlineLevel="1">
      <c r="B468" s="100"/>
      <c r="C468" s="908"/>
      <c r="D468" s="909"/>
      <c r="E468" s="909"/>
      <c r="F468" s="910"/>
      <c r="G468" s="890"/>
      <c r="H468" s="891"/>
      <c r="I468" s="152"/>
      <c r="J468" s="152"/>
      <c r="K468" s="152"/>
      <c r="L468" s="152"/>
      <c r="M468" s="152"/>
      <c r="N468" s="152"/>
      <c r="O468" s="152"/>
      <c r="P468" s="153"/>
      <c r="Q468" s="153"/>
      <c r="R468" s="156">
        <f t="shared" si="359"/>
        <v>0</v>
      </c>
      <c r="S468" s="156">
        <f t="shared" si="360"/>
        <v>0</v>
      </c>
      <c r="U468" s="157">
        <f t="shared" si="367"/>
        <v>0</v>
      </c>
      <c r="W468" s="152"/>
      <c r="X468" s="152"/>
      <c r="Y468" s="152"/>
      <c r="Z468" s="152"/>
      <c r="AA468" s="152"/>
      <c r="AB468" s="152"/>
      <c r="AC468" s="347"/>
      <c r="AD468" s="152"/>
      <c r="AE468" s="152"/>
      <c r="AF468" s="152"/>
      <c r="AG468" s="152"/>
      <c r="AH468" s="152"/>
      <c r="AI468" s="152"/>
      <c r="AJ468" s="347"/>
      <c r="AK468" s="152"/>
      <c r="AL468" s="152"/>
      <c r="AM468" s="295"/>
      <c r="AN468" s="228"/>
      <c r="AO468" s="228"/>
      <c r="AP468" s="228"/>
      <c r="AQ468" s="228"/>
      <c r="AR468" s="228"/>
      <c r="AS468" s="348"/>
      <c r="AT468" s="264">
        <f t="shared" si="363"/>
        <v>0</v>
      </c>
      <c r="AU468" s="259"/>
      <c r="AV468" s="265">
        <f t="shared" si="364"/>
        <v>0</v>
      </c>
      <c r="AX468" s="265">
        <f t="shared" si="368"/>
        <v>0</v>
      </c>
      <c r="AZ468" s="492">
        <f t="shared" si="365"/>
        <v>0</v>
      </c>
      <c r="BB468" s="492">
        <f t="shared" si="366"/>
        <v>0</v>
      </c>
      <c r="BD468" s="265">
        <f t="shared" si="369"/>
        <v>0</v>
      </c>
      <c r="BE468" s="105"/>
      <c r="BF468" s="105"/>
      <c r="BG468" s="105"/>
      <c r="BH468" s="105"/>
      <c r="BI468" s="105"/>
      <c r="BJ468" s="105"/>
    </row>
    <row r="469" spans="2:62" ht="20.100000000000001" hidden="1" customHeight="1" outlineLevel="1">
      <c r="B469" s="100"/>
      <c r="C469" s="908"/>
      <c r="D469" s="909"/>
      <c r="E469" s="909"/>
      <c r="F469" s="910"/>
      <c r="G469" s="890"/>
      <c r="H469" s="891"/>
      <c r="I469" s="152"/>
      <c r="J469" s="152"/>
      <c r="K469" s="152"/>
      <c r="L469" s="152"/>
      <c r="M469" s="152"/>
      <c r="N469" s="152"/>
      <c r="O469" s="152"/>
      <c r="P469" s="153"/>
      <c r="Q469" s="153"/>
      <c r="R469" s="156">
        <f t="shared" si="359"/>
        <v>0</v>
      </c>
      <c r="S469" s="156">
        <f t="shared" si="360"/>
        <v>0</v>
      </c>
      <c r="U469" s="157">
        <f t="shared" si="367"/>
        <v>0</v>
      </c>
      <c r="W469" s="152"/>
      <c r="X469" s="152"/>
      <c r="Y469" s="152"/>
      <c r="Z469" s="152"/>
      <c r="AA469" s="152"/>
      <c r="AB469" s="152"/>
      <c r="AC469" s="347"/>
      <c r="AD469" s="152"/>
      <c r="AE469" s="152"/>
      <c r="AF469" s="152"/>
      <c r="AG469" s="152"/>
      <c r="AH469" s="152"/>
      <c r="AI469" s="152"/>
      <c r="AJ469" s="347"/>
      <c r="AK469" s="152"/>
      <c r="AL469" s="152"/>
      <c r="AM469" s="295"/>
      <c r="AN469" s="228"/>
      <c r="AO469" s="228"/>
      <c r="AP469" s="228"/>
      <c r="AQ469" s="228"/>
      <c r="AR469" s="228"/>
      <c r="AS469" s="348"/>
      <c r="AT469" s="264">
        <f t="shared" si="363"/>
        <v>0</v>
      </c>
      <c r="AU469" s="259"/>
      <c r="AV469" s="265">
        <f t="shared" si="364"/>
        <v>0</v>
      </c>
      <c r="AX469" s="265">
        <f t="shared" si="368"/>
        <v>0</v>
      </c>
      <c r="AZ469" s="492">
        <f t="shared" si="365"/>
        <v>0</v>
      </c>
      <c r="BB469" s="492">
        <f t="shared" si="366"/>
        <v>0</v>
      </c>
      <c r="BD469" s="265">
        <f t="shared" si="369"/>
        <v>0</v>
      </c>
      <c r="BE469" s="105"/>
      <c r="BF469" s="105"/>
      <c r="BG469" s="105"/>
      <c r="BH469" s="105"/>
      <c r="BI469" s="105"/>
      <c r="BJ469" s="105"/>
    </row>
    <row r="470" spans="2:62" ht="9.9499999999999993" hidden="1" customHeight="1" outlineLevel="1">
      <c r="B470" s="101"/>
      <c r="C470" s="208"/>
      <c r="D470" s="208"/>
      <c r="E470" s="208"/>
      <c r="F470" s="208"/>
      <c r="G470" s="237"/>
      <c r="H470" s="207"/>
      <c r="I470" s="257"/>
      <c r="J470" s="257"/>
      <c r="K470" s="257"/>
      <c r="L470" s="257"/>
      <c r="M470" s="257"/>
      <c r="N470" s="257"/>
      <c r="O470" s="257"/>
      <c r="P470" s="256"/>
      <c r="Q470" s="102"/>
      <c r="R470" s="102"/>
      <c r="S470" s="102"/>
      <c r="U470" s="98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Z470" s="493"/>
      <c r="BE470" s="105"/>
      <c r="BF470" s="105"/>
      <c r="BG470" s="105"/>
      <c r="BH470" s="105"/>
      <c r="BI470" s="105"/>
      <c r="BJ470" s="105"/>
    </row>
    <row r="471" spans="2:62" ht="20.100000000000001" customHeight="1" collapsed="1">
      <c r="B471" s="8">
        <f>B454+1</f>
        <v>28</v>
      </c>
      <c r="C471" s="916"/>
      <c r="D471" s="917"/>
      <c r="E471" s="917"/>
      <c r="F471" s="918"/>
      <c r="G471" s="429"/>
      <c r="H471" s="206">
        <v>1</v>
      </c>
      <c r="I471" s="642">
        <f t="shared" ref="I471" si="370">$H471*SUM(I472:I486)</f>
        <v>0</v>
      </c>
      <c r="J471" s="643">
        <f t="shared" ref="J471:O471" si="371">$H471*SUM(J472:J486)</f>
        <v>0</v>
      </c>
      <c r="K471" s="644">
        <f t="shared" si="371"/>
        <v>0</v>
      </c>
      <c r="L471" s="645">
        <f t="shared" si="371"/>
        <v>0</v>
      </c>
      <c r="M471" s="645">
        <f t="shared" si="371"/>
        <v>0</v>
      </c>
      <c r="N471" s="644">
        <f t="shared" si="371"/>
        <v>0</v>
      </c>
      <c r="O471" s="642">
        <f t="shared" si="371"/>
        <v>0</v>
      </c>
      <c r="P471" s="209">
        <f t="shared" ref="P471:Q471" si="372">$H471*SUM(P472:P486)</f>
        <v>0</v>
      </c>
      <c r="Q471" s="210">
        <f t="shared" si="372"/>
        <v>0</v>
      </c>
      <c r="R471" s="136">
        <f t="shared" ref="R471:R486" si="373">P471*(1+Gewinn)*(1+SicherheitAngebot)</f>
        <v>0</v>
      </c>
      <c r="S471" s="137">
        <f t="shared" ref="S471:S486" si="374">Q471*(1+MGKZ)*(1+Gewinn)*(1+SicherheitAngebot)</f>
        <v>0</v>
      </c>
      <c r="U471" s="10">
        <f>I471*$I$7+J471*$J$7+K471*$K$7+L471*$L$7+M471*$M$7+N471*$N$7+O471*$O$7+R471+S471</f>
        <v>0</v>
      </c>
      <c r="W471" s="646">
        <f t="shared" ref="W471:AB471" si="375">$H471*SUM(W472:W486)</f>
        <v>0</v>
      </c>
      <c r="X471" s="647">
        <f t="shared" si="375"/>
        <v>0</v>
      </c>
      <c r="Y471" s="648">
        <f t="shared" si="375"/>
        <v>0</v>
      </c>
      <c r="Z471" s="649">
        <f t="shared" si="375"/>
        <v>0</v>
      </c>
      <c r="AA471" s="648">
        <f t="shared" si="375"/>
        <v>0</v>
      </c>
      <c r="AB471" s="646">
        <f t="shared" si="375"/>
        <v>0</v>
      </c>
      <c r="AC471" s="258"/>
      <c r="AD471" s="646">
        <f t="shared" ref="AD471:AM471" si="376">$H471*SUM(AD472:AD486)</f>
        <v>0</v>
      </c>
      <c r="AE471" s="647">
        <f t="shared" si="376"/>
        <v>0</v>
      </c>
      <c r="AF471" s="648">
        <f t="shared" si="376"/>
        <v>0</v>
      </c>
      <c r="AG471" s="649">
        <f t="shared" si="376"/>
        <v>0</v>
      </c>
      <c r="AH471" s="648">
        <f t="shared" si="376"/>
        <v>0</v>
      </c>
      <c r="AI471" s="646">
        <f t="shared" si="376"/>
        <v>0</v>
      </c>
      <c r="AJ471" s="258"/>
      <c r="AK471" s="653">
        <f t="shared" si="376"/>
        <v>0</v>
      </c>
      <c r="AL471" s="653">
        <f t="shared" si="376"/>
        <v>0</v>
      </c>
      <c r="AM471" s="653">
        <f t="shared" si="376"/>
        <v>0</v>
      </c>
      <c r="AN471" s="227">
        <f>$H471*SUM(AN472:AN486)*(1+Gewinn)*(1+SicherheitAngebot)</f>
        <v>0</v>
      </c>
      <c r="AO471" s="227">
        <f>$H471*SUM(AO472:AO486)*(1+Gewinn)*(1+SicherheitAngebot)</f>
        <v>0</v>
      </c>
      <c r="AP471" s="227">
        <f>$H471*SUM(AP472:AP486)*(1+Gewinn)*(1+SicherheitAngebot)</f>
        <v>0</v>
      </c>
      <c r="AQ471" s="227">
        <f>$H471*SUM(AQ472:AQ486)*(1+Gewinn)*(1+SicherheitAngebot)</f>
        <v>0</v>
      </c>
      <c r="AR471" s="227">
        <f>$H471*SUM(AR472:AR486)*(1+Gewinn)*(1+SicherheitAngebot)</f>
        <v>0</v>
      </c>
      <c r="AS471" s="262"/>
      <c r="AT471" s="263">
        <f t="shared" si="363"/>
        <v>0</v>
      </c>
      <c r="AU471" s="259"/>
      <c r="AV471" s="491">
        <f>AK471*$AK$7+AL471*$AL$7+AM471*$AM$7+SUM(AN471:AR471)+AT471/Zuschläge_IBN+AT471</f>
        <v>0</v>
      </c>
      <c r="AX471" s="685">
        <f>U471+AV471</f>
        <v>0</v>
      </c>
      <c r="AZ471" s="490">
        <f>IF(H471&gt;0,U471/(1+SicherheitAngebot)*(1+Sicherheit),0)</f>
        <v>0</v>
      </c>
      <c r="BB471" s="490">
        <f>IF(H471&gt;0,AV471/(1+SicherheitAngebot)*(1+Sicherheit),0)</f>
        <v>0</v>
      </c>
      <c r="BD471" s="490">
        <f>AZ471+BB471</f>
        <v>0</v>
      </c>
      <c r="BE471" s="105"/>
      <c r="BF471" s="105"/>
      <c r="BG471" s="105"/>
      <c r="BH471" s="105"/>
      <c r="BI471" s="105"/>
      <c r="BJ471" s="105"/>
    </row>
    <row r="472" spans="2:62" ht="20.100000000000001" hidden="1" customHeight="1" outlineLevel="1">
      <c r="B472" s="99"/>
      <c r="C472" s="908"/>
      <c r="D472" s="909"/>
      <c r="E472" s="909"/>
      <c r="F472" s="910"/>
      <c r="G472" s="890"/>
      <c r="H472" s="901"/>
      <c r="I472" s="152"/>
      <c r="J472" s="152"/>
      <c r="K472" s="152"/>
      <c r="L472" s="152"/>
      <c r="M472" s="152"/>
      <c r="N472" s="152"/>
      <c r="O472" s="152"/>
      <c r="P472" s="153"/>
      <c r="Q472" s="153"/>
      <c r="R472" s="156">
        <f t="shared" si="373"/>
        <v>0</v>
      </c>
      <c r="S472" s="156">
        <f t="shared" si="374"/>
        <v>0</v>
      </c>
      <c r="U472" s="157">
        <f>I472*$I$7+J472*$J$7+K472*$K$7+L472*$L$7+M472*$M$7+N472*$N$7+O472*$O$7+R472+S472</f>
        <v>0</v>
      </c>
      <c r="W472" s="152"/>
      <c r="X472" s="152"/>
      <c r="Y472" s="152"/>
      <c r="Z472" s="152"/>
      <c r="AA472" s="152"/>
      <c r="AB472" s="152"/>
      <c r="AC472" s="347"/>
      <c r="AD472" s="152"/>
      <c r="AE472" s="152"/>
      <c r="AF472" s="152"/>
      <c r="AG472" s="152"/>
      <c r="AH472" s="152"/>
      <c r="AI472" s="152"/>
      <c r="AJ472" s="347"/>
      <c r="AK472" s="152"/>
      <c r="AL472" s="152"/>
      <c r="AM472" s="295"/>
      <c r="AN472" s="228"/>
      <c r="AO472" s="228"/>
      <c r="AP472" s="228"/>
      <c r="AQ472" s="228"/>
      <c r="AR472" s="228"/>
      <c r="AS472" s="348"/>
      <c r="AT472" s="264">
        <f t="shared" si="363"/>
        <v>0</v>
      </c>
      <c r="AU472" s="259"/>
      <c r="AV472" s="265">
        <f t="shared" ref="AV472:AV486" si="377">AK472*$AK$7+AL472*$AL$7+AM472*$AM$7+SUM(AN472:AR472)*(1+Gewinn)*(1+SicherheitAngebot)+AT472/Zuschläge_IBN+AT472</f>
        <v>0</v>
      </c>
      <c r="AX472" s="265">
        <f>U472+AV472</f>
        <v>0</v>
      </c>
      <c r="AZ472" s="492">
        <f t="shared" ref="AZ472:AZ486" si="378">U472/(1+SicherheitAngebot)*(1+Sicherheit)</f>
        <v>0</v>
      </c>
      <c r="BB472" s="492">
        <f t="shared" ref="BB472:BB486" si="379">AV472/(1+SicherheitAngebot)*(1+Sicherheit)</f>
        <v>0</v>
      </c>
      <c r="BD472" s="265">
        <f>AZ472+BB472</f>
        <v>0</v>
      </c>
      <c r="BE472" s="105"/>
      <c r="BF472" s="105"/>
      <c r="BG472" s="105"/>
      <c r="BH472" s="105"/>
      <c r="BI472" s="105"/>
      <c r="BJ472" s="105"/>
    </row>
    <row r="473" spans="2:62" ht="20.100000000000001" hidden="1" customHeight="1" outlineLevel="1">
      <c r="B473" s="100"/>
      <c r="C473" s="908"/>
      <c r="D473" s="909"/>
      <c r="E473" s="909"/>
      <c r="F473" s="910"/>
      <c r="G473" s="890"/>
      <c r="H473" s="891"/>
      <c r="I473" s="152"/>
      <c r="J473" s="152"/>
      <c r="K473" s="152"/>
      <c r="L473" s="152"/>
      <c r="M473" s="152"/>
      <c r="N473" s="152"/>
      <c r="O473" s="152"/>
      <c r="P473" s="153"/>
      <c r="Q473" s="153"/>
      <c r="R473" s="156">
        <f t="shared" si="373"/>
        <v>0</v>
      </c>
      <c r="S473" s="156">
        <f t="shared" si="374"/>
        <v>0</v>
      </c>
      <c r="U473" s="157">
        <f t="shared" ref="U473:U486" si="380">I473*$I$7+J473*$J$7+K473*$K$7+L473*$L$7+M473*$M$7+N473*$N$7+O473*$O$7+R473+S473</f>
        <v>0</v>
      </c>
      <c r="W473" s="152"/>
      <c r="X473" s="152"/>
      <c r="Y473" s="152"/>
      <c r="Z473" s="152"/>
      <c r="AA473" s="152"/>
      <c r="AB473" s="152"/>
      <c r="AC473" s="347"/>
      <c r="AD473" s="152"/>
      <c r="AE473" s="152"/>
      <c r="AF473" s="152"/>
      <c r="AG473" s="152"/>
      <c r="AH473" s="152"/>
      <c r="AI473" s="152"/>
      <c r="AJ473" s="347"/>
      <c r="AK473" s="152"/>
      <c r="AL473" s="152"/>
      <c r="AM473" s="295"/>
      <c r="AN473" s="228"/>
      <c r="AO473" s="228"/>
      <c r="AP473" s="228"/>
      <c r="AQ473" s="228"/>
      <c r="AR473" s="228"/>
      <c r="AS473" s="348"/>
      <c r="AT473" s="264">
        <f t="shared" si="363"/>
        <v>0</v>
      </c>
      <c r="AU473" s="259"/>
      <c r="AV473" s="265">
        <f t="shared" si="377"/>
        <v>0</v>
      </c>
      <c r="AX473" s="265">
        <f t="shared" ref="AX473:AX486" si="381">U473+AV473</f>
        <v>0</v>
      </c>
      <c r="AZ473" s="492">
        <f t="shared" si="378"/>
        <v>0</v>
      </c>
      <c r="BB473" s="492">
        <f t="shared" si="379"/>
        <v>0</v>
      </c>
      <c r="BD473" s="265">
        <f t="shared" ref="BD473:BD486" si="382">AZ473+BB473</f>
        <v>0</v>
      </c>
      <c r="BE473" s="105"/>
      <c r="BF473" s="105"/>
      <c r="BG473" s="105"/>
      <c r="BH473" s="105"/>
      <c r="BI473" s="105"/>
      <c r="BJ473" s="105"/>
    </row>
    <row r="474" spans="2:62" ht="20.100000000000001" hidden="1" customHeight="1" outlineLevel="1">
      <c r="B474" s="100"/>
      <c r="C474" s="908"/>
      <c r="D474" s="909"/>
      <c r="E474" s="909"/>
      <c r="F474" s="910"/>
      <c r="G474" s="890"/>
      <c r="H474" s="891"/>
      <c r="I474" s="152"/>
      <c r="J474" s="152"/>
      <c r="K474" s="152"/>
      <c r="L474" s="152"/>
      <c r="M474" s="152"/>
      <c r="N474" s="152"/>
      <c r="O474" s="152"/>
      <c r="P474" s="153"/>
      <c r="Q474" s="153"/>
      <c r="R474" s="156">
        <f t="shared" si="373"/>
        <v>0</v>
      </c>
      <c r="S474" s="156">
        <f t="shared" si="374"/>
        <v>0</v>
      </c>
      <c r="U474" s="157">
        <f t="shared" si="380"/>
        <v>0</v>
      </c>
      <c r="W474" s="152"/>
      <c r="X474" s="152"/>
      <c r="Y474" s="152"/>
      <c r="Z474" s="152"/>
      <c r="AA474" s="152"/>
      <c r="AB474" s="152"/>
      <c r="AC474" s="347"/>
      <c r="AD474" s="152"/>
      <c r="AE474" s="152"/>
      <c r="AF474" s="152"/>
      <c r="AG474" s="152"/>
      <c r="AH474" s="152"/>
      <c r="AI474" s="152"/>
      <c r="AJ474" s="347"/>
      <c r="AK474" s="152"/>
      <c r="AL474" s="152"/>
      <c r="AM474" s="295"/>
      <c r="AN474" s="228"/>
      <c r="AO474" s="228"/>
      <c r="AP474" s="228"/>
      <c r="AQ474" s="228"/>
      <c r="AR474" s="228"/>
      <c r="AS474" s="348"/>
      <c r="AT474" s="264">
        <f t="shared" si="363"/>
        <v>0</v>
      </c>
      <c r="AU474" s="259"/>
      <c r="AV474" s="265">
        <f t="shared" si="377"/>
        <v>0</v>
      </c>
      <c r="AX474" s="265">
        <f t="shared" si="381"/>
        <v>0</v>
      </c>
      <c r="AZ474" s="492">
        <f t="shared" si="378"/>
        <v>0</v>
      </c>
      <c r="BB474" s="492">
        <f t="shared" si="379"/>
        <v>0</v>
      </c>
      <c r="BD474" s="265">
        <f t="shared" si="382"/>
        <v>0</v>
      </c>
      <c r="BE474" s="105"/>
      <c r="BF474" s="105"/>
      <c r="BG474" s="105"/>
      <c r="BH474" s="105"/>
      <c r="BI474" s="105"/>
      <c r="BJ474" s="105"/>
    </row>
    <row r="475" spans="2:62" ht="20.100000000000001" hidden="1" customHeight="1" outlineLevel="1">
      <c r="B475" s="100"/>
      <c r="C475" s="908"/>
      <c r="D475" s="909"/>
      <c r="E475" s="909"/>
      <c r="F475" s="910"/>
      <c r="G475" s="890"/>
      <c r="H475" s="891"/>
      <c r="I475" s="152"/>
      <c r="J475" s="152"/>
      <c r="K475" s="152"/>
      <c r="L475" s="152"/>
      <c r="M475" s="152"/>
      <c r="N475" s="152"/>
      <c r="O475" s="152"/>
      <c r="P475" s="153"/>
      <c r="Q475" s="153"/>
      <c r="R475" s="156">
        <f t="shared" si="373"/>
        <v>0</v>
      </c>
      <c r="S475" s="156">
        <f t="shared" si="374"/>
        <v>0</v>
      </c>
      <c r="U475" s="157">
        <f t="shared" si="380"/>
        <v>0</v>
      </c>
      <c r="W475" s="152"/>
      <c r="X475" s="152"/>
      <c r="Y475" s="152"/>
      <c r="Z475" s="152"/>
      <c r="AA475" s="152"/>
      <c r="AB475" s="152"/>
      <c r="AC475" s="347"/>
      <c r="AD475" s="152"/>
      <c r="AE475" s="152"/>
      <c r="AF475" s="152"/>
      <c r="AG475" s="152"/>
      <c r="AH475" s="152"/>
      <c r="AI475" s="152"/>
      <c r="AJ475" s="347"/>
      <c r="AK475" s="152"/>
      <c r="AL475" s="152"/>
      <c r="AM475" s="295"/>
      <c r="AN475" s="228"/>
      <c r="AO475" s="228"/>
      <c r="AP475" s="228"/>
      <c r="AQ475" s="228"/>
      <c r="AR475" s="228"/>
      <c r="AS475" s="348"/>
      <c r="AT475" s="264">
        <f t="shared" si="363"/>
        <v>0</v>
      </c>
      <c r="AU475" s="259"/>
      <c r="AV475" s="265">
        <f t="shared" si="377"/>
        <v>0</v>
      </c>
      <c r="AX475" s="265">
        <f t="shared" si="381"/>
        <v>0</v>
      </c>
      <c r="AZ475" s="492">
        <f t="shared" si="378"/>
        <v>0</v>
      </c>
      <c r="BB475" s="492">
        <f t="shared" si="379"/>
        <v>0</v>
      </c>
      <c r="BD475" s="265">
        <f t="shared" si="382"/>
        <v>0</v>
      </c>
      <c r="BE475" s="105"/>
      <c r="BF475" s="105"/>
      <c r="BG475" s="105"/>
      <c r="BH475" s="105"/>
      <c r="BI475" s="105"/>
      <c r="BJ475" s="105"/>
    </row>
    <row r="476" spans="2:62" ht="20.100000000000001" hidden="1" customHeight="1" outlineLevel="1">
      <c r="B476" s="100"/>
      <c r="C476" s="908"/>
      <c r="D476" s="909"/>
      <c r="E476" s="909"/>
      <c r="F476" s="910"/>
      <c r="G476" s="890"/>
      <c r="H476" s="891"/>
      <c r="I476" s="152"/>
      <c r="J476" s="152"/>
      <c r="K476" s="152"/>
      <c r="L476" s="152"/>
      <c r="M476" s="152"/>
      <c r="N476" s="152"/>
      <c r="O476" s="152"/>
      <c r="P476" s="153"/>
      <c r="Q476" s="153"/>
      <c r="R476" s="156">
        <f t="shared" si="373"/>
        <v>0</v>
      </c>
      <c r="S476" s="156">
        <f t="shared" si="374"/>
        <v>0</v>
      </c>
      <c r="U476" s="157">
        <f t="shared" si="380"/>
        <v>0</v>
      </c>
      <c r="W476" s="152"/>
      <c r="X476" s="152"/>
      <c r="Y476" s="152"/>
      <c r="Z476" s="152"/>
      <c r="AA476" s="152"/>
      <c r="AB476" s="152"/>
      <c r="AC476" s="347"/>
      <c r="AD476" s="152"/>
      <c r="AE476" s="152"/>
      <c r="AF476" s="152"/>
      <c r="AG476" s="152"/>
      <c r="AH476" s="152"/>
      <c r="AI476" s="152"/>
      <c r="AJ476" s="347"/>
      <c r="AK476" s="152"/>
      <c r="AL476" s="152"/>
      <c r="AM476" s="295"/>
      <c r="AN476" s="228"/>
      <c r="AO476" s="228"/>
      <c r="AP476" s="228"/>
      <c r="AQ476" s="228"/>
      <c r="AR476" s="228"/>
      <c r="AS476" s="348"/>
      <c r="AT476" s="264">
        <f t="shared" si="363"/>
        <v>0</v>
      </c>
      <c r="AU476" s="259"/>
      <c r="AV476" s="265">
        <f t="shared" si="377"/>
        <v>0</v>
      </c>
      <c r="AX476" s="265">
        <f t="shared" si="381"/>
        <v>0</v>
      </c>
      <c r="AZ476" s="492">
        <f t="shared" si="378"/>
        <v>0</v>
      </c>
      <c r="BB476" s="492">
        <f t="shared" si="379"/>
        <v>0</v>
      </c>
      <c r="BD476" s="265">
        <f t="shared" si="382"/>
        <v>0</v>
      </c>
      <c r="BE476" s="105"/>
      <c r="BF476" s="105"/>
      <c r="BG476" s="105"/>
      <c r="BH476" s="105"/>
      <c r="BI476" s="105"/>
      <c r="BJ476" s="105"/>
    </row>
    <row r="477" spans="2:62" ht="20.100000000000001" hidden="1" customHeight="1" outlineLevel="1">
      <c r="B477" s="100"/>
      <c r="C477" s="908"/>
      <c r="D477" s="909"/>
      <c r="E477" s="909"/>
      <c r="F477" s="910"/>
      <c r="G477" s="890"/>
      <c r="H477" s="891"/>
      <c r="I477" s="152"/>
      <c r="J477" s="152"/>
      <c r="K477" s="152"/>
      <c r="L477" s="152"/>
      <c r="M477" s="152"/>
      <c r="N477" s="152"/>
      <c r="O477" s="152"/>
      <c r="P477" s="153"/>
      <c r="Q477" s="153"/>
      <c r="R477" s="156">
        <f t="shared" si="373"/>
        <v>0</v>
      </c>
      <c r="S477" s="156">
        <f t="shared" si="374"/>
        <v>0</v>
      </c>
      <c r="U477" s="157">
        <f t="shared" si="380"/>
        <v>0</v>
      </c>
      <c r="W477" s="152"/>
      <c r="X477" s="152"/>
      <c r="Y477" s="152"/>
      <c r="Z477" s="152"/>
      <c r="AA477" s="152"/>
      <c r="AB477" s="152"/>
      <c r="AC477" s="347"/>
      <c r="AD477" s="152"/>
      <c r="AE477" s="152"/>
      <c r="AF477" s="152"/>
      <c r="AG477" s="152"/>
      <c r="AH477" s="152"/>
      <c r="AI477" s="152"/>
      <c r="AJ477" s="347"/>
      <c r="AK477" s="152"/>
      <c r="AL477" s="152"/>
      <c r="AM477" s="295"/>
      <c r="AN477" s="228"/>
      <c r="AO477" s="228"/>
      <c r="AP477" s="228"/>
      <c r="AQ477" s="228"/>
      <c r="AR477" s="228"/>
      <c r="AS477" s="348"/>
      <c r="AT477" s="264">
        <f t="shared" si="363"/>
        <v>0</v>
      </c>
      <c r="AU477" s="259"/>
      <c r="AV477" s="265">
        <f t="shared" si="377"/>
        <v>0</v>
      </c>
      <c r="AX477" s="265">
        <f t="shared" si="381"/>
        <v>0</v>
      </c>
      <c r="AZ477" s="492">
        <f t="shared" si="378"/>
        <v>0</v>
      </c>
      <c r="BB477" s="492">
        <f t="shared" si="379"/>
        <v>0</v>
      </c>
      <c r="BD477" s="265">
        <f t="shared" si="382"/>
        <v>0</v>
      </c>
      <c r="BE477" s="105"/>
      <c r="BF477" s="105"/>
      <c r="BG477" s="105"/>
      <c r="BH477" s="105"/>
      <c r="BI477" s="105"/>
      <c r="BJ477" s="105"/>
    </row>
    <row r="478" spans="2:62" ht="20.100000000000001" hidden="1" customHeight="1" outlineLevel="1">
      <c r="B478" s="100"/>
      <c r="C478" s="908"/>
      <c r="D478" s="909"/>
      <c r="E478" s="909"/>
      <c r="F478" s="910"/>
      <c r="G478" s="890"/>
      <c r="H478" s="891"/>
      <c r="I478" s="152"/>
      <c r="J478" s="152"/>
      <c r="K478" s="152"/>
      <c r="L478" s="152"/>
      <c r="M478" s="152"/>
      <c r="N478" s="152"/>
      <c r="O478" s="152"/>
      <c r="P478" s="153"/>
      <c r="Q478" s="153"/>
      <c r="R478" s="156">
        <f t="shared" si="373"/>
        <v>0</v>
      </c>
      <c r="S478" s="156">
        <f t="shared" si="374"/>
        <v>0</v>
      </c>
      <c r="U478" s="157">
        <f t="shared" si="380"/>
        <v>0</v>
      </c>
      <c r="W478" s="152"/>
      <c r="X478" s="152"/>
      <c r="Y478" s="152"/>
      <c r="Z478" s="152"/>
      <c r="AA478" s="152"/>
      <c r="AB478" s="152"/>
      <c r="AC478" s="347"/>
      <c r="AD478" s="152"/>
      <c r="AE478" s="152"/>
      <c r="AF478" s="152"/>
      <c r="AG478" s="152"/>
      <c r="AH478" s="152"/>
      <c r="AI478" s="152"/>
      <c r="AJ478" s="347"/>
      <c r="AK478" s="152"/>
      <c r="AL478" s="152"/>
      <c r="AM478" s="295"/>
      <c r="AN478" s="228"/>
      <c r="AO478" s="228"/>
      <c r="AP478" s="228"/>
      <c r="AQ478" s="228"/>
      <c r="AR478" s="228"/>
      <c r="AS478" s="348"/>
      <c r="AT478" s="264">
        <f t="shared" si="363"/>
        <v>0</v>
      </c>
      <c r="AU478" s="259"/>
      <c r="AV478" s="265">
        <f t="shared" si="377"/>
        <v>0</v>
      </c>
      <c r="AX478" s="265">
        <f t="shared" si="381"/>
        <v>0</v>
      </c>
      <c r="AZ478" s="492">
        <f t="shared" si="378"/>
        <v>0</v>
      </c>
      <c r="BB478" s="492">
        <f t="shared" si="379"/>
        <v>0</v>
      </c>
      <c r="BD478" s="265">
        <f t="shared" si="382"/>
        <v>0</v>
      </c>
      <c r="BE478" s="105"/>
      <c r="BF478" s="105"/>
      <c r="BG478" s="105"/>
      <c r="BH478" s="105"/>
      <c r="BI478" s="105"/>
      <c r="BJ478" s="105"/>
    </row>
    <row r="479" spans="2:62" ht="20.100000000000001" hidden="1" customHeight="1" outlineLevel="1">
      <c r="B479" s="100"/>
      <c r="C479" s="908"/>
      <c r="D479" s="909"/>
      <c r="E479" s="909"/>
      <c r="F479" s="910"/>
      <c r="G479" s="890"/>
      <c r="H479" s="891"/>
      <c r="I479" s="152"/>
      <c r="J479" s="152"/>
      <c r="K479" s="152"/>
      <c r="L479" s="152"/>
      <c r="M479" s="152"/>
      <c r="N479" s="152"/>
      <c r="O479" s="152"/>
      <c r="P479" s="153"/>
      <c r="Q479" s="153"/>
      <c r="R479" s="156">
        <f t="shared" si="373"/>
        <v>0</v>
      </c>
      <c r="S479" s="156">
        <f t="shared" si="374"/>
        <v>0</v>
      </c>
      <c r="U479" s="157">
        <f t="shared" si="380"/>
        <v>0</v>
      </c>
      <c r="W479" s="152"/>
      <c r="X479" s="152"/>
      <c r="Y479" s="152"/>
      <c r="Z479" s="152"/>
      <c r="AA479" s="152"/>
      <c r="AB479" s="152"/>
      <c r="AC479" s="347"/>
      <c r="AD479" s="152"/>
      <c r="AE479" s="152"/>
      <c r="AF479" s="152"/>
      <c r="AG479" s="152"/>
      <c r="AH479" s="152"/>
      <c r="AI479" s="152"/>
      <c r="AJ479" s="347"/>
      <c r="AK479" s="152"/>
      <c r="AL479" s="152"/>
      <c r="AM479" s="295"/>
      <c r="AN479" s="228"/>
      <c r="AO479" s="228"/>
      <c r="AP479" s="228"/>
      <c r="AQ479" s="228"/>
      <c r="AR479" s="228"/>
      <c r="AS479" s="348"/>
      <c r="AT479" s="264">
        <f t="shared" si="363"/>
        <v>0</v>
      </c>
      <c r="AU479" s="259"/>
      <c r="AV479" s="265">
        <f t="shared" si="377"/>
        <v>0</v>
      </c>
      <c r="AX479" s="265">
        <f t="shared" si="381"/>
        <v>0</v>
      </c>
      <c r="AZ479" s="492">
        <f t="shared" si="378"/>
        <v>0</v>
      </c>
      <c r="BB479" s="492">
        <f t="shared" si="379"/>
        <v>0</v>
      </c>
      <c r="BD479" s="265">
        <f t="shared" si="382"/>
        <v>0</v>
      </c>
      <c r="BE479" s="105"/>
      <c r="BF479" s="105"/>
      <c r="BG479" s="105"/>
      <c r="BH479" s="105"/>
      <c r="BI479" s="105"/>
      <c r="BJ479" s="105"/>
    </row>
    <row r="480" spans="2:62" ht="20.100000000000001" hidden="1" customHeight="1" outlineLevel="1">
      <c r="B480" s="100"/>
      <c r="C480" s="908"/>
      <c r="D480" s="909"/>
      <c r="E480" s="909"/>
      <c r="F480" s="910"/>
      <c r="G480" s="890"/>
      <c r="H480" s="891"/>
      <c r="I480" s="152"/>
      <c r="J480" s="152"/>
      <c r="K480" s="152"/>
      <c r="L480" s="152"/>
      <c r="M480" s="152"/>
      <c r="N480" s="152"/>
      <c r="O480" s="152"/>
      <c r="P480" s="153"/>
      <c r="Q480" s="153"/>
      <c r="R480" s="156">
        <f t="shared" si="373"/>
        <v>0</v>
      </c>
      <c r="S480" s="156">
        <f t="shared" si="374"/>
        <v>0</v>
      </c>
      <c r="U480" s="157">
        <f t="shared" si="380"/>
        <v>0</v>
      </c>
      <c r="W480" s="152"/>
      <c r="X480" s="152"/>
      <c r="Y480" s="152"/>
      <c r="Z480" s="152"/>
      <c r="AA480" s="152"/>
      <c r="AB480" s="152"/>
      <c r="AC480" s="347"/>
      <c r="AD480" s="152"/>
      <c r="AE480" s="152"/>
      <c r="AF480" s="152"/>
      <c r="AG480" s="152"/>
      <c r="AH480" s="152"/>
      <c r="AI480" s="152"/>
      <c r="AJ480" s="347"/>
      <c r="AK480" s="152"/>
      <c r="AL480" s="152"/>
      <c r="AM480" s="295"/>
      <c r="AN480" s="228"/>
      <c r="AO480" s="228"/>
      <c r="AP480" s="228"/>
      <c r="AQ480" s="228"/>
      <c r="AR480" s="228"/>
      <c r="AS480" s="348"/>
      <c r="AT480" s="264">
        <f t="shared" si="363"/>
        <v>0</v>
      </c>
      <c r="AU480" s="259"/>
      <c r="AV480" s="265">
        <f t="shared" si="377"/>
        <v>0</v>
      </c>
      <c r="AX480" s="265">
        <f t="shared" si="381"/>
        <v>0</v>
      </c>
      <c r="AZ480" s="492">
        <f t="shared" si="378"/>
        <v>0</v>
      </c>
      <c r="BB480" s="492">
        <f t="shared" si="379"/>
        <v>0</v>
      </c>
      <c r="BD480" s="265">
        <f t="shared" si="382"/>
        <v>0</v>
      </c>
      <c r="BE480" s="105"/>
      <c r="BF480" s="105"/>
      <c r="BG480" s="105"/>
      <c r="BH480" s="105"/>
      <c r="BI480" s="105"/>
      <c r="BJ480" s="105"/>
    </row>
    <row r="481" spans="2:62" ht="20.100000000000001" hidden="1" customHeight="1" outlineLevel="1">
      <c r="B481" s="100"/>
      <c r="C481" s="908"/>
      <c r="D481" s="909"/>
      <c r="E481" s="909"/>
      <c r="F481" s="910"/>
      <c r="G481" s="890"/>
      <c r="H481" s="891"/>
      <c r="I481" s="152"/>
      <c r="J481" s="152"/>
      <c r="K481" s="152"/>
      <c r="L481" s="152"/>
      <c r="M481" s="152"/>
      <c r="N481" s="152"/>
      <c r="O481" s="152"/>
      <c r="P481" s="153"/>
      <c r="Q481" s="153"/>
      <c r="R481" s="156">
        <f t="shared" si="373"/>
        <v>0</v>
      </c>
      <c r="S481" s="156">
        <f t="shared" si="374"/>
        <v>0</v>
      </c>
      <c r="U481" s="157">
        <f t="shared" si="380"/>
        <v>0</v>
      </c>
      <c r="W481" s="152"/>
      <c r="X481" s="152"/>
      <c r="Y481" s="152"/>
      <c r="Z481" s="152"/>
      <c r="AA481" s="152"/>
      <c r="AB481" s="152"/>
      <c r="AC481" s="347"/>
      <c r="AD481" s="152"/>
      <c r="AE481" s="152"/>
      <c r="AF481" s="152"/>
      <c r="AG481" s="152"/>
      <c r="AH481" s="152"/>
      <c r="AI481" s="152"/>
      <c r="AJ481" s="347"/>
      <c r="AK481" s="152"/>
      <c r="AL481" s="152"/>
      <c r="AM481" s="295"/>
      <c r="AN481" s="228"/>
      <c r="AO481" s="228"/>
      <c r="AP481" s="228"/>
      <c r="AQ481" s="228"/>
      <c r="AR481" s="228"/>
      <c r="AS481" s="348"/>
      <c r="AT481" s="264">
        <f t="shared" si="363"/>
        <v>0</v>
      </c>
      <c r="AU481" s="259"/>
      <c r="AV481" s="265">
        <f t="shared" si="377"/>
        <v>0</v>
      </c>
      <c r="AX481" s="265">
        <f t="shared" si="381"/>
        <v>0</v>
      </c>
      <c r="AZ481" s="492">
        <f t="shared" si="378"/>
        <v>0</v>
      </c>
      <c r="BB481" s="492">
        <f t="shared" si="379"/>
        <v>0</v>
      </c>
      <c r="BD481" s="265">
        <f t="shared" si="382"/>
        <v>0</v>
      </c>
      <c r="BE481" s="105"/>
      <c r="BF481" s="105"/>
      <c r="BG481" s="105"/>
      <c r="BH481" s="105"/>
      <c r="BI481" s="105"/>
      <c r="BJ481" s="105"/>
    </row>
    <row r="482" spans="2:62" ht="20.100000000000001" hidden="1" customHeight="1" outlineLevel="1">
      <c r="B482" s="100"/>
      <c r="C482" s="908"/>
      <c r="D482" s="909"/>
      <c r="E482" s="909"/>
      <c r="F482" s="910"/>
      <c r="G482" s="890"/>
      <c r="H482" s="891"/>
      <c r="I482" s="152"/>
      <c r="J482" s="152"/>
      <c r="K482" s="152"/>
      <c r="L482" s="152"/>
      <c r="M482" s="152"/>
      <c r="N482" s="152"/>
      <c r="O482" s="152"/>
      <c r="P482" s="153"/>
      <c r="Q482" s="153"/>
      <c r="R482" s="156">
        <f t="shared" si="373"/>
        <v>0</v>
      </c>
      <c r="S482" s="156">
        <f t="shared" si="374"/>
        <v>0</v>
      </c>
      <c r="U482" s="157">
        <f t="shared" si="380"/>
        <v>0</v>
      </c>
      <c r="W482" s="152"/>
      <c r="X482" s="152"/>
      <c r="Y482" s="152"/>
      <c r="Z482" s="152"/>
      <c r="AA482" s="152"/>
      <c r="AB482" s="152"/>
      <c r="AC482" s="347"/>
      <c r="AD482" s="152"/>
      <c r="AE482" s="152"/>
      <c r="AF482" s="152"/>
      <c r="AG482" s="152"/>
      <c r="AH482" s="152"/>
      <c r="AI482" s="152"/>
      <c r="AJ482" s="347"/>
      <c r="AK482" s="152"/>
      <c r="AL482" s="152"/>
      <c r="AM482" s="295"/>
      <c r="AN482" s="228"/>
      <c r="AO482" s="228"/>
      <c r="AP482" s="228"/>
      <c r="AQ482" s="228"/>
      <c r="AR482" s="228"/>
      <c r="AS482" s="348"/>
      <c r="AT482" s="264">
        <f t="shared" si="363"/>
        <v>0</v>
      </c>
      <c r="AU482" s="259"/>
      <c r="AV482" s="265">
        <f t="shared" si="377"/>
        <v>0</v>
      </c>
      <c r="AX482" s="265">
        <f t="shared" si="381"/>
        <v>0</v>
      </c>
      <c r="AZ482" s="492">
        <f t="shared" si="378"/>
        <v>0</v>
      </c>
      <c r="BB482" s="492">
        <f t="shared" si="379"/>
        <v>0</v>
      </c>
      <c r="BD482" s="265">
        <f t="shared" si="382"/>
        <v>0</v>
      </c>
      <c r="BE482" s="105"/>
      <c r="BF482" s="105"/>
      <c r="BG482" s="105"/>
      <c r="BH482" s="105"/>
      <c r="BI482" s="105"/>
      <c r="BJ482" s="105"/>
    </row>
    <row r="483" spans="2:62" ht="20.100000000000001" hidden="1" customHeight="1" outlineLevel="1">
      <c r="B483" s="100"/>
      <c r="C483" s="908"/>
      <c r="D483" s="909"/>
      <c r="E483" s="909"/>
      <c r="F483" s="910"/>
      <c r="G483" s="890"/>
      <c r="H483" s="891"/>
      <c r="I483" s="152"/>
      <c r="J483" s="152"/>
      <c r="K483" s="152"/>
      <c r="L483" s="152"/>
      <c r="M483" s="152"/>
      <c r="N483" s="152"/>
      <c r="O483" s="152"/>
      <c r="P483" s="153"/>
      <c r="Q483" s="153"/>
      <c r="R483" s="156">
        <f t="shared" si="373"/>
        <v>0</v>
      </c>
      <c r="S483" s="156">
        <f t="shared" si="374"/>
        <v>0</v>
      </c>
      <c r="U483" s="157">
        <f t="shared" si="380"/>
        <v>0</v>
      </c>
      <c r="W483" s="152"/>
      <c r="X483" s="152"/>
      <c r="Y483" s="152"/>
      <c r="Z483" s="152"/>
      <c r="AA483" s="152"/>
      <c r="AB483" s="152"/>
      <c r="AC483" s="347"/>
      <c r="AD483" s="152"/>
      <c r="AE483" s="152"/>
      <c r="AF483" s="152"/>
      <c r="AG483" s="152"/>
      <c r="AH483" s="152"/>
      <c r="AI483" s="152"/>
      <c r="AJ483" s="347"/>
      <c r="AK483" s="152"/>
      <c r="AL483" s="152"/>
      <c r="AM483" s="295"/>
      <c r="AN483" s="228"/>
      <c r="AO483" s="228"/>
      <c r="AP483" s="228"/>
      <c r="AQ483" s="228"/>
      <c r="AR483" s="228"/>
      <c r="AS483" s="348"/>
      <c r="AT483" s="264">
        <f t="shared" si="363"/>
        <v>0</v>
      </c>
      <c r="AU483" s="259"/>
      <c r="AV483" s="265">
        <f t="shared" si="377"/>
        <v>0</v>
      </c>
      <c r="AX483" s="265">
        <f t="shared" si="381"/>
        <v>0</v>
      </c>
      <c r="AZ483" s="492">
        <f t="shared" si="378"/>
        <v>0</v>
      </c>
      <c r="BB483" s="492">
        <f t="shared" si="379"/>
        <v>0</v>
      </c>
      <c r="BD483" s="265">
        <f t="shared" si="382"/>
        <v>0</v>
      </c>
      <c r="BE483" s="105"/>
      <c r="BF483" s="105"/>
      <c r="BG483" s="105"/>
      <c r="BH483" s="105"/>
      <c r="BI483" s="105"/>
      <c r="BJ483" s="105"/>
    </row>
    <row r="484" spans="2:62" ht="20.100000000000001" hidden="1" customHeight="1" outlineLevel="1">
      <c r="B484" s="100"/>
      <c r="C484" s="908"/>
      <c r="D484" s="909"/>
      <c r="E484" s="909"/>
      <c r="F484" s="910"/>
      <c r="G484" s="890"/>
      <c r="H484" s="891"/>
      <c r="I484" s="152"/>
      <c r="J484" s="152"/>
      <c r="K484" s="152"/>
      <c r="L484" s="152"/>
      <c r="M484" s="152"/>
      <c r="N484" s="152"/>
      <c r="O484" s="152"/>
      <c r="P484" s="153"/>
      <c r="Q484" s="153"/>
      <c r="R484" s="156">
        <f t="shared" si="373"/>
        <v>0</v>
      </c>
      <c r="S484" s="156">
        <f t="shared" si="374"/>
        <v>0</v>
      </c>
      <c r="U484" s="157">
        <f t="shared" si="380"/>
        <v>0</v>
      </c>
      <c r="W484" s="152"/>
      <c r="X484" s="152"/>
      <c r="Y484" s="152"/>
      <c r="Z484" s="152"/>
      <c r="AA484" s="152"/>
      <c r="AB484" s="152"/>
      <c r="AC484" s="347"/>
      <c r="AD484" s="152"/>
      <c r="AE484" s="152"/>
      <c r="AF484" s="152"/>
      <c r="AG484" s="152"/>
      <c r="AH484" s="152"/>
      <c r="AI484" s="152"/>
      <c r="AJ484" s="347"/>
      <c r="AK484" s="152"/>
      <c r="AL484" s="152"/>
      <c r="AM484" s="295"/>
      <c r="AN484" s="228"/>
      <c r="AO484" s="228"/>
      <c r="AP484" s="228"/>
      <c r="AQ484" s="228"/>
      <c r="AR484" s="228"/>
      <c r="AS484" s="348"/>
      <c r="AT484" s="264">
        <f t="shared" si="363"/>
        <v>0</v>
      </c>
      <c r="AU484" s="259"/>
      <c r="AV484" s="265">
        <f t="shared" si="377"/>
        <v>0</v>
      </c>
      <c r="AX484" s="265">
        <f t="shared" si="381"/>
        <v>0</v>
      </c>
      <c r="AZ484" s="492">
        <f t="shared" si="378"/>
        <v>0</v>
      </c>
      <c r="BB484" s="492">
        <f t="shared" si="379"/>
        <v>0</v>
      </c>
      <c r="BD484" s="265">
        <f t="shared" si="382"/>
        <v>0</v>
      </c>
      <c r="BE484" s="105"/>
      <c r="BF484" s="105"/>
      <c r="BG484" s="105"/>
      <c r="BH484" s="105"/>
      <c r="BI484" s="105"/>
      <c r="BJ484" s="105"/>
    </row>
    <row r="485" spans="2:62" ht="20.100000000000001" hidden="1" customHeight="1" outlineLevel="1">
      <c r="B485" s="100"/>
      <c r="C485" s="908"/>
      <c r="D485" s="909"/>
      <c r="E485" s="909"/>
      <c r="F485" s="910"/>
      <c r="G485" s="890"/>
      <c r="H485" s="891"/>
      <c r="I485" s="152"/>
      <c r="J485" s="152"/>
      <c r="K485" s="152"/>
      <c r="L485" s="152"/>
      <c r="M485" s="152"/>
      <c r="N485" s="152"/>
      <c r="O485" s="152"/>
      <c r="P485" s="153"/>
      <c r="Q485" s="153"/>
      <c r="R485" s="156">
        <f t="shared" si="373"/>
        <v>0</v>
      </c>
      <c r="S485" s="156">
        <f t="shared" si="374"/>
        <v>0</v>
      </c>
      <c r="U485" s="157">
        <f t="shared" si="380"/>
        <v>0</v>
      </c>
      <c r="W485" s="152"/>
      <c r="X485" s="152"/>
      <c r="Y485" s="152"/>
      <c r="Z485" s="152"/>
      <c r="AA485" s="152"/>
      <c r="AB485" s="152"/>
      <c r="AC485" s="347"/>
      <c r="AD485" s="152"/>
      <c r="AE485" s="152"/>
      <c r="AF485" s="152"/>
      <c r="AG485" s="152"/>
      <c r="AH485" s="152"/>
      <c r="AI485" s="152"/>
      <c r="AJ485" s="347"/>
      <c r="AK485" s="152"/>
      <c r="AL485" s="152"/>
      <c r="AM485" s="295"/>
      <c r="AN485" s="228"/>
      <c r="AO485" s="228"/>
      <c r="AP485" s="228"/>
      <c r="AQ485" s="228"/>
      <c r="AR485" s="228"/>
      <c r="AS485" s="348"/>
      <c r="AT485" s="264">
        <f t="shared" si="363"/>
        <v>0</v>
      </c>
      <c r="AU485" s="259"/>
      <c r="AV485" s="265">
        <f t="shared" si="377"/>
        <v>0</v>
      </c>
      <c r="AX485" s="265">
        <f t="shared" si="381"/>
        <v>0</v>
      </c>
      <c r="AZ485" s="492">
        <f t="shared" si="378"/>
        <v>0</v>
      </c>
      <c r="BB485" s="492">
        <f t="shared" si="379"/>
        <v>0</v>
      </c>
      <c r="BD485" s="265">
        <f t="shared" si="382"/>
        <v>0</v>
      </c>
      <c r="BE485" s="105"/>
      <c r="BF485" s="105"/>
      <c r="BG485" s="105"/>
      <c r="BH485" s="105"/>
      <c r="BI485" s="105"/>
      <c r="BJ485" s="105"/>
    </row>
    <row r="486" spans="2:62" ht="20.100000000000001" hidden="1" customHeight="1" outlineLevel="1">
      <c r="B486" s="100"/>
      <c r="C486" s="908"/>
      <c r="D486" s="909"/>
      <c r="E486" s="909"/>
      <c r="F486" s="910"/>
      <c r="G486" s="890"/>
      <c r="H486" s="891"/>
      <c r="I486" s="152"/>
      <c r="J486" s="152"/>
      <c r="K486" s="152"/>
      <c r="L486" s="152"/>
      <c r="M486" s="152"/>
      <c r="N486" s="152"/>
      <c r="O486" s="152"/>
      <c r="P486" s="153"/>
      <c r="Q486" s="153"/>
      <c r="R486" s="156">
        <f t="shared" si="373"/>
        <v>0</v>
      </c>
      <c r="S486" s="156">
        <f t="shared" si="374"/>
        <v>0</v>
      </c>
      <c r="U486" s="157">
        <f t="shared" si="380"/>
        <v>0</v>
      </c>
      <c r="W486" s="152"/>
      <c r="X486" s="152"/>
      <c r="Y486" s="152"/>
      <c r="Z486" s="152"/>
      <c r="AA486" s="152"/>
      <c r="AB486" s="152"/>
      <c r="AC486" s="347"/>
      <c r="AD486" s="152"/>
      <c r="AE486" s="152"/>
      <c r="AF486" s="152"/>
      <c r="AG486" s="152"/>
      <c r="AH486" s="152"/>
      <c r="AI486" s="152"/>
      <c r="AJ486" s="347"/>
      <c r="AK486" s="152"/>
      <c r="AL486" s="152"/>
      <c r="AM486" s="295"/>
      <c r="AN486" s="228"/>
      <c r="AO486" s="228"/>
      <c r="AP486" s="228"/>
      <c r="AQ486" s="228"/>
      <c r="AR486" s="228"/>
      <c r="AS486" s="348"/>
      <c r="AT486" s="264">
        <f t="shared" si="363"/>
        <v>0</v>
      </c>
      <c r="AU486" s="259"/>
      <c r="AV486" s="265">
        <f t="shared" si="377"/>
        <v>0</v>
      </c>
      <c r="AX486" s="265">
        <f t="shared" si="381"/>
        <v>0</v>
      </c>
      <c r="AZ486" s="492">
        <f t="shared" si="378"/>
        <v>0</v>
      </c>
      <c r="BB486" s="492">
        <f t="shared" si="379"/>
        <v>0</v>
      </c>
      <c r="BD486" s="265">
        <f t="shared" si="382"/>
        <v>0</v>
      </c>
      <c r="BE486" s="105"/>
      <c r="BF486" s="105"/>
      <c r="BG486" s="105"/>
      <c r="BH486" s="105"/>
      <c r="BI486" s="105"/>
      <c r="BJ486" s="105"/>
    </row>
    <row r="487" spans="2:62" ht="9.9499999999999993" hidden="1" customHeight="1" outlineLevel="1">
      <c r="B487" s="101"/>
      <c r="C487" s="208"/>
      <c r="D487" s="208"/>
      <c r="E487" s="208"/>
      <c r="F487" s="208"/>
      <c r="G487" s="237"/>
      <c r="H487" s="207"/>
      <c r="I487" s="257"/>
      <c r="J487" s="257"/>
      <c r="K487" s="257"/>
      <c r="L487" s="257"/>
      <c r="M487" s="257"/>
      <c r="N487" s="257"/>
      <c r="O487" s="257"/>
      <c r="P487" s="256"/>
      <c r="Q487" s="102"/>
      <c r="R487" s="102"/>
      <c r="S487" s="102"/>
      <c r="U487" s="98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Z487" s="493"/>
      <c r="BE487" s="105"/>
      <c r="BF487" s="105"/>
      <c r="BG487" s="105"/>
      <c r="BH487" s="105"/>
      <c r="BI487" s="105"/>
      <c r="BJ487" s="105"/>
    </row>
    <row r="488" spans="2:62" ht="20.100000000000001" customHeight="1" collapsed="1">
      <c r="B488" s="8">
        <f>B471+1</f>
        <v>29</v>
      </c>
      <c r="C488" s="916"/>
      <c r="D488" s="917"/>
      <c r="E488" s="917"/>
      <c r="F488" s="918"/>
      <c r="G488" s="429"/>
      <c r="H488" s="206">
        <v>1</v>
      </c>
      <c r="I488" s="642">
        <f t="shared" ref="I488" si="383">$H488*SUM(I489:I503)</f>
        <v>0</v>
      </c>
      <c r="J488" s="643">
        <f t="shared" ref="J488:O488" si="384">$H488*SUM(J489:J503)</f>
        <v>0</v>
      </c>
      <c r="K488" s="644">
        <f t="shared" si="384"/>
        <v>0</v>
      </c>
      <c r="L488" s="645">
        <f t="shared" si="384"/>
        <v>0</v>
      </c>
      <c r="M488" s="645">
        <f t="shared" si="384"/>
        <v>0</v>
      </c>
      <c r="N488" s="644">
        <f t="shared" si="384"/>
        <v>0</v>
      </c>
      <c r="O488" s="642">
        <f t="shared" si="384"/>
        <v>0</v>
      </c>
      <c r="P488" s="209">
        <f t="shared" ref="P488:Q488" si="385">$H488*SUM(P489:P503)</f>
        <v>0</v>
      </c>
      <c r="Q488" s="210">
        <f t="shared" si="385"/>
        <v>0</v>
      </c>
      <c r="R488" s="136">
        <f t="shared" ref="R488:R503" si="386">P488*(1+Gewinn)*(1+SicherheitAngebot)</f>
        <v>0</v>
      </c>
      <c r="S488" s="137">
        <f t="shared" ref="S488:S503" si="387">Q488*(1+MGKZ)*(1+Gewinn)*(1+SicherheitAngebot)</f>
        <v>0</v>
      </c>
      <c r="U488" s="10">
        <f>I488*$I$7+J488*$J$7+K488*$K$7+L488*$L$7+M488*$M$7+N488*$N$7+O488*$O$7+R488+S488</f>
        <v>0</v>
      </c>
      <c r="W488" s="646">
        <f t="shared" ref="W488:AB488" si="388">$H488*SUM(W489:W503)</f>
        <v>0</v>
      </c>
      <c r="X488" s="647">
        <f t="shared" si="388"/>
        <v>0</v>
      </c>
      <c r="Y488" s="648">
        <f t="shared" si="388"/>
        <v>0</v>
      </c>
      <c r="Z488" s="649">
        <f t="shared" si="388"/>
        <v>0</v>
      </c>
      <c r="AA488" s="648">
        <f t="shared" si="388"/>
        <v>0</v>
      </c>
      <c r="AB488" s="646">
        <f t="shared" si="388"/>
        <v>0</v>
      </c>
      <c r="AC488" s="258"/>
      <c r="AD488" s="646">
        <f t="shared" ref="AD488:AM488" si="389">$H488*SUM(AD489:AD503)</f>
        <v>0</v>
      </c>
      <c r="AE488" s="647">
        <f t="shared" si="389"/>
        <v>0</v>
      </c>
      <c r="AF488" s="648">
        <f t="shared" si="389"/>
        <v>0</v>
      </c>
      <c r="AG488" s="649">
        <f t="shared" si="389"/>
        <v>0</v>
      </c>
      <c r="AH488" s="648">
        <f t="shared" si="389"/>
        <v>0</v>
      </c>
      <c r="AI488" s="646">
        <f t="shared" si="389"/>
        <v>0</v>
      </c>
      <c r="AJ488" s="258"/>
      <c r="AK488" s="653">
        <f t="shared" si="389"/>
        <v>0</v>
      </c>
      <c r="AL488" s="653">
        <f t="shared" si="389"/>
        <v>0</v>
      </c>
      <c r="AM488" s="653">
        <f t="shared" si="389"/>
        <v>0</v>
      </c>
      <c r="AN488" s="227">
        <f>$H488*SUM(AN489:AN503)*(1+Gewinn)*(1+SicherheitAngebot)</f>
        <v>0</v>
      </c>
      <c r="AO488" s="227">
        <f>$H488*SUM(AO489:AO503)*(1+Gewinn)*(1+SicherheitAngebot)</f>
        <v>0</v>
      </c>
      <c r="AP488" s="227">
        <f>$H488*SUM(AP489:AP503)*(1+Gewinn)*(1+SicherheitAngebot)</f>
        <v>0</v>
      </c>
      <c r="AQ488" s="227">
        <f>$H488*SUM(AQ489:AQ503)*(1+Gewinn)*(1+SicherheitAngebot)</f>
        <v>0</v>
      </c>
      <c r="AR488" s="227">
        <f>$H488*SUM(AR489:AR503)*(1+Gewinn)*(1+SicherheitAngebot)</f>
        <v>0</v>
      </c>
      <c r="AS488" s="262"/>
      <c r="AT488" s="263">
        <f t="shared" si="363"/>
        <v>0</v>
      </c>
      <c r="AU488" s="259"/>
      <c r="AV488" s="491">
        <f>AK488*$AK$7+AL488*$AL$7+AM488*$AM$7+SUM(AN488:AR488)+AT488/Zuschläge_IBN+AT488</f>
        <v>0</v>
      </c>
      <c r="AX488" s="685">
        <f>U488+AV488</f>
        <v>0</v>
      </c>
      <c r="AZ488" s="490">
        <f>IF(H488&gt;0,U488/(1+SicherheitAngebot)*(1+Sicherheit),0)</f>
        <v>0</v>
      </c>
      <c r="BB488" s="490">
        <f>IF(H488&gt;0,AV488/(1+SicherheitAngebot)*(1+Sicherheit),0)</f>
        <v>0</v>
      </c>
      <c r="BD488" s="490">
        <f>AZ488+BB488</f>
        <v>0</v>
      </c>
      <c r="BE488" s="105"/>
      <c r="BF488" s="105"/>
      <c r="BG488" s="105"/>
      <c r="BH488" s="105"/>
      <c r="BI488" s="105"/>
      <c r="BJ488" s="105"/>
    </row>
    <row r="489" spans="2:62" ht="20.100000000000001" hidden="1" customHeight="1" outlineLevel="1">
      <c r="B489" s="99"/>
      <c r="C489" s="908"/>
      <c r="D489" s="909"/>
      <c r="E489" s="909"/>
      <c r="F489" s="910"/>
      <c r="G489" s="890"/>
      <c r="H489" s="901"/>
      <c r="I489" s="152"/>
      <c r="J489" s="152"/>
      <c r="K489" s="152"/>
      <c r="L489" s="152"/>
      <c r="M489" s="152"/>
      <c r="N489" s="152"/>
      <c r="O489" s="152"/>
      <c r="P489" s="153"/>
      <c r="Q489" s="153"/>
      <c r="R489" s="156">
        <f t="shared" si="386"/>
        <v>0</v>
      </c>
      <c r="S489" s="156">
        <f t="shared" si="387"/>
        <v>0</v>
      </c>
      <c r="U489" s="157">
        <f>I489*$I$7+J489*$J$7+K489*$K$7+L489*$L$7+M489*$M$7+N489*$N$7+O489*$O$7+R489+S489</f>
        <v>0</v>
      </c>
      <c r="W489" s="152"/>
      <c r="X489" s="152"/>
      <c r="Y489" s="152"/>
      <c r="Z489" s="152"/>
      <c r="AA489" s="152"/>
      <c r="AB489" s="152"/>
      <c r="AC489" s="347"/>
      <c r="AD489" s="152"/>
      <c r="AE489" s="152"/>
      <c r="AF489" s="152"/>
      <c r="AG489" s="152"/>
      <c r="AH489" s="152"/>
      <c r="AI489" s="152"/>
      <c r="AJ489" s="347"/>
      <c r="AK489" s="152"/>
      <c r="AL489" s="152"/>
      <c r="AM489" s="295"/>
      <c r="AN489" s="228"/>
      <c r="AO489" s="228"/>
      <c r="AP489" s="228"/>
      <c r="AQ489" s="228"/>
      <c r="AR489" s="228"/>
      <c r="AS489" s="348"/>
      <c r="AT489" s="264">
        <f t="shared" si="363"/>
        <v>0</v>
      </c>
      <c r="AU489" s="259"/>
      <c r="AV489" s="265">
        <f t="shared" ref="AV489:AV503" si="390">AK489*$AK$7+AL489*$AL$7+AM489*$AM$7+SUM(AN489:AR489)*(1+Gewinn)*(1+SicherheitAngebot)+AT489/Zuschläge_IBN+AT489</f>
        <v>0</v>
      </c>
      <c r="AX489" s="265">
        <f>U489+AV489</f>
        <v>0</v>
      </c>
      <c r="AZ489" s="492">
        <f t="shared" ref="AZ489:AZ503" si="391">U489/(1+SicherheitAngebot)*(1+Sicherheit)</f>
        <v>0</v>
      </c>
      <c r="BB489" s="492">
        <f t="shared" ref="BB489:BB503" si="392">AV489/(1+SicherheitAngebot)*(1+Sicherheit)</f>
        <v>0</v>
      </c>
      <c r="BD489" s="265">
        <f>AZ489+BB489</f>
        <v>0</v>
      </c>
      <c r="BE489" s="105"/>
      <c r="BF489" s="105"/>
      <c r="BG489" s="105"/>
      <c r="BH489" s="105"/>
      <c r="BI489" s="105"/>
      <c r="BJ489" s="105"/>
    </row>
    <row r="490" spans="2:62" ht="20.100000000000001" hidden="1" customHeight="1" outlineLevel="1">
      <c r="B490" s="100"/>
      <c r="C490" s="908"/>
      <c r="D490" s="909"/>
      <c r="E490" s="909"/>
      <c r="F490" s="910"/>
      <c r="G490" s="890"/>
      <c r="H490" s="891"/>
      <c r="I490" s="152"/>
      <c r="J490" s="152"/>
      <c r="K490" s="152"/>
      <c r="L490" s="152"/>
      <c r="M490" s="152"/>
      <c r="N490" s="152"/>
      <c r="O490" s="152"/>
      <c r="P490" s="153"/>
      <c r="Q490" s="153"/>
      <c r="R490" s="156">
        <f t="shared" si="386"/>
        <v>0</v>
      </c>
      <c r="S490" s="156">
        <f t="shared" si="387"/>
        <v>0</v>
      </c>
      <c r="U490" s="157">
        <f t="shared" ref="U490:U503" si="393">I490*$I$7+J490*$J$7+K490*$K$7+L490*$L$7+M490*$M$7+N490*$N$7+O490*$O$7+R490+S490</f>
        <v>0</v>
      </c>
      <c r="W490" s="152"/>
      <c r="X490" s="152"/>
      <c r="Y490" s="152"/>
      <c r="Z490" s="152"/>
      <c r="AA490" s="152"/>
      <c r="AB490" s="152"/>
      <c r="AC490" s="347"/>
      <c r="AD490" s="152"/>
      <c r="AE490" s="152"/>
      <c r="AF490" s="152"/>
      <c r="AG490" s="152"/>
      <c r="AH490" s="152"/>
      <c r="AI490" s="152"/>
      <c r="AJ490" s="347"/>
      <c r="AK490" s="152"/>
      <c r="AL490" s="152"/>
      <c r="AM490" s="295"/>
      <c r="AN490" s="228"/>
      <c r="AO490" s="228"/>
      <c r="AP490" s="228"/>
      <c r="AQ490" s="228"/>
      <c r="AR490" s="228"/>
      <c r="AS490" s="348"/>
      <c r="AT490" s="264">
        <f t="shared" si="363"/>
        <v>0</v>
      </c>
      <c r="AU490" s="259"/>
      <c r="AV490" s="265">
        <f t="shared" si="390"/>
        <v>0</v>
      </c>
      <c r="AX490" s="265">
        <f t="shared" ref="AX490:AX503" si="394">U490+AV490</f>
        <v>0</v>
      </c>
      <c r="AZ490" s="492">
        <f t="shared" si="391"/>
        <v>0</v>
      </c>
      <c r="BB490" s="492">
        <f t="shared" si="392"/>
        <v>0</v>
      </c>
      <c r="BD490" s="265">
        <f t="shared" ref="BD490:BD503" si="395">AZ490+BB490</f>
        <v>0</v>
      </c>
      <c r="BE490" s="105"/>
      <c r="BF490" s="105"/>
      <c r="BG490" s="105"/>
      <c r="BH490" s="105"/>
      <c r="BI490" s="105"/>
      <c r="BJ490" s="105"/>
    </row>
    <row r="491" spans="2:62" ht="20.100000000000001" hidden="1" customHeight="1" outlineLevel="1">
      <c r="B491" s="100"/>
      <c r="C491" s="908"/>
      <c r="D491" s="909"/>
      <c r="E491" s="909"/>
      <c r="F491" s="910"/>
      <c r="G491" s="890"/>
      <c r="H491" s="891"/>
      <c r="I491" s="152"/>
      <c r="J491" s="152"/>
      <c r="K491" s="152"/>
      <c r="L491" s="152"/>
      <c r="M491" s="152"/>
      <c r="N491" s="152"/>
      <c r="O491" s="152"/>
      <c r="P491" s="153"/>
      <c r="Q491" s="153"/>
      <c r="R491" s="156">
        <f t="shared" si="386"/>
        <v>0</v>
      </c>
      <c r="S491" s="156">
        <f t="shared" si="387"/>
        <v>0</v>
      </c>
      <c r="U491" s="157">
        <f t="shared" si="393"/>
        <v>0</v>
      </c>
      <c r="W491" s="152"/>
      <c r="X491" s="152"/>
      <c r="Y491" s="152"/>
      <c r="Z491" s="152"/>
      <c r="AA491" s="152"/>
      <c r="AB491" s="152"/>
      <c r="AC491" s="347"/>
      <c r="AD491" s="152"/>
      <c r="AE491" s="152"/>
      <c r="AF491" s="152"/>
      <c r="AG491" s="152"/>
      <c r="AH491" s="152"/>
      <c r="AI491" s="152"/>
      <c r="AJ491" s="347"/>
      <c r="AK491" s="152"/>
      <c r="AL491" s="152"/>
      <c r="AM491" s="295"/>
      <c r="AN491" s="228"/>
      <c r="AO491" s="228"/>
      <c r="AP491" s="228"/>
      <c r="AQ491" s="228"/>
      <c r="AR491" s="228"/>
      <c r="AS491" s="348"/>
      <c r="AT491" s="264">
        <f t="shared" si="363"/>
        <v>0</v>
      </c>
      <c r="AU491" s="259"/>
      <c r="AV491" s="265">
        <f t="shared" si="390"/>
        <v>0</v>
      </c>
      <c r="AX491" s="265">
        <f t="shared" si="394"/>
        <v>0</v>
      </c>
      <c r="AZ491" s="492">
        <f t="shared" si="391"/>
        <v>0</v>
      </c>
      <c r="BB491" s="492">
        <f t="shared" si="392"/>
        <v>0</v>
      </c>
      <c r="BD491" s="265">
        <f t="shared" si="395"/>
        <v>0</v>
      </c>
      <c r="BE491" s="105"/>
      <c r="BF491" s="105"/>
      <c r="BG491" s="105"/>
      <c r="BH491" s="105"/>
      <c r="BI491" s="105"/>
      <c r="BJ491" s="105"/>
    </row>
    <row r="492" spans="2:62" ht="20.100000000000001" hidden="1" customHeight="1" outlineLevel="1">
      <c r="B492" s="100"/>
      <c r="C492" s="908"/>
      <c r="D492" s="909"/>
      <c r="E492" s="909"/>
      <c r="F492" s="910"/>
      <c r="G492" s="890"/>
      <c r="H492" s="891"/>
      <c r="I492" s="152"/>
      <c r="J492" s="152"/>
      <c r="K492" s="152"/>
      <c r="L492" s="152"/>
      <c r="M492" s="152"/>
      <c r="N492" s="152"/>
      <c r="O492" s="152"/>
      <c r="P492" s="153"/>
      <c r="Q492" s="153"/>
      <c r="R492" s="156">
        <f t="shared" si="386"/>
        <v>0</v>
      </c>
      <c r="S492" s="156">
        <f t="shared" si="387"/>
        <v>0</v>
      </c>
      <c r="U492" s="157">
        <f t="shared" si="393"/>
        <v>0</v>
      </c>
      <c r="W492" s="152"/>
      <c r="X492" s="152"/>
      <c r="Y492" s="152"/>
      <c r="Z492" s="152"/>
      <c r="AA492" s="152"/>
      <c r="AB492" s="152"/>
      <c r="AC492" s="347"/>
      <c r="AD492" s="152"/>
      <c r="AE492" s="152"/>
      <c r="AF492" s="152"/>
      <c r="AG492" s="152"/>
      <c r="AH492" s="152"/>
      <c r="AI492" s="152"/>
      <c r="AJ492" s="347"/>
      <c r="AK492" s="152"/>
      <c r="AL492" s="152"/>
      <c r="AM492" s="295"/>
      <c r="AN492" s="228"/>
      <c r="AO492" s="228"/>
      <c r="AP492" s="228"/>
      <c r="AQ492" s="228"/>
      <c r="AR492" s="228"/>
      <c r="AS492" s="348"/>
      <c r="AT492" s="264">
        <f t="shared" si="363"/>
        <v>0</v>
      </c>
      <c r="AU492" s="259"/>
      <c r="AV492" s="265">
        <f t="shared" si="390"/>
        <v>0</v>
      </c>
      <c r="AX492" s="265">
        <f t="shared" si="394"/>
        <v>0</v>
      </c>
      <c r="AZ492" s="492">
        <f t="shared" si="391"/>
        <v>0</v>
      </c>
      <c r="BB492" s="492">
        <f t="shared" si="392"/>
        <v>0</v>
      </c>
      <c r="BD492" s="265">
        <f t="shared" si="395"/>
        <v>0</v>
      </c>
      <c r="BE492" s="105"/>
      <c r="BF492" s="105"/>
      <c r="BG492" s="105"/>
      <c r="BH492" s="105"/>
      <c r="BI492" s="105"/>
      <c r="BJ492" s="105"/>
    </row>
    <row r="493" spans="2:62" ht="20.100000000000001" hidden="1" customHeight="1" outlineLevel="1">
      <c r="B493" s="100"/>
      <c r="C493" s="908"/>
      <c r="D493" s="909"/>
      <c r="E493" s="909"/>
      <c r="F493" s="910"/>
      <c r="G493" s="890"/>
      <c r="H493" s="891"/>
      <c r="I493" s="152"/>
      <c r="J493" s="152"/>
      <c r="K493" s="152"/>
      <c r="L493" s="152"/>
      <c r="M493" s="152"/>
      <c r="N493" s="152"/>
      <c r="O493" s="152"/>
      <c r="P493" s="153"/>
      <c r="Q493" s="153"/>
      <c r="R493" s="156">
        <f t="shared" si="386"/>
        <v>0</v>
      </c>
      <c r="S493" s="156">
        <f t="shared" si="387"/>
        <v>0</v>
      </c>
      <c r="U493" s="157">
        <f t="shared" si="393"/>
        <v>0</v>
      </c>
      <c r="W493" s="152"/>
      <c r="X493" s="152"/>
      <c r="Y493" s="152"/>
      <c r="Z493" s="152"/>
      <c r="AA493" s="152"/>
      <c r="AB493" s="152"/>
      <c r="AC493" s="347"/>
      <c r="AD493" s="152"/>
      <c r="AE493" s="152"/>
      <c r="AF493" s="152"/>
      <c r="AG493" s="152"/>
      <c r="AH493" s="152"/>
      <c r="AI493" s="152"/>
      <c r="AJ493" s="347"/>
      <c r="AK493" s="152"/>
      <c r="AL493" s="152"/>
      <c r="AM493" s="295"/>
      <c r="AN493" s="228"/>
      <c r="AO493" s="228"/>
      <c r="AP493" s="228"/>
      <c r="AQ493" s="228"/>
      <c r="AR493" s="228"/>
      <c r="AS493" s="348"/>
      <c r="AT493" s="264">
        <f t="shared" si="363"/>
        <v>0</v>
      </c>
      <c r="AU493" s="259"/>
      <c r="AV493" s="265">
        <f t="shared" si="390"/>
        <v>0</v>
      </c>
      <c r="AX493" s="265">
        <f t="shared" si="394"/>
        <v>0</v>
      </c>
      <c r="AZ493" s="492">
        <f t="shared" si="391"/>
        <v>0</v>
      </c>
      <c r="BB493" s="492">
        <f t="shared" si="392"/>
        <v>0</v>
      </c>
      <c r="BD493" s="265">
        <f t="shared" si="395"/>
        <v>0</v>
      </c>
      <c r="BE493" s="105"/>
      <c r="BF493" s="105"/>
      <c r="BG493" s="105"/>
      <c r="BH493" s="105"/>
      <c r="BI493" s="105"/>
      <c r="BJ493" s="105"/>
    </row>
    <row r="494" spans="2:62" ht="20.100000000000001" hidden="1" customHeight="1" outlineLevel="1">
      <c r="B494" s="100"/>
      <c r="C494" s="908"/>
      <c r="D494" s="909"/>
      <c r="E494" s="909"/>
      <c r="F494" s="910"/>
      <c r="G494" s="890"/>
      <c r="H494" s="891"/>
      <c r="I494" s="152"/>
      <c r="J494" s="152"/>
      <c r="K494" s="152"/>
      <c r="L494" s="152"/>
      <c r="M494" s="152"/>
      <c r="N494" s="152"/>
      <c r="O494" s="152"/>
      <c r="P494" s="153"/>
      <c r="Q494" s="153"/>
      <c r="R494" s="156">
        <f t="shared" si="386"/>
        <v>0</v>
      </c>
      <c r="S494" s="156">
        <f t="shared" si="387"/>
        <v>0</v>
      </c>
      <c r="U494" s="157">
        <f t="shared" si="393"/>
        <v>0</v>
      </c>
      <c r="W494" s="152"/>
      <c r="X494" s="152"/>
      <c r="Y494" s="152"/>
      <c r="Z494" s="152"/>
      <c r="AA494" s="152"/>
      <c r="AB494" s="152"/>
      <c r="AC494" s="347"/>
      <c r="AD494" s="152"/>
      <c r="AE494" s="152"/>
      <c r="AF494" s="152"/>
      <c r="AG494" s="152"/>
      <c r="AH494" s="152"/>
      <c r="AI494" s="152"/>
      <c r="AJ494" s="347"/>
      <c r="AK494" s="152"/>
      <c r="AL494" s="152"/>
      <c r="AM494" s="295"/>
      <c r="AN494" s="228"/>
      <c r="AO494" s="228"/>
      <c r="AP494" s="228"/>
      <c r="AQ494" s="228"/>
      <c r="AR494" s="228"/>
      <c r="AS494" s="348"/>
      <c r="AT494" s="264">
        <f t="shared" si="363"/>
        <v>0</v>
      </c>
      <c r="AU494" s="259"/>
      <c r="AV494" s="265">
        <f t="shared" si="390"/>
        <v>0</v>
      </c>
      <c r="AX494" s="265">
        <f t="shared" si="394"/>
        <v>0</v>
      </c>
      <c r="AZ494" s="492">
        <f t="shared" si="391"/>
        <v>0</v>
      </c>
      <c r="BB494" s="492">
        <f t="shared" si="392"/>
        <v>0</v>
      </c>
      <c r="BD494" s="265">
        <f t="shared" si="395"/>
        <v>0</v>
      </c>
      <c r="BE494" s="105"/>
      <c r="BF494" s="105"/>
      <c r="BG494" s="105"/>
      <c r="BH494" s="105"/>
      <c r="BI494" s="105"/>
      <c r="BJ494" s="105"/>
    </row>
    <row r="495" spans="2:62" ht="20.100000000000001" hidden="1" customHeight="1" outlineLevel="1">
      <c r="B495" s="100"/>
      <c r="C495" s="908"/>
      <c r="D495" s="909"/>
      <c r="E495" s="909"/>
      <c r="F495" s="910"/>
      <c r="G495" s="890"/>
      <c r="H495" s="891"/>
      <c r="I495" s="152"/>
      <c r="J495" s="152"/>
      <c r="K495" s="152"/>
      <c r="L495" s="152"/>
      <c r="M495" s="152"/>
      <c r="N495" s="152"/>
      <c r="O495" s="152"/>
      <c r="P495" s="153"/>
      <c r="Q495" s="153"/>
      <c r="R495" s="156">
        <f t="shared" si="386"/>
        <v>0</v>
      </c>
      <c r="S495" s="156">
        <f t="shared" si="387"/>
        <v>0</v>
      </c>
      <c r="U495" s="157">
        <f t="shared" si="393"/>
        <v>0</v>
      </c>
      <c r="W495" s="152"/>
      <c r="X495" s="152"/>
      <c r="Y495" s="152"/>
      <c r="Z495" s="152"/>
      <c r="AA495" s="152"/>
      <c r="AB495" s="152"/>
      <c r="AC495" s="347"/>
      <c r="AD495" s="152"/>
      <c r="AE495" s="152"/>
      <c r="AF495" s="152"/>
      <c r="AG495" s="152"/>
      <c r="AH495" s="152"/>
      <c r="AI495" s="152"/>
      <c r="AJ495" s="347"/>
      <c r="AK495" s="152"/>
      <c r="AL495" s="152"/>
      <c r="AM495" s="295"/>
      <c r="AN495" s="228"/>
      <c r="AO495" s="228"/>
      <c r="AP495" s="228"/>
      <c r="AQ495" s="228"/>
      <c r="AR495" s="228"/>
      <c r="AS495" s="348"/>
      <c r="AT495" s="264">
        <f t="shared" si="363"/>
        <v>0</v>
      </c>
      <c r="AU495" s="259"/>
      <c r="AV495" s="265">
        <f t="shared" si="390"/>
        <v>0</v>
      </c>
      <c r="AX495" s="265">
        <f t="shared" si="394"/>
        <v>0</v>
      </c>
      <c r="AZ495" s="492">
        <f t="shared" si="391"/>
        <v>0</v>
      </c>
      <c r="BB495" s="492">
        <f t="shared" si="392"/>
        <v>0</v>
      </c>
      <c r="BD495" s="265">
        <f t="shared" si="395"/>
        <v>0</v>
      </c>
      <c r="BE495" s="105"/>
      <c r="BF495" s="105"/>
      <c r="BG495" s="105"/>
      <c r="BH495" s="105"/>
      <c r="BI495" s="105"/>
      <c r="BJ495" s="105"/>
    </row>
    <row r="496" spans="2:62" ht="20.100000000000001" hidden="1" customHeight="1" outlineLevel="1">
      <c r="B496" s="100"/>
      <c r="C496" s="908"/>
      <c r="D496" s="909"/>
      <c r="E496" s="909"/>
      <c r="F496" s="910"/>
      <c r="G496" s="890"/>
      <c r="H496" s="891"/>
      <c r="I496" s="152"/>
      <c r="J496" s="152"/>
      <c r="K496" s="152"/>
      <c r="L496" s="152"/>
      <c r="M496" s="152"/>
      <c r="N496" s="152"/>
      <c r="O496" s="152"/>
      <c r="P496" s="153"/>
      <c r="Q496" s="153"/>
      <c r="R496" s="156">
        <f t="shared" si="386"/>
        <v>0</v>
      </c>
      <c r="S496" s="156">
        <f t="shared" si="387"/>
        <v>0</v>
      </c>
      <c r="U496" s="157">
        <f t="shared" si="393"/>
        <v>0</v>
      </c>
      <c r="W496" s="152"/>
      <c r="X496" s="152"/>
      <c r="Y496" s="152"/>
      <c r="Z496" s="152"/>
      <c r="AA496" s="152"/>
      <c r="AB496" s="152"/>
      <c r="AC496" s="347"/>
      <c r="AD496" s="152"/>
      <c r="AE496" s="152"/>
      <c r="AF496" s="152"/>
      <c r="AG496" s="152"/>
      <c r="AH496" s="152"/>
      <c r="AI496" s="152"/>
      <c r="AJ496" s="347"/>
      <c r="AK496" s="152"/>
      <c r="AL496" s="152"/>
      <c r="AM496" s="295"/>
      <c r="AN496" s="228"/>
      <c r="AO496" s="228"/>
      <c r="AP496" s="228"/>
      <c r="AQ496" s="228"/>
      <c r="AR496" s="228"/>
      <c r="AS496" s="348"/>
      <c r="AT496" s="264">
        <f t="shared" si="363"/>
        <v>0</v>
      </c>
      <c r="AU496" s="259"/>
      <c r="AV496" s="265">
        <f t="shared" si="390"/>
        <v>0</v>
      </c>
      <c r="AX496" s="265">
        <f t="shared" si="394"/>
        <v>0</v>
      </c>
      <c r="AZ496" s="492">
        <f t="shared" si="391"/>
        <v>0</v>
      </c>
      <c r="BB496" s="492">
        <f t="shared" si="392"/>
        <v>0</v>
      </c>
      <c r="BD496" s="265">
        <f t="shared" si="395"/>
        <v>0</v>
      </c>
      <c r="BE496" s="105"/>
      <c r="BF496" s="105"/>
      <c r="BG496" s="105"/>
      <c r="BH496" s="105"/>
      <c r="BI496" s="105"/>
      <c r="BJ496" s="105"/>
    </row>
    <row r="497" spans="2:62" ht="20.100000000000001" hidden="1" customHeight="1" outlineLevel="1">
      <c r="B497" s="100"/>
      <c r="C497" s="908"/>
      <c r="D497" s="909"/>
      <c r="E497" s="909"/>
      <c r="F497" s="910"/>
      <c r="G497" s="890"/>
      <c r="H497" s="891"/>
      <c r="I497" s="152"/>
      <c r="J497" s="152"/>
      <c r="K497" s="152"/>
      <c r="L497" s="152"/>
      <c r="M497" s="152"/>
      <c r="N497" s="152"/>
      <c r="O497" s="152"/>
      <c r="P497" s="153"/>
      <c r="Q497" s="153"/>
      <c r="R497" s="156">
        <f t="shared" si="386"/>
        <v>0</v>
      </c>
      <c r="S497" s="156">
        <f t="shared" si="387"/>
        <v>0</v>
      </c>
      <c r="U497" s="157">
        <f t="shared" si="393"/>
        <v>0</v>
      </c>
      <c r="W497" s="152"/>
      <c r="X497" s="152"/>
      <c r="Y497" s="152"/>
      <c r="Z497" s="152"/>
      <c r="AA497" s="152"/>
      <c r="AB497" s="152"/>
      <c r="AC497" s="347"/>
      <c r="AD497" s="152"/>
      <c r="AE497" s="152"/>
      <c r="AF497" s="152"/>
      <c r="AG497" s="152"/>
      <c r="AH497" s="152"/>
      <c r="AI497" s="152"/>
      <c r="AJ497" s="347"/>
      <c r="AK497" s="152"/>
      <c r="AL497" s="152"/>
      <c r="AM497" s="295"/>
      <c r="AN497" s="228"/>
      <c r="AO497" s="228"/>
      <c r="AP497" s="228"/>
      <c r="AQ497" s="228"/>
      <c r="AR497" s="228"/>
      <c r="AS497" s="348"/>
      <c r="AT497" s="264">
        <f t="shared" si="363"/>
        <v>0</v>
      </c>
      <c r="AU497" s="259"/>
      <c r="AV497" s="265">
        <f t="shared" si="390"/>
        <v>0</v>
      </c>
      <c r="AX497" s="265">
        <f t="shared" si="394"/>
        <v>0</v>
      </c>
      <c r="AZ497" s="492">
        <f t="shared" si="391"/>
        <v>0</v>
      </c>
      <c r="BB497" s="492">
        <f t="shared" si="392"/>
        <v>0</v>
      </c>
      <c r="BD497" s="265">
        <f t="shared" si="395"/>
        <v>0</v>
      </c>
      <c r="BE497" s="105"/>
      <c r="BF497" s="105"/>
      <c r="BG497" s="105"/>
      <c r="BH497" s="105"/>
      <c r="BI497" s="105"/>
      <c r="BJ497" s="105"/>
    </row>
    <row r="498" spans="2:62" ht="20.100000000000001" hidden="1" customHeight="1" outlineLevel="1">
      <c r="B498" s="100"/>
      <c r="C498" s="908"/>
      <c r="D498" s="909"/>
      <c r="E498" s="909"/>
      <c r="F498" s="910"/>
      <c r="G498" s="890"/>
      <c r="H498" s="891"/>
      <c r="I498" s="152"/>
      <c r="J498" s="152"/>
      <c r="K498" s="152"/>
      <c r="L498" s="152"/>
      <c r="M498" s="152"/>
      <c r="N498" s="152"/>
      <c r="O498" s="152"/>
      <c r="P498" s="153"/>
      <c r="Q498" s="153"/>
      <c r="R498" s="156">
        <f t="shared" si="386"/>
        <v>0</v>
      </c>
      <c r="S498" s="156">
        <f t="shared" si="387"/>
        <v>0</v>
      </c>
      <c r="U498" s="157">
        <f t="shared" si="393"/>
        <v>0</v>
      </c>
      <c r="W498" s="152"/>
      <c r="X498" s="152"/>
      <c r="Y498" s="152"/>
      <c r="Z498" s="152"/>
      <c r="AA498" s="152"/>
      <c r="AB498" s="152"/>
      <c r="AC498" s="347"/>
      <c r="AD498" s="152"/>
      <c r="AE498" s="152"/>
      <c r="AF498" s="152"/>
      <c r="AG498" s="152"/>
      <c r="AH498" s="152"/>
      <c r="AI498" s="152"/>
      <c r="AJ498" s="347"/>
      <c r="AK498" s="152"/>
      <c r="AL498" s="152"/>
      <c r="AM498" s="295"/>
      <c r="AN498" s="228"/>
      <c r="AO498" s="228"/>
      <c r="AP498" s="228"/>
      <c r="AQ498" s="228"/>
      <c r="AR498" s="228"/>
      <c r="AS498" s="348"/>
      <c r="AT498" s="264">
        <f t="shared" si="363"/>
        <v>0</v>
      </c>
      <c r="AU498" s="259"/>
      <c r="AV498" s="265">
        <f t="shared" si="390"/>
        <v>0</v>
      </c>
      <c r="AX498" s="265">
        <f t="shared" si="394"/>
        <v>0</v>
      </c>
      <c r="AZ498" s="492">
        <f t="shared" si="391"/>
        <v>0</v>
      </c>
      <c r="BB498" s="492">
        <f t="shared" si="392"/>
        <v>0</v>
      </c>
      <c r="BD498" s="265">
        <f t="shared" si="395"/>
        <v>0</v>
      </c>
      <c r="BE498" s="105"/>
      <c r="BF498" s="105"/>
      <c r="BG498" s="105"/>
      <c r="BH498" s="105"/>
      <c r="BI498" s="105"/>
      <c r="BJ498" s="105"/>
    </row>
    <row r="499" spans="2:62" ht="20.100000000000001" hidden="1" customHeight="1" outlineLevel="1">
      <c r="B499" s="100"/>
      <c r="C499" s="908"/>
      <c r="D499" s="909"/>
      <c r="E499" s="909"/>
      <c r="F499" s="910"/>
      <c r="G499" s="890"/>
      <c r="H499" s="891"/>
      <c r="I499" s="152"/>
      <c r="J499" s="152"/>
      <c r="K499" s="152"/>
      <c r="L499" s="152"/>
      <c r="M499" s="152"/>
      <c r="N499" s="152"/>
      <c r="O499" s="152"/>
      <c r="P499" s="153"/>
      <c r="Q499" s="153"/>
      <c r="R499" s="156">
        <f t="shared" si="386"/>
        <v>0</v>
      </c>
      <c r="S499" s="156">
        <f t="shared" si="387"/>
        <v>0</v>
      </c>
      <c r="U499" s="157">
        <f t="shared" si="393"/>
        <v>0</v>
      </c>
      <c r="W499" s="152"/>
      <c r="X499" s="152"/>
      <c r="Y499" s="152"/>
      <c r="Z499" s="152"/>
      <c r="AA499" s="152"/>
      <c r="AB499" s="152"/>
      <c r="AC499" s="347"/>
      <c r="AD499" s="152"/>
      <c r="AE499" s="152"/>
      <c r="AF499" s="152"/>
      <c r="AG499" s="152"/>
      <c r="AH499" s="152"/>
      <c r="AI499" s="152"/>
      <c r="AJ499" s="347"/>
      <c r="AK499" s="152"/>
      <c r="AL499" s="152"/>
      <c r="AM499" s="295"/>
      <c r="AN499" s="228"/>
      <c r="AO499" s="228"/>
      <c r="AP499" s="228"/>
      <c r="AQ499" s="228"/>
      <c r="AR499" s="228"/>
      <c r="AS499" s="348"/>
      <c r="AT499" s="264">
        <f t="shared" si="363"/>
        <v>0</v>
      </c>
      <c r="AU499" s="259"/>
      <c r="AV499" s="265">
        <f t="shared" si="390"/>
        <v>0</v>
      </c>
      <c r="AX499" s="265">
        <f t="shared" si="394"/>
        <v>0</v>
      </c>
      <c r="AZ499" s="492">
        <f t="shared" si="391"/>
        <v>0</v>
      </c>
      <c r="BB499" s="492">
        <f t="shared" si="392"/>
        <v>0</v>
      </c>
      <c r="BD499" s="265">
        <f t="shared" si="395"/>
        <v>0</v>
      </c>
      <c r="BE499" s="105"/>
      <c r="BF499" s="105"/>
      <c r="BG499" s="105"/>
      <c r="BH499" s="105"/>
      <c r="BI499" s="105"/>
      <c r="BJ499" s="105"/>
    </row>
    <row r="500" spans="2:62" ht="20.100000000000001" hidden="1" customHeight="1" outlineLevel="1">
      <c r="B500" s="100"/>
      <c r="C500" s="908"/>
      <c r="D500" s="909"/>
      <c r="E500" s="909"/>
      <c r="F500" s="910"/>
      <c r="G500" s="890"/>
      <c r="H500" s="891"/>
      <c r="I500" s="152"/>
      <c r="J500" s="152"/>
      <c r="K500" s="152"/>
      <c r="L500" s="152"/>
      <c r="M500" s="152"/>
      <c r="N500" s="152"/>
      <c r="O500" s="152"/>
      <c r="P500" s="153"/>
      <c r="Q500" s="153"/>
      <c r="R500" s="156">
        <f t="shared" si="386"/>
        <v>0</v>
      </c>
      <c r="S500" s="156">
        <f t="shared" si="387"/>
        <v>0</v>
      </c>
      <c r="U500" s="157">
        <f t="shared" si="393"/>
        <v>0</v>
      </c>
      <c r="W500" s="152"/>
      <c r="X500" s="152"/>
      <c r="Y500" s="152"/>
      <c r="Z500" s="152"/>
      <c r="AA500" s="152"/>
      <c r="AB500" s="152"/>
      <c r="AC500" s="347"/>
      <c r="AD500" s="152"/>
      <c r="AE500" s="152"/>
      <c r="AF500" s="152"/>
      <c r="AG500" s="152"/>
      <c r="AH500" s="152"/>
      <c r="AI500" s="152"/>
      <c r="AJ500" s="347"/>
      <c r="AK500" s="152"/>
      <c r="AL500" s="152"/>
      <c r="AM500" s="295"/>
      <c r="AN500" s="228"/>
      <c r="AO500" s="228"/>
      <c r="AP500" s="228"/>
      <c r="AQ500" s="228"/>
      <c r="AR500" s="228"/>
      <c r="AS500" s="348"/>
      <c r="AT500" s="264">
        <f t="shared" si="363"/>
        <v>0</v>
      </c>
      <c r="AU500" s="259"/>
      <c r="AV500" s="265">
        <f t="shared" si="390"/>
        <v>0</v>
      </c>
      <c r="AX500" s="265">
        <f t="shared" si="394"/>
        <v>0</v>
      </c>
      <c r="AZ500" s="492">
        <f t="shared" si="391"/>
        <v>0</v>
      </c>
      <c r="BB500" s="492">
        <f t="shared" si="392"/>
        <v>0</v>
      </c>
      <c r="BD500" s="265">
        <f t="shared" si="395"/>
        <v>0</v>
      </c>
      <c r="BE500" s="105"/>
      <c r="BF500" s="105"/>
      <c r="BG500" s="105"/>
      <c r="BH500" s="105"/>
      <c r="BI500" s="105"/>
      <c r="BJ500" s="105"/>
    </row>
    <row r="501" spans="2:62" ht="20.100000000000001" hidden="1" customHeight="1" outlineLevel="1">
      <c r="B501" s="100"/>
      <c r="C501" s="908"/>
      <c r="D501" s="909"/>
      <c r="E501" s="909"/>
      <c r="F501" s="910"/>
      <c r="G501" s="890"/>
      <c r="H501" s="891"/>
      <c r="I501" s="152"/>
      <c r="J501" s="152"/>
      <c r="K501" s="152"/>
      <c r="L501" s="152"/>
      <c r="M501" s="152"/>
      <c r="N501" s="152"/>
      <c r="O501" s="152"/>
      <c r="P501" s="153"/>
      <c r="Q501" s="153"/>
      <c r="R501" s="156">
        <f t="shared" si="386"/>
        <v>0</v>
      </c>
      <c r="S501" s="156">
        <f t="shared" si="387"/>
        <v>0</v>
      </c>
      <c r="U501" s="157">
        <f t="shared" si="393"/>
        <v>0</v>
      </c>
      <c r="W501" s="152"/>
      <c r="X501" s="152"/>
      <c r="Y501" s="152"/>
      <c r="Z501" s="152"/>
      <c r="AA501" s="152"/>
      <c r="AB501" s="152"/>
      <c r="AC501" s="347"/>
      <c r="AD501" s="152"/>
      <c r="AE501" s="152"/>
      <c r="AF501" s="152"/>
      <c r="AG501" s="152"/>
      <c r="AH501" s="152"/>
      <c r="AI501" s="152"/>
      <c r="AJ501" s="347"/>
      <c r="AK501" s="152"/>
      <c r="AL501" s="152"/>
      <c r="AM501" s="295"/>
      <c r="AN501" s="228"/>
      <c r="AO501" s="228"/>
      <c r="AP501" s="228"/>
      <c r="AQ501" s="228"/>
      <c r="AR501" s="228"/>
      <c r="AS501" s="348"/>
      <c r="AT501" s="264">
        <f t="shared" si="363"/>
        <v>0</v>
      </c>
      <c r="AU501" s="259"/>
      <c r="AV501" s="265">
        <f t="shared" si="390"/>
        <v>0</v>
      </c>
      <c r="AX501" s="265">
        <f t="shared" si="394"/>
        <v>0</v>
      </c>
      <c r="AZ501" s="492">
        <f t="shared" si="391"/>
        <v>0</v>
      </c>
      <c r="BB501" s="492">
        <f t="shared" si="392"/>
        <v>0</v>
      </c>
      <c r="BD501" s="265">
        <f t="shared" si="395"/>
        <v>0</v>
      </c>
      <c r="BE501" s="105"/>
      <c r="BF501" s="105"/>
      <c r="BG501" s="105"/>
      <c r="BH501" s="105"/>
      <c r="BI501" s="105"/>
      <c r="BJ501" s="105"/>
    </row>
    <row r="502" spans="2:62" ht="20.100000000000001" hidden="1" customHeight="1" outlineLevel="1">
      <c r="B502" s="100"/>
      <c r="C502" s="908"/>
      <c r="D502" s="909"/>
      <c r="E502" s="909"/>
      <c r="F502" s="910"/>
      <c r="G502" s="890"/>
      <c r="H502" s="891"/>
      <c r="I502" s="152"/>
      <c r="J502" s="152"/>
      <c r="K502" s="152"/>
      <c r="L502" s="152"/>
      <c r="M502" s="152"/>
      <c r="N502" s="152"/>
      <c r="O502" s="152"/>
      <c r="P502" s="153"/>
      <c r="Q502" s="153"/>
      <c r="R502" s="156">
        <f t="shared" si="386"/>
        <v>0</v>
      </c>
      <c r="S502" s="156">
        <f t="shared" si="387"/>
        <v>0</v>
      </c>
      <c r="U502" s="157">
        <f t="shared" si="393"/>
        <v>0</v>
      </c>
      <c r="W502" s="152"/>
      <c r="X502" s="152"/>
      <c r="Y502" s="152"/>
      <c r="Z502" s="152"/>
      <c r="AA502" s="152"/>
      <c r="AB502" s="152"/>
      <c r="AC502" s="347"/>
      <c r="AD502" s="152"/>
      <c r="AE502" s="152"/>
      <c r="AF502" s="152"/>
      <c r="AG502" s="152"/>
      <c r="AH502" s="152"/>
      <c r="AI502" s="152"/>
      <c r="AJ502" s="347"/>
      <c r="AK502" s="152"/>
      <c r="AL502" s="152"/>
      <c r="AM502" s="295"/>
      <c r="AN502" s="228"/>
      <c r="AO502" s="228"/>
      <c r="AP502" s="228"/>
      <c r="AQ502" s="228"/>
      <c r="AR502" s="228"/>
      <c r="AS502" s="348"/>
      <c r="AT502" s="264">
        <f t="shared" si="363"/>
        <v>0</v>
      </c>
      <c r="AU502" s="259"/>
      <c r="AV502" s="265">
        <f t="shared" si="390"/>
        <v>0</v>
      </c>
      <c r="AX502" s="265">
        <f t="shared" si="394"/>
        <v>0</v>
      </c>
      <c r="AZ502" s="492">
        <f t="shared" si="391"/>
        <v>0</v>
      </c>
      <c r="BB502" s="492">
        <f t="shared" si="392"/>
        <v>0</v>
      </c>
      <c r="BD502" s="265">
        <f t="shared" si="395"/>
        <v>0</v>
      </c>
      <c r="BE502" s="105"/>
      <c r="BF502" s="105"/>
      <c r="BG502" s="105"/>
      <c r="BH502" s="105"/>
      <c r="BI502" s="105"/>
      <c r="BJ502" s="105"/>
    </row>
    <row r="503" spans="2:62" ht="20.100000000000001" hidden="1" customHeight="1" outlineLevel="1">
      <c r="B503" s="100"/>
      <c r="C503" s="908"/>
      <c r="D503" s="909"/>
      <c r="E503" s="909"/>
      <c r="F503" s="910"/>
      <c r="G503" s="890"/>
      <c r="H503" s="891"/>
      <c r="I503" s="152"/>
      <c r="J503" s="152"/>
      <c r="K503" s="152"/>
      <c r="L503" s="152"/>
      <c r="M503" s="152"/>
      <c r="N503" s="152"/>
      <c r="O503" s="152"/>
      <c r="P503" s="153"/>
      <c r="Q503" s="153"/>
      <c r="R503" s="156">
        <f t="shared" si="386"/>
        <v>0</v>
      </c>
      <c r="S503" s="156">
        <f t="shared" si="387"/>
        <v>0</v>
      </c>
      <c r="U503" s="157">
        <f t="shared" si="393"/>
        <v>0</v>
      </c>
      <c r="W503" s="152"/>
      <c r="X503" s="152"/>
      <c r="Y503" s="152"/>
      <c r="Z503" s="152"/>
      <c r="AA503" s="152"/>
      <c r="AB503" s="152"/>
      <c r="AC503" s="347"/>
      <c r="AD503" s="152"/>
      <c r="AE503" s="152"/>
      <c r="AF503" s="152"/>
      <c r="AG503" s="152"/>
      <c r="AH503" s="152"/>
      <c r="AI503" s="152"/>
      <c r="AJ503" s="347"/>
      <c r="AK503" s="152"/>
      <c r="AL503" s="152"/>
      <c r="AM503" s="295"/>
      <c r="AN503" s="228"/>
      <c r="AO503" s="228"/>
      <c r="AP503" s="228"/>
      <c r="AQ503" s="228"/>
      <c r="AR503" s="228"/>
      <c r="AS503" s="348"/>
      <c r="AT503" s="264">
        <f t="shared" si="363"/>
        <v>0</v>
      </c>
      <c r="AU503" s="259"/>
      <c r="AV503" s="265">
        <f t="shared" si="390"/>
        <v>0</v>
      </c>
      <c r="AX503" s="265">
        <f t="shared" si="394"/>
        <v>0</v>
      </c>
      <c r="AZ503" s="492">
        <f t="shared" si="391"/>
        <v>0</v>
      </c>
      <c r="BB503" s="492">
        <f t="shared" si="392"/>
        <v>0</v>
      </c>
      <c r="BD503" s="265">
        <f t="shared" si="395"/>
        <v>0</v>
      </c>
      <c r="BE503" s="105"/>
      <c r="BF503" s="105"/>
      <c r="BG503" s="105"/>
      <c r="BH503" s="105"/>
      <c r="BI503" s="105"/>
      <c r="BJ503" s="105"/>
    </row>
    <row r="504" spans="2:62" ht="9.9499999999999993" hidden="1" customHeight="1" outlineLevel="1">
      <c r="B504" s="101"/>
      <c r="C504" s="208"/>
      <c r="D504" s="208"/>
      <c r="E504" s="208"/>
      <c r="F504" s="208"/>
      <c r="G504" s="237"/>
      <c r="H504" s="207"/>
      <c r="I504" s="257"/>
      <c r="J504" s="257"/>
      <c r="K504" s="257"/>
      <c r="L504" s="257"/>
      <c r="M504" s="257"/>
      <c r="N504" s="257"/>
      <c r="O504" s="257"/>
      <c r="P504" s="256"/>
      <c r="Q504" s="102"/>
      <c r="R504" s="102"/>
      <c r="S504" s="102"/>
      <c r="U504" s="98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Z504" s="493"/>
      <c r="BE504" s="105"/>
      <c r="BF504" s="105"/>
      <c r="BG504" s="105"/>
      <c r="BH504" s="105"/>
      <c r="BI504" s="105"/>
      <c r="BJ504" s="105"/>
    </row>
    <row r="505" spans="2:62" ht="20.100000000000001" customHeight="1" collapsed="1">
      <c r="B505" s="8">
        <f>B488+1</f>
        <v>30</v>
      </c>
      <c r="C505" s="916"/>
      <c r="D505" s="917"/>
      <c r="E505" s="917"/>
      <c r="F505" s="918"/>
      <c r="G505" s="429"/>
      <c r="H505" s="206">
        <v>1</v>
      </c>
      <c r="I505" s="642">
        <f t="shared" ref="I505" si="396">$H505*SUM(I506:I520)</f>
        <v>0</v>
      </c>
      <c r="J505" s="643">
        <f t="shared" ref="J505:O505" si="397">$H505*SUM(J506:J520)</f>
        <v>0</v>
      </c>
      <c r="K505" s="644">
        <f t="shared" si="397"/>
        <v>0</v>
      </c>
      <c r="L505" s="645">
        <f t="shared" si="397"/>
        <v>0</v>
      </c>
      <c r="M505" s="645">
        <f t="shared" si="397"/>
        <v>0</v>
      </c>
      <c r="N505" s="644">
        <f t="shared" si="397"/>
        <v>0</v>
      </c>
      <c r="O505" s="642">
        <f t="shared" si="397"/>
        <v>0</v>
      </c>
      <c r="P505" s="209">
        <f t="shared" ref="P505:Q505" si="398">$H505*SUM(P506:P520)</f>
        <v>0</v>
      </c>
      <c r="Q505" s="210">
        <f t="shared" si="398"/>
        <v>0</v>
      </c>
      <c r="R505" s="136">
        <f t="shared" ref="R505:R520" si="399">P505*(1+Gewinn)*(1+SicherheitAngebot)</f>
        <v>0</v>
      </c>
      <c r="S505" s="137">
        <f t="shared" ref="S505:S520" si="400">Q505*(1+MGKZ)*(1+Gewinn)*(1+SicherheitAngebot)</f>
        <v>0</v>
      </c>
      <c r="U505" s="10">
        <f>I505*$I$7+J505*$J$7+K505*$K$7+L505*$L$7+M505*$M$7+N505*$N$7+O505*$O$7+R505+S505</f>
        <v>0</v>
      </c>
      <c r="W505" s="646">
        <f t="shared" ref="W505:AB505" si="401">$H505*SUM(W506:W520)</f>
        <v>0</v>
      </c>
      <c r="X505" s="647">
        <f t="shared" si="401"/>
        <v>0</v>
      </c>
      <c r="Y505" s="648">
        <f t="shared" si="401"/>
        <v>0</v>
      </c>
      <c r="Z505" s="649">
        <f t="shared" si="401"/>
        <v>0</v>
      </c>
      <c r="AA505" s="648">
        <f t="shared" si="401"/>
        <v>0</v>
      </c>
      <c r="AB505" s="646">
        <f t="shared" si="401"/>
        <v>0</v>
      </c>
      <c r="AC505" s="258"/>
      <c r="AD505" s="646">
        <f t="shared" ref="AD505:AM505" si="402">$H505*SUM(AD506:AD520)</f>
        <v>0</v>
      </c>
      <c r="AE505" s="647">
        <f t="shared" si="402"/>
        <v>0</v>
      </c>
      <c r="AF505" s="648">
        <f t="shared" si="402"/>
        <v>0</v>
      </c>
      <c r="AG505" s="649">
        <f t="shared" si="402"/>
        <v>0</v>
      </c>
      <c r="AH505" s="648">
        <f t="shared" si="402"/>
        <v>0</v>
      </c>
      <c r="AI505" s="646">
        <f t="shared" si="402"/>
        <v>0</v>
      </c>
      <c r="AJ505" s="258"/>
      <c r="AK505" s="653">
        <f t="shared" si="402"/>
        <v>0</v>
      </c>
      <c r="AL505" s="653">
        <f t="shared" si="402"/>
        <v>0</v>
      </c>
      <c r="AM505" s="653">
        <f t="shared" si="402"/>
        <v>0</v>
      </c>
      <c r="AN505" s="227">
        <f>$H505*SUM(AN506:AN520)*(1+Gewinn)*(1+SicherheitAngebot)</f>
        <v>0</v>
      </c>
      <c r="AO505" s="227">
        <f>$H505*SUM(AO506:AO520)*(1+Gewinn)*(1+SicherheitAngebot)</f>
        <v>0</v>
      </c>
      <c r="AP505" s="227">
        <f>$H505*SUM(AP506:AP520)*(1+Gewinn)*(1+SicherheitAngebot)</f>
        <v>0</v>
      </c>
      <c r="AQ505" s="227">
        <f>$H505*SUM(AQ506:AQ520)*(1+Gewinn)*(1+SicherheitAngebot)</f>
        <v>0</v>
      </c>
      <c r="AR505" s="227">
        <f>$H505*SUM(AR506:AR520)*(1+Gewinn)*(1+SicherheitAngebot)</f>
        <v>0</v>
      </c>
      <c r="AS505" s="262"/>
      <c r="AT505" s="263">
        <f t="shared" si="363"/>
        <v>0</v>
      </c>
      <c r="AU505" s="259"/>
      <c r="AV505" s="491">
        <f>AK505*$AK$7+AL505*$AL$7+AM505*$AM$7+SUM(AN505:AR505)+AT505/Zuschläge_IBN+AT505</f>
        <v>0</v>
      </c>
      <c r="AX505" s="685">
        <f>U505+AV505</f>
        <v>0</v>
      </c>
      <c r="AZ505" s="490">
        <f>IF(H505&gt;0,U505/(1+SicherheitAngebot)*(1+Sicherheit),0)</f>
        <v>0</v>
      </c>
      <c r="BB505" s="490">
        <f>IF(H505&gt;0,AV505/(1+SicherheitAngebot)*(1+Sicherheit),0)</f>
        <v>0</v>
      </c>
      <c r="BD505" s="490">
        <f>AZ505+BB505</f>
        <v>0</v>
      </c>
      <c r="BE505" s="105"/>
      <c r="BF505" s="105"/>
      <c r="BG505" s="105"/>
      <c r="BH505" s="105"/>
      <c r="BI505" s="105"/>
      <c r="BJ505" s="105"/>
    </row>
    <row r="506" spans="2:62" ht="20.100000000000001" hidden="1" customHeight="1" outlineLevel="1">
      <c r="B506" s="99"/>
      <c r="C506" s="908"/>
      <c r="D506" s="909"/>
      <c r="E506" s="909"/>
      <c r="F506" s="910"/>
      <c r="G506" s="890"/>
      <c r="H506" s="901"/>
      <c r="I506" s="152"/>
      <c r="J506" s="152"/>
      <c r="K506" s="152"/>
      <c r="L506" s="152"/>
      <c r="M506" s="152"/>
      <c r="N506" s="152"/>
      <c r="O506" s="152"/>
      <c r="P506" s="153"/>
      <c r="Q506" s="153"/>
      <c r="R506" s="156">
        <f t="shared" si="399"/>
        <v>0</v>
      </c>
      <c r="S506" s="156">
        <f t="shared" si="400"/>
        <v>0</v>
      </c>
      <c r="U506" s="157">
        <f>I506*$I$7+J506*$J$7+K506*$K$7+L506*$L$7+M506*$M$7+N506*$N$7+O506*$O$7+R506+S506</f>
        <v>0</v>
      </c>
      <c r="W506" s="152"/>
      <c r="X506" s="152"/>
      <c r="Y506" s="152"/>
      <c r="Z506" s="152"/>
      <c r="AA506" s="152"/>
      <c r="AB506" s="152"/>
      <c r="AC506" s="347"/>
      <c r="AD506" s="152"/>
      <c r="AE506" s="152"/>
      <c r="AF506" s="152"/>
      <c r="AG506" s="152"/>
      <c r="AH506" s="152"/>
      <c r="AI506" s="152"/>
      <c r="AJ506" s="347"/>
      <c r="AK506" s="152"/>
      <c r="AL506" s="152"/>
      <c r="AM506" s="619"/>
      <c r="AN506" s="228"/>
      <c r="AO506" s="228"/>
      <c r="AP506" s="228"/>
      <c r="AQ506" s="228"/>
      <c r="AR506" s="228"/>
      <c r="AS506" s="348"/>
      <c r="AT506" s="264">
        <f t="shared" si="363"/>
        <v>0</v>
      </c>
      <c r="AU506" s="259"/>
      <c r="AV506" s="265">
        <f t="shared" ref="AV506:AV520" si="403">AK506*$AK$7+AL506*$AL$7+AM506*$AM$7+SUM(AN506:AR506)*(1+Gewinn)*(1+SicherheitAngebot)+AT506/Zuschläge_IBN+AT506</f>
        <v>0</v>
      </c>
      <c r="AX506" s="265">
        <f>U506+AV506</f>
        <v>0</v>
      </c>
      <c r="AZ506" s="492">
        <f t="shared" ref="AZ506:AZ520" si="404">U506/(1+SicherheitAngebot)*(1+Sicherheit)</f>
        <v>0</v>
      </c>
      <c r="BB506" s="492">
        <f t="shared" ref="BB506:BB520" si="405">AV506/(1+SicherheitAngebot)*(1+Sicherheit)</f>
        <v>0</v>
      </c>
      <c r="BD506" s="265">
        <f>AZ506+BB506</f>
        <v>0</v>
      </c>
      <c r="BE506" s="105"/>
      <c r="BF506" s="105"/>
      <c r="BG506" s="105"/>
      <c r="BH506" s="105"/>
      <c r="BI506" s="105"/>
      <c r="BJ506" s="105"/>
    </row>
    <row r="507" spans="2:62" ht="20.100000000000001" hidden="1" customHeight="1" outlineLevel="1">
      <c r="B507" s="100"/>
      <c r="C507" s="908"/>
      <c r="D507" s="909"/>
      <c r="E507" s="909"/>
      <c r="F507" s="910"/>
      <c r="G507" s="890"/>
      <c r="H507" s="891"/>
      <c r="I507" s="152"/>
      <c r="J507" s="152"/>
      <c r="K507" s="152"/>
      <c r="L507" s="152"/>
      <c r="M507" s="152"/>
      <c r="N507" s="152"/>
      <c r="O507" s="152"/>
      <c r="P507" s="153"/>
      <c r="Q507" s="153"/>
      <c r="R507" s="156">
        <f t="shared" si="399"/>
        <v>0</v>
      </c>
      <c r="S507" s="156">
        <f t="shared" si="400"/>
        <v>0</v>
      </c>
      <c r="U507" s="157">
        <f t="shared" ref="U507:U520" si="406">I507*$I$7+J507*$J$7+K507*$K$7+L507*$L$7+M507*$M$7+N507*$N$7+O507*$O$7+R507+S507</f>
        <v>0</v>
      </c>
      <c r="W507" s="152"/>
      <c r="X507" s="152"/>
      <c r="Y507" s="152"/>
      <c r="Z507" s="152"/>
      <c r="AA507" s="152"/>
      <c r="AB507" s="152"/>
      <c r="AC507" s="347"/>
      <c r="AD507" s="152"/>
      <c r="AE507" s="152"/>
      <c r="AF507" s="152"/>
      <c r="AG507" s="152"/>
      <c r="AH507" s="152"/>
      <c r="AI507" s="152"/>
      <c r="AJ507" s="347"/>
      <c r="AK507" s="152"/>
      <c r="AL507" s="152"/>
      <c r="AM507" s="295"/>
      <c r="AN507" s="228"/>
      <c r="AO507" s="228"/>
      <c r="AP507" s="228"/>
      <c r="AQ507" s="228"/>
      <c r="AR507" s="228"/>
      <c r="AS507" s="348"/>
      <c r="AT507" s="264">
        <f t="shared" si="363"/>
        <v>0</v>
      </c>
      <c r="AU507" s="259"/>
      <c r="AV507" s="265">
        <f t="shared" si="403"/>
        <v>0</v>
      </c>
      <c r="AX507" s="265">
        <f t="shared" ref="AX507:AX520" si="407">U507+AV507</f>
        <v>0</v>
      </c>
      <c r="AZ507" s="492">
        <f t="shared" si="404"/>
        <v>0</v>
      </c>
      <c r="BB507" s="492">
        <f t="shared" si="405"/>
        <v>0</v>
      </c>
      <c r="BD507" s="265">
        <f t="shared" ref="BD507:BD520" si="408">AZ507+BB507</f>
        <v>0</v>
      </c>
      <c r="BE507" s="105"/>
      <c r="BF507" s="105"/>
      <c r="BG507" s="105"/>
      <c r="BH507" s="105"/>
      <c r="BI507" s="105"/>
      <c r="BJ507" s="105"/>
    </row>
    <row r="508" spans="2:62" ht="20.100000000000001" hidden="1" customHeight="1" outlineLevel="1">
      <c r="B508" s="100"/>
      <c r="C508" s="908"/>
      <c r="D508" s="909"/>
      <c r="E508" s="909"/>
      <c r="F508" s="910"/>
      <c r="G508" s="890"/>
      <c r="H508" s="891"/>
      <c r="I508" s="152"/>
      <c r="J508" s="152"/>
      <c r="K508" s="152"/>
      <c r="L508" s="152"/>
      <c r="M508" s="152"/>
      <c r="N508" s="152"/>
      <c r="O508" s="152"/>
      <c r="P508" s="153"/>
      <c r="Q508" s="153"/>
      <c r="R508" s="156">
        <f t="shared" si="399"/>
        <v>0</v>
      </c>
      <c r="S508" s="156">
        <f t="shared" si="400"/>
        <v>0</v>
      </c>
      <c r="U508" s="157">
        <f t="shared" si="406"/>
        <v>0</v>
      </c>
      <c r="W508" s="152"/>
      <c r="X508" s="152"/>
      <c r="Y508" s="152"/>
      <c r="Z508" s="152"/>
      <c r="AA508" s="152"/>
      <c r="AB508" s="152"/>
      <c r="AC508" s="347"/>
      <c r="AD508" s="152"/>
      <c r="AE508" s="152"/>
      <c r="AF508" s="152"/>
      <c r="AG508" s="152"/>
      <c r="AH508" s="152"/>
      <c r="AI508" s="152"/>
      <c r="AJ508" s="347"/>
      <c r="AK508" s="152"/>
      <c r="AL508" s="152"/>
      <c r="AM508" s="295"/>
      <c r="AN508" s="228"/>
      <c r="AO508" s="228"/>
      <c r="AP508" s="228"/>
      <c r="AQ508" s="228"/>
      <c r="AR508" s="228"/>
      <c r="AS508" s="348"/>
      <c r="AT508" s="264">
        <f t="shared" si="363"/>
        <v>0</v>
      </c>
      <c r="AU508" s="259"/>
      <c r="AV508" s="265">
        <f t="shared" si="403"/>
        <v>0</v>
      </c>
      <c r="AX508" s="265">
        <f t="shared" si="407"/>
        <v>0</v>
      </c>
      <c r="AZ508" s="492">
        <f t="shared" si="404"/>
        <v>0</v>
      </c>
      <c r="BB508" s="492">
        <f t="shared" si="405"/>
        <v>0</v>
      </c>
      <c r="BD508" s="265">
        <f t="shared" si="408"/>
        <v>0</v>
      </c>
      <c r="BE508" s="105"/>
      <c r="BF508" s="105"/>
      <c r="BG508" s="105"/>
      <c r="BH508" s="105"/>
      <c r="BI508" s="105"/>
      <c r="BJ508" s="105"/>
    </row>
    <row r="509" spans="2:62" ht="20.100000000000001" hidden="1" customHeight="1" outlineLevel="1">
      <c r="B509" s="100"/>
      <c r="C509" s="908"/>
      <c r="D509" s="909"/>
      <c r="E509" s="909"/>
      <c r="F509" s="910"/>
      <c r="G509" s="890"/>
      <c r="H509" s="891"/>
      <c r="I509" s="152"/>
      <c r="J509" s="152"/>
      <c r="K509" s="152"/>
      <c r="L509" s="152"/>
      <c r="M509" s="152"/>
      <c r="N509" s="152"/>
      <c r="O509" s="152"/>
      <c r="P509" s="153"/>
      <c r="Q509" s="153"/>
      <c r="R509" s="156">
        <f t="shared" si="399"/>
        <v>0</v>
      </c>
      <c r="S509" s="156">
        <f t="shared" si="400"/>
        <v>0</v>
      </c>
      <c r="U509" s="157">
        <f t="shared" si="406"/>
        <v>0</v>
      </c>
      <c r="W509" s="152"/>
      <c r="X509" s="152"/>
      <c r="Y509" s="152"/>
      <c r="Z509" s="152"/>
      <c r="AA509" s="152"/>
      <c r="AB509" s="152"/>
      <c r="AC509" s="347"/>
      <c r="AD509" s="152"/>
      <c r="AE509" s="152"/>
      <c r="AF509" s="152"/>
      <c r="AG509" s="152"/>
      <c r="AH509" s="152"/>
      <c r="AI509" s="152"/>
      <c r="AJ509" s="347"/>
      <c r="AK509" s="152"/>
      <c r="AL509" s="152"/>
      <c r="AM509" s="295"/>
      <c r="AN509" s="228"/>
      <c r="AO509" s="228"/>
      <c r="AP509" s="228"/>
      <c r="AQ509" s="228"/>
      <c r="AR509" s="228"/>
      <c r="AS509" s="348"/>
      <c r="AT509" s="264">
        <f t="shared" si="363"/>
        <v>0</v>
      </c>
      <c r="AU509" s="259"/>
      <c r="AV509" s="265">
        <f t="shared" si="403"/>
        <v>0</v>
      </c>
      <c r="AX509" s="265">
        <f t="shared" si="407"/>
        <v>0</v>
      </c>
      <c r="AZ509" s="492">
        <f t="shared" si="404"/>
        <v>0</v>
      </c>
      <c r="BB509" s="492">
        <f t="shared" si="405"/>
        <v>0</v>
      </c>
      <c r="BD509" s="265">
        <f t="shared" si="408"/>
        <v>0</v>
      </c>
      <c r="BE509" s="105"/>
      <c r="BF509" s="105"/>
      <c r="BG509" s="105"/>
      <c r="BH509" s="105"/>
      <c r="BI509" s="105"/>
      <c r="BJ509" s="105"/>
    </row>
    <row r="510" spans="2:62" ht="20.100000000000001" hidden="1" customHeight="1" outlineLevel="1">
      <c r="B510" s="100"/>
      <c r="C510" s="908"/>
      <c r="D510" s="909"/>
      <c r="E510" s="909"/>
      <c r="F510" s="910"/>
      <c r="G510" s="890"/>
      <c r="H510" s="891"/>
      <c r="I510" s="152"/>
      <c r="J510" s="152"/>
      <c r="K510" s="152"/>
      <c r="L510" s="152"/>
      <c r="M510" s="152"/>
      <c r="N510" s="152"/>
      <c r="O510" s="152"/>
      <c r="P510" s="153"/>
      <c r="Q510" s="153"/>
      <c r="R510" s="156">
        <f t="shared" si="399"/>
        <v>0</v>
      </c>
      <c r="S510" s="156">
        <f t="shared" si="400"/>
        <v>0</v>
      </c>
      <c r="U510" s="157">
        <f t="shared" si="406"/>
        <v>0</v>
      </c>
      <c r="W510" s="152"/>
      <c r="X510" s="152"/>
      <c r="Y510" s="152"/>
      <c r="Z510" s="152"/>
      <c r="AA510" s="152"/>
      <c r="AB510" s="152"/>
      <c r="AC510" s="347"/>
      <c r="AD510" s="152"/>
      <c r="AE510" s="152"/>
      <c r="AF510" s="152"/>
      <c r="AG510" s="152"/>
      <c r="AH510" s="152"/>
      <c r="AI510" s="152"/>
      <c r="AJ510" s="347"/>
      <c r="AK510" s="152"/>
      <c r="AL510" s="152"/>
      <c r="AM510" s="295"/>
      <c r="AN510" s="228"/>
      <c r="AO510" s="228"/>
      <c r="AP510" s="228"/>
      <c r="AQ510" s="228"/>
      <c r="AR510" s="228"/>
      <c r="AS510" s="348"/>
      <c r="AT510" s="264">
        <f t="shared" si="363"/>
        <v>0</v>
      </c>
      <c r="AU510" s="259"/>
      <c r="AV510" s="265">
        <f t="shared" si="403"/>
        <v>0</v>
      </c>
      <c r="AX510" s="265">
        <f t="shared" si="407"/>
        <v>0</v>
      </c>
      <c r="AZ510" s="492">
        <f t="shared" si="404"/>
        <v>0</v>
      </c>
      <c r="BB510" s="492">
        <f t="shared" si="405"/>
        <v>0</v>
      </c>
      <c r="BD510" s="265">
        <f t="shared" si="408"/>
        <v>0</v>
      </c>
      <c r="BE510" s="105"/>
      <c r="BF510" s="105"/>
      <c r="BG510" s="105"/>
      <c r="BH510" s="105"/>
      <c r="BI510" s="105"/>
      <c r="BJ510" s="105"/>
    </row>
    <row r="511" spans="2:62" ht="20.100000000000001" hidden="1" customHeight="1" outlineLevel="1">
      <c r="B511" s="100"/>
      <c r="C511" s="908"/>
      <c r="D511" s="909"/>
      <c r="E511" s="909"/>
      <c r="F511" s="910"/>
      <c r="G511" s="890"/>
      <c r="H511" s="891"/>
      <c r="I511" s="152"/>
      <c r="J511" s="152"/>
      <c r="K511" s="152"/>
      <c r="L511" s="152"/>
      <c r="M511" s="152"/>
      <c r="N511" s="152"/>
      <c r="O511" s="152"/>
      <c r="P511" s="153"/>
      <c r="Q511" s="153"/>
      <c r="R511" s="156">
        <f t="shared" si="399"/>
        <v>0</v>
      </c>
      <c r="S511" s="156">
        <f t="shared" si="400"/>
        <v>0</v>
      </c>
      <c r="U511" s="157">
        <f t="shared" si="406"/>
        <v>0</v>
      </c>
      <c r="W511" s="152"/>
      <c r="X511" s="152"/>
      <c r="Y511" s="152"/>
      <c r="Z511" s="152"/>
      <c r="AA511" s="152"/>
      <c r="AB511" s="152"/>
      <c r="AC511" s="347"/>
      <c r="AD511" s="152"/>
      <c r="AE511" s="152"/>
      <c r="AF511" s="152"/>
      <c r="AG511" s="152"/>
      <c r="AH511" s="152"/>
      <c r="AI511" s="152"/>
      <c r="AJ511" s="347"/>
      <c r="AK511" s="152"/>
      <c r="AL511" s="152"/>
      <c r="AM511" s="295"/>
      <c r="AN511" s="228"/>
      <c r="AO511" s="228"/>
      <c r="AP511" s="228"/>
      <c r="AQ511" s="228"/>
      <c r="AR511" s="228"/>
      <c r="AS511" s="348"/>
      <c r="AT511" s="264">
        <f t="shared" si="363"/>
        <v>0</v>
      </c>
      <c r="AU511" s="259"/>
      <c r="AV511" s="265">
        <f t="shared" si="403"/>
        <v>0</v>
      </c>
      <c r="AX511" s="265">
        <f t="shared" si="407"/>
        <v>0</v>
      </c>
      <c r="AZ511" s="492">
        <f t="shared" si="404"/>
        <v>0</v>
      </c>
      <c r="BB511" s="492">
        <f t="shared" si="405"/>
        <v>0</v>
      </c>
      <c r="BD511" s="265">
        <f t="shared" si="408"/>
        <v>0</v>
      </c>
      <c r="BE511" s="105"/>
      <c r="BF511" s="105"/>
      <c r="BG511" s="105"/>
      <c r="BH511" s="105"/>
      <c r="BI511" s="105"/>
      <c r="BJ511" s="105"/>
    </row>
    <row r="512" spans="2:62" ht="20.100000000000001" hidden="1" customHeight="1" outlineLevel="1">
      <c r="B512" s="100"/>
      <c r="C512" s="908"/>
      <c r="D512" s="909"/>
      <c r="E512" s="909"/>
      <c r="F512" s="910"/>
      <c r="G512" s="890"/>
      <c r="H512" s="891"/>
      <c r="I512" s="152"/>
      <c r="J512" s="152"/>
      <c r="K512" s="152"/>
      <c r="L512" s="152"/>
      <c r="M512" s="152"/>
      <c r="N512" s="152"/>
      <c r="O512" s="152"/>
      <c r="P512" s="153"/>
      <c r="Q512" s="153"/>
      <c r="R512" s="156">
        <f t="shared" si="399"/>
        <v>0</v>
      </c>
      <c r="S512" s="156">
        <f t="shared" si="400"/>
        <v>0</v>
      </c>
      <c r="U512" s="157">
        <f t="shared" si="406"/>
        <v>0</v>
      </c>
      <c r="W512" s="152"/>
      <c r="X512" s="152"/>
      <c r="Y512" s="152"/>
      <c r="Z512" s="152"/>
      <c r="AA512" s="152"/>
      <c r="AB512" s="152"/>
      <c r="AC512" s="347"/>
      <c r="AD512" s="152"/>
      <c r="AE512" s="152"/>
      <c r="AF512" s="152"/>
      <c r="AG512" s="152"/>
      <c r="AH512" s="152"/>
      <c r="AI512" s="152"/>
      <c r="AJ512" s="347"/>
      <c r="AK512" s="152"/>
      <c r="AL512" s="152"/>
      <c r="AM512" s="295"/>
      <c r="AN512" s="228"/>
      <c r="AO512" s="228"/>
      <c r="AP512" s="228"/>
      <c r="AQ512" s="228"/>
      <c r="AR512" s="228"/>
      <c r="AS512" s="348"/>
      <c r="AT512" s="264">
        <f t="shared" si="363"/>
        <v>0</v>
      </c>
      <c r="AU512" s="259"/>
      <c r="AV512" s="265">
        <f t="shared" si="403"/>
        <v>0</v>
      </c>
      <c r="AX512" s="265">
        <f t="shared" si="407"/>
        <v>0</v>
      </c>
      <c r="AZ512" s="492">
        <f t="shared" si="404"/>
        <v>0</v>
      </c>
      <c r="BB512" s="492">
        <f t="shared" si="405"/>
        <v>0</v>
      </c>
      <c r="BD512" s="265">
        <f t="shared" si="408"/>
        <v>0</v>
      </c>
      <c r="BE512" s="105"/>
      <c r="BF512" s="105"/>
      <c r="BG512" s="105"/>
      <c r="BH512" s="105"/>
      <c r="BI512" s="105"/>
      <c r="BJ512" s="105"/>
    </row>
    <row r="513" spans="2:62" ht="20.100000000000001" hidden="1" customHeight="1" outlineLevel="1">
      <c r="B513" s="100"/>
      <c r="C513" s="908"/>
      <c r="D513" s="909"/>
      <c r="E513" s="909"/>
      <c r="F513" s="910"/>
      <c r="G513" s="890"/>
      <c r="H513" s="891"/>
      <c r="I513" s="152"/>
      <c r="J513" s="152"/>
      <c r="K513" s="152"/>
      <c r="L513" s="152"/>
      <c r="M513" s="152"/>
      <c r="N513" s="152"/>
      <c r="O513" s="152"/>
      <c r="P513" s="153"/>
      <c r="Q513" s="153"/>
      <c r="R513" s="156">
        <f t="shared" si="399"/>
        <v>0</v>
      </c>
      <c r="S513" s="156">
        <f t="shared" si="400"/>
        <v>0</v>
      </c>
      <c r="U513" s="157">
        <f t="shared" si="406"/>
        <v>0</v>
      </c>
      <c r="W513" s="152"/>
      <c r="X513" s="152"/>
      <c r="Y513" s="152"/>
      <c r="Z513" s="152"/>
      <c r="AA513" s="152"/>
      <c r="AB513" s="152"/>
      <c r="AC513" s="347"/>
      <c r="AD513" s="152"/>
      <c r="AE513" s="152"/>
      <c r="AF513" s="152"/>
      <c r="AG513" s="152"/>
      <c r="AH513" s="152"/>
      <c r="AI513" s="152"/>
      <c r="AJ513" s="347"/>
      <c r="AK513" s="152"/>
      <c r="AL513" s="152"/>
      <c r="AM513" s="295"/>
      <c r="AN513" s="228"/>
      <c r="AO513" s="228"/>
      <c r="AP513" s="228"/>
      <c r="AQ513" s="228"/>
      <c r="AR513" s="228"/>
      <c r="AS513" s="348"/>
      <c r="AT513" s="264">
        <f t="shared" si="363"/>
        <v>0</v>
      </c>
      <c r="AU513" s="259"/>
      <c r="AV513" s="265">
        <f t="shared" si="403"/>
        <v>0</v>
      </c>
      <c r="AX513" s="265">
        <f t="shared" si="407"/>
        <v>0</v>
      </c>
      <c r="AZ513" s="492">
        <f t="shared" si="404"/>
        <v>0</v>
      </c>
      <c r="BB513" s="492">
        <f t="shared" si="405"/>
        <v>0</v>
      </c>
      <c r="BD513" s="265">
        <f t="shared" si="408"/>
        <v>0</v>
      </c>
      <c r="BE513" s="105"/>
      <c r="BF513" s="105"/>
      <c r="BG513" s="105"/>
      <c r="BH513" s="105"/>
      <c r="BI513" s="105"/>
      <c r="BJ513" s="105"/>
    </row>
    <row r="514" spans="2:62" ht="20.100000000000001" hidden="1" customHeight="1" outlineLevel="1">
      <c r="B514" s="100"/>
      <c r="C514" s="908"/>
      <c r="D514" s="909"/>
      <c r="E514" s="909"/>
      <c r="F514" s="910"/>
      <c r="G514" s="890"/>
      <c r="H514" s="891"/>
      <c r="I514" s="152"/>
      <c r="J514" s="152"/>
      <c r="K514" s="152"/>
      <c r="L514" s="152"/>
      <c r="M514" s="152"/>
      <c r="N514" s="152"/>
      <c r="O514" s="152"/>
      <c r="P514" s="153"/>
      <c r="Q514" s="153"/>
      <c r="R514" s="156">
        <f t="shared" si="399"/>
        <v>0</v>
      </c>
      <c r="S514" s="156">
        <f t="shared" si="400"/>
        <v>0</v>
      </c>
      <c r="U514" s="157">
        <f t="shared" si="406"/>
        <v>0</v>
      </c>
      <c r="W514" s="152"/>
      <c r="X514" s="152"/>
      <c r="Y514" s="152"/>
      <c r="Z514" s="152"/>
      <c r="AA514" s="152"/>
      <c r="AB514" s="152"/>
      <c r="AC514" s="347"/>
      <c r="AD514" s="152"/>
      <c r="AE514" s="152"/>
      <c r="AF514" s="152"/>
      <c r="AG514" s="152"/>
      <c r="AH514" s="152"/>
      <c r="AI514" s="152"/>
      <c r="AJ514" s="347"/>
      <c r="AK514" s="152"/>
      <c r="AL514" s="152"/>
      <c r="AM514" s="295"/>
      <c r="AN514" s="228"/>
      <c r="AO514" s="228"/>
      <c r="AP514" s="228"/>
      <c r="AQ514" s="228"/>
      <c r="AR514" s="228"/>
      <c r="AS514" s="348"/>
      <c r="AT514" s="264">
        <f t="shared" si="363"/>
        <v>0</v>
      </c>
      <c r="AU514" s="259"/>
      <c r="AV514" s="265">
        <f t="shared" si="403"/>
        <v>0</v>
      </c>
      <c r="AX514" s="265">
        <f t="shared" si="407"/>
        <v>0</v>
      </c>
      <c r="AZ514" s="492">
        <f t="shared" si="404"/>
        <v>0</v>
      </c>
      <c r="BB514" s="492">
        <f t="shared" si="405"/>
        <v>0</v>
      </c>
      <c r="BD514" s="265">
        <f t="shared" si="408"/>
        <v>0</v>
      </c>
      <c r="BE514" s="105"/>
      <c r="BF514" s="105"/>
      <c r="BG514" s="105"/>
      <c r="BH514" s="105"/>
      <c r="BI514" s="105"/>
      <c r="BJ514" s="105"/>
    </row>
    <row r="515" spans="2:62" ht="20.100000000000001" hidden="1" customHeight="1" outlineLevel="1">
      <c r="B515" s="100"/>
      <c r="C515" s="908"/>
      <c r="D515" s="909"/>
      <c r="E515" s="909"/>
      <c r="F515" s="910"/>
      <c r="G515" s="890"/>
      <c r="H515" s="891"/>
      <c r="I515" s="152"/>
      <c r="J515" s="152"/>
      <c r="K515" s="152"/>
      <c r="L515" s="152"/>
      <c r="M515" s="152"/>
      <c r="N515" s="152"/>
      <c r="O515" s="152"/>
      <c r="P515" s="153"/>
      <c r="Q515" s="153"/>
      <c r="R515" s="156">
        <f t="shared" si="399"/>
        <v>0</v>
      </c>
      <c r="S515" s="156">
        <f t="shared" si="400"/>
        <v>0</v>
      </c>
      <c r="U515" s="157">
        <f t="shared" si="406"/>
        <v>0</v>
      </c>
      <c r="W515" s="152"/>
      <c r="X515" s="152"/>
      <c r="Y515" s="152"/>
      <c r="Z515" s="152"/>
      <c r="AA515" s="152"/>
      <c r="AB515" s="152"/>
      <c r="AC515" s="347"/>
      <c r="AD515" s="152"/>
      <c r="AE515" s="152"/>
      <c r="AF515" s="152"/>
      <c r="AG515" s="152"/>
      <c r="AH515" s="152"/>
      <c r="AI515" s="152"/>
      <c r="AJ515" s="347"/>
      <c r="AK515" s="152"/>
      <c r="AL515" s="152"/>
      <c r="AM515" s="295"/>
      <c r="AN515" s="228"/>
      <c r="AO515" s="228"/>
      <c r="AP515" s="228"/>
      <c r="AQ515" s="228"/>
      <c r="AR515" s="228"/>
      <c r="AS515" s="348"/>
      <c r="AT515" s="264">
        <f t="shared" si="363"/>
        <v>0</v>
      </c>
      <c r="AU515" s="259"/>
      <c r="AV515" s="265">
        <f t="shared" si="403"/>
        <v>0</v>
      </c>
      <c r="AX515" s="265">
        <f t="shared" si="407"/>
        <v>0</v>
      </c>
      <c r="AZ515" s="492">
        <f t="shared" si="404"/>
        <v>0</v>
      </c>
      <c r="BB515" s="492">
        <f t="shared" si="405"/>
        <v>0</v>
      </c>
      <c r="BD515" s="265">
        <f t="shared" si="408"/>
        <v>0</v>
      </c>
      <c r="BE515" s="105"/>
      <c r="BF515" s="105"/>
      <c r="BG515" s="105"/>
      <c r="BH515" s="105"/>
      <c r="BI515" s="105"/>
      <c r="BJ515" s="105"/>
    </row>
    <row r="516" spans="2:62" ht="20.100000000000001" hidden="1" customHeight="1" outlineLevel="1">
      <c r="B516" s="100"/>
      <c r="C516" s="908"/>
      <c r="D516" s="909"/>
      <c r="E516" s="909"/>
      <c r="F516" s="910"/>
      <c r="G516" s="890"/>
      <c r="H516" s="891"/>
      <c r="I516" s="152"/>
      <c r="J516" s="152"/>
      <c r="K516" s="152"/>
      <c r="L516" s="152"/>
      <c r="M516" s="152"/>
      <c r="N516" s="152"/>
      <c r="O516" s="152"/>
      <c r="P516" s="153"/>
      <c r="Q516" s="153"/>
      <c r="R516" s="156">
        <f t="shared" si="399"/>
        <v>0</v>
      </c>
      <c r="S516" s="156">
        <f t="shared" si="400"/>
        <v>0</v>
      </c>
      <c r="U516" s="157">
        <f t="shared" si="406"/>
        <v>0</v>
      </c>
      <c r="W516" s="152"/>
      <c r="X516" s="152"/>
      <c r="Y516" s="152"/>
      <c r="Z516" s="152"/>
      <c r="AA516" s="152"/>
      <c r="AB516" s="152"/>
      <c r="AC516" s="347"/>
      <c r="AD516" s="152"/>
      <c r="AE516" s="152"/>
      <c r="AF516" s="152"/>
      <c r="AG516" s="152"/>
      <c r="AH516" s="152"/>
      <c r="AI516" s="152"/>
      <c r="AJ516" s="347"/>
      <c r="AK516" s="152"/>
      <c r="AL516" s="152"/>
      <c r="AM516" s="295"/>
      <c r="AN516" s="228"/>
      <c r="AO516" s="228"/>
      <c r="AP516" s="228"/>
      <c r="AQ516" s="228"/>
      <c r="AR516" s="228"/>
      <c r="AS516" s="348"/>
      <c r="AT516" s="264">
        <f t="shared" si="363"/>
        <v>0</v>
      </c>
      <c r="AU516" s="259"/>
      <c r="AV516" s="265">
        <f t="shared" si="403"/>
        <v>0</v>
      </c>
      <c r="AX516" s="265">
        <f t="shared" si="407"/>
        <v>0</v>
      </c>
      <c r="AZ516" s="492">
        <f t="shared" si="404"/>
        <v>0</v>
      </c>
      <c r="BB516" s="492">
        <f t="shared" si="405"/>
        <v>0</v>
      </c>
      <c r="BD516" s="265">
        <f t="shared" si="408"/>
        <v>0</v>
      </c>
      <c r="BE516" s="105"/>
      <c r="BF516" s="105"/>
      <c r="BG516" s="105"/>
      <c r="BH516" s="105"/>
      <c r="BI516" s="105"/>
      <c r="BJ516" s="105"/>
    </row>
    <row r="517" spans="2:62" ht="20.100000000000001" hidden="1" customHeight="1" outlineLevel="1">
      <c r="B517" s="100"/>
      <c r="C517" s="908"/>
      <c r="D517" s="909"/>
      <c r="E517" s="909"/>
      <c r="F517" s="910"/>
      <c r="G517" s="890"/>
      <c r="H517" s="891"/>
      <c r="I517" s="152"/>
      <c r="J517" s="152"/>
      <c r="K517" s="152"/>
      <c r="L517" s="152"/>
      <c r="M517" s="152"/>
      <c r="N517" s="152"/>
      <c r="O517" s="152"/>
      <c r="P517" s="153"/>
      <c r="Q517" s="153"/>
      <c r="R517" s="156">
        <f t="shared" si="399"/>
        <v>0</v>
      </c>
      <c r="S517" s="156">
        <f t="shared" si="400"/>
        <v>0</v>
      </c>
      <c r="U517" s="157">
        <f t="shared" si="406"/>
        <v>0</v>
      </c>
      <c r="W517" s="152"/>
      <c r="X517" s="152"/>
      <c r="Y517" s="152"/>
      <c r="Z517" s="152"/>
      <c r="AA517" s="152"/>
      <c r="AB517" s="152"/>
      <c r="AC517" s="347"/>
      <c r="AD517" s="152"/>
      <c r="AE517" s="152"/>
      <c r="AF517" s="152"/>
      <c r="AG517" s="152"/>
      <c r="AH517" s="152"/>
      <c r="AI517" s="152"/>
      <c r="AJ517" s="347"/>
      <c r="AK517" s="152"/>
      <c r="AL517" s="152"/>
      <c r="AM517" s="295"/>
      <c r="AN517" s="228"/>
      <c r="AO517" s="228"/>
      <c r="AP517" s="228"/>
      <c r="AQ517" s="228"/>
      <c r="AR517" s="228"/>
      <c r="AS517" s="348"/>
      <c r="AT517" s="264">
        <f t="shared" si="363"/>
        <v>0</v>
      </c>
      <c r="AU517" s="259"/>
      <c r="AV517" s="265">
        <f t="shared" si="403"/>
        <v>0</v>
      </c>
      <c r="AX517" s="265">
        <f t="shared" si="407"/>
        <v>0</v>
      </c>
      <c r="AZ517" s="492">
        <f t="shared" si="404"/>
        <v>0</v>
      </c>
      <c r="BB517" s="492">
        <f t="shared" si="405"/>
        <v>0</v>
      </c>
      <c r="BD517" s="265">
        <f t="shared" si="408"/>
        <v>0</v>
      </c>
      <c r="BE517" s="105"/>
      <c r="BF517" s="105"/>
      <c r="BG517" s="105"/>
      <c r="BH517" s="105"/>
      <c r="BI517" s="105"/>
      <c r="BJ517" s="105"/>
    </row>
    <row r="518" spans="2:62" ht="20.100000000000001" hidden="1" customHeight="1" outlineLevel="1">
      <c r="B518" s="100"/>
      <c r="C518" s="908"/>
      <c r="D518" s="909"/>
      <c r="E518" s="909"/>
      <c r="F518" s="910"/>
      <c r="G518" s="890"/>
      <c r="H518" s="891"/>
      <c r="I518" s="152"/>
      <c r="J518" s="152"/>
      <c r="K518" s="152"/>
      <c r="L518" s="152"/>
      <c r="M518" s="152"/>
      <c r="N518" s="152"/>
      <c r="O518" s="152"/>
      <c r="P518" s="153"/>
      <c r="Q518" s="153"/>
      <c r="R518" s="156">
        <f t="shared" si="399"/>
        <v>0</v>
      </c>
      <c r="S518" s="156">
        <f t="shared" si="400"/>
        <v>0</v>
      </c>
      <c r="U518" s="157">
        <f t="shared" si="406"/>
        <v>0</v>
      </c>
      <c r="W518" s="152"/>
      <c r="X518" s="152"/>
      <c r="Y518" s="152"/>
      <c r="Z518" s="152"/>
      <c r="AA518" s="152"/>
      <c r="AB518" s="152"/>
      <c r="AC518" s="347"/>
      <c r="AD518" s="152"/>
      <c r="AE518" s="152"/>
      <c r="AF518" s="152"/>
      <c r="AG518" s="152"/>
      <c r="AH518" s="152"/>
      <c r="AI518" s="152"/>
      <c r="AJ518" s="347"/>
      <c r="AK518" s="152"/>
      <c r="AL518" s="152"/>
      <c r="AM518" s="295"/>
      <c r="AN518" s="228"/>
      <c r="AO518" s="228"/>
      <c r="AP518" s="228"/>
      <c r="AQ518" s="228"/>
      <c r="AR518" s="228"/>
      <c r="AS518" s="348"/>
      <c r="AT518" s="264">
        <f t="shared" ref="AT518:AT520" si="409">((W518+AD518)*$W$7+(X518+AE518)*$X$7+(Y518+Z518+AF518+AG518)*$Z$7+(AA518+AH518)*$AA$7+(AB518+AI518)*$AB$7)*Zuschläge_IBN</f>
        <v>0</v>
      </c>
      <c r="AU518" s="259"/>
      <c r="AV518" s="265">
        <f t="shared" si="403"/>
        <v>0</v>
      </c>
      <c r="AX518" s="265">
        <f t="shared" si="407"/>
        <v>0</v>
      </c>
      <c r="AZ518" s="492">
        <f t="shared" si="404"/>
        <v>0</v>
      </c>
      <c r="BB518" s="492">
        <f t="shared" si="405"/>
        <v>0</v>
      </c>
      <c r="BD518" s="265">
        <f t="shared" si="408"/>
        <v>0</v>
      </c>
      <c r="BE518" s="105"/>
      <c r="BF518" s="105"/>
      <c r="BG518" s="105"/>
      <c r="BH518" s="105"/>
      <c r="BI518" s="105"/>
      <c r="BJ518" s="105"/>
    </row>
    <row r="519" spans="2:62" ht="20.100000000000001" hidden="1" customHeight="1" outlineLevel="1">
      <c r="B519" s="100"/>
      <c r="C519" s="908"/>
      <c r="D519" s="909"/>
      <c r="E519" s="909"/>
      <c r="F519" s="910"/>
      <c r="G519" s="890"/>
      <c r="H519" s="891"/>
      <c r="I519" s="152"/>
      <c r="J519" s="152"/>
      <c r="K519" s="152"/>
      <c r="L519" s="152"/>
      <c r="M519" s="152"/>
      <c r="N519" s="152"/>
      <c r="O519" s="152"/>
      <c r="P519" s="153"/>
      <c r="Q519" s="153"/>
      <c r="R519" s="156">
        <f t="shared" si="399"/>
        <v>0</v>
      </c>
      <c r="S519" s="156">
        <f t="shared" si="400"/>
        <v>0</v>
      </c>
      <c r="U519" s="157">
        <f t="shared" si="406"/>
        <v>0</v>
      </c>
      <c r="W519" s="152"/>
      <c r="X519" s="152"/>
      <c r="Y519" s="152"/>
      <c r="Z519" s="152"/>
      <c r="AA519" s="152"/>
      <c r="AB519" s="152"/>
      <c r="AC519" s="347"/>
      <c r="AD519" s="152"/>
      <c r="AE519" s="152"/>
      <c r="AF519" s="152"/>
      <c r="AG519" s="152"/>
      <c r="AH519" s="152"/>
      <c r="AI519" s="152"/>
      <c r="AJ519" s="347"/>
      <c r="AK519" s="152"/>
      <c r="AL519" s="152"/>
      <c r="AM519" s="295"/>
      <c r="AN519" s="228"/>
      <c r="AO519" s="228"/>
      <c r="AP519" s="228"/>
      <c r="AQ519" s="228"/>
      <c r="AR519" s="228"/>
      <c r="AS519" s="348"/>
      <c r="AT519" s="264">
        <f t="shared" si="409"/>
        <v>0</v>
      </c>
      <c r="AU519" s="259"/>
      <c r="AV519" s="265">
        <f t="shared" si="403"/>
        <v>0</v>
      </c>
      <c r="AX519" s="265">
        <f t="shared" si="407"/>
        <v>0</v>
      </c>
      <c r="AZ519" s="492">
        <f t="shared" si="404"/>
        <v>0</v>
      </c>
      <c r="BB519" s="492">
        <f t="shared" si="405"/>
        <v>0</v>
      </c>
      <c r="BD519" s="265">
        <f t="shared" si="408"/>
        <v>0</v>
      </c>
      <c r="BE519" s="105"/>
      <c r="BF519" s="105"/>
      <c r="BG519" s="105"/>
      <c r="BH519" s="105"/>
      <c r="BI519" s="105"/>
      <c r="BJ519" s="105"/>
    </row>
    <row r="520" spans="2:62" ht="20.100000000000001" hidden="1" customHeight="1" outlineLevel="1">
      <c r="B520" s="100"/>
      <c r="C520" s="908"/>
      <c r="D520" s="909"/>
      <c r="E520" s="909"/>
      <c r="F520" s="910"/>
      <c r="G520" s="890"/>
      <c r="H520" s="891"/>
      <c r="I520" s="152"/>
      <c r="J520" s="152"/>
      <c r="K520" s="152"/>
      <c r="L520" s="152"/>
      <c r="M520" s="152"/>
      <c r="N520" s="152"/>
      <c r="O520" s="152"/>
      <c r="P520" s="153"/>
      <c r="Q520" s="153"/>
      <c r="R520" s="156">
        <f t="shared" si="399"/>
        <v>0</v>
      </c>
      <c r="S520" s="156">
        <f t="shared" si="400"/>
        <v>0</v>
      </c>
      <c r="U520" s="157">
        <f t="shared" si="406"/>
        <v>0</v>
      </c>
      <c r="W520" s="152"/>
      <c r="X520" s="152"/>
      <c r="Y520" s="152"/>
      <c r="Z520" s="152"/>
      <c r="AA520" s="152"/>
      <c r="AB520" s="152"/>
      <c r="AC520" s="347"/>
      <c r="AD520" s="152"/>
      <c r="AE520" s="152"/>
      <c r="AF520" s="152"/>
      <c r="AG520" s="152"/>
      <c r="AH520" s="152"/>
      <c r="AI520" s="152"/>
      <c r="AJ520" s="347"/>
      <c r="AK520" s="152"/>
      <c r="AL520" s="152"/>
      <c r="AM520" s="295"/>
      <c r="AN520" s="228"/>
      <c r="AO520" s="228"/>
      <c r="AP520" s="228"/>
      <c r="AQ520" s="228"/>
      <c r="AR520" s="228"/>
      <c r="AS520" s="348"/>
      <c r="AT520" s="264">
        <f t="shared" si="409"/>
        <v>0</v>
      </c>
      <c r="AU520" s="259"/>
      <c r="AV520" s="265">
        <f t="shared" si="403"/>
        <v>0</v>
      </c>
      <c r="AX520" s="265">
        <f t="shared" si="407"/>
        <v>0</v>
      </c>
      <c r="AZ520" s="492">
        <f t="shared" si="404"/>
        <v>0</v>
      </c>
      <c r="BB520" s="492">
        <f t="shared" si="405"/>
        <v>0</v>
      </c>
      <c r="BD520" s="265">
        <f t="shared" si="408"/>
        <v>0</v>
      </c>
      <c r="BE520" s="105"/>
      <c r="BF520" s="105"/>
      <c r="BG520" s="105"/>
      <c r="BH520" s="105"/>
      <c r="BI520" s="105"/>
      <c r="BJ520" s="105"/>
    </row>
    <row r="521" spans="2:62" ht="9.9499999999999993" hidden="1" customHeight="1" outlineLevel="1">
      <c r="B521" s="101"/>
      <c r="C521" s="208"/>
      <c r="D521" s="208"/>
      <c r="E521" s="208"/>
      <c r="F521" s="208"/>
      <c r="G521" s="237"/>
      <c r="H521" s="207"/>
      <c r="I521" s="257"/>
      <c r="J521" s="257"/>
      <c r="K521" s="257"/>
      <c r="L521" s="257"/>
      <c r="M521" s="257"/>
      <c r="N521" s="257"/>
      <c r="O521" s="257"/>
      <c r="P521" s="256"/>
      <c r="Q521" s="102"/>
      <c r="R521" s="102"/>
      <c r="S521" s="102"/>
      <c r="U521" s="98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Z521" s="493"/>
      <c r="BE521" s="105"/>
      <c r="BF521" s="105"/>
      <c r="BG521" s="105"/>
      <c r="BH521" s="105"/>
      <c r="BI521" s="105"/>
      <c r="BJ521" s="105"/>
    </row>
    <row r="522" spans="2:62" ht="3" customHeight="1" collapsed="1" thickBot="1">
      <c r="B522" s="133"/>
      <c r="C522" s="931"/>
      <c r="D522" s="932"/>
      <c r="E522" s="933"/>
      <c r="F522" s="934"/>
      <c r="G522" s="236"/>
      <c r="H522" s="128"/>
      <c r="I522" s="129"/>
      <c r="J522" s="129"/>
      <c r="K522" s="129"/>
      <c r="L522" s="129"/>
      <c r="M522" s="129"/>
      <c r="N522" s="129"/>
      <c r="O522" s="129"/>
      <c r="P522" s="129"/>
      <c r="Q522" s="130"/>
      <c r="R522" s="131"/>
      <c r="S522" s="131"/>
      <c r="U522" s="132"/>
      <c r="W522" s="278"/>
      <c r="X522" s="936"/>
      <c r="Y522" s="932"/>
      <c r="Z522" s="934"/>
      <c r="AA522" s="279"/>
      <c r="AB522" s="128"/>
      <c r="AC522" s="282"/>
      <c r="AD522" s="280"/>
      <c r="AE522" s="280"/>
      <c r="AF522" s="280"/>
      <c r="AG522" s="280"/>
      <c r="AH522" s="280"/>
      <c r="AI522" s="280"/>
      <c r="AJ522" s="283"/>
      <c r="AK522" s="281"/>
      <c r="AL522" s="281"/>
      <c r="AM522" s="280"/>
      <c r="AN522" s="280"/>
      <c r="AO522" s="280"/>
      <c r="AP522" s="280"/>
      <c r="AQ522" s="280"/>
      <c r="AR522" s="280"/>
      <c r="AS522" s="283"/>
      <c r="AT522" s="281"/>
      <c r="AU522" s="284"/>
      <c r="AV522" s="494"/>
      <c r="AX522" s="494"/>
      <c r="AZ522" s="495"/>
      <c r="BB522" s="494"/>
      <c r="BD522" s="494"/>
      <c r="BE522" s="105"/>
      <c r="BF522" s="105"/>
      <c r="BG522" s="105"/>
      <c r="BH522" s="105"/>
      <c r="BI522" s="105"/>
      <c r="BJ522" s="105"/>
    </row>
    <row r="523" spans="2:62" s="105" customFormat="1" ht="13.5" customHeight="1">
      <c r="F523" s="351"/>
      <c r="G523" s="351"/>
      <c r="H523" s="496"/>
      <c r="I523" s="117"/>
      <c r="J523" s="117"/>
      <c r="K523" s="117"/>
      <c r="L523" s="117"/>
      <c r="M523" s="117"/>
      <c r="N523" s="117"/>
      <c r="O523" s="117"/>
      <c r="P523" s="117"/>
      <c r="S523" s="117"/>
      <c r="U523" s="352"/>
      <c r="AZ523" s="352"/>
    </row>
    <row r="524" spans="2:62" s="105" customFormat="1"/>
    <row r="525" spans="2:62" s="105" customFormat="1"/>
    <row r="526" spans="2:62" s="105" customFormat="1"/>
    <row r="527" spans="2:62" s="105" customFormat="1"/>
    <row r="528" spans="2:62" s="105" customFormat="1"/>
    <row r="529" s="105" customFormat="1"/>
    <row r="530" s="105" customFormat="1"/>
    <row r="531" s="105" customFormat="1"/>
    <row r="532" s="105" customFormat="1"/>
    <row r="533" s="105" customFormat="1"/>
    <row r="534" s="105" customFormat="1"/>
    <row r="535" s="105" customFormat="1"/>
    <row r="536" s="105" customFormat="1"/>
    <row r="537" s="105" customFormat="1"/>
    <row r="538" s="105" customFormat="1"/>
    <row r="539" s="105" customFormat="1"/>
    <row r="540" s="105" customFormat="1"/>
    <row r="541" s="105" customFormat="1"/>
    <row r="542" s="105" customFormat="1"/>
    <row r="543" s="105" customFormat="1"/>
    <row r="544" s="105" customFormat="1"/>
    <row r="545" s="105" customFormat="1"/>
    <row r="546" s="105" customFormat="1"/>
    <row r="547" s="105" customFormat="1"/>
    <row r="548" s="105" customFormat="1"/>
    <row r="549" s="105" customFormat="1"/>
    <row r="550" s="105" customFormat="1"/>
    <row r="551" s="105" customFormat="1"/>
    <row r="552" s="105" customFormat="1"/>
    <row r="553" s="105" customFormat="1"/>
    <row r="554" s="105" customFormat="1"/>
    <row r="555" s="105" customFormat="1"/>
    <row r="556" s="105" customFormat="1"/>
    <row r="557" s="105" customFormat="1"/>
    <row r="558" s="105" customFormat="1"/>
    <row r="559" s="105" customFormat="1"/>
    <row r="560" s="105" customFormat="1"/>
    <row r="561" s="105" customFormat="1"/>
    <row r="562" s="105" customFormat="1"/>
    <row r="563" s="105" customFormat="1"/>
    <row r="564" s="105" customFormat="1"/>
    <row r="565" s="105" customFormat="1"/>
    <row r="566" s="105" customFormat="1"/>
    <row r="567" s="105" customFormat="1"/>
    <row r="568" s="105" customFormat="1"/>
    <row r="569" s="105" customFormat="1"/>
    <row r="570" s="105" customFormat="1"/>
    <row r="571" s="105" customFormat="1"/>
    <row r="572" s="105" customFormat="1"/>
    <row r="573" s="105" customFormat="1"/>
    <row r="574" s="105" customFormat="1"/>
    <row r="575" s="105" customFormat="1"/>
    <row r="576" s="105" customFormat="1"/>
    <row r="577" s="105" customFormat="1"/>
    <row r="578" s="105" customFormat="1"/>
    <row r="579" s="105" customFormat="1"/>
    <row r="580" s="105" customFormat="1"/>
    <row r="581" s="105" customFormat="1"/>
    <row r="582" s="105" customFormat="1"/>
    <row r="583" s="105" customFormat="1"/>
    <row r="584" s="105" customFormat="1"/>
    <row r="585" s="105" customFormat="1"/>
    <row r="586" s="105" customFormat="1"/>
    <row r="587" s="105" customFormat="1"/>
    <row r="588" s="105" customFormat="1"/>
    <row r="589" s="105" customFormat="1"/>
    <row r="590" s="105" customFormat="1"/>
    <row r="591" s="105" customFormat="1"/>
    <row r="592" s="105" customFormat="1"/>
    <row r="593" s="105" customFormat="1"/>
    <row r="594" s="105" customFormat="1"/>
    <row r="595" s="105" customFormat="1"/>
    <row r="596" s="105" customFormat="1"/>
    <row r="597" s="105" customFormat="1"/>
    <row r="598" s="105" customFormat="1"/>
    <row r="599" s="105" customFormat="1"/>
    <row r="600" s="105" customFormat="1"/>
    <row r="601" s="105" customFormat="1"/>
    <row r="602" s="105" customFormat="1"/>
    <row r="603" s="105" customFormat="1"/>
    <row r="604" s="105" customFormat="1"/>
    <row r="605" s="105" customFormat="1"/>
    <row r="606" s="105" customFormat="1"/>
    <row r="607" s="105" customFormat="1"/>
    <row r="608" s="105" customFormat="1"/>
    <row r="609" s="105" customFormat="1"/>
    <row r="610" s="105" customFormat="1"/>
    <row r="611" s="105" customFormat="1"/>
    <row r="612" s="105" customFormat="1"/>
    <row r="613" s="105" customFormat="1"/>
    <row r="614" s="105" customFormat="1"/>
    <row r="615" s="105" customFormat="1"/>
    <row r="616" s="105" customFormat="1"/>
    <row r="617" s="105" customFormat="1"/>
    <row r="618" s="105" customFormat="1"/>
    <row r="619" s="105" customFormat="1"/>
    <row r="620" s="105" customFormat="1"/>
    <row r="621" s="105" customFormat="1"/>
    <row r="622" s="105" customFormat="1"/>
    <row r="623" s="105" customFormat="1"/>
    <row r="624" s="105" customFormat="1"/>
    <row r="625" s="105" customFormat="1"/>
    <row r="626" s="105" customFormat="1"/>
    <row r="627" s="105" customFormat="1"/>
    <row r="628" s="105" customFormat="1"/>
    <row r="629" s="105" customFormat="1"/>
    <row r="630" s="105" customFormat="1"/>
    <row r="631" s="105" customFormat="1"/>
    <row r="632" s="105" customFormat="1"/>
    <row r="633" s="105" customFormat="1"/>
    <row r="634" s="105" customFormat="1"/>
    <row r="635" s="105" customFormat="1"/>
    <row r="636" s="105" customFormat="1"/>
    <row r="637" s="105" customFormat="1"/>
    <row r="638" s="105" customFormat="1"/>
    <row r="639" s="105" customFormat="1"/>
    <row r="640" s="105" customFormat="1"/>
    <row r="641" s="105" customFormat="1"/>
    <row r="642" s="105" customFormat="1"/>
    <row r="643" s="105" customFormat="1"/>
    <row r="644" s="105" customFormat="1"/>
    <row r="645" s="105" customFormat="1"/>
    <row r="646" s="105" customFormat="1"/>
    <row r="647" s="105" customFormat="1"/>
    <row r="648" s="105" customFormat="1"/>
    <row r="649" s="105" customFormat="1"/>
    <row r="650" s="105" customFormat="1"/>
    <row r="651" s="105" customFormat="1"/>
    <row r="652" s="105" customFormat="1"/>
    <row r="653" s="105" customFormat="1"/>
    <row r="654" s="105" customFormat="1"/>
    <row r="655" s="105" customFormat="1"/>
    <row r="656" s="105" customFormat="1"/>
    <row r="657" s="105" customFormat="1"/>
    <row r="658" s="105" customFormat="1"/>
    <row r="659" s="105" customFormat="1"/>
    <row r="660" s="105" customFormat="1"/>
    <row r="661" s="105" customFormat="1"/>
    <row r="662" s="105" customFormat="1"/>
    <row r="663" s="105" customFormat="1"/>
    <row r="664" s="105" customFormat="1"/>
    <row r="665" s="105" customFormat="1"/>
    <row r="666" s="105" customFormat="1"/>
    <row r="667" s="105" customFormat="1"/>
    <row r="668" s="105" customFormat="1"/>
    <row r="669" s="105" customFormat="1"/>
    <row r="670" s="105" customFormat="1"/>
    <row r="671" s="105" customFormat="1"/>
    <row r="672" s="105" customFormat="1"/>
    <row r="673" s="105" customFormat="1"/>
    <row r="674" s="105" customFormat="1"/>
    <row r="675" s="105" customFormat="1"/>
    <row r="676" s="105" customFormat="1"/>
    <row r="677" s="105" customFormat="1"/>
    <row r="678" s="105" customFormat="1"/>
    <row r="679" s="105" customFormat="1"/>
    <row r="680" s="105" customFormat="1"/>
    <row r="681" s="105" customFormat="1"/>
    <row r="682" s="105" customFormat="1"/>
    <row r="683" s="105" customFormat="1"/>
    <row r="684" s="105" customFormat="1"/>
    <row r="685" s="105" customFormat="1"/>
    <row r="686" s="105" customFormat="1"/>
    <row r="687" s="105" customFormat="1"/>
    <row r="688" s="105" customFormat="1"/>
    <row r="689" s="105" customFormat="1"/>
    <row r="690" s="105" customFormat="1"/>
    <row r="691" s="105" customFormat="1"/>
    <row r="692" s="105" customFormat="1"/>
    <row r="693" s="105" customFormat="1"/>
    <row r="694" s="105" customFormat="1"/>
    <row r="695" s="105" customFormat="1"/>
    <row r="696" s="105" customFormat="1"/>
    <row r="697" s="105" customFormat="1"/>
    <row r="698" s="105" customFormat="1"/>
    <row r="699" s="105" customFormat="1"/>
    <row r="700" s="105" customFormat="1"/>
    <row r="701" s="105" customFormat="1"/>
    <row r="702" s="105" customFormat="1"/>
    <row r="703" s="105" customFormat="1"/>
    <row r="704" s="105" customFormat="1"/>
    <row r="705" s="105" customFormat="1"/>
    <row r="706" s="105" customFormat="1"/>
    <row r="707" s="105" customFormat="1"/>
    <row r="708" s="105" customFormat="1"/>
    <row r="709" s="105" customFormat="1"/>
    <row r="710" s="105" customFormat="1"/>
    <row r="711" s="105" customFormat="1"/>
    <row r="712" s="105" customFormat="1"/>
    <row r="713" s="105" customFormat="1"/>
    <row r="714" s="105" customFormat="1"/>
    <row r="715" s="105" customFormat="1"/>
    <row r="716" s="105" customFormat="1"/>
    <row r="717" s="105" customFormat="1"/>
    <row r="718" s="105" customFormat="1"/>
    <row r="719" s="105" customFormat="1"/>
    <row r="720" s="105" customFormat="1"/>
    <row r="721" s="105" customFormat="1"/>
    <row r="722" s="105" customFormat="1"/>
    <row r="723" s="105" customFormat="1"/>
    <row r="724" s="105" customFormat="1"/>
    <row r="725" s="105" customFormat="1"/>
    <row r="726" s="105" customFormat="1"/>
    <row r="727" s="105" customFormat="1"/>
    <row r="728" s="105" customFormat="1"/>
    <row r="729" s="105" customFormat="1"/>
    <row r="730" s="105" customFormat="1"/>
    <row r="731" s="105" customFormat="1"/>
    <row r="732" s="105" customFormat="1"/>
    <row r="733" s="105" customFormat="1"/>
    <row r="734" s="105" customFormat="1"/>
    <row r="735" s="105" customFormat="1"/>
    <row r="736" s="105" customFormat="1"/>
    <row r="737" s="105" customFormat="1"/>
    <row r="738" s="105" customFormat="1"/>
    <row r="739" s="105" customFormat="1"/>
    <row r="740" s="105" customFormat="1"/>
    <row r="741" s="105" customFormat="1"/>
    <row r="742" s="105" customFormat="1"/>
    <row r="743" s="105" customFormat="1"/>
    <row r="744" s="105" customFormat="1"/>
    <row r="745" s="105" customFormat="1"/>
    <row r="746" s="105" customFormat="1"/>
    <row r="747" s="105" customFormat="1"/>
    <row r="748" s="105" customFormat="1"/>
    <row r="749" s="105" customFormat="1"/>
    <row r="750" s="105" customFormat="1"/>
    <row r="751" s="105" customFormat="1"/>
    <row r="752" s="105" customFormat="1"/>
    <row r="753" s="105" customFormat="1"/>
    <row r="754" s="105" customFormat="1"/>
    <row r="755" s="105" customFormat="1"/>
    <row r="756" s="105" customFormat="1"/>
    <row r="757" s="105" customFormat="1"/>
    <row r="758" s="105" customFormat="1"/>
    <row r="759" s="105" customFormat="1"/>
    <row r="760" s="105" customFormat="1"/>
    <row r="761" s="105" customFormat="1"/>
    <row r="762" s="105" customFormat="1"/>
    <row r="763" s="105" customFormat="1"/>
    <row r="764" s="105" customFormat="1"/>
    <row r="765" s="105" customFormat="1"/>
    <row r="766" s="105" customFormat="1"/>
    <row r="767" s="105" customFormat="1"/>
    <row r="768" s="105" customFormat="1"/>
    <row r="769" s="105" customFormat="1"/>
    <row r="770" s="105" customFormat="1"/>
    <row r="771" s="105" customFormat="1"/>
    <row r="772" s="105" customFormat="1"/>
    <row r="773" s="105" customFormat="1"/>
    <row r="774" s="105" customFormat="1"/>
    <row r="775" s="105" customFormat="1"/>
    <row r="776" s="105" customFormat="1"/>
    <row r="777" s="105" customFormat="1"/>
    <row r="778" s="105" customFormat="1"/>
    <row r="779" s="105" customFormat="1"/>
    <row r="780" s="105" customFormat="1"/>
    <row r="781" s="105" customFormat="1"/>
    <row r="782" s="105" customFormat="1"/>
    <row r="783" s="105" customFormat="1"/>
    <row r="784" s="105" customFormat="1"/>
    <row r="785" s="105" customFormat="1"/>
    <row r="786" s="105" customFormat="1"/>
    <row r="787" s="105" customFormat="1"/>
    <row r="788" s="105" customFormat="1"/>
    <row r="789" s="105" customFormat="1"/>
    <row r="790" s="105" customFormat="1"/>
    <row r="791" s="105" customFormat="1"/>
    <row r="792" s="105" customFormat="1"/>
    <row r="793" s="105" customFormat="1"/>
    <row r="794" s="105" customFormat="1"/>
    <row r="795" s="105" customFormat="1"/>
    <row r="796" s="105" customFormat="1"/>
    <row r="797" s="105" customFormat="1"/>
    <row r="798" s="105" customFormat="1"/>
    <row r="799" s="105" customFormat="1"/>
    <row r="800" s="105" customFormat="1"/>
    <row r="801" s="105" customFormat="1"/>
    <row r="802" s="105" customFormat="1"/>
    <row r="803" s="105" customFormat="1"/>
    <row r="804" s="105" customFormat="1"/>
    <row r="805" s="105" customFormat="1"/>
    <row r="806" s="105" customFormat="1"/>
    <row r="807" s="105" customFormat="1"/>
    <row r="808" s="105" customFormat="1"/>
    <row r="809" s="105" customFormat="1"/>
    <row r="810" s="105" customFormat="1"/>
    <row r="811" s="105" customFormat="1"/>
    <row r="812" s="105" customFormat="1"/>
    <row r="813" s="105" customFormat="1"/>
    <row r="814" s="105" customFormat="1"/>
    <row r="815" s="105" customFormat="1"/>
    <row r="816" s="105" customFormat="1"/>
    <row r="817" s="105" customFormat="1"/>
    <row r="818" s="105" customFormat="1"/>
    <row r="819" s="105" customFormat="1"/>
    <row r="820" s="105" customFormat="1"/>
    <row r="821" s="105" customFormat="1"/>
    <row r="822" s="105" customFormat="1"/>
    <row r="823" s="105" customFormat="1"/>
    <row r="824" s="105" customFormat="1"/>
    <row r="825" s="105" customFormat="1"/>
    <row r="826" s="105" customFormat="1"/>
    <row r="827" s="105" customFormat="1"/>
    <row r="828" s="105" customFormat="1"/>
    <row r="829" s="105" customFormat="1"/>
    <row r="830" s="105" customFormat="1"/>
    <row r="831" s="105" customFormat="1"/>
    <row r="832" s="105" customFormat="1"/>
    <row r="833" s="105" customFormat="1"/>
    <row r="834" s="105" customFormat="1"/>
    <row r="835" s="105" customFormat="1"/>
    <row r="836" s="105" customFormat="1"/>
    <row r="837" s="105" customFormat="1"/>
    <row r="838" s="105" customFormat="1"/>
    <row r="839" s="105" customFormat="1"/>
    <row r="840" s="105" customFormat="1"/>
    <row r="841" s="105" customFormat="1"/>
    <row r="842" s="105" customFormat="1"/>
    <row r="843" s="105" customFormat="1"/>
    <row r="844" s="105" customFormat="1"/>
    <row r="845" s="105" customFormat="1"/>
    <row r="846" s="105" customFormat="1"/>
    <row r="847" s="105" customFormat="1"/>
    <row r="848" s="105" customFormat="1"/>
    <row r="849" s="105" customFormat="1"/>
    <row r="850" s="105" customFormat="1"/>
    <row r="851" s="105" customFormat="1"/>
    <row r="852" s="105" customFormat="1"/>
    <row r="853" s="105" customFormat="1"/>
    <row r="854" s="105" customFormat="1"/>
    <row r="855" s="105" customFormat="1"/>
    <row r="856" s="105" customFormat="1"/>
    <row r="857" s="105" customFormat="1"/>
    <row r="858" s="105" customFormat="1"/>
    <row r="859" s="105" customFormat="1"/>
    <row r="860" s="105" customFormat="1"/>
    <row r="861" s="105" customFormat="1"/>
    <row r="862" s="105" customFormat="1"/>
    <row r="863" s="105" customFormat="1"/>
    <row r="864" s="105" customFormat="1"/>
    <row r="865" s="105" customFormat="1"/>
    <row r="866" s="105" customFormat="1"/>
    <row r="867" s="105" customFormat="1"/>
    <row r="868" s="105" customFormat="1"/>
    <row r="869" s="105" customFormat="1"/>
    <row r="870" s="105" customFormat="1"/>
    <row r="871" s="105" customFormat="1"/>
    <row r="872" s="105" customFormat="1"/>
    <row r="873" s="105" customFormat="1"/>
    <row r="874" s="105" customFormat="1"/>
    <row r="875" s="105" customFormat="1"/>
    <row r="876" s="105" customFormat="1"/>
    <row r="877" s="105" customFormat="1"/>
    <row r="878" s="105" customFormat="1"/>
    <row r="879" s="105" customFormat="1"/>
    <row r="880" s="105" customFormat="1"/>
    <row r="881" s="105" customFormat="1"/>
    <row r="882" s="105" customFormat="1"/>
    <row r="883" s="105" customFormat="1"/>
    <row r="884" s="105" customFormat="1"/>
    <row r="885" s="105" customFormat="1"/>
    <row r="886" s="105" customFormat="1"/>
    <row r="887" s="105" customFormat="1"/>
    <row r="888" s="105" customFormat="1"/>
    <row r="889" s="105" customFormat="1"/>
    <row r="890" s="105" customFormat="1"/>
    <row r="891" s="105" customFormat="1"/>
    <row r="892" s="105" customFormat="1"/>
    <row r="893" s="105" customFormat="1"/>
    <row r="894" s="105" customFormat="1"/>
    <row r="895" s="105" customFormat="1"/>
    <row r="896" s="105" customFormat="1"/>
    <row r="897" s="105" customFormat="1"/>
    <row r="898" s="105" customFormat="1"/>
    <row r="899" s="105" customFormat="1"/>
    <row r="900" s="105" customFormat="1"/>
    <row r="901" s="105" customFormat="1"/>
    <row r="902" s="105" customFormat="1"/>
    <row r="903" s="105" customFormat="1"/>
    <row r="904" s="105" customFormat="1"/>
    <row r="905" s="105" customFormat="1"/>
    <row r="906" s="105" customFormat="1"/>
    <row r="907" s="105" customFormat="1"/>
    <row r="908" s="105" customFormat="1"/>
    <row r="909" s="105" customFormat="1"/>
    <row r="910" s="105" customFormat="1"/>
    <row r="911" s="105" customFormat="1"/>
    <row r="912" s="105" customFormat="1"/>
    <row r="913" s="105" customFormat="1"/>
    <row r="914" s="105" customFormat="1"/>
    <row r="915" s="105" customFormat="1"/>
    <row r="916" s="105" customFormat="1"/>
    <row r="917" s="105" customFormat="1"/>
    <row r="918" s="105" customFormat="1"/>
    <row r="919" s="105" customFormat="1"/>
    <row r="920" s="105" customFormat="1"/>
    <row r="921" s="105" customFormat="1"/>
    <row r="922" s="105" customFormat="1"/>
    <row r="923" s="105" customFormat="1"/>
    <row r="924" s="105" customFormat="1"/>
    <row r="925" s="105" customFormat="1"/>
    <row r="926" s="105" customFormat="1"/>
    <row r="927" s="105" customFormat="1"/>
    <row r="928" s="105" customFormat="1"/>
    <row r="929" s="105" customFormat="1"/>
    <row r="930" s="105" customFormat="1"/>
    <row r="931" s="105" customFormat="1"/>
    <row r="932" s="105" customFormat="1"/>
    <row r="933" s="105" customFormat="1"/>
    <row r="934" s="105" customFormat="1"/>
    <row r="935" s="105" customFormat="1"/>
    <row r="936" s="105" customFormat="1"/>
    <row r="937" s="105" customFormat="1"/>
    <row r="938" s="105" customFormat="1"/>
    <row r="939" s="105" customFormat="1"/>
    <row r="940" s="105" customFormat="1"/>
    <row r="941" s="105" customFormat="1"/>
    <row r="942" s="105" customFormat="1"/>
    <row r="943" s="105" customFormat="1"/>
    <row r="944" s="105" customFormat="1"/>
    <row r="945" s="105" customFormat="1"/>
    <row r="946" s="105" customFormat="1"/>
    <row r="947" s="105" customFormat="1"/>
    <row r="948" s="105" customFormat="1"/>
    <row r="949" s="105" customFormat="1"/>
    <row r="950" s="105" customFormat="1"/>
    <row r="951" s="105" customFormat="1"/>
    <row r="952" s="105" customFormat="1"/>
    <row r="953" s="105" customFormat="1"/>
    <row r="954" s="105" customFormat="1"/>
    <row r="955" s="105" customFormat="1"/>
    <row r="956" s="105" customFormat="1"/>
    <row r="957" s="105" customFormat="1"/>
    <row r="958" s="105" customFormat="1"/>
    <row r="959" s="105" customFormat="1"/>
    <row r="960" s="105" customFormat="1"/>
    <row r="961" s="105" customFormat="1"/>
    <row r="962" s="105" customFormat="1"/>
    <row r="963" s="105" customFormat="1"/>
    <row r="964" s="105" customFormat="1"/>
    <row r="965" s="105" customFormat="1"/>
    <row r="966" s="105" customFormat="1"/>
    <row r="967" s="105" customFormat="1"/>
    <row r="968" s="105" customFormat="1"/>
    <row r="969" s="105" customFormat="1"/>
    <row r="970" s="105" customFormat="1"/>
    <row r="971" s="105" customFormat="1"/>
    <row r="972" s="105" customFormat="1"/>
    <row r="973" s="105" customFormat="1"/>
    <row r="974" s="105" customFormat="1"/>
    <row r="975" s="105" customFormat="1"/>
    <row r="976" s="105" customFormat="1"/>
    <row r="977" s="105" customFormat="1"/>
    <row r="978" s="105" customFormat="1"/>
    <row r="979" s="105" customFormat="1"/>
    <row r="980" s="105" customFormat="1"/>
    <row r="981" s="105" customFormat="1"/>
    <row r="982" s="105" customFormat="1"/>
    <row r="983" s="105" customFormat="1"/>
    <row r="984" s="105" customFormat="1"/>
    <row r="985" s="105" customFormat="1"/>
    <row r="986" s="105" customFormat="1"/>
    <row r="987" s="105" customFormat="1"/>
    <row r="988" s="105" customFormat="1"/>
    <row r="989" s="105" customFormat="1"/>
    <row r="990" s="105" customFormat="1"/>
    <row r="991" s="105" customFormat="1"/>
    <row r="992" s="105" customFormat="1"/>
    <row r="993" s="105" customFormat="1"/>
    <row r="994" s="105" customFormat="1"/>
    <row r="995" s="105" customFormat="1"/>
    <row r="996" s="105" customFormat="1"/>
    <row r="997" s="105" customFormat="1"/>
    <row r="998" s="105" customFormat="1"/>
    <row r="999" s="105" customFormat="1"/>
    <row r="1000" s="105" customFormat="1"/>
  </sheetData>
  <sheetProtection algorithmName="SHA-512" hashValue="xTRSXdBpLlo5pI4BIzmiVw6CrB1DZeU9aqSs2WUJbtQAnatfvwfTyQLffsjtFTDiXxF26mmOmKEOg7VPxYfKeQ==" saltValue="1lupLyCb57pIvDjlXHg7Vg==" spinCount="100000" sheet="1" formatCells="0" formatColumns="0" formatRows="0"/>
  <mergeCells count="944">
    <mergeCell ref="C356:F356"/>
    <mergeCell ref="G356:H356"/>
    <mergeCell ref="C357:F357"/>
    <mergeCell ref="G357:H357"/>
    <mergeCell ref="C358:F358"/>
    <mergeCell ref="G358:H358"/>
    <mergeCell ref="C359:F359"/>
    <mergeCell ref="G359:H359"/>
    <mergeCell ref="C345:F345"/>
    <mergeCell ref="G345:H345"/>
    <mergeCell ref="C346:F346"/>
    <mergeCell ref="G346:H346"/>
    <mergeCell ref="C347:F347"/>
    <mergeCell ref="G347:H347"/>
    <mergeCell ref="C348:F348"/>
    <mergeCell ref="G348:H348"/>
    <mergeCell ref="C349:F349"/>
    <mergeCell ref="G349:H349"/>
    <mergeCell ref="C353:F353"/>
    <mergeCell ref="G353:H353"/>
    <mergeCell ref="C354:F354"/>
    <mergeCell ref="G354:H354"/>
    <mergeCell ref="C355:F355"/>
    <mergeCell ref="G355:H355"/>
    <mergeCell ref="C16:F16"/>
    <mergeCell ref="G16:H16"/>
    <mergeCell ref="C17:F17"/>
    <mergeCell ref="G17:H17"/>
    <mergeCell ref="C18:F18"/>
    <mergeCell ref="G18:H18"/>
    <mergeCell ref="C19:F19"/>
    <mergeCell ref="G19:H19"/>
    <mergeCell ref="C20:F20"/>
    <mergeCell ref="G20:H20"/>
    <mergeCell ref="P6:Q6"/>
    <mergeCell ref="C10:F10"/>
    <mergeCell ref="C12:F12"/>
    <mergeCell ref="C13:F13"/>
    <mergeCell ref="G13:H13"/>
    <mergeCell ref="C14:F14"/>
    <mergeCell ref="G14:H14"/>
    <mergeCell ref="C15:F15"/>
    <mergeCell ref="G15:H15"/>
    <mergeCell ref="C138:F138"/>
    <mergeCell ref="G138:H138"/>
    <mergeCell ref="C139:F139"/>
    <mergeCell ref="G139:H139"/>
    <mergeCell ref="C61:F61"/>
    <mergeCell ref="G61:H61"/>
    <mergeCell ref="C63:F63"/>
    <mergeCell ref="C64:F64"/>
    <mergeCell ref="G64:H64"/>
    <mergeCell ref="C67:F67"/>
    <mergeCell ref="G67:H67"/>
    <mergeCell ref="C68:F68"/>
    <mergeCell ref="G68:H68"/>
    <mergeCell ref="C69:F69"/>
    <mergeCell ref="G69:H69"/>
    <mergeCell ref="C70:F70"/>
    <mergeCell ref="G70:H70"/>
    <mergeCell ref="C71:F71"/>
    <mergeCell ref="G71:H71"/>
    <mergeCell ref="C72:F72"/>
    <mergeCell ref="G72:H72"/>
    <mergeCell ref="C73:F73"/>
    <mergeCell ref="G73:H73"/>
    <mergeCell ref="C74:F74"/>
    <mergeCell ref="C2:F2"/>
    <mergeCell ref="B3:D3"/>
    <mergeCell ref="AZ3:BD3"/>
    <mergeCell ref="B4:H4"/>
    <mergeCell ref="AZ4:BD4"/>
    <mergeCell ref="B5:C5"/>
    <mergeCell ref="I5:O5"/>
    <mergeCell ref="W5:AB5"/>
    <mergeCell ref="AD5:AI5"/>
    <mergeCell ref="AK5:AR5"/>
    <mergeCell ref="C21:F21"/>
    <mergeCell ref="G21:H21"/>
    <mergeCell ref="C22:F22"/>
    <mergeCell ref="G22:H22"/>
    <mergeCell ref="C23:F23"/>
    <mergeCell ref="G23:H23"/>
    <mergeCell ref="C24:F24"/>
    <mergeCell ref="G24:H24"/>
    <mergeCell ref="C25:F25"/>
    <mergeCell ref="G25:H25"/>
    <mergeCell ref="C26:F26"/>
    <mergeCell ref="G26:H26"/>
    <mergeCell ref="C27:F27"/>
    <mergeCell ref="G27:H27"/>
    <mergeCell ref="C29:F29"/>
    <mergeCell ref="C30:F30"/>
    <mergeCell ref="G30:H30"/>
    <mergeCell ref="C31:F31"/>
    <mergeCell ref="G31:H31"/>
    <mergeCell ref="C32:F32"/>
    <mergeCell ref="G32:H32"/>
    <mergeCell ref="C33:F33"/>
    <mergeCell ref="G33:H33"/>
    <mergeCell ref="C34:F34"/>
    <mergeCell ref="G34:H34"/>
    <mergeCell ref="C35:F35"/>
    <mergeCell ref="G35:H35"/>
    <mergeCell ref="C36:F36"/>
    <mergeCell ref="G36:H36"/>
    <mergeCell ref="C37:F37"/>
    <mergeCell ref="G37:H37"/>
    <mergeCell ref="C38:F38"/>
    <mergeCell ref="G38:H38"/>
    <mergeCell ref="C39:F39"/>
    <mergeCell ref="G39:H39"/>
    <mergeCell ref="C40:F40"/>
    <mergeCell ref="G40:H40"/>
    <mergeCell ref="C41:F41"/>
    <mergeCell ref="G41:H41"/>
    <mergeCell ref="C42:F42"/>
    <mergeCell ref="G42:H42"/>
    <mergeCell ref="C43:F43"/>
    <mergeCell ref="G43:H43"/>
    <mergeCell ref="C44:F44"/>
    <mergeCell ref="G44:H44"/>
    <mergeCell ref="C46:F46"/>
    <mergeCell ref="C47:F47"/>
    <mergeCell ref="G47:H47"/>
    <mergeCell ref="C48:F48"/>
    <mergeCell ref="G48:H48"/>
    <mergeCell ref="C49:F49"/>
    <mergeCell ref="G49:H49"/>
    <mergeCell ref="C50:F50"/>
    <mergeCell ref="G50:H50"/>
    <mergeCell ref="C51:F51"/>
    <mergeCell ref="G51:H51"/>
    <mergeCell ref="C52:F52"/>
    <mergeCell ref="G52:H52"/>
    <mergeCell ref="C53:F53"/>
    <mergeCell ref="G53:H53"/>
    <mergeCell ref="C54:F54"/>
    <mergeCell ref="G54:H54"/>
    <mergeCell ref="C55:F55"/>
    <mergeCell ref="G55:H55"/>
    <mergeCell ref="C56:F56"/>
    <mergeCell ref="G56:H56"/>
    <mergeCell ref="C57:F57"/>
    <mergeCell ref="G57:H57"/>
    <mergeCell ref="C58:F58"/>
    <mergeCell ref="G58:H58"/>
    <mergeCell ref="C59:F59"/>
    <mergeCell ref="G59:H59"/>
    <mergeCell ref="C60:F60"/>
    <mergeCell ref="G60:H60"/>
    <mergeCell ref="C65:F65"/>
    <mergeCell ref="G65:H65"/>
    <mergeCell ref="C66:F66"/>
    <mergeCell ref="G66:H66"/>
    <mergeCell ref="G74:H74"/>
    <mergeCell ref="C75:F75"/>
    <mergeCell ref="G75:H75"/>
    <mergeCell ref="C76:F76"/>
    <mergeCell ref="G76:H76"/>
    <mergeCell ref="C77:F77"/>
    <mergeCell ref="G77:H77"/>
    <mergeCell ref="C78:F78"/>
    <mergeCell ref="G78:H78"/>
    <mergeCell ref="C80:F80"/>
    <mergeCell ref="C81:F81"/>
    <mergeCell ref="G81:H81"/>
    <mergeCell ref="C82:F82"/>
    <mergeCell ref="G82:H82"/>
    <mergeCell ref="C83:F83"/>
    <mergeCell ref="G83:H83"/>
    <mergeCell ref="C84:F84"/>
    <mergeCell ref="G84:H84"/>
    <mergeCell ref="C85:F85"/>
    <mergeCell ref="G85:H85"/>
    <mergeCell ref="C86:F86"/>
    <mergeCell ref="G86:H86"/>
    <mergeCell ref="C87:F87"/>
    <mergeCell ref="G87:H87"/>
    <mergeCell ref="C88:F88"/>
    <mergeCell ref="G88:H88"/>
    <mergeCell ref="C89:F89"/>
    <mergeCell ref="G89:H89"/>
    <mergeCell ref="C90:F90"/>
    <mergeCell ref="G90:H90"/>
    <mergeCell ref="C91:F91"/>
    <mergeCell ref="G91:H91"/>
    <mergeCell ref="C92:F92"/>
    <mergeCell ref="G92:H92"/>
    <mergeCell ref="C93:F93"/>
    <mergeCell ref="G93:H93"/>
    <mergeCell ref="C94:F94"/>
    <mergeCell ref="G94:H94"/>
    <mergeCell ref="C95:F95"/>
    <mergeCell ref="G95:H95"/>
    <mergeCell ref="C97:F97"/>
    <mergeCell ref="C98:F98"/>
    <mergeCell ref="G98:H98"/>
    <mergeCell ref="C99:F99"/>
    <mergeCell ref="G99:H99"/>
    <mergeCell ref="C100:F100"/>
    <mergeCell ref="G100:H100"/>
    <mergeCell ref="C101:F101"/>
    <mergeCell ref="G101:H101"/>
    <mergeCell ref="C102:F102"/>
    <mergeCell ref="G102:H102"/>
    <mergeCell ref="C103:F103"/>
    <mergeCell ref="G103:H103"/>
    <mergeCell ref="C104:F104"/>
    <mergeCell ref="G104:H104"/>
    <mergeCell ref="C105:F105"/>
    <mergeCell ref="G105:H105"/>
    <mergeCell ref="C106:F106"/>
    <mergeCell ref="G106:H106"/>
    <mergeCell ref="C107:F107"/>
    <mergeCell ref="G107:H107"/>
    <mergeCell ref="C108:F108"/>
    <mergeCell ref="G108:H108"/>
    <mergeCell ref="C109:F109"/>
    <mergeCell ref="G109:H109"/>
    <mergeCell ref="C110:F110"/>
    <mergeCell ref="G110:H110"/>
    <mergeCell ref="C111:F111"/>
    <mergeCell ref="G111:H111"/>
    <mergeCell ref="C112:F112"/>
    <mergeCell ref="G112:H112"/>
    <mergeCell ref="C114:F114"/>
    <mergeCell ref="C115:F115"/>
    <mergeCell ref="G115:H115"/>
    <mergeCell ref="C116:F116"/>
    <mergeCell ref="G116:H116"/>
    <mergeCell ref="C117:F117"/>
    <mergeCell ref="G117:H117"/>
    <mergeCell ref="G118:H118"/>
    <mergeCell ref="C119:F119"/>
    <mergeCell ref="G119:H119"/>
    <mergeCell ref="C120:F120"/>
    <mergeCell ref="G120:H120"/>
    <mergeCell ref="C121:F121"/>
    <mergeCell ref="G121:H121"/>
    <mergeCell ref="C122:F122"/>
    <mergeCell ref="G122:H122"/>
    <mergeCell ref="C118:F118"/>
    <mergeCell ref="C123:F123"/>
    <mergeCell ref="G123:H123"/>
    <mergeCell ref="C124:F124"/>
    <mergeCell ref="G124:H124"/>
    <mergeCell ref="C125:F125"/>
    <mergeCell ref="G125:H125"/>
    <mergeCell ref="C126:F126"/>
    <mergeCell ref="G126:H126"/>
    <mergeCell ref="C127:F127"/>
    <mergeCell ref="G127:H127"/>
    <mergeCell ref="C128:F128"/>
    <mergeCell ref="G128:H128"/>
    <mergeCell ref="C129:F129"/>
    <mergeCell ref="G129:H129"/>
    <mergeCell ref="C131:F131"/>
    <mergeCell ref="C132:F132"/>
    <mergeCell ref="G132:H132"/>
    <mergeCell ref="C133:F133"/>
    <mergeCell ref="G133:H133"/>
    <mergeCell ref="C137:F137"/>
    <mergeCell ref="G137:H137"/>
    <mergeCell ref="C134:F134"/>
    <mergeCell ref="G134:H134"/>
    <mergeCell ref="C135:F135"/>
    <mergeCell ref="G135:H135"/>
    <mergeCell ref="C136:F136"/>
    <mergeCell ref="G136:H136"/>
    <mergeCell ref="C140:F140"/>
    <mergeCell ref="G140:H140"/>
    <mergeCell ref="C141:F141"/>
    <mergeCell ref="G141:H141"/>
    <mergeCell ref="C142:F142"/>
    <mergeCell ref="G142:H142"/>
    <mergeCell ref="C143:F143"/>
    <mergeCell ref="G143:H143"/>
    <mergeCell ref="C144:F144"/>
    <mergeCell ref="G144:H144"/>
    <mergeCell ref="C145:F145"/>
    <mergeCell ref="G145:H145"/>
    <mergeCell ref="C146:F146"/>
    <mergeCell ref="G146:H146"/>
    <mergeCell ref="C148:F148"/>
    <mergeCell ref="C149:F149"/>
    <mergeCell ref="G149:H149"/>
    <mergeCell ref="C150:F150"/>
    <mergeCell ref="G150:H150"/>
    <mergeCell ref="C151:F151"/>
    <mergeCell ref="G151:H151"/>
    <mergeCell ref="C152:F152"/>
    <mergeCell ref="G152:H152"/>
    <mergeCell ref="C153:F153"/>
    <mergeCell ref="G153:H153"/>
    <mergeCell ref="C154:F154"/>
    <mergeCell ref="G154:H154"/>
    <mergeCell ref="C155:F155"/>
    <mergeCell ref="G155:H155"/>
    <mergeCell ref="C156:F156"/>
    <mergeCell ref="G156:H156"/>
    <mergeCell ref="C157:F157"/>
    <mergeCell ref="G157:H157"/>
    <mergeCell ref="C158:F158"/>
    <mergeCell ref="G158:H158"/>
    <mergeCell ref="C159:F159"/>
    <mergeCell ref="G159:H159"/>
    <mergeCell ref="C160:F160"/>
    <mergeCell ref="G160:H160"/>
    <mergeCell ref="C161:F161"/>
    <mergeCell ref="G161:H161"/>
    <mergeCell ref="C162:F162"/>
    <mergeCell ref="G162:H162"/>
    <mergeCell ref="G163:H163"/>
    <mergeCell ref="C165:F165"/>
    <mergeCell ref="C166:F166"/>
    <mergeCell ref="G166:H166"/>
    <mergeCell ref="C167:F167"/>
    <mergeCell ref="G167:H167"/>
    <mergeCell ref="C163:F163"/>
    <mergeCell ref="C168:F168"/>
    <mergeCell ref="G168:H168"/>
    <mergeCell ref="C169:F169"/>
    <mergeCell ref="G169:H169"/>
    <mergeCell ref="C170:F170"/>
    <mergeCell ref="G170:H170"/>
    <mergeCell ref="C171:F171"/>
    <mergeCell ref="G171:H171"/>
    <mergeCell ref="C172:F172"/>
    <mergeCell ref="G172:H172"/>
    <mergeCell ref="C173:F173"/>
    <mergeCell ref="G173:H173"/>
    <mergeCell ref="C174:F174"/>
    <mergeCell ref="G174:H174"/>
    <mergeCell ref="G175:H175"/>
    <mergeCell ref="C176:F176"/>
    <mergeCell ref="G176:H176"/>
    <mergeCell ref="C177:F177"/>
    <mergeCell ref="G177:H177"/>
    <mergeCell ref="C175:F175"/>
    <mergeCell ref="C178:F178"/>
    <mergeCell ref="G178:H178"/>
    <mergeCell ref="C179:F179"/>
    <mergeCell ref="G179:H179"/>
    <mergeCell ref="C180:F180"/>
    <mergeCell ref="G180:H180"/>
    <mergeCell ref="C182:F182"/>
    <mergeCell ref="C183:F183"/>
    <mergeCell ref="G183:H183"/>
    <mergeCell ref="C184:F184"/>
    <mergeCell ref="G184:H184"/>
    <mergeCell ref="C185:F185"/>
    <mergeCell ref="G185:H185"/>
    <mergeCell ref="G186:H186"/>
    <mergeCell ref="C187:F187"/>
    <mergeCell ref="G187:H187"/>
    <mergeCell ref="C188:F188"/>
    <mergeCell ref="G188:H188"/>
    <mergeCell ref="C186:F186"/>
    <mergeCell ref="C189:F189"/>
    <mergeCell ref="G189:H189"/>
    <mergeCell ref="C190:F190"/>
    <mergeCell ref="G190:H190"/>
    <mergeCell ref="C191:F191"/>
    <mergeCell ref="G191:H191"/>
    <mergeCell ref="C192:F192"/>
    <mergeCell ref="G192:H192"/>
    <mergeCell ref="C193:F193"/>
    <mergeCell ref="G193:H193"/>
    <mergeCell ref="C194:F194"/>
    <mergeCell ref="G194:H194"/>
    <mergeCell ref="C195:F195"/>
    <mergeCell ref="G195:H195"/>
    <mergeCell ref="C196:F196"/>
    <mergeCell ref="G196:H196"/>
    <mergeCell ref="C197:F197"/>
    <mergeCell ref="G197:H197"/>
    <mergeCell ref="C199:F199"/>
    <mergeCell ref="C200:F200"/>
    <mergeCell ref="G200:H200"/>
    <mergeCell ref="C201:F201"/>
    <mergeCell ref="G201:H201"/>
    <mergeCell ref="C202:F202"/>
    <mergeCell ref="G202:H202"/>
    <mergeCell ref="C203:F203"/>
    <mergeCell ref="G203:H203"/>
    <mergeCell ref="C204:F204"/>
    <mergeCell ref="G204:H204"/>
    <mergeCell ref="C205:F205"/>
    <mergeCell ref="G205:H205"/>
    <mergeCell ref="C206:F206"/>
    <mergeCell ref="G206:H206"/>
    <mergeCell ref="C209:F209"/>
    <mergeCell ref="G209:H209"/>
    <mergeCell ref="C210:F210"/>
    <mergeCell ref="G210:H210"/>
    <mergeCell ref="C211:F211"/>
    <mergeCell ref="G211:H211"/>
    <mergeCell ref="C207:F207"/>
    <mergeCell ref="G207:H207"/>
    <mergeCell ref="C208:F208"/>
    <mergeCell ref="G208:H208"/>
    <mergeCell ref="C212:F212"/>
    <mergeCell ref="G212:H212"/>
    <mergeCell ref="C213:F213"/>
    <mergeCell ref="G213:H213"/>
    <mergeCell ref="C214:F214"/>
    <mergeCell ref="G214:H214"/>
    <mergeCell ref="C216:F216"/>
    <mergeCell ref="C217:F217"/>
    <mergeCell ref="G217:H217"/>
    <mergeCell ref="C218:F218"/>
    <mergeCell ref="G218:H218"/>
    <mergeCell ref="C219:F219"/>
    <mergeCell ref="G219:H219"/>
    <mergeCell ref="C220:F220"/>
    <mergeCell ref="G220:H220"/>
    <mergeCell ref="C221:F221"/>
    <mergeCell ref="G221:H221"/>
    <mergeCell ref="C222:F222"/>
    <mergeCell ref="G222:H222"/>
    <mergeCell ref="C223:F223"/>
    <mergeCell ref="G223:H223"/>
    <mergeCell ref="C224:F224"/>
    <mergeCell ref="G224:H224"/>
    <mergeCell ref="C225:F225"/>
    <mergeCell ref="G225:H225"/>
    <mergeCell ref="C226:F226"/>
    <mergeCell ref="G226:H226"/>
    <mergeCell ref="C227:F227"/>
    <mergeCell ref="G227:H227"/>
    <mergeCell ref="C228:F228"/>
    <mergeCell ref="G228:H228"/>
    <mergeCell ref="C229:F229"/>
    <mergeCell ref="G229:H229"/>
    <mergeCell ref="C230:F230"/>
    <mergeCell ref="G230:H230"/>
    <mergeCell ref="C231:F231"/>
    <mergeCell ref="G231:H231"/>
    <mergeCell ref="C233:F233"/>
    <mergeCell ref="C234:F234"/>
    <mergeCell ref="G234:H234"/>
    <mergeCell ref="C235:F235"/>
    <mergeCell ref="G235:H235"/>
    <mergeCell ref="G236:H236"/>
    <mergeCell ref="C237:F237"/>
    <mergeCell ref="G237:H237"/>
    <mergeCell ref="C238:F238"/>
    <mergeCell ref="G238:H238"/>
    <mergeCell ref="C236:F236"/>
    <mergeCell ref="C239:F239"/>
    <mergeCell ref="G239:H239"/>
    <mergeCell ref="C240:F240"/>
    <mergeCell ref="G240:H240"/>
    <mergeCell ref="C241:F241"/>
    <mergeCell ref="G241:H241"/>
    <mergeCell ref="C242:F242"/>
    <mergeCell ref="G242:H242"/>
    <mergeCell ref="C243:F243"/>
    <mergeCell ref="G243:H243"/>
    <mergeCell ref="C244:F244"/>
    <mergeCell ref="G244:H244"/>
    <mergeCell ref="C245:F245"/>
    <mergeCell ref="G245:H245"/>
    <mergeCell ref="G246:H246"/>
    <mergeCell ref="C247:F247"/>
    <mergeCell ref="G247:H247"/>
    <mergeCell ref="C248:F248"/>
    <mergeCell ref="G248:H248"/>
    <mergeCell ref="C246:F246"/>
    <mergeCell ref="C250:F250"/>
    <mergeCell ref="C251:F251"/>
    <mergeCell ref="G251:H251"/>
    <mergeCell ref="C252:F252"/>
    <mergeCell ref="G252:H252"/>
    <mergeCell ref="C253:F253"/>
    <mergeCell ref="G253:H253"/>
    <mergeCell ref="C254:F254"/>
    <mergeCell ref="G254:H254"/>
    <mergeCell ref="C255:F255"/>
    <mergeCell ref="G255:H255"/>
    <mergeCell ref="C256:F256"/>
    <mergeCell ref="G256:H256"/>
    <mergeCell ref="C257:F257"/>
    <mergeCell ref="G257:H257"/>
    <mergeCell ref="G258:H258"/>
    <mergeCell ref="C259:F259"/>
    <mergeCell ref="G259:H259"/>
    <mergeCell ref="C258:F258"/>
    <mergeCell ref="C260:F260"/>
    <mergeCell ref="G260:H260"/>
    <mergeCell ref="C261:F261"/>
    <mergeCell ref="G261:H261"/>
    <mergeCell ref="C262:F262"/>
    <mergeCell ref="G262:H262"/>
    <mergeCell ref="C263:F263"/>
    <mergeCell ref="G263:H263"/>
    <mergeCell ref="C264:F264"/>
    <mergeCell ref="G264:H264"/>
    <mergeCell ref="C265:F265"/>
    <mergeCell ref="G265:H265"/>
    <mergeCell ref="C267:F267"/>
    <mergeCell ref="C268:F268"/>
    <mergeCell ref="G268:H268"/>
    <mergeCell ref="C269:F269"/>
    <mergeCell ref="G269:H269"/>
    <mergeCell ref="C270:F270"/>
    <mergeCell ref="G270:H270"/>
    <mergeCell ref="C271:F271"/>
    <mergeCell ref="G271:H271"/>
    <mergeCell ref="C272:F272"/>
    <mergeCell ref="G272:H272"/>
    <mergeCell ref="C273:F273"/>
    <mergeCell ref="G273:H273"/>
    <mergeCell ref="C274:F274"/>
    <mergeCell ref="G274:H274"/>
    <mergeCell ref="C275:F275"/>
    <mergeCell ref="G275:H275"/>
    <mergeCell ref="C276:F276"/>
    <mergeCell ref="G276:H276"/>
    <mergeCell ref="C277:F277"/>
    <mergeCell ref="G277:H277"/>
    <mergeCell ref="C278:F278"/>
    <mergeCell ref="G278:H278"/>
    <mergeCell ref="C281:F281"/>
    <mergeCell ref="G281:H281"/>
    <mergeCell ref="C282:F282"/>
    <mergeCell ref="G282:H282"/>
    <mergeCell ref="C279:F279"/>
    <mergeCell ref="G279:H279"/>
    <mergeCell ref="C280:F280"/>
    <mergeCell ref="G280:H280"/>
    <mergeCell ref="C284:F284"/>
    <mergeCell ref="C285:F285"/>
    <mergeCell ref="G285:H285"/>
    <mergeCell ref="C286:F286"/>
    <mergeCell ref="G286:H286"/>
    <mergeCell ref="C287:F287"/>
    <mergeCell ref="G287:H287"/>
    <mergeCell ref="C288:F288"/>
    <mergeCell ref="G288:H288"/>
    <mergeCell ref="C289:F289"/>
    <mergeCell ref="G289:H289"/>
    <mergeCell ref="C290:F290"/>
    <mergeCell ref="G290:H290"/>
    <mergeCell ref="C291:F291"/>
    <mergeCell ref="G291:H291"/>
    <mergeCell ref="C292:F292"/>
    <mergeCell ref="G292:H292"/>
    <mergeCell ref="C293:F293"/>
    <mergeCell ref="G293:H293"/>
    <mergeCell ref="C294:F294"/>
    <mergeCell ref="G294:H294"/>
    <mergeCell ref="C295:F295"/>
    <mergeCell ref="G295:H295"/>
    <mergeCell ref="C296:F296"/>
    <mergeCell ref="G296:H296"/>
    <mergeCell ref="C297:F297"/>
    <mergeCell ref="G297:H297"/>
    <mergeCell ref="C298:F298"/>
    <mergeCell ref="G298:H298"/>
    <mergeCell ref="C299:F299"/>
    <mergeCell ref="G299:H299"/>
    <mergeCell ref="C301:F301"/>
    <mergeCell ref="C302:F302"/>
    <mergeCell ref="G302:H302"/>
    <mergeCell ref="G303:H303"/>
    <mergeCell ref="C304:F304"/>
    <mergeCell ref="G304:H304"/>
    <mergeCell ref="C305:F305"/>
    <mergeCell ref="G305:H305"/>
    <mergeCell ref="C306:F306"/>
    <mergeCell ref="G306:H306"/>
    <mergeCell ref="C307:F307"/>
    <mergeCell ref="G307:H307"/>
    <mergeCell ref="C303:F303"/>
    <mergeCell ref="C308:F308"/>
    <mergeCell ref="G308:H308"/>
    <mergeCell ref="C309:F309"/>
    <mergeCell ref="G309:H309"/>
    <mergeCell ref="C310:F310"/>
    <mergeCell ref="G310:H310"/>
    <mergeCell ref="C311:F311"/>
    <mergeCell ref="G311:H311"/>
    <mergeCell ref="C312:F312"/>
    <mergeCell ref="G312:H312"/>
    <mergeCell ref="C313:F313"/>
    <mergeCell ref="G313:H313"/>
    <mergeCell ref="C314:F314"/>
    <mergeCell ref="G314:H314"/>
    <mergeCell ref="C315:F315"/>
    <mergeCell ref="G315:H315"/>
    <mergeCell ref="C316:F316"/>
    <mergeCell ref="G316:H316"/>
    <mergeCell ref="C318:F318"/>
    <mergeCell ref="G319:H319"/>
    <mergeCell ref="C320:F320"/>
    <mergeCell ref="G320:H320"/>
    <mergeCell ref="C321:F321"/>
    <mergeCell ref="G321:H321"/>
    <mergeCell ref="C322:F322"/>
    <mergeCell ref="G322:H322"/>
    <mergeCell ref="C323:F323"/>
    <mergeCell ref="G323:H323"/>
    <mergeCell ref="C319:F319"/>
    <mergeCell ref="C324:F324"/>
    <mergeCell ref="G324:H324"/>
    <mergeCell ref="C325:F325"/>
    <mergeCell ref="G325:H325"/>
    <mergeCell ref="C326:F326"/>
    <mergeCell ref="G326:H326"/>
    <mergeCell ref="C327:F327"/>
    <mergeCell ref="G327:H327"/>
    <mergeCell ref="C328:F328"/>
    <mergeCell ref="G328:H328"/>
    <mergeCell ref="G329:H329"/>
    <mergeCell ref="C330:F330"/>
    <mergeCell ref="G330:H330"/>
    <mergeCell ref="C331:F331"/>
    <mergeCell ref="G331:H331"/>
    <mergeCell ref="C332:F332"/>
    <mergeCell ref="G332:H332"/>
    <mergeCell ref="C333:F333"/>
    <mergeCell ref="G333:H333"/>
    <mergeCell ref="C329:F329"/>
    <mergeCell ref="C335:F335"/>
    <mergeCell ref="C336:F336"/>
    <mergeCell ref="G336:H336"/>
    <mergeCell ref="C337:F337"/>
    <mergeCell ref="G337:H337"/>
    <mergeCell ref="C338:F338"/>
    <mergeCell ref="G338:H338"/>
    <mergeCell ref="C339:F339"/>
    <mergeCell ref="G339:H339"/>
    <mergeCell ref="C340:F340"/>
    <mergeCell ref="G340:H340"/>
    <mergeCell ref="C341:F341"/>
    <mergeCell ref="G341:H341"/>
    <mergeCell ref="C342:F342"/>
    <mergeCell ref="G342:H342"/>
    <mergeCell ref="C343:F343"/>
    <mergeCell ref="G343:H343"/>
    <mergeCell ref="C344:F344"/>
    <mergeCell ref="G344:H344"/>
    <mergeCell ref="C350:F350"/>
    <mergeCell ref="G350:H350"/>
    <mergeCell ref="C352:F352"/>
    <mergeCell ref="C360:F360"/>
    <mergeCell ref="G360:H360"/>
    <mergeCell ref="C361:F361"/>
    <mergeCell ref="G361:H361"/>
    <mergeCell ref="C362:F362"/>
    <mergeCell ref="G362:H362"/>
    <mergeCell ref="C363:F363"/>
    <mergeCell ref="G363:H363"/>
    <mergeCell ref="C364:F364"/>
    <mergeCell ref="G364:H364"/>
    <mergeCell ref="C365:F365"/>
    <mergeCell ref="G365:H365"/>
    <mergeCell ref="C366:F366"/>
    <mergeCell ref="G366:H366"/>
    <mergeCell ref="C367:F367"/>
    <mergeCell ref="G367:H367"/>
    <mergeCell ref="C369:F369"/>
    <mergeCell ref="C370:F370"/>
    <mergeCell ref="G370:H370"/>
    <mergeCell ref="C371:F371"/>
    <mergeCell ref="G371:H371"/>
    <mergeCell ref="C372:F372"/>
    <mergeCell ref="G372:H372"/>
    <mergeCell ref="C373:F373"/>
    <mergeCell ref="G373:H373"/>
    <mergeCell ref="C374:F374"/>
    <mergeCell ref="G374:H374"/>
    <mergeCell ref="C375:F375"/>
    <mergeCell ref="G375:H375"/>
    <mergeCell ref="C376:F376"/>
    <mergeCell ref="G376:H376"/>
    <mergeCell ref="C377:F377"/>
    <mergeCell ref="G377:H377"/>
    <mergeCell ref="C378:F378"/>
    <mergeCell ref="G378:H378"/>
    <mergeCell ref="C379:F379"/>
    <mergeCell ref="G379:H379"/>
    <mergeCell ref="C380:F380"/>
    <mergeCell ref="G380:H380"/>
    <mergeCell ref="C381:F381"/>
    <mergeCell ref="G381:H381"/>
    <mergeCell ref="C382:F382"/>
    <mergeCell ref="G382:H382"/>
    <mergeCell ref="C383:F383"/>
    <mergeCell ref="G383:H383"/>
    <mergeCell ref="C384:F384"/>
    <mergeCell ref="G384:H384"/>
    <mergeCell ref="C386:F386"/>
    <mergeCell ref="C387:F387"/>
    <mergeCell ref="G387:H387"/>
    <mergeCell ref="C388:F388"/>
    <mergeCell ref="G388:H388"/>
    <mergeCell ref="C389:F389"/>
    <mergeCell ref="G389:H389"/>
    <mergeCell ref="C390:F390"/>
    <mergeCell ref="G390:H390"/>
    <mergeCell ref="C391:F391"/>
    <mergeCell ref="G391:H391"/>
    <mergeCell ref="C392:F392"/>
    <mergeCell ref="G392:H392"/>
    <mergeCell ref="C393:F393"/>
    <mergeCell ref="G393:H393"/>
    <mergeCell ref="C394:F394"/>
    <mergeCell ref="G394:H394"/>
    <mergeCell ref="C395:F395"/>
    <mergeCell ref="G395:H395"/>
    <mergeCell ref="C396:F396"/>
    <mergeCell ref="G396:H396"/>
    <mergeCell ref="C397:F397"/>
    <mergeCell ref="G397:H397"/>
    <mergeCell ref="C398:F398"/>
    <mergeCell ref="G398:H398"/>
    <mergeCell ref="C399:F399"/>
    <mergeCell ref="G399:H399"/>
    <mergeCell ref="C400:F400"/>
    <mergeCell ref="G400:H400"/>
    <mergeCell ref="C401:F401"/>
    <mergeCell ref="G401:H401"/>
    <mergeCell ref="C403:F403"/>
    <mergeCell ref="C404:F404"/>
    <mergeCell ref="G404:H404"/>
    <mergeCell ref="C405:F405"/>
    <mergeCell ref="G405:H405"/>
    <mergeCell ref="C406:F406"/>
    <mergeCell ref="G406:H406"/>
    <mergeCell ref="C407:F407"/>
    <mergeCell ref="G407:H407"/>
    <mergeCell ref="C408:F408"/>
    <mergeCell ref="G408:H408"/>
    <mergeCell ref="C409:F409"/>
    <mergeCell ref="G409:H409"/>
    <mergeCell ref="C410:F410"/>
    <mergeCell ref="G410:H410"/>
    <mergeCell ref="C411:F411"/>
    <mergeCell ref="G411:H411"/>
    <mergeCell ref="C412:F412"/>
    <mergeCell ref="G412:H412"/>
    <mergeCell ref="C413:F413"/>
    <mergeCell ref="G413:H413"/>
    <mergeCell ref="C414:F414"/>
    <mergeCell ref="G414:H414"/>
    <mergeCell ref="C415:F415"/>
    <mergeCell ref="G415:H415"/>
    <mergeCell ref="C416:F416"/>
    <mergeCell ref="G416:H416"/>
    <mergeCell ref="C417:F417"/>
    <mergeCell ref="G417:H417"/>
    <mergeCell ref="C418:F418"/>
    <mergeCell ref="G418:H418"/>
    <mergeCell ref="C420:F420"/>
    <mergeCell ref="C421:F421"/>
    <mergeCell ref="G421:H421"/>
    <mergeCell ref="C422:F422"/>
    <mergeCell ref="G422:H422"/>
    <mergeCell ref="C423:F423"/>
    <mergeCell ref="G423:H423"/>
    <mergeCell ref="C424:F424"/>
    <mergeCell ref="G424:H424"/>
    <mergeCell ref="C425:F425"/>
    <mergeCell ref="G425:H425"/>
    <mergeCell ref="C426:F426"/>
    <mergeCell ref="G426:H426"/>
    <mergeCell ref="C427:F427"/>
    <mergeCell ref="G427:H427"/>
    <mergeCell ref="C428:F428"/>
    <mergeCell ref="G428:H428"/>
    <mergeCell ref="C429:F429"/>
    <mergeCell ref="G429:H429"/>
    <mergeCell ref="C430:F430"/>
    <mergeCell ref="G430:H430"/>
    <mergeCell ref="C431:F431"/>
    <mergeCell ref="G431:H431"/>
    <mergeCell ref="C432:F432"/>
    <mergeCell ref="G432:H432"/>
    <mergeCell ref="C433:F433"/>
    <mergeCell ref="G433:H433"/>
    <mergeCell ref="C434:F434"/>
    <mergeCell ref="G434:H434"/>
    <mergeCell ref="C435:F435"/>
    <mergeCell ref="G435:H435"/>
    <mergeCell ref="C437:F437"/>
    <mergeCell ref="C438:F438"/>
    <mergeCell ref="G438:H438"/>
    <mergeCell ref="C439:F439"/>
    <mergeCell ref="G439:H439"/>
    <mergeCell ref="C440:F440"/>
    <mergeCell ref="G440:H440"/>
    <mergeCell ref="C441:F441"/>
    <mergeCell ref="G441:H441"/>
    <mergeCell ref="C442:F442"/>
    <mergeCell ref="G442:H442"/>
    <mergeCell ref="C443:F443"/>
    <mergeCell ref="G443:H443"/>
    <mergeCell ref="C444:F444"/>
    <mergeCell ref="G444:H444"/>
    <mergeCell ref="C445:F445"/>
    <mergeCell ref="G445:H445"/>
    <mergeCell ref="C446:F446"/>
    <mergeCell ref="G446:H446"/>
    <mergeCell ref="C447:F447"/>
    <mergeCell ref="G447:H447"/>
    <mergeCell ref="C448:F448"/>
    <mergeCell ref="G448:H448"/>
    <mergeCell ref="C449:F449"/>
    <mergeCell ref="G449:H449"/>
    <mergeCell ref="C450:F450"/>
    <mergeCell ref="G450:H450"/>
    <mergeCell ref="C451:F451"/>
    <mergeCell ref="G451:H451"/>
    <mergeCell ref="C452:F452"/>
    <mergeCell ref="G452:H452"/>
    <mergeCell ref="C454:F454"/>
    <mergeCell ref="C455:F455"/>
    <mergeCell ref="G455:H455"/>
    <mergeCell ref="C456:F456"/>
    <mergeCell ref="G456:H456"/>
    <mergeCell ref="C457:F457"/>
    <mergeCell ref="G457:H457"/>
    <mergeCell ref="C458:F458"/>
    <mergeCell ref="G458:H458"/>
    <mergeCell ref="C459:F459"/>
    <mergeCell ref="G459:H459"/>
    <mergeCell ref="C460:F460"/>
    <mergeCell ref="G460:H460"/>
    <mergeCell ref="C461:F461"/>
    <mergeCell ref="G461:H461"/>
    <mergeCell ref="C462:F462"/>
    <mergeCell ref="G462:H462"/>
    <mergeCell ref="C463:F463"/>
    <mergeCell ref="G463:H463"/>
    <mergeCell ref="C464:F464"/>
    <mergeCell ref="G464:H464"/>
    <mergeCell ref="C465:F465"/>
    <mergeCell ref="G465:H465"/>
    <mergeCell ref="C466:F466"/>
    <mergeCell ref="G466:H466"/>
    <mergeCell ref="C467:F467"/>
    <mergeCell ref="G467:H467"/>
    <mergeCell ref="C468:F468"/>
    <mergeCell ref="G468:H468"/>
    <mergeCell ref="C469:F469"/>
    <mergeCell ref="G469:H469"/>
    <mergeCell ref="C471:F471"/>
    <mergeCell ref="C472:F472"/>
    <mergeCell ref="G472:H472"/>
    <mergeCell ref="C473:F473"/>
    <mergeCell ref="G473:H473"/>
    <mergeCell ref="C474:F474"/>
    <mergeCell ref="G474:H474"/>
    <mergeCell ref="C475:F475"/>
    <mergeCell ref="G475:H475"/>
    <mergeCell ref="C476:F476"/>
    <mergeCell ref="G476:H476"/>
    <mergeCell ref="C477:F477"/>
    <mergeCell ref="G477:H477"/>
    <mergeCell ref="C478:F478"/>
    <mergeCell ref="G478:H478"/>
    <mergeCell ref="C479:F479"/>
    <mergeCell ref="G479:H479"/>
    <mergeCell ref="C480:F480"/>
    <mergeCell ref="G480:H480"/>
    <mergeCell ref="C481:F481"/>
    <mergeCell ref="G481:H481"/>
    <mergeCell ref="C482:F482"/>
    <mergeCell ref="G482:H482"/>
    <mergeCell ref="C483:F483"/>
    <mergeCell ref="G483:H483"/>
    <mergeCell ref="C484:F484"/>
    <mergeCell ref="G484:H484"/>
    <mergeCell ref="C485:F485"/>
    <mergeCell ref="G485:H485"/>
    <mergeCell ref="C486:F486"/>
    <mergeCell ref="G486:H486"/>
    <mergeCell ref="C488:F488"/>
    <mergeCell ref="C489:F489"/>
    <mergeCell ref="G489:H489"/>
    <mergeCell ref="C490:F490"/>
    <mergeCell ref="G490:H490"/>
    <mergeCell ref="C491:F491"/>
    <mergeCell ref="G491:H491"/>
    <mergeCell ref="C492:F492"/>
    <mergeCell ref="G492:H492"/>
    <mergeCell ref="C493:F493"/>
    <mergeCell ref="G493:H493"/>
    <mergeCell ref="C494:F494"/>
    <mergeCell ref="G494:H494"/>
    <mergeCell ref="C495:F495"/>
    <mergeCell ref="G495:H495"/>
    <mergeCell ref="C496:F496"/>
    <mergeCell ref="G496:H496"/>
    <mergeCell ref="C497:F497"/>
    <mergeCell ref="G497:H497"/>
    <mergeCell ref="C498:F498"/>
    <mergeCell ref="G498:H498"/>
    <mergeCell ref="C499:F499"/>
    <mergeCell ref="G499:H499"/>
    <mergeCell ref="C500:F500"/>
    <mergeCell ref="G500:H500"/>
    <mergeCell ref="C501:F501"/>
    <mergeCell ref="G501:H501"/>
    <mergeCell ref="C502:F502"/>
    <mergeCell ref="G502:H502"/>
    <mergeCell ref="C503:F503"/>
    <mergeCell ref="G503:H503"/>
    <mergeCell ref="C505:F505"/>
    <mergeCell ref="C506:F506"/>
    <mergeCell ref="G506:H506"/>
    <mergeCell ref="C507:F507"/>
    <mergeCell ref="G507:H507"/>
    <mergeCell ref="C508:F508"/>
    <mergeCell ref="G508:H508"/>
    <mergeCell ref="C509:F509"/>
    <mergeCell ref="G509:H509"/>
    <mergeCell ref="C510:F510"/>
    <mergeCell ref="G510:H510"/>
    <mergeCell ref="C511:F511"/>
    <mergeCell ref="G511:H511"/>
    <mergeCell ref="C512:F512"/>
    <mergeCell ref="G512:H512"/>
    <mergeCell ref="C513:F513"/>
    <mergeCell ref="G513:H513"/>
    <mergeCell ref="C519:F519"/>
    <mergeCell ref="G519:H519"/>
    <mergeCell ref="C520:F520"/>
    <mergeCell ref="G520:H520"/>
    <mergeCell ref="C522:F522"/>
    <mergeCell ref="X522:Z522"/>
    <mergeCell ref="C514:F514"/>
    <mergeCell ref="G514:H514"/>
    <mergeCell ref="C515:F515"/>
    <mergeCell ref="G515:H515"/>
    <mergeCell ref="C516:F516"/>
    <mergeCell ref="G516:H516"/>
    <mergeCell ref="C517:F517"/>
    <mergeCell ref="G517:H517"/>
    <mergeCell ref="C518:F518"/>
    <mergeCell ref="G518:H518"/>
  </mergeCells>
  <pageMargins left="0.46" right="0.43307086614173229" top="0.48" bottom="0.38" header="0.27" footer="0.31496062992125984"/>
  <pageSetup paperSize="9" scale="73" orientation="landscape" r:id="rId1"/>
  <headerFooter>
    <oddFooter xml:space="preserve">&amp;R&amp;P 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6A2BA-D4F7-418A-98D0-43790CF54B6B}">
  <sheetPr codeName="Tabelle16">
    <tabColor theme="3" tint="0.59999389629810485"/>
    <outlinePr summaryBelow="0" summaryRight="0"/>
    <pageSetUpPr fitToPage="1"/>
  </sheetPr>
  <dimension ref="A1:BJ1000"/>
  <sheetViews>
    <sheetView showGridLines="0" zoomScaleNormal="100" workbookViewId="0">
      <pane xSplit="2" ySplit="11" topLeftCell="C12" activePane="bottomRight" state="frozen"/>
      <selection activeCell="C228" sqref="C228:E228"/>
      <selection pane="topRight" activeCell="C228" sqref="C228:E228"/>
      <selection pane="bottomLeft" activeCell="C228" sqref="C228:E228"/>
      <selection pane="bottomRight" activeCell="C12" sqref="C12:F12"/>
    </sheetView>
  </sheetViews>
  <sheetFormatPr baseColWidth="10" defaultColWidth="11.42578125" defaultRowHeight="11.25" outlineLevelRow="1" outlineLevelCol="1"/>
  <cols>
    <col min="1" max="1" width="0.7109375" style="1" customWidth="1"/>
    <col min="2" max="2" width="4.7109375" style="1" customWidth="1"/>
    <col min="3" max="4" width="18.7109375" style="1" customWidth="1"/>
    <col min="5" max="5" width="20.7109375" style="1" customWidth="1"/>
    <col min="6" max="6" width="2.28515625" style="1" customWidth="1" collapsed="1"/>
    <col min="7" max="7" width="32.85546875" style="1" hidden="1" customWidth="1" outlineLevel="1"/>
    <col min="8" max="8" width="5.7109375" style="1" customWidth="1" collapsed="1"/>
    <col min="9" max="15" width="6.28515625" style="1" hidden="1" customWidth="1" outlineLevel="1"/>
    <col min="16" max="19" width="11.7109375" style="1" hidden="1" customWidth="1" outlineLevel="1"/>
    <col min="20" max="20" width="2" style="259" customWidth="1"/>
    <col min="21" max="21" width="16.7109375" style="1" customWidth="1"/>
    <col min="22" max="22" width="2.28515625" style="259" customWidth="1" collapsed="1"/>
    <col min="23" max="28" width="6.28515625" style="1" hidden="1" customWidth="1" outlineLevel="1"/>
    <col min="29" max="29" width="1.7109375" style="1" hidden="1" customWidth="1" outlineLevel="1"/>
    <col min="30" max="35" width="6.28515625" style="1" hidden="1" customWidth="1" outlineLevel="1"/>
    <col min="36" max="36" width="1.7109375" style="1" hidden="1" customWidth="1" outlineLevel="1"/>
    <col min="37" max="38" width="6.7109375" style="1" hidden="1" customWidth="1" outlineLevel="1"/>
    <col min="39" max="40" width="9.28515625" style="1" hidden="1" customWidth="1" outlineLevel="1"/>
    <col min="41" max="42" width="7.7109375" style="1" hidden="1" customWidth="1" outlineLevel="1"/>
    <col min="43" max="43" width="8.7109375" style="1" hidden="1" customWidth="1" outlineLevel="1"/>
    <col min="44" max="44" width="8.28515625" style="1" hidden="1" customWidth="1" outlineLevel="1"/>
    <col min="45" max="45" width="1.7109375" style="1" hidden="1" customWidth="1" outlineLevel="1"/>
    <col min="46" max="46" width="10.7109375" style="1" hidden="1" customWidth="1" outlineLevel="1"/>
    <col min="47" max="47" width="1.7109375" style="1" hidden="1" customWidth="1" outlineLevel="1"/>
    <col min="48" max="48" width="14.7109375" style="259" customWidth="1"/>
    <col min="49" max="49" width="1.7109375" style="259" customWidth="1"/>
    <col min="50" max="50" width="14.7109375" style="259" customWidth="1"/>
    <col min="51" max="51" width="2.28515625" style="259" customWidth="1" collapsed="1"/>
    <col min="52" max="52" width="16.7109375" style="259" hidden="1" customWidth="1" outlineLevel="1"/>
    <col min="53" max="53" width="1.7109375" style="259" hidden="1" customWidth="1" outlineLevel="1"/>
    <col min="54" max="54" width="14.7109375" style="259" hidden="1" customWidth="1" outlineLevel="1"/>
    <col min="55" max="55" width="1.7109375" style="259" hidden="1" customWidth="1" outlineLevel="1"/>
    <col min="56" max="56" width="14.7109375" style="259" hidden="1" customWidth="1" outlineLevel="1"/>
    <col min="57" max="57" width="1.7109375" style="1" customWidth="1"/>
    <col min="58" max="16384" width="11.42578125" style="1"/>
  </cols>
  <sheetData>
    <row r="1" spans="1:62" ht="8.25" customHeight="1" thickBot="1"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BE1" s="105"/>
      <c r="BF1" s="105"/>
      <c r="BG1" s="105"/>
      <c r="BH1" s="105"/>
      <c r="BI1" s="105"/>
      <c r="BJ1" s="105"/>
    </row>
    <row r="2" spans="1:62" s="2" customFormat="1" ht="20.100000000000001" customHeight="1" thickBot="1">
      <c r="B2" s="296" t="s">
        <v>123</v>
      </c>
      <c r="C2" s="893" t="str">
        <f>Übersicht!C29</f>
        <v>Modul 18 leer</v>
      </c>
      <c r="D2" s="894"/>
      <c r="E2" s="894"/>
      <c r="F2" s="894"/>
      <c r="G2" s="699" t="s">
        <v>213</v>
      </c>
      <c r="H2" s="484">
        <f>Übersicht!F29</f>
        <v>1</v>
      </c>
      <c r="I2" s="299"/>
      <c r="J2" s="299"/>
      <c r="K2" s="299"/>
      <c r="L2" s="299"/>
      <c r="M2" s="299"/>
      <c r="N2" s="299"/>
      <c r="O2" s="299"/>
      <c r="P2" s="300"/>
      <c r="Q2" s="300"/>
      <c r="R2" s="700"/>
      <c r="S2" s="301"/>
      <c r="T2" s="286"/>
      <c r="U2" s="683">
        <f>U8*$H2</f>
        <v>0</v>
      </c>
      <c r="V2" s="687" t="s">
        <v>230</v>
      </c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488">
        <f>AV8*$H2</f>
        <v>0</v>
      </c>
      <c r="AW2" s="686" t="s">
        <v>231</v>
      </c>
      <c r="AX2" s="682">
        <f>AX8*$H2</f>
        <v>0</v>
      </c>
      <c r="AY2" s="302"/>
      <c r="AZ2" s="489">
        <f>AZ8*$H2</f>
        <v>0</v>
      </c>
      <c r="BA2" s="686" t="s">
        <v>230</v>
      </c>
      <c r="BB2" s="489">
        <f>BB8*$H2</f>
        <v>0</v>
      </c>
      <c r="BC2" s="686" t="s">
        <v>231</v>
      </c>
      <c r="BD2" s="489">
        <f>BD8*$H2</f>
        <v>0</v>
      </c>
      <c r="BE2" s="126"/>
      <c r="BF2" s="126"/>
      <c r="BG2" s="126"/>
      <c r="BH2" s="126"/>
      <c r="BI2" s="126"/>
      <c r="BJ2" s="126"/>
    </row>
    <row r="3" spans="1:62" s="2" customFormat="1" ht="19.899999999999999" customHeight="1">
      <c r="B3" s="906" t="str">
        <f>Kunde</f>
        <v>Dräxlmeier Satu Mare</v>
      </c>
      <c r="C3" s="906"/>
      <c r="D3" s="906"/>
      <c r="E3" s="697" t="str">
        <f>Übersicht!E3</f>
        <v>Hr. Eglseder</v>
      </c>
      <c r="F3" s="297"/>
      <c r="G3" s="698" t="str">
        <f>Revision</f>
        <v>MS-F_Rev.:8 / 06.03.25 / S. Schnurrenberger</v>
      </c>
      <c r="H3" s="298"/>
      <c r="I3" s="299"/>
      <c r="J3" s="299"/>
      <c r="K3" s="299"/>
      <c r="L3" s="299"/>
      <c r="M3" s="299"/>
      <c r="N3" s="299"/>
      <c r="O3" s="299"/>
      <c r="P3" s="300"/>
      <c r="Q3" s="300"/>
      <c r="R3" s="700"/>
      <c r="S3" s="301"/>
      <c r="T3" s="286"/>
      <c r="U3" s="303"/>
      <c r="V3" s="286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03"/>
      <c r="AX3" s="303"/>
      <c r="AY3" s="302"/>
      <c r="AZ3" s="892" t="s">
        <v>219</v>
      </c>
      <c r="BA3" s="892"/>
      <c r="BB3" s="892"/>
      <c r="BC3" s="892"/>
      <c r="BD3" s="892"/>
      <c r="BE3" s="126"/>
      <c r="BF3" s="126"/>
      <c r="BG3" s="126"/>
      <c r="BH3" s="126"/>
      <c r="BI3" s="126"/>
      <c r="BJ3" s="126"/>
    </row>
    <row r="4" spans="1:62" s="2" customFormat="1" ht="19.899999999999999" customHeight="1">
      <c r="B4" s="907" t="str">
        <f>Anlage</f>
        <v>Automatic Production Line for Wire Processing</v>
      </c>
      <c r="C4" s="907"/>
      <c r="D4" s="907"/>
      <c r="E4" s="907"/>
      <c r="F4" s="907"/>
      <c r="G4" s="907"/>
      <c r="H4" s="907"/>
      <c r="I4" s="299"/>
      <c r="J4" s="299"/>
      <c r="K4" s="299"/>
      <c r="L4" s="299"/>
      <c r="M4" s="299"/>
      <c r="N4" s="299"/>
      <c r="O4" s="299"/>
      <c r="P4" s="300"/>
      <c r="Q4" s="300"/>
      <c r="R4" s="700"/>
      <c r="S4" s="301"/>
      <c r="T4" s="287"/>
      <c r="U4" s="680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680"/>
      <c r="AW4" s="680"/>
      <c r="AX4" s="680"/>
      <c r="AY4" s="303"/>
      <c r="AZ4" s="764">
        <f>Projektnachlass</f>
        <v>0.11114474652260775</v>
      </c>
      <c r="BA4" s="764"/>
      <c r="BB4" s="764"/>
      <c r="BC4" s="764"/>
      <c r="BD4" s="764"/>
      <c r="BE4" s="126"/>
      <c r="BF4" s="126"/>
      <c r="BG4" s="126"/>
      <c r="BH4" s="126"/>
      <c r="BI4" s="126"/>
      <c r="BJ4" s="126"/>
    </row>
    <row r="5" spans="1:62" ht="19.899999999999999" customHeight="1" collapsed="1" thickBot="1">
      <c r="B5" s="882" t="str">
        <f>Angebotsnummer</f>
        <v>A07616000A</v>
      </c>
      <c r="C5" s="882"/>
      <c r="D5" s="696">
        <f>Datum</f>
        <v>45825</v>
      </c>
      <c r="E5" s="615" t="str">
        <f>Bearbeiter</f>
        <v>Schötz/Radlbeck</v>
      </c>
      <c r="F5" s="615"/>
      <c r="G5" s="305"/>
      <c r="H5" s="306"/>
      <c r="I5" s="763" t="s">
        <v>226</v>
      </c>
      <c r="J5" s="763"/>
      <c r="K5" s="763"/>
      <c r="L5" s="763"/>
      <c r="M5" s="763"/>
      <c r="N5" s="763"/>
      <c r="O5" s="763"/>
      <c r="P5" s="259"/>
      <c r="Q5" s="307"/>
      <c r="R5" s="307"/>
      <c r="S5" s="259"/>
      <c r="T5" s="288"/>
      <c r="U5" s="288"/>
      <c r="V5" s="288"/>
      <c r="W5" s="762" t="s">
        <v>225</v>
      </c>
      <c r="X5" s="762"/>
      <c r="Y5" s="762"/>
      <c r="Z5" s="762"/>
      <c r="AA5" s="762"/>
      <c r="AB5" s="762"/>
      <c r="AC5" s="288"/>
      <c r="AD5" s="762" t="s">
        <v>178</v>
      </c>
      <c r="AE5" s="762"/>
      <c r="AF5" s="762"/>
      <c r="AG5" s="762"/>
      <c r="AH5" s="762"/>
      <c r="AI5" s="762"/>
      <c r="AJ5" s="288"/>
      <c r="AK5" s="762" t="s">
        <v>182</v>
      </c>
      <c r="AL5" s="762"/>
      <c r="AM5" s="762"/>
      <c r="AN5" s="762"/>
      <c r="AO5" s="762"/>
      <c r="AP5" s="762"/>
      <c r="AQ5" s="762"/>
      <c r="AR5" s="762"/>
      <c r="AS5" s="288"/>
      <c r="AT5" s="288"/>
      <c r="AU5" s="288"/>
      <c r="AV5" s="288"/>
      <c r="AX5" s="288"/>
      <c r="AZ5" s="288"/>
      <c r="BB5" s="288"/>
      <c r="BD5" s="288"/>
      <c r="BE5" s="105"/>
      <c r="BF5" s="105"/>
      <c r="BG5" s="105"/>
      <c r="BH5" s="105"/>
      <c r="BI5" s="105"/>
      <c r="BJ5" s="105"/>
    </row>
    <row r="6" spans="1:62" ht="65.45" hidden="1" customHeight="1" outlineLevel="1">
      <c r="B6" s="315"/>
      <c r="C6" s="343" t="s">
        <v>180</v>
      </c>
      <c r="D6" s="219"/>
      <c r="E6" s="219"/>
      <c r="F6" s="308"/>
      <c r="G6" s="224"/>
      <c r="H6" s="309"/>
      <c r="I6" s="320">
        <f t="shared" ref="I6:O6" si="0">I8*I7</f>
        <v>0</v>
      </c>
      <c r="J6" s="316">
        <f t="shared" si="0"/>
        <v>0</v>
      </c>
      <c r="K6" s="317">
        <f t="shared" si="0"/>
        <v>0</v>
      </c>
      <c r="L6" s="318">
        <f t="shared" si="0"/>
        <v>0</v>
      </c>
      <c r="M6" s="318">
        <f t="shared" si="0"/>
        <v>0</v>
      </c>
      <c r="N6" s="319">
        <f t="shared" si="0"/>
        <v>0</v>
      </c>
      <c r="O6" s="320">
        <f t="shared" si="0"/>
        <v>0</v>
      </c>
      <c r="P6" s="898" t="s">
        <v>179</v>
      </c>
      <c r="Q6" s="898"/>
      <c r="R6" s="316">
        <f>SUM(R12,R29,R46,R63,R80,R97,R114,R131,R148,R165,R182,R199,R216,R233,R250,R267,R284,R301,R318,R335,R352,R369,R386,R403,R420,R437,R454,R471,R488,R505)</f>
        <v>0</v>
      </c>
      <c r="S6" s="321">
        <f>SUM(S12,S29,S46,S63,S80,S97,S114,S131,S148,S165,S182,S199,S216,S233,S250,S267,S284,S301,S318,S335,S352,S369,S386,S403,S420,S437,S454,S471,S488,S505)</f>
        <v>0</v>
      </c>
      <c r="U6" s="259"/>
      <c r="W6" s="320">
        <f t="shared" ref="W6:AB6" si="1">W8*W7</f>
        <v>0</v>
      </c>
      <c r="X6" s="316">
        <f t="shared" si="1"/>
        <v>0</v>
      </c>
      <c r="Y6" s="318">
        <f t="shared" si="1"/>
        <v>0</v>
      </c>
      <c r="Z6" s="318">
        <f t="shared" si="1"/>
        <v>0</v>
      </c>
      <c r="AA6" s="319">
        <f t="shared" si="1"/>
        <v>0</v>
      </c>
      <c r="AB6" s="320">
        <f t="shared" si="1"/>
        <v>0</v>
      </c>
      <c r="AC6" s="259"/>
      <c r="AD6" s="320">
        <f t="shared" ref="AD6:AM6" si="2">AD8*AD7</f>
        <v>0</v>
      </c>
      <c r="AE6" s="316">
        <f t="shared" si="2"/>
        <v>0</v>
      </c>
      <c r="AF6" s="318">
        <f t="shared" si="2"/>
        <v>0</v>
      </c>
      <c r="AG6" s="318">
        <f t="shared" si="2"/>
        <v>0</v>
      </c>
      <c r="AH6" s="319">
        <f t="shared" si="2"/>
        <v>0</v>
      </c>
      <c r="AI6" s="320">
        <f t="shared" si="2"/>
        <v>0</v>
      </c>
      <c r="AJ6" s="259"/>
      <c r="AK6" s="322">
        <f t="shared" si="2"/>
        <v>0</v>
      </c>
      <c r="AL6" s="322">
        <f t="shared" si="2"/>
        <v>0</v>
      </c>
      <c r="AM6" s="323">
        <f t="shared" si="2"/>
        <v>0</v>
      </c>
      <c r="AN6" s="321">
        <f>SUM(AN12,AN29,AN46,AN63,AN80,AN97,AN114,AN131,AN148,AN165,AN182,AN199,AN216,AN233,AN250,AN267,AN284,AN301,AN318,AN335,AN352,AN369,AN386,AN403,AN420,AN437,AN454,AN471,AN488,AN505)</f>
        <v>0</v>
      </c>
      <c r="AO6" s="321">
        <f>SUM(AO12,AO29,AO46,AO63,AO80,AO97,AO114,AO131,AO148,AO165,AO182,AO199,AO216,AO233,AO250,AO267,AO284,AO301,AO318,AO335,AO352,AO369,AO386,AO403,AO420,AO437,AO454,AO471,AO488,AO505)</f>
        <v>0</v>
      </c>
      <c r="AP6" s="321">
        <f>SUM(AP12,AP29,AP46,AP63,AP80,AP97,AP114,AP131,AP148,AP165,AP182,AP199,AP216,AP233,AP250,AP267,AP284,AP301,AP318,AP335,AP352,AP369,AP386,AP403,AP420,AP437,AP454,AP471,AP488,AP505)</f>
        <v>0</v>
      </c>
      <c r="AQ6" s="321">
        <f>SUM(AQ12,AQ29,AQ46,AQ63,AQ80,AQ97,AQ114,AQ131,AQ148,AQ165,AQ182,AQ199,AQ216,AQ233,AQ250,AQ267,AQ284,AQ301,AQ318,AQ335,AQ352,AQ369,AQ386,AQ403,AQ420,AQ437,AQ454,AQ471,AQ488,AQ505)</f>
        <v>0</v>
      </c>
      <c r="AR6" s="321">
        <f>SUM(AR12,AR29,AR46,AR63,AR80,AR97,AR114,AR131,AR148,AR165,AR182,AR199,AR216,AR233,AR250,AR267,AR284,AR301,AR318,AR335,AR352,AR369,AR386,AR403,AR420,AR437,AR454,AR471,AR488,AR505)</f>
        <v>0</v>
      </c>
      <c r="AS6" s="259"/>
      <c r="AT6" s="324">
        <f>SUM(AT12,AT29,AT46,AT63,AT80,AT97,AT114,AT131,AT148,AT165,AT182,AT199,AT216,AT233,AT250,AT267,AT284,AT301,AT318,AT335,AT352,AT369,AT386,AT403,AT420,AT437,AT454,AT471,AT488,AT505)</f>
        <v>0</v>
      </c>
      <c r="AU6" s="259"/>
      <c r="BE6" s="105"/>
      <c r="BF6" s="105"/>
      <c r="BG6" s="105"/>
      <c r="BH6" s="105"/>
      <c r="BI6" s="105"/>
      <c r="BJ6" s="105"/>
    </row>
    <row r="7" spans="1:62" ht="19.5" hidden="1" customHeight="1" outlineLevel="1" thickBot="1">
      <c r="B7" s="315"/>
      <c r="C7" s="310"/>
      <c r="D7" s="219"/>
      <c r="E7" s="219"/>
      <c r="F7" s="308"/>
      <c r="G7" s="224"/>
      <c r="H7" s="311"/>
      <c r="I7" s="329">
        <f>Pl*(1+Gewinn)*(1+SicherheitAngebot)</f>
        <v>110</v>
      </c>
      <c r="J7" s="325">
        <f>MKo*(1+Gewinn)*(1+SicherheitAngebot)</f>
        <v>100</v>
      </c>
      <c r="K7" s="326">
        <f>EKo*(1+Gewinn)*(1+SicherheitAngebot)</f>
        <v>92</v>
      </c>
      <c r="L7" s="327">
        <f>Sw*(1+Gewinn)*(1+SicherheitAngebot)</f>
        <v>105</v>
      </c>
      <c r="M7" s="327">
        <f>Inb*(1+Gewinn)*(1+SicherheitAngebot)</f>
        <v>105</v>
      </c>
      <c r="N7" s="328">
        <f>El*(1+Gewinn)*(1+SicherheitAngebot)</f>
        <v>82</v>
      </c>
      <c r="O7" s="329">
        <f>Mo*(1+Gewinn)*(1+SicherheitAngebot)</f>
        <v>82</v>
      </c>
      <c r="P7" s="517" t="s">
        <v>4</v>
      </c>
      <c r="Q7" s="516">
        <f>Gewinn</f>
        <v>0</v>
      </c>
      <c r="R7" s="325">
        <f>TF*(1+Gewinn)*(1+SicherheitAngebot)</f>
        <v>85</v>
      </c>
      <c r="S7" s="330" t="s">
        <v>0</v>
      </c>
      <c r="U7" s="680" t="s">
        <v>198</v>
      </c>
      <c r="W7" s="329">
        <f>Pl*(1+Gewinn)*(1+SicherheitAngebot)</f>
        <v>110</v>
      </c>
      <c r="X7" s="325">
        <f>MKo*(1+Gewinn)*(1+SicherheitAngebot)</f>
        <v>100</v>
      </c>
      <c r="Y7" s="327">
        <f>Inb*(1+Gewinn)*(1+SicherheitAngebot)</f>
        <v>105</v>
      </c>
      <c r="Z7" s="327">
        <f>Inb*(1+Gewinn)*(1+SicherheitAngebot)</f>
        <v>105</v>
      </c>
      <c r="AA7" s="328">
        <f>El*(1+Gewinn)*(1+SicherheitAngebot)</f>
        <v>82</v>
      </c>
      <c r="AB7" s="329">
        <f>Mo*(1+Gewinn)*(1+SicherheitAngebot)</f>
        <v>82</v>
      </c>
      <c r="AC7" s="259"/>
      <c r="AD7" s="329">
        <f>Pl*(1+Gewinn)*(1+SicherheitAngebot)</f>
        <v>110</v>
      </c>
      <c r="AE7" s="325">
        <f>MKo*(1+Gewinn)*(1+SicherheitAngebot)</f>
        <v>100</v>
      </c>
      <c r="AF7" s="327">
        <f>Inb*(1+Gewinn)*(1+SicherheitAngebot)</f>
        <v>105</v>
      </c>
      <c r="AG7" s="327">
        <f>Inb*(1+Gewinn)*(1+SicherheitAngebot)</f>
        <v>105</v>
      </c>
      <c r="AH7" s="328">
        <f>El*(1+Gewinn)*(1+SicherheitAngebot)</f>
        <v>82</v>
      </c>
      <c r="AI7" s="329">
        <f>Mo*(1+Gewinn)*(1+SicherheitAngebot)</f>
        <v>82</v>
      </c>
      <c r="AJ7" s="259"/>
      <c r="AK7" s="331">
        <f>Auslöse*(1+Gewinn)*(1+SicherheitAngebot)</f>
        <v>52</v>
      </c>
      <c r="AL7" s="331">
        <f>Hotel*(1+Gewinn)*(1+SicherheitAngebot)</f>
        <v>100</v>
      </c>
      <c r="AM7" s="332">
        <f>KM_Pauschale*(1+Gewinn)*(1+SicherheitAngebot)</f>
        <v>0.6</v>
      </c>
      <c r="AN7" s="333" t="s">
        <v>21</v>
      </c>
      <c r="AO7" s="333" t="s">
        <v>17</v>
      </c>
      <c r="AP7" s="333" t="s">
        <v>18</v>
      </c>
      <c r="AQ7" s="333" t="s">
        <v>197</v>
      </c>
      <c r="AR7" s="333" t="s">
        <v>20</v>
      </c>
      <c r="AS7" s="259"/>
      <c r="AT7" s="334">
        <f>Zuschläge_IBN</f>
        <v>0.25</v>
      </c>
      <c r="AU7" s="259"/>
      <c r="AV7" s="680" t="s">
        <v>198</v>
      </c>
      <c r="AX7" s="680" t="s">
        <v>198</v>
      </c>
      <c r="AZ7" s="680" t="s">
        <v>198</v>
      </c>
      <c r="BB7" s="680" t="s">
        <v>198</v>
      </c>
      <c r="BD7" s="680" t="s">
        <v>198</v>
      </c>
      <c r="BE7" s="105"/>
      <c r="BF7" s="105"/>
      <c r="BG7" s="105"/>
      <c r="BH7" s="105"/>
      <c r="BI7" s="105"/>
      <c r="BJ7" s="105"/>
    </row>
    <row r="8" spans="1:62" ht="19.5" hidden="1" customHeight="1" outlineLevel="1" thickBot="1">
      <c r="B8" s="315"/>
      <c r="C8" s="310"/>
      <c r="D8" s="219"/>
      <c r="E8" s="219"/>
      <c r="F8" s="308"/>
      <c r="G8" s="224"/>
      <c r="H8" s="311"/>
      <c r="I8" s="650">
        <f t="shared" ref="I8:O8" si="3">SUM(I12,I29,I46,I63,I80,I97,I114,I131,I148,I165,I182,I199,I216,I233,I250,I267,I284,I301,I318,I335,I352,I369,I386,I403,I420,I437,I454,I471,I488,I505)</f>
        <v>0</v>
      </c>
      <c r="J8" s="335">
        <f t="shared" si="3"/>
        <v>0</v>
      </c>
      <c r="K8" s="510">
        <f t="shared" si="3"/>
        <v>0</v>
      </c>
      <c r="L8" s="511">
        <f t="shared" si="3"/>
        <v>0</v>
      </c>
      <c r="M8" s="511">
        <f t="shared" si="3"/>
        <v>0</v>
      </c>
      <c r="N8" s="651">
        <f t="shared" si="3"/>
        <v>0</v>
      </c>
      <c r="O8" s="650">
        <f t="shared" si="3"/>
        <v>0</v>
      </c>
      <c r="P8" s="517" t="s">
        <v>6</v>
      </c>
      <c r="Q8" s="516">
        <f>SicherheitAngebot</f>
        <v>0</v>
      </c>
      <c r="R8" s="652">
        <f>R6/R7</f>
        <v>0</v>
      </c>
      <c r="S8" s="515">
        <f>MGKZ</f>
        <v>0.1</v>
      </c>
      <c r="U8" s="683">
        <f>SUM(U12,U29,U46,U63,U80,U97,U114,U131,U148,U165,U182,U199,U216,U233,U250,U267,U284,U301,U318,U335,U352,U369,U386,U403,U420,U437,U454,U471,U488,U505)</f>
        <v>0</v>
      </c>
      <c r="V8" s="687" t="s">
        <v>230</v>
      </c>
      <c r="W8" s="650">
        <f t="shared" ref="W8:AB8" si="4">SUM(W12,W29,W46,W63,W80,W97,W114,W131,W148,W165,W182,W199,W216,W233,W250,W267,W284,W301,W318,W335,W352,W369,W386,W403,W420,W437,W454,W471,W488,W505)</f>
        <v>0</v>
      </c>
      <c r="X8" s="335">
        <f t="shared" si="4"/>
        <v>0</v>
      </c>
      <c r="Y8" s="651">
        <f t="shared" si="4"/>
        <v>0</v>
      </c>
      <c r="Z8" s="511">
        <f t="shared" si="4"/>
        <v>0</v>
      </c>
      <c r="AA8" s="651">
        <f t="shared" si="4"/>
        <v>0</v>
      </c>
      <c r="AB8" s="650">
        <f t="shared" si="4"/>
        <v>0</v>
      </c>
      <c r="AC8" s="259"/>
      <c r="AD8" s="650">
        <f t="shared" ref="AD8:AM8" si="5">SUM(AD12,AD29,AD46,AD63,AD80,AD97,AD114,AD131,AD148,AD165,AD182,AD199,AD216,AD233,AD250,AD267,AD284,AD301,AD318,AD335,AD352,AD369,AD386,AD403,AD420,AD437,AD454,AD471,AD488,AD505)</f>
        <v>0</v>
      </c>
      <c r="AE8" s="335">
        <f t="shared" si="5"/>
        <v>0</v>
      </c>
      <c r="AF8" s="651">
        <f t="shared" si="5"/>
        <v>0</v>
      </c>
      <c r="AG8" s="511">
        <f t="shared" si="5"/>
        <v>0</v>
      </c>
      <c r="AH8" s="651">
        <f t="shared" si="5"/>
        <v>0</v>
      </c>
      <c r="AI8" s="650">
        <f t="shared" si="5"/>
        <v>0</v>
      </c>
      <c r="AJ8" s="259"/>
      <c r="AK8" s="654">
        <f t="shared" si="5"/>
        <v>0</v>
      </c>
      <c r="AL8" s="654">
        <f t="shared" si="5"/>
        <v>0</v>
      </c>
      <c r="AM8" s="655">
        <f t="shared" si="5"/>
        <v>0</v>
      </c>
      <c r="AN8" s="336"/>
      <c r="AO8" s="336"/>
      <c r="AP8" s="336"/>
      <c r="AQ8" s="336"/>
      <c r="AR8" s="336"/>
      <c r="AS8" s="259"/>
      <c r="AT8" s="337"/>
      <c r="AU8" s="259"/>
      <c r="AV8" s="488">
        <f>SUM(AV12,AV29,AV46,AV63,AV80,AV97,AV114,AV131,AV148,AV165,AV182,AV199,AV216,AV233,AV250,AV267,AV284,AV301,AV318,AV335,AV352,AV369,AV386,AV403,AV420,AV437,AV454,AV471,AV488,AV505)</f>
        <v>0</v>
      </c>
      <c r="AW8" s="686" t="s">
        <v>231</v>
      </c>
      <c r="AX8" s="682">
        <f>SUM(AX12,AX29,AX46,AX63,AX80,AX97,AX114,AX131,AX148,AX165,AX182,AX199,AX216,AX233,AX250,AX267,AX284,AX301,AX318,AX335,AX352,AX369,AX386,AX403,AX420,AX437,AX454,AX471,AX488,AX505)</f>
        <v>0</v>
      </c>
      <c r="AZ8" s="489">
        <f>SUM(AZ12,AZ29,AZ46,AZ63,AZ80,AZ97,AZ114,AZ131,AZ148,AZ165,AZ182,AZ199,AZ216,AZ233,AZ250,AZ267,AZ284,AZ301,AZ318,AZ335,AZ352,AZ369,AZ386,AZ403,AZ420,AZ437,AZ454,AZ471,AZ488,AZ505)</f>
        <v>0</v>
      </c>
      <c r="BA8" s="686" t="s">
        <v>230</v>
      </c>
      <c r="BB8" s="489">
        <f>SUM(BB12,BB29,BB46,BB63,BB80,BB97,BB114,BB131,BB148,BB165,BB182,BB199,BB216,BB233,BB250,BB267,BB284,BB301,BB318,BB335,BB352,BB369,BB386,BB403,BB420,BB437,BB454,BB471,BB488,BB505)</f>
        <v>0</v>
      </c>
      <c r="BC8" s="686" t="s">
        <v>231</v>
      </c>
      <c r="BD8" s="489">
        <f>SUM(BD12,BD29,BD46,BD63,BD80,BD97,BD114,BD131,BD148,BD165,BD182,BD199,BD216,BD233,BD250,BD267,BD284,BD301,BD318,BD335,BD352,BD369,BD386,BD403,BD420,BD437,BD454,BD471,BD488,BD505)</f>
        <v>0</v>
      </c>
      <c r="BE8" s="105"/>
      <c r="BF8" s="105"/>
      <c r="BG8" s="105"/>
      <c r="BH8" s="105"/>
      <c r="BI8" s="105"/>
      <c r="BJ8" s="105"/>
    </row>
    <row r="9" spans="1:62" ht="4.9000000000000004" hidden="1" customHeight="1" outlineLevel="1" thickBot="1">
      <c r="A9" s="5"/>
      <c r="B9" s="7"/>
      <c r="C9" s="312"/>
      <c r="D9" s="312"/>
      <c r="E9" s="312"/>
      <c r="F9" s="313"/>
      <c r="G9" s="313"/>
      <c r="H9" s="314"/>
      <c r="I9" s="339"/>
      <c r="J9" s="338"/>
      <c r="K9" s="338"/>
      <c r="L9" s="338"/>
      <c r="M9" s="338"/>
      <c r="N9" s="338"/>
      <c r="O9" s="339"/>
      <c r="P9" s="340"/>
      <c r="Q9" s="340"/>
      <c r="R9" s="340"/>
      <c r="S9" s="341"/>
      <c r="U9" s="259"/>
      <c r="W9" s="303"/>
      <c r="X9" s="303"/>
      <c r="Y9" s="303"/>
      <c r="Z9" s="303"/>
      <c r="AA9" s="303"/>
      <c r="AB9" s="303"/>
      <c r="AC9" s="259"/>
      <c r="AD9" s="303"/>
      <c r="AE9" s="303"/>
      <c r="AF9" s="303"/>
      <c r="AG9" s="303"/>
      <c r="AH9" s="303"/>
      <c r="AI9" s="303"/>
      <c r="AJ9" s="259"/>
      <c r="AK9" s="259"/>
      <c r="AL9" s="259"/>
      <c r="AM9" s="259"/>
      <c r="AN9" s="342"/>
      <c r="AO9" s="259"/>
      <c r="AP9" s="259"/>
      <c r="AQ9" s="259"/>
      <c r="AR9" s="259"/>
      <c r="AS9" s="259"/>
      <c r="AT9" s="259"/>
      <c r="AU9" s="259"/>
      <c r="BE9" s="105"/>
      <c r="BF9" s="105"/>
      <c r="BG9" s="105"/>
      <c r="BH9" s="105"/>
      <c r="BI9" s="105"/>
      <c r="BJ9" s="105"/>
    </row>
    <row r="10" spans="1:62" ht="20.100000000000001" customHeight="1" collapsed="1" thickBot="1">
      <c r="B10" s="9" t="s">
        <v>7</v>
      </c>
      <c r="C10" s="884" t="s">
        <v>11</v>
      </c>
      <c r="D10" s="885"/>
      <c r="E10" s="885"/>
      <c r="F10" s="886"/>
      <c r="G10" s="204" t="s">
        <v>2</v>
      </c>
      <c r="H10" s="205" t="s">
        <v>12</v>
      </c>
      <c r="I10" s="556" t="s">
        <v>29</v>
      </c>
      <c r="J10" s="557" t="s">
        <v>104</v>
      </c>
      <c r="K10" s="558" t="s">
        <v>105</v>
      </c>
      <c r="L10" s="559" t="s">
        <v>150</v>
      </c>
      <c r="M10" s="559" t="s">
        <v>106</v>
      </c>
      <c r="N10" s="558" t="s">
        <v>103</v>
      </c>
      <c r="O10" s="556" t="s">
        <v>107</v>
      </c>
      <c r="P10" s="557" t="s">
        <v>157</v>
      </c>
      <c r="Q10" s="560" t="s">
        <v>156</v>
      </c>
      <c r="R10" s="561" t="s">
        <v>102</v>
      </c>
      <c r="S10" s="562" t="s">
        <v>131</v>
      </c>
      <c r="T10" s="266"/>
      <c r="U10" s="518" t="s">
        <v>5</v>
      </c>
      <c r="V10" s="266"/>
      <c r="W10" s="267" t="s">
        <v>29</v>
      </c>
      <c r="X10" s="268" t="s">
        <v>217</v>
      </c>
      <c r="Y10" s="269" t="s">
        <v>105</v>
      </c>
      <c r="Z10" s="270" t="s">
        <v>106</v>
      </c>
      <c r="AA10" s="269" t="s">
        <v>103</v>
      </c>
      <c r="AB10" s="267" t="s">
        <v>107</v>
      </c>
      <c r="AC10" s="259"/>
      <c r="AD10" s="267" t="s">
        <v>29</v>
      </c>
      <c r="AE10" s="268" t="s">
        <v>217</v>
      </c>
      <c r="AF10" s="269" t="s">
        <v>105</v>
      </c>
      <c r="AG10" s="270" t="s">
        <v>106</v>
      </c>
      <c r="AH10" s="269" t="s">
        <v>103</v>
      </c>
      <c r="AI10" s="267" t="s">
        <v>107</v>
      </c>
      <c r="AJ10" s="259"/>
      <c r="AK10" s="271" t="s">
        <v>15</v>
      </c>
      <c r="AL10" s="271" t="s">
        <v>181</v>
      </c>
      <c r="AM10" s="271" t="s">
        <v>189</v>
      </c>
      <c r="AN10" s="271" t="s">
        <v>188</v>
      </c>
      <c r="AO10" s="271" t="s">
        <v>17</v>
      </c>
      <c r="AP10" s="271" t="s">
        <v>18</v>
      </c>
      <c r="AQ10" s="271" t="s">
        <v>190</v>
      </c>
      <c r="AR10" s="271" t="s">
        <v>20</v>
      </c>
      <c r="AS10" s="259"/>
      <c r="AT10" s="260" t="s">
        <v>183</v>
      </c>
      <c r="AU10" s="259"/>
      <c r="AV10" s="485" t="s">
        <v>240</v>
      </c>
      <c r="AX10" s="684" t="s">
        <v>241</v>
      </c>
      <c r="AZ10" s="531" t="s">
        <v>243</v>
      </c>
      <c r="BB10" s="531" t="s">
        <v>244</v>
      </c>
      <c r="BD10" s="531" t="s">
        <v>242</v>
      </c>
      <c r="BE10" s="105"/>
      <c r="BF10" s="105"/>
      <c r="BG10" s="105"/>
      <c r="BH10" s="105"/>
      <c r="BI10" s="105"/>
      <c r="BJ10" s="105"/>
    </row>
    <row r="11" spans="1:62" ht="3" customHeight="1">
      <c r="B11" s="272"/>
      <c r="C11" s="273"/>
      <c r="D11" s="274"/>
      <c r="E11" s="274"/>
      <c r="F11" s="275"/>
      <c r="G11" s="273"/>
      <c r="H11" s="276"/>
      <c r="I11" s="261"/>
      <c r="J11" s="261"/>
      <c r="K11" s="261"/>
      <c r="L11" s="261"/>
      <c r="M11" s="261"/>
      <c r="N11" s="261"/>
      <c r="O11" s="261"/>
      <c r="P11" s="261"/>
      <c r="Q11" s="273"/>
      <c r="R11" s="277"/>
      <c r="S11" s="261"/>
      <c r="U11" s="261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61"/>
      <c r="AX11" s="261"/>
      <c r="AZ11" s="261"/>
      <c r="BB11" s="261"/>
      <c r="BD11" s="261"/>
      <c r="BE11" s="105"/>
      <c r="BF11" s="105"/>
      <c r="BG11" s="105"/>
      <c r="BH11" s="105"/>
      <c r="BI11" s="105"/>
      <c r="BJ11" s="105"/>
    </row>
    <row r="12" spans="1:62" ht="20.100000000000001" customHeight="1" collapsed="1">
      <c r="B12" s="179">
        <v>1</v>
      </c>
      <c r="C12" s="916"/>
      <c r="D12" s="917"/>
      <c r="E12" s="917"/>
      <c r="F12" s="918"/>
      <c r="G12" s="429"/>
      <c r="H12" s="206">
        <v>1</v>
      </c>
      <c r="I12" s="642">
        <f t="shared" ref="I12" si="6">$H12*SUM(I13:I27)</f>
        <v>0</v>
      </c>
      <c r="J12" s="643">
        <f t="shared" ref="J12:Q12" si="7">$H12*SUM(J13:J27)</f>
        <v>0</v>
      </c>
      <c r="K12" s="644">
        <f t="shared" si="7"/>
        <v>0</v>
      </c>
      <c r="L12" s="645">
        <f t="shared" si="7"/>
        <v>0</v>
      </c>
      <c r="M12" s="645">
        <f t="shared" si="7"/>
        <v>0</v>
      </c>
      <c r="N12" s="644">
        <f t="shared" si="7"/>
        <v>0</v>
      </c>
      <c r="O12" s="642">
        <f t="shared" si="7"/>
        <v>0</v>
      </c>
      <c r="P12" s="209">
        <f t="shared" si="7"/>
        <v>0</v>
      </c>
      <c r="Q12" s="210">
        <f t="shared" si="7"/>
        <v>0</v>
      </c>
      <c r="R12" s="136">
        <f t="shared" ref="R12:R27" si="8">P12*(1+Gewinn)*(1+SicherheitAngebot)</f>
        <v>0</v>
      </c>
      <c r="S12" s="137">
        <f t="shared" ref="S12:S27" si="9">Q12*(1+MGKZ)*(1+Gewinn)*(1+SicherheitAngebot)</f>
        <v>0</v>
      </c>
      <c r="U12" s="10">
        <f>I12*$I$7+J12*$J$7+K12*$K$7+L12*$L$7+M12*$M$7+N12*$N$7+O12*$O$7+R12+S12</f>
        <v>0</v>
      </c>
      <c r="W12" s="646">
        <f t="shared" ref="W12:AB12" si="10">$H12*SUM(W13:W27)</f>
        <v>0</v>
      </c>
      <c r="X12" s="647">
        <f t="shared" si="10"/>
        <v>0</v>
      </c>
      <c r="Y12" s="648">
        <f t="shared" si="10"/>
        <v>0</v>
      </c>
      <c r="Z12" s="649">
        <f t="shared" si="10"/>
        <v>0</v>
      </c>
      <c r="AA12" s="648">
        <f t="shared" si="10"/>
        <v>0</v>
      </c>
      <c r="AB12" s="646">
        <f t="shared" si="10"/>
        <v>0</v>
      </c>
      <c r="AC12" s="258"/>
      <c r="AD12" s="646">
        <f t="shared" ref="AD12:AM12" si="11">$H12*SUM(AD13:AD27)</f>
        <v>0</v>
      </c>
      <c r="AE12" s="647">
        <f t="shared" si="11"/>
        <v>0</v>
      </c>
      <c r="AF12" s="648">
        <f t="shared" si="11"/>
        <v>0</v>
      </c>
      <c r="AG12" s="649">
        <f t="shared" si="11"/>
        <v>0</v>
      </c>
      <c r="AH12" s="648">
        <f t="shared" si="11"/>
        <v>0</v>
      </c>
      <c r="AI12" s="646">
        <f t="shared" si="11"/>
        <v>0</v>
      </c>
      <c r="AJ12" s="258"/>
      <c r="AK12" s="653">
        <f t="shared" si="11"/>
        <v>0</v>
      </c>
      <c r="AL12" s="653">
        <f t="shared" si="11"/>
        <v>0</v>
      </c>
      <c r="AM12" s="653">
        <f t="shared" si="11"/>
        <v>0</v>
      </c>
      <c r="AN12" s="227">
        <f>$H12*SUM(AN13:AN27)*(1+Gewinn)*(1+SicherheitAngebot)</f>
        <v>0</v>
      </c>
      <c r="AO12" s="227">
        <f>$H12*SUM(AO13:AO27)*(1+Gewinn)*(1+SicherheitAngebot)</f>
        <v>0</v>
      </c>
      <c r="AP12" s="227">
        <f>$H12*SUM(AP13:AP27)*(1+Gewinn)*(1+SicherheitAngebot)</f>
        <v>0</v>
      </c>
      <c r="AQ12" s="227">
        <f>$H12*SUM(AQ13:AQ27)*(1+Gewinn)*(1+SicherheitAngebot)</f>
        <v>0</v>
      </c>
      <c r="AR12" s="227">
        <f>$H12*SUM(AR13:AR27)*(1+Gewinn)*(1+SicherheitAngebot)</f>
        <v>0</v>
      </c>
      <c r="AS12" s="262"/>
      <c r="AT12" s="263">
        <f t="shared" ref="AT12:AT44" si="12">((W12+AD12)*$W$7+(X12+AE12)*$X$7+(Y12+Z12+AF12+AG12)*$Z$7+(AA12+AH12)*$AA$7+(AB12+AI12)*$AB$7)*Zuschläge_IBN</f>
        <v>0</v>
      </c>
      <c r="AU12" s="259"/>
      <c r="AV12" s="491">
        <f>AK12*$AK$7+AL12*$AL$7+AM12*$AM$7+SUM(AN12:AR12)+AT12/Zuschläge_IBN+AT12</f>
        <v>0</v>
      </c>
      <c r="AX12" s="685">
        <f>U12+AV12</f>
        <v>0</v>
      </c>
      <c r="AZ12" s="490">
        <f>IF(H12&gt;0,U12/(1+SicherheitAngebot)*(1+Sicherheit),0)</f>
        <v>0</v>
      </c>
      <c r="BB12" s="490">
        <f>IF(H12&gt;0,AV12/(1+SicherheitAngebot)*(1+Sicherheit),0)</f>
        <v>0</v>
      </c>
      <c r="BD12" s="490">
        <f>AZ12+BB12</f>
        <v>0</v>
      </c>
      <c r="BE12" s="105"/>
      <c r="BF12" s="105"/>
      <c r="BG12" s="105"/>
      <c r="BH12" s="105"/>
      <c r="BI12" s="105"/>
      <c r="BJ12" s="105"/>
    </row>
    <row r="13" spans="1:62" ht="18" hidden="1" customHeight="1" outlineLevel="1">
      <c r="B13" s="99"/>
      <c r="C13" s="908"/>
      <c r="D13" s="909"/>
      <c r="E13" s="909"/>
      <c r="F13" s="910"/>
      <c r="G13" s="890"/>
      <c r="H13" s="901"/>
      <c r="I13" s="152"/>
      <c r="J13" s="152"/>
      <c r="K13" s="152"/>
      <c r="L13" s="152"/>
      <c r="M13" s="152"/>
      <c r="N13" s="152"/>
      <c r="O13" s="152"/>
      <c r="P13" s="153"/>
      <c r="Q13" s="153"/>
      <c r="R13" s="156">
        <f t="shared" si="8"/>
        <v>0</v>
      </c>
      <c r="S13" s="156">
        <f t="shared" si="9"/>
        <v>0</v>
      </c>
      <c r="U13" s="157">
        <f>I13*$I$7+J13*$J$7+K13*$K$7+L13*$L$7+M13*$M$7+N13*$N$7+O13*$O$7+R13+S13</f>
        <v>0</v>
      </c>
      <c r="W13" s="152"/>
      <c r="X13" s="152"/>
      <c r="Y13" s="152"/>
      <c r="Z13" s="152"/>
      <c r="AA13" s="152"/>
      <c r="AB13" s="152"/>
      <c r="AC13" s="347"/>
      <c r="AD13" s="152"/>
      <c r="AE13" s="152"/>
      <c r="AF13" s="152"/>
      <c r="AG13" s="152"/>
      <c r="AH13" s="152"/>
      <c r="AI13" s="152"/>
      <c r="AJ13" s="347"/>
      <c r="AK13" s="152"/>
      <c r="AL13" s="152"/>
      <c r="AM13" s="619"/>
      <c r="AN13" s="228"/>
      <c r="AO13" s="228"/>
      <c r="AP13" s="228"/>
      <c r="AQ13" s="228"/>
      <c r="AR13" s="228"/>
      <c r="AS13" s="348"/>
      <c r="AT13" s="264">
        <f t="shared" si="12"/>
        <v>0</v>
      </c>
      <c r="AU13" s="259"/>
      <c r="AV13" s="265">
        <f t="shared" ref="AV13:AV27" si="13">AK13*$AK$7+AL13*$AL$7+AM13*$AM$7+SUM(AN13:AR13)*(1+Gewinn)*(1+SicherheitAngebot)+AT13/Zuschläge_IBN+AT13</f>
        <v>0</v>
      </c>
      <c r="AX13" s="265">
        <f>U13+AV13</f>
        <v>0</v>
      </c>
      <c r="AZ13" s="492">
        <f t="shared" ref="AZ13:AZ27" si="14">U13/(1+SicherheitAngebot)*(1+Sicherheit)</f>
        <v>0</v>
      </c>
      <c r="BB13" s="492">
        <f t="shared" ref="BB13:BB27" si="15">AV13/(1+SicherheitAngebot)*(1+Sicherheit)</f>
        <v>0</v>
      </c>
      <c r="BD13" s="265">
        <f>AZ13+BB13</f>
        <v>0</v>
      </c>
      <c r="BE13" s="105"/>
      <c r="BF13" s="105"/>
      <c r="BG13" s="105"/>
      <c r="BH13" s="105"/>
      <c r="BI13" s="105"/>
      <c r="BJ13" s="105"/>
    </row>
    <row r="14" spans="1:62" ht="18" hidden="1" customHeight="1" outlineLevel="1">
      <c r="B14" s="100"/>
      <c r="C14" s="908"/>
      <c r="D14" s="909"/>
      <c r="E14" s="909"/>
      <c r="F14" s="910"/>
      <c r="G14" s="890"/>
      <c r="H14" s="891"/>
      <c r="I14" s="152"/>
      <c r="J14" s="152"/>
      <c r="K14" s="152"/>
      <c r="L14" s="152"/>
      <c r="M14" s="152"/>
      <c r="N14" s="152"/>
      <c r="O14" s="152"/>
      <c r="P14" s="153"/>
      <c r="Q14" s="153"/>
      <c r="R14" s="156">
        <f t="shared" si="8"/>
        <v>0</v>
      </c>
      <c r="S14" s="156">
        <f t="shared" si="9"/>
        <v>0</v>
      </c>
      <c r="U14" s="157">
        <f t="shared" ref="U14:U27" si="16">I14*$I$7+J14*$J$7+K14*$K$7+L14*$L$7+M14*$M$7+N14*$N$7+O14*$O$7+R14+S14</f>
        <v>0</v>
      </c>
      <c r="W14" s="152"/>
      <c r="X14" s="152"/>
      <c r="Y14" s="152"/>
      <c r="Z14" s="152"/>
      <c r="AA14" s="152"/>
      <c r="AB14" s="152"/>
      <c r="AC14" s="347"/>
      <c r="AD14" s="152"/>
      <c r="AE14" s="152"/>
      <c r="AF14" s="152"/>
      <c r="AG14" s="152"/>
      <c r="AH14" s="152"/>
      <c r="AI14" s="152"/>
      <c r="AJ14" s="347"/>
      <c r="AK14" s="152"/>
      <c r="AL14" s="152"/>
      <c r="AM14" s="619"/>
      <c r="AN14" s="228"/>
      <c r="AO14" s="228"/>
      <c r="AP14" s="228"/>
      <c r="AQ14" s="228"/>
      <c r="AR14" s="228"/>
      <c r="AS14" s="348"/>
      <c r="AT14" s="264">
        <f t="shared" si="12"/>
        <v>0</v>
      </c>
      <c r="AU14" s="259"/>
      <c r="AV14" s="265">
        <f t="shared" si="13"/>
        <v>0</v>
      </c>
      <c r="AX14" s="265">
        <f t="shared" ref="AX14:AX27" si="17">U14+AV14</f>
        <v>0</v>
      </c>
      <c r="AZ14" s="492">
        <f t="shared" si="14"/>
        <v>0</v>
      </c>
      <c r="BB14" s="492">
        <f t="shared" si="15"/>
        <v>0</v>
      </c>
      <c r="BD14" s="265">
        <f t="shared" ref="BD14:BD27" si="18">AZ14+BB14</f>
        <v>0</v>
      </c>
      <c r="BE14" s="105"/>
      <c r="BF14" s="105"/>
      <c r="BG14" s="105"/>
      <c r="BH14" s="105"/>
      <c r="BI14" s="105"/>
      <c r="BJ14" s="105"/>
    </row>
    <row r="15" spans="1:62" ht="18" hidden="1" customHeight="1" outlineLevel="1">
      <c r="B15" s="100"/>
      <c r="C15" s="908"/>
      <c r="D15" s="909"/>
      <c r="E15" s="909"/>
      <c r="F15" s="910"/>
      <c r="G15" s="890"/>
      <c r="H15" s="891"/>
      <c r="I15" s="152"/>
      <c r="J15" s="152"/>
      <c r="K15" s="152"/>
      <c r="L15" s="152"/>
      <c r="M15" s="152"/>
      <c r="N15" s="152"/>
      <c r="O15" s="152"/>
      <c r="P15" s="153"/>
      <c r="Q15" s="153"/>
      <c r="R15" s="156">
        <f t="shared" si="8"/>
        <v>0</v>
      </c>
      <c r="S15" s="156">
        <f t="shared" si="9"/>
        <v>0</v>
      </c>
      <c r="U15" s="157">
        <f t="shared" si="16"/>
        <v>0</v>
      </c>
      <c r="W15" s="152"/>
      <c r="X15" s="152"/>
      <c r="Y15" s="152"/>
      <c r="Z15" s="152"/>
      <c r="AA15" s="152"/>
      <c r="AB15" s="152"/>
      <c r="AC15" s="347"/>
      <c r="AD15" s="152"/>
      <c r="AE15" s="152"/>
      <c r="AF15" s="152"/>
      <c r="AG15" s="152"/>
      <c r="AH15" s="152"/>
      <c r="AI15" s="152"/>
      <c r="AJ15" s="347"/>
      <c r="AK15" s="152"/>
      <c r="AL15" s="152"/>
      <c r="AM15" s="619"/>
      <c r="AN15" s="228"/>
      <c r="AO15" s="228"/>
      <c r="AP15" s="228"/>
      <c r="AQ15" s="228"/>
      <c r="AR15" s="228"/>
      <c r="AS15" s="348"/>
      <c r="AT15" s="264">
        <f t="shared" si="12"/>
        <v>0</v>
      </c>
      <c r="AU15" s="259"/>
      <c r="AV15" s="265">
        <f t="shared" si="13"/>
        <v>0</v>
      </c>
      <c r="AX15" s="265">
        <f t="shared" si="17"/>
        <v>0</v>
      </c>
      <c r="AZ15" s="492">
        <f t="shared" si="14"/>
        <v>0</v>
      </c>
      <c r="BB15" s="492">
        <f t="shared" si="15"/>
        <v>0</v>
      </c>
      <c r="BD15" s="265">
        <f t="shared" si="18"/>
        <v>0</v>
      </c>
      <c r="BE15" s="105"/>
      <c r="BF15" s="105"/>
      <c r="BG15" s="105"/>
      <c r="BH15" s="105"/>
      <c r="BI15" s="105"/>
      <c r="BJ15" s="105"/>
    </row>
    <row r="16" spans="1:62" ht="18" hidden="1" customHeight="1" outlineLevel="1">
      <c r="B16" s="100"/>
      <c r="C16" s="908"/>
      <c r="D16" s="909"/>
      <c r="E16" s="909"/>
      <c r="F16" s="910"/>
      <c r="G16" s="890"/>
      <c r="H16" s="891"/>
      <c r="I16" s="152"/>
      <c r="J16" s="152"/>
      <c r="K16" s="152"/>
      <c r="L16" s="152"/>
      <c r="M16" s="152"/>
      <c r="N16" s="152"/>
      <c r="O16" s="152"/>
      <c r="P16" s="153"/>
      <c r="Q16" s="153"/>
      <c r="R16" s="156">
        <f t="shared" si="8"/>
        <v>0</v>
      </c>
      <c r="S16" s="156">
        <f t="shared" si="9"/>
        <v>0</v>
      </c>
      <c r="U16" s="157">
        <f t="shared" si="16"/>
        <v>0</v>
      </c>
      <c r="W16" s="152"/>
      <c r="X16" s="152"/>
      <c r="Y16" s="152"/>
      <c r="Z16" s="152"/>
      <c r="AA16" s="152"/>
      <c r="AB16" s="152"/>
      <c r="AC16" s="347"/>
      <c r="AD16" s="152"/>
      <c r="AE16" s="152"/>
      <c r="AF16" s="152"/>
      <c r="AG16" s="152"/>
      <c r="AH16" s="152"/>
      <c r="AI16" s="152"/>
      <c r="AJ16" s="347"/>
      <c r="AK16" s="152"/>
      <c r="AL16" s="152"/>
      <c r="AM16" s="619"/>
      <c r="AN16" s="228"/>
      <c r="AO16" s="228"/>
      <c r="AP16" s="228"/>
      <c r="AQ16" s="228"/>
      <c r="AR16" s="228"/>
      <c r="AS16" s="348"/>
      <c r="AT16" s="264">
        <f t="shared" si="12"/>
        <v>0</v>
      </c>
      <c r="AU16" s="259"/>
      <c r="AV16" s="265">
        <f t="shared" si="13"/>
        <v>0</v>
      </c>
      <c r="AX16" s="265">
        <f t="shared" si="17"/>
        <v>0</v>
      </c>
      <c r="AZ16" s="492">
        <f t="shared" si="14"/>
        <v>0</v>
      </c>
      <c r="BB16" s="492">
        <f t="shared" si="15"/>
        <v>0</v>
      </c>
      <c r="BD16" s="265">
        <f t="shared" si="18"/>
        <v>0</v>
      </c>
      <c r="BE16" s="105"/>
      <c r="BF16" s="105"/>
      <c r="BG16" s="105"/>
      <c r="BH16" s="105"/>
      <c r="BI16" s="105"/>
      <c r="BJ16" s="105"/>
    </row>
    <row r="17" spans="2:62" ht="18" hidden="1" customHeight="1" outlineLevel="1">
      <c r="B17" s="100"/>
      <c r="C17" s="908"/>
      <c r="D17" s="909"/>
      <c r="E17" s="909"/>
      <c r="F17" s="910"/>
      <c r="G17" s="890"/>
      <c r="H17" s="891"/>
      <c r="I17" s="152"/>
      <c r="J17" s="152"/>
      <c r="K17" s="152"/>
      <c r="L17" s="152"/>
      <c r="M17" s="152"/>
      <c r="N17" s="152"/>
      <c r="O17" s="152"/>
      <c r="P17" s="153"/>
      <c r="Q17" s="153"/>
      <c r="R17" s="156">
        <f t="shared" si="8"/>
        <v>0</v>
      </c>
      <c r="S17" s="156">
        <f t="shared" si="9"/>
        <v>0</v>
      </c>
      <c r="U17" s="157">
        <f t="shared" si="16"/>
        <v>0</v>
      </c>
      <c r="W17" s="152"/>
      <c r="X17" s="152"/>
      <c r="Y17" s="152"/>
      <c r="Z17" s="152"/>
      <c r="AA17" s="152"/>
      <c r="AB17" s="152"/>
      <c r="AC17" s="347"/>
      <c r="AD17" s="152"/>
      <c r="AE17" s="152"/>
      <c r="AF17" s="152"/>
      <c r="AG17" s="152"/>
      <c r="AH17" s="152"/>
      <c r="AI17" s="152"/>
      <c r="AJ17" s="347"/>
      <c r="AK17" s="152"/>
      <c r="AL17" s="152"/>
      <c r="AM17" s="619"/>
      <c r="AN17" s="228"/>
      <c r="AO17" s="228"/>
      <c r="AP17" s="228"/>
      <c r="AQ17" s="228"/>
      <c r="AR17" s="228"/>
      <c r="AS17" s="348"/>
      <c r="AT17" s="264">
        <f t="shared" si="12"/>
        <v>0</v>
      </c>
      <c r="AU17" s="259"/>
      <c r="AV17" s="265">
        <f t="shared" si="13"/>
        <v>0</v>
      </c>
      <c r="AX17" s="265">
        <f t="shared" si="17"/>
        <v>0</v>
      </c>
      <c r="AZ17" s="492">
        <f t="shared" si="14"/>
        <v>0</v>
      </c>
      <c r="BB17" s="492">
        <f t="shared" si="15"/>
        <v>0</v>
      </c>
      <c r="BD17" s="265">
        <f t="shared" si="18"/>
        <v>0</v>
      </c>
      <c r="BE17" s="105"/>
      <c r="BF17" s="105"/>
      <c r="BG17" s="105"/>
      <c r="BH17" s="105"/>
      <c r="BI17" s="105"/>
      <c r="BJ17" s="105"/>
    </row>
    <row r="18" spans="2:62" ht="18" hidden="1" customHeight="1" outlineLevel="1">
      <c r="B18" s="100"/>
      <c r="C18" s="908"/>
      <c r="D18" s="909"/>
      <c r="E18" s="909"/>
      <c r="F18" s="910"/>
      <c r="G18" s="890"/>
      <c r="H18" s="891"/>
      <c r="I18" s="152"/>
      <c r="J18" s="152"/>
      <c r="K18" s="152"/>
      <c r="L18" s="152"/>
      <c r="M18" s="152"/>
      <c r="N18" s="152"/>
      <c r="O18" s="152"/>
      <c r="P18" s="153"/>
      <c r="Q18" s="153"/>
      <c r="R18" s="156">
        <f t="shared" si="8"/>
        <v>0</v>
      </c>
      <c r="S18" s="156">
        <f t="shared" si="9"/>
        <v>0</v>
      </c>
      <c r="U18" s="157">
        <f t="shared" si="16"/>
        <v>0</v>
      </c>
      <c r="W18" s="152"/>
      <c r="X18" s="152"/>
      <c r="Y18" s="152"/>
      <c r="Z18" s="152"/>
      <c r="AA18" s="152"/>
      <c r="AB18" s="152"/>
      <c r="AC18" s="347"/>
      <c r="AD18" s="152"/>
      <c r="AE18" s="152"/>
      <c r="AF18" s="152"/>
      <c r="AG18" s="152"/>
      <c r="AH18" s="152"/>
      <c r="AI18" s="152"/>
      <c r="AJ18" s="347"/>
      <c r="AK18" s="152"/>
      <c r="AL18" s="152"/>
      <c r="AM18" s="619"/>
      <c r="AN18" s="228"/>
      <c r="AO18" s="228"/>
      <c r="AP18" s="228"/>
      <c r="AQ18" s="228"/>
      <c r="AR18" s="228"/>
      <c r="AS18" s="348"/>
      <c r="AT18" s="264">
        <f t="shared" si="12"/>
        <v>0</v>
      </c>
      <c r="AU18" s="259"/>
      <c r="AV18" s="265">
        <f t="shared" si="13"/>
        <v>0</v>
      </c>
      <c r="AX18" s="265">
        <f t="shared" si="17"/>
        <v>0</v>
      </c>
      <c r="AZ18" s="492">
        <f t="shared" si="14"/>
        <v>0</v>
      </c>
      <c r="BB18" s="492">
        <f t="shared" si="15"/>
        <v>0</v>
      </c>
      <c r="BD18" s="265">
        <f t="shared" si="18"/>
        <v>0</v>
      </c>
      <c r="BE18" s="105"/>
      <c r="BF18" s="105"/>
      <c r="BG18" s="105"/>
      <c r="BH18" s="105"/>
      <c r="BI18" s="105"/>
      <c r="BJ18" s="105"/>
    </row>
    <row r="19" spans="2:62" ht="18" hidden="1" customHeight="1" outlineLevel="1">
      <c r="B19" s="100"/>
      <c r="C19" s="908"/>
      <c r="D19" s="909"/>
      <c r="E19" s="909"/>
      <c r="F19" s="910"/>
      <c r="G19" s="890"/>
      <c r="H19" s="891"/>
      <c r="I19" s="152"/>
      <c r="J19" s="152"/>
      <c r="K19" s="152"/>
      <c r="L19" s="152"/>
      <c r="M19" s="152"/>
      <c r="N19" s="152"/>
      <c r="O19" s="152"/>
      <c r="P19" s="153"/>
      <c r="Q19" s="153"/>
      <c r="R19" s="156">
        <f t="shared" si="8"/>
        <v>0</v>
      </c>
      <c r="S19" s="156">
        <f t="shared" si="9"/>
        <v>0</v>
      </c>
      <c r="U19" s="157">
        <f t="shared" si="16"/>
        <v>0</v>
      </c>
      <c r="W19" s="152"/>
      <c r="X19" s="152"/>
      <c r="Y19" s="152"/>
      <c r="Z19" s="152"/>
      <c r="AA19" s="152"/>
      <c r="AB19" s="152"/>
      <c r="AC19" s="347"/>
      <c r="AD19" s="152"/>
      <c r="AE19" s="152"/>
      <c r="AF19" s="152"/>
      <c r="AG19" s="152"/>
      <c r="AH19" s="152"/>
      <c r="AI19" s="152"/>
      <c r="AJ19" s="347"/>
      <c r="AK19" s="152"/>
      <c r="AL19" s="152"/>
      <c r="AM19" s="619"/>
      <c r="AN19" s="228"/>
      <c r="AO19" s="228"/>
      <c r="AP19" s="228"/>
      <c r="AQ19" s="228"/>
      <c r="AR19" s="228"/>
      <c r="AS19" s="348"/>
      <c r="AT19" s="264">
        <f t="shared" si="12"/>
        <v>0</v>
      </c>
      <c r="AU19" s="259"/>
      <c r="AV19" s="265">
        <f t="shared" si="13"/>
        <v>0</v>
      </c>
      <c r="AX19" s="265">
        <f t="shared" si="17"/>
        <v>0</v>
      </c>
      <c r="AZ19" s="492">
        <f t="shared" si="14"/>
        <v>0</v>
      </c>
      <c r="BB19" s="492">
        <f t="shared" si="15"/>
        <v>0</v>
      </c>
      <c r="BD19" s="265">
        <f t="shared" si="18"/>
        <v>0</v>
      </c>
      <c r="BE19" s="105"/>
      <c r="BF19" s="105"/>
      <c r="BG19" s="105"/>
      <c r="BH19" s="105"/>
      <c r="BI19" s="105"/>
      <c r="BJ19" s="105"/>
    </row>
    <row r="20" spans="2:62" ht="18" hidden="1" customHeight="1" outlineLevel="1">
      <c r="B20" s="100"/>
      <c r="C20" s="908"/>
      <c r="D20" s="909"/>
      <c r="E20" s="909"/>
      <c r="F20" s="910"/>
      <c r="G20" s="890"/>
      <c r="H20" s="891"/>
      <c r="I20" s="152"/>
      <c r="J20" s="152"/>
      <c r="K20" s="152"/>
      <c r="L20" s="152"/>
      <c r="M20" s="152"/>
      <c r="N20" s="152"/>
      <c r="O20" s="152"/>
      <c r="P20" s="153"/>
      <c r="Q20" s="153"/>
      <c r="R20" s="156">
        <f t="shared" si="8"/>
        <v>0</v>
      </c>
      <c r="S20" s="156">
        <f t="shared" si="9"/>
        <v>0</v>
      </c>
      <c r="U20" s="157">
        <f t="shared" si="16"/>
        <v>0</v>
      </c>
      <c r="W20" s="152"/>
      <c r="X20" s="152"/>
      <c r="Y20" s="152"/>
      <c r="Z20" s="152"/>
      <c r="AA20" s="152"/>
      <c r="AB20" s="152"/>
      <c r="AC20" s="347"/>
      <c r="AD20" s="152"/>
      <c r="AE20" s="152"/>
      <c r="AF20" s="152"/>
      <c r="AG20" s="152"/>
      <c r="AH20" s="152"/>
      <c r="AI20" s="152"/>
      <c r="AJ20" s="347"/>
      <c r="AK20" s="152"/>
      <c r="AL20" s="152"/>
      <c r="AM20" s="619"/>
      <c r="AN20" s="228"/>
      <c r="AO20" s="228"/>
      <c r="AP20" s="228"/>
      <c r="AQ20" s="228"/>
      <c r="AR20" s="228"/>
      <c r="AS20" s="348"/>
      <c r="AT20" s="264">
        <f t="shared" si="12"/>
        <v>0</v>
      </c>
      <c r="AU20" s="259"/>
      <c r="AV20" s="265">
        <f t="shared" si="13"/>
        <v>0</v>
      </c>
      <c r="AX20" s="265">
        <f t="shared" si="17"/>
        <v>0</v>
      </c>
      <c r="AZ20" s="492">
        <f t="shared" si="14"/>
        <v>0</v>
      </c>
      <c r="BB20" s="492">
        <f t="shared" si="15"/>
        <v>0</v>
      </c>
      <c r="BD20" s="265">
        <f t="shared" si="18"/>
        <v>0</v>
      </c>
      <c r="BE20" s="105"/>
      <c r="BF20" s="105"/>
      <c r="BG20" s="105"/>
      <c r="BH20" s="105"/>
      <c r="BI20" s="105"/>
      <c r="BJ20" s="105"/>
    </row>
    <row r="21" spans="2:62" ht="18" hidden="1" customHeight="1" outlineLevel="1">
      <c r="B21" s="100"/>
      <c r="C21" s="908"/>
      <c r="D21" s="909"/>
      <c r="E21" s="909"/>
      <c r="F21" s="910"/>
      <c r="G21" s="890"/>
      <c r="H21" s="891"/>
      <c r="I21" s="152"/>
      <c r="J21" s="152"/>
      <c r="K21" s="152"/>
      <c r="L21" s="152"/>
      <c r="M21" s="152"/>
      <c r="N21" s="152"/>
      <c r="O21" s="152"/>
      <c r="P21" s="153"/>
      <c r="Q21" s="153"/>
      <c r="R21" s="156">
        <f t="shared" si="8"/>
        <v>0</v>
      </c>
      <c r="S21" s="156">
        <f t="shared" si="9"/>
        <v>0</v>
      </c>
      <c r="U21" s="157">
        <f t="shared" si="16"/>
        <v>0</v>
      </c>
      <c r="W21" s="152"/>
      <c r="X21" s="152"/>
      <c r="Y21" s="152"/>
      <c r="Z21" s="152"/>
      <c r="AA21" s="152"/>
      <c r="AB21" s="152"/>
      <c r="AC21" s="347"/>
      <c r="AD21" s="152"/>
      <c r="AE21" s="152"/>
      <c r="AF21" s="152"/>
      <c r="AG21" s="152"/>
      <c r="AH21" s="152"/>
      <c r="AI21" s="152"/>
      <c r="AJ21" s="347"/>
      <c r="AK21" s="152"/>
      <c r="AL21" s="152"/>
      <c r="AM21" s="619"/>
      <c r="AN21" s="228"/>
      <c r="AO21" s="228"/>
      <c r="AP21" s="228"/>
      <c r="AQ21" s="228"/>
      <c r="AR21" s="228"/>
      <c r="AS21" s="348"/>
      <c r="AT21" s="264">
        <f t="shared" si="12"/>
        <v>0</v>
      </c>
      <c r="AU21" s="259"/>
      <c r="AV21" s="265">
        <f t="shared" si="13"/>
        <v>0</v>
      </c>
      <c r="AX21" s="265">
        <f t="shared" si="17"/>
        <v>0</v>
      </c>
      <c r="AZ21" s="492">
        <f t="shared" si="14"/>
        <v>0</v>
      </c>
      <c r="BB21" s="492">
        <f t="shared" si="15"/>
        <v>0</v>
      </c>
      <c r="BD21" s="265">
        <f t="shared" si="18"/>
        <v>0</v>
      </c>
      <c r="BE21" s="105"/>
      <c r="BF21" s="105"/>
      <c r="BG21" s="105"/>
      <c r="BH21" s="105"/>
      <c r="BI21" s="105"/>
      <c r="BJ21" s="105"/>
    </row>
    <row r="22" spans="2:62" ht="18" hidden="1" customHeight="1" outlineLevel="1">
      <c r="B22" s="100"/>
      <c r="C22" s="908"/>
      <c r="D22" s="909"/>
      <c r="E22" s="909"/>
      <c r="F22" s="910"/>
      <c r="G22" s="890"/>
      <c r="H22" s="891"/>
      <c r="I22" s="152"/>
      <c r="J22" s="152"/>
      <c r="K22" s="152"/>
      <c r="L22" s="152"/>
      <c r="M22" s="152"/>
      <c r="N22" s="152"/>
      <c r="O22" s="152"/>
      <c r="P22" s="153"/>
      <c r="Q22" s="153"/>
      <c r="R22" s="156">
        <f t="shared" si="8"/>
        <v>0</v>
      </c>
      <c r="S22" s="156">
        <f t="shared" si="9"/>
        <v>0</v>
      </c>
      <c r="U22" s="157">
        <f t="shared" si="16"/>
        <v>0</v>
      </c>
      <c r="W22" s="152"/>
      <c r="X22" s="152"/>
      <c r="Y22" s="152"/>
      <c r="Z22" s="152"/>
      <c r="AA22" s="152"/>
      <c r="AB22" s="152"/>
      <c r="AC22" s="347"/>
      <c r="AD22" s="152"/>
      <c r="AE22" s="152"/>
      <c r="AF22" s="152"/>
      <c r="AG22" s="152"/>
      <c r="AH22" s="152"/>
      <c r="AI22" s="152"/>
      <c r="AJ22" s="347"/>
      <c r="AK22" s="152"/>
      <c r="AL22" s="152"/>
      <c r="AM22" s="619"/>
      <c r="AN22" s="228"/>
      <c r="AO22" s="228"/>
      <c r="AP22" s="228"/>
      <c r="AQ22" s="228"/>
      <c r="AR22" s="228"/>
      <c r="AS22" s="348"/>
      <c r="AT22" s="264">
        <f t="shared" si="12"/>
        <v>0</v>
      </c>
      <c r="AU22" s="259"/>
      <c r="AV22" s="265">
        <f t="shared" si="13"/>
        <v>0</v>
      </c>
      <c r="AX22" s="265">
        <f t="shared" si="17"/>
        <v>0</v>
      </c>
      <c r="AZ22" s="492">
        <f t="shared" si="14"/>
        <v>0</v>
      </c>
      <c r="BB22" s="492">
        <f t="shared" si="15"/>
        <v>0</v>
      </c>
      <c r="BD22" s="265">
        <f t="shared" si="18"/>
        <v>0</v>
      </c>
      <c r="BE22" s="105"/>
      <c r="BF22" s="105"/>
      <c r="BG22" s="105"/>
      <c r="BH22" s="105"/>
      <c r="BI22" s="105"/>
      <c r="BJ22" s="105"/>
    </row>
    <row r="23" spans="2:62" ht="18" hidden="1" customHeight="1" outlineLevel="1">
      <c r="B23" s="100"/>
      <c r="C23" s="908"/>
      <c r="D23" s="909"/>
      <c r="E23" s="909"/>
      <c r="F23" s="910"/>
      <c r="G23" s="890"/>
      <c r="H23" s="891"/>
      <c r="I23" s="152"/>
      <c r="J23" s="152"/>
      <c r="K23" s="152"/>
      <c r="L23" s="152"/>
      <c r="M23" s="152"/>
      <c r="N23" s="152"/>
      <c r="O23" s="152"/>
      <c r="P23" s="153"/>
      <c r="Q23" s="153"/>
      <c r="R23" s="156">
        <f t="shared" si="8"/>
        <v>0</v>
      </c>
      <c r="S23" s="156">
        <f t="shared" si="9"/>
        <v>0</v>
      </c>
      <c r="U23" s="157">
        <f t="shared" si="16"/>
        <v>0</v>
      </c>
      <c r="W23" s="152"/>
      <c r="X23" s="152"/>
      <c r="Y23" s="152"/>
      <c r="Z23" s="152"/>
      <c r="AA23" s="152"/>
      <c r="AB23" s="152"/>
      <c r="AC23" s="347"/>
      <c r="AD23" s="152"/>
      <c r="AE23" s="152"/>
      <c r="AF23" s="152"/>
      <c r="AG23" s="152"/>
      <c r="AH23" s="152"/>
      <c r="AI23" s="152"/>
      <c r="AJ23" s="347"/>
      <c r="AK23" s="152"/>
      <c r="AL23" s="152"/>
      <c r="AM23" s="619"/>
      <c r="AN23" s="228"/>
      <c r="AO23" s="228"/>
      <c r="AP23" s="228"/>
      <c r="AQ23" s="228"/>
      <c r="AR23" s="228"/>
      <c r="AS23" s="348"/>
      <c r="AT23" s="264">
        <f t="shared" si="12"/>
        <v>0</v>
      </c>
      <c r="AU23" s="259"/>
      <c r="AV23" s="265">
        <f t="shared" si="13"/>
        <v>0</v>
      </c>
      <c r="AX23" s="265">
        <f t="shared" si="17"/>
        <v>0</v>
      </c>
      <c r="AZ23" s="492">
        <f t="shared" si="14"/>
        <v>0</v>
      </c>
      <c r="BB23" s="492">
        <f t="shared" si="15"/>
        <v>0</v>
      </c>
      <c r="BD23" s="265">
        <f t="shared" si="18"/>
        <v>0</v>
      </c>
      <c r="BE23" s="105"/>
      <c r="BF23" s="105"/>
      <c r="BG23" s="105"/>
      <c r="BH23" s="105"/>
      <c r="BI23" s="105"/>
      <c r="BJ23" s="105"/>
    </row>
    <row r="24" spans="2:62" ht="18" hidden="1" customHeight="1" outlineLevel="1">
      <c r="B24" s="100"/>
      <c r="C24" s="908"/>
      <c r="D24" s="909"/>
      <c r="E24" s="909"/>
      <c r="F24" s="910"/>
      <c r="G24" s="890"/>
      <c r="H24" s="891"/>
      <c r="I24" s="152"/>
      <c r="J24" s="152"/>
      <c r="K24" s="152"/>
      <c r="L24" s="152"/>
      <c r="M24" s="152"/>
      <c r="N24" s="152"/>
      <c r="O24" s="152"/>
      <c r="P24" s="153"/>
      <c r="Q24" s="153"/>
      <c r="R24" s="156">
        <f t="shared" si="8"/>
        <v>0</v>
      </c>
      <c r="S24" s="156">
        <f t="shared" si="9"/>
        <v>0</v>
      </c>
      <c r="U24" s="157">
        <f t="shared" si="16"/>
        <v>0</v>
      </c>
      <c r="W24" s="152"/>
      <c r="X24" s="152"/>
      <c r="Y24" s="152"/>
      <c r="Z24" s="152"/>
      <c r="AA24" s="152"/>
      <c r="AB24" s="152"/>
      <c r="AC24" s="347"/>
      <c r="AD24" s="152"/>
      <c r="AE24" s="152"/>
      <c r="AF24" s="152"/>
      <c r="AG24" s="152"/>
      <c r="AH24" s="152"/>
      <c r="AI24" s="152"/>
      <c r="AJ24" s="347"/>
      <c r="AK24" s="152"/>
      <c r="AL24" s="152"/>
      <c r="AM24" s="619"/>
      <c r="AN24" s="228"/>
      <c r="AO24" s="228"/>
      <c r="AP24" s="228"/>
      <c r="AQ24" s="228"/>
      <c r="AR24" s="228"/>
      <c r="AS24" s="348"/>
      <c r="AT24" s="264">
        <f t="shared" si="12"/>
        <v>0</v>
      </c>
      <c r="AU24" s="259"/>
      <c r="AV24" s="265">
        <f t="shared" si="13"/>
        <v>0</v>
      </c>
      <c r="AX24" s="265">
        <f t="shared" si="17"/>
        <v>0</v>
      </c>
      <c r="AZ24" s="492">
        <f t="shared" si="14"/>
        <v>0</v>
      </c>
      <c r="BB24" s="492">
        <f t="shared" si="15"/>
        <v>0</v>
      </c>
      <c r="BD24" s="265">
        <f t="shared" si="18"/>
        <v>0</v>
      </c>
      <c r="BE24" s="105"/>
      <c r="BF24" s="105"/>
      <c r="BG24" s="105"/>
      <c r="BH24" s="105"/>
      <c r="BI24" s="105"/>
      <c r="BJ24" s="105"/>
    </row>
    <row r="25" spans="2:62" ht="18" hidden="1" customHeight="1" outlineLevel="1">
      <c r="B25" s="100"/>
      <c r="C25" s="908"/>
      <c r="D25" s="909"/>
      <c r="E25" s="909"/>
      <c r="F25" s="910"/>
      <c r="G25" s="890"/>
      <c r="H25" s="891"/>
      <c r="I25" s="152"/>
      <c r="J25" s="152"/>
      <c r="K25" s="152"/>
      <c r="L25" s="152"/>
      <c r="M25" s="152"/>
      <c r="N25" s="152"/>
      <c r="O25" s="152"/>
      <c r="P25" s="153"/>
      <c r="Q25" s="153"/>
      <c r="R25" s="156">
        <f t="shared" si="8"/>
        <v>0</v>
      </c>
      <c r="S25" s="156">
        <f t="shared" si="9"/>
        <v>0</v>
      </c>
      <c r="U25" s="157">
        <f t="shared" si="16"/>
        <v>0</v>
      </c>
      <c r="W25" s="152"/>
      <c r="X25" s="152"/>
      <c r="Y25" s="152"/>
      <c r="Z25" s="152"/>
      <c r="AA25" s="152"/>
      <c r="AB25" s="152"/>
      <c r="AC25" s="347"/>
      <c r="AD25" s="152"/>
      <c r="AE25" s="152"/>
      <c r="AF25" s="152"/>
      <c r="AG25" s="152"/>
      <c r="AH25" s="152"/>
      <c r="AI25" s="152"/>
      <c r="AJ25" s="347"/>
      <c r="AK25" s="152"/>
      <c r="AL25" s="152"/>
      <c r="AM25" s="619"/>
      <c r="AN25" s="228"/>
      <c r="AO25" s="228"/>
      <c r="AP25" s="228"/>
      <c r="AQ25" s="228"/>
      <c r="AR25" s="228"/>
      <c r="AS25" s="348"/>
      <c r="AT25" s="264">
        <f t="shared" si="12"/>
        <v>0</v>
      </c>
      <c r="AU25" s="259"/>
      <c r="AV25" s="265">
        <f t="shared" si="13"/>
        <v>0</v>
      </c>
      <c r="AX25" s="265">
        <f t="shared" si="17"/>
        <v>0</v>
      </c>
      <c r="AZ25" s="492">
        <f t="shared" si="14"/>
        <v>0</v>
      </c>
      <c r="BB25" s="492">
        <f t="shared" si="15"/>
        <v>0</v>
      </c>
      <c r="BD25" s="265">
        <f t="shared" si="18"/>
        <v>0</v>
      </c>
      <c r="BE25" s="105"/>
      <c r="BF25" s="105"/>
      <c r="BG25" s="105"/>
      <c r="BH25" s="105"/>
      <c r="BI25" s="105"/>
      <c r="BJ25" s="105"/>
    </row>
    <row r="26" spans="2:62" ht="18" hidden="1" customHeight="1" outlineLevel="1">
      <c r="B26" s="100"/>
      <c r="C26" s="908"/>
      <c r="D26" s="909"/>
      <c r="E26" s="909"/>
      <c r="F26" s="910"/>
      <c r="G26" s="890"/>
      <c r="H26" s="891"/>
      <c r="I26" s="152"/>
      <c r="J26" s="152"/>
      <c r="K26" s="152"/>
      <c r="L26" s="152"/>
      <c r="M26" s="152"/>
      <c r="N26" s="152"/>
      <c r="O26" s="152"/>
      <c r="P26" s="153"/>
      <c r="Q26" s="153"/>
      <c r="R26" s="156">
        <f t="shared" si="8"/>
        <v>0</v>
      </c>
      <c r="S26" s="156">
        <f t="shared" si="9"/>
        <v>0</v>
      </c>
      <c r="U26" s="157">
        <f t="shared" si="16"/>
        <v>0</v>
      </c>
      <c r="W26" s="152"/>
      <c r="X26" s="152"/>
      <c r="Y26" s="152"/>
      <c r="Z26" s="152"/>
      <c r="AA26" s="152"/>
      <c r="AB26" s="152"/>
      <c r="AC26" s="347"/>
      <c r="AD26" s="152"/>
      <c r="AE26" s="152"/>
      <c r="AF26" s="152"/>
      <c r="AG26" s="152"/>
      <c r="AH26" s="152"/>
      <c r="AI26" s="152"/>
      <c r="AJ26" s="347"/>
      <c r="AK26" s="152"/>
      <c r="AL26" s="152"/>
      <c r="AM26" s="619"/>
      <c r="AN26" s="228"/>
      <c r="AO26" s="228"/>
      <c r="AP26" s="228"/>
      <c r="AQ26" s="228"/>
      <c r="AR26" s="228"/>
      <c r="AS26" s="348"/>
      <c r="AT26" s="264">
        <f t="shared" si="12"/>
        <v>0</v>
      </c>
      <c r="AU26" s="259"/>
      <c r="AV26" s="265">
        <f t="shared" si="13"/>
        <v>0</v>
      </c>
      <c r="AX26" s="265">
        <f t="shared" si="17"/>
        <v>0</v>
      </c>
      <c r="AZ26" s="492">
        <f t="shared" si="14"/>
        <v>0</v>
      </c>
      <c r="BB26" s="492">
        <f t="shared" si="15"/>
        <v>0</v>
      </c>
      <c r="BD26" s="265">
        <f t="shared" si="18"/>
        <v>0</v>
      </c>
      <c r="BE26" s="105"/>
      <c r="BF26" s="105"/>
      <c r="BG26" s="105"/>
      <c r="BH26" s="105"/>
      <c r="BI26" s="105"/>
      <c r="BJ26" s="105"/>
    </row>
    <row r="27" spans="2:62" ht="18" hidden="1" customHeight="1" outlineLevel="1">
      <c r="B27" s="100"/>
      <c r="C27" s="908"/>
      <c r="D27" s="909"/>
      <c r="E27" s="909"/>
      <c r="F27" s="910"/>
      <c r="G27" s="890"/>
      <c r="H27" s="891"/>
      <c r="I27" s="152"/>
      <c r="J27" s="152"/>
      <c r="K27" s="152"/>
      <c r="L27" s="152"/>
      <c r="M27" s="152"/>
      <c r="N27" s="152"/>
      <c r="O27" s="152"/>
      <c r="P27" s="153"/>
      <c r="Q27" s="153"/>
      <c r="R27" s="156">
        <f t="shared" si="8"/>
        <v>0</v>
      </c>
      <c r="S27" s="156">
        <f t="shared" si="9"/>
        <v>0</v>
      </c>
      <c r="U27" s="157">
        <f t="shared" si="16"/>
        <v>0</v>
      </c>
      <c r="W27" s="152"/>
      <c r="X27" s="152"/>
      <c r="Y27" s="152"/>
      <c r="Z27" s="152"/>
      <c r="AA27" s="152"/>
      <c r="AB27" s="152"/>
      <c r="AC27" s="347"/>
      <c r="AD27" s="152"/>
      <c r="AE27" s="152"/>
      <c r="AF27" s="152"/>
      <c r="AG27" s="152"/>
      <c r="AH27" s="152"/>
      <c r="AI27" s="152"/>
      <c r="AJ27" s="347"/>
      <c r="AK27" s="152"/>
      <c r="AL27" s="152"/>
      <c r="AM27" s="619"/>
      <c r="AN27" s="228"/>
      <c r="AO27" s="228"/>
      <c r="AP27" s="228"/>
      <c r="AQ27" s="228"/>
      <c r="AR27" s="228"/>
      <c r="AS27" s="348"/>
      <c r="AT27" s="264">
        <f t="shared" si="12"/>
        <v>0</v>
      </c>
      <c r="AU27" s="259"/>
      <c r="AV27" s="265">
        <f t="shared" si="13"/>
        <v>0</v>
      </c>
      <c r="AX27" s="265">
        <f t="shared" si="17"/>
        <v>0</v>
      </c>
      <c r="AZ27" s="492">
        <f t="shared" si="14"/>
        <v>0</v>
      </c>
      <c r="BB27" s="492">
        <f t="shared" si="15"/>
        <v>0</v>
      </c>
      <c r="BD27" s="265">
        <f t="shared" si="18"/>
        <v>0</v>
      </c>
      <c r="BE27" s="105"/>
      <c r="BF27" s="105"/>
      <c r="BG27" s="105"/>
      <c r="BH27" s="105"/>
      <c r="BI27" s="105"/>
      <c r="BJ27" s="105"/>
    </row>
    <row r="28" spans="2:62" ht="9.9499999999999993" hidden="1" customHeight="1" outlineLevel="1">
      <c r="B28" s="101"/>
      <c r="C28" s="208"/>
      <c r="D28" s="208"/>
      <c r="E28" s="208"/>
      <c r="F28" s="208"/>
      <c r="G28" s="237"/>
      <c r="H28" s="207"/>
      <c r="I28" s="257"/>
      <c r="J28" s="257"/>
      <c r="K28" s="257"/>
      <c r="L28" s="257"/>
      <c r="M28" s="257"/>
      <c r="N28" s="257"/>
      <c r="O28" s="257"/>
      <c r="P28" s="256"/>
      <c r="Q28" s="102"/>
      <c r="R28" s="102"/>
      <c r="S28" s="102"/>
      <c r="U28" s="9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Z28" s="493"/>
      <c r="BE28" s="105"/>
      <c r="BF28" s="105"/>
      <c r="BG28" s="105"/>
      <c r="BH28" s="105"/>
      <c r="BI28" s="105"/>
      <c r="BJ28" s="105"/>
    </row>
    <row r="29" spans="2:62" ht="20.100000000000001" customHeight="1" collapsed="1">
      <c r="B29" s="179">
        <f>B12+1</f>
        <v>2</v>
      </c>
      <c r="C29" s="916"/>
      <c r="D29" s="917"/>
      <c r="E29" s="917"/>
      <c r="F29" s="918"/>
      <c r="G29" s="429"/>
      <c r="H29" s="206">
        <v>1</v>
      </c>
      <c r="I29" s="642">
        <f t="shared" ref="I29" si="19">$H29*SUM(I30:I44)</f>
        <v>0</v>
      </c>
      <c r="J29" s="643">
        <f t="shared" ref="J29:O29" si="20">$H29*SUM(J30:J44)</f>
        <v>0</v>
      </c>
      <c r="K29" s="644">
        <f t="shared" si="20"/>
        <v>0</v>
      </c>
      <c r="L29" s="645">
        <f t="shared" si="20"/>
        <v>0</v>
      </c>
      <c r="M29" s="645">
        <f t="shared" si="20"/>
        <v>0</v>
      </c>
      <c r="N29" s="644">
        <f t="shared" si="20"/>
        <v>0</v>
      </c>
      <c r="O29" s="642">
        <f t="shared" si="20"/>
        <v>0</v>
      </c>
      <c r="P29" s="209">
        <f t="shared" ref="P29:Q29" si="21">$H29*SUM(P30:P44)</f>
        <v>0</v>
      </c>
      <c r="Q29" s="210">
        <f t="shared" si="21"/>
        <v>0</v>
      </c>
      <c r="R29" s="136">
        <f t="shared" ref="R29:R44" si="22">P29*(1+Gewinn)*(1+SicherheitAngebot)</f>
        <v>0</v>
      </c>
      <c r="S29" s="137">
        <f t="shared" ref="S29:S44" si="23">Q29*(1+MGKZ)*(1+Gewinn)*(1+SicherheitAngebot)</f>
        <v>0</v>
      </c>
      <c r="U29" s="10">
        <f>I29*$I$7+J29*$J$7+K29*$K$7+L29*$L$7+M29*$M$7+N29*$N$7+O29*$O$7+R29+S29</f>
        <v>0</v>
      </c>
      <c r="W29" s="646">
        <f t="shared" ref="W29:AB29" si="24">$H29*SUM(W30:W44)</f>
        <v>0</v>
      </c>
      <c r="X29" s="647">
        <f t="shared" si="24"/>
        <v>0</v>
      </c>
      <c r="Y29" s="648">
        <f t="shared" si="24"/>
        <v>0</v>
      </c>
      <c r="Z29" s="649">
        <f t="shared" si="24"/>
        <v>0</v>
      </c>
      <c r="AA29" s="648">
        <f t="shared" si="24"/>
        <v>0</v>
      </c>
      <c r="AB29" s="646">
        <f t="shared" si="24"/>
        <v>0</v>
      </c>
      <c r="AC29" s="258"/>
      <c r="AD29" s="646">
        <f t="shared" ref="AD29:AM29" si="25">$H29*SUM(AD30:AD44)</f>
        <v>0</v>
      </c>
      <c r="AE29" s="647">
        <f t="shared" si="25"/>
        <v>0</v>
      </c>
      <c r="AF29" s="648">
        <f t="shared" si="25"/>
        <v>0</v>
      </c>
      <c r="AG29" s="649">
        <f t="shared" si="25"/>
        <v>0</v>
      </c>
      <c r="AH29" s="648">
        <f t="shared" si="25"/>
        <v>0</v>
      </c>
      <c r="AI29" s="646">
        <f t="shared" si="25"/>
        <v>0</v>
      </c>
      <c r="AJ29" s="258"/>
      <c r="AK29" s="653">
        <f t="shared" si="25"/>
        <v>0</v>
      </c>
      <c r="AL29" s="653">
        <f t="shared" si="25"/>
        <v>0</v>
      </c>
      <c r="AM29" s="653">
        <f t="shared" si="25"/>
        <v>0</v>
      </c>
      <c r="AN29" s="227">
        <f>$H29*SUM(AN30:AN44)*(1+Gewinn)*(1+SicherheitAngebot)</f>
        <v>0</v>
      </c>
      <c r="AO29" s="227">
        <f>$H29*SUM(AO30:AO44)*(1+Gewinn)*(1+SicherheitAngebot)</f>
        <v>0</v>
      </c>
      <c r="AP29" s="227">
        <f>$H29*SUM(AP30:AP44)*(1+Gewinn)*(1+SicherheitAngebot)</f>
        <v>0</v>
      </c>
      <c r="AQ29" s="227">
        <f>$H29*SUM(AQ30:AQ44)*(1+Gewinn)*(1+SicherheitAngebot)</f>
        <v>0</v>
      </c>
      <c r="AR29" s="227">
        <f>$H29*SUM(AR30:AR44)*(1+Gewinn)*(1+SicherheitAngebot)</f>
        <v>0</v>
      </c>
      <c r="AS29" s="262"/>
      <c r="AT29" s="263">
        <f t="shared" si="12"/>
        <v>0</v>
      </c>
      <c r="AU29" s="259"/>
      <c r="AV29" s="491">
        <f>AK29*$AK$7+AL29*$AL$7+AM29*$AM$7+SUM(AN29:AR29)+AT29/Zuschläge_IBN+AT29</f>
        <v>0</v>
      </c>
      <c r="AX29" s="685">
        <f>U29+AV29</f>
        <v>0</v>
      </c>
      <c r="AZ29" s="490">
        <f>IF(H29&gt;0,U29/(1+SicherheitAngebot)*(1+Sicherheit),0)</f>
        <v>0</v>
      </c>
      <c r="BB29" s="490">
        <f>IF(H29&gt;0,AV29/(1+SicherheitAngebot)*(1+Sicherheit),0)</f>
        <v>0</v>
      </c>
      <c r="BD29" s="490">
        <f>AZ29+BB29</f>
        <v>0</v>
      </c>
      <c r="BE29" s="105"/>
      <c r="BF29" s="105"/>
      <c r="BG29" s="105"/>
      <c r="BH29" s="105"/>
      <c r="BI29" s="105"/>
      <c r="BJ29" s="105"/>
    </row>
    <row r="30" spans="2:62" ht="18" hidden="1" customHeight="1" outlineLevel="1">
      <c r="B30" s="99"/>
      <c r="C30" s="908"/>
      <c r="D30" s="909"/>
      <c r="E30" s="909"/>
      <c r="F30" s="910"/>
      <c r="G30" s="890"/>
      <c r="H30" s="901"/>
      <c r="I30" s="152"/>
      <c r="J30" s="152"/>
      <c r="K30" s="152"/>
      <c r="L30" s="152"/>
      <c r="M30" s="152"/>
      <c r="N30" s="152"/>
      <c r="O30" s="152"/>
      <c r="P30" s="153"/>
      <c r="Q30" s="153"/>
      <c r="R30" s="156">
        <f t="shared" si="22"/>
        <v>0</v>
      </c>
      <c r="S30" s="156">
        <f t="shared" si="23"/>
        <v>0</v>
      </c>
      <c r="U30" s="157">
        <f>I30*$I$7+J30*$J$7+K30*$K$7+L30*$L$7+M30*$M$7+N30*$N$7+O30*$O$7+R30+S30</f>
        <v>0</v>
      </c>
      <c r="W30" s="152"/>
      <c r="X30" s="152"/>
      <c r="Y30" s="152"/>
      <c r="Z30" s="152"/>
      <c r="AA30" s="152"/>
      <c r="AB30" s="152"/>
      <c r="AC30" s="347"/>
      <c r="AD30" s="152"/>
      <c r="AE30" s="152"/>
      <c r="AF30" s="152"/>
      <c r="AG30" s="152"/>
      <c r="AH30" s="152"/>
      <c r="AI30" s="152"/>
      <c r="AJ30" s="347"/>
      <c r="AK30" s="152"/>
      <c r="AL30" s="152"/>
      <c r="AM30" s="295"/>
      <c r="AN30" s="228"/>
      <c r="AO30" s="228"/>
      <c r="AP30" s="228"/>
      <c r="AQ30" s="228"/>
      <c r="AR30" s="228"/>
      <c r="AS30" s="348"/>
      <c r="AT30" s="264">
        <f t="shared" si="12"/>
        <v>0</v>
      </c>
      <c r="AU30" s="259"/>
      <c r="AV30" s="265">
        <f t="shared" ref="AV30:AV44" si="26">AK30*$AK$7+AL30*$AL$7+AM30*$AM$7+SUM(AN30:AR30)*(1+Gewinn)*(1+SicherheitAngebot)+AT30/Zuschläge_IBN+AT30</f>
        <v>0</v>
      </c>
      <c r="AX30" s="265">
        <f>U30+AV30</f>
        <v>0</v>
      </c>
      <c r="AZ30" s="492">
        <f t="shared" ref="AZ30:AZ44" si="27">U30/(1+SicherheitAngebot)*(1+Sicherheit)</f>
        <v>0</v>
      </c>
      <c r="BB30" s="492">
        <f t="shared" ref="BB30:BB44" si="28">AV30/(1+SicherheitAngebot)*(1+Sicherheit)</f>
        <v>0</v>
      </c>
      <c r="BD30" s="265">
        <f>AZ30+BB30</f>
        <v>0</v>
      </c>
      <c r="BE30" s="105"/>
      <c r="BF30" s="105"/>
      <c r="BG30" s="105"/>
      <c r="BH30" s="105"/>
      <c r="BI30" s="105"/>
      <c r="BJ30" s="105"/>
    </row>
    <row r="31" spans="2:62" ht="18" hidden="1" customHeight="1" outlineLevel="1">
      <c r="B31" s="100"/>
      <c r="C31" s="908"/>
      <c r="D31" s="909"/>
      <c r="E31" s="909"/>
      <c r="F31" s="910"/>
      <c r="G31" s="890"/>
      <c r="H31" s="891"/>
      <c r="I31" s="152"/>
      <c r="J31" s="152"/>
      <c r="K31" s="152"/>
      <c r="L31" s="152"/>
      <c r="M31" s="152"/>
      <c r="N31" s="152"/>
      <c r="O31" s="152"/>
      <c r="P31" s="153"/>
      <c r="Q31" s="153"/>
      <c r="R31" s="156">
        <f t="shared" si="22"/>
        <v>0</v>
      </c>
      <c r="S31" s="156">
        <f t="shared" si="23"/>
        <v>0</v>
      </c>
      <c r="U31" s="157">
        <f t="shared" ref="U31:U44" si="29">I31*$I$7+J31*$J$7+K31*$K$7+L31*$L$7+M31*$M$7+N31*$N$7+O31*$O$7+R31+S31</f>
        <v>0</v>
      </c>
      <c r="W31" s="152"/>
      <c r="X31" s="152"/>
      <c r="Y31" s="152"/>
      <c r="Z31" s="152"/>
      <c r="AA31" s="152"/>
      <c r="AB31" s="152"/>
      <c r="AC31" s="347"/>
      <c r="AD31" s="152"/>
      <c r="AE31" s="152"/>
      <c r="AF31" s="152"/>
      <c r="AG31" s="152"/>
      <c r="AH31" s="152"/>
      <c r="AI31" s="152"/>
      <c r="AJ31" s="347"/>
      <c r="AK31" s="152"/>
      <c r="AL31" s="152"/>
      <c r="AM31" s="295"/>
      <c r="AN31" s="228"/>
      <c r="AO31" s="228"/>
      <c r="AP31" s="228"/>
      <c r="AQ31" s="228"/>
      <c r="AR31" s="228"/>
      <c r="AS31" s="348"/>
      <c r="AT31" s="264">
        <f t="shared" si="12"/>
        <v>0</v>
      </c>
      <c r="AU31" s="259"/>
      <c r="AV31" s="265">
        <f t="shared" si="26"/>
        <v>0</v>
      </c>
      <c r="AX31" s="265">
        <f t="shared" ref="AX31:AX44" si="30">U31+AV31</f>
        <v>0</v>
      </c>
      <c r="AZ31" s="492">
        <f t="shared" si="27"/>
        <v>0</v>
      </c>
      <c r="BB31" s="492">
        <f t="shared" si="28"/>
        <v>0</v>
      </c>
      <c r="BD31" s="265">
        <f t="shared" ref="BD31:BD44" si="31">AZ31+BB31</f>
        <v>0</v>
      </c>
      <c r="BE31" s="105"/>
      <c r="BF31" s="105"/>
      <c r="BG31" s="105"/>
      <c r="BH31" s="105"/>
      <c r="BI31" s="105"/>
      <c r="BJ31" s="105"/>
    </row>
    <row r="32" spans="2:62" ht="18" hidden="1" customHeight="1" outlineLevel="1">
      <c r="B32" s="100"/>
      <c r="C32" s="908"/>
      <c r="D32" s="909"/>
      <c r="E32" s="909"/>
      <c r="F32" s="910"/>
      <c r="G32" s="890"/>
      <c r="H32" s="891"/>
      <c r="I32" s="152"/>
      <c r="J32" s="152"/>
      <c r="K32" s="152"/>
      <c r="L32" s="152"/>
      <c r="M32" s="152"/>
      <c r="N32" s="152"/>
      <c r="O32" s="152"/>
      <c r="P32" s="153"/>
      <c r="Q32" s="153"/>
      <c r="R32" s="156">
        <f t="shared" si="22"/>
        <v>0</v>
      </c>
      <c r="S32" s="156">
        <f t="shared" si="23"/>
        <v>0</v>
      </c>
      <c r="U32" s="157">
        <f t="shared" si="29"/>
        <v>0</v>
      </c>
      <c r="W32" s="152"/>
      <c r="X32" s="152"/>
      <c r="Y32" s="152"/>
      <c r="Z32" s="152"/>
      <c r="AA32" s="152"/>
      <c r="AB32" s="152"/>
      <c r="AC32" s="347"/>
      <c r="AD32" s="152"/>
      <c r="AE32" s="152"/>
      <c r="AF32" s="152"/>
      <c r="AG32" s="152"/>
      <c r="AH32" s="152"/>
      <c r="AI32" s="152"/>
      <c r="AJ32" s="347"/>
      <c r="AK32" s="152"/>
      <c r="AL32" s="152"/>
      <c r="AM32" s="295"/>
      <c r="AN32" s="228"/>
      <c r="AO32" s="228"/>
      <c r="AP32" s="228"/>
      <c r="AQ32" s="228"/>
      <c r="AR32" s="228"/>
      <c r="AS32" s="348"/>
      <c r="AT32" s="264">
        <f t="shared" si="12"/>
        <v>0</v>
      </c>
      <c r="AU32" s="259"/>
      <c r="AV32" s="265">
        <f t="shared" si="26"/>
        <v>0</v>
      </c>
      <c r="AX32" s="265">
        <f t="shared" si="30"/>
        <v>0</v>
      </c>
      <c r="AZ32" s="492">
        <f t="shared" si="27"/>
        <v>0</v>
      </c>
      <c r="BB32" s="492">
        <f t="shared" si="28"/>
        <v>0</v>
      </c>
      <c r="BD32" s="265">
        <f t="shared" si="31"/>
        <v>0</v>
      </c>
      <c r="BE32" s="105"/>
      <c r="BF32" s="105"/>
      <c r="BG32" s="105"/>
      <c r="BH32" s="105"/>
      <c r="BI32" s="105"/>
      <c r="BJ32" s="105"/>
    </row>
    <row r="33" spans="2:62" ht="18" hidden="1" customHeight="1" outlineLevel="1">
      <c r="B33" s="100"/>
      <c r="C33" s="908"/>
      <c r="D33" s="909"/>
      <c r="E33" s="909"/>
      <c r="F33" s="910"/>
      <c r="G33" s="890"/>
      <c r="H33" s="891"/>
      <c r="I33" s="152"/>
      <c r="J33" s="152"/>
      <c r="K33" s="152"/>
      <c r="L33" s="152"/>
      <c r="M33" s="152"/>
      <c r="N33" s="152"/>
      <c r="O33" s="152"/>
      <c r="P33" s="153"/>
      <c r="Q33" s="153"/>
      <c r="R33" s="156">
        <f t="shared" si="22"/>
        <v>0</v>
      </c>
      <c r="S33" s="156">
        <f t="shared" si="23"/>
        <v>0</v>
      </c>
      <c r="U33" s="157">
        <f t="shared" si="29"/>
        <v>0</v>
      </c>
      <c r="W33" s="152"/>
      <c r="X33" s="152"/>
      <c r="Y33" s="152"/>
      <c r="Z33" s="152"/>
      <c r="AA33" s="152"/>
      <c r="AB33" s="152"/>
      <c r="AC33" s="347"/>
      <c r="AD33" s="152"/>
      <c r="AE33" s="152"/>
      <c r="AF33" s="152"/>
      <c r="AG33" s="152"/>
      <c r="AH33" s="152"/>
      <c r="AI33" s="152"/>
      <c r="AJ33" s="347"/>
      <c r="AK33" s="152"/>
      <c r="AL33" s="152"/>
      <c r="AM33" s="295"/>
      <c r="AN33" s="228"/>
      <c r="AO33" s="228"/>
      <c r="AP33" s="228"/>
      <c r="AQ33" s="228"/>
      <c r="AR33" s="228"/>
      <c r="AS33" s="348"/>
      <c r="AT33" s="264">
        <f t="shared" si="12"/>
        <v>0</v>
      </c>
      <c r="AU33" s="259"/>
      <c r="AV33" s="265">
        <f t="shared" si="26"/>
        <v>0</v>
      </c>
      <c r="AX33" s="265">
        <f t="shared" si="30"/>
        <v>0</v>
      </c>
      <c r="AZ33" s="492">
        <f t="shared" si="27"/>
        <v>0</v>
      </c>
      <c r="BB33" s="492">
        <f t="shared" si="28"/>
        <v>0</v>
      </c>
      <c r="BD33" s="265">
        <f t="shared" si="31"/>
        <v>0</v>
      </c>
      <c r="BE33" s="105"/>
      <c r="BF33" s="105"/>
      <c r="BG33" s="105"/>
      <c r="BH33" s="105"/>
      <c r="BI33" s="105"/>
      <c r="BJ33" s="105"/>
    </row>
    <row r="34" spans="2:62" ht="18" hidden="1" customHeight="1" outlineLevel="1">
      <c r="B34" s="100"/>
      <c r="C34" s="908"/>
      <c r="D34" s="909"/>
      <c r="E34" s="909"/>
      <c r="F34" s="910"/>
      <c r="G34" s="890"/>
      <c r="H34" s="891"/>
      <c r="I34" s="152"/>
      <c r="J34" s="152"/>
      <c r="K34" s="152"/>
      <c r="L34" s="152"/>
      <c r="M34" s="152"/>
      <c r="N34" s="152"/>
      <c r="O34" s="152"/>
      <c r="P34" s="153"/>
      <c r="Q34" s="153"/>
      <c r="R34" s="156">
        <f t="shared" si="22"/>
        <v>0</v>
      </c>
      <c r="S34" s="156">
        <f t="shared" si="23"/>
        <v>0</v>
      </c>
      <c r="U34" s="157">
        <f t="shared" si="29"/>
        <v>0</v>
      </c>
      <c r="W34" s="152"/>
      <c r="X34" s="152"/>
      <c r="Y34" s="152"/>
      <c r="Z34" s="152"/>
      <c r="AA34" s="152"/>
      <c r="AB34" s="152"/>
      <c r="AC34" s="347"/>
      <c r="AD34" s="152"/>
      <c r="AE34" s="152"/>
      <c r="AF34" s="152"/>
      <c r="AG34" s="152"/>
      <c r="AH34" s="152"/>
      <c r="AI34" s="152"/>
      <c r="AJ34" s="347"/>
      <c r="AK34" s="152"/>
      <c r="AL34" s="152"/>
      <c r="AM34" s="295"/>
      <c r="AN34" s="228"/>
      <c r="AO34" s="228"/>
      <c r="AP34" s="228"/>
      <c r="AQ34" s="228"/>
      <c r="AR34" s="228"/>
      <c r="AS34" s="348"/>
      <c r="AT34" s="264">
        <f t="shared" si="12"/>
        <v>0</v>
      </c>
      <c r="AU34" s="259"/>
      <c r="AV34" s="265">
        <f t="shared" si="26"/>
        <v>0</v>
      </c>
      <c r="AX34" s="265">
        <f t="shared" si="30"/>
        <v>0</v>
      </c>
      <c r="AZ34" s="492">
        <f t="shared" si="27"/>
        <v>0</v>
      </c>
      <c r="BB34" s="492">
        <f t="shared" si="28"/>
        <v>0</v>
      </c>
      <c r="BD34" s="265">
        <f t="shared" si="31"/>
        <v>0</v>
      </c>
      <c r="BE34" s="105"/>
      <c r="BF34" s="105"/>
      <c r="BG34" s="105"/>
      <c r="BH34" s="105"/>
      <c r="BI34" s="105"/>
      <c r="BJ34" s="105"/>
    </row>
    <row r="35" spans="2:62" ht="18" hidden="1" customHeight="1" outlineLevel="1">
      <c r="B35" s="100"/>
      <c r="C35" s="908"/>
      <c r="D35" s="909"/>
      <c r="E35" s="909"/>
      <c r="F35" s="910"/>
      <c r="G35" s="890"/>
      <c r="H35" s="891"/>
      <c r="I35" s="152"/>
      <c r="J35" s="152"/>
      <c r="K35" s="152"/>
      <c r="L35" s="152"/>
      <c r="M35" s="152"/>
      <c r="N35" s="152"/>
      <c r="O35" s="152"/>
      <c r="P35" s="153"/>
      <c r="Q35" s="153"/>
      <c r="R35" s="156">
        <f t="shared" si="22"/>
        <v>0</v>
      </c>
      <c r="S35" s="156">
        <f t="shared" si="23"/>
        <v>0</v>
      </c>
      <c r="U35" s="157">
        <f t="shared" si="29"/>
        <v>0</v>
      </c>
      <c r="W35" s="152"/>
      <c r="X35" s="152"/>
      <c r="Y35" s="152"/>
      <c r="Z35" s="152"/>
      <c r="AA35" s="152"/>
      <c r="AB35" s="152"/>
      <c r="AC35" s="347"/>
      <c r="AD35" s="152"/>
      <c r="AE35" s="152"/>
      <c r="AF35" s="152"/>
      <c r="AG35" s="152"/>
      <c r="AH35" s="152"/>
      <c r="AI35" s="152"/>
      <c r="AJ35" s="347"/>
      <c r="AK35" s="152"/>
      <c r="AL35" s="152"/>
      <c r="AM35" s="295"/>
      <c r="AN35" s="228"/>
      <c r="AO35" s="228"/>
      <c r="AP35" s="228"/>
      <c r="AQ35" s="228"/>
      <c r="AR35" s="228"/>
      <c r="AS35" s="348"/>
      <c r="AT35" s="264">
        <f t="shared" si="12"/>
        <v>0</v>
      </c>
      <c r="AU35" s="259"/>
      <c r="AV35" s="265">
        <f t="shared" si="26"/>
        <v>0</v>
      </c>
      <c r="AX35" s="265">
        <f t="shared" si="30"/>
        <v>0</v>
      </c>
      <c r="AZ35" s="492">
        <f t="shared" si="27"/>
        <v>0</v>
      </c>
      <c r="BB35" s="492">
        <f t="shared" si="28"/>
        <v>0</v>
      </c>
      <c r="BD35" s="265">
        <f t="shared" si="31"/>
        <v>0</v>
      </c>
      <c r="BE35" s="105"/>
      <c r="BF35" s="105"/>
      <c r="BG35" s="105"/>
      <c r="BH35" s="105"/>
      <c r="BI35" s="105"/>
      <c r="BJ35" s="105"/>
    </row>
    <row r="36" spans="2:62" ht="18" hidden="1" customHeight="1" outlineLevel="1">
      <c r="B36" s="100"/>
      <c r="C36" s="908"/>
      <c r="D36" s="909"/>
      <c r="E36" s="909"/>
      <c r="F36" s="910"/>
      <c r="G36" s="890"/>
      <c r="H36" s="891"/>
      <c r="I36" s="152"/>
      <c r="J36" s="152"/>
      <c r="K36" s="152"/>
      <c r="L36" s="152"/>
      <c r="M36" s="152"/>
      <c r="N36" s="152"/>
      <c r="O36" s="152"/>
      <c r="P36" s="153"/>
      <c r="Q36" s="153"/>
      <c r="R36" s="156">
        <f t="shared" si="22"/>
        <v>0</v>
      </c>
      <c r="S36" s="156">
        <f t="shared" si="23"/>
        <v>0</v>
      </c>
      <c r="U36" s="157">
        <f t="shared" si="29"/>
        <v>0</v>
      </c>
      <c r="W36" s="152"/>
      <c r="X36" s="152"/>
      <c r="Y36" s="152"/>
      <c r="Z36" s="152"/>
      <c r="AA36" s="152"/>
      <c r="AB36" s="152"/>
      <c r="AC36" s="347"/>
      <c r="AD36" s="152"/>
      <c r="AE36" s="152"/>
      <c r="AF36" s="152"/>
      <c r="AG36" s="152"/>
      <c r="AH36" s="152"/>
      <c r="AI36" s="152"/>
      <c r="AJ36" s="347"/>
      <c r="AK36" s="152"/>
      <c r="AL36" s="152"/>
      <c r="AM36" s="295"/>
      <c r="AN36" s="228"/>
      <c r="AO36" s="228"/>
      <c r="AP36" s="228"/>
      <c r="AQ36" s="228"/>
      <c r="AR36" s="228"/>
      <c r="AS36" s="348"/>
      <c r="AT36" s="264">
        <f t="shared" si="12"/>
        <v>0</v>
      </c>
      <c r="AU36" s="259"/>
      <c r="AV36" s="265">
        <f t="shared" si="26"/>
        <v>0</v>
      </c>
      <c r="AX36" s="265">
        <f t="shared" si="30"/>
        <v>0</v>
      </c>
      <c r="AZ36" s="492">
        <f t="shared" si="27"/>
        <v>0</v>
      </c>
      <c r="BB36" s="492">
        <f t="shared" si="28"/>
        <v>0</v>
      </c>
      <c r="BD36" s="265">
        <f t="shared" si="31"/>
        <v>0</v>
      </c>
      <c r="BE36" s="105"/>
      <c r="BF36" s="105"/>
      <c r="BG36" s="105"/>
      <c r="BH36" s="105"/>
      <c r="BI36" s="105"/>
      <c r="BJ36" s="105"/>
    </row>
    <row r="37" spans="2:62" ht="18" hidden="1" customHeight="1" outlineLevel="1">
      <c r="B37" s="100"/>
      <c r="C37" s="908"/>
      <c r="D37" s="909"/>
      <c r="E37" s="909"/>
      <c r="F37" s="910"/>
      <c r="G37" s="890"/>
      <c r="H37" s="891"/>
      <c r="I37" s="152"/>
      <c r="J37" s="152"/>
      <c r="K37" s="152"/>
      <c r="L37" s="152"/>
      <c r="M37" s="152"/>
      <c r="N37" s="152"/>
      <c r="O37" s="152"/>
      <c r="P37" s="153"/>
      <c r="Q37" s="153"/>
      <c r="R37" s="156">
        <f t="shared" si="22"/>
        <v>0</v>
      </c>
      <c r="S37" s="156">
        <f t="shared" si="23"/>
        <v>0</v>
      </c>
      <c r="U37" s="157">
        <f t="shared" si="29"/>
        <v>0</v>
      </c>
      <c r="W37" s="152"/>
      <c r="X37" s="152"/>
      <c r="Y37" s="152"/>
      <c r="Z37" s="152"/>
      <c r="AA37" s="152"/>
      <c r="AB37" s="152"/>
      <c r="AC37" s="347"/>
      <c r="AD37" s="152"/>
      <c r="AE37" s="152"/>
      <c r="AF37" s="152"/>
      <c r="AG37" s="152"/>
      <c r="AH37" s="152"/>
      <c r="AI37" s="152"/>
      <c r="AJ37" s="347"/>
      <c r="AK37" s="152"/>
      <c r="AL37" s="152"/>
      <c r="AM37" s="295"/>
      <c r="AN37" s="228"/>
      <c r="AO37" s="228"/>
      <c r="AP37" s="228"/>
      <c r="AQ37" s="228"/>
      <c r="AR37" s="228"/>
      <c r="AS37" s="348"/>
      <c r="AT37" s="264">
        <f t="shared" si="12"/>
        <v>0</v>
      </c>
      <c r="AU37" s="259"/>
      <c r="AV37" s="265">
        <f t="shared" si="26"/>
        <v>0</v>
      </c>
      <c r="AX37" s="265">
        <f t="shared" si="30"/>
        <v>0</v>
      </c>
      <c r="AZ37" s="492">
        <f t="shared" si="27"/>
        <v>0</v>
      </c>
      <c r="BB37" s="492">
        <f t="shared" si="28"/>
        <v>0</v>
      </c>
      <c r="BD37" s="265">
        <f t="shared" si="31"/>
        <v>0</v>
      </c>
      <c r="BE37" s="105"/>
      <c r="BF37" s="105"/>
      <c r="BG37" s="105"/>
      <c r="BH37" s="105"/>
      <c r="BI37" s="105"/>
      <c r="BJ37" s="105"/>
    </row>
    <row r="38" spans="2:62" ht="18" hidden="1" customHeight="1" outlineLevel="1">
      <c r="B38" s="100"/>
      <c r="C38" s="908"/>
      <c r="D38" s="909"/>
      <c r="E38" s="909"/>
      <c r="F38" s="910"/>
      <c r="G38" s="890"/>
      <c r="H38" s="891"/>
      <c r="I38" s="152"/>
      <c r="J38" s="152"/>
      <c r="K38" s="152"/>
      <c r="L38" s="152"/>
      <c r="M38" s="152"/>
      <c r="N38" s="152"/>
      <c r="O38" s="152"/>
      <c r="P38" s="153"/>
      <c r="Q38" s="153"/>
      <c r="R38" s="156">
        <f t="shared" si="22"/>
        <v>0</v>
      </c>
      <c r="S38" s="156">
        <f t="shared" si="23"/>
        <v>0</v>
      </c>
      <c r="U38" s="157">
        <f t="shared" si="29"/>
        <v>0</v>
      </c>
      <c r="W38" s="152"/>
      <c r="X38" s="152"/>
      <c r="Y38" s="152"/>
      <c r="Z38" s="152"/>
      <c r="AA38" s="152"/>
      <c r="AB38" s="152"/>
      <c r="AC38" s="347"/>
      <c r="AD38" s="152"/>
      <c r="AE38" s="152"/>
      <c r="AF38" s="152"/>
      <c r="AG38" s="152"/>
      <c r="AH38" s="152"/>
      <c r="AI38" s="152"/>
      <c r="AJ38" s="347"/>
      <c r="AK38" s="152"/>
      <c r="AL38" s="152"/>
      <c r="AM38" s="295"/>
      <c r="AN38" s="228"/>
      <c r="AO38" s="228"/>
      <c r="AP38" s="228"/>
      <c r="AQ38" s="228"/>
      <c r="AR38" s="228"/>
      <c r="AS38" s="348"/>
      <c r="AT38" s="264">
        <f t="shared" si="12"/>
        <v>0</v>
      </c>
      <c r="AU38" s="259"/>
      <c r="AV38" s="265">
        <f t="shared" si="26"/>
        <v>0</v>
      </c>
      <c r="AX38" s="265">
        <f t="shared" si="30"/>
        <v>0</v>
      </c>
      <c r="AZ38" s="492">
        <f t="shared" si="27"/>
        <v>0</v>
      </c>
      <c r="BB38" s="492">
        <f t="shared" si="28"/>
        <v>0</v>
      </c>
      <c r="BD38" s="265">
        <f t="shared" si="31"/>
        <v>0</v>
      </c>
      <c r="BE38" s="105"/>
      <c r="BF38" s="105"/>
      <c r="BG38" s="105"/>
      <c r="BH38" s="105"/>
      <c r="BI38" s="105"/>
      <c r="BJ38" s="105"/>
    </row>
    <row r="39" spans="2:62" ht="18" hidden="1" customHeight="1" outlineLevel="1">
      <c r="B39" s="100"/>
      <c r="C39" s="908"/>
      <c r="D39" s="909"/>
      <c r="E39" s="909"/>
      <c r="F39" s="910"/>
      <c r="G39" s="890"/>
      <c r="H39" s="891"/>
      <c r="I39" s="152"/>
      <c r="J39" s="152"/>
      <c r="K39" s="152"/>
      <c r="L39" s="152"/>
      <c r="M39" s="152"/>
      <c r="N39" s="152"/>
      <c r="O39" s="152"/>
      <c r="P39" s="153"/>
      <c r="Q39" s="153"/>
      <c r="R39" s="156">
        <f t="shared" si="22"/>
        <v>0</v>
      </c>
      <c r="S39" s="156">
        <f t="shared" si="23"/>
        <v>0</v>
      </c>
      <c r="U39" s="157">
        <f t="shared" si="29"/>
        <v>0</v>
      </c>
      <c r="W39" s="152"/>
      <c r="X39" s="152"/>
      <c r="Y39" s="152"/>
      <c r="Z39" s="152"/>
      <c r="AA39" s="152"/>
      <c r="AB39" s="152"/>
      <c r="AC39" s="347"/>
      <c r="AD39" s="152"/>
      <c r="AE39" s="152"/>
      <c r="AF39" s="152"/>
      <c r="AG39" s="152"/>
      <c r="AH39" s="152"/>
      <c r="AI39" s="152"/>
      <c r="AJ39" s="347"/>
      <c r="AK39" s="152"/>
      <c r="AL39" s="152"/>
      <c r="AM39" s="295"/>
      <c r="AN39" s="228"/>
      <c r="AO39" s="228"/>
      <c r="AP39" s="228"/>
      <c r="AQ39" s="228"/>
      <c r="AR39" s="228"/>
      <c r="AS39" s="348"/>
      <c r="AT39" s="264">
        <f t="shared" si="12"/>
        <v>0</v>
      </c>
      <c r="AU39" s="259"/>
      <c r="AV39" s="265">
        <f t="shared" si="26"/>
        <v>0</v>
      </c>
      <c r="AX39" s="265">
        <f t="shared" si="30"/>
        <v>0</v>
      </c>
      <c r="AZ39" s="492">
        <f t="shared" si="27"/>
        <v>0</v>
      </c>
      <c r="BB39" s="492">
        <f t="shared" si="28"/>
        <v>0</v>
      </c>
      <c r="BD39" s="265">
        <f t="shared" si="31"/>
        <v>0</v>
      </c>
      <c r="BE39" s="105"/>
      <c r="BF39" s="105"/>
      <c r="BG39" s="105"/>
      <c r="BH39" s="105"/>
      <c r="BI39" s="105"/>
      <c r="BJ39" s="105"/>
    </row>
    <row r="40" spans="2:62" ht="18" hidden="1" customHeight="1" outlineLevel="1">
      <c r="B40" s="100"/>
      <c r="C40" s="908"/>
      <c r="D40" s="909"/>
      <c r="E40" s="909"/>
      <c r="F40" s="910"/>
      <c r="G40" s="890"/>
      <c r="H40" s="891"/>
      <c r="I40" s="152"/>
      <c r="J40" s="152"/>
      <c r="K40" s="152"/>
      <c r="L40" s="152"/>
      <c r="M40" s="152"/>
      <c r="N40" s="152"/>
      <c r="O40" s="152"/>
      <c r="P40" s="153"/>
      <c r="Q40" s="153"/>
      <c r="R40" s="156">
        <f t="shared" si="22"/>
        <v>0</v>
      </c>
      <c r="S40" s="156">
        <f t="shared" si="23"/>
        <v>0</v>
      </c>
      <c r="U40" s="157">
        <f t="shared" si="29"/>
        <v>0</v>
      </c>
      <c r="W40" s="152"/>
      <c r="X40" s="152"/>
      <c r="Y40" s="152"/>
      <c r="Z40" s="152"/>
      <c r="AA40" s="152"/>
      <c r="AB40" s="152"/>
      <c r="AC40" s="347"/>
      <c r="AD40" s="152"/>
      <c r="AE40" s="152"/>
      <c r="AF40" s="152"/>
      <c r="AG40" s="152"/>
      <c r="AH40" s="152"/>
      <c r="AI40" s="152"/>
      <c r="AJ40" s="347"/>
      <c r="AK40" s="152"/>
      <c r="AL40" s="152"/>
      <c r="AM40" s="295"/>
      <c r="AN40" s="228"/>
      <c r="AO40" s="228"/>
      <c r="AP40" s="228"/>
      <c r="AQ40" s="228"/>
      <c r="AR40" s="228"/>
      <c r="AS40" s="348"/>
      <c r="AT40" s="264">
        <f t="shared" si="12"/>
        <v>0</v>
      </c>
      <c r="AU40" s="259"/>
      <c r="AV40" s="265">
        <f t="shared" si="26"/>
        <v>0</v>
      </c>
      <c r="AX40" s="265">
        <f t="shared" si="30"/>
        <v>0</v>
      </c>
      <c r="AZ40" s="492">
        <f t="shared" si="27"/>
        <v>0</v>
      </c>
      <c r="BB40" s="492">
        <f t="shared" si="28"/>
        <v>0</v>
      </c>
      <c r="BD40" s="265">
        <f t="shared" si="31"/>
        <v>0</v>
      </c>
      <c r="BE40" s="105"/>
      <c r="BF40" s="105"/>
      <c r="BG40" s="105"/>
      <c r="BH40" s="105"/>
      <c r="BI40" s="105"/>
      <c r="BJ40" s="105"/>
    </row>
    <row r="41" spans="2:62" ht="18" hidden="1" customHeight="1" outlineLevel="1">
      <c r="B41" s="100"/>
      <c r="C41" s="908"/>
      <c r="D41" s="909"/>
      <c r="E41" s="909"/>
      <c r="F41" s="910"/>
      <c r="G41" s="890"/>
      <c r="H41" s="891"/>
      <c r="I41" s="152"/>
      <c r="J41" s="152"/>
      <c r="K41" s="152"/>
      <c r="L41" s="152"/>
      <c r="M41" s="152"/>
      <c r="N41" s="152"/>
      <c r="O41" s="152"/>
      <c r="P41" s="153"/>
      <c r="Q41" s="153"/>
      <c r="R41" s="156">
        <f t="shared" si="22"/>
        <v>0</v>
      </c>
      <c r="S41" s="156">
        <f t="shared" si="23"/>
        <v>0</v>
      </c>
      <c r="U41" s="157">
        <f t="shared" si="29"/>
        <v>0</v>
      </c>
      <c r="W41" s="152"/>
      <c r="X41" s="152"/>
      <c r="Y41" s="152"/>
      <c r="Z41" s="152"/>
      <c r="AA41" s="152"/>
      <c r="AB41" s="152"/>
      <c r="AC41" s="347"/>
      <c r="AD41" s="152"/>
      <c r="AE41" s="152"/>
      <c r="AF41" s="152"/>
      <c r="AG41" s="152"/>
      <c r="AH41" s="152"/>
      <c r="AI41" s="152"/>
      <c r="AJ41" s="347"/>
      <c r="AK41" s="152"/>
      <c r="AL41" s="152"/>
      <c r="AM41" s="295"/>
      <c r="AN41" s="228"/>
      <c r="AO41" s="228"/>
      <c r="AP41" s="228"/>
      <c r="AQ41" s="228"/>
      <c r="AR41" s="228"/>
      <c r="AS41" s="348"/>
      <c r="AT41" s="264">
        <f t="shared" si="12"/>
        <v>0</v>
      </c>
      <c r="AU41" s="259"/>
      <c r="AV41" s="265">
        <f t="shared" si="26"/>
        <v>0</v>
      </c>
      <c r="AX41" s="265">
        <f t="shared" si="30"/>
        <v>0</v>
      </c>
      <c r="AZ41" s="492">
        <f t="shared" si="27"/>
        <v>0</v>
      </c>
      <c r="BB41" s="492">
        <f t="shared" si="28"/>
        <v>0</v>
      </c>
      <c r="BD41" s="265">
        <f t="shared" si="31"/>
        <v>0</v>
      </c>
      <c r="BE41" s="105"/>
      <c r="BF41" s="105"/>
      <c r="BG41" s="105"/>
      <c r="BH41" s="105"/>
      <c r="BI41" s="105"/>
      <c r="BJ41" s="105"/>
    </row>
    <row r="42" spans="2:62" ht="18" hidden="1" customHeight="1" outlineLevel="1">
      <c r="B42" s="100"/>
      <c r="C42" s="908"/>
      <c r="D42" s="909"/>
      <c r="E42" s="909"/>
      <c r="F42" s="910"/>
      <c r="G42" s="890"/>
      <c r="H42" s="891"/>
      <c r="I42" s="152"/>
      <c r="J42" s="152"/>
      <c r="K42" s="152"/>
      <c r="L42" s="152"/>
      <c r="M42" s="152"/>
      <c r="N42" s="152"/>
      <c r="O42" s="152"/>
      <c r="P42" s="153"/>
      <c r="Q42" s="153"/>
      <c r="R42" s="156">
        <f t="shared" si="22"/>
        <v>0</v>
      </c>
      <c r="S42" s="156">
        <f t="shared" si="23"/>
        <v>0</v>
      </c>
      <c r="U42" s="157">
        <f t="shared" si="29"/>
        <v>0</v>
      </c>
      <c r="W42" s="152"/>
      <c r="X42" s="152"/>
      <c r="Y42" s="152"/>
      <c r="Z42" s="152"/>
      <c r="AA42" s="152"/>
      <c r="AB42" s="152"/>
      <c r="AC42" s="347"/>
      <c r="AD42" s="152"/>
      <c r="AE42" s="152"/>
      <c r="AF42" s="152"/>
      <c r="AG42" s="152"/>
      <c r="AH42" s="152"/>
      <c r="AI42" s="152"/>
      <c r="AJ42" s="347"/>
      <c r="AK42" s="152"/>
      <c r="AL42" s="152"/>
      <c r="AM42" s="295"/>
      <c r="AN42" s="228"/>
      <c r="AO42" s="228"/>
      <c r="AP42" s="228"/>
      <c r="AQ42" s="228"/>
      <c r="AR42" s="228"/>
      <c r="AS42" s="348"/>
      <c r="AT42" s="264">
        <f t="shared" si="12"/>
        <v>0</v>
      </c>
      <c r="AU42" s="259"/>
      <c r="AV42" s="265">
        <f t="shared" si="26"/>
        <v>0</v>
      </c>
      <c r="AX42" s="265">
        <f t="shared" si="30"/>
        <v>0</v>
      </c>
      <c r="AZ42" s="492">
        <f t="shared" si="27"/>
        <v>0</v>
      </c>
      <c r="BB42" s="492">
        <f t="shared" si="28"/>
        <v>0</v>
      </c>
      <c r="BD42" s="265">
        <f t="shared" si="31"/>
        <v>0</v>
      </c>
      <c r="BE42" s="105"/>
      <c r="BF42" s="105"/>
      <c r="BG42" s="105"/>
      <c r="BH42" s="105"/>
      <c r="BI42" s="105"/>
      <c r="BJ42" s="105"/>
    </row>
    <row r="43" spans="2:62" ht="18" hidden="1" customHeight="1" outlineLevel="1">
      <c r="B43" s="100"/>
      <c r="C43" s="908"/>
      <c r="D43" s="909"/>
      <c r="E43" s="909"/>
      <c r="F43" s="910"/>
      <c r="G43" s="890"/>
      <c r="H43" s="891"/>
      <c r="I43" s="152"/>
      <c r="J43" s="152"/>
      <c r="K43" s="152"/>
      <c r="L43" s="152"/>
      <c r="M43" s="152"/>
      <c r="N43" s="152"/>
      <c r="O43" s="152"/>
      <c r="P43" s="153"/>
      <c r="Q43" s="153"/>
      <c r="R43" s="156">
        <f t="shared" si="22"/>
        <v>0</v>
      </c>
      <c r="S43" s="156">
        <f t="shared" si="23"/>
        <v>0</v>
      </c>
      <c r="U43" s="157">
        <f t="shared" si="29"/>
        <v>0</v>
      </c>
      <c r="W43" s="152"/>
      <c r="X43" s="152"/>
      <c r="Y43" s="152"/>
      <c r="Z43" s="152"/>
      <c r="AA43" s="152"/>
      <c r="AB43" s="152"/>
      <c r="AC43" s="347"/>
      <c r="AD43" s="152"/>
      <c r="AE43" s="152"/>
      <c r="AF43" s="152"/>
      <c r="AG43" s="152"/>
      <c r="AH43" s="152"/>
      <c r="AI43" s="152"/>
      <c r="AJ43" s="347"/>
      <c r="AK43" s="152"/>
      <c r="AL43" s="152"/>
      <c r="AM43" s="295"/>
      <c r="AN43" s="228"/>
      <c r="AO43" s="228"/>
      <c r="AP43" s="228"/>
      <c r="AQ43" s="228"/>
      <c r="AR43" s="228"/>
      <c r="AS43" s="348"/>
      <c r="AT43" s="264">
        <f t="shared" si="12"/>
        <v>0</v>
      </c>
      <c r="AU43" s="259"/>
      <c r="AV43" s="265">
        <f t="shared" si="26"/>
        <v>0</v>
      </c>
      <c r="AX43" s="265">
        <f t="shared" si="30"/>
        <v>0</v>
      </c>
      <c r="AZ43" s="492">
        <f t="shared" si="27"/>
        <v>0</v>
      </c>
      <c r="BB43" s="492">
        <f t="shared" si="28"/>
        <v>0</v>
      </c>
      <c r="BD43" s="265">
        <f t="shared" si="31"/>
        <v>0</v>
      </c>
      <c r="BE43" s="105"/>
      <c r="BF43" s="105"/>
      <c r="BG43" s="105"/>
      <c r="BH43" s="105"/>
      <c r="BI43" s="105"/>
      <c r="BJ43" s="105"/>
    </row>
    <row r="44" spans="2:62" ht="18" hidden="1" customHeight="1" outlineLevel="1">
      <c r="B44" s="100"/>
      <c r="C44" s="908"/>
      <c r="D44" s="909"/>
      <c r="E44" s="909"/>
      <c r="F44" s="910"/>
      <c r="G44" s="890"/>
      <c r="H44" s="891"/>
      <c r="I44" s="152"/>
      <c r="J44" s="152"/>
      <c r="K44" s="152"/>
      <c r="L44" s="152"/>
      <c r="M44" s="152"/>
      <c r="N44" s="152"/>
      <c r="O44" s="152"/>
      <c r="P44" s="153"/>
      <c r="Q44" s="153"/>
      <c r="R44" s="156">
        <f t="shared" si="22"/>
        <v>0</v>
      </c>
      <c r="S44" s="156">
        <f t="shared" si="23"/>
        <v>0</v>
      </c>
      <c r="U44" s="157">
        <f t="shared" si="29"/>
        <v>0</v>
      </c>
      <c r="W44" s="152"/>
      <c r="X44" s="152"/>
      <c r="Y44" s="152"/>
      <c r="Z44" s="152"/>
      <c r="AA44" s="152"/>
      <c r="AB44" s="152"/>
      <c r="AC44" s="347"/>
      <c r="AD44" s="152"/>
      <c r="AE44" s="152"/>
      <c r="AF44" s="152"/>
      <c r="AG44" s="152"/>
      <c r="AH44" s="152"/>
      <c r="AI44" s="152"/>
      <c r="AJ44" s="347"/>
      <c r="AK44" s="152"/>
      <c r="AL44" s="152"/>
      <c r="AM44" s="295"/>
      <c r="AN44" s="228"/>
      <c r="AO44" s="228"/>
      <c r="AP44" s="228"/>
      <c r="AQ44" s="228"/>
      <c r="AR44" s="228"/>
      <c r="AS44" s="348"/>
      <c r="AT44" s="264">
        <f t="shared" si="12"/>
        <v>0</v>
      </c>
      <c r="AU44" s="259"/>
      <c r="AV44" s="265">
        <f t="shared" si="26"/>
        <v>0</v>
      </c>
      <c r="AX44" s="265">
        <f t="shared" si="30"/>
        <v>0</v>
      </c>
      <c r="AZ44" s="492">
        <f t="shared" si="27"/>
        <v>0</v>
      </c>
      <c r="BB44" s="492">
        <f t="shared" si="28"/>
        <v>0</v>
      </c>
      <c r="BD44" s="265">
        <f t="shared" si="31"/>
        <v>0</v>
      </c>
      <c r="BE44" s="105"/>
      <c r="BF44" s="105"/>
      <c r="BG44" s="105"/>
      <c r="BH44" s="105"/>
      <c r="BI44" s="105"/>
      <c r="BJ44" s="105"/>
    </row>
    <row r="45" spans="2:62" ht="9.9499999999999993" hidden="1" customHeight="1" outlineLevel="1">
      <c r="B45" s="101"/>
      <c r="C45" s="208"/>
      <c r="D45" s="208"/>
      <c r="E45" s="208"/>
      <c r="F45" s="208"/>
      <c r="G45" s="237"/>
      <c r="H45" s="207"/>
      <c r="I45" s="257"/>
      <c r="J45" s="257"/>
      <c r="K45" s="257"/>
      <c r="L45" s="257"/>
      <c r="M45" s="257"/>
      <c r="N45" s="257"/>
      <c r="O45" s="257"/>
      <c r="P45" s="256"/>
      <c r="Q45" s="102"/>
      <c r="R45" s="102"/>
      <c r="S45" s="102"/>
      <c r="U45" s="98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Z45" s="493"/>
      <c r="BE45" s="105"/>
      <c r="BF45" s="105"/>
      <c r="BG45" s="105"/>
      <c r="BH45" s="105"/>
      <c r="BI45" s="105"/>
      <c r="BJ45" s="105"/>
    </row>
    <row r="46" spans="2:62" ht="20.100000000000001" customHeight="1" collapsed="1">
      <c r="B46" s="179">
        <f>B29+1</f>
        <v>3</v>
      </c>
      <c r="C46" s="916"/>
      <c r="D46" s="917"/>
      <c r="E46" s="917"/>
      <c r="F46" s="918"/>
      <c r="G46" s="429"/>
      <c r="H46" s="206">
        <v>1</v>
      </c>
      <c r="I46" s="642">
        <f t="shared" ref="I46" si="32">$H46*SUM(I47:I61)</f>
        <v>0</v>
      </c>
      <c r="J46" s="643">
        <f t="shared" ref="J46:O46" si="33">$H46*SUM(J47:J61)</f>
        <v>0</v>
      </c>
      <c r="K46" s="644">
        <f t="shared" si="33"/>
        <v>0</v>
      </c>
      <c r="L46" s="645">
        <f t="shared" si="33"/>
        <v>0</v>
      </c>
      <c r="M46" s="645">
        <f t="shared" si="33"/>
        <v>0</v>
      </c>
      <c r="N46" s="644">
        <f t="shared" si="33"/>
        <v>0</v>
      </c>
      <c r="O46" s="642">
        <f t="shared" si="33"/>
        <v>0</v>
      </c>
      <c r="P46" s="209">
        <f t="shared" ref="P46:Q46" si="34">$H46*SUM(P47:P61)</f>
        <v>0</v>
      </c>
      <c r="Q46" s="210">
        <f t="shared" si="34"/>
        <v>0</v>
      </c>
      <c r="R46" s="136">
        <f t="shared" ref="R46:R61" si="35">P46*(1+Gewinn)*(1+SicherheitAngebot)</f>
        <v>0</v>
      </c>
      <c r="S46" s="137">
        <f t="shared" ref="S46:S61" si="36">Q46*(1+MGKZ)*(1+Gewinn)*(1+SicherheitAngebot)</f>
        <v>0</v>
      </c>
      <c r="U46" s="10">
        <f>I46*$I$7+J46*$J$7+K46*$K$7+L46*$L$7+M46*$M$7+N46*$N$7+O46*$O$7+R46+S46</f>
        <v>0</v>
      </c>
      <c r="W46" s="646">
        <f t="shared" ref="W46:AB46" si="37">$H46*SUM(W47:W61)</f>
        <v>0</v>
      </c>
      <c r="X46" s="647">
        <f t="shared" si="37"/>
        <v>0</v>
      </c>
      <c r="Y46" s="648">
        <f t="shared" si="37"/>
        <v>0</v>
      </c>
      <c r="Z46" s="649">
        <f t="shared" si="37"/>
        <v>0</v>
      </c>
      <c r="AA46" s="648">
        <f t="shared" si="37"/>
        <v>0</v>
      </c>
      <c r="AB46" s="646">
        <f t="shared" si="37"/>
        <v>0</v>
      </c>
      <c r="AC46" s="258"/>
      <c r="AD46" s="646">
        <f t="shared" ref="AD46:AM46" si="38">$H46*SUM(AD47:AD61)</f>
        <v>0</v>
      </c>
      <c r="AE46" s="647">
        <f t="shared" si="38"/>
        <v>0</v>
      </c>
      <c r="AF46" s="648">
        <f t="shared" si="38"/>
        <v>0</v>
      </c>
      <c r="AG46" s="649">
        <f t="shared" si="38"/>
        <v>0</v>
      </c>
      <c r="AH46" s="648">
        <f t="shared" si="38"/>
        <v>0</v>
      </c>
      <c r="AI46" s="646">
        <f t="shared" si="38"/>
        <v>0</v>
      </c>
      <c r="AJ46" s="258"/>
      <c r="AK46" s="653">
        <f t="shared" si="38"/>
        <v>0</v>
      </c>
      <c r="AL46" s="653">
        <f t="shared" si="38"/>
        <v>0</v>
      </c>
      <c r="AM46" s="653">
        <f t="shared" si="38"/>
        <v>0</v>
      </c>
      <c r="AN46" s="227">
        <f>$H46*SUM(AN47:AN61)*(1+Gewinn)*(1+SicherheitAngebot)</f>
        <v>0</v>
      </c>
      <c r="AO46" s="227">
        <f>$H46*SUM(AO47:AO61)*(1+Gewinn)*(1+SicherheitAngebot)</f>
        <v>0</v>
      </c>
      <c r="AP46" s="227">
        <f>$H46*SUM(AP47:AP61)*(1+Gewinn)*(1+SicherheitAngebot)</f>
        <v>0</v>
      </c>
      <c r="AQ46" s="227">
        <f>$H46*SUM(AQ47:AQ61)*(1+Gewinn)*(1+SicherheitAngebot)</f>
        <v>0</v>
      </c>
      <c r="AR46" s="227">
        <f>$H46*SUM(AR47:AR61)*(1+Gewinn)*(1+SicherheitAngebot)</f>
        <v>0</v>
      </c>
      <c r="AS46" s="262"/>
      <c r="AT46" s="263">
        <f t="shared" ref="AT46:AT109" si="39">((W46+AD46)*$W$7+(X46+AE46)*$X$7+(Y46+Z46+AF46+AG46)*$Z$7+(AA46+AH46)*$AA$7+(AB46+AI46)*$AB$7)*Zuschläge_IBN</f>
        <v>0</v>
      </c>
      <c r="AU46" s="259"/>
      <c r="AV46" s="491">
        <f>AK46*$AK$7+AL46*$AL$7+AM46*$AM$7+SUM(AN46:AR46)+AT46/Zuschläge_IBN+AT46</f>
        <v>0</v>
      </c>
      <c r="AX46" s="685">
        <f>U46+AV46</f>
        <v>0</v>
      </c>
      <c r="AZ46" s="490">
        <f>IF(H46&gt;0,U46/(1+SicherheitAngebot)*(1+Sicherheit),0)</f>
        <v>0</v>
      </c>
      <c r="BB46" s="490">
        <f>IF(H46&gt;0,AV46/(1+SicherheitAngebot)*(1+Sicherheit),0)</f>
        <v>0</v>
      </c>
      <c r="BD46" s="490">
        <f>AZ46+BB46</f>
        <v>0</v>
      </c>
      <c r="BE46" s="105"/>
      <c r="BF46" s="105"/>
      <c r="BG46" s="105"/>
      <c r="BH46" s="105"/>
      <c r="BI46" s="105"/>
      <c r="BJ46" s="105"/>
    </row>
    <row r="47" spans="2:62" ht="20.100000000000001" hidden="1" customHeight="1" outlineLevel="1">
      <c r="B47" s="211"/>
      <c r="C47" s="908"/>
      <c r="D47" s="909"/>
      <c r="E47" s="909"/>
      <c r="F47" s="910"/>
      <c r="G47" s="890"/>
      <c r="H47" s="901"/>
      <c r="I47" s="152"/>
      <c r="J47" s="152"/>
      <c r="K47" s="152"/>
      <c r="L47" s="152"/>
      <c r="M47" s="152"/>
      <c r="N47" s="152"/>
      <c r="O47" s="152"/>
      <c r="P47" s="153"/>
      <c r="Q47" s="153"/>
      <c r="R47" s="156">
        <f t="shared" si="35"/>
        <v>0</v>
      </c>
      <c r="S47" s="156">
        <f t="shared" si="36"/>
        <v>0</v>
      </c>
      <c r="U47" s="157">
        <f>I47*$I$7+J47*$J$7+K47*$K$7+L47*$L$7+M47*$M$7+N47*$N$7+O47*$O$7+R47+S47</f>
        <v>0</v>
      </c>
      <c r="W47" s="152"/>
      <c r="X47" s="152"/>
      <c r="Y47" s="152"/>
      <c r="Z47" s="152"/>
      <c r="AA47" s="152"/>
      <c r="AB47" s="152"/>
      <c r="AC47" s="347"/>
      <c r="AD47" s="152"/>
      <c r="AE47" s="152"/>
      <c r="AF47" s="152"/>
      <c r="AG47" s="152"/>
      <c r="AH47" s="152"/>
      <c r="AI47" s="152"/>
      <c r="AJ47" s="347"/>
      <c r="AK47" s="152"/>
      <c r="AL47" s="152"/>
      <c r="AM47" s="295"/>
      <c r="AN47" s="228"/>
      <c r="AO47" s="228"/>
      <c r="AP47" s="228"/>
      <c r="AQ47" s="228"/>
      <c r="AR47" s="228"/>
      <c r="AS47" s="348"/>
      <c r="AT47" s="264">
        <f t="shared" si="39"/>
        <v>0</v>
      </c>
      <c r="AU47" s="259"/>
      <c r="AV47" s="265">
        <f t="shared" ref="AV47:AV61" si="40">AK47*$AK$7+AL47*$AL$7+AM47*$AM$7+SUM(AN47:AR47)*(1+Gewinn)*(1+SicherheitAngebot)+AT47/Zuschläge_IBN+AT47</f>
        <v>0</v>
      </c>
      <c r="AX47" s="265">
        <f>U47+AV47</f>
        <v>0</v>
      </c>
      <c r="AZ47" s="492">
        <f t="shared" ref="AZ47:AZ61" si="41">U47/(1+SicherheitAngebot)*(1+Sicherheit)</f>
        <v>0</v>
      </c>
      <c r="BB47" s="492">
        <f t="shared" ref="BB47:BB61" si="42">AV47/(1+SicherheitAngebot)*(1+Sicherheit)</f>
        <v>0</v>
      </c>
      <c r="BD47" s="265">
        <f>AZ47+BB47</f>
        <v>0</v>
      </c>
      <c r="BE47" s="105"/>
      <c r="BF47" s="105"/>
      <c r="BG47" s="105"/>
      <c r="BH47" s="105"/>
      <c r="BI47" s="105"/>
      <c r="BJ47" s="105"/>
    </row>
    <row r="48" spans="2:62" ht="20.100000000000001" hidden="1" customHeight="1" outlineLevel="1">
      <c r="B48" s="212"/>
      <c r="C48" s="908"/>
      <c r="D48" s="909"/>
      <c r="E48" s="909"/>
      <c r="F48" s="910"/>
      <c r="G48" s="890"/>
      <c r="H48" s="891"/>
      <c r="I48" s="152"/>
      <c r="J48" s="152"/>
      <c r="K48" s="152"/>
      <c r="L48" s="152"/>
      <c r="M48" s="152"/>
      <c r="N48" s="152"/>
      <c r="O48" s="152"/>
      <c r="P48" s="153"/>
      <c r="Q48" s="153"/>
      <c r="R48" s="156">
        <f t="shared" si="35"/>
        <v>0</v>
      </c>
      <c r="S48" s="156">
        <f t="shared" si="36"/>
        <v>0</v>
      </c>
      <c r="U48" s="157">
        <f t="shared" ref="U48:U61" si="43">I48*$I$7+J48*$J$7+K48*$K$7+L48*$L$7+M48*$M$7+N48*$N$7+O48*$O$7+R48+S48</f>
        <v>0</v>
      </c>
      <c r="W48" s="152"/>
      <c r="X48" s="152"/>
      <c r="Y48" s="152"/>
      <c r="Z48" s="152"/>
      <c r="AA48" s="152"/>
      <c r="AB48" s="152"/>
      <c r="AC48" s="347"/>
      <c r="AD48" s="152"/>
      <c r="AE48" s="152"/>
      <c r="AF48" s="152"/>
      <c r="AG48" s="152"/>
      <c r="AH48" s="152"/>
      <c r="AI48" s="152"/>
      <c r="AJ48" s="347"/>
      <c r="AK48" s="152"/>
      <c r="AL48" s="152"/>
      <c r="AM48" s="295"/>
      <c r="AN48" s="228"/>
      <c r="AO48" s="228"/>
      <c r="AP48" s="228"/>
      <c r="AQ48" s="228"/>
      <c r="AR48" s="228"/>
      <c r="AS48" s="348"/>
      <c r="AT48" s="264">
        <f t="shared" si="39"/>
        <v>0</v>
      </c>
      <c r="AU48" s="259"/>
      <c r="AV48" s="265">
        <f t="shared" si="40"/>
        <v>0</v>
      </c>
      <c r="AX48" s="265">
        <f t="shared" ref="AX48:AX61" si="44">U48+AV48</f>
        <v>0</v>
      </c>
      <c r="AZ48" s="492">
        <f t="shared" si="41"/>
        <v>0</v>
      </c>
      <c r="BB48" s="492">
        <f t="shared" si="42"/>
        <v>0</v>
      </c>
      <c r="BD48" s="265">
        <f t="shared" ref="BD48:BD61" si="45">AZ48+BB48</f>
        <v>0</v>
      </c>
      <c r="BE48" s="105"/>
      <c r="BF48" s="105"/>
      <c r="BG48" s="105"/>
      <c r="BH48" s="105"/>
      <c r="BI48" s="105"/>
      <c r="BJ48" s="105"/>
    </row>
    <row r="49" spans="2:62" ht="20.100000000000001" hidden="1" customHeight="1" outlineLevel="1">
      <c r="B49" s="212"/>
      <c r="C49" s="908"/>
      <c r="D49" s="909"/>
      <c r="E49" s="909"/>
      <c r="F49" s="910"/>
      <c r="G49" s="890"/>
      <c r="H49" s="891"/>
      <c r="I49" s="152"/>
      <c r="J49" s="152"/>
      <c r="K49" s="152"/>
      <c r="L49" s="152"/>
      <c r="M49" s="152"/>
      <c r="N49" s="152"/>
      <c r="O49" s="152"/>
      <c r="P49" s="153"/>
      <c r="Q49" s="153"/>
      <c r="R49" s="156">
        <f t="shared" si="35"/>
        <v>0</v>
      </c>
      <c r="S49" s="156">
        <f t="shared" si="36"/>
        <v>0</v>
      </c>
      <c r="U49" s="157">
        <f t="shared" si="43"/>
        <v>0</v>
      </c>
      <c r="W49" s="152"/>
      <c r="X49" s="152"/>
      <c r="Y49" s="152"/>
      <c r="Z49" s="152"/>
      <c r="AA49" s="152"/>
      <c r="AB49" s="152"/>
      <c r="AC49" s="347"/>
      <c r="AD49" s="152"/>
      <c r="AE49" s="152"/>
      <c r="AF49" s="152"/>
      <c r="AG49" s="152"/>
      <c r="AH49" s="152"/>
      <c r="AI49" s="152"/>
      <c r="AJ49" s="347"/>
      <c r="AK49" s="152"/>
      <c r="AL49" s="152"/>
      <c r="AM49" s="295"/>
      <c r="AN49" s="228"/>
      <c r="AO49" s="228"/>
      <c r="AP49" s="228"/>
      <c r="AQ49" s="228"/>
      <c r="AR49" s="228"/>
      <c r="AS49" s="348"/>
      <c r="AT49" s="264">
        <f t="shared" si="39"/>
        <v>0</v>
      </c>
      <c r="AU49" s="259"/>
      <c r="AV49" s="265">
        <f t="shared" si="40"/>
        <v>0</v>
      </c>
      <c r="AX49" s="265">
        <f t="shared" si="44"/>
        <v>0</v>
      </c>
      <c r="AZ49" s="492">
        <f t="shared" si="41"/>
        <v>0</v>
      </c>
      <c r="BB49" s="492">
        <f t="shared" si="42"/>
        <v>0</v>
      </c>
      <c r="BD49" s="265">
        <f t="shared" si="45"/>
        <v>0</v>
      </c>
      <c r="BE49" s="105"/>
      <c r="BF49" s="105"/>
      <c r="BG49" s="105"/>
      <c r="BH49" s="105"/>
      <c r="BI49" s="105"/>
      <c r="BJ49" s="105"/>
    </row>
    <row r="50" spans="2:62" ht="20.100000000000001" hidden="1" customHeight="1" outlineLevel="1">
      <c r="B50" s="212"/>
      <c r="C50" s="908"/>
      <c r="D50" s="909"/>
      <c r="E50" s="909"/>
      <c r="F50" s="910"/>
      <c r="G50" s="890"/>
      <c r="H50" s="891"/>
      <c r="I50" s="152"/>
      <c r="J50" s="152"/>
      <c r="K50" s="152"/>
      <c r="L50" s="152"/>
      <c r="M50" s="152"/>
      <c r="N50" s="152"/>
      <c r="O50" s="152"/>
      <c r="P50" s="153"/>
      <c r="Q50" s="153"/>
      <c r="R50" s="156">
        <f t="shared" si="35"/>
        <v>0</v>
      </c>
      <c r="S50" s="156">
        <f t="shared" si="36"/>
        <v>0</v>
      </c>
      <c r="U50" s="157">
        <f t="shared" si="43"/>
        <v>0</v>
      </c>
      <c r="W50" s="152"/>
      <c r="X50" s="152"/>
      <c r="Y50" s="152"/>
      <c r="Z50" s="152"/>
      <c r="AA50" s="152"/>
      <c r="AB50" s="152"/>
      <c r="AC50" s="347"/>
      <c r="AD50" s="152"/>
      <c r="AE50" s="152"/>
      <c r="AF50" s="152"/>
      <c r="AG50" s="152"/>
      <c r="AH50" s="152"/>
      <c r="AI50" s="152"/>
      <c r="AJ50" s="347"/>
      <c r="AK50" s="152"/>
      <c r="AL50" s="152"/>
      <c r="AM50" s="295"/>
      <c r="AN50" s="228"/>
      <c r="AO50" s="228"/>
      <c r="AP50" s="228"/>
      <c r="AQ50" s="228"/>
      <c r="AR50" s="228"/>
      <c r="AS50" s="348"/>
      <c r="AT50" s="264">
        <f t="shared" si="39"/>
        <v>0</v>
      </c>
      <c r="AU50" s="259"/>
      <c r="AV50" s="265">
        <f t="shared" si="40"/>
        <v>0</v>
      </c>
      <c r="AX50" s="265">
        <f t="shared" si="44"/>
        <v>0</v>
      </c>
      <c r="AZ50" s="492">
        <f t="shared" si="41"/>
        <v>0</v>
      </c>
      <c r="BB50" s="492">
        <f t="shared" si="42"/>
        <v>0</v>
      </c>
      <c r="BD50" s="265">
        <f t="shared" si="45"/>
        <v>0</v>
      </c>
      <c r="BE50" s="105"/>
      <c r="BF50" s="105"/>
      <c r="BG50" s="105"/>
      <c r="BH50" s="105"/>
      <c r="BI50" s="105"/>
      <c r="BJ50" s="105"/>
    </row>
    <row r="51" spans="2:62" ht="20.100000000000001" hidden="1" customHeight="1" outlineLevel="1">
      <c r="B51" s="212"/>
      <c r="C51" s="908"/>
      <c r="D51" s="909"/>
      <c r="E51" s="909"/>
      <c r="F51" s="910"/>
      <c r="G51" s="890"/>
      <c r="H51" s="891"/>
      <c r="I51" s="152"/>
      <c r="J51" s="152"/>
      <c r="K51" s="152"/>
      <c r="L51" s="152"/>
      <c r="M51" s="152"/>
      <c r="N51" s="152"/>
      <c r="O51" s="152"/>
      <c r="P51" s="153"/>
      <c r="Q51" s="153"/>
      <c r="R51" s="156">
        <f t="shared" si="35"/>
        <v>0</v>
      </c>
      <c r="S51" s="156">
        <f t="shared" si="36"/>
        <v>0</v>
      </c>
      <c r="U51" s="157">
        <f t="shared" si="43"/>
        <v>0</v>
      </c>
      <c r="W51" s="152"/>
      <c r="X51" s="152"/>
      <c r="Y51" s="152"/>
      <c r="Z51" s="152"/>
      <c r="AA51" s="152"/>
      <c r="AB51" s="152"/>
      <c r="AC51" s="347"/>
      <c r="AD51" s="152"/>
      <c r="AE51" s="152"/>
      <c r="AF51" s="152"/>
      <c r="AG51" s="152"/>
      <c r="AH51" s="152"/>
      <c r="AI51" s="152"/>
      <c r="AJ51" s="347"/>
      <c r="AK51" s="152"/>
      <c r="AL51" s="152"/>
      <c r="AM51" s="295"/>
      <c r="AN51" s="228"/>
      <c r="AO51" s="228"/>
      <c r="AP51" s="228"/>
      <c r="AQ51" s="228"/>
      <c r="AR51" s="228"/>
      <c r="AS51" s="348"/>
      <c r="AT51" s="264">
        <f t="shared" si="39"/>
        <v>0</v>
      </c>
      <c r="AU51" s="259"/>
      <c r="AV51" s="265">
        <f t="shared" si="40"/>
        <v>0</v>
      </c>
      <c r="AX51" s="265">
        <f t="shared" si="44"/>
        <v>0</v>
      </c>
      <c r="AZ51" s="492">
        <f t="shared" si="41"/>
        <v>0</v>
      </c>
      <c r="BB51" s="492">
        <f t="shared" si="42"/>
        <v>0</v>
      </c>
      <c r="BD51" s="265">
        <f t="shared" si="45"/>
        <v>0</v>
      </c>
      <c r="BE51" s="105"/>
      <c r="BF51" s="105"/>
      <c r="BG51" s="105"/>
      <c r="BH51" s="105"/>
      <c r="BI51" s="105"/>
      <c r="BJ51" s="105"/>
    </row>
    <row r="52" spans="2:62" ht="20.100000000000001" hidden="1" customHeight="1" outlineLevel="1">
      <c r="B52" s="212"/>
      <c r="C52" s="908"/>
      <c r="D52" s="909"/>
      <c r="E52" s="909"/>
      <c r="F52" s="910"/>
      <c r="G52" s="890"/>
      <c r="H52" s="891"/>
      <c r="I52" s="152"/>
      <c r="J52" s="152"/>
      <c r="K52" s="152"/>
      <c r="L52" s="152"/>
      <c r="M52" s="152"/>
      <c r="N52" s="152"/>
      <c r="O52" s="152"/>
      <c r="P52" s="153"/>
      <c r="Q52" s="153"/>
      <c r="R52" s="156">
        <f t="shared" si="35"/>
        <v>0</v>
      </c>
      <c r="S52" s="156">
        <f t="shared" si="36"/>
        <v>0</v>
      </c>
      <c r="U52" s="157">
        <f t="shared" si="43"/>
        <v>0</v>
      </c>
      <c r="W52" s="152"/>
      <c r="X52" s="152"/>
      <c r="Y52" s="152"/>
      <c r="Z52" s="152"/>
      <c r="AA52" s="152"/>
      <c r="AB52" s="152"/>
      <c r="AC52" s="347"/>
      <c r="AD52" s="152"/>
      <c r="AE52" s="152"/>
      <c r="AF52" s="152"/>
      <c r="AG52" s="152"/>
      <c r="AH52" s="152"/>
      <c r="AI52" s="152"/>
      <c r="AJ52" s="347"/>
      <c r="AK52" s="152"/>
      <c r="AL52" s="152"/>
      <c r="AM52" s="295"/>
      <c r="AN52" s="228"/>
      <c r="AO52" s="228"/>
      <c r="AP52" s="228"/>
      <c r="AQ52" s="228"/>
      <c r="AR52" s="228"/>
      <c r="AS52" s="348"/>
      <c r="AT52" s="264">
        <f t="shared" si="39"/>
        <v>0</v>
      </c>
      <c r="AU52" s="259"/>
      <c r="AV52" s="265">
        <f t="shared" si="40"/>
        <v>0</v>
      </c>
      <c r="AX52" s="265">
        <f t="shared" si="44"/>
        <v>0</v>
      </c>
      <c r="AZ52" s="492">
        <f t="shared" si="41"/>
        <v>0</v>
      </c>
      <c r="BB52" s="492">
        <f t="shared" si="42"/>
        <v>0</v>
      </c>
      <c r="BD52" s="265">
        <f t="shared" si="45"/>
        <v>0</v>
      </c>
      <c r="BE52" s="105"/>
      <c r="BF52" s="105"/>
      <c r="BG52" s="105"/>
      <c r="BH52" s="105"/>
      <c r="BI52" s="105"/>
      <c r="BJ52" s="105"/>
    </row>
    <row r="53" spans="2:62" ht="20.100000000000001" hidden="1" customHeight="1" outlineLevel="1">
      <c r="B53" s="212"/>
      <c r="C53" s="908"/>
      <c r="D53" s="909"/>
      <c r="E53" s="909"/>
      <c r="F53" s="910"/>
      <c r="G53" s="890"/>
      <c r="H53" s="891"/>
      <c r="I53" s="152"/>
      <c r="J53" s="152"/>
      <c r="K53" s="152"/>
      <c r="L53" s="152"/>
      <c r="M53" s="152"/>
      <c r="N53" s="152"/>
      <c r="O53" s="152"/>
      <c r="P53" s="153"/>
      <c r="Q53" s="153"/>
      <c r="R53" s="156">
        <f t="shared" si="35"/>
        <v>0</v>
      </c>
      <c r="S53" s="156">
        <f t="shared" si="36"/>
        <v>0</v>
      </c>
      <c r="U53" s="157">
        <f t="shared" si="43"/>
        <v>0</v>
      </c>
      <c r="W53" s="152"/>
      <c r="X53" s="152"/>
      <c r="Y53" s="152"/>
      <c r="Z53" s="152"/>
      <c r="AA53" s="152"/>
      <c r="AB53" s="152"/>
      <c r="AC53" s="347"/>
      <c r="AD53" s="152"/>
      <c r="AE53" s="152"/>
      <c r="AF53" s="152"/>
      <c r="AG53" s="152"/>
      <c r="AH53" s="152"/>
      <c r="AI53" s="152"/>
      <c r="AJ53" s="347"/>
      <c r="AK53" s="152"/>
      <c r="AL53" s="152"/>
      <c r="AM53" s="295"/>
      <c r="AN53" s="228"/>
      <c r="AO53" s="228"/>
      <c r="AP53" s="228"/>
      <c r="AQ53" s="228"/>
      <c r="AR53" s="228"/>
      <c r="AS53" s="348"/>
      <c r="AT53" s="264">
        <f t="shared" si="39"/>
        <v>0</v>
      </c>
      <c r="AU53" s="259"/>
      <c r="AV53" s="265">
        <f t="shared" si="40"/>
        <v>0</v>
      </c>
      <c r="AX53" s="265">
        <f t="shared" si="44"/>
        <v>0</v>
      </c>
      <c r="AZ53" s="492">
        <f t="shared" si="41"/>
        <v>0</v>
      </c>
      <c r="BB53" s="492">
        <f t="shared" si="42"/>
        <v>0</v>
      </c>
      <c r="BD53" s="265">
        <f t="shared" si="45"/>
        <v>0</v>
      </c>
      <c r="BE53" s="105"/>
      <c r="BF53" s="105"/>
      <c r="BG53" s="105"/>
      <c r="BH53" s="105"/>
      <c r="BI53" s="105"/>
      <c r="BJ53" s="105"/>
    </row>
    <row r="54" spans="2:62" ht="20.100000000000001" hidden="1" customHeight="1" outlineLevel="1">
      <c r="B54" s="212"/>
      <c r="C54" s="908"/>
      <c r="D54" s="909"/>
      <c r="E54" s="909"/>
      <c r="F54" s="910"/>
      <c r="G54" s="890"/>
      <c r="H54" s="891"/>
      <c r="I54" s="152"/>
      <c r="J54" s="152"/>
      <c r="K54" s="152"/>
      <c r="L54" s="152"/>
      <c r="M54" s="152"/>
      <c r="N54" s="152"/>
      <c r="O54" s="152"/>
      <c r="P54" s="153"/>
      <c r="Q54" s="153"/>
      <c r="R54" s="156">
        <f t="shared" si="35"/>
        <v>0</v>
      </c>
      <c r="S54" s="156">
        <f t="shared" si="36"/>
        <v>0</v>
      </c>
      <c r="U54" s="157">
        <f t="shared" si="43"/>
        <v>0</v>
      </c>
      <c r="W54" s="152"/>
      <c r="X54" s="152"/>
      <c r="Y54" s="152"/>
      <c r="Z54" s="152"/>
      <c r="AA54" s="152"/>
      <c r="AB54" s="152"/>
      <c r="AC54" s="347"/>
      <c r="AD54" s="152"/>
      <c r="AE54" s="152"/>
      <c r="AF54" s="152"/>
      <c r="AG54" s="152"/>
      <c r="AH54" s="152"/>
      <c r="AI54" s="152"/>
      <c r="AJ54" s="347"/>
      <c r="AK54" s="152"/>
      <c r="AL54" s="152"/>
      <c r="AM54" s="295"/>
      <c r="AN54" s="228"/>
      <c r="AO54" s="228"/>
      <c r="AP54" s="228"/>
      <c r="AQ54" s="228"/>
      <c r="AR54" s="228"/>
      <c r="AS54" s="348"/>
      <c r="AT54" s="264">
        <f t="shared" si="39"/>
        <v>0</v>
      </c>
      <c r="AU54" s="259"/>
      <c r="AV54" s="265">
        <f t="shared" si="40"/>
        <v>0</v>
      </c>
      <c r="AX54" s="265">
        <f t="shared" si="44"/>
        <v>0</v>
      </c>
      <c r="AZ54" s="492">
        <f t="shared" si="41"/>
        <v>0</v>
      </c>
      <c r="BB54" s="492">
        <f t="shared" si="42"/>
        <v>0</v>
      </c>
      <c r="BD54" s="265">
        <f t="shared" si="45"/>
        <v>0</v>
      </c>
      <c r="BE54" s="105"/>
      <c r="BF54" s="105"/>
      <c r="BG54" s="105"/>
      <c r="BH54" s="105"/>
      <c r="BI54" s="105"/>
      <c r="BJ54" s="105"/>
    </row>
    <row r="55" spans="2:62" ht="20.100000000000001" hidden="1" customHeight="1" outlineLevel="1">
      <c r="B55" s="212"/>
      <c r="C55" s="908"/>
      <c r="D55" s="909"/>
      <c r="E55" s="909"/>
      <c r="F55" s="910"/>
      <c r="G55" s="890"/>
      <c r="H55" s="891"/>
      <c r="I55" s="152"/>
      <c r="J55" s="152"/>
      <c r="K55" s="152"/>
      <c r="L55" s="152"/>
      <c r="M55" s="152"/>
      <c r="N55" s="152"/>
      <c r="O55" s="152"/>
      <c r="P55" s="153"/>
      <c r="Q55" s="153"/>
      <c r="R55" s="156">
        <f t="shared" si="35"/>
        <v>0</v>
      </c>
      <c r="S55" s="156">
        <f t="shared" si="36"/>
        <v>0</v>
      </c>
      <c r="U55" s="157">
        <f t="shared" si="43"/>
        <v>0</v>
      </c>
      <c r="W55" s="152"/>
      <c r="X55" s="152"/>
      <c r="Y55" s="152"/>
      <c r="Z55" s="152"/>
      <c r="AA55" s="152"/>
      <c r="AB55" s="152"/>
      <c r="AC55" s="347"/>
      <c r="AD55" s="152"/>
      <c r="AE55" s="152"/>
      <c r="AF55" s="152"/>
      <c r="AG55" s="152"/>
      <c r="AH55" s="152"/>
      <c r="AI55" s="152"/>
      <c r="AJ55" s="347"/>
      <c r="AK55" s="152"/>
      <c r="AL55" s="152"/>
      <c r="AM55" s="295"/>
      <c r="AN55" s="228"/>
      <c r="AO55" s="228"/>
      <c r="AP55" s="228"/>
      <c r="AQ55" s="228"/>
      <c r="AR55" s="228"/>
      <c r="AS55" s="348"/>
      <c r="AT55" s="264">
        <f t="shared" si="39"/>
        <v>0</v>
      </c>
      <c r="AU55" s="259"/>
      <c r="AV55" s="265">
        <f t="shared" si="40"/>
        <v>0</v>
      </c>
      <c r="AX55" s="265">
        <f t="shared" si="44"/>
        <v>0</v>
      </c>
      <c r="AZ55" s="492">
        <f t="shared" si="41"/>
        <v>0</v>
      </c>
      <c r="BB55" s="492">
        <f t="shared" si="42"/>
        <v>0</v>
      </c>
      <c r="BD55" s="265">
        <f t="shared" si="45"/>
        <v>0</v>
      </c>
      <c r="BE55" s="105"/>
      <c r="BF55" s="105"/>
      <c r="BG55" s="105"/>
      <c r="BH55" s="105"/>
      <c r="BI55" s="105"/>
      <c r="BJ55" s="105"/>
    </row>
    <row r="56" spans="2:62" ht="20.100000000000001" hidden="1" customHeight="1" outlineLevel="1">
      <c r="B56" s="212"/>
      <c r="C56" s="908"/>
      <c r="D56" s="909"/>
      <c r="E56" s="909"/>
      <c r="F56" s="910"/>
      <c r="G56" s="890"/>
      <c r="H56" s="891"/>
      <c r="I56" s="152"/>
      <c r="J56" s="152"/>
      <c r="K56" s="152"/>
      <c r="L56" s="152"/>
      <c r="M56" s="152"/>
      <c r="N56" s="152"/>
      <c r="O56" s="152"/>
      <c r="P56" s="153"/>
      <c r="Q56" s="153"/>
      <c r="R56" s="156">
        <f t="shared" si="35"/>
        <v>0</v>
      </c>
      <c r="S56" s="156">
        <f t="shared" si="36"/>
        <v>0</v>
      </c>
      <c r="U56" s="157">
        <f t="shared" si="43"/>
        <v>0</v>
      </c>
      <c r="W56" s="152"/>
      <c r="X56" s="152"/>
      <c r="Y56" s="152"/>
      <c r="Z56" s="152"/>
      <c r="AA56" s="152"/>
      <c r="AB56" s="152"/>
      <c r="AC56" s="347"/>
      <c r="AD56" s="152"/>
      <c r="AE56" s="152"/>
      <c r="AF56" s="152"/>
      <c r="AG56" s="152"/>
      <c r="AH56" s="152"/>
      <c r="AI56" s="152"/>
      <c r="AJ56" s="347"/>
      <c r="AK56" s="152"/>
      <c r="AL56" s="152"/>
      <c r="AM56" s="295"/>
      <c r="AN56" s="228"/>
      <c r="AO56" s="228"/>
      <c r="AP56" s="228"/>
      <c r="AQ56" s="228"/>
      <c r="AR56" s="228"/>
      <c r="AS56" s="348"/>
      <c r="AT56" s="264">
        <f t="shared" si="39"/>
        <v>0</v>
      </c>
      <c r="AU56" s="259"/>
      <c r="AV56" s="265">
        <f t="shared" si="40"/>
        <v>0</v>
      </c>
      <c r="AX56" s="265">
        <f t="shared" si="44"/>
        <v>0</v>
      </c>
      <c r="AZ56" s="492">
        <f t="shared" si="41"/>
        <v>0</v>
      </c>
      <c r="BB56" s="492">
        <f t="shared" si="42"/>
        <v>0</v>
      </c>
      <c r="BD56" s="265">
        <f t="shared" si="45"/>
        <v>0</v>
      </c>
      <c r="BE56" s="105"/>
      <c r="BF56" s="105"/>
      <c r="BG56" s="105"/>
      <c r="BH56" s="105"/>
      <c r="BI56" s="105"/>
      <c r="BJ56" s="105"/>
    </row>
    <row r="57" spans="2:62" ht="20.100000000000001" hidden="1" customHeight="1" outlineLevel="1">
      <c r="B57" s="212"/>
      <c r="C57" s="908"/>
      <c r="D57" s="909"/>
      <c r="E57" s="909"/>
      <c r="F57" s="910"/>
      <c r="G57" s="890"/>
      <c r="H57" s="891"/>
      <c r="I57" s="152"/>
      <c r="J57" s="152"/>
      <c r="K57" s="152"/>
      <c r="L57" s="152"/>
      <c r="M57" s="152"/>
      <c r="N57" s="152"/>
      <c r="O57" s="152"/>
      <c r="P57" s="153"/>
      <c r="Q57" s="153"/>
      <c r="R57" s="156">
        <f t="shared" si="35"/>
        <v>0</v>
      </c>
      <c r="S57" s="156">
        <f t="shared" si="36"/>
        <v>0</v>
      </c>
      <c r="U57" s="157">
        <f t="shared" si="43"/>
        <v>0</v>
      </c>
      <c r="W57" s="152"/>
      <c r="X57" s="152"/>
      <c r="Y57" s="152"/>
      <c r="Z57" s="152"/>
      <c r="AA57" s="152"/>
      <c r="AB57" s="152"/>
      <c r="AC57" s="347"/>
      <c r="AD57" s="152"/>
      <c r="AE57" s="152"/>
      <c r="AF57" s="152"/>
      <c r="AG57" s="152"/>
      <c r="AH57" s="152"/>
      <c r="AI57" s="152"/>
      <c r="AJ57" s="347"/>
      <c r="AK57" s="152"/>
      <c r="AL57" s="152"/>
      <c r="AM57" s="295"/>
      <c r="AN57" s="228"/>
      <c r="AO57" s="228"/>
      <c r="AP57" s="228"/>
      <c r="AQ57" s="228"/>
      <c r="AR57" s="228"/>
      <c r="AS57" s="348"/>
      <c r="AT57" s="264">
        <f t="shared" si="39"/>
        <v>0</v>
      </c>
      <c r="AU57" s="259"/>
      <c r="AV57" s="265">
        <f t="shared" si="40"/>
        <v>0</v>
      </c>
      <c r="AX57" s="265">
        <f t="shared" si="44"/>
        <v>0</v>
      </c>
      <c r="AZ57" s="492">
        <f t="shared" si="41"/>
        <v>0</v>
      </c>
      <c r="BB57" s="492">
        <f t="shared" si="42"/>
        <v>0</v>
      </c>
      <c r="BD57" s="265">
        <f t="shared" si="45"/>
        <v>0</v>
      </c>
      <c r="BE57" s="105"/>
      <c r="BF57" s="105"/>
      <c r="BG57" s="105"/>
      <c r="BH57" s="105"/>
      <c r="BI57" s="105"/>
      <c r="BJ57" s="105"/>
    </row>
    <row r="58" spans="2:62" ht="20.100000000000001" hidden="1" customHeight="1" outlineLevel="1">
      <c r="B58" s="212"/>
      <c r="C58" s="908"/>
      <c r="D58" s="909"/>
      <c r="E58" s="909"/>
      <c r="F58" s="910"/>
      <c r="G58" s="890"/>
      <c r="H58" s="891"/>
      <c r="I58" s="152"/>
      <c r="J58" s="152"/>
      <c r="K58" s="152"/>
      <c r="L58" s="152"/>
      <c r="M58" s="152"/>
      <c r="N58" s="152"/>
      <c r="O58" s="152"/>
      <c r="P58" s="153"/>
      <c r="Q58" s="153"/>
      <c r="R58" s="156">
        <f t="shared" si="35"/>
        <v>0</v>
      </c>
      <c r="S58" s="156">
        <f t="shared" si="36"/>
        <v>0</v>
      </c>
      <c r="U58" s="157">
        <f t="shared" si="43"/>
        <v>0</v>
      </c>
      <c r="W58" s="152"/>
      <c r="X58" s="152"/>
      <c r="Y58" s="152"/>
      <c r="Z58" s="152"/>
      <c r="AA58" s="152"/>
      <c r="AB58" s="152"/>
      <c r="AC58" s="347"/>
      <c r="AD58" s="152"/>
      <c r="AE58" s="152"/>
      <c r="AF58" s="152"/>
      <c r="AG58" s="152"/>
      <c r="AH58" s="152"/>
      <c r="AI58" s="152"/>
      <c r="AJ58" s="347"/>
      <c r="AK58" s="152"/>
      <c r="AL58" s="152"/>
      <c r="AM58" s="295"/>
      <c r="AN58" s="228"/>
      <c r="AO58" s="228"/>
      <c r="AP58" s="228"/>
      <c r="AQ58" s="228"/>
      <c r="AR58" s="228"/>
      <c r="AS58" s="348"/>
      <c r="AT58" s="264">
        <f t="shared" si="39"/>
        <v>0</v>
      </c>
      <c r="AU58" s="259"/>
      <c r="AV58" s="265">
        <f t="shared" si="40"/>
        <v>0</v>
      </c>
      <c r="AX58" s="265">
        <f t="shared" si="44"/>
        <v>0</v>
      </c>
      <c r="AZ58" s="492">
        <f t="shared" si="41"/>
        <v>0</v>
      </c>
      <c r="BB58" s="492">
        <f t="shared" si="42"/>
        <v>0</v>
      </c>
      <c r="BD58" s="265">
        <f t="shared" si="45"/>
        <v>0</v>
      </c>
      <c r="BE58" s="105"/>
      <c r="BF58" s="105"/>
      <c r="BG58" s="105"/>
      <c r="BH58" s="105"/>
      <c r="BI58" s="105"/>
      <c r="BJ58" s="105"/>
    </row>
    <row r="59" spans="2:62" ht="20.100000000000001" hidden="1" customHeight="1" outlineLevel="1">
      <c r="B59" s="212"/>
      <c r="C59" s="908"/>
      <c r="D59" s="909"/>
      <c r="E59" s="909"/>
      <c r="F59" s="910"/>
      <c r="G59" s="890"/>
      <c r="H59" s="891"/>
      <c r="I59" s="152"/>
      <c r="J59" s="152"/>
      <c r="K59" s="152"/>
      <c r="L59" s="152"/>
      <c r="M59" s="152"/>
      <c r="N59" s="152"/>
      <c r="O59" s="152"/>
      <c r="P59" s="153"/>
      <c r="Q59" s="153"/>
      <c r="R59" s="156">
        <f t="shared" si="35"/>
        <v>0</v>
      </c>
      <c r="S59" s="156">
        <f t="shared" si="36"/>
        <v>0</v>
      </c>
      <c r="U59" s="157">
        <f t="shared" si="43"/>
        <v>0</v>
      </c>
      <c r="W59" s="152"/>
      <c r="X59" s="152"/>
      <c r="Y59" s="152"/>
      <c r="Z59" s="152"/>
      <c r="AA59" s="152"/>
      <c r="AB59" s="152"/>
      <c r="AC59" s="347"/>
      <c r="AD59" s="152"/>
      <c r="AE59" s="152"/>
      <c r="AF59" s="152"/>
      <c r="AG59" s="152"/>
      <c r="AH59" s="152"/>
      <c r="AI59" s="152"/>
      <c r="AJ59" s="347"/>
      <c r="AK59" s="152"/>
      <c r="AL59" s="152"/>
      <c r="AM59" s="295"/>
      <c r="AN59" s="228"/>
      <c r="AO59" s="228"/>
      <c r="AP59" s="228"/>
      <c r="AQ59" s="228"/>
      <c r="AR59" s="228"/>
      <c r="AS59" s="348"/>
      <c r="AT59" s="264">
        <f t="shared" si="39"/>
        <v>0</v>
      </c>
      <c r="AU59" s="259"/>
      <c r="AV59" s="265">
        <f t="shared" si="40"/>
        <v>0</v>
      </c>
      <c r="AX59" s="265">
        <f t="shared" si="44"/>
        <v>0</v>
      </c>
      <c r="AZ59" s="492">
        <f t="shared" si="41"/>
        <v>0</v>
      </c>
      <c r="BB59" s="492">
        <f t="shared" si="42"/>
        <v>0</v>
      </c>
      <c r="BD59" s="265">
        <f t="shared" si="45"/>
        <v>0</v>
      </c>
      <c r="BE59" s="105"/>
      <c r="BF59" s="105"/>
      <c r="BG59" s="105"/>
      <c r="BH59" s="105"/>
      <c r="BI59" s="105"/>
      <c r="BJ59" s="105"/>
    </row>
    <row r="60" spans="2:62" ht="20.100000000000001" hidden="1" customHeight="1" outlineLevel="1">
      <c r="B60" s="212"/>
      <c r="C60" s="908"/>
      <c r="D60" s="909"/>
      <c r="E60" s="909"/>
      <c r="F60" s="910"/>
      <c r="G60" s="890"/>
      <c r="H60" s="891"/>
      <c r="I60" s="152"/>
      <c r="J60" s="152"/>
      <c r="K60" s="152"/>
      <c r="L60" s="152"/>
      <c r="M60" s="152"/>
      <c r="N60" s="152"/>
      <c r="O60" s="152"/>
      <c r="P60" s="153"/>
      <c r="Q60" s="153"/>
      <c r="R60" s="156">
        <f t="shared" si="35"/>
        <v>0</v>
      </c>
      <c r="S60" s="156">
        <f t="shared" si="36"/>
        <v>0</v>
      </c>
      <c r="U60" s="157">
        <f t="shared" si="43"/>
        <v>0</v>
      </c>
      <c r="W60" s="152"/>
      <c r="X60" s="152"/>
      <c r="Y60" s="152"/>
      <c r="Z60" s="152"/>
      <c r="AA60" s="152"/>
      <c r="AB60" s="152"/>
      <c r="AC60" s="347"/>
      <c r="AD60" s="152"/>
      <c r="AE60" s="152"/>
      <c r="AF60" s="152"/>
      <c r="AG60" s="152"/>
      <c r="AH60" s="152"/>
      <c r="AI60" s="152"/>
      <c r="AJ60" s="347"/>
      <c r="AK60" s="152"/>
      <c r="AL60" s="152"/>
      <c r="AM60" s="295"/>
      <c r="AN60" s="228"/>
      <c r="AO60" s="228"/>
      <c r="AP60" s="228"/>
      <c r="AQ60" s="228"/>
      <c r="AR60" s="228"/>
      <c r="AS60" s="348"/>
      <c r="AT60" s="264">
        <f t="shared" si="39"/>
        <v>0</v>
      </c>
      <c r="AU60" s="259"/>
      <c r="AV60" s="265">
        <f t="shared" si="40"/>
        <v>0</v>
      </c>
      <c r="AX60" s="265">
        <f t="shared" si="44"/>
        <v>0</v>
      </c>
      <c r="AZ60" s="492">
        <f t="shared" si="41"/>
        <v>0</v>
      </c>
      <c r="BB60" s="492">
        <f t="shared" si="42"/>
        <v>0</v>
      </c>
      <c r="BD60" s="265">
        <f t="shared" si="45"/>
        <v>0</v>
      </c>
      <c r="BE60" s="105"/>
      <c r="BF60" s="105"/>
      <c r="BG60" s="105"/>
      <c r="BH60" s="105"/>
      <c r="BI60" s="105"/>
      <c r="BJ60" s="105"/>
    </row>
    <row r="61" spans="2:62" ht="20.100000000000001" hidden="1" customHeight="1" outlineLevel="1">
      <c r="B61" s="212"/>
      <c r="C61" s="908"/>
      <c r="D61" s="909"/>
      <c r="E61" s="909"/>
      <c r="F61" s="910"/>
      <c r="G61" s="890"/>
      <c r="H61" s="891"/>
      <c r="I61" s="152"/>
      <c r="J61" s="152"/>
      <c r="K61" s="152"/>
      <c r="L61" s="152"/>
      <c r="M61" s="152"/>
      <c r="N61" s="152"/>
      <c r="O61" s="152"/>
      <c r="P61" s="153"/>
      <c r="Q61" s="153"/>
      <c r="R61" s="156">
        <f t="shared" si="35"/>
        <v>0</v>
      </c>
      <c r="S61" s="156">
        <f t="shared" si="36"/>
        <v>0</v>
      </c>
      <c r="U61" s="157">
        <f t="shared" si="43"/>
        <v>0</v>
      </c>
      <c r="W61" s="152"/>
      <c r="X61" s="152"/>
      <c r="Y61" s="152"/>
      <c r="Z61" s="152"/>
      <c r="AA61" s="152"/>
      <c r="AB61" s="152"/>
      <c r="AC61" s="347"/>
      <c r="AD61" s="152"/>
      <c r="AE61" s="152"/>
      <c r="AF61" s="152"/>
      <c r="AG61" s="152"/>
      <c r="AH61" s="152"/>
      <c r="AI61" s="152"/>
      <c r="AJ61" s="347"/>
      <c r="AK61" s="152"/>
      <c r="AL61" s="152"/>
      <c r="AM61" s="295"/>
      <c r="AN61" s="228"/>
      <c r="AO61" s="228"/>
      <c r="AP61" s="228"/>
      <c r="AQ61" s="228"/>
      <c r="AR61" s="228"/>
      <c r="AS61" s="348"/>
      <c r="AT61" s="264">
        <f t="shared" si="39"/>
        <v>0</v>
      </c>
      <c r="AU61" s="259"/>
      <c r="AV61" s="265">
        <f t="shared" si="40"/>
        <v>0</v>
      </c>
      <c r="AX61" s="265">
        <f t="shared" si="44"/>
        <v>0</v>
      </c>
      <c r="AZ61" s="492">
        <f t="shared" si="41"/>
        <v>0</v>
      </c>
      <c r="BB61" s="492">
        <f t="shared" si="42"/>
        <v>0</v>
      </c>
      <c r="BD61" s="265">
        <f t="shared" si="45"/>
        <v>0</v>
      </c>
      <c r="BE61" s="105"/>
      <c r="BF61" s="105"/>
      <c r="BG61" s="105"/>
      <c r="BH61" s="105"/>
      <c r="BI61" s="105"/>
      <c r="BJ61" s="105"/>
    </row>
    <row r="62" spans="2:62" ht="9.9499999999999993" hidden="1" customHeight="1" outlineLevel="1">
      <c r="B62" s="101"/>
      <c r="C62" s="208"/>
      <c r="D62" s="208"/>
      <c r="E62" s="208"/>
      <c r="F62" s="208"/>
      <c r="G62" s="237"/>
      <c r="H62" s="207"/>
      <c r="I62" s="257"/>
      <c r="J62" s="257"/>
      <c r="K62" s="257"/>
      <c r="L62" s="257"/>
      <c r="M62" s="257"/>
      <c r="N62" s="257"/>
      <c r="O62" s="257"/>
      <c r="P62" s="256"/>
      <c r="Q62" s="102"/>
      <c r="R62" s="102"/>
      <c r="S62" s="102"/>
      <c r="U62" s="98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Z62" s="493"/>
      <c r="BE62" s="105"/>
      <c r="BF62" s="105"/>
      <c r="BG62" s="105"/>
      <c r="BH62" s="105"/>
      <c r="BI62" s="105"/>
      <c r="BJ62" s="105"/>
    </row>
    <row r="63" spans="2:62" ht="20.100000000000001" customHeight="1" collapsed="1">
      <c r="B63" s="179">
        <f>B46+1</f>
        <v>4</v>
      </c>
      <c r="C63" s="916"/>
      <c r="D63" s="917"/>
      <c r="E63" s="917"/>
      <c r="F63" s="918"/>
      <c r="G63" s="429"/>
      <c r="H63" s="206">
        <v>1</v>
      </c>
      <c r="I63" s="642">
        <f t="shared" ref="I63" si="46">$H63*SUM(I64:I78)</f>
        <v>0</v>
      </c>
      <c r="J63" s="643">
        <f t="shared" ref="J63:O63" si="47">$H63*SUM(J64:J78)</f>
        <v>0</v>
      </c>
      <c r="K63" s="644">
        <f t="shared" si="47"/>
        <v>0</v>
      </c>
      <c r="L63" s="645">
        <f t="shared" si="47"/>
        <v>0</v>
      </c>
      <c r="M63" s="645">
        <f t="shared" si="47"/>
        <v>0</v>
      </c>
      <c r="N63" s="644">
        <f t="shared" si="47"/>
        <v>0</v>
      </c>
      <c r="O63" s="642">
        <f t="shared" si="47"/>
        <v>0</v>
      </c>
      <c r="P63" s="209">
        <f t="shared" ref="P63:Q63" si="48">$H63*SUM(P64:P78)</f>
        <v>0</v>
      </c>
      <c r="Q63" s="210">
        <f t="shared" si="48"/>
        <v>0</v>
      </c>
      <c r="R63" s="136">
        <f t="shared" ref="R63:R78" si="49">P63*(1+Gewinn)*(1+SicherheitAngebot)</f>
        <v>0</v>
      </c>
      <c r="S63" s="137">
        <f t="shared" ref="S63:S78" si="50">Q63*(1+MGKZ)*(1+Gewinn)*(1+SicherheitAngebot)</f>
        <v>0</v>
      </c>
      <c r="U63" s="10">
        <f>I63*$I$7+J63*$J$7+K63*$K$7+L63*$L$7+M63*$M$7+N63*$N$7+O63*$O$7+R63+S63</f>
        <v>0</v>
      </c>
      <c r="W63" s="646">
        <f t="shared" ref="W63:AB63" si="51">$H63*SUM(W64:W78)</f>
        <v>0</v>
      </c>
      <c r="X63" s="647">
        <f t="shared" si="51"/>
        <v>0</v>
      </c>
      <c r="Y63" s="648">
        <f t="shared" si="51"/>
        <v>0</v>
      </c>
      <c r="Z63" s="649">
        <f t="shared" si="51"/>
        <v>0</v>
      </c>
      <c r="AA63" s="648">
        <f t="shared" si="51"/>
        <v>0</v>
      </c>
      <c r="AB63" s="646">
        <f t="shared" si="51"/>
        <v>0</v>
      </c>
      <c r="AC63" s="258"/>
      <c r="AD63" s="646">
        <f t="shared" ref="AD63:AM63" si="52">$H63*SUM(AD64:AD78)</f>
        <v>0</v>
      </c>
      <c r="AE63" s="647">
        <f t="shared" si="52"/>
        <v>0</v>
      </c>
      <c r="AF63" s="648">
        <f t="shared" si="52"/>
        <v>0</v>
      </c>
      <c r="AG63" s="649">
        <f t="shared" si="52"/>
        <v>0</v>
      </c>
      <c r="AH63" s="648">
        <f t="shared" si="52"/>
        <v>0</v>
      </c>
      <c r="AI63" s="646">
        <f t="shared" si="52"/>
        <v>0</v>
      </c>
      <c r="AJ63" s="258"/>
      <c r="AK63" s="653">
        <f t="shared" si="52"/>
        <v>0</v>
      </c>
      <c r="AL63" s="653">
        <f t="shared" si="52"/>
        <v>0</v>
      </c>
      <c r="AM63" s="653">
        <f t="shared" si="52"/>
        <v>0</v>
      </c>
      <c r="AN63" s="227">
        <f>$H63*SUM(AN64:AN78)*(1+Gewinn)*(1+SicherheitAngebot)</f>
        <v>0</v>
      </c>
      <c r="AO63" s="227">
        <f>$H63*SUM(AO64:AO78)*(1+Gewinn)*(1+SicherheitAngebot)</f>
        <v>0</v>
      </c>
      <c r="AP63" s="227">
        <f>$H63*SUM(AP64:AP78)*(1+Gewinn)*(1+SicherheitAngebot)</f>
        <v>0</v>
      </c>
      <c r="AQ63" s="227">
        <f>$H63*SUM(AQ64:AQ78)*(1+Gewinn)*(1+SicherheitAngebot)</f>
        <v>0</v>
      </c>
      <c r="AR63" s="227">
        <f>$H63*SUM(AR64:AR78)*(1+Gewinn)*(1+SicherheitAngebot)</f>
        <v>0</v>
      </c>
      <c r="AS63" s="262"/>
      <c r="AT63" s="263">
        <f t="shared" si="39"/>
        <v>0</v>
      </c>
      <c r="AU63" s="259"/>
      <c r="AV63" s="491">
        <f>AK63*$AK$7+AL63*$AL$7+AM63*$AM$7+SUM(AN63:AR63)+AT63/Zuschläge_IBN+AT63</f>
        <v>0</v>
      </c>
      <c r="AX63" s="685">
        <f>U63+AV63</f>
        <v>0</v>
      </c>
      <c r="AZ63" s="490">
        <f>IF(H63&gt;0,U63/(1+SicherheitAngebot)*(1+Sicherheit),0)</f>
        <v>0</v>
      </c>
      <c r="BB63" s="490">
        <f>IF(H63&gt;0,AV63/(1+SicherheitAngebot)*(1+Sicherheit),0)</f>
        <v>0</v>
      </c>
      <c r="BD63" s="490">
        <f>AZ63+BB63</f>
        <v>0</v>
      </c>
      <c r="BE63" s="105"/>
      <c r="BF63" s="105"/>
      <c r="BG63" s="105"/>
      <c r="BH63" s="105"/>
      <c r="BI63" s="105"/>
      <c r="BJ63" s="105"/>
    </row>
    <row r="64" spans="2:62" ht="20.100000000000001" hidden="1" customHeight="1" outlineLevel="1">
      <c r="B64" s="211"/>
      <c r="C64" s="908"/>
      <c r="D64" s="909"/>
      <c r="E64" s="909"/>
      <c r="F64" s="910"/>
      <c r="G64" s="890"/>
      <c r="H64" s="901"/>
      <c r="I64" s="152"/>
      <c r="J64" s="152"/>
      <c r="K64" s="152"/>
      <c r="L64" s="152"/>
      <c r="M64" s="152"/>
      <c r="N64" s="152"/>
      <c r="O64" s="152"/>
      <c r="P64" s="153"/>
      <c r="Q64" s="153"/>
      <c r="R64" s="156">
        <f t="shared" si="49"/>
        <v>0</v>
      </c>
      <c r="S64" s="156">
        <f t="shared" si="50"/>
        <v>0</v>
      </c>
      <c r="U64" s="157">
        <f>I64*$I$7+J64*$J$7+K64*$K$7+L64*$L$7+M64*$M$7+N64*$N$7+O64*$O$7+R64+S64</f>
        <v>0</v>
      </c>
      <c r="W64" s="152"/>
      <c r="X64" s="152"/>
      <c r="Y64" s="152"/>
      <c r="Z64" s="152"/>
      <c r="AA64" s="152"/>
      <c r="AB64" s="152"/>
      <c r="AC64" s="347"/>
      <c r="AD64" s="152"/>
      <c r="AE64" s="152"/>
      <c r="AF64" s="152"/>
      <c r="AG64" s="152"/>
      <c r="AH64" s="152"/>
      <c r="AI64" s="152"/>
      <c r="AJ64" s="347"/>
      <c r="AK64" s="152"/>
      <c r="AL64" s="152"/>
      <c r="AM64" s="295"/>
      <c r="AN64" s="228"/>
      <c r="AO64" s="228"/>
      <c r="AP64" s="228"/>
      <c r="AQ64" s="228"/>
      <c r="AR64" s="228"/>
      <c r="AS64" s="348"/>
      <c r="AT64" s="264">
        <f t="shared" si="39"/>
        <v>0</v>
      </c>
      <c r="AU64" s="259"/>
      <c r="AV64" s="265">
        <f t="shared" ref="AV64:AV78" si="53">AK64*$AK$7+AL64*$AL$7+AM64*$AM$7+SUM(AN64:AR64)*(1+Gewinn)*(1+SicherheitAngebot)+AT64/Zuschläge_IBN+AT64</f>
        <v>0</v>
      </c>
      <c r="AX64" s="265">
        <f>U64+AV64</f>
        <v>0</v>
      </c>
      <c r="AZ64" s="492">
        <f t="shared" ref="AZ64:AZ78" si="54">U64/(1+SicherheitAngebot)*(1+Sicherheit)</f>
        <v>0</v>
      </c>
      <c r="BB64" s="492">
        <f t="shared" ref="BB64:BB78" si="55">AV64/(1+SicherheitAngebot)*(1+Sicherheit)</f>
        <v>0</v>
      </c>
      <c r="BD64" s="265">
        <f>AZ64+BB64</f>
        <v>0</v>
      </c>
      <c r="BE64" s="105"/>
      <c r="BF64" s="105"/>
      <c r="BG64" s="105"/>
      <c r="BH64" s="105"/>
      <c r="BI64" s="105"/>
      <c r="BJ64" s="105"/>
    </row>
    <row r="65" spans="2:62" ht="20.100000000000001" hidden="1" customHeight="1" outlineLevel="1">
      <c r="B65" s="212"/>
      <c r="C65" s="908"/>
      <c r="D65" s="909"/>
      <c r="E65" s="909"/>
      <c r="F65" s="910"/>
      <c r="G65" s="890"/>
      <c r="H65" s="891"/>
      <c r="I65" s="152"/>
      <c r="J65" s="152"/>
      <c r="K65" s="152"/>
      <c r="L65" s="152"/>
      <c r="M65" s="152"/>
      <c r="N65" s="152"/>
      <c r="O65" s="152"/>
      <c r="P65" s="153"/>
      <c r="Q65" s="153"/>
      <c r="R65" s="156">
        <f t="shared" si="49"/>
        <v>0</v>
      </c>
      <c r="S65" s="156">
        <f t="shared" si="50"/>
        <v>0</v>
      </c>
      <c r="U65" s="157">
        <f t="shared" ref="U65:U78" si="56">I65*$I$7+J65*$J$7+K65*$K$7+L65*$L$7+M65*$M$7+N65*$N$7+O65*$O$7+R65+S65</f>
        <v>0</v>
      </c>
      <c r="W65" s="152"/>
      <c r="X65" s="152"/>
      <c r="Y65" s="152"/>
      <c r="Z65" s="152"/>
      <c r="AA65" s="152"/>
      <c r="AB65" s="152"/>
      <c r="AC65" s="347"/>
      <c r="AD65" s="152"/>
      <c r="AE65" s="152"/>
      <c r="AF65" s="152"/>
      <c r="AG65" s="152"/>
      <c r="AH65" s="152"/>
      <c r="AI65" s="152"/>
      <c r="AJ65" s="347"/>
      <c r="AK65" s="152"/>
      <c r="AL65" s="152"/>
      <c r="AM65" s="295"/>
      <c r="AN65" s="228"/>
      <c r="AO65" s="228"/>
      <c r="AP65" s="228"/>
      <c r="AQ65" s="228"/>
      <c r="AR65" s="228"/>
      <c r="AS65" s="348"/>
      <c r="AT65" s="264">
        <f t="shared" si="39"/>
        <v>0</v>
      </c>
      <c r="AU65" s="259"/>
      <c r="AV65" s="265">
        <f t="shared" si="53"/>
        <v>0</v>
      </c>
      <c r="AX65" s="265">
        <f t="shared" ref="AX65:AX78" si="57">U65+AV65</f>
        <v>0</v>
      </c>
      <c r="AZ65" s="492">
        <f t="shared" si="54"/>
        <v>0</v>
      </c>
      <c r="BB65" s="492">
        <f t="shared" si="55"/>
        <v>0</v>
      </c>
      <c r="BD65" s="265">
        <f t="shared" ref="BD65:BD78" si="58">AZ65+BB65</f>
        <v>0</v>
      </c>
      <c r="BE65" s="105"/>
      <c r="BF65" s="105"/>
      <c r="BG65" s="105"/>
      <c r="BH65" s="105"/>
      <c r="BI65" s="105"/>
      <c r="BJ65" s="105"/>
    </row>
    <row r="66" spans="2:62" ht="20.100000000000001" hidden="1" customHeight="1" outlineLevel="1">
      <c r="B66" s="212"/>
      <c r="C66" s="908"/>
      <c r="D66" s="909"/>
      <c r="E66" s="909"/>
      <c r="F66" s="910"/>
      <c r="G66" s="890"/>
      <c r="H66" s="891"/>
      <c r="I66" s="152"/>
      <c r="J66" s="152"/>
      <c r="K66" s="152"/>
      <c r="L66" s="152"/>
      <c r="M66" s="152"/>
      <c r="N66" s="152"/>
      <c r="O66" s="152"/>
      <c r="P66" s="153"/>
      <c r="Q66" s="153"/>
      <c r="R66" s="156">
        <f t="shared" si="49"/>
        <v>0</v>
      </c>
      <c r="S66" s="156">
        <f t="shared" si="50"/>
        <v>0</v>
      </c>
      <c r="U66" s="157">
        <f t="shared" si="56"/>
        <v>0</v>
      </c>
      <c r="W66" s="152"/>
      <c r="X66" s="152"/>
      <c r="Y66" s="152"/>
      <c r="Z66" s="152"/>
      <c r="AA66" s="152"/>
      <c r="AB66" s="152"/>
      <c r="AC66" s="347"/>
      <c r="AD66" s="152"/>
      <c r="AE66" s="152"/>
      <c r="AF66" s="152"/>
      <c r="AG66" s="152"/>
      <c r="AH66" s="152"/>
      <c r="AI66" s="152"/>
      <c r="AJ66" s="347"/>
      <c r="AK66" s="152"/>
      <c r="AL66" s="152"/>
      <c r="AM66" s="295"/>
      <c r="AN66" s="228"/>
      <c r="AO66" s="228"/>
      <c r="AP66" s="228"/>
      <c r="AQ66" s="228"/>
      <c r="AR66" s="228"/>
      <c r="AS66" s="348"/>
      <c r="AT66" s="264">
        <f t="shared" si="39"/>
        <v>0</v>
      </c>
      <c r="AU66" s="259"/>
      <c r="AV66" s="265">
        <f t="shared" si="53"/>
        <v>0</v>
      </c>
      <c r="AX66" s="265">
        <f t="shared" si="57"/>
        <v>0</v>
      </c>
      <c r="AZ66" s="492">
        <f t="shared" si="54"/>
        <v>0</v>
      </c>
      <c r="BB66" s="492">
        <f t="shared" si="55"/>
        <v>0</v>
      </c>
      <c r="BD66" s="265">
        <f t="shared" si="58"/>
        <v>0</v>
      </c>
      <c r="BE66" s="105"/>
      <c r="BF66" s="105"/>
      <c r="BG66" s="105"/>
      <c r="BH66" s="105"/>
      <c r="BI66" s="105"/>
      <c r="BJ66" s="105"/>
    </row>
    <row r="67" spans="2:62" ht="20.100000000000001" hidden="1" customHeight="1" outlineLevel="1">
      <c r="B67" s="212"/>
      <c r="C67" s="908"/>
      <c r="D67" s="909"/>
      <c r="E67" s="909"/>
      <c r="F67" s="910"/>
      <c r="G67" s="890"/>
      <c r="H67" s="891"/>
      <c r="I67" s="152"/>
      <c r="J67" s="152"/>
      <c r="K67" s="152"/>
      <c r="L67" s="152"/>
      <c r="M67" s="152"/>
      <c r="N67" s="152"/>
      <c r="O67" s="152"/>
      <c r="P67" s="153"/>
      <c r="Q67" s="153"/>
      <c r="R67" s="156">
        <f t="shared" si="49"/>
        <v>0</v>
      </c>
      <c r="S67" s="156">
        <f t="shared" si="50"/>
        <v>0</v>
      </c>
      <c r="U67" s="157">
        <f t="shared" si="56"/>
        <v>0</v>
      </c>
      <c r="W67" s="152"/>
      <c r="X67" s="152"/>
      <c r="Y67" s="152"/>
      <c r="Z67" s="152"/>
      <c r="AA67" s="152"/>
      <c r="AB67" s="152"/>
      <c r="AC67" s="347"/>
      <c r="AD67" s="152"/>
      <c r="AE67" s="152"/>
      <c r="AF67" s="152"/>
      <c r="AG67" s="152"/>
      <c r="AH67" s="152"/>
      <c r="AI67" s="152"/>
      <c r="AJ67" s="347"/>
      <c r="AK67" s="152"/>
      <c r="AL67" s="152"/>
      <c r="AM67" s="295"/>
      <c r="AN67" s="228"/>
      <c r="AO67" s="228"/>
      <c r="AP67" s="228"/>
      <c r="AQ67" s="228"/>
      <c r="AR67" s="228"/>
      <c r="AS67" s="348"/>
      <c r="AT67" s="264">
        <f t="shared" si="39"/>
        <v>0</v>
      </c>
      <c r="AU67" s="259"/>
      <c r="AV67" s="265">
        <f t="shared" si="53"/>
        <v>0</v>
      </c>
      <c r="AX67" s="265">
        <f t="shared" si="57"/>
        <v>0</v>
      </c>
      <c r="AZ67" s="492">
        <f t="shared" si="54"/>
        <v>0</v>
      </c>
      <c r="BB67" s="492">
        <f t="shared" si="55"/>
        <v>0</v>
      </c>
      <c r="BD67" s="265">
        <f t="shared" si="58"/>
        <v>0</v>
      </c>
      <c r="BE67" s="105"/>
      <c r="BF67" s="105"/>
      <c r="BG67" s="105"/>
      <c r="BH67" s="105"/>
      <c r="BI67" s="105"/>
      <c r="BJ67" s="105"/>
    </row>
    <row r="68" spans="2:62" ht="20.100000000000001" hidden="1" customHeight="1" outlineLevel="1">
      <c r="B68" s="212"/>
      <c r="C68" s="908"/>
      <c r="D68" s="909"/>
      <c r="E68" s="909"/>
      <c r="F68" s="910"/>
      <c r="G68" s="890"/>
      <c r="H68" s="891"/>
      <c r="I68" s="152"/>
      <c r="J68" s="152"/>
      <c r="K68" s="152"/>
      <c r="L68" s="152"/>
      <c r="M68" s="152"/>
      <c r="N68" s="152"/>
      <c r="O68" s="152"/>
      <c r="P68" s="153"/>
      <c r="Q68" s="153"/>
      <c r="R68" s="156">
        <f t="shared" si="49"/>
        <v>0</v>
      </c>
      <c r="S68" s="156">
        <f t="shared" si="50"/>
        <v>0</v>
      </c>
      <c r="U68" s="157">
        <f t="shared" si="56"/>
        <v>0</v>
      </c>
      <c r="W68" s="152"/>
      <c r="X68" s="152"/>
      <c r="Y68" s="152"/>
      <c r="Z68" s="152"/>
      <c r="AA68" s="152"/>
      <c r="AB68" s="152"/>
      <c r="AC68" s="347"/>
      <c r="AD68" s="152"/>
      <c r="AE68" s="152"/>
      <c r="AF68" s="152"/>
      <c r="AG68" s="152"/>
      <c r="AH68" s="152"/>
      <c r="AI68" s="152"/>
      <c r="AJ68" s="347"/>
      <c r="AK68" s="152"/>
      <c r="AL68" s="152"/>
      <c r="AM68" s="295"/>
      <c r="AN68" s="228"/>
      <c r="AO68" s="228"/>
      <c r="AP68" s="228"/>
      <c r="AQ68" s="228"/>
      <c r="AR68" s="228"/>
      <c r="AS68" s="348"/>
      <c r="AT68" s="264">
        <f t="shared" si="39"/>
        <v>0</v>
      </c>
      <c r="AU68" s="259"/>
      <c r="AV68" s="265">
        <f t="shared" si="53"/>
        <v>0</v>
      </c>
      <c r="AX68" s="265">
        <f t="shared" si="57"/>
        <v>0</v>
      </c>
      <c r="AZ68" s="492">
        <f t="shared" si="54"/>
        <v>0</v>
      </c>
      <c r="BB68" s="492">
        <f t="shared" si="55"/>
        <v>0</v>
      </c>
      <c r="BD68" s="265">
        <f t="shared" si="58"/>
        <v>0</v>
      </c>
      <c r="BE68" s="105"/>
      <c r="BF68" s="105"/>
      <c r="BG68" s="105"/>
      <c r="BH68" s="105"/>
      <c r="BI68" s="105"/>
      <c r="BJ68" s="105"/>
    </row>
    <row r="69" spans="2:62" ht="20.100000000000001" hidden="1" customHeight="1" outlineLevel="1">
      <c r="B69" s="212"/>
      <c r="C69" s="908"/>
      <c r="D69" s="909"/>
      <c r="E69" s="909"/>
      <c r="F69" s="910"/>
      <c r="G69" s="890"/>
      <c r="H69" s="891"/>
      <c r="I69" s="152"/>
      <c r="J69" s="152"/>
      <c r="K69" s="152"/>
      <c r="L69" s="152"/>
      <c r="M69" s="152"/>
      <c r="N69" s="152"/>
      <c r="O69" s="152"/>
      <c r="P69" s="153"/>
      <c r="Q69" s="153"/>
      <c r="R69" s="156">
        <f t="shared" si="49"/>
        <v>0</v>
      </c>
      <c r="S69" s="156">
        <f t="shared" si="50"/>
        <v>0</v>
      </c>
      <c r="U69" s="157">
        <f t="shared" si="56"/>
        <v>0</v>
      </c>
      <c r="W69" s="152"/>
      <c r="X69" s="152"/>
      <c r="Y69" s="152"/>
      <c r="Z69" s="152"/>
      <c r="AA69" s="152"/>
      <c r="AB69" s="152"/>
      <c r="AC69" s="347"/>
      <c r="AD69" s="152"/>
      <c r="AE69" s="152"/>
      <c r="AF69" s="152"/>
      <c r="AG69" s="152"/>
      <c r="AH69" s="152"/>
      <c r="AI69" s="152"/>
      <c r="AJ69" s="347"/>
      <c r="AK69" s="152"/>
      <c r="AL69" s="152"/>
      <c r="AM69" s="295"/>
      <c r="AN69" s="228"/>
      <c r="AO69" s="228"/>
      <c r="AP69" s="228"/>
      <c r="AQ69" s="228"/>
      <c r="AR69" s="228"/>
      <c r="AS69" s="348"/>
      <c r="AT69" s="264">
        <f t="shared" si="39"/>
        <v>0</v>
      </c>
      <c r="AU69" s="259"/>
      <c r="AV69" s="265">
        <f t="shared" si="53"/>
        <v>0</v>
      </c>
      <c r="AX69" s="265">
        <f t="shared" si="57"/>
        <v>0</v>
      </c>
      <c r="AZ69" s="492">
        <f t="shared" si="54"/>
        <v>0</v>
      </c>
      <c r="BB69" s="492">
        <f t="shared" si="55"/>
        <v>0</v>
      </c>
      <c r="BD69" s="265">
        <f t="shared" si="58"/>
        <v>0</v>
      </c>
      <c r="BE69" s="105"/>
      <c r="BF69" s="105"/>
      <c r="BG69" s="105"/>
      <c r="BH69" s="105"/>
      <c r="BI69" s="105"/>
      <c r="BJ69" s="105"/>
    </row>
    <row r="70" spans="2:62" ht="20.100000000000001" hidden="1" customHeight="1" outlineLevel="1">
      <c r="B70" s="212"/>
      <c r="C70" s="908"/>
      <c r="D70" s="909"/>
      <c r="E70" s="909"/>
      <c r="F70" s="910"/>
      <c r="G70" s="890"/>
      <c r="H70" s="891"/>
      <c r="I70" s="152"/>
      <c r="J70" s="152"/>
      <c r="K70" s="152"/>
      <c r="L70" s="152"/>
      <c r="M70" s="152"/>
      <c r="N70" s="152"/>
      <c r="O70" s="152"/>
      <c r="P70" s="153"/>
      <c r="Q70" s="153"/>
      <c r="R70" s="156">
        <f t="shared" si="49"/>
        <v>0</v>
      </c>
      <c r="S70" s="156">
        <f t="shared" si="50"/>
        <v>0</v>
      </c>
      <c r="U70" s="157">
        <f t="shared" si="56"/>
        <v>0</v>
      </c>
      <c r="W70" s="152"/>
      <c r="X70" s="152"/>
      <c r="Y70" s="152"/>
      <c r="Z70" s="152"/>
      <c r="AA70" s="152"/>
      <c r="AB70" s="152"/>
      <c r="AC70" s="347"/>
      <c r="AD70" s="152"/>
      <c r="AE70" s="152"/>
      <c r="AF70" s="152"/>
      <c r="AG70" s="152"/>
      <c r="AH70" s="152"/>
      <c r="AI70" s="152"/>
      <c r="AJ70" s="347"/>
      <c r="AK70" s="152"/>
      <c r="AL70" s="152"/>
      <c r="AM70" s="295"/>
      <c r="AN70" s="228"/>
      <c r="AO70" s="228"/>
      <c r="AP70" s="228"/>
      <c r="AQ70" s="228"/>
      <c r="AR70" s="228"/>
      <c r="AS70" s="348"/>
      <c r="AT70" s="264">
        <f t="shared" si="39"/>
        <v>0</v>
      </c>
      <c r="AU70" s="259"/>
      <c r="AV70" s="265">
        <f t="shared" si="53"/>
        <v>0</v>
      </c>
      <c r="AX70" s="265">
        <f t="shared" si="57"/>
        <v>0</v>
      </c>
      <c r="AZ70" s="492">
        <f t="shared" si="54"/>
        <v>0</v>
      </c>
      <c r="BB70" s="492">
        <f t="shared" si="55"/>
        <v>0</v>
      </c>
      <c r="BD70" s="265">
        <f t="shared" si="58"/>
        <v>0</v>
      </c>
      <c r="BE70" s="105"/>
      <c r="BF70" s="105"/>
      <c r="BG70" s="105"/>
      <c r="BH70" s="105"/>
      <c r="BI70" s="105"/>
      <c r="BJ70" s="105"/>
    </row>
    <row r="71" spans="2:62" ht="20.100000000000001" hidden="1" customHeight="1" outlineLevel="1">
      <c r="B71" s="212"/>
      <c r="C71" s="908"/>
      <c r="D71" s="909"/>
      <c r="E71" s="909"/>
      <c r="F71" s="910"/>
      <c r="G71" s="890"/>
      <c r="H71" s="891"/>
      <c r="I71" s="152"/>
      <c r="J71" s="152"/>
      <c r="K71" s="152"/>
      <c r="L71" s="152"/>
      <c r="M71" s="152"/>
      <c r="N71" s="152"/>
      <c r="O71" s="152"/>
      <c r="P71" s="153"/>
      <c r="Q71" s="153"/>
      <c r="R71" s="156">
        <f t="shared" si="49"/>
        <v>0</v>
      </c>
      <c r="S71" s="156">
        <f t="shared" si="50"/>
        <v>0</v>
      </c>
      <c r="U71" s="157">
        <f t="shared" si="56"/>
        <v>0</v>
      </c>
      <c r="W71" s="152"/>
      <c r="X71" s="152"/>
      <c r="Y71" s="152"/>
      <c r="Z71" s="152"/>
      <c r="AA71" s="152"/>
      <c r="AB71" s="152"/>
      <c r="AC71" s="347"/>
      <c r="AD71" s="152"/>
      <c r="AE71" s="152"/>
      <c r="AF71" s="152"/>
      <c r="AG71" s="152"/>
      <c r="AH71" s="152"/>
      <c r="AI71" s="152"/>
      <c r="AJ71" s="347"/>
      <c r="AK71" s="152"/>
      <c r="AL71" s="152"/>
      <c r="AM71" s="295"/>
      <c r="AN71" s="228"/>
      <c r="AO71" s="228"/>
      <c r="AP71" s="228"/>
      <c r="AQ71" s="228"/>
      <c r="AR71" s="228"/>
      <c r="AS71" s="348"/>
      <c r="AT71" s="264">
        <f t="shared" si="39"/>
        <v>0</v>
      </c>
      <c r="AU71" s="259"/>
      <c r="AV71" s="265">
        <f t="shared" si="53"/>
        <v>0</v>
      </c>
      <c r="AX71" s="265">
        <f t="shared" si="57"/>
        <v>0</v>
      </c>
      <c r="AZ71" s="492">
        <f t="shared" si="54"/>
        <v>0</v>
      </c>
      <c r="BB71" s="492">
        <f t="shared" si="55"/>
        <v>0</v>
      </c>
      <c r="BD71" s="265">
        <f t="shared" si="58"/>
        <v>0</v>
      </c>
      <c r="BE71" s="105"/>
      <c r="BF71" s="105"/>
      <c r="BG71" s="105"/>
      <c r="BH71" s="105"/>
      <c r="BI71" s="105"/>
      <c r="BJ71" s="105"/>
    </row>
    <row r="72" spans="2:62" ht="20.100000000000001" hidden="1" customHeight="1" outlineLevel="1">
      <c r="B72" s="212"/>
      <c r="C72" s="908"/>
      <c r="D72" s="909"/>
      <c r="E72" s="909"/>
      <c r="F72" s="910"/>
      <c r="G72" s="890"/>
      <c r="H72" s="891"/>
      <c r="I72" s="152"/>
      <c r="J72" s="152"/>
      <c r="K72" s="152"/>
      <c r="L72" s="152"/>
      <c r="M72" s="152"/>
      <c r="N72" s="152"/>
      <c r="O72" s="152"/>
      <c r="P72" s="153"/>
      <c r="Q72" s="153"/>
      <c r="R72" s="156">
        <f t="shared" si="49"/>
        <v>0</v>
      </c>
      <c r="S72" s="156">
        <f t="shared" si="50"/>
        <v>0</v>
      </c>
      <c r="U72" s="157">
        <f t="shared" si="56"/>
        <v>0</v>
      </c>
      <c r="W72" s="152"/>
      <c r="X72" s="152"/>
      <c r="Y72" s="152"/>
      <c r="Z72" s="152"/>
      <c r="AA72" s="152"/>
      <c r="AB72" s="152"/>
      <c r="AC72" s="347"/>
      <c r="AD72" s="152"/>
      <c r="AE72" s="152"/>
      <c r="AF72" s="152"/>
      <c r="AG72" s="152"/>
      <c r="AH72" s="152"/>
      <c r="AI72" s="152"/>
      <c r="AJ72" s="347"/>
      <c r="AK72" s="152"/>
      <c r="AL72" s="152"/>
      <c r="AM72" s="295"/>
      <c r="AN72" s="228"/>
      <c r="AO72" s="228"/>
      <c r="AP72" s="228"/>
      <c r="AQ72" s="228"/>
      <c r="AR72" s="228"/>
      <c r="AS72" s="348"/>
      <c r="AT72" s="264">
        <f t="shared" si="39"/>
        <v>0</v>
      </c>
      <c r="AU72" s="259"/>
      <c r="AV72" s="265">
        <f t="shared" si="53"/>
        <v>0</v>
      </c>
      <c r="AX72" s="265">
        <f t="shared" si="57"/>
        <v>0</v>
      </c>
      <c r="AZ72" s="492">
        <f t="shared" si="54"/>
        <v>0</v>
      </c>
      <c r="BB72" s="492">
        <f t="shared" si="55"/>
        <v>0</v>
      </c>
      <c r="BD72" s="265">
        <f t="shared" si="58"/>
        <v>0</v>
      </c>
      <c r="BE72" s="105"/>
      <c r="BF72" s="105"/>
      <c r="BG72" s="105"/>
      <c r="BH72" s="105"/>
      <c r="BI72" s="105"/>
      <c r="BJ72" s="105"/>
    </row>
    <row r="73" spans="2:62" ht="20.100000000000001" hidden="1" customHeight="1" outlineLevel="1">
      <c r="B73" s="212"/>
      <c r="C73" s="908"/>
      <c r="D73" s="909"/>
      <c r="E73" s="909"/>
      <c r="F73" s="910"/>
      <c r="G73" s="890"/>
      <c r="H73" s="891"/>
      <c r="I73" s="152"/>
      <c r="J73" s="152"/>
      <c r="K73" s="152"/>
      <c r="L73" s="152"/>
      <c r="M73" s="152"/>
      <c r="N73" s="152"/>
      <c r="O73" s="152"/>
      <c r="P73" s="153"/>
      <c r="Q73" s="153"/>
      <c r="R73" s="156">
        <f t="shared" si="49"/>
        <v>0</v>
      </c>
      <c r="S73" s="156">
        <f t="shared" si="50"/>
        <v>0</v>
      </c>
      <c r="U73" s="157">
        <f t="shared" si="56"/>
        <v>0</v>
      </c>
      <c r="W73" s="152"/>
      <c r="X73" s="152"/>
      <c r="Y73" s="152"/>
      <c r="Z73" s="152"/>
      <c r="AA73" s="152"/>
      <c r="AB73" s="152"/>
      <c r="AC73" s="347"/>
      <c r="AD73" s="152"/>
      <c r="AE73" s="152"/>
      <c r="AF73" s="152"/>
      <c r="AG73" s="152"/>
      <c r="AH73" s="152"/>
      <c r="AI73" s="152"/>
      <c r="AJ73" s="347"/>
      <c r="AK73" s="152"/>
      <c r="AL73" s="152"/>
      <c r="AM73" s="295"/>
      <c r="AN73" s="228"/>
      <c r="AO73" s="228"/>
      <c r="AP73" s="228"/>
      <c r="AQ73" s="228"/>
      <c r="AR73" s="228"/>
      <c r="AS73" s="348"/>
      <c r="AT73" s="264">
        <f t="shared" si="39"/>
        <v>0</v>
      </c>
      <c r="AU73" s="259"/>
      <c r="AV73" s="265">
        <f t="shared" si="53"/>
        <v>0</v>
      </c>
      <c r="AX73" s="265">
        <f t="shared" si="57"/>
        <v>0</v>
      </c>
      <c r="AZ73" s="492">
        <f t="shared" si="54"/>
        <v>0</v>
      </c>
      <c r="BB73" s="492">
        <f t="shared" si="55"/>
        <v>0</v>
      </c>
      <c r="BD73" s="265">
        <f t="shared" si="58"/>
        <v>0</v>
      </c>
      <c r="BE73" s="105"/>
      <c r="BF73" s="105"/>
      <c r="BG73" s="105"/>
      <c r="BH73" s="105"/>
      <c r="BI73" s="105"/>
      <c r="BJ73" s="105"/>
    </row>
    <row r="74" spans="2:62" ht="20.100000000000001" hidden="1" customHeight="1" outlineLevel="1">
      <c r="B74" s="212"/>
      <c r="C74" s="908"/>
      <c r="D74" s="909"/>
      <c r="E74" s="909"/>
      <c r="F74" s="910"/>
      <c r="G74" s="890"/>
      <c r="H74" s="891"/>
      <c r="I74" s="152"/>
      <c r="J74" s="152"/>
      <c r="K74" s="152"/>
      <c r="L74" s="152"/>
      <c r="M74" s="152"/>
      <c r="N74" s="152"/>
      <c r="O74" s="152"/>
      <c r="P74" s="153"/>
      <c r="Q74" s="153"/>
      <c r="R74" s="156">
        <f t="shared" si="49"/>
        <v>0</v>
      </c>
      <c r="S74" s="156">
        <f t="shared" si="50"/>
        <v>0</v>
      </c>
      <c r="U74" s="157">
        <f t="shared" si="56"/>
        <v>0</v>
      </c>
      <c r="W74" s="152"/>
      <c r="X74" s="152"/>
      <c r="Y74" s="152"/>
      <c r="Z74" s="152"/>
      <c r="AA74" s="152"/>
      <c r="AB74" s="152"/>
      <c r="AC74" s="347"/>
      <c r="AD74" s="152"/>
      <c r="AE74" s="152"/>
      <c r="AF74" s="152"/>
      <c r="AG74" s="152"/>
      <c r="AH74" s="152"/>
      <c r="AI74" s="152"/>
      <c r="AJ74" s="347"/>
      <c r="AK74" s="152"/>
      <c r="AL74" s="152"/>
      <c r="AM74" s="295"/>
      <c r="AN74" s="228"/>
      <c r="AO74" s="228"/>
      <c r="AP74" s="228"/>
      <c r="AQ74" s="228"/>
      <c r="AR74" s="228"/>
      <c r="AS74" s="348"/>
      <c r="AT74" s="264">
        <f t="shared" si="39"/>
        <v>0</v>
      </c>
      <c r="AU74" s="259"/>
      <c r="AV74" s="265">
        <f t="shared" si="53"/>
        <v>0</v>
      </c>
      <c r="AX74" s="265">
        <f t="shared" si="57"/>
        <v>0</v>
      </c>
      <c r="AZ74" s="492">
        <f t="shared" si="54"/>
        <v>0</v>
      </c>
      <c r="BB74" s="492">
        <f t="shared" si="55"/>
        <v>0</v>
      </c>
      <c r="BD74" s="265">
        <f t="shared" si="58"/>
        <v>0</v>
      </c>
      <c r="BE74" s="105"/>
      <c r="BF74" s="105"/>
      <c r="BG74" s="105"/>
      <c r="BH74" s="105"/>
      <c r="BI74" s="105"/>
      <c r="BJ74" s="105"/>
    </row>
    <row r="75" spans="2:62" ht="20.100000000000001" hidden="1" customHeight="1" outlineLevel="1">
      <c r="B75" s="212"/>
      <c r="C75" s="908"/>
      <c r="D75" s="909"/>
      <c r="E75" s="909"/>
      <c r="F75" s="910"/>
      <c r="G75" s="890"/>
      <c r="H75" s="891"/>
      <c r="I75" s="152"/>
      <c r="J75" s="152"/>
      <c r="K75" s="152"/>
      <c r="L75" s="152"/>
      <c r="M75" s="152"/>
      <c r="N75" s="152"/>
      <c r="O75" s="152"/>
      <c r="P75" s="153"/>
      <c r="Q75" s="153"/>
      <c r="R75" s="156">
        <f t="shared" si="49"/>
        <v>0</v>
      </c>
      <c r="S75" s="156">
        <f t="shared" si="50"/>
        <v>0</v>
      </c>
      <c r="U75" s="157">
        <f t="shared" si="56"/>
        <v>0</v>
      </c>
      <c r="W75" s="152"/>
      <c r="X75" s="152"/>
      <c r="Y75" s="152"/>
      <c r="Z75" s="152"/>
      <c r="AA75" s="152"/>
      <c r="AB75" s="152"/>
      <c r="AC75" s="347"/>
      <c r="AD75" s="152"/>
      <c r="AE75" s="152"/>
      <c r="AF75" s="152"/>
      <c r="AG75" s="152"/>
      <c r="AH75" s="152"/>
      <c r="AI75" s="152"/>
      <c r="AJ75" s="347"/>
      <c r="AK75" s="152"/>
      <c r="AL75" s="152"/>
      <c r="AM75" s="295"/>
      <c r="AN75" s="228"/>
      <c r="AO75" s="228"/>
      <c r="AP75" s="228"/>
      <c r="AQ75" s="228"/>
      <c r="AR75" s="228"/>
      <c r="AS75" s="348"/>
      <c r="AT75" s="264">
        <f t="shared" si="39"/>
        <v>0</v>
      </c>
      <c r="AU75" s="259"/>
      <c r="AV75" s="265">
        <f t="shared" si="53"/>
        <v>0</v>
      </c>
      <c r="AX75" s="265">
        <f t="shared" si="57"/>
        <v>0</v>
      </c>
      <c r="AZ75" s="492">
        <f t="shared" si="54"/>
        <v>0</v>
      </c>
      <c r="BB75" s="492">
        <f t="shared" si="55"/>
        <v>0</v>
      </c>
      <c r="BD75" s="265">
        <f t="shared" si="58"/>
        <v>0</v>
      </c>
      <c r="BE75" s="105"/>
      <c r="BF75" s="105"/>
      <c r="BG75" s="105"/>
      <c r="BH75" s="105"/>
      <c r="BI75" s="105"/>
      <c r="BJ75" s="105"/>
    </row>
    <row r="76" spans="2:62" ht="20.100000000000001" hidden="1" customHeight="1" outlineLevel="1">
      <c r="B76" s="212"/>
      <c r="C76" s="908"/>
      <c r="D76" s="909"/>
      <c r="E76" s="909"/>
      <c r="F76" s="910"/>
      <c r="G76" s="890"/>
      <c r="H76" s="891"/>
      <c r="I76" s="152"/>
      <c r="J76" s="152"/>
      <c r="K76" s="152"/>
      <c r="L76" s="152"/>
      <c r="M76" s="152"/>
      <c r="N76" s="152"/>
      <c r="O76" s="152"/>
      <c r="P76" s="153"/>
      <c r="Q76" s="153"/>
      <c r="R76" s="156">
        <f t="shared" si="49"/>
        <v>0</v>
      </c>
      <c r="S76" s="156">
        <f t="shared" si="50"/>
        <v>0</v>
      </c>
      <c r="U76" s="157">
        <f t="shared" si="56"/>
        <v>0</v>
      </c>
      <c r="W76" s="152"/>
      <c r="X76" s="152"/>
      <c r="Y76" s="152"/>
      <c r="Z76" s="152"/>
      <c r="AA76" s="152"/>
      <c r="AB76" s="152"/>
      <c r="AC76" s="347"/>
      <c r="AD76" s="152"/>
      <c r="AE76" s="152"/>
      <c r="AF76" s="152"/>
      <c r="AG76" s="152"/>
      <c r="AH76" s="152"/>
      <c r="AI76" s="152"/>
      <c r="AJ76" s="347"/>
      <c r="AK76" s="152"/>
      <c r="AL76" s="152"/>
      <c r="AM76" s="295"/>
      <c r="AN76" s="228"/>
      <c r="AO76" s="228"/>
      <c r="AP76" s="228"/>
      <c r="AQ76" s="228"/>
      <c r="AR76" s="228"/>
      <c r="AS76" s="348"/>
      <c r="AT76" s="264">
        <f t="shared" si="39"/>
        <v>0</v>
      </c>
      <c r="AU76" s="259"/>
      <c r="AV76" s="265">
        <f t="shared" si="53"/>
        <v>0</v>
      </c>
      <c r="AX76" s="265">
        <f t="shared" si="57"/>
        <v>0</v>
      </c>
      <c r="AZ76" s="492">
        <f t="shared" si="54"/>
        <v>0</v>
      </c>
      <c r="BB76" s="492">
        <f t="shared" si="55"/>
        <v>0</v>
      </c>
      <c r="BD76" s="265">
        <f t="shared" si="58"/>
        <v>0</v>
      </c>
      <c r="BE76" s="105"/>
      <c r="BF76" s="105"/>
      <c r="BG76" s="105"/>
      <c r="BH76" s="105"/>
      <c r="BI76" s="105"/>
      <c r="BJ76" s="105"/>
    </row>
    <row r="77" spans="2:62" ht="20.100000000000001" hidden="1" customHeight="1" outlineLevel="1">
      <c r="B77" s="212"/>
      <c r="C77" s="908"/>
      <c r="D77" s="909"/>
      <c r="E77" s="909"/>
      <c r="F77" s="910"/>
      <c r="G77" s="890"/>
      <c r="H77" s="891"/>
      <c r="I77" s="152"/>
      <c r="J77" s="152"/>
      <c r="K77" s="152"/>
      <c r="L77" s="152"/>
      <c r="M77" s="152"/>
      <c r="N77" s="152"/>
      <c r="O77" s="152"/>
      <c r="P77" s="153"/>
      <c r="Q77" s="153"/>
      <c r="R77" s="156">
        <f t="shared" si="49"/>
        <v>0</v>
      </c>
      <c r="S77" s="156">
        <f t="shared" si="50"/>
        <v>0</v>
      </c>
      <c r="U77" s="157">
        <f t="shared" si="56"/>
        <v>0</v>
      </c>
      <c r="W77" s="152"/>
      <c r="X77" s="152"/>
      <c r="Y77" s="152"/>
      <c r="Z77" s="152"/>
      <c r="AA77" s="152"/>
      <c r="AB77" s="152"/>
      <c r="AC77" s="347"/>
      <c r="AD77" s="152"/>
      <c r="AE77" s="152"/>
      <c r="AF77" s="152"/>
      <c r="AG77" s="152"/>
      <c r="AH77" s="152"/>
      <c r="AI77" s="152"/>
      <c r="AJ77" s="347"/>
      <c r="AK77" s="152"/>
      <c r="AL77" s="152"/>
      <c r="AM77" s="295"/>
      <c r="AN77" s="228"/>
      <c r="AO77" s="228"/>
      <c r="AP77" s="228"/>
      <c r="AQ77" s="228"/>
      <c r="AR77" s="228"/>
      <c r="AS77" s="348"/>
      <c r="AT77" s="264">
        <f t="shared" si="39"/>
        <v>0</v>
      </c>
      <c r="AU77" s="259"/>
      <c r="AV77" s="265">
        <f t="shared" si="53"/>
        <v>0</v>
      </c>
      <c r="AX77" s="265">
        <f t="shared" si="57"/>
        <v>0</v>
      </c>
      <c r="AZ77" s="492">
        <f t="shared" si="54"/>
        <v>0</v>
      </c>
      <c r="BB77" s="492">
        <f t="shared" si="55"/>
        <v>0</v>
      </c>
      <c r="BD77" s="265">
        <f t="shared" si="58"/>
        <v>0</v>
      </c>
      <c r="BE77" s="105"/>
      <c r="BF77" s="105"/>
      <c r="BG77" s="105"/>
      <c r="BH77" s="105"/>
      <c r="BI77" s="105"/>
      <c r="BJ77" s="105"/>
    </row>
    <row r="78" spans="2:62" ht="20.100000000000001" hidden="1" customHeight="1" outlineLevel="1">
      <c r="B78" s="212"/>
      <c r="C78" s="908"/>
      <c r="D78" s="909"/>
      <c r="E78" s="909"/>
      <c r="F78" s="910"/>
      <c r="G78" s="890"/>
      <c r="H78" s="891"/>
      <c r="I78" s="152"/>
      <c r="J78" s="152"/>
      <c r="K78" s="152"/>
      <c r="L78" s="152"/>
      <c r="M78" s="152"/>
      <c r="N78" s="152"/>
      <c r="O78" s="152"/>
      <c r="P78" s="153"/>
      <c r="Q78" s="153"/>
      <c r="R78" s="156">
        <f t="shared" si="49"/>
        <v>0</v>
      </c>
      <c r="S78" s="156">
        <f t="shared" si="50"/>
        <v>0</v>
      </c>
      <c r="U78" s="157">
        <f t="shared" si="56"/>
        <v>0</v>
      </c>
      <c r="W78" s="152"/>
      <c r="X78" s="152"/>
      <c r="Y78" s="152"/>
      <c r="Z78" s="152"/>
      <c r="AA78" s="152"/>
      <c r="AB78" s="152"/>
      <c r="AC78" s="347"/>
      <c r="AD78" s="152"/>
      <c r="AE78" s="152"/>
      <c r="AF78" s="152"/>
      <c r="AG78" s="152"/>
      <c r="AH78" s="152"/>
      <c r="AI78" s="152"/>
      <c r="AJ78" s="347"/>
      <c r="AK78" s="152"/>
      <c r="AL78" s="152"/>
      <c r="AM78" s="295"/>
      <c r="AN78" s="228"/>
      <c r="AO78" s="228"/>
      <c r="AP78" s="228"/>
      <c r="AQ78" s="228"/>
      <c r="AR78" s="228"/>
      <c r="AS78" s="348"/>
      <c r="AT78" s="264">
        <f t="shared" si="39"/>
        <v>0</v>
      </c>
      <c r="AU78" s="259"/>
      <c r="AV78" s="265">
        <f t="shared" si="53"/>
        <v>0</v>
      </c>
      <c r="AX78" s="265">
        <f t="shared" si="57"/>
        <v>0</v>
      </c>
      <c r="AZ78" s="492">
        <f t="shared" si="54"/>
        <v>0</v>
      </c>
      <c r="BB78" s="492">
        <f t="shared" si="55"/>
        <v>0</v>
      </c>
      <c r="BD78" s="265">
        <f t="shared" si="58"/>
        <v>0</v>
      </c>
      <c r="BE78" s="105"/>
      <c r="BF78" s="105"/>
      <c r="BG78" s="105"/>
      <c r="BH78" s="105"/>
      <c r="BI78" s="105"/>
      <c r="BJ78" s="105"/>
    </row>
    <row r="79" spans="2:62" ht="9.9499999999999993" hidden="1" customHeight="1" outlineLevel="1">
      <c r="B79" s="101"/>
      <c r="C79" s="208"/>
      <c r="D79" s="208"/>
      <c r="E79" s="208"/>
      <c r="F79" s="208"/>
      <c r="G79" s="237"/>
      <c r="H79" s="207"/>
      <c r="I79" s="257"/>
      <c r="J79" s="257"/>
      <c r="K79" s="257"/>
      <c r="L79" s="257"/>
      <c r="M79" s="257"/>
      <c r="N79" s="257"/>
      <c r="O79" s="257"/>
      <c r="P79" s="256"/>
      <c r="Q79" s="102"/>
      <c r="R79" s="102"/>
      <c r="S79" s="102"/>
      <c r="U79" s="98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Z79" s="493"/>
      <c r="BE79" s="105"/>
      <c r="BF79" s="105"/>
      <c r="BG79" s="105"/>
      <c r="BH79" s="105"/>
      <c r="BI79" s="105"/>
      <c r="BJ79" s="105"/>
    </row>
    <row r="80" spans="2:62" ht="20.100000000000001" customHeight="1" collapsed="1">
      <c r="B80" s="179">
        <f>B63+1</f>
        <v>5</v>
      </c>
      <c r="C80" s="916"/>
      <c r="D80" s="917"/>
      <c r="E80" s="917"/>
      <c r="F80" s="918"/>
      <c r="G80" s="429"/>
      <c r="H80" s="206">
        <v>1</v>
      </c>
      <c r="I80" s="642">
        <f t="shared" ref="I80" si="59">$H80*SUM(I81:I95)</f>
        <v>0</v>
      </c>
      <c r="J80" s="643">
        <f t="shared" ref="J80:O80" si="60">$H80*SUM(J81:J95)</f>
        <v>0</v>
      </c>
      <c r="K80" s="644">
        <f t="shared" si="60"/>
        <v>0</v>
      </c>
      <c r="L80" s="645">
        <f t="shared" si="60"/>
        <v>0</v>
      </c>
      <c r="M80" s="645">
        <f t="shared" si="60"/>
        <v>0</v>
      </c>
      <c r="N80" s="644">
        <f t="shared" si="60"/>
        <v>0</v>
      </c>
      <c r="O80" s="642">
        <f t="shared" si="60"/>
        <v>0</v>
      </c>
      <c r="P80" s="209">
        <f t="shared" ref="P80:Q80" si="61">$H80*SUM(P81:P95)</f>
        <v>0</v>
      </c>
      <c r="Q80" s="210">
        <f t="shared" si="61"/>
        <v>0</v>
      </c>
      <c r="R80" s="136">
        <f t="shared" ref="R80:R95" si="62">P80*(1+Gewinn)*(1+SicherheitAngebot)</f>
        <v>0</v>
      </c>
      <c r="S80" s="137">
        <f t="shared" ref="S80:S95" si="63">Q80*(1+MGKZ)*(1+Gewinn)*(1+SicherheitAngebot)</f>
        <v>0</v>
      </c>
      <c r="U80" s="10">
        <f>I80*$I$7+J80*$J$7+K80*$K$7+L80*$L$7+M80*$M$7+N80*$N$7+O80*$O$7+R80+S80</f>
        <v>0</v>
      </c>
      <c r="W80" s="646">
        <f t="shared" ref="W80:AB80" si="64">$H80*SUM(W81:W95)</f>
        <v>0</v>
      </c>
      <c r="X80" s="647">
        <f t="shared" si="64"/>
        <v>0</v>
      </c>
      <c r="Y80" s="648">
        <f t="shared" si="64"/>
        <v>0</v>
      </c>
      <c r="Z80" s="649">
        <f t="shared" si="64"/>
        <v>0</v>
      </c>
      <c r="AA80" s="648">
        <f t="shared" si="64"/>
        <v>0</v>
      </c>
      <c r="AB80" s="646">
        <f t="shared" si="64"/>
        <v>0</v>
      </c>
      <c r="AC80" s="258"/>
      <c r="AD80" s="646">
        <f t="shared" ref="AD80:AM80" si="65">$H80*SUM(AD81:AD95)</f>
        <v>0</v>
      </c>
      <c r="AE80" s="647">
        <f t="shared" si="65"/>
        <v>0</v>
      </c>
      <c r="AF80" s="648">
        <f t="shared" si="65"/>
        <v>0</v>
      </c>
      <c r="AG80" s="649">
        <f t="shared" si="65"/>
        <v>0</v>
      </c>
      <c r="AH80" s="648">
        <f t="shared" si="65"/>
        <v>0</v>
      </c>
      <c r="AI80" s="646">
        <f t="shared" si="65"/>
        <v>0</v>
      </c>
      <c r="AJ80" s="258"/>
      <c r="AK80" s="653">
        <f t="shared" si="65"/>
        <v>0</v>
      </c>
      <c r="AL80" s="653">
        <f t="shared" si="65"/>
        <v>0</v>
      </c>
      <c r="AM80" s="653">
        <f t="shared" si="65"/>
        <v>0</v>
      </c>
      <c r="AN80" s="227">
        <f>$H80*SUM(AN81:AN95)*(1+Gewinn)*(1+SicherheitAngebot)</f>
        <v>0</v>
      </c>
      <c r="AO80" s="227">
        <f>$H80*SUM(AO81:AO95)*(1+Gewinn)*(1+SicherheitAngebot)</f>
        <v>0</v>
      </c>
      <c r="AP80" s="227">
        <f>$H80*SUM(AP81:AP95)*(1+Gewinn)*(1+SicherheitAngebot)</f>
        <v>0</v>
      </c>
      <c r="AQ80" s="227">
        <f>$H80*SUM(AQ81:AQ95)*(1+Gewinn)*(1+SicherheitAngebot)</f>
        <v>0</v>
      </c>
      <c r="AR80" s="227">
        <f>$H80*SUM(AR81:AR95)*(1+Gewinn)*(1+SicherheitAngebot)</f>
        <v>0</v>
      </c>
      <c r="AS80" s="262"/>
      <c r="AT80" s="263">
        <f t="shared" si="39"/>
        <v>0</v>
      </c>
      <c r="AU80" s="259"/>
      <c r="AV80" s="491">
        <f>AK80*$AK$7+AL80*$AL$7+AM80*$AM$7+SUM(AN80:AR80)+AT80/Zuschläge_IBN+AT80</f>
        <v>0</v>
      </c>
      <c r="AX80" s="685">
        <f>U80+AV80</f>
        <v>0</v>
      </c>
      <c r="AZ80" s="490">
        <f>IF(H80&gt;0,U80/(1+SicherheitAngebot)*(1+Sicherheit),0)</f>
        <v>0</v>
      </c>
      <c r="BB80" s="490">
        <f>IF(H80&gt;0,AV80/(1+SicherheitAngebot)*(1+Sicherheit),0)</f>
        <v>0</v>
      </c>
      <c r="BD80" s="490">
        <f>AZ80+BB80</f>
        <v>0</v>
      </c>
      <c r="BE80" s="105"/>
      <c r="BF80" s="105"/>
      <c r="BG80" s="105"/>
      <c r="BH80" s="105"/>
      <c r="BI80" s="105"/>
      <c r="BJ80" s="105"/>
    </row>
    <row r="81" spans="2:62" ht="20.100000000000001" hidden="1" customHeight="1" outlineLevel="1">
      <c r="B81" s="99"/>
      <c r="C81" s="908"/>
      <c r="D81" s="909"/>
      <c r="E81" s="909"/>
      <c r="F81" s="910"/>
      <c r="G81" s="890"/>
      <c r="H81" s="901"/>
      <c r="I81" s="152"/>
      <c r="J81" s="152"/>
      <c r="K81" s="152"/>
      <c r="L81" s="152"/>
      <c r="M81" s="152"/>
      <c r="N81" s="152"/>
      <c r="O81" s="152"/>
      <c r="P81" s="153"/>
      <c r="Q81" s="153"/>
      <c r="R81" s="156">
        <f t="shared" si="62"/>
        <v>0</v>
      </c>
      <c r="S81" s="156">
        <f t="shared" si="63"/>
        <v>0</v>
      </c>
      <c r="U81" s="157">
        <f>I81*$I$7+J81*$J$7+K81*$K$7+L81*$L$7+M81*$M$7+N81*$N$7+O81*$O$7+R81+S81</f>
        <v>0</v>
      </c>
      <c r="W81" s="152"/>
      <c r="X81" s="152"/>
      <c r="Y81" s="152"/>
      <c r="Z81" s="152"/>
      <c r="AA81" s="152"/>
      <c r="AB81" s="152"/>
      <c r="AC81" s="347"/>
      <c r="AD81" s="152"/>
      <c r="AE81" s="152"/>
      <c r="AF81" s="152"/>
      <c r="AG81" s="152"/>
      <c r="AH81" s="152"/>
      <c r="AI81" s="152"/>
      <c r="AJ81" s="347"/>
      <c r="AK81" s="152"/>
      <c r="AL81" s="152"/>
      <c r="AM81" s="295"/>
      <c r="AN81" s="228"/>
      <c r="AO81" s="228"/>
      <c r="AP81" s="228"/>
      <c r="AQ81" s="228"/>
      <c r="AR81" s="228"/>
      <c r="AS81" s="348"/>
      <c r="AT81" s="264">
        <f t="shared" si="39"/>
        <v>0</v>
      </c>
      <c r="AU81" s="259"/>
      <c r="AV81" s="265">
        <f t="shared" ref="AV81:AV95" si="66">AK81*$AK$7+AL81*$AL$7+AM81*$AM$7+SUM(AN81:AR81)*(1+Gewinn)*(1+SicherheitAngebot)+AT81/Zuschläge_IBN+AT81</f>
        <v>0</v>
      </c>
      <c r="AX81" s="265">
        <f>U81+AV81</f>
        <v>0</v>
      </c>
      <c r="AZ81" s="492">
        <f t="shared" ref="AZ81:AZ95" si="67">U81/(1+SicherheitAngebot)*(1+Sicherheit)</f>
        <v>0</v>
      </c>
      <c r="BB81" s="492">
        <f t="shared" ref="BB81:BB95" si="68">AV81/(1+SicherheitAngebot)*(1+Sicherheit)</f>
        <v>0</v>
      </c>
      <c r="BD81" s="265">
        <f>AZ81+BB81</f>
        <v>0</v>
      </c>
      <c r="BE81" s="105"/>
      <c r="BF81" s="105"/>
      <c r="BG81" s="105"/>
      <c r="BH81" s="105"/>
      <c r="BI81" s="105"/>
      <c r="BJ81" s="105"/>
    </row>
    <row r="82" spans="2:62" ht="20.100000000000001" hidden="1" customHeight="1" outlineLevel="1">
      <c r="B82" s="100"/>
      <c r="C82" s="908"/>
      <c r="D82" s="909"/>
      <c r="E82" s="909"/>
      <c r="F82" s="910"/>
      <c r="G82" s="890"/>
      <c r="H82" s="891"/>
      <c r="I82" s="152"/>
      <c r="J82" s="152"/>
      <c r="K82" s="152"/>
      <c r="L82" s="152"/>
      <c r="M82" s="152"/>
      <c r="N82" s="152"/>
      <c r="O82" s="152"/>
      <c r="P82" s="153"/>
      <c r="Q82" s="153"/>
      <c r="R82" s="156">
        <f t="shared" si="62"/>
        <v>0</v>
      </c>
      <c r="S82" s="156">
        <f t="shared" si="63"/>
        <v>0</v>
      </c>
      <c r="U82" s="157">
        <f t="shared" ref="U82:U95" si="69">I82*$I$7+J82*$J$7+K82*$K$7+L82*$L$7+M82*$M$7+N82*$N$7+O82*$O$7+R82+S82</f>
        <v>0</v>
      </c>
      <c r="W82" s="152"/>
      <c r="X82" s="152"/>
      <c r="Y82" s="152"/>
      <c r="Z82" s="152"/>
      <c r="AA82" s="152"/>
      <c r="AB82" s="152"/>
      <c r="AC82" s="347"/>
      <c r="AD82" s="152"/>
      <c r="AE82" s="152"/>
      <c r="AF82" s="152"/>
      <c r="AG82" s="152"/>
      <c r="AH82" s="152"/>
      <c r="AI82" s="152"/>
      <c r="AJ82" s="347"/>
      <c r="AK82" s="152"/>
      <c r="AL82" s="152"/>
      <c r="AM82" s="295"/>
      <c r="AN82" s="228"/>
      <c r="AO82" s="228"/>
      <c r="AP82" s="228"/>
      <c r="AQ82" s="228"/>
      <c r="AR82" s="228"/>
      <c r="AS82" s="348"/>
      <c r="AT82" s="264">
        <f t="shared" si="39"/>
        <v>0</v>
      </c>
      <c r="AU82" s="259"/>
      <c r="AV82" s="265">
        <f t="shared" si="66"/>
        <v>0</v>
      </c>
      <c r="AX82" s="265">
        <f t="shared" ref="AX82:AX95" si="70">U82+AV82</f>
        <v>0</v>
      </c>
      <c r="AZ82" s="492">
        <f t="shared" si="67"/>
        <v>0</v>
      </c>
      <c r="BB82" s="492">
        <f t="shared" si="68"/>
        <v>0</v>
      </c>
      <c r="BD82" s="265">
        <f t="shared" ref="BD82:BD95" si="71">AZ82+BB82</f>
        <v>0</v>
      </c>
      <c r="BE82" s="105"/>
      <c r="BF82" s="105"/>
      <c r="BG82" s="105"/>
      <c r="BH82" s="105"/>
      <c r="BI82" s="105"/>
      <c r="BJ82" s="105"/>
    </row>
    <row r="83" spans="2:62" ht="20.100000000000001" hidden="1" customHeight="1" outlineLevel="1">
      <c r="B83" s="100"/>
      <c r="C83" s="908"/>
      <c r="D83" s="909"/>
      <c r="E83" s="909"/>
      <c r="F83" s="910"/>
      <c r="G83" s="890"/>
      <c r="H83" s="891"/>
      <c r="I83" s="152"/>
      <c r="J83" s="152"/>
      <c r="K83" s="152"/>
      <c r="L83" s="152"/>
      <c r="M83" s="152"/>
      <c r="N83" s="152"/>
      <c r="O83" s="152"/>
      <c r="P83" s="153"/>
      <c r="Q83" s="153"/>
      <c r="R83" s="156">
        <f t="shared" si="62"/>
        <v>0</v>
      </c>
      <c r="S83" s="156">
        <f t="shared" si="63"/>
        <v>0</v>
      </c>
      <c r="U83" s="157">
        <f t="shared" si="69"/>
        <v>0</v>
      </c>
      <c r="W83" s="152"/>
      <c r="X83" s="152"/>
      <c r="Y83" s="152"/>
      <c r="Z83" s="152"/>
      <c r="AA83" s="152"/>
      <c r="AB83" s="152"/>
      <c r="AC83" s="347"/>
      <c r="AD83" s="152"/>
      <c r="AE83" s="152"/>
      <c r="AF83" s="152"/>
      <c r="AG83" s="152"/>
      <c r="AH83" s="152"/>
      <c r="AI83" s="152"/>
      <c r="AJ83" s="347"/>
      <c r="AK83" s="152"/>
      <c r="AL83" s="152"/>
      <c r="AM83" s="295"/>
      <c r="AN83" s="228"/>
      <c r="AO83" s="228"/>
      <c r="AP83" s="228"/>
      <c r="AQ83" s="228"/>
      <c r="AR83" s="228"/>
      <c r="AS83" s="348"/>
      <c r="AT83" s="264">
        <f t="shared" si="39"/>
        <v>0</v>
      </c>
      <c r="AU83" s="259"/>
      <c r="AV83" s="265">
        <f t="shared" si="66"/>
        <v>0</v>
      </c>
      <c r="AX83" s="265">
        <f t="shared" si="70"/>
        <v>0</v>
      </c>
      <c r="AZ83" s="492">
        <f t="shared" si="67"/>
        <v>0</v>
      </c>
      <c r="BB83" s="492">
        <f t="shared" si="68"/>
        <v>0</v>
      </c>
      <c r="BD83" s="265">
        <f t="shared" si="71"/>
        <v>0</v>
      </c>
      <c r="BE83" s="105"/>
      <c r="BF83" s="105"/>
      <c r="BG83" s="105"/>
      <c r="BH83" s="105"/>
      <c r="BI83" s="105"/>
      <c r="BJ83" s="105"/>
    </row>
    <row r="84" spans="2:62" ht="20.100000000000001" hidden="1" customHeight="1" outlineLevel="1">
      <c r="B84" s="100"/>
      <c r="C84" s="908"/>
      <c r="D84" s="909"/>
      <c r="E84" s="909"/>
      <c r="F84" s="910"/>
      <c r="G84" s="890"/>
      <c r="H84" s="891"/>
      <c r="I84" s="152"/>
      <c r="J84" s="152"/>
      <c r="K84" s="152"/>
      <c r="L84" s="152"/>
      <c r="M84" s="152"/>
      <c r="N84" s="152"/>
      <c r="O84" s="152"/>
      <c r="P84" s="153"/>
      <c r="Q84" s="153"/>
      <c r="R84" s="156">
        <f t="shared" si="62"/>
        <v>0</v>
      </c>
      <c r="S84" s="156">
        <f t="shared" si="63"/>
        <v>0</v>
      </c>
      <c r="U84" s="157">
        <f t="shared" si="69"/>
        <v>0</v>
      </c>
      <c r="W84" s="152"/>
      <c r="X84" s="152"/>
      <c r="Y84" s="152"/>
      <c r="Z84" s="152"/>
      <c r="AA84" s="152"/>
      <c r="AB84" s="152"/>
      <c r="AC84" s="347"/>
      <c r="AD84" s="152"/>
      <c r="AE84" s="152"/>
      <c r="AF84" s="152"/>
      <c r="AG84" s="152"/>
      <c r="AH84" s="152"/>
      <c r="AI84" s="152"/>
      <c r="AJ84" s="347"/>
      <c r="AK84" s="152"/>
      <c r="AL84" s="152"/>
      <c r="AM84" s="295"/>
      <c r="AN84" s="228"/>
      <c r="AO84" s="228"/>
      <c r="AP84" s="228"/>
      <c r="AQ84" s="228"/>
      <c r="AR84" s="228"/>
      <c r="AS84" s="348"/>
      <c r="AT84" s="264">
        <f t="shared" si="39"/>
        <v>0</v>
      </c>
      <c r="AU84" s="259"/>
      <c r="AV84" s="265">
        <f t="shared" si="66"/>
        <v>0</v>
      </c>
      <c r="AX84" s="265">
        <f t="shared" si="70"/>
        <v>0</v>
      </c>
      <c r="AZ84" s="492">
        <f t="shared" si="67"/>
        <v>0</v>
      </c>
      <c r="BB84" s="492">
        <f t="shared" si="68"/>
        <v>0</v>
      </c>
      <c r="BD84" s="265">
        <f t="shared" si="71"/>
        <v>0</v>
      </c>
      <c r="BE84" s="105"/>
      <c r="BF84" s="105"/>
      <c r="BG84" s="105"/>
      <c r="BH84" s="105"/>
      <c r="BI84" s="105"/>
      <c r="BJ84" s="105"/>
    </row>
    <row r="85" spans="2:62" ht="20.100000000000001" hidden="1" customHeight="1" outlineLevel="1">
      <c r="B85" s="100"/>
      <c r="C85" s="908"/>
      <c r="D85" s="909"/>
      <c r="E85" s="909"/>
      <c r="F85" s="910"/>
      <c r="G85" s="890"/>
      <c r="H85" s="891"/>
      <c r="I85" s="152"/>
      <c r="J85" s="152"/>
      <c r="K85" s="152"/>
      <c r="L85" s="152"/>
      <c r="M85" s="152"/>
      <c r="N85" s="152"/>
      <c r="O85" s="152"/>
      <c r="P85" s="153"/>
      <c r="Q85" s="153"/>
      <c r="R85" s="156">
        <f t="shared" si="62"/>
        <v>0</v>
      </c>
      <c r="S85" s="156">
        <f t="shared" si="63"/>
        <v>0</v>
      </c>
      <c r="U85" s="157">
        <f t="shared" si="69"/>
        <v>0</v>
      </c>
      <c r="W85" s="152"/>
      <c r="X85" s="152"/>
      <c r="Y85" s="152"/>
      <c r="Z85" s="152"/>
      <c r="AA85" s="152"/>
      <c r="AB85" s="152"/>
      <c r="AC85" s="347"/>
      <c r="AD85" s="152"/>
      <c r="AE85" s="152"/>
      <c r="AF85" s="152"/>
      <c r="AG85" s="152"/>
      <c r="AH85" s="152"/>
      <c r="AI85" s="152"/>
      <c r="AJ85" s="347"/>
      <c r="AK85" s="152"/>
      <c r="AL85" s="152"/>
      <c r="AM85" s="295"/>
      <c r="AN85" s="228"/>
      <c r="AO85" s="228"/>
      <c r="AP85" s="228"/>
      <c r="AQ85" s="228"/>
      <c r="AR85" s="228"/>
      <c r="AS85" s="348"/>
      <c r="AT85" s="264">
        <f t="shared" si="39"/>
        <v>0</v>
      </c>
      <c r="AU85" s="259"/>
      <c r="AV85" s="265">
        <f t="shared" si="66"/>
        <v>0</v>
      </c>
      <c r="AX85" s="265">
        <f t="shared" si="70"/>
        <v>0</v>
      </c>
      <c r="AZ85" s="492">
        <f t="shared" si="67"/>
        <v>0</v>
      </c>
      <c r="BB85" s="492">
        <f t="shared" si="68"/>
        <v>0</v>
      </c>
      <c r="BD85" s="265">
        <f t="shared" si="71"/>
        <v>0</v>
      </c>
      <c r="BE85" s="105"/>
      <c r="BF85" s="105"/>
      <c r="BG85" s="105"/>
      <c r="BH85" s="105"/>
      <c r="BI85" s="105"/>
      <c r="BJ85" s="105"/>
    </row>
    <row r="86" spans="2:62" ht="20.100000000000001" hidden="1" customHeight="1" outlineLevel="1">
      <c r="B86" s="100"/>
      <c r="C86" s="908"/>
      <c r="D86" s="909"/>
      <c r="E86" s="909"/>
      <c r="F86" s="910"/>
      <c r="G86" s="890"/>
      <c r="H86" s="891"/>
      <c r="I86" s="152"/>
      <c r="J86" s="152"/>
      <c r="K86" s="152"/>
      <c r="L86" s="152"/>
      <c r="M86" s="152"/>
      <c r="N86" s="152"/>
      <c r="O86" s="152"/>
      <c r="P86" s="153"/>
      <c r="Q86" s="153"/>
      <c r="R86" s="156">
        <f t="shared" si="62"/>
        <v>0</v>
      </c>
      <c r="S86" s="156">
        <f t="shared" si="63"/>
        <v>0</v>
      </c>
      <c r="U86" s="157">
        <f t="shared" si="69"/>
        <v>0</v>
      </c>
      <c r="W86" s="152"/>
      <c r="X86" s="152"/>
      <c r="Y86" s="152"/>
      <c r="Z86" s="152"/>
      <c r="AA86" s="152"/>
      <c r="AB86" s="152"/>
      <c r="AC86" s="347"/>
      <c r="AD86" s="152"/>
      <c r="AE86" s="152"/>
      <c r="AF86" s="152"/>
      <c r="AG86" s="152"/>
      <c r="AH86" s="152"/>
      <c r="AI86" s="152"/>
      <c r="AJ86" s="347"/>
      <c r="AK86" s="152"/>
      <c r="AL86" s="152"/>
      <c r="AM86" s="295"/>
      <c r="AN86" s="228"/>
      <c r="AO86" s="228"/>
      <c r="AP86" s="228"/>
      <c r="AQ86" s="228"/>
      <c r="AR86" s="228"/>
      <c r="AS86" s="348"/>
      <c r="AT86" s="264">
        <f t="shared" si="39"/>
        <v>0</v>
      </c>
      <c r="AU86" s="259"/>
      <c r="AV86" s="265">
        <f t="shared" si="66"/>
        <v>0</v>
      </c>
      <c r="AX86" s="265">
        <f t="shared" si="70"/>
        <v>0</v>
      </c>
      <c r="AZ86" s="492">
        <f t="shared" si="67"/>
        <v>0</v>
      </c>
      <c r="BB86" s="492">
        <f t="shared" si="68"/>
        <v>0</v>
      </c>
      <c r="BD86" s="265">
        <f t="shared" si="71"/>
        <v>0</v>
      </c>
      <c r="BE86" s="105"/>
      <c r="BF86" s="105"/>
      <c r="BG86" s="105"/>
      <c r="BH86" s="105"/>
      <c r="BI86" s="105"/>
      <c r="BJ86" s="105"/>
    </row>
    <row r="87" spans="2:62" ht="20.100000000000001" hidden="1" customHeight="1" outlineLevel="1">
      <c r="B87" s="100"/>
      <c r="C87" s="908"/>
      <c r="D87" s="909"/>
      <c r="E87" s="909"/>
      <c r="F87" s="910"/>
      <c r="G87" s="890"/>
      <c r="H87" s="891"/>
      <c r="I87" s="152"/>
      <c r="J87" s="152"/>
      <c r="K87" s="152"/>
      <c r="L87" s="152"/>
      <c r="M87" s="152"/>
      <c r="N87" s="152"/>
      <c r="O87" s="152"/>
      <c r="P87" s="153"/>
      <c r="Q87" s="153"/>
      <c r="R87" s="156">
        <f t="shared" si="62"/>
        <v>0</v>
      </c>
      <c r="S87" s="156">
        <f t="shared" si="63"/>
        <v>0</v>
      </c>
      <c r="U87" s="157">
        <f t="shared" si="69"/>
        <v>0</v>
      </c>
      <c r="W87" s="152"/>
      <c r="X87" s="152"/>
      <c r="Y87" s="152"/>
      <c r="Z87" s="152"/>
      <c r="AA87" s="152"/>
      <c r="AB87" s="152"/>
      <c r="AC87" s="347"/>
      <c r="AD87" s="152"/>
      <c r="AE87" s="152"/>
      <c r="AF87" s="152"/>
      <c r="AG87" s="152"/>
      <c r="AH87" s="152"/>
      <c r="AI87" s="152"/>
      <c r="AJ87" s="347"/>
      <c r="AK87" s="152"/>
      <c r="AL87" s="152"/>
      <c r="AM87" s="295"/>
      <c r="AN87" s="228"/>
      <c r="AO87" s="228"/>
      <c r="AP87" s="228"/>
      <c r="AQ87" s="228"/>
      <c r="AR87" s="228"/>
      <c r="AS87" s="348"/>
      <c r="AT87" s="264">
        <f t="shared" si="39"/>
        <v>0</v>
      </c>
      <c r="AU87" s="259"/>
      <c r="AV87" s="265">
        <f t="shared" si="66"/>
        <v>0</v>
      </c>
      <c r="AX87" s="265">
        <f t="shared" si="70"/>
        <v>0</v>
      </c>
      <c r="AZ87" s="492">
        <f t="shared" si="67"/>
        <v>0</v>
      </c>
      <c r="BB87" s="492">
        <f t="shared" si="68"/>
        <v>0</v>
      </c>
      <c r="BD87" s="265">
        <f t="shared" si="71"/>
        <v>0</v>
      </c>
      <c r="BE87" s="105"/>
      <c r="BF87" s="105"/>
      <c r="BG87" s="105"/>
      <c r="BH87" s="105"/>
      <c r="BI87" s="105"/>
      <c r="BJ87" s="105"/>
    </row>
    <row r="88" spans="2:62" ht="20.100000000000001" hidden="1" customHeight="1" outlineLevel="1">
      <c r="B88" s="100"/>
      <c r="C88" s="908"/>
      <c r="D88" s="909"/>
      <c r="E88" s="909"/>
      <c r="F88" s="910"/>
      <c r="G88" s="890"/>
      <c r="H88" s="891"/>
      <c r="I88" s="152"/>
      <c r="J88" s="152"/>
      <c r="K88" s="152"/>
      <c r="L88" s="152"/>
      <c r="M88" s="152"/>
      <c r="N88" s="152"/>
      <c r="O88" s="152"/>
      <c r="P88" s="153"/>
      <c r="Q88" s="153"/>
      <c r="R88" s="156">
        <f t="shared" si="62"/>
        <v>0</v>
      </c>
      <c r="S88" s="156">
        <f t="shared" si="63"/>
        <v>0</v>
      </c>
      <c r="U88" s="157">
        <f t="shared" si="69"/>
        <v>0</v>
      </c>
      <c r="W88" s="152"/>
      <c r="X88" s="152"/>
      <c r="Y88" s="152"/>
      <c r="Z88" s="152"/>
      <c r="AA88" s="152"/>
      <c r="AB88" s="152"/>
      <c r="AC88" s="347"/>
      <c r="AD88" s="152"/>
      <c r="AE88" s="152"/>
      <c r="AF88" s="152"/>
      <c r="AG88" s="152"/>
      <c r="AH88" s="152"/>
      <c r="AI88" s="152"/>
      <c r="AJ88" s="347"/>
      <c r="AK88" s="152"/>
      <c r="AL88" s="152"/>
      <c r="AM88" s="295"/>
      <c r="AN88" s="228"/>
      <c r="AO88" s="228"/>
      <c r="AP88" s="228"/>
      <c r="AQ88" s="228"/>
      <c r="AR88" s="228"/>
      <c r="AS88" s="348"/>
      <c r="AT88" s="264">
        <f t="shared" si="39"/>
        <v>0</v>
      </c>
      <c r="AU88" s="259"/>
      <c r="AV88" s="265">
        <f t="shared" si="66"/>
        <v>0</v>
      </c>
      <c r="AX88" s="265">
        <f t="shared" si="70"/>
        <v>0</v>
      </c>
      <c r="AZ88" s="492">
        <f t="shared" si="67"/>
        <v>0</v>
      </c>
      <c r="BB88" s="492">
        <f t="shared" si="68"/>
        <v>0</v>
      </c>
      <c r="BD88" s="265">
        <f t="shared" si="71"/>
        <v>0</v>
      </c>
      <c r="BE88" s="105"/>
      <c r="BF88" s="105"/>
      <c r="BG88" s="105"/>
      <c r="BH88" s="105"/>
      <c r="BI88" s="105"/>
      <c r="BJ88" s="105"/>
    </row>
    <row r="89" spans="2:62" ht="20.100000000000001" hidden="1" customHeight="1" outlineLevel="1">
      <c r="B89" s="100"/>
      <c r="C89" s="908"/>
      <c r="D89" s="909"/>
      <c r="E89" s="909"/>
      <c r="F89" s="910"/>
      <c r="G89" s="890"/>
      <c r="H89" s="891"/>
      <c r="I89" s="152"/>
      <c r="J89" s="152"/>
      <c r="K89" s="152"/>
      <c r="L89" s="152"/>
      <c r="M89" s="152"/>
      <c r="N89" s="152"/>
      <c r="O89" s="152"/>
      <c r="P89" s="153"/>
      <c r="Q89" s="153"/>
      <c r="R89" s="156">
        <f t="shared" si="62"/>
        <v>0</v>
      </c>
      <c r="S89" s="156">
        <f t="shared" si="63"/>
        <v>0</v>
      </c>
      <c r="U89" s="157">
        <f t="shared" si="69"/>
        <v>0</v>
      </c>
      <c r="W89" s="152"/>
      <c r="X89" s="152"/>
      <c r="Y89" s="152"/>
      <c r="Z89" s="152"/>
      <c r="AA89" s="152"/>
      <c r="AB89" s="152"/>
      <c r="AC89" s="347"/>
      <c r="AD89" s="152"/>
      <c r="AE89" s="152"/>
      <c r="AF89" s="152"/>
      <c r="AG89" s="152"/>
      <c r="AH89" s="152"/>
      <c r="AI89" s="152"/>
      <c r="AJ89" s="347"/>
      <c r="AK89" s="152"/>
      <c r="AL89" s="152"/>
      <c r="AM89" s="295"/>
      <c r="AN89" s="228"/>
      <c r="AO89" s="228"/>
      <c r="AP89" s="228"/>
      <c r="AQ89" s="228"/>
      <c r="AR89" s="228"/>
      <c r="AS89" s="348"/>
      <c r="AT89" s="264">
        <f t="shared" si="39"/>
        <v>0</v>
      </c>
      <c r="AU89" s="259"/>
      <c r="AV89" s="265">
        <f t="shared" si="66"/>
        <v>0</v>
      </c>
      <c r="AX89" s="265">
        <f t="shared" si="70"/>
        <v>0</v>
      </c>
      <c r="AZ89" s="492">
        <f t="shared" si="67"/>
        <v>0</v>
      </c>
      <c r="BB89" s="492">
        <f t="shared" si="68"/>
        <v>0</v>
      </c>
      <c r="BD89" s="265">
        <f t="shared" si="71"/>
        <v>0</v>
      </c>
      <c r="BE89" s="105"/>
      <c r="BF89" s="105"/>
      <c r="BG89" s="105"/>
      <c r="BH89" s="105"/>
      <c r="BI89" s="105"/>
      <c r="BJ89" s="105"/>
    </row>
    <row r="90" spans="2:62" ht="20.100000000000001" hidden="1" customHeight="1" outlineLevel="1">
      <c r="B90" s="100"/>
      <c r="C90" s="908"/>
      <c r="D90" s="909"/>
      <c r="E90" s="909"/>
      <c r="F90" s="910"/>
      <c r="G90" s="890"/>
      <c r="H90" s="891"/>
      <c r="I90" s="152"/>
      <c r="J90" s="152"/>
      <c r="K90" s="152"/>
      <c r="L90" s="152"/>
      <c r="M90" s="152"/>
      <c r="N90" s="152"/>
      <c r="O90" s="152"/>
      <c r="P90" s="153"/>
      <c r="Q90" s="153"/>
      <c r="R90" s="156">
        <f t="shared" si="62"/>
        <v>0</v>
      </c>
      <c r="S90" s="156">
        <f t="shared" si="63"/>
        <v>0</v>
      </c>
      <c r="U90" s="157">
        <f t="shared" si="69"/>
        <v>0</v>
      </c>
      <c r="W90" s="152"/>
      <c r="X90" s="152"/>
      <c r="Y90" s="152"/>
      <c r="Z90" s="152"/>
      <c r="AA90" s="152"/>
      <c r="AB90" s="152"/>
      <c r="AC90" s="347"/>
      <c r="AD90" s="152"/>
      <c r="AE90" s="152"/>
      <c r="AF90" s="152"/>
      <c r="AG90" s="152"/>
      <c r="AH90" s="152"/>
      <c r="AI90" s="152"/>
      <c r="AJ90" s="347"/>
      <c r="AK90" s="152"/>
      <c r="AL90" s="152"/>
      <c r="AM90" s="295"/>
      <c r="AN90" s="228"/>
      <c r="AO90" s="228"/>
      <c r="AP90" s="228"/>
      <c r="AQ90" s="228"/>
      <c r="AR90" s="228"/>
      <c r="AS90" s="348"/>
      <c r="AT90" s="264">
        <f t="shared" si="39"/>
        <v>0</v>
      </c>
      <c r="AU90" s="259"/>
      <c r="AV90" s="265">
        <f t="shared" si="66"/>
        <v>0</v>
      </c>
      <c r="AX90" s="265">
        <f t="shared" si="70"/>
        <v>0</v>
      </c>
      <c r="AZ90" s="492">
        <f t="shared" si="67"/>
        <v>0</v>
      </c>
      <c r="BB90" s="492">
        <f t="shared" si="68"/>
        <v>0</v>
      </c>
      <c r="BD90" s="265">
        <f t="shared" si="71"/>
        <v>0</v>
      </c>
      <c r="BE90" s="105"/>
      <c r="BF90" s="105"/>
      <c r="BG90" s="105"/>
      <c r="BH90" s="105"/>
      <c r="BI90" s="105"/>
      <c r="BJ90" s="105"/>
    </row>
    <row r="91" spans="2:62" ht="20.100000000000001" hidden="1" customHeight="1" outlineLevel="1">
      <c r="B91" s="100"/>
      <c r="C91" s="908"/>
      <c r="D91" s="909"/>
      <c r="E91" s="909"/>
      <c r="F91" s="910"/>
      <c r="G91" s="890"/>
      <c r="H91" s="891"/>
      <c r="I91" s="152"/>
      <c r="J91" s="152"/>
      <c r="K91" s="152"/>
      <c r="L91" s="152"/>
      <c r="M91" s="152"/>
      <c r="N91" s="152"/>
      <c r="O91" s="152"/>
      <c r="P91" s="153"/>
      <c r="Q91" s="153"/>
      <c r="R91" s="156">
        <f t="shared" si="62"/>
        <v>0</v>
      </c>
      <c r="S91" s="156">
        <f t="shared" si="63"/>
        <v>0</v>
      </c>
      <c r="U91" s="157">
        <f t="shared" si="69"/>
        <v>0</v>
      </c>
      <c r="W91" s="152"/>
      <c r="X91" s="152"/>
      <c r="Y91" s="152"/>
      <c r="Z91" s="152"/>
      <c r="AA91" s="152"/>
      <c r="AB91" s="152"/>
      <c r="AC91" s="347"/>
      <c r="AD91" s="152"/>
      <c r="AE91" s="152"/>
      <c r="AF91" s="152"/>
      <c r="AG91" s="152"/>
      <c r="AH91" s="152"/>
      <c r="AI91" s="152"/>
      <c r="AJ91" s="347"/>
      <c r="AK91" s="152"/>
      <c r="AL91" s="152"/>
      <c r="AM91" s="295"/>
      <c r="AN91" s="228"/>
      <c r="AO91" s="228"/>
      <c r="AP91" s="228"/>
      <c r="AQ91" s="228"/>
      <c r="AR91" s="228"/>
      <c r="AS91" s="348"/>
      <c r="AT91" s="264">
        <f t="shared" si="39"/>
        <v>0</v>
      </c>
      <c r="AU91" s="259"/>
      <c r="AV91" s="265">
        <f t="shared" si="66"/>
        <v>0</v>
      </c>
      <c r="AX91" s="265">
        <f t="shared" si="70"/>
        <v>0</v>
      </c>
      <c r="AZ91" s="492">
        <f t="shared" si="67"/>
        <v>0</v>
      </c>
      <c r="BB91" s="492">
        <f t="shared" si="68"/>
        <v>0</v>
      </c>
      <c r="BD91" s="265">
        <f t="shared" si="71"/>
        <v>0</v>
      </c>
      <c r="BE91" s="105"/>
      <c r="BF91" s="105"/>
      <c r="BG91" s="105"/>
      <c r="BH91" s="105"/>
      <c r="BI91" s="105"/>
      <c r="BJ91" s="105"/>
    </row>
    <row r="92" spans="2:62" ht="20.100000000000001" hidden="1" customHeight="1" outlineLevel="1">
      <c r="B92" s="100"/>
      <c r="C92" s="908"/>
      <c r="D92" s="909"/>
      <c r="E92" s="909"/>
      <c r="F92" s="910"/>
      <c r="G92" s="890"/>
      <c r="H92" s="891"/>
      <c r="I92" s="152"/>
      <c r="J92" s="152"/>
      <c r="K92" s="152"/>
      <c r="L92" s="152"/>
      <c r="M92" s="152"/>
      <c r="N92" s="152"/>
      <c r="O92" s="152"/>
      <c r="P92" s="153"/>
      <c r="Q92" s="153"/>
      <c r="R92" s="156">
        <f t="shared" si="62"/>
        <v>0</v>
      </c>
      <c r="S92" s="156">
        <f t="shared" si="63"/>
        <v>0</v>
      </c>
      <c r="U92" s="157">
        <f t="shared" si="69"/>
        <v>0</v>
      </c>
      <c r="W92" s="152"/>
      <c r="X92" s="152"/>
      <c r="Y92" s="152"/>
      <c r="Z92" s="152"/>
      <c r="AA92" s="152"/>
      <c r="AB92" s="152"/>
      <c r="AC92" s="347"/>
      <c r="AD92" s="152"/>
      <c r="AE92" s="152"/>
      <c r="AF92" s="152"/>
      <c r="AG92" s="152"/>
      <c r="AH92" s="152"/>
      <c r="AI92" s="152"/>
      <c r="AJ92" s="347"/>
      <c r="AK92" s="152"/>
      <c r="AL92" s="152"/>
      <c r="AM92" s="295"/>
      <c r="AN92" s="228"/>
      <c r="AO92" s="228"/>
      <c r="AP92" s="228"/>
      <c r="AQ92" s="228"/>
      <c r="AR92" s="228"/>
      <c r="AS92" s="348"/>
      <c r="AT92" s="264">
        <f t="shared" si="39"/>
        <v>0</v>
      </c>
      <c r="AU92" s="259"/>
      <c r="AV92" s="265">
        <f t="shared" si="66"/>
        <v>0</v>
      </c>
      <c r="AX92" s="265">
        <f t="shared" si="70"/>
        <v>0</v>
      </c>
      <c r="AZ92" s="492">
        <f t="shared" si="67"/>
        <v>0</v>
      </c>
      <c r="BB92" s="492">
        <f t="shared" si="68"/>
        <v>0</v>
      </c>
      <c r="BD92" s="265">
        <f t="shared" si="71"/>
        <v>0</v>
      </c>
      <c r="BE92" s="105"/>
      <c r="BF92" s="105"/>
      <c r="BG92" s="105"/>
      <c r="BH92" s="105"/>
      <c r="BI92" s="105"/>
      <c r="BJ92" s="105"/>
    </row>
    <row r="93" spans="2:62" ht="20.100000000000001" hidden="1" customHeight="1" outlineLevel="1">
      <c r="B93" s="100"/>
      <c r="C93" s="908"/>
      <c r="D93" s="909"/>
      <c r="E93" s="909"/>
      <c r="F93" s="910"/>
      <c r="G93" s="890"/>
      <c r="H93" s="891"/>
      <c r="I93" s="152"/>
      <c r="J93" s="152"/>
      <c r="K93" s="152"/>
      <c r="L93" s="152"/>
      <c r="M93" s="152"/>
      <c r="N93" s="152"/>
      <c r="O93" s="152"/>
      <c r="P93" s="153"/>
      <c r="Q93" s="153"/>
      <c r="R93" s="156">
        <f t="shared" si="62"/>
        <v>0</v>
      </c>
      <c r="S93" s="156">
        <f t="shared" si="63"/>
        <v>0</v>
      </c>
      <c r="U93" s="157">
        <f t="shared" si="69"/>
        <v>0</v>
      </c>
      <c r="W93" s="152"/>
      <c r="X93" s="152"/>
      <c r="Y93" s="152"/>
      <c r="Z93" s="152"/>
      <c r="AA93" s="152"/>
      <c r="AB93" s="152"/>
      <c r="AC93" s="347"/>
      <c r="AD93" s="152"/>
      <c r="AE93" s="152"/>
      <c r="AF93" s="152"/>
      <c r="AG93" s="152"/>
      <c r="AH93" s="152"/>
      <c r="AI93" s="152"/>
      <c r="AJ93" s="347"/>
      <c r="AK93" s="152"/>
      <c r="AL93" s="152"/>
      <c r="AM93" s="295"/>
      <c r="AN93" s="228"/>
      <c r="AO93" s="228"/>
      <c r="AP93" s="228"/>
      <c r="AQ93" s="228"/>
      <c r="AR93" s="228"/>
      <c r="AS93" s="348"/>
      <c r="AT93" s="264">
        <f t="shared" si="39"/>
        <v>0</v>
      </c>
      <c r="AU93" s="259"/>
      <c r="AV93" s="265">
        <f t="shared" si="66"/>
        <v>0</v>
      </c>
      <c r="AX93" s="265">
        <f t="shared" si="70"/>
        <v>0</v>
      </c>
      <c r="AZ93" s="492">
        <f t="shared" si="67"/>
        <v>0</v>
      </c>
      <c r="BB93" s="492">
        <f t="shared" si="68"/>
        <v>0</v>
      </c>
      <c r="BD93" s="265">
        <f t="shared" si="71"/>
        <v>0</v>
      </c>
      <c r="BE93" s="105"/>
      <c r="BF93" s="105"/>
      <c r="BG93" s="105"/>
      <c r="BH93" s="105"/>
      <c r="BI93" s="105"/>
      <c r="BJ93" s="105"/>
    </row>
    <row r="94" spans="2:62" ht="20.100000000000001" hidden="1" customHeight="1" outlineLevel="1">
      <c r="B94" s="100"/>
      <c r="C94" s="908"/>
      <c r="D94" s="909"/>
      <c r="E94" s="909"/>
      <c r="F94" s="910"/>
      <c r="G94" s="890"/>
      <c r="H94" s="891"/>
      <c r="I94" s="152"/>
      <c r="J94" s="152"/>
      <c r="K94" s="152"/>
      <c r="L94" s="152"/>
      <c r="M94" s="152"/>
      <c r="N94" s="152"/>
      <c r="O94" s="152"/>
      <c r="P94" s="153"/>
      <c r="Q94" s="153"/>
      <c r="R94" s="156">
        <f t="shared" si="62"/>
        <v>0</v>
      </c>
      <c r="S94" s="156">
        <f t="shared" si="63"/>
        <v>0</v>
      </c>
      <c r="U94" s="157">
        <f t="shared" si="69"/>
        <v>0</v>
      </c>
      <c r="W94" s="152"/>
      <c r="X94" s="152"/>
      <c r="Y94" s="152"/>
      <c r="Z94" s="152"/>
      <c r="AA94" s="152"/>
      <c r="AB94" s="152"/>
      <c r="AC94" s="347"/>
      <c r="AD94" s="152"/>
      <c r="AE94" s="152"/>
      <c r="AF94" s="152"/>
      <c r="AG94" s="152"/>
      <c r="AH94" s="152"/>
      <c r="AI94" s="152"/>
      <c r="AJ94" s="347"/>
      <c r="AK94" s="152"/>
      <c r="AL94" s="152"/>
      <c r="AM94" s="295"/>
      <c r="AN94" s="228"/>
      <c r="AO94" s="228"/>
      <c r="AP94" s="228"/>
      <c r="AQ94" s="228"/>
      <c r="AR94" s="228"/>
      <c r="AS94" s="348"/>
      <c r="AT94" s="264">
        <f t="shared" si="39"/>
        <v>0</v>
      </c>
      <c r="AU94" s="259"/>
      <c r="AV94" s="265">
        <f t="shared" si="66"/>
        <v>0</v>
      </c>
      <c r="AX94" s="265">
        <f t="shared" si="70"/>
        <v>0</v>
      </c>
      <c r="AZ94" s="492">
        <f t="shared" si="67"/>
        <v>0</v>
      </c>
      <c r="BB94" s="492">
        <f t="shared" si="68"/>
        <v>0</v>
      </c>
      <c r="BD94" s="265">
        <f t="shared" si="71"/>
        <v>0</v>
      </c>
      <c r="BE94" s="105"/>
      <c r="BF94" s="105"/>
      <c r="BG94" s="105"/>
      <c r="BH94" s="105"/>
      <c r="BI94" s="105"/>
      <c r="BJ94" s="105"/>
    </row>
    <row r="95" spans="2:62" ht="20.100000000000001" hidden="1" customHeight="1" outlineLevel="1">
      <c r="B95" s="100"/>
      <c r="C95" s="908"/>
      <c r="D95" s="909"/>
      <c r="E95" s="909"/>
      <c r="F95" s="910"/>
      <c r="G95" s="890"/>
      <c r="H95" s="891"/>
      <c r="I95" s="152"/>
      <c r="J95" s="152"/>
      <c r="K95" s="152"/>
      <c r="L95" s="152"/>
      <c r="M95" s="152"/>
      <c r="N95" s="152"/>
      <c r="O95" s="152"/>
      <c r="P95" s="153"/>
      <c r="Q95" s="153"/>
      <c r="R95" s="156">
        <f t="shared" si="62"/>
        <v>0</v>
      </c>
      <c r="S95" s="156">
        <f t="shared" si="63"/>
        <v>0</v>
      </c>
      <c r="U95" s="157">
        <f t="shared" si="69"/>
        <v>0</v>
      </c>
      <c r="W95" s="152"/>
      <c r="X95" s="152"/>
      <c r="Y95" s="152"/>
      <c r="Z95" s="152"/>
      <c r="AA95" s="152"/>
      <c r="AB95" s="152"/>
      <c r="AC95" s="347"/>
      <c r="AD95" s="152"/>
      <c r="AE95" s="152"/>
      <c r="AF95" s="152"/>
      <c r="AG95" s="152"/>
      <c r="AH95" s="152"/>
      <c r="AI95" s="152"/>
      <c r="AJ95" s="347"/>
      <c r="AK95" s="152"/>
      <c r="AL95" s="152"/>
      <c r="AM95" s="295"/>
      <c r="AN95" s="228"/>
      <c r="AO95" s="228"/>
      <c r="AP95" s="228"/>
      <c r="AQ95" s="228"/>
      <c r="AR95" s="228"/>
      <c r="AS95" s="348"/>
      <c r="AT95" s="264">
        <f t="shared" si="39"/>
        <v>0</v>
      </c>
      <c r="AU95" s="259"/>
      <c r="AV95" s="265">
        <f t="shared" si="66"/>
        <v>0</v>
      </c>
      <c r="AX95" s="265">
        <f t="shared" si="70"/>
        <v>0</v>
      </c>
      <c r="AZ95" s="492">
        <f t="shared" si="67"/>
        <v>0</v>
      </c>
      <c r="BB95" s="492">
        <f t="shared" si="68"/>
        <v>0</v>
      </c>
      <c r="BD95" s="265">
        <f t="shared" si="71"/>
        <v>0</v>
      </c>
      <c r="BE95" s="105"/>
      <c r="BF95" s="105"/>
      <c r="BG95" s="105"/>
      <c r="BH95" s="105"/>
      <c r="BI95" s="105"/>
      <c r="BJ95" s="105"/>
    </row>
    <row r="96" spans="2:62" ht="9.9499999999999993" hidden="1" customHeight="1" outlineLevel="1">
      <c r="B96" s="101"/>
      <c r="C96" s="208"/>
      <c r="D96" s="208"/>
      <c r="E96" s="208"/>
      <c r="F96" s="208"/>
      <c r="G96" s="237"/>
      <c r="H96" s="207"/>
      <c r="I96" s="257"/>
      <c r="J96" s="257"/>
      <c r="K96" s="257"/>
      <c r="L96" s="257"/>
      <c r="M96" s="257"/>
      <c r="N96" s="257"/>
      <c r="O96" s="257"/>
      <c r="P96" s="256"/>
      <c r="Q96" s="102"/>
      <c r="R96" s="102"/>
      <c r="S96" s="102"/>
      <c r="U96" s="98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Z96" s="493"/>
      <c r="BE96" s="105"/>
      <c r="BF96" s="105"/>
      <c r="BG96" s="105"/>
      <c r="BH96" s="105"/>
      <c r="BI96" s="105"/>
      <c r="BJ96" s="105"/>
    </row>
    <row r="97" spans="2:62" ht="20.100000000000001" customHeight="1" collapsed="1">
      <c r="B97" s="151">
        <f>B80+1</f>
        <v>6</v>
      </c>
      <c r="C97" s="916"/>
      <c r="D97" s="917"/>
      <c r="E97" s="917"/>
      <c r="F97" s="918"/>
      <c r="G97" s="429"/>
      <c r="H97" s="206">
        <v>1</v>
      </c>
      <c r="I97" s="642">
        <f t="shared" ref="I97" si="72">$H97*SUM(I98:I112)</f>
        <v>0</v>
      </c>
      <c r="J97" s="643">
        <f t="shared" ref="J97:O97" si="73">$H97*SUM(J98:J112)</f>
        <v>0</v>
      </c>
      <c r="K97" s="644">
        <f t="shared" si="73"/>
        <v>0</v>
      </c>
      <c r="L97" s="645">
        <f t="shared" si="73"/>
        <v>0</v>
      </c>
      <c r="M97" s="645">
        <f t="shared" si="73"/>
        <v>0</v>
      </c>
      <c r="N97" s="644">
        <f t="shared" si="73"/>
        <v>0</v>
      </c>
      <c r="O97" s="642">
        <f t="shared" si="73"/>
        <v>0</v>
      </c>
      <c r="P97" s="209">
        <f t="shared" ref="P97:Q97" si="74">$H97*SUM(P98:P112)</f>
        <v>0</v>
      </c>
      <c r="Q97" s="210">
        <f t="shared" si="74"/>
        <v>0</v>
      </c>
      <c r="R97" s="136">
        <f t="shared" ref="R97:R112" si="75">P97*(1+Gewinn)*(1+SicherheitAngebot)</f>
        <v>0</v>
      </c>
      <c r="S97" s="137">
        <f t="shared" ref="S97:S112" si="76">Q97*(1+MGKZ)*(1+Gewinn)*(1+SicherheitAngebot)</f>
        <v>0</v>
      </c>
      <c r="U97" s="10">
        <f>I97*$I$7+J97*$J$7+K97*$K$7+L97*$L$7+M97*$M$7+N97*$N$7+O97*$O$7+R97+S97</f>
        <v>0</v>
      </c>
      <c r="W97" s="646">
        <f t="shared" ref="W97:AB97" si="77">$H97*SUM(W98:W112)</f>
        <v>0</v>
      </c>
      <c r="X97" s="647">
        <f t="shared" si="77"/>
        <v>0</v>
      </c>
      <c r="Y97" s="648">
        <f t="shared" si="77"/>
        <v>0</v>
      </c>
      <c r="Z97" s="649">
        <f t="shared" si="77"/>
        <v>0</v>
      </c>
      <c r="AA97" s="648">
        <f t="shared" si="77"/>
        <v>0</v>
      </c>
      <c r="AB97" s="646">
        <f t="shared" si="77"/>
        <v>0</v>
      </c>
      <c r="AC97" s="258"/>
      <c r="AD97" s="646">
        <f t="shared" ref="AD97:AM97" si="78">$H97*SUM(AD98:AD112)</f>
        <v>0</v>
      </c>
      <c r="AE97" s="647">
        <f t="shared" si="78"/>
        <v>0</v>
      </c>
      <c r="AF97" s="648">
        <f t="shared" si="78"/>
        <v>0</v>
      </c>
      <c r="AG97" s="649">
        <f t="shared" si="78"/>
        <v>0</v>
      </c>
      <c r="AH97" s="648">
        <f t="shared" si="78"/>
        <v>0</v>
      </c>
      <c r="AI97" s="646">
        <f t="shared" si="78"/>
        <v>0</v>
      </c>
      <c r="AJ97" s="258"/>
      <c r="AK97" s="653">
        <f t="shared" si="78"/>
        <v>0</v>
      </c>
      <c r="AL97" s="653">
        <f t="shared" si="78"/>
        <v>0</v>
      </c>
      <c r="AM97" s="653">
        <f t="shared" si="78"/>
        <v>0</v>
      </c>
      <c r="AN97" s="227">
        <f>$H97*SUM(AN98:AN112)*(1+Gewinn)*(1+SicherheitAngebot)</f>
        <v>0</v>
      </c>
      <c r="AO97" s="227">
        <f>$H97*SUM(AO98:AO112)*(1+Gewinn)*(1+SicherheitAngebot)</f>
        <v>0</v>
      </c>
      <c r="AP97" s="227">
        <f>$H97*SUM(AP98:AP112)*(1+Gewinn)*(1+SicherheitAngebot)</f>
        <v>0</v>
      </c>
      <c r="AQ97" s="227">
        <f>$H97*SUM(AQ98:AQ112)*(1+Gewinn)*(1+SicherheitAngebot)</f>
        <v>0</v>
      </c>
      <c r="AR97" s="227">
        <f>$H97*SUM(AR98:AR112)*(1+Gewinn)*(1+SicherheitAngebot)</f>
        <v>0</v>
      </c>
      <c r="AS97" s="262"/>
      <c r="AT97" s="263">
        <f t="shared" si="39"/>
        <v>0</v>
      </c>
      <c r="AU97" s="259"/>
      <c r="AV97" s="491">
        <f>AK97*$AK$7+AL97*$AL$7+AM97*$AM$7+SUM(AN97:AR97)+AT97/Zuschläge_IBN+AT97</f>
        <v>0</v>
      </c>
      <c r="AX97" s="685">
        <f>U97+AV97</f>
        <v>0</v>
      </c>
      <c r="AZ97" s="490">
        <f>IF(H97&gt;0,U97/(1+SicherheitAngebot)*(1+Sicherheit),0)</f>
        <v>0</v>
      </c>
      <c r="BB97" s="490">
        <f>IF(H97&gt;0,AV97/(1+SicherheitAngebot)*(1+Sicherheit),0)</f>
        <v>0</v>
      </c>
      <c r="BD97" s="490">
        <f>AZ97+BB97</f>
        <v>0</v>
      </c>
      <c r="BE97" s="105"/>
      <c r="BF97" s="105"/>
      <c r="BG97" s="105"/>
      <c r="BH97" s="105"/>
      <c r="BI97" s="105"/>
      <c r="BJ97" s="105"/>
    </row>
    <row r="98" spans="2:62" ht="20.100000000000001" hidden="1" customHeight="1" outlineLevel="1">
      <c r="B98" s="99"/>
      <c r="C98" s="908"/>
      <c r="D98" s="909"/>
      <c r="E98" s="909"/>
      <c r="F98" s="910"/>
      <c r="G98" s="890"/>
      <c r="H98" s="901"/>
      <c r="I98" s="152"/>
      <c r="J98" s="152"/>
      <c r="K98" s="152"/>
      <c r="L98" s="152"/>
      <c r="M98" s="152"/>
      <c r="N98" s="152"/>
      <c r="O98" s="152"/>
      <c r="P98" s="153"/>
      <c r="Q98" s="153"/>
      <c r="R98" s="156">
        <f t="shared" si="75"/>
        <v>0</v>
      </c>
      <c r="S98" s="156">
        <f t="shared" si="76"/>
        <v>0</v>
      </c>
      <c r="U98" s="157">
        <f>I98*$I$7+J98*$J$7+K98*$K$7+L98*$L$7+M98*$M$7+N98*$N$7+O98*$O$7+R98+S98</f>
        <v>0</v>
      </c>
      <c r="W98" s="152"/>
      <c r="X98" s="152"/>
      <c r="Y98" s="152"/>
      <c r="Z98" s="152"/>
      <c r="AA98" s="152"/>
      <c r="AB98" s="152"/>
      <c r="AC98" s="347"/>
      <c r="AD98" s="152"/>
      <c r="AE98" s="152"/>
      <c r="AF98" s="152"/>
      <c r="AG98" s="152"/>
      <c r="AH98" s="152"/>
      <c r="AI98" s="152"/>
      <c r="AJ98" s="347"/>
      <c r="AK98" s="152"/>
      <c r="AL98" s="152"/>
      <c r="AM98" s="619"/>
      <c r="AN98" s="228"/>
      <c r="AO98" s="228"/>
      <c r="AP98" s="228"/>
      <c r="AQ98" s="228"/>
      <c r="AR98" s="228"/>
      <c r="AS98" s="348"/>
      <c r="AT98" s="264">
        <f t="shared" si="39"/>
        <v>0</v>
      </c>
      <c r="AU98" s="259"/>
      <c r="AV98" s="265">
        <f t="shared" ref="AV98:AV112" si="79">AK98*$AK$7+AL98*$AL$7+AM98*$AM$7+SUM(AN98:AR98)*(1+Gewinn)*(1+SicherheitAngebot)+AT98/Zuschläge_IBN+AT98</f>
        <v>0</v>
      </c>
      <c r="AX98" s="265">
        <f>U98+AV98</f>
        <v>0</v>
      </c>
      <c r="AZ98" s="492">
        <f t="shared" ref="AZ98:AZ112" si="80">U98/(1+SicherheitAngebot)*(1+Sicherheit)</f>
        <v>0</v>
      </c>
      <c r="BB98" s="492">
        <f t="shared" ref="BB98:BB112" si="81">AV98/(1+SicherheitAngebot)*(1+Sicherheit)</f>
        <v>0</v>
      </c>
      <c r="BD98" s="265">
        <f>AZ98+BB98</f>
        <v>0</v>
      </c>
      <c r="BE98" s="105"/>
      <c r="BF98" s="105"/>
      <c r="BG98" s="105"/>
      <c r="BH98" s="105"/>
      <c r="BI98" s="105"/>
      <c r="BJ98" s="105"/>
    </row>
    <row r="99" spans="2:62" ht="20.100000000000001" hidden="1" customHeight="1" outlineLevel="1">
      <c r="B99" s="100"/>
      <c r="C99" s="908"/>
      <c r="D99" s="909"/>
      <c r="E99" s="909"/>
      <c r="F99" s="910"/>
      <c r="G99" s="890"/>
      <c r="H99" s="891"/>
      <c r="I99" s="152"/>
      <c r="J99" s="152"/>
      <c r="K99" s="152"/>
      <c r="L99" s="152"/>
      <c r="M99" s="152"/>
      <c r="N99" s="152"/>
      <c r="O99" s="152"/>
      <c r="P99" s="153"/>
      <c r="Q99" s="153"/>
      <c r="R99" s="156">
        <f t="shared" si="75"/>
        <v>0</v>
      </c>
      <c r="S99" s="156">
        <f t="shared" si="76"/>
        <v>0</v>
      </c>
      <c r="U99" s="157">
        <f t="shared" ref="U99:U112" si="82">I99*$I$7+J99*$J$7+K99*$K$7+L99*$L$7+M99*$M$7+N99*$N$7+O99*$O$7+R99+S99</f>
        <v>0</v>
      </c>
      <c r="W99" s="152"/>
      <c r="X99" s="152"/>
      <c r="Y99" s="152"/>
      <c r="Z99" s="152"/>
      <c r="AA99" s="152"/>
      <c r="AB99" s="152"/>
      <c r="AC99" s="347"/>
      <c r="AD99" s="152"/>
      <c r="AE99" s="152"/>
      <c r="AF99" s="152"/>
      <c r="AG99" s="152"/>
      <c r="AH99" s="152"/>
      <c r="AI99" s="152"/>
      <c r="AJ99" s="347"/>
      <c r="AK99" s="152"/>
      <c r="AL99" s="152"/>
      <c r="AM99" s="295"/>
      <c r="AN99" s="228"/>
      <c r="AO99" s="228"/>
      <c r="AP99" s="228"/>
      <c r="AQ99" s="228"/>
      <c r="AR99" s="228"/>
      <c r="AS99" s="348"/>
      <c r="AT99" s="264">
        <f t="shared" si="39"/>
        <v>0</v>
      </c>
      <c r="AU99" s="259"/>
      <c r="AV99" s="265">
        <f t="shared" si="79"/>
        <v>0</v>
      </c>
      <c r="AX99" s="265">
        <f t="shared" ref="AX99:AX112" si="83">U99+AV99</f>
        <v>0</v>
      </c>
      <c r="AZ99" s="492">
        <f t="shared" si="80"/>
        <v>0</v>
      </c>
      <c r="BB99" s="492">
        <f t="shared" si="81"/>
        <v>0</v>
      </c>
      <c r="BD99" s="265">
        <f t="shared" ref="BD99:BD112" si="84">AZ99+BB99</f>
        <v>0</v>
      </c>
      <c r="BE99" s="105"/>
      <c r="BF99" s="105"/>
      <c r="BG99" s="105"/>
      <c r="BH99" s="105"/>
      <c r="BI99" s="105"/>
      <c r="BJ99" s="105"/>
    </row>
    <row r="100" spans="2:62" ht="20.100000000000001" hidden="1" customHeight="1" outlineLevel="1">
      <c r="B100" s="100"/>
      <c r="C100" s="908"/>
      <c r="D100" s="909"/>
      <c r="E100" s="909"/>
      <c r="F100" s="910"/>
      <c r="G100" s="890"/>
      <c r="H100" s="891"/>
      <c r="I100" s="152"/>
      <c r="J100" s="152"/>
      <c r="K100" s="152"/>
      <c r="L100" s="152"/>
      <c r="M100" s="152"/>
      <c r="N100" s="152"/>
      <c r="O100" s="152"/>
      <c r="P100" s="153"/>
      <c r="Q100" s="153"/>
      <c r="R100" s="156">
        <f t="shared" si="75"/>
        <v>0</v>
      </c>
      <c r="S100" s="156">
        <f t="shared" si="76"/>
        <v>0</v>
      </c>
      <c r="U100" s="157">
        <f t="shared" si="82"/>
        <v>0</v>
      </c>
      <c r="W100" s="152"/>
      <c r="X100" s="152"/>
      <c r="Y100" s="152"/>
      <c r="Z100" s="152"/>
      <c r="AA100" s="152"/>
      <c r="AB100" s="152"/>
      <c r="AC100" s="347"/>
      <c r="AD100" s="152"/>
      <c r="AE100" s="152"/>
      <c r="AF100" s="152"/>
      <c r="AG100" s="152"/>
      <c r="AH100" s="152"/>
      <c r="AI100" s="152"/>
      <c r="AJ100" s="347"/>
      <c r="AK100" s="152"/>
      <c r="AL100" s="152"/>
      <c r="AM100" s="295"/>
      <c r="AN100" s="228"/>
      <c r="AO100" s="228"/>
      <c r="AP100" s="228"/>
      <c r="AQ100" s="228"/>
      <c r="AR100" s="228"/>
      <c r="AS100" s="348"/>
      <c r="AT100" s="264">
        <f t="shared" si="39"/>
        <v>0</v>
      </c>
      <c r="AU100" s="259"/>
      <c r="AV100" s="265">
        <f t="shared" si="79"/>
        <v>0</v>
      </c>
      <c r="AX100" s="265">
        <f t="shared" si="83"/>
        <v>0</v>
      </c>
      <c r="AZ100" s="492">
        <f t="shared" si="80"/>
        <v>0</v>
      </c>
      <c r="BB100" s="492">
        <f t="shared" si="81"/>
        <v>0</v>
      </c>
      <c r="BD100" s="265">
        <f t="shared" si="84"/>
        <v>0</v>
      </c>
      <c r="BE100" s="105"/>
      <c r="BF100" s="105"/>
      <c r="BG100" s="105"/>
      <c r="BH100" s="105"/>
      <c r="BI100" s="105"/>
      <c r="BJ100" s="105"/>
    </row>
    <row r="101" spans="2:62" ht="20.100000000000001" hidden="1" customHeight="1" outlineLevel="1">
      <c r="B101" s="100"/>
      <c r="C101" s="908"/>
      <c r="D101" s="909"/>
      <c r="E101" s="909"/>
      <c r="F101" s="910"/>
      <c r="G101" s="890"/>
      <c r="H101" s="891"/>
      <c r="I101" s="152"/>
      <c r="J101" s="152"/>
      <c r="K101" s="152"/>
      <c r="L101" s="152"/>
      <c r="M101" s="152"/>
      <c r="N101" s="152"/>
      <c r="O101" s="152"/>
      <c r="P101" s="153"/>
      <c r="Q101" s="153"/>
      <c r="R101" s="156">
        <f t="shared" si="75"/>
        <v>0</v>
      </c>
      <c r="S101" s="156">
        <f t="shared" si="76"/>
        <v>0</v>
      </c>
      <c r="U101" s="157">
        <f t="shared" si="82"/>
        <v>0</v>
      </c>
      <c r="W101" s="152"/>
      <c r="X101" s="152"/>
      <c r="Y101" s="152"/>
      <c r="Z101" s="152"/>
      <c r="AA101" s="152"/>
      <c r="AB101" s="152"/>
      <c r="AC101" s="347"/>
      <c r="AD101" s="152"/>
      <c r="AE101" s="152"/>
      <c r="AF101" s="152"/>
      <c r="AG101" s="152"/>
      <c r="AH101" s="152"/>
      <c r="AI101" s="152"/>
      <c r="AJ101" s="347"/>
      <c r="AK101" s="152"/>
      <c r="AL101" s="152"/>
      <c r="AM101" s="295"/>
      <c r="AN101" s="228"/>
      <c r="AO101" s="228"/>
      <c r="AP101" s="228"/>
      <c r="AQ101" s="228"/>
      <c r="AR101" s="228"/>
      <c r="AS101" s="348"/>
      <c r="AT101" s="264">
        <f t="shared" si="39"/>
        <v>0</v>
      </c>
      <c r="AU101" s="259"/>
      <c r="AV101" s="265">
        <f t="shared" si="79"/>
        <v>0</v>
      </c>
      <c r="AX101" s="265">
        <f t="shared" si="83"/>
        <v>0</v>
      </c>
      <c r="AZ101" s="492">
        <f t="shared" si="80"/>
        <v>0</v>
      </c>
      <c r="BB101" s="492">
        <f t="shared" si="81"/>
        <v>0</v>
      </c>
      <c r="BD101" s="265">
        <f t="shared" si="84"/>
        <v>0</v>
      </c>
      <c r="BE101" s="105"/>
      <c r="BF101" s="105"/>
      <c r="BG101" s="105"/>
      <c r="BH101" s="105"/>
      <c r="BI101" s="105"/>
      <c r="BJ101" s="105"/>
    </row>
    <row r="102" spans="2:62" ht="20.100000000000001" hidden="1" customHeight="1" outlineLevel="1">
      <c r="B102" s="100"/>
      <c r="C102" s="908"/>
      <c r="D102" s="909"/>
      <c r="E102" s="909"/>
      <c r="F102" s="910"/>
      <c r="G102" s="890"/>
      <c r="H102" s="891"/>
      <c r="I102" s="152"/>
      <c r="J102" s="152"/>
      <c r="K102" s="152"/>
      <c r="L102" s="152"/>
      <c r="M102" s="152"/>
      <c r="N102" s="152"/>
      <c r="O102" s="152"/>
      <c r="P102" s="153"/>
      <c r="Q102" s="153"/>
      <c r="R102" s="156">
        <f t="shared" si="75"/>
        <v>0</v>
      </c>
      <c r="S102" s="156">
        <f t="shared" si="76"/>
        <v>0</v>
      </c>
      <c r="U102" s="157">
        <f t="shared" si="82"/>
        <v>0</v>
      </c>
      <c r="W102" s="152"/>
      <c r="X102" s="152"/>
      <c r="Y102" s="152"/>
      <c r="Z102" s="152"/>
      <c r="AA102" s="152"/>
      <c r="AB102" s="152"/>
      <c r="AC102" s="347"/>
      <c r="AD102" s="152"/>
      <c r="AE102" s="152"/>
      <c r="AF102" s="152"/>
      <c r="AG102" s="152"/>
      <c r="AH102" s="152"/>
      <c r="AI102" s="152"/>
      <c r="AJ102" s="347"/>
      <c r="AK102" s="152"/>
      <c r="AL102" s="152"/>
      <c r="AM102" s="295"/>
      <c r="AN102" s="228"/>
      <c r="AO102" s="228"/>
      <c r="AP102" s="228"/>
      <c r="AQ102" s="228"/>
      <c r="AR102" s="228"/>
      <c r="AS102" s="348"/>
      <c r="AT102" s="264">
        <f t="shared" si="39"/>
        <v>0</v>
      </c>
      <c r="AU102" s="259"/>
      <c r="AV102" s="265">
        <f t="shared" si="79"/>
        <v>0</v>
      </c>
      <c r="AX102" s="265">
        <f t="shared" si="83"/>
        <v>0</v>
      </c>
      <c r="AZ102" s="492">
        <f t="shared" si="80"/>
        <v>0</v>
      </c>
      <c r="BB102" s="492">
        <f t="shared" si="81"/>
        <v>0</v>
      </c>
      <c r="BD102" s="265">
        <f t="shared" si="84"/>
        <v>0</v>
      </c>
      <c r="BE102" s="105"/>
      <c r="BF102" s="105"/>
      <c r="BG102" s="105"/>
      <c r="BH102" s="105"/>
      <c r="BI102" s="105"/>
      <c r="BJ102" s="105"/>
    </row>
    <row r="103" spans="2:62" ht="20.100000000000001" hidden="1" customHeight="1" outlineLevel="1">
      <c r="B103" s="100"/>
      <c r="C103" s="908"/>
      <c r="D103" s="909"/>
      <c r="E103" s="909"/>
      <c r="F103" s="910"/>
      <c r="G103" s="890"/>
      <c r="H103" s="891"/>
      <c r="I103" s="152"/>
      <c r="J103" s="152"/>
      <c r="K103" s="152"/>
      <c r="L103" s="152"/>
      <c r="M103" s="152"/>
      <c r="N103" s="152"/>
      <c r="O103" s="152"/>
      <c r="P103" s="153"/>
      <c r="Q103" s="153"/>
      <c r="R103" s="156">
        <f t="shared" si="75"/>
        <v>0</v>
      </c>
      <c r="S103" s="156">
        <f t="shared" si="76"/>
        <v>0</v>
      </c>
      <c r="U103" s="157">
        <f t="shared" si="82"/>
        <v>0</v>
      </c>
      <c r="W103" s="152"/>
      <c r="X103" s="152"/>
      <c r="Y103" s="152"/>
      <c r="Z103" s="152"/>
      <c r="AA103" s="152"/>
      <c r="AB103" s="152"/>
      <c r="AC103" s="347"/>
      <c r="AD103" s="152"/>
      <c r="AE103" s="152"/>
      <c r="AF103" s="152"/>
      <c r="AG103" s="152"/>
      <c r="AH103" s="152"/>
      <c r="AI103" s="152"/>
      <c r="AJ103" s="347"/>
      <c r="AK103" s="152"/>
      <c r="AL103" s="152"/>
      <c r="AM103" s="295"/>
      <c r="AN103" s="228"/>
      <c r="AO103" s="228"/>
      <c r="AP103" s="228"/>
      <c r="AQ103" s="228"/>
      <c r="AR103" s="228"/>
      <c r="AS103" s="348"/>
      <c r="AT103" s="264">
        <f t="shared" si="39"/>
        <v>0</v>
      </c>
      <c r="AU103" s="259"/>
      <c r="AV103" s="265">
        <f t="shared" si="79"/>
        <v>0</v>
      </c>
      <c r="AX103" s="265">
        <f t="shared" si="83"/>
        <v>0</v>
      </c>
      <c r="AZ103" s="492">
        <f t="shared" si="80"/>
        <v>0</v>
      </c>
      <c r="BB103" s="492">
        <f t="shared" si="81"/>
        <v>0</v>
      </c>
      <c r="BD103" s="265">
        <f t="shared" si="84"/>
        <v>0</v>
      </c>
      <c r="BE103" s="105"/>
      <c r="BF103" s="105"/>
      <c r="BG103" s="105"/>
      <c r="BH103" s="105"/>
      <c r="BI103" s="105"/>
      <c r="BJ103" s="105"/>
    </row>
    <row r="104" spans="2:62" ht="20.100000000000001" hidden="1" customHeight="1" outlineLevel="1">
      <c r="B104" s="100"/>
      <c r="C104" s="908"/>
      <c r="D104" s="909"/>
      <c r="E104" s="909"/>
      <c r="F104" s="910"/>
      <c r="G104" s="890"/>
      <c r="H104" s="891"/>
      <c r="I104" s="152"/>
      <c r="J104" s="152"/>
      <c r="K104" s="152"/>
      <c r="L104" s="152"/>
      <c r="M104" s="152"/>
      <c r="N104" s="152"/>
      <c r="O104" s="152"/>
      <c r="P104" s="153"/>
      <c r="Q104" s="153"/>
      <c r="R104" s="156">
        <f t="shared" si="75"/>
        <v>0</v>
      </c>
      <c r="S104" s="156">
        <f t="shared" si="76"/>
        <v>0</v>
      </c>
      <c r="U104" s="157">
        <f t="shared" si="82"/>
        <v>0</v>
      </c>
      <c r="W104" s="152"/>
      <c r="X104" s="152"/>
      <c r="Y104" s="152"/>
      <c r="Z104" s="152"/>
      <c r="AA104" s="152"/>
      <c r="AB104" s="152"/>
      <c r="AC104" s="347"/>
      <c r="AD104" s="152"/>
      <c r="AE104" s="152"/>
      <c r="AF104" s="152"/>
      <c r="AG104" s="152"/>
      <c r="AH104" s="152"/>
      <c r="AI104" s="152"/>
      <c r="AJ104" s="347"/>
      <c r="AK104" s="152"/>
      <c r="AL104" s="152"/>
      <c r="AM104" s="295"/>
      <c r="AN104" s="228"/>
      <c r="AO104" s="228"/>
      <c r="AP104" s="228"/>
      <c r="AQ104" s="228"/>
      <c r="AR104" s="228"/>
      <c r="AS104" s="348"/>
      <c r="AT104" s="264">
        <f t="shared" si="39"/>
        <v>0</v>
      </c>
      <c r="AU104" s="259"/>
      <c r="AV104" s="265">
        <f t="shared" si="79"/>
        <v>0</v>
      </c>
      <c r="AX104" s="265">
        <f t="shared" si="83"/>
        <v>0</v>
      </c>
      <c r="AZ104" s="492">
        <f t="shared" si="80"/>
        <v>0</v>
      </c>
      <c r="BB104" s="492">
        <f t="shared" si="81"/>
        <v>0</v>
      </c>
      <c r="BD104" s="265">
        <f t="shared" si="84"/>
        <v>0</v>
      </c>
      <c r="BE104" s="105"/>
      <c r="BF104" s="105"/>
      <c r="BG104" s="105"/>
      <c r="BH104" s="105"/>
      <c r="BI104" s="105"/>
      <c r="BJ104" s="105"/>
    </row>
    <row r="105" spans="2:62" ht="20.100000000000001" hidden="1" customHeight="1" outlineLevel="1">
      <c r="B105" s="100"/>
      <c r="C105" s="908"/>
      <c r="D105" s="909"/>
      <c r="E105" s="909"/>
      <c r="F105" s="910"/>
      <c r="G105" s="890"/>
      <c r="H105" s="891"/>
      <c r="I105" s="152"/>
      <c r="J105" s="152"/>
      <c r="K105" s="152"/>
      <c r="L105" s="152"/>
      <c r="M105" s="152"/>
      <c r="N105" s="152"/>
      <c r="O105" s="152"/>
      <c r="P105" s="153"/>
      <c r="Q105" s="153"/>
      <c r="R105" s="156">
        <f t="shared" si="75"/>
        <v>0</v>
      </c>
      <c r="S105" s="156">
        <f t="shared" si="76"/>
        <v>0</v>
      </c>
      <c r="U105" s="157">
        <f t="shared" si="82"/>
        <v>0</v>
      </c>
      <c r="W105" s="152"/>
      <c r="X105" s="152"/>
      <c r="Y105" s="152"/>
      <c r="Z105" s="152"/>
      <c r="AA105" s="152"/>
      <c r="AB105" s="152"/>
      <c r="AC105" s="347"/>
      <c r="AD105" s="152"/>
      <c r="AE105" s="152"/>
      <c r="AF105" s="152"/>
      <c r="AG105" s="152"/>
      <c r="AH105" s="152"/>
      <c r="AI105" s="152"/>
      <c r="AJ105" s="347"/>
      <c r="AK105" s="152"/>
      <c r="AL105" s="152"/>
      <c r="AM105" s="295"/>
      <c r="AN105" s="228"/>
      <c r="AO105" s="228"/>
      <c r="AP105" s="228"/>
      <c r="AQ105" s="228"/>
      <c r="AR105" s="228"/>
      <c r="AS105" s="348"/>
      <c r="AT105" s="264">
        <f t="shared" si="39"/>
        <v>0</v>
      </c>
      <c r="AU105" s="259"/>
      <c r="AV105" s="265">
        <f t="shared" si="79"/>
        <v>0</v>
      </c>
      <c r="AX105" s="265">
        <f t="shared" si="83"/>
        <v>0</v>
      </c>
      <c r="AZ105" s="492">
        <f t="shared" si="80"/>
        <v>0</v>
      </c>
      <c r="BB105" s="492">
        <f t="shared" si="81"/>
        <v>0</v>
      </c>
      <c r="BD105" s="265">
        <f t="shared" si="84"/>
        <v>0</v>
      </c>
      <c r="BE105" s="105"/>
      <c r="BF105" s="105"/>
      <c r="BG105" s="105"/>
      <c r="BH105" s="105"/>
      <c r="BI105" s="105"/>
      <c r="BJ105" s="105"/>
    </row>
    <row r="106" spans="2:62" ht="20.100000000000001" hidden="1" customHeight="1" outlineLevel="1">
      <c r="B106" s="100"/>
      <c r="C106" s="908"/>
      <c r="D106" s="909"/>
      <c r="E106" s="909"/>
      <c r="F106" s="910"/>
      <c r="G106" s="890"/>
      <c r="H106" s="891"/>
      <c r="I106" s="152"/>
      <c r="J106" s="152"/>
      <c r="K106" s="152"/>
      <c r="L106" s="152"/>
      <c r="M106" s="152"/>
      <c r="N106" s="152"/>
      <c r="O106" s="152"/>
      <c r="P106" s="153"/>
      <c r="Q106" s="153"/>
      <c r="R106" s="156">
        <f t="shared" si="75"/>
        <v>0</v>
      </c>
      <c r="S106" s="156">
        <f t="shared" si="76"/>
        <v>0</v>
      </c>
      <c r="U106" s="157">
        <f t="shared" si="82"/>
        <v>0</v>
      </c>
      <c r="W106" s="152"/>
      <c r="X106" s="152"/>
      <c r="Y106" s="152"/>
      <c r="Z106" s="152"/>
      <c r="AA106" s="152"/>
      <c r="AB106" s="152"/>
      <c r="AC106" s="347"/>
      <c r="AD106" s="152"/>
      <c r="AE106" s="152"/>
      <c r="AF106" s="152"/>
      <c r="AG106" s="152"/>
      <c r="AH106" s="152"/>
      <c r="AI106" s="152"/>
      <c r="AJ106" s="347"/>
      <c r="AK106" s="152"/>
      <c r="AL106" s="152"/>
      <c r="AM106" s="295"/>
      <c r="AN106" s="228"/>
      <c r="AO106" s="228"/>
      <c r="AP106" s="228"/>
      <c r="AQ106" s="228"/>
      <c r="AR106" s="228"/>
      <c r="AS106" s="348"/>
      <c r="AT106" s="264">
        <f t="shared" si="39"/>
        <v>0</v>
      </c>
      <c r="AU106" s="259"/>
      <c r="AV106" s="265">
        <f t="shared" si="79"/>
        <v>0</v>
      </c>
      <c r="AX106" s="265">
        <f t="shared" si="83"/>
        <v>0</v>
      </c>
      <c r="AZ106" s="492">
        <f t="shared" si="80"/>
        <v>0</v>
      </c>
      <c r="BB106" s="492">
        <f t="shared" si="81"/>
        <v>0</v>
      </c>
      <c r="BD106" s="265">
        <f t="shared" si="84"/>
        <v>0</v>
      </c>
      <c r="BE106" s="105"/>
      <c r="BF106" s="105"/>
      <c r="BG106" s="105"/>
      <c r="BH106" s="105"/>
      <c r="BI106" s="105"/>
      <c r="BJ106" s="105"/>
    </row>
    <row r="107" spans="2:62" ht="20.100000000000001" hidden="1" customHeight="1" outlineLevel="1">
      <c r="B107" s="100"/>
      <c r="C107" s="908"/>
      <c r="D107" s="909"/>
      <c r="E107" s="909"/>
      <c r="F107" s="910"/>
      <c r="G107" s="890"/>
      <c r="H107" s="891"/>
      <c r="I107" s="152"/>
      <c r="J107" s="152"/>
      <c r="K107" s="152"/>
      <c r="L107" s="152"/>
      <c r="M107" s="152"/>
      <c r="N107" s="152"/>
      <c r="O107" s="152"/>
      <c r="P107" s="153"/>
      <c r="Q107" s="153"/>
      <c r="R107" s="156">
        <f t="shared" si="75"/>
        <v>0</v>
      </c>
      <c r="S107" s="156">
        <f t="shared" si="76"/>
        <v>0</v>
      </c>
      <c r="U107" s="157">
        <f t="shared" si="82"/>
        <v>0</v>
      </c>
      <c r="W107" s="152"/>
      <c r="X107" s="152"/>
      <c r="Y107" s="152"/>
      <c r="Z107" s="152"/>
      <c r="AA107" s="152"/>
      <c r="AB107" s="152"/>
      <c r="AC107" s="347"/>
      <c r="AD107" s="152"/>
      <c r="AE107" s="152"/>
      <c r="AF107" s="152"/>
      <c r="AG107" s="152"/>
      <c r="AH107" s="152"/>
      <c r="AI107" s="152"/>
      <c r="AJ107" s="347"/>
      <c r="AK107" s="152"/>
      <c r="AL107" s="152"/>
      <c r="AM107" s="295"/>
      <c r="AN107" s="228"/>
      <c r="AO107" s="228"/>
      <c r="AP107" s="228"/>
      <c r="AQ107" s="228"/>
      <c r="AR107" s="228"/>
      <c r="AS107" s="348"/>
      <c r="AT107" s="264">
        <f t="shared" si="39"/>
        <v>0</v>
      </c>
      <c r="AU107" s="259"/>
      <c r="AV107" s="265">
        <f t="shared" si="79"/>
        <v>0</v>
      </c>
      <c r="AX107" s="265">
        <f t="shared" si="83"/>
        <v>0</v>
      </c>
      <c r="AZ107" s="492">
        <f t="shared" si="80"/>
        <v>0</v>
      </c>
      <c r="BB107" s="492">
        <f t="shared" si="81"/>
        <v>0</v>
      </c>
      <c r="BD107" s="265">
        <f t="shared" si="84"/>
        <v>0</v>
      </c>
      <c r="BE107" s="105"/>
      <c r="BF107" s="105"/>
      <c r="BG107" s="105"/>
      <c r="BH107" s="105"/>
      <c r="BI107" s="105"/>
      <c r="BJ107" s="105"/>
    </row>
    <row r="108" spans="2:62" ht="20.100000000000001" hidden="1" customHeight="1" outlineLevel="1">
      <c r="B108" s="100"/>
      <c r="C108" s="908"/>
      <c r="D108" s="909"/>
      <c r="E108" s="909"/>
      <c r="F108" s="910"/>
      <c r="G108" s="890"/>
      <c r="H108" s="891"/>
      <c r="I108" s="152"/>
      <c r="J108" s="152"/>
      <c r="K108" s="152"/>
      <c r="L108" s="152"/>
      <c r="M108" s="152"/>
      <c r="N108" s="152"/>
      <c r="O108" s="152"/>
      <c r="P108" s="153"/>
      <c r="Q108" s="153"/>
      <c r="R108" s="156">
        <f t="shared" si="75"/>
        <v>0</v>
      </c>
      <c r="S108" s="156">
        <f t="shared" si="76"/>
        <v>0</v>
      </c>
      <c r="U108" s="157">
        <f t="shared" si="82"/>
        <v>0</v>
      </c>
      <c r="W108" s="152"/>
      <c r="X108" s="152"/>
      <c r="Y108" s="152"/>
      <c r="Z108" s="152"/>
      <c r="AA108" s="152"/>
      <c r="AB108" s="152"/>
      <c r="AC108" s="347"/>
      <c r="AD108" s="152"/>
      <c r="AE108" s="152"/>
      <c r="AF108" s="152"/>
      <c r="AG108" s="152"/>
      <c r="AH108" s="152"/>
      <c r="AI108" s="152"/>
      <c r="AJ108" s="347"/>
      <c r="AK108" s="152"/>
      <c r="AL108" s="152"/>
      <c r="AM108" s="295"/>
      <c r="AN108" s="228"/>
      <c r="AO108" s="228"/>
      <c r="AP108" s="228"/>
      <c r="AQ108" s="228"/>
      <c r="AR108" s="228"/>
      <c r="AS108" s="348"/>
      <c r="AT108" s="264">
        <f t="shared" si="39"/>
        <v>0</v>
      </c>
      <c r="AU108" s="259"/>
      <c r="AV108" s="265">
        <f t="shared" si="79"/>
        <v>0</v>
      </c>
      <c r="AX108" s="265">
        <f t="shared" si="83"/>
        <v>0</v>
      </c>
      <c r="AZ108" s="492">
        <f t="shared" si="80"/>
        <v>0</v>
      </c>
      <c r="BB108" s="492">
        <f t="shared" si="81"/>
        <v>0</v>
      </c>
      <c r="BD108" s="265">
        <f t="shared" si="84"/>
        <v>0</v>
      </c>
      <c r="BE108" s="105"/>
      <c r="BF108" s="105"/>
      <c r="BG108" s="105"/>
      <c r="BH108" s="105"/>
      <c r="BI108" s="105"/>
      <c r="BJ108" s="105"/>
    </row>
    <row r="109" spans="2:62" ht="20.100000000000001" hidden="1" customHeight="1" outlineLevel="1">
      <c r="B109" s="100"/>
      <c r="C109" s="908"/>
      <c r="D109" s="909"/>
      <c r="E109" s="909"/>
      <c r="F109" s="910"/>
      <c r="G109" s="890"/>
      <c r="H109" s="891"/>
      <c r="I109" s="152"/>
      <c r="J109" s="152"/>
      <c r="K109" s="152"/>
      <c r="L109" s="152"/>
      <c r="M109" s="152"/>
      <c r="N109" s="152"/>
      <c r="O109" s="152"/>
      <c r="P109" s="153"/>
      <c r="Q109" s="153"/>
      <c r="R109" s="156">
        <f t="shared" si="75"/>
        <v>0</v>
      </c>
      <c r="S109" s="156">
        <f t="shared" si="76"/>
        <v>0</v>
      </c>
      <c r="U109" s="157">
        <f t="shared" si="82"/>
        <v>0</v>
      </c>
      <c r="W109" s="152"/>
      <c r="X109" s="152"/>
      <c r="Y109" s="152"/>
      <c r="Z109" s="152"/>
      <c r="AA109" s="152"/>
      <c r="AB109" s="152"/>
      <c r="AC109" s="347"/>
      <c r="AD109" s="152"/>
      <c r="AE109" s="152"/>
      <c r="AF109" s="152"/>
      <c r="AG109" s="152"/>
      <c r="AH109" s="152"/>
      <c r="AI109" s="152"/>
      <c r="AJ109" s="347"/>
      <c r="AK109" s="152"/>
      <c r="AL109" s="152"/>
      <c r="AM109" s="295"/>
      <c r="AN109" s="228"/>
      <c r="AO109" s="228"/>
      <c r="AP109" s="228"/>
      <c r="AQ109" s="228"/>
      <c r="AR109" s="228"/>
      <c r="AS109" s="348"/>
      <c r="AT109" s="264">
        <f t="shared" si="39"/>
        <v>0</v>
      </c>
      <c r="AU109" s="259"/>
      <c r="AV109" s="265">
        <f t="shared" si="79"/>
        <v>0</v>
      </c>
      <c r="AX109" s="265">
        <f t="shared" si="83"/>
        <v>0</v>
      </c>
      <c r="AZ109" s="492">
        <f t="shared" si="80"/>
        <v>0</v>
      </c>
      <c r="BB109" s="492">
        <f t="shared" si="81"/>
        <v>0</v>
      </c>
      <c r="BD109" s="265">
        <f t="shared" si="84"/>
        <v>0</v>
      </c>
      <c r="BE109" s="105"/>
      <c r="BF109" s="105"/>
      <c r="BG109" s="105"/>
      <c r="BH109" s="105"/>
      <c r="BI109" s="105"/>
      <c r="BJ109" s="105"/>
    </row>
    <row r="110" spans="2:62" ht="20.100000000000001" hidden="1" customHeight="1" outlineLevel="1">
      <c r="B110" s="100"/>
      <c r="C110" s="908"/>
      <c r="D110" s="909"/>
      <c r="E110" s="909"/>
      <c r="F110" s="910"/>
      <c r="G110" s="890"/>
      <c r="H110" s="891"/>
      <c r="I110" s="152"/>
      <c r="J110" s="152"/>
      <c r="K110" s="152"/>
      <c r="L110" s="152"/>
      <c r="M110" s="152"/>
      <c r="N110" s="152"/>
      <c r="O110" s="152"/>
      <c r="P110" s="153"/>
      <c r="Q110" s="153"/>
      <c r="R110" s="156">
        <f t="shared" si="75"/>
        <v>0</v>
      </c>
      <c r="S110" s="156">
        <f t="shared" si="76"/>
        <v>0</v>
      </c>
      <c r="U110" s="157">
        <f t="shared" si="82"/>
        <v>0</v>
      </c>
      <c r="W110" s="152"/>
      <c r="X110" s="152"/>
      <c r="Y110" s="152"/>
      <c r="Z110" s="152"/>
      <c r="AA110" s="152"/>
      <c r="AB110" s="152"/>
      <c r="AC110" s="347"/>
      <c r="AD110" s="152"/>
      <c r="AE110" s="152"/>
      <c r="AF110" s="152"/>
      <c r="AG110" s="152"/>
      <c r="AH110" s="152"/>
      <c r="AI110" s="152"/>
      <c r="AJ110" s="347"/>
      <c r="AK110" s="152"/>
      <c r="AL110" s="152"/>
      <c r="AM110" s="295"/>
      <c r="AN110" s="228"/>
      <c r="AO110" s="228"/>
      <c r="AP110" s="228"/>
      <c r="AQ110" s="228"/>
      <c r="AR110" s="228"/>
      <c r="AS110" s="348"/>
      <c r="AT110" s="264">
        <f t="shared" ref="AT110:AT112" si="85">((W110+AD110)*$W$7+(X110+AE110)*$X$7+(Y110+Z110+AF110+AG110)*$Z$7+(AA110+AH110)*$AA$7+(AB110+AI110)*$AB$7)*Zuschläge_IBN</f>
        <v>0</v>
      </c>
      <c r="AU110" s="259"/>
      <c r="AV110" s="265">
        <f t="shared" si="79"/>
        <v>0</v>
      </c>
      <c r="AX110" s="265">
        <f t="shared" si="83"/>
        <v>0</v>
      </c>
      <c r="AZ110" s="492">
        <f t="shared" si="80"/>
        <v>0</v>
      </c>
      <c r="BB110" s="492">
        <f t="shared" si="81"/>
        <v>0</v>
      </c>
      <c r="BD110" s="265">
        <f t="shared" si="84"/>
        <v>0</v>
      </c>
      <c r="BE110" s="105"/>
      <c r="BF110" s="105"/>
      <c r="BG110" s="105"/>
      <c r="BH110" s="105"/>
      <c r="BI110" s="105"/>
      <c r="BJ110" s="105"/>
    </row>
    <row r="111" spans="2:62" ht="20.100000000000001" hidden="1" customHeight="1" outlineLevel="1">
      <c r="B111" s="100"/>
      <c r="C111" s="908"/>
      <c r="D111" s="909"/>
      <c r="E111" s="909"/>
      <c r="F111" s="910"/>
      <c r="G111" s="890"/>
      <c r="H111" s="891"/>
      <c r="I111" s="152"/>
      <c r="J111" s="152"/>
      <c r="K111" s="152"/>
      <c r="L111" s="152"/>
      <c r="M111" s="152"/>
      <c r="N111" s="152"/>
      <c r="O111" s="152"/>
      <c r="P111" s="153"/>
      <c r="Q111" s="153"/>
      <c r="R111" s="156">
        <f t="shared" si="75"/>
        <v>0</v>
      </c>
      <c r="S111" s="156">
        <f t="shared" si="76"/>
        <v>0</v>
      </c>
      <c r="U111" s="157">
        <f t="shared" si="82"/>
        <v>0</v>
      </c>
      <c r="W111" s="152"/>
      <c r="X111" s="152"/>
      <c r="Y111" s="152"/>
      <c r="Z111" s="152"/>
      <c r="AA111" s="152"/>
      <c r="AB111" s="152"/>
      <c r="AC111" s="347"/>
      <c r="AD111" s="152"/>
      <c r="AE111" s="152"/>
      <c r="AF111" s="152"/>
      <c r="AG111" s="152"/>
      <c r="AH111" s="152"/>
      <c r="AI111" s="152"/>
      <c r="AJ111" s="347"/>
      <c r="AK111" s="152"/>
      <c r="AL111" s="152"/>
      <c r="AM111" s="295"/>
      <c r="AN111" s="228"/>
      <c r="AO111" s="228"/>
      <c r="AP111" s="228"/>
      <c r="AQ111" s="228"/>
      <c r="AR111" s="228"/>
      <c r="AS111" s="348"/>
      <c r="AT111" s="264">
        <f t="shared" si="85"/>
        <v>0</v>
      </c>
      <c r="AU111" s="259"/>
      <c r="AV111" s="265">
        <f t="shared" si="79"/>
        <v>0</v>
      </c>
      <c r="AX111" s="265">
        <f t="shared" si="83"/>
        <v>0</v>
      </c>
      <c r="AZ111" s="492">
        <f t="shared" si="80"/>
        <v>0</v>
      </c>
      <c r="BB111" s="492">
        <f t="shared" si="81"/>
        <v>0</v>
      </c>
      <c r="BD111" s="265">
        <f t="shared" si="84"/>
        <v>0</v>
      </c>
      <c r="BE111" s="105"/>
      <c r="BF111" s="105"/>
      <c r="BG111" s="105"/>
      <c r="BH111" s="105"/>
      <c r="BI111" s="105"/>
      <c r="BJ111" s="105"/>
    </row>
    <row r="112" spans="2:62" ht="20.100000000000001" hidden="1" customHeight="1" outlineLevel="1">
      <c r="B112" s="100"/>
      <c r="C112" s="908"/>
      <c r="D112" s="909"/>
      <c r="E112" s="909"/>
      <c r="F112" s="910"/>
      <c r="G112" s="890"/>
      <c r="H112" s="891"/>
      <c r="I112" s="152"/>
      <c r="J112" s="152"/>
      <c r="K112" s="152"/>
      <c r="L112" s="152"/>
      <c r="M112" s="152"/>
      <c r="N112" s="152"/>
      <c r="O112" s="152"/>
      <c r="P112" s="153"/>
      <c r="Q112" s="153"/>
      <c r="R112" s="156">
        <f t="shared" si="75"/>
        <v>0</v>
      </c>
      <c r="S112" s="156">
        <f t="shared" si="76"/>
        <v>0</v>
      </c>
      <c r="U112" s="157">
        <f t="shared" si="82"/>
        <v>0</v>
      </c>
      <c r="W112" s="152"/>
      <c r="X112" s="152"/>
      <c r="Y112" s="152"/>
      <c r="Z112" s="152"/>
      <c r="AA112" s="152"/>
      <c r="AB112" s="152"/>
      <c r="AC112" s="347"/>
      <c r="AD112" s="152"/>
      <c r="AE112" s="152"/>
      <c r="AF112" s="152"/>
      <c r="AG112" s="152"/>
      <c r="AH112" s="152"/>
      <c r="AI112" s="152"/>
      <c r="AJ112" s="347"/>
      <c r="AK112" s="152"/>
      <c r="AL112" s="152"/>
      <c r="AM112" s="295"/>
      <c r="AN112" s="228"/>
      <c r="AO112" s="228"/>
      <c r="AP112" s="228"/>
      <c r="AQ112" s="228"/>
      <c r="AR112" s="228"/>
      <c r="AS112" s="348"/>
      <c r="AT112" s="264">
        <f t="shared" si="85"/>
        <v>0</v>
      </c>
      <c r="AU112" s="259"/>
      <c r="AV112" s="265">
        <f t="shared" si="79"/>
        <v>0</v>
      </c>
      <c r="AX112" s="265">
        <f t="shared" si="83"/>
        <v>0</v>
      </c>
      <c r="AZ112" s="492">
        <f t="shared" si="80"/>
        <v>0</v>
      </c>
      <c r="BB112" s="492">
        <f t="shared" si="81"/>
        <v>0</v>
      </c>
      <c r="BD112" s="265">
        <f t="shared" si="84"/>
        <v>0</v>
      </c>
      <c r="BE112" s="105"/>
      <c r="BF112" s="105"/>
      <c r="BG112" s="105"/>
      <c r="BH112" s="105"/>
      <c r="BI112" s="105"/>
      <c r="BJ112" s="105"/>
    </row>
    <row r="113" spans="2:62" ht="9.9499999999999993" hidden="1" customHeight="1" outlineLevel="1">
      <c r="B113" s="101"/>
      <c r="C113" s="208"/>
      <c r="D113" s="208"/>
      <c r="E113" s="208"/>
      <c r="F113" s="208"/>
      <c r="G113" s="237"/>
      <c r="H113" s="207"/>
      <c r="I113" s="257"/>
      <c r="J113" s="257"/>
      <c r="K113" s="257"/>
      <c r="L113" s="257"/>
      <c r="M113" s="257"/>
      <c r="N113" s="257"/>
      <c r="O113" s="257"/>
      <c r="P113" s="256"/>
      <c r="Q113" s="102"/>
      <c r="R113" s="102"/>
      <c r="S113" s="102"/>
      <c r="U113" s="98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Z113" s="493"/>
      <c r="BE113" s="105"/>
      <c r="BF113" s="105"/>
      <c r="BG113" s="105"/>
      <c r="BH113" s="105"/>
      <c r="BI113" s="105"/>
      <c r="BJ113" s="105"/>
    </row>
    <row r="114" spans="2:62" ht="20.100000000000001" customHeight="1" collapsed="1">
      <c r="B114" s="151">
        <f>B97+1</f>
        <v>7</v>
      </c>
      <c r="C114" s="916"/>
      <c r="D114" s="917"/>
      <c r="E114" s="917"/>
      <c r="F114" s="918"/>
      <c r="G114" s="429"/>
      <c r="H114" s="206">
        <v>1</v>
      </c>
      <c r="I114" s="642">
        <f t="shared" ref="I114" si="86">$H114*SUM(I115:I129)</f>
        <v>0</v>
      </c>
      <c r="J114" s="643">
        <f t="shared" ref="J114:O114" si="87">$H114*SUM(J115:J129)</f>
        <v>0</v>
      </c>
      <c r="K114" s="644">
        <f t="shared" si="87"/>
        <v>0</v>
      </c>
      <c r="L114" s="645">
        <f t="shared" si="87"/>
        <v>0</v>
      </c>
      <c r="M114" s="645">
        <f t="shared" si="87"/>
        <v>0</v>
      </c>
      <c r="N114" s="644">
        <f t="shared" si="87"/>
        <v>0</v>
      </c>
      <c r="O114" s="642">
        <f t="shared" si="87"/>
        <v>0</v>
      </c>
      <c r="P114" s="209">
        <f t="shared" ref="P114:Q114" si="88">$H114*SUM(P115:P129)</f>
        <v>0</v>
      </c>
      <c r="Q114" s="210">
        <f t="shared" si="88"/>
        <v>0</v>
      </c>
      <c r="R114" s="136">
        <f t="shared" ref="R114:R129" si="89">P114*(1+Gewinn)*(1+SicherheitAngebot)</f>
        <v>0</v>
      </c>
      <c r="S114" s="137">
        <f t="shared" ref="S114:S129" si="90">Q114*(1+MGKZ)*(1+Gewinn)*(1+SicherheitAngebot)</f>
        <v>0</v>
      </c>
      <c r="U114" s="10">
        <f>I114*$I$7+J114*$J$7+K114*$K$7+L114*$L$7+M114*$M$7+N114*$N$7+O114*$O$7+R114+S114</f>
        <v>0</v>
      </c>
      <c r="W114" s="646">
        <f t="shared" ref="W114:AB114" si="91">$H114*SUM(W115:W129)</f>
        <v>0</v>
      </c>
      <c r="X114" s="647">
        <f t="shared" si="91"/>
        <v>0</v>
      </c>
      <c r="Y114" s="648">
        <f t="shared" si="91"/>
        <v>0</v>
      </c>
      <c r="Z114" s="649">
        <f t="shared" si="91"/>
        <v>0</v>
      </c>
      <c r="AA114" s="648">
        <f t="shared" si="91"/>
        <v>0</v>
      </c>
      <c r="AB114" s="646">
        <f t="shared" si="91"/>
        <v>0</v>
      </c>
      <c r="AC114" s="258"/>
      <c r="AD114" s="646">
        <f t="shared" ref="AD114:AM114" si="92">$H114*SUM(AD115:AD129)</f>
        <v>0</v>
      </c>
      <c r="AE114" s="647">
        <f t="shared" si="92"/>
        <v>0</v>
      </c>
      <c r="AF114" s="648">
        <f t="shared" si="92"/>
        <v>0</v>
      </c>
      <c r="AG114" s="649">
        <f t="shared" si="92"/>
        <v>0</v>
      </c>
      <c r="AH114" s="648">
        <f t="shared" si="92"/>
        <v>0</v>
      </c>
      <c r="AI114" s="646">
        <f t="shared" si="92"/>
        <v>0</v>
      </c>
      <c r="AJ114" s="258"/>
      <c r="AK114" s="653">
        <f t="shared" si="92"/>
        <v>0</v>
      </c>
      <c r="AL114" s="653">
        <f t="shared" si="92"/>
        <v>0</v>
      </c>
      <c r="AM114" s="653">
        <f t="shared" si="92"/>
        <v>0</v>
      </c>
      <c r="AN114" s="227">
        <f>$H114*SUM(AN115:AN129)*(1+Gewinn)*(1+SicherheitAngebot)</f>
        <v>0</v>
      </c>
      <c r="AO114" s="227">
        <f>$H114*SUM(AO115:AO129)*(1+Gewinn)*(1+SicherheitAngebot)</f>
        <v>0</v>
      </c>
      <c r="AP114" s="227">
        <f>$H114*SUM(AP115:AP129)*(1+Gewinn)*(1+SicherheitAngebot)</f>
        <v>0</v>
      </c>
      <c r="AQ114" s="227">
        <f>$H114*SUM(AQ115:AQ129)*(1+Gewinn)*(1+SicherheitAngebot)</f>
        <v>0</v>
      </c>
      <c r="AR114" s="227">
        <f>$H114*SUM(AR115:AR129)*(1+Gewinn)*(1+SicherheitAngebot)</f>
        <v>0</v>
      </c>
      <c r="AS114" s="262"/>
      <c r="AT114" s="263">
        <f t="shared" ref="AT114:AT177" si="93">((W114+AD114)*$W$7+(X114+AE114)*$X$7+(Y114+Z114+AF114+AG114)*$Z$7+(AA114+AH114)*$AA$7+(AB114+AI114)*$AB$7)*Zuschläge_IBN</f>
        <v>0</v>
      </c>
      <c r="AU114" s="259"/>
      <c r="AV114" s="491">
        <f>AK114*$AK$7+AL114*$AL$7+AM114*$AM$7+SUM(AN114:AR114)+AT114/Zuschläge_IBN+AT114</f>
        <v>0</v>
      </c>
      <c r="AX114" s="685">
        <f>U114+AV114</f>
        <v>0</v>
      </c>
      <c r="AZ114" s="490">
        <f>IF(H114&gt;0,U114/(1+SicherheitAngebot)*(1+Sicherheit),0)</f>
        <v>0</v>
      </c>
      <c r="BB114" s="490">
        <f>IF(H114&gt;0,AV114/(1+SicherheitAngebot)*(1+Sicherheit),0)</f>
        <v>0</v>
      </c>
      <c r="BD114" s="490">
        <f>AZ114+BB114</f>
        <v>0</v>
      </c>
      <c r="BE114" s="105"/>
      <c r="BF114" s="105"/>
      <c r="BG114" s="105"/>
      <c r="BH114" s="105"/>
      <c r="BI114" s="105"/>
      <c r="BJ114" s="105"/>
    </row>
    <row r="115" spans="2:62" ht="20.100000000000001" hidden="1" customHeight="1" outlineLevel="1">
      <c r="B115" s="99"/>
      <c r="C115" s="908"/>
      <c r="D115" s="909"/>
      <c r="E115" s="909"/>
      <c r="F115" s="910"/>
      <c r="G115" s="890"/>
      <c r="H115" s="901"/>
      <c r="I115" s="152"/>
      <c r="J115" s="152"/>
      <c r="K115" s="152"/>
      <c r="L115" s="152"/>
      <c r="M115" s="152"/>
      <c r="N115" s="152"/>
      <c r="O115" s="152"/>
      <c r="P115" s="153"/>
      <c r="Q115" s="153"/>
      <c r="R115" s="156">
        <f t="shared" si="89"/>
        <v>0</v>
      </c>
      <c r="S115" s="156">
        <f t="shared" si="90"/>
        <v>0</v>
      </c>
      <c r="U115" s="157">
        <f>I115*$I$7+J115*$J$7+K115*$K$7+L115*$L$7+M115*$M$7+N115*$N$7+O115*$O$7+R115+S115</f>
        <v>0</v>
      </c>
      <c r="W115" s="152"/>
      <c r="X115" s="152"/>
      <c r="Y115" s="152"/>
      <c r="Z115" s="152"/>
      <c r="AA115" s="152"/>
      <c r="AB115" s="152"/>
      <c r="AC115" s="347"/>
      <c r="AD115" s="152"/>
      <c r="AE115" s="152"/>
      <c r="AF115" s="152"/>
      <c r="AG115" s="152"/>
      <c r="AH115" s="152"/>
      <c r="AI115" s="152"/>
      <c r="AJ115" s="347"/>
      <c r="AK115" s="152"/>
      <c r="AL115" s="152"/>
      <c r="AM115" s="295"/>
      <c r="AN115" s="228"/>
      <c r="AO115" s="228"/>
      <c r="AP115" s="228"/>
      <c r="AQ115" s="228"/>
      <c r="AR115" s="228"/>
      <c r="AS115" s="348"/>
      <c r="AT115" s="264">
        <f t="shared" si="93"/>
        <v>0</v>
      </c>
      <c r="AU115" s="259"/>
      <c r="AV115" s="265">
        <f t="shared" ref="AV115:AV129" si="94">AK115*$AK$7+AL115*$AL$7+AM115*$AM$7+SUM(AN115:AR115)*(1+Gewinn)*(1+SicherheitAngebot)+AT115/Zuschläge_IBN+AT115</f>
        <v>0</v>
      </c>
      <c r="AX115" s="265">
        <f>U115+AV115</f>
        <v>0</v>
      </c>
      <c r="AZ115" s="492">
        <f t="shared" ref="AZ115:AZ129" si="95">U115/(1+SicherheitAngebot)*(1+Sicherheit)</f>
        <v>0</v>
      </c>
      <c r="BB115" s="492">
        <f t="shared" ref="BB115:BB129" si="96">AV115/(1+SicherheitAngebot)*(1+Sicherheit)</f>
        <v>0</v>
      </c>
      <c r="BD115" s="265">
        <f>AZ115+BB115</f>
        <v>0</v>
      </c>
      <c r="BE115" s="105"/>
      <c r="BF115" s="105"/>
      <c r="BG115" s="105"/>
      <c r="BH115" s="105"/>
      <c r="BI115" s="105"/>
      <c r="BJ115" s="105"/>
    </row>
    <row r="116" spans="2:62" ht="20.100000000000001" hidden="1" customHeight="1" outlineLevel="1">
      <c r="B116" s="100"/>
      <c r="C116" s="908"/>
      <c r="D116" s="909"/>
      <c r="E116" s="909"/>
      <c r="F116" s="910"/>
      <c r="G116" s="890"/>
      <c r="H116" s="891"/>
      <c r="I116" s="152"/>
      <c r="J116" s="152"/>
      <c r="K116" s="152"/>
      <c r="L116" s="152"/>
      <c r="M116" s="152"/>
      <c r="N116" s="152"/>
      <c r="O116" s="152"/>
      <c r="P116" s="153"/>
      <c r="Q116" s="153"/>
      <c r="R116" s="156">
        <f t="shared" si="89"/>
        <v>0</v>
      </c>
      <c r="S116" s="156">
        <f t="shared" si="90"/>
        <v>0</v>
      </c>
      <c r="U116" s="157">
        <f t="shared" ref="U116:U129" si="97">I116*$I$7+J116*$J$7+K116*$K$7+L116*$L$7+M116*$M$7+N116*$N$7+O116*$O$7+R116+S116</f>
        <v>0</v>
      </c>
      <c r="W116" s="152"/>
      <c r="X116" s="152"/>
      <c r="Y116" s="152"/>
      <c r="Z116" s="152"/>
      <c r="AA116" s="152"/>
      <c r="AB116" s="152"/>
      <c r="AC116" s="347"/>
      <c r="AD116" s="152"/>
      <c r="AE116" s="152"/>
      <c r="AF116" s="152"/>
      <c r="AG116" s="152"/>
      <c r="AH116" s="152"/>
      <c r="AI116" s="152"/>
      <c r="AJ116" s="347"/>
      <c r="AK116" s="152"/>
      <c r="AL116" s="152"/>
      <c r="AM116" s="295"/>
      <c r="AN116" s="228"/>
      <c r="AO116" s="228"/>
      <c r="AP116" s="228"/>
      <c r="AQ116" s="228"/>
      <c r="AR116" s="228"/>
      <c r="AS116" s="348"/>
      <c r="AT116" s="264">
        <f t="shared" si="93"/>
        <v>0</v>
      </c>
      <c r="AU116" s="259"/>
      <c r="AV116" s="265">
        <f t="shared" si="94"/>
        <v>0</v>
      </c>
      <c r="AX116" s="265">
        <f t="shared" ref="AX116:AX129" si="98">U116+AV116</f>
        <v>0</v>
      </c>
      <c r="AZ116" s="492">
        <f t="shared" si="95"/>
        <v>0</v>
      </c>
      <c r="BB116" s="492">
        <f t="shared" si="96"/>
        <v>0</v>
      </c>
      <c r="BD116" s="265">
        <f t="shared" ref="BD116:BD129" si="99">AZ116+BB116</f>
        <v>0</v>
      </c>
      <c r="BE116" s="105"/>
      <c r="BF116" s="105"/>
      <c r="BG116" s="105"/>
      <c r="BH116" s="105"/>
      <c r="BI116" s="105"/>
      <c r="BJ116" s="105"/>
    </row>
    <row r="117" spans="2:62" ht="20.100000000000001" hidden="1" customHeight="1" outlineLevel="1">
      <c r="B117" s="100"/>
      <c r="C117" s="908"/>
      <c r="D117" s="909"/>
      <c r="E117" s="909"/>
      <c r="F117" s="910"/>
      <c r="G117" s="890"/>
      <c r="H117" s="891"/>
      <c r="I117" s="152"/>
      <c r="J117" s="152"/>
      <c r="K117" s="152"/>
      <c r="L117" s="152"/>
      <c r="M117" s="152"/>
      <c r="N117" s="152"/>
      <c r="O117" s="152"/>
      <c r="P117" s="153"/>
      <c r="Q117" s="153"/>
      <c r="R117" s="156">
        <f t="shared" si="89"/>
        <v>0</v>
      </c>
      <c r="S117" s="156">
        <f t="shared" si="90"/>
        <v>0</v>
      </c>
      <c r="U117" s="157">
        <f t="shared" si="97"/>
        <v>0</v>
      </c>
      <c r="W117" s="152"/>
      <c r="X117" s="152"/>
      <c r="Y117" s="152"/>
      <c r="Z117" s="152"/>
      <c r="AA117" s="152"/>
      <c r="AB117" s="152"/>
      <c r="AC117" s="347"/>
      <c r="AD117" s="152"/>
      <c r="AE117" s="152"/>
      <c r="AF117" s="152"/>
      <c r="AG117" s="152"/>
      <c r="AH117" s="152"/>
      <c r="AI117" s="152"/>
      <c r="AJ117" s="347"/>
      <c r="AK117" s="152"/>
      <c r="AL117" s="152"/>
      <c r="AM117" s="295"/>
      <c r="AN117" s="228"/>
      <c r="AO117" s="228"/>
      <c r="AP117" s="228"/>
      <c r="AQ117" s="228"/>
      <c r="AR117" s="228"/>
      <c r="AS117" s="348"/>
      <c r="AT117" s="264">
        <f t="shared" si="93"/>
        <v>0</v>
      </c>
      <c r="AU117" s="259"/>
      <c r="AV117" s="265">
        <f t="shared" si="94"/>
        <v>0</v>
      </c>
      <c r="AX117" s="265">
        <f t="shared" si="98"/>
        <v>0</v>
      </c>
      <c r="AZ117" s="492">
        <f t="shared" si="95"/>
        <v>0</v>
      </c>
      <c r="BB117" s="492">
        <f t="shared" si="96"/>
        <v>0</v>
      </c>
      <c r="BD117" s="265">
        <f t="shared" si="99"/>
        <v>0</v>
      </c>
      <c r="BE117" s="105"/>
      <c r="BF117" s="105"/>
      <c r="BG117" s="105"/>
      <c r="BH117" s="105"/>
      <c r="BI117" s="105"/>
      <c r="BJ117" s="105"/>
    </row>
    <row r="118" spans="2:62" ht="20.100000000000001" hidden="1" customHeight="1" outlineLevel="1">
      <c r="B118" s="100"/>
      <c r="C118" s="908"/>
      <c r="D118" s="909"/>
      <c r="E118" s="909"/>
      <c r="F118" s="910"/>
      <c r="G118" s="890"/>
      <c r="H118" s="891"/>
      <c r="I118" s="152"/>
      <c r="J118" s="152"/>
      <c r="K118" s="152"/>
      <c r="L118" s="152"/>
      <c r="M118" s="152"/>
      <c r="N118" s="152"/>
      <c r="O118" s="152"/>
      <c r="P118" s="153"/>
      <c r="Q118" s="153"/>
      <c r="R118" s="156">
        <f t="shared" si="89"/>
        <v>0</v>
      </c>
      <c r="S118" s="156">
        <f t="shared" si="90"/>
        <v>0</v>
      </c>
      <c r="U118" s="157">
        <f t="shared" si="97"/>
        <v>0</v>
      </c>
      <c r="W118" s="152"/>
      <c r="X118" s="152"/>
      <c r="Y118" s="152"/>
      <c r="Z118" s="152"/>
      <c r="AA118" s="152"/>
      <c r="AB118" s="152"/>
      <c r="AC118" s="347"/>
      <c r="AD118" s="152"/>
      <c r="AE118" s="152"/>
      <c r="AF118" s="152"/>
      <c r="AG118" s="152"/>
      <c r="AH118" s="152"/>
      <c r="AI118" s="152"/>
      <c r="AJ118" s="347"/>
      <c r="AK118" s="152"/>
      <c r="AL118" s="152"/>
      <c r="AM118" s="295"/>
      <c r="AN118" s="228"/>
      <c r="AO118" s="228"/>
      <c r="AP118" s="228"/>
      <c r="AQ118" s="228"/>
      <c r="AR118" s="228"/>
      <c r="AS118" s="348"/>
      <c r="AT118" s="264">
        <f t="shared" si="93"/>
        <v>0</v>
      </c>
      <c r="AU118" s="259"/>
      <c r="AV118" s="265">
        <f t="shared" si="94"/>
        <v>0</v>
      </c>
      <c r="AX118" s="265">
        <f t="shared" si="98"/>
        <v>0</v>
      </c>
      <c r="AZ118" s="492">
        <f t="shared" si="95"/>
        <v>0</v>
      </c>
      <c r="BB118" s="492">
        <f t="shared" si="96"/>
        <v>0</v>
      </c>
      <c r="BD118" s="265">
        <f t="shared" si="99"/>
        <v>0</v>
      </c>
      <c r="BE118" s="105"/>
      <c r="BF118" s="105"/>
      <c r="BG118" s="105"/>
      <c r="BH118" s="105"/>
      <c r="BI118" s="105"/>
      <c r="BJ118" s="105"/>
    </row>
    <row r="119" spans="2:62" ht="20.100000000000001" hidden="1" customHeight="1" outlineLevel="1">
      <c r="B119" s="100"/>
      <c r="C119" s="908"/>
      <c r="D119" s="909"/>
      <c r="E119" s="909"/>
      <c r="F119" s="910"/>
      <c r="G119" s="890"/>
      <c r="H119" s="891"/>
      <c r="I119" s="152"/>
      <c r="J119" s="152"/>
      <c r="K119" s="152"/>
      <c r="L119" s="152"/>
      <c r="M119" s="152"/>
      <c r="N119" s="152"/>
      <c r="O119" s="152"/>
      <c r="P119" s="153"/>
      <c r="Q119" s="153"/>
      <c r="R119" s="156">
        <f t="shared" si="89"/>
        <v>0</v>
      </c>
      <c r="S119" s="156">
        <f t="shared" si="90"/>
        <v>0</v>
      </c>
      <c r="U119" s="157">
        <f t="shared" si="97"/>
        <v>0</v>
      </c>
      <c r="W119" s="152"/>
      <c r="X119" s="152"/>
      <c r="Y119" s="152"/>
      <c r="Z119" s="152"/>
      <c r="AA119" s="152"/>
      <c r="AB119" s="152"/>
      <c r="AC119" s="347"/>
      <c r="AD119" s="152"/>
      <c r="AE119" s="152"/>
      <c r="AF119" s="152"/>
      <c r="AG119" s="152"/>
      <c r="AH119" s="152"/>
      <c r="AI119" s="152"/>
      <c r="AJ119" s="347"/>
      <c r="AK119" s="152"/>
      <c r="AL119" s="152"/>
      <c r="AM119" s="295"/>
      <c r="AN119" s="228"/>
      <c r="AO119" s="228"/>
      <c r="AP119" s="228"/>
      <c r="AQ119" s="228"/>
      <c r="AR119" s="228"/>
      <c r="AS119" s="348"/>
      <c r="AT119" s="264">
        <f t="shared" si="93"/>
        <v>0</v>
      </c>
      <c r="AU119" s="259"/>
      <c r="AV119" s="265">
        <f t="shared" si="94"/>
        <v>0</v>
      </c>
      <c r="AX119" s="265">
        <f t="shared" si="98"/>
        <v>0</v>
      </c>
      <c r="AZ119" s="492">
        <f t="shared" si="95"/>
        <v>0</v>
      </c>
      <c r="BB119" s="492">
        <f t="shared" si="96"/>
        <v>0</v>
      </c>
      <c r="BD119" s="265">
        <f t="shared" si="99"/>
        <v>0</v>
      </c>
      <c r="BE119" s="105"/>
      <c r="BF119" s="105"/>
      <c r="BG119" s="105"/>
      <c r="BH119" s="105"/>
      <c r="BI119" s="105"/>
      <c r="BJ119" s="105"/>
    </row>
    <row r="120" spans="2:62" ht="20.100000000000001" hidden="1" customHeight="1" outlineLevel="1">
      <c r="B120" s="100"/>
      <c r="C120" s="908"/>
      <c r="D120" s="909"/>
      <c r="E120" s="909"/>
      <c r="F120" s="910"/>
      <c r="G120" s="890"/>
      <c r="H120" s="891"/>
      <c r="I120" s="152"/>
      <c r="J120" s="152"/>
      <c r="K120" s="152"/>
      <c r="L120" s="152"/>
      <c r="M120" s="152"/>
      <c r="N120" s="152"/>
      <c r="O120" s="152"/>
      <c r="P120" s="153"/>
      <c r="Q120" s="153"/>
      <c r="R120" s="156">
        <f t="shared" si="89"/>
        <v>0</v>
      </c>
      <c r="S120" s="156">
        <f t="shared" si="90"/>
        <v>0</v>
      </c>
      <c r="U120" s="157">
        <f t="shared" si="97"/>
        <v>0</v>
      </c>
      <c r="W120" s="152"/>
      <c r="X120" s="152"/>
      <c r="Y120" s="152"/>
      <c r="Z120" s="152"/>
      <c r="AA120" s="152"/>
      <c r="AB120" s="152"/>
      <c r="AC120" s="347"/>
      <c r="AD120" s="152"/>
      <c r="AE120" s="152"/>
      <c r="AF120" s="152"/>
      <c r="AG120" s="152"/>
      <c r="AH120" s="152"/>
      <c r="AI120" s="152"/>
      <c r="AJ120" s="347"/>
      <c r="AK120" s="152"/>
      <c r="AL120" s="152"/>
      <c r="AM120" s="295"/>
      <c r="AN120" s="228"/>
      <c r="AO120" s="228"/>
      <c r="AP120" s="228"/>
      <c r="AQ120" s="228"/>
      <c r="AR120" s="228"/>
      <c r="AS120" s="348"/>
      <c r="AT120" s="264">
        <f t="shared" si="93"/>
        <v>0</v>
      </c>
      <c r="AU120" s="259"/>
      <c r="AV120" s="265">
        <f t="shared" si="94"/>
        <v>0</v>
      </c>
      <c r="AX120" s="265">
        <f t="shared" si="98"/>
        <v>0</v>
      </c>
      <c r="AZ120" s="492">
        <f t="shared" si="95"/>
        <v>0</v>
      </c>
      <c r="BB120" s="492">
        <f t="shared" si="96"/>
        <v>0</v>
      </c>
      <c r="BD120" s="265">
        <f t="shared" si="99"/>
        <v>0</v>
      </c>
      <c r="BE120" s="105"/>
      <c r="BF120" s="105"/>
      <c r="BG120" s="105"/>
      <c r="BH120" s="105"/>
      <c r="BI120" s="105"/>
      <c r="BJ120" s="105"/>
    </row>
    <row r="121" spans="2:62" ht="20.100000000000001" hidden="1" customHeight="1" outlineLevel="1">
      <c r="B121" s="100"/>
      <c r="C121" s="908"/>
      <c r="D121" s="909"/>
      <c r="E121" s="909"/>
      <c r="F121" s="910"/>
      <c r="G121" s="890"/>
      <c r="H121" s="891"/>
      <c r="I121" s="152"/>
      <c r="J121" s="152"/>
      <c r="K121" s="152"/>
      <c r="L121" s="152"/>
      <c r="M121" s="152"/>
      <c r="N121" s="152"/>
      <c r="O121" s="152"/>
      <c r="P121" s="153"/>
      <c r="Q121" s="153"/>
      <c r="R121" s="156">
        <f t="shared" si="89"/>
        <v>0</v>
      </c>
      <c r="S121" s="156">
        <f t="shared" si="90"/>
        <v>0</v>
      </c>
      <c r="U121" s="157">
        <f t="shared" si="97"/>
        <v>0</v>
      </c>
      <c r="W121" s="152"/>
      <c r="X121" s="152"/>
      <c r="Y121" s="152"/>
      <c r="Z121" s="152"/>
      <c r="AA121" s="152"/>
      <c r="AB121" s="152"/>
      <c r="AC121" s="347"/>
      <c r="AD121" s="152"/>
      <c r="AE121" s="152"/>
      <c r="AF121" s="152"/>
      <c r="AG121" s="152"/>
      <c r="AH121" s="152"/>
      <c r="AI121" s="152"/>
      <c r="AJ121" s="347"/>
      <c r="AK121" s="152"/>
      <c r="AL121" s="152"/>
      <c r="AM121" s="295"/>
      <c r="AN121" s="228"/>
      <c r="AO121" s="228"/>
      <c r="AP121" s="228"/>
      <c r="AQ121" s="228"/>
      <c r="AR121" s="228"/>
      <c r="AS121" s="348"/>
      <c r="AT121" s="264">
        <f t="shared" si="93"/>
        <v>0</v>
      </c>
      <c r="AU121" s="259"/>
      <c r="AV121" s="265">
        <f t="shared" si="94"/>
        <v>0</v>
      </c>
      <c r="AX121" s="265">
        <f t="shared" si="98"/>
        <v>0</v>
      </c>
      <c r="AZ121" s="492">
        <f t="shared" si="95"/>
        <v>0</v>
      </c>
      <c r="BB121" s="492">
        <f t="shared" si="96"/>
        <v>0</v>
      </c>
      <c r="BD121" s="265">
        <f t="shared" si="99"/>
        <v>0</v>
      </c>
      <c r="BE121" s="105"/>
      <c r="BF121" s="105"/>
      <c r="BG121" s="105"/>
      <c r="BH121" s="105"/>
      <c r="BI121" s="105"/>
      <c r="BJ121" s="105"/>
    </row>
    <row r="122" spans="2:62" ht="20.100000000000001" hidden="1" customHeight="1" outlineLevel="1">
      <c r="B122" s="100"/>
      <c r="C122" s="908"/>
      <c r="D122" s="909"/>
      <c r="E122" s="909"/>
      <c r="F122" s="910"/>
      <c r="G122" s="890"/>
      <c r="H122" s="891"/>
      <c r="I122" s="152"/>
      <c r="J122" s="152"/>
      <c r="K122" s="152"/>
      <c r="L122" s="152"/>
      <c r="M122" s="152"/>
      <c r="N122" s="152"/>
      <c r="O122" s="152"/>
      <c r="P122" s="153"/>
      <c r="Q122" s="153"/>
      <c r="R122" s="156">
        <f t="shared" si="89"/>
        <v>0</v>
      </c>
      <c r="S122" s="156">
        <f t="shared" si="90"/>
        <v>0</v>
      </c>
      <c r="U122" s="157">
        <f t="shared" si="97"/>
        <v>0</v>
      </c>
      <c r="W122" s="152"/>
      <c r="X122" s="152"/>
      <c r="Y122" s="152"/>
      <c r="Z122" s="152"/>
      <c r="AA122" s="152"/>
      <c r="AB122" s="152"/>
      <c r="AC122" s="347"/>
      <c r="AD122" s="152"/>
      <c r="AE122" s="152"/>
      <c r="AF122" s="152"/>
      <c r="AG122" s="152"/>
      <c r="AH122" s="152"/>
      <c r="AI122" s="152"/>
      <c r="AJ122" s="347"/>
      <c r="AK122" s="152"/>
      <c r="AL122" s="152"/>
      <c r="AM122" s="295"/>
      <c r="AN122" s="228"/>
      <c r="AO122" s="228"/>
      <c r="AP122" s="228"/>
      <c r="AQ122" s="228"/>
      <c r="AR122" s="228"/>
      <c r="AS122" s="348"/>
      <c r="AT122" s="264">
        <f t="shared" si="93"/>
        <v>0</v>
      </c>
      <c r="AU122" s="259"/>
      <c r="AV122" s="265">
        <f t="shared" si="94"/>
        <v>0</v>
      </c>
      <c r="AX122" s="265">
        <f t="shared" si="98"/>
        <v>0</v>
      </c>
      <c r="AZ122" s="492">
        <f t="shared" si="95"/>
        <v>0</v>
      </c>
      <c r="BB122" s="492">
        <f t="shared" si="96"/>
        <v>0</v>
      </c>
      <c r="BD122" s="265">
        <f t="shared" si="99"/>
        <v>0</v>
      </c>
      <c r="BE122" s="105"/>
      <c r="BF122" s="105"/>
      <c r="BG122" s="105"/>
      <c r="BH122" s="105"/>
      <c r="BI122" s="105"/>
      <c r="BJ122" s="105"/>
    </row>
    <row r="123" spans="2:62" ht="20.100000000000001" hidden="1" customHeight="1" outlineLevel="1">
      <c r="B123" s="100"/>
      <c r="C123" s="908"/>
      <c r="D123" s="909"/>
      <c r="E123" s="909"/>
      <c r="F123" s="910"/>
      <c r="G123" s="890"/>
      <c r="H123" s="891"/>
      <c r="I123" s="152"/>
      <c r="J123" s="152"/>
      <c r="K123" s="152"/>
      <c r="L123" s="152"/>
      <c r="M123" s="152"/>
      <c r="N123" s="152"/>
      <c r="O123" s="152"/>
      <c r="P123" s="153"/>
      <c r="Q123" s="153"/>
      <c r="R123" s="156">
        <f t="shared" si="89"/>
        <v>0</v>
      </c>
      <c r="S123" s="156">
        <f t="shared" si="90"/>
        <v>0</v>
      </c>
      <c r="U123" s="157">
        <f t="shared" si="97"/>
        <v>0</v>
      </c>
      <c r="W123" s="152"/>
      <c r="X123" s="152"/>
      <c r="Y123" s="152"/>
      <c r="Z123" s="152"/>
      <c r="AA123" s="152"/>
      <c r="AB123" s="152"/>
      <c r="AC123" s="347"/>
      <c r="AD123" s="152"/>
      <c r="AE123" s="152"/>
      <c r="AF123" s="152"/>
      <c r="AG123" s="152"/>
      <c r="AH123" s="152"/>
      <c r="AI123" s="152"/>
      <c r="AJ123" s="347"/>
      <c r="AK123" s="152"/>
      <c r="AL123" s="152"/>
      <c r="AM123" s="295"/>
      <c r="AN123" s="228"/>
      <c r="AO123" s="228"/>
      <c r="AP123" s="228"/>
      <c r="AQ123" s="228"/>
      <c r="AR123" s="228"/>
      <c r="AS123" s="348"/>
      <c r="AT123" s="264">
        <f t="shared" si="93"/>
        <v>0</v>
      </c>
      <c r="AU123" s="259"/>
      <c r="AV123" s="265">
        <f t="shared" si="94"/>
        <v>0</v>
      </c>
      <c r="AX123" s="265">
        <f t="shared" si="98"/>
        <v>0</v>
      </c>
      <c r="AZ123" s="492">
        <f t="shared" si="95"/>
        <v>0</v>
      </c>
      <c r="BB123" s="492">
        <f t="shared" si="96"/>
        <v>0</v>
      </c>
      <c r="BD123" s="265">
        <f t="shared" si="99"/>
        <v>0</v>
      </c>
      <c r="BE123" s="105"/>
      <c r="BF123" s="105"/>
      <c r="BG123" s="105"/>
      <c r="BH123" s="105"/>
      <c r="BI123" s="105"/>
      <c r="BJ123" s="105"/>
    </row>
    <row r="124" spans="2:62" ht="20.100000000000001" hidden="1" customHeight="1" outlineLevel="1">
      <c r="B124" s="100"/>
      <c r="C124" s="908"/>
      <c r="D124" s="909"/>
      <c r="E124" s="909"/>
      <c r="F124" s="910"/>
      <c r="G124" s="890"/>
      <c r="H124" s="891"/>
      <c r="I124" s="152"/>
      <c r="J124" s="152"/>
      <c r="K124" s="152"/>
      <c r="L124" s="152"/>
      <c r="M124" s="152"/>
      <c r="N124" s="152"/>
      <c r="O124" s="152"/>
      <c r="P124" s="153"/>
      <c r="Q124" s="153"/>
      <c r="R124" s="156">
        <f t="shared" si="89"/>
        <v>0</v>
      </c>
      <c r="S124" s="156">
        <f t="shared" si="90"/>
        <v>0</v>
      </c>
      <c r="U124" s="157">
        <f t="shared" si="97"/>
        <v>0</v>
      </c>
      <c r="W124" s="152"/>
      <c r="X124" s="152"/>
      <c r="Y124" s="152"/>
      <c r="Z124" s="152"/>
      <c r="AA124" s="152"/>
      <c r="AB124" s="152"/>
      <c r="AC124" s="347"/>
      <c r="AD124" s="152"/>
      <c r="AE124" s="152"/>
      <c r="AF124" s="152"/>
      <c r="AG124" s="152"/>
      <c r="AH124" s="152"/>
      <c r="AI124" s="152"/>
      <c r="AJ124" s="347"/>
      <c r="AK124" s="152"/>
      <c r="AL124" s="152"/>
      <c r="AM124" s="295"/>
      <c r="AN124" s="228"/>
      <c r="AO124" s="228"/>
      <c r="AP124" s="228"/>
      <c r="AQ124" s="228"/>
      <c r="AR124" s="228"/>
      <c r="AS124" s="348"/>
      <c r="AT124" s="264">
        <f t="shared" si="93"/>
        <v>0</v>
      </c>
      <c r="AU124" s="259"/>
      <c r="AV124" s="265">
        <f t="shared" si="94"/>
        <v>0</v>
      </c>
      <c r="AX124" s="265">
        <f t="shared" si="98"/>
        <v>0</v>
      </c>
      <c r="AZ124" s="492">
        <f t="shared" si="95"/>
        <v>0</v>
      </c>
      <c r="BB124" s="492">
        <f t="shared" si="96"/>
        <v>0</v>
      </c>
      <c r="BD124" s="265">
        <f t="shared" si="99"/>
        <v>0</v>
      </c>
      <c r="BE124" s="105"/>
      <c r="BF124" s="105"/>
      <c r="BG124" s="105"/>
      <c r="BH124" s="105"/>
      <c r="BI124" s="105"/>
      <c r="BJ124" s="105"/>
    </row>
    <row r="125" spans="2:62" ht="20.100000000000001" hidden="1" customHeight="1" outlineLevel="1">
      <c r="B125" s="100"/>
      <c r="C125" s="908"/>
      <c r="D125" s="909"/>
      <c r="E125" s="909"/>
      <c r="F125" s="910"/>
      <c r="G125" s="890"/>
      <c r="H125" s="891"/>
      <c r="I125" s="152"/>
      <c r="J125" s="152"/>
      <c r="K125" s="152"/>
      <c r="L125" s="152"/>
      <c r="M125" s="152"/>
      <c r="N125" s="152"/>
      <c r="O125" s="152"/>
      <c r="P125" s="153"/>
      <c r="Q125" s="153"/>
      <c r="R125" s="156">
        <f t="shared" si="89"/>
        <v>0</v>
      </c>
      <c r="S125" s="156">
        <f t="shared" si="90"/>
        <v>0</v>
      </c>
      <c r="U125" s="157">
        <f t="shared" si="97"/>
        <v>0</v>
      </c>
      <c r="W125" s="152"/>
      <c r="X125" s="152"/>
      <c r="Y125" s="152"/>
      <c r="Z125" s="152"/>
      <c r="AA125" s="152"/>
      <c r="AB125" s="152"/>
      <c r="AC125" s="347"/>
      <c r="AD125" s="152"/>
      <c r="AE125" s="152"/>
      <c r="AF125" s="152"/>
      <c r="AG125" s="152"/>
      <c r="AH125" s="152"/>
      <c r="AI125" s="152"/>
      <c r="AJ125" s="347"/>
      <c r="AK125" s="152"/>
      <c r="AL125" s="152"/>
      <c r="AM125" s="295"/>
      <c r="AN125" s="228"/>
      <c r="AO125" s="228"/>
      <c r="AP125" s="228"/>
      <c r="AQ125" s="228"/>
      <c r="AR125" s="228"/>
      <c r="AS125" s="348"/>
      <c r="AT125" s="264">
        <f t="shared" si="93"/>
        <v>0</v>
      </c>
      <c r="AU125" s="259"/>
      <c r="AV125" s="265">
        <f t="shared" si="94"/>
        <v>0</v>
      </c>
      <c r="AX125" s="265">
        <f t="shared" si="98"/>
        <v>0</v>
      </c>
      <c r="AZ125" s="492">
        <f t="shared" si="95"/>
        <v>0</v>
      </c>
      <c r="BB125" s="492">
        <f t="shared" si="96"/>
        <v>0</v>
      </c>
      <c r="BD125" s="265">
        <f t="shared" si="99"/>
        <v>0</v>
      </c>
      <c r="BE125" s="105"/>
      <c r="BF125" s="105"/>
      <c r="BG125" s="105"/>
      <c r="BH125" s="105"/>
      <c r="BI125" s="105"/>
      <c r="BJ125" s="105"/>
    </row>
    <row r="126" spans="2:62" ht="20.100000000000001" hidden="1" customHeight="1" outlineLevel="1">
      <c r="B126" s="100"/>
      <c r="C126" s="908"/>
      <c r="D126" s="909"/>
      <c r="E126" s="909"/>
      <c r="F126" s="910"/>
      <c r="G126" s="890"/>
      <c r="H126" s="891"/>
      <c r="I126" s="152"/>
      <c r="J126" s="152"/>
      <c r="K126" s="152"/>
      <c r="L126" s="152"/>
      <c r="M126" s="152"/>
      <c r="N126" s="152"/>
      <c r="O126" s="152"/>
      <c r="P126" s="153"/>
      <c r="Q126" s="153"/>
      <c r="R126" s="156">
        <f t="shared" si="89"/>
        <v>0</v>
      </c>
      <c r="S126" s="156">
        <f t="shared" si="90"/>
        <v>0</v>
      </c>
      <c r="U126" s="157">
        <f t="shared" si="97"/>
        <v>0</v>
      </c>
      <c r="W126" s="152"/>
      <c r="X126" s="152"/>
      <c r="Y126" s="152"/>
      <c r="Z126" s="152"/>
      <c r="AA126" s="152"/>
      <c r="AB126" s="152"/>
      <c r="AC126" s="347"/>
      <c r="AD126" s="152"/>
      <c r="AE126" s="152"/>
      <c r="AF126" s="152"/>
      <c r="AG126" s="152"/>
      <c r="AH126" s="152"/>
      <c r="AI126" s="152"/>
      <c r="AJ126" s="347"/>
      <c r="AK126" s="152"/>
      <c r="AL126" s="152"/>
      <c r="AM126" s="295"/>
      <c r="AN126" s="228"/>
      <c r="AO126" s="228"/>
      <c r="AP126" s="228"/>
      <c r="AQ126" s="228"/>
      <c r="AR126" s="228"/>
      <c r="AS126" s="348"/>
      <c r="AT126" s="264">
        <f t="shared" si="93"/>
        <v>0</v>
      </c>
      <c r="AU126" s="259"/>
      <c r="AV126" s="265">
        <f t="shared" si="94"/>
        <v>0</v>
      </c>
      <c r="AX126" s="265">
        <f t="shared" si="98"/>
        <v>0</v>
      </c>
      <c r="AZ126" s="492">
        <f t="shared" si="95"/>
        <v>0</v>
      </c>
      <c r="BB126" s="492">
        <f t="shared" si="96"/>
        <v>0</v>
      </c>
      <c r="BD126" s="265">
        <f t="shared" si="99"/>
        <v>0</v>
      </c>
      <c r="BE126" s="105"/>
      <c r="BF126" s="105"/>
      <c r="BG126" s="105"/>
      <c r="BH126" s="105"/>
      <c r="BI126" s="105"/>
      <c r="BJ126" s="105"/>
    </row>
    <row r="127" spans="2:62" ht="20.100000000000001" hidden="1" customHeight="1" outlineLevel="1">
      <c r="B127" s="100"/>
      <c r="C127" s="908"/>
      <c r="D127" s="909"/>
      <c r="E127" s="909"/>
      <c r="F127" s="910"/>
      <c r="G127" s="890"/>
      <c r="H127" s="891"/>
      <c r="I127" s="152"/>
      <c r="J127" s="152"/>
      <c r="K127" s="152"/>
      <c r="L127" s="152"/>
      <c r="M127" s="152"/>
      <c r="N127" s="152"/>
      <c r="O127" s="152"/>
      <c r="P127" s="153"/>
      <c r="Q127" s="153"/>
      <c r="R127" s="156">
        <f t="shared" si="89"/>
        <v>0</v>
      </c>
      <c r="S127" s="156">
        <f t="shared" si="90"/>
        <v>0</v>
      </c>
      <c r="U127" s="157">
        <f t="shared" si="97"/>
        <v>0</v>
      </c>
      <c r="W127" s="152"/>
      <c r="X127" s="152"/>
      <c r="Y127" s="152"/>
      <c r="Z127" s="152"/>
      <c r="AA127" s="152"/>
      <c r="AB127" s="152"/>
      <c r="AC127" s="347"/>
      <c r="AD127" s="152"/>
      <c r="AE127" s="152"/>
      <c r="AF127" s="152"/>
      <c r="AG127" s="152"/>
      <c r="AH127" s="152"/>
      <c r="AI127" s="152"/>
      <c r="AJ127" s="347"/>
      <c r="AK127" s="152"/>
      <c r="AL127" s="152"/>
      <c r="AM127" s="295"/>
      <c r="AN127" s="228"/>
      <c r="AO127" s="228"/>
      <c r="AP127" s="228"/>
      <c r="AQ127" s="228"/>
      <c r="AR127" s="228"/>
      <c r="AS127" s="348"/>
      <c r="AT127" s="264">
        <f t="shared" si="93"/>
        <v>0</v>
      </c>
      <c r="AU127" s="259"/>
      <c r="AV127" s="265">
        <f t="shared" si="94"/>
        <v>0</v>
      </c>
      <c r="AX127" s="265">
        <f t="shared" si="98"/>
        <v>0</v>
      </c>
      <c r="AZ127" s="492">
        <f t="shared" si="95"/>
        <v>0</v>
      </c>
      <c r="BB127" s="492">
        <f t="shared" si="96"/>
        <v>0</v>
      </c>
      <c r="BD127" s="265">
        <f t="shared" si="99"/>
        <v>0</v>
      </c>
      <c r="BE127" s="105"/>
      <c r="BF127" s="105"/>
      <c r="BG127" s="105"/>
      <c r="BH127" s="105"/>
      <c r="BI127" s="105"/>
      <c r="BJ127" s="105"/>
    </row>
    <row r="128" spans="2:62" ht="20.100000000000001" hidden="1" customHeight="1" outlineLevel="1">
      <c r="B128" s="100"/>
      <c r="C128" s="908"/>
      <c r="D128" s="909"/>
      <c r="E128" s="909"/>
      <c r="F128" s="910"/>
      <c r="G128" s="890"/>
      <c r="H128" s="891"/>
      <c r="I128" s="152"/>
      <c r="J128" s="152"/>
      <c r="K128" s="152"/>
      <c r="L128" s="152"/>
      <c r="M128" s="152"/>
      <c r="N128" s="152"/>
      <c r="O128" s="152"/>
      <c r="P128" s="153"/>
      <c r="Q128" s="153"/>
      <c r="R128" s="156">
        <f t="shared" si="89"/>
        <v>0</v>
      </c>
      <c r="S128" s="156">
        <f t="shared" si="90"/>
        <v>0</v>
      </c>
      <c r="U128" s="157">
        <f t="shared" si="97"/>
        <v>0</v>
      </c>
      <c r="W128" s="152"/>
      <c r="X128" s="152"/>
      <c r="Y128" s="152"/>
      <c r="Z128" s="152"/>
      <c r="AA128" s="152"/>
      <c r="AB128" s="152"/>
      <c r="AC128" s="347"/>
      <c r="AD128" s="152"/>
      <c r="AE128" s="152"/>
      <c r="AF128" s="152"/>
      <c r="AG128" s="152"/>
      <c r="AH128" s="152"/>
      <c r="AI128" s="152"/>
      <c r="AJ128" s="347"/>
      <c r="AK128" s="152"/>
      <c r="AL128" s="152"/>
      <c r="AM128" s="295"/>
      <c r="AN128" s="228"/>
      <c r="AO128" s="228"/>
      <c r="AP128" s="228"/>
      <c r="AQ128" s="228"/>
      <c r="AR128" s="228"/>
      <c r="AS128" s="348"/>
      <c r="AT128" s="264">
        <f t="shared" si="93"/>
        <v>0</v>
      </c>
      <c r="AU128" s="259"/>
      <c r="AV128" s="265">
        <f t="shared" si="94"/>
        <v>0</v>
      </c>
      <c r="AX128" s="265">
        <f t="shared" si="98"/>
        <v>0</v>
      </c>
      <c r="AZ128" s="492">
        <f t="shared" si="95"/>
        <v>0</v>
      </c>
      <c r="BB128" s="492">
        <f t="shared" si="96"/>
        <v>0</v>
      </c>
      <c r="BD128" s="265">
        <f t="shared" si="99"/>
        <v>0</v>
      </c>
      <c r="BE128" s="105"/>
      <c r="BF128" s="105"/>
      <c r="BG128" s="105"/>
      <c r="BH128" s="105"/>
      <c r="BI128" s="105"/>
      <c r="BJ128" s="105"/>
    </row>
    <row r="129" spans="2:62" ht="20.100000000000001" hidden="1" customHeight="1" outlineLevel="1">
      <c r="B129" s="100"/>
      <c r="C129" s="908"/>
      <c r="D129" s="909"/>
      <c r="E129" s="909"/>
      <c r="F129" s="910"/>
      <c r="G129" s="890"/>
      <c r="H129" s="891"/>
      <c r="I129" s="152"/>
      <c r="J129" s="152"/>
      <c r="K129" s="152"/>
      <c r="L129" s="152"/>
      <c r="M129" s="152"/>
      <c r="N129" s="152"/>
      <c r="O129" s="152"/>
      <c r="P129" s="153"/>
      <c r="Q129" s="153"/>
      <c r="R129" s="156">
        <f t="shared" si="89"/>
        <v>0</v>
      </c>
      <c r="S129" s="156">
        <f t="shared" si="90"/>
        <v>0</v>
      </c>
      <c r="U129" s="157">
        <f t="shared" si="97"/>
        <v>0</v>
      </c>
      <c r="W129" s="152"/>
      <c r="X129" s="152"/>
      <c r="Y129" s="152"/>
      <c r="Z129" s="152"/>
      <c r="AA129" s="152"/>
      <c r="AB129" s="152"/>
      <c r="AC129" s="347"/>
      <c r="AD129" s="152"/>
      <c r="AE129" s="152"/>
      <c r="AF129" s="152"/>
      <c r="AG129" s="152"/>
      <c r="AH129" s="152"/>
      <c r="AI129" s="152"/>
      <c r="AJ129" s="347"/>
      <c r="AK129" s="152"/>
      <c r="AL129" s="152"/>
      <c r="AM129" s="295"/>
      <c r="AN129" s="228"/>
      <c r="AO129" s="228"/>
      <c r="AP129" s="228"/>
      <c r="AQ129" s="228"/>
      <c r="AR129" s="228"/>
      <c r="AS129" s="348"/>
      <c r="AT129" s="264">
        <f t="shared" si="93"/>
        <v>0</v>
      </c>
      <c r="AU129" s="259"/>
      <c r="AV129" s="265">
        <f t="shared" si="94"/>
        <v>0</v>
      </c>
      <c r="AX129" s="265">
        <f t="shared" si="98"/>
        <v>0</v>
      </c>
      <c r="AZ129" s="492">
        <f t="shared" si="95"/>
        <v>0</v>
      </c>
      <c r="BB129" s="492">
        <f t="shared" si="96"/>
        <v>0</v>
      </c>
      <c r="BD129" s="265">
        <f t="shared" si="99"/>
        <v>0</v>
      </c>
      <c r="BE129" s="105"/>
      <c r="BF129" s="105"/>
      <c r="BG129" s="105"/>
      <c r="BH129" s="105"/>
      <c r="BI129" s="105"/>
      <c r="BJ129" s="105"/>
    </row>
    <row r="130" spans="2:62" ht="9.9499999999999993" hidden="1" customHeight="1" outlineLevel="1">
      <c r="B130" s="101"/>
      <c r="C130" s="208"/>
      <c r="D130" s="208"/>
      <c r="E130" s="208"/>
      <c r="F130" s="208"/>
      <c r="G130" s="237"/>
      <c r="H130" s="207"/>
      <c r="I130" s="257"/>
      <c r="J130" s="257"/>
      <c r="K130" s="257"/>
      <c r="L130" s="257"/>
      <c r="M130" s="257"/>
      <c r="N130" s="257"/>
      <c r="O130" s="257"/>
      <c r="P130" s="256"/>
      <c r="Q130" s="102"/>
      <c r="R130" s="102"/>
      <c r="S130" s="102"/>
      <c r="U130" s="98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Z130" s="493"/>
      <c r="BE130" s="105"/>
      <c r="BF130" s="105"/>
      <c r="BG130" s="105"/>
      <c r="BH130" s="105"/>
      <c r="BI130" s="105"/>
      <c r="BJ130" s="105"/>
    </row>
    <row r="131" spans="2:62" ht="20.100000000000001" customHeight="1" collapsed="1">
      <c r="B131" s="151">
        <f>B114+1</f>
        <v>8</v>
      </c>
      <c r="C131" s="916"/>
      <c r="D131" s="917"/>
      <c r="E131" s="917"/>
      <c r="F131" s="918"/>
      <c r="G131" s="429"/>
      <c r="H131" s="206">
        <v>1</v>
      </c>
      <c r="I131" s="642">
        <f t="shared" ref="I131" si="100">$H131*SUM(I132:I146)</f>
        <v>0</v>
      </c>
      <c r="J131" s="643">
        <f t="shared" ref="J131:O131" si="101">$H131*SUM(J132:J146)</f>
        <v>0</v>
      </c>
      <c r="K131" s="644">
        <f t="shared" si="101"/>
        <v>0</v>
      </c>
      <c r="L131" s="645">
        <f t="shared" si="101"/>
        <v>0</v>
      </c>
      <c r="M131" s="645">
        <f t="shared" si="101"/>
        <v>0</v>
      </c>
      <c r="N131" s="644">
        <f t="shared" si="101"/>
        <v>0</v>
      </c>
      <c r="O131" s="642">
        <f t="shared" si="101"/>
        <v>0</v>
      </c>
      <c r="P131" s="209">
        <f t="shared" ref="P131:Q131" si="102">$H131*SUM(P132:P146)</f>
        <v>0</v>
      </c>
      <c r="Q131" s="210">
        <f t="shared" si="102"/>
        <v>0</v>
      </c>
      <c r="R131" s="136">
        <f t="shared" ref="R131:R146" si="103">P131*(1+Gewinn)*(1+SicherheitAngebot)</f>
        <v>0</v>
      </c>
      <c r="S131" s="137">
        <f t="shared" ref="S131:S146" si="104">Q131*(1+MGKZ)*(1+Gewinn)*(1+SicherheitAngebot)</f>
        <v>0</v>
      </c>
      <c r="U131" s="10">
        <f>I131*$I$7+J131*$J$7+K131*$K$7+L131*$L$7+M131*$M$7+N131*$N$7+O131*$O$7+R131+S131</f>
        <v>0</v>
      </c>
      <c r="W131" s="646">
        <f t="shared" ref="W131:AB131" si="105">$H131*SUM(W132:W146)</f>
        <v>0</v>
      </c>
      <c r="X131" s="647">
        <f t="shared" si="105"/>
        <v>0</v>
      </c>
      <c r="Y131" s="648">
        <f t="shared" si="105"/>
        <v>0</v>
      </c>
      <c r="Z131" s="649">
        <f t="shared" si="105"/>
        <v>0</v>
      </c>
      <c r="AA131" s="648">
        <f t="shared" si="105"/>
        <v>0</v>
      </c>
      <c r="AB131" s="646">
        <f t="shared" si="105"/>
        <v>0</v>
      </c>
      <c r="AC131" s="258"/>
      <c r="AD131" s="646">
        <f t="shared" ref="AD131:AM131" si="106">$H131*SUM(AD132:AD146)</f>
        <v>0</v>
      </c>
      <c r="AE131" s="647">
        <f t="shared" si="106"/>
        <v>0</v>
      </c>
      <c r="AF131" s="648">
        <f t="shared" si="106"/>
        <v>0</v>
      </c>
      <c r="AG131" s="649">
        <f t="shared" si="106"/>
        <v>0</v>
      </c>
      <c r="AH131" s="648">
        <f t="shared" si="106"/>
        <v>0</v>
      </c>
      <c r="AI131" s="646">
        <f t="shared" si="106"/>
        <v>0</v>
      </c>
      <c r="AJ131" s="258"/>
      <c r="AK131" s="653">
        <f t="shared" si="106"/>
        <v>0</v>
      </c>
      <c r="AL131" s="653">
        <f t="shared" si="106"/>
        <v>0</v>
      </c>
      <c r="AM131" s="653">
        <f t="shared" si="106"/>
        <v>0</v>
      </c>
      <c r="AN131" s="227">
        <f>$H131*SUM(AN132:AN146)*(1+Gewinn)*(1+SicherheitAngebot)</f>
        <v>0</v>
      </c>
      <c r="AO131" s="227">
        <f>$H131*SUM(AO132:AO146)*(1+Gewinn)*(1+SicherheitAngebot)</f>
        <v>0</v>
      </c>
      <c r="AP131" s="227">
        <f>$H131*SUM(AP132:AP146)*(1+Gewinn)*(1+SicherheitAngebot)</f>
        <v>0</v>
      </c>
      <c r="AQ131" s="227">
        <f>$H131*SUM(AQ132:AQ146)*(1+Gewinn)*(1+SicherheitAngebot)</f>
        <v>0</v>
      </c>
      <c r="AR131" s="227">
        <f>$H131*SUM(AR132:AR146)*(1+Gewinn)*(1+SicherheitAngebot)</f>
        <v>0</v>
      </c>
      <c r="AS131" s="262"/>
      <c r="AT131" s="263">
        <f t="shared" si="93"/>
        <v>0</v>
      </c>
      <c r="AU131" s="259"/>
      <c r="AV131" s="491">
        <f>AK131*$AK$7+AL131*$AL$7+AM131*$AM$7+SUM(AN131:AR131)+AT131/Zuschläge_IBN+AT131</f>
        <v>0</v>
      </c>
      <c r="AX131" s="685">
        <f>U131+AV131</f>
        <v>0</v>
      </c>
      <c r="AZ131" s="490">
        <f>IF(H131&gt;0,U131/(1+SicherheitAngebot)*(1+Sicherheit),0)</f>
        <v>0</v>
      </c>
      <c r="BB131" s="490">
        <f>IF(H131&gt;0,AV131/(1+SicherheitAngebot)*(1+Sicherheit),0)</f>
        <v>0</v>
      </c>
      <c r="BD131" s="490">
        <f>AZ131+BB131</f>
        <v>0</v>
      </c>
      <c r="BE131" s="105"/>
      <c r="BF131" s="105"/>
      <c r="BG131" s="105"/>
      <c r="BH131" s="105"/>
      <c r="BI131" s="105"/>
      <c r="BJ131" s="105"/>
    </row>
    <row r="132" spans="2:62" ht="20.100000000000001" hidden="1" customHeight="1" outlineLevel="1">
      <c r="B132" s="99"/>
      <c r="C132" s="908"/>
      <c r="D132" s="909"/>
      <c r="E132" s="909"/>
      <c r="F132" s="910"/>
      <c r="G132" s="890"/>
      <c r="H132" s="901"/>
      <c r="I132" s="152"/>
      <c r="J132" s="152"/>
      <c r="K132" s="152"/>
      <c r="L132" s="152"/>
      <c r="M132" s="152"/>
      <c r="N132" s="152"/>
      <c r="O132" s="152"/>
      <c r="P132" s="153"/>
      <c r="Q132" s="153"/>
      <c r="R132" s="156">
        <f t="shared" si="103"/>
        <v>0</v>
      </c>
      <c r="S132" s="156">
        <f t="shared" si="104"/>
        <v>0</v>
      </c>
      <c r="U132" s="157">
        <f>I132*$I$7+J132*$J$7+K132*$K$7+L132*$L$7+M132*$M$7+N132*$N$7+O132*$O$7+R132+S132</f>
        <v>0</v>
      </c>
      <c r="W132" s="152"/>
      <c r="X132" s="152"/>
      <c r="Y132" s="152"/>
      <c r="Z132" s="152"/>
      <c r="AA132" s="152"/>
      <c r="AB132" s="152"/>
      <c r="AC132" s="347"/>
      <c r="AD132" s="152"/>
      <c r="AE132" s="152"/>
      <c r="AF132" s="152"/>
      <c r="AG132" s="152"/>
      <c r="AH132" s="152"/>
      <c r="AI132" s="152"/>
      <c r="AJ132" s="347"/>
      <c r="AK132" s="152"/>
      <c r="AL132" s="152"/>
      <c r="AM132" s="295"/>
      <c r="AN132" s="228"/>
      <c r="AO132" s="228"/>
      <c r="AP132" s="228"/>
      <c r="AQ132" s="228"/>
      <c r="AR132" s="228"/>
      <c r="AS132" s="348"/>
      <c r="AT132" s="264">
        <f t="shared" si="93"/>
        <v>0</v>
      </c>
      <c r="AU132" s="259"/>
      <c r="AV132" s="265">
        <f t="shared" ref="AV132:AV146" si="107">AK132*$AK$7+AL132*$AL$7+AM132*$AM$7+SUM(AN132:AR132)*(1+Gewinn)*(1+SicherheitAngebot)+AT132/Zuschläge_IBN+AT132</f>
        <v>0</v>
      </c>
      <c r="AX132" s="265">
        <f>U132+AV132</f>
        <v>0</v>
      </c>
      <c r="AZ132" s="492">
        <f t="shared" ref="AZ132:AZ146" si="108">U132/(1+SicherheitAngebot)*(1+Sicherheit)</f>
        <v>0</v>
      </c>
      <c r="BB132" s="492">
        <f t="shared" ref="BB132:BB146" si="109">AV132/(1+SicherheitAngebot)*(1+Sicherheit)</f>
        <v>0</v>
      </c>
      <c r="BD132" s="265">
        <f>AZ132+BB132</f>
        <v>0</v>
      </c>
      <c r="BE132" s="105"/>
      <c r="BF132" s="105"/>
      <c r="BG132" s="105"/>
      <c r="BH132" s="105"/>
      <c r="BI132" s="105"/>
      <c r="BJ132" s="105"/>
    </row>
    <row r="133" spans="2:62" ht="20.100000000000001" hidden="1" customHeight="1" outlineLevel="1">
      <c r="B133" s="100"/>
      <c r="C133" s="908"/>
      <c r="D133" s="909"/>
      <c r="E133" s="909"/>
      <c r="F133" s="910"/>
      <c r="G133" s="890"/>
      <c r="H133" s="891"/>
      <c r="I133" s="152"/>
      <c r="J133" s="152"/>
      <c r="K133" s="152"/>
      <c r="L133" s="152"/>
      <c r="M133" s="152"/>
      <c r="N133" s="152"/>
      <c r="O133" s="152"/>
      <c r="P133" s="153"/>
      <c r="Q133" s="153"/>
      <c r="R133" s="156">
        <f t="shared" si="103"/>
        <v>0</v>
      </c>
      <c r="S133" s="156">
        <f t="shared" si="104"/>
        <v>0</v>
      </c>
      <c r="U133" s="157">
        <f t="shared" ref="U133:U146" si="110">I133*$I$7+J133*$J$7+K133*$K$7+L133*$L$7+M133*$M$7+N133*$N$7+O133*$O$7+R133+S133</f>
        <v>0</v>
      </c>
      <c r="W133" s="152"/>
      <c r="X133" s="152"/>
      <c r="Y133" s="152"/>
      <c r="Z133" s="152"/>
      <c r="AA133" s="152"/>
      <c r="AB133" s="152"/>
      <c r="AC133" s="347"/>
      <c r="AD133" s="152"/>
      <c r="AE133" s="152"/>
      <c r="AF133" s="152"/>
      <c r="AG133" s="152"/>
      <c r="AH133" s="152"/>
      <c r="AI133" s="152"/>
      <c r="AJ133" s="347"/>
      <c r="AK133" s="152"/>
      <c r="AL133" s="152"/>
      <c r="AM133" s="295"/>
      <c r="AN133" s="228"/>
      <c r="AO133" s="228"/>
      <c r="AP133" s="228"/>
      <c r="AQ133" s="228"/>
      <c r="AR133" s="228"/>
      <c r="AS133" s="348"/>
      <c r="AT133" s="264">
        <f t="shared" si="93"/>
        <v>0</v>
      </c>
      <c r="AU133" s="259"/>
      <c r="AV133" s="265">
        <f t="shared" si="107"/>
        <v>0</v>
      </c>
      <c r="AX133" s="265">
        <f t="shared" ref="AX133:AX146" si="111">U133+AV133</f>
        <v>0</v>
      </c>
      <c r="AZ133" s="492">
        <f t="shared" si="108"/>
        <v>0</v>
      </c>
      <c r="BB133" s="492">
        <f t="shared" si="109"/>
        <v>0</v>
      </c>
      <c r="BD133" s="265">
        <f t="shared" ref="BD133:BD146" si="112">AZ133+BB133</f>
        <v>0</v>
      </c>
      <c r="BE133" s="105"/>
      <c r="BF133" s="105"/>
      <c r="BG133" s="105"/>
      <c r="BH133" s="105"/>
      <c r="BI133" s="105"/>
      <c r="BJ133" s="105"/>
    </row>
    <row r="134" spans="2:62" ht="20.100000000000001" hidden="1" customHeight="1" outlineLevel="1">
      <c r="B134" s="100"/>
      <c r="C134" s="908"/>
      <c r="D134" s="909"/>
      <c r="E134" s="909"/>
      <c r="F134" s="910"/>
      <c r="G134" s="890"/>
      <c r="H134" s="891"/>
      <c r="I134" s="152"/>
      <c r="J134" s="152"/>
      <c r="K134" s="152"/>
      <c r="L134" s="152"/>
      <c r="M134" s="152"/>
      <c r="N134" s="152"/>
      <c r="O134" s="152"/>
      <c r="P134" s="153"/>
      <c r="Q134" s="153"/>
      <c r="R134" s="156">
        <f t="shared" si="103"/>
        <v>0</v>
      </c>
      <c r="S134" s="156">
        <f t="shared" si="104"/>
        <v>0</v>
      </c>
      <c r="U134" s="157">
        <f t="shared" si="110"/>
        <v>0</v>
      </c>
      <c r="W134" s="152"/>
      <c r="X134" s="152"/>
      <c r="Y134" s="152"/>
      <c r="Z134" s="152"/>
      <c r="AA134" s="152"/>
      <c r="AB134" s="152"/>
      <c r="AC134" s="347"/>
      <c r="AD134" s="152"/>
      <c r="AE134" s="152"/>
      <c r="AF134" s="152"/>
      <c r="AG134" s="152"/>
      <c r="AH134" s="152"/>
      <c r="AI134" s="152"/>
      <c r="AJ134" s="347"/>
      <c r="AK134" s="152"/>
      <c r="AL134" s="152"/>
      <c r="AM134" s="295"/>
      <c r="AN134" s="228"/>
      <c r="AO134" s="228"/>
      <c r="AP134" s="228"/>
      <c r="AQ134" s="228"/>
      <c r="AR134" s="228"/>
      <c r="AS134" s="348"/>
      <c r="AT134" s="264">
        <f t="shared" si="93"/>
        <v>0</v>
      </c>
      <c r="AU134" s="259"/>
      <c r="AV134" s="265">
        <f t="shared" si="107"/>
        <v>0</v>
      </c>
      <c r="AX134" s="265">
        <f t="shared" si="111"/>
        <v>0</v>
      </c>
      <c r="AZ134" s="492">
        <f t="shared" si="108"/>
        <v>0</v>
      </c>
      <c r="BB134" s="492">
        <f t="shared" si="109"/>
        <v>0</v>
      </c>
      <c r="BD134" s="265">
        <f t="shared" si="112"/>
        <v>0</v>
      </c>
      <c r="BE134" s="105"/>
      <c r="BF134" s="105"/>
      <c r="BG134" s="105"/>
      <c r="BH134" s="105"/>
      <c r="BI134" s="105"/>
      <c r="BJ134" s="105"/>
    </row>
    <row r="135" spans="2:62" ht="20.100000000000001" hidden="1" customHeight="1" outlineLevel="1">
      <c r="B135" s="100"/>
      <c r="C135" s="908"/>
      <c r="D135" s="909"/>
      <c r="E135" s="909"/>
      <c r="F135" s="910"/>
      <c r="G135" s="890"/>
      <c r="H135" s="891"/>
      <c r="I135" s="152"/>
      <c r="J135" s="152"/>
      <c r="K135" s="152"/>
      <c r="L135" s="152"/>
      <c r="M135" s="152"/>
      <c r="N135" s="152"/>
      <c r="O135" s="152"/>
      <c r="P135" s="153"/>
      <c r="Q135" s="153"/>
      <c r="R135" s="156">
        <f t="shared" si="103"/>
        <v>0</v>
      </c>
      <c r="S135" s="156">
        <f t="shared" si="104"/>
        <v>0</v>
      </c>
      <c r="U135" s="157">
        <f t="shared" si="110"/>
        <v>0</v>
      </c>
      <c r="W135" s="152"/>
      <c r="X135" s="152"/>
      <c r="Y135" s="152"/>
      <c r="Z135" s="152"/>
      <c r="AA135" s="152"/>
      <c r="AB135" s="152"/>
      <c r="AC135" s="347"/>
      <c r="AD135" s="152"/>
      <c r="AE135" s="152"/>
      <c r="AF135" s="152"/>
      <c r="AG135" s="152"/>
      <c r="AH135" s="152"/>
      <c r="AI135" s="152"/>
      <c r="AJ135" s="347"/>
      <c r="AK135" s="152"/>
      <c r="AL135" s="152"/>
      <c r="AM135" s="295"/>
      <c r="AN135" s="228"/>
      <c r="AO135" s="228"/>
      <c r="AP135" s="228"/>
      <c r="AQ135" s="228"/>
      <c r="AR135" s="228"/>
      <c r="AS135" s="348"/>
      <c r="AT135" s="264">
        <f t="shared" si="93"/>
        <v>0</v>
      </c>
      <c r="AU135" s="259"/>
      <c r="AV135" s="265">
        <f t="shared" si="107"/>
        <v>0</v>
      </c>
      <c r="AX135" s="265">
        <f t="shared" si="111"/>
        <v>0</v>
      </c>
      <c r="AZ135" s="492">
        <f t="shared" si="108"/>
        <v>0</v>
      </c>
      <c r="BB135" s="492">
        <f t="shared" si="109"/>
        <v>0</v>
      </c>
      <c r="BD135" s="265">
        <f t="shared" si="112"/>
        <v>0</v>
      </c>
      <c r="BE135" s="105"/>
      <c r="BF135" s="105"/>
      <c r="BG135" s="105"/>
      <c r="BH135" s="105"/>
      <c r="BI135" s="105"/>
      <c r="BJ135" s="105"/>
    </row>
    <row r="136" spans="2:62" ht="20.100000000000001" hidden="1" customHeight="1" outlineLevel="1">
      <c r="B136" s="100"/>
      <c r="C136" s="908"/>
      <c r="D136" s="909"/>
      <c r="E136" s="909"/>
      <c r="F136" s="910"/>
      <c r="G136" s="890"/>
      <c r="H136" s="891"/>
      <c r="I136" s="152"/>
      <c r="J136" s="152"/>
      <c r="K136" s="152"/>
      <c r="L136" s="152"/>
      <c r="M136" s="152"/>
      <c r="N136" s="152"/>
      <c r="O136" s="152"/>
      <c r="P136" s="153"/>
      <c r="Q136" s="153"/>
      <c r="R136" s="156">
        <f t="shared" si="103"/>
        <v>0</v>
      </c>
      <c r="S136" s="156">
        <f t="shared" si="104"/>
        <v>0</v>
      </c>
      <c r="U136" s="157">
        <f t="shared" si="110"/>
        <v>0</v>
      </c>
      <c r="W136" s="152"/>
      <c r="X136" s="152"/>
      <c r="Y136" s="152"/>
      <c r="Z136" s="152"/>
      <c r="AA136" s="152"/>
      <c r="AB136" s="152"/>
      <c r="AC136" s="347"/>
      <c r="AD136" s="152"/>
      <c r="AE136" s="152"/>
      <c r="AF136" s="152"/>
      <c r="AG136" s="152"/>
      <c r="AH136" s="152"/>
      <c r="AI136" s="152"/>
      <c r="AJ136" s="347"/>
      <c r="AK136" s="152"/>
      <c r="AL136" s="152"/>
      <c r="AM136" s="295"/>
      <c r="AN136" s="228"/>
      <c r="AO136" s="228"/>
      <c r="AP136" s="228"/>
      <c r="AQ136" s="228"/>
      <c r="AR136" s="228"/>
      <c r="AS136" s="348"/>
      <c r="AT136" s="264">
        <f t="shared" si="93"/>
        <v>0</v>
      </c>
      <c r="AU136" s="259"/>
      <c r="AV136" s="265">
        <f t="shared" si="107"/>
        <v>0</v>
      </c>
      <c r="AX136" s="265">
        <f t="shared" si="111"/>
        <v>0</v>
      </c>
      <c r="AZ136" s="492">
        <f t="shared" si="108"/>
        <v>0</v>
      </c>
      <c r="BB136" s="492">
        <f t="shared" si="109"/>
        <v>0</v>
      </c>
      <c r="BD136" s="265">
        <f t="shared" si="112"/>
        <v>0</v>
      </c>
      <c r="BE136" s="105"/>
      <c r="BF136" s="105"/>
      <c r="BG136" s="105"/>
      <c r="BH136" s="105"/>
      <c r="BI136" s="105"/>
      <c r="BJ136" s="105"/>
    </row>
    <row r="137" spans="2:62" ht="20.100000000000001" hidden="1" customHeight="1" outlineLevel="1">
      <c r="B137" s="100"/>
      <c r="C137" s="908"/>
      <c r="D137" s="909"/>
      <c r="E137" s="909"/>
      <c r="F137" s="910"/>
      <c r="G137" s="890"/>
      <c r="H137" s="891"/>
      <c r="I137" s="152"/>
      <c r="J137" s="152"/>
      <c r="K137" s="152"/>
      <c r="L137" s="152"/>
      <c r="M137" s="152"/>
      <c r="N137" s="152"/>
      <c r="O137" s="152"/>
      <c r="P137" s="153"/>
      <c r="Q137" s="153"/>
      <c r="R137" s="156">
        <f t="shared" si="103"/>
        <v>0</v>
      </c>
      <c r="S137" s="156">
        <f t="shared" si="104"/>
        <v>0</v>
      </c>
      <c r="U137" s="157">
        <f t="shared" si="110"/>
        <v>0</v>
      </c>
      <c r="W137" s="152"/>
      <c r="X137" s="152"/>
      <c r="Y137" s="152"/>
      <c r="Z137" s="152"/>
      <c r="AA137" s="152"/>
      <c r="AB137" s="152"/>
      <c r="AC137" s="347"/>
      <c r="AD137" s="152"/>
      <c r="AE137" s="152"/>
      <c r="AF137" s="152"/>
      <c r="AG137" s="152"/>
      <c r="AH137" s="152"/>
      <c r="AI137" s="152"/>
      <c r="AJ137" s="347"/>
      <c r="AK137" s="152"/>
      <c r="AL137" s="152"/>
      <c r="AM137" s="295"/>
      <c r="AN137" s="228"/>
      <c r="AO137" s="228"/>
      <c r="AP137" s="228"/>
      <c r="AQ137" s="228"/>
      <c r="AR137" s="228"/>
      <c r="AS137" s="348"/>
      <c r="AT137" s="264">
        <f t="shared" si="93"/>
        <v>0</v>
      </c>
      <c r="AU137" s="259"/>
      <c r="AV137" s="265">
        <f t="shared" si="107"/>
        <v>0</v>
      </c>
      <c r="AX137" s="265">
        <f t="shared" si="111"/>
        <v>0</v>
      </c>
      <c r="AZ137" s="492">
        <f t="shared" si="108"/>
        <v>0</v>
      </c>
      <c r="BB137" s="492">
        <f t="shared" si="109"/>
        <v>0</v>
      </c>
      <c r="BD137" s="265">
        <f t="shared" si="112"/>
        <v>0</v>
      </c>
      <c r="BE137" s="105"/>
      <c r="BF137" s="105"/>
      <c r="BG137" s="105"/>
      <c r="BH137" s="105"/>
      <c r="BI137" s="105"/>
      <c r="BJ137" s="105"/>
    </row>
    <row r="138" spans="2:62" ht="20.100000000000001" hidden="1" customHeight="1" outlineLevel="1">
      <c r="B138" s="100"/>
      <c r="C138" s="908"/>
      <c r="D138" s="909"/>
      <c r="E138" s="909"/>
      <c r="F138" s="910"/>
      <c r="G138" s="890"/>
      <c r="H138" s="891"/>
      <c r="I138" s="152"/>
      <c r="J138" s="152"/>
      <c r="K138" s="152"/>
      <c r="L138" s="152"/>
      <c r="M138" s="152"/>
      <c r="N138" s="152"/>
      <c r="O138" s="152"/>
      <c r="P138" s="153"/>
      <c r="Q138" s="153"/>
      <c r="R138" s="156">
        <f t="shared" si="103"/>
        <v>0</v>
      </c>
      <c r="S138" s="156">
        <f t="shared" si="104"/>
        <v>0</v>
      </c>
      <c r="U138" s="157">
        <f t="shared" si="110"/>
        <v>0</v>
      </c>
      <c r="W138" s="152"/>
      <c r="X138" s="152"/>
      <c r="Y138" s="152"/>
      <c r="Z138" s="152"/>
      <c r="AA138" s="152"/>
      <c r="AB138" s="152"/>
      <c r="AC138" s="347"/>
      <c r="AD138" s="152"/>
      <c r="AE138" s="152"/>
      <c r="AF138" s="152"/>
      <c r="AG138" s="152"/>
      <c r="AH138" s="152"/>
      <c r="AI138" s="152"/>
      <c r="AJ138" s="347"/>
      <c r="AK138" s="152"/>
      <c r="AL138" s="152"/>
      <c r="AM138" s="295"/>
      <c r="AN138" s="228"/>
      <c r="AO138" s="228"/>
      <c r="AP138" s="228"/>
      <c r="AQ138" s="228"/>
      <c r="AR138" s="228"/>
      <c r="AS138" s="348"/>
      <c r="AT138" s="264">
        <f t="shared" si="93"/>
        <v>0</v>
      </c>
      <c r="AU138" s="259"/>
      <c r="AV138" s="265">
        <f t="shared" si="107"/>
        <v>0</v>
      </c>
      <c r="AX138" s="265">
        <f t="shared" si="111"/>
        <v>0</v>
      </c>
      <c r="AZ138" s="492">
        <f t="shared" si="108"/>
        <v>0</v>
      </c>
      <c r="BB138" s="492">
        <f t="shared" si="109"/>
        <v>0</v>
      </c>
      <c r="BD138" s="265">
        <f t="shared" si="112"/>
        <v>0</v>
      </c>
      <c r="BE138" s="105"/>
      <c r="BF138" s="105"/>
      <c r="BG138" s="105"/>
      <c r="BH138" s="105"/>
      <c r="BI138" s="105"/>
      <c r="BJ138" s="105"/>
    </row>
    <row r="139" spans="2:62" ht="20.100000000000001" hidden="1" customHeight="1" outlineLevel="1">
      <c r="B139" s="100"/>
      <c r="C139" s="908"/>
      <c r="D139" s="909"/>
      <c r="E139" s="909"/>
      <c r="F139" s="910"/>
      <c r="G139" s="890"/>
      <c r="H139" s="891"/>
      <c r="I139" s="152"/>
      <c r="J139" s="152"/>
      <c r="K139" s="152"/>
      <c r="L139" s="152"/>
      <c r="M139" s="152"/>
      <c r="N139" s="152"/>
      <c r="O139" s="152"/>
      <c r="P139" s="153"/>
      <c r="Q139" s="153"/>
      <c r="R139" s="156">
        <f t="shared" si="103"/>
        <v>0</v>
      </c>
      <c r="S139" s="156">
        <f t="shared" si="104"/>
        <v>0</v>
      </c>
      <c r="U139" s="157">
        <f t="shared" si="110"/>
        <v>0</v>
      </c>
      <c r="W139" s="152"/>
      <c r="X139" s="152"/>
      <c r="Y139" s="152"/>
      <c r="Z139" s="152"/>
      <c r="AA139" s="152"/>
      <c r="AB139" s="152"/>
      <c r="AC139" s="347"/>
      <c r="AD139" s="152"/>
      <c r="AE139" s="152"/>
      <c r="AF139" s="152"/>
      <c r="AG139" s="152"/>
      <c r="AH139" s="152"/>
      <c r="AI139" s="152"/>
      <c r="AJ139" s="347"/>
      <c r="AK139" s="152"/>
      <c r="AL139" s="152"/>
      <c r="AM139" s="295"/>
      <c r="AN139" s="228"/>
      <c r="AO139" s="228"/>
      <c r="AP139" s="228"/>
      <c r="AQ139" s="228"/>
      <c r="AR139" s="228"/>
      <c r="AS139" s="348"/>
      <c r="AT139" s="264">
        <f t="shared" si="93"/>
        <v>0</v>
      </c>
      <c r="AU139" s="259"/>
      <c r="AV139" s="265">
        <f t="shared" si="107"/>
        <v>0</v>
      </c>
      <c r="AX139" s="265">
        <f t="shared" si="111"/>
        <v>0</v>
      </c>
      <c r="AZ139" s="492">
        <f t="shared" si="108"/>
        <v>0</v>
      </c>
      <c r="BB139" s="492">
        <f t="shared" si="109"/>
        <v>0</v>
      </c>
      <c r="BD139" s="265">
        <f t="shared" si="112"/>
        <v>0</v>
      </c>
      <c r="BE139" s="105"/>
      <c r="BF139" s="105"/>
      <c r="BG139" s="105"/>
      <c r="BH139" s="105"/>
      <c r="BI139" s="105"/>
      <c r="BJ139" s="105"/>
    </row>
    <row r="140" spans="2:62" ht="20.100000000000001" hidden="1" customHeight="1" outlineLevel="1">
      <c r="B140" s="100"/>
      <c r="C140" s="908"/>
      <c r="D140" s="909"/>
      <c r="E140" s="909"/>
      <c r="F140" s="910"/>
      <c r="G140" s="890"/>
      <c r="H140" s="891"/>
      <c r="I140" s="152"/>
      <c r="J140" s="152"/>
      <c r="K140" s="152"/>
      <c r="L140" s="152"/>
      <c r="M140" s="152"/>
      <c r="N140" s="152"/>
      <c r="O140" s="152"/>
      <c r="P140" s="153"/>
      <c r="Q140" s="153"/>
      <c r="R140" s="156">
        <f t="shared" si="103"/>
        <v>0</v>
      </c>
      <c r="S140" s="156">
        <f t="shared" si="104"/>
        <v>0</v>
      </c>
      <c r="U140" s="157">
        <f t="shared" si="110"/>
        <v>0</v>
      </c>
      <c r="W140" s="152"/>
      <c r="X140" s="152"/>
      <c r="Y140" s="152"/>
      <c r="Z140" s="152"/>
      <c r="AA140" s="152"/>
      <c r="AB140" s="152"/>
      <c r="AC140" s="347"/>
      <c r="AD140" s="152"/>
      <c r="AE140" s="152"/>
      <c r="AF140" s="152"/>
      <c r="AG140" s="152"/>
      <c r="AH140" s="152"/>
      <c r="AI140" s="152"/>
      <c r="AJ140" s="347"/>
      <c r="AK140" s="152"/>
      <c r="AL140" s="152"/>
      <c r="AM140" s="295"/>
      <c r="AN140" s="228"/>
      <c r="AO140" s="228"/>
      <c r="AP140" s="228"/>
      <c r="AQ140" s="228"/>
      <c r="AR140" s="228"/>
      <c r="AS140" s="348"/>
      <c r="AT140" s="264">
        <f t="shared" si="93"/>
        <v>0</v>
      </c>
      <c r="AU140" s="259"/>
      <c r="AV140" s="265">
        <f t="shared" si="107"/>
        <v>0</v>
      </c>
      <c r="AX140" s="265">
        <f t="shared" si="111"/>
        <v>0</v>
      </c>
      <c r="AZ140" s="492">
        <f t="shared" si="108"/>
        <v>0</v>
      </c>
      <c r="BB140" s="492">
        <f t="shared" si="109"/>
        <v>0</v>
      </c>
      <c r="BD140" s="265">
        <f t="shared" si="112"/>
        <v>0</v>
      </c>
      <c r="BE140" s="105"/>
      <c r="BF140" s="105"/>
      <c r="BG140" s="105"/>
      <c r="BH140" s="105"/>
      <c r="BI140" s="105"/>
      <c r="BJ140" s="105"/>
    </row>
    <row r="141" spans="2:62" ht="20.100000000000001" hidden="1" customHeight="1" outlineLevel="1">
      <c r="B141" s="100"/>
      <c r="C141" s="908"/>
      <c r="D141" s="909"/>
      <c r="E141" s="909"/>
      <c r="F141" s="910"/>
      <c r="G141" s="890"/>
      <c r="H141" s="891"/>
      <c r="I141" s="152"/>
      <c r="J141" s="152"/>
      <c r="K141" s="152"/>
      <c r="L141" s="152"/>
      <c r="M141" s="152"/>
      <c r="N141" s="152"/>
      <c r="O141" s="152"/>
      <c r="P141" s="153"/>
      <c r="Q141" s="153"/>
      <c r="R141" s="156">
        <f t="shared" si="103"/>
        <v>0</v>
      </c>
      <c r="S141" s="156">
        <f t="shared" si="104"/>
        <v>0</v>
      </c>
      <c r="U141" s="157">
        <f t="shared" si="110"/>
        <v>0</v>
      </c>
      <c r="W141" s="152"/>
      <c r="X141" s="152"/>
      <c r="Y141" s="152"/>
      <c r="Z141" s="152"/>
      <c r="AA141" s="152"/>
      <c r="AB141" s="152"/>
      <c r="AC141" s="347"/>
      <c r="AD141" s="152"/>
      <c r="AE141" s="152"/>
      <c r="AF141" s="152"/>
      <c r="AG141" s="152"/>
      <c r="AH141" s="152"/>
      <c r="AI141" s="152"/>
      <c r="AJ141" s="347"/>
      <c r="AK141" s="152"/>
      <c r="AL141" s="152"/>
      <c r="AM141" s="295"/>
      <c r="AN141" s="228"/>
      <c r="AO141" s="228"/>
      <c r="AP141" s="228"/>
      <c r="AQ141" s="228"/>
      <c r="AR141" s="228"/>
      <c r="AS141" s="348"/>
      <c r="AT141" s="264">
        <f t="shared" si="93"/>
        <v>0</v>
      </c>
      <c r="AU141" s="259"/>
      <c r="AV141" s="265">
        <f t="shared" si="107"/>
        <v>0</v>
      </c>
      <c r="AX141" s="265">
        <f t="shared" si="111"/>
        <v>0</v>
      </c>
      <c r="AZ141" s="492">
        <f t="shared" si="108"/>
        <v>0</v>
      </c>
      <c r="BB141" s="492">
        <f t="shared" si="109"/>
        <v>0</v>
      </c>
      <c r="BD141" s="265">
        <f t="shared" si="112"/>
        <v>0</v>
      </c>
      <c r="BE141" s="105"/>
      <c r="BF141" s="105"/>
      <c r="BG141" s="105"/>
      <c r="BH141" s="105"/>
      <c r="BI141" s="105"/>
      <c r="BJ141" s="105"/>
    </row>
    <row r="142" spans="2:62" ht="20.100000000000001" hidden="1" customHeight="1" outlineLevel="1">
      <c r="B142" s="100"/>
      <c r="C142" s="908"/>
      <c r="D142" s="909"/>
      <c r="E142" s="909"/>
      <c r="F142" s="910"/>
      <c r="G142" s="890"/>
      <c r="H142" s="891"/>
      <c r="I142" s="152"/>
      <c r="J142" s="152"/>
      <c r="K142" s="152"/>
      <c r="L142" s="152"/>
      <c r="M142" s="152"/>
      <c r="N142" s="152"/>
      <c r="O142" s="152"/>
      <c r="P142" s="153"/>
      <c r="Q142" s="153"/>
      <c r="R142" s="156">
        <f t="shared" si="103"/>
        <v>0</v>
      </c>
      <c r="S142" s="156">
        <f t="shared" si="104"/>
        <v>0</v>
      </c>
      <c r="U142" s="157">
        <f t="shared" si="110"/>
        <v>0</v>
      </c>
      <c r="W142" s="152"/>
      <c r="X142" s="152"/>
      <c r="Y142" s="152"/>
      <c r="Z142" s="152"/>
      <c r="AA142" s="152"/>
      <c r="AB142" s="152"/>
      <c r="AC142" s="347"/>
      <c r="AD142" s="152"/>
      <c r="AE142" s="152"/>
      <c r="AF142" s="152"/>
      <c r="AG142" s="152"/>
      <c r="AH142" s="152"/>
      <c r="AI142" s="152"/>
      <c r="AJ142" s="347"/>
      <c r="AK142" s="152"/>
      <c r="AL142" s="152"/>
      <c r="AM142" s="295"/>
      <c r="AN142" s="228"/>
      <c r="AO142" s="228"/>
      <c r="AP142" s="228"/>
      <c r="AQ142" s="228"/>
      <c r="AR142" s="228"/>
      <c r="AS142" s="348"/>
      <c r="AT142" s="264">
        <f t="shared" si="93"/>
        <v>0</v>
      </c>
      <c r="AU142" s="259"/>
      <c r="AV142" s="265">
        <f t="shared" si="107"/>
        <v>0</v>
      </c>
      <c r="AX142" s="265">
        <f t="shared" si="111"/>
        <v>0</v>
      </c>
      <c r="AZ142" s="492">
        <f t="shared" si="108"/>
        <v>0</v>
      </c>
      <c r="BB142" s="492">
        <f t="shared" si="109"/>
        <v>0</v>
      </c>
      <c r="BD142" s="265">
        <f t="shared" si="112"/>
        <v>0</v>
      </c>
      <c r="BE142" s="105"/>
      <c r="BF142" s="105"/>
      <c r="BG142" s="105"/>
      <c r="BH142" s="105"/>
      <c r="BI142" s="105"/>
      <c r="BJ142" s="105"/>
    </row>
    <row r="143" spans="2:62" ht="20.100000000000001" hidden="1" customHeight="1" outlineLevel="1">
      <c r="B143" s="100"/>
      <c r="C143" s="908"/>
      <c r="D143" s="909"/>
      <c r="E143" s="909"/>
      <c r="F143" s="910"/>
      <c r="G143" s="890"/>
      <c r="H143" s="891"/>
      <c r="I143" s="152"/>
      <c r="J143" s="152"/>
      <c r="K143" s="152"/>
      <c r="L143" s="152"/>
      <c r="M143" s="152"/>
      <c r="N143" s="152"/>
      <c r="O143" s="152"/>
      <c r="P143" s="153"/>
      <c r="Q143" s="153"/>
      <c r="R143" s="156">
        <f t="shared" si="103"/>
        <v>0</v>
      </c>
      <c r="S143" s="156">
        <f t="shared" si="104"/>
        <v>0</v>
      </c>
      <c r="U143" s="157">
        <f t="shared" si="110"/>
        <v>0</v>
      </c>
      <c r="W143" s="152"/>
      <c r="X143" s="152"/>
      <c r="Y143" s="152"/>
      <c r="Z143" s="152"/>
      <c r="AA143" s="152"/>
      <c r="AB143" s="152"/>
      <c r="AC143" s="347"/>
      <c r="AD143" s="152"/>
      <c r="AE143" s="152"/>
      <c r="AF143" s="152"/>
      <c r="AG143" s="152"/>
      <c r="AH143" s="152"/>
      <c r="AI143" s="152"/>
      <c r="AJ143" s="347"/>
      <c r="AK143" s="152"/>
      <c r="AL143" s="152"/>
      <c r="AM143" s="295"/>
      <c r="AN143" s="228"/>
      <c r="AO143" s="228"/>
      <c r="AP143" s="228"/>
      <c r="AQ143" s="228"/>
      <c r="AR143" s="228"/>
      <c r="AS143" s="348"/>
      <c r="AT143" s="264">
        <f t="shared" si="93"/>
        <v>0</v>
      </c>
      <c r="AU143" s="259"/>
      <c r="AV143" s="265">
        <f t="shared" si="107"/>
        <v>0</v>
      </c>
      <c r="AX143" s="265">
        <f t="shared" si="111"/>
        <v>0</v>
      </c>
      <c r="AZ143" s="492">
        <f t="shared" si="108"/>
        <v>0</v>
      </c>
      <c r="BB143" s="492">
        <f t="shared" si="109"/>
        <v>0</v>
      </c>
      <c r="BD143" s="265">
        <f t="shared" si="112"/>
        <v>0</v>
      </c>
      <c r="BE143" s="105"/>
      <c r="BF143" s="105"/>
      <c r="BG143" s="105"/>
      <c r="BH143" s="105"/>
      <c r="BI143" s="105"/>
      <c r="BJ143" s="105"/>
    </row>
    <row r="144" spans="2:62" ht="20.100000000000001" hidden="1" customHeight="1" outlineLevel="1">
      <c r="B144" s="100"/>
      <c r="C144" s="908"/>
      <c r="D144" s="909"/>
      <c r="E144" s="909"/>
      <c r="F144" s="910"/>
      <c r="G144" s="890"/>
      <c r="H144" s="891"/>
      <c r="I144" s="152"/>
      <c r="J144" s="152"/>
      <c r="K144" s="152"/>
      <c r="L144" s="152"/>
      <c r="M144" s="152"/>
      <c r="N144" s="152"/>
      <c r="O144" s="152"/>
      <c r="P144" s="153"/>
      <c r="Q144" s="153"/>
      <c r="R144" s="156">
        <f t="shared" si="103"/>
        <v>0</v>
      </c>
      <c r="S144" s="156">
        <f t="shared" si="104"/>
        <v>0</v>
      </c>
      <c r="U144" s="157">
        <f t="shared" si="110"/>
        <v>0</v>
      </c>
      <c r="W144" s="152"/>
      <c r="X144" s="152"/>
      <c r="Y144" s="152"/>
      <c r="Z144" s="152"/>
      <c r="AA144" s="152"/>
      <c r="AB144" s="152"/>
      <c r="AC144" s="347"/>
      <c r="AD144" s="152"/>
      <c r="AE144" s="152"/>
      <c r="AF144" s="152"/>
      <c r="AG144" s="152"/>
      <c r="AH144" s="152"/>
      <c r="AI144" s="152"/>
      <c r="AJ144" s="347"/>
      <c r="AK144" s="152"/>
      <c r="AL144" s="152"/>
      <c r="AM144" s="295"/>
      <c r="AN144" s="228"/>
      <c r="AO144" s="228"/>
      <c r="AP144" s="228"/>
      <c r="AQ144" s="228"/>
      <c r="AR144" s="228"/>
      <c r="AS144" s="348"/>
      <c r="AT144" s="264">
        <f t="shared" si="93"/>
        <v>0</v>
      </c>
      <c r="AU144" s="259"/>
      <c r="AV144" s="265">
        <f t="shared" si="107"/>
        <v>0</v>
      </c>
      <c r="AX144" s="265">
        <f t="shared" si="111"/>
        <v>0</v>
      </c>
      <c r="AZ144" s="492">
        <f t="shared" si="108"/>
        <v>0</v>
      </c>
      <c r="BB144" s="492">
        <f t="shared" si="109"/>
        <v>0</v>
      </c>
      <c r="BD144" s="265">
        <f t="shared" si="112"/>
        <v>0</v>
      </c>
      <c r="BE144" s="105"/>
      <c r="BF144" s="105"/>
      <c r="BG144" s="105"/>
      <c r="BH144" s="105"/>
      <c r="BI144" s="105"/>
      <c r="BJ144" s="105"/>
    </row>
    <row r="145" spans="2:62" ht="20.100000000000001" hidden="1" customHeight="1" outlineLevel="1">
      <c r="B145" s="100"/>
      <c r="C145" s="908"/>
      <c r="D145" s="909"/>
      <c r="E145" s="909"/>
      <c r="F145" s="910"/>
      <c r="G145" s="890"/>
      <c r="H145" s="891"/>
      <c r="I145" s="152"/>
      <c r="J145" s="152"/>
      <c r="K145" s="152"/>
      <c r="L145" s="152"/>
      <c r="M145" s="152"/>
      <c r="N145" s="152"/>
      <c r="O145" s="152"/>
      <c r="P145" s="153"/>
      <c r="Q145" s="153"/>
      <c r="R145" s="156">
        <f t="shared" si="103"/>
        <v>0</v>
      </c>
      <c r="S145" s="156">
        <f t="shared" si="104"/>
        <v>0</v>
      </c>
      <c r="U145" s="157">
        <f t="shared" si="110"/>
        <v>0</v>
      </c>
      <c r="W145" s="152"/>
      <c r="X145" s="152"/>
      <c r="Y145" s="152"/>
      <c r="Z145" s="152"/>
      <c r="AA145" s="152"/>
      <c r="AB145" s="152"/>
      <c r="AC145" s="347"/>
      <c r="AD145" s="152"/>
      <c r="AE145" s="152"/>
      <c r="AF145" s="152"/>
      <c r="AG145" s="152"/>
      <c r="AH145" s="152"/>
      <c r="AI145" s="152"/>
      <c r="AJ145" s="347"/>
      <c r="AK145" s="152"/>
      <c r="AL145" s="152"/>
      <c r="AM145" s="295"/>
      <c r="AN145" s="228"/>
      <c r="AO145" s="228"/>
      <c r="AP145" s="228"/>
      <c r="AQ145" s="228"/>
      <c r="AR145" s="228"/>
      <c r="AS145" s="348"/>
      <c r="AT145" s="264">
        <f t="shared" si="93"/>
        <v>0</v>
      </c>
      <c r="AU145" s="259"/>
      <c r="AV145" s="265">
        <f t="shared" si="107"/>
        <v>0</v>
      </c>
      <c r="AX145" s="265">
        <f t="shared" si="111"/>
        <v>0</v>
      </c>
      <c r="AZ145" s="492">
        <f t="shared" si="108"/>
        <v>0</v>
      </c>
      <c r="BB145" s="492">
        <f t="shared" si="109"/>
        <v>0</v>
      </c>
      <c r="BD145" s="265">
        <f t="shared" si="112"/>
        <v>0</v>
      </c>
      <c r="BE145" s="105"/>
      <c r="BF145" s="105"/>
      <c r="BG145" s="105"/>
      <c r="BH145" s="105"/>
      <c r="BI145" s="105"/>
      <c r="BJ145" s="105"/>
    </row>
    <row r="146" spans="2:62" ht="20.100000000000001" hidden="1" customHeight="1" outlineLevel="1">
      <c r="B146" s="100"/>
      <c r="C146" s="908"/>
      <c r="D146" s="909"/>
      <c r="E146" s="909"/>
      <c r="F146" s="910"/>
      <c r="G146" s="890"/>
      <c r="H146" s="891"/>
      <c r="I146" s="152"/>
      <c r="J146" s="152"/>
      <c r="K146" s="152"/>
      <c r="L146" s="152"/>
      <c r="M146" s="152"/>
      <c r="N146" s="152"/>
      <c r="O146" s="152"/>
      <c r="P146" s="153"/>
      <c r="Q146" s="153"/>
      <c r="R146" s="156">
        <f t="shared" si="103"/>
        <v>0</v>
      </c>
      <c r="S146" s="156">
        <f t="shared" si="104"/>
        <v>0</v>
      </c>
      <c r="U146" s="157">
        <f t="shared" si="110"/>
        <v>0</v>
      </c>
      <c r="W146" s="152"/>
      <c r="X146" s="152"/>
      <c r="Y146" s="152"/>
      <c r="Z146" s="152"/>
      <c r="AA146" s="152"/>
      <c r="AB146" s="152"/>
      <c r="AC146" s="347"/>
      <c r="AD146" s="152"/>
      <c r="AE146" s="152"/>
      <c r="AF146" s="152"/>
      <c r="AG146" s="152"/>
      <c r="AH146" s="152"/>
      <c r="AI146" s="152"/>
      <c r="AJ146" s="347"/>
      <c r="AK146" s="152"/>
      <c r="AL146" s="152"/>
      <c r="AM146" s="295"/>
      <c r="AN146" s="228"/>
      <c r="AO146" s="228"/>
      <c r="AP146" s="228"/>
      <c r="AQ146" s="228"/>
      <c r="AR146" s="228"/>
      <c r="AS146" s="348"/>
      <c r="AT146" s="264">
        <f t="shared" si="93"/>
        <v>0</v>
      </c>
      <c r="AU146" s="259"/>
      <c r="AV146" s="265">
        <f t="shared" si="107"/>
        <v>0</v>
      </c>
      <c r="AX146" s="265">
        <f t="shared" si="111"/>
        <v>0</v>
      </c>
      <c r="AZ146" s="492">
        <f t="shared" si="108"/>
        <v>0</v>
      </c>
      <c r="BB146" s="492">
        <f t="shared" si="109"/>
        <v>0</v>
      </c>
      <c r="BD146" s="265">
        <f t="shared" si="112"/>
        <v>0</v>
      </c>
      <c r="BE146" s="105"/>
      <c r="BF146" s="105"/>
      <c r="BG146" s="105"/>
      <c r="BH146" s="105"/>
      <c r="BI146" s="105"/>
      <c r="BJ146" s="105"/>
    </row>
    <row r="147" spans="2:62" ht="9.9499999999999993" hidden="1" customHeight="1" outlineLevel="1">
      <c r="B147" s="101"/>
      <c r="C147" s="208"/>
      <c r="D147" s="208"/>
      <c r="E147" s="208"/>
      <c r="F147" s="208"/>
      <c r="G147" s="237"/>
      <c r="H147" s="207"/>
      <c r="I147" s="257"/>
      <c r="J147" s="257"/>
      <c r="K147" s="257"/>
      <c r="L147" s="257"/>
      <c r="M147" s="257"/>
      <c r="N147" s="257"/>
      <c r="O147" s="257"/>
      <c r="P147" s="256"/>
      <c r="Q147" s="102"/>
      <c r="R147" s="102"/>
      <c r="S147" s="102"/>
      <c r="U147" s="98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Z147" s="493"/>
      <c r="BE147" s="105"/>
      <c r="BF147" s="105"/>
      <c r="BG147" s="105"/>
      <c r="BH147" s="105"/>
      <c r="BI147" s="105"/>
      <c r="BJ147" s="105"/>
    </row>
    <row r="148" spans="2:62" ht="20.100000000000001" customHeight="1" collapsed="1">
      <c r="B148" s="151">
        <f>B131+1</f>
        <v>9</v>
      </c>
      <c r="C148" s="916"/>
      <c r="D148" s="917"/>
      <c r="E148" s="917"/>
      <c r="F148" s="918"/>
      <c r="G148" s="429"/>
      <c r="H148" s="206">
        <v>1</v>
      </c>
      <c r="I148" s="642">
        <f t="shared" ref="I148" si="113">$H148*SUM(I149:I163)</f>
        <v>0</v>
      </c>
      <c r="J148" s="643">
        <f t="shared" ref="J148:O148" si="114">$H148*SUM(J149:J163)</f>
        <v>0</v>
      </c>
      <c r="K148" s="644">
        <f t="shared" si="114"/>
        <v>0</v>
      </c>
      <c r="L148" s="645">
        <f t="shared" si="114"/>
        <v>0</v>
      </c>
      <c r="M148" s="645">
        <f t="shared" si="114"/>
        <v>0</v>
      </c>
      <c r="N148" s="644">
        <f t="shared" si="114"/>
        <v>0</v>
      </c>
      <c r="O148" s="642">
        <f t="shared" si="114"/>
        <v>0</v>
      </c>
      <c r="P148" s="209">
        <f t="shared" ref="P148:Q148" si="115">$H148*SUM(P149:P163)</f>
        <v>0</v>
      </c>
      <c r="Q148" s="210">
        <f t="shared" si="115"/>
        <v>0</v>
      </c>
      <c r="R148" s="136">
        <f t="shared" ref="R148:R163" si="116">P148*(1+Gewinn)*(1+SicherheitAngebot)</f>
        <v>0</v>
      </c>
      <c r="S148" s="137">
        <f t="shared" ref="S148:S163" si="117">Q148*(1+MGKZ)*(1+Gewinn)*(1+SicherheitAngebot)</f>
        <v>0</v>
      </c>
      <c r="U148" s="10">
        <f>I148*$I$7+J148*$J$7+K148*$K$7+L148*$L$7+M148*$M$7+N148*$N$7+O148*$O$7+R148+S148</f>
        <v>0</v>
      </c>
      <c r="W148" s="646">
        <f t="shared" ref="W148:AB148" si="118">$H148*SUM(W149:W163)</f>
        <v>0</v>
      </c>
      <c r="X148" s="647">
        <f t="shared" si="118"/>
        <v>0</v>
      </c>
      <c r="Y148" s="648">
        <f t="shared" si="118"/>
        <v>0</v>
      </c>
      <c r="Z148" s="649">
        <f t="shared" si="118"/>
        <v>0</v>
      </c>
      <c r="AA148" s="648">
        <f t="shared" si="118"/>
        <v>0</v>
      </c>
      <c r="AB148" s="646">
        <f t="shared" si="118"/>
        <v>0</v>
      </c>
      <c r="AC148" s="258"/>
      <c r="AD148" s="646">
        <f t="shared" ref="AD148:AM148" si="119">$H148*SUM(AD149:AD163)</f>
        <v>0</v>
      </c>
      <c r="AE148" s="647">
        <f t="shared" si="119"/>
        <v>0</v>
      </c>
      <c r="AF148" s="648">
        <f t="shared" si="119"/>
        <v>0</v>
      </c>
      <c r="AG148" s="649">
        <f t="shared" si="119"/>
        <v>0</v>
      </c>
      <c r="AH148" s="648">
        <f t="shared" si="119"/>
        <v>0</v>
      </c>
      <c r="AI148" s="646">
        <f t="shared" si="119"/>
        <v>0</v>
      </c>
      <c r="AJ148" s="258"/>
      <c r="AK148" s="653">
        <f t="shared" si="119"/>
        <v>0</v>
      </c>
      <c r="AL148" s="653">
        <f t="shared" si="119"/>
        <v>0</v>
      </c>
      <c r="AM148" s="653">
        <f t="shared" si="119"/>
        <v>0</v>
      </c>
      <c r="AN148" s="227">
        <f>$H148*SUM(AN149:AN163)*(1+Gewinn)*(1+SicherheitAngebot)</f>
        <v>0</v>
      </c>
      <c r="AO148" s="227">
        <f>$H148*SUM(AO149:AO163)*(1+Gewinn)*(1+SicherheitAngebot)</f>
        <v>0</v>
      </c>
      <c r="AP148" s="227">
        <f>$H148*SUM(AP149:AP163)*(1+Gewinn)*(1+SicherheitAngebot)</f>
        <v>0</v>
      </c>
      <c r="AQ148" s="227">
        <f>$H148*SUM(AQ149:AQ163)*(1+Gewinn)*(1+SicherheitAngebot)</f>
        <v>0</v>
      </c>
      <c r="AR148" s="227">
        <f>$H148*SUM(AR149:AR163)*(1+Gewinn)*(1+SicherheitAngebot)</f>
        <v>0</v>
      </c>
      <c r="AS148" s="262"/>
      <c r="AT148" s="263">
        <f t="shared" si="93"/>
        <v>0</v>
      </c>
      <c r="AU148" s="259"/>
      <c r="AV148" s="491">
        <f>AK148*$AK$7+AL148*$AL$7+AM148*$AM$7+SUM(AN148:AR148)+AT148/Zuschläge_IBN+AT148</f>
        <v>0</v>
      </c>
      <c r="AX148" s="685">
        <f>U148+AV148</f>
        <v>0</v>
      </c>
      <c r="AZ148" s="490">
        <f>IF(H148&gt;0,U148/(1+SicherheitAngebot)*(1+Sicherheit),0)</f>
        <v>0</v>
      </c>
      <c r="BB148" s="490">
        <f>IF(H148&gt;0,AV148/(1+SicherheitAngebot)*(1+Sicherheit),0)</f>
        <v>0</v>
      </c>
      <c r="BD148" s="490">
        <f>AZ148+BB148</f>
        <v>0</v>
      </c>
      <c r="BE148" s="105"/>
      <c r="BF148" s="105"/>
      <c r="BG148" s="105"/>
      <c r="BH148" s="105"/>
      <c r="BI148" s="105"/>
      <c r="BJ148" s="105"/>
    </row>
    <row r="149" spans="2:62" ht="20.100000000000001" hidden="1" customHeight="1" outlineLevel="1">
      <c r="B149" s="99"/>
      <c r="C149" s="908"/>
      <c r="D149" s="909"/>
      <c r="E149" s="909"/>
      <c r="F149" s="910"/>
      <c r="G149" s="890"/>
      <c r="H149" s="901"/>
      <c r="I149" s="152"/>
      <c r="J149" s="152"/>
      <c r="K149" s="152"/>
      <c r="L149" s="152"/>
      <c r="M149" s="152"/>
      <c r="N149" s="152"/>
      <c r="O149" s="152"/>
      <c r="P149" s="153"/>
      <c r="Q149" s="153"/>
      <c r="R149" s="156">
        <f t="shared" si="116"/>
        <v>0</v>
      </c>
      <c r="S149" s="156">
        <f t="shared" si="117"/>
        <v>0</v>
      </c>
      <c r="U149" s="157">
        <f>I149*$I$7+J149*$J$7+K149*$K$7+L149*$L$7+M149*$M$7+N149*$N$7+O149*$O$7+R149+S149</f>
        <v>0</v>
      </c>
      <c r="W149" s="152"/>
      <c r="X149" s="152"/>
      <c r="Y149" s="152"/>
      <c r="Z149" s="152"/>
      <c r="AA149" s="152"/>
      <c r="AB149" s="152"/>
      <c r="AC149" s="347"/>
      <c r="AD149" s="152"/>
      <c r="AE149" s="152"/>
      <c r="AF149" s="152"/>
      <c r="AG149" s="152"/>
      <c r="AH149" s="152"/>
      <c r="AI149" s="152"/>
      <c r="AJ149" s="347"/>
      <c r="AK149" s="152"/>
      <c r="AL149" s="152"/>
      <c r="AM149" s="295"/>
      <c r="AN149" s="228"/>
      <c r="AO149" s="228"/>
      <c r="AP149" s="228"/>
      <c r="AQ149" s="228"/>
      <c r="AR149" s="228"/>
      <c r="AS149" s="348"/>
      <c r="AT149" s="264">
        <f t="shared" si="93"/>
        <v>0</v>
      </c>
      <c r="AU149" s="259"/>
      <c r="AV149" s="265">
        <f t="shared" ref="AV149:AV163" si="120">AK149*$AK$7+AL149*$AL$7+AM149*$AM$7+SUM(AN149:AR149)*(1+Gewinn)*(1+SicherheitAngebot)+AT149/Zuschläge_IBN+AT149</f>
        <v>0</v>
      </c>
      <c r="AX149" s="265">
        <f>U149+AV149</f>
        <v>0</v>
      </c>
      <c r="AZ149" s="492">
        <f t="shared" ref="AZ149:AZ163" si="121">U149/(1+SicherheitAngebot)*(1+Sicherheit)</f>
        <v>0</v>
      </c>
      <c r="BB149" s="492">
        <f t="shared" ref="BB149:BB163" si="122">AV149/(1+SicherheitAngebot)*(1+Sicherheit)</f>
        <v>0</v>
      </c>
      <c r="BD149" s="265">
        <f>AZ149+BB149</f>
        <v>0</v>
      </c>
      <c r="BE149" s="105"/>
      <c r="BF149" s="105"/>
      <c r="BG149" s="105"/>
      <c r="BH149" s="105"/>
      <c r="BI149" s="105"/>
      <c r="BJ149" s="105"/>
    </row>
    <row r="150" spans="2:62" ht="20.100000000000001" hidden="1" customHeight="1" outlineLevel="1">
      <c r="B150" s="421"/>
      <c r="C150" s="908"/>
      <c r="D150" s="909"/>
      <c r="E150" s="909"/>
      <c r="F150" s="910"/>
      <c r="G150" s="890"/>
      <c r="H150" s="891"/>
      <c r="I150" s="152"/>
      <c r="J150" s="152"/>
      <c r="K150" s="152"/>
      <c r="L150" s="152"/>
      <c r="M150" s="152"/>
      <c r="N150" s="152"/>
      <c r="O150" s="152"/>
      <c r="P150" s="153"/>
      <c r="Q150" s="153"/>
      <c r="R150" s="156">
        <f t="shared" si="116"/>
        <v>0</v>
      </c>
      <c r="S150" s="156">
        <f t="shared" si="117"/>
        <v>0</v>
      </c>
      <c r="U150" s="157">
        <f t="shared" ref="U150:U163" si="123">I150*$I$7+J150*$J$7+K150*$K$7+L150*$L$7+M150*$M$7+N150*$N$7+O150*$O$7+R150+S150</f>
        <v>0</v>
      </c>
      <c r="W150" s="152"/>
      <c r="X150" s="152"/>
      <c r="Y150" s="152"/>
      <c r="Z150" s="152"/>
      <c r="AA150" s="152"/>
      <c r="AB150" s="152"/>
      <c r="AC150" s="347"/>
      <c r="AD150" s="152"/>
      <c r="AE150" s="152"/>
      <c r="AF150" s="152"/>
      <c r="AG150" s="152"/>
      <c r="AH150" s="152"/>
      <c r="AI150" s="152"/>
      <c r="AJ150" s="347"/>
      <c r="AK150" s="152"/>
      <c r="AL150" s="152"/>
      <c r="AM150" s="295"/>
      <c r="AN150" s="228"/>
      <c r="AO150" s="228"/>
      <c r="AP150" s="228"/>
      <c r="AQ150" s="228"/>
      <c r="AR150" s="228"/>
      <c r="AS150" s="348"/>
      <c r="AT150" s="264">
        <f t="shared" si="93"/>
        <v>0</v>
      </c>
      <c r="AU150" s="259"/>
      <c r="AV150" s="265">
        <f t="shared" si="120"/>
        <v>0</v>
      </c>
      <c r="AX150" s="265">
        <f t="shared" ref="AX150:AX163" si="124">U150+AV150</f>
        <v>0</v>
      </c>
      <c r="AZ150" s="492">
        <f t="shared" si="121"/>
        <v>0</v>
      </c>
      <c r="BB150" s="492">
        <f t="shared" si="122"/>
        <v>0</v>
      </c>
      <c r="BD150" s="265">
        <f t="shared" ref="BD150:BD163" si="125">AZ150+BB150</f>
        <v>0</v>
      </c>
      <c r="BE150" s="105"/>
      <c r="BF150" s="105"/>
      <c r="BG150" s="105"/>
      <c r="BH150" s="105"/>
      <c r="BI150" s="105"/>
      <c r="BJ150" s="105"/>
    </row>
    <row r="151" spans="2:62" ht="20.100000000000001" hidden="1" customHeight="1" outlineLevel="1">
      <c r="B151" s="421"/>
      <c r="C151" s="908"/>
      <c r="D151" s="909"/>
      <c r="E151" s="909"/>
      <c r="F151" s="910"/>
      <c r="G151" s="890"/>
      <c r="H151" s="891"/>
      <c r="I151" s="152"/>
      <c r="J151" s="152"/>
      <c r="K151" s="152"/>
      <c r="L151" s="152"/>
      <c r="M151" s="152"/>
      <c r="N151" s="152"/>
      <c r="O151" s="152"/>
      <c r="P151" s="153"/>
      <c r="Q151" s="153"/>
      <c r="R151" s="156">
        <f t="shared" si="116"/>
        <v>0</v>
      </c>
      <c r="S151" s="156">
        <f t="shared" si="117"/>
        <v>0</v>
      </c>
      <c r="U151" s="157">
        <f t="shared" si="123"/>
        <v>0</v>
      </c>
      <c r="W151" s="152"/>
      <c r="X151" s="152"/>
      <c r="Y151" s="152"/>
      <c r="Z151" s="152"/>
      <c r="AA151" s="152"/>
      <c r="AB151" s="152"/>
      <c r="AC151" s="347"/>
      <c r="AD151" s="152"/>
      <c r="AE151" s="152"/>
      <c r="AF151" s="152"/>
      <c r="AG151" s="152"/>
      <c r="AH151" s="152"/>
      <c r="AI151" s="152"/>
      <c r="AJ151" s="347"/>
      <c r="AK151" s="152"/>
      <c r="AL151" s="152"/>
      <c r="AM151" s="295"/>
      <c r="AN151" s="228"/>
      <c r="AO151" s="228"/>
      <c r="AP151" s="228"/>
      <c r="AQ151" s="228"/>
      <c r="AR151" s="228"/>
      <c r="AS151" s="348"/>
      <c r="AT151" s="264">
        <f t="shared" si="93"/>
        <v>0</v>
      </c>
      <c r="AU151" s="259"/>
      <c r="AV151" s="265">
        <f t="shared" si="120"/>
        <v>0</v>
      </c>
      <c r="AX151" s="265">
        <f t="shared" si="124"/>
        <v>0</v>
      </c>
      <c r="AZ151" s="492">
        <f t="shared" si="121"/>
        <v>0</v>
      </c>
      <c r="BB151" s="492">
        <f t="shared" si="122"/>
        <v>0</v>
      </c>
      <c r="BD151" s="265">
        <f t="shared" si="125"/>
        <v>0</v>
      </c>
      <c r="BE151" s="105"/>
      <c r="BF151" s="105"/>
      <c r="BG151" s="105"/>
      <c r="BH151" s="105"/>
      <c r="BI151" s="105"/>
      <c r="BJ151" s="105"/>
    </row>
    <row r="152" spans="2:62" ht="20.100000000000001" hidden="1" customHeight="1" outlineLevel="1">
      <c r="B152" s="421"/>
      <c r="C152" s="908"/>
      <c r="D152" s="909"/>
      <c r="E152" s="909"/>
      <c r="F152" s="910"/>
      <c r="G152" s="890"/>
      <c r="H152" s="891"/>
      <c r="I152" s="152"/>
      <c r="J152" s="152"/>
      <c r="K152" s="152"/>
      <c r="L152" s="152"/>
      <c r="M152" s="152"/>
      <c r="N152" s="152"/>
      <c r="O152" s="152"/>
      <c r="P152" s="153"/>
      <c r="Q152" s="153"/>
      <c r="R152" s="156">
        <f t="shared" si="116"/>
        <v>0</v>
      </c>
      <c r="S152" s="156">
        <f t="shared" si="117"/>
        <v>0</v>
      </c>
      <c r="U152" s="157">
        <f t="shared" si="123"/>
        <v>0</v>
      </c>
      <c r="W152" s="152"/>
      <c r="X152" s="152"/>
      <c r="Y152" s="152"/>
      <c r="Z152" s="152"/>
      <c r="AA152" s="152"/>
      <c r="AB152" s="152"/>
      <c r="AC152" s="347"/>
      <c r="AD152" s="152"/>
      <c r="AE152" s="152"/>
      <c r="AF152" s="152"/>
      <c r="AG152" s="152"/>
      <c r="AH152" s="152"/>
      <c r="AI152" s="152"/>
      <c r="AJ152" s="347"/>
      <c r="AK152" s="152"/>
      <c r="AL152" s="152"/>
      <c r="AM152" s="295"/>
      <c r="AN152" s="228"/>
      <c r="AO152" s="228"/>
      <c r="AP152" s="228"/>
      <c r="AQ152" s="228"/>
      <c r="AR152" s="228"/>
      <c r="AS152" s="348"/>
      <c r="AT152" s="264">
        <f t="shared" si="93"/>
        <v>0</v>
      </c>
      <c r="AU152" s="259"/>
      <c r="AV152" s="265">
        <f t="shared" si="120"/>
        <v>0</v>
      </c>
      <c r="AX152" s="265">
        <f t="shared" si="124"/>
        <v>0</v>
      </c>
      <c r="AZ152" s="492">
        <f t="shared" si="121"/>
        <v>0</v>
      </c>
      <c r="BB152" s="492">
        <f t="shared" si="122"/>
        <v>0</v>
      </c>
      <c r="BD152" s="265">
        <f t="shared" si="125"/>
        <v>0</v>
      </c>
      <c r="BE152" s="105"/>
      <c r="BF152" s="105"/>
      <c r="BG152" s="105"/>
      <c r="BH152" s="105"/>
      <c r="BI152" s="105"/>
      <c r="BJ152" s="105"/>
    </row>
    <row r="153" spans="2:62" ht="20.100000000000001" hidden="1" customHeight="1" outlineLevel="1">
      <c r="B153" s="421"/>
      <c r="C153" s="908"/>
      <c r="D153" s="909"/>
      <c r="E153" s="909"/>
      <c r="F153" s="910"/>
      <c r="G153" s="890"/>
      <c r="H153" s="891"/>
      <c r="I153" s="152"/>
      <c r="J153" s="152"/>
      <c r="K153" s="152"/>
      <c r="L153" s="152"/>
      <c r="M153" s="152"/>
      <c r="N153" s="152"/>
      <c r="O153" s="152"/>
      <c r="P153" s="153"/>
      <c r="Q153" s="153"/>
      <c r="R153" s="156">
        <f t="shared" si="116"/>
        <v>0</v>
      </c>
      <c r="S153" s="156">
        <f t="shared" si="117"/>
        <v>0</v>
      </c>
      <c r="U153" s="157">
        <f t="shared" si="123"/>
        <v>0</v>
      </c>
      <c r="W153" s="152"/>
      <c r="X153" s="152"/>
      <c r="Y153" s="152"/>
      <c r="Z153" s="152"/>
      <c r="AA153" s="152"/>
      <c r="AB153" s="152"/>
      <c r="AC153" s="347"/>
      <c r="AD153" s="152"/>
      <c r="AE153" s="152"/>
      <c r="AF153" s="152"/>
      <c r="AG153" s="152"/>
      <c r="AH153" s="152"/>
      <c r="AI153" s="152"/>
      <c r="AJ153" s="347"/>
      <c r="AK153" s="152"/>
      <c r="AL153" s="152"/>
      <c r="AM153" s="295"/>
      <c r="AN153" s="228"/>
      <c r="AO153" s="228"/>
      <c r="AP153" s="228"/>
      <c r="AQ153" s="228"/>
      <c r="AR153" s="228"/>
      <c r="AS153" s="348"/>
      <c r="AT153" s="264">
        <f t="shared" si="93"/>
        <v>0</v>
      </c>
      <c r="AU153" s="259"/>
      <c r="AV153" s="265">
        <f t="shared" si="120"/>
        <v>0</v>
      </c>
      <c r="AX153" s="265">
        <f t="shared" si="124"/>
        <v>0</v>
      </c>
      <c r="AZ153" s="492">
        <f t="shared" si="121"/>
        <v>0</v>
      </c>
      <c r="BB153" s="492">
        <f t="shared" si="122"/>
        <v>0</v>
      </c>
      <c r="BD153" s="265">
        <f t="shared" si="125"/>
        <v>0</v>
      </c>
      <c r="BE153" s="105"/>
      <c r="BF153" s="105"/>
      <c r="BG153" s="105"/>
      <c r="BH153" s="105"/>
      <c r="BI153" s="105"/>
      <c r="BJ153" s="105"/>
    </row>
    <row r="154" spans="2:62" ht="20.100000000000001" hidden="1" customHeight="1" outlineLevel="1">
      <c r="B154" s="421"/>
      <c r="C154" s="908"/>
      <c r="D154" s="909"/>
      <c r="E154" s="909"/>
      <c r="F154" s="910"/>
      <c r="G154" s="890"/>
      <c r="H154" s="891"/>
      <c r="I154" s="152"/>
      <c r="J154" s="152"/>
      <c r="K154" s="152"/>
      <c r="L154" s="152"/>
      <c r="M154" s="152"/>
      <c r="N154" s="152"/>
      <c r="O154" s="152"/>
      <c r="P154" s="153"/>
      <c r="Q154" s="153"/>
      <c r="R154" s="156">
        <f t="shared" si="116"/>
        <v>0</v>
      </c>
      <c r="S154" s="156">
        <f t="shared" si="117"/>
        <v>0</v>
      </c>
      <c r="U154" s="157">
        <f t="shared" si="123"/>
        <v>0</v>
      </c>
      <c r="W154" s="152"/>
      <c r="X154" s="152"/>
      <c r="Y154" s="152"/>
      <c r="Z154" s="152"/>
      <c r="AA154" s="152"/>
      <c r="AB154" s="152"/>
      <c r="AC154" s="347"/>
      <c r="AD154" s="152"/>
      <c r="AE154" s="152"/>
      <c r="AF154" s="152"/>
      <c r="AG154" s="152"/>
      <c r="AH154" s="152"/>
      <c r="AI154" s="152"/>
      <c r="AJ154" s="347"/>
      <c r="AK154" s="152"/>
      <c r="AL154" s="152"/>
      <c r="AM154" s="295"/>
      <c r="AN154" s="228"/>
      <c r="AO154" s="228"/>
      <c r="AP154" s="228"/>
      <c r="AQ154" s="228"/>
      <c r="AR154" s="228"/>
      <c r="AS154" s="348"/>
      <c r="AT154" s="264">
        <f t="shared" si="93"/>
        <v>0</v>
      </c>
      <c r="AU154" s="259"/>
      <c r="AV154" s="265">
        <f t="shared" si="120"/>
        <v>0</v>
      </c>
      <c r="AX154" s="265">
        <f t="shared" si="124"/>
        <v>0</v>
      </c>
      <c r="AZ154" s="492">
        <f t="shared" si="121"/>
        <v>0</v>
      </c>
      <c r="BB154" s="492">
        <f t="shared" si="122"/>
        <v>0</v>
      </c>
      <c r="BD154" s="265">
        <f t="shared" si="125"/>
        <v>0</v>
      </c>
      <c r="BE154" s="105"/>
      <c r="BF154" s="105"/>
      <c r="BG154" s="105"/>
      <c r="BH154" s="105"/>
      <c r="BI154" s="105"/>
      <c r="BJ154" s="105"/>
    </row>
    <row r="155" spans="2:62" ht="20.100000000000001" hidden="1" customHeight="1" outlineLevel="1">
      <c r="B155" s="100"/>
      <c r="C155" s="908"/>
      <c r="D155" s="909"/>
      <c r="E155" s="909"/>
      <c r="F155" s="910"/>
      <c r="G155" s="890"/>
      <c r="H155" s="891"/>
      <c r="I155" s="152"/>
      <c r="J155" s="152"/>
      <c r="K155" s="152"/>
      <c r="L155" s="152"/>
      <c r="M155" s="152"/>
      <c r="N155" s="152"/>
      <c r="O155" s="152"/>
      <c r="P155" s="153"/>
      <c r="Q155" s="153"/>
      <c r="R155" s="156">
        <f t="shared" si="116"/>
        <v>0</v>
      </c>
      <c r="S155" s="156">
        <f t="shared" si="117"/>
        <v>0</v>
      </c>
      <c r="U155" s="157">
        <f t="shared" si="123"/>
        <v>0</v>
      </c>
      <c r="W155" s="152"/>
      <c r="X155" s="152"/>
      <c r="Y155" s="152"/>
      <c r="Z155" s="152"/>
      <c r="AA155" s="152"/>
      <c r="AB155" s="152"/>
      <c r="AC155" s="347"/>
      <c r="AD155" s="152"/>
      <c r="AE155" s="152"/>
      <c r="AF155" s="152"/>
      <c r="AG155" s="152"/>
      <c r="AH155" s="152"/>
      <c r="AI155" s="152"/>
      <c r="AJ155" s="347"/>
      <c r="AK155" s="152"/>
      <c r="AL155" s="152"/>
      <c r="AM155" s="295"/>
      <c r="AN155" s="228"/>
      <c r="AO155" s="228"/>
      <c r="AP155" s="228"/>
      <c r="AQ155" s="228"/>
      <c r="AR155" s="228"/>
      <c r="AS155" s="348"/>
      <c r="AT155" s="264">
        <f t="shared" si="93"/>
        <v>0</v>
      </c>
      <c r="AU155" s="259"/>
      <c r="AV155" s="265">
        <f t="shared" si="120"/>
        <v>0</v>
      </c>
      <c r="AX155" s="265">
        <f t="shared" si="124"/>
        <v>0</v>
      </c>
      <c r="AZ155" s="492">
        <f t="shared" si="121"/>
        <v>0</v>
      </c>
      <c r="BB155" s="492">
        <f t="shared" si="122"/>
        <v>0</v>
      </c>
      <c r="BD155" s="265">
        <f t="shared" si="125"/>
        <v>0</v>
      </c>
      <c r="BE155" s="105"/>
      <c r="BF155" s="105"/>
      <c r="BG155" s="105"/>
      <c r="BH155" s="105"/>
      <c r="BI155" s="105"/>
      <c r="BJ155" s="105"/>
    </row>
    <row r="156" spans="2:62" ht="20.100000000000001" hidden="1" customHeight="1" outlineLevel="1">
      <c r="B156" s="100"/>
      <c r="C156" s="908"/>
      <c r="D156" s="909"/>
      <c r="E156" s="909"/>
      <c r="F156" s="910"/>
      <c r="G156" s="890"/>
      <c r="H156" s="891"/>
      <c r="I156" s="152"/>
      <c r="J156" s="152"/>
      <c r="K156" s="152"/>
      <c r="L156" s="152"/>
      <c r="M156" s="152"/>
      <c r="N156" s="152"/>
      <c r="O156" s="152"/>
      <c r="P156" s="153"/>
      <c r="Q156" s="153"/>
      <c r="R156" s="156">
        <f t="shared" si="116"/>
        <v>0</v>
      </c>
      <c r="S156" s="156">
        <f t="shared" si="117"/>
        <v>0</v>
      </c>
      <c r="U156" s="157">
        <f t="shared" si="123"/>
        <v>0</v>
      </c>
      <c r="W156" s="152"/>
      <c r="X156" s="152"/>
      <c r="Y156" s="152"/>
      <c r="Z156" s="152"/>
      <c r="AA156" s="152"/>
      <c r="AB156" s="152"/>
      <c r="AC156" s="347"/>
      <c r="AD156" s="152"/>
      <c r="AE156" s="152"/>
      <c r="AF156" s="152"/>
      <c r="AG156" s="152"/>
      <c r="AH156" s="152"/>
      <c r="AI156" s="152"/>
      <c r="AJ156" s="347"/>
      <c r="AK156" s="152"/>
      <c r="AL156" s="152"/>
      <c r="AM156" s="295"/>
      <c r="AN156" s="228"/>
      <c r="AO156" s="228"/>
      <c r="AP156" s="228"/>
      <c r="AQ156" s="228"/>
      <c r="AR156" s="228"/>
      <c r="AS156" s="348"/>
      <c r="AT156" s="264">
        <f t="shared" si="93"/>
        <v>0</v>
      </c>
      <c r="AU156" s="259"/>
      <c r="AV156" s="265">
        <f t="shared" si="120"/>
        <v>0</v>
      </c>
      <c r="AX156" s="265">
        <f t="shared" si="124"/>
        <v>0</v>
      </c>
      <c r="AZ156" s="492">
        <f t="shared" si="121"/>
        <v>0</v>
      </c>
      <c r="BB156" s="492">
        <f t="shared" si="122"/>
        <v>0</v>
      </c>
      <c r="BD156" s="265">
        <f t="shared" si="125"/>
        <v>0</v>
      </c>
      <c r="BE156" s="105"/>
      <c r="BF156" s="105"/>
      <c r="BG156" s="105"/>
      <c r="BH156" s="105"/>
      <c r="BI156" s="105"/>
      <c r="BJ156" s="105"/>
    </row>
    <row r="157" spans="2:62" ht="20.100000000000001" hidden="1" customHeight="1" outlineLevel="1">
      <c r="B157" s="100"/>
      <c r="C157" s="908"/>
      <c r="D157" s="909"/>
      <c r="E157" s="909"/>
      <c r="F157" s="910"/>
      <c r="G157" s="890"/>
      <c r="H157" s="891"/>
      <c r="I157" s="152"/>
      <c r="J157" s="152"/>
      <c r="K157" s="152"/>
      <c r="L157" s="152"/>
      <c r="M157" s="152"/>
      <c r="N157" s="152"/>
      <c r="O157" s="152"/>
      <c r="P157" s="153"/>
      <c r="Q157" s="153"/>
      <c r="R157" s="156">
        <f t="shared" si="116"/>
        <v>0</v>
      </c>
      <c r="S157" s="156">
        <f t="shared" si="117"/>
        <v>0</v>
      </c>
      <c r="U157" s="157">
        <f t="shared" si="123"/>
        <v>0</v>
      </c>
      <c r="W157" s="152"/>
      <c r="X157" s="152"/>
      <c r="Y157" s="152"/>
      <c r="Z157" s="152"/>
      <c r="AA157" s="152"/>
      <c r="AB157" s="152"/>
      <c r="AC157" s="347"/>
      <c r="AD157" s="152"/>
      <c r="AE157" s="152"/>
      <c r="AF157" s="152"/>
      <c r="AG157" s="152"/>
      <c r="AH157" s="152"/>
      <c r="AI157" s="152"/>
      <c r="AJ157" s="347"/>
      <c r="AK157" s="152"/>
      <c r="AL157" s="152"/>
      <c r="AM157" s="295"/>
      <c r="AN157" s="228"/>
      <c r="AO157" s="228"/>
      <c r="AP157" s="228"/>
      <c r="AQ157" s="228"/>
      <c r="AR157" s="228"/>
      <c r="AS157" s="348"/>
      <c r="AT157" s="264">
        <f t="shared" si="93"/>
        <v>0</v>
      </c>
      <c r="AU157" s="259"/>
      <c r="AV157" s="265">
        <f t="shared" si="120"/>
        <v>0</v>
      </c>
      <c r="AX157" s="265">
        <f t="shared" si="124"/>
        <v>0</v>
      </c>
      <c r="AZ157" s="492">
        <f t="shared" si="121"/>
        <v>0</v>
      </c>
      <c r="BB157" s="492">
        <f t="shared" si="122"/>
        <v>0</v>
      </c>
      <c r="BD157" s="265">
        <f t="shared" si="125"/>
        <v>0</v>
      </c>
      <c r="BE157" s="105"/>
      <c r="BF157" s="105"/>
      <c r="BG157" s="105"/>
      <c r="BH157" s="105"/>
      <c r="BI157" s="105"/>
      <c r="BJ157" s="105"/>
    </row>
    <row r="158" spans="2:62" ht="20.100000000000001" hidden="1" customHeight="1" outlineLevel="1">
      <c r="B158" s="100"/>
      <c r="C158" s="908"/>
      <c r="D158" s="909"/>
      <c r="E158" s="909"/>
      <c r="F158" s="910"/>
      <c r="G158" s="890"/>
      <c r="H158" s="891"/>
      <c r="I158" s="152"/>
      <c r="J158" s="152"/>
      <c r="K158" s="152"/>
      <c r="L158" s="152"/>
      <c r="M158" s="152"/>
      <c r="N158" s="152"/>
      <c r="O158" s="152"/>
      <c r="P158" s="153"/>
      <c r="Q158" s="153"/>
      <c r="R158" s="156">
        <f t="shared" si="116"/>
        <v>0</v>
      </c>
      <c r="S158" s="156">
        <f t="shared" si="117"/>
        <v>0</v>
      </c>
      <c r="U158" s="157">
        <f t="shared" si="123"/>
        <v>0</v>
      </c>
      <c r="W158" s="152"/>
      <c r="X158" s="152"/>
      <c r="Y158" s="152"/>
      <c r="Z158" s="152"/>
      <c r="AA158" s="152"/>
      <c r="AB158" s="152"/>
      <c r="AC158" s="347"/>
      <c r="AD158" s="152"/>
      <c r="AE158" s="152"/>
      <c r="AF158" s="152"/>
      <c r="AG158" s="152"/>
      <c r="AH158" s="152"/>
      <c r="AI158" s="152"/>
      <c r="AJ158" s="347"/>
      <c r="AK158" s="152"/>
      <c r="AL158" s="152"/>
      <c r="AM158" s="295"/>
      <c r="AN158" s="228"/>
      <c r="AO158" s="228"/>
      <c r="AP158" s="228"/>
      <c r="AQ158" s="228"/>
      <c r="AR158" s="228"/>
      <c r="AS158" s="348"/>
      <c r="AT158" s="264">
        <f t="shared" si="93"/>
        <v>0</v>
      </c>
      <c r="AU158" s="259"/>
      <c r="AV158" s="265">
        <f t="shared" si="120"/>
        <v>0</v>
      </c>
      <c r="AX158" s="265">
        <f t="shared" si="124"/>
        <v>0</v>
      </c>
      <c r="AZ158" s="492">
        <f t="shared" si="121"/>
        <v>0</v>
      </c>
      <c r="BB158" s="492">
        <f t="shared" si="122"/>
        <v>0</v>
      </c>
      <c r="BD158" s="265">
        <f t="shared" si="125"/>
        <v>0</v>
      </c>
      <c r="BE158" s="105"/>
      <c r="BF158" s="105"/>
      <c r="BG158" s="105"/>
      <c r="BH158" s="105"/>
      <c r="BI158" s="105"/>
      <c r="BJ158" s="105"/>
    </row>
    <row r="159" spans="2:62" ht="20.100000000000001" hidden="1" customHeight="1" outlineLevel="1">
      <c r="B159" s="100"/>
      <c r="C159" s="908"/>
      <c r="D159" s="909"/>
      <c r="E159" s="909"/>
      <c r="F159" s="910"/>
      <c r="G159" s="890"/>
      <c r="H159" s="891"/>
      <c r="I159" s="152"/>
      <c r="J159" s="152"/>
      <c r="K159" s="152"/>
      <c r="L159" s="152"/>
      <c r="M159" s="152"/>
      <c r="N159" s="152"/>
      <c r="O159" s="152"/>
      <c r="P159" s="153"/>
      <c r="Q159" s="153"/>
      <c r="R159" s="156">
        <f t="shared" si="116"/>
        <v>0</v>
      </c>
      <c r="S159" s="156">
        <f t="shared" si="117"/>
        <v>0</v>
      </c>
      <c r="U159" s="157">
        <f t="shared" si="123"/>
        <v>0</v>
      </c>
      <c r="W159" s="152"/>
      <c r="X159" s="152"/>
      <c r="Y159" s="152"/>
      <c r="Z159" s="152"/>
      <c r="AA159" s="152"/>
      <c r="AB159" s="152"/>
      <c r="AC159" s="347"/>
      <c r="AD159" s="152"/>
      <c r="AE159" s="152"/>
      <c r="AF159" s="152"/>
      <c r="AG159" s="152"/>
      <c r="AH159" s="152"/>
      <c r="AI159" s="152"/>
      <c r="AJ159" s="347"/>
      <c r="AK159" s="152"/>
      <c r="AL159" s="152"/>
      <c r="AM159" s="295"/>
      <c r="AN159" s="228"/>
      <c r="AO159" s="228"/>
      <c r="AP159" s="228"/>
      <c r="AQ159" s="228"/>
      <c r="AR159" s="228"/>
      <c r="AS159" s="348"/>
      <c r="AT159" s="264">
        <f t="shared" si="93"/>
        <v>0</v>
      </c>
      <c r="AU159" s="259"/>
      <c r="AV159" s="265">
        <f t="shared" si="120"/>
        <v>0</v>
      </c>
      <c r="AX159" s="265">
        <f t="shared" si="124"/>
        <v>0</v>
      </c>
      <c r="AZ159" s="492">
        <f t="shared" si="121"/>
        <v>0</v>
      </c>
      <c r="BB159" s="492">
        <f t="shared" si="122"/>
        <v>0</v>
      </c>
      <c r="BD159" s="265">
        <f t="shared" si="125"/>
        <v>0</v>
      </c>
      <c r="BE159" s="105"/>
      <c r="BF159" s="105"/>
      <c r="BG159" s="105"/>
      <c r="BH159" s="105"/>
      <c r="BI159" s="105"/>
      <c r="BJ159" s="105"/>
    </row>
    <row r="160" spans="2:62" ht="20.100000000000001" hidden="1" customHeight="1" outlineLevel="1">
      <c r="B160" s="100"/>
      <c r="C160" s="908"/>
      <c r="D160" s="909"/>
      <c r="E160" s="909"/>
      <c r="F160" s="910"/>
      <c r="G160" s="890"/>
      <c r="H160" s="891"/>
      <c r="I160" s="152"/>
      <c r="J160" s="152"/>
      <c r="K160" s="152"/>
      <c r="L160" s="152"/>
      <c r="M160" s="152"/>
      <c r="N160" s="152"/>
      <c r="O160" s="152"/>
      <c r="P160" s="153"/>
      <c r="Q160" s="153"/>
      <c r="R160" s="156">
        <f t="shared" si="116"/>
        <v>0</v>
      </c>
      <c r="S160" s="156">
        <f t="shared" si="117"/>
        <v>0</v>
      </c>
      <c r="U160" s="157">
        <f t="shared" si="123"/>
        <v>0</v>
      </c>
      <c r="W160" s="152"/>
      <c r="X160" s="152"/>
      <c r="Y160" s="152"/>
      <c r="Z160" s="152"/>
      <c r="AA160" s="152"/>
      <c r="AB160" s="152"/>
      <c r="AC160" s="347"/>
      <c r="AD160" s="152"/>
      <c r="AE160" s="152"/>
      <c r="AF160" s="152"/>
      <c r="AG160" s="152"/>
      <c r="AH160" s="152"/>
      <c r="AI160" s="152"/>
      <c r="AJ160" s="347"/>
      <c r="AK160" s="152"/>
      <c r="AL160" s="152"/>
      <c r="AM160" s="295"/>
      <c r="AN160" s="228"/>
      <c r="AO160" s="228"/>
      <c r="AP160" s="228"/>
      <c r="AQ160" s="228"/>
      <c r="AR160" s="228"/>
      <c r="AS160" s="348"/>
      <c r="AT160" s="264">
        <f t="shared" si="93"/>
        <v>0</v>
      </c>
      <c r="AU160" s="259"/>
      <c r="AV160" s="265">
        <f t="shared" si="120"/>
        <v>0</v>
      </c>
      <c r="AX160" s="265">
        <f t="shared" si="124"/>
        <v>0</v>
      </c>
      <c r="AZ160" s="492">
        <f t="shared" si="121"/>
        <v>0</v>
      </c>
      <c r="BB160" s="492">
        <f t="shared" si="122"/>
        <v>0</v>
      </c>
      <c r="BD160" s="265">
        <f t="shared" si="125"/>
        <v>0</v>
      </c>
      <c r="BE160" s="105"/>
      <c r="BF160" s="105"/>
      <c r="BG160" s="105"/>
      <c r="BH160" s="105"/>
      <c r="BI160" s="105"/>
      <c r="BJ160" s="105"/>
    </row>
    <row r="161" spans="1:62" ht="20.100000000000001" hidden="1" customHeight="1" outlineLevel="1">
      <c r="B161" s="100"/>
      <c r="C161" s="908"/>
      <c r="D161" s="909"/>
      <c r="E161" s="909"/>
      <c r="F161" s="910"/>
      <c r="G161" s="890"/>
      <c r="H161" s="891"/>
      <c r="I161" s="152"/>
      <c r="J161" s="152"/>
      <c r="K161" s="152"/>
      <c r="L161" s="152"/>
      <c r="M161" s="152"/>
      <c r="N161" s="152"/>
      <c r="O161" s="152"/>
      <c r="P161" s="153"/>
      <c r="Q161" s="153"/>
      <c r="R161" s="156">
        <f t="shared" si="116"/>
        <v>0</v>
      </c>
      <c r="S161" s="156">
        <f t="shared" si="117"/>
        <v>0</v>
      </c>
      <c r="U161" s="157">
        <f t="shared" si="123"/>
        <v>0</v>
      </c>
      <c r="W161" s="152"/>
      <c r="X161" s="152"/>
      <c r="Y161" s="152"/>
      <c r="Z161" s="152"/>
      <c r="AA161" s="152"/>
      <c r="AB161" s="152"/>
      <c r="AC161" s="347"/>
      <c r="AD161" s="152"/>
      <c r="AE161" s="152"/>
      <c r="AF161" s="152"/>
      <c r="AG161" s="152"/>
      <c r="AH161" s="152"/>
      <c r="AI161" s="152"/>
      <c r="AJ161" s="347"/>
      <c r="AK161" s="152"/>
      <c r="AL161" s="152"/>
      <c r="AM161" s="295"/>
      <c r="AN161" s="228"/>
      <c r="AO161" s="228"/>
      <c r="AP161" s="228"/>
      <c r="AQ161" s="228"/>
      <c r="AR161" s="228"/>
      <c r="AS161" s="348"/>
      <c r="AT161" s="264">
        <f t="shared" si="93"/>
        <v>0</v>
      </c>
      <c r="AU161" s="259"/>
      <c r="AV161" s="265">
        <f t="shared" si="120"/>
        <v>0</v>
      </c>
      <c r="AX161" s="265">
        <f t="shared" si="124"/>
        <v>0</v>
      </c>
      <c r="AZ161" s="492">
        <f t="shared" si="121"/>
        <v>0</v>
      </c>
      <c r="BB161" s="492">
        <f t="shared" si="122"/>
        <v>0</v>
      </c>
      <c r="BD161" s="265">
        <f t="shared" si="125"/>
        <v>0</v>
      </c>
      <c r="BE161" s="105"/>
      <c r="BF161" s="105"/>
      <c r="BG161" s="105"/>
      <c r="BH161" s="105"/>
      <c r="BI161" s="105"/>
      <c r="BJ161" s="105"/>
    </row>
    <row r="162" spans="1:62" ht="20.100000000000001" hidden="1" customHeight="1" outlineLevel="1">
      <c r="B162" s="100"/>
      <c r="C162" s="908"/>
      <c r="D162" s="909"/>
      <c r="E162" s="909"/>
      <c r="F162" s="910"/>
      <c r="G162" s="890"/>
      <c r="H162" s="891"/>
      <c r="I162" s="152"/>
      <c r="J162" s="152"/>
      <c r="K162" s="152"/>
      <c r="L162" s="152"/>
      <c r="M162" s="152"/>
      <c r="N162" s="152"/>
      <c r="O162" s="152"/>
      <c r="P162" s="153"/>
      <c r="Q162" s="153"/>
      <c r="R162" s="156">
        <f t="shared" si="116"/>
        <v>0</v>
      </c>
      <c r="S162" s="156">
        <f t="shared" si="117"/>
        <v>0</v>
      </c>
      <c r="U162" s="157">
        <f t="shared" si="123"/>
        <v>0</v>
      </c>
      <c r="W162" s="152"/>
      <c r="X162" s="152"/>
      <c r="Y162" s="152"/>
      <c r="Z162" s="152"/>
      <c r="AA162" s="152"/>
      <c r="AB162" s="152"/>
      <c r="AC162" s="347"/>
      <c r="AD162" s="152"/>
      <c r="AE162" s="152"/>
      <c r="AF162" s="152"/>
      <c r="AG162" s="152"/>
      <c r="AH162" s="152"/>
      <c r="AI162" s="152"/>
      <c r="AJ162" s="347"/>
      <c r="AK162" s="152"/>
      <c r="AL162" s="152"/>
      <c r="AM162" s="295"/>
      <c r="AN162" s="228"/>
      <c r="AO162" s="228"/>
      <c r="AP162" s="228"/>
      <c r="AQ162" s="228"/>
      <c r="AR162" s="228"/>
      <c r="AS162" s="348"/>
      <c r="AT162" s="264">
        <f t="shared" si="93"/>
        <v>0</v>
      </c>
      <c r="AU162" s="259"/>
      <c r="AV162" s="265">
        <f t="shared" si="120"/>
        <v>0</v>
      </c>
      <c r="AX162" s="265">
        <f t="shared" si="124"/>
        <v>0</v>
      </c>
      <c r="AZ162" s="492">
        <f t="shared" si="121"/>
        <v>0</v>
      </c>
      <c r="BB162" s="492">
        <f t="shared" si="122"/>
        <v>0</v>
      </c>
      <c r="BD162" s="265">
        <f t="shared" si="125"/>
        <v>0</v>
      </c>
      <c r="BE162" s="105"/>
      <c r="BF162" s="105"/>
      <c r="BG162" s="105"/>
      <c r="BH162" s="105"/>
      <c r="BI162" s="105"/>
      <c r="BJ162" s="105"/>
    </row>
    <row r="163" spans="1:62" ht="20.100000000000001" hidden="1" customHeight="1" outlineLevel="1">
      <c r="B163" s="100"/>
      <c r="C163" s="908"/>
      <c r="D163" s="909"/>
      <c r="E163" s="909"/>
      <c r="F163" s="910"/>
      <c r="G163" s="890"/>
      <c r="H163" s="891"/>
      <c r="I163" s="152"/>
      <c r="J163" s="152"/>
      <c r="K163" s="152"/>
      <c r="L163" s="152"/>
      <c r="M163" s="152"/>
      <c r="N163" s="152"/>
      <c r="O163" s="152"/>
      <c r="P163" s="153"/>
      <c r="Q163" s="153"/>
      <c r="R163" s="156">
        <f t="shared" si="116"/>
        <v>0</v>
      </c>
      <c r="S163" s="156">
        <f t="shared" si="117"/>
        <v>0</v>
      </c>
      <c r="U163" s="157">
        <f t="shared" si="123"/>
        <v>0</v>
      </c>
      <c r="W163" s="152"/>
      <c r="X163" s="152"/>
      <c r="Y163" s="152"/>
      <c r="Z163" s="152"/>
      <c r="AA163" s="152"/>
      <c r="AB163" s="152"/>
      <c r="AC163" s="347"/>
      <c r="AD163" s="152"/>
      <c r="AE163" s="152"/>
      <c r="AF163" s="152"/>
      <c r="AG163" s="152"/>
      <c r="AH163" s="152"/>
      <c r="AI163" s="152"/>
      <c r="AJ163" s="347"/>
      <c r="AK163" s="152"/>
      <c r="AL163" s="152"/>
      <c r="AM163" s="295"/>
      <c r="AN163" s="228"/>
      <c r="AO163" s="228"/>
      <c r="AP163" s="228"/>
      <c r="AQ163" s="228"/>
      <c r="AR163" s="228"/>
      <c r="AS163" s="348"/>
      <c r="AT163" s="264">
        <f t="shared" si="93"/>
        <v>0</v>
      </c>
      <c r="AU163" s="259"/>
      <c r="AV163" s="265">
        <f t="shared" si="120"/>
        <v>0</v>
      </c>
      <c r="AX163" s="265">
        <f t="shared" si="124"/>
        <v>0</v>
      </c>
      <c r="AZ163" s="492">
        <f t="shared" si="121"/>
        <v>0</v>
      </c>
      <c r="BB163" s="492">
        <f t="shared" si="122"/>
        <v>0</v>
      </c>
      <c r="BD163" s="265">
        <f t="shared" si="125"/>
        <v>0</v>
      </c>
      <c r="BE163" s="105"/>
      <c r="BF163" s="105"/>
      <c r="BG163" s="105"/>
      <c r="BH163" s="105"/>
      <c r="BI163" s="105"/>
      <c r="BJ163" s="105"/>
    </row>
    <row r="164" spans="1:62" ht="9.9499999999999993" hidden="1" customHeight="1" outlineLevel="1">
      <c r="B164" s="101"/>
      <c r="C164" s="208"/>
      <c r="D164" s="208"/>
      <c r="E164" s="208"/>
      <c r="F164" s="208"/>
      <c r="G164" s="237"/>
      <c r="H164" s="207"/>
      <c r="I164" s="257"/>
      <c r="J164" s="257"/>
      <c r="K164" s="257"/>
      <c r="L164" s="257"/>
      <c r="M164" s="257"/>
      <c r="N164" s="257"/>
      <c r="O164" s="257"/>
      <c r="P164" s="256"/>
      <c r="Q164" s="102"/>
      <c r="R164" s="102"/>
      <c r="S164" s="102"/>
      <c r="U164" s="98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Z164" s="493"/>
      <c r="BE164" s="105"/>
      <c r="BF164" s="105"/>
      <c r="BG164" s="105"/>
      <c r="BH164" s="105"/>
      <c r="BI164" s="105"/>
      <c r="BJ164" s="105"/>
    </row>
    <row r="165" spans="1:62" ht="20.100000000000001" customHeight="1" collapsed="1">
      <c r="B165" s="151">
        <f>B148+1</f>
        <v>10</v>
      </c>
      <c r="C165" s="916"/>
      <c r="D165" s="917"/>
      <c r="E165" s="917"/>
      <c r="F165" s="918"/>
      <c r="G165" s="429"/>
      <c r="H165" s="206">
        <v>1</v>
      </c>
      <c r="I165" s="642">
        <f t="shared" ref="I165" si="126">$H165*SUM(I166:I180)</f>
        <v>0</v>
      </c>
      <c r="J165" s="643">
        <f t="shared" ref="J165:O165" si="127">$H165*SUM(J166:J180)</f>
        <v>0</v>
      </c>
      <c r="K165" s="644">
        <f t="shared" si="127"/>
        <v>0</v>
      </c>
      <c r="L165" s="645">
        <f t="shared" si="127"/>
        <v>0</v>
      </c>
      <c r="M165" s="645">
        <f t="shared" si="127"/>
        <v>0</v>
      </c>
      <c r="N165" s="644">
        <f t="shared" si="127"/>
        <v>0</v>
      </c>
      <c r="O165" s="642">
        <f t="shared" si="127"/>
        <v>0</v>
      </c>
      <c r="P165" s="209">
        <f t="shared" ref="P165:Q165" si="128">$H165*SUM(P166:P180)</f>
        <v>0</v>
      </c>
      <c r="Q165" s="210">
        <f t="shared" si="128"/>
        <v>0</v>
      </c>
      <c r="R165" s="136">
        <f t="shared" ref="R165:R180" si="129">P165*(1+Gewinn)*(1+SicherheitAngebot)</f>
        <v>0</v>
      </c>
      <c r="S165" s="137">
        <f t="shared" ref="S165:S180" si="130">Q165*(1+MGKZ)*(1+Gewinn)*(1+SicherheitAngebot)</f>
        <v>0</v>
      </c>
      <c r="U165" s="10">
        <f>I165*$I$7+J165*$J$7+K165*$K$7+L165*$L$7+M165*$M$7+N165*$N$7+O165*$O$7+R165+S165</f>
        <v>0</v>
      </c>
      <c r="W165" s="646">
        <f t="shared" ref="W165:AB165" si="131">$H165*SUM(W166:W180)</f>
        <v>0</v>
      </c>
      <c r="X165" s="647">
        <f t="shared" si="131"/>
        <v>0</v>
      </c>
      <c r="Y165" s="648">
        <f t="shared" si="131"/>
        <v>0</v>
      </c>
      <c r="Z165" s="649">
        <f t="shared" si="131"/>
        <v>0</v>
      </c>
      <c r="AA165" s="648">
        <f t="shared" si="131"/>
        <v>0</v>
      </c>
      <c r="AB165" s="646">
        <f t="shared" si="131"/>
        <v>0</v>
      </c>
      <c r="AC165" s="258"/>
      <c r="AD165" s="646">
        <f t="shared" ref="AD165:AM165" si="132">$H165*SUM(AD166:AD180)</f>
        <v>0</v>
      </c>
      <c r="AE165" s="647">
        <f t="shared" si="132"/>
        <v>0</v>
      </c>
      <c r="AF165" s="648">
        <f t="shared" si="132"/>
        <v>0</v>
      </c>
      <c r="AG165" s="649">
        <f t="shared" si="132"/>
        <v>0</v>
      </c>
      <c r="AH165" s="648">
        <f t="shared" si="132"/>
        <v>0</v>
      </c>
      <c r="AI165" s="646">
        <f t="shared" si="132"/>
        <v>0</v>
      </c>
      <c r="AJ165" s="258"/>
      <c r="AK165" s="653">
        <f t="shared" si="132"/>
        <v>0</v>
      </c>
      <c r="AL165" s="653">
        <f t="shared" si="132"/>
        <v>0</v>
      </c>
      <c r="AM165" s="653">
        <f t="shared" si="132"/>
        <v>0</v>
      </c>
      <c r="AN165" s="227">
        <f>$H165*SUM(AN166:AN180)*(1+Gewinn)*(1+SicherheitAngebot)</f>
        <v>0</v>
      </c>
      <c r="AO165" s="227">
        <f>$H165*SUM(AO166:AO180)*(1+Gewinn)*(1+SicherheitAngebot)</f>
        <v>0</v>
      </c>
      <c r="AP165" s="227">
        <f>$H165*SUM(AP166:AP180)*(1+Gewinn)*(1+SicherheitAngebot)</f>
        <v>0</v>
      </c>
      <c r="AQ165" s="227">
        <f>$H165*SUM(AQ166:AQ180)*(1+Gewinn)*(1+SicherheitAngebot)</f>
        <v>0</v>
      </c>
      <c r="AR165" s="227">
        <f>$H165*SUM(AR166:AR180)*(1+Gewinn)*(1+SicherheitAngebot)</f>
        <v>0</v>
      </c>
      <c r="AS165" s="262"/>
      <c r="AT165" s="263">
        <f t="shared" si="93"/>
        <v>0</v>
      </c>
      <c r="AU165" s="259"/>
      <c r="AV165" s="491">
        <f>AK165*$AK$7+AL165*$AL$7+AM165*$AM$7+SUM(AN165:AR165)+AT165/Zuschläge_IBN+AT165</f>
        <v>0</v>
      </c>
      <c r="AX165" s="685">
        <f>U165+AV165</f>
        <v>0</v>
      </c>
      <c r="AZ165" s="490">
        <f>IF(H165&gt;0,U165/(1+SicherheitAngebot)*(1+Sicherheit),0)</f>
        <v>0</v>
      </c>
      <c r="BB165" s="490">
        <f>IF(H165&gt;0,AV165/(1+SicherheitAngebot)*(1+Sicherheit),0)</f>
        <v>0</v>
      </c>
      <c r="BD165" s="490">
        <f>AZ165+BB165</f>
        <v>0</v>
      </c>
      <c r="BE165" s="105"/>
      <c r="BF165" s="105"/>
      <c r="BG165" s="105"/>
      <c r="BH165" s="105"/>
      <c r="BI165" s="105"/>
      <c r="BJ165" s="105"/>
    </row>
    <row r="166" spans="1:62" ht="20.100000000000001" hidden="1" customHeight="1" outlineLevel="1">
      <c r="A166" s="5"/>
      <c r="B166" s="99"/>
      <c r="C166" s="908"/>
      <c r="D166" s="909"/>
      <c r="E166" s="909"/>
      <c r="F166" s="910"/>
      <c r="G166" s="890"/>
      <c r="H166" s="901"/>
      <c r="I166" s="152"/>
      <c r="J166" s="152"/>
      <c r="K166" s="152"/>
      <c r="L166" s="152"/>
      <c r="M166" s="152"/>
      <c r="N166" s="152"/>
      <c r="O166" s="152"/>
      <c r="P166" s="153"/>
      <c r="Q166" s="153"/>
      <c r="R166" s="156">
        <f t="shared" si="129"/>
        <v>0</v>
      </c>
      <c r="S166" s="156">
        <f t="shared" si="130"/>
        <v>0</v>
      </c>
      <c r="U166" s="157">
        <f>I166*$I$7+J166*$J$7+K166*$K$7+L166*$L$7+M166*$M$7+N166*$N$7+O166*$O$7+R166+S166</f>
        <v>0</v>
      </c>
      <c r="W166" s="152"/>
      <c r="X166" s="152"/>
      <c r="Y166" s="152"/>
      <c r="Z166" s="152"/>
      <c r="AA166" s="152"/>
      <c r="AB166" s="152"/>
      <c r="AC166" s="347"/>
      <c r="AD166" s="152"/>
      <c r="AE166" s="152"/>
      <c r="AF166" s="152"/>
      <c r="AG166" s="152"/>
      <c r="AH166" s="152"/>
      <c r="AI166" s="152"/>
      <c r="AJ166" s="347"/>
      <c r="AK166" s="152"/>
      <c r="AL166" s="152"/>
      <c r="AM166" s="295"/>
      <c r="AN166" s="228"/>
      <c r="AO166" s="228"/>
      <c r="AP166" s="228"/>
      <c r="AQ166" s="228"/>
      <c r="AR166" s="228"/>
      <c r="AS166" s="348"/>
      <c r="AT166" s="264">
        <f t="shared" si="93"/>
        <v>0</v>
      </c>
      <c r="AU166" s="259"/>
      <c r="AV166" s="265">
        <f t="shared" ref="AV166:AV180" si="133">AK166*$AK$7+AL166*$AL$7+AM166*$AM$7+SUM(AN166:AR166)*(1+Gewinn)*(1+SicherheitAngebot)+AT166/Zuschläge_IBN+AT166</f>
        <v>0</v>
      </c>
      <c r="AX166" s="265">
        <f>U166+AV166</f>
        <v>0</v>
      </c>
      <c r="AZ166" s="492">
        <f t="shared" ref="AZ166:AZ180" si="134">U166/(1+SicherheitAngebot)*(1+Sicherheit)</f>
        <v>0</v>
      </c>
      <c r="BB166" s="492">
        <f t="shared" ref="BB166:BB180" si="135">AV166/(1+SicherheitAngebot)*(1+Sicherheit)</f>
        <v>0</v>
      </c>
      <c r="BD166" s="265">
        <f>AZ166+BB166</f>
        <v>0</v>
      </c>
      <c r="BE166" s="105"/>
      <c r="BF166" s="105"/>
      <c r="BG166" s="105"/>
      <c r="BH166" s="105"/>
      <c r="BI166" s="105"/>
      <c r="BJ166" s="105"/>
    </row>
    <row r="167" spans="1:62" ht="20.100000000000001" hidden="1" customHeight="1" outlineLevel="1">
      <c r="A167" s="5"/>
      <c r="B167" s="421"/>
      <c r="C167" s="908"/>
      <c r="D167" s="909"/>
      <c r="E167" s="909"/>
      <c r="F167" s="910"/>
      <c r="G167" s="890"/>
      <c r="H167" s="891"/>
      <c r="I167" s="152"/>
      <c r="J167" s="152"/>
      <c r="K167" s="152"/>
      <c r="L167" s="152"/>
      <c r="M167" s="152"/>
      <c r="N167" s="152"/>
      <c r="O167" s="152"/>
      <c r="P167" s="153"/>
      <c r="Q167" s="153"/>
      <c r="R167" s="156">
        <f t="shared" si="129"/>
        <v>0</v>
      </c>
      <c r="S167" s="156">
        <f t="shared" si="130"/>
        <v>0</v>
      </c>
      <c r="U167" s="157">
        <f t="shared" ref="U167:U180" si="136">I167*$I$7+J167*$J$7+K167*$K$7+L167*$L$7+M167*$M$7+N167*$N$7+O167*$O$7+R167+S167</f>
        <v>0</v>
      </c>
      <c r="W167" s="152"/>
      <c r="X167" s="152"/>
      <c r="Y167" s="152"/>
      <c r="Z167" s="152"/>
      <c r="AA167" s="152"/>
      <c r="AB167" s="152"/>
      <c r="AC167" s="347"/>
      <c r="AD167" s="152"/>
      <c r="AE167" s="152"/>
      <c r="AF167" s="152"/>
      <c r="AG167" s="152"/>
      <c r="AH167" s="152"/>
      <c r="AI167" s="152"/>
      <c r="AJ167" s="347"/>
      <c r="AK167" s="152"/>
      <c r="AL167" s="152"/>
      <c r="AM167" s="295"/>
      <c r="AN167" s="228"/>
      <c r="AO167" s="228"/>
      <c r="AP167" s="228"/>
      <c r="AQ167" s="228"/>
      <c r="AR167" s="228"/>
      <c r="AS167" s="348"/>
      <c r="AT167" s="264">
        <f t="shared" si="93"/>
        <v>0</v>
      </c>
      <c r="AU167" s="259"/>
      <c r="AV167" s="265">
        <f t="shared" si="133"/>
        <v>0</v>
      </c>
      <c r="AX167" s="265">
        <f t="shared" ref="AX167:AX180" si="137">U167+AV167</f>
        <v>0</v>
      </c>
      <c r="AZ167" s="492">
        <f t="shared" si="134"/>
        <v>0</v>
      </c>
      <c r="BB167" s="492">
        <f t="shared" si="135"/>
        <v>0</v>
      </c>
      <c r="BD167" s="265">
        <f t="shared" ref="BD167:BD180" si="138">AZ167+BB167</f>
        <v>0</v>
      </c>
      <c r="BE167" s="105"/>
      <c r="BF167" s="105"/>
      <c r="BG167" s="105"/>
      <c r="BH167" s="105"/>
      <c r="BI167" s="105"/>
      <c r="BJ167" s="105"/>
    </row>
    <row r="168" spans="1:62" ht="20.100000000000001" hidden="1" customHeight="1" outlineLevel="1">
      <c r="A168" s="5"/>
      <c r="B168" s="421"/>
      <c r="C168" s="908"/>
      <c r="D168" s="909"/>
      <c r="E168" s="909"/>
      <c r="F168" s="910"/>
      <c r="G168" s="890"/>
      <c r="H168" s="891"/>
      <c r="I168" s="152"/>
      <c r="J168" s="152"/>
      <c r="K168" s="152"/>
      <c r="L168" s="152"/>
      <c r="M168" s="152"/>
      <c r="N168" s="152"/>
      <c r="O168" s="152"/>
      <c r="P168" s="153"/>
      <c r="Q168" s="153"/>
      <c r="R168" s="156">
        <f t="shared" si="129"/>
        <v>0</v>
      </c>
      <c r="S168" s="156">
        <f t="shared" si="130"/>
        <v>0</v>
      </c>
      <c r="U168" s="157">
        <f t="shared" si="136"/>
        <v>0</v>
      </c>
      <c r="W168" s="152"/>
      <c r="X168" s="152"/>
      <c r="Y168" s="152"/>
      <c r="Z168" s="152"/>
      <c r="AA168" s="152"/>
      <c r="AB168" s="152"/>
      <c r="AC168" s="347"/>
      <c r="AD168" s="152"/>
      <c r="AE168" s="152"/>
      <c r="AF168" s="152"/>
      <c r="AG168" s="152"/>
      <c r="AH168" s="152"/>
      <c r="AI168" s="152"/>
      <c r="AJ168" s="347"/>
      <c r="AK168" s="152"/>
      <c r="AL168" s="152"/>
      <c r="AM168" s="295"/>
      <c r="AN168" s="228"/>
      <c r="AO168" s="228"/>
      <c r="AP168" s="228"/>
      <c r="AQ168" s="228"/>
      <c r="AR168" s="228"/>
      <c r="AS168" s="348"/>
      <c r="AT168" s="264">
        <f t="shared" si="93"/>
        <v>0</v>
      </c>
      <c r="AU168" s="259"/>
      <c r="AV168" s="265">
        <f t="shared" si="133"/>
        <v>0</v>
      </c>
      <c r="AX168" s="265">
        <f t="shared" si="137"/>
        <v>0</v>
      </c>
      <c r="AZ168" s="492">
        <f t="shared" si="134"/>
        <v>0</v>
      </c>
      <c r="BB168" s="492">
        <f t="shared" si="135"/>
        <v>0</v>
      </c>
      <c r="BD168" s="265">
        <f t="shared" si="138"/>
        <v>0</v>
      </c>
      <c r="BE168" s="105"/>
      <c r="BF168" s="105"/>
      <c r="BG168" s="105"/>
      <c r="BH168" s="105"/>
      <c r="BI168" s="105"/>
      <c r="BJ168" s="105"/>
    </row>
    <row r="169" spans="1:62" ht="20.100000000000001" hidden="1" customHeight="1" outlineLevel="1">
      <c r="A169" s="5"/>
      <c r="B169" s="421"/>
      <c r="C169" s="908"/>
      <c r="D169" s="909"/>
      <c r="E169" s="909"/>
      <c r="F169" s="910"/>
      <c r="G169" s="890"/>
      <c r="H169" s="891"/>
      <c r="I169" s="152"/>
      <c r="J169" s="152"/>
      <c r="K169" s="152"/>
      <c r="L169" s="152"/>
      <c r="M169" s="152"/>
      <c r="N169" s="152"/>
      <c r="O169" s="152"/>
      <c r="P169" s="153"/>
      <c r="Q169" s="153"/>
      <c r="R169" s="156">
        <f t="shared" si="129"/>
        <v>0</v>
      </c>
      <c r="S169" s="156">
        <f t="shared" si="130"/>
        <v>0</v>
      </c>
      <c r="U169" s="157">
        <f t="shared" si="136"/>
        <v>0</v>
      </c>
      <c r="W169" s="152"/>
      <c r="X169" s="152"/>
      <c r="Y169" s="152"/>
      <c r="Z169" s="152"/>
      <c r="AA169" s="152"/>
      <c r="AB169" s="152"/>
      <c r="AC169" s="347"/>
      <c r="AD169" s="152"/>
      <c r="AE169" s="152"/>
      <c r="AF169" s="152"/>
      <c r="AG169" s="152"/>
      <c r="AH169" s="152"/>
      <c r="AI169" s="152"/>
      <c r="AJ169" s="347"/>
      <c r="AK169" s="152"/>
      <c r="AL169" s="152"/>
      <c r="AM169" s="295"/>
      <c r="AN169" s="228"/>
      <c r="AO169" s="228"/>
      <c r="AP169" s="228"/>
      <c r="AQ169" s="228"/>
      <c r="AR169" s="228"/>
      <c r="AS169" s="348"/>
      <c r="AT169" s="264">
        <f t="shared" si="93"/>
        <v>0</v>
      </c>
      <c r="AU169" s="259"/>
      <c r="AV169" s="265">
        <f t="shared" si="133"/>
        <v>0</v>
      </c>
      <c r="AX169" s="265">
        <f t="shared" si="137"/>
        <v>0</v>
      </c>
      <c r="AZ169" s="492">
        <f t="shared" si="134"/>
        <v>0</v>
      </c>
      <c r="BB169" s="492">
        <f t="shared" si="135"/>
        <v>0</v>
      </c>
      <c r="BD169" s="265">
        <f t="shared" si="138"/>
        <v>0</v>
      </c>
      <c r="BE169" s="105"/>
      <c r="BF169" s="105"/>
      <c r="BG169" s="105"/>
      <c r="BH169" s="105"/>
      <c r="BI169" s="105"/>
      <c r="BJ169" s="105"/>
    </row>
    <row r="170" spans="1:62" ht="20.100000000000001" hidden="1" customHeight="1" outlineLevel="1">
      <c r="A170" s="5"/>
      <c r="B170" s="421"/>
      <c r="C170" s="908"/>
      <c r="D170" s="909"/>
      <c r="E170" s="909"/>
      <c r="F170" s="910"/>
      <c r="G170" s="890"/>
      <c r="H170" s="891"/>
      <c r="I170" s="152"/>
      <c r="J170" s="152"/>
      <c r="K170" s="152"/>
      <c r="L170" s="152"/>
      <c r="M170" s="152"/>
      <c r="N170" s="152"/>
      <c r="O170" s="152"/>
      <c r="P170" s="153"/>
      <c r="Q170" s="153"/>
      <c r="R170" s="156">
        <f t="shared" si="129"/>
        <v>0</v>
      </c>
      <c r="S170" s="156">
        <f t="shared" si="130"/>
        <v>0</v>
      </c>
      <c r="U170" s="157">
        <f t="shared" si="136"/>
        <v>0</v>
      </c>
      <c r="W170" s="152"/>
      <c r="X170" s="152"/>
      <c r="Y170" s="152"/>
      <c r="Z170" s="152"/>
      <c r="AA170" s="152"/>
      <c r="AB170" s="152"/>
      <c r="AC170" s="347"/>
      <c r="AD170" s="152"/>
      <c r="AE170" s="152"/>
      <c r="AF170" s="152"/>
      <c r="AG170" s="152"/>
      <c r="AH170" s="152"/>
      <c r="AI170" s="152"/>
      <c r="AJ170" s="347"/>
      <c r="AK170" s="152"/>
      <c r="AL170" s="152"/>
      <c r="AM170" s="295"/>
      <c r="AN170" s="228"/>
      <c r="AO170" s="228"/>
      <c r="AP170" s="228"/>
      <c r="AQ170" s="228"/>
      <c r="AR170" s="228"/>
      <c r="AS170" s="348"/>
      <c r="AT170" s="264">
        <f t="shared" si="93"/>
        <v>0</v>
      </c>
      <c r="AU170" s="259"/>
      <c r="AV170" s="265">
        <f t="shared" si="133"/>
        <v>0</v>
      </c>
      <c r="AX170" s="265">
        <f t="shared" si="137"/>
        <v>0</v>
      </c>
      <c r="AZ170" s="492">
        <f t="shared" si="134"/>
        <v>0</v>
      </c>
      <c r="BB170" s="492">
        <f t="shared" si="135"/>
        <v>0</v>
      </c>
      <c r="BD170" s="265">
        <f t="shared" si="138"/>
        <v>0</v>
      </c>
      <c r="BE170" s="105"/>
      <c r="BF170" s="105"/>
      <c r="BG170" s="105"/>
      <c r="BH170" s="105"/>
      <c r="BI170" s="105"/>
      <c r="BJ170" s="105"/>
    </row>
    <row r="171" spans="1:62" ht="20.100000000000001" hidden="1" customHeight="1" outlineLevel="1">
      <c r="A171" s="5"/>
      <c r="B171" s="421"/>
      <c r="C171" s="908"/>
      <c r="D171" s="909"/>
      <c r="E171" s="909"/>
      <c r="F171" s="910"/>
      <c r="G171" s="890"/>
      <c r="H171" s="891"/>
      <c r="I171" s="152"/>
      <c r="J171" s="152"/>
      <c r="K171" s="152"/>
      <c r="L171" s="152"/>
      <c r="M171" s="152"/>
      <c r="N171" s="152"/>
      <c r="O171" s="152"/>
      <c r="P171" s="153"/>
      <c r="Q171" s="153"/>
      <c r="R171" s="156">
        <f t="shared" si="129"/>
        <v>0</v>
      </c>
      <c r="S171" s="156">
        <f t="shared" si="130"/>
        <v>0</v>
      </c>
      <c r="U171" s="157">
        <f t="shared" si="136"/>
        <v>0</v>
      </c>
      <c r="W171" s="152"/>
      <c r="X171" s="152"/>
      <c r="Y171" s="152"/>
      <c r="Z171" s="152"/>
      <c r="AA171" s="152"/>
      <c r="AB171" s="152"/>
      <c r="AC171" s="347"/>
      <c r="AD171" s="152"/>
      <c r="AE171" s="152"/>
      <c r="AF171" s="152"/>
      <c r="AG171" s="152"/>
      <c r="AH171" s="152"/>
      <c r="AI171" s="152"/>
      <c r="AJ171" s="347"/>
      <c r="AK171" s="152"/>
      <c r="AL171" s="152"/>
      <c r="AM171" s="295"/>
      <c r="AN171" s="228"/>
      <c r="AO171" s="228"/>
      <c r="AP171" s="228"/>
      <c r="AQ171" s="228"/>
      <c r="AR171" s="228"/>
      <c r="AS171" s="348"/>
      <c r="AT171" s="264">
        <f t="shared" si="93"/>
        <v>0</v>
      </c>
      <c r="AU171" s="259"/>
      <c r="AV171" s="265">
        <f t="shared" si="133"/>
        <v>0</v>
      </c>
      <c r="AX171" s="265">
        <f t="shared" si="137"/>
        <v>0</v>
      </c>
      <c r="AZ171" s="492">
        <f t="shared" si="134"/>
        <v>0</v>
      </c>
      <c r="BB171" s="492">
        <f t="shared" si="135"/>
        <v>0</v>
      </c>
      <c r="BD171" s="265">
        <f t="shared" si="138"/>
        <v>0</v>
      </c>
      <c r="BE171" s="105"/>
      <c r="BF171" s="105"/>
      <c r="BG171" s="105"/>
      <c r="BH171" s="105"/>
      <c r="BI171" s="105"/>
      <c r="BJ171" s="105"/>
    </row>
    <row r="172" spans="1:62" ht="20.100000000000001" hidden="1" customHeight="1" outlineLevel="1">
      <c r="A172" s="5"/>
      <c r="B172" s="100"/>
      <c r="C172" s="908"/>
      <c r="D172" s="909"/>
      <c r="E172" s="909"/>
      <c r="F172" s="910"/>
      <c r="G172" s="890"/>
      <c r="H172" s="891"/>
      <c r="I172" s="152"/>
      <c r="J172" s="152"/>
      <c r="K172" s="152"/>
      <c r="L172" s="152"/>
      <c r="M172" s="152"/>
      <c r="N172" s="152"/>
      <c r="O172" s="152"/>
      <c r="P172" s="153"/>
      <c r="Q172" s="153"/>
      <c r="R172" s="156">
        <f t="shared" si="129"/>
        <v>0</v>
      </c>
      <c r="S172" s="156">
        <f t="shared" si="130"/>
        <v>0</v>
      </c>
      <c r="U172" s="157">
        <f t="shared" si="136"/>
        <v>0</v>
      </c>
      <c r="W172" s="152"/>
      <c r="X172" s="152"/>
      <c r="Y172" s="152"/>
      <c r="Z172" s="152"/>
      <c r="AA172" s="152"/>
      <c r="AB172" s="152"/>
      <c r="AC172" s="347"/>
      <c r="AD172" s="152"/>
      <c r="AE172" s="152"/>
      <c r="AF172" s="152"/>
      <c r="AG172" s="152"/>
      <c r="AH172" s="152"/>
      <c r="AI172" s="152"/>
      <c r="AJ172" s="347"/>
      <c r="AK172" s="152"/>
      <c r="AL172" s="152"/>
      <c r="AM172" s="295"/>
      <c r="AN172" s="228"/>
      <c r="AO172" s="228"/>
      <c r="AP172" s="228"/>
      <c r="AQ172" s="228"/>
      <c r="AR172" s="228"/>
      <c r="AS172" s="348"/>
      <c r="AT172" s="264">
        <f t="shared" si="93"/>
        <v>0</v>
      </c>
      <c r="AU172" s="259"/>
      <c r="AV172" s="265">
        <f t="shared" si="133"/>
        <v>0</v>
      </c>
      <c r="AX172" s="265">
        <f t="shared" si="137"/>
        <v>0</v>
      </c>
      <c r="AZ172" s="492">
        <f t="shared" si="134"/>
        <v>0</v>
      </c>
      <c r="BB172" s="492">
        <f t="shared" si="135"/>
        <v>0</v>
      </c>
      <c r="BD172" s="265">
        <f t="shared" si="138"/>
        <v>0</v>
      </c>
      <c r="BE172" s="105"/>
      <c r="BF172" s="105"/>
      <c r="BG172" s="105"/>
      <c r="BH172" s="105"/>
      <c r="BI172" s="105"/>
      <c r="BJ172" s="105"/>
    </row>
    <row r="173" spans="1:62" ht="20.100000000000001" hidden="1" customHeight="1" outlineLevel="1">
      <c r="A173" s="5"/>
      <c r="B173" s="100"/>
      <c r="C173" s="908"/>
      <c r="D173" s="909"/>
      <c r="E173" s="909"/>
      <c r="F173" s="910"/>
      <c r="G173" s="890"/>
      <c r="H173" s="891"/>
      <c r="I173" s="152"/>
      <c r="J173" s="152"/>
      <c r="K173" s="152"/>
      <c r="L173" s="152"/>
      <c r="M173" s="152"/>
      <c r="N173" s="152"/>
      <c r="O173" s="152"/>
      <c r="P173" s="153"/>
      <c r="Q173" s="153"/>
      <c r="R173" s="156">
        <f t="shared" si="129"/>
        <v>0</v>
      </c>
      <c r="S173" s="156">
        <f t="shared" si="130"/>
        <v>0</v>
      </c>
      <c r="U173" s="157">
        <f t="shared" si="136"/>
        <v>0</v>
      </c>
      <c r="W173" s="152"/>
      <c r="X173" s="152"/>
      <c r="Y173" s="152"/>
      <c r="Z173" s="152"/>
      <c r="AA173" s="152"/>
      <c r="AB173" s="152"/>
      <c r="AC173" s="347"/>
      <c r="AD173" s="152"/>
      <c r="AE173" s="152"/>
      <c r="AF173" s="152"/>
      <c r="AG173" s="152"/>
      <c r="AH173" s="152"/>
      <c r="AI173" s="152"/>
      <c r="AJ173" s="347"/>
      <c r="AK173" s="152"/>
      <c r="AL173" s="152"/>
      <c r="AM173" s="295"/>
      <c r="AN173" s="228"/>
      <c r="AO173" s="228"/>
      <c r="AP173" s="228"/>
      <c r="AQ173" s="228"/>
      <c r="AR173" s="228"/>
      <c r="AS173" s="348"/>
      <c r="AT173" s="264">
        <f t="shared" si="93"/>
        <v>0</v>
      </c>
      <c r="AU173" s="259"/>
      <c r="AV173" s="265">
        <f t="shared" si="133"/>
        <v>0</v>
      </c>
      <c r="AX173" s="265">
        <f t="shared" si="137"/>
        <v>0</v>
      </c>
      <c r="AZ173" s="492">
        <f t="shared" si="134"/>
        <v>0</v>
      </c>
      <c r="BB173" s="492">
        <f t="shared" si="135"/>
        <v>0</v>
      </c>
      <c r="BD173" s="265">
        <f t="shared" si="138"/>
        <v>0</v>
      </c>
      <c r="BE173" s="105"/>
      <c r="BF173" s="105"/>
      <c r="BG173" s="105"/>
      <c r="BH173" s="105"/>
      <c r="BI173" s="105"/>
      <c r="BJ173" s="105"/>
    </row>
    <row r="174" spans="1:62" ht="20.100000000000001" hidden="1" customHeight="1" outlineLevel="1">
      <c r="A174" s="5"/>
      <c r="B174" s="100"/>
      <c r="C174" s="908"/>
      <c r="D174" s="909"/>
      <c r="E174" s="909"/>
      <c r="F174" s="910"/>
      <c r="G174" s="890"/>
      <c r="H174" s="891"/>
      <c r="I174" s="152"/>
      <c r="J174" s="152"/>
      <c r="K174" s="152"/>
      <c r="L174" s="152"/>
      <c r="M174" s="152"/>
      <c r="N174" s="152"/>
      <c r="O174" s="152"/>
      <c r="P174" s="153"/>
      <c r="Q174" s="153"/>
      <c r="R174" s="156">
        <f t="shared" si="129"/>
        <v>0</v>
      </c>
      <c r="S174" s="156">
        <f t="shared" si="130"/>
        <v>0</v>
      </c>
      <c r="U174" s="157">
        <f t="shared" si="136"/>
        <v>0</v>
      </c>
      <c r="W174" s="152"/>
      <c r="X174" s="152"/>
      <c r="Y174" s="152"/>
      <c r="Z174" s="152"/>
      <c r="AA174" s="152"/>
      <c r="AB174" s="152"/>
      <c r="AC174" s="347"/>
      <c r="AD174" s="152"/>
      <c r="AE174" s="152"/>
      <c r="AF174" s="152"/>
      <c r="AG174" s="152"/>
      <c r="AH174" s="152"/>
      <c r="AI174" s="152"/>
      <c r="AJ174" s="347"/>
      <c r="AK174" s="152"/>
      <c r="AL174" s="152"/>
      <c r="AM174" s="295"/>
      <c r="AN174" s="228"/>
      <c r="AO174" s="228"/>
      <c r="AP174" s="228"/>
      <c r="AQ174" s="228"/>
      <c r="AR174" s="228"/>
      <c r="AS174" s="348"/>
      <c r="AT174" s="264">
        <f t="shared" si="93"/>
        <v>0</v>
      </c>
      <c r="AU174" s="259"/>
      <c r="AV174" s="265">
        <f t="shared" si="133"/>
        <v>0</v>
      </c>
      <c r="AX174" s="265">
        <f t="shared" si="137"/>
        <v>0</v>
      </c>
      <c r="AZ174" s="492">
        <f t="shared" si="134"/>
        <v>0</v>
      </c>
      <c r="BB174" s="492">
        <f t="shared" si="135"/>
        <v>0</v>
      </c>
      <c r="BD174" s="265">
        <f t="shared" si="138"/>
        <v>0</v>
      </c>
      <c r="BE174" s="105"/>
      <c r="BF174" s="105"/>
      <c r="BG174" s="105"/>
      <c r="BH174" s="105"/>
      <c r="BI174" s="105"/>
      <c r="BJ174" s="105"/>
    </row>
    <row r="175" spans="1:62" ht="20.100000000000001" hidden="1" customHeight="1" outlineLevel="1">
      <c r="A175" s="5"/>
      <c r="B175" s="100"/>
      <c r="C175" s="908"/>
      <c r="D175" s="909"/>
      <c r="E175" s="909"/>
      <c r="F175" s="910"/>
      <c r="G175" s="890"/>
      <c r="H175" s="891"/>
      <c r="I175" s="152"/>
      <c r="J175" s="152"/>
      <c r="K175" s="152"/>
      <c r="L175" s="152"/>
      <c r="M175" s="152"/>
      <c r="N175" s="152"/>
      <c r="O175" s="152"/>
      <c r="P175" s="153"/>
      <c r="Q175" s="153"/>
      <c r="R175" s="156">
        <f t="shared" si="129"/>
        <v>0</v>
      </c>
      <c r="S175" s="156">
        <f t="shared" si="130"/>
        <v>0</v>
      </c>
      <c r="U175" s="157">
        <f t="shared" si="136"/>
        <v>0</v>
      </c>
      <c r="W175" s="152"/>
      <c r="X175" s="152"/>
      <c r="Y175" s="152"/>
      <c r="Z175" s="152"/>
      <c r="AA175" s="152"/>
      <c r="AB175" s="152"/>
      <c r="AC175" s="347"/>
      <c r="AD175" s="152"/>
      <c r="AE175" s="152"/>
      <c r="AF175" s="152"/>
      <c r="AG175" s="152"/>
      <c r="AH175" s="152"/>
      <c r="AI175" s="152"/>
      <c r="AJ175" s="347"/>
      <c r="AK175" s="152"/>
      <c r="AL175" s="152"/>
      <c r="AM175" s="295"/>
      <c r="AN175" s="228"/>
      <c r="AO175" s="228"/>
      <c r="AP175" s="228"/>
      <c r="AQ175" s="228"/>
      <c r="AR175" s="228"/>
      <c r="AS175" s="348"/>
      <c r="AT175" s="264">
        <f t="shared" si="93"/>
        <v>0</v>
      </c>
      <c r="AU175" s="259"/>
      <c r="AV175" s="265">
        <f t="shared" si="133"/>
        <v>0</v>
      </c>
      <c r="AX175" s="265">
        <f t="shared" si="137"/>
        <v>0</v>
      </c>
      <c r="AZ175" s="492">
        <f t="shared" si="134"/>
        <v>0</v>
      </c>
      <c r="BB175" s="492">
        <f t="shared" si="135"/>
        <v>0</v>
      </c>
      <c r="BD175" s="265">
        <f t="shared" si="138"/>
        <v>0</v>
      </c>
      <c r="BE175" s="105"/>
      <c r="BF175" s="105"/>
      <c r="BG175" s="105"/>
      <c r="BH175" s="105"/>
      <c r="BI175" s="105"/>
      <c r="BJ175" s="105"/>
    </row>
    <row r="176" spans="1:62" ht="20.100000000000001" hidden="1" customHeight="1" outlineLevel="1">
      <c r="A176" s="5"/>
      <c r="B176" s="100"/>
      <c r="C176" s="908"/>
      <c r="D176" s="909"/>
      <c r="E176" s="909"/>
      <c r="F176" s="910"/>
      <c r="G176" s="890"/>
      <c r="H176" s="891"/>
      <c r="I176" s="152"/>
      <c r="J176" s="152"/>
      <c r="K176" s="152"/>
      <c r="L176" s="152"/>
      <c r="M176" s="152"/>
      <c r="N176" s="152"/>
      <c r="O176" s="152"/>
      <c r="P176" s="153"/>
      <c r="Q176" s="153"/>
      <c r="R176" s="156">
        <f t="shared" si="129"/>
        <v>0</v>
      </c>
      <c r="S176" s="156">
        <f t="shared" si="130"/>
        <v>0</v>
      </c>
      <c r="U176" s="157">
        <f t="shared" si="136"/>
        <v>0</v>
      </c>
      <c r="W176" s="152"/>
      <c r="X176" s="152"/>
      <c r="Y176" s="152"/>
      <c r="Z176" s="152"/>
      <c r="AA176" s="152"/>
      <c r="AB176" s="152"/>
      <c r="AC176" s="347"/>
      <c r="AD176" s="152"/>
      <c r="AE176" s="152"/>
      <c r="AF176" s="152"/>
      <c r="AG176" s="152"/>
      <c r="AH176" s="152"/>
      <c r="AI176" s="152"/>
      <c r="AJ176" s="347"/>
      <c r="AK176" s="152"/>
      <c r="AL176" s="152"/>
      <c r="AM176" s="295"/>
      <c r="AN176" s="228"/>
      <c r="AO176" s="228"/>
      <c r="AP176" s="228"/>
      <c r="AQ176" s="228"/>
      <c r="AR176" s="228"/>
      <c r="AS176" s="348"/>
      <c r="AT176" s="264">
        <f t="shared" si="93"/>
        <v>0</v>
      </c>
      <c r="AU176" s="259"/>
      <c r="AV176" s="265">
        <f t="shared" si="133"/>
        <v>0</v>
      </c>
      <c r="AX176" s="265">
        <f t="shared" si="137"/>
        <v>0</v>
      </c>
      <c r="AZ176" s="492">
        <f t="shared" si="134"/>
        <v>0</v>
      </c>
      <c r="BB176" s="492">
        <f t="shared" si="135"/>
        <v>0</v>
      </c>
      <c r="BD176" s="265">
        <f t="shared" si="138"/>
        <v>0</v>
      </c>
      <c r="BE176" s="105"/>
      <c r="BF176" s="105"/>
      <c r="BG176" s="105"/>
      <c r="BH176" s="105"/>
      <c r="BI176" s="105"/>
      <c r="BJ176" s="105"/>
    </row>
    <row r="177" spans="1:62" ht="20.100000000000001" hidden="1" customHeight="1" outlineLevel="1">
      <c r="A177" s="5"/>
      <c r="B177" s="100"/>
      <c r="C177" s="908"/>
      <c r="D177" s="909"/>
      <c r="E177" s="909"/>
      <c r="F177" s="910"/>
      <c r="G177" s="890"/>
      <c r="H177" s="891"/>
      <c r="I177" s="152"/>
      <c r="J177" s="152"/>
      <c r="K177" s="152"/>
      <c r="L177" s="152"/>
      <c r="M177" s="152"/>
      <c r="N177" s="152"/>
      <c r="O177" s="152"/>
      <c r="P177" s="153"/>
      <c r="Q177" s="153"/>
      <c r="R177" s="156">
        <f t="shared" si="129"/>
        <v>0</v>
      </c>
      <c r="S177" s="156">
        <f t="shared" si="130"/>
        <v>0</v>
      </c>
      <c r="U177" s="157">
        <f t="shared" si="136"/>
        <v>0</v>
      </c>
      <c r="W177" s="152"/>
      <c r="X177" s="152"/>
      <c r="Y177" s="152"/>
      <c r="Z177" s="152"/>
      <c r="AA177" s="152"/>
      <c r="AB177" s="152"/>
      <c r="AC177" s="347"/>
      <c r="AD177" s="152"/>
      <c r="AE177" s="152"/>
      <c r="AF177" s="152"/>
      <c r="AG177" s="152"/>
      <c r="AH177" s="152"/>
      <c r="AI177" s="152"/>
      <c r="AJ177" s="347"/>
      <c r="AK177" s="152"/>
      <c r="AL177" s="152"/>
      <c r="AM177" s="295"/>
      <c r="AN177" s="228"/>
      <c r="AO177" s="228"/>
      <c r="AP177" s="228"/>
      <c r="AQ177" s="228"/>
      <c r="AR177" s="228"/>
      <c r="AS177" s="348"/>
      <c r="AT177" s="264">
        <f t="shared" si="93"/>
        <v>0</v>
      </c>
      <c r="AU177" s="259"/>
      <c r="AV177" s="265">
        <f t="shared" si="133"/>
        <v>0</v>
      </c>
      <c r="AX177" s="265">
        <f t="shared" si="137"/>
        <v>0</v>
      </c>
      <c r="AZ177" s="492">
        <f t="shared" si="134"/>
        <v>0</v>
      </c>
      <c r="BB177" s="492">
        <f t="shared" si="135"/>
        <v>0</v>
      </c>
      <c r="BD177" s="265">
        <f t="shared" si="138"/>
        <v>0</v>
      </c>
      <c r="BE177" s="105"/>
      <c r="BF177" s="105"/>
      <c r="BG177" s="105"/>
      <c r="BH177" s="105"/>
      <c r="BI177" s="105"/>
      <c r="BJ177" s="105"/>
    </row>
    <row r="178" spans="1:62" ht="20.100000000000001" hidden="1" customHeight="1" outlineLevel="1">
      <c r="A178" s="5"/>
      <c r="B178" s="100"/>
      <c r="C178" s="908"/>
      <c r="D178" s="909"/>
      <c r="E178" s="909"/>
      <c r="F178" s="910"/>
      <c r="G178" s="890"/>
      <c r="H178" s="891"/>
      <c r="I178" s="152"/>
      <c r="J178" s="152"/>
      <c r="K178" s="152"/>
      <c r="L178" s="152"/>
      <c r="M178" s="152"/>
      <c r="N178" s="152"/>
      <c r="O178" s="152"/>
      <c r="P178" s="153"/>
      <c r="Q178" s="153"/>
      <c r="R178" s="156">
        <f t="shared" si="129"/>
        <v>0</v>
      </c>
      <c r="S178" s="156">
        <f t="shared" si="130"/>
        <v>0</v>
      </c>
      <c r="U178" s="157">
        <f t="shared" si="136"/>
        <v>0</v>
      </c>
      <c r="W178" s="152"/>
      <c r="X178" s="152"/>
      <c r="Y178" s="152"/>
      <c r="Z178" s="152"/>
      <c r="AA178" s="152"/>
      <c r="AB178" s="152"/>
      <c r="AC178" s="347"/>
      <c r="AD178" s="152"/>
      <c r="AE178" s="152"/>
      <c r="AF178" s="152"/>
      <c r="AG178" s="152"/>
      <c r="AH178" s="152"/>
      <c r="AI178" s="152"/>
      <c r="AJ178" s="347"/>
      <c r="AK178" s="152"/>
      <c r="AL178" s="152"/>
      <c r="AM178" s="295"/>
      <c r="AN178" s="228"/>
      <c r="AO178" s="228"/>
      <c r="AP178" s="228"/>
      <c r="AQ178" s="228"/>
      <c r="AR178" s="228"/>
      <c r="AS178" s="348"/>
      <c r="AT178" s="264">
        <f t="shared" ref="AT178:AT180" si="139">((W178+AD178)*$W$7+(X178+AE178)*$X$7+(Y178+Z178+AF178+AG178)*$Z$7+(AA178+AH178)*$AA$7+(AB178+AI178)*$AB$7)*Zuschläge_IBN</f>
        <v>0</v>
      </c>
      <c r="AU178" s="259"/>
      <c r="AV178" s="265">
        <f t="shared" si="133"/>
        <v>0</v>
      </c>
      <c r="AX178" s="265">
        <f t="shared" si="137"/>
        <v>0</v>
      </c>
      <c r="AZ178" s="492">
        <f t="shared" si="134"/>
        <v>0</v>
      </c>
      <c r="BB178" s="492">
        <f t="shared" si="135"/>
        <v>0</v>
      </c>
      <c r="BD178" s="265">
        <f t="shared" si="138"/>
        <v>0</v>
      </c>
      <c r="BE178" s="105"/>
      <c r="BF178" s="105"/>
      <c r="BG178" s="105"/>
      <c r="BH178" s="105"/>
      <c r="BI178" s="105"/>
      <c r="BJ178" s="105"/>
    </row>
    <row r="179" spans="1:62" ht="20.100000000000001" hidden="1" customHeight="1" outlineLevel="1">
      <c r="A179" s="5"/>
      <c r="B179" s="100"/>
      <c r="C179" s="908"/>
      <c r="D179" s="909"/>
      <c r="E179" s="909"/>
      <c r="F179" s="910"/>
      <c r="G179" s="890"/>
      <c r="H179" s="891"/>
      <c r="I179" s="152"/>
      <c r="J179" s="152"/>
      <c r="K179" s="152"/>
      <c r="L179" s="152"/>
      <c r="M179" s="152"/>
      <c r="N179" s="152"/>
      <c r="O179" s="152"/>
      <c r="P179" s="153"/>
      <c r="Q179" s="153"/>
      <c r="R179" s="156">
        <f t="shared" si="129"/>
        <v>0</v>
      </c>
      <c r="S179" s="156">
        <f t="shared" si="130"/>
        <v>0</v>
      </c>
      <c r="U179" s="157">
        <f t="shared" si="136"/>
        <v>0</v>
      </c>
      <c r="W179" s="152"/>
      <c r="X179" s="152"/>
      <c r="Y179" s="152"/>
      <c r="Z179" s="152"/>
      <c r="AA179" s="152"/>
      <c r="AB179" s="152"/>
      <c r="AC179" s="347"/>
      <c r="AD179" s="152"/>
      <c r="AE179" s="152"/>
      <c r="AF179" s="152"/>
      <c r="AG179" s="152"/>
      <c r="AH179" s="152"/>
      <c r="AI179" s="152"/>
      <c r="AJ179" s="347"/>
      <c r="AK179" s="152"/>
      <c r="AL179" s="152"/>
      <c r="AM179" s="295"/>
      <c r="AN179" s="228"/>
      <c r="AO179" s="228"/>
      <c r="AP179" s="228"/>
      <c r="AQ179" s="228"/>
      <c r="AR179" s="228"/>
      <c r="AS179" s="348"/>
      <c r="AT179" s="264">
        <f t="shared" si="139"/>
        <v>0</v>
      </c>
      <c r="AU179" s="259"/>
      <c r="AV179" s="265">
        <f t="shared" si="133"/>
        <v>0</v>
      </c>
      <c r="AX179" s="265">
        <f t="shared" si="137"/>
        <v>0</v>
      </c>
      <c r="AZ179" s="492">
        <f t="shared" si="134"/>
        <v>0</v>
      </c>
      <c r="BB179" s="492">
        <f t="shared" si="135"/>
        <v>0</v>
      </c>
      <c r="BD179" s="265">
        <f t="shared" si="138"/>
        <v>0</v>
      </c>
      <c r="BE179" s="105"/>
      <c r="BF179" s="105"/>
      <c r="BG179" s="105"/>
      <c r="BH179" s="105"/>
      <c r="BI179" s="105"/>
      <c r="BJ179" s="105"/>
    </row>
    <row r="180" spans="1:62" ht="20.100000000000001" hidden="1" customHeight="1" outlineLevel="1">
      <c r="A180" s="5"/>
      <c r="B180" s="100"/>
      <c r="C180" s="908"/>
      <c r="D180" s="909"/>
      <c r="E180" s="909"/>
      <c r="F180" s="910"/>
      <c r="G180" s="890"/>
      <c r="H180" s="891"/>
      <c r="I180" s="152"/>
      <c r="J180" s="152"/>
      <c r="K180" s="152"/>
      <c r="L180" s="152"/>
      <c r="M180" s="152"/>
      <c r="N180" s="152"/>
      <c r="O180" s="152"/>
      <c r="P180" s="153"/>
      <c r="Q180" s="153"/>
      <c r="R180" s="156">
        <f t="shared" si="129"/>
        <v>0</v>
      </c>
      <c r="S180" s="156">
        <f t="shared" si="130"/>
        <v>0</v>
      </c>
      <c r="U180" s="157">
        <f t="shared" si="136"/>
        <v>0</v>
      </c>
      <c r="W180" s="152"/>
      <c r="X180" s="152"/>
      <c r="Y180" s="152"/>
      <c r="Z180" s="152"/>
      <c r="AA180" s="152"/>
      <c r="AB180" s="152"/>
      <c r="AC180" s="347"/>
      <c r="AD180" s="152"/>
      <c r="AE180" s="152"/>
      <c r="AF180" s="152"/>
      <c r="AG180" s="152"/>
      <c r="AH180" s="152"/>
      <c r="AI180" s="152"/>
      <c r="AJ180" s="347"/>
      <c r="AK180" s="152"/>
      <c r="AL180" s="152"/>
      <c r="AM180" s="295"/>
      <c r="AN180" s="228"/>
      <c r="AO180" s="228"/>
      <c r="AP180" s="228"/>
      <c r="AQ180" s="228"/>
      <c r="AR180" s="228"/>
      <c r="AS180" s="348"/>
      <c r="AT180" s="264">
        <f t="shared" si="139"/>
        <v>0</v>
      </c>
      <c r="AU180" s="259"/>
      <c r="AV180" s="265">
        <f t="shared" si="133"/>
        <v>0</v>
      </c>
      <c r="AX180" s="265">
        <f t="shared" si="137"/>
        <v>0</v>
      </c>
      <c r="AZ180" s="492">
        <f t="shared" si="134"/>
        <v>0</v>
      </c>
      <c r="BB180" s="492">
        <f t="shared" si="135"/>
        <v>0</v>
      </c>
      <c r="BD180" s="265">
        <f t="shared" si="138"/>
        <v>0</v>
      </c>
      <c r="BE180" s="105"/>
      <c r="BF180" s="105"/>
      <c r="BG180" s="105"/>
      <c r="BH180" s="105"/>
      <c r="BI180" s="105"/>
      <c r="BJ180" s="105"/>
    </row>
    <row r="181" spans="1:62" ht="9.9499999999999993" hidden="1" customHeight="1" outlineLevel="1">
      <c r="B181" s="101"/>
      <c r="C181" s="208"/>
      <c r="D181" s="208"/>
      <c r="E181" s="208"/>
      <c r="F181" s="208"/>
      <c r="G181" s="237"/>
      <c r="H181" s="207"/>
      <c r="I181" s="257"/>
      <c r="J181" s="257"/>
      <c r="K181" s="257"/>
      <c r="L181" s="257"/>
      <c r="M181" s="257"/>
      <c r="N181" s="257"/>
      <c r="O181" s="257"/>
      <c r="P181" s="256"/>
      <c r="Q181" s="102"/>
      <c r="R181" s="102"/>
      <c r="S181" s="102"/>
      <c r="U181" s="98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Z181" s="493"/>
      <c r="BE181" s="105"/>
      <c r="BF181" s="105"/>
      <c r="BG181" s="105"/>
      <c r="BH181" s="105"/>
      <c r="BI181" s="105"/>
      <c r="BJ181" s="105"/>
    </row>
    <row r="182" spans="1:62" ht="20.100000000000001" customHeight="1" collapsed="1">
      <c r="B182" s="151">
        <f>B165+1</f>
        <v>11</v>
      </c>
      <c r="C182" s="916"/>
      <c r="D182" s="917"/>
      <c r="E182" s="917"/>
      <c r="F182" s="918"/>
      <c r="G182" s="429"/>
      <c r="H182" s="206">
        <v>1</v>
      </c>
      <c r="I182" s="642">
        <f t="shared" ref="I182" si="140">$H182*SUM(I183:I197)</f>
        <v>0</v>
      </c>
      <c r="J182" s="643">
        <f t="shared" ref="J182:O182" si="141">$H182*SUM(J183:J197)</f>
        <v>0</v>
      </c>
      <c r="K182" s="644">
        <f t="shared" si="141"/>
        <v>0</v>
      </c>
      <c r="L182" s="645">
        <f t="shared" si="141"/>
        <v>0</v>
      </c>
      <c r="M182" s="645">
        <f t="shared" si="141"/>
        <v>0</v>
      </c>
      <c r="N182" s="644">
        <f t="shared" si="141"/>
        <v>0</v>
      </c>
      <c r="O182" s="642">
        <f t="shared" si="141"/>
        <v>0</v>
      </c>
      <c r="P182" s="209">
        <f t="shared" ref="P182:Q182" si="142">$H182*SUM(P183:P197)</f>
        <v>0</v>
      </c>
      <c r="Q182" s="210">
        <f t="shared" si="142"/>
        <v>0</v>
      </c>
      <c r="R182" s="136">
        <f t="shared" ref="R182:R197" si="143">P182*(1+Gewinn)*(1+SicherheitAngebot)</f>
        <v>0</v>
      </c>
      <c r="S182" s="137">
        <f t="shared" ref="S182:S197" si="144">Q182*(1+MGKZ)*(1+Gewinn)*(1+SicherheitAngebot)</f>
        <v>0</v>
      </c>
      <c r="U182" s="10">
        <f>I182*$I$7+J182*$J$7+K182*$K$7+L182*$L$7+M182*$M$7+N182*$N$7+O182*$O$7+R182+S182</f>
        <v>0</v>
      </c>
      <c r="W182" s="646">
        <f t="shared" ref="W182:AB182" si="145">$H182*SUM(W183:W197)</f>
        <v>0</v>
      </c>
      <c r="X182" s="647">
        <f t="shared" si="145"/>
        <v>0</v>
      </c>
      <c r="Y182" s="648">
        <f t="shared" si="145"/>
        <v>0</v>
      </c>
      <c r="Z182" s="649">
        <f t="shared" si="145"/>
        <v>0</v>
      </c>
      <c r="AA182" s="648">
        <f t="shared" si="145"/>
        <v>0</v>
      </c>
      <c r="AB182" s="646">
        <f t="shared" si="145"/>
        <v>0</v>
      </c>
      <c r="AC182" s="258"/>
      <c r="AD182" s="646">
        <f t="shared" ref="AD182:AM182" si="146">$H182*SUM(AD183:AD197)</f>
        <v>0</v>
      </c>
      <c r="AE182" s="647">
        <f t="shared" si="146"/>
        <v>0</v>
      </c>
      <c r="AF182" s="648">
        <f t="shared" si="146"/>
        <v>0</v>
      </c>
      <c r="AG182" s="649">
        <f t="shared" si="146"/>
        <v>0</v>
      </c>
      <c r="AH182" s="648">
        <f t="shared" si="146"/>
        <v>0</v>
      </c>
      <c r="AI182" s="646">
        <f t="shared" si="146"/>
        <v>0</v>
      </c>
      <c r="AJ182" s="258"/>
      <c r="AK182" s="653">
        <f t="shared" si="146"/>
        <v>0</v>
      </c>
      <c r="AL182" s="653">
        <f t="shared" si="146"/>
        <v>0</v>
      </c>
      <c r="AM182" s="653">
        <f t="shared" si="146"/>
        <v>0</v>
      </c>
      <c r="AN182" s="227">
        <f>$H182*SUM(AN183:AN197)*(1+Gewinn)*(1+SicherheitAngebot)</f>
        <v>0</v>
      </c>
      <c r="AO182" s="227">
        <f>$H182*SUM(AO183:AO197)*(1+Gewinn)*(1+SicherheitAngebot)</f>
        <v>0</v>
      </c>
      <c r="AP182" s="227">
        <f>$H182*SUM(AP183:AP197)*(1+Gewinn)*(1+SicherheitAngebot)</f>
        <v>0</v>
      </c>
      <c r="AQ182" s="227">
        <f>$H182*SUM(AQ183:AQ197)*(1+Gewinn)*(1+SicherheitAngebot)</f>
        <v>0</v>
      </c>
      <c r="AR182" s="227">
        <f>$H182*SUM(AR183:AR197)*(1+Gewinn)*(1+SicherheitAngebot)</f>
        <v>0</v>
      </c>
      <c r="AS182" s="262"/>
      <c r="AT182" s="263">
        <f t="shared" ref="AT182:AT214" si="147">((W182+AD182)*$W$7+(X182+AE182)*$X$7+(Y182+Z182+AF182+AG182)*$Z$7+(AA182+AH182)*$AA$7+(AB182+AI182)*$AB$7)*Zuschläge_IBN</f>
        <v>0</v>
      </c>
      <c r="AU182" s="259"/>
      <c r="AV182" s="491">
        <f>AK182*$AK$7+AL182*$AL$7+AM182*$AM$7+SUM(AN182:AR182)+AT182/Zuschläge_IBN+AT182</f>
        <v>0</v>
      </c>
      <c r="AX182" s="685">
        <f>U182+AV182</f>
        <v>0</v>
      </c>
      <c r="AZ182" s="490">
        <f>IF(H182&gt;0,U182/(1+SicherheitAngebot)*(1+Sicherheit),0)</f>
        <v>0</v>
      </c>
      <c r="BB182" s="490">
        <f>IF(H182&gt;0,AV182/(1+SicherheitAngebot)*(1+Sicherheit),0)</f>
        <v>0</v>
      </c>
      <c r="BD182" s="490">
        <f>AZ182+BB182</f>
        <v>0</v>
      </c>
      <c r="BE182" s="105"/>
      <c r="BF182" s="105"/>
      <c r="BG182" s="105"/>
      <c r="BH182" s="105"/>
      <c r="BI182" s="105"/>
      <c r="BJ182" s="105"/>
    </row>
    <row r="183" spans="1:62" ht="20.100000000000001" hidden="1" customHeight="1" outlineLevel="1">
      <c r="B183" s="99"/>
      <c r="C183" s="908"/>
      <c r="D183" s="909"/>
      <c r="E183" s="909"/>
      <c r="F183" s="910"/>
      <c r="G183" s="890"/>
      <c r="H183" s="901"/>
      <c r="I183" s="152"/>
      <c r="J183" s="152"/>
      <c r="K183" s="152"/>
      <c r="L183" s="152"/>
      <c r="M183" s="152"/>
      <c r="N183" s="152"/>
      <c r="O183" s="152"/>
      <c r="P183" s="153"/>
      <c r="Q183" s="153"/>
      <c r="R183" s="156">
        <f t="shared" si="143"/>
        <v>0</v>
      </c>
      <c r="S183" s="156">
        <f t="shared" si="144"/>
        <v>0</v>
      </c>
      <c r="U183" s="157">
        <f>I183*$I$7+J183*$J$7+K183*$K$7+L183*$L$7+M183*$M$7+N183*$N$7+O183*$O$7+R183+S183</f>
        <v>0</v>
      </c>
      <c r="W183" s="152"/>
      <c r="X183" s="152"/>
      <c r="Y183" s="152"/>
      <c r="Z183" s="152"/>
      <c r="AA183" s="152"/>
      <c r="AB183" s="152"/>
      <c r="AC183" s="347"/>
      <c r="AD183" s="152"/>
      <c r="AE183" s="152"/>
      <c r="AF183" s="152"/>
      <c r="AG183" s="152"/>
      <c r="AH183" s="152"/>
      <c r="AI183" s="152"/>
      <c r="AJ183" s="347"/>
      <c r="AK183" s="152"/>
      <c r="AL183" s="152"/>
      <c r="AM183" s="295"/>
      <c r="AN183" s="228"/>
      <c r="AO183" s="228"/>
      <c r="AP183" s="228"/>
      <c r="AQ183" s="228"/>
      <c r="AR183" s="228"/>
      <c r="AS183" s="348"/>
      <c r="AT183" s="264">
        <f t="shared" si="147"/>
        <v>0</v>
      </c>
      <c r="AU183" s="259"/>
      <c r="AV183" s="265">
        <f t="shared" ref="AV183:AV197" si="148">AK183*$AK$7+AL183*$AL$7+AM183*$AM$7+SUM(AN183:AR183)*(1+Gewinn)*(1+SicherheitAngebot)+AT183/Zuschläge_IBN+AT183</f>
        <v>0</v>
      </c>
      <c r="AX183" s="265">
        <f>U183+AV183</f>
        <v>0</v>
      </c>
      <c r="AZ183" s="492">
        <f t="shared" ref="AZ183:AZ197" si="149">U183/(1+SicherheitAngebot)*(1+Sicherheit)</f>
        <v>0</v>
      </c>
      <c r="BB183" s="492">
        <f t="shared" ref="BB183:BB197" si="150">AV183/(1+SicherheitAngebot)*(1+Sicherheit)</f>
        <v>0</v>
      </c>
      <c r="BD183" s="265">
        <f>AZ183+BB183</f>
        <v>0</v>
      </c>
      <c r="BE183" s="105"/>
      <c r="BF183" s="105"/>
      <c r="BG183" s="105"/>
      <c r="BH183" s="105"/>
      <c r="BI183" s="105"/>
      <c r="BJ183" s="105"/>
    </row>
    <row r="184" spans="1:62" ht="20.100000000000001" hidden="1" customHeight="1" outlineLevel="1">
      <c r="B184" s="100"/>
      <c r="C184" s="908"/>
      <c r="D184" s="909"/>
      <c r="E184" s="909"/>
      <c r="F184" s="910"/>
      <c r="G184" s="890"/>
      <c r="H184" s="891"/>
      <c r="I184" s="152"/>
      <c r="J184" s="152"/>
      <c r="K184" s="152"/>
      <c r="L184" s="152"/>
      <c r="M184" s="152"/>
      <c r="N184" s="152"/>
      <c r="O184" s="152"/>
      <c r="P184" s="153"/>
      <c r="Q184" s="153"/>
      <c r="R184" s="156">
        <f t="shared" si="143"/>
        <v>0</v>
      </c>
      <c r="S184" s="156">
        <f t="shared" si="144"/>
        <v>0</v>
      </c>
      <c r="U184" s="157">
        <f t="shared" ref="U184:U197" si="151">I184*$I$7+J184*$J$7+K184*$K$7+L184*$L$7+M184*$M$7+N184*$N$7+O184*$O$7+R184+S184</f>
        <v>0</v>
      </c>
      <c r="W184" s="152"/>
      <c r="X184" s="152"/>
      <c r="Y184" s="152"/>
      <c r="Z184" s="152"/>
      <c r="AA184" s="152"/>
      <c r="AB184" s="152"/>
      <c r="AC184" s="347"/>
      <c r="AD184" s="152"/>
      <c r="AE184" s="152"/>
      <c r="AF184" s="152"/>
      <c r="AG184" s="152"/>
      <c r="AH184" s="152"/>
      <c r="AI184" s="152"/>
      <c r="AJ184" s="347"/>
      <c r="AK184" s="152"/>
      <c r="AL184" s="152"/>
      <c r="AM184" s="295"/>
      <c r="AN184" s="228"/>
      <c r="AO184" s="228"/>
      <c r="AP184" s="228"/>
      <c r="AQ184" s="228"/>
      <c r="AR184" s="228"/>
      <c r="AS184" s="348"/>
      <c r="AT184" s="264">
        <f t="shared" si="147"/>
        <v>0</v>
      </c>
      <c r="AU184" s="259"/>
      <c r="AV184" s="265">
        <f t="shared" si="148"/>
        <v>0</v>
      </c>
      <c r="AX184" s="265">
        <f t="shared" ref="AX184:AX197" si="152">U184+AV184</f>
        <v>0</v>
      </c>
      <c r="AZ184" s="492">
        <f t="shared" si="149"/>
        <v>0</v>
      </c>
      <c r="BB184" s="492">
        <f t="shared" si="150"/>
        <v>0</v>
      </c>
      <c r="BD184" s="265">
        <f t="shared" ref="BD184:BD197" si="153">AZ184+BB184</f>
        <v>0</v>
      </c>
      <c r="BE184" s="105"/>
      <c r="BF184" s="105"/>
      <c r="BG184" s="105"/>
      <c r="BH184" s="105"/>
      <c r="BI184" s="105"/>
      <c r="BJ184" s="105"/>
    </row>
    <row r="185" spans="1:62" ht="20.100000000000001" hidden="1" customHeight="1" outlineLevel="1">
      <c r="B185" s="100"/>
      <c r="C185" s="908"/>
      <c r="D185" s="909"/>
      <c r="E185" s="909"/>
      <c r="F185" s="910"/>
      <c r="G185" s="890"/>
      <c r="H185" s="891"/>
      <c r="I185" s="152"/>
      <c r="J185" s="152"/>
      <c r="K185" s="152"/>
      <c r="L185" s="152"/>
      <c r="M185" s="152"/>
      <c r="N185" s="152"/>
      <c r="O185" s="152"/>
      <c r="P185" s="153"/>
      <c r="Q185" s="153"/>
      <c r="R185" s="156">
        <f t="shared" si="143"/>
        <v>0</v>
      </c>
      <c r="S185" s="156">
        <f t="shared" si="144"/>
        <v>0</v>
      </c>
      <c r="U185" s="157">
        <f t="shared" si="151"/>
        <v>0</v>
      </c>
      <c r="W185" s="152"/>
      <c r="X185" s="152"/>
      <c r="Y185" s="152"/>
      <c r="Z185" s="152"/>
      <c r="AA185" s="152"/>
      <c r="AB185" s="152"/>
      <c r="AC185" s="347"/>
      <c r="AD185" s="152"/>
      <c r="AE185" s="152"/>
      <c r="AF185" s="152"/>
      <c r="AG185" s="152"/>
      <c r="AH185" s="152"/>
      <c r="AI185" s="152"/>
      <c r="AJ185" s="347"/>
      <c r="AK185" s="152"/>
      <c r="AL185" s="152"/>
      <c r="AM185" s="295"/>
      <c r="AN185" s="228"/>
      <c r="AO185" s="228"/>
      <c r="AP185" s="228"/>
      <c r="AQ185" s="228"/>
      <c r="AR185" s="228"/>
      <c r="AS185" s="348"/>
      <c r="AT185" s="264">
        <f t="shared" si="147"/>
        <v>0</v>
      </c>
      <c r="AU185" s="259"/>
      <c r="AV185" s="265">
        <f t="shared" si="148"/>
        <v>0</v>
      </c>
      <c r="AX185" s="265">
        <f t="shared" si="152"/>
        <v>0</v>
      </c>
      <c r="AZ185" s="492">
        <f t="shared" si="149"/>
        <v>0</v>
      </c>
      <c r="BB185" s="492">
        <f t="shared" si="150"/>
        <v>0</v>
      </c>
      <c r="BD185" s="265">
        <f t="shared" si="153"/>
        <v>0</v>
      </c>
      <c r="BE185" s="105"/>
      <c r="BF185" s="105"/>
      <c r="BG185" s="105"/>
      <c r="BH185" s="105"/>
      <c r="BI185" s="105"/>
      <c r="BJ185" s="105"/>
    </row>
    <row r="186" spans="1:62" ht="20.100000000000001" hidden="1" customHeight="1" outlineLevel="1">
      <c r="B186" s="100"/>
      <c r="C186" s="908"/>
      <c r="D186" s="909"/>
      <c r="E186" s="909"/>
      <c r="F186" s="910"/>
      <c r="G186" s="890"/>
      <c r="H186" s="891"/>
      <c r="I186" s="152"/>
      <c r="J186" s="152"/>
      <c r="K186" s="152"/>
      <c r="L186" s="152"/>
      <c r="M186" s="152"/>
      <c r="N186" s="152"/>
      <c r="O186" s="152"/>
      <c r="P186" s="153"/>
      <c r="Q186" s="153"/>
      <c r="R186" s="156">
        <f t="shared" si="143"/>
        <v>0</v>
      </c>
      <c r="S186" s="156">
        <f t="shared" si="144"/>
        <v>0</v>
      </c>
      <c r="U186" s="157">
        <f t="shared" si="151"/>
        <v>0</v>
      </c>
      <c r="W186" s="152"/>
      <c r="X186" s="152"/>
      <c r="Y186" s="152"/>
      <c r="Z186" s="152"/>
      <c r="AA186" s="152"/>
      <c r="AB186" s="152"/>
      <c r="AC186" s="347"/>
      <c r="AD186" s="152"/>
      <c r="AE186" s="152"/>
      <c r="AF186" s="152"/>
      <c r="AG186" s="152"/>
      <c r="AH186" s="152"/>
      <c r="AI186" s="152"/>
      <c r="AJ186" s="347"/>
      <c r="AK186" s="152"/>
      <c r="AL186" s="152"/>
      <c r="AM186" s="295"/>
      <c r="AN186" s="228"/>
      <c r="AO186" s="228"/>
      <c r="AP186" s="228"/>
      <c r="AQ186" s="228"/>
      <c r="AR186" s="228"/>
      <c r="AS186" s="348"/>
      <c r="AT186" s="264">
        <f t="shared" si="147"/>
        <v>0</v>
      </c>
      <c r="AU186" s="259"/>
      <c r="AV186" s="265">
        <f t="shared" si="148"/>
        <v>0</v>
      </c>
      <c r="AX186" s="265">
        <f t="shared" si="152"/>
        <v>0</v>
      </c>
      <c r="AZ186" s="492">
        <f t="shared" si="149"/>
        <v>0</v>
      </c>
      <c r="BB186" s="492">
        <f t="shared" si="150"/>
        <v>0</v>
      </c>
      <c r="BD186" s="265">
        <f t="shared" si="153"/>
        <v>0</v>
      </c>
      <c r="BE186" s="105"/>
      <c r="BF186" s="105"/>
      <c r="BG186" s="105"/>
      <c r="BH186" s="105"/>
      <c r="BI186" s="105"/>
      <c r="BJ186" s="105"/>
    </row>
    <row r="187" spans="1:62" ht="20.100000000000001" hidden="1" customHeight="1" outlineLevel="1">
      <c r="B187" s="100"/>
      <c r="C187" s="908"/>
      <c r="D187" s="909"/>
      <c r="E187" s="909"/>
      <c r="F187" s="910"/>
      <c r="G187" s="890"/>
      <c r="H187" s="891"/>
      <c r="I187" s="152"/>
      <c r="J187" s="152"/>
      <c r="K187" s="152"/>
      <c r="L187" s="152"/>
      <c r="M187" s="152"/>
      <c r="N187" s="152"/>
      <c r="O187" s="152"/>
      <c r="P187" s="153"/>
      <c r="Q187" s="153"/>
      <c r="R187" s="156">
        <f t="shared" si="143"/>
        <v>0</v>
      </c>
      <c r="S187" s="156">
        <f t="shared" si="144"/>
        <v>0</v>
      </c>
      <c r="U187" s="157">
        <f t="shared" si="151"/>
        <v>0</v>
      </c>
      <c r="W187" s="152"/>
      <c r="X187" s="152"/>
      <c r="Y187" s="152"/>
      <c r="Z187" s="152"/>
      <c r="AA187" s="152"/>
      <c r="AB187" s="152"/>
      <c r="AC187" s="347"/>
      <c r="AD187" s="152"/>
      <c r="AE187" s="152"/>
      <c r="AF187" s="152"/>
      <c r="AG187" s="152"/>
      <c r="AH187" s="152"/>
      <c r="AI187" s="152"/>
      <c r="AJ187" s="347"/>
      <c r="AK187" s="152"/>
      <c r="AL187" s="152"/>
      <c r="AM187" s="295"/>
      <c r="AN187" s="228"/>
      <c r="AO187" s="228"/>
      <c r="AP187" s="228"/>
      <c r="AQ187" s="228"/>
      <c r="AR187" s="228"/>
      <c r="AS187" s="348"/>
      <c r="AT187" s="264">
        <f t="shared" si="147"/>
        <v>0</v>
      </c>
      <c r="AU187" s="259"/>
      <c r="AV187" s="265">
        <f t="shared" si="148"/>
        <v>0</v>
      </c>
      <c r="AX187" s="265">
        <f t="shared" si="152"/>
        <v>0</v>
      </c>
      <c r="AZ187" s="492">
        <f t="shared" si="149"/>
        <v>0</v>
      </c>
      <c r="BB187" s="492">
        <f t="shared" si="150"/>
        <v>0</v>
      </c>
      <c r="BD187" s="265">
        <f t="shared" si="153"/>
        <v>0</v>
      </c>
      <c r="BE187" s="105"/>
      <c r="BF187" s="105"/>
      <c r="BG187" s="105"/>
      <c r="BH187" s="105"/>
      <c r="BI187" s="105"/>
      <c r="BJ187" s="105"/>
    </row>
    <row r="188" spans="1:62" ht="20.100000000000001" hidden="1" customHeight="1" outlineLevel="1">
      <c r="B188" s="100"/>
      <c r="C188" s="908"/>
      <c r="D188" s="909"/>
      <c r="E188" s="909"/>
      <c r="F188" s="910"/>
      <c r="G188" s="890"/>
      <c r="H188" s="891"/>
      <c r="I188" s="152"/>
      <c r="J188" s="152"/>
      <c r="K188" s="152"/>
      <c r="L188" s="152"/>
      <c r="M188" s="152"/>
      <c r="N188" s="152"/>
      <c r="O188" s="152"/>
      <c r="P188" s="153"/>
      <c r="Q188" s="153"/>
      <c r="R188" s="156">
        <f t="shared" si="143"/>
        <v>0</v>
      </c>
      <c r="S188" s="156">
        <f t="shared" si="144"/>
        <v>0</v>
      </c>
      <c r="U188" s="157">
        <f t="shared" si="151"/>
        <v>0</v>
      </c>
      <c r="W188" s="152"/>
      <c r="X188" s="152"/>
      <c r="Y188" s="152"/>
      <c r="Z188" s="152"/>
      <c r="AA188" s="152"/>
      <c r="AB188" s="152"/>
      <c r="AC188" s="347"/>
      <c r="AD188" s="152"/>
      <c r="AE188" s="152"/>
      <c r="AF188" s="152"/>
      <c r="AG188" s="152"/>
      <c r="AH188" s="152"/>
      <c r="AI188" s="152"/>
      <c r="AJ188" s="347"/>
      <c r="AK188" s="152"/>
      <c r="AL188" s="152"/>
      <c r="AM188" s="295"/>
      <c r="AN188" s="228"/>
      <c r="AO188" s="228"/>
      <c r="AP188" s="228"/>
      <c r="AQ188" s="228"/>
      <c r="AR188" s="228"/>
      <c r="AS188" s="348"/>
      <c r="AT188" s="264">
        <f t="shared" si="147"/>
        <v>0</v>
      </c>
      <c r="AU188" s="259"/>
      <c r="AV188" s="265">
        <f t="shared" si="148"/>
        <v>0</v>
      </c>
      <c r="AX188" s="265">
        <f t="shared" si="152"/>
        <v>0</v>
      </c>
      <c r="AZ188" s="492">
        <f t="shared" si="149"/>
        <v>0</v>
      </c>
      <c r="BB188" s="492">
        <f t="shared" si="150"/>
        <v>0</v>
      </c>
      <c r="BD188" s="265">
        <f t="shared" si="153"/>
        <v>0</v>
      </c>
      <c r="BE188" s="105"/>
      <c r="BF188" s="105"/>
      <c r="BG188" s="105"/>
      <c r="BH188" s="105"/>
      <c r="BI188" s="105"/>
      <c r="BJ188" s="105"/>
    </row>
    <row r="189" spans="1:62" ht="20.100000000000001" hidden="1" customHeight="1" outlineLevel="1">
      <c r="B189" s="100"/>
      <c r="C189" s="908"/>
      <c r="D189" s="909"/>
      <c r="E189" s="909"/>
      <c r="F189" s="910"/>
      <c r="G189" s="890"/>
      <c r="H189" s="891"/>
      <c r="I189" s="152"/>
      <c r="J189" s="152"/>
      <c r="K189" s="152"/>
      <c r="L189" s="152"/>
      <c r="M189" s="152"/>
      <c r="N189" s="152"/>
      <c r="O189" s="152"/>
      <c r="P189" s="153"/>
      <c r="Q189" s="153"/>
      <c r="R189" s="156">
        <f t="shared" si="143"/>
        <v>0</v>
      </c>
      <c r="S189" s="156">
        <f t="shared" si="144"/>
        <v>0</v>
      </c>
      <c r="U189" s="157">
        <f t="shared" si="151"/>
        <v>0</v>
      </c>
      <c r="W189" s="152"/>
      <c r="X189" s="152"/>
      <c r="Y189" s="152"/>
      <c r="Z189" s="152"/>
      <c r="AA189" s="152"/>
      <c r="AB189" s="152"/>
      <c r="AC189" s="347"/>
      <c r="AD189" s="152"/>
      <c r="AE189" s="152"/>
      <c r="AF189" s="152"/>
      <c r="AG189" s="152"/>
      <c r="AH189" s="152"/>
      <c r="AI189" s="152"/>
      <c r="AJ189" s="347"/>
      <c r="AK189" s="152"/>
      <c r="AL189" s="152"/>
      <c r="AM189" s="295"/>
      <c r="AN189" s="228"/>
      <c r="AO189" s="228"/>
      <c r="AP189" s="228"/>
      <c r="AQ189" s="228"/>
      <c r="AR189" s="228"/>
      <c r="AS189" s="348"/>
      <c r="AT189" s="264">
        <f t="shared" si="147"/>
        <v>0</v>
      </c>
      <c r="AU189" s="259"/>
      <c r="AV189" s="265">
        <f t="shared" si="148"/>
        <v>0</v>
      </c>
      <c r="AX189" s="265">
        <f t="shared" si="152"/>
        <v>0</v>
      </c>
      <c r="AZ189" s="492">
        <f t="shared" si="149"/>
        <v>0</v>
      </c>
      <c r="BB189" s="492">
        <f t="shared" si="150"/>
        <v>0</v>
      </c>
      <c r="BD189" s="265">
        <f t="shared" si="153"/>
        <v>0</v>
      </c>
      <c r="BE189" s="105"/>
      <c r="BF189" s="105"/>
      <c r="BG189" s="105"/>
      <c r="BH189" s="105"/>
      <c r="BI189" s="105"/>
      <c r="BJ189" s="105"/>
    </row>
    <row r="190" spans="1:62" ht="20.100000000000001" hidden="1" customHeight="1" outlineLevel="1">
      <c r="B190" s="100"/>
      <c r="C190" s="908"/>
      <c r="D190" s="909"/>
      <c r="E190" s="909"/>
      <c r="F190" s="910"/>
      <c r="G190" s="890"/>
      <c r="H190" s="891"/>
      <c r="I190" s="152"/>
      <c r="J190" s="152"/>
      <c r="K190" s="152"/>
      <c r="L190" s="152"/>
      <c r="M190" s="152"/>
      <c r="N190" s="152"/>
      <c r="O190" s="152"/>
      <c r="P190" s="153"/>
      <c r="Q190" s="153"/>
      <c r="R190" s="156">
        <f t="shared" si="143"/>
        <v>0</v>
      </c>
      <c r="S190" s="156">
        <f t="shared" si="144"/>
        <v>0</v>
      </c>
      <c r="U190" s="157">
        <f t="shared" si="151"/>
        <v>0</v>
      </c>
      <c r="W190" s="152"/>
      <c r="X190" s="152"/>
      <c r="Y190" s="152"/>
      <c r="Z190" s="152"/>
      <c r="AA190" s="152"/>
      <c r="AB190" s="152"/>
      <c r="AC190" s="347"/>
      <c r="AD190" s="152"/>
      <c r="AE190" s="152"/>
      <c r="AF190" s="152"/>
      <c r="AG190" s="152"/>
      <c r="AH190" s="152"/>
      <c r="AI190" s="152"/>
      <c r="AJ190" s="347"/>
      <c r="AK190" s="152"/>
      <c r="AL190" s="152"/>
      <c r="AM190" s="295"/>
      <c r="AN190" s="228"/>
      <c r="AO190" s="228"/>
      <c r="AP190" s="228"/>
      <c r="AQ190" s="228"/>
      <c r="AR190" s="228"/>
      <c r="AS190" s="348"/>
      <c r="AT190" s="264">
        <f t="shared" si="147"/>
        <v>0</v>
      </c>
      <c r="AU190" s="259"/>
      <c r="AV190" s="265">
        <f t="shared" si="148"/>
        <v>0</v>
      </c>
      <c r="AX190" s="265">
        <f t="shared" si="152"/>
        <v>0</v>
      </c>
      <c r="AZ190" s="492">
        <f t="shared" si="149"/>
        <v>0</v>
      </c>
      <c r="BB190" s="492">
        <f t="shared" si="150"/>
        <v>0</v>
      </c>
      <c r="BD190" s="265">
        <f t="shared" si="153"/>
        <v>0</v>
      </c>
      <c r="BE190" s="105"/>
      <c r="BF190" s="105"/>
      <c r="BG190" s="105"/>
      <c r="BH190" s="105"/>
      <c r="BI190" s="105"/>
      <c r="BJ190" s="105"/>
    </row>
    <row r="191" spans="1:62" ht="20.100000000000001" hidden="1" customHeight="1" outlineLevel="1">
      <c r="B191" s="100"/>
      <c r="C191" s="908"/>
      <c r="D191" s="909"/>
      <c r="E191" s="909"/>
      <c r="F191" s="910"/>
      <c r="G191" s="890"/>
      <c r="H191" s="891"/>
      <c r="I191" s="152"/>
      <c r="J191" s="152"/>
      <c r="K191" s="152"/>
      <c r="L191" s="152"/>
      <c r="M191" s="152"/>
      <c r="N191" s="152"/>
      <c r="O191" s="152"/>
      <c r="P191" s="153"/>
      <c r="Q191" s="153"/>
      <c r="R191" s="156">
        <f t="shared" si="143"/>
        <v>0</v>
      </c>
      <c r="S191" s="156">
        <f t="shared" si="144"/>
        <v>0</v>
      </c>
      <c r="U191" s="157">
        <f t="shared" si="151"/>
        <v>0</v>
      </c>
      <c r="W191" s="152"/>
      <c r="X191" s="152"/>
      <c r="Y191" s="152"/>
      <c r="Z191" s="152"/>
      <c r="AA191" s="152"/>
      <c r="AB191" s="152"/>
      <c r="AC191" s="347"/>
      <c r="AD191" s="152"/>
      <c r="AE191" s="152"/>
      <c r="AF191" s="152"/>
      <c r="AG191" s="152"/>
      <c r="AH191" s="152"/>
      <c r="AI191" s="152"/>
      <c r="AJ191" s="347"/>
      <c r="AK191" s="152"/>
      <c r="AL191" s="152"/>
      <c r="AM191" s="295"/>
      <c r="AN191" s="228"/>
      <c r="AO191" s="228"/>
      <c r="AP191" s="228"/>
      <c r="AQ191" s="228"/>
      <c r="AR191" s="228"/>
      <c r="AS191" s="348"/>
      <c r="AT191" s="264">
        <f t="shared" si="147"/>
        <v>0</v>
      </c>
      <c r="AU191" s="259"/>
      <c r="AV191" s="265">
        <f t="shared" si="148"/>
        <v>0</v>
      </c>
      <c r="AX191" s="265">
        <f t="shared" si="152"/>
        <v>0</v>
      </c>
      <c r="AZ191" s="492">
        <f t="shared" si="149"/>
        <v>0</v>
      </c>
      <c r="BB191" s="492">
        <f t="shared" si="150"/>
        <v>0</v>
      </c>
      <c r="BD191" s="265">
        <f t="shared" si="153"/>
        <v>0</v>
      </c>
      <c r="BE191" s="105"/>
      <c r="BF191" s="105"/>
      <c r="BG191" s="105"/>
      <c r="BH191" s="105"/>
      <c r="BI191" s="105"/>
      <c r="BJ191" s="105"/>
    </row>
    <row r="192" spans="1:62" ht="20.100000000000001" hidden="1" customHeight="1" outlineLevel="1">
      <c r="B192" s="100"/>
      <c r="C192" s="908"/>
      <c r="D192" s="909"/>
      <c r="E192" s="909"/>
      <c r="F192" s="910"/>
      <c r="G192" s="890"/>
      <c r="H192" s="891"/>
      <c r="I192" s="152"/>
      <c r="J192" s="152"/>
      <c r="K192" s="152"/>
      <c r="L192" s="152"/>
      <c r="M192" s="152"/>
      <c r="N192" s="152"/>
      <c r="O192" s="152"/>
      <c r="P192" s="153"/>
      <c r="Q192" s="153"/>
      <c r="R192" s="156">
        <f t="shared" si="143"/>
        <v>0</v>
      </c>
      <c r="S192" s="156">
        <f t="shared" si="144"/>
        <v>0</v>
      </c>
      <c r="U192" s="157">
        <f t="shared" si="151"/>
        <v>0</v>
      </c>
      <c r="W192" s="152"/>
      <c r="X192" s="152"/>
      <c r="Y192" s="152"/>
      <c r="Z192" s="152"/>
      <c r="AA192" s="152"/>
      <c r="AB192" s="152"/>
      <c r="AC192" s="347"/>
      <c r="AD192" s="152"/>
      <c r="AE192" s="152"/>
      <c r="AF192" s="152"/>
      <c r="AG192" s="152"/>
      <c r="AH192" s="152"/>
      <c r="AI192" s="152"/>
      <c r="AJ192" s="347"/>
      <c r="AK192" s="152"/>
      <c r="AL192" s="152"/>
      <c r="AM192" s="295"/>
      <c r="AN192" s="228"/>
      <c r="AO192" s="228"/>
      <c r="AP192" s="228"/>
      <c r="AQ192" s="228"/>
      <c r="AR192" s="228"/>
      <c r="AS192" s="348"/>
      <c r="AT192" s="264">
        <f t="shared" si="147"/>
        <v>0</v>
      </c>
      <c r="AU192" s="259"/>
      <c r="AV192" s="265">
        <f t="shared" si="148"/>
        <v>0</v>
      </c>
      <c r="AX192" s="265">
        <f t="shared" si="152"/>
        <v>0</v>
      </c>
      <c r="AZ192" s="492">
        <f t="shared" si="149"/>
        <v>0</v>
      </c>
      <c r="BB192" s="492">
        <f t="shared" si="150"/>
        <v>0</v>
      </c>
      <c r="BD192" s="265">
        <f t="shared" si="153"/>
        <v>0</v>
      </c>
      <c r="BE192" s="105"/>
      <c r="BF192" s="105"/>
      <c r="BG192" s="105"/>
      <c r="BH192" s="105"/>
      <c r="BI192" s="105"/>
      <c r="BJ192" s="105"/>
    </row>
    <row r="193" spans="2:62" ht="20.100000000000001" hidden="1" customHeight="1" outlineLevel="1">
      <c r="B193" s="100"/>
      <c r="C193" s="908"/>
      <c r="D193" s="909"/>
      <c r="E193" s="909"/>
      <c r="F193" s="910"/>
      <c r="G193" s="890"/>
      <c r="H193" s="891"/>
      <c r="I193" s="152"/>
      <c r="J193" s="152"/>
      <c r="K193" s="152"/>
      <c r="L193" s="152"/>
      <c r="M193" s="152"/>
      <c r="N193" s="152"/>
      <c r="O193" s="152"/>
      <c r="P193" s="153"/>
      <c r="Q193" s="153"/>
      <c r="R193" s="156">
        <f t="shared" si="143"/>
        <v>0</v>
      </c>
      <c r="S193" s="156">
        <f t="shared" si="144"/>
        <v>0</v>
      </c>
      <c r="U193" s="157">
        <f t="shared" si="151"/>
        <v>0</v>
      </c>
      <c r="W193" s="152"/>
      <c r="X193" s="152"/>
      <c r="Y193" s="152"/>
      <c r="Z193" s="152"/>
      <c r="AA193" s="152"/>
      <c r="AB193" s="152"/>
      <c r="AC193" s="347"/>
      <c r="AD193" s="152"/>
      <c r="AE193" s="152"/>
      <c r="AF193" s="152"/>
      <c r="AG193" s="152"/>
      <c r="AH193" s="152"/>
      <c r="AI193" s="152"/>
      <c r="AJ193" s="347"/>
      <c r="AK193" s="152"/>
      <c r="AL193" s="152"/>
      <c r="AM193" s="295"/>
      <c r="AN193" s="228"/>
      <c r="AO193" s="228"/>
      <c r="AP193" s="228"/>
      <c r="AQ193" s="228"/>
      <c r="AR193" s="228"/>
      <c r="AS193" s="348"/>
      <c r="AT193" s="264">
        <f t="shared" si="147"/>
        <v>0</v>
      </c>
      <c r="AU193" s="259"/>
      <c r="AV193" s="265">
        <f t="shared" si="148"/>
        <v>0</v>
      </c>
      <c r="AX193" s="265">
        <f t="shared" si="152"/>
        <v>0</v>
      </c>
      <c r="AZ193" s="492">
        <f t="shared" si="149"/>
        <v>0</v>
      </c>
      <c r="BB193" s="492">
        <f t="shared" si="150"/>
        <v>0</v>
      </c>
      <c r="BD193" s="265">
        <f t="shared" si="153"/>
        <v>0</v>
      </c>
      <c r="BE193" s="105"/>
      <c r="BF193" s="105"/>
      <c r="BG193" s="105"/>
      <c r="BH193" s="105"/>
      <c r="BI193" s="105"/>
      <c r="BJ193" s="105"/>
    </row>
    <row r="194" spans="2:62" ht="20.100000000000001" hidden="1" customHeight="1" outlineLevel="1">
      <c r="B194" s="100"/>
      <c r="C194" s="908"/>
      <c r="D194" s="909"/>
      <c r="E194" s="909"/>
      <c r="F194" s="910"/>
      <c r="G194" s="890"/>
      <c r="H194" s="891"/>
      <c r="I194" s="152"/>
      <c r="J194" s="152"/>
      <c r="K194" s="152"/>
      <c r="L194" s="152"/>
      <c r="M194" s="152"/>
      <c r="N194" s="152"/>
      <c r="O194" s="152"/>
      <c r="P194" s="153"/>
      <c r="Q194" s="153"/>
      <c r="R194" s="156">
        <f t="shared" si="143"/>
        <v>0</v>
      </c>
      <c r="S194" s="156">
        <f t="shared" si="144"/>
        <v>0</v>
      </c>
      <c r="U194" s="157">
        <f t="shared" si="151"/>
        <v>0</v>
      </c>
      <c r="W194" s="152"/>
      <c r="X194" s="152"/>
      <c r="Y194" s="152"/>
      <c r="Z194" s="152"/>
      <c r="AA194" s="152"/>
      <c r="AB194" s="152"/>
      <c r="AC194" s="347"/>
      <c r="AD194" s="152"/>
      <c r="AE194" s="152"/>
      <c r="AF194" s="152"/>
      <c r="AG194" s="152"/>
      <c r="AH194" s="152"/>
      <c r="AI194" s="152"/>
      <c r="AJ194" s="347"/>
      <c r="AK194" s="152"/>
      <c r="AL194" s="152"/>
      <c r="AM194" s="295"/>
      <c r="AN194" s="228"/>
      <c r="AO194" s="228"/>
      <c r="AP194" s="228"/>
      <c r="AQ194" s="228"/>
      <c r="AR194" s="228"/>
      <c r="AS194" s="348"/>
      <c r="AT194" s="264">
        <f t="shared" si="147"/>
        <v>0</v>
      </c>
      <c r="AU194" s="259"/>
      <c r="AV194" s="265">
        <f t="shared" si="148"/>
        <v>0</v>
      </c>
      <c r="AX194" s="265">
        <f t="shared" si="152"/>
        <v>0</v>
      </c>
      <c r="AZ194" s="492">
        <f t="shared" si="149"/>
        <v>0</v>
      </c>
      <c r="BB194" s="492">
        <f t="shared" si="150"/>
        <v>0</v>
      </c>
      <c r="BD194" s="265">
        <f t="shared" si="153"/>
        <v>0</v>
      </c>
      <c r="BE194" s="105"/>
      <c r="BF194" s="105"/>
      <c r="BG194" s="105"/>
      <c r="BH194" s="105"/>
      <c r="BI194" s="105"/>
      <c r="BJ194" s="105"/>
    </row>
    <row r="195" spans="2:62" ht="20.100000000000001" hidden="1" customHeight="1" outlineLevel="1">
      <c r="B195" s="100"/>
      <c r="C195" s="908"/>
      <c r="D195" s="909"/>
      <c r="E195" s="909"/>
      <c r="F195" s="910"/>
      <c r="G195" s="890"/>
      <c r="H195" s="891"/>
      <c r="I195" s="152"/>
      <c r="J195" s="152"/>
      <c r="K195" s="152"/>
      <c r="L195" s="152"/>
      <c r="M195" s="152"/>
      <c r="N195" s="152"/>
      <c r="O195" s="152"/>
      <c r="P195" s="153"/>
      <c r="Q195" s="153"/>
      <c r="R195" s="156">
        <f t="shared" si="143"/>
        <v>0</v>
      </c>
      <c r="S195" s="156">
        <f t="shared" si="144"/>
        <v>0</v>
      </c>
      <c r="U195" s="157">
        <f t="shared" si="151"/>
        <v>0</v>
      </c>
      <c r="W195" s="152"/>
      <c r="X195" s="152"/>
      <c r="Y195" s="152"/>
      <c r="Z195" s="152"/>
      <c r="AA195" s="152"/>
      <c r="AB195" s="152"/>
      <c r="AC195" s="347"/>
      <c r="AD195" s="152"/>
      <c r="AE195" s="152"/>
      <c r="AF195" s="152"/>
      <c r="AG195" s="152"/>
      <c r="AH195" s="152"/>
      <c r="AI195" s="152"/>
      <c r="AJ195" s="347"/>
      <c r="AK195" s="152"/>
      <c r="AL195" s="152"/>
      <c r="AM195" s="295"/>
      <c r="AN195" s="228"/>
      <c r="AO195" s="228"/>
      <c r="AP195" s="228"/>
      <c r="AQ195" s="228"/>
      <c r="AR195" s="228"/>
      <c r="AS195" s="348"/>
      <c r="AT195" s="264">
        <f t="shared" si="147"/>
        <v>0</v>
      </c>
      <c r="AU195" s="259"/>
      <c r="AV195" s="265">
        <f t="shared" si="148"/>
        <v>0</v>
      </c>
      <c r="AX195" s="265">
        <f t="shared" si="152"/>
        <v>0</v>
      </c>
      <c r="AZ195" s="492">
        <f t="shared" si="149"/>
        <v>0</v>
      </c>
      <c r="BB195" s="492">
        <f t="shared" si="150"/>
        <v>0</v>
      </c>
      <c r="BD195" s="265">
        <f t="shared" si="153"/>
        <v>0</v>
      </c>
      <c r="BE195" s="105"/>
      <c r="BF195" s="105"/>
      <c r="BG195" s="105"/>
      <c r="BH195" s="105"/>
      <c r="BI195" s="105"/>
      <c r="BJ195" s="105"/>
    </row>
    <row r="196" spans="2:62" ht="20.100000000000001" hidden="1" customHeight="1" outlineLevel="1">
      <c r="B196" s="100"/>
      <c r="C196" s="908"/>
      <c r="D196" s="909"/>
      <c r="E196" s="909"/>
      <c r="F196" s="910"/>
      <c r="G196" s="890"/>
      <c r="H196" s="891"/>
      <c r="I196" s="152"/>
      <c r="J196" s="152"/>
      <c r="K196" s="152"/>
      <c r="L196" s="152"/>
      <c r="M196" s="152"/>
      <c r="N196" s="152"/>
      <c r="O196" s="152"/>
      <c r="P196" s="153"/>
      <c r="Q196" s="153"/>
      <c r="R196" s="156">
        <f t="shared" si="143"/>
        <v>0</v>
      </c>
      <c r="S196" s="156">
        <f t="shared" si="144"/>
        <v>0</v>
      </c>
      <c r="U196" s="157">
        <f t="shared" si="151"/>
        <v>0</v>
      </c>
      <c r="W196" s="152"/>
      <c r="X196" s="152"/>
      <c r="Y196" s="152"/>
      <c r="Z196" s="152"/>
      <c r="AA196" s="152"/>
      <c r="AB196" s="152"/>
      <c r="AC196" s="347"/>
      <c r="AD196" s="152"/>
      <c r="AE196" s="152"/>
      <c r="AF196" s="152"/>
      <c r="AG196" s="152"/>
      <c r="AH196" s="152"/>
      <c r="AI196" s="152"/>
      <c r="AJ196" s="347"/>
      <c r="AK196" s="152"/>
      <c r="AL196" s="152"/>
      <c r="AM196" s="295"/>
      <c r="AN196" s="228"/>
      <c r="AO196" s="228"/>
      <c r="AP196" s="228"/>
      <c r="AQ196" s="228"/>
      <c r="AR196" s="228"/>
      <c r="AS196" s="348"/>
      <c r="AT196" s="264">
        <f t="shared" si="147"/>
        <v>0</v>
      </c>
      <c r="AU196" s="259"/>
      <c r="AV196" s="265">
        <f t="shared" si="148"/>
        <v>0</v>
      </c>
      <c r="AX196" s="265">
        <f t="shared" si="152"/>
        <v>0</v>
      </c>
      <c r="AZ196" s="492">
        <f t="shared" si="149"/>
        <v>0</v>
      </c>
      <c r="BB196" s="492">
        <f t="shared" si="150"/>
        <v>0</v>
      </c>
      <c r="BD196" s="265">
        <f t="shared" si="153"/>
        <v>0</v>
      </c>
      <c r="BE196" s="105"/>
      <c r="BF196" s="105"/>
      <c r="BG196" s="105"/>
      <c r="BH196" s="105"/>
      <c r="BI196" s="105"/>
      <c r="BJ196" s="105"/>
    </row>
    <row r="197" spans="2:62" ht="20.100000000000001" hidden="1" customHeight="1" outlineLevel="1">
      <c r="B197" s="100"/>
      <c r="C197" s="908"/>
      <c r="D197" s="909"/>
      <c r="E197" s="909"/>
      <c r="F197" s="910"/>
      <c r="G197" s="890"/>
      <c r="H197" s="891"/>
      <c r="I197" s="152"/>
      <c r="J197" s="152"/>
      <c r="K197" s="152"/>
      <c r="L197" s="152"/>
      <c r="M197" s="152"/>
      <c r="N197" s="152"/>
      <c r="O197" s="152"/>
      <c r="P197" s="153"/>
      <c r="Q197" s="153"/>
      <c r="R197" s="156">
        <f t="shared" si="143"/>
        <v>0</v>
      </c>
      <c r="S197" s="156">
        <f t="shared" si="144"/>
        <v>0</v>
      </c>
      <c r="U197" s="157">
        <f t="shared" si="151"/>
        <v>0</v>
      </c>
      <c r="W197" s="152"/>
      <c r="X197" s="152"/>
      <c r="Y197" s="152"/>
      <c r="Z197" s="152"/>
      <c r="AA197" s="152"/>
      <c r="AB197" s="152"/>
      <c r="AC197" s="347"/>
      <c r="AD197" s="152"/>
      <c r="AE197" s="152"/>
      <c r="AF197" s="152"/>
      <c r="AG197" s="152"/>
      <c r="AH197" s="152"/>
      <c r="AI197" s="152"/>
      <c r="AJ197" s="347"/>
      <c r="AK197" s="152"/>
      <c r="AL197" s="152"/>
      <c r="AM197" s="295"/>
      <c r="AN197" s="228"/>
      <c r="AO197" s="228"/>
      <c r="AP197" s="228"/>
      <c r="AQ197" s="228"/>
      <c r="AR197" s="228"/>
      <c r="AS197" s="348"/>
      <c r="AT197" s="264">
        <f t="shared" si="147"/>
        <v>0</v>
      </c>
      <c r="AU197" s="259"/>
      <c r="AV197" s="265">
        <f t="shared" si="148"/>
        <v>0</v>
      </c>
      <c r="AX197" s="265">
        <f t="shared" si="152"/>
        <v>0</v>
      </c>
      <c r="AZ197" s="492">
        <f t="shared" si="149"/>
        <v>0</v>
      </c>
      <c r="BB197" s="492">
        <f t="shared" si="150"/>
        <v>0</v>
      </c>
      <c r="BD197" s="265">
        <f t="shared" si="153"/>
        <v>0</v>
      </c>
      <c r="BE197" s="105"/>
      <c r="BF197" s="105"/>
      <c r="BG197" s="105"/>
      <c r="BH197" s="105"/>
      <c r="BI197" s="105"/>
      <c r="BJ197" s="105"/>
    </row>
    <row r="198" spans="2:62" ht="9.9499999999999993" hidden="1" customHeight="1" outlineLevel="1">
      <c r="B198" s="101"/>
      <c r="C198" s="208"/>
      <c r="D198" s="208"/>
      <c r="E198" s="208"/>
      <c r="F198" s="208"/>
      <c r="G198" s="237"/>
      <c r="H198" s="207"/>
      <c r="I198" s="257"/>
      <c r="J198" s="257"/>
      <c r="K198" s="257"/>
      <c r="L198" s="257"/>
      <c r="M198" s="257"/>
      <c r="N198" s="257"/>
      <c r="O198" s="257"/>
      <c r="P198" s="256"/>
      <c r="Q198" s="102"/>
      <c r="R198" s="102"/>
      <c r="S198" s="102"/>
      <c r="U198" s="98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Z198" s="493"/>
      <c r="BE198" s="105"/>
      <c r="BF198" s="105"/>
      <c r="BG198" s="105"/>
      <c r="BH198" s="105"/>
      <c r="BI198" s="105"/>
      <c r="BJ198" s="105"/>
    </row>
    <row r="199" spans="2:62" ht="20.100000000000001" customHeight="1" collapsed="1">
      <c r="B199" s="151">
        <f>B182+1</f>
        <v>12</v>
      </c>
      <c r="C199" s="916"/>
      <c r="D199" s="917"/>
      <c r="E199" s="917"/>
      <c r="F199" s="918"/>
      <c r="G199" s="429"/>
      <c r="H199" s="206">
        <v>1</v>
      </c>
      <c r="I199" s="642">
        <f t="shared" ref="I199" si="154">$H199*SUM(I200:I214)</f>
        <v>0</v>
      </c>
      <c r="J199" s="643">
        <f t="shared" ref="J199:O199" si="155">$H199*SUM(J200:J214)</f>
        <v>0</v>
      </c>
      <c r="K199" s="644">
        <f t="shared" si="155"/>
        <v>0</v>
      </c>
      <c r="L199" s="645">
        <f t="shared" si="155"/>
        <v>0</v>
      </c>
      <c r="M199" s="645">
        <f t="shared" si="155"/>
        <v>0</v>
      </c>
      <c r="N199" s="644">
        <f t="shared" si="155"/>
        <v>0</v>
      </c>
      <c r="O199" s="642">
        <f t="shared" si="155"/>
        <v>0</v>
      </c>
      <c r="P199" s="209">
        <f t="shared" ref="P199:Q199" si="156">$H199*SUM(P200:P214)</f>
        <v>0</v>
      </c>
      <c r="Q199" s="210">
        <f t="shared" si="156"/>
        <v>0</v>
      </c>
      <c r="R199" s="136">
        <f t="shared" ref="R199:R214" si="157">P199*(1+Gewinn)*(1+SicherheitAngebot)</f>
        <v>0</v>
      </c>
      <c r="S199" s="137">
        <f t="shared" ref="S199:S214" si="158">Q199*(1+MGKZ)*(1+Gewinn)*(1+SicherheitAngebot)</f>
        <v>0</v>
      </c>
      <c r="U199" s="10">
        <f>I199*$I$7+J199*$J$7+K199*$K$7+L199*$L$7+M199*$M$7+N199*$N$7+O199*$O$7+R199+S199</f>
        <v>0</v>
      </c>
      <c r="W199" s="646">
        <f t="shared" ref="W199:AB199" si="159">$H199*SUM(W200:W214)</f>
        <v>0</v>
      </c>
      <c r="X199" s="647">
        <f t="shared" si="159"/>
        <v>0</v>
      </c>
      <c r="Y199" s="648">
        <f t="shared" si="159"/>
        <v>0</v>
      </c>
      <c r="Z199" s="649">
        <f t="shared" si="159"/>
        <v>0</v>
      </c>
      <c r="AA199" s="648">
        <f t="shared" si="159"/>
        <v>0</v>
      </c>
      <c r="AB199" s="646">
        <f t="shared" si="159"/>
        <v>0</v>
      </c>
      <c r="AC199" s="258"/>
      <c r="AD199" s="646">
        <f t="shared" ref="AD199:AM199" si="160">$H199*SUM(AD200:AD214)</f>
        <v>0</v>
      </c>
      <c r="AE199" s="647">
        <f t="shared" si="160"/>
        <v>0</v>
      </c>
      <c r="AF199" s="648">
        <f t="shared" si="160"/>
        <v>0</v>
      </c>
      <c r="AG199" s="649">
        <f t="shared" si="160"/>
        <v>0</v>
      </c>
      <c r="AH199" s="648">
        <f t="shared" si="160"/>
        <v>0</v>
      </c>
      <c r="AI199" s="646">
        <f t="shared" si="160"/>
        <v>0</v>
      </c>
      <c r="AJ199" s="258"/>
      <c r="AK199" s="653">
        <f t="shared" si="160"/>
        <v>0</v>
      </c>
      <c r="AL199" s="653">
        <f t="shared" si="160"/>
        <v>0</v>
      </c>
      <c r="AM199" s="653">
        <f t="shared" si="160"/>
        <v>0</v>
      </c>
      <c r="AN199" s="227">
        <f>$H199*SUM(AN200:AN214)*(1+Gewinn)*(1+SicherheitAngebot)</f>
        <v>0</v>
      </c>
      <c r="AO199" s="227">
        <f>$H199*SUM(AO200:AO214)*(1+Gewinn)*(1+SicherheitAngebot)</f>
        <v>0</v>
      </c>
      <c r="AP199" s="227">
        <f>$H199*SUM(AP200:AP214)*(1+Gewinn)*(1+SicherheitAngebot)</f>
        <v>0</v>
      </c>
      <c r="AQ199" s="227">
        <f>$H199*SUM(AQ200:AQ214)*(1+Gewinn)*(1+SicherheitAngebot)</f>
        <v>0</v>
      </c>
      <c r="AR199" s="227">
        <f>$H199*SUM(AR200:AR214)*(1+Gewinn)*(1+SicherheitAngebot)</f>
        <v>0</v>
      </c>
      <c r="AS199" s="262"/>
      <c r="AT199" s="263">
        <f t="shared" si="147"/>
        <v>0</v>
      </c>
      <c r="AU199" s="259"/>
      <c r="AV199" s="491">
        <f>AK199*$AK$7+AL199*$AL$7+AM199*$AM$7+SUM(AN199:AR199)+AT199/Zuschläge_IBN+AT199</f>
        <v>0</v>
      </c>
      <c r="AX199" s="685">
        <f>U199+AV199</f>
        <v>0</v>
      </c>
      <c r="AZ199" s="490">
        <f>IF(H199&gt;0,U199/(1+SicherheitAngebot)*(1+Sicherheit),0)</f>
        <v>0</v>
      </c>
      <c r="BB199" s="490">
        <f>IF(H199&gt;0,AV199/(1+SicherheitAngebot)*(1+Sicherheit),0)</f>
        <v>0</v>
      </c>
      <c r="BD199" s="490">
        <f>AZ199+BB199</f>
        <v>0</v>
      </c>
      <c r="BE199" s="105"/>
      <c r="BF199" s="105"/>
      <c r="BG199" s="105"/>
      <c r="BH199" s="105"/>
      <c r="BI199" s="105"/>
      <c r="BJ199" s="105"/>
    </row>
    <row r="200" spans="2:62" ht="20.100000000000001" hidden="1" customHeight="1" outlineLevel="1">
      <c r="B200" s="99"/>
      <c r="C200" s="908"/>
      <c r="D200" s="909"/>
      <c r="E200" s="909"/>
      <c r="F200" s="910"/>
      <c r="G200" s="890"/>
      <c r="H200" s="901"/>
      <c r="I200" s="152"/>
      <c r="J200" s="152"/>
      <c r="K200" s="152"/>
      <c r="L200" s="152"/>
      <c r="M200" s="152"/>
      <c r="N200" s="152"/>
      <c r="O200" s="152"/>
      <c r="P200" s="153"/>
      <c r="Q200" s="153"/>
      <c r="R200" s="156">
        <f t="shared" si="157"/>
        <v>0</v>
      </c>
      <c r="S200" s="156">
        <f t="shared" si="158"/>
        <v>0</v>
      </c>
      <c r="U200" s="157">
        <f>I200*$I$7+J200*$J$7+K200*$K$7+L200*$L$7+M200*$M$7+N200*$N$7+O200*$O$7+R200+S200</f>
        <v>0</v>
      </c>
      <c r="W200" s="152"/>
      <c r="X200" s="152"/>
      <c r="Y200" s="152"/>
      <c r="Z200" s="152"/>
      <c r="AA200" s="152"/>
      <c r="AB200" s="152"/>
      <c r="AC200" s="347"/>
      <c r="AD200" s="152"/>
      <c r="AE200" s="152"/>
      <c r="AF200" s="152"/>
      <c r="AG200" s="152"/>
      <c r="AH200" s="152"/>
      <c r="AI200" s="152"/>
      <c r="AJ200" s="347"/>
      <c r="AK200" s="152"/>
      <c r="AL200" s="152"/>
      <c r="AM200" s="295"/>
      <c r="AN200" s="228"/>
      <c r="AO200" s="228"/>
      <c r="AP200" s="228"/>
      <c r="AQ200" s="228"/>
      <c r="AR200" s="228"/>
      <c r="AS200" s="348"/>
      <c r="AT200" s="264">
        <f t="shared" si="147"/>
        <v>0</v>
      </c>
      <c r="AU200" s="259"/>
      <c r="AV200" s="265">
        <f t="shared" ref="AV200:AV214" si="161">AK200*$AK$7+AL200*$AL$7+AM200*$AM$7+SUM(AN200:AR200)*(1+Gewinn)*(1+SicherheitAngebot)+AT200/Zuschläge_IBN+AT200</f>
        <v>0</v>
      </c>
      <c r="AX200" s="265">
        <f>U200+AV200</f>
        <v>0</v>
      </c>
      <c r="AZ200" s="492">
        <f t="shared" ref="AZ200:AZ214" si="162">U200/(1+SicherheitAngebot)*(1+Sicherheit)</f>
        <v>0</v>
      </c>
      <c r="BB200" s="492">
        <f t="shared" ref="BB200:BB214" si="163">AV200/(1+SicherheitAngebot)*(1+Sicherheit)</f>
        <v>0</v>
      </c>
      <c r="BD200" s="265">
        <f>AZ200+BB200</f>
        <v>0</v>
      </c>
      <c r="BE200" s="105"/>
      <c r="BF200" s="105"/>
      <c r="BG200" s="105"/>
      <c r="BH200" s="105"/>
      <c r="BI200" s="105"/>
      <c r="BJ200" s="105"/>
    </row>
    <row r="201" spans="2:62" ht="20.100000000000001" hidden="1" customHeight="1" outlineLevel="1">
      <c r="B201" s="100"/>
      <c r="C201" s="908"/>
      <c r="D201" s="909"/>
      <c r="E201" s="909"/>
      <c r="F201" s="910"/>
      <c r="G201" s="890"/>
      <c r="H201" s="891"/>
      <c r="I201" s="152"/>
      <c r="J201" s="152"/>
      <c r="K201" s="152"/>
      <c r="L201" s="152"/>
      <c r="M201" s="152"/>
      <c r="N201" s="152"/>
      <c r="O201" s="152"/>
      <c r="P201" s="153"/>
      <c r="Q201" s="153"/>
      <c r="R201" s="156">
        <f t="shared" si="157"/>
        <v>0</v>
      </c>
      <c r="S201" s="156">
        <f t="shared" si="158"/>
        <v>0</v>
      </c>
      <c r="U201" s="157">
        <f t="shared" ref="U201:U214" si="164">I201*$I$7+J201*$J$7+K201*$K$7+L201*$L$7+M201*$M$7+N201*$N$7+O201*$O$7+R201+S201</f>
        <v>0</v>
      </c>
      <c r="W201" s="152"/>
      <c r="X201" s="152"/>
      <c r="Y201" s="152"/>
      <c r="Z201" s="152"/>
      <c r="AA201" s="152"/>
      <c r="AB201" s="152"/>
      <c r="AC201" s="347"/>
      <c r="AD201" s="152"/>
      <c r="AE201" s="152"/>
      <c r="AF201" s="152"/>
      <c r="AG201" s="152"/>
      <c r="AH201" s="152"/>
      <c r="AI201" s="152"/>
      <c r="AJ201" s="347"/>
      <c r="AK201" s="152"/>
      <c r="AL201" s="152"/>
      <c r="AM201" s="295"/>
      <c r="AN201" s="228"/>
      <c r="AO201" s="228"/>
      <c r="AP201" s="228"/>
      <c r="AQ201" s="228"/>
      <c r="AR201" s="228"/>
      <c r="AS201" s="348"/>
      <c r="AT201" s="264">
        <f t="shared" si="147"/>
        <v>0</v>
      </c>
      <c r="AU201" s="259"/>
      <c r="AV201" s="265">
        <f t="shared" si="161"/>
        <v>0</v>
      </c>
      <c r="AX201" s="265">
        <f t="shared" ref="AX201:AX214" si="165">U201+AV201</f>
        <v>0</v>
      </c>
      <c r="AZ201" s="492">
        <f t="shared" si="162"/>
        <v>0</v>
      </c>
      <c r="BB201" s="492">
        <f t="shared" si="163"/>
        <v>0</v>
      </c>
      <c r="BD201" s="265">
        <f t="shared" ref="BD201:BD214" si="166">AZ201+BB201</f>
        <v>0</v>
      </c>
      <c r="BE201" s="105"/>
      <c r="BF201" s="105"/>
      <c r="BG201" s="105"/>
      <c r="BH201" s="105"/>
      <c r="BI201" s="105"/>
      <c r="BJ201" s="105"/>
    </row>
    <row r="202" spans="2:62" ht="20.100000000000001" hidden="1" customHeight="1" outlineLevel="1">
      <c r="B202" s="100"/>
      <c r="C202" s="908"/>
      <c r="D202" s="909"/>
      <c r="E202" s="909"/>
      <c r="F202" s="910"/>
      <c r="G202" s="890"/>
      <c r="H202" s="891"/>
      <c r="I202" s="152"/>
      <c r="J202" s="152"/>
      <c r="K202" s="152"/>
      <c r="L202" s="152"/>
      <c r="M202" s="152"/>
      <c r="N202" s="152"/>
      <c r="O202" s="152"/>
      <c r="P202" s="153"/>
      <c r="Q202" s="153"/>
      <c r="R202" s="156">
        <f t="shared" si="157"/>
        <v>0</v>
      </c>
      <c r="S202" s="156">
        <f t="shared" si="158"/>
        <v>0</v>
      </c>
      <c r="U202" s="157">
        <f t="shared" si="164"/>
        <v>0</v>
      </c>
      <c r="W202" s="152"/>
      <c r="X202" s="152"/>
      <c r="Y202" s="152"/>
      <c r="Z202" s="152"/>
      <c r="AA202" s="152"/>
      <c r="AB202" s="152"/>
      <c r="AC202" s="347"/>
      <c r="AD202" s="152"/>
      <c r="AE202" s="152"/>
      <c r="AF202" s="152"/>
      <c r="AG202" s="152"/>
      <c r="AH202" s="152"/>
      <c r="AI202" s="152"/>
      <c r="AJ202" s="347"/>
      <c r="AK202" s="152"/>
      <c r="AL202" s="152"/>
      <c r="AM202" s="295"/>
      <c r="AN202" s="228"/>
      <c r="AO202" s="228"/>
      <c r="AP202" s="228"/>
      <c r="AQ202" s="228"/>
      <c r="AR202" s="228"/>
      <c r="AS202" s="348"/>
      <c r="AT202" s="264">
        <f t="shared" si="147"/>
        <v>0</v>
      </c>
      <c r="AU202" s="259"/>
      <c r="AV202" s="265">
        <f t="shared" si="161"/>
        <v>0</v>
      </c>
      <c r="AX202" s="265">
        <f t="shared" si="165"/>
        <v>0</v>
      </c>
      <c r="AZ202" s="492">
        <f t="shared" si="162"/>
        <v>0</v>
      </c>
      <c r="BB202" s="492">
        <f t="shared" si="163"/>
        <v>0</v>
      </c>
      <c r="BD202" s="265">
        <f t="shared" si="166"/>
        <v>0</v>
      </c>
      <c r="BE202" s="105"/>
      <c r="BF202" s="105"/>
      <c r="BG202" s="105"/>
      <c r="BH202" s="105"/>
      <c r="BI202" s="105"/>
      <c r="BJ202" s="105"/>
    </row>
    <row r="203" spans="2:62" ht="20.100000000000001" hidden="1" customHeight="1" outlineLevel="1">
      <c r="B203" s="100"/>
      <c r="C203" s="908"/>
      <c r="D203" s="909"/>
      <c r="E203" s="909"/>
      <c r="F203" s="910"/>
      <c r="G203" s="890"/>
      <c r="H203" s="891"/>
      <c r="I203" s="152"/>
      <c r="J203" s="152"/>
      <c r="K203" s="152"/>
      <c r="L203" s="152"/>
      <c r="M203" s="152"/>
      <c r="N203" s="152"/>
      <c r="O203" s="152"/>
      <c r="P203" s="153"/>
      <c r="Q203" s="153"/>
      <c r="R203" s="156">
        <f t="shared" si="157"/>
        <v>0</v>
      </c>
      <c r="S203" s="156">
        <f t="shared" si="158"/>
        <v>0</v>
      </c>
      <c r="U203" s="157">
        <f t="shared" si="164"/>
        <v>0</v>
      </c>
      <c r="W203" s="152"/>
      <c r="X203" s="152"/>
      <c r="Y203" s="152"/>
      <c r="Z203" s="152"/>
      <c r="AA203" s="152"/>
      <c r="AB203" s="152"/>
      <c r="AC203" s="347"/>
      <c r="AD203" s="152"/>
      <c r="AE203" s="152"/>
      <c r="AF203" s="152"/>
      <c r="AG203" s="152"/>
      <c r="AH203" s="152"/>
      <c r="AI203" s="152"/>
      <c r="AJ203" s="347"/>
      <c r="AK203" s="152"/>
      <c r="AL203" s="152"/>
      <c r="AM203" s="295"/>
      <c r="AN203" s="228"/>
      <c r="AO203" s="228"/>
      <c r="AP203" s="228"/>
      <c r="AQ203" s="228"/>
      <c r="AR203" s="228"/>
      <c r="AS203" s="348"/>
      <c r="AT203" s="264">
        <f t="shared" si="147"/>
        <v>0</v>
      </c>
      <c r="AU203" s="259"/>
      <c r="AV203" s="265">
        <f t="shared" si="161"/>
        <v>0</v>
      </c>
      <c r="AX203" s="265">
        <f t="shared" si="165"/>
        <v>0</v>
      </c>
      <c r="AZ203" s="492">
        <f t="shared" si="162"/>
        <v>0</v>
      </c>
      <c r="BB203" s="492">
        <f t="shared" si="163"/>
        <v>0</v>
      </c>
      <c r="BD203" s="265">
        <f t="shared" si="166"/>
        <v>0</v>
      </c>
      <c r="BE203" s="105"/>
      <c r="BF203" s="105"/>
      <c r="BG203" s="105"/>
      <c r="BH203" s="105"/>
      <c r="BI203" s="105"/>
      <c r="BJ203" s="105"/>
    </row>
    <row r="204" spans="2:62" ht="20.100000000000001" hidden="1" customHeight="1" outlineLevel="1">
      <c r="B204" s="100"/>
      <c r="C204" s="908"/>
      <c r="D204" s="909"/>
      <c r="E204" s="909"/>
      <c r="F204" s="910"/>
      <c r="G204" s="890"/>
      <c r="H204" s="891"/>
      <c r="I204" s="152"/>
      <c r="J204" s="152"/>
      <c r="K204" s="152"/>
      <c r="L204" s="152"/>
      <c r="M204" s="152"/>
      <c r="N204" s="152"/>
      <c r="O204" s="152"/>
      <c r="P204" s="153"/>
      <c r="Q204" s="153"/>
      <c r="R204" s="156">
        <f t="shared" si="157"/>
        <v>0</v>
      </c>
      <c r="S204" s="156">
        <f t="shared" si="158"/>
        <v>0</v>
      </c>
      <c r="U204" s="157">
        <f t="shared" si="164"/>
        <v>0</v>
      </c>
      <c r="W204" s="152"/>
      <c r="X204" s="152"/>
      <c r="Y204" s="152"/>
      <c r="Z204" s="152"/>
      <c r="AA204" s="152"/>
      <c r="AB204" s="152"/>
      <c r="AC204" s="347"/>
      <c r="AD204" s="152"/>
      <c r="AE204" s="152"/>
      <c r="AF204" s="152"/>
      <c r="AG204" s="152"/>
      <c r="AH204" s="152"/>
      <c r="AI204" s="152"/>
      <c r="AJ204" s="347"/>
      <c r="AK204" s="152"/>
      <c r="AL204" s="152"/>
      <c r="AM204" s="295"/>
      <c r="AN204" s="228"/>
      <c r="AO204" s="228"/>
      <c r="AP204" s="228"/>
      <c r="AQ204" s="228"/>
      <c r="AR204" s="228"/>
      <c r="AS204" s="348"/>
      <c r="AT204" s="264">
        <f t="shared" si="147"/>
        <v>0</v>
      </c>
      <c r="AU204" s="259"/>
      <c r="AV204" s="265">
        <f t="shared" si="161"/>
        <v>0</v>
      </c>
      <c r="AX204" s="265">
        <f t="shared" si="165"/>
        <v>0</v>
      </c>
      <c r="AZ204" s="492">
        <f t="shared" si="162"/>
        <v>0</v>
      </c>
      <c r="BB204" s="492">
        <f t="shared" si="163"/>
        <v>0</v>
      </c>
      <c r="BD204" s="265">
        <f t="shared" si="166"/>
        <v>0</v>
      </c>
      <c r="BE204" s="105"/>
      <c r="BF204" s="105"/>
      <c r="BG204" s="105"/>
      <c r="BH204" s="105"/>
      <c r="BI204" s="105"/>
      <c r="BJ204" s="105"/>
    </row>
    <row r="205" spans="2:62" ht="20.100000000000001" hidden="1" customHeight="1" outlineLevel="1">
      <c r="B205" s="100"/>
      <c r="C205" s="908"/>
      <c r="D205" s="909"/>
      <c r="E205" s="909"/>
      <c r="F205" s="910"/>
      <c r="G205" s="890"/>
      <c r="H205" s="891"/>
      <c r="I205" s="152"/>
      <c r="J205" s="152"/>
      <c r="K205" s="152"/>
      <c r="L205" s="152"/>
      <c r="M205" s="152"/>
      <c r="N205" s="152"/>
      <c r="O205" s="152"/>
      <c r="P205" s="153"/>
      <c r="Q205" s="153"/>
      <c r="R205" s="156">
        <f t="shared" si="157"/>
        <v>0</v>
      </c>
      <c r="S205" s="156">
        <f t="shared" si="158"/>
        <v>0</v>
      </c>
      <c r="U205" s="157">
        <f t="shared" si="164"/>
        <v>0</v>
      </c>
      <c r="W205" s="152"/>
      <c r="X205" s="152"/>
      <c r="Y205" s="152"/>
      <c r="Z205" s="152"/>
      <c r="AA205" s="152"/>
      <c r="AB205" s="152"/>
      <c r="AC205" s="347"/>
      <c r="AD205" s="152"/>
      <c r="AE205" s="152"/>
      <c r="AF205" s="152"/>
      <c r="AG205" s="152"/>
      <c r="AH205" s="152"/>
      <c r="AI205" s="152"/>
      <c r="AJ205" s="347"/>
      <c r="AK205" s="152"/>
      <c r="AL205" s="152"/>
      <c r="AM205" s="295"/>
      <c r="AN205" s="228"/>
      <c r="AO205" s="228"/>
      <c r="AP205" s="228"/>
      <c r="AQ205" s="228"/>
      <c r="AR205" s="228"/>
      <c r="AS205" s="348"/>
      <c r="AT205" s="264">
        <f t="shared" si="147"/>
        <v>0</v>
      </c>
      <c r="AU205" s="259"/>
      <c r="AV205" s="265">
        <f t="shared" si="161"/>
        <v>0</v>
      </c>
      <c r="AX205" s="265">
        <f t="shared" si="165"/>
        <v>0</v>
      </c>
      <c r="AZ205" s="492">
        <f t="shared" si="162"/>
        <v>0</v>
      </c>
      <c r="BB205" s="492">
        <f t="shared" si="163"/>
        <v>0</v>
      </c>
      <c r="BD205" s="265">
        <f t="shared" si="166"/>
        <v>0</v>
      </c>
      <c r="BE205" s="105"/>
      <c r="BF205" s="105"/>
      <c r="BG205" s="105"/>
      <c r="BH205" s="105"/>
      <c r="BI205" s="105"/>
      <c r="BJ205" s="105"/>
    </row>
    <row r="206" spans="2:62" ht="20.100000000000001" hidden="1" customHeight="1" outlineLevel="1">
      <c r="B206" s="100"/>
      <c r="C206" s="908"/>
      <c r="D206" s="909"/>
      <c r="E206" s="909"/>
      <c r="F206" s="910"/>
      <c r="G206" s="890"/>
      <c r="H206" s="891"/>
      <c r="I206" s="152"/>
      <c r="J206" s="152"/>
      <c r="K206" s="152"/>
      <c r="L206" s="152"/>
      <c r="M206" s="152"/>
      <c r="N206" s="152"/>
      <c r="O206" s="152"/>
      <c r="P206" s="153"/>
      <c r="Q206" s="153"/>
      <c r="R206" s="156">
        <f t="shared" si="157"/>
        <v>0</v>
      </c>
      <c r="S206" s="156">
        <f t="shared" si="158"/>
        <v>0</v>
      </c>
      <c r="U206" s="157">
        <f t="shared" si="164"/>
        <v>0</v>
      </c>
      <c r="W206" s="152"/>
      <c r="X206" s="152"/>
      <c r="Y206" s="152"/>
      <c r="Z206" s="152"/>
      <c r="AA206" s="152"/>
      <c r="AB206" s="152"/>
      <c r="AC206" s="347"/>
      <c r="AD206" s="152"/>
      <c r="AE206" s="152"/>
      <c r="AF206" s="152"/>
      <c r="AG206" s="152"/>
      <c r="AH206" s="152"/>
      <c r="AI206" s="152"/>
      <c r="AJ206" s="347"/>
      <c r="AK206" s="152"/>
      <c r="AL206" s="152"/>
      <c r="AM206" s="295"/>
      <c r="AN206" s="228"/>
      <c r="AO206" s="228"/>
      <c r="AP206" s="228"/>
      <c r="AQ206" s="228"/>
      <c r="AR206" s="228"/>
      <c r="AS206" s="348"/>
      <c r="AT206" s="264">
        <f t="shared" si="147"/>
        <v>0</v>
      </c>
      <c r="AU206" s="259"/>
      <c r="AV206" s="265">
        <f t="shared" si="161"/>
        <v>0</v>
      </c>
      <c r="AX206" s="265">
        <f t="shared" si="165"/>
        <v>0</v>
      </c>
      <c r="AZ206" s="492">
        <f t="shared" si="162"/>
        <v>0</v>
      </c>
      <c r="BB206" s="492">
        <f t="shared" si="163"/>
        <v>0</v>
      </c>
      <c r="BD206" s="265">
        <f t="shared" si="166"/>
        <v>0</v>
      </c>
      <c r="BE206" s="105"/>
      <c r="BF206" s="105"/>
      <c r="BG206" s="105"/>
      <c r="BH206" s="105"/>
      <c r="BI206" s="105"/>
      <c r="BJ206" s="105"/>
    </row>
    <row r="207" spans="2:62" ht="20.100000000000001" hidden="1" customHeight="1" outlineLevel="1">
      <c r="B207" s="100"/>
      <c r="C207" s="908"/>
      <c r="D207" s="909"/>
      <c r="E207" s="909"/>
      <c r="F207" s="910"/>
      <c r="G207" s="890"/>
      <c r="H207" s="891"/>
      <c r="I207" s="152"/>
      <c r="J207" s="152"/>
      <c r="K207" s="152"/>
      <c r="L207" s="152"/>
      <c r="M207" s="152"/>
      <c r="N207" s="152"/>
      <c r="O207" s="152"/>
      <c r="P207" s="153"/>
      <c r="Q207" s="153"/>
      <c r="R207" s="156">
        <f t="shared" si="157"/>
        <v>0</v>
      </c>
      <c r="S207" s="156">
        <f t="shared" si="158"/>
        <v>0</v>
      </c>
      <c r="U207" s="157">
        <f t="shared" si="164"/>
        <v>0</v>
      </c>
      <c r="W207" s="152"/>
      <c r="X207" s="152"/>
      <c r="Y207" s="152"/>
      <c r="Z207" s="152"/>
      <c r="AA207" s="152"/>
      <c r="AB207" s="152"/>
      <c r="AC207" s="347"/>
      <c r="AD207" s="152"/>
      <c r="AE207" s="152"/>
      <c r="AF207" s="152"/>
      <c r="AG207" s="152"/>
      <c r="AH207" s="152"/>
      <c r="AI207" s="152"/>
      <c r="AJ207" s="347"/>
      <c r="AK207" s="152"/>
      <c r="AL207" s="152"/>
      <c r="AM207" s="295"/>
      <c r="AN207" s="228"/>
      <c r="AO207" s="228"/>
      <c r="AP207" s="228"/>
      <c r="AQ207" s="228"/>
      <c r="AR207" s="228"/>
      <c r="AS207" s="348"/>
      <c r="AT207" s="264">
        <f t="shared" si="147"/>
        <v>0</v>
      </c>
      <c r="AU207" s="259"/>
      <c r="AV207" s="265">
        <f t="shared" si="161"/>
        <v>0</v>
      </c>
      <c r="AX207" s="265">
        <f t="shared" si="165"/>
        <v>0</v>
      </c>
      <c r="AZ207" s="492">
        <f t="shared" si="162"/>
        <v>0</v>
      </c>
      <c r="BB207" s="492">
        <f t="shared" si="163"/>
        <v>0</v>
      </c>
      <c r="BD207" s="265">
        <f t="shared" si="166"/>
        <v>0</v>
      </c>
      <c r="BE207" s="105"/>
      <c r="BF207" s="105"/>
      <c r="BG207" s="105"/>
      <c r="BH207" s="105"/>
      <c r="BI207" s="105"/>
      <c r="BJ207" s="105"/>
    </row>
    <row r="208" spans="2:62" ht="20.100000000000001" hidden="1" customHeight="1" outlineLevel="1">
      <c r="B208" s="100"/>
      <c r="C208" s="908"/>
      <c r="D208" s="909"/>
      <c r="E208" s="909"/>
      <c r="F208" s="910"/>
      <c r="G208" s="890"/>
      <c r="H208" s="891"/>
      <c r="I208" s="152"/>
      <c r="J208" s="152"/>
      <c r="K208" s="152"/>
      <c r="L208" s="152"/>
      <c r="M208" s="152"/>
      <c r="N208" s="152"/>
      <c r="O208" s="152"/>
      <c r="P208" s="153"/>
      <c r="Q208" s="153"/>
      <c r="R208" s="156">
        <f t="shared" si="157"/>
        <v>0</v>
      </c>
      <c r="S208" s="156">
        <f t="shared" si="158"/>
        <v>0</v>
      </c>
      <c r="U208" s="157">
        <f t="shared" si="164"/>
        <v>0</v>
      </c>
      <c r="W208" s="152"/>
      <c r="X208" s="152"/>
      <c r="Y208" s="152"/>
      <c r="Z208" s="152"/>
      <c r="AA208" s="152"/>
      <c r="AB208" s="152"/>
      <c r="AC208" s="347"/>
      <c r="AD208" s="152"/>
      <c r="AE208" s="152"/>
      <c r="AF208" s="152"/>
      <c r="AG208" s="152"/>
      <c r="AH208" s="152"/>
      <c r="AI208" s="152"/>
      <c r="AJ208" s="347"/>
      <c r="AK208" s="152"/>
      <c r="AL208" s="152"/>
      <c r="AM208" s="295"/>
      <c r="AN208" s="228"/>
      <c r="AO208" s="228"/>
      <c r="AP208" s="228"/>
      <c r="AQ208" s="228"/>
      <c r="AR208" s="228"/>
      <c r="AS208" s="348"/>
      <c r="AT208" s="264">
        <f t="shared" si="147"/>
        <v>0</v>
      </c>
      <c r="AU208" s="259"/>
      <c r="AV208" s="265">
        <f t="shared" si="161"/>
        <v>0</v>
      </c>
      <c r="AX208" s="265">
        <f t="shared" si="165"/>
        <v>0</v>
      </c>
      <c r="AZ208" s="492">
        <f t="shared" si="162"/>
        <v>0</v>
      </c>
      <c r="BB208" s="492">
        <f t="shared" si="163"/>
        <v>0</v>
      </c>
      <c r="BD208" s="265">
        <f t="shared" si="166"/>
        <v>0</v>
      </c>
      <c r="BE208" s="105"/>
      <c r="BF208" s="105"/>
      <c r="BG208" s="105"/>
      <c r="BH208" s="105"/>
      <c r="BI208" s="105"/>
      <c r="BJ208" s="105"/>
    </row>
    <row r="209" spans="2:62" ht="20.100000000000001" hidden="1" customHeight="1" outlineLevel="1">
      <c r="B209" s="100"/>
      <c r="C209" s="908"/>
      <c r="D209" s="909"/>
      <c r="E209" s="909"/>
      <c r="F209" s="910"/>
      <c r="G209" s="890"/>
      <c r="H209" s="891"/>
      <c r="I209" s="152"/>
      <c r="J209" s="152"/>
      <c r="K209" s="152"/>
      <c r="L209" s="152"/>
      <c r="M209" s="152"/>
      <c r="N209" s="152"/>
      <c r="O209" s="152"/>
      <c r="P209" s="153"/>
      <c r="Q209" s="153"/>
      <c r="R209" s="156">
        <f t="shared" si="157"/>
        <v>0</v>
      </c>
      <c r="S209" s="156">
        <f t="shared" si="158"/>
        <v>0</v>
      </c>
      <c r="U209" s="157">
        <f t="shared" si="164"/>
        <v>0</v>
      </c>
      <c r="W209" s="152"/>
      <c r="X209" s="152"/>
      <c r="Y209" s="152"/>
      <c r="Z209" s="152"/>
      <c r="AA209" s="152"/>
      <c r="AB209" s="152"/>
      <c r="AC209" s="347"/>
      <c r="AD209" s="152"/>
      <c r="AE209" s="152"/>
      <c r="AF209" s="152"/>
      <c r="AG209" s="152"/>
      <c r="AH209" s="152"/>
      <c r="AI209" s="152"/>
      <c r="AJ209" s="347"/>
      <c r="AK209" s="152"/>
      <c r="AL209" s="152"/>
      <c r="AM209" s="295"/>
      <c r="AN209" s="228"/>
      <c r="AO209" s="228"/>
      <c r="AP209" s="228"/>
      <c r="AQ209" s="228"/>
      <c r="AR209" s="228"/>
      <c r="AS209" s="348"/>
      <c r="AT209" s="264">
        <f t="shared" si="147"/>
        <v>0</v>
      </c>
      <c r="AU209" s="259"/>
      <c r="AV209" s="265">
        <f t="shared" si="161"/>
        <v>0</v>
      </c>
      <c r="AX209" s="265">
        <f t="shared" si="165"/>
        <v>0</v>
      </c>
      <c r="AZ209" s="492">
        <f t="shared" si="162"/>
        <v>0</v>
      </c>
      <c r="BB209" s="492">
        <f t="shared" si="163"/>
        <v>0</v>
      </c>
      <c r="BD209" s="265">
        <f t="shared" si="166"/>
        <v>0</v>
      </c>
      <c r="BE209" s="105"/>
      <c r="BF209" s="105"/>
      <c r="BG209" s="105"/>
      <c r="BH209" s="105"/>
      <c r="BI209" s="105"/>
      <c r="BJ209" s="105"/>
    </row>
    <row r="210" spans="2:62" ht="20.100000000000001" hidden="1" customHeight="1" outlineLevel="1">
      <c r="B210" s="100"/>
      <c r="C210" s="908"/>
      <c r="D210" s="909"/>
      <c r="E210" s="909"/>
      <c r="F210" s="910"/>
      <c r="G210" s="890"/>
      <c r="H210" s="891"/>
      <c r="I210" s="152"/>
      <c r="J210" s="152"/>
      <c r="K210" s="152"/>
      <c r="L210" s="152"/>
      <c r="M210" s="152"/>
      <c r="N210" s="152"/>
      <c r="O210" s="152"/>
      <c r="P210" s="153"/>
      <c r="Q210" s="153"/>
      <c r="R210" s="156">
        <f t="shared" si="157"/>
        <v>0</v>
      </c>
      <c r="S210" s="156">
        <f t="shared" si="158"/>
        <v>0</v>
      </c>
      <c r="U210" s="157">
        <f t="shared" si="164"/>
        <v>0</v>
      </c>
      <c r="W210" s="152"/>
      <c r="X210" s="152"/>
      <c r="Y210" s="152"/>
      <c r="Z210" s="152"/>
      <c r="AA210" s="152"/>
      <c r="AB210" s="152"/>
      <c r="AC210" s="347"/>
      <c r="AD210" s="152"/>
      <c r="AE210" s="152"/>
      <c r="AF210" s="152"/>
      <c r="AG210" s="152"/>
      <c r="AH210" s="152"/>
      <c r="AI210" s="152"/>
      <c r="AJ210" s="347"/>
      <c r="AK210" s="152"/>
      <c r="AL210" s="152"/>
      <c r="AM210" s="295"/>
      <c r="AN210" s="228"/>
      <c r="AO210" s="228"/>
      <c r="AP210" s="228"/>
      <c r="AQ210" s="228"/>
      <c r="AR210" s="228"/>
      <c r="AS210" s="348"/>
      <c r="AT210" s="264">
        <f t="shared" si="147"/>
        <v>0</v>
      </c>
      <c r="AU210" s="259"/>
      <c r="AV210" s="265">
        <f t="shared" si="161"/>
        <v>0</v>
      </c>
      <c r="AX210" s="265">
        <f t="shared" si="165"/>
        <v>0</v>
      </c>
      <c r="AZ210" s="492">
        <f t="shared" si="162"/>
        <v>0</v>
      </c>
      <c r="BB210" s="492">
        <f t="shared" si="163"/>
        <v>0</v>
      </c>
      <c r="BD210" s="265">
        <f t="shared" si="166"/>
        <v>0</v>
      </c>
      <c r="BE210" s="105"/>
      <c r="BF210" s="105"/>
      <c r="BG210" s="105"/>
      <c r="BH210" s="105"/>
      <c r="BI210" s="105"/>
      <c r="BJ210" s="105"/>
    </row>
    <row r="211" spans="2:62" ht="20.100000000000001" hidden="1" customHeight="1" outlineLevel="1">
      <c r="B211" s="100"/>
      <c r="C211" s="908"/>
      <c r="D211" s="909"/>
      <c r="E211" s="909"/>
      <c r="F211" s="910"/>
      <c r="G211" s="890"/>
      <c r="H211" s="891"/>
      <c r="I211" s="152"/>
      <c r="J211" s="152"/>
      <c r="K211" s="152"/>
      <c r="L211" s="152"/>
      <c r="M211" s="152"/>
      <c r="N211" s="152"/>
      <c r="O211" s="152"/>
      <c r="P211" s="153"/>
      <c r="Q211" s="153"/>
      <c r="R211" s="156">
        <f t="shared" si="157"/>
        <v>0</v>
      </c>
      <c r="S211" s="156">
        <f t="shared" si="158"/>
        <v>0</v>
      </c>
      <c r="U211" s="157">
        <f t="shared" si="164"/>
        <v>0</v>
      </c>
      <c r="W211" s="152"/>
      <c r="X211" s="152"/>
      <c r="Y211" s="152"/>
      <c r="Z211" s="152"/>
      <c r="AA211" s="152"/>
      <c r="AB211" s="152"/>
      <c r="AC211" s="347"/>
      <c r="AD211" s="152"/>
      <c r="AE211" s="152"/>
      <c r="AF211" s="152"/>
      <c r="AG211" s="152"/>
      <c r="AH211" s="152"/>
      <c r="AI211" s="152"/>
      <c r="AJ211" s="347"/>
      <c r="AK211" s="152"/>
      <c r="AL211" s="152"/>
      <c r="AM211" s="295"/>
      <c r="AN211" s="228"/>
      <c r="AO211" s="228"/>
      <c r="AP211" s="228"/>
      <c r="AQ211" s="228"/>
      <c r="AR211" s="228"/>
      <c r="AS211" s="348"/>
      <c r="AT211" s="264">
        <f t="shared" si="147"/>
        <v>0</v>
      </c>
      <c r="AU211" s="259"/>
      <c r="AV211" s="265">
        <f t="shared" si="161"/>
        <v>0</v>
      </c>
      <c r="AX211" s="265">
        <f t="shared" si="165"/>
        <v>0</v>
      </c>
      <c r="AZ211" s="492">
        <f t="shared" si="162"/>
        <v>0</v>
      </c>
      <c r="BB211" s="492">
        <f t="shared" si="163"/>
        <v>0</v>
      </c>
      <c r="BD211" s="265">
        <f t="shared" si="166"/>
        <v>0</v>
      </c>
      <c r="BE211" s="105"/>
      <c r="BF211" s="105"/>
      <c r="BG211" s="105"/>
      <c r="BH211" s="105"/>
      <c r="BI211" s="105"/>
      <c r="BJ211" s="105"/>
    </row>
    <row r="212" spans="2:62" ht="20.100000000000001" hidden="1" customHeight="1" outlineLevel="1">
      <c r="B212" s="100"/>
      <c r="C212" s="908"/>
      <c r="D212" s="909"/>
      <c r="E212" s="909"/>
      <c r="F212" s="910"/>
      <c r="G212" s="890"/>
      <c r="H212" s="891"/>
      <c r="I212" s="152"/>
      <c r="J212" s="152"/>
      <c r="K212" s="152"/>
      <c r="L212" s="152"/>
      <c r="M212" s="152"/>
      <c r="N212" s="152"/>
      <c r="O212" s="152"/>
      <c r="P212" s="153"/>
      <c r="Q212" s="153"/>
      <c r="R212" s="156">
        <f t="shared" si="157"/>
        <v>0</v>
      </c>
      <c r="S212" s="156">
        <f t="shared" si="158"/>
        <v>0</v>
      </c>
      <c r="U212" s="157">
        <f t="shared" si="164"/>
        <v>0</v>
      </c>
      <c r="W212" s="152"/>
      <c r="X212" s="152"/>
      <c r="Y212" s="152"/>
      <c r="Z212" s="152"/>
      <c r="AA212" s="152"/>
      <c r="AB212" s="152"/>
      <c r="AC212" s="347"/>
      <c r="AD212" s="152"/>
      <c r="AE212" s="152"/>
      <c r="AF212" s="152"/>
      <c r="AG212" s="152"/>
      <c r="AH212" s="152"/>
      <c r="AI212" s="152"/>
      <c r="AJ212" s="347"/>
      <c r="AK212" s="152"/>
      <c r="AL212" s="152"/>
      <c r="AM212" s="295"/>
      <c r="AN212" s="228"/>
      <c r="AO212" s="228"/>
      <c r="AP212" s="228"/>
      <c r="AQ212" s="228"/>
      <c r="AR212" s="228"/>
      <c r="AS212" s="348"/>
      <c r="AT212" s="264">
        <f t="shared" si="147"/>
        <v>0</v>
      </c>
      <c r="AU212" s="259"/>
      <c r="AV212" s="265">
        <f t="shared" si="161"/>
        <v>0</v>
      </c>
      <c r="AX212" s="265">
        <f t="shared" si="165"/>
        <v>0</v>
      </c>
      <c r="AZ212" s="492">
        <f t="shared" si="162"/>
        <v>0</v>
      </c>
      <c r="BB212" s="492">
        <f t="shared" si="163"/>
        <v>0</v>
      </c>
      <c r="BD212" s="265">
        <f t="shared" si="166"/>
        <v>0</v>
      </c>
      <c r="BE212" s="105"/>
      <c r="BF212" s="105"/>
      <c r="BG212" s="105"/>
      <c r="BH212" s="105"/>
      <c r="BI212" s="105"/>
      <c r="BJ212" s="105"/>
    </row>
    <row r="213" spans="2:62" ht="20.100000000000001" hidden="1" customHeight="1" outlineLevel="1">
      <c r="B213" s="100"/>
      <c r="C213" s="908"/>
      <c r="D213" s="909"/>
      <c r="E213" s="909"/>
      <c r="F213" s="910"/>
      <c r="G213" s="890"/>
      <c r="H213" s="891"/>
      <c r="I213" s="152"/>
      <c r="J213" s="152"/>
      <c r="K213" s="152"/>
      <c r="L213" s="152"/>
      <c r="M213" s="152"/>
      <c r="N213" s="152"/>
      <c r="O213" s="152"/>
      <c r="P213" s="153"/>
      <c r="Q213" s="153"/>
      <c r="R213" s="156">
        <f t="shared" si="157"/>
        <v>0</v>
      </c>
      <c r="S213" s="156">
        <f t="shared" si="158"/>
        <v>0</v>
      </c>
      <c r="U213" s="157">
        <f t="shared" si="164"/>
        <v>0</v>
      </c>
      <c r="W213" s="152"/>
      <c r="X213" s="152"/>
      <c r="Y213" s="152"/>
      <c r="Z213" s="152"/>
      <c r="AA213" s="152"/>
      <c r="AB213" s="152"/>
      <c r="AC213" s="347"/>
      <c r="AD213" s="152"/>
      <c r="AE213" s="152"/>
      <c r="AF213" s="152"/>
      <c r="AG213" s="152"/>
      <c r="AH213" s="152"/>
      <c r="AI213" s="152"/>
      <c r="AJ213" s="347"/>
      <c r="AK213" s="152"/>
      <c r="AL213" s="152"/>
      <c r="AM213" s="295"/>
      <c r="AN213" s="228"/>
      <c r="AO213" s="228"/>
      <c r="AP213" s="228"/>
      <c r="AQ213" s="228"/>
      <c r="AR213" s="228"/>
      <c r="AS213" s="348"/>
      <c r="AT213" s="264">
        <f t="shared" si="147"/>
        <v>0</v>
      </c>
      <c r="AU213" s="259"/>
      <c r="AV213" s="265">
        <f t="shared" si="161"/>
        <v>0</v>
      </c>
      <c r="AX213" s="265">
        <f t="shared" si="165"/>
        <v>0</v>
      </c>
      <c r="AZ213" s="492">
        <f t="shared" si="162"/>
        <v>0</v>
      </c>
      <c r="BB213" s="492">
        <f t="shared" si="163"/>
        <v>0</v>
      </c>
      <c r="BD213" s="265">
        <f t="shared" si="166"/>
        <v>0</v>
      </c>
      <c r="BE213" s="105"/>
      <c r="BF213" s="105"/>
      <c r="BG213" s="105"/>
      <c r="BH213" s="105"/>
      <c r="BI213" s="105"/>
      <c r="BJ213" s="105"/>
    </row>
    <row r="214" spans="2:62" ht="20.100000000000001" hidden="1" customHeight="1" outlineLevel="1">
      <c r="B214" s="100"/>
      <c r="C214" s="908"/>
      <c r="D214" s="909"/>
      <c r="E214" s="909"/>
      <c r="F214" s="910"/>
      <c r="G214" s="890"/>
      <c r="H214" s="891"/>
      <c r="I214" s="152"/>
      <c r="J214" s="152"/>
      <c r="K214" s="152"/>
      <c r="L214" s="152"/>
      <c r="M214" s="152"/>
      <c r="N214" s="152"/>
      <c r="O214" s="152"/>
      <c r="P214" s="153"/>
      <c r="Q214" s="153"/>
      <c r="R214" s="156">
        <f t="shared" si="157"/>
        <v>0</v>
      </c>
      <c r="S214" s="156">
        <f t="shared" si="158"/>
        <v>0</v>
      </c>
      <c r="U214" s="157">
        <f t="shared" si="164"/>
        <v>0</v>
      </c>
      <c r="W214" s="152"/>
      <c r="X214" s="152"/>
      <c r="Y214" s="152"/>
      <c r="Z214" s="152"/>
      <c r="AA214" s="152"/>
      <c r="AB214" s="152"/>
      <c r="AC214" s="347"/>
      <c r="AD214" s="152"/>
      <c r="AE214" s="152"/>
      <c r="AF214" s="152"/>
      <c r="AG214" s="152"/>
      <c r="AH214" s="152"/>
      <c r="AI214" s="152"/>
      <c r="AJ214" s="347"/>
      <c r="AK214" s="152"/>
      <c r="AL214" s="152"/>
      <c r="AM214" s="295"/>
      <c r="AN214" s="228"/>
      <c r="AO214" s="228"/>
      <c r="AP214" s="228"/>
      <c r="AQ214" s="228"/>
      <c r="AR214" s="228"/>
      <c r="AS214" s="348"/>
      <c r="AT214" s="264">
        <f t="shared" si="147"/>
        <v>0</v>
      </c>
      <c r="AU214" s="259"/>
      <c r="AV214" s="265">
        <f t="shared" si="161"/>
        <v>0</v>
      </c>
      <c r="AX214" s="265">
        <f t="shared" si="165"/>
        <v>0</v>
      </c>
      <c r="AZ214" s="492">
        <f t="shared" si="162"/>
        <v>0</v>
      </c>
      <c r="BB214" s="492">
        <f t="shared" si="163"/>
        <v>0</v>
      </c>
      <c r="BD214" s="265">
        <f t="shared" si="166"/>
        <v>0</v>
      </c>
      <c r="BE214" s="105"/>
      <c r="BF214" s="105"/>
      <c r="BG214" s="105"/>
      <c r="BH214" s="105"/>
      <c r="BI214" s="105"/>
      <c r="BJ214" s="105"/>
    </row>
    <row r="215" spans="2:62" ht="9.9499999999999993" hidden="1" customHeight="1" outlineLevel="1">
      <c r="B215" s="101"/>
      <c r="C215" s="208"/>
      <c r="D215" s="208"/>
      <c r="E215" s="208"/>
      <c r="F215" s="208"/>
      <c r="G215" s="237"/>
      <c r="H215" s="207"/>
      <c r="I215" s="257"/>
      <c r="J215" s="257"/>
      <c r="K215" s="257"/>
      <c r="L215" s="257"/>
      <c r="M215" s="257"/>
      <c r="N215" s="257"/>
      <c r="O215" s="257"/>
      <c r="P215" s="256"/>
      <c r="Q215" s="102"/>
      <c r="R215" s="102"/>
      <c r="S215" s="102"/>
      <c r="U215" s="98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Z215" s="493"/>
      <c r="BE215" s="105"/>
      <c r="BF215" s="105"/>
      <c r="BG215" s="105"/>
      <c r="BH215" s="105"/>
      <c r="BI215" s="105"/>
      <c r="BJ215" s="105"/>
    </row>
    <row r="216" spans="2:62" ht="20.100000000000001" customHeight="1" collapsed="1">
      <c r="B216" s="151">
        <f>B199+1</f>
        <v>13</v>
      </c>
      <c r="C216" s="916"/>
      <c r="D216" s="917"/>
      <c r="E216" s="917"/>
      <c r="F216" s="918"/>
      <c r="G216" s="429"/>
      <c r="H216" s="206">
        <v>1</v>
      </c>
      <c r="I216" s="642">
        <f t="shared" ref="I216" si="167">$H216*SUM(I217:I231)</f>
        <v>0</v>
      </c>
      <c r="J216" s="643">
        <f t="shared" ref="J216:O216" si="168">$H216*SUM(J217:J231)</f>
        <v>0</v>
      </c>
      <c r="K216" s="644">
        <f t="shared" si="168"/>
        <v>0</v>
      </c>
      <c r="L216" s="645">
        <f t="shared" si="168"/>
        <v>0</v>
      </c>
      <c r="M216" s="645">
        <f t="shared" si="168"/>
        <v>0</v>
      </c>
      <c r="N216" s="644">
        <f t="shared" si="168"/>
        <v>0</v>
      </c>
      <c r="O216" s="642">
        <f t="shared" si="168"/>
        <v>0</v>
      </c>
      <c r="P216" s="209">
        <f t="shared" ref="P216:Q216" si="169">$H216*SUM(P217:P231)</f>
        <v>0</v>
      </c>
      <c r="Q216" s="210">
        <f t="shared" si="169"/>
        <v>0</v>
      </c>
      <c r="R216" s="136">
        <f t="shared" ref="R216:R231" si="170">P216*(1+Gewinn)*(1+SicherheitAngebot)</f>
        <v>0</v>
      </c>
      <c r="S216" s="137">
        <f t="shared" ref="S216:S231" si="171">Q216*(1+MGKZ)*(1+Gewinn)*(1+SicherheitAngebot)</f>
        <v>0</v>
      </c>
      <c r="U216" s="10">
        <f>I216*$I$7+J216*$J$7+K216*$K$7+L216*$L$7+M216*$M$7+N216*$N$7+O216*$O$7+R216+S216</f>
        <v>0</v>
      </c>
      <c r="W216" s="646">
        <f t="shared" ref="W216:AB216" si="172">$H216*SUM(W217:W231)</f>
        <v>0</v>
      </c>
      <c r="X216" s="647">
        <f t="shared" si="172"/>
        <v>0</v>
      </c>
      <c r="Y216" s="648">
        <f t="shared" si="172"/>
        <v>0</v>
      </c>
      <c r="Z216" s="649">
        <f t="shared" si="172"/>
        <v>0</v>
      </c>
      <c r="AA216" s="648">
        <f t="shared" si="172"/>
        <v>0</v>
      </c>
      <c r="AB216" s="646">
        <f t="shared" si="172"/>
        <v>0</v>
      </c>
      <c r="AC216" s="258"/>
      <c r="AD216" s="646">
        <f t="shared" ref="AD216:AM216" si="173">$H216*SUM(AD217:AD231)</f>
        <v>0</v>
      </c>
      <c r="AE216" s="647">
        <f t="shared" si="173"/>
        <v>0</v>
      </c>
      <c r="AF216" s="648">
        <f t="shared" si="173"/>
        <v>0</v>
      </c>
      <c r="AG216" s="649">
        <f t="shared" si="173"/>
        <v>0</v>
      </c>
      <c r="AH216" s="648">
        <f t="shared" si="173"/>
        <v>0</v>
      </c>
      <c r="AI216" s="646">
        <f t="shared" si="173"/>
        <v>0</v>
      </c>
      <c r="AJ216" s="258"/>
      <c r="AK216" s="653">
        <f t="shared" si="173"/>
        <v>0</v>
      </c>
      <c r="AL216" s="653">
        <f t="shared" si="173"/>
        <v>0</v>
      </c>
      <c r="AM216" s="653">
        <f t="shared" si="173"/>
        <v>0</v>
      </c>
      <c r="AN216" s="227">
        <f>$H216*SUM(AN217:AN231)*(1+Gewinn)*(1+SicherheitAngebot)</f>
        <v>0</v>
      </c>
      <c r="AO216" s="227">
        <f>$H216*SUM(AO217:AO231)*(1+Gewinn)*(1+SicherheitAngebot)</f>
        <v>0</v>
      </c>
      <c r="AP216" s="227">
        <f>$H216*SUM(AP217:AP231)*(1+Gewinn)*(1+SicherheitAngebot)</f>
        <v>0</v>
      </c>
      <c r="AQ216" s="227">
        <f>$H216*SUM(AQ217:AQ231)*(1+Gewinn)*(1+SicherheitAngebot)</f>
        <v>0</v>
      </c>
      <c r="AR216" s="227">
        <f>$H216*SUM(AR217:AR231)*(1+Gewinn)*(1+SicherheitAngebot)</f>
        <v>0</v>
      </c>
      <c r="AS216" s="262"/>
      <c r="AT216" s="263">
        <f t="shared" ref="AT216:AT279" si="174">((W216+AD216)*$W$7+(X216+AE216)*$X$7+(Y216+Z216+AF216+AG216)*$Z$7+(AA216+AH216)*$AA$7+(AB216+AI216)*$AB$7)*Zuschläge_IBN</f>
        <v>0</v>
      </c>
      <c r="AU216" s="259"/>
      <c r="AV216" s="491">
        <f>AK216*$AK$7+AL216*$AL$7+AM216*$AM$7+SUM(AN216:AR216)+AT216/Zuschläge_IBN+AT216</f>
        <v>0</v>
      </c>
      <c r="AX216" s="685">
        <f>U216+AV216</f>
        <v>0</v>
      </c>
      <c r="AZ216" s="490">
        <f>IF(H216&gt;0,U216/(1+SicherheitAngebot)*(1+Sicherheit),0)</f>
        <v>0</v>
      </c>
      <c r="BB216" s="490">
        <f>IF(H216&gt;0,AV216/(1+SicherheitAngebot)*(1+Sicherheit),0)</f>
        <v>0</v>
      </c>
      <c r="BD216" s="490">
        <f>AZ216+BB216</f>
        <v>0</v>
      </c>
      <c r="BE216" s="105"/>
      <c r="BF216" s="105"/>
      <c r="BG216" s="105"/>
      <c r="BH216" s="105"/>
      <c r="BI216" s="105"/>
      <c r="BJ216" s="105"/>
    </row>
    <row r="217" spans="2:62" ht="20.100000000000001" hidden="1" customHeight="1" outlineLevel="1">
      <c r="B217" s="99"/>
      <c r="C217" s="908"/>
      <c r="D217" s="909"/>
      <c r="E217" s="909"/>
      <c r="F217" s="910"/>
      <c r="G217" s="890"/>
      <c r="H217" s="901"/>
      <c r="I217" s="152"/>
      <c r="J217" s="152"/>
      <c r="K217" s="152"/>
      <c r="L217" s="152"/>
      <c r="M217" s="152"/>
      <c r="N217" s="152"/>
      <c r="O217" s="152"/>
      <c r="P217" s="153"/>
      <c r="Q217" s="153"/>
      <c r="R217" s="156">
        <f t="shared" si="170"/>
        <v>0</v>
      </c>
      <c r="S217" s="156">
        <f t="shared" si="171"/>
        <v>0</v>
      </c>
      <c r="U217" s="157">
        <f>I217*$I$7+J217*$J$7+K217*$K$7+L217*$L$7+M217*$M$7+N217*$N$7+O217*$O$7+R217+S217</f>
        <v>0</v>
      </c>
      <c r="W217" s="152"/>
      <c r="X217" s="152"/>
      <c r="Y217" s="152"/>
      <c r="Z217" s="152"/>
      <c r="AA217" s="152"/>
      <c r="AB217" s="152"/>
      <c r="AC217" s="347"/>
      <c r="AD217" s="152"/>
      <c r="AE217" s="152"/>
      <c r="AF217" s="152"/>
      <c r="AG217" s="152"/>
      <c r="AH217" s="152"/>
      <c r="AI217" s="152"/>
      <c r="AJ217" s="347"/>
      <c r="AK217" s="152"/>
      <c r="AL217" s="152"/>
      <c r="AM217" s="295"/>
      <c r="AN217" s="228"/>
      <c r="AO217" s="228"/>
      <c r="AP217" s="228"/>
      <c r="AQ217" s="228"/>
      <c r="AR217" s="228"/>
      <c r="AS217" s="348"/>
      <c r="AT217" s="264">
        <f t="shared" si="174"/>
        <v>0</v>
      </c>
      <c r="AU217" s="259"/>
      <c r="AV217" s="265">
        <f t="shared" ref="AV217:AV231" si="175">AK217*$AK$7+AL217*$AL$7+AM217*$AM$7+SUM(AN217:AR217)*(1+Gewinn)*(1+SicherheitAngebot)+AT217/Zuschläge_IBN+AT217</f>
        <v>0</v>
      </c>
      <c r="AX217" s="265">
        <f>U217+AV217</f>
        <v>0</v>
      </c>
      <c r="AZ217" s="492">
        <f t="shared" ref="AZ217:AZ231" si="176">U217/(1+SicherheitAngebot)*(1+Sicherheit)</f>
        <v>0</v>
      </c>
      <c r="BB217" s="492">
        <f t="shared" ref="BB217:BB231" si="177">AV217/(1+SicherheitAngebot)*(1+Sicherheit)</f>
        <v>0</v>
      </c>
      <c r="BD217" s="265">
        <f>AZ217+BB217</f>
        <v>0</v>
      </c>
      <c r="BE217" s="105"/>
      <c r="BF217" s="105"/>
      <c r="BG217" s="105"/>
      <c r="BH217" s="105"/>
      <c r="BI217" s="105"/>
      <c r="BJ217" s="105"/>
    </row>
    <row r="218" spans="2:62" ht="20.100000000000001" hidden="1" customHeight="1" outlineLevel="1">
      <c r="B218" s="100"/>
      <c r="C218" s="908"/>
      <c r="D218" s="909"/>
      <c r="E218" s="909"/>
      <c r="F218" s="910"/>
      <c r="G218" s="890"/>
      <c r="H218" s="891"/>
      <c r="I218" s="152"/>
      <c r="J218" s="152"/>
      <c r="K218" s="152"/>
      <c r="L218" s="152"/>
      <c r="M218" s="152"/>
      <c r="N218" s="152"/>
      <c r="O218" s="152"/>
      <c r="P218" s="153"/>
      <c r="Q218" s="153"/>
      <c r="R218" s="156">
        <f t="shared" si="170"/>
        <v>0</v>
      </c>
      <c r="S218" s="156">
        <f t="shared" si="171"/>
        <v>0</v>
      </c>
      <c r="U218" s="157">
        <f t="shared" ref="U218:U231" si="178">I218*$I$7+J218*$J$7+K218*$K$7+L218*$L$7+M218*$M$7+N218*$N$7+O218*$O$7+R218+S218</f>
        <v>0</v>
      </c>
      <c r="W218" s="152"/>
      <c r="X218" s="152"/>
      <c r="Y218" s="152"/>
      <c r="Z218" s="152"/>
      <c r="AA218" s="152"/>
      <c r="AB218" s="152"/>
      <c r="AC218" s="347"/>
      <c r="AD218" s="152"/>
      <c r="AE218" s="152"/>
      <c r="AF218" s="152"/>
      <c r="AG218" s="152"/>
      <c r="AH218" s="152"/>
      <c r="AI218" s="152"/>
      <c r="AJ218" s="347"/>
      <c r="AK218" s="152"/>
      <c r="AL218" s="152"/>
      <c r="AM218" s="295"/>
      <c r="AN218" s="228"/>
      <c r="AO218" s="228"/>
      <c r="AP218" s="228"/>
      <c r="AQ218" s="228"/>
      <c r="AR218" s="228"/>
      <c r="AS218" s="348"/>
      <c r="AT218" s="264">
        <f t="shared" si="174"/>
        <v>0</v>
      </c>
      <c r="AU218" s="259"/>
      <c r="AV218" s="265">
        <f t="shared" si="175"/>
        <v>0</v>
      </c>
      <c r="AX218" s="265">
        <f t="shared" ref="AX218:AX231" si="179">U218+AV218</f>
        <v>0</v>
      </c>
      <c r="AZ218" s="492">
        <f t="shared" si="176"/>
        <v>0</v>
      </c>
      <c r="BB218" s="492">
        <f t="shared" si="177"/>
        <v>0</v>
      </c>
      <c r="BD218" s="265">
        <f t="shared" ref="BD218:BD231" si="180">AZ218+BB218</f>
        <v>0</v>
      </c>
      <c r="BE218" s="105"/>
      <c r="BF218" s="105"/>
      <c r="BG218" s="105"/>
      <c r="BH218" s="105"/>
      <c r="BI218" s="105"/>
      <c r="BJ218" s="105"/>
    </row>
    <row r="219" spans="2:62" ht="20.100000000000001" hidden="1" customHeight="1" outlineLevel="1">
      <c r="B219" s="100"/>
      <c r="C219" s="908"/>
      <c r="D219" s="909"/>
      <c r="E219" s="909"/>
      <c r="F219" s="910"/>
      <c r="G219" s="890"/>
      <c r="H219" s="891"/>
      <c r="I219" s="152"/>
      <c r="J219" s="152"/>
      <c r="K219" s="152"/>
      <c r="L219" s="152"/>
      <c r="M219" s="152"/>
      <c r="N219" s="152"/>
      <c r="O219" s="152"/>
      <c r="P219" s="153"/>
      <c r="Q219" s="153"/>
      <c r="R219" s="156">
        <f t="shared" si="170"/>
        <v>0</v>
      </c>
      <c r="S219" s="156">
        <f t="shared" si="171"/>
        <v>0</v>
      </c>
      <c r="U219" s="157">
        <f t="shared" si="178"/>
        <v>0</v>
      </c>
      <c r="W219" s="152"/>
      <c r="X219" s="152"/>
      <c r="Y219" s="152"/>
      <c r="Z219" s="152"/>
      <c r="AA219" s="152"/>
      <c r="AB219" s="152"/>
      <c r="AC219" s="347"/>
      <c r="AD219" s="152"/>
      <c r="AE219" s="152"/>
      <c r="AF219" s="152"/>
      <c r="AG219" s="152"/>
      <c r="AH219" s="152"/>
      <c r="AI219" s="152"/>
      <c r="AJ219" s="347"/>
      <c r="AK219" s="152"/>
      <c r="AL219" s="152"/>
      <c r="AM219" s="295"/>
      <c r="AN219" s="228"/>
      <c r="AO219" s="228"/>
      <c r="AP219" s="228"/>
      <c r="AQ219" s="228"/>
      <c r="AR219" s="228"/>
      <c r="AS219" s="348"/>
      <c r="AT219" s="264">
        <f t="shared" si="174"/>
        <v>0</v>
      </c>
      <c r="AU219" s="259"/>
      <c r="AV219" s="265">
        <f t="shared" si="175"/>
        <v>0</v>
      </c>
      <c r="AX219" s="265">
        <f t="shared" si="179"/>
        <v>0</v>
      </c>
      <c r="AZ219" s="492">
        <f t="shared" si="176"/>
        <v>0</v>
      </c>
      <c r="BB219" s="492">
        <f t="shared" si="177"/>
        <v>0</v>
      </c>
      <c r="BD219" s="265">
        <f t="shared" si="180"/>
        <v>0</v>
      </c>
      <c r="BE219" s="105"/>
      <c r="BF219" s="105"/>
      <c r="BG219" s="105"/>
      <c r="BH219" s="105"/>
      <c r="BI219" s="105"/>
      <c r="BJ219" s="105"/>
    </row>
    <row r="220" spans="2:62" ht="20.100000000000001" hidden="1" customHeight="1" outlineLevel="1">
      <c r="B220" s="100"/>
      <c r="C220" s="908"/>
      <c r="D220" s="909"/>
      <c r="E220" s="909"/>
      <c r="F220" s="910"/>
      <c r="G220" s="890"/>
      <c r="H220" s="891"/>
      <c r="I220" s="152"/>
      <c r="J220" s="152"/>
      <c r="K220" s="152"/>
      <c r="L220" s="152"/>
      <c r="M220" s="152"/>
      <c r="N220" s="152"/>
      <c r="O220" s="152"/>
      <c r="P220" s="153"/>
      <c r="Q220" s="153"/>
      <c r="R220" s="156">
        <f t="shared" si="170"/>
        <v>0</v>
      </c>
      <c r="S220" s="156">
        <f t="shared" si="171"/>
        <v>0</v>
      </c>
      <c r="U220" s="157">
        <f t="shared" si="178"/>
        <v>0</v>
      </c>
      <c r="W220" s="152"/>
      <c r="X220" s="152"/>
      <c r="Y220" s="152"/>
      <c r="Z220" s="152"/>
      <c r="AA220" s="152"/>
      <c r="AB220" s="152"/>
      <c r="AC220" s="347"/>
      <c r="AD220" s="152"/>
      <c r="AE220" s="152"/>
      <c r="AF220" s="152"/>
      <c r="AG220" s="152"/>
      <c r="AH220" s="152"/>
      <c r="AI220" s="152"/>
      <c r="AJ220" s="347"/>
      <c r="AK220" s="152"/>
      <c r="AL220" s="152"/>
      <c r="AM220" s="295"/>
      <c r="AN220" s="228"/>
      <c r="AO220" s="228"/>
      <c r="AP220" s="228"/>
      <c r="AQ220" s="228"/>
      <c r="AR220" s="228"/>
      <c r="AS220" s="348"/>
      <c r="AT220" s="264">
        <f t="shared" si="174"/>
        <v>0</v>
      </c>
      <c r="AU220" s="259"/>
      <c r="AV220" s="265">
        <f t="shared" si="175"/>
        <v>0</v>
      </c>
      <c r="AX220" s="265">
        <f t="shared" si="179"/>
        <v>0</v>
      </c>
      <c r="AZ220" s="492">
        <f t="shared" si="176"/>
        <v>0</v>
      </c>
      <c r="BB220" s="492">
        <f t="shared" si="177"/>
        <v>0</v>
      </c>
      <c r="BD220" s="265">
        <f t="shared" si="180"/>
        <v>0</v>
      </c>
      <c r="BE220" s="105"/>
      <c r="BF220" s="105"/>
      <c r="BG220" s="105"/>
      <c r="BH220" s="105"/>
      <c r="BI220" s="105"/>
      <c r="BJ220" s="105"/>
    </row>
    <row r="221" spans="2:62" ht="20.100000000000001" hidden="1" customHeight="1" outlineLevel="1">
      <c r="B221" s="100"/>
      <c r="C221" s="908"/>
      <c r="D221" s="909"/>
      <c r="E221" s="909"/>
      <c r="F221" s="910"/>
      <c r="G221" s="890"/>
      <c r="H221" s="891"/>
      <c r="I221" s="152"/>
      <c r="J221" s="152"/>
      <c r="K221" s="152"/>
      <c r="L221" s="152"/>
      <c r="M221" s="152"/>
      <c r="N221" s="152"/>
      <c r="O221" s="152"/>
      <c r="P221" s="153"/>
      <c r="Q221" s="153"/>
      <c r="R221" s="156">
        <f t="shared" si="170"/>
        <v>0</v>
      </c>
      <c r="S221" s="156">
        <f t="shared" si="171"/>
        <v>0</v>
      </c>
      <c r="U221" s="157">
        <f t="shared" si="178"/>
        <v>0</v>
      </c>
      <c r="W221" s="152"/>
      <c r="X221" s="152"/>
      <c r="Y221" s="152"/>
      <c r="Z221" s="152"/>
      <c r="AA221" s="152"/>
      <c r="AB221" s="152"/>
      <c r="AC221" s="347"/>
      <c r="AD221" s="152"/>
      <c r="AE221" s="152"/>
      <c r="AF221" s="152"/>
      <c r="AG221" s="152"/>
      <c r="AH221" s="152"/>
      <c r="AI221" s="152"/>
      <c r="AJ221" s="347"/>
      <c r="AK221" s="152"/>
      <c r="AL221" s="152"/>
      <c r="AM221" s="295"/>
      <c r="AN221" s="228"/>
      <c r="AO221" s="228"/>
      <c r="AP221" s="228"/>
      <c r="AQ221" s="228"/>
      <c r="AR221" s="228"/>
      <c r="AS221" s="348"/>
      <c r="AT221" s="264">
        <f t="shared" si="174"/>
        <v>0</v>
      </c>
      <c r="AU221" s="259"/>
      <c r="AV221" s="265">
        <f t="shared" si="175"/>
        <v>0</v>
      </c>
      <c r="AX221" s="265">
        <f t="shared" si="179"/>
        <v>0</v>
      </c>
      <c r="AZ221" s="492">
        <f t="shared" si="176"/>
        <v>0</v>
      </c>
      <c r="BB221" s="492">
        <f t="shared" si="177"/>
        <v>0</v>
      </c>
      <c r="BD221" s="265">
        <f t="shared" si="180"/>
        <v>0</v>
      </c>
      <c r="BE221" s="105"/>
      <c r="BF221" s="105"/>
      <c r="BG221" s="105"/>
      <c r="BH221" s="105"/>
      <c r="BI221" s="105"/>
      <c r="BJ221" s="105"/>
    </row>
    <row r="222" spans="2:62" ht="20.100000000000001" hidden="1" customHeight="1" outlineLevel="1">
      <c r="B222" s="100"/>
      <c r="C222" s="908"/>
      <c r="D222" s="909"/>
      <c r="E222" s="909"/>
      <c r="F222" s="910"/>
      <c r="G222" s="890"/>
      <c r="H222" s="891"/>
      <c r="I222" s="152"/>
      <c r="J222" s="152"/>
      <c r="K222" s="152"/>
      <c r="L222" s="152"/>
      <c r="M222" s="152"/>
      <c r="N222" s="152"/>
      <c r="O222" s="152"/>
      <c r="P222" s="153"/>
      <c r="Q222" s="153"/>
      <c r="R222" s="156">
        <f t="shared" si="170"/>
        <v>0</v>
      </c>
      <c r="S222" s="156">
        <f t="shared" si="171"/>
        <v>0</v>
      </c>
      <c r="U222" s="157">
        <f t="shared" si="178"/>
        <v>0</v>
      </c>
      <c r="W222" s="152"/>
      <c r="X222" s="152"/>
      <c r="Y222" s="152"/>
      <c r="Z222" s="152"/>
      <c r="AA222" s="152"/>
      <c r="AB222" s="152"/>
      <c r="AC222" s="347"/>
      <c r="AD222" s="152"/>
      <c r="AE222" s="152"/>
      <c r="AF222" s="152"/>
      <c r="AG222" s="152"/>
      <c r="AH222" s="152"/>
      <c r="AI222" s="152"/>
      <c r="AJ222" s="347"/>
      <c r="AK222" s="152"/>
      <c r="AL222" s="152"/>
      <c r="AM222" s="295"/>
      <c r="AN222" s="228"/>
      <c r="AO222" s="228"/>
      <c r="AP222" s="228"/>
      <c r="AQ222" s="228"/>
      <c r="AR222" s="228"/>
      <c r="AS222" s="348"/>
      <c r="AT222" s="264">
        <f t="shared" si="174"/>
        <v>0</v>
      </c>
      <c r="AU222" s="259"/>
      <c r="AV222" s="265">
        <f t="shared" si="175"/>
        <v>0</v>
      </c>
      <c r="AX222" s="265">
        <f t="shared" si="179"/>
        <v>0</v>
      </c>
      <c r="AZ222" s="492">
        <f t="shared" si="176"/>
        <v>0</v>
      </c>
      <c r="BB222" s="492">
        <f t="shared" si="177"/>
        <v>0</v>
      </c>
      <c r="BD222" s="265">
        <f t="shared" si="180"/>
        <v>0</v>
      </c>
      <c r="BE222" s="105"/>
      <c r="BF222" s="105"/>
      <c r="BG222" s="105"/>
      <c r="BH222" s="105"/>
      <c r="BI222" s="105"/>
      <c r="BJ222" s="105"/>
    </row>
    <row r="223" spans="2:62" ht="20.100000000000001" hidden="1" customHeight="1" outlineLevel="1">
      <c r="B223" s="100"/>
      <c r="C223" s="908"/>
      <c r="D223" s="909"/>
      <c r="E223" s="909"/>
      <c r="F223" s="910"/>
      <c r="G223" s="890"/>
      <c r="H223" s="891"/>
      <c r="I223" s="152"/>
      <c r="J223" s="152"/>
      <c r="K223" s="152"/>
      <c r="L223" s="152"/>
      <c r="M223" s="152"/>
      <c r="N223" s="152"/>
      <c r="O223" s="152"/>
      <c r="P223" s="153"/>
      <c r="Q223" s="153"/>
      <c r="R223" s="156">
        <f t="shared" si="170"/>
        <v>0</v>
      </c>
      <c r="S223" s="156">
        <f t="shared" si="171"/>
        <v>0</v>
      </c>
      <c r="U223" s="157">
        <f t="shared" si="178"/>
        <v>0</v>
      </c>
      <c r="W223" s="152"/>
      <c r="X223" s="152"/>
      <c r="Y223" s="152"/>
      <c r="Z223" s="152"/>
      <c r="AA223" s="152"/>
      <c r="AB223" s="152"/>
      <c r="AC223" s="347"/>
      <c r="AD223" s="152"/>
      <c r="AE223" s="152"/>
      <c r="AF223" s="152"/>
      <c r="AG223" s="152"/>
      <c r="AH223" s="152"/>
      <c r="AI223" s="152"/>
      <c r="AJ223" s="347"/>
      <c r="AK223" s="152"/>
      <c r="AL223" s="152"/>
      <c r="AM223" s="295"/>
      <c r="AN223" s="228"/>
      <c r="AO223" s="228"/>
      <c r="AP223" s="228"/>
      <c r="AQ223" s="228"/>
      <c r="AR223" s="228"/>
      <c r="AS223" s="348"/>
      <c r="AT223" s="264">
        <f t="shared" si="174"/>
        <v>0</v>
      </c>
      <c r="AU223" s="259"/>
      <c r="AV223" s="265">
        <f t="shared" si="175"/>
        <v>0</v>
      </c>
      <c r="AX223" s="265">
        <f t="shared" si="179"/>
        <v>0</v>
      </c>
      <c r="AZ223" s="492">
        <f t="shared" si="176"/>
        <v>0</v>
      </c>
      <c r="BB223" s="492">
        <f t="shared" si="177"/>
        <v>0</v>
      </c>
      <c r="BD223" s="265">
        <f t="shared" si="180"/>
        <v>0</v>
      </c>
      <c r="BE223" s="105"/>
      <c r="BF223" s="105"/>
      <c r="BG223" s="105"/>
      <c r="BH223" s="105"/>
      <c r="BI223" s="105"/>
      <c r="BJ223" s="105"/>
    </row>
    <row r="224" spans="2:62" ht="20.100000000000001" hidden="1" customHeight="1" outlineLevel="1">
      <c r="B224" s="100"/>
      <c r="C224" s="908"/>
      <c r="D224" s="909"/>
      <c r="E224" s="909"/>
      <c r="F224" s="910"/>
      <c r="G224" s="890"/>
      <c r="H224" s="891"/>
      <c r="I224" s="152"/>
      <c r="J224" s="152"/>
      <c r="K224" s="152"/>
      <c r="L224" s="152"/>
      <c r="M224" s="152"/>
      <c r="N224" s="152"/>
      <c r="O224" s="152"/>
      <c r="P224" s="153"/>
      <c r="Q224" s="153"/>
      <c r="R224" s="156">
        <f t="shared" si="170"/>
        <v>0</v>
      </c>
      <c r="S224" s="156">
        <f t="shared" si="171"/>
        <v>0</v>
      </c>
      <c r="U224" s="157">
        <f t="shared" si="178"/>
        <v>0</v>
      </c>
      <c r="W224" s="152"/>
      <c r="X224" s="152"/>
      <c r="Y224" s="152"/>
      <c r="Z224" s="152"/>
      <c r="AA224" s="152"/>
      <c r="AB224" s="152"/>
      <c r="AC224" s="347"/>
      <c r="AD224" s="152"/>
      <c r="AE224" s="152"/>
      <c r="AF224" s="152"/>
      <c r="AG224" s="152"/>
      <c r="AH224" s="152"/>
      <c r="AI224" s="152"/>
      <c r="AJ224" s="347"/>
      <c r="AK224" s="152"/>
      <c r="AL224" s="152"/>
      <c r="AM224" s="295"/>
      <c r="AN224" s="228"/>
      <c r="AO224" s="228"/>
      <c r="AP224" s="228"/>
      <c r="AQ224" s="228"/>
      <c r="AR224" s="228"/>
      <c r="AS224" s="348"/>
      <c r="AT224" s="264">
        <f t="shared" si="174"/>
        <v>0</v>
      </c>
      <c r="AU224" s="259"/>
      <c r="AV224" s="265">
        <f t="shared" si="175"/>
        <v>0</v>
      </c>
      <c r="AX224" s="265">
        <f t="shared" si="179"/>
        <v>0</v>
      </c>
      <c r="AZ224" s="492">
        <f t="shared" si="176"/>
        <v>0</v>
      </c>
      <c r="BB224" s="492">
        <f t="shared" si="177"/>
        <v>0</v>
      </c>
      <c r="BD224" s="265">
        <f t="shared" si="180"/>
        <v>0</v>
      </c>
      <c r="BE224" s="105"/>
      <c r="BF224" s="105"/>
      <c r="BG224" s="105"/>
      <c r="BH224" s="105"/>
      <c r="BI224" s="105"/>
      <c r="BJ224" s="105"/>
    </row>
    <row r="225" spans="2:62" ht="20.100000000000001" hidden="1" customHeight="1" outlineLevel="1">
      <c r="B225" s="100"/>
      <c r="C225" s="908"/>
      <c r="D225" s="909"/>
      <c r="E225" s="909"/>
      <c r="F225" s="910"/>
      <c r="G225" s="890"/>
      <c r="H225" s="891"/>
      <c r="I225" s="152"/>
      <c r="J225" s="152"/>
      <c r="K225" s="152"/>
      <c r="L225" s="152"/>
      <c r="M225" s="152"/>
      <c r="N225" s="152"/>
      <c r="O225" s="152"/>
      <c r="P225" s="153"/>
      <c r="Q225" s="153"/>
      <c r="R225" s="156">
        <f t="shared" si="170"/>
        <v>0</v>
      </c>
      <c r="S225" s="156">
        <f t="shared" si="171"/>
        <v>0</v>
      </c>
      <c r="U225" s="157">
        <f t="shared" si="178"/>
        <v>0</v>
      </c>
      <c r="W225" s="152"/>
      <c r="X225" s="152"/>
      <c r="Y225" s="152"/>
      <c r="Z225" s="152"/>
      <c r="AA225" s="152"/>
      <c r="AB225" s="152"/>
      <c r="AC225" s="347"/>
      <c r="AD225" s="152"/>
      <c r="AE225" s="152"/>
      <c r="AF225" s="152"/>
      <c r="AG225" s="152"/>
      <c r="AH225" s="152"/>
      <c r="AI225" s="152"/>
      <c r="AJ225" s="347"/>
      <c r="AK225" s="152"/>
      <c r="AL225" s="152"/>
      <c r="AM225" s="295"/>
      <c r="AN225" s="228"/>
      <c r="AO225" s="228"/>
      <c r="AP225" s="228"/>
      <c r="AQ225" s="228"/>
      <c r="AR225" s="228"/>
      <c r="AS225" s="348"/>
      <c r="AT225" s="264">
        <f t="shared" si="174"/>
        <v>0</v>
      </c>
      <c r="AU225" s="259"/>
      <c r="AV225" s="265">
        <f t="shared" si="175"/>
        <v>0</v>
      </c>
      <c r="AX225" s="265">
        <f t="shared" si="179"/>
        <v>0</v>
      </c>
      <c r="AZ225" s="492">
        <f t="shared" si="176"/>
        <v>0</v>
      </c>
      <c r="BB225" s="492">
        <f t="shared" si="177"/>
        <v>0</v>
      </c>
      <c r="BD225" s="265">
        <f t="shared" si="180"/>
        <v>0</v>
      </c>
      <c r="BE225" s="105"/>
      <c r="BF225" s="105"/>
      <c r="BG225" s="105"/>
      <c r="BH225" s="105"/>
      <c r="BI225" s="105"/>
      <c r="BJ225" s="105"/>
    </row>
    <row r="226" spans="2:62" ht="20.100000000000001" hidden="1" customHeight="1" outlineLevel="1">
      <c r="B226" s="100"/>
      <c r="C226" s="908"/>
      <c r="D226" s="909"/>
      <c r="E226" s="909"/>
      <c r="F226" s="910"/>
      <c r="G226" s="890"/>
      <c r="H226" s="891"/>
      <c r="I226" s="152"/>
      <c r="J226" s="152"/>
      <c r="K226" s="152"/>
      <c r="L226" s="152"/>
      <c r="M226" s="152"/>
      <c r="N226" s="152"/>
      <c r="O226" s="152"/>
      <c r="P226" s="153"/>
      <c r="Q226" s="153"/>
      <c r="R226" s="156">
        <f t="shared" si="170"/>
        <v>0</v>
      </c>
      <c r="S226" s="156">
        <f t="shared" si="171"/>
        <v>0</v>
      </c>
      <c r="U226" s="157">
        <f t="shared" si="178"/>
        <v>0</v>
      </c>
      <c r="W226" s="152"/>
      <c r="X226" s="152"/>
      <c r="Y226" s="152"/>
      <c r="Z226" s="152"/>
      <c r="AA226" s="152"/>
      <c r="AB226" s="152"/>
      <c r="AC226" s="347"/>
      <c r="AD226" s="152"/>
      <c r="AE226" s="152"/>
      <c r="AF226" s="152"/>
      <c r="AG226" s="152"/>
      <c r="AH226" s="152"/>
      <c r="AI226" s="152"/>
      <c r="AJ226" s="347"/>
      <c r="AK226" s="152"/>
      <c r="AL226" s="152"/>
      <c r="AM226" s="295"/>
      <c r="AN226" s="228"/>
      <c r="AO226" s="228"/>
      <c r="AP226" s="228"/>
      <c r="AQ226" s="228"/>
      <c r="AR226" s="228"/>
      <c r="AS226" s="348"/>
      <c r="AT226" s="264">
        <f t="shared" si="174"/>
        <v>0</v>
      </c>
      <c r="AU226" s="259"/>
      <c r="AV226" s="265">
        <f t="shared" si="175"/>
        <v>0</v>
      </c>
      <c r="AX226" s="265">
        <f t="shared" si="179"/>
        <v>0</v>
      </c>
      <c r="AZ226" s="492">
        <f t="shared" si="176"/>
        <v>0</v>
      </c>
      <c r="BB226" s="492">
        <f t="shared" si="177"/>
        <v>0</v>
      </c>
      <c r="BD226" s="265">
        <f t="shared" si="180"/>
        <v>0</v>
      </c>
      <c r="BE226" s="105"/>
      <c r="BF226" s="105"/>
      <c r="BG226" s="105"/>
      <c r="BH226" s="105"/>
      <c r="BI226" s="105"/>
      <c r="BJ226" s="105"/>
    </row>
    <row r="227" spans="2:62" ht="20.100000000000001" hidden="1" customHeight="1" outlineLevel="1">
      <c r="B227" s="100"/>
      <c r="C227" s="908"/>
      <c r="D227" s="909"/>
      <c r="E227" s="909"/>
      <c r="F227" s="910"/>
      <c r="G227" s="890"/>
      <c r="H227" s="891"/>
      <c r="I227" s="152"/>
      <c r="J227" s="152"/>
      <c r="K227" s="152"/>
      <c r="L227" s="152"/>
      <c r="M227" s="152"/>
      <c r="N227" s="152"/>
      <c r="O227" s="152"/>
      <c r="P227" s="153"/>
      <c r="Q227" s="153"/>
      <c r="R227" s="156">
        <f t="shared" si="170"/>
        <v>0</v>
      </c>
      <c r="S227" s="156">
        <f t="shared" si="171"/>
        <v>0</v>
      </c>
      <c r="U227" s="157">
        <f t="shared" si="178"/>
        <v>0</v>
      </c>
      <c r="W227" s="152"/>
      <c r="X227" s="152"/>
      <c r="Y227" s="152"/>
      <c r="Z227" s="152"/>
      <c r="AA227" s="152"/>
      <c r="AB227" s="152"/>
      <c r="AC227" s="347"/>
      <c r="AD227" s="152"/>
      <c r="AE227" s="152"/>
      <c r="AF227" s="152"/>
      <c r="AG227" s="152"/>
      <c r="AH227" s="152"/>
      <c r="AI227" s="152"/>
      <c r="AJ227" s="347"/>
      <c r="AK227" s="152"/>
      <c r="AL227" s="152"/>
      <c r="AM227" s="295"/>
      <c r="AN227" s="228"/>
      <c r="AO227" s="228"/>
      <c r="AP227" s="228"/>
      <c r="AQ227" s="228"/>
      <c r="AR227" s="228"/>
      <c r="AS227" s="348"/>
      <c r="AT227" s="264">
        <f t="shared" si="174"/>
        <v>0</v>
      </c>
      <c r="AU227" s="259"/>
      <c r="AV227" s="265">
        <f t="shared" si="175"/>
        <v>0</v>
      </c>
      <c r="AX227" s="265">
        <f t="shared" si="179"/>
        <v>0</v>
      </c>
      <c r="AZ227" s="492">
        <f t="shared" si="176"/>
        <v>0</v>
      </c>
      <c r="BB227" s="492">
        <f t="shared" si="177"/>
        <v>0</v>
      </c>
      <c r="BD227" s="265">
        <f t="shared" si="180"/>
        <v>0</v>
      </c>
      <c r="BE227" s="105"/>
      <c r="BF227" s="105"/>
      <c r="BG227" s="105"/>
      <c r="BH227" s="105"/>
      <c r="BI227" s="105"/>
      <c r="BJ227" s="105"/>
    </row>
    <row r="228" spans="2:62" ht="20.100000000000001" hidden="1" customHeight="1" outlineLevel="1">
      <c r="B228" s="100"/>
      <c r="C228" s="908"/>
      <c r="D228" s="909"/>
      <c r="E228" s="909"/>
      <c r="F228" s="910"/>
      <c r="G228" s="890"/>
      <c r="H228" s="891"/>
      <c r="I228" s="152"/>
      <c r="J228" s="152"/>
      <c r="K228" s="152"/>
      <c r="L228" s="152"/>
      <c r="M228" s="152"/>
      <c r="N228" s="152"/>
      <c r="O228" s="152"/>
      <c r="P228" s="153"/>
      <c r="Q228" s="153"/>
      <c r="R228" s="156">
        <f t="shared" si="170"/>
        <v>0</v>
      </c>
      <c r="S228" s="156">
        <f t="shared" si="171"/>
        <v>0</v>
      </c>
      <c r="U228" s="157">
        <f t="shared" si="178"/>
        <v>0</v>
      </c>
      <c r="W228" s="152"/>
      <c r="X228" s="152"/>
      <c r="Y228" s="152"/>
      <c r="Z228" s="152"/>
      <c r="AA228" s="152"/>
      <c r="AB228" s="152"/>
      <c r="AC228" s="347"/>
      <c r="AD228" s="152"/>
      <c r="AE228" s="152"/>
      <c r="AF228" s="152"/>
      <c r="AG228" s="152"/>
      <c r="AH228" s="152"/>
      <c r="AI228" s="152"/>
      <c r="AJ228" s="347"/>
      <c r="AK228" s="152"/>
      <c r="AL228" s="152"/>
      <c r="AM228" s="295"/>
      <c r="AN228" s="228"/>
      <c r="AO228" s="228"/>
      <c r="AP228" s="228"/>
      <c r="AQ228" s="228"/>
      <c r="AR228" s="228"/>
      <c r="AS228" s="348"/>
      <c r="AT228" s="264">
        <f t="shared" si="174"/>
        <v>0</v>
      </c>
      <c r="AU228" s="259"/>
      <c r="AV228" s="265">
        <f t="shared" si="175"/>
        <v>0</v>
      </c>
      <c r="AX228" s="265">
        <f t="shared" si="179"/>
        <v>0</v>
      </c>
      <c r="AZ228" s="492">
        <f t="shared" si="176"/>
        <v>0</v>
      </c>
      <c r="BB228" s="492">
        <f t="shared" si="177"/>
        <v>0</v>
      </c>
      <c r="BD228" s="265">
        <f t="shared" si="180"/>
        <v>0</v>
      </c>
      <c r="BE228" s="105"/>
      <c r="BF228" s="105"/>
      <c r="BG228" s="105"/>
      <c r="BH228" s="105"/>
      <c r="BI228" s="105"/>
      <c r="BJ228" s="105"/>
    </row>
    <row r="229" spans="2:62" ht="20.100000000000001" hidden="1" customHeight="1" outlineLevel="1">
      <c r="B229" s="100"/>
      <c r="C229" s="908"/>
      <c r="D229" s="909"/>
      <c r="E229" s="909"/>
      <c r="F229" s="910"/>
      <c r="G229" s="890"/>
      <c r="H229" s="891"/>
      <c r="I229" s="152"/>
      <c r="J229" s="152"/>
      <c r="K229" s="152"/>
      <c r="L229" s="152"/>
      <c r="M229" s="152"/>
      <c r="N229" s="152"/>
      <c r="O229" s="152"/>
      <c r="P229" s="153"/>
      <c r="Q229" s="153"/>
      <c r="R229" s="156">
        <f t="shared" si="170"/>
        <v>0</v>
      </c>
      <c r="S229" s="156">
        <f t="shared" si="171"/>
        <v>0</v>
      </c>
      <c r="U229" s="157">
        <f t="shared" si="178"/>
        <v>0</v>
      </c>
      <c r="W229" s="152"/>
      <c r="X229" s="152"/>
      <c r="Y229" s="152"/>
      <c r="Z229" s="152"/>
      <c r="AA229" s="152"/>
      <c r="AB229" s="152"/>
      <c r="AC229" s="347"/>
      <c r="AD229" s="152"/>
      <c r="AE229" s="152"/>
      <c r="AF229" s="152"/>
      <c r="AG229" s="152"/>
      <c r="AH229" s="152"/>
      <c r="AI229" s="152"/>
      <c r="AJ229" s="347"/>
      <c r="AK229" s="152"/>
      <c r="AL229" s="152"/>
      <c r="AM229" s="295"/>
      <c r="AN229" s="228"/>
      <c r="AO229" s="228"/>
      <c r="AP229" s="228"/>
      <c r="AQ229" s="228"/>
      <c r="AR229" s="228"/>
      <c r="AS229" s="348"/>
      <c r="AT229" s="264">
        <f t="shared" si="174"/>
        <v>0</v>
      </c>
      <c r="AU229" s="259"/>
      <c r="AV229" s="265">
        <f t="shared" si="175"/>
        <v>0</v>
      </c>
      <c r="AX229" s="265">
        <f t="shared" si="179"/>
        <v>0</v>
      </c>
      <c r="AZ229" s="492">
        <f t="shared" si="176"/>
        <v>0</v>
      </c>
      <c r="BB229" s="492">
        <f t="shared" si="177"/>
        <v>0</v>
      </c>
      <c r="BD229" s="265">
        <f t="shared" si="180"/>
        <v>0</v>
      </c>
      <c r="BE229" s="105"/>
      <c r="BF229" s="105"/>
      <c r="BG229" s="105"/>
      <c r="BH229" s="105"/>
      <c r="BI229" s="105"/>
      <c r="BJ229" s="105"/>
    </row>
    <row r="230" spans="2:62" ht="20.100000000000001" hidden="1" customHeight="1" outlineLevel="1">
      <c r="B230" s="100"/>
      <c r="C230" s="908"/>
      <c r="D230" s="909"/>
      <c r="E230" s="909"/>
      <c r="F230" s="910"/>
      <c r="G230" s="890"/>
      <c r="H230" s="891"/>
      <c r="I230" s="152"/>
      <c r="J230" s="152"/>
      <c r="K230" s="152"/>
      <c r="L230" s="152"/>
      <c r="M230" s="152"/>
      <c r="N230" s="152"/>
      <c r="O230" s="152"/>
      <c r="P230" s="153"/>
      <c r="Q230" s="153"/>
      <c r="R230" s="156">
        <f t="shared" si="170"/>
        <v>0</v>
      </c>
      <c r="S230" s="156">
        <f t="shared" si="171"/>
        <v>0</v>
      </c>
      <c r="U230" s="157">
        <f t="shared" si="178"/>
        <v>0</v>
      </c>
      <c r="W230" s="152"/>
      <c r="X230" s="152"/>
      <c r="Y230" s="152"/>
      <c r="Z230" s="152"/>
      <c r="AA230" s="152"/>
      <c r="AB230" s="152"/>
      <c r="AC230" s="347"/>
      <c r="AD230" s="152"/>
      <c r="AE230" s="152"/>
      <c r="AF230" s="152"/>
      <c r="AG230" s="152"/>
      <c r="AH230" s="152"/>
      <c r="AI230" s="152"/>
      <c r="AJ230" s="347"/>
      <c r="AK230" s="152"/>
      <c r="AL230" s="152"/>
      <c r="AM230" s="295"/>
      <c r="AN230" s="228"/>
      <c r="AO230" s="228"/>
      <c r="AP230" s="228"/>
      <c r="AQ230" s="228"/>
      <c r="AR230" s="228"/>
      <c r="AS230" s="348"/>
      <c r="AT230" s="264">
        <f t="shared" si="174"/>
        <v>0</v>
      </c>
      <c r="AU230" s="259"/>
      <c r="AV230" s="265">
        <f t="shared" si="175"/>
        <v>0</v>
      </c>
      <c r="AX230" s="265">
        <f t="shared" si="179"/>
        <v>0</v>
      </c>
      <c r="AZ230" s="492">
        <f t="shared" si="176"/>
        <v>0</v>
      </c>
      <c r="BB230" s="492">
        <f t="shared" si="177"/>
        <v>0</v>
      </c>
      <c r="BD230" s="265">
        <f t="shared" si="180"/>
        <v>0</v>
      </c>
      <c r="BE230" s="105"/>
      <c r="BF230" s="105"/>
      <c r="BG230" s="105"/>
      <c r="BH230" s="105"/>
      <c r="BI230" s="105"/>
      <c r="BJ230" s="105"/>
    </row>
    <row r="231" spans="2:62" ht="20.100000000000001" hidden="1" customHeight="1" outlineLevel="1">
      <c r="B231" s="100"/>
      <c r="C231" s="908"/>
      <c r="D231" s="909"/>
      <c r="E231" s="909"/>
      <c r="F231" s="910"/>
      <c r="G231" s="890"/>
      <c r="H231" s="891"/>
      <c r="I231" s="152"/>
      <c r="J231" s="152"/>
      <c r="K231" s="152"/>
      <c r="L231" s="152"/>
      <c r="M231" s="152"/>
      <c r="N231" s="152"/>
      <c r="O231" s="152"/>
      <c r="P231" s="153"/>
      <c r="Q231" s="153"/>
      <c r="R231" s="156">
        <f t="shared" si="170"/>
        <v>0</v>
      </c>
      <c r="S231" s="156">
        <f t="shared" si="171"/>
        <v>0</v>
      </c>
      <c r="U231" s="157">
        <f t="shared" si="178"/>
        <v>0</v>
      </c>
      <c r="W231" s="152"/>
      <c r="X231" s="152"/>
      <c r="Y231" s="152"/>
      <c r="Z231" s="152"/>
      <c r="AA231" s="152"/>
      <c r="AB231" s="152"/>
      <c r="AC231" s="347"/>
      <c r="AD231" s="152"/>
      <c r="AE231" s="152"/>
      <c r="AF231" s="152"/>
      <c r="AG231" s="152"/>
      <c r="AH231" s="152"/>
      <c r="AI231" s="152"/>
      <c r="AJ231" s="347"/>
      <c r="AK231" s="152"/>
      <c r="AL231" s="152"/>
      <c r="AM231" s="295"/>
      <c r="AN231" s="228"/>
      <c r="AO231" s="228"/>
      <c r="AP231" s="228"/>
      <c r="AQ231" s="228"/>
      <c r="AR231" s="228"/>
      <c r="AS231" s="348"/>
      <c r="AT231" s="264">
        <f t="shared" si="174"/>
        <v>0</v>
      </c>
      <c r="AU231" s="259"/>
      <c r="AV231" s="265">
        <f t="shared" si="175"/>
        <v>0</v>
      </c>
      <c r="AX231" s="265">
        <f t="shared" si="179"/>
        <v>0</v>
      </c>
      <c r="AZ231" s="492">
        <f t="shared" si="176"/>
        <v>0</v>
      </c>
      <c r="BB231" s="492">
        <f t="shared" si="177"/>
        <v>0</v>
      </c>
      <c r="BD231" s="265">
        <f t="shared" si="180"/>
        <v>0</v>
      </c>
      <c r="BE231" s="105"/>
      <c r="BF231" s="105"/>
      <c r="BG231" s="105"/>
      <c r="BH231" s="105"/>
      <c r="BI231" s="105"/>
      <c r="BJ231" s="105"/>
    </row>
    <row r="232" spans="2:62" ht="9.9499999999999993" hidden="1" customHeight="1" outlineLevel="1">
      <c r="B232" s="101"/>
      <c r="C232" s="208"/>
      <c r="D232" s="208"/>
      <c r="E232" s="208"/>
      <c r="F232" s="208"/>
      <c r="G232" s="237"/>
      <c r="H232" s="207"/>
      <c r="I232" s="257"/>
      <c r="J232" s="257"/>
      <c r="K232" s="257"/>
      <c r="L232" s="257"/>
      <c r="M232" s="257"/>
      <c r="N232" s="257"/>
      <c r="O232" s="257"/>
      <c r="P232" s="256"/>
      <c r="Q232" s="102"/>
      <c r="R232" s="102"/>
      <c r="S232" s="102"/>
      <c r="U232" s="98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Z232" s="493"/>
      <c r="BE232" s="105"/>
      <c r="BF232" s="105"/>
      <c r="BG232" s="105"/>
      <c r="BH232" s="105"/>
      <c r="BI232" s="105"/>
      <c r="BJ232" s="105"/>
    </row>
    <row r="233" spans="2:62" ht="20.100000000000001" customHeight="1" collapsed="1">
      <c r="B233" s="8">
        <f>B216+1</f>
        <v>14</v>
      </c>
      <c r="C233" s="916"/>
      <c r="D233" s="917"/>
      <c r="E233" s="917"/>
      <c r="F233" s="918"/>
      <c r="G233" s="429"/>
      <c r="H233" s="206">
        <v>1</v>
      </c>
      <c r="I233" s="642">
        <f t="shared" ref="I233" si="181">$H233*SUM(I234:I248)</f>
        <v>0</v>
      </c>
      <c r="J233" s="643">
        <f t="shared" ref="J233:O233" si="182">$H233*SUM(J234:J248)</f>
        <v>0</v>
      </c>
      <c r="K233" s="644">
        <f t="shared" si="182"/>
        <v>0</v>
      </c>
      <c r="L233" s="645">
        <f t="shared" si="182"/>
        <v>0</v>
      </c>
      <c r="M233" s="645">
        <f t="shared" si="182"/>
        <v>0</v>
      </c>
      <c r="N233" s="644">
        <f t="shared" si="182"/>
        <v>0</v>
      </c>
      <c r="O233" s="642">
        <f t="shared" si="182"/>
        <v>0</v>
      </c>
      <c r="P233" s="209">
        <f t="shared" ref="P233:Q233" si="183">$H233*SUM(P234:P248)</f>
        <v>0</v>
      </c>
      <c r="Q233" s="210">
        <f t="shared" si="183"/>
        <v>0</v>
      </c>
      <c r="R233" s="136">
        <f t="shared" ref="R233:R248" si="184">P233*(1+Gewinn)*(1+SicherheitAngebot)</f>
        <v>0</v>
      </c>
      <c r="S233" s="137">
        <f t="shared" ref="S233:S248" si="185">Q233*(1+MGKZ)*(1+Gewinn)*(1+SicherheitAngebot)</f>
        <v>0</v>
      </c>
      <c r="U233" s="10">
        <f>I233*$I$7+J233*$J$7+K233*$K$7+L233*$L$7+M233*$M$7+N233*$N$7+O233*$O$7+R233+S233</f>
        <v>0</v>
      </c>
      <c r="W233" s="646">
        <f t="shared" ref="W233:AB233" si="186">$H233*SUM(W234:W248)</f>
        <v>0</v>
      </c>
      <c r="X233" s="647">
        <f t="shared" si="186"/>
        <v>0</v>
      </c>
      <c r="Y233" s="648">
        <f t="shared" si="186"/>
        <v>0</v>
      </c>
      <c r="Z233" s="649">
        <f t="shared" si="186"/>
        <v>0</v>
      </c>
      <c r="AA233" s="648">
        <f t="shared" si="186"/>
        <v>0</v>
      </c>
      <c r="AB233" s="646">
        <f t="shared" si="186"/>
        <v>0</v>
      </c>
      <c r="AC233" s="258"/>
      <c r="AD233" s="646">
        <f t="shared" ref="AD233:AM233" si="187">$H233*SUM(AD234:AD248)</f>
        <v>0</v>
      </c>
      <c r="AE233" s="647">
        <f t="shared" si="187"/>
        <v>0</v>
      </c>
      <c r="AF233" s="648">
        <f t="shared" si="187"/>
        <v>0</v>
      </c>
      <c r="AG233" s="649">
        <f t="shared" si="187"/>
        <v>0</v>
      </c>
      <c r="AH233" s="648">
        <f t="shared" si="187"/>
        <v>0</v>
      </c>
      <c r="AI233" s="646">
        <f t="shared" si="187"/>
        <v>0</v>
      </c>
      <c r="AJ233" s="258"/>
      <c r="AK233" s="653">
        <f t="shared" si="187"/>
        <v>0</v>
      </c>
      <c r="AL233" s="653">
        <f t="shared" si="187"/>
        <v>0</v>
      </c>
      <c r="AM233" s="653">
        <f t="shared" si="187"/>
        <v>0</v>
      </c>
      <c r="AN233" s="227">
        <f>$H233*SUM(AN234:AN248)*(1+Gewinn)*(1+SicherheitAngebot)</f>
        <v>0</v>
      </c>
      <c r="AO233" s="227">
        <f>$H233*SUM(AO234:AO248)*(1+Gewinn)*(1+SicherheitAngebot)</f>
        <v>0</v>
      </c>
      <c r="AP233" s="227">
        <f>$H233*SUM(AP234:AP248)*(1+Gewinn)*(1+SicherheitAngebot)</f>
        <v>0</v>
      </c>
      <c r="AQ233" s="227">
        <f>$H233*SUM(AQ234:AQ248)*(1+Gewinn)*(1+SicherheitAngebot)</f>
        <v>0</v>
      </c>
      <c r="AR233" s="227">
        <f>$H233*SUM(AR234:AR248)*(1+Gewinn)*(1+SicherheitAngebot)</f>
        <v>0</v>
      </c>
      <c r="AS233" s="262"/>
      <c r="AT233" s="263">
        <f t="shared" si="174"/>
        <v>0</v>
      </c>
      <c r="AU233" s="259"/>
      <c r="AV233" s="491">
        <f>AK233*$AK$7+AL233*$AL$7+AM233*$AM$7+SUM(AN233:AR233)+AT233/Zuschläge_IBN+AT233</f>
        <v>0</v>
      </c>
      <c r="AX233" s="685">
        <f>U233+AV233</f>
        <v>0</v>
      </c>
      <c r="AZ233" s="490">
        <f>IF(H233&gt;0,U233/(1+SicherheitAngebot)*(1+Sicherheit),0)</f>
        <v>0</v>
      </c>
      <c r="BB233" s="490">
        <f>IF(H233&gt;0,AV233/(1+SicherheitAngebot)*(1+Sicherheit),0)</f>
        <v>0</v>
      </c>
      <c r="BD233" s="490">
        <f>AZ233+BB233</f>
        <v>0</v>
      </c>
      <c r="BE233" s="105"/>
      <c r="BF233" s="105"/>
      <c r="BG233" s="105"/>
      <c r="BH233" s="105"/>
      <c r="BI233" s="105"/>
      <c r="BJ233" s="105"/>
    </row>
    <row r="234" spans="2:62" ht="20.100000000000001" hidden="1" customHeight="1" outlineLevel="1">
      <c r="B234" s="99"/>
      <c r="C234" s="908"/>
      <c r="D234" s="909"/>
      <c r="E234" s="909"/>
      <c r="F234" s="910"/>
      <c r="G234" s="890"/>
      <c r="H234" s="901"/>
      <c r="I234" s="152"/>
      <c r="J234" s="152"/>
      <c r="K234" s="152"/>
      <c r="L234" s="152"/>
      <c r="M234" s="152"/>
      <c r="N234" s="152"/>
      <c r="O234" s="152"/>
      <c r="P234" s="153"/>
      <c r="Q234" s="153"/>
      <c r="R234" s="156">
        <f t="shared" si="184"/>
        <v>0</v>
      </c>
      <c r="S234" s="156">
        <f t="shared" si="185"/>
        <v>0</v>
      </c>
      <c r="U234" s="157">
        <f>I234*$I$7+J234*$J$7+K234*$K$7+L234*$L$7+M234*$M$7+N234*$N$7+O234*$O$7+R234+S234</f>
        <v>0</v>
      </c>
      <c r="W234" s="152"/>
      <c r="X234" s="152"/>
      <c r="Y234" s="152"/>
      <c r="Z234" s="152"/>
      <c r="AA234" s="152"/>
      <c r="AB234" s="152"/>
      <c r="AC234" s="347"/>
      <c r="AD234" s="152"/>
      <c r="AE234" s="152"/>
      <c r="AF234" s="152"/>
      <c r="AG234" s="152"/>
      <c r="AH234" s="152"/>
      <c r="AI234" s="152"/>
      <c r="AJ234" s="347"/>
      <c r="AK234" s="152"/>
      <c r="AL234" s="152"/>
      <c r="AM234" s="295"/>
      <c r="AN234" s="228"/>
      <c r="AO234" s="228"/>
      <c r="AP234" s="228"/>
      <c r="AQ234" s="228"/>
      <c r="AR234" s="228"/>
      <c r="AS234" s="348"/>
      <c r="AT234" s="264">
        <f t="shared" si="174"/>
        <v>0</v>
      </c>
      <c r="AU234" s="259"/>
      <c r="AV234" s="265">
        <f t="shared" ref="AV234:AV248" si="188">AK234*$AK$7+AL234*$AL$7+AM234*$AM$7+SUM(AN234:AR234)*(1+Gewinn)*(1+SicherheitAngebot)+AT234/Zuschläge_IBN+AT234</f>
        <v>0</v>
      </c>
      <c r="AX234" s="265">
        <f>U234+AV234</f>
        <v>0</v>
      </c>
      <c r="AZ234" s="492">
        <f t="shared" ref="AZ234:AZ248" si="189">U234/(1+SicherheitAngebot)*(1+Sicherheit)</f>
        <v>0</v>
      </c>
      <c r="BB234" s="492">
        <f t="shared" ref="BB234:BB248" si="190">AV234/(1+SicherheitAngebot)*(1+Sicherheit)</f>
        <v>0</v>
      </c>
      <c r="BD234" s="265">
        <f>AZ234+BB234</f>
        <v>0</v>
      </c>
      <c r="BE234" s="105"/>
      <c r="BF234" s="105"/>
      <c r="BG234" s="105"/>
      <c r="BH234" s="105"/>
      <c r="BI234" s="105"/>
      <c r="BJ234" s="105"/>
    </row>
    <row r="235" spans="2:62" ht="20.100000000000001" hidden="1" customHeight="1" outlineLevel="1">
      <c r="B235" s="100"/>
      <c r="C235" s="908"/>
      <c r="D235" s="909"/>
      <c r="E235" s="909"/>
      <c r="F235" s="910"/>
      <c r="G235" s="890"/>
      <c r="H235" s="891"/>
      <c r="I235" s="152"/>
      <c r="J235" s="152"/>
      <c r="K235" s="152"/>
      <c r="L235" s="152"/>
      <c r="M235" s="152"/>
      <c r="N235" s="152"/>
      <c r="O235" s="152"/>
      <c r="P235" s="153"/>
      <c r="Q235" s="153"/>
      <c r="R235" s="156">
        <f t="shared" si="184"/>
        <v>0</v>
      </c>
      <c r="S235" s="156">
        <f t="shared" si="185"/>
        <v>0</v>
      </c>
      <c r="U235" s="157">
        <f t="shared" ref="U235:U248" si="191">I235*$I$7+J235*$J$7+K235*$K$7+L235*$L$7+M235*$M$7+N235*$N$7+O235*$O$7+R235+S235</f>
        <v>0</v>
      </c>
      <c r="W235" s="152"/>
      <c r="X235" s="152"/>
      <c r="Y235" s="152"/>
      <c r="Z235" s="152"/>
      <c r="AA235" s="152"/>
      <c r="AB235" s="152"/>
      <c r="AC235" s="347"/>
      <c r="AD235" s="152"/>
      <c r="AE235" s="152"/>
      <c r="AF235" s="152"/>
      <c r="AG235" s="152"/>
      <c r="AH235" s="152"/>
      <c r="AI235" s="152"/>
      <c r="AJ235" s="347"/>
      <c r="AK235" s="152"/>
      <c r="AL235" s="152"/>
      <c r="AM235" s="295"/>
      <c r="AN235" s="228"/>
      <c r="AO235" s="228"/>
      <c r="AP235" s="228"/>
      <c r="AQ235" s="228"/>
      <c r="AR235" s="228"/>
      <c r="AS235" s="348"/>
      <c r="AT235" s="264">
        <f t="shared" si="174"/>
        <v>0</v>
      </c>
      <c r="AU235" s="259"/>
      <c r="AV235" s="265">
        <f t="shared" si="188"/>
        <v>0</v>
      </c>
      <c r="AX235" s="265">
        <f t="shared" ref="AX235:AX248" si="192">U235+AV235</f>
        <v>0</v>
      </c>
      <c r="AZ235" s="492">
        <f t="shared" si="189"/>
        <v>0</v>
      </c>
      <c r="BB235" s="492">
        <f t="shared" si="190"/>
        <v>0</v>
      </c>
      <c r="BD235" s="265">
        <f t="shared" ref="BD235:BD248" si="193">AZ235+BB235</f>
        <v>0</v>
      </c>
      <c r="BE235" s="105"/>
      <c r="BF235" s="105"/>
      <c r="BG235" s="105"/>
      <c r="BH235" s="105"/>
      <c r="BI235" s="105"/>
      <c r="BJ235" s="105"/>
    </row>
    <row r="236" spans="2:62" ht="20.100000000000001" hidden="1" customHeight="1" outlineLevel="1">
      <c r="B236" s="100"/>
      <c r="C236" s="908"/>
      <c r="D236" s="909"/>
      <c r="E236" s="909"/>
      <c r="F236" s="910"/>
      <c r="G236" s="890"/>
      <c r="H236" s="891"/>
      <c r="I236" s="152"/>
      <c r="J236" s="152"/>
      <c r="K236" s="152"/>
      <c r="L236" s="152"/>
      <c r="M236" s="152"/>
      <c r="N236" s="152"/>
      <c r="O236" s="152"/>
      <c r="P236" s="153"/>
      <c r="Q236" s="153"/>
      <c r="R236" s="156">
        <f t="shared" si="184"/>
        <v>0</v>
      </c>
      <c r="S236" s="156">
        <f t="shared" si="185"/>
        <v>0</v>
      </c>
      <c r="U236" s="157">
        <f t="shared" si="191"/>
        <v>0</v>
      </c>
      <c r="W236" s="152"/>
      <c r="X236" s="152"/>
      <c r="Y236" s="152"/>
      <c r="Z236" s="152"/>
      <c r="AA236" s="152"/>
      <c r="AB236" s="152"/>
      <c r="AC236" s="347"/>
      <c r="AD236" s="152"/>
      <c r="AE236" s="152"/>
      <c r="AF236" s="152"/>
      <c r="AG236" s="152"/>
      <c r="AH236" s="152"/>
      <c r="AI236" s="152"/>
      <c r="AJ236" s="347"/>
      <c r="AK236" s="152"/>
      <c r="AL236" s="152"/>
      <c r="AM236" s="295"/>
      <c r="AN236" s="228"/>
      <c r="AO236" s="228"/>
      <c r="AP236" s="228"/>
      <c r="AQ236" s="228"/>
      <c r="AR236" s="228"/>
      <c r="AS236" s="348"/>
      <c r="AT236" s="264">
        <f t="shared" si="174"/>
        <v>0</v>
      </c>
      <c r="AU236" s="259"/>
      <c r="AV236" s="265">
        <f t="shared" si="188"/>
        <v>0</v>
      </c>
      <c r="AX236" s="265">
        <f t="shared" si="192"/>
        <v>0</v>
      </c>
      <c r="AZ236" s="492">
        <f t="shared" si="189"/>
        <v>0</v>
      </c>
      <c r="BB236" s="492">
        <f t="shared" si="190"/>
        <v>0</v>
      </c>
      <c r="BD236" s="265">
        <f t="shared" si="193"/>
        <v>0</v>
      </c>
      <c r="BE236" s="105"/>
      <c r="BF236" s="105"/>
      <c r="BG236" s="105"/>
      <c r="BH236" s="105"/>
      <c r="BI236" s="105"/>
      <c r="BJ236" s="105"/>
    </row>
    <row r="237" spans="2:62" ht="20.100000000000001" hidden="1" customHeight="1" outlineLevel="1">
      <c r="B237" s="100"/>
      <c r="C237" s="908"/>
      <c r="D237" s="909"/>
      <c r="E237" s="909"/>
      <c r="F237" s="910"/>
      <c r="G237" s="890"/>
      <c r="H237" s="891"/>
      <c r="I237" s="152"/>
      <c r="J237" s="152"/>
      <c r="K237" s="152"/>
      <c r="L237" s="152"/>
      <c r="M237" s="152"/>
      <c r="N237" s="152"/>
      <c r="O237" s="152"/>
      <c r="P237" s="153"/>
      <c r="Q237" s="153"/>
      <c r="R237" s="156">
        <f t="shared" si="184"/>
        <v>0</v>
      </c>
      <c r="S237" s="156">
        <f t="shared" si="185"/>
        <v>0</v>
      </c>
      <c r="U237" s="157">
        <f t="shared" si="191"/>
        <v>0</v>
      </c>
      <c r="W237" s="152"/>
      <c r="X237" s="152"/>
      <c r="Y237" s="152"/>
      <c r="Z237" s="152"/>
      <c r="AA237" s="152"/>
      <c r="AB237" s="152"/>
      <c r="AC237" s="347"/>
      <c r="AD237" s="152"/>
      <c r="AE237" s="152"/>
      <c r="AF237" s="152"/>
      <c r="AG237" s="152"/>
      <c r="AH237" s="152"/>
      <c r="AI237" s="152"/>
      <c r="AJ237" s="347"/>
      <c r="AK237" s="152"/>
      <c r="AL237" s="152"/>
      <c r="AM237" s="295"/>
      <c r="AN237" s="228"/>
      <c r="AO237" s="228"/>
      <c r="AP237" s="228"/>
      <c r="AQ237" s="228"/>
      <c r="AR237" s="228"/>
      <c r="AS237" s="348"/>
      <c r="AT237" s="264">
        <f t="shared" si="174"/>
        <v>0</v>
      </c>
      <c r="AU237" s="259"/>
      <c r="AV237" s="265">
        <f t="shared" si="188"/>
        <v>0</v>
      </c>
      <c r="AX237" s="265">
        <f t="shared" si="192"/>
        <v>0</v>
      </c>
      <c r="AZ237" s="492">
        <f t="shared" si="189"/>
        <v>0</v>
      </c>
      <c r="BB237" s="492">
        <f t="shared" si="190"/>
        <v>0</v>
      </c>
      <c r="BD237" s="265">
        <f t="shared" si="193"/>
        <v>0</v>
      </c>
      <c r="BE237" s="105"/>
      <c r="BF237" s="105"/>
      <c r="BG237" s="105"/>
      <c r="BH237" s="105"/>
      <c r="BI237" s="105"/>
      <c r="BJ237" s="105"/>
    </row>
    <row r="238" spans="2:62" ht="20.100000000000001" hidden="1" customHeight="1" outlineLevel="1">
      <c r="B238" s="100"/>
      <c r="C238" s="908"/>
      <c r="D238" s="909"/>
      <c r="E238" s="909"/>
      <c r="F238" s="910"/>
      <c r="G238" s="890"/>
      <c r="H238" s="891"/>
      <c r="I238" s="152"/>
      <c r="J238" s="152"/>
      <c r="K238" s="152"/>
      <c r="L238" s="152"/>
      <c r="M238" s="152"/>
      <c r="N238" s="152"/>
      <c r="O238" s="152"/>
      <c r="P238" s="153"/>
      <c r="Q238" s="153"/>
      <c r="R238" s="156">
        <f t="shared" si="184"/>
        <v>0</v>
      </c>
      <c r="S238" s="156">
        <f t="shared" si="185"/>
        <v>0</v>
      </c>
      <c r="U238" s="157">
        <f t="shared" si="191"/>
        <v>0</v>
      </c>
      <c r="W238" s="152"/>
      <c r="X238" s="152"/>
      <c r="Y238" s="152"/>
      <c r="Z238" s="152"/>
      <c r="AA238" s="152"/>
      <c r="AB238" s="152"/>
      <c r="AC238" s="347"/>
      <c r="AD238" s="152"/>
      <c r="AE238" s="152"/>
      <c r="AF238" s="152"/>
      <c r="AG238" s="152"/>
      <c r="AH238" s="152"/>
      <c r="AI238" s="152"/>
      <c r="AJ238" s="347"/>
      <c r="AK238" s="152"/>
      <c r="AL238" s="152"/>
      <c r="AM238" s="295"/>
      <c r="AN238" s="228"/>
      <c r="AO238" s="228"/>
      <c r="AP238" s="228"/>
      <c r="AQ238" s="228"/>
      <c r="AR238" s="228"/>
      <c r="AS238" s="348"/>
      <c r="AT238" s="264">
        <f t="shared" si="174"/>
        <v>0</v>
      </c>
      <c r="AU238" s="259"/>
      <c r="AV238" s="265">
        <f t="shared" si="188"/>
        <v>0</v>
      </c>
      <c r="AX238" s="265">
        <f t="shared" si="192"/>
        <v>0</v>
      </c>
      <c r="AZ238" s="492">
        <f t="shared" si="189"/>
        <v>0</v>
      </c>
      <c r="BB238" s="492">
        <f t="shared" si="190"/>
        <v>0</v>
      </c>
      <c r="BD238" s="265">
        <f t="shared" si="193"/>
        <v>0</v>
      </c>
      <c r="BE238" s="105"/>
      <c r="BF238" s="105"/>
      <c r="BG238" s="105"/>
      <c r="BH238" s="105"/>
      <c r="BI238" s="105"/>
      <c r="BJ238" s="105"/>
    </row>
    <row r="239" spans="2:62" ht="20.100000000000001" hidden="1" customHeight="1" outlineLevel="1">
      <c r="B239" s="100"/>
      <c r="C239" s="908"/>
      <c r="D239" s="909"/>
      <c r="E239" s="909"/>
      <c r="F239" s="910"/>
      <c r="G239" s="890"/>
      <c r="H239" s="891"/>
      <c r="I239" s="152"/>
      <c r="J239" s="152"/>
      <c r="K239" s="152"/>
      <c r="L239" s="152"/>
      <c r="M239" s="152"/>
      <c r="N239" s="152"/>
      <c r="O239" s="152"/>
      <c r="P239" s="153"/>
      <c r="Q239" s="153"/>
      <c r="R239" s="156">
        <f t="shared" si="184"/>
        <v>0</v>
      </c>
      <c r="S239" s="156">
        <f t="shared" si="185"/>
        <v>0</v>
      </c>
      <c r="U239" s="157">
        <f t="shared" si="191"/>
        <v>0</v>
      </c>
      <c r="W239" s="152"/>
      <c r="X239" s="152"/>
      <c r="Y239" s="152"/>
      <c r="Z239" s="152"/>
      <c r="AA239" s="152"/>
      <c r="AB239" s="152"/>
      <c r="AC239" s="347"/>
      <c r="AD239" s="152"/>
      <c r="AE239" s="152"/>
      <c r="AF239" s="152"/>
      <c r="AG239" s="152"/>
      <c r="AH239" s="152"/>
      <c r="AI239" s="152"/>
      <c r="AJ239" s="347"/>
      <c r="AK239" s="152"/>
      <c r="AL239" s="152"/>
      <c r="AM239" s="295"/>
      <c r="AN239" s="228"/>
      <c r="AO239" s="228"/>
      <c r="AP239" s="228"/>
      <c r="AQ239" s="228"/>
      <c r="AR239" s="228"/>
      <c r="AS239" s="348"/>
      <c r="AT239" s="264">
        <f t="shared" si="174"/>
        <v>0</v>
      </c>
      <c r="AU239" s="259"/>
      <c r="AV239" s="265">
        <f t="shared" si="188"/>
        <v>0</v>
      </c>
      <c r="AX239" s="265">
        <f t="shared" si="192"/>
        <v>0</v>
      </c>
      <c r="AZ239" s="492">
        <f t="shared" si="189"/>
        <v>0</v>
      </c>
      <c r="BB239" s="492">
        <f t="shared" si="190"/>
        <v>0</v>
      </c>
      <c r="BD239" s="265">
        <f t="shared" si="193"/>
        <v>0</v>
      </c>
      <c r="BE239" s="105"/>
      <c r="BF239" s="105"/>
      <c r="BG239" s="105"/>
      <c r="BH239" s="105"/>
      <c r="BI239" s="105"/>
      <c r="BJ239" s="105"/>
    </row>
    <row r="240" spans="2:62" ht="20.100000000000001" hidden="1" customHeight="1" outlineLevel="1">
      <c r="B240" s="100"/>
      <c r="C240" s="908"/>
      <c r="D240" s="909"/>
      <c r="E240" s="909"/>
      <c r="F240" s="910"/>
      <c r="G240" s="890"/>
      <c r="H240" s="891"/>
      <c r="I240" s="152"/>
      <c r="J240" s="152"/>
      <c r="K240" s="152"/>
      <c r="L240" s="152"/>
      <c r="M240" s="152"/>
      <c r="N240" s="152"/>
      <c r="O240" s="152"/>
      <c r="P240" s="153"/>
      <c r="Q240" s="153"/>
      <c r="R240" s="156">
        <f t="shared" si="184"/>
        <v>0</v>
      </c>
      <c r="S240" s="156">
        <f t="shared" si="185"/>
        <v>0</v>
      </c>
      <c r="U240" s="157">
        <f t="shared" si="191"/>
        <v>0</v>
      </c>
      <c r="W240" s="152"/>
      <c r="X240" s="152"/>
      <c r="Y240" s="152"/>
      <c r="Z240" s="152"/>
      <c r="AA240" s="152"/>
      <c r="AB240" s="152"/>
      <c r="AC240" s="347"/>
      <c r="AD240" s="152"/>
      <c r="AE240" s="152"/>
      <c r="AF240" s="152"/>
      <c r="AG240" s="152"/>
      <c r="AH240" s="152"/>
      <c r="AI240" s="152"/>
      <c r="AJ240" s="347"/>
      <c r="AK240" s="152"/>
      <c r="AL240" s="152"/>
      <c r="AM240" s="295"/>
      <c r="AN240" s="228"/>
      <c r="AO240" s="228"/>
      <c r="AP240" s="228"/>
      <c r="AQ240" s="228"/>
      <c r="AR240" s="228"/>
      <c r="AS240" s="348"/>
      <c r="AT240" s="264">
        <f t="shared" si="174"/>
        <v>0</v>
      </c>
      <c r="AU240" s="259"/>
      <c r="AV240" s="265">
        <f t="shared" si="188"/>
        <v>0</v>
      </c>
      <c r="AX240" s="265">
        <f t="shared" si="192"/>
        <v>0</v>
      </c>
      <c r="AZ240" s="492">
        <f t="shared" si="189"/>
        <v>0</v>
      </c>
      <c r="BB240" s="492">
        <f t="shared" si="190"/>
        <v>0</v>
      </c>
      <c r="BD240" s="265">
        <f t="shared" si="193"/>
        <v>0</v>
      </c>
      <c r="BE240" s="105"/>
      <c r="BF240" s="105"/>
      <c r="BG240" s="105"/>
      <c r="BH240" s="105"/>
      <c r="BI240" s="105"/>
      <c r="BJ240" s="105"/>
    </row>
    <row r="241" spans="2:62" ht="20.100000000000001" hidden="1" customHeight="1" outlineLevel="1">
      <c r="B241" s="100"/>
      <c r="C241" s="908"/>
      <c r="D241" s="909"/>
      <c r="E241" s="909"/>
      <c r="F241" s="910"/>
      <c r="G241" s="890"/>
      <c r="H241" s="891"/>
      <c r="I241" s="152"/>
      <c r="J241" s="152"/>
      <c r="K241" s="152"/>
      <c r="L241" s="152"/>
      <c r="M241" s="152"/>
      <c r="N241" s="152"/>
      <c r="O241" s="152"/>
      <c r="P241" s="153"/>
      <c r="Q241" s="153"/>
      <c r="R241" s="156">
        <f t="shared" si="184"/>
        <v>0</v>
      </c>
      <c r="S241" s="156">
        <f t="shared" si="185"/>
        <v>0</v>
      </c>
      <c r="U241" s="157">
        <f t="shared" si="191"/>
        <v>0</v>
      </c>
      <c r="W241" s="152"/>
      <c r="X241" s="152"/>
      <c r="Y241" s="152"/>
      <c r="Z241" s="152"/>
      <c r="AA241" s="152"/>
      <c r="AB241" s="152"/>
      <c r="AC241" s="347"/>
      <c r="AD241" s="152"/>
      <c r="AE241" s="152"/>
      <c r="AF241" s="152"/>
      <c r="AG241" s="152"/>
      <c r="AH241" s="152"/>
      <c r="AI241" s="152"/>
      <c r="AJ241" s="347"/>
      <c r="AK241" s="152"/>
      <c r="AL241" s="152"/>
      <c r="AM241" s="295"/>
      <c r="AN241" s="228"/>
      <c r="AO241" s="228"/>
      <c r="AP241" s="228"/>
      <c r="AQ241" s="228"/>
      <c r="AR241" s="228"/>
      <c r="AS241" s="348"/>
      <c r="AT241" s="264">
        <f t="shared" si="174"/>
        <v>0</v>
      </c>
      <c r="AU241" s="259"/>
      <c r="AV241" s="265">
        <f t="shared" si="188"/>
        <v>0</v>
      </c>
      <c r="AX241" s="265">
        <f t="shared" si="192"/>
        <v>0</v>
      </c>
      <c r="AZ241" s="492">
        <f t="shared" si="189"/>
        <v>0</v>
      </c>
      <c r="BB241" s="492">
        <f t="shared" si="190"/>
        <v>0</v>
      </c>
      <c r="BD241" s="265">
        <f t="shared" si="193"/>
        <v>0</v>
      </c>
      <c r="BE241" s="105"/>
      <c r="BF241" s="105"/>
      <c r="BG241" s="105"/>
      <c r="BH241" s="105"/>
      <c r="BI241" s="105"/>
      <c r="BJ241" s="105"/>
    </row>
    <row r="242" spans="2:62" ht="20.100000000000001" hidden="1" customHeight="1" outlineLevel="1">
      <c r="B242" s="100"/>
      <c r="C242" s="908"/>
      <c r="D242" s="909"/>
      <c r="E242" s="909"/>
      <c r="F242" s="910"/>
      <c r="G242" s="890"/>
      <c r="H242" s="891"/>
      <c r="I242" s="152"/>
      <c r="J242" s="152"/>
      <c r="K242" s="152"/>
      <c r="L242" s="152"/>
      <c r="M242" s="152"/>
      <c r="N242" s="152"/>
      <c r="O242" s="152"/>
      <c r="P242" s="153"/>
      <c r="Q242" s="153"/>
      <c r="R242" s="156">
        <f t="shared" si="184"/>
        <v>0</v>
      </c>
      <c r="S242" s="156">
        <f t="shared" si="185"/>
        <v>0</v>
      </c>
      <c r="U242" s="157">
        <f t="shared" si="191"/>
        <v>0</v>
      </c>
      <c r="W242" s="152"/>
      <c r="X242" s="152"/>
      <c r="Y242" s="152"/>
      <c r="Z242" s="152"/>
      <c r="AA242" s="152"/>
      <c r="AB242" s="152"/>
      <c r="AC242" s="347"/>
      <c r="AD242" s="152"/>
      <c r="AE242" s="152"/>
      <c r="AF242" s="152"/>
      <c r="AG242" s="152"/>
      <c r="AH242" s="152"/>
      <c r="AI242" s="152"/>
      <c r="AJ242" s="347"/>
      <c r="AK242" s="152"/>
      <c r="AL242" s="152"/>
      <c r="AM242" s="295"/>
      <c r="AN242" s="228"/>
      <c r="AO242" s="228"/>
      <c r="AP242" s="228"/>
      <c r="AQ242" s="228"/>
      <c r="AR242" s="228"/>
      <c r="AS242" s="348"/>
      <c r="AT242" s="264">
        <f t="shared" si="174"/>
        <v>0</v>
      </c>
      <c r="AU242" s="259"/>
      <c r="AV242" s="265">
        <f t="shared" si="188"/>
        <v>0</v>
      </c>
      <c r="AX242" s="265">
        <f t="shared" si="192"/>
        <v>0</v>
      </c>
      <c r="AZ242" s="492">
        <f t="shared" si="189"/>
        <v>0</v>
      </c>
      <c r="BB242" s="492">
        <f t="shared" si="190"/>
        <v>0</v>
      </c>
      <c r="BD242" s="265">
        <f t="shared" si="193"/>
        <v>0</v>
      </c>
      <c r="BE242" s="105"/>
      <c r="BF242" s="105"/>
      <c r="BG242" s="105"/>
      <c r="BH242" s="105"/>
      <c r="BI242" s="105"/>
      <c r="BJ242" s="105"/>
    </row>
    <row r="243" spans="2:62" ht="20.100000000000001" hidden="1" customHeight="1" outlineLevel="1">
      <c r="B243" s="100"/>
      <c r="C243" s="908"/>
      <c r="D243" s="909"/>
      <c r="E243" s="909"/>
      <c r="F243" s="910"/>
      <c r="G243" s="890"/>
      <c r="H243" s="891"/>
      <c r="I243" s="152"/>
      <c r="J243" s="152"/>
      <c r="K243" s="152"/>
      <c r="L243" s="152"/>
      <c r="M243" s="152"/>
      <c r="N243" s="152"/>
      <c r="O243" s="152"/>
      <c r="P243" s="153"/>
      <c r="Q243" s="153"/>
      <c r="R243" s="156">
        <f t="shared" si="184"/>
        <v>0</v>
      </c>
      <c r="S243" s="156">
        <f t="shared" si="185"/>
        <v>0</v>
      </c>
      <c r="U243" s="157">
        <f t="shared" si="191"/>
        <v>0</v>
      </c>
      <c r="W243" s="152"/>
      <c r="X243" s="152"/>
      <c r="Y243" s="152"/>
      <c r="Z243" s="152"/>
      <c r="AA243" s="152"/>
      <c r="AB243" s="152"/>
      <c r="AC243" s="347"/>
      <c r="AD243" s="152"/>
      <c r="AE243" s="152"/>
      <c r="AF243" s="152"/>
      <c r="AG243" s="152"/>
      <c r="AH243" s="152"/>
      <c r="AI243" s="152"/>
      <c r="AJ243" s="347"/>
      <c r="AK243" s="152"/>
      <c r="AL243" s="152"/>
      <c r="AM243" s="295"/>
      <c r="AN243" s="228"/>
      <c r="AO243" s="228"/>
      <c r="AP243" s="228"/>
      <c r="AQ243" s="228"/>
      <c r="AR243" s="228"/>
      <c r="AS243" s="348"/>
      <c r="AT243" s="264">
        <f t="shared" si="174"/>
        <v>0</v>
      </c>
      <c r="AU243" s="259"/>
      <c r="AV243" s="265">
        <f t="shared" si="188"/>
        <v>0</v>
      </c>
      <c r="AX243" s="265">
        <f t="shared" si="192"/>
        <v>0</v>
      </c>
      <c r="AZ243" s="492">
        <f t="shared" si="189"/>
        <v>0</v>
      </c>
      <c r="BB243" s="492">
        <f t="shared" si="190"/>
        <v>0</v>
      </c>
      <c r="BD243" s="265">
        <f t="shared" si="193"/>
        <v>0</v>
      </c>
      <c r="BE243" s="105"/>
      <c r="BF243" s="105"/>
      <c r="BG243" s="105"/>
      <c r="BH243" s="105"/>
      <c r="BI243" s="105"/>
      <c r="BJ243" s="105"/>
    </row>
    <row r="244" spans="2:62" ht="20.100000000000001" hidden="1" customHeight="1" outlineLevel="1">
      <c r="B244" s="100"/>
      <c r="C244" s="908"/>
      <c r="D244" s="909"/>
      <c r="E244" s="909"/>
      <c r="F244" s="910"/>
      <c r="G244" s="890"/>
      <c r="H244" s="891"/>
      <c r="I244" s="152"/>
      <c r="J244" s="152"/>
      <c r="K244" s="152"/>
      <c r="L244" s="152"/>
      <c r="M244" s="152"/>
      <c r="N244" s="152"/>
      <c r="O244" s="152"/>
      <c r="P244" s="153"/>
      <c r="Q244" s="153"/>
      <c r="R244" s="156">
        <f t="shared" si="184"/>
        <v>0</v>
      </c>
      <c r="S244" s="156">
        <f t="shared" si="185"/>
        <v>0</v>
      </c>
      <c r="U244" s="157">
        <f t="shared" si="191"/>
        <v>0</v>
      </c>
      <c r="W244" s="152"/>
      <c r="X244" s="152"/>
      <c r="Y244" s="152"/>
      <c r="Z244" s="152"/>
      <c r="AA244" s="152"/>
      <c r="AB244" s="152"/>
      <c r="AC244" s="347"/>
      <c r="AD244" s="152"/>
      <c r="AE244" s="152"/>
      <c r="AF244" s="152"/>
      <c r="AG244" s="152"/>
      <c r="AH244" s="152"/>
      <c r="AI244" s="152"/>
      <c r="AJ244" s="347"/>
      <c r="AK244" s="152"/>
      <c r="AL244" s="152"/>
      <c r="AM244" s="295"/>
      <c r="AN244" s="228"/>
      <c r="AO244" s="228"/>
      <c r="AP244" s="228"/>
      <c r="AQ244" s="228"/>
      <c r="AR244" s="228"/>
      <c r="AS244" s="348"/>
      <c r="AT244" s="264">
        <f t="shared" si="174"/>
        <v>0</v>
      </c>
      <c r="AU244" s="259"/>
      <c r="AV244" s="265">
        <f t="shared" si="188"/>
        <v>0</v>
      </c>
      <c r="AX244" s="265">
        <f t="shared" si="192"/>
        <v>0</v>
      </c>
      <c r="AZ244" s="492">
        <f t="shared" si="189"/>
        <v>0</v>
      </c>
      <c r="BB244" s="492">
        <f t="shared" si="190"/>
        <v>0</v>
      </c>
      <c r="BD244" s="265">
        <f t="shared" si="193"/>
        <v>0</v>
      </c>
      <c r="BE244" s="105"/>
      <c r="BF244" s="105"/>
      <c r="BG244" s="105"/>
      <c r="BH244" s="105"/>
      <c r="BI244" s="105"/>
      <c r="BJ244" s="105"/>
    </row>
    <row r="245" spans="2:62" ht="20.100000000000001" hidden="1" customHeight="1" outlineLevel="1">
      <c r="B245" s="100"/>
      <c r="C245" s="908"/>
      <c r="D245" s="909"/>
      <c r="E245" s="909"/>
      <c r="F245" s="910"/>
      <c r="G245" s="890"/>
      <c r="H245" s="891"/>
      <c r="I245" s="152"/>
      <c r="J245" s="152"/>
      <c r="K245" s="152"/>
      <c r="L245" s="152"/>
      <c r="M245" s="152"/>
      <c r="N245" s="152"/>
      <c r="O245" s="152"/>
      <c r="P245" s="153"/>
      <c r="Q245" s="153"/>
      <c r="R245" s="156">
        <f t="shared" si="184"/>
        <v>0</v>
      </c>
      <c r="S245" s="156">
        <f t="shared" si="185"/>
        <v>0</v>
      </c>
      <c r="U245" s="157">
        <f t="shared" si="191"/>
        <v>0</v>
      </c>
      <c r="W245" s="152"/>
      <c r="X245" s="152"/>
      <c r="Y245" s="152"/>
      <c r="Z245" s="152"/>
      <c r="AA245" s="152"/>
      <c r="AB245" s="152"/>
      <c r="AC245" s="347"/>
      <c r="AD245" s="152"/>
      <c r="AE245" s="152"/>
      <c r="AF245" s="152"/>
      <c r="AG245" s="152"/>
      <c r="AH245" s="152"/>
      <c r="AI245" s="152"/>
      <c r="AJ245" s="347"/>
      <c r="AK245" s="152"/>
      <c r="AL245" s="152"/>
      <c r="AM245" s="295"/>
      <c r="AN245" s="228"/>
      <c r="AO245" s="228"/>
      <c r="AP245" s="228"/>
      <c r="AQ245" s="228"/>
      <c r="AR245" s="228"/>
      <c r="AS245" s="348"/>
      <c r="AT245" s="264">
        <f t="shared" si="174"/>
        <v>0</v>
      </c>
      <c r="AU245" s="259"/>
      <c r="AV245" s="265">
        <f t="shared" si="188"/>
        <v>0</v>
      </c>
      <c r="AX245" s="265">
        <f t="shared" si="192"/>
        <v>0</v>
      </c>
      <c r="AZ245" s="492">
        <f t="shared" si="189"/>
        <v>0</v>
      </c>
      <c r="BB245" s="492">
        <f t="shared" si="190"/>
        <v>0</v>
      </c>
      <c r="BD245" s="265">
        <f t="shared" si="193"/>
        <v>0</v>
      </c>
      <c r="BE245" s="105"/>
      <c r="BF245" s="105"/>
      <c r="BG245" s="105"/>
      <c r="BH245" s="105"/>
      <c r="BI245" s="105"/>
      <c r="BJ245" s="105"/>
    </row>
    <row r="246" spans="2:62" ht="20.100000000000001" hidden="1" customHeight="1" outlineLevel="1">
      <c r="B246" s="100"/>
      <c r="C246" s="908"/>
      <c r="D246" s="909"/>
      <c r="E246" s="909"/>
      <c r="F246" s="910"/>
      <c r="G246" s="890"/>
      <c r="H246" s="891"/>
      <c r="I246" s="152"/>
      <c r="J246" s="152"/>
      <c r="K246" s="152"/>
      <c r="L246" s="152"/>
      <c r="M246" s="152"/>
      <c r="N246" s="152"/>
      <c r="O246" s="152"/>
      <c r="P246" s="153"/>
      <c r="Q246" s="153"/>
      <c r="R246" s="156">
        <f t="shared" si="184"/>
        <v>0</v>
      </c>
      <c r="S246" s="156">
        <f t="shared" si="185"/>
        <v>0</v>
      </c>
      <c r="U246" s="157">
        <f t="shared" si="191"/>
        <v>0</v>
      </c>
      <c r="W246" s="152"/>
      <c r="X246" s="152"/>
      <c r="Y246" s="152"/>
      <c r="Z246" s="152"/>
      <c r="AA246" s="152"/>
      <c r="AB246" s="152"/>
      <c r="AC246" s="347"/>
      <c r="AD246" s="152"/>
      <c r="AE246" s="152"/>
      <c r="AF246" s="152"/>
      <c r="AG246" s="152"/>
      <c r="AH246" s="152"/>
      <c r="AI246" s="152"/>
      <c r="AJ246" s="347"/>
      <c r="AK246" s="152"/>
      <c r="AL246" s="152"/>
      <c r="AM246" s="295"/>
      <c r="AN246" s="228"/>
      <c r="AO246" s="228"/>
      <c r="AP246" s="228"/>
      <c r="AQ246" s="228"/>
      <c r="AR246" s="228"/>
      <c r="AS246" s="348"/>
      <c r="AT246" s="264">
        <f t="shared" si="174"/>
        <v>0</v>
      </c>
      <c r="AU246" s="259"/>
      <c r="AV246" s="265">
        <f t="shared" si="188"/>
        <v>0</v>
      </c>
      <c r="AX246" s="265">
        <f t="shared" si="192"/>
        <v>0</v>
      </c>
      <c r="AZ246" s="492">
        <f t="shared" si="189"/>
        <v>0</v>
      </c>
      <c r="BB246" s="492">
        <f t="shared" si="190"/>
        <v>0</v>
      </c>
      <c r="BD246" s="265">
        <f t="shared" si="193"/>
        <v>0</v>
      </c>
      <c r="BE246" s="105"/>
      <c r="BF246" s="105"/>
      <c r="BG246" s="105"/>
      <c r="BH246" s="105"/>
      <c r="BI246" s="105"/>
      <c r="BJ246" s="105"/>
    </row>
    <row r="247" spans="2:62" ht="20.100000000000001" hidden="1" customHeight="1" outlineLevel="1">
      <c r="B247" s="100"/>
      <c r="C247" s="908"/>
      <c r="D247" s="909"/>
      <c r="E247" s="909"/>
      <c r="F247" s="910"/>
      <c r="G247" s="890"/>
      <c r="H247" s="891"/>
      <c r="I247" s="152"/>
      <c r="J247" s="152"/>
      <c r="K247" s="152"/>
      <c r="L247" s="152"/>
      <c r="M247" s="152"/>
      <c r="N247" s="152"/>
      <c r="O247" s="152"/>
      <c r="P247" s="153"/>
      <c r="Q247" s="153"/>
      <c r="R247" s="156">
        <f t="shared" si="184"/>
        <v>0</v>
      </c>
      <c r="S247" s="156">
        <f t="shared" si="185"/>
        <v>0</v>
      </c>
      <c r="U247" s="157">
        <f t="shared" si="191"/>
        <v>0</v>
      </c>
      <c r="W247" s="152"/>
      <c r="X247" s="152"/>
      <c r="Y247" s="152"/>
      <c r="Z247" s="152"/>
      <c r="AA247" s="152"/>
      <c r="AB247" s="152"/>
      <c r="AC247" s="347"/>
      <c r="AD247" s="152"/>
      <c r="AE247" s="152"/>
      <c r="AF247" s="152"/>
      <c r="AG247" s="152"/>
      <c r="AH247" s="152"/>
      <c r="AI247" s="152"/>
      <c r="AJ247" s="347"/>
      <c r="AK247" s="152"/>
      <c r="AL247" s="152"/>
      <c r="AM247" s="295"/>
      <c r="AN247" s="228"/>
      <c r="AO247" s="228"/>
      <c r="AP247" s="228"/>
      <c r="AQ247" s="228"/>
      <c r="AR247" s="228"/>
      <c r="AS247" s="348"/>
      <c r="AT247" s="264">
        <f t="shared" si="174"/>
        <v>0</v>
      </c>
      <c r="AU247" s="259"/>
      <c r="AV247" s="265">
        <f t="shared" si="188"/>
        <v>0</v>
      </c>
      <c r="AX247" s="265">
        <f t="shared" si="192"/>
        <v>0</v>
      </c>
      <c r="AZ247" s="492">
        <f t="shared" si="189"/>
        <v>0</v>
      </c>
      <c r="BB247" s="492">
        <f t="shared" si="190"/>
        <v>0</v>
      </c>
      <c r="BD247" s="265">
        <f t="shared" si="193"/>
        <v>0</v>
      </c>
      <c r="BE247" s="105"/>
      <c r="BF247" s="105"/>
      <c r="BG247" s="105"/>
      <c r="BH247" s="105"/>
      <c r="BI247" s="105"/>
      <c r="BJ247" s="105"/>
    </row>
    <row r="248" spans="2:62" ht="20.100000000000001" hidden="1" customHeight="1" outlineLevel="1">
      <c r="B248" s="100"/>
      <c r="C248" s="908"/>
      <c r="D248" s="909"/>
      <c r="E248" s="909"/>
      <c r="F248" s="910"/>
      <c r="G248" s="890"/>
      <c r="H248" s="891"/>
      <c r="I248" s="152"/>
      <c r="J248" s="152"/>
      <c r="K248" s="152"/>
      <c r="L248" s="152"/>
      <c r="M248" s="152"/>
      <c r="N248" s="152"/>
      <c r="O248" s="152"/>
      <c r="P248" s="153"/>
      <c r="Q248" s="153"/>
      <c r="R248" s="156">
        <f t="shared" si="184"/>
        <v>0</v>
      </c>
      <c r="S248" s="156">
        <f t="shared" si="185"/>
        <v>0</v>
      </c>
      <c r="U248" s="157">
        <f t="shared" si="191"/>
        <v>0</v>
      </c>
      <c r="W248" s="152"/>
      <c r="X248" s="152"/>
      <c r="Y248" s="152"/>
      <c r="Z248" s="152"/>
      <c r="AA248" s="152"/>
      <c r="AB248" s="152"/>
      <c r="AC248" s="347"/>
      <c r="AD248" s="152"/>
      <c r="AE248" s="152"/>
      <c r="AF248" s="152"/>
      <c r="AG248" s="152"/>
      <c r="AH248" s="152"/>
      <c r="AI248" s="152"/>
      <c r="AJ248" s="347"/>
      <c r="AK248" s="152"/>
      <c r="AL248" s="152"/>
      <c r="AM248" s="295"/>
      <c r="AN248" s="228"/>
      <c r="AO248" s="228"/>
      <c r="AP248" s="228"/>
      <c r="AQ248" s="228"/>
      <c r="AR248" s="228"/>
      <c r="AS248" s="348"/>
      <c r="AT248" s="264">
        <f t="shared" si="174"/>
        <v>0</v>
      </c>
      <c r="AU248" s="259"/>
      <c r="AV248" s="265">
        <f t="shared" si="188"/>
        <v>0</v>
      </c>
      <c r="AX248" s="265">
        <f t="shared" si="192"/>
        <v>0</v>
      </c>
      <c r="AZ248" s="492">
        <f t="shared" si="189"/>
        <v>0</v>
      </c>
      <c r="BB248" s="492">
        <f t="shared" si="190"/>
        <v>0</v>
      </c>
      <c r="BD248" s="265">
        <f t="shared" si="193"/>
        <v>0</v>
      </c>
      <c r="BE248" s="105"/>
      <c r="BF248" s="105"/>
      <c r="BG248" s="105"/>
      <c r="BH248" s="105"/>
      <c r="BI248" s="105"/>
      <c r="BJ248" s="105"/>
    </row>
    <row r="249" spans="2:62" ht="9.9499999999999993" hidden="1" customHeight="1" outlineLevel="1">
      <c r="B249" s="101"/>
      <c r="C249" s="208"/>
      <c r="D249" s="208"/>
      <c r="E249" s="208"/>
      <c r="F249" s="208"/>
      <c r="G249" s="237"/>
      <c r="H249" s="207"/>
      <c r="I249" s="257"/>
      <c r="J249" s="257"/>
      <c r="K249" s="257"/>
      <c r="L249" s="257"/>
      <c r="M249" s="257"/>
      <c r="N249" s="257"/>
      <c r="O249" s="257"/>
      <c r="P249" s="256"/>
      <c r="Q249" s="102"/>
      <c r="R249" s="102"/>
      <c r="S249" s="102"/>
      <c r="U249" s="98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Z249" s="493"/>
      <c r="BE249" s="105"/>
      <c r="BF249" s="105"/>
      <c r="BG249" s="105"/>
      <c r="BH249" s="105"/>
      <c r="BI249" s="105"/>
      <c r="BJ249" s="105"/>
    </row>
    <row r="250" spans="2:62" ht="20.100000000000001" customHeight="1" collapsed="1">
      <c r="B250" s="8">
        <f>B233+1</f>
        <v>15</v>
      </c>
      <c r="C250" s="916"/>
      <c r="D250" s="917"/>
      <c r="E250" s="917"/>
      <c r="F250" s="918"/>
      <c r="G250" s="429"/>
      <c r="H250" s="206">
        <v>1</v>
      </c>
      <c r="I250" s="642">
        <f t="shared" ref="I250" si="194">$H250*SUM(I251:I265)</f>
        <v>0</v>
      </c>
      <c r="J250" s="643">
        <f t="shared" ref="J250:O250" si="195">$H250*SUM(J251:J265)</f>
        <v>0</v>
      </c>
      <c r="K250" s="644">
        <f t="shared" si="195"/>
        <v>0</v>
      </c>
      <c r="L250" s="645">
        <f t="shared" si="195"/>
        <v>0</v>
      </c>
      <c r="M250" s="645">
        <f t="shared" si="195"/>
        <v>0</v>
      </c>
      <c r="N250" s="644">
        <f t="shared" si="195"/>
        <v>0</v>
      </c>
      <c r="O250" s="642">
        <f t="shared" si="195"/>
        <v>0</v>
      </c>
      <c r="P250" s="209">
        <f t="shared" ref="P250:Q250" si="196">$H250*SUM(P251:P265)</f>
        <v>0</v>
      </c>
      <c r="Q250" s="210">
        <f t="shared" si="196"/>
        <v>0</v>
      </c>
      <c r="R250" s="136">
        <f t="shared" ref="R250:R265" si="197">P250*(1+Gewinn)*(1+SicherheitAngebot)</f>
        <v>0</v>
      </c>
      <c r="S250" s="137">
        <f t="shared" ref="S250:S265" si="198">Q250*(1+MGKZ)*(1+Gewinn)*(1+SicherheitAngebot)</f>
        <v>0</v>
      </c>
      <c r="U250" s="10">
        <f>I250*$I$7+J250*$J$7+K250*$K$7+L250*$L$7+M250*$M$7+N250*$N$7+O250*$O$7+R250+S250</f>
        <v>0</v>
      </c>
      <c r="W250" s="646">
        <f t="shared" ref="W250:AB250" si="199">$H250*SUM(W251:W265)</f>
        <v>0</v>
      </c>
      <c r="X250" s="647">
        <f t="shared" si="199"/>
        <v>0</v>
      </c>
      <c r="Y250" s="648">
        <f t="shared" si="199"/>
        <v>0</v>
      </c>
      <c r="Z250" s="649">
        <f t="shared" si="199"/>
        <v>0</v>
      </c>
      <c r="AA250" s="648">
        <f t="shared" si="199"/>
        <v>0</v>
      </c>
      <c r="AB250" s="646">
        <f t="shared" si="199"/>
        <v>0</v>
      </c>
      <c r="AC250" s="258"/>
      <c r="AD250" s="646">
        <f t="shared" ref="AD250:AM250" si="200">$H250*SUM(AD251:AD265)</f>
        <v>0</v>
      </c>
      <c r="AE250" s="647">
        <f t="shared" si="200"/>
        <v>0</v>
      </c>
      <c r="AF250" s="648">
        <f t="shared" si="200"/>
        <v>0</v>
      </c>
      <c r="AG250" s="649">
        <f t="shared" si="200"/>
        <v>0</v>
      </c>
      <c r="AH250" s="648">
        <f t="shared" si="200"/>
        <v>0</v>
      </c>
      <c r="AI250" s="646">
        <f t="shared" si="200"/>
        <v>0</v>
      </c>
      <c r="AJ250" s="258"/>
      <c r="AK250" s="653">
        <f t="shared" si="200"/>
        <v>0</v>
      </c>
      <c r="AL250" s="653">
        <f t="shared" si="200"/>
        <v>0</v>
      </c>
      <c r="AM250" s="653">
        <f t="shared" si="200"/>
        <v>0</v>
      </c>
      <c r="AN250" s="227">
        <f>$H250*SUM(AN251:AN265)*(1+Gewinn)*(1+SicherheitAngebot)</f>
        <v>0</v>
      </c>
      <c r="AO250" s="227">
        <f>$H250*SUM(AO251:AO265)*(1+Gewinn)*(1+SicherheitAngebot)</f>
        <v>0</v>
      </c>
      <c r="AP250" s="227">
        <f>$H250*SUM(AP251:AP265)*(1+Gewinn)*(1+SicherheitAngebot)</f>
        <v>0</v>
      </c>
      <c r="AQ250" s="227">
        <f>$H250*SUM(AQ251:AQ265)*(1+Gewinn)*(1+SicherheitAngebot)</f>
        <v>0</v>
      </c>
      <c r="AR250" s="227">
        <f>$H250*SUM(AR251:AR265)*(1+Gewinn)*(1+SicherheitAngebot)</f>
        <v>0</v>
      </c>
      <c r="AS250" s="262"/>
      <c r="AT250" s="263">
        <f t="shared" si="174"/>
        <v>0</v>
      </c>
      <c r="AU250" s="259"/>
      <c r="AV250" s="491">
        <f>AK250*$AK$7+AL250*$AL$7+AM250*$AM$7+SUM(AN250:AR250)+AT250/Zuschläge_IBN+AT250</f>
        <v>0</v>
      </c>
      <c r="AX250" s="685">
        <f>U250+AV250</f>
        <v>0</v>
      </c>
      <c r="AZ250" s="490">
        <f>IF(H250&gt;0,U250/(1+SicherheitAngebot)*(1+Sicherheit),0)</f>
        <v>0</v>
      </c>
      <c r="BB250" s="490">
        <f>IF(H250&gt;0,AV250/(1+SicherheitAngebot)*(1+Sicherheit),0)</f>
        <v>0</v>
      </c>
      <c r="BD250" s="490">
        <f>AZ250+BB250</f>
        <v>0</v>
      </c>
      <c r="BE250" s="105"/>
      <c r="BF250" s="105"/>
      <c r="BG250" s="105"/>
      <c r="BH250" s="105"/>
      <c r="BI250" s="105"/>
      <c r="BJ250" s="105"/>
    </row>
    <row r="251" spans="2:62" ht="20.100000000000001" hidden="1" customHeight="1" outlineLevel="1">
      <c r="B251" s="99"/>
      <c r="C251" s="908"/>
      <c r="D251" s="909"/>
      <c r="E251" s="909"/>
      <c r="F251" s="910"/>
      <c r="G251" s="890"/>
      <c r="H251" s="901"/>
      <c r="I251" s="152"/>
      <c r="J251" s="152"/>
      <c r="K251" s="152"/>
      <c r="L251" s="152"/>
      <c r="M251" s="152"/>
      <c r="N251" s="152"/>
      <c r="O251" s="152"/>
      <c r="P251" s="153"/>
      <c r="Q251" s="153"/>
      <c r="R251" s="156">
        <f t="shared" si="197"/>
        <v>0</v>
      </c>
      <c r="S251" s="156">
        <f t="shared" si="198"/>
        <v>0</v>
      </c>
      <c r="U251" s="157">
        <f>I251*$I$7+J251*$J$7+K251*$K$7+L251*$L$7+M251*$M$7+N251*$N$7+O251*$O$7+R251+S251</f>
        <v>0</v>
      </c>
      <c r="W251" s="152"/>
      <c r="X251" s="152"/>
      <c r="Y251" s="152"/>
      <c r="Z251" s="152"/>
      <c r="AA251" s="152"/>
      <c r="AB251" s="152"/>
      <c r="AC251" s="347"/>
      <c r="AD251" s="152"/>
      <c r="AE251" s="152"/>
      <c r="AF251" s="152"/>
      <c r="AG251" s="152"/>
      <c r="AH251" s="152"/>
      <c r="AI251" s="152"/>
      <c r="AJ251" s="347"/>
      <c r="AK251" s="152"/>
      <c r="AL251" s="152"/>
      <c r="AM251" s="295"/>
      <c r="AN251" s="228"/>
      <c r="AO251" s="228"/>
      <c r="AP251" s="228"/>
      <c r="AQ251" s="228"/>
      <c r="AR251" s="228"/>
      <c r="AS251" s="348"/>
      <c r="AT251" s="264">
        <f t="shared" si="174"/>
        <v>0</v>
      </c>
      <c r="AU251" s="259"/>
      <c r="AV251" s="265">
        <f t="shared" ref="AV251:AV265" si="201">AK251*$AK$7+AL251*$AL$7+AM251*$AM$7+SUM(AN251:AR251)*(1+Gewinn)*(1+SicherheitAngebot)+AT251/Zuschläge_IBN+AT251</f>
        <v>0</v>
      </c>
      <c r="AX251" s="265">
        <f>U251+AV251</f>
        <v>0</v>
      </c>
      <c r="AZ251" s="492">
        <f t="shared" ref="AZ251:AZ265" si="202">U251/(1+SicherheitAngebot)*(1+Sicherheit)</f>
        <v>0</v>
      </c>
      <c r="BB251" s="492">
        <f t="shared" ref="BB251:BB265" si="203">AV251/(1+SicherheitAngebot)*(1+Sicherheit)</f>
        <v>0</v>
      </c>
      <c r="BD251" s="265">
        <f>AZ251+BB251</f>
        <v>0</v>
      </c>
      <c r="BE251" s="105"/>
      <c r="BF251" s="105"/>
      <c r="BG251" s="105"/>
      <c r="BH251" s="105"/>
      <c r="BI251" s="105"/>
      <c r="BJ251" s="105"/>
    </row>
    <row r="252" spans="2:62" ht="20.100000000000001" hidden="1" customHeight="1" outlineLevel="1">
      <c r="B252" s="100"/>
      <c r="C252" s="908"/>
      <c r="D252" s="909"/>
      <c r="E252" s="909"/>
      <c r="F252" s="910"/>
      <c r="G252" s="890"/>
      <c r="H252" s="891"/>
      <c r="I252" s="152"/>
      <c r="J252" s="152"/>
      <c r="K252" s="152"/>
      <c r="L252" s="152"/>
      <c r="M252" s="152"/>
      <c r="N252" s="152"/>
      <c r="O252" s="152"/>
      <c r="P252" s="153"/>
      <c r="Q252" s="153"/>
      <c r="R252" s="156">
        <f t="shared" si="197"/>
        <v>0</v>
      </c>
      <c r="S252" s="156">
        <f t="shared" si="198"/>
        <v>0</v>
      </c>
      <c r="U252" s="157">
        <f t="shared" ref="U252:U265" si="204">I252*$I$7+J252*$J$7+K252*$K$7+L252*$L$7+M252*$M$7+N252*$N$7+O252*$O$7+R252+S252</f>
        <v>0</v>
      </c>
      <c r="W252" s="152"/>
      <c r="X252" s="152"/>
      <c r="Y252" s="152"/>
      <c r="Z252" s="152"/>
      <c r="AA252" s="152"/>
      <c r="AB252" s="152"/>
      <c r="AC252" s="347"/>
      <c r="AD252" s="152"/>
      <c r="AE252" s="152"/>
      <c r="AF252" s="152"/>
      <c r="AG252" s="152"/>
      <c r="AH252" s="152"/>
      <c r="AI252" s="152"/>
      <c r="AJ252" s="347"/>
      <c r="AK252" s="152"/>
      <c r="AL252" s="152"/>
      <c r="AM252" s="295"/>
      <c r="AN252" s="228"/>
      <c r="AO252" s="228"/>
      <c r="AP252" s="228"/>
      <c r="AQ252" s="228"/>
      <c r="AR252" s="228"/>
      <c r="AS252" s="348"/>
      <c r="AT252" s="264">
        <f t="shared" si="174"/>
        <v>0</v>
      </c>
      <c r="AU252" s="259"/>
      <c r="AV252" s="265">
        <f t="shared" si="201"/>
        <v>0</v>
      </c>
      <c r="AX252" s="265">
        <f t="shared" ref="AX252:AX265" si="205">U252+AV252</f>
        <v>0</v>
      </c>
      <c r="AZ252" s="492">
        <f t="shared" si="202"/>
        <v>0</v>
      </c>
      <c r="BB252" s="492">
        <f t="shared" si="203"/>
        <v>0</v>
      </c>
      <c r="BD252" s="265">
        <f t="shared" ref="BD252:BD265" si="206">AZ252+BB252</f>
        <v>0</v>
      </c>
      <c r="BE252" s="105"/>
      <c r="BF252" s="105"/>
      <c r="BG252" s="105"/>
      <c r="BH252" s="105"/>
      <c r="BI252" s="105"/>
      <c r="BJ252" s="105"/>
    </row>
    <row r="253" spans="2:62" ht="20.100000000000001" hidden="1" customHeight="1" outlineLevel="1">
      <c r="B253" s="100"/>
      <c r="C253" s="908"/>
      <c r="D253" s="909"/>
      <c r="E253" s="909"/>
      <c r="F253" s="910"/>
      <c r="G253" s="890"/>
      <c r="H253" s="891"/>
      <c r="I253" s="152"/>
      <c r="J253" s="152"/>
      <c r="K253" s="152"/>
      <c r="L253" s="152"/>
      <c r="M253" s="152"/>
      <c r="N253" s="152"/>
      <c r="O253" s="152"/>
      <c r="P253" s="153"/>
      <c r="Q253" s="153"/>
      <c r="R253" s="156">
        <f t="shared" si="197"/>
        <v>0</v>
      </c>
      <c r="S253" s="156">
        <f t="shared" si="198"/>
        <v>0</v>
      </c>
      <c r="U253" s="157">
        <f t="shared" si="204"/>
        <v>0</v>
      </c>
      <c r="W253" s="152"/>
      <c r="X253" s="152"/>
      <c r="Y253" s="152"/>
      <c r="Z253" s="152"/>
      <c r="AA253" s="152"/>
      <c r="AB253" s="152"/>
      <c r="AC253" s="347"/>
      <c r="AD253" s="152"/>
      <c r="AE253" s="152"/>
      <c r="AF253" s="152"/>
      <c r="AG253" s="152"/>
      <c r="AH253" s="152"/>
      <c r="AI253" s="152"/>
      <c r="AJ253" s="347"/>
      <c r="AK253" s="152"/>
      <c r="AL253" s="152"/>
      <c r="AM253" s="295"/>
      <c r="AN253" s="228"/>
      <c r="AO253" s="228"/>
      <c r="AP253" s="228"/>
      <c r="AQ253" s="228"/>
      <c r="AR253" s="228"/>
      <c r="AS253" s="348"/>
      <c r="AT253" s="264">
        <f t="shared" si="174"/>
        <v>0</v>
      </c>
      <c r="AU253" s="259"/>
      <c r="AV253" s="265">
        <f t="shared" si="201"/>
        <v>0</v>
      </c>
      <c r="AX253" s="265">
        <f t="shared" si="205"/>
        <v>0</v>
      </c>
      <c r="AZ253" s="492">
        <f t="shared" si="202"/>
        <v>0</v>
      </c>
      <c r="BB253" s="492">
        <f t="shared" si="203"/>
        <v>0</v>
      </c>
      <c r="BD253" s="265">
        <f t="shared" si="206"/>
        <v>0</v>
      </c>
      <c r="BE253" s="105"/>
      <c r="BF253" s="105"/>
      <c r="BG253" s="105"/>
      <c r="BH253" s="105"/>
      <c r="BI253" s="105"/>
      <c r="BJ253" s="105"/>
    </row>
    <row r="254" spans="2:62" ht="20.100000000000001" hidden="1" customHeight="1" outlineLevel="1">
      <c r="B254" s="100"/>
      <c r="C254" s="908"/>
      <c r="D254" s="909"/>
      <c r="E254" s="909"/>
      <c r="F254" s="910"/>
      <c r="G254" s="890"/>
      <c r="H254" s="891"/>
      <c r="I254" s="152"/>
      <c r="J254" s="152"/>
      <c r="K254" s="152"/>
      <c r="L254" s="152"/>
      <c r="M254" s="152"/>
      <c r="N254" s="152"/>
      <c r="O254" s="152"/>
      <c r="P254" s="153"/>
      <c r="Q254" s="153"/>
      <c r="R254" s="156">
        <f t="shared" si="197"/>
        <v>0</v>
      </c>
      <c r="S254" s="156">
        <f t="shared" si="198"/>
        <v>0</v>
      </c>
      <c r="U254" s="157">
        <f t="shared" si="204"/>
        <v>0</v>
      </c>
      <c r="W254" s="152"/>
      <c r="X254" s="152"/>
      <c r="Y254" s="152"/>
      <c r="Z254" s="152"/>
      <c r="AA254" s="152"/>
      <c r="AB254" s="152"/>
      <c r="AC254" s="347"/>
      <c r="AD254" s="152"/>
      <c r="AE254" s="152"/>
      <c r="AF254" s="152"/>
      <c r="AG254" s="152"/>
      <c r="AH254" s="152"/>
      <c r="AI254" s="152"/>
      <c r="AJ254" s="347"/>
      <c r="AK254" s="152"/>
      <c r="AL254" s="152"/>
      <c r="AM254" s="295"/>
      <c r="AN254" s="228"/>
      <c r="AO254" s="228"/>
      <c r="AP254" s="228"/>
      <c r="AQ254" s="228"/>
      <c r="AR254" s="228"/>
      <c r="AS254" s="348"/>
      <c r="AT254" s="264">
        <f t="shared" si="174"/>
        <v>0</v>
      </c>
      <c r="AU254" s="259"/>
      <c r="AV254" s="265">
        <f t="shared" si="201"/>
        <v>0</v>
      </c>
      <c r="AX254" s="265">
        <f t="shared" si="205"/>
        <v>0</v>
      </c>
      <c r="AZ254" s="492">
        <f t="shared" si="202"/>
        <v>0</v>
      </c>
      <c r="BB254" s="492">
        <f t="shared" si="203"/>
        <v>0</v>
      </c>
      <c r="BD254" s="265">
        <f t="shared" si="206"/>
        <v>0</v>
      </c>
      <c r="BE254" s="105"/>
      <c r="BF254" s="105"/>
      <c r="BG254" s="105"/>
      <c r="BH254" s="105"/>
      <c r="BI254" s="105"/>
      <c r="BJ254" s="105"/>
    </row>
    <row r="255" spans="2:62" ht="20.100000000000001" hidden="1" customHeight="1" outlineLevel="1">
      <c r="B255" s="100"/>
      <c r="C255" s="908"/>
      <c r="D255" s="909"/>
      <c r="E255" s="909"/>
      <c r="F255" s="910"/>
      <c r="G255" s="890"/>
      <c r="H255" s="891"/>
      <c r="I255" s="152"/>
      <c r="J255" s="152"/>
      <c r="K255" s="152"/>
      <c r="L255" s="152"/>
      <c r="M255" s="152"/>
      <c r="N255" s="152"/>
      <c r="O255" s="152"/>
      <c r="P255" s="153"/>
      <c r="Q255" s="153"/>
      <c r="R255" s="156">
        <f t="shared" si="197"/>
        <v>0</v>
      </c>
      <c r="S255" s="156">
        <f t="shared" si="198"/>
        <v>0</v>
      </c>
      <c r="U255" s="157">
        <f t="shared" si="204"/>
        <v>0</v>
      </c>
      <c r="W255" s="152"/>
      <c r="X255" s="152"/>
      <c r="Y255" s="152"/>
      <c r="Z255" s="152"/>
      <c r="AA255" s="152"/>
      <c r="AB255" s="152"/>
      <c r="AC255" s="347"/>
      <c r="AD255" s="152"/>
      <c r="AE255" s="152"/>
      <c r="AF255" s="152"/>
      <c r="AG255" s="152"/>
      <c r="AH255" s="152"/>
      <c r="AI255" s="152"/>
      <c r="AJ255" s="347"/>
      <c r="AK255" s="152"/>
      <c r="AL255" s="152"/>
      <c r="AM255" s="295"/>
      <c r="AN255" s="228"/>
      <c r="AO255" s="228"/>
      <c r="AP255" s="228"/>
      <c r="AQ255" s="228"/>
      <c r="AR255" s="228"/>
      <c r="AS255" s="348"/>
      <c r="AT255" s="264">
        <f t="shared" si="174"/>
        <v>0</v>
      </c>
      <c r="AU255" s="259"/>
      <c r="AV255" s="265">
        <f t="shared" si="201"/>
        <v>0</v>
      </c>
      <c r="AX255" s="265">
        <f t="shared" si="205"/>
        <v>0</v>
      </c>
      <c r="AZ255" s="492">
        <f t="shared" si="202"/>
        <v>0</v>
      </c>
      <c r="BB255" s="492">
        <f t="shared" si="203"/>
        <v>0</v>
      </c>
      <c r="BD255" s="265">
        <f t="shared" si="206"/>
        <v>0</v>
      </c>
      <c r="BE255" s="105"/>
      <c r="BF255" s="105"/>
      <c r="BG255" s="105"/>
      <c r="BH255" s="105"/>
      <c r="BI255" s="105"/>
      <c r="BJ255" s="105"/>
    </row>
    <row r="256" spans="2:62" ht="20.100000000000001" hidden="1" customHeight="1" outlineLevel="1">
      <c r="B256" s="100"/>
      <c r="C256" s="908"/>
      <c r="D256" s="909"/>
      <c r="E256" s="909"/>
      <c r="F256" s="910"/>
      <c r="G256" s="890"/>
      <c r="H256" s="891"/>
      <c r="I256" s="152"/>
      <c r="J256" s="152"/>
      <c r="K256" s="152"/>
      <c r="L256" s="152"/>
      <c r="M256" s="152"/>
      <c r="N256" s="152"/>
      <c r="O256" s="152"/>
      <c r="P256" s="153"/>
      <c r="Q256" s="153"/>
      <c r="R256" s="156">
        <f t="shared" si="197"/>
        <v>0</v>
      </c>
      <c r="S256" s="156">
        <f t="shared" si="198"/>
        <v>0</v>
      </c>
      <c r="U256" s="157">
        <f t="shared" si="204"/>
        <v>0</v>
      </c>
      <c r="W256" s="152"/>
      <c r="X256" s="152"/>
      <c r="Y256" s="152"/>
      <c r="Z256" s="152"/>
      <c r="AA256" s="152"/>
      <c r="AB256" s="152"/>
      <c r="AC256" s="347"/>
      <c r="AD256" s="152"/>
      <c r="AE256" s="152"/>
      <c r="AF256" s="152"/>
      <c r="AG256" s="152"/>
      <c r="AH256" s="152"/>
      <c r="AI256" s="152"/>
      <c r="AJ256" s="347"/>
      <c r="AK256" s="152"/>
      <c r="AL256" s="152"/>
      <c r="AM256" s="295"/>
      <c r="AN256" s="228"/>
      <c r="AO256" s="228"/>
      <c r="AP256" s="228"/>
      <c r="AQ256" s="228"/>
      <c r="AR256" s="228"/>
      <c r="AS256" s="348"/>
      <c r="AT256" s="264">
        <f t="shared" si="174"/>
        <v>0</v>
      </c>
      <c r="AU256" s="259"/>
      <c r="AV256" s="265">
        <f t="shared" si="201"/>
        <v>0</v>
      </c>
      <c r="AX256" s="265">
        <f t="shared" si="205"/>
        <v>0</v>
      </c>
      <c r="AZ256" s="492">
        <f t="shared" si="202"/>
        <v>0</v>
      </c>
      <c r="BB256" s="492">
        <f t="shared" si="203"/>
        <v>0</v>
      </c>
      <c r="BD256" s="265">
        <f t="shared" si="206"/>
        <v>0</v>
      </c>
      <c r="BE256" s="105"/>
      <c r="BF256" s="105"/>
      <c r="BG256" s="105"/>
      <c r="BH256" s="105"/>
      <c r="BI256" s="105"/>
      <c r="BJ256" s="105"/>
    </row>
    <row r="257" spans="2:62" ht="20.100000000000001" hidden="1" customHeight="1" outlineLevel="1">
      <c r="B257" s="100"/>
      <c r="C257" s="908"/>
      <c r="D257" s="909"/>
      <c r="E257" s="909"/>
      <c r="F257" s="910"/>
      <c r="G257" s="890"/>
      <c r="H257" s="891"/>
      <c r="I257" s="152"/>
      <c r="J257" s="152"/>
      <c r="K257" s="152"/>
      <c r="L257" s="152"/>
      <c r="M257" s="152"/>
      <c r="N257" s="152"/>
      <c r="O257" s="152"/>
      <c r="P257" s="153"/>
      <c r="Q257" s="153"/>
      <c r="R257" s="156">
        <f t="shared" si="197"/>
        <v>0</v>
      </c>
      <c r="S257" s="156">
        <f t="shared" si="198"/>
        <v>0</v>
      </c>
      <c r="U257" s="157">
        <f t="shared" si="204"/>
        <v>0</v>
      </c>
      <c r="W257" s="152"/>
      <c r="X257" s="152"/>
      <c r="Y257" s="152"/>
      <c r="Z257" s="152"/>
      <c r="AA257" s="152"/>
      <c r="AB257" s="152"/>
      <c r="AC257" s="347"/>
      <c r="AD257" s="152"/>
      <c r="AE257" s="152"/>
      <c r="AF257" s="152"/>
      <c r="AG257" s="152"/>
      <c r="AH257" s="152"/>
      <c r="AI257" s="152"/>
      <c r="AJ257" s="347"/>
      <c r="AK257" s="152"/>
      <c r="AL257" s="152"/>
      <c r="AM257" s="295"/>
      <c r="AN257" s="228"/>
      <c r="AO257" s="228"/>
      <c r="AP257" s="228"/>
      <c r="AQ257" s="228"/>
      <c r="AR257" s="228"/>
      <c r="AS257" s="348"/>
      <c r="AT257" s="264">
        <f t="shared" si="174"/>
        <v>0</v>
      </c>
      <c r="AU257" s="259"/>
      <c r="AV257" s="265">
        <f t="shared" si="201"/>
        <v>0</v>
      </c>
      <c r="AX257" s="265">
        <f t="shared" si="205"/>
        <v>0</v>
      </c>
      <c r="AZ257" s="492">
        <f t="shared" si="202"/>
        <v>0</v>
      </c>
      <c r="BB257" s="492">
        <f t="shared" si="203"/>
        <v>0</v>
      </c>
      <c r="BD257" s="265">
        <f t="shared" si="206"/>
        <v>0</v>
      </c>
      <c r="BE257" s="105"/>
      <c r="BF257" s="105"/>
      <c r="BG257" s="105"/>
      <c r="BH257" s="105"/>
      <c r="BI257" s="105"/>
      <c r="BJ257" s="105"/>
    </row>
    <row r="258" spans="2:62" ht="20.100000000000001" hidden="1" customHeight="1" outlineLevel="1">
      <c r="B258" s="100"/>
      <c r="C258" s="908"/>
      <c r="D258" s="909"/>
      <c r="E258" s="909"/>
      <c r="F258" s="910"/>
      <c r="G258" s="890"/>
      <c r="H258" s="891"/>
      <c r="I258" s="152"/>
      <c r="J258" s="152"/>
      <c r="K258" s="152"/>
      <c r="L258" s="152"/>
      <c r="M258" s="152"/>
      <c r="N258" s="152"/>
      <c r="O258" s="152"/>
      <c r="P258" s="153"/>
      <c r="Q258" s="153"/>
      <c r="R258" s="156">
        <f t="shared" si="197"/>
        <v>0</v>
      </c>
      <c r="S258" s="156">
        <f t="shared" si="198"/>
        <v>0</v>
      </c>
      <c r="U258" s="157">
        <f t="shared" si="204"/>
        <v>0</v>
      </c>
      <c r="W258" s="152"/>
      <c r="X258" s="152"/>
      <c r="Y258" s="152"/>
      <c r="Z258" s="152"/>
      <c r="AA258" s="152"/>
      <c r="AB258" s="152"/>
      <c r="AC258" s="347"/>
      <c r="AD258" s="152"/>
      <c r="AE258" s="152"/>
      <c r="AF258" s="152"/>
      <c r="AG258" s="152"/>
      <c r="AH258" s="152"/>
      <c r="AI258" s="152"/>
      <c r="AJ258" s="347"/>
      <c r="AK258" s="152"/>
      <c r="AL258" s="152"/>
      <c r="AM258" s="295"/>
      <c r="AN258" s="228"/>
      <c r="AO258" s="228"/>
      <c r="AP258" s="228"/>
      <c r="AQ258" s="228"/>
      <c r="AR258" s="228"/>
      <c r="AS258" s="348"/>
      <c r="AT258" s="264">
        <f t="shared" si="174"/>
        <v>0</v>
      </c>
      <c r="AU258" s="259"/>
      <c r="AV258" s="265">
        <f t="shared" si="201"/>
        <v>0</v>
      </c>
      <c r="AX258" s="265">
        <f t="shared" si="205"/>
        <v>0</v>
      </c>
      <c r="AZ258" s="492">
        <f t="shared" si="202"/>
        <v>0</v>
      </c>
      <c r="BB258" s="492">
        <f t="shared" si="203"/>
        <v>0</v>
      </c>
      <c r="BD258" s="265">
        <f t="shared" si="206"/>
        <v>0</v>
      </c>
      <c r="BE258" s="105"/>
      <c r="BF258" s="105"/>
      <c r="BG258" s="105"/>
      <c r="BH258" s="105"/>
      <c r="BI258" s="105"/>
      <c r="BJ258" s="105"/>
    </row>
    <row r="259" spans="2:62" ht="20.100000000000001" hidden="1" customHeight="1" outlineLevel="1">
      <c r="B259" s="100"/>
      <c r="C259" s="908"/>
      <c r="D259" s="909"/>
      <c r="E259" s="909"/>
      <c r="F259" s="910"/>
      <c r="G259" s="890"/>
      <c r="H259" s="891"/>
      <c r="I259" s="152"/>
      <c r="J259" s="152"/>
      <c r="K259" s="152"/>
      <c r="L259" s="152"/>
      <c r="M259" s="152"/>
      <c r="N259" s="152"/>
      <c r="O259" s="152"/>
      <c r="P259" s="153"/>
      <c r="Q259" s="153"/>
      <c r="R259" s="156">
        <f t="shared" si="197"/>
        <v>0</v>
      </c>
      <c r="S259" s="156">
        <f t="shared" si="198"/>
        <v>0</v>
      </c>
      <c r="U259" s="157">
        <f t="shared" si="204"/>
        <v>0</v>
      </c>
      <c r="W259" s="152"/>
      <c r="X259" s="152"/>
      <c r="Y259" s="152"/>
      <c r="Z259" s="152"/>
      <c r="AA259" s="152"/>
      <c r="AB259" s="152"/>
      <c r="AC259" s="347"/>
      <c r="AD259" s="152"/>
      <c r="AE259" s="152"/>
      <c r="AF259" s="152"/>
      <c r="AG259" s="152"/>
      <c r="AH259" s="152"/>
      <c r="AI259" s="152"/>
      <c r="AJ259" s="347"/>
      <c r="AK259" s="152"/>
      <c r="AL259" s="152"/>
      <c r="AM259" s="295"/>
      <c r="AN259" s="228"/>
      <c r="AO259" s="228"/>
      <c r="AP259" s="228"/>
      <c r="AQ259" s="228"/>
      <c r="AR259" s="228"/>
      <c r="AS259" s="348"/>
      <c r="AT259" s="264">
        <f t="shared" si="174"/>
        <v>0</v>
      </c>
      <c r="AU259" s="259"/>
      <c r="AV259" s="265">
        <f t="shared" si="201"/>
        <v>0</v>
      </c>
      <c r="AX259" s="265">
        <f t="shared" si="205"/>
        <v>0</v>
      </c>
      <c r="AZ259" s="492">
        <f t="shared" si="202"/>
        <v>0</v>
      </c>
      <c r="BB259" s="492">
        <f t="shared" si="203"/>
        <v>0</v>
      </c>
      <c r="BD259" s="265">
        <f t="shared" si="206"/>
        <v>0</v>
      </c>
      <c r="BE259" s="105"/>
      <c r="BF259" s="105"/>
      <c r="BG259" s="105"/>
      <c r="BH259" s="105"/>
      <c r="BI259" s="105"/>
      <c r="BJ259" s="105"/>
    </row>
    <row r="260" spans="2:62" ht="20.100000000000001" hidden="1" customHeight="1" outlineLevel="1">
      <c r="B260" s="100"/>
      <c r="C260" s="908"/>
      <c r="D260" s="909"/>
      <c r="E260" s="909"/>
      <c r="F260" s="910"/>
      <c r="G260" s="890"/>
      <c r="H260" s="891"/>
      <c r="I260" s="152"/>
      <c r="J260" s="152"/>
      <c r="K260" s="152"/>
      <c r="L260" s="152"/>
      <c r="M260" s="152"/>
      <c r="N260" s="152"/>
      <c r="O260" s="152"/>
      <c r="P260" s="153"/>
      <c r="Q260" s="153"/>
      <c r="R260" s="156">
        <f t="shared" si="197"/>
        <v>0</v>
      </c>
      <c r="S260" s="156">
        <f t="shared" si="198"/>
        <v>0</v>
      </c>
      <c r="U260" s="157">
        <f t="shared" si="204"/>
        <v>0</v>
      </c>
      <c r="W260" s="152"/>
      <c r="X260" s="152"/>
      <c r="Y260" s="152"/>
      <c r="Z260" s="152"/>
      <c r="AA260" s="152"/>
      <c r="AB260" s="152"/>
      <c r="AC260" s="347"/>
      <c r="AD260" s="152"/>
      <c r="AE260" s="152"/>
      <c r="AF260" s="152"/>
      <c r="AG260" s="152"/>
      <c r="AH260" s="152"/>
      <c r="AI260" s="152"/>
      <c r="AJ260" s="347"/>
      <c r="AK260" s="152"/>
      <c r="AL260" s="152"/>
      <c r="AM260" s="295"/>
      <c r="AN260" s="228"/>
      <c r="AO260" s="228"/>
      <c r="AP260" s="228"/>
      <c r="AQ260" s="228"/>
      <c r="AR260" s="228"/>
      <c r="AS260" s="348"/>
      <c r="AT260" s="264">
        <f t="shared" si="174"/>
        <v>0</v>
      </c>
      <c r="AU260" s="259"/>
      <c r="AV260" s="265">
        <f t="shared" si="201"/>
        <v>0</v>
      </c>
      <c r="AX260" s="265">
        <f t="shared" si="205"/>
        <v>0</v>
      </c>
      <c r="AZ260" s="492">
        <f t="shared" si="202"/>
        <v>0</v>
      </c>
      <c r="BB260" s="492">
        <f t="shared" si="203"/>
        <v>0</v>
      </c>
      <c r="BD260" s="265">
        <f t="shared" si="206"/>
        <v>0</v>
      </c>
      <c r="BE260" s="105"/>
      <c r="BF260" s="105"/>
      <c r="BG260" s="105"/>
      <c r="BH260" s="105"/>
      <c r="BI260" s="105"/>
      <c r="BJ260" s="105"/>
    </row>
    <row r="261" spans="2:62" ht="20.100000000000001" hidden="1" customHeight="1" outlineLevel="1">
      <c r="B261" s="100"/>
      <c r="C261" s="908"/>
      <c r="D261" s="909"/>
      <c r="E261" s="909"/>
      <c r="F261" s="910"/>
      <c r="G261" s="890"/>
      <c r="H261" s="891"/>
      <c r="I261" s="152"/>
      <c r="J261" s="152"/>
      <c r="K261" s="152"/>
      <c r="L261" s="152"/>
      <c r="M261" s="152"/>
      <c r="N261" s="152"/>
      <c r="O261" s="152"/>
      <c r="P261" s="153"/>
      <c r="Q261" s="153"/>
      <c r="R261" s="156">
        <f t="shared" si="197"/>
        <v>0</v>
      </c>
      <c r="S261" s="156">
        <f t="shared" si="198"/>
        <v>0</v>
      </c>
      <c r="U261" s="157">
        <f t="shared" si="204"/>
        <v>0</v>
      </c>
      <c r="W261" s="152"/>
      <c r="X261" s="152"/>
      <c r="Y261" s="152"/>
      <c r="Z261" s="152"/>
      <c r="AA261" s="152"/>
      <c r="AB261" s="152"/>
      <c r="AC261" s="347"/>
      <c r="AD261" s="152"/>
      <c r="AE261" s="152"/>
      <c r="AF261" s="152"/>
      <c r="AG261" s="152"/>
      <c r="AH261" s="152"/>
      <c r="AI261" s="152"/>
      <c r="AJ261" s="347"/>
      <c r="AK261" s="152"/>
      <c r="AL261" s="152"/>
      <c r="AM261" s="295"/>
      <c r="AN261" s="228"/>
      <c r="AO261" s="228"/>
      <c r="AP261" s="228"/>
      <c r="AQ261" s="228"/>
      <c r="AR261" s="228"/>
      <c r="AS261" s="348"/>
      <c r="AT261" s="264">
        <f t="shared" si="174"/>
        <v>0</v>
      </c>
      <c r="AU261" s="259"/>
      <c r="AV261" s="265">
        <f t="shared" si="201"/>
        <v>0</v>
      </c>
      <c r="AX261" s="265">
        <f t="shared" si="205"/>
        <v>0</v>
      </c>
      <c r="AZ261" s="492">
        <f t="shared" si="202"/>
        <v>0</v>
      </c>
      <c r="BB261" s="492">
        <f t="shared" si="203"/>
        <v>0</v>
      </c>
      <c r="BD261" s="265">
        <f t="shared" si="206"/>
        <v>0</v>
      </c>
      <c r="BE261" s="105"/>
      <c r="BF261" s="105"/>
      <c r="BG261" s="105"/>
      <c r="BH261" s="105"/>
      <c r="BI261" s="105"/>
      <c r="BJ261" s="105"/>
    </row>
    <row r="262" spans="2:62" ht="20.100000000000001" hidden="1" customHeight="1" outlineLevel="1">
      <c r="B262" s="100"/>
      <c r="C262" s="908"/>
      <c r="D262" s="909"/>
      <c r="E262" s="909"/>
      <c r="F262" s="910"/>
      <c r="G262" s="890"/>
      <c r="H262" s="891"/>
      <c r="I262" s="152"/>
      <c r="J262" s="152"/>
      <c r="K262" s="152"/>
      <c r="L262" s="152"/>
      <c r="M262" s="152"/>
      <c r="N262" s="152"/>
      <c r="O262" s="152"/>
      <c r="P262" s="153"/>
      <c r="Q262" s="153"/>
      <c r="R262" s="156">
        <f t="shared" si="197"/>
        <v>0</v>
      </c>
      <c r="S262" s="156">
        <f t="shared" si="198"/>
        <v>0</v>
      </c>
      <c r="U262" s="157">
        <f t="shared" si="204"/>
        <v>0</v>
      </c>
      <c r="W262" s="152"/>
      <c r="X262" s="152"/>
      <c r="Y262" s="152"/>
      <c r="Z262" s="152"/>
      <c r="AA262" s="152"/>
      <c r="AB262" s="152"/>
      <c r="AC262" s="347"/>
      <c r="AD262" s="152"/>
      <c r="AE262" s="152"/>
      <c r="AF262" s="152"/>
      <c r="AG262" s="152"/>
      <c r="AH262" s="152"/>
      <c r="AI262" s="152"/>
      <c r="AJ262" s="347"/>
      <c r="AK262" s="152"/>
      <c r="AL262" s="152"/>
      <c r="AM262" s="295"/>
      <c r="AN262" s="228"/>
      <c r="AO262" s="228"/>
      <c r="AP262" s="228"/>
      <c r="AQ262" s="228"/>
      <c r="AR262" s="228"/>
      <c r="AS262" s="348"/>
      <c r="AT262" s="264">
        <f t="shared" si="174"/>
        <v>0</v>
      </c>
      <c r="AU262" s="259"/>
      <c r="AV262" s="265">
        <f t="shared" si="201"/>
        <v>0</v>
      </c>
      <c r="AX262" s="265">
        <f t="shared" si="205"/>
        <v>0</v>
      </c>
      <c r="AZ262" s="492">
        <f t="shared" si="202"/>
        <v>0</v>
      </c>
      <c r="BB262" s="492">
        <f t="shared" si="203"/>
        <v>0</v>
      </c>
      <c r="BD262" s="265">
        <f t="shared" si="206"/>
        <v>0</v>
      </c>
      <c r="BE262" s="105"/>
      <c r="BF262" s="105"/>
      <c r="BG262" s="105"/>
      <c r="BH262" s="105"/>
      <c r="BI262" s="105"/>
      <c r="BJ262" s="105"/>
    </row>
    <row r="263" spans="2:62" ht="20.100000000000001" hidden="1" customHeight="1" outlineLevel="1">
      <c r="B263" s="100"/>
      <c r="C263" s="908"/>
      <c r="D263" s="909"/>
      <c r="E263" s="909"/>
      <c r="F263" s="910"/>
      <c r="G263" s="890"/>
      <c r="H263" s="891"/>
      <c r="I263" s="152"/>
      <c r="J263" s="152"/>
      <c r="K263" s="152"/>
      <c r="L263" s="152"/>
      <c r="M263" s="152"/>
      <c r="N263" s="152"/>
      <c r="O263" s="152"/>
      <c r="P263" s="153"/>
      <c r="Q263" s="153"/>
      <c r="R263" s="156">
        <f t="shared" si="197"/>
        <v>0</v>
      </c>
      <c r="S263" s="156">
        <f t="shared" si="198"/>
        <v>0</v>
      </c>
      <c r="U263" s="157">
        <f t="shared" si="204"/>
        <v>0</v>
      </c>
      <c r="W263" s="152"/>
      <c r="X263" s="152"/>
      <c r="Y263" s="152"/>
      <c r="Z263" s="152"/>
      <c r="AA263" s="152"/>
      <c r="AB263" s="152"/>
      <c r="AC263" s="347"/>
      <c r="AD263" s="152"/>
      <c r="AE263" s="152"/>
      <c r="AF263" s="152"/>
      <c r="AG263" s="152"/>
      <c r="AH263" s="152"/>
      <c r="AI263" s="152"/>
      <c r="AJ263" s="347"/>
      <c r="AK263" s="152"/>
      <c r="AL263" s="152"/>
      <c r="AM263" s="295"/>
      <c r="AN263" s="228"/>
      <c r="AO263" s="228"/>
      <c r="AP263" s="228"/>
      <c r="AQ263" s="228"/>
      <c r="AR263" s="228"/>
      <c r="AS263" s="348"/>
      <c r="AT263" s="264">
        <f t="shared" si="174"/>
        <v>0</v>
      </c>
      <c r="AU263" s="259"/>
      <c r="AV263" s="265">
        <f t="shared" si="201"/>
        <v>0</v>
      </c>
      <c r="AX263" s="265">
        <f t="shared" si="205"/>
        <v>0</v>
      </c>
      <c r="AZ263" s="492">
        <f t="shared" si="202"/>
        <v>0</v>
      </c>
      <c r="BB263" s="492">
        <f t="shared" si="203"/>
        <v>0</v>
      </c>
      <c r="BD263" s="265">
        <f t="shared" si="206"/>
        <v>0</v>
      </c>
      <c r="BE263" s="105"/>
      <c r="BF263" s="105"/>
      <c r="BG263" s="105"/>
      <c r="BH263" s="105"/>
      <c r="BI263" s="105"/>
      <c r="BJ263" s="105"/>
    </row>
    <row r="264" spans="2:62" ht="20.100000000000001" hidden="1" customHeight="1" outlineLevel="1">
      <c r="B264" s="100"/>
      <c r="C264" s="908"/>
      <c r="D264" s="909"/>
      <c r="E264" s="909"/>
      <c r="F264" s="910"/>
      <c r="G264" s="890"/>
      <c r="H264" s="891"/>
      <c r="I264" s="152"/>
      <c r="J264" s="152"/>
      <c r="K264" s="152"/>
      <c r="L264" s="152"/>
      <c r="M264" s="152"/>
      <c r="N264" s="152"/>
      <c r="O264" s="152"/>
      <c r="P264" s="153"/>
      <c r="Q264" s="153"/>
      <c r="R264" s="156">
        <f t="shared" si="197"/>
        <v>0</v>
      </c>
      <c r="S264" s="156">
        <f t="shared" si="198"/>
        <v>0</v>
      </c>
      <c r="U264" s="157">
        <f t="shared" si="204"/>
        <v>0</v>
      </c>
      <c r="W264" s="152"/>
      <c r="X264" s="152"/>
      <c r="Y264" s="152"/>
      <c r="Z264" s="152"/>
      <c r="AA264" s="152"/>
      <c r="AB264" s="152"/>
      <c r="AC264" s="347"/>
      <c r="AD264" s="152"/>
      <c r="AE264" s="152"/>
      <c r="AF264" s="152"/>
      <c r="AG264" s="152"/>
      <c r="AH264" s="152"/>
      <c r="AI264" s="152"/>
      <c r="AJ264" s="347"/>
      <c r="AK264" s="152"/>
      <c r="AL264" s="152"/>
      <c r="AM264" s="295"/>
      <c r="AN264" s="228"/>
      <c r="AO264" s="228"/>
      <c r="AP264" s="228"/>
      <c r="AQ264" s="228"/>
      <c r="AR264" s="228"/>
      <c r="AS264" s="348"/>
      <c r="AT264" s="264">
        <f t="shared" si="174"/>
        <v>0</v>
      </c>
      <c r="AU264" s="259"/>
      <c r="AV264" s="265">
        <f t="shared" si="201"/>
        <v>0</v>
      </c>
      <c r="AX264" s="265">
        <f t="shared" si="205"/>
        <v>0</v>
      </c>
      <c r="AZ264" s="492">
        <f t="shared" si="202"/>
        <v>0</v>
      </c>
      <c r="BB264" s="492">
        <f t="shared" si="203"/>
        <v>0</v>
      </c>
      <c r="BD264" s="265">
        <f t="shared" si="206"/>
        <v>0</v>
      </c>
      <c r="BE264" s="105"/>
      <c r="BF264" s="105"/>
      <c r="BG264" s="105"/>
      <c r="BH264" s="105"/>
      <c r="BI264" s="105"/>
      <c r="BJ264" s="105"/>
    </row>
    <row r="265" spans="2:62" ht="20.100000000000001" hidden="1" customHeight="1" outlineLevel="1">
      <c r="B265" s="100"/>
      <c r="C265" s="908"/>
      <c r="D265" s="909"/>
      <c r="E265" s="909"/>
      <c r="F265" s="910"/>
      <c r="G265" s="890"/>
      <c r="H265" s="891"/>
      <c r="I265" s="152"/>
      <c r="J265" s="152"/>
      <c r="K265" s="152"/>
      <c r="L265" s="152"/>
      <c r="M265" s="152"/>
      <c r="N265" s="152"/>
      <c r="O265" s="152"/>
      <c r="P265" s="153"/>
      <c r="Q265" s="153"/>
      <c r="R265" s="156">
        <f t="shared" si="197"/>
        <v>0</v>
      </c>
      <c r="S265" s="156">
        <f t="shared" si="198"/>
        <v>0</v>
      </c>
      <c r="U265" s="157">
        <f t="shared" si="204"/>
        <v>0</v>
      </c>
      <c r="W265" s="152"/>
      <c r="X265" s="152"/>
      <c r="Y265" s="152"/>
      <c r="Z265" s="152"/>
      <c r="AA265" s="152"/>
      <c r="AB265" s="152"/>
      <c r="AC265" s="347"/>
      <c r="AD265" s="152"/>
      <c r="AE265" s="152"/>
      <c r="AF265" s="152"/>
      <c r="AG265" s="152"/>
      <c r="AH265" s="152"/>
      <c r="AI265" s="152"/>
      <c r="AJ265" s="347"/>
      <c r="AK265" s="152"/>
      <c r="AL265" s="152"/>
      <c r="AM265" s="295"/>
      <c r="AN265" s="228"/>
      <c r="AO265" s="228"/>
      <c r="AP265" s="228"/>
      <c r="AQ265" s="228"/>
      <c r="AR265" s="228"/>
      <c r="AS265" s="348"/>
      <c r="AT265" s="264">
        <f t="shared" si="174"/>
        <v>0</v>
      </c>
      <c r="AU265" s="259"/>
      <c r="AV265" s="265">
        <f t="shared" si="201"/>
        <v>0</v>
      </c>
      <c r="AX265" s="265">
        <f t="shared" si="205"/>
        <v>0</v>
      </c>
      <c r="AZ265" s="492">
        <f t="shared" si="202"/>
        <v>0</v>
      </c>
      <c r="BB265" s="492">
        <f t="shared" si="203"/>
        <v>0</v>
      </c>
      <c r="BD265" s="265">
        <f t="shared" si="206"/>
        <v>0</v>
      </c>
      <c r="BE265" s="105"/>
      <c r="BF265" s="105"/>
      <c r="BG265" s="105"/>
      <c r="BH265" s="105"/>
      <c r="BI265" s="105"/>
      <c r="BJ265" s="105"/>
    </row>
    <row r="266" spans="2:62" ht="9.9499999999999993" hidden="1" customHeight="1" outlineLevel="1">
      <c r="B266" s="101"/>
      <c r="C266" s="208"/>
      <c r="D266" s="208"/>
      <c r="E266" s="208"/>
      <c r="F266" s="208"/>
      <c r="G266" s="237"/>
      <c r="H266" s="207"/>
      <c r="I266" s="257"/>
      <c r="J266" s="257"/>
      <c r="K266" s="257"/>
      <c r="L266" s="257"/>
      <c r="M266" s="257"/>
      <c r="N266" s="257"/>
      <c r="O266" s="257"/>
      <c r="P266" s="256"/>
      <c r="Q266" s="102"/>
      <c r="R266" s="102"/>
      <c r="S266" s="102"/>
      <c r="U266" s="98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Z266" s="493"/>
      <c r="BE266" s="105"/>
      <c r="BF266" s="105"/>
      <c r="BG266" s="105"/>
      <c r="BH266" s="105"/>
      <c r="BI266" s="105"/>
      <c r="BJ266" s="105"/>
    </row>
    <row r="267" spans="2:62" ht="20.100000000000001" customHeight="1" collapsed="1">
      <c r="B267" s="8">
        <f>B250+1</f>
        <v>16</v>
      </c>
      <c r="C267" s="916"/>
      <c r="D267" s="917"/>
      <c r="E267" s="917"/>
      <c r="F267" s="918"/>
      <c r="G267" s="429"/>
      <c r="H267" s="206">
        <v>1</v>
      </c>
      <c r="I267" s="642">
        <f t="shared" ref="I267" si="207">$H267*SUM(I268:I282)</f>
        <v>0</v>
      </c>
      <c r="J267" s="643">
        <f t="shared" ref="J267:O267" si="208">$H267*SUM(J268:J282)</f>
        <v>0</v>
      </c>
      <c r="K267" s="644">
        <f t="shared" si="208"/>
        <v>0</v>
      </c>
      <c r="L267" s="645">
        <f t="shared" si="208"/>
        <v>0</v>
      </c>
      <c r="M267" s="645">
        <f t="shared" si="208"/>
        <v>0</v>
      </c>
      <c r="N267" s="644">
        <f t="shared" si="208"/>
        <v>0</v>
      </c>
      <c r="O267" s="642">
        <f t="shared" si="208"/>
        <v>0</v>
      </c>
      <c r="P267" s="209">
        <f t="shared" ref="P267:Q267" si="209">$H267*SUM(P268:P282)</f>
        <v>0</v>
      </c>
      <c r="Q267" s="210">
        <f t="shared" si="209"/>
        <v>0</v>
      </c>
      <c r="R267" s="136">
        <f t="shared" ref="R267:R282" si="210">P267*(1+Gewinn)*(1+SicherheitAngebot)</f>
        <v>0</v>
      </c>
      <c r="S267" s="137">
        <f t="shared" ref="S267:S282" si="211">Q267*(1+MGKZ)*(1+Gewinn)*(1+SicherheitAngebot)</f>
        <v>0</v>
      </c>
      <c r="U267" s="10">
        <f>I267*$I$7+J267*$J$7+K267*$K$7+L267*$L$7+M267*$M$7+N267*$N$7+O267*$O$7+R267+S267</f>
        <v>0</v>
      </c>
      <c r="W267" s="646">
        <f t="shared" ref="W267:AB267" si="212">$H267*SUM(W268:W282)</f>
        <v>0</v>
      </c>
      <c r="X267" s="647">
        <f t="shared" si="212"/>
        <v>0</v>
      </c>
      <c r="Y267" s="648">
        <f t="shared" si="212"/>
        <v>0</v>
      </c>
      <c r="Z267" s="649">
        <f t="shared" si="212"/>
        <v>0</v>
      </c>
      <c r="AA267" s="648">
        <f t="shared" si="212"/>
        <v>0</v>
      </c>
      <c r="AB267" s="646">
        <f t="shared" si="212"/>
        <v>0</v>
      </c>
      <c r="AC267" s="258"/>
      <c r="AD267" s="646">
        <f t="shared" ref="AD267:AM267" si="213">$H267*SUM(AD268:AD282)</f>
        <v>0</v>
      </c>
      <c r="AE267" s="647">
        <f t="shared" si="213"/>
        <v>0</v>
      </c>
      <c r="AF267" s="648">
        <f t="shared" si="213"/>
        <v>0</v>
      </c>
      <c r="AG267" s="649">
        <f t="shared" si="213"/>
        <v>0</v>
      </c>
      <c r="AH267" s="648">
        <f t="shared" si="213"/>
        <v>0</v>
      </c>
      <c r="AI267" s="646">
        <f t="shared" si="213"/>
        <v>0</v>
      </c>
      <c r="AJ267" s="258"/>
      <c r="AK267" s="653">
        <f t="shared" si="213"/>
        <v>0</v>
      </c>
      <c r="AL267" s="653">
        <f t="shared" si="213"/>
        <v>0</v>
      </c>
      <c r="AM267" s="653">
        <f t="shared" si="213"/>
        <v>0</v>
      </c>
      <c r="AN267" s="227">
        <f>$H267*SUM(AN268:AN282)*(1+Gewinn)*(1+SicherheitAngebot)</f>
        <v>0</v>
      </c>
      <c r="AO267" s="227">
        <f>$H267*SUM(AO268:AO282)*(1+Gewinn)*(1+SicherheitAngebot)</f>
        <v>0</v>
      </c>
      <c r="AP267" s="227">
        <f>$H267*SUM(AP268:AP282)*(1+Gewinn)*(1+SicherheitAngebot)</f>
        <v>0</v>
      </c>
      <c r="AQ267" s="227">
        <f>$H267*SUM(AQ268:AQ282)*(1+Gewinn)*(1+SicherheitAngebot)</f>
        <v>0</v>
      </c>
      <c r="AR267" s="227">
        <f>$H267*SUM(AR268:AR282)*(1+Gewinn)*(1+SicherheitAngebot)</f>
        <v>0</v>
      </c>
      <c r="AS267" s="262"/>
      <c r="AT267" s="263">
        <f t="shared" si="174"/>
        <v>0</v>
      </c>
      <c r="AU267" s="259"/>
      <c r="AV267" s="491">
        <f>AK267*$AK$7+AL267*$AL$7+AM267*$AM$7+SUM(AN267:AR267)+AT267/Zuschläge_IBN+AT267</f>
        <v>0</v>
      </c>
      <c r="AX267" s="685">
        <f>U267+AV267</f>
        <v>0</v>
      </c>
      <c r="AZ267" s="490">
        <f>IF(H267&gt;0,U267/(1+SicherheitAngebot)*(1+Sicherheit),0)</f>
        <v>0</v>
      </c>
      <c r="BB267" s="490">
        <f>IF(H267&gt;0,AV267/(1+SicherheitAngebot)*(1+Sicherheit),0)</f>
        <v>0</v>
      </c>
      <c r="BD267" s="490">
        <f>AZ267+BB267</f>
        <v>0</v>
      </c>
      <c r="BE267" s="105"/>
      <c r="BF267" s="105"/>
      <c r="BG267" s="105"/>
      <c r="BH267" s="105"/>
      <c r="BI267" s="105"/>
      <c r="BJ267" s="105"/>
    </row>
    <row r="268" spans="2:62" ht="20.100000000000001" hidden="1" customHeight="1" outlineLevel="1">
      <c r="B268" s="99"/>
      <c r="C268" s="908"/>
      <c r="D268" s="909"/>
      <c r="E268" s="909"/>
      <c r="F268" s="910"/>
      <c r="G268" s="890"/>
      <c r="H268" s="901"/>
      <c r="I268" s="152"/>
      <c r="J268" s="152"/>
      <c r="K268" s="152"/>
      <c r="L268" s="152"/>
      <c r="M268" s="152"/>
      <c r="N268" s="152"/>
      <c r="O268" s="152"/>
      <c r="P268" s="153"/>
      <c r="Q268" s="153"/>
      <c r="R268" s="156">
        <f t="shared" si="210"/>
        <v>0</v>
      </c>
      <c r="S268" s="156">
        <f t="shared" si="211"/>
        <v>0</v>
      </c>
      <c r="U268" s="157">
        <f>I268*$I$7+J268*$J$7+K268*$K$7+L268*$L$7+M268*$M$7+N268*$N$7+O268*$O$7+R268+S268</f>
        <v>0</v>
      </c>
      <c r="W268" s="152"/>
      <c r="X268" s="152"/>
      <c r="Y268" s="152"/>
      <c r="Z268" s="152"/>
      <c r="AA268" s="152"/>
      <c r="AB268" s="152"/>
      <c r="AC268" s="347"/>
      <c r="AD268" s="152"/>
      <c r="AE268" s="152"/>
      <c r="AF268" s="152"/>
      <c r="AG268" s="152"/>
      <c r="AH268" s="152"/>
      <c r="AI268" s="152"/>
      <c r="AJ268" s="347"/>
      <c r="AK268" s="152"/>
      <c r="AL268" s="152"/>
      <c r="AM268" s="295"/>
      <c r="AN268" s="228"/>
      <c r="AO268" s="228"/>
      <c r="AP268" s="228"/>
      <c r="AQ268" s="228"/>
      <c r="AR268" s="228"/>
      <c r="AS268" s="348"/>
      <c r="AT268" s="264">
        <f t="shared" si="174"/>
        <v>0</v>
      </c>
      <c r="AU268" s="259"/>
      <c r="AV268" s="265">
        <f t="shared" ref="AV268:AV282" si="214">AK268*$AK$7+AL268*$AL$7+AM268*$AM$7+SUM(AN268:AR268)*(1+Gewinn)*(1+SicherheitAngebot)+AT268/Zuschläge_IBN+AT268</f>
        <v>0</v>
      </c>
      <c r="AX268" s="265">
        <f>U268+AV268</f>
        <v>0</v>
      </c>
      <c r="AZ268" s="492">
        <f t="shared" ref="AZ268:AZ282" si="215">U268/(1+SicherheitAngebot)*(1+Sicherheit)</f>
        <v>0</v>
      </c>
      <c r="BB268" s="492">
        <f t="shared" ref="BB268:BB282" si="216">AV268/(1+SicherheitAngebot)*(1+Sicherheit)</f>
        <v>0</v>
      </c>
      <c r="BD268" s="265">
        <f>AZ268+BB268</f>
        <v>0</v>
      </c>
      <c r="BE268" s="105"/>
      <c r="BF268" s="105"/>
      <c r="BG268" s="105"/>
      <c r="BH268" s="105"/>
      <c r="BI268" s="105"/>
      <c r="BJ268" s="105"/>
    </row>
    <row r="269" spans="2:62" ht="20.100000000000001" hidden="1" customHeight="1" outlineLevel="1">
      <c r="B269" s="100"/>
      <c r="C269" s="908"/>
      <c r="D269" s="909"/>
      <c r="E269" s="909"/>
      <c r="F269" s="910"/>
      <c r="G269" s="890"/>
      <c r="H269" s="891"/>
      <c r="I269" s="152"/>
      <c r="J269" s="152"/>
      <c r="K269" s="152"/>
      <c r="L269" s="152"/>
      <c r="M269" s="152"/>
      <c r="N269" s="152"/>
      <c r="O269" s="152"/>
      <c r="P269" s="153"/>
      <c r="Q269" s="153"/>
      <c r="R269" s="156">
        <f t="shared" si="210"/>
        <v>0</v>
      </c>
      <c r="S269" s="156">
        <f t="shared" si="211"/>
        <v>0</v>
      </c>
      <c r="U269" s="157">
        <f t="shared" ref="U269:U282" si="217">I269*$I$7+J269*$J$7+K269*$K$7+L269*$L$7+M269*$M$7+N269*$N$7+O269*$O$7+R269+S269</f>
        <v>0</v>
      </c>
      <c r="W269" s="152"/>
      <c r="X269" s="152"/>
      <c r="Y269" s="152"/>
      <c r="Z269" s="152"/>
      <c r="AA269" s="152"/>
      <c r="AB269" s="152"/>
      <c r="AC269" s="347"/>
      <c r="AD269" s="152"/>
      <c r="AE269" s="152"/>
      <c r="AF269" s="152"/>
      <c r="AG269" s="152"/>
      <c r="AH269" s="152"/>
      <c r="AI269" s="152"/>
      <c r="AJ269" s="347"/>
      <c r="AK269" s="152"/>
      <c r="AL269" s="152"/>
      <c r="AM269" s="295"/>
      <c r="AN269" s="228"/>
      <c r="AO269" s="228"/>
      <c r="AP269" s="228"/>
      <c r="AQ269" s="228"/>
      <c r="AR269" s="228"/>
      <c r="AS269" s="348"/>
      <c r="AT269" s="264">
        <f t="shared" si="174"/>
        <v>0</v>
      </c>
      <c r="AU269" s="259"/>
      <c r="AV269" s="265">
        <f t="shared" si="214"/>
        <v>0</v>
      </c>
      <c r="AX269" s="265">
        <f t="shared" ref="AX269:AX282" si="218">U269+AV269</f>
        <v>0</v>
      </c>
      <c r="AZ269" s="492">
        <f t="shared" si="215"/>
        <v>0</v>
      </c>
      <c r="BB269" s="492">
        <f t="shared" si="216"/>
        <v>0</v>
      </c>
      <c r="BD269" s="265">
        <f t="shared" ref="BD269:BD282" si="219">AZ269+BB269</f>
        <v>0</v>
      </c>
      <c r="BE269" s="105"/>
      <c r="BF269" s="105"/>
      <c r="BG269" s="105"/>
      <c r="BH269" s="105"/>
      <c r="BI269" s="105"/>
      <c r="BJ269" s="105"/>
    </row>
    <row r="270" spans="2:62" ht="20.100000000000001" hidden="1" customHeight="1" outlineLevel="1">
      <c r="B270" s="100"/>
      <c r="C270" s="908"/>
      <c r="D270" s="909"/>
      <c r="E270" s="909"/>
      <c r="F270" s="910"/>
      <c r="G270" s="890"/>
      <c r="H270" s="891"/>
      <c r="I270" s="152"/>
      <c r="J270" s="152"/>
      <c r="K270" s="152"/>
      <c r="L270" s="152"/>
      <c r="M270" s="152"/>
      <c r="N270" s="152"/>
      <c r="O270" s="152"/>
      <c r="P270" s="153"/>
      <c r="Q270" s="153"/>
      <c r="R270" s="156">
        <f t="shared" si="210"/>
        <v>0</v>
      </c>
      <c r="S270" s="156">
        <f t="shared" si="211"/>
        <v>0</v>
      </c>
      <c r="U270" s="157">
        <f t="shared" si="217"/>
        <v>0</v>
      </c>
      <c r="W270" s="152"/>
      <c r="X270" s="152"/>
      <c r="Y270" s="152"/>
      <c r="Z270" s="152"/>
      <c r="AA270" s="152"/>
      <c r="AB270" s="152"/>
      <c r="AC270" s="347"/>
      <c r="AD270" s="152"/>
      <c r="AE270" s="152"/>
      <c r="AF270" s="152"/>
      <c r="AG270" s="152"/>
      <c r="AH270" s="152"/>
      <c r="AI270" s="152"/>
      <c r="AJ270" s="347"/>
      <c r="AK270" s="152"/>
      <c r="AL270" s="152"/>
      <c r="AM270" s="295"/>
      <c r="AN270" s="228"/>
      <c r="AO270" s="228"/>
      <c r="AP270" s="228"/>
      <c r="AQ270" s="228"/>
      <c r="AR270" s="228"/>
      <c r="AS270" s="348"/>
      <c r="AT270" s="264">
        <f t="shared" si="174"/>
        <v>0</v>
      </c>
      <c r="AU270" s="259"/>
      <c r="AV270" s="265">
        <f t="shared" si="214"/>
        <v>0</v>
      </c>
      <c r="AX270" s="265">
        <f t="shared" si="218"/>
        <v>0</v>
      </c>
      <c r="AZ270" s="492">
        <f t="shared" si="215"/>
        <v>0</v>
      </c>
      <c r="BB270" s="492">
        <f t="shared" si="216"/>
        <v>0</v>
      </c>
      <c r="BD270" s="265">
        <f t="shared" si="219"/>
        <v>0</v>
      </c>
      <c r="BE270" s="105"/>
      <c r="BF270" s="105"/>
      <c r="BG270" s="105"/>
      <c r="BH270" s="105"/>
      <c r="BI270" s="105"/>
      <c r="BJ270" s="105"/>
    </row>
    <row r="271" spans="2:62" ht="20.100000000000001" hidden="1" customHeight="1" outlineLevel="1">
      <c r="B271" s="100"/>
      <c r="C271" s="908"/>
      <c r="D271" s="909"/>
      <c r="E271" s="909"/>
      <c r="F271" s="910"/>
      <c r="G271" s="890"/>
      <c r="H271" s="891"/>
      <c r="I271" s="152"/>
      <c r="J271" s="152"/>
      <c r="K271" s="152"/>
      <c r="L271" s="152"/>
      <c r="M271" s="152"/>
      <c r="N271" s="152"/>
      <c r="O271" s="152"/>
      <c r="P271" s="153"/>
      <c r="Q271" s="153"/>
      <c r="R271" s="156">
        <f t="shared" si="210"/>
        <v>0</v>
      </c>
      <c r="S271" s="156">
        <f t="shared" si="211"/>
        <v>0</v>
      </c>
      <c r="U271" s="157">
        <f t="shared" si="217"/>
        <v>0</v>
      </c>
      <c r="W271" s="152"/>
      <c r="X271" s="152"/>
      <c r="Y271" s="152"/>
      <c r="Z271" s="152"/>
      <c r="AA271" s="152"/>
      <c r="AB271" s="152"/>
      <c r="AC271" s="347"/>
      <c r="AD271" s="152"/>
      <c r="AE271" s="152"/>
      <c r="AF271" s="152"/>
      <c r="AG271" s="152"/>
      <c r="AH271" s="152"/>
      <c r="AI271" s="152"/>
      <c r="AJ271" s="347"/>
      <c r="AK271" s="152"/>
      <c r="AL271" s="152"/>
      <c r="AM271" s="295"/>
      <c r="AN271" s="228"/>
      <c r="AO271" s="228"/>
      <c r="AP271" s="228"/>
      <c r="AQ271" s="228"/>
      <c r="AR271" s="228"/>
      <c r="AS271" s="348"/>
      <c r="AT271" s="264">
        <f t="shared" si="174"/>
        <v>0</v>
      </c>
      <c r="AU271" s="259"/>
      <c r="AV271" s="265">
        <f t="shared" si="214"/>
        <v>0</v>
      </c>
      <c r="AX271" s="265">
        <f t="shared" si="218"/>
        <v>0</v>
      </c>
      <c r="AZ271" s="492">
        <f t="shared" si="215"/>
        <v>0</v>
      </c>
      <c r="BB271" s="492">
        <f t="shared" si="216"/>
        <v>0</v>
      </c>
      <c r="BD271" s="265">
        <f t="shared" si="219"/>
        <v>0</v>
      </c>
      <c r="BE271" s="105"/>
      <c r="BF271" s="105"/>
      <c r="BG271" s="105"/>
      <c r="BH271" s="105"/>
      <c r="BI271" s="105"/>
      <c r="BJ271" s="105"/>
    </row>
    <row r="272" spans="2:62" ht="20.100000000000001" hidden="1" customHeight="1" outlineLevel="1">
      <c r="B272" s="100"/>
      <c r="C272" s="908"/>
      <c r="D272" s="909"/>
      <c r="E272" s="909"/>
      <c r="F272" s="910"/>
      <c r="G272" s="890"/>
      <c r="H272" s="891"/>
      <c r="I272" s="152"/>
      <c r="J272" s="152"/>
      <c r="K272" s="152"/>
      <c r="L272" s="152"/>
      <c r="M272" s="152"/>
      <c r="N272" s="152"/>
      <c r="O272" s="152"/>
      <c r="P272" s="153"/>
      <c r="Q272" s="153"/>
      <c r="R272" s="156">
        <f t="shared" si="210"/>
        <v>0</v>
      </c>
      <c r="S272" s="156">
        <f t="shared" si="211"/>
        <v>0</v>
      </c>
      <c r="U272" s="157">
        <f t="shared" si="217"/>
        <v>0</v>
      </c>
      <c r="W272" s="152"/>
      <c r="X272" s="152"/>
      <c r="Y272" s="152"/>
      <c r="Z272" s="152"/>
      <c r="AA272" s="152"/>
      <c r="AB272" s="152"/>
      <c r="AC272" s="347"/>
      <c r="AD272" s="152"/>
      <c r="AE272" s="152"/>
      <c r="AF272" s="152"/>
      <c r="AG272" s="152"/>
      <c r="AH272" s="152"/>
      <c r="AI272" s="152"/>
      <c r="AJ272" s="347"/>
      <c r="AK272" s="152"/>
      <c r="AL272" s="152"/>
      <c r="AM272" s="295"/>
      <c r="AN272" s="228"/>
      <c r="AO272" s="228"/>
      <c r="AP272" s="228"/>
      <c r="AQ272" s="228"/>
      <c r="AR272" s="228"/>
      <c r="AS272" s="348"/>
      <c r="AT272" s="264">
        <f t="shared" si="174"/>
        <v>0</v>
      </c>
      <c r="AU272" s="259"/>
      <c r="AV272" s="265">
        <f t="shared" si="214"/>
        <v>0</v>
      </c>
      <c r="AX272" s="265">
        <f t="shared" si="218"/>
        <v>0</v>
      </c>
      <c r="AZ272" s="492">
        <f t="shared" si="215"/>
        <v>0</v>
      </c>
      <c r="BB272" s="492">
        <f t="shared" si="216"/>
        <v>0</v>
      </c>
      <c r="BD272" s="265">
        <f t="shared" si="219"/>
        <v>0</v>
      </c>
      <c r="BE272" s="105"/>
      <c r="BF272" s="105"/>
      <c r="BG272" s="105"/>
      <c r="BH272" s="105"/>
      <c r="BI272" s="105"/>
      <c r="BJ272" s="105"/>
    </row>
    <row r="273" spans="2:62" ht="20.100000000000001" hidden="1" customHeight="1" outlineLevel="1">
      <c r="B273" s="100"/>
      <c r="C273" s="908"/>
      <c r="D273" s="909"/>
      <c r="E273" s="909"/>
      <c r="F273" s="910"/>
      <c r="G273" s="890"/>
      <c r="H273" s="891"/>
      <c r="I273" s="152"/>
      <c r="J273" s="152"/>
      <c r="K273" s="152"/>
      <c r="L273" s="152"/>
      <c r="M273" s="152"/>
      <c r="N273" s="152"/>
      <c r="O273" s="152"/>
      <c r="P273" s="153"/>
      <c r="Q273" s="153"/>
      <c r="R273" s="156">
        <f t="shared" si="210"/>
        <v>0</v>
      </c>
      <c r="S273" s="156">
        <f t="shared" si="211"/>
        <v>0</v>
      </c>
      <c r="U273" s="157">
        <f t="shared" si="217"/>
        <v>0</v>
      </c>
      <c r="W273" s="152"/>
      <c r="X273" s="152"/>
      <c r="Y273" s="152"/>
      <c r="Z273" s="152"/>
      <c r="AA273" s="152"/>
      <c r="AB273" s="152"/>
      <c r="AC273" s="347"/>
      <c r="AD273" s="152"/>
      <c r="AE273" s="152"/>
      <c r="AF273" s="152"/>
      <c r="AG273" s="152"/>
      <c r="AH273" s="152"/>
      <c r="AI273" s="152"/>
      <c r="AJ273" s="347"/>
      <c r="AK273" s="152"/>
      <c r="AL273" s="152"/>
      <c r="AM273" s="295"/>
      <c r="AN273" s="228"/>
      <c r="AO273" s="228"/>
      <c r="AP273" s="228"/>
      <c r="AQ273" s="228"/>
      <c r="AR273" s="228"/>
      <c r="AS273" s="348"/>
      <c r="AT273" s="264">
        <f t="shared" si="174"/>
        <v>0</v>
      </c>
      <c r="AU273" s="259"/>
      <c r="AV273" s="265">
        <f t="shared" si="214"/>
        <v>0</v>
      </c>
      <c r="AX273" s="265">
        <f t="shared" si="218"/>
        <v>0</v>
      </c>
      <c r="AZ273" s="492">
        <f t="shared" si="215"/>
        <v>0</v>
      </c>
      <c r="BB273" s="492">
        <f t="shared" si="216"/>
        <v>0</v>
      </c>
      <c r="BD273" s="265">
        <f t="shared" si="219"/>
        <v>0</v>
      </c>
      <c r="BE273" s="105"/>
      <c r="BF273" s="105"/>
      <c r="BG273" s="105"/>
      <c r="BH273" s="105"/>
      <c r="BI273" s="105"/>
      <c r="BJ273" s="105"/>
    </row>
    <row r="274" spans="2:62" ht="20.100000000000001" hidden="1" customHeight="1" outlineLevel="1">
      <c r="B274" s="100"/>
      <c r="C274" s="908"/>
      <c r="D274" s="909"/>
      <c r="E274" s="909"/>
      <c r="F274" s="910"/>
      <c r="G274" s="890"/>
      <c r="H274" s="891"/>
      <c r="I274" s="152"/>
      <c r="J274" s="152"/>
      <c r="K274" s="152"/>
      <c r="L274" s="152"/>
      <c r="M274" s="152"/>
      <c r="N274" s="152"/>
      <c r="O274" s="152"/>
      <c r="P274" s="153"/>
      <c r="Q274" s="153"/>
      <c r="R274" s="156">
        <f t="shared" si="210"/>
        <v>0</v>
      </c>
      <c r="S274" s="156">
        <f t="shared" si="211"/>
        <v>0</v>
      </c>
      <c r="U274" s="157">
        <f t="shared" si="217"/>
        <v>0</v>
      </c>
      <c r="W274" s="152"/>
      <c r="X274" s="152"/>
      <c r="Y274" s="152"/>
      <c r="Z274" s="152"/>
      <c r="AA274" s="152"/>
      <c r="AB274" s="152"/>
      <c r="AC274" s="347"/>
      <c r="AD274" s="152"/>
      <c r="AE274" s="152"/>
      <c r="AF274" s="152"/>
      <c r="AG274" s="152"/>
      <c r="AH274" s="152"/>
      <c r="AI274" s="152"/>
      <c r="AJ274" s="347"/>
      <c r="AK274" s="152"/>
      <c r="AL274" s="152"/>
      <c r="AM274" s="295"/>
      <c r="AN274" s="228"/>
      <c r="AO274" s="228"/>
      <c r="AP274" s="228"/>
      <c r="AQ274" s="228"/>
      <c r="AR274" s="228"/>
      <c r="AS274" s="348"/>
      <c r="AT274" s="264">
        <f t="shared" si="174"/>
        <v>0</v>
      </c>
      <c r="AU274" s="259"/>
      <c r="AV274" s="265">
        <f t="shared" si="214"/>
        <v>0</v>
      </c>
      <c r="AX274" s="265">
        <f t="shared" si="218"/>
        <v>0</v>
      </c>
      <c r="AZ274" s="492">
        <f t="shared" si="215"/>
        <v>0</v>
      </c>
      <c r="BB274" s="492">
        <f t="shared" si="216"/>
        <v>0</v>
      </c>
      <c r="BD274" s="265">
        <f t="shared" si="219"/>
        <v>0</v>
      </c>
      <c r="BE274" s="105"/>
      <c r="BF274" s="105"/>
      <c r="BG274" s="105"/>
      <c r="BH274" s="105"/>
      <c r="BI274" s="105"/>
      <c r="BJ274" s="105"/>
    </row>
    <row r="275" spans="2:62" ht="20.100000000000001" hidden="1" customHeight="1" outlineLevel="1">
      <c r="B275" s="100"/>
      <c r="C275" s="908"/>
      <c r="D275" s="909"/>
      <c r="E275" s="909"/>
      <c r="F275" s="910"/>
      <c r="G275" s="890"/>
      <c r="H275" s="891"/>
      <c r="I275" s="152"/>
      <c r="J275" s="152"/>
      <c r="K275" s="152"/>
      <c r="L275" s="152"/>
      <c r="M275" s="152"/>
      <c r="N275" s="152"/>
      <c r="O275" s="152"/>
      <c r="P275" s="153"/>
      <c r="Q275" s="153"/>
      <c r="R275" s="156">
        <f t="shared" si="210"/>
        <v>0</v>
      </c>
      <c r="S275" s="156">
        <f t="shared" si="211"/>
        <v>0</v>
      </c>
      <c r="U275" s="157">
        <f t="shared" si="217"/>
        <v>0</v>
      </c>
      <c r="W275" s="152"/>
      <c r="X275" s="152"/>
      <c r="Y275" s="152"/>
      <c r="Z275" s="152"/>
      <c r="AA275" s="152"/>
      <c r="AB275" s="152"/>
      <c r="AC275" s="347"/>
      <c r="AD275" s="152"/>
      <c r="AE275" s="152"/>
      <c r="AF275" s="152"/>
      <c r="AG275" s="152"/>
      <c r="AH275" s="152"/>
      <c r="AI275" s="152"/>
      <c r="AJ275" s="347"/>
      <c r="AK275" s="152"/>
      <c r="AL275" s="152"/>
      <c r="AM275" s="295"/>
      <c r="AN275" s="228"/>
      <c r="AO275" s="228"/>
      <c r="AP275" s="228"/>
      <c r="AQ275" s="228"/>
      <c r="AR275" s="228"/>
      <c r="AS275" s="348"/>
      <c r="AT275" s="264">
        <f t="shared" si="174"/>
        <v>0</v>
      </c>
      <c r="AU275" s="259"/>
      <c r="AV275" s="265">
        <f t="shared" si="214"/>
        <v>0</v>
      </c>
      <c r="AX275" s="265">
        <f t="shared" si="218"/>
        <v>0</v>
      </c>
      <c r="AZ275" s="492">
        <f t="shared" si="215"/>
        <v>0</v>
      </c>
      <c r="BB275" s="492">
        <f t="shared" si="216"/>
        <v>0</v>
      </c>
      <c r="BD275" s="265">
        <f t="shared" si="219"/>
        <v>0</v>
      </c>
      <c r="BE275" s="105"/>
      <c r="BF275" s="105"/>
      <c r="BG275" s="105"/>
      <c r="BH275" s="105"/>
      <c r="BI275" s="105"/>
      <c r="BJ275" s="105"/>
    </row>
    <row r="276" spans="2:62" ht="20.100000000000001" hidden="1" customHeight="1" outlineLevel="1">
      <c r="B276" s="100"/>
      <c r="C276" s="908"/>
      <c r="D276" s="909"/>
      <c r="E276" s="909"/>
      <c r="F276" s="910"/>
      <c r="G276" s="890"/>
      <c r="H276" s="891"/>
      <c r="I276" s="152"/>
      <c r="J276" s="152"/>
      <c r="K276" s="152"/>
      <c r="L276" s="152"/>
      <c r="M276" s="152"/>
      <c r="N276" s="152"/>
      <c r="O276" s="152"/>
      <c r="P276" s="153"/>
      <c r="Q276" s="153"/>
      <c r="R276" s="156">
        <f t="shared" si="210"/>
        <v>0</v>
      </c>
      <c r="S276" s="156">
        <f t="shared" si="211"/>
        <v>0</v>
      </c>
      <c r="U276" s="157">
        <f t="shared" si="217"/>
        <v>0</v>
      </c>
      <c r="W276" s="152"/>
      <c r="X276" s="152"/>
      <c r="Y276" s="152"/>
      <c r="Z276" s="152"/>
      <c r="AA276" s="152"/>
      <c r="AB276" s="152"/>
      <c r="AC276" s="347"/>
      <c r="AD276" s="152"/>
      <c r="AE276" s="152"/>
      <c r="AF276" s="152"/>
      <c r="AG276" s="152"/>
      <c r="AH276" s="152"/>
      <c r="AI276" s="152"/>
      <c r="AJ276" s="347"/>
      <c r="AK276" s="152"/>
      <c r="AL276" s="152"/>
      <c r="AM276" s="295"/>
      <c r="AN276" s="228"/>
      <c r="AO276" s="228"/>
      <c r="AP276" s="228"/>
      <c r="AQ276" s="228"/>
      <c r="AR276" s="228"/>
      <c r="AS276" s="348"/>
      <c r="AT276" s="264">
        <f t="shared" si="174"/>
        <v>0</v>
      </c>
      <c r="AU276" s="259"/>
      <c r="AV276" s="265">
        <f t="shared" si="214"/>
        <v>0</v>
      </c>
      <c r="AX276" s="265">
        <f t="shared" si="218"/>
        <v>0</v>
      </c>
      <c r="AZ276" s="492">
        <f t="shared" si="215"/>
        <v>0</v>
      </c>
      <c r="BB276" s="492">
        <f t="shared" si="216"/>
        <v>0</v>
      </c>
      <c r="BD276" s="265">
        <f t="shared" si="219"/>
        <v>0</v>
      </c>
      <c r="BE276" s="105"/>
      <c r="BF276" s="105"/>
      <c r="BG276" s="105"/>
      <c r="BH276" s="105"/>
      <c r="BI276" s="105"/>
      <c r="BJ276" s="105"/>
    </row>
    <row r="277" spans="2:62" ht="20.100000000000001" hidden="1" customHeight="1" outlineLevel="1">
      <c r="B277" s="100"/>
      <c r="C277" s="908"/>
      <c r="D277" s="909"/>
      <c r="E277" s="909"/>
      <c r="F277" s="910"/>
      <c r="G277" s="890"/>
      <c r="H277" s="891"/>
      <c r="I277" s="152"/>
      <c r="J277" s="152"/>
      <c r="K277" s="152"/>
      <c r="L277" s="152"/>
      <c r="M277" s="152"/>
      <c r="N277" s="152"/>
      <c r="O277" s="152"/>
      <c r="P277" s="153"/>
      <c r="Q277" s="153"/>
      <c r="R277" s="156">
        <f t="shared" si="210"/>
        <v>0</v>
      </c>
      <c r="S277" s="156">
        <f t="shared" si="211"/>
        <v>0</v>
      </c>
      <c r="U277" s="157">
        <f t="shared" si="217"/>
        <v>0</v>
      </c>
      <c r="W277" s="152"/>
      <c r="X277" s="152"/>
      <c r="Y277" s="152"/>
      <c r="Z277" s="152"/>
      <c r="AA277" s="152"/>
      <c r="AB277" s="152"/>
      <c r="AC277" s="347"/>
      <c r="AD277" s="152"/>
      <c r="AE277" s="152"/>
      <c r="AF277" s="152"/>
      <c r="AG277" s="152"/>
      <c r="AH277" s="152"/>
      <c r="AI277" s="152"/>
      <c r="AJ277" s="347"/>
      <c r="AK277" s="152"/>
      <c r="AL277" s="152"/>
      <c r="AM277" s="295"/>
      <c r="AN277" s="228"/>
      <c r="AO277" s="228"/>
      <c r="AP277" s="228"/>
      <c r="AQ277" s="228"/>
      <c r="AR277" s="228"/>
      <c r="AS277" s="348"/>
      <c r="AT277" s="264">
        <f t="shared" si="174"/>
        <v>0</v>
      </c>
      <c r="AU277" s="259"/>
      <c r="AV277" s="265">
        <f t="shared" si="214"/>
        <v>0</v>
      </c>
      <c r="AX277" s="265">
        <f t="shared" si="218"/>
        <v>0</v>
      </c>
      <c r="AZ277" s="492">
        <f t="shared" si="215"/>
        <v>0</v>
      </c>
      <c r="BB277" s="492">
        <f t="shared" si="216"/>
        <v>0</v>
      </c>
      <c r="BD277" s="265">
        <f t="shared" si="219"/>
        <v>0</v>
      </c>
      <c r="BE277" s="105"/>
      <c r="BF277" s="105"/>
      <c r="BG277" s="105"/>
      <c r="BH277" s="105"/>
      <c r="BI277" s="105"/>
      <c r="BJ277" s="105"/>
    </row>
    <row r="278" spans="2:62" ht="20.100000000000001" hidden="1" customHeight="1" outlineLevel="1">
      <c r="B278" s="100"/>
      <c r="C278" s="908"/>
      <c r="D278" s="909"/>
      <c r="E278" s="909"/>
      <c r="F278" s="910"/>
      <c r="G278" s="890"/>
      <c r="H278" s="891"/>
      <c r="I278" s="152"/>
      <c r="J278" s="152"/>
      <c r="K278" s="152"/>
      <c r="L278" s="152"/>
      <c r="M278" s="152"/>
      <c r="N278" s="152"/>
      <c r="O278" s="152"/>
      <c r="P278" s="153"/>
      <c r="Q278" s="153"/>
      <c r="R278" s="156">
        <f t="shared" si="210"/>
        <v>0</v>
      </c>
      <c r="S278" s="156">
        <f t="shared" si="211"/>
        <v>0</v>
      </c>
      <c r="U278" s="157">
        <f t="shared" si="217"/>
        <v>0</v>
      </c>
      <c r="W278" s="152"/>
      <c r="X278" s="152"/>
      <c r="Y278" s="152"/>
      <c r="Z278" s="152"/>
      <c r="AA278" s="152"/>
      <c r="AB278" s="152"/>
      <c r="AC278" s="347"/>
      <c r="AD278" s="152"/>
      <c r="AE278" s="152"/>
      <c r="AF278" s="152"/>
      <c r="AG278" s="152"/>
      <c r="AH278" s="152"/>
      <c r="AI278" s="152"/>
      <c r="AJ278" s="347"/>
      <c r="AK278" s="152"/>
      <c r="AL278" s="152"/>
      <c r="AM278" s="295"/>
      <c r="AN278" s="228"/>
      <c r="AO278" s="228"/>
      <c r="AP278" s="228"/>
      <c r="AQ278" s="228"/>
      <c r="AR278" s="228"/>
      <c r="AS278" s="348"/>
      <c r="AT278" s="264">
        <f t="shared" si="174"/>
        <v>0</v>
      </c>
      <c r="AU278" s="259"/>
      <c r="AV278" s="265">
        <f t="shared" si="214"/>
        <v>0</v>
      </c>
      <c r="AX278" s="265">
        <f t="shared" si="218"/>
        <v>0</v>
      </c>
      <c r="AZ278" s="492">
        <f t="shared" si="215"/>
        <v>0</v>
      </c>
      <c r="BB278" s="492">
        <f t="shared" si="216"/>
        <v>0</v>
      </c>
      <c r="BD278" s="265">
        <f t="shared" si="219"/>
        <v>0</v>
      </c>
      <c r="BE278" s="105"/>
      <c r="BF278" s="105"/>
      <c r="BG278" s="105"/>
      <c r="BH278" s="105"/>
      <c r="BI278" s="105"/>
      <c r="BJ278" s="105"/>
    </row>
    <row r="279" spans="2:62" ht="20.100000000000001" hidden="1" customHeight="1" outlineLevel="1">
      <c r="B279" s="100"/>
      <c r="C279" s="908"/>
      <c r="D279" s="909"/>
      <c r="E279" s="909"/>
      <c r="F279" s="910"/>
      <c r="G279" s="890"/>
      <c r="H279" s="891"/>
      <c r="I279" s="152"/>
      <c r="J279" s="152"/>
      <c r="K279" s="152"/>
      <c r="L279" s="152"/>
      <c r="M279" s="152"/>
      <c r="N279" s="152"/>
      <c r="O279" s="152"/>
      <c r="P279" s="153"/>
      <c r="Q279" s="153"/>
      <c r="R279" s="156">
        <f t="shared" si="210"/>
        <v>0</v>
      </c>
      <c r="S279" s="156">
        <f t="shared" si="211"/>
        <v>0</v>
      </c>
      <c r="U279" s="157">
        <f t="shared" si="217"/>
        <v>0</v>
      </c>
      <c r="W279" s="152"/>
      <c r="X279" s="152"/>
      <c r="Y279" s="152"/>
      <c r="Z279" s="152"/>
      <c r="AA279" s="152"/>
      <c r="AB279" s="152"/>
      <c r="AC279" s="347"/>
      <c r="AD279" s="152"/>
      <c r="AE279" s="152"/>
      <c r="AF279" s="152"/>
      <c r="AG279" s="152"/>
      <c r="AH279" s="152"/>
      <c r="AI279" s="152"/>
      <c r="AJ279" s="347"/>
      <c r="AK279" s="152"/>
      <c r="AL279" s="152"/>
      <c r="AM279" s="295"/>
      <c r="AN279" s="228"/>
      <c r="AO279" s="228"/>
      <c r="AP279" s="228"/>
      <c r="AQ279" s="228"/>
      <c r="AR279" s="228"/>
      <c r="AS279" s="348"/>
      <c r="AT279" s="264">
        <f t="shared" si="174"/>
        <v>0</v>
      </c>
      <c r="AU279" s="259"/>
      <c r="AV279" s="265">
        <f t="shared" si="214"/>
        <v>0</v>
      </c>
      <c r="AX279" s="265">
        <f t="shared" si="218"/>
        <v>0</v>
      </c>
      <c r="AZ279" s="492">
        <f t="shared" si="215"/>
        <v>0</v>
      </c>
      <c r="BB279" s="492">
        <f t="shared" si="216"/>
        <v>0</v>
      </c>
      <c r="BD279" s="265">
        <f t="shared" si="219"/>
        <v>0</v>
      </c>
      <c r="BE279" s="105"/>
      <c r="BF279" s="105"/>
      <c r="BG279" s="105"/>
      <c r="BH279" s="105"/>
      <c r="BI279" s="105"/>
      <c r="BJ279" s="105"/>
    </row>
    <row r="280" spans="2:62" ht="20.100000000000001" hidden="1" customHeight="1" outlineLevel="1">
      <c r="B280" s="100"/>
      <c r="C280" s="908"/>
      <c r="D280" s="909"/>
      <c r="E280" s="909"/>
      <c r="F280" s="910"/>
      <c r="G280" s="890"/>
      <c r="H280" s="891"/>
      <c r="I280" s="152"/>
      <c r="J280" s="152"/>
      <c r="K280" s="152"/>
      <c r="L280" s="152"/>
      <c r="M280" s="152"/>
      <c r="N280" s="152"/>
      <c r="O280" s="152"/>
      <c r="P280" s="153"/>
      <c r="Q280" s="153"/>
      <c r="R280" s="156">
        <f t="shared" si="210"/>
        <v>0</v>
      </c>
      <c r="S280" s="156">
        <f t="shared" si="211"/>
        <v>0</v>
      </c>
      <c r="U280" s="157">
        <f t="shared" si="217"/>
        <v>0</v>
      </c>
      <c r="W280" s="152"/>
      <c r="X280" s="152"/>
      <c r="Y280" s="152"/>
      <c r="Z280" s="152"/>
      <c r="AA280" s="152"/>
      <c r="AB280" s="152"/>
      <c r="AC280" s="347"/>
      <c r="AD280" s="152"/>
      <c r="AE280" s="152"/>
      <c r="AF280" s="152"/>
      <c r="AG280" s="152"/>
      <c r="AH280" s="152"/>
      <c r="AI280" s="152"/>
      <c r="AJ280" s="347"/>
      <c r="AK280" s="152"/>
      <c r="AL280" s="152"/>
      <c r="AM280" s="295"/>
      <c r="AN280" s="228"/>
      <c r="AO280" s="228"/>
      <c r="AP280" s="228"/>
      <c r="AQ280" s="228"/>
      <c r="AR280" s="228"/>
      <c r="AS280" s="348"/>
      <c r="AT280" s="264">
        <f t="shared" ref="AT280:AT282" si="220">((W280+AD280)*$W$7+(X280+AE280)*$X$7+(Y280+Z280+AF280+AG280)*$Z$7+(AA280+AH280)*$AA$7+(AB280+AI280)*$AB$7)*Zuschläge_IBN</f>
        <v>0</v>
      </c>
      <c r="AU280" s="259"/>
      <c r="AV280" s="265">
        <f t="shared" si="214"/>
        <v>0</v>
      </c>
      <c r="AX280" s="265">
        <f t="shared" si="218"/>
        <v>0</v>
      </c>
      <c r="AZ280" s="492">
        <f t="shared" si="215"/>
        <v>0</v>
      </c>
      <c r="BB280" s="492">
        <f t="shared" si="216"/>
        <v>0</v>
      </c>
      <c r="BD280" s="265">
        <f t="shared" si="219"/>
        <v>0</v>
      </c>
      <c r="BE280" s="105"/>
      <c r="BF280" s="105"/>
      <c r="BG280" s="105"/>
      <c r="BH280" s="105"/>
      <c r="BI280" s="105"/>
      <c r="BJ280" s="105"/>
    </row>
    <row r="281" spans="2:62" ht="20.100000000000001" hidden="1" customHeight="1" outlineLevel="1">
      <c r="B281" s="100"/>
      <c r="C281" s="908"/>
      <c r="D281" s="909"/>
      <c r="E281" s="909"/>
      <c r="F281" s="910"/>
      <c r="G281" s="890"/>
      <c r="H281" s="891"/>
      <c r="I281" s="152"/>
      <c r="J281" s="152"/>
      <c r="K281" s="152"/>
      <c r="L281" s="152"/>
      <c r="M281" s="152"/>
      <c r="N281" s="152"/>
      <c r="O281" s="152"/>
      <c r="P281" s="153"/>
      <c r="Q281" s="153"/>
      <c r="R281" s="156">
        <f t="shared" si="210"/>
        <v>0</v>
      </c>
      <c r="S281" s="156">
        <f t="shared" si="211"/>
        <v>0</v>
      </c>
      <c r="U281" s="157">
        <f t="shared" si="217"/>
        <v>0</v>
      </c>
      <c r="W281" s="152"/>
      <c r="X281" s="152"/>
      <c r="Y281" s="152"/>
      <c r="Z281" s="152"/>
      <c r="AA281" s="152"/>
      <c r="AB281" s="152"/>
      <c r="AC281" s="347"/>
      <c r="AD281" s="152"/>
      <c r="AE281" s="152"/>
      <c r="AF281" s="152"/>
      <c r="AG281" s="152"/>
      <c r="AH281" s="152"/>
      <c r="AI281" s="152"/>
      <c r="AJ281" s="347"/>
      <c r="AK281" s="152"/>
      <c r="AL281" s="152"/>
      <c r="AM281" s="295"/>
      <c r="AN281" s="228"/>
      <c r="AO281" s="228"/>
      <c r="AP281" s="228"/>
      <c r="AQ281" s="228"/>
      <c r="AR281" s="228"/>
      <c r="AS281" s="348"/>
      <c r="AT281" s="264">
        <f t="shared" si="220"/>
        <v>0</v>
      </c>
      <c r="AU281" s="259"/>
      <c r="AV281" s="265">
        <f t="shared" si="214"/>
        <v>0</v>
      </c>
      <c r="AX281" s="265">
        <f t="shared" si="218"/>
        <v>0</v>
      </c>
      <c r="AZ281" s="492">
        <f t="shared" si="215"/>
        <v>0</v>
      </c>
      <c r="BB281" s="492">
        <f t="shared" si="216"/>
        <v>0</v>
      </c>
      <c r="BD281" s="265">
        <f t="shared" si="219"/>
        <v>0</v>
      </c>
      <c r="BE281" s="105"/>
      <c r="BF281" s="105"/>
      <c r="BG281" s="105"/>
      <c r="BH281" s="105"/>
      <c r="BI281" s="105"/>
      <c r="BJ281" s="105"/>
    </row>
    <row r="282" spans="2:62" ht="20.100000000000001" hidden="1" customHeight="1" outlineLevel="1">
      <c r="B282" s="100"/>
      <c r="C282" s="908"/>
      <c r="D282" s="909"/>
      <c r="E282" s="909"/>
      <c r="F282" s="910"/>
      <c r="G282" s="890"/>
      <c r="H282" s="891"/>
      <c r="I282" s="152"/>
      <c r="J282" s="152"/>
      <c r="K282" s="152"/>
      <c r="L282" s="152"/>
      <c r="M282" s="152"/>
      <c r="N282" s="152"/>
      <c r="O282" s="152"/>
      <c r="P282" s="153"/>
      <c r="Q282" s="153"/>
      <c r="R282" s="156">
        <f t="shared" si="210"/>
        <v>0</v>
      </c>
      <c r="S282" s="156">
        <f t="shared" si="211"/>
        <v>0</v>
      </c>
      <c r="U282" s="157">
        <f t="shared" si="217"/>
        <v>0</v>
      </c>
      <c r="W282" s="152"/>
      <c r="X282" s="152"/>
      <c r="Y282" s="152"/>
      <c r="Z282" s="152"/>
      <c r="AA282" s="152"/>
      <c r="AB282" s="152"/>
      <c r="AC282" s="347"/>
      <c r="AD282" s="152"/>
      <c r="AE282" s="152"/>
      <c r="AF282" s="152"/>
      <c r="AG282" s="152"/>
      <c r="AH282" s="152"/>
      <c r="AI282" s="152"/>
      <c r="AJ282" s="347"/>
      <c r="AK282" s="152"/>
      <c r="AL282" s="152"/>
      <c r="AM282" s="295"/>
      <c r="AN282" s="228"/>
      <c r="AO282" s="228"/>
      <c r="AP282" s="228"/>
      <c r="AQ282" s="228"/>
      <c r="AR282" s="228"/>
      <c r="AS282" s="348"/>
      <c r="AT282" s="264">
        <f t="shared" si="220"/>
        <v>0</v>
      </c>
      <c r="AU282" s="259"/>
      <c r="AV282" s="265">
        <f t="shared" si="214"/>
        <v>0</v>
      </c>
      <c r="AX282" s="265">
        <f t="shared" si="218"/>
        <v>0</v>
      </c>
      <c r="AZ282" s="492">
        <f t="shared" si="215"/>
        <v>0</v>
      </c>
      <c r="BB282" s="492">
        <f t="shared" si="216"/>
        <v>0</v>
      </c>
      <c r="BD282" s="265">
        <f t="shared" si="219"/>
        <v>0</v>
      </c>
      <c r="BE282" s="105"/>
      <c r="BF282" s="105"/>
      <c r="BG282" s="105"/>
      <c r="BH282" s="105"/>
      <c r="BI282" s="105"/>
      <c r="BJ282" s="105"/>
    </row>
    <row r="283" spans="2:62" ht="9.9499999999999993" hidden="1" customHeight="1" outlineLevel="1">
      <c r="B283" s="101"/>
      <c r="C283" s="208"/>
      <c r="D283" s="208"/>
      <c r="E283" s="208"/>
      <c r="F283" s="208"/>
      <c r="G283" s="237"/>
      <c r="H283" s="207"/>
      <c r="I283" s="257"/>
      <c r="J283" s="257"/>
      <c r="K283" s="257"/>
      <c r="L283" s="257"/>
      <c r="M283" s="257"/>
      <c r="N283" s="257"/>
      <c r="O283" s="257"/>
      <c r="P283" s="256"/>
      <c r="Q283" s="102"/>
      <c r="R283" s="102"/>
      <c r="S283" s="102"/>
      <c r="U283" s="98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Z283" s="493"/>
      <c r="BE283" s="105"/>
      <c r="BF283" s="105"/>
      <c r="BG283" s="105"/>
      <c r="BH283" s="105"/>
      <c r="BI283" s="105"/>
      <c r="BJ283" s="105"/>
    </row>
    <row r="284" spans="2:62" ht="20.100000000000001" customHeight="1" collapsed="1">
      <c r="B284" s="8">
        <f>B267+1</f>
        <v>17</v>
      </c>
      <c r="C284" s="916"/>
      <c r="D284" s="917"/>
      <c r="E284" s="917"/>
      <c r="F284" s="918"/>
      <c r="G284" s="429"/>
      <c r="H284" s="206">
        <v>1</v>
      </c>
      <c r="I284" s="642">
        <f t="shared" ref="I284" si="221">$H284*SUM(I285:I299)</f>
        <v>0</v>
      </c>
      <c r="J284" s="643">
        <f t="shared" ref="J284:O284" si="222">$H284*SUM(J285:J299)</f>
        <v>0</v>
      </c>
      <c r="K284" s="644">
        <f t="shared" si="222"/>
        <v>0</v>
      </c>
      <c r="L284" s="645">
        <f t="shared" si="222"/>
        <v>0</v>
      </c>
      <c r="M284" s="645">
        <f t="shared" si="222"/>
        <v>0</v>
      </c>
      <c r="N284" s="644">
        <f t="shared" si="222"/>
        <v>0</v>
      </c>
      <c r="O284" s="642">
        <f t="shared" si="222"/>
        <v>0</v>
      </c>
      <c r="P284" s="209">
        <f t="shared" ref="P284:Q284" si="223">$H284*SUM(P285:P299)</f>
        <v>0</v>
      </c>
      <c r="Q284" s="210">
        <f t="shared" si="223"/>
        <v>0</v>
      </c>
      <c r="R284" s="136">
        <f t="shared" ref="R284:R299" si="224">P284*(1+Gewinn)*(1+SicherheitAngebot)</f>
        <v>0</v>
      </c>
      <c r="S284" s="137">
        <f t="shared" ref="S284:S299" si="225">Q284*(1+MGKZ)*(1+Gewinn)*(1+SicherheitAngebot)</f>
        <v>0</v>
      </c>
      <c r="U284" s="10">
        <f>I284*$I$7+J284*$J$7+K284*$K$7+L284*$L$7+M284*$M$7+N284*$N$7+O284*$O$7+R284+S284</f>
        <v>0</v>
      </c>
      <c r="W284" s="646">
        <f t="shared" ref="W284:AB284" si="226">$H284*SUM(W285:W299)</f>
        <v>0</v>
      </c>
      <c r="X284" s="647">
        <f t="shared" si="226"/>
        <v>0</v>
      </c>
      <c r="Y284" s="648">
        <f t="shared" si="226"/>
        <v>0</v>
      </c>
      <c r="Z284" s="649">
        <f t="shared" si="226"/>
        <v>0</v>
      </c>
      <c r="AA284" s="648">
        <f t="shared" si="226"/>
        <v>0</v>
      </c>
      <c r="AB284" s="646">
        <f t="shared" si="226"/>
        <v>0</v>
      </c>
      <c r="AC284" s="258"/>
      <c r="AD284" s="646">
        <f t="shared" ref="AD284:AM284" si="227">$H284*SUM(AD285:AD299)</f>
        <v>0</v>
      </c>
      <c r="AE284" s="647">
        <f t="shared" si="227"/>
        <v>0</v>
      </c>
      <c r="AF284" s="648">
        <f t="shared" si="227"/>
        <v>0</v>
      </c>
      <c r="AG284" s="649">
        <f t="shared" si="227"/>
        <v>0</v>
      </c>
      <c r="AH284" s="648">
        <f t="shared" si="227"/>
        <v>0</v>
      </c>
      <c r="AI284" s="646">
        <f t="shared" si="227"/>
        <v>0</v>
      </c>
      <c r="AJ284" s="258"/>
      <c r="AK284" s="653">
        <f t="shared" si="227"/>
        <v>0</v>
      </c>
      <c r="AL284" s="653">
        <f t="shared" si="227"/>
        <v>0</v>
      </c>
      <c r="AM284" s="653">
        <f t="shared" si="227"/>
        <v>0</v>
      </c>
      <c r="AN284" s="227">
        <f>$H284*SUM(AN285:AN299)*(1+Gewinn)*(1+SicherheitAngebot)</f>
        <v>0</v>
      </c>
      <c r="AO284" s="227">
        <f>$H284*SUM(AO285:AO299)*(1+Gewinn)*(1+SicherheitAngebot)</f>
        <v>0</v>
      </c>
      <c r="AP284" s="227">
        <f>$H284*SUM(AP285:AP299)*(1+Gewinn)*(1+SicherheitAngebot)</f>
        <v>0</v>
      </c>
      <c r="AQ284" s="227">
        <f>$H284*SUM(AQ285:AQ299)*(1+Gewinn)*(1+SicherheitAngebot)</f>
        <v>0</v>
      </c>
      <c r="AR284" s="227">
        <f>$H284*SUM(AR285:AR299)*(1+Gewinn)*(1+SicherheitAngebot)</f>
        <v>0</v>
      </c>
      <c r="AS284" s="262"/>
      <c r="AT284" s="263">
        <f t="shared" ref="AT284:AT347" si="228">((W284+AD284)*$W$7+(X284+AE284)*$X$7+(Y284+Z284+AF284+AG284)*$Z$7+(AA284+AH284)*$AA$7+(AB284+AI284)*$AB$7)*Zuschläge_IBN</f>
        <v>0</v>
      </c>
      <c r="AU284" s="259"/>
      <c r="AV284" s="491">
        <f>AK284*$AK$7+AL284*$AL$7+AM284*$AM$7+SUM(AN284:AR284)+AT284/Zuschläge_IBN+AT284</f>
        <v>0</v>
      </c>
      <c r="AX284" s="685">
        <f>U284+AV284</f>
        <v>0</v>
      </c>
      <c r="AZ284" s="490">
        <f>IF(H284&gt;0,U284/(1+SicherheitAngebot)*(1+Sicherheit),0)</f>
        <v>0</v>
      </c>
      <c r="BB284" s="490">
        <f>IF(H284&gt;0,AV284/(1+SicherheitAngebot)*(1+Sicherheit),0)</f>
        <v>0</v>
      </c>
      <c r="BD284" s="490">
        <f>AZ284+BB284</f>
        <v>0</v>
      </c>
      <c r="BE284" s="105"/>
      <c r="BF284" s="105"/>
      <c r="BG284" s="105"/>
      <c r="BH284" s="105"/>
      <c r="BI284" s="105"/>
      <c r="BJ284" s="105"/>
    </row>
    <row r="285" spans="2:62" ht="20.100000000000001" hidden="1" customHeight="1" outlineLevel="1">
      <c r="B285" s="99"/>
      <c r="C285" s="908"/>
      <c r="D285" s="909"/>
      <c r="E285" s="909"/>
      <c r="F285" s="910"/>
      <c r="G285" s="890"/>
      <c r="H285" s="901"/>
      <c r="I285" s="152"/>
      <c r="J285" s="152"/>
      <c r="K285" s="152"/>
      <c r="L285" s="152"/>
      <c r="M285" s="152"/>
      <c r="N285" s="152"/>
      <c r="O285" s="152"/>
      <c r="P285" s="153"/>
      <c r="Q285" s="153"/>
      <c r="R285" s="156">
        <f t="shared" si="224"/>
        <v>0</v>
      </c>
      <c r="S285" s="156">
        <f t="shared" si="225"/>
        <v>0</v>
      </c>
      <c r="U285" s="157">
        <f>I285*$I$7+J285*$J$7+K285*$K$7+L285*$L$7+M285*$M$7+N285*$N$7+O285*$O$7+R285+S285</f>
        <v>0</v>
      </c>
      <c r="W285" s="152"/>
      <c r="X285" s="152"/>
      <c r="Y285" s="152"/>
      <c r="Z285" s="152"/>
      <c r="AA285" s="152"/>
      <c r="AB285" s="152"/>
      <c r="AC285" s="347"/>
      <c r="AD285" s="152"/>
      <c r="AE285" s="152"/>
      <c r="AF285" s="152"/>
      <c r="AG285" s="152"/>
      <c r="AH285" s="152"/>
      <c r="AI285" s="152"/>
      <c r="AJ285" s="347"/>
      <c r="AK285" s="152"/>
      <c r="AL285" s="152"/>
      <c r="AM285" s="295"/>
      <c r="AN285" s="228"/>
      <c r="AO285" s="228"/>
      <c r="AP285" s="228"/>
      <c r="AQ285" s="228"/>
      <c r="AR285" s="228"/>
      <c r="AS285" s="348"/>
      <c r="AT285" s="264">
        <f t="shared" si="228"/>
        <v>0</v>
      </c>
      <c r="AU285" s="259"/>
      <c r="AV285" s="265">
        <f t="shared" ref="AV285:AV299" si="229">AK285*$AK$7+AL285*$AL$7+AM285*$AM$7+SUM(AN285:AR285)*(1+Gewinn)*(1+SicherheitAngebot)+AT285/Zuschläge_IBN+AT285</f>
        <v>0</v>
      </c>
      <c r="AX285" s="265">
        <f>U285+AV285</f>
        <v>0</v>
      </c>
      <c r="AZ285" s="492">
        <f t="shared" ref="AZ285:AZ299" si="230">U285/(1+SicherheitAngebot)*(1+Sicherheit)</f>
        <v>0</v>
      </c>
      <c r="BB285" s="492">
        <f t="shared" ref="BB285:BB299" si="231">AV285/(1+SicherheitAngebot)*(1+Sicherheit)</f>
        <v>0</v>
      </c>
      <c r="BD285" s="265">
        <f>AZ285+BB285</f>
        <v>0</v>
      </c>
      <c r="BE285" s="105"/>
      <c r="BF285" s="105"/>
      <c r="BG285" s="105"/>
      <c r="BH285" s="105"/>
      <c r="BI285" s="105"/>
      <c r="BJ285" s="105"/>
    </row>
    <row r="286" spans="2:62" ht="20.100000000000001" hidden="1" customHeight="1" outlineLevel="1">
      <c r="B286" s="100"/>
      <c r="C286" s="908"/>
      <c r="D286" s="909"/>
      <c r="E286" s="909"/>
      <c r="F286" s="910"/>
      <c r="G286" s="890"/>
      <c r="H286" s="891"/>
      <c r="I286" s="152"/>
      <c r="J286" s="152"/>
      <c r="K286" s="152"/>
      <c r="L286" s="152"/>
      <c r="M286" s="152"/>
      <c r="N286" s="152"/>
      <c r="O286" s="152"/>
      <c r="P286" s="153"/>
      <c r="Q286" s="153"/>
      <c r="R286" s="156">
        <f t="shared" si="224"/>
        <v>0</v>
      </c>
      <c r="S286" s="156">
        <f t="shared" si="225"/>
        <v>0</v>
      </c>
      <c r="U286" s="157">
        <f t="shared" ref="U286:U299" si="232">I286*$I$7+J286*$J$7+K286*$K$7+L286*$L$7+M286*$M$7+N286*$N$7+O286*$O$7+R286+S286</f>
        <v>0</v>
      </c>
      <c r="W286" s="152"/>
      <c r="X286" s="152"/>
      <c r="Y286" s="152"/>
      <c r="Z286" s="152"/>
      <c r="AA286" s="152"/>
      <c r="AB286" s="152"/>
      <c r="AC286" s="347"/>
      <c r="AD286" s="152"/>
      <c r="AE286" s="152"/>
      <c r="AF286" s="152"/>
      <c r="AG286" s="152"/>
      <c r="AH286" s="152"/>
      <c r="AI286" s="152"/>
      <c r="AJ286" s="347"/>
      <c r="AK286" s="152"/>
      <c r="AL286" s="152"/>
      <c r="AM286" s="295"/>
      <c r="AN286" s="228"/>
      <c r="AO286" s="228"/>
      <c r="AP286" s="228"/>
      <c r="AQ286" s="228"/>
      <c r="AR286" s="228"/>
      <c r="AS286" s="348"/>
      <c r="AT286" s="264">
        <f t="shared" si="228"/>
        <v>0</v>
      </c>
      <c r="AU286" s="259"/>
      <c r="AV286" s="265">
        <f t="shared" si="229"/>
        <v>0</v>
      </c>
      <c r="AX286" s="265">
        <f t="shared" ref="AX286:AX299" si="233">U286+AV286</f>
        <v>0</v>
      </c>
      <c r="AZ286" s="492">
        <f t="shared" si="230"/>
        <v>0</v>
      </c>
      <c r="BB286" s="492">
        <f t="shared" si="231"/>
        <v>0</v>
      </c>
      <c r="BD286" s="265">
        <f t="shared" ref="BD286:BD299" si="234">AZ286+BB286</f>
        <v>0</v>
      </c>
      <c r="BE286" s="105"/>
      <c r="BF286" s="105"/>
      <c r="BG286" s="105"/>
      <c r="BH286" s="105"/>
      <c r="BI286" s="105"/>
      <c r="BJ286" s="105"/>
    </row>
    <row r="287" spans="2:62" ht="20.100000000000001" hidden="1" customHeight="1" outlineLevel="1">
      <c r="B287" s="100"/>
      <c r="C287" s="908"/>
      <c r="D287" s="909"/>
      <c r="E287" s="909"/>
      <c r="F287" s="910"/>
      <c r="G287" s="890"/>
      <c r="H287" s="891"/>
      <c r="I287" s="152"/>
      <c r="J287" s="152"/>
      <c r="K287" s="152"/>
      <c r="L287" s="152"/>
      <c r="M287" s="152"/>
      <c r="N287" s="152"/>
      <c r="O287" s="152"/>
      <c r="P287" s="153"/>
      <c r="Q287" s="153"/>
      <c r="R287" s="156">
        <f t="shared" si="224"/>
        <v>0</v>
      </c>
      <c r="S287" s="156">
        <f t="shared" si="225"/>
        <v>0</v>
      </c>
      <c r="U287" s="157">
        <f t="shared" si="232"/>
        <v>0</v>
      </c>
      <c r="W287" s="152"/>
      <c r="X287" s="152"/>
      <c r="Y287" s="152"/>
      <c r="Z287" s="152"/>
      <c r="AA287" s="152"/>
      <c r="AB287" s="152"/>
      <c r="AC287" s="347"/>
      <c r="AD287" s="152"/>
      <c r="AE287" s="152"/>
      <c r="AF287" s="152"/>
      <c r="AG287" s="152"/>
      <c r="AH287" s="152"/>
      <c r="AI287" s="152"/>
      <c r="AJ287" s="347"/>
      <c r="AK287" s="152"/>
      <c r="AL287" s="152"/>
      <c r="AM287" s="295"/>
      <c r="AN287" s="228"/>
      <c r="AO287" s="228"/>
      <c r="AP287" s="228"/>
      <c r="AQ287" s="228"/>
      <c r="AR287" s="228"/>
      <c r="AS287" s="348"/>
      <c r="AT287" s="264">
        <f t="shared" si="228"/>
        <v>0</v>
      </c>
      <c r="AU287" s="259"/>
      <c r="AV287" s="265">
        <f t="shared" si="229"/>
        <v>0</v>
      </c>
      <c r="AX287" s="265">
        <f t="shared" si="233"/>
        <v>0</v>
      </c>
      <c r="AZ287" s="492">
        <f t="shared" si="230"/>
        <v>0</v>
      </c>
      <c r="BB287" s="492">
        <f t="shared" si="231"/>
        <v>0</v>
      </c>
      <c r="BD287" s="265">
        <f t="shared" si="234"/>
        <v>0</v>
      </c>
      <c r="BE287" s="105"/>
      <c r="BF287" s="105"/>
      <c r="BG287" s="105"/>
      <c r="BH287" s="105"/>
      <c r="BI287" s="105"/>
      <c r="BJ287" s="105"/>
    </row>
    <row r="288" spans="2:62" ht="20.100000000000001" hidden="1" customHeight="1" outlineLevel="1">
      <c r="B288" s="100"/>
      <c r="C288" s="908"/>
      <c r="D288" s="909"/>
      <c r="E288" s="909"/>
      <c r="F288" s="910"/>
      <c r="G288" s="890"/>
      <c r="H288" s="891"/>
      <c r="I288" s="152"/>
      <c r="J288" s="152"/>
      <c r="K288" s="152"/>
      <c r="L288" s="152"/>
      <c r="M288" s="152"/>
      <c r="N288" s="152"/>
      <c r="O288" s="152"/>
      <c r="P288" s="153"/>
      <c r="Q288" s="153"/>
      <c r="R288" s="156">
        <f t="shared" si="224"/>
        <v>0</v>
      </c>
      <c r="S288" s="156">
        <f t="shared" si="225"/>
        <v>0</v>
      </c>
      <c r="U288" s="157">
        <f t="shared" si="232"/>
        <v>0</v>
      </c>
      <c r="W288" s="152"/>
      <c r="X288" s="152"/>
      <c r="Y288" s="152"/>
      <c r="Z288" s="152"/>
      <c r="AA288" s="152"/>
      <c r="AB288" s="152"/>
      <c r="AC288" s="347"/>
      <c r="AD288" s="152"/>
      <c r="AE288" s="152"/>
      <c r="AF288" s="152"/>
      <c r="AG288" s="152"/>
      <c r="AH288" s="152"/>
      <c r="AI288" s="152"/>
      <c r="AJ288" s="347"/>
      <c r="AK288" s="152"/>
      <c r="AL288" s="152"/>
      <c r="AM288" s="295"/>
      <c r="AN288" s="228"/>
      <c r="AO288" s="228"/>
      <c r="AP288" s="228"/>
      <c r="AQ288" s="228"/>
      <c r="AR288" s="228"/>
      <c r="AS288" s="348"/>
      <c r="AT288" s="264">
        <f t="shared" si="228"/>
        <v>0</v>
      </c>
      <c r="AU288" s="259"/>
      <c r="AV288" s="265">
        <f t="shared" si="229"/>
        <v>0</v>
      </c>
      <c r="AX288" s="265">
        <f t="shared" si="233"/>
        <v>0</v>
      </c>
      <c r="AZ288" s="492">
        <f t="shared" si="230"/>
        <v>0</v>
      </c>
      <c r="BB288" s="492">
        <f t="shared" si="231"/>
        <v>0</v>
      </c>
      <c r="BD288" s="265">
        <f t="shared" si="234"/>
        <v>0</v>
      </c>
      <c r="BE288" s="105"/>
      <c r="BF288" s="105"/>
      <c r="BG288" s="105"/>
      <c r="BH288" s="105"/>
      <c r="BI288" s="105"/>
      <c r="BJ288" s="105"/>
    </row>
    <row r="289" spans="2:62" ht="20.100000000000001" hidden="1" customHeight="1" outlineLevel="1">
      <c r="B289" s="100"/>
      <c r="C289" s="908"/>
      <c r="D289" s="909"/>
      <c r="E289" s="909"/>
      <c r="F289" s="910"/>
      <c r="G289" s="890"/>
      <c r="H289" s="891"/>
      <c r="I289" s="152"/>
      <c r="J289" s="152"/>
      <c r="K289" s="152"/>
      <c r="L289" s="152"/>
      <c r="M289" s="152"/>
      <c r="N289" s="152"/>
      <c r="O289" s="152"/>
      <c r="P289" s="153"/>
      <c r="Q289" s="153"/>
      <c r="R289" s="156">
        <f t="shared" si="224"/>
        <v>0</v>
      </c>
      <c r="S289" s="156">
        <f t="shared" si="225"/>
        <v>0</v>
      </c>
      <c r="U289" s="157">
        <f t="shared" si="232"/>
        <v>0</v>
      </c>
      <c r="W289" s="152"/>
      <c r="X289" s="152"/>
      <c r="Y289" s="152"/>
      <c r="Z289" s="152"/>
      <c r="AA289" s="152"/>
      <c r="AB289" s="152"/>
      <c r="AC289" s="347"/>
      <c r="AD289" s="152"/>
      <c r="AE289" s="152"/>
      <c r="AF289" s="152"/>
      <c r="AG289" s="152"/>
      <c r="AH289" s="152"/>
      <c r="AI289" s="152"/>
      <c r="AJ289" s="347"/>
      <c r="AK289" s="152"/>
      <c r="AL289" s="152"/>
      <c r="AM289" s="295"/>
      <c r="AN289" s="228"/>
      <c r="AO289" s="228"/>
      <c r="AP289" s="228"/>
      <c r="AQ289" s="228"/>
      <c r="AR289" s="228"/>
      <c r="AS289" s="348"/>
      <c r="AT289" s="264">
        <f t="shared" si="228"/>
        <v>0</v>
      </c>
      <c r="AU289" s="259"/>
      <c r="AV289" s="265">
        <f t="shared" si="229"/>
        <v>0</v>
      </c>
      <c r="AX289" s="265">
        <f t="shared" si="233"/>
        <v>0</v>
      </c>
      <c r="AZ289" s="492">
        <f t="shared" si="230"/>
        <v>0</v>
      </c>
      <c r="BB289" s="492">
        <f t="shared" si="231"/>
        <v>0</v>
      </c>
      <c r="BD289" s="265">
        <f t="shared" si="234"/>
        <v>0</v>
      </c>
      <c r="BE289" s="105"/>
      <c r="BF289" s="105"/>
      <c r="BG289" s="105"/>
      <c r="BH289" s="105"/>
      <c r="BI289" s="105"/>
      <c r="BJ289" s="105"/>
    </row>
    <row r="290" spans="2:62" ht="20.100000000000001" hidden="1" customHeight="1" outlineLevel="1">
      <c r="B290" s="100"/>
      <c r="C290" s="908"/>
      <c r="D290" s="909"/>
      <c r="E290" s="909"/>
      <c r="F290" s="910"/>
      <c r="G290" s="890"/>
      <c r="H290" s="891"/>
      <c r="I290" s="152"/>
      <c r="J290" s="152"/>
      <c r="K290" s="152"/>
      <c r="L290" s="152"/>
      <c r="M290" s="152"/>
      <c r="N290" s="152"/>
      <c r="O290" s="152"/>
      <c r="P290" s="153"/>
      <c r="Q290" s="153"/>
      <c r="R290" s="156">
        <f t="shared" si="224"/>
        <v>0</v>
      </c>
      <c r="S290" s="156">
        <f t="shared" si="225"/>
        <v>0</v>
      </c>
      <c r="U290" s="157">
        <f t="shared" si="232"/>
        <v>0</v>
      </c>
      <c r="W290" s="152"/>
      <c r="X290" s="152"/>
      <c r="Y290" s="152"/>
      <c r="Z290" s="152"/>
      <c r="AA290" s="152"/>
      <c r="AB290" s="152"/>
      <c r="AC290" s="347"/>
      <c r="AD290" s="152"/>
      <c r="AE290" s="152"/>
      <c r="AF290" s="152"/>
      <c r="AG290" s="152"/>
      <c r="AH290" s="152"/>
      <c r="AI290" s="152"/>
      <c r="AJ290" s="347"/>
      <c r="AK290" s="152"/>
      <c r="AL290" s="152"/>
      <c r="AM290" s="295"/>
      <c r="AN290" s="228"/>
      <c r="AO290" s="228"/>
      <c r="AP290" s="228"/>
      <c r="AQ290" s="228"/>
      <c r="AR290" s="228"/>
      <c r="AS290" s="348"/>
      <c r="AT290" s="264">
        <f t="shared" si="228"/>
        <v>0</v>
      </c>
      <c r="AU290" s="259"/>
      <c r="AV290" s="265">
        <f t="shared" si="229"/>
        <v>0</v>
      </c>
      <c r="AX290" s="265">
        <f t="shared" si="233"/>
        <v>0</v>
      </c>
      <c r="AZ290" s="492">
        <f t="shared" si="230"/>
        <v>0</v>
      </c>
      <c r="BB290" s="492">
        <f t="shared" si="231"/>
        <v>0</v>
      </c>
      <c r="BD290" s="265">
        <f t="shared" si="234"/>
        <v>0</v>
      </c>
      <c r="BE290" s="105"/>
      <c r="BF290" s="105"/>
      <c r="BG290" s="105"/>
      <c r="BH290" s="105"/>
      <c r="BI290" s="105"/>
      <c r="BJ290" s="105"/>
    </row>
    <row r="291" spans="2:62" ht="20.100000000000001" hidden="1" customHeight="1" outlineLevel="1">
      <c r="B291" s="100"/>
      <c r="C291" s="908"/>
      <c r="D291" s="909"/>
      <c r="E291" s="909"/>
      <c r="F291" s="910"/>
      <c r="G291" s="890"/>
      <c r="H291" s="891"/>
      <c r="I291" s="152"/>
      <c r="J291" s="152"/>
      <c r="K291" s="152"/>
      <c r="L291" s="152"/>
      <c r="M291" s="152"/>
      <c r="N291" s="152"/>
      <c r="O291" s="152"/>
      <c r="P291" s="153"/>
      <c r="Q291" s="153"/>
      <c r="R291" s="156">
        <f t="shared" si="224"/>
        <v>0</v>
      </c>
      <c r="S291" s="156">
        <f t="shared" si="225"/>
        <v>0</v>
      </c>
      <c r="U291" s="157">
        <f t="shared" si="232"/>
        <v>0</v>
      </c>
      <c r="W291" s="152"/>
      <c r="X291" s="152"/>
      <c r="Y291" s="152"/>
      <c r="Z291" s="152"/>
      <c r="AA291" s="152"/>
      <c r="AB291" s="152"/>
      <c r="AC291" s="347"/>
      <c r="AD291" s="152"/>
      <c r="AE291" s="152"/>
      <c r="AF291" s="152"/>
      <c r="AG291" s="152"/>
      <c r="AH291" s="152"/>
      <c r="AI291" s="152"/>
      <c r="AJ291" s="347"/>
      <c r="AK291" s="152"/>
      <c r="AL291" s="152"/>
      <c r="AM291" s="295"/>
      <c r="AN291" s="228"/>
      <c r="AO291" s="228"/>
      <c r="AP291" s="228"/>
      <c r="AQ291" s="228"/>
      <c r="AR291" s="228"/>
      <c r="AS291" s="348"/>
      <c r="AT291" s="264">
        <f t="shared" si="228"/>
        <v>0</v>
      </c>
      <c r="AU291" s="259"/>
      <c r="AV291" s="265">
        <f t="shared" si="229"/>
        <v>0</v>
      </c>
      <c r="AX291" s="265">
        <f t="shared" si="233"/>
        <v>0</v>
      </c>
      <c r="AZ291" s="492">
        <f t="shared" si="230"/>
        <v>0</v>
      </c>
      <c r="BB291" s="492">
        <f t="shared" si="231"/>
        <v>0</v>
      </c>
      <c r="BD291" s="265">
        <f t="shared" si="234"/>
        <v>0</v>
      </c>
      <c r="BE291" s="105"/>
      <c r="BF291" s="105"/>
      <c r="BG291" s="105"/>
      <c r="BH291" s="105"/>
      <c r="BI291" s="105"/>
      <c r="BJ291" s="105"/>
    </row>
    <row r="292" spans="2:62" ht="20.100000000000001" hidden="1" customHeight="1" outlineLevel="1">
      <c r="B292" s="100"/>
      <c r="C292" s="908"/>
      <c r="D292" s="909"/>
      <c r="E292" s="909"/>
      <c r="F292" s="910"/>
      <c r="G292" s="890"/>
      <c r="H292" s="891"/>
      <c r="I292" s="152"/>
      <c r="J292" s="152"/>
      <c r="K292" s="152"/>
      <c r="L292" s="152"/>
      <c r="M292" s="152"/>
      <c r="N292" s="152"/>
      <c r="O292" s="152"/>
      <c r="P292" s="153"/>
      <c r="Q292" s="153"/>
      <c r="R292" s="156">
        <f t="shared" si="224"/>
        <v>0</v>
      </c>
      <c r="S292" s="156">
        <f t="shared" si="225"/>
        <v>0</v>
      </c>
      <c r="U292" s="157">
        <f t="shared" si="232"/>
        <v>0</v>
      </c>
      <c r="W292" s="152"/>
      <c r="X292" s="152"/>
      <c r="Y292" s="152"/>
      <c r="Z292" s="152"/>
      <c r="AA292" s="152"/>
      <c r="AB292" s="152"/>
      <c r="AC292" s="347"/>
      <c r="AD292" s="152"/>
      <c r="AE292" s="152"/>
      <c r="AF292" s="152"/>
      <c r="AG292" s="152"/>
      <c r="AH292" s="152"/>
      <c r="AI292" s="152"/>
      <c r="AJ292" s="347"/>
      <c r="AK292" s="152"/>
      <c r="AL292" s="152"/>
      <c r="AM292" s="295"/>
      <c r="AN292" s="228"/>
      <c r="AO292" s="228"/>
      <c r="AP292" s="228"/>
      <c r="AQ292" s="228"/>
      <c r="AR292" s="228"/>
      <c r="AS292" s="348"/>
      <c r="AT292" s="264">
        <f t="shared" si="228"/>
        <v>0</v>
      </c>
      <c r="AU292" s="259"/>
      <c r="AV292" s="265">
        <f t="shared" si="229"/>
        <v>0</v>
      </c>
      <c r="AX292" s="265">
        <f t="shared" si="233"/>
        <v>0</v>
      </c>
      <c r="AZ292" s="492">
        <f t="shared" si="230"/>
        <v>0</v>
      </c>
      <c r="BB292" s="492">
        <f t="shared" si="231"/>
        <v>0</v>
      </c>
      <c r="BD292" s="265">
        <f t="shared" si="234"/>
        <v>0</v>
      </c>
      <c r="BE292" s="105"/>
      <c r="BF292" s="105"/>
      <c r="BG292" s="105"/>
      <c r="BH292" s="105"/>
      <c r="BI292" s="105"/>
      <c r="BJ292" s="105"/>
    </row>
    <row r="293" spans="2:62" ht="20.100000000000001" hidden="1" customHeight="1" outlineLevel="1">
      <c r="B293" s="100"/>
      <c r="C293" s="908"/>
      <c r="D293" s="909"/>
      <c r="E293" s="909"/>
      <c r="F293" s="910"/>
      <c r="G293" s="890"/>
      <c r="H293" s="891"/>
      <c r="I293" s="152"/>
      <c r="J293" s="152"/>
      <c r="K293" s="152"/>
      <c r="L293" s="152"/>
      <c r="M293" s="152"/>
      <c r="N293" s="152"/>
      <c r="O293" s="152"/>
      <c r="P293" s="153"/>
      <c r="Q293" s="153"/>
      <c r="R293" s="156">
        <f t="shared" si="224"/>
        <v>0</v>
      </c>
      <c r="S293" s="156">
        <f t="shared" si="225"/>
        <v>0</v>
      </c>
      <c r="U293" s="157">
        <f t="shared" si="232"/>
        <v>0</v>
      </c>
      <c r="W293" s="152"/>
      <c r="X293" s="152"/>
      <c r="Y293" s="152"/>
      <c r="Z293" s="152"/>
      <c r="AA293" s="152"/>
      <c r="AB293" s="152"/>
      <c r="AC293" s="347"/>
      <c r="AD293" s="152"/>
      <c r="AE293" s="152"/>
      <c r="AF293" s="152"/>
      <c r="AG293" s="152"/>
      <c r="AH293" s="152"/>
      <c r="AI293" s="152"/>
      <c r="AJ293" s="347"/>
      <c r="AK293" s="152"/>
      <c r="AL293" s="152"/>
      <c r="AM293" s="295"/>
      <c r="AN293" s="228"/>
      <c r="AO293" s="228"/>
      <c r="AP293" s="228"/>
      <c r="AQ293" s="228"/>
      <c r="AR293" s="228"/>
      <c r="AS293" s="348"/>
      <c r="AT293" s="264">
        <f t="shared" si="228"/>
        <v>0</v>
      </c>
      <c r="AU293" s="259"/>
      <c r="AV293" s="265">
        <f t="shared" si="229"/>
        <v>0</v>
      </c>
      <c r="AX293" s="265">
        <f t="shared" si="233"/>
        <v>0</v>
      </c>
      <c r="AZ293" s="492">
        <f t="shared" si="230"/>
        <v>0</v>
      </c>
      <c r="BB293" s="492">
        <f t="shared" si="231"/>
        <v>0</v>
      </c>
      <c r="BD293" s="265">
        <f t="shared" si="234"/>
        <v>0</v>
      </c>
      <c r="BE293" s="105"/>
      <c r="BF293" s="105"/>
      <c r="BG293" s="105"/>
      <c r="BH293" s="105"/>
      <c r="BI293" s="105"/>
      <c r="BJ293" s="105"/>
    </row>
    <row r="294" spans="2:62" ht="20.100000000000001" hidden="1" customHeight="1" outlineLevel="1">
      <c r="B294" s="100"/>
      <c r="C294" s="908"/>
      <c r="D294" s="909"/>
      <c r="E294" s="909"/>
      <c r="F294" s="910"/>
      <c r="G294" s="890"/>
      <c r="H294" s="891"/>
      <c r="I294" s="152"/>
      <c r="J294" s="152"/>
      <c r="K294" s="152"/>
      <c r="L294" s="152"/>
      <c r="M294" s="152"/>
      <c r="N294" s="152"/>
      <c r="O294" s="152"/>
      <c r="P294" s="153"/>
      <c r="Q294" s="153"/>
      <c r="R294" s="156">
        <f t="shared" si="224"/>
        <v>0</v>
      </c>
      <c r="S294" s="156">
        <f t="shared" si="225"/>
        <v>0</v>
      </c>
      <c r="U294" s="157">
        <f t="shared" si="232"/>
        <v>0</v>
      </c>
      <c r="W294" s="152"/>
      <c r="X294" s="152"/>
      <c r="Y294" s="152"/>
      <c r="Z294" s="152"/>
      <c r="AA294" s="152"/>
      <c r="AB294" s="152"/>
      <c r="AC294" s="347"/>
      <c r="AD294" s="152"/>
      <c r="AE294" s="152"/>
      <c r="AF294" s="152"/>
      <c r="AG294" s="152"/>
      <c r="AH294" s="152"/>
      <c r="AI294" s="152"/>
      <c r="AJ294" s="347"/>
      <c r="AK294" s="152"/>
      <c r="AL294" s="152"/>
      <c r="AM294" s="295"/>
      <c r="AN294" s="228"/>
      <c r="AO294" s="228"/>
      <c r="AP294" s="228"/>
      <c r="AQ294" s="228"/>
      <c r="AR294" s="228"/>
      <c r="AS294" s="348"/>
      <c r="AT294" s="264">
        <f t="shared" si="228"/>
        <v>0</v>
      </c>
      <c r="AU294" s="259"/>
      <c r="AV294" s="265">
        <f t="shared" si="229"/>
        <v>0</v>
      </c>
      <c r="AX294" s="265">
        <f t="shared" si="233"/>
        <v>0</v>
      </c>
      <c r="AZ294" s="492">
        <f t="shared" si="230"/>
        <v>0</v>
      </c>
      <c r="BB294" s="492">
        <f t="shared" si="231"/>
        <v>0</v>
      </c>
      <c r="BD294" s="265">
        <f t="shared" si="234"/>
        <v>0</v>
      </c>
      <c r="BE294" s="105"/>
      <c r="BF294" s="105"/>
      <c r="BG294" s="105"/>
      <c r="BH294" s="105"/>
      <c r="BI294" s="105"/>
      <c r="BJ294" s="105"/>
    </row>
    <row r="295" spans="2:62" ht="20.100000000000001" hidden="1" customHeight="1" outlineLevel="1">
      <c r="B295" s="100"/>
      <c r="C295" s="908"/>
      <c r="D295" s="909"/>
      <c r="E295" s="909"/>
      <c r="F295" s="910"/>
      <c r="G295" s="890"/>
      <c r="H295" s="891"/>
      <c r="I295" s="152"/>
      <c r="J295" s="152"/>
      <c r="K295" s="152"/>
      <c r="L295" s="152"/>
      <c r="M295" s="152"/>
      <c r="N295" s="152"/>
      <c r="O295" s="152"/>
      <c r="P295" s="153"/>
      <c r="Q295" s="153"/>
      <c r="R295" s="156">
        <f t="shared" si="224"/>
        <v>0</v>
      </c>
      <c r="S295" s="156">
        <f t="shared" si="225"/>
        <v>0</v>
      </c>
      <c r="U295" s="157">
        <f t="shared" si="232"/>
        <v>0</v>
      </c>
      <c r="W295" s="152"/>
      <c r="X295" s="152"/>
      <c r="Y295" s="152"/>
      <c r="Z295" s="152"/>
      <c r="AA295" s="152"/>
      <c r="AB295" s="152"/>
      <c r="AC295" s="347"/>
      <c r="AD295" s="152"/>
      <c r="AE295" s="152"/>
      <c r="AF295" s="152"/>
      <c r="AG295" s="152"/>
      <c r="AH295" s="152"/>
      <c r="AI295" s="152"/>
      <c r="AJ295" s="347"/>
      <c r="AK295" s="152"/>
      <c r="AL295" s="152"/>
      <c r="AM295" s="295"/>
      <c r="AN295" s="228"/>
      <c r="AO295" s="228"/>
      <c r="AP295" s="228"/>
      <c r="AQ295" s="228"/>
      <c r="AR295" s="228"/>
      <c r="AS295" s="348"/>
      <c r="AT295" s="264">
        <f t="shared" si="228"/>
        <v>0</v>
      </c>
      <c r="AU295" s="259"/>
      <c r="AV295" s="265">
        <f t="shared" si="229"/>
        <v>0</v>
      </c>
      <c r="AX295" s="265">
        <f t="shared" si="233"/>
        <v>0</v>
      </c>
      <c r="AZ295" s="492">
        <f t="shared" si="230"/>
        <v>0</v>
      </c>
      <c r="BB295" s="492">
        <f t="shared" si="231"/>
        <v>0</v>
      </c>
      <c r="BD295" s="265">
        <f t="shared" si="234"/>
        <v>0</v>
      </c>
      <c r="BE295" s="105"/>
      <c r="BF295" s="105"/>
      <c r="BG295" s="105"/>
      <c r="BH295" s="105"/>
      <c r="BI295" s="105"/>
      <c r="BJ295" s="105"/>
    </row>
    <row r="296" spans="2:62" ht="20.100000000000001" hidden="1" customHeight="1" outlineLevel="1">
      <c r="B296" s="100"/>
      <c r="C296" s="908"/>
      <c r="D296" s="909"/>
      <c r="E296" s="909"/>
      <c r="F296" s="910"/>
      <c r="G296" s="890"/>
      <c r="H296" s="891"/>
      <c r="I296" s="152"/>
      <c r="J296" s="152"/>
      <c r="K296" s="152"/>
      <c r="L296" s="152"/>
      <c r="M296" s="152"/>
      <c r="N296" s="152"/>
      <c r="O296" s="152"/>
      <c r="P296" s="153"/>
      <c r="Q296" s="153"/>
      <c r="R296" s="156">
        <f t="shared" si="224"/>
        <v>0</v>
      </c>
      <c r="S296" s="156">
        <f t="shared" si="225"/>
        <v>0</v>
      </c>
      <c r="U296" s="157">
        <f t="shared" si="232"/>
        <v>0</v>
      </c>
      <c r="W296" s="152"/>
      <c r="X296" s="152"/>
      <c r="Y296" s="152"/>
      <c r="Z296" s="152"/>
      <c r="AA296" s="152"/>
      <c r="AB296" s="152"/>
      <c r="AC296" s="347"/>
      <c r="AD296" s="152"/>
      <c r="AE296" s="152"/>
      <c r="AF296" s="152"/>
      <c r="AG296" s="152"/>
      <c r="AH296" s="152"/>
      <c r="AI296" s="152"/>
      <c r="AJ296" s="347"/>
      <c r="AK296" s="152"/>
      <c r="AL296" s="152"/>
      <c r="AM296" s="295"/>
      <c r="AN296" s="228"/>
      <c r="AO296" s="228"/>
      <c r="AP296" s="228"/>
      <c r="AQ296" s="228"/>
      <c r="AR296" s="228"/>
      <c r="AS296" s="348"/>
      <c r="AT296" s="264">
        <f t="shared" si="228"/>
        <v>0</v>
      </c>
      <c r="AU296" s="259"/>
      <c r="AV296" s="265">
        <f t="shared" si="229"/>
        <v>0</v>
      </c>
      <c r="AX296" s="265">
        <f t="shared" si="233"/>
        <v>0</v>
      </c>
      <c r="AZ296" s="492">
        <f t="shared" si="230"/>
        <v>0</v>
      </c>
      <c r="BB296" s="492">
        <f t="shared" si="231"/>
        <v>0</v>
      </c>
      <c r="BD296" s="265">
        <f t="shared" si="234"/>
        <v>0</v>
      </c>
      <c r="BE296" s="105"/>
      <c r="BF296" s="105"/>
      <c r="BG296" s="105"/>
      <c r="BH296" s="105"/>
      <c r="BI296" s="105"/>
      <c r="BJ296" s="105"/>
    </row>
    <row r="297" spans="2:62" ht="20.100000000000001" hidden="1" customHeight="1" outlineLevel="1">
      <c r="B297" s="100"/>
      <c r="C297" s="908"/>
      <c r="D297" s="909"/>
      <c r="E297" s="909"/>
      <c r="F297" s="910"/>
      <c r="G297" s="890"/>
      <c r="H297" s="891"/>
      <c r="I297" s="152"/>
      <c r="J297" s="152"/>
      <c r="K297" s="152"/>
      <c r="L297" s="152"/>
      <c r="M297" s="152"/>
      <c r="N297" s="152"/>
      <c r="O297" s="152"/>
      <c r="P297" s="153"/>
      <c r="Q297" s="153"/>
      <c r="R297" s="156">
        <f t="shared" si="224"/>
        <v>0</v>
      </c>
      <c r="S297" s="156">
        <f t="shared" si="225"/>
        <v>0</v>
      </c>
      <c r="U297" s="157">
        <f t="shared" si="232"/>
        <v>0</v>
      </c>
      <c r="W297" s="152"/>
      <c r="X297" s="152"/>
      <c r="Y297" s="152"/>
      <c r="Z297" s="152"/>
      <c r="AA297" s="152"/>
      <c r="AB297" s="152"/>
      <c r="AC297" s="347"/>
      <c r="AD297" s="152"/>
      <c r="AE297" s="152"/>
      <c r="AF297" s="152"/>
      <c r="AG297" s="152"/>
      <c r="AH297" s="152"/>
      <c r="AI297" s="152"/>
      <c r="AJ297" s="347"/>
      <c r="AK297" s="152"/>
      <c r="AL297" s="152"/>
      <c r="AM297" s="295"/>
      <c r="AN297" s="228"/>
      <c r="AO297" s="228"/>
      <c r="AP297" s="228"/>
      <c r="AQ297" s="228"/>
      <c r="AR297" s="228"/>
      <c r="AS297" s="348"/>
      <c r="AT297" s="264">
        <f t="shared" si="228"/>
        <v>0</v>
      </c>
      <c r="AU297" s="259"/>
      <c r="AV297" s="265">
        <f t="shared" si="229"/>
        <v>0</v>
      </c>
      <c r="AX297" s="265">
        <f t="shared" si="233"/>
        <v>0</v>
      </c>
      <c r="AZ297" s="492">
        <f t="shared" si="230"/>
        <v>0</v>
      </c>
      <c r="BB297" s="492">
        <f t="shared" si="231"/>
        <v>0</v>
      </c>
      <c r="BD297" s="265">
        <f t="shared" si="234"/>
        <v>0</v>
      </c>
      <c r="BE297" s="105"/>
      <c r="BF297" s="105"/>
      <c r="BG297" s="105"/>
      <c r="BH297" s="105"/>
      <c r="BI297" s="105"/>
      <c r="BJ297" s="105"/>
    </row>
    <row r="298" spans="2:62" ht="20.100000000000001" hidden="1" customHeight="1" outlineLevel="1">
      <c r="B298" s="100"/>
      <c r="C298" s="908"/>
      <c r="D298" s="909"/>
      <c r="E298" s="909"/>
      <c r="F298" s="910"/>
      <c r="G298" s="890"/>
      <c r="H298" s="891"/>
      <c r="I298" s="152"/>
      <c r="J298" s="152"/>
      <c r="K298" s="152"/>
      <c r="L298" s="152"/>
      <c r="M298" s="152"/>
      <c r="N298" s="152"/>
      <c r="O298" s="152"/>
      <c r="P298" s="153"/>
      <c r="Q298" s="153"/>
      <c r="R298" s="156">
        <f t="shared" si="224"/>
        <v>0</v>
      </c>
      <c r="S298" s="156">
        <f t="shared" si="225"/>
        <v>0</v>
      </c>
      <c r="U298" s="157">
        <f t="shared" si="232"/>
        <v>0</v>
      </c>
      <c r="W298" s="152"/>
      <c r="X298" s="152"/>
      <c r="Y298" s="152"/>
      <c r="Z298" s="152"/>
      <c r="AA298" s="152"/>
      <c r="AB298" s="152"/>
      <c r="AC298" s="347"/>
      <c r="AD298" s="152"/>
      <c r="AE298" s="152"/>
      <c r="AF298" s="152"/>
      <c r="AG298" s="152"/>
      <c r="AH298" s="152"/>
      <c r="AI298" s="152"/>
      <c r="AJ298" s="347"/>
      <c r="AK298" s="152"/>
      <c r="AL298" s="152"/>
      <c r="AM298" s="295"/>
      <c r="AN298" s="228"/>
      <c r="AO298" s="228"/>
      <c r="AP298" s="228"/>
      <c r="AQ298" s="228"/>
      <c r="AR298" s="228"/>
      <c r="AS298" s="348"/>
      <c r="AT298" s="264">
        <f t="shared" si="228"/>
        <v>0</v>
      </c>
      <c r="AU298" s="259"/>
      <c r="AV298" s="265">
        <f t="shared" si="229"/>
        <v>0</v>
      </c>
      <c r="AX298" s="265">
        <f t="shared" si="233"/>
        <v>0</v>
      </c>
      <c r="AZ298" s="492">
        <f t="shared" si="230"/>
        <v>0</v>
      </c>
      <c r="BB298" s="492">
        <f t="shared" si="231"/>
        <v>0</v>
      </c>
      <c r="BD298" s="265">
        <f t="shared" si="234"/>
        <v>0</v>
      </c>
      <c r="BE298" s="105"/>
      <c r="BF298" s="105"/>
      <c r="BG298" s="105"/>
      <c r="BH298" s="105"/>
      <c r="BI298" s="105"/>
      <c r="BJ298" s="105"/>
    </row>
    <row r="299" spans="2:62" ht="20.100000000000001" hidden="1" customHeight="1" outlineLevel="1">
      <c r="B299" s="100"/>
      <c r="C299" s="908"/>
      <c r="D299" s="909"/>
      <c r="E299" s="909"/>
      <c r="F299" s="910"/>
      <c r="G299" s="890"/>
      <c r="H299" s="891"/>
      <c r="I299" s="152"/>
      <c r="J299" s="152"/>
      <c r="K299" s="152"/>
      <c r="L299" s="152"/>
      <c r="M299" s="152"/>
      <c r="N299" s="152"/>
      <c r="O299" s="152"/>
      <c r="P299" s="153"/>
      <c r="Q299" s="153"/>
      <c r="R299" s="156">
        <f t="shared" si="224"/>
        <v>0</v>
      </c>
      <c r="S299" s="156">
        <f t="shared" si="225"/>
        <v>0</v>
      </c>
      <c r="U299" s="157">
        <f t="shared" si="232"/>
        <v>0</v>
      </c>
      <c r="W299" s="152"/>
      <c r="X299" s="152"/>
      <c r="Y299" s="152"/>
      <c r="Z299" s="152"/>
      <c r="AA299" s="152"/>
      <c r="AB299" s="152"/>
      <c r="AC299" s="347"/>
      <c r="AD299" s="152"/>
      <c r="AE299" s="152"/>
      <c r="AF299" s="152"/>
      <c r="AG299" s="152"/>
      <c r="AH299" s="152"/>
      <c r="AI299" s="152"/>
      <c r="AJ299" s="347"/>
      <c r="AK299" s="152"/>
      <c r="AL299" s="152"/>
      <c r="AM299" s="295"/>
      <c r="AN299" s="228"/>
      <c r="AO299" s="228"/>
      <c r="AP299" s="228"/>
      <c r="AQ299" s="228"/>
      <c r="AR299" s="228"/>
      <c r="AS299" s="348"/>
      <c r="AT299" s="264">
        <f t="shared" si="228"/>
        <v>0</v>
      </c>
      <c r="AU299" s="259"/>
      <c r="AV299" s="265">
        <f t="shared" si="229"/>
        <v>0</v>
      </c>
      <c r="AX299" s="265">
        <f t="shared" si="233"/>
        <v>0</v>
      </c>
      <c r="AZ299" s="492">
        <f t="shared" si="230"/>
        <v>0</v>
      </c>
      <c r="BB299" s="492">
        <f t="shared" si="231"/>
        <v>0</v>
      </c>
      <c r="BD299" s="265">
        <f t="shared" si="234"/>
        <v>0</v>
      </c>
      <c r="BE299" s="105"/>
      <c r="BF299" s="105"/>
      <c r="BG299" s="105"/>
      <c r="BH299" s="105"/>
      <c r="BI299" s="105"/>
      <c r="BJ299" s="105"/>
    </row>
    <row r="300" spans="2:62" ht="9.9499999999999993" hidden="1" customHeight="1" outlineLevel="1">
      <c r="B300" s="101"/>
      <c r="C300" s="208"/>
      <c r="D300" s="208"/>
      <c r="E300" s="208"/>
      <c r="F300" s="208"/>
      <c r="G300" s="237"/>
      <c r="H300" s="207"/>
      <c r="I300" s="257"/>
      <c r="J300" s="257"/>
      <c r="K300" s="257"/>
      <c r="L300" s="257"/>
      <c r="M300" s="257"/>
      <c r="N300" s="257"/>
      <c r="O300" s="257"/>
      <c r="P300" s="256"/>
      <c r="Q300" s="102"/>
      <c r="R300" s="102"/>
      <c r="S300" s="102"/>
      <c r="U300" s="98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Z300" s="493"/>
      <c r="BE300" s="105"/>
      <c r="BF300" s="105"/>
      <c r="BG300" s="105"/>
      <c r="BH300" s="105"/>
      <c r="BI300" s="105"/>
      <c r="BJ300" s="105"/>
    </row>
    <row r="301" spans="2:62" ht="20.100000000000001" customHeight="1" collapsed="1">
      <c r="B301" s="8">
        <f>B284+1</f>
        <v>18</v>
      </c>
      <c r="C301" s="916"/>
      <c r="D301" s="917"/>
      <c r="E301" s="917"/>
      <c r="F301" s="918"/>
      <c r="G301" s="429"/>
      <c r="H301" s="206">
        <v>1</v>
      </c>
      <c r="I301" s="642">
        <f t="shared" ref="I301" si="235">$H301*SUM(I302:I316)</f>
        <v>0</v>
      </c>
      <c r="J301" s="643">
        <f t="shared" ref="J301:O301" si="236">$H301*SUM(J302:J316)</f>
        <v>0</v>
      </c>
      <c r="K301" s="644">
        <f t="shared" si="236"/>
        <v>0</v>
      </c>
      <c r="L301" s="645">
        <f t="shared" si="236"/>
        <v>0</v>
      </c>
      <c r="M301" s="645">
        <f t="shared" si="236"/>
        <v>0</v>
      </c>
      <c r="N301" s="644">
        <f t="shared" si="236"/>
        <v>0</v>
      </c>
      <c r="O301" s="642">
        <f t="shared" si="236"/>
        <v>0</v>
      </c>
      <c r="P301" s="209">
        <f t="shared" ref="P301:Q301" si="237">$H301*SUM(P302:P316)</f>
        <v>0</v>
      </c>
      <c r="Q301" s="210">
        <f t="shared" si="237"/>
        <v>0</v>
      </c>
      <c r="R301" s="136">
        <f t="shared" ref="R301:R316" si="238">P301*(1+Gewinn)*(1+SicherheitAngebot)</f>
        <v>0</v>
      </c>
      <c r="S301" s="137">
        <f t="shared" ref="S301:S316" si="239">Q301*(1+MGKZ)*(1+Gewinn)*(1+SicherheitAngebot)</f>
        <v>0</v>
      </c>
      <c r="U301" s="10">
        <f>I301*$I$7+J301*$J$7+K301*$K$7+L301*$L$7+M301*$M$7+N301*$N$7+O301*$O$7+R301+S301</f>
        <v>0</v>
      </c>
      <c r="W301" s="646">
        <f t="shared" ref="W301:AB301" si="240">$H301*SUM(W302:W316)</f>
        <v>0</v>
      </c>
      <c r="X301" s="647">
        <f t="shared" si="240"/>
        <v>0</v>
      </c>
      <c r="Y301" s="648">
        <f t="shared" si="240"/>
        <v>0</v>
      </c>
      <c r="Z301" s="649">
        <f t="shared" si="240"/>
        <v>0</v>
      </c>
      <c r="AA301" s="648">
        <f t="shared" si="240"/>
        <v>0</v>
      </c>
      <c r="AB301" s="646">
        <f t="shared" si="240"/>
        <v>0</v>
      </c>
      <c r="AC301" s="258"/>
      <c r="AD301" s="646">
        <f t="shared" ref="AD301:AM301" si="241">$H301*SUM(AD302:AD316)</f>
        <v>0</v>
      </c>
      <c r="AE301" s="647">
        <f t="shared" si="241"/>
        <v>0</v>
      </c>
      <c r="AF301" s="648">
        <f t="shared" si="241"/>
        <v>0</v>
      </c>
      <c r="AG301" s="649">
        <f t="shared" si="241"/>
        <v>0</v>
      </c>
      <c r="AH301" s="648">
        <f t="shared" si="241"/>
        <v>0</v>
      </c>
      <c r="AI301" s="646">
        <f t="shared" si="241"/>
        <v>0</v>
      </c>
      <c r="AJ301" s="258"/>
      <c r="AK301" s="653">
        <f t="shared" si="241"/>
        <v>0</v>
      </c>
      <c r="AL301" s="653">
        <f t="shared" si="241"/>
        <v>0</v>
      </c>
      <c r="AM301" s="653">
        <f t="shared" si="241"/>
        <v>0</v>
      </c>
      <c r="AN301" s="227">
        <f>$H301*SUM(AN302:AN316)*(1+Gewinn)*(1+SicherheitAngebot)</f>
        <v>0</v>
      </c>
      <c r="AO301" s="227">
        <f>$H301*SUM(AO302:AO316)*(1+Gewinn)*(1+SicherheitAngebot)</f>
        <v>0</v>
      </c>
      <c r="AP301" s="227">
        <f>$H301*SUM(AP302:AP316)*(1+Gewinn)*(1+SicherheitAngebot)</f>
        <v>0</v>
      </c>
      <c r="AQ301" s="227">
        <f>$H301*SUM(AQ302:AQ316)*(1+Gewinn)*(1+SicherheitAngebot)</f>
        <v>0</v>
      </c>
      <c r="AR301" s="227">
        <f>$H301*SUM(AR302:AR316)*(1+Gewinn)*(1+SicherheitAngebot)</f>
        <v>0</v>
      </c>
      <c r="AS301" s="262"/>
      <c r="AT301" s="263">
        <f t="shared" si="228"/>
        <v>0</v>
      </c>
      <c r="AU301" s="259"/>
      <c r="AV301" s="491">
        <f>AK301*$AK$7+AL301*$AL$7+AM301*$AM$7+SUM(AN301:AR301)+AT301/Zuschläge_IBN+AT301</f>
        <v>0</v>
      </c>
      <c r="AX301" s="685">
        <f>U301+AV301</f>
        <v>0</v>
      </c>
      <c r="AZ301" s="490">
        <f>IF(H301&gt;0,U301/(1+SicherheitAngebot)*(1+Sicherheit),0)</f>
        <v>0</v>
      </c>
      <c r="BB301" s="490">
        <f>IF(H301&gt;0,AV301/(1+SicherheitAngebot)*(1+Sicherheit),0)</f>
        <v>0</v>
      </c>
      <c r="BD301" s="490">
        <f>AZ301+BB301</f>
        <v>0</v>
      </c>
      <c r="BE301" s="105"/>
      <c r="BF301" s="105"/>
      <c r="BG301" s="105"/>
      <c r="BH301" s="105"/>
      <c r="BI301" s="105"/>
      <c r="BJ301" s="105"/>
    </row>
    <row r="302" spans="2:62" ht="20.100000000000001" hidden="1" customHeight="1" outlineLevel="1">
      <c r="B302" s="99"/>
      <c r="C302" s="908"/>
      <c r="D302" s="909"/>
      <c r="E302" s="909"/>
      <c r="F302" s="910"/>
      <c r="G302" s="890"/>
      <c r="H302" s="901"/>
      <c r="I302" s="152"/>
      <c r="J302" s="152"/>
      <c r="K302" s="152"/>
      <c r="L302" s="152"/>
      <c r="M302" s="152"/>
      <c r="N302" s="152"/>
      <c r="O302" s="152"/>
      <c r="P302" s="153"/>
      <c r="Q302" s="153"/>
      <c r="R302" s="156">
        <f t="shared" si="238"/>
        <v>0</v>
      </c>
      <c r="S302" s="156">
        <f t="shared" si="239"/>
        <v>0</v>
      </c>
      <c r="U302" s="157">
        <f>I302*$I$7+J302*$J$7+K302*$K$7+L302*$L$7+M302*$M$7+N302*$N$7+O302*$O$7+R302+S302</f>
        <v>0</v>
      </c>
      <c r="W302" s="152"/>
      <c r="X302" s="152"/>
      <c r="Y302" s="152"/>
      <c r="Z302" s="152"/>
      <c r="AA302" s="152"/>
      <c r="AB302" s="152"/>
      <c r="AC302" s="347"/>
      <c r="AD302" s="152"/>
      <c r="AE302" s="152"/>
      <c r="AF302" s="152"/>
      <c r="AG302" s="152"/>
      <c r="AH302" s="152"/>
      <c r="AI302" s="152"/>
      <c r="AJ302" s="347"/>
      <c r="AK302" s="152"/>
      <c r="AL302" s="152"/>
      <c r="AM302" s="295"/>
      <c r="AN302" s="228"/>
      <c r="AO302" s="228"/>
      <c r="AP302" s="228"/>
      <c r="AQ302" s="228"/>
      <c r="AR302" s="228"/>
      <c r="AS302" s="348"/>
      <c r="AT302" s="264">
        <f t="shared" si="228"/>
        <v>0</v>
      </c>
      <c r="AU302" s="259"/>
      <c r="AV302" s="265">
        <f t="shared" ref="AV302:AV316" si="242">AK302*$AK$7+AL302*$AL$7+AM302*$AM$7+SUM(AN302:AR302)*(1+Gewinn)*(1+SicherheitAngebot)+AT302/Zuschläge_IBN+AT302</f>
        <v>0</v>
      </c>
      <c r="AX302" s="265">
        <f>U302+AV302</f>
        <v>0</v>
      </c>
      <c r="AZ302" s="492">
        <f t="shared" ref="AZ302:AZ316" si="243">U302/(1+SicherheitAngebot)*(1+Sicherheit)</f>
        <v>0</v>
      </c>
      <c r="BB302" s="492">
        <f t="shared" ref="BB302:BB316" si="244">AV302/(1+SicherheitAngebot)*(1+Sicherheit)</f>
        <v>0</v>
      </c>
      <c r="BD302" s="265">
        <f>AZ302+BB302</f>
        <v>0</v>
      </c>
      <c r="BE302" s="105"/>
      <c r="BF302" s="105"/>
      <c r="BG302" s="105"/>
      <c r="BH302" s="105"/>
      <c r="BI302" s="105"/>
      <c r="BJ302" s="105"/>
    </row>
    <row r="303" spans="2:62" ht="20.100000000000001" hidden="1" customHeight="1" outlineLevel="1">
      <c r="B303" s="100"/>
      <c r="C303" s="908"/>
      <c r="D303" s="909"/>
      <c r="E303" s="909"/>
      <c r="F303" s="910"/>
      <c r="G303" s="890"/>
      <c r="H303" s="891"/>
      <c r="I303" s="152"/>
      <c r="J303" s="152"/>
      <c r="K303" s="152"/>
      <c r="L303" s="152"/>
      <c r="M303" s="152"/>
      <c r="N303" s="152"/>
      <c r="O303" s="152"/>
      <c r="P303" s="153"/>
      <c r="Q303" s="153"/>
      <c r="R303" s="156">
        <f t="shared" si="238"/>
        <v>0</v>
      </c>
      <c r="S303" s="156">
        <f t="shared" si="239"/>
        <v>0</v>
      </c>
      <c r="U303" s="157">
        <f t="shared" ref="U303:U316" si="245">I303*$I$7+J303*$J$7+K303*$K$7+L303*$L$7+M303*$M$7+N303*$N$7+O303*$O$7+R303+S303</f>
        <v>0</v>
      </c>
      <c r="W303" s="152"/>
      <c r="X303" s="152"/>
      <c r="Y303" s="152"/>
      <c r="Z303" s="152"/>
      <c r="AA303" s="152"/>
      <c r="AB303" s="152"/>
      <c r="AC303" s="347"/>
      <c r="AD303" s="152"/>
      <c r="AE303" s="152"/>
      <c r="AF303" s="152"/>
      <c r="AG303" s="152"/>
      <c r="AH303" s="152"/>
      <c r="AI303" s="152"/>
      <c r="AJ303" s="347"/>
      <c r="AK303" s="152"/>
      <c r="AL303" s="152"/>
      <c r="AM303" s="295"/>
      <c r="AN303" s="228"/>
      <c r="AO303" s="228"/>
      <c r="AP303" s="228"/>
      <c r="AQ303" s="228"/>
      <c r="AR303" s="228"/>
      <c r="AS303" s="348"/>
      <c r="AT303" s="264">
        <f t="shared" si="228"/>
        <v>0</v>
      </c>
      <c r="AU303" s="259"/>
      <c r="AV303" s="265">
        <f t="shared" si="242"/>
        <v>0</v>
      </c>
      <c r="AX303" s="265">
        <f t="shared" ref="AX303:AX316" si="246">U303+AV303</f>
        <v>0</v>
      </c>
      <c r="AZ303" s="492">
        <f t="shared" si="243"/>
        <v>0</v>
      </c>
      <c r="BB303" s="492">
        <f t="shared" si="244"/>
        <v>0</v>
      </c>
      <c r="BD303" s="265">
        <f t="shared" ref="BD303:BD316" si="247">AZ303+BB303</f>
        <v>0</v>
      </c>
      <c r="BE303" s="105"/>
      <c r="BF303" s="105"/>
      <c r="BG303" s="105"/>
      <c r="BH303" s="105"/>
      <c r="BI303" s="105"/>
      <c r="BJ303" s="105"/>
    </row>
    <row r="304" spans="2:62" ht="20.100000000000001" hidden="1" customHeight="1" outlineLevel="1">
      <c r="B304" s="100"/>
      <c r="C304" s="908"/>
      <c r="D304" s="909"/>
      <c r="E304" s="909"/>
      <c r="F304" s="910"/>
      <c r="G304" s="890"/>
      <c r="H304" s="891"/>
      <c r="I304" s="152"/>
      <c r="J304" s="152"/>
      <c r="K304" s="152"/>
      <c r="L304" s="152"/>
      <c r="M304" s="152"/>
      <c r="N304" s="152"/>
      <c r="O304" s="152"/>
      <c r="P304" s="153"/>
      <c r="Q304" s="153"/>
      <c r="R304" s="156">
        <f t="shared" si="238"/>
        <v>0</v>
      </c>
      <c r="S304" s="156">
        <f t="shared" si="239"/>
        <v>0</v>
      </c>
      <c r="U304" s="157">
        <f t="shared" si="245"/>
        <v>0</v>
      </c>
      <c r="W304" s="152"/>
      <c r="X304" s="152"/>
      <c r="Y304" s="152"/>
      <c r="Z304" s="152"/>
      <c r="AA304" s="152"/>
      <c r="AB304" s="152"/>
      <c r="AC304" s="347"/>
      <c r="AD304" s="152"/>
      <c r="AE304" s="152"/>
      <c r="AF304" s="152"/>
      <c r="AG304" s="152"/>
      <c r="AH304" s="152"/>
      <c r="AI304" s="152"/>
      <c r="AJ304" s="347"/>
      <c r="AK304" s="152"/>
      <c r="AL304" s="152"/>
      <c r="AM304" s="295"/>
      <c r="AN304" s="228"/>
      <c r="AO304" s="228"/>
      <c r="AP304" s="228"/>
      <c r="AQ304" s="228"/>
      <c r="AR304" s="228"/>
      <c r="AS304" s="348"/>
      <c r="AT304" s="264">
        <f t="shared" si="228"/>
        <v>0</v>
      </c>
      <c r="AU304" s="259"/>
      <c r="AV304" s="265">
        <f t="shared" si="242"/>
        <v>0</v>
      </c>
      <c r="AX304" s="265">
        <f t="shared" si="246"/>
        <v>0</v>
      </c>
      <c r="AZ304" s="492">
        <f t="shared" si="243"/>
        <v>0</v>
      </c>
      <c r="BB304" s="492">
        <f t="shared" si="244"/>
        <v>0</v>
      </c>
      <c r="BD304" s="265">
        <f t="shared" si="247"/>
        <v>0</v>
      </c>
      <c r="BE304" s="105"/>
      <c r="BF304" s="105"/>
      <c r="BG304" s="105"/>
      <c r="BH304" s="105"/>
      <c r="BI304" s="105"/>
      <c r="BJ304" s="105"/>
    </row>
    <row r="305" spans="2:62" ht="20.100000000000001" hidden="1" customHeight="1" outlineLevel="1">
      <c r="B305" s="100"/>
      <c r="C305" s="908"/>
      <c r="D305" s="909"/>
      <c r="E305" s="909"/>
      <c r="F305" s="910"/>
      <c r="G305" s="890"/>
      <c r="H305" s="891"/>
      <c r="I305" s="152"/>
      <c r="J305" s="152"/>
      <c r="K305" s="152"/>
      <c r="L305" s="152"/>
      <c r="M305" s="152"/>
      <c r="N305" s="152"/>
      <c r="O305" s="152"/>
      <c r="P305" s="153"/>
      <c r="Q305" s="153"/>
      <c r="R305" s="156">
        <f t="shared" si="238"/>
        <v>0</v>
      </c>
      <c r="S305" s="156">
        <f t="shared" si="239"/>
        <v>0</v>
      </c>
      <c r="U305" s="157">
        <f t="shared" si="245"/>
        <v>0</v>
      </c>
      <c r="W305" s="152"/>
      <c r="X305" s="152"/>
      <c r="Y305" s="152"/>
      <c r="Z305" s="152"/>
      <c r="AA305" s="152"/>
      <c r="AB305" s="152"/>
      <c r="AC305" s="347"/>
      <c r="AD305" s="152"/>
      <c r="AE305" s="152"/>
      <c r="AF305" s="152"/>
      <c r="AG305" s="152"/>
      <c r="AH305" s="152"/>
      <c r="AI305" s="152"/>
      <c r="AJ305" s="347"/>
      <c r="AK305" s="152"/>
      <c r="AL305" s="152"/>
      <c r="AM305" s="295"/>
      <c r="AN305" s="228"/>
      <c r="AO305" s="228"/>
      <c r="AP305" s="228"/>
      <c r="AQ305" s="228"/>
      <c r="AR305" s="228"/>
      <c r="AS305" s="348"/>
      <c r="AT305" s="264">
        <f t="shared" si="228"/>
        <v>0</v>
      </c>
      <c r="AU305" s="259"/>
      <c r="AV305" s="265">
        <f t="shared" si="242"/>
        <v>0</v>
      </c>
      <c r="AX305" s="265">
        <f t="shared" si="246"/>
        <v>0</v>
      </c>
      <c r="AZ305" s="492">
        <f t="shared" si="243"/>
        <v>0</v>
      </c>
      <c r="BB305" s="492">
        <f t="shared" si="244"/>
        <v>0</v>
      </c>
      <c r="BD305" s="265">
        <f t="shared" si="247"/>
        <v>0</v>
      </c>
      <c r="BE305" s="105"/>
      <c r="BF305" s="105"/>
      <c r="BG305" s="105"/>
      <c r="BH305" s="105"/>
      <c r="BI305" s="105"/>
      <c r="BJ305" s="105"/>
    </row>
    <row r="306" spans="2:62" ht="20.100000000000001" hidden="1" customHeight="1" outlineLevel="1">
      <c r="B306" s="100"/>
      <c r="C306" s="908"/>
      <c r="D306" s="909"/>
      <c r="E306" s="909"/>
      <c r="F306" s="910"/>
      <c r="G306" s="890"/>
      <c r="H306" s="891"/>
      <c r="I306" s="152"/>
      <c r="J306" s="152"/>
      <c r="K306" s="152"/>
      <c r="L306" s="152"/>
      <c r="M306" s="152"/>
      <c r="N306" s="152"/>
      <c r="O306" s="152"/>
      <c r="P306" s="153"/>
      <c r="Q306" s="153"/>
      <c r="R306" s="156">
        <f t="shared" si="238"/>
        <v>0</v>
      </c>
      <c r="S306" s="156">
        <f t="shared" si="239"/>
        <v>0</v>
      </c>
      <c r="U306" s="157">
        <f t="shared" si="245"/>
        <v>0</v>
      </c>
      <c r="W306" s="152"/>
      <c r="X306" s="152"/>
      <c r="Y306" s="152"/>
      <c r="Z306" s="152"/>
      <c r="AA306" s="152"/>
      <c r="AB306" s="152"/>
      <c r="AC306" s="347"/>
      <c r="AD306" s="152"/>
      <c r="AE306" s="152"/>
      <c r="AF306" s="152"/>
      <c r="AG306" s="152"/>
      <c r="AH306" s="152"/>
      <c r="AI306" s="152"/>
      <c r="AJ306" s="347"/>
      <c r="AK306" s="152"/>
      <c r="AL306" s="152"/>
      <c r="AM306" s="295"/>
      <c r="AN306" s="228"/>
      <c r="AO306" s="228"/>
      <c r="AP306" s="228"/>
      <c r="AQ306" s="228"/>
      <c r="AR306" s="228"/>
      <c r="AS306" s="348"/>
      <c r="AT306" s="264">
        <f t="shared" si="228"/>
        <v>0</v>
      </c>
      <c r="AU306" s="259"/>
      <c r="AV306" s="265">
        <f t="shared" si="242"/>
        <v>0</v>
      </c>
      <c r="AX306" s="265">
        <f t="shared" si="246"/>
        <v>0</v>
      </c>
      <c r="AZ306" s="492">
        <f t="shared" si="243"/>
        <v>0</v>
      </c>
      <c r="BB306" s="492">
        <f t="shared" si="244"/>
        <v>0</v>
      </c>
      <c r="BD306" s="265">
        <f t="shared" si="247"/>
        <v>0</v>
      </c>
      <c r="BE306" s="105"/>
      <c r="BF306" s="105"/>
      <c r="BG306" s="105"/>
      <c r="BH306" s="105"/>
      <c r="BI306" s="105"/>
      <c r="BJ306" s="105"/>
    </row>
    <row r="307" spans="2:62" ht="20.100000000000001" hidden="1" customHeight="1" outlineLevel="1">
      <c r="B307" s="100"/>
      <c r="C307" s="908"/>
      <c r="D307" s="909"/>
      <c r="E307" s="909"/>
      <c r="F307" s="910"/>
      <c r="G307" s="890"/>
      <c r="H307" s="891"/>
      <c r="I307" s="152"/>
      <c r="J307" s="152"/>
      <c r="K307" s="152"/>
      <c r="L307" s="152"/>
      <c r="M307" s="152"/>
      <c r="N307" s="152"/>
      <c r="O307" s="152"/>
      <c r="P307" s="153"/>
      <c r="Q307" s="153"/>
      <c r="R307" s="156">
        <f t="shared" si="238"/>
        <v>0</v>
      </c>
      <c r="S307" s="156">
        <f t="shared" si="239"/>
        <v>0</v>
      </c>
      <c r="U307" s="157">
        <f t="shared" si="245"/>
        <v>0</v>
      </c>
      <c r="W307" s="152"/>
      <c r="X307" s="152"/>
      <c r="Y307" s="152"/>
      <c r="Z307" s="152"/>
      <c r="AA307" s="152"/>
      <c r="AB307" s="152"/>
      <c r="AC307" s="347"/>
      <c r="AD307" s="152"/>
      <c r="AE307" s="152"/>
      <c r="AF307" s="152"/>
      <c r="AG307" s="152"/>
      <c r="AH307" s="152"/>
      <c r="AI307" s="152"/>
      <c r="AJ307" s="347"/>
      <c r="AK307" s="152"/>
      <c r="AL307" s="152"/>
      <c r="AM307" s="295"/>
      <c r="AN307" s="228"/>
      <c r="AO307" s="228"/>
      <c r="AP307" s="228"/>
      <c r="AQ307" s="228"/>
      <c r="AR307" s="228"/>
      <c r="AS307" s="348"/>
      <c r="AT307" s="264">
        <f t="shared" si="228"/>
        <v>0</v>
      </c>
      <c r="AU307" s="259"/>
      <c r="AV307" s="265">
        <f t="shared" si="242"/>
        <v>0</v>
      </c>
      <c r="AX307" s="265">
        <f t="shared" si="246"/>
        <v>0</v>
      </c>
      <c r="AZ307" s="492">
        <f t="shared" si="243"/>
        <v>0</v>
      </c>
      <c r="BB307" s="492">
        <f t="shared" si="244"/>
        <v>0</v>
      </c>
      <c r="BD307" s="265">
        <f t="shared" si="247"/>
        <v>0</v>
      </c>
      <c r="BE307" s="105"/>
      <c r="BF307" s="105"/>
      <c r="BG307" s="105"/>
      <c r="BH307" s="105"/>
      <c r="BI307" s="105"/>
      <c r="BJ307" s="105"/>
    </row>
    <row r="308" spans="2:62" ht="20.100000000000001" hidden="1" customHeight="1" outlineLevel="1">
      <c r="B308" s="100"/>
      <c r="C308" s="908"/>
      <c r="D308" s="909"/>
      <c r="E308" s="909"/>
      <c r="F308" s="910"/>
      <c r="G308" s="890"/>
      <c r="H308" s="891"/>
      <c r="I308" s="152"/>
      <c r="J308" s="152"/>
      <c r="K308" s="152"/>
      <c r="L308" s="152"/>
      <c r="M308" s="152"/>
      <c r="N308" s="152"/>
      <c r="O308" s="152"/>
      <c r="P308" s="153"/>
      <c r="Q308" s="153"/>
      <c r="R308" s="156">
        <f t="shared" si="238"/>
        <v>0</v>
      </c>
      <c r="S308" s="156">
        <f t="shared" si="239"/>
        <v>0</v>
      </c>
      <c r="U308" s="157">
        <f t="shared" si="245"/>
        <v>0</v>
      </c>
      <c r="W308" s="152"/>
      <c r="X308" s="152"/>
      <c r="Y308" s="152"/>
      <c r="Z308" s="152"/>
      <c r="AA308" s="152"/>
      <c r="AB308" s="152"/>
      <c r="AC308" s="347"/>
      <c r="AD308" s="152"/>
      <c r="AE308" s="152"/>
      <c r="AF308" s="152"/>
      <c r="AG308" s="152"/>
      <c r="AH308" s="152"/>
      <c r="AI308" s="152"/>
      <c r="AJ308" s="347"/>
      <c r="AK308" s="152"/>
      <c r="AL308" s="152"/>
      <c r="AM308" s="295"/>
      <c r="AN308" s="228"/>
      <c r="AO308" s="228"/>
      <c r="AP308" s="228"/>
      <c r="AQ308" s="228"/>
      <c r="AR308" s="228"/>
      <c r="AS308" s="348"/>
      <c r="AT308" s="264">
        <f t="shared" si="228"/>
        <v>0</v>
      </c>
      <c r="AU308" s="259"/>
      <c r="AV308" s="265">
        <f t="shared" si="242"/>
        <v>0</v>
      </c>
      <c r="AX308" s="265">
        <f t="shared" si="246"/>
        <v>0</v>
      </c>
      <c r="AZ308" s="492">
        <f t="shared" si="243"/>
        <v>0</v>
      </c>
      <c r="BB308" s="492">
        <f t="shared" si="244"/>
        <v>0</v>
      </c>
      <c r="BD308" s="265">
        <f t="shared" si="247"/>
        <v>0</v>
      </c>
      <c r="BE308" s="105"/>
      <c r="BF308" s="105"/>
      <c r="BG308" s="105"/>
      <c r="BH308" s="105"/>
      <c r="BI308" s="105"/>
      <c r="BJ308" s="105"/>
    </row>
    <row r="309" spans="2:62" ht="20.100000000000001" hidden="1" customHeight="1" outlineLevel="1">
      <c r="B309" s="100"/>
      <c r="C309" s="908"/>
      <c r="D309" s="909"/>
      <c r="E309" s="909"/>
      <c r="F309" s="910"/>
      <c r="G309" s="890"/>
      <c r="H309" s="891"/>
      <c r="I309" s="152"/>
      <c r="J309" s="152"/>
      <c r="K309" s="152"/>
      <c r="L309" s="152"/>
      <c r="M309" s="152"/>
      <c r="N309" s="152"/>
      <c r="O309" s="152"/>
      <c r="P309" s="153"/>
      <c r="Q309" s="153"/>
      <c r="R309" s="156">
        <f t="shared" si="238"/>
        <v>0</v>
      </c>
      <c r="S309" s="156">
        <f t="shared" si="239"/>
        <v>0</v>
      </c>
      <c r="U309" s="157">
        <f t="shared" si="245"/>
        <v>0</v>
      </c>
      <c r="W309" s="152"/>
      <c r="X309" s="152"/>
      <c r="Y309" s="152"/>
      <c r="Z309" s="152"/>
      <c r="AA309" s="152"/>
      <c r="AB309" s="152"/>
      <c r="AC309" s="347"/>
      <c r="AD309" s="152"/>
      <c r="AE309" s="152"/>
      <c r="AF309" s="152"/>
      <c r="AG309" s="152"/>
      <c r="AH309" s="152"/>
      <c r="AI309" s="152"/>
      <c r="AJ309" s="347"/>
      <c r="AK309" s="152"/>
      <c r="AL309" s="152"/>
      <c r="AM309" s="295"/>
      <c r="AN309" s="228"/>
      <c r="AO309" s="228"/>
      <c r="AP309" s="228"/>
      <c r="AQ309" s="228"/>
      <c r="AR309" s="228"/>
      <c r="AS309" s="348"/>
      <c r="AT309" s="264">
        <f t="shared" si="228"/>
        <v>0</v>
      </c>
      <c r="AU309" s="259"/>
      <c r="AV309" s="265">
        <f t="shared" si="242"/>
        <v>0</v>
      </c>
      <c r="AX309" s="265">
        <f t="shared" si="246"/>
        <v>0</v>
      </c>
      <c r="AZ309" s="492">
        <f t="shared" si="243"/>
        <v>0</v>
      </c>
      <c r="BB309" s="492">
        <f t="shared" si="244"/>
        <v>0</v>
      </c>
      <c r="BD309" s="265">
        <f t="shared" si="247"/>
        <v>0</v>
      </c>
      <c r="BE309" s="105"/>
      <c r="BF309" s="105"/>
      <c r="BG309" s="105"/>
      <c r="BH309" s="105"/>
      <c r="BI309" s="105"/>
      <c r="BJ309" s="105"/>
    </row>
    <row r="310" spans="2:62" ht="20.100000000000001" hidden="1" customHeight="1" outlineLevel="1">
      <c r="B310" s="100"/>
      <c r="C310" s="908"/>
      <c r="D310" s="909"/>
      <c r="E310" s="909"/>
      <c r="F310" s="910"/>
      <c r="G310" s="890"/>
      <c r="H310" s="891"/>
      <c r="I310" s="152"/>
      <c r="J310" s="152"/>
      <c r="K310" s="152"/>
      <c r="L310" s="152"/>
      <c r="M310" s="152"/>
      <c r="N310" s="152"/>
      <c r="O310" s="152"/>
      <c r="P310" s="153"/>
      <c r="Q310" s="153"/>
      <c r="R310" s="156">
        <f t="shared" si="238"/>
        <v>0</v>
      </c>
      <c r="S310" s="156">
        <f t="shared" si="239"/>
        <v>0</v>
      </c>
      <c r="U310" s="157">
        <f t="shared" si="245"/>
        <v>0</v>
      </c>
      <c r="W310" s="152"/>
      <c r="X310" s="152"/>
      <c r="Y310" s="152"/>
      <c r="Z310" s="152"/>
      <c r="AA310" s="152"/>
      <c r="AB310" s="152"/>
      <c r="AC310" s="347"/>
      <c r="AD310" s="152"/>
      <c r="AE310" s="152"/>
      <c r="AF310" s="152"/>
      <c r="AG310" s="152"/>
      <c r="AH310" s="152"/>
      <c r="AI310" s="152"/>
      <c r="AJ310" s="347"/>
      <c r="AK310" s="152"/>
      <c r="AL310" s="152"/>
      <c r="AM310" s="295"/>
      <c r="AN310" s="228"/>
      <c r="AO310" s="228"/>
      <c r="AP310" s="228"/>
      <c r="AQ310" s="228"/>
      <c r="AR310" s="228"/>
      <c r="AS310" s="348"/>
      <c r="AT310" s="264">
        <f t="shared" si="228"/>
        <v>0</v>
      </c>
      <c r="AU310" s="259"/>
      <c r="AV310" s="265">
        <f t="shared" si="242"/>
        <v>0</v>
      </c>
      <c r="AX310" s="265">
        <f t="shared" si="246"/>
        <v>0</v>
      </c>
      <c r="AZ310" s="492">
        <f t="shared" si="243"/>
        <v>0</v>
      </c>
      <c r="BB310" s="492">
        <f t="shared" si="244"/>
        <v>0</v>
      </c>
      <c r="BD310" s="265">
        <f t="shared" si="247"/>
        <v>0</v>
      </c>
      <c r="BE310" s="105"/>
      <c r="BF310" s="105"/>
      <c r="BG310" s="105"/>
      <c r="BH310" s="105"/>
      <c r="BI310" s="105"/>
      <c r="BJ310" s="105"/>
    </row>
    <row r="311" spans="2:62" ht="20.100000000000001" hidden="1" customHeight="1" outlineLevel="1">
      <c r="B311" s="100"/>
      <c r="C311" s="908"/>
      <c r="D311" s="909"/>
      <c r="E311" s="909"/>
      <c r="F311" s="910"/>
      <c r="G311" s="890"/>
      <c r="H311" s="891"/>
      <c r="I311" s="152"/>
      <c r="J311" s="152"/>
      <c r="K311" s="152"/>
      <c r="L311" s="152"/>
      <c r="M311" s="152"/>
      <c r="N311" s="152"/>
      <c r="O311" s="152"/>
      <c r="P311" s="153"/>
      <c r="Q311" s="153"/>
      <c r="R311" s="156">
        <f t="shared" si="238"/>
        <v>0</v>
      </c>
      <c r="S311" s="156">
        <f t="shared" si="239"/>
        <v>0</v>
      </c>
      <c r="U311" s="157">
        <f t="shared" si="245"/>
        <v>0</v>
      </c>
      <c r="W311" s="152"/>
      <c r="X311" s="152"/>
      <c r="Y311" s="152"/>
      <c r="Z311" s="152"/>
      <c r="AA311" s="152"/>
      <c r="AB311" s="152"/>
      <c r="AC311" s="347"/>
      <c r="AD311" s="152"/>
      <c r="AE311" s="152"/>
      <c r="AF311" s="152"/>
      <c r="AG311" s="152"/>
      <c r="AH311" s="152"/>
      <c r="AI311" s="152"/>
      <c r="AJ311" s="347"/>
      <c r="AK311" s="152"/>
      <c r="AL311" s="152"/>
      <c r="AM311" s="295"/>
      <c r="AN311" s="228"/>
      <c r="AO311" s="228"/>
      <c r="AP311" s="228"/>
      <c r="AQ311" s="228"/>
      <c r="AR311" s="228"/>
      <c r="AS311" s="348"/>
      <c r="AT311" s="264">
        <f t="shared" si="228"/>
        <v>0</v>
      </c>
      <c r="AU311" s="259"/>
      <c r="AV311" s="265">
        <f t="shared" si="242"/>
        <v>0</v>
      </c>
      <c r="AX311" s="265">
        <f t="shared" si="246"/>
        <v>0</v>
      </c>
      <c r="AZ311" s="492">
        <f t="shared" si="243"/>
        <v>0</v>
      </c>
      <c r="BB311" s="492">
        <f t="shared" si="244"/>
        <v>0</v>
      </c>
      <c r="BD311" s="265">
        <f t="shared" si="247"/>
        <v>0</v>
      </c>
      <c r="BE311" s="105"/>
      <c r="BF311" s="105"/>
      <c r="BG311" s="105"/>
      <c r="BH311" s="105"/>
      <c r="BI311" s="105"/>
      <c r="BJ311" s="105"/>
    </row>
    <row r="312" spans="2:62" ht="20.100000000000001" hidden="1" customHeight="1" outlineLevel="1">
      <c r="B312" s="100"/>
      <c r="C312" s="908"/>
      <c r="D312" s="909"/>
      <c r="E312" s="909"/>
      <c r="F312" s="910"/>
      <c r="G312" s="890"/>
      <c r="H312" s="891"/>
      <c r="I312" s="152"/>
      <c r="J312" s="152"/>
      <c r="K312" s="152"/>
      <c r="L312" s="152"/>
      <c r="M312" s="152"/>
      <c r="N312" s="152"/>
      <c r="O312" s="152"/>
      <c r="P312" s="153"/>
      <c r="Q312" s="153"/>
      <c r="R312" s="156">
        <f t="shared" si="238"/>
        <v>0</v>
      </c>
      <c r="S312" s="156">
        <f t="shared" si="239"/>
        <v>0</v>
      </c>
      <c r="U312" s="157">
        <f t="shared" si="245"/>
        <v>0</v>
      </c>
      <c r="W312" s="152"/>
      <c r="X312" s="152"/>
      <c r="Y312" s="152"/>
      <c r="Z312" s="152"/>
      <c r="AA312" s="152"/>
      <c r="AB312" s="152"/>
      <c r="AC312" s="347"/>
      <c r="AD312" s="152"/>
      <c r="AE312" s="152"/>
      <c r="AF312" s="152"/>
      <c r="AG312" s="152"/>
      <c r="AH312" s="152"/>
      <c r="AI312" s="152"/>
      <c r="AJ312" s="347"/>
      <c r="AK312" s="152"/>
      <c r="AL312" s="152"/>
      <c r="AM312" s="295"/>
      <c r="AN312" s="228"/>
      <c r="AO312" s="228"/>
      <c r="AP312" s="228"/>
      <c r="AQ312" s="228"/>
      <c r="AR312" s="228"/>
      <c r="AS312" s="348"/>
      <c r="AT312" s="264">
        <f t="shared" si="228"/>
        <v>0</v>
      </c>
      <c r="AU312" s="259"/>
      <c r="AV312" s="265">
        <f t="shared" si="242"/>
        <v>0</v>
      </c>
      <c r="AX312" s="265">
        <f t="shared" si="246"/>
        <v>0</v>
      </c>
      <c r="AZ312" s="492">
        <f t="shared" si="243"/>
        <v>0</v>
      </c>
      <c r="BB312" s="492">
        <f t="shared" si="244"/>
        <v>0</v>
      </c>
      <c r="BD312" s="265">
        <f t="shared" si="247"/>
        <v>0</v>
      </c>
      <c r="BE312" s="105"/>
      <c r="BF312" s="105"/>
      <c r="BG312" s="105"/>
      <c r="BH312" s="105"/>
      <c r="BI312" s="105"/>
      <c r="BJ312" s="105"/>
    </row>
    <row r="313" spans="2:62" ht="20.100000000000001" hidden="1" customHeight="1" outlineLevel="1">
      <c r="B313" s="100"/>
      <c r="C313" s="908"/>
      <c r="D313" s="909"/>
      <c r="E313" s="909"/>
      <c r="F313" s="910"/>
      <c r="G313" s="890"/>
      <c r="H313" s="891"/>
      <c r="I313" s="152"/>
      <c r="J313" s="152"/>
      <c r="K313" s="152"/>
      <c r="L313" s="152"/>
      <c r="M313" s="152"/>
      <c r="N313" s="152"/>
      <c r="O313" s="152"/>
      <c r="P313" s="153"/>
      <c r="Q313" s="153"/>
      <c r="R313" s="156">
        <f t="shared" si="238"/>
        <v>0</v>
      </c>
      <c r="S313" s="156">
        <f t="shared" si="239"/>
        <v>0</v>
      </c>
      <c r="U313" s="157">
        <f t="shared" si="245"/>
        <v>0</v>
      </c>
      <c r="W313" s="152"/>
      <c r="X313" s="152"/>
      <c r="Y313" s="152"/>
      <c r="Z313" s="152"/>
      <c r="AA313" s="152"/>
      <c r="AB313" s="152"/>
      <c r="AC313" s="347"/>
      <c r="AD313" s="152"/>
      <c r="AE313" s="152"/>
      <c r="AF313" s="152"/>
      <c r="AG313" s="152"/>
      <c r="AH313" s="152"/>
      <c r="AI313" s="152"/>
      <c r="AJ313" s="347"/>
      <c r="AK313" s="152"/>
      <c r="AL313" s="152"/>
      <c r="AM313" s="295"/>
      <c r="AN313" s="228"/>
      <c r="AO313" s="228"/>
      <c r="AP313" s="228"/>
      <c r="AQ313" s="228"/>
      <c r="AR313" s="228"/>
      <c r="AS313" s="348"/>
      <c r="AT313" s="264">
        <f t="shared" si="228"/>
        <v>0</v>
      </c>
      <c r="AU313" s="259"/>
      <c r="AV313" s="265">
        <f t="shared" si="242"/>
        <v>0</v>
      </c>
      <c r="AX313" s="265">
        <f t="shared" si="246"/>
        <v>0</v>
      </c>
      <c r="AZ313" s="492">
        <f t="shared" si="243"/>
        <v>0</v>
      </c>
      <c r="BB313" s="492">
        <f t="shared" si="244"/>
        <v>0</v>
      </c>
      <c r="BD313" s="265">
        <f t="shared" si="247"/>
        <v>0</v>
      </c>
      <c r="BE313" s="105"/>
      <c r="BF313" s="105"/>
      <c r="BG313" s="105"/>
      <c r="BH313" s="105"/>
      <c r="BI313" s="105"/>
      <c r="BJ313" s="105"/>
    </row>
    <row r="314" spans="2:62" ht="20.100000000000001" hidden="1" customHeight="1" outlineLevel="1">
      <c r="B314" s="100"/>
      <c r="C314" s="908"/>
      <c r="D314" s="909"/>
      <c r="E314" s="909"/>
      <c r="F314" s="910"/>
      <c r="G314" s="890"/>
      <c r="H314" s="891"/>
      <c r="I314" s="152"/>
      <c r="J314" s="152"/>
      <c r="K314" s="152"/>
      <c r="L314" s="152"/>
      <c r="M314" s="152"/>
      <c r="N314" s="152"/>
      <c r="O314" s="152"/>
      <c r="P314" s="153"/>
      <c r="Q314" s="153"/>
      <c r="R314" s="156">
        <f t="shared" si="238"/>
        <v>0</v>
      </c>
      <c r="S314" s="156">
        <f t="shared" si="239"/>
        <v>0</v>
      </c>
      <c r="U314" s="157">
        <f t="shared" si="245"/>
        <v>0</v>
      </c>
      <c r="W314" s="152"/>
      <c r="X314" s="152"/>
      <c r="Y314" s="152"/>
      <c r="Z314" s="152"/>
      <c r="AA314" s="152"/>
      <c r="AB314" s="152"/>
      <c r="AC314" s="347"/>
      <c r="AD314" s="152"/>
      <c r="AE314" s="152"/>
      <c r="AF314" s="152"/>
      <c r="AG314" s="152"/>
      <c r="AH314" s="152"/>
      <c r="AI314" s="152"/>
      <c r="AJ314" s="347"/>
      <c r="AK314" s="152"/>
      <c r="AL314" s="152"/>
      <c r="AM314" s="295"/>
      <c r="AN314" s="228"/>
      <c r="AO314" s="228"/>
      <c r="AP314" s="228"/>
      <c r="AQ314" s="228"/>
      <c r="AR314" s="228"/>
      <c r="AS314" s="348"/>
      <c r="AT314" s="264">
        <f t="shared" si="228"/>
        <v>0</v>
      </c>
      <c r="AU314" s="259"/>
      <c r="AV314" s="265">
        <f t="shared" si="242"/>
        <v>0</v>
      </c>
      <c r="AX314" s="265">
        <f t="shared" si="246"/>
        <v>0</v>
      </c>
      <c r="AZ314" s="492">
        <f t="shared" si="243"/>
        <v>0</v>
      </c>
      <c r="BB314" s="492">
        <f t="shared" si="244"/>
        <v>0</v>
      </c>
      <c r="BD314" s="265">
        <f t="shared" si="247"/>
        <v>0</v>
      </c>
      <c r="BE314" s="105"/>
      <c r="BF314" s="105"/>
      <c r="BG314" s="105"/>
      <c r="BH314" s="105"/>
      <c r="BI314" s="105"/>
      <c r="BJ314" s="105"/>
    </row>
    <row r="315" spans="2:62" ht="20.100000000000001" hidden="1" customHeight="1" outlineLevel="1">
      <c r="B315" s="100"/>
      <c r="C315" s="908"/>
      <c r="D315" s="909"/>
      <c r="E315" s="909"/>
      <c r="F315" s="910"/>
      <c r="G315" s="890"/>
      <c r="H315" s="891"/>
      <c r="I315" s="152"/>
      <c r="J315" s="152"/>
      <c r="K315" s="152"/>
      <c r="L315" s="152"/>
      <c r="M315" s="152"/>
      <c r="N315" s="152"/>
      <c r="O315" s="152"/>
      <c r="P315" s="153"/>
      <c r="Q315" s="153"/>
      <c r="R315" s="156">
        <f t="shared" si="238"/>
        <v>0</v>
      </c>
      <c r="S315" s="156">
        <f t="shared" si="239"/>
        <v>0</v>
      </c>
      <c r="U315" s="157">
        <f t="shared" si="245"/>
        <v>0</v>
      </c>
      <c r="W315" s="152"/>
      <c r="X315" s="152"/>
      <c r="Y315" s="152"/>
      <c r="Z315" s="152"/>
      <c r="AA315" s="152"/>
      <c r="AB315" s="152"/>
      <c r="AC315" s="347"/>
      <c r="AD315" s="152"/>
      <c r="AE315" s="152"/>
      <c r="AF315" s="152"/>
      <c r="AG315" s="152"/>
      <c r="AH315" s="152"/>
      <c r="AI315" s="152"/>
      <c r="AJ315" s="347"/>
      <c r="AK315" s="152"/>
      <c r="AL315" s="152"/>
      <c r="AM315" s="295"/>
      <c r="AN315" s="228"/>
      <c r="AO315" s="228"/>
      <c r="AP315" s="228"/>
      <c r="AQ315" s="228"/>
      <c r="AR315" s="228"/>
      <c r="AS315" s="348"/>
      <c r="AT315" s="264">
        <f t="shared" si="228"/>
        <v>0</v>
      </c>
      <c r="AU315" s="259"/>
      <c r="AV315" s="265">
        <f t="shared" si="242"/>
        <v>0</v>
      </c>
      <c r="AX315" s="265">
        <f t="shared" si="246"/>
        <v>0</v>
      </c>
      <c r="AZ315" s="492">
        <f t="shared" si="243"/>
        <v>0</v>
      </c>
      <c r="BB315" s="492">
        <f t="shared" si="244"/>
        <v>0</v>
      </c>
      <c r="BD315" s="265">
        <f t="shared" si="247"/>
        <v>0</v>
      </c>
      <c r="BE315" s="105"/>
      <c r="BF315" s="105"/>
      <c r="BG315" s="105"/>
      <c r="BH315" s="105"/>
      <c r="BI315" s="105"/>
      <c r="BJ315" s="105"/>
    </row>
    <row r="316" spans="2:62" ht="20.100000000000001" hidden="1" customHeight="1" outlineLevel="1">
      <c r="B316" s="100"/>
      <c r="C316" s="908"/>
      <c r="D316" s="909"/>
      <c r="E316" s="909"/>
      <c r="F316" s="910"/>
      <c r="G316" s="890"/>
      <c r="H316" s="891"/>
      <c r="I316" s="152"/>
      <c r="J316" s="152"/>
      <c r="K316" s="152"/>
      <c r="L316" s="152"/>
      <c r="M316" s="152"/>
      <c r="N316" s="152"/>
      <c r="O316" s="152"/>
      <c r="P316" s="153"/>
      <c r="Q316" s="153"/>
      <c r="R316" s="156">
        <f t="shared" si="238"/>
        <v>0</v>
      </c>
      <c r="S316" s="156">
        <f t="shared" si="239"/>
        <v>0</v>
      </c>
      <c r="U316" s="157">
        <f t="shared" si="245"/>
        <v>0</v>
      </c>
      <c r="W316" s="152"/>
      <c r="X316" s="152"/>
      <c r="Y316" s="152"/>
      <c r="Z316" s="152"/>
      <c r="AA316" s="152"/>
      <c r="AB316" s="152"/>
      <c r="AC316" s="347"/>
      <c r="AD316" s="152"/>
      <c r="AE316" s="152"/>
      <c r="AF316" s="152"/>
      <c r="AG316" s="152"/>
      <c r="AH316" s="152"/>
      <c r="AI316" s="152"/>
      <c r="AJ316" s="347"/>
      <c r="AK316" s="152"/>
      <c r="AL316" s="152"/>
      <c r="AM316" s="295"/>
      <c r="AN316" s="228"/>
      <c r="AO316" s="228"/>
      <c r="AP316" s="228"/>
      <c r="AQ316" s="228"/>
      <c r="AR316" s="228"/>
      <c r="AS316" s="348"/>
      <c r="AT316" s="264">
        <f t="shared" si="228"/>
        <v>0</v>
      </c>
      <c r="AU316" s="259"/>
      <c r="AV316" s="265">
        <f t="shared" si="242"/>
        <v>0</v>
      </c>
      <c r="AX316" s="265">
        <f t="shared" si="246"/>
        <v>0</v>
      </c>
      <c r="AZ316" s="492">
        <f t="shared" si="243"/>
        <v>0</v>
      </c>
      <c r="BB316" s="492">
        <f t="shared" si="244"/>
        <v>0</v>
      </c>
      <c r="BD316" s="265">
        <f t="shared" si="247"/>
        <v>0</v>
      </c>
      <c r="BE316" s="105"/>
      <c r="BF316" s="105"/>
      <c r="BG316" s="105"/>
      <c r="BH316" s="105"/>
      <c r="BI316" s="105"/>
      <c r="BJ316" s="105"/>
    </row>
    <row r="317" spans="2:62" ht="9.9499999999999993" hidden="1" customHeight="1" outlineLevel="1">
      <c r="B317" s="101"/>
      <c r="C317" s="208"/>
      <c r="D317" s="208"/>
      <c r="E317" s="208"/>
      <c r="F317" s="208"/>
      <c r="G317" s="237"/>
      <c r="H317" s="207"/>
      <c r="I317" s="257"/>
      <c r="J317" s="257"/>
      <c r="K317" s="257"/>
      <c r="L317" s="257"/>
      <c r="M317" s="257"/>
      <c r="N317" s="257"/>
      <c r="O317" s="257"/>
      <c r="P317" s="256"/>
      <c r="Q317" s="102"/>
      <c r="R317" s="102"/>
      <c r="S317" s="102"/>
      <c r="U317" s="98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Z317" s="493"/>
      <c r="BE317" s="105"/>
      <c r="BF317" s="105"/>
      <c r="BG317" s="105"/>
      <c r="BH317" s="105"/>
      <c r="BI317" s="105"/>
      <c r="BJ317" s="105"/>
    </row>
    <row r="318" spans="2:62" ht="20.100000000000001" customHeight="1" collapsed="1">
      <c r="B318" s="8">
        <f>B301+1</f>
        <v>19</v>
      </c>
      <c r="C318" s="916"/>
      <c r="D318" s="917"/>
      <c r="E318" s="917"/>
      <c r="F318" s="918"/>
      <c r="G318" s="429"/>
      <c r="H318" s="206">
        <v>1</v>
      </c>
      <c r="I318" s="642">
        <f t="shared" ref="I318" si="248">$H318*SUM(I319:I333)</f>
        <v>0</v>
      </c>
      <c r="J318" s="643">
        <f t="shared" ref="J318:O318" si="249">$H318*SUM(J319:J333)</f>
        <v>0</v>
      </c>
      <c r="K318" s="644">
        <f t="shared" si="249"/>
        <v>0</v>
      </c>
      <c r="L318" s="645">
        <f t="shared" si="249"/>
        <v>0</v>
      </c>
      <c r="M318" s="645">
        <f t="shared" si="249"/>
        <v>0</v>
      </c>
      <c r="N318" s="644">
        <f t="shared" si="249"/>
        <v>0</v>
      </c>
      <c r="O318" s="642">
        <f t="shared" si="249"/>
        <v>0</v>
      </c>
      <c r="P318" s="209">
        <f t="shared" ref="P318:Q318" si="250">$H318*SUM(P319:P333)</f>
        <v>0</v>
      </c>
      <c r="Q318" s="210">
        <f t="shared" si="250"/>
        <v>0</v>
      </c>
      <c r="R318" s="136">
        <f t="shared" ref="R318:R333" si="251">P318*(1+Gewinn)*(1+SicherheitAngebot)</f>
        <v>0</v>
      </c>
      <c r="S318" s="137">
        <f t="shared" ref="S318:S333" si="252">Q318*(1+MGKZ)*(1+Gewinn)*(1+SicherheitAngebot)</f>
        <v>0</v>
      </c>
      <c r="U318" s="10">
        <f>I318*$I$7+J318*$J$7+K318*$K$7+L318*$L$7+M318*$M$7+N318*$N$7+O318*$O$7+R318+S318</f>
        <v>0</v>
      </c>
      <c r="W318" s="646">
        <f t="shared" ref="W318:AB318" si="253">$H318*SUM(W319:W333)</f>
        <v>0</v>
      </c>
      <c r="X318" s="647">
        <f t="shared" si="253"/>
        <v>0</v>
      </c>
      <c r="Y318" s="648">
        <f t="shared" si="253"/>
        <v>0</v>
      </c>
      <c r="Z318" s="649">
        <f t="shared" si="253"/>
        <v>0</v>
      </c>
      <c r="AA318" s="648">
        <f t="shared" si="253"/>
        <v>0</v>
      </c>
      <c r="AB318" s="646">
        <f t="shared" si="253"/>
        <v>0</v>
      </c>
      <c r="AC318" s="258"/>
      <c r="AD318" s="646">
        <f t="shared" ref="AD318:AM318" si="254">$H318*SUM(AD319:AD333)</f>
        <v>0</v>
      </c>
      <c r="AE318" s="647">
        <f t="shared" si="254"/>
        <v>0</v>
      </c>
      <c r="AF318" s="648">
        <f t="shared" si="254"/>
        <v>0</v>
      </c>
      <c r="AG318" s="649">
        <f t="shared" si="254"/>
        <v>0</v>
      </c>
      <c r="AH318" s="648">
        <f t="shared" si="254"/>
        <v>0</v>
      </c>
      <c r="AI318" s="646">
        <f t="shared" si="254"/>
        <v>0</v>
      </c>
      <c r="AJ318" s="258"/>
      <c r="AK318" s="653">
        <f t="shared" si="254"/>
        <v>0</v>
      </c>
      <c r="AL318" s="653">
        <f t="shared" si="254"/>
        <v>0</v>
      </c>
      <c r="AM318" s="653">
        <f t="shared" si="254"/>
        <v>0</v>
      </c>
      <c r="AN318" s="227">
        <f>$H318*SUM(AN319:AN333)*(1+Gewinn)*(1+SicherheitAngebot)</f>
        <v>0</v>
      </c>
      <c r="AO318" s="227">
        <f>$H318*SUM(AO319:AO333)*(1+Gewinn)*(1+SicherheitAngebot)</f>
        <v>0</v>
      </c>
      <c r="AP318" s="227">
        <f>$H318*SUM(AP319:AP333)*(1+Gewinn)*(1+SicherheitAngebot)</f>
        <v>0</v>
      </c>
      <c r="AQ318" s="227">
        <f>$H318*SUM(AQ319:AQ333)*(1+Gewinn)*(1+SicherheitAngebot)</f>
        <v>0</v>
      </c>
      <c r="AR318" s="227">
        <f>$H318*SUM(AR319:AR333)*(1+Gewinn)*(1+SicherheitAngebot)</f>
        <v>0</v>
      </c>
      <c r="AS318" s="262"/>
      <c r="AT318" s="263">
        <f t="shared" si="228"/>
        <v>0</v>
      </c>
      <c r="AU318" s="259"/>
      <c r="AV318" s="491">
        <f>AK318*$AK$7+AL318*$AL$7+AM318*$AM$7+SUM(AN318:AR318)+AT318/Zuschläge_IBN+AT318</f>
        <v>0</v>
      </c>
      <c r="AX318" s="685">
        <f>U318+AV318</f>
        <v>0</v>
      </c>
      <c r="AZ318" s="490">
        <f>IF(H318&gt;0,U318/(1+SicherheitAngebot)*(1+Sicherheit),0)</f>
        <v>0</v>
      </c>
      <c r="BB318" s="490">
        <f>IF(H318&gt;0,AV318/(1+SicherheitAngebot)*(1+Sicherheit),0)</f>
        <v>0</v>
      </c>
      <c r="BD318" s="490">
        <f>AZ318+BB318</f>
        <v>0</v>
      </c>
      <c r="BE318" s="105"/>
      <c r="BF318" s="105"/>
      <c r="BG318" s="105"/>
      <c r="BH318" s="105"/>
      <c r="BI318" s="105"/>
      <c r="BJ318" s="105"/>
    </row>
    <row r="319" spans="2:62" ht="20.100000000000001" hidden="1" customHeight="1" outlineLevel="1">
      <c r="B319" s="99"/>
      <c r="C319" s="908"/>
      <c r="D319" s="909"/>
      <c r="E319" s="909"/>
      <c r="F319" s="910"/>
      <c r="G319" s="890"/>
      <c r="H319" s="901"/>
      <c r="I319" s="152"/>
      <c r="J319" s="152"/>
      <c r="K319" s="152"/>
      <c r="L319" s="152"/>
      <c r="M319" s="152"/>
      <c r="N319" s="152"/>
      <c r="O319" s="152"/>
      <c r="P319" s="153"/>
      <c r="Q319" s="153"/>
      <c r="R319" s="156">
        <f t="shared" si="251"/>
        <v>0</v>
      </c>
      <c r="S319" s="156">
        <f t="shared" si="252"/>
        <v>0</v>
      </c>
      <c r="U319" s="157">
        <f>I319*$I$7+J319*$J$7+K319*$K$7+L319*$L$7+M319*$M$7+N319*$N$7+O319*$O$7+R319+S319</f>
        <v>0</v>
      </c>
      <c r="W319" s="152"/>
      <c r="X319" s="152"/>
      <c r="Y319" s="152"/>
      <c r="Z319" s="152"/>
      <c r="AA319" s="152"/>
      <c r="AB319" s="152"/>
      <c r="AC319" s="347"/>
      <c r="AD319" s="152"/>
      <c r="AE319" s="152"/>
      <c r="AF319" s="152"/>
      <c r="AG319" s="152"/>
      <c r="AH319" s="152"/>
      <c r="AI319" s="152"/>
      <c r="AJ319" s="347"/>
      <c r="AK319" s="152"/>
      <c r="AL319" s="152"/>
      <c r="AM319" s="295"/>
      <c r="AN319" s="228"/>
      <c r="AO319" s="228"/>
      <c r="AP319" s="228"/>
      <c r="AQ319" s="228"/>
      <c r="AR319" s="228"/>
      <c r="AS319" s="348"/>
      <c r="AT319" s="264">
        <f t="shared" si="228"/>
        <v>0</v>
      </c>
      <c r="AU319" s="259"/>
      <c r="AV319" s="265">
        <f t="shared" ref="AV319:AV333" si="255">AK319*$AK$7+AL319*$AL$7+AM319*$AM$7+SUM(AN319:AR319)*(1+Gewinn)*(1+SicherheitAngebot)+AT319/Zuschläge_IBN+AT319</f>
        <v>0</v>
      </c>
      <c r="AX319" s="265">
        <f>U319+AV319</f>
        <v>0</v>
      </c>
      <c r="AZ319" s="492">
        <f t="shared" ref="AZ319:AZ333" si="256">U319/(1+SicherheitAngebot)*(1+Sicherheit)</f>
        <v>0</v>
      </c>
      <c r="BB319" s="492">
        <f t="shared" ref="BB319:BB333" si="257">AV319/(1+SicherheitAngebot)*(1+Sicherheit)</f>
        <v>0</v>
      </c>
      <c r="BD319" s="265">
        <f>AZ319+BB319</f>
        <v>0</v>
      </c>
      <c r="BE319" s="105"/>
      <c r="BF319" s="105"/>
      <c r="BG319" s="105"/>
      <c r="BH319" s="105"/>
      <c r="BI319" s="105"/>
      <c r="BJ319" s="105"/>
    </row>
    <row r="320" spans="2:62" ht="20.100000000000001" hidden="1" customHeight="1" outlineLevel="1">
      <c r="B320" s="100"/>
      <c r="C320" s="908"/>
      <c r="D320" s="909"/>
      <c r="E320" s="909"/>
      <c r="F320" s="910"/>
      <c r="G320" s="890"/>
      <c r="H320" s="891"/>
      <c r="I320" s="152"/>
      <c r="J320" s="152"/>
      <c r="K320" s="152"/>
      <c r="L320" s="152"/>
      <c r="M320" s="152"/>
      <c r="N320" s="152"/>
      <c r="O320" s="152"/>
      <c r="P320" s="153"/>
      <c r="Q320" s="153"/>
      <c r="R320" s="156">
        <f t="shared" si="251"/>
        <v>0</v>
      </c>
      <c r="S320" s="156">
        <f t="shared" si="252"/>
        <v>0</v>
      </c>
      <c r="U320" s="157">
        <f t="shared" ref="U320:U333" si="258">I320*$I$7+J320*$J$7+K320*$K$7+L320*$L$7+M320*$M$7+N320*$N$7+O320*$O$7+R320+S320</f>
        <v>0</v>
      </c>
      <c r="W320" s="152"/>
      <c r="X320" s="152"/>
      <c r="Y320" s="152"/>
      <c r="Z320" s="152"/>
      <c r="AA320" s="152"/>
      <c r="AB320" s="152"/>
      <c r="AC320" s="347"/>
      <c r="AD320" s="152"/>
      <c r="AE320" s="152"/>
      <c r="AF320" s="152"/>
      <c r="AG320" s="152"/>
      <c r="AH320" s="152"/>
      <c r="AI320" s="152"/>
      <c r="AJ320" s="347"/>
      <c r="AK320" s="152"/>
      <c r="AL320" s="152"/>
      <c r="AM320" s="295"/>
      <c r="AN320" s="228"/>
      <c r="AO320" s="228"/>
      <c r="AP320" s="228"/>
      <c r="AQ320" s="228"/>
      <c r="AR320" s="228"/>
      <c r="AS320" s="348"/>
      <c r="AT320" s="264">
        <f t="shared" si="228"/>
        <v>0</v>
      </c>
      <c r="AU320" s="259"/>
      <c r="AV320" s="265">
        <f t="shared" si="255"/>
        <v>0</v>
      </c>
      <c r="AX320" s="265">
        <f t="shared" ref="AX320:AX333" si="259">U320+AV320</f>
        <v>0</v>
      </c>
      <c r="AZ320" s="492">
        <f t="shared" si="256"/>
        <v>0</v>
      </c>
      <c r="BB320" s="492">
        <f t="shared" si="257"/>
        <v>0</v>
      </c>
      <c r="BD320" s="265">
        <f t="shared" ref="BD320:BD333" si="260">AZ320+BB320</f>
        <v>0</v>
      </c>
      <c r="BE320" s="105"/>
      <c r="BF320" s="105"/>
      <c r="BG320" s="105"/>
      <c r="BH320" s="105"/>
      <c r="BI320" s="105"/>
      <c r="BJ320" s="105"/>
    </row>
    <row r="321" spans="2:62" ht="20.100000000000001" hidden="1" customHeight="1" outlineLevel="1">
      <c r="B321" s="100"/>
      <c r="C321" s="908"/>
      <c r="D321" s="909"/>
      <c r="E321" s="909"/>
      <c r="F321" s="910"/>
      <c r="G321" s="890"/>
      <c r="H321" s="891"/>
      <c r="I321" s="152"/>
      <c r="J321" s="152"/>
      <c r="K321" s="152"/>
      <c r="L321" s="152"/>
      <c r="M321" s="152"/>
      <c r="N321" s="152"/>
      <c r="O321" s="152"/>
      <c r="P321" s="153"/>
      <c r="Q321" s="153"/>
      <c r="R321" s="156">
        <f t="shared" si="251"/>
        <v>0</v>
      </c>
      <c r="S321" s="156">
        <f t="shared" si="252"/>
        <v>0</v>
      </c>
      <c r="U321" s="157">
        <f t="shared" si="258"/>
        <v>0</v>
      </c>
      <c r="W321" s="152"/>
      <c r="X321" s="152"/>
      <c r="Y321" s="152"/>
      <c r="Z321" s="152"/>
      <c r="AA321" s="152"/>
      <c r="AB321" s="152"/>
      <c r="AC321" s="347"/>
      <c r="AD321" s="152"/>
      <c r="AE321" s="152"/>
      <c r="AF321" s="152"/>
      <c r="AG321" s="152"/>
      <c r="AH321" s="152"/>
      <c r="AI321" s="152"/>
      <c r="AJ321" s="347"/>
      <c r="AK321" s="152"/>
      <c r="AL321" s="152"/>
      <c r="AM321" s="295"/>
      <c r="AN321" s="228"/>
      <c r="AO321" s="228"/>
      <c r="AP321" s="228"/>
      <c r="AQ321" s="228"/>
      <c r="AR321" s="228"/>
      <c r="AS321" s="348"/>
      <c r="AT321" s="264">
        <f t="shared" si="228"/>
        <v>0</v>
      </c>
      <c r="AU321" s="259"/>
      <c r="AV321" s="265">
        <f t="shared" si="255"/>
        <v>0</v>
      </c>
      <c r="AX321" s="265">
        <f t="shared" si="259"/>
        <v>0</v>
      </c>
      <c r="AZ321" s="492">
        <f t="shared" si="256"/>
        <v>0</v>
      </c>
      <c r="BB321" s="492">
        <f t="shared" si="257"/>
        <v>0</v>
      </c>
      <c r="BD321" s="265">
        <f t="shared" si="260"/>
        <v>0</v>
      </c>
      <c r="BE321" s="105"/>
      <c r="BF321" s="105"/>
      <c r="BG321" s="105"/>
      <c r="BH321" s="105"/>
      <c r="BI321" s="105"/>
      <c r="BJ321" s="105"/>
    </row>
    <row r="322" spans="2:62" ht="20.100000000000001" hidden="1" customHeight="1" outlineLevel="1">
      <c r="B322" s="100"/>
      <c r="C322" s="908"/>
      <c r="D322" s="909"/>
      <c r="E322" s="909"/>
      <c r="F322" s="910"/>
      <c r="G322" s="890"/>
      <c r="H322" s="891"/>
      <c r="I322" s="152"/>
      <c r="J322" s="152"/>
      <c r="K322" s="152"/>
      <c r="L322" s="152"/>
      <c r="M322" s="152"/>
      <c r="N322" s="152"/>
      <c r="O322" s="152"/>
      <c r="P322" s="153"/>
      <c r="Q322" s="153"/>
      <c r="R322" s="156">
        <f t="shared" si="251"/>
        <v>0</v>
      </c>
      <c r="S322" s="156">
        <f t="shared" si="252"/>
        <v>0</v>
      </c>
      <c r="U322" s="157">
        <f t="shared" si="258"/>
        <v>0</v>
      </c>
      <c r="W322" s="152"/>
      <c r="X322" s="152"/>
      <c r="Y322" s="152"/>
      <c r="Z322" s="152"/>
      <c r="AA322" s="152"/>
      <c r="AB322" s="152"/>
      <c r="AC322" s="347"/>
      <c r="AD322" s="152"/>
      <c r="AE322" s="152"/>
      <c r="AF322" s="152"/>
      <c r="AG322" s="152"/>
      <c r="AH322" s="152"/>
      <c r="AI322" s="152"/>
      <c r="AJ322" s="347"/>
      <c r="AK322" s="152"/>
      <c r="AL322" s="152"/>
      <c r="AM322" s="295"/>
      <c r="AN322" s="228"/>
      <c r="AO322" s="228"/>
      <c r="AP322" s="228"/>
      <c r="AQ322" s="228"/>
      <c r="AR322" s="228"/>
      <c r="AS322" s="348"/>
      <c r="AT322" s="264">
        <f t="shared" si="228"/>
        <v>0</v>
      </c>
      <c r="AU322" s="259"/>
      <c r="AV322" s="265">
        <f t="shared" si="255"/>
        <v>0</v>
      </c>
      <c r="AX322" s="265">
        <f t="shared" si="259"/>
        <v>0</v>
      </c>
      <c r="AZ322" s="492">
        <f t="shared" si="256"/>
        <v>0</v>
      </c>
      <c r="BB322" s="492">
        <f t="shared" si="257"/>
        <v>0</v>
      </c>
      <c r="BD322" s="265">
        <f t="shared" si="260"/>
        <v>0</v>
      </c>
      <c r="BE322" s="105"/>
      <c r="BF322" s="105"/>
      <c r="BG322" s="105"/>
      <c r="BH322" s="105"/>
      <c r="BI322" s="105"/>
      <c r="BJ322" s="105"/>
    </row>
    <row r="323" spans="2:62" ht="20.100000000000001" hidden="1" customHeight="1" outlineLevel="1">
      <c r="B323" s="100"/>
      <c r="C323" s="908"/>
      <c r="D323" s="909"/>
      <c r="E323" s="909"/>
      <c r="F323" s="910"/>
      <c r="G323" s="890"/>
      <c r="H323" s="891"/>
      <c r="I323" s="152"/>
      <c r="J323" s="152"/>
      <c r="K323" s="152"/>
      <c r="L323" s="152"/>
      <c r="M323" s="152"/>
      <c r="N323" s="152"/>
      <c r="O323" s="152"/>
      <c r="P323" s="153"/>
      <c r="Q323" s="153"/>
      <c r="R323" s="156">
        <f t="shared" si="251"/>
        <v>0</v>
      </c>
      <c r="S323" s="156">
        <f t="shared" si="252"/>
        <v>0</v>
      </c>
      <c r="U323" s="157">
        <f t="shared" si="258"/>
        <v>0</v>
      </c>
      <c r="W323" s="152"/>
      <c r="X323" s="152"/>
      <c r="Y323" s="152"/>
      <c r="Z323" s="152"/>
      <c r="AA323" s="152"/>
      <c r="AB323" s="152"/>
      <c r="AC323" s="347"/>
      <c r="AD323" s="152"/>
      <c r="AE323" s="152"/>
      <c r="AF323" s="152"/>
      <c r="AG323" s="152"/>
      <c r="AH323" s="152"/>
      <c r="AI323" s="152"/>
      <c r="AJ323" s="347"/>
      <c r="AK323" s="152"/>
      <c r="AL323" s="152"/>
      <c r="AM323" s="295"/>
      <c r="AN323" s="228"/>
      <c r="AO323" s="228"/>
      <c r="AP323" s="228"/>
      <c r="AQ323" s="228"/>
      <c r="AR323" s="228"/>
      <c r="AS323" s="348"/>
      <c r="AT323" s="264">
        <f t="shared" si="228"/>
        <v>0</v>
      </c>
      <c r="AU323" s="259"/>
      <c r="AV323" s="265">
        <f t="shared" si="255"/>
        <v>0</v>
      </c>
      <c r="AX323" s="265">
        <f t="shared" si="259"/>
        <v>0</v>
      </c>
      <c r="AZ323" s="492">
        <f t="shared" si="256"/>
        <v>0</v>
      </c>
      <c r="BB323" s="492">
        <f t="shared" si="257"/>
        <v>0</v>
      </c>
      <c r="BD323" s="265">
        <f t="shared" si="260"/>
        <v>0</v>
      </c>
      <c r="BE323" s="105"/>
      <c r="BF323" s="105"/>
      <c r="BG323" s="105"/>
      <c r="BH323" s="105"/>
      <c r="BI323" s="105"/>
      <c r="BJ323" s="105"/>
    </row>
    <row r="324" spans="2:62" ht="20.100000000000001" hidden="1" customHeight="1" outlineLevel="1">
      <c r="B324" s="100"/>
      <c r="C324" s="908"/>
      <c r="D324" s="909"/>
      <c r="E324" s="909"/>
      <c r="F324" s="910"/>
      <c r="G324" s="890"/>
      <c r="H324" s="891"/>
      <c r="I324" s="152"/>
      <c r="J324" s="152"/>
      <c r="K324" s="152"/>
      <c r="L324" s="152"/>
      <c r="M324" s="152"/>
      <c r="N324" s="152"/>
      <c r="O324" s="152"/>
      <c r="P324" s="153"/>
      <c r="Q324" s="153"/>
      <c r="R324" s="156">
        <f t="shared" si="251"/>
        <v>0</v>
      </c>
      <c r="S324" s="156">
        <f t="shared" si="252"/>
        <v>0</v>
      </c>
      <c r="U324" s="157">
        <f t="shared" si="258"/>
        <v>0</v>
      </c>
      <c r="W324" s="152"/>
      <c r="X324" s="152"/>
      <c r="Y324" s="152"/>
      <c r="Z324" s="152"/>
      <c r="AA324" s="152"/>
      <c r="AB324" s="152"/>
      <c r="AC324" s="347"/>
      <c r="AD324" s="152"/>
      <c r="AE324" s="152"/>
      <c r="AF324" s="152"/>
      <c r="AG324" s="152"/>
      <c r="AH324" s="152"/>
      <c r="AI324" s="152"/>
      <c r="AJ324" s="347"/>
      <c r="AK324" s="152"/>
      <c r="AL324" s="152"/>
      <c r="AM324" s="295"/>
      <c r="AN324" s="228"/>
      <c r="AO324" s="228"/>
      <c r="AP324" s="228"/>
      <c r="AQ324" s="228"/>
      <c r="AR324" s="228"/>
      <c r="AS324" s="348"/>
      <c r="AT324" s="264">
        <f t="shared" si="228"/>
        <v>0</v>
      </c>
      <c r="AU324" s="259"/>
      <c r="AV324" s="265">
        <f t="shared" si="255"/>
        <v>0</v>
      </c>
      <c r="AX324" s="265">
        <f t="shared" si="259"/>
        <v>0</v>
      </c>
      <c r="AZ324" s="492">
        <f t="shared" si="256"/>
        <v>0</v>
      </c>
      <c r="BB324" s="492">
        <f t="shared" si="257"/>
        <v>0</v>
      </c>
      <c r="BD324" s="265">
        <f t="shared" si="260"/>
        <v>0</v>
      </c>
      <c r="BE324" s="105"/>
      <c r="BF324" s="105"/>
      <c r="BG324" s="105"/>
      <c r="BH324" s="105"/>
      <c r="BI324" s="105"/>
      <c r="BJ324" s="105"/>
    </row>
    <row r="325" spans="2:62" ht="20.100000000000001" hidden="1" customHeight="1" outlineLevel="1">
      <c r="B325" s="100"/>
      <c r="C325" s="908"/>
      <c r="D325" s="909"/>
      <c r="E325" s="909"/>
      <c r="F325" s="910"/>
      <c r="G325" s="890"/>
      <c r="H325" s="891"/>
      <c r="I325" s="152"/>
      <c r="J325" s="152"/>
      <c r="K325" s="152"/>
      <c r="L325" s="152"/>
      <c r="M325" s="152"/>
      <c r="N325" s="152"/>
      <c r="O325" s="152"/>
      <c r="P325" s="153"/>
      <c r="Q325" s="153"/>
      <c r="R325" s="156">
        <f t="shared" si="251"/>
        <v>0</v>
      </c>
      <c r="S325" s="156">
        <f t="shared" si="252"/>
        <v>0</v>
      </c>
      <c r="U325" s="157">
        <f t="shared" si="258"/>
        <v>0</v>
      </c>
      <c r="W325" s="152"/>
      <c r="X325" s="152"/>
      <c r="Y325" s="152"/>
      <c r="Z325" s="152"/>
      <c r="AA325" s="152"/>
      <c r="AB325" s="152"/>
      <c r="AC325" s="347"/>
      <c r="AD325" s="152"/>
      <c r="AE325" s="152"/>
      <c r="AF325" s="152"/>
      <c r="AG325" s="152"/>
      <c r="AH325" s="152"/>
      <c r="AI325" s="152"/>
      <c r="AJ325" s="347"/>
      <c r="AK325" s="152"/>
      <c r="AL325" s="152"/>
      <c r="AM325" s="295"/>
      <c r="AN325" s="228"/>
      <c r="AO325" s="228"/>
      <c r="AP325" s="228"/>
      <c r="AQ325" s="228"/>
      <c r="AR325" s="228"/>
      <c r="AS325" s="348"/>
      <c r="AT325" s="264">
        <f t="shared" si="228"/>
        <v>0</v>
      </c>
      <c r="AU325" s="259"/>
      <c r="AV325" s="265">
        <f t="shared" si="255"/>
        <v>0</v>
      </c>
      <c r="AX325" s="265">
        <f t="shared" si="259"/>
        <v>0</v>
      </c>
      <c r="AZ325" s="492">
        <f t="shared" si="256"/>
        <v>0</v>
      </c>
      <c r="BB325" s="492">
        <f t="shared" si="257"/>
        <v>0</v>
      </c>
      <c r="BD325" s="265">
        <f t="shared" si="260"/>
        <v>0</v>
      </c>
      <c r="BE325" s="105"/>
      <c r="BF325" s="105"/>
      <c r="BG325" s="105"/>
      <c r="BH325" s="105"/>
      <c r="BI325" s="105"/>
      <c r="BJ325" s="105"/>
    </row>
    <row r="326" spans="2:62" ht="20.100000000000001" hidden="1" customHeight="1" outlineLevel="1">
      <c r="B326" s="100"/>
      <c r="C326" s="908"/>
      <c r="D326" s="909"/>
      <c r="E326" s="909"/>
      <c r="F326" s="910"/>
      <c r="G326" s="890"/>
      <c r="H326" s="891"/>
      <c r="I326" s="152"/>
      <c r="J326" s="152"/>
      <c r="K326" s="152"/>
      <c r="L326" s="152"/>
      <c r="M326" s="152"/>
      <c r="N326" s="152"/>
      <c r="O326" s="152"/>
      <c r="P326" s="153"/>
      <c r="Q326" s="153"/>
      <c r="R326" s="156">
        <f t="shared" si="251"/>
        <v>0</v>
      </c>
      <c r="S326" s="156">
        <f t="shared" si="252"/>
        <v>0</v>
      </c>
      <c r="U326" s="157">
        <f t="shared" si="258"/>
        <v>0</v>
      </c>
      <c r="W326" s="152"/>
      <c r="X326" s="152"/>
      <c r="Y326" s="152"/>
      <c r="Z326" s="152"/>
      <c r="AA326" s="152"/>
      <c r="AB326" s="152"/>
      <c r="AC326" s="347"/>
      <c r="AD326" s="152"/>
      <c r="AE326" s="152"/>
      <c r="AF326" s="152"/>
      <c r="AG326" s="152"/>
      <c r="AH326" s="152"/>
      <c r="AI326" s="152"/>
      <c r="AJ326" s="347"/>
      <c r="AK326" s="152"/>
      <c r="AL326" s="152"/>
      <c r="AM326" s="295"/>
      <c r="AN326" s="228"/>
      <c r="AO326" s="228"/>
      <c r="AP326" s="228"/>
      <c r="AQ326" s="228"/>
      <c r="AR326" s="228"/>
      <c r="AS326" s="348"/>
      <c r="AT326" s="264">
        <f t="shared" si="228"/>
        <v>0</v>
      </c>
      <c r="AU326" s="259"/>
      <c r="AV326" s="265">
        <f t="shared" si="255"/>
        <v>0</v>
      </c>
      <c r="AX326" s="265">
        <f t="shared" si="259"/>
        <v>0</v>
      </c>
      <c r="AZ326" s="492">
        <f t="shared" si="256"/>
        <v>0</v>
      </c>
      <c r="BB326" s="492">
        <f t="shared" si="257"/>
        <v>0</v>
      </c>
      <c r="BD326" s="265">
        <f t="shared" si="260"/>
        <v>0</v>
      </c>
      <c r="BE326" s="105"/>
      <c r="BF326" s="105"/>
      <c r="BG326" s="105"/>
      <c r="BH326" s="105"/>
      <c r="BI326" s="105"/>
      <c r="BJ326" s="105"/>
    </row>
    <row r="327" spans="2:62" ht="20.100000000000001" hidden="1" customHeight="1" outlineLevel="1">
      <c r="B327" s="100"/>
      <c r="C327" s="908"/>
      <c r="D327" s="909"/>
      <c r="E327" s="909"/>
      <c r="F327" s="910"/>
      <c r="G327" s="890"/>
      <c r="H327" s="891"/>
      <c r="I327" s="152"/>
      <c r="J327" s="152"/>
      <c r="K327" s="152"/>
      <c r="L327" s="152"/>
      <c r="M327" s="152"/>
      <c r="N327" s="152"/>
      <c r="O327" s="152"/>
      <c r="P327" s="153"/>
      <c r="Q327" s="153"/>
      <c r="R327" s="156">
        <f t="shared" si="251"/>
        <v>0</v>
      </c>
      <c r="S327" s="156">
        <f t="shared" si="252"/>
        <v>0</v>
      </c>
      <c r="U327" s="157">
        <f t="shared" si="258"/>
        <v>0</v>
      </c>
      <c r="W327" s="152"/>
      <c r="X327" s="152"/>
      <c r="Y327" s="152"/>
      <c r="Z327" s="152"/>
      <c r="AA327" s="152"/>
      <c r="AB327" s="152"/>
      <c r="AC327" s="347"/>
      <c r="AD327" s="152"/>
      <c r="AE327" s="152"/>
      <c r="AF327" s="152"/>
      <c r="AG327" s="152"/>
      <c r="AH327" s="152"/>
      <c r="AI327" s="152"/>
      <c r="AJ327" s="347"/>
      <c r="AK327" s="152"/>
      <c r="AL327" s="152"/>
      <c r="AM327" s="295"/>
      <c r="AN327" s="228"/>
      <c r="AO327" s="228"/>
      <c r="AP327" s="228"/>
      <c r="AQ327" s="228"/>
      <c r="AR327" s="228"/>
      <c r="AS327" s="348"/>
      <c r="AT327" s="264">
        <f t="shared" si="228"/>
        <v>0</v>
      </c>
      <c r="AU327" s="259"/>
      <c r="AV327" s="265">
        <f t="shared" si="255"/>
        <v>0</v>
      </c>
      <c r="AX327" s="265">
        <f t="shared" si="259"/>
        <v>0</v>
      </c>
      <c r="AZ327" s="492">
        <f t="shared" si="256"/>
        <v>0</v>
      </c>
      <c r="BB327" s="492">
        <f t="shared" si="257"/>
        <v>0</v>
      </c>
      <c r="BD327" s="265">
        <f t="shared" si="260"/>
        <v>0</v>
      </c>
      <c r="BE327" s="105"/>
      <c r="BF327" s="105"/>
      <c r="BG327" s="105"/>
      <c r="BH327" s="105"/>
      <c r="BI327" s="105"/>
      <c r="BJ327" s="105"/>
    </row>
    <row r="328" spans="2:62" ht="20.100000000000001" hidden="1" customHeight="1" outlineLevel="1">
      <c r="B328" s="100"/>
      <c r="C328" s="908"/>
      <c r="D328" s="909"/>
      <c r="E328" s="909"/>
      <c r="F328" s="910"/>
      <c r="G328" s="890"/>
      <c r="H328" s="891"/>
      <c r="I328" s="152"/>
      <c r="J328" s="152"/>
      <c r="K328" s="152"/>
      <c r="L328" s="152"/>
      <c r="M328" s="152"/>
      <c r="N328" s="152"/>
      <c r="O328" s="152"/>
      <c r="P328" s="153"/>
      <c r="Q328" s="153"/>
      <c r="R328" s="156">
        <f t="shared" si="251"/>
        <v>0</v>
      </c>
      <c r="S328" s="156">
        <f t="shared" si="252"/>
        <v>0</v>
      </c>
      <c r="U328" s="157">
        <f t="shared" si="258"/>
        <v>0</v>
      </c>
      <c r="W328" s="152"/>
      <c r="X328" s="152"/>
      <c r="Y328" s="152"/>
      <c r="Z328" s="152"/>
      <c r="AA328" s="152"/>
      <c r="AB328" s="152"/>
      <c r="AC328" s="347"/>
      <c r="AD328" s="152"/>
      <c r="AE328" s="152"/>
      <c r="AF328" s="152"/>
      <c r="AG328" s="152"/>
      <c r="AH328" s="152"/>
      <c r="AI328" s="152"/>
      <c r="AJ328" s="347"/>
      <c r="AK328" s="152"/>
      <c r="AL328" s="152"/>
      <c r="AM328" s="295"/>
      <c r="AN328" s="228"/>
      <c r="AO328" s="228"/>
      <c r="AP328" s="228"/>
      <c r="AQ328" s="228"/>
      <c r="AR328" s="228"/>
      <c r="AS328" s="348"/>
      <c r="AT328" s="264">
        <f t="shared" si="228"/>
        <v>0</v>
      </c>
      <c r="AU328" s="259"/>
      <c r="AV328" s="265">
        <f t="shared" si="255"/>
        <v>0</v>
      </c>
      <c r="AX328" s="265">
        <f t="shared" si="259"/>
        <v>0</v>
      </c>
      <c r="AZ328" s="492">
        <f t="shared" si="256"/>
        <v>0</v>
      </c>
      <c r="BB328" s="492">
        <f t="shared" si="257"/>
        <v>0</v>
      </c>
      <c r="BD328" s="265">
        <f t="shared" si="260"/>
        <v>0</v>
      </c>
      <c r="BE328" s="105"/>
      <c r="BF328" s="105"/>
      <c r="BG328" s="105"/>
      <c r="BH328" s="105"/>
      <c r="BI328" s="105"/>
      <c r="BJ328" s="105"/>
    </row>
    <row r="329" spans="2:62" ht="20.100000000000001" hidden="1" customHeight="1" outlineLevel="1">
      <c r="B329" s="100"/>
      <c r="C329" s="908"/>
      <c r="D329" s="909"/>
      <c r="E329" s="909"/>
      <c r="F329" s="910"/>
      <c r="G329" s="890"/>
      <c r="H329" s="891"/>
      <c r="I329" s="152"/>
      <c r="J329" s="152"/>
      <c r="K329" s="152"/>
      <c r="L329" s="152"/>
      <c r="M329" s="152"/>
      <c r="N329" s="152"/>
      <c r="O329" s="152"/>
      <c r="P329" s="153"/>
      <c r="Q329" s="153"/>
      <c r="R329" s="156">
        <f t="shared" si="251"/>
        <v>0</v>
      </c>
      <c r="S329" s="156">
        <f t="shared" si="252"/>
        <v>0</v>
      </c>
      <c r="U329" s="157">
        <f t="shared" si="258"/>
        <v>0</v>
      </c>
      <c r="W329" s="152"/>
      <c r="X329" s="152"/>
      <c r="Y329" s="152"/>
      <c r="Z329" s="152"/>
      <c r="AA329" s="152"/>
      <c r="AB329" s="152"/>
      <c r="AC329" s="347"/>
      <c r="AD329" s="152"/>
      <c r="AE329" s="152"/>
      <c r="AF329" s="152"/>
      <c r="AG329" s="152"/>
      <c r="AH329" s="152"/>
      <c r="AI329" s="152"/>
      <c r="AJ329" s="347"/>
      <c r="AK329" s="152"/>
      <c r="AL329" s="152"/>
      <c r="AM329" s="295"/>
      <c r="AN329" s="228"/>
      <c r="AO329" s="228"/>
      <c r="AP329" s="228"/>
      <c r="AQ329" s="228"/>
      <c r="AR329" s="228"/>
      <c r="AS329" s="348"/>
      <c r="AT329" s="264">
        <f t="shared" si="228"/>
        <v>0</v>
      </c>
      <c r="AU329" s="259"/>
      <c r="AV329" s="265">
        <f t="shared" si="255"/>
        <v>0</v>
      </c>
      <c r="AX329" s="265">
        <f t="shared" si="259"/>
        <v>0</v>
      </c>
      <c r="AZ329" s="492">
        <f t="shared" si="256"/>
        <v>0</v>
      </c>
      <c r="BB329" s="492">
        <f t="shared" si="257"/>
        <v>0</v>
      </c>
      <c r="BD329" s="265">
        <f t="shared" si="260"/>
        <v>0</v>
      </c>
      <c r="BE329" s="105"/>
      <c r="BF329" s="105"/>
      <c r="BG329" s="105"/>
      <c r="BH329" s="105"/>
      <c r="BI329" s="105"/>
      <c r="BJ329" s="105"/>
    </row>
    <row r="330" spans="2:62" ht="20.100000000000001" hidden="1" customHeight="1" outlineLevel="1">
      <c r="B330" s="100"/>
      <c r="C330" s="908"/>
      <c r="D330" s="909"/>
      <c r="E330" s="909"/>
      <c r="F330" s="910"/>
      <c r="G330" s="890"/>
      <c r="H330" s="891"/>
      <c r="I330" s="152"/>
      <c r="J330" s="152"/>
      <c r="K330" s="152"/>
      <c r="L330" s="152"/>
      <c r="M330" s="152"/>
      <c r="N330" s="152"/>
      <c r="O330" s="152"/>
      <c r="P330" s="153"/>
      <c r="Q330" s="153"/>
      <c r="R330" s="156">
        <f t="shared" si="251"/>
        <v>0</v>
      </c>
      <c r="S330" s="156">
        <f t="shared" si="252"/>
        <v>0</v>
      </c>
      <c r="U330" s="157">
        <f t="shared" si="258"/>
        <v>0</v>
      </c>
      <c r="W330" s="152"/>
      <c r="X330" s="152"/>
      <c r="Y330" s="152"/>
      <c r="Z330" s="152"/>
      <c r="AA330" s="152"/>
      <c r="AB330" s="152"/>
      <c r="AC330" s="347"/>
      <c r="AD330" s="152"/>
      <c r="AE330" s="152"/>
      <c r="AF330" s="152"/>
      <c r="AG330" s="152"/>
      <c r="AH330" s="152"/>
      <c r="AI330" s="152"/>
      <c r="AJ330" s="347"/>
      <c r="AK330" s="152"/>
      <c r="AL330" s="152"/>
      <c r="AM330" s="295"/>
      <c r="AN330" s="228"/>
      <c r="AO330" s="228"/>
      <c r="AP330" s="228"/>
      <c r="AQ330" s="228"/>
      <c r="AR330" s="228"/>
      <c r="AS330" s="348"/>
      <c r="AT330" s="264">
        <f t="shared" si="228"/>
        <v>0</v>
      </c>
      <c r="AU330" s="259"/>
      <c r="AV330" s="265">
        <f t="shared" si="255"/>
        <v>0</v>
      </c>
      <c r="AX330" s="265">
        <f t="shared" si="259"/>
        <v>0</v>
      </c>
      <c r="AZ330" s="492">
        <f t="shared" si="256"/>
        <v>0</v>
      </c>
      <c r="BB330" s="492">
        <f t="shared" si="257"/>
        <v>0</v>
      </c>
      <c r="BD330" s="265">
        <f t="shared" si="260"/>
        <v>0</v>
      </c>
      <c r="BE330" s="105"/>
      <c r="BF330" s="105"/>
      <c r="BG330" s="105"/>
      <c r="BH330" s="105"/>
      <c r="BI330" s="105"/>
      <c r="BJ330" s="105"/>
    </row>
    <row r="331" spans="2:62" ht="20.100000000000001" hidden="1" customHeight="1" outlineLevel="1">
      <c r="B331" s="100"/>
      <c r="C331" s="908"/>
      <c r="D331" s="909"/>
      <c r="E331" s="909"/>
      <c r="F331" s="910"/>
      <c r="G331" s="890"/>
      <c r="H331" s="891"/>
      <c r="I331" s="152"/>
      <c r="J331" s="152"/>
      <c r="K331" s="152"/>
      <c r="L331" s="152"/>
      <c r="M331" s="152"/>
      <c r="N331" s="152"/>
      <c r="O331" s="152"/>
      <c r="P331" s="153"/>
      <c r="Q331" s="153"/>
      <c r="R331" s="156">
        <f t="shared" si="251"/>
        <v>0</v>
      </c>
      <c r="S331" s="156">
        <f t="shared" si="252"/>
        <v>0</v>
      </c>
      <c r="U331" s="157">
        <f t="shared" si="258"/>
        <v>0</v>
      </c>
      <c r="W331" s="152"/>
      <c r="X331" s="152"/>
      <c r="Y331" s="152"/>
      <c r="Z331" s="152"/>
      <c r="AA331" s="152"/>
      <c r="AB331" s="152"/>
      <c r="AC331" s="347"/>
      <c r="AD331" s="152"/>
      <c r="AE331" s="152"/>
      <c r="AF331" s="152"/>
      <c r="AG331" s="152"/>
      <c r="AH331" s="152"/>
      <c r="AI331" s="152"/>
      <c r="AJ331" s="347"/>
      <c r="AK331" s="152"/>
      <c r="AL331" s="152"/>
      <c r="AM331" s="295"/>
      <c r="AN331" s="228"/>
      <c r="AO331" s="228"/>
      <c r="AP331" s="228"/>
      <c r="AQ331" s="228"/>
      <c r="AR331" s="228"/>
      <c r="AS331" s="348"/>
      <c r="AT331" s="264">
        <f t="shared" si="228"/>
        <v>0</v>
      </c>
      <c r="AU331" s="259"/>
      <c r="AV331" s="265">
        <f t="shared" si="255"/>
        <v>0</v>
      </c>
      <c r="AX331" s="265">
        <f t="shared" si="259"/>
        <v>0</v>
      </c>
      <c r="AZ331" s="492">
        <f t="shared" si="256"/>
        <v>0</v>
      </c>
      <c r="BB331" s="492">
        <f t="shared" si="257"/>
        <v>0</v>
      </c>
      <c r="BD331" s="265">
        <f t="shared" si="260"/>
        <v>0</v>
      </c>
      <c r="BE331" s="105"/>
      <c r="BF331" s="105"/>
      <c r="BG331" s="105"/>
      <c r="BH331" s="105"/>
      <c r="BI331" s="105"/>
      <c r="BJ331" s="105"/>
    </row>
    <row r="332" spans="2:62" ht="20.100000000000001" hidden="1" customHeight="1" outlineLevel="1">
      <c r="B332" s="100"/>
      <c r="C332" s="908"/>
      <c r="D332" s="909"/>
      <c r="E332" s="909"/>
      <c r="F332" s="910"/>
      <c r="G332" s="890"/>
      <c r="H332" s="891"/>
      <c r="I332" s="152"/>
      <c r="J332" s="152"/>
      <c r="K332" s="152"/>
      <c r="L332" s="152"/>
      <c r="M332" s="152"/>
      <c r="N332" s="152"/>
      <c r="O332" s="152"/>
      <c r="P332" s="153"/>
      <c r="Q332" s="153"/>
      <c r="R332" s="156">
        <f t="shared" si="251"/>
        <v>0</v>
      </c>
      <c r="S332" s="156">
        <f t="shared" si="252"/>
        <v>0</v>
      </c>
      <c r="U332" s="157">
        <f t="shared" si="258"/>
        <v>0</v>
      </c>
      <c r="W332" s="152"/>
      <c r="X332" s="152"/>
      <c r="Y332" s="152"/>
      <c r="Z332" s="152"/>
      <c r="AA332" s="152"/>
      <c r="AB332" s="152"/>
      <c r="AC332" s="347"/>
      <c r="AD332" s="152"/>
      <c r="AE332" s="152"/>
      <c r="AF332" s="152"/>
      <c r="AG332" s="152"/>
      <c r="AH332" s="152"/>
      <c r="AI332" s="152"/>
      <c r="AJ332" s="347"/>
      <c r="AK332" s="152"/>
      <c r="AL332" s="152"/>
      <c r="AM332" s="295"/>
      <c r="AN332" s="228"/>
      <c r="AO332" s="228"/>
      <c r="AP332" s="228"/>
      <c r="AQ332" s="228"/>
      <c r="AR332" s="228"/>
      <c r="AS332" s="348"/>
      <c r="AT332" s="264">
        <f t="shared" si="228"/>
        <v>0</v>
      </c>
      <c r="AU332" s="259"/>
      <c r="AV332" s="265">
        <f t="shared" si="255"/>
        <v>0</v>
      </c>
      <c r="AX332" s="265">
        <f t="shared" si="259"/>
        <v>0</v>
      </c>
      <c r="AZ332" s="492">
        <f t="shared" si="256"/>
        <v>0</v>
      </c>
      <c r="BB332" s="492">
        <f t="shared" si="257"/>
        <v>0</v>
      </c>
      <c r="BD332" s="265">
        <f t="shared" si="260"/>
        <v>0</v>
      </c>
      <c r="BE332" s="105"/>
      <c r="BF332" s="105"/>
      <c r="BG332" s="105"/>
      <c r="BH332" s="105"/>
      <c r="BI332" s="105"/>
      <c r="BJ332" s="105"/>
    </row>
    <row r="333" spans="2:62" ht="20.100000000000001" hidden="1" customHeight="1" outlineLevel="1">
      <c r="B333" s="100"/>
      <c r="C333" s="908"/>
      <c r="D333" s="909"/>
      <c r="E333" s="909"/>
      <c r="F333" s="910"/>
      <c r="G333" s="890"/>
      <c r="H333" s="891"/>
      <c r="I333" s="152"/>
      <c r="J333" s="152"/>
      <c r="K333" s="152"/>
      <c r="L333" s="152"/>
      <c r="M333" s="152"/>
      <c r="N333" s="152"/>
      <c r="O333" s="152"/>
      <c r="P333" s="153"/>
      <c r="Q333" s="153"/>
      <c r="R333" s="156">
        <f t="shared" si="251"/>
        <v>0</v>
      </c>
      <c r="S333" s="156">
        <f t="shared" si="252"/>
        <v>0</v>
      </c>
      <c r="U333" s="157">
        <f t="shared" si="258"/>
        <v>0</v>
      </c>
      <c r="W333" s="152"/>
      <c r="X333" s="152"/>
      <c r="Y333" s="152"/>
      <c r="Z333" s="152"/>
      <c r="AA333" s="152"/>
      <c r="AB333" s="152"/>
      <c r="AC333" s="347"/>
      <c r="AD333" s="152"/>
      <c r="AE333" s="152"/>
      <c r="AF333" s="152"/>
      <c r="AG333" s="152"/>
      <c r="AH333" s="152"/>
      <c r="AI333" s="152"/>
      <c r="AJ333" s="347"/>
      <c r="AK333" s="152"/>
      <c r="AL333" s="152"/>
      <c r="AM333" s="295"/>
      <c r="AN333" s="228"/>
      <c r="AO333" s="228"/>
      <c r="AP333" s="228"/>
      <c r="AQ333" s="228"/>
      <c r="AR333" s="228"/>
      <c r="AS333" s="348"/>
      <c r="AT333" s="264">
        <f t="shared" si="228"/>
        <v>0</v>
      </c>
      <c r="AU333" s="259"/>
      <c r="AV333" s="265">
        <f t="shared" si="255"/>
        <v>0</v>
      </c>
      <c r="AX333" s="265">
        <f t="shared" si="259"/>
        <v>0</v>
      </c>
      <c r="AZ333" s="492">
        <f t="shared" si="256"/>
        <v>0</v>
      </c>
      <c r="BB333" s="492">
        <f t="shared" si="257"/>
        <v>0</v>
      </c>
      <c r="BD333" s="265">
        <f t="shared" si="260"/>
        <v>0</v>
      </c>
      <c r="BE333" s="105"/>
      <c r="BF333" s="105"/>
      <c r="BG333" s="105"/>
      <c r="BH333" s="105"/>
      <c r="BI333" s="105"/>
      <c r="BJ333" s="105"/>
    </row>
    <row r="334" spans="2:62" ht="9.9499999999999993" hidden="1" customHeight="1" outlineLevel="1">
      <c r="B334" s="101"/>
      <c r="C334" s="208"/>
      <c r="D334" s="208"/>
      <c r="E334" s="208"/>
      <c r="F334" s="208"/>
      <c r="G334" s="237"/>
      <c r="H334" s="207"/>
      <c r="I334" s="257"/>
      <c r="J334" s="257"/>
      <c r="K334" s="257"/>
      <c r="L334" s="257"/>
      <c r="M334" s="257"/>
      <c r="N334" s="257"/>
      <c r="O334" s="257"/>
      <c r="P334" s="256"/>
      <c r="Q334" s="102"/>
      <c r="R334" s="102"/>
      <c r="S334" s="102"/>
      <c r="U334" s="98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Z334" s="493"/>
      <c r="BE334" s="105"/>
      <c r="BF334" s="105"/>
      <c r="BG334" s="105"/>
      <c r="BH334" s="105"/>
      <c r="BI334" s="105"/>
      <c r="BJ334" s="105"/>
    </row>
    <row r="335" spans="2:62" ht="20.100000000000001" customHeight="1" collapsed="1">
      <c r="B335" s="8">
        <f>B318+1</f>
        <v>20</v>
      </c>
      <c r="C335" s="916"/>
      <c r="D335" s="917"/>
      <c r="E335" s="917"/>
      <c r="F335" s="918"/>
      <c r="G335" s="429"/>
      <c r="H335" s="206">
        <v>1</v>
      </c>
      <c r="I335" s="642">
        <f t="shared" ref="I335" si="261">$H335*SUM(I336:I350)</f>
        <v>0</v>
      </c>
      <c r="J335" s="643">
        <f t="shared" ref="J335:O335" si="262">$H335*SUM(J336:J350)</f>
        <v>0</v>
      </c>
      <c r="K335" s="644">
        <f t="shared" si="262"/>
        <v>0</v>
      </c>
      <c r="L335" s="645">
        <f t="shared" si="262"/>
        <v>0</v>
      </c>
      <c r="M335" s="645">
        <f t="shared" si="262"/>
        <v>0</v>
      </c>
      <c r="N335" s="644">
        <f t="shared" si="262"/>
        <v>0</v>
      </c>
      <c r="O335" s="642">
        <f t="shared" si="262"/>
        <v>0</v>
      </c>
      <c r="P335" s="209">
        <f t="shared" ref="P335:Q335" si="263">$H335*SUM(P336:P350)</f>
        <v>0</v>
      </c>
      <c r="Q335" s="210">
        <f t="shared" si="263"/>
        <v>0</v>
      </c>
      <c r="R335" s="136">
        <f t="shared" ref="R335:R350" si="264">P335*(1+Gewinn)*(1+SicherheitAngebot)</f>
        <v>0</v>
      </c>
      <c r="S335" s="137">
        <f t="shared" ref="S335:S350" si="265">Q335*(1+MGKZ)*(1+Gewinn)*(1+SicherheitAngebot)</f>
        <v>0</v>
      </c>
      <c r="U335" s="10">
        <f>I335*$I$7+J335*$J$7+K335*$K$7+L335*$L$7+M335*$M$7+N335*$N$7+O335*$O$7+R335+S335</f>
        <v>0</v>
      </c>
      <c r="W335" s="646">
        <f t="shared" ref="W335:AB335" si="266">$H335*SUM(W336:W350)</f>
        <v>0</v>
      </c>
      <c r="X335" s="647">
        <f t="shared" si="266"/>
        <v>0</v>
      </c>
      <c r="Y335" s="648">
        <f t="shared" si="266"/>
        <v>0</v>
      </c>
      <c r="Z335" s="649">
        <f t="shared" si="266"/>
        <v>0</v>
      </c>
      <c r="AA335" s="648">
        <f t="shared" si="266"/>
        <v>0</v>
      </c>
      <c r="AB335" s="646">
        <f t="shared" si="266"/>
        <v>0</v>
      </c>
      <c r="AC335" s="258"/>
      <c r="AD335" s="646">
        <f t="shared" ref="AD335:AM335" si="267">$H335*SUM(AD336:AD350)</f>
        <v>0</v>
      </c>
      <c r="AE335" s="647">
        <f t="shared" si="267"/>
        <v>0</v>
      </c>
      <c r="AF335" s="648">
        <f t="shared" si="267"/>
        <v>0</v>
      </c>
      <c r="AG335" s="649">
        <f t="shared" si="267"/>
        <v>0</v>
      </c>
      <c r="AH335" s="648">
        <f t="shared" si="267"/>
        <v>0</v>
      </c>
      <c r="AI335" s="646">
        <f t="shared" si="267"/>
        <v>0</v>
      </c>
      <c r="AJ335" s="258"/>
      <c r="AK335" s="653">
        <f t="shared" si="267"/>
        <v>0</v>
      </c>
      <c r="AL335" s="653">
        <f t="shared" si="267"/>
        <v>0</v>
      </c>
      <c r="AM335" s="653">
        <f t="shared" si="267"/>
        <v>0</v>
      </c>
      <c r="AN335" s="227">
        <f>$H335*SUM(AN336:AN350)*(1+Gewinn)*(1+SicherheitAngebot)</f>
        <v>0</v>
      </c>
      <c r="AO335" s="227">
        <f>$H335*SUM(AO336:AO350)*(1+Gewinn)*(1+SicherheitAngebot)</f>
        <v>0</v>
      </c>
      <c r="AP335" s="227">
        <f>$H335*SUM(AP336:AP350)*(1+Gewinn)*(1+SicherheitAngebot)</f>
        <v>0</v>
      </c>
      <c r="AQ335" s="227">
        <f>$H335*SUM(AQ336:AQ350)*(1+Gewinn)*(1+SicherheitAngebot)</f>
        <v>0</v>
      </c>
      <c r="AR335" s="227">
        <f>$H335*SUM(AR336:AR350)*(1+Gewinn)*(1+SicherheitAngebot)</f>
        <v>0</v>
      </c>
      <c r="AS335" s="262"/>
      <c r="AT335" s="263">
        <f t="shared" si="228"/>
        <v>0</v>
      </c>
      <c r="AU335" s="259"/>
      <c r="AV335" s="491">
        <f>AK335*$AK$7+AL335*$AL$7+AM335*$AM$7+SUM(AN335:AR335)+AT335/Zuschläge_IBN+AT335</f>
        <v>0</v>
      </c>
      <c r="AX335" s="685">
        <f>U335+AV335</f>
        <v>0</v>
      </c>
      <c r="AZ335" s="490">
        <f>IF(H335&gt;0,U335/(1+SicherheitAngebot)*(1+Sicherheit),0)</f>
        <v>0</v>
      </c>
      <c r="BB335" s="490">
        <f>IF(H335&gt;0,AV335/(1+SicherheitAngebot)*(1+Sicherheit),0)</f>
        <v>0</v>
      </c>
      <c r="BD335" s="490">
        <f>AZ335+BB335</f>
        <v>0</v>
      </c>
      <c r="BE335" s="105"/>
      <c r="BF335" s="105"/>
      <c r="BG335" s="105"/>
      <c r="BH335" s="105"/>
      <c r="BI335" s="105"/>
      <c r="BJ335" s="105"/>
    </row>
    <row r="336" spans="2:62" ht="20.100000000000001" hidden="1" customHeight="1" outlineLevel="1">
      <c r="B336" s="99"/>
      <c r="C336" s="908"/>
      <c r="D336" s="909"/>
      <c r="E336" s="909"/>
      <c r="F336" s="910"/>
      <c r="G336" s="890"/>
      <c r="H336" s="901"/>
      <c r="I336" s="152"/>
      <c r="J336" s="152"/>
      <c r="K336" s="152"/>
      <c r="L336" s="152"/>
      <c r="M336" s="152"/>
      <c r="N336" s="152"/>
      <c r="O336" s="152"/>
      <c r="P336" s="153"/>
      <c r="Q336" s="153"/>
      <c r="R336" s="156">
        <f t="shared" si="264"/>
        <v>0</v>
      </c>
      <c r="S336" s="156">
        <f t="shared" si="265"/>
        <v>0</v>
      </c>
      <c r="U336" s="157">
        <f>I336*$I$7+J336*$J$7+K336*$K$7+L336*$L$7+M336*$M$7+N336*$N$7+O336*$O$7+R336+S336</f>
        <v>0</v>
      </c>
      <c r="W336" s="152"/>
      <c r="X336" s="152"/>
      <c r="Y336" s="152"/>
      <c r="Z336" s="152"/>
      <c r="AA336" s="152"/>
      <c r="AB336" s="152"/>
      <c r="AC336" s="347"/>
      <c r="AD336" s="152"/>
      <c r="AE336" s="152"/>
      <c r="AF336" s="152"/>
      <c r="AG336" s="152"/>
      <c r="AH336" s="152"/>
      <c r="AI336" s="152"/>
      <c r="AJ336" s="347"/>
      <c r="AK336" s="152"/>
      <c r="AL336" s="152"/>
      <c r="AM336" s="295"/>
      <c r="AN336" s="228"/>
      <c r="AO336" s="228"/>
      <c r="AP336" s="228"/>
      <c r="AQ336" s="228"/>
      <c r="AR336" s="228"/>
      <c r="AS336" s="348"/>
      <c r="AT336" s="264">
        <f t="shared" si="228"/>
        <v>0</v>
      </c>
      <c r="AU336" s="259"/>
      <c r="AV336" s="265">
        <f t="shared" ref="AV336:AV350" si="268">AK336*$AK$7+AL336*$AL$7+AM336*$AM$7+SUM(AN336:AR336)*(1+Gewinn)*(1+SicherheitAngebot)+AT336/Zuschläge_IBN+AT336</f>
        <v>0</v>
      </c>
      <c r="AX336" s="265">
        <f>U336+AV336</f>
        <v>0</v>
      </c>
      <c r="AZ336" s="492">
        <f t="shared" ref="AZ336:AZ350" si="269">U336/(1+SicherheitAngebot)*(1+Sicherheit)</f>
        <v>0</v>
      </c>
      <c r="BB336" s="492">
        <f t="shared" ref="BB336:BB350" si="270">AV336/(1+SicherheitAngebot)*(1+Sicherheit)</f>
        <v>0</v>
      </c>
      <c r="BD336" s="265">
        <f>AZ336+BB336</f>
        <v>0</v>
      </c>
      <c r="BE336" s="105"/>
      <c r="BF336" s="105"/>
      <c r="BG336" s="105"/>
      <c r="BH336" s="105"/>
      <c r="BI336" s="105"/>
      <c r="BJ336" s="105"/>
    </row>
    <row r="337" spans="2:62" ht="20.100000000000001" hidden="1" customHeight="1" outlineLevel="1">
      <c r="B337" s="100"/>
      <c r="C337" s="908"/>
      <c r="D337" s="909"/>
      <c r="E337" s="909"/>
      <c r="F337" s="910"/>
      <c r="G337" s="890"/>
      <c r="H337" s="891"/>
      <c r="I337" s="152"/>
      <c r="J337" s="152"/>
      <c r="K337" s="152"/>
      <c r="L337" s="152"/>
      <c r="M337" s="152"/>
      <c r="N337" s="152"/>
      <c r="O337" s="152"/>
      <c r="P337" s="153"/>
      <c r="Q337" s="153"/>
      <c r="R337" s="156">
        <f t="shared" si="264"/>
        <v>0</v>
      </c>
      <c r="S337" s="156">
        <f t="shared" si="265"/>
        <v>0</v>
      </c>
      <c r="U337" s="157">
        <f t="shared" ref="U337:U350" si="271">I337*$I$7+J337*$J$7+K337*$K$7+L337*$L$7+M337*$M$7+N337*$N$7+O337*$O$7+R337+S337</f>
        <v>0</v>
      </c>
      <c r="W337" s="152"/>
      <c r="X337" s="152"/>
      <c r="Y337" s="152"/>
      <c r="Z337" s="152"/>
      <c r="AA337" s="152"/>
      <c r="AB337" s="152"/>
      <c r="AC337" s="347"/>
      <c r="AD337" s="152"/>
      <c r="AE337" s="152"/>
      <c r="AF337" s="152"/>
      <c r="AG337" s="152"/>
      <c r="AH337" s="152"/>
      <c r="AI337" s="152"/>
      <c r="AJ337" s="347"/>
      <c r="AK337" s="152"/>
      <c r="AL337" s="152"/>
      <c r="AM337" s="295"/>
      <c r="AN337" s="228"/>
      <c r="AO337" s="228"/>
      <c r="AP337" s="228"/>
      <c r="AQ337" s="228"/>
      <c r="AR337" s="228"/>
      <c r="AS337" s="348"/>
      <c r="AT337" s="264">
        <f t="shared" si="228"/>
        <v>0</v>
      </c>
      <c r="AU337" s="259"/>
      <c r="AV337" s="265">
        <f t="shared" si="268"/>
        <v>0</v>
      </c>
      <c r="AX337" s="265">
        <f t="shared" ref="AX337:AX350" si="272">U337+AV337</f>
        <v>0</v>
      </c>
      <c r="AZ337" s="492">
        <f t="shared" si="269"/>
        <v>0</v>
      </c>
      <c r="BB337" s="492">
        <f t="shared" si="270"/>
        <v>0</v>
      </c>
      <c r="BD337" s="265">
        <f t="shared" ref="BD337:BD350" si="273">AZ337+BB337</f>
        <v>0</v>
      </c>
      <c r="BE337" s="105"/>
      <c r="BF337" s="105"/>
      <c r="BG337" s="105"/>
      <c r="BH337" s="105"/>
      <c r="BI337" s="105"/>
      <c r="BJ337" s="105"/>
    </row>
    <row r="338" spans="2:62" ht="20.100000000000001" hidden="1" customHeight="1" outlineLevel="1">
      <c r="B338" s="100"/>
      <c r="C338" s="908"/>
      <c r="D338" s="909"/>
      <c r="E338" s="909"/>
      <c r="F338" s="910"/>
      <c r="G338" s="890"/>
      <c r="H338" s="891"/>
      <c r="I338" s="152"/>
      <c r="J338" s="152"/>
      <c r="K338" s="152"/>
      <c r="L338" s="152"/>
      <c r="M338" s="152"/>
      <c r="N338" s="152"/>
      <c r="O338" s="152"/>
      <c r="P338" s="153"/>
      <c r="Q338" s="153"/>
      <c r="R338" s="156">
        <f t="shared" si="264"/>
        <v>0</v>
      </c>
      <c r="S338" s="156">
        <f t="shared" si="265"/>
        <v>0</v>
      </c>
      <c r="U338" s="157">
        <f t="shared" si="271"/>
        <v>0</v>
      </c>
      <c r="W338" s="152"/>
      <c r="X338" s="152"/>
      <c r="Y338" s="152"/>
      <c r="Z338" s="152"/>
      <c r="AA338" s="152"/>
      <c r="AB338" s="152"/>
      <c r="AC338" s="347"/>
      <c r="AD338" s="152"/>
      <c r="AE338" s="152"/>
      <c r="AF338" s="152"/>
      <c r="AG338" s="152"/>
      <c r="AH338" s="152"/>
      <c r="AI338" s="152"/>
      <c r="AJ338" s="347"/>
      <c r="AK338" s="152"/>
      <c r="AL338" s="152"/>
      <c r="AM338" s="295"/>
      <c r="AN338" s="228"/>
      <c r="AO338" s="228"/>
      <c r="AP338" s="228"/>
      <c r="AQ338" s="228"/>
      <c r="AR338" s="228"/>
      <c r="AS338" s="348"/>
      <c r="AT338" s="264">
        <f t="shared" si="228"/>
        <v>0</v>
      </c>
      <c r="AU338" s="259"/>
      <c r="AV338" s="265">
        <f t="shared" si="268"/>
        <v>0</v>
      </c>
      <c r="AX338" s="265">
        <f t="shared" si="272"/>
        <v>0</v>
      </c>
      <c r="AZ338" s="492">
        <f t="shared" si="269"/>
        <v>0</v>
      </c>
      <c r="BB338" s="492">
        <f t="shared" si="270"/>
        <v>0</v>
      </c>
      <c r="BD338" s="265">
        <f t="shared" si="273"/>
        <v>0</v>
      </c>
      <c r="BE338" s="105"/>
      <c r="BF338" s="105"/>
      <c r="BG338" s="105"/>
      <c r="BH338" s="105"/>
      <c r="BI338" s="105"/>
      <c r="BJ338" s="105"/>
    </row>
    <row r="339" spans="2:62" ht="20.100000000000001" hidden="1" customHeight="1" outlineLevel="1">
      <c r="B339" s="100"/>
      <c r="C339" s="908"/>
      <c r="D339" s="909"/>
      <c r="E339" s="909"/>
      <c r="F339" s="910"/>
      <c r="G339" s="890"/>
      <c r="H339" s="891"/>
      <c r="I339" s="152"/>
      <c r="J339" s="152"/>
      <c r="K339" s="152"/>
      <c r="L339" s="152"/>
      <c r="M339" s="152"/>
      <c r="N339" s="152"/>
      <c r="O339" s="152"/>
      <c r="P339" s="153"/>
      <c r="Q339" s="153"/>
      <c r="R339" s="156">
        <f t="shared" si="264"/>
        <v>0</v>
      </c>
      <c r="S339" s="156">
        <f t="shared" si="265"/>
        <v>0</v>
      </c>
      <c r="U339" s="157">
        <f t="shared" si="271"/>
        <v>0</v>
      </c>
      <c r="W339" s="152"/>
      <c r="X339" s="152"/>
      <c r="Y339" s="152"/>
      <c r="Z339" s="152"/>
      <c r="AA339" s="152"/>
      <c r="AB339" s="152"/>
      <c r="AC339" s="347"/>
      <c r="AD339" s="152"/>
      <c r="AE339" s="152"/>
      <c r="AF339" s="152"/>
      <c r="AG339" s="152"/>
      <c r="AH339" s="152"/>
      <c r="AI339" s="152"/>
      <c r="AJ339" s="347"/>
      <c r="AK339" s="152"/>
      <c r="AL339" s="152"/>
      <c r="AM339" s="295"/>
      <c r="AN339" s="228"/>
      <c r="AO339" s="228"/>
      <c r="AP339" s="228"/>
      <c r="AQ339" s="228"/>
      <c r="AR339" s="228"/>
      <c r="AS339" s="348"/>
      <c r="AT339" s="264">
        <f t="shared" si="228"/>
        <v>0</v>
      </c>
      <c r="AU339" s="259"/>
      <c r="AV339" s="265">
        <f t="shared" si="268"/>
        <v>0</v>
      </c>
      <c r="AX339" s="265">
        <f t="shared" si="272"/>
        <v>0</v>
      </c>
      <c r="AZ339" s="492">
        <f t="shared" si="269"/>
        <v>0</v>
      </c>
      <c r="BB339" s="492">
        <f t="shared" si="270"/>
        <v>0</v>
      </c>
      <c r="BD339" s="265">
        <f t="shared" si="273"/>
        <v>0</v>
      </c>
      <c r="BE339" s="105"/>
      <c r="BF339" s="105"/>
      <c r="BG339" s="105"/>
      <c r="BH339" s="105"/>
      <c r="BI339" s="105"/>
      <c r="BJ339" s="105"/>
    </row>
    <row r="340" spans="2:62" ht="20.100000000000001" hidden="1" customHeight="1" outlineLevel="1">
      <c r="B340" s="100"/>
      <c r="C340" s="908"/>
      <c r="D340" s="909"/>
      <c r="E340" s="909"/>
      <c r="F340" s="910"/>
      <c r="G340" s="890"/>
      <c r="H340" s="891"/>
      <c r="I340" s="152"/>
      <c r="J340" s="152"/>
      <c r="K340" s="152"/>
      <c r="L340" s="152"/>
      <c r="M340" s="152"/>
      <c r="N340" s="152"/>
      <c r="O340" s="152"/>
      <c r="P340" s="153"/>
      <c r="Q340" s="153"/>
      <c r="R340" s="156">
        <f t="shared" si="264"/>
        <v>0</v>
      </c>
      <c r="S340" s="156">
        <f t="shared" si="265"/>
        <v>0</v>
      </c>
      <c r="U340" s="157">
        <f t="shared" si="271"/>
        <v>0</v>
      </c>
      <c r="W340" s="152"/>
      <c r="X340" s="152"/>
      <c r="Y340" s="152"/>
      <c r="Z340" s="152"/>
      <c r="AA340" s="152"/>
      <c r="AB340" s="152"/>
      <c r="AC340" s="347"/>
      <c r="AD340" s="152"/>
      <c r="AE340" s="152"/>
      <c r="AF340" s="152"/>
      <c r="AG340" s="152"/>
      <c r="AH340" s="152"/>
      <c r="AI340" s="152"/>
      <c r="AJ340" s="347"/>
      <c r="AK340" s="152"/>
      <c r="AL340" s="152"/>
      <c r="AM340" s="295"/>
      <c r="AN340" s="228"/>
      <c r="AO340" s="228"/>
      <c r="AP340" s="228"/>
      <c r="AQ340" s="228"/>
      <c r="AR340" s="228"/>
      <c r="AS340" s="348"/>
      <c r="AT340" s="264">
        <f t="shared" si="228"/>
        <v>0</v>
      </c>
      <c r="AU340" s="259"/>
      <c r="AV340" s="265">
        <f t="shared" si="268"/>
        <v>0</v>
      </c>
      <c r="AX340" s="265">
        <f t="shared" si="272"/>
        <v>0</v>
      </c>
      <c r="AZ340" s="492">
        <f t="shared" si="269"/>
        <v>0</v>
      </c>
      <c r="BB340" s="492">
        <f t="shared" si="270"/>
        <v>0</v>
      </c>
      <c r="BD340" s="265">
        <f t="shared" si="273"/>
        <v>0</v>
      </c>
      <c r="BE340" s="105"/>
      <c r="BF340" s="105"/>
      <c r="BG340" s="105"/>
      <c r="BH340" s="105"/>
      <c r="BI340" s="105"/>
      <c r="BJ340" s="105"/>
    </row>
    <row r="341" spans="2:62" ht="20.100000000000001" hidden="1" customHeight="1" outlineLevel="1">
      <c r="B341" s="100"/>
      <c r="C341" s="908"/>
      <c r="D341" s="909"/>
      <c r="E341" s="909"/>
      <c r="F341" s="910"/>
      <c r="G341" s="890"/>
      <c r="H341" s="891"/>
      <c r="I341" s="152"/>
      <c r="J341" s="152"/>
      <c r="K341" s="152"/>
      <c r="L341" s="152"/>
      <c r="M341" s="152"/>
      <c r="N341" s="152"/>
      <c r="O341" s="152"/>
      <c r="P341" s="153"/>
      <c r="Q341" s="153"/>
      <c r="R341" s="156">
        <f t="shared" si="264"/>
        <v>0</v>
      </c>
      <c r="S341" s="156">
        <f t="shared" si="265"/>
        <v>0</v>
      </c>
      <c r="U341" s="157">
        <f t="shared" si="271"/>
        <v>0</v>
      </c>
      <c r="W341" s="152"/>
      <c r="X341" s="152"/>
      <c r="Y341" s="152"/>
      <c r="Z341" s="152"/>
      <c r="AA341" s="152"/>
      <c r="AB341" s="152"/>
      <c r="AC341" s="347"/>
      <c r="AD341" s="152"/>
      <c r="AE341" s="152"/>
      <c r="AF341" s="152"/>
      <c r="AG341" s="152"/>
      <c r="AH341" s="152"/>
      <c r="AI341" s="152"/>
      <c r="AJ341" s="347"/>
      <c r="AK341" s="152"/>
      <c r="AL341" s="152"/>
      <c r="AM341" s="295"/>
      <c r="AN341" s="228"/>
      <c r="AO341" s="228"/>
      <c r="AP341" s="228"/>
      <c r="AQ341" s="228"/>
      <c r="AR341" s="228"/>
      <c r="AS341" s="348"/>
      <c r="AT341" s="264">
        <f t="shared" si="228"/>
        <v>0</v>
      </c>
      <c r="AU341" s="259"/>
      <c r="AV341" s="265">
        <f t="shared" si="268"/>
        <v>0</v>
      </c>
      <c r="AX341" s="265">
        <f t="shared" si="272"/>
        <v>0</v>
      </c>
      <c r="AZ341" s="492">
        <f t="shared" si="269"/>
        <v>0</v>
      </c>
      <c r="BB341" s="492">
        <f t="shared" si="270"/>
        <v>0</v>
      </c>
      <c r="BD341" s="265">
        <f t="shared" si="273"/>
        <v>0</v>
      </c>
      <c r="BE341" s="105"/>
      <c r="BF341" s="105"/>
      <c r="BG341" s="105"/>
      <c r="BH341" s="105"/>
      <c r="BI341" s="105"/>
      <c r="BJ341" s="105"/>
    </row>
    <row r="342" spans="2:62" ht="20.100000000000001" hidden="1" customHeight="1" outlineLevel="1">
      <c r="B342" s="100"/>
      <c r="C342" s="908"/>
      <c r="D342" s="909"/>
      <c r="E342" s="909"/>
      <c r="F342" s="910"/>
      <c r="G342" s="890"/>
      <c r="H342" s="891"/>
      <c r="I342" s="152"/>
      <c r="J342" s="152"/>
      <c r="K342" s="152"/>
      <c r="L342" s="152"/>
      <c r="M342" s="152"/>
      <c r="N342" s="152"/>
      <c r="O342" s="152"/>
      <c r="P342" s="153"/>
      <c r="Q342" s="153"/>
      <c r="R342" s="156">
        <f t="shared" si="264"/>
        <v>0</v>
      </c>
      <c r="S342" s="156">
        <f t="shared" si="265"/>
        <v>0</v>
      </c>
      <c r="U342" s="157">
        <f t="shared" si="271"/>
        <v>0</v>
      </c>
      <c r="W342" s="152"/>
      <c r="X342" s="152"/>
      <c r="Y342" s="152"/>
      <c r="Z342" s="152"/>
      <c r="AA342" s="152"/>
      <c r="AB342" s="152"/>
      <c r="AC342" s="347"/>
      <c r="AD342" s="152"/>
      <c r="AE342" s="152"/>
      <c r="AF342" s="152"/>
      <c r="AG342" s="152"/>
      <c r="AH342" s="152"/>
      <c r="AI342" s="152"/>
      <c r="AJ342" s="347"/>
      <c r="AK342" s="152"/>
      <c r="AL342" s="152"/>
      <c r="AM342" s="295"/>
      <c r="AN342" s="228"/>
      <c r="AO342" s="228"/>
      <c r="AP342" s="228"/>
      <c r="AQ342" s="228"/>
      <c r="AR342" s="228"/>
      <c r="AS342" s="348"/>
      <c r="AT342" s="264">
        <f t="shared" si="228"/>
        <v>0</v>
      </c>
      <c r="AU342" s="259"/>
      <c r="AV342" s="265">
        <f t="shared" si="268"/>
        <v>0</v>
      </c>
      <c r="AX342" s="265">
        <f t="shared" si="272"/>
        <v>0</v>
      </c>
      <c r="AZ342" s="492">
        <f t="shared" si="269"/>
        <v>0</v>
      </c>
      <c r="BB342" s="492">
        <f t="shared" si="270"/>
        <v>0</v>
      </c>
      <c r="BD342" s="265">
        <f t="shared" si="273"/>
        <v>0</v>
      </c>
      <c r="BE342" s="105"/>
      <c r="BF342" s="105"/>
      <c r="BG342" s="105"/>
      <c r="BH342" s="105"/>
      <c r="BI342" s="105"/>
      <c r="BJ342" s="105"/>
    </row>
    <row r="343" spans="2:62" ht="20.100000000000001" hidden="1" customHeight="1" outlineLevel="1">
      <c r="B343" s="100"/>
      <c r="C343" s="908"/>
      <c r="D343" s="909"/>
      <c r="E343" s="909"/>
      <c r="F343" s="910"/>
      <c r="G343" s="890"/>
      <c r="H343" s="891"/>
      <c r="I343" s="152"/>
      <c r="J343" s="152"/>
      <c r="K343" s="152"/>
      <c r="L343" s="152"/>
      <c r="M343" s="152"/>
      <c r="N343" s="152"/>
      <c r="O343" s="152"/>
      <c r="P343" s="153"/>
      <c r="Q343" s="153"/>
      <c r="R343" s="156">
        <f t="shared" si="264"/>
        <v>0</v>
      </c>
      <c r="S343" s="156">
        <f t="shared" si="265"/>
        <v>0</v>
      </c>
      <c r="U343" s="157">
        <f t="shared" si="271"/>
        <v>0</v>
      </c>
      <c r="W343" s="152"/>
      <c r="X343" s="152"/>
      <c r="Y343" s="152"/>
      <c r="Z343" s="152"/>
      <c r="AA343" s="152"/>
      <c r="AB343" s="152"/>
      <c r="AC343" s="347"/>
      <c r="AD343" s="152"/>
      <c r="AE343" s="152"/>
      <c r="AF343" s="152"/>
      <c r="AG343" s="152"/>
      <c r="AH343" s="152"/>
      <c r="AI343" s="152"/>
      <c r="AJ343" s="347"/>
      <c r="AK343" s="152"/>
      <c r="AL343" s="152"/>
      <c r="AM343" s="295"/>
      <c r="AN343" s="228"/>
      <c r="AO343" s="228"/>
      <c r="AP343" s="228"/>
      <c r="AQ343" s="228"/>
      <c r="AR343" s="228"/>
      <c r="AS343" s="348"/>
      <c r="AT343" s="264">
        <f t="shared" si="228"/>
        <v>0</v>
      </c>
      <c r="AU343" s="259"/>
      <c r="AV343" s="265">
        <f t="shared" si="268"/>
        <v>0</v>
      </c>
      <c r="AX343" s="265">
        <f t="shared" si="272"/>
        <v>0</v>
      </c>
      <c r="AZ343" s="492">
        <f t="shared" si="269"/>
        <v>0</v>
      </c>
      <c r="BB343" s="492">
        <f t="shared" si="270"/>
        <v>0</v>
      </c>
      <c r="BD343" s="265">
        <f t="shared" si="273"/>
        <v>0</v>
      </c>
      <c r="BE343" s="105"/>
      <c r="BF343" s="105"/>
      <c r="BG343" s="105"/>
      <c r="BH343" s="105"/>
      <c r="BI343" s="105"/>
      <c r="BJ343" s="105"/>
    </row>
    <row r="344" spans="2:62" ht="20.100000000000001" hidden="1" customHeight="1" outlineLevel="1">
      <c r="B344" s="100"/>
      <c r="C344" s="908"/>
      <c r="D344" s="909"/>
      <c r="E344" s="909"/>
      <c r="F344" s="910"/>
      <c r="G344" s="890"/>
      <c r="H344" s="891"/>
      <c r="I344" s="152"/>
      <c r="J344" s="152"/>
      <c r="K344" s="152"/>
      <c r="L344" s="152"/>
      <c r="M344" s="152"/>
      <c r="N344" s="152"/>
      <c r="O344" s="152"/>
      <c r="P344" s="153"/>
      <c r="Q344" s="153"/>
      <c r="R344" s="156">
        <f t="shared" si="264"/>
        <v>0</v>
      </c>
      <c r="S344" s="156">
        <f t="shared" si="265"/>
        <v>0</v>
      </c>
      <c r="U344" s="157">
        <f t="shared" si="271"/>
        <v>0</v>
      </c>
      <c r="W344" s="152"/>
      <c r="X344" s="152"/>
      <c r="Y344" s="152"/>
      <c r="Z344" s="152"/>
      <c r="AA344" s="152"/>
      <c r="AB344" s="152"/>
      <c r="AC344" s="347"/>
      <c r="AD344" s="152"/>
      <c r="AE344" s="152"/>
      <c r="AF344" s="152"/>
      <c r="AG344" s="152"/>
      <c r="AH344" s="152"/>
      <c r="AI344" s="152"/>
      <c r="AJ344" s="347"/>
      <c r="AK344" s="152"/>
      <c r="AL344" s="152"/>
      <c r="AM344" s="295"/>
      <c r="AN344" s="228"/>
      <c r="AO344" s="228"/>
      <c r="AP344" s="228"/>
      <c r="AQ344" s="228"/>
      <c r="AR344" s="228"/>
      <c r="AS344" s="348"/>
      <c r="AT344" s="264">
        <f t="shared" si="228"/>
        <v>0</v>
      </c>
      <c r="AU344" s="259"/>
      <c r="AV344" s="265">
        <f t="shared" si="268"/>
        <v>0</v>
      </c>
      <c r="AX344" s="265">
        <f t="shared" si="272"/>
        <v>0</v>
      </c>
      <c r="AZ344" s="492">
        <f t="shared" si="269"/>
        <v>0</v>
      </c>
      <c r="BB344" s="492">
        <f t="shared" si="270"/>
        <v>0</v>
      </c>
      <c r="BD344" s="265">
        <f t="shared" si="273"/>
        <v>0</v>
      </c>
      <c r="BE344" s="105"/>
      <c r="BF344" s="105"/>
      <c r="BG344" s="105"/>
      <c r="BH344" s="105"/>
      <c r="BI344" s="105"/>
      <c r="BJ344" s="105"/>
    </row>
    <row r="345" spans="2:62" ht="20.100000000000001" hidden="1" customHeight="1" outlineLevel="1">
      <c r="B345" s="100"/>
      <c r="C345" s="908"/>
      <c r="D345" s="909"/>
      <c r="E345" s="909"/>
      <c r="F345" s="910"/>
      <c r="G345" s="890"/>
      <c r="H345" s="891"/>
      <c r="I345" s="152"/>
      <c r="J345" s="152"/>
      <c r="K345" s="152"/>
      <c r="L345" s="152"/>
      <c r="M345" s="152"/>
      <c r="N345" s="152"/>
      <c r="O345" s="152"/>
      <c r="P345" s="153"/>
      <c r="Q345" s="153"/>
      <c r="R345" s="156">
        <f t="shared" si="264"/>
        <v>0</v>
      </c>
      <c r="S345" s="156">
        <f t="shared" si="265"/>
        <v>0</v>
      </c>
      <c r="U345" s="157">
        <f t="shared" si="271"/>
        <v>0</v>
      </c>
      <c r="W345" s="152"/>
      <c r="X345" s="152"/>
      <c r="Y345" s="152"/>
      <c r="Z345" s="152"/>
      <c r="AA345" s="152"/>
      <c r="AB345" s="152"/>
      <c r="AC345" s="347"/>
      <c r="AD345" s="152"/>
      <c r="AE345" s="152"/>
      <c r="AF345" s="152"/>
      <c r="AG345" s="152"/>
      <c r="AH345" s="152"/>
      <c r="AI345" s="152"/>
      <c r="AJ345" s="347"/>
      <c r="AK345" s="152"/>
      <c r="AL345" s="152"/>
      <c r="AM345" s="295"/>
      <c r="AN345" s="228"/>
      <c r="AO345" s="228"/>
      <c r="AP345" s="228"/>
      <c r="AQ345" s="228"/>
      <c r="AR345" s="228"/>
      <c r="AS345" s="348"/>
      <c r="AT345" s="264">
        <f t="shared" si="228"/>
        <v>0</v>
      </c>
      <c r="AU345" s="259"/>
      <c r="AV345" s="265">
        <f t="shared" si="268"/>
        <v>0</v>
      </c>
      <c r="AX345" s="265">
        <f t="shared" si="272"/>
        <v>0</v>
      </c>
      <c r="AZ345" s="492">
        <f t="shared" si="269"/>
        <v>0</v>
      </c>
      <c r="BB345" s="492">
        <f t="shared" si="270"/>
        <v>0</v>
      </c>
      <c r="BD345" s="265">
        <f t="shared" si="273"/>
        <v>0</v>
      </c>
      <c r="BE345" s="105"/>
      <c r="BF345" s="105"/>
      <c r="BG345" s="105"/>
      <c r="BH345" s="105"/>
      <c r="BI345" s="105"/>
      <c r="BJ345" s="105"/>
    </row>
    <row r="346" spans="2:62" ht="20.100000000000001" hidden="1" customHeight="1" outlineLevel="1">
      <c r="B346" s="100"/>
      <c r="C346" s="908"/>
      <c r="D346" s="909"/>
      <c r="E346" s="909"/>
      <c r="F346" s="910"/>
      <c r="G346" s="890"/>
      <c r="H346" s="891"/>
      <c r="I346" s="152"/>
      <c r="J346" s="152"/>
      <c r="K346" s="152"/>
      <c r="L346" s="152"/>
      <c r="M346" s="152"/>
      <c r="N346" s="152"/>
      <c r="O346" s="152"/>
      <c r="P346" s="153"/>
      <c r="Q346" s="153"/>
      <c r="R346" s="156">
        <f t="shared" si="264"/>
        <v>0</v>
      </c>
      <c r="S346" s="156">
        <f t="shared" si="265"/>
        <v>0</v>
      </c>
      <c r="U346" s="157">
        <f t="shared" si="271"/>
        <v>0</v>
      </c>
      <c r="W346" s="152"/>
      <c r="X346" s="152"/>
      <c r="Y346" s="152"/>
      <c r="Z346" s="152"/>
      <c r="AA346" s="152"/>
      <c r="AB346" s="152"/>
      <c r="AC346" s="347"/>
      <c r="AD346" s="152"/>
      <c r="AE346" s="152"/>
      <c r="AF346" s="152"/>
      <c r="AG346" s="152"/>
      <c r="AH346" s="152"/>
      <c r="AI346" s="152"/>
      <c r="AJ346" s="347"/>
      <c r="AK346" s="152"/>
      <c r="AL346" s="152"/>
      <c r="AM346" s="295"/>
      <c r="AN346" s="228"/>
      <c r="AO346" s="228"/>
      <c r="AP346" s="228"/>
      <c r="AQ346" s="228"/>
      <c r="AR346" s="228"/>
      <c r="AS346" s="348"/>
      <c r="AT346" s="264">
        <f t="shared" si="228"/>
        <v>0</v>
      </c>
      <c r="AU346" s="259"/>
      <c r="AV346" s="265">
        <f t="shared" si="268"/>
        <v>0</v>
      </c>
      <c r="AX346" s="265">
        <f t="shared" si="272"/>
        <v>0</v>
      </c>
      <c r="AZ346" s="492">
        <f t="shared" si="269"/>
        <v>0</v>
      </c>
      <c r="BB346" s="492">
        <f t="shared" si="270"/>
        <v>0</v>
      </c>
      <c r="BD346" s="265">
        <f t="shared" si="273"/>
        <v>0</v>
      </c>
      <c r="BE346" s="105"/>
      <c r="BF346" s="105"/>
      <c r="BG346" s="105"/>
      <c r="BH346" s="105"/>
      <c r="BI346" s="105"/>
      <c r="BJ346" s="105"/>
    </row>
    <row r="347" spans="2:62" ht="20.100000000000001" hidden="1" customHeight="1" outlineLevel="1">
      <c r="B347" s="100"/>
      <c r="C347" s="908"/>
      <c r="D347" s="909"/>
      <c r="E347" s="909"/>
      <c r="F347" s="910"/>
      <c r="G347" s="890"/>
      <c r="H347" s="891"/>
      <c r="I347" s="152"/>
      <c r="J347" s="152"/>
      <c r="K347" s="152"/>
      <c r="L347" s="152"/>
      <c r="M347" s="152"/>
      <c r="N347" s="152"/>
      <c r="O347" s="152"/>
      <c r="P347" s="153"/>
      <c r="Q347" s="153"/>
      <c r="R347" s="156">
        <f t="shared" si="264"/>
        <v>0</v>
      </c>
      <c r="S347" s="156">
        <f t="shared" si="265"/>
        <v>0</v>
      </c>
      <c r="U347" s="157">
        <f t="shared" si="271"/>
        <v>0</v>
      </c>
      <c r="W347" s="152"/>
      <c r="X347" s="152"/>
      <c r="Y347" s="152"/>
      <c r="Z347" s="152"/>
      <c r="AA347" s="152"/>
      <c r="AB347" s="152"/>
      <c r="AC347" s="347"/>
      <c r="AD347" s="152"/>
      <c r="AE347" s="152"/>
      <c r="AF347" s="152"/>
      <c r="AG347" s="152"/>
      <c r="AH347" s="152"/>
      <c r="AI347" s="152"/>
      <c r="AJ347" s="347"/>
      <c r="AK347" s="152"/>
      <c r="AL347" s="152"/>
      <c r="AM347" s="295"/>
      <c r="AN347" s="228"/>
      <c r="AO347" s="228"/>
      <c r="AP347" s="228"/>
      <c r="AQ347" s="228"/>
      <c r="AR347" s="228"/>
      <c r="AS347" s="348"/>
      <c r="AT347" s="264">
        <f t="shared" si="228"/>
        <v>0</v>
      </c>
      <c r="AU347" s="259"/>
      <c r="AV347" s="265">
        <f t="shared" si="268"/>
        <v>0</v>
      </c>
      <c r="AX347" s="265">
        <f t="shared" si="272"/>
        <v>0</v>
      </c>
      <c r="AZ347" s="492">
        <f t="shared" si="269"/>
        <v>0</v>
      </c>
      <c r="BB347" s="492">
        <f t="shared" si="270"/>
        <v>0</v>
      </c>
      <c r="BD347" s="265">
        <f t="shared" si="273"/>
        <v>0</v>
      </c>
      <c r="BE347" s="105"/>
      <c r="BF347" s="105"/>
      <c r="BG347" s="105"/>
      <c r="BH347" s="105"/>
      <c r="BI347" s="105"/>
      <c r="BJ347" s="105"/>
    </row>
    <row r="348" spans="2:62" ht="20.100000000000001" hidden="1" customHeight="1" outlineLevel="1">
      <c r="B348" s="100"/>
      <c r="C348" s="908"/>
      <c r="D348" s="909"/>
      <c r="E348" s="909"/>
      <c r="F348" s="910"/>
      <c r="G348" s="890"/>
      <c r="H348" s="891"/>
      <c r="I348" s="152"/>
      <c r="J348" s="152"/>
      <c r="K348" s="152"/>
      <c r="L348" s="152"/>
      <c r="M348" s="152"/>
      <c r="N348" s="152"/>
      <c r="O348" s="152"/>
      <c r="P348" s="153"/>
      <c r="Q348" s="153"/>
      <c r="R348" s="156">
        <f t="shared" si="264"/>
        <v>0</v>
      </c>
      <c r="S348" s="156">
        <f t="shared" si="265"/>
        <v>0</v>
      </c>
      <c r="U348" s="157">
        <f t="shared" si="271"/>
        <v>0</v>
      </c>
      <c r="W348" s="152"/>
      <c r="X348" s="152"/>
      <c r="Y348" s="152"/>
      <c r="Z348" s="152"/>
      <c r="AA348" s="152"/>
      <c r="AB348" s="152"/>
      <c r="AC348" s="347"/>
      <c r="AD348" s="152"/>
      <c r="AE348" s="152"/>
      <c r="AF348" s="152"/>
      <c r="AG348" s="152"/>
      <c r="AH348" s="152"/>
      <c r="AI348" s="152"/>
      <c r="AJ348" s="347"/>
      <c r="AK348" s="152"/>
      <c r="AL348" s="152"/>
      <c r="AM348" s="295"/>
      <c r="AN348" s="228"/>
      <c r="AO348" s="228"/>
      <c r="AP348" s="228"/>
      <c r="AQ348" s="228"/>
      <c r="AR348" s="228"/>
      <c r="AS348" s="348"/>
      <c r="AT348" s="264">
        <f t="shared" ref="AT348:AT350" si="274">((W348+AD348)*$W$7+(X348+AE348)*$X$7+(Y348+Z348+AF348+AG348)*$Z$7+(AA348+AH348)*$AA$7+(AB348+AI348)*$AB$7)*Zuschläge_IBN</f>
        <v>0</v>
      </c>
      <c r="AU348" s="259"/>
      <c r="AV348" s="265">
        <f t="shared" si="268"/>
        <v>0</v>
      </c>
      <c r="AX348" s="265">
        <f t="shared" si="272"/>
        <v>0</v>
      </c>
      <c r="AZ348" s="492">
        <f t="shared" si="269"/>
        <v>0</v>
      </c>
      <c r="BB348" s="492">
        <f t="shared" si="270"/>
        <v>0</v>
      </c>
      <c r="BD348" s="265">
        <f t="shared" si="273"/>
        <v>0</v>
      </c>
      <c r="BE348" s="105"/>
      <c r="BF348" s="105"/>
      <c r="BG348" s="105"/>
      <c r="BH348" s="105"/>
      <c r="BI348" s="105"/>
      <c r="BJ348" s="105"/>
    </row>
    <row r="349" spans="2:62" ht="20.100000000000001" hidden="1" customHeight="1" outlineLevel="1">
      <c r="B349" s="100"/>
      <c r="C349" s="908"/>
      <c r="D349" s="909"/>
      <c r="E349" s="909"/>
      <c r="F349" s="910"/>
      <c r="G349" s="890"/>
      <c r="H349" s="891"/>
      <c r="I349" s="152"/>
      <c r="J349" s="152"/>
      <c r="K349" s="152"/>
      <c r="L349" s="152"/>
      <c r="M349" s="152"/>
      <c r="N349" s="152"/>
      <c r="O349" s="152"/>
      <c r="P349" s="153"/>
      <c r="Q349" s="153"/>
      <c r="R349" s="156">
        <f t="shared" si="264"/>
        <v>0</v>
      </c>
      <c r="S349" s="156">
        <f t="shared" si="265"/>
        <v>0</v>
      </c>
      <c r="U349" s="157">
        <f t="shared" si="271"/>
        <v>0</v>
      </c>
      <c r="W349" s="152"/>
      <c r="X349" s="152"/>
      <c r="Y349" s="152"/>
      <c r="Z349" s="152"/>
      <c r="AA349" s="152"/>
      <c r="AB349" s="152"/>
      <c r="AC349" s="347"/>
      <c r="AD349" s="152"/>
      <c r="AE349" s="152"/>
      <c r="AF349" s="152"/>
      <c r="AG349" s="152"/>
      <c r="AH349" s="152"/>
      <c r="AI349" s="152"/>
      <c r="AJ349" s="347"/>
      <c r="AK349" s="152"/>
      <c r="AL349" s="152"/>
      <c r="AM349" s="295"/>
      <c r="AN349" s="228"/>
      <c r="AO349" s="228"/>
      <c r="AP349" s="228"/>
      <c r="AQ349" s="228"/>
      <c r="AR349" s="228"/>
      <c r="AS349" s="348"/>
      <c r="AT349" s="264">
        <f t="shared" si="274"/>
        <v>0</v>
      </c>
      <c r="AU349" s="259"/>
      <c r="AV349" s="265">
        <f t="shared" si="268"/>
        <v>0</v>
      </c>
      <c r="AX349" s="265">
        <f t="shared" si="272"/>
        <v>0</v>
      </c>
      <c r="AZ349" s="492">
        <f t="shared" si="269"/>
        <v>0</v>
      </c>
      <c r="BB349" s="492">
        <f t="shared" si="270"/>
        <v>0</v>
      </c>
      <c r="BD349" s="265">
        <f t="shared" si="273"/>
        <v>0</v>
      </c>
      <c r="BE349" s="105"/>
      <c r="BF349" s="105"/>
      <c r="BG349" s="105"/>
      <c r="BH349" s="105"/>
      <c r="BI349" s="105"/>
      <c r="BJ349" s="105"/>
    </row>
    <row r="350" spans="2:62" ht="20.100000000000001" hidden="1" customHeight="1" outlineLevel="1">
      <c r="B350" s="100"/>
      <c r="C350" s="908"/>
      <c r="D350" s="909"/>
      <c r="E350" s="909"/>
      <c r="F350" s="910"/>
      <c r="G350" s="890"/>
      <c r="H350" s="891"/>
      <c r="I350" s="152"/>
      <c r="J350" s="152"/>
      <c r="K350" s="152"/>
      <c r="L350" s="152"/>
      <c r="M350" s="152"/>
      <c r="N350" s="152"/>
      <c r="O350" s="152"/>
      <c r="P350" s="153"/>
      <c r="Q350" s="153"/>
      <c r="R350" s="156">
        <f t="shared" si="264"/>
        <v>0</v>
      </c>
      <c r="S350" s="156">
        <f t="shared" si="265"/>
        <v>0</v>
      </c>
      <c r="U350" s="157">
        <f t="shared" si="271"/>
        <v>0</v>
      </c>
      <c r="W350" s="152"/>
      <c r="X350" s="152"/>
      <c r="Y350" s="152"/>
      <c r="Z350" s="152"/>
      <c r="AA350" s="152"/>
      <c r="AB350" s="152"/>
      <c r="AC350" s="347"/>
      <c r="AD350" s="152"/>
      <c r="AE350" s="152"/>
      <c r="AF350" s="152"/>
      <c r="AG350" s="152"/>
      <c r="AH350" s="152"/>
      <c r="AI350" s="152"/>
      <c r="AJ350" s="347"/>
      <c r="AK350" s="152"/>
      <c r="AL350" s="152"/>
      <c r="AM350" s="295"/>
      <c r="AN350" s="228"/>
      <c r="AO350" s="228"/>
      <c r="AP350" s="228"/>
      <c r="AQ350" s="228"/>
      <c r="AR350" s="228"/>
      <c r="AS350" s="348"/>
      <c r="AT350" s="264">
        <f t="shared" si="274"/>
        <v>0</v>
      </c>
      <c r="AU350" s="259"/>
      <c r="AV350" s="265">
        <f t="shared" si="268"/>
        <v>0</v>
      </c>
      <c r="AX350" s="265">
        <f t="shared" si="272"/>
        <v>0</v>
      </c>
      <c r="AZ350" s="492">
        <f t="shared" si="269"/>
        <v>0</v>
      </c>
      <c r="BB350" s="492">
        <f t="shared" si="270"/>
        <v>0</v>
      </c>
      <c r="BD350" s="265">
        <f t="shared" si="273"/>
        <v>0</v>
      </c>
      <c r="BE350" s="105"/>
      <c r="BF350" s="105"/>
      <c r="BG350" s="105"/>
      <c r="BH350" s="105"/>
      <c r="BI350" s="105"/>
      <c r="BJ350" s="105"/>
    </row>
    <row r="351" spans="2:62" ht="9.9499999999999993" hidden="1" customHeight="1" outlineLevel="1">
      <c r="B351" s="101"/>
      <c r="C351" s="208"/>
      <c r="D351" s="208"/>
      <c r="E351" s="208"/>
      <c r="F351" s="208"/>
      <c r="G351" s="237"/>
      <c r="H351" s="207"/>
      <c r="I351" s="257"/>
      <c r="J351" s="257"/>
      <c r="K351" s="257"/>
      <c r="L351" s="257"/>
      <c r="M351" s="257"/>
      <c r="N351" s="257"/>
      <c r="O351" s="257"/>
      <c r="P351" s="256"/>
      <c r="Q351" s="102"/>
      <c r="R351" s="102"/>
      <c r="S351" s="102"/>
      <c r="U351" s="98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Z351" s="493"/>
      <c r="BE351" s="105"/>
      <c r="BF351" s="105"/>
      <c r="BG351" s="105"/>
      <c r="BH351" s="105"/>
      <c r="BI351" s="105"/>
      <c r="BJ351" s="105"/>
    </row>
    <row r="352" spans="2:62" ht="20.100000000000001" customHeight="1" collapsed="1">
      <c r="B352" s="8">
        <f>B335+1</f>
        <v>21</v>
      </c>
      <c r="C352" s="916"/>
      <c r="D352" s="917"/>
      <c r="E352" s="917"/>
      <c r="F352" s="918"/>
      <c r="G352" s="429"/>
      <c r="H352" s="206">
        <v>1</v>
      </c>
      <c r="I352" s="642">
        <f t="shared" ref="I352" si="275">$H352*SUM(I353:I367)</f>
        <v>0</v>
      </c>
      <c r="J352" s="643">
        <f t="shared" ref="J352:O352" si="276">$H352*SUM(J353:J367)</f>
        <v>0</v>
      </c>
      <c r="K352" s="644">
        <f t="shared" si="276"/>
        <v>0</v>
      </c>
      <c r="L352" s="645">
        <f t="shared" si="276"/>
        <v>0</v>
      </c>
      <c r="M352" s="645">
        <f t="shared" si="276"/>
        <v>0</v>
      </c>
      <c r="N352" s="644">
        <f t="shared" si="276"/>
        <v>0</v>
      </c>
      <c r="O352" s="642">
        <f t="shared" si="276"/>
        <v>0</v>
      </c>
      <c r="P352" s="209">
        <f t="shared" ref="P352:Q352" si="277">$H352*SUM(P353:P367)</f>
        <v>0</v>
      </c>
      <c r="Q352" s="210">
        <f t="shared" si="277"/>
        <v>0</v>
      </c>
      <c r="R352" s="136">
        <f t="shared" ref="R352:R367" si="278">P352*(1+Gewinn)*(1+SicherheitAngebot)</f>
        <v>0</v>
      </c>
      <c r="S352" s="137">
        <f t="shared" ref="S352:S367" si="279">Q352*(1+MGKZ)*(1+Gewinn)*(1+SicherheitAngebot)</f>
        <v>0</v>
      </c>
      <c r="U352" s="10">
        <f>I352*$I$7+J352*$J$7+K352*$K$7+L352*$L$7+M352*$M$7+N352*$N$7+O352*$O$7+R352+S352</f>
        <v>0</v>
      </c>
      <c r="W352" s="646">
        <f t="shared" ref="W352:AB352" si="280">$H352*SUM(W353:W367)</f>
        <v>0</v>
      </c>
      <c r="X352" s="647">
        <f t="shared" si="280"/>
        <v>0</v>
      </c>
      <c r="Y352" s="648">
        <f t="shared" si="280"/>
        <v>0</v>
      </c>
      <c r="Z352" s="649">
        <f t="shared" si="280"/>
        <v>0</v>
      </c>
      <c r="AA352" s="648">
        <f t="shared" si="280"/>
        <v>0</v>
      </c>
      <c r="AB352" s="646">
        <f t="shared" si="280"/>
        <v>0</v>
      </c>
      <c r="AC352" s="258"/>
      <c r="AD352" s="646">
        <f t="shared" ref="AD352:AM352" si="281">$H352*SUM(AD353:AD367)</f>
        <v>0</v>
      </c>
      <c r="AE352" s="647">
        <f t="shared" si="281"/>
        <v>0</v>
      </c>
      <c r="AF352" s="648">
        <f t="shared" si="281"/>
        <v>0</v>
      </c>
      <c r="AG352" s="649">
        <f t="shared" si="281"/>
        <v>0</v>
      </c>
      <c r="AH352" s="648">
        <f t="shared" si="281"/>
        <v>0</v>
      </c>
      <c r="AI352" s="646">
        <f t="shared" si="281"/>
        <v>0</v>
      </c>
      <c r="AJ352" s="258"/>
      <c r="AK352" s="653">
        <f t="shared" si="281"/>
        <v>0</v>
      </c>
      <c r="AL352" s="653">
        <f t="shared" si="281"/>
        <v>0</v>
      </c>
      <c r="AM352" s="653">
        <f t="shared" si="281"/>
        <v>0</v>
      </c>
      <c r="AN352" s="227">
        <f>$H352*SUM(AN353:AN367)*(1+Gewinn)*(1+SicherheitAngebot)</f>
        <v>0</v>
      </c>
      <c r="AO352" s="227">
        <f>$H352*SUM(AO353:AO367)*(1+Gewinn)*(1+SicherheitAngebot)</f>
        <v>0</v>
      </c>
      <c r="AP352" s="227">
        <f>$H352*SUM(AP353:AP367)*(1+Gewinn)*(1+SicherheitAngebot)</f>
        <v>0</v>
      </c>
      <c r="AQ352" s="227">
        <f>$H352*SUM(AQ353:AQ367)*(1+Gewinn)*(1+SicherheitAngebot)</f>
        <v>0</v>
      </c>
      <c r="AR352" s="227">
        <f>$H352*SUM(AR353:AR367)*(1+Gewinn)*(1+SicherheitAngebot)</f>
        <v>0</v>
      </c>
      <c r="AS352" s="262"/>
      <c r="AT352" s="263">
        <f t="shared" ref="AT352:AT384" si="282">((W352+AD352)*$W$7+(X352+AE352)*$X$7+(Y352+Z352+AF352+AG352)*$Z$7+(AA352+AH352)*$AA$7+(AB352+AI352)*$AB$7)*Zuschläge_IBN</f>
        <v>0</v>
      </c>
      <c r="AU352" s="259"/>
      <c r="AV352" s="491">
        <f>AK352*$AK$7+AL352*$AL$7+AM352*$AM$7+SUM(AN352:AR352)+AT352/Zuschläge_IBN+AT352</f>
        <v>0</v>
      </c>
      <c r="AX352" s="685">
        <f>U352+AV352</f>
        <v>0</v>
      </c>
      <c r="AZ352" s="490">
        <f>IF(H352&gt;0,U352/(1+SicherheitAngebot)*(1+Sicherheit),0)</f>
        <v>0</v>
      </c>
      <c r="BB352" s="490">
        <f>IF(H352&gt;0,AV352/(1+SicherheitAngebot)*(1+Sicherheit),0)</f>
        <v>0</v>
      </c>
      <c r="BD352" s="490">
        <f>AZ352+BB352</f>
        <v>0</v>
      </c>
      <c r="BE352" s="105"/>
      <c r="BF352" s="105"/>
      <c r="BG352" s="105"/>
      <c r="BH352" s="105"/>
      <c r="BI352" s="105"/>
      <c r="BJ352" s="105"/>
    </row>
    <row r="353" spans="2:62" ht="20.100000000000001" hidden="1" customHeight="1" outlineLevel="1">
      <c r="B353" s="99"/>
      <c r="C353" s="908"/>
      <c r="D353" s="909"/>
      <c r="E353" s="909"/>
      <c r="F353" s="910"/>
      <c r="G353" s="890"/>
      <c r="H353" s="901"/>
      <c r="I353" s="152"/>
      <c r="J353" s="152"/>
      <c r="K353" s="152"/>
      <c r="L353" s="152"/>
      <c r="M353" s="152"/>
      <c r="N353" s="152"/>
      <c r="O353" s="152"/>
      <c r="P353" s="153"/>
      <c r="Q353" s="153"/>
      <c r="R353" s="156">
        <f t="shared" si="278"/>
        <v>0</v>
      </c>
      <c r="S353" s="156">
        <f t="shared" si="279"/>
        <v>0</v>
      </c>
      <c r="U353" s="157">
        <f>I353*$I$7+J353*$J$7+K353*$K$7+L353*$L$7+M353*$M$7+N353*$N$7+O353*$O$7+R353+S353</f>
        <v>0</v>
      </c>
      <c r="W353" s="152"/>
      <c r="X353" s="152"/>
      <c r="Y353" s="152"/>
      <c r="Z353" s="152"/>
      <c r="AA353" s="152"/>
      <c r="AB353" s="152"/>
      <c r="AC353" s="347"/>
      <c r="AD353" s="152"/>
      <c r="AE353" s="152"/>
      <c r="AF353" s="152"/>
      <c r="AG353" s="152"/>
      <c r="AH353" s="152"/>
      <c r="AI353" s="152"/>
      <c r="AJ353" s="347"/>
      <c r="AK353" s="152"/>
      <c r="AL353" s="152"/>
      <c r="AM353" s="295"/>
      <c r="AN353" s="228"/>
      <c r="AO353" s="228"/>
      <c r="AP353" s="228"/>
      <c r="AQ353" s="228"/>
      <c r="AR353" s="228"/>
      <c r="AS353" s="348"/>
      <c r="AT353" s="264">
        <f t="shared" si="282"/>
        <v>0</v>
      </c>
      <c r="AU353" s="259"/>
      <c r="AV353" s="265">
        <f t="shared" ref="AV353:AV367" si="283">AK353*$AK$7+AL353*$AL$7+AM353*$AM$7+SUM(AN353:AR353)*(1+Gewinn)*(1+SicherheitAngebot)+AT353/Zuschläge_IBN+AT353</f>
        <v>0</v>
      </c>
      <c r="AX353" s="265">
        <f>U353+AV353</f>
        <v>0</v>
      </c>
      <c r="AZ353" s="492">
        <f t="shared" ref="AZ353:AZ367" si="284">U353/(1+SicherheitAngebot)*(1+Sicherheit)</f>
        <v>0</v>
      </c>
      <c r="BB353" s="492">
        <f t="shared" ref="BB353:BB367" si="285">AV353/(1+SicherheitAngebot)*(1+Sicherheit)</f>
        <v>0</v>
      </c>
      <c r="BD353" s="265">
        <f>AZ353+BB353</f>
        <v>0</v>
      </c>
      <c r="BE353" s="105"/>
      <c r="BF353" s="105"/>
      <c r="BG353" s="105"/>
      <c r="BH353" s="105"/>
      <c r="BI353" s="105"/>
      <c r="BJ353" s="105"/>
    </row>
    <row r="354" spans="2:62" ht="20.100000000000001" hidden="1" customHeight="1" outlineLevel="1">
      <c r="B354" s="100"/>
      <c r="C354" s="908"/>
      <c r="D354" s="909"/>
      <c r="E354" s="909"/>
      <c r="F354" s="910"/>
      <c r="G354" s="890"/>
      <c r="H354" s="891"/>
      <c r="I354" s="152"/>
      <c r="J354" s="152"/>
      <c r="K354" s="152"/>
      <c r="L354" s="152"/>
      <c r="M354" s="152"/>
      <c r="N354" s="152"/>
      <c r="O354" s="152"/>
      <c r="P354" s="153"/>
      <c r="Q354" s="153"/>
      <c r="R354" s="156">
        <f t="shared" si="278"/>
        <v>0</v>
      </c>
      <c r="S354" s="156">
        <f t="shared" si="279"/>
        <v>0</v>
      </c>
      <c r="U354" s="157">
        <f t="shared" ref="U354:U367" si="286">I354*$I$7+J354*$J$7+K354*$K$7+L354*$L$7+M354*$M$7+N354*$N$7+O354*$O$7+R354+S354</f>
        <v>0</v>
      </c>
      <c r="W354" s="152"/>
      <c r="X354" s="152"/>
      <c r="Y354" s="152"/>
      <c r="Z354" s="152"/>
      <c r="AA354" s="152"/>
      <c r="AB354" s="152"/>
      <c r="AC354" s="347"/>
      <c r="AD354" s="152"/>
      <c r="AE354" s="152"/>
      <c r="AF354" s="152"/>
      <c r="AG354" s="152"/>
      <c r="AH354" s="152"/>
      <c r="AI354" s="152"/>
      <c r="AJ354" s="347"/>
      <c r="AK354" s="152"/>
      <c r="AL354" s="152"/>
      <c r="AM354" s="295"/>
      <c r="AN354" s="228"/>
      <c r="AO354" s="228"/>
      <c r="AP354" s="228"/>
      <c r="AQ354" s="228"/>
      <c r="AR354" s="228"/>
      <c r="AS354" s="348"/>
      <c r="AT354" s="264">
        <f t="shared" si="282"/>
        <v>0</v>
      </c>
      <c r="AU354" s="259"/>
      <c r="AV354" s="265">
        <f t="shared" si="283"/>
        <v>0</v>
      </c>
      <c r="AX354" s="265">
        <f t="shared" ref="AX354:AX367" si="287">U354+AV354</f>
        <v>0</v>
      </c>
      <c r="AZ354" s="492">
        <f t="shared" si="284"/>
        <v>0</v>
      </c>
      <c r="BB354" s="492">
        <f t="shared" si="285"/>
        <v>0</v>
      </c>
      <c r="BD354" s="265">
        <f t="shared" ref="BD354:BD367" si="288">AZ354+BB354</f>
        <v>0</v>
      </c>
      <c r="BE354" s="105"/>
      <c r="BF354" s="105"/>
      <c r="BG354" s="105"/>
      <c r="BH354" s="105"/>
      <c r="BI354" s="105"/>
      <c r="BJ354" s="105"/>
    </row>
    <row r="355" spans="2:62" ht="20.100000000000001" hidden="1" customHeight="1" outlineLevel="1">
      <c r="B355" s="100"/>
      <c r="C355" s="908"/>
      <c r="D355" s="909"/>
      <c r="E355" s="909"/>
      <c r="F355" s="910"/>
      <c r="G355" s="890"/>
      <c r="H355" s="891"/>
      <c r="I355" s="152"/>
      <c r="J355" s="152"/>
      <c r="K355" s="152"/>
      <c r="L355" s="152"/>
      <c r="M355" s="152"/>
      <c r="N355" s="152"/>
      <c r="O355" s="152"/>
      <c r="P355" s="153"/>
      <c r="Q355" s="153"/>
      <c r="R355" s="156">
        <f t="shared" si="278"/>
        <v>0</v>
      </c>
      <c r="S355" s="156">
        <f t="shared" si="279"/>
        <v>0</v>
      </c>
      <c r="U355" s="157">
        <f t="shared" si="286"/>
        <v>0</v>
      </c>
      <c r="W355" s="152"/>
      <c r="X355" s="152"/>
      <c r="Y355" s="152"/>
      <c r="Z355" s="152"/>
      <c r="AA355" s="152"/>
      <c r="AB355" s="152"/>
      <c r="AC355" s="347"/>
      <c r="AD355" s="152"/>
      <c r="AE355" s="152"/>
      <c r="AF355" s="152"/>
      <c r="AG355" s="152"/>
      <c r="AH355" s="152"/>
      <c r="AI355" s="152"/>
      <c r="AJ355" s="347"/>
      <c r="AK355" s="152"/>
      <c r="AL355" s="152"/>
      <c r="AM355" s="295"/>
      <c r="AN355" s="228"/>
      <c r="AO355" s="228"/>
      <c r="AP355" s="228"/>
      <c r="AQ355" s="228"/>
      <c r="AR355" s="228"/>
      <c r="AS355" s="348"/>
      <c r="AT355" s="264">
        <f t="shared" si="282"/>
        <v>0</v>
      </c>
      <c r="AU355" s="259"/>
      <c r="AV355" s="265">
        <f t="shared" si="283"/>
        <v>0</v>
      </c>
      <c r="AX355" s="265">
        <f t="shared" si="287"/>
        <v>0</v>
      </c>
      <c r="AZ355" s="492">
        <f t="shared" si="284"/>
        <v>0</v>
      </c>
      <c r="BB355" s="492">
        <f t="shared" si="285"/>
        <v>0</v>
      </c>
      <c r="BD355" s="265">
        <f t="shared" si="288"/>
        <v>0</v>
      </c>
      <c r="BE355" s="105"/>
      <c r="BF355" s="105"/>
      <c r="BG355" s="105"/>
      <c r="BH355" s="105"/>
      <c r="BI355" s="105"/>
      <c r="BJ355" s="105"/>
    </row>
    <row r="356" spans="2:62" ht="20.100000000000001" hidden="1" customHeight="1" outlineLevel="1">
      <c r="B356" s="100"/>
      <c r="C356" s="908"/>
      <c r="D356" s="909"/>
      <c r="E356" s="909"/>
      <c r="F356" s="910"/>
      <c r="G356" s="890"/>
      <c r="H356" s="891"/>
      <c r="I356" s="152"/>
      <c r="J356" s="152"/>
      <c r="K356" s="152"/>
      <c r="L356" s="152"/>
      <c r="M356" s="152"/>
      <c r="N356" s="152"/>
      <c r="O356" s="152"/>
      <c r="P356" s="153"/>
      <c r="Q356" s="153"/>
      <c r="R356" s="156">
        <f t="shared" si="278"/>
        <v>0</v>
      </c>
      <c r="S356" s="156">
        <f t="shared" si="279"/>
        <v>0</v>
      </c>
      <c r="U356" s="157">
        <f t="shared" si="286"/>
        <v>0</v>
      </c>
      <c r="W356" s="152"/>
      <c r="X356" s="152"/>
      <c r="Y356" s="152"/>
      <c r="Z356" s="152"/>
      <c r="AA356" s="152"/>
      <c r="AB356" s="152"/>
      <c r="AC356" s="347"/>
      <c r="AD356" s="152"/>
      <c r="AE356" s="152"/>
      <c r="AF356" s="152"/>
      <c r="AG356" s="152"/>
      <c r="AH356" s="152"/>
      <c r="AI356" s="152"/>
      <c r="AJ356" s="347"/>
      <c r="AK356" s="152"/>
      <c r="AL356" s="152"/>
      <c r="AM356" s="295"/>
      <c r="AN356" s="228"/>
      <c r="AO356" s="228"/>
      <c r="AP356" s="228"/>
      <c r="AQ356" s="228"/>
      <c r="AR356" s="228"/>
      <c r="AS356" s="348"/>
      <c r="AT356" s="264">
        <f t="shared" si="282"/>
        <v>0</v>
      </c>
      <c r="AU356" s="259"/>
      <c r="AV356" s="265">
        <f t="shared" si="283"/>
        <v>0</v>
      </c>
      <c r="AX356" s="265">
        <f t="shared" si="287"/>
        <v>0</v>
      </c>
      <c r="AZ356" s="492">
        <f t="shared" si="284"/>
        <v>0</v>
      </c>
      <c r="BB356" s="492">
        <f t="shared" si="285"/>
        <v>0</v>
      </c>
      <c r="BD356" s="265">
        <f t="shared" si="288"/>
        <v>0</v>
      </c>
      <c r="BE356" s="105"/>
      <c r="BF356" s="105"/>
      <c r="BG356" s="105"/>
      <c r="BH356" s="105"/>
      <c r="BI356" s="105"/>
      <c r="BJ356" s="105"/>
    </row>
    <row r="357" spans="2:62" ht="20.100000000000001" hidden="1" customHeight="1" outlineLevel="1">
      <c r="B357" s="100"/>
      <c r="C357" s="908"/>
      <c r="D357" s="909"/>
      <c r="E357" s="909"/>
      <c r="F357" s="910"/>
      <c r="G357" s="890"/>
      <c r="H357" s="891"/>
      <c r="I357" s="152"/>
      <c r="J357" s="152"/>
      <c r="K357" s="152"/>
      <c r="L357" s="152"/>
      <c r="M357" s="152"/>
      <c r="N357" s="152"/>
      <c r="O357" s="152"/>
      <c r="P357" s="153"/>
      <c r="Q357" s="153"/>
      <c r="R357" s="156">
        <f t="shared" si="278"/>
        <v>0</v>
      </c>
      <c r="S357" s="156">
        <f t="shared" si="279"/>
        <v>0</v>
      </c>
      <c r="U357" s="157">
        <f t="shared" si="286"/>
        <v>0</v>
      </c>
      <c r="W357" s="152"/>
      <c r="X357" s="152"/>
      <c r="Y357" s="152"/>
      <c r="Z357" s="152"/>
      <c r="AA357" s="152"/>
      <c r="AB357" s="152"/>
      <c r="AC357" s="347"/>
      <c r="AD357" s="152"/>
      <c r="AE357" s="152"/>
      <c r="AF357" s="152"/>
      <c r="AG357" s="152"/>
      <c r="AH357" s="152"/>
      <c r="AI357" s="152"/>
      <c r="AJ357" s="347"/>
      <c r="AK357" s="152"/>
      <c r="AL357" s="152"/>
      <c r="AM357" s="295"/>
      <c r="AN357" s="228"/>
      <c r="AO357" s="228"/>
      <c r="AP357" s="228"/>
      <c r="AQ357" s="228"/>
      <c r="AR357" s="228"/>
      <c r="AS357" s="348"/>
      <c r="AT357" s="264">
        <f t="shared" si="282"/>
        <v>0</v>
      </c>
      <c r="AU357" s="259"/>
      <c r="AV357" s="265">
        <f t="shared" si="283"/>
        <v>0</v>
      </c>
      <c r="AX357" s="265">
        <f t="shared" si="287"/>
        <v>0</v>
      </c>
      <c r="AZ357" s="492">
        <f t="shared" si="284"/>
        <v>0</v>
      </c>
      <c r="BB357" s="492">
        <f t="shared" si="285"/>
        <v>0</v>
      </c>
      <c r="BD357" s="265">
        <f t="shared" si="288"/>
        <v>0</v>
      </c>
      <c r="BE357" s="105"/>
      <c r="BF357" s="105"/>
      <c r="BG357" s="105"/>
      <c r="BH357" s="105"/>
      <c r="BI357" s="105"/>
      <c r="BJ357" s="105"/>
    </row>
    <row r="358" spans="2:62" ht="20.100000000000001" hidden="1" customHeight="1" outlineLevel="1">
      <c r="B358" s="100"/>
      <c r="C358" s="908"/>
      <c r="D358" s="909"/>
      <c r="E358" s="909"/>
      <c r="F358" s="910"/>
      <c r="G358" s="890"/>
      <c r="H358" s="891"/>
      <c r="I358" s="152"/>
      <c r="J358" s="152"/>
      <c r="K358" s="152"/>
      <c r="L358" s="152"/>
      <c r="M358" s="152"/>
      <c r="N358" s="152"/>
      <c r="O358" s="152"/>
      <c r="P358" s="153"/>
      <c r="Q358" s="153"/>
      <c r="R358" s="156">
        <f t="shared" si="278"/>
        <v>0</v>
      </c>
      <c r="S358" s="156">
        <f t="shared" si="279"/>
        <v>0</v>
      </c>
      <c r="U358" s="157">
        <f t="shared" si="286"/>
        <v>0</v>
      </c>
      <c r="W358" s="152"/>
      <c r="X358" s="152"/>
      <c r="Y358" s="152"/>
      <c r="Z358" s="152"/>
      <c r="AA358" s="152"/>
      <c r="AB358" s="152"/>
      <c r="AC358" s="347"/>
      <c r="AD358" s="152"/>
      <c r="AE358" s="152"/>
      <c r="AF358" s="152"/>
      <c r="AG358" s="152"/>
      <c r="AH358" s="152"/>
      <c r="AI358" s="152"/>
      <c r="AJ358" s="347"/>
      <c r="AK358" s="152"/>
      <c r="AL358" s="152"/>
      <c r="AM358" s="295"/>
      <c r="AN358" s="228"/>
      <c r="AO358" s="228"/>
      <c r="AP358" s="228"/>
      <c r="AQ358" s="228"/>
      <c r="AR358" s="228"/>
      <c r="AS358" s="348"/>
      <c r="AT358" s="264">
        <f t="shared" si="282"/>
        <v>0</v>
      </c>
      <c r="AU358" s="259"/>
      <c r="AV358" s="265">
        <f t="shared" si="283"/>
        <v>0</v>
      </c>
      <c r="AX358" s="265">
        <f t="shared" si="287"/>
        <v>0</v>
      </c>
      <c r="AZ358" s="492">
        <f t="shared" si="284"/>
        <v>0</v>
      </c>
      <c r="BB358" s="492">
        <f t="shared" si="285"/>
        <v>0</v>
      </c>
      <c r="BD358" s="265">
        <f t="shared" si="288"/>
        <v>0</v>
      </c>
      <c r="BE358" s="105"/>
      <c r="BF358" s="105"/>
      <c r="BG358" s="105"/>
      <c r="BH358" s="105"/>
      <c r="BI358" s="105"/>
      <c r="BJ358" s="105"/>
    </row>
    <row r="359" spans="2:62" ht="20.100000000000001" hidden="1" customHeight="1" outlineLevel="1">
      <c r="B359" s="100"/>
      <c r="C359" s="908"/>
      <c r="D359" s="909"/>
      <c r="E359" s="909"/>
      <c r="F359" s="910"/>
      <c r="G359" s="890"/>
      <c r="H359" s="891"/>
      <c r="I359" s="152"/>
      <c r="J359" s="152"/>
      <c r="K359" s="152"/>
      <c r="L359" s="152"/>
      <c r="M359" s="152"/>
      <c r="N359" s="152"/>
      <c r="O359" s="152"/>
      <c r="P359" s="153"/>
      <c r="Q359" s="153"/>
      <c r="R359" s="156">
        <f t="shared" si="278"/>
        <v>0</v>
      </c>
      <c r="S359" s="156">
        <f t="shared" si="279"/>
        <v>0</v>
      </c>
      <c r="U359" s="157">
        <f t="shared" si="286"/>
        <v>0</v>
      </c>
      <c r="W359" s="152"/>
      <c r="X359" s="152"/>
      <c r="Y359" s="152"/>
      <c r="Z359" s="152"/>
      <c r="AA359" s="152"/>
      <c r="AB359" s="152"/>
      <c r="AC359" s="347"/>
      <c r="AD359" s="152"/>
      <c r="AE359" s="152"/>
      <c r="AF359" s="152"/>
      <c r="AG359" s="152"/>
      <c r="AH359" s="152"/>
      <c r="AI359" s="152"/>
      <c r="AJ359" s="347"/>
      <c r="AK359" s="152"/>
      <c r="AL359" s="152"/>
      <c r="AM359" s="295"/>
      <c r="AN359" s="228"/>
      <c r="AO359" s="228"/>
      <c r="AP359" s="228"/>
      <c r="AQ359" s="228"/>
      <c r="AR359" s="228"/>
      <c r="AS359" s="348"/>
      <c r="AT359" s="264">
        <f t="shared" si="282"/>
        <v>0</v>
      </c>
      <c r="AU359" s="259"/>
      <c r="AV359" s="265">
        <f t="shared" si="283"/>
        <v>0</v>
      </c>
      <c r="AX359" s="265">
        <f t="shared" si="287"/>
        <v>0</v>
      </c>
      <c r="AZ359" s="492">
        <f t="shared" si="284"/>
        <v>0</v>
      </c>
      <c r="BB359" s="492">
        <f t="shared" si="285"/>
        <v>0</v>
      </c>
      <c r="BD359" s="265">
        <f t="shared" si="288"/>
        <v>0</v>
      </c>
      <c r="BE359" s="105"/>
      <c r="BF359" s="105"/>
      <c r="BG359" s="105"/>
      <c r="BH359" s="105"/>
      <c r="BI359" s="105"/>
      <c r="BJ359" s="105"/>
    </row>
    <row r="360" spans="2:62" ht="20.100000000000001" hidden="1" customHeight="1" outlineLevel="1">
      <c r="B360" s="100"/>
      <c r="C360" s="908"/>
      <c r="D360" s="909"/>
      <c r="E360" s="909"/>
      <c r="F360" s="910"/>
      <c r="G360" s="890"/>
      <c r="H360" s="891"/>
      <c r="I360" s="152"/>
      <c r="J360" s="152"/>
      <c r="K360" s="152"/>
      <c r="L360" s="152"/>
      <c r="M360" s="152"/>
      <c r="N360" s="152"/>
      <c r="O360" s="152"/>
      <c r="P360" s="153"/>
      <c r="Q360" s="153"/>
      <c r="R360" s="156">
        <f t="shared" si="278"/>
        <v>0</v>
      </c>
      <c r="S360" s="156">
        <f t="shared" si="279"/>
        <v>0</v>
      </c>
      <c r="U360" s="157">
        <f t="shared" si="286"/>
        <v>0</v>
      </c>
      <c r="W360" s="152"/>
      <c r="X360" s="152"/>
      <c r="Y360" s="152"/>
      <c r="Z360" s="152"/>
      <c r="AA360" s="152"/>
      <c r="AB360" s="152"/>
      <c r="AC360" s="347"/>
      <c r="AD360" s="152"/>
      <c r="AE360" s="152"/>
      <c r="AF360" s="152"/>
      <c r="AG360" s="152"/>
      <c r="AH360" s="152"/>
      <c r="AI360" s="152"/>
      <c r="AJ360" s="347"/>
      <c r="AK360" s="152"/>
      <c r="AL360" s="152"/>
      <c r="AM360" s="295"/>
      <c r="AN360" s="228"/>
      <c r="AO360" s="228"/>
      <c r="AP360" s="228"/>
      <c r="AQ360" s="228"/>
      <c r="AR360" s="228"/>
      <c r="AS360" s="348"/>
      <c r="AT360" s="264">
        <f t="shared" si="282"/>
        <v>0</v>
      </c>
      <c r="AU360" s="259"/>
      <c r="AV360" s="265">
        <f t="shared" si="283"/>
        <v>0</v>
      </c>
      <c r="AX360" s="265">
        <f t="shared" si="287"/>
        <v>0</v>
      </c>
      <c r="AZ360" s="492">
        <f t="shared" si="284"/>
        <v>0</v>
      </c>
      <c r="BB360" s="492">
        <f t="shared" si="285"/>
        <v>0</v>
      </c>
      <c r="BD360" s="265">
        <f t="shared" si="288"/>
        <v>0</v>
      </c>
      <c r="BE360" s="105"/>
      <c r="BF360" s="105"/>
      <c r="BG360" s="105"/>
      <c r="BH360" s="105"/>
      <c r="BI360" s="105"/>
      <c r="BJ360" s="105"/>
    </row>
    <row r="361" spans="2:62" ht="20.100000000000001" hidden="1" customHeight="1" outlineLevel="1">
      <c r="B361" s="100"/>
      <c r="C361" s="908"/>
      <c r="D361" s="909"/>
      <c r="E361" s="909"/>
      <c r="F361" s="910"/>
      <c r="G361" s="890"/>
      <c r="H361" s="891"/>
      <c r="I361" s="152"/>
      <c r="J361" s="152"/>
      <c r="K361" s="152"/>
      <c r="L361" s="152"/>
      <c r="M361" s="152"/>
      <c r="N361" s="152"/>
      <c r="O361" s="152"/>
      <c r="P361" s="153"/>
      <c r="Q361" s="153"/>
      <c r="R361" s="156">
        <f t="shared" si="278"/>
        <v>0</v>
      </c>
      <c r="S361" s="156">
        <f t="shared" si="279"/>
        <v>0</v>
      </c>
      <c r="U361" s="157">
        <f t="shared" si="286"/>
        <v>0</v>
      </c>
      <c r="W361" s="152"/>
      <c r="X361" s="152"/>
      <c r="Y361" s="152"/>
      <c r="Z361" s="152"/>
      <c r="AA361" s="152"/>
      <c r="AB361" s="152"/>
      <c r="AC361" s="347"/>
      <c r="AD361" s="152"/>
      <c r="AE361" s="152"/>
      <c r="AF361" s="152"/>
      <c r="AG361" s="152"/>
      <c r="AH361" s="152"/>
      <c r="AI361" s="152"/>
      <c r="AJ361" s="347"/>
      <c r="AK361" s="152"/>
      <c r="AL361" s="152"/>
      <c r="AM361" s="295"/>
      <c r="AN361" s="228"/>
      <c r="AO361" s="228"/>
      <c r="AP361" s="228"/>
      <c r="AQ361" s="228"/>
      <c r="AR361" s="228"/>
      <c r="AS361" s="348"/>
      <c r="AT361" s="264">
        <f t="shared" si="282"/>
        <v>0</v>
      </c>
      <c r="AU361" s="259"/>
      <c r="AV361" s="265">
        <f t="shared" si="283"/>
        <v>0</v>
      </c>
      <c r="AX361" s="265">
        <f t="shared" si="287"/>
        <v>0</v>
      </c>
      <c r="AZ361" s="492">
        <f t="shared" si="284"/>
        <v>0</v>
      </c>
      <c r="BB361" s="492">
        <f t="shared" si="285"/>
        <v>0</v>
      </c>
      <c r="BD361" s="265">
        <f t="shared" si="288"/>
        <v>0</v>
      </c>
      <c r="BE361" s="105"/>
      <c r="BF361" s="105"/>
      <c r="BG361" s="105"/>
      <c r="BH361" s="105"/>
      <c r="BI361" s="105"/>
      <c r="BJ361" s="105"/>
    </row>
    <row r="362" spans="2:62" ht="20.100000000000001" hidden="1" customHeight="1" outlineLevel="1">
      <c r="B362" s="100"/>
      <c r="C362" s="908"/>
      <c r="D362" s="909"/>
      <c r="E362" s="909"/>
      <c r="F362" s="910"/>
      <c r="G362" s="890"/>
      <c r="H362" s="891"/>
      <c r="I362" s="152"/>
      <c r="J362" s="152"/>
      <c r="K362" s="152"/>
      <c r="L362" s="152"/>
      <c r="M362" s="152"/>
      <c r="N362" s="152"/>
      <c r="O362" s="152"/>
      <c r="P362" s="153"/>
      <c r="Q362" s="153"/>
      <c r="R362" s="156">
        <f t="shared" si="278"/>
        <v>0</v>
      </c>
      <c r="S362" s="156">
        <f t="shared" si="279"/>
        <v>0</v>
      </c>
      <c r="U362" s="157">
        <f t="shared" si="286"/>
        <v>0</v>
      </c>
      <c r="W362" s="152"/>
      <c r="X362" s="152"/>
      <c r="Y362" s="152"/>
      <c r="Z362" s="152"/>
      <c r="AA362" s="152"/>
      <c r="AB362" s="152"/>
      <c r="AC362" s="347"/>
      <c r="AD362" s="152"/>
      <c r="AE362" s="152"/>
      <c r="AF362" s="152"/>
      <c r="AG362" s="152"/>
      <c r="AH362" s="152"/>
      <c r="AI362" s="152"/>
      <c r="AJ362" s="347"/>
      <c r="AK362" s="152"/>
      <c r="AL362" s="152"/>
      <c r="AM362" s="295"/>
      <c r="AN362" s="228"/>
      <c r="AO362" s="228"/>
      <c r="AP362" s="228"/>
      <c r="AQ362" s="228"/>
      <c r="AR362" s="228"/>
      <c r="AS362" s="348"/>
      <c r="AT362" s="264">
        <f t="shared" si="282"/>
        <v>0</v>
      </c>
      <c r="AU362" s="259"/>
      <c r="AV362" s="265">
        <f t="shared" si="283"/>
        <v>0</v>
      </c>
      <c r="AX362" s="265">
        <f t="shared" si="287"/>
        <v>0</v>
      </c>
      <c r="AZ362" s="492">
        <f t="shared" si="284"/>
        <v>0</v>
      </c>
      <c r="BB362" s="492">
        <f t="shared" si="285"/>
        <v>0</v>
      </c>
      <c r="BD362" s="265">
        <f t="shared" si="288"/>
        <v>0</v>
      </c>
      <c r="BE362" s="105"/>
      <c r="BF362" s="105"/>
      <c r="BG362" s="105"/>
      <c r="BH362" s="105"/>
      <c r="BI362" s="105"/>
      <c r="BJ362" s="105"/>
    </row>
    <row r="363" spans="2:62" ht="20.100000000000001" hidden="1" customHeight="1" outlineLevel="1">
      <c r="B363" s="100"/>
      <c r="C363" s="908"/>
      <c r="D363" s="909"/>
      <c r="E363" s="909"/>
      <c r="F363" s="910"/>
      <c r="G363" s="890"/>
      <c r="H363" s="891"/>
      <c r="I363" s="152"/>
      <c r="J363" s="152"/>
      <c r="K363" s="152"/>
      <c r="L363" s="152"/>
      <c r="M363" s="152"/>
      <c r="N363" s="152"/>
      <c r="O363" s="152"/>
      <c r="P363" s="153"/>
      <c r="Q363" s="153"/>
      <c r="R363" s="156">
        <f t="shared" si="278"/>
        <v>0</v>
      </c>
      <c r="S363" s="156">
        <f t="shared" si="279"/>
        <v>0</v>
      </c>
      <c r="U363" s="157">
        <f t="shared" si="286"/>
        <v>0</v>
      </c>
      <c r="W363" s="152"/>
      <c r="X363" s="152"/>
      <c r="Y363" s="152"/>
      <c r="Z363" s="152"/>
      <c r="AA363" s="152"/>
      <c r="AB363" s="152"/>
      <c r="AC363" s="347"/>
      <c r="AD363" s="152"/>
      <c r="AE363" s="152"/>
      <c r="AF363" s="152"/>
      <c r="AG363" s="152"/>
      <c r="AH363" s="152"/>
      <c r="AI363" s="152"/>
      <c r="AJ363" s="347"/>
      <c r="AK363" s="152"/>
      <c r="AL363" s="152"/>
      <c r="AM363" s="295"/>
      <c r="AN363" s="228"/>
      <c r="AO363" s="228"/>
      <c r="AP363" s="228"/>
      <c r="AQ363" s="228"/>
      <c r="AR363" s="228"/>
      <c r="AS363" s="348"/>
      <c r="AT363" s="264">
        <f t="shared" si="282"/>
        <v>0</v>
      </c>
      <c r="AU363" s="259"/>
      <c r="AV363" s="265">
        <f t="shared" si="283"/>
        <v>0</v>
      </c>
      <c r="AX363" s="265">
        <f t="shared" si="287"/>
        <v>0</v>
      </c>
      <c r="AZ363" s="492">
        <f t="shared" si="284"/>
        <v>0</v>
      </c>
      <c r="BB363" s="492">
        <f t="shared" si="285"/>
        <v>0</v>
      </c>
      <c r="BD363" s="265">
        <f t="shared" si="288"/>
        <v>0</v>
      </c>
      <c r="BE363" s="105"/>
      <c r="BF363" s="105"/>
      <c r="BG363" s="105"/>
      <c r="BH363" s="105"/>
      <c r="BI363" s="105"/>
      <c r="BJ363" s="105"/>
    </row>
    <row r="364" spans="2:62" ht="20.100000000000001" hidden="1" customHeight="1" outlineLevel="1">
      <c r="B364" s="100"/>
      <c r="C364" s="908"/>
      <c r="D364" s="909"/>
      <c r="E364" s="909"/>
      <c r="F364" s="910"/>
      <c r="G364" s="890"/>
      <c r="H364" s="891"/>
      <c r="I364" s="152"/>
      <c r="J364" s="152"/>
      <c r="K364" s="152"/>
      <c r="L364" s="152"/>
      <c r="M364" s="152"/>
      <c r="N364" s="152"/>
      <c r="O364" s="152"/>
      <c r="P364" s="153"/>
      <c r="Q364" s="153"/>
      <c r="R364" s="156">
        <f t="shared" si="278"/>
        <v>0</v>
      </c>
      <c r="S364" s="156">
        <f t="shared" si="279"/>
        <v>0</v>
      </c>
      <c r="U364" s="157">
        <f t="shared" si="286"/>
        <v>0</v>
      </c>
      <c r="W364" s="152"/>
      <c r="X364" s="152"/>
      <c r="Y364" s="152"/>
      <c r="Z364" s="152"/>
      <c r="AA364" s="152"/>
      <c r="AB364" s="152"/>
      <c r="AC364" s="347"/>
      <c r="AD364" s="152"/>
      <c r="AE364" s="152"/>
      <c r="AF364" s="152"/>
      <c r="AG364" s="152"/>
      <c r="AH364" s="152"/>
      <c r="AI364" s="152"/>
      <c r="AJ364" s="347"/>
      <c r="AK364" s="152"/>
      <c r="AL364" s="152"/>
      <c r="AM364" s="295"/>
      <c r="AN364" s="228"/>
      <c r="AO364" s="228"/>
      <c r="AP364" s="228"/>
      <c r="AQ364" s="228"/>
      <c r="AR364" s="228"/>
      <c r="AS364" s="348"/>
      <c r="AT364" s="264">
        <f t="shared" si="282"/>
        <v>0</v>
      </c>
      <c r="AU364" s="259"/>
      <c r="AV364" s="265">
        <f t="shared" si="283"/>
        <v>0</v>
      </c>
      <c r="AX364" s="265">
        <f t="shared" si="287"/>
        <v>0</v>
      </c>
      <c r="AZ364" s="492">
        <f t="shared" si="284"/>
        <v>0</v>
      </c>
      <c r="BB364" s="492">
        <f t="shared" si="285"/>
        <v>0</v>
      </c>
      <c r="BD364" s="265">
        <f t="shared" si="288"/>
        <v>0</v>
      </c>
      <c r="BE364" s="105"/>
      <c r="BF364" s="105"/>
      <c r="BG364" s="105"/>
      <c r="BH364" s="105"/>
      <c r="BI364" s="105"/>
      <c r="BJ364" s="105"/>
    </row>
    <row r="365" spans="2:62" ht="20.100000000000001" hidden="1" customHeight="1" outlineLevel="1">
      <c r="B365" s="100"/>
      <c r="C365" s="908"/>
      <c r="D365" s="909"/>
      <c r="E365" s="909"/>
      <c r="F365" s="910"/>
      <c r="G365" s="890"/>
      <c r="H365" s="891"/>
      <c r="I365" s="152"/>
      <c r="J365" s="152"/>
      <c r="K365" s="152"/>
      <c r="L365" s="152"/>
      <c r="M365" s="152"/>
      <c r="N365" s="152"/>
      <c r="O365" s="152"/>
      <c r="P365" s="153"/>
      <c r="Q365" s="153"/>
      <c r="R365" s="156">
        <f t="shared" si="278"/>
        <v>0</v>
      </c>
      <c r="S365" s="156">
        <f t="shared" si="279"/>
        <v>0</v>
      </c>
      <c r="U365" s="157">
        <f t="shared" si="286"/>
        <v>0</v>
      </c>
      <c r="W365" s="152"/>
      <c r="X365" s="152"/>
      <c r="Y365" s="152"/>
      <c r="Z365" s="152"/>
      <c r="AA365" s="152"/>
      <c r="AB365" s="152"/>
      <c r="AC365" s="347"/>
      <c r="AD365" s="152"/>
      <c r="AE365" s="152"/>
      <c r="AF365" s="152"/>
      <c r="AG365" s="152"/>
      <c r="AH365" s="152"/>
      <c r="AI365" s="152"/>
      <c r="AJ365" s="347"/>
      <c r="AK365" s="152"/>
      <c r="AL365" s="152"/>
      <c r="AM365" s="295"/>
      <c r="AN365" s="228"/>
      <c r="AO365" s="228"/>
      <c r="AP365" s="228"/>
      <c r="AQ365" s="228"/>
      <c r="AR365" s="228"/>
      <c r="AS365" s="348"/>
      <c r="AT365" s="264">
        <f t="shared" si="282"/>
        <v>0</v>
      </c>
      <c r="AU365" s="259"/>
      <c r="AV365" s="265">
        <f t="shared" si="283"/>
        <v>0</v>
      </c>
      <c r="AX365" s="265">
        <f t="shared" si="287"/>
        <v>0</v>
      </c>
      <c r="AZ365" s="492">
        <f t="shared" si="284"/>
        <v>0</v>
      </c>
      <c r="BB365" s="492">
        <f t="shared" si="285"/>
        <v>0</v>
      </c>
      <c r="BD365" s="265">
        <f t="shared" si="288"/>
        <v>0</v>
      </c>
      <c r="BE365" s="105"/>
      <c r="BF365" s="105"/>
      <c r="BG365" s="105"/>
      <c r="BH365" s="105"/>
      <c r="BI365" s="105"/>
      <c r="BJ365" s="105"/>
    </row>
    <row r="366" spans="2:62" ht="20.100000000000001" hidden="1" customHeight="1" outlineLevel="1">
      <c r="B366" s="100"/>
      <c r="C366" s="908"/>
      <c r="D366" s="909"/>
      <c r="E366" s="909"/>
      <c r="F366" s="910"/>
      <c r="G366" s="890"/>
      <c r="H366" s="891"/>
      <c r="I366" s="152"/>
      <c r="J366" s="152"/>
      <c r="K366" s="152"/>
      <c r="L366" s="152"/>
      <c r="M366" s="152"/>
      <c r="N366" s="152"/>
      <c r="O366" s="152"/>
      <c r="P366" s="153"/>
      <c r="Q366" s="153"/>
      <c r="R366" s="156">
        <f t="shared" si="278"/>
        <v>0</v>
      </c>
      <c r="S366" s="156">
        <f t="shared" si="279"/>
        <v>0</v>
      </c>
      <c r="U366" s="157">
        <f t="shared" si="286"/>
        <v>0</v>
      </c>
      <c r="W366" s="152"/>
      <c r="X366" s="152"/>
      <c r="Y366" s="152"/>
      <c r="Z366" s="152"/>
      <c r="AA366" s="152"/>
      <c r="AB366" s="152"/>
      <c r="AC366" s="347"/>
      <c r="AD366" s="152"/>
      <c r="AE366" s="152"/>
      <c r="AF366" s="152"/>
      <c r="AG366" s="152"/>
      <c r="AH366" s="152"/>
      <c r="AI366" s="152"/>
      <c r="AJ366" s="347"/>
      <c r="AK366" s="152"/>
      <c r="AL366" s="152"/>
      <c r="AM366" s="295"/>
      <c r="AN366" s="228"/>
      <c r="AO366" s="228"/>
      <c r="AP366" s="228"/>
      <c r="AQ366" s="228"/>
      <c r="AR366" s="228"/>
      <c r="AS366" s="348"/>
      <c r="AT366" s="264">
        <f t="shared" si="282"/>
        <v>0</v>
      </c>
      <c r="AU366" s="259"/>
      <c r="AV366" s="265">
        <f t="shared" si="283"/>
        <v>0</v>
      </c>
      <c r="AX366" s="265">
        <f t="shared" si="287"/>
        <v>0</v>
      </c>
      <c r="AZ366" s="492">
        <f t="shared" si="284"/>
        <v>0</v>
      </c>
      <c r="BB366" s="492">
        <f t="shared" si="285"/>
        <v>0</v>
      </c>
      <c r="BD366" s="265">
        <f t="shared" si="288"/>
        <v>0</v>
      </c>
      <c r="BE366" s="105"/>
      <c r="BF366" s="105"/>
      <c r="BG366" s="105"/>
      <c r="BH366" s="105"/>
      <c r="BI366" s="105"/>
      <c r="BJ366" s="105"/>
    </row>
    <row r="367" spans="2:62" ht="20.100000000000001" hidden="1" customHeight="1" outlineLevel="1">
      <c r="B367" s="100"/>
      <c r="C367" s="908"/>
      <c r="D367" s="909"/>
      <c r="E367" s="909"/>
      <c r="F367" s="910"/>
      <c r="G367" s="890"/>
      <c r="H367" s="891"/>
      <c r="I367" s="152"/>
      <c r="J367" s="152"/>
      <c r="K367" s="152"/>
      <c r="L367" s="152"/>
      <c r="M367" s="152"/>
      <c r="N367" s="152"/>
      <c r="O367" s="152"/>
      <c r="P367" s="153"/>
      <c r="Q367" s="153"/>
      <c r="R367" s="156">
        <f t="shared" si="278"/>
        <v>0</v>
      </c>
      <c r="S367" s="156">
        <f t="shared" si="279"/>
        <v>0</v>
      </c>
      <c r="U367" s="157">
        <f t="shared" si="286"/>
        <v>0</v>
      </c>
      <c r="W367" s="152"/>
      <c r="X367" s="152"/>
      <c r="Y367" s="152"/>
      <c r="Z367" s="152"/>
      <c r="AA367" s="152"/>
      <c r="AB367" s="152"/>
      <c r="AC367" s="347"/>
      <c r="AD367" s="152"/>
      <c r="AE367" s="152"/>
      <c r="AF367" s="152"/>
      <c r="AG367" s="152"/>
      <c r="AH367" s="152"/>
      <c r="AI367" s="152"/>
      <c r="AJ367" s="347"/>
      <c r="AK367" s="152"/>
      <c r="AL367" s="152"/>
      <c r="AM367" s="295"/>
      <c r="AN367" s="228"/>
      <c r="AO367" s="228"/>
      <c r="AP367" s="228"/>
      <c r="AQ367" s="228"/>
      <c r="AR367" s="228"/>
      <c r="AS367" s="348"/>
      <c r="AT367" s="264">
        <f t="shared" si="282"/>
        <v>0</v>
      </c>
      <c r="AU367" s="259"/>
      <c r="AV367" s="265">
        <f t="shared" si="283"/>
        <v>0</v>
      </c>
      <c r="AX367" s="265">
        <f t="shared" si="287"/>
        <v>0</v>
      </c>
      <c r="AZ367" s="492">
        <f t="shared" si="284"/>
        <v>0</v>
      </c>
      <c r="BB367" s="492">
        <f t="shared" si="285"/>
        <v>0</v>
      </c>
      <c r="BD367" s="265">
        <f t="shared" si="288"/>
        <v>0</v>
      </c>
      <c r="BE367" s="105"/>
      <c r="BF367" s="105"/>
      <c r="BG367" s="105"/>
      <c r="BH367" s="105"/>
      <c r="BI367" s="105"/>
      <c r="BJ367" s="105"/>
    </row>
    <row r="368" spans="2:62" ht="9.9499999999999993" hidden="1" customHeight="1" outlineLevel="1">
      <c r="B368" s="101"/>
      <c r="C368" s="208"/>
      <c r="D368" s="208"/>
      <c r="E368" s="208"/>
      <c r="F368" s="208"/>
      <c r="G368" s="237"/>
      <c r="H368" s="207"/>
      <c r="I368" s="257"/>
      <c r="J368" s="257"/>
      <c r="K368" s="257"/>
      <c r="L368" s="257"/>
      <c r="M368" s="257"/>
      <c r="N368" s="257"/>
      <c r="O368" s="257"/>
      <c r="P368" s="256"/>
      <c r="Q368" s="102"/>
      <c r="R368" s="102"/>
      <c r="S368" s="102"/>
      <c r="U368" s="98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Z368" s="493"/>
      <c r="BE368" s="105"/>
      <c r="BF368" s="105"/>
      <c r="BG368" s="105"/>
      <c r="BH368" s="105"/>
      <c r="BI368" s="105"/>
      <c r="BJ368" s="105"/>
    </row>
    <row r="369" spans="2:62" ht="20.100000000000001" customHeight="1" collapsed="1">
      <c r="B369" s="8">
        <f>B352+1</f>
        <v>22</v>
      </c>
      <c r="C369" s="916"/>
      <c r="D369" s="917"/>
      <c r="E369" s="917"/>
      <c r="F369" s="918"/>
      <c r="G369" s="429"/>
      <c r="H369" s="206">
        <v>1</v>
      </c>
      <c r="I369" s="642">
        <f t="shared" ref="I369" si="289">$H369*SUM(I370:I384)</f>
        <v>0</v>
      </c>
      <c r="J369" s="643">
        <f t="shared" ref="J369:O369" si="290">$H369*SUM(J370:J384)</f>
        <v>0</v>
      </c>
      <c r="K369" s="644">
        <f t="shared" si="290"/>
        <v>0</v>
      </c>
      <c r="L369" s="645">
        <f t="shared" si="290"/>
        <v>0</v>
      </c>
      <c r="M369" s="645">
        <f t="shared" si="290"/>
        <v>0</v>
      </c>
      <c r="N369" s="644">
        <f t="shared" si="290"/>
        <v>0</v>
      </c>
      <c r="O369" s="642">
        <f t="shared" si="290"/>
        <v>0</v>
      </c>
      <c r="P369" s="209">
        <f t="shared" ref="P369:Q369" si="291">$H369*SUM(P370:P384)</f>
        <v>0</v>
      </c>
      <c r="Q369" s="210">
        <f t="shared" si="291"/>
        <v>0</v>
      </c>
      <c r="R369" s="136">
        <f t="shared" ref="R369:R384" si="292">P369*(1+Gewinn)*(1+SicherheitAngebot)</f>
        <v>0</v>
      </c>
      <c r="S369" s="137">
        <f t="shared" ref="S369:S384" si="293">Q369*(1+MGKZ)*(1+Gewinn)*(1+SicherheitAngebot)</f>
        <v>0</v>
      </c>
      <c r="U369" s="10">
        <f>I369*$I$7+J369*$J$7+K369*$K$7+L369*$L$7+M369*$M$7+N369*$N$7+O369*$O$7+R369+S369</f>
        <v>0</v>
      </c>
      <c r="W369" s="646">
        <f t="shared" ref="W369:AB369" si="294">$H369*SUM(W370:W384)</f>
        <v>0</v>
      </c>
      <c r="X369" s="647">
        <f t="shared" si="294"/>
        <v>0</v>
      </c>
      <c r="Y369" s="648">
        <f t="shared" si="294"/>
        <v>0</v>
      </c>
      <c r="Z369" s="649">
        <f t="shared" si="294"/>
        <v>0</v>
      </c>
      <c r="AA369" s="648">
        <f t="shared" si="294"/>
        <v>0</v>
      </c>
      <c r="AB369" s="646">
        <f t="shared" si="294"/>
        <v>0</v>
      </c>
      <c r="AC369" s="258"/>
      <c r="AD369" s="646">
        <f t="shared" ref="AD369:AM369" si="295">$H369*SUM(AD370:AD384)</f>
        <v>0</v>
      </c>
      <c r="AE369" s="647">
        <f t="shared" si="295"/>
        <v>0</v>
      </c>
      <c r="AF369" s="648">
        <f t="shared" si="295"/>
        <v>0</v>
      </c>
      <c r="AG369" s="649">
        <f t="shared" si="295"/>
        <v>0</v>
      </c>
      <c r="AH369" s="648">
        <f t="shared" si="295"/>
        <v>0</v>
      </c>
      <c r="AI369" s="646">
        <f t="shared" si="295"/>
        <v>0</v>
      </c>
      <c r="AJ369" s="258"/>
      <c r="AK369" s="653">
        <f t="shared" si="295"/>
        <v>0</v>
      </c>
      <c r="AL369" s="653">
        <f t="shared" si="295"/>
        <v>0</v>
      </c>
      <c r="AM369" s="653">
        <f t="shared" si="295"/>
        <v>0</v>
      </c>
      <c r="AN369" s="227">
        <f>$H369*SUM(AN370:AN384)*(1+Gewinn)*(1+SicherheitAngebot)</f>
        <v>0</v>
      </c>
      <c r="AO369" s="227">
        <f>$H369*SUM(AO370:AO384)*(1+Gewinn)*(1+SicherheitAngebot)</f>
        <v>0</v>
      </c>
      <c r="AP369" s="227">
        <f>$H369*SUM(AP370:AP384)*(1+Gewinn)*(1+SicherheitAngebot)</f>
        <v>0</v>
      </c>
      <c r="AQ369" s="227">
        <f>$H369*SUM(AQ370:AQ384)*(1+Gewinn)*(1+SicherheitAngebot)</f>
        <v>0</v>
      </c>
      <c r="AR369" s="227">
        <f>$H369*SUM(AR370:AR384)*(1+Gewinn)*(1+SicherheitAngebot)</f>
        <v>0</v>
      </c>
      <c r="AS369" s="262"/>
      <c r="AT369" s="263">
        <f t="shared" si="282"/>
        <v>0</v>
      </c>
      <c r="AU369" s="259"/>
      <c r="AV369" s="491">
        <f>AK369*$AK$7+AL369*$AL$7+AM369*$AM$7+SUM(AN369:AR369)+AT369/Zuschläge_IBN+AT369</f>
        <v>0</v>
      </c>
      <c r="AX369" s="685">
        <f>U369+AV369</f>
        <v>0</v>
      </c>
      <c r="AZ369" s="490">
        <f>IF(H369&gt;0,U369/(1+SicherheitAngebot)*(1+Sicherheit),0)</f>
        <v>0</v>
      </c>
      <c r="BB369" s="490">
        <f>IF(H369&gt;0,AV369/(1+SicherheitAngebot)*(1+Sicherheit),0)</f>
        <v>0</v>
      </c>
      <c r="BD369" s="490">
        <f>AZ369+BB369</f>
        <v>0</v>
      </c>
      <c r="BE369" s="105"/>
      <c r="BF369" s="105"/>
      <c r="BG369" s="105"/>
      <c r="BH369" s="105"/>
      <c r="BI369" s="105"/>
      <c r="BJ369" s="105"/>
    </row>
    <row r="370" spans="2:62" ht="20.100000000000001" hidden="1" customHeight="1" outlineLevel="1">
      <c r="B370" s="99"/>
      <c r="C370" s="908"/>
      <c r="D370" s="909"/>
      <c r="E370" s="909"/>
      <c r="F370" s="910"/>
      <c r="G370" s="890"/>
      <c r="H370" s="901"/>
      <c r="I370" s="152"/>
      <c r="J370" s="152"/>
      <c r="K370" s="152"/>
      <c r="L370" s="152"/>
      <c r="M370" s="152"/>
      <c r="N370" s="152"/>
      <c r="O370" s="152"/>
      <c r="P370" s="153"/>
      <c r="Q370" s="153"/>
      <c r="R370" s="156">
        <f t="shared" si="292"/>
        <v>0</v>
      </c>
      <c r="S370" s="156">
        <f t="shared" si="293"/>
        <v>0</v>
      </c>
      <c r="U370" s="157">
        <f>I370*$I$7+J370*$J$7+K370*$K$7+L370*$L$7+M370*$M$7+N370*$N$7+O370*$O$7+R370+S370</f>
        <v>0</v>
      </c>
      <c r="W370" s="152"/>
      <c r="X370" s="152"/>
      <c r="Y370" s="152"/>
      <c r="Z370" s="152"/>
      <c r="AA370" s="152"/>
      <c r="AB370" s="152"/>
      <c r="AC370" s="347"/>
      <c r="AD370" s="152"/>
      <c r="AE370" s="152"/>
      <c r="AF370" s="152"/>
      <c r="AG370" s="152"/>
      <c r="AH370" s="152"/>
      <c r="AI370" s="152"/>
      <c r="AJ370" s="347"/>
      <c r="AK370" s="152"/>
      <c r="AL370" s="152"/>
      <c r="AM370" s="295"/>
      <c r="AN370" s="228"/>
      <c r="AO370" s="228"/>
      <c r="AP370" s="228"/>
      <c r="AQ370" s="228"/>
      <c r="AR370" s="228"/>
      <c r="AS370" s="348"/>
      <c r="AT370" s="264">
        <f t="shared" si="282"/>
        <v>0</v>
      </c>
      <c r="AU370" s="259"/>
      <c r="AV370" s="265">
        <f t="shared" ref="AV370:AV384" si="296">AK370*$AK$7+AL370*$AL$7+AM370*$AM$7+SUM(AN370:AR370)*(1+Gewinn)*(1+SicherheitAngebot)+AT370/Zuschläge_IBN+AT370</f>
        <v>0</v>
      </c>
      <c r="AX370" s="265">
        <f>U370+AV370</f>
        <v>0</v>
      </c>
      <c r="AZ370" s="492">
        <f t="shared" ref="AZ370:AZ384" si="297">U370/(1+SicherheitAngebot)*(1+Sicherheit)</f>
        <v>0</v>
      </c>
      <c r="BB370" s="492">
        <f t="shared" ref="BB370:BB384" si="298">AV370/(1+SicherheitAngebot)*(1+Sicherheit)</f>
        <v>0</v>
      </c>
      <c r="BD370" s="265">
        <f>AZ370+BB370</f>
        <v>0</v>
      </c>
      <c r="BE370" s="105"/>
      <c r="BF370" s="105"/>
      <c r="BG370" s="105"/>
      <c r="BH370" s="105"/>
      <c r="BI370" s="105"/>
      <c r="BJ370" s="105"/>
    </row>
    <row r="371" spans="2:62" ht="20.100000000000001" hidden="1" customHeight="1" outlineLevel="1">
      <c r="B371" s="100"/>
      <c r="C371" s="908"/>
      <c r="D371" s="909"/>
      <c r="E371" s="909"/>
      <c r="F371" s="910"/>
      <c r="G371" s="890"/>
      <c r="H371" s="891"/>
      <c r="I371" s="152"/>
      <c r="J371" s="152"/>
      <c r="K371" s="152"/>
      <c r="L371" s="152"/>
      <c r="M371" s="152"/>
      <c r="N371" s="152"/>
      <c r="O371" s="152"/>
      <c r="P371" s="153"/>
      <c r="Q371" s="153"/>
      <c r="R371" s="156">
        <f t="shared" si="292"/>
        <v>0</v>
      </c>
      <c r="S371" s="156">
        <f t="shared" si="293"/>
        <v>0</v>
      </c>
      <c r="U371" s="157">
        <f t="shared" ref="U371:U384" si="299">I371*$I$7+J371*$J$7+K371*$K$7+L371*$L$7+M371*$M$7+N371*$N$7+O371*$O$7+R371+S371</f>
        <v>0</v>
      </c>
      <c r="W371" s="152"/>
      <c r="X371" s="152"/>
      <c r="Y371" s="152"/>
      <c r="Z371" s="152"/>
      <c r="AA371" s="152"/>
      <c r="AB371" s="152"/>
      <c r="AC371" s="347"/>
      <c r="AD371" s="152"/>
      <c r="AE371" s="152"/>
      <c r="AF371" s="152"/>
      <c r="AG371" s="152"/>
      <c r="AH371" s="152"/>
      <c r="AI371" s="152"/>
      <c r="AJ371" s="347"/>
      <c r="AK371" s="152"/>
      <c r="AL371" s="152"/>
      <c r="AM371" s="295"/>
      <c r="AN371" s="228"/>
      <c r="AO371" s="228"/>
      <c r="AP371" s="228"/>
      <c r="AQ371" s="228"/>
      <c r="AR371" s="228"/>
      <c r="AS371" s="348"/>
      <c r="AT371" s="264">
        <f t="shared" si="282"/>
        <v>0</v>
      </c>
      <c r="AU371" s="259"/>
      <c r="AV371" s="265">
        <f t="shared" si="296"/>
        <v>0</v>
      </c>
      <c r="AX371" s="265">
        <f t="shared" ref="AX371:AX384" si="300">U371+AV371</f>
        <v>0</v>
      </c>
      <c r="AZ371" s="492">
        <f t="shared" si="297"/>
        <v>0</v>
      </c>
      <c r="BB371" s="492">
        <f t="shared" si="298"/>
        <v>0</v>
      </c>
      <c r="BD371" s="265">
        <f t="shared" ref="BD371:BD384" si="301">AZ371+BB371</f>
        <v>0</v>
      </c>
      <c r="BE371" s="105"/>
      <c r="BF371" s="105"/>
      <c r="BG371" s="105"/>
      <c r="BH371" s="105"/>
      <c r="BI371" s="105"/>
      <c r="BJ371" s="105"/>
    </row>
    <row r="372" spans="2:62" ht="20.100000000000001" hidden="1" customHeight="1" outlineLevel="1">
      <c r="B372" s="100"/>
      <c r="C372" s="908"/>
      <c r="D372" s="909"/>
      <c r="E372" s="909"/>
      <c r="F372" s="910"/>
      <c r="G372" s="890"/>
      <c r="H372" s="891"/>
      <c r="I372" s="152"/>
      <c r="J372" s="152"/>
      <c r="K372" s="152"/>
      <c r="L372" s="152"/>
      <c r="M372" s="152"/>
      <c r="N372" s="152"/>
      <c r="O372" s="152"/>
      <c r="P372" s="153"/>
      <c r="Q372" s="153"/>
      <c r="R372" s="156">
        <f t="shared" si="292"/>
        <v>0</v>
      </c>
      <c r="S372" s="156">
        <f t="shared" si="293"/>
        <v>0</v>
      </c>
      <c r="U372" s="157">
        <f t="shared" si="299"/>
        <v>0</v>
      </c>
      <c r="W372" s="152"/>
      <c r="X372" s="152"/>
      <c r="Y372" s="152"/>
      <c r="Z372" s="152"/>
      <c r="AA372" s="152"/>
      <c r="AB372" s="152"/>
      <c r="AC372" s="347"/>
      <c r="AD372" s="152"/>
      <c r="AE372" s="152"/>
      <c r="AF372" s="152"/>
      <c r="AG372" s="152"/>
      <c r="AH372" s="152"/>
      <c r="AI372" s="152"/>
      <c r="AJ372" s="347"/>
      <c r="AK372" s="152"/>
      <c r="AL372" s="152"/>
      <c r="AM372" s="295"/>
      <c r="AN372" s="228"/>
      <c r="AO372" s="228"/>
      <c r="AP372" s="228"/>
      <c r="AQ372" s="228"/>
      <c r="AR372" s="228"/>
      <c r="AS372" s="348"/>
      <c r="AT372" s="264">
        <f t="shared" si="282"/>
        <v>0</v>
      </c>
      <c r="AU372" s="259"/>
      <c r="AV372" s="265">
        <f t="shared" si="296"/>
        <v>0</v>
      </c>
      <c r="AX372" s="265">
        <f t="shared" si="300"/>
        <v>0</v>
      </c>
      <c r="AZ372" s="492">
        <f t="shared" si="297"/>
        <v>0</v>
      </c>
      <c r="BB372" s="492">
        <f t="shared" si="298"/>
        <v>0</v>
      </c>
      <c r="BD372" s="265">
        <f t="shared" si="301"/>
        <v>0</v>
      </c>
      <c r="BE372" s="105"/>
      <c r="BF372" s="105"/>
      <c r="BG372" s="105"/>
      <c r="BH372" s="105"/>
      <c r="BI372" s="105"/>
      <c r="BJ372" s="105"/>
    </row>
    <row r="373" spans="2:62" ht="20.100000000000001" hidden="1" customHeight="1" outlineLevel="1">
      <c r="B373" s="100"/>
      <c r="C373" s="908"/>
      <c r="D373" s="909"/>
      <c r="E373" s="909"/>
      <c r="F373" s="910"/>
      <c r="G373" s="890"/>
      <c r="H373" s="891"/>
      <c r="I373" s="152"/>
      <c r="J373" s="152"/>
      <c r="K373" s="152"/>
      <c r="L373" s="152"/>
      <c r="M373" s="152"/>
      <c r="N373" s="152"/>
      <c r="O373" s="152"/>
      <c r="P373" s="153"/>
      <c r="Q373" s="153"/>
      <c r="R373" s="156">
        <f t="shared" si="292"/>
        <v>0</v>
      </c>
      <c r="S373" s="156">
        <f t="shared" si="293"/>
        <v>0</v>
      </c>
      <c r="U373" s="157">
        <f t="shared" si="299"/>
        <v>0</v>
      </c>
      <c r="W373" s="152"/>
      <c r="X373" s="152"/>
      <c r="Y373" s="152"/>
      <c r="Z373" s="152"/>
      <c r="AA373" s="152"/>
      <c r="AB373" s="152"/>
      <c r="AC373" s="347"/>
      <c r="AD373" s="152"/>
      <c r="AE373" s="152"/>
      <c r="AF373" s="152"/>
      <c r="AG373" s="152"/>
      <c r="AH373" s="152"/>
      <c r="AI373" s="152"/>
      <c r="AJ373" s="347"/>
      <c r="AK373" s="152"/>
      <c r="AL373" s="152"/>
      <c r="AM373" s="295"/>
      <c r="AN373" s="228"/>
      <c r="AO373" s="228"/>
      <c r="AP373" s="228"/>
      <c r="AQ373" s="228"/>
      <c r="AR373" s="228"/>
      <c r="AS373" s="348"/>
      <c r="AT373" s="264">
        <f t="shared" si="282"/>
        <v>0</v>
      </c>
      <c r="AU373" s="259"/>
      <c r="AV373" s="265">
        <f t="shared" si="296"/>
        <v>0</v>
      </c>
      <c r="AX373" s="265">
        <f t="shared" si="300"/>
        <v>0</v>
      </c>
      <c r="AZ373" s="492">
        <f t="shared" si="297"/>
        <v>0</v>
      </c>
      <c r="BB373" s="492">
        <f t="shared" si="298"/>
        <v>0</v>
      </c>
      <c r="BD373" s="265">
        <f t="shared" si="301"/>
        <v>0</v>
      </c>
      <c r="BE373" s="105"/>
      <c r="BF373" s="105"/>
      <c r="BG373" s="105"/>
      <c r="BH373" s="105"/>
      <c r="BI373" s="105"/>
      <c r="BJ373" s="105"/>
    </row>
    <row r="374" spans="2:62" ht="20.100000000000001" hidden="1" customHeight="1" outlineLevel="1">
      <c r="B374" s="100"/>
      <c r="C374" s="908"/>
      <c r="D374" s="909"/>
      <c r="E374" s="909"/>
      <c r="F374" s="910"/>
      <c r="G374" s="890"/>
      <c r="H374" s="891"/>
      <c r="I374" s="152"/>
      <c r="J374" s="152"/>
      <c r="K374" s="152"/>
      <c r="L374" s="152"/>
      <c r="M374" s="152"/>
      <c r="N374" s="152"/>
      <c r="O374" s="152"/>
      <c r="P374" s="153"/>
      <c r="Q374" s="153"/>
      <c r="R374" s="156">
        <f t="shared" si="292"/>
        <v>0</v>
      </c>
      <c r="S374" s="156">
        <f t="shared" si="293"/>
        <v>0</v>
      </c>
      <c r="U374" s="157">
        <f t="shared" si="299"/>
        <v>0</v>
      </c>
      <c r="W374" s="152"/>
      <c r="X374" s="152"/>
      <c r="Y374" s="152"/>
      <c r="Z374" s="152"/>
      <c r="AA374" s="152"/>
      <c r="AB374" s="152"/>
      <c r="AC374" s="347"/>
      <c r="AD374" s="152"/>
      <c r="AE374" s="152"/>
      <c r="AF374" s="152"/>
      <c r="AG374" s="152"/>
      <c r="AH374" s="152"/>
      <c r="AI374" s="152"/>
      <c r="AJ374" s="347"/>
      <c r="AK374" s="152"/>
      <c r="AL374" s="152"/>
      <c r="AM374" s="295"/>
      <c r="AN374" s="228"/>
      <c r="AO374" s="228"/>
      <c r="AP374" s="228"/>
      <c r="AQ374" s="228"/>
      <c r="AR374" s="228"/>
      <c r="AS374" s="348"/>
      <c r="AT374" s="264">
        <f t="shared" si="282"/>
        <v>0</v>
      </c>
      <c r="AU374" s="259"/>
      <c r="AV374" s="265">
        <f t="shared" si="296"/>
        <v>0</v>
      </c>
      <c r="AX374" s="265">
        <f t="shared" si="300"/>
        <v>0</v>
      </c>
      <c r="AZ374" s="492">
        <f t="shared" si="297"/>
        <v>0</v>
      </c>
      <c r="BB374" s="492">
        <f t="shared" si="298"/>
        <v>0</v>
      </c>
      <c r="BD374" s="265">
        <f t="shared" si="301"/>
        <v>0</v>
      </c>
      <c r="BE374" s="105"/>
      <c r="BF374" s="105"/>
      <c r="BG374" s="105"/>
      <c r="BH374" s="105"/>
      <c r="BI374" s="105"/>
      <c r="BJ374" s="105"/>
    </row>
    <row r="375" spans="2:62" ht="20.100000000000001" hidden="1" customHeight="1" outlineLevel="1">
      <c r="B375" s="100"/>
      <c r="C375" s="908"/>
      <c r="D375" s="909"/>
      <c r="E375" s="909"/>
      <c r="F375" s="910"/>
      <c r="G375" s="890"/>
      <c r="H375" s="891"/>
      <c r="I375" s="152"/>
      <c r="J375" s="152"/>
      <c r="K375" s="152"/>
      <c r="L375" s="152"/>
      <c r="M375" s="152"/>
      <c r="N375" s="152"/>
      <c r="O375" s="152"/>
      <c r="P375" s="153"/>
      <c r="Q375" s="153"/>
      <c r="R375" s="156">
        <f t="shared" si="292"/>
        <v>0</v>
      </c>
      <c r="S375" s="156">
        <f t="shared" si="293"/>
        <v>0</v>
      </c>
      <c r="U375" s="157">
        <f t="shared" si="299"/>
        <v>0</v>
      </c>
      <c r="W375" s="152"/>
      <c r="X375" s="152"/>
      <c r="Y375" s="152"/>
      <c r="Z375" s="152"/>
      <c r="AA375" s="152"/>
      <c r="AB375" s="152"/>
      <c r="AC375" s="347"/>
      <c r="AD375" s="152"/>
      <c r="AE375" s="152"/>
      <c r="AF375" s="152"/>
      <c r="AG375" s="152"/>
      <c r="AH375" s="152"/>
      <c r="AI375" s="152"/>
      <c r="AJ375" s="347"/>
      <c r="AK375" s="152"/>
      <c r="AL375" s="152"/>
      <c r="AM375" s="295"/>
      <c r="AN375" s="228"/>
      <c r="AO375" s="228"/>
      <c r="AP375" s="228"/>
      <c r="AQ375" s="228"/>
      <c r="AR375" s="228"/>
      <c r="AS375" s="348"/>
      <c r="AT375" s="264">
        <f t="shared" si="282"/>
        <v>0</v>
      </c>
      <c r="AU375" s="259"/>
      <c r="AV375" s="265">
        <f t="shared" si="296"/>
        <v>0</v>
      </c>
      <c r="AX375" s="265">
        <f t="shared" si="300"/>
        <v>0</v>
      </c>
      <c r="AZ375" s="492">
        <f t="shared" si="297"/>
        <v>0</v>
      </c>
      <c r="BB375" s="492">
        <f t="shared" si="298"/>
        <v>0</v>
      </c>
      <c r="BD375" s="265">
        <f t="shared" si="301"/>
        <v>0</v>
      </c>
      <c r="BE375" s="105"/>
      <c r="BF375" s="105"/>
      <c r="BG375" s="105"/>
      <c r="BH375" s="105"/>
      <c r="BI375" s="105"/>
      <c r="BJ375" s="105"/>
    </row>
    <row r="376" spans="2:62" ht="20.100000000000001" hidden="1" customHeight="1" outlineLevel="1">
      <c r="B376" s="100"/>
      <c r="C376" s="908"/>
      <c r="D376" s="909"/>
      <c r="E376" s="909"/>
      <c r="F376" s="910"/>
      <c r="G376" s="890"/>
      <c r="H376" s="891"/>
      <c r="I376" s="152"/>
      <c r="J376" s="152"/>
      <c r="K376" s="152"/>
      <c r="L376" s="152"/>
      <c r="M376" s="152"/>
      <c r="N376" s="152"/>
      <c r="O376" s="152"/>
      <c r="P376" s="153"/>
      <c r="Q376" s="153"/>
      <c r="R376" s="156">
        <f t="shared" si="292"/>
        <v>0</v>
      </c>
      <c r="S376" s="156">
        <f t="shared" si="293"/>
        <v>0</v>
      </c>
      <c r="U376" s="157">
        <f t="shared" si="299"/>
        <v>0</v>
      </c>
      <c r="W376" s="152"/>
      <c r="X376" s="152"/>
      <c r="Y376" s="152"/>
      <c r="Z376" s="152"/>
      <c r="AA376" s="152"/>
      <c r="AB376" s="152"/>
      <c r="AC376" s="347"/>
      <c r="AD376" s="152"/>
      <c r="AE376" s="152"/>
      <c r="AF376" s="152"/>
      <c r="AG376" s="152"/>
      <c r="AH376" s="152"/>
      <c r="AI376" s="152"/>
      <c r="AJ376" s="347"/>
      <c r="AK376" s="152"/>
      <c r="AL376" s="152"/>
      <c r="AM376" s="295"/>
      <c r="AN376" s="228"/>
      <c r="AO376" s="228"/>
      <c r="AP376" s="228"/>
      <c r="AQ376" s="228"/>
      <c r="AR376" s="228"/>
      <c r="AS376" s="348"/>
      <c r="AT376" s="264">
        <f t="shared" si="282"/>
        <v>0</v>
      </c>
      <c r="AU376" s="259"/>
      <c r="AV376" s="265">
        <f t="shared" si="296"/>
        <v>0</v>
      </c>
      <c r="AX376" s="265">
        <f t="shared" si="300"/>
        <v>0</v>
      </c>
      <c r="AZ376" s="492">
        <f t="shared" si="297"/>
        <v>0</v>
      </c>
      <c r="BB376" s="492">
        <f t="shared" si="298"/>
        <v>0</v>
      </c>
      <c r="BD376" s="265">
        <f t="shared" si="301"/>
        <v>0</v>
      </c>
      <c r="BE376" s="105"/>
      <c r="BF376" s="105"/>
      <c r="BG376" s="105"/>
      <c r="BH376" s="105"/>
      <c r="BI376" s="105"/>
      <c r="BJ376" s="105"/>
    </row>
    <row r="377" spans="2:62" ht="20.100000000000001" hidden="1" customHeight="1" outlineLevel="1">
      <c r="B377" s="100"/>
      <c r="C377" s="908"/>
      <c r="D377" s="909"/>
      <c r="E377" s="909"/>
      <c r="F377" s="910"/>
      <c r="G377" s="890"/>
      <c r="H377" s="891"/>
      <c r="I377" s="152"/>
      <c r="J377" s="152"/>
      <c r="K377" s="152"/>
      <c r="L377" s="152"/>
      <c r="M377" s="152"/>
      <c r="N377" s="152"/>
      <c r="O377" s="152"/>
      <c r="P377" s="153"/>
      <c r="Q377" s="153"/>
      <c r="R377" s="156">
        <f t="shared" si="292"/>
        <v>0</v>
      </c>
      <c r="S377" s="156">
        <f t="shared" si="293"/>
        <v>0</v>
      </c>
      <c r="U377" s="157">
        <f t="shared" si="299"/>
        <v>0</v>
      </c>
      <c r="W377" s="152"/>
      <c r="X377" s="152"/>
      <c r="Y377" s="152"/>
      <c r="Z377" s="152"/>
      <c r="AA377" s="152"/>
      <c r="AB377" s="152"/>
      <c r="AC377" s="347"/>
      <c r="AD377" s="152"/>
      <c r="AE377" s="152"/>
      <c r="AF377" s="152"/>
      <c r="AG377" s="152"/>
      <c r="AH377" s="152"/>
      <c r="AI377" s="152"/>
      <c r="AJ377" s="347"/>
      <c r="AK377" s="152"/>
      <c r="AL377" s="152"/>
      <c r="AM377" s="295"/>
      <c r="AN377" s="228"/>
      <c r="AO377" s="228"/>
      <c r="AP377" s="228"/>
      <c r="AQ377" s="228"/>
      <c r="AR377" s="228"/>
      <c r="AS377" s="348"/>
      <c r="AT377" s="264">
        <f t="shared" si="282"/>
        <v>0</v>
      </c>
      <c r="AU377" s="259"/>
      <c r="AV377" s="265">
        <f t="shared" si="296"/>
        <v>0</v>
      </c>
      <c r="AX377" s="265">
        <f t="shared" si="300"/>
        <v>0</v>
      </c>
      <c r="AZ377" s="492">
        <f t="shared" si="297"/>
        <v>0</v>
      </c>
      <c r="BB377" s="492">
        <f t="shared" si="298"/>
        <v>0</v>
      </c>
      <c r="BD377" s="265">
        <f t="shared" si="301"/>
        <v>0</v>
      </c>
      <c r="BE377" s="105"/>
      <c r="BF377" s="105"/>
      <c r="BG377" s="105"/>
      <c r="BH377" s="105"/>
      <c r="BI377" s="105"/>
      <c r="BJ377" s="105"/>
    </row>
    <row r="378" spans="2:62" ht="20.100000000000001" hidden="1" customHeight="1" outlineLevel="1">
      <c r="B378" s="100"/>
      <c r="C378" s="908"/>
      <c r="D378" s="909"/>
      <c r="E378" s="909"/>
      <c r="F378" s="910"/>
      <c r="G378" s="890"/>
      <c r="H378" s="891"/>
      <c r="I378" s="152"/>
      <c r="J378" s="152"/>
      <c r="K378" s="152"/>
      <c r="L378" s="152"/>
      <c r="M378" s="152"/>
      <c r="N378" s="152"/>
      <c r="O378" s="152"/>
      <c r="P378" s="153"/>
      <c r="Q378" s="153"/>
      <c r="R378" s="156">
        <f t="shared" si="292"/>
        <v>0</v>
      </c>
      <c r="S378" s="156">
        <f t="shared" si="293"/>
        <v>0</v>
      </c>
      <c r="U378" s="157">
        <f t="shared" si="299"/>
        <v>0</v>
      </c>
      <c r="W378" s="152"/>
      <c r="X378" s="152"/>
      <c r="Y378" s="152"/>
      <c r="Z378" s="152"/>
      <c r="AA378" s="152"/>
      <c r="AB378" s="152"/>
      <c r="AC378" s="347"/>
      <c r="AD378" s="152"/>
      <c r="AE378" s="152"/>
      <c r="AF378" s="152"/>
      <c r="AG378" s="152"/>
      <c r="AH378" s="152"/>
      <c r="AI378" s="152"/>
      <c r="AJ378" s="347"/>
      <c r="AK378" s="152"/>
      <c r="AL378" s="152"/>
      <c r="AM378" s="295"/>
      <c r="AN378" s="228"/>
      <c r="AO378" s="228"/>
      <c r="AP378" s="228"/>
      <c r="AQ378" s="228"/>
      <c r="AR378" s="228"/>
      <c r="AS378" s="348"/>
      <c r="AT378" s="264">
        <f t="shared" si="282"/>
        <v>0</v>
      </c>
      <c r="AU378" s="259"/>
      <c r="AV378" s="265">
        <f t="shared" si="296"/>
        <v>0</v>
      </c>
      <c r="AX378" s="265">
        <f t="shared" si="300"/>
        <v>0</v>
      </c>
      <c r="AZ378" s="492">
        <f t="shared" si="297"/>
        <v>0</v>
      </c>
      <c r="BB378" s="492">
        <f t="shared" si="298"/>
        <v>0</v>
      </c>
      <c r="BD378" s="265">
        <f t="shared" si="301"/>
        <v>0</v>
      </c>
      <c r="BE378" s="105"/>
      <c r="BF378" s="105"/>
      <c r="BG378" s="105"/>
      <c r="BH378" s="105"/>
      <c r="BI378" s="105"/>
      <c r="BJ378" s="105"/>
    </row>
    <row r="379" spans="2:62" ht="20.100000000000001" hidden="1" customHeight="1" outlineLevel="1">
      <c r="B379" s="100"/>
      <c r="C379" s="908"/>
      <c r="D379" s="909"/>
      <c r="E379" s="909"/>
      <c r="F379" s="910"/>
      <c r="G379" s="890"/>
      <c r="H379" s="891"/>
      <c r="I379" s="152"/>
      <c r="J379" s="152"/>
      <c r="K379" s="152"/>
      <c r="L379" s="152"/>
      <c r="M379" s="152"/>
      <c r="N379" s="152"/>
      <c r="O379" s="152"/>
      <c r="P379" s="153"/>
      <c r="Q379" s="153"/>
      <c r="R379" s="156">
        <f t="shared" si="292"/>
        <v>0</v>
      </c>
      <c r="S379" s="156">
        <f t="shared" si="293"/>
        <v>0</v>
      </c>
      <c r="U379" s="157">
        <f t="shared" si="299"/>
        <v>0</v>
      </c>
      <c r="W379" s="152"/>
      <c r="X379" s="152"/>
      <c r="Y379" s="152"/>
      <c r="Z379" s="152"/>
      <c r="AA379" s="152"/>
      <c r="AB379" s="152"/>
      <c r="AC379" s="347"/>
      <c r="AD379" s="152"/>
      <c r="AE379" s="152"/>
      <c r="AF379" s="152"/>
      <c r="AG379" s="152"/>
      <c r="AH379" s="152"/>
      <c r="AI379" s="152"/>
      <c r="AJ379" s="347"/>
      <c r="AK379" s="152"/>
      <c r="AL379" s="152"/>
      <c r="AM379" s="295"/>
      <c r="AN379" s="228"/>
      <c r="AO379" s="228"/>
      <c r="AP379" s="228"/>
      <c r="AQ379" s="228"/>
      <c r="AR379" s="228"/>
      <c r="AS379" s="348"/>
      <c r="AT379" s="264">
        <f t="shared" si="282"/>
        <v>0</v>
      </c>
      <c r="AU379" s="259"/>
      <c r="AV379" s="265">
        <f t="shared" si="296"/>
        <v>0</v>
      </c>
      <c r="AX379" s="265">
        <f t="shared" si="300"/>
        <v>0</v>
      </c>
      <c r="AZ379" s="492">
        <f t="shared" si="297"/>
        <v>0</v>
      </c>
      <c r="BB379" s="492">
        <f t="shared" si="298"/>
        <v>0</v>
      </c>
      <c r="BD379" s="265">
        <f t="shared" si="301"/>
        <v>0</v>
      </c>
      <c r="BE379" s="105"/>
      <c r="BF379" s="105"/>
      <c r="BG379" s="105"/>
      <c r="BH379" s="105"/>
      <c r="BI379" s="105"/>
      <c r="BJ379" s="105"/>
    </row>
    <row r="380" spans="2:62" ht="20.100000000000001" hidden="1" customHeight="1" outlineLevel="1">
      <c r="B380" s="100"/>
      <c r="C380" s="908"/>
      <c r="D380" s="909"/>
      <c r="E380" s="909"/>
      <c r="F380" s="910"/>
      <c r="G380" s="890"/>
      <c r="H380" s="891"/>
      <c r="I380" s="152"/>
      <c r="J380" s="152"/>
      <c r="K380" s="152"/>
      <c r="L380" s="152"/>
      <c r="M380" s="152"/>
      <c r="N380" s="152"/>
      <c r="O380" s="152"/>
      <c r="P380" s="153"/>
      <c r="Q380" s="153"/>
      <c r="R380" s="156">
        <f t="shared" si="292"/>
        <v>0</v>
      </c>
      <c r="S380" s="156">
        <f t="shared" si="293"/>
        <v>0</v>
      </c>
      <c r="U380" s="157">
        <f t="shared" si="299"/>
        <v>0</v>
      </c>
      <c r="W380" s="152"/>
      <c r="X380" s="152"/>
      <c r="Y380" s="152"/>
      <c r="Z380" s="152"/>
      <c r="AA380" s="152"/>
      <c r="AB380" s="152"/>
      <c r="AC380" s="347"/>
      <c r="AD380" s="152"/>
      <c r="AE380" s="152"/>
      <c r="AF380" s="152"/>
      <c r="AG380" s="152"/>
      <c r="AH380" s="152"/>
      <c r="AI380" s="152"/>
      <c r="AJ380" s="347"/>
      <c r="AK380" s="152"/>
      <c r="AL380" s="152"/>
      <c r="AM380" s="295"/>
      <c r="AN380" s="228"/>
      <c r="AO380" s="228"/>
      <c r="AP380" s="228"/>
      <c r="AQ380" s="228"/>
      <c r="AR380" s="228"/>
      <c r="AS380" s="348"/>
      <c r="AT380" s="264">
        <f t="shared" si="282"/>
        <v>0</v>
      </c>
      <c r="AU380" s="259"/>
      <c r="AV380" s="265">
        <f t="shared" si="296"/>
        <v>0</v>
      </c>
      <c r="AX380" s="265">
        <f t="shared" si="300"/>
        <v>0</v>
      </c>
      <c r="AZ380" s="492">
        <f t="shared" si="297"/>
        <v>0</v>
      </c>
      <c r="BB380" s="492">
        <f t="shared" si="298"/>
        <v>0</v>
      </c>
      <c r="BD380" s="265">
        <f t="shared" si="301"/>
        <v>0</v>
      </c>
      <c r="BE380" s="105"/>
      <c r="BF380" s="105"/>
      <c r="BG380" s="105"/>
      <c r="BH380" s="105"/>
      <c r="BI380" s="105"/>
      <c r="BJ380" s="105"/>
    </row>
    <row r="381" spans="2:62" ht="20.100000000000001" hidden="1" customHeight="1" outlineLevel="1">
      <c r="B381" s="100"/>
      <c r="C381" s="908"/>
      <c r="D381" s="909"/>
      <c r="E381" s="909"/>
      <c r="F381" s="910"/>
      <c r="G381" s="890"/>
      <c r="H381" s="891"/>
      <c r="I381" s="152"/>
      <c r="J381" s="152"/>
      <c r="K381" s="152"/>
      <c r="L381" s="152"/>
      <c r="M381" s="152"/>
      <c r="N381" s="152"/>
      <c r="O381" s="152"/>
      <c r="P381" s="153"/>
      <c r="Q381" s="153"/>
      <c r="R381" s="156">
        <f t="shared" si="292"/>
        <v>0</v>
      </c>
      <c r="S381" s="156">
        <f t="shared" si="293"/>
        <v>0</v>
      </c>
      <c r="U381" s="157">
        <f t="shared" si="299"/>
        <v>0</v>
      </c>
      <c r="W381" s="152"/>
      <c r="X381" s="152"/>
      <c r="Y381" s="152"/>
      <c r="Z381" s="152"/>
      <c r="AA381" s="152"/>
      <c r="AB381" s="152"/>
      <c r="AC381" s="347"/>
      <c r="AD381" s="152"/>
      <c r="AE381" s="152"/>
      <c r="AF381" s="152"/>
      <c r="AG381" s="152"/>
      <c r="AH381" s="152"/>
      <c r="AI381" s="152"/>
      <c r="AJ381" s="347"/>
      <c r="AK381" s="152"/>
      <c r="AL381" s="152"/>
      <c r="AM381" s="295"/>
      <c r="AN381" s="228"/>
      <c r="AO381" s="228"/>
      <c r="AP381" s="228"/>
      <c r="AQ381" s="228"/>
      <c r="AR381" s="228"/>
      <c r="AS381" s="348"/>
      <c r="AT381" s="264">
        <f t="shared" si="282"/>
        <v>0</v>
      </c>
      <c r="AU381" s="259"/>
      <c r="AV381" s="265">
        <f t="shared" si="296"/>
        <v>0</v>
      </c>
      <c r="AX381" s="265">
        <f t="shared" si="300"/>
        <v>0</v>
      </c>
      <c r="AZ381" s="492">
        <f t="shared" si="297"/>
        <v>0</v>
      </c>
      <c r="BB381" s="492">
        <f t="shared" si="298"/>
        <v>0</v>
      </c>
      <c r="BD381" s="265">
        <f t="shared" si="301"/>
        <v>0</v>
      </c>
      <c r="BE381" s="105"/>
      <c r="BF381" s="105"/>
      <c r="BG381" s="105"/>
      <c r="BH381" s="105"/>
      <c r="BI381" s="105"/>
      <c r="BJ381" s="105"/>
    </row>
    <row r="382" spans="2:62" ht="20.100000000000001" hidden="1" customHeight="1" outlineLevel="1">
      <c r="B382" s="100"/>
      <c r="C382" s="908"/>
      <c r="D382" s="909"/>
      <c r="E382" s="909"/>
      <c r="F382" s="910"/>
      <c r="G382" s="890"/>
      <c r="H382" s="891"/>
      <c r="I382" s="152"/>
      <c r="J382" s="152"/>
      <c r="K382" s="152"/>
      <c r="L382" s="152"/>
      <c r="M382" s="152"/>
      <c r="N382" s="152"/>
      <c r="O382" s="152"/>
      <c r="P382" s="153"/>
      <c r="Q382" s="153"/>
      <c r="R382" s="156">
        <f t="shared" si="292"/>
        <v>0</v>
      </c>
      <c r="S382" s="156">
        <f t="shared" si="293"/>
        <v>0</v>
      </c>
      <c r="U382" s="157">
        <f t="shared" si="299"/>
        <v>0</v>
      </c>
      <c r="W382" s="152"/>
      <c r="X382" s="152"/>
      <c r="Y382" s="152"/>
      <c r="Z382" s="152"/>
      <c r="AA382" s="152"/>
      <c r="AB382" s="152"/>
      <c r="AC382" s="347"/>
      <c r="AD382" s="152"/>
      <c r="AE382" s="152"/>
      <c r="AF382" s="152"/>
      <c r="AG382" s="152"/>
      <c r="AH382" s="152"/>
      <c r="AI382" s="152"/>
      <c r="AJ382" s="347"/>
      <c r="AK382" s="152"/>
      <c r="AL382" s="152"/>
      <c r="AM382" s="295"/>
      <c r="AN382" s="228"/>
      <c r="AO382" s="228"/>
      <c r="AP382" s="228"/>
      <c r="AQ382" s="228"/>
      <c r="AR382" s="228"/>
      <c r="AS382" s="348"/>
      <c r="AT382" s="264">
        <f t="shared" si="282"/>
        <v>0</v>
      </c>
      <c r="AU382" s="259"/>
      <c r="AV382" s="265">
        <f t="shared" si="296"/>
        <v>0</v>
      </c>
      <c r="AX382" s="265">
        <f t="shared" si="300"/>
        <v>0</v>
      </c>
      <c r="AZ382" s="492">
        <f t="shared" si="297"/>
        <v>0</v>
      </c>
      <c r="BB382" s="492">
        <f t="shared" si="298"/>
        <v>0</v>
      </c>
      <c r="BD382" s="265">
        <f t="shared" si="301"/>
        <v>0</v>
      </c>
      <c r="BE382" s="105"/>
      <c r="BF382" s="105"/>
      <c r="BG382" s="105"/>
      <c r="BH382" s="105"/>
      <c r="BI382" s="105"/>
      <c r="BJ382" s="105"/>
    </row>
    <row r="383" spans="2:62" ht="20.100000000000001" hidden="1" customHeight="1" outlineLevel="1">
      <c r="B383" s="100"/>
      <c r="C383" s="908"/>
      <c r="D383" s="909"/>
      <c r="E383" s="909"/>
      <c r="F383" s="910"/>
      <c r="G383" s="890"/>
      <c r="H383" s="891"/>
      <c r="I383" s="152"/>
      <c r="J383" s="152"/>
      <c r="K383" s="152"/>
      <c r="L383" s="152"/>
      <c r="M383" s="152"/>
      <c r="N383" s="152"/>
      <c r="O383" s="152"/>
      <c r="P383" s="153"/>
      <c r="Q383" s="153"/>
      <c r="R383" s="156">
        <f t="shared" si="292"/>
        <v>0</v>
      </c>
      <c r="S383" s="156">
        <f t="shared" si="293"/>
        <v>0</v>
      </c>
      <c r="U383" s="157">
        <f t="shared" si="299"/>
        <v>0</v>
      </c>
      <c r="W383" s="152"/>
      <c r="X383" s="152"/>
      <c r="Y383" s="152"/>
      <c r="Z383" s="152"/>
      <c r="AA383" s="152"/>
      <c r="AB383" s="152"/>
      <c r="AC383" s="347"/>
      <c r="AD383" s="152"/>
      <c r="AE383" s="152"/>
      <c r="AF383" s="152"/>
      <c r="AG383" s="152"/>
      <c r="AH383" s="152"/>
      <c r="AI383" s="152"/>
      <c r="AJ383" s="347"/>
      <c r="AK383" s="152"/>
      <c r="AL383" s="152"/>
      <c r="AM383" s="295"/>
      <c r="AN383" s="228"/>
      <c r="AO383" s="228"/>
      <c r="AP383" s="228"/>
      <c r="AQ383" s="228"/>
      <c r="AR383" s="228"/>
      <c r="AS383" s="348"/>
      <c r="AT383" s="264">
        <f t="shared" si="282"/>
        <v>0</v>
      </c>
      <c r="AU383" s="259"/>
      <c r="AV383" s="265">
        <f t="shared" si="296"/>
        <v>0</v>
      </c>
      <c r="AX383" s="265">
        <f t="shared" si="300"/>
        <v>0</v>
      </c>
      <c r="AZ383" s="492">
        <f t="shared" si="297"/>
        <v>0</v>
      </c>
      <c r="BB383" s="492">
        <f t="shared" si="298"/>
        <v>0</v>
      </c>
      <c r="BD383" s="265">
        <f t="shared" si="301"/>
        <v>0</v>
      </c>
      <c r="BE383" s="105"/>
      <c r="BF383" s="105"/>
      <c r="BG383" s="105"/>
      <c r="BH383" s="105"/>
      <c r="BI383" s="105"/>
      <c r="BJ383" s="105"/>
    </row>
    <row r="384" spans="2:62" ht="20.100000000000001" hidden="1" customHeight="1" outlineLevel="1">
      <c r="B384" s="100"/>
      <c r="C384" s="908"/>
      <c r="D384" s="909"/>
      <c r="E384" s="909"/>
      <c r="F384" s="910"/>
      <c r="G384" s="890"/>
      <c r="H384" s="891"/>
      <c r="I384" s="152"/>
      <c r="J384" s="152"/>
      <c r="K384" s="152"/>
      <c r="L384" s="152"/>
      <c r="M384" s="152"/>
      <c r="N384" s="152"/>
      <c r="O384" s="152"/>
      <c r="P384" s="153"/>
      <c r="Q384" s="153"/>
      <c r="R384" s="156">
        <f t="shared" si="292"/>
        <v>0</v>
      </c>
      <c r="S384" s="156">
        <f t="shared" si="293"/>
        <v>0</v>
      </c>
      <c r="U384" s="157">
        <f t="shared" si="299"/>
        <v>0</v>
      </c>
      <c r="W384" s="152"/>
      <c r="X384" s="152"/>
      <c r="Y384" s="152"/>
      <c r="Z384" s="152"/>
      <c r="AA384" s="152"/>
      <c r="AB384" s="152"/>
      <c r="AC384" s="347"/>
      <c r="AD384" s="152"/>
      <c r="AE384" s="152"/>
      <c r="AF384" s="152"/>
      <c r="AG384" s="152"/>
      <c r="AH384" s="152"/>
      <c r="AI384" s="152"/>
      <c r="AJ384" s="347"/>
      <c r="AK384" s="152"/>
      <c r="AL384" s="152"/>
      <c r="AM384" s="295"/>
      <c r="AN384" s="228"/>
      <c r="AO384" s="228"/>
      <c r="AP384" s="228"/>
      <c r="AQ384" s="228"/>
      <c r="AR384" s="228"/>
      <c r="AS384" s="348"/>
      <c r="AT384" s="264">
        <f t="shared" si="282"/>
        <v>0</v>
      </c>
      <c r="AU384" s="259"/>
      <c r="AV384" s="265">
        <f t="shared" si="296"/>
        <v>0</v>
      </c>
      <c r="AX384" s="265">
        <f t="shared" si="300"/>
        <v>0</v>
      </c>
      <c r="AZ384" s="492">
        <f t="shared" si="297"/>
        <v>0</v>
      </c>
      <c r="BB384" s="492">
        <f t="shared" si="298"/>
        <v>0</v>
      </c>
      <c r="BD384" s="265">
        <f t="shared" si="301"/>
        <v>0</v>
      </c>
      <c r="BE384" s="105"/>
      <c r="BF384" s="105"/>
      <c r="BG384" s="105"/>
      <c r="BH384" s="105"/>
      <c r="BI384" s="105"/>
      <c r="BJ384" s="105"/>
    </row>
    <row r="385" spans="2:62" ht="9.9499999999999993" hidden="1" customHeight="1" outlineLevel="1">
      <c r="B385" s="101"/>
      <c r="C385" s="208"/>
      <c r="D385" s="208"/>
      <c r="E385" s="208"/>
      <c r="F385" s="208"/>
      <c r="G385" s="237"/>
      <c r="H385" s="207"/>
      <c r="I385" s="257"/>
      <c r="J385" s="257"/>
      <c r="K385" s="257"/>
      <c r="L385" s="257"/>
      <c r="M385" s="257"/>
      <c r="N385" s="257"/>
      <c r="O385" s="257"/>
      <c r="P385" s="256"/>
      <c r="Q385" s="102"/>
      <c r="R385" s="102"/>
      <c r="S385" s="102"/>
      <c r="U385" s="98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Z385" s="493"/>
      <c r="BE385" s="105"/>
      <c r="BF385" s="105"/>
      <c r="BG385" s="105"/>
      <c r="BH385" s="105"/>
      <c r="BI385" s="105"/>
      <c r="BJ385" s="105"/>
    </row>
    <row r="386" spans="2:62" ht="20.100000000000001" customHeight="1" collapsed="1">
      <c r="B386" s="8">
        <f>B369+1</f>
        <v>23</v>
      </c>
      <c r="C386" s="916"/>
      <c r="D386" s="917"/>
      <c r="E386" s="917"/>
      <c r="F386" s="918"/>
      <c r="G386" s="429"/>
      <c r="H386" s="206">
        <v>1</v>
      </c>
      <c r="I386" s="642">
        <f t="shared" ref="I386" si="302">$H386*SUM(I387:I401)</f>
        <v>0</v>
      </c>
      <c r="J386" s="643">
        <f t="shared" ref="J386:O386" si="303">$H386*SUM(J387:J401)</f>
        <v>0</v>
      </c>
      <c r="K386" s="644">
        <f t="shared" si="303"/>
        <v>0</v>
      </c>
      <c r="L386" s="645">
        <f t="shared" si="303"/>
        <v>0</v>
      </c>
      <c r="M386" s="645">
        <f t="shared" si="303"/>
        <v>0</v>
      </c>
      <c r="N386" s="644">
        <f t="shared" si="303"/>
        <v>0</v>
      </c>
      <c r="O386" s="642">
        <f t="shared" si="303"/>
        <v>0</v>
      </c>
      <c r="P386" s="209">
        <f t="shared" ref="P386:Q386" si="304">$H386*SUM(P387:P401)</f>
        <v>0</v>
      </c>
      <c r="Q386" s="210">
        <f t="shared" si="304"/>
        <v>0</v>
      </c>
      <c r="R386" s="136">
        <f t="shared" ref="R386:R401" si="305">P386*(1+Gewinn)*(1+SicherheitAngebot)</f>
        <v>0</v>
      </c>
      <c r="S386" s="137">
        <f t="shared" ref="S386:S401" si="306">Q386*(1+MGKZ)*(1+Gewinn)*(1+SicherheitAngebot)</f>
        <v>0</v>
      </c>
      <c r="U386" s="10">
        <f>I386*$I$7+J386*$J$7+K386*$K$7+L386*$L$7+M386*$M$7+N386*$N$7+O386*$O$7+R386+S386</f>
        <v>0</v>
      </c>
      <c r="W386" s="646">
        <f t="shared" ref="W386:AB386" si="307">$H386*SUM(W387:W401)</f>
        <v>0</v>
      </c>
      <c r="X386" s="647">
        <f t="shared" si="307"/>
        <v>0</v>
      </c>
      <c r="Y386" s="648">
        <f t="shared" si="307"/>
        <v>0</v>
      </c>
      <c r="Z386" s="649">
        <f t="shared" si="307"/>
        <v>0</v>
      </c>
      <c r="AA386" s="648">
        <f t="shared" si="307"/>
        <v>0</v>
      </c>
      <c r="AB386" s="646">
        <f t="shared" si="307"/>
        <v>0</v>
      </c>
      <c r="AC386" s="258"/>
      <c r="AD386" s="646">
        <f t="shared" ref="AD386:AM386" si="308">$H386*SUM(AD387:AD401)</f>
        <v>0</v>
      </c>
      <c r="AE386" s="647">
        <f t="shared" si="308"/>
        <v>0</v>
      </c>
      <c r="AF386" s="648">
        <f t="shared" si="308"/>
        <v>0</v>
      </c>
      <c r="AG386" s="649">
        <f t="shared" si="308"/>
        <v>0</v>
      </c>
      <c r="AH386" s="648">
        <f t="shared" si="308"/>
        <v>0</v>
      </c>
      <c r="AI386" s="646">
        <f t="shared" si="308"/>
        <v>0</v>
      </c>
      <c r="AJ386" s="258"/>
      <c r="AK386" s="653">
        <f t="shared" si="308"/>
        <v>0</v>
      </c>
      <c r="AL386" s="653">
        <f t="shared" si="308"/>
        <v>0</v>
      </c>
      <c r="AM386" s="653">
        <f t="shared" si="308"/>
        <v>0</v>
      </c>
      <c r="AN386" s="227">
        <f>$H386*SUM(AN387:AN401)*(1+Gewinn)*(1+SicherheitAngebot)</f>
        <v>0</v>
      </c>
      <c r="AO386" s="227">
        <f>$H386*SUM(AO387:AO401)*(1+Gewinn)*(1+SicherheitAngebot)</f>
        <v>0</v>
      </c>
      <c r="AP386" s="227">
        <f>$H386*SUM(AP387:AP401)*(1+Gewinn)*(1+SicherheitAngebot)</f>
        <v>0</v>
      </c>
      <c r="AQ386" s="227">
        <f>$H386*SUM(AQ387:AQ401)*(1+Gewinn)*(1+SicherheitAngebot)</f>
        <v>0</v>
      </c>
      <c r="AR386" s="227">
        <f>$H386*SUM(AR387:AR401)*(1+Gewinn)*(1+SicherheitAngebot)</f>
        <v>0</v>
      </c>
      <c r="AS386" s="262"/>
      <c r="AT386" s="263">
        <f t="shared" ref="AT386:AT449" si="309">((W386+AD386)*$W$7+(X386+AE386)*$X$7+(Y386+Z386+AF386+AG386)*$Z$7+(AA386+AH386)*$AA$7+(AB386+AI386)*$AB$7)*Zuschläge_IBN</f>
        <v>0</v>
      </c>
      <c r="AU386" s="259"/>
      <c r="AV386" s="491">
        <f>AK386*$AK$7+AL386*$AL$7+AM386*$AM$7+SUM(AN386:AR386)+AT386/Zuschläge_IBN+AT386</f>
        <v>0</v>
      </c>
      <c r="AX386" s="685">
        <f>U386+AV386</f>
        <v>0</v>
      </c>
      <c r="AZ386" s="490">
        <f>IF(H386&gt;0,U386/(1+SicherheitAngebot)*(1+Sicherheit),0)</f>
        <v>0</v>
      </c>
      <c r="BB386" s="490">
        <f>IF(H386&gt;0,AV386/(1+SicherheitAngebot)*(1+Sicherheit),0)</f>
        <v>0</v>
      </c>
      <c r="BD386" s="490">
        <f>AZ386+BB386</f>
        <v>0</v>
      </c>
      <c r="BE386" s="105"/>
      <c r="BF386" s="105"/>
      <c r="BG386" s="105"/>
      <c r="BH386" s="105"/>
      <c r="BI386" s="105"/>
      <c r="BJ386" s="105"/>
    </row>
    <row r="387" spans="2:62" ht="20.100000000000001" hidden="1" customHeight="1" outlineLevel="1">
      <c r="B387" s="99"/>
      <c r="C387" s="908"/>
      <c r="D387" s="909"/>
      <c r="E387" s="909"/>
      <c r="F387" s="910"/>
      <c r="G387" s="890"/>
      <c r="H387" s="901"/>
      <c r="I387" s="152"/>
      <c r="J387" s="152"/>
      <c r="K387" s="152"/>
      <c r="L387" s="152"/>
      <c r="M387" s="152"/>
      <c r="N387" s="152"/>
      <c r="O387" s="152"/>
      <c r="P387" s="153"/>
      <c r="Q387" s="153"/>
      <c r="R387" s="156">
        <f t="shared" si="305"/>
        <v>0</v>
      </c>
      <c r="S387" s="156">
        <f t="shared" si="306"/>
        <v>0</v>
      </c>
      <c r="U387" s="157">
        <f>I387*$I$7+J387*$J$7+K387*$K$7+L387*$L$7+M387*$M$7+N387*$N$7+O387*$O$7+R387+S387</f>
        <v>0</v>
      </c>
      <c r="W387" s="152"/>
      <c r="X387" s="152"/>
      <c r="Y387" s="152"/>
      <c r="Z387" s="152"/>
      <c r="AA387" s="152"/>
      <c r="AB387" s="152"/>
      <c r="AC387" s="347"/>
      <c r="AD387" s="152"/>
      <c r="AE387" s="152"/>
      <c r="AF387" s="152"/>
      <c r="AG387" s="152"/>
      <c r="AH387" s="152"/>
      <c r="AI387" s="152"/>
      <c r="AJ387" s="347"/>
      <c r="AK387" s="152"/>
      <c r="AL387" s="152"/>
      <c r="AM387" s="295"/>
      <c r="AN387" s="228"/>
      <c r="AO387" s="228"/>
      <c r="AP387" s="228"/>
      <c r="AQ387" s="228"/>
      <c r="AR387" s="228"/>
      <c r="AS387" s="348"/>
      <c r="AT387" s="264">
        <f t="shared" si="309"/>
        <v>0</v>
      </c>
      <c r="AU387" s="259"/>
      <c r="AV387" s="265">
        <f t="shared" ref="AV387:AV401" si="310">AK387*$AK$7+AL387*$AL$7+AM387*$AM$7+SUM(AN387:AR387)*(1+Gewinn)*(1+SicherheitAngebot)+AT387/Zuschläge_IBN+AT387</f>
        <v>0</v>
      </c>
      <c r="AX387" s="265">
        <f>U387+AV387</f>
        <v>0</v>
      </c>
      <c r="AZ387" s="492">
        <f t="shared" ref="AZ387:AZ401" si="311">U387/(1+SicherheitAngebot)*(1+Sicherheit)</f>
        <v>0</v>
      </c>
      <c r="BB387" s="492">
        <f t="shared" ref="BB387:BB401" si="312">AV387/(1+SicherheitAngebot)*(1+Sicherheit)</f>
        <v>0</v>
      </c>
      <c r="BD387" s="265">
        <f>AZ387+BB387</f>
        <v>0</v>
      </c>
      <c r="BE387" s="105"/>
      <c r="BF387" s="105"/>
      <c r="BG387" s="105"/>
      <c r="BH387" s="105"/>
      <c r="BI387" s="105"/>
      <c r="BJ387" s="105"/>
    </row>
    <row r="388" spans="2:62" ht="20.100000000000001" hidden="1" customHeight="1" outlineLevel="1">
      <c r="B388" s="100"/>
      <c r="C388" s="908"/>
      <c r="D388" s="909"/>
      <c r="E388" s="909"/>
      <c r="F388" s="910"/>
      <c r="G388" s="890"/>
      <c r="H388" s="891"/>
      <c r="I388" s="152"/>
      <c r="J388" s="152"/>
      <c r="K388" s="152"/>
      <c r="L388" s="152"/>
      <c r="M388" s="152"/>
      <c r="N388" s="152"/>
      <c r="O388" s="152"/>
      <c r="P388" s="153"/>
      <c r="Q388" s="153"/>
      <c r="R388" s="156">
        <f t="shared" si="305"/>
        <v>0</v>
      </c>
      <c r="S388" s="156">
        <f t="shared" si="306"/>
        <v>0</v>
      </c>
      <c r="U388" s="157">
        <f t="shared" ref="U388:U401" si="313">I388*$I$7+J388*$J$7+K388*$K$7+L388*$L$7+M388*$M$7+N388*$N$7+O388*$O$7+R388+S388</f>
        <v>0</v>
      </c>
      <c r="W388" s="152"/>
      <c r="X388" s="152"/>
      <c r="Y388" s="152"/>
      <c r="Z388" s="152"/>
      <c r="AA388" s="152"/>
      <c r="AB388" s="152"/>
      <c r="AC388" s="347"/>
      <c r="AD388" s="152"/>
      <c r="AE388" s="152"/>
      <c r="AF388" s="152"/>
      <c r="AG388" s="152"/>
      <c r="AH388" s="152"/>
      <c r="AI388" s="152"/>
      <c r="AJ388" s="347"/>
      <c r="AK388" s="152"/>
      <c r="AL388" s="152"/>
      <c r="AM388" s="295"/>
      <c r="AN388" s="228"/>
      <c r="AO388" s="228"/>
      <c r="AP388" s="228"/>
      <c r="AQ388" s="228"/>
      <c r="AR388" s="228"/>
      <c r="AS388" s="348"/>
      <c r="AT388" s="264">
        <f t="shared" si="309"/>
        <v>0</v>
      </c>
      <c r="AU388" s="259"/>
      <c r="AV388" s="265">
        <f t="shared" si="310"/>
        <v>0</v>
      </c>
      <c r="AX388" s="265">
        <f t="shared" ref="AX388:AX401" si="314">U388+AV388</f>
        <v>0</v>
      </c>
      <c r="AZ388" s="492">
        <f t="shared" si="311"/>
        <v>0</v>
      </c>
      <c r="BB388" s="492">
        <f t="shared" si="312"/>
        <v>0</v>
      </c>
      <c r="BD388" s="265">
        <f t="shared" ref="BD388:BD401" si="315">AZ388+BB388</f>
        <v>0</v>
      </c>
      <c r="BE388" s="105"/>
      <c r="BF388" s="105"/>
      <c r="BG388" s="105"/>
      <c r="BH388" s="105"/>
      <c r="BI388" s="105"/>
      <c r="BJ388" s="105"/>
    </row>
    <row r="389" spans="2:62" ht="20.100000000000001" hidden="1" customHeight="1" outlineLevel="1">
      <c r="B389" s="100"/>
      <c r="C389" s="908"/>
      <c r="D389" s="909"/>
      <c r="E389" s="909"/>
      <c r="F389" s="910"/>
      <c r="G389" s="890"/>
      <c r="H389" s="891"/>
      <c r="I389" s="152"/>
      <c r="J389" s="152"/>
      <c r="K389" s="152"/>
      <c r="L389" s="152"/>
      <c r="M389" s="152"/>
      <c r="N389" s="152"/>
      <c r="O389" s="152"/>
      <c r="P389" s="153"/>
      <c r="Q389" s="153"/>
      <c r="R389" s="156">
        <f t="shared" si="305"/>
        <v>0</v>
      </c>
      <c r="S389" s="156">
        <f t="shared" si="306"/>
        <v>0</v>
      </c>
      <c r="U389" s="157">
        <f t="shared" si="313"/>
        <v>0</v>
      </c>
      <c r="W389" s="152"/>
      <c r="X389" s="152"/>
      <c r="Y389" s="152"/>
      <c r="Z389" s="152"/>
      <c r="AA389" s="152"/>
      <c r="AB389" s="152"/>
      <c r="AC389" s="347"/>
      <c r="AD389" s="152"/>
      <c r="AE389" s="152"/>
      <c r="AF389" s="152"/>
      <c r="AG389" s="152"/>
      <c r="AH389" s="152"/>
      <c r="AI389" s="152"/>
      <c r="AJ389" s="347"/>
      <c r="AK389" s="152"/>
      <c r="AL389" s="152"/>
      <c r="AM389" s="295"/>
      <c r="AN389" s="228"/>
      <c r="AO389" s="228"/>
      <c r="AP389" s="228"/>
      <c r="AQ389" s="228"/>
      <c r="AR389" s="228"/>
      <c r="AS389" s="348"/>
      <c r="AT389" s="264">
        <f t="shared" si="309"/>
        <v>0</v>
      </c>
      <c r="AU389" s="259"/>
      <c r="AV389" s="265">
        <f t="shared" si="310"/>
        <v>0</v>
      </c>
      <c r="AX389" s="265">
        <f t="shared" si="314"/>
        <v>0</v>
      </c>
      <c r="AZ389" s="492">
        <f t="shared" si="311"/>
        <v>0</v>
      </c>
      <c r="BB389" s="492">
        <f t="shared" si="312"/>
        <v>0</v>
      </c>
      <c r="BD389" s="265">
        <f t="shared" si="315"/>
        <v>0</v>
      </c>
      <c r="BE389" s="105"/>
      <c r="BF389" s="105"/>
      <c r="BG389" s="105"/>
      <c r="BH389" s="105"/>
      <c r="BI389" s="105"/>
      <c r="BJ389" s="105"/>
    </row>
    <row r="390" spans="2:62" ht="20.100000000000001" hidden="1" customHeight="1" outlineLevel="1">
      <c r="B390" s="100"/>
      <c r="C390" s="908"/>
      <c r="D390" s="909"/>
      <c r="E390" s="909"/>
      <c r="F390" s="910"/>
      <c r="G390" s="890"/>
      <c r="H390" s="891"/>
      <c r="I390" s="152"/>
      <c r="J390" s="152"/>
      <c r="K390" s="152"/>
      <c r="L390" s="152"/>
      <c r="M390" s="152"/>
      <c r="N390" s="152"/>
      <c r="O390" s="152"/>
      <c r="P390" s="153"/>
      <c r="Q390" s="153"/>
      <c r="R390" s="156">
        <f t="shared" si="305"/>
        <v>0</v>
      </c>
      <c r="S390" s="156">
        <f t="shared" si="306"/>
        <v>0</v>
      </c>
      <c r="U390" s="157">
        <f t="shared" si="313"/>
        <v>0</v>
      </c>
      <c r="W390" s="152"/>
      <c r="X390" s="152"/>
      <c r="Y390" s="152"/>
      <c r="Z390" s="152"/>
      <c r="AA390" s="152"/>
      <c r="AB390" s="152"/>
      <c r="AC390" s="347"/>
      <c r="AD390" s="152"/>
      <c r="AE390" s="152"/>
      <c r="AF390" s="152"/>
      <c r="AG390" s="152"/>
      <c r="AH390" s="152"/>
      <c r="AI390" s="152"/>
      <c r="AJ390" s="347"/>
      <c r="AK390" s="152"/>
      <c r="AL390" s="152"/>
      <c r="AM390" s="295"/>
      <c r="AN390" s="228"/>
      <c r="AO390" s="228"/>
      <c r="AP390" s="228"/>
      <c r="AQ390" s="228"/>
      <c r="AR390" s="228"/>
      <c r="AS390" s="348"/>
      <c r="AT390" s="264">
        <f t="shared" si="309"/>
        <v>0</v>
      </c>
      <c r="AU390" s="259"/>
      <c r="AV390" s="265">
        <f t="shared" si="310"/>
        <v>0</v>
      </c>
      <c r="AX390" s="265">
        <f t="shared" si="314"/>
        <v>0</v>
      </c>
      <c r="AZ390" s="492">
        <f t="shared" si="311"/>
        <v>0</v>
      </c>
      <c r="BB390" s="492">
        <f t="shared" si="312"/>
        <v>0</v>
      </c>
      <c r="BD390" s="265">
        <f t="shared" si="315"/>
        <v>0</v>
      </c>
      <c r="BE390" s="105"/>
      <c r="BF390" s="105"/>
      <c r="BG390" s="105"/>
      <c r="BH390" s="105"/>
      <c r="BI390" s="105"/>
      <c r="BJ390" s="105"/>
    </row>
    <row r="391" spans="2:62" ht="20.100000000000001" hidden="1" customHeight="1" outlineLevel="1">
      <c r="B391" s="100"/>
      <c r="C391" s="908"/>
      <c r="D391" s="909"/>
      <c r="E391" s="909"/>
      <c r="F391" s="910"/>
      <c r="G391" s="890"/>
      <c r="H391" s="891"/>
      <c r="I391" s="152"/>
      <c r="J391" s="152"/>
      <c r="K391" s="152"/>
      <c r="L391" s="152"/>
      <c r="M391" s="152"/>
      <c r="N391" s="152"/>
      <c r="O391" s="152"/>
      <c r="P391" s="153"/>
      <c r="Q391" s="153"/>
      <c r="R391" s="156">
        <f t="shared" si="305"/>
        <v>0</v>
      </c>
      <c r="S391" s="156">
        <f t="shared" si="306"/>
        <v>0</v>
      </c>
      <c r="U391" s="157">
        <f t="shared" si="313"/>
        <v>0</v>
      </c>
      <c r="W391" s="152"/>
      <c r="X391" s="152"/>
      <c r="Y391" s="152"/>
      <c r="Z391" s="152"/>
      <c r="AA391" s="152"/>
      <c r="AB391" s="152"/>
      <c r="AC391" s="347"/>
      <c r="AD391" s="152"/>
      <c r="AE391" s="152"/>
      <c r="AF391" s="152"/>
      <c r="AG391" s="152"/>
      <c r="AH391" s="152"/>
      <c r="AI391" s="152"/>
      <c r="AJ391" s="347"/>
      <c r="AK391" s="152"/>
      <c r="AL391" s="152"/>
      <c r="AM391" s="295"/>
      <c r="AN391" s="228"/>
      <c r="AO391" s="228"/>
      <c r="AP391" s="228"/>
      <c r="AQ391" s="228"/>
      <c r="AR391" s="228"/>
      <c r="AS391" s="348"/>
      <c r="AT391" s="264">
        <f t="shared" si="309"/>
        <v>0</v>
      </c>
      <c r="AU391" s="259"/>
      <c r="AV391" s="265">
        <f t="shared" si="310"/>
        <v>0</v>
      </c>
      <c r="AX391" s="265">
        <f t="shared" si="314"/>
        <v>0</v>
      </c>
      <c r="AZ391" s="492">
        <f t="shared" si="311"/>
        <v>0</v>
      </c>
      <c r="BB391" s="492">
        <f t="shared" si="312"/>
        <v>0</v>
      </c>
      <c r="BD391" s="265">
        <f t="shared" si="315"/>
        <v>0</v>
      </c>
      <c r="BE391" s="105"/>
      <c r="BF391" s="105"/>
      <c r="BG391" s="105"/>
      <c r="BH391" s="105"/>
      <c r="BI391" s="105"/>
      <c r="BJ391" s="105"/>
    </row>
    <row r="392" spans="2:62" ht="20.100000000000001" hidden="1" customHeight="1" outlineLevel="1">
      <c r="B392" s="100"/>
      <c r="C392" s="908"/>
      <c r="D392" s="909"/>
      <c r="E392" s="909"/>
      <c r="F392" s="910"/>
      <c r="G392" s="890"/>
      <c r="H392" s="891"/>
      <c r="I392" s="152"/>
      <c r="J392" s="152"/>
      <c r="K392" s="152"/>
      <c r="L392" s="152"/>
      <c r="M392" s="152"/>
      <c r="N392" s="152"/>
      <c r="O392" s="152"/>
      <c r="P392" s="153"/>
      <c r="Q392" s="153"/>
      <c r="R392" s="156">
        <f t="shared" si="305"/>
        <v>0</v>
      </c>
      <c r="S392" s="156">
        <f t="shared" si="306"/>
        <v>0</v>
      </c>
      <c r="U392" s="157">
        <f t="shared" si="313"/>
        <v>0</v>
      </c>
      <c r="W392" s="152"/>
      <c r="X392" s="152"/>
      <c r="Y392" s="152"/>
      <c r="Z392" s="152"/>
      <c r="AA392" s="152"/>
      <c r="AB392" s="152"/>
      <c r="AC392" s="347"/>
      <c r="AD392" s="152"/>
      <c r="AE392" s="152"/>
      <c r="AF392" s="152"/>
      <c r="AG392" s="152"/>
      <c r="AH392" s="152"/>
      <c r="AI392" s="152"/>
      <c r="AJ392" s="347"/>
      <c r="AK392" s="152"/>
      <c r="AL392" s="152"/>
      <c r="AM392" s="295"/>
      <c r="AN392" s="228"/>
      <c r="AO392" s="228"/>
      <c r="AP392" s="228"/>
      <c r="AQ392" s="228"/>
      <c r="AR392" s="228"/>
      <c r="AS392" s="348"/>
      <c r="AT392" s="264">
        <f t="shared" si="309"/>
        <v>0</v>
      </c>
      <c r="AU392" s="259"/>
      <c r="AV392" s="265">
        <f t="shared" si="310"/>
        <v>0</v>
      </c>
      <c r="AX392" s="265">
        <f t="shared" si="314"/>
        <v>0</v>
      </c>
      <c r="AZ392" s="492">
        <f t="shared" si="311"/>
        <v>0</v>
      </c>
      <c r="BB392" s="492">
        <f t="shared" si="312"/>
        <v>0</v>
      </c>
      <c r="BD392" s="265">
        <f t="shared" si="315"/>
        <v>0</v>
      </c>
      <c r="BE392" s="105"/>
      <c r="BF392" s="105"/>
      <c r="BG392" s="105"/>
      <c r="BH392" s="105"/>
      <c r="BI392" s="105"/>
      <c r="BJ392" s="105"/>
    </row>
    <row r="393" spans="2:62" ht="20.100000000000001" hidden="1" customHeight="1" outlineLevel="1">
      <c r="B393" s="100"/>
      <c r="C393" s="908"/>
      <c r="D393" s="909"/>
      <c r="E393" s="909"/>
      <c r="F393" s="910"/>
      <c r="G393" s="890"/>
      <c r="H393" s="891"/>
      <c r="I393" s="152"/>
      <c r="J393" s="152"/>
      <c r="K393" s="152"/>
      <c r="L393" s="152"/>
      <c r="M393" s="152"/>
      <c r="N393" s="152"/>
      <c r="O393" s="152"/>
      <c r="P393" s="153"/>
      <c r="Q393" s="153"/>
      <c r="R393" s="156">
        <f t="shared" si="305"/>
        <v>0</v>
      </c>
      <c r="S393" s="156">
        <f t="shared" si="306"/>
        <v>0</v>
      </c>
      <c r="U393" s="157">
        <f t="shared" si="313"/>
        <v>0</v>
      </c>
      <c r="W393" s="152"/>
      <c r="X393" s="152"/>
      <c r="Y393" s="152"/>
      <c r="Z393" s="152"/>
      <c r="AA393" s="152"/>
      <c r="AB393" s="152"/>
      <c r="AC393" s="347"/>
      <c r="AD393" s="152"/>
      <c r="AE393" s="152"/>
      <c r="AF393" s="152"/>
      <c r="AG393" s="152"/>
      <c r="AH393" s="152"/>
      <c r="AI393" s="152"/>
      <c r="AJ393" s="347"/>
      <c r="AK393" s="152"/>
      <c r="AL393" s="152"/>
      <c r="AM393" s="295"/>
      <c r="AN393" s="228"/>
      <c r="AO393" s="228"/>
      <c r="AP393" s="228"/>
      <c r="AQ393" s="228"/>
      <c r="AR393" s="228"/>
      <c r="AS393" s="348"/>
      <c r="AT393" s="264">
        <f t="shared" si="309"/>
        <v>0</v>
      </c>
      <c r="AU393" s="259"/>
      <c r="AV393" s="265">
        <f t="shared" si="310"/>
        <v>0</v>
      </c>
      <c r="AX393" s="265">
        <f t="shared" si="314"/>
        <v>0</v>
      </c>
      <c r="AZ393" s="492">
        <f t="shared" si="311"/>
        <v>0</v>
      </c>
      <c r="BB393" s="492">
        <f t="shared" si="312"/>
        <v>0</v>
      </c>
      <c r="BD393" s="265">
        <f t="shared" si="315"/>
        <v>0</v>
      </c>
      <c r="BE393" s="105"/>
      <c r="BF393" s="105"/>
      <c r="BG393" s="105"/>
      <c r="BH393" s="105"/>
      <c r="BI393" s="105"/>
      <c r="BJ393" s="105"/>
    </row>
    <row r="394" spans="2:62" ht="20.100000000000001" hidden="1" customHeight="1" outlineLevel="1">
      <c r="B394" s="100"/>
      <c r="C394" s="908"/>
      <c r="D394" s="909"/>
      <c r="E394" s="909"/>
      <c r="F394" s="910"/>
      <c r="G394" s="890"/>
      <c r="H394" s="891"/>
      <c r="I394" s="152"/>
      <c r="J394" s="152"/>
      <c r="K394" s="152"/>
      <c r="L394" s="152"/>
      <c r="M394" s="152"/>
      <c r="N394" s="152"/>
      <c r="O394" s="152"/>
      <c r="P394" s="153"/>
      <c r="Q394" s="153"/>
      <c r="R394" s="156">
        <f t="shared" si="305"/>
        <v>0</v>
      </c>
      <c r="S394" s="156">
        <f t="shared" si="306"/>
        <v>0</v>
      </c>
      <c r="U394" s="157">
        <f t="shared" si="313"/>
        <v>0</v>
      </c>
      <c r="W394" s="152"/>
      <c r="X394" s="152"/>
      <c r="Y394" s="152"/>
      <c r="Z394" s="152"/>
      <c r="AA394" s="152"/>
      <c r="AB394" s="152"/>
      <c r="AC394" s="347"/>
      <c r="AD394" s="152"/>
      <c r="AE394" s="152"/>
      <c r="AF394" s="152"/>
      <c r="AG394" s="152"/>
      <c r="AH394" s="152"/>
      <c r="AI394" s="152"/>
      <c r="AJ394" s="347"/>
      <c r="AK394" s="152"/>
      <c r="AL394" s="152"/>
      <c r="AM394" s="295"/>
      <c r="AN394" s="228"/>
      <c r="AO394" s="228"/>
      <c r="AP394" s="228"/>
      <c r="AQ394" s="228"/>
      <c r="AR394" s="228"/>
      <c r="AS394" s="348"/>
      <c r="AT394" s="264">
        <f t="shared" si="309"/>
        <v>0</v>
      </c>
      <c r="AU394" s="259"/>
      <c r="AV394" s="265">
        <f t="shared" si="310"/>
        <v>0</v>
      </c>
      <c r="AX394" s="265">
        <f t="shared" si="314"/>
        <v>0</v>
      </c>
      <c r="AZ394" s="492">
        <f t="shared" si="311"/>
        <v>0</v>
      </c>
      <c r="BB394" s="492">
        <f t="shared" si="312"/>
        <v>0</v>
      </c>
      <c r="BD394" s="265">
        <f t="shared" si="315"/>
        <v>0</v>
      </c>
      <c r="BE394" s="105"/>
      <c r="BF394" s="105"/>
      <c r="BG394" s="105"/>
      <c r="BH394" s="105"/>
      <c r="BI394" s="105"/>
      <c r="BJ394" s="105"/>
    </row>
    <row r="395" spans="2:62" ht="20.100000000000001" hidden="1" customHeight="1" outlineLevel="1">
      <c r="B395" s="100"/>
      <c r="C395" s="908"/>
      <c r="D395" s="909"/>
      <c r="E395" s="909"/>
      <c r="F395" s="910"/>
      <c r="G395" s="890"/>
      <c r="H395" s="891"/>
      <c r="I395" s="152"/>
      <c r="J395" s="152"/>
      <c r="K395" s="152"/>
      <c r="L395" s="152"/>
      <c r="M395" s="152"/>
      <c r="N395" s="152"/>
      <c r="O395" s="152"/>
      <c r="P395" s="153"/>
      <c r="Q395" s="153"/>
      <c r="R395" s="156">
        <f t="shared" si="305"/>
        <v>0</v>
      </c>
      <c r="S395" s="156">
        <f t="shared" si="306"/>
        <v>0</v>
      </c>
      <c r="U395" s="157">
        <f t="shared" si="313"/>
        <v>0</v>
      </c>
      <c r="W395" s="152"/>
      <c r="X395" s="152"/>
      <c r="Y395" s="152"/>
      <c r="Z395" s="152"/>
      <c r="AA395" s="152"/>
      <c r="AB395" s="152"/>
      <c r="AC395" s="347"/>
      <c r="AD395" s="152"/>
      <c r="AE395" s="152"/>
      <c r="AF395" s="152"/>
      <c r="AG395" s="152"/>
      <c r="AH395" s="152"/>
      <c r="AI395" s="152"/>
      <c r="AJ395" s="347"/>
      <c r="AK395" s="152"/>
      <c r="AL395" s="152"/>
      <c r="AM395" s="295"/>
      <c r="AN395" s="228"/>
      <c r="AO395" s="228"/>
      <c r="AP395" s="228"/>
      <c r="AQ395" s="228"/>
      <c r="AR395" s="228"/>
      <c r="AS395" s="348"/>
      <c r="AT395" s="264">
        <f t="shared" si="309"/>
        <v>0</v>
      </c>
      <c r="AU395" s="259"/>
      <c r="AV395" s="265">
        <f t="shared" si="310"/>
        <v>0</v>
      </c>
      <c r="AX395" s="265">
        <f t="shared" si="314"/>
        <v>0</v>
      </c>
      <c r="AZ395" s="492">
        <f t="shared" si="311"/>
        <v>0</v>
      </c>
      <c r="BB395" s="492">
        <f t="shared" si="312"/>
        <v>0</v>
      </c>
      <c r="BD395" s="265">
        <f t="shared" si="315"/>
        <v>0</v>
      </c>
      <c r="BE395" s="105"/>
      <c r="BF395" s="105"/>
      <c r="BG395" s="105"/>
      <c r="BH395" s="105"/>
      <c r="BI395" s="105"/>
      <c r="BJ395" s="105"/>
    </row>
    <row r="396" spans="2:62" ht="20.100000000000001" hidden="1" customHeight="1" outlineLevel="1">
      <c r="B396" s="100"/>
      <c r="C396" s="908"/>
      <c r="D396" s="909"/>
      <c r="E396" s="909"/>
      <c r="F396" s="910"/>
      <c r="G396" s="890"/>
      <c r="H396" s="891"/>
      <c r="I396" s="152"/>
      <c r="J396" s="152"/>
      <c r="K396" s="152"/>
      <c r="L396" s="152"/>
      <c r="M396" s="152"/>
      <c r="N396" s="152"/>
      <c r="O396" s="152"/>
      <c r="P396" s="153"/>
      <c r="Q396" s="153"/>
      <c r="R396" s="156">
        <f t="shared" si="305"/>
        <v>0</v>
      </c>
      <c r="S396" s="156">
        <f t="shared" si="306"/>
        <v>0</v>
      </c>
      <c r="U396" s="157">
        <f t="shared" si="313"/>
        <v>0</v>
      </c>
      <c r="W396" s="152"/>
      <c r="X396" s="152"/>
      <c r="Y396" s="152"/>
      <c r="Z396" s="152"/>
      <c r="AA396" s="152"/>
      <c r="AB396" s="152"/>
      <c r="AC396" s="347"/>
      <c r="AD396" s="152"/>
      <c r="AE396" s="152"/>
      <c r="AF396" s="152"/>
      <c r="AG396" s="152"/>
      <c r="AH396" s="152"/>
      <c r="AI396" s="152"/>
      <c r="AJ396" s="347"/>
      <c r="AK396" s="152"/>
      <c r="AL396" s="152"/>
      <c r="AM396" s="295"/>
      <c r="AN396" s="228"/>
      <c r="AO396" s="228"/>
      <c r="AP396" s="228"/>
      <c r="AQ396" s="228"/>
      <c r="AR396" s="228"/>
      <c r="AS396" s="348"/>
      <c r="AT396" s="264">
        <f t="shared" si="309"/>
        <v>0</v>
      </c>
      <c r="AU396" s="259"/>
      <c r="AV396" s="265">
        <f t="shared" si="310"/>
        <v>0</v>
      </c>
      <c r="AX396" s="265">
        <f t="shared" si="314"/>
        <v>0</v>
      </c>
      <c r="AZ396" s="492">
        <f t="shared" si="311"/>
        <v>0</v>
      </c>
      <c r="BB396" s="492">
        <f t="shared" si="312"/>
        <v>0</v>
      </c>
      <c r="BD396" s="265">
        <f t="shared" si="315"/>
        <v>0</v>
      </c>
      <c r="BE396" s="105"/>
      <c r="BF396" s="105"/>
      <c r="BG396" s="105"/>
      <c r="BH396" s="105"/>
      <c r="BI396" s="105"/>
      <c r="BJ396" s="105"/>
    </row>
    <row r="397" spans="2:62" ht="20.100000000000001" hidden="1" customHeight="1" outlineLevel="1">
      <c r="B397" s="100"/>
      <c r="C397" s="908"/>
      <c r="D397" s="909"/>
      <c r="E397" s="909"/>
      <c r="F397" s="910"/>
      <c r="G397" s="890"/>
      <c r="H397" s="891"/>
      <c r="I397" s="152"/>
      <c r="J397" s="152"/>
      <c r="K397" s="152"/>
      <c r="L397" s="152"/>
      <c r="M397" s="152"/>
      <c r="N397" s="152"/>
      <c r="O397" s="152"/>
      <c r="P397" s="153"/>
      <c r="Q397" s="153"/>
      <c r="R397" s="156">
        <f t="shared" si="305"/>
        <v>0</v>
      </c>
      <c r="S397" s="156">
        <f t="shared" si="306"/>
        <v>0</v>
      </c>
      <c r="U397" s="157">
        <f t="shared" si="313"/>
        <v>0</v>
      </c>
      <c r="W397" s="152"/>
      <c r="X397" s="152"/>
      <c r="Y397" s="152"/>
      <c r="Z397" s="152"/>
      <c r="AA397" s="152"/>
      <c r="AB397" s="152"/>
      <c r="AC397" s="347"/>
      <c r="AD397" s="152"/>
      <c r="AE397" s="152"/>
      <c r="AF397" s="152"/>
      <c r="AG397" s="152"/>
      <c r="AH397" s="152"/>
      <c r="AI397" s="152"/>
      <c r="AJ397" s="347"/>
      <c r="AK397" s="152"/>
      <c r="AL397" s="152"/>
      <c r="AM397" s="295"/>
      <c r="AN397" s="228"/>
      <c r="AO397" s="228"/>
      <c r="AP397" s="228"/>
      <c r="AQ397" s="228"/>
      <c r="AR397" s="228"/>
      <c r="AS397" s="348"/>
      <c r="AT397" s="264">
        <f t="shared" si="309"/>
        <v>0</v>
      </c>
      <c r="AU397" s="259"/>
      <c r="AV397" s="265">
        <f t="shared" si="310"/>
        <v>0</v>
      </c>
      <c r="AX397" s="265">
        <f t="shared" si="314"/>
        <v>0</v>
      </c>
      <c r="AZ397" s="492">
        <f t="shared" si="311"/>
        <v>0</v>
      </c>
      <c r="BB397" s="492">
        <f t="shared" si="312"/>
        <v>0</v>
      </c>
      <c r="BD397" s="265">
        <f t="shared" si="315"/>
        <v>0</v>
      </c>
      <c r="BE397" s="105"/>
      <c r="BF397" s="105"/>
      <c r="BG397" s="105"/>
      <c r="BH397" s="105"/>
      <c r="BI397" s="105"/>
      <c r="BJ397" s="105"/>
    </row>
    <row r="398" spans="2:62" ht="20.100000000000001" hidden="1" customHeight="1" outlineLevel="1">
      <c r="B398" s="100"/>
      <c r="C398" s="908"/>
      <c r="D398" s="909"/>
      <c r="E398" s="909"/>
      <c r="F398" s="910"/>
      <c r="G398" s="890"/>
      <c r="H398" s="891"/>
      <c r="I398" s="152"/>
      <c r="J398" s="152"/>
      <c r="K398" s="152"/>
      <c r="L398" s="152"/>
      <c r="M398" s="152"/>
      <c r="N398" s="152"/>
      <c r="O398" s="152"/>
      <c r="P398" s="153"/>
      <c r="Q398" s="153"/>
      <c r="R398" s="156">
        <f t="shared" si="305"/>
        <v>0</v>
      </c>
      <c r="S398" s="156">
        <f t="shared" si="306"/>
        <v>0</v>
      </c>
      <c r="U398" s="157">
        <f t="shared" si="313"/>
        <v>0</v>
      </c>
      <c r="W398" s="152"/>
      <c r="X398" s="152"/>
      <c r="Y398" s="152"/>
      <c r="Z398" s="152"/>
      <c r="AA398" s="152"/>
      <c r="AB398" s="152"/>
      <c r="AC398" s="347"/>
      <c r="AD398" s="152"/>
      <c r="AE398" s="152"/>
      <c r="AF398" s="152"/>
      <c r="AG398" s="152"/>
      <c r="AH398" s="152"/>
      <c r="AI398" s="152"/>
      <c r="AJ398" s="347"/>
      <c r="AK398" s="152"/>
      <c r="AL398" s="152"/>
      <c r="AM398" s="295"/>
      <c r="AN398" s="228"/>
      <c r="AO398" s="228"/>
      <c r="AP398" s="228"/>
      <c r="AQ398" s="228"/>
      <c r="AR398" s="228"/>
      <c r="AS398" s="348"/>
      <c r="AT398" s="264">
        <f t="shared" si="309"/>
        <v>0</v>
      </c>
      <c r="AU398" s="259"/>
      <c r="AV398" s="265">
        <f t="shared" si="310"/>
        <v>0</v>
      </c>
      <c r="AX398" s="265">
        <f t="shared" si="314"/>
        <v>0</v>
      </c>
      <c r="AZ398" s="492">
        <f t="shared" si="311"/>
        <v>0</v>
      </c>
      <c r="BB398" s="492">
        <f t="shared" si="312"/>
        <v>0</v>
      </c>
      <c r="BD398" s="265">
        <f t="shared" si="315"/>
        <v>0</v>
      </c>
      <c r="BE398" s="105"/>
      <c r="BF398" s="105"/>
      <c r="BG398" s="105"/>
      <c r="BH398" s="105"/>
      <c r="BI398" s="105"/>
      <c r="BJ398" s="105"/>
    </row>
    <row r="399" spans="2:62" ht="20.100000000000001" hidden="1" customHeight="1" outlineLevel="1">
      <c r="B399" s="100"/>
      <c r="C399" s="908"/>
      <c r="D399" s="909"/>
      <c r="E399" s="909"/>
      <c r="F399" s="910"/>
      <c r="G399" s="890"/>
      <c r="H399" s="891"/>
      <c r="I399" s="152"/>
      <c r="J399" s="152"/>
      <c r="K399" s="152"/>
      <c r="L399" s="152"/>
      <c r="M399" s="152"/>
      <c r="N399" s="152"/>
      <c r="O399" s="152"/>
      <c r="P399" s="153"/>
      <c r="Q399" s="153"/>
      <c r="R399" s="156">
        <f t="shared" si="305"/>
        <v>0</v>
      </c>
      <c r="S399" s="156">
        <f t="shared" si="306"/>
        <v>0</v>
      </c>
      <c r="U399" s="157">
        <f t="shared" si="313"/>
        <v>0</v>
      </c>
      <c r="W399" s="152"/>
      <c r="X399" s="152"/>
      <c r="Y399" s="152"/>
      <c r="Z399" s="152"/>
      <c r="AA399" s="152"/>
      <c r="AB399" s="152"/>
      <c r="AC399" s="347"/>
      <c r="AD399" s="152"/>
      <c r="AE399" s="152"/>
      <c r="AF399" s="152"/>
      <c r="AG399" s="152"/>
      <c r="AH399" s="152"/>
      <c r="AI399" s="152"/>
      <c r="AJ399" s="347"/>
      <c r="AK399" s="152"/>
      <c r="AL399" s="152"/>
      <c r="AM399" s="295"/>
      <c r="AN399" s="228"/>
      <c r="AO399" s="228"/>
      <c r="AP399" s="228"/>
      <c r="AQ399" s="228"/>
      <c r="AR399" s="228"/>
      <c r="AS399" s="348"/>
      <c r="AT399" s="264">
        <f t="shared" si="309"/>
        <v>0</v>
      </c>
      <c r="AU399" s="259"/>
      <c r="AV399" s="265">
        <f t="shared" si="310"/>
        <v>0</v>
      </c>
      <c r="AX399" s="265">
        <f t="shared" si="314"/>
        <v>0</v>
      </c>
      <c r="AZ399" s="492">
        <f t="shared" si="311"/>
        <v>0</v>
      </c>
      <c r="BB399" s="492">
        <f t="shared" si="312"/>
        <v>0</v>
      </c>
      <c r="BD399" s="265">
        <f t="shared" si="315"/>
        <v>0</v>
      </c>
      <c r="BE399" s="105"/>
      <c r="BF399" s="105"/>
      <c r="BG399" s="105"/>
      <c r="BH399" s="105"/>
      <c r="BI399" s="105"/>
      <c r="BJ399" s="105"/>
    </row>
    <row r="400" spans="2:62" ht="20.100000000000001" hidden="1" customHeight="1" outlineLevel="1">
      <c r="B400" s="100"/>
      <c r="C400" s="908"/>
      <c r="D400" s="909"/>
      <c r="E400" s="909"/>
      <c r="F400" s="910"/>
      <c r="G400" s="890"/>
      <c r="H400" s="891"/>
      <c r="I400" s="152"/>
      <c r="J400" s="152"/>
      <c r="K400" s="152"/>
      <c r="L400" s="152"/>
      <c r="M400" s="152"/>
      <c r="N400" s="152"/>
      <c r="O400" s="152"/>
      <c r="P400" s="153"/>
      <c r="Q400" s="153"/>
      <c r="R400" s="156">
        <f t="shared" si="305"/>
        <v>0</v>
      </c>
      <c r="S400" s="156">
        <f t="shared" si="306"/>
        <v>0</v>
      </c>
      <c r="U400" s="157">
        <f t="shared" si="313"/>
        <v>0</v>
      </c>
      <c r="W400" s="152"/>
      <c r="X400" s="152"/>
      <c r="Y400" s="152"/>
      <c r="Z400" s="152"/>
      <c r="AA400" s="152"/>
      <c r="AB400" s="152"/>
      <c r="AC400" s="347"/>
      <c r="AD400" s="152"/>
      <c r="AE400" s="152"/>
      <c r="AF400" s="152"/>
      <c r="AG400" s="152"/>
      <c r="AH400" s="152"/>
      <c r="AI400" s="152"/>
      <c r="AJ400" s="347"/>
      <c r="AK400" s="152"/>
      <c r="AL400" s="152"/>
      <c r="AM400" s="295"/>
      <c r="AN400" s="228"/>
      <c r="AO400" s="228"/>
      <c r="AP400" s="228"/>
      <c r="AQ400" s="228"/>
      <c r="AR400" s="228"/>
      <c r="AS400" s="348"/>
      <c r="AT400" s="264">
        <f t="shared" si="309"/>
        <v>0</v>
      </c>
      <c r="AU400" s="259"/>
      <c r="AV400" s="265">
        <f t="shared" si="310"/>
        <v>0</v>
      </c>
      <c r="AX400" s="265">
        <f t="shared" si="314"/>
        <v>0</v>
      </c>
      <c r="AZ400" s="492">
        <f t="shared" si="311"/>
        <v>0</v>
      </c>
      <c r="BB400" s="492">
        <f t="shared" si="312"/>
        <v>0</v>
      </c>
      <c r="BD400" s="265">
        <f t="shared" si="315"/>
        <v>0</v>
      </c>
      <c r="BE400" s="105"/>
      <c r="BF400" s="105"/>
      <c r="BG400" s="105"/>
      <c r="BH400" s="105"/>
      <c r="BI400" s="105"/>
      <c r="BJ400" s="105"/>
    </row>
    <row r="401" spans="2:62" ht="20.100000000000001" hidden="1" customHeight="1" outlineLevel="1">
      <c r="B401" s="100"/>
      <c r="C401" s="908"/>
      <c r="D401" s="909"/>
      <c r="E401" s="909"/>
      <c r="F401" s="910"/>
      <c r="G401" s="890"/>
      <c r="H401" s="891"/>
      <c r="I401" s="152"/>
      <c r="J401" s="152"/>
      <c r="K401" s="152"/>
      <c r="L401" s="152"/>
      <c r="M401" s="152"/>
      <c r="N401" s="152"/>
      <c r="O401" s="152"/>
      <c r="P401" s="153"/>
      <c r="Q401" s="153"/>
      <c r="R401" s="156">
        <f t="shared" si="305"/>
        <v>0</v>
      </c>
      <c r="S401" s="156">
        <f t="shared" si="306"/>
        <v>0</v>
      </c>
      <c r="U401" s="157">
        <f t="shared" si="313"/>
        <v>0</v>
      </c>
      <c r="W401" s="152"/>
      <c r="X401" s="152"/>
      <c r="Y401" s="152"/>
      <c r="Z401" s="152"/>
      <c r="AA401" s="152"/>
      <c r="AB401" s="152"/>
      <c r="AC401" s="347"/>
      <c r="AD401" s="152"/>
      <c r="AE401" s="152"/>
      <c r="AF401" s="152"/>
      <c r="AG401" s="152"/>
      <c r="AH401" s="152"/>
      <c r="AI401" s="152"/>
      <c r="AJ401" s="347"/>
      <c r="AK401" s="152"/>
      <c r="AL401" s="152"/>
      <c r="AM401" s="295"/>
      <c r="AN401" s="228"/>
      <c r="AO401" s="228"/>
      <c r="AP401" s="228"/>
      <c r="AQ401" s="228"/>
      <c r="AR401" s="228"/>
      <c r="AS401" s="348"/>
      <c r="AT401" s="264">
        <f t="shared" si="309"/>
        <v>0</v>
      </c>
      <c r="AU401" s="259"/>
      <c r="AV401" s="265">
        <f t="shared" si="310"/>
        <v>0</v>
      </c>
      <c r="AX401" s="265">
        <f t="shared" si="314"/>
        <v>0</v>
      </c>
      <c r="AZ401" s="492">
        <f t="shared" si="311"/>
        <v>0</v>
      </c>
      <c r="BB401" s="492">
        <f t="shared" si="312"/>
        <v>0</v>
      </c>
      <c r="BD401" s="265">
        <f t="shared" si="315"/>
        <v>0</v>
      </c>
      <c r="BE401" s="105"/>
      <c r="BF401" s="105"/>
      <c r="BG401" s="105"/>
      <c r="BH401" s="105"/>
      <c r="BI401" s="105"/>
      <c r="BJ401" s="105"/>
    </row>
    <row r="402" spans="2:62" ht="9.9499999999999993" hidden="1" customHeight="1" outlineLevel="1">
      <c r="B402" s="101"/>
      <c r="C402" s="208"/>
      <c r="D402" s="208"/>
      <c r="E402" s="208"/>
      <c r="F402" s="208"/>
      <c r="G402" s="237"/>
      <c r="H402" s="207"/>
      <c r="I402" s="257"/>
      <c r="J402" s="257"/>
      <c r="K402" s="257"/>
      <c r="L402" s="257"/>
      <c r="M402" s="257"/>
      <c r="N402" s="257"/>
      <c r="O402" s="257"/>
      <c r="P402" s="256"/>
      <c r="Q402" s="102"/>
      <c r="R402" s="102"/>
      <c r="S402" s="102"/>
      <c r="U402" s="98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Z402" s="493"/>
      <c r="BE402" s="105"/>
      <c r="BF402" s="105"/>
      <c r="BG402" s="105"/>
      <c r="BH402" s="105"/>
      <c r="BI402" s="105"/>
      <c r="BJ402" s="105"/>
    </row>
    <row r="403" spans="2:62" ht="20.100000000000001" customHeight="1" collapsed="1">
      <c r="B403" s="8">
        <f>B386+1</f>
        <v>24</v>
      </c>
      <c r="C403" s="916"/>
      <c r="D403" s="917"/>
      <c r="E403" s="917"/>
      <c r="F403" s="918"/>
      <c r="G403" s="429"/>
      <c r="H403" s="206">
        <v>1</v>
      </c>
      <c r="I403" s="642">
        <f t="shared" ref="I403" si="316">$H403*SUM(I404:I418)</f>
        <v>0</v>
      </c>
      <c r="J403" s="643">
        <f t="shared" ref="J403:O403" si="317">$H403*SUM(J404:J418)</f>
        <v>0</v>
      </c>
      <c r="K403" s="644">
        <f t="shared" si="317"/>
        <v>0</v>
      </c>
      <c r="L403" s="645">
        <f t="shared" si="317"/>
        <v>0</v>
      </c>
      <c r="M403" s="645">
        <f t="shared" si="317"/>
        <v>0</v>
      </c>
      <c r="N403" s="644">
        <f t="shared" si="317"/>
        <v>0</v>
      </c>
      <c r="O403" s="642">
        <f t="shared" si="317"/>
        <v>0</v>
      </c>
      <c r="P403" s="209">
        <f t="shared" ref="P403:Q403" si="318">$H403*SUM(P404:P418)</f>
        <v>0</v>
      </c>
      <c r="Q403" s="210">
        <f t="shared" si="318"/>
        <v>0</v>
      </c>
      <c r="R403" s="136">
        <f t="shared" ref="R403:R418" si="319">P403*(1+Gewinn)*(1+SicherheitAngebot)</f>
        <v>0</v>
      </c>
      <c r="S403" s="137">
        <f t="shared" ref="S403:S418" si="320">Q403*(1+MGKZ)*(1+Gewinn)*(1+SicherheitAngebot)</f>
        <v>0</v>
      </c>
      <c r="U403" s="10">
        <f>I403*$I$7+J403*$J$7+K403*$K$7+L403*$L$7+M403*$M$7+N403*$N$7+O403*$O$7+R403+S403</f>
        <v>0</v>
      </c>
      <c r="W403" s="646">
        <f t="shared" ref="W403:AB403" si="321">$H403*SUM(W404:W418)</f>
        <v>0</v>
      </c>
      <c r="X403" s="647">
        <f t="shared" si="321"/>
        <v>0</v>
      </c>
      <c r="Y403" s="648">
        <f t="shared" si="321"/>
        <v>0</v>
      </c>
      <c r="Z403" s="649">
        <f t="shared" si="321"/>
        <v>0</v>
      </c>
      <c r="AA403" s="648">
        <f t="shared" si="321"/>
        <v>0</v>
      </c>
      <c r="AB403" s="646">
        <f t="shared" si="321"/>
        <v>0</v>
      </c>
      <c r="AC403" s="258"/>
      <c r="AD403" s="646">
        <f t="shared" ref="AD403:AM403" si="322">$H403*SUM(AD404:AD418)</f>
        <v>0</v>
      </c>
      <c r="AE403" s="647">
        <f t="shared" si="322"/>
        <v>0</v>
      </c>
      <c r="AF403" s="648">
        <f t="shared" si="322"/>
        <v>0</v>
      </c>
      <c r="AG403" s="649">
        <f t="shared" si="322"/>
        <v>0</v>
      </c>
      <c r="AH403" s="648">
        <f t="shared" si="322"/>
        <v>0</v>
      </c>
      <c r="AI403" s="646">
        <f t="shared" si="322"/>
        <v>0</v>
      </c>
      <c r="AJ403" s="258"/>
      <c r="AK403" s="653">
        <f t="shared" si="322"/>
        <v>0</v>
      </c>
      <c r="AL403" s="653">
        <f t="shared" si="322"/>
        <v>0</v>
      </c>
      <c r="AM403" s="653">
        <f t="shared" si="322"/>
        <v>0</v>
      </c>
      <c r="AN403" s="227">
        <f>$H403*SUM(AN404:AN418)*(1+Gewinn)*(1+SicherheitAngebot)</f>
        <v>0</v>
      </c>
      <c r="AO403" s="227">
        <f>$H403*SUM(AO404:AO418)*(1+Gewinn)*(1+SicherheitAngebot)</f>
        <v>0</v>
      </c>
      <c r="AP403" s="227">
        <f>$H403*SUM(AP404:AP418)*(1+Gewinn)*(1+SicherheitAngebot)</f>
        <v>0</v>
      </c>
      <c r="AQ403" s="227">
        <f>$H403*SUM(AQ404:AQ418)*(1+Gewinn)*(1+SicherheitAngebot)</f>
        <v>0</v>
      </c>
      <c r="AR403" s="227">
        <f>$H403*SUM(AR404:AR418)*(1+Gewinn)*(1+SicherheitAngebot)</f>
        <v>0</v>
      </c>
      <c r="AS403" s="262"/>
      <c r="AT403" s="263">
        <f t="shared" si="309"/>
        <v>0</v>
      </c>
      <c r="AU403" s="259"/>
      <c r="AV403" s="491">
        <f>AK403*$AK$7+AL403*$AL$7+AM403*$AM$7+SUM(AN403:AR403)+AT403/Zuschläge_IBN+AT403</f>
        <v>0</v>
      </c>
      <c r="AX403" s="685">
        <f>U403+AV403</f>
        <v>0</v>
      </c>
      <c r="AZ403" s="490">
        <f>IF(H403&gt;0,U403/(1+SicherheitAngebot)*(1+Sicherheit),0)</f>
        <v>0</v>
      </c>
      <c r="BB403" s="490">
        <f>IF(H403&gt;0,AV403/(1+SicherheitAngebot)*(1+Sicherheit),0)</f>
        <v>0</v>
      </c>
      <c r="BD403" s="490">
        <f>AZ403+BB403</f>
        <v>0</v>
      </c>
      <c r="BE403" s="105"/>
      <c r="BF403" s="105"/>
      <c r="BG403" s="105"/>
      <c r="BH403" s="105"/>
      <c r="BI403" s="105"/>
      <c r="BJ403" s="105"/>
    </row>
    <row r="404" spans="2:62" ht="20.100000000000001" hidden="1" customHeight="1" outlineLevel="1">
      <c r="B404" s="99"/>
      <c r="C404" s="908"/>
      <c r="D404" s="909"/>
      <c r="E404" s="909"/>
      <c r="F404" s="910"/>
      <c r="G404" s="890"/>
      <c r="H404" s="901"/>
      <c r="I404" s="152"/>
      <c r="J404" s="152"/>
      <c r="K404" s="152"/>
      <c r="L404" s="152"/>
      <c r="M404" s="152"/>
      <c r="N404" s="152"/>
      <c r="O404" s="152"/>
      <c r="P404" s="153"/>
      <c r="Q404" s="153"/>
      <c r="R404" s="156">
        <f t="shared" si="319"/>
        <v>0</v>
      </c>
      <c r="S404" s="156">
        <f t="shared" si="320"/>
        <v>0</v>
      </c>
      <c r="U404" s="157">
        <f>I404*$I$7+J404*$J$7+K404*$K$7+L404*$L$7+M404*$M$7+N404*$N$7+O404*$O$7+R404+S404</f>
        <v>0</v>
      </c>
      <c r="W404" s="152"/>
      <c r="X404" s="152"/>
      <c r="Y404" s="152"/>
      <c r="Z404" s="152"/>
      <c r="AA404" s="152"/>
      <c r="AB404" s="152"/>
      <c r="AC404" s="347"/>
      <c r="AD404" s="152"/>
      <c r="AE404" s="152"/>
      <c r="AF404" s="152"/>
      <c r="AG404" s="152"/>
      <c r="AH404" s="152"/>
      <c r="AI404" s="152"/>
      <c r="AJ404" s="347"/>
      <c r="AK404" s="152"/>
      <c r="AL404" s="152"/>
      <c r="AM404" s="295"/>
      <c r="AN404" s="228"/>
      <c r="AO404" s="228"/>
      <c r="AP404" s="228"/>
      <c r="AQ404" s="228"/>
      <c r="AR404" s="228"/>
      <c r="AS404" s="348"/>
      <c r="AT404" s="264">
        <f t="shared" si="309"/>
        <v>0</v>
      </c>
      <c r="AU404" s="259"/>
      <c r="AV404" s="265">
        <f t="shared" ref="AV404:AV418" si="323">AK404*$AK$7+AL404*$AL$7+AM404*$AM$7+SUM(AN404:AR404)*(1+Gewinn)*(1+SicherheitAngebot)+AT404/Zuschläge_IBN+AT404</f>
        <v>0</v>
      </c>
      <c r="AX404" s="265">
        <f>U404+AV404</f>
        <v>0</v>
      </c>
      <c r="AZ404" s="492">
        <f t="shared" ref="AZ404:AZ418" si="324">U404/(1+SicherheitAngebot)*(1+Sicherheit)</f>
        <v>0</v>
      </c>
      <c r="BB404" s="492">
        <f t="shared" ref="BB404:BB418" si="325">AV404/(1+SicherheitAngebot)*(1+Sicherheit)</f>
        <v>0</v>
      </c>
      <c r="BD404" s="265">
        <f>AZ404+BB404</f>
        <v>0</v>
      </c>
      <c r="BE404" s="105"/>
      <c r="BF404" s="105"/>
      <c r="BG404" s="105"/>
      <c r="BH404" s="105"/>
      <c r="BI404" s="105"/>
      <c r="BJ404" s="105"/>
    </row>
    <row r="405" spans="2:62" ht="20.100000000000001" hidden="1" customHeight="1" outlineLevel="1">
      <c r="B405" s="100"/>
      <c r="C405" s="908"/>
      <c r="D405" s="909"/>
      <c r="E405" s="909"/>
      <c r="F405" s="910"/>
      <c r="G405" s="890"/>
      <c r="H405" s="891"/>
      <c r="I405" s="152"/>
      <c r="J405" s="152"/>
      <c r="K405" s="152"/>
      <c r="L405" s="152"/>
      <c r="M405" s="152"/>
      <c r="N405" s="152"/>
      <c r="O405" s="152"/>
      <c r="P405" s="153"/>
      <c r="Q405" s="153"/>
      <c r="R405" s="156">
        <f t="shared" si="319"/>
        <v>0</v>
      </c>
      <c r="S405" s="156">
        <f t="shared" si="320"/>
        <v>0</v>
      </c>
      <c r="U405" s="157">
        <f t="shared" ref="U405:U418" si="326">I405*$I$7+J405*$J$7+K405*$K$7+L405*$L$7+M405*$M$7+N405*$N$7+O405*$O$7+R405+S405</f>
        <v>0</v>
      </c>
      <c r="W405" s="152"/>
      <c r="X405" s="152"/>
      <c r="Y405" s="152"/>
      <c r="Z405" s="152"/>
      <c r="AA405" s="152"/>
      <c r="AB405" s="152"/>
      <c r="AC405" s="347"/>
      <c r="AD405" s="152"/>
      <c r="AE405" s="152"/>
      <c r="AF405" s="152"/>
      <c r="AG405" s="152"/>
      <c r="AH405" s="152"/>
      <c r="AI405" s="152"/>
      <c r="AJ405" s="347"/>
      <c r="AK405" s="152"/>
      <c r="AL405" s="152"/>
      <c r="AM405" s="295"/>
      <c r="AN405" s="228"/>
      <c r="AO405" s="228"/>
      <c r="AP405" s="228"/>
      <c r="AQ405" s="228"/>
      <c r="AR405" s="228"/>
      <c r="AS405" s="348"/>
      <c r="AT405" s="264">
        <f t="shared" si="309"/>
        <v>0</v>
      </c>
      <c r="AU405" s="259"/>
      <c r="AV405" s="265">
        <f t="shared" si="323"/>
        <v>0</v>
      </c>
      <c r="AX405" s="265">
        <f t="shared" ref="AX405:AX418" si="327">U405+AV405</f>
        <v>0</v>
      </c>
      <c r="AZ405" s="492">
        <f t="shared" si="324"/>
        <v>0</v>
      </c>
      <c r="BB405" s="492">
        <f t="shared" si="325"/>
        <v>0</v>
      </c>
      <c r="BD405" s="265">
        <f t="shared" ref="BD405:BD418" si="328">AZ405+BB405</f>
        <v>0</v>
      </c>
      <c r="BE405" s="105"/>
      <c r="BF405" s="105"/>
      <c r="BG405" s="105"/>
      <c r="BH405" s="105"/>
      <c r="BI405" s="105"/>
      <c r="BJ405" s="105"/>
    </row>
    <row r="406" spans="2:62" ht="20.100000000000001" hidden="1" customHeight="1" outlineLevel="1">
      <c r="B406" s="100"/>
      <c r="C406" s="908"/>
      <c r="D406" s="909"/>
      <c r="E406" s="909"/>
      <c r="F406" s="910"/>
      <c r="G406" s="890"/>
      <c r="H406" s="891"/>
      <c r="I406" s="152"/>
      <c r="J406" s="152"/>
      <c r="K406" s="152"/>
      <c r="L406" s="152"/>
      <c r="M406" s="152"/>
      <c r="N406" s="152"/>
      <c r="O406" s="152"/>
      <c r="P406" s="153"/>
      <c r="Q406" s="153"/>
      <c r="R406" s="156">
        <f t="shared" si="319"/>
        <v>0</v>
      </c>
      <c r="S406" s="156">
        <f t="shared" si="320"/>
        <v>0</v>
      </c>
      <c r="U406" s="157">
        <f t="shared" si="326"/>
        <v>0</v>
      </c>
      <c r="W406" s="152"/>
      <c r="X406" s="152"/>
      <c r="Y406" s="152"/>
      <c r="Z406" s="152"/>
      <c r="AA406" s="152"/>
      <c r="AB406" s="152"/>
      <c r="AC406" s="347"/>
      <c r="AD406" s="152"/>
      <c r="AE406" s="152"/>
      <c r="AF406" s="152"/>
      <c r="AG406" s="152"/>
      <c r="AH406" s="152"/>
      <c r="AI406" s="152"/>
      <c r="AJ406" s="347"/>
      <c r="AK406" s="152"/>
      <c r="AL406" s="152"/>
      <c r="AM406" s="295"/>
      <c r="AN406" s="228"/>
      <c r="AO406" s="228"/>
      <c r="AP406" s="228"/>
      <c r="AQ406" s="228"/>
      <c r="AR406" s="228"/>
      <c r="AS406" s="348"/>
      <c r="AT406" s="264">
        <f t="shared" si="309"/>
        <v>0</v>
      </c>
      <c r="AU406" s="259"/>
      <c r="AV406" s="265">
        <f t="shared" si="323"/>
        <v>0</v>
      </c>
      <c r="AX406" s="265">
        <f t="shared" si="327"/>
        <v>0</v>
      </c>
      <c r="AZ406" s="492">
        <f t="shared" si="324"/>
        <v>0</v>
      </c>
      <c r="BB406" s="492">
        <f t="shared" si="325"/>
        <v>0</v>
      </c>
      <c r="BD406" s="265">
        <f t="shared" si="328"/>
        <v>0</v>
      </c>
      <c r="BE406" s="105"/>
      <c r="BF406" s="105"/>
      <c r="BG406" s="105"/>
      <c r="BH406" s="105"/>
      <c r="BI406" s="105"/>
      <c r="BJ406" s="105"/>
    </row>
    <row r="407" spans="2:62" ht="20.100000000000001" hidden="1" customHeight="1" outlineLevel="1">
      <c r="B407" s="100"/>
      <c r="C407" s="908"/>
      <c r="D407" s="909"/>
      <c r="E407" s="909"/>
      <c r="F407" s="910"/>
      <c r="G407" s="890"/>
      <c r="H407" s="891"/>
      <c r="I407" s="152"/>
      <c r="J407" s="152"/>
      <c r="K407" s="152"/>
      <c r="L407" s="152"/>
      <c r="M407" s="152"/>
      <c r="N407" s="152"/>
      <c r="O407" s="152"/>
      <c r="P407" s="153"/>
      <c r="Q407" s="153"/>
      <c r="R407" s="156">
        <f t="shared" si="319"/>
        <v>0</v>
      </c>
      <c r="S407" s="156">
        <f t="shared" si="320"/>
        <v>0</v>
      </c>
      <c r="U407" s="157">
        <f t="shared" si="326"/>
        <v>0</v>
      </c>
      <c r="W407" s="152"/>
      <c r="X407" s="152"/>
      <c r="Y407" s="152"/>
      <c r="Z407" s="152"/>
      <c r="AA407" s="152"/>
      <c r="AB407" s="152"/>
      <c r="AC407" s="347"/>
      <c r="AD407" s="152"/>
      <c r="AE407" s="152"/>
      <c r="AF407" s="152"/>
      <c r="AG407" s="152"/>
      <c r="AH407" s="152"/>
      <c r="AI407" s="152"/>
      <c r="AJ407" s="347"/>
      <c r="AK407" s="152"/>
      <c r="AL407" s="152"/>
      <c r="AM407" s="295"/>
      <c r="AN407" s="228"/>
      <c r="AO407" s="228"/>
      <c r="AP407" s="228"/>
      <c r="AQ407" s="228"/>
      <c r="AR407" s="228"/>
      <c r="AS407" s="348"/>
      <c r="AT407" s="264">
        <f t="shared" si="309"/>
        <v>0</v>
      </c>
      <c r="AU407" s="259"/>
      <c r="AV407" s="265">
        <f t="shared" si="323"/>
        <v>0</v>
      </c>
      <c r="AX407" s="265">
        <f t="shared" si="327"/>
        <v>0</v>
      </c>
      <c r="AZ407" s="492">
        <f t="shared" si="324"/>
        <v>0</v>
      </c>
      <c r="BB407" s="492">
        <f t="shared" si="325"/>
        <v>0</v>
      </c>
      <c r="BD407" s="265">
        <f t="shared" si="328"/>
        <v>0</v>
      </c>
      <c r="BE407" s="105"/>
      <c r="BF407" s="105"/>
      <c r="BG407" s="105"/>
      <c r="BH407" s="105"/>
      <c r="BI407" s="105"/>
      <c r="BJ407" s="105"/>
    </row>
    <row r="408" spans="2:62" ht="20.100000000000001" hidden="1" customHeight="1" outlineLevel="1">
      <c r="B408" s="100"/>
      <c r="C408" s="908"/>
      <c r="D408" s="909"/>
      <c r="E408" s="909"/>
      <c r="F408" s="910"/>
      <c r="G408" s="890"/>
      <c r="H408" s="891"/>
      <c r="I408" s="152"/>
      <c r="J408" s="152"/>
      <c r="K408" s="152"/>
      <c r="L408" s="152"/>
      <c r="M408" s="152"/>
      <c r="N408" s="152"/>
      <c r="O408" s="152"/>
      <c r="P408" s="153"/>
      <c r="Q408" s="153"/>
      <c r="R408" s="156">
        <f t="shared" si="319"/>
        <v>0</v>
      </c>
      <c r="S408" s="156">
        <f t="shared" si="320"/>
        <v>0</v>
      </c>
      <c r="U408" s="157">
        <f t="shared" si="326"/>
        <v>0</v>
      </c>
      <c r="W408" s="152"/>
      <c r="X408" s="152"/>
      <c r="Y408" s="152"/>
      <c r="Z408" s="152"/>
      <c r="AA408" s="152"/>
      <c r="AB408" s="152"/>
      <c r="AC408" s="347"/>
      <c r="AD408" s="152"/>
      <c r="AE408" s="152"/>
      <c r="AF408" s="152"/>
      <c r="AG408" s="152"/>
      <c r="AH408" s="152"/>
      <c r="AI408" s="152"/>
      <c r="AJ408" s="347"/>
      <c r="AK408" s="152"/>
      <c r="AL408" s="152"/>
      <c r="AM408" s="295"/>
      <c r="AN408" s="228"/>
      <c r="AO408" s="228"/>
      <c r="AP408" s="228"/>
      <c r="AQ408" s="228"/>
      <c r="AR408" s="228"/>
      <c r="AS408" s="348"/>
      <c r="AT408" s="264">
        <f t="shared" si="309"/>
        <v>0</v>
      </c>
      <c r="AU408" s="259"/>
      <c r="AV408" s="265">
        <f t="shared" si="323"/>
        <v>0</v>
      </c>
      <c r="AX408" s="265">
        <f t="shared" si="327"/>
        <v>0</v>
      </c>
      <c r="AZ408" s="492">
        <f t="shared" si="324"/>
        <v>0</v>
      </c>
      <c r="BB408" s="492">
        <f t="shared" si="325"/>
        <v>0</v>
      </c>
      <c r="BD408" s="265">
        <f t="shared" si="328"/>
        <v>0</v>
      </c>
      <c r="BE408" s="105"/>
      <c r="BF408" s="105"/>
      <c r="BG408" s="105"/>
      <c r="BH408" s="105"/>
      <c r="BI408" s="105"/>
      <c r="BJ408" s="105"/>
    </row>
    <row r="409" spans="2:62" ht="20.100000000000001" hidden="1" customHeight="1" outlineLevel="1">
      <c r="B409" s="100"/>
      <c r="C409" s="908"/>
      <c r="D409" s="909"/>
      <c r="E409" s="909"/>
      <c r="F409" s="910"/>
      <c r="G409" s="890"/>
      <c r="H409" s="891"/>
      <c r="I409" s="152"/>
      <c r="J409" s="152"/>
      <c r="K409" s="152"/>
      <c r="L409" s="152"/>
      <c r="M409" s="152"/>
      <c r="N409" s="152"/>
      <c r="O409" s="152"/>
      <c r="P409" s="153"/>
      <c r="Q409" s="153"/>
      <c r="R409" s="156">
        <f t="shared" si="319"/>
        <v>0</v>
      </c>
      <c r="S409" s="156">
        <f t="shared" si="320"/>
        <v>0</v>
      </c>
      <c r="U409" s="157">
        <f t="shared" si="326"/>
        <v>0</v>
      </c>
      <c r="W409" s="152"/>
      <c r="X409" s="152"/>
      <c r="Y409" s="152"/>
      <c r="Z409" s="152"/>
      <c r="AA409" s="152"/>
      <c r="AB409" s="152"/>
      <c r="AC409" s="347"/>
      <c r="AD409" s="152"/>
      <c r="AE409" s="152"/>
      <c r="AF409" s="152"/>
      <c r="AG409" s="152"/>
      <c r="AH409" s="152"/>
      <c r="AI409" s="152"/>
      <c r="AJ409" s="347"/>
      <c r="AK409" s="152"/>
      <c r="AL409" s="152"/>
      <c r="AM409" s="295"/>
      <c r="AN409" s="228"/>
      <c r="AO409" s="228"/>
      <c r="AP409" s="228"/>
      <c r="AQ409" s="228"/>
      <c r="AR409" s="228"/>
      <c r="AS409" s="348"/>
      <c r="AT409" s="264">
        <f t="shared" si="309"/>
        <v>0</v>
      </c>
      <c r="AU409" s="259"/>
      <c r="AV409" s="265">
        <f t="shared" si="323"/>
        <v>0</v>
      </c>
      <c r="AX409" s="265">
        <f t="shared" si="327"/>
        <v>0</v>
      </c>
      <c r="AZ409" s="492">
        <f t="shared" si="324"/>
        <v>0</v>
      </c>
      <c r="BB409" s="492">
        <f t="shared" si="325"/>
        <v>0</v>
      </c>
      <c r="BD409" s="265">
        <f t="shared" si="328"/>
        <v>0</v>
      </c>
      <c r="BE409" s="105"/>
      <c r="BF409" s="105"/>
      <c r="BG409" s="105"/>
      <c r="BH409" s="105"/>
      <c r="BI409" s="105"/>
      <c r="BJ409" s="105"/>
    </row>
    <row r="410" spans="2:62" ht="20.100000000000001" hidden="1" customHeight="1" outlineLevel="1">
      <c r="B410" s="100"/>
      <c r="C410" s="908"/>
      <c r="D410" s="909"/>
      <c r="E410" s="909"/>
      <c r="F410" s="910"/>
      <c r="G410" s="890"/>
      <c r="H410" s="891"/>
      <c r="I410" s="152"/>
      <c r="J410" s="152"/>
      <c r="K410" s="152"/>
      <c r="L410" s="152"/>
      <c r="M410" s="152"/>
      <c r="N410" s="152"/>
      <c r="O410" s="152"/>
      <c r="P410" s="153"/>
      <c r="Q410" s="153"/>
      <c r="R410" s="156">
        <f t="shared" si="319"/>
        <v>0</v>
      </c>
      <c r="S410" s="156">
        <f t="shared" si="320"/>
        <v>0</v>
      </c>
      <c r="U410" s="157">
        <f t="shared" si="326"/>
        <v>0</v>
      </c>
      <c r="W410" s="152"/>
      <c r="X410" s="152"/>
      <c r="Y410" s="152"/>
      <c r="Z410" s="152"/>
      <c r="AA410" s="152"/>
      <c r="AB410" s="152"/>
      <c r="AC410" s="347"/>
      <c r="AD410" s="152"/>
      <c r="AE410" s="152"/>
      <c r="AF410" s="152"/>
      <c r="AG410" s="152"/>
      <c r="AH410" s="152"/>
      <c r="AI410" s="152"/>
      <c r="AJ410" s="347"/>
      <c r="AK410" s="152"/>
      <c r="AL410" s="152"/>
      <c r="AM410" s="295"/>
      <c r="AN410" s="228"/>
      <c r="AO410" s="228"/>
      <c r="AP410" s="228"/>
      <c r="AQ410" s="228"/>
      <c r="AR410" s="228"/>
      <c r="AS410" s="348"/>
      <c r="AT410" s="264">
        <f t="shared" si="309"/>
        <v>0</v>
      </c>
      <c r="AU410" s="259"/>
      <c r="AV410" s="265">
        <f t="shared" si="323"/>
        <v>0</v>
      </c>
      <c r="AX410" s="265">
        <f t="shared" si="327"/>
        <v>0</v>
      </c>
      <c r="AZ410" s="492">
        <f t="shared" si="324"/>
        <v>0</v>
      </c>
      <c r="BB410" s="492">
        <f t="shared" si="325"/>
        <v>0</v>
      </c>
      <c r="BD410" s="265">
        <f t="shared" si="328"/>
        <v>0</v>
      </c>
      <c r="BE410" s="105"/>
      <c r="BF410" s="105"/>
      <c r="BG410" s="105"/>
      <c r="BH410" s="105"/>
      <c r="BI410" s="105"/>
      <c r="BJ410" s="105"/>
    </row>
    <row r="411" spans="2:62" ht="20.100000000000001" hidden="1" customHeight="1" outlineLevel="1">
      <c r="B411" s="100"/>
      <c r="C411" s="908"/>
      <c r="D411" s="909"/>
      <c r="E411" s="909"/>
      <c r="F411" s="910"/>
      <c r="G411" s="890"/>
      <c r="H411" s="891"/>
      <c r="I411" s="152"/>
      <c r="J411" s="152"/>
      <c r="K411" s="152"/>
      <c r="L411" s="152"/>
      <c r="M411" s="152"/>
      <c r="N411" s="152"/>
      <c r="O411" s="152"/>
      <c r="P411" s="153"/>
      <c r="Q411" s="153"/>
      <c r="R411" s="156">
        <f t="shared" si="319"/>
        <v>0</v>
      </c>
      <c r="S411" s="156">
        <f t="shared" si="320"/>
        <v>0</v>
      </c>
      <c r="U411" s="157">
        <f t="shared" si="326"/>
        <v>0</v>
      </c>
      <c r="W411" s="152"/>
      <c r="X411" s="152"/>
      <c r="Y411" s="152"/>
      <c r="Z411" s="152"/>
      <c r="AA411" s="152"/>
      <c r="AB411" s="152"/>
      <c r="AC411" s="347"/>
      <c r="AD411" s="152"/>
      <c r="AE411" s="152"/>
      <c r="AF411" s="152"/>
      <c r="AG411" s="152"/>
      <c r="AH411" s="152"/>
      <c r="AI411" s="152"/>
      <c r="AJ411" s="347"/>
      <c r="AK411" s="152"/>
      <c r="AL411" s="152"/>
      <c r="AM411" s="295"/>
      <c r="AN411" s="228"/>
      <c r="AO411" s="228"/>
      <c r="AP411" s="228"/>
      <c r="AQ411" s="228"/>
      <c r="AR411" s="228"/>
      <c r="AS411" s="348"/>
      <c r="AT411" s="264">
        <f t="shared" si="309"/>
        <v>0</v>
      </c>
      <c r="AU411" s="259"/>
      <c r="AV411" s="265">
        <f t="shared" si="323"/>
        <v>0</v>
      </c>
      <c r="AX411" s="265">
        <f t="shared" si="327"/>
        <v>0</v>
      </c>
      <c r="AZ411" s="492">
        <f t="shared" si="324"/>
        <v>0</v>
      </c>
      <c r="BB411" s="492">
        <f t="shared" si="325"/>
        <v>0</v>
      </c>
      <c r="BD411" s="265">
        <f t="shared" si="328"/>
        <v>0</v>
      </c>
      <c r="BE411" s="105"/>
      <c r="BF411" s="105"/>
      <c r="BG411" s="105"/>
      <c r="BH411" s="105"/>
      <c r="BI411" s="105"/>
      <c r="BJ411" s="105"/>
    </row>
    <row r="412" spans="2:62" ht="20.100000000000001" hidden="1" customHeight="1" outlineLevel="1">
      <c r="B412" s="100"/>
      <c r="C412" s="908"/>
      <c r="D412" s="909"/>
      <c r="E412" s="909"/>
      <c r="F412" s="910"/>
      <c r="G412" s="890"/>
      <c r="H412" s="891"/>
      <c r="I412" s="152"/>
      <c r="J412" s="152"/>
      <c r="K412" s="152"/>
      <c r="L412" s="152"/>
      <c r="M412" s="152"/>
      <c r="N412" s="152"/>
      <c r="O412" s="152"/>
      <c r="P412" s="153"/>
      <c r="Q412" s="153"/>
      <c r="R412" s="156">
        <f t="shared" si="319"/>
        <v>0</v>
      </c>
      <c r="S412" s="156">
        <f t="shared" si="320"/>
        <v>0</v>
      </c>
      <c r="U412" s="157">
        <f t="shared" si="326"/>
        <v>0</v>
      </c>
      <c r="W412" s="152"/>
      <c r="X412" s="152"/>
      <c r="Y412" s="152"/>
      <c r="Z412" s="152"/>
      <c r="AA412" s="152"/>
      <c r="AB412" s="152"/>
      <c r="AC412" s="347"/>
      <c r="AD412" s="152"/>
      <c r="AE412" s="152"/>
      <c r="AF412" s="152"/>
      <c r="AG412" s="152"/>
      <c r="AH412" s="152"/>
      <c r="AI412" s="152"/>
      <c r="AJ412" s="347"/>
      <c r="AK412" s="152"/>
      <c r="AL412" s="152"/>
      <c r="AM412" s="295"/>
      <c r="AN412" s="228"/>
      <c r="AO412" s="228"/>
      <c r="AP412" s="228"/>
      <c r="AQ412" s="228"/>
      <c r="AR412" s="228"/>
      <c r="AS412" s="348"/>
      <c r="AT412" s="264">
        <f t="shared" si="309"/>
        <v>0</v>
      </c>
      <c r="AU412" s="259"/>
      <c r="AV412" s="265">
        <f t="shared" si="323"/>
        <v>0</v>
      </c>
      <c r="AX412" s="265">
        <f t="shared" si="327"/>
        <v>0</v>
      </c>
      <c r="AZ412" s="492">
        <f t="shared" si="324"/>
        <v>0</v>
      </c>
      <c r="BB412" s="492">
        <f t="shared" si="325"/>
        <v>0</v>
      </c>
      <c r="BD412" s="265">
        <f t="shared" si="328"/>
        <v>0</v>
      </c>
      <c r="BE412" s="105"/>
      <c r="BF412" s="105"/>
      <c r="BG412" s="105"/>
      <c r="BH412" s="105"/>
      <c r="BI412" s="105"/>
      <c r="BJ412" s="105"/>
    </row>
    <row r="413" spans="2:62" ht="20.100000000000001" hidden="1" customHeight="1" outlineLevel="1">
      <c r="B413" s="100"/>
      <c r="C413" s="908"/>
      <c r="D413" s="909"/>
      <c r="E413" s="909"/>
      <c r="F413" s="910"/>
      <c r="G413" s="890"/>
      <c r="H413" s="891"/>
      <c r="I413" s="152"/>
      <c r="J413" s="152"/>
      <c r="K413" s="152"/>
      <c r="L413" s="152"/>
      <c r="M413" s="152"/>
      <c r="N413" s="152"/>
      <c r="O413" s="152"/>
      <c r="P413" s="153"/>
      <c r="Q413" s="153"/>
      <c r="R413" s="156">
        <f t="shared" si="319"/>
        <v>0</v>
      </c>
      <c r="S413" s="156">
        <f t="shared" si="320"/>
        <v>0</v>
      </c>
      <c r="U413" s="157">
        <f t="shared" si="326"/>
        <v>0</v>
      </c>
      <c r="W413" s="152"/>
      <c r="X413" s="152"/>
      <c r="Y413" s="152"/>
      <c r="Z413" s="152"/>
      <c r="AA413" s="152"/>
      <c r="AB413" s="152"/>
      <c r="AC413" s="347"/>
      <c r="AD413" s="152"/>
      <c r="AE413" s="152"/>
      <c r="AF413" s="152"/>
      <c r="AG413" s="152"/>
      <c r="AH413" s="152"/>
      <c r="AI413" s="152"/>
      <c r="AJ413" s="347"/>
      <c r="AK413" s="152"/>
      <c r="AL413" s="152"/>
      <c r="AM413" s="295"/>
      <c r="AN413" s="228"/>
      <c r="AO413" s="228"/>
      <c r="AP413" s="228"/>
      <c r="AQ413" s="228"/>
      <c r="AR413" s="228"/>
      <c r="AS413" s="348"/>
      <c r="AT413" s="264">
        <f t="shared" si="309"/>
        <v>0</v>
      </c>
      <c r="AU413" s="259"/>
      <c r="AV413" s="265">
        <f t="shared" si="323"/>
        <v>0</v>
      </c>
      <c r="AX413" s="265">
        <f t="shared" si="327"/>
        <v>0</v>
      </c>
      <c r="AZ413" s="492">
        <f t="shared" si="324"/>
        <v>0</v>
      </c>
      <c r="BB413" s="492">
        <f t="shared" si="325"/>
        <v>0</v>
      </c>
      <c r="BD413" s="265">
        <f t="shared" si="328"/>
        <v>0</v>
      </c>
      <c r="BE413" s="105"/>
      <c r="BF413" s="105"/>
      <c r="BG413" s="105"/>
      <c r="BH413" s="105"/>
      <c r="BI413" s="105"/>
      <c r="BJ413" s="105"/>
    </row>
    <row r="414" spans="2:62" ht="20.100000000000001" hidden="1" customHeight="1" outlineLevel="1">
      <c r="B414" s="100"/>
      <c r="C414" s="908"/>
      <c r="D414" s="909"/>
      <c r="E414" s="909"/>
      <c r="F414" s="910"/>
      <c r="G414" s="890"/>
      <c r="H414" s="891"/>
      <c r="I414" s="152"/>
      <c r="J414" s="152"/>
      <c r="K414" s="152"/>
      <c r="L414" s="152"/>
      <c r="M414" s="152"/>
      <c r="N414" s="152"/>
      <c r="O414" s="152"/>
      <c r="P414" s="153"/>
      <c r="Q414" s="153"/>
      <c r="R414" s="156">
        <f t="shared" si="319"/>
        <v>0</v>
      </c>
      <c r="S414" s="156">
        <f t="shared" si="320"/>
        <v>0</v>
      </c>
      <c r="U414" s="157">
        <f t="shared" si="326"/>
        <v>0</v>
      </c>
      <c r="W414" s="152"/>
      <c r="X414" s="152"/>
      <c r="Y414" s="152"/>
      <c r="Z414" s="152"/>
      <c r="AA414" s="152"/>
      <c r="AB414" s="152"/>
      <c r="AC414" s="347"/>
      <c r="AD414" s="152"/>
      <c r="AE414" s="152"/>
      <c r="AF414" s="152"/>
      <c r="AG414" s="152"/>
      <c r="AH414" s="152"/>
      <c r="AI414" s="152"/>
      <c r="AJ414" s="347"/>
      <c r="AK414" s="152"/>
      <c r="AL414" s="152"/>
      <c r="AM414" s="295"/>
      <c r="AN414" s="228"/>
      <c r="AO414" s="228"/>
      <c r="AP414" s="228"/>
      <c r="AQ414" s="228"/>
      <c r="AR414" s="228"/>
      <c r="AS414" s="348"/>
      <c r="AT414" s="264">
        <f t="shared" si="309"/>
        <v>0</v>
      </c>
      <c r="AU414" s="259"/>
      <c r="AV414" s="265">
        <f t="shared" si="323"/>
        <v>0</v>
      </c>
      <c r="AX414" s="265">
        <f t="shared" si="327"/>
        <v>0</v>
      </c>
      <c r="AZ414" s="492">
        <f t="shared" si="324"/>
        <v>0</v>
      </c>
      <c r="BB414" s="492">
        <f t="shared" si="325"/>
        <v>0</v>
      </c>
      <c r="BD414" s="265">
        <f t="shared" si="328"/>
        <v>0</v>
      </c>
      <c r="BE414" s="105"/>
      <c r="BF414" s="105"/>
      <c r="BG414" s="105"/>
      <c r="BH414" s="105"/>
      <c r="BI414" s="105"/>
      <c r="BJ414" s="105"/>
    </row>
    <row r="415" spans="2:62" ht="20.100000000000001" hidden="1" customHeight="1" outlineLevel="1">
      <c r="B415" s="100"/>
      <c r="C415" s="908"/>
      <c r="D415" s="909"/>
      <c r="E415" s="909"/>
      <c r="F415" s="910"/>
      <c r="G415" s="890"/>
      <c r="H415" s="891"/>
      <c r="I415" s="152"/>
      <c r="J415" s="152"/>
      <c r="K415" s="152"/>
      <c r="L415" s="152"/>
      <c r="M415" s="152"/>
      <c r="N415" s="152"/>
      <c r="O415" s="152"/>
      <c r="P415" s="153"/>
      <c r="Q415" s="153"/>
      <c r="R415" s="156">
        <f t="shared" si="319"/>
        <v>0</v>
      </c>
      <c r="S415" s="156">
        <f t="shared" si="320"/>
        <v>0</v>
      </c>
      <c r="U415" s="157">
        <f t="shared" si="326"/>
        <v>0</v>
      </c>
      <c r="W415" s="152"/>
      <c r="X415" s="152"/>
      <c r="Y415" s="152"/>
      <c r="Z415" s="152"/>
      <c r="AA415" s="152"/>
      <c r="AB415" s="152"/>
      <c r="AC415" s="347"/>
      <c r="AD415" s="152"/>
      <c r="AE415" s="152"/>
      <c r="AF415" s="152"/>
      <c r="AG415" s="152"/>
      <c r="AH415" s="152"/>
      <c r="AI415" s="152"/>
      <c r="AJ415" s="347"/>
      <c r="AK415" s="152"/>
      <c r="AL415" s="152"/>
      <c r="AM415" s="295"/>
      <c r="AN415" s="228"/>
      <c r="AO415" s="228"/>
      <c r="AP415" s="228"/>
      <c r="AQ415" s="228"/>
      <c r="AR415" s="228"/>
      <c r="AS415" s="348"/>
      <c r="AT415" s="264">
        <f t="shared" si="309"/>
        <v>0</v>
      </c>
      <c r="AU415" s="259"/>
      <c r="AV415" s="265">
        <f t="shared" si="323"/>
        <v>0</v>
      </c>
      <c r="AX415" s="265">
        <f t="shared" si="327"/>
        <v>0</v>
      </c>
      <c r="AZ415" s="492">
        <f t="shared" si="324"/>
        <v>0</v>
      </c>
      <c r="BB415" s="492">
        <f t="shared" si="325"/>
        <v>0</v>
      </c>
      <c r="BD415" s="265">
        <f t="shared" si="328"/>
        <v>0</v>
      </c>
      <c r="BE415" s="105"/>
      <c r="BF415" s="105"/>
      <c r="BG415" s="105"/>
      <c r="BH415" s="105"/>
      <c r="BI415" s="105"/>
      <c r="BJ415" s="105"/>
    </row>
    <row r="416" spans="2:62" ht="20.100000000000001" hidden="1" customHeight="1" outlineLevel="1">
      <c r="B416" s="100"/>
      <c r="C416" s="908"/>
      <c r="D416" s="909"/>
      <c r="E416" s="909"/>
      <c r="F416" s="910"/>
      <c r="G416" s="890"/>
      <c r="H416" s="891"/>
      <c r="I416" s="152"/>
      <c r="J416" s="152"/>
      <c r="K416" s="152"/>
      <c r="L416" s="152"/>
      <c r="M416" s="152"/>
      <c r="N416" s="152"/>
      <c r="O416" s="152"/>
      <c r="P416" s="153"/>
      <c r="Q416" s="153"/>
      <c r="R416" s="156">
        <f t="shared" si="319"/>
        <v>0</v>
      </c>
      <c r="S416" s="156">
        <f t="shared" si="320"/>
        <v>0</v>
      </c>
      <c r="U416" s="157">
        <f t="shared" si="326"/>
        <v>0</v>
      </c>
      <c r="W416" s="152"/>
      <c r="X416" s="152"/>
      <c r="Y416" s="152"/>
      <c r="Z416" s="152"/>
      <c r="AA416" s="152"/>
      <c r="AB416" s="152"/>
      <c r="AC416" s="347"/>
      <c r="AD416" s="152"/>
      <c r="AE416" s="152"/>
      <c r="AF416" s="152"/>
      <c r="AG416" s="152"/>
      <c r="AH416" s="152"/>
      <c r="AI416" s="152"/>
      <c r="AJ416" s="347"/>
      <c r="AK416" s="152"/>
      <c r="AL416" s="152"/>
      <c r="AM416" s="295"/>
      <c r="AN416" s="228"/>
      <c r="AO416" s="228"/>
      <c r="AP416" s="228"/>
      <c r="AQ416" s="228"/>
      <c r="AR416" s="228"/>
      <c r="AS416" s="348"/>
      <c r="AT416" s="264">
        <f t="shared" si="309"/>
        <v>0</v>
      </c>
      <c r="AU416" s="259"/>
      <c r="AV416" s="265">
        <f t="shared" si="323"/>
        <v>0</v>
      </c>
      <c r="AX416" s="265">
        <f t="shared" si="327"/>
        <v>0</v>
      </c>
      <c r="AZ416" s="492">
        <f t="shared" si="324"/>
        <v>0</v>
      </c>
      <c r="BB416" s="492">
        <f t="shared" si="325"/>
        <v>0</v>
      </c>
      <c r="BD416" s="265">
        <f t="shared" si="328"/>
        <v>0</v>
      </c>
      <c r="BE416" s="105"/>
      <c r="BF416" s="105"/>
      <c r="BG416" s="105"/>
      <c r="BH416" s="105"/>
      <c r="BI416" s="105"/>
      <c r="BJ416" s="105"/>
    </row>
    <row r="417" spans="2:62" ht="20.100000000000001" hidden="1" customHeight="1" outlineLevel="1">
      <c r="B417" s="100"/>
      <c r="C417" s="908"/>
      <c r="D417" s="909"/>
      <c r="E417" s="909"/>
      <c r="F417" s="910"/>
      <c r="G417" s="890"/>
      <c r="H417" s="891"/>
      <c r="I417" s="152"/>
      <c r="J417" s="152"/>
      <c r="K417" s="152"/>
      <c r="L417" s="152"/>
      <c r="M417" s="152"/>
      <c r="N417" s="152"/>
      <c r="O417" s="152"/>
      <c r="P417" s="153"/>
      <c r="Q417" s="153"/>
      <c r="R417" s="156">
        <f t="shared" si="319"/>
        <v>0</v>
      </c>
      <c r="S417" s="156">
        <f t="shared" si="320"/>
        <v>0</v>
      </c>
      <c r="U417" s="157">
        <f t="shared" si="326"/>
        <v>0</v>
      </c>
      <c r="W417" s="152"/>
      <c r="X417" s="152"/>
      <c r="Y417" s="152"/>
      <c r="Z417" s="152"/>
      <c r="AA417" s="152"/>
      <c r="AB417" s="152"/>
      <c r="AC417" s="347"/>
      <c r="AD417" s="152"/>
      <c r="AE417" s="152"/>
      <c r="AF417" s="152"/>
      <c r="AG417" s="152"/>
      <c r="AH417" s="152"/>
      <c r="AI417" s="152"/>
      <c r="AJ417" s="347"/>
      <c r="AK417" s="152"/>
      <c r="AL417" s="152"/>
      <c r="AM417" s="295"/>
      <c r="AN417" s="228"/>
      <c r="AO417" s="228"/>
      <c r="AP417" s="228"/>
      <c r="AQ417" s="228"/>
      <c r="AR417" s="228"/>
      <c r="AS417" s="348"/>
      <c r="AT417" s="264">
        <f t="shared" si="309"/>
        <v>0</v>
      </c>
      <c r="AU417" s="259"/>
      <c r="AV417" s="265">
        <f t="shared" si="323"/>
        <v>0</v>
      </c>
      <c r="AX417" s="265">
        <f t="shared" si="327"/>
        <v>0</v>
      </c>
      <c r="AZ417" s="492">
        <f t="shared" si="324"/>
        <v>0</v>
      </c>
      <c r="BB417" s="492">
        <f t="shared" si="325"/>
        <v>0</v>
      </c>
      <c r="BD417" s="265">
        <f t="shared" si="328"/>
        <v>0</v>
      </c>
      <c r="BE417" s="105"/>
      <c r="BF417" s="105"/>
      <c r="BG417" s="105"/>
      <c r="BH417" s="105"/>
      <c r="BI417" s="105"/>
      <c r="BJ417" s="105"/>
    </row>
    <row r="418" spans="2:62" ht="20.100000000000001" hidden="1" customHeight="1" outlineLevel="1">
      <c r="B418" s="100"/>
      <c r="C418" s="908"/>
      <c r="D418" s="909"/>
      <c r="E418" s="909"/>
      <c r="F418" s="910"/>
      <c r="G418" s="890"/>
      <c r="H418" s="891"/>
      <c r="I418" s="152"/>
      <c r="J418" s="152"/>
      <c r="K418" s="152"/>
      <c r="L418" s="152"/>
      <c r="M418" s="152"/>
      <c r="N418" s="152"/>
      <c r="O418" s="152"/>
      <c r="P418" s="153"/>
      <c r="Q418" s="153"/>
      <c r="R418" s="156">
        <f t="shared" si="319"/>
        <v>0</v>
      </c>
      <c r="S418" s="156">
        <f t="shared" si="320"/>
        <v>0</v>
      </c>
      <c r="U418" s="157">
        <f t="shared" si="326"/>
        <v>0</v>
      </c>
      <c r="W418" s="152"/>
      <c r="X418" s="152"/>
      <c r="Y418" s="152"/>
      <c r="Z418" s="152"/>
      <c r="AA418" s="152"/>
      <c r="AB418" s="152"/>
      <c r="AC418" s="347"/>
      <c r="AD418" s="152"/>
      <c r="AE418" s="152"/>
      <c r="AF418" s="152"/>
      <c r="AG418" s="152"/>
      <c r="AH418" s="152"/>
      <c r="AI418" s="152"/>
      <c r="AJ418" s="347"/>
      <c r="AK418" s="152"/>
      <c r="AL418" s="152"/>
      <c r="AM418" s="295"/>
      <c r="AN418" s="228"/>
      <c r="AO418" s="228"/>
      <c r="AP418" s="228"/>
      <c r="AQ418" s="228"/>
      <c r="AR418" s="228"/>
      <c r="AS418" s="348"/>
      <c r="AT418" s="264">
        <f t="shared" si="309"/>
        <v>0</v>
      </c>
      <c r="AU418" s="259"/>
      <c r="AV418" s="265">
        <f t="shared" si="323"/>
        <v>0</v>
      </c>
      <c r="AX418" s="265">
        <f t="shared" si="327"/>
        <v>0</v>
      </c>
      <c r="AZ418" s="492">
        <f t="shared" si="324"/>
        <v>0</v>
      </c>
      <c r="BB418" s="492">
        <f t="shared" si="325"/>
        <v>0</v>
      </c>
      <c r="BD418" s="265">
        <f t="shared" si="328"/>
        <v>0</v>
      </c>
      <c r="BE418" s="105"/>
      <c r="BF418" s="105"/>
      <c r="BG418" s="105"/>
      <c r="BH418" s="105"/>
      <c r="BI418" s="105"/>
      <c r="BJ418" s="105"/>
    </row>
    <row r="419" spans="2:62" ht="9.9499999999999993" hidden="1" customHeight="1" outlineLevel="1">
      <c r="B419" s="101"/>
      <c r="C419" s="208"/>
      <c r="D419" s="208"/>
      <c r="E419" s="208"/>
      <c r="F419" s="208"/>
      <c r="G419" s="237"/>
      <c r="H419" s="207"/>
      <c r="I419" s="257"/>
      <c r="J419" s="257"/>
      <c r="K419" s="257"/>
      <c r="L419" s="257"/>
      <c r="M419" s="257"/>
      <c r="N419" s="257"/>
      <c r="O419" s="257"/>
      <c r="P419" s="256"/>
      <c r="Q419" s="102"/>
      <c r="R419" s="102"/>
      <c r="S419" s="102"/>
      <c r="U419" s="98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Z419" s="493"/>
      <c r="BE419" s="105"/>
      <c r="BF419" s="105"/>
      <c r="BG419" s="105"/>
      <c r="BH419" s="105"/>
      <c r="BI419" s="105"/>
      <c r="BJ419" s="105"/>
    </row>
    <row r="420" spans="2:62" ht="20.100000000000001" customHeight="1" collapsed="1">
      <c r="B420" s="8">
        <f>B403+1</f>
        <v>25</v>
      </c>
      <c r="C420" s="916"/>
      <c r="D420" s="917"/>
      <c r="E420" s="917"/>
      <c r="F420" s="918"/>
      <c r="G420" s="429"/>
      <c r="H420" s="206">
        <v>1</v>
      </c>
      <c r="I420" s="642">
        <f t="shared" ref="I420" si="329">$H420*SUM(I421:I435)</f>
        <v>0</v>
      </c>
      <c r="J420" s="643">
        <f t="shared" ref="J420:O420" si="330">$H420*SUM(J421:J435)</f>
        <v>0</v>
      </c>
      <c r="K420" s="644">
        <f t="shared" si="330"/>
        <v>0</v>
      </c>
      <c r="L420" s="645">
        <f t="shared" si="330"/>
        <v>0</v>
      </c>
      <c r="M420" s="645">
        <f t="shared" si="330"/>
        <v>0</v>
      </c>
      <c r="N420" s="644">
        <f t="shared" si="330"/>
        <v>0</v>
      </c>
      <c r="O420" s="642">
        <f t="shared" si="330"/>
        <v>0</v>
      </c>
      <c r="P420" s="209">
        <f t="shared" ref="P420:Q420" si="331">$H420*SUM(P421:P435)</f>
        <v>0</v>
      </c>
      <c r="Q420" s="210">
        <f t="shared" si="331"/>
        <v>0</v>
      </c>
      <c r="R420" s="136">
        <f t="shared" ref="R420:R435" si="332">P420*(1+Gewinn)*(1+SicherheitAngebot)</f>
        <v>0</v>
      </c>
      <c r="S420" s="137">
        <f t="shared" ref="S420:S435" si="333">Q420*(1+MGKZ)*(1+Gewinn)*(1+SicherheitAngebot)</f>
        <v>0</v>
      </c>
      <c r="U420" s="10">
        <f>I420*$I$7+J420*$J$7+K420*$K$7+L420*$L$7+M420*$M$7+N420*$N$7+O420*$O$7+R420+S420</f>
        <v>0</v>
      </c>
      <c r="W420" s="646">
        <f t="shared" ref="W420:AB420" si="334">$H420*SUM(W421:W435)</f>
        <v>0</v>
      </c>
      <c r="X420" s="647">
        <f t="shared" si="334"/>
        <v>0</v>
      </c>
      <c r="Y420" s="648">
        <f t="shared" si="334"/>
        <v>0</v>
      </c>
      <c r="Z420" s="649">
        <f t="shared" si="334"/>
        <v>0</v>
      </c>
      <c r="AA420" s="648">
        <f t="shared" si="334"/>
        <v>0</v>
      </c>
      <c r="AB420" s="646">
        <f t="shared" si="334"/>
        <v>0</v>
      </c>
      <c r="AC420" s="258"/>
      <c r="AD420" s="646">
        <f t="shared" ref="AD420:AM420" si="335">$H420*SUM(AD421:AD435)</f>
        <v>0</v>
      </c>
      <c r="AE420" s="647">
        <f t="shared" si="335"/>
        <v>0</v>
      </c>
      <c r="AF420" s="648">
        <f t="shared" si="335"/>
        <v>0</v>
      </c>
      <c r="AG420" s="649">
        <f t="shared" si="335"/>
        <v>0</v>
      </c>
      <c r="AH420" s="648">
        <f t="shared" si="335"/>
        <v>0</v>
      </c>
      <c r="AI420" s="646">
        <f t="shared" si="335"/>
        <v>0</v>
      </c>
      <c r="AJ420" s="258"/>
      <c r="AK420" s="653">
        <f t="shared" si="335"/>
        <v>0</v>
      </c>
      <c r="AL420" s="653">
        <f t="shared" si="335"/>
        <v>0</v>
      </c>
      <c r="AM420" s="653">
        <f t="shared" si="335"/>
        <v>0</v>
      </c>
      <c r="AN420" s="227">
        <f>$H420*SUM(AN421:AN435)*(1+Gewinn)*(1+SicherheitAngebot)</f>
        <v>0</v>
      </c>
      <c r="AO420" s="227">
        <f>$H420*SUM(AO421:AO435)*(1+Gewinn)*(1+SicherheitAngebot)</f>
        <v>0</v>
      </c>
      <c r="AP420" s="227">
        <f>$H420*SUM(AP421:AP435)*(1+Gewinn)*(1+SicherheitAngebot)</f>
        <v>0</v>
      </c>
      <c r="AQ420" s="227">
        <f>$H420*SUM(AQ421:AQ435)*(1+Gewinn)*(1+SicherheitAngebot)</f>
        <v>0</v>
      </c>
      <c r="AR420" s="227">
        <f>$H420*SUM(AR421:AR435)*(1+Gewinn)*(1+SicherheitAngebot)</f>
        <v>0</v>
      </c>
      <c r="AS420" s="262"/>
      <c r="AT420" s="263">
        <f t="shared" si="309"/>
        <v>0</v>
      </c>
      <c r="AU420" s="259"/>
      <c r="AV420" s="491">
        <f>AK420*$AK$7+AL420*$AL$7+AM420*$AM$7+SUM(AN420:AR420)+AT420/Zuschläge_IBN+AT420</f>
        <v>0</v>
      </c>
      <c r="AX420" s="685">
        <f>U420+AV420</f>
        <v>0</v>
      </c>
      <c r="AZ420" s="490">
        <f>IF(H420&gt;0,U420/(1+SicherheitAngebot)*(1+Sicherheit),0)</f>
        <v>0</v>
      </c>
      <c r="BB420" s="490">
        <f>IF(H420&gt;0,AV420/(1+SicherheitAngebot)*(1+Sicherheit),0)</f>
        <v>0</v>
      </c>
      <c r="BD420" s="490">
        <f>AZ420+BB420</f>
        <v>0</v>
      </c>
      <c r="BE420" s="105"/>
      <c r="BF420" s="105"/>
      <c r="BG420" s="105"/>
      <c r="BH420" s="105"/>
      <c r="BI420" s="105"/>
      <c r="BJ420" s="105"/>
    </row>
    <row r="421" spans="2:62" ht="20.100000000000001" hidden="1" customHeight="1" outlineLevel="1">
      <c r="B421" s="99"/>
      <c r="C421" s="908"/>
      <c r="D421" s="909"/>
      <c r="E421" s="909"/>
      <c r="F421" s="910"/>
      <c r="G421" s="890"/>
      <c r="H421" s="901"/>
      <c r="I421" s="152"/>
      <c r="J421" s="152"/>
      <c r="K421" s="152"/>
      <c r="L421" s="152"/>
      <c r="M421" s="152"/>
      <c r="N421" s="152"/>
      <c r="O421" s="152"/>
      <c r="P421" s="153"/>
      <c r="Q421" s="153"/>
      <c r="R421" s="156">
        <f t="shared" si="332"/>
        <v>0</v>
      </c>
      <c r="S421" s="156">
        <f t="shared" si="333"/>
        <v>0</v>
      </c>
      <c r="U421" s="157">
        <f>I421*$I$7+J421*$J$7+K421*$K$7+L421*$L$7+M421*$M$7+N421*$N$7+O421*$O$7+R421+S421</f>
        <v>0</v>
      </c>
      <c r="W421" s="152"/>
      <c r="X421" s="152"/>
      <c r="Y421" s="152"/>
      <c r="Z421" s="152"/>
      <c r="AA421" s="152"/>
      <c r="AB421" s="152"/>
      <c r="AC421" s="347"/>
      <c r="AD421" s="152"/>
      <c r="AE421" s="152"/>
      <c r="AF421" s="152"/>
      <c r="AG421" s="152"/>
      <c r="AH421" s="152"/>
      <c r="AI421" s="152"/>
      <c r="AJ421" s="347"/>
      <c r="AK421" s="152"/>
      <c r="AL421" s="152"/>
      <c r="AM421" s="295"/>
      <c r="AN421" s="228"/>
      <c r="AO421" s="228"/>
      <c r="AP421" s="228"/>
      <c r="AQ421" s="228"/>
      <c r="AR421" s="228"/>
      <c r="AS421" s="348"/>
      <c r="AT421" s="264">
        <f t="shared" si="309"/>
        <v>0</v>
      </c>
      <c r="AU421" s="259"/>
      <c r="AV421" s="265">
        <f t="shared" ref="AV421:AV435" si="336">AK421*$AK$7+AL421*$AL$7+AM421*$AM$7+SUM(AN421:AR421)*(1+Gewinn)*(1+SicherheitAngebot)+AT421/Zuschläge_IBN+AT421</f>
        <v>0</v>
      </c>
      <c r="AX421" s="265">
        <f>U421+AV421</f>
        <v>0</v>
      </c>
      <c r="AZ421" s="492">
        <f t="shared" ref="AZ421:AZ435" si="337">U421/(1+SicherheitAngebot)*(1+Sicherheit)</f>
        <v>0</v>
      </c>
      <c r="BB421" s="492">
        <f t="shared" ref="BB421:BB435" si="338">AV421/(1+SicherheitAngebot)*(1+Sicherheit)</f>
        <v>0</v>
      </c>
      <c r="BD421" s="265">
        <f>AZ421+BB421</f>
        <v>0</v>
      </c>
      <c r="BE421" s="105"/>
      <c r="BF421" s="105"/>
      <c r="BG421" s="105"/>
      <c r="BH421" s="105"/>
      <c r="BI421" s="105"/>
      <c r="BJ421" s="105"/>
    </row>
    <row r="422" spans="2:62" ht="20.100000000000001" hidden="1" customHeight="1" outlineLevel="1">
      <c r="B422" s="100"/>
      <c r="C422" s="908"/>
      <c r="D422" s="909"/>
      <c r="E422" s="909"/>
      <c r="F422" s="910"/>
      <c r="G422" s="890"/>
      <c r="H422" s="891"/>
      <c r="I422" s="152"/>
      <c r="J422" s="152"/>
      <c r="K422" s="152"/>
      <c r="L422" s="152"/>
      <c r="M422" s="152"/>
      <c r="N422" s="152"/>
      <c r="O422" s="152"/>
      <c r="P422" s="153"/>
      <c r="Q422" s="153"/>
      <c r="R422" s="156">
        <f t="shared" si="332"/>
        <v>0</v>
      </c>
      <c r="S422" s="156">
        <f t="shared" si="333"/>
        <v>0</v>
      </c>
      <c r="U422" s="157">
        <f t="shared" ref="U422:U435" si="339">I422*$I$7+J422*$J$7+K422*$K$7+L422*$L$7+M422*$M$7+N422*$N$7+O422*$O$7+R422+S422</f>
        <v>0</v>
      </c>
      <c r="W422" s="152"/>
      <c r="X422" s="152"/>
      <c r="Y422" s="152"/>
      <c r="Z422" s="152"/>
      <c r="AA422" s="152"/>
      <c r="AB422" s="152"/>
      <c r="AC422" s="347"/>
      <c r="AD422" s="152"/>
      <c r="AE422" s="152"/>
      <c r="AF422" s="152"/>
      <c r="AG422" s="152"/>
      <c r="AH422" s="152"/>
      <c r="AI422" s="152"/>
      <c r="AJ422" s="347"/>
      <c r="AK422" s="152"/>
      <c r="AL422" s="152"/>
      <c r="AM422" s="295"/>
      <c r="AN422" s="228"/>
      <c r="AO422" s="228"/>
      <c r="AP422" s="228"/>
      <c r="AQ422" s="228"/>
      <c r="AR422" s="228"/>
      <c r="AS422" s="348"/>
      <c r="AT422" s="264">
        <f t="shared" si="309"/>
        <v>0</v>
      </c>
      <c r="AU422" s="259"/>
      <c r="AV422" s="265">
        <f t="shared" si="336"/>
        <v>0</v>
      </c>
      <c r="AX422" s="265">
        <f t="shared" ref="AX422:AX435" si="340">U422+AV422</f>
        <v>0</v>
      </c>
      <c r="AZ422" s="492">
        <f t="shared" si="337"/>
        <v>0</v>
      </c>
      <c r="BB422" s="492">
        <f t="shared" si="338"/>
        <v>0</v>
      </c>
      <c r="BD422" s="265">
        <f t="shared" ref="BD422:BD435" si="341">AZ422+BB422</f>
        <v>0</v>
      </c>
      <c r="BE422" s="105"/>
      <c r="BF422" s="105"/>
      <c r="BG422" s="105"/>
      <c r="BH422" s="105"/>
      <c r="BI422" s="105"/>
      <c r="BJ422" s="105"/>
    </row>
    <row r="423" spans="2:62" ht="20.100000000000001" hidden="1" customHeight="1" outlineLevel="1">
      <c r="B423" s="100"/>
      <c r="C423" s="908"/>
      <c r="D423" s="909"/>
      <c r="E423" s="909"/>
      <c r="F423" s="910"/>
      <c r="G423" s="890"/>
      <c r="H423" s="891"/>
      <c r="I423" s="152"/>
      <c r="J423" s="152"/>
      <c r="K423" s="152"/>
      <c r="L423" s="152"/>
      <c r="M423" s="152"/>
      <c r="N423" s="152"/>
      <c r="O423" s="152"/>
      <c r="P423" s="153"/>
      <c r="Q423" s="153"/>
      <c r="R423" s="156">
        <f t="shared" si="332"/>
        <v>0</v>
      </c>
      <c r="S423" s="156">
        <f t="shared" si="333"/>
        <v>0</v>
      </c>
      <c r="U423" s="157">
        <f t="shared" si="339"/>
        <v>0</v>
      </c>
      <c r="W423" s="152"/>
      <c r="X423" s="152"/>
      <c r="Y423" s="152"/>
      <c r="Z423" s="152"/>
      <c r="AA423" s="152"/>
      <c r="AB423" s="152"/>
      <c r="AC423" s="347"/>
      <c r="AD423" s="152"/>
      <c r="AE423" s="152"/>
      <c r="AF423" s="152"/>
      <c r="AG423" s="152"/>
      <c r="AH423" s="152"/>
      <c r="AI423" s="152"/>
      <c r="AJ423" s="347"/>
      <c r="AK423" s="152"/>
      <c r="AL423" s="152"/>
      <c r="AM423" s="295"/>
      <c r="AN423" s="228"/>
      <c r="AO423" s="228"/>
      <c r="AP423" s="228"/>
      <c r="AQ423" s="228"/>
      <c r="AR423" s="228"/>
      <c r="AS423" s="348"/>
      <c r="AT423" s="264">
        <f t="shared" si="309"/>
        <v>0</v>
      </c>
      <c r="AU423" s="259"/>
      <c r="AV423" s="265">
        <f t="shared" si="336"/>
        <v>0</v>
      </c>
      <c r="AX423" s="265">
        <f t="shared" si="340"/>
        <v>0</v>
      </c>
      <c r="AZ423" s="492">
        <f t="shared" si="337"/>
        <v>0</v>
      </c>
      <c r="BB423" s="492">
        <f t="shared" si="338"/>
        <v>0</v>
      </c>
      <c r="BD423" s="265">
        <f t="shared" si="341"/>
        <v>0</v>
      </c>
      <c r="BE423" s="105"/>
      <c r="BF423" s="105"/>
      <c r="BG423" s="105"/>
      <c r="BH423" s="105"/>
      <c r="BI423" s="105"/>
      <c r="BJ423" s="105"/>
    </row>
    <row r="424" spans="2:62" ht="20.100000000000001" hidden="1" customHeight="1" outlineLevel="1">
      <c r="B424" s="100"/>
      <c r="C424" s="908"/>
      <c r="D424" s="909"/>
      <c r="E424" s="909"/>
      <c r="F424" s="910"/>
      <c r="G424" s="890"/>
      <c r="H424" s="891"/>
      <c r="I424" s="152"/>
      <c r="J424" s="152"/>
      <c r="K424" s="152"/>
      <c r="L424" s="152"/>
      <c r="M424" s="152"/>
      <c r="N424" s="152"/>
      <c r="O424" s="152"/>
      <c r="P424" s="153"/>
      <c r="Q424" s="153"/>
      <c r="R424" s="156">
        <f t="shared" si="332"/>
        <v>0</v>
      </c>
      <c r="S424" s="156">
        <f t="shared" si="333"/>
        <v>0</v>
      </c>
      <c r="U424" s="157">
        <f t="shared" si="339"/>
        <v>0</v>
      </c>
      <c r="W424" s="152"/>
      <c r="X424" s="152"/>
      <c r="Y424" s="152"/>
      <c r="Z424" s="152"/>
      <c r="AA424" s="152"/>
      <c r="AB424" s="152"/>
      <c r="AC424" s="347"/>
      <c r="AD424" s="152"/>
      <c r="AE424" s="152"/>
      <c r="AF424" s="152"/>
      <c r="AG424" s="152"/>
      <c r="AH424" s="152"/>
      <c r="AI424" s="152"/>
      <c r="AJ424" s="347"/>
      <c r="AK424" s="152"/>
      <c r="AL424" s="152"/>
      <c r="AM424" s="295"/>
      <c r="AN424" s="228"/>
      <c r="AO424" s="228"/>
      <c r="AP424" s="228"/>
      <c r="AQ424" s="228"/>
      <c r="AR424" s="228"/>
      <c r="AS424" s="348"/>
      <c r="AT424" s="264">
        <f t="shared" si="309"/>
        <v>0</v>
      </c>
      <c r="AU424" s="259"/>
      <c r="AV424" s="265">
        <f t="shared" si="336"/>
        <v>0</v>
      </c>
      <c r="AX424" s="265">
        <f t="shared" si="340"/>
        <v>0</v>
      </c>
      <c r="AZ424" s="492">
        <f t="shared" si="337"/>
        <v>0</v>
      </c>
      <c r="BB424" s="492">
        <f t="shared" si="338"/>
        <v>0</v>
      </c>
      <c r="BD424" s="265">
        <f t="shared" si="341"/>
        <v>0</v>
      </c>
      <c r="BE424" s="105"/>
      <c r="BF424" s="105"/>
      <c r="BG424" s="105"/>
      <c r="BH424" s="105"/>
      <c r="BI424" s="105"/>
      <c r="BJ424" s="105"/>
    </row>
    <row r="425" spans="2:62" ht="20.100000000000001" hidden="1" customHeight="1" outlineLevel="1">
      <c r="B425" s="100"/>
      <c r="C425" s="908"/>
      <c r="D425" s="909"/>
      <c r="E425" s="909"/>
      <c r="F425" s="910"/>
      <c r="G425" s="890"/>
      <c r="H425" s="891"/>
      <c r="I425" s="152"/>
      <c r="J425" s="152"/>
      <c r="K425" s="152"/>
      <c r="L425" s="152"/>
      <c r="M425" s="152"/>
      <c r="N425" s="152"/>
      <c r="O425" s="152"/>
      <c r="P425" s="153"/>
      <c r="Q425" s="153"/>
      <c r="R425" s="156">
        <f t="shared" si="332"/>
        <v>0</v>
      </c>
      <c r="S425" s="156">
        <f t="shared" si="333"/>
        <v>0</v>
      </c>
      <c r="U425" s="157">
        <f t="shared" si="339"/>
        <v>0</v>
      </c>
      <c r="W425" s="152"/>
      <c r="X425" s="152"/>
      <c r="Y425" s="152"/>
      <c r="Z425" s="152"/>
      <c r="AA425" s="152"/>
      <c r="AB425" s="152"/>
      <c r="AC425" s="347"/>
      <c r="AD425" s="152"/>
      <c r="AE425" s="152"/>
      <c r="AF425" s="152"/>
      <c r="AG425" s="152"/>
      <c r="AH425" s="152"/>
      <c r="AI425" s="152"/>
      <c r="AJ425" s="347"/>
      <c r="AK425" s="152"/>
      <c r="AL425" s="152"/>
      <c r="AM425" s="295"/>
      <c r="AN425" s="228"/>
      <c r="AO425" s="228"/>
      <c r="AP425" s="228"/>
      <c r="AQ425" s="228"/>
      <c r="AR425" s="228"/>
      <c r="AS425" s="348"/>
      <c r="AT425" s="264">
        <f t="shared" si="309"/>
        <v>0</v>
      </c>
      <c r="AU425" s="259"/>
      <c r="AV425" s="265">
        <f t="shared" si="336"/>
        <v>0</v>
      </c>
      <c r="AX425" s="265">
        <f t="shared" si="340"/>
        <v>0</v>
      </c>
      <c r="AZ425" s="492">
        <f t="shared" si="337"/>
        <v>0</v>
      </c>
      <c r="BB425" s="492">
        <f t="shared" si="338"/>
        <v>0</v>
      </c>
      <c r="BD425" s="265">
        <f t="shared" si="341"/>
        <v>0</v>
      </c>
      <c r="BE425" s="105"/>
      <c r="BF425" s="105"/>
      <c r="BG425" s="105"/>
      <c r="BH425" s="105"/>
      <c r="BI425" s="105"/>
      <c r="BJ425" s="105"/>
    </row>
    <row r="426" spans="2:62" ht="20.100000000000001" hidden="1" customHeight="1" outlineLevel="1">
      <c r="B426" s="100"/>
      <c r="C426" s="908"/>
      <c r="D426" s="909"/>
      <c r="E426" s="909"/>
      <c r="F426" s="910"/>
      <c r="G426" s="890"/>
      <c r="H426" s="891"/>
      <c r="I426" s="152"/>
      <c r="J426" s="152"/>
      <c r="K426" s="152"/>
      <c r="L426" s="152"/>
      <c r="M426" s="152"/>
      <c r="N426" s="152"/>
      <c r="O426" s="152"/>
      <c r="P426" s="153"/>
      <c r="Q426" s="153"/>
      <c r="R426" s="156">
        <f t="shared" si="332"/>
        <v>0</v>
      </c>
      <c r="S426" s="156">
        <f t="shared" si="333"/>
        <v>0</v>
      </c>
      <c r="U426" s="157">
        <f t="shared" si="339"/>
        <v>0</v>
      </c>
      <c r="W426" s="152"/>
      <c r="X426" s="152"/>
      <c r="Y426" s="152"/>
      <c r="Z426" s="152"/>
      <c r="AA426" s="152"/>
      <c r="AB426" s="152"/>
      <c r="AC426" s="347"/>
      <c r="AD426" s="152"/>
      <c r="AE426" s="152"/>
      <c r="AF426" s="152"/>
      <c r="AG426" s="152"/>
      <c r="AH426" s="152"/>
      <c r="AI426" s="152"/>
      <c r="AJ426" s="347"/>
      <c r="AK426" s="152"/>
      <c r="AL426" s="152"/>
      <c r="AM426" s="295"/>
      <c r="AN426" s="228"/>
      <c r="AO426" s="228"/>
      <c r="AP426" s="228"/>
      <c r="AQ426" s="228"/>
      <c r="AR426" s="228"/>
      <c r="AS426" s="348"/>
      <c r="AT426" s="264">
        <f t="shared" si="309"/>
        <v>0</v>
      </c>
      <c r="AU426" s="259"/>
      <c r="AV426" s="265">
        <f t="shared" si="336"/>
        <v>0</v>
      </c>
      <c r="AX426" s="265">
        <f t="shared" si="340"/>
        <v>0</v>
      </c>
      <c r="AZ426" s="492">
        <f t="shared" si="337"/>
        <v>0</v>
      </c>
      <c r="BB426" s="492">
        <f t="shared" si="338"/>
        <v>0</v>
      </c>
      <c r="BD426" s="265">
        <f t="shared" si="341"/>
        <v>0</v>
      </c>
      <c r="BE426" s="105"/>
      <c r="BF426" s="105"/>
      <c r="BG426" s="105"/>
      <c r="BH426" s="105"/>
      <c r="BI426" s="105"/>
      <c r="BJ426" s="105"/>
    </row>
    <row r="427" spans="2:62" ht="20.100000000000001" hidden="1" customHeight="1" outlineLevel="1">
      <c r="B427" s="100"/>
      <c r="C427" s="908"/>
      <c r="D427" s="909"/>
      <c r="E427" s="909"/>
      <c r="F427" s="910"/>
      <c r="G427" s="890"/>
      <c r="H427" s="891"/>
      <c r="I427" s="152"/>
      <c r="J427" s="152"/>
      <c r="K427" s="152"/>
      <c r="L427" s="152"/>
      <c r="M427" s="152"/>
      <c r="N427" s="152"/>
      <c r="O427" s="152"/>
      <c r="P427" s="153"/>
      <c r="Q427" s="153"/>
      <c r="R427" s="156">
        <f t="shared" si="332"/>
        <v>0</v>
      </c>
      <c r="S427" s="156">
        <f t="shared" si="333"/>
        <v>0</v>
      </c>
      <c r="U427" s="157">
        <f t="shared" si="339"/>
        <v>0</v>
      </c>
      <c r="W427" s="152"/>
      <c r="X427" s="152"/>
      <c r="Y427" s="152"/>
      <c r="Z427" s="152"/>
      <c r="AA427" s="152"/>
      <c r="AB427" s="152"/>
      <c r="AC427" s="347"/>
      <c r="AD427" s="152"/>
      <c r="AE427" s="152"/>
      <c r="AF427" s="152"/>
      <c r="AG427" s="152"/>
      <c r="AH427" s="152"/>
      <c r="AI427" s="152"/>
      <c r="AJ427" s="347"/>
      <c r="AK427" s="152"/>
      <c r="AL427" s="152"/>
      <c r="AM427" s="295"/>
      <c r="AN427" s="228"/>
      <c r="AO427" s="228"/>
      <c r="AP427" s="228"/>
      <c r="AQ427" s="228"/>
      <c r="AR427" s="228"/>
      <c r="AS427" s="348"/>
      <c r="AT427" s="264">
        <f t="shared" si="309"/>
        <v>0</v>
      </c>
      <c r="AU427" s="259"/>
      <c r="AV427" s="265">
        <f t="shared" si="336"/>
        <v>0</v>
      </c>
      <c r="AX427" s="265">
        <f t="shared" si="340"/>
        <v>0</v>
      </c>
      <c r="AZ427" s="492">
        <f t="shared" si="337"/>
        <v>0</v>
      </c>
      <c r="BB427" s="492">
        <f t="shared" si="338"/>
        <v>0</v>
      </c>
      <c r="BD427" s="265">
        <f t="shared" si="341"/>
        <v>0</v>
      </c>
      <c r="BE427" s="105"/>
      <c r="BF427" s="105"/>
      <c r="BG427" s="105"/>
      <c r="BH427" s="105"/>
      <c r="BI427" s="105"/>
      <c r="BJ427" s="105"/>
    </row>
    <row r="428" spans="2:62" ht="20.100000000000001" hidden="1" customHeight="1" outlineLevel="1">
      <c r="B428" s="100"/>
      <c r="C428" s="908"/>
      <c r="D428" s="909"/>
      <c r="E428" s="909"/>
      <c r="F428" s="910"/>
      <c r="G428" s="890"/>
      <c r="H428" s="891"/>
      <c r="I428" s="152"/>
      <c r="J428" s="152"/>
      <c r="K428" s="152"/>
      <c r="L428" s="152"/>
      <c r="M428" s="152"/>
      <c r="N428" s="152"/>
      <c r="O428" s="152"/>
      <c r="P428" s="153"/>
      <c r="Q428" s="153"/>
      <c r="R428" s="156">
        <f t="shared" si="332"/>
        <v>0</v>
      </c>
      <c r="S428" s="156">
        <f t="shared" si="333"/>
        <v>0</v>
      </c>
      <c r="U428" s="157">
        <f t="shared" si="339"/>
        <v>0</v>
      </c>
      <c r="W428" s="152"/>
      <c r="X428" s="152"/>
      <c r="Y428" s="152"/>
      <c r="Z428" s="152"/>
      <c r="AA428" s="152"/>
      <c r="AB428" s="152"/>
      <c r="AC428" s="347"/>
      <c r="AD428" s="152"/>
      <c r="AE428" s="152"/>
      <c r="AF428" s="152"/>
      <c r="AG428" s="152"/>
      <c r="AH428" s="152"/>
      <c r="AI428" s="152"/>
      <c r="AJ428" s="347"/>
      <c r="AK428" s="152"/>
      <c r="AL428" s="152"/>
      <c r="AM428" s="295"/>
      <c r="AN428" s="228"/>
      <c r="AO428" s="228"/>
      <c r="AP428" s="228"/>
      <c r="AQ428" s="228"/>
      <c r="AR428" s="228"/>
      <c r="AS428" s="348"/>
      <c r="AT428" s="264">
        <f t="shared" si="309"/>
        <v>0</v>
      </c>
      <c r="AU428" s="259"/>
      <c r="AV428" s="265">
        <f t="shared" si="336"/>
        <v>0</v>
      </c>
      <c r="AX428" s="265">
        <f t="shared" si="340"/>
        <v>0</v>
      </c>
      <c r="AZ428" s="492">
        <f t="shared" si="337"/>
        <v>0</v>
      </c>
      <c r="BB428" s="492">
        <f t="shared" si="338"/>
        <v>0</v>
      </c>
      <c r="BD428" s="265">
        <f t="shared" si="341"/>
        <v>0</v>
      </c>
      <c r="BE428" s="105"/>
      <c r="BF428" s="105"/>
      <c r="BG428" s="105"/>
      <c r="BH428" s="105"/>
      <c r="BI428" s="105"/>
      <c r="BJ428" s="105"/>
    </row>
    <row r="429" spans="2:62" ht="20.100000000000001" hidden="1" customHeight="1" outlineLevel="1">
      <c r="B429" s="100"/>
      <c r="C429" s="908"/>
      <c r="D429" s="909"/>
      <c r="E429" s="909"/>
      <c r="F429" s="910"/>
      <c r="G429" s="890"/>
      <c r="H429" s="891"/>
      <c r="I429" s="152"/>
      <c r="J429" s="152"/>
      <c r="K429" s="152"/>
      <c r="L429" s="152"/>
      <c r="M429" s="152"/>
      <c r="N429" s="152"/>
      <c r="O429" s="152"/>
      <c r="P429" s="153"/>
      <c r="Q429" s="153"/>
      <c r="R429" s="156">
        <f t="shared" si="332"/>
        <v>0</v>
      </c>
      <c r="S429" s="156">
        <f t="shared" si="333"/>
        <v>0</v>
      </c>
      <c r="U429" s="157">
        <f t="shared" si="339"/>
        <v>0</v>
      </c>
      <c r="W429" s="152"/>
      <c r="X429" s="152"/>
      <c r="Y429" s="152"/>
      <c r="Z429" s="152"/>
      <c r="AA429" s="152"/>
      <c r="AB429" s="152"/>
      <c r="AC429" s="347"/>
      <c r="AD429" s="152"/>
      <c r="AE429" s="152"/>
      <c r="AF429" s="152"/>
      <c r="AG429" s="152"/>
      <c r="AH429" s="152"/>
      <c r="AI429" s="152"/>
      <c r="AJ429" s="347"/>
      <c r="AK429" s="152"/>
      <c r="AL429" s="152"/>
      <c r="AM429" s="295"/>
      <c r="AN429" s="228"/>
      <c r="AO429" s="228"/>
      <c r="AP429" s="228"/>
      <c r="AQ429" s="228"/>
      <c r="AR429" s="228"/>
      <c r="AS429" s="348"/>
      <c r="AT429" s="264">
        <f t="shared" si="309"/>
        <v>0</v>
      </c>
      <c r="AU429" s="259"/>
      <c r="AV429" s="265">
        <f t="shared" si="336"/>
        <v>0</v>
      </c>
      <c r="AX429" s="265">
        <f t="shared" si="340"/>
        <v>0</v>
      </c>
      <c r="AZ429" s="492">
        <f t="shared" si="337"/>
        <v>0</v>
      </c>
      <c r="BB429" s="492">
        <f t="shared" si="338"/>
        <v>0</v>
      </c>
      <c r="BD429" s="265">
        <f t="shared" si="341"/>
        <v>0</v>
      </c>
      <c r="BE429" s="105"/>
      <c r="BF429" s="105"/>
      <c r="BG429" s="105"/>
      <c r="BH429" s="105"/>
      <c r="BI429" s="105"/>
      <c r="BJ429" s="105"/>
    </row>
    <row r="430" spans="2:62" ht="20.100000000000001" hidden="1" customHeight="1" outlineLevel="1">
      <c r="B430" s="100"/>
      <c r="C430" s="908"/>
      <c r="D430" s="909"/>
      <c r="E430" s="909"/>
      <c r="F430" s="910"/>
      <c r="G430" s="890"/>
      <c r="H430" s="891"/>
      <c r="I430" s="152"/>
      <c r="J430" s="152"/>
      <c r="K430" s="152"/>
      <c r="L430" s="152"/>
      <c r="M430" s="152"/>
      <c r="N430" s="152"/>
      <c r="O430" s="152"/>
      <c r="P430" s="153"/>
      <c r="Q430" s="153"/>
      <c r="R430" s="156">
        <f t="shared" si="332"/>
        <v>0</v>
      </c>
      <c r="S430" s="156">
        <f t="shared" si="333"/>
        <v>0</v>
      </c>
      <c r="U430" s="157">
        <f t="shared" si="339"/>
        <v>0</v>
      </c>
      <c r="W430" s="152"/>
      <c r="X430" s="152"/>
      <c r="Y430" s="152"/>
      <c r="Z430" s="152"/>
      <c r="AA430" s="152"/>
      <c r="AB430" s="152"/>
      <c r="AC430" s="347"/>
      <c r="AD430" s="152"/>
      <c r="AE430" s="152"/>
      <c r="AF430" s="152"/>
      <c r="AG430" s="152"/>
      <c r="AH430" s="152"/>
      <c r="AI430" s="152"/>
      <c r="AJ430" s="347"/>
      <c r="AK430" s="152"/>
      <c r="AL430" s="152"/>
      <c r="AM430" s="295"/>
      <c r="AN430" s="228"/>
      <c r="AO430" s="228"/>
      <c r="AP430" s="228"/>
      <c r="AQ430" s="228"/>
      <c r="AR430" s="228"/>
      <c r="AS430" s="348"/>
      <c r="AT430" s="264">
        <f t="shared" si="309"/>
        <v>0</v>
      </c>
      <c r="AU430" s="259"/>
      <c r="AV430" s="265">
        <f t="shared" si="336"/>
        <v>0</v>
      </c>
      <c r="AX430" s="265">
        <f t="shared" si="340"/>
        <v>0</v>
      </c>
      <c r="AZ430" s="492">
        <f t="shared" si="337"/>
        <v>0</v>
      </c>
      <c r="BB430" s="492">
        <f t="shared" si="338"/>
        <v>0</v>
      </c>
      <c r="BD430" s="265">
        <f t="shared" si="341"/>
        <v>0</v>
      </c>
      <c r="BE430" s="105"/>
      <c r="BF430" s="105"/>
      <c r="BG430" s="105"/>
      <c r="BH430" s="105"/>
      <c r="BI430" s="105"/>
      <c r="BJ430" s="105"/>
    </row>
    <row r="431" spans="2:62" ht="20.100000000000001" hidden="1" customHeight="1" outlineLevel="1">
      <c r="B431" s="100"/>
      <c r="C431" s="908"/>
      <c r="D431" s="909"/>
      <c r="E431" s="909"/>
      <c r="F431" s="910"/>
      <c r="G431" s="890"/>
      <c r="H431" s="891"/>
      <c r="I431" s="152"/>
      <c r="J431" s="152"/>
      <c r="K431" s="152"/>
      <c r="L431" s="152"/>
      <c r="M431" s="152"/>
      <c r="N431" s="152"/>
      <c r="O431" s="152"/>
      <c r="P431" s="153"/>
      <c r="Q431" s="153"/>
      <c r="R431" s="156">
        <f t="shared" si="332"/>
        <v>0</v>
      </c>
      <c r="S431" s="156">
        <f t="shared" si="333"/>
        <v>0</v>
      </c>
      <c r="U431" s="157">
        <f t="shared" si="339"/>
        <v>0</v>
      </c>
      <c r="W431" s="152"/>
      <c r="X431" s="152"/>
      <c r="Y431" s="152"/>
      <c r="Z431" s="152"/>
      <c r="AA431" s="152"/>
      <c r="AB431" s="152"/>
      <c r="AC431" s="347"/>
      <c r="AD431" s="152"/>
      <c r="AE431" s="152"/>
      <c r="AF431" s="152"/>
      <c r="AG431" s="152"/>
      <c r="AH431" s="152"/>
      <c r="AI431" s="152"/>
      <c r="AJ431" s="347"/>
      <c r="AK431" s="152"/>
      <c r="AL431" s="152"/>
      <c r="AM431" s="295"/>
      <c r="AN431" s="228"/>
      <c r="AO431" s="228"/>
      <c r="AP431" s="228"/>
      <c r="AQ431" s="228"/>
      <c r="AR431" s="228"/>
      <c r="AS431" s="348"/>
      <c r="AT431" s="264">
        <f t="shared" si="309"/>
        <v>0</v>
      </c>
      <c r="AU431" s="259"/>
      <c r="AV431" s="265">
        <f t="shared" si="336"/>
        <v>0</v>
      </c>
      <c r="AX431" s="265">
        <f t="shared" si="340"/>
        <v>0</v>
      </c>
      <c r="AZ431" s="492">
        <f t="shared" si="337"/>
        <v>0</v>
      </c>
      <c r="BB431" s="492">
        <f t="shared" si="338"/>
        <v>0</v>
      </c>
      <c r="BD431" s="265">
        <f t="shared" si="341"/>
        <v>0</v>
      </c>
      <c r="BE431" s="105"/>
      <c r="BF431" s="105"/>
      <c r="BG431" s="105"/>
      <c r="BH431" s="105"/>
      <c r="BI431" s="105"/>
      <c r="BJ431" s="105"/>
    </row>
    <row r="432" spans="2:62" ht="20.100000000000001" hidden="1" customHeight="1" outlineLevel="1">
      <c r="B432" s="100"/>
      <c r="C432" s="908"/>
      <c r="D432" s="909"/>
      <c r="E432" s="909"/>
      <c r="F432" s="910"/>
      <c r="G432" s="890"/>
      <c r="H432" s="891"/>
      <c r="I432" s="152"/>
      <c r="J432" s="152"/>
      <c r="K432" s="152"/>
      <c r="L432" s="152"/>
      <c r="M432" s="152"/>
      <c r="N432" s="152"/>
      <c r="O432" s="152"/>
      <c r="P432" s="153"/>
      <c r="Q432" s="153"/>
      <c r="R432" s="156">
        <f t="shared" si="332"/>
        <v>0</v>
      </c>
      <c r="S432" s="156">
        <f t="shared" si="333"/>
        <v>0</v>
      </c>
      <c r="U432" s="157">
        <f t="shared" si="339"/>
        <v>0</v>
      </c>
      <c r="W432" s="152"/>
      <c r="X432" s="152"/>
      <c r="Y432" s="152"/>
      <c r="Z432" s="152"/>
      <c r="AA432" s="152"/>
      <c r="AB432" s="152"/>
      <c r="AC432" s="347"/>
      <c r="AD432" s="152"/>
      <c r="AE432" s="152"/>
      <c r="AF432" s="152"/>
      <c r="AG432" s="152"/>
      <c r="AH432" s="152"/>
      <c r="AI432" s="152"/>
      <c r="AJ432" s="347"/>
      <c r="AK432" s="152"/>
      <c r="AL432" s="152"/>
      <c r="AM432" s="295"/>
      <c r="AN432" s="228"/>
      <c r="AO432" s="228"/>
      <c r="AP432" s="228"/>
      <c r="AQ432" s="228"/>
      <c r="AR432" s="228"/>
      <c r="AS432" s="348"/>
      <c r="AT432" s="264">
        <f t="shared" si="309"/>
        <v>0</v>
      </c>
      <c r="AU432" s="259"/>
      <c r="AV432" s="265">
        <f t="shared" si="336"/>
        <v>0</v>
      </c>
      <c r="AX432" s="265">
        <f t="shared" si="340"/>
        <v>0</v>
      </c>
      <c r="AZ432" s="492">
        <f t="shared" si="337"/>
        <v>0</v>
      </c>
      <c r="BB432" s="492">
        <f t="shared" si="338"/>
        <v>0</v>
      </c>
      <c r="BD432" s="265">
        <f t="shared" si="341"/>
        <v>0</v>
      </c>
      <c r="BE432" s="105"/>
      <c r="BF432" s="105"/>
      <c r="BG432" s="105"/>
      <c r="BH432" s="105"/>
      <c r="BI432" s="105"/>
      <c r="BJ432" s="105"/>
    </row>
    <row r="433" spans="2:62" ht="20.100000000000001" hidden="1" customHeight="1" outlineLevel="1">
      <c r="B433" s="100"/>
      <c r="C433" s="908"/>
      <c r="D433" s="909"/>
      <c r="E433" s="909"/>
      <c r="F433" s="910"/>
      <c r="G433" s="890"/>
      <c r="H433" s="891"/>
      <c r="I433" s="152"/>
      <c r="J433" s="152"/>
      <c r="K433" s="152"/>
      <c r="L433" s="152"/>
      <c r="M433" s="152"/>
      <c r="N433" s="152"/>
      <c r="O433" s="152"/>
      <c r="P433" s="153"/>
      <c r="Q433" s="153"/>
      <c r="R433" s="156">
        <f t="shared" si="332"/>
        <v>0</v>
      </c>
      <c r="S433" s="156">
        <f t="shared" si="333"/>
        <v>0</v>
      </c>
      <c r="U433" s="157">
        <f t="shared" si="339"/>
        <v>0</v>
      </c>
      <c r="W433" s="152"/>
      <c r="X433" s="152"/>
      <c r="Y433" s="152"/>
      <c r="Z433" s="152"/>
      <c r="AA433" s="152"/>
      <c r="AB433" s="152"/>
      <c r="AC433" s="347"/>
      <c r="AD433" s="152"/>
      <c r="AE433" s="152"/>
      <c r="AF433" s="152"/>
      <c r="AG433" s="152"/>
      <c r="AH433" s="152"/>
      <c r="AI433" s="152"/>
      <c r="AJ433" s="347"/>
      <c r="AK433" s="152"/>
      <c r="AL433" s="152"/>
      <c r="AM433" s="295"/>
      <c r="AN433" s="228"/>
      <c r="AO433" s="228"/>
      <c r="AP433" s="228"/>
      <c r="AQ433" s="228"/>
      <c r="AR433" s="228"/>
      <c r="AS433" s="348"/>
      <c r="AT433" s="264">
        <f t="shared" si="309"/>
        <v>0</v>
      </c>
      <c r="AU433" s="259"/>
      <c r="AV433" s="265">
        <f t="shared" si="336"/>
        <v>0</v>
      </c>
      <c r="AX433" s="265">
        <f t="shared" si="340"/>
        <v>0</v>
      </c>
      <c r="AZ433" s="492">
        <f t="shared" si="337"/>
        <v>0</v>
      </c>
      <c r="BB433" s="492">
        <f t="shared" si="338"/>
        <v>0</v>
      </c>
      <c r="BD433" s="265">
        <f t="shared" si="341"/>
        <v>0</v>
      </c>
      <c r="BE433" s="105"/>
      <c r="BF433" s="105"/>
      <c r="BG433" s="105"/>
      <c r="BH433" s="105"/>
      <c r="BI433" s="105"/>
      <c r="BJ433" s="105"/>
    </row>
    <row r="434" spans="2:62" ht="20.100000000000001" hidden="1" customHeight="1" outlineLevel="1">
      <c r="B434" s="100"/>
      <c r="C434" s="908"/>
      <c r="D434" s="909"/>
      <c r="E434" s="909"/>
      <c r="F434" s="910"/>
      <c r="G434" s="890"/>
      <c r="H434" s="891"/>
      <c r="I434" s="152"/>
      <c r="J434" s="152"/>
      <c r="K434" s="152"/>
      <c r="L434" s="152"/>
      <c r="M434" s="152"/>
      <c r="N434" s="152"/>
      <c r="O434" s="152"/>
      <c r="P434" s="153"/>
      <c r="Q434" s="153"/>
      <c r="R434" s="156">
        <f t="shared" si="332"/>
        <v>0</v>
      </c>
      <c r="S434" s="156">
        <f t="shared" si="333"/>
        <v>0</v>
      </c>
      <c r="U434" s="157">
        <f t="shared" si="339"/>
        <v>0</v>
      </c>
      <c r="W434" s="152"/>
      <c r="X434" s="152"/>
      <c r="Y434" s="152"/>
      <c r="Z434" s="152"/>
      <c r="AA434" s="152"/>
      <c r="AB434" s="152"/>
      <c r="AC434" s="347"/>
      <c r="AD434" s="152"/>
      <c r="AE434" s="152"/>
      <c r="AF434" s="152"/>
      <c r="AG434" s="152"/>
      <c r="AH434" s="152"/>
      <c r="AI434" s="152"/>
      <c r="AJ434" s="347"/>
      <c r="AK434" s="152"/>
      <c r="AL434" s="152"/>
      <c r="AM434" s="295"/>
      <c r="AN434" s="228"/>
      <c r="AO434" s="228"/>
      <c r="AP434" s="228"/>
      <c r="AQ434" s="228"/>
      <c r="AR434" s="228"/>
      <c r="AS434" s="348"/>
      <c r="AT434" s="264">
        <f t="shared" si="309"/>
        <v>0</v>
      </c>
      <c r="AU434" s="259"/>
      <c r="AV434" s="265">
        <f t="shared" si="336"/>
        <v>0</v>
      </c>
      <c r="AX434" s="265">
        <f t="shared" si="340"/>
        <v>0</v>
      </c>
      <c r="AZ434" s="492">
        <f t="shared" si="337"/>
        <v>0</v>
      </c>
      <c r="BB434" s="492">
        <f t="shared" si="338"/>
        <v>0</v>
      </c>
      <c r="BD434" s="265">
        <f t="shared" si="341"/>
        <v>0</v>
      </c>
      <c r="BE434" s="105"/>
      <c r="BF434" s="105"/>
      <c r="BG434" s="105"/>
      <c r="BH434" s="105"/>
      <c r="BI434" s="105"/>
      <c r="BJ434" s="105"/>
    </row>
    <row r="435" spans="2:62" ht="20.100000000000001" hidden="1" customHeight="1" outlineLevel="1">
      <c r="B435" s="100"/>
      <c r="C435" s="908"/>
      <c r="D435" s="909"/>
      <c r="E435" s="909"/>
      <c r="F435" s="910"/>
      <c r="G435" s="890"/>
      <c r="H435" s="891"/>
      <c r="I435" s="152"/>
      <c r="J435" s="152"/>
      <c r="K435" s="152"/>
      <c r="L435" s="152"/>
      <c r="M435" s="152"/>
      <c r="N435" s="152"/>
      <c r="O435" s="152"/>
      <c r="P435" s="153"/>
      <c r="Q435" s="153"/>
      <c r="R435" s="156">
        <f t="shared" si="332"/>
        <v>0</v>
      </c>
      <c r="S435" s="156">
        <f t="shared" si="333"/>
        <v>0</v>
      </c>
      <c r="U435" s="157">
        <f t="shared" si="339"/>
        <v>0</v>
      </c>
      <c r="W435" s="152"/>
      <c r="X435" s="152"/>
      <c r="Y435" s="152"/>
      <c r="Z435" s="152"/>
      <c r="AA435" s="152"/>
      <c r="AB435" s="152"/>
      <c r="AC435" s="347"/>
      <c r="AD435" s="152"/>
      <c r="AE435" s="152"/>
      <c r="AF435" s="152"/>
      <c r="AG435" s="152"/>
      <c r="AH435" s="152"/>
      <c r="AI435" s="152"/>
      <c r="AJ435" s="347"/>
      <c r="AK435" s="152"/>
      <c r="AL435" s="152"/>
      <c r="AM435" s="295"/>
      <c r="AN435" s="228"/>
      <c r="AO435" s="228"/>
      <c r="AP435" s="228"/>
      <c r="AQ435" s="228"/>
      <c r="AR435" s="228"/>
      <c r="AS435" s="348"/>
      <c r="AT435" s="264">
        <f t="shared" si="309"/>
        <v>0</v>
      </c>
      <c r="AU435" s="259"/>
      <c r="AV435" s="265">
        <f t="shared" si="336"/>
        <v>0</v>
      </c>
      <c r="AX435" s="265">
        <f t="shared" si="340"/>
        <v>0</v>
      </c>
      <c r="AZ435" s="492">
        <f t="shared" si="337"/>
        <v>0</v>
      </c>
      <c r="BB435" s="492">
        <f t="shared" si="338"/>
        <v>0</v>
      </c>
      <c r="BD435" s="265">
        <f t="shared" si="341"/>
        <v>0</v>
      </c>
      <c r="BE435" s="105"/>
      <c r="BF435" s="105"/>
      <c r="BG435" s="105"/>
      <c r="BH435" s="105"/>
      <c r="BI435" s="105"/>
      <c r="BJ435" s="105"/>
    </row>
    <row r="436" spans="2:62" ht="9.9499999999999993" hidden="1" customHeight="1" outlineLevel="1">
      <c r="B436" s="101"/>
      <c r="C436" s="208"/>
      <c r="D436" s="208"/>
      <c r="E436" s="208"/>
      <c r="F436" s="208"/>
      <c r="G436" s="237"/>
      <c r="H436" s="207"/>
      <c r="I436" s="257"/>
      <c r="J436" s="257"/>
      <c r="K436" s="257"/>
      <c r="L436" s="257"/>
      <c r="M436" s="257"/>
      <c r="N436" s="257"/>
      <c r="O436" s="257"/>
      <c r="P436" s="256"/>
      <c r="Q436" s="102"/>
      <c r="R436" s="102"/>
      <c r="S436" s="102"/>
      <c r="U436" s="98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Z436" s="493"/>
      <c r="BE436" s="105"/>
      <c r="BF436" s="105"/>
      <c r="BG436" s="105"/>
      <c r="BH436" s="105"/>
      <c r="BI436" s="105"/>
      <c r="BJ436" s="105"/>
    </row>
    <row r="437" spans="2:62" ht="20.100000000000001" customHeight="1" collapsed="1">
      <c r="B437" s="8">
        <f>B420+1</f>
        <v>26</v>
      </c>
      <c r="C437" s="916"/>
      <c r="D437" s="917"/>
      <c r="E437" s="917"/>
      <c r="F437" s="918"/>
      <c r="G437" s="429"/>
      <c r="H437" s="206">
        <v>1</v>
      </c>
      <c r="I437" s="642">
        <f t="shared" ref="I437" si="342">$H437*SUM(I438:I452)</f>
        <v>0</v>
      </c>
      <c r="J437" s="643">
        <f t="shared" ref="J437:O437" si="343">$H437*SUM(J438:J452)</f>
        <v>0</v>
      </c>
      <c r="K437" s="644">
        <f t="shared" si="343"/>
        <v>0</v>
      </c>
      <c r="L437" s="645">
        <f t="shared" si="343"/>
        <v>0</v>
      </c>
      <c r="M437" s="645">
        <f t="shared" si="343"/>
        <v>0</v>
      </c>
      <c r="N437" s="644">
        <f t="shared" si="343"/>
        <v>0</v>
      </c>
      <c r="O437" s="642">
        <f t="shared" si="343"/>
        <v>0</v>
      </c>
      <c r="P437" s="209">
        <f t="shared" ref="P437:Q437" si="344">$H437*SUM(P438:P452)</f>
        <v>0</v>
      </c>
      <c r="Q437" s="210">
        <f t="shared" si="344"/>
        <v>0</v>
      </c>
      <c r="R437" s="136">
        <f t="shared" ref="R437:R452" si="345">P437*(1+Gewinn)*(1+SicherheitAngebot)</f>
        <v>0</v>
      </c>
      <c r="S437" s="137">
        <f t="shared" ref="S437:S452" si="346">Q437*(1+MGKZ)*(1+Gewinn)*(1+SicherheitAngebot)</f>
        <v>0</v>
      </c>
      <c r="U437" s="10">
        <f>I437*$I$7+J437*$J$7+K437*$K$7+L437*$L$7+M437*$M$7+N437*$N$7+O437*$O$7+R437+S437</f>
        <v>0</v>
      </c>
      <c r="W437" s="646">
        <f t="shared" ref="W437:AB437" si="347">$H437*SUM(W438:W452)</f>
        <v>0</v>
      </c>
      <c r="X437" s="647">
        <f t="shared" si="347"/>
        <v>0</v>
      </c>
      <c r="Y437" s="648">
        <f t="shared" si="347"/>
        <v>0</v>
      </c>
      <c r="Z437" s="649">
        <f t="shared" si="347"/>
        <v>0</v>
      </c>
      <c r="AA437" s="648">
        <f t="shared" si="347"/>
        <v>0</v>
      </c>
      <c r="AB437" s="646">
        <f t="shared" si="347"/>
        <v>0</v>
      </c>
      <c r="AC437" s="258"/>
      <c r="AD437" s="646">
        <f t="shared" ref="AD437:AM437" si="348">$H437*SUM(AD438:AD452)</f>
        <v>0</v>
      </c>
      <c r="AE437" s="647">
        <f t="shared" si="348"/>
        <v>0</v>
      </c>
      <c r="AF437" s="648">
        <f t="shared" si="348"/>
        <v>0</v>
      </c>
      <c r="AG437" s="649">
        <f t="shared" si="348"/>
        <v>0</v>
      </c>
      <c r="AH437" s="648">
        <f t="shared" si="348"/>
        <v>0</v>
      </c>
      <c r="AI437" s="646">
        <f t="shared" si="348"/>
        <v>0</v>
      </c>
      <c r="AJ437" s="258"/>
      <c r="AK437" s="653">
        <f t="shared" si="348"/>
        <v>0</v>
      </c>
      <c r="AL437" s="653">
        <f t="shared" si="348"/>
        <v>0</v>
      </c>
      <c r="AM437" s="653">
        <f t="shared" si="348"/>
        <v>0</v>
      </c>
      <c r="AN437" s="227">
        <f>$H437*SUM(AN438:AN452)*(1+Gewinn)*(1+SicherheitAngebot)</f>
        <v>0</v>
      </c>
      <c r="AO437" s="227">
        <f>$H437*SUM(AO438:AO452)*(1+Gewinn)*(1+SicherheitAngebot)</f>
        <v>0</v>
      </c>
      <c r="AP437" s="227">
        <f>$H437*SUM(AP438:AP452)*(1+Gewinn)*(1+SicherheitAngebot)</f>
        <v>0</v>
      </c>
      <c r="AQ437" s="227">
        <f>$H437*SUM(AQ438:AQ452)*(1+Gewinn)*(1+SicherheitAngebot)</f>
        <v>0</v>
      </c>
      <c r="AR437" s="227">
        <f>$H437*SUM(AR438:AR452)*(1+Gewinn)*(1+SicherheitAngebot)</f>
        <v>0</v>
      </c>
      <c r="AS437" s="262"/>
      <c r="AT437" s="263">
        <f t="shared" si="309"/>
        <v>0</v>
      </c>
      <c r="AU437" s="259"/>
      <c r="AV437" s="491">
        <f>AK437*$AK$7+AL437*$AL$7+AM437*$AM$7+SUM(AN437:AR437)+AT437/Zuschläge_IBN+AT437</f>
        <v>0</v>
      </c>
      <c r="AX437" s="685">
        <f>U437+AV437</f>
        <v>0</v>
      </c>
      <c r="AZ437" s="490">
        <f>IF(H437&gt;0,U437/(1+SicherheitAngebot)*(1+Sicherheit),0)</f>
        <v>0</v>
      </c>
      <c r="BB437" s="490">
        <f>IF(H437&gt;0,AV437/(1+SicherheitAngebot)*(1+Sicherheit),0)</f>
        <v>0</v>
      </c>
      <c r="BD437" s="490">
        <f>AZ437+BB437</f>
        <v>0</v>
      </c>
      <c r="BE437" s="105"/>
      <c r="BF437" s="105"/>
      <c r="BG437" s="105"/>
      <c r="BH437" s="105"/>
      <c r="BI437" s="105"/>
      <c r="BJ437" s="105"/>
    </row>
    <row r="438" spans="2:62" ht="20.100000000000001" hidden="1" customHeight="1" outlineLevel="1">
      <c r="B438" s="99"/>
      <c r="C438" s="908"/>
      <c r="D438" s="909"/>
      <c r="E438" s="909"/>
      <c r="F438" s="910"/>
      <c r="G438" s="890"/>
      <c r="H438" s="901"/>
      <c r="I438" s="152"/>
      <c r="J438" s="152"/>
      <c r="K438" s="152"/>
      <c r="L438" s="152"/>
      <c r="M438" s="152"/>
      <c r="N438" s="152"/>
      <c r="O438" s="152"/>
      <c r="P438" s="153"/>
      <c r="Q438" s="153"/>
      <c r="R438" s="156">
        <f t="shared" si="345"/>
        <v>0</v>
      </c>
      <c r="S438" s="156">
        <f t="shared" si="346"/>
        <v>0</v>
      </c>
      <c r="U438" s="157">
        <f>I438*$I$7+J438*$J$7+K438*$K$7+L438*$L$7+M438*$M$7+N438*$N$7+O438*$O$7+R438+S438</f>
        <v>0</v>
      </c>
      <c r="W438" s="152"/>
      <c r="X438" s="152"/>
      <c r="Y438" s="152"/>
      <c r="Z438" s="152"/>
      <c r="AA438" s="152"/>
      <c r="AB438" s="152"/>
      <c r="AC438" s="347"/>
      <c r="AD438" s="152"/>
      <c r="AE438" s="152"/>
      <c r="AF438" s="152"/>
      <c r="AG438" s="152"/>
      <c r="AH438" s="152"/>
      <c r="AI438" s="152"/>
      <c r="AJ438" s="347"/>
      <c r="AK438" s="152"/>
      <c r="AL438" s="152"/>
      <c r="AM438" s="295"/>
      <c r="AN438" s="228"/>
      <c r="AO438" s="228"/>
      <c r="AP438" s="228"/>
      <c r="AQ438" s="228"/>
      <c r="AR438" s="228"/>
      <c r="AS438" s="348"/>
      <c r="AT438" s="264">
        <f t="shared" si="309"/>
        <v>0</v>
      </c>
      <c r="AU438" s="259"/>
      <c r="AV438" s="265">
        <f t="shared" ref="AV438:AV452" si="349">AK438*$AK$7+AL438*$AL$7+AM438*$AM$7+SUM(AN438:AR438)*(1+Gewinn)*(1+SicherheitAngebot)+AT438/Zuschläge_IBN+AT438</f>
        <v>0</v>
      </c>
      <c r="AX438" s="265">
        <f>U438+AV438</f>
        <v>0</v>
      </c>
      <c r="AZ438" s="492">
        <f t="shared" ref="AZ438:AZ452" si="350">U438/(1+SicherheitAngebot)*(1+Sicherheit)</f>
        <v>0</v>
      </c>
      <c r="BB438" s="492">
        <f t="shared" ref="BB438:BB452" si="351">AV438/(1+SicherheitAngebot)*(1+Sicherheit)</f>
        <v>0</v>
      </c>
      <c r="BD438" s="265">
        <f>AZ438+BB438</f>
        <v>0</v>
      </c>
      <c r="BE438" s="105"/>
      <c r="BF438" s="105"/>
      <c r="BG438" s="105"/>
      <c r="BH438" s="105"/>
      <c r="BI438" s="105"/>
      <c r="BJ438" s="105"/>
    </row>
    <row r="439" spans="2:62" ht="20.100000000000001" hidden="1" customHeight="1" outlineLevel="1">
      <c r="B439" s="100"/>
      <c r="C439" s="908"/>
      <c r="D439" s="909"/>
      <c r="E439" s="909"/>
      <c r="F439" s="910"/>
      <c r="G439" s="890"/>
      <c r="H439" s="891"/>
      <c r="I439" s="152"/>
      <c r="J439" s="152"/>
      <c r="K439" s="152"/>
      <c r="L439" s="152"/>
      <c r="M439" s="152"/>
      <c r="N439" s="152"/>
      <c r="O439" s="152"/>
      <c r="P439" s="153"/>
      <c r="Q439" s="153"/>
      <c r="R439" s="156">
        <f t="shared" si="345"/>
        <v>0</v>
      </c>
      <c r="S439" s="156">
        <f t="shared" si="346"/>
        <v>0</v>
      </c>
      <c r="U439" s="157">
        <f t="shared" ref="U439:U452" si="352">I439*$I$7+J439*$J$7+K439*$K$7+L439*$L$7+M439*$M$7+N439*$N$7+O439*$O$7+R439+S439</f>
        <v>0</v>
      </c>
      <c r="W439" s="152"/>
      <c r="X439" s="152"/>
      <c r="Y439" s="152"/>
      <c r="Z439" s="152"/>
      <c r="AA439" s="152"/>
      <c r="AB439" s="152"/>
      <c r="AC439" s="347"/>
      <c r="AD439" s="152"/>
      <c r="AE439" s="152"/>
      <c r="AF439" s="152"/>
      <c r="AG439" s="152"/>
      <c r="AH439" s="152"/>
      <c r="AI439" s="152"/>
      <c r="AJ439" s="347"/>
      <c r="AK439" s="152"/>
      <c r="AL439" s="152"/>
      <c r="AM439" s="295"/>
      <c r="AN439" s="228"/>
      <c r="AO439" s="228"/>
      <c r="AP439" s="228"/>
      <c r="AQ439" s="228"/>
      <c r="AR439" s="228"/>
      <c r="AS439" s="348"/>
      <c r="AT439" s="264">
        <f t="shared" si="309"/>
        <v>0</v>
      </c>
      <c r="AU439" s="259"/>
      <c r="AV439" s="265">
        <f t="shared" si="349"/>
        <v>0</v>
      </c>
      <c r="AX439" s="265">
        <f t="shared" ref="AX439:AX452" si="353">U439+AV439</f>
        <v>0</v>
      </c>
      <c r="AZ439" s="492">
        <f t="shared" si="350"/>
        <v>0</v>
      </c>
      <c r="BB439" s="492">
        <f t="shared" si="351"/>
        <v>0</v>
      </c>
      <c r="BD439" s="265">
        <f t="shared" ref="BD439:BD452" si="354">AZ439+BB439</f>
        <v>0</v>
      </c>
      <c r="BE439" s="105"/>
      <c r="BF439" s="105"/>
      <c r="BG439" s="105"/>
      <c r="BH439" s="105"/>
      <c r="BI439" s="105"/>
      <c r="BJ439" s="105"/>
    </row>
    <row r="440" spans="2:62" ht="20.100000000000001" hidden="1" customHeight="1" outlineLevel="1">
      <c r="B440" s="100"/>
      <c r="C440" s="908"/>
      <c r="D440" s="909"/>
      <c r="E440" s="909"/>
      <c r="F440" s="910"/>
      <c r="G440" s="890"/>
      <c r="H440" s="891"/>
      <c r="I440" s="152"/>
      <c r="J440" s="152"/>
      <c r="K440" s="152"/>
      <c r="L440" s="152"/>
      <c r="M440" s="152"/>
      <c r="N440" s="152"/>
      <c r="O440" s="152"/>
      <c r="P440" s="153"/>
      <c r="Q440" s="153"/>
      <c r="R440" s="156">
        <f t="shared" si="345"/>
        <v>0</v>
      </c>
      <c r="S440" s="156">
        <f t="shared" si="346"/>
        <v>0</v>
      </c>
      <c r="U440" s="157">
        <f t="shared" si="352"/>
        <v>0</v>
      </c>
      <c r="W440" s="152"/>
      <c r="X440" s="152"/>
      <c r="Y440" s="152"/>
      <c r="Z440" s="152"/>
      <c r="AA440" s="152"/>
      <c r="AB440" s="152"/>
      <c r="AC440" s="347"/>
      <c r="AD440" s="152"/>
      <c r="AE440" s="152"/>
      <c r="AF440" s="152"/>
      <c r="AG440" s="152"/>
      <c r="AH440" s="152"/>
      <c r="AI440" s="152"/>
      <c r="AJ440" s="347"/>
      <c r="AK440" s="152"/>
      <c r="AL440" s="152"/>
      <c r="AM440" s="295"/>
      <c r="AN440" s="228"/>
      <c r="AO440" s="228"/>
      <c r="AP440" s="228"/>
      <c r="AQ440" s="228"/>
      <c r="AR440" s="228"/>
      <c r="AS440" s="348"/>
      <c r="AT440" s="264">
        <f t="shared" si="309"/>
        <v>0</v>
      </c>
      <c r="AU440" s="259"/>
      <c r="AV440" s="265">
        <f t="shared" si="349"/>
        <v>0</v>
      </c>
      <c r="AX440" s="265">
        <f t="shared" si="353"/>
        <v>0</v>
      </c>
      <c r="AZ440" s="492">
        <f t="shared" si="350"/>
        <v>0</v>
      </c>
      <c r="BB440" s="492">
        <f t="shared" si="351"/>
        <v>0</v>
      </c>
      <c r="BD440" s="265">
        <f t="shared" si="354"/>
        <v>0</v>
      </c>
      <c r="BE440" s="105"/>
      <c r="BF440" s="105"/>
      <c r="BG440" s="105"/>
      <c r="BH440" s="105"/>
      <c r="BI440" s="105"/>
      <c r="BJ440" s="105"/>
    </row>
    <row r="441" spans="2:62" ht="20.100000000000001" hidden="1" customHeight="1" outlineLevel="1">
      <c r="B441" s="100"/>
      <c r="C441" s="908"/>
      <c r="D441" s="909"/>
      <c r="E441" s="909"/>
      <c r="F441" s="910"/>
      <c r="G441" s="890"/>
      <c r="H441" s="891"/>
      <c r="I441" s="152"/>
      <c r="J441" s="152"/>
      <c r="K441" s="152"/>
      <c r="L441" s="152"/>
      <c r="M441" s="152"/>
      <c r="N441" s="152"/>
      <c r="O441" s="152"/>
      <c r="P441" s="153"/>
      <c r="Q441" s="153"/>
      <c r="R441" s="156">
        <f t="shared" si="345"/>
        <v>0</v>
      </c>
      <c r="S441" s="156">
        <f t="shared" si="346"/>
        <v>0</v>
      </c>
      <c r="U441" s="157">
        <f t="shared" si="352"/>
        <v>0</v>
      </c>
      <c r="W441" s="152"/>
      <c r="X441" s="152"/>
      <c r="Y441" s="152"/>
      <c r="Z441" s="152"/>
      <c r="AA441" s="152"/>
      <c r="AB441" s="152"/>
      <c r="AC441" s="347"/>
      <c r="AD441" s="152"/>
      <c r="AE441" s="152"/>
      <c r="AF441" s="152"/>
      <c r="AG441" s="152"/>
      <c r="AH441" s="152"/>
      <c r="AI441" s="152"/>
      <c r="AJ441" s="347"/>
      <c r="AK441" s="152"/>
      <c r="AL441" s="152"/>
      <c r="AM441" s="295"/>
      <c r="AN441" s="228"/>
      <c r="AO441" s="228"/>
      <c r="AP441" s="228"/>
      <c r="AQ441" s="228"/>
      <c r="AR441" s="228"/>
      <c r="AS441" s="348"/>
      <c r="AT441" s="264">
        <f t="shared" si="309"/>
        <v>0</v>
      </c>
      <c r="AU441" s="259"/>
      <c r="AV441" s="265">
        <f t="shared" si="349"/>
        <v>0</v>
      </c>
      <c r="AX441" s="265">
        <f t="shared" si="353"/>
        <v>0</v>
      </c>
      <c r="AZ441" s="492">
        <f t="shared" si="350"/>
        <v>0</v>
      </c>
      <c r="BB441" s="492">
        <f t="shared" si="351"/>
        <v>0</v>
      </c>
      <c r="BD441" s="265">
        <f t="shared" si="354"/>
        <v>0</v>
      </c>
      <c r="BE441" s="105"/>
      <c r="BF441" s="105"/>
      <c r="BG441" s="105"/>
      <c r="BH441" s="105"/>
      <c r="BI441" s="105"/>
      <c r="BJ441" s="105"/>
    </row>
    <row r="442" spans="2:62" ht="20.100000000000001" hidden="1" customHeight="1" outlineLevel="1">
      <c r="B442" s="100"/>
      <c r="C442" s="908"/>
      <c r="D442" s="909"/>
      <c r="E442" s="909"/>
      <c r="F442" s="910"/>
      <c r="G442" s="890"/>
      <c r="H442" s="891"/>
      <c r="I442" s="152"/>
      <c r="J442" s="152"/>
      <c r="K442" s="152"/>
      <c r="L442" s="152"/>
      <c r="M442" s="152"/>
      <c r="N442" s="152"/>
      <c r="O442" s="152"/>
      <c r="P442" s="153"/>
      <c r="Q442" s="153"/>
      <c r="R442" s="156">
        <f t="shared" si="345"/>
        <v>0</v>
      </c>
      <c r="S442" s="156">
        <f t="shared" si="346"/>
        <v>0</v>
      </c>
      <c r="U442" s="157">
        <f t="shared" si="352"/>
        <v>0</v>
      </c>
      <c r="W442" s="152"/>
      <c r="X442" s="152"/>
      <c r="Y442" s="152"/>
      <c r="Z442" s="152"/>
      <c r="AA442" s="152"/>
      <c r="AB442" s="152"/>
      <c r="AC442" s="347"/>
      <c r="AD442" s="152"/>
      <c r="AE442" s="152"/>
      <c r="AF442" s="152"/>
      <c r="AG442" s="152"/>
      <c r="AH442" s="152"/>
      <c r="AI442" s="152"/>
      <c r="AJ442" s="347"/>
      <c r="AK442" s="152"/>
      <c r="AL442" s="152"/>
      <c r="AM442" s="295"/>
      <c r="AN442" s="228"/>
      <c r="AO442" s="228"/>
      <c r="AP442" s="228"/>
      <c r="AQ442" s="228"/>
      <c r="AR442" s="228"/>
      <c r="AS442" s="348"/>
      <c r="AT442" s="264">
        <f t="shared" si="309"/>
        <v>0</v>
      </c>
      <c r="AU442" s="259"/>
      <c r="AV442" s="265">
        <f t="shared" si="349"/>
        <v>0</v>
      </c>
      <c r="AX442" s="265">
        <f t="shared" si="353"/>
        <v>0</v>
      </c>
      <c r="AZ442" s="492">
        <f t="shared" si="350"/>
        <v>0</v>
      </c>
      <c r="BB442" s="492">
        <f t="shared" si="351"/>
        <v>0</v>
      </c>
      <c r="BD442" s="265">
        <f t="shared" si="354"/>
        <v>0</v>
      </c>
      <c r="BE442" s="105"/>
      <c r="BF442" s="105"/>
      <c r="BG442" s="105"/>
      <c r="BH442" s="105"/>
      <c r="BI442" s="105"/>
      <c r="BJ442" s="105"/>
    </row>
    <row r="443" spans="2:62" ht="20.100000000000001" hidden="1" customHeight="1" outlineLevel="1">
      <c r="B443" s="100"/>
      <c r="C443" s="908"/>
      <c r="D443" s="909"/>
      <c r="E443" s="909"/>
      <c r="F443" s="910"/>
      <c r="G443" s="890"/>
      <c r="H443" s="891"/>
      <c r="I443" s="152"/>
      <c r="J443" s="152"/>
      <c r="K443" s="152"/>
      <c r="L443" s="152"/>
      <c r="M443" s="152"/>
      <c r="N443" s="152"/>
      <c r="O443" s="152"/>
      <c r="P443" s="153"/>
      <c r="Q443" s="153"/>
      <c r="R443" s="156">
        <f t="shared" si="345"/>
        <v>0</v>
      </c>
      <c r="S443" s="156">
        <f t="shared" si="346"/>
        <v>0</v>
      </c>
      <c r="U443" s="157">
        <f t="shared" si="352"/>
        <v>0</v>
      </c>
      <c r="W443" s="152"/>
      <c r="X443" s="152"/>
      <c r="Y443" s="152"/>
      <c r="Z443" s="152"/>
      <c r="AA443" s="152"/>
      <c r="AB443" s="152"/>
      <c r="AC443" s="347"/>
      <c r="AD443" s="152"/>
      <c r="AE443" s="152"/>
      <c r="AF443" s="152"/>
      <c r="AG443" s="152"/>
      <c r="AH443" s="152"/>
      <c r="AI443" s="152"/>
      <c r="AJ443" s="347"/>
      <c r="AK443" s="152"/>
      <c r="AL443" s="152"/>
      <c r="AM443" s="295"/>
      <c r="AN443" s="228"/>
      <c r="AO443" s="228"/>
      <c r="AP443" s="228"/>
      <c r="AQ443" s="228"/>
      <c r="AR443" s="228"/>
      <c r="AS443" s="348"/>
      <c r="AT443" s="264">
        <f t="shared" si="309"/>
        <v>0</v>
      </c>
      <c r="AU443" s="259"/>
      <c r="AV443" s="265">
        <f t="shared" si="349"/>
        <v>0</v>
      </c>
      <c r="AX443" s="265">
        <f t="shared" si="353"/>
        <v>0</v>
      </c>
      <c r="AZ443" s="492">
        <f t="shared" si="350"/>
        <v>0</v>
      </c>
      <c r="BB443" s="492">
        <f t="shared" si="351"/>
        <v>0</v>
      </c>
      <c r="BD443" s="265">
        <f t="shared" si="354"/>
        <v>0</v>
      </c>
      <c r="BE443" s="105"/>
      <c r="BF443" s="105"/>
      <c r="BG443" s="105"/>
      <c r="BH443" s="105"/>
      <c r="BI443" s="105"/>
      <c r="BJ443" s="105"/>
    </row>
    <row r="444" spans="2:62" ht="20.100000000000001" hidden="1" customHeight="1" outlineLevel="1">
      <c r="B444" s="100"/>
      <c r="C444" s="908"/>
      <c r="D444" s="909"/>
      <c r="E444" s="909"/>
      <c r="F444" s="910"/>
      <c r="G444" s="890"/>
      <c r="H444" s="891"/>
      <c r="I444" s="152"/>
      <c r="J444" s="152"/>
      <c r="K444" s="152"/>
      <c r="L444" s="152"/>
      <c r="M444" s="152"/>
      <c r="N444" s="152"/>
      <c r="O444" s="152"/>
      <c r="P444" s="153"/>
      <c r="Q444" s="153"/>
      <c r="R444" s="156">
        <f t="shared" si="345"/>
        <v>0</v>
      </c>
      <c r="S444" s="156">
        <f t="shared" si="346"/>
        <v>0</v>
      </c>
      <c r="U444" s="157">
        <f t="shared" si="352"/>
        <v>0</v>
      </c>
      <c r="W444" s="152"/>
      <c r="X444" s="152"/>
      <c r="Y444" s="152"/>
      <c r="Z444" s="152"/>
      <c r="AA444" s="152"/>
      <c r="AB444" s="152"/>
      <c r="AC444" s="347"/>
      <c r="AD444" s="152"/>
      <c r="AE444" s="152"/>
      <c r="AF444" s="152"/>
      <c r="AG444" s="152"/>
      <c r="AH444" s="152"/>
      <c r="AI444" s="152"/>
      <c r="AJ444" s="347"/>
      <c r="AK444" s="152"/>
      <c r="AL444" s="152"/>
      <c r="AM444" s="295"/>
      <c r="AN444" s="228"/>
      <c r="AO444" s="228"/>
      <c r="AP444" s="228"/>
      <c r="AQ444" s="228"/>
      <c r="AR444" s="228"/>
      <c r="AS444" s="348"/>
      <c r="AT444" s="264">
        <f t="shared" si="309"/>
        <v>0</v>
      </c>
      <c r="AU444" s="259"/>
      <c r="AV444" s="265">
        <f t="shared" si="349"/>
        <v>0</v>
      </c>
      <c r="AX444" s="265">
        <f t="shared" si="353"/>
        <v>0</v>
      </c>
      <c r="AZ444" s="492">
        <f t="shared" si="350"/>
        <v>0</v>
      </c>
      <c r="BB444" s="492">
        <f t="shared" si="351"/>
        <v>0</v>
      </c>
      <c r="BD444" s="265">
        <f t="shared" si="354"/>
        <v>0</v>
      </c>
      <c r="BE444" s="105"/>
      <c r="BF444" s="105"/>
      <c r="BG444" s="105"/>
      <c r="BH444" s="105"/>
      <c r="BI444" s="105"/>
      <c r="BJ444" s="105"/>
    </row>
    <row r="445" spans="2:62" ht="20.100000000000001" hidden="1" customHeight="1" outlineLevel="1">
      <c r="B445" s="100"/>
      <c r="C445" s="908"/>
      <c r="D445" s="909"/>
      <c r="E445" s="909"/>
      <c r="F445" s="910"/>
      <c r="G445" s="890"/>
      <c r="H445" s="891"/>
      <c r="I445" s="152"/>
      <c r="J445" s="152"/>
      <c r="K445" s="152"/>
      <c r="L445" s="152"/>
      <c r="M445" s="152"/>
      <c r="N445" s="152"/>
      <c r="O445" s="152"/>
      <c r="P445" s="153"/>
      <c r="Q445" s="153"/>
      <c r="R445" s="156">
        <f t="shared" si="345"/>
        <v>0</v>
      </c>
      <c r="S445" s="156">
        <f t="shared" si="346"/>
        <v>0</v>
      </c>
      <c r="U445" s="157">
        <f t="shared" si="352"/>
        <v>0</v>
      </c>
      <c r="W445" s="152"/>
      <c r="X445" s="152"/>
      <c r="Y445" s="152"/>
      <c r="Z445" s="152"/>
      <c r="AA445" s="152"/>
      <c r="AB445" s="152"/>
      <c r="AC445" s="347"/>
      <c r="AD445" s="152"/>
      <c r="AE445" s="152"/>
      <c r="AF445" s="152"/>
      <c r="AG445" s="152"/>
      <c r="AH445" s="152"/>
      <c r="AI445" s="152"/>
      <c r="AJ445" s="347"/>
      <c r="AK445" s="152"/>
      <c r="AL445" s="152"/>
      <c r="AM445" s="295"/>
      <c r="AN445" s="228"/>
      <c r="AO445" s="228"/>
      <c r="AP445" s="228"/>
      <c r="AQ445" s="228"/>
      <c r="AR445" s="228"/>
      <c r="AS445" s="348"/>
      <c r="AT445" s="264">
        <f t="shared" si="309"/>
        <v>0</v>
      </c>
      <c r="AU445" s="259"/>
      <c r="AV445" s="265">
        <f t="shared" si="349"/>
        <v>0</v>
      </c>
      <c r="AX445" s="265">
        <f t="shared" si="353"/>
        <v>0</v>
      </c>
      <c r="AZ445" s="492">
        <f t="shared" si="350"/>
        <v>0</v>
      </c>
      <c r="BB445" s="492">
        <f t="shared" si="351"/>
        <v>0</v>
      </c>
      <c r="BD445" s="265">
        <f t="shared" si="354"/>
        <v>0</v>
      </c>
      <c r="BE445" s="105"/>
      <c r="BF445" s="105"/>
      <c r="BG445" s="105"/>
      <c r="BH445" s="105"/>
      <c r="BI445" s="105"/>
      <c r="BJ445" s="105"/>
    </row>
    <row r="446" spans="2:62" ht="20.100000000000001" hidden="1" customHeight="1" outlineLevel="1">
      <c r="B446" s="100"/>
      <c r="C446" s="908"/>
      <c r="D446" s="909"/>
      <c r="E446" s="909"/>
      <c r="F446" s="910"/>
      <c r="G446" s="890"/>
      <c r="H446" s="891"/>
      <c r="I446" s="152"/>
      <c r="J446" s="152"/>
      <c r="K446" s="152"/>
      <c r="L446" s="152"/>
      <c r="M446" s="152"/>
      <c r="N446" s="152"/>
      <c r="O446" s="152"/>
      <c r="P446" s="153"/>
      <c r="Q446" s="153"/>
      <c r="R446" s="156">
        <f t="shared" si="345"/>
        <v>0</v>
      </c>
      <c r="S446" s="156">
        <f t="shared" si="346"/>
        <v>0</v>
      </c>
      <c r="U446" s="157">
        <f t="shared" si="352"/>
        <v>0</v>
      </c>
      <c r="W446" s="152"/>
      <c r="X446" s="152"/>
      <c r="Y446" s="152"/>
      <c r="Z446" s="152"/>
      <c r="AA446" s="152"/>
      <c r="AB446" s="152"/>
      <c r="AC446" s="347"/>
      <c r="AD446" s="152"/>
      <c r="AE446" s="152"/>
      <c r="AF446" s="152"/>
      <c r="AG446" s="152"/>
      <c r="AH446" s="152"/>
      <c r="AI446" s="152"/>
      <c r="AJ446" s="347"/>
      <c r="AK446" s="152"/>
      <c r="AL446" s="152"/>
      <c r="AM446" s="295"/>
      <c r="AN446" s="228"/>
      <c r="AO446" s="228"/>
      <c r="AP446" s="228"/>
      <c r="AQ446" s="228"/>
      <c r="AR446" s="228"/>
      <c r="AS446" s="348"/>
      <c r="AT446" s="264">
        <f t="shared" si="309"/>
        <v>0</v>
      </c>
      <c r="AU446" s="259"/>
      <c r="AV446" s="265">
        <f t="shared" si="349"/>
        <v>0</v>
      </c>
      <c r="AX446" s="265">
        <f t="shared" si="353"/>
        <v>0</v>
      </c>
      <c r="AZ446" s="492">
        <f t="shared" si="350"/>
        <v>0</v>
      </c>
      <c r="BB446" s="492">
        <f t="shared" si="351"/>
        <v>0</v>
      </c>
      <c r="BD446" s="265">
        <f t="shared" si="354"/>
        <v>0</v>
      </c>
      <c r="BE446" s="105"/>
      <c r="BF446" s="105"/>
      <c r="BG446" s="105"/>
      <c r="BH446" s="105"/>
      <c r="BI446" s="105"/>
      <c r="BJ446" s="105"/>
    </row>
    <row r="447" spans="2:62" ht="20.100000000000001" hidden="1" customHeight="1" outlineLevel="1">
      <c r="B447" s="100"/>
      <c r="C447" s="908"/>
      <c r="D447" s="909"/>
      <c r="E447" s="909"/>
      <c r="F447" s="910"/>
      <c r="G447" s="890"/>
      <c r="H447" s="891"/>
      <c r="I447" s="152"/>
      <c r="J447" s="152"/>
      <c r="K447" s="152"/>
      <c r="L447" s="152"/>
      <c r="M447" s="152"/>
      <c r="N447" s="152"/>
      <c r="O447" s="152"/>
      <c r="P447" s="153"/>
      <c r="Q447" s="153"/>
      <c r="R447" s="156">
        <f t="shared" si="345"/>
        <v>0</v>
      </c>
      <c r="S447" s="156">
        <f t="shared" si="346"/>
        <v>0</v>
      </c>
      <c r="U447" s="157">
        <f t="shared" si="352"/>
        <v>0</v>
      </c>
      <c r="W447" s="152"/>
      <c r="X447" s="152"/>
      <c r="Y447" s="152"/>
      <c r="Z447" s="152"/>
      <c r="AA447" s="152"/>
      <c r="AB447" s="152"/>
      <c r="AC447" s="347"/>
      <c r="AD447" s="152"/>
      <c r="AE447" s="152"/>
      <c r="AF447" s="152"/>
      <c r="AG447" s="152"/>
      <c r="AH447" s="152"/>
      <c r="AI447" s="152"/>
      <c r="AJ447" s="347"/>
      <c r="AK447" s="152"/>
      <c r="AL447" s="152"/>
      <c r="AM447" s="295"/>
      <c r="AN447" s="228"/>
      <c r="AO447" s="228"/>
      <c r="AP447" s="228"/>
      <c r="AQ447" s="228"/>
      <c r="AR447" s="228"/>
      <c r="AS447" s="348"/>
      <c r="AT447" s="264">
        <f t="shared" si="309"/>
        <v>0</v>
      </c>
      <c r="AU447" s="259"/>
      <c r="AV447" s="265">
        <f t="shared" si="349"/>
        <v>0</v>
      </c>
      <c r="AX447" s="265">
        <f t="shared" si="353"/>
        <v>0</v>
      </c>
      <c r="AZ447" s="492">
        <f t="shared" si="350"/>
        <v>0</v>
      </c>
      <c r="BB447" s="492">
        <f t="shared" si="351"/>
        <v>0</v>
      </c>
      <c r="BD447" s="265">
        <f t="shared" si="354"/>
        <v>0</v>
      </c>
      <c r="BE447" s="105"/>
      <c r="BF447" s="105"/>
      <c r="BG447" s="105"/>
      <c r="BH447" s="105"/>
      <c r="BI447" s="105"/>
      <c r="BJ447" s="105"/>
    </row>
    <row r="448" spans="2:62" ht="20.100000000000001" hidden="1" customHeight="1" outlineLevel="1">
      <c r="B448" s="100"/>
      <c r="C448" s="908"/>
      <c r="D448" s="909"/>
      <c r="E448" s="909"/>
      <c r="F448" s="910"/>
      <c r="G448" s="890"/>
      <c r="H448" s="891"/>
      <c r="I448" s="152"/>
      <c r="J448" s="152"/>
      <c r="K448" s="152"/>
      <c r="L448" s="152"/>
      <c r="M448" s="152"/>
      <c r="N448" s="152"/>
      <c r="O448" s="152"/>
      <c r="P448" s="153"/>
      <c r="Q448" s="153"/>
      <c r="R448" s="156">
        <f t="shared" si="345"/>
        <v>0</v>
      </c>
      <c r="S448" s="156">
        <f t="shared" si="346"/>
        <v>0</v>
      </c>
      <c r="U448" s="157">
        <f t="shared" si="352"/>
        <v>0</v>
      </c>
      <c r="W448" s="152"/>
      <c r="X448" s="152"/>
      <c r="Y448" s="152"/>
      <c r="Z448" s="152"/>
      <c r="AA448" s="152"/>
      <c r="AB448" s="152"/>
      <c r="AC448" s="347"/>
      <c r="AD448" s="152"/>
      <c r="AE448" s="152"/>
      <c r="AF448" s="152"/>
      <c r="AG448" s="152"/>
      <c r="AH448" s="152"/>
      <c r="AI448" s="152"/>
      <c r="AJ448" s="347"/>
      <c r="AK448" s="152"/>
      <c r="AL448" s="152"/>
      <c r="AM448" s="295"/>
      <c r="AN448" s="228"/>
      <c r="AO448" s="228"/>
      <c r="AP448" s="228"/>
      <c r="AQ448" s="228"/>
      <c r="AR448" s="228"/>
      <c r="AS448" s="348"/>
      <c r="AT448" s="264">
        <f t="shared" si="309"/>
        <v>0</v>
      </c>
      <c r="AU448" s="259"/>
      <c r="AV448" s="265">
        <f t="shared" si="349"/>
        <v>0</v>
      </c>
      <c r="AX448" s="265">
        <f t="shared" si="353"/>
        <v>0</v>
      </c>
      <c r="AZ448" s="492">
        <f t="shared" si="350"/>
        <v>0</v>
      </c>
      <c r="BB448" s="492">
        <f t="shared" si="351"/>
        <v>0</v>
      </c>
      <c r="BD448" s="265">
        <f t="shared" si="354"/>
        <v>0</v>
      </c>
      <c r="BE448" s="105"/>
      <c r="BF448" s="105"/>
      <c r="BG448" s="105"/>
      <c r="BH448" s="105"/>
      <c r="BI448" s="105"/>
      <c r="BJ448" s="105"/>
    </row>
    <row r="449" spans="2:62" ht="20.100000000000001" hidden="1" customHeight="1" outlineLevel="1">
      <c r="B449" s="100"/>
      <c r="C449" s="908"/>
      <c r="D449" s="909"/>
      <c r="E449" s="909"/>
      <c r="F449" s="910"/>
      <c r="G449" s="890"/>
      <c r="H449" s="891"/>
      <c r="I449" s="152"/>
      <c r="J449" s="152"/>
      <c r="K449" s="152"/>
      <c r="L449" s="152"/>
      <c r="M449" s="152"/>
      <c r="N449" s="152"/>
      <c r="O449" s="152"/>
      <c r="P449" s="153"/>
      <c r="Q449" s="153"/>
      <c r="R449" s="156">
        <f t="shared" si="345"/>
        <v>0</v>
      </c>
      <c r="S449" s="156">
        <f t="shared" si="346"/>
        <v>0</v>
      </c>
      <c r="U449" s="157">
        <f t="shared" si="352"/>
        <v>0</v>
      </c>
      <c r="W449" s="152"/>
      <c r="X449" s="152"/>
      <c r="Y449" s="152"/>
      <c r="Z449" s="152"/>
      <c r="AA449" s="152"/>
      <c r="AB449" s="152"/>
      <c r="AC449" s="347"/>
      <c r="AD449" s="152"/>
      <c r="AE449" s="152"/>
      <c r="AF449" s="152"/>
      <c r="AG449" s="152"/>
      <c r="AH449" s="152"/>
      <c r="AI449" s="152"/>
      <c r="AJ449" s="347"/>
      <c r="AK449" s="152"/>
      <c r="AL449" s="152"/>
      <c r="AM449" s="295"/>
      <c r="AN449" s="228"/>
      <c r="AO449" s="228"/>
      <c r="AP449" s="228"/>
      <c r="AQ449" s="228"/>
      <c r="AR449" s="228"/>
      <c r="AS449" s="348"/>
      <c r="AT449" s="264">
        <f t="shared" si="309"/>
        <v>0</v>
      </c>
      <c r="AU449" s="259"/>
      <c r="AV449" s="265">
        <f t="shared" si="349"/>
        <v>0</v>
      </c>
      <c r="AX449" s="265">
        <f t="shared" si="353"/>
        <v>0</v>
      </c>
      <c r="AZ449" s="492">
        <f t="shared" si="350"/>
        <v>0</v>
      </c>
      <c r="BB449" s="492">
        <f t="shared" si="351"/>
        <v>0</v>
      </c>
      <c r="BD449" s="265">
        <f t="shared" si="354"/>
        <v>0</v>
      </c>
      <c r="BE449" s="105"/>
      <c r="BF449" s="105"/>
      <c r="BG449" s="105"/>
      <c r="BH449" s="105"/>
      <c r="BI449" s="105"/>
      <c r="BJ449" s="105"/>
    </row>
    <row r="450" spans="2:62" ht="20.100000000000001" hidden="1" customHeight="1" outlineLevel="1">
      <c r="B450" s="100"/>
      <c r="C450" s="908"/>
      <c r="D450" s="909"/>
      <c r="E450" s="909"/>
      <c r="F450" s="910"/>
      <c r="G450" s="890"/>
      <c r="H450" s="891"/>
      <c r="I450" s="152"/>
      <c r="J450" s="152"/>
      <c r="K450" s="152"/>
      <c r="L450" s="152"/>
      <c r="M450" s="152"/>
      <c r="N450" s="152"/>
      <c r="O450" s="152"/>
      <c r="P450" s="153"/>
      <c r="Q450" s="153"/>
      <c r="R450" s="156">
        <f t="shared" si="345"/>
        <v>0</v>
      </c>
      <c r="S450" s="156">
        <f t="shared" si="346"/>
        <v>0</v>
      </c>
      <c r="U450" s="157">
        <f t="shared" si="352"/>
        <v>0</v>
      </c>
      <c r="W450" s="152"/>
      <c r="X450" s="152"/>
      <c r="Y450" s="152"/>
      <c r="Z450" s="152"/>
      <c r="AA450" s="152"/>
      <c r="AB450" s="152"/>
      <c r="AC450" s="347"/>
      <c r="AD450" s="152"/>
      <c r="AE450" s="152"/>
      <c r="AF450" s="152"/>
      <c r="AG450" s="152"/>
      <c r="AH450" s="152"/>
      <c r="AI450" s="152"/>
      <c r="AJ450" s="347"/>
      <c r="AK450" s="152"/>
      <c r="AL450" s="152"/>
      <c r="AM450" s="295"/>
      <c r="AN450" s="228"/>
      <c r="AO450" s="228"/>
      <c r="AP450" s="228"/>
      <c r="AQ450" s="228"/>
      <c r="AR450" s="228"/>
      <c r="AS450" s="348"/>
      <c r="AT450" s="264">
        <f t="shared" ref="AT450:AT452" si="355">((W450+AD450)*$W$7+(X450+AE450)*$X$7+(Y450+Z450+AF450+AG450)*$Z$7+(AA450+AH450)*$AA$7+(AB450+AI450)*$AB$7)*Zuschläge_IBN</f>
        <v>0</v>
      </c>
      <c r="AU450" s="259"/>
      <c r="AV450" s="265">
        <f t="shared" si="349"/>
        <v>0</v>
      </c>
      <c r="AX450" s="265">
        <f t="shared" si="353"/>
        <v>0</v>
      </c>
      <c r="AZ450" s="492">
        <f t="shared" si="350"/>
        <v>0</v>
      </c>
      <c r="BB450" s="492">
        <f t="shared" si="351"/>
        <v>0</v>
      </c>
      <c r="BD450" s="265">
        <f t="shared" si="354"/>
        <v>0</v>
      </c>
      <c r="BE450" s="105"/>
      <c r="BF450" s="105"/>
      <c r="BG450" s="105"/>
      <c r="BH450" s="105"/>
      <c r="BI450" s="105"/>
      <c r="BJ450" s="105"/>
    </row>
    <row r="451" spans="2:62" ht="20.100000000000001" hidden="1" customHeight="1" outlineLevel="1">
      <c r="B451" s="100"/>
      <c r="C451" s="908"/>
      <c r="D451" s="909"/>
      <c r="E451" s="909"/>
      <c r="F451" s="910"/>
      <c r="G451" s="890"/>
      <c r="H451" s="891"/>
      <c r="I451" s="152"/>
      <c r="J451" s="152"/>
      <c r="K451" s="152"/>
      <c r="L451" s="152"/>
      <c r="M451" s="152"/>
      <c r="N451" s="152"/>
      <c r="O451" s="152"/>
      <c r="P451" s="153"/>
      <c r="Q451" s="153"/>
      <c r="R451" s="156">
        <f t="shared" si="345"/>
        <v>0</v>
      </c>
      <c r="S451" s="156">
        <f t="shared" si="346"/>
        <v>0</v>
      </c>
      <c r="U451" s="157">
        <f t="shared" si="352"/>
        <v>0</v>
      </c>
      <c r="W451" s="152"/>
      <c r="X451" s="152"/>
      <c r="Y451" s="152"/>
      <c r="Z451" s="152"/>
      <c r="AA451" s="152"/>
      <c r="AB451" s="152"/>
      <c r="AC451" s="347"/>
      <c r="AD451" s="152"/>
      <c r="AE451" s="152"/>
      <c r="AF451" s="152"/>
      <c r="AG451" s="152"/>
      <c r="AH451" s="152"/>
      <c r="AI451" s="152"/>
      <c r="AJ451" s="347"/>
      <c r="AK451" s="152"/>
      <c r="AL451" s="152"/>
      <c r="AM451" s="295"/>
      <c r="AN451" s="228"/>
      <c r="AO451" s="228"/>
      <c r="AP451" s="228"/>
      <c r="AQ451" s="228"/>
      <c r="AR451" s="228"/>
      <c r="AS451" s="348"/>
      <c r="AT451" s="264">
        <f t="shared" si="355"/>
        <v>0</v>
      </c>
      <c r="AU451" s="259"/>
      <c r="AV451" s="265">
        <f t="shared" si="349"/>
        <v>0</v>
      </c>
      <c r="AX451" s="265">
        <f t="shared" si="353"/>
        <v>0</v>
      </c>
      <c r="AZ451" s="492">
        <f t="shared" si="350"/>
        <v>0</v>
      </c>
      <c r="BB451" s="492">
        <f t="shared" si="351"/>
        <v>0</v>
      </c>
      <c r="BD451" s="265">
        <f t="shared" si="354"/>
        <v>0</v>
      </c>
      <c r="BE451" s="105"/>
      <c r="BF451" s="105"/>
      <c r="BG451" s="105"/>
      <c r="BH451" s="105"/>
      <c r="BI451" s="105"/>
      <c r="BJ451" s="105"/>
    </row>
    <row r="452" spans="2:62" ht="20.100000000000001" hidden="1" customHeight="1" outlineLevel="1">
      <c r="B452" s="100"/>
      <c r="C452" s="908"/>
      <c r="D452" s="909"/>
      <c r="E452" s="909"/>
      <c r="F452" s="910"/>
      <c r="G452" s="890"/>
      <c r="H452" s="891"/>
      <c r="I452" s="152"/>
      <c r="J452" s="152"/>
      <c r="K452" s="152"/>
      <c r="L452" s="152"/>
      <c r="M452" s="152"/>
      <c r="N452" s="152"/>
      <c r="O452" s="152"/>
      <c r="P452" s="153"/>
      <c r="Q452" s="153"/>
      <c r="R452" s="156">
        <f t="shared" si="345"/>
        <v>0</v>
      </c>
      <c r="S452" s="156">
        <f t="shared" si="346"/>
        <v>0</v>
      </c>
      <c r="U452" s="157">
        <f t="shared" si="352"/>
        <v>0</v>
      </c>
      <c r="W452" s="152"/>
      <c r="X452" s="152"/>
      <c r="Y452" s="152"/>
      <c r="Z452" s="152"/>
      <c r="AA452" s="152"/>
      <c r="AB452" s="152"/>
      <c r="AC452" s="347"/>
      <c r="AD452" s="152"/>
      <c r="AE452" s="152"/>
      <c r="AF452" s="152"/>
      <c r="AG452" s="152"/>
      <c r="AH452" s="152"/>
      <c r="AI452" s="152"/>
      <c r="AJ452" s="347"/>
      <c r="AK452" s="152"/>
      <c r="AL452" s="152"/>
      <c r="AM452" s="295"/>
      <c r="AN452" s="228"/>
      <c r="AO452" s="228"/>
      <c r="AP452" s="228"/>
      <c r="AQ452" s="228"/>
      <c r="AR452" s="228"/>
      <c r="AS452" s="348"/>
      <c r="AT452" s="264">
        <f t="shared" si="355"/>
        <v>0</v>
      </c>
      <c r="AU452" s="259"/>
      <c r="AV452" s="265">
        <f t="shared" si="349"/>
        <v>0</v>
      </c>
      <c r="AX452" s="265">
        <f t="shared" si="353"/>
        <v>0</v>
      </c>
      <c r="AZ452" s="492">
        <f t="shared" si="350"/>
        <v>0</v>
      </c>
      <c r="BB452" s="492">
        <f t="shared" si="351"/>
        <v>0</v>
      </c>
      <c r="BD452" s="265">
        <f t="shared" si="354"/>
        <v>0</v>
      </c>
      <c r="BE452" s="105"/>
      <c r="BF452" s="105"/>
      <c r="BG452" s="105"/>
      <c r="BH452" s="105"/>
      <c r="BI452" s="105"/>
      <c r="BJ452" s="105"/>
    </row>
    <row r="453" spans="2:62" ht="9.9499999999999993" hidden="1" customHeight="1" outlineLevel="1">
      <c r="B453" s="101"/>
      <c r="C453" s="208"/>
      <c r="D453" s="208"/>
      <c r="E453" s="208"/>
      <c r="F453" s="208"/>
      <c r="G453" s="237"/>
      <c r="H453" s="207"/>
      <c r="I453" s="257"/>
      <c r="J453" s="257"/>
      <c r="K453" s="257"/>
      <c r="L453" s="257"/>
      <c r="M453" s="257"/>
      <c r="N453" s="257"/>
      <c r="O453" s="257"/>
      <c r="P453" s="256"/>
      <c r="Q453" s="102"/>
      <c r="R453" s="102"/>
      <c r="S453" s="102"/>
      <c r="U453" s="98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Z453" s="493"/>
      <c r="BE453" s="105"/>
      <c r="BF453" s="105"/>
      <c r="BG453" s="105"/>
      <c r="BH453" s="105"/>
      <c r="BI453" s="105"/>
      <c r="BJ453" s="105"/>
    </row>
    <row r="454" spans="2:62" ht="20.100000000000001" customHeight="1" collapsed="1">
      <c r="B454" s="8">
        <f>B437+1</f>
        <v>27</v>
      </c>
      <c r="C454" s="916"/>
      <c r="D454" s="917"/>
      <c r="E454" s="917"/>
      <c r="F454" s="918"/>
      <c r="G454" s="429"/>
      <c r="H454" s="206">
        <v>1</v>
      </c>
      <c r="I454" s="642">
        <f t="shared" ref="I454" si="356">$H454*SUM(I455:I469)</f>
        <v>0</v>
      </c>
      <c r="J454" s="643">
        <f t="shared" ref="J454:O454" si="357">$H454*SUM(J455:J469)</f>
        <v>0</v>
      </c>
      <c r="K454" s="644">
        <f t="shared" si="357"/>
        <v>0</v>
      </c>
      <c r="L454" s="645">
        <f t="shared" si="357"/>
        <v>0</v>
      </c>
      <c r="M454" s="645">
        <f t="shared" si="357"/>
        <v>0</v>
      </c>
      <c r="N454" s="644">
        <f t="shared" si="357"/>
        <v>0</v>
      </c>
      <c r="O454" s="642">
        <f t="shared" si="357"/>
        <v>0</v>
      </c>
      <c r="P454" s="209">
        <f t="shared" ref="P454:Q454" si="358">$H454*SUM(P455:P469)</f>
        <v>0</v>
      </c>
      <c r="Q454" s="210">
        <f t="shared" si="358"/>
        <v>0</v>
      </c>
      <c r="R454" s="136">
        <f t="shared" ref="R454:R469" si="359">P454*(1+Gewinn)*(1+SicherheitAngebot)</f>
        <v>0</v>
      </c>
      <c r="S454" s="137">
        <f t="shared" ref="S454:S469" si="360">Q454*(1+MGKZ)*(1+Gewinn)*(1+SicherheitAngebot)</f>
        <v>0</v>
      </c>
      <c r="U454" s="10">
        <f>I454*$I$7+J454*$J$7+K454*$K$7+L454*$L$7+M454*$M$7+N454*$N$7+O454*$O$7+R454+S454</f>
        <v>0</v>
      </c>
      <c r="W454" s="646">
        <f t="shared" ref="W454:AB454" si="361">$H454*SUM(W455:W469)</f>
        <v>0</v>
      </c>
      <c r="X454" s="647">
        <f t="shared" si="361"/>
        <v>0</v>
      </c>
      <c r="Y454" s="648">
        <f t="shared" si="361"/>
        <v>0</v>
      </c>
      <c r="Z454" s="649">
        <f t="shared" si="361"/>
        <v>0</v>
      </c>
      <c r="AA454" s="648">
        <f t="shared" si="361"/>
        <v>0</v>
      </c>
      <c r="AB454" s="646">
        <f t="shared" si="361"/>
        <v>0</v>
      </c>
      <c r="AC454" s="258"/>
      <c r="AD454" s="646">
        <f t="shared" ref="AD454:AM454" si="362">$H454*SUM(AD455:AD469)</f>
        <v>0</v>
      </c>
      <c r="AE454" s="647">
        <f t="shared" si="362"/>
        <v>0</v>
      </c>
      <c r="AF454" s="648">
        <f t="shared" si="362"/>
        <v>0</v>
      </c>
      <c r="AG454" s="649">
        <f t="shared" si="362"/>
        <v>0</v>
      </c>
      <c r="AH454" s="648">
        <f t="shared" si="362"/>
        <v>0</v>
      </c>
      <c r="AI454" s="646">
        <f t="shared" si="362"/>
        <v>0</v>
      </c>
      <c r="AJ454" s="258"/>
      <c r="AK454" s="653">
        <f t="shared" si="362"/>
        <v>0</v>
      </c>
      <c r="AL454" s="653">
        <f t="shared" si="362"/>
        <v>0</v>
      </c>
      <c r="AM454" s="653">
        <f t="shared" si="362"/>
        <v>0</v>
      </c>
      <c r="AN454" s="227">
        <f>$H454*SUM(AN455:AN469)*(1+Gewinn)*(1+SicherheitAngebot)</f>
        <v>0</v>
      </c>
      <c r="AO454" s="227">
        <f>$H454*SUM(AO455:AO469)*(1+Gewinn)*(1+SicherheitAngebot)</f>
        <v>0</v>
      </c>
      <c r="AP454" s="227">
        <f>$H454*SUM(AP455:AP469)*(1+Gewinn)*(1+SicherheitAngebot)</f>
        <v>0</v>
      </c>
      <c r="AQ454" s="227">
        <f>$H454*SUM(AQ455:AQ469)*(1+Gewinn)*(1+SicherheitAngebot)</f>
        <v>0</v>
      </c>
      <c r="AR454" s="227">
        <f>$H454*SUM(AR455:AR469)*(1+Gewinn)*(1+SicherheitAngebot)</f>
        <v>0</v>
      </c>
      <c r="AS454" s="262"/>
      <c r="AT454" s="263">
        <f t="shared" ref="AT454:AT517" si="363">((W454+AD454)*$W$7+(X454+AE454)*$X$7+(Y454+Z454+AF454+AG454)*$Z$7+(AA454+AH454)*$AA$7+(AB454+AI454)*$AB$7)*Zuschläge_IBN</f>
        <v>0</v>
      </c>
      <c r="AU454" s="259"/>
      <c r="AV454" s="491">
        <f>AK454*$AK$7+AL454*$AL$7+AM454*$AM$7+SUM(AN454:AR454)+AT454/Zuschläge_IBN+AT454</f>
        <v>0</v>
      </c>
      <c r="AX454" s="685">
        <f>U454+AV454</f>
        <v>0</v>
      </c>
      <c r="AZ454" s="490">
        <f>IF(H454&gt;0,U454/(1+SicherheitAngebot)*(1+Sicherheit),0)</f>
        <v>0</v>
      </c>
      <c r="BB454" s="490">
        <f>IF(H454&gt;0,AV454/(1+SicherheitAngebot)*(1+Sicherheit),0)</f>
        <v>0</v>
      </c>
      <c r="BD454" s="490">
        <f>AZ454+BB454</f>
        <v>0</v>
      </c>
      <c r="BE454" s="105"/>
      <c r="BF454" s="105"/>
      <c r="BG454" s="105"/>
      <c r="BH454" s="105"/>
      <c r="BI454" s="105"/>
      <c r="BJ454" s="105"/>
    </row>
    <row r="455" spans="2:62" ht="20.100000000000001" hidden="1" customHeight="1" outlineLevel="1">
      <c r="B455" s="99"/>
      <c r="C455" s="908"/>
      <c r="D455" s="909"/>
      <c r="E455" s="909"/>
      <c r="F455" s="910"/>
      <c r="G455" s="890"/>
      <c r="H455" s="901"/>
      <c r="I455" s="152"/>
      <c r="J455" s="152"/>
      <c r="K455" s="152"/>
      <c r="L455" s="152"/>
      <c r="M455" s="152"/>
      <c r="N455" s="152"/>
      <c r="O455" s="152"/>
      <c r="P455" s="153"/>
      <c r="Q455" s="153"/>
      <c r="R455" s="156">
        <f t="shared" si="359"/>
        <v>0</v>
      </c>
      <c r="S455" s="156">
        <f t="shared" si="360"/>
        <v>0</v>
      </c>
      <c r="U455" s="157">
        <f>I455*$I$7+J455*$J$7+K455*$K$7+L455*$L$7+M455*$M$7+N455*$N$7+O455*$O$7+R455+S455</f>
        <v>0</v>
      </c>
      <c r="W455" s="152"/>
      <c r="X455" s="152"/>
      <c r="Y455" s="152"/>
      <c r="Z455" s="152"/>
      <c r="AA455" s="152"/>
      <c r="AB455" s="152"/>
      <c r="AC455" s="347"/>
      <c r="AD455" s="152"/>
      <c r="AE455" s="152"/>
      <c r="AF455" s="152"/>
      <c r="AG455" s="152"/>
      <c r="AH455" s="152"/>
      <c r="AI455" s="152"/>
      <c r="AJ455" s="347"/>
      <c r="AK455" s="152"/>
      <c r="AL455" s="152"/>
      <c r="AM455" s="295"/>
      <c r="AN455" s="228"/>
      <c r="AO455" s="228"/>
      <c r="AP455" s="228"/>
      <c r="AQ455" s="228"/>
      <c r="AR455" s="228"/>
      <c r="AS455" s="348"/>
      <c r="AT455" s="264">
        <f t="shared" si="363"/>
        <v>0</v>
      </c>
      <c r="AU455" s="259"/>
      <c r="AV455" s="265">
        <f t="shared" ref="AV455:AV469" si="364">AK455*$AK$7+AL455*$AL$7+AM455*$AM$7+SUM(AN455:AR455)*(1+Gewinn)*(1+SicherheitAngebot)+AT455/Zuschläge_IBN+AT455</f>
        <v>0</v>
      </c>
      <c r="AX455" s="265">
        <f>U455+AV455</f>
        <v>0</v>
      </c>
      <c r="AZ455" s="492">
        <f t="shared" ref="AZ455:AZ469" si="365">U455/(1+SicherheitAngebot)*(1+Sicherheit)</f>
        <v>0</v>
      </c>
      <c r="BB455" s="492">
        <f t="shared" ref="BB455:BB469" si="366">AV455/(1+SicherheitAngebot)*(1+Sicherheit)</f>
        <v>0</v>
      </c>
      <c r="BD455" s="265">
        <f>AZ455+BB455</f>
        <v>0</v>
      </c>
      <c r="BE455" s="105"/>
      <c r="BF455" s="105"/>
      <c r="BG455" s="105"/>
      <c r="BH455" s="105"/>
      <c r="BI455" s="105"/>
      <c r="BJ455" s="105"/>
    </row>
    <row r="456" spans="2:62" ht="20.100000000000001" hidden="1" customHeight="1" outlineLevel="1">
      <c r="B456" s="100"/>
      <c r="C456" s="908"/>
      <c r="D456" s="909"/>
      <c r="E456" s="909"/>
      <c r="F456" s="910"/>
      <c r="G456" s="890"/>
      <c r="H456" s="891"/>
      <c r="I456" s="152"/>
      <c r="J456" s="152"/>
      <c r="K456" s="152"/>
      <c r="L456" s="152"/>
      <c r="M456" s="152"/>
      <c r="N456" s="152"/>
      <c r="O456" s="152"/>
      <c r="P456" s="153"/>
      <c r="Q456" s="153"/>
      <c r="R456" s="156">
        <f t="shared" si="359"/>
        <v>0</v>
      </c>
      <c r="S456" s="156">
        <f t="shared" si="360"/>
        <v>0</v>
      </c>
      <c r="U456" s="157">
        <f t="shared" ref="U456:U469" si="367">I456*$I$7+J456*$J$7+K456*$K$7+L456*$L$7+M456*$M$7+N456*$N$7+O456*$O$7+R456+S456</f>
        <v>0</v>
      </c>
      <c r="W456" s="152"/>
      <c r="X456" s="152"/>
      <c r="Y456" s="152"/>
      <c r="Z456" s="152"/>
      <c r="AA456" s="152"/>
      <c r="AB456" s="152"/>
      <c r="AC456" s="347"/>
      <c r="AD456" s="152"/>
      <c r="AE456" s="152"/>
      <c r="AF456" s="152"/>
      <c r="AG456" s="152"/>
      <c r="AH456" s="152"/>
      <c r="AI456" s="152"/>
      <c r="AJ456" s="347"/>
      <c r="AK456" s="152"/>
      <c r="AL456" s="152"/>
      <c r="AM456" s="295"/>
      <c r="AN456" s="228"/>
      <c r="AO456" s="228"/>
      <c r="AP456" s="228"/>
      <c r="AQ456" s="228"/>
      <c r="AR456" s="228"/>
      <c r="AS456" s="348"/>
      <c r="AT456" s="264">
        <f t="shared" si="363"/>
        <v>0</v>
      </c>
      <c r="AU456" s="259"/>
      <c r="AV456" s="265">
        <f t="shared" si="364"/>
        <v>0</v>
      </c>
      <c r="AX456" s="265">
        <f t="shared" ref="AX456:AX469" si="368">U456+AV456</f>
        <v>0</v>
      </c>
      <c r="AZ456" s="492">
        <f t="shared" si="365"/>
        <v>0</v>
      </c>
      <c r="BB456" s="492">
        <f t="shared" si="366"/>
        <v>0</v>
      </c>
      <c r="BD456" s="265">
        <f t="shared" ref="BD456:BD469" si="369">AZ456+BB456</f>
        <v>0</v>
      </c>
      <c r="BE456" s="105"/>
      <c r="BF456" s="105"/>
      <c r="BG456" s="105"/>
      <c r="BH456" s="105"/>
      <c r="BI456" s="105"/>
      <c r="BJ456" s="105"/>
    </row>
    <row r="457" spans="2:62" ht="20.100000000000001" hidden="1" customHeight="1" outlineLevel="1">
      <c r="B457" s="100"/>
      <c r="C457" s="908"/>
      <c r="D457" s="909"/>
      <c r="E457" s="909"/>
      <c r="F457" s="910"/>
      <c r="G457" s="890"/>
      <c r="H457" s="891"/>
      <c r="I457" s="152"/>
      <c r="J457" s="152"/>
      <c r="K457" s="152"/>
      <c r="L457" s="152"/>
      <c r="M457" s="152"/>
      <c r="N457" s="152"/>
      <c r="O457" s="152"/>
      <c r="P457" s="153"/>
      <c r="Q457" s="153"/>
      <c r="R457" s="156">
        <f t="shared" si="359"/>
        <v>0</v>
      </c>
      <c r="S457" s="156">
        <f t="shared" si="360"/>
        <v>0</v>
      </c>
      <c r="U457" s="157">
        <f t="shared" si="367"/>
        <v>0</v>
      </c>
      <c r="W457" s="152"/>
      <c r="X457" s="152"/>
      <c r="Y457" s="152"/>
      <c r="Z457" s="152"/>
      <c r="AA457" s="152"/>
      <c r="AB457" s="152"/>
      <c r="AC457" s="347"/>
      <c r="AD457" s="152"/>
      <c r="AE457" s="152"/>
      <c r="AF457" s="152"/>
      <c r="AG457" s="152"/>
      <c r="AH457" s="152"/>
      <c r="AI457" s="152"/>
      <c r="AJ457" s="347"/>
      <c r="AK457" s="152"/>
      <c r="AL457" s="152"/>
      <c r="AM457" s="295"/>
      <c r="AN457" s="228"/>
      <c r="AO457" s="228"/>
      <c r="AP457" s="228"/>
      <c r="AQ457" s="228"/>
      <c r="AR457" s="228"/>
      <c r="AS457" s="348"/>
      <c r="AT457" s="264">
        <f t="shared" si="363"/>
        <v>0</v>
      </c>
      <c r="AU457" s="259"/>
      <c r="AV457" s="265">
        <f t="shared" si="364"/>
        <v>0</v>
      </c>
      <c r="AX457" s="265">
        <f t="shared" si="368"/>
        <v>0</v>
      </c>
      <c r="AZ457" s="492">
        <f t="shared" si="365"/>
        <v>0</v>
      </c>
      <c r="BB457" s="492">
        <f t="shared" si="366"/>
        <v>0</v>
      </c>
      <c r="BD457" s="265">
        <f t="shared" si="369"/>
        <v>0</v>
      </c>
      <c r="BE457" s="105"/>
      <c r="BF457" s="105"/>
      <c r="BG457" s="105"/>
      <c r="BH457" s="105"/>
      <c r="BI457" s="105"/>
      <c r="BJ457" s="105"/>
    </row>
    <row r="458" spans="2:62" ht="20.100000000000001" hidden="1" customHeight="1" outlineLevel="1">
      <c r="B458" s="100"/>
      <c r="C458" s="908"/>
      <c r="D458" s="909"/>
      <c r="E458" s="909"/>
      <c r="F458" s="910"/>
      <c r="G458" s="890"/>
      <c r="H458" s="891"/>
      <c r="I458" s="152"/>
      <c r="J458" s="152"/>
      <c r="K458" s="152"/>
      <c r="L458" s="152"/>
      <c r="M458" s="152"/>
      <c r="N458" s="152"/>
      <c r="O458" s="152"/>
      <c r="P458" s="153"/>
      <c r="Q458" s="153"/>
      <c r="R458" s="156">
        <f t="shared" si="359"/>
        <v>0</v>
      </c>
      <c r="S458" s="156">
        <f t="shared" si="360"/>
        <v>0</v>
      </c>
      <c r="U458" s="157">
        <f t="shared" si="367"/>
        <v>0</v>
      </c>
      <c r="W458" s="152"/>
      <c r="X458" s="152"/>
      <c r="Y458" s="152"/>
      <c r="Z458" s="152"/>
      <c r="AA458" s="152"/>
      <c r="AB458" s="152"/>
      <c r="AC458" s="347"/>
      <c r="AD458" s="152"/>
      <c r="AE458" s="152"/>
      <c r="AF458" s="152"/>
      <c r="AG458" s="152"/>
      <c r="AH458" s="152"/>
      <c r="AI458" s="152"/>
      <c r="AJ458" s="347"/>
      <c r="AK458" s="152"/>
      <c r="AL458" s="152"/>
      <c r="AM458" s="295"/>
      <c r="AN458" s="228"/>
      <c r="AO458" s="228"/>
      <c r="AP458" s="228"/>
      <c r="AQ458" s="228"/>
      <c r="AR458" s="228"/>
      <c r="AS458" s="348"/>
      <c r="AT458" s="264">
        <f t="shared" si="363"/>
        <v>0</v>
      </c>
      <c r="AU458" s="259"/>
      <c r="AV458" s="265">
        <f t="shared" si="364"/>
        <v>0</v>
      </c>
      <c r="AX458" s="265">
        <f t="shared" si="368"/>
        <v>0</v>
      </c>
      <c r="AZ458" s="492">
        <f t="shared" si="365"/>
        <v>0</v>
      </c>
      <c r="BB458" s="492">
        <f t="shared" si="366"/>
        <v>0</v>
      </c>
      <c r="BD458" s="265">
        <f t="shared" si="369"/>
        <v>0</v>
      </c>
      <c r="BE458" s="105"/>
      <c r="BF458" s="105"/>
      <c r="BG458" s="105"/>
      <c r="BH458" s="105"/>
      <c r="BI458" s="105"/>
      <c r="BJ458" s="105"/>
    </row>
    <row r="459" spans="2:62" ht="20.100000000000001" hidden="1" customHeight="1" outlineLevel="1">
      <c r="B459" s="100"/>
      <c r="C459" s="908"/>
      <c r="D459" s="909"/>
      <c r="E459" s="909"/>
      <c r="F459" s="910"/>
      <c r="G459" s="890"/>
      <c r="H459" s="891"/>
      <c r="I459" s="152"/>
      <c r="J459" s="152"/>
      <c r="K459" s="152"/>
      <c r="L459" s="152"/>
      <c r="M459" s="152"/>
      <c r="N459" s="152"/>
      <c r="O459" s="152"/>
      <c r="P459" s="153"/>
      <c r="Q459" s="153"/>
      <c r="R459" s="156">
        <f t="shared" si="359"/>
        <v>0</v>
      </c>
      <c r="S459" s="156">
        <f t="shared" si="360"/>
        <v>0</v>
      </c>
      <c r="U459" s="157">
        <f t="shared" si="367"/>
        <v>0</v>
      </c>
      <c r="W459" s="152"/>
      <c r="X459" s="152"/>
      <c r="Y459" s="152"/>
      <c r="Z459" s="152"/>
      <c r="AA459" s="152"/>
      <c r="AB459" s="152"/>
      <c r="AC459" s="347"/>
      <c r="AD459" s="152"/>
      <c r="AE459" s="152"/>
      <c r="AF459" s="152"/>
      <c r="AG459" s="152"/>
      <c r="AH459" s="152"/>
      <c r="AI459" s="152"/>
      <c r="AJ459" s="347"/>
      <c r="AK459" s="152"/>
      <c r="AL459" s="152"/>
      <c r="AM459" s="295"/>
      <c r="AN459" s="228"/>
      <c r="AO459" s="228"/>
      <c r="AP459" s="228"/>
      <c r="AQ459" s="228"/>
      <c r="AR459" s="228"/>
      <c r="AS459" s="348"/>
      <c r="AT459" s="264">
        <f t="shared" si="363"/>
        <v>0</v>
      </c>
      <c r="AU459" s="259"/>
      <c r="AV459" s="265">
        <f t="shared" si="364"/>
        <v>0</v>
      </c>
      <c r="AX459" s="265">
        <f t="shared" si="368"/>
        <v>0</v>
      </c>
      <c r="AZ459" s="492">
        <f t="shared" si="365"/>
        <v>0</v>
      </c>
      <c r="BB459" s="492">
        <f t="shared" si="366"/>
        <v>0</v>
      </c>
      <c r="BD459" s="265">
        <f t="shared" si="369"/>
        <v>0</v>
      </c>
      <c r="BE459" s="105"/>
      <c r="BF459" s="105"/>
      <c r="BG459" s="105"/>
      <c r="BH459" s="105"/>
      <c r="BI459" s="105"/>
      <c r="BJ459" s="105"/>
    </row>
    <row r="460" spans="2:62" ht="20.100000000000001" hidden="1" customHeight="1" outlineLevel="1">
      <c r="B460" s="100"/>
      <c r="C460" s="908"/>
      <c r="D460" s="909"/>
      <c r="E460" s="909"/>
      <c r="F460" s="910"/>
      <c r="G460" s="890"/>
      <c r="H460" s="891"/>
      <c r="I460" s="152"/>
      <c r="J460" s="152"/>
      <c r="K460" s="152"/>
      <c r="L460" s="152"/>
      <c r="M460" s="152"/>
      <c r="N460" s="152"/>
      <c r="O460" s="152"/>
      <c r="P460" s="153"/>
      <c r="Q460" s="153"/>
      <c r="R460" s="156">
        <f t="shared" si="359"/>
        <v>0</v>
      </c>
      <c r="S460" s="156">
        <f t="shared" si="360"/>
        <v>0</v>
      </c>
      <c r="U460" s="157">
        <f t="shared" si="367"/>
        <v>0</v>
      </c>
      <c r="W460" s="152"/>
      <c r="X460" s="152"/>
      <c r="Y460" s="152"/>
      <c r="Z460" s="152"/>
      <c r="AA460" s="152"/>
      <c r="AB460" s="152"/>
      <c r="AC460" s="347"/>
      <c r="AD460" s="152"/>
      <c r="AE460" s="152"/>
      <c r="AF460" s="152"/>
      <c r="AG460" s="152"/>
      <c r="AH460" s="152"/>
      <c r="AI460" s="152"/>
      <c r="AJ460" s="347"/>
      <c r="AK460" s="152"/>
      <c r="AL460" s="152"/>
      <c r="AM460" s="295"/>
      <c r="AN460" s="228"/>
      <c r="AO460" s="228"/>
      <c r="AP460" s="228"/>
      <c r="AQ460" s="228"/>
      <c r="AR460" s="228"/>
      <c r="AS460" s="348"/>
      <c r="AT460" s="264">
        <f t="shared" si="363"/>
        <v>0</v>
      </c>
      <c r="AU460" s="259"/>
      <c r="AV460" s="265">
        <f t="shared" si="364"/>
        <v>0</v>
      </c>
      <c r="AX460" s="265">
        <f t="shared" si="368"/>
        <v>0</v>
      </c>
      <c r="AZ460" s="492">
        <f t="shared" si="365"/>
        <v>0</v>
      </c>
      <c r="BB460" s="492">
        <f t="shared" si="366"/>
        <v>0</v>
      </c>
      <c r="BD460" s="265">
        <f t="shared" si="369"/>
        <v>0</v>
      </c>
      <c r="BE460" s="105"/>
      <c r="BF460" s="105"/>
      <c r="BG460" s="105"/>
      <c r="BH460" s="105"/>
      <c r="BI460" s="105"/>
      <c r="BJ460" s="105"/>
    </row>
    <row r="461" spans="2:62" ht="20.100000000000001" hidden="1" customHeight="1" outlineLevel="1">
      <c r="B461" s="100"/>
      <c r="C461" s="908"/>
      <c r="D461" s="909"/>
      <c r="E461" s="909"/>
      <c r="F461" s="910"/>
      <c r="G461" s="890"/>
      <c r="H461" s="891"/>
      <c r="I461" s="152"/>
      <c r="J461" s="152"/>
      <c r="K461" s="152"/>
      <c r="L461" s="152"/>
      <c r="M461" s="152"/>
      <c r="N461" s="152"/>
      <c r="O461" s="152"/>
      <c r="P461" s="153"/>
      <c r="Q461" s="153"/>
      <c r="R461" s="156">
        <f t="shared" si="359"/>
        <v>0</v>
      </c>
      <c r="S461" s="156">
        <f t="shared" si="360"/>
        <v>0</v>
      </c>
      <c r="U461" s="157">
        <f t="shared" si="367"/>
        <v>0</v>
      </c>
      <c r="W461" s="152"/>
      <c r="X461" s="152"/>
      <c r="Y461" s="152"/>
      <c r="Z461" s="152"/>
      <c r="AA461" s="152"/>
      <c r="AB461" s="152"/>
      <c r="AC461" s="347"/>
      <c r="AD461" s="152"/>
      <c r="AE461" s="152"/>
      <c r="AF461" s="152"/>
      <c r="AG461" s="152"/>
      <c r="AH461" s="152"/>
      <c r="AI461" s="152"/>
      <c r="AJ461" s="347"/>
      <c r="AK461" s="152"/>
      <c r="AL461" s="152"/>
      <c r="AM461" s="295"/>
      <c r="AN461" s="228"/>
      <c r="AO461" s="228"/>
      <c r="AP461" s="228"/>
      <c r="AQ461" s="228"/>
      <c r="AR461" s="228"/>
      <c r="AS461" s="348"/>
      <c r="AT461" s="264">
        <f t="shared" si="363"/>
        <v>0</v>
      </c>
      <c r="AU461" s="259"/>
      <c r="AV461" s="265">
        <f t="shared" si="364"/>
        <v>0</v>
      </c>
      <c r="AX461" s="265">
        <f t="shared" si="368"/>
        <v>0</v>
      </c>
      <c r="AZ461" s="492">
        <f t="shared" si="365"/>
        <v>0</v>
      </c>
      <c r="BB461" s="492">
        <f t="shared" si="366"/>
        <v>0</v>
      </c>
      <c r="BD461" s="265">
        <f t="shared" si="369"/>
        <v>0</v>
      </c>
      <c r="BE461" s="105"/>
      <c r="BF461" s="105"/>
      <c r="BG461" s="105"/>
      <c r="BH461" s="105"/>
      <c r="BI461" s="105"/>
      <c r="BJ461" s="105"/>
    </row>
    <row r="462" spans="2:62" ht="20.100000000000001" hidden="1" customHeight="1" outlineLevel="1">
      <c r="B462" s="100"/>
      <c r="C462" s="908"/>
      <c r="D462" s="909"/>
      <c r="E462" s="909"/>
      <c r="F462" s="910"/>
      <c r="G462" s="890"/>
      <c r="H462" s="891"/>
      <c r="I462" s="152"/>
      <c r="J462" s="152"/>
      <c r="K462" s="152"/>
      <c r="L462" s="152"/>
      <c r="M462" s="152"/>
      <c r="N462" s="152"/>
      <c r="O462" s="152"/>
      <c r="P462" s="153"/>
      <c r="Q462" s="153"/>
      <c r="R462" s="156">
        <f t="shared" si="359"/>
        <v>0</v>
      </c>
      <c r="S462" s="156">
        <f t="shared" si="360"/>
        <v>0</v>
      </c>
      <c r="U462" s="157">
        <f t="shared" si="367"/>
        <v>0</v>
      </c>
      <c r="W462" s="152"/>
      <c r="X462" s="152"/>
      <c r="Y462" s="152"/>
      <c r="Z462" s="152"/>
      <c r="AA462" s="152"/>
      <c r="AB462" s="152"/>
      <c r="AC462" s="347"/>
      <c r="AD462" s="152"/>
      <c r="AE462" s="152"/>
      <c r="AF462" s="152"/>
      <c r="AG462" s="152"/>
      <c r="AH462" s="152"/>
      <c r="AI462" s="152"/>
      <c r="AJ462" s="347"/>
      <c r="AK462" s="152"/>
      <c r="AL462" s="152"/>
      <c r="AM462" s="295"/>
      <c r="AN462" s="228"/>
      <c r="AO462" s="228"/>
      <c r="AP462" s="228"/>
      <c r="AQ462" s="228"/>
      <c r="AR462" s="228"/>
      <c r="AS462" s="348"/>
      <c r="AT462" s="264">
        <f t="shared" si="363"/>
        <v>0</v>
      </c>
      <c r="AU462" s="259"/>
      <c r="AV462" s="265">
        <f t="shared" si="364"/>
        <v>0</v>
      </c>
      <c r="AX462" s="265">
        <f t="shared" si="368"/>
        <v>0</v>
      </c>
      <c r="AZ462" s="492">
        <f t="shared" si="365"/>
        <v>0</v>
      </c>
      <c r="BB462" s="492">
        <f t="shared" si="366"/>
        <v>0</v>
      </c>
      <c r="BD462" s="265">
        <f t="shared" si="369"/>
        <v>0</v>
      </c>
      <c r="BE462" s="105"/>
      <c r="BF462" s="105"/>
      <c r="BG462" s="105"/>
      <c r="BH462" s="105"/>
      <c r="BI462" s="105"/>
      <c r="BJ462" s="105"/>
    </row>
    <row r="463" spans="2:62" ht="20.100000000000001" hidden="1" customHeight="1" outlineLevel="1">
      <c r="B463" s="100"/>
      <c r="C463" s="908"/>
      <c r="D463" s="909"/>
      <c r="E463" s="909"/>
      <c r="F463" s="910"/>
      <c r="G463" s="890"/>
      <c r="H463" s="891"/>
      <c r="I463" s="152"/>
      <c r="J463" s="152"/>
      <c r="K463" s="152"/>
      <c r="L463" s="152"/>
      <c r="M463" s="152"/>
      <c r="N463" s="152"/>
      <c r="O463" s="152"/>
      <c r="P463" s="153"/>
      <c r="Q463" s="153"/>
      <c r="R463" s="156">
        <f t="shared" si="359"/>
        <v>0</v>
      </c>
      <c r="S463" s="156">
        <f t="shared" si="360"/>
        <v>0</v>
      </c>
      <c r="U463" s="157">
        <f t="shared" si="367"/>
        <v>0</v>
      </c>
      <c r="W463" s="152"/>
      <c r="X463" s="152"/>
      <c r="Y463" s="152"/>
      <c r="Z463" s="152"/>
      <c r="AA463" s="152"/>
      <c r="AB463" s="152"/>
      <c r="AC463" s="347"/>
      <c r="AD463" s="152"/>
      <c r="AE463" s="152"/>
      <c r="AF463" s="152"/>
      <c r="AG463" s="152"/>
      <c r="AH463" s="152"/>
      <c r="AI463" s="152"/>
      <c r="AJ463" s="347"/>
      <c r="AK463" s="152"/>
      <c r="AL463" s="152"/>
      <c r="AM463" s="295"/>
      <c r="AN463" s="228"/>
      <c r="AO463" s="228"/>
      <c r="AP463" s="228"/>
      <c r="AQ463" s="228"/>
      <c r="AR463" s="228"/>
      <c r="AS463" s="348"/>
      <c r="AT463" s="264">
        <f t="shared" si="363"/>
        <v>0</v>
      </c>
      <c r="AU463" s="259"/>
      <c r="AV463" s="265">
        <f t="shared" si="364"/>
        <v>0</v>
      </c>
      <c r="AX463" s="265">
        <f t="shared" si="368"/>
        <v>0</v>
      </c>
      <c r="AZ463" s="492">
        <f t="shared" si="365"/>
        <v>0</v>
      </c>
      <c r="BB463" s="492">
        <f t="shared" si="366"/>
        <v>0</v>
      </c>
      <c r="BD463" s="265">
        <f t="shared" si="369"/>
        <v>0</v>
      </c>
      <c r="BE463" s="105"/>
      <c r="BF463" s="105"/>
      <c r="BG463" s="105"/>
      <c r="BH463" s="105"/>
      <c r="BI463" s="105"/>
      <c r="BJ463" s="105"/>
    </row>
    <row r="464" spans="2:62" ht="20.100000000000001" hidden="1" customHeight="1" outlineLevel="1">
      <c r="B464" s="100"/>
      <c r="C464" s="908"/>
      <c r="D464" s="909"/>
      <c r="E464" s="909"/>
      <c r="F464" s="910"/>
      <c r="G464" s="890"/>
      <c r="H464" s="891"/>
      <c r="I464" s="152"/>
      <c r="J464" s="152"/>
      <c r="K464" s="152"/>
      <c r="L464" s="152"/>
      <c r="M464" s="152"/>
      <c r="N464" s="152"/>
      <c r="O464" s="152"/>
      <c r="P464" s="153"/>
      <c r="Q464" s="153"/>
      <c r="R464" s="156">
        <f t="shared" si="359"/>
        <v>0</v>
      </c>
      <c r="S464" s="156">
        <f t="shared" si="360"/>
        <v>0</v>
      </c>
      <c r="U464" s="157">
        <f t="shared" si="367"/>
        <v>0</v>
      </c>
      <c r="W464" s="152"/>
      <c r="X464" s="152"/>
      <c r="Y464" s="152"/>
      <c r="Z464" s="152"/>
      <c r="AA464" s="152"/>
      <c r="AB464" s="152"/>
      <c r="AC464" s="347"/>
      <c r="AD464" s="152"/>
      <c r="AE464" s="152"/>
      <c r="AF464" s="152"/>
      <c r="AG464" s="152"/>
      <c r="AH464" s="152"/>
      <c r="AI464" s="152"/>
      <c r="AJ464" s="347"/>
      <c r="AK464" s="152"/>
      <c r="AL464" s="152"/>
      <c r="AM464" s="295"/>
      <c r="AN464" s="228"/>
      <c r="AO464" s="228"/>
      <c r="AP464" s="228"/>
      <c r="AQ464" s="228"/>
      <c r="AR464" s="228"/>
      <c r="AS464" s="348"/>
      <c r="AT464" s="264">
        <f t="shared" si="363"/>
        <v>0</v>
      </c>
      <c r="AU464" s="259"/>
      <c r="AV464" s="265">
        <f t="shared" si="364"/>
        <v>0</v>
      </c>
      <c r="AX464" s="265">
        <f t="shared" si="368"/>
        <v>0</v>
      </c>
      <c r="AZ464" s="492">
        <f t="shared" si="365"/>
        <v>0</v>
      </c>
      <c r="BB464" s="492">
        <f t="shared" si="366"/>
        <v>0</v>
      </c>
      <c r="BD464" s="265">
        <f t="shared" si="369"/>
        <v>0</v>
      </c>
      <c r="BE464" s="105"/>
      <c r="BF464" s="105"/>
      <c r="BG464" s="105"/>
      <c r="BH464" s="105"/>
      <c r="BI464" s="105"/>
      <c r="BJ464" s="105"/>
    </row>
    <row r="465" spans="2:62" ht="20.100000000000001" hidden="1" customHeight="1" outlineLevel="1">
      <c r="B465" s="100"/>
      <c r="C465" s="908"/>
      <c r="D465" s="909"/>
      <c r="E465" s="909"/>
      <c r="F465" s="910"/>
      <c r="G465" s="890"/>
      <c r="H465" s="891"/>
      <c r="I465" s="152"/>
      <c r="J465" s="152"/>
      <c r="K465" s="152"/>
      <c r="L465" s="152"/>
      <c r="M465" s="152"/>
      <c r="N465" s="152"/>
      <c r="O465" s="152"/>
      <c r="P465" s="153"/>
      <c r="Q465" s="153"/>
      <c r="R465" s="156">
        <f t="shared" si="359"/>
        <v>0</v>
      </c>
      <c r="S465" s="156">
        <f t="shared" si="360"/>
        <v>0</v>
      </c>
      <c r="U465" s="157">
        <f t="shared" si="367"/>
        <v>0</v>
      </c>
      <c r="W465" s="152"/>
      <c r="X465" s="152"/>
      <c r="Y465" s="152"/>
      <c r="Z465" s="152"/>
      <c r="AA465" s="152"/>
      <c r="AB465" s="152"/>
      <c r="AC465" s="347"/>
      <c r="AD465" s="152"/>
      <c r="AE465" s="152"/>
      <c r="AF465" s="152"/>
      <c r="AG465" s="152"/>
      <c r="AH465" s="152"/>
      <c r="AI465" s="152"/>
      <c r="AJ465" s="347"/>
      <c r="AK465" s="152"/>
      <c r="AL465" s="152"/>
      <c r="AM465" s="295"/>
      <c r="AN465" s="228"/>
      <c r="AO465" s="228"/>
      <c r="AP465" s="228"/>
      <c r="AQ465" s="228"/>
      <c r="AR465" s="228"/>
      <c r="AS465" s="348"/>
      <c r="AT465" s="264">
        <f t="shared" si="363"/>
        <v>0</v>
      </c>
      <c r="AU465" s="259"/>
      <c r="AV465" s="265">
        <f t="shared" si="364"/>
        <v>0</v>
      </c>
      <c r="AX465" s="265">
        <f t="shared" si="368"/>
        <v>0</v>
      </c>
      <c r="AZ465" s="492">
        <f t="shared" si="365"/>
        <v>0</v>
      </c>
      <c r="BB465" s="492">
        <f t="shared" si="366"/>
        <v>0</v>
      </c>
      <c r="BD465" s="265">
        <f t="shared" si="369"/>
        <v>0</v>
      </c>
      <c r="BE465" s="105"/>
      <c r="BF465" s="105"/>
      <c r="BG465" s="105"/>
      <c r="BH465" s="105"/>
      <c r="BI465" s="105"/>
      <c r="BJ465" s="105"/>
    </row>
    <row r="466" spans="2:62" ht="20.100000000000001" hidden="1" customHeight="1" outlineLevel="1">
      <c r="B466" s="100"/>
      <c r="C466" s="908"/>
      <c r="D466" s="909"/>
      <c r="E466" s="909"/>
      <c r="F466" s="910"/>
      <c r="G466" s="890"/>
      <c r="H466" s="891"/>
      <c r="I466" s="152"/>
      <c r="J466" s="152"/>
      <c r="K466" s="152"/>
      <c r="L466" s="152"/>
      <c r="M466" s="152"/>
      <c r="N466" s="152"/>
      <c r="O466" s="152"/>
      <c r="P466" s="153"/>
      <c r="Q466" s="153"/>
      <c r="R466" s="156">
        <f t="shared" si="359"/>
        <v>0</v>
      </c>
      <c r="S466" s="156">
        <f t="shared" si="360"/>
        <v>0</v>
      </c>
      <c r="U466" s="157">
        <f t="shared" si="367"/>
        <v>0</v>
      </c>
      <c r="W466" s="152"/>
      <c r="X466" s="152"/>
      <c r="Y466" s="152"/>
      <c r="Z466" s="152"/>
      <c r="AA466" s="152"/>
      <c r="AB466" s="152"/>
      <c r="AC466" s="347"/>
      <c r="AD466" s="152"/>
      <c r="AE466" s="152"/>
      <c r="AF466" s="152"/>
      <c r="AG466" s="152"/>
      <c r="AH466" s="152"/>
      <c r="AI466" s="152"/>
      <c r="AJ466" s="347"/>
      <c r="AK466" s="152"/>
      <c r="AL466" s="152"/>
      <c r="AM466" s="295"/>
      <c r="AN466" s="228"/>
      <c r="AO466" s="228"/>
      <c r="AP466" s="228"/>
      <c r="AQ466" s="228"/>
      <c r="AR466" s="228"/>
      <c r="AS466" s="348"/>
      <c r="AT466" s="264">
        <f t="shared" si="363"/>
        <v>0</v>
      </c>
      <c r="AU466" s="259"/>
      <c r="AV466" s="265">
        <f t="shared" si="364"/>
        <v>0</v>
      </c>
      <c r="AX466" s="265">
        <f t="shared" si="368"/>
        <v>0</v>
      </c>
      <c r="AZ466" s="492">
        <f t="shared" si="365"/>
        <v>0</v>
      </c>
      <c r="BB466" s="492">
        <f t="shared" si="366"/>
        <v>0</v>
      </c>
      <c r="BD466" s="265">
        <f t="shared" si="369"/>
        <v>0</v>
      </c>
      <c r="BE466" s="105"/>
      <c r="BF466" s="105"/>
      <c r="BG466" s="105"/>
      <c r="BH466" s="105"/>
      <c r="BI466" s="105"/>
      <c r="BJ466" s="105"/>
    </row>
    <row r="467" spans="2:62" ht="20.100000000000001" hidden="1" customHeight="1" outlineLevel="1">
      <c r="B467" s="100"/>
      <c r="C467" s="908"/>
      <c r="D467" s="909"/>
      <c r="E467" s="909"/>
      <c r="F467" s="910"/>
      <c r="G467" s="890"/>
      <c r="H467" s="891"/>
      <c r="I467" s="152"/>
      <c r="J467" s="152"/>
      <c r="K467" s="152"/>
      <c r="L467" s="152"/>
      <c r="M467" s="152"/>
      <c r="N467" s="152"/>
      <c r="O467" s="152"/>
      <c r="P467" s="153"/>
      <c r="Q467" s="153"/>
      <c r="R467" s="156">
        <f t="shared" si="359"/>
        <v>0</v>
      </c>
      <c r="S467" s="156">
        <f t="shared" si="360"/>
        <v>0</v>
      </c>
      <c r="U467" s="157">
        <f t="shared" si="367"/>
        <v>0</v>
      </c>
      <c r="W467" s="152"/>
      <c r="X467" s="152"/>
      <c r="Y467" s="152"/>
      <c r="Z467" s="152"/>
      <c r="AA467" s="152"/>
      <c r="AB467" s="152"/>
      <c r="AC467" s="347"/>
      <c r="AD467" s="152"/>
      <c r="AE467" s="152"/>
      <c r="AF467" s="152"/>
      <c r="AG467" s="152"/>
      <c r="AH467" s="152"/>
      <c r="AI467" s="152"/>
      <c r="AJ467" s="347"/>
      <c r="AK467" s="152"/>
      <c r="AL467" s="152"/>
      <c r="AM467" s="295"/>
      <c r="AN467" s="228"/>
      <c r="AO467" s="228"/>
      <c r="AP467" s="228"/>
      <c r="AQ467" s="228"/>
      <c r="AR467" s="228"/>
      <c r="AS467" s="348"/>
      <c r="AT467" s="264">
        <f t="shared" si="363"/>
        <v>0</v>
      </c>
      <c r="AU467" s="259"/>
      <c r="AV467" s="265">
        <f t="shared" si="364"/>
        <v>0</v>
      </c>
      <c r="AX467" s="265">
        <f t="shared" si="368"/>
        <v>0</v>
      </c>
      <c r="AZ467" s="492">
        <f t="shared" si="365"/>
        <v>0</v>
      </c>
      <c r="BB467" s="492">
        <f t="shared" si="366"/>
        <v>0</v>
      </c>
      <c r="BD467" s="265">
        <f t="shared" si="369"/>
        <v>0</v>
      </c>
      <c r="BE467" s="105"/>
      <c r="BF467" s="105"/>
      <c r="BG467" s="105"/>
      <c r="BH467" s="105"/>
      <c r="BI467" s="105"/>
      <c r="BJ467" s="105"/>
    </row>
    <row r="468" spans="2:62" ht="20.100000000000001" hidden="1" customHeight="1" outlineLevel="1">
      <c r="B468" s="100"/>
      <c r="C468" s="908"/>
      <c r="D468" s="909"/>
      <c r="E468" s="909"/>
      <c r="F468" s="910"/>
      <c r="G468" s="890"/>
      <c r="H468" s="891"/>
      <c r="I468" s="152"/>
      <c r="J468" s="152"/>
      <c r="K468" s="152"/>
      <c r="L468" s="152"/>
      <c r="M468" s="152"/>
      <c r="N468" s="152"/>
      <c r="O468" s="152"/>
      <c r="P468" s="153"/>
      <c r="Q468" s="153"/>
      <c r="R468" s="156">
        <f t="shared" si="359"/>
        <v>0</v>
      </c>
      <c r="S468" s="156">
        <f t="shared" si="360"/>
        <v>0</v>
      </c>
      <c r="U468" s="157">
        <f t="shared" si="367"/>
        <v>0</v>
      </c>
      <c r="W468" s="152"/>
      <c r="X468" s="152"/>
      <c r="Y468" s="152"/>
      <c r="Z468" s="152"/>
      <c r="AA468" s="152"/>
      <c r="AB468" s="152"/>
      <c r="AC468" s="347"/>
      <c r="AD468" s="152"/>
      <c r="AE468" s="152"/>
      <c r="AF468" s="152"/>
      <c r="AG468" s="152"/>
      <c r="AH468" s="152"/>
      <c r="AI468" s="152"/>
      <c r="AJ468" s="347"/>
      <c r="AK468" s="152"/>
      <c r="AL468" s="152"/>
      <c r="AM468" s="295"/>
      <c r="AN468" s="228"/>
      <c r="AO468" s="228"/>
      <c r="AP468" s="228"/>
      <c r="AQ468" s="228"/>
      <c r="AR468" s="228"/>
      <c r="AS468" s="348"/>
      <c r="AT468" s="264">
        <f t="shared" si="363"/>
        <v>0</v>
      </c>
      <c r="AU468" s="259"/>
      <c r="AV468" s="265">
        <f t="shared" si="364"/>
        <v>0</v>
      </c>
      <c r="AX468" s="265">
        <f t="shared" si="368"/>
        <v>0</v>
      </c>
      <c r="AZ468" s="492">
        <f t="shared" si="365"/>
        <v>0</v>
      </c>
      <c r="BB468" s="492">
        <f t="shared" si="366"/>
        <v>0</v>
      </c>
      <c r="BD468" s="265">
        <f t="shared" si="369"/>
        <v>0</v>
      </c>
      <c r="BE468" s="105"/>
      <c r="BF468" s="105"/>
      <c r="BG468" s="105"/>
      <c r="BH468" s="105"/>
      <c r="BI468" s="105"/>
      <c r="BJ468" s="105"/>
    </row>
    <row r="469" spans="2:62" ht="20.100000000000001" hidden="1" customHeight="1" outlineLevel="1">
      <c r="B469" s="100"/>
      <c r="C469" s="908"/>
      <c r="D469" s="909"/>
      <c r="E469" s="909"/>
      <c r="F469" s="910"/>
      <c r="G469" s="890"/>
      <c r="H469" s="891"/>
      <c r="I469" s="152"/>
      <c r="J469" s="152"/>
      <c r="K469" s="152"/>
      <c r="L469" s="152"/>
      <c r="M469" s="152"/>
      <c r="N469" s="152"/>
      <c r="O469" s="152"/>
      <c r="P469" s="153"/>
      <c r="Q469" s="153"/>
      <c r="R469" s="156">
        <f t="shared" si="359"/>
        <v>0</v>
      </c>
      <c r="S469" s="156">
        <f t="shared" si="360"/>
        <v>0</v>
      </c>
      <c r="U469" s="157">
        <f t="shared" si="367"/>
        <v>0</v>
      </c>
      <c r="W469" s="152"/>
      <c r="X469" s="152"/>
      <c r="Y469" s="152"/>
      <c r="Z469" s="152"/>
      <c r="AA469" s="152"/>
      <c r="AB469" s="152"/>
      <c r="AC469" s="347"/>
      <c r="AD469" s="152"/>
      <c r="AE469" s="152"/>
      <c r="AF469" s="152"/>
      <c r="AG469" s="152"/>
      <c r="AH469" s="152"/>
      <c r="AI469" s="152"/>
      <c r="AJ469" s="347"/>
      <c r="AK469" s="152"/>
      <c r="AL469" s="152"/>
      <c r="AM469" s="295"/>
      <c r="AN469" s="228"/>
      <c r="AO469" s="228"/>
      <c r="AP469" s="228"/>
      <c r="AQ469" s="228"/>
      <c r="AR469" s="228"/>
      <c r="AS469" s="348"/>
      <c r="AT469" s="264">
        <f t="shared" si="363"/>
        <v>0</v>
      </c>
      <c r="AU469" s="259"/>
      <c r="AV469" s="265">
        <f t="shared" si="364"/>
        <v>0</v>
      </c>
      <c r="AX469" s="265">
        <f t="shared" si="368"/>
        <v>0</v>
      </c>
      <c r="AZ469" s="492">
        <f t="shared" si="365"/>
        <v>0</v>
      </c>
      <c r="BB469" s="492">
        <f t="shared" si="366"/>
        <v>0</v>
      </c>
      <c r="BD469" s="265">
        <f t="shared" si="369"/>
        <v>0</v>
      </c>
      <c r="BE469" s="105"/>
      <c r="BF469" s="105"/>
      <c r="BG469" s="105"/>
      <c r="BH469" s="105"/>
      <c r="BI469" s="105"/>
      <c r="BJ469" s="105"/>
    </row>
    <row r="470" spans="2:62" ht="9.9499999999999993" hidden="1" customHeight="1" outlineLevel="1">
      <c r="B470" s="101"/>
      <c r="C470" s="208"/>
      <c r="D470" s="208"/>
      <c r="E470" s="208"/>
      <c r="F470" s="208"/>
      <c r="G470" s="237"/>
      <c r="H470" s="207"/>
      <c r="I470" s="257"/>
      <c r="J470" s="257"/>
      <c r="K470" s="257"/>
      <c r="L470" s="257"/>
      <c r="M470" s="257"/>
      <c r="N470" s="257"/>
      <c r="O470" s="257"/>
      <c r="P470" s="256"/>
      <c r="Q470" s="102"/>
      <c r="R470" s="102"/>
      <c r="S470" s="102"/>
      <c r="U470" s="98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Z470" s="493"/>
      <c r="BE470" s="105"/>
      <c r="BF470" s="105"/>
      <c r="BG470" s="105"/>
      <c r="BH470" s="105"/>
      <c r="BI470" s="105"/>
      <c r="BJ470" s="105"/>
    </row>
    <row r="471" spans="2:62" ht="20.100000000000001" customHeight="1" collapsed="1">
      <c r="B471" s="8">
        <f>B454+1</f>
        <v>28</v>
      </c>
      <c r="C471" s="916"/>
      <c r="D471" s="917"/>
      <c r="E471" s="917"/>
      <c r="F471" s="918"/>
      <c r="G471" s="429"/>
      <c r="H471" s="206">
        <v>1</v>
      </c>
      <c r="I471" s="642">
        <f t="shared" ref="I471" si="370">$H471*SUM(I472:I486)</f>
        <v>0</v>
      </c>
      <c r="J471" s="643">
        <f t="shared" ref="J471:O471" si="371">$H471*SUM(J472:J486)</f>
        <v>0</v>
      </c>
      <c r="K471" s="644">
        <f t="shared" si="371"/>
        <v>0</v>
      </c>
      <c r="L471" s="645">
        <f t="shared" si="371"/>
        <v>0</v>
      </c>
      <c r="M471" s="645">
        <f t="shared" si="371"/>
        <v>0</v>
      </c>
      <c r="N471" s="644">
        <f t="shared" si="371"/>
        <v>0</v>
      </c>
      <c r="O471" s="642">
        <f t="shared" si="371"/>
        <v>0</v>
      </c>
      <c r="P471" s="209">
        <f t="shared" ref="P471:Q471" si="372">$H471*SUM(P472:P486)</f>
        <v>0</v>
      </c>
      <c r="Q471" s="210">
        <f t="shared" si="372"/>
        <v>0</v>
      </c>
      <c r="R471" s="136">
        <f t="shared" ref="R471:R486" si="373">P471*(1+Gewinn)*(1+SicherheitAngebot)</f>
        <v>0</v>
      </c>
      <c r="S471" s="137">
        <f t="shared" ref="S471:S486" si="374">Q471*(1+MGKZ)*(1+Gewinn)*(1+SicherheitAngebot)</f>
        <v>0</v>
      </c>
      <c r="U471" s="10">
        <f>I471*$I$7+J471*$J$7+K471*$K$7+L471*$L$7+M471*$M$7+N471*$N$7+O471*$O$7+R471+S471</f>
        <v>0</v>
      </c>
      <c r="W471" s="646">
        <f t="shared" ref="W471:AB471" si="375">$H471*SUM(W472:W486)</f>
        <v>0</v>
      </c>
      <c r="X471" s="647">
        <f t="shared" si="375"/>
        <v>0</v>
      </c>
      <c r="Y471" s="648">
        <f t="shared" si="375"/>
        <v>0</v>
      </c>
      <c r="Z471" s="649">
        <f t="shared" si="375"/>
        <v>0</v>
      </c>
      <c r="AA471" s="648">
        <f t="shared" si="375"/>
        <v>0</v>
      </c>
      <c r="AB471" s="646">
        <f t="shared" si="375"/>
        <v>0</v>
      </c>
      <c r="AC471" s="258"/>
      <c r="AD471" s="646">
        <f t="shared" ref="AD471:AM471" si="376">$H471*SUM(AD472:AD486)</f>
        <v>0</v>
      </c>
      <c r="AE471" s="647">
        <f t="shared" si="376"/>
        <v>0</v>
      </c>
      <c r="AF471" s="648">
        <f t="shared" si="376"/>
        <v>0</v>
      </c>
      <c r="AG471" s="649">
        <f t="shared" si="376"/>
        <v>0</v>
      </c>
      <c r="AH471" s="648">
        <f t="shared" si="376"/>
        <v>0</v>
      </c>
      <c r="AI471" s="646">
        <f t="shared" si="376"/>
        <v>0</v>
      </c>
      <c r="AJ471" s="258"/>
      <c r="AK471" s="653">
        <f t="shared" si="376"/>
        <v>0</v>
      </c>
      <c r="AL471" s="653">
        <f t="shared" si="376"/>
        <v>0</v>
      </c>
      <c r="AM471" s="653">
        <f t="shared" si="376"/>
        <v>0</v>
      </c>
      <c r="AN471" s="227">
        <f>$H471*SUM(AN472:AN486)*(1+Gewinn)*(1+SicherheitAngebot)</f>
        <v>0</v>
      </c>
      <c r="AO471" s="227">
        <f>$H471*SUM(AO472:AO486)*(1+Gewinn)*(1+SicherheitAngebot)</f>
        <v>0</v>
      </c>
      <c r="AP471" s="227">
        <f>$H471*SUM(AP472:AP486)*(1+Gewinn)*(1+SicherheitAngebot)</f>
        <v>0</v>
      </c>
      <c r="AQ471" s="227">
        <f>$H471*SUM(AQ472:AQ486)*(1+Gewinn)*(1+SicherheitAngebot)</f>
        <v>0</v>
      </c>
      <c r="AR471" s="227">
        <f>$H471*SUM(AR472:AR486)*(1+Gewinn)*(1+SicherheitAngebot)</f>
        <v>0</v>
      </c>
      <c r="AS471" s="262"/>
      <c r="AT471" s="263">
        <f t="shared" si="363"/>
        <v>0</v>
      </c>
      <c r="AU471" s="259"/>
      <c r="AV471" s="491">
        <f>AK471*$AK$7+AL471*$AL$7+AM471*$AM$7+SUM(AN471:AR471)+AT471/Zuschläge_IBN+AT471</f>
        <v>0</v>
      </c>
      <c r="AX471" s="685">
        <f>U471+AV471</f>
        <v>0</v>
      </c>
      <c r="AZ471" s="490">
        <f>IF(H471&gt;0,U471/(1+SicherheitAngebot)*(1+Sicherheit),0)</f>
        <v>0</v>
      </c>
      <c r="BB471" s="490">
        <f>IF(H471&gt;0,AV471/(1+SicherheitAngebot)*(1+Sicherheit),0)</f>
        <v>0</v>
      </c>
      <c r="BD471" s="490">
        <f>AZ471+BB471</f>
        <v>0</v>
      </c>
      <c r="BE471" s="105"/>
      <c r="BF471" s="105"/>
      <c r="BG471" s="105"/>
      <c r="BH471" s="105"/>
      <c r="BI471" s="105"/>
      <c r="BJ471" s="105"/>
    </row>
    <row r="472" spans="2:62" ht="20.100000000000001" hidden="1" customHeight="1" outlineLevel="1">
      <c r="B472" s="99"/>
      <c r="C472" s="908"/>
      <c r="D472" s="909"/>
      <c r="E472" s="909"/>
      <c r="F472" s="910"/>
      <c r="G472" s="890"/>
      <c r="H472" s="901"/>
      <c r="I472" s="152"/>
      <c r="J472" s="152"/>
      <c r="K472" s="152"/>
      <c r="L472" s="152"/>
      <c r="M472" s="152"/>
      <c r="N472" s="152"/>
      <c r="O472" s="152"/>
      <c r="P472" s="153"/>
      <c r="Q472" s="153"/>
      <c r="R472" s="156">
        <f t="shared" si="373"/>
        <v>0</v>
      </c>
      <c r="S472" s="156">
        <f t="shared" si="374"/>
        <v>0</v>
      </c>
      <c r="U472" s="157">
        <f>I472*$I$7+J472*$J$7+K472*$K$7+L472*$L$7+M472*$M$7+N472*$N$7+O472*$O$7+R472+S472</f>
        <v>0</v>
      </c>
      <c r="W472" s="152"/>
      <c r="X472" s="152"/>
      <c r="Y472" s="152"/>
      <c r="Z472" s="152"/>
      <c r="AA472" s="152"/>
      <c r="AB472" s="152"/>
      <c r="AC472" s="347"/>
      <c r="AD472" s="152"/>
      <c r="AE472" s="152"/>
      <c r="AF472" s="152"/>
      <c r="AG472" s="152"/>
      <c r="AH472" s="152"/>
      <c r="AI472" s="152"/>
      <c r="AJ472" s="347"/>
      <c r="AK472" s="152"/>
      <c r="AL472" s="152"/>
      <c r="AM472" s="295"/>
      <c r="AN472" s="228"/>
      <c r="AO472" s="228"/>
      <c r="AP472" s="228"/>
      <c r="AQ472" s="228"/>
      <c r="AR472" s="228"/>
      <c r="AS472" s="348"/>
      <c r="AT472" s="264">
        <f t="shared" si="363"/>
        <v>0</v>
      </c>
      <c r="AU472" s="259"/>
      <c r="AV472" s="265">
        <f t="shared" ref="AV472:AV486" si="377">AK472*$AK$7+AL472*$AL$7+AM472*$AM$7+SUM(AN472:AR472)*(1+Gewinn)*(1+SicherheitAngebot)+AT472/Zuschläge_IBN+AT472</f>
        <v>0</v>
      </c>
      <c r="AX472" s="265">
        <f>U472+AV472</f>
        <v>0</v>
      </c>
      <c r="AZ472" s="492">
        <f t="shared" ref="AZ472:AZ486" si="378">U472/(1+SicherheitAngebot)*(1+Sicherheit)</f>
        <v>0</v>
      </c>
      <c r="BB472" s="492">
        <f t="shared" ref="BB472:BB486" si="379">AV472/(1+SicherheitAngebot)*(1+Sicherheit)</f>
        <v>0</v>
      </c>
      <c r="BD472" s="265">
        <f>AZ472+BB472</f>
        <v>0</v>
      </c>
      <c r="BE472" s="105"/>
      <c r="BF472" s="105"/>
      <c r="BG472" s="105"/>
      <c r="BH472" s="105"/>
      <c r="BI472" s="105"/>
      <c r="BJ472" s="105"/>
    </row>
    <row r="473" spans="2:62" ht="20.100000000000001" hidden="1" customHeight="1" outlineLevel="1">
      <c r="B473" s="100"/>
      <c r="C473" s="908"/>
      <c r="D473" s="909"/>
      <c r="E473" s="909"/>
      <c r="F473" s="910"/>
      <c r="G473" s="890"/>
      <c r="H473" s="891"/>
      <c r="I473" s="152"/>
      <c r="J473" s="152"/>
      <c r="K473" s="152"/>
      <c r="L473" s="152"/>
      <c r="M473" s="152"/>
      <c r="N473" s="152"/>
      <c r="O473" s="152"/>
      <c r="P473" s="153"/>
      <c r="Q473" s="153"/>
      <c r="R473" s="156">
        <f t="shared" si="373"/>
        <v>0</v>
      </c>
      <c r="S473" s="156">
        <f t="shared" si="374"/>
        <v>0</v>
      </c>
      <c r="U473" s="157">
        <f t="shared" ref="U473:U486" si="380">I473*$I$7+J473*$J$7+K473*$K$7+L473*$L$7+M473*$M$7+N473*$N$7+O473*$O$7+R473+S473</f>
        <v>0</v>
      </c>
      <c r="W473" s="152"/>
      <c r="X473" s="152"/>
      <c r="Y473" s="152"/>
      <c r="Z473" s="152"/>
      <c r="AA473" s="152"/>
      <c r="AB473" s="152"/>
      <c r="AC473" s="347"/>
      <c r="AD473" s="152"/>
      <c r="AE473" s="152"/>
      <c r="AF473" s="152"/>
      <c r="AG473" s="152"/>
      <c r="AH473" s="152"/>
      <c r="AI473" s="152"/>
      <c r="AJ473" s="347"/>
      <c r="AK473" s="152"/>
      <c r="AL473" s="152"/>
      <c r="AM473" s="295"/>
      <c r="AN473" s="228"/>
      <c r="AO473" s="228"/>
      <c r="AP473" s="228"/>
      <c r="AQ473" s="228"/>
      <c r="AR473" s="228"/>
      <c r="AS473" s="348"/>
      <c r="AT473" s="264">
        <f t="shared" si="363"/>
        <v>0</v>
      </c>
      <c r="AU473" s="259"/>
      <c r="AV473" s="265">
        <f t="shared" si="377"/>
        <v>0</v>
      </c>
      <c r="AX473" s="265">
        <f t="shared" ref="AX473:AX486" si="381">U473+AV473</f>
        <v>0</v>
      </c>
      <c r="AZ473" s="492">
        <f t="shared" si="378"/>
        <v>0</v>
      </c>
      <c r="BB473" s="492">
        <f t="shared" si="379"/>
        <v>0</v>
      </c>
      <c r="BD473" s="265">
        <f t="shared" ref="BD473:BD486" si="382">AZ473+BB473</f>
        <v>0</v>
      </c>
      <c r="BE473" s="105"/>
      <c r="BF473" s="105"/>
      <c r="BG473" s="105"/>
      <c r="BH473" s="105"/>
      <c r="BI473" s="105"/>
      <c r="BJ473" s="105"/>
    </row>
    <row r="474" spans="2:62" ht="20.100000000000001" hidden="1" customHeight="1" outlineLevel="1">
      <c r="B474" s="100"/>
      <c r="C474" s="908"/>
      <c r="D474" s="909"/>
      <c r="E474" s="909"/>
      <c r="F474" s="910"/>
      <c r="G474" s="890"/>
      <c r="H474" s="891"/>
      <c r="I474" s="152"/>
      <c r="J474" s="152"/>
      <c r="K474" s="152"/>
      <c r="L474" s="152"/>
      <c r="M474" s="152"/>
      <c r="N474" s="152"/>
      <c r="O474" s="152"/>
      <c r="P474" s="153"/>
      <c r="Q474" s="153"/>
      <c r="R474" s="156">
        <f t="shared" si="373"/>
        <v>0</v>
      </c>
      <c r="S474" s="156">
        <f t="shared" si="374"/>
        <v>0</v>
      </c>
      <c r="U474" s="157">
        <f t="shared" si="380"/>
        <v>0</v>
      </c>
      <c r="W474" s="152"/>
      <c r="X474" s="152"/>
      <c r="Y474" s="152"/>
      <c r="Z474" s="152"/>
      <c r="AA474" s="152"/>
      <c r="AB474" s="152"/>
      <c r="AC474" s="347"/>
      <c r="AD474" s="152"/>
      <c r="AE474" s="152"/>
      <c r="AF474" s="152"/>
      <c r="AG474" s="152"/>
      <c r="AH474" s="152"/>
      <c r="AI474" s="152"/>
      <c r="AJ474" s="347"/>
      <c r="AK474" s="152"/>
      <c r="AL474" s="152"/>
      <c r="AM474" s="295"/>
      <c r="AN474" s="228"/>
      <c r="AO474" s="228"/>
      <c r="AP474" s="228"/>
      <c r="AQ474" s="228"/>
      <c r="AR474" s="228"/>
      <c r="AS474" s="348"/>
      <c r="AT474" s="264">
        <f t="shared" si="363"/>
        <v>0</v>
      </c>
      <c r="AU474" s="259"/>
      <c r="AV474" s="265">
        <f t="shared" si="377"/>
        <v>0</v>
      </c>
      <c r="AX474" s="265">
        <f t="shared" si="381"/>
        <v>0</v>
      </c>
      <c r="AZ474" s="492">
        <f t="shared" si="378"/>
        <v>0</v>
      </c>
      <c r="BB474" s="492">
        <f t="shared" si="379"/>
        <v>0</v>
      </c>
      <c r="BD474" s="265">
        <f t="shared" si="382"/>
        <v>0</v>
      </c>
      <c r="BE474" s="105"/>
      <c r="BF474" s="105"/>
      <c r="BG474" s="105"/>
      <c r="BH474" s="105"/>
      <c r="BI474" s="105"/>
      <c r="BJ474" s="105"/>
    </row>
    <row r="475" spans="2:62" ht="20.100000000000001" hidden="1" customHeight="1" outlineLevel="1">
      <c r="B475" s="100"/>
      <c r="C475" s="908"/>
      <c r="D475" s="909"/>
      <c r="E475" s="909"/>
      <c r="F475" s="910"/>
      <c r="G475" s="890"/>
      <c r="H475" s="891"/>
      <c r="I475" s="152"/>
      <c r="J475" s="152"/>
      <c r="K475" s="152"/>
      <c r="L475" s="152"/>
      <c r="M475" s="152"/>
      <c r="N475" s="152"/>
      <c r="O475" s="152"/>
      <c r="P475" s="153"/>
      <c r="Q475" s="153"/>
      <c r="R475" s="156">
        <f t="shared" si="373"/>
        <v>0</v>
      </c>
      <c r="S475" s="156">
        <f t="shared" si="374"/>
        <v>0</v>
      </c>
      <c r="U475" s="157">
        <f t="shared" si="380"/>
        <v>0</v>
      </c>
      <c r="W475" s="152"/>
      <c r="X475" s="152"/>
      <c r="Y475" s="152"/>
      <c r="Z475" s="152"/>
      <c r="AA475" s="152"/>
      <c r="AB475" s="152"/>
      <c r="AC475" s="347"/>
      <c r="AD475" s="152"/>
      <c r="AE475" s="152"/>
      <c r="AF475" s="152"/>
      <c r="AG475" s="152"/>
      <c r="AH475" s="152"/>
      <c r="AI475" s="152"/>
      <c r="AJ475" s="347"/>
      <c r="AK475" s="152"/>
      <c r="AL475" s="152"/>
      <c r="AM475" s="295"/>
      <c r="AN475" s="228"/>
      <c r="AO475" s="228"/>
      <c r="AP475" s="228"/>
      <c r="AQ475" s="228"/>
      <c r="AR475" s="228"/>
      <c r="AS475" s="348"/>
      <c r="AT475" s="264">
        <f t="shared" si="363"/>
        <v>0</v>
      </c>
      <c r="AU475" s="259"/>
      <c r="AV475" s="265">
        <f t="shared" si="377"/>
        <v>0</v>
      </c>
      <c r="AX475" s="265">
        <f t="shared" si="381"/>
        <v>0</v>
      </c>
      <c r="AZ475" s="492">
        <f t="shared" si="378"/>
        <v>0</v>
      </c>
      <c r="BB475" s="492">
        <f t="shared" si="379"/>
        <v>0</v>
      </c>
      <c r="BD475" s="265">
        <f t="shared" si="382"/>
        <v>0</v>
      </c>
      <c r="BE475" s="105"/>
      <c r="BF475" s="105"/>
      <c r="BG475" s="105"/>
      <c r="BH475" s="105"/>
      <c r="BI475" s="105"/>
      <c r="BJ475" s="105"/>
    </row>
    <row r="476" spans="2:62" ht="20.100000000000001" hidden="1" customHeight="1" outlineLevel="1">
      <c r="B476" s="100"/>
      <c r="C476" s="908"/>
      <c r="D476" s="909"/>
      <c r="E476" s="909"/>
      <c r="F476" s="910"/>
      <c r="G476" s="890"/>
      <c r="H476" s="891"/>
      <c r="I476" s="152"/>
      <c r="J476" s="152"/>
      <c r="K476" s="152"/>
      <c r="L476" s="152"/>
      <c r="M476" s="152"/>
      <c r="N476" s="152"/>
      <c r="O476" s="152"/>
      <c r="P476" s="153"/>
      <c r="Q476" s="153"/>
      <c r="R476" s="156">
        <f t="shared" si="373"/>
        <v>0</v>
      </c>
      <c r="S476" s="156">
        <f t="shared" si="374"/>
        <v>0</v>
      </c>
      <c r="U476" s="157">
        <f t="shared" si="380"/>
        <v>0</v>
      </c>
      <c r="W476" s="152"/>
      <c r="X476" s="152"/>
      <c r="Y476" s="152"/>
      <c r="Z476" s="152"/>
      <c r="AA476" s="152"/>
      <c r="AB476" s="152"/>
      <c r="AC476" s="347"/>
      <c r="AD476" s="152"/>
      <c r="AE476" s="152"/>
      <c r="AF476" s="152"/>
      <c r="AG476" s="152"/>
      <c r="AH476" s="152"/>
      <c r="AI476" s="152"/>
      <c r="AJ476" s="347"/>
      <c r="AK476" s="152"/>
      <c r="AL476" s="152"/>
      <c r="AM476" s="295"/>
      <c r="AN476" s="228"/>
      <c r="AO476" s="228"/>
      <c r="AP476" s="228"/>
      <c r="AQ476" s="228"/>
      <c r="AR476" s="228"/>
      <c r="AS476" s="348"/>
      <c r="AT476" s="264">
        <f t="shared" si="363"/>
        <v>0</v>
      </c>
      <c r="AU476" s="259"/>
      <c r="AV476" s="265">
        <f t="shared" si="377"/>
        <v>0</v>
      </c>
      <c r="AX476" s="265">
        <f t="shared" si="381"/>
        <v>0</v>
      </c>
      <c r="AZ476" s="492">
        <f t="shared" si="378"/>
        <v>0</v>
      </c>
      <c r="BB476" s="492">
        <f t="shared" si="379"/>
        <v>0</v>
      </c>
      <c r="BD476" s="265">
        <f t="shared" si="382"/>
        <v>0</v>
      </c>
      <c r="BE476" s="105"/>
      <c r="BF476" s="105"/>
      <c r="BG476" s="105"/>
      <c r="BH476" s="105"/>
      <c r="BI476" s="105"/>
      <c r="BJ476" s="105"/>
    </row>
    <row r="477" spans="2:62" ht="20.100000000000001" hidden="1" customHeight="1" outlineLevel="1">
      <c r="B477" s="100"/>
      <c r="C477" s="908"/>
      <c r="D477" s="909"/>
      <c r="E477" s="909"/>
      <c r="F477" s="910"/>
      <c r="G477" s="890"/>
      <c r="H477" s="891"/>
      <c r="I477" s="152"/>
      <c r="J477" s="152"/>
      <c r="K477" s="152"/>
      <c r="L477" s="152"/>
      <c r="M477" s="152"/>
      <c r="N477" s="152"/>
      <c r="O477" s="152"/>
      <c r="P477" s="153"/>
      <c r="Q477" s="153"/>
      <c r="R477" s="156">
        <f t="shared" si="373"/>
        <v>0</v>
      </c>
      <c r="S477" s="156">
        <f t="shared" si="374"/>
        <v>0</v>
      </c>
      <c r="U477" s="157">
        <f t="shared" si="380"/>
        <v>0</v>
      </c>
      <c r="W477" s="152"/>
      <c r="X477" s="152"/>
      <c r="Y477" s="152"/>
      <c r="Z477" s="152"/>
      <c r="AA477" s="152"/>
      <c r="AB477" s="152"/>
      <c r="AC477" s="347"/>
      <c r="AD477" s="152"/>
      <c r="AE477" s="152"/>
      <c r="AF477" s="152"/>
      <c r="AG477" s="152"/>
      <c r="AH477" s="152"/>
      <c r="AI477" s="152"/>
      <c r="AJ477" s="347"/>
      <c r="AK477" s="152"/>
      <c r="AL477" s="152"/>
      <c r="AM477" s="295"/>
      <c r="AN477" s="228"/>
      <c r="AO477" s="228"/>
      <c r="AP477" s="228"/>
      <c r="AQ477" s="228"/>
      <c r="AR477" s="228"/>
      <c r="AS477" s="348"/>
      <c r="AT477" s="264">
        <f t="shared" si="363"/>
        <v>0</v>
      </c>
      <c r="AU477" s="259"/>
      <c r="AV477" s="265">
        <f t="shared" si="377"/>
        <v>0</v>
      </c>
      <c r="AX477" s="265">
        <f t="shared" si="381"/>
        <v>0</v>
      </c>
      <c r="AZ477" s="492">
        <f t="shared" si="378"/>
        <v>0</v>
      </c>
      <c r="BB477" s="492">
        <f t="shared" si="379"/>
        <v>0</v>
      </c>
      <c r="BD477" s="265">
        <f t="shared" si="382"/>
        <v>0</v>
      </c>
      <c r="BE477" s="105"/>
      <c r="BF477" s="105"/>
      <c r="BG477" s="105"/>
      <c r="BH477" s="105"/>
      <c r="BI477" s="105"/>
      <c r="BJ477" s="105"/>
    </row>
    <row r="478" spans="2:62" ht="20.100000000000001" hidden="1" customHeight="1" outlineLevel="1">
      <c r="B478" s="100"/>
      <c r="C478" s="908"/>
      <c r="D478" s="909"/>
      <c r="E478" s="909"/>
      <c r="F478" s="910"/>
      <c r="G478" s="890"/>
      <c r="H478" s="891"/>
      <c r="I478" s="152"/>
      <c r="J478" s="152"/>
      <c r="K478" s="152"/>
      <c r="L478" s="152"/>
      <c r="M478" s="152"/>
      <c r="N478" s="152"/>
      <c r="O478" s="152"/>
      <c r="P478" s="153"/>
      <c r="Q478" s="153"/>
      <c r="R478" s="156">
        <f t="shared" si="373"/>
        <v>0</v>
      </c>
      <c r="S478" s="156">
        <f t="shared" si="374"/>
        <v>0</v>
      </c>
      <c r="U478" s="157">
        <f t="shared" si="380"/>
        <v>0</v>
      </c>
      <c r="W478" s="152"/>
      <c r="X478" s="152"/>
      <c r="Y478" s="152"/>
      <c r="Z478" s="152"/>
      <c r="AA478" s="152"/>
      <c r="AB478" s="152"/>
      <c r="AC478" s="347"/>
      <c r="AD478" s="152"/>
      <c r="AE478" s="152"/>
      <c r="AF478" s="152"/>
      <c r="AG478" s="152"/>
      <c r="AH478" s="152"/>
      <c r="AI478" s="152"/>
      <c r="AJ478" s="347"/>
      <c r="AK478" s="152"/>
      <c r="AL478" s="152"/>
      <c r="AM478" s="295"/>
      <c r="AN478" s="228"/>
      <c r="AO478" s="228"/>
      <c r="AP478" s="228"/>
      <c r="AQ478" s="228"/>
      <c r="AR478" s="228"/>
      <c r="AS478" s="348"/>
      <c r="AT478" s="264">
        <f t="shared" si="363"/>
        <v>0</v>
      </c>
      <c r="AU478" s="259"/>
      <c r="AV478" s="265">
        <f t="shared" si="377"/>
        <v>0</v>
      </c>
      <c r="AX478" s="265">
        <f t="shared" si="381"/>
        <v>0</v>
      </c>
      <c r="AZ478" s="492">
        <f t="shared" si="378"/>
        <v>0</v>
      </c>
      <c r="BB478" s="492">
        <f t="shared" si="379"/>
        <v>0</v>
      </c>
      <c r="BD478" s="265">
        <f t="shared" si="382"/>
        <v>0</v>
      </c>
      <c r="BE478" s="105"/>
      <c r="BF478" s="105"/>
      <c r="BG478" s="105"/>
      <c r="BH478" s="105"/>
      <c r="BI478" s="105"/>
      <c r="BJ478" s="105"/>
    </row>
    <row r="479" spans="2:62" ht="20.100000000000001" hidden="1" customHeight="1" outlineLevel="1">
      <c r="B479" s="100"/>
      <c r="C479" s="908"/>
      <c r="D479" s="909"/>
      <c r="E479" s="909"/>
      <c r="F479" s="910"/>
      <c r="G479" s="890"/>
      <c r="H479" s="891"/>
      <c r="I479" s="152"/>
      <c r="J479" s="152"/>
      <c r="K479" s="152"/>
      <c r="L479" s="152"/>
      <c r="M479" s="152"/>
      <c r="N479" s="152"/>
      <c r="O479" s="152"/>
      <c r="P479" s="153"/>
      <c r="Q479" s="153"/>
      <c r="R479" s="156">
        <f t="shared" si="373"/>
        <v>0</v>
      </c>
      <c r="S479" s="156">
        <f t="shared" si="374"/>
        <v>0</v>
      </c>
      <c r="U479" s="157">
        <f t="shared" si="380"/>
        <v>0</v>
      </c>
      <c r="W479" s="152"/>
      <c r="X479" s="152"/>
      <c r="Y479" s="152"/>
      <c r="Z479" s="152"/>
      <c r="AA479" s="152"/>
      <c r="AB479" s="152"/>
      <c r="AC479" s="347"/>
      <c r="AD479" s="152"/>
      <c r="AE479" s="152"/>
      <c r="AF479" s="152"/>
      <c r="AG479" s="152"/>
      <c r="AH479" s="152"/>
      <c r="AI479" s="152"/>
      <c r="AJ479" s="347"/>
      <c r="AK479" s="152"/>
      <c r="AL479" s="152"/>
      <c r="AM479" s="295"/>
      <c r="AN479" s="228"/>
      <c r="AO479" s="228"/>
      <c r="AP479" s="228"/>
      <c r="AQ479" s="228"/>
      <c r="AR479" s="228"/>
      <c r="AS479" s="348"/>
      <c r="AT479" s="264">
        <f t="shared" si="363"/>
        <v>0</v>
      </c>
      <c r="AU479" s="259"/>
      <c r="AV479" s="265">
        <f t="shared" si="377"/>
        <v>0</v>
      </c>
      <c r="AX479" s="265">
        <f t="shared" si="381"/>
        <v>0</v>
      </c>
      <c r="AZ479" s="492">
        <f t="shared" si="378"/>
        <v>0</v>
      </c>
      <c r="BB479" s="492">
        <f t="shared" si="379"/>
        <v>0</v>
      </c>
      <c r="BD479" s="265">
        <f t="shared" si="382"/>
        <v>0</v>
      </c>
      <c r="BE479" s="105"/>
      <c r="BF479" s="105"/>
      <c r="BG479" s="105"/>
      <c r="BH479" s="105"/>
      <c r="BI479" s="105"/>
      <c r="BJ479" s="105"/>
    </row>
    <row r="480" spans="2:62" ht="20.100000000000001" hidden="1" customHeight="1" outlineLevel="1">
      <c r="B480" s="100"/>
      <c r="C480" s="908"/>
      <c r="D480" s="909"/>
      <c r="E480" s="909"/>
      <c r="F480" s="910"/>
      <c r="G480" s="890"/>
      <c r="H480" s="891"/>
      <c r="I480" s="152"/>
      <c r="J480" s="152"/>
      <c r="K480" s="152"/>
      <c r="L480" s="152"/>
      <c r="M480" s="152"/>
      <c r="N480" s="152"/>
      <c r="O480" s="152"/>
      <c r="P480" s="153"/>
      <c r="Q480" s="153"/>
      <c r="R480" s="156">
        <f t="shared" si="373"/>
        <v>0</v>
      </c>
      <c r="S480" s="156">
        <f t="shared" si="374"/>
        <v>0</v>
      </c>
      <c r="U480" s="157">
        <f t="shared" si="380"/>
        <v>0</v>
      </c>
      <c r="W480" s="152"/>
      <c r="X480" s="152"/>
      <c r="Y480" s="152"/>
      <c r="Z480" s="152"/>
      <c r="AA480" s="152"/>
      <c r="AB480" s="152"/>
      <c r="AC480" s="347"/>
      <c r="AD480" s="152"/>
      <c r="AE480" s="152"/>
      <c r="AF480" s="152"/>
      <c r="AG480" s="152"/>
      <c r="AH480" s="152"/>
      <c r="AI480" s="152"/>
      <c r="AJ480" s="347"/>
      <c r="AK480" s="152"/>
      <c r="AL480" s="152"/>
      <c r="AM480" s="295"/>
      <c r="AN480" s="228"/>
      <c r="AO480" s="228"/>
      <c r="AP480" s="228"/>
      <c r="AQ480" s="228"/>
      <c r="AR480" s="228"/>
      <c r="AS480" s="348"/>
      <c r="AT480" s="264">
        <f t="shared" si="363"/>
        <v>0</v>
      </c>
      <c r="AU480" s="259"/>
      <c r="AV480" s="265">
        <f t="shared" si="377"/>
        <v>0</v>
      </c>
      <c r="AX480" s="265">
        <f t="shared" si="381"/>
        <v>0</v>
      </c>
      <c r="AZ480" s="492">
        <f t="shared" si="378"/>
        <v>0</v>
      </c>
      <c r="BB480" s="492">
        <f t="shared" si="379"/>
        <v>0</v>
      </c>
      <c r="BD480" s="265">
        <f t="shared" si="382"/>
        <v>0</v>
      </c>
      <c r="BE480" s="105"/>
      <c r="BF480" s="105"/>
      <c r="BG480" s="105"/>
      <c r="BH480" s="105"/>
      <c r="BI480" s="105"/>
      <c r="BJ480" s="105"/>
    </row>
    <row r="481" spans="2:62" ht="20.100000000000001" hidden="1" customHeight="1" outlineLevel="1">
      <c r="B481" s="100"/>
      <c r="C481" s="908"/>
      <c r="D481" s="909"/>
      <c r="E481" s="909"/>
      <c r="F481" s="910"/>
      <c r="G481" s="890"/>
      <c r="H481" s="891"/>
      <c r="I481" s="152"/>
      <c r="J481" s="152"/>
      <c r="K481" s="152"/>
      <c r="L481" s="152"/>
      <c r="M481" s="152"/>
      <c r="N481" s="152"/>
      <c r="O481" s="152"/>
      <c r="P481" s="153"/>
      <c r="Q481" s="153"/>
      <c r="R481" s="156">
        <f t="shared" si="373"/>
        <v>0</v>
      </c>
      <c r="S481" s="156">
        <f t="shared" si="374"/>
        <v>0</v>
      </c>
      <c r="U481" s="157">
        <f t="shared" si="380"/>
        <v>0</v>
      </c>
      <c r="W481" s="152"/>
      <c r="X481" s="152"/>
      <c r="Y481" s="152"/>
      <c r="Z481" s="152"/>
      <c r="AA481" s="152"/>
      <c r="AB481" s="152"/>
      <c r="AC481" s="347"/>
      <c r="AD481" s="152"/>
      <c r="AE481" s="152"/>
      <c r="AF481" s="152"/>
      <c r="AG481" s="152"/>
      <c r="AH481" s="152"/>
      <c r="AI481" s="152"/>
      <c r="AJ481" s="347"/>
      <c r="AK481" s="152"/>
      <c r="AL481" s="152"/>
      <c r="AM481" s="295"/>
      <c r="AN481" s="228"/>
      <c r="AO481" s="228"/>
      <c r="AP481" s="228"/>
      <c r="AQ481" s="228"/>
      <c r="AR481" s="228"/>
      <c r="AS481" s="348"/>
      <c r="AT481" s="264">
        <f t="shared" si="363"/>
        <v>0</v>
      </c>
      <c r="AU481" s="259"/>
      <c r="AV481" s="265">
        <f t="shared" si="377"/>
        <v>0</v>
      </c>
      <c r="AX481" s="265">
        <f t="shared" si="381"/>
        <v>0</v>
      </c>
      <c r="AZ481" s="492">
        <f t="shared" si="378"/>
        <v>0</v>
      </c>
      <c r="BB481" s="492">
        <f t="shared" si="379"/>
        <v>0</v>
      </c>
      <c r="BD481" s="265">
        <f t="shared" si="382"/>
        <v>0</v>
      </c>
      <c r="BE481" s="105"/>
      <c r="BF481" s="105"/>
      <c r="BG481" s="105"/>
      <c r="BH481" s="105"/>
      <c r="BI481" s="105"/>
      <c r="BJ481" s="105"/>
    </row>
    <row r="482" spans="2:62" ht="20.100000000000001" hidden="1" customHeight="1" outlineLevel="1">
      <c r="B482" s="100"/>
      <c r="C482" s="908"/>
      <c r="D482" s="909"/>
      <c r="E482" s="909"/>
      <c r="F482" s="910"/>
      <c r="G482" s="890"/>
      <c r="H482" s="891"/>
      <c r="I482" s="152"/>
      <c r="J482" s="152"/>
      <c r="K482" s="152"/>
      <c r="L482" s="152"/>
      <c r="M482" s="152"/>
      <c r="N482" s="152"/>
      <c r="O482" s="152"/>
      <c r="P482" s="153"/>
      <c r="Q482" s="153"/>
      <c r="R482" s="156">
        <f t="shared" si="373"/>
        <v>0</v>
      </c>
      <c r="S482" s="156">
        <f t="shared" si="374"/>
        <v>0</v>
      </c>
      <c r="U482" s="157">
        <f t="shared" si="380"/>
        <v>0</v>
      </c>
      <c r="W482" s="152"/>
      <c r="X482" s="152"/>
      <c r="Y482" s="152"/>
      <c r="Z482" s="152"/>
      <c r="AA482" s="152"/>
      <c r="AB482" s="152"/>
      <c r="AC482" s="347"/>
      <c r="AD482" s="152"/>
      <c r="AE482" s="152"/>
      <c r="AF482" s="152"/>
      <c r="AG482" s="152"/>
      <c r="AH482" s="152"/>
      <c r="AI482" s="152"/>
      <c r="AJ482" s="347"/>
      <c r="AK482" s="152"/>
      <c r="AL482" s="152"/>
      <c r="AM482" s="295"/>
      <c r="AN482" s="228"/>
      <c r="AO482" s="228"/>
      <c r="AP482" s="228"/>
      <c r="AQ482" s="228"/>
      <c r="AR482" s="228"/>
      <c r="AS482" s="348"/>
      <c r="AT482" s="264">
        <f t="shared" si="363"/>
        <v>0</v>
      </c>
      <c r="AU482" s="259"/>
      <c r="AV482" s="265">
        <f t="shared" si="377"/>
        <v>0</v>
      </c>
      <c r="AX482" s="265">
        <f t="shared" si="381"/>
        <v>0</v>
      </c>
      <c r="AZ482" s="492">
        <f t="shared" si="378"/>
        <v>0</v>
      </c>
      <c r="BB482" s="492">
        <f t="shared" si="379"/>
        <v>0</v>
      </c>
      <c r="BD482" s="265">
        <f t="shared" si="382"/>
        <v>0</v>
      </c>
      <c r="BE482" s="105"/>
      <c r="BF482" s="105"/>
      <c r="BG482" s="105"/>
      <c r="BH482" s="105"/>
      <c r="BI482" s="105"/>
      <c r="BJ482" s="105"/>
    </row>
    <row r="483" spans="2:62" ht="20.100000000000001" hidden="1" customHeight="1" outlineLevel="1">
      <c r="B483" s="100"/>
      <c r="C483" s="908"/>
      <c r="D483" s="909"/>
      <c r="E483" s="909"/>
      <c r="F483" s="910"/>
      <c r="G483" s="890"/>
      <c r="H483" s="891"/>
      <c r="I483" s="152"/>
      <c r="J483" s="152"/>
      <c r="K483" s="152"/>
      <c r="L483" s="152"/>
      <c r="M483" s="152"/>
      <c r="N483" s="152"/>
      <c r="O483" s="152"/>
      <c r="P483" s="153"/>
      <c r="Q483" s="153"/>
      <c r="R483" s="156">
        <f t="shared" si="373"/>
        <v>0</v>
      </c>
      <c r="S483" s="156">
        <f t="shared" si="374"/>
        <v>0</v>
      </c>
      <c r="U483" s="157">
        <f t="shared" si="380"/>
        <v>0</v>
      </c>
      <c r="W483" s="152"/>
      <c r="X483" s="152"/>
      <c r="Y483" s="152"/>
      <c r="Z483" s="152"/>
      <c r="AA483" s="152"/>
      <c r="AB483" s="152"/>
      <c r="AC483" s="347"/>
      <c r="AD483" s="152"/>
      <c r="AE483" s="152"/>
      <c r="AF483" s="152"/>
      <c r="AG483" s="152"/>
      <c r="AH483" s="152"/>
      <c r="AI483" s="152"/>
      <c r="AJ483" s="347"/>
      <c r="AK483" s="152"/>
      <c r="AL483" s="152"/>
      <c r="AM483" s="295"/>
      <c r="AN483" s="228"/>
      <c r="AO483" s="228"/>
      <c r="AP483" s="228"/>
      <c r="AQ483" s="228"/>
      <c r="AR483" s="228"/>
      <c r="AS483" s="348"/>
      <c r="AT483" s="264">
        <f t="shared" si="363"/>
        <v>0</v>
      </c>
      <c r="AU483" s="259"/>
      <c r="AV483" s="265">
        <f t="shared" si="377"/>
        <v>0</v>
      </c>
      <c r="AX483" s="265">
        <f t="shared" si="381"/>
        <v>0</v>
      </c>
      <c r="AZ483" s="492">
        <f t="shared" si="378"/>
        <v>0</v>
      </c>
      <c r="BB483" s="492">
        <f t="shared" si="379"/>
        <v>0</v>
      </c>
      <c r="BD483" s="265">
        <f t="shared" si="382"/>
        <v>0</v>
      </c>
      <c r="BE483" s="105"/>
      <c r="BF483" s="105"/>
      <c r="BG483" s="105"/>
      <c r="BH483" s="105"/>
      <c r="BI483" s="105"/>
      <c r="BJ483" s="105"/>
    </row>
    <row r="484" spans="2:62" ht="20.100000000000001" hidden="1" customHeight="1" outlineLevel="1">
      <c r="B484" s="100"/>
      <c r="C484" s="908"/>
      <c r="D484" s="909"/>
      <c r="E484" s="909"/>
      <c r="F484" s="910"/>
      <c r="G484" s="890"/>
      <c r="H484" s="891"/>
      <c r="I484" s="152"/>
      <c r="J484" s="152"/>
      <c r="K484" s="152"/>
      <c r="L484" s="152"/>
      <c r="M484" s="152"/>
      <c r="N484" s="152"/>
      <c r="O484" s="152"/>
      <c r="P484" s="153"/>
      <c r="Q484" s="153"/>
      <c r="R484" s="156">
        <f t="shared" si="373"/>
        <v>0</v>
      </c>
      <c r="S484" s="156">
        <f t="shared" si="374"/>
        <v>0</v>
      </c>
      <c r="U484" s="157">
        <f t="shared" si="380"/>
        <v>0</v>
      </c>
      <c r="W484" s="152"/>
      <c r="X484" s="152"/>
      <c r="Y484" s="152"/>
      <c r="Z484" s="152"/>
      <c r="AA484" s="152"/>
      <c r="AB484" s="152"/>
      <c r="AC484" s="347"/>
      <c r="AD484" s="152"/>
      <c r="AE484" s="152"/>
      <c r="AF484" s="152"/>
      <c r="AG484" s="152"/>
      <c r="AH484" s="152"/>
      <c r="AI484" s="152"/>
      <c r="AJ484" s="347"/>
      <c r="AK484" s="152"/>
      <c r="AL484" s="152"/>
      <c r="AM484" s="295"/>
      <c r="AN484" s="228"/>
      <c r="AO484" s="228"/>
      <c r="AP484" s="228"/>
      <c r="AQ484" s="228"/>
      <c r="AR484" s="228"/>
      <c r="AS484" s="348"/>
      <c r="AT484" s="264">
        <f t="shared" si="363"/>
        <v>0</v>
      </c>
      <c r="AU484" s="259"/>
      <c r="AV484" s="265">
        <f t="shared" si="377"/>
        <v>0</v>
      </c>
      <c r="AX484" s="265">
        <f t="shared" si="381"/>
        <v>0</v>
      </c>
      <c r="AZ484" s="492">
        <f t="shared" si="378"/>
        <v>0</v>
      </c>
      <c r="BB484" s="492">
        <f t="shared" si="379"/>
        <v>0</v>
      </c>
      <c r="BD484" s="265">
        <f t="shared" si="382"/>
        <v>0</v>
      </c>
      <c r="BE484" s="105"/>
      <c r="BF484" s="105"/>
      <c r="BG484" s="105"/>
      <c r="BH484" s="105"/>
      <c r="BI484" s="105"/>
      <c r="BJ484" s="105"/>
    </row>
    <row r="485" spans="2:62" ht="20.100000000000001" hidden="1" customHeight="1" outlineLevel="1">
      <c r="B485" s="100"/>
      <c r="C485" s="908"/>
      <c r="D485" s="909"/>
      <c r="E485" s="909"/>
      <c r="F485" s="910"/>
      <c r="G485" s="890"/>
      <c r="H485" s="891"/>
      <c r="I485" s="152"/>
      <c r="J485" s="152"/>
      <c r="K485" s="152"/>
      <c r="L485" s="152"/>
      <c r="M485" s="152"/>
      <c r="N485" s="152"/>
      <c r="O485" s="152"/>
      <c r="P485" s="153"/>
      <c r="Q485" s="153"/>
      <c r="R485" s="156">
        <f t="shared" si="373"/>
        <v>0</v>
      </c>
      <c r="S485" s="156">
        <f t="shared" si="374"/>
        <v>0</v>
      </c>
      <c r="U485" s="157">
        <f t="shared" si="380"/>
        <v>0</v>
      </c>
      <c r="W485" s="152"/>
      <c r="X485" s="152"/>
      <c r="Y485" s="152"/>
      <c r="Z485" s="152"/>
      <c r="AA485" s="152"/>
      <c r="AB485" s="152"/>
      <c r="AC485" s="347"/>
      <c r="AD485" s="152"/>
      <c r="AE485" s="152"/>
      <c r="AF485" s="152"/>
      <c r="AG485" s="152"/>
      <c r="AH485" s="152"/>
      <c r="AI485" s="152"/>
      <c r="AJ485" s="347"/>
      <c r="AK485" s="152"/>
      <c r="AL485" s="152"/>
      <c r="AM485" s="295"/>
      <c r="AN485" s="228"/>
      <c r="AO485" s="228"/>
      <c r="AP485" s="228"/>
      <c r="AQ485" s="228"/>
      <c r="AR485" s="228"/>
      <c r="AS485" s="348"/>
      <c r="AT485" s="264">
        <f t="shared" si="363"/>
        <v>0</v>
      </c>
      <c r="AU485" s="259"/>
      <c r="AV485" s="265">
        <f t="shared" si="377"/>
        <v>0</v>
      </c>
      <c r="AX485" s="265">
        <f t="shared" si="381"/>
        <v>0</v>
      </c>
      <c r="AZ485" s="492">
        <f t="shared" si="378"/>
        <v>0</v>
      </c>
      <c r="BB485" s="492">
        <f t="shared" si="379"/>
        <v>0</v>
      </c>
      <c r="BD485" s="265">
        <f t="shared" si="382"/>
        <v>0</v>
      </c>
      <c r="BE485" s="105"/>
      <c r="BF485" s="105"/>
      <c r="BG485" s="105"/>
      <c r="BH485" s="105"/>
      <c r="BI485" s="105"/>
      <c r="BJ485" s="105"/>
    </row>
    <row r="486" spans="2:62" ht="20.100000000000001" hidden="1" customHeight="1" outlineLevel="1">
      <c r="B486" s="100"/>
      <c r="C486" s="908"/>
      <c r="D486" s="909"/>
      <c r="E486" s="909"/>
      <c r="F486" s="910"/>
      <c r="G486" s="890"/>
      <c r="H486" s="891"/>
      <c r="I486" s="152"/>
      <c r="J486" s="152"/>
      <c r="K486" s="152"/>
      <c r="L486" s="152"/>
      <c r="M486" s="152"/>
      <c r="N486" s="152"/>
      <c r="O486" s="152"/>
      <c r="P486" s="153"/>
      <c r="Q486" s="153"/>
      <c r="R486" s="156">
        <f t="shared" si="373"/>
        <v>0</v>
      </c>
      <c r="S486" s="156">
        <f t="shared" si="374"/>
        <v>0</v>
      </c>
      <c r="U486" s="157">
        <f t="shared" si="380"/>
        <v>0</v>
      </c>
      <c r="W486" s="152"/>
      <c r="X486" s="152"/>
      <c r="Y486" s="152"/>
      <c r="Z486" s="152"/>
      <c r="AA486" s="152"/>
      <c r="AB486" s="152"/>
      <c r="AC486" s="347"/>
      <c r="AD486" s="152"/>
      <c r="AE486" s="152"/>
      <c r="AF486" s="152"/>
      <c r="AG486" s="152"/>
      <c r="AH486" s="152"/>
      <c r="AI486" s="152"/>
      <c r="AJ486" s="347"/>
      <c r="AK486" s="152"/>
      <c r="AL486" s="152"/>
      <c r="AM486" s="295"/>
      <c r="AN486" s="228"/>
      <c r="AO486" s="228"/>
      <c r="AP486" s="228"/>
      <c r="AQ486" s="228"/>
      <c r="AR486" s="228"/>
      <c r="AS486" s="348"/>
      <c r="AT486" s="264">
        <f t="shared" si="363"/>
        <v>0</v>
      </c>
      <c r="AU486" s="259"/>
      <c r="AV486" s="265">
        <f t="shared" si="377"/>
        <v>0</v>
      </c>
      <c r="AX486" s="265">
        <f t="shared" si="381"/>
        <v>0</v>
      </c>
      <c r="AZ486" s="492">
        <f t="shared" si="378"/>
        <v>0</v>
      </c>
      <c r="BB486" s="492">
        <f t="shared" si="379"/>
        <v>0</v>
      </c>
      <c r="BD486" s="265">
        <f t="shared" si="382"/>
        <v>0</v>
      </c>
      <c r="BE486" s="105"/>
      <c r="BF486" s="105"/>
      <c r="BG486" s="105"/>
      <c r="BH486" s="105"/>
      <c r="BI486" s="105"/>
      <c r="BJ486" s="105"/>
    </row>
    <row r="487" spans="2:62" ht="9.9499999999999993" hidden="1" customHeight="1" outlineLevel="1">
      <c r="B487" s="101"/>
      <c r="C487" s="208"/>
      <c r="D487" s="208"/>
      <c r="E487" s="208"/>
      <c r="F487" s="208"/>
      <c r="G487" s="237"/>
      <c r="H487" s="207"/>
      <c r="I487" s="257"/>
      <c r="J487" s="257"/>
      <c r="K487" s="257"/>
      <c r="L487" s="257"/>
      <c r="M487" s="257"/>
      <c r="N487" s="257"/>
      <c r="O487" s="257"/>
      <c r="P487" s="256"/>
      <c r="Q487" s="102"/>
      <c r="R487" s="102"/>
      <c r="S487" s="102"/>
      <c r="U487" s="98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Z487" s="493"/>
      <c r="BE487" s="105"/>
      <c r="BF487" s="105"/>
      <c r="BG487" s="105"/>
      <c r="BH487" s="105"/>
      <c r="BI487" s="105"/>
      <c r="BJ487" s="105"/>
    </row>
    <row r="488" spans="2:62" ht="20.100000000000001" customHeight="1" collapsed="1">
      <c r="B488" s="8">
        <f>B471+1</f>
        <v>29</v>
      </c>
      <c r="C488" s="916"/>
      <c r="D488" s="917"/>
      <c r="E488" s="917"/>
      <c r="F488" s="918"/>
      <c r="G488" s="429"/>
      <c r="H488" s="206">
        <v>1</v>
      </c>
      <c r="I488" s="642">
        <f t="shared" ref="I488" si="383">$H488*SUM(I489:I503)</f>
        <v>0</v>
      </c>
      <c r="J488" s="643">
        <f t="shared" ref="J488:O488" si="384">$H488*SUM(J489:J503)</f>
        <v>0</v>
      </c>
      <c r="K488" s="644">
        <f t="shared" si="384"/>
        <v>0</v>
      </c>
      <c r="L488" s="645">
        <f t="shared" si="384"/>
        <v>0</v>
      </c>
      <c r="M488" s="645">
        <f t="shared" si="384"/>
        <v>0</v>
      </c>
      <c r="N488" s="644">
        <f t="shared" si="384"/>
        <v>0</v>
      </c>
      <c r="O488" s="642">
        <f t="shared" si="384"/>
        <v>0</v>
      </c>
      <c r="P488" s="209">
        <f t="shared" ref="P488:Q488" si="385">$H488*SUM(P489:P503)</f>
        <v>0</v>
      </c>
      <c r="Q488" s="210">
        <f t="shared" si="385"/>
        <v>0</v>
      </c>
      <c r="R488" s="136">
        <f t="shared" ref="R488:R503" si="386">P488*(1+Gewinn)*(1+SicherheitAngebot)</f>
        <v>0</v>
      </c>
      <c r="S488" s="137">
        <f t="shared" ref="S488:S503" si="387">Q488*(1+MGKZ)*(1+Gewinn)*(1+SicherheitAngebot)</f>
        <v>0</v>
      </c>
      <c r="U488" s="10">
        <f>I488*$I$7+J488*$J$7+K488*$K$7+L488*$L$7+M488*$M$7+N488*$N$7+O488*$O$7+R488+S488</f>
        <v>0</v>
      </c>
      <c r="W488" s="646">
        <f t="shared" ref="W488:AB488" si="388">$H488*SUM(W489:W503)</f>
        <v>0</v>
      </c>
      <c r="X488" s="647">
        <f t="shared" si="388"/>
        <v>0</v>
      </c>
      <c r="Y488" s="648">
        <f t="shared" si="388"/>
        <v>0</v>
      </c>
      <c r="Z488" s="649">
        <f t="shared" si="388"/>
        <v>0</v>
      </c>
      <c r="AA488" s="648">
        <f t="shared" si="388"/>
        <v>0</v>
      </c>
      <c r="AB488" s="646">
        <f t="shared" si="388"/>
        <v>0</v>
      </c>
      <c r="AC488" s="258"/>
      <c r="AD488" s="646">
        <f t="shared" ref="AD488:AM488" si="389">$H488*SUM(AD489:AD503)</f>
        <v>0</v>
      </c>
      <c r="AE488" s="647">
        <f t="shared" si="389"/>
        <v>0</v>
      </c>
      <c r="AF488" s="648">
        <f t="shared" si="389"/>
        <v>0</v>
      </c>
      <c r="AG488" s="649">
        <f t="shared" si="389"/>
        <v>0</v>
      </c>
      <c r="AH488" s="648">
        <f t="shared" si="389"/>
        <v>0</v>
      </c>
      <c r="AI488" s="646">
        <f t="shared" si="389"/>
        <v>0</v>
      </c>
      <c r="AJ488" s="258"/>
      <c r="AK488" s="653">
        <f t="shared" si="389"/>
        <v>0</v>
      </c>
      <c r="AL488" s="653">
        <f t="shared" si="389"/>
        <v>0</v>
      </c>
      <c r="AM488" s="653">
        <f t="shared" si="389"/>
        <v>0</v>
      </c>
      <c r="AN488" s="227">
        <f>$H488*SUM(AN489:AN503)*(1+Gewinn)*(1+SicherheitAngebot)</f>
        <v>0</v>
      </c>
      <c r="AO488" s="227">
        <f>$H488*SUM(AO489:AO503)*(1+Gewinn)*(1+SicherheitAngebot)</f>
        <v>0</v>
      </c>
      <c r="AP488" s="227">
        <f>$H488*SUM(AP489:AP503)*(1+Gewinn)*(1+SicherheitAngebot)</f>
        <v>0</v>
      </c>
      <c r="AQ488" s="227">
        <f>$H488*SUM(AQ489:AQ503)*(1+Gewinn)*(1+SicherheitAngebot)</f>
        <v>0</v>
      </c>
      <c r="AR488" s="227">
        <f>$H488*SUM(AR489:AR503)*(1+Gewinn)*(1+SicherheitAngebot)</f>
        <v>0</v>
      </c>
      <c r="AS488" s="262"/>
      <c r="AT488" s="263">
        <f t="shared" si="363"/>
        <v>0</v>
      </c>
      <c r="AU488" s="259"/>
      <c r="AV488" s="491">
        <f>AK488*$AK$7+AL488*$AL$7+AM488*$AM$7+SUM(AN488:AR488)+AT488/Zuschläge_IBN+AT488</f>
        <v>0</v>
      </c>
      <c r="AX488" s="685">
        <f>U488+AV488</f>
        <v>0</v>
      </c>
      <c r="AZ488" s="490">
        <f>IF(H488&gt;0,U488/(1+SicherheitAngebot)*(1+Sicherheit),0)</f>
        <v>0</v>
      </c>
      <c r="BB488" s="490">
        <f>IF(H488&gt;0,AV488/(1+SicherheitAngebot)*(1+Sicherheit),0)</f>
        <v>0</v>
      </c>
      <c r="BD488" s="490">
        <f>AZ488+BB488</f>
        <v>0</v>
      </c>
      <c r="BE488" s="105"/>
      <c r="BF488" s="105"/>
      <c r="BG488" s="105"/>
      <c r="BH488" s="105"/>
      <c r="BI488" s="105"/>
      <c r="BJ488" s="105"/>
    </row>
    <row r="489" spans="2:62" ht="20.100000000000001" hidden="1" customHeight="1" outlineLevel="1">
      <c r="B489" s="99"/>
      <c r="C489" s="908"/>
      <c r="D489" s="909"/>
      <c r="E489" s="909"/>
      <c r="F489" s="910"/>
      <c r="G489" s="890"/>
      <c r="H489" s="901"/>
      <c r="I489" s="152"/>
      <c r="J489" s="152"/>
      <c r="K489" s="152"/>
      <c r="L489" s="152"/>
      <c r="M489" s="152"/>
      <c r="N489" s="152"/>
      <c r="O489" s="152"/>
      <c r="P489" s="153"/>
      <c r="Q489" s="153"/>
      <c r="R489" s="156">
        <f t="shared" si="386"/>
        <v>0</v>
      </c>
      <c r="S489" s="156">
        <f t="shared" si="387"/>
        <v>0</v>
      </c>
      <c r="U489" s="157">
        <f>I489*$I$7+J489*$J$7+K489*$K$7+L489*$L$7+M489*$M$7+N489*$N$7+O489*$O$7+R489+S489</f>
        <v>0</v>
      </c>
      <c r="W489" s="152"/>
      <c r="X489" s="152"/>
      <c r="Y489" s="152"/>
      <c r="Z489" s="152"/>
      <c r="AA489" s="152"/>
      <c r="AB489" s="152"/>
      <c r="AC489" s="347"/>
      <c r="AD489" s="152"/>
      <c r="AE489" s="152"/>
      <c r="AF489" s="152"/>
      <c r="AG489" s="152"/>
      <c r="AH489" s="152"/>
      <c r="AI489" s="152"/>
      <c r="AJ489" s="347"/>
      <c r="AK489" s="152"/>
      <c r="AL489" s="152"/>
      <c r="AM489" s="295"/>
      <c r="AN489" s="228"/>
      <c r="AO489" s="228"/>
      <c r="AP489" s="228"/>
      <c r="AQ489" s="228"/>
      <c r="AR489" s="228"/>
      <c r="AS489" s="348"/>
      <c r="AT489" s="264">
        <f t="shared" si="363"/>
        <v>0</v>
      </c>
      <c r="AU489" s="259"/>
      <c r="AV489" s="265">
        <f t="shared" ref="AV489:AV503" si="390">AK489*$AK$7+AL489*$AL$7+AM489*$AM$7+SUM(AN489:AR489)*(1+Gewinn)*(1+SicherheitAngebot)+AT489/Zuschläge_IBN+AT489</f>
        <v>0</v>
      </c>
      <c r="AX489" s="265">
        <f>U489+AV489</f>
        <v>0</v>
      </c>
      <c r="AZ489" s="492">
        <f t="shared" ref="AZ489:AZ503" si="391">U489/(1+SicherheitAngebot)*(1+Sicherheit)</f>
        <v>0</v>
      </c>
      <c r="BB489" s="492">
        <f t="shared" ref="BB489:BB503" si="392">AV489/(1+SicherheitAngebot)*(1+Sicherheit)</f>
        <v>0</v>
      </c>
      <c r="BD489" s="265">
        <f>AZ489+BB489</f>
        <v>0</v>
      </c>
      <c r="BE489" s="105"/>
      <c r="BF489" s="105"/>
      <c r="BG489" s="105"/>
      <c r="BH489" s="105"/>
      <c r="BI489" s="105"/>
      <c r="BJ489" s="105"/>
    </row>
    <row r="490" spans="2:62" ht="20.100000000000001" hidden="1" customHeight="1" outlineLevel="1">
      <c r="B490" s="100"/>
      <c r="C490" s="908"/>
      <c r="D490" s="909"/>
      <c r="E490" s="909"/>
      <c r="F490" s="910"/>
      <c r="G490" s="890"/>
      <c r="H490" s="891"/>
      <c r="I490" s="152"/>
      <c r="J490" s="152"/>
      <c r="K490" s="152"/>
      <c r="L490" s="152"/>
      <c r="M490" s="152"/>
      <c r="N490" s="152"/>
      <c r="O490" s="152"/>
      <c r="P490" s="153"/>
      <c r="Q490" s="153"/>
      <c r="R490" s="156">
        <f t="shared" si="386"/>
        <v>0</v>
      </c>
      <c r="S490" s="156">
        <f t="shared" si="387"/>
        <v>0</v>
      </c>
      <c r="U490" s="157">
        <f t="shared" ref="U490:U503" si="393">I490*$I$7+J490*$J$7+K490*$K$7+L490*$L$7+M490*$M$7+N490*$N$7+O490*$O$7+R490+S490</f>
        <v>0</v>
      </c>
      <c r="W490" s="152"/>
      <c r="X490" s="152"/>
      <c r="Y490" s="152"/>
      <c r="Z490" s="152"/>
      <c r="AA490" s="152"/>
      <c r="AB490" s="152"/>
      <c r="AC490" s="347"/>
      <c r="AD490" s="152"/>
      <c r="AE490" s="152"/>
      <c r="AF490" s="152"/>
      <c r="AG490" s="152"/>
      <c r="AH490" s="152"/>
      <c r="AI490" s="152"/>
      <c r="AJ490" s="347"/>
      <c r="AK490" s="152"/>
      <c r="AL490" s="152"/>
      <c r="AM490" s="295"/>
      <c r="AN490" s="228"/>
      <c r="AO490" s="228"/>
      <c r="AP490" s="228"/>
      <c r="AQ490" s="228"/>
      <c r="AR490" s="228"/>
      <c r="AS490" s="348"/>
      <c r="AT490" s="264">
        <f t="shared" si="363"/>
        <v>0</v>
      </c>
      <c r="AU490" s="259"/>
      <c r="AV490" s="265">
        <f t="shared" si="390"/>
        <v>0</v>
      </c>
      <c r="AX490" s="265">
        <f t="shared" ref="AX490:AX503" si="394">U490+AV490</f>
        <v>0</v>
      </c>
      <c r="AZ490" s="492">
        <f t="shared" si="391"/>
        <v>0</v>
      </c>
      <c r="BB490" s="492">
        <f t="shared" si="392"/>
        <v>0</v>
      </c>
      <c r="BD490" s="265">
        <f t="shared" ref="BD490:BD503" si="395">AZ490+BB490</f>
        <v>0</v>
      </c>
      <c r="BE490" s="105"/>
      <c r="BF490" s="105"/>
      <c r="BG490" s="105"/>
      <c r="BH490" s="105"/>
      <c r="BI490" s="105"/>
      <c r="BJ490" s="105"/>
    </row>
    <row r="491" spans="2:62" ht="20.100000000000001" hidden="1" customHeight="1" outlineLevel="1">
      <c r="B491" s="100"/>
      <c r="C491" s="908"/>
      <c r="D491" s="909"/>
      <c r="E491" s="909"/>
      <c r="F491" s="910"/>
      <c r="G491" s="890"/>
      <c r="H491" s="891"/>
      <c r="I491" s="152"/>
      <c r="J491" s="152"/>
      <c r="K491" s="152"/>
      <c r="L491" s="152"/>
      <c r="M491" s="152"/>
      <c r="N491" s="152"/>
      <c r="O491" s="152"/>
      <c r="P491" s="153"/>
      <c r="Q491" s="153"/>
      <c r="R491" s="156">
        <f t="shared" si="386"/>
        <v>0</v>
      </c>
      <c r="S491" s="156">
        <f t="shared" si="387"/>
        <v>0</v>
      </c>
      <c r="U491" s="157">
        <f t="shared" si="393"/>
        <v>0</v>
      </c>
      <c r="W491" s="152"/>
      <c r="X491" s="152"/>
      <c r="Y491" s="152"/>
      <c r="Z491" s="152"/>
      <c r="AA491" s="152"/>
      <c r="AB491" s="152"/>
      <c r="AC491" s="347"/>
      <c r="AD491" s="152"/>
      <c r="AE491" s="152"/>
      <c r="AF491" s="152"/>
      <c r="AG491" s="152"/>
      <c r="AH491" s="152"/>
      <c r="AI491" s="152"/>
      <c r="AJ491" s="347"/>
      <c r="AK491" s="152"/>
      <c r="AL491" s="152"/>
      <c r="AM491" s="295"/>
      <c r="AN491" s="228"/>
      <c r="AO491" s="228"/>
      <c r="AP491" s="228"/>
      <c r="AQ491" s="228"/>
      <c r="AR491" s="228"/>
      <c r="AS491" s="348"/>
      <c r="AT491" s="264">
        <f t="shared" si="363"/>
        <v>0</v>
      </c>
      <c r="AU491" s="259"/>
      <c r="AV491" s="265">
        <f t="shared" si="390"/>
        <v>0</v>
      </c>
      <c r="AX491" s="265">
        <f t="shared" si="394"/>
        <v>0</v>
      </c>
      <c r="AZ491" s="492">
        <f t="shared" si="391"/>
        <v>0</v>
      </c>
      <c r="BB491" s="492">
        <f t="shared" si="392"/>
        <v>0</v>
      </c>
      <c r="BD491" s="265">
        <f t="shared" si="395"/>
        <v>0</v>
      </c>
      <c r="BE491" s="105"/>
      <c r="BF491" s="105"/>
      <c r="BG491" s="105"/>
      <c r="BH491" s="105"/>
      <c r="BI491" s="105"/>
      <c r="BJ491" s="105"/>
    </row>
    <row r="492" spans="2:62" ht="20.100000000000001" hidden="1" customHeight="1" outlineLevel="1">
      <c r="B492" s="100"/>
      <c r="C492" s="908"/>
      <c r="D492" s="909"/>
      <c r="E492" s="909"/>
      <c r="F492" s="910"/>
      <c r="G492" s="890"/>
      <c r="H492" s="891"/>
      <c r="I492" s="152"/>
      <c r="J492" s="152"/>
      <c r="K492" s="152"/>
      <c r="L492" s="152"/>
      <c r="M492" s="152"/>
      <c r="N492" s="152"/>
      <c r="O492" s="152"/>
      <c r="P492" s="153"/>
      <c r="Q492" s="153"/>
      <c r="R492" s="156">
        <f t="shared" si="386"/>
        <v>0</v>
      </c>
      <c r="S492" s="156">
        <f t="shared" si="387"/>
        <v>0</v>
      </c>
      <c r="U492" s="157">
        <f t="shared" si="393"/>
        <v>0</v>
      </c>
      <c r="W492" s="152"/>
      <c r="X492" s="152"/>
      <c r="Y492" s="152"/>
      <c r="Z492" s="152"/>
      <c r="AA492" s="152"/>
      <c r="AB492" s="152"/>
      <c r="AC492" s="347"/>
      <c r="AD492" s="152"/>
      <c r="AE492" s="152"/>
      <c r="AF492" s="152"/>
      <c r="AG492" s="152"/>
      <c r="AH492" s="152"/>
      <c r="AI492" s="152"/>
      <c r="AJ492" s="347"/>
      <c r="AK492" s="152"/>
      <c r="AL492" s="152"/>
      <c r="AM492" s="295"/>
      <c r="AN492" s="228"/>
      <c r="AO492" s="228"/>
      <c r="AP492" s="228"/>
      <c r="AQ492" s="228"/>
      <c r="AR492" s="228"/>
      <c r="AS492" s="348"/>
      <c r="AT492" s="264">
        <f t="shared" si="363"/>
        <v>0</v>
      </c>
      <c r="AU492" s="259"/>
      <c r="AV492" s="265">
        <f t="shared" si="390"/>
        <v>0</v>
      </c>
      <c r="AX492" s="265">
        <f t="shared" si="394"/>
        <v>0</v>
      </c>
      <c r="AZ492" s="492">
        <f t="shared" si="391"/>
        <v>0</v>
      </c>
      <c r="BB492" s="492">
        <f t="shared" si="392"/>
        <v>0</v>
      </c>
      <c r="BD492" s="265">
        <f t="shared" si="395"/>
        <v>0</v>
      </c>
      <c r="BE492" s="105"/>
      <c r="BF492" s="105"/>
      <c r="BG492" s="105"/>
      <c r="BH492" s="105"/>
      <c r="BI492" s="105"/>
      <c r="BJ492" s="105"/>
    </row>
    <row r="493" spans="2:62" ht="20.100000000000001" hidden="1" customHeight="1" outlineLevel="1">
      <c r="B493" s="100"/>
      <c r="C493" s="908"/>
      <c r="D493" s="909"/>
      <c r="E493" s="909"/>
      <c r="F493" s="910"/>
      <c r="G493" s="890"/>
      <c r="H493" s="891"/>
      <c r="I493" s="152"/>
      <c r="J493" s="152"/>
      <c r="K493" s="152"/>
      <c r="L493" s="152"/>
      <c r="M493" s="152"/>
      <c r="N493" s="152"/>
      <c r="O493" s="152"/>
      <c r="P493" s="153"/>
      <c r="Q493" s="153"/>
      <c r="R493" s="156">
        <f t="shared" si="386"/>
        <v>0</v>
      </c>
      <c r="S493" s="156">
        <f t="shared" si="387"/>
        <v>0</v>
      </c>
      <c r="U493" s="157">
        <f t="shared" si="393"/>
        <v>0</v>
      </c>
      <c r="W493" s="152"/>
      <c r="X493" s="152"/>
      <c r="Y493" s="152"/>
      <c r="Z493" s="152"/>
      <c r="AA493" s="152"/>
      <c r="AB493" s="152"/>
      <c r="AC493" s="347"/>
      <c r="AD493" s="152"/>
      <c r="AE493" s="152"/>
      <c r="AF493" s="152"/>
      <c r="AG493" s="152"/>
      <c r="AH493" s="152"/>
      <c r="AI493" s="152"/>
      <c r="AJ493" s="347"/>
      <c r="AK493" s="152"/>
      <c r="AL493" s="152"/>
      <c r="AM493" s="295"/>
      <c r="AN493" s="228"/>
      <c r="AO493" s="228"/>
      <c r="AP493" s="228"/>
      <c r="AQ493" s="228"/>
      <c r="AR493" s="228"/>
      <c r="AS493" s="348"/>
      <c r="AT493" s="264">
        <f t="shared" si="363"/>
        <v>0</v>
      </c>
      <c r="AU493" s="259"/>
      <c r="AV493" s="265">
        <f t="shared" si="390"/>
        <v>0</v>
      </c>
      <c r="AX493" s="265">
        <f t="shared" si="394"/>
        <v>0</v>
      </c>
      <c r="AZ493" s="492">
        <f t="shared" si="391"/>
        <v>0</v>
      </c>
      <c r="BB493" s="492">
        <f t="shared" si="392"/>
        <v>0</v>
      </c>
      <c r="BD493" s="265">
        <f t="shared" si="395"/>
        <v>0</v>
      </c>
      <c r="BE493" s="105"/>
      <c r="BF493" s="105"/>
      <c r="BG493" s="105"/>
      <c r="BH493" s="105"/>
      <c r="BI493" s="105"/>
      <c r="BJ493" s="105"/>
    </row>
    <row r="494" spans="2:62" ht="20.100000000000001" hidden="1" customHeight="1" outlineLevel="1">
      <c r="B494" s="100"/>
      <c r="C494" s="908"/>
      <c r="D494" s="909"/>
      <c r="E494" s="909"/>
      <c r="F494" s="910"/>
      <c r="G494" s="890"/>
      <c r="H494" s="891"/>
      <c r="I494" s="152"/>
      <c r="J494" s="152"/>
      <c r="K494" s="152"/>
      <c r="L494" s="152"/>
      <c r="M494" s="152"/>
      <c r="N494" s="152"/>
      <c r="O494" s="152"/>
      <c r="P494" s="153"/>
      <c r="Q494" s="153"/>
      <c r="R494" s="156">
        <f t="shared" si="386"/>
        <v>0</v>
      </c>
      <c r="S494" s="156">
        <f t="shared" si="387"/>
        <v>0</v>
      </c>
      <c r="U494" s="157">
        <f t="shared" si="393"/>
        <v>0</v>
      </c>
      <c r="W494" s="152"/>
      <c r="X494" s="152"/>
      <c r="Y494" s="152"/>
      <c r="Z494" s="152"/>
      <c r="AA494" s="152"/>
      <c r="AB494" s="152"/>
      <c r="AC494" s="347"/>
      <c r="AD494" s="152"/>
      <c r="AE494" s="152"/>
      <c r="AF494" s="152"/>
      <c r="AG494" s="152"/>
      <c r="AH494" s="152"/>
      <c r="AI494" s="152"/>
      <c r="AJ494" s="347"/>
      <c r="AK494" s="152"/>
      <c r="AL494" s="152"/>
      <c r="AM494" s="295"/>
      <c r="AN494" s="228"/>
      <c r="AO494" s="228"/>
      <c r="AP494" s="228"/>
      <c r="AQ494" s="228"/>
      <c r="AR494" s="228"/>
      <c r="AS494" s="348"/>
      <c r="AT494" s="264">
        <f t="shared" si="363"/>
        <v>0</v>
      </c>
      <c r="AU494" s="259"/>
      <c r="AV494" s="265">
        <f t="shared" si="390"/>
        <v>0</v>
      </c>
      <c r="AX494" s="265">
        <f t="shared" si="394"/>
        <v>0</v>
      </c>
      <c r="AZ494" s="492">
        <f t="shared" si="391"/>
        <v>0</v>
      </c>
      <c r="BB494" s="492">
        <f t="shared" si="392"/>
        <v>0</v>
      </c>
      <c r="BD494" s="265">
        <f t="shared" si="395"/>
        <v>0</v>
      </c>
      <c r="BE494" s="105"/>
      <c r="BF494" s="105"/>
      <c r="BG494" s="105"/>
      <c r="BH494" s="105"/>
      <c r="BI494" s="105"/>
      <c r="BJ494" s="105"/>
    </row>
    <row r="495" spans="2:62" ht="20.100000000000001" hidden="1" customHeight="1" outlineLevel="1">
      <c r="B495" s="100"/>
      <c r="C495" s="908"/>
      <c r="D495" s="909"/>
      <c r="E495" s="909"/>
      <c r="F495" s="910"/>
      <c r="G495" s="890"/>
      <c r="H495" s="891"/>
      <c r="I495" s="152"/>
      <c r="J495" s="152"/>
      <c r="K495" s="152"/>
      <c r="L495" s="152"/>
      <c r="M495" s="152"/>
      <c r="N495" s="152"/>
      <c r="O495" s="152"/>
      <c r="P495" s="153"/>
      <c r="Q495" s="153"/>
      <c r="R495" s="156">
        <f t="shared" si="386"/>
        <v>0</v>
      </c>
      <c r="S495" s="156">
        <f t="shared" si="387"/>
        <v>0</v>
      </c>
      <c r="U495" s="157">
        <f t="shared" si="393"/>
        <v>0</v>
      </c>
      <c r="W495" s="152"/>
      <c r="X495" s="152"/>
      <c r="Y495" s="152"/>
      <c r="Z495" s="152"/>
      <c r="AA495" s="152"/>
      <c r="AB495" s="152"/>
      <c r="AC495" s="347"/>
      <c r="AD495" s="152"/>
      <c r="AE495" s="152"/>
      <c r="AF495" s="152"/>
      <c r="AG495" s="152"/>
      <c r="AH495" s="152"/>
      <c r="AI495" s="152"/>
      <c r="AJ495" s="347"/>
      <c r="AK495" s="152"/>
      <c r="AL495" s="152"/>
      <c r="AM495" s="295"/>
      <c r="AN495" s="228"/>
      <c r="AO495" s="228"/>
      <c r="AP495" s="228"/>
      <c r="AQ495" s="228"/>
      <c r="AR495" s="228"/>
      <c r="AS495" s="348"/>
      <c r="AT495" s="264">
        <f t="shared" si="363"/>
        <v>0</v>
      </c>
      <c r="AU495" s="259"/>
      <c r="AV495" s="265">
        <f t="shared" si="390"/>
        <v>0</v>
      </c>
      <c r="AX495" s="265">
        <f t="shared" si="394"/>
        <v>0</v>
      </c>
      <c r="AZ495" s="492">
        <f t="shared" si="391"/>
        <v>0</v>
      </c>
      <c r="BB495" s="492">
        <f t="shared" si="392"/>
        <v>0</v>
      </c>
      <c r="BD495" s="265">
        <f t="shared" si="395"/>
        <v>0</v>
      </c>
      <c r="BE495" s="105"/>
      <c r="BF495" s="105"/>
      <c r="BG495" s="105"/>
      <c r="BH495" s="105"/>
      <c r="BI495" s="105"/>
      <c r="BJ495" s="105"/>
    </row>
    <row r="496" spans="2:62" ht="20.100000000000001" hidden="1" customHeight="1" outlineLevel="1">
      <c r="B496" s="100"/>
      <c r="C496" s="908"/>
      <c r="D496" s="909"/>
      <c r="E496" s="909"/>
      <c r="F496" s="910"/>
      <c r="G496" s="890"/>
      <c r="H496" s="891"/>
      <c r="I496" s="152"/>
      <c r="J496" s="152"/>
      <c r="K496" s="152"/>
      <c r="L496" s="152"/>
      <c r="M496" s="152"/>
      <c r="N496" s="152"/>
      <c r="O496" s="152"/>
      <c r="P496" s="153"/>
      <c r="Q496" s="153"/>
      <c r="R496" s="156">
        <f t="shared" si="386"/>
        <v>0</v>
      </c>
      <c r="S496" s="156">
        <f t="shared" si="387"/>
        <v>0</v>
      </c>
      <c r="U496" s="157">
        <f t="shared" si="393"/>
        <v>0</v>
      </c>
      <c r="W496" s="152"/>
      <c r="X496" s="152"/>
      <c r="Y496" s="152"/>
      <c r="Z496" s="152"/>
      <c r="AA496" s="152"/>
      <c r="AB496" s="152"/>
      <c r="AC496" s="347"/>
      <c r="AD496" s="152"/>
      <c r="AE496" s="152"/>
      <c r="AF496" s="152"/>
      <c r="AG496" s="152"/>
      <c r="AH496" s="152"/>
      <c r="AI496" s="152"/>
      <c r="AJ496" s="347"/>
      <c r="AK496" s="152"/>
      <c r="AL496" s="152"/>
      <c r="AM496" s="295"/>
      <c r="AN496" s="228"/>
      <c r="AO496" s="228"/>
      <c r="AP496" s="228"/>
      <c r="AQ496" s="228"/>
      <c r="AR496" s="228"/>
      <c r="AS496" s="348"/>
      <c r="AT496" s="264">
        <f t="shared" si="363"/>
        <v>0</v>
      </c>
      <c r="AU496" s="259"/>
      <c r="AV496" s="265">
        <f t="shared" si="390"/>
        <v>0</v>
      </c>
      <c r="AX496" s="265">
        <f t="shared" si="394"/>
        <v>0</v>
      </c>
      <c r="AZ496" s="492">
        <f t="shared" si="391"/>
        <v>0</v>
      </c>
      <c r="BB496" s="492">
        <f t="shared" si="392"/>
        <v>0</v>
      </c>
      <c r="BD496" s="265">
        <f t="shared" si="395"/>
        <v>0</v>
      </c>
      <c r="BE496" s="105"/>
      <c r="BF496" s="105"/>
      <c r="BG496" s="105"/>
      <c r="BH496" s="105"/>
      <c r="BI496" s="105"/>
      <c r="BJ496" s="105"/>
    </row>
    <row r="497" spans="2:62" ht="20.100000000000001" hidden="1" customHeight="1" outlineLevel="1">
      <c r="B497" s="100"/>
      <c r="C497" s="908"/>
      <c r="D497" s="909"/>
      <c r="E497" s="909"/>
      <c r="F497" s="910"/>
      <c r="G497" s="890"/>
      <c r="H497" s="891"/>
      <c r="I497" s="152"/>
      <c r="J497" s="152"/>
      <c r="K497" s="152"/>
      <c r="L497" s="152"/>
      <c r="M497" s="152"/>
      <c r="N497" s="152"/>
      <c r="O497" s="152"/>
      <c r="P497" s="153"/>
      <c r="Q497" s="153"/>
      <c r="R497" s="156">
        <f t="shared" si="386"/>
        <v>0</v>
      </c>
      <c r="S497" s="156">
        <f t="shared" si="387"/>
        <v>0</v>
      </c>
      <c r="U497" s="157">
        <f t="shared" si="393"/>
        <v>0</v>
      </c>
      <c r="W497" s="152"/>
      <c r="X497" s="152"/>
      <c r="Y497" s="152"/>
      <c r="Z497" s="152"/>
      <c r="AA497" s="152"/>
      <c r="AB497" s="152"/>
      <c r="AC497" s="347"/>
      <c r="AD497" s="152"/>
      <c r="AE497" s="152"/>
      <c r="AF497" s="152"/>
      <c r="AG497" s="152"/>
      <c r="AH497" s="152"/>
      <c r="AI497" s="152"/>
      <c r="AJ497" s="347"/>
      <c r="AK497" s="152"/>
      <c r="AL497" s="152"/>
      <c r="AM497" s="295"/>
      <c r="AN497" s="228"/>
      <c r="AO497" s="228"/>
      <c r="AP497" s="228"/>
      <c r="AQ497" s="228"/>
      <c r="AR497" s="228"/>
      <c r="AS497" s="348"/>
      <c r="AT497" s="264">
        <f t="shared" si="363"/>
        <v>0</v>
      </c>
      <c r="AU497" s="259"/>
      <c r="AV497" s="265">
        <f t="shared" si="390"/>
        <v>0</v>
      </c>
      <c r="AX497" s="265">
        <f t="shared" si="394"/>
        <v>0</v>
      </c>
      <c r="AZ497" s="492">
        <f t="shared" si="391"/>
        <v>0</v>
      </c>
      <c r="BB497" s="492">
        <f t="shared" si="392"/>
        <v>0</v>
      </c>
      <c r="BD497" s="265">
        <f t="shared" si="395"/>
        <v>0</v>
      </c>
      <c r="BE497" s="105"/>
      <c r="BF497" s="105"/>
      <c r="BG497" s="105"/>
      <c r="BH497" s="105"/>
      <c r="BI497" s="105"/>
      <c r="BJ497" s="105"/>
    </row>
    <row r="498" spans="2:62" ht="20.100000000000001" hidden="1" customHeight="1" outlineLevel="1">
      <c r="B498" s="100"/>
      <c r="C498" s="908"/>
      <c r="D498" s="909"/>
      <c r="E498" s="909"/>
      <c r="F498" s="910"/>
      <c r="G498" s="890"/>
      <c r="H498" s="891"/>
      <c r="I498" s="152"/>
      <c r="J498" s="152"/>
      <c r="K498" s="152"/>
      <c r="L498" s="152"/>
      <c r="M498" s="152"/>
      <c r="N498" s="152"/>
      <c r="O498" s="152"/>
      <c r="P498" s="153"/>
      <c r="Q498" s="153"/>
      <c r="R498" s="156">
        <f t="shared" si="386"/>
        <v>0</v>
      </c>
      <c r="S498" s="156">
        <f t="shared" si="387"/>
        <v>0</v>
      </c>
      <c r="U498" s="157">
        <f t="shared" si="393"/>
        <v>0</v>
      </c>
      <c r="W498" s="152"/>
      <c r="X498" s="152"/>
      <c r="Y498" s="152"/>
      <c r="Z498" s="152"/>
      <c r="AA498" s="152"/>
      <c r="AB498" s="152"/>
      <c r="AC498" s="347"/>
      <c r="AD498" s="152"/>
      <c r="AE498" s="152"/>
      <c r="AF498" s="152"/>
      <c r="AG498" s="152"/>
      <c r="AH498" s="152"/>
      <c r="AI498" s="152"/>
      <c r="AJ498" s="347"/>
      <c r="AK498" s="152"/>
      <c r="AL498" s="152"/>
      <c r="AM498" s="295"/>
      <c r="AN498" s="228"/>
      <c r="AO498" s="228"/>
      <c r="AP498" s="228"/>
      <c r="AQ498" s="228"/>
      <c r="AR498" s="228"/>
      <c r="AS498" s="348"/>
      <c r="AT498" s="264">
        <f t="shared" si="363"/>
        <v>0</v>
      </c>
      <c r="AU498" s="259"/>
      <c r="AV498" s="265">
        <f t="shared" si="390"/>
        <v>0</v>
      </c>
      <c r="AX498" s="265">
        <f t="shared" si="394"/>
        <v>0</v>
      </c>
      <c r="AZ498" s="492">
        <f t="shared" si="391"/>
        <v>0</v>
      </c>
      <c r="BB498" s="492">
        <f t="shared" si="392"/>
        <v>0</v>
      </c>
      <c r="BD498" s="265">
        <f t="shared" si="395"/>
        <v>0</v>
      </c>
      <c r="BE498" s="105"/>
      <c r="BF498" s="105"/>
      <c r="BG498" s="105"/>
      <c r="BH498" s="105"/>
      <c r="BI498" s="105"/>
      <c r="BJ498" s="105"/>
    </row>
    <row r="499" spans="2:62" ht="20.100000000000001" hidden="1" customHeight="1" outlineLevel="1">
      <c r="B499" s="100"/>
      <c r="C499" s="908"/>
      <c r="D499" s="909"/>
      <c r="E499" s="909"/>
      <c r="F499" s="910"/>
      <c r="G499" s="890"/>
      <c r="H499" s="891"/>
      <c r="I499" s="152"/>
      <c r="J499" s="152"/>
      <c r="K499" s="152"/>
      <c r="L499" s="152"/>
      <c r="M499" s="152"/>
      <c r="N499" s="152"/>
      <c r="O499" s="152"/>
      <c r="P499" s="153"/>
      <c r="Q499" s="153"/>
      <c r="R499" s="156">
        <f t="shared" si="386"/>
        <v>0</v>
      </c>
      <c r="S499" s="156">
        <f t="shared" si="387"/>
        <v>0</v>
      </c>
      <c r="U499" s="157">
        <f t="shared" si="393"/>
        <v>0</v>
      </c>
      <c r="W499" s="152"/>
      <c r="X499" s="152"/>
      <c r="Y499" s="152"/>
      <c r="Z499" s="152"/>
      <c r="AA499" s="152"/>
      <c r="AB499" s="152"/>
      <c r="AC499" s="347"/>
      <c r="AD499" s="152"/>
      <c r="AE499" s="152"/>
      <c r="AF499" s="152"/>
      <c r="AG499" s="152"/>
      <c r="AH499" s="152"/>
      <c r="AI499" s="152"/>
      <c r="AJ499" s="347"/>
      <c r="AK499" s="152"/>
      <c r="AL499" s="152"/>
      <c r="AM499" s="295"/>
      <c r="AN499" s="228"/>
      <c r="AO499" s="228"/>
      <c r="AP499" s="228"/>
      <c r="AQ499" s="228"/>
      <c r="AR499" s="228"/>
      <c r="AS499" s="348"/>
      <c r="AT499" s="264">
        <f t="shared" si="363"/>
        <v>0</v>
      </c>
      <c r="AU499" s="259"/>
      <c r="AV499" s="265">
        <f t="shared" si="390"/>
        <v>0</v>
      </c>
      <c r="AX499" s="265">
        <f t="shared" si="394"/>
        <v>0</v>
      </c>
      <c r="AZ499" s="492">
        <f t="shared" si="391"/>
        <v>0</v>
      </c>
      <c r="BB499" s="492">
        <f t="shared" si="392"/>
        <v>0</v>
      </c>
      <c r="BD499" s="265">
        <f t="shared" si="395"/>
        <v>0</v>
      </c>
      <c r="BE499" s="105"/>
      <c r="BF499" s="105"/>
      <c r="BG499" s="105"/>
      <c r="BH499" s="105"/>
      <c r="BI499" s="105"/>
      <c r="BJ499" s="105"/>
    </row>
    <row r="500" spans="2:62" ht="20.100000000000001" hidden="1" customHeight="1" outlineLevel="1">
      <c r="B500" s="100"/>
      <c r="C500" s="908"/>
      <c r="D500" s="909"/>
      <c r="E500" s="909"/>
      <c r="F500" s="910"/>
      <c r="G500" s="890"/>
      <c r="H500" s="891"/>
      <c r="I500" s="152"/>
      <c r="J500" s="152"/>
      <c r="K500" s="152"/>
      <c r="L500" s="152"/>
      <c r="M500" s="152"/>
      <c r="N500" s="152"/>
      <c r="O500" s="152"/>
      <c r="P500" s="153"/>
      <c r="Q500" s="153"/>
      <c r="R500" s="156">
        <f t="shared" si="386"/>
        <v>0</v>
      </c>
      <c r="S500" s="156">
        <f t="shared" si="387"/>
        <v>0</v>
      </c>
      <c r="U500" s="157">
        <f t="shared" si="393"/>
        <v>0</v>
      </c>
      <c r="W500" s="152"/>
      <c r="X500" s="152"/>
      <c r="Y500" s="152"/>
      <c r="Z500" s="152"/>
      <c r="AA500" s="152"/>
      <c r="AB500" s="152"/>
      <c r="AC500" s="347"/>
      <c r="AD500" s="152"/>
      <c r="AE500" s="152"/>
      <c r="AF500" s="152"/>
      <c r="AG500" s="152"/>
      <c r="AH500" s="152"/>
      <c r="AI500" s="152"/>
      <c r="AJ500" s="347"/>
      <c r="AK500" s="152"/>
      <c r="AL500" s="152"/>
      <c r="AM500" s="295"/>
      <c r="AN500" s="228"/>
      <c r="AO500" s="228"/>
      <c r="AP500" s="228"/>
      <c r="AQ500" s="228"/>
      <c r="AR500" s="228"/>
      <c r="AS500" s="348"/>
      <c r="AT500" s="264">
        <f t="shared" si="363"/>
        <v>0</v>
      </c>
      <c r="AU500" s="259"/>
      <c r="AV500" s="265">
        <f t="shared" si="390"/>
        <v>0</v>
      </c>
      <c r="AX500" s="265">
        <f t="shared" si="394"/>
        <v>0</v>
      </c>
      <c r="AZ500" s="492">
        <f t="shared" si="391"/>
        <v>0</v>
      </c>
      <c r="BB500" s="492">
        <f t="shared" si="392"/>
        <v>0</v>
      </c>
      <c r="BD500" s="265">
        <f t="shared" si="395"/>
        <v>0</v>
      </c>
      <c r="BE500" s="105"/>
      <c r="BF500" s="105"/>
      <c r="BG500" s="105"/>
      <c r="BH500" s="105"/>
      <c r="BI500" s="105"/>
      <c r="BJ500" s="105"/>
    </row>
    <row r="501" spans="2:62" ht="20.100000000000001" hidden="1" customHeight="1" outlineLevel="1">
      <c r="B501" s="100"/>
      <c r="C501" s="908"/>
      <c r="D501" s="909"/>
      <c r="E501" s="909"/>
      <c r="F501" s="910"/>
      <c r="G501" s="890"/>
      <c r="H501" s="891"/>
      <c r="I501" s="152"/>
      <c r="J501" s="152"/>
      <c r="K501" s="152"/>
      <c r="L501" s="152"/>
      <c r="M501" s="152"/>
      <c r="N501" s="152"/>
      <c r="O501" s="152"/>
      <c r="P501" s="153"/>
      <c r="Q501" s="153"/>
      <c r="R501" s="156">
        <f t="shared" si="386"/>
        <v>0</v>
      </c>
      <c r="S501" s="156">
        <f t="shared" si="387"/>
        <v>0</v>
      </c>
      <c r="U501" s="157">
        <f t="shared" si="393"/>
        <v>0</v>
      </c>
      <c r="W501" s="152"/>
      <c r="X501" s="152"/>
      <c r="Y501" s="152"/>
      <c r="Z501" s="152"/>
      <c r="AA501" s="152"/>
      <c r="AB501" s="152"/>
      <c r="AC501" s="347"/>
      <c r="AD501" s="152"/>
      <c r="AE501" s="152"/>
      <c r="AF501" s="152"/>
      <c r="AG501" s="152"/>
      <c r="AH501" s="152"/>
      <c r="AI501" s="152"/>
      <c r="AJ501" s="347"/>
      <c r="AK501" s="152"/>
      <c r="AL501" s="152"/>
      <c r="AM501" s="295"/>
      <c r="AN501" s="228"/>
      <c r="AO501" s="228"/>
      <c r="AP501" s="228"/>
      <c r="AQ501" s="228"/>
      <c r="AR501" s="228"/>
      <c r="AS501" s="348"/>
      <c r="AT501" s="264">
        <f t="shared" si="363"/>
        <v>0</v>
      </c>
      <c r="AU501" s="259"/>
      <c r="AV501" s="265">
        <f t="shared" si="390"/>
        <v>0</v>
      </c>
      <c r="AX501" s="265">
        <f t="shared" si="394"/>
        <v>0</v>
      </c>
      <c r="AZ501" s="492">
        <f t="shared" si="391"/>
        <v>0</v>
      </c>
      <c r="BB501" s="492">
        <f t="shared" si="392"/>
        <v>0</v>
      </c>
      <c r="BD501" s="265">
        <f t="shared" si="395"/>
        <v>0</v>
      </c>
      <c r="BE501" s="105"/>
      <c r="BF501" s="105"/>
      <c r="BG501" s="105"/>
      <c r="BH501" s="105"/>
      <c r="BI501" s="105"/>
      <c r="BJ501" s="105"/>
    </row>
    <row r="502" spans="2:62" ht="20.100000000000001" hidden="1" customHeight="1" outlineLevel="1">
      <c r="B502" s="100"/>
      <c r="C502" s="908"/>
      <c r="D502" s="909"/>
      <c r="E502" s="909"/>
      <c r="F502" s="910"/>
      <c r="G502" s="890"/>
      <c r="H502" s="891"/>
      <c r="I502" s="152"/>
      <c r="J502" s="152"/>
      <c r="K502" s="152"/>
      <c r="L502" s="152"/>
      <c r="M502" s="152"/>
      <c r="N502" s="152"/>
      <c r="O502" s="152"/>
      <c r="P502" s="153"/>
      <c r="Q502" s="153"/>
      <c r="R502" s="156">
        <f t="shared" si="386"/>
        <v>0</v>
      </c>
      <c r="S502" s="156">
        <f t="shared" si="387"/>
        <v>0</v>
      </c>
      <c r="U502" s="157">
        <f t="shared" si="393"/>
        <v>0</v>
      </c>
      <c r="W502" s="152"/>
      <c r="X502" s="152"/>
      <c r="Y502" s="152"/>
      <c r="Z502" s="152"/>
      <c r="AA502" s="152"/>
      <c r="AB502" s="152"/>
      <c r="AC502" s="347"/>
      <c r="AD502" s="152"/>
      <c r="AE502" s="152"/>
      <c r="AF502" s="152"/>
      <c r="AG502" s="152"/>
      <c r="AH502" s="152"/>
      <c r="AI502" s="152"/>
      <c r="AJ502" s="347"/>
      <c r="AK502" s="152"/>
      <c r="AL502" s="152"/>
      <c r="AM502" s="295"/>
      <c r="AN502" s="228"/>
      <c r="AO502" s="228"/>
      <c r="AP502" s="228"/>
      <c r="AQ502" s="228"/>
      <c r="AR502" s="228"/>
      <c r="AS502" s="348"/>
      <c r="AT502" s="264">
        <f t="shared" si="363"/>
        <v>0</v>
      </c>
      <c r="AU502" s="259"/>
      <c r="AV502" s="265">
        <f t="shared" si="390"/>
        <v>0</v>
      </c>
      <c r="AX502" s="265">
        <f t="shared" si="394"/>
        <v>0</v>
      </c>
      <c r="AZ502" s="492">
        <f t="shared" si="391"/>
        <v>0</v>
      </c>
      <c r="BB502" s="492">
        <f t="shared" si="392"/>
        <v>0</v>
      </c>
      <c r="BD502" s="265">
        <f t="shared" si="395"/>
        <v>0</v>
      </c>
      <c r="BE502" s="105"/>
      <c r="BF502" s="105"/>
      <c r="BG502" s="105"/>
      <c r="BH502" s="105"/>
      <c r="BI502" s="105"/>
      <c r="BJ502" s="105"/>
    </row>
    <row r="503" spans="2:62" ht="20.100000000000001" hidden="1" customHeight="1" outlineLevel="1">
      <c r="B503" s="100"/>
      <c r="C503" s="908"/>
      <c r="D503" s="909"/>
      <c r="E503" s="909"/>
      <c r="F503" s="910"/>
      <c r="G503" s="890"/>
      <c r="H503" s="891"/>
      <c r="I503" s="152"/>
      <c r="J503" s="152"/>
      <c r="K503" s="152"/>
      <c r="L503" s="152"/>
      <c r="M503" s="152"/>
      <c r="N503" s="152"/>
      <c r="O503" s="152"/>
      <c r="P503" s="153"/>
      <c r="Q503" s="153"/>
      <c r="R503" s="156">
        <f t="shared" si="386"/>
        <v>0</v>
      </c>
      <c r="S503" s="156">
        <f t="shared" si="387"/>
        <v>0</v>
      </c>
      <c r="U503" s="157">
        <f t="shared" si="393"/>
        <v>0</v>
      </c>
      <c r="W503" s="152"/>
      <c r="X503" s="152"/>
      <c r="Y503" s="152"/>
      <c r="Z503" s="152"/>
      <c r="AA503" s="152"/>
      <c r="AB503" s="152"/>
      <c r="AC503" s="347"/>
      <c r="AD503" s="152"/>
      <c r="AE503" s="152"/>
      <c r="AF503" s="152"/>
      <c r="AG503" s="152"/>
      <c r="AH503" s="152"/>
      <c r="AI503" s="152"/>
      <c r="AJ503" s="347"/>
      <c r="AK503" s="152"/>
      <c r="AL503" s="152"/>
      <c r="AM503" s="295"/>
      <c r="AN503" s="228"/>
      <c r="AO503" s="228"/>
      <c r="AP503" s="228"/>
      <c r="AQ503" s="228"/>
      <c r="AR503" s="228"/>
      <c r="AS503" s="348"/>
      <c r="AT503" s="264">
        <f t="shared" si="363"/>
        <v>0</v>
      </c>
      <c r="AU503" s="259"/>
      <c r="AV503" s="265">
        <f t="shared" si="390"/>
        <v>0</v>
      </c>
      <c r="AX503" s="265">
        <f t="shared" si="394"/>
        <v>0</v>
      </c>
      <c r="AZ503" s="492">
        <f t="shared" si="391"/>
        <v>0</v>
      </c>
      <c r="BB503" s="492">
        <f t="shared" si="392"/>
        <v>0</v>
      </c>
      <c r="BD503" s="265">
        <f t="shared" si="395"/>
        <v>0</v>
      </c>
      <c r="BE503" s="105"/>
      <c r="BF503" s="105"/>
      <c r="BG503" s="105"/>
      <c r="BH503" s="105"/>
      <c r="BI503" s="105"/>
      <c r="BJ503" s="105"/>
    </row>
    <row r="504" spans="2:62" ht="9.9499999999999993" hidden="1" customHeight="1" outlineLevel="1">
      <c r="B504" s="101"/>
      <c r="C504" s="208"/>
      <c r="D504" s="208"/>
      <c r="E504" s="208"/>
      <c r="F504" s="208"/>
      <c r="G504" s="237"/>
      <c r="H504" s="207"/>
      <c r="I504" s="257"/>
      <c r="J504" s="257"/>
      <c r="K504" s="257"/>
      <c r="L504" s="257"/>
      <c r="M504" s="257"/>
      <c r="N504" s="257"/>
      <c r="O504" s="257"/>
      <c r="P504" s="256"/>
      <c r="Q504" s="102"/>
      <c r="R504" s="102"/>
      <c r="S504" s="102"/>
      <c r="U504" s="98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Z504" s="493"/>
      <c r="BE504" s="105"/>
      <c r="BF504" s="105"/>
      <c r="BG504" s="105"/>
      <c r="BH504" s="105"/>
      <c r="BI504" s="105"/>
      <c r="BJ504" s="105"/>
    </row>
    <row r="505" spans="2:62" ht="20.100000000000001" customHeight="1" collapsed="1">
      <c r="B505" s="8">
        <f>B488+1</f>
        <v>30</v>
      </c>
      <c r="C505" s="916"/>
      <c r="D505" s="917"/>
      <c r="E505" s="917"/>
      <c r="F505" s="918"/>
      <c r="G505" s="429"/>
      <c r="H505" s="206">
        <v>1</v>
      </c>
      <c r="I505" s="642">
        <f t="shared" ref="I505" si="396">$H505*SUM(I506:I520)</f>
        <v>0</v>
      </c>
      <c r="J505" s="643">
        <f t="shared" ref="J505:O505" si="397">$H505*SUM(J506:J520)</f>
        <v>0</v>
      </c>
      <c r="K505" s="644">
        <f t="shared" si="397"/>
        <v>0</v>
      </c>
      <c r="L505" s="645">
        <f t="shared" si="397"/>
        <v>0</v>
      </c>
      <c r="M505" s="645">
        <f t="shared" si="397"/>
        <v>0</v>
      </c>
      <c r="N505" s="644">
        <f t="shared" si="397"/>
        <v>0</v>
      </c>
      <c r="O505" s="642">
        <f t="shared" si="397"/>
        <v>0</v>
      </c>
      <c r="P505" s="209">
        <f t="shared" ref="P505:Q505" si="398">$H505*SUM(P506:P520)</f>
        <v>0</v>
      </c>
      <c r="Q505" s="210">
        <f t="shared" si="398"/>
        <v>0</v>
      </c>
      <c r="R505" s="136">
        <f t="shared" ref="R505:R520" si="399">P505*(1+Gewinn)*(1+SicherheitAngebot)</f>
        <v>0</v>
      </c>
      <c r="S505" s="137">
        <f t="shared" ref="S505:S520" si="400">Q505*(1+MGKZ)*(1+Gewinn)*(1+SicherheitAngebot)</f>
        <v>0</v>
      </c>
      <c r="U505" s="10">
        <f>I505*$I$7+J505*$J$7+K505*$K$7+L505*$L$7+M505*$M$7+N505*$N$7+O505*$O$7+R505+S505</f>
        <v>0</v>
      </c>
      <c r="W505" s="646">
        <f t="shared" ref="W505:AB505" si="401">$H505*SUM(W506:W520)</f>
        <v>0</v>
      </c>
      <c r="X505" s="647">
        <f t="shared" si="401"/>
        <v>0</v>
      </c>
      <c r="Y505" s="648">
        <f t="shared" si="401"/>
        <v>0</v>
      </c>
      <c r="Z505" s="649">
        <f t="shared" si="401"/>
        <v>0</v>
      </c>
      <c r="AA505" s="648">
        <f t="shared" si="401"/>
        <v>0</v>
      </c>
      <c r="AB505" s="646">
        <f t="shared" si="401"/>
        <v>0</v>
      </c>
      <c r="AC505" s="258"/>
      <c r="AD505" s="646">
        <f t="shared" ref="AD505:AM505" si="402">$H505*SUM(AD506:AD520)</f>
        <v>0</v>
      </c>
      <c r="AE505" s="647">
        <f t="shared" si="402"/>
        <v>0</v>
      </c>
      <c r="AF505" s="648">
        <f t="shared" si="402"/>
        <v>0</v>
      </c>
      <c r="AG505" s="649">
        <f t="shared" si="402"/>
        <v>0</v>
      </c>
      <c r="AH505" s="648">
        <f t="shared" si="402"/>
        <v>0</v>
      </c>
      <c r="AI505" s="646">
        <f t="shared" si="402"/>
        <v>0</v>
      </c>
      <c r="AJ505" s="258"/>
      <c r="AK505" s="653">
        <f t="shared" si="402"/>
        <v>0</v>
      </c>
      <c r="AL505" s="653">
        <f t="shared" si="402"/>
        <v>0</v>
      </c>
      <c r="AM505" s="653">
        <f t="shared" si="402"/>
        <v>0</v>
      </c>
      <c r="AN505" s="227">
        <f>$H505*SUM(AN506:AN520)*(1+Gewinn)*(1+SicherheitAngebot)</f>
        <v>0</v>
      </c>
      <c r="AO505" s="227">
        <f>$H505*SUM(AO506:AO520)*(1+Gewinn)*(1+SicherheitAngebot)</f>
        <v>0</v>
      </c>
      <c r="AP505" s="227">
        <f>$H505*SUM(AP506:AP520)*(1+Gewinn)*(1+SicherheitAngebot)</f>
        <v>0</v>
      </c>
      <c r="AQ505" s="227">
        <f>$H505*SUM(AQ506:AQ520)*(1+Gewinn)*(1+SicherheitAngebot)</f>
        <v>0</v>
      </c>
      <c r="AR505" s="227">
        <f>$H505*SUM(AR506:AR520)*(1+Gewinn)*(1+SicherheitAngebot)</f>
        <v>0</v>
      </c>
      <c r="AS505" s="262"/>
      <c r="AT505" s="263">
        <f t="shared" si="363"/>
        <v>0</v>
      </c>
      <c r="AU505" s="259"/>
      <c r="AV505" s="491">
        <f>AK505*$AK$7+AL505*$AL$7+AM505*$AM$7+SUM(AN505:AR505)+AT505/Zuschläge_IBN+AT505</f>
        <v>0</v>
      </c>
      <c r="AX505" s="685">
        <f>U505+AV505</f>
        <v>0</v>
      </c>
      <c r="AZ505" s="490">
        <f>IF(H505&gt;0,U505/(1+SicherheitAngebot)*(1+Sicherheit),0)</f>
        <v>0</v>
      </c>
      <c r="BB505" s="490">
        <f>IF(H505&gt;0,AV505/(1+SicherheitAngebot)*(1+Sicherheit),0)</f>
        <v>0</v>
      </c>
      <c r="BD505" s="490">
        <f>AZ505+BB505</f>
        <v>0</v>
      </c>
      <c r="BE505" s="105"/>
      <c r="BF505" s="105"/>
      <c r="BG505" s="105"/>
      <c r="BH505" s="105"/>
      <c r="BI505" s="105"/>
      <c r="BJ505" s="105"/>
    </row>
    <row r="506" spans="2:62" ht="20.100000000000001" hidden="1" customHeight="1" outlineLevel="1">
      <c r="B506" s="99"/>
      <c r="C506" s="908"/>
      <c r="D506" s="909"/>
      <c r="E506" s="909"/>
      <c r="F506" s="910"/>
      <c r="G506" s="890"/>
      <c r="H506" s="901"/>
      <c r="I506" s="152"/>
      <c r="J506" s="152"/>
      <c r="K506" s="152"/>
      <c r="L506" s="152"/>
      <c r="M506" s="152"/>
      <c r="N506" s="152"/>
      <c r="O506" s="152"/>
      <c r="P506" s="153"/>
      <c r="Q506" s="153"/>
      <c r="R506" s="156">
        <f t="shared" si="399"/>
        <v>0</v>
      </c>
      <c r="S506" s="156">
        <f t="shared" si="400"/>
        <v>0</v>
      </c>
      <c r="U506" s="157">
        <f>I506*$I$7+J506*$J$7+K506*$K$7+L506*$L$7+M506*$M$7+N506*$N$7+O506*$O$7+R506+S506</f>
        <v>0</v>
      </c>
      <c r="W506" s="152"/>
      <c r="X506" s="152"/>
      <c r="Y506" s="152"/>
      <c r="Z506" s="152"/>
      <c r="AA506" s="152"/>
      <c r="AB506" s="152"/>
      <c r="AC506" s="347"/>
      <c r="AD506" s="152"/>
      <c r="AE506" s="152"/>
      <c r="AF506" s="152"/>
      <c r="AG506" s="152"/>
      <c r="AH506" s="152"/>
      <c r="AI506" s="152"/>
      <c r="AJ506" s="347"/>
      <c r="AK506" s="152"/>
      <c r="AL506" s="152"/>
      <c r="AM506" s="619"/>
      <c r="AN506" s="228"/>
      <c r="AO506" s="228"/>
      <c r="AP506" s="228"/>
      <c r="AQ506" s="228"/>
      <c r="AR506" s="228"/>
      <c r="AS506" s="348"/>
      <c r="AT506" s="264">
        <f t="shared" si="363"/>
        <v>0</v>
      </c>
      <c r="AU506" s="259"/>
      <c r="AV506" s="265">
        <f t="shared" ref="AV506:AV520" si="403">AK506*$AK$7+AL506*$AL$7+AM506*$AM$7+SUM(AN506:AR506)*(1+Gewinn)*(1+SicherheitAngebot)+AT506/Zuschläge_IBN+AT506</f>
        <v>0</v>
      </c>
      <c r="AX506" s="265">
        <f>U506+AV506</f>
        <v>0</v>
      </c>
      <c r="AZ506" s="492">
        <f t="shared" ref="AZ506:AZ520" si="404">U506/(1+SicherheitAngebot)*(1+Sicherheit)</f>
        <v>0</v>
      </c>
      <c r="BB506" s="492">
        <f t="shared" ref="BB506:BB520" si="405">AV506/(1+SicherheitAngebot)*(1+Sicherheit)</f>
        <v>0</v>
      </c>
      <c r="BD506" s="265">
        <f>AZ506+BB506</f>
        <v>0</v>
      </c>
      <c r="BE506" s="105"/>
      <c r="BF506" s="105"/>
      <c r="BG506" s="105"/>
      <c r="BH506" s="105"/>
      <c r="BI506" s="105"/>
      <c r="BJ506" s="105"/>
    </row>
    <row r="507" spans="2:62" ht="20.100000000000001" hidden="1" customHeight="1" outlineLevel="1">
      <c r="B507" s="100"/>
      <c r="C507" s="908"/>
      <c r="D507" s="909"/>
      <c r="E507" s="909"/>
      <c r="F507" s="910"/>
      <c r="G507" s="890"/>
      <c r="H507" s="891"/>
      <c r="I507" s="152"/>
      <c r="J507" s="152"/>
      <c r="K507" s="152"/>
      <c r="L507" s="152"/>
      <c r="M507" s="152"/>
      <c r="N507" s="152"/>
      <c r="O507" s="152"/>
      <c r="P507" s="153"/>
      <c r="Q507" s="153"/>
      <c r="R507" s="156">
        <f t="shared" si="399"/>
        <v>0</v>
      </c>
      <c r="S507" s="156">
        <f t="shared" si="400"/>
        <v>0</v>
      </c>
      <c r="U507" s="157">
        <f t="shared" ref="U507:U520" si="406">I507*$I$7+J507*$J$7+K507*$K$7+L507*$L$7+M507*$M$7+N507*$N$7+O507*$O$7+R507+S507</f>
        <v>0</v>
      </c>
      <c r="W507" s="152"/>
      <c r="X507" s="152"/>
      <c r="Y507" s="152"/>
      <c r="Z507" s="152"/>
      <c r="AA507" s="152"/>
      <c r="AB507" s="152"/>
      <c r="AC507" s="347"/>
      <c r="AD507" s="152"/>
      <c r="AE507" s="152"/>
      <c r="AF507" s="152"/>
      <c r="AG507" s="152"/>
      <c r="AH507" s="152"/>
      <c r="AI507" s="152"/>
      <c r="AJ507" s="347"/>
      <c r="AK507" s="152"/>
      <c r="AL507" s="152"/>
      <c r="AM507" s="295"/>
      <c r="AN507" s="228"/>
      <c r="AO507" s="228"/>
      <c r="AP507" s="228"/>
      <c r="AQ507" s="228"/>
      <c r="AR507" s="228"/>
      <c r="AS507" s="348"/>
      <c r="AT507" s="264">
        <f t="shared" si="363"/>
        <v>0</v>
      </c>
      <c r="AU507" s="259"/>
      <c r="AV507" s="265">
        <f t="shared" si="403"/>
        <v>0</v>
      </c>
      <c r="AX507" s="265">
        <f t="shared" ref="AX507:AX520" si="407">U507+AV507</f>
        <v>0</v>
      </c>
      <c r="AZ507" s="492">
        <f t="shared" si="404"/>
        <v>0</v>
      </c>
      <c r="BB507" s="492">
        <f t="shared" si="405"/>
        <v>0</v>
      </c>
      <c r="BD507" s="265">
        <f t="shared" ref="BD507:BD520" si="408">AZ507+BB507</f>
        <v>0</v>
      </c>
      <c r="BE507" s="105"/>
      <c r="BF507" s="105"/>
      <c r="BG507" s="105"/>
      <c r="BH507" s="105"/>
      <c r="BI507" s="105"/>
      <c r="BJ507" s="105"/>
    </row>
    <row r="508" spans="2:62" ht="20.100000000000001" hidden="1" customHeight="1" outlineLevel="1">
      <c r="B508" s="100"/>
      <c r="C508" s="908"/>
      <c r="D508" s="909"/>
      <c r="E508" s="909"/>
      <c r="F508" s="910"/>
      <c r="G508" s="890"/>
      <c r="H508" s="891"/>
      <c r="I508" s="152"/>
      <c r="J508" s="152"/>
      <c r="K508" s="152"/>
      <c r="L508" s="152"/>
      <c r="M508" s="152"/>
      <c r="N508" s="152"/>
      <c r="O508" s="152"/>
      <c r="P508" s="153"/>
      <c r="Q508" s="153"/>
      <c r="R508" s="156">
        <f t="shared" si="399"/>
        <v>0</v>
      </c>
      <c r="S508" s="156">
        <f t="shared" si="400"/>
        <v>0</v>
      </c>
      <c r="U508" s="157">
        <f t="shared" si="406"/>
        <v>0</v>
      </c>
      <c r="W508" s="152"/>
      <c r="X508" s="152"/>
      <c r="Y508" s="152"/>
      <c r="Z508" s="152"/>
      <c r="AA508" s="152"/>
      <c r="AB508" s="152"/>
      <c r="AC508" s="347"/>
      <c r="AD508" s="152"/>
      <c r="AE508" s="152"/>
      <c r="AF508" s="152"/>
      <c r="AG508" s="152"/>
      <c r="AH508" s="152"/>
      <c r="AI508" s="152"/>
      <c r="AJ508" s="347"/>
      <c r="AK508" s="152"/>
      <c r="AL508" s="152"/>
      <c r="AM508" s="295"/>
      <c r="AN508" s="228"/>
      <c r="AO508" s="228"/>
      <c r="AP508" s="228"/>
      <c r="AQ508" s="228"/>
      <c r="AR508" s="228"/>
      <c r="AS508" s="348"/>
      <c r="AT508" s="264">
        <f t="shared" si="363"/>
        <v>0</v>
      </c>
      <c r="AU508" s="259"/>
      <c r="AV508" s="265">
        <f t="shared" si="403"/>
        <v>0</v>
      </c>
      <c r="AX508" s="265">
        <f t="shared" si="407"/>
        <v>0</v>
      </c>
      <c r="AZ508" s="492">
        <f t="shared" si="404"/>
        <v>0</v>
      </c>
      <c r="BB508" s="492">
        <f t="shared" si="405"/>
        <v>0</v>
      </c>
      <c r="BD508" s="265">
        <f t="shared" si="408"/>
        <v>0</v>
      </c>
      <c r="BE508" s="105"/>
      <c r="BF508" s="105"/>
      <c r="BG508" s="105"/>
      <c r="BH508" s="105"/>
      <c r="BI508" s="105"/>
      <c r="BJ508" s="105"/>
    </row>
    <row r="509" spans="2:62" ht="20.100000000000001" hidden="1" customHeight="1" outlineLevel="1">
      <c r="B509" s="100"/>
      <c r="C509" s="908"/>
      <c r="D509" s="909"/>
      <c r="E509" s="909"/>
      <c r="F509" s="910"/>
      <c r="G509" s="890"/>
      <c r="H509" s="891"/>
      <c r="I509" s="152"/>
      <c r="J509" s="152"/>
      <c r="K509" s="152"/>
      <c r="L509" s="152"/>
      <c r="M509" s="152"/>
      <c r="N509" s="152"/>
      <c r="O509" s="152"/>
      <c r="P509" s="153"/>
      <c r="Q509" s="153"/>
      <c r="R509" s="156">
        <f t="shared" si="399"/>
        <v>0</v>
      </c>
      <c r="S509" s="156">
        <f t="shared" si="400"/>
        <v>0</v>
      </c>
      <c r="U509" s="157">
        <f t="shared" si="406"/>
        <v>0</v>
      </c>
      <c r="W509" s="152"/>
      <c r="X509" s="152"/>
      <c r="Y509" s="152"/>
      <c r="Z509" s="152"/>
      <c r="AA509" s="152"/>
      <c r="AB509" s="152"/>
      <c r="AC509" s="347"/>
      <c r="AD509" s="152"/>
      <c r="AE509" s="152"/>
      <c r="AF509" s="152"/>
      <c r="AG509" s="152"/>
      <c r="AH509" s="152"/>
      <c r="AI509" s="152"/>
      <c r="AJ509" s="347"/>
      <c r="AK509" s="152"/>
      <c r="AL509" s="152"/>
      <c r="AM509" s="295"/>
      <c r="AN509" s="228"/>
      <c r="AO509" s="228"/>
      <c r="AP509" s="228"/>
      <c r="AQ509" s="228"/>
      <c r="AR509" s="228"/>
      <c r="AS509" s="348"/>
      <c r="AT509" s="264">
        <f t="shared" si="363"/>
        <v>0</v>
      </c>
      <c r="AU509" s="259"/>
      <c r="AV509" s="265">
        <f t="shared" si="403"/>
        <v>0</v>
      </c>
      <c r="AX509" s="265">
        <f t="shared" si="407"/>
        <v>0</v>
      </c>
      <c r="AZ509" s="492">
        <f t="shared" si="404"/>
        <v>0</v>
      </c>
      <c r="BB509" s="492">
        <f t="shared" si="405"/>
        <v>0</v>
      </c>
      <c r="BD509" s="265">
        <f t="shared" si="408"/>
        <v>0</v>
      </c>
      <c r="BE509" s="105"/>
      <c r="BF509" s="105"/>
      <c r="BG509" s="105"/>
      <c r="BH509" s="105"/>
      <c r="BI509" s="105"/>
      <c r="BJ509" s="105"/>
    </row>
    <row r="510" spans="2:62" ht="20.100000000000001" hidden="1" customHeight="1" outlineLevel="1">
      <c r="B510" s="100"/>
      <c r="C510" s="908"/>
      <c r="D510" s="909"/>
      <c r="E510" s="909"/>
      <c r="F510" s="910"/>
      <c r="G510" s="890"/>
      <c r="H510" s="891"/>
      <c r="I510" s="152"/>
      <c r="J510" s="152"/>
      <c r="K510" s="152"/>
      <c r="L510" s="152"/>
      <c r="M510" s="152"/>
      <c r="N510" s="152"/>
      <c r="O510" s="152"/>
      <c r="P510" s="153"/>
      <c r="Q510" s="153"/>
      <c r="R510" s="156">
        <f t="shared" si="399"/>
        <v>0</v>
      </c>
      <c r="S510" s="156">
        <f t="shared" si="400"/>
        <v>0</v>
      </c>
      <c r="U510" s="157">
        <f t="shared" si="406"/>
        <v>0</v>
      </c>
      <c r="W510" s="152"/>
      <c r="X510" s="152"/>
      <c r="Y510" s="152"/>
      <c r="Z510" s="152"/>
      <c r="AA510" s="152"/>
      <c r="AB510" s="152"/>
      <c r="AC510" s="347"/>
      <c r="AD510" s="152"/>
      <c r="AE510" s="152"/>
      <c r="AF510" s="152"/>
      <c r="AG510" s="152"/>
      <c r="AH510" s="152"/>
      <c r="AI510" s="152"/>
      <c r="AJ510" s="347"/>
      <c r="AK510" s="152"/>
      <c r="AL510" s="152"/>
      <c r="AM510" s="295"/>
      <c r="AN510" s="228"/>
      <c r="AO510" s="228"/>
      <c r="AP510" s="228"/>
      <c r="AQ510" s="228"/>
      <c r="AR510" s="228"/>
      <c r="AS510" s="348"/>
      <c r="AT510" s="264">
        <f t="shared" si="363"/>
        <v>0</v>
      </c>
      <c r="AU510" s="259"/>
      <c r="AV510" s="265">
        <f t="shared" si="403"/>
        <v>0</v>
      </c>
      <c r="AX510" s="265">
        <f t="shared" si="407"/>
        <v>0</v>
      </c>
      <c r="AZ510" s="492">
        <f t="shared" si="404"/>
        <v>0</v>
      </c>
      <c r="BB510" s="492">
        <f t="shared" si="405"/>
        <v>0</v>
      </c>
      <c r="BD510" s="265">
        <f t="shared" si="408"/>
        <v>0</v>
      </c>
      <c r="BE510" s="105"/>
      <c r="BF510" s="105"/>
      <c r="BG510" s="105"/>
      <c r="BH510" s="105"/>
      <c r="BI510" s="105"/>
      <c r="BJ510" s="105"/>
    </row>
    <row r="511" spans="2:62" ht="20.100000000000001" hidden="1" customHeight="1" outlineLevel="1">
      <c r="B511" s="100"/>
      <c r="C511" s="908"/>
      <c r="D511" s="909"/>
      <c r="E511" s="909"/>
      <c r="F511" s="910"/>
      <c r="G511" s="890"/>
      <c r="H511" s="891"/>
      <c r="I511" s="152"/>
      <c r="J511" s="152"/>
      <c r="K511" s="152"/>
      <c r="L511" s="152"/>
      <c r="M511" s="152"/>
      <c r="N511" s="152"/>
      <c r="O511" s="152"/>
      <c r="P511" s="153"/>
      <c r="Q511" s="153"/>
      <c r="R511" s="156">
        <f t="shared" si="399"/>
        <v>0</v>
      </c>
      <c r="S511" s="156">
        <f t="shared" si="400"/>
        <v>0</v>
      </c>
      <c r="U511" s="157">
        <f t="shared" si="406"/>
        <v>0</v>
      </c>
      <c r="W511" s="152"/>
      <c r="X511" s="152"/>
      <c r="Y511" s="152"/>
      <c r="Z511" s="152"/>
      <c r="AA511" s="152"/>
      <c r="AB511" s="152"/>
      <c r="AC511" s="347"/>
      <c r="AD511" s="152"/>
      <c r="AE511" s="152"/>
      <c r="AF511" s="152"/>
      <c r="AG511" s="152"/>
      <c r="AH511" s="152"/>
      <c r="AI511" s="152"/>
      <c r="AJ511" s="347"/>
      <c r="AK511" s="152"/>
      <c r="AL511" s="152"/>
      <c r="AM511" s="295"/>
      <c r="AN511" s="228"/>
      <c r="AO511" s="228"/>
      <c r="AP511" s="228"/>
      <c r="AQ511" s="228"/>
      <c r="AR511" s="228"/>
      <c r="AS511" s="348"/>
      <c r="AT511" s="264">
        <f t="shared" si="363"/>
        <v>0</v>
      </c>
      <c r="AU511" s="259"/>
      <c r="AV511" s="265">
        <f t="shared" si="403"/>
        <v>0</v>
      </c>
      <c r="AX511" s="265">
        <f t="shared" si="407"/>
        <v>0</v>
      </c>
      <c r="AZ511" s="492">
        <f t="shared" si="404"/>
        <v>0</v>
      </c>
      <c r="BB511" s="492">
        <f t="shared" si="405"/>
        <v>0</v>
      </c>
      <c r="BD511" s="265">
        <f t="shared" si="408"/>
        <v>0</v>
      </c>
      <c r="BE511" s="105"/>
      <c r="BF511" s="105"/>
      <c r="BG511" s="105"/>
      <c r="BH511" s="105"/>
      <c r="BI511" s="105"/>
      <c r="BJ511" s="105"/>
    </row>
    <row r="512" spans="2:62" ht="20.100000000000001" hidden="1" customHeight="1" outlineLevel="1">
      <c r="B512" s="100"/>
      <c r="C512" s="908"/>
      <c r="D512" s="909"/>
      <c r="E512" s="909"/>
      <c r="F512" s="910"/>
      <c r="G512" s="890"/>
      <c r="H512" s="891"/>
      <c r="I512" s="152"/>
      <c r="J512" s="152"/>
      <c r="K512" s="152"/>
      <c r="L512" s="152"/>
      <c r="M512" s="152"/>
      <c r="N512" s="152"/>
      <c r="O512" s="152"/>
      <c r="P512" s="153"/>
      <c r="Q512" s="153"/>
      <c r="R512" s="156">
        <f t="shared" si="399"/>
        <v>0</v>
      </c>
      <c r="S512" s="156">
        <f t="shared" si="400"/>
        <v>0</v>
      </c>
      <c r="U512" s="157">
        <f t="shared" si="406"/>
        <v>0</v>
      </c>
      <c r="W512" s="152"/>
      <c r="X512" s="152"/>
      <c r="Y512" s="152"/>
      <c r="Z512" s="152"/>
      <c r="AA512" s="152"/>
      <c r="AB512" s="152"/>
      <c r="AC512" s="347"/>
      <c r="AD512" s="152"/>
      <c r="AE512" s="152"/>
      <c r="AF512" s="152"/>
      <c r="AG512" s="152"/>
      <c r="AH512" s="152"/>
      <c r="AI512" s="152"/>
      <c r="AJ512" s="347"/>
      <c r="AK512" s="152"/>
      <c r="AL512" s="152"/>
      <c r="AM512" s="295"/>
      <c r="AN512" s="228"/>
      <c r="AO512" s="228"/>
      <c r="AP512" s="228"/>
      <c r="AQ512" s="228"/>
      <c r="AR512" s="228"/>
      <c r="AS512" s="348"/>
      <c r="AT512" s="264">
        <f t="shared" si="363"/>
        <v>0</v>
      </c>
      <c r="AU512" s="259"/>
      <c r="AV512" s="265">
        <f t="shared" si="403"/>
        <v>0</v>
      </c>
      <c r="AX512" s="265">
        <f t="shared" si="407"/>
        <v>0</v>
      </c>
      <c r="AZ512" s="492">
        <f t="shared" si="404"/>
        <v>0</v>
      </c>
      <c r="BB512" s="492">
        <f t="shared" si="405"/>
        <v>0</v>
      </c>
      <c r="BD512" s="265">
        <f t="shared" si="408"/>
        <v>0</v>
      </c>
      <c r="BE512" s="105"/>
      <c r="BF512" s="105"/>
      <c r="BG512" s="105"/>
      <c r="BH512" s="105"/>
      <c r="BI512" s="105"/>
      <c r="BJ512" s="105"/>
    </row>
    <row r="513" spans="2:62" ht="20.100000000000001" hidden="1" customHeight="1" outlineLevel="1">
      <c r="B513" s="100"/>
      <c r="C513" s="908"/>
      <c r="D513" s="909"/>
      <c r="E513" s="909"/>
      <c r="F513" s="910"/>
      <c r="G513" s="890"/>
      <c r="H513" s="891"/>
      <c r="I513" s="152"/>
      <c r="J513" s="152"/>
      <c r="K513" s="152"/>
      <c r="L513" s="152"/>
      <c r="M513" s="152"/>
      <c r="N513" s="152"/>
      <c r="O513" s="152"/>
      <c r="P513" s="153"/>
      <c r="Q513" s="153"/>
      <c r="R513" s="156">
        <f t="shared" si="399"/>
        <v>0</v>
      </c>
      <c r="S513" s="156">
        <f t="shared" si="400"/>
        <v>0</v>
      </c>
      <c r="U513" s="157">
        <f t="shared" si="406"/>
        <v>0</v>
      </c>
      <c r="W513" s="152"/>
      <c r="X513" s="152"/>
      <c r="Y513" s="152"/>
      <c r="Z513" s="152"/>
      <c r="AA513" s="152"/>
      <c r="AB513" s="152"/>
      <c r="AC513" s="347"/>
      <c r="AD513" s="152"/>
      <c r="AE513" s="152"/>
      <c r="AF513" s="152"/>
      <c r="AG513" s="152"/>
      <c r="AH513" s="152"/>
      <c r="AI513" s="152"/>
      <c r="AJ513" s="347"/>
      <c r="AK513" s="152"/>
      <c r="AL513" s="152"/>
      <c r="AM513" s="295"/>
      <c r="AN513" s="228"/>
      <c r="AO513" s="228"/>
      <c r="AP513" s="228"/>
      <c r="AQ513" s="228"/>
      <c r="AR513" s="228"/>
      <c r="AS513" s="348"/>
      <c r="AT513" s="264">
        <f t="shared" si="363"/>
        <v>0</v>
      </c>
      <c r="AU513" s="259"/>
      <c r="AV513" s="265">
        <f t="shared" si="403"/>
        <v>0</v>
      </c>
      <c r="AX513" s="265">
        <f t="shared" si="407"/>
        <v>0</v>
      </c>
      <c r="AZ513" s="492">
        <f t="shared" si="404"/>
        <v>0</v>
      </c>
      <c r="BB513" s="492">
        <f t="shared" si="405"/>
        <v>0</v>
      </c>
      <c r="BD513" s="265">
        <f t="shared" si="408"/>
        <v>0</v>
      </c>
      <c r="BE513" s="105"/>
      <c r="BF513" s="105"/>
      <c r="BG513" s="105"/>
      <c r="BH513" s="105"/>
      <c r="BI513" s="105"/>
      <c r="BJ513" s="105"/>
    </row>
    <row r="514" spans="2:62" ht="20.100000000000001" hidden="1" customHeight="1" outlineLevel="1">
      <c r="B514" s="100"/>
      <c r="C514" s="908"/>
      <c r="D514" s="909"/>
      <c r="E514" s="909"/>
      <c r="F514" s="910"/>
      <c r="G514" s="890"/>
      <c r="H514" s="891"/>
      <c r="I514" s="152"/>
      <c r="J514" s="152"/>
      <c r="K514" s="152"/>
      <c r="L514" s="152"/>
      <c r="M514" s="152"/>
      <c r="N514" s="152"/>
      <c r="O514" s="152"/>
      <c r="P514" s="153"/>
      <c r="Q514" s="153"/>
      <c r="R514" s="156">
        <f t="shared" si="399"/>
        <v>0</v>
      </c>
      <c r="S514" s="156">
        <f t="shared" si="400"/>
        <v>0</v>
      </c>
      <c r="U514" s="157">
        <f t="shared" si="406"/>
        <v>0</v>
      </c>
      <c r="W514" s="152"/>
      <c r="X514" s="152"/>
      <c r="Y514" s="152"/>
      <c r="Z514" s="152"/>
      <c r="AA514" s="152"/>
      <c r="AB514" s="152"/>
      <c r="AC514" s="347"/>
      <c r="AD514" s="152"/>
      <c r="AE514" s="152"/>
      <c r="AF514" s="152"/>
      <c r="AG514" s="152"/>
      <c r="AH514" s="152"/>
      <c r="AI514" s="152"/>
      <c r="AJ514" s="347"/>
      <c r="AK514" s="152"/>
      <c r="AL514" s="152"/>
      <c r="AM514" s="295"/>
      <c r="AN514" s="228"/>
      <c r="AO514" s="228"/>
      <c r="AP514" s="228"/>
      <c r="AQ514" s="228"/>
      <c r="AR514" s="228"/>
      <c r="AS514" s="348"/>
      <c r="AT514" s="264">
        <f t="shared" si="363"/>
        <v>0</v>
      </c>
      <c r="AU514" s="259"/>
      <c r="AV514" s="265">
        <f t="shared" si="403"/>
        <v>0</v>
      </c>
      <c r="AX514" s="265">
        <f t="shared" si="407"/>
        <v>0</v>
      </c>
      <c r="AZ514" s="492">
        <f t="shared" si="404"/>
        <v>0</v>
      </c>
      <c r="BB514" s="492">
        <f t="shared" si="405"/>
        <v>0</v>
      </c>
      <c r="BD514" s="265">
        <f t="shared" si="408"/>
        <v>0</v>
      </c>
      <c r="BE514" s="105"/>
      <c r="BF514" s="105"/>
      <c r="BG514" s="105"/>
      <c r="BH514" s="105"/>
      <c r="BI514" s="105"/>
      <c r="BJ514" s="105"/>
    </row>
    <row r="515" spans="2:62" ht="20.100000000000001" hidden="1" customHeight="1" outlineLevel="1">
      <c r="B515" s="100"/>
      <c r="C515" s="908"/>
      <c r="D515" s="909"/>
      <c r="E515" s="909"/>
      <c r="F515" s="910"/>
      <c r="G515" s="890"/>
      <c r="H515" s="891"/>
      <c r="I515" s="152"/>
      <c r="J515" s="152"/>
      <c r="K515" s="152"/>
      <c r="L515" s="152"/>
      <c r="M515" s="152"/>
      <c r="N515" s="152"/>
      <c r="O515" s="152"/>
      <c r="P515" s="153"/>
      <c r="Q515" s="153"/>
      <c r="R515" s="156">
        <f t="shared" si="399"/>
        <v>0</v>
      </c>
      <c r="S515" s="156">
        <f t="shared" si="400"/>
        <v>0</v>
      </c>
      <c r="U515" s="157">
        <f t="shared" si="406"/>
        <v>0</v>
      </c>
      <c r="W515" s="152"/>
      <c r="X515" s="152"/>
      <c r="Y515" s="152"/>
      <c r="Z515" s="152"/>
      <c r="AA515" s="152"/>
      <c r="AB515" s="152"/>
      <c r="AC515" s="347"/>
      <c r="AD515" s="152"/>
      <c r="AE515" s="152"/>
      <c r="AF515" s="152"/>
      <c r="AG515" s="152"/>
      <c r="AH515" s="152"/>
      <c r="AI515" s="152"/>
      <c r="AJ515" s="347"/>
      <c r="AK515" s="152"/>
      <c r="AL515" s="152"/>
      <c r="AM515" s="295"/>
      <c r="AN515" s="228"/>
      <c r="AO515" s="228"/>
      <c r="AP515" s="228"/>
      <c r="AQ515" s="228"/>
      <c r="AR515" s="228"/>
      <c r="AS515" s="348"/>
      <c r="AT515" s="264">
        <f t="shared" si="363"/>
        <v>0</v>
      </c>
      <c r="AU515" s="259"/>
      <c r="AV515" s="265">
        <f t="shared" si="403"/>
        <v>0</v>
      </c>
      <c r="AX515" s="265">
        <f t="shared" si="407"/>
        <v>0</v>
      </c>
      <c r="AZ515" s="492">
        <f t="shared" si="404"/>
        <v>0</v>
      </c>
      <c r="BB515" s="492">
        <f t="shared" si="405"/>
        <v>0</v>
      </c>
      <c r="BD515" s="265">
        <f t="shared" si="408"/>
        <v>0</v>
      </c>
      <c r="BE515" s="105"/>
      <c r="BF515" s="105"/>
      <c r="BG515" s="105"/>
      <c r="BH515" s="105"/>
      <c r="BI515" s="105"/>
      <c r="BJ515" s="105"/>
    </row>
    <row r="516" spans="2:62" ht="20.100000000000001" hidden="1" customHeight="1" outlineLevel="1">
      <c r="B516" s="100"/>
      <c r="C516" s="908"/>
      <c r="D516" s="909"/>
      <c r="E516" s="909"/>
      <c r="F516" s="910"/>
      <c r="G516" s="890"/>
      <c r="H516" s="891"/>
      <c r="I516" s="152"/>
      <c r="J516" s="152"/>
      <c r="K516" s="152"/>
      <c r="L516" s="152"/>
      <c r="M516" s="152"/>
      <c r="N516" s="152"/>
      <c r="O516" s="152"/>
      <c r="P516" s="153"/>
      <c r="Q516" s="153"/>
      <c r="R516" s="156">
        <f t="shared" si="399"/>
        <v>0</v>
      </c>
      <c r="S516" s="156">
        <f t="shared" si="400"/>
        <v>0</v>
      </c>
      <c r="U516" s="157">
        <f t="shared" si="406"/>
        <v>0</v>
      </c>
      <c r="W516" s="152"/>
      <c r="X516" s="152"/>
      <c r="Y516" s="152"/>
      <c r="Z516" s="152"/>
      <c r="AA516" s="152"/>
      <c r="AB516" s="152"/>
      <c r="AC516" s="347"/>
      <c r="AD516" s="152"/>
      <c r="AE516" s="152"/>
      <c r="AF516" s="152"/>
      <c r="AG516" s="152"/>
      <c r="AH516" s="152"/>
      <c r="AI516" s="152"/>
      <c r="AJ516" s="347"/>
      <c r="AK516" s="152"/>
      <c r="AL516" s="152"/>
      <c r="AM516" s="295"/>
      <c r="AN516" s="228"/>
      <c r="AO516" s="228"/>
      <c r="AP516" s="228"/>
      <c r="AQ516" s="228"/>
      <c r="AR516" s="228"/>
      <c r="AS516" s="348"/>
      <c r="AT516" s="264">
        <f t="shared" si="363"/>
        <v>0</v>
      </c>
      <c r="AU516" s="259"/>
      <c r="AV516" s="265">
        <f t="shared" si="403"/>
        <v>0</v>
      </c>
      <c r="AX516" s="265">
        <f t="shared" si="407"/>
        <v>0</v>
      </c>
      <c r="AZ516" s="492">
        <f t="shared" si="404"/>
        <v>0</v>
      </c>
      <c r="BB516" s="492">
        <f t="shared" si="405"/>
        <v>0</v>
      </c>
      <c r="BD516" s="265">
        <f t="shared" si="408"/>
        <v>0</v>
      </c>
      <c r="BE516" s="105"/>
      <c r="BF516" s="105"/>
      <c r="BG516" s="105"/>
      <c r="BH516" s="105"/>
      <c r="BI516" s="105"/>
      <c r="BJ516" s="105"/>
    </row>
    <row r="517" spans="2:62" ht="20.100000000000001" hidden="1" customHeight="1" outlineLevel="1">
      <c r="B517" s="100"/>
      <c r="C517" s="908"/>
      <c r="D517" s="909"/>
      <c r="E517" s="909"/>
      <c r="F517" s="910"/>
      <c r="G517" s="890"/>
      <c r="H517" s="891"/>
      <c r="I517" s="152"/>
      <c r="J517" s="152"/>
      <c r="K517" s="152"/>
      <c r="L517" s="152"/>
      <c r="M517" s="152"/>
      <c r="N517" s="152"/>
      <c r="O517" s="152"/>
      <c r="P517" s="153"/>
      <c r="Q517" s="153"/>
      <c r="R517" s="156">
        <f t="shared" si="399"/>
        <v>0</v>
      </c>
      <c r="S517" s="156">
        <f t="shared" si="400"/>
        <v>0</v>
      </c>
      <c r="U517" s="157">
        <f t="shared" si="406"/>
        <v>0</v>
      </c>
      <c r="W517" s="152"/>
      <c r="X517" s="152"/>
      <c r="Y517" s="152"/>
      <c r="Z517" s="152"/>
      <c r="AA517" s="152"/>
      <c r="AB517" s="152"/>
      <c r="AC517" s="347"/>
      <c r="AD517" s="152"/>
      <c r="AE517" s="152"/>
      <c r="AF517" s="152"/>
      <c r="AG517" s="152"/>
      <c r="AH517" s="152"/>
      <c r="AI517" s="152"/>
      <c r="AJ517" s="347"/>
      <c r="AK517" s="152"/>
      <c r="AL517" s="152"/>
      <c r="AM517" s="295"/>
      <c r="AN517" s="228"/>
      <c r="AO517" s="228"/>
      <c r="AP517" s="228"/>
      <c r="AQ517" s="228"/>
      <c r="AR517" s="228"/>
      <c r="AS517" s="348"/>
      <c r="AT517" s="264">
        <f t="shared" si="363"/>
        <v>0</v>
      </c>
      <c r="AU517" s="259"/>
      <c r="AV517" s="265">
        <f t="shared" si="403"/>
        <v>0</v>
      </c>
      <c r="AX517" s="265">
        <f t="shared" si="407"/>
        <v>0</v>
      </c>
      <c r="AZ517" s="492">
        <f t="shared" si="404"/>
        <v>0</v>
      </c>
      <c r="BB517" s="492">
        <f t="shared" si="405"/>
        <v>0</v>
      </c>
      <c r="BD517" s="265">
        <f t="shared" si="408"/>
        <v>0</v>
      </c>
      <c r="BE517" s="105"/>
      <c r="BF517" s="105"/>
      <c r="BG517" s="105"/>
      <c r="BH517" s="105"/>
      <c r="BI517" s="105"/>
      <c r="BJ517" s="105"/>
    </row>
    <row r="518" spans="2:62" ht="20.100000000000001" hidden="1" customHeight="1" outlineLevel="1">
      <c r="B518" s="100"/>
      <c r="C518" s="908"/>
      <c r="D518" s="909"/>
      <c r="E518" s="909"/>
      <c r="F518" s="910"/>
      <c r="G518" s="890"/>
      <c r="H518" s="891"/>
      <c r="I518" s="152"/>
      <c r="J518" s="152"/>
      <c r="K518" s="152"/>
      <c r="L518" s="152"/>
      <c r="M518" s="152"/>
      <c r="N518" s="152"/>
      <c r="O518" s="152"/>
      <c r="P518" s="153"/>
      <c r="Q518" s="153"/>
      <c r="R518" s="156">
        <f t="shared" si="399"/>
        <v>0</v>
      </c>
      <c r="S518" s="156">
        <f t="shared" si="400"/>
        <v>0</v>
      </c>
      <c r="U518" s="157">
        <f t="shared" si="406"/>
        <v>0</v>
      </c>
      <c r="W518" s="152"/>
      <c r="X518" s="152"/>
      <c r="Y518" s="152"/>
      <c r="Z518" s="152"/>
      <c r="AA518" s="152"/>
      <c r="AB518" s="152"/>
      <c r="AC518" s="347"/>
      <c r="AD518" s="152"/>
      <c r="AE518" s="152"/>
      <c r="AF518" s="152"/>
      <c r="AG518" s="152"/>
      <c r="AH518" s="152"/>
      <c r="AI518" s="152"/>
      <c r="AJ518" s="347"/>
      <c r="AK518" s="152"/>
      <c r="AL518" s="152"/>
      <c r="AM518" s="295"/>
      <c r="AN518" s="228"/>
      <c r="AO518" s="228"/>
      <c r="AP518" s="228"/>
      <c r="AQ518" s="228"/>
      <c r="AR518" s="228"/>
      <c r="AS518" s="348"/>
      <c r="AT518" s="264">
        <f t="shared" ref="AT518:AT520" si="409">((W518+AD518)*$W$7+(X518+AE518)*$X$7+(Y518+Z518+AF518+AG518)*$Z$7+(AA518+AH518)*$AA$7+(AB518+AI518)*$AB$7)*Zuschläge_IBN</f>
        <v>0</v>
      </c>
      <c r="AU518" s="259"/>
      <c r="AV518" s="265">
        <f t="shared" si="403"/>
        <v>0</v>
      </c>
      <c r="AX518" s="265">
        <f t="shared" si="407"/>
        <v>0</v>
      </c>
      <c r="AZ518" s="492">
        <f t="shared" si="404"/>
        <v>0</v>
      </c>
      <c r="BB518" s="492">
        <f t="shared" si="405"/>
        <v>0</v>
      </c>
      <c r="BD518" s="265">
        <f t="shared" si="408"/>
        <v>0</v>
      </c>
      <c r="BE518" s="105"/>
      <c r="BF518" s="105"/>
      <c r="BG518" s="105"/>
      <c r="BH518" s="105"/>
      <c r="BI518" s="105"/>
      <c r="BJ518" s="105"/>
    </row>
    <row r="519" spans="2:62" ht="20.100000000000001" hidden="1" customHeight="1" outlineLevel="1">
      <c r="B519" s="100"/>
      <c r="C519" s="908"/>
      <c r="D519" s="909"/>
      <c r="E519" s="909"/>
      <c r="F519" s="910"/>
      <c r="G519" s="890"/>
      <c r="H519" s="891"/>
      <c r="I519" s="152"/>
      <c r="J519" s="152"/>
      <c r="K519" s="152"/>
      <c r="L519" s="152"/>
      <c r="M519" s="152"/>
      <c r="N519" s="152"/>
      <c r="O519" s="152"/>
      <c r="P519" s="153"/>
      <c r="Q519" s="153"/>
      <c r="R519" s="156">
        <f t="shared" si="399"/>
        <v>0</v>
      </c>
      <c r="S519" s="156">
        <f t="shared" si="400"/>
        <v>0</v>
      </c>
      <c r="U519" s="157">
        <f t="shared" si="406"/>
        <v>0</v>
      </c>
      <c r="W519" s="152"/>
      <c r="X519" s="152"/>
      <c r="Y519" s="152"/>
      <c r="Z519" s="152"/>
      <c r="AA519" s="152"/>
      <c r="AB519" s="152"/>
      <c r="AC519" s="347"/>
      <c r="AD519" s="152"/>
      <c r="AE519" s="152"/>
      <c r="AF519" s="152"/>
      <c r="AG519" s="152"/>
      <c r="AH519" s="152"/>
      <c r="AI519" s="152"/>
      <c r="AJ519" s="347"/>
      <c r="AK519" s="152"/>
      <c r="AL519" s="152"/>
      <c r="AM519" s="295"/>
      <c r="AN519" s="228"/>
      <c r="AO519" s="228"/>
      <c r="AP519" s="228"/>
      <c r="AQ519" s="228"/>
      <c r="AR519" s="228"/>
      <c r="AS519" s="348"/>
      <c r="AT519" s="264">
        <f t="shared" si="409"/>
        <v>0</v>
      </c>
      <c r="AU519" s="259"/>
      <c r="AV519" s="265">
        <f t="shared" si="403"/>
        <v>0</v>
      </c>
      <c r="AX519" s="265">
        <f t="shared" si="407"/>
        <v>0</v>
      </c>
      <c r="AZ519" s="492">
        <f t="shared" si="404"/>
        <v>0</v>
      </c>
      <c r="BB519" s="492">
        <f t="shared" si="405"/>
        <v>0</v>
      </c>
      <c r="BD519" s="265">
        <f t="shared" si="408"/>
        <v>0</v>
      </c>
      <c r="BE519" s="105"/>
      <c r="BF519" s="105"/>
      <c r="BG519" s="105"/>
      <c r="BH519" s="105"/>
      <c r="BI519" s="105"/>
      <c r="BJ519" s="105"/>
    </row>
    <row r="520" spans="2:62" ht="20.100000000000001" hidden="1" customHeight="1" outlineLevel="1">
      <c r="B520" s="100"/>
      <c r="C520" s="908"/>
      <c r="D520" s="909"/>
      <c r="E520" s="909"/>
      <c r="F520" s="910"/>
      <c r="G520" s="890"/>
      <c r="H520" s="891"/>
      <c r="I520" s="152"/>
      <c r="J520" s="152"/>
      <c r="K520" s="152"/>
      <c r="L520" s="152"/>
      <c r="M520" s="152"/>
      <c r="N520" s="152"/>
      <c r="O520" s="152"/>
      <c r="P520" s="153"/>
      <c r="Q520" s="153"/>
      <c r="R520" s="156">
        <f t="shared" si="399"/>
        <v>0</v>
      </c>
      <c r="S520" s="156">
        <f t="shared" si="400"/>
        <v>0</v>
      </c>
      <c r="U520" s="157">
        <f t="shared" si="406"/>
        <v>0</v>
      </c>
      <c r="W520" s="152"/>
      <c r="X520" s="152"/>
      <c r="Y520" s="152"/>
      <c r="Z520" s="152"/>
      <c r="AA520" s="152"/>
      <c r="AB520" s="152"/>
      <c r="AC520" s="347"/>
      <c r="AD520" s="152"/>
      <c r="AE520" s="152"/>
      <c r="AF520" s="152"/>
      <c r="AG520" s="152"/>
      <c r="AH520" s="152"/>
      <c r="AI520" s="152"/>
      <c r="AJ520" s="347"/>
      <c r="AK520" s="152"/>
      <c r="AL520" s="152"/>
      <c r="AM520" s="295"/>
      <c r="AN520" s="228"/>
      <c r="AO520" s="228"/>
      <c r="AP520" s="228"/>
      <c r="AQ520" s="228"/>
      <c r="AR520" s="228"/>
      <c r="AS520" s="348"/>
      <c r="AT520" s="264">
        <f t="shared" si="409"/>
        <v>0</v>
      </c>
      <c r="AU520" s="259"/>
      <c r="AV520" s="265">
        <f t="shared" si="403"/>
        <v>0</v>
      </c>
      <c r="AX520" s="265">
        <f t="shared" si="407"/>
        <v>0</v>
      </c>
      <c r="AZ520" s="492">
        <f t="shared" si="404"/>
        <v>0</v>
      </c>
      <c r="BB520" s="492">
        <f t="shared" si="405"/>
        <v>0</v>
      </c>
      <c r="BD520" s="265">
        <f t="shared" si="408"/>
        <v>0</v>
      </c>
      <c r="BE520" s="105"/>
      <c r="BF520" s="105"/>
      <c r="BG520" s="105"/>
      <c r="BH520" s="105"/>
      <c r="BI520" s="105"/>
      <c r="BJ520" s="105"/>
    </row>
    <row r="521" spans="2:62" ht="9.9499999999999993" hidden="1" customHeight="1" outlineLevel="1">
      <c r="B521" s="101"/>
      <c r="C521" s="208"/>
      <c r="D521" s="208"/>
      <c r="E521" s="208"/>
      <c r="F521" s="208"/>
      <c r="G521" s="237"/>
      <c r="H521" s="207"/>
      <c r="I521" s="257"/>
      <c r="J521" s="257"/>
      <c r="K521" s="257"/>
      <c r="L521" s="257"/>
      <c r="M521" s="257"/>
      <c r="N521" s="257"/>
      <c r="O521" s="257"/>
      <c r="P521" s="256"/>
      <c r="Q521" s="102"/>
      <c r="R521" s="102"/>
      <c r="S521" s="102"/>
      <c r="U521" s="98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Z521" s="493"/>
      <c r="BE521" s="105"/>
      <c r="BF521" s="105"/>
      <c r="BG521" s="105"/>
      <c r="BH521" s="105"/>
      <c r="BI521" s="105"/>
      <c r="BJ521" s="105"/>
    </row>
    <row r="522" spans="2:62" ht="3" customHeight="1" collapsed="1" thickBot="1">
      <c r="B522" s="133"/>
      <c r="C522" s="931"/>
      <c r="D522" s="932"/>
      <c r="E522" s="933"/>
      <c r="F522" s="934"/>
      <c r="G522" s="236"/>
      <c r="H522" s="128"/>
      <c r="I522" s="129"/>
      <c r="J522" s="129"/>
      <c r="K522" s="129"/>
      <c r="L522" s="129"/>
      <c r="M522" s="129"/>
      <c r="N522" s="129"/>
      <c r="O522" s="129"/>
      <c r="P522" s="129"/>
      <c r="Q522" s="130"/>
      <c r="R522" s="131"/>
      <c r="S522" s="131"/>
      <c r="U522" s="132"/>
      <c r="W522" s="278"/>
      <c r="X522" s="936"/>
      <c r="Y522" s="932"/>
      <c r="Z522" s="934"/>
      <c r="AA522" s="279"/>
      <c r="AB522" s="128"/>
      <c r="AC522" s="282"/>
      <c r="AD522" s="280"/>
      <c r="AE522" s="280"/>
      <c r="AF522" s="280"/>
      <c r="AG522" s="280"/>
      <c r="AH522" s="280"/>
      <c r="AI522" s="280"/>
      <c r="AJ522" s="283"/>
      <c r="AK522" s="281"/>
      <c r="AL522" s="281"/>
      <c r="AM522" s="280"/>
      <c r="AN522" s="280"/>
      <c r="AO522" s="280"/>
      <c r="AP522" s="280"/>
      <c r="AQ522" s="280"/>
      <c r="AR522" s="280"/>
      <c r="AS522" s="283"/>
      <c r="AT522" s="281"/>
      <c r="AU522" s="284"/>
      <c r="AV522" s="494"/>
      <c r="AX522" s="494"/>
      <c r="AZ522" s="495"/>
      <c r="BB522" s="494"/>
      <c r="BD522" s="494"/>
      <c r="BE522" s="105"/>
      <c r="BF522" s="105"/>
      <c r="BG522" s="105"/>
      <c r="BH522" s="105"/>
      <c r="BI522" s="105"/>
      <c r="BJ522" s="105"/>
    </row>
    <row r="523" spans="2:62" s="105" customFormat="1" ht="13.5" customHeight="1">
      <c r="F523" s="351"/>
      <c r="G523" s="351"/>
      <c r="H523" s="496"/>
      <c r="I523" s="117"/>
      <c r="J523" s="117"/>
      <c r="K523" s="117"/>
      <c r="L523" s="117"/>
      <c r="M523" s="117"/>
      <c r="N523" s="117"/>
      <c r="O523" s="117"/>
      <c r="P523" s="117"/>
      <c r="S523" s="117"/>
      <c r="U523" s="352"/>
      <c r="AZ523" s="352"/>
    </row>
    <row r="524" spans="2:62" s="105" customFormat="1"/>
    <row r="525" spans="2:62" s="105" customFormat="1"/>
    <row r="526" spans="2:62" s="105" customFormat="1"/>
    <row r="527" spans="2:62" s="105" customFormat="1"/>
    <row r="528" spans="2:62" s="105" customFormat="1"/>
    <row r="529" s="105" customFormat="1"/>
    <row r="530" s="105" customFormat="1"/>
    <row r="531" s="105" customFormat="1"/>
    <row r="532" s="105" customFormat="1"/>
    <row r="533" s="105" customFormat="1"/>
    <row r="534" s="105" customFormat="1"/>
    <row r="535" s="105" customFormat="1"/>
    <row r="536" s="105" customFormat="1"/>
    <row r="537" s="105" customFormat="1"/>
    <row r="538" s="105" customFormat="1"/>
    <row r="539" s="105" customFormat="1"/>
    <row r="540" s="105" customFormat="1"/>
    <row r="541" s="105" customFormat="1"/>
    <row r="542" s="105" customFormat="1"/>
    <row r="543" s="105" customFormat="1"/>
    <row r="544" s="105" customFormat="1"/>
    <row r="545" s="105" customFormat="1"/>
    <row r="546" s="105" customFormat="1"/>
    <row r="547" s="105" customFormat="1"/>
    <row r="548" s="105" customFormat="1"/>
    <row r="549" s="105" customFormat="1"/>
    <row r="550" s="105" customFormat="1"/>
    <row r="551" s="105" customFormat="1"/>
    <row r="552" s="105" customFormat="1"/>
    <row r="553" s="105" customFormat="1"/>
    <row r="554" s="105" customFormat="1"/>
    <row r="555" s="105" customFormat="1"/>
    <row r="556" s="105" customFormat="1"/>
    <row r="557" s="105" customFormat="1"/>
    <row r="558" s="105" customFormat="1"/>
    <row r="559" s="105" customFormat="1"/>
    <row r="560" s="105" customFormat="1"/>
    <row r="561" s="105" customFormat="1"/>
    <row r="562" s="105" customFormat="1"/>
    <row r="563" s="105" customFormat="1"/>
    <row r="564" s="105" customFormat="1"/>
    <row r="565" s="105" customFormat="1"/>
    <row r="566" s="105" customFormat="1"/>
    <row r="567" s="105" customFormat="1"/>
    <row r="568" s="105" customFormat="1"/>
    <row r="569" s="105" customFormat="1"/>
    <row r="570" s="105" customFormat="1"/>
    <row r="571" s="105" customFormat="1"/>
    <row r="572" s="105" customFormat="1"/>
    <row r="573" s="105" customFormat="1"/>
    <row r="574" s="105" customFormat="1"/>
    <row r="575" s="105" customFormat="1"/>
    <row r="576" s="105" customFormat="1"/>
    <row r="577" s="105" customFormat="1"/>
    <row r="578" s="105" customFormat="1"/>
    <row r="579" s="105" customFormat="1"/>
    <row r="580" s="105" customFormat="1"/>
    <row r="581" s="105" customFormat="1"/>
    <row r="582" s="105" customFormat="1"/>
    <row r="583" s="105" customFormat="1"/>
    <row r="584" s="105" customFormat="1"/>
    <row r="585" s="105" customFormat="1"/>
    <row r="586" s="105" customFormat="1"/>
    <row r="587" s="105" customFormat="1"/>
    <row r="588" s="105" customFormat="1"/>
    <row r="589" s="105" customFormat="1"/>
    <row r="590" s="105" customFormat="1"/>
    <row r="591" s="105" customFormat="1"/>
    <row r="592" s="105" customFormat="1"/>
    <row r="593" s="105" customFormat="1"/>
    <row r="594" s="105" customFormat="1"/>
    <row r="595" s="105" customFormat="1"/>
    <row r="596" s="105" customFormat="1"/>
    <row r="597" s="105" customFormat="1"/>
    <row r="598" s="105" customFormat="1"/>
    <row r="599" s="105" customFormat="1"/>
    <row r="600" s="105" customFormat="1"/>
    <row r="601" s="105" customFormat="1"/>
    <row r="602" s="105" customFormat="1"/>
    <row r="603" s="105" customFormat="1"/>
    <row r="604" s="105" customFormat="1"/>
    <row r="605" s="105" customFormat="1"/>
    <row r="606" s="105" customFormat="1"/>
    <row r="607" s="105" customFormat="1"/>
    <row r="608" s="105" customFormat="1"/>
    <row r="609" s="105" customFormat="1"/>
    <row r="610" s="105" customFormat="1"/>
    <row r="611" s="105" customFormat="1"/>
    <row r="612" s="105" customFormat="1"/>
    <row r="613" s="105" customFormat="1"/>
    <row r="614" s="105" customFormat="1"/>
    <row r="615" s="105" customFormat="1"/>
    <row r="616" s="105" customFormat="1"/>
    <row r="617" s="105" customFormat="1"/>
    <row r="618" s="105" customFormat="1"/>
    <row r="619" s="105" customFormat="1"/>
    <row r="620" s="105" customFormat="1"/>
    <row r="621" s="105" customFormat="1"/>
    <row r="622" s="105" customFormat="1"/>
    <row r="623" s="105" customFormat="1"/>
    <row r="624" s="105" customFormat="1"/>
    <row r="625" s="105" customFormat="1"/>
    <row r="626" s="105" customFormat="1"/>
    <row r="627" s="105" customFormat="1"/>
    <row r="628" s="105" customFormat="1"/>
    <row r="629" s="105" customFormat="1"/>
    <row r="630" s="105" customFormat="1"/>
    <row r="631" s="105" customFormat="1"/>
    <row r="632" s="105" customFormat="1"/>
    <row r="633" s="105" customFormat="1"/>
    <row r="634" s="105" customFormat="1"/>
    <row r="635" s="105" customFormat="1"/>
    <row r="636" s="105" customFormat="1"/>
    <row r="637" s="105" customFormat="1"/>
    <row r="638" s="105" customFormat="1"/>
    <row r="639" s="105" customFormat="1"/>
    <row r="640" s="105" customFormat="1"/>
    <row r="641" s="105" customFormat="1"/>
    <row r="642" s="105" customFormat="1"/>
    <row r="643" s="105" customFormat="1"/>
    <row r="644" s="105" customFormat="1"/>
    <row r="645" s="105" customFormat="1"/>
    <row r="646" s="105" customFormat="1"/>
    <row r="647" s="105" customFormat="1"/>
    <row r="648" s="105" customFormat="1"/>
    <row r="649" s="105" customFormat="1"/>
    <row r="650" s="105" customFormat="1"/>
    <row r="651" s="105" customFormat="1"/>
    <row r="652" s="105" customFormat="1"/>
    <row r="653" s="105" customFormat="1"/>
    <row r="654" s="105" customFormat="1"/>
    <row r="655" s="105" customFormat="1"/>
    <row r="656" s="105" customFormat="1"/>
    <row r="657" s="105" customFormat="1"/>
    <row r="658" s="105" customFormat="1"/>
    <row r="659" s="105" customFormat="1"/>
    <row r="660" s="105" customFormat="1"/>
    <row r="661" s="105" customFormat="1"/>
    <row r="662" s="105" customFormat="1"/>
    <row r="663" s="105" customFormat="1"/>
    <row r="664" s="105" customFormat="1"/>
    <row r="665" s="105" customFormat="1"/>
    <row r="666" s="105" customFormat="1"/>
    <row r="667" s="105" customFormat="1"/>
    <row r="668" s="105" customFormat="1"/>
    <row r="669" s="105" customFormat="1"/>
    <row r="670" s="105" customFormat="1"/>
    <row r="671" s="105" customFormat="1"/>
    <row r="672" s="105" customFormat="1"/>
    <row r="673" s="105" customFormat="1"/>
    <row r="674" s="105" customFormat="1"/>
    <row r="675" s="105" customFormat="1"/>
    <row r="676" s="105" customFormat="1"/>
    <row r="677" s="105" customFormat="1"/>
    <row r="678" s="105" customFormat="1"/>
    <row r="679" s="105" customFormat="1"/>
    <row r="680" s="105" customFormat="1"/>
    <row r="681" s="105" customFormat="1"/>
    <row r="682" s="105" customFormat="1"/>
    <row r="683" s="105" customFormat="1"/>
    <row r="684" s="105" customFormat="1"/>
    <row r="685" s="105" customFormat="1"/>
    <row r="686" s="105" customFormat="1"/>
    <row r="687" s="105" customFormat="1"/>
    <row r="688" s="105" customFormat="1"/>
    <row r="689" s="105" customFormat="1"/>
    <row r="690" s="105" customFormat="1"/>
    <row r="691" s="105" customFormat="1"/>
    <row r="692" s="105" customFormat="1"/>
    <row r="693" s="105" customFormat="1"/>
    <row r="694" s="105" customFormat="1"/>
    <row r="695" s="105" customFormat="1"/>
    <row r="696" s="105" customFormat="1"/>
    <row r="697" s="105" customFormat="1"/>
    <row r="698" s="105" customFormat="1"/>
    <row r="699" s="105" customFormat="1"/>
    <row r="700" s="105" customFormat="1"/>
    <row r="701" s="105" customFormat="1"/>
    <row r="702" s="105" customFormat="1"/>
    <row r="703" s="105" customFormat="1"/>
    <row r="704" s="105" customFormat="1"/>
    <row r="705" s="105" customFormat="1"/>
    <row r="706" s="105" customFormat="1"/>
    <row r="707" s="105" customFormat="1"/>
    <row r="708" s="105" customFormat="1"/>
    <row r="709" s="105" customFormat="1"/>
    <row r="710" s="105" customFormat="1"/>
    <row r="711" s="105" customFormat="1"/>
    <row r="712" s="105" customFormat="1"/>
    <row r="713" s="105" customFormat="1"/>
    <row r="714" s="105" customFormat="1"/>
    <row r="715" s="105" customFormat="1"/>
    <row r="716" s="105" customFormat="1"/>
    <row r="717" s="105" customFormat="1"/>
    <row r="718" s="105" customFormat="1"/>
    <row r="719" s="105" customFormat="1"/>
    <row r="720" s="105" customFormat="1"/>
    <row r="721" s="105" customFormat="1"/>
    <row r="722" s="105" customFormat="1"/>
    <row r="723" s="105" customFormat="1"/>
    <row r="724" s="105" customFormat="1"/>
    <row r="725" s="105" customFormat="1"/>
    <row r="726" s="105" customFormat="1"/>
    <row r="727" s="105" customFormat="1"/>
    <row r="728" s="105" customFormat="1"/>
    <row r="729" s="105" customFormat="1"/>
    <row r="730" s="105" customFormat="1"/>
    <row r="731" s="105" customFormat="1"/>
    <row r="732" s="105" customFormat="1"/>
    <row r="733" s="105" customFormat="1"/>
    <row r="734" s="105" customFormat="1"/>
    <row r="735" s="105" customFormat="1"/>
    <row r="736" s="105" customFormat="1"/>
    <row r="737" s="105" customFormat="1"/>
    <row r="738" s="105" customFormat="1"/>
    <row r="739" s="105" customFormat="1"/>
    <row r="740" s="105" customFormat="1"/>
    <row r="741" s="105" customFormat="1"/>
    <row r="742" s="105" customFormat="1"/>
    <row r="743" s="105" customFormat="1"/>
    <row r="744" s="105" customFormat="1"/>
    <row r="745" s="105" customFormat="1"/>
    <row r="746" s="105" customFormat="1"/>
    <row r="747" s="105" customFormat="1"/>
    <row r="748" s="105" customFormat="1"/>
    <row r="749" s="105" customFormat="1"/>
    <row r="750" s="105" customFormat="1"/>
    <row r="751" s="105" customFormat="1"/>
    <row r="752" s="105" customFormat="1"/>
    <row r="753" s="105" customFormat="1"/>
    <row r="754" s="105" customFormat="1"/>
    <row r="755" s="105" customFormat="1"/>
    <row r="756" s="105" customFormat="1"/>
    <row r="757" s="105" customFormat="1"/>
    <row r="758" s="105" customFormat="1"/>
    <row r="759" s="105" customFormat="1"/>
    <row r="760" s="105" customFormat="1"/>
    <row r="761" s="105" customFormat="1"/>
    <row r="762" s="105" customFormat="1"/>
    <row r="763" s="105" customFormat="1"/>
    <row r="764" s="105" customFormat="1"/>
    <row r="765" s="105" customFormat="1"/>
    <row r="766" s="105" customFormat="1"/>
    <row r="767" s="105" customFormat="1"/>
    <row r="768" s="105" customFormat="1"/>
    <row r="769" s="105" customFormat="1"/>
    <row r="770" s="105" customFormat="1"/>
    <row r="771" s="105" customFormat="1"/>
    <row r="772" s="105" customFormat="1"/>
    <row r="773" s="105" customFormat="1"/>
    <row r="774" s="105" customFormat="1"/>
    <row r="775" s="105" customFormat="1"/>
    <row r="776" s="105" customFormat="1"/>
    <row r="777" s="105" customFormat="1"/>
    <row r="778" s="105" customFormat="1"/>
    <row r="779" s="105" customFormat="1"/>
    <row r="780" s="105" customFormat="1"/>
    <row r="781" s="105" customFormat="1"/>
    <row r="782" s="105" customFormat="1"/>
    <row r="783" s="105" customFormat="1"/>
    <row r="784" s="105" customFormat="1"/>
    <row r="785" s="105" customFormat="1"/>
    <row r="786" s="105" customFormat="1"/>
    <row r="787" s="105" customFormat="1"/>
    <row r="788" s="105" customFormat="1"/>
    <row r="789" s="105" customFormat="1"/>
    <row r="790" s="105" customFormat="1"/>
    <row r="791" s="105" customFormat="1"/>
    <row r="792" s="105" customFormat="1"/>
    <row r="793" s="105" customFormat="1"/>
    <row r="794" s="105" customFormat="1"/>
    <row r="795" s="105" customFormat="1"/>
    <row r="796" s="105" customFormat="1"/>
    <row r="797" s="105" customFormat="1"/>
    <row r="798" s="105" customFormat="1"/>
    <row r="799" s="105" customFormat="1"/>
    <row r="800" s="105" customFormat="1"/>
    <row r="801" s="105" customFormat="1"/>
    <row r="802" s="105" customFormat="1"/>
    <row r="803" s="105" customFormat="1"/>
    <row r="804" s="105" customFormat="1"/>
    <row r="805" s="105" customFormat="1"/>
    <row r="806" s="105" customFormat="1"/>
    <row r="807" s="105" customFormat="1"/>
    <row r="808" s="105" customFormat="1"/>
    <row r="809" s="105" customFormat="1"/>
    <row r="810" s="105" customFormat="1"/>
    <row r="811" s="105" customFormat="1"/>
    <row r="812" s="105" customFormat="1"/>
    <row r="813" s="105" customFormat="1"/>
    <row r="814" s="105" customFormat="1"/>
    <row r="815" s="105" customFormat="1"/>
    <row r="816" s="105" customFormat="1"/>
    <row r="817" s="105" customFormat="1"/>
    <row r="818" s="105" customFormat="1"/>
    <row r="819" s="105" customFormat="1"/>
    <row r="820" s="105" customFormat="1"/>
    <row r="821" s="105" customFormat="1"/>
    <row r="822" s="105" customFormat="1"/>
    <row r="823" s="105" customFormat="1"/>
    <row r="824" s="105" customFormat="1"/>
    <row r="825" s="105" customFormat="1"/>
    <row r="826" s="105" customFormat="1"/>
    <row r="827" s="105" customFormat="1"/>
    <row r="828" s="105" customFormat="1"/>
    <row r="829" s="105" customFormat="1"/>
    <row r="830" s="105" customFormat="1"/>
    <row r="831" s="105" customFormat="1"/>
    <row r="832" s="105" customFormat="1"/>
    <row r="833" s="105" customFormat="1"/>
    <row r="834" s="105" customFormat="1"/>
    <row r="835" s="105" customFormat="1"/>
    <row r="836" s="105" customFormat="1"/>
    <row r="837" s="105" customFormat="1"/>
    <row r="838" s="105" customFormat="1"/>
    <row r="839" s="105" customFormat="1"/>
    <row r="840" s="105" customFormat="1"/>
    <row r="841" s="105" customFormat="1"/>
    <row r="842" s="105" customFormat="1"/>
    <row r="843" s="105" customFormat="1"/>
    <row r="844" s="105" customFormat="1"/>
    <row r="845" s="105" customFormat="1"/>
    <row r="846" s="105" customFormat="1"/>
    <row r="847" s="105" customFormat="1"/>
    <row r="848" s="105" customFormat="1"/>
    <row r="849" s="105" customFormat="1"/>
    <row r="850" s="105" customFormat="1"/>
    <row r="851" s="105" customFormat="1"/>
    <row r="852" s="105" customFormat="1"/>
    <row r="853" s="105" customFormat="1"/>
    <row r="854" s="105" customFormat="1"/>
    <row r="855" s="105" customFormat="1"/>
    <row r="856" s="105" customFormat="1"/>
    <row r="857" s="105" customFormat="1"/>
    <row r="858" s="105" customFormat="1"/>
    <row r="859" s="105" customFormat="1"/>
    <row r="860" s="105" customFormat="1"/>
    <row r="861" s="105" customFormat="1"/>
    <row r="862" s="105" customFormat="1"/>
    <row r="863" s="105" customFormat="1"/>
    <row r="864" s="105" customFormat="1"/>
    <row r="865" s="105" customFormat="1"/>
    <row r="866" s="105" customFormat="1"/>
    <row r="867" s="105" customFormat="1"/>
    <row r="868" s="105" customFormat="1"/>
    <row r="869" s="105" customFormat="1"/>
    <row r="870" s="105" customFormat="1"/>
    <row r="871" s="105" customFormat="1"/>
    <row r="872" s="105" customFormat="1"/>
    <row r="873" s="105" customFormat="1"/>
    <row r="874" s="105" customFormat="1"/>
    <row r="875" s="105" customFormat="1"/>
    <row r="876" s="105" customFormat="1"/>
    <row r="877" s="105" customFormat="1"/>
    <row r="878" s="105" customFormat="1"/>
    <row r="879" s="105" customFormat="1"/>
    <row r="880" s="105" customFormat="1"/>
    <row r="881" s="105" customFormat="1"/>
    <row r="882" s="105" customFormat="1"/>
    <row r="883" s="105" customFormat="1"/>
    <row r="884" s="105" customFormat="1"/>
    <row r="885" s="105" customFormat="1"/>
    <row r="886" s="105" customFormat="1"/>
    <row r="887" s="105" customFormat="1"/>
    <row r="888" s="105" customFormat="1"/>
    <row r="889" s="105" customFormat="1"/>
    <row r="890" s="105" customFormat="1"/>
    <row r="891" s="105" customFormat="1"/>
    <row r="892" s="105" customFormat="1"/>
    <row r="893" s="105" customFormat="1"/>
    <row r="894" s="105" customFormat="1"/>
    <row r="895" s="105" customFormat="1"/>
    <row r="896" s="105" customFormat="1"/>
    <row r="897" s="105" customFormat="1"/>
    <row r="898" s="105" customFormat="1"/>
    <row r="899" s="105" customFormat="1"/>
    <row r="900" s="105" customFormat="1"/>
    <row r="901" s="105" customFormat="1"/>
    <row r="902" s="105" customFormat="1"/>
    <row r="903" s="105" customFormat="1"/>
    <row r="904" s="105" customFormat="1"/>
    <row r="905" s="105" customFormat="1"/>
    <row r="906" s="105" customFormat="1"/>
    <row r="907" s="105" customFormat="1"/>
    <row r="908" s="105" customFormat="1"/>
    <row r="909" s="105" customFormat="1"/>
    <row r="910" s="105" customFormat="1"/>
    <row r="911" s="105" customFormat="1"/>
    <row r="912" s="105" customFormat="1"/>
    <row r="913" s="105" customFormat="1"/>
    <row r="914" s="105" customFormat="1"/>
    <row r="915" s="105" customFormat="1"/>
    <row r="916" s="105" customFormat="1"/>
    <row r="917" s="105" customFormat="1"/>
    <row r="918" s="105" customFormat="1"/>
    <row r="919" s="105" customFormat="1"/>
    <row r="920" s="105" customFormat="1"/>
    <row r="921" s="105" customFormat="1"/>
    <row r="922" s="105" customFormat="1"/>
    <row r="923" s="105" customFormat="1"/>
    <row r="924" s="105" customFormat="1"/>
    <row r="925" s="105" customFormat="1"/>
    <row r="926" s="105" customFormat="1"/>
    <row r="927" s="105" customFormat="1"/>
    <row r="928" s="105" customFormat="1"/>
    <row r="929" s="105" customFormat="1"/>
    <row r="930" s="105" customFormat="1"/>
    <row r="931" s="105" customFormat="1"/>
    <row r="932" s="105" customFormat="1"/>
    <row r="933" s="105" customFormat="1"/>
    <row r="934" s="105" customFormat="1"/>
    <row r="935" s="105" customFormat="1"/>
    <row r="936" s="105" customFormat="1"/>
    <row r="937" s="105" customFormat="1"/>
    <row r="938" s="105" customFormat="1"/>
    <row r="939" s="105" customFormat="1"/>
    <row r="940" s="105" customFormat="1"/>
    <row r="941" s="105" customFormat="1"/>
    <row r="942" s="105" customFormat="1"/>
    <row r="943" s="105" customFormat="1"/>
    <row r="944" s="105" customFormat="1"/>
    <row r="945" s="105" customFormat="1"/>
    <row r="946" s="105" customFormat="1"/>
    <row r="947" s="105" customFormat="1"/>
    <row r="948" s="105" customFormat="1"/>
    <row r="949" s="105" customFormat="1"/>
    <row r="950" s="105" customFormat="1"/>
    <row r="951" s="105" customFormat="1"/>
    <row r="952" s="105" customFormat="1"/>
    <row r="953" s="105" customFormat="1"/>
    <row r="954" s="105" customFormat="1"/>
    <row r="955" s="105" customFormat="1"/>
    <row r="956" s="105" customFormat="1"/>
    <row r="957" s="105" customFormat="1"/>
    <row r="958" s="105" customFormat="1"/>
    <row r="959" s="105" customFormat="1"/>
    <row r="960" s="105" customFormat="1"/>
    <row r="961" s="105" customFormat="1"/>
    <row r="962" s="105" customFormat="1"/>
    <row r="963" s="105" customFormat="1"/>
    <row r="964" s="105" customFormat="1"/>
    <row r="965" s="105" customFormat="1"/>
    <row r="966" s="105" customFormat="1"/>
    <row r="967" s="105" customFormat="1"/>
    <row r="968" s="105" customFormat="1"/>
    <row r="969" s="105" customFormat="1"/>
    <row r="970" s="105" customFormat="1"/>
    <row r="971" s="105" customFormat="1"/>
    <row r="972" s="105" customFormat="1"/>
    <row r="973" s="105" customFormat="1"/>
    <row r="974" s="105" customFormat="1"/>
    <row r="975" s="105" customFormat="1"/>
    <row r="976" s="105" customFormat="1"/>
    <row r="977" s="105" customFormat="1"/>
    <row r="978" s="105" customFormat="1"/>
    <row r="979" s="105" customFormat="1"/>
    <row r="980" s="105" customFormat="1"/>
    <row r="981" s="105" customFormat="1"/>
    <row r="982" s="105" customFormat="1"/>
    <row r="983" s="105" customFormat="1"/>
    <row r="984" s="105" customFormat="1"/>
    <row r="985" s="105" customFormat="1"/>
    <row r="986" s="105" customFormat="1"/>
    <row r="987" s="105" customFormat="1"/>
    <row r="988" s="105" customFormat="1"/>
    <row r="989" s="105" customFormat="1"/>
    <row r="990" s="105" customFormat="1"/>
    <row r="991" s="105" customFormat="1"/>
    <row r="992" s="105" customFormat="1"/>
    <row r="993" s="105" customFormat="1"/>
    <row r="994" s="105" customFormat="1"/>
    <row r="995" s="105" customFormat="1"/>
    <row r="996" s="105" customFormat="1"/>
    <row r="997" s="105" customFormat="1"/>
    <row r="998" s="105" customFormat="1"/>
    <row r="999" s="105" customFormat="1"/>
    <row r="1000" s="105" customFormat="1"/>
  </sheetData>
  <sheetProtection algorithmName="SHA-512" hashValue="bZnA/+l+2JxqaVf7Lcx9bFYfhL5j4I/qmObrIoyL35rCJ7AyLxtdknCsnLf5y40zhmv1c3JqohqBa9yiVqDXUg==" saltValue="khud6sSCDIvq/JHANWD+6w==" spinCount="100000" sheet="1" formatCells="0" formatColumns="0" formatRows="0"/>
  <mergeCells count="944">
    <mergeCell ref="C356:F356"/>
    <mergeCell ref="G356:H356"/>
    <mergeCell ref="C357:F357"/>
    <mergeCell ref="G357:H357"/>
    <mergeCell ref="C358:F358"/>
    <mergeCell ref="G358:H358"/>
    <mergeCell ref="C359:F359"/>
    <mergeCell ref="G359:H359"/>
    <mergeCell ref="C345:F345"/>
    <mergeCell ref="G345:H345"/>
    <mergeCell ref="C346:F346"/>
    <mergeCell ref="G346:H346"/>
    <mergeCell ref="C347:F347"/>
    <mergeCell ref="G347:H347"/>
    <mergeCell ref="C348:F348"/>
    <mergeCell ref="G348:H348"/>
    <mergeCell ref="C349:F349"/>
    <mergeCell ref="G349:H349"/>
    <mergeCell ref="C353:F353"/>
    <mergeCell ref="G353:H353"/>
    <mergeCell ref="C354:F354"/>
    <mergeCell ref="G354:H354"/>
    <mergeCell ref="C355:F355"/>
    <mergeCell ref="G355:H355"/>
    <mergeCell ref="C16:F16"/>
    <mergeCell ref="G16:H16"/>
    <mergeCell ref="C17:F17"/>
    <mergeCell ref="G17:H17"/>
    <mergeCell ref="C18:F18"/>
    <mergeCell ref="G18:H18"/>
    <mergeCell ref="C19:F19"/>
    <mergeCell ref="G19:H19"/>
    <mergeCell ref="C20:F20"/>
    <mergeCell ref="G20:H20"/>
    <mergeCell ref="P6:Q6"/>
    <mergeCell ref="C10:F10"/>
    <mergeCell ref="C12:F12"/>
    <mergeCell ref="C13:F13"/>
    <mergeCell ref="G13:H13"/>
    <mergeCell ref="C14:F14"/>
    <mergeCell ref="G14:H14"/>
    <mergeCell ref="C15:F15"/>
    <mergeCell ref="G15:H15"/>
    <mergeCell ref="C138:F138"/>
    <mergeCell ref="G138:H138"/>
    <mergeCell ref="C139:F139"/>
    <mergeCell ref="G139:H139"/>
    <mergeCell ref="C61:F61"/>
    <mergeCell ref="G61:H61"/>
    <mergeCell ref="C63:F63"/>
    <mergeCell ref="C64:F64"/>
    <mergeCell ref="G64:H64"/>
    <mergeCell ref="C67:F67"/>
    <mergeCell ref="G67:H67"/>
    <mergeCell ref="C68:F68"/>
    <mergeCell ref="G68:H68"/>
    <mergeCell ref="C69:F69"/>
    <mergeCell ref="G69:H69"/>
    <mergeCell ref="C70:F70"/>
    <mergeCell ref="G70:H70"/>
    <mergeCell ref="C71:F71"/>
    <mergeCell ref="G71:H71"/>
    <mergeCell ref="C72:F72"/>
    <mergeCell ref="G72:H72"/>
    <mergeCell ref="C73:F73"/>
    <mergeCell ref="G73:H73"/>
    <mergeCell ref="C74:F74"/>
    <mergeCell ref="C2:F2"/>
    <mergeCell ref="B3:D3"/>
    <mergeCell ref="AZ3:BD3"/>
    <mergeCell ref="B4:H4"/>
    <mergeCell ref="AZ4:BD4"/>
    <mergeCell ref="B5:C5"/>
    <mergeCell ref="I5:O5"/>
    <mergeCell ref="W5:AB5"/>
    <mergeCell ref="AD5:AI5"/>
    <mergeCell ref="AK5:AR5"/>
    <mergeCell ref="C21:F21"/>
    <mergeCell ref="G21:H21"/>
    <mergeCell ref="C22:F22"/>
    <mergeCell ref="G22:H22"/>
    <mergeCell ref="C23:F23"/>
    <mergeCell ref="G23:H23"/>
    <mergeCell ref="C24:F24"/>
    <mergeCell ref="G24:H24"/>
    <mergeCell ref="C25:F25"/>
    <mergeCell ref="G25:H25"/>
    <mergeCell ref="C26:F26"/>
    <mergeCell ref="G26:H26"/>
    <mergeCell ref="C27:F27"/>
    <mergeCell ref="G27:H27"/>
    <mergeCell ref="C29:F29"/>
    <mergeCell ref="C30:F30"/>
    <mergeCell ref="G30:H30"/>
    <mergeCell ref="C31:F31"/>
    <mergeCell ref="G31:H31"/>
    <mergeCell ref="C32:F32"/>
    <mergeCell ref="G32:H32"/>
    <mergeCell ref="C33:F33"/>
    <mergeCell ref="G33:H33"/>
    <mergeCell ref="C34:F34"/>
    <mergeCell ref="G34:H34"/>
    <mergeCell ref="C35:F35"/>
    <mergeCell ref="G35:H35"/>
    <mergeCell ref="C36:F36"/>
    <mergeCell ref="G36:H36"/>
    <mergeCell ref="C37:F37"/>
    <mergeCell ref="G37:H37"/>
    <mergeCell ref="C38:F38"/>
    <mergeCell ref="G38:H38"/>
    <mergeCell ref="C39:F39"/>
    <mergeCell ref="G39:H39"/>
    <mergeCell ref="C40:F40"/>
    <mergeCell ref="G40:H40"/>
    <mergeCell ref="C41:F41"/>
    <mergeCell ref="G41:H41"/>
    <mergeCell ref="C42:F42"/>
    <mergeCell ref="G42:H42"/>
    <mergeCell ref="C43:F43"/>
    <mergeCell ref="G43:H43"/>
    <mergeCell ref="C44:F44"/>
    <mergeCell ref="G44:H44"/>
    <mergeCell ref="C46:F46"/>
    <mergeCell ref="C47:F47"/>
    <mergeCell ref="G47:H47"/>
    <mergeCell ref="C48:F48"/>
    <mergeCell ref="G48:H48"/>
    <mergeCell ref="C49:F49"/>
    <mergeCell ref="G49:H49"/>
    <mergeCell ref="C50:F50"/>
    <mergeCell ref="G50:H50"/>
    <mergeCell ref="C51:F51"/>
    <mergeCell ref="G51:H51"/>
    <mergeCell ref="C52:F52"/>
    <mergeCell ref="G52:H52"/>
    <mergeCell ref="C53:F53"/>
    <mergeCell ref="G53:H53"/>
    <mergeCell ref="C54:F54"/>
    <mergeCell ref="G54:H54"/>
    <mergeCell ref="C55:F55"/>
    <mergeCell ref="G55:H55"/>
    <mergeCell ref="C56:F56"/>
    <mergeCell ref="G56:H56"/>
    <mergeCell ref="C57:F57"/>
    <mergeCell ref="G57:H57"/>
    <mergeCell ref="C58:F58"/>
    <mergeCell ref="G58:H58"/>
    <mergeCell ref="C59:F59"/>
    <mergeCell ref="G59:H59"/>
    <mergeCell ref="C60:F60"/>
    <mergeCell ref="G60:H60"/>
    <mergeCell ref="C65:F65"/>
    <mergeCell ref="G65:H65"/>
    <mergeCell ref="C66:F66"/>
    <mergeCell ref="G66:H66"/>
    <mergeCell ref="G74:H74"/>
    <mergeCell ref="C75:F75"/>
    <mergeCell ref="G75:H75"/>
    <mergeCell ref="C76:F76"/>
    <mergeCell ref="G76:H76"/>
    <mergeCell ref="C77:F77"/>
    <mergeCell ref="G77:H77"/>
    <mergeCell ref="C78:F78"/>
    <mergeCell ref="G78:H78"/>
    <mergeCell ref="C80:F80"/>
    <mergeCell ref="C81:F81"/>
    <mergeCell ref="G81:H81"/>
    <mergeCell ref="C82:F82"/>
    <mergeCell ref="G82:H82"/>
    <mergeCell ref="C83:F83"/>
    <mergeCell ref="G83:H83"/>
    <mergeCell ref="C84:F84"/>
    <mergeCell ref="G84:H84"/>
    <mergeCell ref="C85:F85"/>
    <mergeCell ref="G85:H85"/>
    <mergeCell ref="C86:F86"/>
    <mergeCell ref="G86:H86"/>
    <mergeCell ref="C87:F87"/>
    <mergeCell ref="G87:H87"/>
    <mergeCell ref="C88:F88"/>
    <mergeCell ref="G88:H88"/>
    <mergeCell ref="C89:F89"/>
    <mergeCell ref="G89:H89"/>
    <mergeCell ref="C90:F90"/>
    <mergeCell ref="G90:H90"/>
    <mergeCell ref="C91:F91"/>
    <mergeCell ref="G91:H91"/>
    <mergeCell ref="C92:F92"/>
    <mergeCell ref="G92:H92"/>
    <mergeCell ref="C93:F93"/>
    <mergeCell ref="G93:H93"/>
    <mergeCell ref="C94:F94"/>
    <mergeCell ref="G94:H94"/>
    <mergeCell ref="C95:F95"/>
    <mergeCell ref="G95:H95"/>
    <mergeCell ref="C97:F97"/>
    <mergeCell ref="C98:F98"/>
    <mergeCell ref="G98:H98"/>
    <mergeCell ref="C99:F99"/>
    <mergeCell ref="G99:H99"/>
    <mergeCell ref="C100:F100"/>
    <mergeCell ref="G100:H100"/>
    <mergeCell ref="C101:F101"/>
    <mergeCell ref="G101:H101"/>
    <mergeCell ref="C102:F102"/>
    <mergeCell ref="G102:H102"/>
    <mergeCell ref="C103:F103"/>
    <mergeCell ref="G103:H103"/>
    <mergeCell ref="C104:F104"/>
    <mergeCell ref="G104:H104"/>
    <mergeCell ref="C105:F105"/>
    <mergeCell ref="G105:H105"/>
    <mergeCell ref="C106:F106"/>
    <mergeCell ref="G106:H106"/>
    <mergeCell ref="C107:F107"/>
    <mergeCell ref="G107:H107"/>
    <mergeCell ref="C108:F108"/>
    <mergeCell ref="G108:H108"/>
    <mergeCell ref="C109:F109"/>
    <mergeCell ref="G109:H109"/>
    <mergeCell ref="C110:F110"/>
    <mergeCell ref="G110:H110"/>
    <mergeCell ref="C111:F111"/>
    <mergeCell ref="G111:H111"/>
    <mergeCell ref="C112:F112"/>
    <mergeCell ref="G112:H112"/>
    <mergeCell ref="C114:F114"/>
    <mergeCell ref="C115:F115"/>
    <mergeCell ref="G115:H115"/>
    <mergeCell ref="C116:F116"/>
    <mergeCell ref="G116:H116"/>
    <mergeCell ref="C117:F117"/>
    <mergeCell ref="G117:H117"/>
    <mergeCell ref="G118:H118"/>
    <mergeCell ref="C119:F119"/>
    <mergeCell ref="G119:H119"/>
    <mergeCell ref="C120:F120"/>
    <mergeCell ref="G120:H120"/>
    <mergeCell ref="C121:F121"/>
    <mergeCell ref="G121:H121"/>
    <mergeCell ref="C122:F122"/>
    <mergeCell ref="G122:H122"/>
    <mergeCell ref="C118:F118"/>
    <mergeCell ref="C123:F123"/>
    <mergeCell ref="G123:H123"/>
    <mergeCell ref="C124:F124"/>
    <mergeCell ref="G124:H124"/>
    <mergeCell ref="C125:F125"/>
    <mergeCell ref="G125:H125"/>
    <mergeCell ref="C126:F126"/>
    <mergeCell ref="G126:H126"/>
    <mergeCell ref="C127:F127"/>
    <mergeCell ref="G127:H127"/>
    <mergeCell ref="C128:F128"/>
    <mergeCell ref="G128:H128"/>
    <mergeCell ref="C129:F129"/>
    <mergeCell ref="G129:H129"/>
    <mergeCell ref="C131:F131"/>
    <mergeCell ref="C132:F132"/>
    <mergeCell ref="G132:H132"/>
    <mergeCell ref="C133:F133"/>
    <mergeCell ref="G133:H133"/>
    <mergeCell ref="C137:F137"/>
    <mergeCell ref="G137:H137"/>
    <mergeCell ref="C134:F134"/>
    <mergeCell ref="G134:H134"/>
    <mergeCell ref="C135:F135"/>
    <mergeCell ref="G135:H135"/>
    <mergeCell ref="C136:F136"/>
    <mergeCell ref="G136:H136"/>
    <mergeCell ref="C140:F140"/>
    <mergeCell ref="G140:H140"/>
    <mergeCell ref="C141:F141"/>
    <mergeCell ref="G141:H141"/>
    <mergeCell ref="C142:F142"/>
    <mergeCell ref="G142:H142"/>
    <mergeCell ref="C143:F143"/>
    <mergeCell ref="G143:H143"/>
    <mergeCell ref="C144:F144"/>
    <mergeCell ref="G144:H144"/>
    <mergeCell ref="C145:F145"/>
    <mergeCell ref="G145:H145"/>
    <mergeCell ref="C146:F146"/>
    <mergeCell ref="G146:H146"/>
    <mergeCell ref="C148:F148"/>
    <mergeCell ref="C149:F149"/>
    <mergeCell ref="G149:H149"/>
    <mergeCell ref="C150:F150"/>
    <mergeCell ref="G150:H150"/>
    <mergeCell ref="C151:F151"/>
    <mergeCell ref="G151:H151"/>
    <mergeCell ref="C152:F152"/>
    <mergeCell ref="G152:H152"/>
    <mergeCell ref="C153:F153"/>
    <mergeCell ref="G153:H153"/>
    <mergeCell ref="C154:F154"/>
    <mergeCell ref="G154:H154"/>
    <mergeCell ref="C155:F155"/>
    <mergeCell ref="G155:H155"/>
    <mergeCell ref="C156:F156"/>
    <mergeCell ref="G156:H156"/>
    <mergeCell ref="C157:F157"/>
    <mergeCell ref="G157:H157"/>
    <mergeCell ref="C158:F158"/>
    <mergeCell ref="G158:H158"/>
    <mergeCell ref="C159:F159"/>
    <mergeCell ref="G159:H159"/>
    <mergeCell ref="C160:F160"/>
    <mergeCell ref="G160:H160"/>
    <mergeCell ref="C161:F161"/>
    <mergeCell ref="G161:H161"/>
    <mergeCell ref="C162:F162"/>
    <mergeCell ref="G162:H162"/>
    <mergeCell ref="G163:H163"/>
    <mergeCell ref="C165:F165"/>
    <mergeCell ref="C166:F166"/>
    <mergeCell ref="G166:H166"/>
    <mergeCell ref="C167:F167"/>
    <mergeCell ref="G167:H167"/>
    <mergeCell ref="C163:F163"/>
    <mergeCell ref="C168:F168"/>
    <mergeCell ref="G168:H168"/>
    <mergeCell ref="C169:F169"/>
    <mergeCell ref="G169:H169"/>
    <mergeCell ref="C170:F170"/>
    <mergeCell ref="G170:H170"/>
    <mergeCell ref="C171:F171"/>
    <mergeCell ref="G171:H171"/>
    <mergeCell ref="C172:F172"/>
    <mergeCell ref="G172:H172"/>
    <mergeCell ref="C173:F173"/>
    <mergeCell ref="G173:H173"/>
    <mergeCell ref="C174:F174"/>
    <mergeCell ref="G174:H174"/>
    <mergeCell ref="G175:H175"/>
    <mergeCell ref="C176:F176"/>
    <mergeCell ref="G176:H176"/>
    <mergeCell ref="C177:F177"/>
    <mergeCell ref="G177:H177"/>
    <mergeCell ref="C175:F175"/>
    <mergeCell ref="C178:F178"/>
    <mergeCell ref="G178:H178"/>
    <mergeCell ref="C179:F179"/>
    <mergeCell ref="G179:H179"/>
    <mergeCell ref="C180:F180"/>
    <mergeCell ref="G180:H180"/>
    <mergeCell ref="C182:F182"/>
    <mergeCell ref="C183:F183"/>
    <mergeCell ref="G183:H183"/>
    <mergeCell ref="C184:F184"/>
    <mergeCell ref="G184:H184"/>
    <mergeCell ref="C185:F185"/>
    <mergeCell ref="G185:H185"/>
    <mergeCell ref="G186:H186"/>
    <mergeCell ref="C187:F187"/>
    <mergeCell ref="G187:H187"/>
    <mergeCell ref="C188:F188"/>
    <mergeCell ref="G188:H188"/>
    <mergeCell ref="C186:F186"/>
    <mergeCell ref="C189:F189"/>
    <mergeCell ref="G189:H189"/>
    <mergeCell ref="C190:F190"/>
    <mergeCell ref="G190:H190"/>
    <mergeCell ref="C191:F191"/>
    <mergeCell ref="G191:H191"/>
    <mergeCell ref="C192:F192"/>
    <mergeCell ref="G192:H192"/>
    <mergeCell ref="C193:F193"/>
    <mergeCell ref="G193:H193"/>
    <mergeCell ref="C194:F194"/>
    <mergeCell ref="G194:H194"/>
    <mergeCell ref="C195:F195"/>
    <mergeCell ref="G195:H195"/>
    <mergeCell ref="C196:F196"/>
    <mergeCell ref="G196:H196"/>
    <mergeCell ref="C197:F197"/>
    <mergeCell ref="G197:H197"/>
    <mergeCell ref="C199:F199"/>
    <mergeCell ref="C200:F200"/>
    <mergeCell ref="G200:H200"/>
    <mergeCell ref="C201:F201"/>
    <mergeCell ref="G201:H201"/>
    <mergeCell ref="C202:F202"/>
    <mergeCell ref="G202:H202"/>
    <mergeCell ref="C203:F203"/>
    <mergeCell ref="G203:H203"/>
    <mergeCell ref="C204:F204"/>
    <mergeCell ref="G204:H204"/>
    <mergeCell ref="C205:F205"/>
    <mergeCell ref="G205:H205"/>
    <mergeCell ref="C206:F206"/>
    <mergeCell ref="G206:H206"/>
    <mergeCell ref="C209:F209"/>
    <mergeCell ref="G209:H209"/>
    <mergeCell ref="C210:F210"/>
    <mergeCell ref="G210:H210"/>
    <mergeCell ref="C211:F211"/>
    <mergeCell ref="G211:H211"/>
    <mergeCell ref="C207:F207"/>
    <mergeCell ref="G207:H207"/>
    <mergeCell ref="C208:F208"/>
    <mergeCell ref="G208:H208"/>
    <mergeCell ref="C212:F212"/>
    <mergeCell ref="G212:H212"/>
    <mergeCell ref="C213:F213"/>
    <mergeCell ref="G213:H213"/>
    <mergeCell ref="C214:F214"/>
    <mergeCell ref="G214:H214"/>
    <mergeCell ref="C216:F216"/>
    <mergeCell ref="C217:F217"/>
    <mergeCell ref="G217:H217"/>
    <mergeCell ref="C218:F218"/>
    <mergeCell ref="G218:H218"/>
    <mergeCell ref="C219:F219"/>
    <mergeCell ref="G219:H219"/>
    <mergeCell ref="C220:F220"/>
    <mergeCell ref="G220:H220"/>
    <mergeCell ref="C221:F221"/>
    <mergeCell ref="G221:H221"/>
    <mergeCell ref="C222:F222"/>
    <mergeCell ref="G222:H222"/>
    <mergeCell ref="C223:F223"/>
    <mergeCell ref="G223:H223"/>
    <mergeCell ref="C224:F224"/>
    <mergeCell ref="G224:H224"/>
    <mergeCell ref="C225:F225"/>
    <mergeCell ref="G225:H225"/>
    <mergeCell ref="C226:F226"/>
    <mergeCell ref="G226:H226"/>
    <mergeCell ref="C227:F227"/>
    <mergeCell ref="G227:H227"/>
    <mergeCell ref="C228:F228"/>
    <mergeCell ref="G228:H228"/>
    <mergeCell ref="C229:F229"/>
    <mergeCell ref="G229:H229"/>
    <mergeCell ref="C230:F230"/>
    <mergeCell ref="G230:H230"/>
    <mergeCell ref="C231:F231"/>
    <mergeCell ref="G231:H231"/>
    <mergeCell ref="C233:F233"/>
    <mergeCell ref="C234:F234"/>
    <mergeCell ref="G234:H234"/>
    <mergeCell ref="C235:F235"/>
    <mergeCell ref="G235:H235"/>
    <mergeCell ref="G236:H236"/>
    <mergeCell ref="C237:F237"/>
    <mergeCell ref="G237:H237"/>
    <mergeCell ref="C238:F238"/>
    <mergeCell ref="G238:H238"/>
    <mergeCell ref="C236:F236"/>
    <mergeCell ref="C239:F239"/>
    <mergeCell ref="G239:H239"/>
    <mergeCell ref="C240:F240"/>
    <mergeCell ref="G240:H240"/>
    <mergeCell ref="C241:F241"/>
    <mergeCell ref="G241:H241"/>
    <mergeCell ref="C242:F242"/>
    <mergeCell ref="G242:H242"/>
    <mergeCell ref="C243:F243"/>
    <mergeCell ref="G243:H243"/>
    <mergeCell ref="C244:F244"/>
    <mergeCell ref="G244:H244"/>
    <mergeCell ref="C245:F245"/>
    <mergeCell ref="G245:H245"/>
    <mergeCell ref="G246:H246"/>
    <mergeCell ref="C247:F247"/>
    <mergeCell ref="G247:H247"/>
    <mergeCell ref="C248:F248"/>
    <mergeCell ref="G248:H248"/>
    <mergeCell ref="C246:F246"/>
    <mergeCell ref="C250:F250"/>
    <mergeCell ref="C251:F251"/>
    <mergeCell ref="G251:H251"/>
    <mergeCell ref="C252:F252"/>
    <mergeCell ref="G252:H252"/>
    <mergeCell ref="C253:F253"/>
    <mergeCell ref="G253:H253"/>
    <mergeCell ref="C254:F254"/>
    <mergeCell ref="G254:H254"/>
    <mergeCell ref="C255:F255"/>
    <mergeCell ref="G255:H255"/>
    <mergeCell ref="C256:F256"/>
    <mergeCell ref="G256:H256"/>
    <mergeCell ref="C257:F257"/>
    <mergeCell ref="G257:H257"/>
    <mergeCell ref="G258:H258"/>
    <mergeCell ref="C259:F259"/>
    <mergeCell ref="G259:H259"/>
    <mergeCell ref="C258:F258"/>
    <mergeCell ref="C260:F260"/>
    <mergeCell ref="G260:H260"/>
    <mergeCell ref="C261:F261"/>
    <mergeCell ref="G261:H261"/>
    <mergeCell ref="C262:F262"/>
    <mergeCell ref="G262:H262"/>
    <mergeCell ref="C263:F263"/>
    <mergeCell ref="G263:H263"/>
    <mergeCell ref="C264:F264"/>
    <mergeCell ref="G264:H264"/>
    <mergeCell ref="C265:F265"/>
    <mergeCell ref="G265:H265"/>
    <mergeCell ref="C267:F267"/>
    <mergeCell ref="C268:F268"/>
    <mergeCell ref="G268:H268"/>
    <mergeCell ref="C269:F269"/>
    <mergeCell ref="G269:H269"/>
    <mergeCell ref="C270:F270"/>
    <mergeCell ref="G270:H270"/>
    <mergeCell ref="C271:F271"/>
    <mergeCell ref="G271:H271"/>
    <mergeCell ref="C272:F272"/>
    <mergeCell ref="G272:H272"/>
    <mergeCell ref="C273:F273"/>
    <mergeCell ref="G273:H273"/>
    <mergeCell ref="C274:F274"/>
    <mergeCell ref="G274:H274"/>
    <mergeCell ref="C275:F275"/>
    <mergeCell ref="G275:H275"/>
    <mergeCell ref="C276:F276"/>
    <mergeCell ref="G276:H276"/>
    <mergeCell ref="C277:F277"/>
    <mergeCell ref="G277:H277"/>
    <mergeCell ref="C278:F278"/>
    <mergeCell ref="G278:H278"/>
    <mergeCell ref="C281:F281"/>
    <mergeCell ref="G281:H281"/>
    <mergeCell ref="C282:F282"/>
    <mergeCell ref="G282:H282"/>
    <mergeCell ref="C279:F279"/>
    <mergeCell ref="G279:H279"/>
    <mergeCell ref="C280:F280"/>
    <mergeCell ref="G280:H280"/>
    <mergeCell ref="C284:F284"/>
    <mergeCell ref="C285:F285"/>
    <mergeCell ref="G285:H285"/>
    <mergeCell ref="C286:F286"/>
    <mergeCell ref="G286:H286"/>
    <mergeCell ref="C287:F287"/>
    <mergeCell ref="G287:H287"/>
    <mergeCell ref="C288:F288"/>
    <mergeCell ref="G288:H288"/>
    <mergeCell ref="C289:F289"/>
    <mergeCell ref="G289:H289"/>
    <mergeCell ref="C290:F290"/>
    <mergeCell ref="G290:H290"/>
    <mergeCell ref="C291:F291"/>
    <mergeCell ref="G291:H291"/>
    <mergeCell ref="C292:F292"/>
    <mergeCell ref="G292:H292"/>
    <mergeCell ref="C293:F293"/>
    <mergeCell ref="G293:H293"/>
    <mergeCell ref="C294:F294"/>
    <mergeCell ref="G294:H294"/>
    <mergeCell ref="C295:F295"/>
    <mergeCell ref="G295:H295"/>
    <mergeCell ref="C296:F296"/>
    <mergeCell ref="G296:H296"/>
    <mergeCell ref="C297:F297"/>
    <mergeCell ref="G297:H297"/>
    <mergeCell ref="C298:F298"/>
    <mergeCell ref="G298:H298"/>
    <mergeCell ref="C299:F299"/>
    <mergeCell ref="G299:H299"/>
    <mergeCell ref="C301:F301"/>
    <mergeCell ref="C302:F302"/>
    <mergeCell ref="G302:H302"/>
    <mergeCell ref="G303:H303"/>
    <mergeCell ref="C304:F304"/>
    <mergeCell ref="G304:H304"/>
    <mergeCell ref="C305:F305"/>
    <mergeCell ref="G305:H305"/>
    <mergeCell ref="C306:F306"/>
    <mergeCell ref="G306:H306"/>
    <mergeCell ref="C307:F307"/>
    <mergeCell ref="G307:H307"/>
    <mergeCell ref="C303:F303"/>
    <mergeCell ref="C308:F308"/>
    <mergeCell ref="G308:H308"/>
    <mergeCell ref="C309:F309"/>
    <mergeCell ref="G309:H309"/>
    <mergeCell ref="C310:F310"/>
    <mergeCell ref="G310:H310"/>
    <mergeCell ref="C311:F311"/>
    <mergeCell ref="G311:H311"/>
    <mergeCell ref="C312:F312"/>
    <mergeCell ref="G312:H312"/>
    <mergeCell ref="C313:F313"/>
    <mergeCell ref="G313:H313"/>
    <mergeCell ref="C314:F314"/>
    <mergeCell ref="G314:H314"/>
    <mergeCell ref="C315:F315"/>
    <mergeCell ref="G315:H315"/>
    <mergeCell ref="C316:F316"/>
    <mergeCell ref="G316:H316"/>
    <mergeCell ref="C318:F318"/>
    <mergeCell ref="G319:H319"/>
    <mergeCell ref="C320:F320"/>
    <mergeCell ref="G320:H320"/>
    <mergeCell ref="C321:F321"/>
    <mergeCell ref="G321:H321"/>
    <mergeCell ref="C322:F322"/>
    <mergeCell ref="G322:H322"/>
    <mergeCell ref="C323:F323"/>
    <mergeCell ref="G323:H323"/>
    <mergeCell ref="C319:F319"/>
    <mergeCell ref="C324:F324"/>
    <mergeCell ref="G324:H324"/>
    <mergeCell ref="C325:F325"/>
    <mergeCell ref="G325:H325"/>
    <mergeCell ref="C326:F326"/>
    <mergeCell ref="G326:H326"/>
    <mergeCell ref="C327:F327"/>
    <mergeCell ref="G327:H327"/>
    <mergeCell ref="C328:F328"/>
    <mergeCell ref="G328:H328"/>
    <mergeCell ref="G329:H329"/>
    <mergeCell ref="C330:F330"/>
    <mergeCell ref="G330:H330"/>
    <mergeCell ref="C331:F331"/>
    <mergeCell ref="G331:H331"/>
    <mergeCell ref="C332:F332"/>
    <mergeCell ref="G332:H332"/>
    <mergeCell ref="C333:F333"/>
    <mergeCell ref="G333:H333"/>
    <mergeCell ref="C329:F329"/>
    <mergeCell ref="C335:F335"/>
    <mergeCell ref="C336:F336"/>
    <mergeCell ref="G336:H336"/>
    <mergeCell ref="C337:F337"/>
    <mergeCell ref="G337:H337"/>
    <mergeCell ref="C338:F338"/>
    <mergeCell ref="G338:H338"/>
    <mergeCell ref="C339:F339"/>
    <mergeCell ref="G339:H339"/>
    <mergeCell ref="C340:F340"/>
    <mergeCell ref="G340:H340"/>
    <mergeCell ref="C341:F341"/>
    <mergeCell ref="G341:H341"/>
    <mergeCell ref="C342:F342"/>
    <mergeCell ref="G342:H342"/>
    <mergeCell ref="C343:F343"/>
    <mergeCell ref="G343:H343"/>
    <mergeCell ref="C344:F344"/>
    <mergeCell ref="G344:H344"/>
    <mergeCell ref="C350:F350"/>
    <mergeCell ref="G350:H350"/>
    <mergeCell ref="C352:F352"/>
    <mergeCell ref="C360:F360"/>
    <mergeCell ref="G360:H360"/>
    <mergeCell ref="C361:F361"/>
    <mergeCell ref="G361:H361"/>
    <mergeCell ref="C362:F362"/>
    <mergeCell ref="G362:H362"/>
    <mergeCell ref="C363:F363"/>
    <mergeCell ref="G363:H363"/>
    <mergeCell ref="C364:F364"/>
    <mergeCell ref="G364:H364"/>
    <mergeCell ref="C365:F365"/>
    <mergeCell ref="G365:H365"/>
    <mergeCell ref="C366:F366"/>
    <mergeCell ref="G366:H366"/>
    <mergeCell ref="C367:F367"/>
    <mergeCell ref="G367:H367"/>
    <mergeCell ref="C369:F369"/>
    <mergeCell ref="C370:F370"/>
    <mergeCell ref="G370:H370"/>
    <mergeCell ref="C371:F371"/>
    <mergeCell ref="G371:H371"/>
    <mergeCell ref="C372:F372"/>
    <mergeCell ref="G372:H372"/>
    <mergeCell ref="C373:F373"/>
    <mergeCell ref="G373:H373"/>
    <mergeCell ref="C374:F374"/>
    <mergeCell ref="G374:H374"/>
    <mergeCell ref="C375:F375"/>
    <mergeCell ref="G375:H375"/>
    <mergeCell ref="C376:F376"/>
    <mergeCell ref="G376:H376"/>
    <mergeCell ref="C377:F377"/>
    <mergeCell ref="G377:H377"/>
    <mergeCell ref="C378:F378"/>
    <mergeCell ref="G378:H378"/>
    <mergeCell ref="C379:F379"/>
    <mergeCell ref="G379:H379"/>
    <mergeCell ref="C380:F380"/>
    <mergeCell ref="G380:H380"/>
    <mergeCell ref="C381:F381"/>
    <mergeCell ref="G381:H381"/>
    <mergeCell ref="C382:F382"/>
    <mergeCell ref="G382:H382"/>
    <mergeCell ref="C383:F383"/>
    <mergeCell ref="G383:H383"/>
    <mergeCell ref="C384:F384"/>
    <mergeCell ref="G384:H384"/>
    <mergeCell ref="C386:F386"/>
    <mergeCell ref="C387:F387"/>
    <mergeCell ref="G387:H387"/>
    <mergeCell ref="C388:F388"/>
    <mergeCell ref="G388:H388"/>
    <mergeCell ref="C389:F389"/>
    <mergeCell ref="G389:H389"/>
    <mergeCell ref="C390:F390"/>
    <mergeCell ref="G390:H390"/>
    <mergeCell ref="C391:F391"/>
    <mergeCell ref="G391:H391"/>
    <mergeCell ref="C392:F392"/>
    <mergeCell ref="G392:H392"/>
    <mergeCell ref="C393:F393"/>
    <mergeCell ref="G393:H393"/>
    <mergeCell ref="C394:F394"/>
    <mergeCell ref="G394:H394"/>
    <mergeCell ref="C395:F395"/>
    <mergeCell ref="G395:H395"/>
    <mergeCell ref="C396:F396"/>
    <mergeCell ref="G396:H396"/>
    <mergeCell ref="C397:F397"/>
    <mergeCell ref="G397:H397"/>
    <mergeCell ref="C398:F398"/>
    <mergeCell ref="G398:H398"/>
    <mergeCell ref="C399:F399"/>
    <mergeCell ref="G399:H399"/>
    <mergeCell ref="C400:F400"/>
    <mergeCell ref="G400:H400"/>
    <mergeCell ref="C401:F401"/>
    <mergeCell ref="G401:H401"/>
    <mergeCell ref="C403:F403"/>
    <mergeCell ref="C404:F404"/>
    <mergeCell ref="G404:H404"/>
    <mergeCell ref="C405:F405"/>
    <mergeCell ref="G405:H405"/>
    <mergeCell ref="C406:F406"/>
    <mergeCell ref="G406:H406"/>
    <mergeCell ref="C407:F407"/>
    <mergeCell ref="G407:H407"/>
    <mergeCell ref="C408:F408"/>
    <mergeCell ref="G408:H408"/>
    <mergeCell ref="C409:F409"/>
    <mergeCell ref="G409:H409"/>
    <mergeCell ref="C410:F410"/>
    <mergeCell ref="G410:H410"/>
    <mergeCell ref="C411:F411"/>
    <mergeCell ref="G411:H411"/>
    <mergeCell ref="C412:F412"/>
    <mergeCell ref="G412:H412"/>
    <mergeCell ref="C413:F413"/>
    <mergeCell ref="G413:H413"/>
    <mergeCell ref="C414:F414"/>
    <mergeCell ref="G414:H414"/>
    <mergeCell ref="C415:F415"/>
    <mergeCell ref="G415:H415"/>
    <mergeCell ref="C416:F416"/>
    <mergeCell ref="G416:H416"/>
    <mergeCell ref="C417:F417"/>
    <mergeCell ref="G417:H417"/>
    <mergeCell ref="C418:F418"/>
    <mergeCell ref="G418:H418"/>
    <mergeCell ref="C420:F420"/>
    <mergeCell ref="C421:F421"/>
    <mergeCell ref="G421:H421"/>
    <mergeCell ref="C422:F422"/>
    <mergeCell ref="G422:H422"/>
    <mergeCell ref="C423:F423"/>
    <mergeCell ref="G423:H423"/>
    <mergeCell ref="C424:F424"/>
    <mergeCell ref="G424:H424"/>
    <mergeCell ref="C425:F425"/>
    <mergeCell ref="G425:H425"/>
    <mergeCell ref="C426:F426"/>
    <mergeCell ref="G426:H426"/>
    <mergeCell ref="C427:F427"/>
    <mergeCell ref="G427:H427"/>
    <mergeCell ref="C428:F428"/>
    <mergeCell ref="G428:H428"/>
    <mergeCell ref="C429:F429"/>
    <mergeCell ref="G429:H429"/>
    <mergeCell ref="C430:F430"/>
    <mergeCell ref="G430:H430"/>
    <mergeCell ref="C431:F431"/>
    <mergeCell ref="G431:H431"/>
    <mergeCell ref="C432:F432"/>
    <mergeCell ref="G432:H432"/>
    <mergeCell ref="C433:F433"/>
    <mergeCell ref="G433:H433"/>
    <mergeCell ref="C434:F434"/>
    <mergeCell ref="G434:H434"/>
    <mergeCell ref="C435:F435"/>
    <mergeCell ref="G435:H435"/>
    <mergeCell ref="C437:F437"/>
    <mergeCell ref="C438:F438"/>
    <mergeCell ref="G438:H438"/>
    <mergeCell ref="C439:F439"/>
    <mergeCell ref="G439:H439"/>
    <mergeCell ref="C440:F440"/>
    <mergeCell ref="G440:H440"/>
    <mergeCell ref="C441:F441"/>
    <mergeCell ref="G441:H441"/>
    <mergeCell ref="C442:F442"/>
    <mergeCell ref="G442:H442"/>
    <mergeCell ref="C443:F443"/>
    <mergeCell ref="G443:H443"/>
    <mergeCell ref="C444:F444"/>
    <mergeCell ref="G444:H444"/>
    <mergeCell ref="C445:F445"/>
    <mergeCell ref="G445:H445"/>
    <mergeCell ref="C446:F446"/>
    <mergeCell ref="G446:H446"/>
    <mergeCell ref="C447:F447"/>
    <mergeCell ref="G447:H447"/>
    <mergeCell ref="C448:F448"/>
    <mergeCell ref="G448:H448"/>
    <mergeCell ref="C449:F449"/>
    <mergeCell ref="G449:H449"/>
    <mergeCell ref="C450:F450"/>
    <mergeCell ref="G450:H450"/>
    <mergeCell ref="C451:F451"/>
    <mergeCell ref="G451:H451"/>
    <mergeCell ref="C452:F452"/>
    <mergeCell ref="G452:H452"/>
    <mergeCell ref="C454:F454"/>
    <mergeCell ref="C455:F455"/>
    <mergeCell ref="G455:H455"/>
    <mergeCell ref="C456:F456"/>
    <mergeCell ref="G456:H456"/>
    <mergeCell ref="C457:F457"/>
    <mergeCell ref="G457:H457"/>
    <mergeCell ref="C458:F458"/>
    <mergeCell ref="G458:H458"/>
    <mergeCell ref="C459:F459"/>
    <mergeCell ref="G459:H459"/>
    <mergeCell ref="C460:F460"/>
    <mergeCell ref="G460:H460"/>
    <mergeCell ref="C461:F461"/>
    <mergeCell ref="G461:H461"/>
    <mergeCell ref="C462:F462"/>
    <mergeCell ref="G462:H462"/>
    <mergeCell ref="C463:F463"/>
    <mergeCell ref="G463:H463"/>
    <mergeCell ref="C464:F464"/>
    <mergeCell ref="G464:H464"/>
    <mergeCell ref="C465:F465"/>
    <mergeCell ref="G465:H465"/>
    <mergeCell ref="C466:F466"/>
    <mergeCell ref="G466:H466"/>
    <mergeCell ref="C467:F467"/>
    <mergeCell ref="G467:H467"/>
    <mergeCell ref="C468:F468"/>
    <mergeCell ref="G468:H468"/>
    <mergeCell ref="C469:F469"/>
    <mergeCell ref="G469:H469"/>
    <mergeCell ref="C471:F471"/>
    <mergeCell ref="C472:F472"/>
    <mergeCell ref="G472:H472"/>
    <mergeCell ref="C473:F473"/>
    <mergeCell ref="G473:H473"/>
    <mergeCell ref="C474:F474"/>
    <mergeCell ref="G474:H474"/>
    <mergeCell ref="C475:F475"/>
    <mergeCell ref="G475:H475"/>
    <mergeCell ref="C476:F476"/>
    <mergeCell ref="G476:H476"/>
    <mergeCell ref="C477:F477"/>
    <mergeCell ref="G477:H477"/>
    <mergeCell ref="C478:F478"/>
    <mergeCell ref="G478:H478"/>
    <mergeCell ref="C479:F479"/>
    <mergeCell ref="G479:H479"/>
    <mergeCell ref="C480:F480"/>
    <mergeCell ref="G480:H480"/>
    <mergeCell ref="C481:F481"/>
    <mergeCell ref="G481:H481"/>
    <mergeCell ref="C482:F482"/>
    <mergeCell ref="G482:H482"/>
    <mergeCell ref="C483:F483"/>
    <mergeCell ref="G483:H483"/>
    <mergeCell ref="C484:F484"/>
    <mergeCell ref="G484:H484"/>
    <mergeCell ref="C485:F485"/>
    <mergeCell ref="G485:H485"/>
    <mergeCell ref="C486:F486"/>
    <mergeCell ref="G486:H486"/>
    <mergeCell ref="C488:F488"/>
    <mergeCell ref="C489:F489"/>
    <mergeCell ref="G489:H489"/>
    <mergeCell ref="C490:F490"/>
    <mergeCell ref="G490:H490"/>
    <mergeCell ref="C491:F491"/>
    <mergeCell ref="G491:H491"/>
    <mergeCell ref="C492:F492"/>
    <mergeCell ref="G492:H492"/>
    <mergeCell ref="C493:F493"/>
    <mergeCell ref="G493:H493"/>
    <mergeCell ref="C494:F494"/>
    <mergeCell ref="G494:H494"/>
    <mergeCell ref="C495:F495"/>
    <mergeCell ref="G495:H495"/>
    <mergeCell ref="C496:F496"/>
    <mergeCell ref="G496:H496"/>
    <mergeCell ref="C497:F497"/>
    <mergeCell ref="G497:H497"/>
    <mergeCell ref="C498:F498"/>
    <mergeCell ref="G498:H498"/>
    <mergeCell ref="C499:F499"/>
    <mergeCell ref="G499:H499"/>
    <mergeCell ref="C500:F500"/>
    <mergeCell ref="G500:H500"/>
    <mergeCell ref="C501:F501"/>
    <mergeCell ref="G501:H501"/>
    <mergeCell ref="C502:F502"/>
    <mergeCell ref="G502:H502"/>
    <mergeCell ref="C503:F503"/>
    <mergeCell ref="G503:H503"/>
    <mergeCell ref="C505:F505"/>
    <mergeCell ref="C506:F506"/>
    <mergeCell ref="G506:H506"/>
    <mergeCell ref="C507:F507"/>
    <mergeCell ref="G507:H507"/>
    <mergeCell ref="C508:F508"/>
    <mergeCell ref="G508:H508"/>
    <mergeCell ref="C509:F509"/>
    <mergeCell ref="G509:H509"/>
    <mergeCell ref="C510:F510"/>
    <mergeCell ref="G510:H510"/>
    <mergeCell ref="C511:F511"/>
    <mergeCell ref="G511:H511"/>
    <mergeCell ref="C512:F512"/>
    <mergeCell ref="G512:H512"/>
    <mergeCell ref="C513:F513"/>
    <mergeCell ref="G513:H513"/>
    <mergeCell ref="C519:F519"/>
    <mergeCell ref="G519:H519"/>
    <mergeCell ref="C520:F520"/>
    <mergeCell ref="G520:H520"/>
    <mergeCell ref="C522:F522"/>
    <mergeCell ref="X522:Z522"/>
    <mergeCell ref="C514:F514"/>
    <mergeCell ref="G514:H514"/>
    <mergeCell ref="C515:F515"/>
    <mergeCell ref="G515:H515"/>
    <mergeCell ref="C516:F516"/>
    <mergeCell ref="G516:H516"/>
    <mergeCell ref="C517:F517"/>
    <mergeCell ref="G517:H517"/>
    <mergeCell ref="C518:F518"/>
    <mergeCell ref="G518:H518"/>
  </mergeCells>
  <pageMargins left="0.46" right="0.43307086614173229" top="0.48" bottom="0.38" header="0.27" footer="0.31496062992125984"/>
  <pageSetup paperSize="9" scale="73" orientation="landscape" r:id="rId1"/>
  <headerFooter>
    <oddFooter xml:space="preserve">&amp;R&amp;P 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3EA01-F112-4781-9796-35EB186490D1}">
  <sheetPr codeName="Tabelle17">
    <tabColor theme="3" tint="0.59999389629810485"/>
    <outlinePr summaryBelow="0" summaryRight="0"/>
    <pageSetUpPr fitToPage="1"/>
  </sheetPr>
  <dimension ref="A1:BJ1000"/>
  <sheetViews>
    <sheetView showGridLines="0" zoomScaleNormal="100" workbookViewId="0">
      <pane xSplit="2" ySplit="11" topLeftCell="C12" activePane="bottomRight" state="frozen"/>
      <selection activeCell="C228" sqref="C228:E228"/>
      <selection pane="topRight" activeCell="C228" sqref="C228:E228"/>
      <selection pane="bottomLeft" activeCell="C228" sqref="C228:E228"/>
      <selection pane="bottomRight" activeCell="C12" sqref="C12:F12"/>
    </sheetView>
  </sheetViews>
  <sheetFormatPr baseColWidth="10" defaultColWidth="11.42578125" defaultRowHeight="11.25" outlineLevelRow="1" outlineLevelCol="1"/>
  <cols>
    <col min="1" max="1" width="0.7109375" style="1" customWidth="1"/>
    <col min="2" max="2" width="4.7109375" style="1" customWidth="1"/>
    <col min="3" max="4" width="18.7109375" style="1" customWidth="1"/>
    <col min="5" max="5" width="20.7109375" style="1" customWidth="1"/>
    <col min="6" max="6" width="2.28515625" style="1" customWidth="1" collapsed="1"/>
    <col min="7" max="7" width="32.85546875" style="1" hidden="1" customWidth="1" outlineLevel="1"/>
    <col min="8" max="8" width="5.7109375" style="1" customWidth="1" collapsed="1"/>
    <col min="9" max="15" width="6.28515625" style="1" hidden="1" customWidth="1" outlineLevel="1"/>
    <col min="16" max="19" width="11.7109375" style="1" hidden="1" customWidth="1" outlineLevel="1"/>
    <col min="20" max="20" width="2" style="259" customWidth="1"/>
    <col min="21" max="21" width="16.7109375" style="1" customWidth="1"/>
    <col min="22" max="22" width="2.28515625" style="259" customWidth="1" collapsed="1"/>
    <col min="23" max="28" width="6.28515625" style="1" hidden="1" customWidth="1" outlineLevel="1"/>
    <col min="29" max="29" width="1.7109375" style="1" hidden="1" customWidth="1" outlineLevel="1"/>
    <col min="30" max="35" width="6.28515625" style="1" hidden="1" customWidth="1" outlineLevel="1"/>
    <col min="36" max="36" width="1.7109375" style="1" hidden="1" customWidth="1" outlineLevel="1"/>
    <col min="37" max="38" width="6.7109375" style="1" hidden="1" customWidth="1" outlineLevel="1"/>
    <col min="39" max="40" width="9.28515625" style="1" hidden="1" customWidth="1" outlineLevel="1"/>
    <col min="41" max="42" width="7.7109375" style="1" hidden="1" customWidth="1" outlineLevel="1"/>
    <col min="43" max="43" width="8.7109375" style="1" hidden="1" customWidth="1" outlineLevel="1"/>
    <col min="44" max="44" width="8.28515625" style="1" hidden="1" customWidth="1" outlineLevel="1"/>
    <col min="45" max="45" width="1.7109375" style="1" hidden="1" customWidth="1" outlineLevel="1"/>
    <col min="46" max="46" width="10.7109375" style="1" hidden="1" customWidth="1" outlineLevel="1"/>
    <col min="47" max="47" width="1.7109375" style="1" hidden="1" customWidth="1" outlineLevel="1"/>
    <col min="48" max="48" width="14.7109375" style="259" customWidth="1"/>
    <col min="49" max="49" width="1.7109375" style="259" customWidth="1"/>
    <col min="50" max="50" width="14.7109375" style="259" customWidth="1"/>
    <col min="51" max="51" width="2.28515625" style="259" customWidth="1" collapsed="1"/>
    <col min="52" max="52" width="16.7109375" style="259" hidden="1" customWidth="1" outlineLevel="1"/>
    <col min="53" max="53" width="1.7109375" style="259" hidden="1" customWidth="1" outlineLevel="1"/>
    <col min="54" max="54" width="14.7109375" style="259" hidden="1" customWidth="1" outlineLevel="1"/>
    <col min="55" max="55" width="1.7109375" style="259" hidden="1" customWidth="1" outlineLevel="1"/>
    <col min="56" max="56" width="14.7109375" style="259" hidden="1" customWidth="1" outlineLevel="1"/>
    <col min="57" max="57" width="1.7109375" style="1" customWidth="1"/>
    <col min="58" max="16384" width="11.42578125" style="1"/>
  </cols>
  <sheetData>
    <row r="1" spans="1:62" ht="8.25" customHeight="1" thickBot="1"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BE1" s="105"/>
      <c r="BF1" s="105"/>
      <c r="BG1" s="105"/>
      <c r="BH1" s="105"/>
      <c r="BI1" s="105"/>
      <c r="BJ1" s="105"/>
    </row>
    <row r="2" spans="1:62" s="2" customFormat="1" ht="20.100000000000001" customHeight="1" thickBot="1">
      <c r="B2" s="296" t="s">
        <v>124</v>
      </c>
      <c r="C2" s="893" t="str">
        <f>Übersicht!C30</f>
        <v>Modul 19 leer</v>
      </c>
      <c r="D2" s="894"/>
      <c r="E2" s="894"/>
      <c r="F2" s="894"/>
      <c r="G2" s="699" t="s">
        <v>213</v>
      </c>
      <c r="H2" s="484">
        <f>Übersicht!F30</f>
        <v>1</v>
      </c>
      <c r="I2" s="299"/>
      <c r="J2" s="299"/>
      <c r="K2" s="299"/>
      <c r="L2" s="299"/>
      <c r="M2" s="299"/>
      <c r="N2" s="299"/>
      <c r="O2" s="299"/>
      <c r="P2" s="300"/>
      <c r="Q2" s="300"/>
      <c r="R2" s="700"/>
      <c r="S2" s="301"/>
      <c r="T2" s="286"/>
      <c r="U2" s="683">
        <f>U8*$H2</f>
        <v>0</v>
      </c>
      <c r="V2" s="687" t="s">
        <v>230</v>
      </c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488">
        <f>AV8*$H2</f>
        <v>0</v>
      </c>
      <c r="AW2" s="686" t="s">
        <v>231</v>
      </c>
      <c r="AX2" s="682">
        <f>AX8*$H2</f>
        <v>0</v>
      </c>
      <c r="AY2" s="302"/>
      <c r="AZ2" s="489">
        <f>AZ8*$H2</f>
        <v>0</v>
      </c>
      <c r="BA2" s="686" t="s">
        <v>230</v>
      </c>
      <c r="BB2" s="489">
        <f>BB8*$H2</f>
        <v>0</v>
      </c>
      <c r="BC2" s="686" t="s">
        <v>231</v>
      </c>
      <c r="BD2" s="489">
        <f>BD8*$H2</f>
        <v>0</v>
      </c>
      <c r="BE2" s="126"/>
      <c r="BF2" s="126"/>
      <c r="BG2" s="126"/>
      <c r="BH2" s="126"/>
      <c r="BI2" s="126"/>
      <c r="BJ2" s="126"/>
    </row>
    <row r="3" spans="1:62" s="2" customFormat="1" ht="19.899999999999999" customHeight="1">
      <c r="B3" s="906" t="str">
        <f>Kunde</f>
        <v>Dräxlmeier Satu Mare</v>
      </c>
      <c r="C3" s="906"/>
      <c r="D3" s="906"/>
      <c r="E3" s="697" t="str">
        <f>Übersicht!E3</f>
        <v>Hr. Eglseder</v>
      </c>
      <c r="F3" s="297"/>
      <c r="G3" s="698" t="str">
        <f>Revision</f>
        <v>MS-F_Rev.:8 / 06.03.25 / S. Schnurrenberger</v>
      </c>
      <c r="H3" s="298"/>
      <c r="I3" s="299"/>
      <c r="J3" s="299"/>
      <c r="K3" s="299"/>
      <c r="L3" s="299"/>
      <c r="M3" s="299"/>
      <c r="N3" s="299"/>
      <c r="O3" s="299"/>
      <c r="P3" s="300"/>
      <c r="Q3" s="300"/>
      <c r="R3" s="700"/>
      <c r="S3" s="301"/>
      <c r="T3" s="286"/>
      <c r="U3" s="303"/>
      <c r="V3" s="286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03"/>
      <c r="AX3" s="303"/>
      <c r="AY3" s="302"/>
      <c r="AZ3" s="892" t="s">
        <v>219</v>
      </c>
      <c r="BA3" s="892"/>
      <c r="BB3" s="892"/>
      <c r="BC3" s="892"/>
      <c r="BD3" s="892"/>
      <c r="BE3" s="126"/>
      <c r="BF3" s="126"/>
      <c r="BG3" s="126"/>
      <c r="BH3" s="126"/>
      <c r="BI3" s="126"/>
      <c r="BJ3" s="126"/>
    </row>
    <row r="4" spans="1:62" s="2" customFormat="1" ht="19.899999999999999" customHeight="1">
      <c r="B4" s="907" t="str">
        <f>Anlage</f>
        <v>Automatic Production Line for Wire Processing</v>
      </c>
      <c r="C4" s="907"/>
      <c r="D4" s="907"/>
      <c r="E4" s="907"/>
      <c r="F4" s="907"/>
      <c r="G4" s="907"/>
      <c r="H4" s="907"/>
      <c r="I4" s="299"/>
      <c r="J4" s="299"/>
      <c r="K4" s="299"/>
      <c r="L4" s="299"/>
      <c r="M4" s="299"/>
      <c r="N4" s="299"/>
      <c r="O4" s="299"/>
      <c r="P4" s="300"/>
      <c r="Q4" s="300"/>
      <c r="R4" s="700"/>
      <c r="S4" s="301"/>
      <c r="T4" s="287"/>
      <c r="U4" s="680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680"/>
      <c r="AW4" s="680"/>
      <c r="AX4" s="680"/>
      <c r="AY4" s="303"/>
      <c r="AZ4" s="764">
        <f>Projektnachlass</f>
        <v>0.11114474652260775</v>
      </c>
      <c r="BA4" s="764"/>
      <c r="BB4" s="764"/>
      <c r="BC4" s="764"/>
      <c r="BD4" s="764"/>
      <c r="BE4" s="126"/>
      <c r="BF4" s="126"/>
      <c r="BG4" s="126"/>
      <c r="BH4" s="126"/>
      <c r="BI4" s="126"/>
      <c r="BJ4" s="126"/>
    </row>
    <row r="5" spans="1:62" ht="19.899999999999999" customHeight="1" collapsed="1" thickBot="1">
      <c r="B5" s="882" t="str">
        <f>Angebotsnummer</f>
        <v>A07616000A</v>
      </c>
      <c r="C5" s="882"/>
      <c r="D5" s="696">
        <f>Datum</f>
        <v>45825</v>
      </c>
      <c r="E5" s="615" t="str">
        <f>Bearbeiter</f>
        <v>Schötz/Radlbeck</v>
      </c>
      <c r="F5" s="615"/>
      <c r="G5" s="305"/>
      <c r="H5" s="306"/>
      <c r="I5" s="763" t="s">
        <v>226</v>
      </c>
      <c r="J5" s="763"/>
      <c r="K5" s="763"/>
      <c r="L5" s="763"/>
      <c r="M5" s="763"/>
      <c r="N5" s="763"/>
      <c r="O5" s="763"/>
      <c r="P5" s="259"/>
      <c r="Q5" s="307"/>
      <c r="R5" s="307"/>
      <c r="S5" s="259"/>
      <c r="T5" s="288"/>
      <c r="U5" s="288"/>
      <c r="V5" s="288"/>
      <c r="W5" s="762" t="s">
        <v>225</v>
      </c>
      <c r="X5" s="762"/>
      <c r="Y5" s="762"/>
      <c r="Z5" s="762"/>
      <c r="AA5" s="762"/>
      <c r="AB5" s="762"/>
      <c r="AC5" s="288"/>
      <c r="AD5" s="762" t="s">
        <v>178</v>
      </c>
      <c r="AE5" s="762"/>
      <c r="AF5" s="762"/>
      <c r="AG5" s="762"/>
      <c r="AH5" s="762"/>
      <c r="AI5" s="762"/>
      <c r="AJ5" s="288"/>
      <c r="AK5" s="762" t="s">
        <v>182</v>
      </c>
      <c r="AL5" s="762"/>
      <c r="AM5" s="762"/>
      <c r="AN5" s="762"/>
      <c r="AO5" s="762"/>
      <c r="AP5" s="762"/>
      <c r="AQ5" s="762"/>
      <c r="AR5" s="762"/>
      <c r="AS5" s="288"/>
      <c r="AT5" s="288"/>
      <c r="AU5" s="288"/>
      <c r="AV5" s="288"/>
      <c r="AX5" s="288"/>
      <c r="AZ5" s="288"/>
      <c r="BB5" s="288"/>
      <c r="BD5" s="288"/>
      <c r="BE5" s="105"/>
      <c r="BF5" s="105"/>
      <c r="BG5" s="105"/>
      <c r="BH5" s="105"/>
      <c r="BI5" s="105"/>
      <c r="BJ5" s="105"/>
    </row>
    <row r="6" spans="1:62" ht="65.45" hidden="1" customHeight="1" outlineLevel="1">
      <c r="B6" s="315"/>
      <c r="C6" s="343" t="s">
        <v>180</v>
      </c>
      <c r="D6" s="219"/>
      <c r="E6" s="219"/>
      <c r="F6" s="308"/>
      <c r="G6" s="224"/>
      <c r="H6" s="309"/>
      <c r="I6" s="320">
        <f t="shared" ref="I6:O6" si="0">I8*I7</f>
        <v>0</v>
      </c>
      <c r="J6" s="316">
        <f t="shared" si="0"/>
        <v>0</v>
      </c>
      <c r="K6" s="317">
        <f t="shared" si="0"/>
        <v>0</v>
      </c>
      <c r="L6" s="318">
        <f t="shared" si="0"/>
        <v>0</v>
      </c>
      <c r="M6" s="318">
        <f t="shared" si="0"/>
        <v>0</v>
      </c>
      <c r="N6" s="319">
        <f t="shared" si="0"/>
        <v>0</v>
      </c>
      <c r="O6" s="320">
        <f t="shared" si="0"/>
        <v>0</v>
      </c>
      <c r="P6" s="898" t="s">
        <v>179</v>
      </c>
      <c r="Q6" s="898"/>
      <c r="R6" s="316">
        <f>SUM(R12,R29,R46,R63,R80,R97,R114,R131,R148,R165,R182,R199,R216,R233,R250,R267,R284,R301,R318,R335,R352,R369,R386,R403,R420,R437,R454,R471,R488,R505)</f>
        <v>0</v>
      </c>
      <c r="S6" s="321">
        <f>SUM(S12,S29,S46,S63,S80,S97,S114,S131,S148,S165,S182,S199,S216,S233,S250,S267,S284,S301,S318,S335,S352,S369,S386,S403,S420,S437,S454,S471,S488,S505)</f>
        <v>0</v>
      </c>
      <c r="U6" s="259"/>
      <c r="W6" s="320">
        <f t="shared" ref="W6:AB6" si="1">W8*W7</f>
        <v>0</v>
      </c>
      <c r="X6" s="316">
        <f t="shared" si="1"/>
        <v>0</v>
      </c>
      <c r="Y6" s="318">
        <f t="shared" si="1"/>
        <v>0</v>
      </c>
      <c r="Z6" s="318">
        <f t="shared" si="1"/>
        <v>0</v>
      </c>
      <c r="AA6" s="319">
        <f t="shared" si="1"/>
        <v>0</v>
      </c>
      <c r="AB6" s="320">
        <f t="shared" si="1"/>
        <v>0</v>
      </c>
      <c r="AC6" s="259"/>
      <c r="AD6" s="320">
        <f t="shared" ref="AD6:AM6" si="2">AD8*AD7</f>
        <v>0</v>
      </c>
      <c r="AE6" s="316">
        <f t="shared" si="2"/>
        <v>0</v>
      </c>
      <c r="AF6" s="318">
        <f t="shared" si="2"/>
        <v>0</v>
      </c>
      <c r="AG6" s="318">
        <f t="shared" si="2"/>
        <v>0</v>
      </c>
      <c r="AH6" s="319">
        <f t="shared" si="2"/>
        <v>0</v>
      </c>
      <c r="AI6" s="320">
        <f t="shared" si="2"/>
        <v>0</v>
      </c>
      <c r="AJ6" s="259"/>
      <c r="AK6" s="322">
        <f t="shared" si="2"/>
        <v>0</v>
      </c>
      <c r="AL6" s="322">
        <f t="shared" si="2"/>
        <v>0</v>
      </c>
      <c r="AM6" s="323">
        <f t="shared" si="2"/>
        <v>0</v>
      </c>
      <c r="AN6" s="321">
        <f>SUM(AN12,AN29,AN46,AN63,AN80,AN97,AN114,AN131,AN148,AN165,AN182,AN199,AN216,AN233,AN250,AN267,AN284,AN301,AN318,AN335,AN352,AN369,AN386,AN403,AN420,AN437,AN454,AN471,AN488,AN505)</f>
        <v>0</v>
      </c>
      <c r="AO6" s="321">
        <f>SUM(AO12,AO29,AO46,AO63,AO80,AO97,AO114,AO131,AO148,AO165,AO182,AO199,AO216,AO233,AO250,AO267,AO284,AO301,AO318,AO335,AO352,AO369,AO386,AO403,AO420,AO437,AO454,AO471,AO488,AO505)</f>
        <v>0</v>
      </c>
      <c r="AP6" s="321">
        <f>SUM(AP12,AP29,AP46,AP63,AP80,AP97,AP114,AP131,AP148,AP165,AP182,AP199,AP216,AP233,AP250,AP267,AP284,AP301,AP318,AP335,AP352,AP369,AP386,AP403,AP420,AP437,AP454,AP471,AP488,AP505)</f>
        <v>0</v>
      </c>
      <c r="AQ6" s="321">
        <f>SUM(AQ12,AQ29,AQ46,AQ63,AQ80,AQ97,AQ114,AQ131,AQ148,AQ165,AQ182,AQ199,AQ216,AQ233,AQ250,AQ267,AQ284,AQ301,AQ318,AQ335,AQ352,AQ369,AQ386,AQ403,AQ420,AQ437,AQ454,AQ471,AQ488,AQ505)</f>
        <v>0</v>
      </c>
      <c r="AR6" s="321">
        <f>SUM(AR12,AR29,AR46,AR63,AR80,AR97,AR114,AR131,AR148,AR165,AR182,AR199,AR216,AR233,AR250,AR267,AR284,AR301,AR318,AR335,AR352,AR369,AR386,AR403,AR420,AR437,AR454,AR471,AR488,AR505)</f>
        <v>0</v>
      </c>
      <c r="AS6" s="259"/>
      <c r="AT6" s="324">
        <f>SUM(AT12,AT29,AT46,AT63,AT80,AT97,AT114,AT131,AT148,AT165,AT182,AT199,AT216,AT233,AT250,AT267,AT284,AT301,AT318,AT335,AT352,AT369,AT386,AT403,AT420,AT437,AT454,AT471,AT488,AT505)</f>
        <v>0</v>
      </c>
      <c r="AU6" s="259"/>
      <c r="BE6" s="105"/>
      <c r="BF6" s="105"/>
      <c r="BG6" s="105"/>
      <c r="BH6" s="105"/>
      <c r="BI6" s="105"/>
      <c r="BJ6" s="105"/>
    </row>
    <row r="7" spans="1:62" ht="19.5" hidden="1" customHeight="1" outlineLevel="1" thickBot="1">
      <c r="B7" s="315"/>
      <c r="C7" s="310"/>
      <c r="D7" s="219"/>
      <c r="E7" s="219"/>
      <c r="F7" s="308"/>
      <c r="G7" s="224"/>
      <c r="H7" s="311"/>
      <c r="I7" s="329">
        <f>Pl*(1+Gewinn)*(1+SicherheitAngebot)</f>
        <v>110</v>
      </c>
      <c r="J7" s="325">
        <f>MKo*(1+Gewinn)*(1+SicherheitAngebot)</f>
        <v>100</v>
      </c>
      <c r="K7" s="326">
        <f>EKo*(1+Gewinn)*(1+SicherheitAngebot)</f>
        <v>92</v>
      </c>
      <c r="L7" s="327">
        <f>Sw*(1+Gewinn)*(1+SicherheitAngebot)</f>
        <v>105</v>
      </c>
      <c r="M7" s="327">
        <f>Inb*(1+Gewinn)*(1+SicherheitAngebot)</f>
        <v>105</v>
      </c>
      <c r="N7" s="328">
        <f>El*(1+Gewinn)*(1+SicherheitAngebot)</f>
        <v>82</v>
      </c>
      <c r="O7" s="329">
        <f>Mo*(1+Gewinn)*(1+SicherheitAngebot)</f>
        <v>82</v>
      </c>
      <c r="P7" s="517" t="s">
        <v>4</v>
      </c>
      <c r="Q7" s="516">
        <f>Gewinn</f>
        <v>0</v>
      </c>
      <c r="R7" s="325">
        <f>TF*(1+Gewinn)*(1+SicherheitAngebot)</f>
        <v>85</v>
      </c>
      <c r="S7" s="330" t="s">
        <v>0</v>
      </c>
      <c r="U7" s="680" t="s">
        <v>198</v>
      </c>
      <c r="W7" s="329">
        <f>Pl*(1+Gewinn)*(1+SicherheitAngebot)</f>
        <v>110</v>
      </c>
      <c r="X7" s="325">
        <f>MKo*(1+Gewinn)*(1+SicherheitAngebot)</f>
        <v>100</v>
      </c>
      <c r="Y7" s="327">
        <f>Inb*(1+Gewinn)*(1+SicherheitAngebot)</f>
        <v>105</v>
      </c>
      <c r="Z7" s="327">
        <f>Inb*(1+Gewinn)*(1+SicherheitAngebot)</f>
        <v>105</v>
      </c>
      <c r="AA7" s="328">
        <f>El*(1+Gewinn)*(1+SicherheitAngebot)</f>
        <v>82</v>
      </c>
      <c r="AB7" s="329">
        <f>Mo*(1+Gewinn)*(1+SicherheitAngebot)</f>
        <v>82</v>
      </c>
      <c r="AC7" s="259"/>
      <c r="AD7" s="329">
        <f>Pl*(1+Gewinn)*(1+SicherheitAngebot)</f>
        <v>110</v>
      </c>
      <c r="AE7" s="325">
        <f>MKo*(1+Gewinn)*(1+SicherheitAngebot)</f>
        <v>100</v>
      </c>
      <c r="AF7" s="327">
        <f>Inb*(1+Gewinn)*(1+SicherheitAngebot)</f>
        <v>105</v>
      </c>
      <c r="AG7" s="327">
        <f>Inb*(1+Gewinn)*(1+SicherheitAngebot)</f>
        <v>105</v>
      </c>
      <c r="AH7" s="328">
        <f>El*(1+Gewinn)*(1+SicherheitAngebot)</f>
        <v>82</v>
      </c>
      <c r="AI7" s="329">
        <f>Mo*(1+Gewinn)*(1+SicherheitAngebot)</f>
        <v>82</v>
      </c>
      <c r="AJ7" s="259"/>
      <c r="AK7" s="331">
        <f>Auslöse*(1+Gewinn)*(1+SicherheitAngebot)</f>
        <v>52</v>
      </c>
      <c r="AL7" s="331">
        <f>Hotel*(1+Gewinn)*(1+SicherheitAngebot)</f>
        <v>100</v>
      </c>
      <c r="AM7" s="332">
        <f>KM_Pauschale*(1+Gewinn)*(1+SicherheitAngebot)</f>
        <v>0.6</v>
      </c>
      <c r="AN7" s="333" t="s">
        <v>21</v>
      </c>
      <c r="AO7" s="333" t="s">
        <v>17</v>
      </c>
      <c r="AP7" s="333" t="s">
        <v>18</v>
      </c>
      <c r="AQ7" s="333" t="s">
        <v>197</v>
      </c>
      <c r="AR7" s="333" t="s">
        <v>20</v>
      </c>
      <c r="AS7" s="259"/>
      <c r="AT7" s="334">
        <f>Zuschläge_IBN</f>
        <v>0.25</v>
      </c>
      <c r="AU7" s="259"/>
      <c r="AV7" s="680" t="s">
        <v>198</v>
      </c>
      <c r="AX7" s="680" t="s">
        <v>198</v>
      </c>
      <c r="AZ7" s="680" t="s">
        <v>198</v>
      </c>
      <c r="BB7" s="680" t="s">
        <v>198</v>
      </c>
      <c r="BD7" s="680" t="s">
        <v>198</v>
      </c>
      <c r="BE7" s="105"/>
      <c r="BF7" s="105"/>
      <c r="BG7" s="105"/>
      <c r="BH7" s="105"/>
      <c r="BI7" s="105"/>
      <c r="BJ7" s="105"/>
    </row>
    <row r="8" spans="1:62" ht="19.5" hidden="1" customHeight="1" outlineLevel="1" thickBot="1">
      <c r="B8" s="315"/>
      <c r="C8" s="310"/>
      <c r="D8" s="219"/>
      <c r="E8" s="219"/>
      <c r="F8" s="308"/>
      <c r="G8" s="224"/>
      <c r="H8" s="311"/>
      <c r="I8" s="650">
        <f t="shared" ref="I8:O8" si="3">SUM(I12,I29,I46,I63,I80,I97,I114,I131,I148,I165,I182,I199,I216,I233,I250,I267,I284,I301,I318,I335,I352,I369,I386,I403,I420,I437,I454,I471,I488,I505)</f>
        <v>0</v>
      </c>
      <c r="J8" s="335">
        <f t="shared" si="3"/>
        <v>0</v>
      </c>
      <c r="K8" s="510">
        <f t="shared" si="3"/>
        <v>0</v>
      </c>
      <c r="L8" s="511">
        <f t="shared" si="3"/>
        <v>0</v>
      </c>
      <c r="M8" s="511">
        <f t="shared" si="3"/>
        <v>0</v>
      </c>
      <c r="N8" s="651">
        <f t="shared" si="3"/>
        <v>0</v>
      </c>
      <c r="O8" s="650">
        <f t="shared" si="3"/>
        <v>0</v>
      </c>
      <c r="P8" s="517" t="s">
        <v>6</v>
      </c>
      <c r="Q8" s="516">
        <f>SicherheitAngebot</f>
        <v>0</v>
      </c>
      <c r="R8" s="652">
        <f>R6/R7</f>
        <v>0</v>
      </c>
      <c r="S8" s="515">
        <f>MGKZ</f>
        <v>0.1</v>
      </c>
      <c r="U8" s="683">
        <f>SUM(U12,U29,U46,U63,U80,U97,U114,U131,U148,U165,U182,U199,U216,U233,U250,U267,U284,U301,U318,U335,U352,U369,U386,U403,U420,U437,U454,U471,U488,U505)</f>
        <v>0</v>
      </c>
      <c r="V8" s="687" t="s">
        <v>230</v>
      </c>
      <c r="W8" s="650">
        <f t="shared" ref="W8:AB8" si="4">SUM(W12,W29,W46,W63,W80,W97,W114,W131,W148,W165,W182,W199,W216,W233,W250,W267,W284,W301,W318,W335,W352,W369,W386,W403,W420,W437,W454,W471,W488,W505)</f>
        <v>0</v>
      </c>
      <c r="X8" s="335">
        <f t="shared" si="4"/>
        <v>0</v>
      </c>
      <c r="Y8" s="651">
        <f t="shared" si="4"/>
        <v>0</v>
      </c>
      <c r="Z8" s="511">
        <f t="shared" si="4"/>
        <v>0</v>
      </c>
      <c r="AA8" s="651">
        <f t="shared" si="4"/>
        <v>0</v>
      </c>
      <c r="AB8" s="650">
        <f t="shared" si="4"/>
        <v>0</v>
      </c>
      <c r="AC8" s="259"/>
      <c r="AD8" s="650">
        <f t="shared" ref="AD8:AM8" si="5">SUM(AD12,AD29,AD46,AD63,AD80,AD97,AD114,AD131,AD148,AD165,AD182,AD199,AD216,AD233,AD250,AD267,AD284,AD301,AD318,AD335,AD352,AD369,AD386,AD403,AD420,AD437,AD454,AD471,AD488,AD505)</f>
        <v>0</v>
      </c>
      <c r="AE8" s="335">
        <f t="shared" si="5"/>
        <v>0</v>
      </c>
      <c r="AF8" s="651">
        <f t="shared" si="5"/>
        <v>0</v>
      </c>
      <c r="AG8" s="511">
        <f t="shared" si="5"/>
        <v>0</v>
      </c>
      <c r="AH8" s="651">
        <f t="shared" si="5"/>
        <v>0</v>
      </c>
      <c r="AI8" s="650">
        <f t="shared" si="5"/>
        <v>0</v>
      </c>
      <c r="AJ8" s="259"/>
      <c r="AK8" s="654">
        <f t="shared" si="5"/>
        <v>0</v>
      </c>
      <c r="AL8" s="654">
        <f t="shared" si="5"/>
        <v>0</v>
      </c>
      <c r="AM8" s="655">
        <f t="shared" si="5"/>
        <v>0</v>
      </c>
      <c r="AN8" s="336"/>
      <c r="AO8" s="336"/>
      <c r="AP8" s="336"/>
      <c r="AQ8" s="336"/>
      <c r="AR8" s="336"/>
      <c r="AS8" s="259"/>
      <c r="AT8" s="337"/>
      <c r="AU8" s="259"/>
      <c r="AV8" s="488">
        <f>SUM(AV12,AV29,AV46,AV63,AV80,AV97,AV114,AV131,AV148,AV165,AV182,AV199,AV216,AV233,AV250,AV267,AV284,AV301,AV318,AV335,AV352,AV369,AV386,AV403,AV420,AV437,AV454,AV471,AV488,AV505)</f>
        <v>0</v>
      </c>
      <c r="AW8" s="686" t="s">
        <v>231</v>
      </c>
      <c r="AX8" s="682">
        <f>SUM(AX12,AX29,AX46,AX63,AX80,AX97,AX114,AX131,AX148,AX165,AX182,AX199,AX216,AX233,AX250,AX267,AX284,AX301,AX318,AX335,AX352,AX369,AX386,AX403,AX420,AX437,AX454,AX471,AX488,AX505)</f>
        <v>0</v>
      </c>
      <c r="AZ8" s="489">
        <f>SUM(AZ12,AZ29,AZ46,AZ63,AZ80,AZ97,AZ114,AZ131,AZ148,AZ165,AZ182,AZ199,AZ216,AZ233,AZ250,AZ267,AZ284,AZ301,AZ318,AZ335,AZ352,AZ369,AZ386,AZ403,AZ420,AZ437,AZ454,AZ471,AZ488,AZ505)</f>
        <v>0</v>
      </c>
      <c r="BA8" s="686" t="s">
        <v>230</v>
      </c>
      <c r="BB8" s="489">
        <f>SUM(BB12,BB29,BB46,BB63,BB80,BB97,BB114,BB131,BB148,BB165,BB182,BB199,BB216,BB233,BB250,BB267,BB284,BB301,BB318,BB335,BB352,BB369,BB386,BB403,BB420,BB437,BB454,BB471,BB488,BB505)</f>
        <v>0</v>
      </c>
      <c r="BC8" s="686" t="s">
        <v>231</v>
      </c>
      <c r="BD8" s="489">
        <f>SUM(BD12,BD29,BD46,BD63,BD80,BD97,BD114,BD131,BD148,BD165,BD182,BD199,BD216,BD233,BD250,BD267,BD284,BD301,BD318,BD335,BD352,BD369,BD386,BD403,BD420,BD437,BD454,BD471,BD488,BD505)</f>
        <v>0</v>
      </c>
      <c r="BE8" s="105"/>
      <c r="BF8" s="105"/>
      <c r="BG8" s="105"/>
      <c r="BH8" s="105"/>
      <c r="BI8" s="105"/>
      <c r="BJ8" s="105"/>
    </row>
    <row r="9" spans="1:62" ht="4.9000000000000004" hidden="1" customHeight="1" outlineLevel="1" thickBot="1">
      <c r="A9" s="5"/>
      <c r="B9" s="7"/>
      <c r="C9" s="312"/>
      <c r="D9" s="312"/>
      <c r="E9" s="312"/>
      <c r="F9" s="313"/>
      <c r="G9" s="313"/>
      <c r="H9" s="314"/>
      <c r="I9" s="339"/>
      <c r="J9" s="338"/>
      <c r="K9" s="338"/>
      <c r="L9" s="338"/>
      <c r="M9" s="338"/>
      <c r="N9" s="338"/>
      <c r="O9" s="339"/>
      <c r="P9" s="340"/>
      <c r="Q9" s="340"/>
      <c r="R9" s="340"/>
      <c r="S9" s="341"/>
      <c r="U9" s="259"/>
      <c r="W9" s="303"/>
      <c r="X9" s="303"/>
      <c r="Y9" s="303"/>
      <c r="Z9" s="303"/>
      <c r="AA9" s="303"/>
      <c r="AB9" s="303"/>
      <c r="AC9" s="259"/>
      <c r="AD9" s="303"/>
      <c r="AE9" s="303"/>
      <c r="AF9" s="303"/>
      <c r="AG9" s="303"/>
      <c r="AH9" s="303"/>
      <c r="AI9" s="303"/>
      <c r="AJ9" s="259"/>
      <c r="AK9" s="259"/>
      <c r="AL9" s="259"/>
      <c r="AM9" s="259"/>
      <c r="AN9" s="342"/>
      <c r="AO9" s="259"/>
      <c r="AP9" s="259"/>
      <c r="AQ9" s="259"/>
      <c r="AR9" s="259"/>
      <c r="AS9" s="259"/>
      <c r="AT9" s="259"/>
      <c r="AU9" s="259"/>
      <c r="BE9" s="105"/>
      <c r="BF9" s="105"/>
      <c r="BG9" s="105"/>
      <c r="BH9" s="105"/>
      <c r="BI9" s="105"/>
      <c r="BJ9" s="105"/>
    </row>
    <row r="10" spans="1:62" ht="20.100000000000001" customHeight="1" collapsed="1" thickBot="1">
      <c r="B10" s="9" t="s">
        <v>7</v>
      </c>
      <c r="C10" s="884" t="s">
        <v>11</v>
      </c>
      <c r="D10" s="885"/>
      <c r="E10" s="885"/>
      <c r="F10" s="886"/>
      <c r="G10" s="204" t="s">
        <v>2</v>
      </c>
      <c r="H10" s="205" t="s">
        <v>12</v>
      </c>
      <c r="I10" s="556" t="s">
        <v>29</v>
      </c>
      <c r="J10" s="557" t="s">
        <v>104</v>
      </c>
      <c r="K10" s="558" t="s">
        <v>105</v>
      </c>
      <c r="L10" s="559" t="s">
        <v>150</v>
      </c>
      <c r="M10" s="559" t="s">
        <v>106</v>
      </c>
      <c r="N10" s="558" t="s">
        <v>103</v>
      </c>
      <c r="O10" s="556" t="s">
        <v>107</v>
      </c>
      <c r="P10" s="557" t="s">
        <v>157</v>
      </c>
      <c r="Q10" s="560" t="s">
        <v>156</v>
      </c>
      <c r="R10" s="561" t="s">
        <v>102</v>
      </c>
      <c r="S10" s="562" t="s">
        <v>131</v>
      </c>
      <c r="T10" s="266"/>
      <c r="U10" s="518" t="s">
        <v>5</v>
      </c>
      <c r="V10" s="266"/>
      <c r="W10" s="267" t="s">
        <v>29</v>
      </c>
      <c r="X10" s="268" t="s">
        <v>217</v>
      </c>
      <c r="Y10" s="269" t="s">
        <v>105</v>
      </c>
      <c r="Z10" s="270" t="s">
        <v>106</v>
      </c>
      <c r="AA10" s="269" t="s">
        <v>103</v>
      </c>
      <c r="AB10" s="267" t="s">
        <v>107</v>
      </c>
      <c r="AC10" s="259"/>
      <c r="AD10" s="267" t="s">
        <v>29</v>
      </c>
      <c r="AE10" s="268" t="s">
        <v>217</v>
      </c>
      <c r="AF10" s="269" t="s">
        <v>105</v>
      </c>
      <c r="AG10" s="270" t="s">
        <v>106</v>
      </c>
      <c r="AH10" s="269" t="s">
        <v>103</v>
      </c>
      <c r="AI10" s="267" t="s">
        <v>107</v>
      </c>
      <c r="AJ10" s="259"/>
      <c r="AK10" s="271" t="s">
        <v>15</v>
      </c>
      <c r="AL10" s="271" t="s">
        <v>181</v>
      </c>
      <c r="AM10" s="271" t="s">
        <v>189</v>
      </c>
      <c r="AN10" s="271" t="s">
        <v>188</v>
      </c>
      <c r="AO10" s="271" t="s">
        <v>17</v>
      </c>
      <c r="AP10" s="271" t="s">
        <v>18</v>
      </c>
      <c r="AQ10" s="271" t="s">
        <v>190</v>
      </c>
      <c r="AR10" s="271" t="s">
        <v>20</v>
      </c>
      <c r="AS10" s="259"/>
      <c r="AT10" s="260" t="s">
        <v>183</v>
      </c>
      <c r="AU10" s="259"/>
      <c r="AV10" s="485" t="s">
        <v>240</v>
      </c>
      <c r="AX10" s="684" t="s">
        <v>241</v>
      </c>
      <c r="AZ10" s="531" t="s">
        <v>243</v>
      </c>
      <c r="BB10" s="531" t="s">
        <v>244</v>
      </c>
      <c r="BD10" s="531" t="s">
        <v>242</v>
      </c>
      <c r="BE10" s="105"/>
      <c r="BF10" s="105"/>
      <c r="BG10" s="105"/>
      <c r="BH10" s="105"/>
      <c r="BI10" s="105"/>
      <c r="BJ10" s="105"/>
    </row>
    <row r="11" spans="1:62" ht="3" customHeight="1">
      <c r="B11" s="272"/>
      <c r="C11" s="273"/>
      <c r="D11" s="274"/>
      <c r="E11" s="274"/>
      <c r="F11" s="275"/>
      <c r="G11" s="273"/>
      <c r="H11" s="276"/>
      <c r="I11" s="261"/>
      <c r="J11" s="261"/>
      <c r="K11" s="261"/>
      <c r="L11" s="261"/>
      <c r="M11" s="261"/>
      <c r="N11" s="261"/>
      <c r="O11" s="261"/>
      <c r="P11" s="261"/>
      <c r="Q11" s="273"/>
      <c r="R11" s="277"/>
      <c r="S11" s="261"/>
      <c r="U11" s="261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61"/>
      <c r="AX11" s="261"/>
      <c r="AZ11" s="261"/>
      <c r="BB11" s="261"/>
      <c r="BD11" s="261"/>
      <c r="BE11" s="105"/>
      <c r="BF11" s="105"/>
      <c r="BG11" s="105"/>
      <c r="BH11" s="105"/>
      <c r="BI11" s="105"/>
      <c r="BJ11" s="105"/>
    </row>
    <row r="12" spans="1:62" ht="20.100000000000001" customHeight="1" collapsed="1">
      <c r="B12" s="179">
        <v>1</v>
      </c>
      <c r="C12" s="916"/>
      <c r="D12" s="917"/>
      <c r="E12" s="917"/>
      <c r="F12" s="918"/>
      <c r="G12" s="429"/>
      <c r="H12" s="206">
        <v>1</v>
      </c>
      <c r="I12" s="642">
        <f t="shared" ref="I12" si="6">$H12*SUM(I13:I27)</f>
        <v>0</v>
      </c>
      <c r="J12" s="643">
        <f t="shared" ref="J12:Q12" si="7">$H12*SUM(J13:J27)</f>
        <v>0</v>
      </c>
      <c r="K12" s="644">
        <f t="shared" si="7"/>
        <v>0</v>
      </c>
      <c r="L12" s="645">
        <f t="shared" si="7"/>
        <v>0</v>
      </c>
      <c r="M12" s="645">
        <f t="shared" si="7"/>
        <v>0</v>
      </c>
      <c r="N12" s="644">
        <f t="shared" si="7"/>
        <v>0</v>
      </c>
      <c r="O12" s="642">
        <f t="shared" si="7"/>
        <v>0</v>
      </c>
      <c r="P12" s="209">
        <f t="shared" si="7"/>
        <v>0</v>
      </c>
      <c r="Q12" s="210">
        <f t="shared" si="7"/>
        <v>0</v>
      </c>
      <c r="R12" s="136">
        <f t="shared" ref="R12:R27" si="8">P12*(1+Gewinn)*(1+SicherheitAngebot)</f>
        <v>0</v>
      </c>
      <c r="S12" s="137">
        <f t="shared" ref="S12:S27" si="9">Q12*(1+MGKZ)*(1+Gewinn)*(1+SicherheitAngebot)</f>
        <v>0</v>
      </c>
      <c r="U12" s="10">
        <f>I12*$I$7+J12*$J$7+K12*$K$7+L12*$L$7+M12*$M$7+N12*$N$7+O12*$O$7+R12+S12</f>
        <v>0</v>
      </c>
      <c r="W12" s="646">
        <f t="shared" ref="W12:AB12" si="10">$H12*SUM(W13:W27)</f>
        <v>0</v>
      </c>
      <c r="X12" s="647">
        <f t="shared" si="10"/>
        <v>0</v>
      </c>
      <c r="Y12" s="648">
        <f t="shared" si="10"/>
        <v>0</v>
      </c>
      <c r="Z12" s="649">
        <f t="shared" si="10"/>
        <v>0</v>
      </c>
      <c r="AA12" s="648">
        <f t="shared" si="10"/>
        <v>0</v>
      </c>
      <c r="AB12" s="646">
        <f t="shared" si="10"/>
        <v>0</v>
      </c>
      <c r="AC12" s="258"/>
      <c r="AD12" s="646">
        <f t="shared" ref="AD12:AM12" si="11">$H12*SUM(AD13:AD27)</f>
        <v>0</v>
      </c>
      <c r="AE12" s="647">
        <f t="shared" si="11"/>
        <v>0</v>
      </c>
      <c r="AF12" s="648">
        <f t="shared" si="11"/>
        <v>0</v>
      </c>
      <c r="AG12" s="649">
        <f t="shared" si="11"/>
        <v>0</v>
      </c>
      <c r="AH12" s="648">
        <f t="shared" si="11"/>
        <v>0</v>
      </c>
      <c r="AI12" s="646">
        <f t="shared" si="11"/>
        <v>0</v>
      </c>
      <c r="AJ12" s="258"/>
      <c r="AK12" s="653">
        <f t="shared" si="11"/>
        <v>0</v>
      </c>
      <c r="AL12" s="653">
        <f t="shared" si="11"/>
        <v>0</v>
      </c>
      <c r="AM12" s="653">
        <f t="shared" si="11"/>
        <v>0</v>
      </c>
      <c r="AN12" s="227">
        <f>$H12*SUM(AN13:AN27)*(1+Gewinn)*(1+SicherheitAngebot)</f>
        <v>0</v>
      </c>
      <c r="AO12" s="227">
        <f>$H12*SUM(AO13:AO27)*(1+Gewinn)*(1+SicherheitAngebot)</f>
        <v>0</v>
      </c>
      <c r="AP12" s="227">
        <f>$H12*SUM(AP13:AP27)*(1+Gewinn)*(1+SicherheitAngebot)</f>
        <v>0</v>
      </c>
      <c r="AQ12" s="227">
        <f>$H12*SUM(AQ13:AQ27)*(1+Gewinn)*(1+SicherheitAngebot)</f>
        <v>0</v>
      </c>
      <c r="AR12" s="227">
        <f>$H12*SUM(AR13:AR27)*(1+Gewinn)*(1+SicherheitAngebot)</f>
        <v>0</v>
      </c>
      <c r="AS12" s="262"/>
      <c r="AT12" s="263">
        <f t="shared" ref="AT12:AT44" si="12">((W12+AD12)*$W$7+(X12+AE12)*$X$7+(Y12+Z12+AF12+AG12)*$Z$7+(AA12+AH12)*$AA$7+(AB12+AI12)*$AB$7)*Zuschläge_IBN</f>
        <v>0</v>
      </c>
      <c r="AU12" s="259"/>
      <c r="AV12" s="491">
        <f>AK12*$AK$7+AL12*$AL$7+AM12*$AM$7+SUM(AN12:AR12)+AT12/Zuschläge_IBN+AT12</f>
        <v>0</v>
      </c>
      <c r="AX12" s="685">
        <f>U12+AV12</f>
        <v>0</v>
      </c>
      <c r="AZ12" s="490">
        <f>IF(H12&gt;0,U12/(1+SicherheitAngebot)*(1+Sicherheit),0)</f>
        <v>0</v>
      </c>
      <c r="BB12" s="490">
        <f>IF(H12&gt;0,AV12/(1+SicherheitAngebot)*(1+Sicherheit),0)</f>
        <v>0</v>
      </c>
      <c r="BD12" s="490">
        <f>AZ12+BB12</f>
        <v>0</v>
      </c>
      <c r="BE12" s="105"/>
      <c r="BF12" s="105"/>
      <c r="BG12" s="105"/>
      <c r="BH12" s="105"/>
      <c r="BI12" s="105"/>
      <c r="BJ12" s="105"/>
    </row>
    <row r="13" spans="1:62" ht="18" hidden="1" customHeight="1" outlineLevel="1">
      <c r="B13" s="99"/>
      <c r="C13" s="908"/>
      <c r="D13" s="909"/>
      <c r="E13" s="909"/>
      <c r="F13" s="910"/>
      <c r="G13" s="890"/>
      <c r="H13" s="901"/>
      <c r="I13" s="152"/>
      <c r="J13" s="152"/>
      <c r="K13" s="152"/>
      <c r="L13" s="152"/>
      <c r="M13" s="152"/>
      <c r="N13" s="152"/>
      <c r="O13" s="152"/>
      <c r="P13" s="153"/>
      <c r="Q13" s="153"/>
      <c r="R13" s="156">
        <f t="shared" si="8"/>
        <v>0</v>
      </c>
      <c r="S13" s="156">
        <f t="shared" si="9"/>
        <v>0</v>
      </c>
      <c r="U13" s="157">
        <f>I13*$I$7+J13*$J$7+K13*$K$7+L13*$L$7+M13*$M$7+N13*$N$7+O13*$O$7+R13+S13</f>
        <v>0</v>
      </c>
      <c r="W13" s="152"/>
      <c r="X13" s="152"/>
      <c r="Y13" s="152"/>
      <c r="Z13" s="152"/>
      <c r="AA13" s="152"/>
      <c r="AB13" s="152"/>
      <c r="AC13" s="347"/>
      <c r="AD13" s="152"/>
      <c r="AE13" s="152"/>
      <c r="AF13" s="152"/>
      <c r="AG13" s="152"/>
      <c r="AH13" s="152"/>
      <c r="AI13" s="152"/>
      <c r="AJ13" s="347"/>
      <c r="AK13" s="152"/>
      <c r="AL13" s="152"/>
      <c r="AM13" s="619"/>
      <c r="AN13" s="228"/>
      <c r="AO13" s="228"/>
      <c r="AP13" s="228"/>
      <c r="AQ13" s="228"/>
      <c r="AR13" s="228"/>
      <c r="AS13" s="348"/>
      <c r="AT13" s="264">
        <f t="shared" si="12"/>
        <v>0</v>
      </c>
      <c r="AU13" s="259"/>
      <c r="AV13" s="265">
        <f t="shared" ref="AV13:AV27" si="13">AK13*$AK$7+AL13*$AL$7+AM13*$AM$7+SUM(AN13:AR13)*(1+Gewinn)*(1+SicherheitAngebot)+AT13/Zuschläge_IBN+AT13</f>
        <v>0</v>
      </c>
      <c r="AX13" s="265">
        <f>U13+AV13</f>
        <v>0</v>
      </c>
      <c r="AZ13" s="492">
        <f t="shared" ref="AZ13:AZ27" si="14">U13/(1+SicherheitAngebot)*(1+Sicherheit)</f>
        <v>0</v>
      </c>
      <c r="BB13" s="492">
        <f t="shared" ref="BB13:BB27" si="15">AV13/(1+SicherheitAngebot)*(1+Sicherheit)</f>
        <v>0</v>
      </c>
      <c r="BD13" s="265">
        <f>AZ13+BB13</f>
        <v>0</v>
      </c>
      <c r="BE13" s="105"/>
      <c r="BF13" s="105"/>
      <c r="BG13" s="105"/>
      <c r="BH13" s="105"/>
      <c r="BI13" s="105"/>
      <c r="BJ13" s="105"/>
    </row>
    <row r="14" spans="1:62" ht="18" hidden="1" customHeight="1" outlineLevel="1">
      <c r="B14" s="100"/>
      <c r="C14" s="908"/>
      <c r="D14" s="909"/>
      <c r="E14" s="909"/>
      <c r="F14" s="910"/>
      <c r="G14" s="890"/>
      <c r="H14" s="891"/>
      <c r="I14" s="152"/>
      <c r="J14" s="152"/>
      <c r="K14" s="152"/>
      <c r="L14" s="152"/>
      <c r="M14" s="152"/>
      <c r="N14" s="152"/>
      <c r="O14" s="152"/>
      <c r="P14" s="153"/>
      <c r="Q14" s="153"/>
      <c r="R14" s="156">
        <f t="shared" si="8"/>
        <v>0</v>
      </c>
      <c r="S14" s="156">
        <f t="shared" si="9"/>
        <v>0</v>
      </c>
      <c r="U14" s="157">
        <f t="shared" ref="U14:U27" si="16">I14*$I$7+J14*$J$7+K14*$K$7+L14*$L$7+M14*$M$7+N14*$N$7+O14*$O$7+R14+S14</f>
        <v>0</v>
      </c>
      <c r="W14" s="152"/>
      <c r="X14" s="152"/>
      <c r="Y14" s="152"/>
      <c r="Z14" s="152"/>
      <c r="AA14" s="152"/>
      <c r="AB14" s="152"/>
      <c r="AC14" s="347"/>
      <c r="AD14" s="152"/>
      <c r="AE14" s="152"/>
      <c r="AF14" s="152"/>
      <c r="AG14" s="152"/>
      <c r="AH14" s="152"/>
      <c r="AI14" s="152"/>
      <c r="AJ14" s="347"/>
      <c r="AK14" s="152"/>
      <c r="AL14" s="152"/>
      <c r="AM14" s="619"/>
      <c r="AN14" s="228"/>
      <c r="AO14" s="228"/>
      <c r="AP14" s="228"/>
      <c r="AQ14" s="228"/>
      <c r="AR14" s="228"/>
      <c r="AS14" s="348"/>
      <c r="AT14" s="264">
        <f t="shared" si="12"/>
        <v>0</v>
      </c>
      <c r="AU14" s="259"/>
      <c r="AV14" s="265">
        <f t="shared" si="13"/>
        <v>0</v>
      </c>
      <c r="AX14" s="265">
        <f t="shared" ref="AX14:AX27" si="17">U14+AV14</f>
        <v>0</v>
      </c>
      <c r="AZ14" s="492">
        <f t="shared" si="14"/>
        <v>0</v>
      </c>
      <c r="BB14" s="492">
        <f t="shared" si="15"/>
        <v>0</v>
      </c>
      <c r="BD14" s="265">
        <f t="shared" ref="BD14:BD27" si="18">AZ14+BB14</f>
        <v>0</v>
      </c>
      <c r="BE14" s="105"/>
      <c r="BF14" s="105"/>
      <c r="BG14" s="105"/>
      <c r="BH14" s="105"/>
      <c r="BI14" s="105"/>
      <c r="BJ14" s="105"/>
    </row>
    <row r="15" spans="1:62" ht="18" hidden="1" customHeight="1" outlineLevel="1">
      <c r="B15" s="100"/>
      <c r="C15" s="908"/>
      <c r="D15" s="909"/>
      <c r="E15" s="909"/>
      <c r="F15" s="910"/>
      <c r="G15" s="890"/>
      <c r="H15" s="891"/>
      <c r="I15" s="152"/>
      <c r="J15" s="152"/>
      <c r="K15" s="152"/>
      <c r="L15" s="152"/>
      <c r="M15" s="152"/>
      <c r="N15" s="152"/>
      <c r="O15" s="152"/>
      <c r="P15" s="153"/>
      <c r="Q15" s="153"/>
      <c r="R15" s="156">
        <f t="shared" si="8"/>
        <v>0</v>
      </c>
      <c r="S15" s="156">
        <f t="shared" si="9"/>
        <v>0</v>
      </c>
      <c r="U15" s="157">
        <f t="shared" si="16"/>
        <v>0</v>
      </c>
      <c r="W15" s="152"/>
      <c r="X15" s="152"/>
      <c r="Y15" s="152"/>
      <c r="Z15" s="152"/>
      <c r="AA15" s="152"/>
      <c r="AB15" s="152"/>
      <c r="AC15" s="347"/>
      <c r="AD15" s="152"/>
      <c r="AE15" s="152"/>
      <c r="AF15" s="152"/>
      <c r="AG15" s="152"/>
      <c r="AH15" s="152"/>
      <c r="AI15" s="152"/>
      <c r="AJ15" s="347"/>
      <c r="AK15" s="152"/>
      <c r="AL15" s="152"/>
      <c r="AM15" s="619"/>
      <c r="AN15" s="228"/>
      <c r="AO15" s="228"/>
      <c r="AP15" s="228"/>
      <c r="AQ15" s="228"/>
      <c r="AR15" s="228"/>
      <c r="AS15" s="348"/>
      <c r="AT15" s="264">
        <f t="shared" si="12"/>
        <v>0</v>
      </c>
      <c r="AU15" s="259"/>
      <c r="AV15" s="265">
        <f t="shared" si="13"/>
        <v>0</v>
      </c>
      <c r="AX15" s="265">
        <f t="shared" si="17"/>
        <v>0</v>
      </c>
      <c r="AZ15" s="492">
        <f t="shared" si="14"/>
        <v>0</v>
      </c>
      <c r="BB15" s="492">
        <f t="shared" si="15"/>
        <v>0</v>
      </c>
      <c r="BD15" s="265">
        <f t="shared" si="18"/>
        <v>0</v>
      </c>
      <c r="BE15" s="105"/>
      <c r="BF15" s="105"/>
      <c r="BG15" s="105"/>
      <c r="BH15" s="105"/>
      <c r="BI15" s="105"/>
      <c r="BJ15" s="105"/>
    </row>
    <row r="16" spans="1:62" ht="18" hidden="1" customHeight="1" outlineLevel="1">
      <c r="B16" s="100"/>
      <c r="C16" s="908"/>
      <c r="D16" s="909"/>
      <c r="E16" s="909"/>
      <c r="F16" s="910"/>
      <c r="G16" s="890"/>
      <c r="H16" s="891"/>
      <c r="I16" s="152"/>
      <c r="J16" s="152"/>
      <c r="K16" s="152"/>
      <c r="L16" s="152"/>
      <c r="M16" s="152"/>
      <c r="N16" s="152"/>
      <c r="O16" s="152"/>
      <c r="P16" s="153"/>
      <c r="Q16" s="153"/>
      <c r="R16" s="156">
        <f t="shared" si="8"/>
        <v>0</v>
      </c>
      <c r="S16" s="156">
        <f t="shared" si="9"/>
        <v>0</v>
      </c>
      <c r="U16" s="157">
        <f t="shared" si="16"/>
        <v>0</v>
      </c>
      <c r="W16" s="152"/>
      <c r="X16" s="152"/>
      <c r="Y16" s="152"/>
      <c r="Z16" s="152"/>
      <c r="AA16" s="152"/>
      <c r="AB16" s="152"/>
      <c r="AC16" s="347"/>
      <c r="AD16" s="152"/>
      <c r="AE16" s="152"/>
      <c r="AF16" s="152"/>
      <c r="AG16" s="152"/>
      <c r="AH16" s="152"/>
      <c r="AI16" s="152"/>
      <c r="AJ16" s="347"/>
      <c r="AK16" s="152"/>
      <c r="AL16" s="152"/>
      <c r="AM16" s="619"/>
      <c r="AN16" s="228"/>
      <c r="AO16" s="228"/>
      <c r="AP16" s="228"/>
      <c r="AQ16" s="228"/>
      <c r="AR16" s="228"/>
      <c r="AS16" s="348"/>
      <c r="AT16" s="264">
        <f t="shared" si="12"/>
        <v>0</v>
      </c>
      <c r="AU16" s="259"/>
      <c r="AV16" s="265">
        <f t="shared" si="13"/>
        <v>0</v>
      </c>
      <c r="AX16" s="265">
        <f t="shared" si="17"/>
        <v>0</v>
      </c>
      <c r="AZ16" s="492">
        <f t="shared" si="14"/>
        <v>0</v>
      </c>
      <c r="BB16" s="492">
        <f t="shared" si="15"/>
        <v>0</v>
      </c>
      <c r="BD16" s="265">
        <f t="shared" si="18"/>
        <v>0</v>
      </c>
      <c r="BE16" s="105"/>
      <c r="BF16" s="105"/>
      <c r="BG16" s="105"/>
      <c r="BH16" s="105"/>
      <c r="BI16" s="105"/>
      <c r="BJ16" s="105"/>
    </row>
    <row r="17" spans="2:62" ht="18" hidden="1" customHeight="1" outlineLevel="1">
      <c r="B17" s="100"/>
      <c r="C17" s="908"/>
      <c r="D17" s="909"/>
      <c r="E17" s="909"/>
      <c r="F17" s="910"/>
      <c r="G17" s="890"/>
      <c r="H17" s="891"/>
      <c r="I17" s="152"/>
      <c r="J17" s="152"/>
      <c r="K17" s="152"/>
      <c r="L17" s="152"/>
      <c r="M17" s="152"/>
      <c r="N17" s="152"/>
      <c r="O17" s="152"/>
      <c r="P17" s="153"/>
      <c r="Q17" s="153"/>
      <c r="R17" s="156">
        <f t="shared" si="8"/>
        <v>0</v>
      </c>
      <c r="S17" s="156">
        <f t="shared" si="9"/>
        <v>0</v>
      </c>
      <c r="U17" s="157">
        <f t="shared" si="16"/>
        <v>0</v>
      </c>
      <c r="W17" s="152"/>
      <c r="X17" s="152"/>
      <c r="Y17" s="152"/>
      <c r="Z17" s="152"/>
      <c r="AA17" s="152"/>
      <c r="AB17" s="152"/>
      <c r="AC17" s="347"/>
      <c r="AD17" s="152"/>
      <c r="AE17" s="152"/>
      <c r="AF17" s="152"/>
      <c r="AG17" s="152"/>
      <c r="AH17" s="152"/>
      <c r="AI17" s="152"/>
      <c r="AJ17" s="347"/>
      <c r="AK17" s="152"/>
      <c r="AL17" s="152"/>
      <c r="AM17" s="619"/>
      <c r="AN17" s="228"/>
      <c r="AO17" s="228"/>
      <c r="AP17" s="228"/>
      <c r="AQ17" s="228"/>
      <c r="AR17" s="228"/>
      <c r="AS17" s="348"/>
      <c r="AT17" s="264">
        <f t="shared" si="12"/>
        <v>0</v>
      </c>
      <c r="AU17" s="259"/>
      <c r="AV17" s="265">
        <f t="shared" si="13"/>
        <v>0</v>
      </c>
      <c r="AX17" s="265">
        <f t="shared" si="17"/>
        <v>0</v>
      </c>
      <c r="AZ17" s="492">
        <f t="shared" si="14"/>
        <v>0</v>
      </c>
      <c r="BB17" s="492">
        <f t="shared" si="15"/>
        <v>0</v>
      </c>
      <c r="BD17" s="265">
        <f t="shared" si="18"/>
        <v>0</v>
      </c>
      <c r="BE17" s="105"/>
      <c r="BF17" s="105"/>
      <c r="BG17" s="105"/>
      <c r="BH17" s="105"/>
      <c r="BI17" s="105"/>
      <c r="BJ17" s="105"/>
    </row>
    <row r="18" spans="2:62" ht="18" hidden="1" customHeight="1" outlineLevel="1">
      <c r="B18" s="100"/>
      <c r="C18" s="908"/>
      <c r="D18" s="909"/>
      <c r="E18" s="909"/>
      <c r="F18" s="910"/>
      <c r="G18" s="890"/>
      <c r="H18" s="891"/>
      <c r="I18" s="152"/>
      <c r="J18" s="152"/>
      <c r="K18" s="152"/>
      <c r="L18" s="152"/>
      <c r="M18" s="152"/>
      <c r="N18" s="152"/>
      <c r="O18" s="152"/>
      <c r="P18" s="153"/>
      <c r="Q18" s="153"/>
      <c r="R18" s="156">
        <f t="shared" si="8"/>
        <v>0</v>
      </c>
      <c r="S18" s="156">
        <f t="shared" si="9"/>
        <v>0</v>
      </c>
      <c r="U18" s="157">
        <f t="shared" si="16"/>
        <v>0</v>
      </c>
      <c r="W18" s="152"/>
      <c r="X18" s="152"/>
      <c r="Y18" s="152"/>
      <c r="Z18" s="152"/>
      <c r="AA18" s="152"/>
      <c r="AB18" s="152"/>
      <c r="AC18" s="347"/>
      <c r="AD18" s="152"/>
      <c r="AE18" s="152"/>
      <c r="AF18" s="152"/>
      <c r="AG18" s="152"/>
      <c r="AH18" s="152"/>
      <c r="AI18" s="152"/>
      <c r="AJ18" s="347"/>
      <c r="AK18" s="152"/>
      <c r="AL18" s="152"/>
      <c r="AM18" s="619"/>
      <c r="AN18" s="228"/>
      <c r="AO18" s="228"/>
      <c r="AP18" s="228"/>
      <c r="AQ18" s="228"/>
      <c r="AR18" s="228"/>
      <c r="AS18" s="348"/>
      <c r="AT18" s="264">
        <f t="shared" si="12"/>
        <v>0</v>
      </c>
      <c r="AU18" s="259"/>
      <c r="AV18" s="265">
        <f t="shared" si="13"/>
        <v>0</v>
      </c>
      <c r="AX18" s="265">
        <f t="shared" si="17"/>
        <v>0</v>
      </c>
      <c r="AZ18" s="492">
        <f t="shared" si="14"/>
        <v>0</v>
      </c>
      <c r="BB18" s="492">
        <f t="shared" si="15"/>
        <v>0</v>
      </c>
      <c r="BD18" s="265">
        <f t="shared" si="18"/>
        <v>0</v>
      </c>
      <c r="BE18" s="105"/>
      <c r="BF18" s="105"/>
      <c r="BG18" s="105"/>
      <c r="BH18" s="105"/>
      <c r="BI18" s="105"/>
      <c r="BJ18" s="105"/>
    </row>
    <row r="19" spans="2:62" ht="18" hidden="1" customHeight="1" outlineLevel="1">
      <c r="B19" s="100"/>
      <c r="C19" s="908"/>
      <c r="D19" s="909"/>
      <c r="E19" s="909"/>
      <c r="F19" s="910"/>
      <c r="G19" s="890"/>
      <c r="H19" s="891"/>
      <c r="I19" s="152"/>
      <c r="J19" s="152"/>
      <c r="K19" s="152"/>
      <c r="L19" s="152"/>
      <c r="M19" s="152"/>
      <c r="N19" s="152"/>
      <c r="O19" s="152"/>
      <c r="P19" s="153"/>
      <c r="Q19" s="153"/>
      <c r="R19" s="156">
        <f t="shared" si="8"/>
        <v>0</v>
      </c>
      <c r="S19" s="156">
        <f t="shared" si="9"/>
        <v>0</v>
      </c>
      <c r="U19" s="157">
        <f t="shared" si="16"/>
        <v>0</v>
      </c>
      <c r="W19" s="152"/>
      <c r="X19" s="152"/>
      <c r="Y19" s="152"/>
      <c r="Z19" s="152"/>
      <c r="AA19" s="152"/>
      <c r="AB19" s="152"/>
      <c r="AC19" s="347"/>
      <c r="AD19" s="152"/>
      <c r="AE19" s="152"/>
      <c r="AF19" s="152"/>
      <c r="AG19" s="152"/>
      <c r="AH19" s="152"/>
      <c r="AI19" s="152"/>
      <c r="AJ19" s="347"/>
      <c r="AK19" s="152"/>
      <c r="AL19" s="152"/>
      <c r="AM19" s="619"/>
      <c r="AN19" s="228"/>
      <c r="AO19" s="228"/>
      <c r="AP19" s="228"/>
      <c r="AQ19" s="228"/>
      <c r="AR19" s="228"/>
      <c r="AS19" s="348"/>
      <c r="AT19" s="264">
        <f t="shared" si="12"/>
        <v>0</v>
      </c>
      <c r="AU19" s="259"/>
      <c r="AV19" s="265">
        <f t="shared" si="13"/>
        <v>0</v>
      </c>
      <c r="AX19" s="265">
        <f t="shared" si="17"/>
        <v>0</v>
      </c>
      <c r="AZ19" s="492">
        <f t="shared" si="14"/>
        <v>0</v>
      </c>
      <c r="BB19" s="492">
        <f t="shared" si="15"/>
        <v>0</v>
      </c>
      <c r="BD19" s="265">
        <f t="shared" si="18"/>
        <v>0</v>
      </c>
      <c r="BE19" s="105"/>
      <c r="BF19" s="105"/>
      <c r="BG19" s="105"/>
      <c r="BH19" s="105"/>
      <c r="BI19" s="105"/>
      <c r="BJ19" s="105"/>
    </row>
    <row r="20" spans="2:62" ht="18" hidden="1" customHeight="1" outlineLevel="1">
      <c r="B20" s="100"/>
      <c r="C20" s="908"/>
      <c r="D20" s="909"/>
      <c r="E20" s="909"/>
      <c r="F20" s="910"/>
      <c r="G20" s="890"/>
      <c r="H20" s="891"/>
      <c r="I20" s="152"/>
      <c r="J20" s="152"/>
      <c r="K20" s="152"/>
      <c r="L20" s="152"/>
      <c r="M20" s="152"/>
      <c r="N20" s="152"/>
      <c r="O20" s="152"/>
      <c r="P20" s="153"/>
      <c r="Q20" s="153"/>
      <c r="R20" s="156">
        <f t="shared" si="8"/>
        <v>0</v>
      </c>
      <c r="S20" s="156">
        <f t="shared" si="9"/>
        <v>0</v>
      </c>
      <c r="U20" s="157">
        <f t="shared" si="16"/>
        <v>0</v>
      </c>
      <c r="W20" s="152"/>
      <c r="X20" s="152"/>
      <c r="Y20" s="152"/>
      <c r="Z20" s="152"/>
      <c r="AA20" s="152"/>
      <c r="AB20" s="152"/>
      <c r="AC20" s="347"/>
      <c r="AD20" s="152"/>
      <c r="AE20" s="152"/>
      <c r="AF20" s="152"/>
      <c r="AG20" s="152"/>
      <c r="AH20" s="152"/>
      <c r="AI20" s="152"/>
      <c r="AJ20" s="347"/>
      <c r="AK20" s="152"/>
      <c r="AL20" s="152"/>
      <c r="AM20" s="619"/>
      <c r="AN20" s="228"/>
      <c r="AO20" s="228"/>
      <c r="AP20" s="228"/>
      <c r="AQ20" s="228"/>
      <c r="AR20" s="228"/>
      <c r="AS20" s="348"/>
      <c r="AT20" s="264">
        <f t="shared" si="12"/>
        <v>0</v>
      </c>
      <c r="AU20" s="259"/>
      <c r="AV20" s="265">
        <f t="shared" si="13"/>
        <v>0</v>
      </c>
      <c r="AX20" s="265">
        <f t="shared" si="17"/>
        <v>0</v>
      </c>
      <c r="AZ20" s="492">
        <f t="shared" si="14"/>
        <v>0</v>
      </c>
      <c r="BB20" s="492">
        <f t="shared" si="15"/>
        <v>0</v>
      </c>
      <c r="BD20" s="265">
        <f t="shared" si="18"/>
        <v>0</v>
      </c>
      <c r="BE20" s="105"/>
      <c r="BF20" s="105"/>
      <c r="BG20" s="105"/>
      <c r="BH20" s="105"/>
      <c r="BI20" s="105"/>
      <c r="BJ20" s="105"/>
    </row>
    <row r="21" spans="2:62" ht="18" hidden="1" customHeight="1" outlineLevel="1">
      <c r="B21" s="100"/>
      <c r="C21" s="908"/>
      <c r="D21" s="909"/>
      <c r="E21" s="909"/>
      <c r="F21" s="910"/>
      <c r="G21" s="890"/>
      <c r="H21" s="891"/>
      <c r="I21" s="152"/>
      <c r="J21" s="152"/>
      <c r="K21" s="152"/>
      <c r="L21" s="152"/>
      <c r="M21" s="152"/>
      <c r="N21" s="152"/>
      <c r="O21" s="152"/>
      <c r="P21" s="153"/>
      <c r="Q21" s="153"/>
      <c r="R21" s="156">
        <f t="shared" si="8"/>
        <v>0</v>
      </c>
      <c r="S21" s="156">
        <f t="shared" si="9"/>
        <v>0</v>
      </c>
      <c r="U21" s="157">
        <f t="shared" si="16"/>
        <v>0</v>
      </c>
      <c r="W21" s="152"/>
      <c r="X21" s="152"/>
      <c r="Y21" s="152"/>
      <c r="Z21" s="152"/>
      <c r="AA21" s="152"/>
      <c r="AB21" s="152"/>
      <c r="AC21" s="347"/>
      <c r="AD21" s="152"/>
      <c r="AE21" s="152"/>
      <c r="AF21" s="152"/>
      <c r="AG21" s="152"/>
      <c r="AH21" s="152"/>
      <c r="AI21" s="152"/>
      <c r="AJ21" s="347"/>
      <c r="AK21" s="152"/>
      <c r="AL21" s="152"/>
      <c r="AM21" s="619"/>
      <c r="AN21" s="228"/>
      <c r="AO21" s="228"/>
      <c r="AP21" s="228"/>
      <c r="AQ21" s="228"/>
      <c r="AR21" s="228"/>
      <c r="AS21" s="348"/>
      <c r="AT21" s="264">
        <f t="shared" si="12"/>
        <v>0</v>
      </c>
      <c r="AU21" s="259"/>
      <c r="AV21" s="265">
        <f t="shared" si="13"/>
        <v>0</v>
      </c>
      <c r="AX21" s="265">
        <f t="shared" si="17"/>
        <v>0</v>
      </c>
      <c r="AZ21" s="492">
        <f t="shared" si="14"/>
        <v>0</v>
      </c>
      <c r="BB21" s="492">
        <f t="shared" si="15"/>
        <v>0</v>
      </c>
      <c r="BD21" s="265">
        <f t="shared" si="18"/>
        <v>0</v>
      </c>
      <c r="BE21" s="105"/>
      <c r="BF21" s="105"/>
      <c r="BG21" s="105"/>
      <c r="BH21" s="105"/>
      <c r="BI21" s="105"/>
      <c r="BJ21" s="105"/>
    </row>
    <row r="22" spans="2:62" ht="18" hidden="1" customHeight="1" outlineLevel="1">
      <c r="B22" s="100"/>
      <c r="C22" s="908"/>
      <c r="D22" s="909"/>
      <c r="E22" s="909"/>
      <c r="F22" s="910"/>
      <c r="G22" s="890"/>
      <c r="H22" s="891"/>
      <c r="I22" s="152"/>
      <c r="J22" s="152"/>
      <c r="K22" s="152"/>
      <c r="L22" s="152"/>
      <c r="M22" s="152"/>
      <c r="N22" s="152"/>
      <c r="O22" s="152"/>
      <c r="P22" s="153"/>
      <c r="Q22" s="153"/>
      <c r="R22" s="156">
        <f t="shared" si="8"/>
        <v>0</v>
      </c>
      <c r="S22" s="156">
        <f t="shared" si="9"/>
        <v>0</v>
      </c>
      <c r="U22" s="157">
        <f t="shared" si="16"/>
        <v>0</v>
      </c>
      <c r="W22" s="152"/>
      <c r="X22" s="152"/>
      <c r="Y22" s="152"/>
      <c r="Z22" s="152"/>
      <c r="AA22" s="152"/>
      <c r="AB22" s="152"/>
      <c r="AC22" s="347"/>
      <c r="AD22" s="152"/>
      <c r="AE22" s="152"/>
      <c r="AF22" s="152"/>
      <c r="AG22" s="152"/>
      <c r="AH22" s="152"/>
      <c r="AI22" s="152"/>
      <c r="AJ22" s="347"/>
      <c r="AK22" s="152"/>
      <c r="AL22" s="152"/>
      <c r="AM22" s="619"/>
      <c r="AN22" s="228"/>
      <c r="AO22" s="228"/>
      <c r="AP22" s="228"/>
      <c r="AQ22" s="228"/>
      <c r="AR22" s="228"/>
      <c r="AS22" s="348"/>
      <c r="AT22" s="264">
        <f t="shared" si="12"/>
        <v>0</v>
      </c>
      <c r="AU22" s="259"/>
      <c r="AV22" s="265">
        <f t="shared" si="13"/>
        <v>0</v>
      </c>
      <c r="AX22" s="265">
        <f t="shared" si="17"/>
        <v>0</v>
      </c>
      <c r="AZ22" s="492">
        <f t="shared" si="14"/>
        <v>0</v>
      </c>
      <c r="BB22" s="492">
        <f t="shared" si="15"/>
        <v>0</v>
      </c>
      <c r="BD22" s="265">
        <f t="shared" si="18"/>
        <v>0</v>
      </c>
      <c r="BE22" s="105"/>
      <c r="BF22" s="105"/>
      <c r="BG22" s="105"/>
      <c r="BH22" s="105"/>
      <c r="BI22" s="105"/>
      <c r="BJ22" s="105"/>
    </row>
    <row r="23" spans="2:62" ht="18" hidden="1" customHeight="1" outlineLevel="1">
      <c r="B23" s="100"/>
      <c r="C23" s="908"/>
      <c r="D23" s="909"/>
      <c r="E23" s="909"/>
      <c r="F23" s="910"/>
      <c r="G23" s="890"/>
      <c r="H23" s="891"/>
      <c r="I23" s="152"/>
      <c r="J23" s="152"/>
      <c r="K23" s="152"/>
      <c r="L23" s="152"/>
      <c r="M23" s="152"/>
      <c r="N23" s="152"/>
      <c r="O23" s="152"/>
      <c r="P23" s="153"/>
      <c r="Q23" s="153"/>
      <c r="R23" s="156">
        <f t="shared" si="8"/>
        <v>0</v>
      </c>
      <c r="S23" s="156">
        <f t="shared" si="9"/>
        <v>0</v>
      </c>
      <c r="U23" s="157">
        <f t="shared" si="16"/>
        <v>0</v>
      </c>
      <c r="W23" s="152"/>
      <c r="X23" s="152"/>
      <c r="Y23" s="152"/>
      <c r="Z23" s="152"/>
      <c r="AA23" s="152"/>
      <c r="AB23" s="152"/>
      <c r="AC23" s="347"/>
      <c r="AD23" s="152"/>
      <c r="AE23" s="152"/>
      <c r="AF23" s="152"/>
      <c r="AG23" s="152"/>
      <c r="AH23" s="152"/>
      <c r="AI23" s="152"/>
      <c r="AJ23" s="347"/>
      <c r="AK23" s="152"/>
      <c r="AL23" s="152"/>
      <c r="AM23" s="619"/>
      <c r="AN23" s="228"/>
      <c r="AO23" s="228"/>
      <c r="AP23" s="228"/>
      <c r="AQ23" s="228"/>
      <c r="AR23" s="228"/>
      <c r="AS23" s="348"/>
      <c r="AT23" s="264">
        <f t="shared" si="12"/>
        <v>0</v>
      </c>
      <c r="AU23" s="259"/>
      <c r="AV23" s="265">
        <f t="shared" si="13"/>
        <v>0</v>
      </c>
      <c r="AX23" s="265">
        <f t="shared" si="17"/>
        <v>0</v>
      </c>
      <c r="AZ23" s="492">
        <f t="shared" si="14"/>
        <v>0</v>
      </c>
      <c r="BB23" s="492">
        <f t="shared" si="15"/>
        <v>0</v>
      </c>
      <c r="BD23" s="265">
        <f t="shared" si="18"/>
        <v>0</v>
      </c>
      <c r="BE23" s="105"/>
      <c r="BF23" s="105"/>
      <c r="BG23" s="105"/>
      <c r="BH23" s="105"/>
      <c r="BI23" s="105"/>
      <c r="BJ23" s="105"/>
    </row>
    <row r="24" spans="2:62" ht="18" hidden="1" customHeight="1" outlineLevel="1">
      <c r="B24" s="100"/>
      <c r="C24" s="908"/>
      <c r="D24" s="909"/>
      <c r="E24" s="909"/>
      <c r="F24" s="910"/>
      <c r="G24" s="890"/>
      <c r="H24" s="891"/>
      <c r="I24" s="152"/>
      <c r="J24" s="152"/>
      <c r="K24" s="152"/>
      <c r="L24" s="152"/>
      <c r="M24" s="152"/>
      <c r="N24" s="152"/>
      <c r="O24" s="152"/>
      <c r="P24" s="153"/>
      <c r="Q24" s="153"/>
      <c r="R24" s="156">
        <f t="shared" si="8"/>
        <v>0</v>
      </c>
      <c r="S24" s="156">
        <f t="shared" si="9"/>
        <v>0</v>
      </c>
      <c r="U24" s="157">
        <f t="shared" si="16"/>
        <v>0</v>
      </c>
      <c r="W24" s="152"/>
      <c r="X24" s="152"/>
      <c r="Y24" s="152"/>
      <c r="Z24" s="152"/>
      <c r="AA24" s="152"/>
      <c r="AB24" s="152"/>
      <c r="AC24" s="347"/>
      <c r="AD24" s="152"/>
      <c r="AE24" s="152"/>
      <c r="AF24" s="152"/>
      <c r="AG24" s="152"/>
      <c r="AH24" s="152"/>
      <c r="AI24" s="152"/>
      <c r="AJ24" s="347"/>
      <c r="AK24" s="152"/>
      <c r="AL24" s="152"/>
      <c r="AM24" s="619"/>
      <c r="AN24" s="228"/>
      <c r="AO24" s="228"/>
      <c r="AP24" s="228"/>
      <c r="AQ24" s="228"/>
      <c r="AR24" s="228"/>
      <c r="AS24" s="348"/>
      <c r="AT24" s="264">
        <f t="shared" si="12"/>
        <v>0</v>
      </c>
      <c r="AU24" s="259"/>
      <c r="AV24" s="265">
        <f t="shared" si="13"/>
        <v>0</v>
      </c>
      <c r="AX24" s="265">
        <f t="shared" si="17"/>
        <v>0</v>
      </c>
      <c r="AZ24" s="492">
        <f t="shared" si="14"/>
        <v>0</v>
      </c>
      <c r="BB24" s="492">
        <f t="shared" si="15"/>
        <v>0</v>
      </c>
      <c r="BD24" s="265">
        <f t="shared" si="18"/>
        <v>0</v>
      </c>
      <c r="BE24" s="105"/>
      <c r="BF24" s="105"/>
      <c r="BG24" s="105"/>
      <c r="BH24" s="105"/>
      <c r="BI24" s="105"/>
      <c r="BJ24" s="105"/>
    </row>
    <row r="25" spans="2:62" ht="18" hidden="1" customHeight="1" outlineLevel="1">
      <c r="B25" s="100"/>
      <c r="C25" s="908"/>
      <c r="D25" s="909"/>
      <c r="E25" s="909"/>
      <c r="F25" s="910"/>
      <c r="G25" s="890"/>
      <c r="H25" s="891"/>
      <c r="I25" s="152"/>
      <c r="J25" s="152"/>
      <c r="K25" s="152"/>
      <c r="L25" s="152"/>
      <c r="M25" s="152"/>
      <c r="N25" s="152"/>
      <c r="O25" s="152"/>
      <c r="P25" s="153"/>
      <c r="Q25" s="153"/>
      <c r="R25" s="156">
        <f t="shared" si="8"/>
        <v>0</v>
      </c>
      <c r="S25" s="156">
        <f t="shared" si="9"/>
        <v>0</v>
      </c>
      <c r="U25" s="157">
        <f t="shared" si="16"/>
        <v>0</v>
      </c>
      <c r="W25" s="152"/>
      <c r="X25" s="152"/>
      <c r="Y25" s="152"/>
      <c r="Z25" s="152"/>
      <c r="AA25" s="152"/>
      <c r="AB25" s="152"/>
      <c r="AC25" s="347"/>
      <c r="AD25" s="152"/>
      <c r="AE25" s="152"/>
      <c r="AF25" s="152"/>
      <c r="AG25" s="152"/>
      <c r="AH25" s="152"/>
      <c r="AI25" s="152"/>
      <c r="AJ25" s="347"/>
      <c r="AK25" s="152"/>
      <c r="AL25" s="152"/>
      <c r="AM25" s="619"/>
      <c r="AN25" s="228"/>
      <c r="AO25" s="228"/>
      <c r="AP25" s="228"/>
      <c r="AQ25" s="228"/>
      <c r="AR25" s="228"/>
      <c r="AS25" s="348"/>
      <c r="AT25" s="264">
        <f t="shared" si="12"/>
        <v>0</v>
      </c>
      <c r="AU25" s="259"/>
      <c r="AV25" s="265">
        <f t="shared" si="13"/>
        <v>0</v>
      </c>
      <c r="AX25" s="265">
        <f t="shared" si="17"/>
        <v>0</v>
      </c>
      <c r="AZ25" s="492">
        <f t="shared" si="14"/>
        <v>0</v>
      </c>
      <c r="BB25" s="492">
        <f t="shared" si="15"/>
        <v>0</v>
      </c>
      <c r="BD25" s="265">
        <f t="shared" si="18"/>
        <v>0</v>
      </c>
      <c r="BE25" s="105"/>
      <c r="BF25" s="105"/>
      <c r="BG25" s="105"/>
      <c r="BH25" s="105"/>
      <c r="BI25" s="105"/>
      <c r="BJ25" s="105"/>
    </row>
    <row r="26" spans="2:62" ht="18" hidden="1" customHeight="1" outlineLevel="1">
      <c r="B26" s="100"/>
      <c r="C26" s="908"/>
      <c r="D26" s="909"/>
      <c r="E26" s="909"/>
      <c r="F26" s="910"/>
      <c r="G26" s="890"/>
      <c r="H26" s="891"/>
      <c r="I26" s="152"/>
      <c r="J26" s="152"/>
      <c r="K26" s="152"/>
      <c r="L26" s="152"/>
      <c r="M26" s="152"/>
      <c r="N26" s="152"/>
      <c r="O26" s="152"/>
      <c r="P26" s="153"/>
      <c r="Q26" s="153"/>
      <c r="R26" s="156">
        <f t="shared" si="8"/>
        <v>0</v>
      </c>
      <c r="S26" s="156">
        <f t="shared" si="9"/>
        <v>0</v>
      </c>
      <c r="U26" s="157">
        <f t="shared" si="16"/>
        <v>0</v>
      </c>
      <c r="W26" s="152"/>
      <c r="X26" s="152"/>
      <c r="Y26" s="152"/>
      <c r="Z26" s="152"/>
      <c r="AA26" s="152"/>
      <c r="AB26" s="152"/>
      <c r="AC26" s="347"/>
      <c r="AD26" s="152"/>
      <c r="AE26" s="152"/>
      <c r="AF26" s="152"/>
      <c r="AG26" s="152"/>
      <c r="AH26" s="152"/>
      <c r="AI26" s="152"/>
      <c r="AJ26" s="347"/>
      <c r="AK26" s="152"/>
      <c r="AL26" s="152"/>
      <c r="AM26" s="619"/>
      <c r="AN26" s="228"/>
      <c r="AO26" s="228"/>
      <c r="AP26" s="228"/>
      <c r="AQ26" s="228"/>
      <c r="AR26" s="228"/>
      <c r="AS26" s="348"/>
      <c r="AT26" s="264">
        <f t="shared" si="12"/>
        <v>0</v>
      </c>
      <c r="AU26" s="259"/>
      <c r="AV26" s="265">
        <f t="shared" si="13"/>
        <v>0</v>
      </c>
      <c r="AX26" s="265">
        <f t="shared" si="17"/>
        <v>0</v>
      </c>
      <c r="AZ26" s="492">
        <f t="shared" si="14"/>
        <v>0</v>
      </c>
      <c r="BB26" s="492">
        <f t="shared" si="15"/>
        <v>0</v>
      </c>
      <c r="BD26" s="265">
        <f t="shared" si="18"/>
        <v>0</v>
      </c>
      <c r="BE26" s="105"/>
      <c r="BF26" s="105"/>
      <c r="BG26" s="105"/>
      <c r="BH26" s="105"/>
      <c r="BI26" s="105"/>
      <c r="BJ26" s="105"/>
    </row>
    <row r="27" spans="2:62" ht="18" hidden="1" customHeight="1" outlineLevel="1">
      <c r="B27" s="100"/>
      <c r="C27" s="908"/>
      <c r="D27" s="909"/>
      <c r="E27" s="909"/>
      <c r="F27" s="910"/>
      <c r="G27" s="890"/>
      <c r="H27" s="891"/>
      <c r="I27" s="152"/>
      <c r="J27" s="152"/>
      <c r="K27" s="152"/>
      <c r="L27" s="152"/>
      <c r="M27" s="152"/>
      <c r="N27" s="152"/>
      <c r="O27" s="152"/>
      <c r="P27" s="153"/>
      <c r="Q27" s="153"/>
      <c r="R27" s="156">
        <f t="shared" si="8"/>
        <v>0</v>
      </c>
      <c r="S27" s="156">
        <f t="shared" si="9"/>
        <v>0</v>
      </c>
      <c r="U27" s="157">
        <f t="shared" si="16"/>
        <v>0</v>
      </c>
      <c r="W27" s="152"/>
      <c r="X27" s="152"/>
      <c r="Y27" s="152"/>
      <c r="Z27" s="152"/>
      <c r="AA27" s="152"/>
      <c r="AB27" s="152"/>
      <c r="AC27" s="347"/>
      <c r="AD27" s="152"/>
      <c r="AE27" s="152"/>
      <c r="AF27" s="152"/>
      <c r="AG27" s="152"/>
      <c r="AH27" s="152"/>
      <c r="AI27" s="152"/>
      <c r="AJ27" s="347"/>
      <c r="AK27" s="152"/>
      <c r="AL27" s="152"/>
      <c r="AM27" s="619"/>
      <c r="AN27" s="228"/>
      <c r="AO27" s="228"/>
      <c r="AP27" s="228"/>
      <c r="AQ27" s="228"/>
      <c r="AR27" s="228"/>
      <c r="AS27" s="348"/>
      <c r="AT27" s="264">
        <f t="shared" si="12"/>
        <v>0</v>
      </c>
      <c r="AU27" s="259"/>
      <c r="AV27" s="265">
        <f t="shared" si="13"/>
        <v>0</v>
      </c>
      <c r="AX27" s="265">
        <f t="shared" si="17"/>
        <v>0</v>
      </c>
      <c r="AZ27" s="492">
        <f t="shared" si="14"/>
        <v>0</v>
      </c>
      <c r="BB27" s="492">
        <f t="shared" si="15"/>
        <v>0</v>
      </c>
      <c r="BD27" s="265">
        <f t="shared" si="18"/>
        <v>0</v>
      </c>
      <c r="BE27" s="105"/>
      <c r="BF27" s="105"/>
      <c r="BG27" s="105"/>
      <c r="BH27" s="105"/>
      <c r="BI27" s="105"/>
      <c r="BJ27" s="105"/>
    </row>
    <row r="28" spans="2:62" ht="9.9499999999999993" hidden="1" customHeight="1" outlineLevel="1">
      <c r="B28" s="101"/>
      <c r="C28" s="208"/>
      <c r="D28" s="208"/>
      <c r="E28" s="208"/>
      <c r="F28" s="208"/>
      <c r="G28" s="237"/>
      <c r="H28" s="207"/>
      <c r="I28" s="257"/>
      <c r="J28" s="257"/>
      <c r="K28" s="257"/>
      <c r="L28" s="257"/>
      <c r="M28" s="257"/>
      <c r="N28" s="257"/>
      <c r="O28" s="257"/>
      <c r="P28" s="256"/>
      <c r="Q28" s="102"/>
      <c r="R28" s="102"/>
      <c r="S28" s="102"/>
      <c r="U28" s="9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Z28" s="493"/>
      <c r="BE28" s="105"/>
      <c r="BF28" s="105"/>
      <c r="BG28" s="105"/>
      <c r="BH28" s="105"/>
      <c r="BI28" s="105"/>
      <c r="BJ28" s="105"/>
    </row>
    <row r="29" spans="2:62" ht="20.100000000000001" customHeight="1" collapsed="1">
      <c r="B29" s="179">
        <f>B12+1</f>
        <v>2</v>
      </c>
      <c r="C29" s="916"/>
      <c r="D29" s="917"/>
      <c r="E29" s="917"/>
      <c r="F29" s="918"/>
      <c r="G29" s="429"/>
      <c r="H29" s="206">
        <v>1</v>
      </c>
      <c r="I29" s="642">
        <f t="shared" ref="I29" si="19">$H29*SUM(I30:I44)</f>
        <v>0</v>
      </c>
      <c r="J29" s="643">
        <f t="shared" ref="J29:O29" si="20">$H29*SUM(J30:J44)</f>
        <v>0</v>
      </c>
      <c r="K29" s="644">
        <f t="shared" si="20"/>
        <v>0</v>
      </c>
      <c r="L29" s="645">
        <f t="shared" si="20"/>
        <v>0</v>
      </c>
      <c r="M29" s="645">
        <f t="shared" si="20"/>
        <v>0</v>
      </c>
      <c r="N29" s="644">
        <f t="shared" si="20"/>
        <v>0</v>
      </c>
      <c r="O29" s="642">
        <f t="shared" si="20"/>
        <v>0</v>
      </c>
      <c r="P29" s="209">
        <f t="shared" ref="P29:Q29" si="21">$H29*SUM(P30:P44)</f>
        <v>0</v>
      </c>
      <c r="Q29" s="210">
        <f t="shared" si="21"/>
        <v>0</v>
      </c>
      <c r="R29" s="136">
        <f t="shared" ref="R29:R44" si="22">P29*(1+Gewinn)*(1+SicherheitAngebot)</f>
        <v>0</v>
      </c>
      <c r="S29" s="137">
        <f t="shared" ref="S29:S44" si="23">Q29*(1+MGKZ)*(1+Gewinn)*(1+SicherheitAngebot)</f>
        <v>0</v>
      </c>
      <c r="U29" s="10">
        <f>I29*$I$7+J29*$J$7+K29*$K$7+L29*$L$7+M29*$M$7+N29*$N$7+O29*$O$7+R29+S29</f>
        <v>0</v>
      </c>
      <c r="W29" s="646">
        <f t="shared" ref="W29:AB29" si="24">$H29*SUM(W30:W44)</f>
        <v>0</v>
      </c>
      <c r="X29" s="647">
        <f t="shared" si="24"/>
        <v>0</v>
      </c>
      <c r="Y29" s="648">
        <f t="shared" si="24"/>
        <v>0</v>
      </c>
      <c r="Z29" s="649">
        <f t="shared" si="24"/>
        <v>0</v>
      </c>
      <c r="AA29" s="648">
        <f t="shared" si="24"/>
        <v>0</v>
      </c>
      <c r="AB29" s="646">
        <f t="shared" si="24"/>
        <v>0</v>
      </c>
      <c r="AC29" s="258"/>
      <c r="AD29" s="646">
        <f t="shared" ref="AD29:AM29" si="25">$H29*SUM(AD30:AD44)</f>
        <v>0</v>
      </c>
      <c r="AE29" s="647">
        <f t="shared" si="25"/>
        <v>0</v>
      </c>
      <c r="AF29" s="648">
        <f t="shared" si="25"/>
        <v>0</v>
      </c>
      <c r="AG29" s="649">
        <f t="shared" si="25"/>
        <v>0</v>
      </c>
      <c r="AH29" s="648">
        <f t="shared" si="25"/>
        <v>0</v>
      </c>
      <c r="AI29" s="646">
        <f t="shared" si="25"/>
        <v>0</v>
      </c>
      <c r="AJ29" s="258"/>
      <c r="AK29" s="653">
        <f t="shared" si="25"/>
        <v>0</v>
      </c>
      <c r="AL29" s="653">
        <f t="shared" si="25"/>
        <v>0</v>
      </c>
      <c r="AM29" s="653">
        <f t="shared" si="25"/>
        <v>0</v>
      </c>
      <c r="AN29" s="227">
        <f>$H29*SUM(AN30:AN44)*(1+Gewinn)*(1+SicherheitAngebot)</f>
        <v>0</v>
      </c>
      <c r="AO29" s="227">
        <f>$H29*SUM(AO30:AO44)*(1+Gewinn)*(1+SicherheitAngebot)</f>
        <v>0</v>
      </c>
      <c r="AP29" s="227">
        <f>$H29*SUM(AP30:AP44)*(1+Gewinn)*(1+SicherheitAngebot)</f>
        <v>0</v>
      </c>
      <c r="AQ29" s="227">
        <f>$H29*SUM(AQ30:AQ44)*(1+Gewinn)*(1+SicherheitAngebot)</f>
        <v>0</v>
      </c>
      <c r="AR29" s="227">
        <f>$H29*SUM(AR30:AR44)*(1+Gewinn)*(1+SicherheitAngebot)</f>
        <v>0</v>
      </c>
      <c r="AS29" s="262"/>
      <c r="AT29" s="263">
        <f t="shared" si="12"/>
        <v>0</v>
      </c>
      <c r="AU29" s="259"/>
      <c r="AV29" s="491">
        <f>AK29*$AK$7+AL29*$AL$7+AM29*$AM$7+SUM(AN29:AR29)+AT29/Zuschläge_IBN+AT29</f>
        <v>0</v>
      </c>
      <c r="AX29" s="685">
        <f>U29+AV29</f>
        <v>0</v>
      </c>
      <c r="AZ29" s="490">
        <f>IF(H29&gt;0,U29/(1+SicherheitAngebot)*(1+Sicherheit),0)</f>
        <v>0</v>
      </c>
      <c r="BB29" s="490">
        <f>IF(H29&gt;0,AV29/(1+SicherheitAngebot)*(1+Sicherheit),0)</f>
        <v>0</v>
      </c>
      <c r="BD29" s="490">
        <f>AZ29+BB29</f>
        <v>0</v>
      </c>
      <c r="BE29" s="105"/>
      <c r="BF29" s="105"/>
      <c r="BG29" s="105"/>
      <c r="BH29" s="105"/>
      <c r="BI29" s="105"/>
      <c r="BJ29" s="105"/>
    </row>
    <row r="30" spans="2:62" ht="18" hidden="1" customHeight="1" outlineLevel="1">
      <c r="B30" s="99"/>
      <c r="C30" s="908"/>
      <c r="D30" s="909"/>
      <c r="E30" s="909"/>
      <c r="F30" s="910"/>
      <c r="G30" s="890"/>
      <c r="H30" s="901"/>
      <c r="I30" s="152"/>
      <c r="J30" s="152"/>
      <c r="K30" s="152"/>
      <c r="L30" s="152"/>
      <c r="M30" s="152"/>
      <c r="N30" s="152"/>
      <c r="O30" s="152"/>
      <c r="P30" s="153"/>
      <c r="Q30" s="153"/>
      <c r="R30" s="156">
        <f t="shared" si="22"/>
        <v>0</v>
      </c>
      <c r="S30" s="156">
        <f t="shared" si="23"/>
        <v>0</v>
      </c>
      <c r="U30" s="157">
        <f>I30*$I$7+J30*$J$7+K30*$K$7+L30*$L$7+M30*$M$7+N30*$N$7+O30*$O$7+R30+S30</f>
        <v>0</v>
      </c>
      <c r="W30" s="152"/>
      <c r="X30" s="152"/>
      <c r="Y30" s="152"/>
      <c r="Z30" s="152"/>
      <c r="AA30" s="152"/>
      <c r="AB30" s="152"/>
      <c r="AC30" s="347"/>
      <c r="AD30" s="152"/>
      <c r="AE30" s="152"/>
      <c r="AF30" s="152"/>
      <c r="AG30" s="152"/>
      <c r="AH30" s="152"/>
      <c r="AI30" s="152"/>
      <c r="AJ30" s="347"/>
      <c r="AK30" s="152"/>
      <c r="AL30" s="152"/>
      <c r="AM30" s="295"/>
      <c r="AN30" s="228"/>
      <c r="AO30" s="228"/>
      <c r="AP30" s="228"/>
      <c r="AQ30" s="228"/>
      <c r="AR30" s="228"/>
      <c r="AS30" s="348"/>
      <c r="AT30" s="264">
        <f t="shared" si="12"/>
        <v>0</v>
      </c>
      <c r="AU30" s="259"/>
      <c r="AV30" s="265">
        <f t="shared" ref="AV30:AV44" si="26">AK30*$AK$7+AL30*$AL$7+AM30*$AM$7+SUM(AN30:AR30)*(1+Gewinn)*(1+SicherheitAngebot)+AT30/Zuschläge_IBN+AT30</f>
        <v>0</v>
      </c>
      <c r="AX30" s="265">
        <f>U30+AV30</f>
        <v>0</v>
      </c>
      <c r="AZ30" s="492">
        <f t="shared" ref="AZ30:AZ44" si="27">U30/(1+SicherheitAngebot)*(1+Sicherheit)</f>
        <v>0</v>
      </c>
      <c r="BB30" s="492">
        <f t="shared" ref="BB30:BB44" si="28">AV30/(1+SicherheitAngebot)*(1+Sicherheit)</f>
        <v>0</v>
      </c>
      <c r="BD30" s="265">
        <f>AZ30+BB30</f>
        <v>0</v>
      </c>
      <c r="BE30" s="105"/>
      <c r="BF30" s="105"/>
      <c r="BG30" s="105"/>
      <c r="BH30" s="105"/>
      <c r="BI30" s="105"/>
      <c r="BJ30" s="105"/>
    </row>
    <row r="31" spans="2:62" ht="18" hidden="1" customHeight="1" outlineLevel="1">
      <c r="B31" s="100"/>
      <c r="C31" s="908"/>
      <c r="D31" s="909"/>
      <c r="E31" s="909"/>
      <c r="F31" s="910"/>
      <c r="G31" s="890"/>
      <c r="H31" s="891"/>
      <c r="I31" s="152"/>
      <c r="J31" s="152"/>
      <c r="K31" s="152"/>
      <c r="L31" s="152"/>
      <c r="M31" s="152"/>
      <c r="N31" s="152"/>
      <c r="O31" s="152"/>
      <c r="P31" s="153"/>
      <c r="Q31" s="153"/>
      <c r="R31" s="156">
        <f t="shared" si="22"/>
        <v>0</v>
      </c>
      <c r="S31" s="156">
        <f t="shared" si="23"/>
        <v>0</v>
      </c>
      <c r="U31" s="157">
        <f t="shared" ref="U31:U44" si="29">I31*$I$7+J31*$J$7+K31*$K$7+L31*$L$7+M31*$M$7+N31*$N$7+O31*$O$7+R31+S31</f>
        <v>0</v>
      </c>
      <c r="W31" s="152"/>
      <c r="X31" s="152"/>
      <c r="Y31" s="152"/>
      <c r="Z31" s="152"/>
      <c r="AA31" s="152"/>
      <c r="AB31" s="152"/>
      <c r="AC31" s="347"/>
      <c r="AD31" s="152"/>
      <c r="AE31" s="152"/>
      <c r="AF31" s="152"/>
      <c r="AG31" s="152"/>
      <c r="AH31" s="152"/>
      <c r="AI31" s="152"/>
      <c r="AJ31" s="347"/>
      <c r="AK31" s="152"/>
      <c r="AL31" s="152"/>
      <c r="AM31" s="295"/>
      <c r="AN31" s="228"/>
      <c r="AO31" s="228"/>
      <c r="AP31" s="228"/>
      <c r="AQ31" s="228"/>
      <c r="AR31" s="228"/>
      <c r="AS31" s="348"/>
      <c r="AT31" s="264">
        <f t="shared" si="12"/>
        <v>0</v>
      </c>
      <c r="AU31" s="259"/>
      <c r="AV31" s="265">
        <f t="shared" si="26"/>
        <v>0</v>
      </c>
      <c r="AX31" s="265">
        <f t="shared" ref="AX31:AX44" si="30">U31+AV31</f>
        <v>0</v>
      </c>
      <c r="AZ31" s="492">
        <f t="shared" si="27"/>
        <v>0</v>
      </c>
      <c r="BB31" s="492">
        <f t="shared" si="28"/>
        <v>0</v>
      </c>
      <c r="BD31" s="265">
        <f t="shared" ref="BD31:BD44" si="31">AZ31+BB31</f>
        <v>0</v>
      </c>
      <c r="BE31" s="105"/>
      <c r="BF31" s="105"/>
      <c r="BG31" s="105"/>
      <c r="BH31" s="105"/>
      <c r="BI31" s="105"/>
      <c r="BJ31" s="105"/>
    </row>
    <row r="32" spans="2:62" ht="18" hidden="1" customHeight="1" outlineLevel="1">
      <c r="B32" s="100"/>
      <c r="C32" s="908"/>
      <c r="D32" s="909"/>
      <c r="E32" s="909"/>
      <c r="F32" s="910"/>
      <c r="G32" s="890"/>
      <c r="H32" s="891"/>
      <c r="I32" s="152"/>
      <c r="J32" s="152"/>
      <c r="K32" s="152"/>
      <c r="L32" s="152"/>
      <c r="M32" s="152"/>
      <c r="N32" s="152"/>
      <c r="O32" s="152"/>
      <c r="P32" s="153"/>
      <c r="Q32" s="153"/>
      <c r="R32" s="156">
        <f t="shared" si="22"/>
        <v>0</v>
      </c>
      <c r="S32" s="156">
        <f t="shared" si="23"/>
        <v>0</v>
      </c>
      <c r="U32" s="157">
        <f t="shared" si="29"/>
        <v>0</v>
      </c>
      <c r="W32" s="152"/>
      <c r="X32" s="152"/>
      <c r="Y32" s="152"/>
      <c r="Z32" s="152"/>
      <c r="AA32" s="152"/>
      <c r="AB32" s="152"/>
      <c r="AC32" s="347"/>
      <c r="AD32" s="152"/>
      <c r="AE32" s="152"/>
      <c r="AF32" s="152"/>
      <c r="AG32" s="152"/>
      <c r="AH32" s="152"/>
      <c r="AI32" s="152"/>
      <c r="AJ32" s="347"/>
      <c r="AK32" s="152"/>
      <c r="AL32" s="152"/>
      <c r="AM32" s="295"/>
      <c r="AN32" s="228"/>
      <c r="AO32" s="228"/>
      <c r="AP32" s="228"/>
      <c r="AQ32" s="228"/>
      <c r="AR32" s="228"/>
      <c r="AS32" s="348"/>
      <c r="AT32" s="264">
        <f t="shared" si="12"/>
        <v>0</v>
      </c>
      <c r="AU32" s="259"/>
      <c r="AV32" s="265">
        <f t="shared" si="26"/>
        <v>0</v>
      </c>
      <c r="AX32" s="265">
        <f t="shared" si="30"/>
        <v>0</v>
      </c>
      <c r="AZ32" s="492">
        <f t="shared" si="27"/>
        <v>0</v>
      </c>
      <c r="BB32" s="492">
        <f t="shared" si="28"/>
        <v>0</v>
      </c>
      <c r="BD32" s="265">
        <f t="shared" si="31"/>
        <v>0</v>
      </c>
      <c r="BE32" s="105"/>
      <c r="BF32" s="105"/>
      <c r="BG32" s="105"/>
      <c r="BH32" s="105"/>
      <c r="BI32" s="105"/>
      <c r="BJ32" s="105"/>
    </row>
    <row r="33" spans="2:62" ht="18" hidden="1" customHeight="1" outlineLevel="1">
      <c r="B33" s="100"/>
      <c r="C33" s="908"/>
      <c r="D33" s="909"/>
      <c r="E33" s="909"/>
      <c r="F33" s="910"/>
      <c r="G33" s="890"/>
      <c r="H33" s="891"/>
      <c r="I33" s="152"/>
      <c r="J33" s="152"/>
      <c r="K33" s="152"/>
      <c r="L33" s="152"/>
      <c r="M33" s="152"/>
      <c r="N33" s="152"/>
      <c r="O33" s="152"/>
      <c r="P33" s="153"/>
      <c r="Q33" s="153"/>
      <c r="R33" s="156">
        <f t="shared" si="22"/>
        <v>0</v>
      </c>
      <c r="S33" s="156">
        <f t="shared" si="23"/>
        <v>0</v>
      </c>
      <c r="U33" s="157">
        <f t="shared" si="29"/>
        <v>0</v>
      </c>
      <c r="W33" s="152"/>
      <c r="X33" s="152"/>
      <c r="Y33" s="152"/>
      <c r="Z33" s="152"/>
      <c r="AA33" s="152"/>
      <c r="AB33" s="152"/>
      <c r="AC33" s="347"/>
      <c r="AD33" s="152"/>
      <c r="AE33" s="152"/>
      <c r="AF33" s="152"/>
      <c r="AG33" s="152"/>
      <c r="AH33" s="152"/>
      <c r="AI33" s="152"/>
      <c r="AJ33" s="347"/>
      <c r="AK33" s="152"/>
      <c r="AL33" s="152"/>
      <c r="AM33" s="295"/>
      <c r="AN33" s="228"/>
      <c r="AO33" s="228"/>
      <c r="AP33" s="228"/>
      <c r="AQ33" s="228"/>
      <c r="AR33" s="228"/>
      <c r="AS33" s="348"/>
      <c r="AT33" s="264">
        <f t="shared" si="12"/>
        <v>0</v>
      </c>
      <c r="AU33" s="259"/>
      <c r="AV33" s="265">
        <f t="shared" si="26"/>
        <v>0</v>
      </c>
      <c r="AX33" s="265">
        <f t="shared" si="30"/>
        <v>0</v>
      </c>
      <c r="AZ33" s="492">
        <f t="shared" si="27"/>
        <v>0</v>
      </c>
      <c r="BB33" s="492">
        <f t="shared" si="28"/>
        <v>0</v>
      </c>
      <c r="BD33" s="265">
        <f t="shared" si="31"/>
        <v>0</v>
      </c>
      <c r="BE33" s="105"/>
      <c r="BF33" s="105"/>
      <c r="BG33" s="105"/>
      <c r="BH33" s="105"/>
      <c r="BI33" s="105"/>
      <c r="BJ33" s="105"/>
    </row>
    <row r="34" spans="2:62" ht="18" hidden="1" customHeight="1" outlineLevel="1">
      <c r="B34" s="100"/>
      <c r="C34" s="908"/>
      <c r="D34" s="909"/>
      <c r="E34" s="909"/>
      <c r="F34" s="910"/>
      <c r="G34" s="890"/>
      <c r="H34" s="891"/>
      <c r="I34" s="152"/>
      <c r="J34" s="152"/>
      <c r="K34" s="152"/>
      <c r="L34" s="152"/>
      <c r="M34" s="152"/>
      <c r="N34" s="152"/>
      <c r="O34" s="152"/>
      <c r="P34" s="153"/>
      <c r="Q34" s="153"/>
      <c r="R34" s="156">
        <f t="shared" si="22"/>
        <v>0</v>
      </c>
      <c r="S34" s="156">
        <f t="shared" si="23"/>
        <v>0</v>
      </c>
      <c r="U34" s="157">
        <f t="shared" si="29"/>
        <v>0</v>
      </c>
      <c r="W34" s="152"/>
      <c r="X34" s="152"/>
      <c r="Y34" s="152"/>
      <c r="Z34" s="152"/>
      <c r="AA34" s="152"/>
      <c r="AB34" s="152"/>
      <c r="AC34" s="347"/>
      <c r="AD34" s="152"/>
      <c r="AE34" s="152"/>
      <c r="AF34" s="152"/>
      <c r="AG34" s="152"/>
      <c r="AH34" s="152"/>
      <c r="AI34" s="152"/>
      <c r="AJ34" s="347"/>
      <c r="AK34" s="152"/>
      <c r="AL34" s="152"/>
      <c r="AM34" s="295"/>
      <c r="AN34" s="228"/>
      <c r="AO34" s="228"/>
      <c r="AP34" s="228"/>
      <c r="AQ34" s="228"/>
      <c r="AR34" s="228"/>
      <c r="AS34" s="348"/>
      <c r="AT34" s="264">
        <f t="shared" si="12"/>
        <v>0</v>
      </c>
      <c r="AU34" s="259"/>
      <c r="AV34" s="265">
        <f t="shared" si="26"/>
        <v>0</v>
      </c>
      <c r="AX34" s="265">
        <f t="shared" si="30"/>
        <v>0</v>
      </c>
      <c r="AZ34" s="492">
        <f t="shared" si="27"/>
        <v>0</v>
      </c>
      <c r="BB34" s="492">
        <f t="shared" si="28"/>
        <v>0</v>
      </c>
      <c r="BD34" s="265">
        <f t="shared" si="31"/>
        <v>0</v>
      </c>
      <c r="BE34" s="105"/>
      <c r="BF34" s="105"/>
      <c r="BG34" s="105"/>
      <c r="BH34" s="105"/>
      <c r="BI34" s="105"/>
      <c r="BJ34" s="105"/>
    </row>
    <row r="35" spans="2:62" ht="18" hidden="1" customHeight="1" outlineLevel="1">
      <c r="B35" s="100"/>
      <c r="C35" s="908"/>
      <c r="D35" s="909"/>
      <c r="E35" s="909"/>
      <c r="F35" s="910"/>
      <c r="G35" s="890"/>
      <c r="H35" s="891"/>
      <c r="I35" s="152"/>
      <c r="J35" s="152"/>
      <c r="K35" s="152"/>
      <c r="L35" s="152"/>
      <c r="M35" s="152"/>
      <c r="N35" s="152"/>
      <c r="O35" s="152"/>
      <c r="P35" s="153"/>
      <c r="Q35" s="153"/>
      <c r="R35" s="156">
        <f t="shared" si="22"/>
        <v>0</v>
      </c>
      <c r="S35" s="156">
        <f t="shared" si="23"/>
        <v>0</v>
      </c>
      <c r="U35" s="157">
        <f t="shared" si="29"/>
        <v>0</v>
      </c>
      <c r="W35" s="152"/>
      <c r="X35" s="152"/>
      <c r="Y35" s="152"/>
      <c r="Z35" s="152"/>
      <c r="AA35" s="152"/>
      <c r="AB35" s="152"/>
      <c r="AC35" s="347"/>
      <c r="AD35" s="152"/>
      <c r="AE35" s="152"/>
      <c r="AF35" s="152"/>
      <c r="AG35" s="152"/>
      <c r="AH35" s="152"/>
      <c r="AI35" s="152"/>
      <c r="AJ35" s="347"/>
      <c r="AK35" s="152"/>
      <c r="AL35" s="152"/>
      <c r="AM35" s="295"/>
      <c r="AN35" s="228"/>
      <c r="AO35" s="228"/>
      <c r="AP35" s="228"/>
      <c r="AQ35" s="228"/>
      <c r="AR35" s="228"/>
      <c r="AS35" s="348"/>
      <c r="AT35" s="264">
        <f t="shared" si="12"/>
        <v>0</v>
      </c>
      <c r="AU35" s="259"/>
      <c r="AV35" s="265">
        <f t="shared" si="26"/>
        <v>0</v>
      </c>
      <c r="AX35" s="265">
        <f t="shared" si="30"/>
        <v>0</v>
      </c>
      <c r="AZ35" s="492">
        <f t="shared" si="27"/>
        <v>0</v>
      </c>
      <c r="BB35" s="492">
        <f t="shared" si="28"/>
        <v>0</v>
      </c>
      <c r="BD35" s="265">
        <f t="shared" si="31"/>
        <v>0</v>
      </c>
      <c r="BE35" s="105"/>
      <c r="BF35" s="105"/>
      <c r="BG35" s="105"/>
      <c r="BH35" s="105"/>
      <c r="BI35" s="105"/>
      <c r="BJ35" s="105"/>
    </row>
    <row r="36" spans="2:62" ht="18" hidden="1" customHeight="1" outlineLevel="1">
      <c r="B36" s="100"/>
      <c r="C36" s="908"/>
      <c r="D36" s="909"/>
      <c r="E36" s="909"/>
      <c r="F36" s="910"/>
      <c r="G36" s="890"/>
      <c r="H36" s="891"/>
      <c r="I36" s="152"/>
      <c r="J36" s="152"/>
      <c r="K36" s="152"/>
      <c r="L36" s="152"/>
      <c r="M36" s="152"/>
      <c r="N36" s="152"/>
      <c r="O36" s="152"/>
      <c r="P36" s="153"/>
      <c r="Q36" s="153"/>
      <c r="R36" s="156">
        <f t="shared" si="22"/>
        <v>0</v>
      </c>
      <c r="S36" s="156">
        <f t="shared" si="23"/>
        <v>0</v>
      </c>
      <c r="U36" s="157">
        <f t="shared" si="29"/>
        <v>0</v>
      </c>
      <c r="W36" s="152"/>
      <c r="X36" s="152"/>
      <c r="Y36" s="152"/>
      <c r="Z36" s="152"/>
      <c r="AA36" s="152"/>
      <c r="AB36" s="152"/>
      <c r="AC36" s="347"/>
      <c r="AD36" s="152"/>
      <c r="AE36" s="152"/>
      <c r="AF36" s="152"/>
      <c r="AG36" s="152"/>
      <c r="AH36" s="152"/>
      <c r="AI36" s="152"/>
      <c r="AJ36" s="347"/>
      <c r="AK36" s="152"/>
      <c r="AL36" s="152"/>
      <c r="AM36" s="295"/>
      <c r="AN36" s="228"/>
      <c r="AO36" s="228"/>
      <c r="AP36" s="228"/>
      <c r="AQ36" s="228"/>
      <c r="AR36" s="228"/>
      <c r="AS36" s="348"/>
      <c r="AT36" s="264">
        <f t="shared" si="12"/>
        <v>0</v>
      </c>
      <c r="AU36" s="259"/>
      <c r="AV36" s="265">
        <f t="shared" si="26"/>
        <v>0</v>
      </c>
      <c r="AX36" s="265">
        <f t="shared" si="30"/>
        <v>0</v>
      </c>
      <c r="AZ36" s="492">
        <f t="shared" si="27"/>
        <v>0</v>
      </c>
      <c r="BB36" s="492">
        <f t="shared" si="28"/>
        <v>0</v>
      </c>
      <c r="BD36" s="265">
        <f t="shared" si="31"/>
        <v>0</v>
      </c>
      <c r="BE36" s="105"/>
      <c r="BF36" s="105"/>
      <c r="BG36" s="105"/>
      <c r="BH36" s="105"/>
      <c r="BI36" s="105"/>
      <c r="BJ36" s="105"/>
    </row>
    <row r="37" spans="2:62" ht="18" hidden="1" customHeight="1" outlineLevel="1">
      <c r="B37" s="100"/>
      <c r="C37" s="908"/>
      <c r="D37" s="909"/>
      <c r="E37" s="909"/>
      <c r="F37" s="910"/>
      <c r="G37" s="890"/>
      <c r="H37" s="891"/>
      <c r="I37" s="152"/>
      <c r="J37" s="152"/>
      <c r="K37" s="152"/>
      <c r="L37" s="152"/>
      <c r="M37" s="152"/>
      <c r="N37" s="152"/>
      <c r="O37" s="152"/>
      <c r="P37" s="153"/>
      <c r="Q37" s="153"/>
      <c r="R37" s="156">
        <f t="shared" si="22"/>
        <v>0</v>
      </c>
      <c r="S37" s="156">
        <f t="shared" si="23"/>
        <v>0</v>
      </c>
      <c r="U37" s="157">
        <f t="shared" si="29"/>
        <v>0</v>
      </c>
      <c r="W37" s="152"/>
      <c r="X37" s="152"/>
      <c r="Y37" s="152"/>
      <c r="Z37" s="152"/>
      <c r="AA37" s="152"/>
      <c r="AB37" s="152"/>
      <c r="AC37" s="347"/>
      <c r="AD37" s="152"/>
      <c r="AE37" s="152"/>
      <c r="AF37" s="152"/>
      <c r="AG37" s="152"/>
      <c r="AH37" s="152"/>
      <c r="AI37" s="152"/>
      <c r="AJ37" s="347"/>
      <c r="AK37" s="152"/>
      <c r="AL37" s="152"/>
      <c r="AM37" s="295"/>
      <c r="AN37" s="228"/>
      <c r="AO37" s="228"/>
      <c r="AP37" s="228"/>
      <c r="AQ37" s="228"/>
      <c r="AR37" s="228"/>
      <c r="AS37" s="348"/>
      <c r="AT37" s="264">
        <f t="shared" si="12"/>
        <v>0</v>
      </c>
      <c r="AU37" s="259"/>
      <c r="AV37" s="265">
        <f t="shared" si="26"/>
        <v>0</v>
      </c>
      <c r="AX37" s="265">
        <f t="shared" si="30"/>
        <v>0</v>
      </c>
      <c r="AZ37" s="492">
        <f t="shared" si="27"/>
        <v>0</v>
      </c>
      <c r="BB37" s="492">
        <f t="shared" si="28"/>
        <v>0</v>
      </c>
      <c r="BD37" s="265">
        <f t="shared" si="31"/>
        <v>0</v>
      </c>
      <c r="BE37" s="105"/>
      <c r="BF37" s="105"/>
      <c r="BG37" s="105"/>
      <c r="BH37" s="105"/>
      <c r="BI37" s="105"/>
      <c r="BJ37" s="105"/>
    </row>
    <row r="38" spans="2:62" ht="18" hidden="1" customHeight="1" outlineLevel="1">
      <c r="B38" s="100"/>
      <c r="C38" s="908"/>
      <c r="D38" s="909"/>
      <c r="E38" s="909"/>
      <c r="F38" s="910"/>
      <c r="G38" s="890"/>
      <c r="H38" s="891"/>
      <c r="I38" s="152"/>
      <c r="J38" s="152"/>
      <c r="K38" s="152"/>
      <c r="L38" s="152"/>
      <c r="M38" s="152"/>
      <c r="N38" s="152"/>
      <c r="O38" s="152"/>
      <c r="P38" s="153"/>
      <c r="Q38" s="153"/>
      <c r="R38" s="156">
        <f t="shared" si="22"/>
        <v>0</v>
      </c>
      <c r="S38" s="156">
        <f t="shared" si="23"/>
        <v>0</v>
      </c>
      <c r="U38" s="157">
        <f t="shared" si="29"/>
        <v>0</v>
      </c>
      <c r="W38" s="152"/>
      <c r="X38" s="152"/>
      <c r="Y38" s="152"/>
      <c r="Z38" s="152"/>
      <c r="AA38" s="152"/>
      <c r="AB38" s="152"/>
      <c r="AC38" s="347"/>
      <c r="AD38" s="152"/>
      <c r="AE38" s="152"/>
      <c r="AF38" s="152"/>
      <c r="AG38" s="152"/>
      <c r="AH38" s="152"/>
      <c r="AI38" s="152"/>
      <c r="AJ38" s="347"/>
      <c r="AK38" s="152"/>
      <c r="AL38" s="152"/>
      <c r="AM38" s="295"/>
      <c r="AN38" s="228"/>
      <c r="AO38" s="228"/>
      <c r="AP38" s="228"/>
      <c r="AQ38" s="228"/>
      <c r="AR38" s="228"/>
      <c r="AS38" s="348"/>
      <c r="AT38" s="264">
        <f t="shared" si="12"/>
        <v>0</v>
      </c>
      <c r="AU38" s="259"/>
      <c r="AV38" s="265">
        <f t="shared" si="26"/>
        <v>0</v>
      </c>
      <c r="AX38" s="265">
        <f t="shared" si="30"/>
        <v>0</v>
      </c>
      <c r="AZ38" s="492">
        <f t="shared" si="27"/>
        <v>0</v>
      </c>
      <c r="BB38" s="492">
        <f t="shared" si="28"/>
        <v>0</v>
      </c>
      <c r="BD38" s="265">
        <f t="shared" si="31"/>
        <v>0</v>
      </c>
      <c r="BE38" s="105"/>
      <c r="BF38" s="105"/>
      <c r="BG38" s="105"/>
      <c r="BH38" s="105"/>
      <c r="BI38" s="105"/>
      <c r="BJ38" s="105"/>
    </row>
    <row r="39" spans="2:62" ht="18" hidden="1" customHeight="1" outlineLevel="1">
      <c r="B39" s="100"/>
      <c r="C39" s="908"/>
      <c r="D39" s="909"/>
      <c r="E39" s="909"/>
      <c r="F39" s="910"/>
      <c r="G39" s="890"/>
      <c r="H39" s="891"/>
      <c r="I39" s="152"/>
      <c r="J39" s="152"/>
      <c r="K39" s="152"/>
      <c r="L39" s="152"/>
      <c r="M39" s="152"/>
      <c r="N39" s="152"/>
      <c r="O39" s="152"/>
      <c r="P39" s="153"/>
      <c r="Q39" s="153"/>
      <c r="R39" s="156">
        <f t="shared" si="22"/>
        <v>0</v>
      </c>
      <c r="S39" s="156">
        <f t="shared" si="23"/>
        <v>0</v>
      </c>
      <c r="U39" s="157">
        <f t="shared" si="29"/>
        <v>0</v>
      </c>
      <c r="W39" s="152"/>
      <c r="X39" s="152"/>
      <c r="Y39" s="152"/>
      <c r="Z39" s="152"/>
      <c r="AA39" s="152"/>
      <c r="AB39" s="152"/>
      <c r="AC39" s="347"/>
      <c r="AD39" s="152"/>
      <c r="AE39" s="152"/>
      <c r="AF39" s="152"/>
      <c r="AG39" s="152"/>
      <c r="AH39" s="152"/>
      <c r="AI39" s="152"/>
      <c r="AJ39" s="347"/>
      <c r="AK39" s="152"/>
      <c r="AL39" s="152"/>
      <c r="AM39" s="295"/>
      <c r="AN39" s="228"/>
      <c r="AO39" s="228"/>
      <c r="AP39" s="228"/>
      <c r="AQ39" s="228"/>
      <c r="AR39" s="228"/>
      <c r="AS39" s="348"/>
      <c r="AT39" s="264">
        <f t="shared" si="12"/>
        <v>0</v>
      </c>
      <c r="AU39" s="259"/>
      <c r="AV39" s="265">
        <f t="shared" si="26"/>
        <v>0</v>
      </c>
      <c r="AX39" s="265">
        <f t="shared" si="30"/>
        <v>0</v>
      </c>
      <c r="AZ39" s="492">
        <f t="shared" si="27"/>
        <v>0</v>
      </c>
      <c r="BB39" s="492">
        <f t="shared" si="28"/>
        <v>0</v>
      </c>
      <c r="BD39" s="265">
        <f t="shared" si="31"/>
        <v>0</v>
      </c>
      <c r="BE39" s="105"/>
      <c r="BF39" s="105"/>
      <c r="BG39" s="105"/>
      <c r="BH39" s="105"/>
      <c r="BI39" s="105"/>
      <c r="BJ39" s="105"/>
    </row>
    <row r="40" spans="2:62" ht="18" hidden="1" customHeight="1" outlineLevel="1">
      <c r="B40" s="100"/>
      <c r="C40" s="908"/>
      <c r="D40" s="909"/>
      <c r="E40" s="909"/>
      <c r="F40" s="910"/>
      <c r="G40" s="890"/>
      <c r="H40" s="891"/>
      <c r="I40" s="152"/>
      <c r="J40" s="152"/>
      <c r="K40" s="152"/>
      <c r="L40" s="152"/>
      <c r="M40" s="152"/>
      <c r="N40" s="152"/>
      <c r="O40" s="152"/>
      <c r="P40" s="153"/>
      <c r="Q40" s="153"/>
      <c r="R40" s="156">
        <f t="shared" si="22"/>
        <v>0</v>
      </c>
      <c r="S40" s="156">
        <f t="shared" si="23"/>
        <v>0</v>
      </c>
      <c r="U40" s="157">
        <f t="shared" si="29"/>
        <v>0</v>
      </c>
      <c r="W40" s="152"/>
      <c r="X40" s="152"/>
      <c r="Y40" s="152"/>
      <c r="Z40" s="152"/>
      <c r="AA40" s="152"/>
      <c r="AB40" s="152"/>
      <c r="AC40" s="347"/>
      <c r="AD40" s="152"/>
      <c r="AE40" s="152"/>
      <c r="AF40" s="152"/>
      <c r="AG40" s="152"/>
      <c r="AH40" s="152"/>
      <c r="AI40" s="152"/>
      <c r="AJ40" s="347"/>
      <c r="AK40" s="152"/>
      <c r="AL40" s="152"/>
      <c r="AM40" s="295"/>
      <c r="AN40" s="228"/>
      <c r="AO40" s="228"/>
      <c r="AP40" s="228"/>
      <c r="AQ40" s="228"/>
      <c r="AR40" s="228"/>
      <c r="AS40" s="348"/>
      <c r="AT40" s="264">
        <f t="shared" si="12"/>
        <v>0</v>
      </c>
      <c r="AU40" s="259"/>
      <c r="AV40" s="265">
        <f t="shared" si="26"/>
        <v>0</v>
      </c>
      <c r="AX40" s="265">
        <f t="shared" si="30"/>
        <v>0</v>
      </c>
      <c r="AZ40" s="492">
        <f t="shared" si="27"/>
        <v>0</v>
      </c>
      <c r="BB40" s="492">
        <f t="shared" si="28"/>
        <v>0</v>
      </c>
      <c r="BD40" s="265">
        <f t="shared" si="31"/>
        <v>0</v>
      </c>
      <c r="BE40" s="105"/>
      <c r="BF40" s="105"/>
      <c r="BG40" s="105"/>
      <c r="BH40" s="105"/>
      <c r="BI40" s="105"/>
      <c r="BJ40" s="105"/>
    </row>
    <row r="41" spans="2:62" ht="18" hidden="1" customHeight="1" outlineLevel="1">
      <c r="B41" s="100"/>
      <c r="C41" s="908"/>
      <c r="D41" s="909"/>
      <c r="E41" s="909"/>
      <c r="F41" s="910"/>
      <c r="G41" s="890"/>
      <c r="H41" s="891"/>
      <c r="I41" s="152"/>
      <c r="J41" s="152"/>
      <c r="K41" s="152"/>
      <c r="L41" s="152"/>
      <c r="M41" s="152"/>
      <c r="N41" s="152"/>
      <c r="O41" s="152"/>
      <c r="P41" s="153"/>
      <c r="Q41" s="153"/>
      <c r="R41" s="156">
        <f t="shared" si="22"/>
        <v>0</v>
      </c>
      <c r="S41" s="156">
        <f t="shared" si="23"/>
        <v>0</v>
      </c>
      <c r="U41" s="157">
        <f t="shared" si="29"/>
        <v>0</v>
      </c>
      <c r="W41" s="152"/>
      <c r="X41" s="152"/>
      <c r="Y41" s="152"/>
      <c r="Z41" s="152"/>
      <c r="AA41" s="152"/>
      <c r="AB41" s="152"/>
      <c r="AC41" s="347"/>
      <c r="AD41" s="152"/>
      <c r="AE41" s="152"/>
      <c r="AF41" s="152"/>
      <c r="AG41" s="152"/>
      <c r="AH41" s="152"/>
      <c r="AI41" s="152"/>
      <c r="AJ41" s="347"/>
      <c r="AK41" s="152"/>
      <c r="AL41" s="152"/>
      <c r="AM41" s="295"/>
      <c r="AN41" s="228"/>
      <c r="AO41" s="228"/>
      <c r="AP41" s="228"/>
      <c r="AQ41" s="228"/>
      <c r="AR41" s="228"/>
      <c r="AS41" s="348"/>
      <c r="AT41" s="264">
        <f t="shared" si="12"/>
        <v>0</v>
      </c>
      <c r="AU41" s="259"/>
      <c r="AV41" s="265">
        <f t="shared" si="26"/>
        <v>0</v>
      </c>
      <c r="AX41" s="265">
        <f t="shared" si="30"/>
        <v>0</v>
      </c>
      <c r="AZ41" s="492">
        <f t="shared" si="27"/>
        <v>0</v>
      </c>
      <c r="BB41" s="492">
        <f t="shared" si="28"/>
        <v>0</v>
      </c>
      <c r="BD41" s="265">
        <f t="shared" si="31"/>
        <v>0</v>
      </c>
      <c r="BE41" s="105"/>
      <c r="BF41" s="105"/>
      <c r="BG41" s="105"/>
      <c r="BH41" s="105"/>
      <c r="BI41" s="105"/>
      <c r="BJ41" s="105"/>
    </row>
    <row r="42" spans="2:62" ht="18" hidden="1" customHeight="1" outlineLevel="1">
      <c r="B42" s="100"/>
      <c r="C42" s="908"/>
      <c r="D42" s="909"/>
      <c r="E42" s="909"/>
      <c r="F42" s="910"/>
      <c r="G42" s="890"/>
      <c r="H42" s="891"/>
      <c r="I42" s="152"/>
      <c r="J42" s="152"/>
      <c r="K42" s="152"/>
      <c r="L42" s="152"/>
      <c r="M42" s="152"/>
      <c r="N42" s="152"/>
      <c r="O42" s="152"/>
      <c r="P42" s="153"/>
      <c r="Q42" s="153"/>
      <c r="R42" s="156">
        <f t="shared" si="22"/>
        <v>0</v>
      </c>
      <c r="S42" s="156">
        <f t="shared" si="23"/>
        <v>0</v>
      </c>
      <c r="U42" s="157">
        <f t="shared" si="29"/>
        <v>0</v>
      </c>
      <c r="W42" s="152"/>
      <c r="X42" s="152"/>
      <c r="Y42" s="152"/>
      <c r="Z42" s="152"/>
      <c r="AA42" s="152"/>
      <c r="AB42" s="152"/>
      <c r="AC42" s="347"/>
      <c r="AD42" s="152"/>
      <c r="AE42" s="152"/>
      <c r="AF42" s="152"/>
      <c r="AG42" s="152"/>
      <c r="AH42" s="152"/>
      <c r="AI42" s="152"/>
      <c r="AJ42" s="347"/>
      <c r="AK42" s="152"/>
      <c r="AL42" s="152"/>
      <c r="AM42" s="295"/>
      <c r="AN42" s="228"/>
      <c r="AO42" s="228"/>
      <c r="AP42" s="228"/>
      <c r="AQ42" s="228"/>
      <c r="AR42" s="228"/>
      <c r="AS42" s="348"/>
      <c r="AT42" s="264">
        <f t="shared" si="12"/>
        <v>0</v>
      </c>
      <c r="AU42" s="259"/>
      <c r="AV42" s="265">
        <f t="shared" si="26"/>
        <v>0</v>
      </c>
      <c r="AX42" s="265">
        <f t="shared" si="30"/>
        <v>0</v>
      </c>
      <c r="AZ42" s="492">
        <f t="shared" si="27"/>
        <v>0</v>
      </c>
      <c r="BB42" s="492">
        <f t="shared" si="28"/>
        <v>0</v>
      </c>
      <c r="BD42" s="265">
        <f t="shared" si="31"/>
        <v>0</v>
      </c>
      <c r="BE42" s="105"/>
      <c r="BF42" s="105"/>
      <c r="BG42" s="105"/>
      <c r="BH42" s="105"/>
      <c r="BI42" s="105"/>
      <c r="BJ42" s="105"/>
    </row>
    <row r="43" spans="2:62" ht="18" hidden="1" customHeight="1" outlineLevel="1">
      <c r="B43" s="100"/>
      <c r="C43" s="908"/>
      <c r="D43" s="909"/>
      <c r="E43" s="909"/>
      <c r="F43" s="910"/>
      <c r="G43" s="890"/>
      <c r="H43" s="891"/>
      <c r="I43" s="152"/>
      <c r="J43" s="152"/>
      <c r="K43" s="152"/>
      <c r="L43" s="152"/>
      <c r="M43" s="152"/>
      <c r="N43" s="152"/>
      <c r="O43" s="152"/>
      <c r="P43" s="153"/>
      <c r="Q43" s="153"/>
      <c r="R43" s="156">
        <f t="shared" si="22"/>
        <v>0</v>
      </c>
      <c r="S43" s="156">
        <f t="shared" si="23"/>
        <v>0</v>
      </c>
      <c r="U43" s="157">
        <f t="shared" si="29"/>
        <v>0</v>
      </c>
      <c r="W43" s="152"/>
      <c r="X43" s="152"/>
      <c r="Y43" s="152"/>
      <c r="Z43" s="152"/>
      <c r="AA43" s="152"/>
      <c r="AB43" s="152"/>
      <c r="AC43" s="347"/>
      <c r="AD43" s="152"/>
      <c r="AE43" s="152"/>
      <c r="AF43" s="152"/>
      <c r="AG43" s="152"/>
      <c r="AH43" s="152"/>
      <c r="AI43" s="152"/>
      <c r="AJ43" s="347"/>
      <c r="AK43" s="152"/>
      <c r="AL43" s="152"/>
      <c r="AM43" s="295"/>
      <c r="AN43" s="228"/>
      <c r="AO43" s="228"/>
      <c r="AP43" s="228"/>
      <c r="AQ43" s="228"/>
      <c r="AR43" s="228"/>
      <c r="AS43" s="348"/>
      <c r="AT43" s="264">
        <f t="shared" si="12"/>
        <v>0</v>
      </c>
      <c r="AU43" s="259"/>
      <c r="AV43" s="265">
        <f t="shared" si="26"/>
        <v>0</v>
      </c>
      <c r="AX43" s="265">
        <f t="shared" si="30"/>
        <v>0</v>
      </c>
      <c r="AZ43" s="492">
        <f t="shared" si="27"/>
        <v>0</v>
      </c>
      <c r="BB43" s="492">
        <f t="shared" si="28"/>
        <v>0</v>
      </c>
      <c r="BD43" s="265">
        <f t="shared" si="31"/>
        <v>0</v>
      </c>
      <c r="BE43" s="105"/>
      <c r="BF43" s="105"/>
      <c r="BG43" s="105"/>
      <c r="BH43" s="105"/>
      <c r="BI43" s="105"/>
      <c r="BJ43" s="105"/>
    </row>
    <row r="44" spans="2:62" ht="18" hidden="1" customHeight="1" outlineLevel="1">
      <c r="B44" s="100"/>
      <c r="C44" s="908"/>
      <c r="D44" s="909"/>
      <c r="E44" s="909"/>
      <c r="F44" s="910"/>
      <c r="G44" s="890"/>
      <c r="H44" s="891"/>
      <c r="I44" s="152"/>
      <c r="J44" s="152"/>
      <c r="K44" s="152"/>
      <c r="L44" s="152"/>
      <c r="M44" s="152"/>
      <c r="N44" s="152"/>
      <c r="O44" s="152"/>
      <c r="P44" s="153"/>
      <c r="Q44" s="153"/>
      <c r="R44" s="156">
        <f t="shared" si="22"/>
        <v>0</v>
      </c>
      <c r="S44" s="156">
        <f t="shared" si="23"/>
        <v>0</v>
      </c>
      <c r="U44" s="157">
        <f t="shared" si="29"/>
        <v>0</v>
      </c>
      <c r="W44" s="152"/>
      <c r="X44" s="152"/>
      <c r="Y44" s="152"/>
      <c r="Z44" s="152"/>
      <c r="AA44" s="152"/>
      <c r="AB44" s="152"/>
      <c r="AC44" s="347"/>
      <c r="AD44" s="152"/>
      <c r="AE44" s="152"/>
      <c r="AF44" s="152"/>
      <c r="AG44" s="152"/>
      <c r="AH44" s="152"/>
      <c r="AI44" s="152"/>
      <c r="AJ44" s="347"/>
      <c r="AK44" s="152"/>
      <c r="AL44" s="152"/>
      <c r="AM44" s="295"/>
      <c r="AN44" s="228"/>
      <c r="AO44" s="228"/>
      <c r="AP44" s="228"/>
      <c r="AQ44" s="228"/>
      <c r="AR44" s="228"/>
      <c r="AS44" s="348"/>
      <c r="AT44" s="264">
        <f t="shared" si="12"/>
        <v>0</v>
      </c>
      <c r="AU44" s="259"/>
      <c r="AV44" s="265">
        <f t="shared" si="26"/>
        <v>0</v>
      </c>
      <c r="AX44" s="265">
        <f t="shared" si="30"/>
        <v>0</v>
      </c>
      <c r="AZ44" s="492">
        <f t="shared" si="27"/>
        <v>0</v>
      </c>
      <c r="BB44" s="492">
        <f t="shared" si="28"/>
        <v>0</v>
      </c>
      <c r="BD44" s="265">
        <f t="shared" si="31"/>
        <v>0</v>
      </c>
      <c r="BE44" s="105"/>
      <c r="BF44" s="105"/>
      <c r="BG44" s="105"/>
      <c r="BH44" s="105"/>
      <c r="BI44" s="105"/>
      <c r="BJ44" s="105"/>
    </row>
    <row r="45" spans="2:62" ht="9.9499999999999993" hidden="1" customHeight="1" outlineLevel="1">
      <c r="B45" s="101"/>
      <c r="C45" s="208"/>
      <c r="D45" s="208"/>
      <c r="E45" s="208"/>
      <c r="F45" s="208"/>
      <c r="G45" s="237"/>
      <c r="H45" s="207"/>
      <c r="I45" s="257"/>
      <c r="J45" s="257"/>
      <c r="K45" s="257"/>
      <c r="L45" s="257"/>
      <c r="M45" s="257"/>
      <c r="N45" s="257"/>
      <c r="O45" s="257"/>
      <c r="P45" s="256"/>
      <c r="Q45" s="102"/>
      <c r="R45" s="102"/>
      <c r="S45" s="102"/>
      <c r="U45" s="98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Z45" s="493"/>
      <c r="BE45" s="105"/>
      <c r="BF45" s="105"/>
      <c r="BG45" s="105"/>
      <c r="BH45" s="105"/>
      <c r="BI45" s="105"/>
      <c r="BJ45" s="105"/>
    </row>
    <row r="46" spans="2:62" ht="20.100000000000001" customHeight="1" collapsed="1">
      <c r="B46" s="179">
        <f>B29+1</f>
        <v>3</v>
      </c>
      <c r="C46" s="916"/>
      <c r="D46" s="917"/>
      <c r="E46" s="917"/>
      <c r="F46" s="918"/>
      <c r="G46" s="429"/>
      <c r="H46" s="206">
        <v>1</v>
      </c>
      <c r="I46" s="642">
        <f t="shared" ref="I46" si="32">$H46*SUM(I47:I61)</f>
        <v>0</v>
      </c>
      <c r="J46" s="643">
        <f t="shared" ref="J46:O46" si="33">$H46*SUM(J47:J61)</f>
        <v>0</v>
      </c>
      <c r="K46" s="644">
        <f t="shared" si="33"/>
        <v>0</v>
      </c>
      <c r="L46" s="645">
        <f t="shared" si="33"/>
        <v>0</v>
      </c>
      <c r="M46" s="645">
        <f t="shared" si="33"/>
        <v>0</v>
      </c>
      <c r="N46" s="644">
        <f t="shared" si="33"/>
        <v>0</v>
      </c>
      <c r="O46" s="642">
        <f t="shared" si="33"/>
        <v>0</v>
      </c>
      <c r="P46" s="209">
        <f t="shared" ref="P46:Q46" si="34">$H46*SUM(P47:P61)</f>
        <v>0</v>
      </c>
      <c r="Q46" s="210">
        <f t="shared" si="34"/>
        <v>0</v>
      </c>
      <c r="R46" s="136">
        <f t="shared" ref="R46:R61" si="35">P46*(1+Gewinn)*(1+SicherheitAngebot)</f>
        <v>0</v>
      </c>
      <c r="S46" s="137">
        <f t="shared" ref="S46:S61" si="36">Q46*(1+MGKZ)*(1+Gewinn)*(1+SicherheitAngebot)</f>
        <v>0</v>
      </c>
      <c r="U46" s="10">
        <f>I46*$I$7+J46*$J$7+K46*$K$7+L46*$L$7+M46*$M$7+N46*$N$7+O46*$O$7+R46+S46</f>
        <v>0</v>
      </c>
      <c r="W46" s="646">
        <f t="shared" ref="W46:AB46" si="37">$H46*SUM(W47:W61)</f>
        <v>0</v>
      </c>
      <c r="X46" s="647">
        <f t="shared" si="37"/>
        <v>0</v>
      </c>
      <c r="Y46" s="648">
        <f t="shared" si="37"/>
        <v>0</v>
      </c>
      <c r="Z46" s="649">
        <f t="shared" si="37"/>
        <v>0</v>
      </c>
      <c r="AA46" s="648">
        <f t="shared" si="37"/>
        <v>0</v>
      </c>
      <c r="AB46" s="646">
        <f t="shared" si="37"/>
        <v>0</v>
      </c>
      <c r="AC46" s="258"/>
      <c r="AD46" s="646">
        <f t="shared" ref="AD46:AM46" si="38">$H46*SUM(AD47:AD61)</f>
        <v>0</v>
      </c>
      <c r="AE46" s="647">
        <f t="shared" si="38"/>
        <v>0</v>
      </c>
      <c r="AF46" s="648">
        <f t="shared" si="38"/>
        <v>0</v>
      </c>
      <c r="AG46" s="649">
        <f t="shared" si="38"/>
        <v>0</v>
      </c>
      <c r="AH46" s="648">
        <f t="shared" si="38"/>
        <v>0</v>
      </c>
      <c r="AI46" s="646">
        <f t="shared" si="38"/>
        <v>0</v>
      </c>
      <c r="AJ46" s="258"/>
      <c r="AK46" s="653">
        <f t="shared" si="38"/>
        <v>0</v>
      </c>
      <c r="AL46" s="653">
        <f t="shared" si="38"/>
        <v>0</v>
      </c>
      <c r="AM46" s="653">
        <f t="shared" si="38"/>
        <v>0</v>
      </c>
      <c r="AN46" s="227">
        <f>$H46*SUM(AN47:AN61)*(1+Gewinn)*(1+SicherheitAngebot)</f>
        <v>0</v>
      </c>
      <c r="AO46" s="227">
        <f>$H46*SUM(AO47:AO61)*(1+Gewinn)*(1+SicherheitAngebot)</f>
        <v>0</v>
      </c>
      <c r="AP46" s="227">
        <f>$H46*SUM(AP47:AP61)*(1+Gewinn)*(1+SicherheitAngebot)</f>
        <v>0</v>
      </c>
      <c r="AQ46" s="227">
        <f>$H46*SUM(AQ47:AQ61)*(1+Gewinn)*(1+SicherheitAngebot)</f>
        <v>0</v>
      </c>
      <c r="AR46" s="227">
        <f>$H46*SUM(AR47:AR61)*(1+Gewinn)*(1+SicherheitAngebot)</f>
        <v>0</v>
      </c>
      <c r="AS46" s="262"/>
      <c r="AT46" s="263">
        <f t="shared" ref="AT46:AT109" si="39">((W46+AD46)*$W$7+(X46+AE46)*$X$7+(Y46+Z46+AF46+AG46)*$Z$7+(AA46+AH46)*$AA$7+(AB46+AI46)*$AB$7)*Zuschläge_IBN</f>
        <v>0</v>
      </c>
      <c r="AU46" s="259"/>
      <c r="AV46" s="491">
        <f>AK46*$AK$7+AL46*$AL$7+AM46*$AM$7+SUM(AN46:AR46)+AT46/Zuschläge_IBN+AT46</f>
        <v>0</v>
      </c>
      <c r="AX46" s="685">
        <f>U46+AV46</f>
        <v>0</v>
      </c>
      <c r="AZ46" s="490">
        <f>IF(H46&gt;0,U46/(1+SicherheitAngebot)*(1+Sicherheit),0)</f>
        <v>0</v>
      </c>
      <c r="BB46" s="490">
        <f>IF(H46&gt;0,AV46/(1+SicherheitAngebot)*(1+Sicherheit),0)</f>
        <v>0</v>
      </c>
      <c r="BD46" s="490">
        <f>AZ46+BB46</f>
        <v>0</v>
      </c>
      <c r="BE46" s="105"/>
      <c r="BF46" s="105"/>
      <c r="BG46" s="105"/>
      <c r="BH46" s="105"/>
      <c r="BI46" s="105"/>
      <c r="BJ46" s="105"/>
    </row>
    <row r="47" spans="2:62" ht="20.100000000000001" hidden="1" customHeight="1" outlineLevel="1">
      <c r="B47" s="211"/>
      <c r="C47" s="908"/>
      <c r="D47" s="909"/>
      <c r="E47" s="909"/>
      <c r="F47" s="910"/>
      <c r="G47" s="890"/>
      <c r="H47" s="901"/>
      <c r="I47" s="152"/>
      <c r="J47" s="152"/>
      <c r="K47" s="152"/>
      <c r="L47" s="152"/>
      <c r="M47" s="152"/>
      <c r="N47" s="152"/>
      <c r="O47" s="152"/>
      <c r="P47" s="153"/>
      <c r="Q47" s="153"/>
      <c r="R47" s="156">
        <f t="shared" si="35"/>
        <v>0</v>
      </c>
      <c r="S47" s="156">
        <f t="shared" si="36"/>
        <v>0</v>
      </c>
      <c r="U47" s="157">
        <f>I47*$I$7+J47*$J$7+K47*$K$7+L47*$L$7+M47*$M$7+N47*$N$7+O47*$O$7+R47+S47</f>
        <v>0</v>
      </c>
      <c r="W47" s="152"/>
      <c r="X47" s="152"/>
      <c r="Y47" s="152"/>
      <c r="Z47" s="152"/>
      <c r="AA47" s="152"/>
      <c r="AB47" s="152"/>
      <c r="AC47" s="347"/>
      <c r="AD47" s="152"/>
      <c r="AE47" s="152"/>
      <c r="AF47" s="152"/>
      <c r="AG47" s="152"/>
      <c r="AH47" s="152"/>
      <c r="AI47" s="152"/>
      <c r="AJ47" s="347"/>
      <c r="AK47" s="152"/>
      <c r="AL47" s="152"/>
      <c r="AM47" s="295"/>
      <c r="AN47" s="228"/>
      <c r="AO47" s="228"/>
      <c r="AP47" s="228"/>
      <c r="AQ47" s="228"/>
      <c r="AR47" s="228"/>
      <c r="AS47" s="348"/>
      <c r="AT47" s="264">
        <f t="shared" si="39"/>
        <v>0</v>
      </c>
      <c r="AU47" s="259"/>
      <c r="AV47" s="265">
        <f t="shared" ref="AV47:AV61" si="40">AK47*$AK$7+AL47*$AL$7+AM47*$AM$7+SUM(AN47:AR47)*(1+Gewinn)*(1+SicherheitAngebot)+AT47/Zuschläge_IBN+AT47</f>
        <v>0</v>
      </c>
      <c r="AX47" s="265">
        <f>U47+AV47</f>
        <v>0</v>
      </c>
      <c r="AZ47" s="492">
        <f t="shared" ref="AZ47:AZ61" si="41">U47/(1+SicherheitAngebot)*(1+Sicherheit)</f>
        <v>0</v>
      </c>
      <c r="BB47" s="492">
        <f t="shared" ref="BB47:BB61" si="42">AV47/(1+SicherheitAngebot)*(1+Sicherheit)</f>
        <v>0</v>
      </c>
      <c r="BD47" s="265">
        <f>AZ47+BB47</f>
        <v>0</v>
      </c>
      <c r="BE47" s="105"/>
      <c r="BF47" s="105"/>
      <c r="BG47" s="105"/>
      <c r="BH47" s="105"/>
      <c r="BI47" s="105"/>
      <c r="BJ47" s="105"/>
    </row>
    <row r="48" spans="2:62" ht="20.100000000000001" hidden="1" customHeight="1" outlineLevel="1">
      <c r="B48" s="212"/>
      <c r="C48" s="908"/>
      <c r="D48" s="909"/>
      <c r="E48" s="909"/>
      <c r="F48" s="910"/>
      <c r="G48" s="890"/>
      <c r="H48" s="891"/>
      <c r="I48" s="152"/>
      <c r="J48" s="152"/>
      <c r="K48" s="152"/>
      <c r="L48" s="152"/>
      <c r="M48" s="152"/>
      <c r="N48" s="152"/>
      <c r="O48" s="152"/>
      <c r="P48" s="153"/>
      <c r="Q48" s="153"/>
      <c r="R48" s="156">
        <f t="shared" si="35"/>
        <v>0</v>
      </c>
      <c r="S48" s="156">
        <f t="shared" si="36"/>
        <v>0</v>
      </c>
      <c r="U48" s="157">
        <f t="shared" ref="U48:U61" si="43">I48*$I$7+J48*$J$7+K48*$K$7+L48*$L$7+M48*$M$7+N48*$N$7+O48*$O$7+R48+S48</f>
        <v>0</v>
      </c>
      <c r="W48" s="152"/>
      <c r="X48" s="152"/>
      <c r="Y48" s="152"/>
      <c r="Z48" s="152"/>
      <c r="AA48" s="152"/>
      <c r="AB48" s="152"/>
      <c r="AC48" s="347"/>
      <c r="AD48" s="152"/>
      <c r="AE48" s="152"/>
      <c r="AF48" s="152"/>
      <c r="AG48" s="152"/>
      <c r="AH48" s="152"/>
      <c r="AI48" s="152"/>
      <c r="AJ48" s="347"/>
      <c r="AK48" s="152"/>
      <c r="AL48" s="152"/>
      <c r="AM48" s="295"/>
      <c r="AN48" s="228"/>
      <c r="AO48" s="228"/>
      <c r="AP48" s="228"/>
      <c r="AQ48" s="228"/>
      <c r="AR48" s="228"/>
      <c r="AS48" s="348"/>
      <c r="AT48" s="264">
        <f t="shared" si="39"/>
        <v>0</v>
      </c>
      <c r="AU48" s="259"/>
      <c r="AV48" s="265">
        <f t="shared" si="40"/>
        <v>0</v>
      </c>
      <c r="AX48" s="265">
        <f t="shared" ref="AX48:AX61" si="44">U48+AV48</f>
        <v>0</v>
      </c>
      <c r="AZ48" s="492">
        <f t="shared" si="41"/>
        <v>0</v>
      </c>
      <c r="BB48" s="492">
        <f t="shared" si="42"/>
        <v>0</v>
      </c>
      <c r="BD48" s="265">
        <f t="shared" ref="BD48:BD61" si="45">AZ48+BB48</f>
        <v>0</v>
      </c>
      <c r="BE48" s="105"/>
      <c r="BF48" s="105"/>
      <c r="BG48" s="105"/>
      <c r="BH48" s="105"/>
      <c r="BI48" s="105"/>
      <c r="BJ48" s="105"/>
    </row>
    <row r="49" spans="2:62" ht="20.100000000000001" hidden="1" customHeight="1" outlineLevel="1">
      <c r="B49" s="212"/>
      <c r="C49" s="908"/>
      <c r="D49" s="909"/>
      <c r="E49" s="909"/>
      <c r="F49" s="910"/>
      <c r="G49" s="890"/>
      <c r="H49" s="891"/>
      <c r="I49" s="152"/>
      <c r="J49" s="152"/>
      <c r="K49" s="152"/>
      <c r="L49" s="152"/>
      <c r="M49" s="152"/>
      <c r="N49" s="152"/>
      <c r="O49" s="152"/>
      <c r="P49" s="153"/>
      <c r="Q49" s="153"/>
      <c r="R49" s="156">
        <f t="shared" si="35"/>
        <v>0</v>
      </c>
      <c r="S49" s="156">
        <f t="shared" si="36"/>
        <v>0</v>
      </c>
      <c r="U49" s="157">
        <f t="shared" si="43"/>
        <v>0</v>
      </c>
      <c r="W49" s="152"/>
      <c r="X49" s="152"/>
      <c r="Y49" s="152"/>
      <c r="Z49" s="152"/>
      <c r="AA49" s="152"/>
      <c r="AB49" s="152"/>
      <c r="AC49" s="347"/>
      <c r="AD49" s="152"/>
      <c r="AE49" s="152"/>
      <c r="AF49" s="152"/>
      <c r="AG49" s="152"/>
      <c r="AH49" s="152"/>
      <c r="AI49" s="152"/>
      <c r="AJ49" s="347"/>
      <c r="AK49" s="152"/>
      <c r="AL49" s="152"/>
      <c r="AM49" s="295"/>
      <c r="AN49" s="228"/>
      <c r="AO49" s="228"/>
      <c r="AP49" s="228"/>
      <c r="AQ49" s="228"/>
      <c r="AR49" s="228"/>
      <c r="AS49" s="348"/>
      <c r="AT49" s="264">
        <f t="shared" si="39"/>
        <v>0</v>
      </c>
      <c r="AU49" s="259"/>
      <c r="AV49" s="265">
        <f t="shared" si="40"/>
        <v>0</v>
      </c>
      <c r="AX49" s="265">
        <f t="shared" si="44"/>
        <v>0</v>
      </c>
      <c r="AZ49" s="492">
        <f t="shared" si="41"/>
        <v>0</v>
      </c>
      <c r="BB49" s="492">
        <f t="shared" si="42"/>
        <v>0</v>
      </c>
      <c r="BD49" s="265">
        <f t="shared" si="45"/>
        <v>0</v>
      </c>
      <c r="BE49" s="105"/>
      <c r="BF49" s="105"/>
      <c r="BG49" s="105"/>
      <c r="BH49" s="105"/>
      <c r="BI49" s="105"/>
      <c r="BJ49" s="105"/>
    </row>
    <row r="50" spans="2:62" ht="20.100000000000001" hidden="1" customHeight="1" outlineLevel="1">
      <c r="B50" s="212"/>
      <c r="C50" s="908"/>
      <c r="D50" s="909"/>
      <c r="E50" s="909"/>
      <c r="F50" s="910"/>
      <c r="G50" s="890"/>
      <c r="H50" s="891"/>
      <c r="I50" s="152"/>
      <c r="J50" s="152"/>
      <c r="K50" s="152"/>
      <c r="L50" s="152"/>
      <c r="M50" s="152"/>
      <c r="N50" s="152"/>
      <c r="O50" s="152"/>
      <c r="P50" s="153"/>
      <c r="Q50" s="153"/>
      <c r="R50" s="156">
        <f t="shared" si="35"/>
        <v>0</v>
      </c>
      <c r="S50" s="156">
        <f t="shared" si="36"/>
        <v>0</v>
      </c>
      <c r="U50" s="157">
        <f t="shared" si="43"/>
        <v>0</v>
      </c>
      <c r="W50" s="152"/>
      <c r="X50" s="152"/>
      <c r="Y50" s="152"/>
      <c r="Z50" s="152"/>
      <c r="AA50" s="152"/>
      <c r="AB50" s="152"/>
      <c r="AC50" s="347"/>
      <c r="AD50" s="152"/>
      <c r="AE50" s="152"/>
      <c r="AF50" s="152"/>
      <c r="AG50" s="152"/>
      <c r="AH50" s="152"/>
      <c r="AI50" s="152"/>
      <c r="AJ50" s="347"/>
      <c r="AK50" s="152"/>
      <c r="AL50" s="152"/>
      <c r="AM50" s="295"/>
      <c r="AN50" s="228"/>
      <c r="AO50" s="228"/>
      <c r="AP50" s="228"/>
      <c r="AQ50" s="228"/>
      <c r="AR50" s="228"/>
      <c r="AS50" s="348"/>
      <c r="AT50" s="264">
        <f t="shared" si="39"/>
        <v>0</v>
      </c>
      <c r="AU50" s="259"/>
      <c r="AV50" s="265">
        <f t="shared" si="40"/>
        <v>0</v>
      </c>
      <c r="AX50" s="265">
        <f t="shared" si="44"/>
        <v>0</v>
      </c>
      <c r="AZ50" s="492">
        <f t="shared" si="41"/>
        <v>0</v>
      </c>
      <c r="BB50" s="492">
        <f t="shared" si="42"/>
        <v>0</v>
      </c>
      <c r="BD50" s="265">
        <f t="shared" si="45"/>
        <v>0</v>
      </c>
      <c r="BE50" s="105"/>
      <c r="BF50" s="105"/>
      <c r="BG50" s="105"/>
      <c r="BH50" s="105"/>
      <c r="BI50" s="105"/>
      <c r="BJ50" s="105"/>
    </row>
    <row r="51" spans="2:62" ht="20.100000000000001" hidden="1" customHeight="1" outlineLevel="1">
      <c r="B51" s="212"/>
      <c r="C51" s="908"/>
      <c r="D51" s="909"/>
      <c r="E51" s="909"/>
      <c r="F51" s="910"/>
      <c r="G51" s="890"/>
      <c r="H51" s="891"/>
      <c r="I51" s="152"/>
      <c r="J51" s="152"/>
      <c r="K51" s="152"/>
      <c r="L51" s="152"/>
      <c r="M51" s="152"/>
      <c r="N51" s="152"/>
      <c r="O51" s="152"/>
      <c r="P51" s="153"/>
      <c r="Q51" s="153"/>
      <c r="R51" s="156">
        <f t="shared" si="35"/>
        <v>0</v>
      </c>
      <c r="S51" s="156">
        <f t="shared" si="36"/>
        <v>0</v>
      </c>
      <c r="U51" s="157">
        <f t="shared" si="43"/>
        <v>0</v>
      </c>
      <c r="W51" s="152"/>
      <c r="X51" s="152"/>
      <c r="Y51" s="152"/>
      <c r="Z51" s="152"/>
      <c r="AA51" s="152"/>
      <c r="AB51" s="152"/>
      <c r="AC51" s="347"/>
      <c r="AD51" s="152"/>
      <c r="AE51" s="152"/>
      <c r="AF51" s="152"/>
      <c r="AG51" s="152"/>
      <c r="AH51" s="152"/>
      <c r="AI51" s="152"/>
      <c r="AJ51" s="347"/>
      <c r="AK51" s="152"/>
      <c r="AL51" s="152"/>
      <c r="AM51" s="295"/>
      <c r="AN51" s="228"/>
      <c r="AO51" s="228"/>
      <c r="AP51" s="228"/>
      <c r="AQ51" s="228"/>
      <c r="AR51" s="228"/>
      <c r="AS51" s="348"/>
      <c r="AT51" s="264">
        <f t="shared" si="39"/>
        <v>0</v>
      </c>
      <c r="AU51" s="259"/>
      <c r="AV51" s="265">
        <f t="shared" si="40"/>
        <v>0</v>
      </c>
      <c r="AX51" s="265">
        <f t="shared" si="44"/>
        <v>0</v>
      </c>
      <c r="AZ51" s="492">
        <f t="shared" si="41"/>
        <v>0</v>
      </c>
      <c r="BB51" s="492">
        <f t="shared" si="42"/>
        <v>0</v>
      </c>
      <c r="BD51" s="265">
        <f t="shared" si="45"/>
        <v>0</v>
      </c>
      <c r="BE51" s="105"/>
      <c r="BF51" s="105"/>
      <c r="BG51" s="105"/>
      <c r="BH51" s="105"/>
      <c r="BI51" s="105"/>
      <c r="BJ51" s="105"/>
    </row>
    <row r="52" spans="2:62" ht="20.100000000000001" hidden="1" customHeight="1" outlineLevel="1">
      <c r="B52" s="212"/>
      <c r="C52" s="908"/>
      <c r="D52" s="909"/>
      <c r="E52" s="909"/>
      <c r="F52" s="910"/>
      <c r="G52" s="890"/>
      <c r="H52" s="891"/>
      <c r="I52" s="152"/>
      <c r="J52" s="152"/>
      <c r="K52" s="152"/>
      <c r="L52" s="152"/>
      <c r="M52" s="152"/>
      <c r="N52" s="152"/>
      <c r="O52" s="152"/>
      <c r="P52" s="153"/>
      <c r="Q52" s="153"/>
      <c r="R52" s="156">
        <f t="shared" si="35"/>
        <v>0</v>
      </c>
      <c r="S52" s="156">
        <f t="shared" si="36"/>
        <v>0</v>
      </c>
      <c r="U52" s="157">
        <f t="shared" si="43"/>
        <v>0</v>
      </c>
      <c r="W52" s="152"/>
      <c r="X52" s="152"/>
      <c r="Y52" s="152"/>
      <c r="Z52" s="152"/>
      <c r="AA52" s="152"/>
      <c r="AB52" s="152"/>
      <c r="AC52" s="347"/>
      <c r="AD52" s="152"/>
      <c r="AE52" s="152"/>
      <c r="AF52" s="152"/>
      <c r="AG52" s="152"/>
      <c r="AH52" s="152"/>
      <c r="AI52" s="152"/>
      <c r="AJ52" s="347"/>
      <c r="AK52" s="152"/>
      <c r="AL52" s="152"/>
      <c r="AM52" s="295"/>
      <c r="AN52" s="228"/>
      <c r="AO52" s="228"/>
      <c r="AP52" s="228"/>
      <c r="AQ52" s="228"/>
      <c r="AR52" s="228"/>
      <c r="AS52" s="348"/>
      <c r="AT52" s="264">
        <f t="shared" si="39"/>
        <v>0</v>
      </c>
      <c r="AU52" s="259"/>
      <c r="AV52" s="265">
        <f t="shared" si="40"/>
        <v>0</v>
      </c>
      <c r="AX52" s="265">
        <f t="shared" si="44"/>
        <v>0</v>
      </c>
      <c r="AZ52" s="492">
        <f t="shared" si="41"/>
        <v>0</v>
      </c>
      <c r="BB52" s="492">
        <f t="shared" si="42"/>
        <v>0</v>
      </c>
      <c r="BD52" s="265">
        <f t="shared" si="45"/>
        <v>0</v>
      </c>
      <c r="BE52" s="105"/>
      <c r="BF52" s="105"/>
      <c r="BG52" s="105"/>
      <c r="BH52" s="105"/>
      <c r="BI52" s="105"/>
      <c r="BJ52" s="105"/>
    </row>
    <row r="53" spans="2:62" ht="20.100000000000001" hidden="1" customHeight="1" outlineLevel="1">
      <c r="B53" s="212"/>
      <c r="C53" s="908"/>
      <c r="D53" s="909"/>
      <c r="E53" s="909"/>
      <c r="F53" s="910"/>
      <c r="G53" s="890"/>
      <c r="H53" s="891"/>
      <c r="I53" s="152"/>
      <c r="J53" s="152"/>
      <c r="K53" s="152"/>
      <c r="L53" s="152"/>
      <c r="M53" s="152"/>
      <c r="N53" s="152"/>
      <c r="O53" s="152"/>
      <c r="P53" s="153"/>
      <c r="Q53" s="153"/>
      <c r="R53" s="156">
        <f t="shared" si="35"/>
        <v>0</v>
      </c>
      <c r="S53" s="156">
        <f t="shared" si="36"/>
        <v>0</v>
      </c>
      <c r="U53" s="157">
        <f t="shared" si="43"/>
        <v>0</v>
      </c>
      <c r="W53" s="152"/>
      <c r="X53" s="152"/>
      <c r="Y53" s="152"/>
      <c r="Z53" s="152"/>
      <c r="AA53" s="152"/>
      <c r="AB53" s="152"/>
      <c r="AC53" s="347"/>
      <c r="AD53" s="152"/>
      <c r="AE53" s="152"/>
      <c r="AF53" s="152"/>
      <c r="AG53" s="152"/>
      <c r="AH53" s="152"/>
      <c r="AI53" s="152"/>
      <c r="AJ53" s="347"/>
      <c r="AK53" s="152"/>
      <c r="AL53" s="152"/>
      <c r="AM53" s="295"/>
      <c r="AN53" s="228"/>
      <c r="AO53" s="228"/>
      <c r="AP53" s="228"/>
      <c r="AQ53" s="228"/>
      <c r="AR53" s="228"/>
      <c r="AS53" s="348"/>
      <c r="AT53" s="264">
        <f t="shared" si="39"/>
        <v>0</v>
      </c>
      <c r="AU53" s="259"/>
      <c r="AV53" s="265">
        <f t="shared" si="40"/>
        <v>0</v>
      </c>
      <c r="AX53" s="265">
        <f t="shared" si="44"/>
        <v>0</v>
      </c>
      <c r="AZ53" s="492">
        <f t="shared" si="41"/>
        <v>0</v>
      </c>
      <c r="BB53" s="492">
        <f t="shared" si="42"/>
        <v>0</v>
      </c>
      <c r="BD53" s="265">
        <f t="shared" si="45"/>
        <v>0</v>
      </c>
      <c r="BE53" s="105"/>
      <c r="BF53" s="105"/>
      <c r="BG53" s="105"/>
      <c r="BH53" s="105"/>
      <c r="BI53" s="105"/>
      <c r="BJ53" s="105"/>
    </row>
    <row r="54" spans="2:62" ht="20.100000000000001" hidden="1" customHeight="1" outlineLevel="1">
      <c r="B54" s="212"/>
      <c r="C54" s="908"/>
      <c r="D54" s="909"/>
      <c r="E54" s="909"/>
      <c r="F54" s="910"/>
      <c r="G54" s="890"/>
      <c r="H54" s="891"/>
      <c r="I54" s="152"/>
      <c r="J54" s="152"/>
      <c r="K54" s="152"/>
      <c r="L54" s="152"/>
      <c r="M54" s="152"/>
      <c r="N54" s="152"/>
      <c r="O54" s="152"/>
      <c r="P54" s="153"/>
      <c r="Q54" s="153"/>
      <c r="R54" s="156">
        <f t="shared" si="35"/>
        <v>0</v>
      </c>
      <c r="S54" s="156">
        <f t="shared" si="36"/>
        <v>0</v>
      </c>
      <c r="U54" s="157">
        <f t="shared" si="43"/>
        <v>0</v>
      </c>
      <c r="W54" s="152"/>
      <c r="X54" s="152"/>
      <c r="Y54" s="152"/>
      <c r="Z54" s="152"/>
      <c r="AA54" s="152"/>
      <c r="AB54" s="152"/>
      <c r="AC54" s="347"/>
      <c r="AD54" s="152"/>
      <c r="AE54" s="152"/>
      <c r="AF54" s="152"/>
      <c r="AG54" s="152"/>
      <c r="AH54" s="152"/>
      <c r="AI54" s="152"/>
      <c r="AJ54" s="347"/>
      <c r="AK54" s="152"/>
      <c r="AL54" s="152"/>
      <c r="AM54" s="295"/>
      <c r="AN54" s="228"/>
      <c r="AO54" s="228"/>
      <c r="AP54" s="228"/>
      <c r="AQ54" s="228"/>
      <c r="AR54" s="228"/>
      <c r="AS54" s="348"/>
      <c r="AT54" s="264">
        <f t="shared" si="39"/>
        <v>0</v>
      </c>
      <c r="AU54" s="259"/>
      <c r="AV54" s="265">
        <f t="shared" si="40"/>
        <v>0</v>
      </c>
      <c r="AX54" s="265">
        <f t="shared" si="44"/>
        <v>0</v>
      </c>
      <c r="AZ54" s="492">
        <f t="shared" si="41"/>
        <v>0</v>
      </c>
      <c r="BB54" s="492">
        <f t="shared" si="42"/>
        <v>0</v>
      </c>
      <c r="BD54" s="265">
        <f t="shared" si="45"/>
        <v>0</v>
      </c>
      <c r="BE54" s="105"/>
      <c r="BF54" s="105"/>
      <c r="BG54" s="105"/>
      <c r="BH54" s="105"/>
      <c r="BI54" s="105"/>
      <c r="BJ54" s="105"/>
    </row>
    <row r="55" spans="2:62" ht="20.100000000000001" hidden="1" customHeight="1" outlineLevel="1">
      <c r="B55" s="212"/>
      <c r="C55" s="908"/>
      <c r="D55" s="909"/>
      <c r="E55" s="909"/>
      <c r="F55" s="910"/>
      <c r="G55" s="890"/>
      <c r="H55" s="891"/>
      <c r="I55" s="152"/>
      <c r="J55" s="152"/>
      <c r="K55" s="152"/>
      <c r="L55" s="152"/>
      <c r="M55" s="152"/>
      <c r="N55" s="152"/>
      <c r="O55" s="152"/>
      <c r="P55" s="153"/>
      <c r="Q55" s="153"/>
      <c r="R55" s="156">
        <f t="shared" si="35"/>
        <v>0</v>
      </c>
      <c r="S55" s="156">
        <f t="shared" si="36"/>
        <v>0</v>
      </c>
      <c r="U55" s="157">
        <f t="shared" si="43"/>
        <v>0</v>
      </c>
      <c r="W55" s="152"/>
      <c r="X55" s="152"/>
      <c r="Y55" s="152"/>
      <c r="Z55" s="152"/>
      <c r="AA55" s="152"/>
      <c r="AB55" s="152"/>
      <c r="AC55" s="347"/>
      <c r="AD55" s="152"/>
      <c r="AE55" s="152"/>
      <c r="AF55" s="152"/>
      <c r="AG55" s="152"/>
      <c r="AH55" s="152"/>
      <c r="AI55" s="152"/>
      <c r="AJ55" s="347"/>
      <c r="AK55" s="152"/>
      <c r="AL55" s="152"/>
      <c r="AM55" s="295"/>
      <c r="AN55" s="228"/>
      <c r="AO55" s="228"/>
      <c r="AP55" s="228"/>
      <c r="AQ55" s="228"/>
      <c r="AR55" s="228"/>
      <c r="AS55" s="348"/>
      <c r="AT55" s="264">
        <f t="shared" si="39"/>
        <v>0</v>
      </c>
      <c r="AU55" s="259"/>
      <c r="AV55" s="265">
        <f t="shared" si="40"/>
        <v>0</v>
      </c>
      <c r="AX55" s="265">
        <f t="shared" si="44"/>
        <v>0</v>
      </c>
      <c r="AZ55" s="492">
        <f t="shared" si="41"/>
        <v>0</v>
      </c>
      <c r="BB55" s="492">
        <f t="shared" si="42"/>
        <v>0</v>
      </c>
      <c r="BD55" s="265">
        <f t="shared" si="45"/>
        <v>0</v>
      </c>
      <c r="BE55" s="105"/>
      <c r="BF55" s="105"/>
      <c r="BG55" s="105"/>
      <c r="BH55" s="105"/>
      <c r="BI55" s="105"/>
      <c r="BJ55" s="105"/>
    </row>
    <row r="56" spans="2:62" ht="20.100000000000001" hidden="1" customHeight="1" outlineLevel="1">
      <c r="B56" s="212"/>
      <c r="C56" s="908"/>
      <c r="D56" s="909"/>
      <c r="E56" s="909"/>
      <c r="F56" s="910"/>
      <c r="G56" s="890"/>
      <c r="H56" s="891"/>
      <c r="I56" s="152"/>
      <c r="J56" s="152"/>
      <c r="K56" s="152"/>
      <c r="L56" s="152"/>
      <c r="M56" s="152"/>
      <c r="N56" s="152"/>
      <c r="O56" s="152"/>
      <c r="P56" s="153"/>
      <c r="Q56" s="153"/>
      <c r="R56" s="156">
        <f t="shared" si="35"/>
        <v>0</v>
      </c>
      <c r="S56" s="156">
        <f t="shared" si="36"/>
        <v>0</v>
      </c>
      <c r="U56" s="157">
        <f t="shared" si="43"/>
        <v>0</v>
      </c>
      <c r="W56" s="152"/>
      <c r="X56" s="152"/>
      <c r="Y56" s="152"/>
      <c r="Z56" s="152"/>
      <c r="AA56" s="152"/>
      <c r="AB56" s="152"/>
      <c r="AC56" s="347"/>
      <c r="AD56" s="152"/>
      <c r="AE56" s="152"/>
      <c r="AF56" s="152"/>
      <c r="AG56" s="152"/>
      <c r="AH56" s="152"/>
      <c r="AI56" s="152"/>
      <c r="AJ56" s="347"/>
      <c r="AK56" s="152"/>
      <c r="AL56" s="152"/>
      <c r="AM56" s="295"/>
      <c r="AN56" s="228"/>
      <c r="AO56" s="228"/>
      <c r="AP56" s="228"/>
      <c r="AQ56" s="228"/>
      <c r="AR56" s="228"/>
      <c r="AS56" s="348"/>
      <c r="AT56" s="264">
        <f t="shared" si="39"/>
        <v>0</v>
      </c>
      <c r="AU56" s="259"/>
      <c r="AV56" s="265">
        <f t="shared" si="40"/>
        <v>0</v>
      </c>
      <c r="AX56" s="265">
        <f t="shared" si="44"/>
        <v>0</v>
      </c>
      <c r="AZ56" s="492">
        <f t="shared" si="41"/>
        <v>0</v>
      </c>
      <c r="BB56" s="492">
        <f t="shared" si="42"/>
        <v>0</v>
      </c>
      <c r="BD56" s="265">
        <f t="shared" si="45"/>
        <v>0</v>
      </c>
      <c r="BE56" s="105"/>
      <c r="BF56" s="105"/>
      <c r="BG56" s="105"/>
      <c r="BH56" s="105"/>
      <c r="BI56" s="105"/>
      <c r="BJ56" s="105"/>
    </row>
    <row r="57" spans="2:62" ht="20.100000000000001" hidden="1" customHeight="1" outlineLevel="1">
      <c r="B57" s="212"/>
      <c r="C57" s="908"/>
      <c r="D57" s="909"/>
      <c r="E57" s="909"/>
      <c r="F57" s="910"/>
      <c r="G57" s="890"/>
      <c r="H57" s="891"/>
      <c r="I57" s="152"/>
      <c r="J57" s="152"/>
      <c r="K57" s="152"/>
      <c r="L57" s="152"/>
      <c r="M57" s="152"/>
      <c r="N57" s="152"/>
      <c r="O57" s="152"/>
      <c r="P57" s="153"/>
      <c r="Q57" s="153"/>
      <c r="R57" s="156">
        <f t="shared" si="35"/>
        <v>0</v>
      </c>
      <c r="S57" s="156">
        <f t="shared" si="36"/>
        <v>0</v>
      </c>
      <c r="U57" s="157">
        <f t="shared" si="43"/>
        <v>0</v>
      </c>
      <c r="W57" s="152"/>
      <c r="X57" s="152"/>
      <c r="Y57" s="152"/>
      <c r="Z57" s="152"/>
      <c r="AA57" s="152"/>
      <c r="AB57" s="152"/>
      <c r="AC57" s="347"/>
      <c r="AD57" s="152"/>
      <c r="AE57" s="152"/>
      <c r="AF57" s="152"/>
      <c r="AG57" s="152"/>
      <c r="AH57" s="152"/>
      <c r="AI57" s="152"/>
      <c r="AJ57" s="347"/>
      <c r="AK57" s="152"/>
      <c r="AL57" s="152"/>
      <c r="AM57" s="295"/>
      <c r="AN57" s="228"/>
      <c r="AO57" s="228"/>
      <c r="AP57" s="228"/>
      <c r="AQ57" s="228"/>
      <c r="AR57" s="228"/>
      <c r="AS57" s="348"/>
      <c r="AT57" s="264">
        <f t="shared" si="39"/>
        <v>0</v>
      </c>
      <c r="AU57" s="259"/>
      <c r="AV57" s="265">
        <f t="shared" si="40"/>
        <v>0</v>
      </c>
      <c r="AX57" s="265">
        <f t="shared" si="44"/>
        <v>0</v>
      </c>
      <c r="AZ57" s="492">
        <f t="shared" si="41"/>
        <v>0</v>
      </c>
      <c r="BB57" s="492">
        <f t="shared" si="42"/>
        <v>0</v>
      </c>
      <c r="BD57" s="265">
        <f t="shared" si="45"/>
        <v>0</v>
      </c>
      <c r="BE57" s="105"/>
      <c r="BF57" s="105"/>
      <c r="BG57" s="105"/>
      <c r="BH57" s="105"/>
      <c r="BI57" s="105"/>
      <c r="BJ57" s="105"/>
    </row>
    <row r="58" spans="2:62" ht="20.100000000000001" hidden="1" customHeight="1" outlineLevel="1">
      <c r="B58" s="212"/>
      <c r="C58" s="908"/>
      <c r="D58" s="909"/>
      <c r="E58" s="909"/>
      <c r="F58" s="910"/>
      <c r="G58" s="890"/>
      <c r="H58" s="891"/>
      <c r="I58" s="152"/>
      <c r="J58" s="152"/>
      <c r="K58" s="152"/>
      <c r="L58" s="152"/>
      <c r="M58" s="152"/>
      <c r="N58" s="152"/>
      <c r="O58" s="152"/>
      <c r="P58" s="153"/>
      <c r="Q58" s="153"/>
      <c r="R58" s="156">
        <f t="shared" si="35"/>
        <v>0</v>
      </c>
      <c r="S58" s="156">
        <f t="shared" si="36"/>
        <v>0</v>
      </c>
      <c r="U58" s="157">
        <f t="shared" si="43"/>
        <v>0</v>
      </c>
      <c r="W58" s="152"/>
      <c r="X58" s="152"/>
      <c r="Y58" s="152"/>
      <c r="Z58" s="152"/>
      <c r="AA58" s="152"/>
      <c r="AB58" s="152"/>
      <c r="AC58" s="347"/>
      <c r="AD58" s="152"/>
      <c r="AE58" s="152"/>
      <c r="AF58" s="152"/>
      <c r="AG58" s="152"/>
      <c r="AH58" s="152"/>
      <c r="AI58" s="152"/>
      <c r="AJ58" s="347"/>
      <c r="AK58" s="152"/>
      <c r="AL58" s="152"/>
      <c r="AM58" s="295"/>
      <c r="AN58" s="228"/>
      <c r="AO58" s="228"/>
      <c r="AP58" s="228"/>
      <c r="AQ58" s="228"/>
      <c r="AR58" s="228"/>
      <c r="AS58" s="348"/>
      <c r="AT58" s="264">
        <f t="shared" si="39"/>
        <v>0</v>
      </c>
      <c r="AU58" s="259"/>
      <c r="AV58" s="265">
        <f t="shared" si="40"/>
        <v>0</v>
      </c>
      <c r="AX58" s="265">
        <f t="shared" si="44"/>
        <v>0</v>
      </c>
      <c r="AZ58" s="492">
        <f t="shared" si="41"/>
        <v>0</v>
      </c>
      <c r="BB58" s="492">
        <f t="shared" si="42"/>
        <v>0</v>
      </c>
      <c r="BD58" s="265">
        <f t="shared" si="45"/>
        <v>0</v>
      </c>
      <c r="BE58" s="105"/>
      <c r="BF58" s="105"/>
      <c r="BG58" s="105"/>
      <c r="BH58" s="105"/>
      <c r="BI58" s="105"/>
      <c r="BJ58" s="105"/>
    </row>
    <row r="59" spans="2:62" ht="20.100000000000001" hidden="1" customHeight="1" outlineLevel="1">
      <c r="B59" s="212"/>
      <c r="C59" s="908"/>
      <c r="D59" s="909"/>
      <c r="E59" s="909"/>
      <c r="F59" s="910"/>
      <c r="G59" s="890"/>
      <c r="H59" s="891"/>
      <c r="I59" s="152"/>
      <c r="J59" s="152"/>
      <c r="K59" s="152"/>
      <c r="L59" s="152"/>
      <c r="M59" s="152"/>
      <c r="N59" s="152"/>
      <c r="O59" s="152"/>
      <c r="P59" s="153"/>
      <c r="Q59" s="153"/>
      <c r="R59" s="156">
        <f t="shared" si="35"/>
        <v>0</v>
      </c>
      <c r="S59" s="156">
        <f t="shared" si="36"/>
        <v>0</v>
      </c>
      <c r="U59" s="157">
        <f t="shared" si="43"/>
        <v>0</v>
      </c>
      <c r="W59" s="152"/>
      <c r="X59" s="152"/>
      <c r="Y59" s="152"/>
      <c r="Z59" s="152"/>
      <c r="AA59" s="152"/>
      <c r="AB59" s="152"/>
      <c r="AC59" s="347"/>
      <c r="AD59" s="152"/>
      <c r="AE59" s="152"/>
      <c r="AF59" s="152"/>
      <c r="AG59" s="152"/>
      <c r="AH59" s="152"/>
      <c r="AI59" s="152"/>
      <c r="AJ59" s="347"/>
      <c r="AK59" s="152"/>
      <c r="AL59" s="152"/>
      <c r="AM59" s="295"/>
      <c r="AN59" s="228"/>
      <c r="AO59" s="228"/>
      <c r="AP59" s="228"/>
      <c r="AQ59" s="228"/>
      <c r="AR59" s="228"/>
      <c r="AS59" s="348"/>
      <c r="AT59" s="264">
        <f t="shared" si="39"/>
        <v>0</v>
      </c>
      <c r="AU59" s="259"/>
      <c r="AV59" s="265">
        <f t="shared" si="40"/>
        <v>0</v>
      </c>
      <c r="AX59" s="265">
        <f t="shared" si="44"/>
        <v>0</v>
      </c>
      <c r="AZ59" s="492">
        <f t="shared" si="41"/>
        <v>0</v>
      </c>
      <c r="BB59" s="492">
        <f t="shared" si="42"/>
        <v>0</v>
      </c>
      <c r="BD59" s="265">
        <f t="shared" si="45"/>
        <v>0</v>
      </c>
      <c r="BE59" s="105"/>
      <c r="BF59" s="105"/>
      <c r="BG59" s="105"/>
      <c r="BH59" s="105"/>
      <c r="BI59" s="105"/>
      <c r="BJ59" s="105"/>
    </row>
    <row r="60" spans="2:62" ht="20.100000000000001" hidden="1" customHeight="1" outlineLevel="1">
      <c r="B60" s="212"/>
      <c r="C60" s="908"/>
      <c r="D60" s="909"/>
      <c r="E60" s="909"/>
      <c r="F60" s="910"/>
      <c r="G60" s="890"/>
      <c r="H60" s="891"/>
      <c r="I60" s="152"/>
      <c r="J60" s="152"/>
      <c r="K60" s="152"/>
      <c r="L60" s="152"/>
      <c r="M60" s="152"/>
      <c r="N60" s="152"/>
      <c r="O60" s="152"/>
      <c r="P60" s="153"/>
      <c r="Q60" s="153"/>
      <c r="R60" s="156">
        <f t="shared" si="35"/>
        <v>0</v>
      </c>
      <c r="S60" s="156">
        <f t="shared" si="36"/>
        <v>0</v>
      </c>
      <c r="U60" s="157">
        <f t="shared" si="43"/>
        <v>0</v>
      </c>
      <c r="W60" s="152"/>
      <c r="X60" s="152"/>
      <c r="Y60" s="152"/>
      <c r="Z60" s="152"/>
      <c r="AA60" s="152"/>
      <c r="AB60" s="152"/>
      <c r="AC60" s="347"/>
      <c r="AD60" s="152"/>
      <c r="AE60" s="152"/>
      <c r="AF60" s="152"/>
      <c r="AG60" s="152"/>
      <c r="AH60" s="152"/>
      <c r="AI60" s="152"/>
      <c r="AJ60" s="347"/>
      <c r="AK60" s="152"/>
      <c r="AL60" s="152"/>
      <c r="AM60" s="295"/>
      <c r="AN60" s="228"/>
      <c r="AO60" s="228"/>
      <c r="AP60" s="228"/>
      <c r="AQ60" s="228"/>
      <c r="AR60" s="228"/>
      <c r="AS60" s="348"/>
      <c r="AT60" s="264">
        <f t="shared" si="39"/>
        <v>0</v>
      </c>
      <c r="AU60" s="259"/>
      <c r="AV60" s="265">
        <f t="shared" si="40"/>
        <v>0</v>
      </c>
      <c r="AX60" s="265">
        <f t="shared" si="44"/>
        <v>0</v>
      </c>
      <c r="AZ60" s="492">
        <f t="shared" si="41"/>
        <v>0</v>
      </c>
      <c r="BB60" s="492">
        <f t="shared" si="42"/>
        <v>0</v>
      </c>
      <c r="BD60" s="265">
        <f t="shared" si="45"/>
        <v>0</v>
      </c>
      <c r="BE60" s="105"/>
      <c r="BF60" s="105"/>
      <c r="BG60" s="105"/>
      <c r="BH60" s="105"/>
      <c r="BI60" s="105"/>
      <c r="BJ60" s="105"/>
    </row>
    <row r="61" spans="2:62" ht="20.100000000000001" hidden="1" customHeight="1" outlineLevel="1">
      <c r="B61" s="212"/>
      <c r="C61" s="908"/>
      <c r="D61" s="909"/>
      <c r="E61" s="909"/>
      <c r="F61" s="910"/>
      <c r="G61" s="890"/>
      <c r="H61" s="891"/>
      <c r="I61" s="152"/>
      <c r="J61" s="152"/>
      <c r="K61" s="152"/>
      <c r="L61" s="152"/>
      <c r="M61" s="152"/>
      <c r="N61" s="152"/>
      <c r="O61" s="152"/>
      <c r="P61" s="153"/>
      <c r="Q61" s="153"/>
      <c r="R61" s="156">
        <f t="shared" si="35"/>
        <v>0</v>
      </c>
      <c r="S61" s="156">
        <f t="shared" si="36"/>
        <v>0</v>
      </c>
      <c r="U61" s="157">
        <f t="shared" si="43"/>
        <v>0</v>
      </c>
      <c r="W61" s="152"/>
      <c r="X61" s="152"/>
      <c r="Y61" s="152"/>
      <c r="Z61" s="152"/>
      <c r="AA61" s="152"/>
      <c r="AB61" s="152"/>
      <c r="AC61" s="347"/>
      <c r="AD61" s="152"/>
      <c r="AE61" s="152"/>
      <c r="AF61" s="152"/>
      <c r="AG61" s="152"/>
      <c r="AH61" s="152"/>
      <c r="AI61" s="152"/>
      <c r="AJ61" s="347"/>
      <c r="AK61" s="152"/>
      <c r="AL61" s="152"/>
      <c r="AM61" s="295"/>
      <c r="AN61" s="228"/>
      <c r="AO61" s="228"/>
      <c r="AP61" s="228"/>
      <c r="AQ61" s="228"/>
      <c r="AR61" s="228"/>
      <c r="AS61" s="348"/>
      <c r="AT61" s="264">
        <f t="shared" si="39"/>
        <v>0</v>
      </c>
      <c r="AU61" s="259"/>
      <c r="AV61" s="265">
        <f t="shared" si="40"/>
        <v>0</v>
      </c>
      <c r="AX61" s="265">
        <f t="shared" si="44"/>
        <v>0</v>
      </c>
      <c r="AZ61" s="492">
        <f t="shared" si="41"/>
        <v>0</v>
      </c>
      <c r="BB61" s="492">
        <f t="shared" si="42"/>
        <v>0</v>
      </c>
      <c r="BD61" s="265">
        <f t="shared" si="45"/>
        <v>0</v>
      </c>
      <c r="BE61" s="105"/>
      <c r="BF61" s="105"/>
      <c r="BG61" s="105"/>
      <c r="BH61" s="105"/>
      <c r="BI61" s="105"/>
      <c r="BJ61" s="105"/>
    </row>
    <row r="62" spans="2:62" ht="9.9499999999999993" hidden="1" customHeight="1" outlineLevel="1">
      <c r="B62" s="101"/>
      <c r="C62" s="208"/>
      <c r="D62" s="208"/>
      <c r="E62" s="208"/>
      <c r="F62" s="208"/>
      <c r="G62" s="237"/>
      <c r="H62" s="207"/>
      <c r="I62" s="257"/>
      <c r="J62" s="257"/>
      <c r="K62" s="257"/>
      <c r="L62" s="257"/>
      <c r="M62" s="257"/>
      <c r="N62" s="257"/>
      <c r="O62" s="257"/>
      <c r="P62" s="256"/>
      <c r="Q62" s="102"/>
      <c r="R62" s="102"/>
      <c r="S62" s="102"/>
      <c r="U62" s="98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Z62" s="493"/>
      <c r="BE62" s="105"/>
      <c r="BF62" s="105"/>
      <c r="BG62" s="105"/>
      <c r="BH62" s="105"/>
      <c r="BI62" s="105"/>
      <c r="BJ62" s="105"/>
    </row>
    <row r="63" spans="2:62" ht="20.100000000000001" customHeight="1" collapsed="1">
      <c r="B63" s="179">
        <f>B46+1</f>
        <v>4</v>
      </c>
      <c r="C63" s="916"/>
      <c r="D63" s="917"/>
      <c r="E63" s="917"/>
      <c r="F63" s="918"/>
      <c r="G63" s="429"/>
      <c r="H63" s="206">
        <v>1</v>
      </c>
      <c r="I63" s="642">
        <f t="shared" ref="I63" si="46">$H63*SUM(I64:I78)</f>
        <v>0</v>
      </c>
      <c r="J63" s="643">
        <f t="shared" ref="J63:O63" si="47">$H63*SUM(J64:J78)</f>
        <v>0</v>
      </c>
      <c r="K63" s="644">
        <f t="shared" si="47"/>
        <v>0</v>
      </c>
      <c r="L63" s="645">
        <f t="shared" si="47"/>
        <v>0</v>
      </c>
      <c r="M63" s="645">
        <f t="shared" si="47"/>
        <v>0</v>
      </c>
      <c r="N63" s="644">
        <f t="shared" si="47"/>
        <v>0</v>
      </c>
      <c r="O63" s="642">
        <f t="shared" si="47"/>
        <v>0</v>
      </c>
      <c r="P63" s="209">
        <f t="shared" ref="P63:Q63" si="48">$H63*SUM(P64:P78)</f>
        <v>0</v>
      </c>
      <c r="Q63" s="210">
        <f t="shared" si="48"/>
        <v>0</v>
      </c>
      <c r="R63" s="136">
        <f t="shared" ref="R63:R78" si="49">P63*(1+Gewinn)*(1+SicherheitAngebot)</f>
        <v>0</v>
      </c>
      <c r="S63" s="137">
        <f t="shared" ref="S63:S78" si="50">Q63*(1+MGKZ)*(1+Gewinn)*(1+SicherheitAngebot)</f>
        <v>0</v>
      </c>
      <c r="U63" s="10">
        <f>I63*$I$7+J63*$J$7+K63*$K$7+L63*$L$7+M63*$M$7+N63*$N$7+O63*$O$7+R63+S63</f>
        <v>0</v>
      </c>
      <c r="W63" s="646">
        <f t="shared" ref="W63:AB63" si="51">$H63*SUM(W64:W78)</f>
        <v>0</v>
      </c>
      <c r="X63" s="647">
        <f t="shared" si="51"/>
        <v>0</v>
      </c>
      <c r="Y63" s="648">
        <f t="shared" si="51"/>
        <v>0</v>
      </c>
      <c r="Z63" s="649">
        <f t="shared" si="51"/>
        <v>0</v>
      </c>
      <c r="AA63" s="648">
        <f t="shared" si="51"/>
        <v>0</v>
      </c>
      <c r="AB63" s="646">
        <f t="shared" si="51"/>
        <v>0</v>
      </c>
      <c r="AC63" s="258"/>
      <c r="AD63" s="646">
        <f t="shared" ref="AD63:AM63" si="52">$H63*SUM(AD64:AD78)</f>
        <v>0</v>
      </c>
      <c r="AE63" s="647">
        <f t="shared" si="52"/>
        <v>0</v>
      </c>
      <c r="AF63" s="648">
        <f t="shared" si="52"/>
        <v>0</v>
      </c>
      <c r="AG63" s="649">
        <f t="shared" si="52"/>
        <v>0</v>
      </c>
      <c r="AH63" s="648">
        <f t="shared" si="52"/>
        <v>0</v>
      </c>
      <c r="AI63" s="646">
        <f t="shared" si="52"/>
        <v>0</v>
      </c>
      <c r="AJ63" s="258"/>
      <c r="AK63" s="653">
        <f t="shared" si="52"/>
        <v>0</v>
      </c>
      <c r="AL63" s="653">
        <f t="shared" si="52"/>
        <v>0</v>
      </c>
      <c r="AM63" s="653">
        <f t="shared" si="52"/>
        <v>0</v>
      </c>
      <c r="AN63" s="227">
        <f>$H63*SUM(AN64:AN78)*(1+Gewinn)*(1+SicherheitAngebot)</f>
        <v>0</v>
      </c>
      <c r="AO63" s="227">
        <f>$H63*SUM(AO64:AO78)*(1+Gewinn)*(1+SicherheitAngebot)</f>
        <v>0</v>
      </c>
      <c r="AP63" s="227">
        <f>$H63*SUM(AP64:AP78)*(1+Gewinn)*(1+SicherheitAngebot)</f>
        <v>0</v>
      </c>
      <c r="AQ63" s="227">
        <f>$H63*SUM(AQ64:AQ78)*(1+Gewinn)*(1+SicherheitAngebot)</f>
        <v>0</v>
      </c>
      <c r="AR63" s="227">
        <f>$H63*SUM(AR64:AR78)*(1+Gewinn)*(1+SicherheitAngebot)</f>
        <v>0</v>
      </c>
      <c r="AS63" s="262"/>
      <c r="AT63" s="263">
        <f t="shared" si="39"/>
        <v>0</v>
      </c>
      <c r="AU63" s="259"/>
      <c r="AV63" s="491">
        <f>AK63*$AK$7+AL63*$AL$7+AM63*$AM$7+SUM(AN63:AR63)+AT63/Zuschläge_IBN+AT63</f>
        <v>0</v>
      </c>
      <c r="AX63" s="685">
        <f>U63+AV63</f>
        <v>0</v>
      </c>
      <c r="AZ63" s="490">
        <f>IF(H63&gt;0,U63/(1+SicherheitAngebot)*(1+Sicherheit),0)</f>
        <v>0</v>
      </c>
      <c r="BB63" s="490">
        <f>IF(H63&gt;0,AV63/(1+SicherheitAngebot)*(1+Sicherheit),0)</f>
        <v>0</v>
      </c>
      <c r="BD63" s="490">
        <f>AZ63+BB63</f>
        <v>0</v>
      </c>
      <c r="BE63" s="105"/>
      <c r="BF63" s="105"/>
      <c r="BG63" s="105"/>
      <c r="BH63" s="105"/>
      <c r="BI63" s="105"/>
      <c r="BJ63" s="105"/>
    </row>
    <row r="64" spans="2:62" ht="20.100000000000001" hidden="1" customHeight="1" outlineLevel="1">
      <c r="B64" s="211"/>
      <c r="C64" s="908"/>
      <c r="D64" s="909"/>
      <c r="E64" s="909"/>
      <c r="F64" s="910"/>
      <c r="G64" s="890"/>
      <c r="H64" s="901"/>
      <c r="I64" s="152"/>
      <c r="J64" s="152"/>
      <c r="K64" s="152"/>
      <c r="L64" s="152"/>
      <c r="M64" s="152"/>
      <c r="N64" s="152"/>
      <c r="O64" s="152"/>
      <c r="P64" s="153"/>
      <c r="Q64" s="153"/>
      <c r="R64" s="156">
        <f t="shared" si="49"/>
        <v>0</v>
      </c>
      <c r="S64" s="156">
        <f t="shared" si="50"/>
        <v>0</v>
      </c>
      <c r="U64" s="157">
        <f>I64*$I$7+J64*$J$7+K64*$K$7+L64*$L$7+M64*$M$7+N64*$N$7+O64*$O$7+R64+S64</f>
        <v>0</v>
      </c>
      <c r="W64" s="152"/>
      <c r="X64" s="152"/>
      <c r="Y64" s="152"/>
      <c r="Z64" s="152"/>
      <c r="AA64" s="152"/>
      <c r="AB64" s="152"/>
      <c r="AC64" s="347"/>
      <c r="AD64" s="152"/>
      <c r="AE64" s="152"/>
      <c r="AF64" s="152"/>
      <c r="AG64" s="152"/>
      <c r="AH64" s="152"/>
      <c r="AI64" s="152"/>
      <c r="AJ64" s="347"/>
      <c r="AK64" s="152"/>
      <c r="AL64" s="152"/>
      <c r="AM64" s="295"/>
      <c r="AN64" s="228"/>
      <c r="AO64" s="228"/>
      <c r="AP64" s="228"/>
      <c r="AQ64" s="228"/>
      <c r="AR64" s="228"/>
      <c r="AS64" s="348"/>
      <c r="AT64" s="264">
        <f t="shared" si="39"/>
        <v>0</v>
      </c>
      <c r="AU64" s="259"/>
      <c r="AV64" s="265">
        <f t="shared" ref="AV64:AV78" si="53">AK64*$AK$7+AL64*$AL$7+AM64*$AM$7+SUM(AN64:AR64)*(1+Gewinn)*(1+SicherheitAngebot)+AT64/Zuschläge_IBN+AT64</f>
        <v>0</v>
      </c>
      <c r="AX64" s="265">
        <f>U64+AV64</f>
        <v>0</v>
      </c>
      <c r="AZ64" s="492">
        <f t="shared" ref="AZ64:AZ78" si="54">U64/(1+SicherheitAngebot)*(1+Sicherheit)</f>
        <v>0</v>
      </c>
      <c r="BB64" s="492">
        <f t="shared" ref="BB64:BB78" si="55">AV64/(1+SicherheitAngebot)*(1+Sicherheit)</f>
        <v>0</v>
      </c>
      <c r="BD64" s="265">
        <f>AZ64+BB64</f>
        <v>0</v>
      </c>
      <c r="BE64" s="105"/>
      <c r="BF64" s="105"/>
      <c r="BG64" s="105"/>
      <c r="BH64" s="105"/>
      <c r="BI64" s="105"/>
      <c r="BJ64" s="105"/>
    </row>
    <row r="65" spans="2:62" ht="20.100000000000001" hidden="1" customHeight="1" outlineLevel="1">
      <c r="B65" s="212"/>
      <c r="C65" s="908"/>
      <c r="D65" s="909"/>
      <c r="E65" s="909"/>
      <c r="F65" s="910"/>
      <c r="G65" s="890"/>
      <c r="H65" s="891"/>
      <c r="I65" s="152"/>
      <c r="J65" s="152"/>
      <c r="K65" s="152"/>
      <c r="L65" s="152"/>
      <c r="M65" s="152"/>
      <c r="N65" s="152"/>
      <c r="O65" s="152"/>
      <c r="P65" s="153"/>
      <c r="Q65" s="153"/>
      <c r="R65" s="156">
        <f t="shared" si="49"/>
        <v>0</v>
      </c>
      <c r="S65" s="156">
        <f t="shared" si="50"/>
        <v>0</v>
      </c>
      <c r="U65" s="157">
        <f t="shared" ref="U65:U78" si="56">I65*$I$7+J65*$J$7+K65*$K$7+L65*$L$7+M65*$M$7+N65*$N$7+O65*$O$7+R65+S65</f>
        <v>0</v>
      </c>
      <c r="W65" s="152"/>
      <c r="X65" s="152"/>
      <c r="Y65" s="152"/>
      <c r="Z65" s="152"/>
      <c r="AA65" s="152"/>
      <c r="AB65" s="152"/>
      <c r="AC65" s="347"/>
      <c r="AD65" s="152"/>
      <c r="AE65" s="152"/>
      <c r="AF65" s="152"/>
      <c r="AG65" s="152"/>
      <c r="AH65" s="152"/>
      <c r="AI65" s="152"/>
      <c r="AJ65" s="347"/>
      <c r="AK65" s="152"/>
      <c r="AL65" s="152"/>
      <c r="AM65" s="295"/>
      <c r="AN65" s="228"/>
      <c r="AO65" s="228"/>
      <c r="AP65" s="228"/>
      <c r="AQ65" s="228"/>
      <c r="AR65" s="228"/>
      <c r="AS65" s="348"/>
      <c r="AT65" s="264">
        <f t="shared" si="39"/>
        <v>0</v>
      </c>
      <c r="AU65" s="259"/>
      <c r="AV65" s="265">
        <f t="shared" si="53"/>
        <v>0</v>
      </c>
      <c r="AX65" s="265">
        <f t="shared" ref="AX65:AX78" si="57">U65+AV65</f>
        <v>0</v>
      </c>
      <c r="AZ65" s="492">
        <f t="shared" si="54"/>
        <v>0</v>
      </c>
      <c r="BB65" s="492">
        <f t="shared" si="55"/>
        <v>0</v>
      </c>
      <c r="BD65" s="265">
        <f t="shared" ref="BD65:BD78" si="58">AZ65+BB65</f>
        <v>0</v>
      </c>
      <c r="BE65" s="105"/>
      <c r="BF65" s="105"/>
      <c r="BG65" s="105"/>
      <c r="BH65" s="105"/>
      <c r="BI65" s="105"/>
      <c r="BJ65" s="105"/>
    </row>
    <row r="66" spans="2:62" ht="20.100000000000001" hidden="1" customHeight="1" outlineLevel="1">
      <c r="B66" s="212"/>
      <c r="C66" s="908"/>
      <c r="D66" s="909"/>
      <c r="E66" s="909"/>
      <c r="F66" s="910"/>
      <c r="G66" s="890"/>
      <c r="H66" s="891"/>
      <c r="I66" s="152"/>
      <c r="J66" s="152"/>
      <c r="K66" s="152"/>
      <c r="L66" s="152"/>
      <c r="M66" s="152"/>
      <c r="N66" s="152"/>
      <c r="O66" s="152"/>
      <c r="P66" s="153"/>
      <c r="Q66" s="153"/>
      <c r="R66" s="156">
        <f t="shared" si="49"/>
        <v>0</v>
      </c>
      <c r="S66" s="156">
        <f t="shared" si="50"/>
        <v>0</v>
      </c>
      <c r="U66" s="157">
        <f t="shared" si="56"/>
        <v>0</v>
      </c>
      <c r="W66" s="152"/>
      <c r="X66" s="152"/>
      <c r="Y66" s="152"/>
      <c r="Z66" s="152"/>
      <c r="AA66" s="152"/>
      <c r="AB66" s="152"/>
      <c r="AC66" s="347"/>
      <c r="AD66" s="152"/>
      <c r="AE66" s="152"/>
      <c r="AF66" s="152"/>
      <c r="AG66" s="152"/>
      <c r="AH66" s="152"/>
      <c r="AI66" s="152"/>
      <c r="AJ66" s="347"/>
      <c r="AK66" s="152"/>
      <c r="AL66" s="152"/>
      <c r="AM66" s="295"/>
      <c r="AN66" s="228"/>
      <c r="AO66" s="228"/>
      <c r="AP66" s="228"/>
      <c r="AQ66" s="228"/>
      <c r="AR66" s="228"/>
      <c r="AS66" s="348"/>
      <c r="AT66" s="264">
        <f t="shared" si="39"/>
        <v>0</v>
      </c>
      <c r="AU66" s="259"/>
      <c r="AV66" s="265">
        <f t="shared" si="53"/>
        <v>0</v>
      </c>
      <c r="AX66" s="265">
        <f t="shared" si="57"/>
        <v>0</v>
      </c>
      <c r="AZ66" s="492">
        <f t="shared" si="54"/>
        <v>0</v>
      </c>
      <c r="BB66" s="492">
        <f t="shared" si="55"/>
        <v>0</v>
      </c>
      <c r="BD66" s="265">
        <f t="shared" si="58"/>
        <v>0</v>
      </c>
      <c r="BE66" s="105"/>
      <c r="BF66" s="105"/>
      <c r="BG66" s="105"/>
      <c r="BH66" s="105"/>
      <c r="BI66" s="105"/>
      <c r="BJ66" s="105"/>
    </row>
    <row r="67" spans="2:62" ht="20.100000000000001" hidden="1" customHeight="1" outlineLevel="1">
      <c r="B67" s="212"/>
      <c r="C67" s="908"/>
      <c r="D67" s="909"/>
      <c r="E67" s="909"/>
      <c r="F67" s="910"/>
      <c r="G67" s="890"/>
      <c r="H67" s="891"/>
      <c r="I67" s="152"/>
      <c r="J67" s="152"/>
      <c r="K67" s="152"/>
      <c r="L67" s="152"/>
      <c r="M67" s="152"/>
      <c r="N67" s="152"/>
      <c r="O67" s="152"/>
      <c r="P67" s="153"/>
      <c r="Q67" s="153"/>
      <c r="R67" s="156">
        <f t="shared" si="49"/>
        <v>0</v>
      </c>
      <c r="S67" s="156">
        <f t="shared" si="50"/>
        <v>0</v>
      </c>
      <c r="U67" s="157">
        <f t="shared" si="56"/>
        <v>0</v>
      </c>
      <c r="W67" s="152"/>
      <c r="X67" s="152"/>
      <c r="Y67" s="152"/>
      <c r="Z67" s="152"/>
      <c r="AA67" s="152"/>
      <c r="AB67" s="152"/>
      <c r="AC67" s="347"/>
      <c r="AD67" s="152"/>
      <c r="AE67" s="152"/>
      <c r="AF67" s="152"/>
      <c r="AG67" s="152"/>
      <c r="AH67" s="152"/>
      <c r="AI67" s="152"/>
      <c r="AJ67" s="347"/>
      <c r="AK67" s="152"/>
      <c r="AL67" s="152"/>
      <c r="AM67" s="295"/>
      <c r="AN67" s="228"/>
      <c r="AO67" s="228"/>
      <c r="AP67" s="228"/>
      <c r="AQ67" s="228"/>
      <c r="AR67" s="228"/>
      <c r="AS67" s="348"/>
      <c r="AT67" s="264">
        <f t="shared" si="39"/>
        <v>0</v>
      </c>
      <c r="AU67" s="259"/>
      <c r="AV67" s="265">
        <f t="shared" si="53"/>
        <v>0</v>
      </c>
      <c r="AX67" s="265">
        <f t="shared" si="57"/>
        <v>0</v>
      </c>
      <c r="AZ67" s="492">
        <f t="shared" si="54"/>
        <v>0</v>
      </c>
      <c r="BB67" s="492">
        <f t="shared" si="55"/>
        <v>0</v>
      </c>
      <c r="BD67" s="265">
        <f t="shared" si="58"/>
        <v>0</v>
      </c>
      <c r="BE67" s="105"/>
      <c r="BF67" s="105"/>
      <c r="BG67" s="105"/>
      <c r="BH67" s="105"/>
      <c r="BI67" s="105"/>
      <c r="BJ67" s="105"/>
    </row>
    <row r="68" spans="2:62" ht="20.100000000000001" hidden="1" customHeight="1" outlineLevel="1">
      <c r="B68" s="212"/>
      <c r="C68" s="908"/>
      <c r="D68" s="909"/>
      <c r="E68" s="909"/>
      <c r="F68" s="910"/>
      <c r="G68" s="890"/>
      <c r="H68" s="891"/>
      <c r="I68" s="152"/>
      <c r="J68" s="152"/>
      <c r="K68" s="152"/>
      <c r="L68" s="152"/>
      <c r="M68" s="152"/>
      <c r="N68" s="152"/>
      <c r="O68" s="152"/>
      <c r="P68" s="153"/>
      <c r="Q68" s="153"/>
      <c r="R68" s="156">
        <f t="shared" si="49"/>
        <v>0</v>
      </c>
      <c r="S68" s="156">
        <f t="shared" si="50"/>
        <v>0</v>
      </c>
      <c r="U68" s="157">
        <f t="shared" si="56"/>
        <v>0</v>
      </c>
      <c r="W68" s="152"/>
      <c r="X68" s="152"/>
      <c r="Y68" s="152"/>
      <c r="Z68" s="152"/>
      <c r="AA68" s="152"/>
      <c r="AB68" s="152"/>
      <c r="AC68" s="347"/>
      <c r="AD68" s="152"/>
      <c r="AE68" s="152"/>
      <c r="AF68" s="152"/>
      <c r="AG68" s="152"/>
      <c r="AH68" s="152"/>
      <c r="AI68" s="152"/>
      <c r="AJ68" s="347"/>
      <c r="AK68" s="152"/>
      <c r="AL68" s="152"/>
      <c r="AM68" s="295"/>
      <c r="AN68" s="228"/>
      <c r="AO68" s="228"/>
      <c r="AP68" s="228"/>
      <c r="AQ68" s="228"/>
      <c r="AR68" s="228"/>
      <c r="AS68" s="348"/>
      <c r="AT68" s="264">
        <f t="shared" si="39"/>
        <v>0</v>
      </c>
      <c r="AU68" s="259"/>
      <c r="AV68" s="265">
        <f t="shared" si="53"/>
        <v>0</v>
      </c>
      <c r="AX68" s="265">
        <f t="shared" si="57"/>
        <v>0</v>
      </c>
      <c r="AZ68" s="492">
        <f t="shared" si="54"/>
        <v>0</v>
      </c>
      <c r="BB68" s="492">
        <f t="shared" si="55"/>
        <v>0</v>
      </c>
      <c r="BD68" s="265">
        <f t="shared" si="58"/>
        <v>0</v>
      </c>
      <c r="BE68" s="105"/>
      <c r="BF68" s="105"/>
      <c r="BG68" s="105"/>
      <c r="BH68" s="105"/>
      <c r="BI68" s="105"/>
      <c r="BJ68" s="105"/>
    </row>
    <row r="69" spans="2:62" ht="20.100000000000001" hidden="1" customHeight="1" outlineLevel="1">
      <c r="B69" s="212"/>
      <c r="C69" s="908"/>
      <c r="D69" s="909"/>
      <c r="E69" s="909"/>
      <c r="F69" s="910"/>
      <c r="G69" s="890"/>
      <c r="H69" s="891"/>
      <c r="I69" s="152"/>
      <c r="J69" s="152"/>
      <c r="K69" s="152"/>
      <c r="L69" s="152"/>
      <c r="M69" s="152"/>
      <c r="N69" s="152"/>
      <c r="O69" s="152"/>
      <c r="P69" s="153"/>
      <c r="Q69" s="153"/>
      <c r="R69" s="156">
        <f t="shared" si="49"/>
        <v>0</v>
      </c>
      <c r="S69" s="156">
        <f t="shared" si="50"/>
        <v>0</v>
      </c>
      <c r="U69" s="157">
        <f t="shared" si="56"/>
        <v>0</v>
      </c>
      <c r="W69" s="152"/>
      <c r="X69" s="152"/>
      <c r="Y69" s="152"/>
      <c r="Z69" s="152"/>
      <c r="AA69" s="152"/>
      <c r="AB69" s="152"/>
      <c r="AC69" s="347"/>
      <c r="AD69" s="152"/>
      <c r="AE69" s="152"/>
      <c r="AF69" s="152"/>
      <c r="AG69" s="152"/>
      <c r="AH69" s="152"/>
      <c r="AI69" s="152"/>
      <c r="AJ69" s="347"/>
      <c r="AK69" s="152"/>
      <c r="AL69" s="152"/>
      <c r="AM69" s="295"/>
      <c r="AN69" s="228"/>
      <c r="AO69" s="228"/>
      <c r="AP69" s="228"/>
      <c r="AQ69" s="228"/>
      <c r="AR69" s="228"/>
      <c r="AS69" s="348"/>
      <c r="AT69" s="264">
        <f t="shared" si="39"/>
        <v>0</v>
      </c>
      <c r="AU69" s="259"/>
      <c r="AV69" s="265">
        <f t="shared" si="53"/>
        <v>0</v>
      </c>
      <c r="AX69" s="265">
        <f t="shared" si="57"/>
        <v>0</v>
      </c>
      <c r="AZ69" s="492">
        <f t="shared" si="54"/>
        <v>0</v>
      </c>
      <c r="BB69" s="492">
        <f t="shared" si="55"/>
        <v>0</v>
      </c>
      <c r="BD69" s="265">
        <f t="shared" si="58"/>
        <v>0</v>
      </c>
      <c r="BE69" s="105"/>
      <c r="BF69" s="105"/>
      <c r="BG69" s="105"/>
      <c r="BH69" s="105"/>
      <c r="BI69" s="105"/>
      <c r="BJ69" s="105"/>
    </row>
    <row r="70" spans="2:62" ht="20.100000000000001" hidden="1" customHeight="1" outlineLevel="1">
      <c r="B70" s="212"/>
      <c r="C70" s="908"/>
      <c r="D70" s="909"/>
      <c r="E70" s="909"/>
      <c r="F70" s="910"/>
      <c r="G70" s="890"/>
      <c r="H70" s="891"/>
      <c r="I70" s="152"/>
      <c r="J70" s="152"/>
      <c r="K70" s="152"/>
      <c r="L70" s="152"/>
      <c r="M70" s="152"/>
      <c r="N70" s="152"/>
      <c r="O70" s="152"/>
      <c r="P70" s="153"/>
      <c r="Q70" s="153"/>
      <c r="R70" s="156">
        <f t="shared" si="49"/>
        <v>0</v>
      </c>
      <c r="S70" s="156">
        <f t="shared" si="50"/>
        <v>0</v>
      </c>
      <c r="U70" s="157">
        <f t="shared" si="56"/>
        <v>0</v>
      </c>
      <c r="W70" s="152"/>
      <c r="X70" s="152"/>
      <c r="Y70" s="152"/>
      <c r="Z70" s="152"/>
      <c r="AA70" s="152"/>
      <c r="AB70" s="152"/>
      <c r="AC70" s="347"/>
      <c r="AD70" s="152"/>
      <c r="AE70" s="152"/>
      <c r="AF70" s="152"/>
      <c r="AG70" s="152"/>
      <c r="AH70" s="152"/>
      <c r="AI70" s="152"/>
      <c r="AJ70" s="347"/>
      <c r="AK70" s="152"/>
      <c r="AL70" s="152"/>
      <c r="AM70" s="295"/>
      <c r="AN70" s="228"/>
      <c r="AO70" s="228"/>
      <c r="AP70" s="228"/>
      <c r="AQ70" s="228"/>
      <c r="AR70" s="228"/>
      <c r="AS70" s="348"/>
      <c r="AT70" s="264">
        <f t="shared" si="39"/>
        <v>0</v>
      </c>
      <c r="AU70" s="259"/>
      <c r="AV70" s="265">
        <f t="shared" si="53"/>
        <v>0</v>
      </c>
      <c r="AX70" s="265">
        <f t="shared" si="57"/>
        <v>0</v>
      </c>
      <c r="AZ70" s="492">
        <f t="shared" si="54"/>
        <v>0</v>
      </c>
      <c r="BB70" s="492">
        <f t="shared" si="55"/>
        <v>0</v>
      </c>
      <c r="BD70" s="265">
        <f t="shared" si="58"/>
        <v>0</v>
      </c>
      <c r="BE70" s="105"/>
      <c r="BF70" s="105"/>
      <c r="BG70" s="105"/>
      <c r="BH70" s="105"/>
      <c r="BI70" s="105"/>
      <c r="BJ70" s="105"/>
    </row>
    <row r="71" spans="2:62" ht="20.100000000000001" hidden="1" customHeight="1" outlineLevel="1">
      <c r="B71" s="212"/>
      <c r="C71" s="908"/>
      <c r="D71" s="909"/>
      <c r="E71" s="909"/>
      <c r="F71" s="910"/>
      <c r="G71" s="890"/>
      <c r="H71" s="891"/>
      <c r="I71" s="152"/>
      <c r="J71" s="152"/>
      <c r="K71" s="152"/>
      <c r="L71" s="152"/>
      <c r="M71" s="152"/>
      <c r="N71" s="152"/>
      <c r="O71" s="152"/>
      <c r="P71" s="153"/>
      <c r="Q71" s="153"/>
      <c r="R71" s="156">
        <f t="shared" si="49"/>
        <v>0</v>
      </c>
      <c r="S71" s="156">
        <f t="shared" si="50"/>
        <v>0</v>
      </c>
      <c r="U71" s="157">
        <f t="shared" si="56"/>
        <v>0</v>
      </c>
      <c r="W71" s="152"/>
      <c r="X71" s="152"/>
      <c r="Y71" s="152"/>
      <c r="Z71" s="152"/>
      <c r="AA71" s="152"/>
      <c r="AB71" s="152"/>
      <c r="AC71" s="347"/>
      <c r="AD71" s="152"/>
      <c r="AE71" s="152"/>
      <c r="AF71" s="152"/>
      <c r="AG71" s="152"/>
      <c r="AH71" s="152"/>
      <c r="AI71" s="152"/>
      <c r="AJ71" s="347"/>
      <c r="AK71" s="152"/>
      <c r="AL71" s="152"/>
      <c r="AM71" s="295"/>
      <c r="AN71" s="228"/>
      <c r="AO71" s="228"/>
      <c r="AP71" s="228"/>
      <c r="AQ71" s="228"/>
      <c r="AR71" s="228"/>
      <c r="AS71" s="348"/>
      <c r="AT71" s="264">
        <f t="shared" si="39"/>
        <v>0</v>
      </c>
      <c r="AU71" s="259"/>
      <c r="AV71" s="265">
        <f t="shared" si="53"/>
        <v>0</v>
      </c>
      <c r="AX71" s="265">
        <f t="shared" si="57"/>
        <v>0</v>
      </c>
      <c r="AZ71" s="492">
        <f t="shared" si="54"/>
        <v>0</v>
      </c>
      <c r="BB71" s="492">
        <f t="shared" si="55"/>
        <v>0</v>
      </c>
      <c r="BD71" s="265">
        <f t="shared" si="58"/>
        <v>0</v>
      </c>
      <c r="BE71" s="105"/>
      <c r="BF71" s="105"/>
      <c r="BG71" s="105"/>
      <c r="BH71" s="105"/>
      <c r="BI71" s="105"/>
      <c r="BJ71" s="105"/>
    </row>
    <row r="72" spans="2:62" ht="20.100000000000001" hidden="1" customHeight="1" outlineLevel="1">
      <c r="B72" s="212"/>
      <c r="C72" s="908"/>
      <c r="D72" s="909"/>
      <c r="E72" s="909"/>
      <c r="F72" s="910"/>
      <c r="G72" s="890"/>
      <c r="H72" s="891"/>
      <c r="I72" s="152"/>
      <c r="J72" s="152"/>
      <c r="K72" s="152"/>
      <c r="L72" s="152"/>
      <c r="M72" s="152"/>
      <c r="N72" s="152"/>
      <c r="O72" s="152"/>
      <c r="P72" s="153"/>
      <c r="Q72" s="153"/>
      <c r="R72" s="156">
        <f t="shared" si="49"/>
        <v>0</v>
      </c>
      <c r="S72" s="156">
        <f t="shared" si="50"/>
        <v>0</v>
      </c>
      <c r="U72" s="157">
        <f t="shared" si="56"/>
        <v>0</v>
      </c>
      <c r="W72" s="152"/>
      <c r="X72" s="152"/>
      <c r="Y72" s="152"/>
      <c r="Z72" s="152"/>
      <c r="AA72" s="152"/>
      <c r="AB72" s="152"/>
      <c r="AC72" s="347"/>
      <c r="AD72" s="152"/>
      <c r="AE72" s="152"/>
      <c r="AF72" s="152"/>
      <c r="AG72" s="152"/>
      <c r="AH72" s="152"/>
      <c r="AI72" s="152"/>
      <c r="AJ72" s="347"/>
      <c r="AK72" s="152"/>
      <c r="AL72" s="152"/>
      <c r="AM72" s="295"/>
      <c r="AN72" s="228"/>
      <c r="AO72" s="228"/>
      <c r="AP72" s="228"/>
      <c r="AQ72" s="228"/>
      <c r="AR72" s="228"/>
      <c r="AS72" s="348"/>
      <c r="AT72" s="264">
        <f t="shared" si="39"/>
        <v>0</v>
      </c>
      <c r="AU72" s="259"/>
      <c r="AV72" s="265">
        <f t="shared" si="53"/>
        <v>0</v>
      </c>
      <c r="AX72" s="265">
        <f t="shared" si="57"/>
        <v>0</v>
      </c>
      <c r="AZ72" s="492">
        <f t="shared" si="54"/>
        <v>0</v>
      </c>
      <c r="BB72" s="492">
        <f t="shared" si="55"/>
        <v>0</v>
      </c>
      <c r="BD72" s="265">
        <f t="shared" si="58"/>
        <v>0</v>
      </c>
      <c r="BE72" s="105"/>
      <c r="BF72" s="105"/>
      <c r="BG72" s="105"/>
      <c r="BH72" s="105"/>
      <c r="BI72" s="105"/>
      <c r="BJ72" s="105"/>
    </row>
    <row r="73" spans="2:62" ht="20.100000000000001" hidden="1" customHeight="1" outlineLevel="1">
      <c r="B73" s="212"/>
      <c r="C73" s="908"/>
      <c r="D73" s="909"/>
      <c r="E73" s="909"/>
      <c r="F73" s="910"/>
      <c r="G73" s="890"/>
      <c r="H73" s="891"/>
      <c r="I73" s="152"/>
      <c r="J73" s="152"/>
      <c r="K73" s="152"/>
      <c r="L73" s="152"/>
      <c r="M73" s="152"/>
      <c r="N73" s="152"/>
      <c r="O73" s="152"/>
      <c r="P73" s="153"/>
      <c r="Q73" s="153"/>
      <c r="R73" s="156">
        <f t="shared" si="49"/>
        <v>0</v>
      </c>
      <c r="S73" s="156">
        <f t="shared" si="50"/>
        <v>0</v>
      </c>
      <c r="U73" s="157">
        <f t="shared" si="56"/>
        <v>0</v>
      </c>
      <c r="W73" s="152"/>
      <c r="X73" s="152"/>
      <c r="Y73" s="152"/>
      <c r="Z73" s="152"/>
      <c r="AA73" s="152"/>
      <c r="AB73" s="152"/>
      <c r="AC73" s="347"/>
      <c r="AD73" s="152"/>
      <c r="AE73" s="152"/>
      <c r="AF73" s="152"/>
      <c r="AG73" s="152"/>
      <c r="AH73" s="152"/>
      <c r="AI73" s="152"/>
      <c r="AJ73" s="347"/>
      <c r="AK73" s="152"/>
      <c r="AL73" s="152"/>
      <c r="AM73" s="295"/>
      <c r="AN73" s="228"/>
      <c r="AO73" s="228"/>
      <c r="AP73" s="228"/>
      <c r="AQ73" s="228"/>
      <c r="AR73" s="228"/>
      <c r="AS73" s="348"/>
      <c r="AT73" s="264">
        <f t="shared" si="39"/>
        <v>0</v>
      </c>
      <c r="AU73" s="259"/>
      <c r="AV73" s="265">
        <f t="shared" si="53"/>
        <v>0</v>
      </c>
      <c r="AX73" s="265">
        <f t="shared" si="57"/>
        <v>0</v>
      </c>
      <c r="AZ73" s="492">
        <f t="shared" si="54"/>
        <v>0</v>
      </c>
      <c r="BB73" s="492">
        <f t="shared" si="55"/>
        <v>0</v>
      </c>
      <c r="BD73" s="265">
        <f t="shared" si="58"/>
        <v>0</v>
      </c>
      <c r="BE73" s="105"/>
      <c r="BF73" s="105"/>
      <c r="BG73" s="105"/>
      <c r="BH73" s="105"/>
      <c r="BI73" s="105"/>
      <c r="BJ73" s="105"/>
    </row>
    <row r="74" spans="2:62" ht="20.100000000000001" hidden="1" customHeight="1" outlineLevel="1">
      <c r="B74" s="212"/>
      <c r="C74" s="908"/>
      <c r="D74" s="909"/>
      <c r="E74" s="909"/>
      <c r="F74" s="910"/>
      <c r="G74" s="890"/>
      <c r="H74" s="891"/>
      <c r="I74" s="152"/>
      <c r="J74" s="152"/>
      <c r="K74" s="152"/>
      <c r="L74" s="152"/>
      <c r="M74" s="152"/>
      <c r="N74" s="152"/>
      <c r="O74" s="152"/>
      <c r="P74" s="153"/>
      <c r="Q74" s="153"/>
      <c r="R74" s="156">
        <f t="shared" si="49"/>
        <v>0</v>
      </c>
      <c r="S74" s="156">
        <f t="shared" si="50"/>
        <v>0</v>
      </c>
      <c r="U74" s="157">
        <f t="shared" si="56"/>
        <v>0</v>
      </c>
      <c r="W74" s="152"/>
      <c r="X74" s="152"/>
      <c r="Y74" s="152"/>
      <c r="Z74" s="152"/>
      <c r="AA74" s="152"/>
      <c r="AB74" s="152"/>
      <c r="AC74" s="347"/>
      <c r="AD74" s="152"/>
      <c r="AE74" s="152"/>
      <c r="AF74" s="152"/>
      <c r="AG74" s="152"/>
      <c r="AH74" s="152"/>
      <c r="AI74" s="152"/>
      <c r="AJ74" s="347"/>
      <c r="AK74" s="152"/>
      <c r="AL74" s="152"/>
      <c r="AM74" s="295"/>
      <c r="AN74" s="228"/>
      <c r="AO74" s="228"/>
      <c r="AP74" s="228"/>
      <c r="AQ74" s="228"/>
      <c r="AR74" s="228"/>
      <c r="AS74" s="348"/>
      <c r="AT74" s="264">
        <f t="shared" si="39"/>
        <v>0</v>
      </c>
      <c r="AU74" s="259"/>
      <c r="AV74" s="265">
        <f t="shared" si="53"/>
        <v>0</v>
      </c>
      <c r="AX74" s="265">
        <f t="shared" si="57"/>
        <v>0</v>
      </c>
      <c r="AZ74" s="492">
        <f t="shared" si="54"/>
        <v>0</v>
      </c>
      <c r="BB74" s="492">
        <f t="shared" si="55"/>
        <v>0</v>
      </c>
      <c r="BD74" s="265">
        <f t="shared" si="58"/>
        <v>0</v>
      </c>
      <c r="BE74" s="105"/>
      <c r="BF74" s="105"/>
      <c r="BG74" s="105"/>
      <c r="BH74" s="105"/>
      <c r="BI74" s="105"/>
      <c r="BJ74" s="105"/>
    </row>
    <row r="75" spans="2:62" ht="20.100000000000001" hidden="1" customHeight="1" outlineLevel="1">
      <c r="B75" s="212"/>
      <c r="C75" s="908"/>
      <c r="D75" s="909"/>
      <c r="E75" s="909"/>
      <c r="F75" s="910"/>
      <c r="G75" s="890"/>
      <c r="H75" s="891"/>
      <c r="I75" s="152"/>
      <c r="J75" s="152"/>
      <c r="K75" s="152"/>
      <c r="L75" s="152"/>
      <c r="M75" s="152"/>
      <c r="N75" s="152"/>
      <c r="O75" s="152"/>
      <c r="P75" s="153"/>
      <c r="Q75" s="153"/>
      <c r="R75" s="156">
        <f t="shared" si="49"/>
        <v>0</v>
      </c>
      <c r="S75" s="156">
        <f t="shared" si="50"/>
        <v>0</v>
      </c>
      <c r="U75" s="157">
        <f t="shared" si="56"/>
        <v>0</v>
      </c>
      <c r="W75" s="152"/>
      <c r="X75" s="152"/>
      <c r="Y75" s="152"/>
      <c r="Z75" s="152"/>
      <c r="AA75" s="152"/>
      <c r="AB75" s="152"/>
      <c r="AC75" s="347"/>
      <c r="AD75" s="152"/>
      <c r="AE75" s="152"/>
      <c r="AF75" s="152"/>
      <c r="AG75" s="152"/>
      <c r="AH75" s="152"/>
      <c r="AI75" s="152"/>
      <c r="AJ75" s="347"/>
      <c r="AK75" s="152"/>
      <c r="AL75" s="152"/>
      <c r="AM75" s="295"/>
      <c r="AN75" s="228"/>
      <c r="AO75" s="228"/>
      <c r="AP75" s="228"/>
      <c r="AQ75" s="228"/>
      <c r="AR75" s="228"/>
      <c r="AS75" s="348"/>
      <c r="AT75" s="264">
        <f t="shared" si="39"/>
        <v>0</v>
      </c>
      <c r="AU75" s="259"/>
      <c r="AV75" s="265">
        <f t="shared" si="53"/>
        <v>0</v>
      </c>
      <c r="AX75" s="265">
        <f t="shared" si="57"/>
        <v>0</v>
      </c>
      <c r="AZ75" s="492">
        <f t="shared" si="54"/>
        <v>0</v>
      </c>
      <c r="BB75" s="492">
        <f t="shared" si="55"/>
        <v>0</v>
      </c>
      <c r="BD75" s="265">
        <f t="shared" si="58"/>
        <v>0</v>
      </c>
      <c r="BE75" s="105"/>
      <c r="BF75" s="105"/>
      <c r="BG75" s="105"/>
      <c r="BH75" s="105"/>
      <c r="BI75" s="105"/>
      <c r="BJ75" s="105"/>
    </row>
    <row r="76" spans="2:62" ht="20.100000000000001" hidden="1" customHeight="1" outlineLevel="1">
      <c r="B76" s="212"/>
      <c r="C76" s="908"/>
      <c r="D76" s="909"/>
      <c r="E76" s="909"/>
      <c r="F76" s="910"/>
      <c r="G76" s="890"/>
      <c r="H76" s="891"/>
      <c r="I76" s="152"/>
      <c r="J76" s="152"/>
      <c r="K76" s="152"/>
      <c r="L76" s="152"/>
      <c r="M76" s="152"/>
      <c r="N76" s="152"/>
      <c r="O76" s="152"/>
      <c r="P76" s="153"/>
      <c r="Q76" s="153"/>
      <c r="R76" s="156">
        <f t="shared" si="49"/>
        <v>0</v>
      </c>
      <c r="S76" s="156">
        <f t="shared" si="50"/>
        <v>0</v>
      </c>
      <c r="U76" s="157">
        <f t="shared" si="56"/>
        <v>0</v>
      </c>
      <c r="W76" s="152"/>
      <c r="X76" s="152"/>
      <c r="Y76" s="152"/>
      <c r="Z76" s="152"/>
      <c r="AA76" s="152"/>
      <c r="AB76" s="152"/>
      <c r="AC76" s="347"/>
      <c r="AD76" s="152"/>
      <c r="AE76" s="152"/>
      <c r="AF76" s="152"/>
      <c r="AG76" s="152"/>
      <c r="AH76" s="152"/>
      <c r="AI76" s="152"/>
      <c r="AJ76" s="347"/>
      <c r="AK76" s="152"/>
      <c r="AL76" s="152"/>
      <c r="AM76" s="295"/>
      <c r="AN76" s="228"/>
      <c r="AO76" s="228"/>
      <c r="AP76" s="228"/>
      <c r="AQ76" s="228"/>
      <c r="AR76" s="228"/>
      <c r="AS76" s="348"/>
      <c r="AT76" s="264">
        <f t="shared" si="39"/>
        <v>0</v>
      </c>
      <c r="AU76" s="259"/>
      <c r="AV76" s="265">
        <f t="shared" si="53"/>
        <v>0</v>
      </c>
      <c r="AX76" s="265">
        <f t="shared" si="57"/>
        <v>0</v>
      </c>
      <c r="AZ76" s="492">
        <f t="shared" si="54"/>
        <v>0</v>
      </c>
      <c r="BB76" s="492">
        <f t="shared" si="55"/>
        <v>0</v>
      </c>
      <c r="BD76" s="265">
        <f t="shared" si="58"/>
        <v>0</v>
      </c>
      <c r="BE76" s="105"/>
      <c r="BF76" s="105"/>
      <c r="BG76" s="105"/>
      <c r="BH76" s="105"/>
      <c r="BI76" s="105"/>
      <c r="BJ76" s="105"/>
    </row>
    <row r="77" spans="2:62" ht="20.100000000000001" hidden="1" customHeight="1" outlineLevel="1">
      <c r="B77" s="212"/>
      <c r="C77" s="908"/>
      <c r="D77" s="909"/>
      <c r="E77" s="909"/>
      <c r="F77" s="910"/>
      <c r="G77" s="890"/>
      <c r="H77" s="891"/>
      <c r="I77" s="152"/>
      <c r="J77" s="152"/>
      <c r="K77" s="152"/>
      <c r="L77" s="152"/>
      <c r="M77" s="152"/>
      <c r="N77" s="152"/>
      <c r="O77" s="152"/>
      <c r="P77" s="153"/>
      <c r="Q77" s="153"/>
      <c r="R77" s="156">
        <f t="shared" si="49"/>
        <v>0</v>
      </c>
      <c r="S77" s="156">
        <f t="shared" si="50"/>
        <v>0</v>
      </c>
      <c r="U77" s="157">
        <f t="shared" si="56"/>
        <v>0</v>
      </c>
      <c r="W77" s="152"/>
      <c r="X77" s="152"/>
      <c r="Y77" s="152"/>
      <c r="Z77" s="152"/>
      <c r="AA77" s="152"/>
      <c r="AB77" s="152"/>
      <c r="AC77" s="347"/>
      <c r="AD77" s="152"/>
      <c r="AE77" s="152"/>
      <c r="AF77" s="152"/>
      <c r="AG77" s="152"/>
      <c r="AH77" s="152"/>
      <c r="AI77" s="152"/>
      <c r="AJ77" s="347"/>
      <c r="AK77" s="152"/>
      <c r="AL77" s="152"/>
      <c r="AM77" s="295"/>
      <c r="AN77" s="228"/>
      <c r="AO77" s="228"/>
      <c r="AP77" s="228"/>
      <c r="AQ77" s="228"/>
      <c r="AR77" s="228"/>
      <c r="AS77" s="348"/>
      <c r="AT77" s="264">
        <f t="shared" si="39"/>
        <v>0</v>
      </c>
      <c r="AU77" s="259"/>
      <c r="AV77" s="265">
        <f t="shared" si="53"/>
        <v>0</v>
      </c>
      <c r="AX77" s="265">
        <f t="shared" si="57"/>
        <v>0</v>
      </c>
      <c r="AZ77" s="492">
        <f t="shared" si="54"/>
        <v>0</v>
      </c>
      <c r="BB77" s="492">
        <f t="shared" si="55"/>
        <v>0</v>
      </c>
      <c r="BD77" s="265">
        <f t="shared" si="58"/>
        <v>0</v>
      </c>
      <c r="BE77" s="105"/>
      <c r="BF77" s="105"/>
      <c r="BG77" s="105"/>
      <c r="BH77" s="105"/>
      <c r="BI77" s="105"/>
      <c r="BJ77" s="105"/>
    </row>
    <row r="78" spans="2:62" ht="20.100000000000001" hidden="1" customHeight="1" outlineLevel="1">
      <c r="B78" s="212"/>
      <c r="C78" s="908"/>
      <c r="D78" s="909"/>
      <c r="E78" s="909"/>
      <c r="F78" s="910"/>
      <c r="G78" s="890"/>
      <c r="H78" s="891"/>
      <c r="I78" s="152"/>
      <c r="J78" s="152"/>
      <c r="K78" s="152"/>
      <c r="L78" s="152"/>
      <c r="M78" s="152"/>
      <c r="N78" s="152"/>
      <c r="O78" s="152"/>
      <c r="P78" s="153"/>
      <c r="Q78" s="153"/>
      <c r="R78" s="156">
        <f t="shared" si="49"/>
        <v>0</v>
      </c>
      <c r="S78" s="156">
        <f t="shared" si="50"/>
        <v>0</v>
      </c>
      <c r="U78" s="157">
        <f t="shared" si="56"/>
        <v>0</v>
      </c>
      <c r="W78" s="152"/>
      <c r="X78" s="152"/>
      <c r="Y78" s="152"/>
      <c r="Z78" s="152"/>
      <c r="AA78" s="152"/>
      <c r="AB78" s="152"/>
      <c r="AC78" s="347"/>
      <c r="AD78" s="152"/>
      <c r="AE78" s="152"/>
      <c r="AF78" s="152"/>
      <c r="AG78" s="152"/>
      <c r="AH78" s="152"/>
      <c r="AI78" s="152"/>
      <c r="AJ78" s="347"/>
      <c r="AK78" s="152"/>
      <c r="AL78" s="152"/>
      <c r="AM78" s="295"/>
      <c r="AN78" s="228"/>
      <c r="AO78" s="228"/>
      <c r="AP78" s="228"/>
      <c r="AQ78" s="228"/>
      <c r="AR78" s="228"/>
      <c r="AS78" s="348"/>
      <c r="AT78" s="264">
        <f t="shared" si="39"/>
        <v>0</v>
      </c>
      <c r="AU78" s="259"/>
      <c r="AV78" s="265">
        <f t="shared" si="53"/>
        <v>0</v>
      </c>
      <c r="AX78" s="265">
        <f t="shared" si="57"/>
        <v>0</v>
      </c>
      <c r="AZ78" s="492">
        <f t="shared" si="54"/>
        <v>0</v>
      </c>
      <c r="BB78" s="492">
        <f t="shared" si="55"/>
        <v>0</v>
      </c>
      <c r="BD78" s="265">
        <f t="shared" si="58"/>
        <v>0</v>
      </c>
      <c r="BE78" s="105"/>
      <c r="BF78" s="105"/>
      <c r="BG78" s="105"/>
      <c r="BH78" s="105"/>
      <c r="BI78" s="105"/>
      <c r="BJ78" s="105"/>
    </row>
    <row r="79" spans="2:62" ht="9.9499999999999993" hidden="1" customHeight="1" outlineLevel="1">
      <c r="B79" s="101"/>
      <c r="C79" s="208"/>
      <c r="D79" s="208"/>
      <c r="E79" s="208"/>
      <c r="F79" s="208"/>
      <c r="G79" s="237"/>
      <c r="H79" s="207"/>
      <c r="I79" s="257"/>
      <c r="J79" s="257"/>
      <c r="K79" s="257"/>
      <c r="L79" s="257"/>
      <c r="M79" s="257"/>
      <c r="N79" s="257"/>
      <c r="O79" s="257"/>
      <c r="P79" s="256"/>
      <c r="Q79" s="102"/>
      <c r="R79" s="102"/>
      <c r="S79" s="102"/>
      <c r="U79" s="98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Z79" s="493"/>
      <c r="BE79" s="105"/>
      <c r="BF79" s="105"/>
      <c r="BG79" s="105"/>
      <c r="BH79" s="105"/>
      <c r="BI79" s="105"/>
      <c r="BJ79" s="105"/>
    </row>
    <row r="80" spans="2:62" ht="20.100000000000001" customHeight="1" collapsed="1">
      <c r="B80" s="179">
        <f>B63+1</f>
        <v>5</v>
      </c>
      <c r="C80" s="916"/>
      <c r="D80" s="917"/>
      <c r="E80" s="917"/>
      <c r="F80" s="918"/>
      <c r="G80" s="429"/>
      <c r="H80" s="206">
        <v>1</v>
      </c>
      <c r="I80" s="642">
        <f t="shared" ref="I80" si="59">$H80*SUM(I81:I95)</f>
        <v>0</v>
      </c>
      <c r="J80" s="643">
        <f t="shared" ref="J80:O80" si="60">$H80*SUM(J81:J95)</f>
        <v>0</v>
      </c>
      <c r="K80" s="644">
        <f t="shared" si="60"/>
        <v>0</v>
      </c>
      <c r="L80" s="645">
        <f t="shared" si="60"/>
        <v>0</v>
      </c>
      <c r="M80" s="645">
        <f t="shared" si="60"/>
        <v>0</v>
      </c>
      <c r="N80" s="644">
        <f t="shared" si="60"/>
        <v>0</v>
      </c>
      <c r="O80" s="642">
        <f t="shared" si="60"/>
        <v>0</v>
      </c>
      <c r="P80" s="209">
        <f t="shared" ref="P80:Q80" si="61">$H80*SUM(P81:P95)</f>
        <v>0</v>
      </c>
      <c r="Q80" s="210">
        <f t="shared" si="61"/>
        <v>0</v>
      </c>
      <c r="R80" s="136">
        <f t="shared" ref="R80:R95" si="62">P80*(1+Gewinn)*(1+SicherheitAngebot)</f>
        <v>0</v>
      </c>
      <c r="S80" s="137">
        <f t="shared" ref="S80:S95" si="63">Q80*(1+MGKZ)*(1+Gewinn)*(1+SicherheitAngebot)</f>
        <v>0</v>
      </c>
      <c r="U80" s="10">
        <f>I80*$I$7+J80*$J$7+K80*$K$7+L80*$L$7+M80*$M$7+N80*$N$7+O80*$O$7+R80+S80</f>
        <v>0</v>
      </c>
      <c r="W80" s="646">
        <f t="shared" ref="W80:AB80" si="64">$H80*SUM(W81:W95)</f>
        <v>0</v>
      </c>
      <c r="X80" s="647">
        <f t="shared" si="64"/>
        <v>0</v>
      </c>
      <c r="Y80" s="648">
        <f t="shared" si="64"/>
        <v>0</v>
      </c>
      <c r="Z80" s="649">
        <f t="shared" si="64"/>
        <v>0</v>
      </c>
      <c r="AA80" s="648">
        <f t="shared" si="64"/>
        <v>0</v>
      </c>
      <c r="AB80" s="646">
        <f t="shared" si="64"/>
        <v>0</v>
      </c>
      <c r="AC80" s="258"/>
      <c r="AD80" s="646">
        <f t="shared" ref="AD80:AM80" si="65">$H80*SUM(AD81:AD95)</f>
        <v>0</v>
      </c>
      <c r="AE80" s="647">
        <f t="shared" si="65"/>
        <v>0</v>
      </c>
      <c r="AF80" s="648">
        <f t="shared" si="65"/>
        <v>0</v>
      </c>
      <c r="AG80" s="649">
        <f t="shared" si="65"/>
        <v>0</v>
      </c>
      <c r="AH80" s="648">
        <f t="shared" si="65"/>
        <v>0</v>
      </c>
      <c r="AI80" s="646">
        <f t="shared" si="65"/>
        <v>0</v>
      </c>
      <c r="AJ80" s="258"/>
      <c r="AK80" s="653">
        <f t="shared" si="65"/>
        <v>0</v>
      </c>
      <c r="AL80" s="653">
        <f t="shared" si="65"/>
        <v>0</v>
      </c>
      <c r="AM80" s="653">
        <f t="shared" si="65"/>
        <v>0</v>
      </c>
      <c r="AN80" s="227">
        <f>$H80*SUM(AN81:AN95)*(1+Gewinn)*(1+SicherheitAngebot)</f>
        <v>0</v>
      </c>
      <c r="AO80" s="227">
        <f>$H80*SUM(AO81:AO95)*(1+Gewinn)*(1+SicherheitAngebot)</f>
        <v>0</v>
      </c>
      <c r="AP80" s="227">
        <f>$H80*SUM(AP81:AP95)*(1+Gewinn)*(1+SicherheitAngebot)</f>
        <v>0</v>
      </c>
      <c r="AQ80" s="227">
        <f>$H80*SUM(AQ81:AQ95)*(1+Gewinn)*(1+SicherheitAngebot)</f>
        <v>0</v>
      </c>
      <c r="AR80" s="227">
        <f>$H80*SUM(AR81:AR95)*(1+Gewinn)*(1+SicherheitAngebot)</f>
        <v>0</v>
      </c>
      <c r="AS80" s="262"/>
      <c r="AT80" s="263">
        <f t="shared" si="39"/>
        <v>0</v>
      </c>
      <c r="AU80" s="259"/>
      <c r="AV80" s="491">
        <f>AK80*$AK$7+AL80*$AL$7+AM80*$AM$7+SUM(AN80:AR80)+AT80/Zuschläge_IBN+AT80</f>
        <v>0</v>
      </c>
      <c r="AX80" s="685">
        <f>U80+AV80</f>
        <v>0</v>
      </c>
      <c r="AZ80" s="490">
        <f>IF(H80&gt;0,U80/(1+SicherheitAngebot)*(1+Sicherheit),0)</f>
        <v>0</v>
      </c>
      <c r="BB80" s="490">
        <f>IF(H80&gt;0,AV80/(1+SicherheitAngebot)*(1+Sicherheit),0)</f>
        <v>0</v>
      </c>
      <c r="BD80" s="490">
        <f>AZ80+BB80</f>
        <v>0</v>
      </c>
      <c r="BE80" s="105"/>
      <c r="BF80" s="105"/>
      <c r="BG80" s="105"/>
      <c r="BH80" s="105"/>
      <c r="BI80" s="105"/>
      <c r="BJ80" s="105"/>
    </row>
    <row r="81" spans="2:62" ht="20.100000000000001" hidden="1" customHeight="1" outlineLevel="1">
      <c r="B81" s="99"/>
      <c r="C81" s="908"/>
      <c r="D81" s="909"/>
      <c r="E81" s="909"/>
      <c r="F81" s="910"/>
      <c r="G81" s="890"/>
      <c r="H81" s="901"/>
      <c r="I81" s="152"/>
      <c r="J81" s="152"/>
      <c r="K81" s="152"/>
      <c r="L81" s="152"/>
      <c r="M81" s="152"/>
      <c r="N81" s="152"/>
      <c r="O81" s="152"/>
      <c r="P81" s="153"/>
      <c r="Q81" s="153"/>
      <c r="R81" s="156">
        <f t="shared" si="62"/>
        <v>0</v>
      </c>
      <c r="S81" s="156">
        <f t="shared" si="63"/>
        <v>0</v>
      </c>
      <c r="U81" s="157">
        <f>I81*$I$7+J81*$J$7+K81*$K$7+L81*$L$7+M81*$M$7+N81*$N$7+O81*$O$7+R81+S81</f>
        <v>0</v>
      </c>
      <c r="W81" s="152"/>
      <c r="X81" s="152"/>
      <c r="Y81" s="152"/>
      <c r="Z81" s="152"/>
      <c r="AA81" s="152"/>
      <c r="AB81" s="152"/>
      <c r="AC81" s="347"/>
      <c r="AD81" s="152"/>
      <c r="AE81" s="152"/>
      <c r="AF81" s="152"/>
      <c r="AG81" s="152"/>
      <c r="AH81" s="152"/>
      <c r="AI81" s="152"/>
      <c r="AJ81" s="347"/>
      <c r="AK81" s="152"/>
      <c r="AL81" s="152"/>
      <c r="AM81" s="295"/>
      <c r="AN81" s="228"/>
      <c r="AO81" s="228"/>
      <c r="AP81" s="228"/>
      <c r="AQ81" s="228"/>
      <c r="AR81" s="228"/>
      <c r="AS81" s="348"/>
      <c r="AT81" s="264">
        <f t="shared" si="39"/>
        <v>0</v>
      </c>
      <c r="AU81" s="259"/>
      <c r="AV81" s="265">
        <f t="shared" ref="AV81:AV95" si="66">AK81*$AK$7+AL81*$AL$7+AM81*$AM$7+SUM(AN81:AR81)*(1+Gewinn)*(1+SicherheitAngebot)+AT81/Zuschläge_IBN+AT81</f>
        <v>0</v>
      </c>
      <c r="AX81" s="265">
        <f>U81+AV81</f>
        <v>0</v>
      </c>
      <c r="AZ81" s="492">
        <f t="shared" ref="AZ81:AZ95" si="67">U81/(1+SicherheitAngebot)*(1+Sicherheit)</f>
        <v>0</v>
      </c>
      <c r="BB81" s="492">
        <f t="shared" ref="BB81:BB95" si="68">AV81/(1+SicherheitAngebot)*(1+Sicherheit)</f>
        <v>0</v>
      </c>
      <c r="BD81" s="265">
        <f>AZ81+BB81</f>
        <v>0</v>
      </c>
      <c r="BE81" s="105"/>
      <c r="BF81" s="105"/>
      <c r="BG81" s="105"/>
      <c r="BH81" s="105"/>
      <c r="BI81" s="105"/>
      <c r="BJ81" s="105"/>
    </row>
    <row r="82" spans="2:62" ht="20.100000000000001" hidden="1" customHeight="1" outlineLevel="1">
      <c r="B82" s="100"/>
      <c r="C82" s="908"/>
      <c r="D82" s="909"/>
      <c r="E82" s="909"/>
      <c r="F82" s="910"/>
      <c r="G82" s="890"/>
      <c r="H82" s="891"/>
      <c r="I82" s="152"/>
      <c r="J82" s="152"/>
      <c r="K82" s="152"/>
      <c r="L82" s="152"/>
      <c r="M82" s="152"/>
      <c r="N82" s="152"/>
      <c r="O82" s="152"/>
      <c r="P82" s="153"/>
      <c r="Q82" s="153"/>
      <c r="R82" s="156">
        <f t="shared" si="62"/>
        <v>0</v>
      </c>
      <c r="S82" s="156">
        <f t="shared" si="63"/>
        <v>0</v>
      </c>
      <c r="U82" s="157">
        <f t="shared" ref="U82:U95" si="69">I82*$I$7+J82*$J$7+K82*$K$7+L82*$L$7+M82*$M$7+N82*$N$7+O82*$O$7+R82+S82</f>
        <v>0</v>
      </c>
      <c r="W82" s="152"/>
      <c r="X82" s="152"/>
      <c r="Y82" s="152"/>
      <c r="Z82" s="152"/>
      <c r="AA82" s="152"/>
      <c r="AB82" s="152"/>
      <c r="AC82" s="347"/>
      <c r="AD82" s="152"/>
      <c r="AE82" s="152"/>
      <c r="AF82" s="152"/>
      <c r="AG82" s="152"/>
      <c r="AH82" s="152"/>
      <c r="AI82" s="152"/>
      <c r="AJ82" s="347"/>
      <c r="AK82" s="152"/>
      <c r="AL82" s="152"/>
      <c r="AM82" s="295"/>
      <c r="AN82" s="228"/>
      <c r="AO82" s="228"/>
      <c r="AP82" s="228"/>
      <c r="AQ82" s="228"/>
      <c r="AR82" s="228"/>
      <c r="AS82" s="348"/>
      <c r="AT82" s="264">
        <f t="shared" si="39"/>
        <v>0</v>
      </c>
      <c r="AU82" s="259"/>
      <c r="AV82" s="265">
        <f t="shared" si="66"/>
        <v>0</v>
      </c>
      <c r="AX82" s="265">
        <f t="shared" ref="AX82:AX95" si="70">U82+AV82</f>
        <v>0</v>
      </c>
      <c r="AZ82" s="492">
        <f t="shared" si="67"/>
        <v>0</v>
      </c>
      <c r="BB82" s="492">
        <f t="shared" si="68"/>
        <v>0</v>
      </c>
      <c r="BD82" s="265">
        <f t="shared" ref="BD82:BD95" si="71">AZ82+BB82</f>
        <v>0</v>
      </c>
      <c r="BE82" s="105"/>
      <c r="BF82" s="105"/>
      <c r="BG82" s="105"/>
      <c r="BH82" s="105"/>
      <c r="BI82" s="105"/>
      <c r="BJ82" s="105"/>
    </row>
    <row r="83" spans="2:62" ht="20.100000000000001" hidden="1" customHeight="1" outlineLevel="1">
      <c r="B83" s="100"/>
      <c r="C83" s="908"/>
      <c r="D83" s="909"/>
      <c r="E83" s="909"/>
      <c r="F83" s="910"/>
      <c r="G83" s="890"/>
      <c r="H83" s="891"/>
      <c r="I83" s="152"/>
      <c r="J83" s="152"/>
      <c r="K83" s="152"/>
      <c r="L83" s="152"/>
      <c r="M83" s="152"/>
      <c r="N83" s="152"/>
      <c r="O83" s="152"/>
      <c r="P83" s="153"/>
      <c r="Q83" s="153"/>
      <c r="R83" s="156">
        <f t="shared" si="62"/>
        <v>0</v>
      </c>
      <c r="S83" s="156">
        <f t="shared" si="63"/>
        <v>0</v>
      </c>
      <c r="U83" s="157">
        <f t="shared" si="69"/>
        <v>0</v>
      </c>
      <c r="W83" s="152"/>
      <c r="X83" s="152"/>
      <c r="Y83" s="152"/>
      <c r="Z83" s="152"/>
      <c r="AA83" s="152"/>
      <c r="AB83" s="152"/>
      <c r="AC83" s="347"/>
      <c r="AD83" s="152"/>
      <c r="AE83" s="152"/>
      <c r="AF83" s="152"/>
      <c r="AG83" s="152"/>
      <c r="AH83" s="152"/>
      <c r="AI83" s="152"/>
      <c r="AJ83" s="347"/>
      <c r="AK83" s="152"/>
      <c r="AL83" s="152"/>
      <c r="AM83" s="295"/>
      <c r="AN83" s="228"/>
      <c r="AO83" s="228"/>
      <c r="AP83" s="228"/>
      <c r="AQ83" s="228"/>
      <c r="AR83" s="228"/>
      <c r="AS83" s="348"/>
      <c r="AT83" s="264">
        <f t="shared" si="39"/>
        <v>0</v>
      </c>
      <c r="AU83" s="259"/>
      <c r="AV83" s="265">
        <f t="shared" si="66"/>
        <v>0</v>
      </c>
      <c r="AX83" s="265">
        <f t="shared" si="70"/>
        <v>0</v>
      </c>
      <c r="AZ83" s="492">
        <f t="shared" si="67"/>
        <v>0</v>
      </c>
      <c r="BB83" s="492">
        <f t="shared" si="68"/>
        <v>0</v>
      </c>
      <c r="BD83" s="265">
        <f t="shared" si="71"/>
        <v>0</v>
      </c>
      <c r="BE83" s="105"/>
      <c r="BF83" s="105"/>
      <c r="BG83" s="105"/>
      <c r="BH83" s="105"/>
      <c r="BI83" s="105"/>
      <c r="BJ83" s="105"/>
    </row>
    <row r="84" spans="2:62" ht="20.100000000000001" hidden="1" customHeight="1" outlineLevel="1">
      <c r="B84" s="100"/>
      <c r="C84" s="908"/>
      <c r="D84" s="909"/>
      <c r="E84" s="909"/>
      <c r="F84" s="910"/>
      <c r="G84" s="890"/>
      <c r="H84" s="891"/>
      <c r="I84" s="152"/>
      <c r="J84" s="152"/>
      <c r="K84" s="152"/>
      <c r="L84" s="152"/>
      <c r="M84" s="152"/>
      <c r="N84" s="152"/>
      <c r="O84" s="152"/>
      <c r="P84" s="153"/>
      <c r="Q84" s="153"/>
      <c r="R84" s="156">
        <f t="shared" si="62"/>
        <v>0</v>
      </c>
      <c r="S84" s="156">
        <f t="shared" si="63"/>
        <v>0</v>
      </c>
      <c r="U84" s="157">
        <f t="shared" si="69"/>
        <v>0</v>
      </c>
      <c r="W84" s="152"/>
      <c r="X84" s="152"/>
      <c r="Y84" s="152"/>
      <c r="Z84" s="152"/>
      <c r="AA84" s="152"/>
      <c r="AB84" s="152"/>
      <c r="AC84" s="347"/>
      <c r="AD84" s="152"/>
      <c r="AE84" s="152"/>
      <c r="AF84" s="152"/>
      <c r="AG84" s="152"/>
      <c r="AH84" s="152"/>
      <c r="AI84" s="152"/>
      <c r="AJ84" s="347"/>
      <c r="AK84" s="152"/>
      <c r="AL84" s="152"/>
      <c r="AM84" s="295"/>
      <c r="AN84" s="228"/>
      <c r="AO84" s="228"/>
      <c r="AP84" s="228"/>
      <c r="AQ84" s="228"/>
      <c r="AR84" s="228"/>
      <c r="AS84" s="348"/>
      <c r="AT84" s="264">
        <f t="shared" si="39"/>
        <v>0</v>
      </c>
      <c r="AU84" s="259"/>
      <c r="AV84" s="265">
        <f t="shared" si="66"/>
        <v>0</v>
      </c>
      <c r="AX84" s="265">
        <f t="shared" si="70"/>
        <v>0</v>
      </c>
      <c r="AZ84" s="492">
        <f t="shared" si="67"/>
        <v>0</v>
      </c>
      <c r="BB84" s="492">
        <f t="shared" si="68"/>
        <v>0</v>
      </c>
      <c r="BD84" s="265">
        <f t="shared" si="71"/>
        <v>0</v>
      </c>
      <c r="BE84" s="105"/>
      <c r="BF84" s="105"/>
      <c r="BG84" s="105"/>
      <c r="BH84" s="105"/>
      <c r="BI84" s="105"/>
      <c r="BJ84" s="105"/>
    </row>
    <row r="85" spans="2:62" ht="20.100000000000001" hidden="1" customHeight="1" outlineLevel="1">
      <c r="B85" s="100"/>
      <c r="C85" s="908"/>
      <c r="D85" s="909"/>
      <c r="E85" s="909"/>
      <c r="F85" s="910"/>
      <c r="G85" s="890"/>
      <c r="H85" s="891"/>
      <c r="I85" s="152"/>
      <c r="J85" s="152"/>
      <c r="K85" s="152"/>
      <c r="L85" s="152"/>
      <c r="M85" s="152"/>
      <c r="N85" s="152"/>
      <c r="O85" s="152"/>
      <c r="P85" s="153"/>
      <c r="Q85" s="153"/>
      <c r="R85" s="156">
        <f t="shared" si="62"/>
        <v>0</v>
      </c>
      <c r="S85" s="156">
        <f t="shared" si="63"/>
        <v>0</v>
      </c>
      <c r="U85" s="157">
        <f t="shared" si="69"/>
        <v>0</v>
      </c>
      <c r="W85" s="152"/>
      <c r="X85" s="152"/>
      <c r="Y85" s="152"/>
      <c r="Z85" s="152"/>
      <c r="AA85" s="152"/>
      <c r="AB85" s="152"/>
      <c r="AC85" s="347"/>
      <c r="AD85" s="152"/>
      <c r="AE85" s="152"/>
      <c r="AF85" s="152"/>
      <c r="AG85" s="152"/>
      <c r="AH85" s="152"/>
      <c r="AI85" s="152"/>
      <c r="AJ85" s="347"/>
      <c r="AK85" s="152"/>
      <c r="AL85" s="152"/>
      <c r="AM85" s="295"/>
      <c r="AN85" s="228"/>
      <c r="AO85" s="228"/>
      <c r="AP85" s="228"/>
      <c r="AQ85" s="228"/>
      <c r="AR85" s="228"/>
      <c r="AS85" s="348"/>
      <c r="AT85" s="264">
        <f t="shared" si="39"/>
        <v>0</v>
      </c>
      <c r="AU85" s="259"/>
      <c r="AV85" s="265">
        <f t="shared" si="66"/>
        <v>0</v>
      </c>
      <c r="AX85" s="265">
        <f t="shared" si="70"/>
        <v>0</v>
      </c>
      <c r="AZ85" s="492">
        <f t="shared" si="67"/>
        <v>0</v>
      </c>
      <c r="BB85" s="492">
        <f t="shared" si="68"/>
        <v>0</v>
      </c>
      <c r="BD85" s="265">
        <f t="shared" si="71"/>
        <v>0</v>
      </c>
      <c r="BE85" s="105"/>
      <c r="BF85" s="105"/>
      <c r="BG85" s="105"/>
      <c r="BH85" s="105"/>
      <c r="BI85" s="105"/>
      <c r="BJ85" s="105"/>
    </row>
    <row r="86" spans="2:62" ht="20.100000000000001" hidden="1" customHeight="1" outlineLevel="1">
      <c r="B86" s="100"/>
      <c r="C86" s="908"/>
      <c r="D86" s="909"/>
      <c r="E86" s="909"/>
      <c r="F86" s="910"/>
      <c r="G86" s="890"/>
      <c r="H86" s="891"/>
      <c r="I86" s="152"/>
      <c r="J86" s="152"/>
      <c r="K86" s="152"/>
      <c r="L86" s="152"/>
      <c r="M86" s="152"/>
      <c r="N86" s="152"/>
      <c r="O86" s="152"/>
      <c r="P86" s="153"/>
      <c r="Q86" s="153"/>
      <c r="R86" s="156">
        <f t="shared" si="62"/>
        <v>0</v>
      </c>
      <c r="S86" s="156">
        <f t="shared" si="63"/>
        <v>0</v>
      </c>
      <c r="U86" s="157">
        <f t="shared" si="69"/>
        <v>0</v>
      </c>
      <c r="W86" s="152"/>
      <c r="X86" s="152"/>
      <c r="Y86" s="152"/>
      <c r="Z86" s="152"/>
      <c r="AA86" s="152"/>
      <c r="AB86" s="152"/>
      <c r="AC86" s="347"/>
      <c r="AD86" s="152"/>
      <c r="AE86" s="152"/>
      <c r="AF86" s="152"/>
      <c r="AG86" s="152"/>
      <c r="AH86" s="152"/>
      <c r="AI86" s="152"/>
      <c r="AJ86" s="347"/>
      <c r="AK86" s="152"/>
      <c r="AL86" s="152"/>
      <c r="AM86" s="295"/>
      <c r="AN86" s="228"/>
      <c r="AO86" s="228"/>
      <c r="AP86" s="228"/>
      <c r="AQ86" s="228"/>
      <c r="AR86" s="228"/>
      <c r="AS86" s="348"/>
      <c r="AT86" s="264">
        <f t="shared" si="39"/>
        <v>0</v>
      </c>
      <c r="AU86" s="259"/>
      <c r="AV86" s="265">
        <f t="shared" si="66"/>
        <v>0</v>
      </c>
      <c r="AX86" s="265">
        <f t="shared" si="70"/>
        <v>0</v>
      </c>
      <c r="AZ86" s="492">
        <f t="shared" si="67"/>
        <v>0</v>
      </c>
      <c r="BB86" s="492">
        <f t="shared" si="68"/>
        <v>0</v>
      </c>
      <c r="BD86" s="265">
        <f t="shared" si="71"/>
        <v>0</v>
      </c>
      <c r="BE86" s="105"/>
      <c r="BF86" s="105"/>
      <c r="BG86" s="105"/>
      <c r="BH86" s="105"/>
      <c r="BI86" s="105"/>
      <c r="BJ86" s="105"/>
    </row>
    <row r="87" spans="2:62" ht="20.100000000000001" hidden="1" customHeight="1" outlineLevel="1">
      <c r="B87" s="100"/>
      <c r="C87" s="908"/>
      <c r="D87" s="909"/>
      <c r="E87" s="909"/>
      <c r="F87" s="910"/>
      <c r="G87" s="890"/>
      <c r="H87" s="891"/>
      <c r="I87" s="152"/>
      <c r="J87" s="152"/>
      <c r="K87" s="152"/>
      <c r="L87" s="152"/>
      <c r="M87" s="152"/>
      <c r="N87" s="152"/>
      <c r="O87" s="152"/>
      <c r="P87" s="153"/>
      <c r="Q87" s="153"/>
      <c r="R87" s="156">
        <f t="shared" si="62"/>
        <v>0</v>
      </c>
      <c r="S87" s="156">
        <f t="shared" si="63"/>
        <v>0</v>
      </c>
      <c r="U87" s="157">
        <f t="shared" si="69"/>
        <v>0</v>
      </c>
      <c r="W87" s="152"/>
      <c r="X87" s="152"/>
      <c r="Y87" s="152"/>
      <c r="Z87" s="152"/>
      <c r="AA87" s="152"/>
      <c r="AB87" s="152"/>
      <c r="AC87" s="347"/>
      <c r="AD87" s="152"/>
      <c r="AE87" s="152"/>
      <c r="AF87" s="152"/>
      <c r="AG87" s="152"/>
      <c r="AH87" s="152"/>
      <c r="AI87" s="152"/>
      <c r="AJ87" s="347"/>
      <c r="AK87" s="152"/>
      <c r="AL87" s="152"/>
      <c r="AM87" s="295"/>
      <c r="AN87" s="228"/>
      <c r="AO87" s="228"/>
      <c r="AP87" s="228"/>
      <c r="AQ87" s="228"/>
      <c r="AR87" s="228"/>
      <c r="AS87" s="348"/>
      <c r="AT87" s="264">
        <f t="shared" si="39"/>
        <v>0</v>
      </c>
      <c r="AU87" s="259"/>
      <c r="AV87" s="265">
        <f t="shared" si="66"/>
        <v>0</v>
      </c>
      <c r="AX87" s="265">
        <f t="shared" si="70"/>
        <v>0</v>
      </c>
      <c r="AZ87" s="492">
        <f t="shared" si="67"/>
        <v>0</v>
      </c>
      <c r="BB87" s="492">
        <f t="shared" si="68"/>
        <v>0</v>
      </c>
      <c r="BD87" s="265">
        <f t="shared" si="71"/>
        <v>0</v>
      </c>
      <c r="BE87" s="105"/>
      <c r="BF87" s="105"/>
      <c r="BG87" s="105"/>
      <c r="BH87" s="105"/>
      <c r="BI87" s="105"/>
      <c r="BJ87" s="105"/>
    </row>
    <row r="88" spans="2:62" ht="20.100000000000001" hidden="1" customHeight="1" outlineLevel="1">
      <c r="B88" s="100"/>
      <c r="C88" s="908"/>
      <c r="D88" s="909"/>
      <c r="E88" s="909"/>
      <c r="F88" s="910"/>
      <c r="G88" s="890"/>
      <c r="H88" s="891"/>
      <c r="I88" s="152"/>
      <c r="J88" s="152"/>
      <c r="K88" s="152"/>
      <c r="L88" s="152"/>
      <c r="M88" s="152"/>
      <c r="N88" s="152"/>
      <c r="O88" s="152"/>
      <c r="P88" s="153"/>
      <c r="Q88" s="153"/>
      <c r="R88" s="156">
        <f t="shared" si="62"/>
        <v>0</v>
      </c>
      <c r="S88" s="156">
        <f t="shared" si="63"/>
        <v>0</v>
      </c>
      <c r="U88" s="157">
        <f t="shared" si="69"/>
        <v>0</v>
      </c>
      <c r="W88" s="152"/>
      <c r="X88" s="152"/>
      <c r="Y88" s="152"/>
      <c r="Z88" s="152"/>
      <c r="AA88" s="152"/>
      <c r="AB88" s="152"/>
      <c r="AC88" s="347"/>
      <c r="AD88" s="152"/>
      <c r="AE88" s="152"/>
      <c r="AF88" s="152"/>
      <c r="AG88" s="152"/>
      <c r="AH88" s="152"/>
      <c r="AI88" s="152"/>
      <c r="AJ88" s="347"/>
      <c r="AK88" s="152"/>
      <c r="AL88" s="152"/>
      <c r="AM88" s="295"/>
      <c r="AN88" s="228"/>
      <c r="AO88" s="228"/>
      <c r="AP88" s="228"/>
      <c r="AQ88" s="228"/>
      <c r="AR88" s="228"/>
      <c r="AS88" s="348"/>
      <c r="AT88" s="264">
        <f t="shared" si="39"/>
        <v>0</v>
      </c>
      <c r="AU88" s="259"/>
      <c r="AV88" s="265">
        <f t="shared" si="66"/>
        <v>0</v>
      </c>
      <c r="AX88" s="265">
        <f t="shared" si="70"/>
        <v>0</v>
      </c>
      <c r="AZ88" s="492">
        <f t="shared" si="67"/>
        <v>0</v>
      </c>
      <c r="BB88" s="492">
        <f t="shared" si="68"/>
        <v>0</v>
      </c>
      <c r="BD88" s="265">
        <f t="shared" si="71"/>
        <v>0</v>
      </c>
      <c r="BE88" s="105"/>
      <c r="BF88" s="105"/>
      <c r="BG88" s="105"/>
      <c r="BH88" s="105"/>
      <c r="BI88" s="105"/>
      <c r="BJ88" s="105"/>
    </row>
    <row r="89" spans="2:62" ht="20.100000000000001" hidden="1" customHeight="1" outlineLevel="1">
      <c r="B89" s="100"/>
      <c r="C89" s="908"/>
      <c r="D89" s="909"/>
      <c r="E89" s="909"/>
      <c r="F89" s="910"/>
      <c r="G89" s="890"/>
      <c r="H89" s="891"/>
      <c r="I89" s="152"/>
      <c r="J89" s="152"/>
      <c r="K89" s="152"/>
      <c r="L89" s="152"/>
      <c r="M89" s="152"/>
      <c r="N89" s="152"/>
      <c r="O89" s="152"/>
      <c r="P89" s="153"/>
      <c r="Q89" s="153"/>
      <c r="R89" s="156">
        <f t="shared" si="62"/>
        <v>0</v>
      </c>
      <c r="S89" s="156">
        <f t="shared" si="63"/>
        <v>0</v>
      </c>
      <c r="U89" s="157">
        <f t="shared" si="69"/>
        <v>0</v>
      </c>
      <c r="W89" s="152"/>
      <c r="X89" s="152"/>
      <c r="Y89" s="152"/>
      <c r="Z89" s="152"/>
      <c r="AA89" s="152"/>
      <c r="AB89" s="152"/>
      <c r="AC89" s="347"/>
      <c r="AD89" s="152"/>
      <c r="AE89" s="152"/>
      <c r="AF89" s="152"/>
      <c r="AG89" s="152"/>
      <c r="AH89" s="152"/>
      <c r="AI89" s="152"/>
      <c r="AJ89" s="347"/>
      <c r="AK89" s="152"/>
      <c r="AL89" s="152"/>
      <c r="AM89" s="295"/>
      <c r="AN89" s="228"/>
      <c r="AO89" s="228"/>
      <c r="AP89" s="228"/>
      <c r="AQ89" s="228"/>
      <c r="AR89" s="228"/>
      <c r="AS89" s="348"/>
      <c r="AT89" s="264">
        <f t="shared" si="39"/>
        <v>0</v>
      </c>
      <c r="AU89" s="259"/>
      <c r="AV89" s="265">
        <f t="shared" si="66"/>
        <v>0</v>
      </c>
      <c r="AX89" s="265">
        <f t="shared" si="70"/>
        <v>0</v>
      </c>
      <c r="AZ89" s="492">
        <f t="shared" si="67"/>
        <v>0</v>
      </c>
      <c r="BB89" s="492">
        <f t="shared" si="68"/>
        <v>0</v>
      </c>
      <c r="BD89" s="265">
        <f t="shared" si="71"/>
        <v>0</v>
      </c>
      <c r="BE89" s="105"/>
      <c r="BF89" s="105"/>
      <c r="BG89" s="105"/>
      <c r="BH89" s="105"/>
      <c r="BI89" s="105"/>
      <c r="BJ89" s="105"/>
    </row>
    <row r="90" spans="2:62" ht="20.100000000000001" hidden="1" customHeight="1" outlineLevel="1">
      <c r="B90" s="100"/>
      <c r="C90" s="908"/>
      <c r="D90" s="909"/>
      <c r="E90" s="909"/>
      <c r="F90" s="910"/>
      <c r="G90" s="890"/>
      <c r="H90" s="891"/>
      <c r="I90" s="152"/>
      <c r="J90" s="152"/>
      <c r="K90" s="152"/>
      <c r="L90" s="152"/>
      <c r="M90" s="152"/>
      <c r="N90" s="152"/>
      <c r="O90" s="152"/>
      <c r="P90" s="153"/>
      <c r="Q90" s="153"/>
      <c r="R90" s="156">
        <f t="shared" si="62"/>
        <v>0</v>
      </c>
      <c r="S90" s="156">
        <f t="shared" si="63"/>
        <v>0</v>
      </c>
      <c r="U90" s="157">
        <f t="shared" si="69"/>
        <v>0</v>
      </c>
      <c r="W90" s="152"/>
      <c r="X90" s="152"/>
      <c r="Y90" s="152"/>
      <c r="Z90" s="152"/>
      <c r="AA90" s="152"/>
      <c r="AB90" s="152"/>
      <c r="AC90" s="347"/>
      <c r="AD90" s="152"/>
      <c r="AE90" s="152"/>
      <c r="AF90" s="152"/>
      <c r="AG90" s="152"/>
      <c r="AH90" s="152"/>
      <c r="AI90" s="152"/>
      <c r="AJ90" s="347"/>
      <c r="AK90" s="152"/>
      <c r="AL90" s="152"/>
      <c r="AM90" s="295"/>
      <c r="AN90" s="228"/>
      <c r="AO90" s="228"/>
      <c r="AP90" s="228"/>
      <c r="AQ90" s="228"/>
      <c r="AR90" s="228"/>
      <c r="AS90" s="348"/>
      <c r="AT90" s="264">
        <f t="shared" si="39"/>
        <v>0</v>
      </c>
      <c r="AU90" s="259"/>
      <c r="AV90" s="265">
        <f t="shared" si="66"/>
        <v>0</v>
      </c>
      <c r="AX90" s="265">
        <f t="shared" si="70"/>
        <v>0</v>
      </c>
      <c r="AZ90" s="492">
        <f t="shared" si="67"/>
        <v>0</v>
      </c>
      <c r="BB90" s="492">
        <f t="shared" si="68"/>
        <v>0</v>
      </c>
      <c r="BD90" s="265">
        <f t="shared" si="71"/>
        <v>0</v>
      </c>
      <c r="BE90" s="105"/>
      <c r="BF90" s="105"/>
      <c r="BG90" s="105"/>
      <c r="BH90" s="105"/>
      <c r="BI90" s="105"/>
      <c r="BJ90" s="105"/>
    </row>
    <row r="91" spans="2:62" ht="20.100000000000001" hidden="1" customHeight="1" outlineLevel="1">
      <c r="B91" s="100"/>
      <c r="C91" s="908"/>
      <c r="D91" s="909"/>
      <c r="E91" s="909"/>
      <c r="F91" s="910"/>
      <c r="G91" s="890"/>
      <c r="H91" s="891"/>
      <c r="I91" s="152"/>
      <c r="J91" s="152"/>
      <c r="K91" s="152"/>
      <c r="L91" s="152"/>
      <c r="M91" s="152"/>
      <c r="N91" s="152"/>
      <c r="O91" s="152"/>
      <c r="P91" s="153"/>
      <c r="Q91" s="153"/>
      <c r="R91" s="156">
        <f t="shared" si="62"/>
        <v>0</v>
      </c>
      <c r="S91" s="156">
        <f t="shared" si="63"/>
        <v>0</v>
      </c>
      <c r="U91" s="157">
        <f t="shared" si="69"/>
        <v>0</v>
      </c>
      <c r="W91" s="152"/>
      <c r="X91" s="152"/>
      <c r="Y91" s="152"/>
      <c r="Z91" s="152"/>
      <c r="AA91" s="152"/>
      <c r="AB91" s="152"/>
      <c r="AC91" s="347"/>
      <c r="AD91" s="152"/>
      <c r="AE91" s="152"/>
      <c r="AF91" s="152"/>
      <c r="AG91" s="152"/>
      <c r="AH91" s="152"/>
      <c r="AI91" s="152"/>
      <c r="AJ91" s="347"/>
      <c r="AK91" s="152"/>
      <c r="AL91" s="152"/>
      <c r="AM91" s="295"/>
      <c r="AN91" s="228"/>
      <c r="AO91" s="228"/>
      <c r="AP91" s="228"/>
      <c r="AQ91" s="228"/>
      <c r="AR91" s="228"/>
      <c r="AS91" s="348"/>
      <c r="AT91" s="264">
        <f t="shared" si="39"/>
        <v>0</v>
      </c>
      <c r="AU91" s="259"/>
      <c r="AV91" s="265">
        <f t="shared" si="66"/>
        <v>0</v>
      </c>
      <c r="AX91" s="265">
        <f t="shared" si="70"/>
        <v>0</v>
      </c>
      <c r="AZ91" s="492">
        <f t="shared" si="67"/>
        <v>0</v>
      </c>
      <c r="BB91" s="492">
        <f t="shared" si="68"/>
        <v>0</v>
      </c>
      <c r="BD91" s="265">
        <f t="shared" si="71"/>
        <v>0</v>
      </c>
      <c r="BE91" s="105"/>
      <c r="BF91" s="105"/>
      <c r="BG91" s="105"/>
      <c r="BH91" s="105"/>
      <c r="BI91" s="105"/>
      <c r="BJ91" s="105"/>
    </row>
    <row r="92" spans="2:62" ht="20.100000000000001" hidden="1" customHeight="1" outlineLevel="1">
      <c r="B92" s="100"/>
      <c r="C92" s="908"/>
      <c r="D92" s="909"/>
      <c r="E92" s="909"/>
      <c r="F92" s="910"/>
      <c r="G92" s="890"/>
      <c r="H92" s="891"/>
      <c r="I92" s="152"/>
      <c r="J92" s="152"/>
      <c r="K92" s="152"/>
      <c r="L92" s="152"/>
      <c r="M92" s="152"/>
      <c r="N92" s="152"/>
      <c r="O92" s="152"/>
      <c r="P92" s="153"/>
      <c r="Q92" s="153"/>
      <c r="R92" s="156">
        <f t="shared" si="62"/>
        <v>0</v>
      </c>
      <c r="S92" s="156">
        <f t="shared" si="63"/>
        <v>0</v>
      </c>
      <c r="U92" s="157">
        <f t="shared" si="69"/>
        <v>0</v>
      </c>
      <c r="W92" s="152"/>
      <c r="X92" s="152"/>
      <c r="Y92" s="152"/>
      <c r="Z92" s="152"/>
      <c r="AA92" s="152"/>
      <c r="AB92" s="152"/>
      <c r="AC92" s="347"/>
      <c r="AD92" s="152"/>
      <c r="AE92" s="152"/>
      <c r="AF92" s="152"/>
      <c r="AG92" s="152"/>
      <c r="AH92" s="152"/>
      <c r="AI92" s="152"/>
      <c r="AJ92" s="347"/>
      <c r="AK92" s="152"/>
      <c r="AL92" s="152"/>
      <c r="AM92" s="295"/>
      <c r="AN92" s="228"/>
      <c r="AO92" s="228"/>
      <c r="AP92" s="228"/>
      <c r="AQ92" s="228"/>
      <c r="AR92" s="228"/>
      <c r="AS92" s="348"/>
      <c r="AT92" s="264">
        <f t="shared" si="39"/>
        <v>0</v>
      </c>
      <c r="AU92" s="259"/>
      <c r="AV92" s="265">
        <f t="shared" si="66"/>
        <v>0</v>
      </c>
      <c r="AX92" s="265">
        <f t="shared" si="70"/>
        <v>0</v>
      </c>
      <c r="AZ92" s="492">
        <f t="shared" si="67"/>
        <v>0</v>
      </c>
      <c r="BB92" s="492">
        <f t="shared" si="68"/>
        <v>0</v>
      </c>
      <c r="BD92" s="265">
        <f t="shared" si="71"/>
        <v>0</v>
      </c>
      <c r="BE92" s="105"/>
      <c r="BF92" s="105"/>
      <c r="BG92" s="105"/>
      <c r="BH92" s="105"/>
      <c r="BI92" s="105"/>
      <c r="BJ92" s="105"/>
    </row>
    <row r="93" spans="2:62" ht="20.100000000000001" hidden="1" customHeight="1" outlineLevel="1">
      <c r="B93" s="100"/>
      <c r="C93" s="908"/>
      <c r="D93" s="909"/>
      <c r="E93" s="909"/>
      <c r="F93" s="910"/>
      <c r="G93" s="890"/>
      <c r="H93" s="891"/>
      <c r="I93" s="152"/>
      <c r="J93" s="152"/>
      <c r="K93" s="152"/>
      <c r="L93" s="152"/>
      <c r="M93" s="152"/>
      <c r="N93" s="152"/>
      <c r="O93" s="152"/>
      <c r="P93" s="153"/>
      <c r="Q93" s="153"/>
      <c r="R93" s="156">
        <f t="shared" si="62"/>
        <v>0</v>
      </c>
      <c r="S93" s="156">
        <f t="shared" si="63"/>
        <v>0</v>
      </c>
      <c r="U93" s="157">
        <f t="shared" si="69"/>
        <v>0</v>
      </c>
      <c r="W93" s="152"/>
      <c r="X93" s="152"/>
      <c r="Y93" s="152"/>
      <c r="Z93" s="152"/>
      <c r="AA93" s="152"/>
      <c r="AB93" s="152"/>
      <c r="AC93" s="347"/>
      <c r="AD93" s="152"/>
      <c r="AE93" s="152"/>
      <c r="AF93" s="152"/>
      <c r="AG93" s="152"/>
      <c r="AH93" s="152"/>
      <c r="AI93" s="152"/>
      <c r="AJ93" s="347"/>
      <c r="AK93" s="152"/>
      <c r="AL93" s="152"/>
      <c r="AM93" s="295"/>
      <c r="AN93" s="228"/>
      <c r="AO93" s="228"/>
      <c r="AP93" s="228"/>
      <c r="AQ93" s="228"/>
      <c r="AR93" s="228"/>
      <c r="AS93" s="348"/>
      <c r="AT93" s="264">
        <f t="shared" si="39"/>
        <v>0</v>
      </c>
      <c r="AU93" s="259"/>
      <c r="AV93" s="265">
        <f t="shared" si="66"/>
        <v>0</v>
      </c>
      <c r="AX93" s="265">
        <f t="shared" si="70"/>
        <v>0</v>
      </c>
      <c r="AZ93" s="492">
        <f t="shared" si="67"/>
        <v>0</v>
      </c>
      <c r="BB93" s="492">
        <f t="shared" si="68"/>
        <v>0</v>
      </c>
      <c r="BD93" s="265">
        <f t="shared" si="71"/>
        <v>0</v>
      </c>
      <c r="BE93" s="105"/>
      <c r="BF93" s="105"/>
      <c r="BG93" s="105"/>
      <c r="BH93" s="105"/>
      <c r="BI93" s="105"/>
      <c r="BJ93" s="105"/>
    </row>
    <row r="94" spans="2:62" ht="20.100000000000001" hidden="1" customHeight="1" outlineLevel="1">
      <c r="B94" s="100"/>
      <c r="C94" s="908"/>
      <c r="D94" s="909"/>
      <c r="E94" s="909"/>
      <c r="F94" s="910"/>
      <c r="G94" s="890"/>
      <c r="H94" s="891"/>
      <c r="I94" s="152"/>
      <c r="J94" s="152"/>
      <c r="K94" s="152"/>
      <c r="L94" s="152"/>
      <c r="M94" s="152"/>
      <c r="N94" s="152"/>
      <c r="O94" s="152"/>
      <c r="P94" s="153"/>
      <c r="Q94" s="153"/>
      <c r="R94" s="156">
        <f t="shared" si="62"/>
        <v>0</v>
      </c>
      <c r="S94" s="156">
        <f t="shared" si="63"/>
        <v>0</v>
      </c>
      <c r="U94" s="157">
        <f t="shared" si="69"/>
        <v>0</v>
      </c>
      <c r="W94" s="152"/>
      <c r="X94" s="152"/>
      <c r="Y94" s="152"/>
      <c r="Z94" s="152"/>
      <c r="AA94" s="152"/>
      <c r="AB94" s="152"/>
      <c r="AC94" s="347"/>
      <c r="AD94" s="152"/>
      <c r="AE94" s="152"/>
      <c r="AF94" s="152"/>
      <c r="AG94" s="152"/>
      <c r="AH94" s="152"/>
      <c r="AI94" s="152"/>
      <c r="AJ94" s="347"/>
      <c r="AK94" s="152"/>
      <c r="AL94" s="152"/>
      <c r="AM94" s="295"/>
      <c r="AN94" s="228"/>
      <c r="AO94" s="228"/>
      <c r="AP94" s="228"/>
      <c r="AQ94" s="228"/>
      <c r="AR94" s="228"/>
      <c r="AS94" s="348"/>
      <c r="AT94" s="264">
        <f t="shared" si="39"/>
        <v>0</v>
      </c>
      <c r="AU94" s="259"/>
      <c r="AV94" s="265">
        <f t="shared" si="66"/>
        <v>0</v>
      </c>
      <c r="AX94" s="265">
        <f t="shared" si="70"/>
        <v>0</v>
      </c>
      <c r="AZ94" s="492">
        <f t="shared" si="67"/>
        <v>0</v>
      </c>
      <c r="BB94" s="492">
        <f t="shared" si="68"/>
        <v>0</v>
      </c>
      <c r="BD94" s="265">
        <f t="shared" si="71"/>
        <v>0</v>
      </c>
      <c r="BE94" s="105"/>
      <c r="BF94" s="105"/>
      <c r="BG94" s="105"/>
      <c r="BH94" s="105"/>
      <c r="BI94" s="105"/>
      <c r="BJ94" s="105"/>
    </row>
    <row r="95" spans="2:62" ht="20.100000000000001" hidden="1" customHeight="1" outlineLevel="1">
      <c r="B95" s="100"/>
      <c r="C95" s="908"/>
      <c r="D95" s="909"/>
      <c r="E95" s="909"/>
      <c r="F95" s="910"/>
      <c r="G95" s="890"/>
      <c r="H95" s="891"/>
      <c r="I95" s="152"/>
      <c r="J95" s="152"/>
      <c r="K95" s="152"/>
      <c r="L95" s="152"/>
      <c r="M95" s="152"/>
      <c r="N95" s="152"/>
      <c r="O95" s="152"/>
      <c r="P95" s="153"/>
      <c r="Q95" s="153"/>
      <c r="R95" s="156">
        <f t="shared" si="62"/>
        <v>0</v>
      </c>
      <c r="S95" s="156">
        <f t="shared" si="63"/>
        <v>0</v>
      </c>
      <c r="U95" s="157">
        <f t="shared" si="69"/>
        <v>0</v>
      </c>
      <c r="W95" s="152"/>
      <c r="X95" s="152"/>
      <c r="Y95" s="152"/>
      <c r="Z95" s="152"/>
      <c r="AA95" s="152"/>
      <c r="AB95" s="152"/>
      <c r="AC95" s="347"/>
      <c r="AD95" s="152"/>
      <c r="AE95" s="152"/>
      <c r="AF95" s="152"/>
      <c r="AG95" s="152"/>
      <c r="AH95" s="152"/>
      <c r="AI95" s="152"/>
      <c r="AJ95" s="347"/>
      <c r="AK95" s="152"/>
      <c r="AL95" s="152"/>
      <c r="AM95" s="295"/>
      <c r="AN95" s="228"/>
      <c r="AO95" s="228"/>
      <c r="AP95" s="228"/>
      <c r="AQ95" s="228"/>
      <c r="AR95" s="228"/>
      <c r="AS95" s="348"/>
      <c r="AT95" s="264">
        <f t="shared" si="39"/>
        <v>0</v>
      </c>
      <c r="AU95" s="259"/>
      <c r="AV95" s="265">
        <f t="shared" si="66"/>
        <v>0</v>
      </c>
      <c r="AX95" s="265">
        <f t="shared" si="70"/>
        <v>0</v>
      </c>
      <c r="AZ95" s="492">
        <f t="shared" si="67"/>
        <v>0</v>
      </c>
      <c r="BB95" s="492">
        <f t="shared" si="68"/>
        <v>0</v>
      </c>
      <c r="BD95" s="265">
        <f t="shared" si="71"/>
        <v>0</v>
      </c>
      <c r="BE95" s="105"/>
      <c r="BF95" s="105"/>
      <c r="BG95" s="105"/>
      <c r="BH95" s="105"/>
      <c r="BI95" s="105"/>
      <c r="BJ95" s="105"/>
    </row>
    <row r="96" spans="2:62" ht="9.9499999999999993" hidden="1" customHeight="1" outlineLevel="1">
      <c r="B96" s="101"/>
      <c r="C96" s="208"/>
      <c r="D96" s="208"/>
      <c r="E96" s="208"/>
      <c r="F96" s="208"/>
      <c r="G96" s="237"/>
      <c r="H96" s="207"/>
      <c r="I96" s="257"/>
      <c r="J96" s="257"/>
      <c r="K96" s="257"/>
      <c r="L96" s="257"/>
      <c r="M96" s="257"/>
      <c r="N96" s="257"/>
      <c r="O96" s="257"/>
      <c r="P96" s="256"/>
      <c r="Q96" s="102"/>
      <c r="R96" s="102"/>
      <c r="S96" s="102"/>
      <c r="U96" s="98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Z96" s="493"/>
      <c r="BE96" s="105"/>
      <c r="BF96" s="105"/>
      <c r="BG96" s="105"/>
      <c r="BH96" s="105"/>
      <c r="BI96" s="105"/>
      <c r="BJ96" s="105"/>
    </row>
    <row r="97" spans="2:62" ht="20.100000000000001" customHeight="1" collapsed="1">
      <c r="B97" s="151">
        <f>B80+1</f>
        <v>6</v>
      </c>
      <c r="C97" s="916"/>
      <c r="D97" s="917"/>
      <c r="E97" s="917"/>
      <c r="F97" s="918"/>
      <c r="G97" s="429"/>
      <c r="H97" s="206">
        <v>1</v>
      </c>
      <c r="I97" s="642">
        <f t="shared" ref="I97" si="72">$H97*SUM(I98:I112)</f>
        <v>0</v>
      </c>
      <c r="J97" s="643">
        <f t="shared" ref="J97:O97" si="73">$H97*SUM(J98:J112)</f>
        <v>0</v>
      </c>
      <c r="K97" s="644">
        <f t="shared" si="73"/>
        <v>0</v>
      </c>
      <c r="L97" s="645">
        <f t="shared" si="73"/>
        <v>0</v>
      </c>
      <c r="M97" s="645">
        <f t="shared" si="73"/>
        <v>0</v>
      </c>
      <c r="N97" s="644">
        <f t="shared" si="73"/>
        <v>0</v>
      </c>
      <c r="O97" s="642">
        <f t="shared" si="73"/>
        <v>0</v>
      </c>
      <c r="P97" s="209">
        <f t="shared" ref="P97:Q97" si="74">$H97*SUM(P98:P112)</f>
        <v>0</v>
      </c>
      <c r="Q97" s="210">
        <f t="shared" si="74"/>
        <v>0</v>
      </c>
      <c r="R97" s="136">
        <f t="shared" ref="R97:R112" si="75">P97*(1+Gewinn)*(1+SicherheitAngebot)</f>
        <v>0</v>
      </c>
      <c r="S97" s="137">
        <f t="shared" ref="S97:S112" si="76">Q97*(1+MGKZ)*(1+Gewinn)*(1+SicherheitAngebot)</f>
        <v>0</v>
      </c>
      <c r="U97" s="10">
        <f>I97*$I$7+J97*$J$7+K97*$K$7+L97*$L$7+M97*$M$7+N97*$N$7+O97*$O$7+R97+S97</f>
        <v>0</v>
      </c>
      <c r="W97" s="646">
        <f t="shared" ref="W97:AB97" si="77">$H97*SUM(W98:W112)</f>
        <v>0</v>
      </c>
      <c r="X97" s="647">
        <f t="shared" si="77"/>
        <v>0</v>
      </c>
      <c r="Y97" s="648">
        <f t="shared" si="77"/>
        <v>0</v>
      </c>
      <c r="Z97" s="649">
        <f t="shared" si="77"/>
        <v>0</v>
      </c>
      <c r="AA97" s="648">
        <f t="shared" si="77"/>
        <v>0</v>
      </c>
      <c r="AB97" s="646">
        <f t="shared" si="77"/>
        <v>0</v>
      </c>
      <c r="AC97" s="258"/>
      <c r="AD97" s="646">
        <f t="shared" ref="AD97:AM97" si="78">$H97*SUM(AD98:AD112)</f>
        <v>0</v>
      </c>
      <c r="AE97" s="647">
        <f t="shared" si="78"/>
        <v>0</v>
      </c>
      <c r="AF97" s="648">
        <f t="shared" si="78"/>
        <v>0</v>
      </c>
      <c r="AG97" s="649">
        <f t="shared" si="78"/>
        <v>0</v>
      </c>
      <c r="AH97" s="648">
        <f t="shared" si="78"/>
        <v>0</v>
      </c>
      <c r="AI97" s="646">
        <f t="shared" si="78"/>
        <v>0</v>
      </c>
      <c r="AJ97" s="258"/>
      <c r="AK97" s="653">
        <f t="shared" si="78"/>
        <v>0</v>
      </c>
      <c r="AL97" s="653">
        <f t="shared" si="78"/>
        <v>0</v>
      </c>
      <c r="AM97" s="653">
        <f t="shared" si="78"/>
        <v>0</v>
      </c>
      <c r="AN97" s="227">
        <f>$H97*SUM(AN98:AN112)*(1+Gewinn)*(1+SicherheitAngebot)</f>
        <v>0</v>
      </c>
      <c r="AO97" s="227">
        <f>$H97*SUM(AO98:AO112)*(1+Gewinn)*(1+SicherheitAngebot)</f>
        <v>0</v>
      </c>
      <c r="AP97" s="227">
        <f>$H97*SUM(AP98:AP112)*(1+Gewinn)*(1+SicherheitAngebot)</f>
        <v>0</v>
      </c>
      <c r="AQ97" s="227">
        <f>$H97*SUM(AQ98:AQ112)*(1+Gewinn)*(1+SicherheitAngebot)</f>
        <v>0</v>
      </c>
      <c r="AR97" s="227">
        <f>$H97*SUM(AR98:AR112)*(1+Gewinn)*(1+SicherheitAngebot)</f>
        <v>0</v>
      </c>
      <c r="AS97" s="262"/>
      <c r="AT97" s="263">
        <f t="shared" si="39"/>
        <v>0</v>
      </c>
      <c r="AU97" s="259"/>
      <c r="AV97" s="491">
        <f>AK97*$AK$7+AL97*$AL$7+AM97*$AM$7+SUM(AN97:AR97)+AT97/Zuschläge_IBN+AT97</f>
        <v>0</v>
      </c>
      <c r="AX97" s="685">
        <f>U97+AV97</f>
        <v>0</v>
      </c>
      <c r="AZ97" s="490">
        <f>IF(H97&gt;0,U97/(1+SicherheitAngebot)*(1+Sicherheit),0)</f>
        <v>0</v>
      </c>
      <c r="BB97" s="490">
        <f>IF(H97&gt;0,AV97/(1+SicherheitAngebot)*(1+Sicherheit),0)</f>
        <v>0</v>
      </c>
      <c r="BD97" s="490">
        <f>AZ97+BB97</f>
        <v>0</v>
      </c>
      <c r="BE97" s="105"/>
      <c r="BF97" s="105"/>
      <c r="BG97" s="105"/>
      <c r="BH97" s="105"/>
      <c r="BI97" s="105"/>
      <c r="BJ97" s="105"/>
    </row>
    <row r="98" spans="2:62" ht="20.100000000000001" hidden="1" customHeight="1" outlineLevel="1">
      <c r="B98" s="99"/>
      <c r="C98" s="908"/>
      <c r="D98" s="909"/>
      <c r="E98" s="909"/>
      <c r="F98" s="910"/>
      <c r="G98" s="890"/>
      <c r="H98" s="901"/>
      <c r="I98" s="152"/>
      <c r="J98" s="152"/>
      <c r="K98" s="152"/>
      <c r="L98" s="152"/>
      <c r="M98" s="152"/>
      <c r="N98" s="152"/>
      <c r="O98" s="152"/>
      <c r="P98" s="153"/>
      <c r="Q98" s="153"/>
      <c r="R98" s="156">
        <f t="shared" si="75"/>
        <v>0</v>
      </c>
      <c r="S98" s="156">
        <f t="shared" si="76"/>
        <v>0</v>
      </c>
      <c r="U98" s="157">
        <f>I98*$I$7+J98*$J$7+K98*$K$7+L98*$L$7+M98*$M$7+N98*$N$7+O98*$O$7+R98+S98</f>
        <v>0</v>
      </c>
      <c r="W98" s="152"/>
      <c r="X98" s="152"/>
      <c r="Y98" s="152"/>
      <c r="Z98" s="152"/>
      <c r="AA98" s="152"/>
      <c r="AB98" s="152"/>
      <c r="AC98" s="347"/>
      <c r="AD98" s="152"/>
      <c r="AE98" s="152"/>
      <c r="AF98" s="152"/>
      <c r="AG98" s="152"/>
      <c r="AH98" s="152"/>
      <c r="AI98" s="152"/>
      <c r="AJ98" s="347"/>
      <c r="AK98" s="152"/>
      <c r="AL98" s="152"/>
      <c r="AM98" s="619"/>
      <c r="AN98" s="228"/>
      <c r="AO98" s="228"/>
      <c r="AP98" s="228"/>
      <c r="AQ98" s="228"/>
      <c r="AR98" s="228"/>
      <c r="AS98" s="348"/>
      <c r="AT98" s="264">
        <f t="shared" si="39"/>
        <v>0</v>
      </c>
      <c r="AU98" s="259"/>
      <c r="AV98" s="265">
        <f t="shared" ref="AV98:AV112" si="79">AK98*$AK$7+AL98*$AL$7+AM98*$AM$7+SUM(AN98:AR98)*(1+Gewinn)*(1+SicherheitAngebot)+AT98/Zuschläge_IBN+AT98</f>
        <v>0</v>
      </c>
      <c r="AX98" s="265">
        <f>U98+AV98</f>
        <v>0</v>
      </c>
      <c r="AZ98" s="492">
        <f t="shared" ref="AZ98:AZ112" si="80">U98/(1+SicherheitAngebot)*(1+Sicherheit)</f>
        <v>0</v>
      </c>
      <c r="BB98" s="492">
        <f t="shared" ref="BB98:BB112" si="81">AV98/(1+SicherheitAngebot)*(1+Sicherheit)</f>
        <v>0</v>
      </c>
      <c r="BD98" s="265">
        <f>AZ98+BB98</f>
        <v>0</v>
      </c>
      <c r="BE98" s="105"/>
      <c r="BF98" s="105"/>
      <c r="BG98" s="105"/>
      <c r="BH98" s="105"/>
      <c r="BI98" s="105"/>
      <c r="BJ98" s="105"/>
    </row>
    <row r="99" spans="2:62" ht="20.100000000000001" hidden="1" customHeight="1" outlineLevel="1">
      <c r="B99" s="100"/>
      <c r="C99" s="908"/>
      <c r="D99" s="909"/>
      <c r="E99" s="909"/>
      <c r="F99" s="910"/>
      <c r="G99" s="890"/>
      <c r="H99" s="891"/>
      <c r="I99" s="152"/>
      <c r="J99" s="152"/>
      <c r="K99" s="152"/>
      <c r="L99" s="152"/>
      <c r="M99" s="152"/>
      <c r="N99" s="152"/>
      <c r="O99" s="152"/>
      <c r="P99" s="153"/>
      <c r="Q99" s="153"/>
      <c r="R99" s="156">
        <f t="shared" si="75"/>
        <v>0</v>
      </c>
      <c r="S99" s="156">
        <f t="shared" si="76"/>
        <v>0</v>
      </c>
      <c r="U99" s="157">
        <f t="shared" ref="U99:U112" si="82">I99*$I$7+J99*$J$7+K99*$K$7+L99*$L$7+M99*$M$7+N99*$N$7+O99*$O$7+R99+S99</f>
        <v>0</v>
      </c>
      <c r="W99" s="152"/>
      <c r="X99" s="152"/>
      <c r="Y99" s="152"/>
      <c r="Z99" s="152"/>
      <c r="AA99" s="152"/>
      <c r="AB99" s="152"/>
      <c r="AC99" s="347"/>
      <c r="AD99" s="152"/>
      <c r="AE99" s="152"/>
      <c r="AF99" s="152"/>
      <c r="AG99" s="152"/>
      <c r="AH99" s="152"/>
      <c r="AI99" s="152"/>
      <c r="AJ99" s="347"/>
      <c r="AK99" s="152"/>
      <c r="AL99" s="152"/>
      <c r="AM99" s="295"/>
      <c r="AN99" s="228"/>
      <c r="AO99" s="228"/>
      <c r="AP99" s="228"/>
      <c r="AQ99" s="228"/>
      <c r="AR99" s="228"/>
      <c r="AS99" s="348"/>
      <c r="AT99" s="264">
        <f t="shared" si="39"/>
        <v>0</v>
      </c>
      <c r="AU99" s="259"/>
      <c r="AV99" s="265">
        <f t="shared" si="79"/>
        <v>0</v>
      </c>
      <c r="AX99" s="265">
        <f t="shared" ref="AX99:AX112" si="83">U99+AV99</f>
        <v>0</v>
      </c>
      <c r="AZ99" s="492">
        <f t="shared" si="80"/>
        <v>0</v>
      </c>
      <c r="BB99" s="492">
        <f t="shared" si="81"/>
        <v>0</v>
      </c>
      <c r="BD99" s="265">
        <f t="shared" ref="BD99:BD112" si="84">AZ99+BB99</f>
        <v>0</v>
      </c>
      <c r="BE99" s="105"/>
      <c r="BF99" s="105"/>
      <c r="BG99" s="105"/>
      <c r="BH99" s="105"/>
      <c r="BI99" s="105"/>
      <c r="BJ99" s="105"/>
    </row>
    <row r="100" spans="2:62" ht="20.100000000000001" hidden="1" customHeight="1" outlineLevel="1">
      <c r="B100" s="100"/>
      <c r="C100" s="908"/>
      <c r="D100" s="909"/>
      <c r="E100" s="909"/>
      <c r="F100" s="910"/>
      <c r="G100" s="890"/>
      <c r="H100" s="891"/>
      <c r="I100" s="152"/>
      <c r="J100" s="152"/>
      <c r="K100" s="152"/>
      <c r="L100" s="152"/>
      <c r="M100" s="152"/>
      <c r="N100" s="152"/>
      <c r="O100" s="152"/>
      <c r="P100" s="153"/>
      <c r="Q100" s="153"/>
      <c r="R100" s="156">
        <f t="shared" si="75"/>
        <v>0</v>
      </c>
      <c r="S100" s="156">
        <f t="shared" si="76"/>
        <v>0</v>
      </c>
      <c r="U100" s="157">
        <f t="shared" si="82"/>
        <v>0</v>
      </c>
      <c r="W100" s="152"/>
      <c r="X100" s="152"/>
      <c r="Y100" s="152"/>
      <c r="Z100" s="152"/>
      <c r="AA100" s="152"/>
      <c r="AB100" s="152"/>
      <c r="AC100" s="347"/>
      <c r="AD100" s="152"/>
      <c r="AE100" s="152"/>
      <c r="AF100" s="152"/>
      <c r="AG100" s="152"/>
      <c r="AH100" s="152"/>
      <c r="AI100" s="152"/>
      <c r="AJ100" s="347"/>
      <c r="AK100" s="152"/>
      <c r="AL100" s="152"/>
      <c r="AM100" s="295"/>
      <c r="AN100" s="228"/>
      <c r="AO100" s="228"/>
      <c r="AP100" s="228"/>
      <c r="AQ100" s="228"/>
      <c r="AR100" s="228"/>
      <c r="AS100" s="348"/>
      <c r="AT100" s="264">
        <f t="shared" si="39"/>
        <v>0</v>
      </c>
      <c r="AU100" s="259"/>
      <c r="AV100" s="265">
        <f t="shared" si="79"/>
        <v>0</v>
      </c>
      <c r="AX100" s="265">
        <f t="shared" si="83"/>
        <v>0</v>
      </c>
      <c r="AZ100" s="492">
        <f t="shared" si="80"/>
        <v>0</v>
      </c>
      <c r="BB100" s="492">
        <f t="shared" si="81"/>
        <v>0</v>
      </c>
      <c r="BD100" s="265">
        <f t="shared" si="84"/>
        <v>0</v>
      </c>
      <c r="BE100" s="105"/>
      <c r="BF100" s="105"/>
      <c r="BG100" s="105"/>
      <c r="BH100" s="105"/>
      <c r="BI100" s="105"/>
      <c r="BJ100" s="105"/>
    </row>
    <row r="101" spans="2:62" ht="20.100000000000001" hidden="1" customHeight="1" outlineLevel="1">
      <c r="B101" s="100"/>
      <c r="C101" s="908"/>
      <c r="D101" s="909"/>
      <c r="E101" s="909"/>
      <c r="F101" s="910"/>
      <c r="G101" s="890"/>
      <c r="H101" s="891"/>
      <c r="I101" s="152"/>
      <c r="J101" s="152"/>
      <c r="K101" s="152"/>
      <c r="L101" s="152"/>
      <c r="M101" s="152"/>
      <c r="N101" s="152"/>
      <c r="O101" s="152"/>
      <c r="P101" s="153"/>
      <c r="Q101" s="153"/>
      <c r="R101" s="156">
        <f t="shared" si="75"/>
        <v>0</v>
      </c>
      <c r="S101" s="156">
        <f t="shared" si="76"/>
        <v>0</v>
      </c>
      <c r="U101" s="157">
        <f t="shared" si="82"/>
        <v>0</v>
      </c>
      <c r="W101" s="152"/>
      <c r="X101" s="152"/>
      <c r="Y101" s="152"/>
      <c r="Z101" s="152"/>
      <c r="AA101" s="152"/>
      <c r="AB101" s="152"/>
      <c r="AC101" s="347"/>
      <c r="AD101" s="152"/>
      <c r="AE101" s="152"/>
      <c r="AF101" s="152"/>
      <c r="AG101" s="152"/>
      <c r="AH101" s="152"/>
      <c r="AI101" s="152"/>
      <c r="AJ101" s="347"/>
      <c r="AK101" s="152"/>
      <c r="AL101" s="152"/>
      <c r="AM101" s="295"/>
      <c r="AN101" s="228"/>
      <c r="AO101" s="228"/>
      <c r="AP101" s="228"/>
      <c r="AQ101" s="228"/>
      <c r="AR101" s="228"/>
      <c r="AS101" s="348"/>
      <c r="AT101" s="264">
        <f t="shared" si="39"/>
        <v>0</v>
      </c>
      <c r="AU101" s="259"/>
      <c r="AV101" s="265">
        <f t="shared" si="79"/>
        <v>0</v>
      </c>
      <c r="AX101" s="265">
        <f t="shared" si="83"/>
        <v>0</v>
      </c>
      <c r="AZ101" s="492">
        <f t="shared" si="80"/>
        <v>0</v>
      </c>
      <c r="BB101" s="492">
        <f t="shared" si="81"/>
        <v>0</v>
      </c>
      <c r="BD101" s="265">
        <f t="shared" si="84"/>
        <v>0</v>
      </c>
      <c r="BE101" s="105"/>
      <c r="BF101" s="105"/>
      <c r="BG101" s="105"/>
      <c r="BH101" s="105"/>
      <c r="BI101" s="105"/>
      <c r="BJ101" s="105"/>
    </row>
    <row r="102" spans="2:62" ht="20.100000000000001" hidden="1" customHeight="1" outlineLevel="1">
      <c r="B102" s="100"/>
      <c r="C102" s="908"/>
      <c r="D102" s="909"/>
      <c r="E102" s="909"/>
      <c r="F102" s="910"/>
      <c r="G102" s="890"/>
      <c r="H102" s="891"/>
      <c r="I102" s="152"/>
      <c r="J102" s="152"/>
      <c r="K102" s="152"/>
      <c r="L102" s="152"/>
      <c r="M102" s="152"/>
      <c r="N102" s="152"/>
      <c r="O102" s="152"/>
      <c r="P102" s="153"/>
      <c r="Q102" s="153"/>
      <c r="R102" s="156">
        <f t="shared" si="75"/>
        <v>0</v>
      </c>
      <c r="S102" s="156">
        <f t="shared" si="76"/>
        <v>0</v>
      </c>
      <c r="U102" s="157">
        <f t="shared" si="82"/>
        <v>0</v>
      </c>
      <c r="W102" s="152"/>
      <c r="X102" s="152"/>
      <c r="Y102" s="152"/>
      <c r="Z102" s="152"/>
      <c r="AA102" s="152"/>
      <c r="AB102" s="152"/>
      <c r="AC102" s="347"/>
      <c r="AD102" s="152"/>
      <c r="AE102" s="152"/>
      <c r="AF102" s="152"/>
      <c r="AG102" s="152"/>
      <c r="AH102" s="152"/>
      <c r="AI102" s="152"/>
      <c r="AJ102" s="347"/>
      <c r="AK102" s="152"/>
      <c r="AL102" s="152"/>
      <c r="AM102" s="295"/>
      <c r="AN102" s="228"/>
      <c r="AO102" s="228"/>
      <c r="AP102" s="228"/>
      <c r="AQ102" s="228"/>
      <c r="AR102" s="228"/>
      <c r="AS102" s="348"/>
      <c r="AT102" s="264">
        <f t="shared" si="39"/>
        <v>0</v>
      </c>
      <c r="AU102" s="259"/>
      <c r="AV102" s="265">
        <f t="shared" si="79"/>
        <v>0</v>
      </c>
      <c r="AX102" s="265">
        <f t="shared" si="83"/>
        <v>0</v>
      </c>
      <c r="AZ102" s="492">
        <f t="shared" si="80"/>
        <v>0</v>
      </c>
      <c r="BB102" s="492">
        <f t="shared" si="81"/>
        <v>0</v>
      </c>
      <c r="BD102" s="265">
        <f t="shared" si="84"/>
        <v>0</v>
      </c>
      <c r="BE102" s="105"/>
      <c r="BF102" s="105"/>
      <c r="BG102" s="105"/>
      <c r="BH102" s="105"/>
      <c r="BI102" s="105"/>
      <c r="BJ102" s="105"/>
    </row>
    <row r="103" spans="2:62" ht="20.100000000000001" hidden="1" customHeight="1" outlineLevel="1">
      <c r="B103" s="100"/>
      <c r="C103" s="908"/>
      <c r="D103" s="909"/>
      <c r="E103" s="909"/>
      <c r="F103" s="910"/>
      <c r="G103" s="890"/>
      <c r="H103" s="891"/>
      <c r="I103" s="152"/>
      <c r="J103" s="152"/>
      <c r="K103" s="152"/>
      <c r="L103" s="152"/>
      <c r="M103" s="152"/>
      <c r="N103" s="152"/>
      <c r="O103" s="152"/>
      <c r="P103" s="153"/>
      <c r="Q103" s="153"/>
      <c r="R103" s="156">
        <f t="shared" si="75"/>
        <v>0</v>
      </c>
      <c r="S103" s="156">
        <f t="shared" si="76"/>
        <v>0</v>
      </c>
      <c r="U103" s="157">
        <f t="shared" si="82"/>
        <v>0</v>
      </c>
      <c r="W103" s="152"/>
      <c r="X103" s="152"/>
      <c r="Y103" s="152"/>
      <c r="Z103" s="152"/>
      <c r="AA103" s="152"/>
      <c r="AB103" s="152"/>
      <c r="AC103" s="347"/>
      <c r="AD103" s="152"/>
      <c r="AE103" s="152"/>
      <c r="AF103" s="152"/>
      <c r="AG103" s="152"/>
      <c r="AH103" s="152"/>
      <c r="AI103" s="152"/>
      <c r="AJ103" s="347"/>
      <c r="AK103" s="152"/>
      <c r="AL103" s="152"/>
      <c r="AM103" s="295"/>
      <c r="AN103" s="228"/>
      <c r="AO103" s="228"/>
      <c r="AP103" s="228"/>
      <c r="AQ103" s="228"/>
      <c r="AR103" s="228"/>
      <c r="AS103" s="348"/>
      <c r="AT103" s="264">
        <f t="shared" si="39"/>
        <v>0</v>
      </c>
      <c r="AU103" s="259"/>
      <c r="AV103" s="265">
        <f t="shared" si="79"/>
        <v>0</v>
      </c>
      <c r="AX103" s="265">
        <f t="shared" si="83"/>
        <v>0</v>
      </c>
      <c r="AZ103" s="492">
        <f t="shared" si="80"/>
        <v>0</v>
      </c>
      <c r="BB103" s="492">
        <f t="shared" si="81"/>
        <v>0</v>
      </c>
      <c r="BD103" s="265">
        <f t="shared" si="84"/>
        <v>0</v>
      </c>
      <c r="BE103" s="105"/>
      <c r="BF103" s="105"/>
      <c r="BG103" s="105"/>
      <c r="BH103" s="105"/>
      <c r="BI103" s="105"/>
      <c r="BJ103" s="105"/>
    </row>
    <row r="104" spans="2:62" ht="20.100000000000001" hidden="1" customHeight="1" outlineLevel="1">
      <c r="B104" s="100"/>
      <c r="C104" s="908"/>
      <c r="D104" s="909"/>
      <c r="E104" s="909"/>
      <c r="F104" s="910"/>
      <c r="G104" s="890"/>
      <c r="H104" s="891"/>
      <c r="I104" s="152"/>
      <c r="J104" s="152"/>
      <c r="K104" s="152"/>
      <c r="L104" s="152"/>
      <c r="M104" s="152"/>
      <c r="N104" s="152"/>
      <c r="O104" s="152"/>
      <c r="P104" s="153"/>
      <c r="Q104" s="153"/>
      <c r="R104" s="156">
        <f t="shared" si="75"/>
        <v>0</v>
      </c>
      <c r="S104" s="156">
        <f t="shared" si="76"/>
        <v>0</v>
      </c>
      <c r="U104" s="157">
        <f t="shared" si="82"/>
        <v>0</v>
      </c>
      <c r="W104" s="152"/>
      <c r="X104" s="152"/>
      <c r="Y104" s="152"/>
      <c r="Z104" s="152"/>
      <c r="AA104" s="152"/>
      <c r="AB104" s="152"/>
      <c r="AC104" s="347"/>
      <c r="AD104" s="152"/>
      <c r="AE104" s="152"/>
      <c r="AF104" s="152"/>
      <c r="AG104" s="152"/>
      <c r="AH104" s="152"/>
      <c r="AI104" s="152"/>
      <c r="AJ104" s="347"/>
      <c r="AK104" s="152"/>
      <c r="AL104" s="152"/>
      <c r="AM104" s="295"/>
      <c r="AN104" s="228"/>
      <c r="AO104" s="228"/>
      <c r="AP104" s="228"/>
      <c r="AQ104" s="228"/>
      <c r="AR104" s="228"/>
      <c r="AS104" s="348"/>
      <c r="AT104" s="264">
        <f t="shared" si="39"/>
        <v>0</v>
      </c>
      <c r="AU104" s="259"/>
      <c r="AV104" s="265">
        <f t="shared" si="79"/>
        <v>0</v>
      </c>
      <c r="AX104" s="265">
        <f t="shared" si="83"/>
        <v>0</v>
      </c>
      <c r="AZ104" s="492">
        <f t="shared" si="80"/>
        <v>0</v>
      </c>
      <c r="BB104" s="492">
        <f t="shared" si="81"/>
        <v>0</v>
      </c>
      <c r="BD104" s="265">
        <f t="shared" si="84"/>
        <v>0</v>
      </c>
      <c r="BE104" s="105"/>
      <c r="BF104" s="105"/>
      <c r="BG104" s="105"/>
      <c r="BH104" s="105"/>
      <c r="BI104" s="105"/>
      <c r="BJ104" s="105"/>
    </row>
    <row r="105" spans="2:62" ht="20.100000000000001" hidden="1" customHeight="1" outlineLevel="1">
      <c r="B105" s="100"/>
      <c r="C105" s="908"/>
      <c r="D105" s="909"/>
      <c r="E105" s="909"/>
      <c r="F105" s="910"/>
      <c r="G105" s="890"/>
      <c r="H105" s="891"/>
      <c r="I105" s="152"/>
      <c r="J105" s="152"/>
      <c r="K105" s="152"/>
      <c r="L105" s="152"/>
      <c r="M105" s="152"/>
      <c r="N105" s="152"/>
      <c r="O105" s="152"/>
      <c r="P105" s="153"/>
      <c r="Q105" s="153"/>
      <c r="R105" s="156">
        <f t="shared" si="75"/>
        <v>0</v>
      </c>
      <c r="S105" s="156">
        <f t="shared" si="76"/>
        <v>0</v>
      </c>
      <c r="U105" s="157">
        <f t="shared" si="82"/>
        <v>0</v>
      </c>
      <c r="W105" s="152"/>
      <c r="X105" s="152"/>
      <c r="Y105" s="152"/>
      <c r="Z105" s="152"/>
      <c r="AA105" s="152"/>
      <c r="AB105" s="152"/>
      <c r="AC105" s="347"/>
      <c r="AD105" s="152"/>
      <c r="AE105" s="152"/>
      <c r="AF105" s="152"/>
      <c r="AG105" s="152"/>
      <c r="AH105" s="152"/>
      <c r="AI105" s="152"/>
      <c r="AJ105" s="347"/>
      <c r="AK105" s="152"/>
      <c r="AL105" s="152"/>
      <c r="AM105" s="295"/>
      <c r="AN105" s="228"/>
      <c r="AO105" s="228"/>
      <c r="AP105" s="228"/>
      <c r="AQ105" s="228"/>
      <c r="AR105" s="228"/>
      <c r="AS105" s="348"/>
      <c r="AT105" s="264">
        <f t="shared" si="39"/>
        <v>0</v>
      </c>
      <c r="AU105" s="259"/>
      <c r="AV105" s="265">
        <f t="shared" si="79"/>
        <v>0</v>
      </c>
      <c r="AX105" s="265">
        <f t="shared" si="83"/>
        <v>0</v>
      </c>
      <c r="AZ105" s="492">
        <f t="shared" si="80"/>
        <v>0</v>
      </c>
      <c r="BB105" s="492">
        <f t="shared" si="81"/>
        <v>0</v>
      </c>
      <c r="BD105" s="265">
        <f t="shared" si="84"/>
        <v>0</v>
      </c>
      <c r="BE105" s="105"/>
      <c r="BF105" s="105"/>
      <c r="BG105" s="105"/>
      <c r="BH105" s="105"/>
      <c r="BI105" s="105"/>
      <c r="BJ105" s="105"/>
    </row>
    <row r="106" spans="2:62" ht="20.100000000000001" hidden="1" customHeight="1" outlineLevel="1">
      <c r="B106" s="100"/>
      <c r="C106" s="908"/>
      <c r="D106" s="909"/>
      <c r="E106" s="909"/>
      <c r="F106" s="910"/>
      <c r="G106" s="890"/>
      <c r="H106" s="891"/>
      <c r="I106" s="152"/>
      <c r="J106" s="152"/>
      <c r="K106" s="152"/>
      <c r="L106" s="152"/>
      <c r="M106" s="152"/>
      <c r="N106" s="152"/>
      <c r="O106" s="152"/>
      <c r="P106" s="153"/>
      <c r="Q106" s="153"/>
      <c r="R106" s="156">
        <f t="shared" si="75"/>
        <v>0</v>
      </c>
      <c r="S106" s="156">
        <f t="shared" si="76"/>
        <v>0</v>
      </c>
      <c r="U106" s="157">
        <f t="shared" si="82"/>
        <v>0</v>
      </c>
      <c r="W106" s="152"/>
      <c r="X106" s="152"/>
      <c r="Y106" s="152"/>
      <c r="Z106" s="152"/>
      <c r="AA106" s="152"/>
      <c r="AB106" s="152"/>
      <c r="AC106" s="347"/>
      <c r="AD106" s="152"/>
      <c r="AE106" s="152"/>
      <c r="AF106" s="152"/>
      <c r="AG106" s="152"/>
      <c r="AH106" s="152"/>
      <c r="AI106" s="152"/>
      <c r="AJ106" s="347"/>
      <c r="AK106" s="152"/>
      <c r="AL106" s="152"/>
      <c r="AM106" s="295"/>
      <c r="AN106" s="228"/>
      <c r="AO106" s="228"/>
      <c r="AP106" s="228"/>
      <c r="AQ106" s="228"/>
      <c r="AR106" s="228"/>
      <c r="AS106" s="348"/>
      <c r="AT106" s="264">
        <f t="shared" si="39"/>
        <v>0</v>
      </c>
      <c r="AU106" s="259"/>
      <c r="AV106" s="265">
        <f t="shared" si="79"/>
        <v>0</v>
      </c>
      <c r="AX106" s="265">
        <f t="shared" si="83"/>
        <v>0</v>
      </c>
      <c r="AZ106" s="492">
        <f t="shared" si="80"/>
        <v>0</v>
      </c>
      <c r="BB106" s="492">
        <f t="shared" si="81"/>
        <v>0</v>
      </c>
      <c r="BD106" s="265">
        <f t="shared" si="84"/>
        <v>0</v>
      </c>
      <c r="BE106" s="105"/>
      <c r="BF106" s="105"/>
      <c r="BG106" s="105"/>
      <c r="BH106" s="105"/>
      <c r="BI106" s="105"/>
      <c r="BJ106" s="105"/>
    </row>
    <row r="107" spans="2:62" ht="20.100000000000001" hidden="1" customHeight="1" outlineLevel="1">
      <c r="B107" s="100"/>
      <c r="C107" s="908"/>
      <c r="D107" s="909"/>
      <c r="E107" s="909"/>
      <c r="F107" s="910"/>
      <c r="G107" s="890"/>
      <c r="H107" s="891"/>
      <c r="I107" s="152"/>
      <c r="J107" s="152"/>
      <c r="K107" s="152"/>
      <c r="L107" s="152"/>
      <c r="M107" s="152"/>
      <c r="N107" s="152"/>
      <c r="O107" s="152"/>
      <c r="P107" s="153"/>
      <c r="Q107" s="153"/>
      <c r="R107" s="156">
        <f t="shared" si="75"/>
        <v>0</v>
      </c>
      <c r="S107" s="156">
        <f t="shared" si="76"/>
        <v>0</v>
      </c>
      <c r="U107" s="157">
        <f t="shared" si="82"/>
        <v>0</v>
      </c>
      <c r="W107" s="152"/>
      <c r="X107" s="152"/>
      <c r="Y107" s="152"/>
      <c r="Z107" s="152"/>
      <c r="AA107" s="152"/>
      <c r="AB107" s="152"/>
      <c r="AC107" s="347"/>
      <c r="AD107" s="152"/>
      <c r="AE107" s="152"/>
      <c r="AF107" s="152"/>
      <c r="AG107" s="152"/>
      <c r="AH107" s="152"/>
      <c r="AI107" s="152"/>
      <c r="AJ107" s="347"/>
      <c r="AK107" s="152"/>
      <c r="AL107" s="152"/>
      <c r="AM107" s="295"/>
      <c r="AN107" s="228"/>
      <c r="AO107" s="228"/>
      <c r="AP107" s="228"/>
      <c r="AQ107" s="228"/>
      <c r="AR107" s="228"/>
      <c r="AS107" s="348"/>
      <c r="AT107" s="264">
        <f t="shared" si="39"/>
        <v>0</v>
      </c>
      <c r="AU107" s="259"/>
      <c r="AV107" s="265">
        <f t="shared" si="79"/>
        <v>0</v>
      </c>
      <c r="AX107" s="265">
        <f t="shared" si="83"/>
        <v>0</v>
      </c>
      <c r="AZ107" s="492">
        <f t="shared" si="80"/>
        <v>0</v>
      </c>
      <c r="BB107" s="492">
        <f t="shared" si="81"/>
        <v>0</v>
      </c>
      <c r="BD107" s="265">
        <f t="shared" si="84"/>
        <v>0</v>
      </c>
      <c r="BE107" s="105"/>
      <c r="BF107" s="105"/>
      <c r="BG107" s="105"/>
      <c r="BH107" s="105"/>
      <c r="BI107" s="105"/>
      <c r="BJ107" s="105"/>
    </row>
    <row r="108" spans="2:62" ht="20.100000000000001" hidden="1" customHeight="1" outlineLevel="1">
      <c r="B108" s="100"/>
      <c r="C108" s="908"/>
      <c r="D108" s="909"/>
      <c r="E108" s="909"/>
      <c r="F108" s="910"/>
      <c r="G108" s="890"/>
      <c r="H108" s="891"/>
      <c r="I108" s="152"/>
      <c r="J108" s="152"/>
      <c r="K108" s="152"/>
      <c r="L108" s="152"/>
      <c r="M108" s="152"/>
      <c r="N108" s="152"/>
      <c r="O108" s="152"/>
      <c r="P108" s="153"/>
      <c r="Q108" s="153"/>
      <c r="R108" s="156">
        <f t="shared" si="75"/>
        <v>0</v>
      </c>
      <c r="S108" s="156">
        <f t="shared" si="76"/>
        <v>0</v>
      </c>
      <c r="U108" s="157">
        <f t="shared" si="82"/>
        <v>0</v>
      </c>
      <c r="W108" s="152"/>
      <c r="X108" s="152"/>
      <c r="Y108" s="152"/>
      <c r="Z108" s="152"/>
      <c r="AA108" s="152"/>
      <c r="AB108" s="152"/>
      <c r="AC108" s="347"/>
      <c r="AD108" s="152"/>
      <c r="AE108" s="152"/>
      <c r="AF108" s="152"/>
      <c r="AG108" s="152"/>
      <c r="AH108" s="152"/>
      <c r="AI108" s="152"/>
      <c r="AJ108" s="347"/>
      <c r="AK108" s="152"/>
      <c r="AL108" s="152"/>
      <c r="AM108" s="295"/>
      <c r="AN108" s="228"/>
      <c r="AO108" s="228"/>
      <c r="AP108" s="228"/>
      <c r="AQ108" s="228"/>
      <c r="AR108" s="228"/>
      <c r="AS108" s="348"/>
      <c r="AT108" s="264">
        <f t="shared" si="39"/>
        <v>0</v>
      </c>
      <c r="AU108" s="259"/>
      <c r="AV108" s="265">
        <f t="shared" si="79"/>
        <v>0</v>
      </c>
      <c r="AX108" s="265">
        <f t="shared" si="83"/>
        <v>0</v>
      </c>
      <c r="AZ108" s="492">
        <f t="shared" si="80"/>
        <v>0</v>
      </c>
      <c r="BB108" s="492">
        <f t="shared" si="81"/>
        <v>0</v>
      </c>
      <c r="BD108" s="265">
        <f t="shared" si="84"/>
        <v>0</v>
      </c>
      <c r="BE108" s="105"/>
      <c r="BF108" s="105"/>
      <c r="BG108" s="105"/>
      <c r="BH108" s="105"/>
      <c r="BI108" s="105"/>
      <c r="BJ108" s="105"/>
    </row>
    <row r="109" spans="2:62" ht="20.100000000000001" hidden="1" customHeight="1" outlineLevel="1">
      <c r="B109" s="100"/>
      <c r="C109" s="908"/>
      <c r="D109" s="909"/>
      <c r="E109" s="909"/>
      <c r="F109" s="910"/>
      <c r="G109" s="890"/>
      <c r="H109" s="891"/>
      <c r="I109" s="152"/>
      <c r="J109" s="152"/>
      <c r="K109" s="152"/>
      <c r="L109" s="152"/>
      <c r="M109" s="152"/>
      <c r="N109" s="152"/>
      <c r="O109" s="152"/>
      <c r="P109" s="153"/>
      <c r="Q109" s="153"/>
      <c r="R109" s="156">
        <f t="shared" si="75"/>
        <v>0</v>
      </c>
      <c r="S109" s="156">
        <f t="shared" si="76"/>
        <v>0</v>
      </c>
      <c r="U109" s="157">
        <f t="shared" si="82"/>
        <v>0</v>
      </c>
      <c r="W109" s="152"/>
      <c r="X109" s="152"/>
      <c r="Y109" s="152"/>
      <c r="Z109" s="152"/>
      <c r="AA109" s="152"/>
      <c r="AB109" s="152"/>
      <c r="AC109" s="347"/>
      <c r="AD109" s="152"/>
      <c r="AE109" s="152"/>
      <c r="AF109" s="152"/>
      <c r="AG109" s="152"/>
      <c r="AH109" s="152"/>
      <c r="AI109" s="152"/>
      <c r="AJ109" s="347"/>
      <c r="AK109" s="152"/>
      <c r="AL109" s="152"/>
      <c r="AM109" s="295"/>
      <c r="AN109" s="228"/>
      <c r="AO109" s="228"/>
      <c r="AP109" s="228"/>
      <c r="AQ109" s="228"/>
      <c r="AR109" s="228"/>
      <c r="AS109" s="348"/>
      <c r="AT109" s="264">
        <f t="shared" si="39"/>
        <v>0</v>
      </c>
      <c r="AU109" s="259"/>
      <c r="AV109" s="265">
        <f t="shared" si="79"/>
        <v>0</v>
      </c>
      <c r="AX109" s="265">
        <f t="shared" si="83"/>
        <v>0</v>
      </c>
      <c r="AZ109" s="492">
        <f t="shared" si="80"/>
        <v>0</v>
      </c>
      <c r="BB109" s="492">
        <f t="shared" si="81"/>
        <v>0</v>
      </c>
      <c r="BD109" s="265">
        <f t="shared" si="84"/>
        <v>0</v>
      </c>
      <c r="BE109" s="105"/>
      <c r="BF109" s="105"/>
      <c r="BG109" s="105"/>
      <c r="BH109" s="105"/>
      <c r="BI109" s="105"/>
      <c r="BJ109" s="105"/>
    </row>
    <row r="110" spans="2:62" ht="20.100000000000001" hidden="1" customHeight="1" outlineLevel="1">
      <c r="B110" s="100"/>
      <c r="C110" s="908"/>
      <c r="D110" s="909"/>
      <c r="E110" s="909"/>
      <c r="F110" s="910"/>
      <c r="G110" s="890"/>
      <c r="H110" s="891"/>
      <c r="I110" s="152"/>
      <c r="J110" s="152"/>
      <c r="K110" s="152"/>
      <c r="L110" s="152"/>
      <c r="M110" s="152"/>
      <c r="N110" s="152"/>
      <c r="O110" s="152"/>
      <c r="P110" s="153"/>
      <c r="Q110" s="153"/>
      <c r="R110" s="156">
        <f t="shared" si="75"/>
        <v>0</v>
      </c>
      <c r="S110" s="156">
        <f t="shared" si="76"/>
        <v>0</v>
      </c>
      <c r="U110" s="157">
        <f t="shared" si="82"/>
        <v>0</v>
      </c>
      <c r="W110" s="152"/>
      <c r="X110" s="152"/>
      <c r="Y110" s="152"/>
      <c r="Z110" s="152"/>
      <c r="AA110" s="152"/>
      <c r="AB110" s="152"/>
      <c r="AC110" s="347"/>
      <c r="AD110" s="152"/>
      <c r="AE110" s="152"/>
      <c r="AF110" s="152"/>
      <c r="AG110" s="152"/>
      <c r="AH110" s="152"/>
      <c r="AI110" s="152"/>
      <c r="AJ110" s="347"/>
      <c r="AK110" s="152"/>
      <c r="AL110" s="152"/>
      <c r="AM110" s="295"/>
      <c r="AN110" s="228"/>
      <c r="AO110" s="228"/>
      <c r="AP110" s="228"/>
      <c r="AQ110" s="228"/>
      <c r="AR110" s="228"/>
      <c r="AS110" s="348"/>
      <c r="AT110" s="264">
        <f t="shared" ref="AT110:AT112" si="85">((W110+AD110)*$W$7+(X110+AE110)*$X$7+(Y110+Z110+AF110+AG110)*$Z$7+(AA110+AH110)*$AA$7+(AB110+AI110)*$AB$7)*Zuschläge_IBN</f>
        <v>0</v>
      </c>
      <c r="AU110" s="259"/>
      <c r="AV110" s="265">
        <f t="shared" si="79"/>
        <v>0</v>
      </c>
      <c r="AX110" s="265">
        <f t="shared" si="83"/>
        <v>0</v>
      </c>
      <c r="AZ110" s="492">
        <f t="shared" si="80"/>
        <v>0</v>
      </c>
      <c r="BB110" s="492">
        <f t="shared" si="81"/>
        <v>0</v>
      </c>
      <c r="BD110" s="265">
        <f t="shared" si="84"/>
        <v>0</v>
      </c>
      <c r="BE110" s="105"/>
      <c r="BF110" s="105"/>
      <c r="BG110" s="105"/>
      <c r="BH110" s="105"/>
      <c r="BI110" s="105"/>
      <c r="BJ110" s="105"/>
    </row>
    <row r="111" spans="2:62" ht="20.100000000000001" hidden="1" customHeight="1" outlineLevel="1">
      <c r="B111" s="100"/>
      <c r="C111" s="908"/>
      <c r="D111" s="909"/>
      <c r="E111" s="909"/>
      <c r="F111" s="910"/>
      <c r="G111" s="890"/>
      <c r="H111" s="891"/>
      <c r="I111" s="152"/>
      <c r="J111" s="152"/>
      <c r="K111" s="152"/>
      <c r="L111" s="152"/>
      <c r="M111" s="152"/>
      <c r="N111" s="152"/>
      <c r="O111" s="152"/>
      <c r="P111" s="153"/>
      <c r="Q111" s="153"/>
      <c r="R111" s="156">
        <f t="shared" si="75"/>
        <v>0</v>
      </c>
      <c r="S111" s="156">
        <f t="shared" si="76"/>
        <v>0</v>
      </c>
      <c r="U111" s="157">
        <f t="shared" si="82"/>
        <v>0</v>
      </c>
      <c r="W111" s="152"/>
      <c r="X111" s="152"/>
      <c r="Y111" s="152"/>
      <c r="Z111" s="152"/>
      <c r="AA111" s="152"/>
      <c r="AB111" s="152"/>
      <c r="AC111" s="347"/>
      <c r="AD111" s="152"/>
      <c r="AE111" s="152"/>
      <c r="AF111" s="152"/>
      <c r="AG111" s="152"/>
      <c r="AH111" s="152"/>
      <c r="AI111" s="152"/>
      <c r="AJ111" s="347"/>
      <c r="AK111" s="152"/>
      <c r="AL111" s="152"/>
      <c r="AM111" s="295"/>
      <c r="AN111" s="228"/>
      <c r="AO111" s="228"/>
      <c r="AP111" s="228"/>
      <c r="AQ111" s="228"/>
      <c r="AR111" s="228"/>
      <c r="AS111" s="348"/>
      <c r="AT111" s="264">
        <f t="shared" si="85"/>
        <v>0</v>
      </c>
      <c r="AU111" s="259"/>
      <c r="AV111" s="265">
        <f t="shared" si="79"/>
        <v>0</v>
      </c>
      <c r="AX111" s="265">
        <f t="shared" si="83"/>
        <v>0</v>
      </c>
      <c r="AZ111" s="492">
        <f t="shared" si="80"/>
        <v>0</v>
      </c>
      <c r="BB111" s="492">
        <f t="shared" si="81"/>
        <v>0</v>
      </c>
      <c r="BD111" s="265">
        <f t="shared" si="84"/>
        <v>0</v>
      </c>
      <c r="BE111" s="105"/>
      <c r="BF111" s="105"/>
      <c r="BG111" s="105"/>
      <c r="BH111" s="105"/>
      <c r="BI111" s="105"/>
      <c r="BJ111" s="105"/>
    </row>
    <row r="112" spans="2:62" ht="20.100000000000001" hidden="1" customHeight="1" outlineLevel="1">
      <c r="B112" s="100"/>
      <c r="C112" s="908"/>
      <c r="D112" s="909"/>
      <c r="E112" s="909"/>
      <c r="F112" s="910"/>
      <c r="G112" s="890"/>
      <c r="H112" s="891"/>
      <c r="I112" s="152"/>
      <c r="J112" s="152"/>
      <c r="K112" s="152"/>
      <c r="L112" s="152"/>
      <c r="M112" s="152"/>
      <c r="N112" s="152"/>
      <c r="O112" s="152"/>
      <c r="P112" s="153"/>
      <c r="Q112" s="153"/>
      <c r="R112" s="156">
        <f t="shared" si="75"/>
        <v>0</v>
      </c>
      <c r="S112" s="156">
        <f t="shared" si="76"/>
        <v>0</v>
      </c>
      <c r="U112" s="157">
        <f t="shared" si="82"/>
        <v>0</v>
      </c>
      <c r="W112" s="152"/>
      <c r="X112" s="152"/>
      <c r="Y112" s="152"/>
      <c r="Z112" s="152"/>
      <c r="AA112" s="152"/>
      <c r="AB112" s="152"/>
      <c r="AC112" s="347"/>
      <c r="AD112" s="152"/>
      <c r="AE112" s="152"/>
      <c r="AF112" s="152"/>
      <c r="AG112" s="152"/>
      <c r="AH112" s="152"/>
      <c r="AI112" s="152"/>
      <c r="AJ112" s="347"/>
      <c r="AK112" s="152"/>
      <c r="AL112" s="152"/>
      <c r="AM112" s="295"/>
      <c r="AN112" s="228"/>
      <c r="AO112" s="228"/>
      <c r="AP112" s="228"/>
      <c r="AQ112" s="228"/>
      <c r="AR112" s="228"/>
      <c r="AS112" s="348"/>
      <c r="AT112" s="264">
        <f t="shared" si="85"/>
        <v>0</v>
      </c>
      <c r="AU112" s="259"/>
      <c r="AV112" s="265">
        <f t="shared" si="79"/>
        <v>0</v>
      </c>
      <c r="AX112" s="265">
        <f t="shared" si="83"/>
        <v>0</v>
      </c>
      <c r="AZ112" s="492">
        <f t="shared" si="80"/>
        <v>0</v>
      </c>
      <c r="BB112" s="492">
        <f t="shared" si="81"/>
        <v>0</v>
      </c>
      <c r="BD112" s="265">
        <f t="shared" si="84"/>
        <v>0</v>
      </c>
      <c r="BE112" s="105"/>
      <c r="BF112" s="105"/>
      <c r="BG112" s="105"/>
      <c r="BH112" s="105"/>
      <c r="BI112" s="105"/>
      <c r="BJ112" s="105"/>
    </row>
    <row r="113" spans="2:62" ht="9.9499999999999993" hidden="1" customHeight="1" outlineLevel="1">
      <c r="B113" s="101"/>
      <c r="C113" s="208"/>
      <c r="D113" s="208"/>
      <c r="E113" s="208"/>
      <c r="F113" s="208"/>
      <c r="G113" s="237"/>
      <c r="H113" s="207"/>
      <c r="I113" s="257"/>
      <c r="J113" s="257"/>
      <c r="K113" s="257"/>
      <c r="L113" s="257"/>
      <c r="M113" s="257"/>
      <c r="N113" s="257"/>
      <c r="O113" s="257"/>
      <c r="P113" s="256"/>
      <c r="Q113" s="102"/>
      <c r="R113" s="102"/>
      <c r="S113" s="102"/>
      <c r="U113" s="98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Z113" s="493"/>
      <c r="BE113" s="105"/>
      <c r="BF113" s="105"/>
      <c r="BG113" s="105"/>
      <c r="BH113" s="105"/>
      <c r="BI113" s="105"/>
      <c r="BJ113" s="105"/>
    </row>
    <row r="114" spans="2:62" ht="20.100000000000001" customHeight="1" collapsed="1">
      <c r="B114" s="151">
        <f>B97+1</f>
        <v>7</v>
      </c>
      <c r="C114" s="916"/>
      <c r="D114" s="917"/>
      <c r="E114" s="917"/>
      <c r="F114" s="918"/>
      <c r="G114" s="429"/>
      <c r="H114" s="206">
        <v>1</v>
      </c>
      <c r="I114" s="642">
        <f t="shared" ref="I114" si="86">$H114*SUM(I115:I129)</f>
        <v>0</v>
      </c>
      <c r="J114" s="643">
        <f t="shared" ref="J114:O114" si="87">$H114*SUM(J115:J129)</f>
        <v>0</v>
      </c>
      <c r="K114" s="644">
        <f t="shared" si="87"/>
        <v>0</v>
      </c>
      <c r="L114" s="645">
        <f t="shared" si="87"/>
        <v>0</v>
      </c>
      <c r="M114" s="645">
        <f t="shared" si="87"/>
        <v>0</v>
      </c>
      <c r="N114" s="644">
        <f t="shared" si="87"/>
        <v>0</v>
      </c>
      <c r="O114" s="642">
        <f t="shared" si="87"/>
        <v>0</v>
      </c>
      <c r="P114" s="209">
        <f t="shared" ref="P114:Q114" si="88">$H114*SUM(P115:P129)</f>
        <v>0</v>
      </c>
      <c r="Q114" s="210">
        <f t="shared" si="88"/>
        <v>0</v>
      </c>
      <c r="R114" s="136">
        <f t="shared" ref="R114:R129" si="89">P114*(1+Gewinn)*(1+SicherheitAngebot)</f>
        <v>0</v>
      </c>
      <c r="S114" s="137">
        <f t="shared" ref="S114:S129" si="90">Q114*(1+MGKZ)*(1+Gewinn)*(1+SicherheitAngebot)</f>
        <v>0</v>
      </c>
      <c r="U114" s="10">
        <f>I114*$I$7+J114*$J$7+K114*$K$7+L114*$L$7+M114*$M$7+N114*$N$7+O114*$O$7+R114+S114</f>
        <v>0</v>
      </c>
      <c r="W114" s="646">
        <f t="shared" ref="W114:AB114" si="91">$H114*SUM(W115:W129)</f>
        <v>0</v>
      </c>
      <c r="X114" s="647">
        <f t="shared" si="91"/>
        <v>0</v>
      </c>
      <c r="Y114" s="648">
        <f t="shared" si="91"/>
        <v>0</v>
      </c>
      <c r="Z114" s="649">
        <f t="shared" si="91"/>
        <v>0</v>
      </c>
      <c r="AA114" s="648">
        <f t="shared" si="91"/>
        <v>0</v>
      </c>
      <c r="AB114" s="646">
        <f t="shared" si="91"/>
        <v>0</v>
      </c>
      <c r="AC114" s="258"/>
      <c r="AD114" s="646">
        <f t="shared" ref="AD114:AM114" si="92">$H114*SUM(AD115:AD129)</f>
        <v>0</v>
      </c>
      <c r="AE114" s="647">
        <f t="shared" si="92"/>
        <v>0</v>
      </c>
      <c r="AF114" s="648">
        <f t="shared" si="92"/>
        <v>0</v>
      </c>
      <c r="AG114" s="649">
        <f t="shared" si="92"/>
        <v>0</v>
      </c>
      <c r="AH114" s="648">
        <f t="shared" si="92"/>
        <v>0</v>
      </c>
      <c r="AI114" s="646">
        <f t="shared" si="92"/>
        <v>0</v>
      </c>
      <c r="AJ114" s="258"/>
      <c r="AK114" s="653">
        <f t="shared" si="92"/>
        <v>0</v>
      </c>
      <c r="AL114" s="653">
        <f t="shared" si="92"/>
        <v>0</v>
      </c>
      <c r="AM114" s="653">
        <f t="shared" si="92"/>
        <v>0</v>
      </c>
      <c r="AN114" s="227">
        <f>$H114*SUM(AN115:AN129)*(1+Gewinn)*(1+SicherheitAngebot)</f>
        <v>0</v>
      </c>
      <c r="AO114" s="227">
        <f>$H114*SUM(AO115:AO129)*(1+Gewinn)*(1+SicherheitAngebot)</f>
        <v>0</v>
      </c>
      <c r="AP114" s="227">
        <f>$H114*SUM(AP115:AP129)*(1+Gewinn)*(1+SicherheitAngebot)</f>
        <v>0</v>
      </c>
      <c r="AQ114" s="227">
        <f>$H114*SUM(AQ115:AQ129)*(1+Gewinn)*(1+SicherheitAngebot)</f>
        <v>0</v>
      </c>
      <c r="AR114" s="227">
        <f>$H114*SUM(AR115:AR129)*(1+Gewinn)*(1+SicherheitAngebot)</f>
        <v>0</v>
      </c>
      <c r="AS114" s="262"/>
      <c r="AT114" s="263">
        <f t="shared" ref="AT114:AT177" si="93">((W114+AD114)*$W$7+(X114+AE114)*$X$7+(Y114+Z114+AF114+AG114)*$Z$7+(AA114+AH114)*$AA$7+(AB114+AI114)*$AB$7)*Zuschläge_IBN</f>
        <v>0</v>
      </c>
      <c r="AU114" s="259"/>
      <c r="AV114" s="491">
        <f>AK114*$AK$7+AL114*$AL$7+AM114*$AM$7+SUM(AN114:AR114)+AT114/Zuschläge_IBN+AT114</f>
        <v>0</v>
      </c>
      <c r="AX114" s="685">
        <f>U114+AV114</f>
        <v>0</v>
      </c>
      <c r="AZ114" s="490">
        <f>IF(H114&gt;0,U114/(1+SicherheitAngebot)*(1+Sicherheit),0)</f>
        <v>0</v>
      </c>
      <c r="BB114" s="490">
        <f>IF(H114&gt;0,AV114/(1+SicherheitAngebot)*(1+Sicherheit),0)</f>
        <v>0</v>
      </c>
      <c r="BD114" s="490">
        <f>AZ114+BB114</f>
        <v>0</v>
      </c>
      <c r="BE114" s="105"/>
      <c r="BF114" s="105"/>
      <c r="BG114" s="105"/>
      <c r="BH114" s="105"/>
      <c r="BI114" s="105"/>
      <c r="BJ114" s="105"/>
    </row>
    <row r="115" spans="2:62" ht="20.100000000000001" hidden="1" customHeight="1" outlineLevel="1">
      <c r="B115" s="99"/>
      <c r="C115" s="908"/>
      <c r="D115" s="909"/>
      <c r="E115" s="909"/>
      <c r="F115" s="910"/>
      <c r="G115" s="890"/>
      <c r="H115" s="901"/>
      <c r="I115" s="152"/>
      <c r="J115" s="152"/>
      <c r="K115" s="152"/>
      <c r="L115" s="152"/>
      <c r="M115" s="152"/>
      <c r="N115" s="152"/>
      <c r="O115" s="152"/>
      <c r="P115" s="153"/>
      <c r="Q115" s="153"/>
      <c r="R115" s="156">
        <f t="shared" si="89"/>
        <v>0</v>
      </c>
      <c r="S115" s="156">
        <f t="shared" si="90"/>
        <v>0</v>
      </c>
      <c r="U115" s="157">
        <f>I115*$I$7+J115*$J$7+K115*$K$7+L115*$L$7+M115*$M$7+N115*$N$7+O115*$O$7+R115+S115</f>
        <v>0</v>
      </c>
      <c r="W115" s="152"/>
      <c r="X115" s="152"/>
      <c r="Y115" s="152"/>
      <c r="Z115" s="152"/>
      <c r="AA115" s="152"/>
      <c r="AB115" s="152"/>
      <c r="AC115" s="347"/>
      <c r="AD115" s="152"/>
      <c r="AE115" s="152"/>
      <c r="AF115" s="152"/>
      <c r="AG115" s="152"/>
      <c r="AH115" s="152"/>
      <c r="AI115" s="152"/>
      <c r="AJ115" s="347"/>
      <c r="AK115" s="152"/>
      <c r="AL115" s="152"/>
      <c r="AM115" s="295"/>
      <c r="AN115" s="228"/>
      <c r="AO115" s="228"/>
      <c r="AP115" s="228"/>
      <c r="AQ115" s="228"/>
      <c r="AR115" s="228"/>
      <c r="AS115" s="348"/>
      <c r="AT115" s="264">
        <f t="shared" si="93"/>
        <v>0</v>
      </c>
      <c r="AU115" s="259"/>
      <c r="AV115" s="265">
        <f t="shared" ref="AV115:AV129" si="94">AK115*$AK$7+AL115*$AL$7+AM115*$AM$7+SUM(AN115:AR115)*(1+Gewinn)*(1+SicherheitAngebot)+AT115/Zuschläge_IBN+AT115</f>
        <v>0</v>
      </c>
      <c r="AX115" s="265">
        <f>U115+AV115</f>
        <v>0</v>
      </c>
      <c r="AZ115" s="492">
        <f t="shared" ref="AZ115:AZ129" si="95">U115/(1+SicherheitAngebot)*(1+Sicherheit)</f>
        <v>0</v>
      </c>
      <c r="BB115" s="492">
        <f t="shared" ref="BB115:BB129" si="96">AV115/(1+SicherheitAngebot)*(1+Sicherheit)</f>
        <v>0</v>
      </c>
      <c r="BD115" s="265">
        <f>AZ115+BB115</f>
        <v>0</v>
      </c>
      <c r="BE115" s="105"/>
      <c r="BF115" s="105"/>
      <c r="BG115" s="105"/>
      <c r="BH115" s="105"/>
      <c r="BI115" s="105"/>
      <c r="BJ115" s="105"/>
    </row>
    <row r="116" spans="2:62" ht="20.100000000000001" hidden="1" customHeight="1" outlineLevel="1">
      <c r="B116" s="100"/>
      <c r="C116" s="908"/>
      <c r="D116" s="909"/>
      <c r="E116" s="909"/>
      <c r="F116" s="910"/>
      <c r="G116" s="890"/>
      <c r="H116" s="891"/>
      <c r="I116" s="152"/>
      <c r="J116" s="152"/>
      <c r="K116" s="152"/>
      <c r="L116" s="152"/>
      <c r="M116" s="152"/>
      <c r="N116" s="152"/>
      <c r="O116" s="152"/>
      <c r="P116" s="153"/>
      <c r="Q116" s="153"/>
      <c r="R116" s="156">
        <f t="shared" si="89"/>
        <v>0</v>
      </c>
      <c r="S116" s="156">
        <f t="shared" si="90"/>
        <v>0</v>
      </c>
      <c r="U116" s="157">
        <f t="shared" ref="U116:U129" si="97">I116*$I$7+J116*$J$7+K116*$K$7+L116*$L$7+M116*$M$7+N116*$N$7+O116*$O$7+R116+S116</f>
        <v>0</v>
      </c>
      <c r="W116" s="152"/>
      <c r="X116" s="152"/>
      <c r="Y116" s="152"/>
      <c r="Z116" s="152"/>
      <c r="AA116" s="152"/>
      <c r="AB116" s="152"/>
      <c r="AC116" s="347"/>
      <c r="AD116" s="152"/>
      <c r="AE116" s="152"/>
      <c r="AF116" s="152"/>
      <c r="AG116" s="152"/>
      <c r="AH116" s="152"/>
      <c r="AI116" s="152"/>
      <c r="AJ116" s="347"/>
      <c r="AK116" s="152"/>
      <c r="AL116" s="152"/>
      <c r="AM116" s="295"/>
      <c r="AN116" s="228"/>
      <c r="AO116" s="228"/>
      <c r="AP116" s="228"/>
      <c r="AQ116" s="228"/>
      <c r="AR116" s="228"/>
      <c r="AS116" s="348"/>
      <c r="AT116" s="264">
        <f t="shared" si="93"/>
        <v>0</v>
      </c>
      <c r="AU116" s="259"/>
      <c r="AV116" s="265">
        <f t="shared" si="94"/>
        <v>0</v>
      </c>
      <c r="AX116" s="265">
        <f t="shared" ref="AX116:AX129" si="98">U116+AV116</f>
        <v>0</v>
      </c>
      <c r="AZ116" s="492">
        <f t="shared" si="95"/>
        <v>0</v>
      </c>
      <c r="BB116" s="492">
        <f t="shared" si="96"/>
        <v>0</v>
      </c>
      <c r="BD116" s="265">
        <f t="shared" ref="BD116:BD129" si="99">AZ116+BB116</f>
        <v>0</v>
      </c>
      <c r="BE116" s="105"/>
      <c r="BF116" s="105"/>
      <c r="BG116" s="105"/>
      <c r="BH116" s="105"/>
      <c r="BI116" s="105"/>
      <c r="BJ116" s="105"/>
    </row>
    <row r="117" spans="2:62" ht="20.100000000000001" hidden="1" customHeight="1" outlineLevel="1">
      <c r="B117" s="100"/>
      <c r="C117" s="908"/>
      <c r="D117" s="909"/>
      <c r="E117" s="909"/>
      <c r="F117" s="910"/>
      <c r="G117" s="890"/>
      <c r="H117" s="891"/>
      <c r="I117" s="152"/>
      <c r="J117" s="152"/>
      <c r="K117" s="152"/>
      <c r="L117" s="152"/>
      <c r="M117" s="152"/>
      <c r="N117" s="152"/>
      <c r="O117" s="152"/>
      <c r="P117" s="153"/>
      <c r="Q117" s="153"/>
      <c r="R117" s="156">
        <f t="shared" si="89"/>
        <v>0</v>
      </c>
      <c r="S117" s="156">
        <f t="shared" si="90"/>
        <v>0</v>
      </c>
      <c r="U117" s="157">
        <f t="shared" si="97"/>
        <v>0</v>
      </c>
      <c r="W117" s="152"/>
      <c r="X117" s="152"/>
      <c r="Y117" s="152"/>
      <c r="Z117" s="152"/>
      <c r="AA117" s="152"/>
      <c r="AB117" s="152"/>
      <c r="AC117" s="347"/>
      <c r="AD117" s="152"/>
      <c r="AE117" s="152"/>
      <c r="AF117" s="152"/>
      <c r="AG117" s="152"/>
      <c r="AH117" s="152"/>
      <c r="AI117" s="152"/>
      <c r="AJ117" s="347"/>
      <c r="AK117" s="152"/>
      <c r="AL117" s="152"/>
      <c r="AM117" s="295"/>
      <c r="AN117" s="228"/>
      <c r="AO117" s="228"/>
      <c r="AP117" s="228"/>
      <c r="AQ117" s="228"/>
      <c r="AR117" s="228"/>
      <c r="AS117" s="348"/>
      <c r="AT117" s="264">
        <f t="shared" si="93"/>
        <v>0</v>
      </c>
      <c r="AU117" s="259"/>
      <c r="AV117" s="265">
        <f t="shared" si="94"/>
        <v>0</v>
      </c>
      <c r="AX117" s="265">
        <f t="shared" si="98"/>
        <v>0</v>
      </c>
      <c r="AZ117" s="492">
        <f t="shared" si="95"/>
        <v>0</v>
      </c>
      <c r="BB117" s="492">
        <f t="shared" si="96"/>
        <v>0</v>
      </c>
      <c r="BD117" s="265">
        <f t="shared" si="99"/>
        <v>0</v>
      </c>
      <c r="BE117" s="105"/>
      <c r="BF117" s="105"/>
      <c r="BG117" s="105"/>
      <c r="BH117" s="105"/>
      <c r="BI117" s="105"/>
      <c r="BJ117" s="105"/>
    </row>
    <row r="118" spans="2:62" ht="20.100000000000001" hidden="1" customHeight="1" outlineLevel="1">
      <c r="B118" s="100"/>
      <c r="C118" s="908"/>
      <c r="D118" s="909"/>
      <c r="E118" s="909"/>
      <c r="F118" s="910"/>
      <c r="G118" s="890"/>
      <c r="H118" s="891"/>
      <c r="I118" s="152"/>
      <c r="J118" s="152"/>
      <c r="K118" s="152"/>
      <c r="L118" s="152"/>
      <c r="M118" s="152"/>
      <c r="N118" s="152"/>
      <c r="O118" s="152"/>
      <c r="P118" s="153"/>
      <c r="Q118" s="153"/>
      <c r="R118" s="156">
        <f t="shared" si="89"/>
        <v>0</v>
      </c>
      <c r="S118" s="156">
        <f t="shared" si="90"/>
        <v>0</v>
      </c>
      <c r="U118" s="157">
        <f t="shared" si="97"/>
        <v>0</v>
      </c>
      <c r="W118" s="152"/>
      <c r="X118" s="152"/>
      <c r="Y118" s="152"/>
      <c r="Z118" s="152"/>
      <c r="AA118" s="152"/>
      <c r="AB118" s="152"/>
      <c r="AC118" s="347"/>
      <c r="AD118" s="152"/>
      <c r="AE118" s="152"/>
      <c r="AF118" s="152"/>
      <c r="AG118" s="152"/>
      <c r="AH118" s="152"/>
      <c r="AI118" s="152"/>
      <c r="AJ118" s="347"/>
      <c r="AK118" s="152"/>
      <c r="AL118" s="152"/>
      <c r="AM118" s="295"/>
      <c r="AN118" s="228"/>
      <c r="AO118" s="228"/>
      <c r="AP118" s="228"/>
      <c r="AQ118" s="228"/>
      <c r="AR118" s="228"/>
      <c r="AS118" s="348"/>
      <c r="AT118" s="264">
        <f t="shared" si="93"/>
        <v>0</v>
      </c>
      <c r="AU118" s="259"/>
      <c r="AV118" s="265">
        <f t="shared" si="94"/>
        <v>0</v>
      </c>
      <c r="AX118" s="265">
        <f t="shared" si="98"/>
        <v>0</v>
      </c>
      <c r="AZ118" s="492">
        <f t="shared" si="95"/>
        <v>0</v>
      </c>
      <c r="BB118" s="492">
        <f t="shared" si="96"/>
        <v>0</v>
      </c>
      <c r="BD118" s="265">
        <f t="shared" si="99"/>
        <v>0</v>
      </c>
      <c r="BE118" s="105"/>
      <c r="BF118" s="105"/>
      <c r="BG118" s="105"/>
      <c r="BH118" s="105"/>
      <c r="BI118" s="105"/>
      <c r="BJ118" s="105"/>
    </row>
    <row r="119" spans="2:62" ht="20.100000000000001" hidden="1" customHeight="1" outlineLevel="1">
      <c r="B119" s="100"/>
      <c r="C119" s="908"/>
      <c r="D119" s="909"/>
      <c r="E119" s="909"/>
      <c r="F119" s="910"/>
      <c r="G119" s="890"/>
      <c r="H119" s="891"/>
      <c r="I119" s="152"/>
      <c r="J119" s="152"/>
      <c r="K119" s="152"/>
      <c r="L119" s="152"/>
      <c r="M119" s="152"/>
      <c r="N119" s="152"/>
      <c r="O119" s="152"/>
      <c r="P119" s="153"/>
      <c r="Q119" s="153"/>
      <c r="R119" s="156">
        <f t="shared" si="89"/>
        <v>0</v>
      </c>
      <c r="S119" s="156">
        <f t="shared" si="90"/>
        <v>0</v>
      </c>
      <c r="U119" s="157">
        <f t="shared" si="97"/>
        <v>0</v>
      </c>
      <c r="W119" s="152"/>
      <c r="X119" s="152"/>
      <c r="Y119" s="152"/>
      <c r="Z119" s="152"/>
      <c r="AA119" s="152"/>
      <c r="AB119" s="152"/>
      <c r="AC119" s="347"/>
      <c r="AD119" s="152"/>
      <c r="AE119" s="152"/>
      <c r="AF119" s="152"/>
      <c r="AG119" s="152"/>
      <c r="AH119" s="152"/>
      <c r="AI119" s="152"/>
      <c r="AJ119" s="347"/>
      <c r="AK119" s="152"/>
      <c r="AL119" s="152"/>
      <c r="AM119" s="295"/>
      <c r="AN119" s="228"/>
      <c r="AO119" s="228"/>
      <c r="AP119" s="228"/>
      <c r="AQ119" s="228"/>
      <c r="AR119" s="228"/>
      <c r="AS119" s="348"/>
      <c r="AT119" s="264">
        <f t="shared" si="93"/>
        <v>0</v>
      </c>
      <c r="AU119" s="259"/>
      <c r="AV119" s="265">
        <f t="shared" si="94"/>
        <v>0</v>
      </c>
      <c r="AX119" s="265">
        <f t="shared" si="98"/>
        <v>0</v>
      </c>
      <c r="AZ119" s="492">
        <f t="shared" si="95"/>
        <v>0</v>
      </c>
      <c r="BB119" s="492">
        <f t="shared" si="96"/>
        <v>0</v>
      </c>
      <c r="BD119" s="265">
        <f t="shared" si="99"/>
        <v>0</v>
      </c>
      <c r="BE119" s="105"/>
      <c r="BF119" s="105"/>
      <c r="BG119" s="105"/>
      <c r="BH119" s="105"/>
      <c r="BI119" s="105"/>
      <c r="BJ119" s="105"/>
    </row>
    <row r="120" spans="2:62" ht="20.100000000000001" hidden="1" customHeight="1" outlineLevel="1">
      <c r="B120" s="100"/>
      <c r="C120" s="908"/>
      <c r="D120" s="909"/>
      <c r="E120" s="909"/>
      <c r="F120" s="910"/>
      <c r="G120" s="890"/>
      <c r="H120" s="891"/>
      <c r="I120" s="152"/>
      <c r="J120" s="152"/>
      <c r="K120" s="152"/>
      <c r="L120" s="152"/>
      <c r="M120" s="152"/>
      <c r="N120" s="152"/>
      <c r="O120" s="152"/>
      <c r="P120" s="153"/>
      <c r="Q120" s="153"/>
      <c r="R120" s="156">
        <f t="shared" si="89"/>
        <v>0</v>
      </c>
      <c r="S120" s="156">
        <f t="shared" si="90"/>
        <v>0</v>
      </c>
      <c r="U120" s="157">
        <f t="shared" si="97"/>
        <v>0</v>
      </c>
      <c r="W120" s="152"/>
      <c r="X120" s="152"/>
      <c r="Y120" s="152"/>
      <c r="Z120" s="152"/>
      <c r="AA120" s="152"/>
      <c r="AB120" s="152"/>
      <c r="AC120" s="347"/>
      <c r="AD120" s="152"/>
      <c r="AE120" s="152"/>
      <c r="AF120" s="152"/>
      <c r="AG120" s="152"/>
      <c r="AH120" s="152"/>
      <c r="AI120" s="152"/>
      <c r="AJ120" s="347"/>
      <c r="AK120" s="152"/>
      <c r="AL120" s="152"/>
      <c r="AM120" s="295"/>
      <c r="AN120" s="228"/>
      <c r="AO120" s="228"/>
      <c r="AP120" s="228"/>
      <c r="AQ120" s="228"/>
      <c r="AR120" s="228"/>
      <c r="AS120" s="348"/>
      <c r="AT120" s="264">
        <f t="shared" si="93"/>
        <v>0</v>
      </c>
      <c r="AU120" s="259"/>
      <c r="AV120" s="265">
        <f t="shared" si="94"/>
        <v>0</v>
      </c>
      <c r="AX120" s="265">
        <f t="shared" si="98"/>
        <v>0</v>
      </c>
      <c r="AZ120" s="492">
        <f t="shared" si="95"/>
        <v>0</v>
      </c>
      <c r="BB120" s="492">
        <f t="shared" si="96"/>
        <v>0</v>
      </c>
      <c r="BD120" s="265">
        <f t="shared" si="99"/>
        <v>0</v>
      </c>
      <c r="BE120" s="105"/>
      <c r="BF120" s="105"/>
      <c r="BG120" s="105"/>
      <c r="BH120" s="105"/>
      <c r="BI120" s="105"/>
      <c r="BJ120" s="105"/>
    </row>
    <row r="121" spans="2:62" ht="20.100000000000001" hidden="1" customHeight="1" outlineLevel="1">
      <c r="B121" s="100"/>
      <c r="C121" s="908"/>
      <c r="D121" s="909"/>
      <c r="E121" s="909"/>
      <c r="F121" s="910"/>
      <c r="G121" s="890"/>
      <c r="H121" s="891"/>
      <c r="I121" s="152"/>
      <c r="J121" s="152"/>
      <c r="K121" s="152"/>
      <c r="L121" s="152"/>
      <c r="M121" s="152"/>
      <c r="N121" s="152"/>
      <c r="O121" s="152"/>
      <c r="P121" s="153"/>
      <c r="Q121" s="153"/>
      <c r="R121" s="156">
        <f t="shared" si="89"/>
        <v>0</v>
      </c>
      <c r="S121" s="156">
        <f t="shared" si="90"/>
        <v>0</v>
      </c>
      <c r="U121" s="157">
        <f t="shared" si="97"/>
        <v>0</v>
      </c>
      <c r="W121" s="152"/>
      <c r="X121" s="152"/>
      <c r="Y121" s="152"/>
      <c r="Z121" s="152"/>
      <c r="AA121" s="152"/>
      <c r="AB121" s="152"/>
      <c r="AC121" s="347"/>
      <c r="AD121" s="152"/>
      <c r="AE121" s="152"/>
      <c r="AF121" s="152"/>
      <c r="AG121" s="152"/>
      <c r="AH121" s="152"/>
      <c r="AI121" s="152"/>
      <c r="AJ121" s="347"/>
      <c r="AK121" s="152"/>
      <c r="AL121" s="152"/>
      <c r="AM121" s="295"/>
      <c r="AN121" s="228"/>
      <c r="AO121" s="228"/>
      <c r="AP121" s="228"/>
      <c r="AQ121" s="228"/>
      <c r="AR121" s="228"/>
      <c r="AS121" s="348"/>
      <c r="AT121" s="264">
        <f t="shared" si="93"/>
        <v>0</v>
      </c>
      <c r="AU121" s="259"/>
      <c r="AV121" s="265">
        <f t="shared" si="94"/>
        <v>0</v>
      </c>
      <c r="AX121" s="265">
        <f t="shared" si="98"/>
        <v>0</v>
      </c>
      <c r="AZ121" s="492">
        <f t="shared" si="95"/>
        <v>0</v>
      </c>
      <c r="BB121" s="492">
        <f t="shared" si="96"/>
        <v>0</v>
      </c>
      <c r="BD121" s="265">
        <f t="shared" si="99"/>
        <v>0</v>
      </c>
      <c r="BE121" s="105"/>
      <c r="BF121" s="105"/>
      <c r="BG121" s="105"/>
      <c r="BH121" s="105"/>
      <c r="BI121" s="105"/>
      <c r="BJ121" s="105"/>
    </row>
    <row r="122" spans="2:62" ht="20.100000000000001" hidden="1" customHeight="1" outlineLevel="1">
      <c r="B122" s="100"/>
      <c r="C122" s="908"/>
      <c r="D122" s="909"/>
      <c r="E122" s="909"/>
      <c r="F122" s="910"/>
      <c r="G122" s="890"/>
      <c r="H122" s="891"/>
      <c r="I122" s="152"/>
      <c r="J122" s="152"/>
      <c r="K122" s="152"/>
      <c r="L122" s="152"/>
      <c r="M122" s="152"/>
      <c r="N122" s="152"/>
      <c r="O122" s="152"/>
      <c r="P122" s="153"/>
      <c r="Q122" s="153"/>
      <c r="R122" s="156">
        <f t="shared" si="89"/>
        <v>0</v>
      </c>
      <c r="S122" s="156">
        <f t="shared" si="90"/>
        <v>0</v>
      </c>
      <c r="U122" s="157">
        <f t="shared" si="97"/>
        <v>0</v>
      </c>
      <c r="W122" s="152"/>
      <c r="X122" s="152"/>
      <c r="Y122" s="152"/>
      <c r="Z122" s="152"/>
      <c r="AA122" s="152"/>
      <c r="AB122" s="152"/>
      <c r="AC122" s="347"/>
      <c r="AD122" s="152"/>
      <c r="AE122" s="152"/>
      <c r="AF122" s="152"/>
      <c r="AG122" s="152"/>
      <c r="AH122" s="152"/>
      <c r="AI122" s="152"/>
      <c r="AJ122" s="347"/>
      <c r="AK122" s="152"/>
      <c r="AL122" s="152"/>
      <c r="AM122" s="295"/>
      <c r="AN122" s="228"/>
      <c r="AO122" s="228"/>
      <c r="AP122" s="228"/>
      <c r="AQ122" s="228"/>
      <c r="AR122" s="228"/>
      <c r="AS122" s="348"/>
      <c r="AT122" s="264">
        <f t="shared" si="93"/>
        <v>0</v>
      </c>
      <c r="AU122" s="259"/>
      <c r="AV122" s="265">
        <f t="shared" si="94"/>
        <v>0</v>
      </c>
      <c r="AX122" s="265">
        <f t="shared" si="98"/>
        <v>0</v>
      </c>
      <c r="AZ122" s="492">
        <f t="shared" si="95"/>
        <v>0</v>
      </c>
      <c r="BB122" s="492">
        <f t="shared" si="96"/>
        <v>0</v>
      </c>
      <c r="BD122" s="265">
        <f t="shared" si="99"/>
        <v>0</v>
      </c>
      <c r="BE122" s="105"/>
      <c r="BF122" s="105"/>
      <c r="BG122" s="105"/>
      <c r="BH122" s="105"/>
      <c r="BI122" s="105"/>
      <c r="BJ122" s="105"/>
    </row>
    <row r="123" spans="2:62" ht="20.100000000000001" hidden="1" customHeight="1" outlineLevel="1">
      <c r="B123" s="100"/>
      <c r="C123" s="908"/>
      <c r="D123" s="909"/>
      <c r="E123" s="909"/>
      <c r="F123" s="910"/>
      <c r="G123" s="890"/>
      <c r="H123" s="891"/>
      <c r="I123" s="152"/>
      <c r="J123" s="152"/>
      <c r="K123" s="152"/>
      <c r="L123" s="152"/>
      <c r="M123" s="152"/>
      <c r="N123" s="152"/>
      <c r="O123" s="152"/>
      <c r="P123" s="153"/>
      <c r="Q123" s="153"/>
      <c r="R123" s="156">
        <f t="shared" si="89"/>
        <v>0</v>
      </c>
      <c r="S123" s="156">
        <f t="shared" si="90"/>
        <v>0</v>
      </c>
      <c r="U123" s="157">
        <f t="shared" si="97"/>
        <v>0</v>
      </c>
      <c r="W123" s="152"/>
      <c r="X123" s="152"/>
      <c r="Y123" s="152"/>
      <c r="Z123" s="152"/>
      <c r="AA123" s="152"/>
      <c r="AB123" s="152"/>
      <c r="AC123" s="347"/>
      <c r="AD123" s="152"/>
      <c r="AE123" s="152"/>
      <c r="AF123" s="152"/>
      <c r="AG123" s="152"/>
      <c r="AH123" s="152"/>
      <c r="AI123" s="152"/>
      <c r="AJ123" s="347"/>
      <c r="AK123" s="152"/>
      <c r="AL123" s="152"/>
      <c r="AM123" s="295"/>
      <c r="AN123" s="228"/>
      <c r="AO123" s="228"/>
      <c r="AP123" s="228"/>
      <c r="AQ123" s="228"/>
      <c r="AR123" s="228"/>
      <c r="AS123" s="348"/>
      <c r="AT123" s="264">
        <f t="shared" si="93"/>
        <v>0</v>
      </c>
      <c r="AU123" s="259"/>
      <c r="AV123" s="265">
        <f t="shared" si="94"/>
        <v>0</v>
      </c>
      <c r="AX123" s="265">
        <f t="shared" si="98"/>
        <v>0</v>
      </c>
      <c r="AZ123" s="492">
        <f t="shared" si="95"/>
        <v>0</v>
      </c>
      <c r="BB123" s="492">
        <f t="shared" si="96"/>
        <v>0</v>
      </c>
      <c r="BD123" s="265">
        <f t="shared" si="99"/>
        <v>0</v>
      </c>
      <c r="BE123" s="105"/>
      <c r="BF123" s="105"/>
      <c r="BG123" s="105"/>
      <c r="BH123" s="105"/>
      <c r="BI123" s="105"/>
      <c r="BJ123" s="105"/>
    </row>
    <row r="124" spans="2:62" ht="20.100000000000001" hidden="1" customHeight="1" outlineLevel="1">
      <c r="B124" s="100"/>
      <c r="C124" s="908"/>
      <c r="D124" s="909"/>
      <c r="E124" s="909"/>
      <c r="F124" s="910"/>
      <c r="G124" s="890"/>
      <c r="H124" s="891"/>
      <c r="I124" s="152"/>
      <c r="J124" s="152"/>
      <c r="K124" s="152"/>
      <c r="L124" s="152"/>
      <c r="M124" s="152"/>
      <c r="N124" s="152"/>
      <c r="O124" s="152"/>
      <c r="P124" s="153"/>
      <c r="Q124" s="153"/>
      <c r="R124" s="156">
        <f t="shared" si="89"/>
        <v>0</v>
      </c>
      <c r="S124" s="156">
        <f t="shared" si="90"/>
        <v>0</v>
      </c>
      <c r="U124" s="157">
        <f t="shared" si="97"/>
        <v>0</v>
      </c>
      <c r="W124" s="152"/>
      <c r="X124" s="152"/>
      <c r="Y124" s="152"/>
      <c r="Z124" s="152"/>
      <c r="AA124" s="152"/>
      <c r="AB124" s="152"/>
      <c r="AC124" s="347"/>
      <c r="AD124" s="152"/>
      <c r="AE124" s="152"/>
      <c r="AF124" s="152"/>
      <c r="AG124" s="152"/>
      <c r="AH124" s="152"/>
      <c r="AI124" s="152"/>
      <c r="AJ124" s="347"/>
      <c r="AK124" s="152"/>
      <c r="AL124" s="152"/>
      <c r="AM124" s="295"/>
      <c r="AN124" s="228"/>
      <c r="AO124" s="228"/>
      <c r="AP124" s="228"/>
      <c r="AQ124" s="228"/>
      <c r="AR124" s="228"/>
      <c r="AS124" s="348"/>
      <c r="AT124" s="264">
        <f t="shared" si="93"/>
        <v>0</v>
      </c>
      <c r="AU124" s="259"/>
      <c r="AV124" s="265">
        <f t="shared" si="94"/>
        <v>0</v>
      </c>
      <c r="AX124" s="265">
        <f t="shared" si="98"/>
        <v>0</v>
      </c>
      <c r="AZ124" s="492">
        <f t="shared" si="95"/>
        <v>0</v>
      </c>
      <c r="BB124" s="492">
        <f t="shared" si="96"/>
        <v>0</v>
      </c>
      <c r="BD124" s="265">
        <f t="shared" si="99"/>
        <v>0</v>
      </c>
      <c r="BE124" s="105"/>
      <c r="BF124" s="105"/>
      <c r="BG124" s="105"/>
      <c r="BH124" s="105"/>
      <c r="BI124" s="105"/>
      <c r="BJ124" s="105"/>
    </row>
    <row r="125" spans="2:62" ht="20.100000000000001" hidden="1" customHeight="1" outlineLevel="1">
      <c r="B125" s="100"/>
      <c r="C125" s="908"/>
      <c r="D125" s="909"/>
      <c r="E125" s="909"/>
      <c r="F125" s="910"/>
      <c r="G125" s="890"/>
      <c r="H125" s="891"/>
      <c r="I125" s="152"/>
      <c r="J125" s="152"/>
      <c r="K125" s="152"/>
      <c r="L125" s="152"/>
      <c r="M125" s="152"/>
      <c r="N125" s="152"/>
      <c r="O125" s="152"/>
      <c r="P125" s="153"/>
      <c r="Q125" s="153"/>
      <c r="R125" s="156">
        <f t="shared" si="89"/>
        <v>0</v>
      </c>
      <c r="S125" s="156">
        <f t="shared" si="90"/>
        <v>0</v>
      </c>
      <c r="U125" s="157">
        <f t="shared" si="97"/>
        <v>0</v>
      </c>
      <c r="W125" s="152"/>
      <c r="X125" s="152"/>
      <c r="Y125" s="152"/>
      <c r="Z125" s="152"/>
      <c r="AA125" s="152"/>
      <c r="AB125" s="152"/>
      <c r="AC125" s="347"/>
      <c r="AD125" s="152"/>
      <c r="AE125" s="152"/>
      <c r="AF125" s="152"/>
      <c r="AG125" s="152"/>
      <c r="AH125" s="152"/>
      <c r="AI125" s="152"/>
      <c r="AJ125" s="347"/>
      <c r="AK125" s="152"/>
      <c r="AL125" s="152"/>
      <c r="AM125" s="295"/>
      <c r="AN125" s="228"/>
      <c r="AO125" s="228"/>
      <c r="AP125" s="228"/>
      <c r="AQ125" s="228"/>
      <c r="AR125" s="228"/>
      <c r="AS125" s="348"/>
      <c r="AT125" s="264">
        <f t="shared" si="93"/>
        <v>0</v>
      </c>
      <c r="AU125" s="259"/>
      <c r="AV125" s="265">
        <f t="shared" si="94"/>
        <v>0</v>
      </c>
      <c r="AX125" s="265">
        <f t="shared" si="98"/>
        <v>0</v>
      </c>
      <c r="AZ125" s="492">
        <f t="shared" si="95"/>
        <v>0</v>
      </c>
      <c r="BB125" s="492">
        <f t="shared" si="96"/>
        <v>0</v>
      </c>
      <c r="BD125" s="265">
        <f t="shared" si="99"/>
        <v>0</v>
      </c>
      <c r="BE125" s="105"/>
      <c r="BF125" s="105"/>
      <c r="BG125" s="105"/>
      <c r="BH125" s="105"/>
      <c r="BI125" s="105"/>
      <c r="BJ125" s="105"/>
    </row>
    <row r="126" spans="2:62" ht="20.100000000000001" hidden="1" customHeight="1" outlineLevel="1">
      <c r="B126" s="100"/>
      <c r="C126" s="908"/>
      <c r="D126" s="909"/>
      <c r="E126" s="909"/>
      <c r="F126" s="910"/>
      <c r="G126" s="890"/>
      <c r="H126" s="891"/>
      <c r="I126" s="152"/>
      <c r="J126" s="152"/>
      <c r="K126" s="152"/>
      <c r="L126" s="152"/>
      <c r="M126" s="152"/>
      <c r="N126" s="152"/>
      <c r="O126" s="152"/>
      <c r="P126" s="153"/>
      <c r="Q126" s="153"/>
      <c r="R126" s="156">
        <f t="shared" si="89"/>
        <v>0</v>
      </c>
      <c r="S126" s="156">
        <f t="shared" si="90"/>
        <v>0</v>
      </c>
      <c r="U126" s="157">
        <f t="shared" si="97"/>
        <v>0</v>
      </c>
      <c r="W126" s="152"/>
      <c r="X126" s="152"/>
      <c r="Y126" s="152"/>
      <c r="Z126" s="152"/>
      <c r="AA126" s="152"/>
      <c r="AB126" s="152"/>
      <c r="AC126" s="347"/>
      <c r="AD126" s="152"/>
      <c r="AE126" s="152"/>
      <c r="AF126" s="152"/>
      <c r="AG126" s="152"/>
      <c r="AH126" s="152"/>
      <c r="AI126" s="152"/>
      <c r="AJ126" s="347"/>
      <c r="AK126" s="152"/>
      <c r="AL126" s="152"/>
      <c r="AM126" s="295"/>
      <c r="AN126" s="228"/>
      <c r="AO126" s="228"/>
      <c r="AP126" s="228"/>
      <c r="AQ126" s="228"/>
      <c r="AR126" s="228"/>
      <c r="AS126" s="348"/>
      <c r="AT126" s="264">
        <f t="shared" si="93"/>
        <v>0</v>
      </c>
      <c r="AU126" s="259"/>
      <c r="AV126" s="265">
        <f t="shared" si="94"/>
        <v>0</v>
      </c>
      <c r="AX126" s="265">
        <f t="shared" si="98"/>
        <v>0</v>
      </c>
      <c r="AZ126" s="492">
        <f t="shared" si="95"/>
        <v>0</v>
      </c>
      <c r="BB126" s="492">
        <f t="shared" si="96"/>
        <v>0</v>
      </c>
      <c r="BD126" s="265">
        <f t="shared" si="99"/>
        <v>0</v>
      </c>
      <c r="BE126" s="105"/>
      <c r="BF126" s="105"/>
      <c r="BG126" s="105"/>
      <c r="BH126" s="105"/>
      <c r="BI126" s="105"/>
      <c r="BJ126" s="105"/>
    </row>
    <row r="127" spans="2:62" ht="20.100000000000001" hidden="1" customHeight="1" outlineLevel="1">
      <c r="B127" s="100"/>
      <c r="C127" s="908"/>
      <c r="D127" s="909"/>
      <c r="E127" s="909"/>
      <c r="F127" s="910"/>
      <c r="G127" s="890"/>
      <c r="H127" s="891"/>
      <c r="I127" s="152"/>
      <c r="J127" s="152"/>
      <c r="K127" s="152"/>
      <c r="L127" s="152"/>
      <c r="M127" s="152"/>
      <c r="N127" s="152"/>
      <c r="O127" s="152"/>
      <c r="P127" s="153"/>
      <c r="Q127" s="153"/>
      <c r="R127" s="156">
        <f t="shared" si="89"/>
        <v>0</v>
      </c>
      <c r="S127" s="156">
        <f t="shared" si="90"/>
        <v>0</v>
      </c>
      <c r="U127" s="157">
        <f t="shared" si="97"/>
        <v>0</v>
      </c>
      <c r="W127" s="152"/>
      <c r="X127" s="152"/>
      <c r="Y127" s="152"/>
      <c r="Z127" s="152"/>
      <c r="AA127" s="152"/>
      <c r="AB127" s="152"/>
      <c r="AC127" s="347"/>
      <c r="AD127" s="152"/>
      <c r="AE127" s="152"/>
      <c r="AF127" s="152"/>
      <c r="AG127" s="152"/>
      <c r="AH127" s="152"/>
      <c r="AI127" s="152"/>
      <c r="AJ127" s="347"/>
      <c r="AK127" s="152"/>
      <c r="AL127" s="152"/>
      <c r="AM127" s="295"/>
      <c r="AN127" s="228"/>
      <c r="AO127" s="228"/>
      <c r="AP127" s="228"/>
      <c r="AQ127" s="228"/>
      <c r="AR127" s="228"/>
      <c r="AS127" s="348"/>
      <c r="AT127" s="264">
        <f t="shared" si="93"/>
        <v>0</v>
      </c>
      <c r="AU127" s="259"/>
      <c r="AV127" s="265">
        <f t="shared" si="94"/>
        <v>0</v>
      </c>
      <c r="AX127" s="265">
        <f t="shared" si="98"/>
        <v>0</v>
      </c>
      <c r="AZ127" s="492">
        <f t="shared" si="95"/>
        <v>0</v>
      </c>
      <c r="BB127" s="492">
        <f t="shared" si="96"/>
        <v>0</v>
      </c>
      <c r="BD127" s="265">
        <f t="shared" si="99"/>
        <v>0</v>
      </c>
      <c r="BE127" s="105"/>
      <c r="BF127" s="105"/>
      <c r="BG127" s="105"/>
      <c r="BH127" s="105"/>
      <c r="BI127" s="105"/>
      <c r="BJ127" s="105"/>
    </row>
    <row r="128" spans="2:62" ht="20.100000000000001" hidden="1" customHeight="1" outlineLevel="1">
      <c r="B128" s="100"/>
      <c r="C128" s="908"/>
      <c r="D128" s="909"/>
      <c r="E128" s="909"/>
      <c r="F128" s="910"/>
      <c r="G128" s="890"/>
      <c r="H128" s="891"/>
      <c r="I128" s="152"/>
      <c r="J128" s="152"/>
      <c r="K128" s="152"/>
      <c r="L128" s="152"/>
      <c r="M128" s="152"/>
      <c r="N128" s="152"/>
      <c r="O128" s="152"/>
      <c r="P128" s="153"/>
      <c r="Q128" s="153"/>
      <c r="R128" s="156">
        <f t="shared" si="89"/>
        <v>0</v>
      </c>
      <c r="S128" s="156">
        <f t="shared" si="90"/>
        <v>0</v>
      </c>
      <c r="U128" s="157">
        <f t="shared" si="97"/>
        <v>0</v>
      </c>
      <c r="W128" s="152"/>
      <c r="X128" s="152"/>
      <c r="Y128" s="152"/>
      <c r="Z128" s="152"/>
      <c r="AA128" s="152"/>
      <c r="AB128" s="152"/>
      <c r="AC128" s="347"/>
      <c r="AD128" s="152"/>
      <c r="AE128" s="152"/>
      <c r="AF128" s="152"/>
      <c r="AG128" s="152"/>
      <c r="AH128" s="152"/>
      <c r="AI128" s="152"/>
      <c r="AJ128" s="347"/>
      <c r="AK128" s="152"/>
      <c r="AL128" s="152"/>
      <c r="AM128" s="295"/>
      <c r="AN128" s="228"/>
      <c r="AO128" s="228"/>
      <c r="AP128" s="228"/>
      <c r="AQ128" s="228"/>
      <c r="AR128" s="228"/>
      <c r="AS128" s="348"/>
      <c r="AT128" s="264">
        <f t="shared" si="93"/>
        <v>0</v>
      </c>
      <c r="AU128" s="259"/>
      <c r="AV128" s="265">
        <f t="shared" si="94"/>
        <v>0</v>
      </c>
      <c r="AX128" s="265">
        <f t="shared" si="98"/>
        <v>0</v>
      </c>
      <c r="AZ128" s="492">
        <f t="shared" si="95"/>
        <v>0</v>
      </c>
      <c r="BB128" s="492">
        <f t="shared" si="96"/>
        <v>0</v>
      </c>
      <c r="BD128" s="265">
        <f t="shared" si="99"/>
        <v>0</v>
      </c>
      <c r="BE128" s="105"/>
      <c r="BF128" s="105"/>
      <c r="BG128" s="105"/>
      <c r="BH128" s="105"/>
      <c r="BI128" s="105"/>
      <c r="BJ128" s="105"/>
    </row>
    <row r="129" spans="2:62" ht="20.100000000000001" hidden="1" customHeight="1" outlineLevel="1">
      <c r="B129" s="100"/>
      <c r="C129" s="908"/>
      <c r="D129" s="909"/>
      <c r="E129" s="909"/>
      <c r="F129" s="910"/>
      <c r="G129" s="890"/>
      <c r="H129" s="891"/>
      <c r="I129" s="152"/>
      <c r="J129" s="152"/>
      <c r="K129" s="152"/>
      <c r="L129" s="152"/>
      <c r="M129" s="152"/>
      <c r="N129" s="152"/>
      <c r="O129" s="152"/>
      <c r="P129" s="153"/>
      <c r="Q129" s="153"/>
      <c r="R129" s="156">
        <f t="shared" si="89"/>
        <v>0</v>
      </c>
      <c r="S129" s="156">
        <f t="shared" si="90"/>
        <v>0</v>
      </c>
      <c r="U129" s="157">
        <f t="shared" si="97"/>
        <v>0</v>
      </c>
      <c r="W129" s="152"/>
      <c r="X129" s="152"/>
      <c r="Y129" s="152"/>
      <c r="Z129" s="152"/>
      <c r="AA129" s="152"/>
      <c r="AB129" s="152"/>
      <c r="AC129" s="347"/>
      <c r="AD129" s="152"/>
      <c r="AE129" s="152"/>
      <c r="AF129" s="152"/>
      <c r="AG129" s="152"/>
      <c r="AH129" s="152"/>
      <c r="AI129" s="152"/>
      <c r="AJ129" s="347"/>
      <c r="AK129" s="152"/>
      <c r="AL129" s="152"/>
      <c r="AM129" s="295"/>
      <c r="AN129" s="228"/>
      <c r="AO129" s="228"/>
      <c r="AP129" s="228"/>
      <c r="AQ129" s="228"/>
      <c r="AR129" s="228"/>
      <c r="AS129" s="348"/>
      <c r="AT129" s="264">
        <f t="shared" si="93"/>
        <v>0</v>
      </c>
      <c r="AU129" s="259"/>
      <c r="AV129" s="265">
        <f t="shared" si="94"/>
        <v>0</v>
      </c>
      <c r="AX129" s="265">
        <f t="shared" si="98"/>
        <v>0</v>
      </c>
      <c r="AZ129" s="492">
        <f t="shared" si="95"/>
        <v>0</v>
      </c>
      <c r="BB129" s="492">
        <f t="shared" si="96"/>
        <v>0</v>
      </c>
      <c r="BD129" s="265">
        <f t="shared" si="99"/>
        <v>0</v>
      </c>
      <c r="BE129" s="105"/>
      <c r="BF129" s="105"/>
      <c r="BG129" s="105"/>
      <c r="BH129" s="105"/>
      <c r="BI129" s="105"/>
      <c r="BJ129" s="105"/>
    </row>
    <row r="130" spans="2:62" ht="9.9499999999999993" hidden="1" customHeight="1" outlineLevel="1">
      <c r="B130" s="101"/>
      <c r="C130" s="208"/>
      <c r="D130" s="208"/>
      <c r="E130" s="208"/>
      <c r="F130" s="208"/>
      <c r="G130" s="237"/>
      <c r="H130" s="207"/>
      <c r="I130" s="257"/>
      <c r="J130" s="257"/>
      <c r="K130" s="257"/>
      <c r="L130" s="257"/>
      <c r="M130" s="257"/>
      <c r="N130" s="257"/>
      <c r="O130" s="257"/>
      <c r="P130" s="256"/>
      <c r="Q130" s="102"/>
      <c r="R130" s="102"/>
      <c r="S130" s="102"/>
      <c r="U130" s="98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Z130" s="493"/>
      <c r="BE130" s="105"/>
      <c r="BF130" s="105"/>
      <c r="BG130" s="105"/>
      <c r="BH130" s="105"/>
      <c r="BI130" s="105"/>
      <c r="BJ130" s="105"/>
    </row>
    <row r="131" spans="2:62" ht="20.100000000000001" customHeight="1" collapsed="1">
      <c r="B131" s="151">
        <f>B114+1</f>
        <v>8</v>
      </c>
      <c r="C131" s="916"/>
      <c r="D131" s="917"/>
      <c r="E131" s="917"/>
      <c r="F131" s="918"/>
      <c r="G131" s="429"/>
      <c r="H131" s="206">
        <v>1</v>
      </c>
      <c r="I131" s="642">
        <f t="shared" ref="I131" si="100">$H131*SUM(I132:I146)</f>
        <v>0</v>
      </c>
      <c r="J131" s="643">
        <f t="shared" ref="J131:O131" si="101">$H131*SUM(J132:J146)</f>
        <v>0</v>
      </c>
      <c r="K131" s="644">
        <f t="shared" si="101"/>
        <v>0</v>
      </c>
      <c r="L131" s="645">
        <f t="shared" si="101"/>
        <v>0</v>
      </c>
      <c r="M131" s="645">
        <f t="shared" si="101"/>
        <v>0</v>
      </c>
      <c r="N131" s="644">
        <f t="shared" si="101"/>
        <v>0</v>
      </c>
      <c r="O131" s="642">
        <f t="shared" si="101"/>
        <v>0</v>
      </c>
      <c r="P131" s="209">
        <f t="shared" ref="P131:Q131" si="102">$H131*SUM(P132:P146)</f>
        <v>0</v>
      </c>
      <c r="Q131" s="210">
        <f t="shared" si="102"/>
        <v>0</v>
      </c>
      <c r="R131" s="136">
        <f t="shared" ref="R131:R146" si="103">P131*(1+Gewinn)*(1+SicherheitAngebot)</f>
        <v>0</v>
      </c>
      <c r="S131" s="137">
        <f t="shared" ref="S131:S146" si="104">Q131*(1+MGKZ)*(1+Gewinn)*(1+SicherheitAngebot)</f>
        <v>0</v>
      </c>
      <c r="U131" s="10">
        <f>I131*$I$7+J131*$J$7+K131*$K$7+L131*$L$7+M131*$M$7+N131*$N$7+O131*$O$7+R131+S131</f>
        <v>0</v>
      </c>
      <c r="W131" s="646">
        <f t="shared" ref="W131:AB131" si="105">$H131*SUM(W132:W146)</f>
        <v>0</v>
      </c>
      <c r="X131" s="647">
        <f t="shared" si="105"/>
        <v>0</v>
      </c>
      <c r="Y131" s="648">
        <f t="shared" si="105"/>
        <v>0</v>
      </c>
      <c r="Z131" s="649">
        <f t="shared" si="105"/>
        <v>0</v>
      </c>
      <c r="AA131" s="648">
        <f t="shared" si="105"/>
        <v>0</v>
      </c>
      <c r="AB131" s="646">
        <f t="shared" si="105"/>
        <v>0</v>
      </c>
      <c r="AC131" s="258"/>
      <c r="AD131" s="646">
        <f t="shared" ref="AD131:AM131" si="106">$H131*SUM(AD132:AD146)</f>
        <v>0</v>
      </c>
      <c r="AE131" s="647">
        <f t="shared" si="106"/>
        <v>0</v>
      </c>
      <c r="AF131" s="648">
        <f t="shared" si="106"/>
        <v>0</v>
      </c>
      <c r="AG131" s="649">
        <f t="shared" si="106"/>
        <v>0</v>
      </c>
      <c r="AH131" s="648">
        <f t="shared" si="106"/>
        <v>0</v>
      </c>
      <c r="AI131" s="646">
        <f t="shared" si="106"/>
        <v>0</v>
      </c>
      <c r="AJ131" s="258"/>
      <c r="AK131" s="653">
        <f t="shared" si="106"/>
        <v>0</v>
      </c>
      <c r="AL131" s="653">
        <f t="shared" si="106"/>
        <v>0</v>
      </c>
      <c r="AM131" s="653">
        <f t="shared" si="106"/>
        <v>0</v>
      </c>
      <c r="AN131" s="227">
        <f>$H131*SUM(AN132:AN146)*(1+Gewinn)*(1+SicherheitAngebot)</f>
        <v>0</v>
      </c>
      <c r="AO131" s="227">
        <f>$H131*SUM(AO132:AO146)*(1+Gewinn)*(1+SicherheitAngebot)</f>
        <v>0</v>
      </c>
      <c r="AP131" s="227">
        <f>$H131*SUM(AP132:AP146)*(1+Gewinn)*(1+SicherheitAngebot)</f>
        <v>0</v>
      </c>
      <c r="AQ131" s="227">
        <f>$H131*SUM(AQ132:AQ146)*(1+Gewinn)*(1+SicherheitAngebot)</f>
        <v>0</v>
      </c>
      <c r="AR131" s="227">
        <f>$H131*SUM(AR132:AR146)*(1+Gewinn)*(1+SicherheitAngebot)</f>
        <v>0</v>
      </c>
      <c r="AS131" s="262"/>
      <c r="AT131" s="263">
        <f t="shared" si="93"/>
        <v>0</v>
      </c>
      <c r="AU131" s="259"/>
      <c r="AV131" s="491">
        <f>AK131*$AK$7+AL131*$AL$7+AM131*$AM$7+SUM(AN131:AR131)+AT131/Zuschläge_IBN+AT131</f>
        <v>0</v>
      </c>
      <c r="AX131" s="685">
        <f>U131+AV131</f>
        <v>0</v>
      </c>
      <c r="AZ131" s="490">
        <f>IF(H131&gt;0,U131/(1+SicherheitAngebot)*(1+Sicherheit),0)</f>
        <v>0</v>
      </c>
      <c r="BB131" s="490">
        <f>IF(H131&gt;0,AV131/(1+SicherheitAngebot)*(1+Sicherheit),0)</f>
        <v>0</v>
      </c>
      <c r="BD131" s="490">
        <f>AZ131+BB131</f>
        <v>0</v>
      </c>
      <c r="BE131" s="105"/>
      <c r="BF131" s="105"/>
      <c r="BG131" s="105"/>
      <c r="BH131" s="105"/>
      <c r="BI131" s="105"/>
      <c r="BJ131" s="105"/>
    </row>
    <row r="132" spans="2:62" ht="20.100000000000001" hidden="1" customHeight="1" outlineLevel="1">
      <c r="B132" s="99"/>
      <c r="C132" s="908"/>
      <c r="D132" s="909"/>
      <c r="E132" s="909"/>
      <c r="F132" s="910"/>
      <c r="G132" s="890"/>
      <c r="H132" s="901"/>
      <c r="I132" s="152"/>
      <c r="J132" s="152"/>
      <c r="K132" s="152"/>
      <c r="L132" s="152"/>
      <c r="M132" s="152"/>
      <c r="N132" s="152"/>
      <c r="O132" s="152"/>
      <c r="P132" s="153"/>
      <c r="Q132" s="153"/>
      <c r="R132" s="156">
        <f t="shared" si="103"/>
        <v>0</v>
      </c>
      <c r="S132" s="156">
        <f t="shared" si="104"/>
        <v>0</v>
      </c>
      <c r="U132" s="157">
        <f>I132*$I$7+J132*$J$7+K132*$K$7+L132*$L$7+M132*$M$7+N132*$N$7+O132*$O$7+R132+S132</f>
        <v>0</v>
      </c>
      <c r="W132" s="152"/>
      <c r="X132" s="152"/>
      <c r="Y132" s="152"/>
      <c r="Z132" s="152"/>
      <c r="AA132" s="152"/>
      <c r="AB132" s="152"/>
      <c r="AC132" s="347"/>
      <c r="AD132" s="152"/>
      <c r="AE132" s="152"/>
      <c r="AF132" s="152"/>
      <c r="AG132" s="152"/>
      <c r="AH132" s="152"/>
      <c r="AI132" s="152"/>
      <c r="AJ132" s="347"/>
      <c r="AK132" s="152"/>
      <c r="AL132" s="152"/>
      <c r="AM132" s="295"/>
      <c r="AN132" s="228"/>
      <c r="AO132" s="228"/>
      <c r="AP132" s="228"/>
      <c r="AQ132" s="228"/>
      <c r="AR132" s="228"/>
      <c r="AS132" s="348"/>
      <c r="AT132" s="264">
        <f t="shared" si="93"/>
        <v>0</v>
      </c>
      <c r="AU132" s="259"/>
      <c r="AV132" s="265">
        <f t="shared" ref="AV132:AV146" si="107">AK132*$AK$7+AL132*$AL$7+AM132*$AM$7+SUM(AN132:AR132)*(1+Gewinn)*(1+SicherheitAngebot)+AT132/Zuschläge_IBN+AT132</f>
        <v>0</v>
      </c>
      <c r="AX132" s="265">
        <f>U132+AV132</f>
        <v>0</v>
      </c>
      <c r="AZ132" s="492">
        <f t="shared" ref="AZ132:AZ146" si="108">U132/(1+SicherheitAngebot)*(1+Sicherheit)</f>
        <v>0</v>
      </c>
      <c r="BB132" s="492">
        <f t="shared" ref="BB132:BB146" si="109">AV132/(1+SicherheitAngebot)*(1+Sicherheit)</f>
        <v>0</v>
      </c>
      <c r="BD132" s="265">
        <f>AZ132+BB132</f>
        <v>0</v>
      </c>
      <c r="BE132" s="105"/>
      <c r="BF132" s="105"/>
      <c r="BG132" s="105"/>
      <c r="BH132" s="105"/>
      <c r="BI132" s="105"/>
      <c r="BJ132" s="105"/>
    </row>
    <row r="133" spans="2:62" ht="20.100000000000001" hidden="1" customHeight="1" outlineLevel="1">
      <c r="B133" s="100"/>
      <c r="C133" s="908"/>
      <c r="D133" s="909"/>
      <c r="E133" s="909"/>
      <c r="F133" s="910"/>
      <c r="G133" s="890"/>
      <c r="H133" s="891"/>
      <c r="I133" s="152"/>
      <c r="J133" s="152"/>
      <c r="K133" s="152"/>
      <c r="L133" s="152"/>
      <c r="M133" s="152"/>
      <c r="N133" s="152"/>
      <c r="O133" s="152"/>
      <c r="P133" s="153"/>
      <c r="Q133" s="153"/>
      <c r="R133" s="156">
        <f t="shared" si="103"/>
        <v>0</v>
      </c>
      <c r="S133" s="156">
        <f t="shared" si="104"/>
        <v>0</v>
      </c>
      <c r="U133" s="157">
        <f t="shared" ref="U133:U146" si="110">I133*$I$7+J133*$J$7+K133*$K$7+L133*$L$7+M133*$M$7+N133*$N$7+O133*$O$7+R133+S133</f>
        <v>0</v>
      </c>
      <c r="W133" s="152"/>
      <c r="X133" s="152"/>
      <c r="Y133" s="152"/>
      <c r="Z133" s="152"/>
      <c r="AA133" s="152"/>
      <c r="AB133" s="152"/>
      <c r="AC133" s="347"/>
      <c r="AD133" s="152"/>
      <c r="AE133" s="152"/>
      <c r="AF133" s="152"/>
      <c r="AG133" s="152"/>
      <c r="AH133" s="152"/>
      <c r="AI133" s="152"/>
      <c r="AJ133" s="347"/>
      <c r="AK133" s="152"/>
      <c r="AL133" s="152"/>
      <c r="AM133" s="295"/>
      <c r="AN133" s="228"/>
      <c r="AO133" s="228"/>
      <c r="AP133" s="228"/>
      <c r="AQ133" s="228"/>
      <c r="AR133" s="228"/>
      <c r="AS133" s="348"/>
      <c r="AT133" s="264">
        <f t="shared" si="93"/>
        <v>0</v>
      </c>
      <c r="AU133" s="259"/>
      <c r="AV133" s="265">
        <f t="shared" si="107"/>
        <v>0</v>
      </c>
      <c r="AX133" s="265">
        <f t="shared" ref="AX133:AX146" si="111">U133+AV133</f>
        <v>0</v>
      </c>
      <c r="AZ133" s="492">
        <f t="shared" si="108"/>
        <v>0</v>
      </c>
      <c r="BB133" s="492">
        <f t="shared" si="109"/>
        <v>0</v>
      </c>
      <c r="BD133" s="265">
        <f t="shared" ref="BD133:BD146" si="112">AZ133+BB133</f>
        <v>0</v>
      </c>
      <c r="BE133" s="105"/>
      <c r="BF133" s="105"/>
      <c r="BG133" s="105"/>
      <c r="BH133" s="105"/>
      <c r="BI133" s="105"/>
      <c r="BJ133" s="105"/>
    </row>
    <row r="134" spans="2:62" ht="20.100000000000001" hidden="1" customHeight="1" outlineLevel="1">
      <c r="B134" s="100"/>
      <c r="C134" s="908"/>
      <c r="D134" s="909"/>
      <c r="E134" s="909"/>
      <c r="F134" s="910"/>
      <c r="G134" s="890"/>
      <c r="H134" s="891"/>
      <c r="I134" s="152"/>
      <c r="J134" s="152"/>
      <c r="K134" s="152"/>
      <c r="L134" s="152"/>
      <c r="M134" s="152"/>
      <c r="N134" s="152"/>
      <c r="O134" s="152"/>
      <c r="P134" s="153"/>
      <c r="Q134" s="153"/>
      <c r="R134" s="156">
        <f t="shared" si="103"/>
        <v>0</v>
      </c>
      <c r="S134" s="156">
        <f t="shared" si="104"/>
        <v>0</v>
      </c>
      <c r="U134" s="157">
        <f t="shared" si="110"/>
        <v>0</v>
      </c>
      <c r="W134" s="152"/>
      <c r="X134" s="152"/>
      <c r="Y134" s="152"/>
      <c r="Z134" s="152"/>
      <c r="AA134" s="152"/>
      <c r="AB134" s="152"/>
      <c r="AC134" s="347"/>
      <c r="AD134" s="152"/>
      <c r="AE134" s="152"/>
      <c r="AF134" s="152"/>
      <c r="AG134" s="152"/>
      <c r="AH134" s="152"/>
      <c r="AI134" s="152"/>
      <c r="AJ134" s="347"/>
      <c r="AK134" s="152"/>
      <c r="AL134" s="152"/>
      <c r="AM134" s="295"/>
      <c r="AN134" s="228"/>
      <c r="AO134" s="228"/>
      <c r="AP134" s="228"/>
      <c r="AQ134" s="228"/>
      <c r="AR134" s="228"/>
      <c r="AS134" s="348"/>
      <c r="AT134" s="264">
        <f t="shared" si="93"/>
        <v>0</v>
      </c>
      <c r="AU134" s="259"/>
      <c r="AV134" s="265">
        <f t="shared" si="107"/>
        <v>0</v>
      </c>
      <c r="AX134" s="265">
        <f t="shared" si="111"/>
        <v>0</v>
      </c>
      <c r="AZ134" s="492">
        <f t="shared" si="108"/>
        <v>0</v>
      </c>
      <c r="BB134" s="492">
        <f t="shared" si="109"/>
        <v>0</v>
      </c>
      <c r="BD134" s="265">
        <f t="shared" si="112"/>
        <v>0</v>
      </c>
      <c r="BE134" s="105"/>
      <c r="BF134" s="105"/>
      <c r="BG134" s="105"/>
      <c r="BH134" s="105"/>
      <c r="BI134" s="105"/>
      <c r="BJ134" s="105"/>
    </row>
    <row r="135" spans="2:62" ht="20.100000000000001" hidden="1" customHeight="1" outlineLevel="1">
      <c r="B135" s="100"/>
      <c r="C135" s="908"/>
      <c r="D135" s="909"/>
      <c r="E135" s="909"/>
      <c r="F135" s="910"/>
      <c r="G135" s="890"/>
      <c r="H135" s="891"/>
      <c r="I135" s="152"/>
      <c r="J135" s="152"/>
      <c r="K135" s="152"/>
      <c r="L135" s="152"/>
      <c r="M135" s="152"/>
      <c r="N135" s="152"/>
      <c r="O135" s="152"/>
      <c r="P135" s="153"/>
      <c r="Q135" s="153"/>
      <c r="R135" s="156">
        <f t="shared" si="103"/>
        <v>0</v>
      </c>
      <c r="S135" s="156">
        <f t="shared" si="104"/>
        <v>0</v>
      </c>
      <c r="U135" s="157">
        <f t="shared" si="110"/>
        <v>0</v>
      </c>
      <c r="W135" s="152"/>
      <c r="X135" s="152"/>
      <c r="Y135" s="152"/>
      <c r="Z135" s="152"/>
      <c r="AA135" s="152"/>
      <c r="AB135" s="152"/>
      <c r="AC135" s="347"/>
      <c r="AD135" s="152"/>
      <c r="AE135" s="152"/>
      <c r="AF135" s="152"/>
      <c r="AG135" s="152"/>
      <c r="AH135" s="152"/>
      <c r="AI135" s="152"/>
      <c r="AJ135" s="347"/>
      <c r="AK135" s="152"/>
      <c r="AL135" s="152"/>
      <c r="AM135" s="295"/>
      <c r="AN135" s="228"/>
      <c r="AO135" s="228"/>
      <c r="AP135" s="228"/>
      <c r="AQ135" s="228"/>
      <c r="AR135" s="228"/>
      <c r="AS135" s="348"/>
      <c r="AT135" s="264">
        <f t="shared" si="93"/>
        <v>0</v>
      </c>
      <c r="AU135" s="259"/>
      <c r="AV135" s="265">
        <f t="shared" si="107"/>
        <v>0</v>
      </c>
      <c r="AX135" s="265">
        <f t="shared" si="111"/>
        <v>0</v>
      </c>
      <c r="AZ135" s="492">
        <f t="shared" si="108"/>
        <v>0</v>
      </c>
      <c r="BB135" s="492">
        <f t="shared" si="109"/>
        <v>0</v>
      </c>
      <c r="BD135" s="265">
        <f t="shared" si="112"/>
        <v>0</v>
      </c>
      <c r="BE135" s="105"/>
      <c r="BF135" s="105"/>
      <c r="BG135" s="105"/>
      <c r="BH135" s="105"/>
      <c r="BI135" s="105"/>
      <c r="BJ135" s="105"/>
    </row>
    <row r="136" spans="2:62" ht="20.100000000000001" hidden="1" customHeight="1" outlineLevel="1">
      <c r="B136" s="100"/>
      <c r="C136" s="908"/>
      <c r="D136" s="909"/>
      <c r="E136" s="909"/>
      <c r="F136" s="910"/>
      <c r="G136" s="890"/>
      <c r="H136" s="891"/>
      <c r="I136" s="152"/>
      <c r="J136" s="152"/>
      <c r="K136" s="152"/>
      <c r="L136" s="152"/>
      <c r="M136" s="152"/>
      <c r="N136" s="152"/>
      <c r="O136" s="152"/>
      <c r="P136" s="153"/>
      <c r="Q136" s="153"/>
      <c r="R136" s="156">
        <f t="shared" si="103"/>
        <v>0</v>
      </c>
      <c r="S136" s="156">
        <f t="shared" si="104"/>
        <v>0</v>
      </c>
      <c r="U136" s="157">
        <f t="shared" si="110"/>
        <v>0</v>
      </c>
      <c r="W136" s="152"/>
      <c r="X136" s="152"/>
      <c r="Y136" s="152"/>
      <c r="Z136" s="152"/>
      <c r="AA136" s="152"/>
      <c r="AB136" s="152"/>
      <c r="AC136" s="347"/>
      <c r="AD136" s="152"/>
      <c r="AE136" s="152"/>
      <c r="AF136" s="152"/>
      <c r="AG136" s="152"/>
      <c r="AH136" s="152"/>
      <c r="AI136" s="152"/>
      <c r="AJ136" s="347"/>
      <c r="AK136" s="152"/>
      <c r="AL136" s="152"/>
      <c r="AM136" s="295"/>
      <c r="AN136" s="228"/>
      <c r="AO136" s="228"/>
      <c r="AP136" s="228"/>
      <c r="AQ136" s="228"/>
      <c r="AR136" s="228"/>
      <c r="AS136" s="348"/>
      <c r="AT136" s="264">
        <f t="shared" si="93"/>
        <v>0</v>
      </c>
      <c r="AU136" s="259"/>
      <c r="AV136" s="265">
        <f t="shared" si="107"/>
        <v>0</v>
      </c>
      <c r="AX136" s="265">
        <f t="shared" si="111"/>
        <v>0</v>
      </c>
      <c r="AZ136" s="492">
        <f t="shared" si="108"/>
        <v>0</v>
      </c>
      <c r="BB136" s="492">
        <f t="shared" si="109"/>
        <v>0</v>
      </c>
      <c r="BD136" s="265">
        <f t="shared" si="112"/>
        <v>0</v>
      </c>
      <c r="BE136" s="105"/>
      <c r="BF136" s="105"/>
      <c r="BG136" s="105"/>
      <c r="BH136" s="105"/>
      <c r="BI136" s="105"/>
      <c r="BJ136" s="105"/>
    </row>
    <row r="137" spans="2:62" ht="20.100000000000001" hidden="1" customHeight="1" outlineLevel="1">
      <c r="B137" s="100"/>
      <c r="C137" s="908"/>
      <c r="D137" s="909"/>
      <c r="E137" s="909"/>
      <c r="F137" s="910"/>
      <c r="G137" s="890"/>
      <c r="H137" s="891"/>
      <c r="I137" s="152"/>
      <c r="J137" s="152"/>
      <c r="K137" s="152"/>
      <c r="L137" s="152"/>
      <c r="M137" s="152"/>
      <c r="N137" s="152"/>
      <c r="O137" s="152"/>
      <c r="P137" s="153"/>
      <c r="Q137" s="153"/>
      <c r="R137" s="156">
        <f t="shared" si="103"/>
        <v>0</v>
      </c>
      <c r="S137" s="156">
        <f t="shared" si="104"/>
        <v>0</v>
      </c>
      <c r="U137" s="157">
        <f t="shared" si="110"/>
        <v>0</v>
      </c>
      <c r="W137" s="152"/>
      <c r="X137" s="152"/>
      <c r="Y137" s="152"/>
      <c r="Z137" s="152"/>
      <c r="AA137" s="152"/>
      <c r="AB137" s="152"/>
      <c r="AC137" s="347"/>
      <c r="AD137" s="152"/>
      <c r="AE137" s="152"/>
      <c r="AF137" s="152"/>
      <c r="AG137" s="152"/>
      <c r="AH137" s="152"/>
      <c r="AI137" s="152"/>
      <c r="AJ137" s="347"/>
      <c r="AK137" s="152"/>
      <c r="AL137" s="152"/>
      <c r="AM137" s="295"/>
      <c r="AN137" s="228"/>
      <c r="AO137" s="228"/>
      <c r="AP137" s="228"/>
      <c r="AQ137" s="228"/>
      <c r="AR137" s="228"/>
      <c r="AS137" s="348"/>
      <c r="AT137" s="264">
        <f t="shared" si="93"/>
        <v>0</v>
      </c>
      <c r="AU137" s="259"/>
      <c r="AV137" s="265">
        <f t="shared" si="107"/>
        <v>0</v>
      </c>
      <c r="AX137" s="265">
        <f t="shared" si="111"/>
        <v>0</v>
      </c>
      <c r="AZ137" s="492">
        <f t="shared" si="108"/>
        <v>0</v>
      </c>
      <c r="BB137" s="492">
        <f t="shared" si="109"/>
        <v>0</v>
      </c>
      <c r="BD137" s="265">
        <f t="shared" si="112"/>
        <v>0</v>
      </c>
      <c r="BE137" s="105"/>
      <c r="BF137" s="105"/>
      <c r="BG137" s="105"/>
      <c r="BH137" s="105"/>
      <c r="BI137" s="105"/>
      <c r="BJ137" s="105"/>
    </row>
    <row r="138" spans="2:62" ht="20.100000000000001" hidden="1" customHeight="1" outlineLevel="1">
      <c r="B138" s="100"/>
      <c r="C138" s="908"/>
      <c r="D138" s="909"/>
      <c r="E138" s="909"/>
      <c r="F138" s="910"/>
      <c r="G138" s="890"/>
      <c r="H138" s="891"/>
      <c r="I138" s="152"/>
      <c r="J138" s="152"/>
      <c r="K138" s="152"/>
      <c r="L138" s="152"/>
      <c r="M138" s="152"/>
      <c r="N138" s="152"/>
      <c r="O138" s="152"/>
      <c r="P138" s="153"/>
      <c r="Q138" s="153"/>
      <c r="R138" s="156">
        <f t="shared" si="103"/>
        <v>0</v>
      </c>
      <c r="S138" s="156">
        <f t="shared" si="104"/>
        <v>0</v>
      </c>
      <c r="U138" s="157">
        <f t="shared" si="110"/>
        <v>0</v>
      </c>
      <c r="W138" s="152"/>
      <c r="X138" s="152"/>
      <c r="Y138" s="152"/>
      <c r="Z138" s="152"/>
      <c r="AA138" s="152"/>
      <c r="AB138" s="152"/>
      <c r="AC138" s="347"/>
      <c r="AD138" s="152"/>
      <c r="AE138" s="152"/>
      <c r="AF138" s="152"/>
      <c r="AG138" s="152"/>
      <c r="AH138" s="152"/>
      <c r="AI138" s="152"/>
      <c r="AJ138" s="347"/>
      <c r="AK138" s="152"/>
      <c r="AL138" s="152"/>
      <c r="AM138" s="295"/>
      <c r="AN138" s="228"/>
      <c r="AO138" s="228"/>
      <c r="AP138" s="228"/>
      <c r="AQ138" s="228"/>
      <c r="AR138" s="228"/>
      <c r="AS138" s="348"/>
      <c r="AT138" s="264">
        <f t="shared" si="93"/>
        <v>0</v>
      </c>
      <c r="AU138" s="259"/>
      <c r="AV138" s="265">
        <f t="shared" si="107"/>
        <v>0</v>
      </c>
      <c r="AX138" s="265">
        <f t="shared" si="111"/>
        <v>0</v>
      </c>
      <c r="AZ138" s="492">
        <f t="shared" si="108"/>
        <v>0</v>
      </c>
      <c r="BB138" s="492">
        <f t="shared" si="109"/>
        <v>0</v>
      </c>
      <c r="BD138" s="265">
        <f t="shared" si="112"/>
        <v>0</v>
      </c>
      <c r="BE138" s="105"/>
      <c r="BF138" s="105"/>
      <c r="BG138" s="105"/>
      <c r="BH138" s="105"/>
      <c r="BI138" s="105"/>
      <c r="BJ138" s="105"/>
    </row>
    <row r="139" spans="2:62" ht="20.100000000000001" hidden="1" customHeight="1" outlineLevel="1">
      <c r="B139" s="100"/>
      <c r="C139" s="908"/>
      <c r="D139" s="909"/>
      <c r="E139" s="909"/>
      <c r="F139" s="910"/>
      <c r="G139" s="890"/>
      <c r="H139" s="891"/>
      <c r="I139" s="152"/>
      <c r="J139" s="152"/>
      <c r="K139" s="152"/>
      <c r="L139" s="152"/>
      <c r="M139" s="152"/>
      <c r="N139" s="152"/>
      <c r="O139" s="152"/>
      <c r="P139" s="153"/>
      <c r="Q139" s="153"/>
      <c r="R139" s="156">
        <f t="shared" si="103"/>
        <v>0</v>
      </c>
      <c r="S139" s="156">
        <f t="shared" si="104"/>
        <v>0</v>
      </c>
      <c r="U139" s="157">
        <f t="shared" si="110"/>
        <v>0</v>
      </c>
      <c r="W139" s="152"/>
      <c r="X139" s="152"/>
      <c r="Y139" s="152"/>
      <c r="Z139" s="152"/>
      <c r="AA139" s="152"/>
      <c r="AB139" s="152"/>
      <c r="AC139" s="347"/>
      <c r="AD139" s="152"/>
      <c r="AE139" s="152"/>
      <c r="AF139" s="152"/>
      <c r="AG139" s="152"/>
      <c r="AH139" s="152"/>
      <c r="AI139" s="152"/>
      <c r="AJ139" s="347"/>
      <c r="AK139" s="152"/>
      <c r="AL139" s="152"/>
      <c r="AM139" s="295"/>
      <c r="AN139" s="228"/>
      <c r="AO139" s="228"/>
      <c r="AP139" s="228"/>
      <c r="AQ139" s="228"/>
      <c r="AR139" s="228"/>
      <c r="AS139" s="348"/>
      <c r="AT139" s="264">
        <f t="shared" si="93"/>
        <v>0</v>
      </c>
      <c r="AU139" s="259"/>
      <c r="AV139" s="265">
        <f t="shared" si="107"/>
        <v>0</v>
      </c>
      <c r="AX139" s="265">
        <f t="shared" si="111"/>
        <v>0</v>
      </c>
      <c r="AZ139" s="492">
        <f t="shared" si="108"/>
        <v>0</v>
      </c>
      <c r="BB139" s="492">
        <f t="shared" si="109"/>
        <v>0</v>
      </c>
      <c r="BD139" s="265">
        <f t="shared" si="112"/>
        <v>0</v>
      </c>
      <c r="BE139" s="105"/>
      <c r="BF139" s="105"/>
      <c r="BG139" s="105"/>
      <c r="BH139" s="105"/>
      <c r="BI139" s="105"/>
      <c r="BJ139" s="105"/>
    </row>
    <row r="140" spans="2:62" ht="20.100000000000001" hidden="1" customHeight="1" outlineLevel="1">
      <c r="B140" s="100"/>
      <c r="C140" s="908"/>
      <c r="D140" s="909"/>
      <c r="E140" s="909"/>
      <c r="F140" s="910"/>
      <c r="G140" s="890"/>
      <c r="H140" s="891"/>
      <c r="I140" s="152"/>
      <c r="J140" s="152"/>
      <c r="K140" s="152"/>
      <c r="L140" s="152"/>
      <c r="M140" s="152"/>
      <c r="N140" s="152"/>
      <c r="O140" s="152"/>
      <c r="P140" s="153"/>
      <c r="Q140" s="153"/>
      <c r="R140" s="156">
        <f t="shared" si="103"/>
        <v>0</v>
      </c>
      <c r="S140" s="156">
        <f t="shared" si="104"/>
        <v>0</v>
      </c>
      <c r="U140" s="157">
        <f t="shared" si="110"/>
        <v>0</v>
      </c>
      <c r="W140" s="152"/>
      <c r="X140" s="152"/>
      <c r="Y140" s="152"/>
      <c r="Z140" s="152"/>
      <c r="AA140" s="152"/>
      <c r="AB140" s="152"/>
      <c r="AC140" s="347"/>
      <c r="AD140" s="152"/>
      <c r="AE140" s="152"/>
      <c r="AF140" s="152"/>
      <c r="AG140" s="152"/>
      <c r="AH140" s="152"/>
      <c r="AI140" s="152"/>
      <c r="AJ140" s="347"/>
      <c r="AK140" s="152"/>
      <c r="AL140" s="152"/>
      <c r="AM140" s="295"/>
      <c r="AN140" s="228"/>
      <c r="AO140" s="228"/>
      <c r="AP140" s="228"/>
      <c r="AQ140" s="228"/>
      <c r="AR140" s="228"/>
      <c r="AS140" s="348"/>
      <c r="AT140" s="264">
        <f t="shared" si="93"/>
        <v>0</v>
      </c>
      <c r="AU140" s="259"/>
      <c r="AV140" s="265">
        <f t="shared" si="107"/>
        <v>0</v>
      </c>
      <c r="AX140" s="265">
        <f t="shared" si="111"/>
        <v>0</v>
      </c>
      <c r="AZ140" s="492">
        <f t="shared" si="108"/>
        <v>0</v>
      </c>
      <c r="BB140" s="492">
        <f t="shared" si="109"/>
        <v>0</v>
      </c>
      <c r="BD140" s="265">
        <f t="shared" si="112"/>
        <v>0</v>
      </c>
      <c r="BE140" s="105"/>
      <c r="BF140" s="105"/>
      <c r="BG140" s="105"/>
      <c r="BH140" s="105"/>
      <c r="BI140" s="105"/>
      <c r="BJ140" s="105"/>
    </row>
    <row r="141" spans="2:62" ht="20.100000000000001" hidden="1" customHeight="1" outlineLevel="1">
      <c r="B141" s="100"/>
      <c r="C141" s="908"/>
      <c r="D141" s="909"/>
      <c r="E141" s="909"/>
      <c r="F141" s="910"/>
      <c r="G141" s="890"/>
      <c r="H141" s="891"/>
      <c r="I141" s="152"/>
      <c r="J141" s="152"/>
      <c r="K141" s="152"/>
      <c r="L141" s="152"/>
      <c r="M141" s="152"/>
      <c r="N141" s="152"/>
      <c r="O141" s="152"/>
      <c r="P141" s="153"/>
      <c r="Q141" s="153"/>
      <c r="R141" s="156">
        <f t="shared" si="103"/>
        <v>0</v>
      </c>
      <c r="S141" s="156">
        <f t="shared" si="104"/>
        <v>0</v>
      </c>
      <c r="U141" s="157">
        <f t="shared" si="110"/>
        <v>0</v>
      </c>
      <c r="W141" s="152"/>
      <c r="X141" s="152"/>
      <c r="Y141" s="152"/>
      <c r="Z141" s="152"/>
      <c r="AA141" s="152"/>
      <c r="AB141" s="152"/>
      <c r="AC141" s="347"/>
      <c r="AD141" s="152"/>
      <c r="AE141" s="152"/>
      <c r="AF141" s="152"/>
      <c r="AG141" s="152"/>
      <c r="AH141" s="152"/>
      <c r="AI141" s="152"/>
      <c r="AJ141" s="347"/>
      <c r="AK141" s="152"/>
      <c r="AL141" s="152"/>
      <c r="AM141" s="295"/>
      <c r="AN141" s="228"/>
      <c r="AO141" s="228"/>
      <c r="AP141" s="228"/>
      <c r="AQ141" s="228"/>
      <c r="AR141" s="228"/>
      <c r="AS141" s="348"/>
      <c r="AT141" s="264">
        <f t="shared" si="93"/>
        <v>0</v>
      </c>
      <c r="AU141" s="259"/>
      <c r="AV141" s="265">
        <f t="shared" si="107"/>
        <v>0</v>
      </c>
      <c r="AX141" s="265">
        <f t="shared" si="111"/>
        <v>0</v>
      </c>
      <c r="AZ141" s="492">
        <f t="shared" si="108"/>
        <v>0</v>
      </c>
      <c r="BB141" s="492">
        <f t="shared" si="109"/>
        <v>0</v>
      </c>
      <c r="BD141" s="265">
        <f t="shared" si="112"/>
        <v>0</v>
      </c>
      <c r="BE141" s="105"/>
      <c r="BF141" s="105"/>
      <c r="BG141" s="105"/>
      <c r="BH141" s="105"/>
      <c r="BI141" s="105"/>
      <c r="BJ141" s="105"/>
    </row>
    <row r="142" spans="2:62" ht="20.100000000000001" hidden="1" customHeight="1" outlineLevel="1">
      <c r="B142" s="100"/>
      <c r="C142" s="908"/>
      <c r="D142" s="909"/>
      <c r="E142" s="909"/>
      <c r="F142" s="910"/>
      <c r="G142" s="890"/>
      <c r="H142" s="891"/>
      <c r="I142" s="152"/>
      <c r="J142" s="152"/>
      <c r="K142" s="152"/>
      <c r="L142" s="152"/>
      <c r="M142" s="152"/>
      <c r="N142" s="152"/>
      <c r="O142" s="152"/>
      <c r="P142" s="153"/>
      <c r="Q142" s="153"/>
      <c r="R142" s="156">
        <f t="shared" si="103"/>
        <v>0</v>
      </c>
      <c r="S142" s="156">
        <f t="shared" si="104"/>
        <v>0</v>
      </c>
      <c r="U142" s="157">
        <f t="shared" si="110"/>
        <v>0</v>
      </c>
      <c r="W142" s="152"/>
      <c r="X142" s="152"/>
      <c r="Y142" s="152"/>
      <c r="Z142" s="152"/>
      <c r="AA142" s="152"/>
      <c r="AB142" s="152"/>
      <c r="AC142" s="347"/>
      <c r="AD142" s="152"/>
      <c r="AE142" s="152"/>
      <c r="AF142" s="152"/>
      <c r="AG142" s="152"/>
      <c r="AH142" s="152"/>
      <c r="AI142" s="152"/>
      <c r="AJ142" s="347"/>
      <c r="AK142" s="152"/>
      <c r="AL142" s="152"/>
      <c r="AM142" s="295"/>
      <c r="AN142" s="228"/>
      <c r="AO142" s="228"/>
      <c r="AP142" s="228"/>
      <c r="AQ142" s="228"/>
      <c r="AR142" s="228"/>
      <c r="AS142" s="348"/>
      <c r="AT142" s="264">
        <f t="shared" si="93"/>
        <v>0</v>
      </c>
      <c r="AU142" s="259"/>
      <c r="AV142" s="265">
        <f t="shared" si="107"/>
        <v>0</v>
      </c>
      <c r="AX142" s="265">
        <f t="shared" si="111"/>
        <v>0</v>
      </c>
      <c r="AZ142" s="492">
        <f t="shared" si="108"/>
        <v>0</v>
      </c>
      <c r="BB142" s="492">
        <f t="shared" si="109"/>
        <v>0</v>
      </c>
      <c r="BD142" s="265">
        <f t="shared" si="112"/>
        <v>0</v>
      </c>
      <c r="BE142" s="105"/>
      <c r="BF142" s="105"/>
      <c r="BG142" s="105"/>
      <c r="BH142" s="105"/>
      <c r="BI142" s="105"/>
      <c r="BJ142" s="105"/>
    </row>
    <row r="143" spans="2:62" ht="20.100000000000001" hidden="1" customHeight="1" outlineLevel="1">
      <c r="B143" s="100"/>
      <c r="C143" s="908"/>
      <c r="D143" s="909"/>
      <c r="E143" s="909"/>
      <c r="F143" s="910"/>
      <c r="G143" s="890"/>
      <c r="H143" s="891"/>
      <c r="I143" s="152"/>
      <c r="J143" s="152"/>
      <c r="K143" s="152"/>
      <c r="L143" s="152"/>
      <c r="M143" s="152"/>
      <c r="N143" s="152"/>
      <c r="O143" s="152"/>
      <c r="P143" s="153"/>
      <c r="Q143" s="153"/>
      <c r="R143" s="156">
        <f t="shared" si="103"/>
        <v>0</v>
      </c>
      <c r="S143" s="156">
        <f t="shared" si="104"/>
        <v>0</v>
      </c>
      <c r="U143" s="157">
        <f t="shared" si="110"/>
        <v>0</v>
      </c>
      <c r="W143" s="152"/>
      <c r="X143" s="152"/>
      <c r="Y143" s="152"/>
      <c r="Z143" s="152"/>
      <c r="AA143" s="152"/>
      <c r="AB143" s="152"/>
      <c r="AC143" s="347"/>
      <c r="AD143" s="152"/>
      <c r="AE143" s="152"/>
      <c r="AF143" s="152"/>
      <c r="AG143" s="152"/>
      <c r="AH143" s="152"/>
      <c r="AI143" s="152"/>
      <c r="AJ143" s="347"/>
      <c r="AK143" s="152"/>
      <c r="AL143" s="152"/>
      <c r="AM143" s="295"/>
      <c r="AN143" s="228"/>
      <c r="AO143" s="228"/>
      <c r="AP143" s="228"/>
      <c r="AQ143" s="228"/>
      <c r="AR143" s="228"/>
      <c r="AS143" s="348"/>
      <c r="AT143" s="264">
        <f t="shared" si="93"/>
        <v>0</v>
      </c>
      <c r="AU143" s="259"/>
      <c r="AV143" s="265">
        <f t="shared" si="107"/>
        <v>0</v>
      </c>
      <c r="AX143" s="265">
        <f t="shared" si="111"/>
        <v>0</v>
      </c>
      <c r="AZ143" s="492">
        <f t="shared" si="108"/>
        <v>0</v>
      </c>
      <c r="BB143" s="492">
        <f t="shared" si="109"/>
        <v>0</v>
      </c>
      <c r="BD143" s="265">
        <f t="shared" si="112"/>
        <v>0</v>
      </c>
      <c r="BE143" s="105"/>
      <c r="BF143" s="105"/>
      <c r="BG143" s="105"/>
      <c r="BH143" s="105"/>
      <c r="BI143" s="105"/>
      <c r="BJ143" s="105"/>
    </row>
    <row r="144" spans="2:62" ht="20.100000000000001" hidden="1" customHeight="1" outlineLevel="1">
      <c r="B144" s="100"/>
      <c r="C144" s="908"/>
      <c r="D144" s="909"/>
      <c r="E144" s="909"/>
      <c r="F144" s="910"/>
      <c r="G144" s="890"/>
      <c r="H144" s="891"/>
      <c r="I144" s="152"/>
      <c r="J144" s="152"/>
      <c r="K144" s="152"/>
      <c r="L144" s="152"/>
      <c r="M144" s="152"/>
      <c r="N144" s="152"/>
      <c r="O144" s="152"/>
      <c r="P144" s="153"/>
      <c r="Q144" s="153"/>
      <c r="R144" s="156">
        <f t="shared" si="103"/>
        <v>0</v>
      </c>
      <c r="S144" s="156">
        <f t="shared" si="104"/>
        <v>0</v>
      </c>
      <c r="U144" s="157">
        <f t="shared" si="110"/>
        <v>0</v>
      </c>
      <c r="W144" s="152"/>
      <c r="X144" s="152"/>
      <c r="Y144" s="152"/>
      <c r="Z144" s="152"/>
      <c r="AA144" s="152"/>
      <c r="AB144" s="152"/>
      <c r="AC144" s="347"/>
      <c r="AD144" s="152"/>
      <c r="AE144" s="152"/>
      <c r="AF144" s="152"/>
      <c r="AG144" s="152"/>
      <c r="AH144" s="152"/>
      <c r="AI144" s="152"/>
      <c r="AJ144" s="347"/>
      <c r="AK144" s="152"/>
      <c r="AL144" s="152"/>
      <c r="AM144" s="295"/>
      <c r="AN144" s="228"/>
      <c r="AO144" s="228"/>
      <c r="AP144" s="228"/>
      <c r="AQ144" s="228"/>
      <c r="AR144" s="228"/>
      <c r="AS144" s="348"/>
      <c r="AT144" s="264">
        <f t="shared" si="93"/>
        <v>0</v>
      </c>
      <c r="AU144" s="259"/>
      <c r="AV144" s="265">
        <f t="shared" si="107"/>
        <v>0</v>
      </c>
      <c r="AX144" s="265">
        <f t="shared" si="111"/>
        <v>0</v>
      </c>
      <c r="AZ144" s="492">
        <f t="shared" si="108"/>
        <v>0</v>
      </c>
      <c r="BB144" s="492">
        <f t="shared" si="109"/>
        <v>0</v>
      </c>
      <c r="BD144" s="265">
        <f t="shared" si="112"/>
        <v>0</v>
      </c>
      <c r="BE144" s="105"/>
      <c r="BF144" s="105"/>
      <c r="BG144" s="105"/>
      <c r="BH144" s="105"/>
      <c r="BI144" s="105"/>
      <c r="BJ144" s="105"/>
    </row>
    <row r="145" spans="2:62" ht="20.100000000000001" hidden="1" customHeight="1" outlineLevel="1">
      <c r="B145" s="100"/>
      <c r="C145" s="908"/>
      <c r="D145" s="909"/>
      <c r="E145" s="909"/>
      <c r="F145" s="910"/>
      <c r="G145" s="890"/>
      <c r="H145" s="891"/>
      <c r="I145" s="152"/>
      <c r="J145" s="152"/>
      <c r="K145" s="152"/>
      <c r="L145" s="152"/>
      <c r="M145" s="152"/>
      <c r="N145" s="152"/>
      <c r="O145" s="152"/>
      <c r="P145" s="153"/>
      <c r="Q145" s="153"/>
      <c r="R145" s="156">
        <f t="shared" si="103"/>
        <v>0</v>
      </c>
      <c r="S145" s="156">
        <f t="shared" si="104"/>
        <v>0</v>
      </c>
      <c r="U145" s="157">
        <f t="shared" si="110"/>
        <v>0</v>
      </c>
      <c r="W145" s="152"/>
      <c r="X145" s="152"/>
      <c r="Y145" s="152"/>
      <c r="Z145" s="152"/>
      <c r="AA145" s="152"/>
      <c r="AB145" s="152"/>
      <c r="AC145" s="347"/>
      <c r="AD145" s="152"/>
      <c r="AE145" s="152"/>
      <c r="AF145" s="152"/>
      <c r="AG145" s="152"/>
      <c r="AH145" s="152"/>
      <c r="AI145" s="152"/>
      <c r="AJ145" s="347"/>
      <c r="AK145" s="152"/>
      <c r="AL145" s="152"/>
      <c r="AM145" s="295"/>
      <c r="AN145" s="228"/>
      <c r="AO145" s="228"/>
      <c r="AP145" s="228"/>
      <c r="AQ145" s="228"/>
      <c r="AR145" s="228"/>
      <c r="AS145" s="348"/>
      <c r="AT145" s="264">
        <f t="shared" si="93"/>
        <v>0</v>
      </c>
      <c r="AU145" s="259"/>
      <c r="AV145" s="265">
        <f t="shared" si="107"/>
        <v>0</v>
      </c>
      <c r="AX145" s="265">
        <f t="shared" si="111"/>
        <v>0</v>
      </c>
      <c r="AZ145" s="492">
        <f t="shared" si="108"/>
        <v>0</v>
      </c>
      <c r="BB145" s="492">
        <f t="shared" si="109"/>
        <v>0</v>
      </c>
      <c r="BD145" s="265">
        <f t="shared" si="112"/>
        <v>0</v>
      </c>
      <c r="BE145" s="105"/>
      <c r="BF145" s="105"/>
      <c r="BG145" s="105"/>
      <c r="BH145" s="105"/>
      <c r="BI145" s="105"/>
      <c r="BJ145" s="105"/>
    </row>
    <row r="146" spans="2:62" ht="20.100000000000001" hidden="1" customHeight="1" outlineLevel="1">
      <c r="B146" s="100"/>
      <c r="C146" s="908"/>
      <c r="D146" s="909"/>
      <c r="E146" s="909"/>
      <c r="F146" s="910"/>
      <c r="G146" s="890"/>
      <c r="H146" s="891"/>
      <c r="I146" s="152"/>
      <c r="J146" s="152"/>
      <c r="K146" s="152"/>
      <c r="L146" s="152"/>
      <c r="M146" s="152"/>
      <c r="N146" s="152"/>
      <c r="O146" s="152"/>
      <c r="P146" s="153"/>
      <c r="Q146" s="153"/>
      <c r="R146" s="156">
        <f t="shared" si="103"/>
        <v>0</v>
      </c>
      <c r="S146" s="156">
        <f t="shared" si="104"/>
        <v>0</v>
      </c>
      <c r="U146" s="157">
        <f t="shared" si="110"/>
        <v>0</v>
      </c>
      <c r="W146" s="152"/>
      <c r="X146" s="152"/>
      <c r="Y146" s="152"/>
      <c r="Z146" s="152"/>
      <c r="AA146" s="152"/>
      <c r="AB146" s="152"/>
      <c r="AC146" s="347"/>
      <c r="AD146" s="152"/>
      <c r="AE146" s="152"/>
      <c r="AF146" s="152"/>
      <c r="AG146" s="152"/>
      <c r="AH146" s="152"/>
      <c r="AI146" s="152"/>
      <c r="AJ146" s="347"/>
      <c r="AK146" s="152"/>
      <c r="AL146" s="152"/>
      <c r="AM146" s="295"/>
      <c r="AN146" s="228"/>
      <c r="AO146" s="228"/>
      <c r="AP146" s="228"/>
      <c r="AQ146" s="228"/>
      <c r="AR146" s="228"/>
      <c r="AS146" s="348"/>
      <c r="AT146" s="264">
        <f t="shared" si="93"/>
        <v>0</v>
      </c>
      <c r="AU146" s="259"/>
      <c r="AV146" s="265">
        <f t="shared" si="107"/>
        <v>0</v>
      </c>
      <c r="AX146" s="265">
        <f t="shared" si="111"/>
        <v>0</v>
      </c>
      <c r="AZ146" s="492">
        <f t="shared" si="108"/>
        <v>0</v>
      </c>
      <c r="BB146" s="492">
        <f t="shared" si="109"/>
        <v>0</v>
      </c>
      <c r="BD146" s="265">
        <f t="shared" si="112"/>
        <v>0</v>
      </c>
      <c r="BE146" s="105"/>
      <c r="BF146" s="105"/>
      <c r="BG146" s="105"/>
      <c r="BH146" s="105"/>
      <c r="BI146" s="105"/>
      <c r="BJ146" s="105"/>
    </row>
    <row r="147" spans="2:62" ht="9.9499999999999993" hidden="1" customHeight="1" outlineLevel="1">
      <c r="B147" s="101"/>
      <c r="C147" s="208"/>
      <c r="D147" s="208"/>
      <c r="E147" s="208"/>
      <c r="F147" s="208"/>
      <c r="G147" s="237"/>
      <c r="H147" s="207"/>
      <c r="I147" s="257"/>
      <c r="J147" s="257"/>
      <c r="K147" s="257"/>
      <c r="L147" s="257"/>
      <c r="M147" s="257"/>
      <c r="N147" s="257"/>
      <c r="O147" s="257"/>
      <c r="P147" s="256"/>
      <c r="Q147" s="102"/>
      <c r="R147" s="102"/>
      <c r="S147" s="102"/>
      <c r="U147" s="98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Z147" s="493"/>
      <c r="BE147" s="105"/>
      <c r="BF147" s="105"/>
      <c r="BG147" s="105"/>
      <c r="BH147" s="105"/>
      <c r="BI147" s="105"/>
      <c r="BJ147" s="105"/>
    </row>
    <row r="148" spans="2:62" ht="20.100000000000001" customHeight="1" collapsed="1">
      <c r="B148" s="151">
        <f>B131+1</f>
        <v>9</v>
      </c>
      <c r="C148" s="916"/>
      <c r="D148" s="917"/>
      <c r="E148" s="917"/>
      <c r="F148" s="918"/>
      <c r="G148" s="429"/>
      <c r="H148" s="206">
        <v>1</v>
      </c>
      <c r="I148" s="642">
        <f t="shared" ref="I148" si="113">$H148*SUM(I149:I163)</f>
        <v>0</v>
      </c>
      <c r="J148" s="643">
        <f t="shared" ref="J148:O148" si="114">$H148*SUM(J149:J163)</f>
        <v>0</v>
      </c>
      <c r="K148" s="644">
        <f t="shared" si="114"/>
        <v>0</v>
      </c>
      <c r="L148" s="645">
        <f t="shared" si="114"/>
        <v>0</v>
      </c>
      <c r="M148" s="645">
        <f t="shared" si="114"/>
        <v>0</v>
      </c>
      <c r="N148" s="644">
        <f t="shared" si="114"/>
        <v>0</v>
      </c>
      <c r="O148" s="642">
        <f t="shared" si="114"/>
        <v>0</v>
      </c>
      <c r="P148" s="209">
        <f t="shared" ref="P148:Q148" si="115">$H148*SUM(P149:P163)</f>
        <v>0</v>
      </c>
      <c r="Q148" s="210">
        <f t="shared" si="115"/>
        <v>0</v>
      </c>
      <c r="R148" s="136">
        <f t="shared" ref="R148:R163" si="116">P148*(1+Gewinn)*(1+SicherheitAngebot)</f>
        <v>0</v>
      </c>
      <c r="S148" s="137">
        <f t="shared" ref="S148:S163" si="117">Q148*(1+MGKZ)*(1+Gewinn)*(1+SicherheitAngebot)</f>
        <v>0</v>
      </c>
      <c r="U148" s="10">
        <f>I148*$I$7+J148*$J$7+K148*$K$7+L148*$L$7+M148*$M$7+N148*$N$7+O148*$O$7+R148+S148</f>
        <v>0</v>
      </c>
      <c r="W148" s="646">
        <f t="shared" ref="W148:AB148" si="118">$H148*SUM(W149:W163)</f>
        <v>0</v>
      </c>
      <c r="X148" s="647">
        <f t="shared" si="118"/>
        <v>0</v>
      </c>
      <c r="Y148" s="648">
        <f t="shared" si="118"/>
        <v>0</v>
      </c>
      <c r="Z148" s="649">
        <f t="shared" si="118"/>
        <v>0</v>
      </c>
      <c r="AA148" s="648">
        <f t="shared" si="118"/>
        <v>0</v>
      </c>
      <c r="AB148" s="646">
        <f t="shared" si="118"/>
        <v>0</v>
      </c>
      <c r="AC148" s="258"/>
      <c r="AD148" s="646">
        <f t="shared" ref="AD148:AM148" si="119">$H148*SUM(AD149:AD163)</f>
        <v>0</v>
      </c>
      <c r="AE148" s="647">
        <f t="shared" si="119"/>
        <v>0</v>
      </c>
      <c r="AF148" s="648">
        <f t="shared" si="119"/>
        <v>0</v>
      </c>
      <c r="AG148" s="649">
        <f t="shared" si="119"/>
        <v>0</v>
      </c>
      <c r="AH148" s="648">
        <f t="shared" si="119"/>
        <v>0</v>
      </c>
      <c r="AI148" s="646">
        <f t="shared" si="119"/>
        <v>0</v>
      </c>
      <c r="AJ148" s="258"/>
      <c r="AK148" s="653">
        <f t="shared" si="119"/>
        <v>0</v>
      </c>
      <c r="AL148" s="653">
        <f t="shared" si="119"/>
        <v>0</v>
      </c>
      <c r="AM148" s="653">
        <f t="shared" si="119"/>
        <v>0</v>
      </c>
      <c r="AN148" s="227">
        <f>$H148*SUM(AN149:AN163)*(1+Gewinn)*(1+SicherheitAngebot)</f>
        <v>0</v>
      </c>
      <c r="AO148" s="227">
        <f>$H148*SUM(AO149:AO163)*(1+Gewinn)*(1+SicherheitAngebot)</f>
        <v>0</v>
      </c>
      <c r="AP148" s="227">
        <f>$H148*SUM(AP149:AP163)*(1+Gewinn)*(1+SicherheitAngebot)</f>
        <v>0</v>
      </c>
      <c r="AQ148" s="227">
        <f>$H148*SUM(AQ149:AQ163)*(1+Gewinn)*(1+SicherheitAngebot)</f>
        <v>0</v>
      </c>
      <c r="AR148" s="227">
        <f>$H148*SUM(AR149:AR163)*(1+Gewinn)*(1+SicherheitAngebot)</f>
        <v>0</v>
      </c>
      <c r="AS148" s="262"/>
      <c r="AT148" s="263">
        <f t="shared" si="93"/>
        <v>0</v>
      </c>
      <c r="AU148" s="259"/>
      <c r="AV148" s="491">
        <f>AK148*$AK$7+AL148*$AL$7+AM148*$AM$7+SUM(AN148:AR148)+AT148/Zuschläge_IBN+AT148</f>
        <v>0</v>
      </c>
      <c r="AX148" s="685">
        <f>U148+AV148</f>
        <v>0</v>
      </c>
      <c r="AZ148" s="490">
        <f>IF(H148&gt;0,U148/(1+SicherheitAngebot)*(1+Sicherheit),0)</f>
        <v>0</v>
      </c>
      <c r="BB148" s="490">
        <f>IF(H148&gt;0,AV148/(1+SicherheitAngebot)*(1+Sicherheit),0)</f>
        <v>0</v>
      </c>
      <c r="BD148" s="490">
        <f>AZ148+BB148</f>
        <v>0</v>
      </c>
      <c r="BE148" s="105"/>
      <c r="BF148" s="105"/>
      <c r="BG148" s="105"/>
      <c r="BH148" s="105"/>
      <c r="BI148" s="105"/>
      <c r="BJ148" s="105"/>
    </row>
    <row r="149" spans="2:62" ht="20.100000000000001" hidden="1" customHeight="1" outlineLevel="1">
      <c r="B149" s="99"/>
      <c r="C149" s="908"/>
      <c r="D149" s="909"/>
      <c r="E149" s="909"/>
      <c r="F149" s="910"/>
      <c r="G149" s="890"/>
      <c r="H149" s="901"/>
      <c r="I149" s="152"/>
      <c r="J149" s="152"/>
      <c r="K149" s="152"/>
      <c r="L149" s="152"/>
      <c r="M149" s="152"/>
      <c r="N149" s="152"/>
      <c r="O149" s="152"/>
      <c r="P149" s="153"/>
      <c r="Q149" s="153"/>
      <c r="R149" s="156">
        <f t="shared" si="116"/>
        <v>0</v>
      </c>
      <c r="S149" s="156">
        <f t="shared" si="117"/>
        <v>0</v>
      </c>
      <c r="U149" s="157">
        <f>I149*$I$7+J149*$J$7+K149*$K$7+L149*$L$7+M149*$M$7+N149*$N$7+O149*$O$7+R149+S149</f>
        <v>0</v>
      </c>
      <c r="W149" s="152"/>
      <c r="X149" s="152"/>
      <c r="Y149" s="152"/>
      <c r="Z149" s="152"/>
      <c r="AA149" s="152"/>
      <c r="AB149" s="152"/>
      <c r="AC149" s="347"/>
      <c r="AD149" s="152"/>
      <c r="AE149" s="152"/>
      <c r="AF149" s="152"/>
      <c r="AG149" s="152"/>
      <c r="AH149" s="152"/>
      <c r="AI149" s="152"/>
      <c r="AJ149" s="347"/>
      <c r="AK149" s="152"/>
      <c r="AL149" s="152"/>
      <c r="AM149" s="295"/>
      <c r="AN149" s="228"/>
      <c r="AO149" s="228"/>
      <c r="AP149" s="228"/>
      <c r="AQ149" s="228"/>
      <c r="AR149" s="228"/>
      <c r="AS149" s="348"/>
      <c r="AT149" s="264">
        <f t="shared" si="93"/>
        <v>0</v>
      </c>
      <c r="AU149" s="259"/>
      <c r="AV149" s="265">
        <f t="shared" ref="AV149:AV163" si="120">AK149*$AK$7+AL149*$AL$7+AM149*$AM$7+SUM(AN149:AR149)*(1+Gewinn)*(1+SicherheitAngebot)+AT149/Zuschläge_IBN+AT149</f>
        <v>0</v>
      </c>
      <c r="AX149" s="265">
        <f>U149+AV149</f>
        <v>0</v>
      </c>
      <c r="AZ149" s="492">
        <f t="shared" ref="AZ149:AZ163" si="121">U149/(1+SicherheitAngebot)*(1+Sicherheit)</f>
        <v>0</v>
      </c>
      <c r="BB149" s="492">
        <f t="shared" ref="BB149:BB163" si="122">AV149/(1+SicherheitAngebot)*(1+Sicherheit)</f>
        <v>0</v>
      </c>
      <c r="BD149" s="265">
        <f>AZ149+BB149</f>
        <v>0</v>
      </c>
      <c r="BE149" s="105"/>
      <c r="BF149" s="105"/>
      <c r="BG149" s="105"/>
      <c r="BH149" s="105"/>
      <c r="BI149" s="105"/>
      <c r="BJ149" s="105"/>
    </row>
    <row r="150" spans="2:62" ht="20.100000000000001" hidden="1" customHeight="1" outlineLevel="1">
      <c r="B150" s="421"/>
      <c r="C150" s="908"/>
      <c r="D150" s="909"/>
      <c r="E150" s="909"/>
      <c r="F150" s="910"/>
      <c r="G150" s="890"/>
      <c r="H150" s="891"/>
      <c r="I150" s="152"/>
      <c r="J150" s="152"/>
      <c r="K150" s="152"/>
      <c r="L150" s="152"/>
      <c r="M150" s="152"/>
      <c r="N150" s="152"/>
      <c r="O150" s="152"/>
      <c r="P150" s="153"/>
      <c r="Q150" s="153"/>
      <c r="R150" s="156">
        <f t="shared" si="116"/>
        <v>0</v>
      </c>
      <c r="S150" s="156">
        <f t="shared" si="117"/>
        <v>0</v>
      </c>
      <c r="U150" s="157">
        <f t="shared" ref="U150:U163" si="123">I150*$I$7+J150*$J$7+K150*$K$7+L150*$L$7+M150*$M$7+N150*$N$7+O150*$O$7+R150+S150</f>
        <v>0</v>
      </c>
      <c r="W150" s="152"/>
      <c r="X150" s="152"/>
      <c r="Y150" s="152"/>
      <c r="Z150" s="152"/>
      <c r="AA150" s="152"/>
      <c r="AB150" s="152"/>
      <c r="AC150" s="347"/>
      <c r="AD150" s="152"/>
      <c r="AE150" s="152"/>
      <c r="AF150" s="152"/>
      <c r="AG150" s="152"/>
      <c r="AH150" s="152"/>
      <c r="AI150" s="152"/>
      <c r="AJ150" s="347"/>
      <c r="AK150" s="152"/>
      <c r="AL150" s="152"/>
      <c r="AM150" s="295"/>
      <c r="AN150" s="228"/>
      <c r="AO150" s="228"/>
      <c r="AP150" s="228"/>
      <c r="AQ150" s="228"/>
      <c r="AR150" s="228"/>
      <c r="AS150" s="348"/>
      <c r="AT150" s="264">
        <f t="shared" si="93"/>
        <v>0</v>
      </c>
      <c r="AU150" s="259"/>
      <c r="AV150" s="265">
        <f t="shared" si="120"/>
        <v>0</v>
      </c>
      <c r="AX150" s="265">
        <f t="shared" ref="AX150:AX163" si="124">U150+AV150</f>
        <v>0</v>
      </c>
      <c r="AZ150" s="492">
        <f t="shared" si="121"/>
        <v>0</v>
      </c>
      <c r="BB150" s="492">
        <f t="shared" si="122"/>
        <v>0</v>
      </c>
      <c r="BD150" s="265">
        <f t="shared" ref="BD150:BD163" si="125">AZ150+BB150</f>
        <v>0</v>
      </c>
      <c r="BE150" s="105"/>
      <c r="BF150" s="105"/>
      <c r="BG150" s="105"/>
      <c r="BH150" s="105"/>
      <c r="BI150" s="105"/>
      <c r="BJ150" s="105"/>
    </row>
    <row r="151" spans="2:62" ht="20.100000000000001" hidden="1" customHeight="1" outlineLevel="1">
      <c r="B151" s="421"/>
      <c r="C151" s="908"/>
      <c r="D151" s="909"/>
      <c r="E151" s="909"/>
      <c r="F151" s="910"/>
      <c r="G151" s="890"/>
      <c r="H151" s="891"/>
      <c r="I151" s="152"/>
      <c r="J151" s="152"/>
      <c r="K151" s="152"/>
      <c r="L151" s="152"/>
      <c r="M151" s="152"/>
      <c r="N151" s="152"/>
      <c r="O151" s="152"/>
      <c r="P151" s="153"/>
      <c r="Q151" s="153"/>
      <c r="R151" s="156">
        <f t="shared" si="116"/>
        <v>0</v>
      </c>
      <c r="S151" s="156">
        <f t="shared" si="117"/>
        <v>0</v>
      </c>
      <c r="U151" s="157">
        <f t="shared" si="123"/>
        <v>0</v>
      </c>
      <c r="W151" s="152"/>
      <c r="X151" s="152"/>
      <c r="Y151" s="152"/>
      <c r="Z151" s="152"/>
      <c r="AA151" s="152"/>
      <c r="AB151" s="152"/>
      <c r="AC151" s="347"/>
      <c r="AD151" s="152"/>
      <c r="AE151" s="152"/>
      <c r="AF151" s="152"/>
      <c r="AG151" s="152"/>
      <c r="AH151" s="152"/>
      <c r="AI151" s="152"/>
      <c r="AJ151" s="347"/>
      <c r="AK151" s="152"/>
      <c r="AL151" s="152"/>
      <c r="AM151" s="295"/>
      <c r="AN151" s="228"/>
      <c r="AO151" s="228"/>
      <c r="AP151" s="228"/>
      <c r="AQ151" s="228"/>
      <c r="AR151" s="228"/>
      <c r="AS151" s="348"/>
      <c r="AT151" s="264">
        <f t="shared" si="93"/>
        <v>0</v>
      </c>
      <c r="AU151" s="259"/>
      <c r="AV151" s="265">
        <f t="shared" si="120"/>
        <v>0</v>
      </c>
      <c r="AX151" s="265">
        <f t="shared" si="124"/>
        <v>0</v>
      </c>
      <c r="AZ151" s="492">
        <f t="shared" si="121"/>
        <v>0</v>
      </c>
      <c r="BB151" s="492">
        <f t="shared" si="122"/>
        <v>0</v>
      </c>
      <c r="BD151" s="265">
        <f t="shared" si="125"/>
        <v>0</v>
      </c>
      <c r="BE151" s="105"/>
      <c r="BF151" s="105"/>
      <c r="BG151" s="105"/>
      <c r="BH151" s="105"/>
      <c r="BI151" s="105"/>
      <c r="BJ151" s="105"/>
    </row>
    <row r="152" spans="2:62" ht="20.100000000000001" hidden="1" customHeight="1" outlineLevel="1">
      <c r="B152" s="421"/>
      <c r="C152" s="908"/>
      <c r="D152" s="909"/>
      <c r="E152" s="909"/>
      <c r="F152" s="910"/>
      <c r="G152" s="890"/>
      <c r="H152" s="891"/>
      <c r="I152" s="152"/>
      <c r="J152" s="152"/>
      <c r="K152" s="152"/>
      <c r="L152" s="152"/>
      <c r="M152" s="152"/>
      <c r="N152" s="152"/>
      <c r="O152" s="152"/>
      <c r="P152" s="153"/>
      <c r="Q152" s="153"/>
      <c r="R152" s="156">
        <f t="shared" si="116"/>
        <v>0</v>
      </c>
      <c r="S152" s="156">
        <f t="shared" si="117"/>
        <v>0</v>
      </c>
      <c r="U152" s="157">
        <f t="shared" si="123"/>
        <v>0</v>
      </c>
      <c r="W152" s="152"/>
      <c r="X152" s="152"/>
      <c r="Y152" s="152"/>
      <c r="Z152" s="152"/>
      <c r="AA152" s="152"/>
      <c r="AB152" s="152"/>
      <c r="AC152" s="347"/>
      <c r="AD152" s="152"/>
      <c r="AE152" s="152"/>
      <c r="AF152" s="152"/>
      <c r="AG152" s="152"/>
      <c r="AH152" s="152"/>
      <c r="AI152" s="152"/>
      <c r="AJ152" s="347"/>
      <c r="AK152" s="152"/>
      <c r="AL152" s="152"/>
      <c r="AM152" s="295"/>
      <c r="AN152" s="228"/>
      <c r="AO152" s="228"/>
      <c r="AP152" s="228"/>
      <c r="AQ152" s="228"/>
      <c r="AR152" s="228"/>
      <c r="AS152" s="348"/>
      <c r="AT152" s="264">
        <f t="shared" si="93"/>
        <v>0</v>
      </c>
      <c r="AU152" s="259"/>
      <c r="AV152" s="265">
        <f t="shared" si="120"/>
        <v>0</v>
      </c>
      <c r="AX152" s="265">
        <f t="shared" si="124"/>
        <v>0</v>
      </c>
      <c r="AZ152" s="492">
        <f t="shared" si="121"/>
        <v>0</v>
      </c>
      <c r="BB152" s="492">
        <f t="shared" si="122"/>
        <v>0</v>
      </c>
      <c r="BD152" s="265">
        <f t="shared" si="125"/>
        <v>0</v>
      </c>
      <c r="BE152" s="105"/>
      <c r="BF152" s="105"/>
      <c r="BG152" s="105"/>
      <c r="BH152" s="105"/>
      <c r="BI152" s="105"/>
      <c r="BJ152" s="105"/>
    </row>
    <row r="153" spans="2:62" ht="20.100000000000001" hidden="1" customHeight="1" outlineLevel="1">
      <c r="B153" s="421"/>
      <c r="C153" s="908"/>
      <c r="D153" s="909"/>
      <c r="E153" s="909"/>
      <c r="F153" s="910"/>
      <c r="G153" s="890"/>
      <c r="H153" s="891"/>
      <c r="I153" s="152"/>
      <c r="J153" s="152"/>
      <c r="K153" s="152"/>
      <c r="L153" s="152"/>
      <c r="M153" s="152"/>
      <c r="N153" s="152"/>
      <c r="O153" s="152"/>
      <c r="P153" s="153"/>
      <c r="Q153" s="153"/>
      <c r="R153" s="156">
        <f t="shared" si="116"/>
        <v>0</v>
      </c>
      <c r="S153" s="156">
        <f t="shared" si="117"/>
        <v>0</v>
      </c>
      <c r="U153" s="157">
        <f t="shared" si="123"/>
        <v>0</v>
      </c>
      <c r="W153" s="152"/>
      <c r="X153" s="152"/>
      <c r="Y153" s="152"/>
      <c r="Z153" s="152"/>
      <c r="AA153" s="152"/>
      <c r="AB153" s="152"/>
      <c r="AC153" s="347"/>
      <c r="AD153" s="152"/>
      <c r="AE153" s="152"/>
      <c r="AF153" s="152"/>
      <c r="AG153" s="152"/>
      <c r="AH153" s="152"/>
      <c r="AI153" s="152"/>
      <c r="AJ153" s="347"/>
      <c r="AK153" s="152"/>
      <c r="AL153" s="152"/>
      <c r="AM153" s="295"/>
      <c r="AN153" s="228"/>
      <c r="AO153" s="228"/>
      <c r="AP153" s="228"/>
      <c r="AQ153" s="228"/>
      <c r="AR153" s="228"/>
      <c r="AS153" s="348"/>
      <c r="AT153" s="264">
        <f t="shared" si="93"/>
        <v>0</v>
      </c>
      <c r="AU153" s="259"/>
      <c r="AV153" s="265">
        <f t="shared" si="120"/>
        <v>0</v>
      </c>
      <c r="AX153" s="265">
        <f t="shared" si="124"/>
        <v>0</v>
      </c>
      <c r="AZ153" s="492">
        <f t="shared" si="121"/>
        <v>0</v>
      </c>
      <c r="BB153" s="492">
        <f t="shared" si="122"/>
        <v>0</v>
      </c>
      <c r="BD153" s="265">
        <f t="shared" si="125"/>
        <v>0</v>
      </c>
      <c r="BE153" s="105"/>
      <c r="BF153" s="105"/>
      <c r="BG153" s="105"/>
      <c r="BH153" s="105"/>
      <c r="BI153" s="105"/>
      <c r="BJ153" s="105"/>
    </row>
    <row r="154" spans="2:62" ht="20.100000000000001" hidden="1" customHeight="1" outlineLevel="1">
      <c r="B154" s="421"/>
      <c r="C154" s="908"/>
      <c r="D154" s="909"/>
      <c r="E154" s="909"/>
      <c r="F154" s="910"/>
      <c r="G154" s="890"/>
      <c r="H154" s="891"/>
      <c r="I154" s="152"/>
      <c r="J154" s="152"/>
      <c r="K154" s="152"/>
      <c r="L154" s="152"/>
      <c r="M154" s="152"/>
      <c r="N154" s="152"/>
      <c r="O154" s="152"/>
      <c r="P154" s="153"/>
      <c r="Q154" s="153"/>
      <c r="R154" s="156">
        <f t="shared" si="116"/>
        <v>0</v>
      </c>
      <c r="S154" s="156">
        <f t="shared" si="117"/>
        <v>0</v>
      </c>
      <c r="U154" s="157">
        <f t="shared" si="123"/>
        <v>0</v>
      </c>
      <c r="W154" s="152"/>
      <c r="X154" s="152"/>
      <c r="Y154" s="152"/>
      <c r="Z154" s="152"/>
      <c r="AA154" s="152"/>
      <c r="AB154" s="152"/>
      <c r="AC154" s="347"/>
      <c r="AD154" s="152"/>
      <c r="AE154" s="152"/>
      <c r="AF154" s="152"/>
      <c r="AG154" s="152"/>
      <c r="AH154" s="152"/>
      <c r="AI154" s="152"/>
      <c r="AJ154" s="347"/>
      <c r="AK154" s="152"/>
      <c r="AL154" s="152"/>
      <c r="AM154" s="295"/>
      <c r="AN154" s="228"/>
      <c r="AO154" s="228"/>
      <c r="AP154" s="228"/>
      <c r="AQ154" s="228"/>
      <c r="AR154" s="228"/>
      <c r="AS154" s="348"/>
      <c r="AT154" s="264">
        <f t="shared" si="93"/>
        <v>0</v>
      </c>
      <c r="AU154" s="259"/>
      <c r="AV154" s="265">
        <f t="shared" si="120"/>
        <v>0</v>
      </c>
      <c r="AX154" s="265">
        <f t="shared" si="124"/>
        <v>0</v>
      </c>
      <c r="AZ154" s="492">
        <f t="shared" si="121"/>
        <v>0</v>
      </c>
      <c r="BB154" s="492">
        <f t="shared" si="122"/>
        <v>0</v>
      </c>
      <c r="BD154" s="265">
        <f t="shared" si="125"/>
        <v>0</v>
      </c>
      <c r="BE154" s="105"/>
      <c r="BF154" s="105"/>
      <c r="BG154" s="105"/>
      <c r="BH154" s="105"/>
      <c r="BI154" s="105"/>
      <c r="BJ154" s="105"/>
    </row>
    <row r="155" spans="2:62" ht="20.100000000000001" hidden="1" customHeight="1" outlineLevel="1">
      <c r="B155" s="100"/>
      <c r="C155" s="908"/>
      <c r="D155" s="909"/>
      <c r="E155" s="909"/>
      <c r="F155" s="910"/>
      <c r="G155" s="890"/>
      <c r="H155" s="891"/>
      <c r="I155" s="152"/>
      <c r="J155" s="152"/>
      <c r="K155" s="152"/>
      <c r="L155" s="152"/>
      <c r="M155" s="152"/>
      <c r="N155" s="152"/>
      <c r="O155" s="152"/>
      <c r="P155" s="153"/>
      <c r="Q155" s="153"/>
      <c r="R155" s="156">
        <f t="shared" si="116"/>
        <v>0</v>
      </c>
      <c r="S155" s="156">
        <f t="shared" si="117"/>
        <v>0</v>
      </c>
      <c r="U155" s="157">
        <f t="shared" si="123"/>
        <v>0</v>
      </c>
      <c r="W155" s="152"/>
      <c r="X155" s="152"/>
      <c r="Y155" s="152"/>
      <c r="Z155" s="152"/>
      <c r="AA155" s="152"/>
      <c r="AB155" s="152"/>
      <c r="AC155" s="347"/>
      <c r="AD155" s="152"/>
      <c r="AE155" s="152"/>
      <c r="AF155" s="152"/>
      <c r="AG155" s="152"/>
      <c r="AH155" s="152"/>
      <c r="AI155" s="152"/>
      <c r="AJ155" s="347"/>
      <c r="AK155" s="152"/>
      <c r="AL155" s="152"/>
      <c r="AM155" s="295"/>
      <c r="AN155" s="228"/>
      <c r="AO155" s="228"/>
      <c r="AP155" s="228"/>
      <c r="AQ155" s="228"/>
      <c r="AR155" s="228"/>
      <c r="AS155" s="348"/>
      <c r="AT155" s="264">
        <f t="shared" si="93"/>
        <v>0</v>
      </c>
      <c r="AU155" s="259"/>
      <c r="AV155" s="265">
        <f t="shared" si="120"/>
        <v>0</v>
      </c>
      <c r="AX155" s="265">
        <f t="shared" si="124"/>
        <v>0</v>
      </c>
      <c r="AZ155" s="492">
        <f t="shared" si="121"/>
        <v>0</v>
      </c>
      <c r="BB155" s="492">
        <f t="shared" si="122"/>
        <v>0</v>
      </c>
      <c r="BD155" s="265">
        <f t="shared" si="125"/>
        <v>0</v>
      </c>
      <c r="BE155" s="105"/>
      <c r="BF155" s="105"/>
      <c r="BG155" s="105"/>
      <c r="BH155" s="105"/>
      <c r="BI155" s="105"/>
      <c r="BJ155" s="105"/>
    </row>
    <row r="156" spans="2:62" ht="20.100000000000001" hidden="1" customHeight="1" outlineLevel="1">
      <c r="B156" s="100"/>
      <c r="C156" s="908"/>
      <c r="D156" s="909"/>
      <c r="E156" s="909"/>
      <c r="F156" s="910"/>
      <c r="G156" s="890"/>
      <c r="H156" s="891"/>
      <c r="I156" s="152"/>
      <c r="J156" s="152"/>
      <c r="K156" s="152"/>
      <c r="L156" s="152"/>
      <c r="M156" s="152"/>
      <c r="N156" s="152"/>
      <c r="O156" s="152"/>
      <c r="P156" s="153"/>
      <c r="Q156" s="153"/>
      <c r="R156" s="156">
        <f t="shared" si="116"/>
        <v>0</v>
      </c>
      <c r="S156" s="156">
        <f t="shared" si="117"/>
        <v>0</v>
      </c>
      <c r="U156" s="157">
        <f t="shared" si="123"/>
        <v>0</v>
      </c>
      <c r="W156" s="152"/>
      <c r="X156" s="152"/>
      <c r="Y156" s="152"/>
      <c r="Z156" s="152"/>
      <c r="AA156" s="152"/>
      <c r="AB156" s="152"/>
      <c r="AC156" s="347"/>
      <c r="AD156" s="152"/>
      <c r="AE156" s="152"/>
      <c r="AF156" s="152"/>
      <c r="AG156" s="152"/>
      <c r="AH156" s="152"/>
      <c r="AI156" s="152"/>
      <c r="AJ156" s="347"/>
      <c r="AK156" s="152"/>
      <c r="AL156" s="152"/>
      <c r="AM156" s="295"/>
      <c r="AN156" s="228"/>
      <c r="AO156" s="228"/>
      <c r="AP156" s="228"/>
      <c r="AQ156" s="228"/>
      <c r="AR156" s="228"/>
      <c r="AS156" s="348"/>
      <c r="AT156" s="264">
        <f t="shared" si="93"/>
        <v>0</v>
      </c>
      <c r="AU156" s="259"/>
      <c r="AV156" s="265">
        <f t="shared" si="120"/>
        <v>0</v>
      </c>
      <c r="AX156" s="265">
        <f t="shared" si="124"/>
        <v>0</v>
      </c>
      <c r="AZ156" s="492">
        <f t="shared" si="121"/>
        <v>0</v>
      </c>
      <c r="BB156" s="492">
        <f t="shared" si="122"/>
        <v>0</v>
      </c>
      <c r="BD156" s="265">
        <f t="shared" si="125"/>
        <v>0</v>
      </c>
      <c r="BE156" s="105"/>
      <c r="BF156" s="105"/>
      <c r="BG156" s="105"/>
      <c r="BH156" s="105"/>
      <c r="BI156" s="105"/>
      <c r="BJ156" s="105"/>
    </row>
    <row r="157" spans="2:62" ht="20.100000000000001" hidden="1" customHeight="1" outlineLevel="1">
      <c r="B157" s="100"/>
      <c r="C157" s="908"/>
      <c r="D157" s="909"/>
      <c r="E157" s="909"/>
      <c r="F157" s="910"/>
      <c r="G157" s="890"/>
      <c r="H157" s="891"/>
      <c r="I157" s="152"/>
      <c r="J157" s="152"/>
      <c r="K157" s="152"/>
      <c r="L157" s="152"/>
      <c r="M157" s="152"/>
      <c r="N157" s="152"/>
      <c r="O157" s="152"/>
      <c r="P157" s="153"/>
      <c r="Q157" s="153"/>
      <c r="R157" s="156">
        <f t="shared" si="116"/>
        <v>0</v>
      </c>
      <c r="S157" s="156">
        <f t="shared" si="117"/>
        <v>0</v>
      </c>
      <c r="U157" s="157">
        <f t="shared" si="123"/>
        <v>0</v>
      </c>
      <c r="W157" s="152"/>
      <c r="X157" s="152"/>
      <c r="Y157" s="152"/>
      <c r="Z157" s="152"/>
      <c r="AA157" s="152"/>
      <c r="AB157" s="152"/>
      <c r="AC157" s="347"/>
      <c r="AD157" s="152"/>
      <c r="AE157" s="152"/>
      <c r="AF157" s="152"/>
      <c r="AG157" s="152"/>
      <c r="AH157" s="152"/>
      <c r="AI157" s="152"/>
      <c r="AJ157" s="347"/>
      <c r="AK157" s="152"/>
      <c r="AL157" s="152"/>
      <c r="AM157" s="295"/>
      <c r="AN157" s="228"/>
      <c r="AO157" s="228"/>
      <c r="AP157" s="228"/>
      <c r="AQ157" s="228"/>
      <c r="AR157" s="228"/>
      <c r="AS157" s="348"/>
      <c r="AT157" s="264">
        <f t="shared" si="93"/>
        <v>0</v>
      </c>
      <c r="AU157" s="259"/>
      <c r="AV157" s="265">
        <f t="shared" si="120"/>
        <v>0</v>
      </c>
      <c r="AX157" s="265">
        <f t="shared" si="124"/>
        <v>0</v>
      </c>
      <c r="AZ157" s="492">
        <f t="shared" si="121"/>
        <v>0</v>
      </c>
      <c r="BB157" s="492">
        <f t="shared" si="122"/>
        <v>0</v>
      </c>
      <c r="BD157" s="265">
        <f t="shared" si="125"/>
        <v>0</v>
      </c>
      <c r="BE157" s="105"/>
      <c r="BF157" s="105"/>
      <c r="BG157" s="105"/>
      <c r="BH157" s="105"/>
      <c r="BI157" s="105"/>
      <c r="BJ157" s="105"/>
    </row>
    <row r="158" spans="2:62" ht="20.100000000000001" hidden="1" customHeight="1" outlineLevel="1">
      <c r="B158" s="100"/>
      <c r="C158" s="908"/>
      <c r="D158" s="909"/>
      <c r="E158" s="909"/>
      <c r="F158" s="910"/>
      <c r="G158" s="890"/>
      <c r="H158" s="891"/>
      <c r="I158" s="152"/>
      <c r="J158" s="152"/>
      <c r="K158" s="152"/>
      <c r="L158" s="152"/>
      <c r="M158" s="152"/>
      <c r="N158" s="152"/>
      <c r="O158" s="152"/>
      <c r="P158" s="153"/>
      <c r="Q158" s="153"/>
      <c r="R158" s="156">
        <f t="shared" si="116"/>
        <v>0</v>
      </c>
      <c r="S158" s="156">
        <f t="shared" si="117"/>
        <v>0</v>
      </c>
      <c r="U158" s="157">
        <f t="shared" si="123"/>
        <v>0</v>
      </c>
      <c r="W158" s="152"/>
      <c r="X158" s="152"/>
      <c r="Y158" s="152"/>
      <c r="Z158" s="152"/>
      <c r="AA158" s="152"/>
      <c r="AB158" s="152"/>
      <c r="AC158" s="347"/>
      <c r="AD158" s="152"/>
      <c r="AE158" s="152"/>
      <c r="AF158" s="152"/>
      <c r="AG158" s="152"/>
      <c r="AH158" s="152"/>
      <c r="AI158" s="152"/>
      <c r="AJ158" s="347"/>
      <c r="AK158" s="152"/>
      <c r="AL158" s="152"/>
      <c r="AM158" s="295"/>
      <c r="AN158" s="228"/>
      <c r="AO158" s="228"/>
      <c r="AP158" s="228"/>
      <c r="AQ158" s="228"/>
      <c r="AR158" s="228"/>
      <c r="AS158" s="348"/>
      <c r="AT158" s="264">
        <f t="shared" si="93"/>
        <v>0</v>
      </c>
      <c r="AU158" s="259"/>
      <c r="AV158" s="265">
        <f t="shared" si="120"/>
        <v>0</v>
      </c>
      <c r="AX158" s="265">
        <f t="shared" si="124"/>
        <v>0</v>
      </c>
      <c r="AZ158" s="492">
        <f t="shared" si="121"/>
        <v>0</v>
      </c>
      <c r="BB158" s="492">
        <f t="shared" si="122"/>
        <v>0</v>
      </c>
      <c r="BD158" s="265">
        <f t="shared" si="125"/>
        <v>0</v>
      </c>
      <c r="BE158" s="105"/>
      <c r="BF158" s="105"/>
      <c r="BG158" s="105"/>
      <c r="BH158" s="105"/>
      <c r="BI158" s="105"/>
      <c r="BJ158" s="105"/>
    </row>
    <row r="159" spans="2:62" ht="20.100000000000001" hidden="1" customHeight="1" outlineLevel="1">
      <c r="B159" s="100"/>
      <c r="C159" s="908"/>
      <c r="D159" s="909"/>
      <c r="E159" s="909"/>
      <c r="F159" s="910"/>
      <c r="G159" s="890"/>
      <c r="H159" s="891"/>
      <c r="I159" s="152"/>
      <c r="J159" s="152"/>
      <c r="K159" s="152"/>
      <c r="L159" s="152"/>
      <c r="M159" s="152"/>
      <c r="N159" s="152"/>
      <c r="O159" s="152"/>
      <c r="P159" s="153"/>
      <c r="Q159" s="153"/>
      <c r="R159" s="156">
        <f t="shared" si="116"/>
        <v>0</v>
      </c>
      <c r="S159" s="156">
        <f t="shared" si="117"/>
        <v>0</v>
      </c>
      <c r="U159" s="157">
        <f t="shared" si="123"/>
        <v>0</v>
      </c>
      <c r="W159" s="152"/>
      <c r="X159" s="152"/>
      <c r="Y159" s="152"/>
      <c r="Z159" s="152"/>
      <c r="AA159" s="152"/>
      <c r="AB159" s="152"/>
      <c r="AC159" s="347"/>
      <c r="AD159" s="152"/>
      <c r="AE159" s="152"/>
      <c r="AF159" s="152"/>
      <c r="AG159" s="152"/>
      <c r="AH159" s="152"/>
      <c r="AI159" s="152"/>
      <c r="AJ159" s="347"/>
      <c r="AK159" s="152"/>
      <c r="AL159" s="152"/>
      <c r="AM159" s="295"/>
      <c r="AN159" s="228"/>
      <c r="AO159" s="228"/>
      <c r="AP159" s="228"/>
      <c r="AQ159" s="228"/>
      <c r="AR159" s="228"/>
      <c r="AS159" s="348"/>
      <c r="AT159" s="264">
        <f t="shared" si="93"/>
        <v>0</v>
      </c>
      <c r="AU159" s="259"/>
      <c r="AV159" s="265">
        <f t="shared" si="120"/>
        <v>0</v>
      </c>
      <c r="AX159" s="265">
        <f t="shared" si="124"/>
        <v>0</v>
      </c>
      <c r="AZ159" s="492">
        <f t="shared" si="121"/>
        <v>0</v>
      </c>
      <c r="BB159" s="492">
        <f t="shared" si="122"/>
        <v>0</v>
      </c>
      <c r="BD159" s="265">
        <f t="shared" si="125"/>
        <v>0</v>
      </c>
      <c r="BE159" s="105"/>
      <c r="BF159" s="105"/>
      <c r="BG159" s="105"/>
      <c r="BH159" s="105"/>
      <c r="BI159" s="105"/>
      <c r="BJ159" s="105"/>
    </row>
    <row r="160" spans="2:62" ht="20.100000000000001" hidden="1" customHeight="1" outlineLevel="1">
      <c r="B160" s="100"/>
      <c r="C160" s="908"/>
      <c r="D160" s="909"/>
      <c r="E160" s="909"/>
      <c r="F160" s="910"/>
      <c r="G160" s="890"/>
      <c r="H160" s="891"/>
      <c r="I160" s="152"/>
      <c r="J160" s="152"/>
      <c r="K160" s="152"/>
      <c r="L160" s="152"/>
      <c r="M160" s="152"/>
      <c r="N160" s="152"/>
      <c r="O160" s="152"/>
      <c r="P160" s="153"/>
      <c r="Q160" s="153"/>
      <c r="R160" s="156">
        <f t="shared" si="116"/>
        <v>0</v>
      </c>
      <c r="S160" s="156">
        <f t="shared" si="117"/>
        <v>0</v>
      </c>
      <c r="U160" s="157">
        <f t="shared" si="123"/>
        <v>0</v>
      </c>
      <c r="W160" s="152"/>
      <c r="X160" s="152"/>
      <c r="Y160" s="152"/>
      <c r="Z160" s="152"/>
      <c r="AA160" s="152"/>
      <c r="AB160" s="152"/>
      <c r="AC160" s="347"/>
      <c r="AD160" s="152"/>
      <c r="AE160" s="152"/>
      <c r="AF160" s="152"/>
      <c r="AG160" s="152"/>
      <c r="AH160" s="152"/>
      <c r="AI160" s="152"/>
      <c r="AJ160" s="347"/>
      <c r="AK160" s="152"/>
      <c r="AL160" s="152"/>
      <c r="AM160" s="295"/>
      <c r="AN160" s="228"/>
      <c r="AO160" s="228"/>
      <c r="AP160" s="228"/>
      <c r="AQ160" s="228"/>
      <c r="AR160" s="228"/>
      <c r="AS160" s="348"/>
      <c r="AT160" s="264">
        <f t="shared" si="93"/>
        <v>0</v>
      </c>
      <c r="AU160" s="259"/>
      <c r="AV160" s="265">
        <f t="shared" si="120"/>
        <v>0</v>
      </c>
      <c r="AX160" s="265">
        <f t="shared" si="124"/>
        <v>0</v>
      </c>
      <c r="AZ160" s="492">
        <f t="shared" si="121"/>
        <v>0</v>
      </c>
      <c r="BB160" s="492">
        <f t="shared" si="122"/>
        <v>0</v>
      </c>
      <c r="BD160" s="265">
        <f t="shared" si="125"/>
        <v>0</v>
      </c>
      <c r="BE160" s="105"/>
      <c r="BF160" s="105"/>
      <c r="BG160" s="105"/>
      <c r="BH160" s="105"/>
      <c r="BI160" s="105"/>
      <c r="BJ160" s="105"/>
    </row>
    <row r="161" spans="1:62" ht="20.100000000000001" hidden="1" customHeight="1" outlineLevel="1">
      <c r="B161" s="100"/>
      <c r="C161" s="908"/>
      <c r="D161" s="909"/>
      <c r="E161" s="909"/>
      <c r="F161" s="910"/>
      <c r="G161" s="890"/>
      <c r="H161" s="891"/>
      <c r="I161" s="152"/>
      <c r="J161" s="152"/>
      <c r="K161" s="152"/>
      <c r="L161" s="152"/>
      <c r="M161" s="152"/>
      <c r="N161" s="152"/>
      <c r="O161" s="152"/>
      <c r="P161" s="153"/>
      <c r="Q161" s="153"/>
      <c r="R161" s="156">
        <f t="shared" si="116"/>
        <v>0</v>
      </c>
      <c r="S161" s="156">
        <f t="shared" si="117"/>
        <v>0</v>
      </c>
      <c r="U161" s="157">
        <f t="shared" si="123"/>
        <v>0</v>
      </c>
      <c r="W161" s="152"/>
      <c r="X161" s="152"/>
      <c r="Y161" s="152"/>
      <c r="Z161" s="152"/>
      <c r="AA161" s="152"/>
      <c r="AB161" s="152"/>
      <c r="AC161" s="347"/>
      <c r="AD161" s="152"/>
      <c r="AE161" s="152"/>
      <c r="AF161" s="152"/>
      <c r="AG161" s="152"/>
      <c r="AH161" s="152"/>
      <c r="AI161" s="152"/>
      <c r="AJ161" s="347"/>
      <c r="AK161" s="152"/>
      <c r="AL161" s="152"/>
      <c r="AM161" s="295"/>
      <c r="AN161" s="228"/>
      <c r="AO161" s="228"/>
      <c r="AP161" s="228"/>
      <c r="AQ161" s="228"/>
      <c r="AR161" s="228"/>
      <c r="AS161" s="348"/>
      <c r="AT161" s="264">
        <f t="shared" si="93"/>
        <v>0</v>
      </c>
      <c r="AU161" s="259"/>
      <c r="AV161" s="265">
        <f t="shared" si="120"/>
        <v>0</v>
      </c>
      <c r="AX161" s="265">
        <f t="shared" si="124"/>
        <v>0</v>
      </c>
      <c r="AZ161" s="492">
        <f t="shared" si="121"/>
        <v>0</v>
      </c>
      <c r="BB161" s="492">
        <f t="shared" si="122"/>
        <v>0</v>
      </c>
      <c r="BD161" s="265">
        <f t="shared" si="125"/>
        <v>0</v>
      </c>
      <c r="BE161" s="105"/>
      <c r="BF161" s="105"/>
      <c r="BG161" s="105"/>
      <c r="BH161" s="105"/>
      <c r="BI161" s="105"/>
      <c r="BJ161" s="105"/>
    </row>
    <row r="162" spans="1:62" ht="20.100000000000001" hidden="1" customHeight="1" outlineLevel="1">
      <c r="B162" s="100"/>
      <c r="C162" s="908"/>
      <c r="D162" s="909"/>
      <c r="E162" s="909"/>
      <c r="F162" s="910"/>
      <c r="G162" s="890"/>
      <c r="H162" s="891"/>
      <c r="I162" s="152"/>
      <c r="J162" s="152"/>
      <c r="K162" s="152"/>
      <c r="L162" s="152"/>
      <c r="M162" s="152"/>
      <c r="N162" s="152"/>
      <c r="O162" s="152"/>
      <c r="P162" s="153"/>
      <c r="Q162" s="153"/>
      <c r="R162" s="156">
        <f t="shared" si="116"/>
        <v>0</v>
      </c>
      <c r="S162" s="156">
        <f t="shared" si="117"/>
        <v>0</v>
      </c>
      <c r="U162" s="157">
        <f t="shared" si="123"/>
        <v>0</v>
      </c>
      <c r="W162" s="152"/>
      <c r="X162" s="152"/>
      <c r="Y162" s="152"/>
      <c r="Z162" s="152"/>
      <c r="AA162" s="152"/>
      <c r="AB162" s="152"/>
      <c r="AC162" s="347"/>
      <c r="AD162" s="152"/>
      <c r="AE162" s="152"/>
      <c r="AF162" s="152"/>
      <c r="AG162" s="152"/>
      <c r="AH162" s="152"/>
      <c r="AI162" s="152"/>
      <c r="AJ162" s="347"/>
      <c r="AK162" s="152"/>
      <c r="AL162" s="152"/>
      <c r="AM162" s="295"/>
      <c r="AN162" s="228"/>
      <c r="AO162" s="228"/>
      <c r="AP162" s="228"/>
      <c r="AQ162" s="228"/>
      <c r="AR162" s="228"/>
      <c r="AS162" s="348"/>
      <c r="AT162" s="264">
        <f t="shared" si="93"/>
        <v>0</v>
      </c>
      <c r="AU162" s="259"/>
      <c r="AV162" s="265">
        <f t="shared" si="120"/>
        <v>0</v>
      </c>
      <c r="AX162" s="265">
        <f t="shared" si="124"/>
        <v>0</v>
      </c>
      <c r="AZ162" s="492">
        <f t="shared" si="121"/>
        <v>0</v>
      </c>
      <c r="BB162" s="492">
        <f t="shared" si="122"/>
        <v>0</v>
      </c>
      <c r="BD162" s="265">
        <f t="shared" si="125"/>
        <v>0</v>
      </c>
      <c r="BE162" s="105"/>
      <c r="BF162" s="105"/>
      <c r="BG162" s="105"/>
      <c r="BH162" s="105"/>
      <c r="BI162" s="105"/>
      <c r="BJ162" s="105"/>
    </row>
    <row r="163" spans="1:62" ht="20.100000000000001" hidden="1" customHeight="1" outlineLevel="1">
      <c r="B163" s="100"/>
      <c r="C163" s="908"/>
      <c r="D163" s="909"/>
      <c r="E163" s="909"/>
      <c r="F163" s="910"/>
      <c r="G163" s="890"/>
      <c r="H163" s="891"/>
      <c r="I163" s="152"/>
      <c r="J163" s="152"/>
      <c r="K163" s="152"/>
      <c r="L163" s="152"/>
      <c r="M163" s="152"/>
      <c r="N163" s="152"/>
      <c r="O163" s="152"/>
      <c r="P163" s="153"/>
      <c r="Q163" s="153"/>
      <c r="R163" s="156">
        <f t="shared" si="116"/>
        <v>0</v>
      </c>
      <c r="S163" s="156">
        <f t="shared" si="117"/>
        <v>0</v>
      </c>
      <c r="U163" s="157">
        <f t="shared" si="123"/>
        <v>0</v>
      </c>
      <c r="W163" s="152"/>
      <c r="X163" s="152"/>
      <c r="Y163" s="152"/>
      <c r="Z163" s="152"/>
      <c r="AA163" s="152"/>
      <c r="AB163" s="152"/>
      <c r="AC163" s="347"/>
      <c r="AD163" s="152"/>
      <c r="AE163" s="152"/>
      <c r="AF163" s="152"/>
      <c r="AG163" s="152"/>
      <c r="AH163" s="152"/>
      <c r="AI163" s="152"/>
      <c r="AJ163" s="347"/>
      <c r="AK163" s="152"/>
      <c r="AL163" s="152"/>
      <c r="AM163" s="295"/>
      <c r="AN163" s="228"/>
      <c r="AO163" s="228"/>
      <c r="AP163" s="228"/>
      <c r="AQ163" s="228"/>
      <c r="AR163" s="228"/>
      <c r="AS163" s="348"/>
      <c r="AT163" s="264">
        <f t="shared" si="93"/>
        <v>0</v>
      </c>
      <c r="AU163" s="259"/>
      <c r="AV163" s="265">
        <f t="shared" si="120"/>
        <v>0</v>
      </c>
      <c r="AX163" s="265">
        <f t="shared" si="124"/>
        <v>0</v>
      </c>
      <c r="AZ163" s="492">
        <f t="shared" si="121"/>
        <v>0</v>
      </c>
      <c r="BB163" s="492">
        <f t="shared" si="122"/>
        <v>0</v>
      </c>
      <c r="BD163" s="265">
        <f t="shared" si="125"/>
        <v>0</v>
      </c>
      <c r="BE163" s="105"/>
      <c r="BF163" s="105"/>
      <c r="BG163" s="105"/>
      <c r="BH163" s="105"/>
      <c r="BI163" s="105"/>
      <c r="BJ163" s="105"/>
    </row>
    <row r="164" spans="1:62" ht="9.9499999999999993" hidden="1" customHeight="1" outlineLevel="1">
      <c r="B164" s="101"/>
      <c r="C164" s="208"/>
      <c r="D164" s="208"/>
      <c r="E164" s="208"/>
      <c r="F164" s="208"/>
      <c r="G164" s="237"/>
      <c r="H164" s="207"/>
      <c r="I164" s="257"/>
      <c r="J164" s="257"/>
      <c r="K164" s="257"/>
      <c r="L164" s="257"/>
      <c r="M164" s="257"/>
      <c r="N164" s="257"/>
      <c r="O164" s="257"/>
      <c r="P164" s="256"/>
      <c r="Q164" s="102"/>
      <c r="R164" s="102"/>
      <c r="S164" s="102"/>
      <c r="U164" s="98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Z164" s="493"/>
      <c r="BE164" s="105"/>
      <c r="BF164" s="105"/>
      <c r="BG164" s="105"/>
      <c r="BH164" s="105"/>
      <c r="BI164" s="105"/>
      <c r="BJ164" s="105"/>
    </row>
    <row r="165" spans="1:62" ht="20.100000000000001" customHeight="1" collapsed="1">
      <c r="B165" s="151">
        <f>B148+1</f>
        <v>10</v>
      </c>
      <c r="C165" s="916"/>
      <c r="D165" s="917"/>
      <c r="E165" s="917"/>
      <c r="F165" s="918"/>
      <c r="G165" s="429"/>
      <c r="H165" s="206">
        <v>1</v>
      </c>
      <c r="I165" s="642">
        <f t="shared" ref="I165" si="126">$H165*SUM(I166:I180)</f>
        <v>0</v>
      </c>
      <c r="J165" s="643">
        <f t="shared" ref="J165:O165" si="127">$H165*SUM(J166:J180)</f>
        <v>0</v>
      </c>
      <c r="K165" s="644">
        <f t="shared" si="127"/>
        <v>0</v>
      </c>
      <c r="L165" s="645">
        <f t="shared" si="127"/>
        <v>0</v>
      </c>
      <c r="M165" s="645">
        <f t="shared" si="127"/>
        <v>0</v>
      </c>
      <c r="N165" s="644">
        <f t="shared" si="127"/>
        <v>0</v>
      </c>
      <c r="O165" s="642">
        <f t="shared" si="127"/>
        <v>0</v>
      </c>
      <c r="P165" s="209">
        <f t="shared" ref="P165:Q165" si="128">$H165*SUM(P166:P180)</f>
        <v>0</v>
      </c>
      <c r="Q165" s="210">
        <f t="shared" si="128"/>
        <v>0</v>
      </c>
      <c r="R165" s="136">
        <f t="shared" ref="R165:R180" si="129">P165*(1+Gewinn)*(1+SicherheitAngebot)</f>
        <v>0</v>
      </c>
      <c r="S165" s="137">
        <f t="shared" ref="S165:S180" si="130">Q165*(1+MGKZ)*(1+Gewinn)*(1+SicherheitAngebot)</f>
        <v>0</v>
      </c>
      <c r="U165" s="10">
        <f>I165*$I$7+J165*$J$7+K165*$K$7+L165*$L$7+M165*$M$7+N165*$N$7+O165*$O$7+R165+S165</f>
        <v>0</v>
      </c>
      <c r="W165" s="646">
        <f t="shared" ref="W165:AB165" si="131">$H165*SUM(W166:W180)</f>
        <v>0</v>
      </c>
      <c r="X165" s="647">
        <f t="shared" si="131"/>
        <v>0</v>
      </c>
      <c r="Y165" s="648">
        <f t="shared" si="131"/>
        <v>0</v>
      </c>
      <c r="Z165" s="649">
        <f t="shared" si="131"/>
        <v>0</v>
      </c>
      <c r="AA165" s="648">
        <f t="shared" si="131"/>
        <v>0</v>
      </c>
      <c r="AB165" s="646">
        <f t="shared" si="131"/>
        <v>0</v>
      </c>
      <c r="AC165" s="258"/>
      <c r="AD165" s="646">
        <f t="shared" ref="AD165:AM165" si="132">$H165*SUM(AD166:AD180)</f>
        <v>0</v>
      </c>
      <c r="AE165" s="647">
        <f t="shared" si="132"/>
        <v>0</v>
      </c>
      <c r="AF165" s="648">
        <f t="shared" si="132"/>
        <v>0</v>
      </c>
      <c r="AG165" s="649">
        <f t="shared" si="132"/>
        <v>0</v>
      </c>
      <c r="AH165" s="648">
        <f t="shared" si="132"/>
        <v>0</v>
      </c>
      <c r="AI165" s="646">
        <f t="shared" si="132"/>
        <v>0</v>
      </c>
      <c r="AJ165" s="258"/>
      <c r="AK165" s="653">
        <f t="shared" si="132"/>
        <v>0</v>
      </c>
      <c r="AL165" s="653">
        <f t="shared" si="132"/>
        <v>0</v>
      </c>
      <c r="AM165" s="653">
        <f t="shared" si="132"/>
        <v>0</v>
      </c>
      <c r="AN165" s="227">
        <f>$H165*SUM(AN166:AN180)*(1+Gewinn)*(1+SicherheitAngebot)</f>
        <v>0</v>
      </c>
      <c r="AO165" s="227">
        <f>$H165*SUM(AO166:AO180)*(1+Gewinn)*(1+SicherheitAngebot)</f>
        <v>0</v>
      </c>
      <c r="AP165" s="227">
        <f>$H165*SUM(AP166:AP180)*(1+Gewinn)*(1+SicherheitAngebot)</f>
        <v>0</v>
      </c>
      <c r="AQ165" s="227">
        <f>$H165*SUM(AQ166:AQ180)*(1+Gewinn)*(1+SicherheitAngebot)</f>
        <v>0</v>
      </c>
      <c r="AR165" s="227">
        <f>$H165*SUM(AR166:AR180)*(1+Gewinn)*(1+SicherheitAngebot)</f>
        <v>0</v>
      </c>
      <c r="AS165" s="262"/>
      <c r="AT165" s="263">
        <f t="shared" si="93"/>
        <v>0</v>
      </c>
      <c r="AU165" s="259"/>
      <c r="AV165" s="491">
        <f>AK165*$AK$7+AL165*$AL$7+AM165*$AM$7+SUM(AN165:AR165)+AT165/Zuschläge_IBN+AT165</f>
        <v>0</v>
      </c>
      <c r="AX165" s="685">
        <f>U165+AV165</f>
        <v>0</v>
      </c>
      <c r="AZ165" s="490">
        <f>IF(H165&gt;0,U165/(1+SicherheitAngebot)*(1+Sicherheit),0)</f>
        <v>0</v>
      </c>
      <c r="BB165" s="490">
        <f>IF(H165&gt;0,AV165/(1+SicherheitAngebot)*(1+Sicherheit),0)</f>
        <v>0</v>
      </c>
      <c r="BD165" s="490">
        <f>AZ165+BB165</f>
        <v>0</v>
      </c>
      <c r="BE165" s="105"/>
      <c r="BF165" s="105"/>
      <c r="BG165" s="105"/>
      <c r="BH165" s="105"/>
      <c r="BI165" s="105"/>
      <c r="BJ165" s="105"/>
    </row>
    <row r="166" spans="1:62" ht="20.100000000000001" hidden="1" customHeight="1" outlineLevel="1">
      <c r="A166" s="5"/>
      <c r="B166" s="99"/>
      <c r="C166" s="908"/>
      <c r="D166" s="909"/>
      <c r="E166" s="909"/>
      <c r="F166" s="910"/>
      <c r="G166" s="890"/>
      <c r="H166" s="901"/>
      <c r="I166" s="152"/>
      <c r="J166" s="152"/>
      <c r="K166" s="152"/>
      <c r="L166" s="152"/>
      <c r="M166" s="152"/>
      <c r="N166" s="152"/>
      <c r="O166" s="152"/>
      <c r="P166" s="153"/>
      <c r="Q166" s="153"/>
      <c r="R166" s="156">
        <f t="shared" si="129"/>
        <v>0</v>
      </c>
      <c r="S166" s="156">
        <f t="shared" si="130"/>
        <v>0</v>
      </c>
      <c r="U166" s="157">
        <f>I166*$I$7+J166*$J$7+K166*$K$7+L166*$L$7+M166*$M$7+N166*$N$7+O166*$O$7+R166+S166</f>
        <v>0</v>
      </c>
      <c r="W166" s="152"/>
      <c r="X166" s="152"/>
      <c r="Y166" s="152"/>
      <c r="Z166" s="152"/>
      <c r="AA166" s="152"/>
      <c r="AB166" s="152"/>
      <c r="AC166" s="347"/>
      <c r="AD166" s="152"/>
      <c r="AE166" s="152"/>
      <c r="AF166" s="152"/>
      <c r="AG166" s="152"/>
      <c r="AH166" s="152"/>
      <c r="AI166" s="152"/>
      <c r="AJ166" s="347"/>
      <c r="AK166" s="152"/>
      <c r="AL166" s="152"/>
      <c r="AM166" s="295"/>
      <c r="AN166" s="228"/>
      <c r="AO166" s="228"/>
      <c r="AP166" s="228"/>
      <c r="AQ166" s="228"/>
      <c r="AR166" s="228"/>
      <c r="AS166" s="348"/>
      <c r="AT166" s="264">
        <f t="shared" si="93"/>
        <v>0</v>
      </c>
      <c r="AU166" s="259"/>
      <c r="AV166" s="265">
        <f t="shared" ref="AV166:AV180" si="133">AK166*$AK$7+AL166*$AL$7+AM166*$AM$7+SUM(AN166:AR166)*(1+Gewinn)*(1+SicherheitAngebot)+AT166/Zuschläge_IBN+AT166</f>
        <v>0</v>
      </c>
      <c r="AX166" s="265">
        <f>U166+AV166</f>
        <v>0</v>
      </c>
      <c r="AZ166" s="492">
        <f t="shared" ref="AZ166:AZ180" si="134">U166/(1+SicherheitAngebot)*(1+Sicherheit)</f>
        <v>0</v>
      </c>
      <c r="BB166" s="492">
        <f t="shared" ref="BB166:BB180" si="135">AV166/(1+SicherheitAngebot)*(1+Sicherheit)</f>
        <v>0</v>
      </c>
      <c r="BD166" s="265">
        <f>AZ166+BB166</f>
        <v>0</v>
      </c>
      <c r="BE166" s="105"/>
      <c r="BF166" s="105"/>
      <c r="BG166" s="105"/>
      <c r="BH166" s="105"/>
      <c r="BI166" s="105"/>
      <c r="BJ166" s="105"/>
    </row>
    <row r="167" spans="1:62" ht="20.100000000000001" hidden="1" customHeight="1" outlineLevel="1">
      <c r="A167" s="5"/>
      <c r="B167" s="421"/>
      <c r="C167" s="908"/>
      <c r="D167" s="909"/>
      <c r="E167" s="909"/>
      <c r="F167" s="910"/>
      <c r="G167" s="890"/>
      <c r="H167" s="891"/>
      <c r="I167" s="152"/>
      <c r="J167" s="152"/>
      <c r="K167" s="152"/>
      <c r="L167" s="152"/>
      <c r="M167" s="152"/>
      <c r="N167" s="152"/>
      <c r="O167" s="152"/>
      <c r="P167" s="153"/>
      <c r="Q167" s="153"/>
      <c r="R167" s="156">
        <f t="shared" si="129"/>
        <v>0</v>
      </c>
      <c r="S167" s="156">
        <f t="shared" si="130"/>
        <v>0</v>
      </c>
      <c r="U167" s="157">
        <f t="shared" ref="U167:U180" si="136">I167*$I$7+J167*$J$7+K167*$K$7+L167*$L$7+M167*$M$7+N167*$N$7+O167*$O$7+R167+S167</f>
        <v>0</v>
      </c>
      <c r="W167" s="152"/>
      <c r="X167" s="152"/>
      <c r="Y167" s="152"/>
      <c r="Z167" s="152"/>
      <c r="AA167" s="152"/>
      <c r="AB167" s="152"/>
      <c r="AC167" s="347"/>
      <c r="AD167" s="152"/>
      <c r="AE167" s="152"/>
      <c r="AF167" s="152"/>
      <c r="AG167" s="152"/>
      <c r="AH167" s="152"/>
      <c r="AI167" s="152"/>
      <c r="AJ167" s="347"/>
      <c r="AK167" s="152"/>
      <c r="AL167" s="152"/>
      <c r="AM167" s="295"/>
      <c r="AN167" s="228"/>
      <c r="AO167" s="228"/>
      <c r="AP167" s="228"/>
      <c r="AQ167" s="228"/>
      <c r="AR167" s="228"/>
      <c r="AS167" s="348"/>
      <c r="AT167" s="264">
        <f t="shared" si="93"/>
        <v>0</v>
      </c>
      <c r="AU167" s="259"/>
      <c r="AV167" s="265">
        <f t="shared" si="133"/>
        <v>0</v>
      </c>
      <c r="AX167" s="265">
        <f t="shared" ref="AX167:AX180" si="137">U167+AV167</f>
        <v>0</v>
      </c>
      <c r="AZ167" s="492">
        <f t="shared" si="134"/>
        <v>0</v>
      </c>
      <c r="BB167" s="492">
        <f t="shared" si="135"/>
        <v>0</v>
      </c>
      <c r="BD167" s="265">
        <f t="shared" ref="BD167:BD180" si="138">AZ167+BB167</f>
        <v>0</v>
      </c>
      <c r="BE167" s="105"/>
      <c r="BF167" s="105"/>
      <c r="BG167" s="105"/>
      <c r="BH167" s="105"/>
      <c r="BI167" s="105"/>
      <c r="BJ167" s="105"/>
    </row>
    <row r="168" spans="1:62" ht="20.100000000000001" hidden="1" customHeight="1" outlineLevel="1">
      <c r="A168" s="5"/>
      <c r="B168" s="421"/>
      <c r="C168" s="908"/>
      <c r="D168" s="909"/>
      <c r="E168" s="909"/>
      <c r="F168" s="910"/>
      <c r="G168" s="890"/>
      <c r="H168" s="891"/>
      <c r="I168" s="152"/>
      <c r="J168" s="152"/>
      <c r="K168" s="152"/>
      <c r="L168" s="152"/>
      <c r="M168" s="152"/>
      <c r="N168" s="152"/>
      <c r="O168" s="152"/>
      <c r="P168" s="153"/>
      <c r="Q168" s="153"/>
      <c r="R168" s="156">
        <f t="shared" si="129"/>
        <v>0</v>
      </c>
      <c r="S168" s="156">
        <f t="shared" si="130"/>
        <v>0</v>
      </c>
      <c r="U168" s="157">
        <f t="shared" si="136"/>
        <v>0</v>
      </c>
      <c r="W168" s="152"/>
      <c r="X168" s="152"/>
      <c r="Y168" s="152"/>
      <c r="Z168" s="152"/>
      <c r="AA168" s="152"/>
      <c r="AB168" s="152"/>
      <c r="AC168" s="347"/>
      <c r="AD168" s="152"/>
      <c r="AE168" s="152"/>
      <c r="AF168" s="152"/>
      <c r="AG168" s="152"/>
      <c r="AH168" s="152"/>
      <c r="AI168" s="152"/>
      <c r="AJ168" s="347"/>
      <c r="AK168" s="152"/>
      <c r="AL168" s="152"/>
      <c r="AM168" s="295"/>
      <c r="AN168" s="228"/>
      <c r="AO168" s="228"/>
      <c r="AP168" s="228"/>
      <c r="AQ168" s="228"/>
      <c r="AR168" s="228"/>
      <c r="AS168" s="348"/>
      <c r="AT168" s="264">
        <f t="shared" si="93"/>
        <v>0</v>
      </c>
      <c r="AU168" s="259"/>
      <c r="AV168" s="265">
        <f t="shared" si="133"/>
        <v>0</v>
      </c>
      <c r="AX168" s="265">
        <f t="shared" si="137"/>
        <v>0</v>
      </c>
      <c r="AZ168" s="492">
        <f t="shared" si="134"/>
        <v>0</v>
      </c>
      <c r="BB168" s="492">
        <f t="shared" si="135"/>
        <v>0</v>
      </c>
      <c r="BD168" s="265">
        <f t="shared" si="138"/>
        <v>0</v>
      </c>
      <c r="BE168" s="105"/>
      <c r="BF168" s="105"/>
      <c r="BG168" s="105"/>
      <c r="BH168" s="105"/>
      <c r="BI168" s="105"/>
      <c r="BJ168" s="105"/>
    </row>
    <row r="169" spans="1:62" ht="20.100000000000001" hidden="1" customHeight="1" outlineLevel="1">
      <c r="A169" s="5"/>
      <c r="B169" s="421"/>
      <c r="C169" s="908"/>
      <c r="D169" s="909"/>
      <c r="E169" s="909"/>
      <c r="F169" s="910"/>
      <c r="G169" s="890"/>
      <c r="H169" s="891"/>
      <c r="I169" s="152"/>
      <c r="J169" s="152"/>
      <c r="K169" s="152"/>
      <c r="L169" s="152"/>
      <c r="M169" s="152"/>
      <c r="N169" s="152"/>
      <c r="O169" s="152"/>
      <c r="P169" s="153"/>
      <c r="Q169" s="153"/>
      <c r="R169" s="156">
        <f t="shared" si="129"/>
        <v>0</v>
      </c>
      <c r="S169" s="156">
        <f t="shared" si="130"/>
        <v>0</v>
      </c>
      <c r="U169" s="157">
        <f t="shared" si="136"/>
        <v>0</v>
      </c>
      <c r="W169" s="152"/>
      <c r="X169" s="152"/>
      <c r="Y169" s="152"/>
      <c r="Z169" s="152"/>
      <c r="AA169" s="152"/>
      <c r="AB169" s="152"/>
      <c r="AC169" s="347"/>
      <c r="AD169" s="152"/>
      <c r="AE169" s="152"/>
      <c r="AF169" s="152"/>
      <c r="AG169" s="152"/>
      <c r="AH169" s="152"/>
      <c r="AI169" s="152"/>
      <c r="AJ169" s="347"/>
      <c r="AK169" s="152"/>
      <c r="AL169" s="152"/>
      <c r="AM169" s="295"/>
      <c r="AN169" s="228"/>
      <c r="AO169" s="228"/>
      <c r="AP169" s="228"/>
      <c r="AQ169" s="228"/>
      <c r="AR169" s="228"/>
      <c r="AS169" s="348"/>
      <c r="AT169" s="264">
        <f t="shared" si="93"/>
        <v>0</v>
      </c>
      <c r="AU169" s="259"/>
      <c r="AV169" s="265">
        <f t="shared" si="133"/>
        <v>0</v>
      </c>
      <c r="AX169" s="265">
        <f t="shared" si="137"/>
        <v>0</v>
      </c>
      <c r="AZ169" s="492">
        <f t="shared" si="134"/>
        <v>0</v>
      </c>
      <c r="BB169" s="492">
        <f t="shared" si="135"/>
        <v>0</v>
      </c>
      <c r="BD169" s="265">
        <f t="shared" si="138"/>
        <v>0</v>
      </c>
      <c r="BE169" s="105"/>
      <c r="BF169" s="105"/>
      <c r="BG169" s="105"/>
      <c r="BH169" s="105"/>
      <c r="BI169" s="105"/>
      <c r="BJ169" s="105"/>
    </row>
    <row r="170" spans="1:62" ht="20.100000000000001" hidden="1" customHeight="1" outlineLevel="1">
      <c r="A170" s="5"/>
      <c r="B170" s="421"/>
      <c r="C170" s="908"/>
      <c r="D170" s="909"/>
      <c r="E170" s="909"/>
      <c r="F170" s="910"/>
      <c r="G170" s="890"/>
      <c r="H170" s="891"/>
      <c r="I170" s="152"/>
      <c r="J170" s="152"/>
      <c r="K170" s="152"/>
      <c r="L170" s="152"/>
      <c r="M170" s="152"/>
      <c r="N170" s="152"/>
      <c r="O170" s="152"/>
      <c r="P170" s="153"/>
      <c r="Q170" s="153"/>
      <c r="R170" s="156">
        <f t="shared" si="129"/>
        <v>0</v>
      </c>
      <c r="S170" s="156">
        <f t="shared" si="130"/>
        <v>0</v>
      </c>
      <c r="U170" s="157">
        <f t="shared" si="136"/>
        <v>0</v>
      </c>
      <c r="W170" s="152"/>
      <c r="X170" s="152"/>
      <c r="Y170" s="152"/>
      <c r="Z170" s="152"/>
      <c r="AA170" s="152"/>
      <c r="AB170" s="152"/>
      <c r="AC170" s="347"/>
      <c r="AD170" s="152"/>
      <c r="AE170" s="152"/>
      <c r="AF170" s="152"/>
      <c r="AG170" s="152"/>
      <c r="AH170" s="152"/>
      <c r="AI170" s="152"/>
      <c r="AJ170" s="347"/>
      <c r="AK170" s="152"/>
      <c r="AL170" s="152"/>
      <c r="AM170" s="295"/>
      <c r="AN170" s="228"/>
      <c r="AO170" s="228"/>
      <c r="AP170" s="228"/>
      <c r="AQ170" s="228"/>
      <c r="AR170" s="228"/>
      <c r="AS170" s="348"/>
      <c r="AT170" s="264">
        <f t="shared" si="93"/>
        <v>0</v>
      </c>
      <c r="AU170" s="259"/>
      <c r="AV170" s="265">
        <f t="shared" si="133"/>
        <v>0</v>
      </c>
      <c r="AX170" s="265">
        <f t="shared" si="137"/>
        <v>0</v>
      </c>
      <c r="AZ170" s="492">
        <f t="shared" si="134"/>
        <v>0</v>
      </c>
      <c r="BB170" s="492">
        <f t="shared" si="135"/>
        <v>0</v>
      </c>
      <c r="BD170" s="265">
        <f t="shared" si="138"/>
        <v>0</v>
      </c>
      <c r="BE170" s="105"/>
      <c r="BF170" s="105"/>
      <c r="BG170" s="105"/>
      <c r="BH170" s="105"/>
      <c r="BI170" s="105"/>
      <c r="BJ170" s="105"/>
    </row>
    <row r="171" spans="1:62" ht="20.100000000000001" hidden="1" customHeight="1" outlineLevel="1">
      <c r="A171" s="5"/>
      <c r="B171" s="421"/>
      <c r="C171" s="908"/>
      <c r="D171" s="909"/>
      <c r="E171" s="909"/>
      <c r="F171" s="910"/>
      <c r="G171" s="890"/>
      <c r="H171" s="891"/>
      <c r="I171" s="152"/>
      <c r="J171" s="152"/>
      <c r="K171" s="152"/>
      <c r="L171" s="152"/>
      <c r="M171" s="152"/>
      <c r="N171" s="152"/>
      <c r="O171" s="152"/>
      <c r="P171" s="153"/>
      <c r="Q171" s="153"/>
      <c r="R171" s="156">
        <f t="shared" si="129"/>
        <v>0</v>
      </c>
      <c r="S171" s="156">
        <f t="shared" si="130"/>
        <v>0</v>
      </c>
      <c r="U171" s="157">
        <f t="shared" si="136"/>
        <v>0</v>
      </c>
      <c r="W171" s="152"/>
      <c r="X171" s="152"/>
      <c r="Y171" s="152"/>
      <c r="Z171" s="152"/>
      <c r="AA171" s="152"/>
      <c r="AB171" s="152"/>
      <c r="AC171" s="347"/>
      <c r="AD171" s="152"/>
      <c r="AE171" s="152"/>
      <c r="AF171" s="152"/>
      <c r="AG171" s="152"/>
      <c r="AH171" s="152"/>
      <c r="AI171" s="152"/>
      <c r="AJ171" s="347"/>
      <c r="AK171" s="152"/>
      <c r="AL171" s="152"/>
      <c r="AM171" s="295"/>
      <c r="AN171" s="228"/>
      <c r="AO171" s="228"/>
      <c r="AP171" s="228"/>
      <c r="AQ171" s="228"/>
      <c r="AR171" s="228"/>
      <c r="AS171" s="348"/>
      <c r="AT171" s="264">
        <f t="shared" si="93"/>
        <v>0</v>
      </c>
      <c r="AU171" s="259"/>
      <c r="AV171" s="265">
        <f t="shared" si="133"/>
        <v>0</v>
      </c>
      <c r="AX171" s="265">
        <f t="shared" si="137"/>
        <v>0</v>
      </c>
      <c r="AZ171" s="492">
        <f t="shared" si="134"/>
        <v>0</v>
      </c>
      <c r="BB171" s="492">
        <f t="shared" si="135"/>
        <v>0</v>
      </c>
      <c r="BD171" s="265">
        <f t="shared" si="138"/>
        <v>0</v>
      </c>
      <c r="BE171" s="105"/>
      <c r="BF171" s="105"/>
      <c r="BG171" s="105"/>
      <c r="BH171" s="105"/>
      <c r="BI171" s="105"/>
      <c r="BJ171" s="105"/>
    </row>
    <row r="172" spans="1:62" ht="20.100000000000001" hidden="1" customHeight="1" outlineLevel="1">
      <c r="A172" s="5"/>
      <c r="B172" s="100"/>
      <c r="C172" s="908"/>
      <c r="D172" s="909"/>
      <c r="E172" s="909"/>
      <c r="F172" s="910"/>
      <c r="G172" s="890"/>
      <c r="H172" s="891"/>
      <c r="I172" s="152"/>
      <c r="J172" s="152"/>
      <c r="K172" s="152"/>
      <c r="L172" s="152"/>
      <c r="M172" s="152"/>
      <c r="N172" s="152"/>
      <c r="O172" s="152"/>
      <c r="P172" s="153"/>
      <c r="Q172" s="153"/>
      <c r="R172" s="156">
        <f t="shared" si="129"/>
        <v>0</v>
      </c>
      <c r="S172" s="156">
        <f t="shared" si="130"/>
        <v>0</v>
      </c>
      <c r="U172" s="157">
        <f t="shared" si="136"/>
        <v>0</v>
      </c>
      <c r="W172" s="152"/>
      <c r="X172" s="152"/>
      <c r="Y172" s="152"/>
      <c r="Z172" s="152"/>
      <c r="AA172" s="152"/>
      <c r="AB172" s="152"/>
      <c r="AC172" s="347"/>
      <c r="AD172" s="152"/>
      <c r="AE172" s="152"/>
      <c r="AF172" s="152"/>
      <c r="AG172" s="152"/>
      <c r="AH172" s="152"/>
      <c r="AI172" s="152"/>
      <c r="AJ172" s="347"/>
      <c r="AK172" s="152"/>
      <c r="AL172" s="152"/>
      <c r="AM172" s="295"/>
      <c r="AN172" s="228"/>
      <c r="AO172" s="228"/>
      <c r="AP172" s="228"/>
      <c r="AQ172" s="228"/>
      <c r="AR172" s="228"/>
      <c r="AS172" s="348"/>
      <c r="AT172" s="264">
        <f t="shared" si="93"/>
        <v>0</v>
      </c>
      <c r="AU172" s="259"/>
      <c r="AV172" s="265">
        <f t="shared" si="133"/>
        <v>0</v>
      </c>
      <c r="AX172" s="265">
        <f t="shared" si="137"/>
        <v>0</v>
      </c>
      <c r="AZ172" s="492">
        <f t="shared" si="134"/>
        <v>0</v>
      </c>
      <c r="BB172" s="492">
        <f t="shared" si="135"/>
        <v>0</v>
      </c>
      <c r="BD172" s="265">
        <f t="shared" si="138"/>
        <v>0</v>
      </c>
      <c r="BE172" s="105"/>
      <c r="BF172" s="105"/>
      <c r="BG172" s="105"/>
      <c r="BH172" s="105"/>
      <c r="BI172" s="105"/>
      <c r="BJ172" s="105"/>
    </row>
    <row r="173" spans="1:62" ht="20.100000000000001" hidden="1" customHeight="1" outlineLevel="1">
      <c r="A173" s="5"/>
      <c r="B173" s="100"/>
      <c r="C173" s="908"/>
      <c r="D173" s="909"/>
      <c r="E173" s="909"/>
      <c r="F173" s="910"/>
      <c r="G173" s="890"/>
      <c r="H173" s="891"/>
      <c r="I173" s="152"/>
      <c r="J173" s="152"/>
      <c r="K173" s="152"/>
      <c r="L173" s="152"/>
      <c r="M173" s="152"/>
      <c r="N173" s="152"/>
      <c r="O173" s="152"/>
      <c r="P173" s="153"/>
      <c r="Q173" s="153"/>
      <c r="R173" s="156">
        <f t="shared" si="129"/>
        <v>0</v>
      </c>
      <c r="S173" s="156">
        <f t="shared" si="130"/>
        <v>0</v>
      </c>
      <c r="U173" s="157">
        <f t="shared" si="136"/>
        <v>0</v>
      </c>
      <c r="W173" s="152"/>
      <c r="X173" s="152"/>
      <c r="Y173" s="152"/>
      <c r="Z173" s="152"/>
      <c r="AA173" s="152"/>
      <c r="AB173" s="152"/>
      <c r="AC173" s="347"/>
      <c r="AD173" s="152"/>
      <c r="AE173" s="152"/>
      <c r="AF173" s="152"/>
      <c r="AG173" s="152"/>
      <c r="AH173" s="152"/>
      <c r="AI173" s="152"/>
      <c r="AJ173" s="347"/>
      <c r="AK173" s="152"/>
      <c r="AL173" s="152"/>
      <c r="AM173" s="295"/>
      <c r="AN173" s="228"/>
      <c r="AO173" s="228"/>
      <c r="AP173" s="228"/>
      <c r="AQ173" s="228"/>
      <c r="AR173" s="228"/>
      <c r="AS173" s="348"/>
      <c r="AT173" s="264">
        <f t="shared" si="93"/>
        <v>0</v>
      </c>
      <c r="AU173" s="259"/>
      <c r="AV173" s="265">
        <f t="shared" si="133"/>
        <v>0</v>
      </c>
      <c r="AX173" s="265">
        <f t="shared" si="137"/>
        <v>0</v>
      </c>
      <c r="AZ173" s="492">
        <f t="shared" si="134"/>
        <v>0</v>
      </c>
      <c r="BB173" s="492">
        <f t="shared" si="135"/>
        <v>0</v>
      </c>
      <c r="BD173" s="265">
        <f t="shared" si="138"/>
        <v>0</v>
      </c>
      <c r="BE173" s="105"/>
      <c r="BF173" s="105"/>
      <c r="BG173" s="105"/>
      <c r="BH173" s="105"/>
      <c r="BI173" s="105"/>
      <c r="BJ173" s="105"/>
    </row>
    <row r="174" spans="1:62" ht="20.100000000000001" hidden="1" customHeight="1" outlineLevel="1">
      <c r="A174" s="5"/>
      <c r="B174" s="100"/>
      <c r="C174" s="908"/>
      <c r="D174" s="909"/>
      <c r="E174" s="909"/>
      <c r="F174" s="910"/>
      <c r="G174" s="890"/>
      <c r="H174" s="891"/>
      <c r="I174" s="152"/>
      <c r="J174" s="152"/>
      <c r="K174" s="152"/>
      <c r="L174" s="152"/>
      <c r="M174" s="152"/>
      <c r="N174" s="152"/>
      <c r="O174" s="152"/>
      <c r="P174" s="153"/>
      <c r="Q174" s="153"/>
      <c r="R174" s="156">
        <f t="shared" si="129"/>
        <v>0</v>
      </c>
      <c r="S174" s="156">
        <f t="shared" si="130"/>
        <v>0</v>
      </c>
      <c r="U174" s="157">
        <f t="shared" si="136"/>
        <v>0</v>
      </c>
      <c r="W174" s="152"/>
      <c r="X174" s="152"/>
      <c r="Y174" s="152"/>
      <c r="Z174" s="152"/>
      <c r="AA174" s="152"/>
      <c r="AB174" s="152"/>
      <c r="AC174" s="347"/>
      <c r="AD174" s="152"/>
      <c r="AE174" s="152"/>
      <c r="AF174" s="152"/>
      <c r="AG174" s="152"/>
      <c r="AH174" s="152"/>
      <c r="AI174" s="152"/>
      <c r="AJ174" s="347"/>
      <c r="AK174" s="152"/>
      <c r="AL174" s="152"/>
      <c r="AM174" s="295"/>
      <c r="AN174" s="228"/>
      <c r="AO174" s="228"/>
      <c r="AP174" s="228"/>
      <c r="AQ174" s="228"/>
      <c r="AR174" s="228"/>
      <c r="AS174" s="348"/>
      <c r="AT174" s="264">
        <f t="shared" si="93"/>
        <v>0</v>
      </c>
      <c r="AU174" s="259"/>
      <c r="AV174" s="265">
        <f t="shared" si="133"/>
        <v>0</v>
      </c>
      <c r="AX174" s="265">
        <f t="shared" si="137"/>
        <v>0</v>
      </c>
      <c r="AZ174" s="492">
        <f t="shared" si="134"/>
        <v>0</v>
      </c>
      <c r="BB174" s="492">
        <f t="shared" si="135"/>
        <v>0</v>
      </c>
      <c r="BD174" s="265">
        <f t="shared" si="138"/>
        <v>0</v>
      </c>
      <c r="BE174" s="105"/>
      <c r="BF174" s="105"/>
      <c r="BG174" s="105"/>
      <c r="BH174" s="105"/>
      <c r="BI174" s="105"/>
      <c r="BJ174" s="105"/>
    </row>
    <row r="175" spans="1:62" ht="20.100000000000001" hidden="1" customHeight="1" outlineLevel="1">
      <c r="A175" s="5"/>
      <c r="B175" s="100"/>
      <c r="C175" s="908"/>
      <c r="D175" s="909"/>
      <c r="E175" s="909"/>
      <c r="F175" s="910"/>
      <c r="G175" s="890"/>
      <c r="H175" s="891"/>
      <c r="I175" s="152"/>
      <c r="J175" s="152"/>
      <c r="K175" s="152"/>
      <c r="L175" s="152"/>
      <c r="M175" s="152"/>
      <c r="N175" s="152"/>
      <c r="O175" s="152"/>
      <c r="P175" s="153"/>
      <c r="Q175" s="153"/>
      <c r="R175" s="156">
        <f t="shared" si="129"/>
        <v>0</v>
      </c>
      <c r="S175" s="156">
        <f t="shared" si="130"/>
        <v>0</v>
      </c>
      <c r="U175" s="157">
        <f t="shared" si="136"/>
        <v>0</v>
      </c>
      <c r="W175" s="152"/>
      <c r="X175" s="152"/>
      <c r="Y175" s="152"/>
      <c r="Z175" s="152"/>
      <c r="AA175" s="152"/>
      <c r="AB175" s="152"/>
      <c r="AC175" s="347"/>
      <c r="AD175" s="152"/>
      <c r="AE175" s="152"/>
      <c r="AF175" s="152"/>
      <c r="AG175" s="152"/>
      <c r="AH175" s="152"/>
      <c r="AI175" s="152"/>
      <c r="AJ175" s="347"/>
      <c r="AK175" s="152"/>
      <c r="AL175" s="152"/>
      <c r="AM175" s="295"/>
      <c r="AN175" s="228"/>
      <c r="AO175" s="228"/>
      <c r="AP175" s="228"/>
      <c r="AQ175" s="228"/>
      <c r="AR175" s="228"/>
      <c r="AS175" s="348"/>
      <c r="AT175" s="264">
        <f t="shared" si="93"/>
        <v>0</v>
      </c>
      <c r="AU175" s="259"/>
      <c r="AV175" s="265">
        <f t="shared" si="133"/>
        <v>0</v>
      </c>
      <c r="AX175" s="265">
        <f t="shared" si="137"/>
        <v>0</v>
      </c>
      <c r="AZ175" s="492">
        <f t="shared" si="134"/>
        <v>0</v>
      </c>
      <c r="BB175" s="492">
        <f t="shared" si="135"/>
        <v>0</v>
      </c>
      <c r="BD175" s="265">
        <f t="shared" si="138"/>
        <v>0</v>
      </c>
      <c r="BE175" s="105"/>
      <c r="BF175" s="105"/>
      <c r="BG175" s="105"/>
      <c r="BH175" s="105"/>
      <c r="BI175" s="105"/>
      <c r="BJ175" s="105"/>
    </row>
    <row r="176" spans="1:62" ht="20.100000000000001" hidden="1" customHeight="1" outlineLevel="1">
      <c r="A176" s="5"/>
      <c r="B176" s="100"/>
      <c r="C176" s="908"/>
      <c r="D176" s="909"/>
      <c r="E176" s="909"/>
      <c r="F176" s="910"/>
      <c r="G176" s="890"/>
      <c r="H176" s="891"/>
      <c r="I176" s="152"/>
      <c r="J176" s="152"/>
      <c r="K176" s="152"/>
      <c r="L176" s="152"/>
      <c r="M176" s="152"/>
      <c r="N176" s="152"/>
      <c r="O176" s="152"/>
      <c r="P176" s="153"/>
      <c r="Q176" s="153"/>
      <c r="R176" s="156">
        <f t="shared" si="129"/>
        <v>0</v>
      </c>
      <c r="S176" s="156">
        <f t="shared" si="130"/>
        <v>0</v>
      </c>
      <c r="U176" s="157">
        <f t="shared" si="136"/>
        <v>0</v>
      </c>
      <c r="W176" s="152"/>
      <c r="X176" s="152"/>
      <c r="Y176" s="152"/>
      <c r="Z176" s="152"/>
      <c r="AA176" s="152"/>
      <c r="AB176" s="152"/>
      <c r="AC176" s="347"/>
      <c r="AD176" s="152"/>
      <c r="AE176" s="152"/>
      <c r="AF176" s="152"/>
      <c r="AG176" s="152"/>
      <c r="AH176" s="152"/>
      <c r="AI176" s="152"/>
      <c r="AJ176" s="347"/>
      <c r="AK176" s="152"/>
      <c r="AL176" s="152"/>
      <c r="AM176" s="295"/>
      <c r="AN176" s="228"/>
      <c r="AO176" s="228"/>
      <c r="AP176" s="228"/>
      <c r="AQ176" s="228"/>
      <c r="AR176" s="228"/>
      <c r="AS176" s="348"/>
      <c r="AT176" s="264">
        <f t="shared" si="93"/>
        <v>0</v>
      </c>
      <c r="AU176" s="259"/>
      <c r="AV176" s="265">
        <f t="shared" si="133"/>
        <v>0</v>
      </c>
      <c r="AX176" s="265">
        <f t="shared" si="137"/>
        <v>0</v>
      </c>
      <c r="AZ176" s="492">
        <f t="shared" si="134"/>
        <v>0</v>
      </c>
      <c r="BB176" s="492">
        <f t="shared" si="135"/>
        <v>0</v>
      </c>
      <c r="BD176" s="265">
        <f t="shared" si="138"/>
        <v>0</v>
      </c>
      <c r="BE176" s="105"/>
      <c r="BF176" s="105"/>
      <c r="BG176" s="105"/>
      <c r="BH176" s="105"/>
      <c r="BI176" s="105"/>
      <c r="BJ176" s="105"/>
    </row>
    <row r="177" spans="1:62" ht="20.100000000000001" hidden="1" customHeight="1" outlineLevel="1">
      <c r="A177" s="5"/>
      <c r="B177" s="100"/>
      <c r="C177" s="908"/>
      <c r="D177" s="909"/>
      <c r="E177" s="909"/>
      <c r="F177" s="910"/>
      <c r="G177" s="890"/>
      <c r="H177" s="891"/>
      <c r="I177" s="152"/>
      <c r="J177" s="152"/>
      <c r="K177" s="152"/>
      <c r="L177" s="152"/>
      <c r="M177" s="152"/>
      <c r="N177" s="152"/>
      <c r="O177" s="152"/>
      <c r="P177" s="153"/>
      <c r="Q177" s="153"/>
      <c r="R177" s="156">
        <f t="shared" si="129"/>
        <v>0</v>
      </c>
      <c r="S177" s="156">
        <f t="shared" si="130"/>
        <v>0</v>
      </c>
      <c r="U177" s="157">
        <f t="shared" si="136"/>
        <v>0</v>
      </c>
      <c r="W177" s="152"/>
      <c r="X177" s="152"/>
      <c r="Y177" s="152"/>
      <c r="Z177" s="152"/>
      <c r="AA177" s="152"/>
      <c r="AB177" s="152"/>
      <c r="AC177" s="347"/>
      <c r="AD177" s="152"/>
      <c r="AE177" s="152"/>
      <c r="AF177" s="152"/>
      <c r="AG177" s="152"/>
      <c r="AH177" s="152"/>
      <c r="AI177" s="152"/>
      <c r="AJ177" s="347"/>
      <c r="AK177" s="152"/>
      <c r="AL177" s="152"/>
      <c r="AM177" s="295"/>
      <c r="AN177" s="228"/>
      <c r="AO177" s="228"/>
      <c r="AP177" s="228"/>
      <c r="AQ177" s="228"/>
      <c r="AR177" s="228"/>
      <c r="AS177" s="348"/>
      <c r="AT177" s="264">
        <f t="shared" si="93"/>
        <v>0</v>
      </c>
      <c r="AU177" s="259"/>
      <c r="AV177" s="265">
        <f t="shared" si="133"/>
        <v>0</v>
      </c>
      <c r="AX177" s="265">
        <f t="shared" si="137"/>
        <v>0</v>
      </c>
      <c r="AZ177" s="492">
        <f t="shared" si="134"/>
        <v>0</v>
      </c>
      <c r="BB177" s="492">
        <f t="shared" si="135"/>
        <v>0</v>
      </c>
      <c r="BD177" s="265">
        <f t="shared" si="138"/>
        <v>0</v>
      </c>
      <c r="BE177" s="105"/>
      <c r="BF177" s="105"/>
      <c r="BG177" s="105"/>
      <c r="BH177" s="105"/>
      <c r="BI177" s="105"/>
      <c r="BJ177" s="105"/>
    </row>
    <row r="178" spans="1:62" ht="20.100000000000001" hidden="1" customHeight="1" outlineLevel="1">
      <c r="A178" s="5"/>
      <c r="B178" s="100"/>
      <c r="C178" s="908"/>
      <c r="D178" s="909"/>
      <c r="E178" s="909"/>
      <c r="F178" s="910"/>
      <c r="G178" s="890"/>
      <c r="H178" s="891"/>
      <c r="I178" s="152"/>
      <c r="J178" s="152"/>
      <c r="K178" s="152"/>
      <c r="L178" s="152"/>
      <c r="M178" s="152"/>
      <c r="N178" s="152"/>
      <c r="O178" s="152"/>
      <c r="P178" s="153"/>
      <c r="Q178" s="153"/>
      <c r="R178" s="156">
        <f t="shared" si="129"/>
        <v>0</v>
      </c>
      <c r="S178" s="156">
        <f t="shared" si="130"/>
        <v>0</v>
      </c>
      <c r="U178" s="157">
        <f t="shared" si="136"/>
        <v>0</v>
      </c>
      <c r="W178" s="152"/>
      <c r="X178" s="152"/>
      <c r="Y178" s="152"/>
      <c r="Z178" s="152"/>
      <c r="AA178" s="152"/>
      <c r="AB178" s="152"/>
      <c r="AC178" s="347"/>
      <c r="AD178" s="152"/>
      <c r="AE178" s="152"/>
      <c r="AF178" s="152"/>
      <c r="AG178" s="152"/>
      <c r="AH178" s="152"/>
      <c r="AI178" s="152"/>
      <c r="AJ178" s="347"/>
      <c r="AK178" s="152"/>
      <c r="AL178" s="152"/>
      <c r="AM178" s="295"/>
      <c r="AN178" s="228"/>
      <c r="AO178" s="228"/>
      <c r="AP178" s="228"/>
      <c r="AQ178" s="228"/>
      <c r="AR178" s="228"/>
      <c r="AS178" s="348"/>
      <c r="AT178" s="264">
        <f t="shared" ref="AT178:AT180" si="139">((W178+AD178)*$W$7+(X178+AE178)*$X$7+(Y178+Z178+AF178+AG178)*$Z$7+(AA178+AH178)*$AA$7+(AB178+AI178)*$AB$7)*Zuschläge_IBN</f>
        <v>0</v>
      </c>
      <c r="AU178" s="259"/>
      <c r="AV178" s="265">
        <f t="shared" si="133"/>
        <v>0</v>
      </c>
      <c r="AX178" s="265">
        <f t="shared" si="137"/>
        <v>0</v>
      </c>
      <c r="AZ178" s="492">
        <f t="shared" si="134"/>
        <v>0</v>
      </c>
      <c r="BB178" s="492">
        <f t="shared" si="135"/>
        <v>0</v>
      </c>
      <c r="BD178" s="265">
        <f t="shared" si="138"/>
        <v>0</v>
      </c>
      <c r="BE178" s="105"/>
      <c r="BF178" s="105"/>
      <c r="BG178" s="105"/>
      <c r="BH178" s="105"/>
      <c r="BI178" s="105"/>
      <c r="BJ178" s="105"/>
    </row>
    <row r="179" spans="1:62" ht="20.100000000000001" hidden="1" customHeight="1" outlineLevel="1">
      <c r="A179" s="5"/>
      <c r="B179" s="100"/>
      <c r="C179" s="908"/>
      <c r="D179" s="909"/>
      <c r="E179" s="909"/>
      <c r="F179" s="910"/>
      <c r="G179" s="890"/>
      <c r="H179" s="891"/>
      <c r="I179" s="152"/>
      <c r="J179" s="152"/>
      <c r="K179" s="152"/>
      <c r="L179" s="152"/>
      <c r="M179" s="152"/>
      <c r="N179" s="152"/>
      <c r="O179" s="152"/>
      <c r="P179" s="153"/>
      <c r="Q179" s="153"/>
      <c r="R179" s="156">
        <f t="shared" si="129"/>
        <v>0</v>
      </c>
      <c r="S179" s="156">
        <f t="shared" si="130"/>
        <v>0</v>
      </c>
      <c r="U179" s="157">
        <f t="shared" si="136"/>
        <v>0</v>
      </c>
      <c r="W179" s="152"/>
      <c r="X179" s="152"/>
      <c r="Y179" s="152"/>
      <c r="Z179" s="152"/>
      <c r="AA179" s="152"/>
      <c r="AB179" s="152"/>
      <c r="AC179" s="347"/>
      <c r="AD179" s="152"/>
      <c r="AE179" s="152"/>
      <c r="AF179" s="152"/>
      <c r="AG179" s="152"/>
      <c r="AH179" s="152"/>
      <c r="AI179" s="152"/>
      <c r="AJ179" s="347"/>
      <c r="AK179" s="152"/>
      <c r="AL179" s="152"/>
      <c r="AM179" s="295"/>
      <c r="AN179" s="228"/>
      <c r="AO179" s="228"/>
      <c r="AP179" s="228"/>
      <c r="AQ179" s="228"/>
      <c r="AR179" s="228"/>
      <c r="AS179" s="348"/>
      <c r="AT179" s="264">
        <f t="shared" si="139"/>
        <v>0</v>
      </c>
      <c r="AU179" s="259"/>
      <c r="AV179" s="265">
        <f t="shared" si="133"/>
        <v>0</v>
      </c>
      <c r="AX179" s="265">
        <f t="shared" si="137"/>
        <v>0</v>
      </c>
      <c r="AZ179" s="492">
        <f t="shared" si="134"/>
        <v>0</v>
      </c>
      <c r="BB179" s="492">
        <f t="shared" si="135"/>
        <v>0</v>
      </c>
      <c r="BD179" s="265">
        <f t="shared" si="138"/>
        <v>0</v>
      </c>
      <c r="BE179" s="105"/>
      <c r="BF179" s="105"/>
      <c r="BG179" s="105"/>
      <c r="BH179" s="105"/>
      <c r="BI179" s="105"/>
      <c r="BJ179" s="105"/>
    </row>
    <row r="180" spans="1:62" ht="20.100000000000001" hidden="1" customHeight="1" outlineLevel="1">
      <c r="A180" s="5"/>
      <c r="B180" s="100"/>
      <c r="C180" s="908"/>
      <c r="D180" s="909"/>
      <c r="E180" s="909"/>
      <c r="F180" s="910"/>
      <c r="G180" s="890"/>
      <c r="H180" s="891"/>
      <c r="I180" s="152"/>
      <c r="J180" s="152"/>
      <c r="K180" s="152"/>
      <c r="L180" s="152"/>
      <c r="M180" s="152"/>
      <c r="N180" s="152"/>
      <c r="O180" s="152"/>
      <c r="P180" s="153"/>
      <c r="Q180" s="153"/>
      <c r="R180" s="156">
        <f t="shared" si="129"/>
        <v>0</v>
      </c>
      <c r="S180" s="156">
        <f t="shared" si="130"/>
        <v>0</v>
      </c>
      <c r="U180" s="157">
        <f t="shared" si="136"/>
        <v>0</v>
      </c>
      <c r="W180" s="152"/>
      <c r="X180" s="152"/>
      <c r="Y180" s="152"/>
      <c r="Z180" s="152"/>
      <c r="AA180" s="152"/>
      <c r="AB180" s="152"/>
      <c r="AC180" s="347"/>
      <c r="AD180" s="152"/>
      <c r="AE180" s="152"/>
      <c r="AF180" s="152"/>
      <c r="AG180" s="152"/>
      <c r="AH180" s="152"/>
      <c r="AI180" s="152"/>
      <c r="AJ180" s="347"/>
      <c r="AK180" s="152"/>
      <c r="AL180" s="152"/>
      <c r="AM180" s="295"/>
      <c r="AN180" s="228"/>
      <c r="AO180" s="228"/>
      <c r="AP180" s="228"/>
      <c r="AQ180" s="228"/>
      <c r="AR180" s="228"/>
      <c r="AS180" s="348"/>
      <c r="AT180" s="264">
        <f t="shared" si="139"/>
        <v>0</v>
      </c>
      <c r="AU180" s="259"/>
      <c r="AV180" s="265">
        <f t="shared" si="133"/>
        <v>0</v>
      </c>
      <c r="AX180" s="265">
        <f t="shared" si="137"/>
        <v>0</v>
      </c>
      <c r="AZ180" s="492">
        <f t="shared" si="134"/>
        <v>0</v>
      </c>
      <c r="BB180" s="492">
        <f t="shared" si="135"/>
        <v>0</v>
      </c>
      <c r="BD180" s="265">
        <f t="shared" si="138"/>
        <v>0</v>
      </c>
      <c r="BE180" s="105"/>
      <c r="BF180" s="105"/>
      <c r="BG180" s="105"/>
      <c r="BH180" s="105"/>
      <c r="BI180" s="105"/>
      <c r="BJ180" s="105"/>
    </row>
    <row r="181" spans="1:62" ht="9.9499999999999993" hidden="1" customHeight="1" outlineLevel="1">
      <c r="B181" s="101"/>
      <c r="C181" s="208"/>
      <c r="D181" s="208"/>
      <c r="E181" s="208"/>
      <c r="F181" s="208"/>
      <c r="G181" s="237"/>
      <c r="H181" s="207"/>
      <c r="I181" s="257"/>
      <c r="J181" s="257"/>
      <c r="K181" s="257"/>
      <c r="L181" s="257"/>
      <c r="M181" s="257"/>
      <c r="N181" s="257"/>
      <c r="O181" s="257"/>
      <c r="P181" s="256"/>
      <c r="Q181" s="102"/>
      <c r="R181" s="102"/>
      <c r="S181" s="102"/>
      <c r="U181" s="98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Z181" s="493"/>
      <c r="BE181" s="105"/>
      <c r="BF181" s="105"/>
      <c r="BG181" s="105"/>
      <c r="BH181" s="105"/>
      <c r="BI181" s="105"/>
      <c r="BJ181" s="105"/>
    </row>
    <row r="182" spans="1:62" ht="20.100000000000001" customHeight="1" collapsed="1">
      <c r="B182" s="151">
        <f>B165+1</f>
        <v>11</v>
      </c>
      <c r="C182" s="916"/>
      <c r="D182" s="917"/>
      <c r="E182" s="917"/>
      <c r="F182" s="918"/>
      <c r="G182" s="429"/>
      <c r="H182" s="206">
        <v>1</v>
      </c>
      <c r="I182" s="642">
        <f t="shared" ref="I182" si="140">$H182*SUM(I183:I197)</f>
        <v>0</v>
      </c>
      <c r="J182" s="643">
        <f t="shared" ref="J182:O182" si="141">$H182*SUM(J183:J197)</f>
        <v>0</v>
      </c>
      <c r="K182" s="644">
        <f t="shared" si="141"/>
        <v>0</v>
      </c>
      <c r="L182" s="645">
        <f t="shared" si="141"/>
        <v>0</v>
      </c>
      <c r="M182" s="645">
        <f t="shared" si="141"/>
        <v>0</v>
      </c>
      <c r="N182" s="644">
        <f t="shared" si="141"/>
        <v>0</v>
      </c>
      <c r="O182" s="642">
        <f t="shared" si="141"/>
        <v>0</v>
      </c>
      <c r="P182" s="209">
        <f t="shared" ref="P182:Q182" si="142">$H182*SUM(P183:P197)</f>
        <v>0</v>
      </c>
      <c r="Q182" s="210">
        <f t="shared" si="142"/>
        <v>0</v>
      </c>
      <c r="R182" s="136">
        <f t="shared" ref="R182:R197" si="143">P182*(1+Gewinn)*(1+SicherheitAngebot)</f>
        <v>0</v>
      </c>
      <c r="S182" s="137">
        <f t="shared" ref="S182:S197" si="144">Q182*(1+MGKZ)*(1+Gewinn)*(1+SicherheitAngebot)</f>
        <v>0</v>
      </c>
      <c r="U182" s="10">
        <f>I182*$I$7+J182*$J$7+K182*$K$7+L182*$L$7+M182*$M$7+N182*$N$7+O182*$O$7+R182+S182</f>
        <v>0</v>
      </c>
      <c r="W182" s="646">
        <f t="shared" ref="W182:AB182" si="145">$H182*SUM(W183:W197)</f>
        <v>0</v>
      </c>
      <c r="X182" s="647">
        <f t="shared" si="145"/>
        <v>0</v>
      </c>
      <c r="Y182" s="648">
        <f t="shared" si="145"/>
        <v>0</v>
      </c>
      <c r="Z182" s="649">
        <f t="shared" si="145"/>
        <v>0</v>
      </c>
      <c r="AA182" s="648">
        <f t="shared" si="145"/>
        <v>0</v>
      </c>
      <c r="AB182" s="646">
        <f t="shared" si="145"/>
        <v>0</v>
      </c>
      <c r="AC182" s="258"/>
      <c r="AD182" s="646">
        <f t="shared" ref="AD182:AM182" si="146">$H182*SUM(AD183:AD197)</f>
        <v>0</v>
      </c>
      <c r="AE182" s="647">
        <f t="shared" si="146"/>
        <v>0</v>
      </c>
      <c r="AF182" s="648">
        <f t="shared" si="146"/>
        <v>0</v>
      </c>
      <c r="AG182" s="649">
        <f t="shared" si="146"/>
        <v>0</v>
      </c>
      <c r="AH182" s="648">
        <f t="shared" si="146"/>
        <v>0</v>
      </c>
      <c r="AI182" s="646">
        <f t="shared" si="146"/>
        <v>0</v>
      </c>
      <c r="AJ182" s="258"/>
      <c r="AK182" s="653">
        <f t="shared" si="146"/>
        <v>0</v>
      </c>
      <c r="AL182" s="653">
        <f t="shared" si="146"/>
        <v>0</v>
      </c>
      <c r="AM182" s="653">
        <f t="shared" si="146"/>
        <v>0</v>
      </c>
      <c r="AN182" s="227">
        <f>$H182*SUM(AN183:AN197)*(1+Gewinn)*(1+SicherheitAngebot)</f>
        <v>0</v>
      </c>
      <c r="AO182" s="227">
        <f>$H182*SUM(AO183:AO197)*(1+Gewinn)*(1+SicherheitAngebot)</f>
        <v>0</v>
      </c>
      <c r="AP182" s="227">
        <f>$H182*SUM(AP183:AP197)*(1+Gewinn)*(1+SicherheitAngebot)</f>
        <v>0</v>
      </c>
      <c r="AQ182" s="227">
        <f>$H182*SUM(AQ183:AQ197)*(1+Gewinn)*(1+SicherheitAngebot)</f>
        <v>0</v>
      </c>
      <c r="AR182" s="227">
        <f>$H182*SUM(AR183:AR197)*(1+Gewinn)*(1+SicherheitAngebot)</f>
        <v>0</v>
      </c>
      <c r="AS182" s="262"/>
      <c r="AT182" s="263">
        <f t="shared" ref="AT182:AT214" si="147">((W182+AD182)*$W$7+(X182+AE182)*$X$7+(Y182+Z182+AF182+AG182)*$Z$7+(AA182+AH182)*$AA$7+(AB182+AI182)*$AB$7)*Zuschläge_IBN</f>
        <v>0</v>
      </c>
      <c r="AU182" s="259"/>
      <c r="AV182" s="491">
        <f>AK182*$AK$7+AL182*$AL$7+AM182*$AM$7+SUM(AN182:AR182)+AT182/Zuschläge_IBN+AT182</f>
        <v>0</v>
      </c>
      <c r="AX182" s="685">
        <f>U182+AV182</f>
        <v>0</v>
      </c>
      <c r="AZ182" s="490">
        <f>IF(H182&gt;0,U182/(1+SicherheitAngebot)*(1+Sicherheit),0)</f>
        <v>0</v>
      </c>
      <c r="BB182" s="490">
        <f>IF(H182&gt;0,AV182/(1+SicherheitAngebot)*(1+Sicherheit),0)</f>
        <v>0</v>
      </c>
      <c r="BD182" s="490">
        <f>AZ182+BB182</f>
        <v>0</v>
      </c>
      <c r="BE182" s="105"/>
      <c r="BF182" s="105"/>
      <c r="BG182" s="105"/>
      <c r="BH182" s="105"/>
      <c r="BI182" s="105"/>
      <c r="BJ182" s="105"/>
    </row>
    <row r="183" spans="1:62" ht="20.100000000000001" hidden="1" customHeight="1" outlineLevel="1">
      <c r="B183" s="99"/>
      <c r="C183" s="908"/>
      <c r="D183" s="909"/>
      <c r="E183" s="909"/>
      <c r="F183" s="910"/>
      <c r="G183" s="890"/>
      <c r="H183" s="901"/>
      <c r="I183" s="152"/>
      <c r="J183" s="152"/>
      <c r="K183" s="152"/>
      <c r="L183" s="152"/>
      <c r="M183" s="152"/>
      <c r="N183" s="152"/>
      <c r="O183" s="152"/>
      <c r="P183" s="153"/>
      <c r="Q183" s="153"/>
      <c r="R183" s="156">
        <f t="shared" si="143"/>
        <v>0</v>
      </c>
      <c r="S183" s="156">
        <f t="shared" si="144"/>
        <v>0</v>
      </c>
      <c r="U183" s="157">
        <f>I183*$I$7+J183*$J$7+K183*$K$7+L183*$L$7+M183*$M$7+N183*$N$7+O183*$O$7+R183+S183</f>
        <v>0</v>
      </c>
      <c r="W183" s="152"/>
      <c r="X183" s="152"/>
      <c r="Y183" s="152"/>
      <c r="Z183" s="152"/>
      <c r="AA183" s="152"/>
      <c r="AB183" s="152"/>
      <c r="AC183" s="347"/>
      <c r="AD183" s="152"/>
      <c r="AE183" s="152"/>
      <c r="AF183" s="152"/>
      <c r="AG183" s="152"/>
      <c r="AH183" s="152"/>
      <c r="AI183" s="152"/>
      <c r="AJ183" s="347"/>
      <c r="AK183" s="152"/>
      <c r="AL183" s="152"/>
      <c r="AM183" s="295"/>
      <c r="AN183" s="228"/>
      <c r="AO183" s="228"/>
      <c r="AP183" s="228"/>
      <c r="AQ183" s="228"/>
      <c r="AR183" s="228"/>
      <c r="AS183" s="348"/>
      <c r="AT183" s="264">
        <f t="shared" si="147"/>
        <v>0</v>
      </c>
      <c r="AU183" s="259"/>
      <c r="AV183" s="265">
        <f t="shared" ref="AV183:AV197" si="148">AK183*$AK$7+AL183*$AL$7+AM183*$AM$7+SUM(AN183:AR183)*(1+Gewinn)*(1+SicherheitAngebot)+AT183/Zuschläge_IBN+AT183</f>
        <v>0</v>
      </c>
      <c r="AX183" s="265">
        <f>U183+AV183</f>
        <v>0</v>
      </c>
      <c r="AZ183" s="492">
        <f t="shared" ref="AZ183:AZ197" si="149">U183/(1+SicherheitAngebot)*(1+Sicherheit)</f>
        <v>0</v>
      </c>
      <c r="BB183" s="492">
        <f t="shared" ref="BB183:BB197" si="150">AV183/(1+SicherheitAngebot)*(1+Sicherheit)</f>
        <v>0</v>
      </c>
      <c r="BD183" s="265">
        <f>AZ183+BB183</f>
        <v>0</v>
      </c>
      <c r="BE183" s="105"/>
      <c r="BF183" s="105"/>
      <c r="BG183" s="105"/>
      <c r="BH183" s="105"/>
      <c r="BI183" s="105"/>
      <c r="BJ183" s="105"/>
    </row>
    <row r="184" spans="1:62" ht="20.100000000000001" hidden="1" customHeight="1" outlineLevel="1">
      <c r="B184" s="100"/>
      <c r="C184" s="908"/>
      <c r="D184" s="909"/>
      <c r="E184" s="909"/>
      <c r="F184" s="910"/>
      <c r="G184" s="890"/>
      <c r="H184" s="891"/>
      <c r="I184" s="152"/>
      <c r="J184" s="152"/>
      <c r="K184" s="152"/>
      <c r="L184" s="152"/>
      <c r="M184" s="152"/>
      <c r="N184" s="152"/>
      <c r="O184" s="152"/>
      <c r="P184" s="153"/>
      <c r="Q184" s="153"/>
      <c r="R184" s="156">
        <f t="shared" si="143"/>
        <v>0</v>
      </c>
      <c r="S184" s="156">
        <f t="shared" si="144"/>
        <v>0</v>
      </c>
      <c r="U184" s="157">
        <f t="shared" ref="U184:U197" si="151">I184*$I$7+J184*$J$7+K184*$K$7+L184*$L$7+M184*$M$7+N184*$N$7+O184*$O$7+R184+S184</f>
        <v>0</v>
      </c>
      <c r="W184" s="152"/>
      <c r="X184" s="152"/>
      <c r="Y184" s="152"/>
      <c r="Z184" s="152"/>
      <c r="AA184" s="152"/>
      <c r="AB184" s="152"/>
      <c r="AC184" s="347"/>
      <c r="AD184" s="152"/>
      <c r="AE184" s="152"/>
      <c r="AF184" s="152"/>
      <c r="AG184" s="152"/>
      <c r="AH184" s="152"/>
      <c r="AI184" s="152"/>
      <c r="AJ184" s="347"/>
      <c r="AK184" s="152"/>
      <c r="AL184" s="152"/>
      <c r="AM184" s="295"/>
      <c r="AN184" s="228"/>
      <c r="AO184" s="228"/>
      <c r="AP184" s="228"/>
      <c r="AQ184" s="228"/>
      <c r="AR184" s="228"/>
      <c r="AS184" s="348"/>
      <c r="AT184" s="264">
        <f t="shared" si="147"/>
        <v>0</v>
      </c>
      <c r="AU184" s="259"/>
      <c r="AV184" s="265">
        <f t="shared" si="148"/>
        <v>0</v>
      </c>
      <c r="AX184" s="265">
        <f t="shared" ref="AX184:AX197" si="152">U184+AV184</f>
        <v>0</v>
      </c>
      <c r="AZ184" s="492">
        <f t="shared" si="149"/>
        <v>0</v>
      </c>
      <c r="BB184" s="492">
        <f t="shared" si="150"/>
        <v>0</v>
      </c>
      <c r="BD184" s="265">
        <f t="shared" ref="BD184:BD197" si="153">AZ184+BB184</f>
        <v>0</v>
      </c>
      <c r="BE184" s="105"/>
      <c r="BF184" s="105"/>
      <c r="BG184" s="105"/>
      <c r="BH184" s="105"/>
      <c r="BI184" s="105"/>
      <c r="BJ184" s="105"/>
    </row>
    <row r="185" spans="1:62" ht="20.100000000000001" hidden="1" customHeight="1" outlineLevel="1">
      <c r="B185" s="100"/>
      <c r="C185" s="908"/>
      <c r="D185" s="909"/>
      <c r="E185" s="909"/>
      <c r="F185" s="910"/>
      <c r="G185" s="890"/>
      <c r="H185" s="891"/>
      <c r="I185" s="152"/>
      <c r="J185" s="152"/>
      <c r="K185" s="152"/>
      <c r="L185" s="152"/>
      <c r="M185" s="152"/>
      <c r="N185" s="152"/>
      <c r="O185" s="152"/>
      <c r="P185" s="153"/>
      <c r="Q185" s="153"/>
      <c r="R185" s="156">
        <f t="shared" si="143"/>
        <v>0</v>
      </c>
      <c r="S185" s="156">
        <f t="shared" si="144"/>
        <v>0</v>
      </c>
      <c r="U185" s="157">
        <f t="shared" si="151"/>
        <v>0</v>
      </c>
      <c r="W185" s="152"/>
      <c r="X185" s="152"/>
      <c r="Y185" s="152"/>
      <c r="Z185" s="152"/>
      <c r="AA185" s="152"/>
      <c r="AB185" s="152"/>
      <c r="AC185" s="347"/>
      <c r="AD185" s="152"/>
      <c r="AE185" s="152"/>
      <c r="AF185" s="152"/>
      <c r="AG185" s="152"/>
      <c r="AH185" s="152"/>
      <c r="AI185" s="152"/>
      <c r="AJ185" s="347"/>
      <c r="AK185" s="152"/>
      <c r="AL185" s="152"/>
      <c r="AM185" s="295"/>
      <c r="AN185" s="228"/>
      <c r="AO185" s="228"/>
      <c r="AP185" s="228"/>
      <c r="AQ185" s="228"/>
      <c r="AR185" s="228"/>
      <c r="AS185" s="348"/>
      <c r="AT185" s="264">
        <f t="shared" si="147"/>
        <v>0</v>
      </c>
      <c r="AU185" s="259"/>
      <c r="AV185" s="265">
        <f t="shared" si="148"/>
        <v>0</v>
      </c>
      <c r="AX185" s="265">
        <f t="shared" si="152"/>
        <v>0</v>
      </c>
      <c r="AZ185" s="492">
        <f t="shared" si="149"/>
        <v>0</v>
      </c>
      <c r="BB185" s="492">
        <f t="shared" si="150"/>
        <v>0</v>
      </c>
      <c r="BD185" s="265">
        <f t="shared" si="153"/>
        <v>0</v>
      </c>
      <c r="BE185" s="105"/>
      <c r="BF185" s="105"/>
      <c r="BG185" s="105"/>
      <c r="BH185" s="105"/>
      <c r="BI185" s="105"/>
      <c r="BJ185" s="105"/>
    </row>
    <row r="186" spans="1:62" ht="20.100000000000001" hidden="1" customHeight="1" outlineLevel="1">
      <c r="B186" s="100"/>
      <c r="C186" s="908"/>
      <c r="D186" s="909"/>
      <c r="E186" s="909"/>
      <c r="F186" s="910"/>
      <c r="G186" s="890"/>
      <c r="H186" s="891"/>
      <c r="I186" s="152"/>
      <c r="J186" s="152"/>
      <c r="K186" s="152"/>
      <c r="L186" s="152"/>
      <c r="M186" s="152"/>
      <c r="N186" s="152"/>
      <c r="O186" s="152"/>
      <c r="P186" s="153"/>
      <c r="Q186" s="153"/>
      <c r="R186" s="156">
        <f t="shared" si="143"/>
        <v>0</v>
      </c>
      <c r="S186" s="156">
        <f t="shared" si="144"/>
        <v>0</v>
      </c>
      <c r="U186" s="157">
        <f t="shared" si="151"/>
        <v>0</v>
      </c>
      <c r="W186" s="152"/>
      <c r="X186" s="152"/>
      <c r="Y186" s="152"/>
      <c r="Z186" s="152"/>
      <c r="AA186" s="152"/>
      <c r="AB186" s="152"/>
      <c r="AC186" s="347"/>
      <c r="AD186" s="152"/>
      <c r="AE186" s="152"/>
      <c r="AF186" s="152"/>
      <c r="AG186" s="152"/>
      <c r="AH186" s="152"/>
      <c r="AI186" s="152"/>
      <c r="AJ186" s="347"/>
      <c r="AK186" s="152"/>
      <c r="AL186" s="152"/>
      <c r="AM186" s="295"/>
      <c r="AN186" s="228"/>
      <c r="AO186" s="228"/>
      <c r="AP186" s="228"/>
      <c r="AQ186" s="228"/>
      <c r="AR186" s="228"/>
      <c r="AS186" s="348"/>
      <c r="AT186" s="264">
        <f t="shared" si="147"/>
        <v>0</v>
      </c>
      <c r="AU186" s="259"/>
      <c r="AV186" s="265">
        <f t="shared" si="148"/>
        <v>0</v>
      </c>
      <c r="AX186" s="265">
        <f t="shared" si="152"/>
        <v>0</v>
      </c>
      <c r="AZ186" s="492">
        <f t="shared" si="149"/>
        <v>0</v>
      </c>
      <c r="BB186" s="492">
        <f t="shared" si="150"/>
        <v>0</v>
      </c>
      <c r="BD186" s="265">
        <f t="shared" si="153"/>
        <v>0</v>
      </c>
      <c r="BE186" s="105"/>
      <c r="BF186" s="105"/>
      <c r="BG186" s="105"/>
      <c r="BH186" s="105"/>
      <c r="BI186" s="105"/>
      <c r="BJ186" s="105"/>
    </row>
    <row r="187" spans="1:62" ht="20.100000000000001" hidden="1" customHeight="1" outlineLevel="1">
      <c r="B187" s="100"/>
      <c r="C187" s="908"/>
      <c r="D187" s="909"/>
      <c r="E187" s="909"/>
      <c r="F187" s="910"/>
      <c r="G187" s="890"/>
      <c r="H187" s="891"/>
      <c r="I187" s="152"/>
      <c r="J187" s="152"/>
      <c r="K187" s="152"/>
      <c r="L187" s="152"/>
      <c r="M187" s="152"/>
      <c r="N187" s="152"/>
      <c r="O187" s="152"/>
      <c r="P187" s="153"/>
      <c r="Q187" s="153"/>
      <c r="R187" s="156">
        <f t="shared" si="143"/>
        <v>0</v>
      </c>
      <c r="S187" s="156">
        <f t="shared" si="144"/>
        <v>0</v>
      </c>
      <c r="U187" s="157">
        <f t="shared" si="151"/>
        <v>0</v>
      </c>
      <c r="W187" s="152"/>
      <c r="X187" s="152"/>
      <c r="Y187" s="152"/>
      <c r="Z187" s="152"/>
      <c r="AA187" s="152"/>
      <c r="AB187" s="152"/>
      <c r="AC187" s="347"/>
      <c r="AD187" s="152"/>
      <c r="AE187" s="152"/>
      <c r="AF187" s="152"/>
      <c r="AG187" s="152"/>
      <c r="AH187" s="152"/>
      <c r="AI187" s="152"/>
      <c r="AJ187" s="347"/>
      <c r="AK187" s="152"/>
      <c r="AL187" s="152"/>
      <c r="AM187" s="295"/>
      <c r="AN187" s="228"/>
      <c r="AO187" s="228"/>
      <c r="AP187" s="228"/>
      <c r="AQ187" s="228"/>
      <c r="AR187" s="228"/>
      <c r="AS187" s="348"/>
      <c r="AT187" s="264">
        <f t="shared" si="147"/>
        <v>0</v>
      </c>
      <c r="AU187" s="259"/>
      <c r="AV187" s="265">
        <f t="shared" si="148"/>
        <v>0</v>
      </c>
      <c r="AX187" s="265">
        <f t="shared" si="152"/>
        <v>0</v>
      </c>
      <c r="AZ187" s="492">
        <f t="shared" si="149"/>
        <v>0</v>
      </c>
      <c r="BB187" s="492">
        <f t="shared" si="150"/>
        <v>0</v>
      </c>
      <c r="BD187" s="265">
        <f t="shared" si="153"/>
        <v>0</v>
      </c>
      <c r="BE187" s="105"/>
      <c r="BF187" s="105"/>
      <c r="BG187" s="105"/>
      <c r="BH187" s="105"/>
      <c r="BI187" s="105"/>
      <c r="BJ187" s="105"/>
    </row>
    <row r="188" spans="1:62" ht="20.100000000000001" hidden="1" customHeight="1" outlineLevel="1">
      <c r="B188" s="100"/>
      <c r="C188" s="908"/>
      <c r="D188" s="909"/>
      <c r="E188" s="909"/>
      <c r="F188" s="910"/>
      <c r="G188" s="890"/>
      <c r="H188" s="891"/>
      <c r="I188" s="152"/>
      <c r="J188" s="152"/>
      <c r="K188" s="152"/>
      <c r="L188" s="152"/>
      <c r="M188" s="152"/>
      <c r="N188" s="152"/>
      <c r="O188" s="152"/>
      <c r="P188" s="153"/>
      <c r="Q188" s="153"/>
      <c r="R188" s="156">
        <f t="shared" si="143"/>
        <v>0</v>
      </c>
      <c r="S188" s="156">
        <f t="shared" si="144"/>
        <v>0</v>
      </c>
      <c r="U188" s="157">
        <f t="shared" si="151"/>
        <v>0</v>
      </c>
      <c r="W188" s="152"/>
      <c r="X188" s="152"/>
      <c r="Y188" s="152"/>
      <c r="Z188" s="152"/>
      <c r="AA188" s="152"/>
      <c r="AB188" s="152"/>
      <c r="AC188" s="347"/>
      <c r="AD188" s="152"/>
      <c r="AE188" s="152"/>
      <c r="AF188" s="152"/>
      <c r="AG188" s="152"/>
      <c r="AH188" s="152"/>
      <c r="AI188" s="152"/>
      <c r="AJ188" s="347"/>
      <c r="AK188" s="152"/>
      <c r="AL188" s="152"/>
      <c r="AM188" s="295"/>
      <c r="AN188" s="228"/>
      <c r="AO188" s="228"/>
      <c r="AP188" s="228"/>
      <c r="AQ188" s="228"/>
      <c r="AR188" s="228"/>
      <c r="AS188" s="348"/>
      <c r="AT188" s="264">
        <f t="shared" si="147"/>
        <v>0</v>
      </c>
      <c r="AU188" s="259"/>
      <c r="AV188" s="265">
        <f t="shared" si="148"/>
        <v>0</v>
      </c>
      <c r="AX188" s="265">
        <f t="shared" si="152"/>
        <v>0</v>
      </c>
      <c r="AZ188" s="492">
        <f t="shared" si="149"/>
        <v>0</v>
      </c>
      <c r="BB188" s="492">
        <f t="shared" si="150"/>
        <v>0</v>
      </c>
      <c r="BD188" s="265">
        <f t="shared" si="153"/>
        <v>0</v>
      </c>
      <c r="BE188" s="105"/>
      <c r="BF188" s="105"/>
      <c r="BG188" s="105"/>
      <c r="BH188" s="105"/>
      <c r="BI188" s="105"/>
      <c r="BJ188" s="105"/>
    </row>
    <row r="189" spans="1:62" ht="20.100000000000001" hidden="1" customHeight="1" outlineLevel="1">
      <c r="B189" s="100"/>
      <c r="C189" s="908"/>
      <c r="D189" s="909"/>
      <c r="E189" s="909"/>
      <c r="F189" s="910"/>
      <c r="G189" s="890"/>
      <c r="H189" s="891"/>
      <c r="I189" s="152"/>
      <c r="J189" s="152"/>
      <c r="K189" s="152"/>
      <c r="L189" s="152"/>
      <c r="M189" s="152"/>
      <c r="N189" s="152"/>
      <c r="O189" s="152"/>
      <c r="P189" s="153"/>
      <c r="Q189" s="153"/>
      <c r="R189" s="156">
        <f t="shared" si="143"/>
        <v>0</v>
      </c>
      <c r="S189" s="156">
        <f t="shared" si="144"/>
        <v>0</v>
      </c>
      <c r="U189" s="157">
        <f t="shared" si="151"/>
        <v>0</v>
      </c>
      <c r="W189" s="152"/>
      <c r="X189" s="152"/>
      <c r="Y189" s="152"/>
      <c r="Z189" s="152"/>
      <c r="AA189" s="152"/>
      <c r="AB189" s="152"/>
      <c r="AC189" s="347"/>
      <c r="AD189" s="152"/>
      <c r="AE189" s="152"/>
      <c r="AF189" s="152"/>
      <c r="AG189" s="152"/>
      <c r="AH189" s="152"/>
      <c r="AI189" s="152"/>
      <c r="AJ189" s="347"/>
      <c r="AK189" s="152"/>
      <c r="AL189" s="152"/>
      <c r="AM189" s="295"/>
      <c r="AN189" s="228"/>
      <c r="AO189" s="228"/>
      <c r="AP189" s="228"/>
      <c r="AQ189" s="228"/>
      <c r="AR189" s="228"/>
      <c r="AS189" s="348"/>
      <c r="AT189" s="264">
        <f t="shared" si="147"/>
        <v>0</v>
      </c>
      <c r="AU189" s="259"/>
      <c r="AV189" s="265">
        <f t="shared" si="148"/>
        <v>0</v>
      </c>
      <c r="AX189" s="265">
        <f t="shared" si="152"/>
        <v>0</v>
      </c>
      <c r="AZ189" s="492">
        <f t="shared" si="149"/>
        <v>0</v>
      </c>
      <c r="BB189" s="492">
        <f t="shared" si="150"/>
        <v>0</v>
      </c>
      <c r="BD189" s="265">
        <f t="shared" si="153"/>
        <v>0</v>
      </c>
      <c r="BE189" s="105"/>
      <c r="BF189" s="105"/>
      <c r="BG189" s="105"/>
      <c r="BH189" s="105"/>
      <c r="BI189" s="105"/>
      <c r="BJ189" s="105"/>
    </row>
    <row r="190" spans="1:62" ht="20.100000000000001" hidden="1" customHeight="1" outlineLevel="1">
      <c r="B190" s="100"/>
      <c r="C190" s="908"/>
      <c r="D190" s="909"/>
      <c r="E190" s="909"/>
      <c r="F190" s="910"/>
      <c r="G190" s="890"/>
      <c r="H190" s="891"/>
      <c r="I190" s="152"/>
      <c r="J190" s="152"/>
      <c r="K190" s="152"/>
      <c r="L190" s="152"/>
      <c r="M190" s="152"/>
      <c r="N190" s="152"/>
      <c r="O190" s="152"/>
      <c r="P190" s="153"/>
      <c r="Q190" s="153"/>
      <c r="R190" s="156">
        <f t="shared" si="143"/>
        <v>0</v>
      </c>
      <c r="S190" s="156">
        <f t="shared" si="144"/>
        <v>0</v>
      </c>
      <c r="U190" s="157">
        <f t="shared" si="151"/>
        <v>0</v>
      </c>
      <c r="W190" s="152"/>
      <c r="X190" s="152"/>
      <c r="Y190" s="152"/>
      <c r="Z190" s="152"/>
      <c r="AA190" s="152"/>
      <c r="AB190" s="152"/>
      <c r="AC190" s="347"/>
      <c r="AD190" s="152"/>
      <c r="AE190" s="152"/>
      <c r="AF190" s="152"/>
      <c r="AG190" s="152"/>
      <c r="AH190" s="152"/>
      <c r="AI190" s="152"/>
      <c r="AJ190" s="347"/>
      <c r="AK190" s="152"/>
      <c r="AL190" s="152"/>
      <c r="AM190" s="295"/>
      <c r="AN190" s="228"/>
      <c r="AO190" s="228"/>
      <c r="AP190" s="228"/>
      <c r="AQ190" s="228"/>
      <c r="AR190" s="228"/>
      <c r="AS190" s="348"/>
      <c r="AT190" s="264">
        <f t="shared" si="147"/>
        <v>0</v>
      </c>
      <c r="AU190" s="259"/>
      <c r="AV190" s="265">
        <f t="shared" si="148"/>
        <v>0</v>
      </c>
      <c r="AX190" s="265">
        <f t="shared" si="152"/>
        <v>0</v>
      </c>
      <c r="AZ190" s="492">
        <f t="shared" si="149"/>
        <v>0</v>
      </c>
      <c r="BB190" s="492">
        <f t="shared" si="150"/>
        <v>0</v>
      </c>
      <c r="BD190" s="265">
        <f t="shared" si="153"/>
        <v>0</v>
      </c>
      <c r="BE190" s="105"/>
      <c r="BF190" s="105"/>
      <c r="BG190" s="105"/>
      <c r="BH190" s="105"/>
      <c r="BI190" s="105"/>
      <c r="BJ190" s="105"/>
    </row>
    <row r="191" spans="1:62" ht="20.100000000000001" hidden="1" customHeight="1" outlineLevel="1">
      <c r="B191" s="100"/>
      <c r="C191" s="908"/>
      <c r="D191" s="909"/>
      <c r="E191" s="909"/>
      <c r="F191" s="910"/>
      <c r="G191" s="890"/>
      <c r="H191" s="891"/>
      <c r="I191" s="152"/>
      <c r="J191" s="152"/>
      <c r="K191" s="152"/>
      <c r="L191" s="152"/>
      <c r="M191" s="152"/>
      <c r="N191" s="152"/>
      <c r="O191" s="152"/>
      <c r="P191" s="153"/>
      <c r="Q191" s="153"/>
      <c r="R191" s="156">
        <f t="shared" si="143"/>
        <v>0</v>
      </c>
      <c r="S191" s="156">
        <f t="shared" si="144"/>
        <v>0</v>
      </c>
      <c r="U191" s="157">
        <f t="shared" si="151"/>
        <v>0</v>
      </c>
      <c r="W191" s="152"/>
      <c r="X191" s="152"/>
      <c r="Y191" s="152"/>
      <c r="Z191" s="152"/>
      <c r="AA191" s="152"/>
      <c r="AB191" s="152"/>
      <c r="AC191" s="347"/>
      <c r="AD191" s="152"/>
      <c r="AE191" s="152"/>
      <c r="AF191" s="152"/>
      <c r="AG191" s="152"/>
      <c r="AH191" s="152"/>
      <c r="AI191" s="152"/>
      <c r="AJ191" s="347"/>
      <c r="AK191" s="152"/>
      <c r="AL191" s="152"/>
      <c r="AM191" s="295"/>
      <c r="AN191" s="228"/>
      <c r="AO191" s="228"/>
      <c r="AP191" s="228"/>
      <c r="AQ191" s="228"/>
      <c r="AR191" s="228"/>
      <c r="AS191" s="348"/>
      <c r="AT191" s="264">
        <f t="shared" si="147"/>
        <v>0</v>
      </c>
      <c r="AU191" s="259"/>
      <c r="AV191" s="265">
        <f t="shared" si="148"/>
        <v>0</v>
      </c>
      <c r="AX191" s="265">
        <f t="shared" si="152"/>
        <v>0</v>
      </c>
      <c r="AZ191" s="492">
        <f t="shared" si="149"/>
        <v>0</v>
      </c>
      <c r="BB191" s="492">
        <f t="shared" si="150"/>
        <v>0</v>
      </c>
      <c r="BD191" s="265">
        <f t="shared" si="153"/>
        <v>0</v>
      </c>
      <c r="BE191" s="105"/>
      <c r="BF191" s="105"/>
      <c r="BG191" s="105"/>
      <c r="BH191" s="105"/>
      <c r="BI191" s="105"/>
      <c r="BJ191" s="105"/>
    </row>
    <row r="192" spans="1:62" ht="20.100000000000001" hidden="1" customHeight="1" outlineLevel="1">
      <c r="B192" s="100"/>
      <c r="C192" s="908"/>
      <c r="D192" s="909"/>
      <c r="E192" s="909"/>
      <c r="F192" s="910"/>
      <c r="G192" s="890"/>
      <c r="H192" s="891"/>
      <c r="I192" s="152"/>
      <c r="J192" s="152"/>
      <c r="K192" s="152"/>
      <c r="L192" s="152"/>
      <c r="M192" s="152"/>
      <c r="N192" s="152"/>
      <c r="O192" s="152"/>
      <c r="P192" s="153"/>
      <c r="Q192" s="153"/>
      <c r="R192" s="156">
        <f t="shared" si="143"/>
        <v>0</v>
      </c>
      <c r="S192" s="156">
        <f t="shared" si="144"/>
        <v>0</v>
      </c>
      <c r="U192" s="157">
        <f t="shared" si="151"/>
        <v>0</v>
      </c>
      <c r="W192" s="152"/>
      <c r="X192" s="152"/>
      <c r="Y192" s="152"/>
      <c r="Z192" s="152"/>
      <c r="AA192" s="152"/>
      <c r="AB192" s="152"/>
      <c r="AC192" s="347"/>
      <c r="AD192" s="152"/>
      <c r="AE192" s="152"/>
      <c r="AF192" s="152"/>
      <c r="AG192" s="152"/>
      <c r="AH192" s="152"/>
      <c r="AI192" s="152"/>
      <c r="AJ192" s="347"/>
      <c r="AK192" s="152"/>
      <c r="AL192" s="152"/>
      <c r="AM192" s="295"/>
      <c r="AN192" s="228"/>
      <c r="AO192" s="228"/>
      <c r="AP192" s="228"/>
      <c r="AQ192" s="228"/>
      <c r="AR192" s="228"/>
      <c r="AS192" s="348"/>
      <c r="AT192" s="264">
        <f t="shared" si="147"/>
        <v>0</v>
      </c>
      <c r="AU192" s="259"/>
      <c r="AV192" s="265">
        <f t="shared" si="148"/>
        <v>0</v>
      </c>
      <c r="AX192" s="265">
        <f t="shared" si="152"/>
        <v>0</v>
      </c>
      <c r="AZ192" s="492">
        <f t="shared" si="149"/>
        <v>0</v>
      </c>
      <c r="BB192" s="492">
        <f t="shared" si="150"/>
        <v>0</v>
      </c>
      <c r="BD192" s="265">
        <f t="shared" si="153"/>
        <v>0</v>
      </c>
      <c r="BE192" s="105"/>
      <c r="BF192" s="105"/>
      <c r="BG192" s="105"/>
      <c r="BH192" s="105"/>
      <c r="BI192" s="105"/>
      <c r="BJ192" s="105"/>
    </row>
    <row r="193" spans="2:62" ht="20.100000000000001" hidden="1" customHeight="1" outlineLevel="1">
      <c r="B193" s="100"/>
      <c r="C193" s="908"/>
      <c r="D193" s="909"/>
      <c r="E193" s="909"/>
      <c r="F193" s="910"/>
      <c r="G193" s="890"/>
      <c r="H193" s="891"/>
      <c r="I193" s="152"/>
      <c r="J193" s="152"/>
      <c r="K193" s="152"/>
      <c r="L193" s="152"/>
      <c r="M193" s="152"/>
      <c r="N193" s="152"/>
      <c r="O193" s="152"/>
      <c r="P193" s="153"/>
      <c r="Q193" s="153"/>
      <c r="R193" s="156">
        <f t="shared" si="143"/>
        <v>0</v>
      </c>
      <c r="S193" s="156">
        <f t="shared" si="144"/>
        <v>0</v>
      </c>
      <c r="U193" s="157">
        <f t="shared" si="151"/>
        <v>0</v>
      </c>
      <c r="W193" s="152"/>
      <c r="X193" s="152"/>
      <c r="Y193" s="152"/>
      <c r="Z193" s="152"/>
      <c r="AA193" s="152"/>
      <c r="AB193" s="152"/>
      <c r="AC193" s="347"/>
      <c r="AD193" s="152"/>
      <c r="AE193" s="152"/>
      <c r="AF193" s="152"/>
      <c r="AG193" s="152"/>
      <c r="AH193" s="152"/>
      <c r="AI193" s="152"/>
      <c r="AJ193" s="347"/>
      <c r="AK193" s="152"/>
      <c r="AL193" s="152"/>
      <c r="AM193" s="295"/>
      <c r="AN193" s="228"/>
      <c r="AO193" s="228"/>
      <c r="AP193" s="228"/>
      <c r="AQ193" s="228"/>
      <c r="AR193" s="228"/>
      <c r="AS193" s="348"/>
      <c r="AT193" s="264">
        <f t="shared" si="147"/>
        <v>0</v>
      </c>
      <c r="AU193" s="259"/>
      <c r="AV193" s="265">
        <f t="shared" si="148"/>
        <v>0</v>
      </c>
      <c r="AX193" s="265">
        <f t="shared" si="152"/>
        <v>0</v>
      </c>
      <c r="AZ193" s="492">
        <f t="shared" si="149"/>
        <v>0</v>
      </c>
      <c r="BB193" s="492">
        <f t="shared" si="150"/>
        <v>0</v>
      </c>
      <c r="BD193" s="265">
        <f t="shared" si="153"/>
        <v>0</v>
      </c>
      <c r="BE193" s="105"/>
      <c r="BF193" s="105"/>
      <c r="BG193" s="105"/>
      <c r="BH193" s="105"/>
      <c r="BI193" s="105"/>
      <c r="BJ193" s="105"/>
    </row>
    <row r="194" spans="2:62" ht="20.100000000000001" hidden="1" customHeight="1" outlineLevel="1">
      <c r="B194" s="100"/>
      <c r="C194" s="908"/>
      <c r="D194" s="909"/>
      <c r="E194" s="909"/>
      <c r="F194" s="910"/>
      <c r="G194" s="890"/>
      <c r="H194" s="891"/>
      <c r="I194" s="152"/>
      <c r="J194" s="152"/>
      <c r="K194" s="152"/>
      <c r="L194" s="152"/>
      <c r="M194" s="152"/>
      <c r="N194" s="152"/>
      <c r="O194" s="152"/>
      <c r="P194" s="153"/>
      <c r="Q194" s="153"/>
      <c r="R194" s="156">
        <f t="shared" si="143"/>
        <v>0</v>
      </c>
      <c r="S194" s="156">
        <f t="shared" si="144"/>
        <v>0</v>
      </c>
      <c r="U194" s="157">
        <f t="shared" si="151"/>
        <v>0</v>
      </c>
      <c r="W194" s="152"/>
      <c r="X194" s="152"/>
      <c r="Y194" s="152"/>
      <c r="Z194" s="152"/>
      <c r="AA194" s="152"/>
      <c r="AB194" s="152"/>
      <c r="AC194" s="347"/>
      <c r="AD194" s="152"/>
      <c r="AE194" s="152"/>
      <c r="AF194" s="152"/>
      <c r="AG194" s="152"/>
      <c r="AH194" s="152"/>
      <c r="AI194" s="152"/>
      <c r="AJ194" s="347"/>
      <c r="AK194" s="152"/>
      <c r="AL194" s="152"/>
      <c r="AM194" s="295"/>
      <c r="AN194" s="228"/>
      <c r="AO194" s="228"/>
      <c r="AP194" s="228"/>
      <c r="AQ194" s="228"/>
      <c r="AR194" s="228"/>
      <c r="AS194" s="348"/>
      <c r="AT194" s="264">
        <f t="shared" si="147"/>
        <v>0</v>
      </c>
      <c r="AU194" s="259"/>
      <c r="AV194" s="265">
        <f t="shared" si="148"/>
        <v>0</v>
      </c>
      <c r="AX194" s="265">
        <f t="shared" si="152"/>
        <v>0</v>
      </c>
      <c r="AZ194" s="492">
        <f t="shared" si="149"/>
        <v>0</v>
      </c>
      <c r="BB194" s="492">
        <f t="shared" si="150"/>
        <v>0</v>
      </c>
      <c r="BD194" s="265">
        <f t="shared" si="153"/>
        <v>0</v>
      </c>
      <c r="BE194" s="105"/>
      <c r="BF194" s="105"/>
      <c r="BG194" s="105"/>
      <c r="BH194" s="105"/>
      <c r="BI194" s="105"/>
      <c r="BJ194" s="105"/>
    </row>
    <row r="195" spans="2:62" ht="20.100000000000001" hidden="1" customHeight="1" outlineLevel="1">
      <c r="B195" s="100"/>
      <c r="C195" s="908"/>
      <c r="D195" s="909"/>
      <c r="E195" s="909"/>
      <c r="F195" s="910"/>
      <c r="G195" s="890"/>
      <c r="H195" s="891"/>
      <c r="I195" s="152"/>
      <c r="J195" s="152"/>
      <c r="K195" s="152"/>
      <c r="L195" s="152"/>
      <c r="M195" s="152"/>
      <c r="N195" s="152"/>
      <c r="O195" s="152"/>
      <c r="P195" s="153"/>
      <c r="Q195" s="153"/>
      <c r="R195" s="156">
        <f t="shared" si="143"/>
        <v>0</v>
      </c>
      <c r="S195" s="156">
        <f t="shared" si="144"/>
        <v>0</v>
      </c>
      <c r="U195" s="157">
        <f t="shared" si="151"/>
        <v>0</v>
      </c>
      <c r="W195" s="152"/>
      <c r="X195" s="152"/>
      <c r="Y195" s="152"/>
      <c r="Z195" s="152"/>
      <c r="AA195" s="152"/>
      <c r="AB195" s="152"/>
      <c r="AC195" s="347"/>
      <c r="AD195" s="152"/>
      <c r="AE195" s="152"/>
      <c r="AF195" s="152"/>
      <c r="AG195" s="152"/>
      <c r="AH195" s="152"/>
      <c r="AI195" s="152"/>
      <c r="AJ195" s="347"/>
      <c r="AK195" s="152"/>
      <c r="AL195" s="152"/>
      <c r="AM195" s="295"/>
      <c r="AN195" s="228"/>
      <c r="AO195" s="228"/>
      <c r="AP195" s="228"/>
      <c r="AQ195" s="228"/>
      <c r="AR195" s="228"/>
      <c r="AS195" s="348"/>
      <c r="AT195" s="264">
        <f t="shared" si="147"/>
        <v>0</v>
      </c>
      <c r="AU195" s="259"/>
      <c r="AV195" s="265">
        <f t="shared" si="148"/>
        <v>0</v>
      </c>
      <c r="AX195" s="265">
        <f t="shared" si="152"/>
        <v>0</v>
      </c>
      <c r="AZ195" s="492">
        <f t="shared" si="149"/>
        <v>0</v>
      </c>
      <c r="BB195" s="492">
        <f t="shared" si="150"/>
        <v>0</v>
      </c>
      <c r="BD195" s="265">
        <f t="shared" si="153"/>
        <v>0</v>
      </c>
      <c r="BE195" s="105"/>
      <c r="BF195" s="105"/>
      <c r="BG195" s="105"/>
      <c r="BH195" s="105"/>
      <c r="BI195" s="105"/>
      <c r="BJ195" s="105"/>
    </row>
    <row r="196" spans="2:62" ht="20.100000000000001" hidden="1" customHeight="1" outlineLevel="1">
      <c r="B196" s="100"/>
      <c r="C196" s="908"/>
      <c r="D196" s="909"/>
      <c r="E196" s="909"/>
      <c r="F196" s="910"/>
      <c r="G196" s="890"/>
      <c r="H196" s="891"/>
      <c r="I196" s="152"/>
      <c r="J196" s="152"/>
      <c r="K196" s="152"/>
      <c r="L196" s="152"/>
      <c r="M196" s="152"/>
      <c r="N196" s="152"/>
      <c r="O196" s="152"/>
      <c r="P196" s="153"/>
      <c r="Q196" s="153"/>
      <c r="R196" s="156">
        <f t="shared" si="143"/>
        <v>0</v>
      </c>
      <c r="S196" s="156">
        <f t="shared" si="144"/>
        <v>0</v>
      </c>
      <c r="U196" s="157">
        <f t="shared" si="151"/>
        <v>0</v>
      </c>
      <c r="W196" s="152"/>
      <c r="X196" s="152"/>
      <c r="Y196" s="152"/>
      <c r="Z196" s="152"/>
      <c r="AA196" s="152"/>
      <c r="AB196" s="152"/>
      <c r="AC196" s="347"/>
      <c r="AD196" s="152"/>
      <c r="AE196" s="152"/>
      <c r="AF196" s="152"/>
      <c r="AG196" s="152"/>
      <c r="AH196" s="152"/>
      <c r="AI196" s="152"/>
      <c r="AJ196" s="347"/>
      <c r="AK196" s="152"/>
      <c r="AL196" s="152"/>
      <c r="AM196" s="295"/>
      <c r="AN196" s="228"/>
      <c r="AO196" s="228"/>
      <c r="AP196" s="228"/>
      <c r="AQ196" s="228"/>
      <c r="AR196" s="228"/>
      <c r="AS196" s="348"/>
      <c r="AT196" s="264">
        <f t="shared" si="147"/>
        <v>0</v>
      </c>
      <c r="AU196" s="259"/>
      <c r="AV196" s="265">
        <f t="shared" si="148"/>
        <v>0</v>
      </c>
      <c r="AX196" s="265">
        <f t="shared" si="152"/>
        <v>0</v>
      </c>
      <c r="AZ196" s="492">
        <f t="shared" si="149"/>
        <v>0</v>
      </c>
      <c r="BB196" s="492">
        <f t="shared" si="150"/>
        <v>0</v>
      </c>
      <c r="BD196" s="265">
        <f t="shared" si="153"/>
        <v>0</v>
      </c>
      <c r="BE196" s="105"/>
      <c r="BF196" s="105"/>
      <c r="BG196" s="105"/>
      <c r="BH196" s="105"/>
      <c r="BI196" s="105"/>
      <c r="BJ196" s="105"/>
    </row>
    <row r="197" spans="2:62" ht="20.100000000000001" hidden="1" customHeight="1" outlineLevel="1">
      <c r="B197" s="100"/>
      <c r="C197" s="908"/>
      <c r="D197" s="909"/>
      <c r="E197" s="909"/>
      <c r="F197" s="910"/>
      <c r="G197" s="890"/>
      <c r="H197" s="891"/>
      <c r="I197" s="152"/>
      <c r="J197" s="152"/>
      <c r="K197" s="152"/>
      <c r="L197" s="152"/>
      <c r="M197" s="152"/>
      <c r="N197" s="152"/>
      <c r="O197" s="152"/>
      <c r="P197" s="153"/>
      <c r="Q197" s="153"/>
      <c r="R197" s="156">
        <f t="shared" si="143"/>
        <v>0</v>
      </c>
      <c r="S197" s="156">
        <f t="shared" si="144"/>
        <v>0</v>
      </c>
      <c r="U197" s="157">
        <f t="shared" si="151"/>
        <v>0</v>
      </c>
      <c r="W197" s="152"/>
      <c r="X197" s="152"/>
      <c r="Y197" s="152"/>
      <c r="Z197" s="152"/>
      <c r="AA197" s="152"/>
      <c r="AB197" s="152"/>
      <c r="AC197" s="347"/>
      <c r="AD197" s="152"/>
      <c r="AE197" s="152"/>
      <c r="AF197" s="152"/>
      <c r="AG197" s="152"/>
      <c r="AH197" s="152"/>
      <c r="AI197" s="152"/>
      <c r="AJ197" s="347"/>
      <c r="AK197" s="152"/>
      <c r="AL197" s="152"/>
      <c r="AM197" s="295"/>
      <c r="AN197" s="228"/>
      <c r="AO197" s="228"/>
      <c r="AP197" s="228"/>
      <c r="AQ197" s="228"/>
      <c r="AR197" s="228"/>
      <c r="AS197" s="348"/>
      <c r="AT197" s="264">
        <f t="shared" si="147"/>
        <v>0</v>
      </c>
      <c r="AU197" s="259"/>
      <c r="AV197" s="265">
        <f t="shared" si="148"/>
        <v>0</v>
      </c>
      <c r="AX197" s="265">
        <f t="shared" si="152"/>
        <v>0</v>
      </c>
      <c r="AZ197" s="492">
        <f t="shared" si="149"/>
        <v>0</v>
      </c>
      <c r="BB197" s="492">
        <f t="shared" si="150"/>
        <v>0</v>
      </c>
      <c r="BD197" s="265">
        <f t="shared" si="153"/>
        <v>0</v>
      </c>
      <c r="BE197" s="105"/>
      <c r="BF197" s="105"/>
      <c r="BG197" s="105"/>
      <c r="BH197" s="105"/>
      <c r="BI197" s="105"/>
      <c r="BJ197" s="105"/>
    </row>
    <row r="198" spans="2:62" ht="9.9499999999999993" hidden="1" customHeight="1" outlineLevel="1">
      <c r="B198" s="101"/>
      <c r="C198" s="208"/>
      <c r="D198" s="208"/>
      <c r="E198" s="208"/>
      <c r="F198" s="208"/>
      <c r="G198" s="237"/>
      <c r="H198" s="207"/>
      <c r="I198" s="257"/>
      <c r="J198" s="257"/>
      <c r="K198" s="257"/>
      <c r="L198" s="257"/>
      <c r="M198" s="257"/>
      <c r="N198" s="257"/>
      <c r="O198" s="257"/>
      <c r="P198" s="256"/>
      <c r="Q198" s="102"/>
      <c r="R198" s="102"/>
      <c r="S198" s="102"/>
      <c r="U198" s="98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Z198" s="493"/>
      <c r="BE198" s="105"/>
      <c r="BF198" s="105"/>
      <c r="BG198" s="105"/>
      <c r="BH198" s="105"/>
      <c r="BI198" s="105"/>
      <c r="BJ198" s="105"/>
    </row>
    <row r="199" spans="2:62" ht="20.100000000000001" customHeight="1" collapsed="1">
      <c r="B199" s="151">
        <f>B182+1</f>
        <v>12</v>
      </c>
      <c r="C199" s="916"/>
      <c r="D199" s="917"/>
      <c r="E199" s="917"/>
      <c r="F199" s="918"/>
      <c r="G199" s="429"/>
      <c r="H199" s="206">
        <v>1</v>
      </c>
      <c r="I199" s="642">
        <f t="shared" ref="I199" si="154">$H199*SUM(I200:I214)</f>
        <v>0</v>
      </c>
      <c r="J199" s="643">
        <f t="shared" ref="J199:O199" si="155">$H199*SUM(J200:J214)</f>
        <v>0</v>
      </c>
      <c r="K199" s="644">
        <f t="shared" si="155"/>
        <v>0</v>
      </c>
      <c r="L199" s="645">
        <f t="shared" si="155"/>
        <v>0</v>
      </c>
      <c r="M199" s="645">
        <f t="shared" si="155"/>
        <v>0</v>
      </c>
      <c r="N199" s="644">
        <f t="shared" si="155"/>
        <v>0</v>
      </c>
      <c r="O199" s="642">
        <f t="shared" si="155"/>
        <v>0</v>
      </c>
      <c r="P199" s="209">
        <f t="shared" ref="P199:Q199" si="156">$H199*SUM(P200:P214)</f>
        <v>0</v>
      </c>
      <c r="Q199" s="210">
        <f t="shared" si="156"/>
        <v>0</v>
      </c>
      <c r="R199" s="136">
        <f t="shared" ref="R199:R214" si="157">P199*(1+Gewinn)*(1+SicherheitAngebot)</f>
        <v>0</v>
      </c>
      <c r="S199" s="137">
        <f t="shared" ref="S199:S214" si="158">Q199*(1+MGKZ)*(1+Gewinn)*(1+SicherheitAngebot)</f>
        <v>0</v>
      </c>
      <c r="U199" s="10">
        <f>I199*$I$7+J199*$J$7+K199*$K$7+L199*$L$7+M199*$M$7+N199*$N$7+O199*$O$7+R199+S199</f>
        <v>0</v>
      </c>
      <c r="W199" s="646">
        <f t="shared" ref="W199:AB199" si="159">$H199*SUM(W200:W214)</f>
        <v>0</v>
      </c>
      <c r="X199" s="647">
        <f t="shared" si="159"/>
        <v>0</v>
      </c>
      <c r="Y199" s="648">
        <f t="shared" si="159"/>
        <v>0</v>
      </c>
      <c r="Z199" s="649">
        <f t="shared" si="159"/>
        <v>0</v>
      </c>
      <c r="AA199" s="648">
        <f t="shared" si="159"/>
        <v>0</v>
      </c>
      <c r="AB199" s="646">
        <f t="shared" si="159"/>
        <v>0</v>
      </c>
      <c r="AC199" s="258"/>
      <c r="AD199" s="646">
        <f t="shared" ref="AD199:AM199" si="160">$H199*SUM(AD200:AD214)</f>
        <v>0</v>
      </c>
      <c r="AE199" s="647">
        <f t="shared" si="160"/>
        <v>0</v>
      </c>
      <c r="AF199" s="648">
        <f t="shared" si="160"/>
        <v>0</v>
      </c>
      <c r="AG199" s="649">
        <f t="shared" si="160"/>
        <v>0</v>
      </c>
      <c r="AH199" s="648">
        <f t="shared" si="160"/>
        <v>0</v>
      </c>
      <c r="AI199" s="646">
        <f t="shared" si="160"/>
        <v>0</v>
      </c>
      <c r="AJ199" s="258"/>
      <c r="AK199" s="653">
        <f t="shared" si="160"/>
        <v>0</v>
      </c>
      <c r="AL199" s="653">
        <f t="shared" si="160"/>
        <v>0</v>
      </c>
      <c r="AM199" s="653">
        <f t="shared" si="160"/>
        <v>0</v>
      </c>
      <c r="AN199" s="227">
        <f>$H199*SUM(AN200:AN214)*(1+Gewinn)*(1+SicherheitAngebot)</f>
        <v>0</v>
      </c>
      <c r="AO199" s="227">
        <f>$H199*SUM(AO200:AO214)*(1+Gewinn)*(1+SicherheitAngebot)</f>
        <v>0</v>
      </c>
      <c r="AP199" s="227">
        <f>$H199*SUM(AP200:AP214)*(1+Gewinn)*(1+SicherheitAngebot)</f>
        <v>0</v>
      </c>
      <c r="AQ199" s="227">
        <f>$H199*SUM(AQ200:AQ214)*(1+Gewinn)*(1+SicherheitAngebot)</f>
        <v>0</v>
      </c>
      <c r="AR199" s="227">
        <f>$H199*SUM(AR200:AR214)*(1+Gewinn)*(1+SicherheitAngebot)</f>
        <v>0</v>
      </c>
      <c r="AS199" s="262"/>
      <c r="AT199" s="263">
        <f t="shared" si="147"/>
        <v>0</v>
      </c>
      <c r="AU199" s="259"/>
      <c r="AV199" s="491">
        <f>AK199*$AK$7+AL199*$AL$7+AM199*$AM$7+SUM(AN199:AR199)+AT199/Zuschläge_IBN+AT199</f>
        <v>0</v>
      </c>
      <c r="AX199" s="685">
        <f>U199+AV199</f>
        <v>0</v>
      </c>
      <c r="AZ199" s="490">
        <f>IF(H199&gt;0,U199/(1+SicherheitAngebot)*(1+Sicherheit),0)</f>
        <v>0</v>
      </c>
      <c r="BB199" s="490">
        <f>IF(H199&gt;0,AV199/(1+SicherheitAngebot)*(1+Sicherheit),0)</f>
        <v>0</v>
      </c>
      <c r="BD199" s="490">
        <f>AZ199+BB199</f>
        <v>0</v>
      </c>
      <c r="BE199" s="105"/>
      <c r="BF199" s="105"/>
      <c r="BG199" s="105"/>
      <c r="BH199" s="105"/>
      <c r="BI199" s="105"/>
      <c r="BJ199" s="105"/>
    </row>
    <row r="200" spans="2:62" ht="20.100000000000001" hidden="1" customHeight="1" outlineLevel="1">
      <c r="B200" s="99"/>
      <c r="C200" s="908"/>
      <c r="D200" s="909"/>
      <c r="E200" s="909"/>
      <c r="F200" s="910"/>
      <c r="G200" s="890"/>
      <c r="H200" s="901"/>
      <c r="I200" s="152"/>
      <c r="J200" s="152"/>
      <c r="K200" s="152"/>
      <c r="L200" s="152"/>
      <c r="M200" s="152"/>
      <c r="N200" s="152"/>
      <c r="O200" s="152"/>
      <c r="P200" s="153"/>
      <c r="Q200" s="153"/>
      <c r="R200" s="156">
        <f t="shared" si="157"/>
        <v>0</v>
      </c>
      <c r="S200" s="156">
        <f t="shared" si="158"/>
        <v>0</v>
      </c>
      <c r="U200" s="157">
        <f>I200*$I$7+J200*$J$7+K200*$K$7+L200*$L$7+M200*$M$7+N200*$N$7+O200*$O$7+R200+S200</f>
        <v>0</v>
      </c>
      <c r="W200" s="152"/>
      <c r="X200" s="152"/>
      <c r="Y200" s="152"/>
      <c r="Z200" s="152"/>
      <c r="AA200" s="152"/>
      <c r="AB200" s="152"/>
      <c r="AC200" s="347"/>
      <c r="AD200" s="152"/>
      <c r="AE200" s="152"/>
      <c r="AF200" s="152"/>
      <c r="AG200" s="152"/>
      <c r="AH200" s="152"/>
      <c r="AI200" s="152"/>
      <c r="AJ200" s="347"/>
      <c r="AK200" s="152"/>
      <c r="AL200" s="152"/>
      <c r="AM200" s="295"/>
      <c r="AN200" s="228"/>
      <c r="AO200" s="228"/>
      <c r="AP200" s="228"/>
      <c r="AQ200" s="228"/>
      <c r="AR200" s="228"/>
      <c r="AS200" s="348"/>
      <c r="AT200" s="264">
        <f t="shared" si="147"/>
        <v>0</v>
      </c>
      <c r="AU200" s="259"/>
      <c r="AV200" s="265">
        <f t="shared" ref="AV200:AV214" si="161">AK200*$AK$7+AL200*$AL$7+AM200*$AM$7+SUM(AN200:AR200)*(1+Gewinn)*(1+SicherheitAngebot)+AT200/Zuschläge_IBN+AT200</f>
        <v>0</v>
      </c>
      <c r="AX200" s="265">
        <f>U200+AV200</f>
        <v>0</v>
      </c>
      <c r="AZ200" s="492">
        <f t="shared" ref="AZ200:AZ214" si="162">U200/(1+SicherheitAngebot)*(1+Sicherheit)</f>
        <v>0</v>
      </c>
      <c r="BB200" s="492">
        <f t="shared" ref="BB200:BB214" si="163">AV200/(1+SicherheitAngebot)*(1+Sicherheit)</f>
        <v>0</v>
      </c>
      <c r="BD200" s="265">
        <f>AZ200+BB200</f>
        <v>0</v>
      </c>
      <c r="BE200" s="105"/>
      <c r="BF200" s="105"/>
      <c r="BG200" s="105"/>
      <c r="BH200" s="105"/>
      <c r="BI200" s="105"/>
      <c r="BJ200" s="105"/>
    </row>
    <row r="201" spans="2:62" ht="20.100000000000001" hidden="1" customHeight="1" outlineLevel="1">
      <c r="B201" s="100"/>
      <c r="C201" s="908"/>
      <c r="D201" s="909"/>
      <c r="E201" s="909"/>
      <c r="F201" s="910"/>
      <c r="G201" s="890"/>
      <c r="H201" s="891"/>
      <c r="I201" s="152"/>
      <c r="J201" s="152"/>
      <c r="K201" s="152"/>
      <c r="L201" s="152"/>
      <c r="M201" s="152"/>
      <c r="N201" s="152"/>
      <c r="O201" s="152"/>
      <c r="P201" s="153"/>
      <c r="Q201" s="153"/>
      <c r="R201" s="156">
        <f t="shared" si="157"/>
        <v>0</v>
      </c>
      <c r="S201" s="156">
        <f t="shared" si="158"/>
        <v>0</v>
      </c>
      <c r="U201" s="157">
        <f t="shared" ref="U201:U214" si="164">I201*$I$7+J201*$J$7+K201*$K$7+L201*$L$7+M201*$M$7+N201*$N$7+O201*$O$7+R201+S201</f>
        <v>0</v>
      </c>
      <c r="W201" s="152"/>
      <c r="X201" s="152"/>
      <c r="Y201" s="152"/>
      <c r="Z201" s="152"/>
      <c r="AA201" s="152"/>
      <c r="AB201" s="152"/>
      <c r="AC201" s="347"/>
      <c r="AD201" s="152"/>
      <c r="AE201" s="152"/>
      <c r="AF201" s="152"/>
      <c r="AG201" s="152"/>
      <c r="AH201" s="152"/>
      <c r="AI201" s="152"/>
      <c r="AJ201" s="347"/>
      <c r="AK201" s="152"/>
      <c r="AL201" s="152"/>
      <c r="AM201" s="295"/>
      <c r="AN201" s="228"/>
      <c r="AO201" s="228"/>
      <c r="AP201" s="228"/>
      <c r="AQ201" s="228"/>
      <c r="AR201" s="228"/>
      <c r="AS201" s="348"/>
      <c r="AT201" s="264">
        <f t="shared" si="147"/>
        <v>0</v>
      </c>
      <c r="AU201" s="259"/>
      <c r="AV201" s="265">
        <f t="shared" si="161"/>
        <v>0</v>
      </c>
      <c r="AX201" s="265">
        <f t="shared" ref="AX201:AX214" si="165">U201+AV201</f>
        <v>0</v>
      </c>
      <c r="AZ201" s="492">
        <f t="shared" si="162"/>
        <v>0</v>
      </c>
      <c r="BB201" s="492">
        <f t="shared" si="163"/>
        <v>0</v>
      </c>
      <c r="BD201" s="265">
        <f t="shared" ref="BD201:BD214" si="166">AZ201+BB201</f>
        <v>0</v>
      </c>
      <c r="BE201" s="105"/>
      <c r="BF201" s="105"/>
      <c r="BG201" s="105"/>
      <c r="BH201" s="105"/>
      <c r="BI201" s="105"/>
      <c r="BJ201" s="105"/>
    </row>
    <row r="202" spans="2:62" ht="20.100000000000001" hidden="1" customHeight="1" outlineLevel="1">
      <c r="B202" s="100"/>
      <c r="C202" s="908"/>
      <c r="D202" s="909"/>
      <c r="E202" s="909"/>
      <c r="F202" s="910"/>
      <c r="G202" s="890"/>
      <c r="H202" s="891"/>
      <c r="I202" s="152"/>
      <c r="J202" s="152"/>
      <c r="K202" s="152"/>
      <c r="L202" s="152"/>
      <c r="M202" s="152"/>
      <c r="N202" s="152"/>
      <c r="O202" s="152"/>
      <c r="P202" s="153"/>
      <c r="Q202" s="153"/>
      <c r="R202" s="156">
        <f t="shared" si="157"/>
        <v>0</v>
      </c>
      <c r="S202" s="156">
        <f t="shared" si="158"/>
        <v>0</v>
      </c>
      <c r="U202" s="157">
        <f t="shared" si="164"/>
        <v>0</v>
      </c>
      <c r="W202" s="152"/>
      <c r="X202" s="152"/>
      <c r="Y202" s="152"/>
      <c r="Z202" s="152"/>
      <c r="AA202" s="152"/>
      <c r="AB202" s="152"/>
      <c r="AC202" s="347"/>
      <c r="AD202" s="152"/>
      <c r="AE202" s="152"/>
      <c r="AF202" s="152"/>
      <c r="AG202" s="152"/>
      <c r="AH202" s="152"/>
      <c r="AI202" s="152"/>
      <c r="AJ202" s="347"/>
      <c r="AK202" s="152"/>
      <c r="AL202" s="152"/>
      <c r="AM202" s="295"/>
      <c r="AN202" s="228"/>
      <c r="AO202" s="228"/>
      <c r="AP202" s="228"/>
      <c r="AQ202" s="228"/>
      <c r="AR202" s="228"/>
      <c r="AS202" s="348"/>
      <c r="AT202" s="264">
        <f t="shared" si="147"/>
        <v>0</v>
      </c>
      <c r="AU202" s="259"/>
      <c r="AV202" s="265">
        <f t="shared" si="161"/>
        <v>0</v>
      </c>
      <c r="AX202" s="265">
        <f t="shared" si="165"/>
        <v>0</v>
      </c>
      <c r="AZ202" s="492">
        <f t="shared" si="162"/>
        <v>0</v>
      </c>
      <c r="BB202" s="492">
        <f t="shared" si="163"/>
        <v>0</v>
      </c>
      <c r="BD202" s="265">
        <f t="shared" si="166"/>
        <v>0</v>
      </c>
      <c r="BE202" s="105"/>
      <c r="BF202" s="105"/>
      <c r="BG202" s="105"/>
      <c r="BH202" s="105"/>
      <c r="BI202" s="105"/>
      <c r="BJ202" s="105"/>
    </row>
    <row r="203" spans="2:62" ht="20.100000000000001" hidden="1" customHeight="1" outlineLevel="1">
      <c r="B203" s="100"/>
      <c r="C203" s="908"/>
      <c r="D203" s="909"/>
      <c r="E203" s="909"/>
      <c r="F203" s="910"/>
      <c r="G203" s="890"/>
      <c r="H203" s="891"/>
      <c r="I203" s="152"/>
      <c r="J203" s="152"/>
      <c r="K203" s="152"/>
      <c r="L203" s="152"/>
      <c r="M203" s="152"/>
      <c r="N203" s="152"/>
      <c r="O203" s="152"/>
      <c r="P203" s="153"/>
      <c r="Q203" s="153"/>
      <c r="R203" s="156">
        <f t="shared" si="157"/>
        <v>0</v>
      </c>
      <c r="S203" s="156">
        <f t="shared" si="158"/>
        <v>0</v>
      </c>
      <c r="U203" s="157">
        <f t="shared" si="164"/>
        <v>0</v>
      </c>
      <c r="W203" s="152"/>
      <c r="X203" s="152"/>
      <c r="Y203" s="152"/>
      <c r="Z203" s="152"/>
      <c r="AA203" s="152"/>
      <c r="AB203" s="152"/>
      <c r="AC203" s="347"/>
      <c r="AD203" s="152"/>
      <c r="AE203" s="152"/>
      <c r="AF203" s="152"/>
      <c r="AG203" s="152"/>
      <c r="AH203" s="152"/>
      <c r="AI203" s="152"/>
      <c r="AJ203" s="347"/>
      <c r="AK203" s="152"/>
      <c r="AL203" s="152"/>
      <c r="AM203" s="295"/>
      <c r="AN203" s="228"/>
      <c r="AO203" s="228"/>
      <c r="AP203" s="228"/>
      <c r="AQ203" s="228"/>
      <c r="AR203" s="228"/>
      <c r="AS203" s="348"/>
      <c r="AT203" s="264">
        <f t="shared" si="147"/>
        <v>0</v>
      </c>
      <c r="AU203" s="259"/>
      <c r="AV203" s="265">
        <f t="shared" si="161"/>
        <v>0</v>
      </c>
      <c r="AX203" s="265">
        <f t="shared" si="165"/>
        <v>0</v>
      </c>
      <c r="AZ203" s="492">
        <f t="shared" si="162"/>
        <v>0</v>
      </c>
      <c r="BB203" s="492">
        <f t="shared" si="163"/>
        <v>0</v>
      </c>
      <c r="BD203" s="265">
        <f t="shared" si="166"/>
        <v>0</v>
      </c>
      <c r="BE203" s="105"/>
      <c r="BF203" s="105"/>
      <c r="BG203" s="105"/>
      <c r="BH203" s="105"/>
      <c r="BI203" s="105"/>
      <c r="BJ203" s="105"/>
    </row>
    <row r="204" spans="2:62" ht="20.100000000000001" hidden="1" customHeight="1" outlineLevel="1">
      <c r="B204" s="100"/>
      <c r="C204" s="908"/>
      <c r="D204" s="909"/>
      <c r="E204" s="909"/>
      <c r="F204" s="910"/>
      <c r="G204" s="890"/>
      <c r="H204" s="891"/>
      <c r="I204" s="152"/>
      <c r="J204" s="152"/>
      <c r="K204" s="152"/>
      <c r="L204" s="152"/>
      <c r="M204" s="152"/>
      <c r="N204" s="152"/>
      <c r="O204" s="152"/>
      <c r="P204" s="153"/>
      <c r="Q204" s="153"/>
      <c r="R204" s="156">
        <f t="shared" si="157"/>
        <v>0</v>
      </c>
      <c r="S204" s="156">
        <f t="shared" si="158"/>
        <v>0</v>
      </c>
      <c r="U204" s="157">
        <f t="shared" si="164"/>
        <v>0</v>
      </c>
      <c r="W204" s="152"/>
      <c r="X204" s="152"/>
      <c r="Y204" s="152"/>
      <c r="Z204" s="152"/>
      <c r="AA204" s="152"/>
      <c r="AB204" s="152"/>
      <c r="AC204" s="347"/>
      <c r="AD204" s="152"/>
      <c r="AE204" s="152"/>
      <c r="AF204" s="152"/>
      <c r="AG204" s="152"/>
      <c r="AH204" s="152"/>
      <c r="AI204" s="152"/>
      <c r="AJ204" s="347"/>
      <c r="AK204" s="152"/>
      <c r="AL204" s="152"/>
      <c r="AM204" s="295"/>
      <c r="AN204" s="228"/>
      <c r="AO204" s="228"/>
      <c r="AP204" s="228"/>
      <c r="AQ204" s="228"/>
      <c r="AR204" s="228"/>
      <c r="AS204" s="348"/>
      <c r="AT204" s="264">
        <f t="shared" si="147"/>
        <v>0</v>
      </c>
      <c r="AU204" s="259"/>
      <c r="AV204" s="265">
        <f t="shared" si="161"/>
        <v>0</v>
      </c>
      <c r="AX204" s="265">
        <f t="shared" si="165"/>
        <v>0</v>
      </c>
      <c r="AZ204" s="492">
        <f t="shared" si="162"/>
        <v>0</v>
      </c>
      <c r="BB204" s="492">
        <f t="shared" si="163"/>
        <v>0</v>
      </c>
      <c r="BD204" s="265">
        <f t="shared" si="166"/>
        <v>0</v>
      </c>
      <c r="BE204" s="105"/>
      <c r="BF204" s="105"/>
      <c r="BG204" s="105"/>
      <c r="BH204" s="105"/>
      <c r="BI204" s="105"/>
      <c r="BJ204" s="105"/>
    </row>
    <row r="205" spans="2:62" ht="20.100000000000001" hidden="1" customHeight="1" outlineLevel="1">
      <c r="B205" s="100"/>
      <c r="C205" s="908"/>
      <c r="D205" s="909"/>
      <c r="E205" s="909"/>
      <c r="F205" s="910"/>
      <c r="G205" s="890"/>
      <c r="H205" s="891"/>
      <c r="I205" s="152"/>
      <c r="J205" s="152"/>
      <c r="K205" s="152"/>
      <c r="L205" s="152"/>
      <c r="M205" s="152"/>
      <c r="N205" s="152"/>
      <c r="O205" s="152"/>
      <c r="P205" s="153"/>
      <c r="Q205" s="153"/>
      <c r="R205" s="156">
        <f t="shared" si="157"/>
        <v>0</v>
      </c>
      <c r="S205" s="156">
        <f t="shared" si="158"/>
        <v>0</v>
      </c>
      <c r="U205" s="157">
        <f t="shared" si="164"/>
        <v>0</v>
      </c>
      <c r="W205" s="152"/>
      <c r="X205" s="152"/>
      <c r="Y205" s="152"/>
      <c r="Z205" s="152"/>
      <c r="AA205" s="152"/>
      <c r="AB205" s="152"/>
      <c r="AC205" s="347"/>
      <c r="AD205" s="152"/>
      <c r="AE205" s="152"/>
      <c r="AF205" s="152"/>
      <c r="AG205" s="152"/>
      <c r="AH205" s="152"/>
      <c r="AI205" s="152"/>
      <c r="AJ205" s="347"/>
      <c r="AK205" s="152"/>
      <c r="AL205" s="152"/>
      <c r="AM205" s="295"/>
      <c r="AN205" s="228"/>
      <c r="AO205" s="228"/>
      <c r="AP205" s="228"/>
      <c r="AQ205" s="228"/>
      <c r="AR205" s="228"/>
      <c r="AS205" s="348"/>
      <c r="AT205" s="264">
        <f t="shared" si="147"/>
        <v>0</v>
      </c>
      <c r="AU205" s="259"/>
      <c r="AV205" s="265">
        <f t="shared" si="161"/>
        <v>0</v>
      </c>
      <c r="AX205" s="265">
        <f t="shared" si="165"/>
        <v>0</v>
      </c>
      <c r="AZ205" s="492">
        <f t="shared" si="162"/>
        <v>0</v>
      </c>
      <c r="BB205" s="492">
        <f t="shared" si="163"/>
        <v>0</v>
      </c>
      <c r="BD205" s="265">
        <f t="shared" si="166"/>
        <v>0</v>
      </c>
      <c r="BE205" s="105"/>
      <c r="BF205" s="105"/>
      <c r="BG205" s="105"/>
      <c r="BH205" s="105"/>
      <c r="BI205" s="105"/>
      <c r="BJ205" s="105"/>
    </row>
    <row r="206" spans="2:62" ht="20.100000000000001" hidden="1" customHeight="1" outlineLevel="1">
      <c r="B206" s="100"/>
      <c r="C206" s="908"/>
      <c r="D206" s="909"/>
      <c r="E206" s="909"/>
      <c r="F206" s="910"/>
      <c r="G206" s="890"/>
      <c r="H206" s="891"/>
      <c r="I206" s="152"/>
      <c r="J206" s="152"/>
      <c r="K206" s="152"/>
      <c r="L206" s="152"/>
      <c r="M206" s="152"/>
      <c r="N206" s="152"/>
      <c r="O206" s="152"/>
      <c r="P206" s="153"/>
      <c r="Q206" s="153"/>
      <c r="R206" s="156">
        <f t="shared" si="157"/>
        <v>0</v>
      </c>
      <c r="S206" s="156">
        <f t="shared" si="158"/>
        <v>0</v>
      </c>
      <c r="U206" s="157">
        <f t="shared" si="164"/>
        <v>0</v>
      </c>
      <c r="W206" s="152"/>
      <c r="X206" s="152"/>
      <c r="Y206" s="152"/>
      <c r="Z206" s="152"/>
      <c r="AA206" s="152"/>
      <c r="AB206" s="152"/>
      <c r="AC206" s="347"/>
      <c r="AD206" s="152"/>
      <c r="AE206" s="152"/>
      <c r="AF206" s="152"/>
      <c r="AG206" s="152"/>
      <c r="AH206" s="152"/>
      <c r="AI206" s="152"/>
      <c r="AJ206" s="347"/>
      <c r="AK206" s="152"/>
      <c r="AL206" s="152"/>
      <c r="AM206" s="295"/>
      <c r="AN206" s="228"/>
      <c r="AO206" s="228"/>
      <c r="AP206" s="228"/>
      <c r="AQ206" s="228"/>
      <c r="AR206" s="228"/>
      <c r="AS206" s="348"/>
      <c r="AT206" s="264">
        <f t="shared" si="147"/>
        <v>0</v>
      </c>
      <c r="AU206" s="259"/>
      <c r="AV206" s="265">
        <f t="shared" si="161"/>
        <v>0</v>
      </c>
      <c r="AX206" s="265">
        <f t="shared" si="165"/>
        <v>0</v>
      </c>
      <c r="AZ206" s="492">
        <f t="shared" si="162"/>
        <v>0</v>
      </c>
      <c r="BB206" s="492">
        <f t="shared" si="163"/>
        <v>0</v>
      </c>
      <c r="BD206" s="265">
        <f t="shared" si="166"/>
        <v>0</v>
      </c>
      <c r="BE206" s="105"/>
      <c r="BF206" s="105"/>
      <c r="BG206" s="105"/>
      <c r="BH206" s="105"/>
      <c r="BI206" s="105"/>
      <c r="BJ206" s="105"/>
    </row>
    <row r="207" spans="2:62" ht="20.100000000000001" hidden="1" customHeight="1" outlineLevel="1">
      <c r="B207" s="100"/>
      <c r="C207" s="908"/>
      <c r="D207" s="909"/>
      <c r="E207" s="909"/>
      <c r="F207" s="910"/>
      <c r="G207" s="890"/>
      <c r="H207" s="891"/>
      <c r="I207" s="152"/>
      <c r="J207" s="152"/>
      <c r="K207" s="152"/>
      <c r="L207" s="152"/>
      <c r="M207" s="152"/>
      <c r="N207" s="152"/>
      <c r="O207" s="152"/>
      <c r="P207" s="153"/>
      <c r="Q207" s="153"/>
      <c r="R207" s="156">
        <f t="shared" si="157"/>
        <v>0</v>
      </c>
      <c r="S207" s="156">
        <f t="shared" si="158"/>
        <v>0</v>
      </c>
      <c r="U207" s="157">
        <f t="shared" si="164"/>
        <v>0</v>
      </c>
      <c r="W207" s="152"/>
      <c r="X207" s="152"/>
      <c r="Y207" s="152"/>
      <c r="Z207" s="152"/>
      <c r="AA207" s="152"/>
      <c r="AB207" s="152"/>
      <c r="AC207" s="347"/>
      <c r="AD207" s="152"/>
      <c r="AE207" s="152"/>
      <c r="AF207" s="152"/>
      <c r="AG207" s="152"/>
      <c r="AH207" s="152"/>
      <c r="AI207" s="152"/>
      <c r="AJ207" s="347"/>
      <c r="AK207" s="152"/>
      <c r="AL207" s="152"/>
      <c r="AM207" s="295"/>
      <c r="AN207" s="228"/>
      <c r="AO207" s="228"/>
      <c r="AP207" s="228"/>
      <c r="AQ207" s="228"/>
      <c r="AR207" s="228"/>
      <c r="AS207" s="348"/>
      <c r="AT207" s="264">
        <f t="shared" si="147"/>
        <v>0</v>
      </c>
      <c r="AU207" s="259"/>
      <c r="AV207" s="265">
        <f t="shared" si="161"/>
        <v>0</v>
      </c>
      <c r="AX207" s="265">
        <f t="shared" si="165"/>
        <v>0</v>
      </c>
      <c r="AZ207" s="492">
        <f t="shared" si="162"/>
        <v>0</v>
      </c>
      <c r="BB207" s="492">
        <f t="shared" si="163"/>
        <v>0</v>
      </c>
      <c r="BD207" s="265">
        <f t="shared" si="166"/>
        <v>0</v>
      </c>
      <c r="BE207" s="105"/>
      <c r="BF207" s="105"/>
      <c r="BG207" s="105"/>
      <c r="BH207" s="105"/>
      <c r="BI207" s="105"/>
      <c r="BJ207" s="105"/>
    </row>
    <row r="208" spans="2:62" ht="20.100000000000001" hidden="1" customHeight="1" outlineLevel="1">
      <c r="B208" s="100"/>
      <c r="C208" s="908"/>
      <c r="D208" s="909"/>
      <c r="E208" s="909"/>
      <c r="F208" s="910"/>
      <c r="G208" s="890"/>
      <c r="H208" s="891"/>
      <c r="I208" s="152"/>
      <c r="J208" s="152"/>
      <c r="K208" s="152"/>
      <c r="L208" s="152"/>
      <c r="M208" s="152"/>
      <c r="N208" s="152"/>
      <c r="O208" s="152"/>
      <c r="P208" s="153"/>
      <c r="Q208" s="153"/>
      <c r="R208" s="156">
        <f t="shared" si="157"/>
        <v>0</v>
      </c>
      <c r="S208" s="156">
        <f t="shared" si="158"/>
        <v>0</v>
      </c>
      <c r="U208" s="157">
        <f t="shared" si="164"/>
        <v>0</v>
      </c>
      <c r="W208" s="152"/>
      <c r="X208" s="152"/>
      <c r="Y208" s="152"/>
      <c r="Z208" s="152"/>
      <c r="AA208" s="152"/>
      <c r="AB208" s="152"/>
      <c r="AC208" s="347"/>
      <c r="AD208" s="152"/>
      <c r="AE208" s="152"/>
      <c r="AF208" s="152"/>
      <c r="AG208" s="152"/>
      <c r="AH208" s="152"/>
      <c r="AI208" s="152"/>
      <c r="AJ208" s="347"/>
      <c r="AK208" s="152"/>
      <c r="AL208" s="152"/>
      <c r="AM208" s="295"/>
      <c r="AN208" s="228"/>
      <c r="AO208" s="228"/>
      <c r="AP208" s="228"/>
      <c r="AQ208" s="228"/>
      <c r="AR208" s="228"/>
      <c r="AS208" s="348"/>
      <c r="AT208" s="264">
        <f t="shared" si="147"/>
        <v>0</v>
      </c>
      <c r="AU208" s="259"/>
      <c r="AV208" s="265">
        <f t="shared" si="161"/>
        <v>0</v>
      </c>
      <c r="AX208" s="265">
        <f t="shared" si="165"/>
        <v>0</v>
      </c>
      <c r="AZ208" s="492">
        <f t="shared" si="162"/>
        <v>0</v>
      </c>
      <c r="BB208" s="492">
        <f t="shared" si="163"/>
        <v>0</v>
      </c>
      <c r="BD208" s="265">
        <f t="shared" si="166"/>
        <v>0</v>
      </c>
      <c r="BE208" s="105"/>
      <c r="BF208" s="105"/>
      <c r="BG208" s="105"/>
      <c r="BH208" s="105"/>
      <c r="BI208" s="105"/>
      <c r="BJ208" s="105"/>
    </row>
    <row r="209" spans="2:62" ht="20.100000000000001" hidden="1" customHeight="1" outlineLevel="1">
      <c r="B209" s="100"/>
      <c r="C209" s="908"/>
      <c r="D209" s="909"/>
      <c r="E209" s="909"/>
      <c r="F209" s="910"/>
      <c r="G209" s="890"/>
      <c r="H209" s="891"/>
      <c r="I209" s="152"/>
      <c r="J209" s="152"/>
      <c r="K209" s="152"/>
      <c r="L209" s="152"/>
      <c r="M209" s="152"/>
      <c r="N209" s="152"/>
      <c r="O209" s="152"/>
      <c r="P209" s="153"/>
      <c r="Q209" s="153"/>
      <c r="R209" s="156">
        <f t="shared" si="157"/>
        <v>0</v>
      </c>
      <c r="S209" s="156">
        <f t="shared" si="158"/>
        <v>0</v>
      </c>
      <c r="U209" s="157">
        <f t="shared" si="164"/>
        <v>0</v>
      </c>
      <c r="W209" s="152"/>
      <c r="X209" s="152"/>
      <c r="Y209" s="152"/>
      <c r="Z209" s="152"/>
      <c r="AA209" s="152"/>
      <c r="AB209" s="152"/>
      <c r="AC209" s="347"/>
      <c r="AD209" s="152"/>
      <c r="AE209" s="152"/>
      <c r="AF209" s="152"/>
      <c r="AG209" s="152"/>
      <c r="AH209" s="152"/>
      <c r="AI209" s="152"/>
      <c r="AJ209" s="347"/>
      <c r="AK209" s="152"/>
      <c r="AL209" s="152"/>
      <c r="AM209" s="295"/>
      <c r="AN209" s="228"/>
      <c r="AO209" s="228"/>
      <c r="AP209" s="228"/>
      <c r="AQ209" s="228"/>
      <c r="AR209" s="228"/>
      <c r="AS209" s="348"/>
      <c r="AT209" s="264">
        <f t="shared" si="147"/>
        <v>0</v>
      </c>
      <c r="AU209" s="259"/>
      <c r="AV209" s="265">
        <f t="shared" si="161"/>
        <v>0</v>
      </c>
      <c r="AX209" s="265">
        <f t="shared" si="165"/>
        <v>0</v>
      </c>
      <c r="AZ209" s="492">
        <f t="shared" si="162"/>
        <v>0</v>
      </c>
      <c r="BB209" s="492">
        <f t="shared" si="163"/>
        <v>0</v>
      </c>
      <c r="BD209" s="265">
        <f t="shared" si="166"/>
        <v>0</v>
      </c>
      <c r="BE209" s="105"/>
      <c r="BF209" s="105"/>
      <c r="BG209" s="105"/>
      <c r="BH209" s="105"/>
      <c r="BI209" s="105"/>
      <c r="BJ209" s="105"/>
    </row>
    <row r="210" spans="2:62" ht="20.100000000000001" hidden="1" customHeight="1" outlineLevel="1">
      <c r="B210" s="100"/>
      <c r="C210" s="908"/>
      <c r="D210" s="909"/>
      <c r="E210" s="909"/>
      <c r="F210" s="910"/>
      <c r="G210" s="890"/>
      <c r="H210" s="891"/>
      <c r="I210" s="152"/>
      <c r="J210" s="152"/>
      <c r="K210" s="152"/>
      <c r="L210" s="152"/>
      <c r="M210" s="152"/>
      <c r="N210" s="152"/>
      <c r="O210" s="152"/>
      <c r="P210" s="153"/>
      <c r="Q210" s="153"/>
      <c r="R210" s="156">
        <f t="shared" si="157"/>
        <v>0</v>
      </c>
      <c r="S210" s="156">
        <f t="shared" si="158"/>
        <v>0</v>
      </c>
      <c r="U210" s="157">
        <f t="shared" si="164"/>
        <v>0</v>
      </c>
      <c r="W210" s="152"/>
      <c r="X210" s="152"/>
      <c r="Y210" s="152"/>
      <c r="Z210" s="152"/>
      <c r="AA210" s="152"/>
      <c r="AB210" s="152"/>
      <c r="AC210" s="347"/>
      <c r="AD210" s="152"/>
      <c r="AE210" s="152"/>
      <c r="AF210" s="152"/>
      <c r="AG210" s="152"/>
      <c r="AH210" s="152"/>
      <c r="AI210" s="152"/>
      <c r="AJ210" s="347"/>
      <c r="AK210" s="152"/>
      <c r="AL210" s="152"/>
      <c r="AM210" s="295"/>
      <c r="AN210" s="228"/>
      <c r="AO210" s="228"/>
      <c r="AP210" s="228"/>
      <c r="AQ210" s="228"/>
      <c r="AR210" s="228"/>
      <c r="AS210" s="348"/>
      <c r="AT210" s="264">
        <f t="shared" si="147"/>
        <v>0</v>
      </c>
      <c r="AU210" s="259"/>
      <c r="AV210" s="265">
        <f t="shared" si="161"/>
        <v>0</v>
      </c>
      <c r="AX210" s="265">
        <f t="shared" si="165"/>
        <v>0</v>
      </c>
      <c r="AZ210" s="492">
        <f t="shared" si="162"/>
        <v>0</v>
      </c>
      <c r="BB210" s="492">
        <f t="shared" si="163"/>
        <v>0</v>
      </c>
      <c r="BD210" s="265">
        <f t="shared" si="166"/>
        <v>0</v>
      </c>
      <c r="BE210" s="105"/>
      <c r="BF210" s="105"/>
      <c r="BG210" s="105"/>
      <c r="BH210" s="105"/>
      <c r="BI210" s="105"/>
      <c r="BJ210" s="105"/>
    </row>
    <row r="211" spans="2:62" ht="20.100000000000001" hidden="1" customHeight="1" outlineLevel="1">
      <c r="B211" s="100"/>
      <c r="C211" s="908"/>
      <c r="D211" s="909"/>
      <c r="E211" s="909"/>
      <c r="F211" s="910"/>
      <c r="G211" s="890"/>
      <c r="H211" s="891"/>
      <c r="I211" s="152"/>
      <c r="J211" s="152"/>
      <c r="K211" s="152"/>
      <c r="L211" s="152"/>
      <c r="M211" s="152"/>
      <c r="N211" s="152"/>
      <c r="O211" s="152"/>
      <c r="P211" s="153"/>
      <c r="Q211" s="153"/>
      <c r="R211" s="156">
        <f t="shared" si="157"/>
        <v>0</v>
      </c>
      <c r="S211" s="156">
        <f t="shared" si="158"/>
        <v>0</v>
      </c>
      <c r="U211" s="157">
        <f t="shared" si="164"/>
        <v>0</v>
      </c>
      <c r="W211" s="152"/>
      <c r="X211" s="152"/>
      <c r="Y211" s="152"/>
      <c r="Z211" s="152"/>
      <c r="AA211" s="152"/>
      <c r="AB211" s="152"/>
      <c r="AC211" s="347"/>
      <c r="AD211" s="152"/>
      <c r="AE211" s="152"/>
      <c r="AF211" s="152"/>
      <c r="AG211" s="152"/>
      <c r="AH211" s="152"/>
      <c r="AI211" s="152"/>
      <c r="AJ211" s="347"/>
      <c r="AK211" s="152"/>
      <c r="AL211" s="152"/>
      <c r="AM211" s="295"/>
      <c r="AN211" s="228"/>
      <c r="AO211" s="228"/>
      <c r="AP211" s="228"/>
      <c r="AQ211" s="228"/>
      <c r="AR211" s="228"/>
      <c r="AS211" s="348"/>
      <c r="AT211" s="264">
        <f t="shared" si="147"/>
        <v>0</v>
      </c>
      <c r="AU211" s="259"/>
      <c r="AV211" s="265">
        <f t="shared" si="161"/>
        <v>0</v>
      </c>
      <c r="AX211" s="265">
        <f t="shared" si="165"/>
        <v>0</v>
      </c>
      <c r="AZ211" s="492">
        <f t="shared" si="162"/>
        <v>0</v>
      </c>
      <c r="BB211" s="492">
        <f t="shared" si="163"/>
        <v>0</v>
      </c>
      <c r="BD211" s="265">
        <f t="shared" si="166"/>
        <v>0</v>
      </c>
      <c r="BE211" s="105"/>
      <c r="BF211" s="105"/>
      <c r="BG211" s="105"/>
      <c r="BH211" s="105"/>
      <c r="BI211" s="105"/>
      <c r="BJ211" s="105"/>
    </row>
    <row r="212" spans="2:62" ht="20.100000000000001" hidden="1" customHeight="1" outlineLevel="1">
      <c r="B212" s="100"/>
      <c r="C212" s="908"/>
      <c r="D212" s="909"/>
      <c r="E212" s="909"/>
      <c r="F212" s="910"/>
      <c r="G212" s="890"/>
      <c r="H212" s="891"/>
      <c r="I212" s="152"/>
      <c r="J212" s="152"/>
      <c r="K212" s="152"/>
      <c r="L212" s="152"/>
      <c r="M212" s="152"/>
      <c r="N212" s="152"/>
      <c r="O212" s="152"/>
      <c r="P212" s="153"/>
      <c r="Q212" s="153"/>
      <c r="R212" s="156">
        <f t="shared" si="157"/>
        <v>0</v>
      </c>
      <c r="S212" s="156">
        <f t="shared" si="158"/>
        <v>0</v>
      </c>
      <c r="U212" s="157">
        <f t="shared" si="164"/>
        <v>0</v>
      </c>
      <c r="W212" s="152"/>
      <c r="X212" s="152"/>
      <c r="Y212" s="152"/>
      <c r="Z212" s="152"/>
      <c r="AA212" s="152"/>
      <c r="AB212" s="152"/>
      <c r="AC212" s="347"/>
      <c r="AD212" s="152"/>
      <c r="AE212" s="152"/>
      <c r="AF212" s="152"/>
      <c r="AG212" s="152"/>
      <c r="AH212" s="152"/>
      <c r="AI212" s="152"/>
      <c r="AJ212" s="347"/>
      <c r="AK212" s="152"/>
      <c r="AL212" s="152"/>
      <c r="AM212" s="295"/>
      <c r="AN212" s="228"/>
      <c r="AO212" s="228"/>
      <c r="AP212" s="228"/>
      <c r="AQ212" s="228"/>
      <c r="AR212" s="228"/>
      <c r="AS212" s="348"/>
      <c r="AT212" s="264">
        <f t="shared" si="147"/>
        <v>0</v>
      </c>
      <c r="AU212" s="259"/>
      <c r="AV212" s="265">
        <f t="shared" si="161"/>
        <v>0</v>
      </c>
      <c r="AX212" s="265">
        <f t="shared" si="165"/>
        <v>0</v>
      </c>
      <c r="AZ212" s="492">
        <f t="shared" si="162"/>
        <v>0</v>
      </c>
      <c r="BB212" s="492">
        <f t="shared" si="163"/>
        <v>0</v>
      </c>
      <c r="BD212" s="265">
        <f t="shared" si="166"/>
        <v>0</v>
      </c>
      <c r="BE212" s="105"/>
      <c r="BF212" s="105"/>
      <c r="BG212" s="105"/>
      <c r="BH212" s="105"/>
      <c r="BI212" s="105"/>
      <c r="BJ212" s="105"/>
    </row>
    <row r="213" spans="2:62" ht="20.100000000000001" hidden="1" customHeight="1" outlineLevel="1">
      <c r="B213" s="100"/>
      <c r="C213" s="908"/>
      <c r="D213" s="909"/>
      <c r="E213" s="909"/>
      <c r="F213" s="910"/>
      <c r="G213" s="890"/>
      <c r="H213" s="891"/>
      <c r="I213" s="152"/>
      <c r="J213" s="152"/>
      <c r="K213" s="152"/>
      <c r="L213" s="152"/>
      <c r="M213" s="152"/>
      <c r="N213" s="152"/>
      <c r="O213" s="152"/>
      <c r="P213" s="153"/>
      <c r="Q213" s="153"/>
      <c r="R213" s="156">
        <f t="shared" si="157"/>
        <v>0</v>
      </c>
      <c r="S213" s="156">
        <f t="shared" si="158"/>
        <v>0</v>
      </c>
      <c r="U213" s="157">
        <f t="shared" si="164"/>
        <v>0</v>
      </c>
      <c r="W213" s="152"/>
      <c r="X213" s="152"/>
      <c r="Y213" s="152"/>
      <c r="Z213" s="152"/>
      <c r="AA213" s="152"/>
      <c r="AB213" s="152"/>
      <c r="AC213" s="347"/>
      <c r="AD213" s="152"/>
      <c r="AE213" s="152"/>
      <c r="AF213" s="152"/>
      <c r="AG213" s="152"/>
      <c r="AH213" s="152"/>
      <c r="AI213" s="152"/>
      <c r="AJ213" s="347"/>
      <c r="AK213" s="152"/>
      <c r="AL213" s="152"/>
      <c r="AM213" s="295"/>
      <c r="AN213" s="228"/>
      <c r="AO213" s="228"/>
      <c r="AP213" s="228"/>
      <c r="AQ213" s="228"/>
      <c r="AR213" s="228"/>
      <c r="AS213" s="348"/>
      <c r="AT213" s="264">
        <f t="shared" si="147"/>
        <v>0</v>
      </c>
      <c r="AU213" s="259"/>
      <c r="AV213" s="265">
        <f t="shared" si="161"/>
        <v>0</v>
      </c>
      <c r="AX213" s="265">
        <f t="shared" si="165"/>
        <v>0</v>
      </c>
      <c r="AZ213" s="492">
        <f t="shared" si="162"/>
        <v>0</v>
      </c>
      <c r="BB213" s="492">
        <f t="shared" si="163"/>
        <v>0</v>
      </c>
      <c r="BD213" s="265">
        <f t="shared" si="166"/>
        <v>0</v>
      </c>
      <c r="BE213" s="105"/>
      <c r="BF213" s="105"/>
      <c r="BG213" s="105"/>
      <c r="BH213" s="105"/>
      <c r="BI213" s="105"/>
      <c r="BJ213" s="105"/>
    </row>
    <row r="214" spans="2:62" ht="20.100000000000001" hidden="1" customHeight="1" outlineLevel="1">
      <c r="B214" s="100"/>
      <c r="C214" s="908"/>
      <c r="D214" s="909"/>
      <c r="E214" s="909"/>
      <c r="F214" s="910"/>
      <c r="G214" s="890"/>
      <c r="H214" s="891"/>
      <c r="I214" s="152"/>
      <c r="J214" s="152"/>
      <c r="K214" s="152"/>
      <c r="L214" s="152"/>
      <c r="M214" s="152"/>
      <c r="N214" s="152"/>
      <c r="O214" s="152"/>
      <c r="P214" s="153"/>
      <c r="Q214" s="153"/>
      <c r="R214" s="156">
        <f t="shared" si="157"/>
        <v>0</v>
      </c>
      <c r="S214" s="156">
        <f t="shared" si="158"/>
        <v>0</v>
      </c>
      <c r="U214" s="157">
        <f t="shared" si="164"/>
        <v>0</v>
      </c>
      <c r="W214" s="152"/>
      <c r="X214" s="152"/>
      <c r="Y214" s="152"/>
      <c r="Z214" s="152"/>
      <c r="AA214" s="152"/>
      <c r="AB214" s="152"/>
      <c r="AC214" s="347"/>
      <c r="AD214" s="152"/>
      <c r="AE214" s="152"/>
      <c r="AF214" s="152"/>
      <c r="AG214" s="152"/>
      <c r="AH214" s="152"/>
      <c r="AI214" s="152"/>
      <c r="AJ214" s="347"/>
      <c r="AK214" s="152"/>
      <c r="AL214" s="152"/>
      <c r="AM214" s="295"/>
      <c r="AN214" s="228"/>
      <c r="AO214" s="228"/>
      <c r="AP214" s="228"/>
      <c r="AQ214" s="228"/>
      <c r="AR214" s="228"/>
      <c r="AS214" s="348"/>
      <c r="AT214" s="264">
        <f t="shared" si="147"/>
        <v>0</v>
      </c>
      <c r="AU214" s="259"/>
      <c r="AV214" s="265">
        <f t="shared" si="161"/>
        <v>0</v>
      </c>
      <c r="AX214" s="265">
        <f t="shared" si="165"/>
        <v>0</v>
      </c>
      <c r="AZ214" s="492">
        <f t="shared" si="162"/>
        <v>0</v>
      </c>
      <c r="BB214" s="492">
        <f t="shared" si="163"/>
        <v>0</v>
      </c>
      <c r="BD214" s="265">
        <f t="shared" si="166"/>
        <v>0</v>
      </c>
      <c r="BE214" s="105"/>
      <c r="BF214" s="105"/>
      <c r="BG214" s="105"/>
      <c r="BH214" s="105"/>
      <c r="BI214" s="105"/>
      <c r="BJ214" s="105"/>
    </row>
    <row r="215" spans="2:62" ht="9.9499999999999993" hidden="1" customHeight="1" outlineLevel="1">
      <c r="B215" s="101"/>
      <c r="C215" s="208"/>
      <c r="D215" s="208"/>
      <c r="E215" s="208"/>
      <c r="F215" s="208"/>
      <c r="G215" s="237"/>
      <c r="H215" s="207"/>
      <c r="I215" s="257"/>
      <c r="J215" s="257"/>
      <c r="K215" s="257"/>
      <c r="L215" s="257"/>
      <c r="M215" s="257"/>
      <c r="N215" s="257"/>
      <c r="O215" s="257"/>
      <c r="P215" s="256"/>
      <c r="Q215" s="102"/>
      <c r="R215" s="102"/>
      <c r="S215" s="102"/>
      <c r="U215" s="98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Z215" s="493"/>
      <c r="BE215" s="105"/>
      <c r="BF215" s="105"/>
      <c r="BG215" s="105"/>
      <c r="BH215" s="105"/>
      <c r="BI215" s="105"/>
      <c r="BJ215" s="105"/>
    </row>
    <row r="216" spans="2:62" ht="20.100000000000001" customHeight="1" collapsed="1">
      <c r="B216" s="151">
        <f>B199+1</f>
        <v>13</v>
      </c>
      <c r="C216" s="916"/>
      <c r="D216" s="917"/>
      <c r="E216" s="917"/>
      <c r="F216" s="918"/>
      <c r="G216" s="429"/>
      <c r="H216" s="206">
        <v>1</v>
      </c>
      <c r="I216" s="642">
        <f t="shared" ref="I216" si="167">$H216*SUM(I217:I231)</f>
        <v>0</v>
      </c>
      <c r="J216" s="643">
        <f t="shared" ref="J216:O216" si="168">$H216*SUM(J217:J231)</f>
        <v>0</v>
      </c>
      <c r="K216" s="644">
        <f t="shared" si="168"/>
        <v>0</v>
      </c>
      <c r="L216" s="645">
        <f t="shared" si="168"/>
        <v>0</v>
      </c>
      <c r="M216" s="645">
        <f t="shared" si="168"/>
        <v>0</v>
      </c>
      <c r="N216" s="644">
        <f t="shared" si="168"/>
        <v>0</v>
      </c>
      <c r="O216" s="642">
        <f t="shared" si="168"/>
        <v>0</v>
      </c>
      <c r="P216" s="209">
        <f t="shared" ref="P216:Q216" si="169">$H216*SUM(P217:P231)</f>
        <v>0</v>
      </c>
      <c r="Q216" s="210">
        <f t="shared" si="169"/>
        <v>0</v>
      </c>
      <c r="R216" s="136">
        <f t="shared" ref="R216:R231" si="170">P216*(1+Gewinn)*(1+SicherheitAngebot)</f>
        <v>0</v>
      </c>
      <c r="S216" s="137">
        <f t="shared" ref="S216:S231" si="171">Q216*(1+MGKZ)*(1+Gewinn)*(1+SicherheitAngebot)</f>
        <v>0</v>
      </c>
      <c r="U216" s="10">
        <f>I216*$I$7+J216*$J$7+K216*$K$7+L216*$L$7+M216*$M$7+N216*$N$7+O216*$O$7+R216+S216</f>
        <v>0</v>
      </c>
      <c r="W216" s="646">
        <f t="shared" ref="W216:AB216" si="172">$H216*SUM(W217:W231)</f>
        <v>0</v>
      </c>
      <c r="X216" s="647">
        <f t="shared" si="172"/>
        <v>0</v>
      </c>
      <c r="Y216" s="648">
        <f t="shared" si="172"/>
        <v>0</v>
      </c>
      <c r="Z216" s="649">
        <f t="shared" si="172"/>
        <v>0</v>
      </c>
      <c r="AA216" s="648">
        <f t="shared" si="172"/>
        <v>0</v>
      </c>
      <c r="AB216" s="646">
        <f t="shared" si="172"/>
        <v>0</v>
      </c>
      <c r="AC216" s="258"/>
      <c r="AD216" s="646">
        <f t="shared" ref="AD216:AM216" si="173">$H216*SUM(AD217:AD231)</f>
        <v>0</v>
      </c>
      <c r="AE216" s="647">
        <f t="shared" si="173"/>
        <v>0</v>
      </c>
      <c r="AF216" s="648">
        <f t="shared" si="173"/>
        <v>0</v>
      </c>
      <c r="AG216" s="649">
        <f t="shared" si="173"/>
        <v>0</v>
      </c>
      <c r="AH216" s="648">
        <f t="shared" si="173"/>
        <v>0</v>
      </c>
      <c r="AI216" s="646">
        <f t="shared" si="173"/>
        <v>0</v>
      </c>
      <c r="AJ216" s="258"/>
      <c r="AK216" s="653">
        <f t="shared" si="173"/>
        <v>0</v>
      </c>
      <c r="AL216" s="653">
        <f t="shared" si="173"/>
        <v>0</v>
      </c>
      <c r="AM216" s="653">
        <f t="shared" si="173"/>
        <v>0</v>
      </c>
      <c r="AN216" s="227">
        <f>$H216*SUM(AN217:AN231)*(1+Gewinn)*(1+SicherheitAngebot)</f>
        <v>0</v>
      </c>
      <c r="AO216" s="227">
        <f>$H216*SUM(AO217:AO231)*(1+Gewinn)*(1+SicherheitAngebot)</f>
        <v>0</v>
      </c>
      <c r="AP216" s="227">
        <f>$H216*SUM(AP217:AP231)*(1+Gewinn)*(1+SicherheitAngebot)</f>
        <v>0</v>
      </c>
      <c r="AQ216" s="227">
        <f>$H216*SUM(AQ217:AQ231)*(1+Gewinn)*(1+SicherheitAngebot)</f>
        <v>0</v>
      </c>
      <c r="AR216" s="227">
        <f>$H216*SUM(AR217:AR231)*(1+Gewinn)*(1+SicherheitAngebot)</f>
        <v>0</v>
      </c>
      <c r="AS216" s="262"/>
      <c r="AT216" s="263">
        <f t="shared" ref="AT216:AT279" si="174">((W216+AD216)*$W$7+(X216+AE216)*$X$7+(Y216+Z216+AF216+AG216)*$Z$7+(AA216+AH216)*$AA$7+(AB216+AI216)*$AB$7)*Zuschläge_IBN</f>
        <v>0</v>
      </c>
      <c r="AU216" s="259"/>
      <c r="AV216" s="491">
        <f>AK216*$AK$7+AL216*$AL$7+AM216*$AM$7+SUM(AN216:AR216)+AT216/Zuschläge_IBN+AT216</f>
        <v>0</v>
      </c>
      <c r="AX216" s="685">
        <f>U216+AV216</f>
        <v>0</v>
      </c>
      <c r="AZ216" s="490">
        <f>IF(H216&gt;0,U216/(1+SicherheitAngebot)*(1+Sicherheit),0)</f>
        <v>0</v>
      </c>
      <c r="BB216" s="490">
        <f>IF(H216&gt;0,AV216/(1+SicherheitAngebot)*(1+Sicherheit),0)</f>
        <v>0</v>
      </c>
      <c r="BD216" s="490">
        <f>AZ216+BB216</f>
        <v>0</v>
      </c>
      <c r="BE216" s="105"/>
      <c r="BF216" s="105"/>
      <c r="BG216" s="105"/>
      <c r="BH216" s="105"/>
      <c r="BI216" s="105"/>
      <c r="BJ216" s="105"/>
    </row>
    <row r="217" spans="2:62" ht="20.100000000000001" hidden="1" customHeight="1" outlineLevel="1">
      <c r="B217" s="99"/>
      <c r="C217" s="908"/>
      <c r="D217" s="909"/>
      <c r="E217" s="909"/>
      <c r="F217" s="910"/>
      <c r="G217" s="890"/>
      <c r="H217" s="901"/>
      <c r="I217" s="152"/>
      <c r="J217" s="152"/>
      <c r="K217" s="152"/>
      <c r="L217" s="152"/>
      <c r="M217" s="152"/>
      <c r="N217" s="152"/>
      <c r="O217" s="152"/>
      <c r="P217" s="153"/>
      <c r="Q217" s="153"/>
      <c r="R217" s="156">
        <f t="shared" si="170"/>
        <v>0</v>
      </c>
      <c r="S217" s="156">
        <f t="shared" si="171"/>
        <v>0</v>
      </c>
      <c r="U217" s="157">
        <f>I217*$I$7+J217*$J$7+K217*$K$7+L217*$L$7+M217*$M$7+N217*$N$7+O217*$O$7+R217+S217</f>
        <v>0</v>
      </c>
      <c r="W217" s="152"/>
      <c r="X217" s="152"/>
      <c r="Y217" s="152"/>
      <c r="Z217" s="152"/>
      <c r="AA217" s="152"/>
      <c r="AB217" s="152"/>
      <c r="AC217" s="347"/>
      <c r="AD217" s="152"/>
      <c r="AE217" s="152"/>
      <c r="AF217" s="152"/>
      <c r="AG217" s="152"/>
      <c r="AH217" s="152"/>
      <c r="AI217" s="152"/>
      <c r="AJ217" s="347"/>
      <c r="AK217" s="152"/>
      <c r="AL217" s="152"/>
      <c r="AM217" s="295"/>
      <c r="AN217" s="228"/>
      <c r="AO217" s="228"/>
      <c r="AP217" s="228"/>
      <c r="AQ217" s="228"/>
      <c r="AR217" s="228"/>
      <c r="AS217" s="348"/>
      <c r="AT217" s="264">
        <f t="shared" si="174"/>
        <v>0</v>
      </c>
      <c r="AU217" s="259"/>
      <c r="AV217" s="265">
        <f t="shared" ref="AV217:AV231" si="175">AK217*$AK$7+AL217*$AL$7+AM217*$AM$7+SUM(AN217:AR217)*(1+Gewinn)*(1+SicherheitAngebot)+AT217/Zuschläge_IBN+AT217</f>
        <v>0</v>
      </c>
      <c r="AX217" s="265">
        <f>U217+AV217</f>
        <v>0</v>
      </c>
      <c r="AZ217" s="492">
        <f t="shared" ref="AZ217:AZ231" si="176">U217/(1+SicherheitAngebot)*(1+Sicherheit)</f>
        <v>0</v>
      </c>
      <c r="BB217" s="492">
        <f t="shared" ref="BB217:BB231" si="177">AV217/(1+SicherheitAngebot)*(1+Sicherheit)</f>
        <v>0</v>
      </c>
      <c r="BD217" s="265">
        <f>AZ217+BB217</f>
        <v>0</v>
      </c>
      <c r="BE217" s="105"/>
      <c r="BF217" s="105"/>
      <c r="BG217" s="105"/>
      <c r="BH217" s="105"/>
      <c r="BI217" s="105"/>
      <c r="BJ217" s="105"/>
    </row>
    <row r="218" spans="2:62" ht="20.100000000000001" hidden="1" customHeight="1" outlineLevel="1">
      <c r="B218" s="100"/>
      <c r="C218" s="908"/>
      <c r="D218" s="909"/>
      <c r="E218" s="909"/>
      <c r="F218" s="910"/>
      <c r="G218" s="890"/>
      <c r="H218" s="891"/>
      <c r="I218" s="152"/>
      <c r="J218" s="152"/>
      <c r="K218" s="152"/>
      <c r="L218" s="152"/>
      <c r="M218" s="152"/>
      <c r="N218" s="152"/>
      <c r="O218" s="152"/>
      <c r="P218" s="153"/>
      <c r="Q218" s="153"/>
      <c r="R218" s="156">
        <f t="shared" si="170"/>
        <v>0</v>
      </c>
      <c r="S218" s="156">
        <f t="shared" si="171"/>
        <v>0</v>
      </c>
      <c r="U218" s="157">
        <f t="shared" ref="U218:U231" si="178">I218*$I$7+J218*$J$7+K218*$K$7+L218*$L$7+M218*$M$7+N218*$N$7+O218*$O$7+R218+S218</f>
        <v>0</v>
      </c>
      <c r="W218" s="152"/>
      <c r="X218" s="152"/>
      <c r="Y218" s="152"/>
      <c r="Z218" s="152"/>
      <c r="AA218" s="152"/>
      <c r="AB218" s="152"/>
      <c r="AC218" s="347"/>
      <c r="AD218" s="152"/>
      <c r="AE218" s="152"/>
      <c r="AF218" s="152"/>
      <c r="AG218" s="152"/>
      <c r="AH218" s="152"/>
      <c r="AI218" s="152"/>
      <c r="AJ218" s="347"/>
      <c r="AK218" s="152"/>
      <c r="AL218" s="152"/>
      <c r="AM218" s="295"/>
      <c r="AN218" s="228"/>
      <c r="AO218" s="228"/>
      <c r="AP218" s="228"/>
      <c r="AQ218" s="228"/>
      <c r="AR218" s="228"/>
      <c r="AS218" s="348"/>
      <c r="AT218" s="264">
        <f t="shared" si="174"/>
        <v>0</v>
      </c>
      <c r="AU218" s="259"/>
      <c r="AV218" s="265">
        <f t="shared" si="175"/>
        <v>0</v>
      </c>
      <c r="AX218" s="265">
        <f t="shared" ref="AX218:AX231" si="179">U218+AV218</f>
        <v>0</v>
      </c>
      <c r="AZ218" s="492">
        <f t="shared" si="176"/>
        <v>0</v>
      </c>
      <c r="BB218" s="492">
        <f t="shared" si="177"/>
        <v>0</v>
      </c>
      <c r="BD218" s="265">
        <f t="shared" ref="BD218:BD231" si="180">AZ218+BB218</f>
        <v>0</v>
      </c>
      <c r="BE218" s="105"/>
      <c r="BF218" s="105"/>
      <c r="BG218" s="105"/>
      <c r="BH218" s="105"/>
      <c r="BI218" s="105"/>
      <c r="BJ218" s="105"/>
    </row>
    <row r="219" spans="2:62" ht="20.100000000000001" hidden="1" customHeight="1" outlineLevel="1">
      <c r="B219" s="100"/>
      <c r="C219" s="908"/>
      <c r="D219" s="909"/>
      <c r="E219" s="909"/>
      <c r="F219" s="910"/>
      <c r="G219" s="890"/>
      <c r="H219" s="891"/>
      <c r="I219" s="152"/>
      <c r="J219" s="152"/>
      <c r="K219" s="152"/>
      <c r="L219" s="152"/>
      <c r="M219" s="152"/>
      <c r="N219" s="152"/>
      <c r="O219" s="152"/>
      <c r="P219" s="153"/>
      <c r="Q219" s="153"/>
      <c r="R219" s="156">
        <f t="shared" si="170"/>
        <v>0</v>
      </c>
      <c r="S219" s="156">
        <f t="shared" si="171"/>
        <v>0</v>
      </c>
      <c r="U219" s="157">
        <f t="shared" si="178"/>
        <v>0</v>
      </c>
      <c r="W219" s="152"/>
      <c r="X219" s="152"/>
      <c r="Y219" s="152"/>
      <c r="Z219" s="152"/>
      <c r="AA219" s="152"/>
      <c r="AB219" s="152"/>
      <c r="AC219" s="347"/>
      <c r="AD219" s="152"/>
      <c r="AE219" s="152"/>
      <c r="AF219" s="152"/>
      <c r="AG219" s="152"/>
      <c r="AH219" s="152"/>
      <c r="AI219" s="152"/>
      <c r="AJ219" s="347"/>
      <c r="AK219" s="152"/>
      <c r="AL219" s="152"/>
      <c r="AM219" s="295"/>
      <c r="AN219" s="228"/>
      <c r="AO219" s="228"/>
      <c r="AP219" s="228"/>
      <c r="AQ219" s="228"/>
      <c r="AR219" s="228"/>
      <c r="AS219" s="348"/>
      <c r="AT219" s="264">
        <f t="shared" si="174"/>
        <v>0</v>
      </c>
      <c r="AU219" s="259"/>
      <c r="AV219" s="265">
        <f t="shared" si="175"/>
        <v>0</v>
      </c>
      <c r="AX219" s="265">
        <f t="shared" si="179"/>
        <v>0</v>
      </c>
      <c r="AZ219" s="492">
        <f t="shared" si="176"/>
        <v>0</v>
      </c>
      <c r="BB219" s="492">
        <f t="shared" si="177"/>
        <v>0</v>
      </c>
      <c r="BD219" s="265">
        <f t="shared" si="180"/>
        <v>0</v>
      </c>
      <c r="BE219" s="105"/>
      <c r="BF219" s="105"/>
      <c r="BG219" s="105"/>
      <c r="BH219" s="105"/>
      <c r="BI219" s="105"/>
      <c r="BJ219" s="105"/>
    </row>
    <row r="220" spans="2:62" ht="20.100000000000001" hidden="1" customHeight="1" outlineLevel="1">
      <c r="B220" s="100"/>
      <c r="C220" s="908"/>
      <c r="D220" s="909"/>
      <c r="E220" s="909"/>
      <c r="F220" s="910"/>
      <c r="G220" s="890"/>
      <c r="H220" s="891"/>
      <c r="I220" s="152"/>
      <c r="J220" s="152"/>
      <c r="K220" s="152"/>
      <c r="L220" s="152"/>
      <c r="M220" s="152"/>
      <c r="N220" s="152"/>
      <c r="O220" s="152"/>
      <c r="P220" s="153"/>
      <c r="Q220" s="153"/>
      <c r="R220" s="156">
        <f t="shared" si="170"/>
        <v>0</v>
      </c>
      <c r="S220" s="156">
        <f t="shared" si="171"/>
        <v>0</v>
      </c>
      <c r="U220" s="157">
        <f t="shared" si="178"/>
        <v>0</v>
      </c>
      <c r="W220" s="152"/>
      <c r="X220" s="152"/>
      <c r="Y220" s="152"/>
      <c r="Z220" s="152"/>
      <c r="AA220" s="152"/>
      <c r="AB220" s="152"/>
      <c r="AC220" s="347"/>
      <c r="AD220" s="152"/>
      <c r="AE220" s="152"/>
      <c r="AF220" s="152"/>
      <c r="AG220" s="152"/>
      <c r="AH220" s="152"/>
      <c r="AI220" s="152"/>
      <c r="AJ220" s="347"/>
      <c r="AK220" s="152"/>
      <c r="AL220" s="152"/>
      <c r="AM220" s="295"/>
      <c r="AN220" s="228"/>
      <c r="AO220" s="228"/>
      <c r="AP220" s="228"/>
      <c r="AQ220" s="228"/>
      <c r="AR220" s="228"/>
      <c r="AS220" s="348"/>
      <c r="AT220" s="264">
        <f t="shared" si="174"/>
        <v>0</v>
      </c>
      <c r="AU220" s="259"/>
      <c r="AV220" s="265">
        <f t="shared" si="175"/>
        <v>0</v>
      </c>
      <c r="AX220" s="265">
        <f t="shared" si="179"/>
        <v>0</v>
      </c>
      <c r="AZ220" s="492">
        <f t="shared" si="176"/>
        <v>0</v>
      </c>
      <c r="BB220" s="492">
        <f t="shared" si="177"/>
        <v>0</v>
      </c>
      <c r="BD220" s="265">
        <f t="shared" si="180"/>
        <v>0</v>
      </c>
      <c r="BE220" s="105"/>
      <c r="BF220" s="105"/>
      <c r="BG220" s="105"/>
      <c r="BH220" s="105"/>
      <c r="BI220" s="105"/>
      <c r="BJ220" s="105"/>
    </row>
    <row r="221" spans="2:62" ht="20.100000000000001" hidden="1" customHeight="1" outlineLevel="1">
      <c r="B221" s="100"/>
      <c r="C221" s="908"/>
      <c r="D221" s="909"/>
      <c r="E221" s="909"/>
      <c r="F221" s="910"/>
      <c r="G221" s="890"/>
      <c r="H221" s="891"/>
      <c r="I221" s="152"/>
      <c r="J221" s="152"/>
      <c r="K221" s="152"/>
      <c r="L221" s="152"/>
      <c r="M221" s="152"/>
      <c r="N221" s="152"/>
      <c r="O221" s="152"/>
      <c r="P221" s="153"/>
      <c r="Q221" s="153"/>
      <c r="R221" s="156">
        <f t="shared" si="170"/>
        <v>0</v>
      </c>
      <c r="S221" s="156">
        <f t="shared" si="171"/>
        <v>0</v>
      </c>
      <c r="U221" s="157">
        <f t="shared" si="178"/>
        <v>0</v>
      </c>
      <c r="W221" s="152"/>
      <c r="X221" s="152"/>
      <c r="Y221" s="152"/>
      <c r="Z221" s="152"/>
      <c r="AA221" s="152"/>
      <c r="AB221" s="152"/>
      <c r="AC221" s="347"/>
      <c r="AD221" s="152"/>
      <c r="AE221" s="152"/>
      <c r="AF221" s="152"/>
      <c r="AG221" s="152"/>
      <c r="AH221" s="152"/>
      <c r="AI221" s="152"/>
      <c r="AJ221" s="347"/>
      <c r="AK221" s="152"/>
      <c r="AL221" s="152"/>
      <c r="AM221" s="295"/>
      <c r="AN221" s="228"/>
      <c r="AO221" s="228"/>
      <c r="AP221" s="228"/>
      <c r="AQ221" s="228"/>
      <c r="AR221" s="228"/>
      <c r="AS221" s="348"/>
      <c r="AT221" s="264">
        <f t="shared" si="174"/>
        <v>0</v>
      </c>
      <c r="AU221" s="259"/>
      <c r="AV221" s="265">
        <f t="shared" si="175"/>
        <v>0</v>
      </c>
      <c r="AX221" s="265">
        <f t="shared" si="179"/>
        <v>0</v>
      </c>
      <c r="AZ221" s="492">
        <f t="shared" si="176"/>
        <v>0</v>
      </c>
      <c r="BB221" s="492">
        <f t="shared" si="177"/>
        <v>0</v>
      </c>
      <c r="BD221" s="265">
        <f t="shared" si="180"/>
        <v>0</v>
      </c>
      <c r="BE221" s="105"/>
      <c r="BF221" s="105"/>
      <c r="BG221" s="105"/>
      <c r="BH221" s="105"/>
      <c r="BI221" s="105"/>
      <c r="BJ221" s="105"/>
    </row>
    <row r="222" spans="2:62" ht="20.100000000000001" hidden="1" customHeight="1" outlineLevel="1">
      <c r="B222" s="100"/>
      <c r="C222" s="908"/>
      <c r="D222" s="909"/>
      <c r="E222" s="909"/>
      <c r="F222" s="910"/>
      <c r="G222" s="890"/>
      <c r="H222" s="891"/>
      <c r="I222" s="152"/>
      <c r="J222" s="152"/>
      <c r="K222" s="152"/>
      <c r="L222" s="152"/>
      <c r="M222" s="152"/>
      <c r="N222" s="152"/>
      <c r="O222" s="152"/>
      <c r="P222" s="153"/>
      <c r="Q222" s="153"/>
      <c r="R222" s="156">
        <f t="shared" si="170"/>
        <v>0</v>
      </c>
      <c r="S222" s="156">
        <f t="shared" si="171"/>
        <v>0</v>
      </c>
      <c r="U222" s="157">
        <f t="shared" si="178"/>
        <v>0</v>
      </c>
      <c r="W222" s="152"/>
      <c r="X222" s="152"/>
      <c r="Y222" s="152"/>
      <c r="Z222" s="152"/>
      <c r="AA222" s="152"/>
      <c r="AB222" s="152"/>
      <c r="AC222" s="347"/>
      <c r="AD222" s="152"/>
      <c r="AE222" s="152"/>
      <c r="AF222" s="152"/>
      <c r="AG222" s="152"/>
      <c r="AH222" s="152"/>
      <c r="AI222" s="152"/>
      <c r="AJ222" s="347"/>
      <c r="AK222" s="152"/>
      <c r="AL222" s="152"/>
      <c r="AM222" s="295"/>
      <c r="AN222" s="228"/>
      <c r="AO222" s="228"/>
      <c r="AP222" s="228"/>
      <c r="AQ222" s="228"/>
      <c r="AR222" s="228"/>
      <c r="AS222" s="348"/>
      <c r="AT222" s="264">
        <f t="shared" si="174"/>
        <v>0</v>
      </c>
      <c r="AU222" s="259"/>
      <c r="AV222" s="265">
        <f t="shared" si="175"/>
        <v>0</v>
      </c>
      <c r="AX222" s="265">
        <f t="shared" si="179"/>
        <v>0</v>
      </c>
      <c r="AZ222" s="492">
        <f t="shared" si="176"/>
        <v>0</v>
      </c>
      <c r="BB222" s="492">
        <f t="shared" si="177"/>
        <v>0</v>
      </c>
      <c r="BD222" s="265">
        <f t="shared" si="180"/>
        <v>0</v>
      </c>
      <c r="BE222" s="105"/>
      <c r="BF222" s="105"/>
      <c r="BG222" s="105"/>
      <c r="BH222" s="105"/>
      <c r="BI222" s="105"/>
      <c r="BJ222" s="105"/>
    </row>
    <row r="223" spans="2:62" ht="20.100000000000001" hidden="1" customHeight="1" outlineLevel="1">
      <c r="B223" s="100"/>
      <c r="C223" s="908"/>
      <c r="D223" s="909"/>
      <c r="E223" s="909"/>
      <c r="F223" s="910"/>
      <c r="G223" s="890"/>
      <c r="H223" s="891"/>
      <c r="I223" s="152"/>
      <c r="J223" s="152"/>
      <c r="K223" s="152"/>
      <c r="L223" s="152"/>
      <c r="M223" s="152"/>
      <c r="N223" s="152"/>
      <c r="O223" s="152"/>
      <c r="P223" s="153"/>
      <c r="Q223" s="153"/>
      <c r="R223" s="156">
        <f t="shared" si="170"/>
        <v>0</v>
      </c>
      <c r="S223" s="156">
        <f t="shared" si="171"/>
        <v>0</v>
      </c>
      <c r="U223" s="157">
        <f t="shared" si="178"/>
        <v>0</v>
      </c>
      <c r="W223" s="152"/>
      <c r="X223" s="152"/>
      <c r="Y223" s="152"/>
      <c r="Z223" s="152"/>
      <c r="AA223" s="152"/>
      <c r="AB223" s="152"/>
      <c r="AC223" s="347"/>
      <c r="AD223" s="152"/>
      <c r="AE223" s="152"/>
      <c r="AF223" s="152"/>
      <c r="AG223" s="152"/>
      <c r="AH223" s="152"/>
      <c r="AI223" s="152"/>
      <c r="AJ223" s="347"/>
      <c r="AK223" s="152"/>
      <c r="AL223" s="152"/>
      <c r="AM223" s="295"/>
      <c r="AN223" s="228"/>
      <c r="AO223" s="228"/>
      <c r="AP223" s="228"/>
      <c r="AQ223" s="228"/>
      <c r="AR223" s="228"/>
      <c r="AS223" s="348"/>
      <c r="AT223" s="264">
        <f t="shared" si="174"/>
        <v>0</v>
      </c>
      <c r="AU223" s="259"/>
      <c r="AV223" s="265">
        <f t="shared" si="175"/>
        <v>0</v>
      </c>
      <c r="AX223" s="265">
        <f t="shared" si="179"/>
        <v>0</v>
      </c>
      <c r="AZ223" s="492">
        <f t="shared" si="176"/>
        <v>0</v>
      </c>
      <c r="BB223" s="492">
        <f t="shared" si="177"/>
        <v>0</v>
      </c>
      <c r="BD223" s="265">
        <f t="shared" si="180"/>
        <v>0</v>
      </c>
      <c r="BE223" s="105"/>
      <c r="BF223" s="105"/>
      <c r="BG223" s="105"/>
      <c r="BH223" s="105"/>
      <c r="BI223" s="105"/>
      <c r="BJ223" s="105"/>
    </row>
    <row r="224" spans="2:62" ht="20.100000000000001" hidden="1" customHeight="1" outlineLevel="1">
      <c r="B224" s="100"/>
      <c r="C224" s="908"/>
      <c r="D224" s="909"/>
      <c r="E224" s="909"/>
      <c r="F224" s="910"/>
      <c r="G224" s="890"/>
      <c r="H224" s="891"/>
      <c r="I224" s="152"/>
      <c r="J224" s="152"/>
      <c r="K224" s="152"/>
      <c r="L224" s="152"/>
      <c r="M224" s="152"/>
      <c r="N224" s="152"/>
      <c r="O224" s="152"/>
      <c r="P224" s="153"/>
      <c r="Q224" s="153"/>
      <c r="R224" s="156">
        <f t="shared" si="170"/>
        <v>0</v>
      </c>
      <c r="S224" s="156">
        <f t="shared" si="171"/>
        <v>0</v>
      </c>
      <c r="U224" s="157">
        <f t="shared" si="178"/>
        <v>0</v>
      </c>
      <c r="W224" s="152"/>
      <c r="X224" s="152"/>
      <c r="Y224" s="152"/>
      <c r="Z224" s="152"/>
      <c r="AA224" s="152"/>
      <c r="AB224" s="152"/>
      <c r="AC224" s="347"/>
      <c r="AD224" s="152"/>
      <c r="AE224" s="152"/>
      <c r="AF224" s="152"/>
      <c r="AG224" s="152"/>
      <c r="AH224" s="152"/>
      <c r="AI224" s="152"/>
      <c r="AJ224" s="347"/>
      <c r="AK224" s="152"/>
      <c r="AL224" s="152"/>
      <c r="AM224" s="295"/>
      <c r="AN224" s="228"/>
      <c r="AO224" s="228"/>
      <c r="AP224" s="228"/>
      <c r="AQ224" s="228"/>
      <c r="AR224" s="228"/>
      <c r="AS224" s="348"/>
      <c r="AT224" s="264">
        <f t="shared" si="174"/>
        <v>0</v>
      </c>
      <c r="AU224" s="259"/>
      <c r="AV224" s="265">
        <f t="shared" si="175"/>
        <v>0</v>
      </c>
      <c r="AX224" s="265">
        <f t="shared" si="179"/>
        <v>0</v>
      </c>
      <c r="AZ224" s="492">
        <f t="shared" si="176"/>
        <v>0</v>
      </c>
      <c r="BB224" s="492">
        <f t="shared" si="177"/>
        <v>0</v>
      </c>
      <c r="BD224" s="265">
        <f t="shared" si="180"/>
        <v>0</v>
      </c>
      <c r="BE224" s="105"/>
      <c r="BF224" s="105"/>
      <c r="BG224" s="105"/>
      <c r="BH224" s="105"/>
      <c r="BI224" s="105"/>
      <c r="BJ224" s="105"/>
    </row>
    <row r="225" spans="2:62" ht="20.100000000000001" hidden="1" customHeight="1" outlineLevel="1">
      <c r="B225" s="100"/>
      <c r="C225" s="908"/>
      <c r="D225" s="909"/>
      <c r="E225" s="909"/>
      <c r="F225" s="910"/>
      <c r="G225" s="890"/>
      <c r="H225" s="891"/>
      <c r="I225" s="152"/>
      <c r="J225" s="152"/>
      <c r="K225" s="152"/>
      <c r="L225" s="152"/>
      <c r="M225" s="152"/>
      <c r="N225" s="152"/>
      <c r="O225" s="152"/>
      <c r="P225" s="153"/>
      <c r="Q225" s="153"/>
      <c r="R225" s="156">
        <f t="shared" si="170"/>
        <v>0</v>
      </c>
      <c r="S225" s="156">
        <f t="shared" si="171"/>
        <v>0</v>
      </c>
      <c r="U225" s="157">
        <f t="shared" si="178"/>
        <v>0</v>
      </c>
      <c r="W225" s="152"/>
      <c r="X225" s="152"/>
      <c r="Y225" s="152"/>
      <c r="Z225" s="152"/>
      <c r="AA225" s="152"/>
      <c r="AB225" s="152"/>
      <c r="AC225" s="347"/>
      <c r="AD225" s="152"/>
      <c r="AE225" s="152"/>
      <c r="AF225" s="152"/>
      <c r="AG225" s="152"/>
      <c r="AH225" s="152"/>
      <c r="AI225" s="152"/>
      <c r="AJ225" s="347"/>
      <c r="AK225" s="152"/>
      <c r="AL225" s="152"/>
      <c r="AM225" s="295"/>
      <c r="AN225" s="228"/>
      <c r="AO225" s="228"/>
      <c r="AP225" s="228"/>
      <c r="AQ225" s="228"/>
      <c r="AR225" s="228"/>
      <c r="AS225" s="348"/>
      <c r="AT225" s="264">
        <f t="shared" si="174"/>
        <v>0</v>
      </c>
      <c r="AU225" s="259"/>
      <c r="AV225" s="265">
        <f t="shared" si="175"/>
        <v>0</v>
      </c>
      <c r="AX225" s="265">
        <f t="shared" si="179"/>
        <v>0</v>
      </c>
      <c r="AZ225" s="492">
        <f t="shared" si="176"/>
        <v>0</v>
      </c>
      <c r="BB225" s="492">
        <f t="shared" si="177"/>
        <v>0</v>
      </c>
      <c r="BD225" s="265">
        <f t="shared" si="180"/>
        <v>0</v>
      </c>
      <c r="BE225" s="105"/>
      <c r="BF225" s="105"/>
      <c r="BG225" s="105"/>
      <c r="BH225" s="105"/>
      <c r="BI225" s="105"/>
      <c r="BJ225" s="105"/>
    </row>
    <row r="226" spans="2:62" ht="20.100000000000001" hidden="1" customHeight="1" outlineLevel="1">
      <c r="B226" s="100"/>
      <c r="C226" s="908"/>
      <c r="D226" s="909"/>
      <c r="E226" s="909"/>
      <c r="F226" s="910"/>
      <c r="G226" s="890"/>
      <c r="H226" s="891"/>
      <c r="I226" s="152"/>
      <c r="J226" s="152"/>
      <c r="K226" s="152"/>
      <c r="L226" s="152"/>
      <c r="M226" s="152"/>
      <c r="N226" s="152"/>
      <c r="O226" s="152"/>
      <c r="P226" s="153"/>
      <c r="Q226" s="153"/>
      <c r="R226" s="156">
        <f t="shared" si="170"/>
        <v>0</v>
      </c>
      <c r="S226" s="156">
        <f t="shared" si="171"/>
        <v>0</v>
      </c>
      <c r="U226" s="157">
        <f t="shared" si="178"/>
        <v>0</v>
      </c>
      <c r="W226" s="152"/>
      <c r="X226" s="152"/>
      <c r="Y226" s="152"/>
      <c r="Z226" s="152"/>
      <c r="AA226" s="152"/>
      <c r="AB226" s="152"/>
      <c r="AC226" s="347"/>
      <c r="AD226" s="152"/>
      <c r="AE226" s="152"/>
      <c r="AF226" s="152"/>
      <c r="AG226" s="152"/>
      <c r="AH226" s="152"/>
      <c r="AI226" s="152"/>
      <c r="AJ226" s="347"/>
      <c r="AK226" s="152"/>
      <c r="AL226" s="152"/>
      <c r="AM226" s="295"/>
      <c r="AN226" s="228"/>
      <c r="AO226" s="228"/>
      <c r="AP226" s="228"/>
      <c r="AQ226" s="228"/>
      <c r="AR226" s="228"/>
      <c r="AS226" s="348"/>
      <c r="AT226" s="264">
        <f t="shared" si="174"/>
        <v>0</v>
      </c>
      <c r="AU226" s="259"/>
      <c r="AV226" s="265">
        <f t="shared" si="175"/>
        <v>0</v>
      </c>
      <c r="AX226" s="265">
        <f t="shared" si="179"/>
        <v>0</v>
      </c>
      <c r="AZ226" s="492">
        <f t="shared" si="176"/>
        <v>0</v>
      </c>
      <c r="BB226" s="492">
        <f t="shared" si="177"/>
        <v>0</v>
      </c>
      <c r="BD226" s="265">
        <f t="shared" si="180"/>
        <v>0</v>
      </c>
      <c r="BE226" s="105"/>
      <c r="BF226" s="105"/>
      <c r="BG226" s="105"/>
      <c r="BH226" s="105"/>
      <c r="BI226" s="105"/>
      <c r="BJ226" s="105"/>
    </row>
    <row r="227" spans="2:62" ht="20.100000000000001" hidden="1" customHeight="1" outlineLevel="1">
      <c r="B227" s="100"/>
      <c r="C227" s="908"/>
      <c r="D227" s="909"/>
      <c r="E227" s="909"/>
      <c r="F227" s="910"/>
      <c r="G227" s="890"/>
      <c r="H227" s="891"/>
      <c r="I227" s="152"/>
      <c r="J227" s="152"/>
      <c r="K227" s="152"/>
      <c r="L227" s="152"/>
      <c r="M227" s="152"/>
      <c r="N227" s="152"/>
      <c r="O227" s="152"/>
      <c r="P227" s="153"/>
      <c r="Q227" s="153"/>
      <c r="R227" s="156">
        <f t="shared" si="170"/>
        <v>0</v>
      </c>
      <c r="S227" s="156">
        <f t="shared" si="171"/>
        <v>0</v>
      </c>
      <c r="U227" s="157">
        <f t="shared" si="178"/>
        <v>0</v>
      </c>
      <c r="W227" s="152"/>
      <c r="X227" s="152"/>
      <c r="Y227" s="152"/>
      <c r="Z227" s="152"/>
      <c r="AA227" s="152"/>
      <c r="AB227" s="152"/>
      <c r="AC227" s="347"/>
      <c r="AD227" s="152"/>
      <c r="AE227" s="152"/>
      <c r="AF227" s="152"/>
      <c r="AG227" s="152"/>
      <c r="AH227" s="152"/>
      <c r="AI227" s="152"/>
      <c r="AJ227" s="347"/>
      <c r="AK227" s="152"/>
      <c r="AL227" s="152"/>
      <c r="AM227" s="295"/>
      <c r="AN227" s="228"/>
      <c r="AO227" s="228"/>
      <c r="AP227" s="228"/>
      <c r="AQ227" s="228"/>
      <c r="AR227" s="228"/>
      <c r="AS227" s="348"/>
      <c r="AT227" s="264">
        <f t="shared" si="174"/>
        <v>0</v>
      </c>
      <c r="AU227" s="259"/>
      <c r="AV227" s="265">
        <f t="shared" si="175"/>
        <v>0</v>
      </c>
      <c r="AX227" s="265">
        <f t="shared" si="179"/>
        <v>0</v>
      </c>
      <c r="AZ227" s="492">
        <f t="shared" si="176"/>
        <v>0</v>
      </c>
      <c r="BB227" s="492">
        <f t="shared" si="177"/>
        <v>0</v>
      </c>
      <c r="BD227" s="265">
        <f t="shared" si="180"/>
        <v>0</v>
      </c>
      <c r="BE227" s="105"/>
      <c r="BF227" s="105"/>
      <c r="BG227" s="105"/>
      <c r="BH227" s="105"/>
      <c r="BI227" s="105"/>
      <c r="BJ227" s="105"/>
    </row>
    <row r="228" spans="2:62" ht="20.100000000000001" hidden="1" customHeight="1" outlineLevel="1">
      <c r="B228" s="100"/>
      <c r="C228" s="908"/>
      <c r="D228" s="909"/>
      <c r="E228" s="909"/>
      <c r="F228" s="910"/>
      <c r="G228" s="890"/>
      <c r="H228" s="891"/>
      <c r="I228" s="152"/>
      <c r="J228" s="152"/>
      <c r="K228" s="152"/>
      <c r="L228" s="152"/>
      <c r="M228" s="152"/>
      <c r="N228" s="152"/>
      <c r="O228" s="152"/>
      <c r="P228" s="153"/>
      <c r="Q228" s="153"/>
      <c r="R228" s="156">
        <f t="shared" si="170"/>
        <v>0</v>
      </c>
      <c r="S228" s="156">
        <f t="shared" si="171"/>
        <v>0</v>
      </c>
      <c r="U228" s="157">
        <f t="shared" si="178"/>
        <v>0</v>
      </c>
      <c r="W228" s="152"/>
      <c r="X228" s="152"/>
      <c r="Y228" s="152"/>
      <c r="Z228" s="152"/>
      <c r="AA228" s="152"/>
      <c r="AB228" s="152"/>
      <c r="AC228" s="347"/>
      <c r="AD228" s="152"/>
      <c r="AE228" s="152"/>
      <c r="AF228" s="152"/>
      <c r="AG228" s="152"/>
      <c r="AH228" s="152"/>
      <c r="AI228" s="152"/>
      <c r="AJ228" s="347"/>
      <c r="AK228" s="152"/>
      <c r="AL228" s="152"/>
      <c r="AM228" s="295"/>
      <c r="AN228" s="228"/>
      <c r="AO228" s="228"/>
      <c r="AP228" s="228"/>
      <c r="AQ228" s="228"/>
      <c r="AR228" s="228"/>
      <c r="AS228" s="348"/>
      <c r="AT228" s="264">
        <f t="shared" si="174"/>
        <v>0</v>
      </c>
      <c r="AU228" s="259"/>
      <c r="AV228" s="265">
        <f t="shared" si="175"/>
        <v>0</v>
      </c>
      <c r="AX228" s="265">
        <f t="shared" si="179"/>
        <v>0</v>
      </c>
      <c r="AZ228" s="492">
        <f t="shared" si="176"/>
        <v>0</v>
      </c>
      <c r="BB228" s="492">
        <f t="shared" si="177"/>
        <v>0</v>
      </c>
      <c r="BD228" s="265">
        <f t="shared" si="180"/>
        <v>0</v>
      </c>
      <c r="BE228" s="105"/>
      <c r="BF228" s="105"/>
      <c r="BG228" s="105"/>
      <c r="BH228" s="105"/>
      <c r="BI228" s="105"/>
      <c r="BJ228" s="105"/>
    </row>
    <row r="229" spans="2:62" ht="20.100000000000001" hidden="1" customHeight="1" outlineLevel="1">
      <c r="B229" s="100"/>
      <c r="C229" s="908"/>
      <c r="D229" s="909"/>
      <c r="E229" s="909"/>
      <c r="F229" s="910"/>
      <c r="G229" s="890"/>
      <c r="H229" s="891"/>
      <c r="I229" s="152"/>
      <c r="J229" s="152"/>
      <c r="K229" s="152"/>
      <c r="L229" s="152"/>
      <c r="M229" s="152"/>
      <c r="N229" s="152"/>
      <c r="O229" s="152"/>
      <c r="P229" s="153"/>
      <c r="Q229" s="153"/>
      <c r="R229" s="156">
        <f t="shared" si="170"/>
        <v>0</v>
      </c>
      <c r="S229" s="156">
        <f t="shared" si="171"/>
        <v>0</v>
      </c>
      <c r="U229" s="157">
        <f t="shared" si="178"/>
        <v>0</v>
      </c>
      <c r="W229" s="152"/>
      <c r="X229" s="152"/>
      <c r="Y229" s="152"/>
      <c r="Z229" s="152"/>
      <c r="AA229" s="152"/>
      <c r="AB229" s="152"/>
      <c r="AC229" s="347"/>
      <c r="AD229" s="152"/>
      <c r="AE229" s="152"/>
      <c r="AF229" s="152"/>
      <c r="AG229" s="152"/>
      <c r="AH229" s="152"/>
      <c r="AI229" s="152"/>
      <c r="AJ229" s="347"/>
      <c r="AK229" s="152"/>
      <c r="AL229" s="152"/>
      <c r="AM229" s="295"/>
      <c r="AN229" s="228"/>
      <c r="AO229" s="228"/>
      <c r="AP229" s="228"/>
      <c r="AQ229" s="228"/>
      <c r="AR229" s="228"/>
      <c r="AS229" s="348"/>
      <c r="AT229" s="264">
        <f t="shared" si="174"/>
        <v>0</v>
      </c>
      <c r="AU229" s="259"/>
      <c r="AV229" s="265">
        <f t="shared" si="175"/>
        <v>0</v>
      </c>
      <c r="AX229" s="265">
        <f t="shared" si="179"/>
        <v>0</v>
      </c>
      <c r="AZ229" s="492">
        <f t="shared" si="176"/>
        <v>0</v>
      </c>
      <c r="BB229" s="492">
        <f t="shared" si="177"/>
        <v>0</v>
      </c>
      <c r="BD229" s="265">
        <f t="shared" si="180"/>
        <v>0</v>
      </c>
      <c r="BE229" s="105"/>
      <c r="BF229" s="105"/>
      <c r="BG229" s="105"/>
      <c r="BH229" s="105"/>
      <c r="BI229" s="105"/>
      <c r="BJ229" s="105"/>
    </row>
    <row r="230" spans="2:62" ht="20.100000000000001" hidden="1" customHeight="1" outlineLevel="1">
      <c r="B230" s="100"/>
      <c r="C230" s="908"/>
      <c r="D230" s="909"/>
      <c r="E230" s="909"/>
      <c r="F230" s="910"/>
      <c r="G230" s="890"/>
      <c r="H230" s="891"/>
      <c r="I230" s="152"/>
      <c r="J230" s="152"/>
      <c r="K230" s="152"/>
      <c r="L230" s="152"/>
      <c r="M230" s="152"/>
      <c r="N230" s="152"/>
      <c r="O230" s="152"/>
      <c r="P230" s="153"/>
      <c r="Q230" s="153"/>
      <c r="R230" s="156">
        <f t="shared" si="170"/>
        <v>0</v>
      </c>
      <c r="S230" s="156">
        <f t="shared" si="171"/>
        <v>0</v>
      </c>
      <c r="U230" s="157">
        <f t="shared" si="178"/>
        <v>0</v>
      </c>
      <c r="W230" s="152"/>
      <c r="X230" s="152"/>
      <c r="Y230" s="152"/>
      <c r="Z230" s="152"/>
      <c r="AA230" s="152"/>
      <c r="AB230" s="152"/>
      <c r="AC230" s="347"/>
      <c r="AD230" s="152"/>
      <c r="AE230" s="152"/>
      <c r="AF230" s="152"/>
      <c r="AG230" s="152"/>
      <c r="AH230" s="152"/>
      <c r="AI230" s="152"/>
      <c r="AJ230" s="347"/>
      <c r="AK230" s="152"/>
      <c r="AL230" s="152"/>
      <c r="AM230" s="295"/>
      <c r="AN230" s="228"/>
      <c r="AO230" s="228"/>
      <c r="AP230" s="228"/>
      <c r="AQ230" s="228"/>
      <c r="AR230" s="228"/>
      <c r="AS230" s="348"/>
      <c r="AT230" s="264">
        <f t="shared" si="174"/>
        <v>0</v>
      </c>
      <c r="AU230" s="259"/>
      <c r="AV230" s="265">
        <f t="shared" si="175"/>
        <v>0</v>
      </c>
      <c r="AX230" s="265">
        <f t="shared" si="179"/>
        <v>0</v>
      </c>
      <c r="AZ230" s="492">
        <f t="shared" si="176"/>
        <v>0</v>
      </c>
      <c r="BB230" s="492">
        <f t="shared" si="177"/>
        <v>0</v>
      </c>
      <c r="BD230" s="265">
        <f t="shared" si="180"/>
        <v>0</v>
      </c>
      <c r="BE230" s="105"/>
      <c r="BF230" s="105"/>
      <c r="BG230" s="105"/>
      <c r="BH230" s="105"/>
      <c r="BI230" s="105"/>
      <c r="BJ230" s="105"/>
    </row>
    <row r="231" spans="2:62" ht="20.100000000000001" hidden="1" customHeight="1" outlineLevel="1">
      <c r="B231" s="100"/>
      <c r="C231" s="908"/>
      <c r="D231" s="909"/>
      <c r="E231" s="909"/>
      <c r="F231" s="910"/>
      <c r="G231" s="890"/>
      <c r="H231" s="891"/>
      <c r="I231" s="152"/>
      <c r="J231" s="152"/>
      <c r="K231" s="152"/>
      <c r="L231" s="152"/>
      <c r="M231" s="152"/>
      <c r="N231" s="152"/>
      <c r="O231" s="152"/>
      <c r="P231" s="153"/>
      <c r="Q231" s="153"/>
      <c r="R231" s="156">
        <f t="shared" si="170"/>
        <v>0</v>
      </c>
      <c r="S231" s="156">
        <f t="shared" si="171"/>
        <v>0</v>
      </c>
      <c r="U231" s="157">
        <f t="shared" si="178"/>
        <v>0</v>
      </c>
      <c r="W231" s="152"/>
      <c r="X231" s="152"/>
      <c r="Y231" s="152"/>
      <c r="Z231" s="152"/>
      <c r="AA231" s="152"/>
      <c r="AB231" s="152"/>
      <c r="AC231" s="347"/>
      <c r="AD231" s="152"/>
      <c r="AE231" s="152"/>
      <c r="AF231" s="152"/>
      <c r="AG231" s="152"/>
      <c r="AH231" s="152"/>
      <c r="AI231" s="152"/>
      <c r="AJ231" s="347"/>
      <c r="AK231" s="152"/>
      <c r="AL231" s="152"/>
      <c r="AM231" s="295"/>
      <c r="AN231" s="228"/>
      <c r="AO231" s="228"/>
      <c r="AP231" s="228"/>
      <c r="AQ231" s="228"/>
      <c r="AR231" s="228"/>
      <c r="AS231" s="348"/>
      <c r="AT231" s="264">
        <f t="shared" si="174"/>
        <v>0</v>
      </c>
      <c r="AU231" s="259"/>
      <c r="AV231" s="265">
        <f t="shared" si="175"/>
        <v>0</v>
      </c>
      <c r="AX231" s="265">
        <f t="shared" si="179"/>
        <v>0</v>
      </c>
      <c r="AZ231" s="492">
        <f t="shared" si="176"/>
        <v>0</v>
      </c>
      <c r="BB231" s="492">
        <f t="shared" si="177"/>
        <v>0</v>
      </c>
      <c r="BD231" s="265">
        <f t="shared" si="180"/>
        <v>0</v>
      </c>
      <c r="BE231" s="105"/>
      <c r="BF231" s="105"/>
      <c r="BG231" s="105"/>
      <c r="BH231" s="105"/>
      <c r="BI231" s="105"/>
      <c r="BJ231" s="105"/>
    </row>
    <row r="232" spans="2:62" ht="9.9499999999999993" hidden="1" customHeight="1" outlineLevel="1">
      <c r="B232" s="101"/>
      <c r="C232" s="208"/>
      <c r="D232" s="208"/>
      <c r="E232" s="208"/>
      <c r="F232" s="208"/>
      <c r="G232" s="237"/>
      <c r="H232" s="207"/>
      <c r="I232" s="257"/>
      <c r="J232" s="257"/>
      <c r="K232" s="257"/>
      <c r="L232" s="257"/>
      <c r="M232" s="257"/>
      <c r="N232" s="257"/>
      <c r="O232" s="257"/>
      <c r="P232" s="256"/>
      <c r="Q232" s="102"/>
      <c r="R232" s="102"/>
      <c r="S232" s="102"/>
      <c r="U232" s="98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Z232" s="493"/>
      <c r="BE232" s="105"/>
      <c r="BF232" s="105"/>
      <c r="BG232" s="105"/>
      <c r="BH232" s="105"/>
      <c r="BI232" s="105"/>
      <c r="BJ232" s="105"/>
    </row>
    <row r="233" spans="2:62" ht="20.100000000000001" customHeight="1" collapsed="1">
      <c r="B233" s="8">
        <f>B216+1</f>
        <v>14</v>
      </c>
      <c r="C233" s="916"/>
      <c r="D233" s="917"/>
      <c r="E233" s="917"/>
      <c r="F233" s="918"/>
      <c r="G233" s="429"/>
      <c r="H233" s="206">
        <v>1</v>
      </c>
      <c r="I233" s="642">
        <f t="shared" ref="I233" si="181">$H233*SUM(I234:I248)</f>
        <v>0</v>
      </c>
      <c r="J233" s="643">
        <f t="shared" ref="J233:O233" si="182">$H233*SUM(J234:J248)</f>
        <v>0</v>
      </c>
      <c r="K233" s="644">
        <f t="shared" si="182"/>
        <v>0</v>
      </c>
      <c r="L233" s="645">
        <f t="shared" si="182"/>
        <v>0</v>
      </c>
      <c r="M233" s="645">
        <f t="shared" si="182"/>
        <v>0</v>
      </c>
      <c r="N233" s="644">
        <f t="shared" si="182"/>
        <v>0</v>
      </c>
      <c r="O233" s="642">
        <f t="shared" si="182"/>
        <v>0</v>
      </c>
      <c r="P233" s="209">
        <f t="shared" ref="P233:Q233" si="183">$H233*SUM(P234:P248)</f>
        <v>0</v>
      </c>
      <c r="Q233" s="210">
        <f t="shared" si="183"/>
        <v>0</v>
      </c>
      <c r="R233" s="136">
        <f t="shared" ref="R233:R248" si="184">P233*(1+Gewinn)*(1+SicherheitAngebot)</f>
        <v>0</v>
      </c>
      <c r="S233" s="137">
        <f t="shared" ref="S233:S248" si="185">Q233*(1+MGKZ)*(1+Gewinn)*(1+SicherheitAngebot)</f>
        <v>0</v>
      </c>
      <c r="U233" s="10">
        <f>I233*$I$7+J233*$J$7+K233*$K$7+L233*$L$7+M233*$M$7+N233*$N$7+O233*$O$7+R233+S233</f>
        <v>0</v>
      </c>
      <c r="W233" s="646">
        <f t="shared" ref="W233:AB233" si="186">$H233*SUM(W234:W248)</f>
        <v>0</v>
      </c>
      <c r="X233" s="647">
        <f t="shared" si="186"/>
        <v>0</v>
      </c>
      <c r="Y233" s="648">
        <f t="shared" si="186"/>
        <v>0</v>
      </c>
      <c r="Z233" s="649">
        <f t="shared" si="186"/>
        <v>0</v>
      </c>
      <c r="AA233" s="648">
        <f t="shared" si="186"/>
        <v>0</v>
      </c>
      <c r="AB233" s="646">
        <f t="shared" si="186"/>
        <v>0</v>
      </c>
      <c r="AC233" s="258"/>
      <c r="AD233" s="646">
        <f t="shared" ref="AD233:AM233" si="187">$H233*SUM(AD234:AD248)</f>
        <v>0</v>
      </c>
      <c r="AE233" s="647">
        <f t="shared" si="187"/>
        <v>0</v>
      </c>
      <c r="AF233" s="648">
        <f t="shared" si="187"/>
        <v>0</v>
      </c>
      <c r="AG233" s="649">
        <f t="shared" si="187"/>
        <v>0</v>
      </c>
      <c r="AH233" s="648">
        <f t="shared" si="187"/>
        <v>0</v>
      </c>
      <c r="AI233" s="646">
        <f t="shared" si="187"/>
        <v>0</v>
      </c>
      <c r="AJ233" s="258"/>
      <c r="AK233" s="653">
        <f t="shared" si="187"/>
        <v>0</v>
      </c>
      <c r="AL233" s="653">
        <f t="shared" si="187"/>
        <v>0</v>
      </c>
      <c r="AM233" s="653">
        <f t="shared" si="187"/>
        <v>0</v>
      </c>
      <c r="AN233" s="227">
        <f>$H233*SUM(AN234:AN248)*(1+Gewinn)*(1+SicherheitAngebot)</f>
        <v>0</v>
      </c>
      <c r="AO233" s="227">
        <f>$H233*SUM(AO234:AO248)*(1+Gewinn)*(1+SicherheitAngebot)</f>
        <v>0</v>
      </c>
      <c r="AP233" s="227">
        <f>$H233*SUM(AP234:AP248)*(1+Gewinn)*(1+SicherheitAngebot)</f>
        <v>0</v>
      </c>
      <c r="AQ233" s="227">
        <f>$H233*SUM(AQ234:AQ248)*(1+Gewinn)*(1+SicherheitAngebot)</f>
        <v>0</v>
      </c>
      <c r="AR233" s="227">
        <f>$H233*SUM(AR234:AR248)*(1+Gewinn)*(1+SicherheitAngebot)</f>
        <v>0</v>
      </c>
      <c r="AS233" s="262"/>
      <c r="AT233" s="263">
        <f t="shared" si="174"/>
        <v>0</v>
      </c>
      <c r="AU233" s="259"/>
      <c r="AV233" s="491">
        <f>AK233*$AK$7+AL233*$AL$7+AM233*$AM$7+SUM(AN233:AR233)+AT233/Zuschläge_IBN+AT233</f>
        <v>0</v>
      </c>
      <c r="AX233" s="685">
        <f>U233+AV233</f>
        <v>0</v>
      </c>
      <c r="AZ233" s="490">
        <f>IF(H233&gt;0,U233/(1+SicherheitAngebot)*(1+Sicherheit),0)</f>
        <v>0</v>
      </c>
      <c r="BB233" s="490">
        <f>IF(H233&gt;0,AV233/(1+SicherheitAngebot)*(1+Sicherheit),0)</f>
        <v>0</v>
      </c>
      <c r="BD233" s="490">
        <f>AZ233+BB233</f>
        <v>0</v>
      </c>
      <c r="BE233" s="105"/>
      <c r="BF233" s="105"/>
      <c r="BG233" s="105"/>
      <c r="BH233" s="105"/>
      <c r="BI233" s="105"/>
      <c r="BJ233" s="105"/>
    </row>
    <row r="234" spans="2:62" ht="20.100000000000001" hidden="1" customHeight="1" outlineLevel="1">
      <c r="B234" s="99"/>
      <c r="C234" s="908"/>
      <c r="D234" s="909"/>
      <c r="E234" s="909"/>
      <c r="F234" s="910"/>
      <c r="G234" s="890"/>
      <c r="H234" s="901"/>
      <c r="I234" s="152"/>
      <c r="J234" s="152"/>
      <c r="K234" s="152"/>
      <c r="L234" s="152"/>
      <c r="M234" s="152"/>
      <c r="N234" s="152"/>
      <c r="O234" s="152"/>
      <c r="P234" s="153"/>
      <c r="Q234" s="153"/>
      <c r="R234" s="156">
        <f t="shared" si="184"/>
        <v>0</v>
      </c>
      <c r="S234" s="156">
        <f t="shared" si="185"/>
        <v>0</v>
      </c>
      <c r="U234" s="157">
        <f>I234*$I$7+J234*$J$7+K234*$K$7+L234*$L$7+M234*$M$7+N234*$N$7+O234*$O$7+R234+S234</f>
        <v>0</v>
      </c>
      <c r="W234" s="152"/>
      <c r="X234" s="152"/>
      <c r="Y234" s="152"/>
      <c r="Z234" s="152"/>
      <c r="AA234" s="152"/>
      <c r="AB234" s="152"/>
      <c r="AC234" s="347"/>
      <c r="AD234" s="152"/>
      <c r="AE234" s="152"/>
      <c r="AF234" s="152"/>
      <c r="AG234" s="152"/>
      <c r="AH234" s="152"/>
      <c r="AI234" s="152"/>
      <c r="AJ234" s="347"/>
      <c r="AK234" s="152"/>
      <c r="AL234" s="152"/>
      <c r="AM234" s="295"/>
      <c r="AN234" s="228"/>
      <c r="AO234" s="228"/>
      <c r="AP234" s="228"/>
      <c r="AQ234" s="228"/>
      <c r="AR234" s="228"/>
      <c r="AS234" s="348"/>
      <c r="AT234" s="264">
        <f t="shared" si="174"/>
        <v>0</v>
      </c>
      <c r="AU234" s="259"/>
      <c r="AV234" s="265">
        <f t="shared" ref="AV234:AV248" si="188">AK234*$AK$7+AL234*$AL$7+AM234*$AM$7+SUM(AN234:AR234)*(1+Gewinn)*(1+SicherheitAngebot)+AT234/Zuschläge_IBN+AT234</f>
        <v>0</v>
      </c>
      <c r="AX234" s="265">
        <f>U234+AV234</f>
        <v>0</v>
      </c>
      <c r="AZ234" s="492">
        <f t="shared" ref="AZ234:AZ248" si="189">U234/(1+SicherheitAngebot)*(1+Sicherheit)</f>
        <v>0</v>
      </c>
      <c r="BB234" s="492">
        <f t="shared" ref="BB234:BB248" si="190">AV234/(1+SicherheitAngebot)*(1+Sicherheit)</f>
        <v>0</v>
      </c>
      <c r="BD234" s="265">
        <f>AZ234+BB234</f>
        <v>0</v>
      </c>
      <c r="BE234" s="105"/>
      <c r="BF234" s="105"/>
      <c r="BG234" s="105"/>
      <c r="BH234" s="105"/>
      <c r="BI234" s="105"/>
      <c r="BJ234" s="105"/>
    </row>
    <row r="235" spans="2:62" ht="20.100000000000001" hidden="1" customHeight="1" outlineLevel="1">
      <c r="B235" s="100"/>
      <c r="C235" s="908"/>
      <c r="D235" s="909"/>
      <c r="E235" s="909"/>
      <c r="F235" s="910"/>
      <c r="G235" s="890"/>
      <c r="H235" s="891"/>
      <c r="I235" s="152"/>
      <c r="J235" s="152"/>
      <c r="K235" s="152"/>
      <c r="L235" s="152"/>
      <c r="M235" s="152"/>
      <c r="N235" s="152"/>
      <c r="O235" s="152"/>
      <c r="P235" s="153"/>
      <c r="Q235" s="153"/>
      <c r="R235" s="156">
        <f t="shared" si="184"/>
        <v>0</v>
      </c>
      <c r="S235" s="156">
        <f t="shared" si="185"/>
        <v>0</v>
      </c>
      <c r="U235" s="157">
        <f t="shared" ref="U235:U248" si="191">I235*$I$7+J235*$J$7+K235*$K$7+L235*$L$7+M235*$M$7+N235*$N$7+O235*$O$7+R235+S235</f>
        <v>0</v>
      </c>
      <c r="W235" s="152"/>
      <c r="X235" s="152"/>
      <c r="Y235" s="152"/>
      <c r="Z235" s="152"/>
      <c r="AA235" s="152"/>
      <c r="AB235" s="152"/>
      <c r="AC235" s="347"/>
      <c r="AD235" s="152"/>
      <c r="AE235" s="152"/>
      <c r="AF235" s="152"/>
      <c r="AG235" s="152"/>
      <c r="AH235" s="152"/>
      <c r="AI235" s="152"/>
      <c r="AJ235" s="347"/>
      <c r="AK235" s="152"/>
      <c r="AL235" s="152"/>
      <c r="AM235" s="295"/>
      <c r="AN235" s="228"/>
      <c r="AO235" s="228"/>
      <c r="AP235" s="228"/>
      <c r="AQ235" s="228"/>
      <c r="AR235" s="228"/>
      <c r="AS235" s="348"/>
      <c r="AT235" s="264">
        <f t="shared" si="174"/>
        <v>0</v>
      </c>
      <c r="AU235" s="259"/>
      <c r="AV235" s="265">
        <f t="shared" si="188"/>
        <v>0</v>
      </c>
      <c r="AX235" s="265">
        <f t="shared" ref="AX235:AX248" si="192">U235+AV235</f>
        <v>0</v>
      </c>
      <c r="AZ235" s="492">
        <f t="shared" si="189"/>
        <v>0</v>
      </c>
      <c r="BB235" s="492">
        <f t="shared" si="190"/>
        <v>0</v>
      </c>
      <c r="BD235" s="265">
        <f t="shared" ref="BD235:BD248" si="193">AZ235+BB235</f>
        <v>0</v>
      </c>
      <c r="BE235" s="105"/>
      <c r="BF235" s="105"/>
      <c r="BG235" s="105"/>
      <c r="BH235" s="105"/>
      <c r="BI235" s="105"/>
      <c r="BJ235" s="105"/>
    </row>
    <row r="236" spans="2:62" ht="20.100000000000001" hidden="1" customHeight="1" outlineLevel="1">
      <c r="B236" s="100"/>
      <c r="C236" s="908"/>
      <c r="D236" s="909"/>
      <c r="E236" s="909"/>
      <c r="F236" s="910"/>
      <c r="G236" s="890"/>
      <c r="H236" s="891"/>
      <c r="I236" s="152"/>
      <c r="J236" s="152"/>
      <c r="K236" s="152"/>
      <c r="L236" s="152"/>
      <c r="M236" s="152"/>
      <c r="N236" s="152"/>
      <c r="O236" s="152"/>
      <c r="P236" s="153"/>
      <c r="Q236" s="153"/>
      <c r="R236" s="156">
        <f t="shared" si="184"/>
        <v>0</v>
      </c>
      <c r="S236" s="156">
        <f t="shared" si="185"/>
        <v>0</v>
      </c>
      <c r="U236" s="157">
        <f t="shared" si="191"/>
        <v>0</v>
      </c>
      <c r="W236" s="152"/>
      <c r="X236" s="152"/>
      <c r="Y236" s="152"/>
      <c r="Z236" s="152"/>
      <c r="AA236" s="152"/>
      <c r="AB236" s="152"/>
      <c r="AC236" s="347"/>
      <c r="AD236" s="152"/>
      <c r="AE236" s="152"/>
      <c r="AF236" s="152"/>
      <c r="AG236" s="152"/>
      <c r="AH236" s="152"/>
      <c r="AI236" s="152"/>
      <c r="AJ236" s="347"/>
      <c r="AK236" s="152"/>
      <c r="AL236" s="152"/>
      <c r="AM236" s="295"/>
      <c r="AN236" s="228"/>
      <c r="AO236" s="228"/>
      <c r="AP236" s="228"/>
      <c r="AQ236" s="228"/>
      <c r="AR236" s="228"/>
      <c r="AS236" s="348"/>
      <c r="AT236" s="264">
        <f t="shared" si="174"/>
        <v>0</v>
      </c>
      <c r="AU236" s="259"/>
      <c r="AV236" s="265">
        <f t="shared" si="188"/>
        <v>0</v>
      </c>
      <c r="AX236" s="265">
        <f t="shared" si="192"/>
        <v>0</v>
      </c>
      <c r="AZ236" s="492">
        <f t="shared" si="189"/>
        <v>0</v>
      </c>
      <c r="BB236" s="492">
        <f t="shared" si="190"/>
        <v>0</v>
      </c>
      <c r="BD236" s="265">
        <f t="shared" si="193"/>
        <v>0</v>
      </c>
      <c r="BE236" s="105"/>
      <c r="BF236" s="105"/>
      <c r="BG236" s="105"/>
      <c r="BH236" s="105"/>
      <c r="BI236" s="105"/>
      <c r="BJ236" s="105"/>
    </row>
    <row r="237" spans="2:62" ht="20.100000000000001" hidden="1" customHeight="1" outlineLevel="1">
      <c r="B237" s="100"/>
      <c r="C237" s="908"/>
      <c r="D237" s="909"/>
      <c r="E237" s="909"/>
      <c r="F237" s="910"/>
      <c r="G237" s="890"/>
      <c r="H237" s="891"/>
      <c r="I237" s="152"/>
      <c r="J237" s="152"/>
      <c r="K237" s="152"/>
      <c r="L237" s="152"/>
      <c r="M237" s="152"/>
      <c r="N237" s="152"/>
      <c r="O237" s="152"/>
      <c r="P237" s="153"/>
      <c r="Q237" s="153"/>
      <c r="R237" s="156">
        <f t="shared" si="184"/>
        <v>0</v>
      </c>
      <c r="S237" s="156">
        <f t="shared" si="185"/>
        <v>0</v>
      </c>
      <c r="U237" s="157">
        <f t="shared" si="191"/>
        <v>0</v>
      </c>
      <c r="W237" s="152"/>
      <c r="X237" s="152"/>
      <c r="Y237" s="152"/>
      <c r="Z237" s="152"/>
      <c r="AA237" s="152"/>
      <c r="AB237" s="152"/>
      <c r="AC237" s="347"/>
      <c r="AD237" s="152"/>
      <c r="AE237" s="152"/>
      <c r="AF237" s="152"/>
      <c r="AG237" s="152"/>
      <c r="AH237" s="152"/>
      <c r="AI237" s="152"/>
      <c r="AJ237" s="347"/>
      <c r="AK237" s="152"/>
      <c r="AL237" s="152"/>
      <c r="AM237" s="295"/>
      <c r="AN237" s="228"/>
      <c r="AO237" s="228"/>
      <c r="AP237" s="228"/>
      <c r="AQ237" s="228"/>
      <c r="AR237" s="228"/>
      <c r="AS237" s="348"/>
      <c r="AT237" s="264">
        <f t="shared" si="174"/>
        <v>0</v>
      </c>
      <c r="AU237" s="259"/>
      <c r="AV237" s="265">
        <f t="shared" si="188"/>
        <v>0</v>
      </c>
      <c r="AX237" s="265">
        <f t="shared" si="192"/>
        <v>0</v>
      </c>
      <c r="AZ237" s="492">
        <f t="shared" si="189"/>
        <v>0</v>
      </c>
      <c r="BB237" s="492">
        <f t="shared" si="190"/>
        <v>0</v>
      </c>
      <c r="BD237" s="265">
        <f t="shared" si="193"/>
        <v>0</v>
      </c>
      <c r="BE237" s="105"/>
      <c r="BF237" s="105"/>
      <c r="BG237" s="105"/>
      <c r="BH237" s="105"/>
      <c r="BI237" s="105"/>
      <c r="BJ237" s="105"/>
    </row>
    <row r="238" spans="2:62" ht="20.100000000000001" hidden="1" customHeight="1" outlineLevel="1">
      <c r="B238" s="100"/>
      <c r="C238" s="908"/>
      <c r="D238" s="909"/>
      <c r="E238" s="909"/>
      <c r="F238" s="910"/>
      <c r="G238" s="890"/>
      <c r="H238" s="891"/>
      <c r="I238" s="152"/>
      <c r="J238" s="152"/>
      <c r="K238" s="152"/>
      <c r="L238" s="152"/>
      <c r="M238" s="152"/>
      <c r="N238" s="152"/>
      <c r="O238" s="152"/>
      <c r="P238" s="153"/>
      <c r="Q238" s="153"/>
      <c r="R238" s="156">
        <f t="shared" si="184"/>
        <v>0</v>
      </c>
      <c r="S238" s="156">
        <f t="shared" si="185"/>
        <v>0</v>
      </c>
      <c r="U238" s="157">
        <f t="shared" si="191"/>
        <v>0</v>
      </c>
      <c r="W238" s="152"/>
      <c r="X238" s="152"/>
      <c r="Y238" s="152"/>
      <c r="Z238" s="152"/>
      <c r="AA238" s="152"/>
      <c r="AB238" s="152"/>
      <c r="AC238" s="347"/>
      <c r="AD238" s="152"/>
      <c r="AE238" s="152"/>
      <c r="AF238" s="152"/>
      <c r="AG238" s="152"/>
      <c r="AH238" s="152"/>
      <c r="AI238" s="152"/>
      <c r="AJ238" s="347"/>
      <c r="AK238" s="152"/>
      <c r="AL238" s="152"/>
      <c r="AM238" s="295"/>
      <c r="AN238" s="228"/>
      <c r="AO238" s="228"/>
      <c r="AP238" s="228"/>
      <c r="AQ238" s="228"/>
      <c r="AR238" s="228"/>
      <c r="AS238" s="348"/>
      <c r="AT238" s="264">
        <f t="shared" si="174"/>
        <v>0</v>
      </c>
      <c r="AU238" s="259"/>
      <c r="AV238" s="265">
        <f t="shared" si="188"/>
        <v>0</v>
      </c>
      <c r="AX238" s="265">
        <f t="shared" si="192"/>
        <v>0</v>
      </c>
      <c r="AZ238" s="492">
        <f t="shared" si="189"/>
        <v>0</v>
      </c>
      <c r="BB238" s="492">
        <f t="shared" si="190"/>
        <v>0</v>
      </c>
      <c r="BD238" s="265">
        <f t="shared" si="193"/>
        <v>0</v>
      </c>
      <c r="BE238" s="105"/>
      <c r="BF238" s="105"/>
      <c r="BG238" s="105"/>
      <c r="BH238" s="105"/>
      <c r="BI238" s="105"/>
      <c r="BJ238" s="105"/>
    </row>
    <row r="239" spans="2:62" ht="20.100000000000001" hidden="1" customHeight="1" outlineLevel="1">
      <c r="B239" s="100"/>
      <c r="C239" s="908"/>
      <c r="D239" s="909"/>
      <c r="E239" s="909"/>
      <c r="F239" s="910"/>
      <c r="G239" s="890"/>
      <c r="H239" s="891"/>
      <c r="I239" s="152"/>
      <c r="J239" s="152"/>
      <c r="K239" s="152"/>
      <c r="L239" s="152"/>
      <c r="M239" s="152"/>
      <c r="N239" s="152"/>
      <c r="O239" s="152"/>
      <c r="P239" s="153"/>
      <c r="Q239" s="153"/>
      <c r="R239" s="156">
        <f t="shared" si="184"/>
        <v>0</v>
      </c>
      <c r="S239" s="156">
        <f t="shared" si="185"/>
        <v>0</v>
      </c>
      <c r="U239" s="157">
        <f t="shared" si="191"/>
        <v>0</v>
      </c>
      <c r="W239" s="152"/>
      <c r="X239" s="152"/>
      <c r="Y239" s="152"/>
      <c r="Z239" s="152"/>
      <c r="AA239" s="152"/>
      <c r="AB239" s="152"/>
      <c r="AC239" s="347"/>
      <c r="AD239" s="152"/>
      <c r="AE239" s="152"/>
      <c r="AF239" s="152"/>
      <c r="AG239" s="152"/>
      <c r="AH239" s="152"/>
      <c r="AI239" s="152"/>
      <c r="AJ239" s="347"/>
      <c r="AK239" s="152"/>
      <c r="AL239" s="152"/>
      <c r="AM239" s="295"/>
      <c r="AN239" s="228"/>
      <c r="AO239" s="228"/>
      <c r="AP239" s="228"/>
      <c r="AQ239" s="228"/>
      <c r="AR239" s="228"/>
      <c r="AS239" s="348"/>
      <c r="AT239" s="264">
        <f t="shared" si="174"/>
        <v>0</v>
      </c>
      <c r="AU239" s="259"/>
      <c r="AV239" s="265">
        <f t="shared" si="188"/>
        <v>0</v>
      </c>
      <c r="AX239" s="265">
        <f t="shared" si="192"/>
        <v>0</v>
      </c>
      <c r="AZ239" s="492">
        <f t="shared" si="189"/>
        <v>0</v>
      </c>
      <c r="BB239" s="492">
        <f t="shared" si="190"/>
        <v>0</v>
      </c>
      <c r="BD239" s="265">
        <f t="shared" si="193"/>
        <v>0</v>
      </c>
      <c r="BE239" s="105"/>
      <c r="BF239" s="105"/>
      <c r="BG239" s="105"/>
      <c r="BH239" s="105"/>
      <c r="BI239" s="105"/>
      <c r="BJ239" s="105"/>
    </row>
    <row r="240" spans="2:62" ht="20.100000000000001" hidden="1" customHeight="1" outlineLevel="1">
      <c r="B240" s="100"/>
      <c r="C240" s="908"/>
      <c r="D240" s="909"/>
      <c r="E240" s="909"/>
      <c r="F240" s="910"/>
      <c r="G240" s="890"/>
      <c r="H240" s="891"/>
      <c r="I240" s="152"/>
      <c r="J240" s="152"/>
      <c r="K240" s="152"/>
      <c r="L240" s="152"/>
      <c r="M240" s="152"/>
      <c r="N240" s="152"/>
      <c r="O240" s="152"/>
      <c r="P240" s="153"/>
      <c r="Q240" s="153"/>
      <c r="R240" s="156">
        <f t="shared" si="184"/>
        <v>0</v>
      </c>
      <c r="S240" s="156">
        <f t="shared" si="185"/>
        <v>0</v>
      </c>
      <c r="U240" s="157">
        <f t="shared" si="191"/>
        <v>0</v>
      </c>
      <c r="W240" s="152"/>
      <c r="X240" s="152"/>
      <c r="Y240" s="152"/>
      <c r="Z240" s="152"/>
      <c r="AA240" s="152"/>
      <c r="AB240" s="152"/>
      <c r="AC240" s="347"/>
      <c r="AD240" s="152"/>
      <c r="AE240" s="152"/>
      <c r="AF240" s="152"/>
      <c r="AG240" s="152"/>
      <c r="AH240" s="152"/>
      <c r="AI240" s="152"/>
      <c r="AJ240" s="347"/>
      <c r="AK240" s="152"/>
      <c r="AL240" s="152"/>
      <c r="AM240" s="295"/>
      <c r="AN240" s="228"/>
      <c r="AO240" s="228"/>
      <c r="AP240" s="228"/>
      <c r="AQ240" s="228"/>
      <c r="AR240" s="228"/>
      <c r="AS240" s="348"/>
      <c r="AT240" s="264">
        <f t="shared" si="174"/>
        <v>0</v>
      </c>
      <c r="AU240" s="259"/>
      <c r="AV240" s="265">
        <f t="shared" si="188"/>
        <v>0</v>
      </c>
      <c r="AX240" s="265">
        <f t="shared" si="192"/>
        <v>0</v>
      </c>
      <c r="AZ240" s="492">
        <f t="shared" si="189"/>
        <v>0</v>
      </c>
      <c r="BB240" s="492">
        <f t="shared" si="190"/>
        <v>0</v>
      </c>
      <c r="BD240" s="265">
        <f t="shared" si="193"/>
        <v>0</v>
      </c>
      <c r="BE240" s="105"/>
      <c r="BF240" s="105"/>
      <c r="BG240" s="105"/>
      <c r="BH240" s="105"/>
      <c r="BI240" s="105"/>
      <c r="BJ240" s="105"/>
    </row>
    <row r="241" spans="2:62" ht="20.100000000000001" hidden="1" customHeight="1" outlineLevel="1">
      <c r="B241" s="100"/>
      <c r="C241" s="908"/>
      <c r="D241" s="909"/>
      <c r="E241" s="909"/>
      <c r="F241" s="910"/>
      <c r="G241" s="890"/>
      <c r="H241" s="891"/>
      <c r="I241" s="152"/>
      <c r="J241" s="152"/>
      <c r="K241" s="152"/>
      <c r="L241" s="152"/>
      <c r="M241" s="152"/>
      <c r="N241" s="152"/>
      <c r="O241" s="152"/>
      <c r="P241" s="153"/>
      <c r="Q241" s="153"/>
      <c r="R241" s="156">
        <f t="shared" si="184"/>
        <v>0</v>
      </c>
      <c r="S241" s="156">
        <f t="shared" si="185"/>
        <v>0</v>
      </c>
      <c r="U241" s="157">
        <f t="shared" si="191"/>
        <v>0</v>
      </c>
      <c r="W241" s="152"/>
      <c r="X241" s="152"/>
      <c r="Y241" s="152"/>
      <c r="Z241" s="152"/>
      <c r="AA241" s="152"/>
      <c r="AB241" s="152"/>
      <c r="AC241" s="347"/>
      <c r="AD241" s="152"/>
      <c r="AE241" s="152"/>
      <c r="AF241" s="152"/>
      <c r="AG241" s="152"/>
      <c r="AH241" s="152"/>
      <c r="AI241" s="152"/>
      <c r="AJ241" s="347"/>
      <c r="AK241" s="152"/>
      <c r="AL241" s="152"/>
      <c r="AM241" s="295"/>
      <c r="AN241" s="228"/>
      <c r="AO241" s="228"/>
      <c r="AP241" s="228"/>
      <c r="AQ241" s="228"/>
      <c r="AR241" s="228"/>
      <c r="AS241" s="348"/>
      <c r="AT241" s="264">
        <f t="shared" si="174"/>
        <v>0</v>
      </c>
      <c r="AU241" s="259"/>
      <c r="AV241" s="265">
        <f t="shared" si="188"/>
        <v>0</v>
      </c>
      <c r="AX241" s="265">
        <f t="shared" si="192"/>
        <v>0</v>
      </c>
      <c r="AZ241" s="492">
        <f t="shared" si="189"/>
        <v>0</v>
      </c>
      <c r="BB241" s="492">
        <f t="shared" si="190"/>
        <v>0</v>
      </c>
      <c r="BD241" s="265">
        <f t="shared" si="193"/>
        <v>0</v>
      </c>
      <c r="BE241" s="105"/>
      <c r="BF241" s="105"/>
      <c r="BG241" s="105"/>
      <c r="BH241" s="105"/>
      <c r="BI241" s="105"/>
      <c r="BJ241" s="105"/>
    </row>
    <row r="242" spans="2:62" ht="20.100000000000001" hidden="1" customHeight="1" outlineLevel="1">
      <c r="B242" s="100"/>
      <c r="C242" s="908"/>
      <c r="D242" s="909"/>
      <c r="E242" s="909"/>
      <c r="F242" s="910"/>
      <c r="G242" s="890"/>
      <c r="H242" s="891"/>
      <c r="I242" s="152"/>
      <c r="J242" s="152"/>
      <c r="K242" s="152"/>
      <c r="L242" s="152"/>
      <c r="M242" s="152"/>
      <c r="N242" s="152"/>
      <c r="O242" s="152"/>
      <c r="P242" s="153"/>
      <c r="Q242" s="153"/>
      <c r="R242" s="156">
        <f t="shared" si="184"/>
        <v>0</v>
      </c>
      <c r="S242" s="156">
        <f t="shared" si="185"/>
        <v>0</v>
      </c>
      <c r="U242" s="157">
        <f t="shared" si="191"/>
        <v>0</v>
      </c>
      <c r="W242" s="152"/>
      <c r="X242" s="152"/>
      <c r="Y242" s="152"/>
      <c r="Z242" s="152"/>
      <c r="AA242" s="152"/>
      <c r="AB242" s="152"/>
      <c r="AC242" s="347"/>
      <c r="AD242" s="152"/>
      <c r="AE242" s="152"/>
      <c r="AF242" s="152"/>
      <c r="AG242" s="152"/>
      <c r="AH242" s="152"/>
      <c r="AI242" s="152"/>
      <c r="AJ242" s="347"/>
      <c r="AK242" s="152"/>
      <c r="AL242" s="152"/>
      <c r="AM242" s="295"/>
      <c r="AN242" s="228"/>
      <c r="AO242" s="228"/>
      <c r="AP242" s="228"/>
      <c r="AQ242" s="228"/>
      <c r="AR242" s="228"/>
      <c r="AS242" s="348"/>
      <c r="AT242" s="264">
        <f t="shared" si="174"/>
        <v>0</v>
      </c>
      <c r="AU242" s="259"/>
      <c r="AV242" s="265">
        <f t="shared" si="188"/>
        <v>0</v>
      </c>
      <c r="AX242" s="265">
        <f t="shared" si="192"/>
        <v>0</v>
      </c>
      <c r="AZ242" s="492">
        <f t="shared" si="189"/>
        <v>0</v>
      </c>
      <c r="BB242" s="492">
        <f t="shared" si="190"/>
        <v>0</v>
      </c>
      <c r="BD242" s="265">
        <f t="shared" si="193"/>
        <v>0</v>
      </c>
      <c r="BE242" s="105"/>
      <c r="BF242" s="105"/>
      <c r="BG242" s="105"/>
      <c r="BH242" s="105"/>
      <c r="BI242" s="105"/>
      <c r="BJ242" s="105"/>
    </row>
    <row r="243" spans="2:62" ht="20.100000000000001" hidden="1" customHeight="1" outlineLevel="1">
      <c r="B243" s="100"/>
      <c r="C243" s="908"/>
      <c r="D243" s="909"/>
      <c r="E243" s="909"/>
      <c r="F243" s="910"/>
      <c r="G243" s="890"/>
      <c r="H243" s="891"/>
      <c r="I243" s="152"/>
      <c r="J243" s="152"/>
      <c r="K243" s="152"/>
      <c r="L243" s="152"/>
      <c r="M243" s="152"/>
      <c r="N243" s="152"/>
      <c r="O243" s="152"/>
      <c r="P243" s="153"/>
      <c r="Q243" s="153"/>
      <c r="R243" s="156">
        <f t="shared" si="184"/>
        <v>0</v>
      </c>
      <c r="S243" s="156">
        <f t="shared" si="185"/>
        <v>0</v>
      </c>
      <c r="U243" s="157">
        <f t="shared" si="191"/>
        <v>0</v>
      </c>
      <c r="W243" s="152"/>
      <c r="X243" s="152"/>
      <c r="Y243" s="152"/>
      <c r="Z243" s="152"/>
      <c r="AA243" s="152"/>
      <c r="AB243" s="152"/>
      <c r="AC243" s="347"/>
      <c r="AD243" s="152"/>
      <c r="AE243" s="152"/>
      <c r="AF243" s="152"/>
      <c r="AG243" s="152"/>
      <c r="AH243" s="152"/>
      <c r="AI243" s="152"/>
      <c r="AJ243" s="347"/>
      <c r="AK243" s="152"/>
      <c r="AL243" s="152"/>
      <c r="AM243" s="295"/>
      <c r="AN243" s="228"/>
      <c r="AO243" s="228"/>
      <c r="AP243" s="228"/>
      <c r="AQ243" s="228"/>
      <c r="AR243" s="228"/>
      <c r="AS243" s="348"/>
      <c r="AT243" s="264">
        <f t="shared" si="174"/>
        <v>0</v>
      </c>
      <c r="AU243" s="259"/>
      <c r="AV243" s="265">
        <f t="shared" si="188"/>
        <v>0</v>
      </c>
      <c r="AX243" s="265">
        <f t="shared" si="192"/>
        <v>0</v>
      </c>
      <c r="AZ243" s="492">
        <f t="shared" si="189"/>
        <v>0</v>
      </c>
      <c r="BB243" s="492">
        <f t="shared" si="190"/>
        <v>0</v>
      </c>
      <c r="BD243" s="265">
        <f t="shared" si="193"/>
        <v>0</v>
      </c>
      <c r="BE243" s="105"/>
      <c r="BF243" s="105"/>
      <c r="BG243" s="105"/>
      <c r="BH243" s="105"/>
      <c r="BI243" s="105"/>
      <c r="BJ243" s="105"/>
    </row>
    <row r="244" spans="2:62" ht="20.100000000000001" hidden="1" customHeight="1" outlineLevel="1">
      <c r="B244" s="100"/>
      <c r="C244" s="908"/>
      <c r="D244" s="909"/>
      <c r="E244" s="909"/>
      <c r="F244" s="910"/>
      <c r="G244" s="890"/>
      <c r="H244" s="891"/>
      <c r="I244" s="152"/>
      <c r="J244" s="152"/>
      <c r="K244" s="152"/>
      <c r="L244" s="152"/>
      <c r="M244" s="152"/>
      <c r="N244" s="152"/>
      <c r="O244" s="152"/>
      <c r="P244" s="153"/>
      <c r="Q244" s="153"/>
      <c r="R244" s="156">
        <f t="shared" si="184"/>
        <v>0</v>
      </c>
      <c r="S244" s="156">
        <f t="shared" si="185"/>
        <v>0</v>
      </c>
      <c r="U244" s="157">
        <f t="shared" si="191"/>
        <v>0</v>
      </c>
      <c r="W244" s="152"/>
      <c r="X244" s="152"/>
      <c r="Y244" s="152"/>
      <c r="Z244" s="152"/>
      <c r="AA244" s="152"/>
      <c r="AB244" s="152"/>
      <c r="AC244" s="347"/>
      <c r="AD244" s="152"/>
      <c r="AE244" s="152"/>
      <c r="AF244" s="152"/>
      <c r="AG244" s="152"/>
      <c r="AH244" s="152"/>
      <c r="AI244" s="152"/>
      <c r="AJ244" s="347"/>
      <c r="AK244" s="152"/>
      <c r="AL244" s="152"/>
      <c r="AM244" s="295"/>
      <c r="AN244" s="228"/>
      <c r="AO244" s="228"/>
      <c r="AP244" s="228"/>
      <c r="AQ244" s="228"/>
      <c r="AR244" s="228"/>
      <c r="AS244" s="348"/>
      <c r="AT244" s="264">
        <f t="shared" si="174"/>
        <v>0</v>
      </c>
      <c r="AU244" s="259"/>
      <c r="AV244" s="265">
        <f t="shared" si="188"/>
        <v>0</v>
      </c>
      <c r="AX244" s="265">
        <f t="shared" si="192"/>
        <v>0</v>
      </c>
      <c r="AZ244" s="492">
        <f t="shared" si="189"/>
        <v>0</v>
      </c>
      <c r="BB244" s="492">
        <f t="shared" si="190"/>
        <v>0</v>
      </c>
      <c r="BD244" s="265">
        <f t="shared" si="193"/>
        <v>0</v>
      </c>
      <c r="BE244" s="105"/>
      <c r="BF244" s="105"/>
      <c r="BG244" s="105"/>
      <c r="BH244" s="105"/>
      <c r="BI244" s="105"/>
      <c r="BJ244" s="105"/>
    </row>
    <row r="245" spans="2:62" ht="20.100000000000001" hidden="1" customHeight="1" outlineLevel="1">
      <c r="B245" s="100"/>
      <c r="C245" s="908"/>
      <c r="D245" s="909"/>
      <c r="E245" s="909"/>
      <c r="F245" s="910"/>
      <c r="G245" s="890"/>
      <c r="H245" s="891"/>
      <c r="I245" s="152"/>
      <c r="J245" s="152"/>
      <c r="K245" s="152"/>
      <c r="L245" s="152"/>
      <c r="M245" s="152"/>
      <c r="N245" s="152"/>
      <c r="O245" s="152"/>
      <c r="P245" s="153"/>
      <c r="Q245" s="153"/>
      <c r="R245" s="156">
        <f t="shared" si="184"/>
        <v>0</v>
      </c>
      <c r="S245" s="156">
        <f t="shared" si="185"/>
        <v>0</v>
      </c>
      <c r="U245" s="157">
        <f t="shared" si="191"/>
        <v>0</v>
      </c>
      <c r="W245" s="152"/>
      <c r="X245" s="152"/>
      <c r="Y245" s="152"/>
      <c r="Z245" s="152"/>
      <c r="AA245" s="152"/>
      <c r="AB245" s="152"/>
      <c r="AC245" s="347"/>
      <c r="AD245" s="152"/>
      <c r="AE245" s="152"/>
      <c r="AF245" s="152"/>
      <c r="AG245" s="152"/>
      <c r="AH245" s="152"/>
      <c r="AI245" s="152"/>
      <c r="AJ245" s="347"/>
      <c r="AK245" s="152"/>
      <c r="AL245" s="152"/>
      <c r="AM245" s="295"/>
      <c r="AN245" s="228"/>
      <c r="AO245" s="228"/>
      <c r="AP245" s="228"/>
      <c r="AQ245" s="228"/>
      <c r="AR245" s="228"/>
      <c r="AS245" s="348"/>
      <c r="AT245" s="264">
        <f t="shared" si="174"/>
        <v>0</v>
      </c>
      <c r="AU245" s="259"/>
      <c r="AV245" s="265">
        <f t="shared" si="188"/>
        <v>0</v>
      </c>
      <c r="AX245" s="265">
        <f t="shared" si="192"/>
        <v>0</v>
      </c>
      <c r="AZ245" s="492">
        <f t="shared" si="189"/>
        <v>0</v>
      </c>
      <c r="BB245" s="492">
        <f t="shared" si="190"/>
        <v>0</v>
      </c>
      <c r="BD245" s="265">
        <f t="shared" si="193"/>
        <v>0</v>
      </c>
      <c r="BE245" s="105"/>
      <c r="BF245" s="105"/>
      <c r="BG245" s="105"/>
      <c r="BH245" s="105"/>
      <c r="BI245" s="105"/>
      <c r="BJ245" s="105"/>
    </row>
    <row r="246" spans="2:62" ht="20.100000000000001" hidden="1" customHeight="1" outlineLevel="1">
      <c r="B246" s="100"/>
      <c r="C246" s="908"/>
      <c r="D246" s="909"/>
      <c r="E246" s="909"/>
      <c r="F246" s="910"/>
      <c r="G246" s="890"/>
      <c r="H246" s="891"/>
      <c r="I246" s="152"/>
      <c r="J246" s="152"/>
      <c r="K246" s="152"/>
      <c r="L246" s="152"/>
      <c r="M246" s="152"/>
      <c r="N246" s="152"/>
      <c r="O246" s="152"/>
      <c r="P246" s="153"/>
      <c r="Q246" s="153"/>
      <c r="R246" s="156">
        <f t="shared" si="184"/>
        <v>0</v>
      </c>
      <c r="S246" s="156">
        <f t="shared" si="185"/>
        <v>0</v>
      </c>
      <c r="U246" s="157">
        <f t="shared" si="191"/>
        <v>0</v>
      </c>
      <c r="W246" s="152"/>
      <c r="X246" s="152"/>
      <c r="Y246" s="152"/>
      <c r="Z246" s="152"/>
      <c r="AA246" s="152"/>
      <c r="AB246" s="152"/>
      <c r="AC246" s="347"/>
      <c r="AD246" s="152"/>
      <c r="AE246" s="152"/>
      <c r="AF246" s="152"/>
      <c r="AG246" s="152"/>
      <c r="AH246" s="152"/>
      <c r="AI246" s="152"/>
      <c r="AJ246" s="347"/>
      <c r="AK246" s="152"/>
      <c r="AL246" s="152"/>
      <c r="AM246" s="295"/>
      <c r="AN246" s="228"/>
      <c r="AO246" s="228"/>
      <c r="AP246" s="228"/>
      <c r="AQ246" s="228"/>
      <c r="AR246" s="228"/>
      <c r="AS246" s="348"/>
      <c r="AT246" s="264">
        <f t="shared" si="174"/>
        <v>0</v>
      </c>
      <c r="AU246" s="259"/>
      <c r="AV246" s="265">
        <f t="shared" si="188"/>
        <v>0</v>
      </c>
      <c r="AX246" s="265">
        <f t="shared" si="192"/>
        <v>0</v>
      </c>
      <c r="AZ246" s="492">
        <f t="shared" si="189"/>
        <v>0</v>
      </c>
      <c r="BB246" s="492">
        <f t="shared" si="190"/>
        <v>0</v>
      </c>
      <c r="BD246" s="265">
        <f t="shared" si="193"/>
        <v>0</v>
      </c>
      <c r="BE246" s="105"/>
      <c r="BF246" s="105"/>
      <c r="BG246" s="105"/>
      <c r="BH246" s="105"/>
      <c r="BI246" s="105"/>
      <c r="BJ246" s="105"/>
    </row>
    <row r="247" spans="2:62" ht="20.100000000000001" hidden="1" customHeight="1" outlineLevel="1">
      <c r="B247" s="100"/>
      <c r="C247" s="908"/>
      <c r="D247" s="909"/>
      <c r="E247" s="909"/>
      <c r="F247" s="910"/>
      <c r="G247" s="890"/>
      <c r="H247" s="891"/>
      <c r="I247" s="152"/>
      <c r="J247" s="152"/>
      <c r="K247" s="152"/>
      <c r="L247" s="152"/>
      <c r="M247" s="152"/>
      <c r="N247" s="152"/>
      <c r="O247" s="152"/>
      <c r="P247" s="153"/>
      <c r="Q247" s="153"/>
      <c r="R247" s="156">
        <f t="shared" si="184"/>
        <v>0</v>
      </c>
      <c r="S247" s="156">
        <f t="shared" si="185"/>
        <v>0</v>
      </c>
      <c r="U247" s="157">
        <f t="shared" si="191"/>
        <v>0</v>
      </c>
      <c r="W247" s="152"/>
      <c r="X247" s="152"/>
      <c r="Y247" s="152"/>
      <c r="Z247" s="152"/>
      <c r="AA247" s="152"/>
      <c r="AB247" s="152"/>
      <c r="AC247" s="347"/>
      <c r="AD247" s="152"/>
      <c r="AE247" s="152"/>
      <c r="AF247" s="152"/>
      <c r="AG247" s="152"/>
      <c r="AH247" s="152"/>
      <c r="AI247" s="152"/>
      <c r="AJ247" s="347"/>
      <c r="AK247" s="152"/>
      <c r="AL247" s="152"/>
      <c r="AM247" s="295"/>
      <c r="AN247" s="228"/>
      <c r="AO247" s="228"/>
      <c r="AP247" s="228"/>
      <c r="AQ247" s="228"/>
      <c r="AR247" s="228"/>
      <c r="AS247" s="348"/>
      <c r="AT247" s="264">
        <f t="shared" si="174"/>
        <v>0</v>
      </c>
      <c r="AU247" s="259"/>
      <c r="AV247" s="265">
        <f t="shared" si="188"/>
        <v>0</v>
      </c>
      <c r="AX247" s="265">
        <f t="shared" si="192"/>
        <v>0</v>
      </c>
      <c r="AZ247" s="492">
        <f t="shared" si="189"/>
        <v>0</v>
      </c>
      <c r="BB247" s="492">
        <f t="shared" si="190"/>
        <v>0</v>
      </c>
      <c r="BD247" s="265">
        <f t="shared" si="193"/>
        <v>0</v>
      </c>
      <c r="BE247" s="105"/>
      <c r="BF247" s="105"/>
      <c r="BG247" s="105"/>
      <c r="BH247" s="105"/>
      <c r="BI247" s="105"/>
      <c r="BJ247" s="105"/>
    </row>
    <row r="248" spans="2:62" ht="20.100000000000001" hidden="1" customHeight="1" outlineLevel="1">
      <c r="B248" s="100"/>
      <c r="C248" s="908"/>
      <c r="D248" s="909"/>
      <c r="E248" s="909"/>
      <c r="F248" s="910"/>
      <c r="G248" s="890"/>
      <c r="H248" s="891"/>
      <c r="I248" s="152"/>
      <c r="J248" s="152"/>
      <c r="K248" s="152"/>
      <c r="L248" s="152"/>
      <c r="M248" s="152"/>
      <c r="N248" s="152"/>
      <c r="O248" s="152"/>
      <c r="P248" s="153"/>
      <c r="Q248" s="153"/>
      <c r="R248" s="156">
        <f t="shared" si="184"/>
        <v>0</v>
      </c>
      <c r="S248" s="156">
        <f t="shared" si="185"/>
        <v>0</v>
      </c>
      <c r="U248" s="157">
        <f t="shared" si="191"/>
        <v>0</v>
      </c>
      <c r="W248" s="152"/>
      <c r="X248" s="152"/>
      <c r="Y248" s="152"/>
      <c r="Z248" s="152"/>
      <c r="AA248" s="152"/>
      <c r="AB248" s="152"/>
      <c r="AC248" s="347"/>
      <c r="AD248" s="152"/>
      <c r="AE248" s="152"/>
      <c r="AF248" s="152"/>
      <c r="AG248" s="152"/>
      <c r="AH248" s="152"/>
      <c r="AI248" s="152"/>
      <c r="AJ248" s="347"/>
      <c r="AK248" s="152"/>
      <c r="AL248" s="152"/>
      <c r="AM248" s="295"/>
      <c r="AN248" s="228"/>
      <c r="AO248" s="228"/>
      <c r="AP248" s="228"/>
      <c r="AQ248" s="228"/>
      <c r="AR248" s="228"/>
      <c r="AS248" s="348"/>
      <c r="AT248" s="264">
        <f t="shared" si="174"/>
        <v>0</v>
      </c>
      <c r="AU248" s="259"/>
      <c r="AV248" s="265">
        <f t="shared" si="188"/>
        <v>0</v>
      </c>
      <c r="AX248" s="265">
        <f t="shared" si="192"/>
        <v>0</v>
      </c>
      <c r="AZ248" s="492">
        <f t="shared" si="189"/>
        <v>0</v>
      </c>
      <c r="BB248" s="492">
        <f t="shared" si="190"/>
        <v>0</v>
      </c>
      <c r="BD248" s="265">
        <f t="shared" si="193"/>
        <v>0</v>
      </c>
      <c r="BE248" s="105"/>
      <c r="BF248" s="105"/>
      <c r="BG248" s="105"/>
      <c r="BH248" s="105"/>
      <c r="BI248" s="105"/>
      <c r="BJ248" s="105"/>
    </row>
    <row r="249" spans="2:62" ht="9.9499999999999993" hidden="1" customHeight="1" outlineLevel="1">
      <c r="B249" s="101"/>
      <c r="C249" s="208"/>
      <c r="D249" s="208"/>
      <c r="E249" s="208"/>
      <c r="F249" s="208"/>
      <c r="G249" s="237"/>
      <c r="H249" s="207"/>
      <c r="I249" s="257"/>
      <c r="J249" s="257"/>
      <c r="K249" s="257"/>
      <c r="L249" s="257"/>
      <c r="M249" s="257"/>
      <c r="N249" s="257"/>
      <c r="O249" s="257"/>
      <c r="P249" s="256"/>
      <c r="Q249" s="102"/>
      <c r="R249" s="102"/>
      <c r="S249" s="102"/>
      <c r="U249" s="98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Z249" s="493"/>
      <c r="BE249" s="105"/>
      <c r="BF249" s="105"/>
      <c r="BG249" s="105"/>
      <c r="BH249" s="105"/>
      <c r="BI249" s="105"/>
      <c r="BJ249" s="105"/>
    </row>
    <row r="250" spans="2:62" ht="20.100000000000001" customHeight="1" collapsed="1">
      <c r="B250" s="8">
        <f>B233+1</f>
        <v>15</v>
      </c>
      <c r="C250" s="916"/>
      <c r="D250" s="917"/>
      <c r="E250" s="917"/>
      <c r="F250" s="918"/>
      <c r="G250" s="429"/>
      <c r="H250" s="206">
        <v>1</v>
      </c>
      <c r="I250" s="642">
        <f t="shared" ref="I250" si="194">$H250*SUM(I251:I265)</f>
        <v>0</v>
      </c>
      <c r="J250" s="643">
        <f t="shared" ref="J250:O250" si="195">$H250*SUM(J251:J265)</f>
        <v>0</v>
      </c>
      <c r="K250" s="644">
        <f t="shared" si="195"/>
        <v>0</v>
      </c>
      <c r="L250" s="645">
        <f t="shared" si="195"/>
        <v>0</v>
      </c>
      <c r="M250" s="645">
        <f t="shared" si="195"/>
        <v>0</v>
      </c>
      <c r="N250" s="644">
        <f t="shared" si="195"/>
        <v>0</v>
      </c>
      <c r="O250" s="642">
        <f t="shared" si="195"/>
        <v>0</v>
      </c>
      <c r="P250" s="209">
        <f t="shared" ref="P250:Q250" si="196">$H250*SUM(P251:P265)</f>
        <v>0</v>
      </c>
      <c r="Q250" s="210">
        <f t="shared" si="196"/>
        <v>0</v>
      </c>
      <c r="R250" s="136">
        <f t="shared" ref="R250:R265" si="197">P250*(1+Gewinn)*(1+SicherheitAngebot)</f>
        <v>0</v>
      </c>
      <c r="S250" s="137">
        <f t="shared" ref="S250:S265" si="198">Q250*(1+MGKZ)*(1+Gewinn)*(1+SicherheitAngebot)</f>
        <v>0</v>
      </c>
      <c r="U250" s="10">
        <f>I250*$I$7+J250*$J$7+K250*$K$7+L250*$L$7+M250*$M$7+N250*$N$7+O250*$O$7+R250+S250</f>
        <v>0</v>
      </c>
      <c r="W250" s="646">
        <f t="shared" ref="W250:AB250" si="199">$H250*SUM(W251:W265)</f>
        <v>0</v>
      </c>
      <c r="X250" s="647">
        <f t="shared" si="199"/>
        <v>0</v>
      </c>
      <c r="Y250" s="648">
        <f t="shared" si="199"/>
        <v>0</v>
      </c>
      <c r="Z250" s="649">
        <f t="shared" si="199"/>
        <v>0</v>
      </c>
      <c r="AA250" s="648">
        <f t="shared" si="199"/>
        <v>0</v>
      </c>
      <c r="AB250" s="646">
        <f t="shared" si="199"/>
        <v>0</v>
      </c>
      <c r="AC250" s="258"/>
      <c r="AD250" s="646">
        <f t="shared" ref="AD250:AM250" si="200">$H250*SUM(AD251:AD265)</f>
        <v>0</v>
      </c>
      <c r="AE250" s="647">
        <f t="shared" si="200"/>
        <v>0</v>
      </c>
      <c r="AF250" s="648">
        <f t="shared" si="200"/>
        <v>0</v>
      </c>
      <c r="AG250" s="649">
        <f t="shared" si="200"/>
        <v>0</v>
      </c>
      <c r="AH250" s="648">
        <f t="shared" si="200"/>
        <v>0</v>
      </c>
      <c r="AI250" s="646">
        <f t="shared" si="200"/>
        <v>0</v>
      </c>
      <c r="AJ250" s="258"/>
      <c r="AK250" s="653">
        <f t="shared" si="200"/>
        <v>0</v>
      </c>
      <c r="AL250" s="653">
        <f t="shared" si="200"/>
        <v>0</v>
      </c>
      <c r="AM250" s="653">
        <f t="shared" si="200"/>
        <v>0</v>
      </c>
      <c r="AN250" s="227">
        <f>$H250*SUM(AN251:AN265)*(1+Gewinn)*(1+SicherheitAngebot)</f>
        <v>0</v>
      </c>
      <c r="AO250" s="227">
        <f>$H250*SUM(AO251:AO265)*(1+Gewinn)*(1+SicherheitAngebot)</f>
        <v>0</v>
      </c>
      <c r="AP250" s="227">
        <f>$H250*SUM(AP251:AP265)*(1+Gewinn)*(1+SicherheitAngebot)</f>
        <v>0</v>
      </c>
      <c r="AQ250" s="227">
        <f>$H250*SUM(AQ251:AQ265)*(1+Gewinn)*(1+SicherheitAngebot)</f>
        <v>0</v>
      </c>
      <c r="AR250" s="227">
        <f>$H250*SUM(AR251:AR265)*(1+Gewinn)*(1+SicherheitAngebot)</f>
        <v>0</v>
      </c>
      <c r="AS250" s="262"/>
      <c r="AT250" s="263">
        <f t="shared" si="174"/>
        <v>0</v>
      </c>
      <c r="AU250" s="259"/>
      <c r="AV250" s="491">
        <f>AK250*$AK$7+AL250*$AL$7+AM250*$AM$7+SUM(AN250:AR250)+AT250/Zuschläge_IBN+AT250</f>
        <v>0</v>
      </c>
      <c r="AX250" s="685">
        <f>U250+AV250</f>
        <v>0</v>
      </c>
      <c r="AZ250" s="490">
        <f>IF(H250&gt;0,U250/(1+SicherheitAngebot)*(1+Sicherheit),0)</f>
        <v>0</v>
      </c>
      <c r="BB250" s="490">
        <f>IF(H250&gt;0,AV250/(1+SicherheitAngebot)*(1+Sicherheit),0)</f>
        <v>0</v>
      </c>
      <c r="BD250" s="490">
        <f>AZ250+BB250</f>
        <v>0</v>
      </c>
      <c r="BE250" s="105"/>
      <c r="BF250" s="105"/>
      <c r="BG250" s="105"/>
      <c r="BH250" s="105"/>
      <c r="BI250" s="105"/>
      <c r="BJ250" s="105"/>
    </row>
    <row r="251" spans="2:62" ht="20.100000000000001" hidden="1" customHeight="1" outlineLevel="1">
      <c r="B251" s="99"/>
      <c r="C251" s="908"/>
      <c r="D251" s="909"/>
      <c r="E251" s="909"/>
      <c r="F251" s="910"/>
      <c r="G251" s="890"/>
      <c r="H251" s="901"/>
      <c r="I251" s="152"/>
      <c r="J251" s="152"/>
      <c r="K251" s="152"/>
      <c r="L251" s="152"/>
      <c r="M251" s="152"/>
      <c r="N251" s="152"/>
      <c r="O251" s="152"/>
      <c r="P251" s="153"/>
      <c r="Q251" s="153"/>
      <c r="R251" s="156">
        <f t="shared" si="197"/>
        <v>0</v>
      </c>
      <c r="S251" s="156">
        <f t="shared" si="198"/>
        <v>0</v>
      </c>
      <c r="U251" s="157">
        <f>I251*$I$7+J251*$J$7+K251*$K$7+L251*$L$7+M251*$M$7+N251*$N$7+O251*$O$7+R251+S251</f>
        <v>0</v>
      </c>
      <c r="W251" s="152"/>
      <c r="X251" s="152"/>
      <c r="Y251" s="152"/>
      <c r="Z251" s="152"/>
      <c r="AA251" s="152"/>
      <c r="AB251" s="152"/>
      <c r="AC251" s="347"/>
      <c r="AD251" s="152"/>
      <c r="AE251" s="152"/>
      <c r="AF251" s="152"/>
      <c r="AG251" s="152"/>
      <c r="AH251" s="152"/>
      <c r="AI251" s="152"/>
      <c r="AJ251" s="347"/>
      <c r="AK251" s="152"/>
      <c r="AL251" s="152"/>
      <c r="AM251" s="295"/>
      <c r="AN251" s="228"/>
      <c r="AO251" s="228"/>
      <c r="AP251" s="228"/>
      <c r="AQ251" s="228"/>
      <c r="AR251" s="228"/>
      <c r="AS251" s="348"/>
      <c r="AT251" s="264">
        <f t="shared" si="174"/>
        <v>0</v>
      </c>
      <c r="AU251" s="259"/>
      <c r="AV251" s="265">
        <f t="shared" ref="AV251:AV265" si="201">AK251*$AK$7+AL251*$AL$7+AM251*$AM$7+SUM(AN251:AR251)*(1+Gewinn)*(1+SicherheitAngebot)+AT251/Zuschläge_IBN+AT251</f>
        <v>0</v>
      </c>
      <c r="AX251" s="265">
        <f>U251+AV251</f>
        <v>0</v>
      </c>
      <c r="AZ251" s="492">
        <f t="shared" ref="AZ251:AZ265" si="202">U251/(1+SicherheitAngebot)*(1+Sicherheit)</f>
        <v>0</v>
      </c>
      <c r="BB251" s="492">
        <f t="shared" ref="BB251:BB265" si="203">AV251/(1+SicherheitAngebot)*(1+Sicherheit)</f>
        <v>0</v>
      </c>
      <c r="BD251" s="265">
        <f>AZ251+BB251</f>
        <v>0</v>
      </c>
      <c r="BE251" s="105"/>
      <c r="BF251" s="105"/>
      <c r="BG251" s="105"/>
      <c r="BH251" s="105"/>
      <c r="BI251" s="105"/>
      <c r="BJ251" s="105"/>
    </row>
    <row r="252" spans="2:62" ht="20.100000000000001" hidden="1" customHeight="1" outlineLevel="1">
      <c r="B252" s="100"/>
      <c r="C252" s="908"/>
      <c r="D252" s="909"/>
      <c r="E252" s="909"/>
      <c r="F252" s="910"/>
      <c r="G252" s="890"/>
      <c r="H252" s="891"/>
      <c r="I252" s="152"/>
      <c r="J252" s="152"/>
      <c r="K252" s="152"/>
      <c r="L252" s="152"/>
      <c r="M252" s="152"/>
      <c r="N252" s="152"/>
      <c r="O252" s="152"/>
      <c r="P252" s="153"/>
      <c r="Q252" s="153"/>
      <c r="R252" s="156">
        <f t="shared" si="197"/>
        <v>0</v>
      </c>
      <c r="S252" s="156">
        <f t="shared" si="198"/>
        <v>0</v>
      </c>
      <c r="U252" s="157">
        <f t="shared" ref="U252:U265" si="204">I252*$I$7+J252*$J$7+K252*$K$7+L252*$L$7+M252*$M$7+N252*$N$7+O252*$O$7+R252+S252</f>
        <v>0</v>
      </c>
      <c r="W252" s="152"/>
      <c r="X252" s="152"/>
      <c r="Y252" s="152"/>
      <c r="Z252" s="152"/>
      <c r="AA252" s="152"/>
      <c r="AB252" s="152"/>
      <c r="AC252" s="347"/>
      <c r="AD252" s="152"/>
      <c r="AE252" s="152"/>
      <c r="AF252" s="152"/>
      <c r="AG252" s="152"/>
      <c r="AH252" s="152"/>
      <c r="AI252" s="152"/>
      <c r="AJ252" s="347"/>
      <c r="AK252" s="152"/>
      <c r="AL252" s="152"/>
      <c r="AM252" s="295"/>
      <c r="AN252" s="228"/>
      <c r="AO252" s="228"/>
      <c r="AP252" s="228"/>
      <c r="AQ252" s="228"/>
      <c r="AR252" s="228"/>
      <c r="AS252" s="348"/>
      <c r="AT252" s="264">
        <f t="shared" si="174"/>
        <v>0</v>
      </c>
      <c r="AU252" s="259"/>
      <c r="AV252" s="265">
        <f t="shared" si="201"/>
        <v>0</v>
      </c>
      <c r="AX252" s="265">
        <f t="shared" ref="AX252:AX265" si="205">U252+AV252</f>
        <v>0</v>
      </c>
      <c r="AZ252" s="492">
        <f t="shared" si="202"/>
        <v>0</v>
      </c>
      <c r="BB252" s="492">
        <f t="shared" si="203"/>
        <v>0</v>
      </c>
      <c r="BD252" s="265">
        <f t="shared" ref="BD252:BD265" si="206">AZ252+BB252</f>
        <v>0</v>
      </c>
      <c r="BE252" s="105"/>
      <c r="BF252" s="105"/>
      <c r="BG252" s="105"/>
      <c r="BH252" s="105"/>
      <c r="BI252" s="105"/>
      <c r="BJ252" s="105"/>
    </row>
    <row r="253" spans="2:62" ht="20.100000000000001" hidden="1" customHeight="1" outlineLevel="1">
      <c r="B253" s="100"/>
      <c r="C253" s="908"/>
      <c r="D253" s="909"/>
      <c r="E253" s="909"/>
      <c r="F253" s="910"/>
      <c r="G253" s="890"/>
      <c r="H253" s="891"/>
      <c r="I253" s="152"/>
      <c r="J253" s="152"/>
      <c r="K253" s="152"/>
      <c r="L253" s="152"/>
      <c r="M253" s="152"/>
      <c r="N253" s="152"/>
      <c r="O253" s="152"/>
      <c r="P253" s="153"/>
      <c r="Q253" s="153"/>
      <c r="R253" s="156">
        <f t="shared" si="197"/>
        <v>0</v>
      </c>
      <c r="S253" s="156">
        <f t="shared" si="198"/>
        <v>0</v>
      </c>
      <c r="U253" s="157">
        <f t="shared" si="204"/>
        <v>0</v>
      </c>
      <c r="W253" s="152"/>
      <c r="X253" s="152"/>
      <c r="Y253" s="152"/>
      <c r="Z253" s="152"/>
      <c r="AA253" s="152"/>
      <c r="AB253" s="152"/>
      <c r="AC253" s="347"/>
      <c r="AD253" s="152"/>
      <c r="AE253" s="152"/>
      <c r="AF253" s="152"/>
      <c r="AG253" s="152"/>
      <c r="AH253" s="152"/>
      <c r="AI253" s="152"/>
      <c r="AJ253" s="347"/>
      <c r="AK253" s="152"/>
      <c r="AL253" s="152"/>
      <c r="AM253" s="295"/>
      <c r="AN253" s="228"/>
      <c r="AO253" s="228"/>
      <c r="AP253" s="228"/>
      <c r="AQ253" s="228"/>
      <c r="AR253" s="228"/>
      <c r="AS253" s="348"/>
      <c r="AT253" s="264">
        <f t="shared" si="174"/>
        <v>0</v>
      </c>
      <c r="AU253" s="259"/>
      <c r="AV253" s="265">
        <f t="shared" si="201"/>
        <v>0</v>
      </c>
      <c r="AX253" s="265">
        <f t="shared" si="205"/>
        <v>0</v>
      </c>
      <c r="AZ253" s="492">
        <f t="shared" si="202"/>
        <v>0</v>
      </c>
      <c r="BB253" s="492">
        <f t="shared" si="203"/>
        <v>0</v>
      </c>
      <c r="BD253" s="265">
        <f t="shared" si="206"/>
        <v>0</v>
      </c>
      <c r="BE253" s="105"/>
      <c r="BF253" s="105"/>
      <c r="BG253" s="105"/>
      <c r="BH253" s="105"/>
      <c r="BI253" s="105"/>
      <c r="BJ253" s="105"/>
    </row>
    <row r="254" spans="2:62" ht="20.100000000000001" hidden="1" customHeight="1" outlineLevel="1">
      <c r="B254" s="100"/>
      <c r="C254" s="908"/>
      <c r="D254" s="909"/>
      <c r="E254" s="909"/>
      <c r="F254" s="910"/>
      <c r="G254" s="890"/>
      <c r="H254" s="891"/>
      <c r="I254" s="152"/>
      <c r="J254" s="152"/>
      <c r="K254" s="152"/>
      <c r="L254" s="152"/>
      <c r="M254" s="152"/>
      <c r="N254" s="152"/>
      <c r="O254" s="152"/>
      <c r="P254" s="153"/>
      <c r="Q254" s="153"/>
      <c r="R254" s="156">
        <f t="shared" si="197"/>
        <v>0</v>
      </c>
      <c r="S254" s="156">
        <f t="shared" si="198"/>
        <v>0</v>
      </c>
      <c r="U254" s="157">
        <f t="shared" si="204"/>
        <v>0</v>
      </c>
      <c r="W254" s="152"/>
      <c r="X254" s="152"/>
      <c r="Y254" s="152"/>
      <c r="Z254" s="152"/>
      <c r="AA254" s="152"/>
      <c r="AB254" s="152"/>
      <c r="AC254" s="347"/>
      <c r="AD254" s="152"/>
      <c r="AE254" s="152"/>
      <c r="AF254" s="152"/>
      <c r="AG254" s="152"/>
      <c r="AH254" s="152"/>
      <c r="AI254" s="152"/>
      <c r="AJ254" s="347"/>
      <c r="AK254" s="152"/>
      <c r="AL254" s="152"/>
      <c r="AM254" s="295"/>
      <c r="AN254" s="228"/>
      <c r="AO254" s="228"/>
      <c r="AP254" s="228"/>
      <c r="AQ254" s="228"/>
      <c r="AR254" s="228"/>
      <c r="AS254" s="348"/>
      <c r="AT254" s="264">
        <f t="shared" si="174"/>
        <v>0</v>
      </c>
      <c r="AU254" s="259"/>
      <c r="AV254" s="265">
        <f t="shared" si="201"/>
        <v>0</v>
      </c>
      <c r="AX254" s="265">
        <f t="shared" si="205"/>
        <v>0</v>
      </c>
      <c r="AZ254" s="492">
        <f t="shared" si="202"/>
        <v>0</v>
      </c>
      <c r="BB254" s="492">
        <f t="shared" si="203"/>
        <v>0</v>
      </c>
      <c r="BD254" s="265">
        <f t="shared" si="206"/>
        <v>0</v>
      </c>
      <c r="BE254" s="105"/>
      <c r="BF254" s="105"/>
      <c r="BG254" s="105"/>
      <c r="BH254" s="105"/>
      <c r="BI254" s="105"/>
      <c r="BJ254" s="105"/>
    </row>
    <row r="255" spans="2:62" ht="20.100000000000001" hidden="1" customHeight="1" outlineLevel="1">
      <c r="B255" s="100"/>
      <c r="C255" s="908"/>
      <c r="D255" s="909"/>
      <c r="E255" s="909"/>
      <c r="F255" s="910"/>
      <c r="G255" s="890"/>
      <c r="H255" s="891"/>
      <c r="I255" s="152"/>
      <c r="J255" s="152"/>
      <c r="K255" s="152"/>
      <c r="L255" s="152"/>
      <c r="M255" s="152"/>
      <c r="N255" s="152"/>
      <c r="O255" s="152"/>
      <c r="P255" s="153"/>
      <c r="Q255" s="153"/>
      <c r="R255" s="156">
        <f t="shared" si="197"/>
        <v>0</v>
      </c>
      <c r="S255" s="156">
        <f t="shared" si="198"/>
        <v>0</v>
      </c>
      <c r="U255" s="157">
        <f t="shared" si="204"/>
        <v>0</v>
      </c>
      <c r="W255" s="152"/>
      <c r="X255" s="152"/>
      <c r="Y255" s="152"/>
      <c r="Z255" s="152"/>
      <c r="AA255" s="152"/>
      <c r="AB255" s="152"/>
      <c r="AC255" s="347"/>
      <c r="AD255" s="152"/>
      <c r="AE255" s="152"/>
      <c r="AF255" s="152"/>
      <c r="AG255" s="152"/>
      <c r="AH255" s="152"/>
      <c r="AI255" s="152"/>
      <c r="AJ255" s="347"/>
      <c r="AK255" s="152"/>
      <c r="AL255" s="152"/>
      <c r="AM255" s="295"/>
      <c r="AN255" s="228"/>
      <c r="AO255" s="228"/>
      <c r="AP255" s="228"/>
      <c r="AQ255" s="228"/>
      <c r="AR255" s="228"/>
      <c r="AS255" s="348"/>
      <c r="AT255" s="264">
        <f t="shared" si="174"/>
        <v>0</v>
      </c>
      <c r="AU255" s="259"/>
      <c r="AV255" s="265">
        <f t="shared" si="201"/>
        <v>0</v>
      </c>
      <c r="AX255" s="265">
        <f t="shared" si="205"/>
        <v>0</v>
      </c>
      <c r="AZ255" s="492">
        <f t="shared" si="202"/>
        <v>0</v>
      </c>
      <c r="BB255" s="492">
        <f t="shared" si="203"/>
        <v>0</v>
      </c>
      <c r="BD255" s="265">
        <f t="shared" si="206"/>
        <v>0</v>
      </c>
      <c r="BE255" s="105"/>
      <c r="BF255" s="105"/>
      <c r="BG255" s="105"/>
      <c r="BH255" s="105"/>
      <c r="BI255" s="105"/>
      <c r="BJ255" s="105"/>
    </row>
    <row r="256" spans="2:62" ht="20.100000000000001" hidden="1" customHeight="1" outlineLevel="1">
      <c r="B256" s="100"/>
      <c r="C256" s="908"/>
      <c r="D256" s="909"/>
      <c r="E256" s="909"/>
      <c r="F256" s="910"/>
      <c r="G256" s="890"/>
      <c r="H256" s="891"/>
      <c r="I256" s="152"/>
      <c r="J256" s="152"/>
      <c r="K256" s="152"/>
      <c r="L256" s="152"/>
      <c r="M256" s="152"/>
      <c r="N256" s="152"/>
      <c r="O256" s="152"/>
      <c r="P256" s="153"/>
      <c r="Q256" s="153"/>
      <c r="R256" s="156">
        <f t="shared" si="197"/>
        <v>0</v>
      </c>
      <c r="S256" s="156">
        <f t="shared" si="198"/>
        <v>0</v>
      </c>
      <c r="U256" s="157">
        <f t="shared" si="204"/>
        <v>0</v>
      </c>
      <c r="W256" s="152"/>
      <c r="X256" s="152"/>
      <c r="Y256" s="152"/>
      <c r="Z256" s="152"/>
      <c r="AA256" s="152"/>
      <c r="AB256" s="152"/>
      <c r="AC256" s="347"/>
      <c r="AD256" s="152"/>
      <c r="AE256" s="152"/>
      <c r="AF256" s="152"/>
      <c r="AG256" s="152"/>
      <c r="AH256" s="152"/>
      <c r="AI256" s="152"/>
      <c r="AJ256" s="347"/>
      <c r="AK256" s="152"/>
      <c r="AL256" s="152"/>
      <c r="AM256" s="295"/>
      <c r="AN256" s="228"/>
      <c r="AO256" s="228"/>
      <c r="AP256" s="228"/>
      <c r="AQ256" s="228"/>
      <c r="AR256" s="228"/>
      <c r="AS256" s="348"/>
      <c r="AT256" s="264">
        <f t="shared" si="174"/>
        <v>0</v>
      </c>
      <c r="AU256" s="259"/>
      <c r="AV256" s="265">
        <f t="shared" si="201"/>
        <v>0</v>
      </c>
      <c r="AX256" s="265">
        <f t="shared" si="205"/>
        <v>0</v>
      </c>
      <c r="AZ256" s="492">
        <f t="shared" si="202"/>
        <v>0</v>
      </c>
      <c r="BB256" s="492">
        <f t="shared" si="203"/>
        <v>0</v>
      </c>
      <c r="BD256" s="265">
        <f t="shared" si="206"/>
        <v>0</v>
      </c>
      <c r="BE256" s="105"/>
      <c r="BF256" s="105"/>
      <c r="BG256" s="105"/>
      <c r="BH256" s="105"/>
      <c r="BI256" s="105"/>
      <c r="BJ256" s="105"/>
    </row>
    <row r="257" spans="2:62" ht="20.100000000000001" hidden="1" customHeight="1" outlineLevel="1">
      <c r="B257" s="100"/>
      <c r="C257" s="908"/>
      <c r="D257" s="909"/>
      <c r="E257" s="909"/>
      <c r="F257" s="910"/>
      <c r="G257" s="890"/>
      <c r="H257" s="891"/>
      <c r="I257" s="152"/>
      <c r="J257" s="152"/>
      <c r="K257" s="152"/>
      <c r="L257" s="152"/>
      <c r="M257" s="152"/>
      <c r="N257" s="152"/>
      <c r="O257" s="152"/>
      <c r="P257" s="153"/>
      <c r="Q257" s="153"/>
      <c r="R257" s="156">
        <f t="shared" si="197"/>
        <v>0</v>
      </c>
      <c r="S257" s="156">
        <f t="shared" si="198"/>
        <v>0</v>
      </c>
      <c r="U257" s="157">
        <f t="shared" si="204"/>
        <v>0</v>
      </c>
      <c r="W257" s="152"/>
      <c r="X257" s="152"/>
      <c r="Y257" s="152"/>
      <c r="Z257" s="152"/>
      <c r="AA257" s="152"/>
      <c r="AB257" s="152"/>
      <c r="AC257" s="347"/>
      <c r="AD257" s="152"/>
      <c r="AE257" s="152"/>
      <c r="AF257" s="152"/>
      <c r="AG257" s="152"/>
      <c r="AH257" s="152"/>
      <c r="AI257" s="152"/>
      <c r="AJ257" s="347"/>
      <c r="AK257" s="152"/>
      <c r="AL257" s="152"/>
      <c r="AM257" s="295"/>
      <c r="AN257" s="228"/>
      <c r="AO257" s="228"/>
      <c r="AP257" s="228"/>
      <c r="AQ257" s="228"/>
      <c r="AR257" s="228"/>
      <c r="AS257" s="348"/>
      <c r="AT257" s="264">
        <f t="shared" si="174"/>
        <v>0</v>
      </c>
      <c r="AU257" s="259"/>
      <c r="AV257" s="265">
        <f t="shared" si="201"/>
        <v>0</v>
      </c>
      <c r="AX257" s="265">
        <f t="shared" si="205"/>
        <v>0</v>
      </c>
      <c r="AZ257" s="492">
        <f t="shared" si="202"/>
        <v>0</v>
      </c>
      <c r="BB257" s="492">
        <f t="shared" si="203"/>
        <v>0</v>
      </c>
      <c r="BD257" s="265">
        <f t="shared" si="206"/>
        <v>0</v>
      </c>
      <c r="BE257" s="105"/>
      <c r="BF257" s="105"/>
      <c r="BG257" s="105"/>
      <c r="BH257" s="105"/>
      <c r="BI257" s="105"/>
      <c r="BJ257" s="105"/>
    </row>
    <row r="258" spans="2:62" ht="20.100000000000001" hidden="1" customHeight="1" outlineLevel="1">
      <c r="B258" s="100"/>
      <c r="C258" s="908"/>
      <c r="D258" s="909"/>
      <c r="E258" s="909"/>
      <c r="F258" s="910"/>
      <c r="G258" s="890"/>
      <c r="H258" s="891"/>
      <c r="I258" s="152"/>
      <c r="J258" s="152"/>
      <c r="K258" s="152"/>
      <c r="L258" s="152"/>
      <c r="M258" s="152"/>
      <c r="N258" s="152"/>
      <c r="O258" s="152"/>
      <c r="P258" s="153"/>
      <c r="Q258" s="153"/>
      <c r="R258" s="156">
        <f t="shared" si="197"/>
        <v>0</v>
      </c>
      <c r="S258" s="156">
        <f t="shared" si="198"/>
        <v>0</v>
      </c>
      <c r="U258" s="157">
        <f t="shared" si="204"/>
        <v>0</v>
      </c>
      <c r="W258" s="152"/>
      <c r="X258" s="152"/>
      <c r="Y258" s="152"/>
      <c r="Z258" s="152"/>
      <c r="AA258" s="152"/>
      <c r="AB258" s="152"/>
      <c r="AC258" s="347"/>
      <c r="AD258" s="152"/>
      <c r="AE258" s="152"/>
      <c r="AF258" s="152"/>
      <c r="AG258" s="152"/>
      <c r="AH258" s="152"/>
      <c r="AI258" s="152"/>
      <c r="AJ258" s="347"/>
      <c r="AK258" s="152"/>
      <c r="AL258" s="152"/>
      <c r="AM258" s="295"/>
      <c r="AN258" s="228"/>
      <c r="AO258" s="228"/>
      <c r="AP258" s="228"/>
      <c r="AQ258" s="228"/>
      <c r="AR258" s="228"/>
      <c r="AS258" s="348"/>
      <c r="AT258" s="264">
        <f t="shared" si="174"/>
        <v>0</v>
      </c>
      <c r="AU258" s="259"/>
      <c r="AV258" s="265">
        <f t="shared" si="201"/>
        <v>0</v>
      </c>
      <c r="AX258" s="265">
        <f t="shared" si="205"/>
        <v>0</v>
      </c>
      <c r="AZ258" s="492">
        <f t="shared" si="202"/>
        <v>0</v>
      </c>
      <c r="BB258" s="492">
        <f t="shared" si="203"/>
        <v>0</v>
      </c>
      <c r="BD258" s="265">
        <f t="shared" si="206"/>
        <v>0</v>
      </c>
      <c r="BE258" s="105"/>
      <c r="BF258" s="105"/>
      <c r="BG258" s="105"/>
      <c r="BH258" s="105"/>
      <c r="BI258" s="105"/>
      <c r="BJ258" s="105"/>
    </row>
    <row r="259" spans="2:62" ht="20.100000000000001" hidden="1" customHeight="1" outlineLevel="1">
      <c r="B259" s="100"/>
      <c r="C259" s="908"/>
      <c r="D259" s="909"/>
      <c r="E259" s="909"/>
      <c r="F259" s="910"/>
      <c r="G259" s="890"/>
      <c r="H259" s="891"/>
      <c r="I259" s="152"/>
      <c r="J259" s="152"/>
      <c r="K259" s="152"/>
      <c r="L259" s="152"/>
      <c r="M259" s="152"/>
      <c r="N259" s="152"/>
      <c r="O259" s="152"/>
      <c r="P259" s="153"/>
      <c r="Q259" s="153"/>
      <c r="R259" s="156">
        <f t="shared" si="197"/>
        <v>0</v>
      </c>
      <c r="S259" s="156">
        <f t="shared" si="198"/>
        <v>0</v>
      </c>
      <c r="U259" s="157">
        <f t="shared" si="204"/>
        <v>0</v>
      </c>
      <c r="W259" s="152"/>
      <c r="X259" s="152"/>
      <c r="Y259" s="152"/>
      <c r="Z259" s="152"/>
      <c r="AA259" s="152"/>
      <c r="AB259" s="152"/>
      <c r="AC259" s="347"/>
      <c r="AD259" s="152"/>
      <c r="AE259" s="152"/>
      <c r="AF259" s="152"/>
      <c r="AG259" s="152"/>
      <c r="AH259" s="152"/>
      <c r="AI259" s="152"/>
      <c r="AJ259" s="347"/>
      <c r="AK259" s="152"/>
      <c r="AL259" s="152"/>
      <c r="AM259" s="295"/>
      <c r="AN259" s="228"/>
      <c r="AO259" s="228"/>
      <c r="AP259" s="228"/>
      <c r="AQ259" s="228"/>
      <c r="AR259" s="228"/>
      <c r="AS259" s="348"/>
      <c r="AT259" s="264">
        <f t="shared" si="174"/>
        <v>0</v>
      </c>
      <c r="AU259" s="259"/>
      <c r="AV259" s="265">
        <f t="shared" si="201"/>
        <v>0</v>
      </c>
      <c r="AX259" s="265">
        <f t="shared" si="205"/>
        <v>0</v>
      </c>
      <c r="AZ259" s="492">
        <f t="shared" si="202"/>
        <v>0</v>
      </c>
      <c r="BB259" s="492">
        <f t="shared" si="203"/>
        <v>0</v>
      </c>
      <c r="BD259" s="265">
        <f t="shared" si="206"/>
        <v>0</v>
      </c>
      <c r="BE259" s="105"/>
      <c r="BF259" s="105"/>
      <c r="BG259" s="105"/>
      <c r="BH259" s="105"/>
      <c r="BI259" s="105"/>
      <c r="BJ259" s="105"/>
    </row>
    <row r="260" spans="2:62" ht="20.100000000000001" hidden="1" customHeight="1" outlineLevel="1">
      <c r="B260" s="100"/>
      <c r="C260" s="908"/>
      <c r="D260" s="909"/>
      <c r="E260" s="909"/>
      <c r="F260" s="910"/>
      <c r="G260" s="890"/>
      <c r="H260" s="891"/>
      <c r="I260" s="152"/>
      <c r="J260" s="152"/>
      <c r="K260" s="152"/>
      <c r="L260" s="152"/>
      <c r="M260" s="152"/>
      <c r="N260" s="152"/>
      <c r="O260" s="152"/>
      <c r="P260" s="153"/>
      <c r="Q260" s="153"/>
      <c r="R260" s="156">
        <f t="shared" si="197"/>
        <v>0</v>
      </c>
      <c r="S260" s="156">
        <f t="shared" si="198"/>
        <v>0</v>
      </c>
      <c r="U260" s="157">
        <f t="shared" si="204"/>
        <v>0</v>
      </c>
      <c r="W260" s="152"/>
      <c r="X260" s="152"/>
      <c r="Y260" s="152"/>
      <c r="Z260" s="152"/>
      <c r="AA260" s="152"/>
      <c r="AB260" s="152"/>
      <c r="AC260" s="347"/>
      <c r="AD260" s="152"/>
      <c r="AE260" s="152"/>
      <c r="AF260" s="152"/>
      <c r="AG260" s="152"/>
      <c r="AH260" s="152"/>
      <c r="AI260" s="152"/>
      <c r="AJ260" s="347"/>
      <c r="AK260" s="152"/>
      <c r="AL260" s="152"/>
      <c r="AM260" s="295"/>
      <c r="AN260" s="228"/>
      <c r="AO260" s="228"/>
      <c r="AP260" s="228"/>
      <c r="AQ260" s="228"/>
      <c r="AR260" s="228"/>
      <c r="AS260" s="348"/>
      <c r="AT260" s="264">
        <f t="shared" si="174"/>
        <v>0</v>
      </c>
      <c r="AU260" s="259"/>
      <c r="AV260" s="265">
        <f t="shared" si="201"/>
        <v>0</v>
      </c>
      <c r="AX260" s="265">
        <f t="shared" si="205"/>
        <v>0</v>
      </c>
      <c r="AZ260" s="492">
        <f t="shared" si="202"/>
        <v>0</v>
      </c>
      <c r="BB260" s="492">
        <f t="shared" si="203"/>
        <v>0</v>
      </c>
      <c r="BD260" s="265">
        <f t="shared" si="206"/>
        <v>0</v>
      </c>
      <c r="BE260" s="105"/>
      <c r="BF260" s="105"/>
      <c r="BG260" s="105"/>
      <c r="BH260" s="105"/>
      <c r="BI260" s="105"/>
      <c r="BJ260" s="105"/>
    </row>
    <row r="261" spans="2:62" ht="20.100000000000001" hidden="1" customHeight="1" outlineLevel="1">
      <c r="B261" s="100"/>
      <c r="C261" s="908"/>
      <c r="D261" s="909"/>
      <c r="E261" s="909"/>
      <c r="F261" s="910"/>
      <c r="G261" s="890"/>
      <c r="H261" s="891"/>
      <c r="I261" s="152"/>
      <c r="J261" s="152"/>
      <c r="K261" s="152"/>
      <c r="L261" s="152"/>
      <c r="M261" s="152"/>
      <c r="N261" s="152"/>
      <c r="O261" s="152"/>
      <c r="P261" s="153"/>
      <c r="Q261" s="153"/>
      <c r="R261" s="156">
        <f t="shared" si="197"/>
        <v>0</v>
      </c>
      <c r="S261" s="156">
        <f t="shared" si="198"/>
        <v>0</v>
      </c>
      <c r="U261" s="157">
        <f t="shared" si="204"/>
        <v>0</v>
      </c>
      <c r="W261" s="152"/>
      <c r="X261" s="152"/>
      <c r="Y261" s="152"/>
      <c r="Z261" s="152"/>
      <c r="AA261" s="152"/>
      <c r="AB261" s="152"/>
      <c r="AC261" s="347"/>
      <c r="AD261" s="152"/>
      <c r="AE261" s="152"/>
      <c r="AF261" s="152"/>
      <c r="AG261" s="152"/>
      <c r="AH261" s="152"/>
      <c r="AI261" s="152"/>
      <c r="AJ261" s="347"/>
      <c r="AK261" s="152"/>
      <c r="AL261" s="152"/>
      <c r="AM261" s="295"/>
      <c r="AN261" s="228"/>
      <c r="AO261" s="228"/>
      <c r="AP261" s="228"/>
      <c r="AQ261" s="228"/>
      <c r="AR261" s="228"/>
      <c r="AS261" s="348"/>
      <c r="AT261" s="264">
        <f t="shared" si="174"/>
        <v>0</v>
      </c>
      <c r="AU261" s="259"/>
      <c r="AV261" s="265">
        <f t="shared" si="201"/>
        <v>0</v>
      </c>
      <c r="AX261" s="265">
        <f t="shared" si="205"/>
        <v>0</v>
      </c>
      <c r="AZ261" s="492">
        <f t="shared" si="202"/>
        <v>0</v>
      </c>
      <c r="BB261" s="492">
        <f t="shared" si="203"/>
        <v>0</v>
      </c>
      <c r="BD261" s="265">
        <f t="shared" si="206"/>
        <v>0</v>
      </c>
      <c r="BE261" s="105"/>
      <c r="BF261" s="105"/>
      <c r="BG261" s="105"/>
      <c r="BH261" s="105"/>
      <c r="BI261" s="105"/>
      <c r="BJ261" s="105"/>
    </row>
    <row r="262" spans="2:62" ht="20.100000000000001" hidden="1" customHeight="1" outlineLevel="1">
      <c r="B262" s="100"/>
      <c r="C262" s="908"/>
      <c r="D262" s="909"/>
      <c r="E262" s="909"/>
      <c r="F262" s="910"/>
      <c r="G262" s="890"/>
      <c r="H262" s="891"/>
      <c r="I262" s="152"/>
      <c r="J262" s="152"/>
      <c r="K262" s="152"/>
      <c r="L262" s="152"/>
      <c r="M262" s="152"/>
      <c r="N262" s="152"/>
      <c r="O262" s="152"/>
      <c r="P262" s="153"/>
      <c r="Q262" s="153"/>
      <c r="R262" s="156">
        <f t="shared" si="197"/>
        <v>0</v>
      </c>
      <c r="S262" s="156">
        <f t="shared" si="198"/>
        <v>0</v>
      </c>
      <c r="U262" s="157">
        <f t="shared" si="204"/>
        <v>0</v>
      </c>
      <c r="W262" s="152"/>
      <c r="X262" s="152"/>
      <c r="Y262" s="152"/>
      <c r="Z262" s="152"/>
      <c r="AA262" s="152"/>
      <c r="AB262" s="152"/>
      <c r="AC262" s="347"/>
      <c r="AD262" s="152"/>
      <c r="AE262" s="152"/>
      <c r="AF262" s="152"/>
      <c r="AG262" s="152"/>
      <c r="AH262" s="152"/>
      <c r="AI262" s="152"/>
      <c r="AJ262" s="347"/>
      <c r="AK262" s="152"/>
      <c r="AL262" s="152"/>
      <c r="AM262" s="295"/>
      <c r="AN262" s="228"/>
      <c r="AO262" s="228"/>
      <c r="AP262" s="228"/>
      <c r="AQ262" s="228"/>
      <c r="AR262" s="228"/>
      <c r="AS262" s="348"/>
      <c r="AT262" s="264">
        <f t="shared" si="174"/>
        <v>0</v>
      </c>
      <c r="AU262" s="259"/>
      <c r="AV262" s="265">
        <f t="shared" si="201"/>
        <v>0</v>
      </c>
      <c r="AX262" s="265">
        <f t="shared" si="205"/>
        <v>0</v>
      </c>
      <c r="AZ262" s="492">
        <f t="shared" si="202"/>
        <v>0</v>
      </c>
      <c r="BB262" s="492">
        <f t="shared" si="203"/>
        <v>0</v>
      </c>
      <c r="BD262" s="265">
        <f t="shared" si="206"/>
        <v>0</v>
      </c>
      <c r="BE262" s="105"/>
      <c r="BF262" s="105"/>
      <c r="BG262" s="105"/>
      <c r="BH262" s="105"/>
      <c r="BI262" s="105"/>
      <c r="BJ262" s="105"/>
    </row>
    <row r="263" spans="2:62" ht="20.100000000000001" hidden="1" customHeight="1" outlineLevel="1">
      <c r="B263" s="100"/>
      <c r="C263" s="908"/>
      <c r="D263" s="909"/>
      <c r="E263" s="909"/>
      <c r="F263" s="910"/>
      <c r="G263" s="890"/>
      <c r="H263" s="891"/>
      <c r="I263" s="152"/>
      <c r="J263" s="152"/>
      <c r="K263" s="152"/>
      <c r="L263" s="152"/>
      <c r="M263" s="152"/>
      <c r="N263" s="152"/>
      <c r="O263" s="152"/>
      <c r="P263" s="153"/>
      <c r="Q263" s="153"/>
      <c r="R263" s="156">
        <f t="shared" si="197"/>
        <v>0</v>
      </c>
      <c r="S263" s="156">
        <f t="shared" si="198"/>
        <v>0</v>
      </c>
      <c r="U263" s="157">
        <f t="shared" si="204"/>
        <v>0</v>
      </c>
      <c r="W263" s="152"/>
      <c r="X263" s="152"/>
      <c r="Y263" s="152"/>
      <c r="Z263" s="152"/>
      <c r="AA263" s="152"/>
      <c r="AB263" s="152"/>
      <c r="AC263" s="347"/>
      <c r="AD263" s="152"/>
      <c r="AE263" s="152"/>
      <c r="AF263" s="152"/>
      <c r="AG263" s="152"/>
      <c r="AH263" s="152"/>
      <c r="AI263" s="152"/>
      <c r="AJ263" s="347"/>
      <c r="AK263" s="152"/>
      <c r="AL263" s="152"/>
      <c r="AM263" s="295"/>
      <c r="AN263" s="228"/>
      <c r="AO263" s="228"/>
      <c r="AP263" s="228"/>
      <c r="AQ263" s="228"/>
      <c r="AR263" s="228"/>
      <c r="AS263" s="348"/>
      <c r="AT263" s="264">
        <f t="shared" si="174"/>
        <v>0</v>
      </c>
      <c r="AU263" s="259"/>
      <c r="AV263" s="265">
        <f t="shared" si="201"/>
        <v>0</v>
      </c>
      <c r="AX263" s="265">
        <f t="shared" si="205"/>
        <v>0</v>
      </c>
      <c r="AZ263" s="492">
        <f t="shared" si="202"/>
        <v>0</v>
      </c>
      <c r="BB263" s="492">
        <f t="shared" si="203"/>
        <v>0</v>
      </c>
      <c r="BD263" s="265">
        <f t="shared" si="206"/>
        <v>0</v>
      </c>
      <c r="BE263" s="105"/>
      <c r="BF263" s="105"/>
      <c r="BG263" s="105"/>
      <c r="BH263" s="105"/>
      <c r="BI263" s="105"/>
      <c r="BJ263" s="105"/>
    </row>
    <row r="264" spans="2:62" ht="20.100000000000001" hidden="1" customHeight="1" outlineLevel="1">
      <c r="B264" s="100"/>
      <c r="C264" s="908"/>
      <c r="D264" s="909"/>
      <c r="E264" s="909"/>
      <c r="F264" s="910"/>
      <c r="G264" s="890"/>
      <c r="H264" s="891"/>
      <c r="I264" s="152"/>
      <c r="J264" s="152"/>
      <c r="K264" s="152"/>
      <c r="L264" s="152"/>
      <c r="M264" s="152"/>
      <c r="N264" s="152"/>
      <c r="O264" s="152"/>
      <c r="P264" s="153"/>
      <c r="Q264" s="153"/>
      <c r="R264" s="156">
        <f t="shared" si="197"/>
        <v>0</v>
      </c>
      <c r="S264" s="156">
        <f t="shared" si="198"/>
        <v>0</v>
      </c>
      <c r="U264" s="157">
        <f t="shared" si="204"/>
        <v>0</v>
      </c>
      <c r="W264" s="152"/>
      <c r="X264" s="152"/>
      <c r="Y264" s="152"/>
      <c r="Z264" s="152"/>
      <c r="AA264" s="152"/>
      <c r="AB264" s="152"/>
      <c r="AC264" s="347"/>
      <c r="AD264" s="152"/>
      <c r="AE264" s="152"/>
      <c r="AF264" s="152"/>
      <c r="AG264" s="152"/>
      <c r="AH264" s="152"/>
      <c r="AI264" s="152"/>
      <c r="AJ264" s="347"/>
      <c r="AK264" s="152"/>
      <c r="AL264" s="152"/>
      <c r="AM264" s="295"/>
      <c r="AN264" s="228"/>
      <c r="AO264" s="228"/>
      <c r="AP264" s="228"/>
      <c r="AQ264" s="228"/>
      <c r="AR264" s="228"/>
      <c r="AS264" s="348"/>
      <c r="AT264" s="264">
        <f t="shared" si="174"/>
        <v>0</v>
      </c>
      <c r="AU264" s="259"/>
      <c r="AV264" s="265">
        <f t="shared" si="201"/>
        <v>0</v>
      </c>
      <c r="AX264" s="265">
        <f t="shared" si="205"/>
        <v>0</v>
      </c>
      <c r="AZ264" s="492">
        <f t="shared" si="202"/>
        <v>0</v>
      </c>
      <c r="BB264" s="492">
        <f t="shared" si="203"/>
        <v>0</v>
      </c>
      <c r="BD264" s="265">
        <f t="shared" si="206"/>
        <v>0</v>
      </c>
      <c r="BE264" s="105"/>
      <c r="BF264" s="105"/>
      <c r="BG264" s="105"/>
      <c r="BH264" s="105"/>
      <c r="BI264" s="105"/>
      <c r="BJ264" s="105"/>
    </row>
    <row r="265" spans="2:62" ht="20.100000000000001" hidden="1" customHeight="1" outlineLevel="1">
      <c r="B265" s="100"/>
      <c r="C265" s="908"/>
      <c r="D265" s="909"/>
      <c r="E265" s="909"/>
      <c r="F265" s="910"/>
      <c r="G265" s="890"/>
      <c r="H265" s="891"/>
      <c r="I265" s="152"/>
      <c r="J265" s="152"/>
      <c r="K265" s="152"/>
      <c r="L265" s="152"/>
      <c r="M265" s="152"/>
      <c r="N265" s="152"/>
      <c r="O265" s="152"/>
      <c r="P265" s="153"/>
      <c r="Q265" s="153"/>
      <c r="R265" s="156">
        <f t="shared" si="197"/>
        <v>0</v>
      </c>
      <c r="S265" s="156">
        <f t="shared" si="198"/>
        <v>0</v>
      </c>
      <c r="U265" s="157">
        <f t="shared" si="204"/>
        <v>0</v>
      </c>
      <c r="W265" s="152"/>
      <c r="X265" s="152"/>
      <c r="Y265" s="152"/>
      <c r="Z265" s="152"/>
      <c r="AA265" s="152"/>
      <c r="AB265" s="152"/>
      <c r="AC265" s="347"/>
      <c r="AD265" s="152"/>
      <c r="AE265" s="152"/>
      <c r="AF265" s="152"/>
      <c r="AG265" s="152"/>
      <c r="AH265" s="152"/>
      <c r="AI265" s="152"/>
      <c r="AJ265" s="347"/>
      <c r="AK265" s="152"/>
      <c r="AL265" s="152"/>
      <c r="AM265" s="295"/>
      <c r="AN265" s="228"/>
      <c r="AO265" s="228"/>
      <c r="AP265" s="228"/>
      <c r="AQ265" s="228"/>
      <c r="AR265" s="228"/>
      <c r="AS265" s="348"/>
      <c r="AT265" s="264">
        <f t="shared" si="174"/>
        <v>0</v>
      </c>
      <c r="AU265" s="259"/>
      <c r="AV265" s="265">
        <f t="shared" si="201"/>
        <v>0</v>
      </c>
      <c r="AX265" s="265">
        <f t="shared" si="205"/>
        <v>0</v>
      </c>
      <c r="AZ265" s="492">
        <f t="shared" si="202"/>
        <v>0</v>
      </c>
      <c r="BB265" s="492">
        <f t="shared" si="203"/>
        <v>0</v>
      </c>
      <c r="BD265" s="265">
        <f t="shared" si="206"/>
        <v>0</v>
      </c>
      <c r="BE265" s="105"/>
      <c r="BF265" s="105"/>
      <c r="BG265" s="105"/>
      <c r="BH265" s="105"/>
      <c r="BI265" s="105"/>
      <c r="BJ265" s="105"/>
    </row>
    <row r="266" spans="2:62" ht="9.9499999999999993" hidden="1" customHeight="1" outlineLevel="1">
      <c r="B266" s="101"/>
      <c r="C266" s="208"/>
      <c r="D266" s="208"/>
      <c r="E266" s="208"/>
      <c r="F266" s="208"/>
      <c r="G266" s="237"/>
      <c r="H266" s="207"/>
      <c r="I266" s="257"/>
      <c r="J266" s="257"/>
      <c r="K266" s="257"/>
      <c r="L266" s="257"/>
      <c r="M266" s="257"/>
      <c r="N266" s="257"/>
      <c r="O266" s="257"/>
      <c r="P266" s="256"/>
      <c r="Q266" s="102"/>
      <c r="R266" s="102"/>
      <c r="S266" s="102"/>
      <c r="U266" s="98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Z266" s="493"/>
      <c r="BE266" s="105"/>
      <c r="BF266" s="105"/>
      <c r="BG266" s="105"/>
      <c r="BH266" s="105"/>
      <c r="BI266" s="105"/>
      <c r="BJ266" s="105"/>
    </row>
    <row r="267" spans="2:62" ht="20.100000000000001" customHeight="1" collapsed="1">
      <c r="B267" s="8">
        <f>B250+1</f>
        <v>16</v>
      </c>
      <c r="C267" s="916"/>
      <c r="D267" s="917"/>
      <c r="E267" s="917"/>
      <c r="F267" s="918"/>
      <c r="G267" s="429"/>
      <c r="H267" s="206">
        <v>1</v>
      </c>
      <c r="I267" s="642">
        <f t="shared" ref="I267" si="207">$H267*SUM(I268:I282)</f>
        <v>0</v>
      </c>
      <c r="J267" s="643">
        <f t="shared" ref="J267:O267" si="208">$H267*SUM(J268:J282)</f>
        <v>0</v>
      </c>
      <c r="K267" s="644">
        <f t="shared" si="208"/>
        <v>0</v>
      </c>
      <c r="L267" s="645">
        <f t="shared" si="208"/>
        <v>0</v>
      </c>
      <c r="M267" s="645">
        <f t="shared" si="208"/>
        <v>0</v>
      </c>
      <c r="N267" s="644">
        <f t="shared" si="208"/>
        <v>0</v>
      </c>
      <c r="O267" s="642">
        <f t="shared" si="208"/>
        <v>0</v>
      </c>
      <c r="P267" s="209">
        <f t="shared" ref="P267:Q267" si="209">$H267*SUM(P268:P282)</f>
        <v>0</v>
      </c>
      <c r="Q267" s="210">
        <f t="shared" si="209"/>
        <v>0</v>
      </c>
      <c r="R267" s="136">
        <f t="shared" ref="R267:R282" si="210">P267*(1+Gewinn)*(1+SicherheitAngebot)</f>
        <v>0</v>
      </c>
      <c r="S267" s="137">
        <f t="shared" ref="S267:S282" si="211">Q267*(1+MGKZ)*(1+Gewinn)*(1+SicherheitAngebot)</f>
        <v>0</v>
      </c>
      <c r="U267" s="10">
        <f>I267*$I$7+J267*$J$7+K267*$K$7+L267*$L$7+M267*$M$7+N267*$N$7+O267*$O$7+R267+S267</f>
        <v>0</v>
      </c>
      <c r="W267" s="646">
        <f t="shared" ref="W267:AB267" si="212">$H267*SUM(W268:W282)</f>
        <v>0</v>
      </c>
      <c r="X267" s="647">
        <f t="shared" si="212"/>
        <v>0</v>
      </c>
      <c r="Y267" s="648">
        <f t="shared" si="212"/>
        <v>0</v>
      </c>
      <c r="Z267" s="649">
        <f t="shared" si="212"/>
        <v>0</v>
      </c>
      <c r="AA267" s="648">
        <f t="shared" si="212"/>
        <v>0</v>
      </c>
      <c r="AB267" s="646">
        <f t="shared" si="212"/>
        <v>0</v>
      </c>
      <c r="AC267" s="258"/>
      <c r="AD267" s="646">
        <f t="shared" ref="AD267:AM267" si="213">$H267*SUM(AD268:AD282)</f>
        <v>0</v>
      </c>
      <c r="AE267" s="647">
        <f t="shared" si="213"/>
        <v>0</v>
      </c>
      <c r="AF267" s="648">
        <f t="shared" si="213"/>
        <v>0</v>
      </c>
      <c r="AG267" s="649">
        <f t="shared" si="213"/>
        <v>0</v>
      </c>
      <c r="AH267" s="648">
        <f t="shared" si="213"/>
        <v>0</v>
      </c>
      <c r="AI267" s="646">
        <f t="shared" si="213"/>
        <v>0</v>
      </c>
      <c r="AJ267" s="258"/>
      <c r="AK267" s="653">
        <f t="shared" si="213"/>
        <v>0</v>
      </c>
      <c r="AL267" s="653">
        <f t="shared" si="213"/>
        <v>0</v>
      </c>
      <c r="AM267" s="653">
        <f t="shared" si="213"/>
        <v>0</v>
      </c>
      <c r="AN267" s="227">
        <f>$H267*SUM(AN268:AN282)*(1+Gewinn)*(1+SicherheitAngebot)</f>
        <v>0</v>
      </c>
      <c r="AO267" s="227">
        <f>$H267*SUM(AO268:AO282)*(1+Gewinn)*(1+SicherheitAngebot)</f>
        <v>0</v>
      </c>
      <c r="AP267" s="227">
        <f>$H267*SUM(AP268:AP282)*(1+Gewinn)*(1+SicherheitAngebot)</f>
        <v>0</v>
      </c>
      <c r="AQ267" s="227">
        <f>$H267*SUM(AQ268:AQ282)*(1+Gewinn)*(1+SicherheitAngebot)</f>
        <v>0</v>
      </c>
      <c r="AR267" s="227">
        <f>$H267*SUM(AR268:AR282)*(1+Gewinn)*(1+SicherheitAngebot)</f>
        <v>0</v>
      </c>
      <c r="AS267" s="262"/>
      <c r="AT267" s="263">
        <f t="shared" si="174"/>
        <v>0</v>
      </c>
      <c r="AU267" s="259"/>
      <c r="AV267" s="491">
        <f>AK267*$AK$7+AL267*$AL$7+AM267*$AM$7+SUM(AN267:AR267)+AT267/Zuschläge_IBN+AT267</f>
        <v>0</v>
      </c>
      <c r="AX267" s="685">
        <f>U267+AV267</f>
        <v>0</v>
      </c>
      <c r="AZ267" s="490">
        <f>IF(H267&gt;0,U267/(1+SicherheitAngebot)*(1+Sicherheit),0)</f>
        <v>0</v>
      </c>
      <c r="BB267" s="490">
        <f>IF(H267&gt;0,AV267/(1+SicherheitAngebot)*(1+Sicherheit),0)</f>
        <v>0</v>
      </c>
      <c r="BD267" s="490">
        <f>AZ267+BB267</f>
        <v>0</v>
      </c>
      <c r="BE267" s="105"/>
      <c r="BF267" s="105"/>
      <c r="BG267" s="105"/>
      <c r="BH267" s="105"/>
      <c r="BI267" s="105"/>
      <c r="BJ267" s="105"/>
    </row>
    <row r="268" spans="2:62" ht="20.100000000000001" hidden="1" customHeight="1" outlineLevel="1">
      <c r="B268" s="99"/>
      <c r="C268" s="908"/>
      <c r="D268" s="909"/>
      <c r="E268" s="909"/>
      <c r="F268" s="910"/>
      <c r="G268" s="890"/>
      <c r="H268" s="901"/>
      <c r="I268" s="152"/>
      <c r="J268" s="152"/>
      <c r="K268" s="152"/>
      <c r="L268" s="152"/>
      <c r="M268" s="152"/>
      <c r="N268" s="152"/>
      <c r="O268" s="152"/>
      <c r="P268" s="153"/>
      <c r="Q268" s="153"/>
      <c r="R268" s="156">
        <f t="shared" si="210"/>
        <v>0</v>
      </c>
      <c r="S268" s="156">
        <f t="shared" si="211"/>
        <v>0</v>
      </c>
      <c r="U268" s="157">
        <f>I268*$I$7+J268*$J$7+K268*$K$7+L268*$L$7+M268*$M$7+N268*$N$7+O268*$O$7+R268+S268</f>
        <v>0</v>
      </c>
      <c r="W268" s="152"/>
      <c r="X268" s="152"/>
      <c r="Y268" s="152"/>
      <c r="Z268" s="152"/>
      <c r="AA268" s="152"/>
      <c r="AB268" s="152"/>
      <c r="AC268" s="347"/>
      <c r="AD268" s="152"/>
      <c r="AE268" s="152"/>
      <c r="AF268" s="152"/>
      <c r="AG268" s="152"/>
      <c r="AH268" s="152"/>
      <c r="AI268" s="152"/>
      <c r="AJ268" s="347"/>
      <c r="AK268" s="152"/>
      <c r="AL268" s="152"/>
      <c r="AM268" s="295"/>
      <c r="AN268" s="228"/>
      <c r="AO268" s="228"/>
      <c r="AP268" s="228"/>
      <c r="AQ268" s="228"/>
      <c r="AR268" s="228"/>
      <c r="AS268" s="348"/>
      <c r="AT268" s="264">
        <f t="shared" si="174"/>
        <v>0</v>
      </c>
      <c r="AU268" s="259"/>
      <c r="AV268" s="265">
        <f t="shared" ref="AV268:AV282" si="214">AK268*$AK$7+AL268*$AL$7+AM268*$AM$7+SUM(AN268:AR268)*(1+Gewinn)*(1+SicherheitAngebot)+AT268/Zuschläge_IBN+AT268</f>
        <v>0</v>
      </c>
      <c r="AX268" s="265">
        <f>U268+AV268</f>
        <v>0</v>
      </c>
      <c r="AZ268" s="492">
        <f t="shared" ref="AZ268:AZ282" si="215">U268/(1+SicherheitAngebot)*(1+Sicherheit)</f>
        <v>0</v>
      </c>
      <c r="BB268" s="492">
        <f t="shared" ref="BB268:BB282" si="216">AV268/(1+SicherheitAngebot)*(1+Sicherheit)</f>
        <v>0</v>
      </c>
      <c r="BD268" s="265">
        <f>AZ268+BB268</f>
        <v>0</v>
      </c>
      <c r="BE268" s="105"/>
      <c r="BF268" s="105"/>
      <c r="BG268" s="105"/>
      <c r="BH268" s="105"/>
      <c r="BI268" s="105"/>
      <c r="BJ268" s="105"/>
    </row>
    <row r="269" spans="2:62" ht="20.100000000000001" hidden="1" customHeight="1" outlineLevel="1">
      <c r="B269" s="100"/>
      <c r="C269" s="908"/>
      <c r="D269" s="909"/>
      <c r="E269" s="909"/>
      <c r="F269" s="910"/>
      <c r="G269" s="890"/>
      <c r="H269" s="891"/>
      <c r="I269" s="152"/>
      <c r="J269" s="152"/>
      <c r="K269" s="152"/>
      <c r="L269" s="152"/>
      <c r="M269" s="152"/>
      <c r="N269" s="152"/>
      <c r="O269" s="152"/>
      <c r="P269" s="153"/>
      <c r="Q269" s="153"/>
      <c r="R269" s="156">
        <f t="shared" si="210"/>
        <v>0</v>
      </c>
      <c r="S269" s="156">
        <f t="shared" si="211"/>
        <v>0</v>
      </c>
      <c r="U269" s="157">
        <f t="shared" ref="U269:U282" si="217">I269*$I$7+J269*$J$7+K269*$K$7+L269*$L$7+M269*$M$7+N269*$N$7+O269*$O$7+R269+S269</f>
        <v>0</v>
      </c>
      <c r="W269" s="152"/>
      <c r="X269" s="152"/>
      <c r="Y269" s="152"/>
      <c r="Z269" s="152"/>
      <c r="AA269" s="152"/>
      <c r="AB269" s="152"/>
      <c r="AC269" s="347"/>
      <c r="AD269" s="152"/>
      <c r="AE269" s="152"/>
      <c r="AF269" s="152"/>
      <c r="AG269" s="152"/>
      <c r="AH269" s="152"/>
      <c r="AI269" s="152"/>
      <c r="AJ269" s="347"/>
      <c r="AK269" s="152"/>
      <c r="AL269" s="152"/>
      <c r="AM269" s="295"/>
      <c r="AN269" s="228"/>
      <c r="AO269" s="228"/>
      <c r="AP269" s="228"/>
      <c r="AQ269" s="228"/>
      <c r="AR269" s="228"/>
      <c r="AS269" s="348"/>
      <c r="AT269" s="264">
        <f t="shared" si="174"/>
        <v>0</v>
      </c>
      <c r="AU269" s="259"/>
      <c r="AV269" s="265">
        <f t="shared" si="214"/>
        <v>0</v>
      </c>
      <c r="AX269" s="265">
        <f t="shared" ref="AX269:AX282" si="218">U269+AV269</f>
        <v>0</v>
      </c>
      <c r="AZ269" s="492">
        <f t="shared" si="215"/>
        <v>0</v>
      </c>
      <c r="BB269" s="492">
        <f t="shared" si="216"/>
        <v>0</v>
      </c>
      <c r="BD269" s="265">
        <f t="shared" ref="BD269:BD282" si="219">AZ269+BB269</f>
        <v>0</v>
      </c>
      <c r="BE269" s="105"/>
      <c r="BF269" s="105"/>
      <c r="BG269" s="105"/>
      <c r="BH269" s="105"/>
      <c r="BI269" s="105"/>
      <c r="BJ269" s="105"/>
    </row>
    <row r="270" spans="2:62" ht="20.100000000000001" hidden="1" customHeight="1" outlineLevel="1">
      <c r="B270" s="100"/>
      <c r="C270" s="908"/>
      <c r="D270" s="909"/>
      <c r="E270" s="909"/>
      <c r="F270" s="910"/>
      <c r="G270" s="890"/>
      <c r="H270" s="891"/>
      <c r="I270" s="152"/>
      <c r="J270" s="152"/>
      <c r="K270" s="152"/>
      <c r="L270" s="152"/>
      <c r="M270" s="152"/>
      <c r="N270" s="152"/>
      <c r="O270" s="152"/>
      <c r="P270" s="153"/>
      <c r="Q270" s="153"/>
      <c r="R270" s="156">
        <f t="shared" si="210"/>
        <v>0</v>
      </c>
      <c r="S270" s="156">
        <f t="shared" si="211"/>
        <v>0</v>
      </c>
      <c r="U270" s="157">
        <f t="shared" si="217"/>
        <v>0</v>
      </c>
      <c r="W270" s="152"/>
      <c r="X270" s="152"/>
      <c r="Y270" s="152"/>
      <c r="Z270" s="152"/>
      <c r="AA270" s="152"/>
      <c r="AB270" s="152"/>
      <c r="AC270" s="347"/>
      <c r="AD270" s="152"/>
      <c r="AE270" s="152"/>
      <c r="AF270" s="152"/>
      <c r="AG270" s="152"/>
      <c r="AH270" s="152"/>
      <c r="AI270" s="152"/>
      <c r="AJ270" s="347"/>
      <c r="AK270" s="152"/>
      <c r="AL270" s="152"/>
      <c r="AM270" s="295"/>
      <c r="AN270" s="228"/>
      <c r="AO270" s="228"/>
      <c r="AP270" s="228"/>
      <c r="AQ270" s="228"/>
      <c r="AR270" s="228"/>
      <c r="AS270" s="348"/>
      <c r="AT270" s="264">
        <f t="shared" si="174"/>
        <v>0</v>
      </c>
      <c r="AU270" s="259"/>
      <c r="AV270" s="265">
        <f t="shared" si="214"/>
        <v>0</v>
      </c>
      <c r="AX270" s="265">
        <f t="shared" si="218"/>
        <v>0</v>
      </c>
      <c r="AZ270" s="492">
        <f t="shared" si="215"/>
        <v>0</v>
      </c>
      <c r="BB270" s="492">
        <f t="shared" si="216"/>
        <v>0</v>
      </c>
      <c r="BD270" s="265">
        <f t="shared" si="219"/>
        <v>0</v>
      </c>
      <c r="BE270" s="105"/>
      <c r="BF270" s="105"/>
      <c r="BG270" s="105"/>
      <c r="BH270" s="105"/>
      <c r="BI270" s="105"/>
      <c r="BJ270" s="105"/>
    </row>
    <row r="271" spans="2:62" ht="20.100000000000001" hidden="1" customHeight="1" outlineLevel="1">
      <c r="B271" s="100"/>
      <c r="C271" s="908"/>
      <c r="D271" s="909"/>
      <c r="E271" s="909"/>
      <c r="F271" s="910"/>
      <c r="G271" s="890"/>
      <c r="H271" s="891"/>
      <c r="I271" s="152"/>
      <c r="J271" s="152"/>
      <c r="K271" s="152"/>
      <c r="L271" s="152"/>
      <c r="M271" s="152"/>
      <c r="N271" s="152"/>
      <c r="O271" s="152"/>
      <c r="P271" s="153"/>
      <c r="Q271" s="153"/>
      <c r="R271" s="156">
        <f t="shared" si="210"/>
        <v>0</v>
      </c>
      <c r="S271" s="156">
        <f t="shared" si="211"/>
        <v>0</v>
      </c>
      <c r="U271" s="157">
        <f t="shared" si="217"/>
        <v>0</v>
      </c>
      <c r="W271" s="152"/>
      <c r="X271" s="152"/>
      <c r="Y271" s="152"/>
      <c r="Z271" s="152"/>
      <c r="AA271" s="152"/>
      <c r="AB271" s="152"/>
      <c r="AC271" s="347"/>
      <c r="AD271" s="152"/>
      <c r="AE271" s="152"/>
      <c r="AF271" s="152"/>
      <c r="AG271" s="152"/>
      <c r="AH271" s="152"/>
      <c r="AI271" s="152"/>
      <c r="AJ271" s="347"/>
      <c r="AK271" s="152"/>
      <c r="AL271" s="152"/>
      <c r="AM271" s="295"/>
      <c r="AN271" s="228"/>
      <c r="AO271" s="228"/>
      <c r="AP271" s="228"/>
      <c r="AQ271" s="228"/>
      <c r="AR271" s="228"/>
      <c r="AS271" s="348"/>
      <c r="AT271" s="264">
        <f t="shared" si="174"/>
        <v>0</v>
      </c>
      <c r="AU271" s="259"/>
      <c r="AV271" s="265">
        <f t="shared" si="214"/>
        <v>0</v>
      </c>
      <c r="AX271" s="265">
        <f t="shared" si="218"/>
        <v>0</v>
      </c>
      <c r="AZ271" s="492">
        <f t="shared" si="215"/>
        <v>0</v>
      </c>
      <c r="BB271" s="492">
        <f t="shared" si="216"/>
        <v>0</v>
      </c>
      <c r="BD271" s="265">
        <f t="shared" si="219"/>
        <v>0</v>
      </c>
      <c r="BE271" s="105"/>
      <c r="BF271" s="105"/>
      <c r="BG271" s="105"/>
      <c r="BH271" s="105"/>
      <c r="BI271" s="105"/>
      <c r="BJ271" s="105"/>
    </row>
    <row r="272" spans="2:62" ht="20.100000000000001" hidden="1" customHeight="1" outlineLevel="1">
      <c r="B272" s="100"/>
      <c r="C272" s="908"/>
      <c r="D272" s="909"/>
      <c r="E272" s="909"/>
      <c r="F272" s="910"/>
      <c r="G272" s="890"/>
      <c r="H272" s="891"/>
      <c r="I272" s="152"/>
      <c r="J272" s="152"/>
      <c r="K272" s="152"/>
      <c r="L272" s="152"/>
      <c r="M272" s="152"/>
      <c r="N272" s="152"/>
      <c r="O272" s="152"/>
      <c r="P272" s="153"/>
      <c r="Q272" s="153"/>
      <c r="R272" s="156">
        <f t="shared" si="210"/>
        <v>0</v>
      </c>
      <c r="S272" s="156">
        <f t="shared" si="211"/>
        <v>0</v>
      </c>
      <c r="U272" s="157">
        <f t="shared" si="217"/>
        <v>0</v>
      </c>
      <c r="W272" s="152"/>
      <c r="X272" s="152"/>
      <c r="Y272" s="152"/>
      <c r="Z272" s="152"/>
      <c r="AA272" s="152"/>
      <c r="AB272" s="152"/>
      <c r="AC272" s="347"/>
      <c r="AD272" s="152"/>
      <c r="AE272" s="152"/>
      <c r="AF272" s="152"/>
      <c r="AG272" s="152"/>
      <c r="AH272" s="152"/>
      <c r="AI272" s="152"/>
      <c r="AJ272" s="347"/>
      <c r="AK272" s="152"/>
      <c r="AL272" s="152"/>
      <c r="AM272" s="295"/>
      <c r="AN272" s="228"/>
      <c r="AO272" s="228"/>
      <c r="AP272" s="228"/>
      <c r="AQ272" s="228"/>
      <c r="AR272" s="228"/>
      <c r="AS272" s="348"/>
      <c r="AT272" s="264">
        <f t="shared" si="174"/>
        <v>0</v>
      </c>
      <c r="AU272" s="259"/>
      <c r="AV272" s="265">
        <f t="shared" si="214"/>
        <v>0</v>
      </c>
      <c r="AX272" s="265">
        <f t="shared" si="218"/>
        <v>0</v>
      </c>
      <c r="AZ272" s="492">
        <f t="shared" si="215"/>
        <v>0</v>
      </c>
      <c r="BB272" s="492">
        <f t="shared" si="216"/>
        <v>0</v>
      </c>
      <c r="BD272" s="265">
        <f t="shared" si="219"/>
        <v>0</v>
      </c>
      <c r="BE272" s="105"/>
      <c r="BF272" s="105"/>
      <c r="BG272" s="105"/>
      <c r="BH272" s="105"/>
      <c r="BI272" s="105"/>
      <c r="BJ272" s="105"/>
    </row>
    <row r="273" spans="2:62" ht="20.100000000000001" hidden="1" customHeight="1" outlineLevel="1">
      <c r="B273" s="100"/>
      <c r="C273" s="908"/>
      <c r="D273" s="909"/>
      <c r="E273" s="909"/>
      <c r="F273" s="910"/>
      <c r="G273" s="890"/>
      <c r="H273" s="891"/>
      <c r="I273" s="152"/>
      <c r="J273" s="152"/>
      <c r="K273" s="152"/>
      <c r="L273" s="152"/>
      <c r="M273" s="152"/>
      <c r="N273" s="152"/>
      <c r="O273" s="152"/>
      <c r="P273" s="153"/>
      <c r="Q273" s="153"/>
      <c r="R273" s="156">
        <f t="shared" si="210"/>
        <v>0</v>
      </c>
      <c r="S273" s="156">
        <f t="shared" si="211"/>
        <v>0</v>
      </c>
      <c r="U273" s="157">
        <f t="shared" si="217"/>
        <v>0</v>
      </c>
      <c r="W273" s="152"/>
      <c r="X273" s="152"/>
      <c r="Y273" s="152"/>
      <c r="Z273" s="152"/>
      <c r="AA273" s="152"/>
      <c r="AB273" s="152"/>
      <c r="AC273" s="347"/>
      <c r="AD273" s="152"/>
      <c r="AE273" s="152"/>
      <c r="AF273" s="152"/>
      <c r="AG273" s="152"/>
      <c r="AH273" s="152"/>
      <c r="AI273" s="152"/>
      <c r="AJ273" s="347"/>
      <c r="AK273" s="152"/>
      <c r="AL273" s="152"/>
      <c r="AM273" s="295"/>
      <c r="AN273" s="228"/>
      <c r="AO273" s="228"/>
      <c r="AP273" s="228"/>
      <c r="AQ273" s="228"/>
      <c r="AR273" s="228"/>
      <c r="AS273" s="348"/>
      <c r="AT273" s="264">
        <f t="shared" si="174"/>
        <v>0</v>
      </c>
      <c r="AU273" s="259"/>
      <c r="AV273" s="265">
        <f t="shared" si="214"/>
        <v>0</v>
      </c>
      <c r="AX273" s="265">
        <f t="shared" si="218"/>
        <v>0</v>
      </c>
      <c r="AZ273" s="492">
        <f t="shared" si="215"/>
        <v>0</v>
      </c>
      <c r="BB273" s="492">
        <f t="shared" si="216"/>
        <v>0</v>
      </c>
      <c r="BD273" s="265">
        <f t="shared" si="219"/>
        <v>0</v>
      </c>
      <c r="BE273" s="105"/>
      <c r="BF273" s="105"/>
      <c r="BG273" s="105"/>
      <c r="BH273" s="105"/>
      <c r="BI273" s="105"/>
      <c r="BJ273" s="105"/>
    </row>
    <row r="274" spans="2:62" ht="20.100000000000001" hidden="1" customHeight="1" outlineLevel="1">
      <c r="B274" s="100"/>
      <c r="C274" s="908"/>
      <c r="D274" s="909"/>
      <c r="E274" s="909"/>
      <c r="F274" s="910"/>
      <c r="G274" s="890"/>
      <c r="H274" s="891"/>
      <c r="I274" s="152"/>
      <c r="J274" s="152"/>
      <c r="K274" s="152"/>
      <c r="L274" s="152"/>
      <c r="M274" s="152"/>
      <c r="N274" s="152"/>
      <c r="O274" s="152"/>
      <c r="P274" s="153"/>
      <c r="Q274" s="153"/>
      <c r="R274" s="156">
        <f t="shared" si="210"/>
        <v>0</v>
      </c>
      <c r="S274" s="156">
        <f t="shared" si="211"/>
        <v>0</v>
      </c>
      <c r="U274" s="157">
        <f t="shared" si="217"/>
        <v>0</v>
      </c>
      <c r="W274" s="152"/>
      <c r="X274" s="152"/>
      <c r="Y274" s="152"/>
      <c r="Z274" s="152"/>
      <c r="AA274" s="152"/>
      <c r="AB274" s="152"/>
      <c r="AC274" s="347"/>
      <c r="AD274" s="152"/>
      <c r="AE274" s="152"/>
      <c r="AF274" s="152"/>
      <c r="AG274" s="152"/>
      <c r="AH274" s="152"/>
      <c r="AI274" s="152"/>
      <c r="AJ274" s="347"/>
      <c r="AK274" s="152"/>
      <c r="AL274" s="152"/>
      <c r="AM274" s="295"/>
      <c r="AN274" s="228"/>
      <c r="AO274" s="228"/>
      <c r="AP274" s="228"/>
      <c r="AQ274" s="228"/>
      <c r="AR274" s="228"/>
      <c r="AS274" s="348"/>
      <c r="AT274" s="264">
        <f t="shared" si="174"/>
        <v>0</v>
      </c>
      <c r="AU274" s="259"/>
      <c r="AV274" s="265">
        <f t="shared" si="214"/>
        <v>0</v>
      </c>
      <c r="AX274" s="265">
        <f t="shared" si="218"/>
        <v>0</v>
      </c>
      <c r="AZ274" s="492">
        <f t="shared" si="215"/>
        <v>0</v>
      </c>
      <c r="BB274" s="492">
        <f t="shared" si="216"/>
        <v>0</v>
      </c>
      <c r="BD274" s="265">
        <f t="shared" si="219"/>
        <v>0</v>
      </c>
      <c r="BE274" s="105"/>
      <c r="BF274" s="105"/>
      <c r="BG274" s="105"/>
      <c r="BH274" s="105"/>
      <c r="BI274" s="105"/>
      <c r="BJ274" s="105"/>
    </row>
    <row r="275" spans="2:62" ht="20.100000000000001" hidden="1" customHeight="1" outlineLevel="1">
      <c r="B275" s="100"/>
      <c r="C275" s="908"/>
      <c r="D275" s="909"/>
      <c r="E275" s="909"/>
      <c r="F275" s="910"/>
      <c r="G275" s="890"/>
      <c r="H275" s="891"/>
      <c r="I275" s="152"/>
      <c r="J275" s="152"/>
      <c r="K275" s="152"/>
      <c r="L275" s="152"/>
      <c r="M275" s="152"/>
      <c r="N275" s="152"/>
      <c r="O275" s="152"/>
      <c r="P275" s="153"/>
      <c r="Q275" s="153"/>
      <c r="R275" s="156">
        <f t="shared" si="210"/>
        <v>0</v>
      </c>
      <c r="S275" s="156">
        <f t="shared" si="211"/>
        <v>0</v>
      </c>
      <c r="U275" s="157">
        <f t="shared" si="217"/>
        <v>0</v>
      </c>
      <c r="W275" s="152"/>
      <c r="X275" s="152"/>
      <c r="Y275" s="152"/>
      <c r="Z275" s="152"/>
      <c r="AA275" s="152"/>
      <c r="AB275" s="152"/>
      <c r="AC275" s="347"/>
      <c r="AD275" s="152"/>
      <c r="AE275" s="152"/>
      <c r="AF275" s="152"/>
      <c r="AG275" s="152"/>
      <c r="AH275" s="152"/>
      <c r="AI275" s="152"/>
      <c r="AJ275" s="347"/>
      <c r="AK275" s="152"/>
      <c r="AL275" s="152"/>
      <c r="AM275" s="295"/>
      <c r="AN275" s="228"/>
      <c r="AO275" s="228"/>
      <c r="AP275" s="228"/>
      <c r="AQ275" s="228"/>
      <c r="AR275" s="228"/>
      <c r="AS275" s="348"/>
      <c r="AT275" s="264">
        <f t="shared" si="174"/>
        <v>0</v>
      </c>
      <c r="AU275" s="259"/>
      <c r="AV275" s="265">
        <f t="shared" si="214"/>
        <v>0</v>
      </c>
      <c r="AX275" s="265">
        <f t="shared" si="218"/>
        <v>0</v>
      </c>
      <c r="AZ275" s="492">
        <f t="shared" si="215"/>
        <v>0</v>
      </c>
      <c r="BB275" s="492">
        <f t="shared" si="216"/>
        <v>0</v>
      </c>
      <c r="BD275" s="265">
        <f t="shared" si="219"/>
        <v>0</v>
      </c>
      <c r="BE275" s="105"/>
      <c r="BF275" s="105"/>
      <c r="BG275" s="105"/>
      <c r="BH275" s="105"/>
      <c r="BI275" s="105"/>
      <c r="BJ275" s="105"/>
    </row>
    <row r="276" spans="2:62" ht="20.100000000000001" hidden="1" customHeight="1" outlineLevel="1">
      <c r="B276" s="100"/>
      <c r="C276" s="908"/>
      <c r="D276" s="909"/>
      <c r="E276" s="909"/>
      <c r="F276" s="910"/>
      <c r="G276" s="890"/>
      <c r="H276" s="891"/>
      <c r="I276" s="152"/>
      <c r="J276" s="152"/>
      <c r="K276" s="152"/>
      <c r="L276" s="152"/>
      <c r="M276" s="152"/>
      <c r="N276" s="152"/>
      <c r="O276" s="152"/>
      <c r="P276" s="153"/>
      <c r="Q276" s="153"/>
      <c r="R276" s="156">
        <f t="shared" si="210"/>
        <v>0</v>
      </c>
      <c r="S276" s="156">
        <f t="shared" si="211"/>
        <v>0</v>
      </c>
      <c r="U276" s="157">
        <f t="shared" si="217"/>
        <v>0</v>
      </c>
      <c r="W276" s="152"/>
      <c r="X276" s="152"/>
      <c r="Y276" s="152"/>
      <c r="Z276" s="152"/>
      <c r="AA276" s="152"/>
      <c r="AB276" s="152"/>
      <c r="AC276" s="347"/>
      <c r="AD276" s="152"/>
      <c r="AE276" s="152"/>
      <c r="AF276" s="152"/>
      <c r="AG276" s="152"/>
      <c r="AH276" s="152"/>
      <c r="AI276" s="152"/>
      <c r="AJ276" s="347"/>
      <c r="AK276" s="152"/>
      <c r="AL276" s="152"/>
      <c r="AM276" s="295"/>
      <c r="AN276" s="228"/>
      <c r="AO276" s="228"/>
      <c r="AP276" s="228"/>
      <c r="AQ276" s="228"/>
      <c r="AR276" s="228"/>
      <c r="AS276" s="348"/>
      <c r="AT276" s="264">
        <f t="shared" si="174"/>
        <v>0</v>
      </c>
      <c r="AU276" s="259"/>
      <c r="AV276" s="265">
        <f t="shared" si="214"/>
        <v>0</v>
      </c>
      <c r="AX276" s="265">
        <f t="shared" si="218"/>
        <v>0</v>
      </c>
      <c r="AZ276" s="492">
        <f t="shared" si="215"/>
        <v>0</v>
      </c>
      <c r="BB276" s="492">
        <f t="shared" si="216"/>
        <v>0</v>
      </c>
      <c r="BD276" s="265">
        <f t="shared" si="219"/>
        <v>0</v>
      </c>
      <c r="BE276" s="105"/>
      <c r="BF276" s="105"/>
      <c r="BG276" s="105"/>
      <c r="BH276" s="105"/>
      <c r="BI276" s="105"/>
      <c r="BJ276" s="105"/>
    </row>
    <row r="277" spans="2:62" ht="20.100000000000001" hidden="1" customHeight="1" outlineLevel="1">
      <c r="B277" s="100"/>
      <c r="C277" s="908"/>
      <c r="D277" s="909"/>
      <c r="E277" s="909"/>
      <c r="F277" s="910"/>
      <c r="G277" s="890"/>
      <c r="H277" s="891"/>
      <c r="I277" s="152"/>
      <c r="J277" s="152"/>
      <c r="K277" s="152"/>
      <c r="L277" s="152"/>
      <c r="M277" s="152"/>
      <c r="N277" s="152"/>
      <c r="O277" s="152"/>
      <c r="P277" s="153"/>
      <c r="Q277" s="153"/>
      <c r="R277" s="156">
        <f t="shared" si="210"/>
        <v>0</v>
      </c>
      <c r="S277" s="156">
        <f t="shared" si="211"/>
        <v>0</v>
      </c>
      <c r="U277" s="157">
        <f t="shared" si="217"/>
        <v>0</v>
      </c>
      <c r="W277" s="152"/>
      <c r="X277" s="152"/>
      <c r="Y277" s="152"/>
      <c r="Z277" s="152"/>
      <c r="AA277" s="152"/>
      <c r="AB277" s="152"/>
      <c r="AC277" s="347"/>
      <c r="AD277" s="152"/>
      <c r="AE277" s="152"/>
      <c r="AF277" s="152"/>
      <c r="AG277" s="152"/>
      <c r="AH277" s="152"/>
      <c r="AI277" s="152"/>
      <c r="AJ277" s="347"/>
      <c r="AK277" s="152"/>
      <c r="AL277" s="152"/>
      <c r="AM277" s="295"/>
      <c r="AN277" s="228"/>
      <c r="AO277" s="228"/>
      <c r="AP277" s="228"/>
      <c r="AQ277" s="228"/>
      <c r="AR277" s="228"/>
      <c r="AS277" s="348"/>
      <c r="AT277" s="264">
        <f t="shared" si="174"/>
        <v>0</v>
      </c>
      <c r="AU277" s="259"/>
      <c r="AV277" s="265">
        <f t="shared" si="214"/>
        <v>0</v>
      </c>
      <c r="AX277" s="265">
        <f t="shared" si="218"/>
        <v>0</v>
      </c>
      <c r="AZ277" s="492">
        <f t="shared" si="215"/>
        <v>0</v>
      </c>
      <c r="BB277" s="492">
        <f t="shared" si="216"/>
        <v>0</v>
      </c>
      <c r="BD277" s="265">
        <f t="shared" si="219"/>
        <v>0</v>
      </c>
      <c r="BE277" s="105"/>
      <c r="BF277" s="105"/>
      <c r="BG277" s="105"/>
      <c r="BH277" s="105"/>
      <c r="BI277" s="105"/>
      <c r="BJ277" s="105"/>
    </row>
    <row r="278" spans="2:62" ht="20.100000000000001" hidden="1" customHeight="1" outlineLevel="1">
      <c r="B278" s="100"/>
      <c r="C278" s="908"/>
      <c r="D278" s="909"/>
      <c r="E278" s="909"/>
      <c r="F278" s="910"/>
      <c r="G278" s="890"/>
      <c r="H278" s="891"/>
      <c r="I278" s="152"/>
      <c r="J278" s="152"/>
      <c r="K278" s="152"/>
      <c r="L278" s="152"/>
      <c r="M278" s="152"/>
      <c r="N278" s="152"/>
      <c r="O278" s="152"/>
      <c r="P278" s="153"/>
      <c r="Q278" s="153"/>
      <c r="R278" s="156">
        <f t="shared" si="210"/>
        <v>0</v>
      </c>
      <c r="S278" s="156">
        <f t="shared" si="211"/>
        <v>0</v>
      </c>
      <c r="U278" s="157">
        <f t="shared" si="217"/>
        <v>0</v>
      </c>
      <c r="W278" s="152"/>
      <c r="X278" s="152"/>
      <c r="Y278" s="152"/>
      <c r="Z278" s="152"/>
      <c r="AA278" s="152"/>
      <c r="AB278" s="152"/>
      <c r="AC278" s="347"/>
      <c r="AD278" s="152"/>
      <c r="AE278" s="152"/>
      <c r="AF278" s="152"/>
      <c r="AG278" s="152"/>
      <c r="AH278" s="152"/>
      <c r="AI278" s="152"/>
      <c r="AJ278" s="347"/>
      <c r="AK278" s="152"/>
      <c r="AL278" s="152"/>
      <c r="AM278" s="295"/>
      <c r="AN278" s="228"/>
      <c r="AO278" s="228"/>
      <c r="AP278" s="228"/>
      <c r="AQ278" s="228"/>
      <c r="AR278" s="228"/>
      <c r="AS278" s="348"/>
      <c r="AT278" s="264">
        <f t="shared" si="174"/>
        <v>0</v>
      </c>
      <c r="AU278" s="259"/>
      <c r="AV278" s="265">
        <f t="shared" si="214"/>
        <v>0</v>
      </c>
      <c r="AX278" s="265">
        <f t="shared" si="218"/>
        <v>0</v>
      </c>
      <c r="AZ278" s="492">
        <f t="shared" si="215"/>
        <v>0</v>
      </c>
      <c r="BB278" s="492">
        <f t="shared" si="216"/>
        <v>0</v>
      </c>
      <c r="BD278" s="265">
        <f t="shared" si="219"/>
        <v>0</v>
      </c>
      <c r="BE278" s="105"/>
      <c r="BF278" s="105"/>
      <c r="BG278" s="105"/>
      <c r="BH278" s="105"/>
      <c r="BI278" s="105"/>
      <c r="BJ278" s="105"/>
    </row>
    <row r="279" spans="2:62" ht="20.100000000000001" hidden="1" customHeight="1" outlineLevel="1">
      <c r="B279" s="100"/>
      <c r="C279" s="908"/>
      <c r="D279" s="909"/>
      <c r="E279" s="909"/>
      <c r="F279" s="910"/>
      <c r="G279" s="890"/>
      <c r="H279" s="891"/>
      <c r="I279" s="152"/>
      <c r="J279" s="152"/>
      <c r="K279" s="152"/>
      <c r="L279" s="152"/>
      <c r="M279" s="152"/>
      <c r="N279" s="152"/>
      <c r="O279" s="152"/>
      <c r="P279" s="153"/>
      <c r="Q279" s="153"/>
      <c r="R279" s="156">
        <f t="shared" si="210"/>
        <v>0</v>
      </c>
      <c r="S279" s="156">
        <f t="shared" si="211"/>
        <v>0</v>
      </c>
      <c r="U279" s="157">
        <f t="shared" si="217"/>
        <v>0</v>
      </c>
      <c r="W279" s="152"/>
      <c r="X279" s="152"/>
      <c r="Y279" s="152"/>
      <c r="Z279" s="152"/>
      <c r="AA279" s="152"/>
      <c r="AB279" s="152"/>
      <c r="AC279" s="347"/>
      <c r="AD279" s="152"/>
      <c r="AE279" s="152"/>
      <c r="AF279" s="152"/>
      <c r="AG279" s="152"/>
      <c r="AH279" s="152"/>
      <c r="AI279" s="152"/>
      <c r="AJ279" s="347"/>
      <c r="AK279" s="152"/>
      <c r="AL279" s="152"/>
      <c r="AM279" s="295"/>
      <c r="AN279" s="228"/>
      <c r="AO279" s="228"/>
      <c r="AP279" s="228"/>
      <c r="AQ279" s="228"/>
      <c r="AR279" s="228"/>
      <c r="AS279" s="348"/>
      <c r="AT279" s="264">
        <f t="shared" si="174"/>
        <v>0</v>
      </c>
      <c r="AU279" s="259"/>
      <c r="AV279" s="265">
        <f t="shared" si="214"/>
        <v>0</v>
      </c>
      <c r="AX279" s="265">
        <f t="shared" si="218"/>
        <v>0</v>
      </c>
      <c r="AZ279" s="492">
        <f t="shared" si="215"/>
        <v>0</v>
      </c>
      <c r="BB279" s="492">
        <f t="shared" si="216"/>
        <v>0</v>
      </c>
      <c r="BD279" s="265">
        <f t="shared" si="219"/>
        <v>0</v>
      </c>
      <c r="BE279" s="105"/>
      <c r="BF279" s="105"/>
      <c r="BG279" s="105"/>
      <c r="BH279" s="105"/>
      <c r="BI279" s="105"/>
      <c r="BJ279" s="105"/>
    </row>
    <row r="280" spans="2:62" ht="20.100000000000001" hidden="1" customHeight="1" outlineLevel="1">
      <c r="B280" s="100"/>
      <c r="C280" s="908"/>
      <c r="D280" s="909"/>
      <c r="E280" s="909"/>
      <c r="F280" s="910"/>
      <c r="G280" s="890"/>
      <c r="H280" s="891"/>
      <c r="I280" s="152"/>
      <c r="J280" s="152"/>
      <c r="K280" s="152"/>
      <c r="L280" s="152"/>
      <c r="M280" s="152"/>
      <c r="N280" s="152"/>
      <c r="O280" s="152"/>
      <c r="P280" s="153"/>
      <c r="Q280" s="153"/>
      <c r="R280" s="156">
        <f t="shared" si="210"/>
        <v>0</v>
      </c>
      <c r="S280" s="156">
        <f t="shared" si="211"/>
        <v>0</v>
      </c>
      <c r="U280" s="157">
        <f t="shared" si="217"/>
        <v>0</v>
      </c>
      <c r="W280" s="152"/>
      <c r="X280" s="152"/>
      <c r="Y280" s="152"/>
      <c r="Z280" s="152"/>
      <c r="AA280" s="152"/>
      <c r="AB280" s="152"/>
      <c r="AC280" s="347"/>
      <c r="AD280" s="152"/>
      <c r="AE280" s="152"/>
      <c r="AF280" s="152"/>
      <c r="AG280" s="152"/>
      <c r="AH280" s="152"/>
      <c r="AI280" s="152"/>
      <c r="AJ280" s="347"/>
      <c r="AK280" s="152"/>
      <c r="AL280" s="152"/>
      <c r="AM280" s="295"/>
      <c r="AN280" s="228"/>
      <c r="AO280" s="228"/>
      <c r="AP280" s="228"/>
      <c r="AQ280" s="228"/>
      <c r="AR280" s="228"/>
      <c r="AS280" s="348"/>
      <c r="AT280" s="264">
        <f t="shared" ref="AT280:AT282" si="220">((W280+AD280)*$W$7+(X280+AE280)*$X$7+(Y280+Z280+AF280+AG280)*$Z$7+(AA280+AH280)*$AA$7+(AB280+AI280)*$AB$7)*Zuschläge_IBN</f>
        <v>0</v>
      </c>
      <c r="AU280" s="259"/>
      <c r="AV280" s="265">
        <f t="shared" si="214"/>
        <v>0</v>
      </c>
      <c r="AX280" s="265">
        <f t="shared" si="218"/>
        <v>0</v>
      </c>
      <c r="AZ280" s="492">
        <f t="shared" si="215"/>
        <v>0</v>
      </c>
      <c r="BB280" s="492">
        <f t="shared" si="216"/>
        <v>0</v>
      </c>
      <c r="BD280" s="265">
        <f t="shared" si="219"/>
        <v>0</v>
      </c>
      <c r="BE280" s="105"/>
      <c r="BF280" s="105"/>
      <c r="BG280" s="105"/>
      <c r="BH280" s="105"/>
      <c r="BI280" s="105"/>
      <c r="BJ280" s="105"/>
    </row>
    <row r="281" spans="2:62" ht="20.100000000000001" hidden="1" customHeight="1" outlineLevel="1">
      <c r="B281" s="100"/>
      <c r="C281" s="908"/>
      <c r="D281" s="909"/>
      <c r="E281" s="909"/>
      <c r="F281" s="910"/>
      <c r="G281" s="890"/>
      <c r="H281" s="891"/>
      <c r="I281" s="152"/>
      <c r="J281" s="152"/>
      <c r="K281" s="152"/>
      <c r="L281" s="152"/>
      <c r="M281" s="152"/>
      <c r="N281" s="152"/>
      <c r="O281" s="152"/>
      <c r="P281" s="153"/>
      <c r="Q281" s="153"/>
      <c r="R281" s="156">
        <f t="shared" si="210"/>
        <v>0</v>
      </c>
      <c r="S281" s="156">
        <f t="shared" si="211"/>
        <v>0</v>
      </c>
      <c r="U281" s="157">
        <f t="shared" si="217"/>
        <v>0</v>
      </c>
      <c r="W281" s="152"/>
      <c r="X281" s="152"/>
      <c r="Y281" s="152"/>
      <c r="Z281" s="152"/>
      <c r="AA281" s="152"/>
      <c r="AB281" s="152"/>
      <c r="AC281" s="347"/>
      <c r="AD281" s="152"/>
      <c r="AE281" s="152"/>
      <c r="AF281" s="152"/>
      <c r="AG281" s="152"/>
      <c r="AH281" s="152"/>
      <c r="AI281" s="152"/>
      <c r="AJ281" s="347"/>
      <c r="AK281" s="152"/>
      <c r="AL281" s="152"/>
      <c r="AM281" s="295"/>
      <c r="AN281" s="228"/>
      <c r="AO281" s="228"/>
      <c r="AP281" s="228"/>
      <c r="AQ281" s="228"/>
      <c r="AR281" s="228"/>
      <c r="AS281" s="348"/>
      <c r="AT281" s="264">
        <f t="shared" si="220"/>
        <v>0</v>
      </c>
      <c r="AU281" s="259"/>
      <c r="AV281" s="265">
        <f t="shared" si="214"/>
        <v>0</v>
      </c>
      <c r="AX281" s="265">
        <f t="shared" si="218"/>
        <v>0</v>
      </c>
      <c r="AZ281" s="492">
        <f t="shared" si="215"/>
        <v>0</v>
      </c>
      <c r="BB281" s="492">
        <f t="shared" si="216"/>
        <v>0</v>
      </c>
      <c r="BD281" s="265">
        <f t="shared" si="219"/>
        <v>0</v>
      </c>
      <c r="BE281" s="105"/>
      <c r="BF281" s="105"/>
      <c r="BG281" s="105"/>
      <c r="BH281" s="105"/>
      <c r="BI281" s="105"/>
      <c r="BJ281" s="105"/>
    </row>
    <row r="282" spans="2:62" ht="20.100000000000001" hidden="1" customHeight="1" outlineLevel="1">
      <c r="B282" s="100"/>
      <c r="C282" s="908"/>
      <c r="D282" s="909"/>
      <c r="E282" s="909"/>
      <c r="F282" s="910"/>
      <c r="G282" s="890"/>
      <c r="H282" s="891"/>
      <c r="I282" s="152"/>
      <c r="J282" s="152"/>
      <c r="K282" s="152"/>
      <c r="L282" s="152"/>
      <c r="M282" s="152"/>
      <c r="N282" s="152"/>
      <c r="O282" s="152"/>
      <c r="P282" s="153"/>
      <c r="Q282" s="153"/>
      <c r="R282" s="156">
        <f t="shared" si="210"/>
        <v>0</v>
      </c>
      <c r="S282" s="156">
        <f t="shared" si="211"/>
        <v>0</v>
      </c>
      <c r="U282" s="157">
        <f t="shared" si="217"/>
        <v>0</v>
      </c>
      <c r="W282" s="152"/>
      <c r="X282" s="152"/>
      <c r="Y282" s="152"/>
      <c r="Z282" s="152"/>
      <c r="AA282" s="152"/>
      <c r="AB282" s="152"/>
      <c r="AC282" s="347"/>
      <c r="AD282" s="152"/>
      <c r="AE282" s="152"/>
      <c r="AF282" s="152"/>
      <c r="AG282" s="152"/>
      <c r="AH282" s="152"/>
      <c r="AI282" s="152"/>
      <c r="AJ282" s="347"/>
      <c r="AK282" s="152"/>
      <c r="AL282" s="152"/>
      <c r="AM282" s="295"/>
      <c r="AN282" s="228"/>
      <c r="AO282" s="228"/>
      <c r="AP282" s="228"/>
      <c r="AQ282" s="228"/>
      <c r="AR282" s="228"/>
      <c r="AS282" s="348"/>
      <c r="AT282" s="264">
        <f t="shared" si="220"/>
        <v>0</v>
      </c>
      <c r="AU282" s="259"/>
      <c r="AV282" s="265">
        <f t="shared" si="214"/>
        <v>0</v>
      </c>
      <c r="AX282" s="265">
        <f t="shared" si="218"/>
        <v>0</v>
      </c>
      <c r="AZ282" s="492">
        <f t="shared" si="215"/>
        <v>0</v>
      </c>
      <c r="BB282" s="492">
        <f t="shared" si="216"/>
        <v>0</v>
      </c>
      <c r="BD282" s="265">
        <f t="shared" si="219"/>
        <v>0</v>
      </c>
      <c r="BE282" s="105"/>
      <c r="BF282" s="105"/>
      <c r="BG282" s="105"/>
      <c r="BH282" s="105"/>
      <c r="BI282" s="105"/>
      <c r="BJ282" s="105"/>
    </row>
    <row r="283" spans="2:62" ht="9.9499999999999993" hidden="1" customHeight="1" outlineLevel="1">
      <c r="B283" s="101"/>
      <c r="C283" s="208"/>
      <c r="D283" s="208"/>
      <c r="E283" s="208"/>
      <c r="F283" s="208"/>
      <c r="G283" s="237"/>
      <c r="H283" s="207"/>
      <c r="I283" s="257"/>
      <c r="J283" s="257"/>
      <c r="K283" s="257"/>
      <c r="L283" s="257"/>
      <c r="M283" s="257"/>
      <c r="N283" s="257"/>
      <c r="O283" s="257"/>
      <c r="P283" s="256"/>
      <c r="Q283" s="102"/>
      <c r="R283" s="102"/>
      <c r="S283" s="102"/>
      <c r="U283" s="98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Z283" s="493"/>
      <c r="BE283" s="105"/>
      <c r="BF283" s="105"/>
      <c r="BG283" s="105"/>
      <c r="BH283" s="105"/>
      <c r="BI283" s="105"/>
      <c r="BJ283" s="105"/>
    </row>
    <row r="284" spans="2:62" ht="20.100000000000001" customHeight="1" collapsed="1">
      <c r="B284" s="8">
        <f>B267+1</f>
        <v>17</v>
      </c>
      <c r="C284" s="916"/>
      <c r="D284" s="917"/>
      <c r="E284" s="917"/>
      <c r="F284" s="918"/>
      <c r="G284" s="429"/>
      <c r="H284" s="206">
        <v>1</v>
      </c>
      <c r="I284" s="642">
        <f t="shared" ref="I284" si="221">$H284*SUM(I285:I299)</f>
        <v>0</v>
      </c>
      <c r="J284" s="643">
        <f t="shared" ref="J284:O284" si="222">$H284*SUM(J285:J299)</f>
        <v>0</v>
      </c>
      <c r="K284" s="644">
        <f t="shared" si="222"/>
        <v>0</v>
      </c>
      <c r="L284" s="645">
        <f t="shared" si="222"/>
        <v>0</v>
      </c>
      <c r="M284" s="645">
        <f t="shared" si="222"/>
        <v>0</v>
      </c>
      <c r="N284" s="644">
        <f t="shared" si="222"/>
        <v>0</v>
      </c>
      <c r="O284" s="642">
        <f t="shared" si="222"/>
        <v>0</v>
      </c>
      <c r="P284" s="209">
        <f t="shared" ref="P284:Q284" si="223">$H284*SUM(P285:P299)</f>
        <v>0</v>
      </c>
      <c r="Q284" s="210">
        <f t="shared" si="223"/>
        <v>0</v>
      </c>
      <c r="R284" s="136">
        <f t="shared" ref="R284:R299" si="224">P284*(1+Gewinn)*(1+SicherheitAngebot)</f>
        <v>0</v>
      </c>
      <c r="S284" s="137">
        <f t="shared" ref="S284:S299" si="225">Q284*(1+MGKZ)*(1+Gewinn)*(1+SicherheitAngebot)</f>
        <v>0</v>
      </c>
      <c r="U284" s="10">
        <f>I284*$I$7+J284*$J$7+K284*$K$7+L284*$L$7+M284*$M$7+N284*$N$7+O284*$O$7+R284+S284</f>
        <v>0</v>
      </c>
      <c r="W284" s="646">
        <f t="shared" ref="W284:AB284" si="226">$H284*SUM(W285:W299)</f>
        <v>0</v>
      </c>
      <c r="X284" s="647">
        <f t="shared" si="226"/>
        <v>0</v>
      </c>
      <c r="Y284" s="648">
        <f t="shared" si="226"/>
        <v>0</v>
      </c>
      <c r="Z284" s="649">
        <f t="shared" si="226"/>
        <v>0</v>
      </c>
      <c r="AA284" s="648">
        <f t="shared" si="226"/>
        <v>0</v>
      </c>
      <c r="AB284" s="646">
        <f t="shared" si="226"/>
        <v>0</v>
      </c>
      <c r="AC284" s="258"/>
      <c r="AD284" s="646">
        <f t="shared" ref="AD284:AM284" si="227">$H284*SUM(AD285:AD299)</f>
        <v>0</v>
      </c>
      <c r="AE284" s="647">
        <f t="shared" si="227"/>
        <v>0</v>
      </c>
      <c r="AF284" s="648">
        <f t="shared" si="227"/>
        <v>0</v>
      </c>
      <c r="AG284" s="649">
        <f t="shared" si="227"/>
        <v>0</v>
      </c>
      <c r="AH284" s="648">
        <f t="shared" si="227"/>
        <v>0</v>
      </c>
      <c r="AI284" s="646">
        <f t="shared" si="227"/>
        <v>0</v>
      </c>
      <c r="AJ284" s="258"/>
      <c r="AK284" s="653">
        <f t="shared" si="227"/>
        <v>0</v>
      </c>
      <c r="AL284" s="653">
        <f t="shared" si="227"/>
        <v>0</v>
      </c>
      <c r="AM284" s="653">
        <f t="shared" si="227"/>
        <v>0</v>
      </c>
      <c r="AN284" s="227">
        <f>$H284*SUM(AN285:AN299)*(1+Gewinn)*(1+SicherheitAngebot)</f>
        <v>0</v>
      </c>
      <c r="AO284" s="227">
        <f>$H284*SUM(AO285:AO299)*(1+Gewinn)*(1+SicherheitAngebot)</f>
        <v>0</v>
      </c>
      <c r="AP284" s="227">
        <f>$H284*SUM(AP285:AP299)*(1+Gewinn)*(1+SicherheitAngebot)</f>
        <v>0</v>
      </c>
      <c r="AQ284" s="227">
        <f>$H284*SUM(AQ285:AQ299)*(1+Gewinn)*(1+SicherheitAngebot)</f>
        <v>0</v>
      </c>
      <c r="AR284" s="227">
        <f>$H284*SUM(AR285:AR299)*(1+Gewinn)*(1+SicherheitAngebot)</f>
        <v>0</v>
      </c>
      <c r="AS284" s="262"/>
      <c r="AT284" s="263">
        <f t="shared" ref="AT284:AT347" si="228">((W284+AD284)*$W$7+(X284+AE284)*$X$7+(Y284+Z284+AF284+AG284)*$Z$7+(AA284+AH284)*$AA$7+(AB284+AI284)*$AB$7)*Zuschläge_IBN</f>
        <v>0</v>
      </c>
      <c r="AU284" s="259"/>
      <c r="AV284" s="491">
        <f>AK284*$AK$7+AL284*$AL$7+AM284*$AM$7+SUM(AN284:AR284)+AT284/Zuschläge_IBN+AT284</f>
        <v>0</v>
      </c>
      <c r="AX284" s="685">
        <f>U284+AV284</f>
        <v>0</v>
      </c>
      <c r="AZ284" s="490">
        <f>IF(H284&gt;0,U284/(1+SicherheitAngebot)*(1+Sicherheit),0)</f>
        <v>0</v>
      </c>
      <c r="BB284" s="490">
        <f>IF(H284&gt;0,AV284/(1+SicherheitAngebot)*(1+Sicherheit),0)</f>
        <v>0</v>
      </c>
      <c r="BD284" s="490">
        <f>AZ284+BB284</f>
        <v>0</v>
      </c>
      <c r="BE284" s="105"/>
      <c r="BF284" s="105"/>
      <c r="BG284" s="105"/>
      <c r="BH284" s="105"/>
      <c r="BI284" s="105"/>
      <c r="BJ284" s="105"/>
    </row>
    <row r="285" spans="2:62" ht="20.100000000000001" hidden="1" customHeight="1" outlineLevel="1">
      <c r="B285" s="99"/>
      <c r="C285" s="908"/>
      <c r="D285" s="909"/>
      <c r="E285" s="909"/>
      <c r="F285" s="910"/>
      <c r="G285" s="890"/>
      <c r="H285" s="901"/>
      <c r="I285" s="152"/>
      <c r="J285" s="152"/>
      <c r="K285" s="152"/>
      <c r="L285" s="152"/>
      <c r="M285" s="152"/>
      <c r="N285" s="152"/>
      <c r="O285" s="152"/>
      <c r="P285" s="153"/>
      <c r="Q285" s="153"/>
      <c r="R285" s="156">
        <f t="shared" si="224"/>
        <v>0</v>
      </c>
      <c r="S285" s="156">
        <f t="shared" si="225"/>
        <v>0</v>
      </c>
      <c r="U285" s="157">
        <f>I285*$I$7+J285*$J$7+K285*$K$7+L285*$L$7+M285*$M$7+N285*$N$7+O285*$O$7+R285+S285</f>
        <v>0</v>
      </c>
      <c r="W285" s="152"/>
      <c r="X285" s="152"/>
      <c r="Y285" s="152"/>
      <c r="Z285" s="152"/>
      <c r="AA285" s="152"/>
      <c r="AB285" s="152"/>
      <c r="AC285" s="347"/>
      <c r="AD285" s="152"/>
      <c r="AE285" s="152"/>
      <c r="AF285" s="152"/>
      <c r="AG285" s="152"/>
      <c r="AH285" s="152"/>
      <c r="AI285" s="152"/>
      <c r="AJ285" s="347"/>
      <c r="AK285" s="152"/>
      <c r="AL285" s="152"/>
      <c r="AM285" s="295"/>
      <c r="AN285" s="228"/>
      <c r="AO285" s="228"/>
      <c r="AP285" s="228"/>
      <c r="AQ285" s="228"/>
      <c r="AR285" s="228"/>
      <c r="AS285" s="348"/>
      <c r="AT285" s="264">
        <f t="shared" si="228"/>
        <v>0</v>
      </c>
      <c r="AU285" s="259"/>
      <c r="AV285" s="265">
        <f t="shared" ref="AV285:AV299" si="229">AK285*$AK$7+AL285*$AL$7+AM285*$AM$7+SUM(AN285:AR285)*(1+Gewinn)*(1+SicherheitAngebot)+AT285/Zuschläge_IBN+AT285</f>
        <v>0</v>
      </c>
      <c r="AX285" s="265">
        <f>U285+AV285</f>
        <v>0</v>
      </c>
      <c r="AZ285" s="492">
        <f t="shared" ref="AZ285:AZ299" si="230">U285/(1+SicherheitAngebot)*(1+Sicherheit)</f>
        <v>0</v>
      </c>
      <c r="BB285" s="492">
        <f t="shared" ref="BB285:BB299" si="231">AV285/(1+SicherheitAngebot)*(1+Sicherheit)</f>
        <v>0</v>
      </c>
      <c r="BD285" s="265">
        <f>AZ285+BB285</f>
        <v>0</v>
      </c>
      <c r="BE285" s="105"/>
      <c r="BF285" s="105"/>
      <c r="BG285" s="105"/>
      <c r="BH285" s="105"/>
      <c r="BI285" s="105"/>
      <c r="BJ285" s="105"/>
    </row>
    <row r="286" spans="2:62" ht="20.100000000000001" hidden="1" customHeight="1" outlineLevel="1">
      <c r="B286" s="100"/>
      <c r="C286" s="908"/>
      <c r="D286" s="909"/>
      <c r="E286" s="909"/>
      <c r="F286" s="910"/>
      <c r="G286" s="890"/>
      <c r="H286" s="891"/>
      <c r="I286" s="152"/>
      <c r="J286" s="152"/>
      <c r="K286" s="152"/>
      <c r="L286" s="152"/>
      <c r="M286" s="152"/>
      <c r="N286" s="152"/>
      <c r="O286" s="152"/>
      <c r="P286" s="153"/>
      <c r="Q286" s="153"/>
      <c r="R286" s="156">
        <f t="shared" si="224"/>
        <v>0</v>
      </c>
      <c r="S286" s="156">
        <f t="shared" si="225"/>
        <v>0</v>
      </c>
      <c r="U286" s="157">
        <f t="shared" ref="U286:U299" si="232">I286*$I$7+J286*$J$7+K286*$K$7+L286*$L$7+M286*$M$7+N286*$N$7+O286*$O$7+R286+S286</f>
        <v>0</v>
      </c>
      <c r="W286" s="152"/>
      <c r="X286" s="152"/>
      <c r="Y286" s="152"/>
      <c r="Z286" s="152"/>
      <c r="AA286" s="152"/>
      <c r="AB286" s="152"/>
      <c r="AC286" s="347"/>
      <c r="AD286" s="152"/>
      <c r="AE286" s="152"/>
      <c r="AF286" s="152"/>
      <c r="AG286" s="152"/>
      <c r="AH286" s="152"/>
      <c r="AI286" s="152"/>
      <c r="AJ286" s="347"/>
      <c r="AK286" s="152"/>
      <c r="AL286" s="152"/>
      <c r="AM286" s="295"/>
      <c r="AN286" s="228"/>
      <c r="AO286" s="228"/>
      <c r="AP286" s="228"/>
      <c r="AQ286" s="228"/>
      <c r="AR286" s="228"/>
      <c r="AS286" s="348"/>
      <c r="AT286" s="264">
        <f t="shared" si="228"/>
        <v>0</v>
      </c>
      <c r="AU286" s="259"/>
      <c r="AV286" s="265">
        <f t="shared" si="229"/>
        <v>0</v>
      </c>
      <c r="AX286" s="265">
        <f t="shared" ref="AX286:AX299" si="233">U286+AV286</f>
        <v>0</v>
      </c>
      <c r="AZ286" s="492">
        <f t="shared" si="230"/>
        <v>0</v>
      </c>
      <c r="BB286" s="492">
        <f t="shared" si="231"/>
        <v>0</v>
      </c>
      <c r="BD286" s="265">
        <f t="shared" ref="BD286:BD299" si="234">AZ286+BB286</f>
        <v>0</v>
      </c>
      <c r="BE286" s="105"/>
      <c r="BF286" s="105"/>
      <c r="BG286" s="105"/>
      <c r="BH286" s="105"/>
      <c r="BI286" s="105"/>
      <c r="BJ286" s="105"/>
    </row>
    <row r="287" spans="2:62" ht="20.100000000000001" hidden="1" customHeight="1" outlineLevel="1">
      <c r="B287" s="100"/>
      <c r="C287" s="908"/>
      <c r="D287" s="909"/>
      <c r="E287" s="909"/>
      <c r="F287" s="910"/>
      <c r="G287" s="890"/>
      <c r="H287" s="891"/>
      <c r="I287" s="152"/>
      <c r="J287" s="152"/>
      <c r="K287" s="152"/>
      <c r="L287" s="152"/>
      <c r="M287" s="152"/>
      <c r="N287" s="152"/>
      <c r="O287" s="152"/>
      <c r="P287" s="153"/>
      <c r="Q287" s="153"/>
      <c r="R287" s="156">
        <f t="shared" si="224"/>
        <v>0</v>
      </c>
      <c r="S287" s="156">
        <f t="shared" si="225"/>
        <v>0</v>
      </c>
      <c r="U287" s="157">
        <f t="shared" si="232"/>
        <v>0</v>
      </c>
      <c r="W287" s="152"/>
      <c r="X287" s="152"/>
      <c r="Y287" s="152"/>
      <c r="Z287" s="152"/>
      <c r="AA287" s="152"/>
      <c r="AB287" s="152"/>
      <c r="AC287" s="347"/>
      <c r="AD287" s="152"/>
      <c r="AE287" s="152"/>
      <c r="AF287" s="152"/>
      <c r="AG287" s="152"/>
      <c r="AH287" s="152"/>
      <c r="AI287" s="152"/>
      <c r="AJ287" s="347"/>
      <c r="AK287" s="152"/>
      <c r="AL287" s="152"/>
      <c r="AM287" s="295"/>
      <c r="AN287" s="228"/>
      <c r="AO287" s="228"/>
      <c r="AP287" s="228"/>
      <c r="AQ287" s="228"/>
      <c r="AR287" s="228"/>
      <c r="AS287" s="348"/>
      <c r="AT287" s="264">
        <f t="shared" si="228"/>
        <v>0</v>
      </c>
      <c r="AU287" s="259"/>
      <c r="AV287" s="265">
        <f t="shared" si="229"/>
        <v>0</v>
      </c>
      <c r="AX287" s="265">
        <f t="shared" si="233"/>
        <v>0</v>
      </c>
      <c r="AZ287" s="492">
        <f t="shared" si="230"/>
        <v>0</v>
      </c>
      <c r="BB287" s="492">
        <f t="shared" si="231"/>
        <v>0</v>
      </c>
      <c r="BD287" s="265">
        <f t="shared" si="234"/>
        <v>0</v>
      </c>
      <c r="BE287" s="105"/>
      <c r="BF287" s="105"/>
      <c r="BG287" s="105"/>
      <c r="BH287" s="105"/>
      <c r="BI287" s="105"/>
      <c r="BJ287" s="105"/>
    </row>
    <row r="288" spans="2:62" ht="20.100000000000001" hidden="1" customHeight="1" outlineLevel="1">
      <c r="B288" s="100"/>
      <c r="C288" s="908"/>
      <c r="D288" s="909"/>
      <c r="E288" s="909"/>
      <c r="F288" s="910"/>
      <c r="G288" s="890"/>
      <c r="H288" s="891"/>
      <c r="I288" s="152"/>
      <c r="J288" s="152"/>
      <c r="K288" s="152"/>
      <c r="L288" s="152"/>
      <c r="M288" s="152"/>
      <c r="N288" s="152"/>
      <c r="O288" s="152"/>
      <c r="P288" s="153"/>
      <c r="Q288" s="153"/>
      <c r="R288" s="156">
        <f t="shared" si="224"/>
        <v>0</v>
      </c>
      <c r="S288" s="156">
        <f t="shared" si="225"/>
        <v>0</v>
      </c>
      <c r="U288" s="157">
        <f t="shared" si="232"/>
        <v>0</v>
      </c>
      <c r="W288" s="152"/>
      <c r="X288" s="152"/>
      <c r="Y288" s="152"/>
      <c r="Z288" s="152"/>
      <c r="AA288" s="152"/>
      <c r="AB288" s="152"/>
      <c r="AC288" s="347"/>
      <c r="AD288" s="152"/>
      <c r="AE288" s="152"/>
      <c r="AF288" s="152"/>
      <c r="AG288" s="152"/>
      <c r="AH288" s="152"/>
      <c r="AI288" s="152"/>
      <c r="AJ288" s="347"/>
      <c r="AK288" s="152"/>
      <c r="AL288" s="152"/>
      <c r="AM288" s="295"/>
      <c r="AN288" s="228"/>
      <c r="AO288" s="228"/>
      <c r="AP288" s="228"/>
      <c r="AQ288" s="228"/>
      <c r="AR288" s="228"/>
      <c r="AS288" s="348"/>
      <c r="AT288" s="264">
        <f t="shared" si="228"/>
        <v>0</v>
      </c>
      <c r="AU288" s="259"/>
      <c r="AV288" s="265">
        <f t="shared" si="229"/>
        <v>0</v>
      </c>
      <c r="AX288" s="265">
        <f t="shared" si="233"/>
        <v>0</v>
      </c>
      <c r="AZ288" s="492">
        <f t="shared" si="230"/>
        <v>0</v>
      </c>
      <c r="BB288" s="492">
        <f t="shared" si="231"/>
        <v>0</v>
      </c>
      <c r="BD288" s="265">
        <f t="shared" si="234"/>
        <v>0</v>
      </c>
      <c r="BE288" s="105"/>
      <c r="BF288" s="105"/>
      <c r="BG288" s="105"/>
      <c r="BH288" s="105"/>
      <c r="BI288" s="105"/>
      <c r="BJ288" s="105"/>
    </row>
    <row r="289" spans="2:62" ht="20.100000000000001" hidden="1" customHeight="1" outlineLevel="1">
      <c r="B289" s="100"/>
      <c r="C289" s="908"/>
      <c r="D289" s="909"/>
      <c r="E289" s="909"/>
      <c r="F289" s="910"/>
      <c r="G289" s="890"/>
      <c r="H289" s="891"/>
      <c r="I289" s="152"/>
      <c r="J289" s="152"/>
      <c r="K289" s="152"/>
      <c r="L289" s="152"/>
      <c r="M289" s="152"/>
      <c r="N289" s="152"/>
      <c r="O289" s="152"/>
      <c r="P289" s="153"/>
      <c r="Q289" s="153"/>
      <c r="R289" s="156">
        <f t="shared" si="224"/>
        <v>0</v>
      </c>
      <c r="S289" s="156">
        <f t="shared" si="225"/>
        <v>0</v>
      </c>
      <c r="U289" s="157">
        <f t="shared" si="232"/>
        <v>0</v>
      </c>
      <c r="W289" s="152"/>
      <c r="X289" s="152"/>
      <c r="Y289" s="152"/>
      <c r="Z289" s="152"/>
      <c r="AA289" s="152"/>
      <c r="AB289" s="152"/>
      <c r="AC289" s="347"/>
      <c r="AD289" s="152"/>
      <c r="AE289" s="152"/>
      <c r="AF289" s="152"/>
      <c r="AG289" s="152"/>
      <c r="AH289" s="152"/>
      <c r="AI289" s="152"/>
      <c r="AJ289" s="347"/>
      <c r="AK289" s="152"/>
      <c r="AL289" s="152"/>
      <c r="AM289" s="295"/>
      <c r="AN289" s="228"/>
      <c r="AO289" s="228"/>
      <c r="AP289" s="228"/>
      <c r="AQ289" s="228"/>
      <c r="AR289" s="228"/>
      <c r="AS289" s="348"/>
      <c r="AT289" s="264">
        <f t="shared" si="228"/>
        <v>0</v>
      </c>
      <c r="AU289" s="259"/>
      <c r="AV289" s="265">
        <f t="shared" si="229"/>
        <v>0</v>
      </c>
      <c r="AX289" s="265">
        <f t="shared" si="233"/>
        <v>0</v>
      </c>
      <c r="AZ289" s="492">
        <f t="shared" si="230"/>
        <v>0</v>
      </c>
      <c r="BB289" s="492">
        <f t="shared" si="231"/>
        <v>0</v>
      </c>
      <c r="BD289" s="265">
        <f t="shared" si="234"/>
        <v>0</v>
      </c>
      <c r="BE289" s="105"/>
      <c r="BF289" s="105"/>
      <c r="BG289" s="105"/>
      <c r="BH289" s="105"/>
      <c r="BI289" s="105"/>
      <c r="BJ289" s="105"/>
    </row>
    <row r="290" spans="2:62" ht="20.100000000000001" hidden="1" customHeight="1" outlineLevel="1">
      <c r="B290" s="100"/>
      <c r="C290" s="908"/>
      <c r="D290" s="909"/>
      <c r="E290" s="909"/>
      <c r="F290" s="910"/>
      <c r="G290" s="890"/>
      <c r="H290" s="891"/>
      <c r="I290" s="152"/>
      <c r="J290" s="152"/>
      <c r="K290" s="152"/>
      <c r="L290" s="152"/>
      <c r="M290" s="152"/>
      <c r="N290" s="152"/>
      <c r="O290" s="152"/>
      <c r="P290" s="153"/>
      <c r="Q290" s="153"/>
      <c r="R290" s="156">
        <f t="shared" si="224"/>
        <v>0</v>
      </c>
      <c r="S290" s="156">
        <f t="shared" si="225"/>
        <v>0</v>
      </c>
      <c r="U290" s="157">
        <f t="shared" si="232"/>
        <v>0</v>
      </c>
      <c r="W290" s="152"/>
      <c r="X290" s="152"/>
      <c r="Y290" s="152"/>
      <c r="Z290" s="152"/>
      <c r="AA290" s="152"/>
      <c r="AB290" s="152"/>
      <c r="AC290" s="347"/>
      <c r="AD290" s="152"/>
      <c r="AE290" s="152"/>
      <c r="AF290" s="152"/>
      <c r="AG290" s="152"/>
      <c r="AH290" s="152"/>
      <c r="AI290" s="152"/>
      <c r="AJ290" s="347"/>
      <c r="AK290" s="152"/>
      <c r="AL290" s="152"/>
      <c r="AM290" s="295"/>
      <c r="AN290" s="228"/>
      <c r="AO290" s="228"/>
      <c r="AP290" s="228"/>
      <c r="AQ290" s="228"/>
      <c r="AR290" s="228"/>
      <c r="AS290" s="348"/>
      <c r="AT290" s="264">
        <f t="shared" si="228"/>
        <v>0</v>
      </c>
      <c r="AU290" s="259"/>
      <c r="AV290" s="265">
        <f t="shared" si="229"/>
        <v>0</v>
      </c>
      <c r="AX290" s="265">
        <f t="shared" si="233"/>
        <v>0</v>
      </c>
      <c r="AZ290" s="492">
        <f t="shared" si="230"/>
        <v>0</v>
      </c>
      <c r="BB290" s="492">
        <f t="shared" si="231"/>
        <v>0</v>
      </c>
      <c r="BD290" s="265">
        <f t="shared" si="234"/>
        <v>0</v>
      </c>
      <c r="BE290" s="105"/>
      <c r="BF290" s="105"/>
      <c r="BG290" s="105"/>
      <c r="BH290" s="105"/>
      <c r="BI290" s="105"/>
      <c r="BJ290" s="105"/>
    </row>
    <row r="291" spans="2:62" ht="20.100000000000001" hidden="1" customHeight="1" outlineLevel="1">
      <c r="B291" s="100"/>
      <c r="C291" s="908"/>
      <c r="D291" s="909"/>
      <c r="E291" s="909"/>
      <c r="F291" s="910"/>
      <c r="G291" s="890"/>
      <c r="H291" s="891"/>
      <c r="I291" s="152"/>
      <c r="J291" s="152"/>
      <c r="K291" s="152"/>
      <c r="L291" s="152"/>
      <c r="M291" s="152"/>
      <c r="N291" s="152"/>
      <c r="O291" s="152"/>
      <c r="P291" s="153"/>
      <c r="Q291" s="153"/>
      <c r="R291" s="156">
        <f t="shared" si="224"/>
        <v>0</v>
      </c>
      <c r="S291" s="156">
        <f t="shared" si="225"/>
        <v>0</v>
      </c>
      <c r="U291" s="157">
        <f t="shared" si="232"/>
        <v>0</v>
      </c>
      <c r="W291" s="152"/>
      <c r="X291" s="152"/>
      <c r="Y291" s="152"/>
      <c r="Z291" s="152"/>
      <c r="AA291" s="152"/>
      <c r="AB291" s="152"/>
      <c r="AC291" s="347"/>
      <c r="AD291" s="152"/>
      <c r="AE291" s="152"/>
      <c r="AF291" s="152"/>
      <c r="AG291" s="152"/>
      <c r="AH291" s="152"/>
      <c r="AI291" s="152"/>
      <c r="AJ291" s="347"/>
      <c r="AK291" s="152"/>
      <c r="AL291" s="152"/>
      <c r="AM291" s="295"/>
      <c r="AN291" s="228"/>
      <c r="AO291" s="228"/>
      <c r="AP291" s="228"/>
      <c r="AQ291" s="228"/>
      <c r="AR291" s="228"/>
      <c r="AS291" s="348"/>
      <c r="AT291" s="264">
        <f t="shared" si="228"/>
        <v>0</v>
      </c>
      <c r="AU291" s="259"/>
      <c r="AV291" s="265">
        <f t="shared" si="229"/>
        <v>0</v>
      </c>
      <c r="AX291" s="265">
        <f t="shared" si="233"/>
        <v>0</v>
      </c>
      <c r="AZ291" s="492">
        <f t="shared" si="230"/>
        <v>0</v>
      </c>
      <c r="BB291" s="492">
        <f t="shared" si="231"/>
        <v>0</v>
      </c>
      <c r="BD291" s="265">
        <f t="shared" si="234"/>
        <v>0</v>
      </c>
      <c r="BE291" s="105"/>
      <c r="BF291" s="105"/>
      <c r="BG291" s="105"/>
      <c r="BH291" s="105"/>
      <c r="BI291" s="105"/>
      <c r="BJ291" s="105"/>
    </row>
    <row r="292" spans="2:62" ht="20.100000000000001" hidden="1" customHeight="1" outlineLevel="1">
      <c r="B292" s="100"/>
      <c r="C292" s="908"/>
      <c r="D292" s="909"/>
      <c r="E292" s="909"/>
      <c r="F292" s="910"/>
      <c r="G292" s="890"/>
      <c r="H292" s="891"/>
      <c r="I292" s="152"/>
      <c r="J292" s="152"/>
      <c r="K292" s="152"/>
      <c r="L292" s="152"/>
      <c r="M292" s="152"/>
      <c r="N292" s="152"/>
      <c r="O292" s="152"/>
      <c r="P292" s="153"/>
      <c r="Q292" s="153"/>
      <c r="R292" s="156">
        <f t="shared" si="224"/>
        <v>0</v>
      </c>
      <c r="S292" s="156">
        <f t="shared" si="225"/>
        <v>0</v>
      </c>
      <c r="U292" s="157">
        <f t="shared" si="232"/>
        <v>0</v>
      </c>
      <c r="W292" s="152"/>
      <c r="X292" s="152"/>
      <c r="Y292" s="152"/>
      <c r="Z292" s="152"/>
      <c r="AA292" s="152"/>
      <c r="AB292" s="152"/>
      <c r="AC292" s="347"/>
      <c r="AD292" s="152"/>
      <c r="AE292" s="152"/>
      <c r="AF292" s="152"/>
      <c r="AG292" s="152"/>
      <c r="AH292" s="152"/>
      <c r="AI292" s="152"/>
      <c r="AJ292" s="347"/>
      <c r="AK292" s="152"/>
      <c r="AL292" s="152"/>
      <c r="AM292" s="295"/>
      <c r="AN292" s="228"/>
      <c r="AO292" s="228"/>
      <c r="AP292" s="228"/>
      <c r="AQ292" s="228"/>
      <c r="AR292" s="228"/>
      <c r="AS292" s="348"/>
      <c r="AT292" s="264">
        <f t="shared" si="228"/>
        <v>0</v>
      </c>
      <c r="AU292" s="259"/>
      <c r="AV292" s="265">
        <f t="shared" si="229"/>
        <v>0</v>
      </c>
      <c r="AX292" s="265">
        <f t="shared" si="233"/>
        <v>0</v>
      </c>
      <c r="AZ292" s="492">
        <f t="shared" si="230"/>
        <v>0</v>
      </c>
      <c r="BB292" s="492">
        <f t="shared" si="231"/>
        <v>0</v>
      </c>
      <c r="BD292" s="265">
        <f t="shared" si="234"/>
        <v>0</v>
      </c>
      <c r="BE292" s="105"/>
      <c r="BF292" s="105"/>
      <c r="BG292" s="105"/>
      <c r="BH292" s="105"/>
      <c r="BI292" s="105"/>
      <c r="BJ292" s="105"/>
    </row>
    <row r="293" spans="2:62" ht="20.100000000000001" hidden="1" customHeight="1" outlineLevel="1">
      <c r="B293" s="100"/>
      <c r="C293" s="908"/>
      <c r="D293" s="909"/>
      <c r="E293" s="909"/>
      <c r="F293" s="910"/>
      <c r="G293" s="890"/>
      <c r="H293" s="891"/>
      <c r="I293" s="152"/>
      <c r="J293" s="152"/>
      <c r="K293" s="152"/>
      <c r="L293" s="152"/>
      <c r="M293" s="152"/>
      <c r="N293" s="152"/>
      <c r="O293" s="152"/>
      <c r="P293" s="153"/>
      <c r="Q293" s="153"/>
      <c r="R293" s="156">
        <f t="shared" si="224"/>
        <v>0</v>
      </c>
      <c r="S293" s="156">
        <f t="shared" si="225"/>
        <v>0</v>
      </c>
      <c r="U293" s="157">
        <f t="shared" si="232"/>
        <v>0</v>
      </c>
      <c r="W293" s="152"/>
      <c r="X293" s="152"/>
      <c r="Y293" s="152"/>
      <c r="Z293" s="152"/>
      <c r="AA293" s="152"/>
      <c r="AB293" s="152"/>
      <c r="AC293" s="347"/>
      <c r="AD293" s="152"/>
      <c r="AE293" s="152"/>
      <c r="AF293" s="152"/>
      <c r="AG293" s="152"/>
      <c r="AH293" s="152"/>
      <c r="AI293" s="152"/>
      <c r="AJ293" s="347"/>
      <c r="AK293" s="152"/>
      <c r="AL293" s="152"/>
      <c r="AM293" s="295"/>
      <c r="AN293" s="228"/>
      <c r="AO293" s="228"/>
      <c r="AP293" s="228"/>
      <c r="AQ293" s="228"/>
      <c r="AR293" s="228"/>
      <c r="AS293" s="348"/>
      <c r="AT293" s="264">
        <f t="shared" si="228"/>
        <v>0</v>
      </c>
      <c r="AU293" s="259"/>
      <c r="AV293" s="265">
        <f t="shared" si="229"/>
        <v>0</v>
      </c>
      <c r="AX293" s="265">
        <f t="shared" si="233"/>
        <v>0</v>
      </c>
      <c r="AZ293" s="492">
        <f t="shared" si="230"/>
        <v>0</v>
      </c>
      <c r="BB293" s="492">
        <f t="shared" si="231"/>
        <v>0</v>
      </c>
      <c r="BD293" s="265">
        <f t="shared" si="234"/>
        <v>0</v>
      </c>
      <c r="BE293" s="105"/>
      <c r="BF293" s="105"/>
      <c r="BG293" s="105"/>
      <c r="BH293" s="105"/>
      <c r="BI293" s="105"/>
      <c r="BJ293" s="105"/>
    </row>
    <row r="294" spans="2:62" ht="20.100000000000001" hidden="1" customHeight="1" outlineLevel="1">
      <c r="B294" s="100"/>
      <c r="C294" s="908"/>
      <c r="D294" s="909"/>
      <c r="E294" s="909"/>
      <c r="F294" s="910"/>
      <c r="G294" s="890"/>
      <c r="H294" s="891"/>
      <c r="I294" s="152"/>
      <c r="J294" s="152"/>
      <c r="K294" s="152"/>
      <c r="L294" s="152"/>
      <c r="M294" s="152"/>
      <c r="N294" s="152"/>
      <c r="O294" s="152"/>
      <c r="P294" s="153"/>
      <c r="Q294" s="153"/>
      <c r="R294" s="156">
        <f t="shared" si="224"/>
        <v>0</v>
      </c>
      <c r="S294" s="156">
        <f t="shared" si="225"/>
        <v>0</v>
      </c>
      <c r="U294" s="157">
        <f t="shared" si="232"/>
        <v>0</v>
      </c>
      <c r="W294" s="152"/>
      <c r="X294" s="152"/>
      <c r="Y294" s="152"/>
      <c r="Z294" s="152"/>
      <c r="AA294" s="152"/>
      <c r="AB294" s="152"/>
      <c r="AC294" s="347"/>
      <c r="AD294" s="152"/>
      <c r="AE294" s="152"/>
      <c r="AF294" s="152"/>
      <c r="AG294" s="152"/>
      <c r="AH294" s="152"/>
      <c r="AI294" s="152"/>
      <c r="AJ294" s="347"/>
      <c r="AK294" s="152"/>
      <c r="AL294" s="152"/>
      <c r="AM294" s="295"/>
      <c r="AN294" s="228"/>
      <c r="AO294" s="228"/>
      <c r="AP294" s="228"/>
      <c r="AQ294" s="228"/>
      <c r="AR294" s="228"/>
      <c r="AS294" s="348"/>
      <c r="AT294" s="264">
        <f t="shared" si="228"/>
        <v>0</v>
      </c>
      <c r="AU294" s="259"/>
      <c r="AV294" s="265">
        <f t="shared" si="229"/>
        <v>0</v>
      </c>
      <c r="AX294" s="265">
        <f t="shared" si="233"/>
        <v>0</v>
      </c>
      <c r="AZ294" s="492">
        <f t="shared" si="230"/>
        <v>0</v>
      </c>
      <c r="BB294" s="492">
        <f t="shared" si="231"/>
        <v>0</v>
      </c>
      <c r="BD294" s="265">
        <f t="shared" si="234"/>
        <v>0</v>
      </c>
      <c r="BE294" s="105"/>
      <c r="BF294" s="105"/>
      <c r="BG294" s="105"/>
      <c r="BH294" s="105"/>
      <c r="BI294" s="105"/>
      <c r="BJ294" s="105"/>
    </row>
    <row r="295" spans="2:62" ht="20.100000000000001" hidden="1" customHeight="1" outlineLevel="1">
      <c r="B295" s="100"/>
      <c r="C295" s="908"/>
      <c r="D295" s="909"/>
      <c r="E295" s="909"/>
      <c r="F295" s="910"/>
      <c r="G295" s="890"/>
      <c r="H295" s="891"/>
      <c r="I295" s="152"/>
      <c r="J295" s="152"/>
      <c r="K295" s="152"/>
      <c r="L295" s="152"/>
      <c r="M295" s="152"/>
      <c r="N295" s="152"/>
      <c r="O295" s="152"/>
      <c r="P295" s="153"/>
      <c r="Q295" s="153"/>
      <c r="R295" s="156">
        <f t="shared" si="224"/>
        <v>0</v>
      </c>
      <c r="S295" s="156">
        <f t="shared" si="225"/>
        <v>0</v>
      </c>
      <c r="U295" s="157">
        <f t="shared" si="232"/>
        <v>0</v>
      </c>
      <c r="W295" s="152"/>
      <c r="X295" s="152"/>
      <c r="Y295" s="152"/>
      <c r="Z295" s="152"/>
      <c r="AA295" s="152"/>
      <c r="AB295" s="152"/>
      <c r="AC295" s="347"/>
      <c r="AD295" s="152"/>
      <c r="AE295" s="152"/>
      <c r="AF295" s="152"/>
      <c r="AG295" s="152"/>
      <c r="AH295" s="152"/>
      <c r="AI295" s="152"/>
      <c r="AJ295" s="347"/>
      <c r="AK295" s="152"/>
      <c r="AL295" s="152"/>
      <c r="AM295" s="295"/>
      <c r="AN295" s="228"/>
      <c r="AO295" s="228"/>
      <c r="AP295" s="228"/>
      <c r="AQ295" s="228"/>
      <c r="AR295" s="228"/>
      <c r="AS295" s="348"/>
      <c r="AT295" s="264">
        <f t="shared" si="228"/>
        <v>0</v>
      </c>
      <c r="AU295" s="259"/>
      <c r="AV295" s="265">
        <f t="shared" si="229"/>
        <v>0</v>
      </c>
      <c r="AX295" s="265">
        <f t="shared" si="233"/>
        <v>0</v>
      </c>
      <c r="AZ295" s="492">
        <f t="shared" si="230"/>
        <v>0</v>
      </c>
      <c r="BB295" s="492">
        <f t="shared" si="231"/>
        <v>0</v>
      </c>
      <c r="BD295" s="265">
        <f t="shared" si="234"/>
        <v>0</v>
      </c>
      <c r="BE295" s="105"/>
      <c r="BF295" s="105"/>
      <c r="BG295" s="105"/>
      <c r="BH295" s="105"/>
      <c r="BI295" s="105"/>
      <c r="BJ295" s="105"/>
    </row>
    <row r="296" spans="2:62" ht="20.100000000000001" hidden="1" customHeight="1" outlineLevel="1">
      <c r="B296" s="100"/>
      <c r="C296" s="908"/>
      <c r="D296" s="909"/>
      <c r="E296" s="909"/>
      <c r="F296" s="910"/>
      <c r="G296" s="890"/>
      <c r="H296" s="891"/>
      <c r="I296" s="152"/>
      <c r="J296" s="152"/>
      <c r="K296" s="152"/>
      <c r="L296" s="152"/>
      <c r="M296" s="152"/>
      <c r="N296" s="152"/>
      <c r="O296" s="152"/>
      <c r="P296" s="153"/>
      <c r="Q296" s="153"/>
      <c r="R296" s="156">
        <f t="shared" si="224"/>
        <v>0</v>
      </c>
      <c r="S296" s="156">
        <f t="shared" si="225"/>
        <v>0</v>
      </c>
      <c r="U296" s="157">
        <f t="shared" si="232"/>
        <v>0</v>
      </c>
      <c r="W296" s="152"/>
      <c r="X296" s="152"/>
      <c r="Y296" s="152"/>
      <c r="Z296" s="152"/>
      <c r="AA296" s="152"/>
      <c r="AB296" s="152"/>
      <c r="AC296" s="347"/>
      <c r="AD296" s="152"/>
      <c r="AE296" s="152"/>
      <c r="AF296" s="152"/>
      <c r="AG296" s="152"/>
      <c r="AH296" s="152"/>
      <c r="AI296" s="152"/>
      <c r="AJ296" s="347"/>
      <c r="AK296" s="152"/>
      <c r="AL296" s="152"/>
      <c r="AM296" s="295"/>
      <c r="AN296" s="228"/>
      <c r="AO296" s="228"/>
      <c r="AP296" s="228"/>
      <c r="AQ296" s="228"/>
      <c r="AR296" s="228"/>
      <c r="AS296" s="348"/>
      <c r="AT296" s="264">
        <f t="shared" si="228"/>
        <v>0</v>
      </c>
      <c r="AU296" s="259"/>
      <c r="AV296" s="265">
        <f t="shared" si="229"/>
        <v>0</v>
      </c>
      <c r="AX296" s="265">
        <f t="shared" si="233"/>
        <v>0</v>
      </c>
      <c r="AZ296" s="492">
        <f t="shared" si="230"/>
        <v>0</v>
      </c>
      <c r="BB296" s="492">
        <f t="shared" si="231"/>
        <v>0</v>
      </c>
      <c r="BD296" s="265">
        <f t="shared" si="234"/>
        <v>0</v>
      </c>
      <c r="BE296" s="105"/>
      <c r="BF296" s="105"/>
      <c r="BG296" s="105"/>
      <c r="BH296" s="105"/>
      <c r="BI296" s="105"/>
      <c r="BJ296" s="105"/>
    </row>
    <row r="297" spans="2:62" ht="20.100000000000001" hidden="1" customHeight="1" outlineLevel="1">
      <c r="B297" s="100"/>
      <c r="C297" s="908"/>
      <c r="D297" s="909"/>
      <c r="E297" s="909"/>
      <c r="F297" s="910"/>
      <c r="G297" s="890"/>
      <c r="H297" s="891"/>
      <c r="I297" s="152"/>
      <c r="J297" s="152"/>
      <c r="K297" s="152"/>
      <c r="L297" s="152"/>
      <c r="M297" s="152"/>
      <c r="N297" s="152"/>
      <c r="O297" s="152"/>
      <c r="P297" s="153"/>
      <c r="Q297" s="153"/>
      <c r="R297" s="156">
        <f t="shared" si="224"/>
        <v>0</v>
      </c>
      <c r="S297" s="156">
        <f t="shared" si="225"/>
        <v>0</v>
      </c>
      <c r="U297" s="157">
        <f t="shared" si="232"/>
        <v>0</v>
      </c>
      <c r="W297" s="152"/>
      <c r="X297" s="152"/>
      <c r="Y297" s="152"/>
      <c r="Z297" s="152"/>
      <c r="AA297" s="152"/>
      <c r="AB297" s="152"/>
      <c r="AC297" s="347"/>
      <c r="AD297" s="152"/>
      <c r="AE297" s="152"/>
      <c r="AF297" s="152"/>
      <c r="AG297" s="152"/>
      <c r="AH297" s="152"/>
      <c r="AI297" s="152"/>
      <c r="AJ297" s="347"/>
      <c r="AK297" s="152"/>
      <c r="AL297" s="152"/>
      <c r="AM297" s="295"/>
      <c r="AN297" s="228"/>
      <c r="AO297" s="228"/>
      <c r="AP297" s="228"/>
      <c r="AQ297" s="228"/>
      <c r="AR297" s="228"/>
      <c r="AS297" s="348"/>
      <c r="AT297" s="264">
        <f t="shared" si="228"/>
        <v>0</v>
      </c>
      <c r="AU297" s="259"/>
      <c r="AV297" s="265">
        <f t="shared" si="229"/>
        <v>0</v>
      </c>
      <c r="AX297" s="265">
        <f t="shared" si="233"/>
        <v>0</v>
      </c>
      <c r="AZ297" s="492">
        <f t="shared" si="230"/>
        <v>0</v>
      </c>
      <c r="BB297" s="492">
        <f t="shared" si="231"/>
        <v>0</v>
      </c>
      <c r="BD297" s="265">
        <f t="shared" si="234"/>
        <v>0</v>
      </c>
      <c r="BE297" s="105"/>
      <c r="BF297" s="105"/>
      <c r="BG297" s="105"/>
      <c r="BH297" s="105"/>
      <c r="BI297" s="105"/>
      <c r="BJ297" s="105"/>
    </row>
    <row r="298" spans="2:62" ht="20.100000000000001" hidden="1" customHeight="1" outlineLevel="1">
      <c r="B298" s="100"/>
      <c r="C298" s="908"/>
      <c r="D298" s="909"/>
      <c r="E298" s="909"/>
      <c r="F298" s="910"/>
      <c r="G298" s="890"/>
      <c r="H298" s="891"/>
      <c r="I298" s="152"/>
      <c r="J298" s="152"/>
      <c r="K298" s="152"/>
      <c r="L298" s="152"/>
      <c r="M298" s="152"/>
      <c r="N298" s="152"/>
      <c r="O298" s="152"/>
      <c r="P298" s="153"/>
      <c r="Q298" s="153"/>
      <c r="R298" s="156">
        <f t="shared" si="224"/>
        <v>0</v>
      </c>
      <c r="S298" s="156">
        <f t="shared" si="225"/>
        <v>0</v>
      </c>
      <c r="U298" s="157">
        <f t="shared" si="232"/>
        <v>0</v>
      </c>
      <c r="W298" s="152"/>
      <c r="X298" s="152"/>
      <c r="Y298" s="152"/>
      <c r="Z298" s="152"/>
      <c r="AA298" s="152"/>
      <c r="AB298" s="152"/>
      <c r="AC298" s="347"/>
      <c r="AD298" s="152"/>
      <c r="AE298" s="152"/>
      <c r="AF298" s="152"/>
      <c r="AG298" s="152"/>
      <c r="AH298" s="152"/>
      <c r="AI298" s="152"/>
      <c r="AJ298" s="347"/>
      <c r="AK298" s="152"/>
      <c r="AL298" s="152"/>
      <c r="AM298" s="295"/>
      <c r="AN298" s="228"/>
      <c r="AO298" s="228"/>
      <c r="AP298" s="228"/>
      <c r="AQ298" s="228"/>
      <c r="AR298" s="228"/>
      <c r="AS298" s="348"/>
      <c r="AT298" s="264">
        <f t="shared" si="228"/>
        <v>0</v>
      </c>
      <c r="AU298" s="259"/>
      <c r="AV298" s="265">
        <f t="shared" si="229"/>
        <v>0</v>
      </c>
      <c r="AX298" s="265">
        <f t="shared" si="233"/>
        <v>0</v>
      </c>
      <c r="AZ298" s="492">
        <f t="shared" si="230"/>
        <v>0</v>
      </c>
      <c r="BB298" s="492">
        <f t="shared" si="231"/>
        <v>0</v>
      </c>
      <c r="BD298" s="265">
        <f t="shared" si="234"/>
        <v>0</v>
      </c>
      <c r="BE298" s="105"/>
      <c r="BF298" s="105"/>
      <c r="BG298" s="105"/>
      <c r="BH298" s="105"/>
      <c r="BI298" s="105"/>
      <c r="BJ298" s="105"/>
    </row>
    <row r="299" spans="2:62" ht="20.100000000000001" hidden="1" customHeight="1" outlineLevel="1">
      <c r="B299" s="100"/>
      <c r="C299" s="908"/>
      <c r="D299" s="909"/>
      <c r="E299" s="909"/>
      <c r="F299" s="910"/>
      <c r="G299" s="890"/>
      <c r="H299" s="891"/>
      <c r="I299" s="152"/>
      <c r="J299" s="152"/>
      <c r="K299" s="152"/>
      <c r="L299" s="152"/>
      <c r="M299" s="152"/>
      <c r="N299" s="152"/>
      <c r="O299" s="152"/>
      <c r="P299" s="153"/>
      <c r="Q299" s="153"/>
      <c r="R299" s="156">
        <f t="shared" si="224"/>
        <v>0</v>
      </c>
      <c r="S299" s="156">
        <f t="shared" si="225"/>
        <v>0</v>
      </c>
      <c r="U299" s="157">
        <f t="shared" si="232"/>
        <v>0</v>
      </c>
      <c r="W299" s="152"/>
      <c r="X299" s="152"/>
      <c r="Y299" s="152"/>
      <c r="Z299" s="152"/>
      <c r="AA299" s="152"/>
      <c r="AB299" s="152"/>
      <c r="AC299" s="347"/>
      <c r="AD299" s="152"/>
      <c r="AE299" s="152"/>
      <c r="AF299" s="152"/>
      <c r="AG299" s="152"/>
      <c r="AH299" s="152"/>
      <c r="AI299" s="152"/>
      <c r="AJ299" s="347"/>
      <c r="AK299" s="152"/>
      <c r="AL299" s="152"/>
      <c r="AM299" s="295"/>
      <c r="AN299" s="228"/>
      <c r="AO299" s="228"/>
      <c r="AP299" s="228"/>
      <c r="AQ299" s="228"/>
      <c r="AR299" s="228"/>
      <c r="AS299" s="348"/>
      <c r="AT299" s="264">
        <f t="shared" si="228"/>
        <v>0</v>
      </c>
      <c r="AU299" s="259"/>
      <c r="AV299" s="265">
        <f t="shared" si="229"/>
        <v>0</v>
      </c>
      <c r="AX299" s="265">
        <f t="shared" si="233"/>
        <v>0</v>
      </c>
      <c r="AZ299" s="492">
        <f t="shared" si="230"/>
        <v>0</v>
      </c>
      <c r="BB299" s="492">
        <f t="shared" si="231"/>
        <v>0</v>
      </c>
      <c r="BD299" s="265">
        <f t="shared" si="234"/>
        <v>0</v>
      </c>
      <c r="BE299" s="105"/>
      <c r="BF299" s="105"/>
      <c r="BG299" s="105"/>
      <c r="BH299" s="105"/>
      <c r="BI299" s="105"/>
      <c r="BJ299" s="105"/>
    </row>
    <row r="300" spans="2:62" ht="9.9499999999999993" hidden="1" customHeight="1" outlineLevel="1">
      <c r="B300" s="101"/>
      <c r="C300" s="208"/>
      <c r="D300" s="208"/>
      <c r="E300" s="208"/>
      <c r="F300" s="208"/>
      <c r="G300" s="237"/>
      <c r="H300" s="207"/>
      <c r="I300" s="257"/>
      <c r="J300" s="257"/>
      <c r="K300" s="257"/>
      <c r="L300" s="257"/>
      <c r="M300" s="257"/>
      <c r="N300" s="257"/>
      <c r="O300" s="257"/>
      <c r="P300" s="256"/>
      <c r="Q300" s="102"/>
      <c r="R300" s="102"/>
      <c r="S300" s="102"/>
      <c r="U300" s="98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Z300" s="493"/>
      <c r="BE300" s="105"/>
      <c r="BF300" s="105"/>
      <c r="BG300" s="105"/>
      <c r="BH300" s="105"/>
      <c r="BI300" s="105"/>
      <c r="BJ300" s="105"/>
    </row>
    <row r="301" spans="2:62" ht="20.100000000000001" customHeight="1" collapsed="1">
      <c r="B301" s="8">
        <f>B284+1</f>
        <v>18</v>
      </c>
      <c r="C301" s="916"/>
      <c r="D301" s="917"/>
      <c r="E301" s="917"/>
      <c r="F301" s="918"/>
      <c r="G301" s="429"/>
      <c r="H301" s="206">
        <v>1</v>
      </c>
      <c r="I301" s="642">
        <f t="shared" ref="I301" si="235">$H301*SUM(I302:I316)</f>
        <v>0</v>
      </c>
      <c r="J301" s="643">
        <f t="shared" ref="J301:O301" si="236">$H301*SUM(J302:J316)</f>
        <v>0</v>
      </c>
      <c r="K301" s="644">
        <f t="shared" si="236"/>
        <v>0</v>
      </c>
      <c r="L301" s="645">
        <f t="shared" si="236"/>
        <v>0</v>
      </c>
      <c r="M301" s="645">
        <f t="shared" si="236"/>
        <v>0</v>
      </c>
      <c r="N301" s="644">
        <f t="shared" si="236"/>
        <v>0</v>
      </c>
      <c r="O301" s="642">
        <f t="shared" si="236"/>
        <v>0</v>
      </c>
      <c r="P301" s="209">
        <f t="shared" ref="P301:Q301" si="237">$H301*SUM(P302:P316)</f>
        <v>0</v>
      </c>
      <c r="Q301" s="210">
        <f t="shared" si="237"/>
        <v>0</v>
      </c>
      <c r="R301" s="136">
        <f t="shared" ref="R301:R316" si="238">P301*(1+Gewinn)*(1+SicherheitAngebot)</f>
        <v>0</v>
      </c>
      <c r="S301" s="137">
        <f t="shared" ref="S301:S316" si="239">Q301*(1+MGKZ)*(1+Gewinn)*(1+SicherheitAngebot)</f>
        <v>0</v>
      </c>
      <c r="U301" s="10">
        <f>I301*$I$7+J301*$J$7+K301*$K$7+L301*$L$7+M301*$M$7+N301*$N$7+O301*$O$7+R301+S301</f>
        <v>0</v>
      </c>
      <c r="W301" s="646">
        <f t="shared" ref="W301:AB301" si="240">$H301*SUM(W302:W316)</f>
        <v>0</v>
      </c>
      <c r="X301" s="647">
        <f t="shared" si="240"/>
        <v>0</v>
      </c>
      <c r="Y301" s="648">
        <f t="shared" si="240"/>
        <v>0</v>
      </c>
      <c r="Z301" s="649">
        <f t="shared" si="240"/>
        <v>0</v>
      </c>
      <c r="AA301" s="648">
        <f t="shared" si="240"/>
        <v>0</v>
      </c>
      <c r="AB301" s="646">
        <f t="shared" si="240"/>
        <v>0</v>
      </c>
      <c r="AC301" s="258"/>
      <c r="AD301" s="646">
        <f t="shared" ref="AD301:AM301" si="241">$H301*SUM(AD302:AD316)</f>
        <v>0</v>
      </c>
      <c r="AE301" s="647">
        <f t="shared" si="241"/>
        <v>0</v>
      </c>
      <c r="AF301" s="648">
        <f t="shared" si="241"/>
        <v>0</v>
      </c>
      <c r="AG301" s="649">
        <f t="shared" si="241"/>
        <v>0</v>
      </c>
      <c r="AH301" s="648">
        <f t="shared" si="241"/>
        <v>0</v>
      </c>
      <c r="AI301" s="646">
        <f t="shared" si="241"/>
        <v>0</v>
      </c>
      <c r="AJ301" s="258"/>
      <c r="AK301" s="653">
        <f t="shared" si="241"/>
        <v>0</v>
      </c>
      <c r="AL301" s="653">
        <f t="shared" si="241"/>
        <v>0</v>
      </c>
      <c r="AM301" s="653">
        <f t="shared" si="241"/>
        <v>0</v>
      </c>
      <c r="AN301" s="227">
        <f>$H301*SUM(AN302:AN316)*(1+Gewinn)*(1+SicherheitAngebot)</f>
        <v>0</v>
      </c>
      <c r="AO301" s="227">
        <f>$H301*SUM(AO302:AO316)*(1+Gewinn)*(1+SicherheitAngebot)</f>
        <v>0</v>
      </c>
      <c r="AP301" s="227">
        <f>$H301*SUM(AP302:AP316)*(1+Gewinn)*(1+SicherheitAngebot)</f>
        <v>0</v>
      </c>
      <c r="AQ301" s="227">
        <f>$H301*SUM(AQ302:AQ316)*(1+Gewinn)*(1+SicherheitAngebot)</f>
        <v>0</v>
      </c>
      <c r="AR301" s="227">
        <f>$H301*SUM(AR302:AR316)*(1+Gewinn)*(1+SicherheitAngebot)</f>
        <v>0</v>
      </c>
      <c r="AS301" s="262"/>
      <c r="AT301" s="263">
        <f t="shared" si="228"/>
        <v>0</v>
      </c>
      <c r="AU301" s="259"/>
      <c r="AV301" s="491">
        <f>AK301*$AK$7+AL301*$AL$7+AM301*$AM$7+SUM(AN301:AR301)+AT301/Zuschläge_IBN+AT301</f>
        <v>0</v>
      </c>
      <c r="AX301" s="685">
        <f>U301+AV301</f>
        <v>0</v>
      </c>
      <c r="AZ301" s="490">
        <f>IF(H301&gt;0,U301/(1+SicherheitAngebot)*(1+Sicherheit),0)</f>
        <v>0</v>
      </c>
      <c r="BB301" s="490">
        <f>IF(H301&gt;0,AV301/(1+SicherheitAngebot)*(1+Sicherheit),0)</f>
        <v>0</v>
      </c>
      <c r="BD301" s="490">
        <f>AZ301+BB301</f>
        <v>0</v>
      </c>
      <c r="BE301" s="105"/>
      <c r="BF301" s="105"/>
      <c r="BG301" s="105"/>
      <c r="BH301" s="105"/>
      <c r="BI301" s="105"/>
      <c r="BJ301" s="105"/>
    </row>
    <row r="302" spans="2:62" ht="20.100000000000001" hidden="1" customHeight="1" outlineLevel="1">
      <c r="B302" s="99"/>
      <c r="C302" s="908"/>
      <c r="D302" s="909"/>
      <c r="E302" s="909"/>
      <c r="F302" s="910"/>
      <c r="G302" s="890"/>
      <c r="H302" s="901"/>
      <c r="I302" s="152"/>
      <c r="J302" s="152"/>
      <c r="K302" s="152"/>
      <c r="L302" s="152"/>
      <c r="M302" s="152"/>
      <c r="N302" s="152"/>
      <c r="O302" s="152"/>
      <c r="P302" s="153"/>
      <c r="Q302" s="153"/>
      <c r="R302" s="156">
        <f t="shared" si="238"/>
        <v>0</v>
      </c>
      <c r="S302" s="156">
        <f t="shared" si="239"/>
        <v>0</v>
      </c>
      <c r="U302" s="157">
        <f>I302*$I$7+J302*$J$7+K302*$K$7+L302*$L$7+M302*$M$7+N302*$N$7+O302*$O$7+R302+S302</f>
        <v>0</v>
      </c>
      <c r="W302" s="152"/>
      <c r="X302" s="152"/>
      <c r="Y302" s="152"/>
      <c r="Z302" s="152"/>
      <c r="AA302" s="152"/>
      <c r="AB302" s="152"/>
      <c r="AC302" s="347"/>
      <c r="AD302" s="152"/>
      <c r="AE302" s="152"/>
      <c r="AF302" s="152"/>
      <c r="AG302" s="152"/>
      <c r="AH302" s="152"/>
      <c r="AI302" s="152"/>
      <c r="AJ302" s="347"/>
      <c r="AK302" s="152"/>
      <c r="AL302" s="152"/>
      <c r="AM302" s="295"/>
      <c r="AN302" s="228"/>
      <c r="AO302" s="228"/>
      <c r="AP302" s="228"/>
      <c r="AQ302" s="228"/>
      <c r="AR302" s="228"/>
      <c r="AS302" s="348"/>
      <c r="AT302" s="264">
        <f t="shared" si="228"/>
        <v>0</v>
      </c>
      <c r="AU302" s="259"/>
      <c r="AV302" s="265">
        <f t="shared" ref="AV302:AV316" si="242">AK302*$AK$7+AL302*$AL$7+AM302*$AM$7+SUM(AN302:AR302)*(1+Gewinn)*(1+SicherheitAngebot)+AT302/Zuschläge_IBN+AT302</f>
        <v>0</v>
      </c>
      <c r="AX302" s="265">
        <f>U302+AV302</f>
        <v>0</v>
      </c>
      <c r="AZ302" s="492">
        <f t="shared" ref="AZ302:AZ316" si="243">U302/(1+SicherheitAngebot)*(1+Sicherheit)</f>
        <v>0</v>
      </c>
      <c r="BB302" s="492">
        <f t="shared" ref="BB302:BB316" si="244">AV302/(1+SicherheitAngebot)*(1+Sicherheit)</f>
        <v>0</v>
      </c>
      <c r="BD302" s="265">
        <f>AZ302+BB302</f>
        <v>0</v>
      </c>
      <c r="BE302" s="105"/>
      <c r="BF302" s="105"/>
      <c r="BG302" s="105"/>
      <c r="BH302" s="105"/>
      <c r="BI302" s="105"/>
      <c r="BJ302" s="105"/>
    </row>
    <row r="303" spans="2:62" ht="20.100000000000001" hidden="1" customHeight="1" outlineLevel="1">
      <c r="B303" s="100"/>
      <c r="C303" s="908"/>
      <c r="D303" s="909"/>
      <c r="E303" s="909"/>
      <c r="F303" s="910"/>
      <c r="G303" s="890"/>
      <c r="H303" s="891"/>
      <c r="I303" s="152"/>
      <c r="J303" s="152"/>
      <c r="K303" s="152"/>
      <c r="L303" s="152"/>
      <c r="M303" s="152"/>
      <c r="N303" s="152"/>
      <c r="O303" s="152"/>
      <c r="P303" s="153"/>
      <c r="Q303" s="153"/>
      <c r="R303" s="156">
        <f t="shared" si="238"/>
        <v>0</v>
      </c>
      <c r="S303" s="156">
        <f t="shared" si="239"/>
        <v>0</v>
      </c>
      <c r="U303" s="157">
        <f t="shared" ref="U303:U316" si="245">I303*$I$7+J303*$J$7+K303*$K$7+L303*$L$7+M303*$M$7+N303*$N$7+O303*$O$7+R303+S303</f>
        <v>0</v>
      </c>
      <c r="W303" s="152"/>
      <c r="X303" s="152"/>
      <c r="Y303" s="152"/>
      <c r="Z303" s="152"/>
      <c r="AA303" s="152"/>
      <c r="AB303" s="152"/>
      <c r="AC303" s="347"/>
      <c r="AD303" s="152"/>
      <c r="AE303" s="152"/>
      <c r="AF303" s="152"/>
      <c r="AG303" s="152"/>
      <c r="AH303" s="152"/>
      <c r="AI303" s="152"/>
      <c r="AJ303" s="347"/>
      <c r="AK303" s="152"/>
      <c r="AL303" s="152"/>
      <c r="AM303" s="295"/>
      <c r="AN303" s="228"/>
      <c r="AO303" s="228"/>
      <c r="AP303" s="228"/>
      <c r="AQ303" s="228"/>
      <c r="AR303" s="228"/>
      <c r="AS303" s="348"/>
      <c r="AT303" s="264">
        <f t="shared" si="228"/>
        <v>0</v>
      </c>
      <c r="AU303" s="259"/>
      <c r="AV303" s="265">
        <f t="shared" si="242"/>
        <v>0</v>
      </c>
      <c r="AX303" s="265">
        <f t="shared" ref="AX303:AX316" si="246">U303+AV303</f>
        <v>0</v>
      </c>
      <c r="AZ303" s="492">
        <f t="shared" si="243"/>
        <v>0</v>
      </c>
      <c r="BB303" s="492">
        <f t="shared" si="244"/>
        <v>0</v>
      </c>
      <c r="BD303" s="265">
        <f t="shared" ref="BD303:BD316" si="247">AZ303+BB303</f>
        <v>0</v>
      </c>
      <c r="BE303" s="105"/>
      <c r="BF303" s="105"/>
      <c r="BG303" s="105"/>
      <c r="BH303" s="105"/>
      <c r="BI303" s="105"/>
      <c r="BJ303" s="105"/>
    </row>
    <row r="304" spans="2:62" ht="20.100000000000001" hidden="1" customHeight="1" outlineLevel="1">
      <c r="B304" s="100"/>
      <c r="C304" s="908"/>
      <c r="D304" s="909"/>
      <c r="E304" s="909"/>
      <c r="F304" s="910"/>
      <c r="G304" s="890"/>
      <c r="H304" s="891"/>
      <c r="I304" s="152"/>
      <c r="J304" s="152"/>
      <c r="K304" s="152"/>
      <c r="L304" s="152"/>
      <c r="M304" s="152"/>
      <c r="N304" s="152"/>
      <c r="O304" s="152"/>
      <c r="P304" s="153"/>
      <c r="Q304" s="153"/>
      <c r="R304" s="156">
        <f t="shared" si="238"/>
        <v>0</v>
      </c>
      <c r="S304" s="156">
        <f t="shared" si="239"/>
        <v>0</v>
      </c>
      <c r="U304" s="157">
        <f t="shared" si="245"/>
        <v>0</v>
      </c>
      <c r="W304" s="152"/>
      <c r="X304" s="152"/>
      <c r="Y304" s="152"/>
      <c r="Z304" s="152"/>
      <c r="AA304" s="152"/>
      <c r="AB304" s="152"/>
      <c r="AC304" s="347"/>
      <c r="AD304" s="152"/>
      <c r="AE304" s="152"/>
      <c r="AF304" s="152"/>
      <c r="AG304" s="152"/>
      <c r="AH304" s="152"/>
      <c r="AI304" s="152"/>
      <c r="AJ304" s="347"/>
      <c r="AK304" s="152"/>
      <c r="AL304" s="152"/>
      <c r="AM304" s="295"/>
      <c r="AN304" s="228"/>
      <c r="AO304" s="228"/>
      <c r="AP304" s="228"/>
      <c r="AQ304" s="228"/>
      <c r="AR304" s="228"/>
      <c r="AS304" s="348"/>
      <c r="AT304" s="264">
        <f t="shared" si="228"/>
        <v>0</v>
      </c>
      <c r="AU304" s="259"/>
      <c r="AV304" s="265">
        <f t="shared" si="242"/>
        <v>0</v>
      </c>
      <c r="AX304" s="265">
        <f t="shared" si="246"/>
        <v>0</v>
      </c>
      <c r="AZ304" s="492">
        <f t="shared" si="243"/>
        <v>0</v>
      </c>
      <c r="BB304" s="492">
        <f t="shared" si="244"/>
        <v>0</v>
      </c>
      <c r="BD304" s="265">
        <f t="shared" si="247"/>
        <v>0</v>
      </c>
      <c r="BE304" s="105"/>
      <c r="BF304" s="105"/>
      <c r="BG304" s="105"/>
      <c r="BH304" s="105"/>
      <c r="BI304" s="105"/>
      <c r="BJ304" s="105"/>
    </row>
    <row r="305" spans="2:62" ht="20.100000000000001" hidden="1" customHeight="1" outlineLevel="1">
      <c r="B305" s="100"/>
      <c r="C305" s="908"/>
      <c r="D305" s="909"/>
      <c r="E305" s="909"/>
      <c r="F305" s="910"/>
      <c r="G305" s="890"/>
      <c r="H305" s="891"/>
      <c r="I305" s="152"/>
      <c r="J305" s="152"/>
      <c r="K305" s="152"/>
      <c r="L305" s="152"/>
      <c r="M305" s="152"/>
      <c r="N305" s="152"/>
      <c r="O305" s="152"/>
      <c r="P305" s="153"/>
      <c r="Q305" s="153"/>
      <c r="R305" s="156">
        <f t="shared" si="238"/>
        <v>0</v>
      </c>
      <c r="S305" s="156">
        <f t="shared" si="239"/>
        <v>0</v>
      </c>
      <c r="U305" s="157">
        <f t="shared" si="245"/>
        <v>0</v>
      </c>
      <c r="W305" s="152"/>
      <c r="X305" s="152"/>
      <c r="Y305" s="152"/>
      <c r="Z305" s="152"/>
      <c r="AA305" s="152"/>
      <c r="AB305" s="152"/>
      <c r="AC305" s="347"/>
      <c r="AD305" s="152"/>
      <c r="AE305" s="152"/>
      <c r="AF305" s="152"/>
      <c r="AG305" s="152"/>
      <c r="AH305" s="152"/>
      <c r="AI305" s="152"/>
      <c r="AJ305" s="347"/>
      <c r="AK305" s="152"/>
      <c r="AL305" s="152"/>
      <c r="AM305" s="295"/>
      <c r="AN305" s="228"/>
      <c r="AO305" s="228"/>
      <c r="AP305" s="228"/>
      <c r="AQ305" s="228"/>
      <c r="AR305" s="228"/>
      <c r="AS305" s="348"/>
      <c r="AT305" s="264">
        <f t="shared" si="228"/>
        <v>0</v>
      </c>
      <c r="AU305" s="259"/>
      <c r="AV305" s="265">
        <f t="shared" si="242"/>
        <v>0</v>
      </c>
      <c r="AX305" s="265">
        <f t="shared" si="246"/>
        <v>0</v>
      </c>
      <c r="AZ305" s="492">
        <f t="shared" si="243"/>
        <v>0</v>
      </c>
      <c r="BB305" s="492">
        <f t="shared" si="244"/>
        <v>0</v>
      </c>
      <c r="BD305" s="265">
        <f t="shared" si="247"/>
        <v>0</v>
      </c>
      <c r="BE305" s="105"/>
      <c r="BF305" s="105"/>
      <c r="BG305" s="105"/>
      <c r="BH305" s="105"/>
      <c r="BI305" s="105"/>
      <c r="BJ305" s="105"/>
    </row>
    <row r="306" spans="2:62" ht="20.100000000000001" hidden="1" customHeight="1" outlineLevel="1">
      <c r="B306" s="100"/>
      <c r="C306" s="908"/>
      <c r="D306" s="909"/>
      <c r="E306" s="909"/>
      <c r="F306" s="910"/>
      <c r="G306" s="890"/>
      <c r="H306" s="891"/>
      <c r="I306" s="152"/>
      <c r="J306" s="152"/>
      <c r="K306" s="152"/>
      <c r="L306" s="152"/>
      <c r="M306" s="152"/>
      <c r="N306" s="152"/>
      <c r="O306" s="152"/>
      <c r="P306" s="153"/>
      <c r="Q306" s="153"/>
      <c r="R306" s="156">
        <f t="shared" si="238"/>
        <v>0</v>
      </c>
      <c r="S306" s="156">
        <f t="shared" si="239"/>
        <v>0</v>
      </c>
      <c r="U306" s="157">
        <f t="shared" si="245"/>
        <v>0</v>
      </c>
      <c r="W306" s="152"/>
      <c r="X306" s="152"/>
      <c r="Y306" s="152"/>
      <c r="Z306" s="152"/>
      <c r="AA306" s="152"/>
      <c r="AB306" s="152"/>
      <c r="AC306" s="347"/>
      <c r="AD306" s="152"/>
      <c r="AE306" s="152"/>
      <c r="AF306" s="152"/>
      <c r="AG306" s="152"/>
      <c r="AH306" s="152"/>
      <c r="AI306" s="152"/>
      <c r="AJ306" s="347"/>
      <c r="AK306" s="152"/>
      <c r="AL306" s="152"/>
      <c r="AM306" s="295"/>
      <c r="AN306" s="228"/>
      <c r="AO306" s="228"/>
      <c r="AP306" s="228"/>
      <c r="AQ306" s="228"/>
      <c r="AR306" s="228"/>
      <c r="AS306" s="348"/>
      <c r="AT306" s="264">
        <f t="shared" si="228"/>
        <v>0</v>
      </c>
      <c r="AU306" s="259"/>
      <c r="AV306" s="265">
        <f t="shared" si="242"/>
        <v>0</v>
      </c>
      <c r="AX306" s="265">
        <f t="shared" si="246"/>
        <v>0</v>
      </c>
      <c r="AZ306" s="492">
        <f t="shared" si="243"/>
        <v>0</v>
      </c>
      <c r="BB306" s="492">
        <f t="shared" si="244"/>
        <v>0</v>
      </c>
      <c r="BD306" s="265">
        <f t="shared" si="247"/>
        <v>0</v>
      </c>
      <c r="BE306" s="105"/>
      <c r="BF306" s="105"/>
      <c r="BG306" s="105"/>
      <c r="BH306" s="105"/>
      <c r="BI306" s="105"/>
      <c r="BJ306" s="105"/>
    </row>
    <row r="307" spans="2:62" ht="20.100000000000001" hidden="1" customHeight="1" outlineLevel="1">
      <c r="B307" s="100"/>
      <c r="C307" s="908"/>
      <c r="D307" s="909"/>
      <c r="E307" s="909"/>
      <c r="F307" s="910"/>
      <c r="G307" s="890"/>
      <c r="H307" s="891"/>
      <c r="I307" s="152"/>
      <c r="J307" s="152"/>
      <c r="K307" s="152"/>
      <c r="L307" s="152"/>
      <c r="M307" s="152"/>
      <c r="N307" s="152"/>
      <c r="O307" s="152"/>
      <c r="P307" s="153"/>
      <c r="Q307" s="153"/>
      <c r="R307" s="156">
        <f t="shared" si="238"/>
        <v>0</v>
      </c>
      <c r="S307" s="156">
        <f t="shared" si="239"/>
        <v>0</v>
      </c>
      <c r="U307" s="157">
        <f t="shared" si="245"/>
        <v>0</v>
      </c>
      <c r="W307" s="152"/>
      <c r="X307" s="152"/>
      <c r="Y307" s="152"/>
      <c r="Z307" s="152"/>
      <c r="AA307" s="152"/>
      <c r="AB307" s="152"/>
      <c r="AC307" s="347"/>
      <c r="AD307" s="152"/>
      <c r="AE307" s="152"/>
      <c r="AF307" s="152"/>
      <c r="AG307" s="152"/>
      <c r="AH307" s="152"/>
      <c r="AI307" s="152"/>
      <c r="AJ307" s="347"/>
      <c r="AK307" s="152"/>
      <c r="AL307" s="152"/>
      <c r="AM307" s="295"/>
      <c r="AN307" s="228"/>
      <c r="AO307" s="228"/>
      <c r="AP307" s="228"/>
      <c r="AQ307" s="228"/>
      <c r="AR307" s="228"/>
      <c r="AS307" s="348"/>
      <c r="AT307" s="264">
        <f t="shared" si="228"/>
        <v>0</v>
      </c>
      <c r="AU307" s="259"/>
      <c r="AV307" s="265">
        <f t="shared" si="242"/>
        <v>0</v>
      </c>
      <c r="AX307" s="265">
        <f t="shared" si="246"/>
        <v>0</v>
      </c>
      <c r="AZ307" s="492">
        <f t="shared" si="243"/>
        <v>0</v>
      </c>
      <c r="BB307" s="492">
        <f t="shared" si="244"/>
        <v>0</v>
      </c>
      <c r="BD307" s="265">
        <f t="shared" si="247"/>
        <v>0</v>
      </c>
      <c r="BE307" s="105"/>
      <c r="BF307" s="105"/>
      <c r="BG307" s="105"/>
      <c r="BH307" s="105"/>
      <c r="BI307" s="105"/>
      <c r="BJ307" s="105"/>
    </row>
    <row r="308" spans="2:62" ht="20.100000000000001" hidden="1" customHeight="1" outlineLevel="1">
      <c r="B308" s="100"/>
      <c r="C308" s="908"/>
      <c r="D308" s="909"/>
      <c r="E308" s="909"/>
      <c r="F308" s="910"/>
      <c r="G308" s="890"/>
      <c r="H308" s="891"/>
      <c r="I308" s="152"/>
      <c r="J308" s="152"/>
      <c r="K308" s="152"/>
      <c r="L308" s="152"/>
      <c r="M308" s="152"/>
      <c r="N308" s="152"/>
      <c r="O308" s="152"/>
      <c r="P308" s="153"/>
      <c r="Q308" s="153"/>
      <c r="R308" s="156">
        <f t="shared" si="238"/>
        <v>0</v>
      </c>
      <c r="S308" s="156">
        <f t="shared" si="239"/>
        <v>0</v>
      </c>
      <c r="U308" s="157">
        <f t="shared" si="245"/>
        <v>0</v>
      </c>
      <c r="W308" s="152"/>
      <c r="X308" s="152"/>
      <c r="Y308" s="152"/>
      <c r="Z308" s="152"/>
      <c r="AA308" s="152"/>
      <c r="AB308" s="152"/>
      <c r="AC308" s="347"/>
      <c r="AD308" s="152"/>
      <c r="AE308" s="152"/>
      <c r="AF308" s="152"/>
      <c r="AG308" s="152"/>
      <c r="AH308" s="152"/>
      <c r="AI308" s="152"/>
      <c r="AJ308" s="347"/>
      <c r="AK308" s="152"/>
      <c r="AL308" s="152"/>
      <c r="AM308" s="295"/>
      <c r="AN308" s="228"/>
      <c r="AO308" s="228"/>
      <c r="AP308" s="228"/>
      <c r="AQ308" s="228"/>
      <c r="AR308" s="228"/>
      <c r="AS308" s="348"/>
      <c r="AT308" s="264">
        <f t="shared" si="228"/>
        <v>0</v>
      </c>
      <c r="AU308" s="259"/>
      <c r="AV308" s="265">
        <f t="shared" si="242"/>
        <v>0</v>
      </c>
      <c r="AX308" s="265">
        <f t="shared" si="246"/>
        <v>0</v>
      </c>
      <c r="AZ308" s="492">
        <f t="shared" si="243"/>
        <v>0</v>
      </c>
      <c r="BB308" s="492">
        <f t="shared" si="244"/>
        <v>0</v>
      </c>
      <c r="BD308" s="265">
        <f t="shared" si="247"/>
        <v>0</v>
      </c>
      <c r="BE308" s="105"/>
      <c r="BF308" s="105"/>
      <c r="BG308" s="105"/>
      <c r="BH308" s="105"/>
      <c r="BI308" s="105"/>
      <c r="BJ308" s="105"/>
    </row>
    <row r="309" spans="2:62" ht="20.100000000000001" hidden="1" customHeight="1" outlineLevel="1">
      <c r="B309" s="100"/>
      <c r="C309" s="908"/>
      <c r="D309" s="909"/>
      <c r="E309" s="909"/>
      <c r="F309" s="910"/>
      <c r="G309" s="890"/>
      <c r="H309" s="891"/>
      <c r="I309" s="152"/>
      <c r="J309" s="152"/>
      <c r="K309" s="152"/>
      <c r="L309" s="152"/>
      <c r="M309" s="152"/>
      <c r="N309" s="152"/>
      <c r="O309" s="152"/>
      <c r="P309" s="153"/>
      <c r="Q309" s="153"/>
      <c r="R309" s="156">
        <f t="shared" si="238"/>
        <v>0</v>
      </c>
      <c r="S309" s="156">
        <f t="shared" si="239"/>
        <v>0</v>
      </c>
      <c r="U309" s="157">
        <f t="shared" si="245"/>
        <v>0</v>
      </c>
      <c r="W309" s="152"/>
      <c r="X309" s="152"/>
      <c r="Y309" s="152"/>
      <c r="Z309" s="152"/>
      <c r="AA309" s="152"/>
      <c r="AB309" s="152"/>
      <c r="AC309" s="347"/>
      <c r="AD309" s="152"/>
      <c r="AE309" s="152"/>
      <c r="AF309" s="152"/>
      <c r="AG309" s="152"/>
      <c r="AH309" s="152"/>
      <c r="AI309" s="152"/>
      <c r="AJ309" s="347"/>
      <c r="AK309" s="152"/>
      <c r="AL309" s="152"/>
      <c r="AM309" s="295"/>
      <c r="AN309" s="228"/>
      <c r="AO309" s="228"/>
      <c r="AP309" s="228"/>
      <c r="AQ309" s="228"/>
      <c r="AR309" s="228"/>
      <c r="AS309" s="348"/>
      <c r="AT309" s="264">
        <f t="shared" si="228"/>
        <v>0</v>
      </c>
      <c r="AU309" s="259"/>
      <c r="AV309" s="265">
        <f t="shared" si="242"/>
        <v>0</v>
      </c>
      <c r="AX309" s="265">
        <f t="shared" si="246"/>
        <v>0</v>
      </c>
      <c r="AZ309" s="492">
        <f t="shared" si="243"/>
        <v>0</v>
      </c>
      <c r="BB309" s="492">
        <f t="shared" si="244"/>
        <v>0</v>
      </c>
      <c r="BD309" s="265">
        <f t="shared" si="247"/>
        <v>0</v>
      </c>
      <c r="BE309" s="105"/>
      <c r="BF309" s="105"/>
      <c r="BG309" s="105"/>
      <c r="BH309" s="105"/>
      <c r="BI309" s="105"/>
      <c r="BJ309" s="105"/>
    </row>
    <row r="310" spans="2:62" ht="20.100000000000001" hidden="1" customHeight="1" outlineLevel="1">
      <c r="B310" s="100"/>
      <c r="C310" s="908"/>
      <c r="D310" s="909"/>
      <c r="E310" s="909"/>
      <c r="F310" s="910"/>
      <c r="G310" s="890"/>
      <c r="H310" s="891"/>
      <c r="I310" s="152"/>
      <c r="J310" s="152"/>
      <c r="K310" s="152"/>
      <c r="L310" s="152"/>
      <c r="M310" s="152"/>
      <c r="N310" s="152"/>
      <c r="O310" s="152"/>
      <c r="P310" s="153"/>
      <c r="Q310" s="153"/>
      <c r="R310" s="156">
        <f t="shared" si="238"/>
        <v>0</v>
      </c>
      <c r="S310" s="156">
        <f t="shared" si="239"/>
        <v>0</v>
      </c>
      <c r="U310" s="157">
        <f t="shared" si="245"/>
        <v>0</v>
      </c>
      <c r="W310" s="152"/>
      <c r="X310" s="152"/>
      <c r="Y310" s="152"/>
      <c r="Z310" s="152"/>
      <c r="AA310" s="152"/>
      <c r="AB310" s="152"/>
      <c r="AC310" s="347"/>
      <c r="AD310" s="152"/>
      <c r="AE310" s="152"/>
      <c r="AF310" s="152"/>
      <c r="AG310" s="152"/>
      <c r="AH310" s="152"/>
      <c r="AI310" s="152"/>
      <c r="AJ310" s="347"/>
      <c r="AK310" s="152"/>
      <c r="AL310" s="152"/>
      <c r="AM310" s="295"/>
      <c r="AN310" s="228"/>
      <c r="AO310" s="228"/>
      <c r="AP310" s="228"/>
      <c r="AQ310" s="228"/>
      <c r="AR310" s="228"/>
      <c r="AS310" s="348"/>
      <c r="AT310" s="264">
        <f t="shared" si="228"/>
        <v>0</v>
      </c>
      <c r="AU310" s="259"/>
      <c r="AV310" s="265">
        <f t="shared" si="242"/>
        <v>0</v>
      </c>
      <c r="AX310" s="265">
        <f t="shared" si="246"/>
        <v>0</v>
      </c>
      <c r="AZ310" s="492">
        <f t="shared" si="243"/>
        <v>0</v>
      </c>
      <c r="BB310" s="492">
        <f t="shared" si="244"/>
        <v>0</v>
      </c>
      <c r="BD310" s="265">
        <f t="shared" si="247"/>
        <v>0</v>
      </c>
      <c r="BE310" s="105"/>
      <c r="BF310" s="105"/>
      <c r="BG310" s="105"/>
      <c r="BH310" s="105"/>
      <c r="BI310" s="105"/>
      <c r="BJ310" s="105"/>
    </row>
    <row r="311" spans="2:62" ht="20.100000000000001" hidden="1" customHeight="1" outlineLevel="1">
      <c r="B311" s="100"/>
      <c r="C311" s="908"/>
      <c r="D311" s="909"/>
      <c r="E311" s="909"/>
      <c r="F311" s="910"/>
      <c r="G311" s="890"/>
      <c r="H311" s="891"/>
      <c r="I311" s="152"/>
      <c r="J311" s="152"/>
      <c r="K311" s="152"/>
      <c r="L311" s="152"/>
      <c r="M311" s="152"/>
      <c r="N311" s="152"/>
      <c r="O311" s="152"/>
      <c r="P311" s="153"/>
      <c r="Q311" s="153"/>
      <c r="R311" s="156">
        <f t="shared" si="238"/>
        <v>0</v>
      </c>
      <c r="S311" s="156">
        <f t="shared" si="239"/>
        <v>0</v>
      </c>
      <c r="U311" s="157">
        <f t="shared" si="245"/>
        <v>0</v>
      </c>
      <c r="W311" s="152"/>
      <c r="X311" s="152"/>
      <c r="Y311" s="152"/>
      <c r="Z311" s="152"/>
      <c r="AA311" s="152"/>
      <c r="AB311" s="152"/>
      <c r="AC311" s="347"/>
      <c r="AD311" s="152"/>
      <c r="AE311" s="152"/>
      <c r="AF311" s="152"/>
      <c r="AG311" s="152"/>
      <c r="AH311" s="152"/>
      <c r="AI311" s="152"/>
      <c r="AJ311" s="347"/>
      <c r="AK311" s="152"/>
      <c r="AL311" s="152"/>
      <c r="AM311" s="295"/>
      <c r="AN311" s="228"/>
      <c r="AO311" s="228"/>
      <c r="AP311" s="228"/>
      <c r="AQ311" s="228"/>
      <c r="AR311" s="228"/>
      <c r="AS311" s="348"/>
      <c r="AT311" s="264">
        <f t="shared" si="228"/>
        <v>0</v>
      </c>
      <c r="AU311" s="259"/>
      <c r="AV311" s="265">
        <f t="shared" si="242"/>
        <v>0</v>
      </c>
      <c r="AX311" s="265">
        <f t="shared" si="246"/>
        <v>0</v>
      </c>
      <c r="AZ311" s="492">
        <f t="shared" si="243"/>
        <v>0</v>
      </c>
      <c r="BB311" s="492">
        <f t="shared" si="244"/>
        <v>0</v>
      </c>
      <c r="BD311" s="265">
        <f t="shared" si="247"/>
        <v>0</v>
      </c>
      <c r="BE311" s="105"/>
      <c r="BF311" s="105"/>
      <c r="BG311" s="105"/>
      <c r="BH311" s="105"/>
      <c r="BI311" s="105"/>
      <c r="BJ311" s="105"/>
    </row>
    <row r="312" spans="2:62" ht="20.100000000000001" hidden="1" customHeight="1" outlineLevel="1">
      <c r="B312" s="100"/>
      <c r="C312" s="908"/>
      <c r="D312" s="909"/>
      <c r="E312" s="909"/>
      <c r="F312" s="910"/>
      <c r="G312" s="890"/>
      <c r="H312" s="891"/>
      <c r="I312" s="152"/>
      <c r="J312" s="152"/>
      <c r="K312" s="152"/>
      <c r="L312" s="152"/>
      <c r="M312" s="152"/>
      <c r="N312" s="152"/>
      <c r="O312" s="152"/>
      <c r="P312" s="153"/>
      <c r="Q312" s="153"/>
      <c r="R312" s="156">
        <f t="shared" si="238"/>
        <v>0</v>
      </c>
      <c r="S312" s="156">
        <f t="shared" si="239"/>
        <v>0</v>
      </c>
      <c r="U312" s="157">
        <f t="shared" si="245"/>
        <v>0</v>
      </c>
      <c r="W312" s="152"/>
      <c r="X312" s="152"/>
      <c r="Y312" s="152"/>
      <c r="Z312" s="152"/>
      <c r="AA312" s="152"/>
      <c r="AB312" s="152"/>
      <c r="AC312" s="347"/>
      <c r="AD312" s="152"/>
      <c r="AE312" s="152"/>
      <c r="AF312" s="152"/>
      <c r="AG312" s="152"/>
      <c r="AH312" s="152"/>
      <c r="AI312" s="152"/>
      <c r="AJ312" s="347"/>
      <c r="AK312" s="152"/>
      <c r="AL312" s="152"/>
      <c r="AM312" s="295"/>
      <c r="AN312" s="228"/>
      <c r="AO312" s="228"/>
      <c r="AP312" s="228"/>
      <c r="AQ312" s="228"/>
      <c r="AR312" s="228"/>
      <c r="AS312" s="348"/>
      <c r="AT312" s="264">
        <f t="shared" si="228"/>
        <v>0</v>
      </c>
      <c r="AU312" s="259"/>
      <c r="AV312" s="265">
        <f t="shared" si="242"/>
        <v>0</v>
      </c>
      <c r="AX312" s="265">
        <f t="shared" si="246"/>
        <v>0</v>
      </c>
      <c r="AZ312" s="492">
        <f t="shared" si="243"/>
        <v>0</v>
      </c>
      <c r="BB312" s="492">
        <f t="shared" si="244"/>
        <v>0</v>
      </c>
      <c r="BD312" s="265">
        <f t="shared" si="247"/>
        <v>0</v>
      </c>
      <c r="BE312" s="105"/>
      <c r="BF312" s="105"/>
      <c r="BG312" s="105"/>
      <c r="BH312" s="105"/>
      <c r="BI312" s="105"/>
      <c r="BJ312" s="105"/>
    </row>
    <row r="313" spans="2:62" ht="20.100000000000001" hidden="1" customHeight="1" outlineLevel="1">
      <c r="B313" s="100"/>
      <c r="C313" s="908"/>
      <c r="D313" s="909"/>
      <c r="E313" s="909"/>
      <c r="F313" s="910"/>
      <c r="G313" s="890"/>
      <c r="H313" s="891"/>
      <c r="I313" s="152"/>
      <c r="J313" s="152"/>
      <c r="K313" s="152"/>
      <c r="L313" s="152"/>
      <c r="M313" s="152"/>
      <c r="N313" s="152"/>
      <c r="O313" s="152"/>
      <c r="P313" s="153"/>
      <c r="Q313" s="153"/>
      <c r="R313" s="156">
        <f t="shared" si="238"/>
        <v>0</v>
      </c>
      <c r="S313" s="156">
        <f t="shared" si="239"/>
        <v>0</v>
      </c>
      <c r="U313" s="157">
        <f t="shared" si="245"/>
        <v>0</v>
      </c>
      <c r="W313" s="152"/>
      <c r="X313" s="152"/>
      <c r="Y313" s="152"/>
      <c r="Z313" s="152"/>
      <c r="AA313" s="152"/>
      <c r="AB313" s="152"/>
      <c r="AC313" s="347"/>
      <c r="AD313" s="152"/>
      <c r="AE313" s="152"/>
      <c r="AF313" s="152"/>
      <c r="AG313" s="152"/>
      <c r="AH313" s="152"/>
      <c r="AI313" s="152"/>
      <c r="AJ313" s="347"/>
      <c r="AK313" s="152"/>
      <c r="AL313" s="152"/>
      <c r="AM313" s="295"/>
      <c r="AN313" s="228"/>
      <c r="AO313" s="228"/>
      <c r="AP313" s="228"/>
      <c r="AQ313" s="228"/>
      <c r="AR313" s="228"/>
      <c r="AS313" s="348"/>
      <c r="AT313" s="264">
        <f t="shared" si="228"/>
        <v>0</v>
      </c>
      <c r="AU313" s="259"/>
      <c r="AV313" s="265">
        <f t="shared" si="242"/>
        <v>0</v>
      </c>
      <c r="AX313" s="265">
        <f t="shared" si="246"/>
        <v>0</v>
      </c>
      <c r="AZ313" s="492">
        <f t="shared" si="243"/>
        <v>0</v>
      </c>
      <c r="BB313" s="492">
        <f t="shared" si="244"/>
        <v>0</v>
      </c>
      <c r="BD313" s="265">
        <f t="shared" si="247"/>
        <v>0</v>
      </c>
      <c r="BE313" s="105"/>
      <c r="BF313" s="105"/>
      <c r="BG313" s="105"/>
      <c r="BH313" s="105"/>
      <c r="BI313" s="105"/>
      <c r="BJ313" s="105"/>
    </row>
    <row r="314" spans="2:62" ht="20.100000000000001" hidden="1" customHeight="1" outlineLevel="1">
      <c r="B314" s="100"/>
      <c r="C314" s="908"/>
      <c r="D314" s="909"/>
      <c r="E314" s="909"/>
      <c r="F314" s="910"/>
      <c r="G314" s="890"/>
      <c r="H314" s="891"/>
      <c r="I314" s="152"/>
      <c r="J314" s="152"/>
      <c r="K314" s="152"/>
      <c r="L314" s="152"/>
      <c r="M314" s="152"/>
      <c r="N314" s="152"/>
      <c r="O314" s="152"/>
      <c r="P314" s="153"/>
      <c r="Q314" s="153"/>
      <c r="R314" s="156">
        <f t="shared" si="238"/>
        <v>0</v>
      </c>
      <c r="S314" s="156">
        <f t="shared" si="239"/>
        <v>0</v>
      </c>
      <c r="U314" s="157">
        <f t="shared" si="245"/>
        <v>0</v>
      </c>
      <c r="W314" s="152"/>
      <c r="X314" s="152"/>
      <c r="Y314" s="152"/>
      <c r="Z314" s="152"/>
      <c r="AA314" s="152"/>
      <c r="AB314" s="152"/>
      <c r="AC314" s="347"/>
      <c r="AD314" s="152"/>
      <c r="AE314" s="152"/>
      <c r="AF314" s="152"/>
      <c r="AG314" s="152"/>
      <c r="AH314" s="152"/>
      <c r="AI314" s="152"/>
      <c r="AJ314" s="347"/>
      <c r="AK314" s="152"/>
      <c r="AL314" s="152"/>
      <c r="AM314" s="295"/>
      <c r="AN314" s="228"/>
      <c r="AO314" s="228"/>
      <c r="AP314" s="228"/>
      <c r="AQ314" s="228"/>
      <c r="AR314" s="228"/>
      <c r="AS314" s="348"/>
      <c r="AT314" s="264">
        <f t="shared" si="228"/>
        <v>0</v>
      </c>
      <c r="AU314" s="259"/>
      <c r="AV314" s="265">
        <f t="shared" si="242"/>
        <v>0</v>
      </c>
      <c r="AX314" s="265">
        <f t="shared" si="246"/>
        <v>0</v>
      </c>
      <c r="AZ314" s="492">
        <f t="shared" si="243"/>
        <v>0</v>
      </c>
      <c r="BB314" s="492">
        <f t="shared" si="244"/>
        <v>0</v>
      </c>
      <c r="BD314" s="265">
        <f t="shared" si="247"/>
        <v>0</v>
      </c>
      <c r="BE314" s="105"/>
      <c r="BF314" s="105"/>
      <c r="BG314" s="105"/>
      <c r="BH314" s="105"/>
      <c r="BI314" s="105"/>
      <c r="BJ314" s="105"/>
    </row>
    <row r="315" spans="2:62" ht="20.100000000000001" hidden="1" customHeight="1" outlineLevel="1">
      <c r="B315" s="100"/>
      <c r="C315" s="908"/>
      <c r="D315" s="909"/>
      <c r="E315" s="909"/>
      <c r="F315" s="910"/>
      <c r="G315" s="890"/>
      <c r="H315" s="891"/>
      <c r="I315" s="152"/>
      <c r="J315" s="152"/>
      <c r="K315" s="152"/>
      <c r="L315" s="152"/>
      <c r="M315" s="152"/>
      <c r="N315" s="152"/>
      <c r="O315" s="152"/>
      <c r="P315" s="153"/>
      <c r="Q315" s="153"/>
      <c r="R315" s="156">
        <f t="shared" si="238"/>
        <v>0</v>
      </c>
      <c r="S315" s="156">
        <f t="shared" si="239"/>
        <v>0</v>
      </c>
      <c r="U315" s="157">
        <f t="shared" si="245"/>
        <v>0</v>
      </c>
      <c r="W315" s="152"/>
      <c r="X315" s="152"/>
      <c r="Y315" s="152"/>
      <c r="Z315" s="152"/>
      <c r="AA315" s="152"/>
      <c r="AB315" s="152"/>
      <c r="AC315" s="347"/>
      <c r="AD315" s="152"/>
      <c r="AE315" s="152"/>
      <c r="AF315" s="152"/>
      <c r="AG315" s="152"/>
      <c r="AH315" s="152"/>
      <c r="AI315" s="152"/>
      <c r="AJ315" s="347"/>
      <c r="AK315" s="152"/>
      <c r="AL315" s="152"/>
      <c r="AM315" s="295"/>
      <c r="AN315" s="228"/>
      <c r="AO315" s="228"/>
      <c r="AP315" s="228"/>
      <c r="AQ315" s="228"/>
      <c r="AR315" s="228"/>
      <c r="AS315" s="348"/>
      <c r="AT315" s="264">
        <f t="shared" si="228"/>
        <v>0</v>
      </c>
      <c r="AU315" s="259"/>
      <c r="AV315" s="265">
        <f t="shared" si="242"/>
        <v>0</v>
      </c>
      <c r="AX315" s="265">
        <f t="shared" si="246"/>
        <v>0</v>
      </c>
      <c r="AZ315" s="492">
        <f t="shared" si="243"/>
        <v>0</v>
      </c>
      <c r="BB315" s="492">
        <f t="shared" si="244"/>
        <v>0</v>
      </c>
      <c r="BD315" s="265">
        <f t="shared" si="247"/>
        <v>0</v>
      </c>
      <c r="BE315" s="105"/>
      <c r="BF315" s="105"/>
      <c r="BG315" s="105"/>
      <c r="BH315" s="105"/>
      <c r="BI315" s="105"/>
      <c r="BJ315" s="105"/>
    </row>
    <row r="316" spans="2:62" ht="20.100000000000001" hidden="1" customHeight="1" outlineLevel="1">
      <c r="B316" s="100"/>
      <c r="C316" s="908"/>
      <c r="D316" s="909"/>
      <c r="E316" s="909"/>
      <c r="F316" s="910"/>
      <c r="G316" s="890"/>
      <c r="H316" s="891"/>
      <c r="I316" s="152"/>
      <c r="J316" s="152"/>
      <c r="K316" s="152"/>
      <c r="L316" s="152"/>
      <c r="M316" s="152"/>
      <c r="N316" s="152"/>
      <c r="O316" s="152"/>
      <c r="P316" s="153"/>
      <c r="Q316" s="153"/>
      <c r="R316" s="156">
        <f t="shared" si="238"/>
        <v>0</v>
      </c>
      <c r="S316" s="156">
        <f t="shared" si="239"/>
        <v>0</v>
      </c>
      <c r="U316" s="157">
        <f t="shared" si="245"/>
        <v>0</v>
      </c>
      <c r="W316" s="152"/>
      <c r="X316" s="152"/>
      <c r="Y316" s="152"/>
      <c r="Z316" s="152"/>
      <c r="AA316" s="152"/>
      <c r="AB316" s="152"/>
      <c r="AC316" s="347"/>
      <c r="AD316" s="152"/>
      <c r="AE316" s="152"/>
      <c r="AF316" s="152"/>
      <c r="AG316" s="152"/>
      <c r="AH316" s="152"/>
      <c r="AI316" s="152"/>
      <c r="AJ316" s="347"/>
      <c r="AK316" s="152"/>
      <c r="AL316" s="152"/>
      <c r="AM316" s="295"/>
      <c r="AN316" s="228"/>
      <c r="AO316" s="228"/>
      <c r="AP316" s="228"/>
      <c r="AQ316" s="228"/>
      <c r="AR316" s="228"/>
      <c r="AS316" s="348"/>
      <c r="AT316" s="264">
        <f t="shared" si="228"/>
        <v>0</v>
      </c>
      <c r="AU316" s="259"/>
      <c r="AV316" s="265">
        <f t="shared" si="242"/>
        <v>0</v>
      </c>
      <c r="AX316" s="265">
        <f t="shared" si="246"/>
        <v>0</v>
      </c>
      <c r="AZ316" s="492">
        <f t="shared" si="243"/>
        <v>0</v>
      </c>
      <c r="BB316" s="492">
        <f t="shared" si="244"/>
        <v>0</v>
      </c>
      <c r="BD316" s="265">
        <f t="shared" si="247"/>
        <v>0</v>
      </c>
      <c r="BE316" s="105"/>
      <c r="BF316" s="105"/>
      <c r="BG316" s="105"/>
      <c r="BH316" s="105"/>
      <c r="BI316" s="105"/>
      <c r="BJ316" s="105"/>
    </row>
    <row r="317" spans="2:62" ht="9.9499999999999993" hidden="1" customHeight="1" outlineLevel="1">
      <c r="B317" s="101"/>
      <c r="C317" s="208"/>
      <c r="D317" s="208"/>
      <c r="E317" s="208"/>
      <c r="F317" s="208"/>
      <c r="G317" s="237"/>
      <c r="H317" s="207"/>
      <c r="I317" s="257"/>
      <c r="J317" s="257"/>
      <c r="K317" s="257"/>
      <c r="L317" s="257"/>
      <c r="M317" s="257"/>
      <c r="N317" s="257"/>
      <c r="O317" s="257"/>
      <c r="P317" s="256"/>
      <c r="Q317" s="102"/>
      <c r="R317" s="102"/>
      <c r="S317" s="102"/>
      <c r="U317" s="98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Z317" s="493"/>
      <c r="BE317" s="105"/>
      <c r="BF317" s="105"/>
      <c r="BG317" s="105"/>
      <c r="BH317" s="105"/>
      <c r="BI317" s="105"/>
      <c r="BJ317" s="105"/>
    </row>
    <row r="318" spans="2:62" ht="20.100000000000001" customHeight="1" collapsed="1">
      <c r="B318" s="8">
        <f>B301+1</f>
        <v>19</v>
      </c>
      <c r="C318" s="916"/>
      <c r="D318" s="917"/>
      <c r="E318" s="917"/>
      <c r="F318" s="918"/>
      <c r="G318" s="429"/>
      <c r="H318" s="206">
        <v>1</v>
      </c>
      <c r="I318" s="642">
        <f t="shared" ref="I318" si="248">$H318*SUM(I319:I333)</f>
        <v>0</v>
      </c>
      <c r="J318" s="643">
        <f t="shared" ref="J318:O318" si="249">$H318*SUM(J319:J333)</f>
        <v>0</v>
      </c>
      <c r="K318" s="644">
        <f t="shared" si="249"/>
        <v>0</v>
      </c>
      <c r="L318" s="645">
        <f t="shared" si="249"/>
        <v>0</v>
      </c>
      <c r="M318" s="645">
        <f t="shared" si="249"/>
        <v>0</v>
      </c>
      <c r="N318" s="644">
        <f t="shared" si="249"/>
        <v>0</v>
      </c>
      <c r="O318" s="642">
        <f t="shared" si="249"/>
        <v>0</v>
      </c>
      <c r="P318" s="209">
        <f t="shared" ref="P318:Q318" si="250">$H318*SUM(P319:P333)</f>
        <v>0</v>
      </c>
      <c r="Q318" s="210">
        <f t="shared" si="250"/>
        <v>0</v>
      </c>
      <c r="R318" s="136">
        <f t="shared" ref="R318:R333" si="251">P318*(1+Gewinn)*(1+SicherheitAngebot)</f>
        <v>0</v>
      </c>
      <c r="S318" s="137">
        <f t="shared" ref="S318:S333" si="252">Q318*(1+MGKZ)*(1+Gewinn)*(1+SicherheitAngebot)</f>
        <v>0</v>
      </c>
      <c r="U318" s="10">
        <f>I318*$I$7+J318*$J$7+K318*$K$7+L318*$L$7+M318*$M$7+N318*$N$7+O318*$O$7+R318+S318</f>
        <v>0</v>
      </c>
      <c r="W318" s="646">
        <f t="shared" ref="W318:AB318" si="253">$H318*SUM(W319:W333)</f>
        <v>0</v>
      </c>
      <c r="X318" s="647">
        <f t="shared" si="253"/>
        <v>0</v>
      </c>
      <c r="Y318" s="648">
        <f t="shared" si="253"/>
        <v>0</v>
      </c>
      <c r="Z318" s="649">
        <f t="shared" si="253"/>
        <v>0</v>
      </c>
      <c r="AA318" s="648">
        <f t="shared" si="253"/>
        <v>0</v>
      </c>
      <c r="AB318" s="646">
        <f t="shared" si="253"/>
        <v>0</v>
      </c>
      <c r="AC318" s="258"/>
      <c r="AD318" s="646">
        <f t="shared" ref="AD318:AM318" si="254">$H318*SUM(AD319:AD333)</f>
        <v>0</v>
      </c>
      <c r="AE318" s="647">
        <f t="shared" si="254"/>
        <v>0</v>
      </c>
      <c r="AF318" s="648">
        <f t="shared" si="254"/>
        <v>0</v>
      </c>
      <c r="AG318" s="649">
        <f t="shared" si="254"/>
        <v>0</v>
      </c>
      <c r="AH318" s="648">
        <f t="shared" si="254"/>
        <v>0</v>
      </c>
      <c r="AI318" s="646">
        <f t="shared" si="254"/>
        <v>0</v>
      </c>
      <c r="AJ318" s="258"/>
      <c r="AK318" s="653">
        <f t="shared" si="254"/>
        <v>0</v>
      </c>
      <c r="AL318" s="653">
        <f t="shared" si="254"/>
        <v>0</v>
      </c>
      <c r="AM318" s="653">
        <f t="shared" si="254"/>
        <v>0</v>
      </c>
      <c r="AN318" s="227">
        <f>$H318*SUM(AN319:AN333)*(1+Gewinn)*(1+SicherheitAngebot)</f>
        <v>0</v>
      </c>
      <c r="AO318" s="227">
        <f>$H318*SUM(AO319:AO333)*(1+Gewinn)*(1+SicherheitAngebot)</f>
        <v>0</v>
      </c>
      <c r="AP318" s="227">
        <f>$H318*SUM(AP319:AP333)*(1+Gewinn)*(1+SicherheitAngebot)</f>
        <v>0</v>
      </c>
      <c r="AQ318" s="227">
        <f>$H318*SUM(AQ319:AQ333)*(1+Gewinn)*(1+SicherheitAngebot)</f>
        <v>0</v>
      </c>
      <c r="AR318" s="227">
        <f>$H318*SUM(AR319:AR333)*(1+Gewinn)*(1+SicherheitAngebot)</f>
        <v>0</v>
      </c>
      <c r="AS318" s="262"/>
      <c r="AT318" s="263">
        <f t="shared" si="228"/>
        <v>0</v>
      </c>
      <c r="AU318" s="259"/>
      <c r="AV318" s="491">
        <f>AK318*$AK$7+AL318*$AL$7+AM318*$AM$7+SUM(AN318:AR318)+AT318/Zuschläge_IBN+AT318</f>
        <v>0</v>
      </c>
      <c r="AX318" s="685">
        <f>U318+AV318</f>
        <v>0</v>
      </c>
      <c r="AZ318" s="490">
        <f>IF(H318&gt;0,U318/(1+SicherheitAngebot)*(1+Sicherheit),0)</f>
        <v>0</v>
      </c>
      <c r="BB318" s="490">
        <f>IF(H318&gt;0,AV318/(1+SicherheitAngebot)*(1+Sicherheit),0)</f>
        <v>0</v>
      </c>
      <c r="BD318" s="490">
        <f>AZ318+BB318</f>
        <v>0</v>
      </c>
      <c r="BE318" s="105"/>
      <c r="BF318" s="105"/>
      <c r="BG318" s="105"/>
      <c r="BH318" s="105"/>
      <c r="BI318" s="105"/>
      <c r="BJ318" s="105"/>
    </row>
    <row r="319" spans="2:62" ht="20.100000000000001" hidden="1" customHeight="1" outlineLevel="1">
      <c r="B319" s="99"/>
      <c r="C319" s="908"/>
      <c r="D319" s="909"/>
      <c r="E319" s="909"/>
      <c r="F319" s="910"/>
      <c r="G319" s="890"/>
      <c r="H319" s="901"/>
      <c r="I319" s="152"/>
      <c r="J319" s="152"/>
      <c r="K319" s="152"/>
      <c r="L319" s="152"/>
      <c r="M319" s="152"/>
      <c r="N319" s="152"/>
      <c r="O319" s="152"/>
      <c r="P319" s="153"/>
      <c r="Q319" s="153"/>
      <c r="R319" s="156">
        <f t="shared" si="251"/>
        <v>0</v>
      </c>
      <c r="S319" s="156">
        <f t="shared" si="252"/>
        <v>0</v>
      </c>
      <c r="U319" s="157">
        <f>I319*$I$7+J319*$J$7+K319*$K$7+L319*$L$7+M319*$M$7+N319*$N$7+O319*$O$7+R319+S319</f>
        <v>0</v>
      </c>
      <c r="W319" s="152"/>
      <c r="X319" s="152"/>
      <c r="Y319" s="152"/>
      <c r="Z319" s="152"/>
      <c r="AA319" s="152"/>
      <c r="AB319" s="152"/>
      <c r="AC319" s="347"/>
      <c r="AD319" s="152"/>
      <c r="AE319" s="152"/>
      <c r="AF319" s="152"/>
      <c r="AG319" s="152"/>
      <c r="AH319" s="152"/>
      <c r="AI319" s="152"/>
      <c r="AJ319" s="347"/>
      <c r="AK319" s="152"/>
      <c r="AL319" s="152"/>
      <c r="AM319" s="295"/>
      <c r="AN319" s="228"/>
      <c r="AO319" s="228"/>
      <c r="AP319" s="228"/>
      <c r="AQ319" s="228"/>
      <c r="AR319" s="228"/>
      <c r="AS319" s="348"/>
      <c r="AT319" s="264">
        <f t="shared" si="228"/>
        <v>0</v>
      </c>
      <c r="AU319" s="259"/>
      <c r="AV319" s="265">
        <f t="shared" ref="AV319:AV333" si="255">AK319*$AK$7+AL319*$AL$7+AM319*$AM$7+SUM(AN319:AR319)*(1+Gewinn)*(1+SicherheitAngebot)+AT319/Zuschläge_IBN+AT319</f>
        <v>0</v>
      </c>
      <c r="AX319" s="265">
        <f>U319+AV319</f>
        <v>0</v>
      </c>
      <c r="AZ319" s="492">
        <f t="shared" ref="AZ319:AZ333" si="256">U319/(1+SicherheitAngebot)*(1+Sicherheit)</f>
        <v>0</v>
      </c>
      <c r="BB319" s="492">
        <f t="shared" ref="BB319:BB333" si="257">AV319/(1+SicherheitAngebot)*(1+Sicherheit)</f>
        <v>0</v>
      </c>
      <c r="BD319" s="265">
        <f>AZ319+BB319</f>
        <v>0</v>
      </c>
      <c r="BE319" s="105"/>
      <c r="BF319" s="105"/>
      <c r="BG319" s="105"/>
      <c r="BH319" s="105"/>
      <c r="BI319" s="105"/>
      <c r="BJ319" s="105"/>
    </row>
    <row r="320" spans="2:62" ht="20.100000000000001" hidden="1" customHeight="1" outlineLevel="1">
      <c r="B320" s="100"/>
      <c r="C320" s="908"/>
      <c r="D320" s="909"/>
      <c r="E320" s="909"/>
      <c r="F320" s="910"/>
      <c r="G320" s="890"/>
      <c r="H320" s="891"/>
      <c r="I320" s="152"/>
      <c r="J320" s="152"/>
      <c r="K320" s="152"/>
      <c r="L320" s="152"/>
      <c r="M320" s="152"/>
      <c r="N320" s="152"/>
      <c r="O320" s="152"/>
      <c r="P320" s="153"/>
      <c r="Q320" s="153"/>
      <c r="R320" s="156">
        <f t="shared" si="251"/>
        <v>0</v>
      </c>
      <c r="S320" s="156">
        <f t="shared" si="252"/>
        <v>0</v>
      </c>
      <c r="U320" s="157">
        <f t="shared" ref="U320:U333" si="258">I320*$I$7+J320*$J$7+K320*$K$7+L320*$L$7+M320*$M$7+N320*$N$7+O320*$O$7+R320+S320</f>
        <v>0</v>
      </c>
      <c r="W320" s="152"/>
      <c r="X320" s="152"/>
      <c r="Y320" s="152"/>
      <c r="Z320" s="152"/>
      <c r="AA320" s="152"/>
      <c r="AB320" s="152"/>
      <c r="AC320" s="347"/>
      <c r="AD320" s="152"/>
      <c r="AE320" s="152"/>
      <c r="AF320" s="152"/>
      <c r="AG320" s="152"/>
      <c r="AH320" s="152"/>
      <c r="AI320" s="152"/>
      <c r="AJ320" s="347"/>
      <c r="AK320" s="152"/>
      <c r="AL320" s="152"/>
      <c r="AM320" s="295"/>
      <c r="AN320" s="228"/>
      <c r="AO320" s="228"/>
      <c r="AP320" s="228"/>
      <c r="AQ320" s="228"/>
      <c r="AR320" s="228"/>
      <c r="AS320" s="348"/>
      <c r="AT320" s="264">
        <f t="shared" si="228"/>
        <v>0</v>
      </c>
      <c r="AU320" s="259"/>
      <c r="AV320" s="265">
        <f t="shared" si="255"/>
        <v>0</v>
      </c>
      <c r="AX320" s="265">
        <f t="shared" ref="AX320:AX333" si="259">U320+AV320</f>
        <v>0</v>
      </c>
      <c r="AZ320" s="492">
        <f t="shared" si="256"/>
        <v>0</v>
      </c>
      <c r="BB320" s="492">
        <f t="shared" si="257"/>
        <v>0</v>
      </c>
      <c r="BD320" s="265">
        <f t="shared" ref="BD320:BD333" si="260">AZ320+BB320</f>
        <v>0</v>
      </c>
      <c r="BE320" s="105"/>
      <c r="BF320" s="105"/>
      <c r="BG320" s="105"/>
      <c r="BH320" s="105"/>
      <c r="BI320" s="105"/>
      <c r="BJ320" s="105"/>
    </row>
    <row r="321" spans="2:62" ht="20.100000000000001" hidden="1" customHeight="1" outlineLevel="1">
      <c r="B321" s="100"/>
      <c r="C321" s="908"/>
      <c r="D321" s="909"/>
      <c r="E321" s="909"/>
      <c r="F321" s="910"/>
      <c r="G321" s="890"/>
      <c r="H321" s="891"/>
      <c r="I321" s="152"/>
      <c r="J321" s="152"/>
      <c r="K321" s="152"/>
      <c r="L321" s="152"/>
      <c r="M321" s="152"/>
      <c r="N321" s="152"/>
      <c r="O321" s="152"/>
      <c r="P321" s="153"/>
      <c r="Q321" s="153"/>
      <c r="R321" s="156">
        <f t="shared" si="251"/>
        <v>0</v>
      </c>
      <c r="S321" s="156">
        <f t="shared" si="252"/>
        <v>0</v>
      </c>
      <c r="U321" s="157">
        <f t="shared" si="258"/>
        <v>0</v>
      </c>
      <c r="W321" s="152"/>
      <c r="X321" s="152"/>
      <c r="Y321" s="152"/>
      <c r="Z321" s="152"/>
      <c r="AA321" s="152"/>
      <c r="AB321" s="152"/>
      <c r="AC321" s="347"/>
      <c r="AD321" s="152"/>
      <c r="AE321" s="152"/>
      <c r="AF321" s="152"/>
      <c r="AG321" s="152"/>
      <c r="AH321" s="152"/>
      <c r="AI321" s="152"/>
      <c r="AJ321" s="347"/>
      <c r="AK321" s="152"/>
      <c r="AL321" s="152"/>
      <c r="AM321" s="295"/>
      <c r="AN321" s="228"/>
      <c r="AO321" s="228"/>
      <c r="AP321" s="228"/>
      <c r="AQ321" s="228"/>
      <c r="AR321" s="228"/>
      <c r="AS321" s="348"/>
      <c r="AT321" s="264">
        <f t="shared" si="228"/>
        <v>0</v>
      </c>
      <c r="AU321" s="259"/>
      <c r="AV321" s="265">
        <f t="shared" si="255"/>
        <v>0</v>
      </c>
      <c r="AX321" s="265">
        <f t="shared" si="259"/>
        <v>0</v>
      </c>
      <c r="AZ321" s="492">
        <f t="shared" si="256"/>
        <v>0</v>
      </c>
      <c r="BB321" s="492">
        <f t="shared" si="257"/>
        <v>0</v>
      </c>
      <c r="BD321" s="265">
        <f t="shared" si="260"/>
        <v>0</v>
      </c>
      <c r="BE321" s="105"/>
      <c r="BF321" s="105"/>
      <c r="BG321" s="105"/>
      <c r="BH321" s="105"/>
      <c r="BI321" s="105"/>
      <c r="BJ321" s="105"/>
    </row>
    <row r="322" spans="2:62" ht="20.100000000000001" hidden="1" customHeight="1" outlineLevel="1">
      <c r="B322" s="100"/>
      <c r="C322" s="908"/>
      <c r="D322" s="909"/>
      <c r="E322" s="909"/>
      <c r="F322" s="910"/>
      <c r="G322" s="890"/>
      <c r="H322" s="891"/>
      <c r="I322" s="152"/>
      <c r="J322" s="152"/>
      <c r="K322" s="152"/>
      <c r="L322" s="152"/>
      <c r="M322" s="152"/>
      <c r="N322" s="152"/>
      <c r="O322" s="152"/>
      <c r="P322" s="153"/>
      <c r="Q322" s="153"/>
      <c r="R322" s="156">
        <f t="shared" si="251"/>
        <v>0</v>
      </c>
      <c r="S322" s="156">
        <f t="shared" si="252"/>
        <v>0</v>
      </c>
      <c r="U322" s="157">
        <f t="shared" si="258"/>
        <v>0</v>
      </c>
      <c r="W322" s="152"/>
      <c r="X322" s="152"/>
      <c r="Y322" s="152"/>
      <c r="Z322" s="152"/>
      <c r="AA322" s="152"/>
      <c r="AB322" s="152"/>
      <c r="AC322" s="347"/>
      <c r="AD322" s="152"/>
      <c r="AE322" s="152"/>
      <c r="AF322" s="152"/>
      <c r="AG322" s="152"/>
      <c r="AH322" s="152"/>
      <c r="AI322" s="152"/>
      <c r="AJ322" s="347"/>
      <c r="AK322" s="152"/>
      <c r="AL322" s="152"/>
      <c r="AM322" s="295"/>
      <c r="AN322" s="228"/>
      <c r="AO322" s="228"/>
      <c r="AP322" s="228"/>
      <c r="AQ322" s="228"/>
      <c r="AR322" s="228"/>
      <c r="AS322" s="348"/>
      <c r="AT322" s="264">
        <f t="shared" si="228"/>
        <v>0</v>
      </c>
      <c r="AU322" s="259"/>
      <c r="AV322" s="265">
        <f t="shared" si="255"/>
        <v>0</v>
      </c>
      <c r="AX322" s="265">
        <f t="shared" si="259"/>
        <v>0</v>
      </c>
      <c r="AZ322" s="492">
        <f t="shared" si="256"/>
        <v>0</v>
      </c>
      <c r="BB322" s="492">
        <f t="shared" si="257"/>
        <v>0</v>
      </c>
      <c r="BD322" s="265">
        <f t="shared" si="260"/>
        <v>0</v>
      </c>
      <c r="BE322" s="105"/>
      <c r="BF322" s="105"/>
      <c r="BG322" s="105"/>
      <c r="BH322" s="105"/>
      <c r="BI322" s="105"/>
      <c r="BJ322" s="105"/>
    </row>
    <row r="323" spans="2:62" ht="20.100000000000001" hidden="1" customHeight="1" outlineLevel="1">
      <c r="B323" s="100"/>
      <c r="C323" s="908"/>
      <c r="D323" s="909"/>
      <c r="E323" s="909"/>
      <c r="F323" s="910"/>
      <c r="G323" s="890"/>
      <c r="H323" s="891"/>
      <c r="I323" s="152"/>
      <c r="J323" s="152"/>
      <c r="K323" s="152"/>
      <c r="L323" s="152"/>
      <c r="M323" s="152"/>
      <c r="N323" s="152"/>
      <c r="O323" s="152"/>
      <c r="P323" s="153"/>
      <c r="Q323" s="153"/>
      <c r="R323" s="156">
        <f t="shared" si="251"/>
        <v>0</v>
      </c>
      <c r="S323" s="156">
        <f t="shared" si="252"/>
        <v>0</v>
      </c>
      <c r="U323" s="157">
        <f t="shared" si="258"/>
        <v>0</v>
      </c>
      <c r="W323" s="152"/>
      <c r="X323" s="152"/>
      <c r="Y323" s="152"/>
      <c r="Z323" s="152"/>
      <c r="AA323" s="152"/>
      <c r="AB323" s="152"/>
      <c r="AC323" s="347"/>
      <c r="AD323" s="152"/>
      <c r="AE323" s="152"/>
      <c r="AF323" s="152"/>
      <c r="AG323" s="152"/>
      <c r="AH323" s="152"/>
      <c r="AI323" s="152"/>
      <c r="AJ323" s="347"/>
      <c r="AK323" s="152"/>
      <c r="AL323" s="152"/>
      <c r="AM323" s="295"/>
      <c r="AN323" s="228"/>
      <c r="AO323" s="228"/>
      <c r="AP323" s="228"/>
      <c r="AQ323" s="228"/>
      <c r="AR323" s="228"/>
      <c r="AS323" s="348"/>
      <c r="AT323" s="264">
        <f t="shared" si="228"/>
        <v>0</v>
      </c>
      <c r="AU323" s="259"/>
      <c r="AV323" s="265">
        <f t="shared" si="255"/>
        <v>0</v>
      </c>
      <c r="AX323" s="265">
        <f t="shared" si="259"/>
        <v>0</v>
      </c>
      <c r="AZ323" s="492">
        <f t="shared" si="256"/>
        <v>0</v>
      </c>
      <c r="BB323" s="492">
        <f t="shared" si="257"/>
        <v>0</v>
      </c>
      <c r="BD323" s="265">
        <f t="shared" si="260"/>
        <v>0</v>
      </c>
      <c r="BE323" s="105"/>
      <c r="BF323" s="105"/>
      <c r="BG323" s="105"/>
      <c r="BH323" s="105"/>
      <c r="BI323" s="105"/>
      <c r="BJ323" s="105"/>
    </row>
    <row r="324" spans="2:62" ht="20.100000000000001" hidden="1" customHeight="1" outlineLevel="1">
      <c r="B324" s="100"/>
      <c r="C324" s="908"/>
      <c r="D324" s="909"/>
      <c r="E324" s="909"/>
      <c r="F324" s="910"/>
      <c r="G324" s="890"/>
      <c r="H324" s="891"/>
      <c r="I324" s="152"/>
      <c r="J324" s="152"/>
      <c r="K324" s="152"/>
      <c r="L324" s="152"/>
      <c r="M324" s="152"/>
      <c r="N324" s="152"/>
      <c r="O324" s="152"/>
      <c r="P324" s="153"/>
      <c r="Q324" s="153"/>
      <c r="R324" s="156">
        <f t="shared" si="251"/>
        <v>0</v>
      </c>
      <c r="S324" s="156">
        <f t="shared" si="252"/>
        <v>0</v>
      </c>
      <c r="U324" s="157">
        <f t="shared" si="258"/>
        <v>0</v>
      </c>
      <c r="W324" s="152"/>
      <c r="X324" s="152"/>
      <c r="Y324" s="152"/>
      <c r="Z324" s="152"/>
      <c r="AA324" s="152"/>
      <c r="AB324" s="152"/>
      <c r="AC324" s="347"/>
      <c r="AD324" s="152"/>
      <c r="AE324" s="152"/>
      <c r="AF324" s="152"/>
      <c r="AG324" s="152"/>
      <c r="AH324" s="152"/>
      <c r="AI324" s="152"/>
      <c r="AJ324" s="347"/>
      <c r="AK324" s="152"/>
      <c r="AL324" s="152"/>
      <c r="AM324" s="295"/>
      <c r="AN324" s="228"/>
      <c r="AO324" s="228"/>
      <c r="AP324" s="228"/>
      <c r="AQ324" s="228"/>
      <c r="AR324" s="228"/>
      <c r="AS324" s="348"/>
      <c r="AT324" s="264">
        <f t="shared" si="228"/>
        <v>0</v>
      </c>
      <c r="AU324" s="259"/>
      <c r="AV324" s="265">
        <f t="shared" si="255"/>
        <v>0</v>
      </c>
      <c r="AX324" s="265">
        <f t="shared" si="259"/>
        <v>0</v>
      </c>
      <c r="AZ324" s="492">
        <f t="shared" si="256"/>
        <v>0</v>
      </c>
      <c r="BB324" s="492">
        <f t="shared" si="257"/>
        <v>0</v>
      </c>
      <c r="BD324" s="265">
        <f t="shared" si="260"/>
        <v>0</v>
      </c>
      <c r="BE324" s="105"/>
      <c r="BF324" s="105"/>
      <c r="BG324" s="105"/>
      <c r="BH324" s="105"/>
      <c r="BI324" s="105"/>
      <c r="BJ324" s="105"/>
    </row>
    <row r="325" spans="2:62" ht="20.100000000000001" hidden="1" customHeight="1" outlineLevel="1">
      <c r="B325" s="100"/>
      <c r="C325" s="908"/>
      <c r="D325" s="909"/>
      <c r="E325" s="909"/>
      <c r="F325" s="910"/>
      <c r="G325" s="890"/>
      <c r="H325" s="891"/>
      <c r="I325" s="152"/>
      <c r="J325" s="152"/>
      <c r="K325" s="152"/>
      <c r="L325" s="152"/>
      <c r="M325" s="152"/>
      <c r="N325" s="152"/>
      <c r="O325" s="152"/>
      <c r="P325" s="153"/>
      <c r="Q325" s="153"/>
      <c r="R325" s="156">
        <f t="shared" si="251"/>
        <v>0</v>
      </c>
      <c r="S325" s="156">
        <f t="shared" si="252"/>
        <v>0</v>
      </c>
      <c r="U325" s="157">
        <f t="shared" si="258"/>
        <v>0</v>
      </c>
      <c r="W325" s="152"/>
      <c r="X325" s="152"/>
      <c r="Y325" s="152"/>
      <c r="Z325" s="152"/>
      <c r="AA325" s="152"/>
      <c r="AB325" s="152"/>
      <c r="AC325" s="347"/>
      <c r="AD325" s="152"/>
      <c r="AE325" s="152"/>
      <c r="AF325" s="152"/>
      <c r="AG325" s="152"/>
      <c r="AH325" s="152"/>
      <c r="AI325" s="152"/>
      <c r="AJ325" s="347"/>
      <c r="AK325" s="152"/>
      <c r="AL325" s="152"/>
      <c r="AM325" s="295"/>
      <c r="AN325" s="228"/>
      <c r="AO325" s="228"/>
      <c r="AP325" s="228"/>
      <c r="AQ325" s="228"/>
      <c r="AR325" s="228"/>
      <c r="AS325" s="348"/>
      <c r="AT325" s="264">
        <f t="shared" si="228"/>
        <v>0</v>
      </c>
      <c r="AU325" s="259"/>
      <c r="AV325" s="265">
        <f t="shared" si="255"/>
        <v>0</v>
      </c>
      <c r="AX325" s="265">
        <f t="shared" si="259"/>
        <v>0</v>
      </c>
      <c r="AZ325" s="492">
        <f t="shared" si="256"/>
        <v>0</v>
      </c>
      <c r="BB325" s="492">
        <f t="shared" si="257"/>
        <v>0</v>
      </c>
      <c r="BD325" s="265">
        <f t="shared" si="260"/>
        <v>0</v>
      </c>
      <c r="BE325" s="105"/>
      <c r="BF325" s="105"/>
      <c r="BG325" s="105"/>
      <c r="BH325" s="105"/>
      <c r="BI325" s="105"/>
      <c r="BJ325" s="105"/>
    </row>
    <row r="326" spans="2:62" ht="20.100000000000001" hidden="1" customHeight="1" outlineLevel="1">
      <c r="B326" s="100"/>
      <c r="C326" s="908"/>
      <c r="D326" s="909"/>
      <c r="E326" s="909"/>
      <c r="F326" s="910"/>
      <c r="G326" s="890"/>
      <c r="H326" s="891"/>
      <c r="I326" s="152"/>
      <c r="J326" s="152"/>
      <c r="K326" s="152"/>
      <c r="L326" s="152"/>
      <c r="M326" s="152"/>
      <c r="N326" s="152"/>
      <c r="O326" s="152"/>
      <c r="P326" s="153"/>
      <c r="Q326" s="153"/>
      <c r="R326" s="156">
        <f t="shared" si="251"/>
        <v>0</v>
      </c>
      <c r="S326" s="156">
        <f t="shared" si="252"/>
        <v>0</v>
      </c>
      <c r="U326" s="157">
        <f t="shared" si="258"/>
        <v>0</v>
      </c>
      <c r="W326" s="152"/>
      <c r="X326" s="152"/>
      <c r="Y326" s="152"/>
      <c r="Z326" s="152"/>
      <c r="AA326" s="152"/>
      <c r="AB326" s="152"/>
      <c r="AC326" s="347"/>
      <c r="AD326" s="152"/>
      <c r="AE326" s="152"/>
      <c r="AF326" s="152"/>
      <c r="AG326" s="152"/>
      <c r="AH326" s="152"/>
      <c r="AI326" s="152"/>
      <c r="AJ326" s="347"/>
      <c r="AK326" s="152"/>
      <c r="AL326" s="152"/>
      <c r="AM326" s="295"/>
      <c r="AN326" s="228"/>
      <c r="AO326" s="228"/>
      <c r="AP326" s="228"/>
      <c r="AQ326" s="228"/>
      <c r="AR326" s="228"/>
      <c r="AS326" s="348"/>
      <c r="AT326" s="264">
        <f t="shared" si="228"/>
        <v>0</v>
      </c>
      <c r="AU326" s="259"/>
      <c r="AV326" s="265">
        <f t="shared" si="255"/>
        <v>0</v>
      </c>
      <c r="AX326" s="265">
        <f t="shared" si="259"/>
        <v>0</v>
      </c>
      <c r="AZ326" s="492">
        <f t="shared" si="256"/>
        <v>0</v>
      </c>
      <c r="BB326" s="492">
        <f t="shared" si="257"/>
        <v>0</v>
      </c>
      <c r="BD326" s="265">
        <f t="shared" si="260"/>
        <v>0</v>
      </c>
      <c r="BE326" s="105"/>
      <c r="BF326" s="105"/>
      <c r="BG326" s="105"/>
      <c r="BH326" s="105"/>
      <c r="BI326" s="105"/>
      <c r="BJ326" s="105"/>
    </row>
    <row r="327" spans="2:62" ht="20.100000000000001" hidden="1" customHeight="1" outlineLevel="1">
      <c r="B327" s="100"/>
      <c r="C327" s="908"/>
      <c r="D327" s="909"/>
      <c r="E327" s="909"/>
      <c r="F327" s="910"/>
      <c r="G327" s="890"/>
      <c r="H327" s="891"/>
      <c r="I327" s="152"/>
      <c r="J327" s="152"/>
      <c r="K327" s="152"/>
      <c r="L327" s="152"/>
      <c r="M327" s="152"/>
      <c r="N327" s="152"/>
      <c r="O327" s="152"/>
      <c r="P327" s="153"/>
      <c r="Q327" s="153"/>
      <c r="R327" s="156">
        <f t="shared" si="251"/>
        <v>0</v>
      </c>
      <c r="S327" s="156">
        <f t="shared" si="252"/>
        <v>0</v>
      </c>
      <c r="U327" s="157">
        <f t="shared" si="258"/>
        <v>0</v>
      </c>
      <c r="W327" s="152"/>
      <c r="X327" s="152"/>
      <c r="Y327" s="152"/>
      <c r="Z327" s="152"/>
      <c r="AA327" s="152"/>
      <c r="AB327" s="152"/>
      <c r="AC327" s="347"/>
      <c r="AD327" s="152"/>
      <c r="AE327" s="152"/>
      <c r="AF327" s="152"/>
      <c r="AG327" s="152"/>
      <c r="AH327" s="152"/>
      <c r="AI327" s="152"/>
      <c r="AJ327" s="347"/>
      <c r="AK327" s="152"/>
      <c r="AL327" s="152"/>
      <c r="AM327" s="295"/>
      <c r="AN327" s="228"/>
      <c r="AO327" s="228"/>
      <c r="AP327" s="228"/>
      <c r="AQ327" s="228"/>
      <c r="AR327" s="228"/>
      <c r="AS327" s="348"/>
      <c r="AT327" s="264">
        <f t="shared" si="228"/>
        <v>0</v>
      </c>
      <c r="AU327" s="259"/>
      <c r="AV327" s="265">
        <f t="shared" si="255"/>
        <v>0</v>
      </c>
      <c r="AX327" s="265">
        <f t="shared" si="259"/>
        <v>0</v>
      </c>
      <c r="AZ327" s="492">
        <f t="shared" si="256"/>
        <v>0</v>
      </c>
      <c r="BB327" s="492">
        <f t="shared" si="257"/>
        <v>0</v>
      </c>
      <c r="BD327" s="265">
        <f t="shared" si="260"/>
        <v>0</v>
      </c>
      <c r="BE327" s="105"/>
      <c r="BF327" s="105"/>
      <c r="BG327" s="105"/>
      <c r="BH327" s="105"/>
      <c r="BI327" s="105"/>
      <c r="BJ327" s="105"/>
    </row>
    <row r="328" spans="2:62" ht="20.100000000000001" hidden="1" customHeight="1" outlineLevel="1">
      <c r="B328" s="100"/>
      <c r="C328" s="908"/>
      <c r="D328" s="909"/>
      <c r="E328" s="909"/>
      <c r="F328" s="910"/>
      <c r="G328" s="890"/>
      <c r="H328" s="891"/>
      <c r="I328" s="152"/>
      <c r="J328" s="152"/>
      <c r="K328" s="152"/>
      <c r="L328" s="152"/>
      <c r="M328" s="152"/>
      <c r="N328" s="152"/>
      <c r="O328" s="152"/>
      <c r="P328" s="153"/>
      <c r="Q328" s="153"/>
      <c r="R328" s="156">
        <f t="shared" si="251"/>
        <v>0</v>
      </c>
      <c r="S328" s="156">
        <f t="shared" si="252"/>
        <v>0</v>
      </c>
      <c r="U328" s="157">
        <f t="shared" si="258"/>
        <v>0</v>
      </c>
      <c r="W328" s="152"/>
      <c r="X328" s="152"/>
      <c r="Y328" s="152"/>
      <c r="Z328" s="152"/>
      <c r="AA328" s="152"/>
      <c r="AB328" s="152"/>
      <c r="AC328" s="347"/>
      <c r="AD328" s="152"/>
      <c r="AE328" s="152"/>
      <c r="AF328" s="152"/>
      <c r="AG328" s="152"/>
      <c r="AH328" s="152"/>
      <c r="AI328" s="152"/>
      <c r="AJ328" s="347"/>
      <c r="AK328" s="152"/>
      <c r="AL328" s="152"/>
      <c r="AM328" s="295"/>
      <c r="AN328" s="228"/>
      <c r="AO328" s="228"/>
      <c r="AP328" s="228"/>
      <c r="AQ328" s="228"/>
      <c r="AR328" s="228"/>
      <c r="AS328" s="348"/>
      <c r="AT328" s="264">
        <f t="shared" si="228"/>
        <v>0</v>
      </c>
      <c r="AU328" s="259"/>
      <c r="AV328" s="265">
        <f t="shared" si="255"/>
        <v>0</v>
      </c>
      <c r="AX328" s="265">
        <f t="shared" si="259"/>
        <v>0</v>
      </c>
      <c r="AZ328" s="492">
        <f t="shared" si="256"/>
        <v>0</v>
      </c>
      <c r="BB328" s="492">
        <f t="shared" si="257"/>
        <v>0</v>
      </c>
      <c r="BD328" s="265">
        <f t="shared" si="260"/>
        <v>0</v>
      </c>
      <c r="BE328" s="105"/>
      <c r="BF328" s="105"/>
      <c r="BG328" s="105"/>
      <c r="BH328" s="105"/>
      <c r="BI328" s="105"/>
      <c r="BJ328" s="105"/>
    </row>
    <row r="329" spans="2:62" ht="20.100000000000001" hidden="1" customHeight="1" outlineLevel="1">
      <c r="B329" s="100"/>
      <c r="C329" s="908"/>
      <c r="D329" s="909"/>
      <c r="E329" s="909"/>
      <c r="F329" s="910"/>
      <c r="G329" s="890"/>
      <c r="H329" s="891"/>
      <c r="I329" s="152"/>
      <c r="J329" s="152"/>
      <c r="K329" s="152"/>
      <c r="L329" s="152"/>
      <c r="M329" s="152"/>
      <c r="N329" s="152"/>
      <c r="O329" s="152"/>
      <c r="P329" s="153"/>
      <c r="Q329" s="153"/>
      <c r="R329" s="156">
        <f t="shared" si="251"/>
        <v>0</v>
      </c>
      <c r="S329" s="156">
        <f t="shared" si="252"/>
        <v>0</v>
      </c>
      <c r="U329" s="157">
        <f t="shared" si="258"/>
        <v>0</v>
      </c>
      <c r="W329" s="152"/>
      <c r="X329" s="152"/>
      <c r="Y329" s="152"/>
      <c r="Z329" s="152"/>
      <c r="AA329" s="152"/>
      <c r="AB329" s="152"/>
      <c r="AC329" s="347"/>
      <c r="AD329" s="152"/>
      <c r="AE329" s="152"/>
      <c r="AF329" s="152"/>
      <c r="AG329" s="152"/>
      <c r="AH329" s="152"/>
      <c r="AI329" s="152"/>
      <c r="AJ329" s="347"/>
      <c r="AK329" s="152"/>
      <c r="AL329" s="152"/>
      <c r="AM329" s="295"/>
      <c r="AN329" s="228"/>
      <c r="AO329" s="228"/>
      <c r="AP329" s="228"/>
      <c r="AQ329" s="228"/>
      <c r="AR329" s="228"/>
      <c r="AS329" s="348"/>
      <c r="AT329" s="264">
        <f t="shared" si="228"/>
        <v>0</v>
      </c>
      <c r="AU329" s="259"/>
      <c r="AV329" s="265">
        <f t="shared" si="255"/>
        <v>0</v>
      </c>
      <c r="AX329" s="265">
        <f t="shared" si="259"/>
        <v>0</v>
      </c>
      <c r="AZ329" s="492">
        <f t="shared" si="256"/>
        <v>0</v>
      </c>
      <c r="BB329" s="492">
        <f t="shared" si="257"/>
        <v>0</v>
      </c>
      <c r="BD329" s="265">
        <f t="shared" si="260"/>
        <v>0</v>
      </c>
      <c r="BE329" s="105"/>
      <c r="BF329" s="105"/>
      <c r="BG329" s="105"/>
      <c r="BH329" s="105"/>
      <c r="BI329" s="105"/>
      <c r="BJ329" s="105"/>
    </row>
    <row r="330" spans="2:62" ht="20.100000000000001" hidden="1" customHeight="1" outlineLevel="1">
      <c r="B330" s="100"/>
      <c r="C330" s="908"/>
      <c r="D330" s="909"/>
      <c r="E330" s="909"/>
      <c r="F330" s="910"/>
      <c r="G330" s="890"/>
      <c r="H330" s="891"/>
      <c r="I330" s="152"/>
      <c r="J330" s="152"/>
      <c r="K330" s="152"/>
      <c r="L330" s="152"/>
      <c r="M330" s="152"/>
      <c r="N330" s="152"/>
      <c r="O330" s="152"/>
      <c r="P330" s="153"/>
      <c r="Q330" s="153"/>
      <c r="R330" s="156">
        <f t="shared" si="251"/>
        <v>0</v>
      </c>
      <c r="S330" s="156">
        <f t="shared" si="252"/>
        <v>0</v>
      </c>
      <c r="U330" s="157">
        <f t="shared" si="258"/>
        <v>0</v>
      </c>
      <c r="W330" s="152"/>
      <c r="X330" s="152"/>
      <c r="Y330" s="152"/>
      <c r="Z330" s="152"/>
      <c r="AA330" s="152"/>
      <c r="AB330" s="152"/>
      <c r="AC330" s="347"/>
      <c r="AD330" s="152"/>
      <c r="AE330" s="152"/>
      <c r="AF330" s="152"/>
      <c r="AG330" s="152"/>
      <c r="AH330" s="152"/>
      <c r="AI330" s="152"/>
      <c r="AJ330" s="347"/>
      <c r="AK330" s="152"/>
      <c r="AL330" s="152"/>
      <c r="AM330" s="295"/>
      <c r="AN330" s="228"/>
      <c r="AO330" s="228"/>
      <c r="AP330" s="228"/>
      <c r="AQ330" s="228"/>
      <c r="AR330" s="228"/>
      <c r="AS330" s="348"/>
      <c r="AT330" s="264">
        <f t="shared" si="228"/>
        <v>0</v>
      </c>
      <c r="AU330" s="259"/>
      <c r="AV330" s="265">
        <f t="shared" si="255"/>
        <v>0</v>
      </c>
      <c r="AX330" s="265">
        <f t="shared" si="259"/>
        <v>0</v>
      </c>
      <c r="AZ330" s="492">
        <f t="shared" si="256"/>
        <v>0</v>
      </c>
      <c r="BB330" s="492">
        <f t="shared" si="257"/>
        <v>0</v>
      </c>
      <c r="BD330" s="265">
        <f t="shared" si="260"/>
        <v>0</v>
      </c>
      <c r="BE330" s="105"/>
      <c r="BF330" s="105"/>
      <c r="BG330" s="105"/>
      <c r="BH330" s="105"/>
      <c r="BI330" s="105"/>
      <c r="BJ330" s="105"/>
    </row>
    <row r="331" spans="2:62" ht="20.100000000000001" hidden="1" customHeight="1" outlineLevel="1">
      <c r="B331" s="100"/>
      <c r="C331" s="908"/>
      <c r="D331" s="909"/>
      <c r="E331" s="909"/>
      <c r="F331" s="910"/>
      <c r="G331" s="890"/>
      <c r="H331" s="891"/>
      <c r="I331" s="152"/>
      <c r="J331" s="152"/>
      <c r="K331" s="152"/>
      <c r="L331" s="152"/>
      <c r="M331" s="152"/>
      <c r="N331" s="152"/>
      <c r="O331" s="152"/>
      <c r="P331" s="153"/>
      <c r="Q331" s="153"/>
      <c r="R331" s="156">
        <f t="shared" si="251"/>
        <v>0</v>
      </c>
      <c r="S331" s="156">
        <f t="shared" si="252"/>
        <v>0</v>
      </c>
      <c r="U331" s="157">
        <f t="shared" si="258"/>
        <v>0</v>
      </c>
      <c r="W331" s="152"/>
      <c r="X331" s="152"/>
      <c r="Y331" s="152"/>
      <c r="Z331" s="152"/>
      <c r="AA331" s="152"/>
      <c r="AB331" s="152"/>
      <c r="AC331" s="347"/>
      <c r="AD331" s="152"/>
      <c r="AE331" s="152"/>
      <c r="AF331" s="152"/>
      <c r="AG331" s="152"/>
      <c r="AH331" s="152"/>
      <c r="AI331" s="152"/>
      <c r="AJ331" s="347"/>
      <c r="AK331" s="152"/>
      <c r="AL331" s="152"/>
      <c r="AM331" s="295"/>
      <c r="AN331" s="228"/>
      <c r="AO331" s="228"/>
      <c r="AP331" s="228"/>
      <c r="AQ331" s="228"/>
      <c r="AR331" s="228"/>
      <c r="AS331" s="348"/>
      <c r="AT331" s="264">
        <f t="shared" si="228"/>
        <v>0</v>
      </c>
      <c r="AU331" s="259"/>
      <c r="AV331" s="265">
        <f t="shared" si="255"/>
        <v>0</v>
      </c>
      <c r="AX331" s="265">
        <f t="shared" si="259"/>
        <v>0</v>
      </c>
      <c r="AZ331" s="492">
        <f t="shared" si="256"/>
        <v>0</v>
      </c>
      <c r="BB331" s="492">
        <f t="shared" si="257"/>
        <v>0</v>
      </c>
      <c r="BD331" s="265">
        <f t="shared" si="260"/>
        <v>0</v>
      </c>
      <c r="BE331" s="105"/>
      <c r="BF331" s="105"/>
      <c r="BG331" s="105"/>
      <c r="BH331" s="105"/>
      <c r="BI331" s="105"/>
      <c r="BJ331" s="105"/>
    </row>
    <row r="332" spans="2:62" ht="20.100000000000001" hidden="1" customHeight="1" outlineLevel="1">
      <c r="B332" s="100"/>
      <c r="C332" s="908"/>
      <c r="D332" s="909"/>
      <c r="E332" s="909"/>
      <c r="F332" s="910"/>
      <c r="G332" s="890"/>
      <c r="H332" s="891"/>
      <c r="I332" s="152"/>
      <c r="J332" s="152"/>
      <c r="K332" s="152"/>
      <c r="L332" s="152"/>
      <c r="M332" s="152"/>
      <c r="N332" s="152"/>
      <c r="O332" s="152"/>
      <c r="P332" s="153"/>
      <c r="Q332" s="153"/>
      <c r="R332" s="156">
        <f t="shared" si="251"/>
        <v>0</v>
      </c>
      <c r="S332" s="156">
        <f t="shared" si="252"/>
        <v>0</v>
      </c>
      <c r="U332" s="157">
        <f t="shared" si="258"/>
        <v>0</v>
      </c>
      <c r="W332" s="152"/>
      <c r="X332" s="152"/>
      <c r="Y332" s="152"/>
      <c r="Z332" s="152"/>
      <c r="AA332" s="152"/>
      <c r="AB332" s="152"/>
      <c r="AC332" s="347"/>
      <c r="AD332" s="152"/>
      <c r="AE332" s="152"/>
      <c r="AF332" s="152"/>
      <c r="AG332" s="152"/>
      <c r="AH332" s="152"/>
      <c r="AI332" s="152"/>
      <c r="AJ332" s="347"/>
      <c r="AK332" s="152"/>
      <c r="AL332" s="152"/>
      <c r="AM332" s="295"/>
      <c r="AN332" s="228"/>
      <c r="AO332" s="228"/>
      <c r="AP332" s="228"/>
      <c r="AQ332" s="228"/>
      <c r="AR332" s="228"/>
      <c r="AS332" s="348"/>
      <c r="AT332" s="264">
        <f t="shared" si="228"/>
        <v>0</v>
      </c>
      <c r="AU332" s="259"/>
      <c r="AV332" s="265">
        <f t="shared" si="255"/>
        <v>0</v>
      </c>
      <c r="AX332" s="265">
        <f t="shared" si="259"/>
        <v>0</v>
      </c>
      <c r="AZ332" s="492">
        <f t="shared" si="256"/>
        <v>0</v>
      </c>
      <c r="BB332" s="492">
        <f t="shared" si="257"/>
        <v>0</v>
      </c>
      <c r="BD332" s="265">
        <f t="shared" si="260"/>
        <v>0</v>
      </c>
      <c r="BE332" s="105"/>
      <c r="BF332" s="105"/>
      <c r="BG332" s="105"/>
      <c r="BH332" s="105"/>
      <c r="BI332" s="105"/>
      <c r="BJ332" s="105"/>
    </row>
    <row r="333" spans="2:62" ht="20.100000000000001" hidden="1" customHeight="1" outlineLevel="1">
      <c r="B333" s="100"/>
      <c r="C333" s="908"/>
      <c r="D333" s="909"/>
      <c r="E333" s="909"/>
      <c r="F333" s="910"/>
      <c r="G333" s="890"/>
      <c r="H333" s="891"/>
      <c r="I333" s="152"/>
      <c r="J333" s="152"/>
      <c r="K333" s="152"/>
      <c r="L333" s="152"/>
      <c r="M333" s="152"/>
      <c r="N333" s="152"/>
      <c r="O333" s="152"/>
      <c r="P333" s="153"/>
      <c r="Q333" s="153"/>
      <c r="R333" s="156">
        <f t="shared" si="251"/>
        <v>0</v>
      </c>
      <c r="S333" s="156">
        <f t="shared" si="252"/>
        <v>0</v>
      </c>
      <c r="U333" s="157">
        <f t="shared" si="258"/>
        <v>0</v>
      </c>
      <c r="W333" s="152"/>
      <c r="X333" s="152"/>
      <c r="Y333" s="152"/>
      <c r="Z333" s="152"/>
      <c r="AA333" s="152"/>
      <c r="AB333" s="152"/>
      <c r="AC333" s="347"/>
      <c r="AD333" s="152"/>
      <c r="AE333" s="152"/>
      <c r="AF333" s="152"/>
      <c r="AG333" s="152"/>
      <c r="AH333" s="152"/>
      <c r="AI333" s="152"/>
      <c r="AJ333" s="347"/>
      <c r="AK333" s="152"/>
      <c r="AL333" s="152"/>
      <c r="AM333" s="295"/>
      <c r="AN333" s="228"/>
      <c r="AO333" s="228"/>
      <c r="AP333" s="228"/>
      <c r="AQ333" s="228"/>
      <c r="AR333" s="228"/>
      <c r="AS333" s="348"/>
      <c r="AT333" s="264">
        <f t="shared" si="228"/>
        <v>0</v>
      </c>
      <c r="AU333" s="259"/>
      <c r="AV333" s="265">
        <f t="shared" si="255"/>
        <v>0</v>
      </c>
      <c r="AX333" s="265">
        <f t="shared" si="259"/>
        <v>0</v>
      </c>
      <c r="AZ333" s="492">
        <f t="shared" si="256"/>
        <v>0</v>
      </c>
      <c r="BB333" s="492">
        <f t="shared" si="257"/>
        <v>0</v>
      </c>
      <c r="BD333" s="265">
        <f t="shared" si="260"/>
        <v>0</v>
      </c>
      <c r="BE333" s="105"/>
      <c r="BF333" s="105"/>
      <c r="BG333" s="105"/>
      <c r="BH333" s="105"/>
      <c r="BI333" s="105"/>
      <c r="BJ333" s="105"/>
    </row>
    <row r="334" spans="2:62" ht="9.9499999999999993" hidden="1" customHeight="1" outlineLevel="1">
      <c r="B334" s="101"/>
      <c r="C334" s="208"/>
      <c r="D334" s="208"/>
      <c r="E334" s="208"/>
      <c r="F334" s="208"/>
      <c r="G334" s="237"/>
      <c r="H334" s="207"/>
      <c r="I334" s="257"/>
      <c r="J334" s="257"/>
      <c r="K334" s="257"/>
      <c r="L334" s="257"/>
      <c r="M334" s="257"/>
      <c r="N334" s="257"/>
      <c r="O334" s="257"/>
      <c r="P334" s="256"/>
      <c r="Q334" s="102"/>
      <c r="R334" s="102"/>
      <c r="S334" s="102"/>
      <c r="U334" s="98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Z334" s="493"/>
      <c r="BE334" s="105"/>
      <c r="BF334" s="105"/>
      <c r="BG334" s="105"/>
      <c r="BH334" s="105"/>
      <c r="BI334" s="105"/>
      <c r="BJ334" s="105"/>
    </row>
    <row r="335" spans="2:62" ht="20.100000000000001" customHeight="1" collapsed="1">
      <c r="B335" s="8">
        <f>B318+1</f>
        <v>20</v>
      </c>
      <c r="C335" s="916"/>
      <c r="D335" s="917"/>
      <c r="E335" s="917"/>
      <c r="F335" s="918"/>
      <c r="G335" s="429"/>
      <c r="H335" s="206">
        <v>1</v>
      </c>
      <c r="I335" s="642">
        <f t="shared" ref="I335" si="261">$H335*SUM(I336:I350)</f>
        <v>0</v>
      </c>
      <c r="J335" s="643">
        <f t="shared" ref="J335:O335" si="262">$H335*SUM(J336:J350)</f>
        <v>0</v>
      </c>
      <c r="K335" s="644">
        <f t="shared" si="262"/>
        <v>0</v>
      </c>
      <c r="L335" s="645">
        <f t="shared" si="262"/>
        <v>0</v>
      </c>
      <c r="M335" s="645">
        <f t="shared" si="262"/>
        <v>0</v>
      </c>
      <c r="N335" s="644">
        <f t="shared" si="262"/>
        <v>0</v>
      </c>
      <c r="O335" s="642">
        <f t="shared" si="262"/>
        <v>0</v>
      </c>
      <c r="P335" s="209">
        <f t="shared" ref="P335:Q335" si="263">$H335*SUM(P336:P350)</f>
        <v>0</v>
      </c>
      <c r="Q335" s="210">
        <f t="shared" si="263"/>
        <v>0</v>
      </c>
      <c r="R335" s="136">
        <f t="shared" ref="R335:R350" si="264">P335*(1+Gewinn)*(1+SicherheitAngebot)</f>
        <v>0</v>
      </c>
      <c r="S335" s="137">
        <f t="shared" ref="S335:S350" si="265">Q335*(1+MGKZ)*(1+Gewinn)*(1+SicherheitAngebot)</f>
        <v>0</v>
      </c>
      <c r="U335" s="10">
        <f>I335*$I$7+J335*$J$7+K335*$K$7+L335*$L$7+M335*$M$7+N335*$N$7+O335*$O$7+R335+S335</f>
        <v>0</v>
      </c>
      <c r="W335" s="646">
        <f t="shared" ref="W335:AB335" si="266">$H335*SUM(W336:W350)</f>
        <v>0</v>
      </c>
      <c r="X335" s="647">
        <f t="shared" si="266"/>
        <v>0</v>
      </c>
      <c r="Y335" s="648">
        <f t="shared" si="266"/>
        <v>0</v>
      </c>
      <c r="Z335" s="649">
        <f t="shared" si="266"/>
        <v>0</v>
      </c>
      <c r="AA335" s="648">
        <f t="shared" si="266"/>
        <v>0</v>
      </c>
      <c r="AB335" s="646">
        <f t="shared" si="266"/>
        <v>0</v>
      </c>
      <c r="AC335" s="258"/>
      <c r="AD335" s="646">
        <f t="shared" ref="AD335:AM335" si="267">$H335*SUM(AD336:AD350)</f>
        <v>0</v>
      </c>
      <c r="AE335" s="647">
        <f t="shared" si="267"/>
        <v>0</v>
      </c>
      <c r="AF335" s="648">
        <f t="shared" si="267"/>
        <v>0</v>
      </c>
      <c r="AG335" s="649">
        <f t="shared" si="267"/>
        <v>0</v>
      </c>
      <c r="AH335" s="648">
        <f t="shared" si="267"/>
        <v>0</v>
      </c>
      <c r="AI335" s="646">
        <f t="shared" si="267"/>
        <v>0</v>
      </c>
      <c r="AJ335" s="258"/>
      <c r="AK335" s="653">
        <f t="shared" si="267"/>
        <v>0</v>
      </c>
      <c r="AL335" s="653">
        <f t="shared" si="267"/>
        <v>0</v>
      </c>
      <c r="AM335" s="653">
        <f t="shared" si="267"/>
        <v>0</v>
      </c>
      <c r="AN335" s="227">
        <f>$H335*SUM(AN336:AN350)*(1+Gewinn)*(1+SicherheitAngebot)</f>
        <v>0</v>
      </c>
      <c r="AO335" s="227">
        <f>$H335*SUM(AO336:AO350)*(1+Gewinn)*(1+SicherheitAngebot)</f>
        <v>0</v>
      </c>
      <c r="AP335" s="227">
        <f>$H335*SUM(AP336:AP350)*(1+Gewinn)*(1+SicherheitAngebot)</f>
        <v>0</v>
      </c>
      <c r="AQ335" s="227">
        <f>$H335*SUM(AQ336:AQ350)*(1+Gewinn)*(1+SicherheitAngebot)</f>
        <v>0</v>
      </c>
      <c r="AR335" s="227">
        <f>$H335*SUM(AR336:AR350)*(1+Gewinn)*(1+SicherheitAngebot)</f>
        <v>0</v>
      </c>
      <c r="AS335" s="262"/>
      <c r="AT335" s="263">
        <f t="shared" si="228"/>
        <v>0</v>
      </c>
      <c r="AU335" s="259"/>
      <c r="AV335" s="491">
        <f>AK335*$AK$7+AL335*$AL$7+AM335*$AM$7+SUM(AN335:AR335)+AT335/Zuschläge_IBN+AT335</f>
        <v>0</v>
      </c>
      <c r="AX335" s="685">
        <f>U335+AV335</f>
        <v>0</v>
      </c>
      <c r="AZ335" s="490">
        <f>IF(H335&gt;0,U335/(1+SicherheitAngebot)*(1+Sicherheit),0)</f>
        <v>0</v>
      </c>
      <c r="BB335" s="490">
        <f>IF(H335&gt;0,AV335/(1+SicherheitAngebot)*(1+Sicherheit),0)</f>
        <v>0</v>
      </c>
      <c r="BD335" s="490">
        <f>AZ335+BB335</f>
        <v>0</v>
      </c>
      <c r="BE335" s="105"/>
      <c r="BF335" s="105"/>
      <c r="BG335" s="105"/>
      <c r="BH335" s="105"/>
      <c r="BI335" s="105"/>
      <c r="BJ335" s="105"/>
    </row>
    <row r="336" spans="2:62" ht="20.100000000000001" hidden="1" customHeight="1" outlineLevel="1">
      <c r="B336" s="99"/>
      <c r="C336" s="908"/>
      <c r="D336" s="909"/>
      <c r="E336" s="909"/>
      <c r="F336" s="910"/>
      <c r="G336" s="890"/>
      <c r="H336" s="901"/>
      <c r="I336" s="152"/>
      <c r="J336" s="152"/>
      <c r="K336" s="152"/>
      <c r="L336" s="152"/>
      <c r="M336" s="152"/>
      <c r="N336" s="152"/>
      <c r="O336" s="152"/>
      <c r="P336" s="153"/>
      <c r="Q336" s="153"/>
      <c r="R336" s="156">
        <f t="shared" si="264"/>
        <v>0</v>
      </c>
      <c r="S336" s="156">
        <f t="shared" si="265"/>
        <v>0</v>
      </c>
      <c r="U336" s="157">
        <f>I336*$I$7+J336*$J$7+K336*$K$7+L336*$L$7+M336*$M$7+N336*$N$7+O336*$O$7+R336+S336</f>
        <v>0</v>
      </c>
      <c r="W336" s="152"/>
      <c r="X336" s="152"/>
      <c r="Y336" s="152"/>
      <c r="Z336" s="152"/>
      <c r="AA336" s="152"/>
      <c r="AB336" s="152"/>
      <c r="AC336" s="347"/>
      <c r="AD336" s="152"/>
      <c r="AE336" s="152"/>
      <c r="AF336" s="152"/>
      <c r="AG336" s="152"/>
      <c r="AH336" s="152"/>
      <c r="AI336" s="152"/>
      <c r="AJ336" s="347"/>
      <c r="AK336" s="152"/>
      <c r="AL336" s="152"/>
      <c r="AM336" s="295"/>
      <c r="AN336" s="228"/>
      <c r="AO336" s="228"/>
      <c r="AP336" s="228"/>
      <c r="AQ336" s="228"/>
      <c r="AR336" s="228"/>
      <c r="AS336" s="348"/>
      <c r="AT336" s="264">
        <f t="shared" si="228"/>
        <v>0</v>
      </c>
      <c r="AU336" s="259"/>
      <c r="AV336" s="265">
        <f t="shared" ref="AV336:AV350" si="268">AK336*$AK$7+AL336*$AL$7+AM336*$AM$7+SUM(AN336:AR336)*(1+Gewinn)*(1+SicherheitAngebot)+AT336/Zuschläge_IBN+AT336</f>
        <v>0</v>
      </c>
      <c r="AX336" s="265">
        <f>U336+AV336</f>
        <v>0</v>
      </c>
      <c r="AZ336" s="492">
        <f t="shared" ref="AZ336:AZ350" si="269">U336/(1+SicherheitAngebot)*(1+Sicherheit)</f>
        <v>0</v>
      </c>
      <c r="BB336" s="492">
        <f t="shared" ref="BB336:BB350" si="270">AV336/(1+SicherheitAngebot)*(1+Sicherheit)</f>
        <v>0</v>
      </c>
      <c r="BD336" s="265">
        <f>AZ336+BB336</f>
        <v>0</v>
      </c>
      <c r="BE336" s="105"/>
      <c r="BF336" s="105"/>
      <c r="BG336" s="105"/>
      <c r="BH336" s="105"/>
      <c r="BI336" s="105"/>
      <c r="BJ336" s="105"/>
    </row>
    <row r="337" spans="2:62" ht="20.100000000000001" hidden="1" customHeight="1" outlineLevel="1">
      <c r="B337" s="100"/>
      <c r="C337" s="908"/>
      <c r="D337" s="909"/>
      <c r="E337" s="909"/>
      <c r="F337" s="910"/>
      <c r="G337" s="890"/>
      <c r="H337" s="891"/>
      <c r="I337" s="152"/>
      <c r="J337" s="152"/>
      <c r="K337" s="152"/>
      <c r="L337" s="152"/>
      <c r="M337" s="152"/>
      <c r="N337" s="152"/>
      <c r="O337" s="152"/>
      <c r="P337" s="153"/>
      <c r="Q337" s="153"/>
      <c r="R337" s="156">
        <f t="shared" si="264"/>
        <v>0</v>
      </c>
      <c r="S337" s="156">
        <f t="shared" si="265"/>
        <v>0</v>
      </c>
      <c r="U337" s="157">
        <f t="shared" ref="U337:U350" si="271">I337*$I$7+J337*$J$7+K337*$K$7+L337*$L$7+M337*$M$7+N337*$N$7+O337*$O$7+R337+S337</f>
        <v>0</v>
      </c>
      <c r="W337" s="152"/>
      <c r="X337" s="152"/>
      <c r="Y337" s="152"/>
      <c r="Z337" s="152"/>
      <c r="AA337" s="152"/>
      <c r="AB337" s="152"/>
      <c r="AC337" s="347"/>
      <c r="AD337" s="152"/>
      <c r="AE337" s="152"/>
      <c r="AF337" s="152"/>
      <c r="AG337" s="152"/>
      <c r="AH337" s="152"/>
      <c r="AI337" s="152"/>
      <c r="AJ337" s="347"/>
      <c r="AK337" s="152"/>
      <c r="AL337" s="152"/>
      <c r="AM337" s="295"/>
      <c r="AN337" s="228"/>
      <c r="AO337" s="228"/>
      <c r="AP337" s="228"/>
      <c r="AQ337" s="228"/>
      <c r="AR337" s="228"/>
      <c r="AS337" s="348"/>
      <c r="AT337" s="264">
        <f t="shared" si="228"/>
        <v>0</v>
      </c>
      <c r="AU337" s="259"/>
      <c r="AV337" s="265">
        <f t="shared" si="268"/>
        <v>0</v>
      </c>
      <c r="AX337" s="265">
        <f t="shared" ref="AX337:AX350" si="272">U337+AV337</f>
        <v>0</v>
      </c>
      <c r="AZ337" s="492">
        <f t="shared" si="269"/>
        <v>0</v>
      </c>
      <c r="BB337" s="492">
        <f t="shared" si="270"/>
        <v>0</v>
      </c>
      <c r="BD337" s="265">
        <f t="shared" ref="BD337:BD350" si="273">AZ337+BB337</f>
        <v>0</v>
      </c>
      <c r="BE337" s="105"/>
      <c r="BF337" s="105"/>
      <c r="BG337" s="105"/>
      <c r="BH337" s="105"/>
      <c r="BI337" s="105"/>
      <c r="BJ337" s="105"/>
    </row>
    <row r="338" spans="2:62" ht="20.100000000000001" hidden="1" customHeight="1" outlineLevel="1">
      <c r="B338" s="100"/>
      <c r="C338" s="908"/>
      <c r="D338" s="909"/>
      <c r="E338" s="909"/>
      <c r="F338" s="910"/>
      <c r="G338" s="890"/>
      <c r="H338" s="891"/>
      <c r="I338" s="152"/>
      <c r="J338" s="152"/>
      <c r="K338" s="152"/>
      <c r="L338" s="152"/>
      <c r="M338" s="152"/>
      <c r="N338" s="152"/>
      <c r="O338" s="152"/>
      <c r="P338" s="153"/>
      <c r="Q338" s="153"/>
      <c r="R338" s="156">
        <f t="shared" si="264"/>
        <v>0</v>
      </c>
      <c r="S338" s="156">
        <f t="shared" si="265"/>
        <v>0</v>
      </c>
      <c r="U338" s="157">
        <f t="shared" si="271"/>
        <v>0</v>
      </c>
      <c r="W338" s="152"/>
      <c r="X338" s="152"/>
      <c r="Y338" s="152"/>
      <c r="Z338" s="152"/>
      <c r="AA338" s="152"/>
      <c r="AB338" s="152"/>
      <c r="AC338" s="347"/>
      <c r="AD338" s="152"/>
      <c r="AE338" s="152"/>
      <c r="AF338" s="152"/>
      <c r="AG338" s="152"/>
      <c r="AH338" s="152"/>
      <c r="AI338" s="152"/>
      <c r="AJ338" s="347"/>
      <c r="AK338" s="152"/>
      <c r="AL338" s="152"/>
      <c r="AM338" s="295"/>
      <c r="AN338" s="228"/>
      <c r="AO338" s="228"/>
      <c r="AP338" s="228"/>
      <c r="AQ338" s="228"/>
      <c r="AR338" s="228"/>
      <c r="AS338" s="348"/>
      <c r="AT338" s="264">
        <f t="shared" si="228"/>
        <v>0</v>
      </c>
      <c r="AU338" s="259"/>
      <c r="AV338" s="265">
        <f t="shared" si="268"/>
        <v>0</v>
      </c>
      <c r="AX338" s="265">
        <f t="shared" si="272"/>
        <v>0</v>
      </c>
      <c r="AZ338" s="492">
        <f t="shared" si="269"/>
        <v>0</v>
      </c>
      <c r="BB338" s="492">
        <f t="shared" si="270"/>
        <v>0</v>
      </c>
      <c r="BD338" s="265">
        <f t="shared" si="273"/>
        <v>0</v>
      </c>
      <c r="BE338" s="105"/>
      <c r="BF338" s="105"/>
      <c r="BG338" s="105"/>
      <c r="BH338" s="105"/>
      <c r="BI338" s="105"/>
      <c r="BJ338" s="105"/>
    </row>
    <row r="339" spans="2:62" ht="20.100000000000001" hidden="1" customHeight="1" outlineLevel="1">
      <c r="B339" s="100"/>
      <c r="C339" s="908"/>
      <c r="D339" s="909"/>
      <c r="E339" s="909"/>
      <c r="F339" s="910"/>
      <c r="G339" s="890"/>
      <c r="H339" s="891"/>
      <c r="I339" s="152"/>
      <c r="J339" s="152"/>
      <c r="K339" s="152"/>
      <c r="L339" s="152"/>
      <c r="M339" s="152"/>
      <c r="N339" s="152"/>
      <c r="O339" s="152"/>
      <c r="P339" s="153"/>
      <c r="Q339" s="153"/>
      <c r="R339" s="156">
        <f t="shared" si="264"/>
        <v>0</v>
      </c>
      <c r="S339" s="156">
        <f t="shared" si="265"/>
        <v>0</v>
      </c>
      <c r="U339" s="157">
        <f t="shared" si="271"/>
        <v>0</v>
      </c>
      <c r="W339" s="152"/>
      <c r="X339" s="152"/>
      <c r="Y339" s="152"/>
      <c r="Z339" s="152"/>
      <c r="AA339" s="152"/>
      <c r="AB339" s="152"/>
      <c r="AC339" s="347"/>
      <c r="AD339" s="152"/>
      <c r="AE339" s="152"/>
      <c r="AF339" s="152"/>
      <c r="AG339" s="152"/>
      <c r="AH339" s="152"/>
      <c r="AI339" s="152"/>
      <c r="AJ339" s="347"/>
      <c r="AK339" s="152"/>
      <c r="AL339" s="152"/>
      <c r="AM339" s="295"/>
      <c r="AN339" s="228"/>
      <c r="AO339" s="228"/>
      <c r="AP339" s="228"/>
      <c r="AQ339" s="228"/>
      <c r="AR339" s="228"/>
      <c r="AS339" s="348"/>
      <c r="AT339" s="264">
        <f t="shared" si="228"/>
        <v>0</v>
      </c>
      <c r="AU339" s="259"/>
      <c r="AV339" s="265">
        <f t="shared" si="268"/>
        <v>0</v>
      </c>
      <c r="AX339" s="265">
        <f t="shared" si="272"/>
        <v>0</v>
      </c>
      <c r="AZ339" s="492">
        <f t="shared" si="269"/>
        <v>0</v>
      </c>
      <c r="BB339" s="492">
        <f t="shared" si="270"/>
        <v>0</v>
      </c>
      <c r="BD339" s="265">
        <f t="shared" si="273"/>
        <v>0</v>
      </c>
      <c r="BE339" s="105"/>
      <c r="BF339" s="105"/>
      <c r="BG339" s="105"/>
      <c r="BH339" s="105"/>
      <c r="BI339" s="105"/>
      <c r="BJ339" s="105"/>
    </row>
    <row r="340" spans="2:62" ht="20.100000000000001" hidden="1" customHeight="1" outlineLevel="1">
      <c r="B340" s="100"/>
      <c r="C340" s="908"/>
      <c r="D340" s="909"/>
      <c r="E340" s="909"/>
      <c r="F340" s="910"/>
      <c r="G340" s="890"/>
      <c r="H340" s="891"/>
      <c r="I340" s="152"/>
      <c r="J340" s="152"/>
      <c r="K340" s="152"/>
      <c r="L340" s="152"/>
      <c r="M340" s="152"/>
      <c r="N340" s="152"/>
      <c r="O340" s="152"/>
      <c r="P340" s="153"/>
      <c r="Q340" s="153"/>
      <c r="R340" s="156">
        <f t="shared" si="264"/>
        <v>0</v>
      </c>
      <c r="S340" s="156">
        <f t="shared" si="265"/>
        <v>0</v>
      </c>
      <c r="U340" s="157">
        <f t="shared" si="271"/>
        <v>0</v>
      </c>
      <c r="W340" s="152"/>
      <c r="X340" s="152"/>
      <c r="Y340" s="152"/>
      <c r="Z340" s="152"/>
      <c r="AA340" s="152"/>
      <c r="AB340" s="152"/>
      <c r="AC340" s="347"/>
      <c r="AD340" s="152"/>
      <c r="AE340" s="152"/>
      <c r="AF340" s="152"/>
      <c r="AG340" s="152"/>
      <c r="AH340" s="152"/>
      <c r="AI340" s="152"/>
      <c r="AJ340" s="347"/>
      <c r="AK340" s="152"/>
      <c r="AL340" s="152"/>
      <c r="AM340" s="295"/>
      <c r="AN340" s="228"/>
      <c r="AO340" s="228"/>
      <c r="AP340" s="228"/>
      <c r="AQ340" s="228"/>
      <c r="AR340" s="228"/>
      <c r="AS340" s="348"/>
      <c r="AT340" s="264">
        <f t="shared" si="228"/>
        <v>0</v>
      </c>
      <c r="AU340" s="259"/>
      <c r="AV340" s="265">
        <f t="shared" si="268"/>
        <v>0</v>
      </c>
      <c r="AX340" s="265">
        <f t="shared" si="272"/>
        <v>0</v>
      </c>
      <c r="AZ340" s="492">
        <f t="shared" si="269"/>
        <v>0</v>
      </c>
      <c r="BB340" s="492">
        <f t="shared" si="270"/>
        <v>0</v>
      </c>
      <c r="BD340" s="265">
        <f t="shared" si="273"/>
        <v>0</v>
      </c>
      <c r="BE340" s="105"/>
      <c r="BF340" s="105"/>
      <c r="BG340" s="105"/>
      <c r="BH340" s="105"/>
      <c r="BI340" s="105"/>
      <c r="BJ340" s="105"/>
    </row>
    <row r="341" spans="2:62" ht="20.100000000000001" hidden="1" customHeight="1" outlineLevel="1">
      <c r="B341" s="100"/>
      <c r="C341" s="908"/>
      <c r="D341" s="909"/>
      <c r="E341" s="909"/>
      <c r="F341" s="910"/>
      <c r="G341" s="890"/>
      <c r="H341" s="891"/>
      <c r="I341" s="152"/>
      <c r="J341" s="152"/>
      <c r="K341" s="152"/>
      <c r="L341" s="152"/>
      <c r="M341" s="152"/>
      <c r="N341" s="152"/>
      <c r="O341" s="152"/>
      <c r="P341" s="153"/>
      <c r="Q341" s="153"/>
      <c r="R341" s="156">
        <f t="shared" si="264"/>
        <v>0</v>
      </c>
      <c r="S341" s="156">
        <f t="shared" si="265"/>
        <v>0</v>
      </c>
      <c r="U341" s="157">
        <f t="shared" si="271"/>
        <v>0</v>
      </c>
      <c r="W341" s="152"/>
      <c r="X341" s="152"/>
      <c r="Y341" s="152"/>
      <c r="Z341" s="152"/>
      <c r="AA341" s="152"/>
      <c r="AB341" s="152"/>
      <c r="AC341" s="347"/>
      <c r="AD341" s="152"/>
      <c r="AE341" s="152"/>
      <c r="AF341" s="152"/>
      <c r="AG341" s="152"/>
      <c r="AH341" s="152"/>
      <c r="AI341" s="152"/>
      <c r="AJ341" s="347"/>
      <c r="AK341" s="152"/>
      <c r="AL341" s="152"/>
      <c r="AM341" s="295"/>
      <c r="AN341" s="228"/>
      <c r="AO341" s="228"/>
      <c r="AP341" s="228"/>
      <c r="AQ341" s="228"/>
      <c r="AR341" s="228"/>
      <c r="AS341" s="348"/>
      <c r="AT341" s="264">
        <f t="shared" si="228"/>
        <v>0</v>
      </c>
      <c r="AU341" s="259"/>
      <c r="AV341" s="265">
        <f t="shared" si="268"/>
        <v>0</v>
      </c>
      <c r="AX341" s="265">
        <f t="shared" si="272"/>
        <v>0</v>
      </c>
      <c r="AZ341" s="492">
        <f t="shared" si="269"/>
        <v>0</v>
      </c>
      <c r="BB341" s="492">
        <f t="shared" si="270"/>
        <v>0</v>
      </c>
      <c r="BD341" s="265">
        <f t="shared" si="273"/>
        <v>0</v>
      </c>
      <c r="BE341" s="105"/>
      <c r="BF341" s="105"/>
      <c r="BG341" s="105"/>
      <c r="BH341" s="105"/>
      <c r="BI341" s="105"/>
      <c r="BJ341" s="105"/>
    </row>
    <row r="342" spans="2:62" ht="20.100000000000001" hidden="1" customHeight="1" outlineLevel="1">
      <c r="B342" s="100"/>
      <c r="C342" s="908"/>
      <c r="D342" s="909"/>
      <c r="E342" s="909"/>
      <c r="F342" s="910"/>
      <c r="G342" s="890"/>
      <c r="H342" s="891"/>
      <c r="I342" s="152"/>
      <c r="J342" s="152"/>
      <c r="K342" s="152"/>
      <c r="L342" s="152"/>
      <c r="M342" s="152"/>
      <c r="N342" s="152"/>
      <c r="O342" s="152"/>
      <c r="P342" s="153"/>
      <c r="Q342" s="153"/>
      <c r="R342" s="156">
        <f t="shared" si="264"/>
        <v>0</v>
      </c>
      <c r="S342" s="156">
        <f t="shared" si="265"/>
        <v>0</v>
      </c>
      <c r="U342" s="157">
        <f t="shared" si="271"/>
        <v>0</v>
      </c>
      <c r="W342" s="152"/>
      <c r="X342" s="152"/>
      <c r="Y342" s="152"/>
      <c r="Z342" s="152"/>
      <c r="AA342" s="152"/>
      <c r="AB342" s="152"/>
      <c r="AC342" s="347"/>
      <c r="AD342" s="152"/>
      <c r="AE342" s="152"/>
      <c r="AF342" s="152"/>
      <c r="AG342" s="152"/>
      <c r="AH342" s="152"/>
      <c r="AI342" s="152"/>
      <c r="AJ342" s="347"/>
      <c r="AK342" s="152"/>
      <c r="AL342" s="152"/>
      <c r="AM342" s="295"/>
      <c r="AN342" s="228"/>
      <c r="AO342" s="228"/>
      <c r="AP342" s="228"/>
      <c r="AQ342" s="228"/>
      <c r="AR342" s="228"/>
      <c r="AS342" s="348"/>
      <c r="AT342" s="264">
        <f t="shared" si="228"/>
        <v>0</v>
      </c>
      <c r="AU342" s="259"/>
      <c r="AV342" s="265">
        <f t="shared" si="268"/>
        <v>0</v>
      </c>
      <c r="AX342" s="265">
        <f t="shared" si="272"/>
        <v>0</v>
      </c>
      <c r="AZ342" s="492">
        <f t="shared" si="269"/>
        <v>0</v>
      </c>
      <c r="BB342" s="492">
        <f t="shared" si="270"/>
        <v>0</v>
      </c>
      <c r="BD342" s="265">
        <f t="shared" si="273"/>
        <v>0</v>
      </c>
      <c r="BE342" s="105"/>
      <c r="BF342" s="105"/>
      <c r="BG342" s="105"/>
      <c r="BH342" s="105"/>
      <c r="BI342" s="105"/>
      <c r="BJ342" s="105"/>
    </row>
    <row r="343" spans="2:62" ht="20.100000000000001" hidden="1" customHeight="1" outlineLevel="1">
      <c r="B343" s="100"/>
      <c r="C343" s="908"/>
      <c r="D343" s="909"/>
      <c r="E343" s="909"/>
      <c r="F343" s="910"/>
      <c r="G343" s="890"/>
      <c r="H343" s="891"/>
      <c r="I343" s="152"/>
      <c r="J343" s="152"/>
      <c r="K343" s="152"/>
      <c r="L343" s="152"/>
      <c r="M343" s="152"/>
      <c r="N343" s="152"/>
      <c r="O343" s="152"/>
      <c r="P343" s="153"/>
      <c r="Q343" s="153"/>
      <c r="R343" s="156">
        <f t="shared" si="264"/>
        <v>0</v>
      </c>
      <c r="S343" s="156">
        <f t="shared" si="265"/>
        <v>0</v>
      </c>
      <c r="U343" s="157">
        <f t="shared" si="271"/>
        <v>0</v>
      </c>
      <c r="W343" s="152"/>
      <c r="X343" s="152"/>
      <c r="Y343" s="152"/>
      <c r="Z343" s="152"/>
      <c r="AA343" s="152"/>
      <c r="AB343" s="152"/>
      <c r="AC343" s="347"/>
      <c r="AD343" s="152"/>
      <c r="AE343" s="152"/>
      <c r="AF343" s="152"/>
      <c r="AG343" s="152"/>
      <c r="AH343" s="152"/>
      <c r="AI343" s="152"/>
      <c r="AJ343" s="347"/>
      <c r="AK343" s="152"/>
      <c r="AL343" s="152"/>
      <c r="AM343" s="295"/>
      <c r="AN343" s="228"/>
      <c r="AO343" s="228"/>
      <c r="AP343" s="228"/>
      <c r="AQ343" s="228"/>
      <c r="AR343" s="228"/>
      <c r="AS343" s="348"/>
      <c r="AT343" s="264">
        <f t="shared" si="228"/>
        <v>0</v>
      </c>
      <c r="AU343" s="259"/>
      <c r="AV343" s="265">
        <f t="shared" si="268"/>
        <v>0</v>
      </c>
      <c r="AX343" s="265">
        <f t="shared" si="272"/>
        <v>0</v>
      </c>
      <c r="AZ343" s="492">
        <f t="shared" si="269"/>
        <v>0</v>
      </c>
      <c r="BB343" s="492">
        <f t="shared" si="270"/>
        <v>0</v>
      </c>
      <c r="BD343" s="265">
        <f t="shared" si="273"/>
        <v>0</v>
      </c>
      <c r="BE343" s="105"/>
      <c r="BF343" s="105"/>
      <c r="BG343" s="105"/>
      <c r="BH343" s="105"/>
      <c r="BI343" s="105"/>
      <c r="BJ343" s="105"/>
    </row>
    <row r="344" spans="2:62" ht="20.100000000000001" hidden="1" customHeight="1" outlineLevel="1">
      <c r="B344" s="100"/>
      <c r="C344" s="908"/>
      <c r="D344" s="909"/>
      <c r="E344" s="909"/>
      <c r="F344" s="910"/>
      <c r="G344" s="890"/>
      <c r="H344" s="891"/>
      <c r="I344" s="152"/>
      <c r="J344" s="152"/>
      <c r="K344" s="152"/>
      <c r="L344" s="152"/>
      <c r="M344" s="152"/>
      <c r="N344" s="152"/>
      <c r="O344" s="152"/>
      <c r="P344" s="153"/>
      <c r="Q344" s="153"/>
      <c r="R344" s="156">
        <f t="shared" si="264"/>
        <v>0</v>
      </c>
      <c r="S344" s="156">
        <f t="shared" si="265"/>
        <v>0</v>
      </c>
      <c r="U344" s="157">
        <f t="shared" si="271"/>
        <v>0</v>
      </c>
      <c r="W344" s="152"/>
      <c r="X344" s="152"/>
      <c r="Y344" s="152"/>
      <c r="Z344" s="152"/>
      <c r="AA344" s="152"/>
      <c r="AB344" s="152"/>
      <c r="AC344" s="347"/>
      <c r="AD344" s="152"/>
      <c r="AE344" s="152"/>
      <c r="AF344" s="152"/>
      <c r="AG344" s="152"/>
      <c r="AH344" s="152"/>
      <c r="AI344" s="152"/>
      <c r="AJ344" s="347"/>
      <c r="AK344" s="152"/>
      <c r="AL344" s="152"/>
      <c r="AM344" s="295"/>
      <c r="AN344" s="228"/>
      <c r="AO344" s="228"/>
      <c r="AP344" s="228"/>
      <c r="AQ344" s="228"/>
      <c r="AR344" s="228"/>
      <c r="AS344" s="348"/>
      <c r="AT344" s="264">
        <f t="shared" si="228"/>
        <v>0</v>
      </c>
      <c r="AU344" s="259"/>
      <c r="AV344" s="265">
        <f t="shared" si="268"/>
        <v>0</v>
      </c>
      <c r="AX344" s="265">
        <f t="shared" si="272"/>
        <v>0</v>
      </c>
      <c r="AZ344" s="492">
        <f t="shared" si="269"/>
        <v>0</v>
      </c>
      <c r="BB344" s="492">
        <f t="shared" si="270"/>
        <v>0</v>
      </c>
      <c r="BD344" s="265">
        <f t="shared" si="273"/>
        <v>0</v>
      </c>
      <c r="BE344" s="105"/>
      <c r="BF344" s="105"/>
      <c r="BG344" s="105"/>
      <c r="BH344" s="105"/>
      <c r="BI344" s="105"/>
      <c r="BJ344" s="105"/>
    </row>
    <row r="345" spans="2:62" ht="20.100000000000001" hidden="1" customHeight="1" outlineLevel="1">
      <c r="B345" s="100"/>
      <c r="C345" s="908"/>
      <c r="D345" s="909"/>
      <c r="E345" s="909"/>
      <c r="F345" s="910"/>
      <c r="G345" s="890"/>
      <c r="H345" s="891"/>
      <c r="I345" s="152"/>
      <c r="J345" s="152"/>
      <c r="K345" s="152"/>
      <c r="L345" s="152"/>
      <c r="M345" s="152"/>
      <c r="N345" s="152"/>
      <c r="O345" s="152"/>
      <c r="P345" s="153"/>
      <c r="Q345" s="153"/>
      <c r="R345" s="156">
        <f t="shared" si="264"/>
        <v>0</v>
      </c>
      <c r="S345" s="156">
        <f t="shared" si="265"/>
        <v>0</v>
      </c>
      <c r="U345" s="157">
        <f t="shared" si="271"/>
        <v>0</v>
      </c>
      <c r="W345" s="152"/>
      <c r="X345" s="152"/>
      <c r="Y345" s="152"/>
      <c r="Z345" s="152"/>
      <c r="AA345" s="152"/>
      <c r="AB345" s="152"/>
      <c r="AC345" s="347"/>
      <c r="AD345" s="152"/>
      <c r="AE345" s="152"/>
      <c r="AF345" s="152"/>
      <c r="AG345" s="152"/>
      <c r="AH345" s="152"/>
      <c r="AI345" s="152"/>
      <c r="AJ345" s="347"/>
      <c r="AK345" s="152"/>
      <c r="AL345" s="152"/>
      <c r="AM345" s="295"/>
      <c r="AN345" s="228"/>
      <c r="AO345" s="228"/>
      <c r="AP345" s="228"/>
      <c r="AQ345" s="228"/>
      <c r="AR345" s="228"/>
      <c r="AS345" s="348"/>
      <c r="AT345" s="264">
        <f t="shared" si="228"/>
        <v>0</v>
      </c>
      <c r="AU345" s="259"/>
      <c r="AV345" s="265">
        <f t="shared" si="268"/>
        <v>0</v>
      </c>
      <c r="AX345" s="265">
        <f t="shared" si="272"/>
        <v>0</v>
      </c>
      <c r="AZ345" s="492">
        <f t="shared" si="269"/>
        <v>0</v>
      </c>
      <c r="BB345" s="492">
        <f t="shared" si="270"/>
        <v>0</v>
      </c>
      <c r="BD345" s="265">
        <f t="shared" si="273"/>
        <v>0</v>
      </c>
      <c r="BE345" s="105"/>
      <c r="BF345" s="105"/>
      <c r="BG345" s="105"/>
      <c r="BH345" s="105"/>
      <c r="BI345" s="105"/>
      <c r="BJ345" s="105"/>
    </row>
    <row r="346" spans="2:62" ht="20.100000000000001" hidden="1" customHeight="1" outlineLevel="1">
      <c r="B346" s="100"/>
      <c r="C346" s="908"/>
      <c r="D346" s="909"/>
      <c r="E346" s="909"/>
      <c r="F346" s="910"/>
      <c r="G346" s="890"/>
      <c r="H346" s="891"/>
      <c r="I346" s="152"/>
      <c r="J346" s="152"/>
      <c r="K346" s="152"/>
      <c r="L346" s="152"/>
      <c r="M346" s="152"/>
      <c r="N346" s="152"/>
      <c r="O346" s="152"/>
      <c r="P346" s="153"/>
      <c r="Q346" s="153"/>
      <c r="R346" s="156">
        <f t="shared" si="264"/>
        <v>0</v>
      </c>
      <c r="S346" s="156">
        <f t="shared" si="265"/>
        <v>0</v>
      </c>
      <c r="U346" s="157">
        <f t="shared" si="271"/>
        <v>0</v>
      </c>
      <c r="W346" s="152"/>
      <c r="X346" s="152"/>
      <c r="Y346" s="152"/>
      <c r="Z346" s="152"/>
      <c r="AA346" s="152"/>
      <c r="AB346" s="152"/>
      <c r="AC346" s="347"/>
      <c r="AD346" s="152"/>
      <c r="AE346" s="152"/>
      <c r="AF346" s="152"/>
      <c r="AG346" s="152"/>
      <c r="AH346" s="152"/>
      <c r="AI346" s="152"/>
      <c r="AJ346" s="347"/>
      <c r="AK346" s="152"/>
      <c r="AL346" s="152"/>
      <c r="AM346" s="295"/>
      <c r="AN346" s="228"/>
      <c r="AO346" s="228"/>
      <c r="AP346" s="228"/>
      <c r="AQ346" s="228"/>
      <c r="AR346" s="228"/>
      <c r="AS346" s="348"/>
      <c r="AT346" s="264">
        <f t="shared" si="228"/>
        <v>0</v>
      </c>
      <c r="AU346" s="259"/>
      <c r="AV346" s="265">
        <f t="shared" si="268"/>
        <v>0</v>
      </c>
      <c r="AX346" s="265">
        <f t="shared" si="272"/>
        <v>0</v>
      </c>
      <c r="AZ346" s="492">
        <f t="shared" si="269"/>
        <v>0</v>
      </c>
      <c r="BB346" s="492">
        <f t="shared" si="270"/>
        <v>0</v>
      </c>
      <c r="BD346" s="265">
        <f t="shared" si="273"/>
        <v>0</v>
      </c>
      <c r="BE346" s="105"/>
      <c r="BF346" s="105"/>
      <c r="BG346" s="105"/>
      <c r="BH346" s="105"/>
      <c r="BI346" s="105"/>
      <c r="BJ346" s="105"/>
    </row>
    <row r="347" spans="2:62" ht="20.100000000000001" hidden="1" customHeight="1" outlineLevel="1">
      <c r="B347" s="100"/>
      <c r="C347" s="908"/>
      <c r="D347" s="909"/>
      <c r="E347" s="909"/>
      <c r="F347" s="910"/>
      <c r="G347" s="890"/>
      <c r="H347" s="891"/>
      <c r="I347" s="152"/>
      <c r="J347" s="152"/>
      <c r="K347" s="152"/>
      <c r="L347" s="152"/>
      <c r="M347" s="152"/>
      <c r="N347" s="152"/>
      <c r="O347" s="152"/>
      <c r="P347" s="153"/>
      <c r="Q347" s="153"/>
      <c r="R347" s="156">
        <f t="shared" si="264"/>
        <v>0</v>
      </c>
      <c r="S347" s="156">
        <f t="shared" si="265"/>
        <v>0</v>
      </c>
      <c r="U347" s="157">
        <f t="shared" si="271"/>
        <v>0</v>
      </c>
      <c r="W347" s="152"/>
      <c r="X347" s="152"/>
      <c r="Y347" s="152"/>
      <c r="Z347" s="152"/>
      <c r="AA347" s="152"/>
      <c r="AB347" s="152"/>
      <c r="AC347" s="347"/>
      <c r="AD347" s="152"/>
      <c r="AE347" s="152"/>
      <c r="AF347" s="152"/>
      <c r="AG347" s="152"/>
      <c r="AH347" s="152"/>
      <c r="AI347" s="152"/>
      <c r="AJ347" s="347"/>
      <c r="AK347" s="152"/>
      <c r="AL347" s="152"/>
      <c r="AM347" s="295"/>
      <c r="AN347" s="228"/>
      <c r="AO347" s="228"/>
      <c r="AP347" s="228"/>
      <c r="AQ347" s="228"/>
      <c r="AR347" s="228"/>
      <c r="AS347" s="348"/>
      <c r="AT347" s="264">
        <f t="shared" si="228"/>
        <v>0</v>
      </c>
      <c r="AU347" s="259"/>
      <c r="AV347" s="265">
        <f t="shared" si="268"/>
        <v>0</v>
      </c>
      <c r="AX347" s="265">
        <f t="shared" si="272"/>
        <v>0</v>
      </c>
      <c r="AZ347" s="492">
        <f t="shared" si="269"/>
        <v>0</v>
      </c>
      <c r="BB347" s="492">
        <f t="shared" si="270"/>
        <v>0</v>
      </c>
      <c r="BD347" s="265">
        <f t="shared" si="273"/>
        <v>0</v>
      </c>
      <c r="BE347" s="105"/>
      <c r="BF347" s="105"/>
      <c r="BG347" s="105"/>
      <c r="BH347" s="105"/>
      <c r="BI347" s="105"/>
      <c r="BJ347" s="105"/>
    </row>
    <row r="348" spans="2:62" ht="20.100000000000001" hidden="1" customHeight="1" outlineLevel="1">
      <c r="B348" s="100"/>
      <c r="C348" s="908"/>
      <c r="D348" s="909"/>
      <c r="E348" s="909"/>
      <c r="F348" s="910"/>
      <c r="G348" s="890"/>
      <c r="H348" s="891"/>
      <c r="I348" s="152"/>
      <c r="J348" s="152"/>
      <c r="K348" s="152"/>
      <c r="L348" s="152"/>
      <c r="M348" s="152"/>
      <c r="N348" s="152"/>
      <c r="O348" s="152"/>
      <c r="P348" s="153"/>
      <c r="Q348" s="153"/>
      <c r="R348" s="156">
        <f t="shared" si="264"/>
        <v>0</v>
      </c>
      <c r="S348" s="156">
        <f t="shared" si="265"/>
        <v>0</v>
      </c>
      <c r="U348" s="157">
        <f t="shared" si="271"/>
        <v>0</v>
      </c>
      <c r="W348" s="152"/>
      <c r="X348" s="152"/>
      <c r="Y348" s="152"/>
      <c r="Z348" s="152"/>
      <c r="AA348" s="152"/>
      <c r="AB348" s="152"/>
      <c r="AC348" s="347"/>
      <c r="AD348" s="152"/>
      <c r="AE348" s="152"/>
      <c r="AF348" s="152"/>
      <c r="AG348" s="152"/>
      <c r="AH348" s="152"/>
      <c r="AI348" s="152"/>
      <c r="AJ348" s="347"/>
      <c r="AK348" s="152"/>
      <c r="AL348" s="152"/>
      <c r="AM348" s="295"/>
      <c r="AN348" s="228"/>
      <c r="AO348" s="228"/>
      <c r="AP348" s="228"/>
      <c r="AQ348" s="228"/>
      <c r="AR348" s="228"/>
      <c r="AS348" s="348"/>
      <c r="AT348" s="264">
        <f t="shared" ref="AT348:AT350" si="274">((W348+AD348)*$W$7+(X348+AE348)*$X$7+(Y348+Z348+AF348+AG348)*$Z$7+(AA348+AH348)*$AA$7+(AB348+AI348)*$AB$7)*Zuschläge_IBN</f>
        <v>0</v>
      </c>
      <c r="AU348" s="259"/>
      <c r="AV348" s="265">
        <f t="shared" si="268"/>
        <v>0</v>
      </c>
      <c r="AX348" s="265">
        <f t="shared" si="272"/>
        <v>0</v>
      </c>
      <c r="AZ348" s="492">
        <f t="shared" si="269"/>
        <v>0</v>
      </c>
      <c r="BB348" s="492">
        <f t="shared" si="270"/>
        <v>0</v>
      </c>
      <c r="BD348" s="265">
        <f t="shared" si="273"/>
        <v>0</v>
      </c>
      <c r="BE348" s="105"/>
      <c r="BF348" s="105"/>
      <c r="BG348" s="105"/>
      <c r="BH348" s="105"/>
      <c r="BI348" s="105"/>
      <c r="BJ348" s="105"/>
    </row>
    <row r="349" spans="2:62" ht="20.100000000000001" hidden="1" customHeight="1" outlineLevel="1">
      <c r="B349" s="100"/>
      <c r="C349" s="908"/>
      <c r="D349" s="909"/>
      <c r="E349" s="909"/>
      <c r="F349" s="910"/>
      <c r="G349" s="890"/>
      <c r="H349" s="891"/>
      <c r="I349" s="152"/>
      <c r="J349" s="152"/>
      <c r="K349" s="152"/>
      <c r="L349" s="152"/>
      <c r="M349" s="152"/>
      <c r="N349" s="152"/>
      <c r="O349" s="152"/>
      <c r="P349" s="153"/>
      <c r="Q349" s="153"/>
      <c r="R349" s="156">
        <f t="shared" si="264"/>
        <v>0</v>
      </c>
      <c r="S349" s="156">
        <f t="shared" si="265"/>
        <v>0</v>
      </c>
      <c r="U349" s="157">
        <f t="shared" si="271"/>
        <v>0</v>
      </c>
      <c r="W349" s="152"/>
      <c r="X349" s="152"/>
      <c r="Y349" s="152"/>
      <c r="Z349" s="152"/>
      <c r="AA349" s="152"/>
      <c r="AB349" s="152"/>
      <c r="AC349" s="347"/>
      <c r="AD349" s="152"/>
      <c r="AE349" s="152"/>
      <c r="AF349" s="152"/>
      <c r="AG349" s="152"/>
      <c r="AH349" s="152"/>
      <c r="AI349" s="152"/>
      <c r="AJ349" s="347"/>
      <c r="AK349" s="152"/>
      <c r="AL349" s="152"/>
      <c r="AM349" s="295"/>
      <c r="AN349" s="228"/>
      <c r="AO349" s="228"/>
      <c r="AP349" s="228"/>
      <c r="AQ349" s="228"/>
      <c r="AR349" s="228"/>
      <c r="AS349" s="348"/>
      <c r="AT349" s="264">
        <f t="shared" si="274"/>
        <v>0</v>
      </c>
      <c r="AU349" s="259"/>
      <c r="AV349" s="265">
        <f t="shared" si="268"/>
        <v>0</v>
      </c>
      <c r="AX349" s="265">
        <f t="shared" si="272"/>
        <v>0</v>
      </c>
      <c r="AZ349" s="492">
        <f t="shared" si="269"/>
        <v>0</v>
      </c>
      <c r="BB349" s="492">
        <f t="shared" si="270"/>
        <v>0</v>
      </c>
      <c r="BD349" s="265">
        <f t="shared" si="273"/>
        <v>0</v>
      </c>
      <c r="BE349" s="105"/>
      <c r="BF349" s="105"/>
      <c r="BG349" s="105"/>
      <c r="BH349" s="105"/>
      <c r="BI349" s="105"/>
      <c r="BJ349" s="105"/>
    </row>
    <row r="350" spans="2:62" ht="20.100000000000001" hidden="1" customHeight="1" outlineLevel="1">
      <c r="B350" s="100"/>
      <c r="C350" s="908"/>
      <c r="D350" s="909"/>
      <c r="E350" s="909"/>
      <c r="F350" s="910"/>
      <c r="G350" s="890"/>
      <c r="H350" s="891"/>
      <c r="I350" s="152"/>
      <c r="J350" s="152"/>
      <c r="K350" s="152"/>
      <c r="L350" s="152"/>
      <c r="M350" s="152"/>
      <c r="N350" s="152"/>
      <c r="O350" s="152"/>
      <c r="P350" s="153"/>
      <c r="Q350" s="153"/>
      <c r="R350" s="156">
        <f t="shared" si="264"/>
        <v>0</v>
      </c>
      <c r="S350" s="156">
        <f t="shared" si="265"/>
        <v>0</v>
      </c>
      <c r="U350" s="157">
        <f t="shared" si="271"/>
        <v>0</v>
      </c>
      <c r="W350" s="152"/>
      <c r="X350" s="152"/>
      <c r="Y350" s="152"/>
      <c r="Z350" s="152"/>
      <c r="AA350" s="152"/>
      <c r="AB350" s="152"/>
      <c r="AC350" s="347"/>
      <c r="AD350" s="152"/>
      <c r="AE350" s="152"/>
      <c r="AF350" s="152"/>
      <c r="AG350" s="152"/>
      <c r="AH350" s="152"/>
      <c r="AI350" s="152"/>
      <c r="AJ350" s="347"/>
      <c r="AK350" s="152"/>
      <c r="AL350" s="152"/>
      <c r="AM350" s="295"/>
      <c r="AN350" s="228"/>
      <c r="AO350" s="228"/>
      <c r="AP350" s="228"/>
      <c r="AQ350" s="228"/>
      <c r="AR350" s="228"/>
      <c r="AS350" s="348"/>
      <c r="AT350" s="264">
        <f t="shared" si="274"/>
        <v>0</v>
      </c>
      <c r="AU350" s="259"/>
      <c r="AV350" s="265">
        <f t="shared" si="268"/>
        <v>0</v>
      </c>
      <c r="AX350" s="265">
        <f t="shared" si="272"/>
        <v>0</v>
      </c>
      <c r="AZ350" s="492">
        <f t="shared" si="269"/>
        <v>0</v>
      </c>
      <c r="BB350" s="492">
        <f t="shared" si="270"/>
        <v>0</v>
      </c>
      <c r="BD350" s="265">
        <f t="shared" si="273"/>
        <v>0</v>
      </c>
      <c r="BE350" s="105"/>
      <c r="BF350" s="105"/>
      <c r="BG350" s="105"/>
      <c r="BH350" s="105"/>
      <c r="BI350" s="105"/>
      <c r="BJ350" s="105"/>
    </row>
    <row r="351" spans="2:62" ht="9.9499999999999993" hidden="1" customHeight="1" outlineLevel="1">
      <c r="B351" s="101"/>
      <c r="C351" s="208"/>
      <c r="D351" s="208"/>
      <c r="E351" s="208"/>
      <c r="F351" s="208"/>
      <c r="G351" s="237"/>
      <c r="H351" s="207"/>
      <c r="I351" s="257"/>
      <c r="J351" s="257"/>
      <c r="K351" s="257"/>
      <c r="L351" s="257"/>
      <c r="M351" s="257"/>
      <c r="N351" s="257"/>
      <c r="O351" s="257"/>
      <c r="P351" s="256"/>
      <c r="Q351" s="102"/>
      <c r="R351" s="102"/>
      <c r="S351" s="102"/>
      <c r="U351" s="98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Z351" s="493"/>
      <c r="BE351" s="105"/>
      <c r="BF351" s="105"/>
      <c r="BG351" s="105"/>
      <c r="BH351" s="105"/>
      <c r="BI351" s="105"/>
      <c r="BJ351" s="105"/>
    </row>
    <row r="352" spans="2:62" ht="20.100000000000001" customHeight="1" collapsed="1">
      <c r="B352" s="8">
        <f>B335+1</f>
        <v>21</v>
      </c>
      <c r="C352" s="916"/>
      <c r="D352" s="917"/>
      <c r="E352" s="917"/>
      <c r="F352" s="918"/>
      <c r="G352" s="429"/>
      <c r="H352" s="206">
        <v>1</v>
      </c>
      <c r="I352" s="642">
        <f t="shared" ref="I352" si="275">$H352*SUM(I353:I367)</f>
        <v>0</v>
      </c>
      <c r="J352" s="643">
        <f t="shared" ref="J352:O352" si="276">$H352*SUM(J353:J367)</f>
        <v>0</v>
      </c>
      <c r="K352" s="644">
        <f t="shared" si="276"/>
        <v>0</v>
      </c>
      <c r="L352" s="645">
        <f t="shared" si="276"/>
        <v>0</v>
      </c>
      <c r="M352" s="645">
        <f t="shared" si="276"/>
        <v>0</v>
      </c>
      <c r="N352" s="644">
        <f t="shared" si="276"/>
        <v>0</v>
      </c>
      <c r="O352" s="642">
        <f t="shared" si="276"/>
        <v>0</v>
      </c>
      <c r="P352" s="209">
        <f t="shared" ref="P352:Q352" si="277">$H352*SUM(P353:P367)</f>
        <v>0</v>
      </c>
      <c r="Q352" s="210">
        <f t="shared" si="277"/>
        <v>0</v>
      </c>
      <c r="R352" s="136">
        <f t="shared" ref="R352:R367" si="278">P352*(1+Gewinn)*(1+SicherheitAngebot)</f>
        <v>0</v>
      </c>
      <c r="S352" s="137">
        <f t="shared" ref="S352:S367" si="279">Q352*(1+MGKZ)*(1+Gewinn)*(1+SicherheitAngebot)</f>
        <v>0</v>
      </c>
      <c r="U352" s="10">
        <f>I352*$I$7+J352*$J$7+K352*$K$7+L352*$L$7+M352*$M$7+N352*$N$7+O352*$O$7+R352+S352</f>
        <v>0</v>
      </c>
      <c r="W352" s="646">
        <f t="shared" ref="W352:AB352" si="280">$H352*SUM(W353:W367)</f>
        <v>0</v>
      </c>
      <c r="X352" s="647">
        <f t="shared" si="280"/>
        <v>0</v>
      </c>
      <c r="Y352" s="648">
        <f t="shared" si="280"/>
        <v>0</v>
      </c>
      <c r="Z352" s="649">
        <f t="shared" si="280"/>
        <v>0</v>
      </c>
      <c r="AA352" s="648">
        <f t="shared" si="280"/>
        <v>0</v>
      </c>
      <c r="AB352" s="646">
        <f t="shared" si="280"/>
        <v>0</v>
      </c>
      <c r="AC352" s="258"/>
      <c r="AD352" s="646">
        <f t="shared" ref="AD352:AM352" si="281">$H352*SUM(AD353:AD367)</f>
        <v>0</v>
      </c>
      <c r="AE352" s="647">
        <f t="shared" si="281"/>
        <v>0</v>
      </c>
      <c r="AF352" s="648">
        <f t="shared" si="281"/>
        <v>0</v>
      </c>
      <c r="AG352" s="649">
        <f t="shared" si="281"/>
        <v>0</v>
      </c>
      <c r="AH352" s="648">
        <f t="shared" si="281"/>
        <v>0</v>
      </c>
      <c r="AI352" s="646">
        <f t="shared" si="281"/>
        <v>0</v>
      </c>
      <c r="AJ352" s="258"/>
      <c r="AK352" s="653">
        <f t="shared" si="281"/>
        <v>0</v>
      </c>
      <c r="AL352" s="653">
        <f t="shared" si="281"/>
        <v>0</v>
      </c>
      <c r="AM352" s="653">
        <f t="shared" si="281"/>
        <v>0</v>
      </c>
      <c r="AN352" s="227">
        <f>$H352*SUM(AN353:AN367)*(1+Gewinn)*(1+SicherheitAngebot)</f>
        <v>0</v>
      </c>
      <c r="AO352" s="227">
        <f>$H352*SUM(AO353:AO367)*(1+Gewinn)*(1+SicherheitAngebot)</f>
        <v>0</v>
      </c>
      <c r="AP352" s="227">
        <f>$H352*SUM(AP353:AP367)*(1+Gewinn)*(1+SicherheitAngebot)</f>
        <v>0</v>
      </c>
      <c r="AQ352" s="227">
        <f>$H352*SUM(AQ353:AQ367)*(1+Gewinn)*(1+SicherheitAngebot)</f>
        <v>0</v>
      </c>
      <c r="AR352" s="227">
        <f>$H352*SUM(AR353:AR367)*(1+Gewinn)*(1+SicherheitAngebot)</f>
        <v>0</v>
      </c>
      <c r="AS352" s="262"/>
      <c r="AT352" s="263">
        <f t="shared" ref="AT352:AT384" si="282">((W352+AD352)*$W$7+(X352+AE352)*$X$7+(Y352+Z352+AF352+AG352)*$Z$7+(AA352+AH352)*$AA$7+(AB352+AI352)*$AB$7)*Zuschläge_IBN</f>
        <v>0</v>
      </c>
      <c r="AU352" s="259"/>
      <c r="AV352" s="491">
        <f>AK352*$AK$7+AL352*$AL$7+AM352*$AM$7+SUM(AN352:AR352)+AT352/Zuschläge_IBN+AT352</f>
        <v>0</v>
      </c>
      <c r="AX352" s="685">
        <f>U352+AV352</f>
        <v>0</v>
      </c>
      <c r="AZ352" s="490">
        <f>IF(H352&gt;0,U352/(1+SicherheitAngebot)*(1+Sicherheit),0)</f>
        <v>0</v>
      </c>
      <c r="BB352" s="490">
        <f>IF(H352&gt;0,AV352/(1+SicherheitAngebot)*(1+Sicherheit),0)</f>
        <v>0</v>
      </c>
      <c r="BD352" s="490">
        <f>AZ352+BB352</f>
        <v>0</v>
      </c>
      <c r="BE352" s="105"/>
      <c r="BF352" s="105"/>
      <c r="BG352" s="105"/>
      <c r="BH352" s="105"/>
      <c r="BI352" s="105"/>
      <c r="BJ352" s="105"/>
    </row>
    <row r="353" spans="2:62" ht="20.100000000000001" hidden="1" customHeight="1" outlineLevel="1">
      <c r="B353" s="99"/>
      <c r="C353" s="908"/>
      <c r="D353" s="909"/>
      <c r="E353" s="909"/>
      <c r="F353" s="910"/>
      <c r="G353" s="890"/>
      <c r="H353" s="901"/>
      <c r="I353" s="152"/>
      <c r="J353" s="152"/>
      <c r="K353" s="152"/>
      <c r="L353" s="152"/>
      <c r="M353" s="152"/>
      <c r="N353" s="152"/>
      <c r="O353" s="152"/>
      <c r="P353" s="153"/>
      <c r="Q353" s="153"/>
      <c r="R353" s="156">
        <f t="shared" si="278"/>
        <v>0</v>
      </c>
      <c r="S353" s="156">
        <f t="shared" si="279"/>
        <v>0</v>
      </c>
      <c r="U353" s="157">
        <f>I353*$I$7+J353*$J$7+K353*$K$7+L353*$L$7+M353*$M$7+N353*$N$7+O353*$O$7+R353+S353</f>
        <v>0</v>
      </c>
      <c r="W353" s="152"/>
      <c r="X353" s="152"/>
      <c r="Y353" s="152"/>
      <c r="Z353" s="152"/>
      <c r="AA353" s="152"/>
      <c r="AB353" s="152"/>
      <c r="AC353" s="347"/>
      <c r="AD353" s="152"/>
      <c r="AE353" s="152"/>
      <c r="AF353" s="152"/>
      <c r="AG353" s="152"/>
      <c r="AH353" s="152"/>
      <c r="AI353" s="152"/>
      <c r="AJ353" s="347"/>
      <c r="AK353" s="152"/>
      <c r="AL353" s="152"/>
      <c r="AM353" s="295"/>
      <c r="AN353" s="228"/>
      <c r="AO353" s="228"/>
      <c r="AP353" s="228"/>
      <c r="AQ353" s="228"/>
      <c r="AR353" s="228"/>
      <c r="AS353" s="348"/>
      <c r="AT353" s="264">
        <f t="shared" si="282"/>
        <v>0</v>
      </c>
      <c r="AU353" s="259"/>
      <c r="AV353" s="265">
        <f t="shared" ref="AV353:AV367" si="283">AK353*$AK$7+AL353*$AL$7+AM353*$AM$7+SUM(AN353:AR353)*(1+Gewinn)*(1+SicherheitAngebot)+AT353/Zuschläge_IBN+AT353</f>
        <v>0</v>
      </c>
      <c r="AX353" s="265">
        <f>U353+AV353</f>
        <v>0</v>
      </c>
      <c r="AZ353" s="492">
        <f t="shared" ref="AZ353:AZ367" si="284">U353/(1+SicherheitAngebot)*(1+Sicherheit)</f>
        <v>0</v>
      </c>
      <c r="BB353" s="492">
        <f t="shared" ref="BB353:BB367" si="285">AV353/(1+SicherheitAngebot)*(1+Sicherheit)</f>
        <v>0</v>
      </c>
      <c r="BD353" s="265">
        <f>AZ353+BB353</f>
        <v>0</v>
      </c>
      <c r="BE353" s="105"/>
      <c r="BF353" s="105"/>
      <c r="BG353" s="105"/>
      <c r="BH353" s="105"/>
      <c r="BI353" s="105"/>
      <c r="BJ353" s="105"/>
    </row>
    <row r="354" spans="2:62" ht="20.100000000000001" hidden="1" customHeight="1" outlineLevel="1">
      <c r="B354" s="100"/>
      <c r="C354" s="908"/>
      <c r="D354" s="909"/>
      <c r="E354" s="909"/>
      <c r="F354" s="910"/>
      <c r="G354" s="890"/>
      <c r="H354" s="891"/>
      <c r="I354" s="152"/>
      <c r="J354" s="152"/>
      <c r="K354" s="152"/>
      <c r="L354" s="152"/>
      <c r="M354" s="152"/>
      <c r="N354" s="152"/>
      <c r="O354" s="152"/>
      <c r="P354" s="153"/>
      <c r="Q354" s="153"/>
      <c r="R354" s="156">
        <f t="shared" si="278"/>
        <v>0</v>
      </c>
      <c r="S354" s="156">
        <f t="shared" si="279"/>
        <v>0</v>
      </c>
      <c r="U354" s="157">
        <f t="shared" ref="U354:U367" si="286">I354*$I$7+J354*$J$7+K354*$K$7+L354*$L$7+M354*$M$7+N354*$N$7+O354*$O$7+R354+S354</f>
        <v>0</v>
      </c>
      <c r="W354" s="152"/>
      <c r="X354" s="152"/>
      <c r="Y354" s="152"/>
      <c r="Z354" s="152"/>
      <c r="AA354" s="152"/>
      <c r="AB354" s="152"/>
      <c r="AC354" s="347"/>
      <c r="AD354" s="152"/>
      <c r="AE354" s="152"/>
      <c r="AF354" s="152"/>
      <c r="AG354" s="152"/>
      <c r="AH354" s="152"/>
      <c r="AI354" s="152"/>
      <c r="AJ354" s="347"/>
      <c r="AK354" s="152"/>
      <c r="AL354" s="152"/>
      <c r="AM354" s="295"/>
      <c r="AN354" s="228"/>
      <c r="AO354" s="228"/>
      <c r="AP354" s="228"/>
      <c r="AQ354" s="228"/>
      <c r="AR354" s="228"/>
      <c r="AS354" s="348"/>
      <c r="AT354" s="264">
        <f t="shared" si="282"/>
        <v>0</v>
      </c>
      <c r="AU354" s="259"/>
      <c r="AV354" s="265">
        <f t="shared" si="283"/>
        <v>0</v>
      </c>
      <c r="AX354" s="265">
        <f t="shared" ref="AX354:AX367" si="287">U354+AV354</f>
        <v>0</v>
      </c>
      <c r="AZ354" s="492">
        <f t="shared" si="284"/>
        <v>0</v>
      </c>
      <c r="BB354" s="492">
        <f t="shared" si="285"/>
        <v>0</v>
      </c>
      <c r="BD354" s="265">
        <f t="shared" ref="BD354:BD367" si="288">AZ354+BB354</f>
        <v>0</v>
      </c>
      <c r="BE354" s="105"/>
      <c r="BF354" s="105"/>
      <c r="BG354" s="105"/>
      <c r="BH354" s="105"/>
      <c r="BI354" s="105"/>
      <c r="BJ354" s="105"/>
    </row>
    <row r="355" spans="2:62" ht="20.100000000000001" hidden="1" customHeight="1" outlineLevel="1">
      <c r="B355" s="100"/>
      <c r="C355" s="908"/>
      <c r="D355" s="909"/>
      <c r="E355" s="909"/>
      <c r="F355" s="910"/>
      <c r="G355" s="890"/>
      <c r="H355" s="891"/>
      <c r="I355" s="152"/>
      <c r="J355" s="152"/>
      <c r="K355" s="152"/>
      <c r="L355" s="152"/>
      <c r="M355" s="152"/>
      <c r="N355" s="152"/>
      <c r="O355" s="152"/>
      <c r="P355" s="153"/>
      <c r="Q355" s="153"/>
      <c r="R355" s="156">
        <f t="shared" si="278"/>
        <v>0</v>
      </c>
      <c r="S355" s="156">
        <f t="shared" si="279"/>
        <v>0</v>
      </c>
      <c r="U355" s="157">
        <f t="shared" si="286"/>
        <v>0</v>
      </c>
      <c r="W355" s="152"/>
      <c r="X355" s="152"/>
      <c r="Y355" s="152"/>
      <c r="Z355" s="152"/>
      <c r="AA355" s="152"/>
      <c r="AB355" s="152"/>
      <c r="AC355" s="347"/>
      <c r="AD355" s="152"/>
      <c r="AE355" s="152"/>
      <c r="AF355" s="152"/>
      <c r="AG355" s="152"/>
      <c r="AH355" s="152"/>
      <c r="AI355" s="152"/>
      <c r="AJ355" s="347"/>
      <c r="AK355" s="152"/>
      <c r="AL355" s="152"/>
      <c r="AM355" s="295"/>
      <c r="AN355" s="228"/>
      <c r="AO355" s="228"/>
      <c r="AP355" s="228"/>
      <c r="AQ355" s="228"/>
      <c r="AR355" s="228"/>
      <c r="AS355" s="348"/>
      <c r="AT355" s="264">
        <f t="shared" si="282"/>
        <v>0</v>
      </c>
      <c r="AU355" s="259"/>
      <c r="AV355" s="265">
        <f t="shared" si="283"/>
        <v>0</v>
      </c>
      <c r="AX355" s="265">
        <f t="shared" si="287"/>
        <v>0</v>
      </c>
      <c r="AZ355" s="492">
        <f t="shared" si="284"/>
        <v>0</v>
      </c>
      <c r="BB355" s="492">
        <f t="shared" si="285"/>
        <v>0</v>
      </c>
      <c r="BD355" s="265">
        <f t="shared" si="288"/>
        <v>0</v>
      </c>
      <c r="BE355" s="105"/>
      <c r="BF355" s="105"/>
      <c r="BG355" s="105"/>
      <c r="BH355" s="105"/>
      <c r="BI355" s="105"/>
      <c r="BJ355" s="105"/>
    </row>
    <row r="356" spans="2:62" ht="20.100000000000001" hidden="1" customHeight="1" outlineLevel="1">
      <c r="B356" s="100"/>
      <c r="C356" s="908"/>
      <c r="D356" s="909"/>
      <c r="E356" s="909"/>
      <c r="F356" s="910"/>
      <c r="G356" s="890"/>
      <c r="H356" s="891"/>
      <c r="I356" s="152"/>
      <c r="J356" s="152"/>
      <c r="K356" s="152"/>
      <c r="L356" s="152"/>
      <c r="M356" s="152"/>
      <c r="N356" s="152"/>
      <c r="O356" s="152"/>
      <c r="P356" s="153"/>
      <c r="Q356" s="153"/>
      <c r="R356" s="156">
        <f t="shared" si="278"/>
        <v>0</v>
      </c>
      <c r="S356" s="156">
        <f t="shared" si="279"/>
        <v>0</v>
      </c>
      <c r="U356" s="157">
        <f t="shared" si="286"/>
        <v>0</v>
      </c>
      <c r="W356" s="152"/>
      <c r="X356" s="152"/>
      <c r="Y356" s="152"/>
      <c r="Z356" s="152"/>
      <c r="AA356" s="152"/>
      <c r="AB356" s="152"/>
      <c r="AC356" s="347"/>
      <c r="AD356" s="152"/>
      <c r="AE356" s="152"/>
      <c r="AF356" s="152"/>
      <c r="AG356" s="152"/>
      <c r="AH356" s="152"/>
      <c r="AI356" s="152"/>
      <c r="AJ356" s="347"/>
      <c r="AK356" s="152"/>
      <c r="AL356" s="152"/>
      <c r="AM356" s="295"/>
      <c r="AN356" s="228"/>
      <c r="AO356" s="228"/>
      <c r="AP356" s="228"/>
      <c r="AQ356" s="228"/>
      <c r="AR356" s="228"/>
      <c r="AS356" s="348"/>
      <c r="AT356" s="264">
        <f t="shared" si="282"/>
        <v>0</v>
      </c>
      <c r="AU356" s="259"/>
      <c r="AV356" s="265">
        <f t="shared" si="283"/>
        <v>0</v>
      </c>
      <c r="AX356" s="265">
        <f t="shared" si="287"/>
        <v>0</v>
      </c>
      <c r="AZ356" s="492">
        <f t="shared" si="284"/>
        <v>0</v>
      </c>
      <c r="BB356" s="492">
        <f t="shared" si="285"/>
        <v>0</v>
      </c>
      <c r="BD356" s="265">
        <f t="shared" si="288"/>
        <v>0</v>
      </c>
      <c r="BE356" s="105"/>
      <c r="BF356" s="105"/>
      <c r="BG356" s="105"/>
      <c r="BH356" s="105"/>
      <c r="BI356" s="105"/>
      <c r="BJ356" s="105"/>
    </row>
    <row r="357" spans="2:62" ht="20.100000000000001" hidden="1" customHeight="1" outlineLevel="1">
      <c r="B357" s="100"/>
      <c r="C357" s="908"/>
      <c r="D357" s="909"/>
      <c r="E357" s="909"/>
      <c r="F357" s="910"/>
      <c r="G357" s="890"/>
      <c r="H357" s="891"/>
      <c r="I357" s="152"/>
      <c r="J357" s="152"/>
      <c r="K357" s="152"/>
      <c r="L357" s="152"/>
      <c r="M357" s="152"/>
      <c r="N357" s="152"/>
      <c r="O357" s="152"/>
      <c r="P357" s="153"/>
      <c r="Q357" s="153"/>
      <c r="R357" s="156">
        <f t="shared" si="278"/>
        <v>0</v>
      </c>
      <c r="S357" s="156">
        <f t="shared" si="279"/>
        <v>0</v>
      </c>
      <c r="U357" s="157">
        <f t="shared" si="286"/>
        <v>0</v>
      </c>
      <c r="W357" s="152"/>
      <c r="X357" s="152"/>
      <c r="Y357" s="152"/>
      <c r="Z357" s="152"/>
      <c r="AA357" s="152"/>
      <c r="AB357" s="152"/>
      <c r="AC357" s="347"/>
      <c r="AD357" s="152"/>
      <c r="AE357" s="152"/>
      <c r="AF357" s="152"/>
      <c r="AG357" s="152"/>
      <c r="AH357" s="152"/>
      <c r="AI357" s="152"/>
      <c r="AJ357" s="347"/>
      <c r="AK357" s="152"/>
      <c r="AL357" s="152"/>
      <c r="AM357" s="295"/>
      <c r="AN357" s="228"/>
      <c r="AO357" s="228"/>
      <c r="AP357" s="228"/>
      <c r="AQ357" s="228"/>
      <c r="AR357" s="228"/>
      <c r="AS357" s="348"/>
      <c r="AT357" s="264">
        <f t="shared" si="282"/>
        <v>0</v>
      </c>
      <c r="AU357" s="259"/>
      <c r="AV357" s="265">
        <f t="shared" si="283"/>
        <v>0</v>
      </c>
      <c r="AX357" s="265">
        <f t="shared" si="287"/>
        <v>0</v>
      </c>
      <c r="AZ357" s="492">
        <f t="shared" si="284"/>
        <v>0</v>
      </c>
      <c r="BB357" s="492">
        <f t="shared" si="285"/>
        <v>0</v>
      </c>
      <c r="BD357" s="265">
        <f t="shared" si="288"/>
        <v>0</v>
      </c>
      <c r="BE357" s="105"/>
      <c r="BF357" s="105"/>
      <c r="BG357" s="105"/>
      <c r="BH357" s="105"/>
      <c r="BI357" s="105"/>
      <c r="BJ357" s="105"/>
    </row>
    <row r="358" spans="2:62" ht="20.100000000000001" hidden="1" customHeight="1" outlineLevel="1">
      <c r="B358" s="100"/>
      <c r="C358" s="908"/>
      <c r="D358" s="909"/>
      <c r="E358" s="909"/>
      <c r="F358" s="910"/>
      <c r="G358" s="890"/>
      <c r="H358" s="891"/>
      <c r="I358" s="152"/>
      <c r="J358" s="152"/>
      <c r="K358" s="152"/>
      <c r="L358" s="152"/>
      <c r="M358" s="152"/>
      <c r="N358" s="152"/>
      <c r="O358" s="152"/>
      <c r="P358" s="153"/>
      <c r="Q358" s="153"/>
      <c r="R358" s="156">
        <f t="shared" si="278"/>
        <v>0</v>
      </c>
      <c r="S358" s="156">
        <f t="shared" si="279"/>
        <v>0</v>
      </c>
      <c r="U358" s="157">
        <f t="shared" si="286"/>
        <v>0</v>
      </c>
      <c r="W358" s="152"/>
      <c r="X358" s="152"/>
      <c r="Y358" s="152"/>
      <c r="Z358" s="152"/>
      <c r="AA358" s="152"/>
      <c r="AB358" s="152"/>
      <c r="AC358" s="347"/>
      <c r="AD358" s="152"/>
      <c r="AE358" s="152"/>
      <c r="AF358" s="152"/>
      <c r="AG358" s="152"/>
      <c r="AH358" s="152"/>
      <c r="AI358" s="152"/>
      <c r="AJ358" s="347"/>
      <c r="AK358" s="152"/>
      <c r="AL358" s="152"/>
      <c r="AM358" s="295"/>
      <c r="AN358" s="228"/>
      <c r="AO358" s="228"/>
      <c r="AP358" s="228"/>
      <c r="AQ358" s="228"/>
      <c r="AR358" s="228"/>
      <c r="AS358" s="348"/>
      <c r="AT358" s="264">
        <f t="shared" si="282"/>
        <v>0</v>
      </c>
      <c r="AU358" s="259"/>
      <c r="AV358" s="265">
        <f t="shared" si="283"/>
        <v>0</v>
      </c>
      <c r="AX358" s="265">
        <f t="shared" si="287"/>
        <v>0</v>
      </c>
      <c r="AZ358" s="492">
        <f t="shared" si="284"/>
        <v>0</v>
      </c>
      <c r="BB358" s="492">
        <f t="shared" si="285"/>
        <v>0</v>
      </c>
      <c r="BD358" s="265">
        <f t="shared" si="288"/>
        <v>0</v>
      </c>
      <c r="BE358" s="105"/>
      <c r="BF358" s="105"/>
      <c r="BG358" s="105"/>
      <c r="BH358" s="105"/>
      <c r="BI358" s="105"/>
      <c r="BJ358" s="105"/>
    </row>
    <row r="359" spans="2:62" ht="20.100000000000001" hidden="1" customHeight="1" outlineLevel="1">
      <c r="B359" s="100"/>
      <c r="C359" s="908"/>
      <c r="D359" s="909"/>
      <c r="E359" s="909"/>
      <c r="F359" s="910"/>
      <c r="G359" s="890"/>
      <c r="H359" s="891"/>
      <c r="I359" s="152"/>
      <c r="J359" s="152"/>
      <c r="K359" s="152"/>
      <c r="L359" s="152"/>
      <c r="M359" s="152"/>
      <c r="N359" s="152"/>
      <c r="O359" s="152"/>
      <c r="P359" s="153"/>
      <c r="Q359" s="153"/>
      <c r="R359" s="156">
        <f t="shared" si="278"/>
        <v>0</v>
      </c>
      <c r="S359" s="156">
        <f t="shared" si="279"/>
        <v>0</v>
      </c>
      <c r="U359" s="157">
        <f t="shared" si="286"/>
        <v>0</v>
      </c>
      <c r="W359" s="152"/>
      <c r="X359" s="152"/>
      <c r="Y359" s="152"/>
      <c r="Z359" s="152"/>
      <c r="AA359" s="152"/>
      <c r="AB359" s="152"/>
      <c r="AC359" s="347"/>
      <c r="AD359" s="152"/>
      <c r="AE359" s="152"/>
      <c r="AF359" s="152"/>
      <c r="AG359" s="152"/>
      <c r="AH359" s="152"/>
      <c r="AI359" s="152"/>
      <c r="AJ359" s="347"/>
      <c r="AK359" s="152"/>
      <c r="AL359" s="152"/>
      <c r="AM359" s="295"/>
      <c r="AN359" s="228"/>
      <c r="AO359" s="228"/>
      <c r="AP359" s="228"/>
      <c r="AQ359" s="228"/>
      <c r="AR359" s="228"/>
      <c r="AS359" s="348"/>
      <c r="AT359" s="264">
        <f t="shared" si="282"/>
        <v>0</v>
      </c>
      <c r="AU359" s="259"/>
      <c r="AV359" s="265">
        <f t="shared" si="283"/>
        <v>0</v>
      </c>
      <c r="AX359" s="265">
        <f t="shared" si="287"/>
        <v>0</v>
      </c>
      <c r="AZ359" s="492">
        <f t="shared" si="284"/>
        <v>0</v>
      </c>
      <c r="BB359" s="492">
        <f t="shared" si="285"/>
        <v>0</v>
      </c>
      <c r="BD359" s="265">
        <f t="shared" si="288"/>
        <v>0</v>
      </c>
      <c r="BE359" s="105"/>
      <c r="BF359" s="105"/>
      <c r="BG359" s="105"/>
      <c r="BH359" s="105"/>
      <c r="BI359" s="105"/>
      <c r="BJ359" s="105"/>
    </row>
    <row r="360" spans="2:62" ht="20.100000000000001" hidden="1" customHeight="1" outlineLevel="1">
      <c r="B360" s="100"/>
      <c r="C360" s="908"/>
      <c r="D360" s="909"/>
      <c r="E360" s="909"/>
      <c r="F360" s="910"/>
      <c r="G360" s="890"/>
      <c r="H360" s="891"/>
      <c r="I360" s="152"/>
      <c r="J360" s="152"/>
      <c r="K360" s="152"/>
      <c r="L360" s="152"/>
      <c r="M360" s="152"/>
      <c r="N360" s="152"/>
      <c r="O360" s="152"/>
      <c r="P360" s="153"/>
      <c r="Q360" s="153"/>
      <c r="R360" s="156">
        <f t="shared" si="278"/>
        <v>0</v>
      </c>
      <c r="S360" s="156">
        <f t="shared" si="279"/>
        <v>0</v>
      </c>
      <c r="U360" s="157">
        <f t="shared" si="286"/>
        <v>0</v>
      </c>
      <c r="W360" s="152"/>
      <c r="X360" s="152"/>
      <c r="Y360" s="152"/>
      <c r="Z360" s="152"/>
      <c r="AA360" s="152"/>
      <c r="AB360" s="152"/>
      <c r="AC360" s="347"/>
      <c r="AD360" s="152"/>
      <c r="AE360" s="152"/>
      <c r="AF360" s="152"/>
      <c r="AG360" s="152"/>
      <c r="AH360" s="152"/>
      <c r="AI360" s="152"/>
      <c r="AJ360" s="347"/>
      <c r="AK360" s="152"/>
      <c r="AL360" s="152"/>
      <c r="AM360" s="295"/>
      <c r="AN360" s="228"/>
      <c r="AO360" s="228"/>
      <c r="AP360" s="228"/>
      <c r="AQ360" s="228"/>
      <c r="AR360" s="228"/>
      <c r="AS360" s="348"/>
      <c r="AT360" s="264">
        <f t="shared" si="282"/>
        <v>0</v>
      </c>
      <c r="AU360" s="259"/>
      <c r="AV360" s="265">
        <f t="shared" si="283"/>
        <v>0</v>
      </c>
      <c r="AX360" s="265">
        <f t="shared" si="287"/>
        <v>0</v>
      </c>
      <c r="AZ360" s="492">
        <f t="shared" si="284"/>
        <v>0</v>
      </c>
      <c r="BB360" s="492">
        <f t="shared" si="285"/>
        <v>0</v>
      </c>
      <c r="BD360" s="265">
        <f t="shared" si="288"/>
        <v>0</v>
      </c>
      <c r="BE360" s="105"/>
      <c r="BF360" s="105"/>
      <c r="BG360" s="105"/>
      <c r="BH360" s="105"/>
      <c r="BI360" s="105"/>
      <c r="BJ360" s="105"/>
    </row>
    <row r="361" spans="2:62" ht="20.100000000000001" hidden="1" customHeight="1" outlineLevel="1">
      <c r="B361" s="100"/>
      <c r="C361" s="908"/>
      <c r="D361" s="909"/>
      <c r="E361" s="909"/>
      <c r="F361" s="910"/>
      <c r="G361" s="890"/>
      <c r="H361" s="891"/>
      <c r="I361" s="152"/>
      <c r="J361" s="152"/>
      <c r="K361" s="152"/>
      <c r="L361" s="152"/>
      <c r="M361" s="152"/>
      <c r="N361" s="152"/>
      <c r="O361" s="152"/>
      <c r="P361" s="153"/>
      <c r="Q361" s="153"/>
      <c r="R361" s="156">
        <f t="shared" si="278"/>
        <v>0</v>
      </c>
      <c r="S361" s="156">
        <f t="shared" si="279"/>
        <v>0</v>
      </c>
      <c r="U361" s="157">
        <f t="shared" si="286"/>
        <v>0</v>
      </c>
      <c r="W361" s="152"/>
      <c r="X361" s="152"/>
      <c r="Y361" s="152"/>
      <c r="Z361" s="152"/>
      <c r="AA361" s="152"/>
      <c r="AB361" s="152"/>
      <c r="AC361" s="347"/>
      <c r="AD361" s="152"/>
      <c r="AE361" s="152"/>
      <c r="AF361" s="152"/>
      <c r="AG361" s="152"/>
      <c r="AH361" s="152"/>
      <c r="AI361" s="152"/>
      <c r="AJ361" s="347"/>
      <c r="AK361" s="152"/>
      <c r="AL361" s="152"/>
      <c r="AM361" s="295"/>
      <c r="AN361" s="228"/>
      <c r="AO361" s="228"/>
      <c r="AP361" s="228"/>
      <c r="AQ361" s="228"/>
      <c r="AR361" s="228"/>
      <c r="AS361" s="348"/>
      <c r="AT361" s="264">
        <f t="shared" si="282"/>
        <v>0</v>
      </c>
      <c r="AU361" s="259"/>
      <c r="AV361" s="265">
        <f t="shared" si="283"/>
        <v>0</v>
      </c>
      <c r="AX361" s="265">
        <f t="shared" si="287"/>
        <v>0</v>
      </c>
      <c r="AZ361" s="492">
        <f t="shared" si="284"/>
        <v>0</v>
      </c>
      <c r="BB361" s="492">
        <f t="shared" si="285"/>
        <v>0</v>
      </c>
      <c r="BD361" s="265">
        <f t="shared" si="288"/>
        <v>0</v>
      </c>
      <c r="BE361" s="105"/>
      <c r="BF361" s="105"/>
      <c r="BG361" s="105"/>
      <c r="BH361" s="105"/>
      <c r="BI361" s="105"/>
      <c r="BJ361" s="105"/>
    </row>
    <row r="362" spans="2:62" ht="20.100000000000001" hidden="1" customHeight="1" outlineLevel="1">
      <c r="B362" s="100"/>
      <c r="C362" s="908"/>
      <c r="D362" s="909"/>
      <c r="E362" s="909"/>
      <c r="F362" s="910"/>
      <c r="G362" s="890"/>
      <c r="H362" s="891"/>
      <c r="I362" s="152"/>
      <c r="J362" s="152"/>
      <c r="K362" s="152"/>
      <c r="L362" s="152"/>
      <c r="M362" s="152"/>
      <c r="N362" s="152"/>
      <c r="O362" s="152"/>
      <c r="P362" s="153"/>
      <c r="Q362" s="153"/>
      <c r="R362" s="156">
        <f t="shared" si="278"/>
        <v>0</v>
      </c>
      <c r="S362" s="156">
        <f t="shared" si="279"/>
        <v>0</v>
      </c>
      <c r="U362" s="157">
        <f t="shared" si="286"/>
        <v>0</v>
      </c>
      <c r="W362" s="152"/>
      <c r="X362" s="152"/>
      <c r="Y362" s="152"/>
      <c r="Z362" s="152"/>
      <c r="AA362" s="152"/>
      <c r="AB362" s="152"/>
      <c r="AC362" s="347"/>
      <c r="AD362" s="152"/>
      <c r="AE362" s="152"/>
      <c r="AF362" s="152"/>
      <c r="AG362" s="152"/>
      <c r="AH362" s="152"/>
      <c r="AI362" s="152"/>
      <c r="AJ362" s="347"/>
      <c r="AK362" s="152"/>
      <c r="AL362" s="152"/>
      <c r="AM362" s="295"/>
      <c r="AN362" s="228"/>
      <c r="AO362" s="228"/>
      <c r="AP362" s="228"/>
      <c r="AQ362" s="228"/>
      <c r="AR362" s="228"/>
      <c r="AS362" s="348"/>
      <c r="AT362" s="264">
        <f t="shared" si="282"/>
        <v>0</v>
      </c>
      <c r="AU362" s="259"/>
      <c r="AV362" s="265">
        <f t="shared" si="283"/>
        <v>0</v>
      </c>
      <c r="AX362" s="265">
        <f t="shared" si="287"/>
        <v>0</v>
      </c>
      <c r="AZ362" s="492">
        <f t="shared" si="284"/>
        <v>0</v>
      </c>
      <c r="BB362" s="492">
        <f t="shared" si="285"/>
        <v>0</v>
      </c>
      <c r="BD362" s="265">
        <f t="shared" si="288"/>
        <v>0</v>
      </c>
      <c r="BE362" s="105"/>
      <c r="BF362" s="105"/>
      <c r="BG362" s="105"/>
      <c r="BH362" s="105"/>
      <c r="BI362" s="105"/>
      <c r="BJ362" s="105"/>
    </row>
    <row r="363" spans="2:62" ht="20.100000000000001" hidden="1" customHeight="1" outlineLevel="1">
      <c r="B363" s="100"/>
      <c r="C363" s="908"/>
      <c r="D363" s="909"/>
      <c r="E363" s="909"/>
      <c r="F363" s="910"/>
      <c r="G363" s="890"/>
      <c r="H363" s="891"/>
      <c r="I363" s="152"/>
      <c r="J363" s="152"/>
      <c r="K363" s="152"/>
      <c r="L363" s="152"/>
      <c r="M363" s="152"/>
      <c r="N363" s="152"/>
      <c r="O363" s="152"/>
      <c r="P363" s="153"/>
      <c r="Q363" s="153"/>
      <c r="R363" s="156">
        <f t="shared" si="278"/>
        <v>0</v>
      </c>
      <c r="S363" s="156">
        <f t="shared" si="279"/>
        <v>0</v>
      </c>
      <c r="U363" s="157">
        <f t="shared" si="286"/>
        <v>0</v>
      </c>
      <c r="W363" s="152"/>
      <c r="X363" s="152"/>
      <c r="Y363" s="152"/>
      <c r="Z363" s="152"/>
      <c r="AA363" s="152"/>
      <c r="AB363" s="152"/>
      <c r="AC363" s="347"/>
      <c r="AD363" s="152"/>
      <c r="AE363" s="152"/>
      <c r="AF363" s="152"/>
      <c r="AG363" s="152"/>
      <c r="AH363" s="152"/>
      <c r="AI363" s="152"/>
      <c r="AJ363" s="347"/>
      <c r="AK363" s="152"/>
      <c r="AL363" s="152"/>
      <c r="AM363" s="295"/>
      <c r="AN363" s="228"/>
      <c r="AO363" s="228"/>
      <c r="AP363" s="228"/>
      <c r="AQ363" s="228"/>
      <c r="AR363" s="228"/>
      <c r="AS363" s="348"/>
      <c r="AT363" s="264">
        <f t="shared" si="282"/>
        <v>0</v>
      </c>
      <c r="AU363" s="259"/>
      <c r="AV363" s="265">
        <f t="shared" si="283"/>
        <v>0</v>
      </c>
      <c r="AX363" s="265">
        <f t="shared" si="287"/>
        <v>0</v>
      </c>
      <c r="AZ363" s="492">
        <f t="shared" si="284"/>
        <v>0</v>
      </c>
      <c r="BB363" s="492">
        <f t="shared" si="285"/>
        <v>0</v>
      </c>
      <c r="BD363" s="265">
        <f t="shared" si="288"/>
        <v>0</v>
      </c>
      <c r="BE363" s="105"/>
      <c r="BF363" s="105"/>
      <c r="BG363" s="105"/>
      <c r="BH363" s="105"/>
      <c r="BI363" s="105"/>
      <c r="BJ363" s="105"/>
    </row>
    <row r="364" spans="2:62" ht="20.100000000000001" hidden="1" customHeight="1" outlineLevel="1">
      <c r="B364" s="100"/>
      <c r="C364" s="908"/>
      <c r="D364" s="909"/>
      <c r="E364" s="909"/>
      <c r="F364" s="910"/>
      <c r="G364" s="890"/>
      <c r="H364" s="891"/>
      <c r="I364" s="152"/>
      <c r="J364" s="152"/>
      <c r="K364" s="152"/>
      <c r="L364" s="152"/>
      <c r="M364" s="152"/>
      <c r="N364" s="152"/>
      <c r="O364" s="152"/>
      <c r="P364" s="153"/>
      <c r="Q364" s="153"/>
      <c r="R364" s="156">
        <f t="shared" si="278"/>
        <v>0</v>
      </c>
      <c r="S364" s="156">
        <f t="shared" si="279"/>
        <v>0</v>
      </c>
      <c r="U364" s="157">
        <f t="shared" si="286"/>
        <v>0</v>
      </c>
      <c r="W364" s="152"/>
      <c r="X364" s="152"/>
      <c r="Y364" s="152"/>
      <c r="Z364" s="152"/>
      <c r="AA364" s="152"/>
      <c r="AB364" s="152"/>
      <c r="AC364" s="347"/>
      <c r="AD364" s="152"/>
      <c r="AE364" s="152"/>
      <c r="AF364" s="152"/>
      <c r="AG364" s="152"/>
      <c r="AH364" s="152"/>
      <c r="AI364" s="152"/>
      <c r="AJ364" s="347"/>
      <c r="AK364" s="152"/>
      <c r="AL364" s="152"/>
      <c r="AM364" s="295"/>
      <c r="AN364" s="228"/>
      <c r="AO364" s="228"/>
      <c r="AP364" s="228"/>
      <c r="AQ364" s="228"/>
      <c r="AR364" s="228"/>
      <c r="AS364" s="348"/>
      <c r="AT364" s="264">
        <f t="shared" si="282"/>
        <v>0</v>
      </c>
      <c r="AU364" s="259"/>
      <c r="AV364" s="265">
        <f t="shared" si="283"/>
        <v>0</v>
      </c>
      <c r="AX364" s="265">
        <f t="shared" si="287"/>
        <v>0</v>
      </c>
      <c r="AZ364" s="492">
        <f t="shared" si="284"/>
        <v>0</v>
      </c>
      <c r="BB364" s="492">
        <f t="shared" si="285"/>
        <v>0</v>
      </c>
      <c r="BD364" s="265">
        <f t="shared" si="288"/>
        <v>0</v>
      </c>
      <c r="BE364" s="105"/>
      <c r="BF364" s="105"/>
      <c r="BG364" s="105"/>
      <c r="BH364" s="105"/>
      <c r="BI364" s="105"/>
      <c r="BJ364" s="105"/>
    </row>
    <row r="365" spans="2:62" ht="20.100000000000001" hidden="1" customHeight="1" outlineLevel="1">
      <c r="B365" s="100"/>
      <c r="C365" s="908"/>
      <c r="D365" s="909"/>
      <c r="E365" s="909"/>
      <c r="F365" s="910"/>
      <c r="G365" s="890"/>
      <c r="H365" s="891"/>
      <c r="I365" s="152"/>
      <c r="J365" s="152"/>
      <c r="K365" s="152"/>
      <c r="L365" s="152"/>
      <c r="M365" s="152"/>
      <c r="N365" s="152"/>
      <c r="O365" s="152"/>
      <c r="P365" s="153"/>
      <c r="Q365" s="153"/>
      <c r="R365" s="156">
        <f t="shared" si="278"/>
        <v>0</v>
      </c>
      <c r="S365" s="156">
        <f t="shared" si="279"/>
        <v>0</v>
      </c>
      <c r="U365" s="157">
        <f t="shared" si="286"/>
        <v>0</v>
      </c>
      <c r="W365" s="152"/>
      <c r="X365" s="152"/>
      <c r="Y365" s="152"/>
      <c r="Z365" s="152"/>
      <c r="AA365" s="152"/>
      <c r="AB365" s="152"/>
      <c r="AC365" s="347"/>
      <c r="AD365" s="152"/>
      <c r="AE365" s="152"/>
      <c r="AF365" s="152"/>
      <c r="AG365" s="152"/>
      <c r="AH365" s="152"/>
      <c r="AI365" s="152"/>
      <c r="AJ365" s="347"/>
      <c r="AK365" s="152"/>
      <c r="AL365" s="152"/>
      <c r="AM365" s="295"/>
      <c r="AN365" s="228"/>
      <c r="AO365" s="228"/>
      <c r="AP365" s="228"/>
      <c r="AQ365" s="228"/>
      <c r="AR365" s="228"/>
      <c r="AS365" s="348"/>
      <c r="AT365" s="264">
        <f t="shared" si="282"/>
        <v>0</v>
      </c>
      <c r="AU365" s="259"/>
      <c r="AV365" s="265">
        <f t="shared" si="283"/>
        <v>0</v>
      </c>
      <c r="AX365" s="265">
        <f t="shared" si="287"/>
        <v>0</v>
      </c>
      <c r="AZ365" s="492">
        <f t="shared" si="284"/>
        <v>0</v>
      </c>
      <c r="BB365" s="492">
        <f t="shared" si="285"/>
        <v>0</v>
      </c>
      <c r="BD365" s="265">
        <f t="shared" si="288"/>
        <v>0</v>
      </c>
      <c r="BE365" s="105"/>
      <c r="BF365" s="105"/>
      <c r="BG365" s="105"/>
      <c r="BH365" s="105"/>
      <c r="BI365" s="105"/>
      <c r="BJ365" s="105"/>
    </row>
    <row r="366" spans="2:62" ht="20.100000000000001" hidden="1" customHeight="1" outlineLevel="1">
      <c r="B366" s="100"/>
      <c r="C366" s="908"/>
      <c r="D366" s="909"/>
      <c r="E366" s="909"/>
      <c r="F366" s="910"/>
      <c r="G366" s="890"/>
      <c r="H366" s="891"/>
      <c r="I366" s="152"/>
      <c r="J366" s="152"/>
      <c r="K366" s="152"/>
      <c r="L366" s="152"/>
      <c r="M366" s="152"/>
      <c r="N366" s="152"/>
      <c r="O366" s="152"/>
      <c r="P366" s="153"/>
      <c r="Q366" s="153"/>
      <c r="R366" s="156">
        <f t="shared" si="278"/>
        <v>0</v>
      </c>
      <c r="S366" s="156">
        <f t="shared" si="279"/>
        <v>0</v>
      </c>
      <c r="U366" s="157">
        <f t="shared" si="286"/>
        <v>0</v>
      </c>
      <c r="W366" s="152"/>
      <c r="X366" s="152"/>
      <c r="Y366" s="152"/>
      <c r="Z366" s="152"/>
      <c r="AA366" s="152"/>
      <c r="AB366" s="152"/>
      <c r="AC366" s="347"/>
      <c r="AD366" s="152"/>
      <c r="AE366" s="152"/>
      <c r="AF366" s="152"/>
      <c r="AG366" s="152"/>
      <c r="AH366" s="152"/>
      <c r="AI366" s="152"/>
      <c r="AJ366" s="347"/>
      <c r="AK366" s="152"/>
      <c r="AL366" s="152"/>
      <c r="AM366" s="295"/>
      <c r="AN366" s="228"/>
      <c r="AO366" s="228"/>
      <c r="AP366" s="228"/>
      <c r="AQ366" s="228"/>
      <c r="AR366" s="228"/>
      <c r="AS366" s="348"/>
      <c r="AT366" s="264">
        <f t="shared" si="282"/>
        <v>0</v>
      </c>
      <c r="AU366" s="259"/>
      <c r="AV366" s="265">
        <f t="shared" si="283"/>
        <v>0</v>
      </c>
      <c r="AX366" s="265">
        <f t="shared" si="287"/>
        <v>0</v>
      </c>
      <c r="AZ366" s="492">
        <f t="shared" si="284"/>
        <v>0</v>
      </c>
      <c r="BB366" s="492">
        <f t="shared" si="285"/>
        <v>0</v>
      </c>
      <c r="BD366" s="265">
        <f t="shared" si="288"/>
        <v>0</v>
      </c>
      <c r="BE366" s="105"/>
      <c r="BF366" s="105"/>
      <c r="BG366" s="105"/>
      <c r="BH366" s="105"/>
      <c r="BI366" s="105"/>
      <c r="BJ366" s="105"/>
    </row>
    <row r="367" spans="2:62" ht="20.100000000000001" hidden="1" customHeight="1" outlineLevel="1">
      <c r="B367" s="100"/>
      <c r="C367" s="908"/>
      <c r="D367" s="909"/>
      <c r="E367" s="909"/>
      <c r="F367" s="910"/>
      <c r="G367" s="890"/>
      <c r="H367" s="891"/>
      <c r="I367" s="152"/>
      <c r="J367" s="152"/>
      <c r="K367" s="152"/>
      <c r="L367" s="152"/>
      <c r="M367" s="152"/>
      <c r="N367" s="152"/>
      <c r="O367" s="152"/>
      <c r="P367" s="153"/>
      <c r="Q367" s="153"/>
      <c r="R367" s="156">
        <f t="shared" si="278"/>
        <v>0</v>
      </c>
      <c r="S367" s="156">
        <f t="shared" si="279"/>
        <v>0</v>
      </c>
      <c r="U367" s="157">
        <f t="shared" si="286"/>
        <v>0</v>
      </c>
      <c r="W367" s="152"/>
      <c r="X367" s="152"/>
      <c r="Y367" s="152"/>
      <c r="Z367" s="152"/>
      <c r="AA367" s="152"/>
      <c r="AB367" s="152"/>
      <c r="AC367" s="347"/>
      <c r="AD367" s="152"/>
      <c r="AE367" s="152"/>
      <c r="AF367" s="152"/>
      <c r="AG367" s="152"/>
      <c r="AH367" s="152"/>
      <c r="AI367" s="152"/>
      <c r="AJ367" s="347"/>
      <c r="AK367" s="152"/>
      <c r="AL367" s="152"/>
      <c r="AM367" s="295"/>
      <c r="AN367" s="228"/>
      <c r="AO367" s="228"/>
      <c r="AP367" s="228"/>
      <c r="AQ367" s="228"/>
      <c r="AR367" s="228"/>
      <c r="AS367" s="348"/>
      <c r="AT367" s="264">
        <f t="shared" si="282"/>
        <v>0</v>
      </c>
      <c r="AU367" s="259"/>
      <c r="AV367" s="265">
        <f t="shared" si="283"/>
        <v>0</v>
      </c>
      <c r="AX367" s="265">
        <f t="shared" si="287"/>
        <v>0</v>
      </c>
      <c r="AZ367" s="492">
        <f t="shared" si="284"/>
        <v>0</v>
      </c>
      <c r="BB367" s="492">
        <f t="shared" si="285"/>
        <v>0</v>
      </c>
      <c r="BD367" s="265">
        <f t="shared" si="288"/>
        <v>0</v>
      </c>
      <c r="BE367" s="105"/>
      <c r="BF367" s="105"/>
      <c r="BG367" s="105"/>
      <c r="BH367" s="105"/>
      <c r="BI367" s="105"/>
      <c r="BJ367" s="105"/>
    </row>
    <row r="368" spans="2:62" ht="9.9499999999999993" hidden="1" customHeight="1" outlineLevel="1">
      <c r="B368" s="101"/>
      <c r="C368" s="208"/>
      <c r="D368" s="208"/>
      <c r="E368" s="208"/>
      <c r="F368" s="208"/>
      <c r="G368" s="237"/>
      <c r="H368" s="207"/>
      <c r="I368" s="257"/>
      <c r="J368" s="257"/>
      <c r="K368" s="257"/>
      <c r="L368" s="257"/>
      <c r="M368" s="257"/>
      <c r="N368" s="257"/>
      <c r="O368" s="257"/>
      <c r="P368" s="256"/>
      <c r="Q368" s="102"/>
      <c r="R368" s="102"/>
      <c r="S368" s="102"/>
      <c r="U368" s="98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Z368" s="493"/>
      <c r="BE368" s="105"/>
      <c r="BF368" s="105"/>
      <c r="BG368" s="105"/>
      <c r="BH368" s="105"/>
      <c r="BI368" s="105"/>
      <c r="BJ368" s="105"/>
    </row>
    <row r="369" spans="2:62" ht="20.100000000000001" customHeight="1" collapsed="1">
      <c r="B369" s="8">
        <f>B352+1</f>
        <v>22</v>
      </c>
      <c r="C369" s="916"/>
      <c r="D369" s="917"/>
      <c r="E369" s="917"/>
      <c r="F369" s="918"/>
      <c r="G369" s="429"/>
      <c r="H369" s="206">
        <v>1</v>
      </c>
      <c r="I369" s="642">
        <f t="shared" ref="I369" si="289">$H369*SUM(I370:I384)</f>
        <v>0</v>
      </c>
      <c r="J369" s="643">
        <f t="shared" ref="J369:O369" si="290">$H369*SUM(J370:J384)</f>
        <v>0</v>
      </c>
      <c r="K369" s="644">
        <f t="shared" si="290"/>
        <v>0</v>
      </c>
      <c r="L369" s="645">
        <f t="shared" si="290"/>
        <v>0</v>
      </c>
      <c r="M369" s="645">
        <f t="shared" si="290"/>
        <v>0</v>
      </c>
      <c r="N369" s="644">
        <f t="shared" si="290"/>
        <v>0</v>
      </c>
      <c r="O369" s="642">
        <f t="shared" si="290"/>
        <v>0</v>
      </c>
      <c r="P369" s="209">
        <f t="shared" ref="P369:Q369" si="291">$H369*SUM(P370:P384)</f>
        <v>0</v>
      </c>
      <c r="Q369" s="210">
        <f t="shared" si="291"/>
        <v>0</v>
      </c>
      <c r="R369" s="136">
        <f t="shared" ref="R369:R384" si="292">P369*(1+Gewinn)*(1+SicherheitAngebot)</f>
        <v>0</v>
      </c>
      <c r="S369" s="137">
        <f t="shared" ref="S369:S384" si="293">Q369*(1+MGKZ)*(1+Gewinn)*(1+SicherheitAngebot)</f>
        <v>0</v>
      </c>
      <c r="U369" s="10">
        <f>I369*$I$7+J369*$J$7+K369*$K$7+L369*$L$7+M369*$M$7+N369*$N$7+O369*$O$7+R369+S369</f>
        <v>0</v>
      </c>
      <c r="W369" s="646">
        <f t="shared" ref="W369:AB369" si="294">$H369*SUM(W370:W384)</f>
        <v>0</v>
      </c>
      <c r="X369" s="647">
        <f t="shared" si="294"/>
        <v>0</v>
      </c>
      <c r="Y369" s="648">
        <f t="shared" si="294"/>
        <v>0</v>
      </c>
      <c r="Z369" s="649">
        <f t="shared" si="294"/>
        <v>0</v>
      </c>
      <c r="AA369" s="648">
        <f t="shared" si="294"/>
        <v>0</v>
      </c>
      <c r="AB369" s="646">
        <f t="shared" si="294"/>
        <v>0</v>
      </c>
      <c r="AC369" s="258"/>
      <c r="AD369" s="646">
        <f t="shared" ref="AD369:AM369" si="295">$H369*SUM(AD370:AD384)</f>
        <v>0</v>
      </c>
      <c r="AE369" s="647">
        <f t="shared" si="295"/>
        <v>0</v>
      </c>
      <c r="AF369" s="648">
        <f t="shared" si="295"/>
        <v>0</v>
      </c>
      <c r="AG369" s="649">
        <f t="shared" si="295"/>
        <v>0</v>
      </c>
      <c r="AH369" s="648">
        <f t="shared" si="295"/>
        <v>0</v>
      </c>
      <c r="AI369" s="646">
        <f t="shared" si="295"/>
        <v>0</v>
      </c>
      <c r="AJ369" s="258"/>
      <c r="AK369" s="653">
        <f t="shared" si="295"/>
        <v>0</v>
      </c>
      <c r="AL369" s="653">
        <f t="shared" si="295"/>
        <v>0</v>
      </c>
      <c r="AM369" s="653">
        <f t="shared" si="295"/>
        <v>0</v>
      </c>
      <c r="AN369" s="227">
        <f>$H369*SUM(AN370:AN384)*(1+Gewinn)*(1+SicherheitAngebot)</f>
        <v>0</v>
      </c>
      <c r="AO369" s="227">
        <f>$H369*SUM(AO370:AO384)*(1+Gewinn)*(1+SicherheitAngebot)</f>
        <v>0</v>
      </c>
      <c r="AP369" s="227">
        <f>$H369*SUM(AP370:AP384)*(1+Gewinn)*(1+SicherheitAngebot)</f>
        <v>0</v>
      </c>
      <c r="AQ369" s="227">
        <f>$H369*SUM(AQ370:AQ384)*(1+Gewinn)*(1+SicherheitAngebot)</f>
        <v>0</v>
      </c>
      <c r="AR369" s="227">
        <f>$H369*SUM(AR370:AR384)*(1+Gewinn)*(1+SicherheitAngebot)</f>
        <v>0</v>
      </c>
      <c r="AS369" s="262"/>
      <c r="AT369" s="263">
        <f t="shared" si="282"/>
        <v>0</v>
      </c>
      <c r="AU369" s="259"/>
      <c r="AV369" s="491">
        <f>AK369*$AK$7+AL369*$AL$7+AM369*$AM$7+SUM(AN369:AR369)+AT369/Zuschläge_IBN+AT369</f>
        <v>0</v>
      </c>
      <c r="AX369" s="685">
        <f>U369+AV369</f>
        <v>0</v>
      </c>
      <c r="AZ369" s="490">
        <f>IF(H369&gt;0,U369/(1+SicherheitAngebot)*(1+Sicherheit),0)</f>
        <v>0</v>
      </c>
      <c r="BB369" s="490">
        <f>IF(H369&gt;0,AV369/(1+SicherheitAngebot)*(1+Sicherheit),0)</f>
        <v>0</v>
      </c>
      <c r="BD369" s="490">
        <f>AZ369+BB369</f>
        <v>0</v>
      </c>
      <c r="BE369" s="105"/>
      <c r="BF369" s="105"/>
      <c r="BG369" s="105"/>
      <c r="BH369" s="105"/>
      <c r="BI369" s="105"/>
      <c r="BJ369" s="105"/>
    </row>
    <row r="370" spans="2:62" ht="20.100000000000001" hidden="1" customHeight="1" outlineLevel="1">
      <c r="B370" s="99"/>
      <c r="C370" s="908"/>
      <c r="D370" s="909"/>
      <c r="E370" s="909"/>
      <c r="F370" s="910"/>
      <c r="G370" s="890"/>
      <c r="H370" s="901"/>
      <c r="I370" s="152"/>
      <c r="J370" s="152"/>
      <c r="K370" s="152"/>
      <c r="L370" s="152"/>
      <c r="M370" s="152"/>
      <c r="N370" s="152"/>
      <c r="O370" s="152"/>
      <c r="P370" s="153"/>
      <c r="Q370" s="153"/>
      <c r="R370" s="156">
        <f t="shared" si="292"/>
        <v>0</v>
      </c>
      <c r="S370" s="156">
        <f t="shared" si="293"/>
        <v>0</v>
      </c>
      <c r="U370" s="157">
        <f>I370*$I$7+J370*$J$7+K370*$K$7+L370*$L$7+M370*$M$7+N370*$N$7+O370*$O$7+R370+S370</f>
        <v>0</v>
      </c>
      <c r="W370" s="152"/>
      <c r="X370" s="152"/>
      <c r="Y370" s="152"/>
      <c r="Z370" s="152"/>
      <c r="AA370" s="152"/>
      <c r="AB370" s="152"/>
      <c r="AC370" s="347"/>
      <c r="AD370" s="152"/>
      <c r="AE370" s="152"/>
      <c r="AF370" s="152"/>
      <c r="AG370" s="152"/>
      <c r="AH370" s="152"/>
      <c r="AI370" s="152"/>
      <c r="AJ370" s="347"/>
      <c r="AK370" s="152"/>
      <c r="AL370" s="152"/>
      <c r="AM370" s="295"/>
      <c r="AN370" s="228"/>
      <c r="AO370" s="228"/>
      <c r="AP370" s="228"/>
      <c r="AQ370" s="228"/>
      <c r="AR370" s="228"/>
      <c r="AS370" s="348"/>
      <c r="AT370" s="264">
        <f t="shared" si="282"/>
        <v>0</v>
      </c>
      <c r="AU370" s="259"/>
      <c r="AV370" s="265">
        <f t="shared" ref="AV370:AV384" si="296">AK370*$AK$7+AL370*$AL$7+AM370*$AM$7+SUM(AN370:AR370)*(1+Gewinn)*(1+SicherheitAngebot)+AT370/Zuschläge_IBN+AT370</f>
        <v>0</v>
      </c>
      <c r="AX370" s="265">
        <f>U370+AV370</f>
        <v>0</v>
      </c>
      <c r="AZ370" s="492">
        <f t="shared" ref="AZ370:AZ384" si="297">U370/(1+SicherheitAngebot)*(1+Sicherheit)</f>
        <v>0</v>
      </c>
      <c r="BB370" s="492">
        <f t="shared" ref="BB370:BB384" si="298">AV370/(1+SicherheitAngebot)*(1+Sicherheit)</f>
        <v>0</v>
      </c>
      <c r="BD370" s="265">
        <f>AZ370+BB370</f>
        <v>0</v>
      </c>
      <c r="BE370" s="105"/>
      <c r="BF370" s="105"/>
      <c r="BG370" s="105"/>
      <c r="BH370" s="105"/>
      <c r="BI370" s="105"/>
      <c r="BJ370" s="105"/>
    </row>
    <row r="371" spans="2:62" ht="20.100000000000001" hidden="1" customHeight="1" outlineLevel="1">
      <c r="B371" s="100"/>
      <c r="C371" s="908"/>
      <c r="D371" s="909"/>
      <c r="E371" s="909"/>
      <c r="F371" s="910"/>
      <c r="G371" s="890"/>
      <c r="H371" s="891"/>
      <c r="I371" s="152"/>
      <c r="J371" s="152"/>
      <c r="K371" s="152"/>
      <c r="L371" s="152"/>
      <c r="M371" s="152"/>
      <c r="N371" s="152"/>
      <c r="O371" s="152"/>
      <c r="P371" s="153"/>
      <c r="Q371" s="153"/>
      <c r="R371" s="156">
        <f t="shared" si="292"/>
        <v>0</v>
      </c>
      <c r="S371" s="156">
        <f t="shared" si="293"/>
        <v>0</v>
      </c>
      <c r="U371" s="157">
        <f t="shared" ref="U371:U384" si="299">I371*$I$7+J371*$J$7+K371*$K$7+L371*$L$7+M371*$M$7+N371*$N$7+O371*$O$7+R371+S371</f>
        <v>0</v>
      </c>
      <c r="W371" s="152"/>
      <c r="X371" s="152"/>
      <c r="Y371" s="152"/>
      <c r="Z371" s="152"/>
      <c r="AA371" s="152"/>
      <c r="AB371" s="152"/>
      <c r="AC371" s="347"/>
      <c r="AD371" s="152"/>
      <c r="AE371" s="152"/>
      <c r="AF371" s="152"/>
      <c r="AG371" s="152"/>
      <c r="AH371" s="152"/>
      <c r="AI371" s="152"/>
      <c r="AJ371" s="347"/>
      <c r="AK371" s="152"/>
      <c r="AL371" s="152"/>
      <c r="AM371" s="295"/>
      <c r="AN371" s="228"/>
      <c r="AO371" s="228"/>
      <c r="AP371" s="228"/>
      <c r="AQ371" s="228"/>
      <c r="AR371" s="228"/>
      <c r="AS371" s="348"/>
      <c r="AT371" s="264">
        <f t="shared" si="282"/>
        <v>0</v>
      </c>
      <c r="AU371" s="259"/>
      <c r="AV371" s="265">
        <f t="shared" si="296"/>
        <v>0</v>
      </c>
      <c r="AX371" s="265">
        <f t="shared" ref="AX371:AX384" si="300">U371+AV371</f>
        <v>0</v>
      </c>
      <c r="AZ371" s="492">
        <f t="shared" si="297"/>
        <v>0</v>
      </c>
      <c r="BB371" s="492">
        <f t="shared" si="298"/>
        <v>0</v>
      </c>
      <c r="BD371" s="265">
        <f t="shared" ref="BD371:BD384" si="301">AZ371+BB371</f>
        <v>0</v>
      </c>
      <c r="BE371" s="105"/>
      <c r="BF371" s="105"/>
      <c r="BG371" s="105"/>
      <c r="BH371" s="105"/>
      <c r="BI371" s="105"/>
      <c r="BJ371" s="105"/>
    </row>
    <row r="372" spans="2:62" ht="20.100000000000001" hidden="1" customHeight="1" outlineLevel="1">
      <c r="B372" s="100"/>
      <c r="C372" s="908"/>
      <c r="D372" s="909"/>
      <c r="E372" s="909"/>
      <c r="F372" s="910"/>
      <c r="G372" s="890"/>
      <c r="H372" s="891"/>
      <c r="I372" s="152"/>
      <c r="J372" s="152"/>
      <c r="K372" s="152"/>
      <c r="L372" s="152"/>
      <c r="M372" s="152"/>
      <c r="N372" s="152"/>
      <c r="O372" s="152"/>
      <c r="P372" s="153"/>
      <c r="Q372" s="153"/>
      <c r="R372" s="156">
        <f t="shared" si="292"/>
        <v>0</v>
      </c>
      <c r="S372" s="156">
        <f t="shared" si="293"/>
        <v>0</v>
      </c>
      <c r="U372" s="157">
        <f t="shared" si="299"/>
        <v>0</v>
      </c>
      <c r="W372" s="152"/>
      <c r="X372" s="152"/>
      <c r="Y372" s="152"/>
      <c r="Z372" s="152"/>
      <c r="AA372" s="152"/>
      <c r="AB372" s="152"/>
      <c r="AC372" s="347"/>
      <c r="AD372" s="152"/>
      <c r="AE372" s="152"/>
      <c r="AF372" s="152"/>
      <c r="AG372" s="152"/>
      <c r="AH372" s="152"/>
      <c r="AI372" s="152"/>
      <c r="AJ372" s="347"/>
      <c r="AK372" s="152"/>
      <c r="AL372" s="152"/>
      <c r="AM372" s="295"/>
      <c r="AN372" s="228"/>
      <c r="AO372" s="228"/>
      <c r="AP372" s="228"/>
      <c r="AQ372" s="228"/>
      <c r="AR372" s="228"/>
      <c r="AS372" s="348"/>
      <c r="AT372" s="264">
        <f t="shared" si="282"/>
        <v>0</v>
      </c>
      <c r="AU372" s="259"/>
      <c r="AV372" s="265">
        <f t="shared" si="296"/>
        <v>0</v>
      </c>
      <c r="AX372" s="265">
        <f t="shared" si="300"/>
        <v>0</v>
      </c>
      <c r="AZ372" s="492">
        <f t="shared" si="297"/>
        <v>0</v>
      </c>
      <c r="BB372" s="492">
        <f t="shared" si="298"/>
        <v>0</v>
      </c>
      <c r="BD372" s="265">
        <f t="shared" si="301"/>
        <v>0</v>
      </c>
      <c r="BE372" s="105"/>
      <c r="BF372" s="105"/>
      <c r="BG372" s="105"/>
      <c r="BH372" s="105"/>
      <c r="BI372" s="105"/>
      <c r="BJ372" s="105"/>
    </row>
    <row r="373" spans="2:62" ht="20.100000000000001" hidden="1" customHeight="1" outlineLevel="1">
      <c r="B373" s="100"/>
      <c r="C373" s="908"/>
      <c r="D373" s="909"/>
      <c r="E373" s="909"/>
      <c r="F373" s="910"/>
      <c r="G373" s="890"/>
      <c r="H373" s="891"/>
      <c r="I373" s="152"/>
      <c r="J373" s="152"/>
      <c r="K373" s="152"/>
      <c r="L373" s="152"/>
      <c r="M373" s="152"/>
      <c r="N373" s="152"/>
      <c r="O373" s="152"/>
      <c r="P373" s="153"/>
      <c r="Q373" s="153"/>
      <c r="R373" s="156">
        <f t="shared" si="292"/>
        <v>0</v>
      </c>
      <c r="S373" s="156">
        <f t="shared" si="293"/>
        <v>0</v>
      </c>
      <c r="U373" s="157">
        <f t="shared" si="299"/>
        <v>0</v>
      </c>
      <c r="W373" s="152"/>
      <c r="X373" s="152"/>
      <c r="Y373" s="152"/>
      <c r="Z373" s="152"/>
      <c r="AA373" s="152"/>
      <c r="AB373" s="152"/>
      <c r="AC373" s="347"/>
      <c r="AD373" s="152"/>
      <c r="AE373" s="152"/>
      <c r="AF373" s="152"/>
      <c r="AG373" s="152"/>
      <c r="AH373" s="152"/>
      <c r="AI373" s="152"/>
      <c r="AJ373" s="347"/>
      <c r="AK373" s="152"/>
      <c r="AL373" s="152"/>
      <c r="AM373" s="295"/>
      <c r="AN373" s="228"/>
      <c r="AO373" s="228"/>
      <c r="AP373" s="228"/>
      <c r="AQ373" s="228"/>
      <c r="AR373" s="228"/>
      <c r="AS373" s="348"/>
      <c r="AT373" s="264">
        <f t="shared" si="282"/>
        <v>0</v>
      </c>
      <c r="AU373" s="259"/>
      <c r="AV373" s="265">
        <f t="shared" si="296"/>
        <v>0</v>
      </c>
      <c r="AX373" s="265">
        <f t="shared" si="300"/>
        <v>0</v>
      </c>
      <c r="AZ373" s="492">
        <f t="shared" si="297"/>
        <v>0</v>
      </c>
      <c r="BB373" s="492">
        <f t="shared" si="298"/>
        <v>0</v>
      </c>
      <c r="BD373" s="265">
        <f t="shared" si="301"/>
        <v>0</v>
      </c>
      <c r="BE373" s="105"/>
      <c r="BF373" s="105"/>
      <c r="BG373" s="105"/>
      <c r="BH373" s="105"/>
      <c r="BI373" s="105"/>
      <c r="BJ373" s="105"/>
    </row>
    <row r="374" spans="2:62" ht="20.100000000000001" hidden="1" customHeight="1" outlineLevel="1">
      <c r="B374" s="100"/>
      <c r="C374" s="908"/>
      <c r="D374" s="909"/>
      <c r="E374" s="909"/>
      <c r="F374" s="910"/>
      <c r="G374" s="890"/>
      <c r="H374" s="891"/>
      <c r="I374" s="152"/>
      <c r="J374" s="152"/>
      <c r="K374" s="152"/>
      <c r="L374" s="152"/>
      <c r="M374" s="152"/>
      <c r="N374" s="152"/>
      <c r="O374" s="152"/>
      <c r="P374" s="153"/>
      <c r="Q374" s="153"/>
      <c r="R374" s="156">
        <f t="shared" si="292"/>
        <v>0</v>
      </c>
      <c r="S374" s="156">
        <f t="shared" si="293"/>
        <v>0</v>
      </c>
      <c r="U374" s="157">
        <f t="shared" si="299"/>
        <v>0</v>
      </c>
      <c r="W374" s="152"/>
      <c r="X374" s="152"/>
      <c r="Y374" s="152"/>
      <c r="Z374" s="152"/>
      <c r="AA374" s="152"/>
      <c r="AB374" s="152"/>
      <c r="AC374" s="347"/>
      <c r="AD374" s="152"/>
      <c r="AE374" s="152"/>
      <c r="AF374" s="152"/>
      <c r="AG374" s="152"/>
      <c r="AH374" s="152"/>
      <c r="AI374" s="152"/>
      <c r="AJ374" s="347"/>
      <c r="AK374" s="152"/>
      <c r="AL374" s="152"/>
      <c r="AM374" s="295"/>
      <c r="AN374" s="228"/>
      <c r="AO374" s="228"/>
      <c r="AP374" s="228"/>
      <c r="AQ374" s="228"/>
      <c r="AR374" s="228"/>
      <c r="AS374" s="348"/>
      <c r="AT374" s="264">
        <f t="shared" si="282"/>
        <v>0</v>
      </c>
      <c r="AU374" s="259"/>
      <c r="AV374" s="265">
        <f t="shared" si="296"/>
        <v>0</v>
      </c>
      <c r="AX374" s="265">
        <f t="shared" si="300"/>
        <v>0</v>
      </c>
      <c r="AZ374" s="492">
        <f t="shared" si="297"/>
        <v>0</v>
      </c>
      <c r="BB374" s="492">
        <f t="shared" si="298"/>
        <v>0</v>
      </c>
      <c r="BD374" s="265">
        <f t="shared" si="301"/>
        <v>0</v>
      </c>
      <c r="BE374" s="105"/>
      <c r="BF374" s="105"/>
      <c r="BG374" s="105"/>
      <c r="BH374" s="105"/>
      <c r="BI374" s="105"/>
      <c r="BJ374" s="105"/>
    </row>
    <row r="375" spans="2:62" ht="20.100000000000001" hidden="1" customHeight="1" outlineLevel="1">
      <c r="B375" s="100"/>
      <c r="C375" s="908"/>
      <c r="D375" s="909"/>
      <c r="E375" s="909"/>
      <c r="F375" s="910"/>
      <c r="G375" s="890"/>
      <c r="H375" s="891"/>
      <c r="I375" s="152"/>
      <c r="J375" s="152"/>
      <c r="K375" s="152"/>
      <c r="L375" s="152"/>
      <c r="M375" s="152"/>
      <c r="N375" s="152"/>
      <c r="O375" s="152"/>
      <c r="P375" s="153"/>
      <c r="Q375" s="153"/>
      <c r="R375" s="156">
        <f t="shared" si="292"/>
        <v>0</v>
      </c>
      <c r="S375" s="156">
        <f t="shared" si="293"/>
        <v>0</v>
      </c>
      <c r="U375" s="157">
        <f t="shared" si="299"/>
        <v>0</v>
      </c>
      <c r="W375" s="152"/>
      <c r="X375" s="152"/>
      <c r="Y375" s="152"/>
      <c r="Z375" s="152"/>
      <c r="AA375" s="152"/>
      <c r="AB375" s="152"/>
      <c r="AC375" s="347"/>
      <c r="AD375" s="152"/>
      <c r="AE375" s="152"/>
      <c r="AF375" s="152"/>
      <c r="AG375" s="152"/>
      <c r="AH375" s="152"/>
      <c r="AI375" s="152"/>
      <c r="AJ375" s="347"/>
      <c r="AK375" s="152"/>
      <c r="AL375" s="152"/>
      <c r="AM375" s="295"/>
      <c r="AN375" s="228"/>
      <c r="AO375" s="228"/>
      <c r="AP375" s="228"/>
      <c r="AQ375" s="228"/>
      <c r="AR375" s="228"/>
      <c r="AS375" s="348"/>
      <c r="AT375" s="264">
        <f t="shared" si="282"/>
        <v>0</v>
      </c>
      <c r="AU375" s="259"/>
      <c r="AV375" s="265">
        <f t="shared" si="296"/>
        <v>0</v>
      </c>
      <c r="AX375" s="265">
        <f t="shared" si="300"/>
        <v>0</v>
      </c>
      <c r="AZ375" s="492">
        <f t="shared" si="297"/>
        <v>0</v>
      </c>
      <c r="BB375" s="492">
        <f t="shared" si="298"/>
        <v>0</v>
      </c>
      <c r="BD375" s="265">
        <f t="shared" si="301"/>
        <v>0</v>
      </c>
      <c r="BE375" s="105"/>
      <c r="BF375" s="105"/>
      <c r="BG375" s="105"/>
      <c r="BH375" s="105"/>
      <c r="BI375" s="105"/>
      <c r="BJ375" s="105"/>
    </row>
    <row r="376" spans="2:62" ht="20.100000000000001" hidden="1" customHeight="1" outlineLevel="1">
      <c r="B376" s="100"/>
      <c r="C376" s="908"/>
      <c r="D376" s="909"/>
      <c r="E376" s="909"/>
      <c r="F376" s="910"/>
      <c r="G376" s="890"/>
      <c r="H376" s="891"/>
      <c r="I376" s="152"/>
      <c r="J376" s="152"/>
      <c r="K376" s="152"/>
      <c r="L376" s="152"/>
      <c r="M376" s="152"/>
      <c r="N376" s="152"/>
      <c r="O376" s="152"/>
      <c r="P376" s="153"/>
      <c r="Q376" s="153"/>
      <c r="R376" s="156">
        <f t="shared" si="292"/>
        <v>0</v>
      </c>
      <c r="S376" s="156">
        <f t="shared" si="293"/>
        <v>0</v>
      </c>
      <c r="U376" s="157">
        <f t="shared" si="299"/>
        <v>0</v>
      </c>
      <c r="W376" s="152"/>
      <c r="X376" s="152"/>
      <c r="Y376" s="152"/>
      <c r="Z376" s="152"/>
      <c r="AA376" s="152"/>
      <c r="AB376" s="152"/>
      <c r="AC376" s="347"/>
      <c r="AD376" s="152"/>
      <c r="AE376" s="152"/>
      <c r="AF376" s="152"/>
      <c r="AG376" s="152"/>
      <c r="AH376" s="152"/>
      <c r="AI376" s="152"/>
      <c r="AJ376" s="347"/>
      <c r="AK376" s="152"/>
      <c r="AL376" s="152"/>
      <c r="AM376" s="295"/>
      <c r="AN376" s="228"/>
      <c r="AO376" s="228"/>
      <c r="AP376" s="228"/>
      <c r="AQ376" s="228"/>
      <c r="AR376" s="228"/>
      <c r="AS376" s="348"/>
      <c r="AT376" s="264">
        <f t="shared" si="282"/>
        <v>0</v>
      </c>
      <c r="AU376" s="259"/>
      <c r="AV376" s="265">
        <f t="shared" si="296"/>
        <v>0</v>
      </c>
      <c r="AX376" s="265">
        <f t="shared" si="300"/>
        <v>0</v>
      </c>
      <c r="AZ376" s="492">
        <f t="shared" si="297"/>
        <v>0</v>
      </c>
      <c r="BB376" s="492">
        <f t="shared" si="298"/>
        <v>0</v>
      </c>
      <c r="BD376" s="265">
        <f t="shared" si="301"/>
        <v>0</v>
      </c>
      <c r="BE376" s="105"/>
      <c r="BF376" s="105"/>
      <c r="BG376" s="105"/>
      <c r="BH376" s="105"/>
      <c r="BI376" s="105"/>
      <c r="BJ376" s="105"/>
    </row>
    <row r="377" spans="2:62" ht="20.100000000000001" hidden="1" customHeight="1" outlineLevel="1">
      <c r="B377" s="100"/>
      <c r="C377" s="908"/>
      <c r="D377" s="909"/>
      <c r="E377" s="909"/>
      <c r="F377" s="910"/>
      <c r="G377" s="890"/>
      <c r="H377" s="891"/>
      <c r="I377" s="152"/>
      <c r="J377" s="152"/>
      <c r="K377" s="152"/>
      <c r="L377" s="152"/>
      <c r="M377" s="152"/>
      <c r="N377" s="152"/>
      <c r="O377" s="152"/>
      <c r="P377" s="153"/>
      <c r="Q377" s="153"/>
      <c r="R377" s="156">
        <f t="shared" si="292"/>
        <v>0</v>
      </c>
      <c r="S377" s="156">
        <f t="shared" si="293"/>
        <v>0</v>
      </c>
      <c r="U377" s="157">
        <f t="shared" si="299"/>
        <v>0</v>
      </c>
      <c r="W377" s="152"/>
      <c r="X377" s="152"/>
      <c r="Y377" s="152"/>
      <c r="Z377" s="152"/>
      <c r="AA377" s="152"/>
      <c r="AB377" s="152"/>
      <c r="AC377" s="347"/>
      <c r="AD377" s="152"/>
      <c r="AE377" s="152"/>
      <c r="AF377" s="152"/>
      <c r="AG377" s="152"/>
      <c r="AH377" s="152"/>
      <c r="AI377" s="152"/>
      <c r="AJ377" s="347"/>
      <c r="AK377" s="152"/>
      <c r="AL377" s="152"/>
      <c r="AM377" s="295"/>
      <c r="AN377" s="228"/>
      <c r="AO377" s="228"/>
      <c r="AP377" s="228"/>
      <c r="AQ377" s="228"/>
      <c r="AR377" s="228"/>
      <c r="AS377" s="348"/>
      <c r="AT377" s="264">
        <f t="shared" si="282"/>
        <v>0</v>
      </c>
      <c r="AU377" s="259"/>
      <c r="AV377" s="265">
        <f t="shared" si="296"/>
        <v>0</v>
      </c>
      <c r="AX377" s="265">
        <f t="shared" si="300"/>
        <v>0</v>
      </c>
      <c r="AZ377" s="492">
        <f t="shared" si="297"/>
        <v>0</v>
      </c>
      <c r="BB377" s="492">
        <f t="shared" si="298"/>
        <v>0</v>
      </c>
      <c r="BD377" s="265">
        <f t="shared" si="301"/>
        <v>0</v>
      </c>
      <c r="BE377" s="105"/>
      <c r="BF377" s="105"/>
      <c r="BG377" s="105"/>
      <c r="BH377" s="105"/>
      <c r="BI377" s="105"/>
      <c r="BJ377" s="105"/>
    </row>
    <row r="378" spans="2:62" ht="20.100000000000001" hidden="1" customHeight="1" outlineLevel="1">
      <c r="B378" s="100"/>
      <c r="C378" s="908"/>
      <c r="D378" s="909"/>
      <c r="E378" s="909"/>
      <c r="F378" s="910"/>
      <c r="G378" s="890"/>
      <c r="H378" s="891"/>
      <c r="I378" s="152"/>
      <c r="J378" s="152"/>
      <c r="K378" s="152"/>
      <c r="L378" s="152"/>
      <c r="M378" s="152"/>
      <c r="N378" s="152"/>
      <c r="O378" s="152"/>
      <c r="P378" s="153"/>
      <c r="Q378" s="153"/>
      <c r="R378" s="156">
        <f t="shared" si="292"/>
        <v>0</v>
      </c>
      <c r="S378" s="156">
        <f t="shared" si="293"/>
        <v>0</v>
      </c>
      <c r="U378" s="157">
        <f t="shared" si="299"/>
        <v>0</v>
      </c>
      <c r="W378" s="152"/>
      <c r="X378" s="152"/>
      <c r="Y378" s="152"/>
      <c r="Z378" s="152"/>
      <c r="AA378" s="152"/>
      <c r="AB378" s="152"/>
      <c r="AC378" s="347"/>
      <c r="AD378" s="152"/>
      <c r="AE378" s="152"/>
      <c r="AF378" s="152"/>
      <c r="AG378" s="152"/>
      <c r="AH378" s="152"/>
      <c r="AI378" s="152"/>
      <c r="AJ378" s="347"/>
      <c r="AK378" s="152"/>
      <c r="AL378" s="152"/>
      <c r="AM378" s="295"/>
      <c r="AN378" s="228"/>
      <c r="AO378" s="228"/>
      <c r="AP378" s="228"/>
      <c r="AQ378" s="228"/>
      <c r="AR378" s="228"/>
      <c r="AS378" s="348"/>
      <c r="AT378" s="264">
        <f t="shared" si="282"/>
        <v>0</v>
      </c>
      <c r="AU378" s="259"/>
      <c r="AV378" s="265">
        <f t="shared" si="296"/>
        <v>0</v>
      </c>
      <c r="AX378" s="265">
        <f t="shared" si="300"/>
        <v>0</v>
      </c>
      <c r="AZ378" s="492">
        <f t="shared" si="297"/>
        <v>0</v>
      </c>
      <c r="BB378" s="492">
        <f t="shared" si="298"/>
        <v>0</v>
      </c>
      <c r="BD378" s="265">
        <f t="shared" si="301"/>
        <v>0</v>
      </c>
      <c r="BE378" s="105"/>
      <c r="BF378" s="105"/>
      <c r="BG378" s="105"/>
      <c r="BH378" s="105"/>
      <c r="BI378" s="105"/>
      <c r="BJ378" s="105"/>
    </row>
    <row r="379" spans="2:62" ht="20.100000000000001" hidden="1" customHeight="1" outlineLevel="1">
      <c r="B379" s="100"/>
      <c r="C379" s="908"/>
      <c r="D379" s="909"/>
      <c r="E379" s="909"/>
      <c r="F379" s="910"/>
      <c r="G379" s="890"/>
      <c r="H379" s="891"/>
      <c r="I379" s="152"/>
      <c r="J379" s="152"/>
      <c r="K379" s="152"/>
      <c r="L379" s="152"/>
      <c r="M379" s="152"/>
      <c r="N379" s="152"/>
      <c r="O379" s="152"/>
      <c r="P379" s="153"/>
      <c r="Q379" s="153"/>
      <c r="R379" s="156">
        <f t="shared" si="292"/>
        <v>0</v>
      </c>
      <c r="S379" s="156">
        <f t="shared" si="293"/>
        <v>0</v>
      </c>
      <c r="U379" s="157">
        <f t="shared" si="299"/>
        <v>0</v>
      </c>
      <c r="W379" s="152"/>
      <c r="X379" s="152"/>
      <c r="Y379" s="152"/>
      <c r="Z379" s="152"/>
      <c r="AA379" s="152"/>
      <c r="AB379" s="152"/>
      <c r="AC379" s="347"/>
      <c r="AD379" s="152"/>
      <c r="AE379" s="152"/>
      <c r="AF379" s="152"/>
      <c r="AG379" s="152"/>
      <c r="AH379" s="152"/>
      <c r="AI379" s="152"/>
      <c r="AJ379" s="347"/>
      <c r="AK379" s="152"/>
      <c r="AL379" s="152"/>
      <c r="AM379" s="295"/>
      <c r="AN379" s="228"/>
      <c r="AO379" s="228"/>
      <c r="AP379" s="228"/>
      <c r="AQ379" s="228"/>
      <c r="AR379" s="228"/>
      <c r="AS379" s="348"/>
      <c r="AT379" s="264">
        <f t="shared" si="282"/>
        <v>0</v>
      </c>
      <c r="AU379" s="259"/>
      <c r="AV379" s="265">
        <f t="shared" si="296"/>
        <v>0</v>
      </c>
      <c r="AX379" s="265">
        <f t="shared" si="300"/>
        <v>0</v>
      </c>
      <c r="AZ379" s="492">
        <f t="shared" si="297"/>
        <v>0</v>
      </c>
      <c r="BB379" s="492">
        <f t="shared" si="298"/>
        <v>0</v>
      </c>
      <c r="BD379" s="265">
        <f t="shared" si="301"/>
        <v>0</v>
      </c>
      <c r="BE379" s="105"/>
      <c r="BF379" s="105"/>
      <c r="BG379" s="105"/>
      <c r="BH379" s="105"/>
      <c r="BI379" s="105"/>
      <c r="BJ379" s="105"/>
    </row>
    <row r="380" spans="2:62" ht="20.100000000000001" hidden="1" customHeight="1" outlineLevel="1">
      <c r="B380" s="100"/>
      <c r="C380" s="908"/>
      <c r="D380" s="909"/>
      <c r="E380" s="909"/>
      <c r="F380" s="910"/>
      <c r="G380" s="890"/>
      <c r="H380" s="891"/>
      <c r="I380" s="152"/>
      <c r="J380" s="152"/>
      <c r="K380" s="152"/>
      <c r="L380" s="152"/>
      <c r="M380" s="152"/>
      <c r="N380" s="152"/>
      <c r="O380" s="152"/>
      <c r="P380" s="153"/>
      <c r="Q380" s="153"/>
      <c r="R380" s="156">
        <f t="shared" si="292"/>
        <v>0</v>
      </c>
      <c r="S380" s="156">
        <f t="shared" si="293"/>
        <v>0</v>
      </c>
      <c r="U380" s="157">
        <f t="shared" si="299"/>
        <v>0</v>
      </c>
      <c r="W380" s="152"/>
      <c r="X380" s="152"/>
      <c r="Y380" s="152"/>
      <c r="Z380" s="152"/>
      <c r="AA380" s="152"/>
      <c r="AB380" s="152"/>
      <c r="AC380" s="347"/>
      <c r="AD380" s="152"/>
      <c r="AE380" s="152"/>
      <c r="AF380" s="152"/>
      <c r="AG380" s="152"/>
      <c r="AH380" s="152"/>
      <c r="AI380" s="152"/>
      <c r="AJ380" s="347"/>
      <c r="AK380" s="152"/>
      <c r="AL380" s="152"/>
      <c r="AM380" s="295"/>
      <c r="AN380" s="228"/>
      <c r="AO380" s="228"/>
      <c r="AP380" s="228"/>
      <c r="AQ380" s="228"/>
      <c r="AR380" s="228"/>
      <c r="AS380" s="348"/>
      <c r="AT380" s="264">
        <f t="shared" si="282"/>
        <v>0</v>
      </c>
      <c r="AU380" s="259"/>
      <c r="AV380" s="265">
        <f t="shared" si="296"/>
        <v>0</v>
      </c>
      <c r="AX380" s="265">
        <f t="shared" si="300"/>
        <v>0</v>
      </c>
      <c r="AZ380" s="492">
        <f t="shared" si="297"/>
        <v>0</v>
      </c>
      <c r="BB380" s="492">
        <f t="shared" si="298"/>
        <v>0</v>
      </c>
      <c r="BD380" s="265">
        <f t="shared" si="301"/>
        <v>0</v>
      </c>
      <c r="BE380" s="105"/>
      <c r="BF380" s="105"/>
      <c r="BG380" s="105"/>
      <c r="BH380" s="105"/>
      <c r="BI380" s="105"/>
      <c r="BJ380" s="105"/>
    </row>
    <row r="381" spans="2:62" ht="20.100000000000001" hidden="1" customHeight="1" outlineLevel="1">
      <c r="B381" s="100"/>
      <c r="C381" s="908"/>
      <c r="D381" s="909"/>
      <c r="E381" s="909"/>
      <c r="F381" s="910"/>
      <c r="G381" s="890"/>
      <c r="H381" s="891"/>
      <c r="I381" s="152"/>
      <c r="J381" s="152"/>
      <c r="K381" s="152"/>
      <c r="L381" s="152"/>
      <c r="M381" s="152"/>
      <c r="N381" s="152"/>
      <c r="O381" s="152"/>
      <c r="P381" s="153"/>
      <c r="Q381" s="153"/>
      <c r="R381" s="156">
        <f t="shared" si="292"/>
        <v>0</v>
      </c>
      <c r="S381" s="156">
        <f t="shared" si="293"/>
        <v>0</v>
      </c>
      <c r="U381" s="157">
        <f t="shared" si="299"/>
        <v>0</v>
      </c>
      <c r="W381" s="152"/>
      <c r="X381" s="152"/>
      <c r="Y381" s="152"/>
      <c r="Z381" s="152"/>
      <c r="AA381" s="152"/>
      <c r="AB381" s="152"/>
      <c r="AC381" s="347"/>
      <c r="AD381" s="152"/>
      <c r="AE381" s="152"/>
      <c r="AF381" s="152"/>
      <c r="AG381" s="152"/>
      <c r="AH381" s="152"/>
      <c r="AI381" s="152"/>
      <c r="AJ381" s="347"/>
      <c r="AK381" s="152"/>
      <c r="AL381" s="152"/>
      <c r="AM381" s="295"/>
      <c r="AN381" s="228"/>
      <c r="AO381" s="228"/>
      <c r="AP381" s="228"/>
      <c r="AQ381" s="228"/>
      <c r="AR381" s="228"/>
      <c r="AS381" s="348"/>
      <c r="AT381" s="264">
        <f t="shared" si="282"/>
        <v>0</v>
      </c>
      <c r="AU381" s="259"/>
      <c r="AV381" s="265">
        <f t="shared" si="296"/>
        <v>0</v>
      </c>
      <c r="AX381" s="265">
        <f t="shared" si="300"/>
        <v>0</v>
      </c>
      <c r="AZ381" s="492">
        <f t="shared" si="297"/>
        <v>0</v>
      </c>
      <c r="BB381" s="492">
        <f t="shared" si="298"/>
        <v>0</v>
      </c>
      <c r="BD381" s="265">
        <f t="shared" si="301"/>
        <v>0</v>
      </c>
      <c r="BE381" s="105"/>
      <c r="BF381" s="105"/>
      <c r="BG381" s="105"/>
      <c r="BH381" s="105"/>
      <c r="BI381" s="105"/>
      <c r="BJ381" s="105"/>
    </row>
    <row r="382" spans="2:62" ht="20.100000000000001" hidden="1" customHeight="1" outlineLevel="1">
      <c r="B382" s="100"/>
      <c r="C382" s="908"/>
      <c r="D382" s="909"/>
      <c r="E382" s="909"/>
      <c r="F382" s="910"/>
      <c r="G382" s="890"/>
      <c r="H382" s="891"/>
      <c r="I382" s="152"/>
      <c r="J382" s="152"/>
      <c r="K382" s="152"/>
      <c r="L382" s="152"/>
      <c r="M382" s="152"/>
      <c r="N382" s="152"/>
      <c r="O382" s="152"/>
      <c r="P382" s="153"/>
      <c r="Q382" s="153"/>
      <c r="R382" s="156">
        <f t="shared" si="292"/>
        <v>0</v>
      </c>
      <c r="S382" s="156">
        <f t="shared" si="293"/>
        <v>0</v>
      </c>
      <c r="U382" s="157">
        <f t="shared" si="299"/>
        <v>0</v>
      </c>
      <c r="W382" s="152"/>
      <c r="X382" s="152"/>
      <c r="Y382" s="152"/>
      <c r="Z382" s="152"/>
      <c r="AA382" s="152"/>
      <c r="AB382" s="152"/>
      <c r="AC382" s="347"/>
      <c r="AD382" s="152"/>
      <c r="AE382" s="152"/>
      <c r="AF382" s="152"/>
      <c r="AG382" s="152"/>
      <c r="AH382" s="152"/>
      <c r="AI382" s="152"/>
      <c r="AJ382" s="347"/>
      <c r="AK382" s="152"/>
      <c r="AL382" s="152"/>
      <c r="AM382" s="295"/>
      <c r="AN382" s="228"/>
      <c r="AO382" s="228"/>
      <c r="AP382" s="228"/>
      <c r="AQ382" s="228"/>
      <c r="AR382" s="228"/>
      <c r="AS382" s="348"/>
      <c r="AT382" s="264">
        <f t="shared" si="282"/>
        <v>0</v>
      </c>
      <c r="AU382" s="259"/>
      <c r="AV382" s="265">
        <f t="shared" si="296"/>
        <v>0</v>
      </c>
      <c r="AX382" s="265">
        <f t="shared" si="300"/>
        <v>0</v>
      </c>
      <c r="AZ382" s="492">
        <f t="shared" si="297"/>
        <v>0</v>
      </c>
      <c r="BB382" s="492">
        <f t="shared" si="298"/>
        <v>0</v>
      </c>
      <c r="BD382" s="265">
        <f t="shared" si="301"/>
        <v>0</v>
      </c>
      <c r="BE382" s="105"/>
      <c r="BF382" s="105"/>
      <c r="BG382" s="105"/>
      <c r="BH382" s="105"/>
      <c r="BI382" s="105"/>
      <c r="BJ382" s="105"/>
    </row>
    <row r="383" spans="2:62" ht="20.100000000000001" hidden="1" customHeight="1" outlineLevel="1">
      <c r="B383" s="100"/>
      <c r="C383" s="908"/>
      <c r="D383" s="909"/>
      <c r="E383" s="909"/>
      <c r="F383" s="910"/>
      <c r="G383" s="890"/>
      <c r="H383" s="891"/>
      <c r="I383" s="152"/>
      <c r="J383" s="152"/>
      <c r="K383" s="152"/>
      <c r="L383" s="152"/>
      <c r="M383" s="152"/>
      <c r="N383" s="152"/>
      <c r="O383" s="152"/>
      <c r="P383" s="153"/>
      <c r="Q383" s="153"/>
      <c r="R383" s="156">
        <f t="shared" si="292"/>
        <v>0</v>
      </c>
      <c r="S383" s="156">
        <f t="shared" si="293"/>
        <v>0</v>
      </c>
      <c r="U383" s="157">
        <f t="shared" si="299"/>
        <v>0</v>
      </c>
      <c r="W383" s="152"/>
      <c r="X383" s="152"/>
      <c r="Y383" s="152"/>
      <c r="Z383" s="152"/>
      <c r="AA383" s="152"/>
      <c r="AB383" s="152"/>
      <c r="AC383" s="347"/>
      <c r="AD383" s="152"/>
      <c r="AE383" s="152"/>
      <c r="AF383" s="152"/>
      <c r="AG383" s="152"/>
      <c r="AH383" s="152"/>
      <c r="AI383" s="152"/>
      <c r="AJ383" s="347"/>
      <c r="AK383" s="152"/>
      <c r="AL383" s="152"/>
      <c r="AM383" s="295"/>
      <c r="AN383" s="228"/>
      <c r="AO383" s="228"/>
      <c r="AP383" s="228"/>
      <c r="AQ383" s="228"/>
      <c r="AR383" s="228"/>
      <c r="AS383" s="348"/>
      <c r="AT383" s="264">
        <f t="shared" si="282"/>
        <v>0</v>
      </c>
      <c r="AU383" s="259"/>
      <c r="AV383" s="265">
        <f t="shared" si="296"/>
        <v>0</v>
      </c>
      <c r="AX383" s="265">
        <f t="shared" si="300"/>
        <v>0</v>
      </c>
      <c r="AZ383" s="492">
        <f t="shared" si="297"/>
        <v>0</v>
      </c>
      <c r="BB383" s="492">
        <f t="shared" si="298"/>
        <v>0</v>
      </c>
      <c r="BD383" s="265">
        <f t="shared" si="301"/>
        <v>0</v>
      </c>
      <c r="BE383" s="105"/>
      <c r="BF383" s="105"/>
      <c r="BG383" s="105"/>
      <c r="BH383" s="105"/>
      <c r="BI383" s="105"/>
      <c r="BJ383" s="105"/>
    </row>
    <row r="384" spans="2:62" ht="20.100000000000001" hidden="1" customHeight="1" outlineLevel="1">
      <c r="B384" s="100"/>
      <c r="C384" s="908"/>
      <c r="D384" s="909"/>
      <c r="E384" s="909"/>
      <c r="F384" s="910"/>
      <c r="G384" s="890"/>
      <c r="H384" s="891"/>
      <c r="I384" s="152"/>
      <c r="J384" s="152"/>
      <c r="K384" s="152"/>
      <c r="L384" s="152"/>
      <c r="M384" s="152"/>
      <c r="N384" s="152"/>
      <c r="O384" s="152"/>
      <c r="P384" s="153"/>
      <c r="Q384" s="153"/>
      <c r="R384" s="156">
        <f t="shared" si="292"/>
        <v>0</v>
      </c>
      <c r="S384" s="156">
        <f t="shared" si="293"/>
        <v>0</v>
      </c>
      <c r="U384" s="157">
        <f t="shared" si="299"/>
        <v>0</v>
      </c>
      <c r="W384" s="152"/>
      <c r="X384" s="152"/>
      <c r="Y384" s="152"/>
      <c r="Z384" s="152"/>
      <c r="AA384" s="152"/>
      <c r="AB384" s="152"/>
      <c r="AC384" s="347"/>
      <c r="AD384" s="152"/>
      <c r="AE384" s="152"/>
      <c r="AF384" s="152"/>
      <c r="AG384" s="152"/>
      <c r="AH384" s="152"/>
      <c r="AI384" s="152"/>
      <c r="AJ384" s="347"/>
      <c r="AK384" s="152"/>
      <c r="AL384" s="152"/>
      <c r="AM384" s="295"/>
      <c r="AN384" s="228"/>
      <c r="AO384" s="228"/>
      <c r="AP384" s="228"/>
      <c r="AQ384" s="228"/>
      <c r="AR384" s="228"/>
      <c r="AS384" s="348"/>
      <c r="AT384" s="264">
        <f t="shared" si="282"/>
        <v>0</v>
      </c>
      <c r="AU384" s="259"/>
      <c r="AV384" s="265">
        <f t="shared" si="296"/>
        <v>0</v>
      </c>
      <c r="AX384" s="265">
        <f t="shared" si="300"/>
        <v>0</v>
      </c>
      <c r="AZ384" s="492">
        <f t="shared" si="297"/>
        <v>0</v>
      </c>
      <c r="BB384" s="492">
        <f t="shared" si="298"/>
        <v>0</v>
      </c>
      <c r="BD384" s="265">
        <f t="shared" si="301"/>
        <v>0</v>
      </c>
      <c r="BE384" s="105"/>
      <c r="BF384" s="105"/>
      <c r="BG384" s="105"/>
      <c r="BH384" s="105"/>
      <c r="BI384" s="105"/>
      <c r="BJ384" s="105"/>
    </row>
    <row r="385" spans="2:62" ht="9.9499999999999993" hidden="1" customHeight="1" outlineLevel="1">
      <c r="B385" s="101"/>
      <c r="C385" s="208"/>
      <c r="D385" s="208"/>
      <c r="E385" s="208"/>
      <c r="F385" s="208"/>
      <c r="G385" s="237"/>
      <c r="H385" s="207"/>
      <c r="I385" s="257"/>
      <c r="J385" s="257"/>
      <c r="K385" s="257"/>
      <c r="L385" s="257"/>
      <c r="M385" s="257"/>
      <c r="N385" s="257"/>
      <c r="O385" s="257"/>
      <c r="P385" s="256"/>
      <c r="Q385" s="102"/>
      <c r="R385" s="102"/>
      <c r="S385" s="102"/>
      <c r="U385" s="98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Z385" s="493"/>
      <c r="BE385" s="105"/>
      <c r="BF385" s="105"/>
      <c r="BG385" s="105"/>
      <c r="BH385" s="105"/>
      <c r="BI385" s="105"/>
      <c r="BJ385" s="105"/>
    </row>
    <row r="386" spans="2:62" ht="20.100000000000001" customHeight="1" collapsed="1">
      <c r="B386" s="8">
        <f>B369+1</f>
        <v>23</v>
      </c>
      <c r="C386" s="916"/>
      <c r="D386" s="917"/>
      <c r="E386" s="917"/>
      <c r="F386" s="918"/>
      <c r="G386" s="429"/>
      <c r="H386" s="206">
        <v>1</v>
      </c>
      <c r="I386" s="642">
        <f t="shared" ref="I386" si="302">$H386*SUM(I387:I401)</f>
        <v>0</v>
      </c>
      <c r="J386" s="643">
        <f t="shared" ref="J386:O386" si="303">$H386*SUM(J387:J401)</f>
        <v>0</v>
      </c>
      <c r="K386" s="644">
        <f t="shared" si="303"/>
        <v>0</v>
      </c>
      <c r="L386" s="645">
        <f t="shared" si="303"/>
        <v>0</v>
      </c>
      <c r="M386" s="645">
        <f t="shared" si="303"/>
        <v>0</v>
      </c>
      <c r="N386" s="644">
        <f t="shared" si="303"/>
        <v>0</v>
      </c>
      <c r="O386" s="642">
        <f t="shared" si="303"/>
        <v>0</v>
      </c>
      <c r="P386" s="209">
        <f t="shared" ref="P386:Q386" si="304">$H386*SUM(P387:P401)</f>
        <v>0</v>
      </c>
      <c r="Q386" s="210">
        <f t="shared" si="304"/>
        <v>0</v>
      </c>
      <c r="R386" s="136">
        <f t="shared" ref="R386:R401" si="305">P386*(1+Gewinn)*(1+SicherheitAngebot)</f>
        <v>0</v>
      </c>
      <c r="S386" s="137">
        <f t="shared" ref="S386:S401" si="306">Q386*(1+MGKZ)*(1+Gewinn)*(1+SicherheitAngebot)</f>
        <v>0</v>
      </c>
      <c r="U386" s="10">
        <f>I386*$I$7+J386*$J$7+K386*$K$7+L386*$L$7+M386*$M$7+N386*$N$7+O386*$O$7+R386+S386</f>
        <v>0</v>
      </c>
      <c r="W386" s="646">
        <f t="shared" ref="W386:AB386" si="307">$H386*SUM(W387:W401)</f>
        <v>0</v>
      </c>
      <c r="X386" s="647">
        <f t="shared" si="307"/>
        <v>0</v>
      </c>
      <c r="Y386" s="648">
        <f t="shared" si="307"/>
        <v>0</v>
      </c>
      <c r="Z386" s="649">
        <f t="shared" si="307"/>
        <v>0</v>
      </c>
      <c r="AA386" s="648">
        <f t="shared" si="307"/>
        <v>0</v>
      </c>
      <c r="AB386" s="646">
        <f t="shared" si="307"/>
        <v>0</v>
      </c>
      <c r="AC386" s="258"/>
      <c r="AD386" s="646">
        <f t="shared" ref="AD386:AM386" si="308">$H386*SUM(AD387:AD401)</f>
        <v>0</v>
      </c>
      <c r="AE386" s="647">
        <f t="shared" si="308"/>
        <v>0</v>
      </c>
      <c r="AF386" s="648">
        <f t="shared" si="308"/>
        <v>0</v>
      </c>
      <c r="AG386" s="649">
        <f t="shared" si="308"/>
        <v>0</v>
      </c>
      <c r="AH386" s="648">
        <f t="shared" si="308"/>
        <v>0</v>
      </c>
      <c r="AI386" s="646">
        <f t="shared" si="308"/>
        <v>0</v>
      </c>
      <c r="AJ386" s="258"/>
      <c r="AK386" s="653">
        <f t="shared" si="308"/>
        <v>0</v>
      </c>
      <c r="AL386" s="653">
        <f t="shared" si="308"/>
        <v>0</v>
      </c>
      <c r="AM386" s="653">
        <f t="shared" si="308"/>
        <v>0</v>
      </c>
      <c r="AN386" s="227">
        <f>$H386*SUM(AN387:AN401)*(1+Gewinn)*(1+SicherheitAngebot)</f>
        <v>0</v>
      </c>
      <c r="AO386" s="227">
        <f>$H386*SUM(AO387:AO401)*(1+Gewinn)*(1+SicherheitAngebot)</f>
        <v>0</v>
      </c>
      <c r="AP386" s="227">
        <f>$H386*SUM(AP387:AP401)*(1+Gewinn)*(1+SicherheitAngebot)</f>
        <v>0</v>
      </c>
      <c r="AQ386" s="227">
        <f>$H386*SUM(AQ387:AQ401)*(1+Gewinn)*(1+SicherheitAngebot)</f>
        <v>0</v>
      </c>
      <c r="AR386" s="227">
        <f>$H386*SUM(AR387:AR401)*(1+Gewinn)*(1+SicherheitAngebot)</f>
        <v>0</v>
      </c>
      <c r="AS386" s="262"/>
      <c r="AT386" s="263">
        <f t="shared" ref="AT386:AT449" si="309">((W386+AD386)*$W$7+(X386+AE386)*$X$7+(Y386+Z386+AF386+AG386)*$Z$7+(AA386+AH386)*$AA$7+(AB386+AI386)*$AB$7)*Zuschläge_IBN</f>
        <v>0</v>
      </c>
      <c r="AU386" s="259"/>
      <c r="AV386" s="491">
        <f>AK386*$AK$7+AL386*$AL$7+AM386*$AM$7+SUM(AN386:AR386)+AT386/Zuschläge_IBN+AT386</f>
        <v>0</v>
      </c>
      <c r="AX386" s="685">
        <f>U386+AV386</f>
        <v>0</v>
      </c>
      <c r="AZ386" s="490">
        <f>IF(H386&gt;0,U386/(1+SicherheitAngebot)*(1+Sicherheit),0)</f>
        <v>0</v>
      </c>
      <c r="BB386" s="490">
        <f>IF(H386&gt;0,AV386/(1+SicherheitAngebot)*(1+Sicherheit),0)</f>
        <v>0</v>
      </c>
      <c r="BD386" s="490">
        <f>AZ386+BB386</f>
        <v>0</v>
      </c>
      <c r="BE386" s="105"/>
      <c r="BF386" s="105"/>
      <c r="BG386" s="105"/>
      <c r="BH386" s="105"/>
      <c r="BI386" s="105"/>
      <c r="BJ386" s="105"/>
    </row>
    <row r="387" spans="2:62" ht="20.100000000000001" hidden="1" customHeight="1" outlineLevel="1">
      <c r="B387" s="99"/>
      <c r="C387" s="908"/>
      <c r="D387" s="909"/>
      <c r="E387" s="909"/>
      <c r="F387" s="910"/>
      <c r="G387" s="890"/>
      <c r="H387" s="901"/>
      <c r="I387" s="152"/>
      <c r="J387" s="152"/>
      <c r="K387" s="152"/>
      <c r="L387" s="152"/>
      <c r="M387" s="152"/>
      <c r="N387" s="152"/>
      <c r="O387" s="152"/>
      <c r="P387" s="153"/>
      <c r="Q387" s="153"/>
      <c r="R387" s="156">
        <f t="shared" si="305"/>
        <v>0</v>
      </c>
      <c r="S387" s="156">
        <f t="shared" si="306"/>
        <v>0</v>
      </c>
      <c r="U387" s="157">
        <f>I387*$I$7+J387*$J$7+K387*$K$7+L387*$L$7+M387*$M$7+N387*$N$7+O387*$O$7+R387+S387</f>
        <v>0</v>
      </c>
      <c r="W387" s="152"/>
      <c r="X387" s="152"/>
      <c r="Y387" s="152"/>
      <c r="Z387" s="152"/>
      <c r="AA387" s="152"/>
      <c r="AB387" s="152"/>
      <c r="AC387" s="347"/>
      <c r="AD387" s="152"/>
      <c r="AE387" s="152"/>
      <c r="AF387" s="152"/>
      <c r="AG387" s="152"/>
      <c r="AH387" s="152"/>
      <c r="AI387" s="152"/>
      <c r="AJ387" s="347"/>
      <c r="AK387" s="152"/>
      <c r="AL387" s="152"/>
      <c r="AM387" s="295"/>
      <c r="AN387" s="228"/>
      <c r="AO387" s="228"/>
      <c r="AP387" s="228"/>
      <c r="AQ387" s="228"/>
      <c r="AR387" s="228"/>
      <c r="AS387" s="348"/>
      <c r="AT387" s="264">
        <f t="shared" si="309"/>
        <v>0</v>
      </c>
      <c r="AU387" s="259"/>
      <c r="AV387" s="265">
        <f t="shared" ref="AV387:AV401" si="310">AK387*$AK$7+AL387*$AL$7+AM387*$AM$7+SUM(AN387:AR387)*(1+Gewinn)*(1+SicherheitAngebot)+AT387/Zuschläge_IBN+AT387</f>
        <v>0</v>
      </c>
      <c r="AX387" s="265">
        <f>U387+AV387</f>
        <v>0</v>
      </c>
      <c r="AZ387" s="492">
        <f t="shared" ref="AZ387:AZ401" si="311">U387/(1+SicherheitAngebot)*(1+Sicherheit)</f>
        <v>0</v>
      </c>
      <c r="BB387" s="492">
        <f t="shared" ref="BB387:BB401" si="312">AV387/(1+SicherheitAngebot)*(1+Sicherheit)</f>
        <v>0</v>
      </c>
      <c r="BD387" s="265">
        <f>AZ387+BB387</f>
        <v>0</v>
      </c>
      <c r="BE387" s="105"/>
      <c r="BF387" s="105"/>
      <c r="BG387" s="105"/>
      <c r="BH387" s="105"/>
      <c r="BI387" s="105"/>
      <c r="BJ387" s="105"/>
    </row>
    <row r="388" spans="2:62" ht="20.100000000000001" hidden="1" customHeight="1" outlineLevel="1">
      <c r="B388" s="100"/>
      <c r="C388" s="908"/>
      <c r="D388" s="909"/>
      <c r="E388" s="909"/>
      <c r="F388" s="910"/>
      <c r="G388" s="890"/>
      <c r="H388" s="891"/>
      <c r="I388" s="152"/>
      <c r="J388" s="152"/>
      <c r="K388" s="152"/>
      <c r="L388" s="152"/>
      <c r="M388" s="152"/>
      <c r="N388" s="152"/>
      <c r="O388" s="152"/>
      <c r="P388" s="153"/>
      <c r="Q388" s="153"/>
      <c r="R388" s="156">
        <f t="shared" si="305"/>
        <v>0</v>
      </c>
      <c r="S388" s="156">
        <f t="shared" si="306"/>
        <v>0</v>
      </c>
      <c r="U388" s="157">
        <f t="shared" ref="U388:U401" si="313">I388*$I$7+J388*$J$7+K388*$K$7+L388*$L$7+M388*$M$7+N388*$N$7+O388*$O$7+R388+S388</f>
        <v>0</v>
      </c>
      <c r="W388" s="152"/>
      <c r="X388" s="152"/>
      <c r="Y388" s="152"/>
      <c r="Z388" s="152"/>
      <c r="AA388" s="152"/>
      <c r="AB388" s="152"/>
      <c r="AC388" s="347"/>
      <c r="AD388" s="152"/>
      <c r="AE388" s="152"/>
      <c r="AF388" s="152"/>
      <c r="AG388" s="152"/>
      <c r="AH388" s="152"/>
      <c r="AI388" s="152"/>
      <c r="AJ388" s="347"/>
      <c r="AK388" s="152"/>
      <c r="AL388" s="152"/>
      <c r="AM388" s="295"/>
      <c r="AN388" s="228"/>
      <c r="AO388" s="228"/>
      <c r="AP388" s="228"/>
      <c r="AQ388" s="228"/>
      <c r="AR388" s="228"/>
      <c r="AS388" s="348"/>
      <c r="AT388" s="264">
        <f t="shared" si="309"/>
        <v>0</v>
      </c>
      <c r="AU388" s="259"/>
      <c r="AV388" s="265">
        <f t="shared" si="310"/>
        <v>0</v>
      </c>
      <c r="AX388" s="265">
        <f t="shared" ref="AX388:AX401" si="314">U388+AV388</f>
        <v>0</v>
      </c>
      <c r="AZ388" s="492">
        <f t="shared" si="311"/>
        <v>0</v>
      </c>
      <c r="BB388" s="492">
        <f t="shared" si="312"/>
        <v>0</v>
      </c>
      <c r="BD388" s="265">
        <f t="shared" ref="BD388:BD401" si="315">AZ388+BB388</f>
        <v>0</v>
      </c>
      <c r="BE388" s="105"/>
      <c r="BF388" s="105"/>
      <c r="BG388" s="105"/>
      <c r="BH388" s="105"/>
      <c r="BI388" s="105"/>
      <c r="BJ388" s="105"/>
    </row>
    <row r="389" spans="2:62" ht="20.100000000000001" hidden="1" customHeight="1" outlineLevel="1">
      <c r="B389" s="100"/>
      <c r="C389" s="908"/>
      <c r="D389" s="909"/>
      <c r="E389" s="909"/>
      <c r="F389" s="910"/>
      <c r="G389" s="890"/>
      <c r="H389" s="891"/>
      <c r="I389" s="152"/>
      <c r="J389" s="152"/>
      <c r="K389" s="152"/>
      <c r="L389" s="152"/>
      <c r="M389" s="152"/>
      <c r="N389" s="152"/>
      <c r="O389" s="152"/>
      <c r="P389" s="153"/>
      <c r="Q389" s="153"/>
      <c r="R389" s="156">
        <f t="shared" si="305"/>
        <v>0</v>
      </c>
      <c r="S389" s="156">
        <f t="shared" si="306"/>
        <v>0</v>
      </c>
      <c r="U389" s="157">
        <f t="shared" si="313"/>
        <v>0</v>
      </c>
      <c r="W389" s="152"/>
      <c r="X389" s="152"/>
      <c r="Y389" s="152"/>
      <c r="Z389" s="152"/>
      <c r="AA389" s="152"/>
      <c r="AB389" s="152"/>
      <c r="AC389" s="347"/>
      <c r="AD389" s="152"/>
      <c r="AE389" s="152"/>
      <c r="AF389" s="152"/>
      <c r="AG389" s="152"/>
      <c r="AH389" s="152"/>
      <c r="AI389" s="152"/>
      <c r="AJ389" s="347"/>
      <c r="AK389" s="152"/>
      <c r="AL389" s="152"/>
      <c r="AM389" s="295"/>
      <c r="AN389" s="228"/>
      <c r="AO389" s="228"/>
      <c r="AP389" s="228"/>
      <c r="AQ389" s="228"/>
      <c r="AR389" s="228"/>
      <c r="AS389" s="348"/>
      <c r="AT389" s="264">
        <f t="shared" si="309"/>
        <v>0</v>
      </c>
      <c r="AU389" s="259"/>
      <c r="AV389" s="265">
        <f t="shared" si="310"/>
        <v>0</v>
      </c>
      <c r="AX389" s="265">
        <f t="shared" si="314"/>
        <v>0</v>
      </c>
      <c r="AZ389" s="492">
        <f t="shared" si="311"/>
        <v>0</v>
      </c>
      <c r="BB389" s="492">
        <f t="shared" si="312"/>
        <v>0</v>
      </c>
      <c r="BD389" s="265">
        <f t="shared" si="315"/>
        <v>0</v>
      </c>
      <c r="BE389" s="105"/>
      <c r="BF389" s="105"/>
      <c r="BG389" s="105"/>
      <c r="BH389" s="105"/>
      <c r="BI389" s="105"/>
      <c r="BJ389" s="105"/>
    </row>
    <row r="390" spans="2:62" ht="20.100000000000001" hidden="1" customHeight="1" outlineLevel="1">
      <c r="B390" s="100"/>
      <c r="C390" s="908"/>
      <c r="D390" s="909"/>
      <c r="E390" s="909"/>
      <c r="F390" s="910"/>
      <c r="G390" s="890"/>
      <c r="H390" s="891"/>
      <c r="I390" s="152"/>
      <c r="J390" s="152"/>
      <c r="K390" s="152"/>
      <c r="L390" s="152"/>
      <c r="M390" s="152"/>
      <c r="N390" s="152"/>
      <c r="O390" s="152"/>
      <c r="P390" s="153"/>
      <c r="Q390" s="153"/>
      <c r="R390" s="156">
        <f t="shared" si="305"/>
        <v>0</v>
      </c>
      <c r="S390" s="156">
        <f t="shared" si="306"/>
        <v>0</v>
      </c>
      <c r="U390" s="157">
        <f t="shared" si="313"/>
        <v>0</v>
      </c>
      <c r="W390" s="152"/>
      <c r="X390" s="152"/>
      <c r="Y390" s="152"/>
      <c r="Z390" s="152"/>
      <c r="AA390" s="152"/>
      <c r="AB390" s="152"/>
      <c r="AC390" s="347"/>
      <c r="AD390" s="152"/>
      <c r="AE390" s="152"/>
      <c r="AF390" s="152"/>
      <c r="AG390" s="152"/>
      <c r="AH390" s="152"/>
      <c r="AI390" s="152"/>
      <c r="AJ390" s="347"/>
      <c r="AK390" s="152"/>
      <c r="AL390" s="152"/>
      <c r="AM390" s="295"/>
      <c r="AN390" s="228"/>
      <c r="AO390" s="228"/>
      <c r="AP390" s="228"/>
      <c r="AQ390" s="228"/>
      <c r="AR390" s="228"/>
      <c r="AS390" s="348"/>
      <c r="AT390" s="264">
        <f t="shared" si="309"/>
        <v>0</v>
      </c>
      <c r="AU390" s="259"/>
      <c r="AV390" s="265">
        <f t="shared" si="310"/>
        <v>0</v>
      </c>
      <c r="AX390" s="265">
        <f t="shared" si="314"/>
        <v>0</v>
      </c>
      <c r="AZ390" s="492">
        <f t="shared" si="311"/>
        <v>0</v>
      </c>
      <c r="BB390" s="492">
        <f t="shared" si="312"/>
        <v>0</v>
      </c>
      <c r="BD390" s="265">
        <f t="shared" si="315"/>
        <v>0</v>
      </c>
      <c r="BE390" s="105"/>
      <c r="BF390" s="105"/>
      <c r="BG390" s="105"/>
      <c r="BH390" s="105"/>
      <c r="BI390" s="105"/>
      <c r="BJ390" s="105"/>
    </row>
    <row r="391" spans="2:62" ht="20.100000000000001" hidden="1" customHeight="1" outlineLevel="1">
      <c r="B391" s="100"/>
      <c r="C391" s="908"/>
      <c r="D391" s="909"/>
      <c r="E391" s="909"/>
      <c r="F391" s="910"/>
      <c r="G391" s="890"/>
      <c r="H391" s="891"/>
      <c r="I391" s="152"/>
      <c r="J391" s="152"/>
      <c r="K391" s="152"/>
      <c r="L391" s="152"/>
      <c r="M391" s="152"/>
      <c r="N391" s="152"/>
      <c r="O391" s="152"/>
      <c r="P391" s="153"/>
      <c r="Q391" s="153"/>
      <c r="R391" s="156">
        <f t="shared" si="305"/>
        <v>0</v>
      </c>
      <c r="S391" s="156">
        <f t="shared" si="306"/>
        <v>0</v>
      </c>
      <c r="U391" s="157">
        <f t="shared" si="313"/>
        <v>0</v>
      </c>
      <c r="W391" s="152"/>
      <c r="X391" s="152"/>
      <c r="Y391" s="152"/>
      <c r="Z391" s="152"/>
      <c r="AA391" s="152"/>
      <c r="AB391" s="152"/>
      <c r="AC391" s="347"/>
      <c r="AD391" s="152"/>
      <c r="AE391" s="152"/>
      <c r="AF391" s="152"/>
      <c r="AG391" s="152"/>
      <c r="AH391" s="152"/>
      <c r="AI391" s="152"/>
      <c r="AJ391" s="347"/>
      <c r="AK391" s="152"/>
      <c r="AL391" s="152"/>
      <c r="AM391" s="295"/>
      <c r="AN391" s="228"/>
      <c r="AO391" s="228"/>
      <c r="AP391" s="228"/>
      <c r="AQ391" s="228"/>
      <c r="AR391" s="228"/>
      <c r="AS391" s="348"/>
      <c r="AT391" s="264">
        <f t="shared" si="309"/>
        <v>0</v>
      </c>
      <c r="AU391" s="259"/>
      <c r="AV391" s="265">
        <f t="shared" si="310"/>
        <v>0</v>
      </c>
      <c r="AX391" s="265">
        <f t="shared" si="314"/>
        <v>0</v>
      </c>
      <c r="AZ391" s="492">
        <f t="shared" si="311"/>
        <v>0</v>
      </c>
      <c r="BB391" s="492">
        <f t="shared" si="312"/>
        <v>0</v>
      </c>
      <c r="BD391" s="265">
        <f t="shared" si="315"/>
        <v>0</v>
      </c>
      <c r="BE391" s="105"/>
      <c r="BF391" s="105"/>
      <c r="BG391" s="105"/>
      <c r="BH391" s="105"/>
      <c r="BI391" s="105"/>
      <c r="BJ391" s="105"/>
    </row>
    <row r="392" spans="2:62" ht="20.100000000000001" hidden="1" customHeight="1" outlineLevel="1">
      <c r="B392" s="100"/>
      <c r="C392" s="908"/>
      <c r="D392" s="909"/>
      <c r="E392" s="909"/>
      <c r="F392" s="910"/>
      <c r="G392" s="890"/>
      <c r="H392" s="891"/>
      <c r="I392" s="152"/>
      <c r="J392" s="152"/>
      <c r="K392" s="152"/>
      <c r="L392" s="152"/>
      <c r="M392" s="152"/>
      <c r="N392" s="152"/>
      <c r="O392" s="152"/>
      <c r="P392" s="153"/>
      <c r="Q392" s="153"/>
      <c r="R392" s="156">
        <f t="shared" si="305"/>
        <v>0</v>
      </c>
      <c r="S392" s="156">
        <f t="shared" si="306"/>
        <v>0</v>
      </c>
      <c r="U392" s="157">
        <f t="shared" si="313"/>
        <v>0</v>
      </c>
      <c r="W392" s="152"/>
      <c r="X392" s="152"/>
      <c r="Y392" s="152"/>
      <c r="Z392" s="152"/>
      <c r="AA392" s="152"/>
      <c r="AB392" s="152"/>
      <c r="AC392" s="347"/>
      <c r="AD392" s="152"/>
      <c r="AE392" s="152"/>
      <c r="AF392" s="152"/>
      <c r="AG392" s="152"/>
      <c r="AH392" s="152"/>
      <c r="AI392" s="152"/>
      <c r="AJ392" s="347"/>
      <c r="AK392" s="152"/>
      <c r="AL392" s="152"/>
      <c r="AM392" s="295"/>
      <c r="AN392" s="228"/>
      <c r="AO392" s="228"/>
      <c r="AP392" s="228"/>
      <c r="AQ392" s="228"/>
      <c r="AR392" s="228"/>
      <c r="AS392" s="348"/>
      <c r="AT392" s="264">
        <f t="shared" si="309"/>
        <v>0</v>
      </c>
      <c r="AU392" s="259"/>
      <c r="AV392" s="265">
        <f t="shared" si="310"/>
        <v>0</v>
      </c>
      <c r="AX392" s="265">
        <f t="shared" si="314"/>
        <v>0</v>
      </c>
      <c r="AZ392" s="492">
        <f t="shared" si="311"/>
        <v>0</v>
      </c>
      <c r="BB392" s="492">
        <f t="shared" si="312"/>
        <v>0</v>
      </c>
      <c r="BD392" s="265">
        <f t="shared" si="315"/>
        <v>0</v>
      </c>
      <c r="BE392" s="105"/>
      <c r="BF392" s="105"/>
      <c r="BG392" s="105"/>
      <c r="BH392" s="105"/>
      <c r="BI392" s="105"/>
      <c r="BJ392" s="105"/>
    </row>
    <row r="393" spans="2:62" ht="20.100000000000001" hidden="1" customHeight="1" outlineLevel="1">
      <c r="B393" s="100"/>
      <c r="C393" s="908"/>
      <c r="D393" s="909"/>
      <c r="E393" s="909"/>
      <c r="F393" s="910"/>
      <c r="G393" s="890"/>
      <c r="H393" s="891"/>
      <c r="I393" s="152"/>
      <c r="J393" s="152"/>
      <c r="K393" s="152"/>
      <c r="L393" s="152"/>
      <c r="M393" s="152"/>
      <c r="N393" s="152"/>
      <c r="O393" s="152"/>
      <c r="P393" s="153"/>
      <c r="Q393" s="153"/>
      <c r="R393" s="156">
        <f t="shared" si="305"/>
        <v>0</v>
      </c>
      <c r="S393" s="156">
        <f t="shared" si="306"/>
        <v>0</v>
      </c>
      <c r="U393" s="157">
        <f t="shared" si="313"/>
        <v>0</v>
      </c>
      <c r="W393" s="152"/>
      <c r="X393" s="152"/>
      <c r="Y393" s="152"/>
      <c r="Z393" s="152"/>
      <c r="AA393" s="152"/>
      <c r="AB393" s="152"/>
      <c r="AC393" s="347"/>
      <c r="AD393" s="152"/>
      <c r="AE393" s="152"/>
      <c r="AF393" s="152"/>
      <c r="AG393" s="152"/>
      <c r="AH393" s="152"/>
      <c r="AI393" s="152"/>
      <c r="AJ393" s="347"/>
      <c r="AK393" s="152"/>
      <c r="AL393" s="152"/>
      <c r="AM393" s="295"/>
      <c r="AN393" s="228"/>
      <c r="AO393" s="228"/>
      <c r="AP393" s="228"/>
      <c r="AQ393" s="228"/>
      <c r="AR393" s="228"/>
      <c r="AS393" s="348"/>
      <c r="AT393" s="264">
        <f t="shared" si="309"/>
        <v>0</v>
      </c>
      <c r="AU393" s="259"/>
      <c r="AV393" s="265">
        <f t="shared" si="310"/>
        <v>0</v>
      </c>
      <c r="AX393" s="265">
        <f t="shared" si="314"/>
        <v>0</v>
      </c>
      <c r="AZ393" s="492">
        <f t="shared" si="311"/>
        <v>0</v>
      </c>
      <c r="BB393" s="492">
        <f t="shared" si="312"/>
        <v>0</v>
      </c>
      <c r="BD393" s="265">
        <f t="shared" si="315"/>
        <v>0</v>
      </c>
      <c r="BE393" s="105"/>
      <c r="BF393" s="105"/>
      <c r="BG393" s="105"/>
      <c r="BH393" s="105"/>
      <c r="BI393" s="105"/>
      <c r="BJ393" s="105"/>
    </row>
    <row r="394" spans="2:62" ht="20.100000000000001" hidden="1" customHeight="1" outlineLevel="1">
      <c r="B394" s="100"/>
      <c r="C394" s="908"/>
      <c r="D394" s="909"/>
      <c r="E394" s="909"/>
      <c r="F394" s="910"/>
      <c r="G394" s="890"/>
      <c r="H394" s="891"/>
      <c r="I394" s="152"/>
      <c r="J394" s="152"/>
      <c r="K394" s="152"/>
      <c r="L394" s="152"/>
      <c r="M394" s="152"/>
      <c r="N394" s="152"/>
      <c r="O394" s="152"/>
      <c r="P394" s="153"/>
      <c r="Q394" s="153"/>
      <c r="R394" s="156">
        <f t="shared" si="305"/>
        <v>0</v>
      </c>
      <c r="S394" s="156">
        <f t="shared" si="306"/>
        <v>0</v>
      </c>
      <c r="U394" s="157">
        <f t="shared" si="313"/>
        <v>0</v>
      </c>
      <c r="W394" s="152"/>
      <c r="X394" s="152"/>
      <c r="Y394" s="152"/>
      <c r="Z394" s="152"/>
      <c r="AA394" s="152"/>
      <c r="AB394" s="152"/>
      <c r="AC394" s="347"/>
      <c r="AD394" s="152"/>
      <c r="AE394" s="152"/>
      <c r="AF394" s="152"/>
      <c r="AG394" s="152"/>
      <c r="AH394" s="152"/>
      <c r="AI394" s="152"/>
      <c r="AJ394" s="347"/>
      <c r="AK394" s="152"/>
      <c r="AL394" s="152"/>
      <c r="AM394" s="295"/>
      <c r="AN394" s="228"/>
      <c r="AO394" s="228"/>
      <c r="AP394" s="228"/>
      <c r="AQ394" s="228"/>
      <c r="AR394" s="228"/>
      <c r="AS394" s="348"/>
      <c r="AT394" s="264">
        <f t="shared" si="309"/>
        <v>0</v>
      </c>
      <c r="AU394" s="259"/>
      <c r="AV394" s="265">
        <f t="shared" si="310"/>
        <v>0</v>
      </c>
      <c r="AX394" s="265">
        <f t="shared" si="314"/>
        <v>0</v>
      </c>
      <c r="AZ394" s="492">
        <f t="shared" si="311"/>
        <v>0</v>
      </c>
      <c r="BB394" s="492">
        <f t="shared" si="312"/>
        <v>0</v>
      </c>
      <c r="BD394" s="265">
        <f t="shared" si="315"/>
        <v>0</v>
      </c>
      <c r="BE394" s="105"/>
      <c r="BF394" s="105"/>
      <c r="BG394" s="105"/>
      <c r="BH394" s="105"/>
      <c r="BI394" s="105"/>
      <c r="BJ394" s="105"/>
    </row>
    <row r="395" spans="2:62" ht="20.100000000000001" hidden="1" customHeight="1" outlineLevel="1">
      <c r="B395" s="100"/>
      <c r="C395" s="908"/>
      <c r="D395" s="909"/>
      <c r="E395" s="909"/>
      <c r="F395" s="910"/>
      <c r="G395" s="890"/>
      <c r="H395" s="891"/>
      <c r="I395" s="152"/>
      <c r="J395" s="152"/>
      <c r="K395" s="152"/>
      <c r="L395" s="152"/>
      <c r="M395" s="152"/>
      <c r="N395" s="152"/>
      <c r="O395" s="152"/>
      <c r="P395" s="153"/>
      <c r="Q395" s="153"/>
      <c r="R395" s="156">
        <f t="shared" si="305"/>
        <v>0</v>
      </c>
      <c r="S395" s="156">
        <f t="shared" si="306"/>
        <v>0</v>
      </c>
      <c r="U395" s="157">
        <f t="shared" si="313"/>
        <v>0</v>
      </c>
      <c r="W395" s="152"/>
      <c r="X395" s="152"/>
      <c r="Y395" s="152"/>
      <c r="Z395" s="152"/>
      <c r="AA395" s="152"/>
      <c r="AB395" s="152"/>
      <c r="AC395" s="347"/>
      <c r="AD395" s="152"/>
      <c r="AE395" s="152"/>
      <c r="AF395" s="152"/>
      <c r="AG395" s="152"/>
      <c r="AH395" s="152"/>
      <c r="AI395" s="152"/>
      <c r="AJ395" s="347"/>
      <c r="AK395" s="152"/>
      <c r="AL395" s="152"/>
      <c r="AM395" s="295"/>
      <c r="AN395" s="228"/>
      <c r="AO395" s="228"/>
      <c r="AP395" s="228"/>
      <c r="AQ395" s="228"/>
      <c r="AR395" s="228"/>
      <c r="AS395" s="348"/>
      <c r="AT395" s="264">
        <f t="shared" si="309"/>
        <v>0</v>
      </c>
      <c r="AU395" s="259"/>
      <c r="AV395" s="265">
        <f t="shared" si="310"/>
        <v>0</v>
      </c>
      <c r="AX395" s="265">
        <f t="shared" si="314"/>
        <v>0</v>
      </c>
      <c r="AZ395" s="492">
        <f t="shared" si="311"/>
        <v>0</v>
      </c>
      <c r="BB395" s="492">
        <f t="shared" si="312"/>
        <v>0</v>
      </c>
      <c r="BD395" s="265">
        <f t="shared" si="315"/>
        <v>0</v>
      </c>
      <c r="BE395" s="105"/>
      <c r="BF395" s="105"/>
      <c r="BG395" s="105"/>
      <c r="BH395" s="105"/>
      <c r="BI395" s="105"/>
      <c r="BJ395" s="105"/>
    </row>
    <row r="396" spans="2:62" ht="20.100000000000001" hidden="1" customHeight="1" outlineLevel="1">
      <c r="B396" s="100"/>
      <c r="C396" s="908"/>
      <c r="D396" s="909"/>
      <c r="E396" s="909"/>
      <c r="F396" s="910"/>
      <c r="G396" s="890"/>
      <c r="H396" s="891"/>
      <c r="I396" s="152"/>
      <c r="J396" s="152"/>
      <c r="K396" s="152"/>
      <c r="L396" s="152"/>
      <c r="M396" s="152"/>
      <c r="N396" s="152"/>
      <c r="O396" s="152"/>
      <c r="P396" s="153"/>
      <c r="Q396" s="153"/>
      <c r="R396" s="156">
        <f t="shared" si="305"/>
        <v>0</v>
      </c>
      <c r="S396" s="156">
        <f t="shared" si="306"/>
        <v>0</v>
      </c>
      <c r="U396" s="157">
        <f t="shared" si="313"/>
        <v>0</v>
      </c>
      <c r="W396" s="152"/>
      <c r="X396" s="152"/>
      <c r="Y396" s="152"/>
      <c r="Z396" s="152"/>
      <c r="AA396" s="152"/>
      <c r="AB396" s="152"/>
      <c r="AC396" s="347"/>
      <c r="AD396" s="152"/>
      <c r="AE396" s="152"/>
      <c r="AF396" s="152"/>
      <c r="AG396" s="152"/>
      <c r="AH396" s="152"/>
      <c r="AI396" s="152"/>
      <c r="AJ396" s="347"/>
      <c r="AK396" s="152"/>
      <c r="AL396" s="152"/>
      <c r="AM396" s="295"/>
      <c r="AN396" s="228"/>
      <c r="AO396" s="228"/>
      <c r="AP396" s="228"/>
      <c r="AQ396" s="228"/>
      <c r="AR396" s="228"/>
      <c r="AS396" s="348"/>
      <c r="AT396" s="264">
        <f t="shared" si="309"/>
        <v>0</v>
      </c>
      <c r="AU396" s="259"/>
      <c r="AV396" s="265">
        <f t="shared" si="310"/>
        <v>0</v>
      </c>
      <c r="AX396" s="265">
        <f t="shared" si="314"/>
        <v>0</v>
      </c>
      <c r="AZ396" s="492">
        <f t="shared" si="311"/>
        <v>0</v>
      </c>
      <c r="BB396" s="492">
        <f t="shared" si="312"/>
        <v>0</v>
      </c>
      <c r="BD396" s="265">
        <f t="shared" si="315"/>
        <v>0</v>
      </c>
      <c r="BE396" s="105"/>
      <c r="BF396" s="105"/>
      <c r="BG396" s="105"/>
      <c r="BH396" s="105"/>
      <c r="BI396" s="105"/>
      <c r="BJ396" s="105"/>
    </row>
    <row r="397" spans="2:62" ht="20.100000000000001" hidden="1" customHeight="1" outlineLevel="1">
      <c r="B397" s="100"/>
      <c r="C397" s="908"/>
      <c r="D397" s="909"/>
      <c r="E397" s="909"/>
      <c r="F397" s="910"/>
      <c r="G397" s="890"/>
      <c r="H397" s="891"/>
      <c r="I397" s="152"/>
      <c r="J397" s="152"/>
      <c r="K397" s="152"/>
      <c r="L397" s="152"/>
      <c r="M397" s="152"/>
      <c r="N397" s="152"/>
      <c r="O397" s="152"/>
      <c r="P397" s="153"/>
      <c r="Q397" s="153"/>
      <c r="R397" s="156">
        <f t="shared" si="305"/>
        <v>0</v>
      </c>
      <c r="S397" s="156">
        <f t="shared" si="306"/>
        <v>0</v>
      </c>
      <c r="U397" s="157">
        <f t="shared" si="313"/>
        <v>0</v>
      </c>
      <c r="W397" s="152"/>
      <c r="X397" s="152"/>
      <c r="Y397" s="152"/>
      <c r="Z397" s="152"/>
      <c r="AA397" s="152"/>
      <c r="AB397" s="152"/>
      <c r="AC397" s="347"/>
      <c r="AD397" s="152"/>
      <c r="AE397" s="152"/>
      <c r="AF397" s="152"/>
      <c r="AG397" s="152"/>
      <c r="AH397" s="152"/>
      <c r="AI397" s="152"/>
      <c r="AJ397" s="347"/>
      <c r="AK397" s="152"/>
      <c r="AL397" s="152"/>
      <c r="AM397" s="295"/>
      <c r="AN397" s="228"/>
      <c r="AO397" s="228"/>
      <c r="AP397" s="228"/>
      <c r="AQ397" s="228"/>
      <c r="AR397" s="228"/>
      <c r="AS397" s="348"/>
      <c r="AT397" s="264">
        <f t="shared" si="309"/>
        <v>0</v>
      </c>
      <c r="AU397" s="259"/>
      <c r="AV397" s="265">
        <f t="shared" si="310"/>
        <v>0</v>
      </c>
      <c r="AX397" s="265">
        <f t="shared" si="314"/>
        <v>0</v>
      </c>
      <c r="AZ397" s="492">
        <f t="shared" si="311"/>
        <v>0</v>
      </c>
      <c r="BB397" s="492">
        <f t="shared" si="312"/>
        <v>0</v>
      </c>
      <c r="BD397" s="265">
        <f t="shared" si="315"/>
        <v>0</v>
      </c>
      <c r="BE397" s="105"/>
      <c r="BF397" s="105"/>
      <c r="BG397" s="105"/>
      <c r="BH397" s="105"/>
      <c r="BI397" s="105"/>
      <c r="BJ397" s="105"/>
    </row>
    <row r="398" spans="2:62" ht="20.100000000000001" hidden="1" customHeight="1" outlineLevel="1">
      <c r="B398" s="100"/>
      <c r="C398" s="908"/>
      <c r="D398" s="909"/>
      <c r="E398" s="909"/>
      <c r="F398" s="910"/>
      <c r="G398" s="890"/>
      <c r="H398" s="891"/>
      <c r="I398" s="152"/>
      <c r="J398" s="152"/>
      <c r="K398" s="152"/>
      <c r="L398" s="152"/>
      <c r="M398" s="152"/>
      <c r="N398" s="152"/>
      <c r="O398" s="152"/>
      <c r="P398" s="153"/>
      <c r="Q398" s="153"/>
      <c r="R398" s="156">
        <f t="shared" si="305"/>
        <v>0</v>
      </c>
      <c r="S398" s="156">
        <f t="shared" si="306"/>
        <v>0</v>
      </c>
      <c r="U398" s="157">
        <f t="shared" si="313"/>
        <v>0</v>
      </c>
      <c r="W398" s="152"/>
      <c r="X398" s="152"/>
      <c r="Y398" s="152"/>
      <c r="Z398" s="152"/>
      <c r="AA398" s="152"/>
      <c r="AB398" s="152"/>
      <c r="AC398" s="347"/>
      <c r="AD398" s="152"/>
      <c r="AE398" s="152"/>
      <c r="AF398" s="152"/>
      <c r="AG398" s="152"/>
      <c r="AH398" s="152"/>
      <c r="AI398" s="152"/>
      <c r="AJ398" s="347"/>
      <c r="AK398" s="152"/>
      <c r="AL398" s="152"/>
      <c r="AM398" s="295"/>
      <c r="AN398" s="228"/>
      <c r="AO398" s="228"/>
      <c r="AP398" s="228"/>
      <c r="AQ398" s="228"/>
      <c r="AR398" s="228"/>
      <c r="AS398" s="348"/>
      <c r="AT398" s="264">
        <f t="shared" si="309"/>
        <v>0</v>
      </c>
      <c r="AU398" s="259"/>
      <c r="AV398" s="265">
        <f t="shared" si="310"/>
        <v>0</v>
      </c>
      <c r="AX398" s="265">
        <f t="shared" si="314"/>
        <v>0</v>
      </c>
      <c r="AZ398" s="492">
        <f t="shared" si="311"/>
        <v>0</v>
      </c>
      <c r="BB398" s="492">
        <f t="shared" si="312"/>
        <v>0</v>
      </c>
      <c r="BD398" s="265">
        <f t="shared" si="315"/>
        <v>0</v>
      </c>
      <c r="BE398" s="105"/>
      <c r="BF398" s="105"/>
      <c r="BG398" s="105"/>
      <c r="BH398" s="105"/>
      <c r="BI398" s="105"/>
      <c r="BJ398" s="105"/>
    </row>
    <row r="399" spans="2:62" ht="20.100000000000001" hidden="1" customHeight="1" outlineLevel="1">
      <c r="B399" s="100"/>
      <c r="C399" s="908"/>
      <c r="D399" s="909"/>
      <c r="E399" s="909"/>
      <c r="F399" s="910"/>
      <c r="G399" s="890"/>
      <c r="H399" s="891"/>
      <c r="I399" s="152"/>
      <c r="J399" s="152"/>
      <c r="K399" s="152"/>
      <c r="L399" s="152"/>
      <c r="M399" s="152"/>
      <c r="N399" s="152"/>
      <c r="O399" s="152"/>
      <c r="P399" s="153"/>
      <c r="Q399" s="153"/>
      <c r="R399" s="156">
        <f t="shared" si="305"/>
        <v>0</v>
      </c>
      <c r="S399" s="156">
        <f t="shared" si="306"/>
        <v>0</v>
      </c>
      <c r="U399" s="157">
        <f t="shared" si="313"/>
        <v>0</v>
      </c>
      <c r="W399" s="152"/>
      <c r="X399" s="152"/>
      <c r="Y399" s="152"/>
      <c r="Z399" s="152"/>
      <c r="AA399" s="152"/>
      <c r="AB399" s="152"/>
      <c r="AC399" s="347"/>
      <c r="AD399" s="152"/>
      <c r="AE399" s="152"/>
      <c r="AF399" s="152"/>
      <c r="AG399" s="152"/>
      <c r="AH399" s="152"/>
      <c r="AI399" s="152"/>
      <c r="AJ399" s="347"/>
      <c r="AK399" s="152"/>
      <c r="AL399" s="152"/>
      <c r="AM399" s="295"/>
      <c r="AN399" s="228"/>
      <c r="AO399" s="228"/>
      <c r="AP399" s="228"/>
      <c r="AQ399" s="228"/>
      <c r="AR399" s="228"/>
      <c r="AS399" s="348"/>
      <c r="AT399" s="264">
        <f t="shared" si="309"/>
        <v>0</v>
      </c>
      <c r="AU399" s="259"/>
      <c r="AV399" s="265">
        <f t="shared" si="310"/>
        <v>0</v>
      </c>
      <c r="AX399" s="265">
        <f t="shared" si="314"/>
        <v>0</v>
      </c>
      <c r="AZ399" s="492">
        <f t="shared" si="311"/>
        <v>0</v>
      </c>
      <c r="BB399" s="492">
        <f t="shared" si="312"/>
        <v>0</v>
      </c>
      <c r="BD399" s="265">
        <f t="shared" si="315"/>
        <v>0</v>
      </c>
      <c r="BE399" s="105"/>
      <c r="BF399" s="105"/>
      <c r="BG399" s="105"/>
      <c r="BH399" s="105"/>
      <c r="BI399" s="105"/>
      <c r="BJ399" s="105"/>
    </row>
    <row r="400" spans="2:62" ht="20.100000000000001" hidden="1" customHeight="1" outlineLevel="1">
      <c r="B400" s="100"/>
      <c r="C400" s="908"/>
      <c r="D400" s="909"/>
      <c r="E400" s="909"/>
      <c r="F400" s="910"/>
      <c r="G400" s="890"/>
      <c r="H400" s="891"/>
      <c r="I400" s="152"/>
      <c r="J400" s="152"/>
      <c r="K400" s="152"/>
      <c r="L400" s="152"/>
      <c r="M400" s="152"/>
      <c r="N400" s="152"/>
      <c r="O400" s="152"/>
      <c r="P400" s="153"/>
      <c r="Q400" s="153"/>
      <c r="R400" s="156">
        <f t="shared" si="305"/>
        <v>0</v>
      </c>
      <c r="S400" s="156">
        <f t="shared" si="306"/>
        <v>0</v>
      </c>
      <c r="U400" s="157">
        <f t="shared" si="313"/>
        <v>0</v>
      </c>
      <c r="W400" s="152"/>
      <c r="X400" s="152"/>
      <c r="Y400" s="152"/>
      <c r="Z400" s="152"/>
      <c r="AA400" s="152"/>
      <c r="AB400" s="152"/>
      <c r="AC400" s="347"/>
      <c r="AD400" s="152"/>
      <c r="AE400" s="152"/>
      <c r="AF400" s="152"/>
      <c r="AG400" s="152"/>
      <c r="AH400" s="152"/>
      <c r="AI400" s="152"/>
      <c r="AJ400" s="347"/>
      <c r="AK400" s="152"/>
      <c r="AL400" s="152"/>
      <c r="AM400" s="295"/>
      <c r="AN400" s="228"/>
      <c r="AO400" s="228"/>
      <c r="AP400" s="228"/>
      <c r="AQ400" s="228"/>
      <c r="AR400" s="228"/>
      <c r="AS400" s="348"/>
      <c r="AT400" s="264">
        <f t="shared" si="309"/>
        <v>0</v>
      </c>
      <c r="AU400" s="259"/>
      <c r="AV400" s="265">
        <f t="shared" si="310"/>
        <v>0</v>
      </c>
      <c r="AX400" s="265">
        <f t="shared" si="314"/>
        <v>0</v>
      </c>
      <c r="AZ400" s="492">
        <f t="shared" si="311"/>
        <v>0</v>
      </c>
      <c r="BB400" s="492">
        <f t="shared" si="312"/>
        <v>0</v>
      </c>
      <c r="BD400" s="265">
        <f t="shared" si="315"/>
        <v>0</v>
      </c>
      <c r="BE400" s="105"/>
      <c r="BF400" s="105"/>
      <c r="BG400" s="105"/>
      <c r="BH400" s="105"/>
      <c r="BI400" s="105"/>
      <c r="BJ400" s="105"/>
    </row>
    <row r="401" spans="2:62" ht="20.100000000000001" hidden="1" customHeight="1" outlineLevel="1">
      <c r="B401" s="100"/>
      <c r="C401" s="908"/>
      <c r="D401" s="909"/>
      <c r="E401" s="909"/>
      <c r="F401" s="910"/>
      <c r="G401" s="890"/>
      <c r="H401" s="891"/>
      <c r="I401" s="152"/>
      <c r="J401" s="152"/>
      <c r="K401" s="152"/>
      <c r="L401" s="152"/>
      <c r="M401" s="152"/>
      <c r="N401" s="152"/>
      <c r="O401" s="152"/>
      <c r="P401" s="153"/>
      <c r="Q401" s="153"/>
      <c r="R401" s="156">
        <f t="shared" si="305"/>
        <v>0</v>
      </c>
      <c r="S401" s="156">
        <f t="shared" si="306"/>
        <v>0</v>
      </c>
      <c r="U401" s="157">
        <f t="shared" si="313"/>
        <v>0</v>
      </c>
      <c r="W401" s="152"/>
      <c r="X401" s="152"/>
      <c r="Y401" s="152"/>
      <c r="Z401" s="152"/>
      <c r="AA401" s="152"/>
      <c r="AB401" s="152"/>
      <c r="AC401" s="347"/>
      <c r="AD401" s="152"/>
      <c r="AE401" s="152"/>
      <c r="AF401" s="152"/>
      <c r="AG401" s="152"/>
      <c r="AH401" s="152"/>
      <c r="AI401" s="152"/>
      <c r="AJ401" s="347"/>
      <c r="AK401" s="152"/>
      <c r="AL401" s="152"/>
      <c r="AM401" s="295"/>
      <c r="AN401" s="228"/>
      <c r="AO401" s="228"/>
      <c r="AP401" s="228"/>
      <c r="AQ401" s="228"/>
      <c r="AR401" s="228"/>
      <c r="AS401" s="348"/>
      <c r="AT401" s="264">
        <f t="shared" si="309"/>
        <v>0</v>
      </c>
      <c r="AU401" s="259"/>
      <c r="AV401" s="265">
        <f t="shared" si="310"/>
        <v>0</v>
      </c>
      <c r="AX401" s="265">
        <f t="shared" si="314"/>
        <v>0</v>
      </c>
      <c r="AZ401" s="492">
        <f t="shared" si="311"/>
        <v>0</v>
      </c>
      <c r="BB401" s="492">
        <f t="shared" si="312"/>
        <v>0</v>
      </c>
      <c r="BD401" s="265">
        <f t="shared" si="315"/>
        <v>0</v>
      </c>
      <c r="BE401" s="105"/>
      <c r="BF401" s="105"/>
      <c r="BG401" s="105"/>
      <c r="BH401" s="105"/>
      <c r="BI401" s="105"/>
      <c r="BJ401" s="105"/>
    </row>
    <row r="402" spans="2:62" ht="9.9499999999999993" hidden="1" customHeight="1" outlineLevel="1">
      <c r="B402" s="101"/>
      <c r="C402" s="208"/>
      <c r="D402" s="208"/>
      <c r="E402" s="208"/>
      <c r="F402" s="208"/>
      <c r="G402" s="237"/>
      <c r="H402" s="207"/>
      <c r="I402" s="257"/>
      <c r="J402" s="257"/>
      <c r="K402" s="257"/>
      <c r="L402" s="257"/>
      <c r="M402" s="257"/>
      <c r="N402" s="257"/>
      <c r="O402" s="257"/>
      <c r="P402" s="256"/>
      <c r="Q402" s="102"/>
      <c r="R402" s="102"/>
      <c r="S402" s="102"/>
      <c r="U402" s="98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Z402" s="493"/>
      <c r="BE402" s="105"/>
      <c r="BF402" s="105"/>
      <c r="BG402" s="105"/>
      <c r="BH402" s="105"/>
      <c r="BI402" s="105"/>
      <c r="BJ402" s="105"/>
    </row>
    <row r="403" spans="2:62" ht="20.100000000000001" customHeight="1" collapsed="1">
      <c r="B403" s="8">
        <f>B386+1</f>
        <v>24</v>
      </c>
      <c r="C403" s="916"/>
      <c r="D403" s="917"/>
      <c r="E403" s="917"/>
      <c r="F403" s="918"/>
      <c r="G403" s="429"/>
      <c r="H403" s="206">
        <v>1</v>
      </c>
      <c r="I403" s="642">
        <f t="shared" ref="I403" si="316">$H403*SUM(I404:I418)</f>
        <v>0</v>
      </c>
      <c r="J403" s="643">
        <f t="shared" ref="J403:O403" si="317">$H403*SUM(J404:J418)</f>
        <v>0</v>
      </c>
      <c r="K403" s="644">
        <f t="shared" si="317"/>
        <v>0</v>
      </c>
      <c r="L403" s="645">
        <f t="shared" si="317"/>
        <v>0</v>
      </c>
      <c r="M403" s="645">
        <f t="shared" si="317"/>
        <v>0</v>
      </c>
      <c r="N403" s="644">
        <f t="shared" si="317"/>
        <v>0</v>
      </c>
      <c r="O403" s="642">
        <f t="shared" si="317"/>
        <v>0</v>
      </c>
      <c r="P403" s="209">
        <f t="shared" ref="P403:Q403" si="318">$H403*SUM(P404:P418)</f>
        <v>0</v>
      </c>
      <c r="Q403" s="210">
        <f t="shared" si="318"/>
        <v>0</v>
      </c>
      <c r="R403" s="136">
        <f t="shared" ref="R403:R418" si="319">P403*(1+Gewinn)*(1+SicherheitAngebot)</f>
        <v>0</v>
      </c>
      <c r="S403" s="137">
        <f t="shared" ref="S403:S418" si="320">Q403*(1+MGKZ)*(1+Gewinn)*(1+SicherheitAngebot)</f>
        <v>0</v>
      </c>
      <c r="U403" s="10">
        <f>I403*$I$7+J403*$J$7+K403*$K$7+L403*$L$7+M403*$M$7+N403*$N$7+O403*$O$7+R403+S403</f>
        <v>0</v>
      </c>
      <c r="W403" s="646">
        <f t="shared" ref="W403:AB403" si="321">$H403*SUM(W404:W418)</f>
        <v>0</v>
      </c>
      <c r="X403" s="647">
        <f t="shared" si="321"/>
        <v>0</v>
      </c>
      <c r="Y403" s="648">
        <f t="shared" si="321"/>
        <v>0</v>
      </c>
      <c r="Z403" s="649">
        <f t="shared" si="321"/>
        <v>0</v>
      </c>
      <c r="AA403" s="648">
        <f t="shared" si="321"/>
        <v>0</v>
      </c>
      <c r="AB403" s="646">
        <f t="shared" si="321"/>
        <v>0</v>
      </c>
      <c r="AC403" s="258"/>
      <c r="AD403" s="646">
        <f t="shared" ref="AD403:AM403" si="322">$H403*SUM(AD404:AD418)</f>
        <v>0</v>
      </c>
      <c r="AE403" s="647">
        <f t="shared" si="322"/>
        <v>0</v>
      </c>
      <c r="AF403" s="648">
        <f t="shared" si="322"/>
        <v>0</v>
      </c>
      <c r="AG403" s="649">
        <f t="shared" si="322"/>
        <v>0</v>
      </c>
      <c r="AH403" s="648">
        <f t="shared" si="322"/>
        <v>0</v>
      </c>
      <c r="AI403" s="646">
        <f t="shared" si="322"/>
        <v>0</v>
      </c>
      <c r="AJ403" s="258"/>
      <c r="AK403" s="653">
        <f t="shared" si="322"/>
        <v>0</v>
      </c>
      <c r="AL403" s="653">
        <f t="shared" si="322"/>
        <v>0</v>
      </c>
      <c r="AM403" s="653">
        <f t="shared" si="322"/>
        <v>0</v>
      </c>
      <c r="AN403" s="227">
        <f>$H403*SUM(AN404:AN418)*(1+Gewinn)*(1+SicherheitAngebot)</f>
        <v>0</v>
      </c>
      <c r="AO403" s="227">
        <f>$H403*SUM(AO404:AO418)*(1+Gewinn)*(1+SicherheitAngebot)</f>
        <v>0</v>
      </c>
      <c r="AP403" s="227">
        <f>$H403*SUM(AP404:AP418)*(1+Gewinn)*(1+SicherheitAngebot)</f>
        <v>0</v>
      </c>
      <c r="AQ403" s="227">
        <f>$H403*SUM(AQ404:AQ418)*(1+Gewinn)*(1+SicherheitAngebot)</f>
        <v>0</v>
      </c>
      <c r="AR403" s="227">
        <f>$H403*SUM(AR404:AR418)*(1+Gewinn)*(1+SicherheitAngebot)</f>
        <v>0</v>
      </c>
      <c r="AS403" s="262"/>
      <c r="AT403" s="263">
        <f t="shared" si="309"/>
        <v>0</v>
      </c>
      <c r="AU403" s="259"/>
      <c r="AV403" s="491">
        <f>AK403*$AK$7+AL403*$AL$7+AM403*$AM$7+SUM(AN403:AR403)+AT403/Zuschläge_IBN+AT403</f>
        <v>0</v>
      </c>
      <c r="AX403" s="685">
        <f>U403+AV403</f>
        <v>0</v>
      </c>
      <c r="AZ403" s="490">
        <f>IF(H403&gt;0,U403/(1+SicherheitAngebot)*(1+Sicherheit),0)</f>
        <v>0</v>
      </c>
      <c r="BB403" s="490">
        <f>IF(H403&gt;0,AV403/(1+SicherheitAngebot)*(1+Sicherheit),0)</f>
        <v>0</v>
      </c>
      <c r="BD403" s="490">
        <f>AZ403+BB403</f>
        <v>0</v>
      </c>
      <c r="BE403" s="105"/>
      <c r="BF403" s="105"/>
      <c r="BG403" s="105"/>
      <c r="BH403" s="105"/>
      <c r="BI403" s="105"/>
      <c r="BJ403" s="105"/>
    </row>
    <row r="404" spans="2:62" ht="20.100000000000001" hidden="1" customHeight="1" outlineLevel="1">
      <c r="B404" s="99"/>
      <c r="C404" s="908"/>
      <c r="D404" s="909"/>
      <c r="E404" s="909"/>
      <c r="F404" s="910"/>
      <c r="G404" s="890"/>
      <c r="H404" s="901"/>
      <c r="I404" s="152"/>
      <c r="J404" s="152"/>
      <c r="K404" s="152"/>
      <c r="L404" s="152"/>
      <c r="M404" s="152"/>
      <c r="N404" s="152"/>
      <c r="O404" s="152"/>
      <c r="P404" s="153"/>
      <c r="Q404" s="153"/>
      <c r="R404" s="156">
        <f t="shared" si="319"/>
        <v>0</v>
      </c>
      <c r="S404" s="156">
        <f t="shared" si="320"/>
        <v>0</v>
      </c>
      <c r="U404" s="157">
        <f>I404*$I$7+J404*$J$7+K404*$K$7+L404*$L$7+M404*$M$7+N404*$N$7+O404*$O$7+R404+S404</f>
        <v>0</v>
      </c>
      <c r="W404" s="152"/>
      <c r="X404" s="152"/>
      <c r="Y404" s="152"/>
      <c r="Z404" s="152"/>
      <c r="AA404" s="152"/>
      <c r="AB404" s="152"/>
      <c r="AC404" s="347"/>
      <c r="AD404" s="152"/>
      <c r="AE404" s="152"/>
      <c r="AF404" s="152"/>
      <c r="AG404" s="152"/>
      <c r="AH404" s="152"/>
      <c r="AI404" s="152"/>
      <c r="AJ404" s="347"/>
      <c r="AK404" s="152"/>
      <c r="AL404" s="152"/>
      <c r="AM404" s="295"/>
      <c r="AN404" s="228"/>
      <c r="AO404" s="228"/>
      <c r="AP404" s="228"/>
      <c r="AQ404" s="228"/>
      <c r="AR404" s="228"/>
      <c r="AS404" s="348"/>
      <c r="AT404" s="264">
        <f t="shared" si="309"/>
        <v>0</v>
      </c>
      <c r="AU404" s="259"/>
      <c r="AV404" s="265">
        <f t="shared" ref="AV404:AV418" si="323">AK404*$AK$7+AL404*$AL$7+AM404*$AM$7+SUM(AN404:AR404)*(1+Gewinn)*(1+SicherheitAngebot)+AT404/Zuschläge_IBN+AT404</f>
        <v>0</v>
      </c>
      <c r="AX404" s="265">
        <f>U404+AV404</f>
        <v>0</v>
      </c>
      <c r="AZ404" s="492">
        <f t="shared" ref="AZ404:AZ418" si="324">U404/(1+SicherheitAngebot)*(1+Sicherheit)</f>
        <v>0</v>
      </c>
      <c r="BB404" s="492">
        <f t="shared" ref="BB404:BB418" si="325">AV404/(1+SicherheitAngebot)*(1+Sicherheit)</f>
        <v>0</v>
      </c>
      <c r="BD404" s="265">
        <f>AZ404+BB404</f>
        <v>0</v>
      </c>
      <c r="BE404" s="105"/>
      <c r="BF404" s="105"/>
      <c r="BG404" s="105"/>
      <c r="BH404" s="105"/>
      <c r="BI404" s="105"/>
      <c r="BJ404" s="105"/>
    </row>
    <row r="405" spans="2:62" ht="20.100000000000001" hidden="1" customHeight="1" outlineLevel="1">
      <c r="B405" s="100"/>
      <c r="C405" s="908"/>
      <c r="D405" s="909"/>
      <c r="E405" s="909"/>
      <c r="F405" s="910"/>
      <c r="G405" s="890"/>
      <c r="H405" s="891"/>
      <c r="I405" s="152"/>
      <c r="J405" s="152"/>
      <c r="K405" s="152"/>
      <c r="L405" s="152"/>
      <c r="M405" s="152"/>
      <c r="N405" s="152"/>
      <c r="O405" s="152"/>
      <c r="P405" s="153"/>
      <c r="Q405" s="153"/>
      <c r="R405" s="156">
        <f t="shared" si="319"/>
        <v>0</v>
      </c>
      <c r="S405" s="156">
        <f t="shared" si="320"/>
        <v>0</v>
      </c>
      <c r="U405" s="157">
        <f t="shared" ref="U405:U418" si="326">I405*$I$7+J405*$J$7+K405*$K$7+L405*$L$7+M405*$M$7+N405*$N$7+O405*$O$7+R405+S405</f>
        <v>0</v>
      </c>
      <c r="W405" s="152"/>
      <c r="X405" s="152"/>
      <c r="Y405" s="152"/>
      <c r="Z405" s="152"/>
      <c r="AA405" s="152"/>
      <c r="AB405" s="152"/>
      <c r="AC405" s="347"/>
      <c r="AD405" s="152"/>
      <c r="AE405" s="152"/>
      <c r="AF405" s="152"/>
      <c r="AG405" s="152"/>
      <c r="AH405" s="152"/>
      <c r="AI405" s="152"/>
      <c r="AJ405" s="347"/>
      <c r="AK405" s="152"/>
      <c r="AL405" s="152"/>
      <c r="AM405" s="295"/>
      <c r="AN405" s="228"/>
      <c r="AO405" s="228"/>
      <c r="AP405" s="228"/>
      <c r="AQ405" s="228"/>
      <c r="AR405" s="228"/>
      <c r="AS405" s="348"/>
      <c r="AT405" s="264">
        <f t="shared" si="309"/>
        <v>0</v>
      </c>
      <c r="AU405" s="259"/>
      <c r="AV405" s="265">
        <f t="shared" si="323"/>
        <v>0</v>
      </c>
      <c r="AX405" s="265">
        <f t="shared" ref="AX405:AX418" si="327">U405+AV405</f>
        <v>0</v>
      </c>
      <c r="AZ405" s="492">
        <f t="shared" si="324"/>
        <v>0</v>
      </c>
      <c r="BB405" s="492">
        <f t="shared" si="325"/>
        <v>0</v>
      </c>
      <c r="BD405" s="265">
        <f t="shared" ref="BD405:BD418" si="328">AZ405+BB405</f>
        <v>0</v>
      </c>
      <c r="BE405" s="105"/>
      <c r="BF405" s="105"/>
      <c r="BG405" s="105"/>
      <c r="BH405" s="105"/>
      <c r="BI405" s="105"/>
      <c r="BJ405" s="105"/>
    </row>
    <row r="406" spans="2:62" ht="20.100000000000001" hidden="1" customHeight="1" outlineLevel="1">
      <c r="B406" s="100"/>
      <c r="C406" s="908"/>
      <c r="D406" s="909"/>
      <c r="E406" s="909"/>
      <c r="F406" s="910"/>
      <c r="G406" s="890"/>
      <c r="H406" s="891"/>
      <c r="I406" s="152"/>
      <c r="J406" s="152"/>
      <c r="K406" s="152"/>
      <c r="L406" s="152"/>
      <c r="M406" s="152"/>
      <c r="N406" s="152"/>
      <c r="O406" s="152"/>
      <c r="P406" s="153"/>
      <c r="Q406" s="153"/>
      <c r="R406" s="156">
        <f t="shared" si="319"/>
        <v>0</v>
      </c>
      <c r="S406" s="156">
        <f t="shared" si="320"/>
        <v>0</v>
      </c>
      <c r="U406" s="157">
        <f t="shared" si="326"/>
        <v>0</v>
      </c>
      <c r="W406" s="152"/>
      <c r="X406" s="152"/>
      <c r="Y406" s="152"/>
      <c r="Z406" s="152"/>
      <c r="AA406" s="152"/>
      <c r="AB406" s="152"/>
      <c r="AC406" s="347"/>
      <c r="AD406" s="152"/>
      <c r="AE406" s="152"/>
      <c r="AF406" s="152"/>
      <c r="AG406" s="152"/>
      <c r="AH406" s="152"/>
      <c r="AI406" s="152"/>
      <c r="AJ406" s="347"/>
      <c r="AK406" s="152"/>
      <c r="AL406" s="152"/>
      <c r="AM406" s="295"/>
      <c r="AN406" s="228"/>
      <c r="AO406" s="228"/>
      <c r="AP406" s="228"/>
      <c r="AQ406" s="228"/>
      <c r="AR406" s="228"/>
      <c r="AS406" s="348"/>
      <c r="AT406" s="264">
        <f t="shared" si="309"/>
        <v>0</v>
      </c>
      <c r="AU406" s="259"/>
      <c r="AV406" s="265">
        <f t="shared" si="323"/>
        <v>0</v>
      </c>
      <c r="AX406" s="265">
        <f t="shared" si="327"/>
        <v>0</v>
      </c>
      <c r="AZ406" s="492">
        <f t="shared" si="324"/>
        <v>0</v>
      </c>
      <c r="BB406" s="492">
        <f t="shared" si="325"/>
        <v>0</v>
      </c>
      <c r="BD406" s="265">
        <f t="shared" si="328"/>
        <v>0</v>
      </c>
      <c r="BE406" s="105"/>
      <c r="BF406" s="105"/>
      <c r="BG406" s="105"/>
      <c r="BH406" s="105"/>
      <c r="BI406" s="105"/>
      <c r="BJ406" s="105"/>
    </row>
    <row r="407" spans="2:62" ht="20.100000000000001" hidden="1" customHeight="1" outlineLevel="1">
      <c r="B407" s="100"/>
      <c r="C407" s="908"/>
      <c r="D407" s="909"/>
      <c r="E407" s="909"/>
      <c r="F407" s="910"/>
      <c r="G407" s="890"/>
      <c r="H407" s="891"/>
      <c r="I407" s="152"/>
      <c r="J407" s="152"/>
      <c r="K407" s="152"/>
      <c r="L407" s="152"/>
      <c r="M407" s="152"/>
      <c r="N407" s="152"/>
      <c r="O407" s="152"/>
      <c r="P407" s="153"/>
      <c r="Q407" s="153"/>
      <c r="R407" s="156">
        <f t="shared" si="319"/>
        <v>0</v>
      </c>
      <c r="S407" s="156">
        <f t="shared" si="320"/>
        <v>0</v>
      </c>
      <c r="U407" s="157">
        <f t="shared" si="326"/>
        <v>0</v>
      </c>
      <c r="W407" s="152"/>
      <c r="X407" s="152"/>
      <c r="Y407" s="152"/>
      <c r="Z407" s="152"/>
      <c r="AA407" s="152"/>
      <c r="AB407" s="152"/>
      <c r="AC407" s="347"/>
      <c r="AD407" s="152"/>
      <c r="AE407" s="152"/>
      <c r="AF407" s="152"/>
      <c r="AG407" s="152"/>
      <c r="AH407" s="152"/>
      <c r="AI407" s="152"/>
      <c r="AJ407" s="347"/>
      <c r="AK407" s="152"/>
      <c r="AL407" s="152"/>
      <c r="AM407" s="295"/>
      <c r="AN407" s="228"/>
      <c r="AO407" s="228"/>
      <c r="AP407" s="228"/>
      <c r="AQ407" s="228"/>
      <c r="AR407" s="228"/>
      <c r="AS407" s="348"/>
      <c r="AT407" s="264">
        <f t="shared" si="309"/>
        <v>0</v>
      </c>
      <c r="AU407" s="259"/>
      <c r="AV407" s="265">
        <f t="shared" si="323"/>
        <v>0</v>
      </c>
      <c r="AX407" s="265">
        <f t="shared" si="327"/>
        <v>0</v>
      </c>
      <c r="AZ407" s="492">
        <f t="shared" si="324"/>
        <v>0</v>
      </c>
      <c r="BB407" s="492">
        <f t="shared" si="325"/>
        <v>0</v>
      </c>
      <c r="BD407" s="265">
        <f t="shared" si="328"/>
        <v>0</v>
      </c>
      <c r="BE407" s="105"/>
      <c r="BF407" s="105"/>
      <c r="BG407" s="105"/>
      <c r="BH407" s="105"/>
      <c r="BI407" s="105"/>
      <c r="BJ407" s="105"/>
    </row>
    <row r="408" spans="2:62" ht="20.100000000000001" hidden="1" customHeight="1" outlineLevel="1">
      <c r="B408" s="100"/>
      <c r="C408" s="908"/>
      <c r="D408" s="909"/>
      <c r="E408" s="909"/>
      <c r="F408" s="910"/>
      <c r="G408" s="890"/>
      <c r="H408" s="891"/>
      <c r="I408" s="152"/>
      <c r="J408" s="152"/>
      <c r="K408" s="152"/>
      <c r="L408" s="152"/>
      <c r="M408" s="152"/>
      <c r="N408" s="152"/>
      <c r="O408" s="152"/>
      <c r="P408" s="153"/>
      <c r="Q408" s="153"/>
      <c r="R408" s="156">
        <f t="shared" si="319"/>
        <v>0</v>
      </c>
      <c r="S408" s="156">
        <f t="shared" si="320"/>
        <v>0</v>
      </c>
      <c r="U408" s="157">
        <f t="shared" si="326"/>
        <v>0</v>
      </c>
      <c r="W408" s="152"/>
      <c r="X408" s="152"/>
      <c r="Y408" s="152"/>
      <c r="Z408" s="152"/>
      <c r="AA408" s="152"/>
      <c r="AB408" s="152"/>
      <c r="AC408" s="347"/>
      <c r="AD408" s="152"/>
      <c r="AE408" s="152"/>
      <c r="AF408" s="152"/>
      <c r="AG408" s="152"/>
      <c r="AH408" s="152"/>
      <c r="AI408" s="152"/>
      <c r="AJ408" s="347"/>
      <c r="AK408" s="152"/>
      <c r="AL408" s="152"/>
      <c r="AM408" s="295"/>
      <c r="AN408" s="228"/>
      <c r="AO408" s="228"/>
      <c r="AP408" s="228"/>
      <c r="AQ408" s="228"/>
      <c r="AR408" s="228"/>
      <c r="AS408" s="348"/>
      <c r="AT408" s="264">
        <f t="shared" si="309"/>
        <v>0</v>
      </c>
      <c r="AU408" s="259"/>
      <c r="AV408" s="265">
        <f t="shared" si="323"/>
        <v>0</v>
      </c>
      <c r="AX408" s="265">
        <f t="shared" si="327"/>
        <v>0</v>
      </c>
      <c r="AZ408" s="492">
        <f t="shared" si="324"/>
        <v>0</v>
      </c>
      <c r="BB408" s="492">
        <f t="shared" si="325"/>
        <v>0</v>
      </c>
      <c r="BD408" s="265">
        <f t="shared" si="328"/>
        <v>0</v>
      </c>
      <c r="BE408" s="105"/>
      <c r="BF408" s="105"/>
      <c r="BG408" s="105"/>
      <c r="BH408" s="105"/>
      <c r="BI408" s="105"/>
      <c r="BJ408" s="105"/>
    </row>
    <row r="409" spans="2:62" ht="20.100000000000001" hidden="1" customHeight="1" outlineLevel="1">
      <c r="B409" s="100"/>
      <c r="C409" s="908"/>
      <c r="D409" s="909"/>
      <c r="E409" s="909"/>
      <c r="F409" s="910"/>
      <c r="G409" s="890"/>
      <c r="H409" s="891"/>
      <c r="I409" s="152"/>
      <c r="J409" s="152"/>
      <c r="K409" s="152"/>
      <c r="L409" s="152"/>
      <c r="M409" s="152"/>
      <c r="N409" s="152"/>
      <c r="O409" s="152"/>
      <c r="P409" s="153"/>
      <c r="Q409" s="153"/>
      <c r="R409" s="156">
        <f t="shared" si="319"/>
        <v>0</v>
      </c>
      <c r="S409" s="156">
        <f t="shared" si="320"/>
        <v>0</v>
      </c>
      <c r="U409" s="157">
        <f t="shared" si="326"/>
        <v>0</v>
      </c>
      <c r="W409" s="152"/>
      <c r="X409" s="152"/>
      <c r="Y409" s="152"/>
      <c r="Z409" s="152"/>
      <c r="AA409" s="152"/>
      <c r="AB409" s="152"/>
      <c r="AC409" s="347"/>
      <c r="AD409" s="152"/>
      <c r="AE409" s="152"/>
      <c r="AF409" s="152"/>
      <c r="AG409" s="152"/>
      <c r="AH409" s="152"/>
      <c r="AI409" s="152"/>
      <c r="AJ409" s="347"/>
      <c r="AK409" s="152"/>
      <c r="AL409" s="152"/>
      <c r="AM409" s="295"/>
      <c r="AN409" s="228"/>
      <c r="AO409" s="228"/>
      <c r="AP409" s="228"/>
      <c r="AQ409" s="228"/>
      <c r="AR409" s="228"/>
      <c r="AS409" s="348"/>
      <c r="AT409" s="264">
        <f t="shared" si="309"/>
        <v>0</v>
      </c>
      <c r="AU409" s="259"/>
      <c r="AV409" s="265">
        <f t="shared" si="323"/>
        <v>0</v>
      </c>
      <c r="AX409" s="265">
        <f t="shared" si="327"/>
        <v>0</v>
      </c>
      <c r="AZ409" s="492">
        <f t="shared" si="324"/>
        <v>0</v>
      </c>
      <c r="BB409" s="492">
        <f t="shared" si="325"/>
        <v>0</v>
      </c>
      <c r="BD409" s="265">
        <f t="shared" si="328"/>
        <v>0</v>
      </c>
      <c r="BE409" s="105"/>
      <c r="BF409" s="105"/>
      <c r="BG409" s="105"/>
      <c r="BH409" s="105"/>
      <c r="BI409" s="105"/>
      <c r="BJ409" s="105"/>
    </row>
    <row r="410" spans="2:62" ht="20.100000000000001" hidden="1" customHeight="1" outlineLevel="1">
      <c r="B410" s="100"/>
      <c r="C410" s="908"/>
      <c r="D410" s="909"/>
      <c r="E410" s="909"/>
      <c r="F410" s="910"/>
      <c r="G410" s="890"/>
      <c r="H410" s="891"/>
      <c r="I410" s="152"/>
      <c r="J410" s="152"/>
      <c r="K410" s="152"/>
      <c r="L410" s="152"/>
      <c r="M410" s="152"/>
      <c r="N410" s="152"/>
      <c r="O410" s="152"/>
      <c r="P410" s="153"/>
      <c r="Q410" s="153"/>
      <c r="R410" s="156">
        <f t="shared" si="319"/>
        <v>0</v>
      </c>
      <c r="S410" s="156">
        <f t="shared" si="320"/>
        <v>0</v>
      </c>
      <c r="U410" s="157">
        <f t="shared" si="326"/>
        <v>0</v>
      </c>
      <c r="W410" s="152"/>
      <c r="X410" s="152"/>
      <c r="Y410" s="152"/>
      <c r="Z410" s="152"/>
      <c r="AA410" s="152"/>
      <c r="AB410" s="152"/>
      <c r="AC410" s="347"/>
      <c r="AD410" s="152"/>
      <c r="AE410" s="152"/>
      <c r="AF410" s="152"/>
      <c r="AG410" s="152"/>
      <c r="AH410" s="152"/>
      <c r="AI410" s="152"/>
      <c r="AJ410" s="347"/>
      <c r="AK410" s="152"/>
      <c r="AL410" s="152"/>
      <c r="AM410" s="295"/>
      <c r="AN410" s="228"/>
      <c r="AO410" s="228"/>
      <c r="AP410" s="228"/>
      <c r="AQ410" s="228"/>
      <c r="AR410" s="228"/>
      <c r="AS410" s="348"/>
      <c r="AT410" s="264">
        <f t="shared" si="309"/>
        <v>0</v>
      </c>
      <c r="AU410" s="259"/>
      <c r="AV410" s="265">
        <f t="shared" si="323"/>
        <v>0</v>
      </c>
      <c r="AX410" s="265">
        <f t="shared" si="327"/>
        <v>0</v>
      </c>
      <c r="AZ410" s="492">
        <f t="shared" si="324"/>
        <v>0</v>
      </c>
      <c r="BB410" s="492">
        <f t="shared" si="325"/>
        <v>0</v>
      </c>
      <c r="BD410" s="265">
        <f t="shared" si="328"/>
        <v>0</v>
      </c>
      <c r="BE410" s="105"/>
      <c r="BF410" s="105"/>
      <c r="BG410" s="105"/>
      <c r="BH410" s="105"/>
      <c r="BI410" s="105"/>
      <c r="BJ410" s="105"/>
    </row>
    <row r="411" spans="2:62" ht="20.100000000000001" hidden="1" customHeight="1" outlineLevel="1">
      <c r="B411" s="100"/>
      <c r="C411" s="908"/>
      <c r="D411" s="909"/>
      <c r="E411" s="909"/>
      <c r="F411" s="910"/>
      <c r="G411" s="890"/>
      <c r="H411" s="891"/>
      <c r="I411" s="152"/>
      <c r="J411" s="152"/>
      <c r="K411" s="152"/>
      <c r="L411" s="152"/>
      <c r="M411" s="152"/>
      <c r="N411" s="152"/>
      <c r="O411" s="152"/>
      <c r="P411" s="153"/>
      <c r="Q411" s="153"/>
      <c r="R411" s="156">
        <f t="shared" si="319"/>
        <v>0</v>
      </c>
      <c r="S411" s="156">
        <f t="shared" si="320"/>
        <v>0</v>
      </c>
      <c r="U411" s="157">
        <f t="shared" si="326"/>
        <v>0</v>
      </c>
      <c r="W411" s="152"/>
      <c r="X411" s="152"/>
      <c r="Y411" s="152"/>
      <c r="Z411" s="152"/>
      <c r="AA411" s="152"/>
      <c r="AB411" s="152"/>
      <c r="AC411" s="347"/>
      <c r="AD411" s="152"/>
      <c r="AE411" s="152"/>
      <c r="AF411" s="152"/>
      <c r="AG411" s="152"/>
      <c r="AH411" s="152"/>
      <c r="AI411" s="152"/>
      <c r="AJ411" s="347"/>
      <c r="AK411" s="152"/>
      <c r="AL411" s="152"/>
      <c r="AM411" s="295"/>
      <c r="AN411" s="228"/>
      <c r="AO411" s="228"/>
      <c r="AP411" s="228"/>
      <c r="AQ411" s="228"/>
      <c r="AR411" s="228"/>
      <c r="AS411" s="348"/>
      <c r="AT411" s="264">
        <f t="shared" si="309"/>
        <v>0</v>
      </c>
      <c r="AU411" s="259"/>
      <c r="AV411" s="265">
        <f t="shared" si="323"/>
        <v>0</v>
      </c>
      <c r="AX411" s="265">
        <f t="shared" si="327"/>
        <v>0</v>
      </c>
      <c r="AZ411" s="492">
        <f t="shared" si="324"/>
        <v>0</v>
      </c>
      <c r="BB411" s="492">
        <f t="shared" si="325"/>
        <v>0</v>
      </c>
      <c r="BD411" s="265">
        <f t="shared" si="328"/>
        <v>0</v>
      </c>
      <c r="BE411" s="105"/>
      <c r="BF411" s="105"/>
      <c r="BG411" s="105"/>
      <c r="BH411" s="105"/>
      <c r="BI411" s="105"/>
      <c r="BJ411" s="105"/>
    </row>
    <row r="412" spans="2:62" ht="20.100000000000001" hidden="1" customHeight="1" outlineLevel="1">
      <c r="B412" s="100"/>
      <c r="C412" s="908"/>
      <c r="D412" s="909"/>
      <c r="E412" s="909"/>
      <c r="F412" s="910"/>
      <c r="G412" s="890"/>
      <c r="H412" s="891"/>
      <c r="I412" s="152"/>
      <c r="J412" s="152"/>
      <c r="K412" s="152"/>
      <c r="L412" s="152"/>
      <c r="M412" s="152"/>
      <c r="N412" s="152"/>
      <c r="O412" s="152"/>
      <c r="P412" s="153"/>
      <c r="Q412" s="153"/>
      <c r="R412" s="156">
        <f t="shared" si="319"/>
        <v>0</v>
      </c>
      <c r="S412" s="156">
        <f t="shared" si="320"/>
        <v>0</v>
      </c>
      <c r="U412" s="157">
        <f t="shared" si="326"/>
        <v>0</v>
      </c>
      <c r="W412" s="152"/>
      <c r="X412" s="152"/>
      <c r="Y412" s="152"/>
      <c r="Z412" s="152"/>
      <c r="AA412" s="152"/>
      <c r="AB412" s="152"/>
      <c r="AC412" s="347"/>
      <c r="AD412" s="152"/>
      <c r="AE412" s="152"/>
      <c r="AF412" s="152"/>
      <c r="AG412" s="152"/>
      <c r="AH412" s="152"/>
      <c r="AI412" s="152"/>
      <c r="AJ412" s="347"/>
      <c r="AK412" s="152"/>
      <c r="AL412" s="152"/>
      <c r="AM412" s="295"/>
      <c r="AN412" s="228"/>
      <c r="AO412" s="228"/>
      <c r="AP412" s="228"/>
      <c r="AQ412" s="228"/>
      <c r="AR412" s="228"/>
      <c r="AS412" s="348"/>
      <c r="AT412" s="264">
        <f t="shared" si="309"/>
        <v>0</v>
      </c>
      <c r="AU412" s="259"/>
      <c r="AV412" s="265">
        <f t="shared" si="323"/>
        <v>0</v>
      </c>
      <c r="AX412" s="265">
        <f t="shared" si="327"/>
        <v>0</v>
      </c>
      <c r="AZ412" s="492">
        <f t="shared" si="324"/>
        <v>0</v>
      </c>
      <c r="BB412" s="492">
        <f t="shared" si="325"/>
        <v>0</v>
      </c>
      <c r="BD412" s="265">
        <f t="shared" si="328"/>
        <v>0</v>
      </c>
      <c r="BE412" s="105"/>
      <c r="BF412" s="105"/>
      <c r="BG412" s="105"/>
      <c r="BH412" s="105"/>
      <c r="BI412" s="105"/>
      <c r="BJ412" s="105"/>
    </row>
    <row r="413" spans="2:62" ht="20.100000000000001" hidden="1" customHeight="1" outlineLevel="1">
      <c r="B413" s="100"/>
      <c r="C413" s="908"/>
      <c r="D413" s="909"/>
      <c r="E413" s="909"/>
      <c r="F413" s="910"/>
      <c r="G413" s="890"/>
      <c r="H413" s="891"/>
      <c r="I413" s="152"/>
      <c r="J413" s="152"/>
      <c r="K413" s="152"/>
      <c r="L413" s="152"/>
      <c r="M413" s="152"/>
      <c r="N413" s="152"/>
      <c r="O413" s="152"/>
      <c r="P413" s="153"/>
      <c r="Q413" s="153"/>
      <c r="R413" s="156">
        <f t="shared" si="319"/>
        <v>0</v>
      </c>
      <c r="S413" s="156">
        <f t="shared" si="320"/>
        <v>0</v>
      </c>
      <c r="U413" s="157">
        <f t="shared" si="326"/>
        <v>0</v>
      </c>
      <c r="W413" s="152"/>
      <c r="X413" s="152"/>
      <c r="Y413" s="152"/>
      <c r="Z413" s="152"/>
      <c r="AA413" s="152"/>
      <c r="AB413" s="152"/>
      <c r="AC413" s="347"/>
      <c r="AD413" s="152"/>
      <c r="AE413" s="152"/>
      <c r="AF413" s="152"/>
      <c r="AG413" s="152"/>
      <c r="AH413" s="152"/>
      <c r="AI413" s="152"/>
      <c r="AJ413" s="347"/>
      <c r="AK413" s="152"/>
      <c r="AL413" s="152"/>
      <c r="AM413" s="295"/>
      <c r="AN413" s="228"/>
      <c r="AO413" s="228"/>
      <c r="AP413" s="228"/>
      <c r="AQ413" s="228"/>
      <c r="AR413" s="228"/>
      <c r="AS413" s="348"/>
      <c r="AT413" s="264">
        <f t="shared" si="309"/>
        <v>0</v>
      </c>
      <c r="AU413" s="259"/>
      <c r="AV413" s="265">
        <f t="shared" si="323"/>
        <v>0</v>
      </c>
      <c r="AX413" s="265">
        <f t="shared" si="327"/>
        <v>0</v>
      </c>
      <c r="AZ413" s="492">
        <f t="shared" si="324"/>
        <v>0</v>
      </c>
      <c r="BB413" s="492">
        <f t="shared" si="325"/>
        <v>0</v>
      </c>
      <c r="BD413" s="265">
        <f t="shared" si="328"/>
        <v>0</v>
      </c>
      <c r="BE413" s="105"/>
      <c r="BF413" s="105"/>
      <c r="BG413" s="105"/>
      <c r="BH413" s="105"/>
      <c r="BI413" s="105"/>
      <c r="BJ413" s="105"/>
    </row>
    <row r="414" spans="2:62" ht="20.100000000000001" hidden="1" customHeight="1" outlineLevel="1">
      <c r="B414" s="100"/>
      <c r="C414" s="908"/>
      <c r="D414" s="909"/>
      <c r="E414" s="909"/>
      <c r="F414" s="910"/>
      <c r="G414" s="890"/>
      <c r="H414" s="891"/>
      <c r="I414" s="152"/>
      <c r="J414" s="152"/>
      <c r="K414" s="152"/>
      <c r="L414" s="152"/>
      <c r="M414" s="152"/>
      <c r="N414" s="152"/>
      <c r="O414" s="152"/>
      <c r="P414" s="153"/>
      <c r="Q414" s="153"/>
      <c r="R414" s="156">
        <f t="shared" si="319"/>
        <v>0</v>
      </c>
      <c r="S414" s="156">
        <f t="shared" si="320"/>
        <v>0</v>
      </c>
      <c r="U414" s="157">
        <f t="shared" si="326"/>
        <v>0</v>
      </c>
      <c r="W414" s="152"/>
      <c r="X414" s="152"/>
      <c r="Y414" s="152"/>
      <c r="Z414" s="152"/>
      <c r="AA414" s="152"/>
      <c r="AB414" s="152"/>
      <c r="AC414" s="347"/>
      <c r="AD414" s="152"/>
      <c r="AE414" s="152"/>
      <c r="AF414" s="152"/>
      <c r="AG414" s="152"/>
      <c r="AH414" s="152"/>
      <c r="AI414" s="152"/>
      <c r="AJ414" s="347"/>
      <c r="AK414" s="152"/>
      <c r="AL414" s="152"/>
      <c r="AM414" s="295"/>
      <c r="AN414" s="228"/>
      <c r="AO414" s="228"/>
      <c r="AP414" s="228"/>
      <c r="AQ414" s="228"/>
      <c r="AR414" s="228"/>
      <c r="AS414" s="348"/>
      <c r="AT414" s="264">
        <f t="shared" si="309"/>
        <v>0</v>
      </c>
      <c r="AU414" s="259"/>
      <c r="AV414" s="265">
        <f t="shared" si="323"/>
        <v>0</v>
      </c>
      <c r="AX414" s="265">
        <f t="shared" si="327"/>
        <v>0</v>
      </c>
      <c r="AZ414" s="492">
        <f t="shared" si="324"/>
        <v>0</v>
      </c>
      <c r="BB414" s="492">
        <f t="shared" si="325"/>
        <v>0</v>
      </c>
      <c r="BD414" s="265">
        <f t="shared" si="328"/>
        <v>0</v>
      </c>
      <c r="BE414" s="105"/>
      <c r="BF414" s="105"/>
      <c r="BG414" s="105"/>
      <c r="BH414" s="105"/>
      <c r="BI414" s="105"/>
      <c r="BJ414" s="105"/>
    </row>
    <row r="415" spans="2:62" ht="20.100000000000001" hidden="1" customHeight="1" outlineLevel="1">
      <c r="B415" s="100"/>
      <c r="C415" s="908"/>
      <c r="D415" s="909"/>
      <c r="E415" s="909"/>
      <c r="F415" s="910"/>
      <c r="G415" s="890"/>
      <c r="H415" s="891"/>
      <c r="I415" s="152"/>
      <c r="J415" s="152"/>
      <c r="K415" s="152"/>
      <c r="L415" s="152"/>
      <c r="M415" s="152"/>
      <c r="N415" s="152"/>
      <c r="O415" s="152"/>
      <c r="P415" s="153"/>
      <c r="Q415" s="153"/>
      <c r="R415" s="156">
        <f t="shared" si="319"/>
        <v>0</v>
      </c>
      <c r="S415" s="156">
        <f t="shared" si="320"/>
        <v>0</v>
      </c>
      <c r="U415" s="157">
        <f t="shared" si="326"/>
        <v>0</v>
      </c>
      <c r="W415" s="152"/>
      <c r="X415" s="152"/>
      <c r="Y415" s="152"/>
      <c r="Z415" s="152"/>
      <c r="AA415" s="152"/>
      <c r="AB415" s="152"/>
      <c r="AC415" s="347"/>
      <c r="AD415" s="152"/>
      <c r="AE415" s="152"/>
      <c r="AF415" s="152"/>
      <c r="AG415" s="152"/>
      <c r="AH415" s="152"/>
      <c r="AI415" s="152"/>
      <c r="AJ415" s="347"/>
      <c r="AK415" s="152"/>
      <c r="AL415" s="152"/>
      <c r="AM415" s="295"/>
      <c r="AN415" s="228"/>
      <c r="AO415" s="228"/>
      <c r="AP415" s="228"/>
      <c r="AQ415" s="228"/>
      <c r="AR415" s="228"/>
      <c r="AS415" s="348"/>
      <c r="AT415" s="264">
        <f t="shared" si="309"/>
        <v>0</v>
      </c>
      <c r="AU415" s="259"/>
      <c r="AV415" s="265">
        <f t="shared" si="323"/>
        <v>0</v>
      </c>
      <c r="AX415" s="265">
        <f t="shared" si="327"/>
        <v>0</v>
      </c>
      <c r="AZ415" s="492">
        <f t="shared" si="324"/>
        <v>0</v>
      </c>
      <c r="BB415" s="492">
        <f t="shared" si="325"/>
        <v>0</v>
      </c>
      <c r="BD415" s="265">
        <f t="shared" si="328"/>
        <v>0</v>
      </c>
      <c r="BE415" s="105"/>
      <c r="BF415" s="105"/>
      <c r="BG415" s="105"/>
      <c r="BH415" s="105"/>
      <c r="BI415" s="105"/>
      <c r="BJ415" s="105"/>
    </row>
    <row r="416" spans="2:62" ht="20.100000000000001" hidden="1" customHeight="1" outlineLevel="1">
      <c r="B416" s="100"/>
      <c r="C416" s="908"/>
      <c r="D416" s="909"/>
      <c r="E416" s="909"/>
      <c r="F416" s="910"/>
      <c r="G416" s="890"/>
      <c r="H416" s="891"/>
      <c r="I416" s="152"/>
      <c r="J416" s="152"/>
      <c r="K416" s="152"/>
      <c r="L416" s="152"/>
      <c r="M416" s="152"/>
      <c r="N416" s="152"/>
      <c r="O416" s="152"/>
      <c r="P416" s="153"/>
      <c r="Q416" s="153"/>
      <c r="R416" s="156">
        <f t="shared" si="319"/>
        <v>0</v>
      </c>
      <c r="S416" s="156">
        <f t="shared" si="320"/>
        <v>0</v>
      </c>
      <c r="U416" s="157">
        <f t="shared" si="326"/>
        <v>0</v>
      </c>
      <c r="W416" s="152"/>
      <c r="X416" s="152"/>
      <c r="Y416" s="152"/>
      <c r="Z416" s="152"/>
      <c r="AA416" s="152"/>
      <c r="AB416" s="152"/>
      <c r="AC416" s="347"/>
      <c r="AD416" s="152"/>
      <c r="AE416" s="152"/>
      <c r="AF416" s="152"/>
      <c r="AG416" s="152"/>
      <c r="AH416" s="152"/>
      <c r="AI416" s="152"/>
      <c r="AJ416" s="347"/>
      <c r="AK416" s="152"/>
      <c r="AL416" s="152"/>
      <c r="AM416" s="295"/>
      <c r="AN416" s="228"/>
      <c r="AO416" s="228"/>
      <c r="AP416" s="228"/>
      <c r="AQ416" s="228"/>
      <c r="AR416" s="228"/>
      <c r="AS416" s="348"/>
      <c r="AT416" s="264">
        <f t="shared" si="309"/>
        <v>0</v>
      </c>
      <c r="AU416" s="259"/>
      <c r="AV416" s="265">
        <f t="shared" si="323"/>
        <v>0</v>
      </c>
      <c r="AX416" s="265">
        <f t="shared" si="327"/>
        <v>0</v>
      </c>
      <c r="AZ416" s="492">
        <f t="shared" si="324"/>
        <v>0</v>
      </c>
      <c r="BB416" s="492">
        <f t="shared" si="325"/>
        <v>0</v>
      </c>
      <c r="BD416" s="265">
        <f t="shared" si="328"/>
        <v>0</v>
      </c>
      <c r="BE416" s="105"/>
      <c r="BF416" s="105"/>
      <c r="BG416" s="105"/>
      <c r="BH416" s="105"/>
      <c r="BI416" s="105"/>
      <c r="BJ416" s="105"/>
    </row>
    <row r="417" spans="2:62" ht="20.100000000000001" hidden="1" customHeight="1" outlineLevel="1">
      <c r="B417" s="100"/>
      <c r="C417" s="908"/>
      <c r="D417" s="909"/>
      <c r="E417" s="909"/>
      <c r="F417" s="910"/>
      <c r="G417" s="890"/>
      <c r="H417" s="891"/>
      <c r="I417" s="152"/>
      <c r="J417" s="152"/>
      <c r="K417" s="152"/>
      <c r="L417" s="152"/>
      <c r="M417" s="152"/>
      <c r="N417" s="152"/>
      <c r="O417" s="152"/>
      <c r="P417" s="153"/>
      <c r="Q417" s="153"/>
      <c r="R417" s="156">
        <f t="shared" si="319"/>
        <v>0</v>
      </c>
      <c r="S417" s="156">
        <f t="shared" si="320"/>
        <v>0</v>
      </c>
      <c r="U417" s="157">
        <f t="shared" si="326"/>
        <v>0</v>
      </c>
      <c r="W417" s="152"/>
      <c r="X417" s="152"/>
      <c r="Y417" s="152"/>
      <c r="Z417" s="152"/>
      <c r="AA417" s="152"/>
      <c r="AB417" s="152"/>
      <c r="AC417" s="347"/>
      <c r="AD417" s="152"/>
      <c r="AE417" s="152"/>
      <c r="AF417" s="152"/>
      <c r="AG417" s="152"/>
      <c r="AH417" s="152"/>
      <c r="AI417" s="152"/>
      <c r="AJ417" s="347"/>
      <c r="AK417" s="152"/>
      <c r="AL417" s="152"/>
      <c r="AM417" s="295"/>
      <c r="AN417" s="228"/>
      <c r="AO417" s="228"/>
      <c r="AP417" s="228"/>
      <c r="AQ417" s="228"/>
      <c r="AR417" s="228"/>
      <c r="AS417" s="348"/>
      <c r="AT417" s="264">
        <f t="shared" si="309"/>
        <v>0</v>
      </c>
      <c r="AU417" s="259"/>
      <c r="AV417" s="265">
        <f t="shared" si="323"/>
        <v>0</v>
      </c>
      <c r="AX417" s="265">
        <f t="shared" si="327"/>
        <v>0</v>
      </c>
      <c r="AZ417" s="492">
        <f t="shared" si="324"/>
        <v>0</v>
      </c>
      <c r="BB417" s="492">
        <f t="shared" si="325"/>
        <v>0</v>
      </c>
      <c r="BD417" s="265">
        <f t="shared" si="328"/>
        <v>0</v>
      </c>
      <c r="BE417" s="105"/>
      <c r="BF417" s="105"/>
      <c r="BG417" s="105"/>
      <c r="BH417" s="105"/>
      <c r="BI417" s="105"/>
      <c r="BJ417" s="105"/>
    </row>
    <row r="418" spans="2:62" ht="20.100000000000001" hidden="1" customHeight="1" outlineLevel="1">
      <c r="B418" s="100"/>
      <c r="C418" s="908"/>
      <c r="D418" s="909"/>
      <c r="E418" s="909"/>
      <c r="F418" s="910"/>
      <c r="G418" s="890"/>
      <c r="H418" s="891"/>
      <c r="I418" s="152"/>
      <c r="J418" s="152"/>
      <c r="K418" s="152"/>
      <c r="L418" s="152"/>
      <c r="M418" s="152"/>
      <c r="N418" s="152"/>
      <c r="O418" s="152"/>
      <c r="P418" s="153"/>
      <c r="Q418" s="153"/>
      <c r="R418" s="156">
        <f t="shared" si="319"/>
        <v>0</v>
      </c>
      <c r="S418" s="156">
        <f t="shared" si="320"/>
        <v>0</v>
      </c>
      <c r="U418" s="157">
        <f t="shared" si="326"/>
        <v>0</v>
      </c>
      <c r="W418" s="152"/>
      <c r="X418" s="152"/>
      <c r="Y418" s="152"/>
      <c r="Z418" s="152"/>
      <c r="AA418" s="152"/>
      <c r="AB418" s="152"/>
      <c r="AC418" s="347"/>
      <c r="AD418" s="152"/>
      <c r="AE418" s="152"/>
      <c r="AF418" s="152"/>
      <c r="AG418" s="152"/>
      <c r="AH418" s="152"/>
      <c r="AI418" s="152"/>
      <c r="AJ418" s="347"/>
      <c r="AK418" s="152"/>
      <c r="AL418" s="152"/>
      <c r="AM418" s="295"/>
      <c r="AN418" s="228"/>
      <c r="AO418" s="228"/>
      <c r="AP418" s="228"/>
      <c r="AQ418" s="228"/>
      <c r="AR418" s="228"/>
      <c r="AS418" s="348"/>
      <c r="AT418" s="264">
        <f t="shared" si="309"/>
        <v>0</v>
      </c>
      <c r="AU418" s="259"/>
      <c r="AV418" s="265">
        <f t="shared" si="323"/>
        <v>0</v>
      </c>
      <c r="AX418" s="265">
        <f t="shared" si="327"/>
        <v>0</v>
      </c>
      <c r="AZ418" s="492">
        <f t="shared" si="324"/>
        <v>0</v>
      </c>
      <c r="BB418" s="492">
        <f t="shared" si="325"/>
        <v>0</v>
      </c>
      <c r="BD418" s="265">
        <f t="shared" si="328"/>
        <v>0</v>
      </c>
      <c r="BE418" s="105"/>
      <c r="BF418" s="105"/>
      <c r="BG418" s="105"/>
      <c r="BH418" s="105"/>
      <c r="BI418" s="105"/>
      <c r="BJ418" s="105"/>
    </row>
    <row r="419" spans="2:62" ht="9.9499999999999993" hidden="1" customHeight="1" outlineLevel="1">
      <c r="B419" s="101"/>
      <c r="C419" s="208"/>
      <c r="D419" s="208"/>
      <c r="E419" s="208"/>
      <c r="F419" s="208"/>
      <c r="G419" s="237"/>
      <c r="H419" s="207"/>
      <c r="I419" s="257"/>
      <c r="J419" s="257"/>
      <c r="K419" s="257"/>
      <c r="L419" s="257"/>
      <c r="M419" s="257"/>
      <c r="N419" s="257"/>
      <c r="O419" s="257"/>
      <c r="P419" s="256"/>
      <c r="Q419" s="102"/>
      <c r="R419" s="102"/>
      <c r="S419" s="102"/>
      <c r="U419" s="98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Z419" s="493"/>
      <c r="BE419" s="105"/>
      <c r="BF419" s="105"/>
      <c r="BG419" s="105"/>
      <c r="BH419" s="105"/>
      <c r="BI419" s="105"/>
      <c r="BJ419" s="105"/>
    </row>
    <row r="420" spans="2:62" ht="20.100000000000001" customHeight="1" collapsed="1">
      <c r="B420" s="8">
        <f>B403+1</f>
        <v>25</v>
      </c>
      <c r="C420" s="916"/>
      <c r="D420" s="917"/>
      <c r="E420" s="917"/>
      <c r="F420" s="918"/>
      <c r="G420" s="429"/>
      <c r="H420" s="206">
        <v>1</v>
      </c>
      <c r="I420" s="642">
        <f t="shared" ref="I420" si="329">$H420*SUM(I421:I435)</f>
        <v>0</v>
      </c>
      <c r="J420" s="643">
        <f t="shared" ref="J420:O420" si="330">$H420*SUM(J421:J435)</f>
        <v>0</v>
      </c>
      <c r="K420" s="644">
        <f t="shared" si="330"/>
        <v>0</v>
      </c>
      <c r="L420" s="645">
        <f t="shared" si="330"/>
        <v>0</v>
      </c>
      <c r="M420" s="645">
        <f t="shared" si="330"/>
        <v>0</v>
      </c>
      <c r="N420" s="644">
        <f t="shared" si="330"/>
        <v>0</v>
      </c>
      <c r="O420" s="642">
        <f t="shared" si="330"/>
        <v>0</v>
      </c>
      <c r="P420" s="209">
        <f t="shared" ref="P420:Q420" si="331">$H420*SUM(P421:P435)</f>
        <v>0</v>
      </c>
      <c r="Q420" s="210">
        <f t="shared" si="331"/>
        <v>0</v>
      </c>
      <c r="R420" s="136">
        <f t="shared" ref="R420:R435" si="332">P420*(1+Gewinn)*(1+SicherheitAngebot)</f>
        <v>0</v>
      </c>
      <c r="S420" s="137">
        <f t="shared" ref="S420:S435" si="333">Q420*(1+MGKZ)*(1+Gewinn)*(1+SicherheitAngebot)</f>
        <v>0</v>
      </c>
      <c r="U420" s="10">
        <f>I420*$I$7+J420*$J$7+K420*$K$7+L420*$L$7+M420*$M$7+N420*$N$7+O420*$O$7+R420+S420</f>
        <v>0</v>
      </c>
      <c r="W420" s="646">
        <f t="shared" ref="W420:AB420" si="334">$H420*SUM(W421:W435)</f>
        <v>0</v>
      </c>
      <c r="X420" s="647">
        <f t="shared" si="334"/>
        <v>0</v>
      </c>
      <c r="Y420" s="648">
        <f t="shared" si="334"/>
        <v>0</v>
      </c>
      <c r="Z420" s="649">
        <f t="shared" si="334"/>
        <v>0</v>
      </c>
      <c r="AA420" s="648">
        <f t="shared" si="334"/>
        <v>0</v>
      </c>
      <c r="AB420" s="646">
        <f t="shared" si="334"/>
        <v>0</v>
      </c>
      <c r="AC420" s="258"/>
      <c r="AD420" s="646">
        <f t="shared" ref="AD420:AM420" si="335">$H420*SUM(AD421:AD435)</f>
        <v>0</v>
      </c>
      <c r="AE420" s="647">
        <f t="shared" si="335"/>
        <v>0</v>
      </c>
      <c r="AF420" s="648">
        <f t="shared" si="335"/>
        <v>0</v>
      </c>
      <c r="AG420" s="649">
        <f t="shared" si="335"/>
        <v>0</v>
      </c>
      <c r="AH420" s="648">
        <f t="shared" si="335"/>
        <v>0</v>
      </c>
      <c r="AI420" s="646">
        <f t="shared" si="335"/>
        <v>0</v>
      </c>
      <c r="AJ420" s="258"/>
      <c r="AK420" s="653">
        <f t="shared" si="335"/>
        <v>0</v>
      </c>
      <c r="AL420" s="653">
        <f t="shared" si="335"/>
        <v>0</v>
      </c>
      <c r="AM420" s="653">
        <f t="shared" si="335"/>
        <v>0</v>
      </c>
      <c r="AN420" s="227">
        <f>$H420*SUM(AN421:AN435)*(1+Gewinn)*(1+SicherheitAngebot)</f>
        <v>0</v>
      </c>
      <c r="AO420" s="227">
        <f>$H420*SUM(AO421:AO435)*(1+Gewinn)*(1+SicherheitAngebot)</f>
        <v>0</v>
      </c>
      <c r="AP420" s="227">
        <f>$H420*SUM(AP421:AP435)*(1+Gewinn)*(1+SicherheitAngebot)</f>
        <v>0</v>
      </c>
      <c r="AQ420" s="227">
        <f>$H420*SUM(AQ421:AQ435)*(1+Gewinn)*(1+SicherheitAngebot)</f>
        <v>0</v>
      </c>
      <c r="AR420" s="227">
        <f>$H420*SUM(AR421:AR435)*(1+Gewinn)*(1+SicherheitAngebot)</f>
        <v>0</v>
      </c>
      <c r="AS420" s="262"/>
      <c r="AT420" s="263">
        <f t="shared" si="309"/>
        <v>0</v>
      </c>
      <c r="AU420" s="259"/>
      <c r="AV420" s="491">
        <f>AK420*$AK$7+AL420*$AL$7+AM420*$AM$7+SUM(AN420:AR420)+AT420/Zuschläge_IBN+AT420</f>
        <v>0</v>
      </c>
      <c r="AX420" s="685">
        <f>U420+AV420</f>
        <v>0</v>
      </c>
      <c r="AZ420" s="490">
        <f>IF(H420&gt;0,U420/(1+SicherheitAngebot)*(1+Sicherheit),0)</f>
        <v>0</v>
      </c>
      <c r="BB420" s="490">
        <f>IF(H420&gt;0,AV420/(1+SicherheitAngebot)*(1+Sicherheit),0)</f>
        <v>0</v>
      </c>
      <c r="BD420" s="490">
        <f>AZ420+BB420</f>
        <v>0</v>
      </c>
      <c r="BE420" s="105"/>
      <c r="BF420" s="105"/>
      <c r="BG420" s="105"/>
      <c r="BH420" s="105"/>
      <c r="BI420" s="105"/>
      <c r="BJ420" s="105"/>
    </row>
    <row r="421" spans="2:62" ht="20.100000000000001" hidden="1" customHeight="1" outlineLevel="1">
      <c r="B421" s="99"/>
      <c r="C421" s="908"/>
      <c r="D421" s="909"/>
      <c r="E421" s="909"/>
      <c r="F421" s="910"/>
      <c r="G421" s="890"/>
      <c r="H421" s="901"/>
      <c r="I421" s="152"/>
      <c r="J421" s="152"/>
      <c r="K421" s="152"/>
      <c r="L421" s="152"/>
      <c r="M421" s="152"/>
      <c r="N421" s="152"/>
      <c r="O421" s="152"/>
      <c r="P421" s="153"/>
      <c r="Q421" s="153"/>
      <c r="R421" s="156">
        <f t="shared" si="332"/>
        <v>0</v>
      </c>
      <c r="S421" s="156">
        <f t="shared" si="333"/>
        <v>0</v>
      </c>
      <c r="U421" s="157">
        <f>I421*$I$7+J421*$J$7+K421*$K$7+L421*$L$7+M421*$M$7+N421*$N$7+O421*$O$7+R421+S421</f>
        <v>0</v>
      </c>
      <c r="W421" s="152"/>
      <c r="X421" s="152"/>
      <c r="Y421" s="152"/>
      <c r="Z421" s="152"/>
      <c r="AA421" s="152"/>
      <c r="AB421" s="152"/>
      <c r="AC421" s="347"/>
      <c r="AD421" s="152"/>
      <c r="AE421" s="152"/>
      <c r="AF421" s="152"/>
      <c r="AG421" s="152"/>
      <c r="AH421" s="152"/>
      <c r="AI421" s="152"/>
      <c r="AJ421" s="347"/>
      <c r="AK421" s="152"/>
      <c r="AL421" s="152"/>
      <c r="AM421" s="295"/>
      <c r="AN421" s="228"/>
      <c r="AO421" s="228"/>
      <c r="AP421" s="228"/>
      <c r="AQ421" s="228"/>
      <c r="AR421" s="228"/>
      <c r="AS421" s="348"/>
      <c r="AT421" s="264">
        <f t="shared" si="309"/>
        <v>0</v>
      </c>
      <c r="AU421" s="259"/>
      <c r="AV421" s="265">
        <f t="shared" ref="AV421:AV435" si="336">AK421*$AK$7+AL421*$AL$7+AM421*$AM$7+SUM(AN421:AR421)*(1+Gewinn)*(1+SicherheitAngebot)+AT421/Zuschläge_IBN+AT421</f>
        <v>0</v>
      </c>
      <c r="AX421" s="265">
        <f>U421+AV421</f>
        <v>0</v>
      </c>
      <c r="AZ421" s="492">
        <f t="shared" ref="AZ421:AZ435" si="337">U421/(1+SicherheitAngebot)*(1+Sicherheit)</f>
        <v>0</v>
      </c>
      <c r="BB421" s="492">
        <f t="shared" ref="BB421:BB435" si="338">AV421/(1+SicherheitAngebot)*(1+Sicherheit)</f>
        <v>0</v>
      </c>
      <c r="BD421" s="265">
        <f>AZ421+BB421</f>
        <v>0</v>
      </c>
      <c r="BE421" s="105"/>
      <c r="BF421" s="105"/>
      <c r="BG421" s="105"/>
      <c r="BH421" s="105"/>
      <c r="BI421" s="105"/>
      <c r="BJ421" s="105"/>
    </row>
    <row r="422" spans="2:62" ht="20.100000000000001" hidden="1" customHeight="1" outlineLevel="1">
      <c r="B422" s="100"/>
      <c r="C422" s="908"/>
      <c r="D422" s="909"/>
      <c r="E422" s="909"/>
      <c r="F422" s="910"/>
      <c r="G422" s="890"/>
      <c r="H422" s="891"/>
      <c r="I422" s="152"/>
      <c r="J422" s="152"/>
      <c r="K422" s="152"/>
      <c r="L422" s="152"/>
      <c r="M422" s="152"/>
      <c r="N422" s="152"/>
      <c r="O422" s="152"/>
      <c r="P422" s="153"/>
      <c r="Q422" s="153"/>
      <c r="R422" s="156">
        <f t="shared" si="332"/>
        <v>0</v>
      </c>
      <c r="S422" s="156">
        <f t="shared" si="333"/>
        <v>0</v>
      </c>
      <c r="U422" s="157">
        <f t="shared" ref="U422:U435" si="339">I422*$I$7+J422*$J$7+K422*$K$7+L422*$L$7+M422*$M$7+N422*$N$7+O422*$O$7+R422+S422</f>
        <v>0</v>
      </c>
      <c r="W422" s="152"/>
      <c r="X422" s="152"/>
      <c r="Y422" s="152"/>
      <c r="Z422" s="152"/>
      <c r="AA422" s="152"/>
      <c r="AB422" s="152"/>
      <c r="AC422" s="347"/>
      <c r="AD422" s="152"/>
      <c r="AE422" s="152"/>
      <c r="AF422" s="152"/>
      <c r="AG422" s="152"/>
      <c r="AH422" s="152"/>
      <c r="AI422" s="152"/>
      <c r="AJ422" s="347"/>
      <c r="AK422" s="152"/>
      <c r="AL422" s="152"/>
      <c r="AM422" s="295"/>
      <c r="AN422" s="228"/>
      <c r="AO422" s="228"/>
      <c r="AP422" s="228"/>
      <c r="AQ422" s="228"/>
      <c r="AR422" s="228"/>
      <c r="AS422" s="348"/>
      <c r="AT422" s="264">
        <f t="shared" si="309"/>
        <v>0</v>
      </c>
      <c r="AU422" s="259"/>
      <c r="AV422" s="265">
        <f t="shared" si="336"/>
        <v>0</v>
      </c>
      <c r="AX422" s="265">
        <f t="shared" ref="AX422:AX435" si="340">U422+AV422</f>
        <v>0</v>
      </c>
      <c r="AZ422" s="492">
        <f t="shared" si="337"/>
        <v>0</v>
      </c>
      <c r="BB422" s="492">
        <f t="shared" si="338"/>
        <v>0</v>
      </c>
      <c r="BD422" s="265">
        <f t="shared" ref="BD422:BD435" si="341">AZ422+BB422</f>
        <v>0</v>
      </c>
      <c r="BE422" s="105"/>
      <c r="BF422" s="105"/>
      <c r="BG422" s="105"/>
      <c r="BH422" s="105"/>
      <c r="BI422" s="105"/>
      <c r="BJ422" s="105"/>
    </row>
    <row r="423" spans="2:62" ht="20.100000000000001" hidden="1" customHeight="1" outlineLevel="1">
      <c r="B423" s="100"/>
      <c r="C423" s="908"/>
      <c r="D423" s="909"/>
      <c r="E423" s="909"/>
      <c r="F423" s="910"/>
      <c r="G423" s="890"/>
      <c r="H423" s="891"/>
      <c r="I423" s="152"/>
      <c r="J423" s="152"/>
      <c r="K423" s="152"/>
      <c r="L423" s="152"/>
      <c r="M423" s="152"/>
      <c r="N423" s="152"/>
      <c r="O423" s="152"/>
      <c r="P423" s="153"/>
      <c r="Q423" s="153"/>
      <c r="R423" s="156">
        <f t="shared" si="332"/>
        <v>0</v>
      </c>
      <c r="S423" s="156">
        <f t="shared" si="333"/>
        <v>0</v>
      </c>
      <c r="U423" s="157">
        <f t="shared" si="339"/>
        <v>0</v>
      </c>
      <c r="W423" s="152"/>
      <c r="X423" s="152"/>
      <c r="Y423" s="152"/>
      <c r="Z423" s="152"/>
      <c r="AA423" s="152"/>
      <c r="AB423" s="152"/>
      <c r="AC423" s="347"/>
      <c r="AD423" s="152"/>
      <c r="AE423" s="152"/>
      <c r="AF423" s="152"/>
      <c r="AG423" s="152"/>
      <c r="AH423" s="152"/>
      <c r="AI423" s="152"/>
      <c r="AJ423" s="347"/>
      <c r="AK423" s="152"/>
      <c r="AL423" s="152"/>
      <c r="AM423" s="295"/>
      <c r="AN423" s="228"/>
      <c r="AO423" s="228"/>
      <c r="AP423" s="228"/>
      <c r="AQ423" s="228"/>
      <c r="AR423" s="228"/>
      <c r="AS423" s="348"/>
      <c r="AT423" s="264">
        <f t="shared" si="309"/>
        <v>0</v>
      </c>
      <c r="AU423" s="259"/>
      <c r="AV423" s="265">
        <f t="shared" si="336"/>
        <v>0</v>
      </c>
      <c r="AX423" s="265">
        <f t="shared" si="340"/>
        <v>0</v>
      </c>
      <c r="AZ423" s="492">
        <f t="shared" si="337"/>
        <v>0</v>
      </c>
      <c r="BB423" s="492">
        <f t="shared" si="338"/>
        <v>0</v>
      </c>
      <c r="BD423" s="265">
        <f t="shared" si="341"/>
        <v>0</v>
      </c>
      <c r="BE423" s="105"/>
      <c r="BF423" s="105"/>
      <c r="BG423" s="105"/>
      <c r="BH423" s="105"/>
      <c r="BI423" s="105"/>
      <c r="BJ423" s="105"/>
    </row>
    <row r="424" spans="2:62" ht="20.100000000000001" hidden="1" customHeight="1" outlineLevel="1">
      <c r="B424" s="100"/>
      <c r="C424" s="908"/>
      <c r="D424" s="909"/>
      <c r="E424" s="909"/>
      <c r="F424" s="910"/>
      <c r="G424" s="890"/>
      <c r="H424" s="891"/>
      <c r="I424" s="152"/>
      <c r="J424" s="152"/>
      <c r="K424" s="152"/>
      <c r="L424" s="152"/>
      <c r="M424" s="152"/>
      <c r="N424" s="152"/>
      <c r="O424" s="152"/>
      <c r="P424" s="153"/>
      <c r="Q424" s="153"/>
      <c r="R424" s="156">
        <f t="shared" si="332"/>
        <v>0</v>
      </c>
      <c r="S424" s="156">
        <f t="shared" si="333"/>
        <v>0</v>
      </c>
      <c r="U424" s="157">
        <f t="shared" si="339"/>
        <v>0</v>
      </c>
      <c r="W424" s="152"/>
      <c r="X424" s="152"/>
      <c r="Y424" s="152"/>
      <c r="Z424" s="152"/>
      <c r="AA424" s="152"/>
      <c r="AB424" s="152"/>
      <c r="AC424" s="347"/>
      <c r="AD424" s="152"/>
      <c r="AE424" s="152"/>
      <c r="AF424" s="152"/>
      <c r="AG424" s="152"/>
      <c r="AH424" s="152"/>
      <c r="AI424" s="152"/>
      <c r="AJ424" s="347"/>
      <c r="AK424" s="152"/>
      <c r="AL424" s="152"/>
      <c r="AM424" s="295"/>
      <c r="AN424" s="228"/>
      <c r="AO424" s="228"/>
      <c r="AP424" s="228"/>
      <c r="AQ424" s="228"/>
      <c r="AR424" s="228"/>
      <c r="AS424" s="348"/>
      <c r="AT424" s="264">
        <f t="shared" si="309"/>
        <v>0</v>
      </c>
      <c r="AU424" s="259"/>
      <c r="AV424" s="265">
        <f t="shared" si="336"/>
        <v>0</v>
      </c>
      <c r="AX424" s="265">
        <f t="shared" si="340"/>
        <v>0</v>
      </c>
      <c r="AZ424" s="492">
        <f t="shared" si="337"/>
        <v>0</v>
      </c>
      <c r="BB424" s="492">
        <f t="shared" si="338"/>
        <v>0</v>
      </c>
      <c r="BD424" s="265">
        <f t="shared" si="341"/>
        <v>0</v>
      </c>
      <c r="BE424" s="105"/>
      <c r="BF424" s="105"/>
      <c r="BG424" s="105"/>
      <c r="BH424" s="105"/>
      <c r="BI424" s="105"/>
      <c r="BJ424" s="105"/>
    </row>
    <row r="425" spans="2:62" ht="20.100000000000001" hidden="1" customHeight="1" outlineLevel="1">
      <c r="B425" s="100"/>
      <c r="C425" s="908"/>
      <c r="D425" s="909"/>
      <c r="E425" s="909"/>
      <c r="F425" s="910"/>
      <c r="G425" s="890"/>
      <c r="H425" s="891"/>
      <c r="I425" s="152"/>
      <c r="J425" s="152"/>
      <c r="K425" s="152"/>
      <c r="L425" s="152"/>
      <c r="M425" s="152"/>
      <c r="N425" s="152"/>
      <c r="O425" s="152"/>
      <c r="P425" s="153"/>
      <c r="Q425" s="153"/>
      <c r="R425" s="156">
        <f t="shared" si="332"/>
        <v>0</v>
      </c>
      <c r="S425" s="156">
        <f t="shared" si="333"/>
        <v>0</v>
      </c>
      <c r="U425" s="157">
        <f t="shared" si="339"/>
        <v>0</v>
      </c>
      <c r="W425" s="152"/>
      <c r="X425" s="152"/>
      <c r="Y425" s="152"/>
      <c r="Z425" s="152"/>
      <c r="AA425" s="152"/>
      <c r="AB425" s="152"/>
      <c r="AC425" s="347"/>
      <c r="AD425" s="152"/>
      <c r="AE425" s="152"/>
      <c r="AF425" s="152"/>
      <c r="AG425" s="152"/>
      <c r="AH425" s="152"/>
      <c r="AI425" s="152"/>
      <c r="AJ425" s="347"/>
      <c r="AK425" s="152"/>
      <c r="AL425" s="152"/>
      <c r="AM425" s="295"/>
      <c r="AN425" s="228"/>
      <c r="AO425" s="228"/>
      <c r="AP425" s="228"/>
      <c r="AQ425" s="228"/>
      <c r="AR425" s="228"/>
      <c r="AS425" s="348"/>
      <c r="AT425" s="264">
        <f t="shared" si="309"/>
        <v>0</v>
      </c>
      <c r="AU425" s="259"/>
      <c r="AV425" s="265">
        <f t="shared" si="336"/>
        <v>0</v>
      </c>
      <c r="AX425" s="265">
        <f t="shared" si="340"/>
        <v>0</v>
      </c>
      <c r="AZ425" s="492">
        <f t="shared" si="337"/>
        <v>0</v>
      </c>
      <c r="BB425" s="492">
        <f t="shared" si="338"/>
        <v>0</v>
      </c>
      <c r="BD425" s="265">
        <f t="shared" si="341"/>
        <v>0</v>
      </c>
      <c r="BE425" s="105"/>
      <c r="BF425" s="105"/>
      <c r="BG425" s="105"/>
      <c r="BH425" s="105"/>
      <c r="BI425" s="105"/>
      <c r="BJ425" s="105"/>
    </row>
    <row r="426" spans="2:62" ht="20.100000000000001" hidden="1" customHeight="1" outlineLevel="1">
      <c r="B426" s="100"/>
      <c r="C426" s="908"/>
      <c r="D426" s="909"/>
      <c r="E426" s="909"/>
      <c r="F426" s="910"/>
      <c r="G426" s="890"/>
      <c r="H426" s="891"/>
      <c r="I426" s="152"/>
      <c r="J426" s="152"/>
      <c r="K426" s="152"/>
      <c r="L426" s="152"/>
      <c r="M426" s="152"/>
      <c r="N426" s="152"/>
      <c r="O426" s="152"/>
      <c r="P426" s="153"/>
      <c r="Q426" s="153"/>
      <c r="R426" s="156">
        <f t="shared" si="332"/>
        <v>0</v>
      </c>
      <c r="S426" s="156">
        <f t="shared" si="333"/>
        <v>0</v>
      </c>
      <c r="U426" s="157">
        <f t="shared" si="339"/>
        <v>0</v>
      </c>
      <c r="W426" s="152"/>
      <c r="X426" s="152"/>
      <c r="Y426" s="152"/>
      <c r="Z426" s="152"/>
      <c r="AA426" s="152"/>
      <c r="AB426" s="152"/>
      <c r="AC426" s="347"/>
      <c r="AD426" s="152"/>
      <c r="AE426" s="152"/>
      <c r="AF426" s="152"/>
      <c r="AG426" s="152"/>
      <c r="AH426" s="152"/>
      <c r="AI426" s="152"/>
      <c r="AJ426" s="347"/>
      <c r="AK426" s="152"/>
      <c r="AL426" s="152"/>
      <c r="AM426" s="295"/>
      <c r="AN426" s="228"/>
      <c r="AO426" s="228"/>
      <c r="AP426" s="228"/>
      <c r="AQ426" s="228"/>
      <c r="AR426" s="228"/>
      <c r="AS426" s="348"/>
      <c r="AT426" s="264">
        <f t="shared" si="309"/>
        <v>0</v>
      </c>
      <c r="AU426" s="259"/>
      <c r="AV426" s="265">
        <f t="shared" si="336"/>
        <v>0</v>
      </c>
      <c r="AX426" s="265">
        <f t="shared" si="340"/>
        <v>0</v>
      </c>
      <c r="AZ426" s="492">
        <f t="shared" si="337"/>
        <v>0</v>
      </c>
      <c r="BB426" s="492">
        <f t="shared" si="338"/>
        <v>0</v>
      </c>
      <c r="BD426" s="265">
        <f t="shared" si="341"/>
        <v>0</v>
      </c>
      <c r="BE426" s="105"/>
      <c r="BF426" s="105"/>
      <c r="BG426" s="105"/>
      <c r="BH426" s="105"/>
      <c r="BI426" s="105"/>
      <c r="BJ426" s="105"/>
    </row>
    <row r="427" spans="2:62" ht="20.100000000000001" hidden="1" customHeight="1" outlineLevel="1">
      <c r="B427" s="100"/>
      <c r="C427" s="908"/>
      <c r="D427" s="909"/>
      <c r="E427" s="909"/>
      <c r="F427" s="910"/>
      <c r="G427" s="890"/>
      <c r="H427" s="891"/>
      <c r="I427" s="152"/>
      <c r="J427" s="152"/>
      <c r="K427" s="152"/>
      <c r="L427" s="152"/>
      <c r="M427" s="152"/>
      <c r="N427" s="152"/>
      <c r="O427" s="152"/>
      <c r="P427" s="153"/>
      <c r="Q427" s="153"/>
      <c r="R427" s="156">
        <f t="shared" si="332"/>
        <v>0</v>
      </c>
      <c r="S427" s="156">
        <f t="shared" si="333"/>
        <v>0</v>
      </c>
      <c r="U427" s="157">
        <f t="shared" si="339"/>
        <v>0</v>
      </c>
      <c r="W427" s="152"/>
      <c r="X427" s="152"/>
      <c r="Y427" s="152"/>
      <c r="Z427" s="152"/>
      <c r="AA427" s="152"/>
      <c r="AB427" s="152"/>
      <c r="AC427" s="347"/>
      <c r="AD427" s="152"/>
      <c r="AE427" s="152"/>
      <c r="AF427" s="152"/>
      <c r="AG427" s="152"/>
      <c r="AH427" s="152"/>
      <c r="AI427" s="152"/>
      <c r="AJ427" s="347"/>
      <c r="AK427" s="152"/>
      <c r="AL427" s="152"/>
      <c r="AM427" s="295"/>
      <c r="AN427" s="228"/>
      <c r="AO427" s="228"/>
      <c r="AP427" s="228"/>
      <c r="AQ427" s="228"/>
      <c r="AR427" s="228"/>
      <c r="AS427" s="348"/>
      <c r="AT427" s="264">
        <f t="shared" si="309"/>
        <v>0</v>
      </c>
      <c r="AU427" s="259"/>
      <c r="AV427" s="265">
        <f t="shared" si="336"/>
        <v>0</v>
      </c>
      <c r="AX427" s="265">
        <f t="shared" si="340"/>
        <v>0</v>
      </c>
      <c r="AZ427" s="492">
        <f t="shared" si="337"/>
        <v>0</v>
      </c>
      <c r="BB427" s="492">
        <f t="shared" si="338"/>
        <v>0</v>
      </c>
      <c r="BD427" s="265">
        <f t="shared" si="341"/>
        <v>0</v>
      </c>
      <c r="BE427" s="105"/>
      <c r="BF427" s="105"/>
      <c r="BG427" s="105"/>
      <c r="BH427" s="105"/>
      <c r="BI427" s="105"/>
      <c r="BJ427" s="105"/>
    </row>
    <row r="428" spans="2:62" ht="20.100000000000001" hidden="1" customHeight="1" outlineLevel="1">
      <c r="B428" s="100"/>
      <c r="C428" s="908"/>
      <c r="D428" s="909"/>
      <c r="E428" s="909"/>
      <c r="F428" s="910"/>
      <c r="G428" s="890"/>
      <c r="H428" s="891"/>
      <c r="I428" s="152"/>
      <c r="J428" s="152"/>
      <c r="K428" s="152"/>
      <c r="L428" s="152"/>
      <c r="M428" s="152"/>
      <c r="N428" s="152"/>
      <c r="O428" s="152"/>
      <c r="P428" s="153"/>
      <c r="Q428" s="153"/>
      <c r="R428" s="156">
        <f t="shared" si="332"/>
        <v>0</v>
      </c>
      <c r="S428" s="156">
        <f t="shared" si="333"/>
        <v>0</v>
      </c>
      <c r="U428" s="157">
        <f t="shared" si="339"/>
        <v>0</v>
      </c>
      <c r="W428" s="152"/>
      <c r="X428" s="152"/>
      <c r="Y428" s="152"/>
      <c r="Z428" s="152"/>
      <c r="AA428" s="152"/>
      <c r="AB428" s="152"/>
      <c r="AC428" s="347"/>
      <c r="AD428" s="152"/>
      <c r="AE428" s="152"/>
      <c r="AF428" s="152"/>
      <c r="AG428" s="152"/>
      <c r="AH428" s="152"/>
      <c r="AI428" s="152"/>
      <c r="AJ428" s="347"/>
      <c r="AK428" s="152"/>
      <c r="AL428" s="152"/>
      <c r="AM428" s="295"/>
      <c r="AN428" s="228"/>
      <c r="AO428" s="228"/>
      <c r="AP428" s="228"/>
      <c r="AQ428" s="228"/>
      <c r="AR428" s="228"/>
      <c r="AS428" s="348"/>
      <c r="AT428" s="264">
        <f t="shared" si="309"/>
        <v>0</v>
      </c>
      <c r="AU428" s="259"/>
      <c r="AV428" s="265">
        <f t="shared" si="336"/>
        <v>0</v>
      </c>
      <c r="AX428" s="265">
        <f t="shared" si="340"/>
        <v>0</v>
      </c>
      <c r="AZ428" s="492">
        <f t="shared" si="337"/>
        <v>0</v>
      </c>
      <c r="BB428" s="492">
        <f t="shared" si="338"/>
        <v>0</v>
      </c>
      <c r="BD428" s="265">
        <f t="shared" si="341"/>
        <v>0</v>
      </c>
      <c r="BE428" s="105"/>
      <c r="BF428" s="105"/>
      <c r="BG428" s="105"/>
      <c r="BH428" s="105"/>
      <c r="BI428" s="105"/>
      <c r="BJ428" s="105"/>
    </row>
    <row r="429" spans="2:62" ht="20.100000000000001" hidden="1" customHeight="1" outlineLevel="1">
      <c r="B429" s="100"/>
      <c r="C429" s="908"/>
      <c r="D429" s="909"/>
      <c r="E429" s="909"/>
      <c r="F429" s="910"/>
      <c r="G429" s="890"/>
      <c r="H429" s="891"/>
      <c r="I429" s="152"/>
      <c r="J429" s="152"/>
      <c r="K429" s="152"/>
      <c r="L429" s="152"/>
      <c r="M429" s="152"/>
      <c r="N429" s="152"/>
      <c r="O429" s="152"/>
      <c r="P429" s="153"/>
      <c r="Q429" s="153"/>
      <c r="R429" s="156">
        <f t="shared" si="332"/>
        <v>0</v>
      </c>
      <c r="S429" s="156">
        <f t="shared" si="333"/>
        <v>0</v>
      </c>
      <c r="U429" s="157">
        <f t="shared" si="339"/>
        <v>0</v>
      </c>
      <c r="W429" s="152"/>
      <c r="X429" s="152"/>
      <c r="Y429" s="152"/>
      <c r="Z429" s="152"/>
      <c r="AA429" s="152"/>
      <c r="AB429" s="152"/>
      <c r="AC429" s="347"/>
      <c r="AD429" s="152"/>
      <c r="AE429" s="152"/>
      <c r="AF429" s="152"/>
      <c r="AG429" s="152"/>
      <c r="AH429" s="152"/>
      <c r="AI429" s="152"/>
      <c r="AJ429" s="347"/>
      <c r="AK429" s="152"/>
      <c r="AL429" s="152"/>
      <c r="AM429" s="295"/>
      <c r="AN429" s="228"/>
      <c r="AO429" s="228"/>
      <c r="AP429" s="228"/>
      <c r="AQ429" s="228"/>
      <c r="AR429" s="228"/>
      <c r="AS429" s="348"/>
      <c r="AT429" s="264">
        <f t="shared" si="309"/>
        <v>0</v>
      </c>
      <c r="AU429" s="259"/>
      <c r="AV429" s="265">
        <f t="shared" si="336"/>
        <v>0</v>
      </c>
      <c r="AX429" s="265">
        <f t="shared" si="340"/>
        <v>0</v>
      </c>
      <c r="AZ429" s="492">
        <f t="shared" si="337"/>
        <v>0</v>
      </c>
      <c r="BB429" s="492">
        <f t="shared" si="338"/>
        <v>0</v>
      </c>
      <c r="BD429" s="265">
        <f t="shared" si="341"/>
        <v>0</v>
      </c>
      <c r="BE429" s="105"/>
      <c r="BF429" s="105"/>
      <c r="BG429" s="105"/>
      <c r="BH429" s="105"/>
      <c r="BI429" s="105"/>
      <c r="BJ429" s="105"/>
    </row>
    <row r="430" spans="2:62" ht="20.100000000000001" hidden="1" customHeight="1" outlineLevel="1">
      <c r="B430" s="100"/>
      <c r="C430" s="908"/>
      <c r="D430" s="909"/>
      <c r="E430" s="909"/>
      <c r="F430" s="910"/>
      <c r="G430" s="890"/>
      <c r="H430" s="891"/>
      <c r="I430" s="152"/>
      <c r="J430" s="152"/>
      <c r="K430" s="152"/>
      <c r="L430" s="152"/>
      <c r="M430" s="152"/>
      <c r="N430" s="152"/>
      <c r="O430" s="152"/>
      <c r="P430" s="153"/>
      <c r="Q430" s="153"/>
      <c r="R430" s="156">
        <f t="shared" si="332"/>
        <v>0</v>
      </c>
      <c r="S430" s="156">
        <f t="shared" si="333"/>
        <v>0</v>
      </c>
      <c r="U430" s="157">
        <f t="shared" si="339"/>
        <v>0</v>
      </c>
      <c r="W430" s="152"/>
      <c r="X430" s="152"/>
      <c r="Y430" s="152"/>
      <c r="Z430" s="152"/>
      <c r="AA430" s="152"/>
      <c r="AB430" s="152"/>
      <c r="AC430" s="347"/>
      <c r="AD430" s="152"/>
      <c r="AE430" s="152"/>
      <c r="AF430" s="152"/>
      <c r="AG430" s="152"/>
      <c r="AH430" s="152"/>
      <c r="AI430" s="152"/>
      <c r="AJ430" s="347"/>
      <c r="AK430" s="152"/>
      <c r="AL430" s="152"/>
      <c r="AM430" s="295"/>
      <c r="AN430" s="228"/>
      <c r="AO430" s="228"/>
      <c r="AP430" s="228"/>
      <c r="AQ430" s="228"/>
      <c r="AR430" s="228"/>
      <c r="AS430" s="348"/>
      <c r="AT430" s="264">
        <f t="shared" si="309"/>
        <v>0</v>
      </c>
      <c r="AU430" s="259"/>
      <c r="AV430" s="265">
        <f t="shared" si="336"/>
        <v>0</v>
      </c>
      <c r="AX430" s="265">
        <f t="shared" si="340"/>
        <v>0</v>
      </c>
      <c r="AZ430" s="492">
        <f t="shared" si="337"/>
        <v>0</v>
      </c>
      <c r="BB430" s="492">
        <f t="shared" si="338"/>
        <v>0</v>
      </c>
      <c r="BD430" s="265">
        <f t="shared" si="341"/>
        <v>0</v>
      </c>
      <c r="BE430" s="105"/>
      <c r="BF430" s="105"/>
      <c r="BG430" s="105"/>
      <c r="BH430" s="105"/>
      <c r="BI430" s="105"/>
      <c r="BJ430" s="105"/>
    </row>
    <row r="431" spans="2:62" ht="20.100000000000001" hidden="1" customHeight="1" outlineLevel="1">
      <c r="B431" s="100"/>
      <c r="C431" s="908"/>
      <c r="D431" s="909"/>
      <c r="E431" s="909"/>
      <c r="F431" s="910"/>
      <c r="G431" s="890"/>
      <c r="H431" s="891"/>
      <c r="I431" s="152"/>
      <c r="J431" s="152"/>
      <c r="K431" s="152"/>
      <c r="L431" s="152"/>
      <c r="M431" s="152"/>
      <c r="N431" s="152"/>
      <c r="O431" s="152"/>
      <c r="P431" s="153"/>
      <c r="Q431" s="153"/>
      <c r="R431" s="156">
        <f t="shared" si="332"/>
        <v>0</v>
      </c>
      <c r="S431" s="156">
        <f t="shared" si="333"/>
        <v>0</v>
      </c>
      <c r="U431" s="157">
        <f t="shared" si="339"/>
        <v>0</v>
      </c>
      <c r="W431" s="152"/>
      <c r="X431" s="152"/>
      <c r="Y431" s="152"/>
      <c r="Z431" s="152"/>
      <c r="AA431" s="152"/>
      <c r="AB431" s="152"/>
      <c r="AC431" s="347"/>
      <c r="AD431" s="152"/>
      <c r="AE431" s="152"/>
      <c r="AF431" s="152"/>
      <c r="AG431" s="152"/>
      <c r="AH431" s="152"/>
      <c r="AI431" s="152"/>
      <c r="AJ431" s="347"/>
      <c r="AK431" s="152"/>
      <c r="AL431" s="152"/>
      <c r="AM431" s="295"/>
      <c r="AN431" s="228"/>
      <c r="AO431" s="228"/>
      <c r="AP431" s="228"/>
      <c r="AQ431" s="228"/>
      <c r="AR431" s="228"/>
      <c r="AS431" s="348"/>
      <c r="AT431" s="264">
        <f t="shared" si="309"/>
        <v>0</v>
      </c>
      <c r="AU431" s="259"/>
      <c r="AV431" s="265">
        <f t="shared" si="336"/>
        <v>0</v>
      </c>
      <c r="AX431" s="265">
        <f t="shared" si="340"/>
        <v>0</v>
      </c>
      <c r="AZ431" s="492">
        <f t="shared" si="337"/>
        <v>0</v>
      </c>
      <c r="BB431" s="492">
        <f t="shared" si="338"/>
        <v>0</v>
      </c>
      <c r="BD431" s="265">
        <f t="shared" si="341"/>
        <v>0</v>
      </c>
      <c r="BE431" s="105"/>
      <c r="BF431" s="105"/>
      <c r="BG431" s="105"/>
      <c r="BH431" s="105"/>
      <c r="BI431" s="105"/>
      <c r="BJ431" s="105"/>
    </row>
    <row r="432" spans="2:62" ht="20.100000000000001" hidden="1" customHeight="1" outlineLevel="1">
      <c r="B432" s="100"/>
      <c r="C432" s="908"/>
      <c r="D432" s="909"/>
      <c r="E432" s="909"/>
      <c r="F432" s="910"/>
      <c r="G432" s="890"/>
      <c r="H432" s="891"/>
      <c r="I432" s="152"/>
      <c r="J432" s="152"/>
      <c r="K432" s="152"/>
      <c r="L432" s="152"/>
      <c r="M432" s="152"/>
      <c r="N432" s="152"/>
      <c r="O432" s="152"/>
      <c r="P432" s="153"/>
      <c r="Q432" s="153"/>
      <c r="R432" s="156">
        <f t="shared" si="332"/>
        <v>0</v>
      </c>
      <c r="S432" s="156">
        <f t="shared" si="333"/>
        <v>0</v>
      </c>
      <c r="U432" s="157">
        <f t="shared" si="339"/>
        <v>0</v>
      </c>
      <c r="W432" s="152"/>
      <c r="X432" s="152"/>
      <c r="Y432" s="152"/>
      <c r="Z432" s="152"/>
      <c r="AA432" s="152"/>
      <c r="AB432" s="152"/>
      <c r="AC432" s="347"/>
      <c r="AD432" s="152"/>
      <c r="AE432" s="152"/>
      <c r="AF432" s="152"/>
      <c r="AG432" s="152"/>
      <c r="AH432" s="152"/>
      <c r="AI432" s="152"/>
      <c r="AJ432" s="347"/>
      <c r="AK432" s="152"/>
      <c r="AL432" s="152"/>
      <c r="AM432" s="295"/>
      <c r="AN432" s="228"/>
      <c r="AO432" s="228"/>
      <c r="AP432" s="228"/>
      <c r="AQ432" s="228"/>
      <c r="AR432" s="228"/>
      <c r="AS432" s="348"/>
      <c r="AT432" s="264">
        <f t="shared" si="309"/>
        <v>0</v>
      </c>
      <c r="AU432" s="259"/>
      <c r="AV432" s="265">
        <f t="shared" si="336"/>
        <v>0</v>
      </c>
      <c r="AX432" s="265">
        <f t="shared" si="340"/>
        <v>0</v>
      </c>
      <c r="AZ432" s="492">
        <f t="shared" si="337"/>
        <v>0</v>
      </c>
      <c r="BB432" s="492">
        <f t="shared" si="338"/>
        <v>0</v>
      </c>
      <c r="BD432" s="265">
        <f t="shared" si="341"/>
        <v>0</v>
      </c>
      <c r="BE432" s="105"/>
      <c r="BF432" s="105"/>
      <c r="BG432" s="105"/>
      <c r="BH432" s="105"/>
      <c r="BI432" s="105"/>
      <c r="BJ432" s="105"/>
    </row>
    <row r="433" spans="2:62" ht="20.100000000000001" hidden="1" customHeight="1" outlineLevel="1">
      <c r="B433" s="100"/>
      <c r="C433" s="908"/>
      <c r="D433" s="909"/>
      <c r="E433" s="909"/>
      <c r="F433" s="910"/>
      <c r="G433" s="890"/>
      <c r="H433" s="891"/>
      <c r="I433" s="152"/>
      <c r="J433" s="152"/>
      <c r="K433" s="152"/>
      <c r="L433" s="152"/>
      <c r="M433" s="152"/>
      <c r="N433" s="152"/>
      <c r="O433" s="152"/>
      <c r="P433" s="153"/>
      <c r="Q433" s="153"/>
      <c r="R433" s="156">
        <f t="shared" si="332"/>
        <v>0</v>
      </c>
      <c r="S433" s="156">
        <f t="shared" si="333"/>
        <v>0</v>
      </c>
      <c r="U433" s="157">
        <f t="shared" si="339"/>
        <v>0</v>
      </c>
      <c r="W433" s="152"/>
      <c r="X433" s="152"/>
      <c r="Y433" s="152"/>
      <c r="Z433" s="152"/>
      <c r="AA433" s="152"/>
      <c r="AB433" s="152"/>
      <c r="AC433" s="347"/>
      <c r="AD433" s="152"/>
      <c r="AE433" s="152"/>
      <c r="AF433" s="152"/>
      <c r="AG433" s="152"/>
      <c r="AH433" s="152"/>
      <c r="AI433" s="152"/>
      <c r="AJ433" s="347"/>
      <c r="AK433" s="152"/>
      <c r="AL433" s="152"/>
      <c r="AM433" s="295"/>
      <c r="AN433" s="228"/>
      <c r="AO433" s="228"/>
      <c r="AP433" s="228"/>
      <c r="AQ433" s="228"/>
      <c r="AR433" s="228"/>
      <c r="AS433" s="348"/>
      <c r="AT433" s="264">
        <f t="shared" si="309"/>
        <v>0</v>
      </c>
      <c r="AU433" s="259"/>
      <c r="AV433" s="265">
        <f t="shared" si="336"/>
        <v>0</v>
      </c>
      <c r="AX433" s="265">
        <f t="shared" si="340"/>
        <v>0</v>
      </c>
      <c r="AZ433" s="492">
        <f t="shared" si="337"/>
        <v>0</v>
      </c>
      <c r="BB433" s="492">
        <f t="shared" si="338"/>
        <v>0</v>
      </c>
      <c r="BD433" s="265">
        <f t="shared" si="341"/>
        <v>0</v>
      </c>
      <c r="BE433" s="105"/>
      <c r="BF433" s="105"/>
      <c r="BG433" s="105"/>
      <c r="BH433" s="105"/>
      <c r="BI433" s="105"/>
      <c r="BJ433" s="105"/>
    </row>
    <row r="434" spans="2:62" ht="20.100000000000001" hidden="1" customHeight="1" outlineLevel="1">
      <c r="B434" s="100"/>
      <c r="C434" s="908"/>
      <c r="D434" s="909"/>
      <c r="E434" s="909"/>
      <c r="F434" s="910"/>
      <c r="G434" s="890"/>
      <c r="H434" s="891"/>
      <c r="I434" s="152"/>
      <c r="J434" s="152"/>
      <c r="K434" s="152"/>
      <c r="L434" s="152"/>
      <c r="M434" s="152"/>
      <c r="N434" s="152"/>
      <c r="O434" s="152"/>
      <c r="P434" s="153"/>
      <c r="Q434" s="153"/>
      <c r="R434" s="156">
        <f t="shared" si="332"/>
        <v>0</v>
      </c>
      <c r="S434" s="156">
        <f t="shared" si="333"/>
        <v>0</v>
      </c>
      <c r="U434" s="157">
        <f t="shared" si="339"/>
        <v>0</v>
      </c>
      <c r="W434" s="152"/>
      <c r="X434" s="152"/>
      <c r="Y434" s="152"/>
      <c r="Z434" s="152"/>
      <c r="AA434" s="152"/>
      <c r="AB434" s="152"/>
      <c r="AC434" s="347"/>
      <c r="AD434" s="152"/>
      <c r="AE434" s="152"/>
      <c r="AF434" s="152"/>
      <c r="AG434" s="152"/>
      <c r="AH434" s="152"/>
      <c r="AI434" s="152"/>
      <c r="AJ434" s="347"/>
      <c r="AK434" s="152"/>
      <c r="AL434" s="152"/>
      <c r="AM434" s="295"/>
      <c r="AN434" s="228"/>
      <c r="AO434" s="228"/>
      <c r="AP434" s="228"/>
      <c r="AQ434" s="228"/>
      <c r="AR434" s="228"/>
      <c r="AS434" s="348"/>
      <c r="AT434" s="264">
        <f t="shared" si="309"/>
        <v>0</v>
      </c>
      <c r="AU434" s="259"/>
      <c r="AV434" s="265">
        <f t="shared" si="336"/>
        <v>0</v>
      </c>
      <c r="AX434" s="265">
        <f t="shared" si="340"/>
        <v>0</v>
      </c>
      <c r="AZ434" s="492">
        <f t="shared" si="337"/>
        <v>0</v>
      </c>
      <c r="BB434" s="492">
        <f t="shared" si="338"/>
        <v>0</v>
      </c>
      <c r="BD434" s="265">
        <f t="shared" si="341"/>
        <v>0</v>
      </c>
      <c r="BE434" s="105"/>
      <c r="BF434" s="105"/>
      <c r="BG434" s="105"/>
      <c r="BH434" s="105"/>
      <c r="BI434" s="105"/>
      <c r="BJ434" s="105"/>
    </row>
    <row r="435" spans="2:62" ht="20.100000000000001" hidden="1" customHeight="1" outlineLevel="1">
      <c r="B435" s="100"/>
      <c r="C435" s="908"/>
      <c r="D435" s="909"/>
      <c r="E435" s="909"/>
      <c r="F435" s="910"/>
      <c r="G435" s="890"/>
      <c r="H435" s="891"/>
      <c r="I435" s="152"/>
      <c r="J435" s="152"/>
      <c r="K435" s="152"/>
      <c r="L435" s="152"/>
      <c r="M435" s="152"/>
      <c r="N435" s="152"/>
      <c r="O435" s="152"/>
      <c r="P435" s="153"/>
      <c r="Q435" s="153"/>
      <c r="R435" s="156">
        <f t="shared" si="332"/>
        <v>0</v>
      </c>
      <c r="S435" s="156">
        <f t="shared" si="333"/>
        <v>0</v>
      </c>
      <c r="U435" s="157">
        <f t="shared" si="339"/>
        <v>0</v>
      </c>
      <c r="W435" s="152"/>
      <c r="X435" s="152"/>
      <c r="Y435" s="152"/>
      <c r="Z435" s="152"/>
      <c r="AA435" s="152"/>
      <c r="AB435" s="152"/>
      <c r="AC435" s="347"/>
      <c r="AD435" s="152"/>
      <c r="AE435" s="152"/>
      <c r="AF435" s="152"/>
      <c r="AG435" s="152"/>
      <c r="AH435" s="152"/>
      <c r="AI435" s="152"/>
      <c r="AJ435" s="347"/>
      <c r="AK435" s="152"/>
      <c r="AL435" s="152"/>
      <c r="AM435" s="295"/>
      <c r="AN435" s="228"/>
      <c r="AO435" s="228"/>
      <c r="AP435" s="228"/>
      <c r="AQ435" s="228"/>
      <c r="AR435" s="228"/>
      <c r="AS435" s="348"/>
      <c r="AT435" s="264">
        <f t="shared" si="309"/>
        <v>0</v>
      </c>
      <c r="AU435" s="259"/>
      <c r="AV435" s="265">
        <f t="shared" si="336"/>
        <v>0</v>
      </c>
      <c r="AX435" s="265">
        <f t="shared" si="340"/>
        <v>0</v>
      </c>
      <c r="AZ435" s="492">
        <f t="shared" si="337"/>
        <v>0</v>
      </c>
      <c r="BB435" s="492">
        <f t="shared" si="338"/>
        <v>0</v>
      </c>
      <c r="BD435" s="265">
        <f t="shared" si="341"/>
        <v>0</v>
      </c>
      <c r="BE435" s="105"/>
      <c r="BF435" s="105"/>
      <c r="BG435" s="105"/>
      <c r="BH435" s="105"/>
      <c r="BI435" s="105"/>
      <c r="BJ435" s="105"/>
    </row>
    <row r="436" spans="2:62" ht="9.9499999999999993" hidden="1" customHeight="1" outlineLevel="1">
      <c r="B436" s="101"/>
      <c r="C436" s="208"/>
      <c r="D436" s="208"/>
      <c r="E436" s="208"/>
      <c r="F436" s="208"/>
      <c r="G436" s="237"/>
      <c r="H436" s="207"/>
      <c r="I436" s="257"/>
      <c r="J436" s="257"/>
      <c r="K436" s="257"/>
      <c r="L436" s="257"/>
      <c r="M436" s="257"/>
      <c r="N436" s="257"/>
      <c r="O436" s="257"/>
      <c r="P436" s="256"/>
      <c r="Q436" s="102"/>
      <c r="R436" s="102"/>
      <c r="S436" s="102"/>
      <c r="U436" s="98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Z436" s="493"/>
      <c r="BE436" s="105"/>
      <c r="BF436" s="105"/>
      <c r="BG436" s="105"/>
      <c r="BH436" s="105"/>
      <c r="BI436" s="105"/>
      <c r="BJ436" s="105"/>
    </row>
    <row r="437" spans="2:62" ht="20.100000000000001" customHeight="1" collapsed="1">
      <c r="B437" s="8">
        <f>B420+1</f>
        <v>26</v>
      </c>
      <c r="C437" s="916"/>
      <c r="D437" s="917"/>
      <c r="E437" s="917"/>
      <c r="F437" s="918"/>
      <c r="G437" s="429"/>
      <c r="H437" s="206">
        <v>1</v>
      </c>
      <c r="I437" s="642">
        <f t="shared" ref="I437" si="342">$H437*SUM(I438:I452)</f>
        <v>0</v>
      </c>
      <c r="J437" s="643">
        <f t="shared" ref="J437:O437" si="343">$H437*SUM(J438:J452)</f>
        <v>0</v>
      </c>
      <c r="K437" s="644">
        <f t="shared" si="343"/>
        <v>0</v>
      </c>
      <c r="L437" s="645">
        <f t="shared" si="343"/>
        <v>0</v>
      </c>
      <c r="M437" s="645">
        <f t="shared" si="343"/>
        <v>0</v>
      </c>
      <c r="N437" s="644">
        <f t="shared" si="343"/>
        <v>0</v>
      </c>
      <c r="O437" s="642">
        <f t="shared" si="343"/>
        <v>0</v>
      </c>
      <c r="P437" s="209">
        <f t="shared" ref="P437:Q437" si="344">$H437*SUM(P438:P452)</f>
        <v>0</v>
      </c>
      <c r="Q437" s="210">
        <f t="shared" si="344"/>
        <v>0</v>
      </c>
      <c r="R437" s="136">
        <f t="shared" ref="R437:R452" si="345">P437*(1+Gewinn)*(1+SicherheitAngebot)</f>
        <v>0</v>
      </c>
      <c r="S437" s="137">
        <f t="shared" ref="S437:S452" si="346">Q437*(1+MGKZ)*(1+Gewinn)*(1+SicherheitAngebot)</f>
        <v>0</v>
      </c>
      <c r="U437" s="10">
        <f>I437*$I$7+J437*$J$7+K437*$K$7+L437*$L$7+M437*$M$7+N437*$N$7+O437*$O$7+R437+S437</f>
        <v>0</v>
      </c>
      <c r="W437" s="646">
        <f t="shared" ref="W437:AB437" si="347">$H437*SUM(W438:W452)</f>
        <v>0</v>
      </c>
      <c r="X437" s="647">
        <f t="shared" si="347"/>
        <v>0</v>
      </c>
      <c r="Y437" s="648">
        <f t="shared" si="347"/>
        <v>0</v>
      </c>
      <c r="Z437" s="649">
        <f t="shared" si="347"/>
        <v>0</v>
      </c>
      <c r="AA437" s="648">
        <f t="shared" si="347"/>
        <v>0</v>
      </c>
      <c r="AB437" s="646">
        <f t="shared" si="347"/>
        <v>0</v>
      </c>
      <c r="AC437" s="258"/>
      <c r="AD437" s="646">
        <f t="shared" ref="AD437:AM437" si="348">$H437*SUM(AD438:AD452)</f>
        <v>0</v>
      </c>
      <c r="AE437" s="647">
        <f t="shared" si="348"/>
        <v>0</v>
      </c>
      <c r="AF437" s="648">
        <f t="shared" si="348"/>
        <v>0</v>
      </c>
      <c r="AG437" s="649">
        <f t="shared" si="348"/>
        <v>0</v>
      </c>
      <c r="AH437" s="648">
        <f t="shared" si="348"/>
        <v>0</v>
      </c>
      <c r="AI437" s="646">
        <f t="shared" si="348"/>
        <v>0</v>
      </c>
      <c r="AJ437" s="258"/>
      <c r="AK437" s="653">
        <f t="shared" si="348"/>
        <v>0</v>
      </c>
      <c r="AL437" s="653">
        <f t="shared" si="348"/>
        <v>0</v>
      </c>
      <c r="AM437" s="653">
        <f t="shared" si="348"/>
        <v>0</v>
      </c>
      <c r="AN437" s="227">
        <f>$H437*SUM(AN438:AN452)*(1+Gewinn)*(1+SicherheitAngebot)</f>
        <v>0</v>
      </c>
      <c r="AO437" s="227">
        <f>$H437*SUM(AO438:AO452)*(1+Gewinn)*(1+SicherheitAngebot)</f>
        <v>0</v>
      </c>
      <c r="AP437" s="227">
        <f>$H437*SUM(AP438:AP452)*(1+Gewinn)*(1+SicherheitAngebot)</f>
        <v>0</v>
      </c>
      <c r="AQ437" s="227">
        <f>$H437*SUM(AQ438:AQ452)*(1+Gewinn)*(1+SicherheitAngebot)</f>
        <v>0</v>
      </c>
      <c r="AR437" s="227">
        <f>$H437*SUM(AR438:AR452)*(1+Gewinn)*(1+SicherheitAngebot)</f>
        <v>0</v>
      </c>
      <c r="AS437" s="262"/>
      <c r="AT437" s="263">
        <f t="shared" si="309"/>
        <v>0</v>
      </c>
      <c r="AU437" s="259"/>
      <c r="AV437" s="491">
        <f>AK437*$AK$7+AL437*$AL$7+AM437*$AM$7+SUM(AN437:AR437)+AT437/Zuschläge_IBN+AT437</f>
        <v>0</v>
      </c>
      <c r="AX437" s="685">
        <f>U437+AV437</f>
        <v>0</v>
      </c>
      <c r="AZ437" s="490">
        <f>IF(H437&gt;0,U437/(1+SicherheitAngebot)*(1+Sicherheit),0)</f>
        <v>0</v>
      </c>
      <c r="BB437" s="490">
        <f>IF(H437&gt;0,AV437/(1+SicherheitAngebot)*(1+Sicherheit),0)</f>
        <v>0</v>
      </c>
      <c r="BD437" s="490">
        <f>AZ437+BB437</f>
        <v>0</v>
      </c>
      <c r="BE437" s="105"/>
      <c r="BF437" s="105"/>
      <c r="BG437" s="105"/>
      <c r="BH437" s="105"/>
      <c r="BI437" s="105"/>
      <c r="BJ437" s="105"/>
    </row>
    <row r="438" spans="2:62" ht="20.100000000000001" hidden="1" customHeight="1" outlineLevel="1">
      <c r="B438" s="99"/>
      <c r="C438" s="908"/>
      <c r="D438" s="909"/>
      <c r="E438" s="909"/>
      <c r="F438" s="910"/>
      <c r="G438" s="890"/>
      <c r="H438" s="901"/>
      <c r="I438" s="152"/>
      <c r="J438" s="152"/>
      <c r="K438" s="152"/>
      <c r="L438" s="152"/>
      <c r="M438" s="152"/>
      <c r="N438" s="152"/>
      <c r="O438" s="152"/>
      <c r="P438" s="153"/>
      <c r="Q438" s="153"/>
      <c r="R438" s="156">
        <f t="shared" si="345"/>
        <v>0</v>
      </c>
      <c r="S438" s="156">
        <f t="shared" si="346"/>
        <v>0</v>
      </c>
      <c r="U438" s="157">
        <f>I438*$I$7+J438*$J$7+K438*$K$7+L438*$L$7+M438*$M$7+N438*$N$7+O438*$O$7+R438+S438</f>
        <v>0</v>
      </c>
      <c r="W438" s="152"/>
      <c r="X438" s="152"/>
      <c r="Y438" s="152"/>
      <c r="Z438" s="152"/>
      <c r="AA438" s="152"/>
      <c r="AB438" s="152"/>
      <c r="AC438" s="347"/>
      <c r="AD438" s="152"/>
      <c r="AE438" s="152"/>
      <c r="AF438" s="152"/>
      <c r="AG438" s="152"/>
      <c r="AH438" s="152"/>
      <c r="AI438" s="152"/>
      <c r="AJ438" s="347"/>
      <c r="AK438" s="152"/>
      <c r="AL438" s="152"/>
      <c r="AM438" s="295"/>
      <c r="AN438" s="228"/>
      <c r="AO438" s="228"/>
      <c r="AP438" s="228"/>
      <c r="AQ438" s="228"/>
      <c r="AR438" s="228"/>
      <c r="AS438" s="348"/>
      <c r="AT438" s="264">
        <f t="shared" si="309"/>
        <v>0</v>
      </c>
      <c r="AU438" s="259"/>
      <c r="AV438" s="265">
        <f t="shared" ref="AV438:AV452" si="349">AK438*$AK$7+AL438*$AL$7+AM438*$AM$7+SUM(AN438:AR438)*(1+Gewinn)*(1+SicherheitAngebot)+AT438/Zuschläge_IBN+AT438</f>
        <v>0</v>
      </c>
      <c r="AX438" s="265">
        <f>U438+AV438</f>
        <v>0</v>
      </c>
      <c r="AZ438" s="492">
        <f t="shared" ref="AZ438:AZ452" si="350">U438/(1+SicherheitAngebot)*(1+Sicherheit)</f>
        <v>0</v>
      </c>
      <c r="BB438" s="492">
        <f t="shared" ref="BB438:BB452" si="351">AV438/(1+SicherheitAngebot)*(1+Sicherheit)</f>
        <v>0</v>
      </c>
      <c r="BD438" s="265">
        <f>AZ438+BB438</f>
        <v>0</v>
      </c>
      <c r="BE438" s="105"/>
      <c r="BF438" s="105"/>
      <c r="BG438" s="105"/>
      <c r="BH438" s="105"/>
      <c r="BI438" s="105"/>
      <c r="BJ438" s="105"/>
    </row>
    <row r="439" spans="2:62" ht="20.100000000000001" hidden="1" customHeight="1" outlineLevel="1">
      <c r="B439" s="100"/>
      <c r="C439" s="908"/>
      <c r="D439" s="909"/>
      <c r="E439" s="909"/>
      <c r="F439" s="910"/>
      <c r="G439" s="890"/>
      <c r="H439" s="891"/>
      <c r="I439" s="152"/>
      <c r="J439" s="152"/>
      <c r="K439" s="152"/>
      <c r="L439" s="152"/>
      <c r="M439" s="152"/>
      <c r="N439" s="152"/>
      <c r="O439" s="152"/>
      <c r="P439" s="153"/>
      <c r="Q439" s="153"/>
      <c r="R439" s="156">
        <f t="shared" si="345"/>
        <v>0</v>
      </c>
      <c r="S439" s="156">
        <f t="shared" si="346"/>
        <v>0</v>
      </c>
      <c r="U439" s="157">
        <f t="shared" ref="U439:U452" si="352">I439*$I$7+J439*$J$7+K439*$K$7+L439*$L$7+M439*$M$7+N439*$N$7+O439*$O$7+R439+S439</f>
        <v>0</v>
      </c>
      <c r="W439" s="152"/>
      <c r="X439" s="152"/>
      <c r="Y439" s="152"/>
      <c r="Z439" s="152"/>
      <c r="AA439" s="152"/>
      <c r="AB439" s="152"/>
      <c r="AC439" s="347"/>
      <c r="AD439" s="152"/>
      <c r="AE439" s="152"/>
      <c r="AF439" s="152"/>
      <c r="AG439" s="152"/>
      <c r="AH439" s="152"/>
      <c r="AI439" s="152"/>
      <c r="AJ439" s="347"/>
      <c r="AK439" s="152"/>
      <c r="AL439" s="152"/>
      <c r="AM439" s="295"/>
      <c r="AN439" s="228"/>
      <c r="AO439" s="228"/>
      <c r="AP439" s="228"/>
      <c r="AQ439" s="228"/>
      <c r="AR439" s="228"/>
      <c r="AS439" s="348"/>
      <c r="AT439" s="264">
        <f t="shared" si="309"/>
        <v>0</v>
      </c>
      <c r="AU439" s="259"/>
      <c r="AV439" s="265">
        <f t="shared" si="349"/>
        <v>0</v>
      </c>
      <c r="AX439" s="265">
        <f t="shared" ref="AX439:AX452" si="353">U439+AV439</f>
        <v>0</v>
      </c>
      <c r="AZ439" s="492">
        <f t="shared" si="350"/>
        <v>0</v>
      </c>
      <c r="BB439" s="492">
        <f t="shared" si="351"/>
        <v>0</v>
      </c>
      <c r="BD439" s="265">
        <f t="shared" ref="BD439:BD452" si="354">AZ439+BB439</f>
        <v>0</v>
      </c>
      <c r="BE439" s="105"/>
      <c r="BF439" s="105"/>
      <c r="BG439" s="105"/>
      <c r="BH439" s="105"/>
      <c r="BI439" s="105"/>
      <c r="BJ439" s="105"/>
    </row>
    <row r="440" spans="2:62" ht="20.100000000000001" hidden="1" customHeight="1" outlineLevel="1">
      <c r="B440" s="100"/>
      <c r="C440" s="908"/>
      <c r="D440" s="909"/>
      <c r="E440" s="909"/>
      <c r="F440" s="910"/>
      <c r="G440" s="890"/>
      <c r="H440" s="891"/>
      <c r="I440" s="152"/>
      <c r="J440" s="152"/>
      <c r="K440" s="152"/>
      <c r="L440" s="152"/>
      <c r="M440" s="152"/>
      <c r="N440" s="152"/>
      <c r="O440" s="152"/>
      <c r="P440" s="153"/>
      <c r="Q440" s="153"/>
      <c r="R440" s="156">
        <f t="shared" si="345"/>
        <v>0</v>
      </c>
      <c r="S440" s="156">
        <f t="shared" si="346"/>
        <v>0</v>
      </c>
      <c r="U440" s="157">
        <f t="shared" si="352"/>
        <v>0</v>
      </c>
      <c r="W440" s="152"/>
      <c r="X440" s="152"/>
      <c r="Y440" s="152"/>
      <c r="Z440" s="152"/>
      <c r="AA440" s="152"/>
      <c r="AB440" s="152"/>
      <c r="AC440" s="347"/>
      <c r="AD440" s="152"/>
      <c r="AE440" s="152"/>
      <c r="AF440" s="152"/>
      <c r="AG440" s="152"/>
      <c r="AH440" s="152"/>
      <c r="AI440" s="152"/>
      <c r="AJ440" s="347"/>
      <c r="AK440" s="152"/>
      <c r="AL440" s="152"/>
      <c r="AM440" s="295"/>
      <c r="AN440" s="228"/>
      <c r="AO440" s="228"/>
      <c r="AP440" s="228"/>
      <c r="AQ440" s="228"/>
      <c r="AR440" s="228"/>
      <c r="AS440" s="348"/>
      <c r="AT440" s="264">
        <f t="shared" si="309"/>
        <v>0</v>
      </c>
      <c r="AU440" s="259"/>
      <c r="AV440" s="265">
        <f t="shared" si="349"/>
        <v>0</v>
      </c>
      <c r="AX440" s="265">
        <f t="shared" si="353"/>
        <v>0</v>
      </c>
      <c r="AZ440" s="492">
        <f t="shared" si="350"/>
        <v>0</v>
      </c>
      <c r="BB440" s="492">
        <f t="shared" si="351"/>
        <v>0</v>
      </c>
      <c r="BD440" s="265">
        <f t="shared" si="354"/>
        <v>0</v>
      </c>
      <c r="BE440" s="105"/>
      <c r="BF440" s="105"/>
      <c r="BG440" s="105"/>
      <c r="BH440" s="105"/>
      <c r="BI440" s="105"/>
      <c r="BJ440" s="105"/>
    </row>
    <row r="441" spans="2:62" ht="20.100000000000001" hidden="1" customHeight="1" outlineLevel="1">
      <c r="B441" s="100"/>
      <c r="C441" s="908"/>
      <c r="D441" s="909"/>
      <c r="E441" s="909"/>
      <c r="F441" s="910"/>
      <c r="G441" s="890"/>
      <c r="H441" s="891"/>
      <c r="I441" s="152"/>
      <c r="J441" s="152"/>
      <c r="K441" s="152"/>
      <c r="L441" s="152"/>
      <c r="M441" s="152"/>
      <c r="N441" s="152"/>
      <c r="O441" s="152"/>
      <c r="P441" s="153"/>
      <c r="Q441" s="153"/>
      <c r="R441" s="156">
        <f t="shared" si="345"/>
        <v>0</v>
      </c>
      <c r="S441" s="156">
        <f t="shared" si="346"/>
        <v>0</v>
      </c>
      <c r="U441" s="157">
        <f t="shared" si="352"/>
        <v>0</v>
      </c>
      <c r="W441" s="152"/>
      <c r="X441" s="152"/>
      <c r="Y441" s="152"/>
      <c r="Z441" s="152"/>
      <c r="AA441" s="152"/>
      <c r="AB441" s="152"/>
      <c r="AC441" s="347"/>
      <c r="AD441" s="152"/>
      <c r="AE441" s="152"/>
      <c r="AF441" s="152"/>
      <c r="AG441" s="152"/>
      <c r="AH441" s="152"/>
      <c r="AI441" s="152"/>
      <c r="AJ441" s="347"/>
      <c r="AK441" s="152"/>
      <c r="AL441" s="152"/>
      <c r="AM441" s="295"/>
      <c r="AN441" s="228"/>
      <c r="AO441" s="228"/>
      <c r="AP441" s="228"/>
      <c r="AQ441" s="228"/>
      <c r="AR441" s="228"/>
      <c r="AS441" s="348"/>
      <c r="AT441" s="264">
        <f t="shared" si="309"/>
        <v>0</v>
      </c>
      <c r="AU441" s="259"/>
      <c r="AV441" s="265">
        <f t="shared" si="349"/>
        <v>0</v>
      </c>
      <c r="AX441" s="265">
        <f t="shared" si="353"/>
        <v>0</v>
      </c>
      <c r="AZ441" s="492">
        <f t="shared" si="350"/>
        <v>0</v>
      </c>
      <c r="BB441" s="492">
        <f t="shared" si="351"/>
        <v>0</v>
      </c>
      <c r="BD441" s="265">
        <f t="shared" si="354"/>
        <v>0</v>
      </c>
      <c r="BE441" s="105"/>
      <c r="BF441" s="105"/>
      <c r="BG441" s="105"/>
      <c r="BH441" s="105"/>
      <c r="BI441" s="105"/>
      <c r="BJ441" s="105"/>
    </row>
    <row r="442" spans="2:62" ht="20.100000000000001" hidden="1" customHeight="1" outlineLevel="1">
      <c r="B442" s="100"/>
      <c r="C442" s="908"/>
      <c r="D442" s="909"/>
      <c r="E442" s="909"/>
      <c r="F442" s="910"/>
      <c r="G442" s="890"/>
      <c r="H442" s="891"/>
      <c r="I442" s="152"/>
      <c r="J442" s="152"/>
      <c r="K442" s="152"/>
      <c r="L442" s="152"/>
      <c r="M442" s="152"/>
      <c r="N442" s="152"/>
      <c r="O442" s="152"/>
      <c r="P442" s="153"/>
      <c r="Q442" s="153"/>
      <c r="R442" s="156">
        <f t="shared" si="345"/>
        <v>0</v>
      </c>
      <c r="S442" s="156">
        <f t="shared" si="346"/>
        <v>0</v>
      </c>
      <c r="U442" s="157">
        <f t="shared" si="352"/>
        <v>0</v>
      </c>
      <c r="W442" s="152"/>
      <c r="X442" s="152"/>
      <c r="Y442" s="152"/>
      <c r="Z442" s="152"/>
      <c r="AA442" s="152"/>
      <c r="AB442" s="152"/>
      <c r="AC442" s="347"/>
      <c r="AD442" s="152"/>
      <c r="AE442" s="152"/>
      <c r="AF442" s="152"/>
      <c r="AG442" s="152"/>
      <c r="AH442" s="152"/>
      <c r="AI442" s="152"/>
      <c r="AJ442" s="347"/>
      <c r="AK442" s="152"/>
      <c r="AL442" s="152"/>
      <c r="AM442" s="295"/>
      <c r="AN442" s="228"/>
      <c r="AO442" s="228"/>
      <c r="AP442" s="228"/>
      <c r="AQ442" s="228"/>
      <c r="AR442" s="228"/>
      <c r="AS442" s="348"/>
      <c r="AT442" s="264">
        <f t="shared" si="309"/>
        <v>0</v>
      </c>
      <c r="AU442" s="259"/>
      <c r="AV442" s="265">
        <f t="shared" si="349"/>
        <v>0</v>
      </c>
      <c r="AX442" s="265">
        <f t="shared" si="353"/>
        <v>0</v>
      </c>
      <c r="AZ442" s="492">
        <f t="shared" si="350"/>
        <v>0</v>
      </c>
      <c r="BB442" s="492">
        <f t="shared" si="351"/>
        <v>0</v>
      </c>
      <c r="BD442" s="265">
        <f t="shared" si="354"/>
        <v>0</v>
      </c>
      <c r="BE442" s="105"/>
      <c r="BF442" s="105"/>
      <c r="BG442" s="105"/>
      <c r="BH442" s="105"/>
      <c r="BI442" s="105"/>
      <c r="BJ442" s="105"/>
    </row>
    <row r="443" spans="2:62" ht="20.100000000000001" hidden="1" customHeight="1" outlineLevel="1">
      <c r="B443" s="100"/>
      <c r="C443" s="908"/>
      <c r="D443" s="909"/>
      <c r="E443" s="909"/>
      <c r="F443" s="910"/>
      <c r="G443" s="890"/>
      <c r="H443" s="891"/>
      <c r="I443" s="152"/>
      <c r="J443" s="152"/>
      <c r="K443" s="152"/>
      <c r="L443" s="152"/>
      <c r="M443" s="152"/>
      <c r="N443" s="152"/>
      <c r="O443" s="152"/>
      <c r="P443" s="153"/>
      <c r="Q443" s="153"/>
      <c r="R443" s="156">
        <f t="shared" si="345"/>
        <v>0</v>
      </c>
      <c r="S443" s="156">
        <f t="shared" si="346"/>
        <v>0</v>
      </c>
      <c r="U443" s="157">
        <f t="shared" si="352"/>
        <v>0</v>
      </c>
      <c r="W443" s="152"/>
      <c r="X443" s="152"/>
      <c r="Y443" s="152"/>
      <c r="Z443" s="152"/>
      <c r="AA443" s="152"/>
      <c r="AB443" s="152"/>
      <c r="AC443" s="347"/>
      <c r="AD443" s="152"/>
      <c r="AE443" s="152"/>
      <c r="AF443" s="152"/>
      <c r="AG443" s="152"/>
      <c r="AH443" s="152"/>
      <c r="AI443" s="152"/>
      <c r="AJ443" s="347"/>
      <c r="AK443" s="152"/>
      <c r="AL443" s="152"/>
      <c r="AM443" s="295"/>
      <c r="AN443" s="228"/>
      <c r="AO443" s="228"/>
      <c r="AP443" s="228"/>
      <c r="AQ443" s="228"/>
      <c r="AR443" s="228"/>
      <c r="AS443" s="348"/>
      <c r="AT443" s="264">
        <f t="shared" si="309"/>
        <v>0</v>
      </c>
      <c r="AU443" s="259"/>
      <c r="AV443" s="265">
        <f t="shared" si="349"/>
        <v>0</v>
      </c>
      <c r="AX443" s="265">
        <f t="shared" si="353"/>
        <v>0</v>
      </c>
      <c r="AZ443" s="492">
        <f t="shared" si="350"/>
        <v>0</v>
      </c>
      <c r="BB443" s="492">
        <f t="shared" si="351"/>
        <v>0</v>
      </c>
      <c r="BD443" s="265">
        <f t="shared" si="354"/>
        <v>0</v>
      </c>
      <c r="BE443" s="105"/>
      <c r="BF443" s="105"/>
      <c r="BG443" s="105"/>
      <c r="BH443" s="105"/>
      <c r="BI443" s="105"/>
      <c r="BJ443" s="105"/>
    </row>
    <row r="444" spans="2:62" ht="20.100000000000001" hidden="1" customHeight="1" outlineLevel="1">
      <c r="B444" s="100"/>
      <c r="C444" s="908"/>
      <c r="D444" s="909"/>
      <c r="E444" s="909"/>
      <c r="F444" s="910"/>
      <c r="G444" s="890"/>
      <c r="H444" s="891"/>
      <c r="I444" s="152"/>
      <c r="J444" s="152"/>
      <c r="K444" s="152"/>
      <c r="L444" s="152"/>
      <c r="M444" s="152"/>
      <c r="N444" s="152"/>
      <c r="O444" s="152"/>
      <c r="P444" s="153"/>
      <c r="Q444" s="153"/>
      <c r="R444" s="156">
        <f t="shared" si="345"/>
        <v>0</v>
      </c>
      <c r="S444" s="156">
        <f t="shared" si="346"/>
        <v>0</v>
      </c>
      <c r="U444" s="157">
        <f t="shared" si="352"/>
        <v>0</v>
      </c>
      <c r="W444" s="152"/>
      <c r="X444" s="152"/>
      <c r="Y444" s="152"/>
      <c r="Z444" s="152"/>
      <c r="AA444" s="152"/>
      <c r="AB444" s="152"/>
      <c r="AC444" s="347"/>
      <c r="AD444" s="152"/>
      <c r="AE444" s="152"/>
      <c r="AF444" s="152"/>
      <c r="AG444" s="152"/>
      <c r="AH444" s="152"/>
      <c r="AI444" s="152"/>
      <c r="AJ444" s="347"/>
      <c r="AK444" s="152"/>
      <c r="AL444" s="152"/>
      <c r="AM444" s="295"/>
      <c r="AN444" s="228"/>
      <c r="AO444" s="228"/>
      <c r="AP444" s="228"/>
      <c r="AQ444" s="228"/>
      <c r="AR444" s="228"/>
      <c r="AS444" s="348"/>
      <c r="AT444" s="264">
        <f t="shared" si="309"/>
        <v>0</v>
      </c>
      <c r="AU444" s="259"/>
      <c r="AV444" s="265">
        <f t="shared" si="349"/>
        <v>0</v>
      </c>
      <c r="AX444" s="265">
        <f t="shared" si="353"/>
        <v>0</v>
      </c>
      <c r="AZ444" s="492">
        <f t="shared" si="350"/>
        <v>0</v>
      </c>
      <c r="BB444" s="492">
        <f t="shared" si="351"/>
        <v>0</v>
      </c>
      <c r="BD444" s="265">
        <f t="shared" si="354"/>
        <v>0</v>
      </c>
      <c r="BE444" s="105"/>
      <c r="BF444" s="105"/>
      <c r="BG444" s="105"/>
      <c r="BH444" s="105"/>
      <c r="BI444" s="105"/>
      <c r="BJ444" s="105"/>
    </row>
    <row r="445" spans="2:62" ht="20.100000000000001" hidden="1" customHeight="1" outlineLevel="1">
      <c r="B445" s="100"/>
      <c r="C445" s="908"/>
      <c r="D445" s="909"/>
      <c r="E445" s="909"/>
      <c r="F445" s="910"/>
      <c r="G445" s="890"/>
      <c r="H445" s="891"/>
      <c r="I445" s="152"/>
      <c r="J445" s="152"/>
      <c r="K445" s="152"/>
      <c r="L445" s="152"/>
      <c r="M445" s="152"/>
      <c r="N445" s="152"/>
      <c r="O445" s="152"/>
      <c r="P445" s="153"/>
      <c r="Q445" s="153"/>
      <c r="R445" s="156">
        <f t="shared" si="345"/>
        <v>0</v>
      </c>
      <c r="S445" s="156">
        <f t="shared" si="346"/>
        <v>0</v>
      </c>
      <c r="U445" s="157">
        <f t="shared" si="352"/>
        <v>0</v>
      </c>
      <c r="W445" s="152"/>
      <c r="X445" s="152"/>
      <c r="Y445" s="152"/>
      <c r="Z445" s="152"/>
      <c r="AA445" s="152"/>
      <c r="AB445" s="152"/>
      <c r="AC445" s="347"/>
      <c r="AD445" s="152"/>
      <c r="AE445" s="152"/>
      <c r="AF445" s="152"/>
      <c r="AG445" s="152"/>
      <c r="AH445" s="152"/>
      <c r="AI445" s="152"/>
      <c r="AJ445" s="347"/>
      <c r="AK445" s="152"/>
      <c r="AL445" s="152"/>
      <c r="AM445" s="295"/>
      <c r="AN445" s="228"/>
      <c r="AO445" s="228"/>
      <c r="AP445" s="228"/>
      <c r="AQ445" s="228"/>
      <c r="AR445" s="228"/>
      <c r="AS445" s="348"/>
      <c r="AT445" s="264">
        <f t="shared" si="309"/>
        <v>0</v>
      </c>
      <c r="AU445" s="259"/>
      <c r="AV445" s="265">
        <f t="shared" si="349"/>
        <v>0</v>
      </c>
      <c r="AX445" s="265">
        <f t="shared" si="353"/>
        <v>0</v>
      </c>
      <c r="AZ445" s="492">
        <f t="shared" si="350"/>
        <v>0</v>
      </c>
      <c r="BB445" s="492">
        <f t="shared" si="351"/>
        <v>0</v>
      </c>
      <c r="BD445" s="265">
        <f t="shared" si="354"/>
        <v>0</v>
      </c>
      <c r="BE445" s="105"/>
      <c r="BF445" s="105"/>
      <c r="BG445" s="105"/>
      <c r="BH445" s="105"/>
      <c r="BI445" s="105"/>
      <c r="BJ445" s="105"/>
    </row>
    <row r="446" spans="2:62" ht="20.100000000000001" hidden="1" customHeight="1" outlineLevel="1">
      <c r="B446" s="100"/>
      <c r="C446" s="908"/>
      <c r="D446" s="909"/>
      <c r="E446" s="909"/>
      <c r="F446" s="910"/>
      <c r="G446" s="890"/>
      <c r="H446" s="891"/>
      <c r="I446" s="152"/>
      <c r="J446" s="152"/>
      <c r="K446" s="152"/>
      <c r="L446" s="152"/>
      <c r="M446" s="152"/>
      <c r="N446" s="152"/>
      <c r="O446" s="152"/>
      <c r="P446" s="153"/>
      <c r="Q446" s="153"/>
      <c r="R446" s="156">
        <f t="shared" si="345"/>
        <v>0</v>
      </c>
      <c r="S446" s="156">
        <f t="shared" si="346"/>
        <v>0</v>
      </c>
      <c r="U446" s="157">
        <f t="shared" si="352"/>
        <v>0</v>
      </c>
      <c r="W446" s="152"/>
      <c r="X446" s="152"/>
      <c r="Y446" s="152"/>
      <c r="Z446" s="152"/>
      <c r="AA446" s="152"/>
      <c r="AB446" s="152"/>
      <c r="AC446" s="347"/>
      <c r="AD446" s="152"/>
      <c r="AE446" s="152"/>
      <c r="AF446" s="152"/>
      <c r="AG446" s="152"/>
      <c r="AH446" s="152"/>
      <c r="AI446" s="152"/>
      <c r="AJ446" s="347"/>
      <c r="AK446" s="152"/>
      <c r="AL446" s="152"/>
      <c r="AM446" s="295"/>
      <c r="AN446" s="228"/>
      <c r="AO446" s="228"/>
      <c r="AP446" s="228"/>
      <c r="AQ446" s="228"/>
      <c r="AR446" s="228"/>
      <c r="AS446" s="348"/>
      <c r="AT446" s="264">
        <f t="shared" si="309"/>
        <v>0</v>
      </c>
      <c r="AU446" s="259"/>
      <c r="AV446" s="265">
        <f t="shared" si="349"/>
        <v>0</v>
      </c>
      <c r="AX446" s="265">
        <f t="shared" si="353"/>
        <v>0</v>
      </c>
      <c r="AZ446" s="492">
        <f t="shared" si="350"/>
        <v>0</v>
      </c>
      <c r="BB446" s="492">
        <f t="shared" si="351"/>
        <v>0</v>
      </c>
      <c r="BD446" s="265">
        <f t="shared" si="354"/>
        <v>0</v>
      </c>
      <c r="BE446" s="105"/>
      <c r="BF446" s="105"/>
      <c r="BG446" s="105"/>
      <c r="BH446" s="105"/>
      <c r="BI446" s="105"/>
      <c r="BJ446" s="105"/>
    </row>
    <row r="447" spans="2:62" ht="20.100000000000001" hidden="1" customHeight="1" outlineLevel="1">
      <c r="B447" s="100"/>
      <c r="C447" s="908"/>
      <c r="D447" s="909"/>
      <c r="E447" s="909"/>
      <c r="F447" s="910"/>
      <c r="G447" s="890"/>
      <c r="H447" s="891"/>
      <c r="I447" s="152"/>
      <c r="J447" s="152"/>
      <c r="K447" s="152"/>
      <c r="L447" s="152"/>
      <c r="M447" s="152"/>
      <c r="N447" s="152"/>
      <c r="O447" s="152"/>
      <c r="P447" s="153"/>
      <c r="Q447" s="153"/>
      <c r="R447" s="156">
        <f t="shared" si="345"/>
        <v>0</v>
      </c>
      <c r="S447" s="156">
        <f t="shared" si="346"/>
        <v>0</v>
      </c>
      <c r="U447" s="157">
        <f t="shared" si="352"/>
        <v>0</v>
      </c>
      <c r="W447" s="152"/>
      <c r="X447" s="152"/>
      <c r="Y447" s="152"/>
      <c r="Z447" s="152"/>
      <c r="AA447" s="152"/>
      <c r="AB447" s="152"/>
      <c r="AC447" s="347"/>
      <c r="AD447" s="152"/>
      <c r="AE447" s="152"/>
      <c r="AF447" s="152"/>
      <c r="AG447" s="152"/>
      <c r="AH447" s="152"/>
      <c r="AI447" s="152"/>
      <c r="AJ447" s="347"/>
      <c r="AK447" s="152"/>
      <c r="AL447" s="152"/>
      <c r="AM447" s="295"/>
      <c r="AN447" s="228"/>
      <c r="AO447" s="228"/>
      <c r="AP447" s="228"/>
      <c r="AQ447" s="228"/>
      <c r="AR447" s="228"/>
      <c r="AS447" s="348"/>
      <c r="AT447" s="264">
        <f t="shared" si="309"/>
        <v>0</v>
      </c>
      <c r="AU447" s="259"/>
      <c r="AV447" s="265">
        <f t="shared" si="349"/>
        <v>0</v>
      </c>
      <c r="AX447" s="265">
        <f t="shared" si="353"/>
        <v>0</v>
      </c>
      <c r="AZ447" s="492">
        <f t="shared" si="350"/>
        <v>0</v>
      </c>
      <c r="BB447" s="492">
        <f t="shared" si="351"/>
        <v>0</v>
      </c>
      <c r="BD447" s="265">
        <f t="shared" si="354"/>
        <v>0</v>
      </c>
      <c r="BE447" s="105"/>
      <c r="BF447" s="105"/>
      <c r="BG447" s="105"/>
      <c r="BH447" s="105"/>
      <c r="BI447" s="105"/>
      <c r="BJ447" s="105"/>
    </row>
    <row r="448" spans="2:62" ht="20.100000000000001" hidden="1" customHeight="1" outlineLevel="1">
      <c r="B448" s="100"/>
      <c r="C448" s="908"/>
      <c r="D448" s="909"/>
      <c r="E448" s="909"/>
      <c r="F448" s="910"/>
      <c r="G448" s="890"/>
      <c r="H448" s="891"/>
      <c r="I448" s="152"/>
      <c r="J448" s="152"/>
      <c r="K448" s="152"/>
      <c r="L448" s="152"/>
      <c r="M448" s="152"/>
      <c r="N448" s="152"/>
      <c r="O448" s="152"/>
      <c r="P448" s="153"/>
      <c r="Q448" s="153"/>
      <c r="R448" s="156">
        <f t="shared" si="345"/>
        <v>0</v>
      </c>
      <c r="S448" s="156">
        <f t="shared" si="346"/>
        <v>0</v>
      </c>
      <c r="U448" s="157">
        <f t="shared" si="352"/>
        <v>0</v>
      </c>
      <c r="W448" s="152"/>
      <c r="X448" s="152"/>
      <c r="Y448" s="152"/>
      <c r="Z448" s="152"/>
      <c r="AA448" s="152"/>
      <c r="AB448" s="152"/>
      <c r="AC448" s="347"/>
      <c r="AD448" s="152"/>
      <c r="AE448" s="152"/>
      <c r="AF448" s="152"/>
      <c r="AG448" s="152"/>
      <c r="AH448" s="152"/>
      <c r="AI448" s="152"/>
      <c r="AJ448" s="347"/>
      <c r="AK448" s="152"/>
      <c r="AL448" s="152"/>
      <c r="AM448" s="295"/>
      <c r="AN448" s="228"/>
      <c r="AO448" s="228"/>
      <c r="AP448" s="228"/>
      <c r="AQ448" s="228"/>
      <c r="AR448" s="228"/>
      <c r="AS448" s="348"/>
      <c r="AT448" s="264">
        <f t="shared" si="309"/>
        <v>0</v>
      </c>
      <c r="AU448" s="259"/>
      <c r="AV448" s="265">
        <f t="shared" si="349"/>
        <v>0</v>
      </c>
      <c r="AX448" s="265">
        <f t="shared" si="353"/>
        <v>0</v>
      </c>
      <c r="AZ448" s="492">
        <f t="shared" si="350"/>
        <v>0</v>
      </c>
      <c r="BB448" s="492">
        <f t="shared" si="351"/>
        <v>0</v>
      </c>
      <c r="BD448" s="265">
        <f t="shared" si="354"/>
        <v>0</v>
      </c>
      <c r="BE448" s="105"/>
      <c r="BF448" s="105"/>
      <c r="BG448" s="105"/>
      <c r="BH448" s="105"/>
      <c r="BI448" s="105"/>
      <c r="BJ448" s="105"/>
    </row>
    <row r="449" spans="2:62" ht="20.100000000000001" hidden="1" customHeight="1" outlineLevel="1">
      <c r="B449" s="100"/>
      <c r="C449" s="908"/>
      <c r="D449" s="909"/>
      <c r="E449" s="909"/>
      <c r="F449" s="910"/>
      <c r="G449" s="890"/>
      <c r="H449" s="891"/>
      <c r="I449" s="152"/>
      <c r="J449" s="152"/>
      <c r="K449" s="152"/>
      <c r="L449" s="152"/>
      <c r="M449" s="152"/>
      <c r="N449" s="152"/>
      <c r="O449" s="152"/>
      <c r="P449" s="153"/>
      <c r="Q449" s="153"/>
      <c r="R449" s="156">
        <f t="shared" si="345"/>
        <v>0</v>
      </c>
      <c r="S449" s="156">
        <f t="shared" si="346"/>
        <v>0</v>
      </c>
      <c r="U449" s="157">
        <f t="shared" si="352"/>
        <v>0</v>
      </c>
      <c r="W449" s="152"/>
      <c r="X449" s="152"/>
      <c r="Y449" s="152"/>
      <c r="Z449" s="152"/>
      <c r="AA449" s="152"/>
      <c r="AB449" s="152"/>
      <c r="AC449" s="347"/>
      <c r="AD449" s="152"/>
      <c r="AE449" s="152"/>
      <c r="AF449" s="152"/>
      <c r="AG449" s="152"/>
      <c r="AH449" s="152"/>
      <c r="AI449" s="152"/>
      <c r="AJ449" s="347"/>
      <c r="AK449" s="152"/>
      <c r="AL449" s="152"/>
      <c r="AM449" s="295"/>
      <c r="AN449" s="228"/>
      <c r="AO449" s="228"/>
      <c r="AP449" s="228"/>
      <c r="AQ449" s="228"/>
      <c r="AR449" s="228"/>
      <c r="AS449" s="348"/>
      <c r="AT449" s="264">
        <f t="shared" si="309"/>
        <v>0</v>
      </c>
      <c r="AU449" s="259"/>
      <c r="AV449" s="265">
        <f t="shared" si="349"/>
        <v>0</v>
      </c>
      <c r="AX449" s="265">
        <f t="shared" si="353"/>
        <v>0</v>
      </c>
      <c r="AZ449" s="492">
        <f t="shared" si="350"/>
        <v>0</v>
      </c>
      <c r="BB449" s="492">
        <f t="shared" si="351"/>
        <v>0</v>
      </c>
      <c r="BD449" s="265">
        <f t="shared" si="354"/>
        <v>0</v>
      </c>
      <c r="BE449" s="105"/>
      <c r="BF449" s="105"/>
      <c r="BG449" s="105"/>
      <c r="BH449" s="105"/>
      <c r="BI449" s="105"/>
      <c r="BJ449" s="105"/>
    </row>
    <row r="450" spans="2:62" ht="20.100000000000001" hidden="1" customHeight="1" outlineLevel="1">
      <c r="B450" s="100"/>
      <c r="C450" s="908"/>
      <c r="D450" s="909"/>
      <c r="E450" s="909"/>
      <c r="F450" s="910"/>
      <c r="G450" s="890"/>
      <c r="H450" s="891"/>
      <c r="I450" s="152"/>
      <c r="J450" s="152"/>
      <c r="K450" s="152"/>
      <c r="L450" s="152"/>
      <c r="M450" s="152"/>
      <c r="N450" s="152"/>
      <c r="O450" s="152"/>
      <c r="P450" s="153"/>
      <c r="Q450" s="153"/>
      <c r="R450" s="156">
        <f t="shared" si="345"/>
        <v>0</v>
      </c>
      <c r="S450" s="156">
        <f t="shared" si="346"/>
        <v>0</v>
      </c>
      <c r="U450" s="157">
        <f t="shared" si="352"/>
        <v>0</v>
      </c>
      <c r="W450" s="152"/>
      <c r="X450" s="152"/>
      <c r="Y450" s="152"/>
      <c r="Z450" s="152"/>
      <c r="AA450" s="152"/>
      <c r="AB450" s="152"/>
      <c r="AC450" s="347"/>
      <c r="AD450" s="152"/>
      <c r="AE450" s="152"/>
      <c r="AF450" s="152"/>
      <c r="AG450" s="152"/>
      <c r="AH450" s="152"/>
      <c r="AI450" s="152"/>
      <c r="AJ450" s="347"/>
      <c r="AK450" s="152"/>
      <c r="AL450" s="152"/>
      <c r="AM450" s="295"/>
      <c r="AN450" s="228"/>
      <c r="AO450" s="228"/>
      <c r="AP450" s="228"/>
      <c r="AQ450" s="228"/>
      <c r="AR450" s="228"/>
      <c r="AS450" s="348"/>
      <c r="AT450" s="264">
        <f t="shared" ref="AT450:AT452" si="355">((W450+AD450)*$W$7+(X450+AE450)*$X$7+(Y450+Z450+AF450+AG450)*$Z$7+(AA450+AH450)*$AA$7+(AB450+AI450)*$AB$7)*Zuschläge_IBN</f>
        <v>0</v>
      </c>
      <c r="AU450" s="259"/>
      <c r="AV450" s="265">
        <f t="shared" si="349"/>
        <v>0</v>
      </c>
      <c r="AX450" s="265">
        <f t="shared" si="353"/>
        <v>0</v>
      </c>
      <c r="AZ450" s="492">
        <f t="shared" si="350"/>
        <v>0</v>
      </c>
      <c r="BB450" s="492">
        <f t="shared" si="351"/>
        <v>0</v>
      </c>
      <c r="BD450" s="265">
        <f t="shared" si="354"/>
        <v>0</v>
      </c>
      <c r="BE450" s="105"/>
      <c r="BF450" s="105"/>
      <c r="BG450" s="105"/>
      <c r="BH450" s="105"/>
      <c r="BI450" s="105"/>
      <c r="BJ450" s="105"/>
    </row>
    <row r="451" spans="2:62" ht="20.100000000000001" hidden="1" customHeight="1" outlineLevel="1">
      <c r="B451" s="100"/>
      <c r="C451" s="908"/>
      <c r="D451" s="909"/>
      <c r="E451" s="909"/>
      <c r="F451" s="910"/>
      <c r="G451" s="890"/>
      <c r="H451" s="891"/>
      <c r="I451" s="152"/>
      <c r="J451" s="152"/>
      <c r="K451" s="152"/>
      <c r="L451" s="152"/>
      <c r="M451" s="152"/>
      <c r="N451" s="152"/>
      <c r="O451" s="152"/>
      <c r="P451" s="153"/>
      <c r="Q451" s="153"/>
      <c r="R451" s="156">
        <f t="shared" si="345"/>
        <v>0</v>
      </c>
      <c r="S451" s="156">
        <f t="shared" si="346"/>
        <v>0</v>
      </c>
      <c r="U451" s="157">
        <f t="shared" si="352"/>
        <v>0</v>
      </c>
      <c r="W451" s="152"/>
      <c r="X451" s="152"/>
      <c r="Y451" s="152"/>
      <c r="Z451" s="152"/>
      <c r="AA451" s="152"/>
      <c r="AB451" s="152"/>
      <c r="AC451" s="347"/>
      <c r="AD451" s="152"/>
      <c r="AE451" s="152"/>
      <c r="AF451" s="152"/>
      <c r="AG451" s="152"/>
      <c r="AH451" s="152"/>
      <c r="AI451" s="152"/>
      <c r="AJ451" s="347"/>
      <c r="AK451" s="152"/>
      <c r="AL451" s="152"/>
      <c r="AM451" s="295"/>
      <c r="AN451" s="228"/>
      <c r="AO451" s="228"/>
      <c r="AP451" s="228"/>
      <c r="AQ451" s="228"/>
      <c r="AR451" s="228"/>
      <c r="AS451" s="348"/>
      <c r="AT451" s="264">
        <f t="shared" si="355"/>
        <v>0</v>
      </c>
      <c r="AU451" s="259"/>
      <c r="AV451" s="265">
        <f t="shared" si="349"/>
        <v>0</v>
      </c>
      <c r="AX451" s="265">
        <f t="shared" si="353"/>
        <v>0</v>
      </c>
      <c r="AZ451" s="492">
        <f t="shared" si="350"/>
        <v>0</v>
      </c>
      <c r="BB451" s="492">
        <f t="shared" si="351"/>
        <v>0</v>
      </c>
      <c r="BD451" s="265">
        <f t="shared" si="354"/>
        <v>0</v>
      </c>
      <c r="BE451" s="105"/>
      <c r="BF451" s="105"/>
      <c r="BG451" s="105"/>
      <c r="BH451" s="105"/>
      <c r="BI451" s="105"/>
      <c r="BJ451" s="105"/>
    </row>
    <row r="452" spans="2:62" ht="20.100000000000001" hidden="1" customHeight="1" outlineLevel="1">
      <c r="B452" s="100"/>
      <c r="C452" s="908"/>
      <c r="D452" s="909"/>
      <c r="E452" s="909"/>
      <c r="F452" s="910"/>
      <c r="G452" s="890"/>
      <c r="H452" s="891"/>
      <c r="I452" s="152"/>
      <c r="J452" s="152"/>
      <c r="K452" s="152"/>
      <c r="L452" s="152"/>
      <c r="M452" s="152"/>
      <c r="N452" s="152"/>
      <c r="O452" s="152"/>
      <c r="P452" s="153"/>
      <c r="Q452" s="153"/>
      <c r="R452" s="156">
        <f t="shared" si="345"/>
        <v>0</v>
      </c>
      <c r="S452" s="156">
        <f t="shared" si="346"/>
        <v>0</v>
      </c>
      <c r="U452" s="157">
        <f t="shared" si="352"/>
        <v>0</v>
      </c>
      <c r="W452" s="152"/>
      <c r="X452" s="152"/>
      <c r="Y452" s="152"/>
      <c r="Z452" s="152"/>
      <c r="AA452" s="152"/>
      <c r="AB452" s="152"/>
      <c r="AC452" s="347"/>
      <c r="AD452" s="152"/>
      <c r="AE452" s="152"/>
      <c r="AF452" s="152"/>
      <c r="AG452" s="152"/>
      <c r="AH452" s="152"/>
      <c r="AI452" s="152"/>
      <c r="AJ452" s="347"/>
      <c r="AK452" s="152"/>
      <c r="AL452" s="152"/>
      <c r="AM452" s="295"/>
      <c r="AN452" s="228"/>
      <c r="AO452" s="228"/>
      <c r="AP452" s="228"/>
      <c r="AQ452" s="228"/>
      <c r="AR452" s="228"/>
      <c r="AS452" s="348"/>
      <c r="AT452" s="264">
        <f t="shared" si="355"/>
        <v>0</v>
      </c>
      <c r="AU452" s="259"/>
      <c r="AV452" s="265">
        <f t="shared" si="349"/>
        <v>0</v>
      </c>
      <c r="AX452" s="265">
        <f t="shared" si="353"/>
        <v>0</v>
      </c>
      <c r="AZ452" s="492">
        <f t="shared" si="350"/>
        <v>0</v>
      </c>
      <c r="BB452" s="492">
        <f t="shared" si="351"/>
        <v>0</v>
      </c>
      <c r="BD452" s="265">
        <f t="shared" si="354"/>
        <v>0</v>
      </c>
      <c r="BE452" s="105"/>
      <c r="BF452" s="105"/>
      <c r="BG452" s="105"/>
      <c r="BH452" s="105"/>
      <c r="BI452" s="105"/>
      <c r="BJ452" s="105"/>
    </row>
    <row r="453" spans="2:62" ht="9.9499999999999993" hidden="1" customHeight="1" outlineLevel="1">
      <c r="B453" s="101"/>
      <c r="C453" s="208"/>
      <c r="D453" s="208"/>
      <c r="E453" s="208"/>
      <c r="F453" s="208"/>
      <c r="G453" s="237"/>
      <c r="H453" s="207"/>
      <c r="I453" s="257"/>
      <c r="J453" s="257"/>
      <c r="K453" s="257"/>
      <c r="L453" s="257"/>
      <c r="M453" s="257"/>
      <c r="N453" s="257"/>
      <c r="O453" s="257"/>
      <c r="P453" s="256"/>
      <c r="Q453" s="102"/>
      <c r="R453" s="102"/>
      <c r="S453" s="102"/>
      <c r="U453" s="98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Z453" s="493"/>
      <c r="BE453" s="105"/>
      <c r="BF453" s="105"/>
      <c r="BG453" s="105"/>
      <c r="BH453" s="105"/>
      <c r="BI453" s="105"/>
      <c r="BJ453" s="105"/>
    </row>
    <row r="454" spans="2:62" ht="20.100000000000001" customHeight="1" collapsed="1">
      <c r="B454" s="8">
        <f>B437+1</f>
        <v>27</v>
      </c>
      <c r="C454" s="916"/>
      <c r="D454" s="917"/>
      <c r="E454" s="917"/>
      <c r="F454" s="918"/>
      <c r="G454" s="429"/>
      <c r="H454" s="206">
        <v>1</v>
      </c>
      <c r="I454" s="642">
        <f t="shared" ref="I454" si="356">$H454*SUM(I455:I469)</f>
        <v>0</v>
      </c>
      <c r="J454" s="643">
        <f t="shared" ref="J454:O454" si="357">$H454*SUM(J455:J469)</f>
        <v>0</v>
      </c>
      <c r="K454" s="644">
        <f t="shared" si="357"/>
        <v>0</v>
      </c>
      <c r="L454" s="645">
        <f t="shared" si="357"/>
        <v>0</v>
      </c>
      <c r="M454" s="645">
        <f t="shared" si="357"/>
        <v>0</v>
      </c>
      <c r="N454" s="644">
        <f t="shared" si="357"/>
        <v>0</v>
      </c>
      <c r="O454" s="642">
        <f t="shared" si="357"/>
        <v>0</v>
      </c>
      <c r="P454" s="209">
        <f t="shared" ref="P454:Q454" si="358">$H454*SUM(P455:P469)</f>
        <v>0</v>
      </c>
      <c r="Q454" s="210">
        <f t="shared" si="358"/>
        <v>0</v>
      </c>
      <c r="R454" s="136">
        <f t="shared" ref="R454:R469" si="359">P454*(1+Gewinn)*(1+SicherheitAngebot)</f>
        <v>0</v>
      </c>
      <c r="S454" s="137">
        <f t="shared" ref="S454:S469" si="360">Q454*(1+MGKZ)*(1+Gewinn)*(1+SicherheitAngebot)</f>
        <v>0</v>
      </c>
      <c r="U454" s="10">
        <f>I454*$I$7+J454*$J$7+K454*$K$7+L454*$L$7+M454*$M$7+N454*$N$7+O454*$O$7+R454+S454</f>
        <v>0</v>
      </c>
      <c r="W454" s="646">
        <f t="shared" ref="W454:AB454" si="361">$H454*SUM(W455:W469)</f>
        <v>0</v>
      </c>
      <c r="X454" s="647">
        <f t="shared" si="361"/>
        <v>0</v>
      </c>
      <c r="Y454" s="648">
        <f t="shared" si="361"/>
        <v>0</v>
      </c>
      <c r="Z454" s="649">
        <f t="shared" si="361"/>
        <v>0</v>
      </c>
      <c r="AA454" s="648">
        <f t="shared" si="361"/>
        <v>0</v>
      </c>
      <c r="AB454" s="646">
        <f t="shared" si="361"/>
        <v>0</v>
      </c>
      <c r="AC454" s="258"/>
      <c r="AD454" s="646">
        <f t="shared" ref="AD454:AM454" si="362">$H454*SUM(AD455:AD469)</f>
        <v>0</v>
      </c>
      <c r="AE454" s="647">
        <f t="shared" si="362"/>
        <v>0</v>
      </c>
      <c r="AF454" s="648">
        <f t="shared" si="362"/>
        <v>0</v>
      </c>
      <c r="AG454" s="649">
        <f t="shared" si="362"/>
        <v>0</v>
      </c>
      <c r="AH454" s="648">
        <f t="shared" si="362"/>
        <v>0</v>
      </c>
      <c r="AI454" s="646">
        <f t="shared" si="362"/>
        <v>0</v>
      </c>
      <c r="AJ454" s="258"/>
      <c r="AK454" s="653">
        <f t="shared" si="362"/>
        <v>0</v>
      </c>
      <c r="AL454" s="653">
        <f t="shared" si="362"/>
        <v>0</v>
      </c>
      <c r="AM454" s="653">
        <f t="shared" si="362"/>
        <v>0</v>
      </c>
      <c r="AN454" s="227">
        <f>$H454*SUM(AN455:AN469)*(1+Gewinn)*(1+SicherheitAngebot)</f>
        <v>0</v>
      </c>
      <c r="AO454" s="227">
        <f>$H454*SUM(AO455:AO469)*(1+Gewinn)*(1+SicherheitAngebot)</f>
        <v>0</v>
      </c>
      <c r="AP454" s="227">
        <f>$H454*SUM(AP455:AP469)*(1+Gewinn)*(1+SicherheitAngebot)</f>
        <v>0</v>
      </c>
      <c r="AQ454" s="227">
        <f>$H454*SUM(AQ455:AQ469)*(1+Gewinn)*(1+SicherheitAngebot)</f>
        <v>0</v>
      </c>
      <c r="AR454" s="227">
        <f>$H454*SUM(AR455:AR469)*(1+Gewinn)*(1+SicherheitAngebot)</f>
        <v>0</v>
      </c>
      <c r="AS454" s="262"/>
      <c r="AT454" s="263">
        <f t="shared" ref="AT454:AT517" si="363">((W454+AD454)*$W$7+(X454+AE454)*$X$7+(Y454+Z454+AF454+AG454)*$Z$7+(AA454+AH454)*$AA$7+(AB454+AI454)*$AB$7)*Zuschläge_IBN</f>
        <v>0</v>
      </c>
      <c r="AU454" s="259"/>
      <c r="AV454" s="491">
        <f>AK454*$AK$7+AL454*$AL$7+AM454*$AM$7+SUM(AN454:AR454)+AT454/Zuschläge_IBN+AT454</f>
        <v>0</v>
      </c>
      <c r="AX454" s="685">
        <f>U454+AV454</f>
        <v>0</v>
      </c>
      <c r="AZ454" s="490">
        <f>IF(H454&gt;0,U454/(1+SicherheitAngebot)*(1+Sicherheit),0)</f>
        <v>0</v>
      </c>
      <c r="BB454" s="490">
        <f>IF(H454&gt;0,AV454/(1+SicherheitAngebot)*(1+Sicherheit),0)</f>
        <v>0</v>
      </c>
      <c r="BD454" s="490">
        <f>AZ454+BB454</f>
        <v>0</v>
      </c>
      <c r="BE454" s="105"/>
      <c r="BF454" s="105"/>
      <c r="BG454" s="105"/>
      <c r="BH454" s="105"/>
      <c r="BI454" s="105"/>
      <c r="BJ454" s="105"/>
    </row>
    <row r="455" spans="2:62" ht="20.100000000000001" hidden="1" customHeight="1" outlineLevel="1">
      <c r="B455" s="99"/>
      <c r="C455" s="908"/>
      <c r="D455" s="909"/>
      <c r="E455" s="909"/>
      <c r="F455" s="910"/>
      <c r="G455" s="890"/>
      <c r="H455" s="901"/>
      <c r="I455" s="152"/>
      <c r="J455" s="152"/>
      <c r="K455" s="152"/>
      <c r="L455" s="152"/>
      <c r="M455" s="152"/>
      <c r="N455" s="152"/>
      <c r="O455" s="152"/>
      <c r="P455" s="153"/>
      <c r="Q455" s="153"/>
      <c r="R455" s="156">
        <f t="shared" si="359"/>
        <v>0</v>
      </c>
      <c r="S455" s="156">
        <f t="shared" si="360"/>
        <v>0</v>
      </c>
      <c r="U455" s="157">
        <f>I455*$I$7+J455*$J$7+K455*$K$7+L455*$L$7+M455*$M$7+N455*$N$7+O455*$O$7+R455+S455</f>
        <v>0</v>
      </c>
      <c r="W455" s="152"/>
      <c r="X455" s="152"/>
      <c r="Y455" s="152"/>
      <c r="Z455" s="152"/>
      <c r="AA455" s="152"/>
      <c r="AB455" s="152"/>
      <c r="AC455" s="347"/>
      <c r="AD455" s="152"/>
      <c r="AE455" s="152"/>
      <c r="AF455" s="152"/>
      <c r="AG455" s="152"/>
      <c r="AH455" s="152"/>
      <c r="AI455" s="152"/>
      <c r="AJ455" s="347"/>
      <c r="AK455" s="152"/>
      <c r="AL455" s="152"/>
      <c r="AM455" s="295"/>
      <c r="AN455" s="228"/>
      <c r="AO455" s="228"/>
      <c r="AP455" s="228"/>
      <c r="AQ455" s="228"/>
      <c r="AR455" s="228"/>
      <c r="AS455" s="348"/>
      <c r="AT455" s="264">
        <f t="shared" si="363"/>
        <v>0</v>
      </c>
      <c r="AU455" s="259"/>
      <c r="AV455" s="265">
        <f t="shared" ref="AV455:AV469" si="364">AK455*$AK$7+AL455*$AL$7+AM455*$AM$7+SUM(AN455:AR455)*(1+Gewinn)*(1+SicherheitAngebot)+AT455/Zuschläge_IBN+AT455</f>
        <v>0</v>
      </c>
      <c r="AX455" s="265">
        <f>U455+AV455</f>
        <v>0</v>
      </c>
      <c r="AZ455" s="492">
        <f t="shared" ref="AZ455:AZ469" si="365">U455/(1+SicherheitAngebot)*(1+Sicherheit)</f>
        <v>0</v>
      </c>
      <c r="BB455" s="492">
        <f t="shared" ref="BB455:BB469" si="366">AV455/(1+SicherheitAngebot)*(1+Sicherheit)</f>
        <v>0</v>
      </c>
      <c r="BD455" s="265">
        <f>AZ455+BB455</f>
        <v>0</v>
      </c>
      <c r="BE455" s="105"/>
      <c r="BF455" s="105"/>
      <c r="BG455" s="105"/>
      <c r="BH455" s="105"/>
      <c r="BI455" s="105"/>
      <c r="BJ455" s="105"/>
    </row>
    <row r="456" spans="2:62" ht="20.100000000000001" hidden="1" customHeight="1" outlineLevel="1">
      <c r="B456" s="100"/>
      <c r="C456" s="908"/>
      <c r="D456" s="909"/>
      <c r="E456" s="909"/>
      <c r="F456" s="910"/>
      <c r="G456" s="890"/>
      <c r="H456" s="891"/>
      <c r="I456" s="152"/>
      <c r="J456" s="152"/>
      <c r="K456" s="152"/>
      <c r="L456" s="152"/>
      <c r="M456" s="152"/>
      <c r="N456" s="152"/>
      <c r="O456" s="152"/>
      <c r="P456" s="153"/>
      <c r="Q456" s="153"/>
      <c r="R456" s="156">
        <f t="shared" si="359"/>
        <v>0</v>
      </c>
      <c r="S456" s="156">
        <f t="shared" si="360"/>
        <v>0</v>
      </c>
      <c r="U456" s="157">
        <f t="shared" ref="U456:U469" si="367">I456*$I$7+J456*$J$7+K456*$K$7+L456*$L$7+M456*$M$7+N456*$N$7+O456*$O$7+R456+S456</f>
        <v>0</v>
      </c>
      <c r="W456" s="152"/>
      <c r="X456" s="152"/>
      <c r="Y456" s="152"/>
      <c r="Z456" s="152"/>
      <c r="AA456" s="152"/>
      <c r="AB456" s="152"/>
      <c r="AC456" s="347"/>
      <c r="AD456" s="152"/>
      <c r="AE456" s="152"/>
      <c r="AF456" s="152"/>
      <c r="AG456" s="152"/>
      <c r="AH456" s="152"/>
      <c r="AI456" s="152"/>
      <c r="AJ456" s="347"/>
      <c r="AK456" s="152"/>
      <c r="AL456" s="152"/>
      <c r="AM456" s="295"/>
      <c r="AN456" s="228"/>
      <c r="AO456" s="228"/>
      <c r="AP456" s="228"/>
      <c r="AQ456" s="228"/>
      <c r="AR456" s="228"/>
      <c r="AS456" s="348"/>
      <c r="AT456" s="264">
        <f t="shared" si="363"/>
        <v>0</v>
      </c>
      <c r="AU456" s="259"/>
      <c r="AV456" s="265">
        <f t="shared" si="364"/>
        <v>0</v>
      </c>
      <c r="AX456" s="265">
        <f t="shared" ref="AX456:AX469" si="368">U456+AV456</f>
        <v>0</v>
      </c>
      <c r="AZ456" s="492">
        <f t="shared" si="365"/>
        <v>0</v>
      </c>
      <c r="BB456" s="492">
        <f t="shared" si="366"/>
        <v>0</v>
      </c>
      <c r="BD456" s="265">
        <f t="shared" ref="BD456:BD469" si="369">AZ456+BB456</f>
        <v>0</v>
      </c>
      <c r="BE456" s="105"/>
      <c r="BF456" s="105"/>
      <c r="BG456" s="105"/>
      <c r="BH456" s="105"/>
      <c r="BI456" s="105"/>
      <c r="BJ456" s="105"/>
    </row>
    <row r="457" spans="2:62" ht="20.100000000000001" hidden="1" customHeight="1" outlineLevel="1">
      <c r="B457" s="100"/>
      <c r="C457" s="908"/>
      <c r="D457" s="909"/>
      <c r="E457" s="909"/>
      <c r="F457" s="910"/>
      <c r="G457" s="890"/>
      <c r="H457" s="891"/>
      <c r="I457" s="152"/>
      <c r="J457" s="152"/>
      <c r="K457" s="152"/>
      <c r="L457" s="152"/>
      <c r="M457" s="152"/>
      <c r="N457" s="152"/>
      <c r="O457" s="152"/>
      <c r="P457" s="153"/>
      <c r="Q457" s="153"/>
      <c r="R457" s="156">
        <f t="shared" si="359"/>
        <v>0</v>
      </c>
      <c r="S457" s="156">
        <f t="shared" si="360"/>
        <v>0</v>
      </c>
      <c r="U457" s="157">
        <f t="shared" si="367"/>
        <v>0</v>
      </c>
      <c r="W457" s="152"/>
      <c r="X457" s="152"/>
      <c r="Y457" s="152"/>
      <c r="Z457" s="152"/>
      <c r="AA457" s="152"/>
      <c r="AB457" s="152"/>
      <c r="AC457" s="347"/>
      <c r="AD457" s="152"/>
      <c r="AE457" s="152"/>
      <c r="AF457" s="152"/>
      <c r="AG457" s="152"/>
      <c r="AH457" s="152"/>
      <c r="AI457" s="152"/>
      <c r="AJ457" s="347"/>
      <c r="AK457" s="152"/>
      <c r="AL457" s="152"/>
      <c r="AM457" s="295"/>
      <c r="AN457" s="228"/>
      <c r="AO457" s="228"/>
      <c r="AP457" s="228"/>
      <c r="AQ457" s="228"/>
      <c r="AR457" s="228"/>
      <c r="AS457" s="348"/>
      <c r="AT457" s="264">
        <f t="shared" si="363"/>
        <v>0</v>
      </c>
      <c r="AU457" s="259"/>
      <c r="AV457" s="265">
        <f t="shared" si="364"/>
        <v>0</v>
      </c>
      <c r="AX457" s="265">
        <f t="shared" si="368"/>
        <v>0</v>
      </c>
      <c r="AZ457" s="492">
        <f t="shared" si="365"/>
        <v>0</v>
      </c>
      <c r="BB457" s="492">
        <f t="shared" si="366"/>
        <v>0</v>
      </c>
      <c r="BD457" s="265">
        <f t="shared" si="369"/>
        <v>0</v>
      </c>
      <c r="BE457" s="105"/>
      <c r="BF457" s="105"/>
      <c r="BG457" s="105"/>
      <c r="BH457" s="105"/>
      <c r="BI457" s="105"/>
      <c r="BJ457" s="105"/>
    </row>
    <row r="458" spans="2:62" ht="20.100000000000001" hidden="1" customHeight="1" outlineLevel="1">
      <c r="B458" s="100"/>
      <c r="C458" s="908"/>
      <c r="D458" s="909"/>
      <c r="E458" s="909"/>
      <c r="F458" s="910"/>
      <c r="G458" s="890"/>
      <c r="H458" s="891"/>
      <c r="I458" s="152"/>
      <c r="J458" s="152"/>
      <c r="K458" s="152"/>
      <c r="L458" s="152"/>
      <c r="M458" s="152"/>
      <c r="N458" s="152"/>
      <c r="O458" s="152"/>
      <c r="P458" s="153"/>
      <c r="Q458" s="153"/>
      <c r="R458" s="156">
        <f t="shared" si="359"/>
        <v>0</v>
      </c>
      <c r="S458" s="156">
        <f t="shared" si="360"/>
        <v>0</v>
      </c>
      <c r="U458" s="157">
        <f t="shared" si="367"/>
        <v>0</v>
      </c>
      <c r="W458" s="152"/>
      <c r="X458" s="152"/>
      <c r="Y458" s="152"/>
      <c r="Z458" s="152"/>
      <c r="AA458" s="152"/>
      <c r="AB458" s="152"/>
      <c r="AC458" s="347"/>
      <c r="AD458" s="152"/>
      <c r="AE458" s="152"/>
      <c r="AF458" s="152"/>
      <c r="AG458" s="152"/>
      <c r="AH458" s="152"/>
      <c r="AI458" s="152"/>
      <c r="AJ458" s="347"/>
      <c r="AK458" s="152"/>
      <c r="AL458" s="152"/>
      <c r="AM458" s="295"/>
      <c r="AN458" s="228"/>
      <c r="AO458" s="228"/>
      <c r="AP458" s="228"/>
      <c r="AQ458" s="228"/>
      <c r="AR458" s="228"/>
      <c r="AS458" s="348"/>
      <c r="AT458" s="264">
        <f t="shared" si="363"/>
        <v>0</v>
      </c>
      <c r="AU458" s="259"/>
      <c r="AV458" s="265">
        <f t="shared" si="364"/>
        <v>0</v>
      </c>
      <c r="AX458" s="265">
        <f t="shared" si="368"/>
        <v>0</v>
      </c>
      <c r="AZ458" s="492">
        <f t="shared" si="365"/>
        <v>0</v>
      </c>
      <c r="BB458" s="492">
        <f t="shared" si="366"/>
        <v>0</v>
      </c>
      <c r="BD458" s="265">
        <f t="shared" si="369"/>
        <v>0</v>
      </c>
      <c r="BE458" s="105"/>
      <c r="BF458" s="105"/>
      <c r="BG458" s="105"/>
      <c r="BH458" s="105"/>
      <c r="BI458" s="105"/>
      <c r="BJ458" s="105"/>
    </row>
    <row r="459" spans="2:62" ht="20.100000000000001" hidden="1" customHeight="1" outlineLevel="1">
      <c r="B459" s="100"/>
      <c r="C459" s="908"/>
      <c r="D459" s="909"/>
      <c r="E459" s="909"/>
      <c r="F459" s="910"/>
      <c r="G459" s="890"/>
      <c r="H459" s="891"/>
      <c r="I459" s="152"/>
      <c r="J459" s="152"/>
      <c r="K459" s="152"/>
      <c r="L459" s="152"/>
      <c r="M459" s="152"/>
      <c r="N459" s="152"/>
      <c r="O459" s="152"/>
      <c r="P459" s="153"/>
      <c r="Q459" s="153"/>
      <c r="R459" s="156">
        <f t="shared" si="359"/>
        <v>0</v>
      </c>
      <c r="S459" s="156">
        <f t="shared" si="360"/>
        <v>0</v>
      </c>
      <c r="U459" s="157">
        <f t="shared" si="367"/>
        <v>0</v>
      </c>
      <c r="W459" s="152"/>
      <c r="X459" s="152"/>
      <c r="Y459" s="152"/>
      <c r="Z459" s="152"/>
      <c r="AA459" s="152"/>
      <c r="AB459" s="152"/>
      <c r="AC459" s="347"/>
      <c r="AD459" s="152"/>
      <c r="AE459" s="152"/>
      <c r="AF459" s="152"/>
      <c r="AG459" s="152"/>
      <c r="AH459" s="152"/>
      <c r="AI459" s="152"/>
      <c r="AJ459" s="347"/>
      <c r="AK459" s="152"/>
      <c r="AL459" s="152"/>
      <c r="AM459" s="295"/>
      <c r="AN459" s="228"/>
      <c r="AO459" s="228"/>
      <c r="AP459" s="228"/>
      <c r="AQ459" s="228"/>
      <c r="AR459" s="228"/>
      <c r="AS459" s="348"/>
      <c r="AT459" s="264">
        <f t="shared" si="363"/>
        <v>0</v>
      </c>
      <c r="AU459" s="259"/>
      <c r="AV459" s="265">
        <f t="shared" si="364"/>
        <v>0</v>
      </c>
      <c r="AX459" s="265">
        <f t="shared" si="368"/>
        <v>0</v>
      </c>
      <c r="AZ459" s="492">
        <f t="shared" si="365"/>
        <v>0</v>
      </c>
      <c r="BB459" s="492">
        <f t="shared" si="366"/>
        <v>0</v>
      </c>
      <c r="BD459" s="265">
        <f t="shared" si="369"/>
        <v>0</v>
      </c>
      <c r="BE459" s="105"/>
      <c r="BF459" s="105"/>
      <c r="BG459" s="105"/>
      <c r="BH459" s="105"/>
      <c r="BI459" s="105"/>
      <c r="BJ459" s="105"/>
    </row>
    <row r="460" spans="2:62" ht="20.100000000000001" hidden="1" customHeight="1" outlineLevel="1">
      <c r="B460" s="100"/>
      <c r="C460" s="908"/>
      <c r="D460" s="909"/>
      <c r="E460" s="909"/>
      <c r="F460" s="910"/>
      <c r="G460" s="890"/>
      <c r="H460" s="891"/>
      <c r="I460" s="152"/>
      <c r="J460" s="152"/>
      <c r="K460" s="152"/>
      <c r="L460" s="152"/>
      <c r="M460" s="152"/>
      <c r="N460" s="152"/>
      <c r="O460" s="152"/>
      <c r="P460" s="153"/>
      <c r="Q460" s="153"/>
      <c r="R460" s="156">
        <f t="shared" si="359"/>
        <v>0</v>
      </c>
      <c r="S460" s="156">
        <f t="shared" si="360"/>
        <v>0</v>
      </c>
      <c r="U460" s="157">
        <f t="shared" si="367"/>
        <v>0</v>
      </c>
      <c r="W460" s="152"/>
      <c r="X460" s="152"/>
      <c r="Y460" s="152"/>
      <c r="Z460" s="152"/>
      <c r="AA460" s="152"/>
      <c r="AB460" s="152"/>
      <c r="AC460" s="347"/>
      <c r="AD460" s="152"/>
      <c r="AE460" s="152"/>
      <c r="AF460" s="152"/>
      <c r="AG460" s="152"/>
      <c r="AH460" s="152"/>
      <c r="AI460" s="152"/>
      <c r="AJ460" s="347"/>
      <c r="AK460" s="152"/>
      <c r="AL460" s="152"/>
      <c r="AM460" s="295"/>
      <c r="AN460" s="228"/>
      <c r="AO460" s="228"/>
      <c r="AP460" s="228"/>
      <c r="AQ460" s="228"/>
      <c r="AR460" s="228"/>
      <c r="AS460" s="348"/>
      <c r="AT460" s="264">
        <f t="shared" si="363"/>
        <v>0</v>
      </c>
      <c r="AU460" s="259"/>
      <c r="AV460" s="265">
        <f t="shared" si="364"/>
        <v>0</v>
      </c>
      <c r="AX460" s="265">
        <f t="shared" si="368"/>
        <v>0</v>
      </c>
      <c r="AZ460" s="492">
        <f t="shared" si="365"/>
        <v>0</v>
      </c>
      <c r="BB460" s="492">
        <f t="shared" si="366"/>
        <v>0</v>
      </c>
      <c r="BD460" s="265">
        <f t="shared" si="369"/>
        <v>0</v>
      </c>
      <c r="BE460" s="105"/>
      <c r="BF460" s="105"/>
      <c r="BG460" s="105"/>
      <c r="BH460" s="105"/>
      <c r="BI460" s="105"/>
      <c r="BJ460" s="105"/>
    </row>
    <row r="461" spans="2:62" ht="20.100000000000001" hidden="1" customHeight="1" outlineLevel="1">
      <c r="B461" s="100"/>
      <c r="C461" s="908"/>
      <c r="D461" s="909"/>
      <c r="E461" s="909"/>
      <c r="F461" s="910"/>
      <c r="G461" s="890"/>
      <c r="H461" s="891"/>
      <c r="I461" s="152"/>
      <c r="J461" s="152"/>
      <c r="K461" s="152"/>
      <c r="L461" s="152"/>
      <c r="M461" s="152"/>
      <c r="N461" s="152"/>
      <c r="O461" s="152"/>
      <c r="P461" s="153"/>
      <c r="Q461" s="153"/>
      <c r="R461" s="156">
        <f t="shared" si="359"/>
        <v>0</v>
      </c>
      <c r="S461" s="156">
        <f t="shared" si="360"/>
        <v>0</v>
      </c>
      <c r="U461" s="157">
        <f t="shared" si="367"/>
        <v>0</v>
      </c>
      <c r="W461" s="152"/>
      <c r="X461" s="152"/>
      <c r="Y461" s="152"/>
      <c r="Z461" s="152"/>
      <c r="AA461" s="152"/>
      <c r="AB461" s="152"/>
      <c r="AC461" s="347"/>
      <c r="AD461" s="152"/>
      <c r="AE461" s="152"/>
      <c r="AF461" s="152"/>
      <c r="AG461" s="152"/>
      <c r="AH461" s="152"/>
      <c r="AI461" s="152"/>
      <c r="AJ461" s="347"/>
      <c r="AK461" s="152"/>
      <c r="AL461" s="152"/>
      <c r="AM461" s="295"/>
      <c r="AN461" s="228"/>
      <c r="AO461" s="228"/>
      <c r="AP461" s="228"/>
      <c r="AQ461" s="228"/>
      <c r="AR461" s="228"/>
      <c r="AS461" s="348"/>
      <c r="AT461" s="264">
        <f t="shared" si="363"/>
        <v>0</v>
      </c>
      <c r="AU461" s="259"/>
      <c r="AV461" s="265">
        <f t="shared" si="364"/>
        <v>0</v>
      </c>
      <c r="AX461" s="265">
        <f t="shared" si="368"/>
        <v>0</v>
      </c>
      <c r="AZ461" s="492">
        <f t="shared" si="365"/>
        <v>0</v>
      </c>
      <c r="BB461" s="492">
        <f t="shared" si="366"/>
        <v>0</v>
      </c>
      <c r="BD461" s="265">
        <f t="shared" si="369"/>
        <v>0</v>
      </c>
      <c r="BE461" s="105"/>
      <c r="BF461" s="105"/>
      <c r="BG461" s="105"/>
      <c r="BH461" s="105"/>
      <c r="BI461" s="105"/>
      <c r="BJ461" s="105"/>
    </row>
    <row r="462" spans="2:62" ht="20.100000000000001" hidden="1" customHeight="1" outlineLevel="1">
      <c r="B462" s="100"/>
      <c r="C462" s="908"/>
      <c r="D462" s="909"/>
      <c r="E462" s="909"/>
      <c r="F462" s="910"/>
      <c r="G462" s="890"/>
      <c r="H462" s="891"/>
      <c r="I462" s="152"/>
      <c r="J462" s="152"/>
      <c r="K462" s="152"/>
      <c r="L462" s="152"/>
      <c r="M462" s="152"/>
      <c r="N462" s="152"/>
      <c r="O462" s="152"/>
      <c r="P462" s="153"/>
      <c r="Q462" s="153"/>
      <c r="R462" s="156">
        <f t="shared" si="359"/>
        <v>0</v>
      </c>
      <c r="S462" s="156">
        <f t="shared" si="360"/>
        <v>0</v>
      </c>
      <c r="U462" s="157">
        <f t="shared" si="367"/>
        <v>0</v>
      </c>
      <c r="W462" s="152"/>
      <c r="X462" s="152"/>
      <c r="Y462" s="152"/>
      <c r="Z462" s="152"/>
      <c r="AA462" s="152"/>
      <c r="AB462" s="152"/>
      <c r="AC462" s="347"/>
      <c r="AD462" s="152"/>
      <c r="AE462" s="152"/>
      <c r="AF462" s="152"/>
      <c r="AG462" s="152"/>
      <c r="AH462" s="152"/>
      <c r="AI462" s="152"/>
      <c r="AJ462" s="347"/>
      <c r="AK462" s="152"/>
      <c r="AL462" s="152"/>
      <c r="AM462" s="295"/>
      <c r="AN462" s="228"/>
      <c r="AO462" s="228"/>
      <c r="AP462" s="228"/>
      <c r="AQ462" s="228"/>
      <c r="AR462" s="228"/>
      <c r="AS462" s="348"/>
      <c r="AT462" s="264">
        <f t="shared" si="363"/>
        <v>0</v>
      </c>
      <c r="AU462" s="259"/>
      <c r="AV462" s="265">
        <f t="shared" si="364"/>
        <v>0</v>
      </c>
      <c r="AX462" s="265">
        <f t="shared" si="368"/>
        <v>0</v>
      </c>
      <c r="AZ462" s="492">
        <f t="shared" si="365"/>
        <v>0</v>
      </c>
      <c r="BB462" s="492">
        <f t="shared" si="366"/>
        <v>0</v>
      </c>
      <c r="BD462" s="265">
        <f t="shared" si="369"/>
        <v>0</v>
      </c>
      <c r="BE462" s="105"/>
      <c r="BF462" s="105"/>
      <c r="BG462" s="105"/>
      <c r="BH462" s="105"/>
      <c r="BI462" s="105"/>
      <c r="BJ462" s="105"/>
    </row>
    <row r="463" spans="2:62" ht="20.100000000000001" hidden="1" customHeight="1" outlineLevel="1">
      <c r="B463" s="100"/>
      <c r="C463" s="908"/>
      <c r="D463" s="909"/>
      <c r="E463" s="909"/>
      <c r="F463" s="910"/>
      <c r="G463" s="890"/>
      <c r="H463" s="891"/>
      <c r="I463" s="152"/>
      <c r="J463" s="152"/>
      <c r="K463" s="152"/>
      <c r="L463" s="152"/>
      <c r="M463" s="152"/>
      <c r="N463" s="152"/>
      <c r="O463" s="152"/>
      <c r="P463" s="153"/>
      <c r="Q463" s="153"/>
      <c r="R463" s="156">
        <f t="shared" si="359"/>
        <v>0</v>
      </c>
      <c r="S463" s="156">
        <f t="shared" si="360"/>
        <v>0</v>
      </c>
      <c r="U463" s="157">
        <f t="shared" si="367"/>
        <v>0</v>
      </c>
      <c r="W463" s="152"/>
      <c r="X463" s="152"/>
      <c r="Y463" s="152"/>
      <c r="Z463" s="152"/>
      <c r="AA463" s="152"/>
      <c r="AB463" s="152"/>
      <c r="AC463" s="347"/>
      <c r="AD463" s="152"/>
      <c r="AE463" s="152"/>
      <c r="AF463" s="152"/>
      <c r="AG463" s="152"/>
      <c r="AH463" s="152"/>
      <c r="AI463" s="152"/>
      <c r="AJ463" s="347"/>
      <c r="AK463" s="152"/>
      <c r="AL463" s="152"/>
      <c r="AM463" s="295"/>
      <c r="AN463" s="228"/>
      <c r="AO463" s="228"/>
      <c r="AP463" s="228"/>
      <c r="AQ463" s="228"/>
      <c r="AR463" s="228"/>
      <c r="AS463" s="348"/>
      <c r="AT463" s="264">
        <f t="shared" si="363"/>
        <v>0</v>
      </c>
      <c r="AU463" s="259"/>
      <c r="AV463" s="265">
        <f t="shared" si="364"/>
        <v>0</v>
      </c>
      <c r="AX463" s="265">
        <f t="shared" si="368"/>
        <v>0</v>
      </c>
      <c r="AZ463" s="492">
        <f t="shared" si="365"/>
        <v>0</v>
      </c>
      <c r="BB463" s="492">
        <f t="shared" si="366"/>
        <v>0</v>
      </c>
      <c r="BD463" s="265">
        <f t="shared" si="369"/>
        <v>0</v>
      </c>
      <c r="BE463" s="105"/>
      <c r="BF463" s="105"/>
      <c r="BG463" s="105"/>
      <c r="BH463" s="105"/>
      <c r="BI463" s="105"/>
      <c r="BJ463" s="105"/>
    </row>
    <row r="464" spans="2:62" ht="20.100000000000001" hidden="1" customHeight="1" outlineLevel="1">
      <c r="B464" s="100"/>
      <c r="C464" s="908"/>
      <c r="D464" s="909"/>
      <c r="E464" s="909"/>
      <c r="F464" s="910"/>
      <c r="G464" s="890"/>
      <c r="H464" s="891"/>
      <c r="I464" s="152"/>
      <c r="J464" s="152"/>
      <c r="K464" s="152"/>
      <c r="L464" s="152"/>
      <c r="M464" s="152"/>
      <c r="N464" s="152"/>
      <c r="O464" s="152"/>
      <c r="P464" s="153"/>
      <c r="Q464" s="153"/>
      <c r="R464" s="156">
        <f t="shared" si="359"/>
        <v>0</v>
      </c>
      <c r="S464" s="156">
        <f t="shared" si="360"/>
        <v>0</v>
      </c>
      <c r="U464" s="157">
        <f t="shared" si="367"/>
        <v>0</v>
      </c>
      <c r="W464" s="152"/>
      <c r="X464" s="152"/>
      <c r="Y464" s="152"/>
      <c r="Z464" s="152"/>
      <c r="AA464" s="152"/>
      <c r="AB464" s="152"/>
      <c r="AC464" s="347"/>
      <c r="AD464" s="152"/>
      <c r="AE464" s="152"/>
      <c r="AF464" s="152"/>
      <c r="AG464" s="152"/>
      <c r="AH464" s="152"/>
      <c r="AI464" s="152"/>
      <c r="AJ464" s="347"/>
      <c r="AK464" s="152"/>
      <c r="AL464" s="152"/>
      <c r="AM464" s="295"/>
      <c r="AN464" s="228"/>
      <c r="AO464" s="228"/>
      <c r="AP464" s="228"/>
      <c r="AQ464" s="228"/>
      <c r="AR464" s="228"/>
      <c r="AS464" s="348"/>
      <c r="AT464" s="264">
        <f t="shared" si="363"/>
        <v>0</v>
      </c>
      <c r="AU464" s="259"/>
      <c r="AV464" s="265">
        <f t="shared" si="364"/>
        <v>0</v>
      </c>
      <c r="AX464" s="265">
        <f t="shared" si="368"/>
        <v>0</v>
      </c>
      <c r="AZ464" s="492">
        <f t="shared" si="365"/>
        <v>0</v>
      </c>
      <c r="BB464" s="492">
        <f t="shared" si="366"/>
        <v>0</v>
      </c>
      <c r="BD464" s="265">
        <f t="shared" si="369"/>
        <v>0</v>
      </c>
      <c r="BE464" s="105"/>
      <c r="BF464" s="105"/>
      <c r="BG464" s="105"/>
      <c r="BH464" s="105"/>
      <c r="BI464" s="105"/>
      <c r="BJ464" s="105"/>
    </row>
    <row r="465" spans="2:62" ht="20.100000000000001" hidden="1" customHeight="1" outlineLevel="1">
      <c r="B465" s="100"/>
      <c r="C465" s="908"/>
      <c r="D465" s="909"/>
      <c r="E465" s="909"/>
      <c r="F465" s="910"/>
      <c r="G465" s="890"/>
      <c r="H465" s="891"/>
      <c r="I465" s="152"/>
      <c r="J465" s="152"/>
      <c r="K465" s="152"/>
      <c r="L465" s="152"/>
      <c r="M465" s="152"/>
      <c r="N465" s="152"/>
      <c r="O465" s="152"/>
      <c r="P465" s="153"/>
      <c r="Q465" s="153"/>
      <c r="R465" s="156">
        <f t="shared" si="359"/>
        <v>0</v>
      </c>
      <c r="S465" s="156">
        <f t="shared" si="360"/>
        <v>0</v>
      </c>
      <c r="U465" s="157">
        <f t="shared" si="367"/>
        <v>0</v>
      </c>
      <c r="W465" s="152"/>
      <c r="X465" s="152"/>
      <c r="Y465" s="152"/>
      <c r="Z465" s="152"/>
      <c r="AA465" s="152"/>
      <c r="AB465" s="152"/>
      <c r="AC465" s="347"/>
      <c r="AD465" s="152"/>
      <c r="AE465" s="152"/>
      <c r="AF465" s="152"/>
      <c r="AG465" s="152"/>
      <c r="AH465" s="152"/>
      <c r="AI465" s="152"/>
      <c r="AJ465" s="347"/>
      <c r="AK465" s="152"/>
      <c r="AL465" s="152"/>
      <c r="AM465" s="295"/>
      <c r="AN465" s="228"/>
      <c r="AO465" s="228"/>
      <c r="AP465" s="228"/>
      <c r="AQ465" s="228"/>
      <c r="AR465" s="228"/>
      <c r="AS465" s="348"/>
      <c r="AT465" s="264">
        <f t="shared" si="363"/>
        <v>0</v>
      </c>
      <c r="AU465" s="259"/>
      <c r="AV465" s="265">
        <f t="shared" si="364"/>
        <v>0</v>
      </c>
      <c r="AX465" s="265">
        <f t="shared" si="368"/>
        <v>0</v>
      </c>
      <c r="AZ465" s="492">
        <f t="shared" si="365"/>
        <v>0</v>
      </c>
      <c r="BB465" s="492">
        <f t="shared" si="366"/>
        <v>0</v>
      </c>
      <c r="BD465" s="265">
        <f t="shared" si="369"/>
        <v>0</v>
      </c>
      <c r="BE465" s="105"/>
      <c r="BF465" s="105"/>
      <c r="BG465" s="105"/>
      <c r="BH465" s="105"/>
      <c r="BI465" s="105"/>
      <c r="BJ465" s="105"/>
    </row>
    <row r="466" spans="2:62" ht="20.100000000000001" hidden="1" customHeight="1" outlineLevel="1">
      <c r="B466" s="100"/>
      <c r="C466" s="908"/>
      <c r="D466" s="909"/>
      <c r="E466" s="909"/>
      <c r="F466" s="910"/>
      <c r="G466" s="890"/>
      <c r="H466" s="891"/>
      <c r="I466" s="152"/>
      <c r="J466" s="152"/>
      <c r="K466" s="152"/>
      <c r="L466" s="152"/>
      <c r="M466" s="152"/>
      <c r="N466" s="152"/>
      <c r="O466" s="152"/>
      <c r="P466" s="153"/>
      <c r="Q466" s="153"/>
      <c r="R466" s="156">
        <f t="shared" si="359"/>
        <v>0</v>
      </c>
      <c r="S466" s="156">
        <f t="shared" si="360"/>
        <v>0</v>
      </c>
      <c r="U466" s="157">
        <f t="shared" si="367"/>
        <v>0</v>
      </c>
      <c r="W466" s="152"/>
      <c r="X466" s="152"/>
      <c r="Y466" s="152"/>
      <c r="Z466" s="152"/>
      <c r="AA466" s="152"/>
      <c r="AB466" s="152"/>
      <c r="AC466" s="347"/>
      <c r="AD466" s="152"/>
      <c r="AE466" s="152"/>
      <c r="AF466" s="152"/>
      <c r="AG466" s="152"/>
      <c r="AH466" s="152"/>
      <c r="AI466" s="152"/>
      <c r="AJ466" s="347"/>
      <c r="AK466" s="152"/>
      <c r="AL466" s="152"/>
      <c r="AM466" s="295"/>
      <c r="AN466" s="228"/>
      <c r="AO466" s="228"/>
      <c r="AP466" s="228"/>
      <c r="AQ466" s="228"/>
      <c r="AR466" s="228"/>
      <c r="AS466" s="348"/>
      <c r="AT466" s="264">
        <f t="shared" si="363"/>
        <v>0</v>
      </c>
      <c r="AU466" s="259"/>
      <c r="AV466" s="265">
        <f t="shared" si="364"/>
        <v>0</v>
      </c>
      <c r="AX466" s="265">
        <f t="shared" si="368"/>
        <v>0</v>
      </c>
      <c r="AZ466" s="492">
        <f t="shared" si="365"/>
        <v>0</v>
      </c>
      <c r="BB466" s="492">
        <f t="shared" si="366"/>
        <v>0</v>
      </c>
      <c r="BD466" s="265">
        <f t="shared" si="369"/>
        <v>0</v>
      </c>
      <c r="BE466" s="105"/>
      <c r="BF466" s="105"/>
      <c r="BG466" s="105"/>
      <c r="BH466" s="105"/>
      <c r="BI466" s="105"/>
      <c r="BJ466" s="105"/>
    </row>
    <row r="467" spans="2:62" ht="20.100000000000001" hidden="1" customHeight="1" outlineLevel="1">
      <c r="B467" s="100"/>
      <c r="C467" s="908"/>
      <c r="D467" s="909"/>
      <c r="E467" s="909"/>
      <c r="F467" s="910"/>
      <c r="G467" s="890"/>
      <c r="H467" s="891"/>
      <c r="I467" s="152"/>
      <c r="J467" s="152"/>
      <c r="K467" s="152"/>
      <c r="L467" s="152"/>
      <c r="M467" s="152"/>
      <c r="N467" s="152"/>
      <c r="O467" s="152"/>
      <c r="P467" s="153"/>
      <c r="Q467" s="153"/>
      <c r="R467" s="156">
        <f t="shared" si="359"/>
        <v>0</v>
      </c>
      <c r="S467" s="156">
        <f t="shared" si="360"/>
        <v>0</v>
      </c>
      <c r="U467" s="157">
        <f t="shared" si="367"/>
        <v>0</v>
      </c>
      <c r="W467" s="152"/>
      <c r="X467" s="152"/>
      <c r="Y467" s="152"/>
      <c r="Z467" s="152"/>
      <c r="AA467" s="152"/>
      <c r="AB467" s="152"/>
      <c r="AC467" s="347"/>
      <c r="AD467" s="152"/>
      <c r="AE467" s="152"/>
      <c r="AF467" s="152"/>
      <c r="AG467" s="152"/>
      <c r="AH467" s="152"/>
      <c r="AI467" s="152"/>
      <c r="AJ467" s="347"/>
      <c r="AK467" s="152"/>
      <c r="AL467" s="152"/>
      <c r="AM467" s="295"/>
      <c r="AN467" s="228"/>
      <c r="AO467" s="228"/>
      <c r="AP467" s="228"/>
      <c r="AQ467" s="228"/>
      <c r="AR467" s="228"/>
      <c r="AS467" s="348"/>
      <c r="AT467" s="264">
        <f t="shared" si="363"/>
        <v>0</v>
      </c>
      <c r="AU467" s="259"/>
      <c r="AV467" s="265">
        <f t="shared" si="364"/>
        <v>0</v>
      </c>
      <c r="AX467" s="265">
        <f t="shared" si="368"/>
        <v>0</v>
      </c>
      <c r="AZ467" s="492">
        <f t="shared" si="365"/>
        <v>0</v>
      </c>
      <c r="BB467" s="492">
        <f t="shared" si="366"/>
        <v>0</v>
      </c>
      <c r="BD467" s="265">
        <f t="shared" si="369"/>
        <v>0</v>
      </c>
      <c r="BE467" s="105"/>
      <c r="BF467" s="105"/>
      <c r="BG467" s="105"/>
      <c r="BH467" s="105"/>
      <c r="BI467" s="105"/>
      <c r="BJ467" s="105"/>
    </row>
    <row r="468" spans="2:62" ht="20.100000000000001" hidden="1" customHeight="1" outlineLevel="1">
      <c r="B468" s="100"/>
      <c r="C468" s="908"/>
      <c r="D468" s="909"/>
      <c r="E468" s="909"/>
      <c r="F468" s="910"/>
      <c r="G468" s="890"/>
      <c r="H468" s="891"/>
      <c r="I468" s="152"/>
      <c r="J468" s="152"/>
      <c r="K468" s="152"/>
      <c r="L468" s="152"/>
      <c r="M468" s="152"/>
      <c r="N468" s="152"/>
      <c r="O468" s="152"/>
      <c r="P468" s="153"/>
      <c r="Q468" s="153"/>
      <c r="R468" s="156">
        <f t="shared" si="359"/>
        <v>0</v>
      </c>
      <c r="S468" s="156">
        <f t="shared" si="360"/>
        <v>0</v>
      </c>
      <c r="U468" s="157">
        <f t="shared" si="367"/>
        <v>0</v>
      </c>
      <c r="W468" s="152"/>
      <c r="X468" s="152"/>
      <c r="Y468" s="152"/>
      <c r="Z468" s="152"/>
      <c r="AA468" s="152"/>
      <c r="AB468" s="152"/>
      <c r="AC468" s="347"/>
      <c r="AD468" s="152"/>
      <c r="AE468" s="152"/>
      <c r="AF468" s="152"/>
      <c r="AG468" s="152"/>
      <c r="AH468" s="152"/>
      <c r="AI468" s="152"/>
      <c r="AJ468" s="347"/>
      <c r="AK468" s="152"/>
      <c r="AL468" s="152"/>
      <c r="AM468" s="295"/>
      <c r="AN468" s="228"/>
      <c r="AO468" s="228"/>
      <c r="AP468" s="228"/>
      <c r="AQ468" s="228"/>
      <c r="AR468" s="228"/>
      <c r="AS468" s="348"/>
      <c r="AT468" s="264">
        <f t="shared" si="363"/>
        <v>0</v>
      </c>
      <c r="AU468" s="259"/>
      <c r="AV468" s="265">
        <f t="shared" si="364"/>
        <v>0</v>
      </c>
      <c r="AX468" s="265">
        <f t="shared" si="368"/>
        <v>0</v>
      </c>
      <c r="AZ468" s="492">
        <f t="shared" si="365"/>
        <v>0</v>
      </c>
      <c r="BB468" s="492">
        <f t="shared" si="366"/>
        <v>0</v>
      </c>
      <c r="BD468" s="265">
        <f t="shared" si="369"/>
        <v>0</v>
      </c>
      <c r="BE468" s="105"/>
      <c r="BF468" s="105"/>
      <c r="BG468" s="105"/>
      <c r="BH468" s="105"/>
      <c r="BI468" s="105"/>
      <c r="BJ468" s="105"/>
    </row>
    <row r="469" spans="2:62" ht="20.100000000000001" hidden="1" customHeight="1" outlineLevel="1">
      <c r="B469" s="100"/>
      <c r="C469" s="908"/>
      <c r="D469" s="909"/>
      <c r="E469" s="909"/>
      <c r="F469" s="910"/>
      <c r="G469" s="890"/>
      <c r="H469" s="891"/>
      <c r="I469" s="152"/>
      <c r="J469" s="152"/>
      <c r="K469" s="152"/>
      <c r="L469" s="152"/>
      <c r="M469" s="152"/>
      <c r="N469" s="152"/>
      <c r="O469" s="152"/>
      <c r="P469" s="153"/>
      <c r="Q469" s="153"/>
      <c r="R469" s="156">
        <f t="shared" si="359"/>
        <v>0</v>
      </c>
      <c r="S469" s="156">
        <f t="shared" si="360"/>
        <v>0</v>
      </c>
      <c r="U469" s="157">
        <f t="shared" si="367"/>
        <v>0</v>
      </c>
      <c r="W469" s="152"/>
      <c r="X469" s="152"/>
      <c r="Y469" s="152"/>
      <c r="Z469" s="152"/>
      <c r="AA469" s="152"/>
      <c r="AB469" s="152"/>
      <c r="AC469" s="347"/>
      <c r="AD469" s="152"/>
      <c r="AE469" s="152"/>
      <c r="AF469" s="152"/>
      <c r="AG469" s="152"/>
      <c r="AH469" s="152"/>
      <c r="AI469" s="152"/>
      <c r="AJ469" s="347"/>
      <c r="AK469" s="152"/>
      <c r="AL469" s="152"/>
      <c r="AM469" s="295"/>
      <c r="AN469" s="228"/>
      <c r="AO469" s="228"/>
      <c r="AP469" s="228"/>
      <c r="AQ469" s="228"/>
      <c r="AR469" s="228"/>
      <c r="AS469" s="348"/>
      <c r="AT469" s="264">
        <f t="shared" si="363"/>
        <v>0</v>
      </c>
      <c r="AU469" s="259"/>
      <c r="AV469" s="265">
        <f t="shared" si="364"/>
        <v>0</v>
      </c>
      <c r="AX469" s="265">
        <f t="shared" si="368"/>
        <v>0</v>
      </c>
      <c r="AZ469" s="492">
        <f t="shared" si="365"/>
        <v>0</v>
      </c>
      <c r="BB469" s="492">
        <f t="shared" si="366"/>
        <v>0</v>
      </c>
      <c r="BD469" s="265">
        <f t="shared" si="369"/>
        <v>0</v>
      </c>
      <c r="BE469" s="105"/>
      <c r="BF469" s="105"/>
      <c r="BG469" s="105"/>
      <c r="BH469" s="105"/>
      <c r="BI469" s="105"/>
      <c r="BJ469" s="105"/>
    </row>
    <row r="470" spans="2:62" ht="9.9499999999999993" hidden="1" customHeight="1" outlineLevel="1">
      <c r="B470" s="101"/>
      <c r="C470" s="208"/>
      <c r="D470" s="208"/>
      <c r="E470" s="208"/>
      <c r="F470" s="208"/>
      <c r="G470" s="237"/>
      <c r="H470" s="207"/>
      <c r="I470" s="257"/>
      <c r="J470" s="257"/>
      <c r="K470" s="257"/>
      <c r="L470" s="257"/>
      <c r="M470" s="257"/>
      <c r="N470" s="257"/>
      <c r="O470" s="257"/>
      <c r="P470" s="256"/>
      <c r="Q470" s="102"/>
      <c r="R470" s="102"/>
      <c r="S470" s="102"/>
      <c r="U470" s="98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Z470" s="493"/>
      <c r="BE470" s="105"/>
      <c r="BF470" s="105"/>
      <c r="BG470" s="105"/>
      <c r="BH470" s="105"/>
      <c r="BI470" s="105"/>
      <c r="BJ470" s="105"/>
    </row>
    <row r="471" spans="2:62" ht="20.100000000000001" customHeight="1" collapsed="1">
      <c r="B471" s="8">
        <f>B454+1</f>
        <v>28</v>
      </c>
      <c r="C471" s="916"/>
      <c r="D471" s="917"/>
      <c r="E471" s="917"/>
      <c r="F471" s="918"/>
      <c r="G471" s="429"/>
      <c r="H471" s="206">
        <v>1</v>
      </c>
      <c r="I471" s="642">
        <f t="shared" ref="I471" si="370">$H471*SUM(I472:I486)</f>
        <v>0</v>
      </c>
      <c r="J471" s="643">
        <f t="shared" ref="J471:O471" si="371">$H471*SUM(J472:J486)</f>
        <v>0</v>
      </c>
      <c r="K471" s="644">
        <f t="shared" si="371"/>
        <v>0</v>
      </c>
      <c r="L471" s="645">
        <f t="shared" si="371"/>
        <v>0</v>
      </c>
      <c r="M471" s="645">
        <f t="shared" si="371"/>
        <v>0</v>
      </c>
      <c r="N471" s="644">
        <f t="shared" si="371"/>
        <v>0</v>
      </c>
      <c r="O471" s="642">
        <f t="shared" si="371"/>
        <v>0</v>
      </c>
      <c r="P471" s="209">
        <f t="shared" ref="P471:Q471" si="372">$H471*SUM(P472:P486)</f>
        <v>0</v>
      </c>
      <c r="Q471" s="210">
        <f t="shared" si="372"/>
        <v>0</v>
      </c>
      <c r="R471" s="136">
        <f t="shared" ref="R471:R486" si="373">P471*(1+Gewinn)*(1+SicherheitAngebot)</f>
        <v>0</v>
      </c>
      <c r="S471" s="137">
        <f t="shared" ref="S471:S486" si="374">Q471*(1+MGKZ)*(1+Gewinn)*(1+SicherheitAngebot)</f>
        <v>0</v>
      </c>
      <c r="U471" s="10">
        <f>I471*$I$7+J471*$J$7+K471*$K$7+L471*$L$7+M471*$M$7+N471*$N$7+O471*$O$7+R471+S471</f>
        <v>0</v>
      </c>
      <c r="W471" s="646">
        <f t="shared" ref="W471:AB471" si="375">$H471*SUM(W472:W486)</f>
        <v>0</v>
      </c>
      <c r="X471" s="647">
        <f t="shared" si="375"/>
        <v>0</v>
      </c>
      <c r="Y471" s="648">
        <f t="shared" si="375"/>
        <v>0</v>
      </c>
      <c r="Z471" s="649">
        <f t="shared" si="375"/>
        <v>0</v>
      </c>
      <c r="AA471" s="648">
        <f t="shared" si="375"/>
        <v>0</v>
      </c>
      <c r="AB471" s="646">
        <f t="shared" si="375"/>
        <v>0</v>
      </c>
      <c r="AC471" s="258"/>
      <c r="AD471" s="646">
        <f t="shared" ref="AD471:AM471" si="376">$H471*SUM(AD472:AD486)</f>
        <v>0</v>
      </c>
      <c r="AE471" s="647">
        <f t="shared" si="376"/>
        <v>0</v>
      </c>
      <c r="AF471" s="648">
        <f t="shared" si="376"/>
        <v>0</v>
      </c>
      <c r="AG471" s="649">
        <f t="shared" si="376"/>
        <v>0</v>
      </c>
      <c r="AH471" s="648">
        <f t="shared" si="376"/>
        <v>0</v>
      </c>
      <c r="AI471" s="646">
        <f t="shared" si="376"/>
        <v>0</v>
      </c>
      <c r="AJ471" s="258"/>
      <c r="AK471" s="653">
        <f t="shared" si="376"/>
        <v>0</v>
      </c>
      <c r="AL471" s="653">
        <f t="shared" si="376"/>
        <v>0</v>
      </c>
      <c r="AM471" s="653">
        <f t="shared" si="376"/>
        <v>0</v>
      </c>
      <c r="AN471" s="227">
        <f>$H471*SUM(AN472:AN486)*(1+Gewinn)*(1+SicherheitAngebot)</f>
        <v>0</v>
      </c>
      <c r="AO471" s="227">
        <f>$H471*SUM(AO472:AO486)*(1+Gewinn)*(1+SicherheitAngebot)</f>
        <v>0</v>
      </c>
      <c r="AP471" s="227">
        <f>$H471*SUM(AP472:AP486)*(1+Gewinn)*(1+SicherheitAngebot)</f>
        <v>0</v>
      </c>
      <c r="AQ471" s="227">
        <f>$H471*SUM(AQ472:AQ486)*(1+Gewinn)*(1+SicherheitAngebot)</f>
        <v>0</v>
      </c>
      <c r="AR471" s="227">
        <f>$H471*SUM(AR472:AR486)*(1+Gewinn)*(1+SicherheitAngebot)</f>
        <v>0</v>
      </c>
      <c r="AS471" s="262"/>
      <c r="AT471" s="263">
        <f t="shared" si="363"/>
        <v>0</v>
      </c>
      <c r="AU471" s="259"/>
      <c r="AV471" s="491">
        <f>AK471*$AK$7+AL471*$AL$7+AM471*$AM$7+SUM(AN471:AR471)+AT471/Zuschläge_IBN+AT471</f>
        <v>0</v>
      </c>
      <c r="AX471" s="685">
        <f>U471+AV471</f>
        <v>0</v>
      </c>
      <c r="AZ471" s="490">
        <f>IF(H471&gt;0,U471/(1+SicherheitAngebot)*(1+Sicherheit),0)</f>
        <v>0</v>
      </c>
      <c r="BB471" s="490">
        <f>IF(H471&gt;0,AV471/(1+SicherheitAngebot)*(1+Sicherheit),0)</f>
        <v>0</v>
      </c>
      <c r="BD471" s="490">
        <f>AZ471+BB471</f>
        <v>0</v>
      </c>
      <c r="BE471" s="105"/>
      <c r="BF471" s="105"/>
      <c r="BG471" s="105"/>
      <c r="BH471" s="105"/>
      <c r="BI471" s="105"/>
      <c r="BJ471" s="105"/>
    </row>
    <row r="472" spans="2:62" ht="20.100000000000001" hidden="1" customHeight="1" outlineLevel="1">
      <c r="B472" s="99"/>
      <c r="C472" s="908"/>
      <c r="D472" s="909"/>
      <c r="E472" s="909"/>
      <c r="F472" s="910"/>
      <c r="G472" s="890"/>
      <c r="H472" s="901"/>
      <c r="I472" s="152"/>
      <c r="J472" s="152"/>
      <c r="K472" s="152"/>
      <c r="L472" s="152"/>
      <c r="M472" s="152"/>
      <c r="N472" s="152"/>
      <c r="O472" s="152"/>
      <c r="P472" s="153"/>
      <c r="Q472" s="153"/>
      <c r="R472" s="156">
        <f t="shared" si="373"/>
        <v>0</v>
      </c>
      <c r="S472" s="156">
        <f t="shared" si="374"/>
        <v>0</v>
      </c>
      <c r="U472" s="157">
        <f>I472*$I$7+J472*$J$7+K472*$K$7+L472*$L$7+M472*$M$7+N472*$N$7+O472*$O$7+R472+S472</f>
        <v>0</v>
      </c>
      <c r="W472" s="152"/>
      <c r="X472" s="152"/>
      <c r="Y472" s="152"/>
      <c r="Z472" s="152"/>
      <c r="AA472" s="152"/>
      <c r="AB472" s="152"/>
      <c r="AC472" s="347"/>
      <c r="AD472" s="152"/>
      <c r="AE472" s="152"/>
      <c r="AF472" s="152"/>
      <c r="AG472" s="152"/>
      <c r="AH472" s="152"/>
      <c r="AI472" s="152"/>
      <c r="AJ472" s="347"/>
      <c r="AK472" s="152"/>
      <c r="AL472" s="152"/>
      <c r="AM472" s="295"/>
      <c r="AN472" s="228"/>
      <c r="AO472" s="228"/>
      <c r="AP472" s="228"/>
      <c r="AQ472" s="228"/>
      <c r="AR472" s="228"/>
      <c r="AS472" s="348"/>
      <c r="AT472" s="264">
        <f t="shared" si="363"/>
        <v>0</v>
      </c>
      <c r="AU472" s="259"/>
      <c r="AV472" s="265">
        <f t="shared" ref="AV472:AV486" si="377">AK472*$AK$7+AL472*$AL$7+AM472*$AM$7+SUM(AN472:AR472)*(1+Gewinn)*(1+SicherheitAngebot)+AT472/Zuschläge_IBN+AT472</f>
        <v>0</v>
      </c>
      <c r="AX472" s="265">
        <f>U472+AV472</f>
        <v>0</v>
      </c>
      <c r="AZ472" s="492">
        <f t="shared" ref="AZ472:AZ486" si="378">U472/(1+SicherheitAngebot)*(1+Sicherheit)</f>
        <v>0</v>
      </c>
      <c r="BB472" s="492">
        <f t="shared" ref="BB472:BB486" si="379">AV472/(1+SicherheitAngebot)*(1+Sicherheit)</f>
        <v>0</v>
      </c>
      <c r="BD472" s="265">
        <f>AZ472+BB472</f>
        <v>0</v>
      </c>
      <c r="BE472" s="105"/>
      <c r="BF472" s="105"/>
      <c r="BG472" s="105"/>
      <c r="BH472" s="105"/>
      <c r="BI472" s="105"/>
      <c r="BJ472" s="105"/>
    </row>
    <row r="473" spans="2:62" ht="20.100000000000001" hidden="1" customHeight="1" outlineLevel="1">
      <c r="B473" s="100"/>
      <c r="C473" s="908"/>
      <c r="D473" s="909"/>
      <c r="E473" s="909"/>
      <c r="F473" s="910"/>
      <c r="G473" s="890"/>
      <c r="H473" s="891"/>
      <c r="I473" s="152"/>
      <c r="J473" s="152"/>
      <c r="K473" s="152"/>
      <c r="L473" s="152"/>
      <c r="M473" s="152"/>
      <c r="N473" s="152"/>
      <c r="O473" s="152"/>
      <c r="P473" s="153"/>
      <c r="Q473" s="153"/>
      <c r="R473" s="156">
        <f t="shared" si="373"/>
        <v>0</v>
      </c>
      <c r="S473" s="156">
        <f t="shared" si="374"/>
        <v>0</v>
      </c>
      <c r="U473" s="157">
        <f t="shared" ref="U473:U486" si="380">I473*$I$7+J473*$J$7+K473*$K$7+L473*$L$7+M473*$M$7+N473*$N$7+O473*$O$7+R473+S473</f>
        <v>0</v>
      </c>
      <c r="W473" s="152"/>
      <c r="X473" s="152"/>
      <c r="Y473" s="152"/>
      <c r="Z473" s="152"/>
      <c r="AA473" s="152"/>
      <c r="AB473" s="152"/>
      <c r="AC473" s="347"/>
      <c r="AD473" s="152"/>
      <c r="AE473" s="152"/>
      <c r="AF473" s="152"/>
      <c r="AG473" s="152"/>
      <c r="AH473" s="152"/>
      <c r="AI473" s="152"/>
      <c r="AJ473" s="347"/>
      <c r="AK473" s="152"/>
      <c r="AL473" s="152"/>
      <c r="AM473" s="295"/>
      <c r="AN473" s="228"/>
      <c r="AO473" s="228"/>
      <c r="AP473" s="228"/>
      <c r="AQ473" s="228"/>
      <c r="AR473" s="228"/>
      <c r="AS473" s="348"/>
      <c r="AT473" s="264">
        <f t="shared" si="363"/>
        <v>0</v>
      </c>
      <c r="AU473" s="259"/>
      <c r="AV473" s="265">
        <f t="shared" si="377"/>
        <v>0</v>
      </c>
      <c r="AX473" s="265">
        <f t="shared" ref="AX473:AX486" si="381">U473+AV473</f>
        <v>0</v>
      </c>
      <c r="AZ473" s="492">
        <f t="shared" si="378"/>
        <v>0</v>
      </c>
      <c r="BB473" s="492">
        <f t="shared" si="379"/>
        <v>0</v>
      </c>
      <c r="BD473" s="265">
        <f t="shared" ref="BD473:BD486" si="382">AZ473+BB473</f>
        <v>0</v>
      </c>
      <c r="BE473" s="105"/>
      <c r="BF473" s="105"/>
      <c r="BG473" s="105"/>
      <c r="BH473" s="105"/>
      <c r="BI473" s="105"/>
      <c r="BJ473" s="105"/>
    </row>
    <row r="474" spans="2:62" ht="20.100000000000001" hidden="1" customHeight="1" outlineLevel="1">
      <c r="B474" s="100"/>
      <c r="C474" s="908"/>
      <c r="D474" s="909"/>
      <c r="E474" s="909"/>
      <c r="F474" s="910"/>
      <c r="G474" s="890"/>
      <c r="H474" s="891"/>
      <c r="I474" s="152"/>
      <c r="J474" s="152"/>
      <c r="K474" s="152"/>
      <c r="L474" s="152"/>
      <c r="M474" s="152"/>
      <c r="N474" s="152"/>
      <c r="O474" s="152"/>
      <c r="P474" s="153"/>
      <c r="Q474" s="153"/>
      <c r="R474" s="156">
        <f t="shared" si="373"/>
        <v>0</v>
      </c>
      <c r="S474" s="156">
        <f t="shared" si="374"/>
        <v>0</v>
      </c>
      <c r="U474" s="157">
        <f t="shared" si="380"/>
        <v>0</v>
      </c>
      <c r="W474" s="152"/>
      <c r="X474" s="152"/>
      <c r="Y474" s="152"/>
      <c r="Z474" s="152"/>
      <c r="AA474" s="152"/>
      <c r="AB474" s="152"/>
      <c r="AC474" s="347"/>
      <c r="AD474" s="152"/>
      <c r="AE474" s="152"/>
      <c r="AF474" s="152"/>
      <c r="AG474" s="152"/>
      <c r="AH474" s="152"/>
      <c r="AI474" s="152"/>
      <c r="AJ474" s="347"/>
      <c r="AK474" s="152"/>
      <c r="AL474" s="152"/>
      <c r="AM474" s="295"/>
      <c r="AN474" s="228"/>
      <c r="AO474" s="228"/>
      <c r="AP474" s="228"/>
      <c r="AQ474" s="228"/>
      <c r="AR474" s="228"/>
      <c r="AS474" s="348"/>
      <c r="AT474" s="264">
        <f t="shared" si="363"/>
        <v>0</v>
      </c>
      <c r="AU474" s="259"/>
      <c r="AV474" s="265">
        <f t="shared" si="377"/>
        <v>0</v>
      </c>
      <c r="AX474" s="265">
        <f t="shared" si="381"/>
        <v>0</v>
      </c>
      <c r="AZ474" s="492">
        <f t="shared" si="378"/>
        <v>0</v>
      </c>
      <c r="BB474" s="492">
        <f t="shared" si="379"/>
        <v>0</v>
      </c>
      <c r="BD474" s="265">
        <f t="shared" si="382"/>
        <v>0</v>
      </c>
      <c r="BE474" s="105"/>
      <c r="BF474" s="105"/>
      <c r="BG474" s="105"/>
      <c r="BH474" s="105"/>
      <c r="BI474" s="105"/>
      <c r="BJ474" s="105"/>
    </row>
    <row r="475" spans="2:62" ht="20.100000000000001" hidden="1" customHeight="1" outlineLevel="1">
      <c r="B475" s="100"/>
      <c r="C475" s="908"/>
      <c r="D475" s="909"/>
      <c r="E475" s="909"/>
      <c r="F475" s="910"/>
      <c r="G475" s="890"/>
      <c r="H475" s="891"/>
      <c r="I475" s="152"/>
      <c r="J475" s="152"/>
      <c r="K475" s="152"/>
      <c r="L475" s="152"/>
      <c r="M475" s="152"/>
      <c r="N475" s="152"/>
      <c r="O475" s="152"/>
      <c r="P475" s="153"/>
      <c r="Q475" s="153"/>
      <c r="R475" s="156">
        <f t="shared" si="373"/>
        <v>0</v>
      </c>
      <c r="S475" s="156">
        <f t="shared" si="374"/>
        <v>0</v>
      </c>
      <c r="U475" s="157">
        <f t="shared" si="380"/>
        <v>0</v>
      </c>
      <c r="W475" s="152"/>
      <c r="X475" s="152"/>
      <c r="Y475" s="152"/>
      <c r="Z475" s="152"/>
      <c r="AA475" s="152"/>
      <c r="AB475" s="152"/>
      <c r="AC475" s="347"/>
      <c r="AD475" s="152"/>
      <c r="AE475" s="152"/>
      <c r="AF475" s="152"/>
      <c r="AG475" s="152"/>
      <c r="AH475" s="152"/>
      <c r="AI475" s="152"/>
      <c r="AJ475" s="347"/>
      <c r="AK475" s="152"/>
      <c r="AL475" s="152"/>
      <c r="AM475" s="295"/>
      <c r="AN475" s="228"/>
      <c r="AO475" s="228"/>
      <c r="AP475" s="228"/>
      <c r="AQ475" s="228"/>
      <c r="AR475" s="228"/>
      <c r="AS475" s="348"/>
      <c r="AT475" s="264">
        <f t="shared" si="363"/>
        <v>0</v>
      </c>
      <c r="AU475" s="259"/>
      <c r="AV475" s="265">
        <f t="shared" si="377"/>
        <v>0</v>
      </c>
      <c r="AX475" s="265">
        <f t="shared" si="381"/>
        <v>0</v>
      </c>
      <c r="AZ475" s="492">
        <f t="shared" si="378"/>
        <v>0</v>
      </c>
      <c r="BB475" s="492">
        <f t="shared" si="379"/>
        <v>0</v>
      </c>
      <c r="BD475" s="265">
        <f t="shared" si="382"/>
        <v>0</v>
      </c>
      <c r="BE475" s="105"/>
      <c r="BF475" s="105"/>
      <c r="BG475" s="105"/>
      <c r="BH475" s="105"/>
      <c r="BI475" s="105"/>
      <c r="BJ475" s="105"/>
    </row>
    <row r="476" spans="2:62" ht="20.100000000000001" hidden="1" customHeight="1" outlineLevel="1">
      <c r="B476" s="100"/>
      <c r="C476" s="908"/>
      <c r="D476" s="909"/>
      <c r="E476" s="909"/>
      <c r="F476" s="910"/>
      <c r="G476" s="890"/>
      <c r="H476" s="891"/>
      <c r="I476" s="152"/>
      <c r="J476" s="152"/>
      <c r="K476" s="152"/>
      <c r="L476" s="152"/>
      <c r="M476" s="152"/>
      <c r="N476" s="152"/>
      <c r="O476" s="152"/>
      <c r="P476" s="153"/>
      <c r="Q476" s="153"/>
      <c r="R476" s="156">
        <f t="shared" si="373"/>
        <v>0</v>
      </c>
      <c r="S476" s="156">
        <f t="shared" si="374"/>
        <v>0</v>
      </c>
      <c r="U476" s="157">
        <f t="shared" si="380"/>
        <v>0</v>
      </c>
      <c r="W476" s="152"/>
      <c r="X476" s="152"/>
      <c r="Y476" s="152"/>
      <c r="Z476" s="152"/>
      <c r="AA476" s="152"/>
      <c r="AB476" s="152"/>
      <c r="AC476" s="347"/>
      <c r="AD476" s="152"/>
      <c r="AE476" s="152"/>
      <c r="AF476" s="152"/>
      <c r="AG476" s="152"/>
      <c r="AH476" s="152"/>
      <c r="AI476" s="152"/>
      <c r="AJ476" s="347"/>
      <c r="AK476" s="152"/>
      <c r="AL476" s="152"/>
      <c r="AM476" s="295"/>
      <c r="AN476" s="228"/>
      <c r="AO476" s="228"/>
      <c r="AP476" s="228"/>
      <c r="AQ476" s="228"/>
      <c r="AR476" s="228"/>
      <c r="AS476" s="348"/>
      <c r="AT476" s="264">
        <f t="shared" si="363"/>
        <v>0</v>
      </c>
      <c r="AU476" s="259"/>
      <c r="AV476" s="265">
        <f t="shared" si="377"/>
        <v>0</v>
      </c>
      <c r="AX476" s="265">
        <f t="shared" si="381"/>
        <v>0</v>
      </c>
      <c r="AZ476" s="492">
        <f t="shared" si="378"/>
        <v>0</v>
      </c>
      <c r="BB476" s="492">
        <f t="shared" si="379"/>
        <v>0</v>
      </c>
      <c r="BD476" s="265">
        <f t="shared" si="382"/>
        <v>0</v>
      </c>
      <c r="BE476" s="105"/>
      <c r="BF476" s="105"/>
      <c r="BG476" s="105"/>
      <c r="BH476" s="105"/>
      <c r="BI476" s="105"/>
      <c r="BJ476" s="105"/>
    </row>
    <row r="477" spans="2:62" ht="20.100000000000001" hidden="1" customHeight="1" outlineLevel="1">
      <c r="B477" s="100"/>
      <c r="C477" s="908"/>
      <c r="D477" s="909"/>
      <c r="E477" s="909"/>
      <c r="F477" s="910"/>
      <c r="G477" s="890"/>
      <c r="H477" s="891"/>
      <c r="I477" s="152"/>
      <c r="J477" s="152"/>
      <c r="K477" s="152"/>
      <c r="L477" s="152"/>
      <c r="M477" s="152"/>
      <c r="N477" s="152"/>
      <c r="O477" s="152"/>
      <c r="P477" s="153"/>
      <c r="Q477" s="153"/>
      <c r="R477" s="156">
        <f t="shared" si="373"/>
        <v>0</v>
      </c>
      <c r="S477" s="156">
        <f t="shared" si="374"/>
        <v>0</v>
      </c>
      <c r="U477" s="157">
        <f t="shared" si="380"/>
        <v>0</v>
      </c>
      <c r="W477" s="152"/>
      <c r="X477" s="152"/>
      <c r="Y477" s="152"/>
      <c r="Z477" s="152"/>
      <c r="AA477" s="152"/>
      <c r="AB477" s="152"/>
      <c r="AC477" s="347"/>
      <c r="AD477" s="152"/>
      <c r="AE477" s="152"/>
      <c r="AF477" s="152"/>
      <c r="AG477" s="152"/>
      <c r="AH477" s="152"/>
      <c r="AI477" s="152"/>
      <c r="AJ477" s="347"/>
      <c r="AK477" s="152"/>
      <c r="AL477" s="152"/>
      <c r="AM477" s="295"/>
      <c r="AN477" s="228"/>
      <c r="AO477" s="228"/>
      <c r="AP477" s="228"/>
      <c r="AQ477" s="228"/>
      <c r="AR477" s="228"/>
      <c r="AS477" s="348"/>
      <c r="AT477" s="264">
        <f t="shared" si="363"/>
        <v>0</v>
      </c>
      <c r="AU477" s="259"/>
      <c r="AV477" s="265">
        <f t="shared" si="377"/>
        <v>0</v>
      </c>
      <c r="AX477" s="265">
        <f t="shared" si="381"/>
        <v>0</v>
      </c>
      <c r="AZ477" s="492">
        <f t="shared" si="378"/>
        <v>0</v>
      </c>
      <c r="BB477" s="492">
        <f t="shared" si="379"/>
        <v>0</v>
      </c>
      <c r="BD477" s="265">
        <f t="shared" si="382"/>
        <v>0</v>
      </c>
      <c r="BE477" s="105"/>
      <c r="BF477" s="105"/>
      <c r="BG477" s="105"/>
      <c r="BH477" s="105"/>
      <c r="BI477" s="105"/>
      <c r="BJ477" s="105"/>
    </row>
    <row r="478" spans="2:62" ht="20.100000000000001" hidden="1" customHeight="1" outlineLevel="1">
      <c r="B478" s="100"/>
      <c r="C478" s="908"/>
      <c r="D478" s="909"/>
      <c r="E478" s="909"/>
      <c r="F478" s="910"/>
      <c r="G478" s="890"/>
      <c r="H478" s="891"/>
      <c r="I478" s="152"/>
      <c r="J478" s="152"/>
      <c r="K478" s="152"/>
      <c r="L478" s="152"/>
      <c r="M478" s="152"/>
      <c r="N478" s="152"/>
      <c r="O478" s="152"/>
      <c r="P478" s="153"/>
      <c r="Q478" s="153"/>
      <c r="R478" s="156">
        <f t="shared" si="373"/>
        <v>0</v>
      </c>
      <c r="S478" s="156">
        <f t="shared" si="374"/>
        <v>0</v>
      </c>
      <c r="U478" s="157">
        <f t="shared" si="380"/>
        <v>0</v>
      </c>
      <c r="W478" s="152"/>
      <c r="X478" s="152"/>
      <c r="Y478" s="152"/>
      <c r="Z478" s="152"/>
      <c r="AA478" s="152"/>
      <c r="AB478" s="152"/>
      <c r="AC478" s="347"/>
      <c r="AD478" s="152"/>
      <c r="AE478" s="152"/>
      <c r="AF478" s="152"/>
      <c r="AG478" s="152"/>
      <c r="AH478" s="152"/>
      <c r="AI478" s="152"/>
      <c r="AJ478" s="347"/>
      <c r="AK478" s="152"/>
      <c r="AL478" s="152"/>
      <c r="AM478" s="295"/>
      <c r="AN478" s="228"/>
      <c r="AO478" s="228"/>
      <c r="AP478" s="228"/>
      <c r="AQ478" s="228"/>
      <c r="AR478" s="228"/>
      <c r="AS478" s="348"/>
      <c r="AT478" s="264">
        <f t="shared" si="363"/>
        <v>0</v>
      </c>
      <c r="AU478" s="259"/>
      <c r="AV478" s="265">
        <f t="shared" si="377"/>
        <v>0</v>
      </c>
      <c r="AX478" s="265">
        <f t="shared" si="381"/>
        <v>0</v>
      </c>
      <c r="AZ478" s="492">
        <f t="shared" si="378"/>
        <v>0</v>
      </c>
      <c r="BB478" s="492">
        <f t="shared" si="379"/>
        <v>0</v>
      </c>
      <c r="BD478" s="265">
        <f t="shared" si="382"/>
        <v>0</v>
      </c>
      <c r="BE478" s="105"/>
      <c r="BF478" s="105"/>
      <c r="BG478" s="105"/>
      <c r="BH478" s="105"/>
      <c r="BI478" s="105"/>
      <c r="BJ478" s="105"/>
    </row>
    <row r="479" spans="2:62" ht="20.100000000000001" hidden="1" customHeight="1" outlineLevel="1">
      <c r="B479" s="100"/>
      <c r="C479" s="908"/>
      <c r="D479" s="909"/>
      <c r="E479" s="909"/>
      <c r="F479" s="910"/>
      <c r="G479" s="890"/>
      <c r="H479" s="891"/>
      <c r="I479" s="152"/>
      <c r="J479" s="152"/>
      <c r="K479" s="152"/>
      <c r="L479" s="152"/>
      <c r="M479" s="152"/>
      <c r="N479" s="152"/>
      <c r="O479" s="152"/>
      <c r="P479" s="153"/>
      <c r="Q479" s="153"/>
      <c r="R479" s="156">
        <f t="shared" si="373"/>
        <v>0</v>
      </c>
      <c r="S479" s="156">
        <f t="shared" si="374"/>
        <v>0</v>
      </c>
      <c r="U479" s="157">
        <f t="shared" si="380"/>
        <v>0</v>
      </c>
      <c r="W479" s="152"/>
      <c r="X479" s="152"/>
      <c r="Y479" s="152"/>
      <c r="Z479" s="152"/>
      <c r="AA479" s="152"/>
      <c r="AB479" s="152"/>
      <c r="AC479" s="347"/>
      <c r="AD479" s="152"/>
      <c r="AE479" s="152"/>
      <c r="AF479" s="152"/>
      <c r="AG479" s="152"/>
      <c r="AH479" s="152"/>
      <c r="AI479" s="152"/>
      <c r="AJ479" s="347"/>
      <c r="AK479" s="152"/>
      <c r="AL479" s="152"/>
      <c r="AM479" s="295"/>
      <c r="AN479" s="228"/>
      <c r="AO479" s="228"/>
      <c r="AP479" s="228"/>
      <c r="AQ479" s="228"/>
      <c r="AR479" s="228"/>
      <c r="AS479" s="348"/>
      <c r="AT479" s="264">
        <f t="shared" si="363"/>
        <v>0</v>
      </c>
      <c r="AU479" s="259"/>
      <c r="AV479" s="265">
        <f t="shared" si="377"/>
        <v>0</v>
      </c>
      <c r="AX479" s="265">
        <f t="shared" si="381"/>
        <v>0</v>
      </c>
      <c r="AZ479" s="492">
        <f t="shared" si="378"/>
        <v>0</v>
      </c>
      <c r="BB479" s="492">
        <f t="shared" si="379"/>
        <v>0</v>
      </c>
      <c r="BD479" s="265">
        <f t="shared" si="382"/>
        <v>0</v>
      </c>
      <c r="BE479" s="105"/>
      <c r="BF479" s="105"/>
      <c r="BG479" s="105"/>
      <c r="BH479" s="105"/>
      <c r="BI479" s="105"/>
      <c r="BJ479" s="105"/>
    </row>
    <row r="480" spans="2:62" ht="20.100000000000001" hidden="1" customHeight="1" outlineLevel="1">
      <c r="B480" s="100"/>
      <c r="C480" s="908"/>
      <c r="D480" s="909"/>
      <c r="E480" s="909"/>
      <c r="F480" s="910"/>
      <c r="G480" s="890"/>
      <c r="H480" s="891"/>
      <c r="I480" s="152"/>
      <c r="J480" s="152"/>
      <c r="K480" s="152"/>
      <c r="L480" s="152"/>
      <c r="M480" s="152"/>
      <c r="N480" s="152"/>
      <c r="O480" s="152"/>
      <c r="P480" s="153"/>
      <c r="Q480" s="153"/>
      <c r="R480" s="156">
        <f t="shared" si="373"/>
        <v>0</v>
      </c>
      <c r="S480" s="156">
        <f t="shared" si="374"/>
        <v>0</v>
      </c>
      <c r="U480" s="157">
        <f t="shared" si="380"/>
        <v>0</v>
      </c>
      <c r="W480" s="152"/>
      <c r="X480" s="152"/>
      <c r="Y480" s="152"/>
      <c r="Z480" s="152"/>
      <c r="AA480" s="152"/>
      <c r="AB480" s="152"/>
      <c r="AC480" s="347"/>
      <c r="AD480" s="152"/>
      <c r="AE480" s="152"/>
      <c r="AF480" s="152"/>
      <c r="AG480" s="152"/>
      <c r="AH480" s="152"/>
      <c r="AI480" s="152"/>
      <c r="AJ480" s="347"/>
      <c r="AK480" s="152"/>
      <c r="AL480" s="152"/>
      <c r="AM480" s="295"/>
      <c r="AN480" s="228"/>
      <c r="AO480" s="228"/>
      <c r="AP480" s="228"/>
      <c r="AQ480" s="228"/>
      <c r="AR480" s="228"/>
      <c r="AS480" s="348"/>
      <c r="AT480" s="264">
        <f t="shared" si="363"/>
        <v>0</v>
      </c>
      <c r="AU480" s="259"/>
      <c r="AV480" s="265">
        <f t="shared" si="377"/>
        <v>0</v>
      </c>
      <c r="AX480" s="265">
        <f t="shared" si="381"/>
        <v>0</v>
      </c>
      <c r="AZ480" s="492">
        <f t="shared" si="378"/>
        <v>0</v>
      </c>
      <c r="BB480" s="492">
        <f t="shared" si="379"/>
        <v>0</v>
      </c>
      <c r="BD480" s="265">
        <f t="shared" si="382"/>
        <v>0</v>
      </c>
      <c r="BE480" s="105"/>
      <c r="BF480" s="105"/>
      <c r="BG480" s="105"/>
      <c r="BH480" s="105"/>
      <c r="BI480" s="105"/>
      <c r="BJ480" s="105"/>
    </row>
    <row r="481" spans="2:62" ht="20.100000000000001" hidden="1" customHeight="1" outlineLevel="1">
      <c r="B481" s="100"/>
      <c r="C481" s="908"/>
      <c r="D481" s="909"/>
      <c r="E481" s="909"/>
      <c r="F481" s="910"/>
      <c r="G481" s="890"/>
      <c r="H481" s="891"/>
      <c r="I481" s="152"/>
      <c r="J481" s="152"/>
      <c r="K481" s="152"/>
      <c r="L481" s="152"/>
      <c r="M481" s="152"/>
      <c r="N481" s="152"/>
      <c r="O481" s="152"/>
      <c r="P481" s="153"/>
      <c r="Q481" s="153"/>
      <c r="R481" s="156">
        <f t="shared" si="373"/>
        <v>0</v>
      </c>
      <c r="S481" s="156">
        <f t="shared" si="374"/>
        <v>0</v>
      </c>
      <c r="U481" s="157">
        <f t="shared" si="380"/>
        <v>0</v>
      </c>
      <c r="W481" s="152"/>
      <c r="X481" s="152"/>
      <c r="Y481" s="152"/>
      <c r="Z481" s="152"/>
      <c r="AA481" s="152"/>
      <c r="AB481" s="152"/>
      <c r="AC481" s="347"/>
      <c r="AD481" s="152"/>
      <c r="AE481" s="152"/>
      <c r="AF481" s="152"/>
      <c r="AG481" s="152"/>
      <c r="AH481" s="152"/>
      <c r="AI481" s="152"/>
      <c r="AJ481" s="347"/>
      <c r="AK481" s="152"/>
      <c r="AL481" s="152"/>
      <c r="AM481" s="295"/>
      <c r="AN481" s="228"/>
      <c r="AO481" s="228"/>
      <c r="AP481" s="228"/>
      <c r="AQ481" s="228"/>
      <c r="AR481" s="228"/>
      <c r="AS481" s="348"/>
      <c r="AT481" s="264">
        <f t="shared" si="363"/>
        <v>0</v>
      </c>
      <c r="AU481" s="259"/>
      <c r="AV481" s="265">
        <f t="shared" si="377"/>
        <v>0</v>
      </c>
      <c r="AX481" s="265">
        <f t="shared" si="381"/>
        <v>0</v>
      </c>
      <c r="AZ481" s="492">
        <f t="shared" si="378"/>
        <v>0</v>
      </c>
      <c r="BB481" s="492">
        <f t="shared" si="379"/>
        <v>0</v>
      </c>
      <c r="BD481" s="265">
        <f t="shared" si="382"/>
        <v>0</v>
      </c>
      <c r="BE481" s="105"/>
      <c r="BF481" s="105"/>
      <c r="BG481" s="105"/>
      <c r="BH481" s="105"/>
      <c r="BI481" s="105"/>
      <c r="BJ481" s="105"/>
    </row>
    <row r="482" spans="2:62" ht="20.100000000000001" hidden="1" customHeight="1" outlineLevel="1">
      <c r="B482" s="100"/>
      <c r="C482" s="908"/>
      <c r="D482" s="909"/>
      <c r="E482" s="909"/>
      <c r="F482" s="910"/>
      <c r="G482" s="890"/>
      <c r="H482" s="891"/>
      <c r="I482" s="152"/>
      <c r="J482" s="152"/>
      <c r="K482" s="152"/>
      <c r="L482" s="152"/>
      <c r="M482" s="152"/>
      <c r="N482" s="152"/>
      <c r="O482" s="152"/>
      <c r="P482" s="153"/>
      <c r="Q482" s="153"/>
      <c r="R482" s="156">
        <f t="shared" si="373"/>
        <v>0</v>
      </c>
      <c r="S482" s="156">
        <f t="shared" si="374"/>
        <v>0</v>
      </c>
      <c r="U482" s="157">
        <f t="shared" si="380"/>
        <v>0</v>
      </c>
      <c r="W482" s="152"/>
      <c r="X482" s="152"/>
      <c r="Y482" s="152"/>
      <c r="Z482" s="152"/>
      <c r="AA482" s="152"/>
      <c r="AB482" s="152"/>
      <c r="AC482" s="347"/>
      <c r="AD482" s="152"/>
      <c r="AE482" s="152"/>
      <c r="AF482" s="152"/>
      <c r="AG482" s="152"/>
      <c r="AH482" s="152"/>
      <c r="AI482" s="152"/>
      <c r="AJ482" s="347"/>
      <c r="AK482" s="152"/>
      <c r="AL482" s="152"/>
      <c r="AM482" s="295"/>
      <c r="AN482" s="228"/>
      <c r="AO482" s="228"/>
      <c r="AP482" s="228"/>
      <c r="AQ482" s="228"/>
      <c r="AR482" s="228"/>
      <c r="AS482" s="348"/>
      <c r="AT482" s="264">
        <f t="shared" si="363"/>
        <v>0</v>
      </c>
      <c r="AU482" s="259"/>
      <c r="AV482" s="265">
        <f t="shared" si="377"/>
        <v>0</v>
      </c>
      <c r="AX482" s="265">
        <f t="shared" si="381"/>
        <v>0</v>
      </c>
      <c r="AZ482" s="492">
        <f t="shared" si="378"/>
        <v>0</v>
      </c>
      <c r="BB482" s="492">
        <f t="shared" si="379"/>
        <v>0</v>
      </c>
      <c r="BD482" s="265">
        <f t="shared" si="382"/>
        <v>0</v>
      </c>
      <c r="BE482" s="105"/>
      <c r="BF482" s="105"/>
      <c r="BG482" s="105"/>
      <c r="BH482" s="105"/>
      <c r="BI482" s="105"/>
      <c r="BJ482" s="105"/>
    </row>
    <row r="483" spans="2:62" ht="20.100000000000001" hidden="1" customHeight="1" outlineLevel="1">
      <c r="B483" s="100"/>
      <c r="C483" s="908"/>
      <c r="D483" s="909"/>
      <c r="E483" s="909"/>
      <c r="F483" s="910"/>
      <c r="G483" s="890"/>
      <c r="H483" s="891"/>
      <c r="I483" s="152"/>
      <c r="J483" s="152"/>
      <c r="K483" s="152"/>
      <c r="L483" s="152"/>
      <c r="M483" s="152"/>
      <c r="N483" s="152"/>
      <c r="O483" s="152"/>
      <c r="P483" s="153"/>
      <c r="Q483" s="153"/>
      <c r="R483" s="156">
        <f t="shared" si="373"/>
        <v>0</v>
      </c>
      <c r="S483" s="156">
        <f t="shared" si="374"/>
        <v>0</v>
      </c>
      <c r="U483" s="157">
        <f t="shared" si="380"/>
        <v>0</v>
      </c>
      <c r="W483" s="152"/>
      <c r="X483" s="152"/>
      <c r="Y483" s="152"/>
      <c r="Z483" s="152"/>
      <c r="AA483" s="152"/>
      <c r="AB483" s="152"/>
      <c r="AC483" s="347"/>
      <c r="AD483" s="152"/>
      <c r="AE483" s="152"/>
      <c r="AF483" s="152"/>
      <c r="AG483" s="152"/>
      <c r="AH483" s="152"/>
      <c r="AI483" s="152"/>
      <c r="AJ483" s="347"/>
      <c r="AK483" s="152"/>
      <c r="AL483" s="152"/>
      <c r="AM483" s="295"/>
      <c r="AN483" s="228"/>
      <c r="AO483" s="228"/>
      <c r="AP483" s="228"/>
      <c r="AQ483" s="228"/>
      <c r="AR483" s="228"/>
      <c r="AS483" s="348"/>
      <c r="AT483" s="264">
        <f t="shared" si="363"/>
        <v>0</v>
      </c>
      <c r="AU483" s="259"/>
      <c r="AV483" s="265">
        <f t="shared" si="377"/>
        <v>0</v>
      </c>
      <c r="AX483" s="265">
        <f t="shared" si="381"/>
        <v>0</v>
      </c>
      <c r="AZ483" s="492">
        <f t="shared" si="378"/>
        <v>0</v>
      </c>
      <c r="BB483" s="492">
        <f t="shared" si="379"/>
        <v>0</v>
      </c>
      <c r="BD483" s="265">
        <f t="shared" si="382"/>
        <v>0</v>
      </c>
      <c r="BE483" s="105"/>
      <c r="BF483" s="105"/>
      <c r="BG483" s="105"/>
      <c r="BH483" s="105"/>
      <c r="BI483" s="105"/>
      <c r="BJ483" s="105"/>
    </row>
    <row r="484" spans="2:62" ht="20.100000000000001" hidden="1" customHeight="1" outlineLevel="1">
      <c r="B484" s="100"/>
      <c r="C484" s="908"/>
      <c r="D484" s="909"/>
      <c r="E484" s="909"/>
      <c r="F484" s="910"/>
      <c r="G484" s="890"/>
      <c r="H484" s="891"/>
      <c r="I484" s="152"/>
      <c r="J484" s="152"/>
      <c r="K484" s="152"/>
      <c r="L484" s="152"/>
      <c r="M484" s="152"/>
      <c r="N484" s="152"/>
      <c r="O484" s="152"/>
      <c r="P484" s="153"/>
      <c r="Q484" s="153"/>
      <c r="R484" s="156">
        <f t="shared" si="373"/>
        <v>0</v>
      </c>
      <c r="S484" s="156">
        <f t="shared" si="374"/>
        <v>0</v>
      </c>
      <c r="U484" s="157">
        <f t="shared" si="380"/>
        <v>0</v>
      </c>
      <c r="W484" s="152"/>
      <c r="X484" s="152"/>
      <c r="Y484" s="152"/>
      <c r="Z484" s="152"/>
      <c r="AA484" s="152"/>
      <c r="AB484" s="152"/>
      <c r="AC484" s="347"/>
      <c r="AD484" s="152"/>
      <c r="AE484" s="152"/>
      <c r="AF484" s="152"/>
      <c r="AG484" s="152"/>
      <c r="AH484" s="152"/>
      <c r="AI484" s="152"/>
      <c r="AJ484" s="347"/>
      <c r="AK484" s="152"/>
      <c r="AL484" s="152"/>
      <c r="AM484" s="295"/>
      <c r="AN484" s="228"/>
      <c r="AO484" s="228"/>
      <c r="AP484" s="228"/>
      <c r="AQ484" s="228"/>
      <c r="AR484" s="228"/>
      <c r="AS484" s="348"/>
      <c r="AT484" s="264">
        <f t="shared" si="363"/>
        <v>0</v>
      </c>
      <c r="AU484" s="259"/>
      <c r="AV484" s="265">
        <f t="shared" si="377"/>
        <v>0</v>
      </c>
      <c r="AX484" s="265">
        <f t="shared" si="381"/>
        <v>0</v>
      </c>
      <c r="AZ484" s="492">
        <f t="shared" si="378"/>
        <v>0</v>
      </c>
      <c r="BB484" s="492">
        <f t="shared" si="379"/>
        <v>0</v>
      </c>
      <c r="BD484" s="265">
        <f t="shared" si="382"/>
        <v>0</v>
      </c>
      <c r="BE484" s="105"/>
      <c r="BF484" s="105"/>
      <c r="BG484" s="105"/>
      <c r="BH484" s="105"/>
      <c r="BI484" s="105"/>
      <c r="BJ484" s="105"/>
    </row>
    <row r="485" spans="2:62" ht="20.100000000000001" hidden="1" customHeight="1" outlineLevel="1">
      <c r="B485" s="100"/>
      <c r="C485" s="908"/>
      <c r="D485" s="909"/>
      <c r="E485" s="909"/>
      <c r="F485" s="910"/>
      <c r="G485" s="890"/>
      <c r="H485" s="891"/>
      <c r="I485" s="152"/>
      <c r="J485" s="152"/>
      <c r="K485" s="152"/>
      <c r="L485" s="152"/>
      <c r="M485" s="152"/>
      <c r="N485" s="152"/>
      <c r="O485" s="152"/>
      <c r="P485" s="153"/>
      <c r="Q485" s="153"/>
      <c r="R485" s="156">
        <f t="shared" si="373"/>
        <v>0</v>
      </c>
      <c r="S485" s="156">
        <f t="shared" si="374"/>
        <v>0</v>
      </c>
      <c r="U485" s="157">
        <f t="shared" si="380"/>
        <v>0</v>
      </c>
      <c r="W485" s="152"/>
      <c r="X485" s="152"/>
      <c r="Y485" s="152"/>
      <c r="Z485" s="152"/>
      <c r="AA485" s="152"/>
      <c r="AB485" s="152"/>
      <c r="AC485" s="347"/>
      <c r="AD485" s="152"/>
      <c r="AE485" s="152"/>
      <c r="AF485" s="152"/>
      <c r="AG485" s="152"/>
      <c r="AH485" s="152"/>
      <c r="AI485" s="152"/>
      <c r="AJ485" s="347"/>
      <c r="AK485" s="152"/>
      <c r="AL485" s="152"/>
      <c r="AM485" s="295"/>
      <c r="AN485" s="228"/>
      <c r="AO485" s="228"/>
      <c r="AP485" s="228"/>
      <c r="AQ485" s="228"/>
      <c r="AR485" s="228"/>
      <c r="AS485" s="348"/>
      <c r="AT485" s="264">
        <f t="shared" si="363"/>
        <v>0</v>
      </c>
      <c r="AU485" s="259"/>
      <c r="AV485" s="265">
        <f t="shared" si="377"/>
        <v>0</v>
      </c>
      <c r="AX485" s="265">
        <f t="shared" si="381"/>
        <v>0</v>
      </c>
      <c r="AZ485" s="492">
        <f t="shared" si="378"/>
        <v>0</v>
      </c>
      <c r="BB485" s="492">
        <f t="shared" si="379"/>
        <v>0</v>
      </c>
      <c r="BD485" s="265">
        <f t="shared" si="382"/>
        <v>0</v>
      </c>
      <c r="BE485" s="105"/>
      <c r="BF485" s="105"/>
      <c r="BG485" s="105"/>
      <c r="BH485" s="105"/>
      <c r="BI485" s="105"/>
      <c r="BJ485" s="105"/>
    </row>
    <row r="486" spans="2:62" ht="20.100000000000001" hidden="1" customHeight="1" outlineLevel="1">
      <c r="B486" s="100"/>
      <c r="C486" s="908"/>
      <c r="D486" s="909"/>
      <c r="E486" s="909"/>
      <c r="F486" s="910"/>
      <c r="G486" s="890"/>
      <c r="H486" s="891"/>
      <c r="I486" s="152"/>
      <c r="J486" s="152"/>
      <c r="K486" s="152"/>
      <c r="L486" s="152"/>
      <c r="M486" s="152"/>
      <c r="N486" s="152"/>
      <c r="O486" s="152"/>
      <c r="P486" s="153"/>
      <c r="Q486" s="153"/>
      <c r="R486" s="156">
        <f t="shared" si="373"/>
        <v>0</v>
      </c>
      <c r="S486" s="156">
        <f t="shared" si="374"/>
        <v>0</v>
      </c>
      <c r="U486" s="157">
        <f t="shared" si="380"/>
        <v>0</v>
      </c>
      <c r="W486" s="152"/>
      <c r="X486" s="152"/>
      <c r="Y486" s="152"/>
      <c r="Z486" s="152"/>
      <c r="AA486" s="152"/>
      <c r="AB486" s="152"/>
      <c r="AC486" s="347"/>
      <c r="AD486" s="152"/>
      <c r="AE486" s="152"/>
      <c r="AF486" s="152"/>
      <c r="AG486" s="152"/>
      <c r="AH486" s="152"/>
      <c r="AI486" s="152"/>
      <c r="AJ486" s="347"/>
      <c r="AK486" s="152"/>
      <c r="AL486" s="152"/>
      <c r="AM486" s="295"/>
      <c r="AN486" s="228"/>
      <c r="AO486" s="228"/>
      <c r="AP486" s="228"/>
      <c r="AQ486" s="228"/>
      <c r="AR486" s="228"/>
      <c r="AS486" s="348"/>
      <c r="AT486" s="264">
        <f t="shared" si="363"/>
        <v>0</v>
      </c>
      <c r="AU486" s="259"/>
      <c r="AV486" s="265">
        <f t="shared" si="377"/>
        <v>0</v>
      </c>
      <c r="AX486" s="265">
        <f t="shared" si="381"/>
        <v>0</v>
      </c>
      <c r="AZ486" s="492">
        <f t="shared" si="378"/>
        <v>0</v>
      </c>
      <c r="BB486" s="492">
        <f t="shared" si="379"/>
        <v>0</v>
      </c>
      <c r="BD486" s="265">
        <f t="shared" si="382"/>
        <v>0</v>
      </c>
      <c r="BE486" s="105"/>
      <c r="BF486" s="105"/>
      <c r="BG486" s="105"/>
      <c r="BH486" s="105"/>
      <c r="BI486" s="105"/>
      <c r="BJ486" s="105"/>
    </row>
    <row r="487" spans="2:62" ht="9.9499999999999993" hidden="1" customHeight="1" outlineLevel="1">
      <c r="B487" s="101"/>
      <c r="C487" s="208"/>
      <c r="D487" s="208"/>
      <c r="E487" s="208"/>
      <c r="F487" s="208"/>
      <c r="G487" s="237"/>
      <c r="H487" s="207"/>
      <c r="I487" s="257"/>
      <c r="J487" s="257"/>
      <c r="K487" s="257"/>
      <c r="L487" s="257"/>
      <c r="M487" s="257"/>
      <c r="N487" s="257"/>
      <c r="O487" s="257"/>
      <c r="P487" s="256"/>
      <c r="Q487" s="102"/>
      <c r="R487" s="102"/>
      <c r="S487" s="102"/>
      <c r="U487" s="98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Z487" s="493"/>
      <c r="BE487" s="105"/>
      <c r="BF487" s="105"/>
      <c r="BG487" s="105"/>
      <c r="BH487" s="105"/>
      <c r="BI487" s="105"/>
      <c r="BJ487" s="105"/>
    </row>
    <row r="488" spans="2:62" ht="20.100000000000001" customHeight="1" collapsed="1">
      <c r="B488" s="8">
        <f>B471+1</f>
        <v>29</v>
      </c>
      <c r="C488" s="916"/>
      <c r="D488" s="917"/>
      <c r="E488" s="917"/>
      <c r="F488" s="918"/>
      <c r="G488" s="429"/>
      <c r="H488" s="206">
        <v>1</v>
      </c>
      <c r="I488" s="642">
        <f t="shared" ref="I488" si="383">$H488*SUM(I489:I503)</f>
        <v>0</v>
      </c>
      <c r="J488" s="643">
        <f t="shared" ref="J488:O488" si="384">$H488*SUM(J489:J503)</f>
        <v>0</v>
      </c>
      <c r="K488" s="644">
        <f t="shared" si="384"/>
        <v>0</v>
      </c>
      <c r="L488" s="645">
        <f t="shared" si="384"/>
        <v>0</v>
      </c>
      <c r="M488" s="645">
        <f t="shared" si="384"/>
        <v>0</v>
      </c>
      <c r="N488" s="644">
        <f t="shared" si="384"/>
        <v>0</v>
      </c>
      <c r="O488" s="642">
        <f t="shared" si="384"/>
        <v>0</v>
      </c>
      <c r="P488" s="209">
        <f t="shared" ref="P488:Q488" si="385">$H488*SUM(P489:P503)</f>
        <v>0</v>
      </c>
      <c r="Q488" s="210">
        <f t="shared" si="385"/>
        <v>0</v>
      </c>
      <c r="R488" s="136">
        <f t="shared" ref="R488:R503" si="386">P488*(1+Gewinn)*(1+SicherheitAngebot)</f>
        <v>0</v>
      </c>
      <c r="S488" s="137">
        <f t="shared" ref="S488:S503" si="387">Q488*(1+MGKZ)*(1+Gewinn)*(1+SicherheitAngebot)</f>
        <v>0</v>
      </c>
      <c r="U488" s="10">
        <f>I488*$I$7+J488*$J$7+K488*$K$7+L488*$L$7+M488*$M$7+N488*$N$7+O488*$O$7+R488+S488</f>
        <v>0</v>
      </c>
      <c r="W488" s="646">
        <f t="shared" ref="W488:AB488" si="388">$H488*SUM(W489:W503)</f>
        <v>0</v>
      </c>
      <c r="X488" s="647">
        <f t="shared" si="388"/>
        <v>0</v>
      </c>
      <c r="Y488" s="648">
        <f t="shared" si="388"/>
        <v>0</v>
      </c>
      <c r="Z488" s="649">
        <f t="shared" si="388"/>
        <v>0</v>
      </c>
      <c r="AA488" s="648">
        <f t="shared" si="388"/>
        <v>0</v>
      </c>
      <c r="AB488" s="646">
        <f t="shared" si="388"/>
        <v>0</v>
      </c>
      <c r="AC488" s="258"/>
      <c r="AD488" s="646">
        <f t="shared" ref="AD488:AM488" si="389">$H488*SUM(AD489:AD503)</f>
        <v>0</v>
      </c>
      <c r="AE488" s="647">
        <f t="shared" si="389"/>
        <v>0</v>
      </c>
      <c r="AF488" s="648">
        <f t="shared" si="389"/>
        <v>0</v>
      </c>
      <c r="AG488" s="649">
        <f t="shared" si="389"/>
        <v>0</v>
      </c>
      <c r="AH488" s="648">
        <f t="shared" si="389"/>
        <v>0</v>
      </c>
      <c r="AI488" s="646">
        <f t="shared" si="389"/>
        <v>0</v>
      </c>
      <c r="AJ488" s="258"/>
      <c r="AK488" s="653">
        <f t="shared" si="389"/>
        <v>0</v>
      </c>
      <c r="AL488" s="653">
        <f t="shared" si="389"/>
        <v>0</v>
      </c>
      <c r="AM488" s="653">
        <f t="shared" si="389"/>
        <v>0</v>
      </c>
      <c r="AN488" s="227">
        <f>$H488*SUM(AN489:AN503)*(1+Gewinn)*(1+SicherheitAngebot)</f>
        <v>0</v>
      </c>
      <c r="AO488" s="227">
        <f>$H488*SUM(AO489:AO503)*(1+Gewinn)*(1+SicherheitAngebot)</f>
        <v>0</v>
      </c>
      <c r="AP488" s="227">
        <f>$H488*SUM(AP489:AP503)*(1+Gewinn)*(1+SicherheitAngebot)</f>
        <v>0</v>
      </c>
      <c r="AQ488" s="227">
        <f>$H488*SUM(AQ489:AQ503)*(1+Gewinn)*(1+SicherheitAngebot)</f>
        <v>0</v>
      </c>
      <c r="AR488" s="227">
        <f>$H488*SUM(AR489:AR503)*(1+Gewinn)*(1+SicherheitAngebot)</f>
        <v>0</v>
      </c>
      <c r="AS488" s="262"/>
      <c r="AT488" s="263">
        <f t="shared" si="363"/>
        <v>0</v>
      </c>
      <c r="AU488" s="259"/>
      <c r="AV488" s="491">
        <f>AK488*$AK$7+AL488*$AL$7+AM488*$AM$7+SUM(AN488:AR488)+AT488/Zuschläge_IBN+AT488</f>
        <v>0</v>
      </c>
      <c r="AX488" s="685">
        <f>U488+AV488</f>
        <v>0</v>
      </c>
      <c r="AZ488" s="490">
        <f>IF(H488&gt;0,U488/(1+SicherheitAngebot)*(1+Sicherheit),0)</f>
        <v>0</v>
      </c>
      <c r="BB488" s="490">
        <f>IF(H488&gt;0,AV488/(1+SicherheitAngebot)*(1+Sicherheit),0)</f>
        <v>0</v>
      </c>
      <c r="BD488" s="490">
        <f>AZ488+BB488</f>
        <v>0</v>
      </c>
      <c r="BE488" s="105"/>
      <c r="BF488" s="105"/>
      <c r="BG488" s="105"/>
      <c r="BH488" s="105"/>
      <c r="BI488" s="105"/>
      <c r="BJ488" s="105"/>
    </row>
    <row r="489" spans="2:62" ht="20.100000000000001" hidden="1" customHeight="1" outlineLevel="1">
      <c r="B489" s="99"/>
      <c r="C489" s="908"/>
      <c r="D489" s="909"/>
      <c r="E489" s="909"/>
      <c r="F489" s="910"/>
      <c r="G489" s="890"/>
      <c r="H489" s="901"/>
      <c r="I489" s="152"/>
      <c r="J489" s="152"/>
      <c r="K489" s="152"/>
      <c r="L489" s="152"/>
      <c r="M489" s="152"/>
      <c r="N489" s="152"/>
      <c r="O489" s="152"/>
      <c r="P489" s="153"/>
      <c r="Q489" s="153"/>
      <c r="R489" s="156">
        <f t="shared" si="386"/>
        <v>0</v>
      </c>
      <c r="S489" s="156">
        <f t="shared" si="387"/>
        <v>0</v>
      </c>
      <c r="U489" s="157">
        <f>I489*$I$7+J489*$J$7+K489*$K$7+L489*$L$7+M489*$M$7+N489*$N$7+O489*$O$7+R489+S489</f>
        <v>0</v>
      </c>
      <c r="W489" s="152"/>
      <c r="X489" s="152"/>
      <c r="Y489" s="152"/>
      <c r="Z489" s="152"/>
      <c r="AA489" s="152"/>
      <c r="AB489" s="152"/>
      <c r="AC489" s="347"/>
      <c r="AD489" s="152"/>
      <c r="AE489" s="152"/>
      <c r="AF489" s="152"/>
      <c r="AG489" s="152"/>
      <c r="AH489" s="152"/>
      <c r="AI489" s="152"/>
      <c r="AJ489" s="347"/>
      <c r="AK489" s="152"/>
      <c r="AL489" s="152"/>
      <c r="AM489" s="295"/>
      <c r="AN489" s="228"/>
      <c r="AO489" s="228"/>
      <c r="AP489" s="228"/>
      <c r="AQ489" s="228"/>
      <c r="AR489" s="228"/>
      <c r="AS489" s="348"/>
      <c r="AT489" s="264">
        <f t="shared" si="363"/>
        <v>0</v>
      </c>
      <c r="AU489" s="259"/>
      <c r="AV489" s="265">
        <f t="shared" ref="AV489:AV503" si="390">AK489*$AK$7+AL489*$AL$7+AM489*$AM$7+SUM(AN489:AR489)*(1+Gewinn)*(1+SicherheitAngebot)+AT489/Zuschläge_IBN+AT489</f>
        <v>0</v>
      </c>
      <c r="AX489" s="265">
        <f>U489+AV489</f>
        <v>0</v>
      </c>
      <c r="AZ489" s="492">
        <f t="shared" ref="AZ489:AZ503" si="391">U489/(1+SicherheitAngebot)*(1+Sicherheit)</f>
        <v>0</v>
      </c>
      <c r="BB489" s="492">
        <f t="shared" ref="BB489:BB503" si="392">AV489/(1+SicherheitAngebot)*(1+Sicherheit)</f>
        <v>0</v>
      </c>
      <c r="BD489" s="265">
        <f>AZ489+BB489</f>
        <v>0</v>
      </c>
      <c r="BE489" s="105"/>
      <c r="BF489" s="105"/>
      <c r="BG489" s="105"/>
      <c r="BH489" s="105"/>
      <c r="BI489" s="105"/>
      <c r="BJ489" s="105"/>
    </row>
    <row r="490" spans="2:62" ht="20.100000000000001" hidden="1" customHeight="1" outlineLevel="1">
      <c r="B490" s="100"/>
      <c r="C490" s="908"/>
      <c r="D490" s="909"/>
      <c r="E490" s="909"/>
      <c r="F490" s="910"/>
      <c r="G490" s="890"/>
      <c r="H490" s="891"/>
      <c r="I490" s="152"/>
      <c r="J490" s="152"/>
      <c r="K490" s="152"/>
      <c r="L490" s="152"/>
      <c r="M490" s="152"/>
      <c r="N490" s="152"/>
      <c r="O490" s="152"/>
      <c r="P490" s="153"/>
      <c r="Q490" s="153"/>
      <c r="R490" s="156">
        <f t="shared" si="386"/>
        <v>0</v>
      </c>
      <c r="S490" s="156">
        <f t="shared" si="387"/>
        <v>0</v>
      </c>
      <c r="U490" s="157">
        <f t="shared" ref="U490:U503" si="393">I490*$I$7+J490*$J$7+K490*$K$7+L490*$L$7+M490*$M$7+N490*$N$7+O490*$O$7+R490+S490</f>
        <v>0</v>
      </c>
      <c r="W490" s="152"/>
      <c r="X490" s="152"/>
      <c r="Y490" s="152"/>
      <c r="Z490" s="152"/>
      <c r="AA490" s="152"/>
      <c r="AB490" s="152"/>
      <c r="AC490" s="347"/>
      <c r="AD490" s="152"/>
      <c r="AE490" s="152"/>
      <c r="AF490" s="152"/>
      <c r="AG490" s="152"/>
      <c r="AH490" s="152"/>
      <c r="AI490" s="152"/>
      <c r="AJ490" s="347"/>
      <c r="AK490" s="152"/>
      <c r="AL490" s="152"/>
      <c r="AM490" s="295"/>
      <c r="AN490" s="228"/>
      <c r="AO490" s="228"/>
      <c r="AP490" s="228"/>
      <c r="AQ490" s="228"/>
      <c r="AR490" s="228"/>
      <c r="AS490" s="348"/>
      <c r="AT490" s="264">
        <f t="shared" si="363"/>
        <v>0</v>
      </c>
      <c r="AU490" s="259"/>
      <c r="AV490" s="265">
        <f t="shared" si="390"/>
        <v>0</v>
      </c>
      <c r="AX490" s="265">
        <f t="shared" ref="AX490:AX503" si="394">U490+AV490</f>
        <v>0</v>
      </c>
      <c r="AZ490" s="492">
        <f t="shared" si="391"/>
        <v>0</v>
      </c>
      <c r="BB490" s="492">
        <f t="shared" si="392"/>
        <v>0</v>
      </c>
      <c r="BD490" s="265">
        <f t="shared" ref="BD490:BD503" si="395">AZ490+BB490</f>
        <v>0</v>
      </c>
      <c r="BE490" s="105"/>
      <c r="BF490" s="105"/>
      <c r="BG490" s="105"/>
      <c r="BH490" s="105"/>
      <c r="BI490" s="105"/>
      <c r="BJ490" s="105"/>
    </row>
    <row r="491" spans="2:62" ht="20.100000000000001" hidden="1" customHeight="1" outlineLevel="1">
      <c r="B491" s="100"/>
      <c r="C491" s="908"/>
      <c r="D491" s="909"/>
      <c r="E491" s="909"/>
      <c r="F491" s="910"/>
      <c r="G491" s="890"/>
      <c r="H491" s="891"/>
      <c r="I491" s="152"/>
      <c r="J491" s="152"/>
      <c r="K491" s="152"/>
      <c r="L491" s="152"/>
      <c r="M491" s="152"/>
      <c r="N491" s="152"/>
      <c r="O491" s="152"/>
      <c r="P491" s="153"/>
      <c r="Q491" s="153"/>
      <c r="R491" s="156">
        <f t="shared" si="386"/>
        <v>0</v>
      </c>
      <c r="S491" s="156">
        <f t="shared" si="387"/>
        <v>0</v>
      </c>
      <c r="U491" s="157">
        <f t="shared" si="393"/>
        <v>0</v>
      </c>
      <c r="W491" s="152"/>
      <c r="X491" s="152"/>
      <c r="Y491" s="152"/>
      <c r="Z491" s="152"/>
      <c r="AA491" s="152"/>
      <c r="AB491" s="152"/>
      <c r="AC491" s="347"/>
      <c r="AD491" s="152"/>
      <c r="AE491" s="152"/>
      <c r="AF491" s="152"/>
      <c r="AG491" s="152"/>
      <c r="AH491" s="152"/>
      <c r="AI491" s="152"/>
      <c r="AJ491" s="347"/>
      <c r="AK491" s="152"/>
      <c r="AL491" s="152"/>
      <c r="AM491" s="295"/>
      <c r="AN491" s="228"/>
      <c r="AO491" s="228"/>
      <c r="AP491" s="228"/>
      <c r="AQ491" s="228"/>
      <c r="AR491" s="228"/>
      <c r="AS491" s="348"/>
      <c r="AT491" s="264">
        <f t="shared" si="363"/>
        <v>0</v>
      </c>
      <c r="AU491" s="259"/>
      <c r="AV491" s="265">
        <f t="shared" si="390"/>
        <v>0</v>
      </c>
      <c r="AX491" s="265">
        <f t="shared" si="394"/>
        <v>0</v>
      </c>
      <c r="AZ491" s="492">
        <f t="shared" si="391"/>
        <v>0</v>
      </c>
      <c r="BB491" s="492">
        <f t="shared" si="392"/>
        <v>0</v>
      </c>
      <c r="BD491" s="265">
        <f t="shared" si="395"/>
        <v>0</v>
      </c>
      <c r="BE491" s="105"/>
      <c r="BF491" s="105"/>
      <c r="BG491" s="105"/>
      <c r="BH491" s="105"/>
      <c r="BI491" s="105"/>
      <c r="BJ491" s="105"/>
    </row>
    <row r="492" spans="2:62" ht="20.100000000000001" hidden="1" customHeight="1" outlineLevel="1">
      <c r="B492" s="100"/>
      <c r="C492" s="908"/>
      <c r="D492" s="909"/>
      <c r="E492" s="909"/>
      <c r="F492" s="910"/>
      <c r="G492" s="890"/>
      <c r="H492" s="891"/>
      <c r="I492" s="152"/>
      <c r="J492" s="152"/>
      <c r="K492" s="152"/>
      <c r="L492" s="152"/>
      <c r="M492" s="152"/>
      <c r="N492" s="152"/>
      <c r="O492" s="152"/>
      <c r="P492" s="153"/>
      <c r="Q492" s="153"/>
      <c r="R492" s="156">
        <f t="shared" si="386"/>
        <v>0</v>
      </c>
      <c r="S492" s="156">
        <f t="shared" si="387"/>
        <v>0</v>
      </c>
      <c r="U492" s="157">
        <f t="shared" si="393"/>
        <v>0</v>
      </c>
      <c r="W492" s="152"/>
      <c r="X492" s="152"/>
      <c r="Y492" s="152"/>
      <c r="Z492" s="152"/>
      <c r="AA492" s="152"/>
      <c r="AB492" s="152"/>
      <c r="AC492" s="347"/>
      <c r="AD492" s="152"/>
      <c r="AE492" s="152"/>
      <c r="AF492" s="152"/>
      <c r="AG492" s="152"/>
      <c r="AH492" s="152"/>
      <c r="AI492" s="152"/>
      <c r="AJ492" s="347"/>
      <c r="AK492" s="152"/>
      <c r="AL492" s="152"/>
      <c r="AM492" s="295"/>
      <c r="AN492" s="228"/>
      <c r="AO492" s="228"/>
      <c r="AP492" s="228"/>
      <c r="AQ492" s="228"/>
      <c r="AR492" s="228"/>
      <c r="AS492" s="348"/>
      <c r="AT492" s="264">
        <f t="shared" si="363"/>
        <v>0</v>
      </c>
      <c r="AU492" s="259"/>
      <c r="AV492" s="265">
        <f t="shared" si="390"/>
        <v>0</v>
      </c>
      <c r="AX492" s="265">
        <f t="shared" si="394"/>
        <v>0</v>
      </c>
      <c r="AZ492" s="492">
        <f t="shared" si="391"/>
        <v>0</v>
      </c>
      <c r="BB492" s="492">
        <f t="shared" si="392"/>
        <v>0</v>
      </c>
      <c r="BD492" s="265">
        <f t="shared" si="395"/>
        <v>0</v>
      </c>
      <c r="BE492" s="105"/>
      <c r="BF492" s="105"/>
      <c r="BG492" s="105"/>
      <c r="BH492" s="105"/>
      <c r="BI492" s="105"/>
      <c r="BJ492" s="105"/>
    </row>
    <row r="493" spans="2:62" ht="20.100000000000001" hidden="1" customHeight="1" outlineLevel="1">
      <c r="B493" s="100"/>
      <c r="C493" s="908"/>
      <c r="D493" s="909"/>
      <c r="E493" s="909"/>
      <c r="F493" s="910"/>
      <c r="G493" s="890"/>
      <c r="H493" s="891"/>
      <c r="I493" s="152"/>
      <c r="J493" s="152"/>
      <c r="K493" s="152"/>
      <c r="L493" s="152"/>
      <c r="M493" s="152"/>
      <c r="N493" s="152"/>
      <c r="O493" s="152"/>
      <c r="P493" s="153"/>
      <c r="Q493" s="153"/>
      <c r="R493" s="156">
        <f t="shared" si="386"/>
        <v>0</v>
      </c>
      <c r="S493" s="156">
        <f t="shared" si="387"/>
        <v>0</v>
      </c>
      <c r="U493" s="157">
        <f t="shared" si="393"/>
        <v>0</v>
      </c>
      <c r="W493" s="152"/>
      <c r="X493" s="152"/>
      <c r="Y493" s="152"/>
      <c r="Z493" s="152"/>
      <c r="AA493" s="152"/>
      <c r="AB493" s="152"/>
      <c r="AC493" s="347"/>
      <c r="AD493" s="152"/>
      <c r="AE493" s="152"/>
      <c r="AF493" s="152"/>
      <c r="AG493" s="152"/>
      <c r="AH493" s="152"/>
      <c r="AI493" s="152"/>
      <c r="AJ493" s="347"/>
      <c r="AK493" s="152"/>
      <c r="AL493" s="152"/>
      <c r="AM493" s="295"/>
      <c r="AN493" s="228"/>
      <c r="AO493" s="228"/>
      <c r="AP493" s="228"/>
      <c r="AQ493" s="228"/>
      <c r="AR493" s="228"/>
      <c r="AS493" s="348"/>
      <c r="AT493" s="264">
        <f t="shared" si="363"/>
        <v>0</v>
      </c>
      <c r="AU493" s="259"/>
      <c r="AV493" s="265">
        <f t="shared" si="390"/>
        <v>0</v>
      </c>
      <c r="AX493" s="265">
        <f t="shared" si="394"/>
        <v>0</v>
      </c>
      <c r="AZ493" s="492">
        <f t="shared" si="391"/>
        <v>0</v>
      </c>
      <c r="BB493" s="492">
        <f t="shared" si="392"/>
        <v>0</v>
      </c>
      <c r="BD493" s="265">
        <f t="shared" si="395"/>
        <v>0</v>
      </c>
      <c r="BE493" s="105"/>
      <c r="BF493" s="105"/>
      <c r="BG493" s="105"/>
      <c r="BH493" s="105"/>
      <c r="BI493" s="105"/>
      <c r="BJ493" s="105"/>
    </row>
    <row r="494" spans="2:62" ht="20.100000000000001" hidden="1" customHeight="1" outlineLevel="1">
      <c r="B494" s="100"/>
      <c r="C494" s="908"/>
      <c r="D494" s="909"/>
      <c r="E494" s="909"/>
      <c r="F494" s="910"/>
      <c r="G494" s="890"/>
      <c r="H494" s="891"/>
      <c r="I494" s="152"/>
      <c r="J494" s="152"/>
      <c r="K494" s="152"/>
      <c r="L494" s="152"/>
      <c r="M494" s="152"/>
      <c r="N494" s="152"/>
      <c r="O494" s="152"/>
      <c r="P494" s="153"/>
      <c r="Q494" s="153"/>
      <c r="R494" s="156">
        <f t="shared" si="386"/>
        <v>0</v>
      </c>
      <c r="S494" s="156">
        <f t="shared" si="387"/>
        <v>0</v>
      </c>
      <c r="U494" s="157">
        <f t="shared" si="393"/>
        <v>0</v>
      </c>
      <c r="W494" s="152"/>
      <c r="X494" s="152"/>
      <c r="Y494" s="152"/>
      <c r="Z494" s="152"/>
      <c r="AA494" s="152"/>
      <c r="AB494" s="152"/>
      <c r="AC494" s="347"/>
      <c r="AD494" s="152"/>
      <c r="AE494" s="152"/>
      <c r="AF494" s="152"/>
      <c r="AG494" s="152"/>
      <c r="AH494" s="152"/>
      <c r="AI494" s="152"/>
      <c r="AJ494" s="347"/>
      <c r="AK494" s="152"/>
      <c r="AL494" s="152"/>
      <c r="AM494" s="295"/>
      <c r="AN494" s="228"/>
      <c r="AO494" s="228"/>
      <c r="AP494" s="228"/>
      <c r="AQ494" s="228"/>
      <c r="AR494" s="228"/>
      <c r="AS494" s="348"/>
      <c r="AT494" s="264">
        <f t="shared" si="363"/>
        <v>0</v>
      </c>
      <c r="AU494" s="259"/>
      <c r="AV494" s="265">
        <f t="shared" si="390"/>
        <v>0</v>
      </c>
      <c r="AX494" s="265">
        <f t="shared" si="394"/>
        <v>0</v>
      </c>
      <c r="AZ494" s="492">
        <f t="shared" si="391"/>
        <v>0</v>
      </c>
      <c r="BB494" s="492">
        <f t="shared" si="392"/>
        <v>0</v>
      </c>
      <c r="BD494" s="265">
        <f t="shared" si="395"/>
        <v>0</v>
      </c>
      <c r="BE494" s="105"/>
      <c r="BF494" s="105"/>
      <c r="BG494" s="105"/>
      <c r="BH494" s="105"/>
      <c r="BI494" s="105"/>
      <c r="BJ494" s="105"/>
    </row>
    <row r="495" spans="2:62" ht="20.100000000000001" hidden="1" customHeight="1" outlineLevel="1">
      <c r="B495" s="100"/>
      <c r="C495" s="908"/>
      <c r="D495" s="909"/>
      <c r="E495" s="909"/>
      <c r="F495" s="910"/>
      <c r="G495" s="890"/>
      <c r="H495" s="891"/>
      <c r="I495" s="152"/>
      <c r="J495" s="152"/>
      <c r="K495" s="152"/>
      <c r="L495" s="152"/>
      <c r="M495" s="152"/>
      <c r="N495" s="152"/>
      <c r="O495" s="152"/>
      <c r="P495" s="153"/>
      <c r="Q495" s="153"/>
      <c r="R495" s="156">
        <f t="shared" si="386"/>
        <v>0</v>
      </c>
      <c r="S495" s="156">
        <f t="shared" si="387"/>
        <v>0</v>
      </c>
      <c r="U495" s="157">
        <f t="shared" si="393"/>
        <v>0</v>
      </c>
      <c r="W495" s="152"/>
      <c r="X495" s="152"/>
      <c r="Y495" s="152"/>
      <c r="Z495" s="152"/>
      <c r="AA495" s="152"/>
      <c r="AB495" s="152"/>
      <c r="AC495" s="347"/>
      <c r="AD495" s="152"/>
      <c r="AE495" s="152"/>
      <c r="AF495" s="152"/>
      <c r="AG495" s="152"/>
      <c r="AH495" s="152"/>
      <c r="AI495" s="152"/>
      <c r="AJ495" s="347"/>
      <c r="AK495" s="152"/>
      <c r="AL495" s="152"/>
      <c r="AM495" s="295"/>
      <c r="AN495" s="228"/>
      <c r="AO495" s="228"/>
      <c r="AP495" s="228"/>
      <c r="AQ495" s="228"/>
      <c r="AR495" s="228"/>
      <c r="AS495" s="348"/>
      <c r="AT495" s="264">
        <f t="shared" si="363"/>
        <v>0</v>
      </c>
      <c r="AU495" s="259"/>
      <c r="AV495" s="265">
        <f t="shared" si="390"/>
        <v>0</v>
      </c>
      <c r="AX495" s="265">
        <f t="shared" si="394"/>
        <v>0</v>
      </c>
      <c r="AZ495" s="492">
        <f t="shared" si="391"/>
        <v>0</v>
      </c>
      <c r="BB495" s="492">
        <f t="shared" si="392"/>
        <v>0</v>
      </c>
      <c r="BD495" s="265">
        <f t="shared" si="395"/>
        <v>0</v>
      </c>
      <c r="BE495" s="105"/>
      <c r="BF495" s="105"/>
      <c r="BG495" s="105"/>
      <c r="BH495" s="105"/>
      <c r="BI495" s="105"/>
      <c r="BJ495" s="105"/>
    </row>
    <row r="496" spans="2:62" ht="20.100000000000001" hidden="1" customHeight="1" outlineLevel="1">
      <c r="B496" s="100"/>
      <c r="C496" s="908"/>
      <c r="D496" s="909"/>
      <c r="E496" s="909"/>
      <c r="F496" s="910"/>
      <c r="G496" s="890"/>
      <c r="H496" s="891"/>
      <c r="I496" s="152"/>
      <c r="J496" s="152"/>
      <c r="K496" s="152"/>
      <c r="L496" s="152"/>
      <c r="M496" s="152"/>
      <c r="N496" s="152"/>
      <c r="O496" s="152"/>
      <c r="P496" s="153"/>
      <c r="Q496" s="153"/>
      <c r="R496" s="156">
        <f t="shared" si="386"/>
        <v>0</v>
      </c>
      <c r="S496" s="156">
        <f t="shared" si="387"/>
        <v>0</v>
      </c>
      <c r="U496" s="157">
        <f t="shared" si="393"/>
        <v>0</v>
      </c>
      <c r="W496" s="152"/>
      <c r="X496" s="152"/>
      <c r="Y496" s="152"/>
      <c r="Z496" s="152"/>
      <c r="AA496" s="152"/>
      <c r="AB496" s="152"/>
      <c r="AC496" s="347"/>
      <c r="AD496" s="152"/>
      <c r="AE496" s="152"/>
      <c r="AF496" s="152"/>
      <c r="AG496" s="152"/>
      <c r="AH496" s="152"/>
      <c r="AI496" s="152"/>
      <c r="AJ496" s="347"/>
      <c r="AK496" s="152"/>
      <c r="AL496" s="152"/>
      <c r="AM496" s="295"/>
      <c r="AN496" s="228"/>
      <c r="AO496" s="228"/>
      <c r="AP496" s="228"/>
      <c r="AQ496" s="228"/>
      <c r="AR496" s="228"/>
      <c r="AS496" s="348"/>
      <c r="AT496" s="264">
        <f t="shared" si="363"/>
        <v>0</v>
      </c>
      <c r="AU496" s="259"/>
      <c r="AV496" s="265">
        <f t="shared" si="390"/>
        <v>0</v>
      </c>
      <c r="AX496" s="265">
        <f t="shared" si="394"/>
        <v>0</v>
      </c>
      <c r="AZ496" s="492">
        <f t="shared" si="391"/>
        <v>0</v>
      </c>
      <c r="BB496" s="492">
        <f t="shared" si="392"/>
        <v>0</v>
      </c>
      <c r="BD496" s="265">
        <f t="shared" si="395"/>
        <v>0</v>
      </c>
      <c r="BE496" s="105"/>
      <c r="BF496" s="105"/>
      <c r="BG496" s="105"/>
      <c r="BH496" s="105"/>
      <c r="BI496" s="105"/>
      <c r="BJ496" s="105"/>
    </row>
    <row r="497" spans="2:62" ht="20.100000000000001" hidden="1" customHeight="1" outlineLevel="1">
      <c r="B497" s="100"/>
      <c r="C497" s="908"/>
      <c r="D497" s="909"/>
      <c r="E497" s="909"/>
      <c r="F497" s="910"/>
      <c r="G497" s="890"/>
      <c r="H497" s="891"/>
      <c r="I497" s="152"/>
      <c r="J497" s="152"/>
      <c r="K497" s="152"/>
      <c r="L497" s="152"/>
      <c r="M497" s="152"/>
      <c r="N497" s="152"/>
      <c r="O497" s="152"/>
      <c r="P497" s="153"/>
      <c r="Q497" s="153"/>
      <c r="R497" s="156">
        <f t="shared" si="386"/>
        <v>0</v>
      </c>
      <c r="S497" s="156">
        <f t="shared" si="387"/>
        <v>0</v>
      </c>
      <c r="U497" s="157">
        <f t="shared" si="393"/>
        <v>0</v>
      </c>
      <c r="W497" s="152"/>
      <c r="X497" s="152"/>
      <c r="Y497" s="152"/>
      <c r="Z497" s="152"/>
      <c r="AA497" s="152"/>
      <c r="AB497" s="152"/>
      <c r="AC497" s="347"/>
      <c r="AD497" s="152"/>
      <c r="AE497" s="152"/>
      <c r="AF497" s="152"/>
      <c r="AG497" s="152"/>
      <c r="AH497" s="152"/>
      <c r="AI497" s="152"/>
      <c r="AJ497" s="347"/>
      <c r="AK497" s="152"/>
      <c r="AL497" s="152"/>
      <c r="AM497" s="295"/>
      <c r="AN497" s="228"/>
      <c r="AO497" s="228"/>
      <c r="AP497" s="228"/>
      <c r="AQ497" s="228"/>
      <c r="AR497" s="228"/>
      <c r="AS497" s="348"/>
      <c r="AT497" s="264">
        <f t="shared" si="363"/>
        <v>0</v>
      </c>
      <c r="AU497" s="259"/>
      <c r="AV497" s="265">
        <f t="shared" si="390"/>
        <v>0</v>
      </c>
      <c r="AX497" s="265">
        <f t="shared" si="394"/>
        <v>0</v>
      </c>
      <c r="AZ497" s="492">
        <f t="shared" si="391"/>
        <v>0</v>
      </c>
      <c r="BB497" s="492">
        <f t="shared" si="392"/>
        <v>0</v>
      </c>
      <c r="BD497" s="265">
        <f t="shared" si="395"/>
        <v>0</v>
      </c>
      <c r="BE497" s="105"/>
      <c r="BF497" s="105"/>
      <c r="BG497" s="105"/>
      <c r="BH497" s="105"/>
      <c r="BI497" s="105"/>
      <c r="BJ497" s="105"/>
    </row>
    <row r="498" spans="2:62" ht="20.100000000000001" hidden="1" customHeight="1" outlineLevel="1">
      <c r="B498" s="100"/>
      <c r="C498" s="908"/>
      <c r="D498" s="909"/>
      <c r="E498" s="909"/>
      <c r="F498" s="910"/>
      <c r="G498" s="890"/>
      <c r="H498" s="891"/>
      <c r="I498" s="152"/>
      <c r="J498" s="152"/>
      <c r="K498" s="152"/>
      <c r="L498" s="152"/>
      <c r="M498" s="152"/>
      <c r="N498" s="152"/>
      <c r="O498" s="152"/>
      <c r="P498" s="153"/>
      <c r="Q498" s="153"/>
      <c r="R498" s="156">
        <f t="shared" si="386"/>
        <v>0</v>
      </c>
      <c r="S498" s="156">
        <f t="shared" si="387"/>
        <v>0</v>
      </c>
      <c r="U498" s="157">
        <f t="shared" si="393"/>
        <v>0</v>
      </c>
      <c r="W498" s="152"/>
      <c r="X498" s="152"/>
      <c r="Y498" s="152"/>
      <c r="Z498" s="152"/>
      <c r="AA498" s="152"/>
      <c r="AB498" s="152"/>
      <c r="AC498" s="347"/>
      <c r="AD498" s="152"/>
      <c r="AE498" s="152"/>
      <c r="AF498" s="152"/>
      <c r="AG498" s="152"/>
      <c r="AH498" s="152"/>
      <c r="AI498" s="152"/>
      <c r="AJ498" s="347"/>
      <c r="AK498" s="152"/>
      <c r="AL498" s="152"/>
      <c r="AM498" s="295"/>
      <c r="AN498" s="228"/>
      <c r="AO498" s="228"/>
      <c r="AP498" s="228"/>
      <c r="AQ498" s="228"/>
      <c r="AR498" s="228"/>
      <c r="AS498" s="348"/>
      <c r="AT498" s="264">
        <f t="shared" si="363"/>
        <v>0</v>
      </c>
      <c r="AU498" s="259"/>
      <c r="AV498" s="265">
        <f t="shared" si="390"/>
        <v>0</v>
      </c>
      <c r="AX498" s="265">
        <f t="shared" si="394"/>
        <v>0</v>
      </c>
      <c r="AZ498" s="492">
        <f t="shared" si="391"/>
        <v>0</v>
      </c>
      <c r="BB498" s="492">
        <f t="shared" si="392"/>
        <v>0</v>
      </c>
      <c r="BD498" s="265">
        <f t="shared" si="395"/>
        <v>0</v>
      </c>
      <c r="BE498" s="105"/>
      <c r="BF498" s="105"/>
      <c r="BG498" s="105"/>
      <c r="BH498" s="105"/>
      <c r="BI498" s="105"/>
      <c r="BJ498" s="105"/>
    </row>
    <row r="499" spans="2:62" ht="20.100000000000001" hidden="1" customHeight="1" outlineLevel="1">
      <c r="B499" s="100"/>
      <c r="C499" s="908"/>
      <c r="D499" s="909"/>
      <c r="E499" s="909"/>
      <c r="F499" s="910"/>
      <c r="G499" s="890"/>
      <c r="H499" s="891"/>
      <c r="I499" s="152"/>
      <c r="J499" s="152"/>
      <c r="K499" s="152"/>
      <c r="L499" s="152"/>
      <c r="M499" s="152"/>
      <c r="N499" s="152"/>
      <c r="O499" s="152"/>
      <c r="P499" s="153"/>
      <c r="Q499" s="153"/>
      <c r="R499" s="156">
        <f t="shared" si="386"/>
        <v>0</v>
      </c>
      <c r="S499" s="156">
        <f t="shared" si="387"/>
        <v>0</v>
      </c>
      <c r="U499" s="157">
        <f t="shared" si="393"/>
        <v>0</v>
      </c>
      <c r="W499" s="152"/>
      <c r="X499" s="152"/>
      <c r="Y499" s="152"/>
      <c r="Z499" s="152"/>
      <c r="AA499" s="152"/>
      <c r="AB499" s="152"/>
      <c r="AC499" s="347"/>
      <c r="AD499" s="152"/>
      <c r="AE499" s="152"/>
      <c r="AF499" s="152"/>
      <c r="AG499" s="152"/>
      <c r="AH499" s="152"/>
      <c r="AI499" s="152"/>
      <c r="AJ499" s="347"/>
      <c r="AK499" s="152"/>
      <c r="AL499" s="152"/>
      <c r="AM499" s="295"/>
      <c r="AN499" s="228"/>
      <c r="AO499" s="228"/>
      <c r="AP499" s="228"/>
      <c r="AQ499" s="228"/>
      <c r="AR499" s="228"/>
      <c r="AS499" s="348"/>
      <c r="AT499" s="264">
        <f t="shared" si="363"/>
        <v>0</v>
      </c>
      <c r="AU499" s="259"/>
      <c r="AV499" s="265">
        <f t="shared" si="390"/>
        <v>0</v>
      </c>
      <c r="AX499" s="265">
        <f t="shared" si="394"/>
        <v>0</v>
      </c>
      <c r="AZ499" s="492">
        <f t="shared" si="391"/>
        <v>0</v>
      </c>
      <c r="BB499" s="492">
        <f t="shared" si="392"/>
        <v>0</v>
      </c>
      <c r="BD499" s="265">
        <f t="shared" si="395"/>
        <v>0</v>
      </c>
      <c r="BE499" s="105"/>
      <c r="BF499" s="105"/>
      <c r="BG499" s="105"/>
      <c r="BH499" s="105"/>
      <c r="BI499" s="105"/>
      <c r="BJ499" s="105"/>
    </row>
    <row r="500" spans="2:62" ht="20.100000000000001" hidden="1" customHeight="1" outlineLevel="1">
      <c r="B500" s="100"/>
      <c r="C500" s="908"/>
      <c r="D500" s="909"/>
      <c r="E500" s="909"/>
      <c r="F500" s="910"/>
      <c r="G500" s="890"/>
      <c r="H500" s="891"/>
      <c r="I500" s="152"/>
      <c r="J500" s="152"/>
      <c r="K500" s="152"/>
      <c r="L500" s="152"/>
      <c r="M500" s="152"/>
      <c r="N500" s="152"/>
      <c r="O500" s="152"/>
      <c r="P500" s="153"/>
      <c r="Q500" s="153"/>
      <c r="R500" s="156">
        <f t="shared" si="386"/>
        <v>0</v>
      </c>
      <c r="S500" s="156">
        <f t="shared" si="387"/>
        <v>0</v>
      </c>
      <c r="U500" s="157">
        <f t="shared" si="393"/>
        <v>0</v>
      </c>
      <c r="W500" s="152"/>
      <c r="X500" s="152"/>
      <c r="Y500" s="152"/>
      <c r="Z500" s="152"/>
      <c r="AA500" s="152"/>
      <c r="AB500" s="152"/>
      <c r="AC500" s="347"/>
      <c r="AD500" s="152"/>
      <c r="AE500" s="152"/>
      <c r="AF500" s="152"/>
      <c r="AG500" s="152"/>
      <c r="AH500" s="152"/>
      <c r="AI500" s="152"/>
      <c r="AJ500" s="347"/>
      <c r="AK500" s="152"/>
      <c r="AL500" s="152"/>
      <c r="AM500" s="295"/>
      <c r="AN500" s="228"/>
      <c r="AO500" s="228"/>
      <c r="AP500" s="228"/>
      <c r="AQ500" s="228"/>
      <c r="AR500" s="228"/>
      <c r="AS500" s="348"/>
      <c r="AT500" s="264">
        <f t="shared" si="363"/>
        <v>0</v>
      </c>
      <c r="AU500" s="259"/>
      <c r="AV500" s="265">
        <f t="shared" si="390"/>
        <v>0</v>
      </c>
      <c r="AX500" s="265">
        <f t="shared" si="394"/>
        <v>0</v>
      </c>
      <c r="AZ500" s="492">
        <f t="shared" si="391"/>
        <v>0</v>
      </c>
      <c r="BB500" s="492">
        <f t="shared" si="392"/>
        <v>0</v>
      </c>
      <c r="BD500" s="265">
        <f t="shared" si="395"/>
        <v>0</v>
      </c>
      <c r="BE500" s="105"/>
      <c r="BF500" s="105"/>
      <c r="BG500" s="105"/>
      <c r="BH500" s="105"/>
      <c r="BI500" s="105"/>
      <c r="BJ500" s="105"/>
    </row>
    <row r="501" spans="2:62" ht="20.100000000000001" hidden="1" customHeight="1" outlineLevel="1">
      <c r="B501" s="100"/>
      <c r="C501" s="908"/>
      <c r="D501" s="909"/>
      <c r="E501" s="909"/>
      <c r="F501" s="910"/>
      <c r="G501" s="890"/>
      <c r="H501" s="891"/>
      <c r="I501" s="152"/>
      <c r="J501" s="152"/>
      <c r="K501" s="152"/>
      <c r="L501" s="152"/>
      <c r="M501" s="152"/>
      <c r="N501" s="152"/>
      <c r="O501" s="152"/>
      <c r="P501" s="153"/>
      <c r="Q501" s="153"/>
      <c r="R501" s="156">
        <f t="shared" si="386"/>
        <v>0</v>
      </c>
      <c r="S501" s="156">
        <f t="shared" si="387"/>
        <v>0</v>
      </c>
      <c r="U501" s="157">
        <f t="shared" si="393"/>
        <v>0</v>
      </c>
      <c r="W501" s="152"/>
      <c r="X501" s="152"/>
      <c r="Y501" s="152"/>
      <c r="Z501" s="152"/>
      <c r="AA501" s="152"/>
      <c r="AB501" s="152"/>
      <c r="AC501" s="347"/>
      <c r="AD501" s="152"/>
      <c r="AE501" s="152"/>
      <c r="AF501" s="152"/>
      <c r="AG501" s="152"/>
      <c r="AH501" s="152"/>
      <c r="AI501" s="152"/>
      <c r="AJ501" s="347"/>
      <c r="AK501" s="152"/>
      <c r="AL501" s="152"/>
      <c r="AM501" s="295"/>
      <c r="AN501" s="228"/>
      <c r="AO501" s="228"/>
      <c r="AP501" s="228"/>
      <c r="AQ501" s="228"/>
      <c r="AR501" s="228"/>
      <c r="AS501" s="348"/>
      <c r="AT501" s="264">
        <f t="shared" si="363"/>
        <v>0</v>
      </c>
      <c r="AU501" s="259"/>
      <c r="AV501" s="265">
        <f t="shared" si="390"/>
        <v>0</v>
      </c>
      <c r="AX501" s="265">
        <f t="shared" si="394"/>
        <v>0</v>
      </c>
      <c r="AZ501" s="492">
        <f t="shared" si="391"/>
        <v>0</v>
      </c>
      <c r="BB501" s="492">
        <f t="shared" si="392"/>
        <v>0</v>
      </c>
      <c r="BD501" s="265">
        <f t="shared" si="395"/>
        <v>0</v>
      </c>
      <c r="BE501" s="105"/>
      <c r="BF501" s="105"/>
      <c r="BG501" s="105"/>
      <c r="BH501" s="105"/>
      <c r="BI501" s="105"/>
      <c r="BJ501" s="105"/>
    </row>
    <row r="502" spans="2:62" ht="20.100000000000001" hidden="1" customHeight="1" outlineLevel="1">
      <c r="B502" s="100"/>
      <c r="C502" s="908"/>
      <c r="D502" s="909"/>
      <c r="E502" s="909"/>
      <c r="F502" s="910"/>
      <c r="G502" s="890"/>
      <c r="H502" s="891"/>
      <c r="I502" s="152"/>
      <c r="J502" s="152"/>
      <c r="K502" s="152"/>
      <c r="L502" s="152"/>
      <c r="M502" s="152"/>
      <c r="N502" s="152"/>
      <c r="O502" s="152"/>
      <c r="P502" s="153"/>
      <c r="Q502" s="153"/>
      <c r="R502" s="156">
        <f t="shared" si="386"/>
        <v>0</v>
      </c>
      <c r="S502" s="156">
        <f t="shared" si="387"/>
        <v>0</v>
      </c>
      <c r="U502" s="157">
        <f t="shared" si="393"/>
        <v>0</v>
      </c>
      <c r="W502" s="152"/>
      <c r="X502" s="152"/>
      <c r="Y502" s="152"/>
      <c r="Z502" s="152"/>
      <c r="AA502" s="152"/>
      <c r="AB502" s="152"/>
      <c r="AC502" s="347"/>
      <c r="AD502" s="152"/>
      <c r="AE502" s="152"/>
      <c r="AF502" s="152"/>
      <c r="AG502" s="152"/>
      <c r="AH502" s="152"/>
      <c r="AI502" s="152"/>
      <c r="AJ502" s="347"/>
      <c r="AK502" s="152"/>
      <c r="AL502" s="152"/>
      <c r="AM502" s="295"/>
      <c r="AN502" s="228"/>
      <c r="AO502" s="228"/>
      <c r="AP502" s="228"/>
      <c r="AQ502" s="228"/>
      <c r="AR502" s="228"/>
      <c r="AS502" s="348"/>
      <c r="AT502" s="264">
        <f t="shared" si="363"/>
        <v>0</v>
      </c>
      <c r="AU502" s="259"/>
      <c r="AV502" s="265">
        <f t="shared" si="390"/>
        <v>0</v>
      </c>
      <c r="AX502" s="265">
        <f t="shared" si="394"/>
        <v>0</v>
      </c>
      <c r="AZ502" s="492">
        <f t="shared" si="391"/>
        <v>0</v>
      </c>
      <c r="BB502" s="492">
        <f t="shared" si="392"/>
        <v>0</v>
      </c>
      <c r="BD502" s="265">
        <f t="shared" si="395"/>
        <v>0</v>
      </c>
      <c r="BE502" s="105"/>
      <c r="BF502" s="105"/>
      <c r="BG502" s="105"/>
      <c r="BH502" s="105"/>
      <c r="BI502" s="105"/>
      <c r="BJ502" s="105"/>
    </row>
    <row r="503" spans="2:62" ht="20.100000000000001" hidden="1" customHeight="1" outlineLevel="1">
      <c r="B503" s="100"/>
      <c r="C503" s="908"/>
      <c r="D503" s="909"/>
      <c r="E503" s="909"/>
      <c r="F503" s="910"/>
      <c r="G503" s="890"/>
      <c r="H503" s="891"/>
      <c r="I503" s="152"/>
      <c r="J503" s="152"/>
      <c r="K503" s="152"/>
      <c r="L503" s="152"/>
      <c r="M503" s="152"/>
      <c r="N503" s="152"/>
      <c r="O503" s="152"/>
      <c r="P503" s="153"/>
      <c r="Q503" s="153"/>
      <c r="R503" s="156">
        <f t="shared" si="386"/>
        <v>0</v>
      </c>
      <c r="S503" s="156">
        <f t="shared" si="387"/>
        <v>0</v>
      </c>
      <c r="U503" s="157">
        <f t="shared" si="393"/>
        <v>0</v>
      </c>
      <c r="W503" s="152"/>
      <c r="X503" s="152"/>
      <c r="Y503" s="152"/>
      <c r="Z503" s="152"/>
      <c r="AA503" s="152"/>
      <c r="AB503" s="152"/>
      <c r="AC503" s="347"/>
      <c r="AD503" s="152"/>
      <c r="AE503" s="152"/>
      <c r="AF503" s="152"/>
      <c r="AG503" s="152"/>
      <c r="AH503" s="152"/>
      <c r="AI503" s="152"/>
      <c r="AJ503" s="347"/>
      <c r="AK503" s="152"/>
      <c r="AL503" s="152"/>
      <c r="AM503" s="295"/>
      <c r="AN503" s="228"/>
      <c r="AO503" s="228"/>
      <c r="AP503" s="228"/>
      <c r="AQ503" s="228"/>
      <c r="AR503" s="228"/>
      <c r="AS503" s="348"/>
      <c r="AT503" s="264">
        <f t="shared" si="363"/>
        <v>0</v>
      </c>
      <c r="AU503" s="259"/>
      <c r="AV503" s="265">
        <f t="shared" si="390"/>
        <v>0</v>
      </c>
      <c r="AX503" s="265">
        <f t="shared" si="394"/>
        <v>0</v>
      </c>
      <c r="AZ503" s="492">
        <f t="shared" si="391"/>
        <v>0</v>
      </c>
      <c r="BB503" s="492">
        <f t="shared" si="392"/>
        <v>0</v>
      </c>
      <c r="BD503" s="265">
        <f t="shared" si="395"/>
        <v>0</v>
      </c>
      <c r="BE503" s="105"/>
      <c r="BF503" s="105"/>
      <c r="BG503" s="105"/>
      <c r="BH503" s="105"/>
      <c r="BI503" s="105"/>
      <c r="BJ503" s="105"/>
    </row>
    <row r="504" spans="2:62" ht="9.9499999999999993" hidden="1" customHeight="1" outlineLevel="1">
      <c r="B504" s="101"/>
      <c r="C504" s="208"/>
      <c r="D504" s="208"/>
      <c r="E504" s="208"/>
      <c r="F504" s="208"/>
      <c r="G504" s="237"/>
      <c r="H504" s="207"/>
      <c r="I504" s="257"/>
      <c r="J504" s="257"/>
      <c r="K504" s="257"/>
      <c r="L504" s="257"/>
      <c r="M504" s="257"/>
      <c r="N504" s="257"/>
      <c r="O504" s="257"/>
      <c r="P504" s="256"/>
      <c r="Q504" s="102"/>
      <c r="R504" s="102"/>
      <c r="S504" s="102"/>
      <c r="U504" s="98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Z504" s="493"/>
      <c r="BE504" s="105"/>
      <c r="BF504" s="105"/>
      <c r="BG504" s="105"/>
      <c r="BH504" s="105"/>
      <c r="BI504" s="105"/>
      <c r="BJ504" s="105"/>
    </row>
    <row r="505" spans="2:62" ht="20.100000000000001" customHeight="1" collapsed="1">
      <c r="B505" s="8">
        <f>B488+1</f>
        <v>30</v>
      </c>
      <c r="C505" s="916"/>
      <c r="D505" s="917"/>
      <c r="E505" s="917"/>
      <c r="F505" s="918"/>
      <c r="G505" s="429"/>
      <c r="H505" s="206">
        <v>1</v>
      </c>
      <c r="I505" s="642">
        <f t="shared" ref="I505" si="396">$H505*SUM(I506:I520)</f>
        <v>0</v>
      </c>
      <c r="J505" s="643">
        <f t="shared" ref="J505:O505" si="397">$H505*SUM(J506:J520)</f>
        <v>0</v>
      </c>
      <c r="K505" s="644">
        <f t="shared" si="397"/>
        <v>0</v>
      </c>
      <c r="L505" s="645">
        <f t="shared" si="397"/>
        <v>0</v>
      </c>
      <c r="M505" s="645">
        <f t="shared" si="397"/>
        <v>0</v>
      </c>
      <c r="N505" s="644">
        <f t="shared" si="397"/>
        <v>0</v>
      </c>
      <c r="O505" s="642">
        <f t="shared" si="397"/>
        <v>0</v>
      </c>
      <c r="P505" s="209">
        <f t="shared" ref="P505:Q505" si="398">$H505*SUM(P506:P520)</f>
        <v>0</v>
      </c>
      <c r="Q505" s="210">
        <f t="shared" si="398"/>
        <v>0</v>
      </c>
      <c r="R505" s="136">
        <f t="shared" ref="R505:R520" si="399">P505*(1+Gewinn)*(1+SicherheitAngebot)</f>
        <v>0</v>
      </c>
      <c r="S505" s="137">
        <f t="shared" ref="S505:S520" si="400">Q505*(1+MGKZ)*(1+Gewinn)*(1+SicherheitAngebot)</f>
        <v>0</v>
      </c>
      <c r="U505" s="10">
        <f>I505*$I$7+J505*$J$7+K505*$K$7+L505*$L$7+M505*$M$7+N505*$N$7+O505*$O$7+R505+S505</f>
        <v>0</v>
      </c>
      <c r="W505" s="646">
        <f t="shared" ref="W505:AB505" si="401">$H505*SUM(W506:W520)</f>
        <v>0</v>
      </c>
      <c r="X505" s="647">
        <f t="shared" si="401"/>
        <v>0</v>
      </c>
      <c r="Y505" s="648">
        <f t="shared" si="401"/>
        <v>0</v>
      </c>
      <c r="Z505" s="649">
        <f t="shared" si="401"/>
        <v>0</v>
      </c>
      <c r="AA505" s="648">
        <f t="shared" si="401"/>
        <v>0</v>
      </c>
      <c r="AB505" s="646">
        <f t="shared" si="401"/>
        <v>0</v>
      </c>
      <c r="AC505" s="258"/>
      <c r="AD505" s="646">
        <f t="shared" ref="AD505:AM505" si="402">$H505*SUM(AD506:AD520)</f>
        <v>0</v>
      </c>
      <c r="AE505" s="647">
        <f t="shared" si="402"/>
        <v>0</v>
      </c>
      <c r="AF505" s="648">
        <f t="shared" si="402"/>
        <v>0</v>
      </c>
      <c r="AG505" s="649">
        <f t="shared" si="402"/>
        <v>0</v>
      </c>
      <c r="AH505" s="648">
        <f t="shared" si="402"/>
        <v>0</v>
      </c>
      <c r="AI505" s="646">
        <f t="shared" si="402"/>
        <v>0</v>
      </c>
      <c r="AJ505" s="258"/>
      <c r="AK505" s="653">
        <f t="shared" si="402"/>
        <v>0</v>
      </c>
      <c r="AL505" s="653">
        <f t="shared" si="402"/>
        <v>0</v>
      </c>
      <c r="AM505" s="653">
        <f t="shared" si="402"/>
        <v>0</v>
      </c>
      <c r="AN505" s="227">
        <f>$H505*SUM(AN506:AN520)*(1+Gewinn)*(1+SicherheitAngebot)</f>
        <v>0</v>
      </c>
      <c r="AO505" s="227">
        <f>$H505*SUM(AO506:AO520)*(1+Gewinn)*(1+SicherheitAngebot)</f>
        <v>0</v>
      </c>
      <c r="AP505" s="227">
        <f>$H505*SUM(AP506:AP520)*(1+Gewinn)*(1+SicherheitAngebot)</f>
        <v>0</v>
      </c>
      <c r="AQ505" s="227">
        <f>$H505*SUM(AQ506:AQ520)*(1+Gewinn)*(1+SicherheitAngebot)</f>
        <v>0</v>
      </c>
      <c r="AR505" s="227">
        <f>$H505*SUM(AR506:AR520)*(1+Gewinn)*(1+SicherheitAngebot)</f>
        <v>0</v>
      </c>
      <c r="AS505" s="262"/>
      <c r="AT505" s="263">
        <f t="shared" si="363"/>
        <v>0</v>
      </c>
      <c r="AU505" s="259"/>
      <c r="AV505" s="491">
        <f>AK505*$AK$7+AL505*$AL$7+AM505*$AM$7+SUM(AN505:AR505)+AT505/Zuschläge_IBN+AT505</f>
        <v>0</v>
      </c>
      <c r="AX505" s="685">
        <f>U505+AV505</f>
        <v>0</v>
      </c>
      <c r="AZ505" s="490">
        <f>IF(H505&gt;0,U505/(1+SicherheitAngebot)*(1+Sicherheit),0)</f>
        <v>0</v>
      </c>
      <c r="BB505" s="490">
        <f>IF(H505&gt;0,AV505/(1+SicherheitAngebot)*(1+Sicherheit),0)</f>
        <v>0</v>
      </c>
      <c r="BD505" s="490">
        <f>AZ505+BB505</f>
        <v>0</v>
      </c>
      <c r="BE505" s="105"/>
      <c r="BF505" s="105"/>
      <c r="BG505" s="105"/>
      <c r="BH505" s="105"/>
      <c r="BI505" s="105"/>
      <c r="BJ505" s="105"/>
    </row>
    <row r="506" spans="2:62" ht="20.100000000000001" hidden="1" customHeight="1" outlineLevel="1">
      <c r="B506" s="99"/>
      <c r="C506" s="908"/>
      <c r="D506" s="909"/>
      <c r="E506" s="909"/>
      <c r="F506" s="910"/>
      <c r="G506" s="890"/>
      <c r="H506" s="901"/>
      <c r="I506" s="152"/>
      <c r="J506" s="152"/>
      <c r="K506" s="152"/>
      <c r="L506" s="152"/>
      <c r="M506" s="152"/>
      <c r="N506" s="152"/>
      <c r="O506" s="152"/>
      <c r="P506" s="153"/>
      <c r="Q506" s="153"/>
      <c r="R506" s="156">
        <f t="shared" si="399"/>
        <v>0</v>
      </c>
      <c r="S506" s="156">
        <f t="shared" si="400"/>
        <v>0</v>
      </c>
      <c r="U506" s="157">
        <f>I506*$I$7+J506*$J$7+K506*$K$7+L506*$L$7+M506*$M$7+N506*$N$7+O506*$O$7+R506+S506</f>
        <v>0</v>
      </c>
      <c r="W506" s="152"/>
      <c r="X506" s="152"/>
      <c r="Y506" s="152"/>
      <c r="Z506" s="152"/>
      <c r="AA506" s="152"/>
      <c r="AB506" s="152"/>
      <c r="AC506" s="347"/>
      <c r="AD506" s="152"/>
      <c r="AE506" s="152"/>
      <c r="AF506" s="152"/>
      <c r="AG506" s="152"/>
      <c r="AH506" s="152"/>
      <c r="AI506" s="152"/>
      <c r="AJ506" s="347"/>
      <c r="AK506" s="152"/>
      <c r="AL506" s="152"/>
      <c r="AM506" s="619"/>
      <c r="AN506" s="228"/>
      <c r="AO506" s="228"/>
      <c r="AP506" s="228"/>
      <c r="AQ506" s="228"/>
      <c r="AR506" s="228"/>
      <c r="AS506" s="348"/>
      <c r="AT506" s="264">
        <f t="shared" si="363"/>
        <v>0</v>
      </c>
      <c r="AU506" s="259"/>
      <c r="AV506" s="265">
        <f t="shared" ref="AV506:AV520" si="403">AK506*$AK$7+AL506*$AL$7+AM506*$AM$7+SUM(AN506:AR506)*(1+Gewinn)*(1+SicherheitAngebot)+AT506/Zuschläge_IBN+AT506</f>
        <v>0</v>
      </c>
      <c r="AX506" s="265">
        <f>U506+AV506</f>
        <v>0</v>
      </c>
      <c r="AZ506" s="492">
        <f t="shared" ref="AZ506:AZ520" si="404">U506/(1+SicherheitAngebot)*(1+Sicherheit)</f>
        <v>0</v>
      </c>
      <c r="BB506" s="492">
        <f t="shared" ref="BB506:BB520" si="405">AV506/(1+SicherheitAngebot)*(1+Sicherheit)</f>
        <v>0</v>
      </c>
      <c r="BD506" s="265">
        <f>AZ506+BB506</f>
        <v>0</v>
      </c>
      <c r="BE506" s="105"/>
      <c r="BF506" s="105"/>
      <c r="BG506" s="105"/>
      <c r="BH506" s="105"/>
      <c r="BI506" s="105"/>
      <c r="BJ506" s="105"/>
    </row>
    <row r="507" spans="2:62" ht="20.100000000000001" hidden="1" customHeight="1" outlineLevel="1">
      <c r="B507" s="100"/>
      <c r="C507" s="908"/>
      <c r="D507" s="909"/>
      <c r="E507" s="909"/>
      <c r="F507" s="910"/>
      <c r="G507" s="890"/>
      <c r="H507" s="891"/>
      <c r="I507" s="152"/>
      <c r="J507" s="152"/>
      <c r="K507" s="152"/>
      <c r="L507" s="152"/>
      <c r="M507" s="152"/>
      <c r="N507" s="152"/>
      <c r="O507" s="152"/>
      <c r="P507" s="153"/>
      <c r="Q507" s="153"/>
      <c r="R507" s="156">
        <f t="shared" si="399"/>
        <v>0</v>
      </c>
      <c r="S507" s="156">
        <f t="shared" si="400"/>
        <v>0</v>
      </c>
      <c r="U507" s="157">
        <f t="shared" ref="U507:U520" si="406">I507*$I$7+J507*$J$7+K507*$K$7+L507*$L$7+M507*$M$7+N507*$N$7+O507*$O$7+R507+S507</f>
        <v>0</v>
      </c>
      <c r="W507" s="152"/>
      <c r="X507" s="152"/>
      <c r="Y507" s="152"/>
      <c r="Z507" s="152"/>
      <c r="AA507" s="152"/>
      <c r="AB507" s="152"/>
      <c r="AC507" s="347"/>
      <c r="AD507" s="152"/>
      <c r="AE507" s="152"/>
      <c r="AF507" s="152"/>
      <c r="AG507" s="152"/>
      <c r="AH507" s="152"/>
      <c r="AI507" s="152"/>
      <c r="AJ507" s="347"/>
      <c r="AK507" s="152"/>
      <c r="AL507" s="152"/>
      <c r="AM507" s="295"/>
      <c r="AN507" s="228"/>
      <c r="AO507" s="228"/>
      <c r="AP507" s="228"/>
      <c r="AQ507" s="228"/>
      <c r="AR507" s="228"/>
      <c r="AS507" s="348"/>
      <c r="AT507" s="264">
        <f t="shared" si="363"/>
        <v>0</v>
      </c>
      <c r="AU507" s="259"/>
      <c r="AV507" s="265">
        <f t="shared" si="403"/>
        <v>0</v>
      </c>
      <c r="AX507" s="265">
        <f t="shared" ref="AX507:AX520" si="407">U507+AV507</f>
        <v>0</v>
      </c>
      <c r="AZ507" s="492">
        <f t="shared" si="404"/>
        <v>0</v>
      </c>
      <c r="BB507" s="492">
        <f t="shared" si="405"/>
        <v>0</v>
      </c>
      <c r="BD507" s="265">
        <f t="shared" ref="BD507:BD520" si="408">AZ507+BB507</f>
        <v>0</v>
      </c>
      <c r="BE507" s="105"/>
      <c r="BF507" s="105"/>
      <c r="BG507" s="105"/>
      <c r="BH507" s="105"/>
      <c r="BI507" s="105"/>
      <c r="BJ507" s="105"/>
    </row>
    <row r="508" spans="2:62" ht="20.100000000000001" hidden="1" customHeight="1" outlineLevel="1">
      <c r="B508" s="100"/>
      <c r="C508" s="908"/>
      <c r="D508" s="909"/>
      <c r="E508" s="909"/>
      <c r="F508" s="910"/>
      <c r="G508" s="890"/>
      <c r="H508" s="891"/>
      <c r="I508" s="152"/>
      <c r="J508" s="152"/>
      <c r="K508" s="152"/>
      <c r="L508" s="152"/>
      <c r="M508" s="152"/>
      <c r="N508" s="152"/>
      <c r="O508" s="152"/>
      <c r="P508" s="153"/>
      <c r="Q508" s="153"/>
      <c r="R508" s="156">
        <f t="shared" si="399"/>
        <v>0</v>
      </c>
      <c r="S508" s="156">
        <f t="shared" si="400"/>
        <v>0</v>
      </c>
      <c r="U508" s="157">
        <f t="shared" si="406"/>
        <v>0</v>
      </c>
      <c r="W508" s="152"/>
      <c r="X508" s="152"/>
      <c r="Y508" s="152"/>
      <c r="Z508" s="152"/>
      <c r="AA508" s="152"/>
      <c r="AB508" s="152"/>
      <c r="AC508" s="347"/>
      <c r="AD508" s="152"/>
      <c r="AE508" s="152"/>
      <c r="AF508" s="152"/>
      <c r="AG508" s="152"/>
      <c r="AH508" s="152"/>
      <c r="AI508" s="152"/>
      <c r="AJ508" s="347"/>
      <c r="AK508" s="152"/>
      <c r="AL508" s="152"/>
      <c r="AM508" s="295"/>
      <c r="AN508" s="228"/>
      <c r="AO508" s="228"/>
      <c r="AP508" s="228"/>
      <c r="AQ508" s="228"/>
      <c r="AR508" s="228"/>
      <c r="AS508" s="348"/>
      <c r="AT508" s="264">
        <f t="shared" si="363"/>
        <v>0</v>
      </c>
      <c r="AU508" s="259"/>
      <c r="AV508" s="265">
        <f t="shared" si="403"/>
        <v>0</v>
      </c>
      <c r="AX508" s="265">
        <f t="shared" si="407"/>
        <v>0</v>
      </c>
      <c r="AZ508" s="492">
        <f t="shared" si="404"/>
        <v>0</v>
      </c>
      <c r="BB508" s="492">
        <f t="shared" si="405"/>
        <v>0</v>
      </c>
      <c r="BD508" s="265">
        <f t="shared" si="408"/>
        <v>0</v>
      </c>
      <c r="BE508" s="105"/>
      <c r="BF508" s="105"/>
      <c r="BG508" s="105"/>
      <c r="BH508" s="105"/>
      <c r="BI508" s="105"/>
      <c r="BJ508" s="105"/>
    </row>
    <row r="509" spans="2:62" ht="20.100000000000001" hidden="1" customHeight="1" outlineLevel="1">
      <c r="B509" s="100"/>
      <c r="C509" s="908"/>
      <c r="D509" s="909"/>
      <c r="E509" s="909"/>
      <c r="F509" s="910"/>
      <c r="G509" s="890"/>
      <c r="H509" s="891"/>
      <c r="I509" s="152"/>
      <c r="J509" s="152"/>
      <c r="K509" s="152"/>
      <c r="L509" s="152"/>
      <c r="M509" s="152"/>
      <c r="N509" s="152"/>
      <c r="O509" s="152"/>
      <c r="P509" s="153"/>
      <c r="Q509" s="153"/>
      <c r="R509" s="156">
        <f t="shared" si="399"/>
        <v>0</v>
      </c>
      <c r="S509" s="156">
        <f t="shared" si="400"/>
        <v>0</v>
      </c>
      <c r="U509" s="157">
        <f t="shared" si="406"/>
        <v>0</v>
      </c>
      <c r="W509" s="152"/>
      <c r="X509" s="152"/>
      <c r="Y509" s="152"/>
      <c r="Z509" s="152"/>
      <c r="AA509" s="152"/>
      <c r="AB509" s="152"/>
      <c r="AC509" s="347"/>
      <c r="AD509" s="152"/>
      <c r="AE509" s="152"/>
      <c r="AF509" s="152"/>
      <c r="AG509" s="152"/>
      <c r="AH509" s="152"/>
      <c r="AI509" s="152"/>
      <c r="AJ509" s="347"/>
      <c r="AK509" s="152"/>
      <c r="AL509" s="152"/>
      <c r="AM509" s="295"/>
      <c r="AN509" s="228"/>
      <c r="AO509" s="228"/>
      <c r="AP509" s="228"/>
      <c r="AQ509" s="228"/>
      <c r="AR509" s="228"/>
      <c r="AS509" s="348"/>
      <c r="AT509" s="264">
        <f t="shared" si="363"/>
        <v>0</v>
      </c>
      <c r="AU509" s="259"/>
      <c r="AV509" s="265">
        <f t="shared" si="403"/>
        <v>0</v>
      </c>
      <c r="AX509" s="265">
        <f t="shared" si="407"/>
        <v>0</v>
      </c>
      <c r="AZ509" s="492">
        <f t="shared" si="404"/>
        <v>0</v>
      </c>
      <c r="BB509" s="492">
        <f t="shared" si="405"/>
        <v>0</v>
      </c>
      <c r="BD509" s="265">
        <f t="shared" si="408"/>
        <v>0</v>
      </c>
      <c r="BE509" s="105"/>
      <c r="BF509" s="105"/>
      <c r="BG509" s="105"/>
      <c r="BH509" s="105"/>
      <c r="BI509" s="105"/>
      <c r="BJ509" s="105"/>
    </row>
    <row r="510" spans="2:62" ht="20.100000000000001" hidden="1" customHeight="1" outlineLevel="1">
      <c r="B510" s="100"/>
      <c r="C510" s="908"/>
      <c r="D510" s="909"/>
      <c r="E510" s="909"/>
      <c r="F510" s="910"/>
      <c r="G510" s="890"/>
      <c r="H510" s="891"/>
      <c r="I510" s="152"/>
      <c r="J510" s="152"/>
      <c r="K510" s="152"/>
      <c r="L510" s="152"/>
      <c r="M510" s="152"/>
      <c r="N510" s="152"/>
      <c r="O510" s="152"/>
      <c r="P510" s="153"/>
      <c r="Q510" s="153"/>
      <c r="R510" s="156">
        <f t="shared" si="399"/>
        <v>0</v>
      </c>
      <c r="S510" s="156">
        <f t="shared" si="400"/>
        <v>0</v>
      </c>
      <c r="U510" s="157">
        <f t="shared" si="406"/>
        <v>0</v>
      </c>
      <c r="W510" s="152"/>
      <c r="X510" s="152"/>
      <c r="Y510" s="152"/>
      <c r="Z510" s="152"/>
      <c r="AA510" s="152"/>
      <c r="AB510" s="152"/>
      <c r="AC510" s="347"/>
      <c r="AD510" s="152"/>
      <c r="AE510" s="152"/>
      <c r="AF510" s="152"/>
      <c r="AG510" s="152"/>
      <c r="AH510" s="152"/>
      <c r="AI510" s="152"/>
      <c r="AJ510" s="347"/>
      <c r="AK510" s="152"/>
      <c r="AL510" s="152"/>
      <c r="AM510" s="295"/>
      <c r="AN510" s="228"/>
      <c r="AO510" s="228"/>
      <c r="AP510" s="228"/>
      <c r="AQ510" s="228"/>
      <c r="AR510" s="228"/>
      <c r="AS510" s="348"/>
      <c r="AT510" s="264">
        <f t="shared" si="363"/>
        <v>0</v>
      </c>
      <c r="AU510" s="259"/>
      <c r="AV510" s="265">
        <f t="shared" si="403"/>
        <v>0</v>
      </c>
      <c r="AX510" s="265">
        <f t="shared" si="407"/>
        <v>0</v>
      </c>
      <c r="AZ510" s="492">
        <f t="shared" si="404"/>
        <v>0</v>
      </c>
      <c r="BB510" s="492">
        <f t="shared" si="405"/>
        <v>0</v>
      </c>
      <c r="BD510" s="265">
        <f t="shared" si="408"/>
        <v>0</v>
      </c>
      <c r="BE510" s="105"/>
      <c r="BF510" s="105"/>
      <c r="BG510" s="105"/>
      <c r="BH510" s="105"/>
      <c r="BI510" s="105"/>
      <c r="BJ510" s="105"/>
    </row>
    <row r="511" spans="2:62" ht="20.100000000000001" hidden="1" customHeight="1" outlineLevel="1">
      <c r="B511" s="100"/>
      <c r="C511" s="908"/>
      <c r="D511" s="909"/>
      <c r="E511" s="909"/>
      <c r="F511" s="910"/>
      <c r="G511" s="890"/>
      <c r="H511" s="891"/>
      <c r="I511" s="152"/>
      <c r="J511" s="152"/>
      <c r="K511" s="152"/>
      <c r="L511" s="152"/>
      <c r="M511" s="152"/>
      <c r="N511" s="152"/>
      <c r="O511" s="152"/>
      <c r="P511" s="153"/>
      <c r="Q511" s="153"/>
      <c r="R511" s="156">
        <f t="shared" si="399"/>
        <v>0</v>
      </c>
      <c r="S511" s="156">
        <f t="shared" si="400"/>
        <v>0</v>
      </c>
      <c r="U511" s="157">
        <f t="shared" si="406"/>
        <v>0</v>
      </c>
      <c r="W511" s="152"/>
      <c r="X511" s="152"/>
      <c r="Y511" s="152"/>
      <c r="Z511" s="152"/>
      <c r="AA511" s="152"/>
      <c r="AB511" s="152"/>
      <c r="AC511" s="347"/>
      <c r="AD511" s="152"/>
      <c r="AE511" s="152"/>
      <c r="AF511" s="152"/>
      <c r="AG511" s="152"/>
      <c r="AH511" s="152"/>
      <c r="AI511" s="152"/>
      <c r="AJ511" s="347"/>
      <c r="AK511" s="152"/>
      <c r="AL511" s="152"/>
      <c r="AM511" s="295"/>
      <c r="AN511" s="228"/>
      <c r="AO511" s="228"/>
      <c r="AP511" s="228"/>
      <c r="AQ511" s="228"/>
      <c r="AR511" s="228"/>
      <c r="AS511" s="348"/>
      <c r="AT511" s="264">
        <f t="shared" si="363"/>
        <v>0</v>
      </c>
      <c r="AU511" s="259"/>
      <c r="AV511" s="265">
        <f t="shared" si="403"/>
        <v>0</v>
      </c>
      <c r="AX511" s="265">
        <f t="shared" si="407"/>
        <v>0</v>
      </c>
      <c r="AZ511" s="492">
        <f t="shared" si="404"/>
        <v>0</v>
      </c>
      <c r="BB511" s="492">
        <f t="shared" si="405"/>
        <v>0</v>
      </c>
      <c r="BD511" s="265">
        <f t="shared" si="408"/>
        <v>0</v>
      </c>
      <c r="BE511" s="105"/>
      <c r="BF511" s="105"/>
      <c r="BG511" s="105"/>
      <c r="BH511" s="105"/>
      <c r="BI511" s="105"/>
      <c r="BJ511" s="105"/>
    </row>
    <row r="512" spans="2:62" ht="20.100000000000001" hidden="1" customHeight="1" outlineLevel="1">
      <c r="B512" s="100"/>
      <c r="C512" s="908"/>
      <c r="D512" s="909"/>
      <c r="E512" s="909"/>
      <c r="F512" s="910"/>
      <c r="G512" s="890"/>
      <c r="H512" s="891"/>
      <c r="I512" s="152"/>
      <c r="J512" s="152"/>
      <c r="K512" s="152"/>
      <c r="L512" s="152"/>
      <c r="M512" s="152"/>
      <c r="N512" s="152"/>
      <c r="O512" s="152"/>
      <c r="P512" s="153"/>
      <c r="Q512" s="153"/>
      <c r="R512" s="156">
        <f t="shared" si="399"/>
        <v>0</v>
      </c>
      <c r="S512" s="156">
        <f t="shared" si="400"/>
        <v>0</v>
      </c>
      <c r="U512" s="157">
        <f t="shared" si="406"/>
        <v>0</v>
      </c>
      <c r="W512" s="152"/>
      <c r="X512" s="152"/>
      <c r="Y512" s="152"/>
      <c r="Z512" s="152"/>
      <c r="AA512" s="152"/>
      <c r="AB512" s="152"/>
      <c r="AC512" s="347"/>
      <c r="AD512" s="152"/>
      <c r="AE512" s="152"/>
      <c r="AF512" s="152"/>
      <c r="AG512" s="152"/>
      <c r="AH512" s="152"/>
      <c r="AI512" s="152"/>
      <c r="AJ512" s="347"/>
      <c r="AK512" s="152"/>
      <c r="AL512" s="152"/>
      <c r="AM512" s="295"/>
      <c r="AN512" s="228"/>
      <c r="AO512" s="228"/>
      <c r="AP512" s="228"/>
      <c r="AQ512" s="228"/>
      <c r="AR512" s="228"/>
      <c r="AS512" s="348"/>
      <c r="AT512" s="264">
        <f t="shared" si="363"/>
        <v>0</v>
      </c>
      <c r="AU512" s="259"/>
      <c r="AV512" s="265">
        <f t="shared" si="403"/>
        <v>0</v>
      </c>
      <c r="AX512" s="265">
        <f t="shared" si="407"/>
        <v>0</v>
      </c>
      <c r="AZ512" s="492">
        <f t="shared" si="404"/>
        <v>0</v>
      </c>
      <c r="BB512" s="492">
        <f t="shared" si="405"/>
        <v>0</v>
      </c>
      <c r="BD512" s="265">
        <f t="shared" si="408"/>
        <v>0</v>
      </c>
      <c r="BE512" s="105"/>
      <c r="BF512" s="105"/>
      <c r="BG512" s="105"/>
      <c r="BH512" s="105"/>
      <c r="BI512" s="105"/>
      <c r="BJ512" s="105"/>
    </row>
    <row r="513" spans="2:62" ht="20.100000000000001" hidden="1" customHeight="1" outlineLevel="1">
      <c r="B513" s="100"/>
      <c r="C513" s="908"/>
      <c r="D513" s="909"/>
      <c r="E513" s="909"/>
      <c r="F513" s="910"/>
      <c r="G513" s="890"/>
      <c r="H513" s="891"/>
      <c r="I513" s="152"/>
      <c r="J513" s="152"/>
      <c r="K513" s="152"/>
      <c r="L513" s="152"/>
      <c r="M513" s="152"/>
      <c r="N513" s="152"/>
      <c r="O513" s="152"/>
      <c r="P513" s="153"/>
      <c r="Q513" s="153"/>
      <c r="R513" s="156">
        <f t="shared" si="399"/>
        <v>0</v>
      </c>
      <c r="S513" s="156">
        <f t="shared" si="400"/>
        <v>0</v>
      </c>
      <c r="U513" s="157">
        <f t="shared" si="406"/>
        <v>0</v>
      </c>
      <c r="W513" s="152"/>
      <c r="X513" s="152"/>
      <c r="Y513" s="152"/>
      <c r="Z513" s="152"/>
      <c r="AA513" s="152"/>
      <c r="AB513" s="152"/>
      <c r="AC513" s="347"/>
      <c r="AD513" s="152"/>
      <c r="AE513" s="152"/>
      <c r="AF513" s="152"/>
      <c r="AG513" s="152"/>
      <c r="AH513" s="152"/>
      <c r="AI513" s="152"/>
      <c r="AJ513" s="347"/>
      <c r="AK513" s="152"/>
      <c r="AL513" s="152"/>
      <c r="AM513" s="295"/>
      <c r="AN513" s="228"/>
      <c r="AO513" s="228"/>
      <c r="AP513" s="228"/>
      <c r="AQ513" s="228"/>
      <c r="AR513" s="228"/>
      <c r="AS513" s="348"/>
      <c r="AT513" s="264">
        <f t="shared" si="363"/>
        <v>0</v>
      </c>
      <c r="AU513" s="259"/>
      <c r="AV513" s="265">
        <f t="shared" si="403"/>
        <v>0</v>
      </c>
      <c r="AX513" s="265">
        <f t="shared" si="407"/>
        <v>0</v>
      </c>
      <c r="AZ513" s="492">
        <f t="shared" si="404"/>
        <v>0</v>
      </c>
      <c r="BB513" s="492">
        <f t="shared" si="405"/>
        <v>0</v>
      </c>
      <c r="BD513" s="265">
        <f t="shared" si="408"/>
        <v>0</v>
      </c>
      <c r="BE513" s="105"/>
      <c r="BF513" s="105"/>
      <c r="BG513" s="105"/>
      <c r="BH513" s="105"/>
      <c r="BI513" s="105"/>
      <c r="BJ513" s="105"/>
    </row>
    <row r="514" spans="2:62" ht="20.100000000000001" hidden="1" customHeight="1" outlineLevel="1">
      <c r="B514" s="100"/>
      <c r="C514" s="908"/>
      <c r="D514" s="909"/>
      <c r="E514" s="909"/>
      <c r="F514" s="910"/>
      <c r="G514" s="890"/>
      <c r="H514" s="891"/>
      <c r="I514" s="152"/>
      <c r="J514" s="152"/>
      <c r="K514" s="152"/>
      <c r="L514" s="152"/>
      <c r="M514" s="152"/>
      <c r="N514" s="152"/>
      <c r="O514" s="152"/>
      <c r="P514" s="153"/>
      <c r="Q514" s="153"/>
      <c r="R514" s="156">
        <f t="shared" si="399"/>
        <v>0</v>
      </c>
      <c r="S514" s="156">
        <f t="shared" si="400"/>
        <v>0</v>
      </c>
      <c r="U514" s="157">
        <f t="shared" si="406"/>
        <v>0</v>
      </c>
      <c r="W514" s="152"/>
      <c r="X514" s="152"/>
      <c r="Y514" s="152"/>
      <c r="Z514" s="152"/>
      <c r="AA514" s="152"/>
      <c r="AB514" s="152"/>
      <c r="AC514" s="347"/>
      <c r="AD514" s="152"/>
      <c r="AE514" s="152"/>
      <c r="AF514" s="152"/>
      <c r="AG514" s="152"/>
      <c r="AH514" s="152"/>
      <c r="AI514" s="152"/>
      <c r="AJ514" s="347"/>
      <c r="AK514" s="152"/>
      <c r="AL514" s="152"/>
      <c r="AM514" s="295"/>
      <c r="AN514" s="228"/>
      <c r="AO514" s="228"/>
      <c r="AP514" s="228"/>
      <c r="AQ514" s="228"/>
      <c r="AR514" s="228"/>
      <c r="AS514" s="348"/>
      <c r="AT514" s="264">
        <f t="shared" si="363"/>
        <v>0</v>
      </c>
      <c r="AU514" s="259"/>
      <c r="AV514" s="265">
        <f t="shared" si="403"/>
        <v>0</v>
      </c>
      <c r="AX514" s="265">
        <f t="shared" si="407"/>
        <v>0</v>
      </c>
      <c r="AZ514" s="492">
        <f t="shared" si="404"/>
        <v>0</v>
      </c>
      <c r="BB514" s="492">
        <f t="shared" si="405"/>
        <v>0</v>
      </c>
      <c r="BD514" s="265">
        <f t="shared" si="408"/>
        <v>0</v>
      </c>
      <c r="BE514" s="105"/>
      <c r="BF514" s="105"/>
      <c r="BG514" s="105"/>
      <c r="BH514" s="105"/>
      <c r="BI514" s="105"/>
      <c r="BJ514" s="105"/>
    </row>
    <row r="515" spans="2:62" ht="20.100000000000001" hidden="1" customHeight="1" outlineLevel="1">
      <c r="B515" s="100"/>
      <c r="C515" s="908"/>
      <c r="D515" s="909"/>
      <c r="E515" s="909"/>
      <c r="F515" s="910"/>
      <c r="G515" s="890"/>
      <c r="H515" s="891"/>
      <c r="I515" s="152"/>
      <c r="J515" s="152"/>
      <c r="K515" s="152"/>
      <c r="L515" s="152"/>
      <c r="M515" s="152"/>
      <c r="N515" s="152"/>
      <c r="O515" s="152"/>
      <c r="P515" s="153"/>
      <c r="Q515" s="153"/>
      <c r="R515" s="156">
        <f t="shared" si="399"/>
        <v>0</v>
      </c>
      <c r="S515" s="156">
        <f t="shared" si="400"/>
        <v>0</v>
      </c>
      <c r="U515" s="157">
        <f t="shared" si="406"/>
        <v>0</v>
      </c>
      <c r="W515" s="152"/>
      <c r="X515" s="152"/>
      <c r="Y515" s="152"/>
      <c r="Z515" s="152"/>
      <c r="AA515" s="152"/>
      <c r="AB515" s="152"/>
      <c r="AC515" s="347"/>
      <c r="AD515" s="152"/>
      <c r="AE515" s="152"/>
      <c r="AF515" s="152"/>
      <c r="AG515" s="152"/>
      <c r="AH515" s="152"/>
      <c r="AI515" s="152"/>
      <c r="AJ515" s="347"/>
      <c r="AK515" s="152"/>
      <c r="AL515" s="152"/>
      <c r="AM515" s="295"/>
      <c r="AN515" s="228"/>
      <c r="AO515" s="228"/>
      <c r="AP515" s="228"/>
      <c r="AQ515" s="228"/>
      <c r="AR515" s="228"/>
      <c r="AS515" s="348"/>
      <c r="AT515" s="264">
        <f t="shared" si="363"/>
        <v>0</v>
      </c>
      <c r="AU515" s="259"/>
      <c r="AV515" s="265">
        <f t="shared" si="403"/>
        <v>0</v>
      </c>
      <c r="AX515" s="265">
        <f t="shared" si="407"/>
        <v>0</v>
      </c>
      <c r="AZ515" s="492">
        <f t="shared" si="404"/>
        <v>0</v>
      </c>
      <c r="BB515" s="492">
        <f t="shared" si="405"/>
        <v>0</v>
      </c>
      <c r="BD515" s="265">
        <f t="shared" si="408"/>
        <v>0</v>
      </c>
      <c r="BE515" s="105"/>
      <c r="BF515" s="105"/>
      <c r="BG515" s="105"/>
      <c r="BH515" s="105"/>
      <c r="BI515" s="105"/>
      <c r="BJ515" s="105"/>
    </row>
    <row r="516" spans="2:62" ht="20.100000000000001" hidden="1" customHeight="1" outlineLevel="1">
      <c r="B516" s="100"/>
      <c r="C516" s="908"/>
      <c r="D516" s="909"/>
      <c r="E516" s="909"/>
      <c r="F516" s="910"/>
      <c r="G516" s="890"/>
      <c r="H516" s="891"/>
      <c r="I516" s="152"/>
      <c r="J516" s="152"/>
      <c r="K516" s="152"/>
      <c r="L516" s="152"/>
      <c r="M516" s="152"/>
      <c r="N516" s="152"/>
      <c r="O516" s="152"/>
      <c r="P516" s="153"/>
      <c r="Q516" s="153"/>
      <c r="R516" s="156">
        <f t="shared" si="399"/>
        <v>0</v>
      </c>
      <c r="S516" s="156">
        <f t="shared" si="400"/>
        <v>0</v>
      </c>
      <c r="U516" s="157">
        <f t="shared" si="406"/>
        <v>0</v>
      </c>
      <c r="W516" s="152"/>
      <c r="X516" s="152"/>
      <c r="Y516" s="152"/>
      <c r="Z516" s="152"/>
      <c r="AA516" s="152"/>
      <c r="AB516" s="152"/>
      <c r="AC516" s="347"/>
      <c r="AD516" s="152"/>
      <c r="AE516" s="152"/>
      <c r="AF516" s="152"/>
      <c r="AG516" s="152"/>
      <c r="AH516" s="152"/>
      <c r="AI516" s="152"/>
      <c r="AJ516" s="347"/>
      <c r="AK516" s="152"/>
      <c r="AL516" s="152"/>
      <c r="AM516" s="295"/>
      <c r="AN516" s="228"/>
      <c r="AO516" s="228"/>
      <c r="AP516" s="228"/>
      <c r="AQ516" s="228"/>
      <c r="AR516" s="228"/>
      <c r="AS516" s="348"/>
      <c r="AT516" s="264">
        <f t="shared" si="363"/>
        <v>0</v>
      </c>
      <c r="AU516" s="259"/>
      <c r="AV516" s="265">
        <f t="shared" si="403"/>
        <v>0</v>
      </c>
      <c r="AX516" s="265">
        <f t="shared" si="407"/>
        <v>0</v>
      </c>
      <c r="AZ516" s="492">
        <f t="shared" si="404"/>
        <v>0</v>
      </c>
      <c r="BB516" s="492">
        <f t="shared" si="405"/>
        <v>0</v>
      </c>
      <c r="BD516" s="265">
        <f t="shared" si="408"/>
        <v>0</v>
      </c>
      <c r="BE516" s="105"/>
      <c r="BF516" s="105"/>
      <c r="BG516" s="105"/>
      <c r="BH516" s="105"/>
      <c r="BI516" s="105"/>
      <c r="BJ516" s="105"/>
    </row>
    <row r="517" spans="2:62" ht="20.100000000000001" hidden="1" customHeight="1" outlineLevel="1">
      <c r="B517" s="100"/>
      <c r="C517" s="908"/>
      <c r="D517" s="909"/>
      <c r="E517" s="909"/>
      <c r="F517" s="910"/>
      <c r="G517" s="890"/>
      <c r="H517" s="891"/>
      <c r="I517" s="152"/>
      <c r="J517" s="152"/>
      <c r="K517" s="152"/>
      <c r="L517" s="152"/>
      <c r="M517" s="152"/>
      <c r="N517" s="152"/>
      <c r="O517" s="152"/>
      <c r="P517" s="153"/>
      <c r="Q517" s="153"/>
      <c r="R517" s="156">
        <f t="shared" si="399"/>
        <v>0</v>
      </c>
      <c r="S517" s="156">
        <f t="shared" si="400"/>
        <v>0</v>
      </c>
      <c r="U517" s="157">
        <f t="shared" si="406"/>
        <v>0</v>
      </c>
      <c r="W517" s="152"/>
      <c r="X517" s="152"/>
      <c r="Y517" s="152"/>
      <c r="Z517" s="152"/>
      <c r="AA517" s="152"/>
      <c r="AB517" s="152"/>
      <c r="AC517" s="347"/>
      <c r="AD517" s="152"/>
      <c r="AE517" s="152"/>
      <c r="AF517" s="152"/>
      <c r="AG517" s="152"/>
      <c r="AH517" s="152"/>
      <c r="AI517" s="152"/>
      <c r="AJ517" s="347"/>
      <c r="AK517" s="152"/>
      <c r="AL517" s="152"/>
      <c r="AM517" s="295"/>
      <c r="AN517" s="228"/>
      <c r="AO517" s="228"/>
      <c r="AP517" s="228"/>
      <c r="AQ517" s="228"/>
      <c r="AR517" s="228"/>
      <c r="AS517" s="348"/>
      <c r="AT517" s="264">
        <f t="shared" si="363"/>
        <v>0</v>
      </c>
      <c r="AU517" s="259"/>
      <c r="AV517" s="265">
        <f t="shared" si="403"/>
        <v>0</v>
      </c>
      <c r="AX517" s="265">
        <f t="shared" si="407"/>
        <v>0</v>
      </c>
      <c r="AZ517" s="492">
        <f t="shared" si="404"/>
        <v>0</v>
      </c>
      <c r="BB517" s="492">
        <f t="shared" si="405"/>
        <v>0</v>
      </c>
      <c r="BD517" s="265">
        <f t="shared" si="408"/>
        <v>0</v>
      </c>
      <c r="BE517" s="105"/>
      <c r="BF517" s="105"/>
      <c r="BG517" s="105"/>
      <c r="BH517" s="105"/>
      <c r="BI517" s="105"/>
      <c r="BJ517" s="105"/>
    </row>
    <row r="518" spans="2:62" ht="20.100000000000001" hidden="1" customHeight="1" outlineLevel="1">
      <c r="B518" s="100"/>
      <c r="C518" s="908"/>
      <c r="D518" s="909"/>
      <c r="E518" s="909"/>
      <c r="F518" s="910"/>
      <c r="G518" s="890"/>
      <c r="H518" s="891"/>
      <c r="I518" s="152"/>
      <c r="J518" s="152"/>
      <c r="K518" s="152"/>
      <c r="L518" s="152"/>
      <c r="M518" s="152"/>
      <c r="N518" s="152"/>
      <c r="O518" s="152"/>
      <c r="P518" s="153"/>
      <c r="Q518" s="153"/>
      <c r="R518" s="156">
        <f t="shared" si="399"/>
        <v>0</v>
      </c>
      <c r="S518" s="156">
        <f t="shared" si="400"/>
        <v>0</v>
      </c>
      <c r="U518" s="157">
        <f t="shared" si="406"/>
        <v>0</v>
      </c>
      <c r="W518" s="152"/>
      <c r="X518" s="152"/>
      <c r="Y518" s="152"/>
      <c r="Z518" s="152"/>
      <c r="AA518" s="152"/>
      <c r="AB518" s="152"/>
      <c r="AC518" s="347"/>
      <c r="AD518" s="152"/>
      <c r="AE518" s="152"/>
      <c r="AF518" s="152"/>
      <c r="AG518" s="152"/>
      <c r="AH518" s="152"/>
      <c r="AI518" s="152"/>
      <c r="AJ518" s="347"/>
      <c r="AK518" s="152"/>
      <c r="AL518" s="152"/>
      <c r="AM518" s="295"/>
      <c r="AN518" s="228"/>
      <c r="AO518" s="228"/>
      <c r="AP518" s="228"/>
      <c r="AQ518" s="228"/>
      <c r="AR518" s="228"/>
      <c r="AS518" s="348"/>
      <c r="AT518" s="264">
        <f t="shared" ref="AT518:AT520" si="409">((W518+AD518)*$W$7+(X518+AE518)*$X$7+(Y518+Z518+AF518+AG518)*$Z$7+(AA518+AH518)*$AA$7+(AB518+AI518)*$AB$7)*Zuschläge_IBN</f>
        <v>0</v>
      </c>
      <c r="AU518" s="259"/>
      <c r="AV518" s="265">
        <f t="shared" si="403"/>
        <v>0</v>
      </c>
      <c r="AX518" s="265">
        <f t="shared" si="407"/>
        <v>0</v>
      </c>
      <c r="AZ518" s="492">
        <f t="shared" si="404"/>
        <v>0</v>
      </c>
      <c r="BB518" s="492">
        <f t="shared" si="405"/>
        <v>0</v>
      </c>
      <c r="BD518" s="265">
        <f t="shared" si="408"/>
        <v>0</v>
      </c>
      <c r="BE518" s="105"/>
      <c r="BF518" s="105"/>
      <c r="BG518" s="105"/>
      <c r="BH518" s="105"/>
      <c r="BI518" s="105"/>
      <c r="BJ518" s="105"/>
    </row>
    <row r="519" spans="2:62" ht="20.100000000000001" hidden="1" customHeight="1" outlineLevel="1">
      <c r="B519" s="100"/>
      <c r="C519" s="908"/>
      <c r="D519" s="909"/>
      <c r="E519" s="909"/>
      <c r="F519" s="910"/>
      <c r="G519" s="890"/>
      <c r="H519" s="891"/>
      <c r="I519" s="152"/>
      <c r="J519" s="152"/>
      <c r="K519" s="152"/>
      <c r="L519" s="152"/>
      <c r="M519" s="152"/>
      <c r="N519" s="152"/>
      <c r="O519" s="152"/>
      <c r="P519" s="153"/>
      <c r="Q519" s="153"/>
      <c r="R519" s="156">
        <f t="shared" si="399"/>
        <v>0</v>
      </c>
      <c r="S519" s="156">
        <f t="shared" si="400"/>
        <v>0</v>
      </c>
      <c r="U519" s="157">
        <f t="shared" si="406"/>
        <v>0</v>
      </c>
      <c r="W519" s="152"/>
      <c r="X519" s="152"/>
      <c r="Y519" s="152"/>
      <c r="Z519" s="152"/>
      <c r="AA519" s="152"/>
      <c r="AB519" s="152"/>
      <c r="AC519" s="347"/>
      <c r="AD519" s="152"/>
      <c r="AE519" s="152"/>
      <c r="AF519" s="152"/>
      <c r="AG519" s="152"/>
      <c r="AH519" s="152"/>
      <c r="AI519" s="152"/>
      <c r="AJ519" s="347"/>
      <c r="AK519" s="152"/>
      <c r="AL519" s="152"/>
      <c r="AM519" s="295"/>
      <c r="AN519" s="228"/>
      <c r="AO519" s="228"/>
      <c r="AP519" s="228"/>
      <c r="AQ519" s="228"/>
      <c r="AR519" s="228"/>
      <c r="AS519" s="348"/>
      <c r="AT519" s="264">
        <f t="shared" si="409"/>
        <v>0</v>
      </c>
      <c r="AU519" s="259"/>
      <c r="AV519" s="265">
        <f t="shared" si="403"/>
        <v>0</v>
      </c>
      <c r="AX519" s="265">
        <f t="shared" si="407"/>
        <v>0</v>
      </c>
      <c r="AZ519" s="492">
        <f t="shared" si="404"/>
        <v>0</v>
      </c>
      <c r="BB519" s="492">
        <f t="shared" si="405"/>
        <v>0</v>
      </c>
      <c r="BD519" s="265">
        <f t="shared" si="408"/>
        <v>0</v>
      </c>
      <c r="BE519" s="105"/>
      <c r="BF519" s="105"/>
      <c r="BG519" s="105"/>
      <c r="BH519" s="105"/>
      <c r="BI519" s="105"/>
      <c r="BJ519" s="105"/>
    </row>
    <row r="520" spans="2:62" ht="20.100000000000001" hidden="1" customHeight="1" outlineLevel="1">
      <c r="B520" s="100"/>
      <c r="C520" s="908"/>
      <c r="D520" s="909"/>
      <c r="E520" s="909"/>
      <c r="F520" s="910"/>
      <c r="G520" s="890"/>
      <c r="H520" s="891"/>
      <c r="I520" s="152"/>
      <c r="J520" s="152"/>
      <c r="K520" s="152"/>
      <c r="L520" s="152"/>
      <c r="M520" s="152"/>
      <c r="N520" s="152"/>
      <c r="O520" s="152"/>
      <c r="P520" s="153"/>
      <c r="Q520" s="153"/>
      <c r="R520" s="156">
        <f t="shared" si="399"/>
        <v>0</v>
      </c>
      <c r="S520" s="156">
        <f t="shared" si="400"/>
        <v>0</v>
      </c>
      <c r="U520" s="157">
        <f t="shared" si="406"/>
        <v>0</v>
      </c>
      <c r="W520" s="152"/>
      <c r="X520" s="152"/>
      <c r="Y520" s="152"/>
      <c r="Z520" s="152"/>
      <c r="AA520" s="152"/>
      <c r="AB520" s="152"/>
      <c r="AC520" s="347"/>
      <c r="AD520" s="152"/>
      <c r="AE520" s="152"/>
      <c r="AF520" s="152"/>
      <c r="AG520" s="152"/>
      <c r="AH520" s="152"/>
      <c r="AI520" s="152"/>
      <c r="AJ520" s="347"/>
      <c r="AK520" s="152"/>
      <c r="AL520" s="152"/>
      <c r="AM520" s="295"/>
      <c r="AN520" s="228"/>
      <c r="AO520" s="228"/>
      <c r="AP520" s="228"/>
      <c r="AQ520" s="228"/>
      <c r="AR520" s="228"/>
      <c r="AS520" s="348"/>
      <c r="AT520" s="264">
        <f t="shared" si="409"/>
        <v>0</v>
      </c>
      <c r="AU520" s="259"/>
      <c r="AV520" s="265">
        <f t="shared" si="403"/>
        <v>0</v>
      </c>
      <c r="AX520" s="265">
        <f t="shared" si="407"/>
        <v>0</v>
      </c>
      <c r="AZ520" s="492">
        <f t="shared" si="404"/>
        <v>0</v>
      </c>
      <c r="BB520" s="492">
        <f t="shared" si="405"/>
        <v>0</v>
      </c>
      <c r="BD520" s="265">
        <f t="shared" si="408"/>
        <v>0</v>
      </c>
      <c r="BE520" s="105"/>
      <c r="BF520" s="105"/>
      <c r="BG520" s="105"/>
      <c r="BH520" s="105"/>
      <c r="BI520" s="105"/>
      <c r="BJ520" s="105"/>
    </row>
    <row r="521" spans="2:62" ht="9.9499999999999993" hidden="1" customHeight="1" outlineLevel="1">
      <c r="B521" s="101"/>
      <c r="C521" s="208"/>
      <c r="D521" s="208"/>
      <c r="E521" s="208"/>
      <c r="F521" s="208"/>
      <c r="G521" s="237"/>
      <c r="H521" s="207"/>
      <c r="I521" s="257"/>
      <c r="J521" s="257"/>
      <c r="K521" s="257"/>
      <c r="L521" s="257"/>
      <c r="M521" s="257"/>
      <c r="N521" s="257"/>
      <c r="O521" s="257"/>
      <c r="P521" s="256"/>
      <c r="Q521" s="102"/>
      <c r="R521" s="102"/>
      <c r="S521" s="102"/>
      <c r="U521" s="98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Z521" s="493"/>
      <c r="BE521" s="105"/>
      <c r="BF521" s="105"/>
      <c r="BG521" s="105"/>
      <c r="BH521" s="105"/>
      <c r="BI521" s="105"/>
      <c r="BJ521" s="105"/>
    </row>
    <row r="522" spans="2:62" ht="3" customHeight="1" collapsed="1" thickBot="1">
      <c r="B522" s="133"/>
      <c r="C522" s="931"/>
      <c r="D522" s="932"/>
      <c r="E522" s="933"/>
      <c r="F522" s="934"/>
      <c r="G522" s="236"/>
      <c r="H522" s="128"/>
      <c r="I522" s="129"/>
      <c r="J522" s="129"/>
      <c r="K522" s="129"/>
      <c r="L522" s="129"/>
      <c r="M522" s="129"/>
      <c r="N522" s="129"/>
      <c r="O522" s="129"/>
      <c r="P522" s="129"/>
      <c r="Q522" s="130"/>
      <c r="R522" s="131"/>
      <c r="S522" s="131"/>
      <c r="U522" s="132"/>
      <c r="W522" s="278"/>
      <c r="X522" s="936"/>
      <c r="Y522" s="932"/>
      <c r="Z522" s="934"/>
      <c r="AA522" s="279"/>
      <c r="AB522" s="128"/>
      <c r="AC522" s="282"/>
      <c r="AD522" s="280"/>
      <c r="AE522" s="280"/>
      <c r="AF522" s="280"/>
      <c r="AG522" s="280"/>
      <c r="AH522" s="280"/>
      <c r="AI522" s="280"/>
      <c r="AJ522" s="283"/>
      <c r="AK522" s="281"/>
      <c r="AL522" s="281"/>
      <c r="AM522" s="280"/>
      <c r="AN522" s="280"/>
      <c r="AO522" s="280"/>
      <c r="AP522" s="280"/>
      <c r="AQ522" s="280"/>
      <c r="AR522" s="280"/>
      <c r="AS522" s="283"/>
      <c r="AT522" s="281"/>
      <c r="AU522" s="284"/>
      <c r="AV522" s="494"/>
      <c r="AX522" s="494"/>
      <c r="AZ522" s="495"/>
      <c r="BB522" s="494"/>
      <c r="BD522" s="494"/>
      <c r="BE522" s="105"/>
      <c r="BF522" s="105"/>
      <c r="BG522" s="105"/>
      <c r="BH522" s="105"/>
      <c r="BI522" s="105"/>
      <c r="BJ522" s="105"/>
    </row>
    <row r="523" spans="2:62" s="105" customFormat="1" ht="13.5" customHeight="1">
      <c r="F523" s="351"/>
      <c r="G523" s="351"/>
      <c r="H523" s="496"/>
      <c r="I523" s="117"/>
      <c r="J523" s="117"/>
      <c r="K523" s="117"/>
      <c r="L523" s="117"/>
      <c r="M523" s="117"/>
      <c r="N523" s="117"/>
      <c r="O523" s="117"/>
      <c r="P523" s="117"/>
      <c r="S523" s="117"/>
      <c r="U523" s="352"/>
      <c r="AZ523" s="352"/>
    </row>
    <row r="524" spans="2:62" s="105" customFormat="1"/>
    <row r="525" spans="2:62" s="105" customFormat="1"/>
    <row r="526" spans="2:62" s="105" customFormat="1"/>
    <row r="527" spans="2:62" s="105" customFormat="1"/>
    <row r="528" spans="2:62" s="105" customFormat="1"/>
    <row r="529" s="105" customFormat="1"/>
    <row r="530" s="105" customFormat="1"/>
    <row r="531" s="105" customFormat="1"/>
    <row r="532" s="105" customFormat="1"/>
    <row r="533" s="105" customFormat="1"/>
    <row r="534" s="105" customFormat="1"/>
    <row r="535" s="105" customFormat="1"/>
    <row r="536" s="105" customFormat="1"/>
    <row r="537" s="105" customFormat="1"/>
    <row r="538" s="105" customFormat="1"/>
    <row r="539" s="105" customFormat="1"/>
    <row r="540" s="105" customFormat="1"/>
    <row r="541" s="105" customFormat="1"/>
    <row r="542" s="105" customFormat="1"/>
    <row r="543" s="105" customFormat="1"/>
    <row r="544" s="105" customFormat="1"/>
    <row r="545" s="105" customFormat="1"/>
    <row r="546" s="105" customFormat="1"/>
    <row r="547" s="105" customFormat="1"/>
    <row r="548" s="105" customFormat="1"/>
    <row r="549" s="105" customFormat="1"/>
    <row r="550" s="105" customFormat="1"/>
    <row r="551" s="105" customFormat="1"/>
    <row r="552" s="105" customFormat="1"/>
    <row r="553" s="105" customFormat="1"/>
    <row r="554" s="105" customFormat="1"/>
    <row r="555" s="105" customFormat="1"/>
    <row r="556" s="105" customFormat="1"/>
    <row r="557" s="105" customFormat="1"/>
    <row r="558" s="105" customFormat="1"/>
    <row r="559" s="105" customFormat="1"/>
    <row r="560" s="105" customFormat="1"/>
    <row r="561" s="105" customFormat="1"/>
    <row r="562" s="105" customFormat="1"/>
    <row r="563" s="105" customFormat="1"/>
    <row r="564" s="105" customFormat="1"/>
    <row r="565" s="105" customFormat="1"/>
    <row r="566" s="105" customFormat="1"/>
    <row r="567" s="105" customFormat="1"/>
    <row r="568" s="105" customFormat="1"/>
    <row r="569" s="105" customFormat="1"/>
    <row r="570" s="105" customFormat="1"/>
    <row r="571" s="105" customFormat="1"/>
    <row r="572" s="105" customFormat="1"/>
    <row r="573" s="105" customFormat="1"/>
    <row r="574" s="105" customFormat="1"/>
    <row r="575" s="105" customFormat="1"/>
    <row r="576" s="105" customFormat="1"/>
    <row r="577" s="105" customFormat="1"/>
    <row r="578" s="105" customFormat="1"/>
    <row r="579" s="105" customFormat="1"/>
    <row r="580" s="105" customFormat="1"/>
    <row r="581" s="105" customFormat="1"/>
    <row r="582" s="105" customFormat="1"/>
    <row r="583" s="105" customFormat="1"/>
    <row r="584" s="105" customFormat="1"/>
    <row r="585" s="105" customFormat="1"/>
    <row r="586" s="105" customFormat="1"/>
    <row r="587" s="105" customFormat="1"/>
    <row r="588" s="105" customFormat="1"/>
    <row r="589" s="105" customFormat="1"/>
    <row r="590" s="105" customFormat="1"/>
    <row r="591" s="105" customFormat="1"/>
    <row r="592" s="105" customFormat="1"/>
    <row r="593" s="105" customFormat="1"/>
    <row r="594" s="105" customFormat="1"/>
    <row r="595" s="105" customFormat="1"/>
    <row r="596" s="105" customFormat="1"/>
    <row r="597" s="105" customFormat="1"/>
    <row r="598" s="105" customFormat="1"/>
    <row r="599" s="105" customFormat="1"/>
    <row r="600" s="105" customFormat="1"/>
    <row r="601" s="105" customFormat="1"/>
    <row r="602" s="105" customFormat="1"/>
    <row r="603" s="105" customFormat="1"/>
    <row r="604" s="105" customFormat="1"/>
    <row r="605" s="105" customFormat="1"/>
    <row r="606" s="105" customFormat="1"/>
    <row r="607" s="105" customFormat="1"/>
    <row r="608" s="105" customFormat="1"/>
    <row r="609" s="105" customFormat="1"/>
    <row r="610" s="105" customFormat="1"/>
    <row r="611" s="105" customFormat="1"/>
    <row r="612" s="105" customFormat="1"/>
    <row r="613" s="105" customFormat="1"/>
    <row r="614" s="105" customFormat="1"/>
    <row r="615" s="105" customFormat="1"/>
    <row r="616" s="105" customFormat="1"/>
    <row r="617" s="105" customFormat="1"/>
    <row r="618" s="105" customFormat="1"/>
    <row r="619" s="105" customFormat="1"/>
    <row r="620" s="105" customFormat="1"/>
    <row r="621" s="105" customFormat="1"/>
    <row r="622" s="105" customFormat="1"/>
    <row r="623" s="105" customFormat="1"/>
    <row r="624" s="105" customFormat="1"/>
    <row r="625" s="105" customFormat="1"/>
    <row r="626" s="105" customFormat="1"/>
    <row r="627" s="105" customFormat="1"/>
    <row r="628" s="105" customFormat="1"/>
    <row r="629" s="105" customFormat="1"/>
    <row r="630" s="105" customFormat="1"/>
    <row r="631" s="105" customFormat="1"/>
    <row r="632" s="105" customFormat="1"/>
    <row r="633" s="105" customFormat="1"/>
    <row r="634" s="105" customFormat="1"/>
    <row r="635" s="105" customFormat="1"/>
    <row r="636" s="105" customFormat="1"/>
    <row r="637" s="105" customFormat="1"/>
    <row r="638" s="105" customFormat="1"/>
    <row r="639" s="105" customFormat="1"/>
    <row r="640" s="105" customFormat="1"/>
    <row r="641" s="105" customFormat="1"/>
    <row r="642" s="105" customFormat="1"/>
    <row r="643" s="105" customFormat="1"/>
    <row r="644" s="105" customFormat="1"/>
    <row r="645" s="105" customFormat="1"/>
    <row r="646" s="105" customFormat="1"/>
    <row r="647" s="105" customFormat="1"/>
    <row r="648" s="105" customFormat="1"/>
    <row r="649" s="105" customFormat="1"/>
    <row r="650" s="105" customFormat="1"/>
    <row r="651" s="105" customFormat="1"/>
    <row r="652" s="105" customFormat="1"/>
    <row r="653" s="105" customFormat="1"/>
    <row r="654" s="105" customFormat="1"/>
    <row r="655" s="105" customFormat="1"/>
    <row r="656" s="105" customFormat="1"/>
    <row r="657" s="105" customFormat="1"/>
    <row r="658" s="105" customFormat="1"/>
    <row r="659" s="105" customFormat="1"/>
    <row r="660" s="105" customFormat="1"/>
    <row r="661" s="105" customFormat="1"/>
    <row r="662" s="105" customFormat="1"/>
    <row r="663" s="105" customFormat="1"/>
    <row r="664" s="105" customFormat="1"/>
    <row r="665" s="105" customFormat="1"/>
    <row r="666" s="105" customFormat="1"/>
    <row r="667" s="105" customFormat="1"/>
    <row r="668" s="105" customFormat="1"/>
    <row r="669" s="105" customFormat="1"/>
    <row r="670" s="105" customFormat="1"/>
    <row r="671" s="105" customFormat="1"/>
    <row r="672" s="105" customFormat="1"/>
    <row r="673" s="105" customFormat="1"/>
    <row r="674" s="105" customFormat="1"/>
    <row r="675" s="105" customFormat="1"/>
    <row r="676" s="105" customFormat="1"/>
    <row r="677" s="105" customFormat="1"/>
    <row r="678" s="105" customFormat="1"/>
    <row r="679" s="105" customFormat="1"/>
    <row r="680" s="105" customFormat="1"/>
    <row r="681" s="105" customFormat="1"/>
    <row r="682" s="105" customFormat="1"/>
    <row r="683" s="105" customFormat="1"/>
    <row r="684" s="105" customFormat="1"/>
    <row r="685" s="105" customFormat="1"/>
    <row r="686" s="105" customFormat="1"/>
    <row r="687" s="105" customFormat="1"/>
    <row r="688" s="105" customFormat="1"/>
    <row r="689" s="105" customFormat="1"/>
    <row r="690" s="105" customFormat="1"/>
    <row r="691" s="105" customFormat="1"/>
    <row r="692" s="105" customFormat="1"/>
    <row r="693" s="105" customFormat="1"/>
    <row r="694" s="105" customFormat="1"/>
    <row r="695" s="105" customFormat="1"/>
    <row r="696" s="105" customFormat="1"/>
    <row r="697" s="105" customFormat="1"/>
    <row r="698" s="105" customFormat="1"/>
    <row r="699" s="105" customFormat="1"/>
    <row r="700" s="105" customFormat="1"/>
    <row r="701" s="105" customFormat="1"/>
    <row r="702" s="105" customFormat="1"/>
    <row r="703" s="105" customFormat="1"/>
    <row r="704" s="105" customFormat="1"/>
    <row r="705" s="105" customFormat="1"/>
    <row r="706" s="105" customFormat="1"/>
    <row r="707" s="105" customFormat="1"/>
    <row r="708" s="105" customFormat="1"/>
    <row r="709" s="105" customFormat="1"/>
    <row r="710" s="105" customFormat="1"/>
    <row r="711" s="105" customFormat="1"/>
    <row r="712" s="105" customFormat="1"/>
    <row r="713" s="105" customFormat="1"/>
    <row r="714" s="105" customFormat="1"/>
    <row r="715" s="105" customFormat="1"/>
    <row r="716" s="105" customFormat="1"/>
    <row r="717" s="105" customFormat="1"/>
    <row r="718" s="105" customFormat="1"/>
    <row r="719" s="105" customFormat="1"/>
    <row r="720" s="105" customFormat="1"/>
    <row r="721" s="105" customFormat="1"/>
    <row r="722" s="105" customFormat="1"/>
    <row r="723" s="105" customFormat="1"/>
    <row r="724" s="105" customFormat="1"/>
    <row r="725" s="105" customFormat="1"/>
    <row r="726" s="105" customFormat="1"/>
    <row r="727" s="105" customFormat="1"/>
    <row r="728" s="105" customFormat="1"/>
    <row r="729" s="105" customFormat="1"/>
    <row r="730" s="105" customFormat="1"/>
    <row r="731" s="105" customFormat="1"/>
    <row r="732" s="105" customFormat="1"/>
    <row r="733" s="105" customFormat="1"/>
    <row r="734" s="105" customFormat="1"/>
    <row r="735" s="105" customFormat="1"/>
    <row r="736" s="105" customFormat="1"/>
    <row r="737" s="105" customFormat="1"/>
    <row r="738" s="105" customFormat="1"/>
    <row r="739" s="105" customFormat="1"/>
    <row r="740" s="105" customFormat="1"/>
    <row r="741" s="105" customFormat="1"/>
    <row r="742" s="105" customFormat="1"/>
    <row r="743" s="105" customFormat="1"/>
    <row r="744" s="105" customFormat="1"/>
    <row r="745" s="105" customFormat="1"/>
    <row r="746" s="105" customFormat="1"/>
    <row r="747" s="105" customFormat="1"/>
    <row r="748" s="105" customFormat="1"/>
    <row r="749" s="105" customFormat="1"/>
    <row r="750" s="105" customFormat="1"/>
    <row r="751" s="105" customFormat="1"/>
    <row r="752" s="105" customFormat="1"/>
    <row r="753" s="105" customFormat="1"/>
    <row r="754" s="105" customFormat="1"/>
    <row r="755" s="105" customFormat="1"/>
    <row r="756" s="105" customFormat="1"/>
    <row r="757" s="105" customFormat="1"/>
    <row r="758" s="105" customFormat="1"/>
    <row r="759" s="105" customFormat="1"/>
    <row r="760" s="105" customFormat="1"/>
    <row r="761" s="105" customFormat="1"/>
    <row r="762" s="105" customFormat="1"/>
    <row r="763" s="105" customFormat="1"/>
    <row r="764" s="105" customFormat="1"/>
    <row r="765" s="105" customFormat="1"/>
    <row r="766" s="105" customFormat="1"/>
    <row r="767" s="105" customFormat="1"/>
    <row r="768" s="105" customFormat="1"/>
    <row r="769" s="105" customFormat="1"/>
    <row r="770" s="105" customFormat="1"/>
    <row r="771" s="105" customFormat="1"/>
    <row r="772" s="105" customFormat="1"/>
    <row r="773" s="105" customFormat="1"/>
    <row r="774" s="105" customFormat="1"/>
    <row r="775" s="105" customFormat="1"/>
    <row r="776" s="105" customFormat="1"/>
    <row r="777" s="105" customFormat="1"/>
    <row r="778" s="105" customFormat="1"/>
    <row r="779" s="105" customFormat="1"/>
    <row r="780" s="105" customFormat="1"/>
    <row r="781" s="105" customFormat="1"/>
    <row r="782" s="105" customFormat="1"/>
    <row r="783" s="105" customFormat="1"/>
    <row r="784" s="105" customFormat="1"/>
    <row r="785" s="105" customFormat="1"/>
    <row r="786" s="105" customFormat="1"/>
    <row r="787" s="105" customFormat="1"/>
    <row r="788" s="105" customFormat="1"/>
    <row r="789" s="105" customFormat="1"/>
    <row r="790" s="105" customFormat="1"/>
    <row r="791" s="105" customFormat="1"/>
    <row r="792" s="105" customFormat="1"/>
    <row r="793" s="105" customFormat="1"/>
    <row r="794" s="105" customFormat="1"/>
    <row r="795" s="105" customFormat="1"/>
    <row r="796" s="105" customFormat="1"/>
    <row r="797" s="105" customFormat="1"/>
    <row r="798" s="105" customFormat="1"/>
    <row r="799" s="105" customFormat="1"/>
    <row r="800" s="105" customFormat="1"/>
    <row r="801" s="105" customFormat="1"/>
    <row r="802" s="105" customFormat="1"/>
    <row r="803" s="105" customFormat="1"/>
    <row r="804" s="105" customFormat="1"/>
    <row r="805" s="105" customFormat="1"/>
    <row r="806" s="105" customFormat="1"/>
    <row r="807" s="105" customFormat="1"/>
    <row r="808" s="105" customFormat="1"/>
    <row r="809" s="105" customFormat="1"/>
    <row r="810" s="105" customFormat="1"/>
    <row r="811" s="105" customFormat="1"/>
    <row r="812" s="105" customFormat="1"/>
    <row r="813" s="105" customFormat="1"/>
    <row r="814" s="105" customFormat="1"/>
    <row r="815" s="105" customFormat="1"/>
    <row r="816" s="105" customFormat="1"/>
    <row r="817" s="105" customFormat="1"/>
    <row r="818" s="105" customFormat="1"/>
    <row r="819" s="105" customFormat="1"/>
    <row r="820" s="105" customFormat="1"/>
    <row r="821" s="105" customFormat="1"/>
    <row r="822" s="105" customFormat="1"/>
    <row r="823" s="105" customFormat="1"/>
    <row r="824" s="105" customFormat="1"/>
    <row r="825" s="105" customFormat="1"/>
    <row r="826" s="105" customFormat="1"/>
    <row r="827" s="105" customFormat="1"/>
    <row r="828" s="105" customFormat="1"/>
    <row r="829" s="105" customFormat="1"/>
    <row r="830" s="105" customFormat="1"/>
    <row r="831" s="105" customFormat="1"/>
    <row r="832" s="105" customFormat="1"/>
    <row r="833" s="105" customFormat="1"/>
    <row r="834" s="105" customFormat="1"/>
    <row r="835" s="105" customFormat="1"/>
    <row r="836" s="105" customFormat="1"/>
    <row r="837" s="105" customFormat="1"/>
    <row r="838" s="105" customFormat="1"/>
    <row r="839" s="105" customFormat="1"/>
    <row r="840" s="105" customFormat="1"/>
    <row r="841" s="105" customFormat="1"/>
    <row r="842" s="105" customFormat="1"/>
    <row r="843" s="105" customFormat="1"/>
    <row r="844" s="105" customFormat="1"/>
    <row r="845" s="105" customFormat="1"/>
    <row r="846" s="105" customFormat="1"/>
    <row r="847" s="105" customFormat="1"/>
    <row r="848" s="105" customFormat="1"/>
    <row r="849" s="105" customFormat="1"/>
    <row r="850" s="105" customFormat="1"/>
    <row r="851" s="105" customFormat="1"/>
    <row r="852" s="105" customFormat="1"/>
    <row r="853" s="105" customFormat="1"/>
    <row r="854" s="105" customFormat="1"/>
    <row r="855" s="105" customFormat="1"/>
    <row r="856" s="105" customFormat="1"/>
    <row r="857" s="105" customFormat="1"/>
    <row r="858" s="105" customFormat="1"/>
    <row r="859" s="105" customFormat="1"/>
    <row r="860" s="105" customFormat="1"/>
    <row r="861" s="105" customFormat="1"/>
    <row r="862" s="105" customFormat="1"/>
    <row r="863" s="105" customFormat="1"/>
    <row r="864" s="105" customFormat="1"/>
    <row r="865" s="105" customFormat="1"/>
    <row r="866" s="105" customFormat="1"/>
    <row r="867" s="105" customFormat="1"/>
    <row r="868" s="105" customFormat="1"/>
    <row r="869" s="105" customFormat="1"/>
    <row r="870" s="105" customFormat="1"/>
    <row r="871" s="105" customFormat="1"/>
    <row r="872" s="105" customFormat="1"/>
    <row r="873" s="105" customFormat="1"/>
    <row r="874" s="105" customFormat="1"/>
    <row r="875" s="105" customFormat="1"/>
    <row r="876" s="105" customFormat="1"/>
    <row r="877" s="105" customFormat="1"/>
    <row r="878" s="105" customFormat="1"/>
    <row r="879" s="105" customFormat="1"/>
    <row r="880" s="105" customFormat="1"/>
    <row r="881" s="105" customFormat="1"/>
    <row r="882" s="105" customFormat="1"/>
    <row r="883" s="105" customFormat="1"/>
    <row r="884" s="105" customFormat="1"/>
    <row r="885" s="105" customFormat="1"/>
    <row r="886" s="105" customFormat="1"/>
    <row r="887" s="105" customFormat="1"/>
    <row r="888" s="105" customFormat="1"/>
    <row r="889" s="105" customFormat="1"/>
    <row r="890" s="105" customFormat="1"/>
    <row r="891" s="105" customFormat="1"/>
    <row r="892" s="105" customFormat="1"/>
    <row r="893" s="105" customFormat="1"/>
    <row r="894" s="105" customFormat="1"/>
    <row r="895" s="105" customFormat="1"/>
    <row r="896" s="105" customFormat="1"/>
    <row r="897" s="105" customFormat="1"/>
    <row r="898" s="105" customFormat="1"/>
    <row r="899" s="105" customFormat="1"/>
    <row r="900" s="105" customFormat="1"/>
    <row r="901" s="105" customFormat="1"/>
    <row r="902" s="105" customFormat="1"/>
    <row r="903" s="105" customFormat="1"/>
    <row r="904" s="105" customFormat="1"/>
    <row r="905" s="105" customFormat="1"/>
    <row r="906" s="105" customFormat="1"/>
    <row r="907" s="105" customFormat="1"/>
    <row r="908" s="105" customFormat="1"/>
    <row r="909" s="105" customFormat="1"/>
    <row r="910" s="105" customFormat="1"/>
    <row r="911" s="105" customFormat="1"/>
    <row r="912" s="105" customFormat="1"/>
    <row r="913" s="105" customFormat="1"/>
    <row r="914" s="105" customFormat="1"/>
    <row r="915" s="105" customFormat="1"/>
    <row r="916" s="105" customFormat="1"/>
    <row r="917" s="105" customFormat="1"/>
    <row r="918" s="105" customFormat="1"/>
    <row r="919" s="105" customFormat="1"/>
    <row r="920" s="105" customFormat="1"/>
    <row r="921" s="105" customFormat="1"/>
    <row r="922" s="105" customFormat="1"/>
    <row r="923" s="105" customFormat="1"/>
    <row r="924" s="105" customFormat="1"/>
    <row r="925" s="105" customFormat="1"/>
    <row r="926" s="105" customFormat="1"/>
    <row r="927" s="105" customFormat="1"/>
    <row r="928" s="105" customFormat="1"/>
    <row r="929" s="105" customFormat="1"/>
    <row r="930" s="105" customFormat="1"/>
    <row r="931" s="105" customFormat="1"/>
    <row r="932" s="105" customFormat="1"/>
    <row r="933" s="105" customFormat="1"/>
    <row r="934" s="105" customFormat="1"/>
    <row r="935" s="105" customFormat="1"/>
    <row r="936" s="105" customFormat="1"/>
    <row r="937" s="105" customFormat="1"/>
    <row r="938" s="105" customFormat="1"/>
    <row r="939" s="105" customFormat="1"/>
    <row r="940" s="105" customFormat="1"/>
    <row r="941" s="105" customFormat="1"/>
    <row r="942" s="105" customFormat="1"/>
    <row r="943" s="105" customFormat="1"/>
    <row r="944" s="105" customFormat="1"/>
    <row r="945" s="105" customFormat="1"/>
    <row r="946" s="105" customFormat="1"/>
    <row r="947" s="105" customFormat="1"/>
    <row r="948" s="105" customFormat="1"/>
    <row r="949" s="105" customFormat="1"/>
    <row r="950" s="105" customFormat="1"/>
    <row r="951" s="105" customFormat="1"/>
    <row r="952" s="105" customFormat="1"/>
    <row r="953" s="105" customFormat="1"/>
    <row r="954" s="105" customFormat="1"/>
    <row r="955" s="105" customFormat="1"/>
    <row r="956" s="105" customFormat="1"/>
    <row r="957" s="105" customFormat="1"/>
    <row r="958" s="105" customFormat="1"/>
    <row r="959" s="105" customFormat="1"/>
    <row r="960" s="105" customFormat="1"/>
    <row r="961" s="105" customFormat="1"/>
    <row r="962" s="105" customFormat="1"/>
    <row r="963" s="105" customFormat="1"/>
    <row r="964" s="105" customFormat="1"/>
    <row r="965" s="105" customFormat="1"/>
    <row r="966" s="105" customFormat="1"/>
    <row r="967" s="105" customFormat="1"/>
    <row r="968" s="105" customFormat="1"/>
    <row r="969" s="105" customFormat="1"/>
    <row r="970" s="105" customFormat="1"/>
    <row r="971" s="105" customFormat="1"/>
    <row r="972" s="105" customFormat="1"/>
    <row r="973" s="105" customFormat="1"/>
    <row r="974" s="105" customFormat="1"/>
    <row r="975" s="105" customFormat="1"/>
    <row r="976" s="105" customFormat="1"/>
    <row r="977" s="105" customFormat="1"/>
    <row r="978" s="105" customFormat="1"/>
    <row r="979" s="105" customFormat="1"/>
    <row r="980" s="105" customFormat="1"/>
    <row r="981" s="105" customFormat="1"/>
    <row r="982" s="105" customFormat="1"/>
    <row r="983" s="105" customFormat="1"/>
    <row r="984" s="105" customFormat="1"/>
    <row r="985" s="105" customFormat="1"/>
    <row r="986" s="105" customFormat="1"/>
    <row r="987" s="105" customFormat="1"/>
    <row r="988" s="105" customFormat="1"/>
    <row r="989" s="105" customFormat="1"/>
    <row r="990" s="105" customFormat="1"/>
    <row r="991" s="105" customFormat="1"/>
    <row r="992" s="105" customFormat="1"/>
    <row r="993" s="105" customFormat="1"/>
    <row r="994" s="105" customFormat="1"/>
    <row r="995" s="105" customFormat="1"/>
    <row r="996" s="105" customFormat="1"/>
    <row r="997" s="105" customFormat="1"/>
    <row r="998" s="105" customFormat="1"/>
    <row r="999" s="105" customFormat="1"/>
    <row r="1000" s="105" customFormat="1"/>
  </sheetData>
  <sheetProtection algorithmName="SHA-512" hashValue="Q68CYCO7JqnKz8d6Goua5VpAz1E3o13iVqROcIYeDD6O4VXeZhs3XDAYk1ZYH/LRjVdbndTDIBNFTJ1J29H6tw==" saltValue="ILZ3/050KAXavi5nCe2v1w==" spinCount="100000" sheet="1" formatCells="0" formatColumns="0" formatRows="0"/>
  <mergeCells count="944">
    <mergeCell ref="C356:F356"/>
    <mergeCell ref="G356:H356"/>
    <mergeCell ref="C357:F357"/>
    <mergeCell ref="G357:H357"/>
    <mergeCell ref="C358:F358"/>
    <mergeCell ref="G358:H358"/>
    <mergeCell ref="C359:F359"/>
    <mergeCell ref="G359:H359"/>
    <mergeCell ref="C345:F345"/>
    <mergeCell ref="G345:H345"/>
    <mergeCell ref="C346:F346"/>
    <mergeCell ref="G346:H346"/>
    <mergeCell ref="C347:F347"/>
    <mergeCell ref="G347:H347"/>
    <mergeCell ref="C348:F348"/>
    <mergeCell ref="G348:H348"/>
    <mergeCell ref="C349:F349"/>
    <mergeCell ref="G349:H349"/>
    <mergeCell ref="C353:F353"/>
    <mergeCell ref="G353:H353"/>
    <mergeCell ref="C354:F354"/>
    <mergeCell ref="G354:H354"/>
    <mergeCell ref="C355:F355"/>
    <mergeCell ref="G355:H355"/>
    <mergeCell ref="C16:F16"/>
    <mergeCell ref="G16:H16"/>
    <mergeCell ref="C17:F17"/>
    <mergeCell ref="G17:H17"/>
    <mergeCell ref="C18:F18"/>
    <mergeCell ref="G18:H18"/>
    <mergeCell ref="C19:F19"/>
    <mergeCell ref="G19:H19"/>
    <mergeCell ref="C20:F20"/>
    <mergeCell ref="G20:H20"/>
    <mergeCell ref="P6:Q6"/>
    <mergeCell ref="C10:F10"/>
    <mergeCell ref="C12:F12"/>
    <mergeCell ref="C13:F13"/>
    <mergeCell ref="G13:H13"/>
    <mergeCell ref="C14:F14"/>
    <mergeCell ref="G14:H14"/>
    <mergeCell ref="C15:F15"/>
    <mergeCell ref="G15:H15"/>
    <mergeCell ref="C138:F138"/>
    <mergeCell ref="G138:H138"/>
    <mergeCell ref="C139:F139"/>
    <mergeCell ref="G139:H139"/>
    <mergeCell ref="C61:F61"/>
    <mergeCell ref="G61:H61"/>
    <mergeCell ref="C63:F63"/>
    <mergeCell ref="C64:F64"/>
    <mergeCell ref="G64:H64"/>
    <mergeCell ref="C67:F67"/>
    <mergeCell ref="G67:H67"/>
    <mergeCell ref="C68:F68"/>
    <mergeCell ref="G68:H68"/>
    <mergeCell ref="C69:F69"/>
    <mergeCell ref="G69:H69"/>
    <mergeCell ref="C70:F70"/>
    <mergeCell ref="G70:H70"/>
    <mergeCell ref="C71:F71"/>
    <mergeCell ref="G71:H71"/>
    <mergeCell ref="C72:F72"/>
    <mergeCell ref="G72:H72"/>
    <mergeCell ref="C73:F73"/>
    <mergeCell ref="G73:H73"/>
    <mergeCell ref="C74:F74"/>
    <mergeCell ref="C2:F2"/>
    <mergeCell ref="B3:D3"/>
    <mergeCell ref="AZ3:BD3"/>
    <mergeCell ref="B4:H4"/>
    <mergeCell ref="AZ4:BD4"/>
    <mergeCell ref="B5:C5"/>
    <mergeCell ref="I5:O5"/>
    <mergeCell ref="W5:AB5"/>
    <mergeCell ref="AD5:AI5"/>
    <mergeCell ref="AK5:AR5"/>
    <mergeCell ref="C21:F21"/>
    <mergeCell ref="G21:H21"/>
    <mergeCell ref="C22:F22"/>
    <mergeCell ref="G22:H22"/>
    <mergeCell ref="C23:F23"/>
    <mergeCell ref="G23:H23"/>
    <mergeCell ref="C24:F24"/>
    <mergeCell ref="G24:H24"/>
    <mergeCell ref="C25:F25"/>
    <mergeCell ref="G25:H25"/>
    <mergeCell ref="C26:F26"/>
    <mergeCell ref="G26:H26"/>
    <mergeCell ref="C27:F27"/>
    <mergeCell ref="G27:H27"/>
    <mergeCell ref="C29:F29"/>
    <mergeCell ref="C30:F30"/>
    <mergeCell ref="G30:H30"/>
    <mergeCell ref="C31:F31"/>
    <mergeCell ref="G31:H31"/>
    <mergeCell ref="C32:F32"/>
    <mergeCell ref="G32:H32"/>
    <mergeCell ref="C33:F33"/>
    <mergeCell ref="G33:H33"/>
    <mergeCell ref="C34:F34"/>
    <mergeCell ref="G34:H34"/>
    <mergeCell ref="C35:F35"/>
    <mergeCell ref="G35:H35"/>
    <mergeCell ref="C36:F36"/>
    <mergeCell ref="G36:H36"/>
    <mergeCell ref="C37:F37"/>
    <mergeCell ref="G37:H37"/>
    <mergeCell ref="C38:F38"/>
    <mergeCell ref="G38:H38"/>
    <mergeCell ref="C39:F39"/>
    <mergeCell ref="G39:H39"/>
    <mergeCell ref="C40:F40"/>
    <mergeCell ref="G40:H40"/>
    <mergeCell ref="C41:F41"/>
    <mergeCell ref="G41:H41"/>
    <mergeCell ref="C42:F42"/>
    <mergeCell ref="G42:H42"/>
    <mergeCell ref="C43:F43"/>
    <mergeCell ref="G43:H43"/>
    <mergeCell ref="C44:F44"/>
    <mergeCell ref="G44:H44"/>
    <mergeCell ref="C46:F46"/>
    <mergeCell ref="C47:F47"/>
    <mergeCell ref="G47:H47"/>
    <mergeCell ref="C48:F48"/>
    <mergeCell ref="G48:H48"/>
    <mergeCell ref="C49:F49"/>
    <mergeCell ref="G49:H49"/>
    <mergeCell ref="C50:F50"/>
    <mergeCell ref="G50:H50"/>
    <mergeCell ref="C51:F51"/>
    <mergeCell ref="G51:H51"/>
    <mergeCell ref="C52:F52"/>
    <mergeCell ref="G52:H52"/>
    <mergeCell ref="C53:F53"/>
    <mergeCell ref="G53:H53"/>
    <mergeCell ref="C54:F54"/>
    <mergeCell ref="G54:H54"/>
    <mergeCell ref="C55:F55"/>
    <mergeCell ref="G55:H55"/>
    <mergeCell ref="C56:F56"/>
    <mergeCell ref="G56:H56"/>
    <mergeCell ref="C57:F57"/>
    <mergeCell ref="G57:H57"/>
    <mergeCell ref="C58:F58"/>
    <mergeCell ref="G58:H58"/>
    <mergeCell ref="C59:F59"/>
    <mergeCell ref="G59:H59"/>
    <mergeCell ref="C60:F60"/>
    <mergeCell ref="G60:H60"/>
    <mergeCell ref="C65:F65"/>
    <mergeCell ref="G65:H65"/>
    <mergeCell ref="C66:F66"/>
    <mergeCell ref="G66:H66"/>
    <mergeCell ref="G74:H74"/>
    <mergeCell ref="C75:F75"/>
    <mergeCell ref="G75:H75"/>
    <mergeCell ref="C76:F76"/>
    <mergeCell ref="G76:H76"/>
    <mergeCell ref="C77:F77"/>
    <mergeCell ref="G77:H77"/>
    <mergeCell ref="C78:F78"/>
    <mergeCell ref="G78:H78"/>
    <mergeCell ref="C80:F80"/>
    <mergeCell ref="C81:F81"/>
    <mergeCell ref="G81:H81"/>
    <mergeCell ref="C82:F82"/>
    <mergeCell ref="G82:H82"/>
    <mergeCell ref="C83:F83"/>
    <mergeCell ref="G83:H83"/>
    <mergeCell ref="C84:F84"/>
    <mergeCell ref="G84:H84"/>
    <mergeCell ref="C85:F85"/>
    <mergeCell ref="G85:H85"/>
    <mergeCell ref="C86:F86"/>
    <mergeCell ref="G86:H86"/>
    <mergeCell ref="C87:F87"/>
    <mergeCell ref="G87:H87"/>
    <mergeCell ref="C88:F88"/>
    <mergeCell ref="G88:H88"/>
    <mergeCell ref="C89:F89"/>
    <mergeCell ref="G89:H89"/>
    <mergeCell ref="C90:F90"/>
    <mergeCell ref="G90:H90"/>
    <mergeCell ref="C91:F91"/>
    <mergeCell ref="G91:H91"/>
    <mergeCell ref="C92:F92"/>
    <mergeCell ref="G92:H92"/>
    <mergeCell ref="C93:F93"/>
    <mergeCell ref="G93:H93"/>
    <mergeCell ref="C94:F94"/>
    <mergeCell ref="G94:H94"/>
    <mergeCell ref="C95:F95"/>
    <mergeCell ref="G95:H95"/>
    <mergeCell ref="C97:F97"/>
    <mergeCell ref="C98:F98"/>
    <mergeCell ref="G98:H98"/>
    <mergeCell ref="C99:F99"/>
    <mergeCell ref="G99:H99"/>
    <mergeCell ref="C100:F100"/>
    <mergeCell ref="G100:H100"/>
    <mergeCell ref="C101:F101"/>
    <mergeCell ref="G101:H101"/>
    <mergeCell ref="C102:F102"/>
    <mergeCell ref="G102:H102"/>
    <mergeCell ref="C103:F103"/>
    <mergeCell ref="G103:H103"/>
    <mergeCell ref="C104:F104"/>
    <mergeCell ref="G104:H104"/>
    <mergeCell ref="C105:F105"/>
    <mergeCell ref="G105:H105"/>
    <mergeCell ref="C106:F106"/>
    <mergeCell ref="G106:H106"/>
    <mergeCell ref="C107:F107"/>
    <mergeCell ref="G107:H107"/>
    <mergeCell ref="C108:F108"/>
    <mergeCell ref="G108:H108"/>
    <mergeCell ref="C109:F109"/>
    <mergeCell ref="G109:H109"/>
    <mergeCell ref="C110:F110"/>
    <mergeCell ref="G110:H110"/>
    <mergeCell ref="C111:F111"/>
    <mergeCell ref="G111:H111"/>
    <mergeCell ref="C112:F112"/>
    <mergeCell ref="G112:H112"/>
    <mergeCell ref="C114:F114"/>
    <mergeCell ref="C115:F115"/>
    <mergeCell ref="G115:H115"/>
    <mergeCell ref="C116:F116"/>
    <mergeCell ref="G116:H116"/>
    <mergeCell ref="C117:F117"/>
    <mergeCell ref="G117:H117"/>
    <mergeCell ref="G118:H118"/>
    <mergeCell ref="C119:F119"/>
    <mergeCell ref="G119:H119"/>
    <mergeCell ref="C120:F120"/>
    <mergeCell ref="G120:H120"/>
    <mergeCell ref="C121:F121"/>
    <mergeCell ref="G121:H121"/>
    <mergeCell ref="C122:F122"/>
    <mergeCell ref="G122:H122"/>
    <mergeCell ref="C118:F118"/>
    <mergeCell ref="C123:F123"/>
    <mergeCell ref="G123:H123"/>
    <mergeCell ref="C124:F124"/>
    <mergeCell ref="G124:H124"/>
    <mergeCell ref="C125:F125"/>
    <mergeCell ref="G125:H125"/>
    <mergeCell ref="C126:F126"/>
    <mergeCell ref="G126:H126"/>
    <mergeCell ref="C127:F127"/>
    <mergeCell ref="G127:H127"/>
    <mergeCell ref="C128:F128"/>
    <mergeCell ref="G128:H128"/>
    <mergeCell ref="C129:F129"/>
    <mergeCell ref="G129:H129"/>
    <mergeCell ref="C131:F131"/>
    <mergeCell ref="C132:F132"/>
    <mergeCell ref="G132:H132"/>
    <mergeCell ref="C133:F133"/>
    <mergeCell ref="G133:H133"/>
    <mergeCell ref="C137:F137"/>
    <mergeCell ref="G137:H137"/>
    <mergeCell ref="C134:F134"/>
    <mergeCell ref="G134:H134"/>
    <mergeCell ref="C135:F135"/>
    <mergeCell ref="G135:H135"/>
    <mergeCell ref="C136:F136"/>
    <mergeCell ref="G136:H136"/>
    <mergeCell ref="C140:F140"/>
    <mergeCell ref="G140:H140"/>
    <mergeCell ref="C141:F141"/>
    <mergeCell ref="G141:H141"/>
    <mergeCell ref="C142:F142"/>
    <mergeCell ref="G142:H142"/>
    <mergeCell ref="C143:F143"/>
    <mergeCell ref="G143:H143"/>
    <mergeCell ref="C144:F144"/>
    <mergeCell ref="G144:H144"/>
    <mergeCell ref="C145:F145"/>
    <mergeCell ref="G145:H145"/>
    <mergeCell ref="C146:F146"/>
    <mergeCell ref="G146:H146"/>
    <mergeCell ref="C148:F148"/>
    <mergeCell ref="C149:F149"/>
    <mergeCell ref="G149:H149"/>
    <mergeCell ref="C150:F150"/>
    <mergeCell ref="G150:H150"/>
    <mergeCell ref="C151:F151"/>
    <mergeCell ref="G151:H151"/>
    <mergeCell ref="C152:F152"/>
    <mergeCell ref="G152:H152"/>
    <mergeCell ref="C153:F153"/>
    <mergeCell ref="G153:H153"/>
    <mergeCell ref="C154:F154"/>
    <mergeCell ref="G154:H154"/>
    <mergeCell ref="C155:F155"/>
    <mergeCell ref="G155:H155"/>
    <mergeCell ref="C156:F156"/>
    <mergeCell ref="G156:H156"/>
    <mergeCell ref="C157:F157"/>
    <mergeCell ref="G157:H157"/>
    <mergeCell ref="C158:F158"/>
    <mergeCell ref="G158:H158"/>
    <mergeCell ref="C159:F159"/>
    <mergeCell ref="G159:H159"/>
    <mergeCell ref="C160:F160"/>
    <mergeCell ref="G160:H160"/>
    <mergeCell ref="C161:F161"/>
    <mergeCell ref="G161:H161"/>
    <mergeCell ref="C162:F162"/>
    <mergeCell ref="G162:H162"/>
    <mergeCell ref="G163:H163"/>
    <mergeCell ref="C165:F165"/>
    <mergeCell ref="C166:F166"/>
    <mergeCell ref="G166:H166"/>
    <mergeCell ref="C167:F167"/>
    <mergeCell ref="G167:H167"/>
    <mergeCell ref="C163:F163"/>
    <mergeCell ref="C168:F168"/>
    <mergeCell ref="G168:H168"/>
    <mergeCell ref="C169:F169"/>
    <mergeCell ref="G169:H169"/>
    <mergeCell ref="C170:F170"/>
    <mergeCell ref="G170:H170"/>
    <mergeCell ref="C171:F171"/>
    <mergeCell ref="G171:H171"/>
    <mergeCell ref="C172:F172"/>
    <mergeCell ref="G172:H172"/>
    <mergeCell ref="C173:F173"/>
    <mergeCell ref="G173:H173"/>
    <mergeCell ref="C174:F174"/>
    <mergeCell ref="G174:H174"/>
    <mergeCell ref="G175:H175"/>
    <mergeCell ref="C176:F176"/>
    <mergeCell ref="G176:H176"/>
    <mergeCell ref="C177:F177"/>
    <mergeCell ref="G177:H177"/>
    <mergeCell ref="C175:F175"/>
    <mergeCell ref="C178:F178"/>
    <mergeCell ref="G178:H178"/>
    <mergeCell ref="C179:F179"/>
    <mergeCell ref="G179:H179"/>
    <mergeCell ref="C180:F180"/>
    <mergeCell ref="G180:H180"/>
    <mergeCell ref="C182:F182"/>
    <mergeCell ref="C183:F183"/>
    <mergeCell ref="G183:H183"/>
    <mergeCell ref="C184:F184"/>
    <mergeCell ref="G184:H184"/>
    <mergeCell ref="C185:F185"/>
    <mergeCell ref="G185:H185"/>
    <mergeCell ref="G186:H186"/>
    <mergeCell ref="C187:F187"/>
    <mergeCell ref="G187:H187"/>
    <mergeCell ref="C188:F188"/>
    <mergeCell ref="G188:H188"/>
    <mergeCell ref="C186:F186"/>
    <mergeCell ref="C189:F189"/>
    <mergeCell ref="G189:H189"/>
    <mergeCell ref="C190:F190"/>
    <mergeCell ref="G190:H190"/>
    <mergeCell ref="C191:F191"/>
    <mergeCell ref="G191:H191"/>
    <mergeCell ref="C192:F192"/>
    <mergeCell ref="G192:H192"/>
    <mergeCell ref="C193:F193"/>
    <mergeCell ref="G193:H193"/>
    <mergeCell ref="C194:F194"/>
    <mergeCell ref="G194:H194"/>
    <mergeCell ref="C195:F195"/>
    <mergeCell ref="G195:H195"/>
    <mergeCell ref="C196:F196"/>
    <mergeCell ref="G196:H196"/>
    <mergeCell ref="C197:F197"/>
    <mergeCell ref="G197:H197"/>
    <mergeCell ref="C199:F199"/>
    <mergeCell ref="C200:F200"/>
    <mergeCell ref="G200:H200"/>
    <mergeCell ref="C201:F201"/>
    <mergeCell ref="G201:H201"/>
    <mergeCell ref="C202:F202"/>
    <mergeCell ref="G202:H202"/>
    <mergeCell ref="C203:F203"/>
    <mergeCell ref="G203:H203"/>
    <mergeCell ref="C204:F204"/>
    <mergeCell ref="G204:H204"/>
    <mergeCell ref="C205:F205"/>
    <mergeCell ref="G205:H205"/>
    <mergeCell ref="C206:F206"/>
    <mergeCell ref="G206:H206"/>
    <mergeCell ref="C209:F209"/>
    <mergeCell ref="G209:H209"/>
    <mergeCell ref="C210:F210"/>
    <mergeCell ref="G210:H210"/>
    <mergeCell ref="C211:F211"/>
    <mergeCell ref="G211:H211"/>
    <mergeCell ref="C207:F207"/>
    <mergeCell ref="G207:H207"/>
    <mergeCell ref="C208:F208"/>
    <mergeCell ref="G208:H208"/>
    <mergeCell ref="C212:F212"/>
    <mergeCell ref="G212:H212"/>
    <mergeCell ref="C213:F213"/>
    <mergeCell ref="G213:H213"/>
    <mergeCell ref="C214:F214"/>
    <mergeCell ref="G214:H214"/>
    <mergeCell ref="C216:F216"/>
    <mergeCell ref="C217:F217"/>
    <mergeCell ref="G217:H217"/>
    <mergeCell ref="C218:F218"/>
    <mergeCell ref="G218:H218"/>
    <mergeCell ref="C219:F219"/>
    <mergeCell ref="G219:H219"/>
    <mergeCell ref="C220:F220"/>
    <mergeCell ref="G220:H220"/>
    <mergeCell ref="C221:F221"/>
    <mergeCell ref="G221:H221"/>
    <mergeCell ref="C222:F222"/>
    <mergeCell ref="G222:H222"/>
    <mergeCell ref="C223:F223"/>
    <mergeCell ref="G223:H223"/>
    <mergeCell ref="C224:F224"/>
    <mergeCell ref="G224:H224"/>
    <mergeCell ref="C225:F225"/>
    <mergeCell ref="G225:H225"/>
    <mergeCell ref="C226:F226"/>
    <mergeCell ref="G226:H226"/>
    <mergeCell ref="C227:F227"/>
    <mergeCell ref="G227:H227"/>
    <mergeCell ref="C228:F228"/>
    <mergeCell ref="G228:H228"/>
    <mergeCell ref="C229:F229"/>
    <mergeCell ref="G229:H229"/>
    <mergeCell ref="C230:F230"/>
    <mergeCell ref="G230:H230"/>
    <mergeCell ref="C231:F231"/>
    <mergeCell ref="G231:H231"/>
    <mergeCell ref="C233:F233"/>
    <mergeCell ref="C234:F234"/>
    <mergeCell ref="G234:H234"/>
    <mergeCell ref="C235:F235"/>
    <mergeCell ref="G235:H235"/>
    <mergeCell ref="G236:H236"/>
    <mergeCell ref="C237:F237"/>
    <mergeCell ref="G237:H237"/>
    <mergeCell ref="C238:F238"/>
    <mergeCell ref="G238:H238"/>
    <mergeCell ref="C236:F236"/>
    <mergeCell ref="C239:F239"/>
    <mergeCell ref="G239:H239"/>
    <mergeCell ref="C240:F240"/>
    <mergeCell ref="G240:H240"/>
    <mergeCell ref="C241:F241"/>
    <mergeCell ref="G241:H241"/>
    <mergeCell ref="C242:F242"/>
    <mergeCell ref="G242:H242"/>
    <mergeCell ref="C243:F243"/>
    <mergeCell ref="G243:H243"/>
    <mergeCell ref="C244:F244"/>
    <mergeCell ref="G244:H244"/>
    <mergeCell ref="C245:F245"/>
    <mergeCell ref="G245:H245"/>
    <mergeCell ref="G246:H246"/>
    <mergeCell ref="C247:F247"/>
    <mergeCell ref="G247:H247"/>
    <mergeCell ref="C248:F248"/>
    <mergeCell ref="G248:H248"/>
    <mergeCell ref="C246:F246"/>
    <mergeCell ref="C250:F250"/>
    <mergeCell ref="C251:F251"/>
    <mergeCell ref="G251:H251"/>
    <mergeCell ref="C252:F252"/>
    <mergeCell ref="G252:H252"/>
    <mergeCell ref="C253:F253"/>
    <mergeCell ref="G253:H253"/>
    <mergeCell ref="C254:F254"/>
    <mergeCell ref="G254:H254"/>
    <mergeCell ref="C255:F255"/>
    <mergeCell ref="G255:H255"/>
    <mergeCell ref="C256:F256"/>
    <mergeCell ref="G256:H256"/>
    <mergeCell ref="C257:F257"/>
    <mergeCell ref="G257:H257"/>
    <mergeCell ref="G258:H258"/>
    <mergeCell ref="C259:F259"/>
    <mergeCell ref="G259:H259"/>
    <mergeCell ref="C258:F258"/>
    <mergeCell ref="C260:F260"/>
    <mergeCell ref="G260:H260"/>
    <mergeCell ref="C261:F261"/>
    <mergeCell ref="G261:H261"/>
    <mergeCell ref="C262:F262"/>
    <mergeCell ref="G262:H262"/>
    <mergeCell ref="C263:F263"/>
    <mergeCell ref="G263:H263"/>
    <mergeCell ref="C264:F264"/>
    <mergeCell ref="G264:H264"/>
    <mergeCell ref="C265:F265"/>
    <mergeCell ref="G265:H265"/>
    <mergeCell ref="C267:F267"/>
    <mergeCell ref="C268:F268"/>
    <mergeCell ref="G268:H268"/>
    <mergeCell ref="C269:F269"/>
    <mergeCell ref="G269:H269"/>
    <mergeCell ref="C270:F270"/>
    <mergeCell ref="G270:H270"/>
    <mergeCell ref="C271:F271"/>
    <mergeCell ref="G271:H271"/>
    <mergeCell ref="C272:F272"/>
    <mergeCell ref="G272:H272"/>
    <mergeCell ref="C273:F273"/>
    <mergeCell ref="G273:H273"/>
    <mergeCell ref="C274:F274"/>
    <mergeCell ref="G274:H274"/>
    <mergeCell ref="C275:F275"/>
    <mergeCell ref="G275:H275"/>
    <mergeCell ref="C276:F276"/>
    <mergeCell ref="G276:H276"/>
    <mergeCell ref="C277:F277"/>
    <mergeCell ref="G277:H277"/>
    <mergeCell ref="C278:F278"/>
    <mergeCell ref="G278:H278"/>
    <mergeCell ref="C281:F281"/>
    <mergeCell ref="G281:H281"/>
    <mergeCell ref="C282:F282"/>
    <mergeCell ref="G282:H282"/>
    <mergeCell ref="C279:F279"/>
    <mergeCell ref="G279:H279"/>
    <mergeCell ref="C280:F280"/>
    <mergeCell ref="G280:H280"/>
    <mergeCell ref="C284:F284"/>
    <mergeCell ref="C285:F285"/>
    <mergeCell ref="G285:H285"/>
    <mergeCell ref="C286:F286"/>
    <mergeCell ref="G286:H286"/>
    <mergeCell ref="C287:F287"/>
    <mergeCell ref="G287:H287"/>
    <mergeCell ref="C288:F288"/>
    <mergeCell ref="G288:H288"/>
    <mergeCell ref="C289:F289"/>
    <mergeCell ref="G289:H289"/>
    <mergeCell ref="C290:F290"/>
    <mergeCell ref="G290:H290"/>
    <mergeCell ref="C291:F291"/>
    <mergeCell ref="G291:H291"/>
    <mergeCell ref="C292:F292"/>
    <mergeCell ref="G292:H292"/>
    <mergeCell ref="C293:F293"/>
    <mergeCell ref="G293:H293"/>
    <mergeCell ref="C294:F294"/>
    <mergeCell ref="G294:H294"/>
    <mergeCell ref="C295:F295"/>
    <mergeCell ref="G295:H295"/>
    <mergeCell ref="C296:F296"/>
    <mergeCell ref="G296:H296"/>
    <mergeCell ref="C297:F297"/>
    <mergeCell ref="G297:H297"/>
    <mergeCell ref="C298:F298"/>
    <mergeCell ref="G298:H298"/>
    <mergeCell ref="C299:F299"/>
    <mergeCell ref="G299:H299"/>
    <mergeCell ref="C301:F301"/>
    <mergeCell ref="C302:F302"/>
    <mergeCell ref="G302:H302"/>
    <mergeCell ref="G303:H303"/>
    <mergeCell ref="C304:F304"/>
    <mergeCell ref="G304:H304"/>
    <mergeCell ref="C305:F305"/>
    <mergeCell ref="G305:H305"/>
    <mergeCell ref="C306:F306"/>
    <mergeCell ref="G306:H306"/>
    <mergeCell ref="C307:F307"/>
    <mergeCell ref="G307:H307"/>
    <mergeCell ref="C303:F303"/>
    <mergeCell ref="C308:F308"/>
    <mergeCell ref="G308:H308"/>
    <mergeCell ref="C309:F309"/>
    <mergeCell ref="G309:H309"/>
    <mergeCell ref="C310:F310"/>
    <mergeCell ref="G310:H310"/>
    <mergeCell ref="C311:F311"/>
    <mergeCell ref="G311:H311"/>
    <mergeCell ref="C312:F312"/>
    <mergeCell ref="G312:H312"/>
    <mergeCell ref="C313:F313"/>
    <mergeCell ref="G313:H313"/>
    <mergeCell ref="C314:F314"/>
    <mergeCell ref="G314:H314"/>
    <mergeCell ref="C315:F315"/>
    <mergeCell ref="G315:H315"/>
    <mergeCell ref="C316:F316"/>
    <mergeCell ref="G316:H316"/>
    <mergeCell ref="C318:F318"/>
    <mergeCell ref="G319:H319"/>
    <mergeCell ref="C320:F320"/>
    <mergeCell ref="G320:H320"/>
    <mergeCell ref="C321:F321"/>
    <mergeCell ref="G321:H321"/>
    <mergeCell ref="C322:F322"/>
    <mergeCell ref="G322:H322"/>
    <mergeCell ref="C323:F323"/>
    <mergeCell ref="G323:H323"/>
    <mergeCell ref="C319:F319"/>
    <mergeCell ref="C324:F324"/>
    <mergeCell ref="G324:H324"/>
    <mergeCell ref="C325:F325"/>
    <mergeCell ref="G325:H325"/>
    <mergeCell ref="C326:F326"/>
    <mergeCell ref="G326:H326"/>
    <mergeCell ref="C327:F327"/>
    <mergeCell ref="G327:H327"/>
    <mergeCell ref="C328:F328"/>
    <mergeCell ref="G328:H328"/>
    <mergeCell ref="G329:H329"/>
    <mergeCell ref="C330:F330"/>
    <mergeCell ref="G330:H330"/>
    <mergeCell ref="C331:F331"/>
    <mergeCell ref="G331:H331"/>
    <mergeCell ref="C332:F332"/>
    <mergeCell ref="G332:H332"/>
    <mergeCell ref="C333:F333"/>
    <mergeCell ref="G333:H333"/>
    <mergeCell ref="C329:F329"/>
    <mergeCell ref="C335:F335"/>
    <mergeCell ref="C336:F336"/>
    <mergeCell ref="G336:H336"/>
    <mergeCell ref="C337:F337"/>
    <mergeCell ref="G337:H337"/>
    <mergeCell ref="C338:F338"/>
    <mergeCell ref="G338:H338"/>
    <mergeCell ref="C339:F339"/>
    <mergeCell ref="G339:H339"/>
    <mergeCell ref="C340:F340"/>
    <mergeCell ref="G340:H340"/>
    <mergeCell ref="C341:F341"/>
    <mergeCell ref="G341:H341"/>
    <mergeCell ref="C342:F342"/>
    <mergeCell ref="G342:H342"/>
    <mergeCell ref="C343:F343"/>
    <mergeCell ref="G343:H343"/>
    <mergeCell ref="C344:F344"/>
    <mergeCell ref="G344:H344"/>
    <mergeCell ref="C350:F350"/>
    <mergeCell ref="G350:H350"/>
    <mergeCell ref="C352:F352"/>
    <mergeCell ref="C360:F360"/>
    <mergeCell ref="G360:H360"/>
    <mergeCell ref="C361:F361"/>
    <mergeCell ref="G361:H361"/>
    <mergeCell ref="C362:F362"/>
    <mergeCell ref="G362:H362"/>
    <mergeCell ref="C363:F363"/>
    <mergeCell ref="G363:H363"/>
    <mergeCell ref="C364:F364"/>
    <mergeCell ref="G364:H364"/>
    <mergeCell ref="C365:F365"/>
    <mergeCell ref="G365:H365"/>
    <mergeCell ref="C366:F366"/>
    <mergeCell ref="G366:H366"/>
    <mergeCell ref="C367:F367"/>
    <mergeCell ref="G367:H367"/>
    <mergeCell ref="C369:F369"/>
    <mergeCell ref="C370:F370"/>
    <mergeCell ref="G370:H370"/>
    <mergeCell ref="C371:F371"/>
    <mergeCell ref="G371:H371"/>
    <mergeCell ref="C372:F372"/>
    <mergeCell ref="G372:H372"/>
    <mergeCell ref="C373:F373"/>
    <mergeCell ref="G373:H373"/>
    <mergeCell ref="C374:F374"/>
    <mergeCell ref="G374:H374"/>
    <mergeCell ref="C375:F375"/>
    <mergeCell ref="G375:H375"/>
    <mergeCell ref="C376:F376"/>
    <mergeCell ref="G376:H376"/>
    <mergeCell ref="C377:F377"/>
    <mergeCell ref="G377:H377"/>
    <mergeCell ref="C378:F378"/>
    <mergeCell ref="G378:H378"/>
    <mergeCell ref="C379:F379"/>
    <mergeCell ref="G379:H379"/>
    <mergeCell ref="C380:F380"/>
    <mergeCell ref="G380:H380"/>
    <mergeCell ref="C381:F381"/>
    <mergeCell ref="G381:H381"/>
    <mergeCell ref="C382:F382"/>
    <mergeCell ref="G382:H382"/>
    <mergeCell ref="C383:F383"/>
    <mergeCell ref="G383:H383"/>
    <mergeCell ref="C384:F384"/>
    <mergeCell ref="G384:H384"/>
    <mergeCell ref="C386:F386"/>
    <mergeCell ref="C387:F387"/>
    <mergeCell ref="G387:H387"/>
    <mergeCell ref="C388:F388"/>
    <mergeCell ref="G388:H388"/>
    <mergeCell ref="C389:F389"/>
    <mergeCell ref="G389:H389"/>
    <mergeCell ref="C390:F390"/>
    <mergeCell ref="G390:H390"/>
    <mergeCell ref="C391:F391"/>
    <mergeCell ref="G391:H391"/>
    <mergeCell ref="C392:F392"/>
    <mergeCell ref="G392:H392"/>
    <mergeCell ref="C393:F393"/>
    <mergeCell ref="G393:H393"/>
    <mergeCell ref="C394:F394"/>
    <mergeCell ref="G394:H394"/>
    <mergeCell ref="C395:F395"/>
    <mergeCell ref="G395:H395"/>
    <mergeCell ref="C396:F396"/>
    <mergeCell ref="G396:H396"/>
    <mergeCell ref="C397:F397"/>
    <mergeCell ref="G397:H397"/>
    <mergeCell ref="C398:F398"/>
    <mergeCell ref="G398:H398"/>
    <mergeCell ref="C399:F399"/>
    <mergeCell ref="G399:H399"/>
    <mergeCell ref="C400:F400"/>
    <mergeCell ref="G400:H400"/>
    <mergeCell ref="C401:F401"/>
    <mergeCell ref="G401:H401"/>
    <mergeCell ref="C403:F403"/>
    <mergeCell ref="C404:F404"/>
    <mergeCell ref="G404:H404"/>
    <mergeCell ref="C405:F405"/>
    <mergeCell ref="G405:H405"/>
    <mergeCell ref="C406:F406"/>
    <mergeCell ref="G406:H406"/>
    <mergeCell ref="C407:F407"/>
    <mergeCell ref="G407:H407"/>
    <mergeCell ref="C408:F408"/>
    <mergeCell ref="G408:H408"/>
    <mergeCell ref="C409:F409"/>
    <mergeCell ref="G409:H409"/>
    <mergeCell ref="C410:F410"/>
    <mergeCell ref="G410:H410"/>
    <mergeCell ref="C411:F411"/>
    <mergeCell ref="G411:H411"/>
    <mergeCell ref="C412:F412"/>
    <mergeCell ref="G412:H412"/>
    <mergeCell ref="C413:F413"/>
    <mergeCell ref="G413:H413"/>
    <mergeCell ref="C414:F414"/>
    <mergeCell ref="G414:H414"/>
    <mergeCell ref="C415:F415"/>
    <mergeCell ref="G415:H415"/>
    <mergeCell ref="C416:F416"/>
    <mergeCell ref="G416:H416"/>
    <mergeCell ref="C417:F417"/>
    <mergeCell ref="G417:H417"/>
    <mergeCell ref="C418:F418"/>
    <mergeCell ref="G418:H418"/>
    <mergeCell ref="C420:F420"/>
    <mergeCell ref="C421:F421"/>
    <mergeCell ref="G421:H421"/>
    <mergeCell ref="C422:F422"/>
    <mergeCell ref="G422:H422"/>
    <mergeCell ref="C423:F423"/>
    <mergeCell ref="G423:H423"/>
    <mergeCell ref="C424:F424"/>
    <mergeCell ref="G424:H424"/>
    <mergeCell ref="C425:F425"/>
    <mergeCell ref="G425:H425"/>
    <mergeCell ref="C426:F426"/>
    <mergeCell ref="G426:H426"/>
    <mergeCell ref="C427:F427"/>
    <mergeCell ref="G427:H427"/>
    <mergeCell ref="C428:F428"/>
    <mergeCell ref="G428:H428"/>
    <mergeCell ref="C429:F429"/>
    <mergeCell ref="G429:H429"/>
    <mergeCell ref="C430:F430"/>
    <mergeCell ref="G430:H430"/>
    <mergeCell ref="C431:F431"/>
    <mergeCell ref="G431:H431"/>
    <mergeCell ref="C432:F432"/>
    <mergeCell ref="G432:H432"/>
    <mergeCell ref="C433:F433"/>
    <mergeCell ref="G433:H433"/>
    <mergeCell ref="C434:F434"/>
    <mergeCell ref="G434:H434"/>
    <mergeCell ref="C435:F435"/>
    <mergeCell ref="G435:H435"/>
    <mergeCell ref="C437:F437"/>
    <mergeCell ref="C438:F438"/>
    <mergeCell ref="G438:H438"/>
    <mergeCell ref="C439:F439"/>
    <mergeCell ref="G439:H439"/>
    <mergeCell ref="C440:F440"/>
    <mergeCell ref="G440:H440"/>
    <mergeCell ref="C441:F441"/>
    <mergeCell ref="G441:H441"/>
    <mergeCell ref="C442:F442"/>
    <mergeCell ref="G442:H442"/>
    <mergeCell ref="C443:F443"/>
    <mergeCell ref="G443:H443"/>
    <mergeCell ref="C444:F444"/>
    <mergeCell ref="G444:H444"/>
    <mergeCell ref="C445:F445"/>
    <mergeCell ref="G445:H445"/>
    <mergeCell ref="C446:F446"/>
    <mergeCell ref="G446:H446"/>
    <mergeCell ref="C447:F447"/>
    <mergeCell ref="G447:H447"/>
    <mergeCell ref="C448:F448"/>
    <mergeCell ref="G448:H448"/>
    <mergeCell ref="C449:F449"/>
    <mergeCell ref="G449:H449"/>
    <mergeCell ref="C450:F450"/>
    <mergeCell ref="G450:H450"/>
    <mergeCell ref="C451:F451"/>
    <mergeCell ref="G451:H451"/>
    <mergeCell ref="C452:F452"/>
    <mergeCell ref="G452:H452"/>
    <mergeCell ref="C454:F454"/>
    <mergeCell ref="C455:F455"/>
    <mergeCell ref="G455:H455"/>
    <mergeCell ref="C456:F456"/>
    <mergeCell ref="G456:H456"/>
    <mergeCell ref="C457:F457"/>
    <mergeCell ref="G457:H457"/>
    <mergeCell ref="C458:F458"/>
    <mergeCell ref="G458:H458"/>
    <mergeCell ref="C459:F459"/>
    <mergeCell ref="G459:H459"/>
    <mergeCell ref="C460:F460"/>
    <mergeCell ref="G460:H460"/>
    <mergeCell ref="C461:F461"/>
    <mergeCell ref="G461:H461"/>
    <mergeCell ref="C462:F462"/>
    <mergeCell ref="G462:H462"/>
    <mergeCell ref="C463:F463"/>
    <mergeCell ref="G463:H463"/>
    <mergeCell ref="C464:F464"/>
    <mergeCell ref="G464:H464"/>
    <mergeCell ref="C465:F465"/>
    <mergeCell ref="G465:H465"/>
    <mergeCell ref="C466:F466"/>
    <mergeCell ref="G466:H466"/>
    <mergeCell ref="C467:F467"/>
    <mergeCell ref="G467:H467"/>
    <mergeCell ref="C468:F468"/>
    <mergeCell ref="G468:H468"/>
    <mergeCell ref="C469:F469"/>
    <mergeCell ref="G469:H469"/>
    <mergeCell ref="C471:F471"/>
    <mergeCell ref="C472:F472"/>
    <mergeCell ref="G472:H472"/>
    <mergeCell ref="C473:F473"/>
    <mergeCell ref="G473:H473"/>
    <mergeCell ref="C474:F474"/>
    <mergeCell ref="G474:H474"/>
    <mergeCell ref="C475:F475"/>
    <mergeCell ref="G475:H475"/>
    <mergeCell ref="C476:F476"/>
    <mergeCell ref="G476:H476"/>
    <mergeCell ref="C477:F477"/>
    <mergeCell ref="G477:H477"/>
    <mergeCell ref="C478:F478"/>
    <mergeCell ref="G478:H478"/>
    <mergeCell ref="C479:F479"/>
    <mergeCell ref="G479:H479"/>
    <mergeCell ref="C480:F480"/>
    <mergeCell ref="G480:H480"/>
    <mergeCell ref="C481:F481"/>
    <mergeCell ref="G481:H481"/>
    <mergeCell ref="C482:F482"/>
    <mergeCell ref="G482:H482"/>
    <mergeCell ref="C483:F483"/>
    <mergeCell ref="G483:H483"/>
    <mergeCell ref="C484:F484"/>
    <mergeCell ref="G484:H484"/>
    <mergeCell ref="C485:F485"/>
    <mergeCell ref="G485:H485"/>
    <mergeCell ref="C486:F486"/>
    <mergeCell ref="G486:H486"/>
    <mergeCell ref="C488:F488"/>
    <mergeCell ref="C489:F489"/>
    <mergeCell ref="G489:H489"/>
    <mergeCell ref="C490:F490"/>
    <mergeCell ref="G490:H490"/>
    <mergeCell ref="C491:F491"/>
    <mergeCell ref="G491:H491"/>
    <mergeCell ref="C492:F492"/>
    <mergeCell ref="G492:H492"/>
    <mergeCell ref="C493:F493"/>
    <mergeCell ref="G493:H493"/>
    <mergeCell ref="C494:F494"/>
    <mergeCell ref="G494:H494"/>
    <mergeCell ref="C495:F495"/>
    <mergeCell ref="G495:H495"/>
    <mergeCell ref="C496:F496"/>
    <mergeCell ref="G496:H496"/>
    <mergeCell ref="C497:F497"/>
    <mergeCell ref="G497:H497"/>
    <mergeCell ref="C498:F498"/>
    <mergeCell ref="G498:H498"/>
    <mergeCell ref="C499:F499"/>
    <mergeCell ref="G499:H499"/>
    <mergeCell ref="C500:F500"/>
    <mergeCell ref="G500:H500"/>
    <mergeCell ref="C501:F501"/>
    <mergeCell ref="G501:H501"/>
    <mergeCell ref="C502:F502"/>
    <mergeCell ref="G502:H502"/>
    <mergeCell ref="C503:F503"/>
    <mergeCell ref="G503:H503"/>
    <mergeCell ref="C505:F505"/>
    <mergeCell ref="C506:F506"/>
    <mergeCell ref="G506:H506"/>
    <mergeCell ref="C507:F507"/>
    <mergeCell ref="G507:H507"/>
    <mergeCell ref="C508:F508"/>
    <mergeCell ref="G508:H508"/>
    <mergeCell ref="C509:F509"/>
    <mergeCell ref="G509:H509"/>
    <mergeCell ref="C510:F510"/>
    <mergeCell ref="G510:H510"/>
    <mergeCell ref="C511:F511"/>
    <mergeCell ref="G511:H511"/>
    <mergeCell ref="C512:F512"/>
    <mergeCell ref="G512:H512"/>
    <mergeCell ref="C513:F513"/>
    <mergeCell ref="G513:H513"/>
    <mergeCell ref="C519:F519"/>
    <mergeCell ref="G519:H519"/>
    <mergeCell ref="C520:F520"/>
    <mergeCell ref="G520:H520"/>
    <mergeCell ref="C522:F522"/>
    <mergeCell ref="X522:Z522"/>
    <mergeCell ref="C514:F514"/>
    <mergeCell ref="G514:H514"/>
    <mergeCell ref="C515:F515"/>
    <mergeCell ref="G515:H515"/>
    <mergeCell ref="C516:F516"/>
    <mergeCell ref="G516:H516"/>
    <mergeCell ref="C517:F517"/>
    <mergeCell ref="G517:H517"/>
    <mergeCell ref="C518:F518"/>
    <mergeCell ref="G518:H518"/>
  </mergeCells>
  <pageMargins left="0.46" right="0.43307086614173229" top="0.48" bottom="0.38" header="0.27" footer="0.31496062992125984"/>
  <pageSetup paperSize="9" scale="73" orientation="landscape" r:id="rId1"/>
  <headerFooter>
    <oddFooter xml:space="preserve">&amp;R&amp;P 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5AD2E-0BF7-4D5E-8933-F58423157B8A}">
  <sheetPr codeName="Tabelle18">
    <tabColor theme="3" tint="0.59999389629810485"/>
    <outlinePr summaryBelow="0" summaryRight="0"/>
    <pageSetUpPr fitToPage="1"/>
  </sheetPr>
  <dimension ref="A1:BJ1000"/>
  <sheetViews>
    <sheetView showGridLines="0" zoomScaleNormal="100" workbookViewId="0">
      <pane xSplit="2" ySplit="11" topLeftCell="C12" activePane="bottomRight" state="frozen"/>
      <selection activeCell="C228" sqref="C228:E228"/>
      <selection pane="topRight" activeCell="C228" sqref="C228:E228"/>
      <selection pane="bottomLeft" activeCell="C228" sqref="C228:E228"/>
      <selection pane="bottomRight" activeCell="C12" sqref="C12:F12"/>
    </sheetView>
  </sheetViews>
  <sheetFormatPr baseColWidth="10" defaultColWidth="11.42578125" defaultRowHeight="11.25" outlineLevelRow="1" outlineLevelCol="1"/>
  <cols>
    <col min="1" max="1" width="0.7109375" style="1" customWidth="1"/>
    <col min="2" max="2" width="4.7109375" style="1" customWidth="1"/>
    <col min="3" max="4" width="18.7109375" style="1" customWidth="1"/>
    <col min="5" max="5" width="20.7109375" style="1" customWidth="1"/>
    <col min="6" max="6" width="2.28515625" style="1" customWidth="1" collapsed="1"/>
    <col min="7" max="7" width="32.85546875" style="1" hidden="1" customWidth="1" outlineLevel="1"/>
    <col min="8" max="8" width="5.7109375" style="1" customWidth="1" collapsed="1"/>
    <col min="9" max="15" width="6.28515625" style="1" hidden="1" customWidth="1" outlineLevel="1"/>
    <col min="16" max="19" width="11.7109375" style="1" hidden="1" customWidth="1" outlineLevel="1"/>
    <col min="20" max="20" width="2" style="259" customWidth="1"/>
    <col min="21" max="21" width="16.7109375" style="1" customWidth="1"/>
    <col min="22" max="22" width="2.28515625" style="259" customWidth="1" collapsed="1"/>
    <col min="23" max="28" width="6.28515625" style="1" hidden="1" customWidth="1" outlineLevel="1"/>
    <col min="29" max="29" width="1.7109375" style="1" hidden="1" customWidth="1" outlineLevel="1"/>
    <col min="30" max="35" width="6.28515625" style="1" hidden="1" customWidth="1" outlineLevel="1"/>
    <col min="36" max="36" width="1.7109375" style="1" hidden="1" customWidth="1" outlineLevel="1"/>
    <col min="37" max="38" width="6.7109375" style="1" hidden="1" customWidth="1" outlineLevel="1"/>
    <col min="39" max="40" width="9.28515625" style="1" hidden="1" customWidth="1" outlineLevel="1"/>
    <col min="41" max="42" width="7.7109375" style="1" hidden="1" customWidth="1" outlineLevel="1"/>
    <col min="43" max="43" width="8.7109375" style="1" hidden="1" customWidth="1" outlineLevel="1"/>
    <col min="44" max="44" width="8.28515625" style="1" hidden="1" customWidth="1" outlineLevel="1"/>
    <col min="45" max="45" width="1.7109375" style="1" hidden="1" customWidth="1" outlineLevel="1"/>
    <col min="46" max="46" width="10.7109375" style="1" hidden="1" customWidth="1" outlineLevel="1"/>
    <col min="47" max="47" width="1.7109375" style="1" hidden="1" customWidth="1" outlineLevel="1"/>
    <col min="48" max="48" width="14.7109375" style="259" customWidth="1"/>
    <col min="49" max="49" width="1.7109375" style="259" customWidth="1"/>
    <col min="50" max="50" width="14.7109375" style="259" customWidth="1"/>
    <col min="51" max="51" width="2.28515625" style="259" customWidth="1" collapsed="1"/>
    <col min="52" max="52" width="16.7109375" style="259" hidden="1" customWidth="1" outlineLevel="1"/>
    <col min="53" max="53" width="1.7109375" style="259" hidden="1" customWidth="1" outlineLevel="1"/>
    <col min="54" max="54" width="14.7109375" style="259" hidden="1" customWidth="1" outlineLevel="1"/>
    <col min="55" max="55" width="1.7109375" style="259" hidden="1" customWidth="1" outlineLevel="1"/>
    <col min="56" max="56" width="14.7109375" style="259" hidden="1" customWidth="1" outlineLevel="1"/>
    <col min="57" max="57" width="1.7109375" style="1" customWidth="1"/>
    <col min="58" max="16384" width="11.42578125" style="1"/>
  </cols>
  <sheetData>
    <row r="1" spans="1:62" ht="8.25" customHeight="1" thickBot="1"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BE1" s="105"/>
      <c r="BF1" s="105"/>
      <c r="BG1" s="105"/>
      <c r="BH1" s="105"/>
      <c r="BI1" s="105"/>
      <c r="BJ1" s="105"/>
    </row>
    <row r="2" spans="1:62" s="2" customFormat="1" ht="20.100000000000001" customHeight="1" thickBot="1">
      <c r="B2" s="296" t="s">
        <v>125</v>
      </c>
      <c r="C2" s="893" t="str">
        <f>Übersicht!C31</f>
        <v>Modul 20 leer</v>
      </c>
      <c r="D2" s="894"/>
      <c r="E2" s="894"/>
      <c r="F2" s="894"/>
      <c r="G2" s="699" t="s">
        <v>213</v>
      </c>
      <c r="H2" s="484">
        <f>Übersicht!F31</f>
        <v>1</v>
      </c>
      <c r="I2" s="299"/>
      <c r="J2" s="299"/>
      <c r="K2" s="299"/>
      <c r="L2" s="299"/>
      <c r="M2" s="299"/>
      <c r="N2" s="299"/>
      <c r="O2" s="299"/>
      <c r="P2" s="300"/>
      <c r="Q2" s="300"/>
      <c r="R2" s="700"/>
      <c r="S2" s="301"/>
      <c r="T2" s="286"/>
      <c r="U2" s="683">
        <f>U8*$H2</f>
        <v>0</v>
      </c>
      <c r="V2" s="687" t="s">
        <v>230</v>
      </c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488">
        <f>AV8*$H2</f>
        <v>0</v>
      </c>
      <c r="AW2" s="686" t="s">
        <v>231</v>
      </c>
      <c r="AX2" s="682">
        <f>AX8*$H2</f>
        <v>0</v>
      </c>
      <c r="AY2" s="302"/>
      <c r="AZ2" s="489">
        <f>AZ8*$H2</f>
        <v>0</v>
      </c>
      <c r="BA2" s="686" t="s">
        <v>230</v>
      </c>
      <c r="BB2" s="489">
        <f>BB8*$H2</f>
        <v>0</v>
      </c>
      <c r="BC2" s="686" t="s">
        <v>231</v>
      </c>
      <c r="BD2" s="489">
        <f>BD8*$H2</f>
        <v>0</v>
      </c>
      <c r="BE2" s="126"/>
      <c r="BF2" s="126"/>
      <c r="BG2" s="126"/>
      <c r="BH2" s="126"/>
      <c r="BI2" s="126"/>
      <c r="BJ2" s="126"/>
    </row>
    <row r="3" spans="1:62" s="2" customFormat="1" ht="19.899999999999999" customHeight="1">
      <c r="B3" s="906" t="str">
        <f>Kunde</f>
        <v>Dräxlmeier Satu Mare</v>
      </c>
      <c r="C3" s="906"/>
      <c r="D3" s="906"/>
      <c r="E3" s="697" t="str">
        <f>Übersicht!E3</f>
        <v>Hr. Eglseder</v>
      </c>
      <c r="F3" s="297"/>
      <c r="G3" s="698" t="str">
        <f>Revision</f>
        <v>MS-F_Rev.:8 / 06.03.25 / S. Schnurrenberger</v>
      </c>
      <c r="H3" s="298"/>
      <c r="I3" s="299"/>
      <c r="J3" s="299"/>
      <c r="K3" s="299"/>
      <c r="L3" s="299"/>
      <c r="M3" s="299"/>
      <c r="N3" s="299"/>
      <c r="O3" s="299"/>
      <c r="P3" s="300"/>
      <c r="Q3" s="300"/>
      <c r="R3" s="700"/>
      <c r="S3" s="301"/>
      <c r="T3" s="286"/>
      <c r="U3" s="303"/>
      <c r="V3" s="286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03"/>
      <c r="AX3" s="303"/>
      <c r="AY3" s="302"/>
      <c r="AZ3" s="892" t="s">
        <v>219</v>
      </c>
      <c r="BA3" s="892"/>
      <c r="BB3" s="892"/>
      <c r="BC3" s="892"/>
      <c r="BD3" s="892"/>
      <c r="BE3" s="126"/>
      <c r="BF3" s="126"/>
      <c r="BG3" s="126"/>
      <c r="BH3" s="126"/>
      <c r="BI3" s="126"/>
      <c r="BJ3" s="126"/>
    </row>
    <row r="4" spans="1:62" s="2" customFormat="1" ht="19.899999999999999" customHeight="1">
      <c r="B4" s="907" t="str">
        <f>Anlage</f>
        <v>Automatic Production Line for Wire Processing</v>
      </c>
      <c r="C4" s="907"/>
      <c r="D4" s="907"/>
      <c r="E4" s="907"/>
      <c r="F4" s="907"/>
      <c r="G4" s="907"/>
      <c r="H4" s="907"/>
      <c r="I4" s="299"/>
      <c r="J4" s="299"/>
      <c r="K4" s="299"/>
      <c r="L4" s="299"/>
      <c r="M4" s="299"/>
      <c r="N4" s="299"/>
      <c r="O4" s="299"/>
      <c r="P4" s="300"/>
      <c r="Q4" s="300"/>
      <c r="R4" s="700"/>
      <c r="S4" s="301"/>
      <c r="T4" s="287"/>
      <c r="U4" s="680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680"/>
      <c r="AW4" s="680"/>
      <c r="AX4" s="680"/>
      <c r="AY4" s="303"/>
      <c r="AZ4" s="764">
        <f>Projektnachlass</f>
        <v>0.11114474652260775</v>
      </c>
      <c r="BA4" s="764"/>
      <c r="BB4" s="764"/>
      <c r="BC4" s="764"/>
      <c r="BD4" s="764"/>
      <c r="BE4" s="126"/>
      <c r="BF4" s="126"/>
      <c r="BG4" s="126"/>
      <c r="BH4" s="126"/>
      <c r="BI4" s="126"/>
      <c r="BJ4" s="126"/>
    </row>
    <row r="5" spans="1:62" ht="19.899999999999999" customHeight="1" collapsed="1" thickBot="1">
      <c r="B5" s="882" t="str">
        <f>Angebotsnummer</f>
        <v>A07616000A</v>
      </c>
      <c r="C5" s="882"/>
      <c r="D5" s="696">
        <f>Datum</f>
        <v>45825</v>
      </c>
      <c r="E5" s="615" t="str">
        <f>Bearbeiter</f>
        <v>Schötz/Radlbeck</v>
      </c>
      <c r="F5" s="615"/>
      <c r="G5" s="305"/>
      <c r="H5" s="306"/>
      <c r="I5" s="763" t="s">
        <v>226</v>
      </c>
      <c r="J5" s="763"/>
      <c r="K5" s="763"/>
      <c r="L5" s="763"/>
      <c r="M5" s="763"/>
      <c r="N5" s="763"/>
      <c r="O5" s="763"/>
      <c r="P5" s="259"/>
      <c r="Q5" s="307"/>
      <c r="R5" s="307"/>
      <c r="S5" s="259"/>
      <c r="T5" s="288"/>
      <c r="U5" s="288"/>
      <c r="V5" s="288"/>
      <c r="W5" s="762" t="s">
        <v>225</v>
      </c>
      <c r="X5" s="762"/>
      <c r="Y5" s="762"/>
      <c r="Z5" s="762"/>
      <c r="AA5" s="762"/>
      <c r="AB5" s="762"/>
      <c r="AC5" s="288"/>
      <c r="AD5" s="762" t="s">
        <v>178</v>
      </c>
      <c r="AE5" s="762"/>
      <c r="AF5" s="762"/>
      <c r="AG5" s="762"/>
      <c r="AH5" s="762"/>
      <c r="AI5" s="762"/>
      <c r="AJ5" s="288"/>
      <c r="AK5" s="762" t="s">
        <v>182</v>
      </c>
      <c r="AL5" s="762"/>
      <c r="AM5" s="762"/>
      <c r="AN5" s="762"/>
      <c r="AO5" s="762"/>
      <c r="AP5" s="762"/>
      <c r="AQ5" s="762"/>
      <c r="AR5" s="762"/>
      <c r="AS5" s="288"/>
      <c r="AT5" s="288"/>
      <c r="AU5" s="288"/>
      <c r="AV5" s="288"/>
      <c r="AX5" s="288"/>
      <c r="AZ5" s="288"/>
      <c r="BB5" s="288"/>
      <c r="BD5" s="288"/>
      <c r="BE5" s="105"/>
      <c r="BF5" s="105"/>
      <c r="BG5" s="105"/>
      <c r="BH5" s="105"/>
      <c r="BI5" s="105"/>
      <c r="BJ5" s="105"/>
    </row>
    <row r="6" spans="1:62" ht="65.45" hidden="1" customHeight="1" outlineLevel="1">
      <c r="B6" s="315"/>
      <c r="C6" s="343" t="s">
        <v>180</v>
      </c>
      <c r="D6" s="219"/>
      <c r="E6" s="219"/>
      <c r="F6" s="308"/>
      <c r="G6" s="224"/>
      <c r="H6" s="309"/>
      <c r="I6" s="320">
        <f t="shared" ref="I6:O6" si="0">I8*I7</f>
        <v>0</v>
      </c>
      <c r="J6" s="316">
        <f t="shared" si="0"/>
        <v>0</v>
      </c>
      <c r="K6" s="317">
        <f t="shared" si="0"/>
        <v>0</v>
      </c>
      <c r="L6" s="318">
        <f t="shared" si="0"/>
        <v>0</v>
      </c>
      <c r="M6" s="318">
        <f t="shared" si="0"/>
        <v>0</v>
      </c>
      <c r="N6" s="319">
        <f t="shared" si="0"/>
        <v>0</v>
      </c>
      <c r="O6" s="320">
        <f t="shared" si="0"/>
        <v>0</v>
      </c>
      <c r="P6" s="898" t="s">
        <v>179</v>
      </c>
      <c r="Q6" s="898"/>
      <c r="R6" s="316">
        <f>SUM(R12,R29,R46,R63,R80,R97,R114,R131,R148,R165,R182,R199,R216,R233,R250,R267,R284,R301,R318,R335,R352,R369,R386,R403,R420,R437,R454,R471,R488,R505)</f>
        <v>0</v>
      </c>
      <c r="S6" s="321">
        <f>SUM(S12,S29,S46,S63,S80,S97,S114,S131,S148,S165,S182,S199,S216,S233,S250,S267,S284,S301,S318,S335,S352,S369,S386,S403,S420,S437,S454,S471,S488,S505)</f>
        <v>0</v>
      </c>
      <c r="U6" s="259"/>
      <c r="W6" s="320">
        <f t="shared" ref="W6:AB6" si="1">W8*W7</f>
        <v>0</v>
      </c>
      <c r="X6" s="316">
        <f t="shared" si="1"/>
        <v>0</v>
      </c>
      <c r="Y6" s="318">
        <f t="shared" si="1"/>
        <v>0</v>
      </c>
      <c r="Z6" s="318">
        <f t="shared" si="1"/>
        <v>0</v>
      </c>
      <c r="AA6" s="319">
        <f t="shared" si="1"/>
        <v>0</v>
      </c>
      <c r="AB6" s="320">
        <f t="shared" si="1"/>
        <v>0</v>
      </c>
      <c r="AC6" s="259"/>
      <c r="AD6" s="320">
        <f t="shared" ref="AD6:AM6" si="2">AD8*AD7</f>
        <v>0</v>
      </c>
      <c r="AE6" s="316">
        <f t="shared" si="2"/>
        <v>0</v>
      </c>
      <c r="AF6" s="318">
        <f t="shared" si="2"/>
        <v>0</v>
      </c>
      <c r="AG6" s="318">
        <f t="shared" si="2"/>
        <v>0</v>
      </c>
      <c r="AH6" s="319">
        <f t="shared" si="2"/>
        <v>0</v>
      </c>
      <c r="AI6" s="320">
        <f t="shared" si="2"/>
        <v>0</v>
      </c>
      <c r="AJ6" s="259"/>
      <c r="AK6" s="322">
        <f t="shared" si="2"/>
        <v>0</v>
      </c>
      <c r="AL6" s="322">
        <f t="shared" si="2"/>
        <v>0</v>
      </c>
      <c r="AM6" s="323">
        <f t="shared" si="2"/>
        <v>0</v>
      </c>
      <c r="AN6" s="321">
        <f>SUM(AN12,AN29,AN46,AN63,AN80,AN97,AN114,AN131,AN148,AN165,AN182,AN199,AN216,AN233,AN250,AN267,AN284,AN301,AN318,AN335,AN352,AN369,AN386,AN403,AN420,AN437,AN454,AN471,AN488,AN505)</f>
        <v>0</v>
      </c>
      <c r="AO6" s="321">
        <f>SUM(AO12,AO29,AO46,AO63,AO80,AO97,AO114,AO131,AO148,AO165,AO182,AO199,AO216,AO233,AO250,AO267,AO284,AO301,AO318,AO335,AO352,AO369,AO386,AO403,AO420,AO437,AO454,AO471,AO488,AO505)</f>
        <v>0</v>
      </c>
      <c r="AP6" s="321">
        <f>SUM(AP12,AP29,AP46,AP63,AP80,AP97,AP114,AP131,AP148,AP165,AP182,AP199,AP216,AP233,AP250,AP267,AP284,AP301,AP318,AP335,AP352,AP369,AP386,AP403,AP420,AP437,AP454,AP471,AP488,AP505)</f>
        <v>0</v>
      </c>
      <c r="AQ6" s="321">
        <f>SUM(AQ12,AQ29,AQ46,AQ63,AQ80,AQ97,AQ114,AQ131,AQ148,AQ165,AQ182,AQ199,AQ216,AQ233,AQ250,AQ267,AQ284,AQ301,AQ318,AQ335,AQ352,AQ369,AQ386,AQ403,AQ420,AQ437,AQ454,AQ471,AQ488,AQ505)</f>
        <v>0</v>
      </c>
      <c r="AR6" s="321">
        <f>SUM(AR12,AR29,AR46,AR63,AR80,AR97,AR114,AR131,AR148,AR165,AR182,AR199,AR216,AR233,AR250,AR267,AR284,AR301,AR318,AR335,AR352,AR369,AR386,AR403,AR420,AR437,AR454,AR471,AR488,AR505)</f>
        <v>0</v>
      </c>
      <c r="AS6" s="259"/>
      <c r="AT6" s="324">
        <f>SUM(AT12,AT29,AT46,AT63,AT80,AT97,AT114,AT131,AT148,AT165,AT182,AT199,AT216,AT233,AT250,AT267,AT284,AT301,AT318,AT335,AT352,AT369,AT386,AT403,AT420,AT437,AT454,AT471,AT488,AT505)</f>
        <v>0</v>
      </c>
      <c r="AU6" s="259"/>
      <c r="BE6" s="105"/>
      <c r="BF6" s="105"/>
      <c r="BG6" s="105"/>
      <c r="BH6" s="105"/>
      <c r="BI6" s="105"/>
      <c r="BJ6" s="105"/>
    </row>
    <row r="7" spans="1:62" ht="19.5" hidden="1" customHeight="1" outlineLevel="1" thickBot="1">
      <c r="B7" s="315"/>
      <c r="C7" s="310"/>
      <c r="D7" s="219"/>
      <c r="E7" s="219"/>
      <c r="F7" s="308"/>
      <c r="G7" s="224"/>
      <c r="H7" s="311"/>
      <c r="I7" s="329">
        <f>Pl*(1+Gewinn)*(1+SicherheitAngebot)</f>
        <v>110</v>
      </c>
      <c r="J7" s="325">
        <f>MKo*(1+Gewinn)*(1+SicherheitAngebot)</f>
        <v>100</v>
      </c>
      <c r="K7" s="326">
        <f>EKo*(1+Gewinn)*(1+SicherheitAngebot)</f>
        <v>92</v>
      </c>
      <c r="L7" s="327">
        <f>Sw*(1+Gewinn)*(1+SicherheitAngebot)</f>
        <v>105</v>
      </c>
      <c r="M7" s="327">
        <f>Inb*(1+Gewinn)*(1+SicherheitAngebot)</f>
        <v>105</v>
      </c>
      <c r="N7" s="328">
        <f>El*(1+Gewinn)*(1+SicherheitAngebot)</f>
        <v>82</v>
      </c>
      <c r="O7" s="329">
        <f>Mo*(1+Gewinn)*(1+SicherheitAngebot)</f>
        <v>82</v>
      </c>
      <c r="P7" s="517" t="s">
        <v>4</v>
      </c>
      <c r="Q7" s="516">
        <f>Gewinn</f>
        <v>0</v>
      </c>
      <c r="R7" s="325">
        <f>TF*(1+Gewinn)*(1+SicherheitAngebot)</f>
        <v>85</v>
      </c>
      <c r="S7" s="330" t="s">
        <v>0</v>
      </c>
      <c r="U7" s="680" t="s">
        <v>198</v>
      </c>
      <c r="W7" s="329">
        <f>Pl*(1+Gewinn)*(1+SicherheitAngebot)</f>
        <v>110</v>
      </c>
      <c r="X7" s="325">
        <f>MKo*(1+Gewinn)*(1+SicherheitAngebot)</f>
        <v>100</v>
      </c>
      <c r="Y7" s="327">
        <f>Inb*(1+Gewinn)*(1+SicherheitAngebot)</f>
        <v>105</v>
      </c>
      <c r="Z7" s="327">
        <f>Inb*(1+Gewinn)*(1+SicherheitAngebot)</f>
        <v>105</v>
      </c>
      <c r="AA7" s="328">
        <f>El*(1+Gewinn)*(1+SicherheitAngebot)</f>
        <v>82</v>
      </c>
      <c r="AB7" s="329">
        <f>Mo*(1+Gewinn)*(1+SicherheitAngebot)</f>
        <v>82</v>
      </c>
      <c r="AC7" s="259"/>
      <c r="AD7" s="329">
        <f>Pl*(1+Gewinn)*(1+SicherheitAngebot)</f>
        <v>110</v>
      </c>
      <c r="AE7" s="325">
        <f>MKo*(1+Gewinn)*(1+SicherheitAngebot)</f>
        <v>100</v>
      </c>
      <c r="AF7" s="327">
        <f>Inb*(1+Gewinn)*(1+SicherheitAngebot)</f>
        <v>105</v>
      </c>
      <c r="AG7" s="327">
        <f>Inb*(1+Gewinn)*(1+SicherheitAngebot)</f>
        <v>105</v>
      </c>
      <c r="AH7" s="328">
        <f>El*(1+Gewinn)*(1+SicherheitAngebot)</f>
        <v>82</v>
      </c>
      <c r="AI7" s="329">
        <f>Mo*(1+Gewinn)*(1+SicherheitAngebot)</f>
        <v>82</v>
      </c>
      <c r="AJ7" s="259"/>
      <c r="AK7" s="331">
        <f>Auslöse*(1+Gewinn)*(1+SicherheitAngebot)</f>
        <v>52</v>
      </c>
      <c r="AL7" s="331">
        <f>Hotel*(1+Gewinn)*(1+SicherheitAngebot)</f>
        <v>100</v>
      </c>
      <c r="AM7" s="332">
        <f>KM_Pauschale*(1+Gewinn)*(1+SicherheitAngebot)</f>
        <v>0.6</v>
      </c>
      <c r="AN7" s="333" t="s">
        <v>21</v>
      </c>
      <c r="AO7" s="333" t="s">
        <v>17</v>
      </c>
      <c r="AP7" s="333" t="s">
        <v>18</v>
      </c>
      <c r="AQ7" s="333" t="s">
        <v>197</v>
      </c>
      <c r="AR7" s="333" t="s">
        <v>20</v>
      </c>
      <c r="AS7" s="259"/>
      <c r="AT7" s="334">
        <f>Zuschläge_IBN</f>
        <v>0.25</v>
      </c>
      <c r="AU7" s="259"/>
      <c r="AV7" s="680" t="s">
        <v>198</v>
      </c>
      <c r="AX7" s="680" t="s">
        <v>198</v>
      </c>
      <c r="AZ7" s="680" t="s">
        <v>198</v>
      </c>
      <c r="BB7" s="680" t="s">
        <v>198</v>
      </c>
      <c r="BD7" s="680" t="s">
        <v>198</v>
      </c>
      <c r="BE7" s="105"/>
      <c r="BF7" s="105"/>
      <c r="BG7" s="105"/>
      <c r="BH7" s="105"/>
      <c r="BI7" s="105"/>
      <c r="BJ7" s="105"/>
    </row>
    <row r="8" spans="1:62" ht="19.5" hidden="1" customHeight="1" outlineLevel="1" thickBot="1">
      <c r="B8" s="315"/>
      <c r="C8" s="310"/>
      <c r="D8" s="219"/>
      <c r="E8" s="219"/>
      <c r="F8" s="308"/>
      <c r="G8" s="224"/>
      <c r="H8" s="311"/>
      <c r="I8" s="650">
        <f t="shared" ref="I8:O8" si="3">SUM(I12,I29,I46,I63,I80,I97,I114,I131,I148,I165,I182,I199,I216,I233,I250,I267,I284,I301,I318,I335,I352,I369,I386,I403,I420,I437,I454,I471,I488,I505)</f>
        <v>0</v>
      </c>
      <c r="J8" s="335">
        <f t="shared" si="3"/>
        <v>0</v>
      </c>
      <c r="K8" s="510">
        <f t="shared" si="3"/>
        <v>0</v>
      </c>
      <c r="L8" s="511">
        <f t="shared" si="3"/>
        <v>0</v>
      </c>
      <c r="M8" s="511">
        <f t="shared" si="3"/>
        <v>0</v>
      </c>
      <c r="N8" s="651">
        <f t="shared" si="3"/>
        <v>0</v>
      </c>
      <c r="O8" s="650">
        <f t="shared" si="3"/>
        <v>0</v>
      </c>
      <c r="P8" s="517" t="s">
        <v>6</v>
      </c>
      <c r="Q8" s="516">
        <f>SicherheitAngebot</f>
        <v>0</v>
      </c>
      <c r="R8" s="652">
        <f>R6/R7</f>
        <v>0</v>
      </c>
      <c r="S8" s="515">
        <f>MGKZ</f>
        <v>0.1</v>
      </c>
      <c r="U8" s="683">
        <f>SUM(U12,U29,U46,U63,U80,U97,U114,U131,U148,U165,U182,U199,U216,U233,U250,U267,U284,U301,U318,U335,U352,U369,U386,U403,U420,U437,U454,U471,U488,U505)</f>
        <v>0</v>
      </c>
      <c r="V8" s="687" t="s">
        <v>230</v>
      </c>
      <c r="W8" s="650">
        <f t="shared" ref="W8:AB8" si="4">SUM(W12,W29,W46,W63,W80,W97,W114,W131,W148,W165,W182,W199,W216,W233,W250,W267,W284,W301,W318,W335,W352,W369,W386,W403,W420,W437,W454,W471,W488,W505)</f>
        <v>0</v>
      </c>
      <c r="X8" s="335">
        <f t="shared" si="4"/>
        <v>0</v>
      </c>
      <c r="Y8" s="651">
        <f t="shared" si="4"/>
        <v>0</v>
      </c>
      <c r="Z8" s="511">
        <f t="shared" si="4"/>
        <v>0</v>
      </c>
      <c r="AA8" s="651">
        <f t="shared" si="4"/>
        <v>0</v>
      </c>
      <c r="AB8" s="650">
        <f t="shared" si="4"/>
        <v>0</v>
      </c>
      <c r="AC8" s="259"/>
      <c r="AD8" s="650">
        <f t="shared" ref="AD8:AM8" si="5">SUM(AD12,AD29,AD46,AD63,AD80,AD97,AD114,AD131,AD148,AD165,AD182,AD199,AD216,AD233,AD250,AD267,AD284,AD301,AD318,AD335,AD352,AD369,AD386,AD403,AD420,AD437,AD454,AD471,AD488,AD505)</f>
        <v>0</v>
      </c>
      <c r="AE8" s="335">
        <f t="shared" si="5"/>
        <v>0</v>
      </c>
      <c r="AF8" s="651">
        <f t="shared" si="5"/>
        <v>0</v>
      </c>
      <c r="AG8" s="511">
        <f t="shared" si="5"/>
        <v>0</v>
      </c>
      <c r="AH8" s="651">
        <f t="shared" si="5"/>
        <v>0</v>
      </c>
      <c r="AI8" s="650">
        <f t="shared" si="5"/>
        <v>0</v>
      </c>
      <c r="AJ8" s="259"/>
      <c r="AK8" s="654">
        <f t="shared" si="5"/>
        <v>0</v>
      </c>
      <c r="AL8" s="654">
        <f t="shared" si="5"/>
        <v>0</v>
      </c>
      <c r="AM8" s="655">
        <f t="shared" si="5"/>
        <v>0</v>
      </c>
      <c r="AN8" s="336"/>
      <c r="AO8" s="336"/>
      <c r="AP8" s="336"/>
      <c r="AQ8" s="336"/>
      <c r="AR8" s="336"/>
      <c r="AS8" s="259"/>
      <c r="AT8" s="337"/>
      <c r="AU8" s="259"/>
      <c r="AV8" s="488">
        <f>SUM(AV12,AV29,AV46,AV63,AV80,AV97,AV114,AV131,AV148,AV165,AV182,AV199,AV216,AV233,AV250,AV267,AV284,AV301,AV318,AV335,AV352,AV369,AV386,AV403,AV420,AV437,AV454,AV471,AV488,AV505)</f>
        <v>0</v>
      </c>
      <c r="AW8" s="686" t="s">
        <v>231</v>
      </c>
      <c r="AX8" s="682">
        <f>SUM(AX12,AX29,AX46,AX63,AX80,AX97,AX114,AX131,AX148,AX165,AX182,AX199,AX216,AX233,AX250,AX267,AX284,AX301,AX318,AX335,AX352,AX369,AX386,AX403,AX420,AX437,AX454,AX471,AX488,AX505)</f>
        <v>0</v>
      </c>
      <c r="AZ8" s="489">
        <f>SUM(AZ12,AZ29,AZ46,AZ63,AZ80,AZ97,AZ114,AZ131,AZ148,AZ165,AZ182,AZ199,AZ216,AZ233,AZ250,AZ267,AZ284,AZ301,AZ318,AZ335,AZ352,AZ369,AZ386,AZ403,AZ420,AZ437,AZ454,AZ471,AZ488,AZ505)</f>
        <v>0</v>
      </c>
      <c r="BA8" s="686" t="s">
        <v>230</v>
      </c>
      <c r="BB8" s="489">
        <f>SUM(BB12,BB29,BB46,BB63,BB80,BB97,BB114,BB131,BB148,BB165,BB182,BB199,BB216,BB233,BB250,BB267,BB284,BB301,BB318,BB335,BB352,BB369,BB386,BB403,BB420,BB437,BB454,BB471,BB488,BB505)</f>
        <v>0</v>
      </c>
      <c r="BC8" s="686" t="s">
        <v>231</v>
      </c>
      <c r="BD8" s="489">
        <f>SUM(BD12,BD29,BD46,BD63,BD80,BD97,BD114,BD131,BD148,BD165,BD182,BD199,BD216,BD233,BD250,BD267,BD284,BD301,BD318,BD335,BD352,BD369,BD386,BD403,BD420,BD437,BD454,BD471,BD488,BD505)</f>
        <v>0</v>
      </c>
      <c r="BE8" s="105"/>
      <c r="BF8" s="105"/>
      <c r="BG8" s="105"/>
      <c r="BH8" s="105"/>
      <c r="BI8" s="105"/>
      <c r="BJ8" s="105"/>
    </row>
    <row r="9" spans="1:62" ht="4.9000000000000004" hidden="1" customHeight="1" outlineLevel="1" thickBot="1">
      <c r="A9" s="5"/>
      <c r="B9" s="7"/>
      <c r="C9" s="312"/>
      <c r="D9" s="312"/>
      <c r="E9" s="312"/>
      <c r="F9" s="313"/>
      <c r="G9" s="313"/>
      <c r="H9" s="314"/>
      <c r="I9" s="339"/>
      <c r="J9" s="338"/>
      <c r="K9" s="338"/>
      <c r="L9" s="338"/>
      <c r="M9" s="338"/>
      <c r="N9" s="338"/>
      <c r="O9" s="339"/>
      <c r="P9" s="340"/>
      <c r="Q9" s="340"/>
      <c r="R9" s="340"/>
      <c r="S9" s="341"/>
      <c r="U9" s="259"/>
      <c r="W9" s="303"/>
      <c r="X9" s="303"/>
      <c r="Y9" s="303"/>
      <c r="Z9" s="303"/>
      <c r="AA9" s="303"/>
      <c r="AB9" s="303"/>
      <c r="AC9" s="259"/>
      <c r="AD9" s="303"/>
      <c r="AE9" s="303"/>
      <c r="AF9" s="303"/>
      <c r="AG9" s="303"/>
      <c r="AH9" s="303"/>
      <c r="AI9" s="303"/>
      <c r="AJ9" s="259"/>
      <c r="AK9" s="259"/>
      <c r="AL9" s="259"/>
      <c r="AM9" s="259"/>
      <c r="AN9" s="342"/>
      <c r="AO9" s="259"/>
      <c r="AP9" s="259"/>
      <c r="AQ9" s="259"/>
      <c r="AR9" s="259"/>
      <c r="AS9" s="259"/>
      <c r="AT9" s="259"/>
      <c r="AU9" s="259"/>
      <c r="BE9" s="105"/>
      <c r="BF9" s="105"/>
      <c r="BG9" s="105"/>
      <c r="BH9" s="105"/>
      <c r="BI9" s="105"/>
      <c r="BJ9" s="105"/>
    </row>
    <row r="10" spans="1:62" ht="20.100000000000001" customHeight="1" collapsed="1" thickBot="1">
      <c r="B10" s="9" t="s">
        <v>7</v>
      </c>
      <c r="C10" s="884" t="s">
        <v>11</v>
      </c>
      <c r="D10" s="885"/>
      <c r="E10" s="885"/>
      <c r="F10" s="886"/>
      <c r="G10" s="204" t="s">
        <v>2</v>
      </c>
      <c r="H10" s="205" t="s">
        <v>12</v>
      </c>
      <c r="I10" s="556" t="s">
        <v>29</v>
      </c>
      <c r="J10" s="557" t="s">
        <v>104</v>
      </c>
      <c r="K10" s="558" t="s">
        <v>105</v>
      </c>
      <c r="L10" s="559" t="s">
        <v>150</v>
      </c>
      <c r="M10" s="559" t="s">
        <v>106</v>
      </c>
      <c r="N10" s="558" t="s">
        <v>103</v>
      </c>
      <c r="O10" s="556" t="s">
        <v>107</v>
      </c>
      <c r="P10" s="557" t="s">
        <v>157</v>
      </c>
      <c r="Q10" s="560" t="s">
        <v>156</v>
      </c>
      <c r="R10" s="561" t="s">
        <v>102</v>
      </c>
      <c r="S10" s="562" t="s">
        <v>131</v>
      </c>
      <c r="T10" s="266"/>
      <c r="U10" s="518" t="s">
        <v>5</v>
      </c>
      <c r="V10" s="266"/>
      <c r="W10" s="267" t="s">
        <v>29</v>
      </c>
      <c r="X10" s="268" t="s">
        <v>217</v>
      </c>
      <c r="Y10" s="269" t="s">
        <v>105</v>
      </c>
      <c r="Z10" s="270" t="s">
        <v>106</v>
      </c>
      <c r="AA10" s="269" t="s">
        <v>103</v>
      </c>
      <c r="AB10" s="267" t="s">
        <v>107</v>
      </c>
      <c r="AC10" s="259"/>
      <c r="AD10" s="267" t="s">
        <v>29</v>
      </c>
      <c r="AE10" s="268" t="s">
        <v>217</v>
      </c>
      <c r="AF10" s="269" t="s">
        <v>105</v>
      </c>
      <c r="AG10" s="270" t="s">
        <v>106</v>
      </c>
      <c r="AH10" s="269" t="s">
        <v>103</v>
      </c>
      <c r="AI10" s="267" t="s">
        <v>107</v>
      </c>
      <c r="AJ10" s="259"/>
      <c r="AK10" s="271" t="s">
        <v>15</v>
      </c>
      <c r="AL10" s="271" t="s">
        <v>181</v>
      </c>
      <c r="AM10" s="271" t="s">
        <v>189</v>
      </c>
      <c r="AN10" s="271" t="s">
        <v>188</v>
      </c>
      <c r="AO10" s="271" t="s">
        <v>17</v>
      </c>
      <c r="AP10" s="271" t="s">
        <v>18</v>
      </c>
      <c r="AQ10" s="271" t="s">
        <v>190</v>
      </c>
      <c r="AR10" s="271" t="s">
        <v>20</v>
      </c>
      <c r="AS10" s="259"/>
      <c r="AT10" s="260" t="s">
        <v>183</v>
      </c>
      <c r="AU10" s="259"/>
      <c r="AV10" s="485" t="s">
        <v>240</v>
      </c>
      <c r="AX10" s="684" t="s">
        <v>241</v>
      </c>
      <c r="AZ10" s="531" t="s">
        <v>243</v>
      </c>
      <c r="BB10" s="531" t="s">
        <v>244</v>
      </c>
      <c r="BD10" s="531" t="s">
        <v>242</v>
      </c>
      <c r="BE10" s="105"/>
      <c r="BF10" s="105"/>
      <c r="BG10" s="105"/>
      <c r="BH10" s="105"/>
      <c r="BI10" s="105"/>
      <c r="BJ10" s="105"/>
    </row>
    <row r="11" spans="1:62" ht="3" customHeight="1">
      <c r="B11" s="272"/>
      <c r="C11" s="273"/>
      <c r="D11" s="274"/>
      <c r="E11" s="274"/>
      <c r="F11" s="275"/>
      <c r="G11" s="273"/>
      <c r="H11" s="276"/>
      <c r="I11" s="261"/>
      <c r="J11" s="261"/>
      <c r="K11" s="261"/>
      <c r="L11" s="261"/>
      <c r="M11" s="261"/>
      <c r="N11" s="261"/>
      <c r="O11" s="261"/>
      <c r="P11" s="261"/>
      <c r="Q11" s="273"/>
      <c r="R11" s="277"/>
      <c r="S11" s="261"/>
      <c r="U11" s="261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61"/>
      <c r="AX11" s="261"/>
      <c r="AZ11" s="261"/>
      <c r="BB11" s="261"/>
      <c r="BD11" s="261"/>
      <c r="BE11" s="105"/>
      <c r="BF11" s="105"/>
      <c r="BG11" s="105"/>
      <c r="BH11" s="105"/>
      <c r="BI11" s="105"/>
      <c r="BJ11" s="105"/>
    </row>
    <row r="12" spans="1:62" ht="20.100000000000001" customHeight="1" collapsed="1">
      <c r="B12" s="179">
        <v>1</v>
      </c>
      <c r="C12" s="916"/>
      <c r="D12" s="917"/>
      <c r="E12" s="917"/>
      <c r="F12" s="918"/>
      <c r="G12" s="429"/>
      <c r="H12" s="206">
        <v>1</v>
      </c>
      <c r="I12" s="642">
        <f t="shared" ref="I12" si="6">$H12*SUM(I13:I27)</f>
        <v>0</v>
      </c>
      <c r="J12" s="643">
        <f t="shared" ref="J12:Q12" si="7">$H12*SUM(J13:J27)</f>
        <v>0</v>
      </c>
      <c r="K12" s="644">
        <f t="shared" si="7"/>
        <v>0</v>
      </c>
      <c r="L12" s="645">
        <f t="shared" si="7"/>
        <v>0</v>
      </c>
      <c r="M12" s="645">
        <f t="shared" si="7"/>
        <v>0</v>
      </c>
      <c r="N12" s="644">
        <f t="shared" si="7"/>
        <v>0</v>
      </c>
      <c r="O12" s="642">
        <f t="shared" si="7"/>
        <v>0</v>
      </c>
      <c r="P12" s="209">
        <f t="shared" si="7"/>
        <v>0</v>
      </c>
      <c r="Q12" s="210">
        <f t="shared" si="7"/>
        <v>0</v>
      </c>
      <c r="R12" s="136">
        <f t="shared" ref="R12:R27" si="8">P12*(1+Gewinn)*(1+SicherheitAngebot)</f>
        <v>0</v>
      </c>
      <c r="S12" s="137">
        <f t="shared" ref="S12:S27" si="9">Q12*(1+MGKZ)*(1+Gewinn)*(1+SicherheitAngebot)</f>
        <v>0</v>
      </c>
      <c r="U12" s="10">
        <f>I12*$I$7+J12*$J$7+K12*$K$7+L12*$L$7+M12*$M$7+N12*$N$7+O12*$O$7+R12+S12</f>
        <v>0</v>
      </c>
      <c r="W12" s="646">
        <f t="shared" ref="W12:AB12" si="10">$H12*SUM(W13:W27)</f>
        <v>0</v>
      </c>
      <c r="X12" s="647">
        <f t="shared" si="10"/>
        <v>0</v>
      </c>
      <c r="Y12" s="648">
        <f t="shared" si="10"/>
        <v>0</v>
      </c>
      <c r="Z12" s="649">
        <f t="shared" si="10"/>
        <v>0</v>
      </c>
      <c r="AA12" s="648">
        <f t="shared" si="10"/>
        <v>0</v>
      </c>
      <c r="AB12" s="646">
        <f t="shared" si="10"/>
        <v>0</v>
      </c>
      <c r="AC12" s="258"/>
      <c r="AD12" s="646">
        <f t="shared" ref="AD12:AM12" si="11">$H12*SUM(AD13:AD27)</f>
        <v>0</v>
      </c>
      <c r="AE12" s="647">
        <f t="shared" si="11"/>
        <v>0</v>
      </c>
      <c r="AF12" s="648">
        <f t="shared" si="11"/>
        <v>0</v>
      </c>
      <c r="AG12" s="649">
        <f t="shared" si="11"/>
        <v>0</v>
      </c>
      <c r="AH12" s="648">
        <f t="shared" si="11"/>
        <v>0</v>
      </c>
      <c r="AI12" s="646">
        <f t="shared" si="11"/>
        <v>0</v>
      </c>
      <c r="AJ12" s="258"/>
      <c r="AK12" s="653">
        <f t="shared" si="11"/>
        <v>0</v>
      </c>
      <c r="AL12" s="653">
        <f t="shared" si="11"/>
        <v>0</v>
      </c>
      <c r="AM12" s="653">
        <f t="shared" si="11"/>
        <v>0</v>
      </c>
      <c r="AN12" s="227">
        <f>$H12*SUM(AN13:AN27)*(1+Gewinn)*(1+SicherheitAngebot)</f>
        <v>0</v>
      </c>
      <c r="AO12" s="227">
        <f>$H12*SUM(AO13:AO27)*(1+Gewinn)*(1+SicherheitAngebot)</f>
        <v>0</v>
      </c>
      <c r="AP12" s="227">
        <f>$H12*SUM(AP13:AP27)*(1+Gewinn)*(1+SicherheitAngebot)</f>
        <v>0</v>
      </c>
      <c r="AQ12" s="227">
        <f>$H12*SUM(AQ13:AQ27)*(1+Gewinn)*(1+SicherheitAngebot)</f>
        <v>0</v>
      </c>
      <c r="AR12" s="227">
        <f>$H12*SUM(AR13:AR27)*(1+Gewinn)*(1+SicherheitAngebot)</f>
        <v>0</v>
      </c>
      <c r="AS12" s="262"/>
      <c r="AT12" s="263">
        <f t="shared" ref="AT12:AT44" si="12">((W12+AD12)*$W$7+(X12+AE12)*$X$7+(Y12+Z12+AF12+AG12)*$Z$7+(AA12+AH12)*$AA$7+(AB12+AI12)*$AB$7)*Zuschläge_IBN</f>
        <v>0</v>
      </c>
      <c r="AU12" s="259"/>
      <c r="AV12" s="491">
        <f>AK12*$AK$7+AL12*$AL$7+AM12*$AM$7+SUM(AN12:AR12)+AT12/Zuschläge_IBN+AT12</f>
        <v>0</v>
      </c>
      <c r="AX12" s="685">
        <f>U12+AV12</f>
        <v>0</v>
      </c>
      <c r="AZ12" s="490">
        <f>IF(H12&gt;0,U12/(1+SicherheitAngebot)*(1+Sicherheit),0)</f>
        <v>0</v>
      </c>
      <c r="BB12" s="490">
        <f>IF(H12&gt;0,AV12/(1+SicherheitAngebot)*(1+Sicherheit),0)</f>
        <v>0</v>
      </c>
      <c r="BD12" s="490">
        <f>AZ12+BB12</f>
        <v>0</v>
      </c>
      <c r="BE12" s="105"/>
      <c r="BF12" s="105"/>
      <c r="BG12" s="105"/>
      <c r="BH12" s="105"/>
      <c r="BI12" s="105"/>
      <c r="BJ12" s="105"/>
    </row>
    <row r="13" spans="1:62" ht="18" hidden="1" customHeight="1" outlineLevel="1">
      <c r="B13" s="99"/>
      <c r="C13" s="908"/>
      <c r="D13" s="909"/>
      <c r="E13" s="909"/>
      <c r="F13" s="910"/>
      <c r="G13" s="890"/>
      <c r="H13" s="901"/>
      <c r="I13" s="152"/>
      <c r="J13" s="152"/>
      <c r="K13" s="152"/>
      <c r="L13" s="152"/>
      <c r="M13" s="152"/>
      <c r="N13" s="152"/>
      <c r="O13" s="152"/>
      <c r="P13" s="153"/>
      <c r="Q13" s="153"/>
      <c r="R13" s="156">
        <f t="shared" si="8"/>
        <v>0</v>
      </c>
      <c r="S13" s="156">
        <f t="shared" si="9"/>
        <v>0</v>
      </c>
      <c r="U13" s="157">
        <f>I13*$I$7+J13*$J$7+K13*$K$7+L13*$L$7+M13*$M$7+N13*$N$7+O13*$O$7+R13+S13</f>
        <v>0</v>
      </c>
      <c r="W13" s="152"/>
      <c r="X13" s="152"/>
      <c r="Y13" s="152"/>
      <c r="Z13" s="152"/>
      <c r="AA13" s="152"/>
      <c r="AB13" s="152"/>
      <c r="AC13" s="347"/>
      <c r="AD13" s="152"/>
      <c r="AE13" s="152"/>
      <c r="AF13" s="152"/>
      <c r="AG13" s="152"/>
      <c r="AH13" s="152"/>
      <c r="AI13" s="152"/>
      <c r="AJ13" s="347"/>
      <c r="AK13" s="152"/>
      <c r="AL13" s="152"/>
      <c r="AM13" s="619"/>
      <c r="AN13" s="228"/>
      <c r="AO13" s="228"/>
      <c r="AP13" s="228"/>
      <c r="AQ13" s="228"/>
      <c r="AR13" s="228"/>
      <c r="AS13" s="348"/>
      <c r="AT13" s="264">
        <f t="shared" si="12"/>
        <v>0</v>
      </c>
      <c r="AU13" s="259"/>
      <c r="AV13" s="265">
        <f t="shared" ref="AV13:AV27" si="13">AK13*$AK$7+AL13*$AL$7+AM13*$AM$7+SUM(AN13:AR13)*(1+Gewinn)*(1+SicherheitAngebot)+AT13/Zuschläge_IBN+AT13</f>
        <v>0</v>
      </c>
      <c r="AX13" s="265">
        <f>U13+AV13</f>
        <v>0</v>
      </c>
      <c r="AZ13" s="492">
        <f t="shared" ref="AZ13:AZ27" si="14">U13/(1+SicherheitAngebot)*(1+Sicherheit)</f>
        <v>0</v>
      </c>
      <c r="BB13" s="492">
        <f t="shared" ref="BB13:BB27" si="15">AV13/(1+SicherheitAngebot)*(1+Sicherheit)</f>
        <v>0</v>
      </c>
      <c r="BD13" s="265">
        <f>AZ13+BB13</f>
        <v>0</v>
      </c>
      <c r="BE13" s="105"/>
      <c r="BF13" s="105"/>
      <c r="BG13" s="105"/>
      <c r="BH13" s="105"/>
      <c r="BI13" s="105"/>
      <c r="BJ13" s="105"/>
    </row>
    <row r="14" spans="1:62" ht="18" hidden="1" customHeight="1" outlineLevel="1">
      <c r="B14" s="100"/>
      <c r="C14" s="908"/>
      <c r="D14" s="909"/>
      <c r="E14" s="909"/>
      <c r="F14" s="910"/>
      <c r="G14" s="890"/>
      <c r="H14" s="891"/>
      <c r="I14" s="152"/>
      <c r="J14" s="152"/>
      <c r="K14" s="152"/>
      <c r="L14" s="152"/>
      <c r="M14" s="152"/>
      <c r="N14" s="152"/>
      <c r="O14" s="152"/>
      <c r="P14" s="153"/>
      <c r="Q14" s="153"/>
      <c r="R14" s="156">
        <f t="shared" si="8"/>
        <v>0</v>
      </c>
      <c r="S14" s="156">
        <f t="shared" si="9"/>
        <v>0</v>
      </c>
      <c r="U14" s="157">
        <f t="shared" ref="U14:U27" si="16">I14*$I$7+J14*$J$7+K14*$K$7+L14*$L$7+M14*$M$7+N14*$N$7+O14*$O$7+R14+S14</f>
        <v>0</v>
      </c>
      <c r="W14" s="152"/>
      <c r="X14" s="152"/>
      <c r="Y14" s="152"/>
      <c r="Z14" s="152"/>
      <c r="AA14" s="152"/>
      <c r="AB14" s="152"/>
      <c r="AC14" s="347"/>
      <c r="AD14" s="152"/>
      <c r="AE14" s="152"/>
      <c r="AF14" s="152"/>
      <c r="AG14" s="152"/>
      <c r="AH14" s="152"/>
      <c r="AI14" s="152"/>
      <c r="AJ14" s="347"/>
      <c r="AK14" s="152"/>
      <c r="AL14" s="152"/>
      <c r="AM14" s="619"/>
      <c r="AN14" s="228"/>
      <c r="AO14" s="228"/>
      <c r="AP14" s="228"/>
      <c r="AQ14" s="228"/>
      <c r="AR14" s="228"/>
      <c r="AS14" s="348"/>
      <c r="AT14" s="264">
        <f t="shared" si="12"/>
        <v>0</v>
      </c>
      <c r="AU14" s="259"/>
      <c r="AV14" s="265">
        <f t="shared" si="13"/>
        <v>0</v>
      </c>
      <c r="AX14" s="265">
        <f t="shared" ref="AX14:AX27" si="17">U14+AV14</f>
        <v>0</v>
      </c>
      <c r="AZ14" s="492">
        <f t="shared" si="14"/>
        <v>0</v>
      </c>
      <c r="BB14" s="492">
        <f t="shared" si="15"/>
        <v>0</v>
      </c>
      <c r="BD14" s="265">
        <f t="shared" ref="BD14:BD27" si="18">AZ14+BB14</f>
        <v>0</v>
      </c>
      <c r="BE14" s="105"/>
      <c r="BF14" s="105"/>
      <c r="BG14" s="105"/>
      <c r="BH14" s="105"/>
      <c r="BI14" s="105"/>
      <c r="BJ14" s="105"/>
    </row>
    <row r="15" spans="1:62" ht="18" hidden="1" customHeight="1" outlineLevel="1">
      <c r="B15" s="100"/>
      <c r="C15" s="908"/>
      <c r="D15" s="909"/>
      <c r="E15" s="909"/>
      <c r="F15" s="910"/>
      <c r="G15" s="890"/>
      <c r="H15" s="891"/>
      <c r="I15" s="152"/>
      <c r="J15" s="152"/>
      <c r="K15" s="152"/>
      <c r="L15" s="152"/>
      <c r="M15" s="152"/>
      <c r="N15" s="152"/>
      <c r="O15" s="152"/>
      <c r="P15" s="153"/>
      <c r="Q15" s="153"/>
      <c r="R15" s="156">
        <f t="shared" si="8"/>
        <v>0</v>
      </c>
      <c r="S15" s="156">
        <f t="shared" si="9"/>
        <v>0</v>
      </c>
      <c r="U15" s="157">
        <f t="shared" si="16"/>
        <v>0</v>
      </c>
      <c r="W15" s="152"/>
      <c r="X15" s="152"/>
      <c r="Y15" s="152"/>
      <c r="Z15" s="152"/>
      <c r="AA15" s="152"/>
      <c r="AB15" s="152"/>
      <c r="AC15" s="347"/>
      <c r="AD15" s="152"/>
      <c r="AE15" s="152"/>
      <c r="AF15" s="152"/>
      <c r="AG15" s="152"/>
      <c r="AH15" s="152"/>
      <c r="AI15" s="152"/>
      <c r="AJ15" s="347"/>
      <c r="AK15" s="152"/>
      <c r="AL15" s="152"/>
      <c r="AM15" s="619"/>
      <c r="AN15" s="228"/>
      <c r="AO15" s="228"/>
      <c r="AP15" s="228"/>
      <c r="AQ15" s="228"/>
      <c r="AR15" s="228"/>
      <c r="AS15" s="348"/>
      <c r="AT15" s="264">
        <f t="shared" si="12"/>
        <v>0</v>
      </c>
      <c r="AU15" s="259"/>
      <c r="AV15" s="265">
        <f t="shared" si="13"/>
        <v>0</v>
      </c>
      <c r="AX15" s="265">
        <f t="shared" si="17"/>
        <v>0</v>
      </c>
      <c r="AZ15" s="492">
        <f t="shared" si="14"/>
        <v>0</v>
      </c>
      <c r="BB15" s="492">
        <f t="shared" si="15"/>
        <v>0</v>
      </c>
      <c r="BD15" s="265">
        <f t="shared" si="18"/>
        <v>0</v>
      </c>
      <c r="BE15" s="105"/>
      <c r="BF15" s="105"/>
      <c r="BG15" s="105"/>
      <c r="BH15" s="105"/>
      <c r="BI15" s="105"/>
      <c r="BJ15" s="105"/>
    </row>
    <row r="16" spans="1:62" ht="18" hidden="1" customHeight="1" outlineLevel="1">
      <c r="B16" s="100"/>
      <c r="C16" s="908"/>
      <c r="D16" s="909"/>
      <c r="E16" s="909"/>
      <c r="F16" s="910"/>
      <c r="G16" s="890"/>
      <c r="H16" s="891"/>
      <c r="I16" s="152"/>
      <c r="J16" s="152"/>
      <c r="K16" s="152"/>
      <c r="L16" s="152"/>
      <c r="M16" s="152"/>
      <c r="N16" s="152"/>
      <c r="O16" s="152"/>
      <c r="P16" s="153"/>
      <c r="Q16" s="153"/>
      <c r="R16" s="156">
        <f t="shared" si="8"/>
        <v>0</v>
      </c>
      <c r="S16" s="156">
        <f t="shared" si="9"/>
        <v>0</v>
      </c>
      <c r="U16" s="157">
        <f t="shared" si="16"/>
        <v>0</v>
      </c>
      <c r="W16" s="152"/>
      <c r="X16" s="152"/>
      <c r="Y16" s="152"/>
      <c r="Z16" s="152"/>
      <c r="AA16" s="152"/>
      <c r="AB16" s="152"/>
      <c r="AC16" s="347"/>
      <c r="AD16" s="152"/>
      <c r="AE16" s="152"/>
      <c r="AF16" s="152"/>
      <c r="AG16" s="152"/>
      <c r="AH16" s="152"/>
      <c r="AI16" s="152"/>
      <c r="AJ16" s="347"/>
      <c r="AK16" s="152"/>
      <c r="AL16" s="152"/>
      <c r="AM16" s="619"/>
      <c r="AN16" s="228"/>
      <c r="AO16" s="228"/>
      <c r="AP16" s="228"/>
      <c r="AQ16" s="228"/>
      <c r="AR16" s="228"/>
      <c r="AS16" s="348"/>
      <c r="AT16" s="264">
        <f t="shared" si="12"/>
        <v>0</v>
      </c>
      <c r="AU16" s="259"/>
      <c r="AV16" s="265">
        <f t="shared" si="13"/>
        <v>0</v>
      </c>
      <c r="AX16" s="265">
        <f t="shared" si="17"/>
        <v>0</v>
      </c>
      <c r="AZ16" s="492">
        <f t="shared" si="14"/>
        <v>0</v>
      </c>
      <c r="BB16" s="492">
        <f t="shared" si="15"/>
        <v>0</v>
      </c>
      <c r="BD16" s="265">
        <f t="shared" si="18"/>
        <v>0</v>
      </c>
      <c r="BE16" s="105"/>
      <c r="BF16" s="105"/>
      <c r="BG16" s="105"/>
      <c r="BH16" s="105"/>
      <c r="BI16" s="105"/>
      <c r="BJ16" s="105"/>
    </row>
    <row r="17" spans="2:62" ht="18" hidden="1" customHeight="1" outlineLevel="1">
      <c r="B17" s="100"/>
      <c r="C17" s="908"/>
      <c r="D17" s="909"/>
      <c r="E17" s="909"/>
      <c r="F17" s="910"/>
      <c r="G17" s="890"/>
      <c r="H17" s="891"/>
      <c r="I17" s="152"/>
      <c r="J17" s="152"/>
      <c r="K17" s="152"/>
      <c r="L17" s="152"/>
      <c r="M17" s="152"/>
      <c r="N17" s="152"/>
      <c r="O17" s="152"/>
      <c r="P17" s="153"/>
      <c r="Q17" s="153"/>
      <c r="R17" s="156">
        <f t="shared" si="8"/>
        <v>0</v>
      </c>
      <c r="S17" s="156">
        <f t="shared" si="9"/>
        <v>0</v>
      </c>
      <c r="U17" s="157">
        <f t="shared" si="16"/>
        <v>0</v>
      </c>
      <c r="W17" s="152"/>
      <c r="X17" s="152"/>
      <c r="Y17" s="152"/>
      <c r="Z17" s="152"/>
      <c r="AA17" s="152"/>
      <c r="AB17" s="152"/>
      <c r="AC17" s="347"/>
      <c r="AD17" s="152"/>
      <c r="AE17" s="152"/>
      <c r="AF17" s="152"/>
      <c r="AG17" s="152"/>
      <c r="AH17" s="152"/>
      <c r="AI17" s="152"/>
      <c r="AJ17" s="347"/>
      <c r="AK17" s="152"/>
      <c r="AL17" s="152"/>
      <c r="AM17" s="619"/>
      <c r="AN17" s="228"/>
      <c r="AO17" s="228"/>
      <c r="AP17" s="228"/>
      <c r="AQ17" s="228"/>
      <c r="AR17" s="228"/>
      <c r="AS17" s="348"/>
      <c r="AT17" s="264">
        <f t="shared" si="12"/>
        <v>0</v>
      </c>
      <c r="AU17" s="259"/>
      <c r="AV17" s="265">
        <f t="shared" si="13"/>
        <v>0</v>
      </c>
      <c r="AX17" s="265">
        <f t="shared" si="17"/>
        <v>0</v>
      </c>
      <c r="AZ17" s="492">
        <f t="shared" si="14"/>
        <v>0</v>
      </c>
      <c r="BB17" s="492">
        <f t="shared" si="15"/>
        <v>0</v>
      </c>
      <c r="BD17" s="265">
        <f t="shared" si="18"/>
        <v>0</v>
      </c>
      <c r="BE17" s="105"/>
      <c r="BF17" s="105"/>
      <c r="BG17" s="105"/>
      <c r="BH17" s="105"/>
      <c r="BI17" s="105"/>
      <c r="BJ17" s="105"/>
    </row>
    <row r="18" spans="2:62" ht="18" hidden="1" customHeight="1" outlineLevel="1">
      <c r="B18" s="100"/>
      <c r="C18" s="908"/>
      <c r="D18" s="909"/>
      <c r="E18" s="909"/>
      <c r="F18" s="910"/>
      <c r="G18" s="890"/>
      <c r="H18" s="891"/>
      <c r="I18" s="152"/>
      <c r="J18" s="152"/>
      <c r="K18" s="152"/>
      <c r="L18" s="152"/>
      <c r="M18" s="152"/>
      <c r="N18" s="152"/>
      <c r="O18" s="152"/>
      <c r="P18" s="153"/>
      <c r="Q18" s="153"/>
      <c r="R18" s="156">
        <f t="shared" si="8"/>
        <v>0</v>
      </c>
      <c r="S18" s="156">
        <f t="shared" si="9"/>
        <v>0</v>
      </c>
      <c r="U18" s="157">
        <f t="shared" si="16"/>
        <v>0</v>
      </c>
      <c r="W18" s="152"/>
      <c r="X18" s="152"/>
      <c r="Y18" s="152"/>
      <c r="Z18" s="152"/>
      <c r="AA18" s="152"/>
      <c r="AB18" s="152"/>
      <c r="AC18" s="347"/>
      <c r="AD18" s="152"/>
      <c r="AE18" s="152"/>
      <c r="AF18" s="152"/>
      <c r="AG18" s="152"/>
      <c r="AH18" s="152"/>
      <c r="AI18" s="152"/>
      <c r="AJ18" s="347"/>
      <c r="AK18" s="152"/>
      <c r="AL18" s="152"/>
      <c r="AM18" s="619"/>
      <c r="AN18" s="228"/>
      <c r="AO18" s="228"/>
      <c r="AP18" s="228"/>
      <c r="AQ18" s="228"/>
      <c r="AR18" s="228"/>
      <c r="AS18" s="348"/>
      <c r="AT18" s="264">
        <f t="shared" si="12"/>
        <v>0</v>
      </c>
      <c r="AU18" s="259"/>
      <c r="AV18" s="265">
        <f t="shared" si="13"/>
        <v>0</v>
      </c>
      <c r="AX18" s="265">
        <f t="shared" si="17"/>
        <v>0</v>
      </c>
      <c r="AZ18" s="492">
        <f t="shared" si="14"/>
        <v>0</v>
      </c>
      <c r="BB18" s="492">
        <f t="shared" si="15"/>
        <v>0</v>
      </c>
      <c r="BD18" s="265">
        <f t="shared" si="18"/>
        <v>0</v>
      </c>
      <c r="BE18" s="105"/>
      <c r="BF18" s="105"/>
      <c r="BG18" s="105"/>
      <c r="BH18" s="105"/>
      <c r="BI18" s="105"/>
      <c r="BJ18" s="105"/>
    </row>
    <row r="19" spans="2:62" ht="18" hidden="1" customHeight="1" outlineLevel="1">
      <c r="B19" s="100"/>
      <c r="C19" s="908"/>
      <c r="D19" s="909"/>
      <c r="E19" s="909"/>
      <c r="F19" s="910"/>
      <c r="G19" s="890"/>
      <c r="H19" s="891"/>
      <c r="I19" s="152"/>
      <c r="J19" s="152"/>
      <c r="K19" s="152"/>
      <c r="L19" s="152"/>
      <c r="M19" s="152"/>
      <c r="N19" s="152"/>
      <c r="O19" s="152"/>
      <c r="P19" s="153"/>
      <c r="Q19" s="153"/>
      <c r="R19" s="156">
        <f t="shared" si="8"/>
        <v>0</v>
      </c>
      <c r="S19" s="156">
        <f t="shared" si="9"/>
        <v>0</v>
      </c>
      <c r="U19" s="157">
        <f t="shared" si="16"/>
        <v>0</v>
      </c>
      <c r="W19" s="152"/>
      <c r="X19" s="152"/>
      <c r="Y19" s="152"/>
      <c r="Z19" s="152"/>
      <c r="AA19" s="152"/>
      <c r="AB19" s="152"/>
      <c r="AC19" s="347"/>
      <c r="AD19" s="152"/>
      <c r="AE19" s="152"/>
      <c r="AF19" s="152"/>
      <c r="AG19" s="152"/>
      <c r="AH19" s="152"/>
      <c r="AI19" s="152"/>
      <c r="AJ19" s="347"/>
      <c r="AK19" s="152"/>
      <c r="AL19" s="152"/>
      <c r="AM19" s="619"/>
      <c r="AN19" s="228"/>
      <c r="AO19" s="228"/>
      <c r="AP19" s="228"/>
      <c r="AQ19" s="228"/>
      <c r="AR19" s="228"/>
      <c r="AS19" s="348"/>
      <c r="AT19" s="264">
        <f t="shared" si="12"/>
        <v>0</v>
      </c>
      <c r="AU19" s="259"/>
      <c r="AV19" s="265">
        <f t="shared" si="13"/>
        <v>0</v>
      </c>
      <c r="AX19" s="265">
        <f t="shared" si="17"/>
        <v>0</v>
      </c>
      <c r="AZ19" s="492">
        <f t="shared" si="14"/>
        <v>0</v>
      </c>
      <c r="BB19" s="492">
        <f t="shared" si="15"/>
        <v>0</v>
      </c>
      <c r="BD19" s="265">
        <f t="shared" si="18"/>
        <v>0</v>
      </c>
      <c r="BE19" s="105"/>
      <c r="BF19" s="105"/>
      <c r="BG19" s="105"/>
      <c r="BH19" s="105"/>
      <c r="BI19" s="105"/>
      <c r="BJ19" s="105"/>
    </row>
    <row r="20" spans="2:62" ht="18" hidden="1" customHeight="1" outlineLevel="1">
      <c r="B20" s="100"/>
      <c r="C20" s="908"/>
      <c r="D20" s="909"/>
      <c r="E20" s="909"/>
      <c r="F20" s="910"/>
      <c r="G20" s="890"/>
      <c r="H20" s="891"/>
      <c r="I20" s="152"/>
      <c r="J20" s="152"/>
      <c r="K20" s="152"/>
      <c r="L20" s="152"/>
      <c r="M20" s="152"/>
      <c r="N20" s="152"/>
      <c r="O20" s="152"/>
      <c r="P20" s="153"/>
      <c r="Q20" s="153"/>
      <c r="R20" s="156">
        <f t="shared" si="8"/>
        <v>0</v>
      </c>
      <c r="S20" s="156">
        <f t="shared" si="9"/>
        <v>0</v>
      </c>
      <c r="U20" s="157">
        <f t="shared" si="16"/>
        <v>0</v>
      </c>
      <c r="W20" s="152"/>
      <c r="X20" s="152"/>
      <c r="Y20" s="152"/>
      <c r="Z20" s="152"/>
      <c r="AA20" s="152"/>
      <c r="AB20" s="152"/>
      <c r="AC20" s="347"/>
      <c r="AD20" s="152"/>
      <c r="AE20" s="152"/>
      <c r="AF20" s="152"/>
      <c r="AG20" s="152"/>
      <c r="AH20" s="152"/>
      <c r="AI20" s="152"/>
      <c r="AJ20" s="347"/>
      <c r="AK20" s="152"/>
      <c r="AL20" s="152"/>
      <c r="AM20" s="619"/>
      <c r="AN20" s="228"/>
      <c r="AO20" s="228"/>
      <c r="AP20" s="228"/>
      <c r="AQ20" s="228"/>
      <c r="AR20" s="228"/>
      <c r="AS20" s="348"/>
      <c r="AT20" s="264">
        <f t="shared" si="12"/>
        <v>0</v>
      </c>
      <c r="AU20" s="259"/>
      <c r="AV20" s="265">
        <f t="shared" si="13"/>
        <v>0</v>
      </c>
      <c r="AX20" s="265">
        <f t="shared" si="17"/>
        <v>0</v>
      </c>
      <c r="AZ20" s="492">
        <f t="shared" si="14"/>
        <v>0</v>
      </c>
      <c r="BB20" s="492">
        <f t="shared" si="15"/>
        <v>0</v>
      </c>
      <c r="BD20" s="265">
        <f t="shared" si="18"/>
        <v>0</v>
      </c>
      <c r="BE20" s="105"/>
      <c r="BF20" s="105"/>
      <c r="BG20" s="105"/>
      <c r="BH20" s="105"/>
      <c r="BI20" s="105"/>
      <c r="BJ20" s="105"/>
    </row>
    <row r="21" spans="2:62" ht="18" hidden="1" customHeight="1" outlineLevel="1">
      <c r="B21" s="100"/>
      <c r="C21" s="908"/>
      <c r="D21" s="909"/>
      <c r="E21" s="909"/>
      <c r="F21" s="910"/>
      <c r="G21" s="890"/>
      <c r="H21" s="891"/>
      <c r="I21" s="152"/>
      <c r="J21" s="152"/>
      <c r="K21" s="152"/>
      <c r="L21" s="152"/>
      <c r="M21" s="152"/>
      <c r="N21" s="152"/>
      <c r="O21" s="152"/>
      <c r="P21" s="153"/>
      <c r="Q21" s="153"/>
      <c r="R21" s="156">
        <f t="shared" si="8"/>
        <v>0</v>
      </c>
      <c r="S21" s="156">
        <f t="shared" si="9"/>
        <v>0</v>
      </c>
      <c r="U21" s="157">
        <f t="shared" si="16"/>
        <v>0</v>
      </c>
      <c r="W21" s="152"/>
      <c r="X21" s="152"/>
      <c r="Y21" s="152"/>
      <c r="Z21" s="152"/>
      <c r="AA21" s="152"/>
      <c r="AB21" s="152"/>
      <c r="AC21" s="347"/>
      <c r="AD21" s="152"/>
      <c r="AE21" s="152"/>
      <c r="AF21" s="152"/>
      <c r="AG21" s="152"/>
      <c r="AH21" s="152"/>
      <c r="AI21" s="152"/>
      <c r="AJ21" s="347"/>
      <c r="AK21" s="152"/>
      <c r="AL21" s="152"/>
      <c r="AM21" s="619"/>
      <c r="AN21" s="228"/>
      <c r="AO21" s="228"/>
      <c r="AP21" s="228"/>
      <c r="AQ21" s="228"/>
      <c r="AR21" s="228"/>
      <c r="AS21" s="348"/>
      <c r="AT21" s="264">
        <f t="shared" si="12"/>
        <v>0</v>
      </c>
      <c r="AU21" s="259"/>
      <c r="AV21" s="265">
        <f t="shared" si="13"/>
        <v>0</v>
      </c>
      <c r="AX21" s="265">
        <f t="shared" si="17"/>
        <v>0</v>
      </c>
      <c r="AZ21" s="492">
        <f t="shared" si="14"/>
        <v>0</v>
      </c>
      <c r="BB21" s="492">
        <f t="shared" si="15"/>
        <v>0</v>
      </c>
      <c r="BD21" s="265">
        <f t="shared" si="18"/>
        <v>0</v>
      </c>
      <c r="BE21" s="105"/>
      <c r="BF21" s="105"/>
      <c r="BG21" s="105"/>
      <c r="BH21" s="105"/>
      <c r="BI21" s="105"/>
      <c r="BJ21" s="105"/>
    </row>
    <row r="22" spans="2:62" ht="18" hidden="1" customHeight="1" outlineLevel="1">
      <c r="B22" s="100"/>
      <c r="C22" s="908"/>
      <c r="D22" s="909"/>
      <c r="E22" s="909"/>
      <c r="F22" s="910"/>
      <c r="G22" s="890"/>
      <c r="H22" s="891"/>
      <c r="I22" s="152"/>
      <c r="J22" s="152"/>
      <c r="K22" s="152"/>
      <c r="L22" s="152"/>
      <c r="M22" s="152"/>
      <c r="N22" s="152"/>
      <c r="O22" s="152"/>
      <c r="P22" s="153"/>
      <c r="Q22" s="153"/>
      <c r="R22" s="156">
        <f t="shared" si="8"/>
        <v>0</v>
      </c>
      <c r="S22" s="156">
        <f t="shared" si="9"/>
        <v>0</v>
      </c>
      <c r="U22" s="157">
        <f t="shared" si="16"/>
        <v>0</v>
      </c>
      <c r="W22" s="152"/>
      <c r="X22" s="152"/>
      <c r="Y22" s="152"/>
      <c r="Z22" s="152"/>
      <c r="AA22" s="152"/>
      <c r="AB22" s="152"/>
      <c r="AC22" s="347"/>
      <c r="AD22" s="152"/>
      <c r="AE22" s="152"/>
      <c r="AF22" s="152"/>
      <c r="AG22" s="152"/>
      <c r="AH22" s="152"/>
      <c r="AI22" s="152"/>
      <c r="AJ22" s="347"/>
      <c r="AK22" s="152"/>
      <c r="AL22" s="152"/>
      <c r="AM22" s="619"/>
      <c r="AN22" s="228"/>
      <c r="AO22" s="228"/>
      <c r="AP22" s="228"/>
      <c r="AQ22" s="228"/>
      <c r="AR22" s="228"/>
      <c r="AS22" s="348"/>
      <c r="AT22" s="264">
        <f t="shared" si="12"/>
        <v>0</v>
      </c>
      <c r="AU22" s="259"/>
      <c r="AV22" s="265">
        <f t="shared" si="13"/>
        <v>0</v>
      </c>
      <c r="AX22" s="265">
        <f t="shared" si="17"/>
        <v>0</v>
      </c>
      <c r="AZ22" s="492">
        <f t="shared" si="14"/>
        <v>0</v>
      </c>
      <c r="BB22" s="492">
        <f t="shared" si="15"/>
        <v>0</v>
      </c>
      <c r="BD22" s="265">
        <f t="shared" si="18"/>
        <v>0</v>
      </c>
      <c r="BE22" s="105"/>
      <c r="BF22" s="105"/>
      <c r="BG22" s="105"/>
      <c r="BH22" s="105"/>
      <c r="BI22" s="105"/>
      <c r="BJ22" s="105"/>
    </row>
    <row r="23" spans="2:62" ht="18" hidden="1" customHeight="1" outlineLevel="1">
      <c r="B23" s="100"/>
      <c r="C23" s="908"/>
      <c r="D23" s="909"/>
      <c r="E23" s="909"/>
      <c r="F23" s="910"/>
      <c r="G23" s="890"/>
      <c r="H23" s="891"/>
      <c r="I23" s="152"/>
      <c r="J23" s="152"/>
      <c r="K23" s="152"/>
      <c r="L23" s="152"/>
      <c r="M23" s="152"/>
      <c r="N23" s="152"/>
      <c r="O23" s="152"/>
      <c r="P23" s="153"/>
      <c r="Q23" s="153"/>
      <c r="R23" s="156">
        <f t="shared" si="8"/>
        <v>0</v>
      </c>
      <c r="S23" s="156">
        <f t="shared" si="9"/>
        <v>0</v>
      </c>
      <c r="U23" s="157">
        <f t="shared" si="16"/>
        <v>0</v>
      </c>
      <c r="W23" s="152"/>
      <c r="X23" s="152"/>
      <c r="Y23" s="152"/>
      <c r="Z23" s="152"/>
      <c r="AA23" s="152"/>
      <c r="AB23" s="152"/>
      <c r="AC23" s="347"/>
      <c r="AD23" s="152"/>
      <c r="AE23" s="152"/>
      <c r="AF23" s="152"/>
      <c r="AG23" s="152"/>
      <c r="AH23" s="152"/>
      <c r="AI23" s="152"/>
      <c r="AJ23" s="347"/>
      <c r="AK23" s="152"/>
      <c r="AL23" s="152"/>
      <c r="AM23" s="619"/>
      <c r="AN23" s="228"/>
      <c r="AO23" s="228"/>
      <c r="AP23" s="228"/>
      <c r="AQ23" s="228"/>
      <c r="AR23" s="228"/>
      <c r="AS23" s="348"/>
      <c r="AT23" s="264">
        <f t="shared" si="12"/>
        <v>0</v>
      </c>
      <c r="AU23" s="259"/>
      <c r="AV23" s="265">
        <f t="shared" si="13"/>
        <v>0</v>
      </c>
      <c r="AX23" s="265">
        <f t="shared" si="17"/>
        <v>0</v>
      </c>
      <c r="AZ23" s="492">
        <f t="shared" si="14"/>
        <v>0</v>
      </c>
      <c r="BB23" s="492">
        <f t="shared" si="15"/>
        <v>0</v>
      </c>
      <c r="BD23" s="265">
        <f t="shared" si="18"/>
        <v>0</v>
      </c>
      <c r="BE23" s="105"/>
      <c r="BF23" s="105"/>
      <c r="BG23" s="105"/>
      <c r="BH23" s="105"/>
      <c r="BI23" s="105"/>
      <c r="BJ23" s="105"/>
    </row>
    <row r="24" spans="2:62" ht="18" hidden="1" customHeight="1" outlineLevel="1">
      <c r="B24" s="100"/>
      <c r="C24" s="908"/>
      <c r="D24" s="909"/>
      <c r="E24" s="909"/>
      <c r="F24" s="910"/>
      <c r="G24" s="890"/>
      <c r="H24" s="891"/>
      <c r="I24" s="152"/>
      <c r="J24" s="152"/>
      <c r="K24" s="152"/>
      <c r="L24" s="152"/>
      <c r="M24" s="152"/>
      <c r="N24" s="152"/>
      <c r="O24" s="152"/>
      <c r="P24" s="153"/>
      <c r="Q24" s="153"/>
      <c r="R24" s="156">
        <f t="shared" si="8"/>
        <v>0</v>
      </c>
      <c r="S24" s="156">
        <f t="shared" si="9"/>
        <v>0</v>
      </c>
      <c r="U24" s="157">
        <f t="shared" si="16"/>
        <v>0</v>
      </c>
      <c r="W24" s="152"/>
      <c r="X24" s="152"/>
      <c r="Y24" s="152"/>
      <c r="Z24" s="152"/>
      <c r="AA24" s="152"/>
      <c r="AB24" s="152"/>
      <c r="AC24" s="347"/>
      <c r="AD24" s="152"/>
      <c r="AE24" s="152"/>
      <c r="AF24" s="152"/>
      <c r="AG24" s="152"/>
      <c r="AH24" s="152"/>
      <c r="AI24" s="152"/>
      <c r="AJ24" s="347"/>
      <c r="AK24" s="152"/>
      <c r="AL24" s="152"/>
      <c r="AM24" s="619"/>
      <c r="AN24" s="228"/>
      <c r="AO24" s="228"/>
      <c r="AP24" s="228"/>
      <c r="AQ24" s="228"/>
      <c r="AR24" s="228"/>
      <c r="AS24" s="348"/>
      <c r="AT24" s="264">
        <f t="shared" si="12"/>
        <v>0</v>
      </c>
      <c r="AU24" s="259"/>
      <c r="AV24" s="265">
        <f t="shared" si="13"/>
        <v>0</v>
      </c>
      <c r="AX24" s="265">
        <f t="shared" si="17"/>
        <v>0</v>
      </c>
      <c r="AZ24" s="492">
        <f t="shared" si="14"/>
        <v>0</v>
      </c>
      <c r="BB24" s="492">
        <f t="shared" si="15"/>
        <v>0</v>
      </c>
      <c r="BD24" s="265">
        <f t="shared" si="18"/>
        <v>0</v>
      </c>
      <c r="BE24" s="105"/>
      <c r="BF24" s="105"/>
      <c r="BG24" s="105"/>
      <c r="BH24" s="105"/>
      <c r="BI24" s="105"/>
      <c r="BJ24" s="105"/>
    </row>
    <row r="25" spans="2:62" ht="18" hidden="1" customHeight="1" outlineLevel="1">
      <c r="B25" s="100"/>
      <c r="C25" s="908"/>
      <c r="D25" s="909"/>
      <c r="E25" s="909"/>
      <c r="F25" s="910"/>
      <c r="G25" s="890"/>
      <c r="H25" s="891"/>
      <c r="I25" s="152"/>
      <c r="J25" s="152"/>
      <c r="K25" s="152"/>
      <c r="L25" s="152"/>
      <c r="M25" s="152"/>
      <c r="N25" s="152"/>
      <c r="O25" s="152"/>
      <c r="P25" s="153"/>
      <c r="Q25" s="153"/>
      <c r="R25" s="156">
        <f t="shared" si="8"/>
        <v>0</v>
      </c>
      <c r="S25" s="156">
        <f t="shared" si="9"/>
        <v>0</v>
      </c>
      <c r="U25" s="157">
        <f t="shared" si="16"/>
        <v>0</v>
      </c>
      <c r="W25" s="152"/>
      <c r="X25" s="152"/>
      <c r="Y25" s="152"/>
      <c r="Z25" s="152"/>
      <c r="AA25" s="152"/>
      <c r="AB25" s="152"/>
      <c r="AC25" s="347"/>
      <c r="AD25" s="152"/>
      <c r="AE25" s="152"/>
      <c r="AF25" s="152"/>
      <c r="AG25" s="152"/>
      <c r="AH25" s="152"/>
      <c r="AI25" s="152"/>
      <c r="AJ25" s="347"/>
      <c r="AK25" s="152"/>
      <c r="AL25" s="152"/>
      <c r="AM25" s="619"/>
      <c r="AN25" s="228"/>
      <c r="AO25" s="228"/>
      <c r="AP25" s="228"/>
      <c r="AQ25" s="228"/>
      <c r="AR25" s="228"/>
      <c r="AS25" s="348"/>
      <c r="AT25" s="264">
        <f t="shared" si="12"/>
        <v>0</v>
      </c>
      <c r="AU25" s="259"/>
      <c r="AV25" s="265">
        <f t="shared" si="13"/>
        <v>0</v>
      </c>
      <c r="AX25" s="265">
        <f t="shared" si="17"/>
        <v>0</v>
      </c>
      <c r="AZ25" s="492">
        <f t="shared" si="14"/>
        <v>0</v>
      </c>
      <c r="BB25" s="492">
        <f t="shared" si="15"/>
        <v>0</v>
      </c>
      <c r="BD25" s="265">
        <f t="shared" si="18"/>
        <v>0</v>
      </c>
      <c r="BE25" s="105"/>
      <c r="BF25" s="105"/>
      <c r="BG25" s="105"/>
      <c r="BH25" s="105"/>
      <c r="BI25" s="105"/>
      <c r="BJ25" s="105"/>
    </row>
    <row r="26" spans="2:62" ht="18" hidden="1" customHeight="1" outlineLevel="1">
      <c r="B26" s="100"/>
      <c r="C26" s="908"/>
      <c r="D26" s="909"/>
      <c r="E26" s="909"/>
      <c r="F26" s="910"/>
      <c r="G26" s="890"/>
      <c r="H26" s="891"/>
      <c r="I26" s="152"/>
      <c r="J26" s="152"/>
      <c r="K26" s="152"/>
      <c r="L26" s="152"/>
      <c r="M26" s="152"/>
      <c r="N26" s="152"/>
      <c r="O26" s="152"/>
      <c r="P26" s="153"/>
      <c r="Q26" s="153"/>
      <c r="R26" s="156">
        <f t="shared" si="8"/>
        <v>0</v>
      </c>
      <c r="S26" s="156">
        <f t="shared" si="9"/>
        <v>0</v>
      </c>
      <c r="U26" s="157">
        <f t="shared" si="16"/>
        <v>0</v>
      </c>
      <c r="W26" s="152"/>
      <c r="X26" s="152"/>
      <c r="Y26" s="152"/>
      <c r="Z26" s="152"/>
      <c r="AA26" s="152"/>
      <c r="AB26" s="152"/>
      <c r="AC26" s="347"/>
      <c r="AD26" s="152"/>
      <c r="AE26" s="152"/>
      <c r="AF26" s="152"/>
      <c r="AG26" s="152"/>
      <c r="AH26" s="152"/>
      <c r="AI26" s="152"/>
      <c r="AJ26" s="347"/>
      <c r="AK26" s="152"/>
      <c r="AL26" s="152"/>
      <c r="AM26" s="619"/>
      <c r="AN26" s="228"/>
      <c r="AO26" s="228"/>
      <c r="AP26" s="228"/>
      <c r="AQ26" s="228"/>
      <c r="AR26" s="228"/>
      <c r="AS26" s="348"/>
      <c r="AT26" s="264">
        <f t="shared" si="12"/>
        <v>0</v>
      </c>
      <c r="AU26" s="259"/>
      <c r="AV26" s="265">
        <f t="shared" si="13"/>
        <v>0</v>
      </c>
      <c r="AX26" s="265">
        <f t="shared" si="17"/>
        <v>0</v>
      </c>
      <c r="AZ26" s="492">
        <f t="shared" si="14"/>
        <v>0</v>
      </c>
      <c r="BB26" s="492">
        <f t="shared" si="15"/>
        <v>0</v>
      </c>
      <c r="BD26" s="265">
        <f t="shared" si="18"/>
        <v>0</v>
      </c>
      <c r="BE26" s="105"/>
      <c r="BF26" s="105"/>
      <c r="BG26" s="105"/>
      <c r="BH26" s="105"/>
      <c r="BI26" s="105"/>
      <c r="BJ26" s="105"/>
    </row>
    <row r="27" spans="2:62" ht="18" hidden="1" customHeight="1" outlineLevel="1">
      <c r="B27" s="100"/>
      <c r="C27" s="908"/>
      <c r="D27" s="909"/>
      <c r="E27" s="909"/>
      <c r="F27" s="910"/>
      <c r="G27" s="890"/>
      <c r="H27" s="891"/>
      <c r="I27" s="152"/>
      <c r="J27" s="152"/>
      <c r="K27" s="152"/>
      <c r="L27" s="152"/>
      <c r="M27" s="152"/>
      <c r="N27" s="152"/>
      <c r="O27" s="152"/>
      <c r="P27" s="153"/>
      <c r="Q27" s="153"/>
      <c r="R27" s="156">
        <f t="shared" si="8"/>
        <v>0</v>
      </c>
      <c r="S27" s="156">
        <f t="shared" si="9"/>
        <v>0</v>
      </c>
      <c r="U27" s="157">
        <f t="shared" si="16"/>
        <v>0</v>
      </c>
      <c r="W27" s="152"/>
      <c r="X27" s="152"/>
      <c r="Y27" s="152"/>
      <c r="Z27" s="152"/>
      <c r="AA27" s="152"/>
      <c r="AB27" s="152"/>
      <c r="AC27" s="347"/>
      <c r="AD27" s="152"/>
      <c r="AE27" s="152"/>
      <c r="AF27" s="152"/>
      <c r="AG27" s="152"/>
      <c r="AH27" s="152"/>
      <c r="AI27" s="152"/>
      <c r="AJ27" s="347"/>
      <c r="AK27" s="152"/>
      <c r="AL27" s="152"/>
      <c r="AM27" s="619"/>
      <c r="AN27" s="228"/>
      <c r="AO27" s="228"/>
      <c r="AP27" s="228"/>
      <c r="AQ27" s="228"/>
      <c r="AR27" s="228"/>
      <c r="AS27" s="348"/>
      <c r="AT27" s="264">
        <f t="shared" si="12"/>
        <v>0</v>
      </c>
      <c r="AU27" s="259"/>
      <c r="AV27" s="265">
        <f t="shared" si="13"/>
        <v>0</v>
      </c>
      <c r="AX27" s="265">
        <f t="shared" si="17"/>
        <v>0</v>
      </c>
      <c r="AZ27" s="492">
        <f t="shared" si="14"/>
        <v>0</v>
      </c>
      <c r="BB27" s="492">
        <f t="shared" si="15"/>
        <v>0</v>
      </c>
      <c r="BD27" s="265">
        <f t="shared" si="18"/>
        <v>0</v>
      </c>
      <c r="BE27" s="105"/>
      <c r="BF27" s="105"/>
      <c r="BG27" s="105"/>
      <c r="BH27" s="105"/>
      <c r="BI27" s="105"/>
      <c r="BJ27" s="105"/>
    </row>
    <row r="28" spans="2:62" ht="9.9499999999999993" hidden="1" customHeight="1" outlineLevel="1">
      <c r="B28" s="101"/>
      <c r="C28" s="208"/>
      <c r="D28" s="208"/>
      <c r="E28" s="208"/>
      <c r="F28" s="208"/>
      <c r="G28" s="237"/>
      <c r="H28" s="207"/>
      <c r="I28" s="257"/>
      <c r="J28" s="257"/>
      <c r="K28" s="257"/>
      <c r="L28" s="257"/>
      <c r="M28" s="257"/>
      <c r="N28" s="257"/>
      <c r="O28" s="257"/>
      <c r="P28" s="256"/>
      <c r="Q28" s="102"/>
      <c r="R28" s="102"/>
      <c r="S28" s="102"/>
      <c r="U28" s="9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Z28" s="493"/>
      <c r="BE28" s="105"/>
      <c r="BF28" s="105"/>
      <c r="BG28" s="105"/>
      <c r="BH28" s="105"/>
      <c r="BI28" s="105"/>
      <c r="BJ28" s="105"/>
    </row>
    <row r="29" spans="2:62" ht="20.100000000000001" customHeight="1" collapsed="1">
      <c r="B29" s="179">
        <f>B12+1</f>
        <v>2</v>
      </c>
      <c r="C29" s="916"/>
      <c r="D29" s="917"/>
      <c r="E29" s="917"/>
      <c r="F29" s="918"/>
      <c r="G29" s="429"/>
      <c r="H29" s="206">
        <v>1</v>
      </c>
      <c r="I29" s="642">
        <f t="shared" ref="I29" si="19">$H29*SUM(I30:I44)</f>
        <v>0</v>
      </c>
      <c r="J29" s="643">
        <f t="shared" ref="J29:O29" si="20">$H29*SUM(J30:J44)</f>
        <v>0</v>
      </c>
      <c r="K29" s="644">
        <f t="shared" si="20"/>
        <v>0</v>
      </c>
      <c r="L29" s="645">
        <f t="shared" si="20"/>
        <v>0</v>
      </c>
      <c r="M29" s="645">
        <f t="shared" si="20"/>
        <v>0</v>
      </c>
      <c r="N29" s="644">
        <f t="shared" si="20"/>
        <v>0</v>
      </c>
      <c r="O29" s="642">
        <f t="shared" si="20"/>
        <v>0</v>
      </c>
      <c r="P29" s="209">
        <f t="shared" ref="P29:Q29" si="21">$H29*SUM(P30:P44)</f>
        <v>0</v>
      </c>
      <c r="Q29" s="210">
        <f t="shared" si="21"/>
        <v>0</v>
      </c>
      <c r="R29" s="136">
        <f t="shared" ref="R29:R44" si="22">P29*(1+Gewinn)*(1+SicherheitAngebot)</f>
        <v>0</v>
      </c>
      <c r="S29" s="137">
        <f t="shared" ref="S29:S44" si="23">Q29*(1+MGKZ)*(1+Gewinn)*(1+SicherheitAngebot)</f>
        <v>0</v>
      </c>
      <c r="U29" s="10">
        <f>I29*$I$7+J29*$J$7+K29*$K$7+L29*$L$7+M29*$M$7+N29*$N$7+O29*$O$7+R29+S29</f>
        <v>0</v>
      </c>
      <c r="W29" s="646">
        <f t="shared" ref="W29:AB29" si="24">$H29*SUM(W30:W44)</f>
        <v>0</v>
      </c>
      <c r="X29" s="647">
        <f t="shared" si="24"/>
        <v>0</v>
      </c>
      <c r="Y29" s="648">
        <f t="shared" si="24"/>
        <v>0</v>
      </c>
      <c r="Z29" s="649">
        <f t="shared" si="24"/>
        <v>0</v>
      </c>
      <c r="AA29" s="648">
        <f t="shared" si="24"/>
        <v>0</v>
      </c>
      <c r="AB29" s="646">
        <f t="shared" si="24"/>
        <v>0</v>
      </c>
      <c r="AC29" s="258"/>
      <c r="AD29" s="646">
        <f t="shared" ref="AD29:AM29" si="25">$H29*SUM(AD30:AD44)</f>
        <v>0</v>
      </c>
      <c r="AE29" s="647">
        <f t="shared" si="25"/>
        <v>0</v>
      </c>
      <c r="AF29" s="648">
        <f t="shared" si="25"/>
        <v>0</v>
      </c>
      <c r="AG29" s="649">
        <f t="shared" si="25"/>
        <v>0</v>
      </c>
      <c r="AH29" s="648">
        <f t="shared" si="25"/>
        <v>0</v>
      </c>
      <c r="AI29" s="646">
        <f t="shared" si="25"/>
        <v>0</v>
      </c>
      <c r="AJ29" s="258"/>
      <c r="AK29" s="653">
        <f t="shared" si="25"/>
        <v>0</v>
      </c>
      <c r="AL29" s="653">
        <f t="shared" si="25"/>
        <v>0</v>
      </c>
      <c r="AM29" s="653">
        <f t="shared" si="25"/>
        <v>0</v>
      </c>
      <c r="AN29" s="227">
        <f>$H29*SUM(AN30:AN44)*(1+Gewinn)*(1+SicherheitAngebot)</f>
        <v>0</v>
      </c>
      <c r="AO29" s="227">
        <f>$H29*SUM(AO30:AO44)*(1+Gewinn)*(1+SicherheitAngebot)</f>
        <v>0</v>
      </c>
      <c r="AP29" s="227">
        <f>$H29*SUM(AP30:AP44)*(1+Gewinn)*(1+SicherheitAngebot)</f>
        <v>0</v>
      </c>
      <c r="AQ29" s="227">
        <f>$H29*SUM(AQ30:AQ44)*(1+Gewinn)*(1+SicherheitAngebot)</f>
        <v>0</v>
      </c>
      <c r="AR29" s="227">
        <f>$H29*SUM(AR30:AR44)*(1+Gewinn)*(1+SicherheitAngebot)</f>
        <v>0</v>
      </c>
      <c r="AS29" s="262"/>
      <c r="AT29" s="263">
        <f t="shared" si="12"/>
        <v>0</v>
      </c>
      <c r="AU29" s="259"/>
      <c r="AV29" s="491">
        <f>AK29*$AK$7+AL29*$AL$7+AM29*$AM$7+SUM(AN29:AR29)+AT29/Zuschläge_IBN+AT29</f>
        <v>0</v>
      </c>
      <c r="AX29" s="685">
        <f>U29+AV29</f>
        <v>0</v>
      </c>
      <c r="AZ29" s="490">
        <f>IF(H29&gt;0,U29/(1+SicherheitAngebot)*(1+Sicherheit),0)</f>
        <v>0</v>
      </c>
      <c r="BB29" s="490">
        <f>IF(H29&gt;0,AV29/(1+SicherheitAngebot)*(1+Sicherheit),0)</f>
        <v>0</v>
      </c>
      <c r="BD29" s="490">
        <f>AZ29+BB29</f>
        <v>0</v>
      </c>
      <c r="BE29" s="105"/>
      <c r="BF29" s="105"/>
      <c r="BG29" s="105"/>
      <c r="BH29" s="105"/>
      <c r="BI29" s="105"/>
      <c r="BJ29" s="105"/>
    </row>
    <row r="30" spans="2:62" ht="18" hidden="1" customHeight="1" outlineLevel="1">
      <c r="B30" s="99"/>
      <c r="C30" s="908"/>
      <c r="D30" s="909"/>
      <c r="E30" s="909"/>
      <c r="F30" s="910"/>
      <c r="G30" s="890"/>
      <c r="H30" s="901"/>
      <c r="I30" s="152"/>
      <c r="J30" s="152"/>
      <c r="K30" s="152"/>
      <c r="L30" s="152"/>
      <c r="M30" s="152"/>
      <c r="N30" s="152"/>
      <c r="O30" s="152"/>
      <c r="P30" s="153"/>
      <c r="Q30" s="153"/>
      <c r="R30" s="156">
        <f t="shared" si="22"/>
        <v>0</v>
      </c>
      <c r="S30" s="156">
        <f t="shared" si="23"/>
        <v>0</v>
      </c>
      <c r="U30" s="157">
        <f>I30*$I$7+J30*$J$7+K30*$K$7+L30*$L$7+M30*$M$7+N30*$N$7+O30*$O$7+R30+S30</f>
        <v>0</v>
      </c>
      <c r="W30" s="152"/>
      <c r="X30" s="152"/>
      <c r="Y30" s="152"/>
      <c r="Z30" s="152"/>
      <c r="AA30" s="152"/>
      <c r="AB30" s="152"/>
      <c r="AC30" s="347"/>
      <c r="AD30" s="152"/>
      <c r="AE30" s="152"/>
      <c r="AF30" s="152"/>
      <c r="AG30" s="152"/>
      <c r="AH30" s="152"/>
      <c r="AI30" s="152"/>
      <c r="AJ30" s="347"/>
      <c r="AK30" s="152"/>
      <c r="AL30" s="152"/>
      <c r="AM30" s="295"/>
      <c r="AN30" s="228"/>
      <c r="AO30" s="228"/>
      <c r="AP30" s="228"/>
      <c r="AQ30" s="228"/>
      <c r="AR30" s="228"/>
      <c r="AS30" s="348"/>
      <c r="AT30" s="264">
        <f t="shared" si="12"/>
        <v>0</v>
      </c>
      <c r="AU30" s="259"/>
      <c r="AV30" s="265">
        <f t="shared" ref="AV30:AV44" si="26">AK30*$AK$7+AL30*$AL$7+AM30*$AM$7+SUM(AN30:AR30)*(1+Gewinn)*(1+SicherheitAngebot)+AT30/Zuschläge_IBN+AT30</f>
        <v>0</v>
      </c>
      <c r="AX30" s="265">
        <f>U30+AV30</f>
        <v>0</v>
      </c>
      <c r="AZ30" s="492">
        <f t="shared" ref="AZ30:AZ44" si="27">U30/(1+SicherheitAngebot)*(1+Sicherheit)</f>
        <v>0</v>
      </c>
      <c r="BB30" s="492">
        <f t="shared" ref="BB30:BB44" si="28">AV30/(1+SicherheitAngebot)*(1+Sicherheit)</f>
        <v>0</v>
      </c>
      <c r="BD30" s="265">
        <f>AZ30+BB30</f>
        <v>0</v>
      </c>
      <c r="BE30" s="105"/>
      <c r="BF30" s="105"/>
      <c r="BG30" s="105"/>
      <c r="BH30" s="105"/>
      <c r="BI30" s="105"/>
      <c r="BJ30" s="105"/>
    </row>
    <row r="31" spans="2:62" ht="18" hidden="1" customHeight="1" outlineLevel="1">
      <c r="B31" s="100"/>
      <c r="C31" s="908"/>
      <c r="D31" s="909"/>
      <c r="E31" s="909"/>
      <c r="F31" s="910"/>
      <c r="G31" s="890"/>
      <c r="H31" s="891"/>
      <c r="I31" s="152"/>
      <c r="J31" s="152"/>
      <c r="K31" s="152"/>
      <c r="L31" s="152"/>
      <c r="M31" s="152"/>
      <c r="N31" s="152"/>
      <c r="O31" s="152"/>
      <c r="P31" s="153"/>
      <c r="Q31" s="153"/>
      <c r="R31" s="156">
        <f t="shared" si="22"/>
        <v>0</v>
      </c>
      <c r="S31" s="156">
        <f t="shared" si="23"/>
        <v>0</v>
      </c>
      <c r="U31" s="157">
        <f t="shared" ref="U31:U44" si="29">I31*$I$7+J31*$J$7+K31*$K$7+L31*$L$7+M31*$M$7+N31*$N$7+O31*$O$7+R31+S31</f>
        <v>0</v>
      </c>
      <c r="W31" s="152"/>
      <c r="X31" s="152"/>
      <c r="Y31" s="152"/>
      <c r="Z31" s="152"/>
      <c r="AA31" s="152"/>
      <c r="AB31" s="152"/>
      <c r="AC31" s="347"/>
      <c r="AD31" s="152"/>
      <c r="AE31" s="152"/>
      <c r="AF31" s="152"/>
      <c r="AG31" s="152"/>
      <c r="AH31" s="152"/>
      <c r="AI31" s="152"/>
      <c r="AJ31" s="347"/>
      <c r="AK31" s="152"/>
      <c r="AL31" s="152"/>
      <c r="AM31" s="295"/>
      <c r="AN31" s="228"/>
      <c r="AO31" s="228"/>
      <c r="AP31" s="228"/>
      <c r="AQ31" s="228"/>
      <c r="AR31" s="228"/>
      <c r="AS31" s="348"/>
      <c r="AT31" s="264">
        <f t="shared" si="12"/>
        <v>0</v>
      </c>
      <c r="AU31" s="259"/>
      <c r="AV31" s="265">
        <f t="shared" si="26"/>
        <v>0</v>
      </c>
      <c r="AX31" s="265">
        <f t="shared" ref="AX31:AX44" si="30">U31+AV31</f>
        <v>0</v>
      </c>
      <c r="AZ31" s="492">
        <f t="shared" si="27"/>
        <v>0</v>
      </c>
      <c r="BB31" s="492">
        <f t="shared" si="28"/>
        <v>0</v>
      </c>
      <c r="BD31" s="265">
        <f t="shared" ref="BD31:BD44" si="31">AZ31+BB31</f>
        <v>0</v>
      </c>
      <c r="BE31" s="105"/>
      <c r="BF31" s="105"/>
      <c r="BG31" s="105"/>
      <c r="BH31" s="105"/>
      <c r="BI31" s="105"/>
      <c r="BJ31" s="105"/>
    </row>
    <row r="32" spans="2:62" ht="18" hidden="1" customHeight="1" outlineLevel="1">
      <c r="B32" s="100"/>
      <c r="C32" s="908"/>
      <c r="D32" s="909"/>
      <c r="E32" s="909"/>
      <c r="F32" s="910"/>
      <c r="G32" s="890"/>
      <c r="H32" s="891"/>
      <c r="I32" s="152"/>
      <c r="J32" s="152"/>
      <c r="K32" s="152"/>
      <c r="L32" s="152"/>
      <c r="M32" s="152"/>
      <c r="N32" s="152"/>
      <c r="O32" s="152"/>
      <c r="P32" s="153"/>
      <c r="Q32" s="153"/>
      <c r="R32" s="156">
        <f t="shared" si="22"/>
        <v>0</v>
      </c>
      <c r="S32" s="156">
        <f t="shared" si="23"/>
        <v>0</v>
      </c>
      <c r="U32" s="157">
        <f t="shared" si="29"/>
        <v>0</v>
      </c>
      <c r="W32" s="152"/>
      <c r="X32" s="152"/>
      <c r="Y32" s="152"/>
      <c r="Z32" s="152"/>
      <c r="AA32" s="152"/>
      <c r="AB32" s="152"/>
      <c r="AC32" s="347"/>
      <c r="AD32" s="152"/>
      <c r="AE32" s="152"/>
      <c r="AF32" s="152"/>
      <c r="AG32" s="152"/>
      <c r="AH32" s="152"/>
      <c r="AI32" s="152"/>
      <c r="AJ32" s="347"/>
      <c r="AK32" s="152"/>
      <c r="AL32" s="152"/>
      <c r="AM32" s="295"/>
      <c r="AN32" s="228"/>
      <c r="AO32" s="228"/>
      <c r="AP32" s="228"/>
      <c r="AQ32" s="228"/>
      <c r="AR32" s="228"/>
      <c r="AS32" s="348"/>
      <c r="AT32" s="264">
        <f t="shared" si="12"/>
        <v>0</v>
      </c>
      <c r="AU32" s="259"/>
      <c r="AV32" s="265">
        <f t="shared" si="26"/>
        <v>0</v>
      </c>
      <c r="AX32" s="265">
        <f t="shared" si="30"/>
        <v>0</v>
      </c>
      <c r="AZ32" s="492">
        <f t="shared" si="27"/>
        <v>0</v>
      </c>
      <c r="BB32" s="492">
        <f t="shared" si="28"/>
        <v>0</v>
      </c>
      <c r="BD32" s="265">
        <f t="shared" si="31"/>
        <v>0</v>
      </c>
      <c r="BE32" s="105"/>
      <c r="BF32" s="105"/>
      <c r="BG32" s="105"/>
      <c r="BH32" s="105"/>
      <c r="BI32" s="105"/>
      <c r="BJ32" s="105"/>
    </row>
    <row r="33" spans="2:62" ht="18" hidden="1" customHeight="1" outlineLevel="1">
      <c r="B33" s="100"/>
      <c r="C33" s="908"/>
      <c r="D33" s="909"/>
      <c r="E33" s="909"/>
      <c r="F33" s="910"/>
      <c r="G33" s="890"/>
      <c r="H33" s="891"/>
      <c r="I33" s="152"/>
      <c r="J33" s="152"/>
      <c r="K33" s="152"/>
      <c r="L33" s="152"/>
      <c r="M33" s="152"/>
      <c r="N33" s="152"/>
      <c r="O33" s="152"/>
      <c r="P33" s="153"/>
      <c r="Q33" s="153"/>
      <c r="R33" s="156">
        <f t="shared" si="22"/>
        <v>0</v>
      </c>
      <c r="S33" s="156">
        <f t="shared" si="23"/>
        <v>0</v>
      </c>
      <c r="U33" s="157">
        <f t="shared" si="29"/>
        <v>0</v>
      </c>
      <c r="W33" s="152"/>
      <c r="X33" s="152"/>
      <c r="Y33" s="152"/>
      <c r="Z33" s="152"/>
      <c r="AA33" s="152"/>
      <c r="AB33" s="152"/>
      <c r="AC33" s="347"/>
      <c r="AD33" s="152"/>
      <c r="AE33" s="152"/>
      <c r="AF33" s="152"/>
      <c r="AG33" s="152"/>
      <c r="AH33" s="152"/>
      <c r="AI33" s="152"/>
      <c r="AJ33" s="347"/>
      <c r="AK33" s="152"/>
      <c r="AL33" s="152"/>
      <c r="AM33" s="295"/>
      <c r="AN33" s="228"/>
      <c r="AO33" s="228"/>
      <c r="AP33" s="228"/>
      <c r="AQ33" s="228"/>
      <c r="AR33" s="228"/>
      <c r="AS33" s="348"/>
      <c r="AT33" s="264">
        <f t="shared" si="12"/>
        <v>0</v>
      </c>
      <c r="AU33" s="259"/>
      <c r="AV33" s="265">
        <f t="shared" si="26"/>
        <v>0</v>
      </c>
      <c r="AX33" s="265">
        <f t="shared" si="30"/>
        <v>0</v>
      </c>
      <c r="AZ33" s="492">
        <f t="shared" si="27"/>
        <v>0</v>
      </c>
      <c r="BB33" s="492">
        <f t="shared" si="28"/>
        <v>0</v>
      </c>
      <c r="BD33" s="265">
        <f t="shared" si="31"/>
        <v>0</v>
      </c>
      <c r="BE33" s="105"/>
      <c r="BF33" s="105"/>
      <c r="BG33" s="105"/>
      <c r="BH33" s="105"/>
      <c r="BI33" s="105"/>
      <c r="BJ33" s="105"/>
    </row>
    <row r="34" spans="2:62" ht="18" hidden="1" customHeight="1" outlineLevel="1">
      <c r="B34" s="100"/>
      <c r="C34" s="908"/>
      <c r="D34" s="909"/>
      <c r="E34" s="909"/>
      <c r="F34" s="910"/>
      <c r="G34" s="890"/>
      <c r="H34" s="891"/>
      <c r="I34" s="152"/>
      <c r="J34" s="152"/>
      <c r="K34" s="152"/>
      <c r="L34" s="152"/>
      <c r="M34" s="152"/>
      <c r="N34" s="152"/>
      <c r="O34" s="152"/>
      <c r="P34" s="153"/>
      <c r="Q34" s="153"/>
      <c r="R34" s="156">
        <f t="shared" si="22"/>
        <v>0</v>
      </c>
      <c r="S34" s="156">
        <f t="shared" si="23"/>
        <v>0</v>
      </c>
      <c r="U34" s="157">
        <f t="shared" si="29"/>
        <v>0</v>
      </c>
      <c r="W34" s="152"/>
      <c r="X34" s="152"/>
      <c r="Y34" s="152"/>
      <c r="Z34" s="152"/>
      <c r="AA34" s="152"/>
      <c r="AB34" s="152"/>
      <c r="AC34" s="347"/>
      <c r="AD34" s="152"/>
      <c r="AE34" s="152"/>
      <c r="AF34" s="152"/>
      <c r="AG34" s="152"/>
      <c r="AH34" s="152"/>
      <c r="AI34" s="152"/>
      <c r="AJ34" s="347"/>
      <c r="AK34" s="152"/>
      <c r="AL34" s="152"/>
      <c r="AM34" s="295"/>
      <c r="AN34" s="228"/>
      <c r="AO34" s="228"/>
      <c r="AP34" s="228"/>
      <c r="AQ34" s="228"/>
      <c r="AR34" s="228"/>
      <c r="AS34" s="348"/>
      <c r="AT34" s="264">
        <f t="shared" si="12"/>
        <v>0</v>
      </c>
      <c r="AU34" s="259"/>
      <c r="AV34" s="265">
        <f t="shared" si="26"/>
        <v>0</v>
      </c>
      <c r="AX34" s="265">
        <f t="shared" si="30"/>
        <v>0</v>
      </c>
      <c r="AZ34" s="492">
        <f t="shared" si="27"/>
        <v>0</v>
      </c>
      <c r="BB34" s="492">
        <f t="shared" si="28"/>
        <v>0</v>
      </c>
      <c r="BD34" s="265">
        <f t="shared" si="31"/>
        <v>0</v>
      </c>
      <c r="BE34" s="105"/>
      <c r="BF34" s="105"/>
      <c r="BG34" s="105"/>
      <c r="BH34" s="105"/>
      <c r="BI34" s="105"/>
      <c r="BJ34" s="105"/>
    </row>
    <row r="35" spans="2:62" ht="18" hidden="1" customHeight="1" outlineLevel="1">
      <c r="B35" s="100"/>
      <c r="C35" s="908"/>
      <c r="D35" s="909"/>
      <c r="E35" s="909"/>
      <c r="F35" s="910"/>
      <c r="G35" s="890"/>
      <c r="H35" s="891"/>
      <c r="I35" s="152"/>
      <c r="J35" s="152"/>
      <c r="K35" s="152"/>
      <c r="L35" s="152"/>
      <c r="M35" s="152"/>
      <c r="N35" s="152"/>
      <c r="O35" s="152"/>
      <c r="P35" s="153"/>
      <c r="Q35" s="153"/>
      <c r="R35" s="156">
        <f t="shared" si="22"/>
        <v>0</v>
      </c>
      <c r="S35" s="156">
        <f t="shared" si="23"/>
        <v>0</v>
      </c>
      <c r="U35" s="157">
        <f t="shared" si="29"/>
        <v>0</v>
      </c>
      <c r="W35" s="152"/>
      <c r="X35" s="152"/>
      <c r="Y35" s="152"/>
      <c r="Z35" s="152"/>
      <c r="AA35" s="152"/>
      <c r="AB35" s="152"/>
      <c r="AC35" s="347"/>
      <c r="AD35" s="152"/>
      <c r="AE35" s="152"/>
      <c r="AF35" s="152"/>
      <c r="AG35" s="152"/>
      <c r="AH35" s="152"/>
      <c r="AI35" s="152"/>
      <c r="AJ35" s="347"/>
      <c r="AK35" s="152"/>
      <c r="AL35" s="152"/>
      <c r="AM35" s="295"/>
      <c r="AN35" s="228"/>
      <c r="AO35" s="228"/>
      <c r="AP35" s="228"/>
      <c r="AQ35" s="228"/>
      <c r="AR35" s="228"/>
      <c r="AS35" s="348"/>
      <c r="AT35" s="264">
        <f t="shared" si="12"/>
        <v>0</v>
      </c>
      <c r="AU35" s="259"/>
      <c r="AV35" s="265">
        <f t="shared" si="26"/>
        <v>0</v>
      </c>
      <c r="AX35" s="265">
        <f t="shared" si="30"/>
        <v>0</v>
      </c>
      <c r="AZ35" s="492">
        <f t="shared" si="27"/>
        <v>0</v>
      </c>
      <c r="BB35" s="492">
        <f t="shared" si="28"/>
        <v>0</v>
      </c>
      <c r="BD35" s="265">
        <f t="shared" si="31"/>
        <v>0</v>
      </c>
      <c r="BE35" s="105"/>
      <c r="BF35" s="105"/>
      <c r="BG35" s="105"/>
      <c r="BH35" s="105"/>
      <c r="BI35" s="105"/>
      <c r="BJ35" s="105"/>
    </row>
    <row r="36" spans="2:62" ht="18" hidden="1" customHeight="1" outlineLevel="1">
      <c r="B36" s="100"/>
      <c r="C36" s="908"/>
      <c r="D36" s="909"/>
      <c r="E36" s="909"/>
      <c r="F36" s="910"/>
      <c r="G36" s="890"/>
      <c r="H36" s="891"/>
      <c r="I36" s="152"/>
      <c r="J36" s="152"/>
      <c r="K36" s="152"/>
      <c r="L36" s="152"/>
      <c r="M36" s="152"/>
      <c r="N36" s="152"/>
      <c r="O36" s="152"/>
      <c r="P36" s="153"/>
      <c r="Q36" s="153"/>
      <c r="R36" s="156">
        <f t="shared" si="22"/>
        <v>0</v>
      </c>
      <c r="S36" s="156">
        <f t="shared" si="23"/>
        <v>0</v>
      </c>
      <c r="U36" s="157">
        <f t="shared" si="29"/>
        <v>0</v>
      </c>
      <c r="W36" s="152"/>
      <c r="X36" s="152"/>
      <c r="Y36" s="152"/>
      <c r="Z36" s="152"/>
      <c r="AA36" s="152"/>
      <c r="AB36" s="152"/>
      <c r="AC36" s="347"/>
      <c r="AD36" s="152"/>
      <c r="AE36" s="152"/>
      <c r="AF36" s="152"/>
      <c r="AG36" s="152"/>
      <c r="AH36" s="152"/>
      <c r="AI36" s="152"/>
      <c r="AJ36" s="347"/>
      <c r="AK36" s="152"/>
      <c r="AL36" s="152"/>
      <c r="AM36" s="295"/>
      <c r="AN36" s="228"/>
      <c r="AO36" s="228"/>
      <c r="AP36" s="228"/>
      <c r="AQ36" s="228"/>
      <c r="AR36" s="228"/>
      <c r="AS36" s="348"/>
      <c r="AT36" s="264">
        <f t="shared" si="12"/>
        <v>0</v>
      </c>
      <c r="AU36" s="259"/>
      <c r="AV36" s="265">
        <f t="shared" si="26"/>
        <v>0</v>
      </c>
      <c r="AX36" s="265">
        <f t="shared" si="30"/>
        <v>0</v>
      </c>
      <c r="AZ36" s="492">
        <f t="shared" si="27"/>
        <v>0</v>
      </c>
      <c r="BB36" s="492">
        <f t="shared" si="28"/>
        <v>0</v>
      </c>
      <c r="BD36" s="265">
        <f t="shared" si="31"/>
        <v>0</v>
      </c>
      <c r="BE36" s="105"/>
      <c r="BF36" s="105"/>
      <c r="BG36" s="105"/>
      <c r="BH36" s="105"/>
      <c r="BI36" s="105"/>
      <c r="BJ36" s="105"/>
    </row>
    <row r="37" spans="2:62" ht="18" hidden="1" customHeight="1" outlineLevel="1">
      <c r="B37" s="100"/>
      <c r="C37" s="908"/>
      <c r="D37" s="909"/>
      <c r="E37" s="909"/>
      <c r="F37" s="910"/>
      <c r="G37" s="890"/>
      <c r="H37" s="891"/>
      <c r="I37" s="152"/>
      <c r="J37" s="152"/>
      <c r="K37" s="152"/>
      <c r="L37" s="152"/>
      <c r="M37" s="152"/>
      <c r="N37" s="152"/>
      <c r="O37" s="152"/>
      <c r="P37" s="153"/>
      <c r="Q37" s="153"/>
      <c r="R37" s="156">
        <f t="shared" si="22"/>
        <v>0</v>
      </c>
      <c r="S37" s="156">
        <f t="shared" si="23"/>
        <v>0</v>
      </c>
      <c r="U37" s="157">
        <f t="shared" si="29"/>
        <v>0</v>
      </c>
      <c r="W37" s="152"/>
      <c r="X37" s="152"/>
      <c r="Y37" s="152"/>
      <c r="Z37" s="152"/>
      <c r="AA37" s="152"/>
      <c r="AB37" s="152"/>
      <c r="AC37" s="347"/>
      <c r="AD37" s="152"/>
      <c r="AE37" s="152"/>
      <c r="AF37" s="152"/>
      <c r="AG37" s="152"/>
      <c r="AH37" s="152"/>
      <c r="AI37" s="152"/>
      <c r="AJ37" s="347"/>
      <c r="AK37" s="152"/>
      <c r="AL37" s="152"/>
      <c r="AM37" s="295"/>
      <c r="AN37" s="228"/>
      <c r="AO37" s="228"/>
      <c r="AP37" s="228"/>
      <c r="AQ37" s="228"/>
      <c r="AR37" s="228"/>
      <c r="AS37" s="348"/>
      <c r="AT37" s="264">
        <f t="shared" si="12"/>
        <v>0</v>
      </c>
      <c r="AU37" s="259"/>
      <c r="AV37" s="265">
        <f t="shared" si="26"/>
        <v>0</v>
      </c>
      <c r="AX37" s="265">
        <f t="shared" si="30"/>
        <v>0</v>
      </c>
      <c r="AZ37" s="492">
        <f t="shared" si="27"/>
        <v>0</v>
      </c>
      <c r="BB37" s="492">
        <f t="shared" si="28"/>
        <v>0</v>
      </c>
      <c r="BD37" s="265">
        <f t="shared" si="31"/>
        <v>0</v>
      </c>
      <c r="BE37" s="105"/>
      <c r="BF37" s="105"/>
      <c r="BG37" s="105"/>
      <c r="BH37" s="105"/>
      <c r="BI37" s="105"/>
      <c r="BJ37" s="105"/>
    </row>
    <row r="38" spans="2:62" ht="18" hidden="1" customHeight="1" outlineLevel="1">
      <c r="B38" s="100"/>
      <c r="C38" s="908"/>
      <c r="D38" s="909"/>
      <c r="E38" s="909"/>
      <c r="F38" s="910"/>
      <c r="G38" s="890"/>
      <c r="H38" s="891"/>
      <c r="I38" s="152"/>
      <c r="J38" s="152"/>
      <c r="K38" s="152"/>
      <c r="L38" s="152"/>
      <c r="M38" s="152"/>
      <c r="N38" s="152"/>
      <c r="O38" s="152"/>
      <c r="P38" s="153"/>
      <c r="Q38" s="153"/>
      <c r="R38" s="156">
        <f t="shared" si="22"/>
        <v>0</v>
      </c>
      <c r="S38" s="156">
        <f t="shared" si="23"/>
        <v>0</v>
      </c>
      <c r="U38" s="157">
        <f t="shared" si="29"/>
        <v>0</v>
      </c>
      <c r="W38" s="152"/>
      <c r="X38" s="152"/>
      <c r="Y38" s="152"/>
      <c r="Z38" s="152"/>
      <c r="AA38" s="152"/>
      <c r="AB38" s="152"/>
      <c r="AC38" s="347"/>
      <c r="AD38" s="152"/>
      <c r="AE38" s="152"/>
      <c r="AF38" s="152"/>
      <c r="AG38" s="152"/>
      <c r="AH38" s="152"/>
      <c r="AI38" s="152"/>
      <c r="AJ38" s="347"/>
      <c r="AK38" s="152"/>
      <c r="AL38" s="152"/>
      <c r="AM38" s="295"/>
      <c r="AN38" s="228"/>
      <c r="AO38" s="228"/>
      <c r="AP38" s="228"/>
      <c r="AQ38" s="228"/>
      <c r="AR38" s="228"/>
      <c r="AS38" s="348"/>
      <c r="AT38" s="264">
        <f t="shared" si="12"/>
        <v>0</v>
      </c>
      <c r="AU38" s="259"/>
      <c r="AV38" s="265">
        <f t="shared" si="26"/>
        <v>0</v>
      </c>
      <c r="AX38" s="265">
        <f t="shared" si="30"/>
        <v>0</v>
      </c>
      <c r="AZ38" s="492">
        <f t="shared" si="27"/>
        <v>0</v>
      </c>
      <c r="BB38" s="492">
        <f t="shared" si="28"/>
        <v>0</v>
      </c>
      <c r="BD38" s="265">
        <f t="shared" si="31"/>
        <v>0</v>
      </c>
      <c r="BE38" s="105"/>
      <c r="BF38" s="105"/>
      <c r="BG38" s="105"/>
      <c r="BH38" s="105"/>
      <c r="BI38" s="105"/>
      <c r="BJ38" s="105"/>
    </row>
    <row r="39" spans="2:62" ht="18" hidden="1" customHeight="1" outlineLevel="1">
      <c r="B39" s="100"/>
      <c r="C39" s="908"/>
      <c r="D39" s="909"/>
      <c r="E39" s="909"/>
      <c r="F39" s="910"/>
      <c r="G39" s="890"/>
      <c r="H39" s="891"/>
      <c r="I39" s="152"/>
      <c r="J39" s="152"/>
      <c r="K39" s="152"/>
      <c r="L39" s="152"/>
      <c r="M39" s="152"/>
      <c r="N39" s="152"/>
      <c r="O39" s="152"/>
      <c r="P39" s="153"/>
      <c r="Q39" s="153"/>
      <c r="R39" s="156">
        <f t="shared" si="22"/>
        <v>0</v>
      </c>
      <c r="S39" s="156">
        <f t="shared" si="23"/>
        <v>0</v>
      </c>
      <c r="U39" s="157">
        <f t="shared" si="29"/>
        <v>0</v>
      </c>
      <c r="W39" s="152"/>
      <c r="X39" s="152"/>
      <c r="Y39" s="152"/>
      <c r="Z39" s="152"/>
      <c r="AA39" s="152"/>
      <c r="AB39" s="152"/>
      <c r="AC39" s="347"/>
      <c r="AD39" s="152"/>
      <c r="AE39" s="152"/>
      <c r="AF39" s="152"/>
      <c r="AG39" s="152"/>
      <c r="AH39" s="152"/>
      <c r="AI39" s="152"/>
      <c r="AJ39" s="347"/>
      <c r="AK39" s="152"/>
      <c r="AL39" s="152"/>
      <c r="AM39" s="295"/>
      <c r="AN39" s="228"/>
      <c r="AO39" s="228"/>
      <c r="AP39" s="228"/>
      <c r="AQ39" s="228"/>
      <c r="AR39" s="228"/>
      <c r="AS39" s="348"/>
      <c r="AT39" s="264">
        <f t="shared" si="12"/>
        <v>0</v>
      </c>
      <c r="AU39" s="259"/>
      <c r="AV39" s="265">
        <f t="shared" si="26"/>
        <v>0</v>
      </c>
      <c r="AX39" s="265">
        <f t="shared" si="30"/>
        <v>0</v>
      </c>
      <c r="AZ39" s="492">
        <f t="shared" si="27"/>
        <v>0</v>
      </c>
      <c r="BB39" s="492">
        <f t="shared" si="28"/>
        <v>0</v>
      </c>
      <c r="BD39" s="265">
        <f t="shared" si="31"/>
        <v>0</v>
      </c>
      <c r="BE39" s="105"/>
      <c r="BF39" s="105"/>
      <c r="BG39" s="105"/>
      <c r="BH39" s="105"/>
      <c r="BI39" s="105"/>
      <c r="BJ39" s="105"/>
    </row>
    <row r="40" spans="2:62" ht="18" hidden="1" customHeight="1" outlineLevel="1">
      <c r="B40" s="100"/>
      <c r="C40" s="908"/>
      <c r="D40" s="909"/>
      <c r="E40" s="909"/>
      <c r="F40" s="910"/>
      <c r="G40" s="890"/>
      <c r="H40" s="891"/>
      <c r="I40" s="152"/>
      <c r="J40" s="152"/>
      <c r="K40" s="152"/>
      <c r="L40" s="152"/>
      <c r="M40" s="152"/>
      <c r="N40" s="152"/>
      <c r="O40" s="152"/>
      <c r="P40" s="153"/>
      <c r="Q40" s="153"/>
      <c r="R40" s="156">
        <f t="shared" si="22"/>
        <v>0</v>
      </c>
      <c r="S40" s="156">
        <f t="shared" si="23"/>
        <v>0</v>
      </c>
      <c r="U40" s="157">
        <f t="shared" si="29"/>
        <v>0</v>
      </c>
      <c r="W40" s="152"/>
      <c r="X40" s="152"/>
      <c r="Y40" s="152"/>
      <c r="Z40" s="152"/>
      <c r="AA40" s="152"/>
      <c r="AB40" s="152"/>
      <c r="AC40" s="347"/>
      <c r="AD40" s="152"/>
      <c r="AE40" s="152"/>
      <c r="AF40" s="152"/>
      <c r="AG40" s="152"/>
      <c r="AH40" s="152"/>
      <c r="AI40" s="152"/>
      <c r="AJ40" s="347"/>
      <c r="AK40" s="152"/>
      <c r="AL40" s="152"/>
      <c r="AM40" s="295"/>
      <c r="AN40" s="228"/>
      <c r="AO40" s="228"/>
      <c r="AP40" s="228"/>
      <c r="AQ40" s="228"/>
      <c r="AR40" s="228"/>
      <c r="AS40" s="348"/>
      <c r="AT40" s="264">
        <f t="shared" si="12"/>
        <v>0</v>
      </c>
      <c r="AU40" s="259"/>
      <c r="AV40" s="265">
        <f t="shared" si="26"/>
        <v>0</v>
      </c>
      <c r="AX40" s="265">
        <f t="shared" si="30"/>
        <v>0</v>
      </c>
      <c r="AZ40" s="492">
        <f t="shared" si="27"/>
        <v>0</v>
      </c>
      <c r="BB40" s="492">
        <f t="shared" si="28"/>
        <v>0</v>
      </c>
      <c r="BD40" s="265">
        <f t="shared" si="31"/>
        <v>0</v>
      </c>
      <c r="BE40" s="105"/>
      <c r="BF40" s="105"/>
      <c r="BG40" s="105"/>
      <c r="BH40" s="105"/>
      <c r="BI40" s="105"/>
      <c r="BJ40" s="105"/>
    </row>
    <row r="41" spans="2:62" ht="18" hidden="1" customHeight="1" outlineLevel="1">
      <c r="B41" s="100"/>
      <c r="C41" s="908"/>
      <c r="D41" s="909"/>
      <c r="E41" s="909"/>
      <c r="F41" s="910"/>
      <c r="G41" s="890"/>
      <c r="H41" s="891"/>
      <c r="I41" s="152"/>
      <c r="J41" s="152"/>
      <c r="K41" s="152"/>
      <c r="L41" s="152"/>
      <c r="M41" s="152"/>
      <c r="N41" s="152"/>
      <c r="O41" s="152"/>
      <c r="P41" s="153"/>
      <c r="Q41" s="153"/>
      <c r="R41" s="156">
        <f t="shared" si="22"/>
        <v>0</v>
      </c>
      <c r="S41" s="156">
        <f t="shared" si="23"/>
        <v>0</v>
      </c>
      <c r="U41" s="157">
        <f t="shared" si="29"/>
        <v>0</v>
      </c>
      <c r="W41" s="152"/>
      <c r="X41" s="152"/>
      <c r="Y41" s="152"/>
      <c r="Z41" s="152"/>
      <c r="AA41" s="152"/>
      <c r="AB41" s="152"/>
      <c r="AC41" s="347"/>
      <c r="AD41" s="152"/>
      <c r="AE41" s="152"/>
      <c r="AF41" s="152"/>
      <c r="AG41" s="152"/>
      <c r="AH41" s="152"/>
      <c r="AI41" s="152"/>
      <c r="AJ41" s="347"/>
      <c r="AK41" s="152"/>
      <c r="AL41" s="152"/>
      <c r="AM41" s="295"/>
      <c r="AN41" s="228"/>
      <c r="AO41" s="228"/>
      <c r="AP41" s="228"/>
      <c r="AQ41" s="228"/>
      <c r="AR41" s="228"/>
      <c r="AS41" s="348"/>
      <c r="AT41" s="264">
        <f t="shared" si="12"/>
        <v>0</v>
      </c>
      <c r="AU41" s="259"/>
      <c r="AV41" s="265">
        <f t="shared" si="26"/>
        <v>0</v>
      </c>
      <c r="AX41" s="265">
        <f t="shared" si="30"/>
        <v>0</v>
      </c>
      <c r="AZ41" s="492">
        <f t="shared" si="27"/>
        <v>0</v>
      </c>
      <c r="BB41" s="492">
        <f t="shared" si="28"/>
        <v>0</v>
      </c>
      <c r="BD41" s="265">
        <f t="shared" si="31"/>
        <v>0</v>
      </c>
      <c r="BE41" s="105"/>
      <c r="BF41" s="105"/>
      <c r="BG41" s="105"/>
      <c r="BH41" s="105"/>
      <c r="BI41" s="105"/>
      <c r="BJ41" s="105"/>
    </row>
    <row r="42" spans="2:62" ht="18" hidden="1" customHeight="1" outlineLevel="1">
      <c r="B42" s="100"/>
      <c r="C42" s="908"/>
      <c r="D42" s="909"/>
      <c r="E42" s="909"/>
      <c r="F42" s="910"/>
      <c r="G42" s="890"/>
      <c r="H42" s="891"/>
      <c r="I42" s="152"/>
      <c r="J42" s="152"/>
      <c r="K42" s="152"/>
      <c r="L42" s="152"/>
      <c r="M42" s="152"/>
      <c r="N42" s="152"/>
      <c r="O42" s="152"/>
      <c r="P42" s="153"/>
      <c r="Q42" s="153"/>
      <c r="R42" s="156">
        <f t="shared" si="22"/>
        <v>0</v>
      </c>
      <c r="S42" s="156">
        <f t="shared" si="23"/>
        <v>0</v>
      </c>
      <c r="U42" s="157">
        <f t="shared" si="29"/>
        <v>0</v>
      </c>
      <c r="W42" s="152"/>
      <c r="X42" s="152"/>
      <c r="Y42" s="152"/>
      <c r="Z42" s="152"/>
      <c r="AA42" s="152"/>
      <c r="AB42" s="152"/>
      <c r="AC42" s="347"/>
      <c r="AD42" s="152"/>
      <c r="AE42" s="152"/>
      <c r="AF42" s="152"/>
      <c r="AG42" s="152"/>
      <c r="AH42" s="152"/>
      <c r="AI42" s="152"/>
      <c r="AJ42" s="347"/>
      <c r="AK42" s="152"/>
      <c r="AL42" s="152"/>
      <c r="AM42" s="295"/>
      <c r="AN42" s="228"/>
      <c r="AO42" s="228"/>
      <c r="AP42" s="228"/>
      <c r="AQ42" s="228"/>
      <c r="AR42" s="228"/>
      <c r="AS42" s="348"/>
      <c r="AT42" s="264">
        <f t="shared" si="12"/>
        <v>0</v>
      </c>
      <c r="AU42" s="259"/>
      <c r="AV42" s="265">
        <f t="shared" si="26"/>
        <v>0</v>
      </c>
      <c r="AX42" s="265">
        <f t="shared" si="30"/>
        <v>0</v>
      </c>
      <c r="AZ42" s="492">
        <f t="shared" si="27"/>
        <v>0</v>
      </c>
      <c r="BB42" s="492">
        <f t="shared" si="28"/>
        <v>0</v>
      </c>
      <c r="BD42" s="265">
        <f t="shared" si="31"/>
        <v>0</v>
      </c>
      <c r="BE42" s="105"/>
      <c r="BF42" s="105"/>
      <c r="BG42" s="105"/>
      <c r="BH42" s="105"/>
      <c r="BI42" s="105"/>
      <c r="BJ42" s="105"/>
    </row>
    <row r="43" spans="2:62" ht="18" hidden="1" customHeight="1" outlineLevel="1">
      <c r="B43" s="100"/>
      <c r="C43" s="908"/>
      <c r="D43" s="909"/>
      <c r="E43" s="909"/>
      <c r="F43" s="910"/>
      <c r="G43" s="890"/>
      <c r="H43" s="891"/>
      <c r="I43" s="152"/>
      <c r="J43" s="152"/>
      <c r="K43" s="152"/>
      <c r="L43" s="152"/>
      <c r="M43" s="152"/>
      <c r="N43" s="152"/>
      <c r="O43" s="152"/>
      <c r="P43" s="153"/>
      <c r="Q43" s="153"/>
      <c r="R43" s="156">
        <f t="shared" si="22"/>
        <v>0</v>
      </c>
      <c r="S43" s="156">
        <f t="shared" si="23"/>
        <v>0</v>
      </c>
      <c r="U43" s="157">
        <f t="shared" si="29"/>
        <v>0</v>
      </c>
      <c r="W43" s="152"/>
      <c r="X43" s="152"/>
      <c r="Y43" s="152"/>
      <c r="Z43" s="152"/>
      <c r="AA43" s="152"/>
      <c r="AB43" s="152"/>
      <c r="AC43" s="347"/>
      <c r="AD43" s="152"/>
      <c r="AE43" s="152"/>
      <c r="AF43" s="152"/>
      <c r="AG43" s="152"/>
      <c r="AH43" s="152"/>
      <c r="AI43" s="152"/>
      <c r="AJ43" s="347"/>
      <c r="AK43" s="152"/>
      <c r="AL43" s="152"/>
      <c r="AM43" s="295"/>
      <c r="AN43" s="228"/>
      <c r="AO43" s="228"/>
      <c r="AP43" s="228"/>
      <c r="AQ43" s="228"/>
      <c r="AR43" s="228"/>
      <c r="AS43" s="348"/>
      <c r="AT43" s="264">
        <f t="shared" si="12"/>
        <v>0</v>
      </c>
      <c r="AU43" s="259"/>
      <c r="AV43" s="265">
        <f t="shared" si="26"/>
        <v>0</v>
      </c>
      <c r="AX43" s="265">
        <f t="shared" si="30"/>
        <v>0</v>
      </c>
      <c r="AZ43" s="492">
        <f t="shared" si="27"/>
        <v>0</v>
      </c>
      <c r="BB43" s="492">
        <f t="shared" si="28"/>
        <v>0</v>
      </c>
      <c r="BD43" s="265">
        <f t="shared" si="31"/>
        <v>0</v>
      </c>
      <c r="BE43" s="105"/>
      <c r="BF43" s="105"/>
      <c r="BG43" s="105"/>
      <c r="BH43" s="105"/>
      <c r="BI43" s="105"/>
      <c r="BJ43" s="105"/>
    </row>
    <row r="44" spans="2:62" ht="18" hidden="1" customHeight="1" outlineLevel="1">
      <c r="B44" s="100"/>
      <c r="C44" s="908"/>
      <c r="D44" s="909"/>
      <c r="E44" s="909"/>
      <c r="F44" s="910"/>
      <c r="G44" s="890"/>
      <c r="H44" s="891"/>
      <c r="I44" s="152"/>
      <c r="J44" s="152"/>
      <c r="K44" s="152"/>
      <c r="L44" s="152"/>
      <c r="M44" s="152"/>
      <c r="N44" s="152"/>
      <c r="O44" s="152"/>
      <c r="P44" s="153"/>
      <c r="Q44" s="153"/>
      <c r="R44" s="156">
        <f t="shared" si="22"/>
        <v>0</v>
      </c>
      <c r="S44" s="156">
        <f t="shared" si="23"/>
        <v>0</v>
      </c>
      <c r="U44" s="157">
        <f t="shared" si="29"/>
        <v>0</v>
      </c>
      <c r="W44" s="152"/>
      <c r="X44" s="152"/>
      <c r="Y44" s="152"/>
      <c r="Z44" s="152"/>
      <c r="AA44" s="152"/>
      <c r="AB44" s="152"/>
      <c r="AC44" s="347"/>
      <c r="AD44" s="152"/>
      <c r="AE44" s="152"/>
      <c r="AF44" s="152"/>
      <c r="AG44" s="152"/>
      <c r="AH44" s="152"/>
      <c r="AI44" s="152"/>
      <c r="AJ44" s="347"/>
      <c r="AK44" s="152"/>
      <c r="AL44" s="152"/>
      <c r="AM44" s="295"/>
      <c r="AN44" s="228"/>
      <c r="AO44" s="228"/>
      <c r="AP44" s="228"/>
      <c r="AQ44" s="228"/>
      <c r="AR44" s="228"/>
      <c r="AS44" s="348"/>
      <c r="AT44" s="264">
        <f t="shared" si="12"/>
        <v>0</v>
      </c>
      <c r="AU44" s="259"/>
      <c r="AV44" s="265">
        <f t="shared" si="26"/>
        <v>0</v>
      </c>
      <c r="AX44" s="265">
        <f t="shared" si="30"/>
        <v>0</v>
      </c>
      <c r="AZ44" s="492">
        <f t="shared" si="27"/>
        <v>0</v>
      </c>
      <c r="BB44" s="492">
        <f t="shared" si="28"/>
        <v>0</v>
      </c>
      <c r="BD44" s="265">
        <f t="shared" si="31"/>
        <v>0</v>
      </c>
      <c r="BE44" s="105"/>
      <c r="BF44" s="105"/>
      <c r="BG44" s="105"/>
      <c r="BH44" s="105"/>
      <c r="BI44" s="105"/>
      <c r="BJ44" s="105"/>
    </row>
    <row r="45" spans="2:62" ht="9.9499999999999993" hidden="1" customHeight="1" outlineLevel="1">
      <c r="B45" s="101"/>
      <c r="C45" s="208"/>
      <c r="D45" s="208"/>
      <c r="E45" s="208"/>
      <c r="F45" s="208"/>
      <c r="G45" s="237"/>
      <c r="H45" s="207"/>
      <c r="I45" s="257"/>
      <c r="J45" s="257"/>
      <c r="K45" s="257"/>
      <c r="L45" s="257"/>
      <c r="M45" s="257"/>
      <c r="N45" s="257"/>
      <c r="O45" s="257"/>
      <c r="P45" s="256"/>
      <c r="Q45" s="102"/>
      <c r="R45" s="102"/>
      <c r="S45" s="102"/>
      <c r="U45" s="98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Z45" s="493"/>
      <c r="BE45" s="105"/>
      <c r="BF45" s="105"/>
      <c r="BG45" s="105"/>
      <c r="BH45" s="105"/>
      <c r="BI45" s="105"/>
      <c r="BJ45" s="105"/>
    </row>
    <row r="46" spans="2:62" ht="20.100000000000001" customHeight="1" collapsed="1">
      <c r="B46" s="179">
        <f>B29+1</f>
        <v>3</v>
      </c>
      <c r="C46" s="916"/>
      <c r="D46" s="917"/>
      <c r="E46" s="917"/>
      <c r="F46" s="918"/>
      <c r="G46" s="429"/>
      <c r="H46" s="206">
        <v>1</v>
      </c>
      <c r="I46" s="642">
        <f t="shared" ref="I46" si="32">$H46*SUM(I47:I61)</f>
        <v>0</v>
      </c>
      <c r="J46" s="643">
        <f t="shared" ref="J46:O46" si="33">$H46*SUM(J47:J61)</f>
        <v>0</v>
      </c>
      <c r="K46" s="644">
        <f t="shared" si="33"/>
        <v>0</v>
      </c>
      <c r="L46" s="645">
        <f t="shared" si="33"/>
        <v>0</v>
      </c>
      <c r="M46" s="645">
        <f t="shared" si="33"/>
        <v>0</v>
      </c>
      <c r="N46" s="644">
        <f t="shared" si="33"/>
        <v>0</v>
      </c>
      <c r="O46" s="642">
        <f t="shared" si="33"/>
        <v>0</v>
      </c>
      <c r="P46" s="209">
        <f t="shared" ref="P46:Q46" si="34">$H46*SUM(P47:P61)</f>
        <v>0</v>
      </c>
      <c r="Q46" s="210">
        <f t="shared" si="34"/>
        <v>0</v>
      </c>
      <c r="R46" s="136">
        <f t="shared" ref="R46:R61" si="35">P46*(1+Gewinn)*(1+SicherheitAngebot)</f>
        <v>0</v>
      </c>
      <c r="S46" s="137">
        <f t="shared" ref="S46:S61" si="36">Q46*(1+MGKZ)*(1+Gewinn)*(1+SicherheitAngebot)</f>
        <v>0</v>
      </c>
      <c r="U46" s="10">
        <f>I46*$I$7+J46*$J$7+K46*$K$7+L46*$L$7+M46*$M$7+N46*$N$7+O46*$O$7+R46+S46</f>
        <v>0</v>
      </c>
      <c r="W46" s="646">
        <f t="shared" ref="W46:AB46" si="37">$H46*SUM(W47:W61)</f>
        <v>0</v>
      </c>
      <c r="X46" s="647">
        <f t="shared" si="37"/>
        <v>0</v>
      </c>
      <c r="Y46" s="648">
        <f t="shared" si="37"/>
        <v>0</v>
      </c>
      <c r="Z46" s="649">
        <f t="shared" si="37"/>
        <v>0</v>
      </c>
      <c r="AA46" s="648">
        <f t="shared" si="37"/>
        <v>0</v>
      </c>
      <c r="AB46" s="646">
        <f t="shared" si="37"/>
        <v>0</v>
      </c>
      <c r="AC46" s="258"/>
      <c r="AD46" s="646">
        <f t="shared" ref="AD46:AM46" si="38">$H46*SUM(AD47:AD61)</f>
        <v>0</v>
      </c>
      <c r="AE46" s="647">
        <f t="shared" si="38"/>
        <v>0</v>
      </c>
      <c r="AF46" s="648">
        <f t="shared" si="38"/>
        <v>0</v>
      </c>
      <c r="AG46" s="649">
        <f t="shared" si="38"/>
        <v>0</v>
      </c>
      <c r="AH46" s="648">
        <f t="shared" si="38"/>
        <v>0</v>
      </c>
      <c r="AI46" s="646">
        <f t="shared" si="38"/>
        <v>0</v>
      </c>
      <c r="AJ46" s="258"/>
      <c r="AK46" s="653">
        <f t="shared" si="38"/>
        <v>0</v>
      </c>
      <c r="AL46" s="653">
        <f t="shared" si="38"/>
        <v>0</v>
      </c>
      <c r="AM46" s="653">
        <f t="shared" si="38"/>
        <v>0</v>
      </c>
      <c r="AN46" s="227">
        <f>$H46*SUM(AN47:AN61)*(1+Gewinn)*(1+SicherheitAngebot)</f>
        <v>0</v>
      </c>
      <c r="AO46" s="227">
        <f>$H46*SUM(AO47:AO61)*(1+Gewinn)*(1+SicherheitAngebot)</f>
        <v>0</v>
      </c>
      <c r="AP46" s="227">
        <f>$H46*SUM(AP47:AP61)*(1+Gewinn)*(1+SicherheitAngebot)</f>
        <v>0</v>
      </c>
      <c r="AQ46" s="227">
        <f>$H46*SUM(AQ47:AQ61)*(1+Gewinn)*(1+SicherheitAngebot)</f>
        <v>0</v>
      </c>
      <c r="AR46" s="227">
        <f>$H46*SUM(AR47:AR61)*(1+Gewinn)*(1+SicherheitAngebot)</f>
        <v>0</v>
      </c>
      <c r="AS46" s="262"/>
      <c r="AT46" s="263">
        <f t="shared" ref="AT46:AT109" si="39">((W46+AD46)*$W$7+(X46+AE46)*$X$7+(Y46+Z46+AF46+AG46)*$Z$7+(AA46+AH46)*$AA$7+(AB46+AI46)*$AB$7)*Zuschläge_IBN</f>
        <v>0</v>
      </c>
      <c r="AU46" s="259"/>
      <c r="AV46" s="491">
        <f>AK46*$AK$7+AL46*$AL$7+AM46*$AM$7+SUM(AN46:AR46)+AT46/Zuschläge_IBN+AT46</f>
        <v>0</v>
      </c>
      <c r="AX46" s="685">
        <f>U46+AV46</f>
        <v>0</v>
      </c>
      <c r="AZ46" s="490">
        <f>IF(H46&gt;0,U46/(1+SicherheitAngebot)*(1+Sicherheit),0)</f>
        <v>0</v>
      </c>
      <c r="BB46" s="490">
        <f>IF(H46&gt;0,AV46/(1+SicherheitAngebot)*(1+Sicherheit),0)</f>
        <v>0</v>
      </c>
      <c r="BD46" s="490">
        <f>AZ46+BB46</f>
        <v>0</v>
      </c>
      <c r="BE46" s="105"/>
      <c r="BF46" s="105"/>
      <c r="BG46" s="105"/>
      <c r="BH46" s="105"/>
      <c r="BI46" s="105"/>
      <c r="BJ46" s="105"/>
    </row>
    <row r="47" spans="2:62" ht="20.100000000000001" hidden="1" customHeight="1" outlineLevel="1">
      <c r="B47" s="211"/>
      <c r="C47" s="908"/>
      <c r="D47" s="909"/>
      <c r="E47" s="909"/>
      <c r="F47" s="910"/>
      <c r="G47" s="890"/>
      <c r="H47" s="901"/>
      <c r="I47" s="152"/>
      <c r="J47" s="152"/>
      <c r="K47" s="152"/>
      <c r="L47" s="152"/>
      <c r="M47" s="152"/>
      <c r="N47" s="152"/>
      <c r="O47" s="152"/>
      <c r="P47" s="153"/>
      <c r="Q47" s="153"/>
      <c r="R47" s="156">
        <f t="shared" si="35"/>
        <v>0</v>
      </c>
      <c r="S47" s="156">
        <f t="shared" si="36"/>
        <v>0</v>
      </c>
      <c r="U47" s="157">
        <f>I47*$I$7+J47*$J$7+K47*$K$7+L47*$L$7+M47*$M$7+N47*$N$7+O47*$O$7+R47+S47</f>
        <v>0</v>
      </c>
      <c r="W47" s="152"/>
      <c r="X47" s="152"/>
      <c r="Y47" s="152"/>
      <c r="Z47" s="152"/>
      <c r="AA47" s="152"/>
      <c r="AB47" s="152"/>
      <c r="AC47" s="347"/>
      <c r="AD47" s="152"/>
      <c r="AE47" s="152"/>
      <c r="AF47" s="152"/>
      <c r="AG47" s="152"/>
      <c r="AH47" s="152"/>
      <c r="AI47" s="152"/>
      <c r="AJ47" s="347"/>
      <c r="AK47" s="152"/>
      <c r="AL47" s="152"/>
      <c r="AM47" s="295"/>
      <c r="AN47" s="228"/>
      <c r="AO47" s="228"/>
      <c r="AP47" s="228"/>
      <c r="AQ47" s="228"/>
      <c r="AR47" s="228"/>
      <c r="AS47" s="348"/>
      <c r="AT47" s="264">
        <f t="shared" si="39"/>
        <v>0</v>
      </c>
      <c r="AU47" s="259"/>
      <c r="AV47" s="265">
        <f t="shared" ref="AV47:AV61" si="40">AK47*$AK$7+AL47*$AL$7+AM47*$AM$7+SUM(AN47:AR47)*(1+Gewinn)*(1+SicherheitAngebot)+AT47/Zuschläge_IBN+AT47</f>
        <v>0</v>
      </c>
      <c r="AX47" s="265">
        <f>U47+AV47</f>
        <v>0</v>
      </c>
      <c r="AZ47" s="492">
        <f t="shared" ref="AZ47:AZ61" si="41">U47/(1+SicherheitAngebot)*(1+Sicherheit)</f>
        <v>0</v>
      </c>
      <c r="BB47" s="492">
        <f t="shared" ref="BB47:BB61" si="42">AV47/(1+SicherheitAngebot)*(1+Sicherheit)</f>
        <v>0</v>
      </c>
      <c r="BD47" s="265">
        <f>AZ47+BB47</f>
        <v>0</v>
      </c>
      <c r="BE47" s="105"/>
      <c r="BF47" s="105"/>
      <c r="BG47" s="105"/>
      <c r="BH47" s="105"/>
      <c r="BI47" s="105"/>
      <c r="BJ47" s="105"/>
    </row>
    <row r="48" spans="2:62" ht="20.100000000000001" hidden="1" customHeight="1" outlineLevel="1">
      <c r="B48" s="212"/>
      <c r="C48" s="908"/>
      <c r="D48" s="909"/>
      <c r="E48" s="909"/>
      <c r="F48" s="910"/>
      <c r="G48" s="890"/>
      <c r="H48" s="891"/>
      <c r="I48" s="152"/>
      <c r="J48" s="152"/>
      <c r="K48" s="152"/>
      <c r="L48" s="152"/>
      <c r="M48" s="152"/>
      <c r="N48" s="152"/>
      <c r="O48" s="152"/>
      <c r="P48" s="153"/>
      <c r="Q48" s="153"/>
      <c r="R48" s="156">
        <f t="shared" si="35"/>
        <v>0</v>
      </c>
      <c r="S48" s="156">
        <f t="shared" si="36"/>
        <v>0</v>
      </c>
      <c r="U48" s="157">
        <f t="shared" ref="U48:U61" si="43">I48*$I$7+J48*$J$7+K48*$K$7+L48*$L$7+M48*$M$7+N48*$N$7+O48*$O$7+R48+S48</f>
        <v>0</v>
      </c>
      <c r="W48" s="152"/>
      <c r="X48" s="152"/>
      <c r="Y48" s="152"/>
      <c r="Z48" s="152"/>
      <c r="AA48" s="152"/>
      <c r="AB48" s="152"/>
      <c r="AC48" s="347"/>
      <c r="AD48" s="152"/>
      <c r="AE48" s="152"/>
      <c r="AF48" s="152"/>
      <c r="AG48" s="152"/>
      <c r="AH48" s="152"/>
      <c r="AI48" s="152"/>
      <c r="AJ48" s="347"/>
      <c r="AK48" s="152"/>
      <c r="AL48" s="152"/>
      <c r="AM48" s="295"/>
      <c r="AN48" s="228"/>
      <c r="AO48" s="228"/>
      <c r="AP48" s="228"/>
      <c r="AQ48" s="228"/>
      <c r="AR48" s="228"/>
      <c r="AS48" s="348"/>
      <c r="AT48" s="264">
        <f t="shared" si="39"/>
        <v>0</v>
      </c>
      <c r="AU48" s="259"/>
      <c r="AV48" s="265">
        <f t="shared" si="40"/>
        <v>0</v>
      </c>
      <c r="AX48" s="265">
        <f t="shared" ref="AX48:AX61" si="44">U48+AV48</f>
        <v>0</v>
      </c>
      <c r="AZ48" s="492">
        <f t="shared" si="41"/>
        <v>0</v>
      </c>
      <c r="BB48" s="492">
        <f t="shared" si="42"/>
        <v>0</v>
      </c>
      <c r="BD48" s="265">
        <f t="shared" ref="BD48:BD61" si="45">AZ48+BB48</f>
        <v>0</v>
      </c>
      <c r="BE48" s="105"/>
      <c r="BF48" s="105"/>
      <c r="BG48" s="105"/>
      <c r="BH48" s="105"/>
      <c r="BI48" s="105"/>
      <c r="BJ48" s="105"/>
    </row>
    <row r="49" spans="2:62" ht="20.100000000000001" hidden="1" customHeight="1" outlineLevel="1">
      <c r="B49" s="212"/>
      <c r="C49" s="908"/>
      <c r="D49" s="909"/>
      <c r="E49" s="909"/>
      <c r="F49" s="910"/>
      <c r="G49" s="890"/>
      <c r="H49" s="891"/>
      <c r="I49" s="152"/>
      <c r="J49" s="152"/>
      <c r="K49" s="152"/>
      <c r="L49" s="152"/>
      <c r="M49" s="152"/>
      <c r="N49" s="152"/>
      <c r="O49" s="152"/>
      <c r="P49" s="153"/>
      <c r="Q49" s="153"/>
      <c r="R49" s="156">
        <f t="shared" si="35"/>
        <v>0</v>
      </c>
      <c r="S49" s="156">
        <f t="shared" si="36"/>
        <v>0</v>
      </c>
      <c r="U49" s="157">
        <f t="shared" si="43"/>
        <v>0</v>
      </c>
      <c r="W49" s="152"/>
      <c r="X49" s="152"/>
      <c r="Y49" s="152"/>
      <c r="Z49" s="152"/>
      <c r="AA49" s="152"/>
      <c r="AB49" s="152"/>
      <c r="AC49" s="347"/>
      <c r="AD49" s="152"/>
      <c r="AE49" s="152"/>
      <c r="AF49" s="152"/>
      <c r="AG49" s="152"/>
      <c r="AH49" s="152"/>
      <c r="AI49" s="152"/>
      <c r="AJ49" s="347"/>
      <c r="AK49" s="152"/>
      <c r="AL49" s="152"/>
      <c r="AM49" s="295"/>
      <c r="AN49" s="228"/>
      <c r="AO49" s="228"/>
      <c r="AP49" s="228"/>
      <c r="AQ49" s="228"/>
      <c r="AR49" s="228"/>
      <c r="AS49" s="348"/>
      <c r="AT49" s="264">
        <f t="shared" si="39"/>
        <v>0</v>
      </c>
      <c r="AU49" s="259"/>
      <c r="AV49" s="265">
        <f t="shared" si="40"/>
        <v>0</v>
      </c>
      <c r="AX49" s="265">
        <f t="shared" si="44"/>
        <v>0</v>
      </c>
      <c r="AZ49" s="492">
        <f t="shared" si="41"/>
        <v>0</v>
      </c>
      <c r="BB49" s="492">
        <f t="shared" si="42"/>
        <v>0</v>
      </c>
      <c r="BD49" s="265">
        <f t="shared" si="45"/>
        <v>0</v>
      </c>
      <c r="BE49" s="105"/>
      <c r="BF49" s="105"/>
      <c r="BG49" s="105"/>
      <c r="BH49" s="105"/>
      <c r="BI49" s="105"/>
      <c r="BJ49" s="105"/>
    </row>
    <row r="50" spans="2:62" ht="20.100000000000001" hidden="1" customHeight="1" outlineLevel="1">
      <c r="B50" s="212"/>
      <c r="C50" s="908"/>
      <c r="D50" s="909"/>
      <c r="E50" s="909"/>
      <c r="F50" s="910"/>
      <c r="G50" s="890"/>
      <c r="H50" s="891"/>
      <c r="I50" s="152"/>
      <c r="J50" s="152"/>
      <c r="K50" s="152"/>
      <c r="L50" s="152"/>
      <c r="M50" s="152"/>
      <c r="N50" s="152"/>
      <c r="O50" s="152"/>
      <c r="P50" s="153"/>
      <c r="Q50" s="153"/>
      <c r="R50" s="156">
        <f t="shared" si="35"/>
        <v>0</v>
      </c>
      <c r="S50" s="156">
        <f t="shared" si="36"/>
        <v>0</v>
      </c>
      <c r="U50" s="157">
        <f t="shared" si="43"/>
        <v>0</v>
      </c>
      <c r="W50" s="152"/>
      <c r="X50" s="152"/>
      <c r="Y50" s="152"/>
      <c r="Z50" s="152"/>
      <c r="AA50" s="152"/>
      <c r="AB50" s="152"/>
      <c r="AC50" s="347"/>
      <c r="AD50" s="152"/>
      <c r="AE50" s="152"/>
      <c r="AF50" s="152"/>
      <c r="AG50" s="152"/>
      <c r="AH50" s="152"/>
      <c r="AI50" s="152"/>
      <c r="AJ50" s="347"/>
      <c r="AK50" s="152"/>
      <c r="AL50" s="152"/>
      <c r="AM50" s="295"/>
      <c r="AN50" s="228"/>
      <c r="AO50" s="228"/>
      <c r="AP50" s="228"/>
      <c r="AQ50" s="228"/>
      <c r="AR50" s="228"/>
      <c r="AS50" s="348"/>
      <c r="AT50" s="264">
        <f t="shared" si="39"/>
        <v>0</v>
      </c>
      <c r="AU50" s="259"/>
      <c r="AV50" s="265">
        <f t="shared" si="40"/>
        <v>0</v>
      </c>
      <c r="AX50" s="265">
        <f t="shared" si="44"/>
        <v>0</v>
      </c>
      <c r="AZ50" s="492">
        <f t="shared" si="41"/>
        <v>0</v>
      </c>
      <c r="BB50" s="492">
        <f t="shared" si="42"/>
        <v>0</v>
      </c>
      <c r="BD50" s="265">
        <f t="shared" si="45"/>
        <v>0</v>
      </c>
      <c r="BE50" s="105"/>
      <c r="BF50" s="105"/>
      <c r="BG50" s="105"/>
      <c r="BH50" s="105"/>
      <c r="BI50" s="105"/>
      <c r="BJ50" s="105"/>
    </row>
    <row r="51" spans="2:62" ht="20.100000000000001" hidden="1" customHeight="1" outlineLevel="1">
      <c r="B51" s="212"/>
      <c r="C51" s="908"/>
      <c r="D51" s="909"/>
      <c r="E51" s="909"/>
      <c r="F51" s="910"/>
      <c r="G51" s="890"/>
      <c r="H51" s="891"/>
      <c r="I51" s="152"/>
      <c r="J51" s="152"/>
      <c r="K51" s="152"/>
      <c r="L51" s="152"/>
      <c r="M51" s="152"/>
      <c r="N51" s="152"/>
      <c r="O51" s="152"/>
      <c r="P51" s="153"/>
      <c r="Q51" s="153"/>
      <c r="R51" s="156">
        <f t="shared" si="35"/>
        <v>0</v>
      </c>
      <c r="S51" s="156">
        <f t="shared" si="36"/>
        <v>0</v>
      </c>
      <c r="U51" s="157">
        <f t="shared" si="43"/>
        <v>0</v>
      </c>
      <c r="W51" s="152"/>
      <c r="X51" s="152"/>
      <c r="Y51" s="152"/>
      <c r="Z51" s="152"/>
      <c r="AA51" s="152"/>
      <c r="AB51" s="152"/>
      <c r="AC51" s="347"/>
      <c r="AD51" s="152"/>
      <c r="AE51" s="152"/>
      <c r="AF51" s="152"/>
      <c r="AG51" s="152"/>
      <c r="AH51" s="152"/>
      <c r="AI51" s="152"/>
      <c r="AJ51" s="347"/>
      <c r="AK51" s="152"/>
      <c r="AL51" s="152"/>
      <c r="AM51" s="295"/>
      <c r="AN51" s="228"/>
      <c r="AO51" s="228"/>
      <c r="AP51" s="228"/>
      <c r="AQ51" s="228"/>
      <c r="AR51" s="228"/>
      <c r="AS51" s="348"/>
      <c r="AT51" s="264">
        <f t="shared" si="39"/>
        <v>0</v>
      </c>
      <c r="AU51" s="259"/>
      <c r="AV51" s="265">
        <f t="shared" si="40"/>
        <v>0</v>
      </c>
      <c r="AX51" s="265">
        <f t="shared" si="44"/>
        <v>0</v>
      </c>
      <c r="AZ51" s="492">
        <f t="shared" si="41"/>
        <v>0</v>
      </c>
      <c r="BB51" s="492">
        <f t="shared" si="42"/>
        <v>0</v>
      </c>
      <c r="BD51" s="265">
        <f t="shared" si="45"/>
        <v>0</v>
      </c>
      <c r="BE51" s="105"/>
      <c r="BF51" s="105"/>
      <c r="BG51" s="105"/>
      <c r="BH51" s="105"/>
      <c r="BI51" s="105"/>
      <c r="BJ51" s="105"/>
    </row>
    <row r="52" spans="2:62" ht="20.100000000000001" hidden="1" customHeight="1" outlineLevel="1">
      <c r="B52" s="212"/>
      <c r="C52" s="908"/>
      <c r="D52" s="909"/>
      <c r="E52" s="909"/>
      <c r="F52" s="910"/>
      <c r="G52" s="890"/>
      <c r="H52" s="891"/>
      <c r="I52" s="152"/>
      <c r="J52" s="152"/>
      <c r="K52" s="152"/>
      <c r="L52" s="152"/>
      <c r="M52" s="152"/>
      <c r="N52" s="152"/>
      <c r="O52" s="152"/>
      <c r="P52" s="153"/>
      <c r="Q52" s="153"/>
      <c r="R52" s="156">
        <f t="shared" si="35"/>
        <v>0</v>
      </c>
      <c r="S52" s="156">
        <f t="shared" si="36"/>
        <v>0</v>
      </c>
      <c r="U52" s="157">
        <f t="shared" si="43"/>
        <v>0</v>
      </c>
      <c r="W52" s="152"/>
      <c r="X52" s="152"/>
      <c r="Y52" s="152"/>
      <c r="Z52" s="152"/>
      <c r="AA52" s="152"/>
      <c r="AB52" s="152"/>
      <c r="AC52" s="347"/>
      <c r="AD52" s="152"/>
      <c r="AE52" s="152"/>
      <c r="AF52" s="152"/>
      <c r="AG52" s="152"/>
      <c r="AH52" s="152"/>
      <c r="AI52" s="152"/>
      <c r="AJ52" s="347"/>
      <c r="AK52" s="152"/>
      <c r="AL52" s="152"/>
      <c r="AM52" s="295"/>
      <c r="AN52" s="228"/>
      <c r="AO52" s="228"/>
      <c r="AP52" s="228"/>
      <c r="AQ52" s="228"/>
      <c r="AR52" s="228"/>
      <c r="AS52" s="348"/>
      <c r="AT52" s="264">
        <f t="shared" si="39"/>
        <v>0</v>
      </c>
      <c r="AU52" s="259"/>
      <c r="AV52" s="265">
        <f t="shared" si="40"/>
        <v>0</v>
      </c>
      <c r="AX52" s="265">
        <f t="shared" si="44"/>
        <v>0</v>
      </c>
      <c r="AZ52" s="492">
        <f t="shared" si="41"/>
        <v>0</v>
      </c>
      <c r="BB52" s="492">
        <f t="shared" si="42"/>
        <v>0</v>
      </c>
      <c r="BD52" s="265">
        <f t="shared" si="45"/>
        <v>0</v>
      </c>
      <c r="BE52" s="105"/>
      <c r="BF52" s="105"/>
      <c r="BG52" s="105"/>
      <c r="BH52" s="105"/>
      <c r="BI52" s="105"/>
      <c r="BJ52" s="105"/>
    </row>
    <row r="53" spans="2:62" ht="20.100000000000001" hidden="1" customHeight="1" outlineLevel="1">
      <c r="B53" s="212"/>
      <c r="C53" s="908"/>
      <c r="D53" s="909"/>
      <c r="E53" s="909"/>
      <c r="F53" s="910"/>
      <c r="G53" s="890"/>
      <c r="H53" s="891"/>
      <c r="I53" s="152"/>
      <c r="J53" s="152"/>
      <c r="K53" s="152"/>
      <c r="L53" s="152"/>
      <c r="M53" s="152"/>
      <c r="N53" s="152"/>
      <c r="O53" s="152"/>
      <c r="P53" s="153"/>
      <c r="Q53" s="153"/>
      <c r="R53" s="156">
        <f t="shared" si="35"/>
        <v>0</v>
      </c>
      <c r="S53" s="156">
        <f t="shared" si="36"/>
        <v>0</v>
      </c>
      <c r="U53" s="157">
        <f t="shared" si="43"/>
        <v>0</v>
      </c>
      <c r="W53" s="152"/>
      <c r="X53" s="152"/>
      <c r="Y53" s="152"/>
      <c r="Z53" s="152"/>
      <c r="AA53" s="152"/>
      <c r="AB53" s="152"/>
      <c r="AC53" s="347"/>
      <c r="AD53" s="152"/>
      <c r="AE53" s="152"/>
      <c r="AF53" s="152"/>
      <c r="AG53" s="152"/>
      <c r="AH53" s="152"/>
      <c r="AI53" s="152"/>
      <c r="AJ53" s="347"/>
      <c r="AK53" s="152"/>
      <c r="AL53" s="152"/>
      <c r="AM53" s="295"/>
      <c r="AN53" s="228"/>
      <c r="AO53" s="228"/>
      <c r="AP53" s="228"/>
      <c r="AQ53" s="228"/>
      <c r="AR53" s="228"/>
      <c r="AS53" s="348"/>
      <c r="AT53" s="264">
        <f t="shared" si="39"/>
        <v>0</v>
      </c>
      <c r="AU53" s="259"/>
      <c r="AV53" s="265">
        <f t="shared" si="40"/>
        <v>0</v>
      </c>
      <c r="AX53" s="265">
        <f t="shared" si="44"/>
        <v>0</v>
      </c>
      <c r="AZ53" s="492">
        <f t="shared" si="41"/>
        <v>0</v>
      </c>
      <c r="BB53" s="492">
        <f t="shared" si="42"/>
        <v>0</v>
      </c>
      <c r="BD53" s="265">
        <f t="shared" si="45"/>
        <v>0</v>
      </c>
      <c r="BE53" s="105"/>
      <c r="BF53" s="105"/>
      <c r="BG53" s="105"/>
      <c r="BH53" s="105"/>
      <c r="BI53" s="105"/>
      <c r="BJ53" s="105"/>
    </row>
    <row r="54" spans="2:62" ht="20.100000000000001" hidden="1" customHeight="1" outlineLevel="1">
      <c r="B54" s="212"/>
      <c r="C54" s="908"/>
      <c r="D54" s="909"/>
      <c r="E54" s="909"/>
      <c r="F54" s="910"/>
      <c r="G54" s="890"/>
      <c r="H54" s="891"/>
      <c r="I54" s="152"/>
      <c r="J54" s="152"/>
      <c r="K54" s="152"/>
      <c r="L54" s="152"/>
      <c r="M54" s="152"/>
      <c r="N54" s="152"/>
      <c r="O54" s="152"/>
      <c r="P54" s="153"/>
      <c r="Q54" s="153"/>
      <c r="R54" s="156">
        <f t="shared" si="35"/>
        <v>0</v>
      </c>
      <c r="S54" s="156">
        <f t="shared" si="36"/>
        <v>0</v>
      </c>
      <c r="U54" s="157">
        <f t="shared" si="43"/>
        <v>0</v>
      </c>
      <c r="W54" s="152"/>
      <c r="X54" s="152"/>
      <c r="Y54" s="152"/>
      <c r="Z54" s="152"/>
      <c r="AA54" s="152"/>
      <c r="AB54" s="152"/>
      <c r="AC54" s="347"/>
      <c r="AD54" s="152"/>
      <c r="AE54" s="152"/>
      <c r="AF54" s="152"/>
      <c r="AG54" s="152"/>
      <c r="AH54" s="152"/>
      <c r="AI54" s="152"/>
      <c r="AJ54" s="347"/>
      <c r="AK54" s="152"/>
      <c r="AL54" s="152"/>
      <c r="AM54" s="295"/>
      <c r="AN54" s="228"/>
      <c r="AO54" s="228"/>
      <c r="AP54" s="228"/>
      <c r="AQ54" s="228"/>
      <c r="AR54" s="228"/>
      <c r="AS54" s="348"/>
      <c r="AT54" s="264">
        <f t="shared" si="39"/>
        <v>0</v>
      </c>
      <c r="AU54" s="259"/>
      <c r="AV54" s="265">
        <f t="shared" si="40"/>
        <v>0</v>
      </c>
      <c r="AX54" s="265">
        <f t="shared" si="44"/>
        <v>0</v>
      </c>
      <c r="AZ54" s="492">
        <f t="shared" si="41"/>
        <v>0</v>
      </c>
      <c r="BB54" s="492">
        <f t="shared" si="42"/>
        <v>0</v>
      </c>
      <c r="BD54" s="265">
        <f t="shared" si="45"/>
        <v>0</v>
      </c>
      <c r="BE54" s="105"/>
      <c r="BF54" s="105"/>
      <c r="BG54" s="105"/>
      <c r="BH54" s="105"/>
      <c r="BI54" s="105"/>
      <c r="BJ54" s="105"/>
    </row>
    <row r="55" spans="2:62" ht="20.100000000000001" hidden="1" customHeight="1" outlineLevel="1">
      <c r="B55" s="212"/>
      <c r="C55" s="908"/>
      <c r="D55" s="909"/>
      <c r="E55" s="909"/>
      <c r="F55" s="910"/>
      <c r="G55" s="890"/>
      <c r="H55" s="891"/>
      <c r="I55" s="152"/>
      <c r="J55" s="152"/>
      <c r="K55" s="152"/>
      <c r="L55" s="152"/>
      <c r="M55" s="152"/>
      <c r="N55" s="152"/>
      <c r="O55" s="152"/>
      <c r="P55" s="153"/>
      <c r="Q55" s="153"/>
      <c r="R55" s="156">
        <f t="shared" si="35"/>
        <v>0</v>
      </c>
      <c r="S55" s="156">
        <f t="shared" si="36"/>
        <v>0</v>
      </c>
      <c r="U55" s="157">
        <f t="shared" si="43"/>
        <v>0</v>
      </c>
      <c r="W55" s="152"/>
      <c r="X55" s="152"/>
      <c r="Y55" s="152"/>
      <c r="Z55" s="152"/>
      <c r="AA55" s="152"/>
      <c r="AB55" s="152"/>
      <c r="AC55" s="347"/>
      <c r="AD55" s="152"/>
      <c r="AE55" s="152"/>
      <c r="AF55" s="152"/>
      <c r="AG55" s="152"/>
      <c r="AH55" s="152"/>
      <c r="AI55" s="152"/>
      <c r="AJ55" s="347"/>
      <c r="AK55" s="152"/>
      <c r="AL55" s="152"/>
      <c r="AM55" s="295"/>
      <c r="AN55" s="228"/>
      <c r="AO55" s="228"/>
      <c r="AP55" s="228"/>
      <c r="AQ55" s="228"/>
      <c r="AR55" s="228"/>
      <c r="AS55" s="348"/>
      <c r="AT55" s="264">
        <f t="shared" si="39"/>
        <v>0</v>
      </c>
      <c r="AU55" s="259"/>
      <c r="AV55" s="265">
        <f t="shared" si="40"/>
        <v>0</v>
      </c>
      <c r="AX55" s="265">
        <f t="shared" si="44"/>
        <v>0</v>
      </c>
      <c r="AZ55" s="492">
        <f t="shared" si="41"/>
        <v>0</v>
      </c>
      <c r="BB55" s="492">
        <f t="shared" si="42"/>
        <v>0</v>
      </c>
      <c r="BD55" s="265">
        <f t="shared" si="45"/>
        <v>0</v>
      </c>
      <c r="BE55" s="105"/>
      <c r="BF55" s="105"/>
      <c r="BG55" s="105"/>
      <c r="BH55" s="105"/>
      <c r="BI55" s="105"/>
      <c r="BJ55" s="105"/>
    </row>
    <row r="56" spans="2:62" ht="20.100000000000001" hidden="1" customHeight="1" outlineLevel="1">
      <c r="B56" s="212"/>
      <c r="C56" s="908"/>
      <c r="D56" s="909"/>
      <c r="E56" s="909"/>
      <c r="F56" s="910"/>
      <c r="G56" s="890"/>
      <c r="H56" s="891"/>
      <c r="I56" s="152"/>
      <c r="J56" s="152"/>
      <c r="K56" s="152"/>
      <c r="L56" s="152"/>
      <c r="M56" s="152"/>
      <c r="N56" s="152"/>
      <c r="O56" s="152"/>
      <c r="P56" s="153"/>
      <c r="Q56" s="153"/>
      <c r="R56" s="156">
        <f t="shared" si="35"/>
        <v>0</v>
      </c>
      <c r="S56" s="156">
        <f t="shared" si="36"/>
        <v>0</v>
      </c>
      <c r="U56" s="157">
        <f t="shared" si="43"/>
        <v>0</v>
      </c>
      <c r="W56" s="152"/>
      <c r="X56" s="152"/>
      <c r="Y56" s="152"/>
      <c r="Z56" s="152"/>
      <c r="AA56" s="152"/>
      <c r="AB56" s="152"/>
      <c r="AC56" s="347"/>
      <c r="AD56" s="152"/>
      <c r="AE56" s="152"/>
      <c r="AF56" s="152"/>
      <c r="AG56" s="152"/>
      <c r="AH56" s="152"/>
      <c r="AI56" s="152"/>
      <c r="AJ56" s="347"/>
      <c r="AK56" s="152"/>
      <c r="AL56" s="152"/>
      <c r="AM56" s="295"/>
      <c r="AN56" s="228"/>
      <c r="AO56" s="228"/>
      <c r="AP56" s="228"/>
      <c r="AQ56" s="228"/>
      <c r="AR56" s="228"/>
      <c r="AS56" s="348"/>
      <c r="AT56" s="264">
        <f t="shared" si="39"/>
        <v>0</v>
      </c>
      <c r="AU56" s="259"/>
      <c r="AV56" s="265">
        <f t="shared" si="40"/>
        <v>0</v>
      </c>
      <c r="AX56" s="265">
        <f t="shared" si="44"/>
        <v>0</v>
      </c>
      <c r="AZ56" s="492">
        <f t="shared" si="41"/>
        <v>0</v>
      </c>
      <c r="BB56" s="492">
        <f t="shared" si="42"/>
        <v>0</v>
      </c>
      <c r="BD56" s="265">
        <f t="shared" si="45"/>
        <v>0</v>
      </c>
      <c r="BE56" s="105"/>
      <c r="BF56" s="105"/>
      <c r="BG56" s="105"/>
      <c r="BH56" s="105"/>
      <c r="BI56" s="105"/>
      <c r="BJ56" s="105"/>
    </row>
    <row r="57" spans="2:62" ht="20.100000000000001" hidden="1" customHeight="1" outlineLevel="1">
      <c r="B57" s="212"/>
      <c r="C57" s="908"/>
      <c r="D57" s="909"/>
      <c r="E57" s="909"/>
      <c r="F57" s="910"/>
      <c r="G57" s="890"/>
      <c r="H57" s="891"/>
      <c r="I57" s="152"/>
      <c r="J57" s="152"/>
      <c r="K57" s="152"/>
      <c r="L57" s="152"/>
      <c r="M57" s="152"/>
      <c r="N57" s="152"/>
      <c r="O57" s="152"/>
      <c r="P57" s="153"/>
      <c r="Q57" s="153"/>
      <c r="R57" s="156">
        <f t="shared" si="35"/>
        <v>0</v>
      </c>
      <c r="S57" s="156">
        <f t="shared" si="36"/>
        <v>0</v>
      </c>
      <c r="U57" s="157">
        <f t="shared" si="43"/>
        <v>0</v>
      </c>
      <c r="W57" s="152"/>
      <c r="X57" s="152"/>
      <c r="Y57" s="152"/>
      <c r="Z57" s="152"/>
      <c r="AA57" s="152"/>
      <c r="AB57" s="152"/>
      <c r="AC57" s="347"/>
      <c r="AD57" s="152"/>
      <c r="AE57" s="152"/>
      <c r="AF57" s="152"/>
      <c r="AG57" s="152"/>
      <c r="AH57" s="152"/>
      <c r="AI57" s="152"/>
      <c r="AJ57" s="347"/>
      <c r="AK57" s="152"/>
      <c r="AL57" s="152"/>
      <c r="AM57" s="295"/>
      <c r="AN57" s="228"/>
      <c r="AO57" s="228"/>
      <c r="AP57" s="228"/>
      <c r="AQ57" s="228"/>
      <c r="AR57" s="228"/>
      <c r="AS57" s="348"/>
      <c r="AT57" s="264">
        <f t="shared" si="39"/>
        <v>0</v>
      </c>
      <c r="AU57" s="259"/>
      <c r="AV57" s="265">
        <f t="shared" si="40"/>
        <v>0</v>
      </c>
      <c r="AX57" s="265">
        <f t="shared" si="44"/>
        <v>0</v>
      </c>
      <c r="AZ57" s="492">
        <f t="shared" si="41"/>
        <v>0</v>
      </c>
      <c r="BB57" s="492">
        <f t="shared" si="42"/>
        <v>0</v>
      </c>
      <c r="BD57" s="265">
        <f t="shared" si="45"/>
        <v>0</v>
      </c>
      <c r="BE57" s="105"/>
      <c r="BF57" s="105"/>
      <c r="BG57" s="105"/>
      <c r="BH57" s="105"/>
      <c r="BI57" s="105"/>
      <c r="BJ57" s="105"/>
    </row>
    <row r="58" spans="2:62" ht="20.100000000000001" hidden="1" customHeight="1" outlineLevel="1">
      <c r="B58" s="212"/>
      <c r="C58" s="908"/>
      <c r="D58" s="909"/>
      <c r="E58" s="909"/>
      <c r="F58" s="910"/>
      <c r="G58" s="890"/>
      <c r="H58" s="891"/>
      <c r="I58" s="152"/>
      <c r="J58" s="152"/>
      <c r="K58" s="152"/>
      <c r="L58" s="152"/>
      <c r="M58" s="152"/>
      <c r="N58" s="152"/>
      <c r="O58" s="152"/>
      <c r="P58" s="153"/>
      <c r="Q58" s="153"/>
      <c r="R58" s="156">
        <f t="shared" si="35"/>
        <v>0</v>
      </c>
      <c r="S58" s="156">
        <f t="shared" si="36"/>
        <v>0</v>
      </c>
      <c r="U58" s="157">
        <f t="shared" si="43"/>
        <v>0</v>
      </c>
      <c r="W58" s="152"/>
      <c r="X58" s="152"/>
      <c r="Y58" s="152"/>
      <c r="Z58" s="152"/>
      <c r="AA58" s="152"/>
      <c r="AB58" s="152"/>
      <c r="AC58" s="347"/>
      <c r="AD58" s="152"/>
      <c r="AE58" s="152"/>
      <c r="AF58" s="152"/>
      <c r="AG58" s="152"/>
      <c r="AH58" s="152"/>
      <c r="AI58" s="152"/>
      <c r="AJ58" s="347"/>
      <c r="AK58" s="152"/>
      <c r="AL58" s="152"/>
      <c r="AM58" s="295"/>
      <c r="AN58" s="228"/>
      <c r="AO58" s="228"/>
      <c r="AP58" s="228"/>
      <c r="AQ58" s="228"/>
      <c r="AR58" s="228"/>
      <c r="AS58" s="348"/>
      <c r="AT58" s="264">
        <f t="shared" si="39"/>
        <v>0</v>
      </c>
      <c r="AU58" s="259"/>
      <c r="AV58" s="265">
        <f t="shared" si="40"/>
        <v>0</v>
      </c>
      <c r="AX58" s="265">
        <f t="shared" si="44"/>
        <v>0</v>
      </c>
      <c r="AZ58" s="492">
        <f t="shared" si="41"/>
        <v>0</v>
      </c>
      <c r="BB58" s="492">
        <f t="shared" si="42"/>
        <v>0</v>
      </c>
      <c r="BD58" s="265">
        <f t="shared" si="45"/>
        <v>0</v>
      </c>
      <c r="BE58" s="105"/>
      <c r="BF58" s="105"/>
      <c r="BG58" s="105"/>
      <c r="BH58" s="105"/>
      <c r="BI58" s="105"/>
      <c r="BJ58" s="105"/>
    </row>
    <row r="59" spans="2:62" ht="20.100000000000001" hidden="1" customHeight="1" outlineLevel="1">
      <c r="B59" s="212"/>
      <c r="C59" s="908"/>
      <c r="D59" s="909"/>
      <c r="E59" s="909"/>
      <c r="F59" s="910"/>
      <c r="G59" s="890"/>
      <c r="H59" s="891"/>
      <c r="I59" s="152"/>
      <c r="J59" s="152"/>
      <c r="K59" s="152"/>
      <c r="L59" s="152"/>
      <c r="M59" s="152"/>
      <c r="N59" s="152"/>
      <c r="O59" s="152"/>
      <c r="P59" s="153"/>
      <c r="Q59" s="153"/>
      <c r="R59" s="156">
        <f t="shared" si="35"/>
        <v>0</v>
      </c>
      <c r="S59" s="156">
        <f t="shared" si="36"/>
        <v>0</v>
      </c>
      <c r="U59" s="157">
        <f t="shared" si="43"/>
        <v>0</v>
      </c>
      <c r="W59" s="152"/>
      <c r="X59" s="152"/>
      <c r="Y59" s="152"/>
      <c r="Z59" s="152"/>
      <c r="AA59" s="152"/>
      <c r="AB59" s="152"/>
      <c r="AC59" s="347"/>
      <c r="AD59" s="152"/>
      <c r="AE59" s="152"/>
      <c r="AF59" s="152"/>
      <c r="AG59" s="152"/>
      <c r="AH59" s="152"/>
      <c r="AI59" s="152"/>
      <c r="AJ59" s="347"/>
      <c r="AK59" s="152"/>
      <c r="AL59" s="152"/>
      <c r="AM59" s="295"/>
      <c r="AN59" s="228"/>
      <c r="AO59" s="228"/>
      <c r="AP59" s="228"/>
      <c r="AQ59" s="228"/>
      <c r="AR59" s="228"/>
      <c r="AS59" s="348"/>
      <c r="AT59" s="264">
        <f t="shared" si="39"/>
        <v>0</v>
      </c>
      <c r="AU59" s="259"/>
      <c r="AV59" s="265">
        <f t="shared" si="40"/>
        <v>0</v>
      </c>
      <c r="AX59" s="265">
        <f t="shared" si="44"/>
        <v>0</v>
      </c>
      <c r="AZ59" s="492">
        <f t="shared" si="41"/>
        <v>0</v>
      </c>
      <c r="BB59" s="492">
        <f t="shared" si="42"/>
        <v>0</v>
      </c>
      <c r="BD59" s="265">
        <f t="shared" si="45"/>
        <v>0</v>
      </c>
      <c r="BE59" s="105"/>
      <c r="BF59" s="105"/>
      <c r="BG59" s="105"/>
      <c r="BH59" s="105"/>
      <c r="BI59" s="105"/>
      <c r="BJ59" s="105"/>
    </row>
    <row r="60" spans="2:62" ht="20.100000000000001" hidden="1" customHeight="1" outlineLevel="1">
      <c r="B60" s="212"/>
      <c r="C60" s="908"/>
      <c r="D60" s="909"/>
      <c r="E60" s="909"/>
      <c r="F60" s="910"/>
      <c r="G60" s="890"/>
      <c r="H60" s="891"/>
      <c r="I60" s="152"/>
      <c r="J60" s="152"/>
      <c r="K60" s="152"/>
      <c r="L60" s="152"/>
      <c r="M60" s="152"/>
      <c r="N60" s="152"/>
      <c r="O60" s="152"/>
      <c r="P60" s="153"/>
      <c r="Q60" s="153"/>
      <c r="R60" s="156">
        <f t="shared" si="35"/>
        <v>0</v>
      </c>
      <c r="S60" s="156">
        <f t="shared" si="36"/>
        <v>0</v>
      </c>
      <c r="U60" s="157">
        <f t="shared" si="43"/>
        <v>0</v>
      </c>
      <c r="W60" s="152"/>
      <c r="X60" s="152"/>
      <c r="Y60" s="152"/>
      <c r="Z60" s="152"/>
      <c r="AA60" s="152"/>
      <c r="AB60" s="152"/>
      <c r="AC60" s="347"/>
      <c r="AD60" s="152"/>
      <c r="AE60" s="152"/>
      <c r="AF60" s="152"/>
      <c r="AG60" s="152"/>
      <c r="AH60" s="152"/>
      <c r="AI60" s="152"/>
      <c r="AJ60" s="347"/>
      <c r="AK60" s="152"/>
      <c r="AL60" s="152"/>
      <c r="AM60" s="295"/>
      <c r="AN60" s="228"/>
      <c r="AO60" s="228"/>
      <c r="AP60" s="228"/>
      <c r="AQ60" s="228"/>
      <c r="AR60" s="228"/>
      <c r="AS60" s="348"/>
      <c r="AT60" s="264">
        <f t="shared" si="39"/>
        <v>0</v>
      </c>
      <c r="AU60" s="259"/>
      <c r="AV60" s="265">
        <f t="shared" si="40"/>
        <v>0</v>
      </c>
      <c r="AX60" s="265">
        <f t="shared" si="44"/>
        <v>0</v>
      </c>
      <c r="AZ60" s="492">
        <f t="shared" si="41"/>
        <v>0</v>
      </c>
      <c r="BB60" s="492">
        <f t="shared" si="42"/>
        <v>0</v>
      </c>
      <c r="BD60" s="265">
        <f t="shared" si="45"/>
        <v>0</v>
      </c>
      <c r="BE60" s="105"/>
      <c r="BF60" s="105"/>
      <c r="BG60" s="105"/>
      <c r="BH60" s="105"/>
      <c r="BI60" s="105"/>
      <c r="BJ60" s="105"/>
    </row>
    <row r="61" spans="2:62" ht="20.100000000000001" hidden="1" customHeight="1" outlineLevel="1">
      <c r="B61" s="212"/>
      <c r="C61" s="908"/>
      <c r="D61" s="909"/>
      <c r="E61" s="909"/>
      <c r="F61" s="910"/>
      <c r="G61" s="890"/>
      <c r="H61" s="891"/>
      <c r="I61" s="152"/>
      <c r="J61" s="152"/>
      <c r="K61" s="152"/>
      <c r="L61" s="152"/>
      <c r="M61" s="152"/>
      <c r="N61" s="152"/>
      <c r="O61" s="152"/>
      <c r="P61" s="153"/>
      <c r="Q61" s="153"/>
      <c r="R61" s="156">
        <f t="shared" si="35"/>
        <v>0</v>
      </c>
      <c r="S61" s="156">
        <f t="shared" si="36"/>
        <v>0</v>
      </c>
      <c r="U61" s="157">
        <f t="shared" si="43"/>
        <v>0</v>
      </c>
      <c r="W61" s="152"/>
      <c r="X61" s="152"/>
      <c r="Y61" s="152"/>
      <c r="Z61" s="152"/>
      <c r="AA61" s="152"/>
      <c r="AB61" s="152"/>
      <c r="AC61" s="347"/>
      <c r="AD61" s="152"/>
      <c r="AE61" s="152"/>
      <c r="AF61" s="152"/>
      <c r="AG61" s="152"/>
      <c r="AH61" s="152"/>
      <c r="AI61" s="152"/>
      <c r="AJ61" s="347"/>
      <c r="AK61" s="152"/>
      <c r="AL61" s="152"/>
      <c r="AM61" s="295"/>
      <c r="AN61" s="228"/>
      <c r="AO61" s="228"/>
      <c r="AP61" s="228"/>
      <c r="AQ61" s="228"/>
      <c r="AR61" s="228"/>
      <c r="AS61" s="348"/>
      <c r="AT61" s="264">
        <f t="shared" si="39"/>
        <v>0</v>
      </c>
      <c r="AU61" s="259"/>
      <c r="AV61" s="265">
        <f t="shared" si="40"/>
        <v>0</v>
      </c>
      <c r="AX61" s="265">
        <f t="shared" si="44"/>
        <v>0</v>
      </c>
      <c r="AZ61" s="492">
        <f t="shared" si="41"/>
        <v>0</v>
      </c>
      <c r="BB61" s="492">
        <f t="shared" si="42"/>
        <v>0</v>
      </c>
      <c r="BD61" s="265">
        <f t="shared" si="45"/>
        <v>0</v>
      </c>
      <c r="BE61" s="105"/>
      <c r="BF61" s="105"/>
      <c r="BG61" s="105"/>
      <c r="BH61" s="105"/>
      <c r="BI61" s="105"/>
      <c r="BJ61" s="105"/>
    </row>
    <row r="62" spans="2:62" ht="9.9499999999999993" hidden="1" customHeight="1" outlineLevel="1">
      <c r="B62" s="101"/>
      <c r="C62" s="208"/>
      <c r="D62" s="208"/>
      <c r="E62" s="208"/>
      <c r="F62" s="208"/>
      <c r="G62" s="237"/>
      <c r="H62" s="207"/>
      <c r="I62" s="257"/>
      <c r="J62" s="257"/>
      <c r="K62" s="257"/>
      <c r="L62" s="257"/>
      <c r="M62" s="257"/>
      <c r="N62" s="257"/>
      <c r="O62" s="257"/>
      <c r="P62" s="256"/>
      <c r="Q62" s="102"/>
      <c r="R62" s="102"/>
      <c r="S62" s="102"/>
      <c r="U62" s="98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Z62" s="493"/>
      <c r="BE62" s="105"/>
      <c r="BF62" s="105"/>
      <c r="BG62" s="105"/>
      <c r="BH62" s="105"/>
      <c r="BI62" s="105"/>
      <c r="BJ62" s="105"/>
    </row>
    <row r="63" spans="2:62" ht="20.100000000000001" customHeight="1" collapsed="1">
      <c r="B63" s="179">
        <f>B46+1</f>
        <v>4</v>
      </c>
      <c r="C63" s="916"/>
      <c r="D63" s="917"/>
      <c r="E63" s="917"/>
      <c r="F63" s="918"/>
      <c r="G63" s="429"/>
      <c r="H63" s="206">
        <v>1</v>
      </c>
      <c r="I63" s="642">
        <f t="shared" ref="I63" si="46">$H63*SUM(I64:I78)</f>
        <v>0</v>
      </c>
      <c r="J63" s="643">
        <f t="shared" ref="J63:O63" si="47">$H63*SUM(J64:J78)</f>
        <v>0</v>
      </c>
      <c r="K63" s="644">
        <f t="shared" si="47"/>
        <v>0</v>
      </c>
      <c r="L63" s="645">
        <f t="shared" si="47"/>
        <v>0</v>
      </c>
      <c r="M63" s="645">
        <f t="shared" si="47"/>
        <v>0</v>
      </c>
      <c r="N63" s="644">
        <f t="shared" si="47"/>
        <v>0</v>
      </c>
      <c r="O63" s="642">
        <f t="shared" si="47"/>
        <v>0</v>
      </c>
      <c r="P63" s="209">
        <f t="shared" ref="P63:Q63" si="48">$H63*SUM(P64:P78)</f>
        <v>0</v>
      </c>
      <c r="Q63" s="210">
        <f t="shared" si="48"/>
        <v>0</v>
      </c>
      <c r="R63" s="136">
        <f t="shared" ref="R63:R78" si="49">P63*(1+Gewinn)*(1+SicherheitAngebot)</f>
        <v>0</v>
      </c>
      <c r="S63" s="137">
        <f t="shared" ref="S63:S78" si="50">Q63*(1+MGKZ)*(1+Gewinn)*(1+SicherheitAngebot)</f>
        <v>0</v>
      </c>
      <c r="U63" s="10">
        <f>I63*$I$7+J63*$J$7+K63*$K$7+L63*$L$7+M63*$M$7+N63*$N$7+O63*$O$7+R63+S63</f>
        <v>0</v>
      </c>
      <c r="W63" s="646">
        <f t="shared" ref="W63:AB63" si="51">$H63*SUM(W64:W78)</f>
        <v>0</v>
      </c>
      <c r="X63" s="647">
        <f t="shared" si="51"/>
        <v>0</v>
      </c>
      <c r="Y63" s="648">
        <f t="shared" si="51"/>
        <v>0</v>
      </c>
      <c r="Z63" s="649">
        <f t="shared" si="51"/>
        <v>0</v>
      </c>
      <c r="AA63" s="648">
        <f t="shared" si="51"/>
        <v>0</v>
      </c>
      <c r="AB63" s="646">
        <f t="shared" si="51"/>
        <v>0</v>
      </c>
      <c r="AC63" s="258"/>
      <c r="AD63" s="646">
        <f t="shared" ref="AD63:AM63" si="52">$H63*SUM(AD64:AD78)</f>
        <v>0</v>
      </c>
      <c r="AE63" s="647">
        <f t="shared" si="52"/>
        <v>0</v>
      </c>
      <c r="AF63" s="648">
        <f t="shared" si="52"/>
        <v>0</v>
      </c>
      <c r="AG63" s="649">
        <f t="shared" si="52"/>
        <v>0</v>
      </c>
      <c r="AH63" s="648">
        <f t="shared" si="52"/>
        <v>0</v>
      </c>
      <c r="AI63" s="646">
        <f t="shared" si="52"/>
        <v>0</v>
      </c>
      <c r="AJ63" s="258"/>
      <c r="AK63" s="653">
        <f t="shared" si="52"/>
        <v>0</v>
      </c>
      <c r="AL63" s="653">
        <f t="shared" si="52"/>
        <v>0</v>
      </c>
      <c r="AM63" s="653">
        <f t="shared" si="52"/>
        <v>0</v>
      </c>
      <c r="AN63" s="227">
        <f>$H63*SUM(AN64:AN78)*(1+Gewinn)*(1+SicherheitAngebot)</f>
        <v>0</v>
      </c>
      <c r="AO63" s="227">
        <f>$H63*SUM(AO64:AO78)*(1+Gewinn)*(1+SicherheitAngebot)</f>
        <v>0</v>
      </c>
      <c r="AP63" s="227">
        <f>$H63*SUM(AP64:AP78)*(1+Gewinn)*(1+SicherheitAngebot)</f>
        <v>0</v>
      </c>
      <c r="AQ63" s="227">
        <f>$H63*SUM(AQ64:AQ78)*(1+Gewinn)*(1+SicherheitAngebot)</f>
        <v>0</v>
      </c>
      <c r="AR63" s="227">
        <f>$H63*SUM(AR64:AR78)*(1+Gewinn)*(1+SicherheitAngebot)</f>
        <v>0</v>
      </c>
      <c r="AS63" s="262"/>
      <c r="AT63" s="263">
        <f t="shared" si="39"/>
        <v>0</v>
      </c>
      <c r="AU63" s="259"/>
      <c r="AV63" s="491">
        <f>AK63*$AK$7+AL63*$AL$7+AM63*$AM$7+SUM(AN63:AR63)+AT63/Zuschläge_IBN+AT63</f>
        <v>0</v>
      </c>
      <c r="AX63" s="685">
        <f>U63+AV63</f>
        <v>0</v>
      </c>
      <c r="AZ63" s="490">
        <f>IF(H63&gt;0,U63/(1+SicherheitAngebot)*(1+Sicherheit),0)</f>
        <v>0</v>
      </c>
      <c r="BB63" s="490">
        <f>IF(H63&gt;0,AV63/(1+SicherheitAngebot)*(1+Sicherheit),0)</f>
        <v>0</v>
      </c>
      <c r="BD63" s="490">
        <f>AZ63+BB63</f>
        <v>0</v>
      </c>
      <c r="BE63" s="105"/>
      <c r="BF63" s="105"/>
      <c r="BG63" s="105"/>
      <c r="BH63" s="105"/>
      <c r="BI63" s="105"/>
      <c r="BJ63" s="105"/>
    </row>
    <row r="64" spans="2:62" ht="20.100000000000001" hidden="1" customHeight="1" outlineLevel="1">
      <c r="B64" s="211"/>
      <c r="C64" s="908"/>
      <c r="D64" s="909"/>
      <c r="E64" s="909"/>
      <c r="F64" s="910"/>
      <c r="G64" s="890"/>
      <c r="H64" s="901"/>
      <c r="I64" s="152"/>
      <c r="J64" s="152"/>
      <c r="K64" s="152"/>
      <c r="L64" s="152"/>
      <c r="M64" s="152"/>
      <c r="N64" s="152"/>
      <c r="O64" s="152"/>
      <c r="P64" s="153"/>
      <c r="Q64" s="153"/>
      <c r="R64" s="156">
        <f t="shared" si="49"/>
        <v>0</v>
      </c>
      <c r="S64" s="156">
        <f t="shared" si="50"/>
        <v>0</v>
      </c>
      <c r="U64" s="157">
        <f>I64*$I$7+J64*$J$7+K64*$K$7+L64*$L$7+M64*$M$7+N64*$N$7+O64*$O$7+R64+S64</f>
        <v>0</v>
      </c>
      <c r="W64" s="152"/>
      <c r="X64" s="152"/>
      <c r="Y64" s="152"/>
      <c r="Z64" s="152"/>
      <c r="AA64" s="152"/>
      <c r="AB64" s="152"/>
      <c r="AC64" s="347"/>
      <c r="AD64" s="152"/>
      <c r="AE64" s="152"/>
      <c r="AF64" s="152"/>
      <c r="AG64" s="152"/>
      <c r="AH64" s="152"/>
      <c r="AI64" s="152"/>
      <c r="AJ64" s="347"/>
      <c r="AK64" s="152"/>
      <c r="AL64" s="152"/>
      <c r="AM64" s="295"/>
      <c r="AN64" s="228"/>
      <c r="AO64" s="228"/>
      <c r="AP64" s="228"/>
      <c r="AQ64" s="228"/>
      <c r="AR64" s="228"/>
      <c r="AS64" s="348"/>
      <c r="AT64" s="264">
        <f t="shared" si="39"/>
        <v>0</v>
      </c>
      <c r="AU64" s="259"/>
      <c r="AV64" s="265">
        <f t="shared" ref="AV64:AV78" si="53">AK64*$AK$7+AL64*$AL$7+AM64*$AM$7+SUM(AN64:AR64)*(1+Gewinn)*(1+SicherheitAngebot)+AT64/Zuschläge_IBN+AT64</f>
        <v>0</v>
      </c>
      <c r="AX64" s="265">
        <f>U64+AV64</f>
        <v>0</v>
      </c>
      <c r="AZ64" s="492">
        <f t="shared" ref="AZ64:AZ78" si="54">U64/(1+SicherheitAngebot)*(1+Sicherheit)</f>
        <v>0</v>
      </c>
      <c r="BB64" s="492">
        <f t="shared" ref="BB64:BB78" si="55">AV64/(1+SicherheitAngebot)*(1+Sicherheit)</f>
        <v>0</v>
      </c>
      <c r="BD64" s="265">
        <f>AZ64+BB64</f>
        <v>0</v>
      </c>
      <c r="BE64" s="105"/>
      <c r="BF64" s="105"/>
      <c r="BG64" s="105"/>
      <c r="BH64" s="105"/>
      <c r="BI64" s="105"/>
      <c r="BJ64" s="105"/>
    </row>
    <row r="65" spans="2:62" ht="20.100000000000001" hidden="1" customHeight="1" outlineLevel="1">
      <c r="B65" s="212"/>
      <c r="C65" s="908"/>
      <c r="D65" s="909"/>
      <c r="E65" s="909"/>
      <c r="F65" s="910"/>
      <c r="G65" s="890"/>
      <c r="H65" s="891"/>
      <c r="I65" s="152"/>
      <c r="J65" s="152"/>
      <c r="K65" s="152"/>
      <c r="L65" s="152"/>
      <c r="M65" s="152"/>
      <c r="N65" s="152"/>
      <c r="O65" s="152"/>
      <c r="P65" s="153"/>
      <c r="Q65" s="153"/>
      <c r="R65" s="156">
        <f t="shared" si="49"/>
        <v>0</v>
      </c>
      <c r="S65" s="156">
        <f t="shared" si="50"/>
        <v>0</v>
      </c>
      <c r="U65" s="157">
        <f t="shared" ref="U65:U78" si="56">I65*$I$7+J65*$J$7+K65*$K$7+L65*$L$7+M65*$M$7+N65*$N$7+O65*$O$7+R65+S65</f>
        <v>0</v>
      </c>
      <c r="W65" s="152"/>
      <c r="X65" s="152"/>
      <c r="Y65" s="152"/>
      <c r="Z65" s="152"/>
      <c r="AA65" s="152"/>
      <c r="AB65" s="152"/>
      <c r="AC65" s="347"/>
      <c r="AD65" s="152"/>
      <c r="AE65" s="152"/>
      <c r="AF65" s="152"/>
      <c r="AG65" s="152"/>
      <c r="AH65" s="152"/>
      <c r="AI65" s="152"/>
      <c r="AJ65" s="347"/>
      <c r="AK65" s="152"/>
      <c r="AL65" s="152"/>
      <c r="AM65" s="295"/>
      <c r="AN65" s="228"/>
      <c r="AO65" s="228"/>
      <c r="AP65" s="228"/>
      <c r="AQ65" s="228"/>
      <c r="AR65" s="228"/>
      <c r="AS65" s="348"/>
      <c r="AT65" s="264">
        <f t="shared" si="39"/>
        <v>0</v>
      </c>
      <c r="AU65" s="259"/>
      <c r="AV65" s="265">
        <f t="shared" si="53"/>
        <v>0</v>
      </c>
      <c r="AX65" s="265">
        <f t="shared" ref="AX65:AX78" si="57">U65+AV65</f>
        <v>0</v>
      </c>
      <c r="AZ65" s="492">
        <f t="shared" si="54"/>
        <v>0</v>
      </c>
      <c r="BB65" s="492">
        <f t="shared" si="55"/>
        <v>0</v>
      </c>
      <c r="BD65" s="265">
        <f t="shared" ref="BD65:BD78" si="58">AZ65+BB65</f>
        <v>0</v>
      </c>
      <c r="BE65" s="105"/>
      <c r="BF65" s="105"/>
      <c r="BG65" s="105"/>
      <c r="BH65" s="105"/>
      <c r="BI65" s="105"/>
      <c r="BJ65" s="105"/>
    </row>
    <row r="66" spans="2:62" ht="20.100000000000001" hidden="1" customHeight="1" outlineLevel="1">
      <c r="B66" s="212"/>
      <c r="C66" s="908"/>
      <c r="D66" s="909"/>
      <c r="E66" s="909"/>
      <c r="F66" s="910"/>
      <c r="G66" s="890"/>
      <c r="H66" s="891"/>
      <c r="I66" s="152"/>
      <c r="J66" s="152"/>
      <c r="K66" s="152"/>
      <c r="L66" s="152"/>
      <c r="M66" s="152"/>
      <c r="N66" s="152"/>
      <c r="O66" s="152"/>
      <c r="P66" s="153"/>
      <c r="Q66" s="153"/>
      <c r="R66" s="156">
        <f t="shared" si="49"/>
        <v>0</v>
      </c>
      <c r="S66" s="156">
        <f t="shared" si="50"/>
        <v>0</v>
      </c>
      <c r="U66" s="157">
        <f t="shared" si="56"/>
        <v>0</v>
      </c>
      <c r="W66" s="152"/>
      <c r="X66" s="152"/>
      <c r="Y66" s="152"/>
      <c r="Z66" s="152"/>
      <c r="AA66" s="152"/>
      <c r="AB66" s="152"/>
      <c r="AC66" s="347"/>
      <c r="AD66" s="152"/>
      <c r="AE66" s="152"/>
      <c r="AF66" s="152"/>
      <c r="AG66" s="152"/>
      <c r="AH66" s="152"/>
      <c r="AI66" s="152"/>
      <c r="AJ66" s="347"/>
      <c r="AK66" s="152"/>
      <c r="AL66" s="152"/>
      <c r="AM66" s="295"/>
      <c r="AN66" s="228"/>
      <c r="AO66" s="228"/>
      <c r="AP66" s="228"/>
      <c r="AQ66" s="228"/>
      <c r="AR66" s="228"/>
      <c r="AS66" s="348"/>
      <c r="AT66" s="264">
        <f t="shared" si="39"/>
        <v>0</v>
      </c>
      <c r="AU66" s="259"/>
      <c r="AV66" s="265">
        <f t="shared" si="53"/>
        <v>0</v>
      </c>
      <c r="AX66" s="265">
        <f t="shared" si="57"/>
        <v>0</v>
      </c>
      <c r="AZ66" s="492">
        <f t="shared" si="54"/>
        <v>0</v>
      </c>
      <c r="BB66" s="492">
        <f t="shared" si="55"/>
        <v>0</v>
      </c>
      <c r="BD66" s="265">
        <f t="shared" si="58"/>
        <v>0</v>
      </c>
      <c r="BE66" s="105"/>
      <c r="BF66" s="105"/>
      <c r="BG66" s="105"/>
      <c r="BH66" s="105"/>
      <c r="BI66" s="105"/>
      <c r="BJ66" s="105"/>
    </row>
    <row r="67" spans="2:62" ht="20.100000000000001" hidden="1" customHeight="1" outlineLevel="1">
      <c r="B67" s="212"/>
      <c r="C67" s="908"/>
      <c r="D67" s="909"/>
      <c r="E67" s="909"/>
      <c r="F67" s="910"/>
      <c r="G67" s="890"/>
      <c r="H67" s="891"/>
      <c r="I67" s="152"/>
      <c r="J67" s="152"/>
      <c r="K67" s="152"/>
      <c r="L67" s="152"/>
      <c r="M67" s="152"/>
      <c r="N67" s="152"/>
      <c r="O67" s="152"/>
      <c r="P67" s="153"/>
      <c r="Q67" s="153"/>
      <c r="R67" s="156">
        <f t="shared" si="49"/>
        <v>0</v>
      </c>
      <c r="S67" s="156">
        <f t="shared" si="50"/>
        <v>0</v>
      </c>
      <c r="U67" s="157">
        <f t="shared" si="56"/>
        <v>0</v>
      </c>
      <c r="W67" s="152"/>
      <c r="X67" s="152"/>
      <c r="Y67" s="152"/>
      <c r="Z67" s="152"/>
      <c r="AA67" s="152"/>
      <c r="AB67" s="152"/>
      <c r="AC67" s="347"/>
      <c r="AD67" s="152"/>
      <c r="AE67" s="152"/>
      <c r="AF67" s="152"/>
      <c r="AG67" s="152"/>
      <c r="AH67" s="152"/>
      <c r="AI67" s="152"/>
      <c r="AJ67" s="347"/>
      <c r="AK67" s="152"/>
      <c r="AL67" s="152"/>
      <c r="AM67" s="295"/>
      <c r="AN67" s="228"/>
      <c r="AO67" s="228"/>
      <c r="AP67" s="228"/>
      <c r="AQ67" s="228"/>
      <c r="AR67" s="228"/>
      <c r="AS67" s="348"/>
      <c r="AT67" s="264">
        <f t="shared" si="39"/>
        <v>0</v>
      </c>
      <c r="AU67" s="259"/>
      <c r="AV67" s="265">
        <f t="shared" si="53"/>
        <v>0</v>
      </c>
      <c r="AX67" s="265">
        <f t="shared" si="57"/>
        <v>0</v>
      </c>
      <c r="AZ67" s="492">
        <f t="shared" si="54"/>
        <v>0</v>
      </c>
      <c r="BB67" s="492">
        <f t="shared" si="55"/>
        <v>0</v>
      </c>
      <c r="BD67" s="265">
        <f t="shared" si="58"/>
        <v>0</v>
      </c>
      <c r="BE67" s="105"/>
      <c r="BF67" s="105"/>
      <c r="BG67" s="105"/>
      <c r="BH67" s="105"/>
      <c r="BI67" s="105"/>
      <c r="BJ67" s="105"/>
    </row>
    <row r="68" spans="2:62" ht="20.100000000000001" hidden="1" customHeight="1" outlineLevel="1">
      <c r="B68" s="212"/>
      <c r="C68" s="908"/>
      <c r="D68" s="909"/>
      <c r="E68" s="909"/>
      <c r="F68" s="910"/>
      <c r="G68" s="890"/>
      <c r="H68" s="891"/>
      <c r="I68" s="152"/>
      <c r="J68" s="152"/>
      <c r="K68" s="152"/>
      <c r="L68" s="152"/>
      <c r="M68" s="152"/>
      <c r="N68" s="152"/>
      <c r="O68" s="152"/>
      <c r="P68" s="153"/>
      <c r="Q68" s="153"/>
      <c r="R68" s="156">
        <f t="shared" si="49"/>
        <v>0</v>
      </c>
      <c r="S68" s="156">
        <f t="shared" si="50"/>
        <v>0</v>
      </c>
      <c r="U68" s="157">
        <f t="shared" si="56"/>
        <v>0</v>
      </c>
      <c r="W68" s="152"/>
      <c r="X68" s="152"/>
      <c r="Y68" s="152"/>
      <c r="Z68" s="152"/>
      <c r="AA68" s="152"/>
      <c r="AB68" s="152"/>
      <c r="AC68" s="347"/>
      <c r="AD68" s="152"/>
      <c r="AE68" s="152"/>
      <c r="AF68" s="152"/>
      <c r="AG68" s="152"/>
      <c r="AH68" s="152"/>
      <c r="AI68" s="152"/>
      <c r="AJ68" s="347"/>
      <c r="AK68" s="152"/>
      <c r="AL68" s="152"/>
      <c r="AM68" s="295"/>
      <c r="AN68" s="228"/>
      <c r="AO68" s="228"/>
      <c r="AP68" s="228"/>
      <c r="AQ68" s="228"/>
      <c r="AR68" s="228"/>
      <c r="AS68" s="348"/>
      <c r="AT68" s="264">
        <f t="shared" si="39"/>
        <v>0</v>
      </c>
      <c r="AU68" s="259"/>
      <c r="AV68" s="265">
        <f t="shared" si="53"/>
        <v>0</v>
      </c>
      <c r="AX68" s="265">
        <f t="shared" si="57"/>
        <v>0</v>
      </c>
      <c r="AZ68" s="492">
        <f t="shared" si="54"/>
        <v>0</v>
      </c>
      <c r="BB68" s="492">
        <f t="shared" si="55"/>
        <v>0</v>
      </c>
      <c r="BD68" s="265">
        <f t="shared" si="58"/>
        <v>0</v>
      </c>
      <c r="BE68" s="105"/>
      <c r="BF68" s="105"/>
      <c r="BG68" s="105"/>
      <c r="BH68" s="105"/>
      <c r="BI68" s="105"/>
      <c r="BJ68" s="105"/>
    </row>
    <row r="69" spans="2:62" ht="20.100000000000001" hidden="1" customHeight="1" outlineLevel="1">
      <c r="B69" s="212"/>
      <c r="C69" s="908"/>
      <c r="D69" s="909"/>
      <c r="E69" s="909"/>
      <c r="F69" s="910"/>
      <c r="G69" s="890"/>
      <c r="H69" s="891"/>
      <c r="I69" s="152"/>
      <c r="J69" s="152"/>
      <c r="K69" s="152"/>
      <c r="L69" s="152"/>
      <c r="M69" s="152"/>
      <c r="N69" s="152"/>
      <c r="O69" s="152"/>
      <c r="P69" s="153"/>
      <c r="Q69" s="153"/>
      <c r="R69" s="156">
        <f t="shared" si="49"/>
        <v>0</v>
      </c>
      <c r="S69" s="156">
        <f t="shared" si="50"/>
        <v>0</v>
      </c>
      <c r="U69" s="157">
        <f t="shared" si="56"/>
        <v>0</v>
      </c>
      <c r="W69" s="152"/>
      <c r="X69" s="152"/>
      <c r="Y69" s="152"/>
      <c r="Z69" s="152"/>
      <c r="AA69" s="152"/>
      <c r="AB69" s="152"/>
      <c r="AC69" s="347"/>
      <c r="AD69" s="152"/>
      <c r="AE69" s="152"/>
      <c r="AF69" s="152"/>
      <c r="AG69" s="152"/>
      <c r="AH69" s="152"/>
      <c r="AI69" s="152"/>
      <c r="AJ69" s="347"/>
      <c r="AK69" s="152"/>
      <c r="AL69" s="152"/>
      <c r="AM69" s="295"/>
      <c r="AN69" s="228"/>
      <c r="AO69" s="228"/>
      <c r="AP69" s="228"/>
      <c r="AQ69" s="228"/>
      <c r="AR69" s="228"/>
      <c r="AS69" s="348"/>
      <c r="AT69" s="264">
        <f t="shared" si="39"/>
        <v>0</v>
      </c>
      <c r="AU69" s="259"/>
      <c r="AV69" s="265">
        <f t="shared" si="53"/>
        <v>0</v>
      </c>
      <c r="AX69" s="265">
        <f t="shared" si="57"/>
        <v>0</v>
      </c>
      <c r="AZ69" s="492">
        <f t="shared" si="54"/>
        <v>0</v>
      </c>
      <c r="BB69" s="492">
        <f t="shared" si="55"/>
        <v>0</v>
      </c>
      <c r="BD69" s="265">
        <f t="shared" si="58"/>
        <v>0</v>
      </c>
      <c r="BE69" s="105"/>
      <c r="BF69" s="105"/>
      <c r="BG69" s="105"/>
      <c r="BH69" s="105"/>
      <c r="BI69" s="105"/>
      <c r="BJ69" s="105"/>
    </row>
    <row r="70" spans="2:62" ht="20.100000000000001" hidden="1" customHeight="1" outlineLevel="1">
      <c r="B70" s="212"/>
      <c r="C70" s="908"/>
      <c r="D70" s="909"/>
      <c r="E70" s="909"/>
      <c r="F70" s="910"/>
      <c r="G70" s="890"/>
      <c r="H70" s="891"/>
      <c r="I70" s="152"/>
      <c r="J70" s="152"/>
      <c r="K70" s="152"/>
      <c r="L70" s="152"/>
      <c r="M70" s="152"/>
      <c r="N70" s="152"/>
      <c r="O70" s="152"/>
      <c r="P70" s="153"/>
      <c r="Q70" s="153"/>
      <c r="R70" s="156">
        <f t="shared" si="49"/>
        <v>0</v>
      </c>
      <c r="S70" s="156">
        <f t="shared" si="50"/>
        <v>0</v>
      </c>
      <c r="U70" s="157">
        <f t="shared" si="56"/>
        <v>0</v>
      </c>
      <c r="W70" s="152"/>
      <c r="X70" s="152"/>
      <c r="Y70" s="152"/>
      <c r="Z70" s="152"/>
      <c r="AA70" s="152"/>
      <c r="AB70" s="152"/>
      <c r="AC70" s="347"/>
      <c r="AD70" s="152"/>
      <c r="AE70" s="152"/>
      <c r="AF70" s="152"/>
      <c r="AG70" s="152"/>
      <c r="AH70" s="152"/>
      <c r="AI70" s="152"/>
      <c r="AJ70" s="347"/>
      <c r="AK70" s="152"/>
      <c r="AL70" s="152"/>
      <c r="AM70" s="295"/>
      <c r="AN70" s="228"/>
      <c r="AO70" s="228"/>
      <c r="AP70" s="228"/>
      <c r="AQ70" s="228"/>
      <c r="AR70" s="228"/>
      <c r="AS70" s="348"/>
      <c r="AT70" s="264">
        <f t="shared" si="39"/>
        <v>0</v>
      </c>
      <c r="AU70" s="259"/>
      <c r="AV70" s="265">
        <f t="shared" si="53"/>
        <v>0</v>
      </c>
      <c r="AX70" s="265">
        <f t="shared" si="57"/>
        <v>0</v>
      </c>
      <c r="AZ70" s="492">
        <f t="shared" si="54"/>
        <v>0</v>
      </c>
      <c r="BB70" s="492">
        <f t="shared" si="55"/>
        <v>0</v>
      </c>
      <c r="BD70" s="265">
        <f t="shared" si="58"/>
        <v>0</v>
      </c>
      <c r="BE70" s="105"/>
      <c r="BF70" s="105"/>
      <c r="BG70" s="105"/>
      <c r="BH70" s="105"/>
      <c r="BI70" s="105"/>
      <c r="BJ70" s="105"/>
    </row>
    <row r="71" spans="2:62" ht="20.100000000000001" hidden="1" customHeight="1" outlineLevel="1">
      <c r="B71" s="212"/>
      <c r="C71" s="908"/>
      <c r="D71" s="909"/>
      <c r="E71" s="909"/>
      <c r="F71" s="910"/>
      <c r="G71" s="890"/>
      <c r="H71" s="891"/>
      <c r="I71" s="152"/>
      <c r="J71" s="152"/>
      <c r="K71" s="152"/>
      <c r="L71" s="152"/>
      <c r="M71" s="152"/>
      <c r="N71" s="152"/>
      <c r="O71" s="152"/>
      <c r="P71" s="153"/>
      <c r="Q71" s="153"/>
      <c r="R71" s="156">
        <f t="shared" si="49"/>
        <v>0</v>
      </c>
      <c r="S71" s="156">
        <f t="shared" si="50"/>
        <v>0</v>
      </c>
      <c r="U71" s="157">
        <f t="shared" si="56"/>
        <v>0</v>
      </c>
      <c r="W71" s="152"/>
      <c r="X71" s="152"/>
      <c r="Y71" s="152"/>
      <c r="Z71" s="152"/>
      <c r="AA71" s="152"/>
      <c r="AB71" s="152"/>
      <c r="AC71" s="347"/>
      <c r="AD71" s="152"/>
      <c r="AE71" s="152"/>
      <c r="AF71" s="152"/>
      <c r="AG71" s="152"/>
      <c r="AH71" s="152"/>
      <c r="AI71" s="152"/>
      <c r="AJ71" s="347"/>
      <c r="AK71" s="152"/>
      <c r="AL71" s="152"/>
      <c r="AM71" s="295"/>
      <c r="AN71" s="228"/>
      <c r="AO71" s="228"/>
      <c r="AP71" s="228"/>
      <c r="AQ71" s="228"/>
      <c r="AR71" s="228"/>
      <c r="AS71" s="348"/>
      <c r="AT71" s="264">
        <f t="shared" si="39"/>
        <v>0</v>
      </c>
      <c r="AU71" s="259"/>
      <c r="AV71" s="265">
        <f t="shared" si="53"/>
        <v>0</v>
      </c>
      <c r="AX71" s="265">
        <f t="shared" si="57"/>
        <v>0</v>
      </c>
      <c r="AZ71" s="492">
        <f t="shared" si="54"/>
        <v>0</v>
      </c>
      <c r="BB71" s="492">
        <f t="shared" si="55"/>
        <v>0</v>
      </c>
      <c r="BD71" s="265">
        <f t="shared" si="58"/>
        <v>0</v>
      </c>
      <c r="BE71" s="105"/>
      <c r="BF71" s="105"/>
      <c r="BG71" s="105"/>
      <c r="BH71" s="105"/>
      <c r="BI71" s="105"/>
      <c r="BJ71" s="105"/>
    </row>
    <row r="72" spans="2:62" ht="20.100000000000001" hidden="1" customHeight="1" outlineLevel="1">
      <c r="B72" s="212"/>
      <c r="C72" s="908"/>
      <c r="D72" s="909"/>
      <c r="E72" s="909"/>
      <c r="F72" s="910"/>
      <c r="G72" s="890"/>
      <c r="H72" s="891"/>
      <c r="I72" s="152"/>
      <c r="J72" s="152"/>
      <c r="K72" s="152"/>
      <c r="L72" s="152"/>
      <c r="M72" s="152"/>
      <c r="N72" s="152"/>
      <c r="O72" s="152"/>
      <c r="P72" s="153"/>
      <c r="Q72" s="153"/>
      <c r="R72" s="156">
        <f t="shared" si="49"/>
        <v>0</v>
      </c>
      <c r="S72" s="156">
        <f t="shared" si="50"/>
        <v>0</v>
      </c>
      <c r="U72" s="157">
        <f t="shared" si="56"/>
        <v>0</v>
      </c>
      <c r="W72" s="152"/>
      <c r="X72" s="152"/>
      <c r="Y72" s="152"/>
      <c r="Z72" s="152"/>
      <c r="AA72" s="152"/>
      <c r="AB72" s="152"/>
      <c r="AC72" s="347"/>
      <c r="AD72" s="152"/>
      <c r="AE72" s="152"/>
      <c r="AF72" s="152"/>
      <c r="AG72" s="152"/>
      <c r="AH72" s="152"/>
      <c r="AI72" s="152"/>
      <c r="AJ72" s="347"/>
      <c r="AK72" s="152"/>
      <c r="AL72" s="152"/>
      <c r="AM72" s="295"/>
      <c r="AN72" s="228"/>
      <c r="AO72" s="228"/>
      <c r="AP72" s="228"/>
      <c r="AQ72" s="228"/>
      <c r="AR72" s="228"/>
      <c r="AS72" s="348"/>
      <c r="AT72" s="264">
        <f t="shared" si="39"/>
        <v>0</v>
      </c>
      <c r="AU72" s="259"/>
      <c r="AV72" s="265">
        <f t="shared" si="53"/>
        <v>0</v>
      </c>
      <c r="AX72" s="265">
        <f t="shared" si="57"/>
        <v>0</v>
      </c>
      <c r="AZ72" s="492">
        <f t="shared" si="54"/>
        <v>0</v>
      </c>
      <c r="BB72" s="492">
        <f t="shared" si="55"/>
        <v>0</v>
      </c>
      <c r="BD72" s="265">
        <f t="shared" si="58"/>
        <v>0</v>
      </c>
      <c r="BE72" s="105"/>
      <c r="BF72" s="105"/>
      <c r="BG72" s="105"/>
      <c r="BH72" s="105"/>
      <c r="BI72" s="105"/>
      <c r="BJ72" s="105"/>
    </row>
    <row r="73" spans="2:62" ht="20.100000000000001" hidden="1" customHeight="1" outlineLevel="1">
      <c r="B73" s="212"/>
      <c r="C73" s="908"/>
      <c r="D73" s="909"/>
      <c r="E73" s="909"/>
      <c r="F73" s="910"/>
      <c r="G73" s="890"/>
      <c r="H73" s="891"/>
      <c r="I73" s="152"/>
      <c r="J73" s="152"/>
      <c r="K73" s="152"/>
      <c r="L73" s="152"/>
      <c r="M73" s="152"/>
      <c r="N73" s="152"/>
      <c r="O73" s="152"/>
      <c r="P73" s="153"/>
      <c r="Q73" s="153"/>
      <c r="R73" s="156">
        <f t="shared" si="49"/>
        <v>0</v>
      </c>
      <c r="S73" s="156">
        <f t="shared" si="50"/>
        <v>0</v>
      </c>
      <c r="U73" s="157">
        <f t="shared" si="56"/>
        <v>0</v>
      </c>
      <c r="W73" s="152"/>
      <c r="X73" s="152"/>
      <c r="Y73" s="152"/>
      <c r="Z73" s="152"/>
      <c r="AA73" s="152"/>
      <c r="AB73" s="152"/>
      <c r="AC73" s="347"/>
      <c r="AD73" s="152"/>
      <c r="AE73" s="152"/>
      <c r="AF73" s="152"/>
      <c r="AG73" s="152"/>
      <c r="AH73" s="152"/>
      <c r="AI73" s="152"/>
      <c r="AJ73" s="347"/>
      <c r="AK73" s="152"/>
      <c r="AL73" s="152"/>
      <c r="AM73" s="295"/>
      <c r="AN73" s="228"/>
      <c r="AO73" s="228"/>
      <c r="AP73" s="228"/>
      <c r="AQ73" s="228"/>
      <c r="AR73" s="228"/>
      <c r="AS73" s="348"/>
      <c r="AT73" s="264">
        <f t="shared" si="39"/>
        <v>0</v>
      </c>
      <c r="AU73" s="259"/>
      <c r="AV73" s="265">
        <f t="shared" si="53"/>
        <v>0</v>
      </c>
      <c r="AX73" s="265">
        <f t="shared" si="57"/>
        <v>0</v>
      </c>
      <c r="AZ73" s="492">
        <f t="shared" si="54"/>
        <v>0</v>
      </c>
      <c r="BB73" s="492">
        <f t="shared" si="55"/>
        <v>0</v>
      </c>
      <c r="BD73" s="265">
        <f t="shared" si="58"/>
        <v>0</v>
      </c>
      <c r="BE73" s="105"/>
      <c r="BF73" s="105"/>
      <c r="BG73" s="105"/>
      <c r="BH73" s="105"/>
      <c r="BI73" s="105"/>
      <c r="BJ73" s="105"/>
    </row>
    <row r="74" spans="2:62" ht="20.100000000000001" hidden="1" customHeight="1" outlineLevel="1">
      <c r="B74" s="212"/>
      <c r="C74" s="908"/>
      <c r="D74" s="909"/>
      <c r="E74" s="909"/>
      <c r="F74" s="910"/>
      <c r="G74" s="890"/>
      <c r="H74" s="891"/>
      <c r="I74" s="152"/>
      <c r="J74" s="152"/>
      <c r="K74" s="152"/>
      <c r="L74" s="152"/>
      <c r="M74" s="152"/>
      <c r="N74" s="152"/>
      <c r="O74" s="152"/>
      <c r="P74" s="153"/>
      <c r="Q74" s="153"/>
      <c r="R74" s="156">
        <f t="shared" si="49"/>
        <v>0</v>
      </c>
      <c r="S74" s="156">
        <f t="shared" si="50"/>
        <v>0</v>
      </c>
      <c r="U74" s="157">
        <f t="shared" si="56"/>
        <v>0</v>
      </c>
      <c r="W74" s="152"/>
      <c r="X74" s="152"/>
      <c r="Y74" s="152"/>
      <c r="Z74" s="152"/>
      <c r="AA74" s="152"/>
      <c r="AB74" s="152"/>
      <c r="AC74" s="347"/>
      <c r="AD74" s="152"/>
      <c r="AE74" s="152"/>
      <c r="AF74" s="152"/>
      <c r="AG74" s="152"/>
      <c r="AH74" s="152"/>
      <c r="AI74" s="152"/>
      <c r="AJ74" s="347"/>
      <c r="AK74" s="152"/>
      <c r="AL74" s="152"/>
      <c r="AM74" s="295"/>
      <c r="AN74" s="228"/>
      <c r="AO74" s="228"/>
      <c r="AP74" s="228"/>
      <c r="AQ74" s="228"/>
      <c r="AR74" s="228"/>
      <c r="AS74" s="348"/>
      <c r="AT74" s="264">
        <f t="shared" si="39"/>
        <v>0</v>
      </c>
      <c r="AU74" s="259"/>
      <c r="AV74" s="265">
        <f t="shared" si="53"/>
        <v>0</v>
      </c>
      <c r="AX74" s="265">
        <f t="shared" si="57"/>
        <v>0</v>
      </c>
      <c r="AZ74" s="492">
        <f t="shared" si="54"/>
        <v>0</v>
      </c>
      <c r="BB74" s="492">
        <f t="shared" si="55"/>
        <v>0</v>
      </c>
      <c r="BD74" s="265">
        <f t="shared" si="58"/>
        <v>0</v>
      </c>
      <c r="BE74" s="105"/>
      <c r="BF74" s="105"/>
      <c r="BG74" s="105"/>
      <c r="BH74" s="105"/>
      <c r="BI74" s="105"/>
      <c r="BJ74" s="105"/>
    </row>
    <row r="75" spans="2:62" ht="20.100000000000001" hidden="1" customHeight="1" outlineLevel="1">
      <c r="B75" s="212"/>
      <c r="C75" s="908"/>
      <c r="D75" s="909"/>
      <c r="E75" s="909"/>
      <c r="F75" s="910"/>
      <c r="G75" s="890"/>
      <c r="H75" s="891"/>
      <c r="I75" s="152"/>
      <c r="J75" s="152"/>
      <c r="K75" s="152"/>
      <c r="L75" s="152"/>
      <c r="M75" s="152"/>
      <c r="N75" s="152"/>
      <c r="O75" s="152"/>
      <c r="P75" s="153"/>
      <c r="Q75" s="153"/>
      <c r="R75" s="156">
        <f t="shared" si="49"/>
        <v>0</v>
      </c>
      <c r="S75" s="156">
        <f t="shared" si="50"/>
        <v>0</v>
      </c>
      <c r="U75" s="157">
        <f t="shared" si="56"/>
        <v>0</v>
      </c>
      <c r="W75" s="152"/>
      <c r="X75" s="152"/>
      <c r="Y75" s="152"/>
      <c r="Z75" s="152"/>
      <c r="AA75" s="152"/>
      <c r="AB75" s="152"/>
      <c r="AC75" s="347"/>
      <c r="AD75" s="152"/>
      <c r="AE75" s="152"/>
      <c r="AF75" s="152"/>
      <c r="AG75" s="152"/>
      <c r="AH75" s="152"/>
      <c r="AI75" s="152"/>
      <c r="AJ75" s="347"/>
      <c r="AK75" s="152"/>
      <c r="AL75" s="152"/>
      <c r="AM75" s="295"/>
      <c r="AN75" s="228"/>
      <c r="AO75" s="228"/>
      <c r="AP75" s="228"/>
      <c r="AQ75" s="228"/>
      <c r="AR75" s="228"/>
      <c r="AS75" s="348"/>
      <c r="AT75" s="264">
        <f t="shared" si="39"/>
        <v>0</v>
      </c>
      <c r="AU75" s="259"/>
      <c r="AV75" s="265">
        <f t="shared" si="53"/>
        <v>0</v>
      </c>
      <c r="AX75" s="265">
        <f t="shared" si="57"/>
        <v>0</v>
      </c>
      <c r="AZ75" s="492">
        <f t="shared" si="54"/>
        <v>0</v>
      </c>
      <c r="BB75" s="492">
        <f t="shared" si="55"/>
        <v>0</v>
      </c>
      <c r="BD75" s="265">
        <f t="shared" si="58"/>
        <v>0</v>
      </c>
      <c r="BE75" s="105"/>
      <c r="BF75" s="105"/>
      <c r="BG75" s="105"/>
      <c r="BH75" s="105"/>
      <c r="BI75" s="105"/>
      <c r="BJ75" s="105"/>
    </row>
    <row r="76" spans="2:62" ht="20.100000000000001" hidden="1" customHeight="1" outlineLevel="1">
      <c r="B76" s="212"/>
      <c r="C76" s="908"/>
      <c r="D76" s="909"/>
      <c r="E76" s="909"/>
      <c r="F76" s="910"/>
      <c r="G76" s="890"/>
      <c r="H76" s="891"/>
      <c r="I76" s="152"/>
      <c r="J76" s="152"/>
      <c r="K76" s="152"/>
      <c r="L76" s="152"/>
      <c r="M76" s="152"/>
      <c r="N76" s="152"/>
      <c r="O76" s="152"/>
      <c r="P76" s="153"/>
      <c r="Q76" s="153"/>
      <c r="R76" s="156">
        <f t="shared" si="49"/>
        <v>0</v>
      </c>
      <c r="S76" s="156">
        <f t="shared" si="50"/>
        <v>0</v>
      </c>
      <c r="U76" s="157">
        <f t="shared" si="56"/>
        <v>0</v>
      </c>
      <c r="W76" s="152"/>
      <c r="X76" s="152"/>
      <c r="Y76" s="152"/>
      <c r="Z76" s="152"/>
      <c r="AA76" s="152"/>
      <c r="AB76" s="152"/>
      <c r="AC76" s="347"/>
      <c r="AD76" s="152"/>
      <c r="AE76" s="152"/>
      <c r="AF76" s="152"/>
      <c r="AG76" s="152"/>
      <c r="AH76" s="152"/>
      <c r="AI76" s="152"/>
      <c r="AJ76" s="347"/>
      <c r="AK76" s="152"/>
      <c r="AL76" s="152"/>
      <c r="AM76" s="295"/>
      <c r="AN76" s="228"/>
      <c r="AO76" s="228"/>
      <c r="AP76" s="228"/>
      <c r="AQ76" s="228"/>
      <c r="AR76" s="228"/>
      <c r="AS76" s="348"/>
      <c r="AT76" s="264">
        <f t="shared" si="39"/>
        <v>0</v>
      </c>
      <c r="AU76" s="259"/>
      <c r="AV76" s="265">
        <f t="shared" si="53"/>
        <v>0</v>
      </c>
      <c r="AX76" s="265">
        <f t="shared" si="57"/>
        <v>0</v>
      </c>
      <c r="AZ76" s="492">
        <f t="shared" si="54"/>
        <v>0</v>
      </c>
      <c r="BB76" s="492">
        <f t="shared" si="55"/>
        <v>0</v>
      </c>
      <c r="BD76" s="265">
        <f t="shared" si="58"/>
        <v>0</v>
      </c>
      <c r="BE76" s="105"/>
      <c r="BF76" s="105"/>
      <c r="BG76" s="105"/>
      <c r="BH76" s="105"/>
      <c r="BI76" s="105"/>
      <c r="BJ76" s="105"/>
    </row>
    <row r="77" spans="2:62" ht="20.100000000000001" hidden="1" customHeight="1" outlineLevel="1">
      <c r="B77" s="212"/>
      <c r="C77" s="908"/>
      <c r="D77" s="909"/>
      <c r="E77" s="909"/>
      <c r="F77" s="910"/>
      <c r="G77" s="890"/>
      <c r="H77" s="891"/>
      <c r="I77" s="152"/>
      <c r="J77" s="152"/>
      <c r="K77" s="152"/>
      <c r="L77" s="152"/>
      <c r="M77" s="152"/>
      <c r="N77" s="152"/>
      <c r="O77" s="152"/>
      <c r="P77" s="153"/>
      <c r="Q77" s="153"/>
      <c r="R77" s="156">
        <f t="shared" si="49"/>
        <v>0</v>
      </c>
      <c r="S77" s="156">
        <f t="shared" si="50"/>
        <v>0</v>
      </c>
      <c r="U77" s="157">
        <f t="shared" si="56"/>
        <v>0</v>
      </c>
      <c r="W77" s="152"/>
      <c r="X77" s="152"/>
      <c r="Y77" s="152"/>
      <c r="Z77" s="152"/>
      <c r="AA77" s="152"/>
      <c r="AB77" s="152"/>
      <c r="AC77" s="347"/>
      <c r="AD77" s="152"/>
      <c r="AE77" s="152"/>
      <c r="AF77" s="152"/>
      <c r="AG77" s="152"/>
      <c r="AH77" s="152"/>
      <c r="AI77" s="152"/>
      <c r="AJ77" s="347"/>
      <c r="AK77" s="152"/>
      <c r="AL77" s="152"/>
      <c r="AM77" s="295"/>
      <c r="AN77" s="228"/>
      <c r="AO77" s="228"/>
      <c r="AP77" s="228"/>
      <c r="AQ77" s="228"/>
      <c r="AR77" s="228"/>
      <c r="AS77" s="348"/>
      <c r="AT77" s="264">
        <f t="shared" si="39"/>
        <v>0</v>
      </c>
      <c r="AU77" s="259"/>
      <c r="AV77" s="265">
        <f t="shared" si="53"/>
        <v>0</v>
      </c>
      <c r="AX77" s="265">
        <f t="shared" si="57"/>
        <v>0</v>
      </c>
      <c r="AZ77" s="492">
        <f t="shared" si="54"/>
        <v>0</v>
      </c>
      <c r="BB77" s="492">
        <f t="shared" si="55"/>
        <v>0</v>
      </c>
      <c r="BD77" s="265">
        <f t="shared" si="58"/>
        <v>0</v>
      </c>
      <c r="BE77" s="105"/>
      <c r="BF77" s="105"/>
      <c r="BG77" s="105"/>
      <c r="BH77" s="105"/>
      <c r="BI77" s="105"/>
      <c r="BJ77" s="105"/>
    </row>
    <row r="78" spans="2:62" ht="20.100000000000001" hidden="1" customHeight="1" outlineLevel="1">
      <c r="B78" s="212"/>
      <c r="C78" s="908"/>
      <c r="D78" s="909"/>
      <c r="E78" s="909"/>
      <c r="F78" s="910"/>
      <c r="G78" s="890"/>
      <c r="H78" s="891"/>
      <c r="I78" s="152"/>
      <c r="J78" s="152"/>
      <c r="K78" s="152"/>
      <c r="L78" s="152"/>
      <c r="M78" s="152"/>
      <c r="N78" s="152"/>
      <c r="O78" s="152"/>
      <c r="P78" s="153"/>
      <c r="Q78" s="153"/>
      <c r="R78" s="156">
        <f t="shared" si="49"/>
        <v>0</v>
      </c>
      <c r="S78" s="156">
        <f t="shared" si="50"/>
        <v>0</v>
      </c>
      <c r="U78" s="157">
        <f t="shared" si="56"/>
        <v>0</v>
      </c>
      <c r="W78" s="152"/>
      <c r="X78" s="152"/>
      <c r="Y78" s="152"/>
      <c r="Z78" s="152"/>
      <c r="AA78" s="152"/>
      <c r="AB78" s="152"/>
      <c r="AC78" s="347"/>
      <c r="AD78" s="152"/>
      <c r="AE78" s="152"/>
      <c r="AF78" s="152"/>
      <c r="AG78" s="152"/>
      <c r="AH78" s="152"/>
      <c r="AI78" s="152"/>
      <c r="AJ78" s="347"/>
      <c r="AK78" s="152"/>
      <c r="AL78" s="152"/>
      <c r="AM78" s="295"/>
      <c r="AN78" s="228"/>
      <c r="AO78" s="228"/>
      <c r="AP78" s="228"/>
      <c r="AQ78" s="228"/>
      <c r="AR78" s="228"/>
      <c r="AS78" s="348"/>
      <c r="AT78" s="264">
        <f t="shared" si="39"/>
        <v>0</v>
      </c>
      <c r="AU78" s="259"/>
      <c r="AV78" s="265">
        <f t="shared" si="53"/>
        <v>0</v>
      </c>
      <c r="AX78" s="265">
        <f t="shared" si="57"/>
        <v>0</v>
      </c>
      <c r="AZ78" s="492">
        <f t="shared" si="54"/>
        <v>0</v>
      </c>
      <c r="BB78" s="492">
        <f t="shared" si="55"/>
        <v>0</v>
      </c>
      <c r="BD78" s="265">
        <f t="shared" si="58"/>
        <v>0</v>
      </c>
      <c r="BE78" s="105"/>
      <c r="BF78" s="105"/>
      <c r="BG78" s="105"/>
      <c r="BH78" s="105"/>
      <c r="BI78" s="105"/>
      <c r="BJ78" s="105"/>
    </row>
    <row r="79" spans="2:62" ht="9.9499999999999993" hidden="1" customHeight="1" outlineLevel="1">
      <c r="B79" s="101"/>
      <c r="C79" s="208"/>
      <c r="D79" s="208"/>
      <c r="E79" s="208"/>
      <c r="F79" s="208"/>
      <c r="G79" s="237"/>
      <c r="H79" s="207"/>
      <c r="I79" s="257"/>
      <c r="J79" s="257"/>
      <c r="K79" s="257"/>
      <c r="L79" s="257"/>
      <c r="M79" s="257"/>
      <c r="N79" s="257"/>
      <c r="O79" s="257"/>
      <c r="P79" s="256"/>
      <c r="Q79" s="102"/>
      <c r="R79" s="102"/>
      <c r="S79" s="102"/>
      <c r="U79" s="98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Z79" s="493"/>
      <c r="BE79" s="105"/>
      <c r="BF79" s="105"/>
      <c r="BG79" s="105"/>
      <c r="BH79" s="105"/>
      <c r="BI79" s="105"/>
      <c r="BJ79" s="105"/>
    </row>
    <row r="80" spans="2:62" ht="20.100000000000001" customHeight="1" collapsed="1">
      <c r="B80" s="179">
        <f>B63+1</f>
        <v>5</v>
      </c>
      <c r="C80" s="916"/>
      <c r="D80" s="917"/>
      <c r="E80" s="917"/>
      <c r="F80" s="918"/>
      <c r="G80" s="429"/>
      <c r="H80" s="206">
        <v>1</v>
      </c>
      <c r="I80" s="642">
        <f t="shared" ref="I80" si="59">$H80*SUM(I81:I95)</f>
        <v>0</v>
      </c>
      <c r="J80" s="643">
        <f t="shared" ref="J80:O80" si="60">$H80*SUM(J81:J95)</f>
        <v>0</v>
      </c>
      <c r="K80" s="644">
        <f t="shared" si="60"/>
        <v>0</v>
      </c>
      <c r="L80" s="645">
        <f t="shared" si="60"/>
        <v>0</v>
      </c>
      <c r="M80" s="645">
        <f t="shared" si="60"/>
        <v>0</v>
      </c>
      <c r="N80" s="644">
        <f t="shared" si="60"/>
        <v>0</v>
      </c>
      <c r="O80" s="642">
        <f t="shared" si="60"/>
        <v>0</v>
      </c>
      <c r="P80" s="209">
        <f t="shared" ref="P80:Q80" si="61">$H80*SUM(P81:P95)</f>
        <v>0</v>
      </c>
      <c r="Q80" s="210">
        <f t="shared" si="61"/>
        <v>0</v>
      </c>
      <c r="R80" s="136">
        <f t="shared" ref="R80:R95" si="62">P80*(1+Gewinn)*(1+SicherheitAngebot)</f>
        <v>0</v>
      </c>
      <c r="S80" s="137">
        <f t="shared" ref="S80:S95" si="63">Q80*(1+MGKZ)*(1+Gewinn)*(1+SicherheitAngebot)</f>
        <v>0</v>
      </c>
      <c r="U80" s="10">
        <f>I80*$I$7+J80*$J$7+K80*$K$7+L80*$L$7+M80*$M$7+N80*$N$7+O80*$O$7+R80+S80</f>
        <v>0</v>
      </c>
      <c r="W80" s="646">
        <f t="shared" ref="W80:AB80" si="64">$H80*SUM(W81:W95)</f>
        <v>0</v>
      </c>
      <c r="X80" s="647">
        <f t="shared" si="64"/>
        <v>0</v>
      </c>
      <c r="Y80" s="648">
        <f t="shared" si="64"/>
        <v>0</v>
      </c>
      <c r="Z80" s="649">
        <f t="shared" si="64"/>
        <v>0</v>
      </c>
      <c r="AA80" s="648">
        <f t="shared" si="64"/>
        <v>0</v>
      </c>
      <c r="AB80" s="646">
        <f t="shared" si="64"/>
        <v>0</v>
      </c>
      <c r="AC80" s="258"/>
      <c r="AD80" s="646">
        <f t="shared" ref="AD80:AM80" si="65">$H80*SUM(AD81:AD95)</f>
        <v>0</v>
      </c>
      <c r="AE80" s="647">
        <f t="shared" si="65"/>
        <v>0</v>
      </c>
      <c r="AF80" s="648">
        <f t="shared" si="65"/>
        <v>0</v>
      </c>
      <c r="AG80" s="649">
        <f t="shared" si="65"/>
        <v>0</v>
      </c>
      <c r="AH80" s="648">
        <f t="shared" si="65"/>
        <v>0</v>
      </c>
      <c r="AI80" s="646">
        <f t="shared" si="65"/>
        <v>0</v>
      </c>
      <c r="AJ80" s="258"/>
      <c r="AK80" s="653">
        <f t="shared" si="65"/>
        <v>0</v>
      </c>
      <c r="AL80" s="653">
        <f t="shared" si="65"/>
        <v>0</v>
      </c>
      <c r="AM80" s="653">
        <f t="shared" si="65"/>
        <v>0</v>
      </c>
      <c r="AN80" s="227">
        <f>$H80*SUM(AN81:AN95)*(1+Gewinn)*(1+SicherheitAngebot)</f>
        <v>0</v>
      </c>
      <c r="AO80" s="227">
        <f>$H80*SUM(AO81:AO95)*(1+Gewinn)*(1+SicherheitAngebot)</f>
        <v>0</v>
      </c>
      <c r="AP80" s="227">
        <f>$H80*SUM(AP81:AP95)*(1+Gewinn)*(1+SicherheitAngebot)</f>
        <v>0</v>
      </c>
      <c r="AQ80" s="227">
        <f>$H80*SUM(AQ81:AQ95)*(1+Gewinn)*(1+SicherheitAngebot)</f>
        <v>0</v>
      </c>
      <c r="AR80" s="227">
        <f>$H80*SUM(AR81:AR95)*(1+Gewinn)*(1+SicherheitAngebot)</f>
        <v>0</v>
      </c>
      <c r="AS80" s="262"/>
      <c r="AT80" s="263">
        <f t="shared" si="39"/>
        <v>0</v>
      </c>
      <c r="AU80" s="259"/>
      <c r="AV80" s="491">
        <f>AK80*$AK$7+AL80*$AL$7+AM80*$AM$7+SUM(AN80:AR80)+AT80/Zuschläge_IBN+AT80</f>
        <v>0</v>
      </c>
      <c r="AX80" s="685">
        <f>U80+AV80</f>
        <v>0</v>
      </c>
      <c r="AZ80" s="490">
        <f>IF(H80&gt;0,U80/(1+SicherheitAngebot)*(1+Sicherheit),0)</f>
        <v>0</v>
      </c>
      <c r="BB80" s="490">
        <f>IF(H80&gt;0,AV80/(1+SicherheitAngebot)*(1+Sicherheit),0)</f>
        <v>0</v>
      </c>
      <c r="BD80" s="490">
        <f>AZ80+BB80</f>
        <v>0</v>
      </c>
      <c r="BE80" s="105"/>
      <c r="BF80" s="105"/>
      <c r="BG80" s="105"/>
      <c r="BH80" s="105"/>
      <c r="BI80" s="105"/>
      <c r="BJ80" s="105"/>
    </row>
    <row r="81" spans="2:62" ht="20.100000000000001" hidden="1" customHeight="1" outlineLevel="1">
      <c r="B81" s="99"/>
      <c r="C81" s="908"/>
      <c r="D81" s="909"/>
      <c r="E81" s="909"/>
      <c r="F81" s="910"/>
      <c r="G81" s="890"/>
      <c r="H81" s="901"/>
      <c r="I81" s="152"/>
      <c r="J81" s="152"/>
      <c r="K81" s="152"/>
      <c r="L81" s="152"/>
      <c r="M81" s="152"/>
      <c r="N81" s="152"/>
      <c r="O81" s="152"/>
      <c r="P81" s="153"/>
      <c r="Q81" s="153"/>
      <c r="R81" s="156">
        <f t="shared" si="62"/>
        <v>0</v>
      </c>
      <c r="S81" s="156">
        <f t="shared" si="63"/>
        <v>0</v>
      </c>
      <c r="U81" s="157">
        <f>I81*$I$7+J81*$J$7+K81*$K$7+L81*$L$7+M81*$M$7+N81*$N$7+O81*$O$7+R81+S81</f>
        <v>0</v>
      </c>
      <c r="W81" s="152"/>
      <c r="X81" s="152"/>
      <c r="Y81" s="152"/>
      <c r="Z81" s="152"/>
      <c r="AA81" s="152"/>
      <c r="AB81" s="152"/>
      <c r="AC81" s="347"/>
      <c r="AD81" s="152"/>
      <c r="AE81" s="152"/>
      <c r="AF81" s="152"/>
      <c r="AG81" s="152"/>
      <c r="AH81" s="152"/>
      <c r="AI81" s="152"/>
      <c r="AJ81" s="347"/>
      <c r="AK81" s="152"/>
      <c r="AL81" s="152"/>
      <c r="AM81" s="295"/>
      <c r="AN81" s="228"/>
      <c r="AO81" s="228"/>
      <c r="AP81" s="228"/>
      <c r="AQ81" s="228"/>
      <c r="AR81" s="228"/>
      <c r="AS81" s="348"/>
      <c r="AT81" s="264">
        <f t="shared" si="39"/>
        <v>0</v>
      </c>
      <c r="AU81" s="259"/>
      <c r="AV81" s="265">
        <f t="shared" ref="AV81:AV95" si="66">AK81*$AK$7+AL81*$AL$7+AM81*$AM$7+SUM(AN81:AR81)*(1+Gewinn)*(1+SicherheitAngebot)+AT81/Zuschläge_IBN+AT81</f>
        <v>0</v>
      </c>
      <c r="AX81" s="265">
        <f>U81+AV81</f>
        <v>0</v>
      </c>
      <c r="AZ81" s="492">
        <f t="shared" ref="AZ81:AZ95" si="67">U81/(1+SicherheitAngebot)*(1+Sicherheit)</f>
        <v>0</v>
      </c>
      <c r="BB81" s="492">
        <f t="shared" ref="BB81:BB95" si="68">AV81/(1+SicherheitAngebot)*(1+Sicherheit)</f>
        <v>0</v>
      </c>
      <c r="BD81" s="265">
        <f>AZ81+BB81</f>
        <v>0</v>
      </c>
      <c r="BE81" s="105"/>
      <c r="BF81" s="105"/>
      <c r="BG81" s="105"/>
      <c r="BH81" s="105"/>
      <c r="BI81" s="105"/>
      <c r="BJ81" s="105"/>
    </row>
    <row r="82" spans="2:62" ht="20.100000000000001" hidden="1" customHeight="1" outlineLevel="1">
      <c r="B82" s="100"/>
      <c r="C82" s="908"/>
      <c r="D82" s="909"/>
      <c r="E82" s="909"/>
      <c r="F82" s="910"/>
      <c r="G82" s="890"/>
      <c r="H82" s="891"/>
      <c r="I82" s="152"/>
      <c r="J82" s="152"/>
      <c r="K82" s="152"/>
      <c r="L82" s="152"/>
      <c r="M82" s="152"/>
      <c r="N82" s="152"/>
      <c r="O82" s="152"/>
      <c r="P82" s="153"/>
      <c r="Q82" s="153"/>
      <c r="R82" s="156">
        <f t="shared" si="62"/>
        <v>0</v>
      </c>
      <c r="S82" s="156">
        <f t="shared" si="63"/>
        <v>0</v>
      </c>
      <c r="U82" s="157">
        <f t="shared" ref="U82:U95" si="69">I82*$I$7+J82*$J$7+K82*$K$7+L82*$L$7+M82*$M$7+N82*$N$7+O82*$O$7+R82+S82</f>
        <v>0</v>
      </c>
      <c r="W82" s="152"/>
      <c r="X82" s="152"/>
      <c r="Y82" s="152"/>
      <c r="Z82" s="152"/>
      <c r="AA82" s="152"/>
      <c r="AB82" s="152"/>
      <c r="AC82" s="347"/>
      <c r="AD82" s="152"/>
      <c r="AE82" s="152"/>
      <c r="AF82" s="152"/>
      <c r="AG82" s="152"/>
      <c r="AH82" s="152"/>
      <c r="AI82" s="152"/>
      <c r="AJ82" s="347"/>
      <c r="AK82" s="152"/>
      <c r="AL82" s="152"/>
      <c r="AM82" s="295"/>
      <c r="AN82" s="228"/>
      <c r="AO82" s="228"/>
      <c r="AP82" s="228"/>
      <c r="AQ82" s="228"/>
      <c r="AR82" s="228"/>
      <c r="AS82" s="348"/>
      <c r="AT82" s="264">
        <f t="shared" si="39"/>
        <v>0</v>
      </c>
      <c r="AU82" s="259"/>
      <c r="AV82" s="265">
        <f t="shared" si="66"/>
        <v>0</v>
      </c>
      <c r="AX82" s="265">
        <f t="shared" ref="AX82:AX95" si="70">U82+AV82</f>
        <v>0</v>
      </c>
      <c r="AZ82" s="492">
        <f t="shared" si="67"/>
        <v>0</v>
      </c>
      <c r="BB82" s="492">
        <f t="shared" si="68"/>
        <v>0</v>
      </c>
      <c r="BD82" s="265">
        <f t="shared" ref="BD82:BD95" si="71">AZ82+BB82</f>
        <v>0</v>
      </c>
      <c r="BE82" s="105"/>
      <c r="BF82" s="105"/>
      <c r="BG82" s="105"/>
      <c r="BH82" s="105"/>
      <c r="BI82" s="105"/>
      <c r="BJ82" s="105"/>
    </row>
    <row r="83" spans="2:62" ht="20.100000000000001" hidden="1" customHeight="1" outlineLevel="1">
      <c r="B83" s="100"/>
      <c r="C83" s="908"/>
      <c r="D83" s="909"/>
      <c r="E83" s="909"/>
      <c r="F83" s="910"/>
      <c r="G83" s="890"/>
      <c r="H83" s="891"/>
      <c r="I83" s="152"/>
      <c r="J83" s="152"/>
      <c r="K83" s="152"/>
      <c r="L83" s="152"/>
      <c r="M83" s="152"/>
      <c r="N83" s="152"/>
      <c r="O83" s="152"/>
      <c r="P83" s="153"/>
      <c r="Q83" s="153"/>
      <c r="R83" s="156">
        <f t="shared" si="62"/>
        <v>0</v>
      </c>
      <c r="S83" s="156">
        <f t="shared" si="63"/>
        <v>0</v>
      </c>
      <c r="U83" s="157">
        <f t="shared" si="69"/>
        <v>0</v>
      </c>
      <c r="W83" s="152"/>
      <c r="X83" s="152"/>
      <c r="Y83" s="152"/>
      <c r="Z83" s="152"/>
      <c r="AA83" s="152"/>
      <c r="AB83" s="152"/>
      <c r="AC83" s="347"/>
      <c r="AD83" s="152"/>
      <c r="AE83" s="152"/>
      <c r="AF83" s="152"/>
      <c r="AG83" s="152"/>
      <c r="AH83" s="152"/>
      <c r="AI83" s="152"/>
      <c r="AJ83" s="347"/>
      <c r="AK83" s="152"/>
      <c r="AL83" s="152"/>
      <c r="AM83" s="295"/>
      <c r="AN83" s="228"/>
      <c r="AO83" s="228"/>
      <c r="AP83" s="228"/>
      <c r="AQ83" s="228"/>
      <c r="AR83" s="228"/>
      <c r="AS83" s="348"/>
      <c r="AT83" s="264">
        <f t="shared" si="39"/>
        <v>0</v>
      </c>
      <c r="AU83" s="259"/>
      <c r="AV83" s="265">
        <f t="shared" si="66"/>
        <v>0</v>
      </c>
      <c r="AX83" s="265">
        <f t="shared" si="70"/>
        <v>0</v>
      </c>
      <c r="AZ83" s="492">
        <f t="shared" si="67"/>
        <v>0</v>
      </c>
      <c r="BB83" s="492">
        <f t="shared" si="68"/>
        <v>0</v>
      </c>
      <c r="BD83" s="265">
        <f t="shared" si="71"/>
        <v>0</v>
      </c>
      <c r="BE83" s="105"/>
      <c r="BF83" s="105"/>
      <c r="BG83" s="105"/>
      <c r="BH83" s="105"/>
      <c r="BI83" s="105"/>
      <c r="BJ83" s="105"/>
    </row>
    <row r="84" spans="2:62" ht="20.100000000000001" hidden="1" customHeight="1" outlineLevel="1">
      <c r="B84" s="100"/>
      <c r="C84" s="908"/>
      <c r="D84" s="909"/>
      <c r="E84" s="909"/>
      <c r="F84" s="910"/>
      <c r="G84" s="890"/>
      <c r="H84" s="891"/>
      <c r="I84" s="152"/>
      <c r="J84" s="152"/>
      <c r="K84" s="152"/>
      <c r="L84" s="152"/>
      <c r="M84" s="152"/>
      <c r="N84" s="152"/>
      <c r="O84" s="152"/>
      <c r="P84" s="153"/>
      <c r="Q84" s="153"/>
      <c r="R84" s="156">
        <f t="shared" si="62"/>
        <v>0</v>
      </c>
      <c r="S84" s="156">
        <f t="shared" si="63"/>
        <v>0</v>
      </c>
      <c r="U84" s="157">
        <f t="shared" si="69"/>
        <v>0</v>
      </c>
      <c r="W84" s="152"/>
      <c r="X84" s="152"/>
      <c r="Y84" s="152"/>
      <c r="Z84" s="152"/>
      <c r="AA84" s="152"/>
      <c r="AB84" s="152"/>
      <c r="AC84" s="347"/>
      <c r="AD84" s="152"/>
      <c r="AE84" s="152"/>
      <c r="AF84" s="152"/>
      <c r="AG84" s="152"/>
      <c r="AH84" s="152"/>
      <c r="AI84" s="152"/>
      <c r="AJ84" s="347"/>
      <c r="AK84" s="152"/>
      <c r="AL84" s="152"/>
      <c r="AM84" s="295"/>
      <c r="AN84" s="228"/>
      <c r="AO84" s="228"/>
      <c r="AP84" s="228"/>
      <c r="AQ84" s="228"/>
      <c r="AR84" s="228"/>
      <c r="AS84" s="348"/>
      <c r="AT84" s="264">
        <f t="shared" si="39"/>
        <v>0</v>
      </c>
      <c r="AU84" s="259"/>
      <c r="AV84" s="265">
        <f t="shared" si="66"/>
        <v>0</v>
      </c>
      <c r="AX84" s="265">
        <f t="shared" si="70"/>
        <v>0</v>
      </c>
      <c r="AZ84" s="492">
        <f t="shared" si="67"/>
        <v>0</v>
      </c>
      <c r="BB84" s="492">
        <f t="shared" si="68"/>
        <v>0</v>
      </c>
      <c r="BD84" s="265">
        <f t="shared" si="71"/>
        <v>0</v>
      </c>
      <c r="BE84" s="105"/>
      <c r="BF84" s="105"/>
      <c r="BG84" s="105"/>
      <c r="BH84" s="105"/>
      <c r="BI84" s="105"/>
      <c r="BJ84" s="105"/>
    </row>
    <row r="85" spans="2:62" ht="20.100000000000001" hidden="1" customHeight="1" outlineLevel="1">
      <c r="B85" s="100"/>
      <c r="C85" s="908"/>
      <c r="D85" s="909"/>
      <c r="E85" s="909"/>
      <c r="F85" s="910"/>
      <c r="G85" s="890"/>
      <c r="H85" s="891"/>
      <c r="I85" s="152"/>
      <c r="J85" s="152"/>
      <c r="K85" s="152"/>
      <c r="L85" s="152"/>
      <c r="M85" s="152"/>
      <c r="N85" s="152"/>
      <c r="O85" s="152"/>
      <c r="P85" s="153"/>
      <c r="Q85" s="153"/>
      <c r="R85" s="156">
        <f t="shared" si="62"/>
        <v>0</v>
      </c>
      <c r="S85" s="156">
        <f t="shared" si="63"/>
        <v>0</v>
      </c>
      <c r="U85" s="157">
        <f t="shared" si="69"/>
        <v>0</v>
      </c>
      <c r="W85" s="152"/>
      <c r="X85" s="152"/>
      <c r="Y85" s="152"/>
      <c r="Z85" s="152"/>
      <c r="AA85" s="152"/>
      <c r="AB85" s="152"/>
      <c r="AC85" s="347"/>
      <c r="AD85" s="152"/>
      <c r="AE85" s="152"/>
      <c r="AF85" s="152"/>
      <c r="AG85" s="152"/>
      <c r="AH85" s="152"/>
      <c r="AI85" s="152"/>
      <c r="AJ85" s="347"/>
      <c r="AK85" s="152"/>
      <c r="AL85" s="152"/>
      <c r="AM85" s="295"/>
      <c r="AN85" s="228"/>
      <c r="AO85" s="228"/>
      <c r="AP85" s="228"/>
      <c r="AQ85" s="228"/>
      <c r="AR85" s="228"/>
      <c r="AS85" s="348"/>
      <c r="AT85" s="264">
        <f t="shared" si="39"/>
        <v>0</v>
      </c>
      <c r="AU85" s="259"/>
      <c r="AV85" s="265">
        <f t="shared" si="66"/>
        <v>0</v>
      </c>
      <c r="AX85" s="265">
        <f t="shared" si="70"/>
        <v>0</v>
      </c>
      <c r="AZ85" s="492">
        <f t="shared" si="67"/>
        <v>0</v>
      </c>
      <c r="BB85" s="492">
        <f t="shared" si="68"/>
        <v>0</v>
      </c>
      <c r="BD85" s="265">
        <f t="shared" si="71"/>
        <v>0</v>
      </c>
      <c r="BE85" s="105"/>
      <c r="BF85" s="105"/>
      <c r="BG85" s="105"/>
      <c r="BH85" s="105"/>
      <c r="BI85" s="105"/>
      <c r="BJ85" s="105"/>
    </row>
    <row r="86" spans="2:62" ht="20.100000000000001" hidden="1" customHeight="1" outlineLevel="1">
      <c r="B86" s="100"/>
      <c r="C86" s="908"/>
      <c r="D86" s="909"/>
      <c r="E86" s="909"/>
      <c r="F86" s="910"/>
      <c r="G86" s="890"/>
      <c r="H86" s="891"/>
      <c r="I86" s="152"/>
      <c r="J86" s="152"/>
      <c r="K86" s="152"/>
      <c r="L86" s="152"/>
      <c r="M86" s="152"/>
      <c r="N86" s="152"/>
      <c r="O86" s="152"/>
      <c r="P86" s="153"/>
      <c r="Q86" s="153"/>
      <c r="R86" s="156">
        <f t="shared" si="62"/>
        <v>0</v>
      </c>
      <c r="S86" s="156">
        <f t="shared" si="63"/>
        <v>0</v>
      </c>
      <c r="U86" s="157">
        <f t="shared" si="69"/>
        <v>0</v>
      </c>
      <c r="W86" s="152"/>
      <c r="X86" s="152"/>
      <c r="Y86" s="152"/>
      <c r="Z86" s="152"/>
      <c r="AA86" s="152"/>
      <c r="AB86" s="152"/>
      <c r="AC86" s="347"/>
      <c r="AD86" s="152"/>
      <c r="AE86" s="152"/>
      <c r="AF86" s="152"/>
      <c r="AG86" s="152"/>
      <c r="AH86" s="152"/>
      <c r="AI86" s="152"/>
      <c r="AJ86" s="347"/>
      <c r="AK86" s="152"/>
      <c r="AL86" s="152"/>
      <c r="AM86" s="295"/>
      <c r="AN86" s="228"/>
      <c r="AO86" s="228"/>
      <c r="AP86" s="228"/>
      <c r="AQ86" s="228"/>
      <c r="AR86" s="228"/>
      <c r="AS86" s="348"/>
      <c r="AT86" s="264">
        <f t="shared" si="39"/>
        <v>0</v>
      </c>
      <c r="AU86" s="259"/>
      <c r="AV86" s="265">
        <f t="shared" si="66"/>
        <v>0</v>
      </c>
      <c r="AX86" s="265">
        <f t="shared" si="70"/>
        <v>0</v>
      </c>
      <c r="AZ86" s="492">
        <f t="shared" si="67"/>
        <v>0</v>
      </c>
      <c r="BB86" s="492">
        <f t="shared" si="68"/>
        <v>0</v>
      </c>
      <c r="BD86" s="265">
        <f t="shared" si="71"/>
        <v>0</v>
      </c>
      <c r="BE86" s="105"/>
      <c r="BF86" s="105"/>
      <c r="BG86" s="105"/>
      <c r="BH86" s="105"/>
      <c r="BI86" s="105"/>
      <c r="BJ86" s="105"/>
    </row>
    <row r="87" spans="2:62" ht="20.100000000000001" hidden="1" customHeight="1" outlineLevel="1">
      <c r="B87" s="100"/>
      <c r="C87" s="908"/>
      <c r="D87" s="909"/>
      <c r="E87" s="909"/>
      <c r="F87" s="910"/>
      <c r="G87" s="890"/>
      <c r="H87" s="891"/>
      <c r="I87" s="152"/>
      <c r="J87" s="152"/>
      <c r="K87" s="152"/>
      <c r="L87" s="152"/>
      <c r="M87" s="152"/>
      <c r="N87" s="152"/>
      <c r="O87" s="152"/>
      <c r="P87" s="153"/>
      <c r="Q87" s="153"/>
      <c r="R87" s="156">
        <f t="shared" si="62"/>
        <v>0</v>
      </c>
      <c r="S87" s="156">
        <f t="shared" si="63"/>
        <v>0</v>
      </c>
      <c r="U87" s="157">
        <f t="shared" si="69"/>
        <v>0</v>
      </c>
      <c r="W87" s="152"/>
      <c r="X87" s="152"/>
      <c r="Y87" s="152"/>
      <c r="Z87" s="152"/>
      <c r="AA87" s="152"/>
      <c r="AB87" s="152"/>
      <c r="AC87" s="347"/>
      <c r="AD87" s="152"/>
      <c r="AE87" s="152"/>
      <c r="AF87" s="152"/>
      <c r="AG87" s="152"/>
      <c r="AH87" s="152"/>
      <c r="AI87" s="152"/>
      <c r="AJ87" s="347"/>
      <c r="AK87" s="152"/>
      <c r="AL87" s="152"/>
      <c r="AM87" s="295"/>
      <c r="AN87" s="228"/>
      <c r="AO87" s="228"/>
      <c r="AP87" s="228"/>
      <c r="AQ87" s="228"/>
      <c r="AR87" s="228"/>
      <c r="AS87" s="348"/>
      <c r="AT87" s="264">
        <f t="shared" si="39"/>
        <v>0</v>
      </c>
      <c r="AU87" s="259"/>
      <c r="AV87" s="265">
        <f t="shared" si="66"/>
        <v>0</v>
      </c>
      <c r="AX87" s="265">
        <f t="shared" si="70"/>
        <v>0</v>
      </c>
      <c r="AZ87" s="492">
        <f t="shared" si="67"/>
        <v>0</v>
      </c>
      <c r="BB87" s="492">
        <f t="shared" si="68"/>
        <v>0</v>
      </c>
      <c r="BD87" s="265">
        <f t="shared" si="71"/>
        <v>0</v>
      </c>
      <c r="BE87" s="105"/>
      <c r="BF87" s="105"/>
      <c r="BG87" s="105"/>
      <c r="BH87" s="105"/>
      <c r="BI87" s="105"/>
      <c r="BJ87" s="105"/>
    </row>
    <row r="88" spans="2:62" ht="20.100000000000001" hidden="1" customHeight="1" outlineLevel="1">
      <c r="B88" s="100"/>
      <c r="C88" s="908"/>
      <c r="D88" s="909"/>
      <c r="E88" s="909"/>
      <c r="F88" s="910"/>
      <c r="G88" s="890"/>
      <c r="H88" s="891"/>
      <c r="I88" s="152"/>
      <c r="J88" s="152"/>
      <c r="K88" s="152"/>
      <c r="L88" s="152"/>
      <c r="M88" s="152"/>
      <c r="N88" s="152"/>
      <c r="O88" s="152"/>
      <c r="P88" s="153"/>
      <c r="Q88" s="153"/>
      <c r="R88" s="156">
        <f t="shared" si="62"/>
        <v>0</v>
      </c>
      <c r="S88" s="156">
        <f t="shared" si="63"/>
        <v>0</v>
      </c>
      <c r="U88" s="157">
        <f t="shared" si="69"/>
        <v>0</v>
      </c>
      <c r="W88" s="152"/>
      <c r="X88" s="152"/>
      <c r="Y88" s="152"/>
      <c r="Z88" s="152"/>
      <c r="AA88" s="152"/>
      <c r="AB88" s="152"/>
      <c r="AC88" s="347"/>
      <c r="AD88" s="152"/>
      <c r="AE88" s="152"/>
      <c r="AF88" s="152"/>
      <c r="AG88" s="152"/>
      <c r="AH88" s="152"/>
      <c r="AI88" s="152"/>
      <c r="AJ88" s="347"/>
      <c r="AK88" s="152"/>
      <c r="AL88" s="152"/>
      <c r="AM88" s="295"/>
      <c r="AN88" s="228"/>
      <c r="AO88" s="228"/>
      <c r="AP88" s="228"/>
      <c r="AQ88" s="228"/>
      <c r="AR88" s="228"/>
      <c r="AS88" s="348"/>
      <c r="AT88" s="264">
        <f t="shared" si="39"/>
        <v>0</v>
      </c>
      <c r="AU88" s="259"/>
      <c r="AV88" s="265">
        <f t="shared" si="66"/>
        <v>0</v>
      </c>
      <c r="AX88" s="265">
        <f t="shared" si="70"/>
        <v>0</v>
      </c>
      <c r="AZ88" s="492">
        <f t="shared" si="67"/>
        <v>0</v>
      </c>
      <c r="BB88" s="492">
        <f t="shared" si="68"/>
        <v>0</v>
      </c>
      <c r="BD88" s="265">
        <f t="shared" si="71"/>
        <v>0</v>
      </c>
      <c r="BE88" s="105"/>
      <c r="BF88" s="105"/>
      <c r="BG88" s="105"/>
      <c r="BH88" s="105"/>
      <c r="BI88" s="105"/>
      <c r="BJ88" s="105"/>
    </row>
    <row r="89" spans="2:62" ht="20.100000000000001" hidden="1" customHeight="1" outlineLevel="1">
      <c r="B89" s="100"/>
      <c r="C89" s="908"/>
      <c r="D89" s="909"/>
      <c r="E89" s="909"/>
      <c r="F89" s="910"/>
      <c r="G89" s="890"/>
      <c r="H89" s="891"/>
      <c r="I89" s="152"/>
      <c r="J89" s="152"/>
      <c r="K89" s="152"/>
      <c r="L89" s="152"/>
      <c r="M89" s="152"/>
      <c r="N89" s="152"/>
      <c r="O89" s="152"/>
      <c r="P89" s="153"/>
      <c r="Q89" s="153"/>
      <c r="R89" s="156">
        <f t="shared" si="62"/>
        <v>0</v>
      </c>
      <c r="S89" s="156">
        <f t="shared" si="63"/>
        <v>0</v>
      </c>
      <c r="U89" s="157">
        <f t="shared" si="69"/>
        <v>0</v>
      </c>
      <c r="W89" s="152"/>
      <c r="X89" s="152"/>
      <c r="Y89" s="152"/>
      <c r="Z89" s="152"/>
      <c r="AA89" s="152"/>
      <c r="AB89" s="152"/>
      <c r="AC89" s="347"/>
      <c r="AD89" s="152"/>
      <c r="AE89" s="152"/>
      <c r="AF89" s="152"/>
      <c r="AG89" s="152"/>
      <c r="AH89" s="152"/>
      <c r="AI89" s="152"/>
      <c r="AJ89" s="347"/>
      <c r="AK89" s="152"/>
      <c r="AL89" s="152"/>
      <c r="AM89" s="295"/>
      <c r="AN89" s="228"/>
      <c r="AO89" s="228"/>
      <c r="AP89" s="228"/>
      <c r="AQ89" s="228"/>
      <c r="AR89" s="228"/>
      <c r="AS89" s="348"/>
      <c r="AT89" s="264">
        <f t="shared" si="39"/>
        <v>0</v>
      </c>
      <c r="AU89" s="259"/>
      <c r="AV89" s="265">
        <f t="shared" si="66"/>
        <v>0</v>
      </c>
      <c r="AX89" s="265">
        <f t="shared" si="70"/>
        <v>0</v>
      </c>
      <c r="AZ89" s="492">
        <f t="shared" si="67"/>
        <v>0</v>
      </c>
      <c r="BB89" s="492">
        <f t="shared" si="68"/>
        <v>0</v>
      </c>
      <c r="BD89" s="265">
        <f t="shared" si="71"/>
        <v>0</v>
      </c>
      <c r="BE89" s="105"/>
      <c r="BF89" s="105"/>
      <c r="BG89" s="105"/>
      <c r="BH89" s="105"/>
      <c r="BI89" s="105"/>
      <c r="BJ89" s="105"/>
    </row>
    <row r="90" spans="2:62" ht="20.100000000000001" hidden="1" customHeight="1" outlineLevel="1">
      <c r="B90" s="100"/>
      <c r="C90" s="908"/>
      <c r="D90" s="909"/>
      <c r="E90" s="909"/>
      <c r="F90" s="910"/>
      <c r="G90" s="890"/>
      <c r="H90" s="891"/>
      <c r="I90" s="152"/>
      <c r="J90" s="152"/>
      <c r="K90" s="152"/>
      <c r="L90" s="152"/>
      <c r="M90" s="152"/>
      <c r="N90" s="152"/>
      <c r="O90" s="152"/>
      <c r="P90" s="153"/>
      <c r="Q90" s="153"/>
      <c r="R90" s="156">
        <f t="shared" si="62"/>
        <v>0</v>
      </c>
      <c r="S90" s="156">
        <f t="shared" si="63"/>
        <v>0</v>
      </c>
      <c r="U90" s="157">
        <f t="shared" si="69"/>
        <v>0</v>
      </c>
      <c r="W90" s="152"/>
      <c r="X90" s="152"/>
      <c r="Y90" s="152"/>
      <c r="Z90" s="152"/>
      <c r="AA90" s="152"/>
      <c r="AB90" s="152"/>
      <c r="AC90" s="347"/>
      <c r="AD90" s="152"/>
      <c r="AE90" s="152"/>
      <c r="AF90" s="152"/>
      <c r="AG90" s="152"/>
      <c r="AH90" s="152"/>
      <c r="AI90" s="152"/>
      <c r="AJ90" s="347"/>
      <c r="AK90" s="152"/>
      <c r="AL90" s="152"/>
      <c r="AM90" s="295"/>
      <c r="AN90" s="228"/>
      <c r="AO90" s="228"/>
      <c r="AP90" s="228"/>
      <c r="AQ90" s="228"/>
      <c r="AR90" s="228"/>
      <c r="AS90" s="348"/>
      <c r="AT90" s="264">
        <f t="shared" si="39"/>
        <v>0</v>
      </c>
      <c r="AU90" s="259"/>
      <c r="AV90" s="265">
        <f t="shared" si="66"/>
        <v>0</v>
      </c>
      <c r="AX90" s="265">
        <f t="shared" si="70"/>
        <v>0</v>
      </c>
      <c r="AZ90" s="492">
        <f t="shared" si="67"/>
        <v>0</v>
      </c>
      <c r="BB90" s="492">
        <f t="shared" si="68"/>
        <v>0</v>
      </c>
      <c r="BD90" s="265">
        <f t="shared" si="71"/>
        <v>0</v>
      </c>
      <c r="BE90" s="105"/>
      <c r="BF90" s="105"/>
      <c r="BG90" s="105"/>
      <c r="BH90" s="105"/>
      <c r="BI90" s="105"/>
      <c r="BJ90" s="105"/>
    </row>
    <row r="91" spans="2:62" ht="20.100000000000001" hidden="1" customHeight="1" outlineLevel="1">
      <c r="B91" s="100"/>
      <c r="C91" s="908"/>
      <c r="D91" s="909"/>
      <c r="E91" s="909"/>
      <c r="F91" s="910"/>
      <c r="G91" s="890"/>
      <c r="H91" s="891"/>
      <c r="I91" s="152"/>
      <c r="J91" s="152"/>
      <c r="K91" s="152"/>
      <c r="L91" s="152"/>
      <c r="M91" s="152"/>
      <c r="N91" s="152"/>
      <c r="O91" s="152"/>
      <c r="P91" s="153"/>
      <c r="Q91" s="153"/>
      <c r="R91" s="156">
        <f t="shared" si="62"/>
        <v>0</v>
      </c>
      <c r="S91" s="156">
        <f t="shared" si="63"/>
        <v>0</v>
      </c>
      <c r="U91" s="157">
        <f t="shared" si="69"/>
        <v>0</v>
      </c>
      <c r="W91" s="152"/>
      <c r="X91" s="152"/>
      <c r="Y91" s="152"/>
      <c r="Z91" s="152"/>
      <c r="AA91" s="152"/>
      <c r="AB91" s="152"/>
      <c r="AC91" s="347"/>
      <c r="AD91" s="152"/>
      <c r="AE91" s="152"/>
      <c r="AF91" s="152"/>
      <c r="AG91" s="152"/>
      <c r="AH91" s="152"/>
      <c r="AI91" s="152"/>
      <c r="AJ91" s="347"/>
      <c r="AK91" s="152"/>
      <c r="AL91" s="152"/>
      <c r="AM91" s="295"/>
      <c r="AN91" s="228"/>
      <c r="AO91" s="228"/>
      <c r="AP91" s="228"/>
      <c r="AQ91" s="228"/>
      <c r="AR91" s="228"/>
      <c r="AS91" s="348"/>
      <c r="AT91" s="264">
        <f t="shared" si="39"/>
        <v>0</v>
      </c>
      <c r="AU91" s="259"/>
      <c r="AV91" s="265">
        <f t="shared" si="66"/>
        <v>0</v>
      </c>
      <c r="AX91" s="265">
        <f t="shared" si="70"/>
        <v>0</v>
      </c>
      <c r="AZ91" s="492">
        <f t="shared" si="67"/>
        <v>0</v>
      </c>
      <c r="BB91" s="492">
        <f t="shared" si="68"/>
        <v>0</v>
      </c>
      <c r="BD91" s="265">
        <f t="shared" si="71"/>
        <v>0</v>
      </c>
      <c r="BE91" s="105"/>
      <c r="BF91" s="105"/>
      <c r="BG91" s="105"/>
      <c r="BH91" s="105"/>
      <c r="BI91" s="105"/>
      <c r="BJ91" s="105"/>
    </row>
    <row r="92" spans="2:62" ht="20.100000000000001" hidden="1" customHeight="1" outlineLevel="1">
      <c r="B92" s="100"/>
      <c r="C92" s="908"/>
      <c r="D92" s="909"/>
      <c r="E92" s="909"/>
      <c r="F92" s="910"/>
      <c r="G92" s="890"/>
      <c r="H92" s="891"/>
      <c r="I92" s="152"/>
      <c r="J92" s="152"/>
      <c r="K92" s="152"/>
      <c r="L92" s="152"/>
      <c r="M92" s="152"/>
      <c r="N92" s="152"/>
      <c r="O92" s="152"/>
      <c r="P92" s="153"/>
      <c r="Q92" s="153"/>
      <c r="R92" s="156">
        <f t="shared" si="62"/>
        <v>0</v>
      </c>
      <c r="S92" s="156">
        <f t="shared" si="63"/>
        <v>0</v>
      </c>
      <c r="U92" s="157">
        <f t="shared" si="69"/>
        <v>0</v>
      </c>
      <c r="W92" s="152"/>
      <c r="X92" s="152"/>
      <c r="Y92" s="152"/>
      <c r="Z92" s="152"/>
      <c r="AA92" s="152"/>
      <c r="AB92" s="152"/>
      <c r="AC92" s="347"/>
      <c r="AD92" s="152"/>
      <c r="AE92" s="152"/>
      <c r="AF92" s="152"/>
      <c r="AG92" s="152"/>
      <c r="AH92" s="152"/>
      <c r="AI92" s="152"/>
      <c r="AJ92" s="347"/>
      <c r="AK92" s="152"/>
      <c r="AL92" s="152"/>
      <c r="AM92" s="295"/>
      <c r="AN92" s="228"/>
      <c r="AO92" s="228"/>
      <c r="AP92" s="228"/>
      <c r="AQ92" s="228"/>
      <c r="AR92" s="228"/>
      <c r="AS92" s="348"/>
      <c r="AT92" s="264">
        <f t="shared" si="39"/>
        <v>0</v>
      </c>
      <c r="AU92" s="259"/>
      <c r="AV92" s="265">
        <f t="shared" si="66"/>
        <v>0</v>
      </c>
      <c r="AX92" s="265">
        <f t="shared" si="70"/>
        <v>0</v>
      </c>
      <c r="AZ92" s="492">
        <f t="shared" si="67"/>
        <v>0</v>
      </c>
      <c r="BB92" s="492">
        <f t="shared" si="68"/>
        <v>0</v>
      </c>
      <c r="BD92" s="265">
        <f t="shared" si="71"/>
        <v>0</v>
      </c>
      <c r="BE92" s="105"/>
      <c r="BF92" s="105"/>
      <c r="BG92" s="105"/>
      <c r="BH92" s="105"/>
      <c r="BI92" s="105"/>
      <c r="BJ92" s="105"/>
    </row>
    <row r="93" spans="2:62" ht="20.100000000000001" hidden="1" customHeight="1" outlineLevel="1">
      <c r="B93" s="100"/>
      <c r="C93" s="908"/>
      <c r="D93" s="909"/>
      <c r="E93" s="909"/>
      <c r="F93" s="910"/>
      <c r="G93" s="890"/>
      <c r="H93" s="891"/>
      <c r="I93" s="152"/>
      <c r="J93" s="152"/>
      <c r="K93" s="152"/>
      <c r="L93" s="152"/>
      <c r="M93" s="152"/>
      <c r="N93" s="152"/>
      <c r="O93" s="152"/>
      <c r="P93" s="153"/>
      <c r="Q93" s="153"/>
      <c r="R93" s="156">
        <f t="shared" si="62"/>
        <v>0</v>
      </c>
      <c r="S93" s="156">
        <f t="shared" si="63"/>
        <v>0</v>
      </c>
      <c r="U93" s="157">
        <f t="shared" si="69"/>
        <v>0</v>
      </c>
      <c r="W93" s="152"/>
      <c r="X93" s="152"/>
      <c r="Y93" s="152"/>
      <c r="Z93" s="152"/>
      <c r="AA93" s="152"/>
      <c r="AB93" s="152"/>
      <c r="AC93" s="347"/>
      <c r="AD93" s="152"/>
      <c r="AE93" s="152"/>
      <c r="AF93" s="152"/>
      <c r="AG93" s="152"/>
      <c r="AH93" s="152"/>
      <c r="AI93" s="152"/>
      <c r="AJ93" s="347"/>
      <c r="AK93" s="152"/>
      <c r="AL93" s="152"/>
      <c r="AM93" s="295"/>
      <c r="AN93" s="228"/>
      <c r="AO93" s="228"/>
      <c r="AP93" s="228"/>
      <c r="AQ93" s="228"/>
      <c r="AR93" s="228"/>
      <c r="AS93" s="348"/>
      <c r="AT93" s="264">
        <f t="shared" si="39"/>
        <v>0</v>
      </c>
      <c r="AU93" s="259"/>
      <c r="AV93" s="265">
        <f t="shared" si="66"/>
        <v>0</v>
      </c>
      <c r="AX93" s="265">
        <f t="shared" si="70"/>
        <v>0</v>
      </c>
      <c r="AZ93" s="492">
        <f t="shared" si="67"/>
        <v>0</v>
      </c>
      <c r="BB93" s="492">
        <f t="shared" si="68"/>
        <v>0</v>
      </c>
      <c r="BD93" s="265">
        <f t="shared" si="71"/>
        <v>0</v>
      </c>
      <c r="BE93" s="105"/>
      <c r="BF93" s="105"/>
      <c r="BG93" s="105"/>
      <c r="BH93" s="105"/>
      <c r="BI93" s="105"/>
      <c r="BJ93" s="105"/>
    </row>
    <row r="94" spans="2:62" ht="20.100000000000001" hidden="1" customHeight="1" outlineLevel="1">
      <c r="B94" s="100"/>
      <c r="C94" s="908"/>
      <c r="D94" s="909"/>
      <c r="E94" s="909"/>
      <c r="F94" s="910"/>
      <c r="G94" s="890"/>
      <c r="H94" s="891"/>
      <c r="I94" s="152"/>
      <c r="J94" s="152"/>
      <c r="K94" s="152"/>
      <c r="L94" s="152"/>
      <c r="M94" s="152"/>
      <c r="N94" s="152"/>
      <c r="O94" s="152"/>
      <c r="P94" s="153"/>
      <c r="Q94" s="153"/>
      <c r="R94" s="156">
        <f t="shared" si="62"/>
        <v>0</v>
      </c>
      <c r="S94" s="156">
        <f t="shared" si="63"/>
        <v>0</v>
      </c>
      <c r="U94" s="157">
        <f t="shared" si="69"/>
        <v>0</v>
      </c>
      <c r="W94" s="152"/>
      <c r="X94" s="152"/>
      <c r="Y94" s="152"/>
      <c r="Z94" s="152"/>
      <c r="AA94" s="152"/>
      <c r="AB94" s="152"/>
      <c r="AC94" s="347"/>
      <c r="AD94" s="152"/>
      <c r="AE94" s="152"/>
      <c r="AF94" s="152"/>
      <c r="AG94" s="152"/>
      <c r="AH94" s="152"/>
      <c r="AI94" s="152"/>
      <c r="AJ94" s="347"/>
      <c r="AK94" s="152"/>
      <c r="AL94" s="152"/>
      <c r="AM94" s="295"/>
      <c r="AN94" s="228"/>
      <c r="AO94" s="228"/>
      <c r="AP94" s="228"/>
      <c r="AQ94" s="228"/>
      <c r="AR94" s="228"/>
      <c r="AS94" s="348"/>
      <c r="AT94" s="264">
        <f t="shared" si="39"/>
        <v>0</v>
      </c>
      <c r="AU94" s="259"/>
      <c r="AV94" s="265">
        <f t="shared" si="66"/>
        <v>0</v>
      </c>
      <c r="AX94" s="265">
        <f t="shared" si="70"/>
        <v>0</v>
      </c>
      <c r="AZ94" s="492">
        <f t="shared" si="67"/>
        <v>0</v>
      </c>
      <c r="BB94" s="492">
        <f t="shared" si="68"/>
        <v>0</v>
      </c>
      <c r="BD94" s="265">
        <f t="shared" si="71"/>
        <v>0</v>
      </c>
      <c r="BE94" s="105"/>
      <c r="BF94" s="105"/>
      <c r="BG94" s="105"/>
      <c r="BH94" s="105"/>
      <c r="BI94" s="105"/>
      <c r="BJ94" s="105"/>
    </row>
    <row r="95" spans="2:62" ht="20.100000000000001" hidden="1" customHeight="1" outlineLevel="1">
      <c r="B95" s="100"/>
      <c r="C95" s="908"/>
      <c r="D95" s="909"/>
      <c r="E95" s="909"/>
      <c r="F95" s="910"/>
      <c r="G95" s="890"/>
      <c r="H95" s="891"/>
      <c r="I95" s="152"/>
      <c r="J95" s="152"/>
      <c r="K95" s="152"/>
      <c r="L95" s="152"/>
      <c r="M95" s="152"/>
      <c r="N95" s="152"/>
      <c r="O95" s="152"/>
      <c r="P95" s="153"/>
      <c r="Q95" s="153"/>
      <c r="R95" s="156">
        <f t="shared" si="62"/>
        <v>0</v>
      </c>
      <c r="S95" s="156">
        <f t="shared" si="63"/>
        <v>0</v>
      </c>
      <c r="U95" s="157">
        <f t="shared" si="69"/>
        <v>0</v>
      </c>
      <c r="W95" s="152"/>
      <c r="X95" s="152"/>
      <c r="Y95" s="152"/>
      <c r="Z95" s="152"/>
      <c r="AA95" s="152"/>
      <c r="AB95" s="152"/>
      <c r="AC95" s="347"/>
      <c r="AD95" s="152"/>
      <c r="AE95" s="152"/>
      <c r="AF95" s="152"/>
      <c r="AG95" s="152"/>
      <c r="AH95" s="152"/>
      <c r="AI95" s="152"/>
      <c r="AJ95" s="347"/>
      <c r="AK95" s="152"/>
      <c r="AL95" s="152"/>
      <c r="AM95" s="295"/>
      <c r="AN95" s="228"/>
      <c r="AO95" s="228"/>
      <c r="AP95" s="228"/>
      <c r="AQ95" s="228"/>
      <c r="AR95" s="228"/>
      <c r="AS95" s="348"/>
      <c r="AT95" s="264">
        <f t="shared" si="39"/>
        <v>0</v>
      </c>
      <c r="AU95" s="259"/>
      <c r="AV95" s="265">
        <f t="shared" si="66"/>
        <v>0</v>
      </c>
      <c r="AX95" s="265">
        <f t="shared" si="70"/>
        <v>0</v>
      </c>
      <c r="AZ95" s="492">
        <f t="shared" si="67"/>
        <v>0</v>
      </c>
      <c r="BB95" s="492">
        <f t="shared" si="68"/>
        <v>0</v>
      </c>
      <c r="BD95" s="265">
        <f t="shared" si="71"/>
        <v>0</v>
      </c>
      <c r="BE95" s="105"/>
      <c r="BF95" s="105"/>
      <c r="BG95" s="105"/>
      <c r="BH95" s="105"/>
      <c r="BI95" s="105"/>
      <c r="BJ95" s="105"/>
    </row>
    <row r="96" spans="2:62" ht="9.9499999999999993" hidden="1" customHeight="1" outlineLevel="1">
      <c r="B96" s="101"/>
      <c r="C96" s="208"/>
      <c r="D96" s="208"/>
      <c r="E96" s="208"/>
      <c r="F96" s="208"/>
      <c r="G96" s="237"/>
      <c r="H96" s="207"/>
      <c r="I96" s="257"/>
      <c r="J96" s="257"/>
      <c r="K96" s="257"/>
      <c r="L96" s="257"/>
      <c r="M96" s="257"/>
      <c r="N96" s="257"/>
      <c r="O96" s="257"/>
      <c r="P96" s="256"/>
      <c r="Q96" s="102"/>
      <c r="R96" s="102"/>
      <c r="S96" s="102"/>
      <c r="U96" s="98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Z96" s="493"/>
      <c r="BE96" s="105"/>
      <c r="BF96" s="105"/>
      <c r="BG96" s="105"/>
      <c r="BH96" s="105"/>
      <c r="BI96" s="105"/>
      <c r="BJ96" s="105"/>
    </row>
    <row r="97" spans="2:62" ht="20.100000000000001" customHeight="1" collapsed="1">
      <c r="B97" s="151">
        <f>B80+1</f>
        <v>6</v>
      </c>
      <c r="C97" s="916"/>
      <c r="D97" s="917"/>
      <c r="E97" s="917"/>
      <c r="F97" s="918"/>
      <c r="G97" s="429"/>
      <c r="H97" s="206">
        <v>1</v>
      </c>
      <c r="I97" s="642">
        <f t="shared" ref="I97" si="72">$H97*SUM(I98:I112)</f>
        <v>0</v>
      </c>
      <c r="J97" s="643">
        <f t="shared" ref="J97:O97" si="73">$H97*SUM(J98:J112)</f>
        <v>0</v>
      </c>
      <c r="K97" s="644">
        <f t="shared" si="73"/>
        <v>0</v>
      </c>
      <c r="L97" s="645">
        <f t="shared" si="73"/>
        <v>0</v>
      </c>
      <c r="M97" s="645">
        <f t="shared" si="73"/>
        <v>0</v>
      </c>
      <c r="N97" s="644">
        <f t="shared" si="73"/>
        <v>0</v>
      </c>
      <c r="O97" s="642">
        <f t="shared" si="73"/>
        <v>0</v>
      </c>
      <c r="P97" s="209">
        <f t="shared" ref="P97:Q97" si="74">$H97*SUM(P98:P112)</f>
        <v>0</v>
      </c>
      <c r="Q97" s="210">
        <f t="shared" si="74"/>
        <v>0</v>
      </c>
      <c r="R97" s="136">
        <f t="shared" ref="R97:R112" si="75">P97*(1+Gewinn)*(1+SicherheitAngebot)</f>
        <v>0</v>
      </c>
      <c r="S97" s="137">
        <f t="shared" ref="S97:S112" si="76">Q97*(1+MGKZ)*(1+Gewinn)*(1+SicherheitAngebot)</f>
        <v>0</v>
      </c>
      <c r="U97" s="10">
        <f>I97*$I$7+J97*$J$7+K97*$K$7+L97*$L$7+M97*$M$7+N97*$N$7+O97*$O$7+R97+S97</f>
        <v>0</v>
      </c>
      <c r="W97" s="646">
        <f t="shared" ref="W97:AB97" si="77">$H97*SUM(W98:W112)</f>
        <v>0</v>
      </c>
      <c r="X97" s="647">
        <f t="shared" si="77"/>
        <v>0</v>
      </c>
      <c r="Y97" s="648">
        <f t="shared" si="77"/>
        <v>0</v>
      </c>
      <c r="Z97" s="649">
        <f t="shared" si="77"/>
        <v>0</v>
      </c>
      <c r="AA97" s="648">
        <f t="shared" si="77"/>
        <v>0</v>
      </c>
      <c r="AB97" s="646">
        <f t="shared" si="77"/>
        <v>0</v>
      </c>
      <c r="AC97" s="258"/>
      <c r="AD97" s="646">
        <f t="shared" ref="AD97:AM97" si="78">$H97*SUM(AD98:AD112)</f>
        <v>0</v>
      </c>
      <c r="AE97" s="647">
        <f t="shared" si="78"/>
        <v>0</v>
      </c>
      <c r="AF97" s="648">
        <f t="shared" si="78"/>
        <v>0</v>
      </c>
      <c r="AG97" s="649">
        <f t="shared" si="78"/>
        <v>0</v>
      </c>
      <c r="AH97" s="648">
        <f t="shared" si="78"/>
        <v>0</v>
      </c>
      <c r="AI97" s="646">
        <f t="shared" si="78"/>
        <v>0</v>
      </c>
      <c r="AJ97" s="258"/>
      <c r="AK97" s="653">
        <f t="shared" si="78"/>
        <v>0</v>
      </c>
      <c r="AL97" s="653">
        <f t="shared" si="78"/>
        <v>0</v>
      </c>
      <c r="AM97" s="653">
        <f t="shared" si="78"/>
        <v>0</v>
      </c>
      <c r="AN97" s="227">
        <f>$H97*SUM(AN98:AN112)*(1+Gewinn)*(1+SicherheitAngebot)</f>
        <v>0</v>
      </c>
      <c r="AO97" s="227">
        <f>$H97*SUM(AO98:AO112)*(1+Gewinn)*(1+SicherheitAngebot)</f>
        <v>0</v>
      </c>
      <c r="AP97" s="227">
        <f>$H97*SUM(AP98:AP112)*(1+Gewinn)*(1+SicherheitAngebot)</f>
        <v>0</v>
      </c>
      <c r="AQ97" s="227">
        <f>$H97*SUM(AQ98:AQ112)*(1+Gewinn)*(1+SicherheitAngebot)</f>
        <v>0</v>
      </c>
      <c r="AR97" s="227">
        <f>$H97*SUM(AR98:AR112)*(1+Gewinn)*(1+SicherheitAngebot)</f>
        <v>0</v>
      </c>
      <c r="AS97" s="262"/>
      <c r="AT97" s="263">
        <f t="shared" si="39"/>
        <v>0</v>
      </c>
      <c r="AU97" s="259"/>
      <c r="AV97" s="491">
        <f>AK97*$AK$7+AL97*$AL$7+AM97*$AM$7+SUM(AN97:AR97)+AT97/Zuschläge_IBN+AT97</f>
        <v>0</v>
      </c>
      <c r="AX97" s="685">
        <f>U97+AV97</f>
        <v>0</v>
      </c>
      <c r="AZ97" s="490">
        <f>IF(H97&gt;0,U97/(1+SicherheitAngebot)*(1+Sicherheit),0)</f>
        <v>0</v>
      </c>
      <c r="BB97" s="490">
        <f>IF(H97&gt;0,AV97/(1+SicherheitAngebot)*(1+Sicherheit),0)</f>
        <v>0</v>
      </c>
      <c r="BD97" s="490">
        <f>AZ97+BB97</f>
        <v>0</v>
      </c>
      <c r="BE97" s="105"/>
      <c r="BF97" s="105"/>
      <c r="BG97" s="105"/>
      <c r="BH97" s="105"/>
      <c r="BI97" s="105"/>
      <c r="BJ97" s="105"/>
    </row>
    <row r="98" spans="2:62" ht="20.100000000000001" hidden="1" customHeight="1" outlineLevel="1">
      <c r="B98" s="99"/>
      <c r="C98" s="908"/>
      <c r="D98" s="909"/>
      <c r="E98" s="909"/>
      <c r="F98" s="910"/>
      <c r="G98" s="890"/>
      <c r="H98" s="901"/>
      <c r="I98" s="152"/>
      <c r="J98" s="152"/>
      <c r="K98" s="152"/>
      <c r="L98" s="152"/>
      <c r="M98" s="152"/>
      <c r="N98" s="152"/>
      <c r="O98" s="152"/>
      <c r="P98" s="153"/>
      <c r="Q98" s="153"/>
      <c r="R98" s="156">
        <f t="shared" si="75"/>
        <v>0</v>
      </c>
      <c r="S98" s="156">
        <f t="shared" si="76"/>
        <v>0</v>
      </c>
      <c r="U98" s="157">
        <f>I98*$I$7+J98*$J$7+K98*$K$7+L98*$L$7+M98*$M$7+N98*$N$7+O98*$O$7+R98+S98</f>
        <v>0</v>
      </c>
      <c r="W98" s="152"/>
      <c r="X98" s="152"/>
      <c r="Y98" s="152"/>
      <c r="Z98" s="152"/>
      <c r="AA98" s="152"/>
      <c r="AB98" s="152"/>
      <c r="AC98" s="347"/>
      <c r="AD98" s="152"/>
      <c r="AE98" s="152"/>
      <c r="AF98" s="152"/>
      <c r="AG98" s="152"/>
      <c r="AH98" s="152"/>
      <c r="AI98" s="152"/>
      <c r="AJ98" s="347"/>
      <c r="AK98" s="152"/>
      <c r="AL98" s="152"/>
      <c r="AM98" s="619"/>
      <c r="AN98" s="228"/>
      <c r="AO98" s="228"/>
      <c r="AP98" s="228"/>
      <c r="AQ98" s="228"/>
      <c r="AR98" s="228"/>
      <c r="AS98" s="348"/>
      <c r="AT98" s="264">
        <f t="shared" si="39"/>
        <v>0</v>
      </c>
      <c r="AU98" s="259"/>
      <c r="AV98" s="265">
        <f t="shared" ref="AV98:AV112" si="79">AK98*$AK$7+AL98*$AL$7+AM98*$AM$7+SUM(AN98:AR98)*(1+Gewinn)*(1+SicherheitAngebot)+AT98/Zuschläge_IBN+AT98</f>
        <v>0</v>
      </c>
      <c r="AX98" s="265">
        <f>U98+AV98</f>
        <v>0</v>
      </c>
      <c r="AZ98" s="492">
        <f t="shared" ref="AZ98:AZ112" si="80">U98/(1+SicherheitAngebot)*(1+Sicherheit)</f>
        <v>0</v>
      </c>
      <c r="BB98" s="492">
        <f t="shared" ref="BB98:BB112" si="81">AV98/(1+SicherheitAngebot)*(1+Sicherheit)</f>
        <v>0</v>
      </c>
      <c r="BD98" s="265">
        <f>AZ98+BB98</f>
        <v>0</v>
      </c>
      <c r="BE98" s="105"/>
      <c r="BF98" s="105"/>
      <c r="BG98" s="105"/>
      <c r="BH98" s="105"/>
      <c r="BI98" s="105"/>
      <c r="BJ98" s="105"/>
    </row>
    <row r="99" spans="2:62" ht="20.100000000000001" hidden="1" customHeight="1" outlineLevel="1">
      <c r="B99" s="100"/>
      <c r="C99" s="908"/>
      <c r="D99" s="909"/>
      <c r="E99" s="909"/>
      <c r="F99" s="910"/>
      <c r="G99" s="890"/>
      <c r="H99" s="891"/>
      <c r="I99" s="152"/>
      <c r="J99" s="152"/>
      <c r="K99" s="152"/>
      <c r="L99" s="152"/>
      <c r="M99" s="152"/>
      <c r="N99" s="152"/>
      <c r="O99" s="152"/>
      <c r="P99" s="153"/>
      <c r="Q99" s="153"/>
      <c r="R99" s="156">
        <f t="shared" si="75"/>
        <v>0</v>
      </c>
      <c r="S99" s="156">
        <f t="shared" si="76"/>
        <v>0</v>
      </c>
      <c r="U99" s="157">
        <f t="shared" ref="U99:U112" si="82">I99*$I$7+J99*$J$7+K99*$K$7+L99*$L$7+M99*$M$7+N99*$N$7+O99*$O$7+R99+S99</f>
        <v>0</v>
      </c>
      <c r="W99" s="152"/>
      <c r="X99" s="152"/>
      <c r="Y99" s="152"/>
      <c r="Z99" s="152"/>
      <c r="AA99" s="152"/>
      <c r="AB99" s="152"/>
      <c r="AC99" s="347"/>
      <c r="AD99" s="152"/>
      <c r="AE99" s="152"/>
      <c r="AF99" s="152"/>
      <c r="AG99" s="152"/>
      <c r="AH99" s="152"/>
      <c r="AI99" s="152"/>
      <c r="AJ99" s="347"/>
      <c r="AK99" s="152"/>
      <c r="AL99" s="152"/>
      <c r="AM99" s="295"/>
      <c r="AN99" s="228"/>
      <c r="AO99" s="228"/>
      <c r="AP99" s="228"/>
      <c r="AQ99" s="228"/>
      <c r="AR99" s="228"/>
      <c r="AS99" s="348"/>
      <c r="AT99" s="264">
        <f t="shared" si="39"/>
        <v>0</v>
      </c>
      <c r="AU99" s="259"/>
      <c r="AV99" s="265">
        <f t="shared" si="79"/>
        <v>0</v>
      </c>
      <c r="AX99" s="265">
        <f t="shared" ref="AX99:AX112" si="83">U99+AV99</f>
        <v>0</v>
      </c>
      <c r="AZ99" s="492">
        <f t="shared" si="80"/>
        <v>0</v>
      </c>
      <c r="BB99" s="492">
        <f t="shared" si="81"/>
        <v>0</v>
      </c>
      <c r="BD99" s="265">
        <f t="shared" ref="BD99:BD112" si="84">AZ99+BB99</f>
        <v>0</v>
      </c>
      <c r="BE99" s="105"/>
      <c r="BF99" s="105"/>
      <c r="BG99" s="105"/>
      <c r="BH99" s="105"/>
      <c r="BI99" s="105"/>
      <c r="BJ99" s="105"/>
    </row>
    <row r="100" spans="2:62" ht="20.100000000000001" hidden="1" customHeight="1" outlineLevel="1">
      <c r="B100" s="100"/>
      <c r="C100" s="908"/>
      <c r="D100" s="909"/>
      <c r="E100" s="909"/>
      <c r="F100" s="910"/>
      <c r="G100" s="890"/>
      <c r="H100" s="891"/>
      <c r="I100" s="152"/>
      <c r="J100" s="152"/>
      <c r="K100" s="152"/>
      <c r="L100" s="152"/>
      <c r="M100" s="152"/>
      <c r="N100" s="152"/>
      <c r="O100" s="152"/>
      <c r="P100" s="153"/>
      <c r="Q100" s="153"/>
      <c r="R100" s="156">
        <f t="shared" si="75"/>
        <v>0</v>
      </c>
      <c r="S100" s="156">
        <f t="shared" si="76"/>
        <v>0</v>
      </c>
      <c r="U100" s="157">
        <f t="shared" si="82"/>
        <v>0</v>
      </c>
      <c r="W100" s="152"/>
      <c r="X100" s="152"/>
      <c r="Y100" s="152"/>
      <c r="Z100" s="152"/>
      <c r="AA100" s="152"/>
      <c r="AB100" s="152"/>
      <c r="AC100" s="347"/>
      <c r="AD100" s="152"/>
      <c r="AE100" s="152"/>
      <c r="AF100" s="152"/>
      <c r="AG100" s="152"/>
      <c r="AH100" s="152"/>
      <c r="AI100" s="152"/>
      <c r="AJ100" s="347"/>
      <c r="AK100" s="152"/>
      <c r="AL100" s="152"/>
      <c r="AM100" s="295"/>
      <c r="AN100" s="228"/>
      <c r="AO100" s="228"/>
      <c r="AP100" s="228"/>
      <c r="AQ100" s="228"/>
      <c r="AR100" s="228"/>
      <c r="AS100" s="348"/>
      <c r="AT100" s="264">
        <f t="shared" si="39"/>
        <v>0</v>
      </c>
      <c r="AU100" s="259"/>
      <c r="AV100" s="265">
        <f t="shared" si="79"/>
        <v>0</v>
      </c>
      <c r="AX100" s="265">
        <f t="shared" si="83"/>
        <v>0</v>
      </c>
      <c r="AZ100" s="492">
        <f t="shared" si="80"/>
        <v>0</v>
      </c>
      <c r="BB100" s="492">
        <f t="shared" si="81"/>
        <v>0</v>
      </c>
      <c r="BD100" s="265">
        <f t="shared" si="84"/>
        <v>0</v>
      </c>
      <c r="BE100" s="105"/>
      <c r="BF100" s="105"/>
      <c r="BG100" s="105"/>
      <c r="BH100" s="105"/>
      <c r="BI100" s="105"/>
      <c r="BJ100" s="105"/>
    </row>
    <row r="101" spans="2:62" ht="20.100000000000001" hidden="1" customHeight="1" outlineLevel="1">
      <c r="B101" s="100"/>
      <c r="C101" s="908"/>
      <c r="D101" s="909"/>
      <c r="E101" s="909"/>
      <c r="F101" s="910"/>
      <c r="G101" s="890"/>
      <c r="H101" s="891"/>
      <c r="I101" s="152"/>
      <c r="J101" s="152"/>
      <c r="K101" s="152"/>
      <c r="L101" s="152"/>
      <c r="M101" s="152"/>
      <c r="N101" s="152"/>
      <c r="O101" s="152"/>
      <c r="P101" s="153"/>
      <c r="Q101" s="153"/>
      <c r="R101" s="156">
        <f t="shared" si="75"/>
        <v>0</v>
      </c>
      <c r="S101" s="156">
        <f t="shared" si="76"/>
        <v>0</v>
      </c>
      <c r="U101" s="157">
        <f t="shared" si="82"/>
        <v>0</v>
      </c>
      <c r="W101" s="152"/>
      <c r="X101" s="152"/>
      <c r="Y101" s="152"/>
      <c r="Z101" s="152"/>
      <c r="AA101" s="152"/>
      <c r="AB101" s="152"/>
      <c r="AC101" s="347"/>
      <c r="AD101" s="152"/>
      <c r="AE101" s="152"/>
      <c r="AF101" s="152"/>
      <c r="AG101" s="152"/>
      <c r="AH101" s="152"/>
      <c r="AI101" s="152"/>
      <c r="AJ101" s="347"/>
      <c r="AK101" s="152"/>
      <c r="AL101" s="152"/>
      <c r="AM101" s="295"/>
      <c r="AN101" s="228"/>
      <c r="AO101" s="228"/>
      <c r="AP101" s="228"/>
      <c r="AQ101" s="228"/>
      <c r="AR101" s="228"/>
      <c r="AS101" s="348"/>
      <c r="AT101" s="264">
        <f t="shared" si="39"/>
        <v>0</v>
      </c>
      <c r="AU101" s="259"/>
      <c r="AV101" s="265">
        <f t="shared" si="79"/>
        <v>0</v>
      </c>
      <c r="AX101" s="265">
        <f t="shared" si="83"/>
        <v>0</v>
      </c>
      <c r="AZ101" s="492">
        <f t="shared" si="80"/>
        <v>0</v>
      </c>
      <c r="BB101" s="492">
        <f t="shared" si="81"/>
        <v>0</v>
      </c>
      <c r="BD101" s="265">
        <f t="shared" si="84"/>
        <v>0</v>
      </c>
      <c r="BE101" s="105"/>
      <c r="BF101" s="105"/>
      <c r="BG101" s="105"/>
      <c r="BH101" s="105"/>
      <c r="BI101" s="105"/>
      <c r="BJ101" s="105"/>
    </row>
    <row r="102" spans="2:62" ht="20.100000000000001" hidden="1" customHeight="1" outlineLevel="1">
      <c r="B102" s="100"/>
      <c r="C102" s="908"/>
      <c r="D102" s="909"/>
      <c r="E102" s="909"/>
      <c r="F102" s="910"/>
      <c r="G102" s="890"/>
      <c r="H102" s="891"/>
      <c r="I102" s="152"/>
      <c r="J102" s="152"/>
      <c r="K102" s="152"/>
      <c r="L102" s="152"/>
      <c r="M102" s="152"/>
      <c r="N102" s="152"/>
      <c r="O102" s="152"/>
      <c r="P102" s="153"/>
      <c r="Q102" s="153"/>
      <c r="R102" s="156">
        <f t="shared" si="75"/>
        <v>0</v>
      </c>
      <c r="S102" s="156">
        <f t="shared" si="76"/>
        <v>0</v>
      </c>
      <c r="U102" s="157">
        <f t="shared" si="82"/>
        <v>0</v>
      </c>
      <c r="W102" s="152"/>
      <c r="X102" s="152"/>
      <c r="Y102" s="152"/>
      <c r="Z102" s="152"/>
      <c r="AA102" s="152"/>
      <c r="AB102" s="152"/>
      <c r="AC102" s="347"/>
      <c r="AD102" s="152"/>
      <c r="AE102" s="152"/>
      <c r="AF102" s="152"/>
      <c r="AG102" s="152"/>
      <c r="AH102" s="152"/>
      <c r="AI102" s="152"/>
      <c r="AJ102" s="347"/>
      <c r="AK102" s="152"/>
      <c r="AL102" s="152"/>
      <c r="AM102" s="295"/>
      <c r="AN102" s="228"/>
      <c r="AO102" s="228"/>
      <c r="AP102" s="228"/>
      <c r="AQ102" s="228"/>
      <c r="AR102" s="228"/>
      <c r="AS102" s="348"/>
      <c r="AT102" s="264">
        <f t="shared" si="39"/>
        <v>0</v>
      </c>
      <c r="AU102" s="259"/>
      <c r="AV102" s="265">
        <f t="shared" si="79"/>
        <v>0</v>
      </c>
      <c r="AX102" s="265">
        <f t="shared" si="83"/>
        <v>0</v>
      </c>
      <c r="AZ102" s="492">
        <f t="shared" si="80"/>
        <v>0</v>
      </c>
      <c r="BB102" s="492">
        <f t="shared" si="81"/>
        <v>0</v>
      </c>
      <c r="BD102" s="265">
        <f t="shared" si="84"/>
        <v>0</v>
      </c>
      <c r="BE102" s="105"/>
      <c r="BF102" s="105"/>
      <c r="BG102" s="105"/>
      <c r="BH102" s="105"/>
      <c r="BI102" s="105"/>
      <c r="BJ102" s="105"/>
    </row>
    <row r="103" spans="2:62" ht="20.100000000000001" hidden="1" customHeight="1" outlineLevel="1">
      <c r="B103" s="100"/>
      <c r="C103" s="908"/>
      <c r="D103" s="909"/>
      <c r="E103" s="909"/>
      <c r="F103" s="910"/>
      <c r="G103" s="890"/>
      <c r="H103" s="891"/>
      <c r="I103" s="152"/>
      <c r="J103" s="152"/>
      <c r="K103" s="152"/>
      <c r="L103" s="152"/>
      <c r="M103" s="152"/>
      <c r="N103" s="152"/>
      <c r="O103" s="152"/>
      <c r="P103" s="153"/>
      <c r="Q103" s="153"/>
      <c r="R103" s="156">
        <f t="shared" si="75"/>
        <v>0</v>
      </c>
      <c r="S103" s="156">
        <f t="shared" si="76"/>
        <v>0</v>
      </c>
      <c r="U103" s="157">
        <f t="shared" si="82"/>
        <v>0</v>
      </c>
      <c r="W103" s="152"/>
      <c r="X103" s="152"/>
      <c r="Y103" s="152"/>
      <c r="Z103" s="152"/>
      <c r="AA103" s="152"/>
      <c r="AB103" s="152"/>
      <c r="AC103" s="347"/>
      <c r="AD103" s="152"/>
      <c r="AE103" s="152"/>
      <c r="AF103" s="152"/>
      <c r="AG103" s="152"/>
      <c r="AH103" s="152"/>
      <c r="AI103" s="152"/>
      <c r="AJ103" s="347"/>
      <c r="AK103" s="152"/>
      <c r="AL103" s="152"/>
      <c r="AM103" s="295"/>
      <c r="AN103" s="228"/>
      <c r="AO103" s="228"/>
      <c r="AP103" s="228"/>
      <c r="AQ103" s="228"/>
      <c r="AR103" s="228"/>
      <c r="AS103" s="348"/>
      <c r="AT103" s="264">
        <f t="shared" si="39"/>
        <v>0</v>
      </c>
      <c r="AU103" s="259"/>
      <c r="AV103" s="265">
        <f t="shared" si="79"/>
        <v>0</v>
      </c>
      <c r="AX103" s="265">
        <f t="shared" si="83"/>
        <v>0</v>
      </c>
      <c r="AZ103" s="492">
        <f t="shared" si="80"/>
        <v>0</v>
      </c>
      <c r="BB103" s="492">
        <f t="shared" si="81"/>
        <v>0</v>
      </c>
      <c r="BD103" s="265">
        <f t="shared" si="84"/>
        <v>0</v>
      </c>
      <c r="BE103" s="105"/>
      <c r="BF103" s="105"/>
      <c r="BG103" s="105"/>
      <c r="BH103" s="105"/>
      <c r="BI103" s="105"/>
      <c r="BJ103" s="105"/>
    </row>
    <row r="104" spans="2:62" ht="20.100000000000001" hidden="1" customHeight="1" outlineLevel="1">
      <c r="B104" s="100"/>
      <c r="C104" s="908"/>
      <c r="D104" s="909"/>
      <c r="E104" s="909"/>
      <c r="F104" s="910"/>
      <c r="G104" s="890"/>
      <c r="H104" s="891"/>
      <c r="I104" s="152"/>
      <c r="J104" s="152"/>
      <c r="K104" s="152"/>
      <c r="L104" s="152"/>
      <c r="M104" s="152"/>
      <c r="N104" s="152"/>
      <c r="O104" s="152"/>
      <c r="P104" s="153"/>
      <c r="Q104" s="153"/>
      <c r="R104" s="156">
        <f t="shared" si="75"/>
        <v>0</v>
      </c>
      <c r="S104" s="156">
        <f t="shared" si="76"/>
        <v>0</v>
      </c>
      <c r="U104" s="157">
        <f t="shared" si="82"/>
        <v>0</v>
      </c>
      <c r="W104" s="152"/>
      <c r="X104" s="152"/>
      <c r="Y104" s="152"/>
      <c r="Z104" s="152"/>
      <c r="AA104" s="152"/>
      <c r="AB104" s="152"/>
      <c r="AC104" s="347"/>
      <c r="AD104" s="152"/>
      <c r="AE104" s="152"/>
      <c r="AF104" s="152"/>
      <c r="AG104" s="152"/>
      <c r="AH104" s="152"/>
      <c r="AI104" s="152"/>
      <c r="AJ104" s="347"/>
      <c r="AK104" s="152"/>
      <c r="AL104" s="152"/>
      <c r="AM104" s="295"/>
      <c r="AN104" s="228"/>
      <c r="AO104" s="228"/>
      <c r="AP104" s="228"/>
      <c r="AQ104" s="228"/>
      <c r="AR104" s="228"/>
      <c r="AS104" s="348"/>
      <c r="AT104" s="264">
        <f t="shared" si="39"/>
        <v>0</v>
      </c>
      <c r="AU104" s="259"/>
      <c r="AV104" s="265">
        <f t="shared" si="79"/>
        <v>0</v>
      </c>
      <c r="AX104" s="265">
        <f t="shared" si="83"/>
        <v>0</v>
      </c>
      <c r="AZ104" s="492">
        <f t="shared" si="80"/>
        <v>0</v>
      </c>
      <c r="BB104" s="492">
        <f t="shared" si="81"/>
        <v>0</v>
      </c>
      <c r="BD104" s="265">
        <f t="shared" si="84"/>
        <v>0</v>
      </c>
      <c r="BE104" s="105"/>
      <c r="BF104" s="105"/>
      <c r="BG104" s="105"/>
      <c r="BH104" s="105"/>
      <c r="BI104" s="105"/>
      <c r="BJ104" s="105"/>
    </row>
    <row r="105" spans="2:62" ht="20.100000000000001" hidden="1" customHeight="1" outlineLevel="1">
      <c r="B105" s="100"/>
      <c r="C105" s="908"/>
      <c r="D105" s="909"/>
      <c r="E105" s="909"/>
      <c r="F105" s="910"/>
      <c r="G105" s="890"/>
      <c r="H105" s="891"/>
      <c r="I105" s="152"/>
      <c r="J105" s="152"/>
      <c r="K105" s="152"/>
      <c r="L105" s="152"/>
      <c r="M105" s="152"/>
      <c r="N105" s="152"/>
      <c r="O105" s="152"/>
      <c r="P105" s="153"/>
      <c r="Q105" s="153"/>
      <c r="R105" s="156">
        <f t="shared" si="75"/>
        <v>0</v>
      </c>
      <c r="S105" s="156">
        <f t="shared" si="76"/>
        <v>0</v>
      </c>
      <c r="U105" s="157">
        <f t="shared" si="82"/>
        <v>0</v>
      </c>
      <c r="W105" s="152"/>
      <c r="X105" s="152"/>
      <c r="Y105" s="152"/>
      <c r="Z105" s="152"/>
      <c r="AA105" s="152"/>
      <c r="AB105" s="152"/>
      <c r="AC105" s="347"/>
      <c r="AD105" s="152"/>
      <c r="AE105" s="152"/>
      <c r="AF105" s="152"/>
      <c r="AG105" s="152"/>
      <c r="AH105" s="152"/>
      <c r="AI105" s="152"/>
      <c r="AJ105" s="347"/>
      <c r="AK105" s="152"/>
      <c r="AL105" s="152"/>
      <c r="AM105" s="295"/>
      <c r="AN105" s="228"/>
      <c r="AO105" s="228"/>
      <c r="AP105" s="228"/>
      <c r="AQ105" s="228"/>
      <c r="AR105" s="228"/>
      <c r="AS105" s="348"/>
      <c r="AT105" s="264">
        <f t="shared" si="39"/>
        <v>0</v>
      </c>
      <c r="AU105" s="259"/>
      <c r="AV105" s="265">
        <f t="shared" si="79"/>
        <v>0</v>
      </c>
      <c r="AX105" s="265">
        <f t="shared" si="83"/>
        <v>0</v>
      </c>
      <c r="AZ105" s="492">
        <f t="shared" si="80"/>
        <v>0</v>
      </c>
      <c r="BB105" s="492">
        <f t="shared" si="81"/>
        <v>0</v>
      </c>
      <c r="BD105" s="265">
        <f t="shared" si="84"/>
        <v>0</v>
      </c>
      <c r="BE105" s="105"/>
      <c r="BF105" s="105"/>
      <c r="BG105" s="105"/>
      <c r="BH105" s="105"/>
      <c r="BI105" s="105"/>
      <c r="BJ105" s="105"/>
    </row>
    <row r="106" spans="2:62" ht="20.100000000000001" hidden="1" customHeight="1" outlineLevel="1">
      <c r="B106" s="100"/>
      <c r="C106" s="908"/>
      <c r="D106" s="909"/>
      <c r="E106" s="909"/>
      <c r="F106" s="910"/>
      <c r="G106" s="890"/>
      <c r="H106" s="891"/>
      <c r="I106" s="152"/>
      <c r="J106" s="152"/>
      <c r="K106" s="152"/>
      <c r="L106" s="152"/>
      <c r="M106" s="152"/>
      <c r="N106" s="152"/>
      <c r="O106" s="152"/>
      <c r="P106" s="153"/>
      <c r="Q106" s="153"/>
      <c r="R106" s="156">
        <f t="shared" si="75"/>
        <v>0</v>
      </c>
      <c r="S106" s="156">
        <f t="shared" si="76"/>
        <v>0</v>
      </c>
      <c r="U106" s="157">
        <f t="shared" si="82"/>
        <v>0</v>
      </c>
      <c r="W106" s="152"/>
      <c r="X106" s="152"/>
      <c r="Y106" s="152"/>
      <c r="Z106" s="152"/>
      <c r="AA106" s="152"/>
      <c r="AB106" s="152"/>
      <c r="AC106" s="347"/>
      <c r="AD106" s="152"/>
      <c r="AE106" s="152"/>
      <c r="AF106" s="152"/>
      <c r="AG106" s="152"/>
      <c r="AH106" s="152"/>
      <c r="AI106" s="152"/>
      <c r="AJ106" s="347"/>
      <c r="AK106" s="152"/>
      <c r="AL106" s="152"/>
      <c r="AM106" s="295"/>
      <c r="AN106" s="228"/>
      <c r="AO106" s="228"/>
      <c r="AP106" s="228"/>
      <c r="AQ106" s="228"/>
      <c r="AR106" s="228"/>
      <c r="AS106" s="348"/>
      <c r="AT106" s="264">
        <f t="shared" si="39"/>
        <v>0</v>
      </c>
      <c r="AU106" s="259"/>
      <c r="AV106" s="265">
        <f t="shared" si="79"/>
        <v>0</v>
      </c>
      <c r="AX106" s="265">
        <f t="shared" si="83"/>
        <v>0</v>
      </c>
      <c r="AZ106" s="492">
        <f t="shared" si="80"/>
        <v>0</v>
      </c>
      <c r="BB106" s="492">
        <f t="shared" si="81"/>
        <v>0</v>
      </c>
      <c r="BD106" s="265">
        <f t="shared" si="84"/>
        <v>0</v>
      </c>
      <c r="BE106" s="105"/>
      <c r="BF106" s="105"/>
      <c r="BG106" s="105"/>
      <c r="BH106" s="105"/>
      <c r="BI106" s="105"/>
      <c r="BJ106" s="105"/>
    </row>
    <row r="107" spans="2:62" ht="20.100000000000001" hidden="1" customHeight="1" outlineLevel="1">
      <c r="B107" s="100"/>
      <c r="C107" s="908"/>
      <c r="D107" s="909"/>
      <c r="E107" s="909"/>
      <c r="F107" s="910"/>
      <c r="G107" s="890"/>
      <c r="H107" s="891"/>
      <c r="I107" s="152"/>
      <c r="J107" s="152"/>
      <c r="K107" s="152"/>
      <c r="L107" s="152"/>
      <c r="M107" s="152"/>
      <c r="N107" s="152"/>
      <c r="O107" s="152"/>
      <c r="P107" s="153"/>
      <c r="Q107" s="153"/>
      <c r="R107" s="156">
        <f t="shared" si="75"/>
        <v>0</v>
      </c>
      <c r="S107" s="156">
        <f t="shared" si="76"/>
        <v>0</v>
      </c>
      <c r="U107" s="157">
        <f t="shared" si="82"/>
        <v>0</v>
      </c>
      <c r="W107" s="152"/>
      <c r="X107" s="152"/>
      <c r="Y107" s="152"/>
      <c r="Z107" s="152"/>
      <c r="AA107" s="152"/>
      <c r="AB107" s="152"/>
      <c r="AC107" s="347"/>
      <c r="AD107" s="152"/>
      <c r="AE107" s="152"/>
      <c r="AF107" s="152"/>
      <c r="AG107" s="152"/>
      <c r="AH107" s="152"/>
      <c r="AI107" s="152"/>
      <c r="AJ107" s="347"/>
      <c r="AK107" s="152"/>
      <c r="AL107" s="152"/>
      <c r="AM107" s="295"/>
      <c r="AN107" s="228"/>
      <c r="AO107" s="228"/>
      <c r="AP107" s="228"/>
      <c r="AQ107" s="228"/>
      <c r="AR107" s="228"/>
      <c r="AS107" s="348"/>
      <c r="AT107" s="264">
        <f t="shared" si="39"/>
        <v>0</v>
      </c>
      <c r="AU107" s="259"/>
      <c r="AV107" s="265">
        <f t="shared" si="79"/>
        <v>0</v>
      </c>
      <c r="AX107" s="265">
        <f t="shared" si="83"/>
        <v>0</v>
      </c>
      <c r="AZ107" s="492">
        <f t="shared" si="80"/>
        <v>0</v>
      </c>
      <c r="BB107" s="492">
        <f t="shared" si="81"/>
        <v>0</v>
      </c>
      <c r="BD107" s="265">
        <f t="shared" si="84"/>
        <v>0</v>
      </c>
      <c r="BE107" s="105"/>
      <c r="BF107" s="105"/>
      <c r="BG107" s="105"/>
      <c r="BH107" s="105"/>
      <c r="BI107" s="105"/>
      <c r="BJ107" s="105"/>
    </row>
    <row r="108" spans="2:62" ht="20.100000000000001" hidden="1" customHeight="1" outlineLevel="1">
      <c r="B108" s="100"/>
      <c r="C108" s="908"/>
      <c r="D108" s="909"/>
      <c r="E108" s="909"/>
      <c r="F108" s="910"/>
      <c r="G108" s="890"/>
      <c r="H108" s="891"/>
      <c r="I108" s="152"/>
      <c r="J108" s="152"/>
      <c r="K108" s="152"/>
      <c r="L108" s="152"/>
      <c r="M108" s="152"/>
      <c r="N108" s="152"/>
      <c r="O108" s="152"/>
      <c r="P108" s="153"/>
      <c r="Q108" s="153"/>
      <c r="R108" s="156">
        <f t="shared" si="75"/>
        <v>0</v>
      </c>
      <c r="S108" s="156">
        <f t="shared" si="76"/>
        <v>0</v>
      </c>
      <c r="U108" s="157">
        <f t="shared" si="82"/>
        <v>0</v>
      </c>
      <c r="W108" s="152"/>
      <c r="X108" s="152"/>
      <c r="Y108" s="152"/>
      <c r="Z108" s="152"/>
      <c r="AA108" s="152"/>
      <c r="AB108" s="152"/>
      <c r="AC108" s="347"/>
      <c r="AD108" s="152"/>
      <c r="AE108" s="152"/>
      <c r="AF108" s="152"/>
      <c r="AG108" s="152"/>
      <c r="AH108" s="152"/>
      <c r="AI108" s="152"/>
      <c r="AJ108" s="347"/>
      <c r="AK108" s="152"/>
      <c r="AL108" s="152"/>
      <c r="AM108" s="295"/>
      <c r="AN108" s="228"/>
      <c r="AO108" s="228"/>
      <c r="AP108" s="228"/>
      <c r="AQ108" s="228"/>
      <c r="AR108" s="228"/>
      <c r="AS108" s="348"/>
      <c r="AT108" s="264">
        <f t="shared" si="39"/>
        <v>0</v>
      </c>
      <c r="AU108" s="259"/>
      <c r="AV108" s="265">
        <f t="shared" si="79"/>
        <v>0</v>
      </c>
      <c r="AX108" s="265">
        <f t="shared" si="83"/>
        <v>0</v>
      </c>
      <c r="AZ108" s="492">
        <f t="shared" si="80"/>
        <v>0</v>
      </c>
      <c r="BB108" s="492">
        <f t="shared" si="81"/>
        <v>0</v>
      </c>
      <c r="BD108" s="265">
        <f t="shared" si="84"/>
        <v>0</v>
      </c>
      <c r="BE108" s="105"/>
      <c r="BF108" s="105"/>
      <c r="BG108" s="105"/>
      <c r="BH108" s="105"/>
      <c r="BI108" s="105"/>
      <c r="BJ108" s="105"/>
    </row>
    <row r="109" spans="2:62" ht="20.100000000000001" hidden="1" customHeight="1" outlineLevel="1">
      <c r="B109" s="100"/>
      <c r="C109" s="908"/>
      <c r="D109" s="909"/>
      <c r="E109" s="909"/>
      <c r="F109" s="910"/>
      <c r="G109" s="890"/>
      <c r="H109" s="891"/>
      <c r="I109" s="152"/>
      <c r="J109" s="152"/>
      <c r="K109" s="152"/>
      <c r="L109" s="152"/>
      <c r="M109" s="152"/>
      <c r="N109" s="152"/>
      <c r="O109" s="152"/>
      <c r="P109" s="153"/>
      <c r="Q109" s="153"/>
      <c r="R109" s="156">
        <f t="shared" si="75"/>
        <v>0</v>
      </c>
      <c r="S109" s="156">
        <f t="shared" si="76"/>
        <v>0</v>
      </c>
      <c r="U109" s="157">
        <f t="shared" si="82"/>
        <v>0</v>
      </c>
      <c r="W109" s="152"/>
      <c r="X109" s="152"/>
      <c r="Y109" s="152"/>
      <c r="Z109" s="152"/>
      <c r="AA109" s="152"/>
      <c r="AB109" s="152"/>
      <c r="AC109" s="347"/>
      <c r="AD109" s="152"/>
      <c r="AE109" s="152"/>
      <c r="AF109" s="152"/>
      <c r="AG109" s="152"/>
      <c r="AH109" s="152"/>
      <c r="AI109" s="152"/>
      <c r="AJ109" s="347"/>
      <c r="AK109" s="152"/>
      <c r="AL109" s="152"/>
      <c r="AM109" s="295"/>
      <c r="AN109" s="228"/>
      <c r="AO109" s="228"/>
      <c r="AP109" s="228"/>
      <c r="AQ109" s="228"/>
      <c r="AR109" s="228"/>
      <c r="AS109" s="348"/>
      <c r="AT109" s="264">
        <f t="shared" si="39"/>
        <v>0</v>
      </c>
      <c r="AU109" s="259"/>
      <c r="AV109" s="265">
        <f t="shared" si="79"/>
        <v>0</v>
      </c>
      <c r="AX109" s="265">
        <f t="shared" si="83"/>
        <v>0</v>
      </c>
      <c r="AZ109" s="492">
        <f t="shared" si="80"/>
        <v>0</v>
      </c>
      <c r="BB109" s="492">
        <f t="shared" si="81"/>
        <v>0</v>
      </c>
      <c r="BD109" s="265">
        <f t="shared" si="84"/>
        <v>0</v>
      </c>
      <c r="BE109" s="105"/>
      <c r="BF109" s="105"/>
      <c r="BG109" s="105"/>
      <c r="BH109" s="105"/>
      <c r="BI109" s="105"/>
      <c r="BJ109" s="105"/>
    </row>
    <row r="110" spans="2:62" ht="20.100000000000001" hidden="1" customHeight="1" outlineLevel="1">
      <c r="B110" s="100"/>
      <c r="C110" s="908"/>
      <c r="D110" s="909"/>
      <c r="E110" s="909"/>
      <c r="F110" s="910"/>
      <c r="G110" s="890"/>
      <c r="H110" s="891"/>
      <c r="I110" s="152"/>
      <c r="J110" s="152"/>
      <c r="K110" s="152"/>
      <c r="L110" s="152"/>
      <c r="M110" s="152"/>
      <c r="N110" s="152"/>
      <c r="O110" s="152"/>
      <c r="P110" s="153"/>
      <c r="Q110" s="153"/>
      <c r="R110" s="156">
        <f t="shared" si="75"/>
        <v>0</v>
      </c>
      <c r="S110" s="156">
        <f t="shared" si="76"/>
        <v>0</v>
      </c>
      <c r="U110" s="157">
        <f t="shared" si="82"/>
        <v>0</v>
      </c>
      <c r="W110" s="152"/>
      <c r="X110" s="152"/>
      <c r="Y110" s="152"/>
      <c r="Z110" s="152"/>
      <c r="AA110" s="152"/>
      <c r="AB110" s="152"/>
      <c r="AC110" s="347"/>
      <c r="AD110" s="152"/>
      <c r="AE110" s="152"/>
      <c r="AF110" s="152"/>
      <c r="AG110" s="152"/>
      <c r="AH110" s="152"/>
      <c r="AI110" s="152"/>
      <c r="AJ110" s="347"/>
      <c r="AK110" s="152"/>
      <c r="AL110" s="152"/>
      <c r="AM110" s="295"/>
      <c r="AN110" s="228"/>
      <c r="AO110" s="228"/>
      <c r="AP110" s="228"/>
      <c r="AQ110" s="228"/>
      <c r="AR110" s="228"/>
      <c r="AS110" s="348"/>
      <c r="AT110" s="264">
        <f t="shared" ref="AT110:AT112" si="85">((W110+AD110)*$W$7+(X110+AE110)*$X$7+(Y110+Z110+AF110+AG110)*$Z$7+(AA110+AH110)*$AA$7+(AB110+AI110)*$AB$7)*Zuschläge_IBN</f>
        <v>0</v>
      </c>
      <c r="AU110" s="259"/>
      <c r="AV110" s="265">
        <f t="shared" si="79"/>
        <v>0</v>
      </c>
      <c r="AX110" s="265">
        <f t="shared" si="83"/>
        <v>0</v>
      </c>
      <c r="AZ110" s="492">
        <f t="shared" si="80"/>
        <v>0</v>
      </c>
      <c r="BB110" s="492">
        <f t="shared" si="81"/>
        <v>0</v>
      </c>
      <c r="BD110" s="265">
        <f t="shared" si="84"/>
        <v>0</v>
      </c>
      <c r="BE110" s="105"/>
      <c r="BF110" s="105"/>
      <c r="BG110" s="105"/>
      <c r="BH110" s="105"/>
      <c r="BI110" s="105"/>
      <c r="BJ110" s="105"/>
    </row>
    <row r="111" spans="2:62" ht="20.100000000000001" hidden="1" customHeight="1" outlineLevel="1">
      <c r="B111" s="100"/>
      <c r="C111" s="908"/>
      <c r="D111" s="909"/>
      <c r="E111" s="909"/>
      <c r="F111" s="910"/>
      <c r="G111" s="890"/>
      <c r="H111" s="891"/>
      <c r="I111" s="152"/>
      <c r="J111" s="152"/>
      <c r="K111" s="152"/>
      <c r="L111" s="152"/>
      <c r="M111" s="152"/>
      <c r="N111" s="152"/>
      <c r="O111" s="152"/>
      <c r="P111" s="153"/>
      <c r="Q111" s="153"/>
      <c r="R111" s="156">
        <f t="shared" si="75"/>
        <v>0</v>
      </c>
      <c r="S111" s="156">
        <f t="shared" si="76"/>
        <v>0</v>
      </c>
      <c r="U111" s="157">
        <f t="shared" si="82"/>
        <v>0</v>
      </c>
      <c r="W111" s="152"/>
      <c r="X111" s="152"/>
      <c r="Y111" s="152"/>
      <c r="Z111" s="152"/>
      <c r="AA111" s="152"/>
      <c r="AB111" s="152"/>
      <c r="AC111" s="347"/>
      <c r="AD111" s="152"/>
      <c r="AE111" s="152"/>
      <c r="AF111" s="152"/>
      <c r="AG111" s="152"/>
      <c r="AH111" s="152"/>
      <c r="AI111" s="152"/>
      <c r="AJ111" s="347"/>
      <c r="AK111" s="152"/>
      <c r="AL111" s="152"/>
      <c r="AM111" s="295"/>
      <c r="AN111" s="228"/>
      <c r="AO111" s="228"/>
      <c r="AP111" s="228"/>
      <c r="AQ111" s="228"/>
      <c r="AR111" s="228"/>
      <c r="AS111" s="348"/>
      <c r="AT111" s="264">
        <f t="shared" si="85"/>
        <v>0</v>
      </c>
      <c r="AU111" s="259"/>
      <c r="AV111" s="265">
        <f t="shared" si="79"/>
        <v>0</v>
      </c>
      <c r="AX111" s="265">
        <f t="shared" si="83"/>
        <v>0</v>
      </c>
      <c r="AZ111" s="492">
        <f t="shared" si="80"/>
        <v>0</v>
      </c>
      <c r="BB111" s="492">
        <f t="shared" si="81"/>
        <v>0</v>
      </c>
      <c r="BD111" s="265">
        <f t="shared" si="84"/>
        <v>0</v>
      </c>
      <c r="BE111" s="105"/>
      <c r="BF111" s="105"/>
      <c r="BG111" s="105"/>
      <c r="BH111" s="105"/>
      <c r="BI111" s="105"/>
      <c r="BJ111" s="105"/>
    </row>
    <row r="112" spans="2:62" ht="20.100000000000001" hidden="1" customHeight="1" outlineLevel="1">
      <c r="B112" s="100"/>
      <c r="C112" s="908"/>
      <c r="D112" s="909"/>
      <c r="E112" s="909"/>
      <c r="F112" s="910"/>
      <c r="G112" s="890"/>
      <c r="H112" s="891"/>
      <c r="I112" s="152"/>
      <c r="J112" s="152"/>
      <c r="K112" s="152"/>
      <c r="L112" s="152"/>
      <c r="M112" s="152"/>
      <c r="N112" s="152"/>
      <c r="O112" s="152"/>
      <c r="P112" s="153"/>
      <c r="Q112" s="153"/>
      <c r="R112" s="156">
        <f t="shared" si="75"/>
        <v>0</v>
      </c>
      <c r="S112" s="156">
        <f t="shared" si="76"/>
        <v>0</v>
      </c>
      <c r="U112" s="157">
        <f t="shared" si="82"/>
        <v>0</v>
      </c>
      <c r="W112" s="152"/>
      <c r="X112" s="152"/>
      <c r="Y112" s="152"/>
      <c r="Z112" s="152"/>
      <c r="AA112" s="152"/>
      <c r="AB112" s="152"/>
      <c r="AC112" s="347"/>
      <c r="AD112" s="152"/>
      <c r="AE112" s="152"/>
      <c r="AF112" s="152"/>
      <c r="AG112" s="152"/>
      <c r="AH112" s="152"/>
      <c r="AI112" s="152"/>
      <c r="AJ112" s="347"/>
      <c r="AK112" s="152"/>
      <c r="AL112" s="152"/>
      <c r="AM112" s="295"/>
      <c r="AN112" s="228"/>
      <c r="AO112" s="228"/>
      <c r="AP112" s="228"/>
      <c r="AQ112" s="228"/>
      <c r="AR112" s="228"/>
      <c r="AS112" s="348"/>
      <c r="AT112" s="264">
        <f t="shared" si="85"/>
        <v>0</v>
      </c>
      <c r="AU112" s="259"/>
      <c r="AV112" s="265">
        <f t="shared" si="79"/>
        <v>0</v>
      </c>
      <c r="AX112" s="265">
        <f t="shared" si="83"/>
        <v>0</v>
      </c>
      <c r="AZ112" s="492">
        <f t="shared" si="80"/>
        <v>0</v>
      </c>
      <c r="BB112" s="492">
        <f t="shared" si="81"/>
        <v>0</v>
      </c>
      <c r="BD112" s="265">
        <f t="shared" si="84"/>
        <v>0</v>
      </c>
      <c r="BE112" s="105"/>
      <c r="BF112" s="105"/>
      <c r="BG112" s="105"/>
      <c r="BH112" s="105"/>
      <c r="BI112" s="105"/>
      <c r="BJ112" s="105"/>
    </row>
    <row r="113" spans="2:62" ht="9.9499999999999993" hidden="1" customHeight="1" outlineLevel="1">
      <c r="B113" s="101"/>
      <c r="C113" s="208"/>
      <c r="D113" s="208"/>
      <c r="E113" s="208"/>
      <c r="F113" s="208"/>
      <c r="G113" s="237"/>
      <c r="H113" s="207"/>
      <c r="I113" s="257"/>
      <c r="J113" s="257"/>
      <c r="K113" s="257"/>
      <c r="L113" s="257"/>
      <c r="M113" s="257"/>
      <c r="N113" s="257"/>
      <c r="O113" s="257"/>
      <c r="P113" s="256"/>
      <c r="Q113" s="102"/>
      <c r="R113" s="102"/>
      <c r="S113" s="102"/>
      <c r="U113" s="98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Z113" s="493"/>
      <c r="BE113" s="105"/>
      <c r="BF113" s="105"/>
      <c r="BG113" s="105"/>
      <c r="BH113" s="105"/>
      <c r="BI113" s="105"/>
      <c r="BJ113" s="105"/>
    </row>
    <row r="114" spans="2:62" ht="20.100000000000001" customHeight="1" collapsed="1">
      <c r="B114" s="151">
        <f>B97+1</f>
        <v>7</v>
      </c>
      <c r="C114" s="916"/>
      <c r="D114" s="917"/>
      <c r="E114" s="917"/>
      <c r="F114" s="918"/>
      <c r="G114" s="429"/>
      <c r="H114" s="206">
        <v>1</v>
      </c>
      <c r="I114" s="642">
        <f t="shared" ref="I114" si="86">$H114*SUM(I115:I129)</f>
        <v>0</v>
      </c>
      <c r="J114" s="643">
        <f t="shared" ref="J114:O114" si="87">$H114*SUM(J115:J129)</f>
        <v>0</v>
      </c>
      <c r="K114" s="644">
        <f t="shared" si="87"/>
        <v>0</v>
      </c>
      <c r="L114" s="645">
        <f t="shared" si="87"/>
        <v>0</v>
      </c>
      <c r="M114" s="645">
        <f t="shared" si="87"/>
        <v>0</v>
      </c>
      <c r="N114" s="644">
        <f t="shared" si="87"/>
        <v>0</v>
      </c>
      <c r="O114" s="642">
        <f t="shared" si="87"/>
        <v>0</v>
      </c>
      <c r="P114" s="209">
        <f t="shared" ref="P114:Q114" si="88">$H114*SUM(P115:P129)</f>
        <v>0</v>
      </c>
      <c r="Q114" s="210">
        <f t="shared" si="88"/>
        <v>0</v>
      </c>
      <c r="R114" s="136">
        <f t="shared" ref="R114:R129" si="89">P114*(1+Gewinn)*(1+SicherheitAngebot)</f>
        <v>0</v>
      </c>
      <c r="S114" s="137">
        <f t="shared" ref="S114:S129" si="90">Q114*(1+MGKZ)*(1+Gewinn)*(1+SicherheitAngebot)</f>
        <v>0</v>
      </c>
      <c r="U114" s="10">
        <f>I114*$I$7+J114*$J$7+K114*$K$7+L114*$L$7+M114*$M$7+N114*$N$7+O114*$O$7+R114+S114</f>
        <v>0</v>
      </c>
      <c r="W114" s="646">
        <f t="shared" ref="W114:AB114" si="91">$H114*SUM(W115:W129)</f>
        <v>0</v>
      </c>
      <c r="X114" s="647">
        <f t="shared" si="91"/>
        <v>0</v>
      </c>
      <c r="Y114" s="648">
        <f t="shared" si="91"/>
        <v>0</v>
      </c>
      <c r="Z114" s="649">
        <f t="shared" si="91"/>
        <v>0</v>
      </c>
      <c r="AA114" s="648">
        <f t="shared" si="91"/>
        <v>0</v>
      </c>
      <c r="AB114" s="646">
        <f t="shared" si="91"/>
        <v>0</v>
      </c>
      <c r="AC114" s="258"/>
      <c r="AD114" s="646">
        <f t="shared" ref="AD114:AM114" si="92">$H114*SUM(AD115:AD129)</f>
        <v>0</v>
      </c>
      <c r="AE114" s="647">
        <f t="shared" si="92"/>
        <v>0</v>
      </c>
      <c r="AF114" s="648">
        <f t="shared" si="92"/>
        <v>0</v>
      </c>
      <c r="AG114" s="649">
        <f t="shared" si="92"/>
        <v>0</v>
      </c>
      <c r="AH114" s="648">
        <f t="shared" si="92"/>
        <v>0</v>
      </c>
      <c r="AI114" s="646">
        <f t="shared" si="92"/>
        <v>0</v>
      </c>
      <c r="AJ114" s="258"/>
      <c r="AK114" s="653">
        <f t="shared" si="92"/>
        <v>0</v>
      </c>
      <c r="AL114" s="653">
        <f t="shared" si="92"/>
        <v>0</v>
      </c>
      <c r="AM114" s="653">
        <f t="shared" si="92"/>
        <v>0</v>
      </c>
      <c r="AN114" s="227">
        <f>$H114*SUM(AN115:AN129)*(1+Gewinn)*(1+SicherheitAngebot)</f>
        <v>0</v>
      </c>
      <c r="AO114" s="227">
        <f>$H114*SUM(AO115:AO129)*(1+Gewinn)*(1+SicherheitAngebot)</f>
        <v>0</v>
      </c>
      <c r="AP114" s="227">
        <f>$H114*SUM(AP115:AP129)*(1+Gewinn)*(1+SicherheitAngebot)</f>
        <v>0</v>
      </c>
      <c r="AQ114" s="227">
        <f>$H114*SUM(AQ115:AQ129)*(1+Gewinn)*(1+SicherheitAngebot)</f>
        <v>0</v>
      </c>
      <c r="AR114" s="227">
        <f>$H114*SUM(AR115:AR129)*(1+Gewinn)*(1+SicherheitAngebot)</f>
        <v>0</v>
      </c>
      <c r="AS114" s="262"/>
      <c r="AT114" s="263">
        <f t="shared" ref="AT114:AT177" si="93">((W114+AD114)*$W$7+(X114+AE114)*$X$7+(Y114+Z114+AF114+AG114)*$Z$7+(AA114+AH114)*$AA$7+(AB114+AI114)*$AB$7)*Zuschläge_IBN</f>
        <v>0</v>
      </c>
      <c r="AU114" s="259"/>
      <c r="AV114" s="491">
        <f>AK114*$AK$7+AL114*$AL$7+AM114*$AM$7+SUM(AN114:AR114)+AT114/Zuschläge_IBN+AT114</f>
        <v>0</v>
      </c>
      <c r="AX114" s="685">
        <f>U114+AV114</f>
        <v>0</v>
      </c>
      <c r="AZ114" s="490">
        <f>IF(H114&gt;0,U114/(1+SicherheitAngebot)*(1+Sicherheit),0)</f>
        <v>0</v>
      </c>
      <c r="BB114" s="490">
        <f>IF(H114&gt;0,AV114/(1+SicherheitAngebot)*(1+Sicherheit),0)</f>
        <v>0</v>
      </c>
      <c r="BD114" s="490">
        <f>AZ114+BB114</f>
        <v>0</v>
      </c>
      <c r="BE114" s="105"/>
      <c r="BF114" s="105"/>
      <c r="BG114" s="105"/>
      <c r="BH114" s="105"/>
      <c r="BI114" s="105"/>
      <c r="BJ114" s="105"/>
    </row>
    <row r="115" spans="2:62" ht="20.100000000000001" hidden="1" customHeight="1" outlineLevel="1">
      <c r="B115" s="99"/>
      <c r="C115" s="908"/>
      <c r="D115" s="909"/>
      <c r="E115" s="909"/>
      <c r="F115" s="910"/>
      <c r="G115" s="890"/>
      <c r="H115" s="901"/>
      <c r="I115" s="152"/>
      <c r="J115" s="152"/>
      <c r="K115" s="152"/>
      <c r="L115" s="152"/>
      <c r="M115" s="152"/>
      <c r="N115" s="152"/>
      <c r="O115" s="152"/>
      <c r="P115" s="153"/>
      <c r="Q115" s="153"/>
      <c r="R115" s="156">
        <f t="shared" si="89"/>
        <v>0</v>
      </c>
      <c r="S115" s="156">
        <f t="shared" si="90"/>
        <v>0</v>
      </c>
      <c r="U115" s="157">
        <f>I115*$I$7+J115*$J$7+K115*$K$7+L115*$L$7+M115*$M$7+N115*$N$7+O115*$O$7+R115+S115</f>
        <v>0</v>
      </c>
      <c r="W115" s="152"/>
      <c r="X115" s="152"/>
      <c r="Y115" s="152"/>
      <c r="Z115" s="152"/>
      <c r="AA115" s="152"/>
      <c r="AB115" s="152"/>
      <c r="AC115" s="347"/>
      <c r="AD115" s="152"/>
      <c r="AE115" s="152"/>
      <c r="AF115" s="152"/>
      <c r="AG115" s="152"/>
      <c r="AH115" s="152"/>
      <c r="AI115" s="152"/>
      <c r="AJ115" s="347"/>
      <c r="AK115" s="152"/>
      <c r="AL115" s="152"/>
      <c r="AM115" s="295"/>
      <c r="AN115" s="228"/>
      <c r="AO115" s="228"/>
      <c r="AP115" s="228"/>
      <c r="AQ115" s="228"/>
      <c r="AR115" s="228"/>
      <c r="AS115" s="348"/>
      <c r="AT115" s="264">
        <f t="shared" si="93"/>
        <v>0</v>
      </c>
      <c r="AU115" s="259"/>
      <c r="AV115" s="265">
        <f t="shared" ref="AV115:AV129" si="94">AK115*$AK$7+AL115*$AL$7+AM115*$AM$7+SUM(AN115:AR115)*(1+Gewinn)*(1+SicherheitAngebot)+AT115/Zuschläge_IBN+AT115</f>
        <v>0</v>
      </c>
      <c r="AX115" s="265">
        <f>U115+AV115</f>
        <v>0</v>
      </c>
      <c r="AZ115" s="492">
        <f t="shared" ref="AZ115:AZ129" si="95">U115/(1+SicherheitAngebot)*(1+Sicherheit)</f>
        <v>0</v>
      </c>
      <c r="BB115" s="492">
        <f t="shared" ref="BB115:BB129" si="96">AV115/(1+SicherheitAngebot)*(1+Sicherheit)</f>
        <v>0</v>
      </c>
      <c r="BD115" s="265">
        <f>AZ115+BB115</f>
        <v>0</v>
      </c>
      <c r="BE115" s="105"/>
      <c r="BF115" s="105"/>
      <c r="BG115" s="105"/>
      <c r="BH115" s="105"/>
      <c r="BI115" s="105"/>
      <c r="BJ115" s="105"/>
    </row>
    <row r="116" spans="2:62" ht="20.100000000000001" hidden="1" customHeight="1" outlineLevel="1">
      <c r="B116" s="100"/>
      <c r="C116" s="908"/>
      <c r="D116" s="909"/>
      <c r="E116" s="909"/>
      <c r="F116" s="910"/>
      <c r="G116" s="890"/>
      <c r="H116" s="891"/>
      <c r="I116" s="152"/>
      <c r="J116" s="152"/>
      <c r="K116" s="152"/>
      <c r="L116" s="152"/>
      <c r="M116" s="152"/>
      <c r="N116" s="152"/>
      <c r="O116" s="152"/>
      <c r="P116" s="153"/>
      <c r="Q116" s="153"/>
      <c r="R116" s="156">
        <f t="shared" si="89"/>
        <v>0</v>
      </c>
      <c r="S116" s="156">
        <f t="shared" si="90"/>
        <v>0</v>
      </c>
      <c r="U116" s="157">
        <f t="shared" ref="U116:U129" si="97">I116*$I$7+J116*$J$7+K116*$K$7+L116*$L$7+M116*$M$7+N116*$N$7+O116*$O$7+R116+S116</f>
        <v>0</v>
      </c>
      <c r="W116" s="152"/>
      <c r="X116" s="152"/>
      <c r="Y116" s="152"/>
      <c r="Z116" s="152"/>
      <c r="AA116" s="152"/>
      <c r="AB116" s="152"/>
      <c r="AC116" s="347"/>
      <c r="AD116" s="152"/>
      <c r="AE116" s="152"/>
      <c r="AF116" s="152"/>
      <c r="AG116" s="152"/>
      <c r="AH116" s="152"/>
      <c r="AI116" s="152"/>
      <c r="AJ116" s="347"/>
      <c r="AK116" s="152"/>
      <c r="AL116" s="152"/>
      <c r="AM116" s="295"/>
      <c r="AN116" s="228"/>
      <c r="AO116" s="228"/>
      <c r="AP116" s="228"/>
      <c r="AQ116" s="228"/>
      <c r="AR116" s="228"/>
      <c r="AS116" s="348"/>
      <c r="AT116" s="264">
        <f t="shared" si="93"/>
        <v>0</v>
      </c>
      <c r="AU116" s="259"/>
      <c r="AV116" s="265">
        <f t="shared" si="94"/>
        <v>0</v>
      </c>
      <c r="AX116" s="265">
        <f t="shared" ref="AX116:AX129" si="98">U116+AV116</f>
        <v>0</v>
      </c>
      <c r="AZ116" s="492">
        <f t="shared" si="95"/>
        <v>0</v>
      </c>
      <c r="BB116" s="492">
        <f t="shared" si="96"/>
        <v>0</v>
      </c>
      <c r="BD116" s="265">
        <f t="shared" ref="BD116:BD129" si="99">AZ116+BB116</f>
        <v>0</v>
      </c>
      <c r="BE116" s="105"/>
      <c r="BF116" s="105"/>
      <c r="BG116" s="105"/>
      <c r="BH116" s="105"/>
      <c r="BI116" s="105"/>
      <c r="BJ116" s="105"/>
    </row>
    <row r="117" spans="2:62" ht="20.100000000000001" hidden="1" customHeight="1" outlineLevel="1">
      <c r="B117" s="100"/>
      <c r="C117" s="908"/>
      <c r="D117" s="909"/>
      <c r="E117" s="909"/>
      <c r="F117" s="910"/>
      <c r="G117" s="890"/>
      <c r="H117" s="891"/>
      <c r="I117" s="152"/>
      <c r="J117" s="152"/>
      <c r="K117" s="152"/>
      <c r="L117" s="152"/>
      <c r="M117" s="152"/>
      <c r="N117" s="152"/>
      <c r="O117" s="152"/>
      <c r="P117" s="153"/>
      <c r="Q117" s="153"/>
      <c r="R117" s="156">
        <f t="shared" si="89"/>
        <v>0</v>
      </c>
      <c r="S117" s="156">
        <f t="shared" si="90"/>
        <v>0</v>
      </c>
      <c r="U117" s="157">
        <f t="shared" si="97"/>
        <v>0</v>
      </c>
      <c r="W117" s="152"/>
      <c r="X117" s="152"/>
      <c r="Y117" s="152"/>
      <c r="Z117" s="152"/>
      <c r="AA117" s="152"/>
      <c r="AB117" s="152"/>
      <c r="AC117" s="347"/>
      <c r="AD117" s="152"/>
      <c r="AE117" s="152"/>
      <c r="AF117" s="152"/>
      <c r="AG117" s="152"/>
      <c r="AH117" s="152"/>
      <c r="AI117" s="152"/>
      <c r="AJ117" s="347"/>
      <c r="AK117" s="152"/>
      <c r="AL117" s="152"/>
      <c r="AM117" s="295"/>
      <c r="AN117" s="228"/>
      <c r="AO117" s="228"/>
      <c r="AP117" s="228"/>
      <c r="AQ117" s="228"/>
      <c r="AR117" s="228"/>
      <c r="AS117" s="348"/>
      <c r="AT117" s="264">
        <f t="shared" si="93"/>
        <v>0</v>
      </c>
      <c r="AU117" s="259"/>
      <c r="AV117" s="265">
        <f t="shared" si="94"/>
        <v>0</v>
      </c>
      <c r="AX117" s="265">
        <f t="shared" si="98"/>
        <v>0</v>
      </c>
      <c r="AZ117" s="492">
        <f t="shared" si="95"/>
        <v>0</v>
      </c>
      <c r="BB117" s="492">
        <f t="shared" si="96"/>
        <v>0</v>
      </c>
      <c r="BD117" s="265">
        <f t="shared" si="99"/>
        <v>0</v>
      </c>
      <c r="BE117" s="105"/>
      <c r="BF117" s="105"/>
      <c r="BG117" s="105"/>
      <c r="BH117" s="105"/>
      <c r="BI117" s="105"/>
      <c r="BJ117" s="105"/>
    </row>
    <row r="118" spans="2:62" ht="20.100000000000001" hidden="1" customHeight="1" outlineLevel="1">
      <c r="B118" s="100"/>
      <c r="C118" s="908"/>
      <c r="D118" s="909"/>
      <c r="E118" s="909"/>
      <c r="F118" s="910"/>
      <c r="G118" s="890"/>
      <c r="H118" s="891"/>
      <c r="I118" s="152"/>
      <c r="J118" s="152"/>
      <c r="K118" s="152"/>
      <c r="L118" s="152"/>
      <c r="M118" s="152"/>
      <c r="N118" s="152"/>
      <c r="O118" s="152"/>
      <c r="P118" s="153"/>
      <c r="Q118" s="153"/>
      <c r="R118" s="156">
        <f t="shared" si="89"/>
        <v>0</v>
      </c>
      <c r="S118" s="156">
        <f t="shared" si="90"/>
        <v>0</v>
      </c>
      <c r="U118" s="157">
        <f t="shared" si="97"/>
        <v>0</v>
      </c>
      <c r="W118" s="152"/>
      <c r="X118" s="152"/>
      <c r="Y118" s="152"/>
      <c r="Z118" s="152"/>
      <c r="AA118" s="152"/>
      <c r="AB118" s="152"/>
      <c r="AC118" s="347"/>
      <c r="AD118" s="152"/>
      <c r="AE118" s="152"/>
      <c r="AF118" s="152"/>
      <c r="AG118" s="152"/>
      <c r="AH118" s="152"/>
      <c r="AI118" s="152"/>
      <c r="AJ118" s="347"/>
      <c r="AK118" s="152"/>
      <c r="AL118" s="152"/>
      <c r="AM118" s="295"/>
      <c r="AN118" s="228"/>
      <c r="AO118" s="228"/>
      <c r="AP118" s="228"/>
      <c r="AQ118" s="228"/>
      <c r="AR118" s="228"/>
      <c r="AS118" s="348"/>
      <c r="AT118" s="264">
        <f t="shared" si="93"/>
        <v>0</v>
      </c>
      <c r="AU118" s="259"/>
      <c r="AV118" s="265">
        <f t="shared" si="94"/>
        <v>0</v>
      </c>
      <c r="AX118" s="265">
        <f t="shared" si="98"/>
        <v>0</v>
      </c>
      <c r="AZ118" s="492">
        <f t="shared" si="95"/>
        <v>0</v>
      </c>
      <c r="BB118" s="492">
        <f t="shared" si="96"/>
        <v>0</v>
      </c>
      <c r="BD118" s="265">
        <f t="shared" si="99"/>
        <v>0</v>
      </c>
      <c r="BE118" s="105"/>
      <c r="BF118" s="105"/>
      <c r="BG118" s="105"/>
      <c r="BH118" s="105"/>
      <c r="BI118" s="105"/>
      <c r="BJ118" s="105"/>
    </row>
    <row r="119" spans="2:62" ht="20.100000000000001" hidden="1" customHeight="1" outlineLevel="1">
      <c r="B119" s="100"/>
      <c r="C119" s="908"/>
      <c r="D119" s="909"/>
      <c r="E119" s="909"/>
      <c r="F119" s="910"/>
      <c r="G119" s="890"/>
      <c r="H119" s="891"/>
      <c r="I119" s="152"/>
      <c r="J119" s="152"/>
      <c r="K119" s="152"/>
      <c r="L119" s="152"/>
      <c r="M119" s="152"/>
      <c r="N119" s="152"/>
      <c r="O119" s="152"/>
      <c r="P119" s="153"/>
      <c r="Q119" s="153"/>
      <c r="R119" s="156">
        <f t="shared" si="89"/>
        <v>0</v>
      </c>
      <c r="S119" s="156">
        <f t="shared" si="90"/>
        <v>0</v>
      </c>
      <c r="U119" s="157">
        <f t="shared" si="97"/>
        <v>0</v>
      </c>
      <c r="W119" s="152"/>
      <c r="X119" s="152"/>
      <c r="Y119" s="152"/>
      <c r="Z119" s="152"/>
      <c r="AA119" s="152"/>
      <c r="AB119" s="152"/>
      <c r="AC119" s="347"/>
      <c r="AD119" s="152"/>
      <c r="AE119" s="152"/>
      <c r="AF119" s="152"/>
      <c r="AG119" s="152"/>
      <c r="AH119" s="152"/>
      <c r="AI119" s="152"/>
      <c r="AJ119" s="347"/>
      <c r="AK119" s="152"/>
      <c r="AL119" s="152"/>
      <c r="AM119" s="295"/>
      <c r="AN119" s="228"/>
      <c r="AO119" s="228"/>
      <c r="AP119" s="228"/>
      <c r="AQ119" s="228"/>
      <c r="AR119" s="228"/>
      <c r="AS119" s="348"/>
      <c r="AT119" s="264">
        <f t="shared" si="93"/>
        <v>0</v>
      </c>
      <c r="AU119" s="259"/>
      <c r="AV119" s="265">
        <f t="shared" si="94"/>
        <v>0</v>
      </c>
      <c r="AX119" s="265">
        <f t="shared" si="98"/>
        <v>0</v>
      </c>
      <c r="AZ119" s="492">
        <f t="shared" si="95"/>
        <v>0</v>
      </c>
      <c r="BB119" s="492">
        <f t="shared" si="96"/>
        <v>0</v>
      </c>
      <c r="BD119" s="265">
        <f t="shared" si="99"/>
        <v>0</v>
      </c>
      <c r="BE119" s="105"/>
      <c r="BF119" s="105"/>
      <c r="BG119" s="105"/>
      <c r="BH119" s="105"/>
      <c r="BI119" s="105"/>
      <c r="BJ119" s="105"/>
    </row>
    <row r="120" spans="2:62" ht="20.100000000000001" hidden="1" customHeight="1" outlineLevel="1">
      <c r="B120" s="100"/>
      <c r="C120" s="908"/>
      <c r="D120" s="909"/>
      <c r="E120" s="909"/>
      <c r="F120" s="910"/>
      <c r="G120" s="890"/>
      <c r="H120" s="891"/>
      <c r="I120" s="152"/>
      <c r="J120" s="152"/>
      <c r="K120" s="152"/>
      <c r="L120" s="152"/>
      <c r="M120" s="152"/>
      <c r="N120" s="152"/>
      <c r="O120" s="152"/>
      <c r="P120" s="153"/>
      <c r="Q120" s="153"/>
      <c r="R120" s="156">
        <f t="shared" si="89"/>
        <v>0</v>
      </c>
      <c r="S120" s="156">
        <f t="shared" si="90"/>
        <v>0</v>
      </c>
      <c r="U120" s="157">
        <f t="shared" si="97"/>
        <v>0</v>
      </c>
      <c r="W120" s="152"/>
      <c r="X120" s="152"/>
      <c r="Y120" s="152"/>
      <c r="Z120" s="152"/>
      <c r="AA120" s="152"/>
      <c r="AB120" s="152"/>
      <c r="AC120" s="347"/>
      <c r="AD120" s="152"/>
      <c r="AE120" s="152"/>
      <c r="AF120" s="152"/>
      <c r="AG120" s="152"/>
      <c r="AH120" s="152"/>
      <c r="AI120" s="152"/>
      <c r="AJ120" s="347"/>
      <c r="AK120" s="152"/>
      <c r="AL120" s="152"/>
      <c r="AM120" s="295"/>
      <c r="AN120" s="228"/>
      <c r="AO120" s="228"/>
      <c r="AP120" s="228"/>
      <c r="AQ120" s="228"/>
      <c r="AR120" s="228"/>
      <c r="AS120" s="348"/>
      <c r="AT120" s="264">
        <f t="shared" si="93"/>
        <v>0</v>
      </c>
      <c r="AU120" s="259"/>
      <c r="AV120" s="265">
        <f t="shared" si="94"/>
        <v>0</v>
      </c>
      <c r="AX120" s="265">
        <f t="shared" si="98"/>
        <v>0</v>
      </c>
      <c r="AZ120" s="492">
        <f t="shared" si="95"/>
        <v>0</v>
      </c>
      <c r="BB120" s="492">
        <f t="shared" si="96"/>
        <v>0</v>
      </c>
      <c r="BD120" s="265">
        <f t="shared" si="99"/>
        <v>0</v>
      </c>
      <c r="BE120" s="105"/>
      <c r="BF120" s="105"/>
      <c r="BG120" s="105"/>
      <c r="BH120" s="105"/>
      <c r="BI120" s="105"/>
      <c r="BJ120" s="105"/>
    </row>
    <row r="121" spans="2:62" ht="20.100000000000001" hidden="1" customHeight="1" outlineLevel="1">
      <c r="B121" s="100"/>
      <c r="C121" s="908"/>
      <c r="D121" s="909"/>
      <c r="E121" s="909"/>
      <c r="F121" s="910"/>
      <c r="G121" s="890"/>
      <c r="H121" s="891"/>
      <c r="I121" s="152"/>
      <c r="J121" s="152"/>
      <c r="K121" s="152"/>
      <c r="L121" s="152"/>
      <c r="M121" s="152"/>
      <c r="N121" s="152"/>
      <c r="O121" s="152"/>
      <c r="P121" s="153"/>
      <c r="Q121" s="153"/>
      <c r="R121" s="156">
        <f t="shared" si="89"/>
        <v>0</v>
      </c>
      <c r="S121" s="156">
        <f t="shared" si="90"/>
        <v>0</v>
      </c>
      <c r="U121" s="157">
        <f t="shared" si="97"/>
        <v>0</v>
      </c>
      <c r="W121" s="152"/>
      <c r="X121" s="152"/>
      <c r="Y121" s="152"/>
      <c r="Z121" s="152"/>
      <c r="AA121" s="152"/>
      <c r="AB121" s="152"/>
      <c r="AC121" s="347"/>
      <c r="AD121" s="152"/>
      <c r="AE121" s="152"/>
      <c r="AF121" s="152"/>
      <c r="AG121" s="152"/>
      <c r="AH121" s="152"/>
      <c r="AI121" s="152"/>
      <c r="AJ121" s="347"/>
      <c r="AK121" s="152"/>
      <c r="AL121" s="152"/>
      <c r="AM121" s="295"/>
      <c r="AN121" s="228"/>
      <c r="AO121" s="228"/>
      <c r="AP121" s="228"/>
      <c r="AQ121" s="228"/>
      <c r="AR121" s="228"/>
      <c r="AS121" s="348"/>
      <c r="AT121" s="264">
        <f t="shared" si="93"/>
        <v>0</v>
      </c>
      <c r="AU121" s="259"/>
      <c r="AV121" s="265">
        <f t="shared" si="94"/>
        <v>0</v>
      </c>
      <c r="AX121" s="265">
        <f t="shared" si="98"/>
        <v>0</v>
      </c>
      <c r="AZ121" s="492">
        <f t="shared" si="95"/>
        <v>0</v>
      </c>
      <c r="BB121" s="492">
        <f t="shared" si="96"/>
        <v>0</v>
      </c>
      <c r="BD121" s="265">
        <f t="shared" si="99"/>
        <v>0</v>
      </c>
      <c r="BE121" s="105"/>
      <c r="BF121" s="105"/>
      <c r="BG121" s="105"/>
      <c r="BH121" s="105"/>
      <c r="BI121" s="105"/>
      <c r="BJ121" s="105"/>
    </row>
    <row r="122" spans="2:62" ht="20.100000000000001" hidden="1" customHeight="1" outlineLevel="1">
      <c r="B122" s="100"/>
      <c r="C122" s="908"/>
      <c r="D122" s="909"/>
      <c r="E122" s="909"/>
      <c r="F122" s="910"/>
      <c r="G122" s="890"/>
      <c r="H122" s="891"/>
      <c r="I122" s="152"/>
      <c r="J122" s="152"/>
      <c r="K122" s="152"/>
      <c r="L122" s="152"/>
      <c r="M122" s="152"/>
      <c r="N122" s="152"/>
      <c r="O122" s="152"/>
      <c r="P122" s="153"/>
      <c r="Q122" s="153"/>
      <c r="R122" s="156">
        <f t="shared" si="89"/>
        <v>0</v>
      </c>
      <c r="S122" s="156">
        <f t="shared" si="90"/>
        <v>0</v>
      </c>
      <c r="U122" s="157">
        <f t="shared" si="97"/>
        <v>0</v>
      </c>
      <c r="W122" s="152"/>
      <c r="X122" s="152"/>
      <c r="Y122" s="152"/>
      <c r="Z122" s="152"/>
      <c r="AA122" s="152"/>
      <c r="AB122" s="152"/>
      <c r="AC122" s="347"/>
      <c r="AD122" s="152"/>
      <c r="AE122" s="152"/>
      <c r="AF122" s="152"/>
      <c r="AG122" s="152"/>
      <c r="AH122" s="152"/>
      <c r="AI122" s="152"/>
      <c r="AJ122" s="347"/>
      <c r="AK122" s="152"/>
      <c r="AL122" s="152"/>
      <c r="AM122" s="295"/>
      <c r="AN122" s="228"/>
      <c r="AO122" s="228"/>
      <c r="AP122" s="228"/>
      <c r="AQ122" s="228"/>
      <c r="AR122" s="228"/>
      <c r="AS122" s="348"/>
      <c r="AT122" s="264">
        <f t="shared" si="93"/>
        <v>0</v>
      </c>
      <c r="AU122" s="259"/>
      <c r="AV122" s="265">
        <f t="shared" si="94"/>
        <v>0</v>
      </c>
      <c r="AX122" s="265">
        <f t="shared" si="98"/>
        <v>0</v>
      </c>
      <c r="AZ122" s="492">
        <f t="shared" si="95"/>
        <v>0</v>
      </c>
      <c r="BB122" s="492">
        <f t="shared" si="96"/>
        <v>0</v>
      </c>
      <c r="BD122" s="265">
        <f t="shared" si="99"/>
        <v>0</v>
      </c>
      <c r="BE122" s="105"/>
      <c r="BF122" s="105"/>
      <c r="BG122" s="105"/>
      <c r="BH122" s="105"/>
      <c r="BI122" s="105"/>
      <c r="BJ122" s="105"/>
    </row>
    <row r="123" spans="2:62" ht="20.100000000000001" hidden="1" customHeight="1" outlineLevel="1">
      <c r="B123" s="100"/>
      <c r="C123" s="908"/>
      <c r="D123" s="909"/>
      <c r="E123" s="909"/>
      <c r="F123" s="910"/>
      <c r="G123" s="890"/>
      <c r="H123" s="891"/>
      <c r="I123" s="152"/>
      <c r="J123" s="152"/>
      <c r="K123" s="152"/>
      <c r="L123" s="152"/>
      <c r="M123" s="152"/>
      <c r="N123" s="152"/>
      <c r="O123" s="152"/>
      <c r="P123" s="153"/>
      <c r="Q123" s="153"/>
      <c r="R123" s="156">
        <f t="shared" si="89"/>
        <v>0</v>
      </c>
      <c r="S123" s="156">
        <f t="shared" si="90"/>
        <v>0</v>
      </c>
      <c r="U123" s="157">
        <f t="shared" si="97"/>
        <v>0</v>
      </c>
      <c r="W123" s="152"/>
      <c r="X123" s="152"/>
      <c r="Y123" s="152"/>
      <c r="Z123" s="152"/>
      <c r="AA123" s="152"/>
      <c r="AB123" s="152"/>
      <c r="AC123" s="347"/>
      <c r="AD123" s="152"/>
      <c r="AE123" s="152"/>
      <c r="AF123" s="152"/>
      <c r="AG123" s="152"/>
      <c r="AH123" s="152"/>
      <c r="AI123" s="152"/>
      <c r="AJ123" s="347"/>
      <c r="AK123" s="152"/>
      <c r="AL123" s="152"/>
      <c r="AM123" s="295"/>
      <c r="AN123" s="228"/>
      <c r="AO123" s="228"/>
      <c r="AP123" s="228"/>
      <c r="AQ123" s="228"/>
      <c r="AR123" s="228"/>
      <c r="AS123" s="348"/>
      <c r="AT123" s="264">
        <f t="shared" si="93"/>
        <v>0</v>
      </c>
      <c r="AU123" s="259"/>
      <c r="AV123" s="265">
        <f t="shared" si="94"/>
        <v>0</v>
      </c>
      <c r="AX123" s="265">
        <f t="shared" si="98"/>
        <v>0</v>
      </c>
      <c r="AZ123" s="492">
        <f t="shared" si="95"/>
        <v>0</v>
      </c>
      <c r="BB123" s="492">
        <f t="shared" si="96"/>
        <v>0</v>
      </c>
      <c r="BD123" s="265">
        <f t="shared" si="99"/>
        <v>0</v>
      </c>
      <c r="BE123" s="105"/>
      <c r="BF123" s="105"/>
      <c r="BG123" s="105"/>
      <c r="BH123" s="105"/>
      <c r="BI123" s="105"/>
      <c r="BJ123" s="105"/>
    </row>
    <row r="124" spans="2:62" ht="20.100000000000001" hidden="1" customHeight="1" outlineLevel="1">
      <c r="B124" s="100"/>
      <c r="C124" s="908"/>
      <c r="D124" s="909"/>
      <c r="E124" s="909"/>
      <c r="F124" s="910"/>
      <c r="G124" s="890"/>
      <c r="H124" s="891"/>
      <c r="I124" s="152"/>
      <c r="J124" s="152"/>
      <c r="K124" s="152"/>
      <c r="L124" s="152"/>
      <c r="M124" s="152"/>
      <c r="N124" s="152"/>
      <c r="O124" s="152"/>
      <c r="P124" s="153"/>
      <c r="Q124" s="153"/>
      <c r="R124" s="156">
        <f t="shared" si="89"/>
        <v>0</v>
      </c>
      <c r="S124" s="156">
        <f t="shared" si="90"/>
        <v>0</v>
      </c>
      <c r="U124" s="157">
        <f t="shared" si="97"/>
        <v>0</v>
      </c>
      <c r="W124" s="152"/>
      <c r="X124" s="152"/>
      <c r="Y124" s="152"/>
      <c r="Z124" s="152"/>
      <c r="AA124" s="152"/>
      <c r="AB124" s="152"/>
      <c r="AC124" s="347"/>
      <c r="AD124" s="152"/>
      <c r="AE124" s="152"/>
      <c r="AF124" s="152"/>
      <c r="AG124" s="152"/>
      <c r="AH124" s="152"/>
      <c r="AI124" s="152"/>
      <c r="AJ124" s="347"/>
      <c r="AK124" s="152"/>
      <c r="AL124" s="152"/>
      <c r="AM124" s="295"/>
      <c r="AN124" s="228"/>
      <c r="AO124" s="228"/>
      <c r="AP124" s="228"/>
      <c r="AQ124" s="228"/>
      <c r="AR124" s="228"/>
      <c r="AS124" s="348"/>
      <c r="AT124" s="264">
        <f t="shared" si="93"/>
        <v>0</v>
      </c>
      <c r="AU124" s="259"/>
      <c r="AV124" s="265">
        <f t="shared" si="94"/>
        <v>0</v>
      </c>
      <c r="AX124" s="265">
        <f t="shared" si="98"/>
        <v>0</v>
      </c>
      <c r="AZ124" s="492">
        <f t="shared" si="95"/>
        <v>0</v>
      </c>
      <c r="BB124" s="492">
        <f t="shared" si="96"/>
        <v>0</v>
      </c>
      <c r="BD124" s="265">
        <f t="shared" si="99"/>
        <v>0</v>
      </c>
      <c r="BE124" s="105"/>
      <c r="BF124" s="105"/>
      <c r="BG124" s="105"/>
      <c r="BH124" s="105"/>
      <c r="BI124" s="105"/>
      <c r="BJ124" s="105"/>
    </row>
    <row r="125" spans="2:62" ht="20.100000000000001" hidden="1" customHeight="1" outlineLevel="1">
      <c r="B125" s="100"/>
      <c r="C125" s="908"/>
      <c r="D125" s="909"/>
      <c r="E125" s="909"/>
      <c r="F125" s="910"/>
      <c r="G125" s="890"/>
      <c r="H125" s="891"/>
      <c r="I125" s="152"/>
      <c r="J125" s="152"/>
      <c r="K125" s="152"/>
      <c r="L125" s="152"/>
      <c r="M125" s="152"/>
      <c r="N125" s="152"/>
      <c r="O125" s="152"/>
      <c r="P125" s="153"/>
      <c r="Q125" s="153"/>
      <c r="R125" s="156">
        <f t="shared" si="89"/>
        <v>0</v>
      </c>
      <c r="S125" s="156">
        <f t="shared" si="90"/>
        <v>0</v>
      </c>
      <c r="U125" s="157">
        <f t="shared" si="97"/>
        <v>0</v>
      </c>
      <c r="W125" s="152"/>
      <c r="X125" s="152"/>
      <c r="Y125" s="152"/>
      <c r="Z125" s="152"/>
      <c r="AA125" s="152"/>
      <c r="AB125" s="152"/>
      <c r="AC125" s="347"/>
      <c r="AD125" s="152"/>
      <c r="AE125" s="152"/>
      <c r="AF125" s="152"/>
      <c r="AG125" s="152"/>
      <c r="AH125" s="152"/>
      <c r="AI125" s="152"/>
      <c r="AJ125" s="347"/>
      <c r="AK125" s="152"/>
      <c r="AL125" s="152"/>
      <c r="AM125" s="295"/>
      <c r="AN125" s="228"/>
      <c r="AO125" s="228"/>
      <c r="AP125" s="228"/>
      <c r="AQ125" s="228"/>
      <c r="AR125" s="228"/>
      <c r="AS125" s="348"/>
      <c r="AT125" s="264">
        <f t="shared" si="93"/>
        <v>0</v>
      </c>
      <c r="AU125" s="259"/>
      <c r="AV125" s="265">
        <f t="shared" si="94"/>
        <v>0</v>
      </c>
      <c r="AX125" s="265">
        <f t="shared" si="98"/>
        <v>0</v>
      </c>
      <c r="AZ125" s="492">
        <f t="shared" si="95"/>
        <v>0</v>
      </c>
      <c r="BB125" s="492">
        <f t="shared" si="96"/>
        <v>0</v>
      </c>
      <c r="BD125" s="265">
        <f t="shared" si="99"/>
        <v>0</v>
      </c>
      <c r="BE125" s="105"/>
      <c r="BF125" s="105"/>
      <c r="BG125" s="105"/>
      <c r="BH125" s="105"/>
      <c r="BI125" s="105"/>
      <c r="BJ125" s="105"/>
    </row>
    <row r="126" spans="2:62" ht="20.100000000000001" hidden="1" customHeight="1" outlineLevel="1">
      <c r="B126" s="100"/>
      <c r="C126" s="908"/>
      <c r="D126" s="909"/>
      <c r="E126" s="909"/>
      <c r="F126" s="910"/>
      <c r="G126" s="890"/>
      <c r="H126" s="891"/>
      <c r="I126" s="152"/>
      <c r="J126" s="152"/>
      <c r="K126" s="152"/>
      <c r="L126" s="152"/>
      <c r="M126" s="152"/>
      <c r="N126" s="152"/>
      <c r="O126" s="152"/>
      <c r="P126" s="153"/>
      <c r="Q126" s="153"/>
      <c r="R126" s="156">
        <f t="shared" si="89"/>
        <v>0</v>
      </c>
      <c r="S126" s="156">
        <f t="shared" si="90"/>
        <v>0</v>
      </c>
      <c r="U126" s="157">
        <f t="shared" si="97"/>
        <v>0</v>
      </c>
      <c r="W126" s="152"/>
      <c r="X126" s="152"/>
      <c r="Y126" s="152"/>
      <c r="Z126" s="152"/>
      <c r="AA126" s="152"/>
      <c r="AB126" s="152"/>
      <c r="AC126" s="347"/>
      <c r="AD126" s="152"/>
      <c r="AE126" s="152"/>
      <c r="AF126" s="152"/>
      <c r="AG126" s="152"/>
      <c r="AH126" s="152"/>
      <c r="AI126" s="152"/>
      <c r="AJ126" s="347"/>
      <c r="AK126" s="152"/>
      <c r="AL126" s="152"/>
      <c r="AM126" s="295"/>
      <c r="AN126" s="228"/>
      <c r="AO126" s="228"/>
      <c r="AP126" s="228"/>
      <c r="AQ126" s="228"/>
      <c r="AR126" s="228"/>
      <c r="AS126" s="348"/>
      <c r="AT126" s="264">
        <f t="shared" si="93"/>
        <v>0</v>
      </c>
      <c r="AU126" s="259"/>
      <c r="AV126" s="265">
        <f t="shared" si="94"/>
        <v>0</v>
      </c>
      <c r="AX126" s="265">
        <f t="shared" si="98"/>
        <v>0</v>
      </c>
      <c r="AZ126" s="492">
        <f t="shared" si="95"/>
        <v>0</v>
      </c>
      <c r="BB126" s="492">
        <f t="shared" si="96"/>
        <v>0</v>
      </c>
      <c r="BD126" s="265">
        <f t="shared" si="99"/>
        <v>0</v>
      </c>
      <c r="BE126" s="105"/>
      <c r="BF126" s="105"/>
      <c r="BG126" s="105"/>
      <c r="BH126" s="105"/>
      <c r="BI126" s="105"/>
      <c r="BJ126" s="105"/>
    </row>
    <row r="127" spans="2:62" ht="20.100000000000001" hidden="1" customHeight="1" outlineLevel="1">
      <c r="B127" s="100"/>
      <c r="C127" s="908"/>
      <c r="D127" s="909"/>
      <c r="E127" s="909"/>
      <c r="F127" s="910"/>
      <c r="G127" s="890"/>
      <c r="H127" s="891"/>
      <c r="I127" s="152"/>
      <c r="J127" s="152"/>
      <c r="K127" s="152"/>
      <c r="L127" s="152"/>
      <c r="M127" s="152"/>
      <c r="N127" s="152"/>
      <c r="O127" s="152"/>
      <c r="P127" s="153"/>
      <c r="Q127" s="153"/>
      <c r="R127" s="156">
        <f t="shared" si="89"/>
        <v>0</v>
      </c>
      <c r="S127" s="156">
        <f t="shared" si="90"/>
        <v>0</v>
      </c>
      <c r="U127" s="157">
        <f t="shared" si="97"/>
        <v>0</v>
      </c>
      <c r="W127" s="152"/>
      <c r="X127" s="152"/>
      <c r="Y127" s="152"/>
      <c r="Z127" s="152"/>
      <c r="AA127" s="152"/>
      <c r="AB127" s="152"/>
      <c r="AC127" s="347"/>
      <c r="AD127" s="152"/>
      <c r="AE127" s="152"/>
      <c r="AF127" s="152"/>
      <c r="AG127" s="152"/>
      <c r="AH127" s="152"/>
      <c r="AI127" s="152"/>
      <c r="AJ127" s="347"/>
      <c r="AK127" s="152"/>
      <c r="AL127" s="152"/>
      <c r="AM127" s="295"/>
      <c r="AN127" s="228"/>
      <c r="AO127" s="228"/>
      <c r="AP127" s="228"/>
      <c r="AQ127" s="228"/>
      <c r="AR127" s="228"/>
      <c r="AS127" s="348"/>
      <c r="AT127" s="264">
        <f t="shared" si="93"/>
        <v>0</v>
      </c>
      <c r="AU127" s="259"/>
      <c r="AV127" s="265">
        <f t="shared" si="94"/>
        <v>0</v>
      </c>
      <c r="AX127" s="265">
        <f t="shared" si="98"/>
        <v>0</v>
      </c>
      <c r="AZ127" s="492">
        <f t="shared" si="95"/>
        <v>0</v>
      </c>
      <c r="BB127" s="492">
        <f t="shared" si="96"/>
        <v>0</v>
      </c>
      <c r="BD127" s="265">
        <f t="shared" si="99"/>
        <v>0</v>
      </c>
      <c r="BE127" s="105"/>
      <c r="BF127" s="105"/>
      <c r="BG127" s="105"/>
      <c r="BH127" s="105"/>
      <c r="BI127" s="105"/>
      <c r="BJ127" s="105"/>
    </row>
    <row r="128" spans="2:62" ht="20.100000000000001" hidden="1" customHeight="1" outlineLevel="1">
      <c r="B128" s="100"/>
      <c r="C128" s="908"/>
      <c r="D128" s="909"/>
      <c r="E128" s="909"/>
      <c r="F128" s="910"/>
      <c r="G128" s="890"/>
      <c r="H128" s="891"/>
      <c r="I128" s="152"/>
      <c r="J128" s="152"/>
      <c r="K128" s="152"/>
      <c r="L128" s="152"/>
      <c r="M128" s="152"/>
      <c r="N128" s="152"/>
      <c r="O128" s="152"/>
      <c r="P128" s="153"/>
      <c r="Q128" s="153"/>
      <c r="R128" s="156">
        <f t="shared" si="89"/>
        <v>0</v>
      </c>
      <c r="S128" s="156">
        <f t="shared" si="90"/>
        <v>0</v>
      </c>
      <c r="U128" s="157">
        <f t="shared" si="97"/>
        <v>0</v>
      </c>
      <c r="W128" s="152"/>
      <c r="X128" s="152"/>
      <c r="Y128" s="152"/>
      <c r="Z128" s="152"/>
      <c r="AA128" s="152"/>
      <c r="AB128" s="152"/>
      <c r="AC128" s="347"/>
      <c r="AD128" s="152"/>
      <c r="AE128" s="152"/>
      <c r="AF128" s="152"/>
      <c r="AG128" s="152"/>
      <c r="AH128" s="152"/>
      <c r="AI128" s="152"/>
      <c r="AJ128" s="347"/>
      <c r="AK128" s="152"/>
      <c r="AL128" s="152"/>
      <c r="AM128" s="295"/>
      <c r="AN128" s="228"/>
      <c r="AO128" s="228"/>
      <c r="AP128" s="228"/>
      <c r="AQ128" s="228"/>
      <c r="AR128" s="228"/>
      <c r="AS128" s="348"/>
      <c r="AT128" s="264">
        <f t="shared" si="93"/>
        <v>0</v>
      </c>
      <c r="AU128" s="259"/>
      <c r="AV128" s="265">
        <f t="shared" si="94"/>
        <v>0</v>
      </c>
      <c r="AX128" s="265">
        <f t="shared" si="98"/>
        <v>0</v>
      </c>
      <c r="AZ128" s="492">
        <f t="shared" si="95"/>
        <v>0</v>
      </c>
      <c r="BB128" s="492">
        <f t="shared" si="96"/>
        <v>0</v>
      </c>
      <c r="BD128" s="265">
        <f t="shared" si="99"/>
        <v>0</v>
      </c>
      <c r="BE128" s="105"/>
      <c r="BF128" s="105"/>
      <c r="BG128" s="105"/>
      <c r="BH128" s="105"/>
      <c r="BI128" s="105"/>
      <c r="BJ128" s="105"/>
    </row>
    <row r="129" spans="2:62" ht="20.100000000000001" hidden="1" customHeight="1" outlineLevel="1">
      <c r="B129" s="100"/>
      <c r="C129" s="908"/>
      <c r="D129" s="909"/>
      <c r="E129" s="909"/>
      <c r="F129" s="910"/>
      <c r="G129" s="890"/>
      <c r="H129" s="891"/>
      <c r="I129" s="152"/>
      <c r="J129" s="152"/>
      <c r="K129" s="152"/>
      <c r="L129" s="152"/>
      <c r="M129" s="152"/>
      <c r="N129" s="152"/>
      <c r="O129" s="152"/>
      <c r="P129" s="153"/>
      <c r="Q129" s="153"/>
      <c r="R129" s="156">
        <f t="shared" si="89"/>
        <v>0</v>
      </c>
      <c r="S129" s="156">
        <f t="shared" si="90"/>
        <v>0</v>
      </c>
      <c r="U129" s="157">
        <f t="shared" si="97"/>
        <v>0</v>
      </c>
      <c r="W129" s="152"/>
      <c r="X129" s="152"/>
      <c r="Y129" s="152"/>
      <c r="Z129" s="152"/>
      <c r="AA129" s="152"/>
      <c r="AB129" s="152"/>
      <c r="AC129" s="347"/>
      <c r="AD129" s="152"/>
      <c r="AE129" s="152"/>
      <c r="AF129" s="152"/>
      <c r="AG129" s="152"/>
      <c r="AH129" s="152"/>
      <c r="AI129" s="152"/>
      <c r="AJ129" s="347"/>
      <c r="AK129" s="152"/>
      <c r="AL129" s="152"/>
      <c r="AM129" s="295"/>
      <c r="AN129" s="228"/>
      <c r="AO129" s="228"/>
      <c r="AP129" s="228"/>
      <c r="AQ129" s="228"/>
      <c r="AR129" s="228"/>
      <c r="AS129" s="348"/>
      <c r="AT129" s="264">
        <f t="shared" si="93"/>
        <v>0</v>
      </c>
      <c r="AU129" s="259"/>
      <c r="AV129" s="265">
        <f t="shared" si="94"/>
        <v>0</v>
      </c>
      <c r="AX129" s="265">
        <f t="shared" si="98"/>
        <v>0</v>
      </c>
      <c r="AZ129" s="492">
        <f t="shared" si="95"/>
        <v>0</v>
      </c>
      <c r="BB129" s="492">
        <f t="shared" si="96"/>
        <v>0</v>
      </c>
      <c r="BD129" s="265">
        <f t="shared" si="99"/>
        <v>0</v>
      </c>
      <c r="BE129" s="105"/>
      <c r="BF129" s="105"/>
      <c r="BG129" s="105"/>
      <c r="BH129" s="105"/>
      <c r="BI129" s="105"/>
      <c r="BJ129" s="105"/>
    </row>
    <row r="130" spans="2:62" ht="9.9499999999999993" hidden="1" customHeight="1" outlineLevel="1">
      <c r="B130" s="101"/>
      <c r="C130" s="208"/>
      <c r="D130" s="208"/>
      <c r="E130" s="208"/>
      <c r="F130" s="208"/>
      <c r="G130" s="237"/>
      <c r="H130" s="207"/>
      <c r="I130" s="257"/>
      <c r="J130" s="257"/>
      <c r="K130" s="257"/>
      <c r="L130" s="257"/>
      <c r="M130" s="257"/>
      <c r="N130" s="257"/>
      <c r="O130" s="257"/>
      <c r="P130" s="256"/>
      <c r="Q130" s="102"/>
      <c r="R130" s="102"/>
      <c r="S130" s="102"/>
      <c r="U130" s="98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Z130" s="493"/>
      <c r="BE130" s="105"/>
      <c r="BF130" s="105"/>
      <c r="BG130" s="105"/>
      <c r="BH130" s="105"/>
      <c r="BI130" s="105"/>
      <c r="BJ130" s="105"/>
    </row>
    <row r="131" spans="2:62" ht="20.100000000000001" customHeight="1" collapsed="1">
      <c r="B131" s="151">
        <f>B114+1</f>
        <v>8</v>
      </c>
      <c r="C131" s="916"/>
      <c r="D131" s="917"/>
      <c r="E131" s="917"/>
      <c r="F131" s="918"/>
      <c r="G131" s="429"/>
      <c r="H131" s="206">
        <v>1</v>
      </c>
      <c r="I131" s="642">
        <f t="shared" ref="I131" si="100">$H131*SUM(I132:I146)</f>
        <v>0</v>
      </c>
      <c r="J131" s="643">
        <f t="shared" ref="J131:O131" si="101">$H131*SUM(J132:J146)</f>
        <v>0</v>
      </c>
      <c r="K131" s="644">
        <f t="shared" si="101"/>
        <v>0</v>
      </c>
      <c r="L131" s="645">
        <f t="shared" si="101"/>
        <v>0</v>
      </c>
      <c r="M131" s="645">
        <f t="shared" si="101"/>
        <v>0</v>
      </c>
      <c r="N131" s="644">
        <f t="shared" si="101"/>
        <v>0</v>
      </c>
      <c r="O131" s="642">
        <f t="shared" si="101"/>
        <v>0</v>
      </c>
      <c r="P131" s="209">
        <f t="shared" ref="P131:Q131" si="102">$H131*SUM(P132:P146)</f>
        <v>0</v>
      </c>
      <c r="Q131" s="210">
        <f t="shared" si="102"/>
        <v>0</v>
      </c>
      <c r="R131" s="136">
        <f t="shared" ref="R131:R146" si="103">P131*(1+Gewinn)*(1+SicherheitAngebot)</f>
        <v>0</v>
      </c>
      <c r="S131" s="137">
        <f t="shared" ref="S131:S146" si="104">Q131*(1+MGKZ)*(1+Gewinn)*(1+SicherheitAngebot)</f>
        <v>0</v>
      </c>
      <c r="U131" s="10">
        <f>I131*$I$7+J131*$J$7+K131*$K$7+L131*$L$7+M131*$M$7+N131*$N$7+O131*$O$7+R131+S131</f>
        <v>0</v>
      </c>
      <c r="W131" s="646">
        <f t="shared" ref="W131:AB131" si="105">$H131*SUM(W132:W146)</f>
        <v>0</v>
      </c>
      <c r="X131" s="647">
        <f t="shared" si="105"/>
        <v>0</v>
      </c>
      <c r="Y131" s="648">
        <f t="shared" si="105"/>
        <v>0</v>
      </c>
      <c r="Z131" s="649">
        <f t="shared" si="105"/>
        <v>0</v>
      </c>
      <c r="AA131" s="648">
        <f t="shared" si="105"/>
        <v>0</v>
      </c>
      <c r="AB131" s="646">
        <f t="shared" si="105"/>
        <v>0</v>
      </c>
      <c r="AC131" s="258"/>
      <c r="AD131" s="646">
        <f t="shared" ref="AD131:AM131" si="106">$H131*SUM(AD132:AD146)</f>
        <v>0</v>
      </c>
      <c r="AE131" s="647">
        <f t="shared" si="106"/>
        <v>0</v>
      </c>
      <c r="AF131" s="648">
        <f t="shared" si="106"/>
        <v>0</v>
      </c>
      <c r="AG131" s="649">
        <f t="shared" si="106"/>
        <v>0</v>
      </c>
      <c r="AH131" s="648">
        <f t="shared" si="106"/>
        <v>0</v>
      </c>
      <c r="AI131" s="646">
        <f t="shared" si="106"/>
        <v>0</v>
      </c>
      <c r="AJ131" s="258"/>
      <c r="AK131" s="653">
        <f t="shared" si="106"/>
        <v>0</v>
      </c>
      <c r="AL131" s="653">
        <f t="shared" si="106"/>
        <v>0</v>
      </c>
      <c r="AM131" s="653">
        <f t="shared" si="106"/>
        <v>0</v>
      </c>
      <c r="AN131" s="227">
        <f>$H131*SUM(AN132:AN146)*(1+Gewinn)*(1+SicherheitAngebot)</f>
        <v>0</v>
      </c>
      <c r="AO131" s="227">
        <f>$H131*SUM(AO132:AO146)*(1+Gewinn)*(1+SicherheitAngebot)</f>
        <v>0</v>
      </c>
      <c r="AP131" s="227">
        <f>$H131*SUM(AP132:AP146)*(1+Gewinn)*(1+SicherheitAngebot)</f>
        <v>0</v>
      </c>
      <c r="AQ131" s="227">
        <f>$H131*SUM(AQ132:AQ146)*(1+Gewinn)*(1+SicherheitAngebot)</f>
        <v>0</v>
      </c>
      <c r="AR131" s="227">
        <f>$H131*SUM(AR132:AR146)*(1+Gewinn)*(1+SicherheitAngebot)</f>
        <v>0</v>
      </c>
      <c r="AS131" s="262"/>
      <c r="AT131" s="263">
        <f t="shared" si="93"/>
        <v>0</v>
      </c>
      <c r="AU131" s="259"/>
      <c r="AV131" s="491">
        <f>AK131*$AK$7+AL131*$AL$7+AM131*$AM$7+SUM(AN131:AR131)+AT131/Zuschläge_IBN+AT131</f>
        <v>0</v>
      </c>
      <c r="AX131" s="685">
        <f>U131+AV131</f>
        <v>0</v>
      </c>
      <c r="AZ131" s="490">
        <f>IF(H131&gt;0,U131/(1+SicherheitAngebot)*(1+Sicherheit),0)</f>
        <v>0</v>
      </c>
      <c r="BB131" s="490">
        <f>IF(H131&gt;0,AV131/(1+SicherheitAngebot)*(1+Sicherheit),0)</f>
        <v>0</v>
      </c>
      <c r="BD131" s="490">
        <f>AZ131+BB131</f>
        <v>0</v>
      </c>
      <c r="BE131" s="105"/>
      <c r="BF131" s="105"/>
      <c r="BG131" s="105"/>
      <c r="BH131" s="105"/>
      <c r="BI131" s="105"/>
      <c r="BJ131" s="105"/>
    </row>
    <row r="132" spans="2:62" ht="20.100000000000001" hidden="1" customHeight="1" outlineLevel="1">
      <c r="B132" s="99"/>
      <c r="C132" s="908"/>
      <c r="D132" s="909"/>
      <c r="E132" s="909"/>
      <c r="F132" s="910"/>
      <c r="G132" s="890"/>
      <c r="H132" s="901"/>
      <c r="I132" s="152"/>
      <c r="J132" s="152"/>
      <c r="K132" s="152"/>
      <c r="L132" s="152"/>
      <c r="M132" s="152"/>
      <c r="N132" s="152"/>
      <c r="O132" s="152"/>
      <c r="P132" s="153"/>
      <c r="Q132" s="153"/>
      <c r="R132" s="156">
        <f t="shared" si="103"/>
        <v>0</v>
      </c>
      <c r="S132" s="156">
        <f t="shared" si="104"/>
        <v>0</v>
      </c>
      <c r="U132" s="157">
        <f>I132*$I$7+J132*$J$7+K132*$K$7+L132*$L$7+M132*$M$7+N132*$N$7+O132*$O$7+R132+S132</f>
        <v>0</v>
      </c>
      <c r="W132" s="152"/>
      <c r="X132" s="152"/>
      <c r="Y132" s="152"/>
      <c r="Z132" s="152"/>
      <c r="AA132" s="152"/>
      <c r="AB132" s="152"/>
      <c r="AC132" s="347"/>
      <c r="AD132" s="152"/>
      <c r="AE132" s="152"/>
      <c r="AF132" s="152"/>
      <c r="AG132" s="152"/>
      <c r="AH132" s="152"/>
      <c r="AI132" s="152"/>
      <c r="AJ132" s="347"/>
      <c r="AK132" s="152"/>
      <c r="AL132" s="152"/>
      <c r="AM132" s="295"/>
      <c r="AN132" s="228"/>
      <c r="AO132" s="228"/>
      <c r="AP132" s="228"/>
      <c r="AQ132" s="228"/>
      <c r="AR132" s="228"/>
      <c r="AS132" s="348"/>
      <c r="AT132" s="264">
        <f t="shared" si="93"/>
        <v>0</v>
      </c>
      <c r="AU132" s="259"/>
      <c r="AV132" s="265">
        <f t="shared" ref="AV132:AV146" si="107">AK132*$AK$7+AL132*$AL$7+AM132*$AM$7+SUM(AN132:AR132)*(1+Gewinn)*(1+SicherheitAngebot)+AT132/Zuschläge_IBN+AT132</f>
        <v>0</v>
      </c>
      <c r="AX132" s="265">
        <f>U132+AV132</f>
        <v>0</v>
      </c>
      <c r="AZ132" s="492">
        <f t="shared" ref="AZ132:AZ146" si="108">U132/(1+SicherheitAngebot)*(1+Sicherheit)</f>
        <v>0</v>
      </c>
      <c r="BB132" s="492">
        <f t="shared" ref="BB132:BB146" si="109">AV132/(1+SicherheitAngebot)*(1+Sicherheit)</f>
        <v>0</v>
      </c>
      <c r="BD132" s="265">
        <f>AZ132+BB132</f>
        <v>0</v>
      </c>
      <c r="BE132" s="105"/>
      <c r="BF132" s="105"/>
      <c r="BG132" s="105"/>
      <c r="BH132" s="105"/>
      <c r="BI132" s="105"/>
      <c r="BJ132" s="105"/>
    </row>
    <row r="133" spans="2:62" ht="20.100000000000001" hidden="1" customHeight="1" outlineLevel="1">
      <c r="B133" s="100"/>
      <c r="C133" s="908"/>
      <c r="D133" s="909"/>
      <c r="E133" s="909"/>
      <c r="F133" s="910"/>
      <c r="G133" s="890"/>
      <c r="H133" s="891"/>
      <c r="I133" s="152"/>
      <c r="J133" s="152"/>
      <c r="K133" s="152"/>
      <c r="L133" s="152"/>
      <c r="M133" s="152"/>
      <c r="N133" s="152"/>
      <c r="O133" s="152"/>
      <c r="P133" s="153"/>
      <c r="Q133" s="153"/>
      <c r="R133" s="156">
        <f t="shared" si="103"/>
        <v>0</v>
      </c>
      <c r="S133" s="156">
        <f t="shared" si="104"/>
        <v>0</v>
      </c>
      <c r="U133" s="157">
        <f t="shared" ref="U133:U146" si="110">I133*$I$7+J133*$J$7+K133*$K$7+L133*$L$7+M133*$M$7+N133*$N$7+O133*$O$7+R133+S133</f>
        <v>0</v>
      </c>
      <c r="W133" s="152"/>
      <c r="X133" s="152"/>
      <c r="Y133" s="152"/>
      <c r="Z133" s="152"/>
      <c r="AA133" s="152"/>
      <c r="AB133" s="152"/>
      <c r="AC133" s="347"/>
      <c r="AD133" s="152"/>
      <c r="AE133" s="152"/>
      <c r="AF133" s="152"/>
      <c r="AG133" s="152"/>
      <c r="AH133" s="152"/>
      <c r="AI133" s="152"/>
      <c r="AJ133" s="347"/>
      <c r="AK133" s="152"/>
      <c r="AL133" s="152"/>
      <c r="AM133" s="295"/>
      <c r="AN133" s="228"/>
      <c r="AO133" s="228"/>
      <c r="AP133" s="228"/>
      <c r="AQ133" s="228"/>
      <c r="AR133" s="228"/>
      <c r="AS133" s="348"/>
      <c r="AT133" s="264">
        <f t="shared" si="93"/>
        <v>0</v>
      </c>
      <c r="AU133" s="259"/>
      <c r="AV133" s="265">
        <f t="shared" si="107"/>
        <v>0</v>
      </c>
      <c r="AX133" s="265">
        <f t="shared" ref="AX133:AX146" si="111">U133+AV133</f>
        <v>0</v>
      </c>
      <c r="AZ133" s="492">
        <f t="shared" si="108"/>
        <v>0</v>
      </c>
      <c r="BB133" s="492">
        <f t="shared" si="109"/>
        <v>0</v>
      </c>
      <c r="BD133" s="265">
        <f t="shared" ref="BD133:BD146" si="112">AZ133+BB133</f>
        <v>0</v>
      </c>
      <c r="BE133" s="105"/>
      <c r="BF133" s="105"/>
      <c r="BG133" s="105"/>
      <c r="BH133" s="105"/>
      <c r="BI133" s="105"/>
      <c r="BJ133" s="105"/>
    </row>
    <row r="134" spans="2:62" ht="20.100000000000001" hidden="1" customHeight="1" outlineLevel="1">
      <c r="B134" s="100"/>
      <c r="C134" s="908"/>
      <c r="D134" s="909"/>
      <c r="E134" s="909"/>
      <c r="F134" s="910"/>
      <c r="G134" s="890"/>
      <c r="H134" s="891"/>
      <c r="I134" s="152"/>
      <c r="J134" s="152"/>
      <c r="K134" s="152"/>
      <c r="L134" s="152"/>
      <c r="M134" s="152"/>
      <c r="N134" s="152"/>
      <c r="O134" s="152"/>
      <c r="P134" s="153"/>
      <c r="Q134" s="153"/>
      <c r="R134" s="156">
        <f t="shared" si="103"/>
        <v>0</v>
      </c>
      <c r="S134" s="156">
        <f t="shared" si="104"/>
        <v>0</v>
      </c>
      <c r="U134" s="157">
        <f t="shared" si="110"/>
        <v>0</v>
      </c>
      <c r="W134" s="152"/>
      <c r="X134" s="152"/>
      <c r="Y134" s="152"/>
      <c r="Z134" s="152"/>
      <c r="AA134" s="152"/>
      <c r="AB134" s="152"/>
      <c r="AC134" s="347"/>
      <c r="AD134" s="152"/>
      <c r="AE134" s="152"/>
      <c r="AF134" s="152"/>
      <c r="AG134" s="152"/>
      <c r="AH134" s="152"/>
      <c r="AI134" s="152"/>
      <c r="AJ134" s="347"/>
      <c r="AK134" s="152"/>
      <c r="AL134" s="152"/>
      <c r="AM134" s="295"/>
      <c r="AN134" s="228"/>
      <c r="AO134" s="228"/>
      <c r="AP134" s="228"/>
      <c r="AQ134" s="228"/>
      <c r="AR134" s="228"/>
      <c r="AS134" s="348"/>
      <c r="AT134" s="264">
        <f t="shared" si="93"/>
        <v>0</v>
      </c>
      <c r="AU134" s="259"/>
      <c r="AV134" s="265">
        <f t="shared" si="107"/>
        <v>0</v>
      </c>
      <c r="AX134" s="265">
        <f t="shared" si="111"/>
        <v>0</v>
      </c>
      <c r="AZ134" s="492">
        <f t="shared" si="108"/>
        <v>0</v>
      </c>
      <c r="BB134" s="492">
        <f t="shared" si="109"/>
        <v>0</v>
      </c>
      <c r="BD134" s="265">
        <f t="shared" si="112"/>
        <v>0</v>
      </c>
      <c r="BE134" s="105"/>
      <c r="BF134" s="105"/>
      <c r="BG134" s="105"/>
      <c r="BH134" s="105"/>
      <c r="BI134" s="105"/>
      <c r="BJ134" s="105"/>
    </row>
    <row r="135" spans="2:62" ht="20.100000000000001" hidden="1" customHeight="1" outlineLevel="1">
      <c r="B135" s="100"/>
      <c r="C135" s="908"/>
      <c r="D135" s="909"/>
      <c r="E135" s="909"/>
      <c r="F135" s="910"/>
      <c r="G135" s="890"/>
      <c r="H135" s="891"/>
      <c r="I135" s="152"/>
      <c r="J135" s="152"/>
      <c r="K135" s="152"/>
      <c r="L135" s="152"/>
      <c r="M135" s="152"/>
      <c r="N135" s="152"/>
      <c r="O135" s="152"/>
      <c r="P135" s="153"/>
      <c r="Q135" s="153"/>
      <c r="R135" s="156">
        <f t="shared" si="103"/>
        <v>0</v>
      </c>
      <c r="S135" s="156">
        <f t="shared" si="104"/>
        <v>0</v>
      </c>
      <c r="U135" s="157">
        <f t="shared" si="110"/>
        <v>0</v>
      </c>
      <c r="W135" s="152"/>
      <c r="X135" s="152"/>
      <c r="Y135" s="152"/>
      <c r="Z135" s="152"/>
      <c r="AA135" s="152"/>
      <c r="AB135" s="152"/>
      <c r="AC135" s="347"/>
      <c r="AD135" s="152"/>
      <c r="AE135" s="152"/>
      <c r="AF135" s="152"/>
      <c r="AG135" s="152"/>
      <c r="AH135" s="152"/>
      <c r="AI135" s="152"/>
      <c r="AJ135" s="347"/>
      <c r="AK135" s="152"/>
      <c r="AL135" s="152"/>
      <c r="AM135" s="295"/>
      <c r="AN135" s="228"/>
      <c r="AO135" s="228"/>
      <c r="AP135" s="228"/>
      <c r="AQ135" s="228"/>
      <c r="AR135" s="228"/>
      <c r="AS135" s="348"/>
      <c r="AT135" s="264">
        <f t="shared" si="93"/>
        <v>0</v>
      </c>
      <c r="AU135" s="259"/>
      <c r="AV135" s="265">
        <f t="shared" si="107"/>
        <v>0</v>
      </c>
      <c r="AX135" s="265">
        <f t="shared" si="111"/>
        <v>0</v>
      </c>
      <c r="AZ135" s="492">
        <f t="shared" si="108"/>
        <v>0</v>
      </c>
      <c r="BB135" s="492">
        <f t="shared" si="109"/>
        <v>0</v>
      </c>
      <c r="BD135" s="265">
        <f t="shared" si="112"/>
        <v>0</v>
      </c>
      <c r="BE135" s="105"/>
      <c r="BF135" s="105"/>
      <c r="BG135" s="105"/>
      <c r="BH135" s="105"/>
      <c r="BI135" s="105"/>
      <c r="BJ135" s="105"/>
    </row>
    <row r="136" spans="2:62" ht="20.100000000000001" hidden="1" customHeight="1" outlineLevel="1">
      <c r="B136" s="100"/>
      <c r="C136" s="908"/>
      <c r="D136" s="909"/>
      <c r="E136" s="909"/>
      <c r="F136" s="910"/>
      <c r="G136" s="890"/>
      <c r="H136" s="891"/>
      <c r="I136" s="152"/>
      <c r="J136" s="152"/>
      <c r="K136" s="152"/>
      <c r="L136" s="152"/>
      <c r="M136" s="152"/>
      <c r="N136" s="152"/>
      <c r="O136" s="152"/>
      <c r="P136" s="153"/>
      <c r="Q136" s="153"/>
      <c r="R136" s="156">
        <f t="shared" si="103"/>
        <v>0</v>
      </c>
      <c r="S136" s="156">
        <f t="shared" si="104"/>
        <v>0</v>
      </c>
      <c r="U136" s="157">
        <f t="shared" si="110"/>
        <v>0</v>
      </c>
      <c r="W136" s="152"/>
      <c r="X136" s="152"/>
      <c r="Y136" s="152"/>
      <c r="Z136" s="152"/>
      <c r="AA136" s="152"/>
      <c r="AB136" s="152"/>
      <c r="AC136" s="347"/>
      <c r="AD136" s="152"/>
      <c r="AE136" s="152"/>
      <c r="AF136" s="152"/>
      <c r="AG136" s="152"/>
      <c r="AH136" s="152"/>
      <c r="AI136" s="152"/>
      <c r="AJ136" s="347"/>
      <c r="AK136" s="152"/>
      <c r="AL136" s="152"/>
      <c r="AM136" s="295"/>
      <c r="AN136" s="228"/>
      <c r="AO136" s="228"/>
      <c r="AP136" s="228"/>
      <c r="AQ136" s="228"/>
      <c r="AR136" s="228"/>
      <c r="AS136" s="348"/>
      <c r="AT136" s="264">
        <f t="shared" si="93"/>
        <v>0</v>
      </c>
      <c r="AU136" s="259"/>
      <c r="AV136" s="265">
        <f t="shared" si="107"/>
        <v>0</v>
      </c>
      <c r="AX136" s="265">
        <f t="shared" si="111"/>
        <v>0</v>
      </c>
      <c r="AZ136" s="492">
        <f t="shared" si="108"/>
        <v>0</v>
      </c>
      <c r="BB136" s="492">
        <f t="shared" si="109"/>
        <v>0</v>
      </c>
      <c r="BD136" s="265">
        <f t="shared" si="112"/>
        <v>0</v>
      </c>
      <c r="BE136" s="105"/>
      <c r="BF136" s="105"/>
      <c r="BG136" s="105"/>
      <c r="BH136" s="105"/>
      <c r="BI136" s="105"/>
      <c r="BJ136" s="105"/>
    </row>
    <row r="137" spans="2:62" ht="20.100000000000001" hidden="1" customHeight="1" outlineLevel="1">
      <c r="B137" s="100"/>
      <c r="C137" s="908"/>
      <c r="D137" s="909"/>
      <c r="E137" s="909"/>
      <c r="F137" s="910"/>
      <c r="G137" s="890"/>
      <c r="H137" s="891"/>
      <c r="I137" s="152"/>
      <c r="J137" s="152"/>
      <c r="K137" s="152"/>
      <c r="L137" s="152"/>
      <c r="M137" s="152"/>
      <c r="N137" s="152"/>
      <c r="O137" s="152"/>
      <c r="P137" s="153"/>
      <c r="Q137" s="153"/>
      <c r="R137" s="156">
        <f t="shared" si="103"/>
        <v>0</v>
      </c>
      <c r="S137" s="156">
        <f t="shared" si="104"/>
        <v>0</v>
      </c>
      <c r="U137" s="157">
        <f t="shared" si="110"/>
        <v>0</v>
      </c>
      <c r="W137" s="152"/>
      <c r="X137" s="152"/>
      <c r="Y137" s="152"/>
      <c r="Z137" s="152"/>
      <c r="AA137" s="152"/>
      <c r="AB137" s="152"/>
      <c r="AC137" s="347"/>
      <c r="AD137" s="152"/>
      <c r="AE137" s="152"/>
      <c r="AF137" s="152"/>
      <c r="AG137" s="152"/>
      <c r="AH137" s="152"/>
      <c r="AI137" s="152"/>
      <c r="AJ137" s="347"/>
      <c r="AK137" s="152"/>
      <c r="AL137" s="152"/>
      <c r="AM137" s="295"/>
      <c r="AN137" s="228"/>
      <c r="AO137" s="228"/>
      <c r="AP137" s="228"/>
      <c r="AQ137" s="228"/>
      <c r="AR137" s="228"/>
      <c r="AS137" s="348"/>
      <c r="AT137" s="264">
        <f t="shared" si="93"/>
        <v>0</v>
      </c>
      <c r="AU137" s="259"/>
      <c r="AV137" s="265">
        <f t="shared" si="107"/>
        <v>0</v>
      </c>
      <c r="AX137" s="265">
        <f t="shared" si="111"/>
        <v>0</v>
      </c>
      <c r="AZ137" s="492">
        <f t="shared" si="108"/>
        <v>0</v>
      </c>
      <c r="BB137" s="492">
        <f t="shared" si="109"/>
        <v>0</v>
      </c>
      <c r="BD137" s="265">
        <f t="shared" si="112"/>
        <v>0</v>
      </c>
      <c r="BE137" s="105"/>
      <c r="BF137" s="105"/>
      <c r="BG137" s="105"/>
      <c r="BH137" s="105"/>
      <c r="BI137" s="105"/>
      <c r="BJ137" s="105"/>
    </row>
    <row r="138" spans="2:62" ht="20.100000000000001" hidden="1" customHeight="1" outlineLevel="1">
      <c r="B138" s="100"/>
      <c r="C138" s="908"/>
      <c r="D138" s="909"/>
      <c r="E138" s="909"/>
      <c r="F138" s="910"/>
      <c r="G138" s="890"/>
      <c r="H138" s="891"/>
      <c r="I138" s="152"/>
      <c r="J138" s="152"/>
      <c r="K138" s="152"/>
      <c r="L138" s="152"/>
      <c r="M138" s="152"/>
      <c r="N138" s="152"/>
      <c r="O138" s="152"/>
      <c r="P138" s="153"/>
      <c r="Q138" s="153"/>
      <c r="R138" s="156">
        <f t="shared" si="103"/>
        <v>0</v>
      </c>
      <c r="S138" s="156">
        <f t="shared" si="104"/>
        <v>0</v>
      </c>
      <c r="U138" s="157">
        <f t="shared" si="110"/>
        <v>0</v>
      </c>
      <c r="W138" s="152"/>
      <c r="X138" s="152"/>
      <c r="Y138" s="152"/>
      <c r="Z138" s="152"/>
      <c r="AA138" s="152"/>
      <c r="AB138" s="152"/>
      <c r="AC138" s="347"/>
      <c r="AD138" s="152"/>
      <c r="AE138" s="152"/>
      <c r="AF138" s="152"/>
      <c r="AG138" s="152"/>
      <c r="AH138" s="152"/>
      <c r="AI138" s="152"/>
      <c r="AJ138" s="347"/>
      <c r="AK138" s="152"/>
      <c r="AL138" s="152"/>
      <c r="AM138" s="295"/>
      <c r="AN138" s="228"/>
      <c r="AO138" s="228"/>
      <c r="AP138" s="228"/>
      <c r="AQ138" s="228"/>
      <c r="AR138" s="228"/>
      <c r="AS138" s="348"/>
      <c r="AT138" s="264">
        <f t="shared" si="93"/>
        <v>0</v>
      </c>
      <c r="AU138" s="259"/>
      <c r="AV138" s="265">
        <f t="shared" si="107"/>
        <v>0</v>
      </c>
      <c r="AX138" s="265">
        <f t="shared" si="111"/>
        <v>0</v>
      </c>
      <c r="AZ138" s="492">
        <f t="shared" si="108"/>
        <v>0</v>
      </c>
      <c r="BB138" s="492">
        <f t="shared" si="109"/>
        <v>0</v>
      </c>
      <c r="BD138" s="265">
        <f t="shared" si="112"/>
        <v>0</v>
      </c>
      <c r="BE138" s="105"/>
      <c r="BF138" s="105"/>
      <c r="BG138" s="105"/>
      <c r="BH138" s="105"/>
      <c r="BI138" s="105"/>
      <c r="BJ138" s="105"/>
    </row>
    <row r="139" spans="2:62" ht="20.100000000000001" hidden="1" customHeight="1" outlineLevel="1">
      <c r="B139" s="100"/>
      <c r="C139" s="908"/>
      <c r="D139" s="909"/>
      <c r="E139" s="909"/>
      <c r="F139" s="910"/>
      <c r="G139" s="890"/>
      <c r="H139" s="891"/>
      <c r="I139" s="152"/>
      <c r="J139" s="152"/>
      <c r="K139" s="152"/>
      <c r="L139" s="152"/>
      <c r="M139" s="152"/>
      <c r="N139" s="152"/>
      <c r="O139" s="152"/>
      <c r="P139" s="153"/>
      <c r="Q139" s="153"/>
      <c r="R139" s="156">
        <f t="shared" si="103"/>
        <v>0</v>
      </c>
      <c r="S139" s="156">
        <f t="shared" si="104"/>
        <v>0</v>
      </c>
      <c r="U139" s="157">
        <f t="shared" si="110"/>
        <v>0</v>
      </c>
      <c r="W139" s="152"/>
      <c r="X139" s="152"/>
      <c r="Y139" s="152"/>
      <c r="Z139" s="152"/>
      <c r="AA139" s="152"/>
      <c r="AB139" s="152"/>
      <c r="AC139" s="347"/>
      <c r="AD139" s="152"/>
      <c r="AE139" s="152"/>
      <c r="AF139" s="152"/>
      <c r="AG139" s="152"/>
      <c r="AH139" s="152"/>
      <c r="AI139" s="152"/>
      <c r="AJ139" s="347"/>
      <c r="AK139" s="152"/>
      <c r="AL139" s="152"/>
      <c r="AM139" s="295"/>
      <c r="AN139" s="228"/>
      <c r="AO139" s="228"/>
      <c r="AP139" s="228"/>
      <c r="AQ139" s="228"/>
      <c r="AR139" s="228"/>
      <c r="AS139" s="348"/>
      <c r="AT139" s="264">
        <f t="shared" si="93"/>
        <v>0</v>
      </c>
      <c r="AU139" s="259"/>
      <c r="AV139" s="265">
        <f t="shared" si="107"/>
        <v>0</v>
      </c>
      <c r="AX139" s="265">
        <f t="shared" si="111"/>
        <v>0</v>
      </c>
      <c r="AZ139" s="492">
        <f t="shared" si="108"/>
        <v>0</v>
      </c>
      <c r="BB139" s="492">
        <f t="shared" si="109"/>
        <v>0</v>
      </c>
      <c r="BD139" s="265">
        <f t="shared" si="112"/>
        <v>0</v>
      </c>
      <c r="BE139" s="105"/>
      <c r="BF139" s="105"/>
      <c r="BG139" s="105"/>
      <c r="BH139" s="105"/>
      <c r="BI139" s="105"/>
      <c r="BJ139" s="105"/>
    </row>
    <row r="140" spans="2:62" ht="20.100000000000001" hidden="1" customHeight="1" outlineLevel="1">
      <c r="B140" s="100"/>
      <c r="C140" s="908"/>
      <c r="D140" s="909"/>
      <c r="E140" s="909"/>
      <c r="F140" s="910"/>
      <c r="G140" s="890"/>
      <c r="H140" s="891"/>
      <c r="I140" s="152"/>
      <c r="J140" s="152"/>
      <c r="K140" s="152"/>
      <c r="L140" s="152"/>
      <c r="M140" s="152"/>
      <c r="N140" s="152"/>
      <c r="O140" s="152"/>
      <c r="P140" s="153"/>
      <c r="Q140" s="153"/>
      <c r="R140" s="156">
        <f t="shared" si="103"/>
        <v>0</v>
      </c>
      <c r="S140" s="156">
        <f t="shared" si="104"/>
        <v>0</v>
      </c>
      <c r="U140" s="157">
        <f t="shared" si="110"/>
        <v>0</v>
      </c>
      <c r="W140" s="152"/>
      <c r="X140" s="152"/>
      <c r="Y140" s="152"/>
      <c r="Z140" s="152"/>
      <c r="AA140" s="152"/>
      <c r="AB140" s="152"/>
      <c r="AC140" s="347"/>
      <c r="AD140" s="152"/>
      <c r="AE140" s="152"/>
      <c r="AF140" s="152"/>
      <c r="AG140" s="152"/>
      <c r="AH140" s="152"/>
      <c r="AI140" s="152"/>
      <c r="AJ140" s="347"/>
      <c r="AK140" s="152"/>
      <c r="AL140" s="152"/>
      <c r="AM140" s="295"/>
      <c r="AN140" s="228"/>
      <c r="AO140" s="228"/>
      <c r="AP140" s="228"/>
      <c r="AQ140" s="228"/>
      <c r="AR140" s="228"/>
      <c r="AS140" s="348"/>
      <c r="AT140" s="264">
        <f t="shared" si="93"/>
        <v>0</v>
      </c>
      <c r="AU140" s="259"/>
      <c r="AV140" s="265">
        <f t="shared" si="107"/>
        <v>0</v>
      </c>
      <c r="AX140" s="265">
        <f t="shared" si="111"/>
        <v>0</v>
      </c>
      <c r="AZ140" s="492">
        <f t="shared" si="108"/>
        <v>0</v>
      </c>
      <c r="BB140" s="492">
        <f t="shared" si="109"/>
        <v>0</v>
      </c>
      <c r="BD140" s="265">
        <f t="shared" si="112"/>
        <v>0</v>
      </c>
      <c r="BE140" s="105"/>
      <c r="BF140" s="105"/>
      <c r="BG140" s="105"/>
      <c r="BH140" s="105"/>
      <c r="BI140" s="105"/>
      <c r="BJ140" s="105"/>
    </row>
    <row r="141" spans="2:62" ht="20.100000000000001" hidden="1" customHeight="1" outlineLevel="1">
      <c r="B141" s="100"/>
      <c r="C141" s="908"/>
      <c r="D141" s="909"/>
      <c r="E141" s="909"/>
      <c r="F141" s="910"/>
      <c r="G141" s="890"/>
      <c r="H141" s="891"/>
      <c r="I141" s="152"/>
      <c r="J141" s="152"/>
      <c r="K141" s="152"/>
      <c r="L141" s="152"/>
      <c r="M141" s="152"/>
      <c r="N141" s="152"/>
      <c r="O141" s="152"/>
      <c r="P141" s="153"/>
      <c r="Q141" s="153"/>
      <c r="R141" s="156">
        <f t="shared" si="103"/>
        <v>0</v>
      </c>
      <c r="S141" s="156">
        <f t="shared" si="104"/>
        <v>0</v>
      </c>
      <c r="U141" s="157">
        <f t="shared" si="110"/>
        <v>0</v>
      </c>
      <c r="W141" s="152"/>
      <c r="X141" s="152"/>
      <c r="Y141" s="152"/>
      <c r="Z141" s="152"/>
      <c r="AA141" s="152"/>
      <c r="AB141" s="152"/>
      <c r="AC141" s="347"/>
      <c r="AD141" s="152"/>
      <c r="AE141" s="152"/>
      <c r="AF141" s="152"/>
      <c r="AG141" s="152"/>
      <c r="AH141" s="152"/>
      <c r="AI141" s="152"/>
      <c r="AJ141" s="347"/>
      <c r="AK141" s="152"/>
      <c r="AL141" s="152"/>
      <c r="AM141" s="295"/>
      <c r="AN141" s="228"/>
      <c r="AO141" s="228"/>
      <c r="AP141" s="228"/>
      <c r="AQ141" s="228"/>
      <c r="AR141" s="228"/>
      <c r="AS141" s="348"/>
      <c r="AT141" s="264">
        <f t="shared" si="93"/>
        <v>0</v>
      </c>
      <c r="AU141" s="259"/>
      <c r="AV141" s="265">
        <f t="shared" si="107"/>
        <v>0</v>
      </c>
      <c r="AX141" s="265">
        <f t="shared" si="111"/>
        <v>0</v>
      </c>
      <c r="AZ141" s="492">
        <f t="shared" si="108"/>
        <v>0</v>
      </c>
      <c r="BB141" s="492">
        <f t="shared" si="109"/>
        <v>0</v>
      </c>
      <c r="BD141" s="265">
        <f t="shared" si="112"/>
        <v>0</v>
      </c>
      <c r="BE141" s="105"/>
      <c r="BF141" s="105"/>
      <c r="BG141" s="105"/>
      <c r="BH141" s="105"/>
      <c r="BI141" s="105"/>
      <c r="BJ141" s="105"/>
    </row>
    <row r="142" spans="2:62" ht="20.100000000000001" hidden="1" customHeight="1" outlineLevel="1">
      <c r="B142" s="100"/>
      <c r="C142" s="908"/>
      <c r="D142" s="909"/>
      <c r="E142" s="909"/>
      <c r="F142" s="910"/>
      <c r="G142" s="890"/>
      <c r="H142" s="891"/>
      <c r="I142" s="152"/>
      <c r="J142" s="152"/>
      <c r="K142" s="152"/>
      <c r="L142" s="152"/>
      <c r="M142" s="152"/>
      <c r="N142" s="152"/>
      <c r="O142" s="152"/>
      <c r="P142" s="153"/>
      <c r="Q142" s="153"/>
      <c r="R142" s="156">
        <f t="shared" si="103"/>
        <v>0</v>
      </c>
      <c r="S142" s="156">
        <f t="shared" si="104"/>
        <v>0</v>
      </c>
      <c r="U142" s="157">
        <f t="shared" si="110"/>
        <v>0</v>
      </c>
      <c r="W142" s="152"/>
      <c r="X142" s="152"/>
      <c r="Y142" s="152"/>
      <c r="Z142" s="152"/>
      <c r="AA142" s="152"/>
      <c r="AB142" s="152"/>
      <c r="AC142" s="347"/>
      <c r="AD142" s="152"/>
      <c r="AE142" s="152"/>
      <c r="AF142" s="152"/>
      <c r="AG142" s="152"/>
      <c r="AH142" s="152"/>
      <c r="AI142" s="152"/>
      <c r="AJ142" s="347"/>
      <c r="AK142" s="152"/>
      <c r="AL142" s="152"/>
      <c r="AM142" s="295"/>
      <c r="AN142" s="228"/>
      <c r="AO142" s="228"/>
      <c r="AP142" s="228"/>
      <c r="AQ142" s="228"/>
      <c r="AR142" s="228"/>
      <c r="AS142" s="348"/>
      <c r="AT142" s="264">
        <f t="shared" si="93"/>
        <v>0</v>
      </c>
      <c r="AU142" s="259"/>
      <c r="AV142" s="265">
        <f t="shared" si="107"/>
        <v>0</v>
      </c>
      <c r="AX142" s="265">
        <f t="shared" si="111"/>
        <v>0</v>
      </c>
      <c r="AZ142" s="492">
        <f t="shared" si="108"/>
        <v>0</v>
      </c>
      <c r="BB142" s="492">
        <f t="shared" si="109"/>
        <v>0</v>
      </c>
      <c r="BD142" s="265">
        <f t="shared" si="112"/>
        <v>0</v>
      </c>
      <c r="BE142" s="105"/>
      <c r="BF142" s="105"/>
      <c r="BG142" s="105"/>
      <c r="BH142" s="105"/>
      <c r="BI142" s="105"/>
      <c r="BJ142" s="105"/>
    </row>
    <row r="143" spans="2:62" ht="20.100000000000001" hidden="1" customHeight="1" outlineLevel="1">
      <c r="B143" s="100"/>
      <c r="C143" s="908"/>
      <c r="D143" s="909"/>
      <c r="E143" s="909"/>
      <c r="F143" s="910"/>
      <c r="G143" s="890"/>
      <c r="H143" s="891"/>
      <c r="I143" s="152"/>
      <c r="J143" s="152"/>
      <c r="K143" s="152"/>
      <c r="L143" s="152"/>
      <c r="M143" s="152"/>
      <c r="N143" s="152"/>
      <c r="O143" s="152"/>
      <c r="P143" s="153"/>
      <c r="Q143" s="153"/>
      <c r="R143" s="156">
        <f t="shared" si="103"/>
        <v>0</v>
      </c>
      <c r="S143" s="156">
        <f t="shared" si="104"/>
        <v>0</v>
      </c>
      <c r="U143" s="157">
        <f t="shared" si="110"/>
        <v>0</v>
      </c>
      <c r="W143" s="152"/>
      <c r="X143" s="152"/>
      <c r="Y143" s="152"/>
      <c r="Z143" s="152"/>
      <c r="AA143" s="152"/>
      <c r="AB143" s="152"/>
      <c r="AC143" s="347"/>
      <c r="AD143" s="152"/>
      <c r="AE143" s="152"/>
      <c r="AF143" s="152"/>
      <c r="AG143" s="152"/>
      <c r="AH143" s="152"/>
      <c r="AI143" s="152"/>
      <c r="AJ143" s="347"/>
      <c r="AK143" s="152"/>
      <c r="AL143" s="152"/>
      <c r="AM143" s="295"/>
      <c r="AN143" s="228"/>
      <c r="AO143" s="228"/>
      <c r="AP143" s="228"/>
      <c r="AQ143" s="228"/>
      <c r="AR143" s="228"/>
      <c r="AS143" s="348"/>
      <c r="AT143" s="264">
        <f t="shared" si="93"/>
        <v>0</v>
      </c>
      <c r="AU143" s="259"/>
      <c r="AV143" s="265">
        <f t="shared" si="107"/>
        <v>0</v>
      </c>
      <c r="AX143" s="265">
        <f t="shared" si="111"/>
        <v>0</v>
      </c>
      <c r="AZ143" s="492">
        <f t="shared" si="108"/>
        <v>0</v>
      </c>
      <c r="BB143" s="492">
        <f t="shared" si="109"/>
        <v>0</v>
      </c>
      <c r="BD143" s="265">
        <f t="shared" si="112"/>
        <v>0</v>
      </c>
      <c r="BE143" s="105"/>
      <c r="BF143" s="105"/>
      <c r="BG143" s="105"/>
      <c r="BH143" s="105"/>
      <c r="BI143" s="105"/>
      <c r="BJ143" s="105"/>
    </row>
    <row r="144" spans="2:62" ht="20.100000000000001" hidden="1" customHeight="1" outlineLevel="1">
      <c r="B144" s="100"/>
      <c r="C144" s="908"/>
      <c r="D144" s="909"/>
      <c r="E144" s="909"/>
      <c r="F144" s="910"/>
      <c r="G144" s="890"/>
      <c r="H144" s="891"/>
      <c r="I144" s="152"/>
      <c r="J144" s="152"/>
      <c r="K144" s="152"/>
      <c r="L144" s="152"/>
      <c r="M144" s="152"/>
      <c r="N144" s="152"/>
      <c r="O144" s="152"/>
      <c r="P144" s="153"/>
      <c r="Q144" s="153"/>
      <c r="R144" s="156">
        <f t="shared" si="103"/>
        <v>0</v>
      </c>
      <c r="S144" s="156">
        <f t="shared" si="104"/>
        <v>0</v>
      </c>
      <c r="U144" s="157">
        <f t="shared" si="110"/>
        <v>0</v>
      </c>
      <c r="W144" s="152"/>
      <c r="X144" s="152"/>
      <c r="Y144" s="152"/>
      <c r="Z144" s="152"/>
      <c r="AA144" s="152"/>
      <c r="AB144" s="152"/>
      <c r="AC144" s="347"/>
      <c r="AD144" s="152"/>
      <c r="AE144" s="152"/>
      <c r="AF144" s="152"/>
      <c r="AG144" s="152"/>
      <c r="AH144" s="152"/>
      <c r="AI144" s="152"/>
      <c r="AJ144" s="347"/>
      <c r="AK144" s="152"/>
      <c r="AL144" s="152"/>
      <c r="AM144" s="295"/>
      <c r="AN144" s="228"/>
      <c r="AO144" s="228"/>
      <c r="AP144" s="228"/>
      <c r="AQ144" s="228"/>
      <c r="AR144" s="228"/>
      <c r="AS144" s="348"/>
      <c r="AT144" s="264">
        <f t="shared" si="93"/>
        <v>0</v>
      </c>
      <c r="AU144" s="259"/>
      <c r="AV144" s="265">
        <f t="shared" si="107"/>
        <v>0</v>
      </c>
      <c r="AX144" s="265">
        <f t="shared" si="111"/>
        <v>0</v>
      </c>
      <c r="AZ144" s="492">
        <f t="shared" si="108"/>
        <v>0</v>
      </c>
      <c r="BB144" s="492">
        <f t="shared" si="109"/>
        <v>0</v>
      </c>
      <c r="BD144" s="265">
        <f t="shared" si="112"/>
        <v>0</v>
      </c>
      <c r="BE144" s="105"/>
      <c r="BF144" s="105"/>
      <c r="BG144" s="105"/>
      <c r="BH144" s="105"/>
      <c r="BI144" s="105"/>
      <c r="BJ144" s="105"/>
    </row>
    <row r="145" spans="2:62" ht="20.100000000000001" hidden="1" customHeight="1" outlineLevel="1">
      <c r="B145" s="100"/>
      <c r="C145" s="908"/>
      <c r="D145" s="909"/>
      <c r="E145" s="909"/>
      <c r="F145" s="910"/>
      <c r="G145" s="890"/>
      <c r="H145" s="891"/>
      <c r="I145" s="152"/>
      <c r="J145" s="152"/>
      <c r="K145" s="152"/>
      <c r="L145" s="152"/>
      <c r="M145" s="152"/>
      <c r="N145" s="152"/>
      <c r="O145" s="152"/>
      <c r="P145" s="153"/>
      <c r="Q145" s="153"/>
      <c r="R145" s="156">
        <f t="shared" si="103"/>
        <v>0</v>
      </c>
      <c r="S145" s="156">
        <f t="shared" si="104"/>
        <v>0</v>
      </c>
      <c r="U145" s="157">
        <f t="shared" si="110"/>
        <v>0</v>
      </c>
      <c r="W145" s="152"/>
      <c r="X145" s="152"/>
      <c r="Y145" s="152"/>
      <c r="Z145" s="152"/>
      <c r="AA145" s="152"/>
      <c r="AB145" s="152"/>
      <c r="AC145" s="347"/>
      <c r="AD145" s="152"/>
      <c r="AE145" s="152"/>
      <c r="AF145" s="152"/>
      <c r="AG145" s="152"/>
      <c r="AH145" s="152"/>
      <c r="AI145" s="152"/>
      <c r="AJ145" s="347"/>
      <c r="AK145" s="152"/>
      <c r="AL145" s="152"/>
      <c r="AM145" s="295"/>
      <c r="AN145" s="228"/>
      <c r="AO145" s="228"/>
      <c r="AP145" s="228"/>
      <c r="AQ145" s="228"/>
      <c r="AR145" s="228"/>
      <c r="AS145" s="348"/>
      <c r="AT145" s="264">
        <f t="shared" si="93"/>
        <v>0</v>
      </c>
      <c r="AU145" s="259"/>
      <c r="AV145" s="265">
        <f t="shared" si="107"/>
        <v>0</v>
      </c>
      <c r="AX145" s="265">
        <f t="shared" si="111"/>
        <v>0</v>
      </c>
      <c r="AZ145" s="492">
        <f t="shared" si="108"/>
        <v>0</v>
      </c>
      <c r="BB145" s="492">
        <f t="shared" si="109"/>
        <v>0</v>
      </c>
      <c r="BD145" s="265">
        <f t="shared" si="112"/>
        <v>0</v>
      </c>
      <c r="BE145" s="105"/>
      <c r="BF145" s="105"/>
      <c r="BG145" s="105"/>
      <c r="BH145" s="105"/>
      <c r="BI145" s="105"/>
      <c r="BJ145" s="105"/>
    </row>
    <row r="146" spans="2:62" ht="20.100000000000001" hidden="1" customHeight="1" outlineLevel="1">
      <c r="B146" s="100"/>
      <c r="C146" s="908"/>
      <c r="D146" s="909"/>
      <c r="E146" s="909"/>
      <c r="F146" s="910"/>
      <c r="G146" s="890"/>
      <c r="H146" s="891"/>
      <c r="I146" s="152"/>
      <c r="J146" s="152"/>
      <c r="K146" s="152"/>
      <c r="L146" s="152"/>
      <c r="M146" s="152"/>
      <c r="N146" s="152"/>
      <c r="O146" s="152"/>
      <c r="P146" s="153"/>
      <c r="Q146" s="153"/>
      <c r="R146" s="156">
        <f t="shared" si="103"/>
        <v>0</v>
      </c>
      <c r="S146" s="156">
        <f t="shared" si="104"/>
        <v>0</v>
      </c>
      <c r="U146" s="157">
        <f t="shared" si="110"/>
        <v>0</v>
      </c>
      <c r="W146" s="152"/>
      <c r="X146" s="152"/>
      <c r="Y146" s="152"/>
      <c r="Z146" s="152"/>
      <c r="AA146" s="152"/>
      <c r="AB146" s="152"/>
      <c r="AC146" s="347"/>
      <c r="AD146" s="152"/>
      <c r="AE146" s="152"/>
      <c r="AF146" s="152"/>
      <c r="AG146" s="152"/>
      <c r="AH146" s="152"/>
      <c r="AI146" s="152"/>
      <c r="AJ146" s="347"/>
      <c r="AK146" s="152"/>
      <c r="AL146" s="152"/>
      <c r="AM146" s="295"/>
      <c r="AN146" s="228"/>
      <c r="AO146" s="228"/>
      <c r="AP146" s="228"/>
      <c r="AQ146" s="228"/>
      <c r="AR146" s="228"/>
      <c r="AS146" s="348"/>
      <c r="AT146" s="264">
        <f t="shared" si="93"/>
        <v>0</v>
      </c>
      <c r="AU146" s="259"/>
      <c r="AV146" s="265">
        <f t="shared" si="107"/>
        <v>0</v>
      </c>
      <c r="AX146" s="265">
        <f t="shared" si="111"/>
        <v>0</v>
      </c>
      <c r="AZ146" s="492">
        <f t="shared" si="108"/>
        <v>0</v>
      </c>
      <c r="BB146" s="492">
        <f t="shared" si="109"/>
        <v>0</v>
      </c>
      <c r="BD146" s="265">
        <f t="shared" si="112"/>
        <v>0</v>
      </c>
      <c r="BE146" s="105"/>
      <c r="BF146" s="105"/>
      <c r="BG146" s="105"/>
      <c r="BH146" s="105"/>
      <c r="BI146" s="105"/>
      <c r="BJ146" s="105"/>
    </row>
    <row r="147" spans="2:62" ht="9.9499999999999993" hidden="1" customHeight="1" outlineLevel="1">
      <c r="B147" s="101"/>
      <c r="C147" s="208"/>
      <c r="D147" s="208"/>
      <c r="E147" s="208"/>
      <c r="F147" s="208"/>
      <c r="G147" s="237"/>
      <c r="H147" s="207"/>
      <c r="I147" s="257"/>
      <c r="J147" s="257"/>
      <c r="K147" s="257"/>
      <c r="L147" s="257"/>
      <c r="M147" s="257"/>
      <c r="N147" s="257"/>
      <c r="O147" s="257"/>
      <c r="P147" s="256"/>
      <c r="Q147" s="102"/>
      <c r="R147" s="102"/>
      <c r="S147" s="102"/>
      <c r="U147" s="98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Z147" s="493"/>
      <c r="BE147" s="105"/>
      <c r="BF147" s="105"/>
      <c r="BG147" s="105"/>
      <c r="BH147" s="105"/>
      <c r="BI147" s="105"/>
      <c r="BJ147" s="105"/>
    </row>
    <row r="148" spans="2:62" ht="20.100000000000001" customHeight="1" collapsed="1">
      <c r="B148" s="151">
        <f>B131+1</f>
        <v>9</v>
      </c>
      <c r="C148" s="916"/>
      <c r="D148" s="917"/>
      <c r="E148" s="917"/>
      <c r="F148" s="918"/>
      <c r="G148" s="429"/>
      <c r="H148" s="206">
        <v>1</v>
      </c>
      <c r="I148" s="642">
        <f t="shared" ref="I148" si="113">$H148*SUM(I149:I163)</f>
        <v>0</v>
      </c>
      <c r="J148" s="643">
        <f t="shared" ref="J148:O148" si="114">$H148*SUM(J149:J163)</f>
        <v>0</v>
      </c>
      <c r="K148" s="644">
        <f t="shared" si="114"/>
        <v>0</v>
      </c>
      <c r="L148" s="645">
        <f t="shared" si="114"/>
        <v>0</v>
      </c>
      <c r="M148" s="645">
        <f t="shared" si="114"/>
        <v>0</v>
      </c>
      <c r="N148" s="644">
        <f t="shared" si="114"/>
        <v>0</v>
      </c>
      <c r="O148" s="642">
        <f t="shared" si="114"/>
        <v>0</v>
      </c>
      <c r="P148" s="209">
        <f t="shared" ref="P148:Q148" si="115">$H148*SUM(P149:P163)</f>
        <v>0</v>
      </c>
      <c r="Q148" s="210">
        <f t="shared" si="115"/>
        <v>0</v>
      </c>
      <c r="R148" s="136">
        <f t="shared" ref="R148:R163" si="116">P148*(1+Gewinn)*(1+SicherheitAngebot)</f>
        <v>0</v>
      </c>
      <c r="S148" s="137">
        <f t="shared" ref="S148:S163" si="117">Q148*(1+MGKZ)*(1+Gewinn)*(1+SicherheitAngebot)</f>
        <v>0</v>
      </c>
      <c r="U148" s="10">
        <f>I148*$I$7+J148*$J$7+K148*$K$7+L148*$L$7+M148*$M$7+N148*$N$7+O148*$O$7+R148+S148</f>
        <v>0</v>
      </c>
      <c r="W148" s="646">
        <f t="shared" ref="W148:AB148" si="118">$H148*SUM(W149:W163)</f>
        <v>0</v>
      </c>
      <c r="X148" s="647">
        <f t="shared" si="118"/>
        <v>0</v>
      </c>
      <c r="Y148" s="648">
        <f t="shared" si="118"/>
        <v>0</v>
      </c>
      <c r="Z148" s="649">
        <f t="shared" si="118"/>
        <v>0</v>
      </c>
      <c r="AA148" s="648">
        <f t="shared" si="118"/>
        <v>0</v>
      </c>
      <c r="AB148" s="646">
        <f t="shared" si="118"/>
        <v>0</v>
      </c>
      <c r="AC148" s="258"/>
      <c r="AD148" s="646">
        <f t="shared" ref="AD148:AM148" si="119">$H148*SUM(AD149:AD163)</f>
        <v>0</v>
      </c>
      <c r="AE148" s="647">
        <f t="shared" si="119"/>
        <v>0</v>
      </c>
      <c r="AF148" s="648">
        <f t="shared" si="119"/>
        <v>0</v>
      </c>
      <c r="AG148" s="649">
        <f t="shared" si="119"/>
        <v>0</v>
      </c>
      <c r="AH148" s="648">
        <f t="shared" si="119"/>
        <v>0</v>
      </c>
      <c r="AI148" s="646">
        <f t="shared" si="119"/>
        <v>0</v>
      </c>
      <c r="AJ148" s="258"/>
      <c r="AK148" s="653">
        <f t="shared" si="119"/>
        <v>0</v>
      </c>
      <c r="AL148" s="653">
        <f t="shared" si="119"/>
        <v>0</v>
      </c>
      <c r="AM148" s="653">
        <f t="shared" si="119"/>
        <v>0</v>
      </c>
      <c r="AN148" s="227">
        <f>$H148*SUM(AN149:AN163)*(1+Gewinn)*(1+SicherheitAngebot)</f>
        <v>0</v>
      </c>
      <c r="AO148" s="227">
        <f>$H148*SUM(AO149:AO163)*(1+Gewinn)*(1+SicherheitAngebot)</f>
        <v>0</v>
      </c>
      <c r="AP148" s="227">
        <f>$H148*SUM(AP149:AP163)*(1+Gewinn)*(1+SicherheitAngebot)</f>
        <v>0</v>
      </c>
      <c r="AQ148" s="227">
        <f>$H148*SUM(AQ149:AQ163)*(1+Gewinn)*(1+SicherheitAngebot)</f>
        <v>0</v>
      </c>
      <c r="AR148" s="227">
        <f>$H148*SUM(AR149:AR163)*(1+Gewinn)*(1+SicherheitAngebot)</f>
        <v>0</v>
      </c>
      <c r="AS148" s="262"/>
      <c r="AT148" s="263">
        <f t="shared" si="93"/>
        <v>0</v>
      </c>
      <c r="AU148" s="259"/>
      <c r="AV148" s="491">
        <f>AK148*$AK$7+AL148*$AL$7+AM148*$AM$7+SUM(AN148:AR148)+AT148/Zuschläge_IBN+AT148</f>
        <v>0</v>
      </c>
      <c r="AX148" s="685">
        <f>U148+AV148</f>
        <v>0</v>
      </c>
      <c r="AZ148" s="490">
        <f>IF(H148&gt;0,U148/(1+SicherheitAngebot)*(1+Sicherheit),0)</f>
        <v>0</v>
      </c>
      <c r="BB148" s="490">
        <f>IF(H148&gt;0,AV148/(1+SicherheitAngebot)*(1+Sicherheit),0)</f>
        <v>0</v>
      </c>
      <c r="BD148" s="490">
        <f>AZ148+BB148</f>
        <v>0</v>
      </c>
      <c r="BE148" s="105"/>
      <c r="BF148" s="105"/>
      <c r="BG148" s="105"/>
      <c r="BH148" s="105"/>
      <c r="BI148" s="105"/>
      <c r="BJ148" s="105"/>
    </row>
    <row r="149" spans="2:62" ht="20.100000000000001" hidden="1" customHeight="1" outlineLevel="1">
      <c r="B149" s="99"/>
      <c r="C149" s="908"/>
      <c r="D149" s="909"/>
      <c r="E149" s="909"/>
      <c r="F149" s="910"/>
      <c r="G149" s="890"/>
      <c r="H149" s="901"/>
      <c r="I149" s="152"/>
      <c r="J149" s="152"/>
      <c r="K149" s="152"/>
      <c r="L149" s="152"/>
      <c r="M149" s="152"/>
      <c r="N149" s="152"/>
      <c r="O149" s="152"/>
      <c r="P149" s="153"/>
      <c r="Q149" s="153"/>
      <c r="R149" s="156">
        <f t="shared" si="116"/>
        <v>0</v>
      </c>
      <c r="S149" s="156">
        <f t="shared" si="117"/>
        <v>0</v>
      </c>
      <c r="U149" s="157">
        <f>I149*$I$7+J149*$J$7+K149*$K$7+L149*$L$7+M149*$M$7+N149*$N$7+O149*$O$7+R149+S149</f>
        <v>0</v>
      </c>
      <c r="W149" s="152"/>
      <c r="X149" s="152"/>
      <c r="Y149" s="152"/>
      <c r="Z149" s="152"/>
      <c r="AA149" s="152"/>
      <c r="AB149" s="152"/>
      <c r="AC149" s="347"/>
      <c r="AD149" s="152"/>
      <c r="AE149" s="152"/>
      <c r="AF149" s="152"/>
      <c r="AG149" s="152"/>
      <c r="AH149" s="152"/>
      <c r="AI149" s="152"/>
      <c r="AJ149" s="347"/>
      <c r="AK149" s="152"/>
      <c r="AL149" s="152"/>
      <c r="AM149" s="295"/>
      <c r="AN149" s="228"/>
      <c r="AO149" s="228"/>
      <c r="AP149" s="228"/>
      <c r="AQ149" s="228"/>
      <c r="AR149" s="228"/>
      <c r="AS149" s="348"/>
      <c r="AT149" s="264">
        <f t="shared" si="93"/>
        <v>0</v>
      </c>
      <c r="AU149" s="259"/>
      <c r="AV149" s="265">
        <f t="shared" ref="AV149:AV163" si="120">AK149*$AK$7+AL149*$AL$7+AM149*$AM$7+SUM(AN149:AR149)*(1+Gewinn)*(1+SicherheitAngebot)+AT149/Zuschläge_IBN+AT149</f>
        <v>0</v>
      </c>
      <c r="AX149" s="265">
        <f>U149+AV149</f>
        <v>0</v>
      </c>
      <c r="AZ149" s="492">
        <f t="shared" ref="AZ149:AZ163" si="121">U149/(1+SicherheitAngebot)*(1+Sicherheit)</f>
        <v>0</v>
      </c>
      <c r="BB149" s="492">
        <f t="shared" ref="BB149:BB163" si="122">AV149/(1+SicherheitAngebot)*(1+Sicherheit)</f>
        <v>0</v>
      </c>
      <c r="BD149" s="265">
        <f>AZ149+BB149</f>
        <v>0</v>
      </c>
      <c r="BE149" s="105"/>
      <c r="BF149" s="105"/>
      <c r="BG149" s="105"/>
      <c r="BH149" s="105"/>
      <c r="BI149" s="105"/>
      <c r="BJ149" s="105"/>
    </row>
    <row r="150" spans="2:62" ht="20.100000000000001" hidden="1" customHeight="1" outlineLevel="1">
      <c r="B150" s="421"/>
      <c r="C150" s="908"/>
      <c r="D150" s="909"/>
      <c r="E150" s="909"/>
      <c r="F150" s="910"/>
      <c r="G150" s="890"/>
      <c r="H150" s="891"/>
      <c r="I150" s="152"/>
      <c r="J150" s="152"/>
      <c r="K150" s="152"/>
      <c r="L150" s="152"/>
      <c r="M150" s="152"/>
      <c r="N150" s="152"/>
      <c r="O150" s="152"/>
      <c r="P150" s="153"/>
      <c r="Q150" s="153"/>
      <c r="R150" s="156">
        <f t="shared" si="116"/>
        <v>0</v>
      </c>
      <c r="S150" s="156">
        <f t="shared" si="117"/>
        <v>0</v>
      </c>
      <c r="U150" s="157">
        <f t="shared" ref="U150:U163" si="123">I150*$I$7+J150*$J$7+K150*$K$7+L150*$L$7+M150*$M$7+N150*$N$7+O150*$O$7+R150+S150</f>
        <v>0</v>
      </c>
      <c r="W150" s="152"/>
      <c r="X150" s="152"/>
      <c r="Y150" s="152"/>
      <c r="Z150" s="152"/>
      <c r="AA150" s="152"/>
      <c r="AB150" s="152"/>
      <c r="AC150" s="347"/>
      <c r="AD150" s="152"/>
      <c r="AE150" s="152"/>
      <c r="AF150" s="152"/>
      <c r="AG150" s="152"/>
      <c r="AH150" s="152"/>
      <c r="AI150" s="152"/>
      <c r="AJ150" s="347"/>
      <c r="AK150" s="152"/>
      <c r="AL150" s="152"/>
      <c r="AM150" s="295"/>
      <c r="AN150" s="228"/>
      <c r="AO150" s="228"/>
      <c r="AP150" s="228"/>
      <c r="AQ150" s="228"/>
      <c r="AR150" s="228"/>
      <c r="AS150" s="348"/>
      <c r="AT150" s="264">
        <f t="shared" si="93"/>
        <v>0</v>
      </c>
      <c r="AU150" s="259"/>
      <c r="AV150" s="265">
        <f t="shared" si="120"/>
        <v>0</v>
      </c>
      <c r="AX150" s="265">
        <f t="shared" ref="AX150:AX163" si="124">U150+AV150</f>
        <v>0</v>
      </c>
      <c r="AZ150" s="492">
        <f t="shared" si="121"/>
        <v>0</v>
      </c>
      <c r="BB150" s="492">
        <f t="shared" si="122"/>
        <v>0</v>
      </c>
      <c r="BD150" s="265">
        <f t="shared" ref="BD150:BD163" si="125">AZ150+BB150</f>
        <v>0</v>
      </c>
      <c r="BE150" s="105"/>
      <c r="BF150" s="105"/>
      <c r="BG150" s="105"/>
      <c r="BH150" s="105"/>
      <c r="BI150" s="105"/>
      <c r="BJ150" s="105"/>
    </row>
    <row r="151" spans="2:62" ht="20.100000000000001" hidden="1" customHeight="1" outlineLevel="1">
      <c r="B151" s="421"/>
      <c r="C151" s="908"/>
      <c r="D151" s="909"/>
      <c r="E151" s="909"/>
      <c r="F151" s="910"/>
      <c r="G151" s="890"/>
      <c r="H151" s="891"/>
      <c r="I151" s="152"/>
      <c r="J151" s="152"/>
      <c r="K151" s="152"/>
      <c r="L151" s="152"/>
      <c r="M151" s="152"/>
      <c r="N151" s="152"/>
      <c r="O151" s="152"/>
      <c r="P151" s="153"/>
      <c r="Q151" s="153"/>
      <c r="R151" s="156">
        <f t="shared" si="116"/>
        <v>0</v>
      </c>
      <c r="S151" s="156">
        <f t="shared" si="117"/>
        <v>0</v>
      </c>
      <c r="U151" s="157">
        <f t="shared" si="123"/>
        <v>0</v>
      </c>
      <c r="W151" s="152"/>
      <c r="X151" s="152"/>
      <c r="Y151" s="152"/>
      <c r="Z151" s="152"/>
      <c r="AA151" s="152"/>
      <c r="AB151" s="152"/>
      <c r="AC151" s="347"/>
      <c r="AD151" s="152"/>
      <c r="AE151" s="152"/>
      <c r="AF151" s="152"/>
      <c r="AG151" s="152"/>
      <c r="AH151" s="152"/>
      <c r="AI151" s="152"/>
      <c r="AJ151" s="347"/>
      <c r="AK151" s="152"/>
      <c r="AL151" s="152"/>
      <c r="AM151" s="295"/>
      <c r="AN151" s="228"/>
      <c r="AO151" s="228"/>
      <c r="AP151" s="228"/>
      <c r="AQ151" s="228"/>
      <c r="AR151" s="228"/>
      <c r="AS151" s="348"/>
      <c r="AT151" s="264">
        <f t="shared" si="93"/>
        <v>0</v>
      </c>
      <c r="AU151" s="259"/>
      <c r="AV151" s="265">
        <f t="shared" si="120"/>
        <v>0</v>
      </c>
      <c r="AX151" s="265">
        <f t="shared" si="124"/>
        <v>0</v>
      </c>
      <c r="AZ151" s="492">
        <f t="shared" si="121"/>
        <v>0</v>
      </c>
      <c r="BB151" s="492">
        <f t="shared" si="122"/>
        <v>0</v>
      </c>
      <c r="BD151" s="265">
        <f t="shared" si="125"/>
        <v>0</v>
      </c>
      <c r="BE151" s="105"/>
      <c r="BF151" s="105"/>
      <c r="BG151" s="105"/>
      <c r="BH151" s="105"/>
      <c r="BI151" s="105"/>
      <c r="BJ151" s="105"/>
    </row>
    <row r="152" spans="2:62" ht="20.100000000000001" hidden="1" customHeight="1" outlineLevel="1">
      <c r="B152" s="421"/>
      <c r="C152" s="908"/>
      <c r="D152" s="909"/>
      <c r="E152" s="909"/>
      <c r="F152" s="910"/>
      <c r="G152" s="890"/>
      <c r="H152" s="891"/>
      <c r="I152" s="152"/>
      <c r="J152" s="152"/>
      <c r="K152" s="152"/>
      <c r="L152" s="152"/>
      <c r="M152" s="152"/>
      <c r="N152" s="152"/>
      <c r="O152" s="152"/>
      <c r="P152" s="153"/>
      <c r="Q152" s="153"/>
      <c r="R152" s="156">
        <f t="shared" si="116"/>
        <v>0</v>
      </c>
      <c r="S152" s="156">
        <f t="shared" si="117"/>
        <v>0</v>
      </c>
      <c r="U152" s="157">
        <f t="shared" si="123"/>
        <v>0</v>
      </c>
      <c r="W152" s="152"/>
      <c r="X152" s="152"/>
      <c r="Y152" s="152"/>
      <c r="Z152" s="152"/>
      <c r="AA152" s="152"/>
      <c r="AB152" s="152"/>
      <c r="AC152" s="347"/>
      <c r="AD152" s="152"/>
      <c r="AE152" s="152"/>
      <c r="AF152" s="152"/>
      <c r="AG152" s="152"/>
      <c r="AH152" s="152"/>
      <c r="AI152" s="152"/>
      <c r="AJ152" s="347"/>
      <c r="AK152" s="152"/>
      <c r="AL152" s="152"/>
      <c r="AM152" s="295"/>
      <c r="AN152" s="228"/>
      <c r="AO152" s="228"/>
      <c r="AP152" s="228"/>
      <c r="AQ152" s="228"/>
      <c r="AR152" s="228"/>
      <c r="AS152" s="348"/>
      <c r="AT152" s="264">
        <f t="shared" si="93"/>
        <v>0</v>
      </c>
      <c r="AU152" s="259"/>
      <c r="AV152" s="265">
        <f t="shared" si="120"/>
        <v>0</v>
      </c>
      <c r="AX152" s="265">
        <f t="shared" si="124"/>
        <v>0</v>
      </c>
      <c r="AZ152" s="492">
        <f t="shared" si="121"/>
        <v>0</v>
      </c>
      <c r="BB152" s="492">
        <f t="shared" si="122"/>
        <v>0</v>
      </c>
      <c r="BD152" s="265">
        <f t="shared" si="125"/>
        <v>0</v>
      </c>
      <c r="BE152" s="105"/>
      <c r="BF152" s="105"/>
      <c r="BG152" s="105"/>
      <c r="BH152" s="105"/>
      <c r="BI152" s="105"/>
      <c r="BJ152" s="105"/>
    </row>
    <row r="153" spans="2:62" ht="20.100000000000001" hidden="1" customHeight="1" outlineLevel="1">
      <c r="B153" s="421"/>
      <c r="C153" s="908"/>
      <c r="D153" s="909"/>
      <c r="E153" s="909"/>
      <c r="F153" s="910"/>
      <c r="G153" s="890"/>
      <c r="H153" s="891"/>
      <c r="I153" s="152"/>
      <c r="J153" s="152"/>
      <c r="K153" s="152"/>
      <c r="L153" s="152"/>
      <c r="M153" s="152"/>
      <c r="N153" s="152"/>
      <c r="O153" s="152"/>
      <c r="P153" s="153"/>
      <c r="Q153" s="153"/>
      <c r="R153" s="156">
        <f t="shared" si="116"/>
        <v>0</v>
      </c>
      <c r="S153" s="156">
        <f t="shared" si="117"/>
        <v>0</v>
      </c>
      <c r="U153" s="157">
        <f t="shared" si="123"/>
        <v>0</v>
      </c>
      <c r="W153" s="152"/>
      <c r="X153" s="152"/>
      <c r="Y153" s="152"/>
      <c r="Z153" s="152"/>
      <c r="AA153" s="152"/>
      <c r="AB153" s="152"/>
      <c r="AC153" s="347"/>
      <c r="AD153" s="152"/>
      <c r="AE153" s="152"/>
      <c r="AF153" s="152"/>
      <c r="AG153" s="152"/>
      <c r="AH153" s="152"/>
      <c r="AI153" s="152"/>
      <c r="AJ153" s="347"/>
      <c r="AK153" s="152"/>
      <c r="AL153" s="152"/>
      <c r="AM153" s="295"/>
      <c r="AN153" s="228"/>
      <c r="AO153" s="228"/>
      <c r="AP153" s="228"/>
      <c r="AQ153" s="228"/>
      <c r="AR153" s="228"/>
      <c r="AS153" s="348"/>
      <c r="AT153" s="264">
        <f t="shared" si="93"/>
        <v>0</v>
      </c>
      <c r="AU153" s="259"/>
      <c r="AV153" s="265">
        <f t="shared" si="120"/>
        <v>0</v>
      </c>
      <c r="AX153" s="265">
        <f t="shared" si="124"/>
        <v>0</v>
      </c>
      <c r="AZ153" s="492">
        <f t="shared" si="121"/>
        <v>0</v>
      </c>
      <c r="BB153" s="492">
        <f t="shared" si="122"/>
        <v>0</v>
      </c>
      <c r="BD153" s="265">
        <f t="shared" si="125"/>
        <v>0</v>
      </c>
      <c r="BE153" s="105"/>
      <c r="BF153" s="105"/>
      <c r="BG153" s="105"/>
      <c r="BH153" s="105"/>
      <c r="BI153" s="105"/>
      <c r="BJ153" s="105"/>
    </row>
    <row r="154" spans="2:62" ht="20.100000000000001" hidden="1" customHeight="1" outlineLevel="1">
      <c r="B154" s="421"/>
      <c r="C154" s="908"/>
      <c r="D154" s="909"/>
      <c r="E154" s="909"/>
      <c r="F154" s="910"/>
      <c r="G154" s="890"/>
      <c r="H154" s="891"/>
      <c r="I154" s="152"/>
      <c r="J154" s="152"/>
      <c r="K154" s="152"/>
      <c r="L154" s="152"/>
      <c r="M154" s="152"/>
      <c r="N154" s="152"/>
      <c r="O154" s="152"/>
      <c r="P154" s="153"/>
      <c r="Q154" s="153"/>
      <c r="R154" s="156">
        <f t="shared" si="116"/>
        <v>0</v>
      </c>
      <c r="S154" s="156">
        <f t="shared" si="117"/>
        <v>0</v>
      </c>
      <c r="U154" s="157">
        <f t="shared" si="123"/>
        <v>0</v>
      </c>
      <c r="W154" s="152"/>
      <c r="X154" s="152"/>
      <c r="Y154" s="152"/>
      <c r="Z154" s="152"/>
      <c r="AA154" s="152"/>
      <c r="AB154" s="152"/>
      <c r="AC154" s="347"/>
      <c r="AD154" s="152"/>
      <c r="AE154" s="152"/>
      <c r="AF154" s="152"/>
      <c r="AG154" s="152"/>
      <c r="AH154" s="152"/>
      <c r="AI154" s="152"/>
      <c r="AJ154" s="347"/>
      <c r="AK154" s="152"/>
      <c r="AL154" s="152"/>
      <c r="AM154" s="295"/>
      <c r="AN154" s="228"/>
      <c r="AO154" s="228"/>
      <c r="AP154" s="228"/>
      <c r="AQ154" s="228"/>
      <c r="AR154" s="228"/>
      <c r="AS154" s="348"/>
      <c r="AT154" s="264">
        <f t="shared" si="93"/>
        <v>0</v>
      </c>
      <c r="AU154" s="259"/>
      <c r="AV154" s="265">
        <f t="shared" si="120"/>
        <v>0</v>
      </c>
      <c r="AX154" s="265">
        <f t="shared" si="124"/>
        <v>0</v>
      </c>
      <c r="AZ154" s="492">
        <f t="shared" si="121"/>
        <v>0</v>
      </c>
      <c r="BB154" s="492">
        <f t="shared" si="122"/>
        <v>0</v>
      </c>
      <c r="BD154" s="265">
        <f t="shared" si="125"/>
        <v>0</v>
      </c>
      <c r="BE154" s="105"/>
      <c r="BF154" s="105"/>
      <c r="BG154" s="105"/>
      <c r="BH154" s="105"/>
      <c r="BI154" s="105"/>
      <c r="BJ154" s="105"/>
    </row>
    <row r="155" spans="2:62" ht="20.100000000000001" hidden="1" customHeight="1" outlineLevel="1">
      <c r="B155" s="100"/>
      <c r="C155" s="908"/>
      <c r="D155" s="909"/>
      <c r="E155" s="909"/>
      <c r="F155" s="910"/>
      <c r="G155" s="890"/>
      <c r="H155" s="891"/>
      <c r="I155" s="152"/>
      <c r="J155" s="152"/>
      <c r="K155" s="152"/>
      <c r="L155" s="152"/>
      <c r="M155" s="152"/>
      <c r="N155" s="152"/>
      <c r="O155" s="152"/>
      <c r="P155" s="153"/>
      <c r="Q155" s="153"/>
      <c r="R155" s="156">
        <f t="shared" si="116"/>
        <v>0</v>
      </c>
      <c r="S155" s="156">
        <f t="shared" si="117"/>
        <v>0</v>
      </c>
      <c r="U155" s="157">
        <f t="shared" si="123"/>
        <v>0</v>
      </c>
      <c r="W155" s="152"/>
      <c r="X155" s="152"/>
      <c r="Y155" s="152"/>
      <c r="Z155" s="152"/>
      <c r="AA155" s="152"/>
      <c r="AB155" s="152"/>
      <c r="AC155" s="347"/>
      <c r="AD155" s="152"/>
      <c r="AE155" s="152"/>
      <c r="AF155" s="152"/>
      <c r="AG155" s="152"/>
      <c r="AH155" s="152"/>
      <c r="AI155" s="152"/>
      <c r="AJ155" s="347"/>
      <c r="AK155" s="152"/>
      <c r="AL155" s="152"/>
      <c r="AM155" s="295"/>
      <c r="AN155" s="228"/>
      <c r="AO155" s="228"/>
      <c r="AP155" s="228"/>
      <c r="AQ155" s="228"/>
      <c r="AR155" s="228"/>
      <c r="AS155" s="348"/>
      <c r="AT155" s="264">
        <f t="shared" si="93"/>
        <v>0</v>
      </c>
      <c r="AU155" s="259"/>
      <c r="AV155" s="265">
        <f t="shared" si="120"/>
        <v>0</v>
      </c>
      <c r="AX155" s="265">
        <f t="shared" si="124"/>
        <v>0</v>
      </c>
      <c r="AZ155" s="492">
        <f t="shared" si="121"/>
        <v>0</v>
      </c>
      <c r="BB155" s="492">
        <f t="shared" si="122"/>
        <v>0</v>
      </c>
      <c r="BD155" s="265">
        <f t="shared" si="125"/>
        <v>0</v>
      </c>
      <c r="BE155" s="105"/>
      <c r="BF155" s="105"/>
      <c r="BG155" s="105"/>
      <c r="BH155" s="105"/>
      <c r="BI155" s="105"/>
      <c r="BJ155" s="105"/>
    </row>
    <row r="156" spans="2:62" ht="20.100000000000001" hidden="1" customHeight="1" outlineLevel="1">
      <c r="B156" s="100"/>
      <c r="C156" s="908"/>
      <c r="D156" s="909"/>
      <c r="E156" s="909"/>
      <c r="F156" s="910"/>
      <c r="G156" s="890"/>
      <c r="H156" s="891"/>
      <c r="I156" s="152"/>
      <c r="J156" s="152"/>
      <c r="K156" s="152"/>
      <c r="L156" s="152"/>
      <c r="M156" s="152"/>
      <c r="N156" s="152"/>
      <c r="O156" s="152"/>
      <c r="P156" s="153"/>
      <c r="Q156" s="153"/>
      <c r="R156" s="156">
        <f t="shared" si="116"/>
        <v>0</v>
      </c>
      <c r="S156" s="156">
        <f t="shared" si="117"/>
        <v>0</v>
      </c>
      <c r="U156" s="157">
        <f t="shared" si="123"/>
        <v>0</v>
      </c>
      <c r="W156" s="152"/>
      <c r="X156" s="152"/>
      <c r="Y156" s="152"/>
      <c r="Z156" s="152"/>
      <c r="AA156" s="152"/>
      <c r="AB156" s="152"/>
      <c r="AC156" s="347"/>
      <c r="AD156" s="152"/>
      <c r="AE156" s="152"/>
      <c r="AF156" s="152"/>
      <c r="AG156" s="152"/>
      <c r="AH156" s="152"/>
      <c r="AI156" s="152"/>
      <c r="AJ156" s="347"/>
      <c r="AK156" s="152"/>
      <c r="AL156" s="152"/>
      <c r="AM156" s="295"/>
      <c r="AN156" s="228"/>
      <c r="AO156" s="228"/>
      <c r="AP156" s="228"/>
      <c r="AQ156" s="228"/>
      <c r="AR156" s="228"/>
      <c r="AS156" s="348"/>
      <c r="AT156" s="264">
        <f t="shared" si="93"/>
        <v>0</v>
      </c>
      <c r="AU156" s="259"/>
      <c r="AV156" s="265">
        <f t="shared" si="120"/>
        <v>0</v>
      </c>
      <c r="AX156" s="265">
        <f t="shared" si="124"/>
        <v>0</v>
      </c>
      <c r="AZ156" s="492">
        <f t="shared" si="121"/>
        <v>0</v>
      </c>
      <c r="BB156" s="492">
        <f t="shared" si="122"/>
        <v>0</v>
      </c>
      <c r="BD156" s="265">
        <f t="shared" si="125"/>
        <v>0</v>
      </c>
      <c r="BE156" s="105"/>
      <c r="BF156" s="105"/>
      <c r="BG156" s="105"/>
      <c r="BH156" s="105"/>
      <c r="BI156" s="105"/>
      <c r="BJ156" s="105"/>
    </row>
    <row r="157" spans="2:62" ht="20.100000000000001" hidden="1" customHeight="1" outlineLevel="1">
      <c r="B157" s="100"/>
      <c r="C157" s="908"/>
      <c r="D157" s="909"/>
      <c r="E157" s="909"/>
      <c r="F157" s="910"/>
      <c r="G157" s="890"/>
      <c r="H157" s="891"/>
      <c r="I157" s="152"/>
      <c r="J157" s="152"/>
      <c r="K157" s="152"/>
      <c r="L157" s="152"/>
      <c r="M157" s="152"/>
      <c r="N157" s="152"/>
      <c r="O157" s="152"/>
      <c r="P157" s="153"/>
      <c r="Q157" s="153"/>
      <c r="R157" s="156">
        <f t="shared" si="116"/>
        <v>0</v>
      </c>
      <c r="S157" s="156">
        <f t="shared" si="117"/>
        <v>0</v>
      </c>
      <c r="U157" s="157">
        <f t="shared" si="123"/>
        <v>0</v>
      </c>
      <c r="W157" s="152"/>
      <c r="X157" s="152"/>
      <c r="Y157" s="152"/>
      <c r="Z157" s="152"/>
      <c r="AA157" s="152"/>
      <c r="AB157" s="152"/>
      <c r="AC157" s="347"/>
      <c r="AD157" s="152"/>
      <c r="AE157" s="152"/>
      <c r="AF157" s="152"/>
      <c r="AG157" s="152"/>
      <c r="AH157" s="152"/>
      <c r="AI157" s="152"/>
      <c r="AJ157" s="347"/>
      <c r="AK157" s="152"/>
      <c r="AL157" s="152"/>
      <c r="AM157" s="295"/>
      <c r="AN157" s="228"/>
      <c r="AO157" s="228"/>
      <c r="AP157" s="228"/>
      <c r="AQ157" s="228"/>
      <c r="AR157" s="228"/>
      <c r="AS157" s="348"/>
      <c r="AT157" s="264">
        <f t="shared" si="93"/>
        <v>0</v>
      </c>
      <c r="AU157" s="259"/>
      <c r="AV157" s="265">
        <f t="shared" si="120"/>
        <v>0</v>
      </c>
      <c r="AX157" s="265">
        <f t="shared" si="124"/>
        <v>0</v>
      </c>
      <c r="AZ157" s="492">
        <f t="shared" si="121"/>
        <v>0</v>
      </c>
      <c r="BB157" s="492">
        <f t="shared" si="122"/>
        <v>0</v>
      </c>
      <c r="BD157" s="265">
        <f t="shared" si="125"/>
        <v>0</v>
      </c>
      <c r="BE157" s="105"/>
      <c r="BF157" s="105"/>
      <c r="BG157" s="105"/>
      <c r="BH157" s="105"/>
      <c r="BI157" s="105"/>
      <c r="BJ157" s="105"/>
    </row>
    <row r="158" spans="2:62" ht="20.100000000000001" hidden="1" customHeight="1" outlineLevel="1">
      <c r="B158" s="100"/>
      <c r="C158" s="908"/>
      <c r="D158" s="909"/>
      <c r="E158" s="909"/>
      <c r="F158" s="910"/>
      <c r="G158" s="890"/>
      <c r="H158" s="891"/>
      <c r="I158" s="152"/>
      <c r="J158" s="152"/>
      <c r="K158" s="152"/>
      <c r="L158" s="152"/>
      <c r="M158" s="152"/>
      <c r="N158" s="152"/>
      <c r="O158" s="152"/>
      <c r="P158" s="153"/>
      <c r="Q158" s="153"/>
      <c r="R158" s="156">
        <f t="shared" si="116"/>
        <v>0</v>
      </c>
      <c r="S158" s="156">
        <f t="shared" si="117"/>
        <v>0</v>
      </c>
      <c r="U158" s="157">
        <f t="shared" si="123"/>
        <v>0</v>
      </c>
      <c r="W158" s="152"/>
      <c r="X158" s="152"/>
      <c r="Y158" s="152"/>
      <c r="Z158" s="152"/>
      <c r="AA158" s="152"/>
      <c r="AB158" s="152"/>
      <c r="AC158" s="347"/>
      <c r="AD158" s="152"/>
      <c r="AE158" s="152"/>
      <c r="AF158" s="152"/>
      <c r="AG158" s="152"/>
      <c r="AH158" s="152"/>
      <c r="AI158" s="152"/>
      <c r="AJ158" s="347"/>
      <c r="AK158" s="152"/>
      <c r="AL158" s="152"/>
      <c r="AM158" s="295"/>
      <c r="AN158" s="228"/>
      <c r="AO158" s="228"/>
      <c r="AP158" s="228"/>
      <c r="AQ158" s="228"/>
      <c r="AR158" s="228"/>
      <c r="AS158" s="348"/>
      <c r="AT158" s="264">
        <f t="shared" si="93"/>
        <v>0</v>
      </c>
      <c r="AU158" s="259"/>
      <c r="AV158" s="265">
        <f t="shared" si="120"/>
        <v>0</v>
      </c>
      <c r="AX158" s="265">
        <f t="shared" si="124"/>
        <v>0</v>
      </c>
      <c r="AZ158" s="492">
        <f t="shared" si="121"/>
        <v>0</v>
      </c>
      <c r="BB158" s="492">
        <f t="shared" si="122"/>
        <v>0</v>
      </c>
      <c r="BD158" s="265">
        <f t="shared" si="125"/>
        <v>0</v>
      </c>
      <c r="BE158" s="105"/>
      <c r="BF158" s="105"/>
      <c r="BG158" s="105"/>
      <c r="BH158" s="105"/>
      <c r="BI158" s="105"/>
      <c r="BJ158" s="105"/>
    </row>
    <row r="159" spans="2:62" ht="20.100000000000001" hidden="1" customHeight="1" outlineLevel="1">
      <c r="B159" s="100"/>
      <c r="C159" s="908"/>
      <c r="D159" s="909"/>
      <c r="E159" s="909"/>
      <c r="F159" s="910"/>
      <c r="G159" s="890"/>
      <c r="H159" s="891"/>
      <c r="I159" s="152"/>
      <c r="J159" s="152"/>
      <c r="K159" s="152"/>
      <c r="L159" s="152"/>
      <c r="M159" s="152"/>
      <c r="N159" s="152"/>
      <c r="O159" s="152"/>
      <c r="P159" s="153"/>
      <c r="Q159" s="153"/>
      <c r="R159" s="156">
        <f t="shared" si="116"/>
        <v>0</v>
      </c>
      <c r="S159" s="156">
        <f t="shared" si="117"/>
        <v>0</v>
      </c>
      <c r="U159" s="157">
        <f t="shared" si="123"/>
        <v>0</v>
      </c>
      <c r="W159" s="152"/>
      <c r="X159" s="152"/>
      <c r="Y159" s="152"/>
      <c r="Z159" s="152"/>
      <c r="AA159" s="152"/>
      <c r="AB159" s="152"/>
      <c r="AC159" s="347"/>
      <c r="AD159" s="152"/>
      <c r="AE159" s="152"/>
      <c r="AF159" s="152"/>
      <c r="AG159" s="152"/>
      <c r="AH159" s="152"/>
      <c r="AI159" s="152"/>
      <c r="AJ159" s="347"/>
      <c r="AK159" s="152"/>
      <c r="AL159" s="152"/>
      <c r="AM159" s="295"/>
      <c r="AN159" s="228"/>
      <c r="AO159" s="228"/>
      <c r="AP159" s="228"/>
      <c r="AQ159" s="228"/>
      <c r="AR159" s="228"/>
      <c r="AS159" s="348"/>
      <c r="AT159" s="264">
        <f t="shared" si="93"/>
        <v>0</v>
      </c>
      <c r="AU159" s="259"/>
      <c r="AV159" s="265">
        <f t="shared" si="120"/>
        <v>0</v>
      </c>
      <c r="AX159" s="265">
        <f t="shared" si="124"/>
        <v>0</v>
      </c>
      <c r="AZ159" s="492">
        <f t="shared" si="121"/>
        <v>0</v>
      </c>
      <c r="BB159" s="492">
        <f t="shared" si="122"/>
        <v>0</v>
      </c>
      <c r="BD159" s="265">
        <f t="shared" si="125"/>
        <v>0</v>
      </c>
      <c r="BE159" s="105"/>
      <c r="BF159" s="105"/>
      <c r="BG159" s="105"/>
      <c r="BH159" s="105"/>
      <c r="BI159" s="105"/>
      <c r="BJ159" s="105"/>
    </row>
    <row r="160" spans="2:62" ht="20.100000000000001" hidden="1" customHeight="1" outlineLevel="1">
      <c r="B160" s="100"/>
      <c r="C160" s="908"/>
      <c r="D160" s="909"/>
      <c r="E160" s="909"/>
      <c r="F160" s="910"/>
      <c r="G160" s="890"/>
      <c r="H160" s="891"/>
      <c r="I160" s="152"/>
      <c r="J160" s="152"/>
      <c r="K160" s="152"/>
      <c r="L160" s="152"/>
      <c r="M160" s="152"/>
      <c r="N160" s="152"/>
      <c r="O160" s="152"/>
      <c r="P160" s="153"/>
      <c r="Q160" s="153"/>
      <c r="R160" s="156">
        <f t="shared" si="116"/>
        <v>0</v>
      </c>
      <c r="S160" s="156">
        <f t="shared" si="117"/>
        <v>0</v>
      </c>
      <c r="U160" s="157">
        <f t="shared" si="123"/>
        <v>0</v>
      </c>
      <c r="W160" s="152"/>
      <c r="X160" s="152"/>
      <c r="Y160" s="152"/>
      <c r="Z160" s="152"/>
      <c r="AA160" s="152"/>
      <c r="AB160" s="152"/>
      <c r="AC160" s="347"/>
      <c r="AD160" s="152"/>
      <c r="AE160" s="152"/>
      <c r="AF160" s="152"/>
      <c r="AG160" s="152"/>
      <c r="AH160" s="152"/>
      <c r="AI160" s="152"/>
      <c r="AJ160" s="347"/>
      <c r="AK160" s="152"/>
      <c r="AL160" s="152"/>
      <c r="AM160" s="295"/>
      <c r="AN160" s="228"/>
      <c r="AO160" s="228"/>
      <c r="AP160" s="228"/>
      <c r="AQ160" s="228"/>
      <c r="AR160" s="228"/>
      <c r="AS160" s="348"/>
      <c r="AT160" s="264">
        <f t="shared" si="93"/>
        <v>0</v>
      </c>
      <c r="AU160" s="259"/>
      <c r="AV160" s="265">
        <f t="shared" si="120"/>
        <v>0</v>
      </c>
      <c r="AX160" s="265">
        <f t="shared" si="124"/>
        <v>0</v>
      </c>
      <c r="AZ160" s="492">
        <f t="shared" si="121"/>
        <v>0</v>
      </c>
      <c r="BB160" s="492">
        <f t="shared" si="122"/>
        <v>0</v>
      </c>
      <c r="BD160" s="265">
        <f t="shared" si="125"/>
        <v>0</v>
      </c>
      <c r="BE160" s="105"/>
      <c r="BF160" s="105"/>
      <c r="BG160" s="105"/>
      <c r="BH160" s="105"/>
      <c r="BI160" s="105"/>
      <c r="BJ160" s="105"/>
    </row>
    <row r="161" spans="1:62" ht="20.100000000000001" hidden="1" customHeight="1" outlineLevel="1">
      <c r="B161" s="100"/>
      <c r="C161" s="908"/>
      <c r="D161" s="909"/>
      <c r="E161" s="909"/>
      <c r="F161" s="910"/>
      <c r="G161" s="890"/>
      <c r="H161" s="891"/>
      <c r="I161" s="152"/>
      <c r="J161" s="152"/>
      <c r="K161" s="152"/>
      <c r="L161" s="152"/>
      <c r="M161" s="152"/>
      <c r="N161" s="152"/>
      <c r="O161" s="152"/>
      <c r="P161" s="153"/>
      <c r="Q161" s="153"/>
      <c r="R161" s="156">
        <f t="shared" si="116"/>
        <v>0</v>
      </c>
      <c r="S161" s="156">
        <f t="shared" si="117"/>
        <v>0</v>
      </c>
      <c r="U161" s="157">
        <f t="shared" si="123"/>
        <v>0</v>
      </c>
      <c r="W161" s="152"/>
      <c r="X161" s="152"/>
      <c r="Y161" s="152"/>
      <c r="Z161" s="152"/>
      <c r="AA161" s="152"/>
      <c r="AB161" s="152"/>
      <c r="AC161" s="347"/>
      <c r="AD161" s="152"/>
      <c r="AE161" s="152"/>
      <c r="AF161" s="152"/>
      <c r="AG161" s="152"/>
      <c r="AH161" s="152"/>
      <c r="AI161" s="152"/>
      <c r="AJ161" s="347"/>
      <c r="AK161" s="152"/>
      <c r="AL161" s="152"/>
      <c r="AM161" s="295"/>
      <c r="AN161" s="228"/>
      <c r="AO161" s="228"/>
      <c r="AP161" s="228"/>
      <c r="AQ161" s="228"/>
      <c r="AR161" s="228"/>
      <c r="AS161" s="348"/>
      <c r="AT161" s="264">
        <f t="shared" si="93"/>
        <v>0</v>
      </c>
      <c r="AU161" s="259"/>
      <c r="AV161" s="265">
        <f t="shared" si="120"/>
        <v>0</v>
      </c>
      <c r="AX161" s="265">
        <f t="shared" si="124"/>
        <v>0</v>
      </c>
      <c r="AZ161" s="492">
        <f t="shared" si="121"/>
        <v>0</v>
      </c>
      <c r="BB161" s="492">
        <f t="shared" si="122"/>
        <v>0</v>
      </c>
      <c r="BD161" s="265">
        <f t="shared" si="125"/>
        <v>0</v>
      </c>
      <c r="BE161" s="105"/>
      <c r="BF161" s="105"/>
      <c r="BG161" s="105"/>
      <c r="BH161" s="105"/>
      <c r="BI161" s="105"/>
      <c r="BJ161" s="105"/>
    </row>
    <row r="162" spans="1:62" ht="20.100000000000001" hidden="1" customHeight="1" outlineLevel="1">
      <c r="B162" s="100"/>
      <c r="C162" s="908"/>
      <c r="D162" s="909"/>
      <c r="E162" s="909"/>
      <c r="F162" s="910"/>
      <c r="G162" s="890"/>
      <c r="H162" s="891"/>
      <c r="I162" s="152"/>
      <c r="J162" s="152"/>
      <c r="K162" s="152"/>
      <c r="L162" s="152"/>
      <c r="M162" s="152"/>
      <c r="N162" s="152"/>
      <c r="O162" s="152"/>
      <c r="P162" s="153"/>
      <c r="Q162" s="153"/>
      <c r="R162" s="156">
        <f t="shared" si="116"/>
        <v>0</v>
      </c>
      <c r="S162" s="156">
        <f t="shared" si="117"/>
        <v>0</v>
      </c>
      <c r="U162" s="157">
        <f t="shared" si="123"/>
        <v>0</v>
      </c>
      <c r="W162" s="152"/>
      <c r="X162" s="152"/>
      <c r="Y162" s="152"/>
      <c r="Z162" s="152"/>
      <c r="AA162" s="152"/>
      <c r="AB162" s="152"/>
      <c r="AC162" s="347"/>
      <c r="AD162" s="152"/>
      <c r="AE162" s="152"/>
      <c r="AF162" s="152"/>
      <c r="AG162" s="152"/>
      <c r="AH162" s="152"/>
      <c r="AI162" s="152"/>
      <c r="AJ162" s="347"/>
      <c r="AK162" s="152"/>
      <c r="AL162" s="152"/>
      <c r="AM162" s="295"/>
      <c r="AN162" s="228"/>
      <c r="AO162" s="228"/>
      <c r="AP162" s="228"/>
      <c r="AQ162" s="228"/>
      <c r="AR162" s="228"/>
      <c r="AS162" s="348"/>
      <c r="AT162" s="264">
        <f t="shared" si="93"/>
        <v>0</v>
      </c>
      <c r="AU162" s="259"/>
      <c r="AV162" s="265">
        <f t="shared" si="120"/>
        <v>0</v>
      </c>
      <c r="AX162" s="265">
        <f t="shared" si="124"/>
        <v>0</v>
      </c>
      <c r="AZ162" s="492">
        <f t="shared" si="121"/>
        <v>0</v>
      </c>
      <c r="BB162" s="492">
        <f t="shared" si="122"/>
        <v>0</v>
      </c>
      <c r="BD162" s="265">
        <f t="shared" si="125"/>
        <v>0</v>
      </c>
      <c r="BE162" s="105"/>
      <c r="BF162" s="105"/>
      <c r="BG162" s="105"/>
      <c r="BH162" s="105"/>
      <c r="BI162" s="105"/>
      <c r="BJ162" s="105"/>
    </row>
    <row r="163" spans="1:62" ht="20.100000000000001" hidden="1" customHeight="1" outlineLevel="1">
      <c r="B163" s="100"/>
      <c r="C163" s="908"/>
      <c r="D163" s="909"/>
      <c r="E163" s="909"/>
      <c r="F163" s="910"/>
      <c r="G163" s="890"/>
      <c r="H163" s="891"/>
      <c r="I163" s="152"/>
      <c r="J163" s="152"/>
      <c r="K163" s="152"/>
      <c r="L163" s="152"/>
      <c r="M163" s="152"/>
      <c r="N163" s="152"/>
      <c r="O163" s="152"/>
      <c r="P163" s="153"/>
      <c r="Q163" s="153"/>
      <c r="R163" s="156">
        <f t="shared" si="116"/>
        <v>0</v>
      </c>
      <c r="S163" s="156">
        <f t="shared" si="117"/>
        <v>0</v>
      </c>
      <c r="U163" s="157">
        <f t="shared" si="123"/>
        <v>0</v>
      </c>
      <c r="W163" s="152"/>
      <c r="X163" s="152"/>
      <c r="Y163" s="152"/>
      <c r="Z163" s="152"/>
      <c r="AA163" s="152"/>
      <c r="AB163" s="152"/>
      <c r="AC163" s="347"/>
      <c r="AD163" s="152"/>
      <c r="AE163" s="152"/>
      <c r="AF163" s="152"/>
      <c r="AG163" s="152"/>
      <c r="AH163" s="152"/>
      <c r="AI163" s="152"/>
      <c r="AJ163" s="347"/>
      <c r="AK163" s="152"/>
      <c r="AL163" s="152"/>
      <c r="AM163" s="295"/>
      <c r="AN163" s="228"/>
      <c r="AO163" s="228"/>
      <c r="AP163" s="228"/>
      <c r="AQ163" s="228"/>
      <c r="AR163" s="228"/>
      <c r="AS163" s="348"/>
      <c r="AT163" s="264">
        <f t="shared" si="93"/>
        <v>0</v>
      </c>
      <c r="AU163" s="259"/>
      <c r="AV163" s="265">
        <f t="shared" si="120"/>
        <v>0</v>
      </c>
      <c r="AX163" s="265">
        <f t="shared" si="124"/>
        <v>0</v>
      </c>
      <c r="AZ163" s="492">
        <f t="shared" si="121"/>
        <v>0</v>
      </c>
      <c r="BB163" s="492">
        <f t="shared" si="122"/>
        <v>0</v>
      </c>
      <c r="BD163" s="265">
        <f t="shared" si="125"/>
        <v>0</v>
      </c>
      <c r="BE163" s="105"/>
      <c r="BF163" s="105"/>
      <c r="BG163" s="105"/>
      <c r="BH163" s="105"/>
      <c r="BI163" s="105"/>
      <c r="BJ163" s="105"/>
    </row>
    <row r="164" spans="1:62" ht="9.9499999999999993" hidden="1" customHeight="1" outlineLevel="1">
      <c r="B164" s="101"/>
      <c r="C164" s="208"/>
      <c r="D164" s="208"/>
      <c r="E164" s="208"/>
      <c r="F164" s="208"/>
      <c r="G164" s="237"/>
      <c r="H164" s="207"/>
      <c r="I164" s="257"/>
      <c r="J164" s="257"/>
      <c r="K164" s="257"/>
      <c r="L164" s="257"/>
      <c r="M164" s="257"/>
      <c r="N164" s="257"/>
      <c r="O164" s="257"/>
      <c r="P164" s="256"/>
      <c r="Q164" s="102"/>
      <c r="R164" s="102"/>
      <c r="S164" s="102"/>
      <c r="U164" s="98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Z164" s="493"/>
      <c r="BE164" s="105"/>
      <c r="BF164" s="105"/>
      <c r="BG164" s="105"/>
      <c r="BH164" s="105"/>
      <c r="BI164" s="105"/>
      <c r="BJ164" s="105"/>
    </row>
    <row r="165" spans="1:62" ht="20.100000000000001" customHeight="1" collapsed="1">
      <c r="B165" s="151">
        <f>B148+1</f>
        <v>10</v>
      </c>
      <c r="C165" s="916"/>
      <c r="D165" s="917"/>
      <c r="E165" s="917"/>
      <c r="F165" s="918"/>
      <c r="G165" s="429"/>
      <c r="H165" s="206">
        <v>1</v>
      </c>
      <c r="I165" s="642">
        <f t="shared" ref="I165" si="126">$H165*SUM(I166:I180)</f>
        <v>0</v>
      </c>
      <c r="J165" s="643">
        <f t="shared" ref="J165:O165" si="127">$H165*SUM(J166:J180)</f>
        <v>0</v>
      </c>
      <c r="K165" s="644">
        <f t="shared" si="127"/>
        <v>0</v>
      </c>
      <c r="L165" s="645">
        <f t="shared" si="127"/>
        <v>0</v>
      </c>
      <c r="M165" s="645">
        <f t="shared" si="127"/>
        <v>0</v>
      </c>
      <c r="N165" s="644">
        <f t="shared" si="127"/>
        <v>0</v>
      </c>
      <c r="O165" s="642">
        <f t="shared" si="127"/>
        <v>0</v>
      </c>
      <c r="P165" s="209">
        <f t="shared" ref="P165:Q165" si="128">$H165*SUM(P166:P180)</f>
        <v>0</v>
      </c>
      <c r="Q165" s="210">
        <f t="shared" si="128"/>
        <v>0</v>
      </c>
      <c r="R165" s="136">
        <f t="shared" ref="R165:R180" si="129">P165*(1+Gewinn)*(1+SicherheitAngebot)</f>
        <v>0</v>
      </c>
      <c r="S165" s="137">
        <f t="shared" ref="S165:S180" si="130">Q165*(1+MGKZ)*(1+Gewinn)*(1+SicherheitAngebot)</f>
        <v>0</v>
      </c>
      <c r="U165" s="10">
        <f>I165*$I$7+J165*$J$7+K165*$K$7+L165*$L$7+M165*$M$7+N165*$N$7+O165*$O$7+R165+S165</f>
        <v>0</v>
      </c>
      <c r="W165" s="646">
        <f t="shared" ref="W165:AB165" si="131">$H165*SUM(W166:W180)</f>
        <v>0</v>
      </c>
      <c r="X165" s="647">
        <f t="shared" si="131"/>
        <v>0</v>
      </c>
      <c r="Y165" s="648">
        <f t="shared" si="131"/>
        <v>0</v>
      </c>
      <c r="Z165" s="649">
        <f t="shared" si="131"/>
        <v>0</v>
      </c>
      <c r="AA165" s="648">
        <f t="shared" si="131"/>
        <v>0</v>
      </c>
      <c r="AB165" s="646">
        <f t="shared" si="131"/>
        <v>0</v>
      </c>
      <c r="AC165" s="258"/>
      <c r="AD165" s="646">
        <f t="shared" ref="AD165:AM165" si="132">$H165*SUM(AD166:AD180)</f>
        <v>0</v>
      </c>
      <c r="AE165" s="647">
        <f t="shared" si="132"/>
        <v>0</v>
      </c>
      <c r="AF165" s="648">
        <f t="shared" si="132"/>
        <v>0</v>
      </c>
      <c r="AG165" s="649">
        <f t="shared" si="132"/>
        <v>0</v>
      </c>
      <c r="AH165" s="648">
        <f t="shared" si="132"/>
        <v>0</v>
      </c>
      <c r="AI165" s="646">
        <f t="shared" si="132"/>
        <v>0</v>
      </c>
      <c r="AJ165" s="258"/>
      <c r="AK165" s="653">
        <f t="shared" si="132"/>
        <v>0</v>
      </c>
      <c r="AL165" s="653">
        <f t="shared" si="132"/>
        <v>0</v>
      </c>
      <c r="AM165" s="653">
        <f t="shared" si="132"/>
        <v>0</v>
      </c>
      <c r="AN165" s="227">
        <f>$H165*SUM(AN166:AN180)*(1+Gewinn)*(1+SicherheitAngebot)</f>
        <v>0</v>
      </c>
      <c r="AO165" s="227">
        <f>$H165*SUM(AO166:AO180)*(1+Gewinn)*(1+SicherheitAngebot)</f>
        <v>0</v>
      </c>
      <c r="AP165" s="227">
        <f>$H165*SUM(AP166:AP180)*(1+Gewinn)*(1+SicherheitAngebot)</f>
        <v>0</v>
      </c>
      <c r="AQ165" s="227">
        <f>$H165*SUM(AQ166:AQ180)*(1+Gewinn)*(1+SicherheitAngebot)</f>
        <v>0</v>
      </c>
      <c r="AR165" s="227">
        <f>$H165*SUM(AR166:AR180)*(1+Gewinn)*(1+SicherheitAngebot)</f>
        <v>0</v>
      </c>
      <c r="AS165" s="262"/>
      <c r="AT165" s="263">
        <f t="shared" si="93"/>
        <v>0</v>
      </c>
      <c r="AU165" s="259"/>
      <c r="AV165" s="491">
        <f>AK165*$AK$7+AL165*$AL$7+AM165*$AM$7+SUM(AN165:AR165)+AT165/Zuschläge_IBN+AT165</f>
        <v>0</v>
      </c>
      <c r="AX165" s="685">
        <f>U165+AV165</f>
        <v>0</v>
      </c>
      <c r="AZ165" s="490">
        <f>IF(H165&gt;0,U165/(1+SicherheitAngebot)*(1+Sicherheit),0)</f>
        <v>0</v>
      </c>
      <c r="BB165" s="490">
        <f>IF(H165&gt;0,AV165/(1+SicherheitAngebot)*(1+Sicherheit),0)</f>
        <v>0</v>
      </c>
      <c r="BD165" s="490">
        <f>AZ165+BB165</f>
        <v>0</v>
      </c>
      <c r="BE165" s="105"/>
      <c r="BF165" s="105"/>
      <c r="BG165" s="105"/>
      <c r="BH165" s="105"/>
      <c r="BI165" s="105"/>
      <c r="BJ165" s="105"/>
    </row>
    <row r="166" spans="1:62" ht="20.100000000000001" hidden="1" customHeight="1" outlineLevel="1">
      <c r="A166" s="5"/>
      <c r="B166" s="99"/>
      <c r="C166" s="908"/>
      <c r="D166" s="909"/>
      <c r="E166" s="909"/>
      <c r="F166" s="910"/>
      <c r="G166" s="890"/>
      <c r="H166" s="901"/>
      <c r="I166" s="152"/>
      <c r="J166" s="152"/>
      <c r="K166" s="152"/>
      <c r="L166" s="152"/>
      <c r="M166" s="152"/>
      <c r="N166" s="152"/>
      <c r="O166" s="152"/>
      <c r="P166" s="153"/>
      <c r="Q166" s="153"/>
      <c r="R166" s="156">
        <f t="shared" si="129"/>
        <v>0</v>
      </c>
      <c r="S166" s="156">
        <f t="shared" si="130"/>
        <v>0</v>
      </c>
      <c r="U166" s="157">
        <f>I166*$I$7+J166*$J$7+K166*$K$7+L166*$L$7+M166*$M$7+N166*$N$7+O166*$O$7+R166+S166</f>
        <v>0</v>
      </c>
      <c r="W166" s="152"/>
      <c r="X166" s="152"/>
      <c r="Y166" s="152"/>
      <c r="Z166" s="152"/>
      <c r="AA166" s="152"/>
      <c r="AB166" s="152"/>
      <c r="AC166" s="347"/>
      <c r="AD166" s="152"/>
      <c r="AE166" s="152"/>
      <c r="AF166" s="152"/>
      <c r="AG166" s="152"/>
      <c r="AH166" s="152"/>
      <c r="AI166" s="152"/>
      <c r="AJ166" s="347"/>
      <c r="AK166" s="152"/>
      <c r="AL166" s="152"/>
      <c r="AM166" s="295"/>
      <c r="AN166" s="228"/>
      <c r="AO166" s="228"/>
      <c r="AP166" s="228"/>
      <c r="AQ166" s="228"/>
      <c r="AR166" s="228"/>
      <c r="AS166" s="348"/>
      <c r="AT166" s="264">
        <f t="shared" si="93"/>
        <v>0</v>
      </c>
      <c r="AU166" s="259"/>
      <c r="AV166" s="265">
        <f t="shared" ref="AV166:AV180" si="133">AK166*$AK$7+AL166*$AL$7+AM166*$AM$7+SUM(AN166:AR166)*(1+Gewinn)*(1+SicherheitAngebot)+AT166/Zuschläge_IBN+AT166</f>
        <v>0</v>
      </c>
      <c r="AX166" s="265">
        <f>U166+AV166</f>
        <v>0</v>
      </c>
      <c r="AZ166" s="492">
        <f t="shared" ref="AZ166:AZ180" si="134">U166/(1+SicherheitAngebot)*(1+Sicherheit)</f>
        <v>0</v>
      </c>
      <c r="BB166" s="492">
        <f t="shared" ref="BB166:BB180" si="135">AV166/(1+SicherheitAngebot)*(1+Sicherheit)</f>
        <v>0</v>
      </c>
      <c r="BD166" s="265">
        <f>AZ166+BB166</f>
        <v>0</v>
      </c>
      <c r="BE166" s="105"/>
      <c r="BF166" s="105"/>
      <c r="BG166" s="105"/>
      <c r="BH166" s="105"/>
      <c r="BI166" s="105"/>
      <c r="BJ166" s="105"/>
    </row>
    <row r="167" spans="1:62" ht="20.100000000000001" hidden="1" customHeight="1" outlineLevel="1">
      <c r="A167" s="5"/>
      <c r="B167" s="421"/>
      <c r="C167" s="908"/>
      <c r="D167" s="909"/>
      <c r="E167" s="909"/>
      <c r="F167" s="910"/>
      <c r="G167" s="890"/>
      <c r="H167" s="891"/>
      <c r="I167" s="152"/>
      <c r="J167" s="152"/>
      <c r="K167" s="152"/>
      <c r="L167" s="152"/>
      <c r="M167" s="152"/>
      <c r="N167" s="152"/>
      <c r="O167" s="152"/>
      <c r="P167" s="153"/>
      <c r="Q167" s="153"/>
      <c r="R167" s="156">
        <f t="shared" si="129"/>
        <v>0</v>
      </c>
      <c r="S167" s="156">
        <f t="shared" si="130"/>
        <v>0</v>
      </c>
      <c r="U167" s="157">
        <f t="shared" ref="U167:U180" si="136">I167*$I$7+J167*$J$7+K167*$K$7+L167*$L$7+M167*$M$7+N167*$N$7+O167*$O$7+R167+S167</f>
        <v>0</v>
      </c>
      <c r="W167" s="152"/>
      <c r="X167" s="152"/>
      <c r="Y167" s="152"/>
      <c r="Z167" s="152"/>
      <c r="AA167" s="152"/>
      <c r="AB167" s="152"/>
      <c r="AC167" s="347"/>
      <c r="AD167" s="152"/>
      <c r="AE167" s="152"/>
      <c r="AF167" s="152"/>
      <c r="AG167" s="152"/>
      <c r="AH167" s="152"/>
      <c r="AI167" s="152"/>
      <c r="AJ167" s="347"/>
      <c r="AK167" s="152"/>
      <c r="AL167" s="152"/>
      <c r="AM167" s="295"/>
      <c r="AN167" s="228"/>
      <c r="AO167" s="228"/>
      <c r="AP167" s="228"/>
      <c r="AQ167" s="228"/>
      <c r="AR167" s="228"/>
      <c r="AS167" s="348"/>
      <c r="AT167" s="264">
        <f t="shared" si="93"/>
        <v>0</v>
      </c>
      <c r="AU167" s="259"/>
      <c r="AV167" s="265">
        <f t="shared" si="133"/>
        <v>0</v>
      </c>
      <c r="AX167" s="265">
        <f t="shared" ref="AX167:AX180" si="137">U167+AV167</f>
        <v>0</v>
      </c>
      <c r="AZ167" s="492">
        <f t="shared" si="134"/>
        <v>0</v>
      </c>
      <c r="BB167" s="492">
        <f t="shared" si="135"/>
        <v>0</v>
      </c>
      <c r="BD167" s="265">
        <f t="shared" ref="BD167:BD180" si="138">AZ167+BB167</f>
        <v>0</v>
      </c>
      <c r="BE167" s="105"/>
      <c r="BF167" s="105"/>
      <c r="BG167" s="105"/>
      <c r="BH167" s="105"/>
      <c r="BI167" s="105"/>
      <c r="BJ167" s="105"/>
    </row>
    <row r="168" spans="1:62" ht="20.100000000000001" hidden="1" customHeight="1" outlineLevel="1">
      <c r="A168" s="5"/>
      <c r="B168" s="421"/>
      <c r="C168" s="908"/>
      <c r="D168" s="909"/>
      <c r="E168" s="909"/>
      <c r="F168" s="910"/>
      <c r="G168" s="890"/>
      <c r="H168" s="891"/>
      <c r="I168" s="152"/>
      <c r="J168" s="152"/>
      <c r="K168" s="152"/>
      <c r="L168" s="152"/>
      <c r="M168" s="152"/>
      <c r="N168" s="152"/>
      <c r="O168" s="152"/>
      <c r="P168" s="153"/>
      <c r="Q168" s="153"/>
      <c r="R168" s="156">
        <f t="shared" si="129"/>
        <v>0</v>
      </c>
      <c r="S168" s="156">
        <f t="shared" si="130"/>
        <v>0</v>
      </c>
      <c r="U168" s="157">
        <f t="shared" si="136"/>
        <v>0</v>
      </c>
      <c r="W168" s="152"/>
      <c r="X168" s="152"/>
      <c r="Y168" s="152"/>
      <c r="Z168" s="152"/>
      <c r="AA168" s="152"/>
      <c r="AB168" s="152"/>
      <c r="AC168" s="347"/>
      <c r="AD168" s="152"/>
      <c r="AE168" s="152"/>
      <c r="AF168" s="152"/>
      <c r="AG168" s="152"/>
      <c r="AH168" s="152"/>
      <c r="AI168" s="152"/>
      <c r="AJ168" s="347"/>
      <c r="AK168" s="152"/>
      <c r="AL168" s="152"/>
      <c r="AM168" s="295"/>
      <c r="AN168" s="228"/>
      <c r="AO168" s="228"/>
      <c r="AP168" s="228"/>
      <c r="AQ168" s="228"/>
      <c r="AR168" s="228"/>
      <c r="AS168" s="348"/>
      <c r="AT168" s="264">
        <f t="shared" si="93"/>
        <v>0</v>
      </c>
      <c r="AU168" s="259"/>
      <c r="AV168" s="265">
        <f t="shared" si="133"/>
        <v>0</v>
      </c>
      <c r="AX168" s="265">
        <f t="shared" si="137"/>
        <v>0</v>
      </c>
      <c r="AZ168" s="492">
        <f t="shared" si="134"/>
        <v>0</v>
      </c>
      <c r="BB168" s="492">
        <f t="shared" si="135"/>
        <v>0</v>
      </c>
      <c r="BD168" s="265">
        <f t="shared" si="138"/>
        <v>0</v>
      </c>
      <c r="BE168" s="105"/>
      <c r="BF168" s="105"/>
      <c r="BG168" s="105"/>
      <c r="BH168" s="105"/>
      <c r="BI168" s="105"/>
      <c r="BJ168" s="105"/>
    </row>
    <row r="169" spans="1:62" ht="20.100000000000001" hidden="1" customHeight="1" outlineLevel="1">
      <c r="A169" s="5"/>
      <c r="B169" s="421"/>
      <c r="C169" s="908"/>
      <c r="D169" s="909"/>
      <c r="E169" s="909"/>
      <c r="F169" s="910"/>
      <c r="G169" s="890"/>
      <c r="H169" s="891"/>
      <c r="I169" s="152"/>
      <c r="J169" s="152"/>
      <c r="K169" s="152"/>
      <c r="L169" s="152"/>
      <c r="M169" s="152"/>
      <c r="N169" s="152"/>
      <c r="O169" s="152"/>
      <c r="P169" s="153"/>
      <c r="Q169" s="153"/>
      <c r="R169" s="156">
        <f t="shared" si="129"/>
        <v>0</v>
      </c>
      <c r="S169" s="156">
        <f t="shared" si="130"/>
        <v>0</v>
      </c>
      <c r="U169" s="157">
        <f t="shared" si="136"/>
        <v>0</v>
      </c>
      <c r="W169" s="152"/>
      <c r="X169" s="152"/>
      <c r="Y169" s="152"/>
      <c r="Z169" s="152"/>
      <c r="AA169" s="152"/>
      <c r="AB169" s="152"/>
      <c r="AC169" s="347"/>
      <c r="AD169" s="152"/>
      <c r="AE169" s="152"/>
      <c r="AF169" s="152"/>
      <c r="AG169" s="152"/>
      <c r="AH169" s="152"/>
      <c r="AI169" s="152"/>
      <c r="AJ169" s="347"/>
      <c r="AK169" s="152"/>
      <c r="AL169" s="152"/>
      <c r="AM169" s="295"/>
      <c r="AN169" s="228"/>
      <c r="AO169" s="228"/>
      <c r="AP169" s="228"/>
      <c r="AQ169" s="228"/>
      <c r="AR169" s="228"/>
      <c r="AS169" s="348"/>
      <c r="AT169" s="264">
        <f t="shared" si="93"/>
        <v>0</v>
      </c>
      <c r="AU169" s="259"/>
      <c r="AV169" s="265">
        <f t="shared" si="133"/>
        <v>0</v>
      </c>
      <c r="AX169" s="265">
        <f t="shared" si="137"/>
        <v>0</v>
      </c>
      <c r="AZ169" s="492">
        <f t="shared" si="134"/>
        <v>0</v>
      </c>
      <c r="BB169" s="492">
        <f t="shared" si="135"/>
        <v>0</v>
      </c>
      <c r="BD169" s="265">
        <f t="shared" si="138"/>
        <v>0</v>
      </c>
      <c r="BE169" s="105"/>
      <c r="BF169" s="105"/>
      <c r="BG169" s="105"/>
      <c r="BH169" s="105"/>
      <c r="BI169" s="105"/>
      <c r="BJ169" s="105"/>
    </row>
    <row r="170" spans="1:62" ht="20.100000000000001" hidden="1" customHeight="1" outlineLevel="1">
      <c r="A170" s="5"/>
      <c r="B170" s="421"/>
      <c r="C170" s="908"/>
      <c r="D170" s="909"/>
      <c r="E170" s="909"/>
      <c r="F170" s="910"/>
      <c r="G170" s="890"/>
      <c r="H170" s="891"/>
      <c r="I170" s="152"/>
      <c r="J170" s="152"/>
      <c r="K170" s="152"/>
      <c r="L170" s="152"/>
      <c r="M170" s="152"/>
      <c r="N170" s="152"/>
      <c r="O170" s="152"/>
      <c r="P170" s="153"/>
      <c r="Q170" s="153"/>
      <c r="R170" s="156">
        <f t="shared" si="129"/>
        <v>0</v>
      </c>
      <c r="S170" s="156">
        <f t="shared" si="130"/>
        <v>0</v>
      </c>
      <c r="U170" s="157">
        <f t="shared" si="136"/>
        <v>0</v>
      </c>
      <c r="W170" s="152"/>
      <c r="X170" s="152"/>
      <c r="Y170" s="152"/>
      <c r="Z170" s="152"/>
      <c r="AA170" s="152"/>
      <c r="AB170" s="152"/>
      <c r="AC170" s="347"/>
      <c r="AD170" s="152"/>
      <c r="AE170" s="152"/>
      <c r="AF170" s="152"/>
      <c r="AG170" s="152"/>
      <c r="AH170" s="152"/>
      <c r="AI170" s="152"/>
      <c r="AJ170" s="347"/>
      <c r="AK170" s="152"/>
      <c r="AL170" s="152"/>
      <c r="AM170" s="295"/>
      <c r="AN170" s="228"/>
      <c r="AO170" s="228"/>
      <c r="AP170" s="228"/>
      <c r="AQ170" s="228"/>
      <c r="AR170" s="228"/>
      <c r="AS170" s="348"/>
      <c r="AT170" s="264">
        <f t="shared" si="93"/>
        <v>0</v>
      </c>
      <c r="AU170" s="259"/>
      <c r="AV170" s="265">
        <f t="shared" si="133"/>
        <v>0</v>
      </c>
      <c r="AX170" s="265">
        <f t="shared" si="137"/>
        <v>0</v>
      </c>
      <c r="AZ170" s="492">
        <f t="shared" si="134"/>
        <v>0</v>
      </c>
      <c r="BB170" s="492">
        <f t="shared" si="135"/>
        <v>0</v>
      </c>
      <c r="BD170" s="265">
        <f t="shared" si="138"/>
        <v>0</v>
      </c>
      <c r="BE170" s="105"/>
      <c r="BF170" s="105"/>
      <c r="BG170" s="105"/>
      <c r="BH170" s="105"/>
      <c r="BI170" s="105"/>
      <c r="BJ170" s="105"/>
    </row>
    <row r="171" spans="1:62" ht="20.100000000000001" hidden="1" customHeight="1" outlineLevel="1">
      <c r="A171" s="5"/>
      <c r="B171" s="421"/>
      <c r="C171" s="908"/>
      <c r="D171" s="909"/>
      <c r="E171" s="909"/>
      <c r="F171" s="910"/>
      <c r="G171" s="890"/>
      <c r="H171" s="891"/>
      <c r="I171" s="152"/>
      <c r="J171" s="152"/>
      <c r="K171" s="152"/>
      <c r="L171" s="152"/>
      <c r="M171" s="152"/>
      <c r="N171" s="152"/>
      <c r="O171" s="152"/>
      <c r="P171" s="153"/>
      <c r="Q171" s="153"/>
      <c r="R171" s="156">
        <f t="shared" si="129"/>
        <v>0</v>
      </c>
      <c r="S171" s="156">
        <f t="shared" si="130"/>
        <v>0</v>
      </c>
      <c r="U171" s="157">
        <f t="shared" si="136"/>
        <v>0</v>
      </c>
      <c r="W171" s="152"/>
      <c r="X171" s="152"/>
      <c r="Y171" s="152"/>
      <c r="Z171" s="152"/>
      <c r="AA171" s="152"/>
      <c r="AB171" s="152"/>
      <c r="AC171" s="347"/>
      <c r="AD171" s="152"/>
      <c r="AE171" s="152"/>
      <c r="AF171" s="152"/>
      <c r="AG171" s="152"/>
      <c r="AH171" s="152"/>
      <c r="AI171" s="152"/>
      <c r="AJ171" s="347"/>
      <c r="AK171" s="152"/>
      <c r="AL171" s="152"/>
      <c r="AM171" s="295"/>
      <c r="AN171" s="228"/>
      <c r="AO171" s="228"/>
      <c r="AP171" s="228"/>
      <c r="AQ171" s="228"/>
      <c r="AR171" s="228"/>
      <c r="AS171" s="348"/>
      <c r="AT171" s="264">
        <f t="shared" si="93"/>
        <v>0</v>
      </c>
      <c r="AU171" s="259"/>
      <c r="AV171" s="265">
        <f t="shared" si="133"/>
        <v>0</v>
      </c>
      <c r="AX171" s="265">
        <f t="shared" si="137"/>
        <v>0</v>
      </c>
      <c r="AZ171" s="492">
        <f t="shared" si="134"/>
        <v>0</v>
      </c>
      <c r="BB171" s="492">
        <f t="shared" si="135"/>
        <v>0</v>
      </c>
      <c r="BD171" s="265">
        <f t="shared" si="138"/>
        <v>0</v>
      </c>
      <c r="BE171" s="105"/>
      <c r="BF171" s="105"/>
      <c r="BG171" s="105"/>
      <c r="BH171" s="105"/>
      <c r="BI171" s="105"/>
      <c r="BJ171" s="105"/>
    </row>
    <row r="172" spans="1:62" ht="20.100000000000001" hidden="1" customHeight="1" outlineLevel="1">
      <c r="A172" s="5"/>
      <c r="B172" s="100"/>
      <c r="C172" s="908"/>
      <c r="D172" s="909"/>
      <c r="E172" s="909"/>
      <c r="F172" s="910"/>
      <c r="G172" s="890"/>
      <c r="H172" s="891"/>
      <c r="I172" s="152"/>
      <c r="J172" s="152"/>
      <c r="K172" s="152"/>
      <c r="L172" s="152"/>
      <c r="M172" s="152"/>
      <c r="N172" s="152"/>
      <c r="O172" s="152"/>
      <c r="P172" s="153"/>
      <c r="Q172" s="153"/>
      <c r="R172" s="156">
        <f t="shared" si="129"/>
        <v>0</v>
      </c>
      <c r="S172" s="156">
        <f t="shared" si="130"/>
        <v>0</v>
      </c>
      <c r="U172" s="157">
        <f t="shared" si="136"/>
        <v>0</v>
      </c>
      <c r="W172" s="152"/>
      <c r="X172" s="152"/>
      <c r="Y172" s="152"/>
      <c r="Z172" s="152"/>
      <c r="AA172" s="152"/>
      <c r="AB172" s="152"/>
      <c r="AC172" s="347"/>
      <c r="AD172" s="152"/>
      <c r="AE172" s="152"/>
      <c r="AF172" s="152"/>
      <c r="AG172" s="152"/>
      <c r="AH172" s="152"/>
      <c r="AI172" s="152"/>
      <c r="AJ172" s="347"/>
      <c r="AK172" s="152"/>
      <c r="AL172" s="152"/>
      <c r="AM172" s="295"/>
      <c r="AN172" s="228"/>
      <c r="AO172" s="228"/>
      <c r="AP172" s="228"/>
      <c r="AQ172" s="228"/>
      <c r="AR172" s="228"/>
      <c r="AS172" s="348"/>
      <c r="AT172" s="264">
        <f t="shared" si="93"/>
        <v>0</v>
      </c>
      <c r="AU172" s="259"/>
      <c r="AV172" s="265">
        <f t="shared" si="133"/>
        <v>0</v>
      </c>
      <c r="AX172" s="265">
        <f t="shared" si="137"/>
        <v>0</v>
      </c>
      <c r="AZ172" s="492">
        <f t="shared" si="134"/>
        <v>0</v>
      </c>
      <c r="BB172" s="492">
        <f t="shared" si="135"/>
        <v>0</v>
      </c>
      <c r="BD172" s="265">
        <f t="shared" si="138"/>
        <v>0</v>
      </c>
      <c r="BE172" s="105"/>
      <c r="BF172" s="105"/>
      <c r="BG172" s="105"/>
      <c r="BH172" s="105"/>
      <c r="BI172" s="105"/>
      <c r="BJ172" s="105"/>
    </row>
    <row r="173" spans="1:62" ht="20.100000000000001" hidden="1" customHeight="1" outlineLevel="1">
      <c r="A173" s="5"/>
      <c r="B173" s="100"/>
      <c r="C173" s="908"/>
      <c r="D173" s="909"/>
      <c r="E173" s="909"/>
      <c r="F173" s="910"/>
      <c r="G173" s="890"/>
      <c r="H173" s="891"/>
      <c r="I173" s="152"/>
      <c r="J173" s="152"/>
      <c r="K173" s="152"/>
      <c r="L173" s="152"/>
      <c r="M173" s="152"/>
      <c r="N173" s="152"/>
      <c r="O173" s="152"/>
      <c r="P173" s="153"/>
      <c r="Q173" s="153"/>
      <c r="R173" s="156">
        <f t="shared" si="129"/>
        <v>0</v>
      </c>
      <c r="S173" s="156">
        <f t="shared" si="130"/>
        <v>0</v>
      </c>
      <c r="U173" s="157">
        <f t="shared" si="136"/>
        <v>0</v>
      </c>
      <c r="W173" s="152"/>
      <c r="X173" s="152"/>
      <c r="Y173" s="152"/>
      <c r="Z173" s="152"/>
      <c r="AA173" s="152"/>
      <c r="AB173" s="152"/>
      <c r="AC173" s="347"/>
      <c r="AD173" s="152"/>
      <c r="AE173" s="152"/>
      <c r="AF173" s="152"/>
      <c r="AG173" s="152"/>
      <c r="AH173" s="152"/>
      <c r="AI173" s="152"/>
      <c r="AJ173" s="347"/>
      <c r="AK173" s="152"/>
      <c r="AL173" s="152"/>
      <c r="AM173" s="295"/>
      <c r="AN173" s="228"/>
      <c r="AO173" s="228"/>
      <c r="AP173" s="228"/>
      <c r="AQ173" s="228"/>
      <c r="AR173" s="228"/>
      <c r="AS173" s="348"/>
      <c r="AT173" s="264">
        <f t="shared" si="93"/>
        <v>0</v>
      </c>
      <c r="AU173" s="259"/>
      <c r="AV173" s="265">
        <f t="shared" si="133"/>
        <v>0</v>
      </c>
      <c r="AX173" s="265">
        <f t="shared" si="137"/>
        <v>0</v>
      </c>
      <c r="AZ173" s="492">
        <f t="shared" si="134"/>
        <v>0</v>
      </c>
      <c r="BB173" s="492">
        <f t="shared" si="135"/>
        <v>0</v>
      </c>
      <c r="BD173" s="265">
        <f t="shared" si="138"/>
        <v>0</v>
      </c>
      <c r="BE173" s="105"/>
      <c r="BF173" s="105"/>
      <c r="BG173" s="105"/>
      <c r="BH173" s="105"/>
      <c r="BI173" s="105"/>
      <c r="BJ173" s="105"/>
    </row>
    <row r="174" spans="1:62" ht="20.100000000000001" hidden="1" customHeight="1" outlineLevel="1">
      <c r="A174" s="5"/>
      <c r="B174" s="100"/>
      <c r="C174" s="908"/>
      <c r="D174" s="909"/>
      <c r="E174" s="909"/>
      <c r="F174" s="910"/>
      <c r="G174" s="890"/>
      <c r="H174" s="891"/>
      <c r="I174" s="152"/>
      <c r="J174" s="152"/>
      <c r="K174" s="152"/>
      <c r="L174" s="152"/>
      <c r="M174" s="152"/>
      <c r="N174" s="152"/>
      <c r="O174" s="152"/>
      <c r="P174" s="153"/>
      <c r="Q174" s="153"/>
      <c r="R174" s="156">
        <f t="shared" si="129"/>
        <v>0</v>
      </c>
      <c r="S174" s="156">
        <f t="shared" si="130"/>
        <v>0</v>
      </c>
      <c r="U174" s="157">
        <f t="shared" si="136"/>
        <v>0</v>
      </c>
      <c r="W174" s="152"/>
      <c r="X174" s="152"/>
      <c r="Y174" s="152"/>
      <c r="Z174" s="152"/>
      <c r="AA174" s="152"/>
      <c r="AB174" s="152"/>
      <c r="AC174" s="347"/>
      <c r="AD174" s="152"/>
      <c r="AE174" s="152"/>
      <c r="AF174" s="152"/>
      <c r="AG174" s="152"/>
      <c r="AH174" s="152"/>
      <c r="AI174" s="152"/>
      <c r="AJ174" s="347"/>
      <c r="AK174" s="152"/>
      <c r="AL174" s="152"/>
      <c r="AM174" s="295"/>
      <c r="AN174" s="228"/>
      <c r="AO174" s="228"/>
      <c r="AP174" s="228"/>
      <c r="AQ174" s="228"/>
      <c r="AR174" s="228"/>
      <c r="AS174" s="348"/>
      <c r="AT174" s="264">
        <f t="shared" si="93"/>
        <v>0</v>
      </c>
      <c r="AU174" s="259"/>
      <c r="AV174" s="265">
        <f t="shared" si="133"/>
        <v>0</v>
      </c>
      <c r="AX174" s="265">
        <f t="shared" si="137"/>
        <v>0</v>
      </c>
      <c r="AZ174" s="492">
        <f t="shared" si="134"/>
        <v>0</v>
      </c>
      <c r="BB174" s="492">
        <f t="shared" si="135"/>
        <v>0</v>
      </c>
      <c r="BD174" s="265">
        <f t="shared" si="138"/>
        <v>0</v>
      </c>
      <c r="BE174" s="105"/>
      <c r="BF174" s="105"/>
      <c r="BG174" s="105"/>
      <c r="BH174" s="105"/>
      <c r="BI174" s="105"/>
      <c r="BJ174" s="105"/>
    </row>
    <row r="175" spans="1:62" ht="20.100000000000001" hidden="1" customHeight="1" outlineLevel="1">
      <c r="A175" s="5"/>
      <c r="B175" s="100"/>
      <c r="C175" s="908"/>
      <c r="D175" s="909"/>
      <c r="E175" s="909"/>
      <c r="F175" s="910"/>
      <c r="G175" s="890"/>
      <c r="H175" s="891"/>
      <c r="I175" s="152"/>
      <c r="J175" s="152"/>
      <c r="K175" s="152"/>
      <c r="L175" s="152"/>
      <c r="M175" s="152"/>
      <c r="N175" s="152"/>
      <c r="O175" s="152"/>
      <c r="P175" s="153"/>
      <c r="Q175" s="153"/>
      <c r="R175" s="156">
        <f t="shared" si="129"/>
        <v>0</v>
      </c>
      <c r="S175" s="156">
        <f t="shared" si="130"/>
        <v>0</v>
      </c>
      <c r="U175" s="157">
        <f t="shared" si="136"/>
        <v>0</v>
      </c>
      <c r="W175" s="152"/>
      <c r="X175" s="152"/>
      <c r="Y175" s="152"/>
      <c r="Z175" s="152"/>
      <c r="AA175" s="152"/>
      <c r="AB175" s="152"/>
      <c r="AC175" s="347"/>
      <c r="AD175" s="152"/>
      <c r="AE175" s="152"/>
      <c r="AF175" s="152"/>
      <c r="AG175" s="152"/>
      <c r="AH175" s="152"/>
      <c r="AI175" s="152"/>
      <c r="AJ175" s="347"/>
      <c r="AK175" s="152"/>
      <c r="AL175" s="152"/>
      <c r="AM175" s="295"/>
      <c r="AN175" s="228"/>
      <c r="AO175" s="228"/>
      <c r="AP175" s="228"/>
      <c r="AQ175" s="228"/>
      <c r="AR175" s="228"/>
      <c r="AS175" s="348"/>
      <c r="AT175" s="264">
        <f t="shared" si="93"/>
        <v>0</v>
      </c>
      <c r="AU175" s="259"/>
      <c r="AV175" s="265">
        <f t="shared" si="133"/>
        <v>0</v>
      </c>
      <c r="AX175" s="265">
        <f t="shared" si="137"/>
        <v>0</v>
      </c>
      <c r="AZ175" s="492">
        <f t="shared" si="134"/>
        <v>0</v>
      </c>
      <c r="BB175" s="492">
        <f t="shared" si="135"/>
        <v>0</v>
      </c>
      <c r="BD175" s="265">
        <f t="shared" si="138"/>
        <v>0</v>
      </c>
      <c r="BE175" s="105"/>
      <c r="BF175" s="105"/>
      <c r="BG175" s="105"/>
      <c r="BH175" s="105"/>
      <c r="BI175" s="105"/>
      <c r="BJ175" s="105"/>
    </row>
    <row r="176" spans="1:62" ht="20.100000000000001" hidden="1" customHeight="1" outlineLevel="1">
      <c r="A176" s="5"/>
      <c r="B176" s="100"/>
      <c r="C176" s="908"/>
      <c r="D176" s="909"/>
      <c r="E176" s="909"/>
      <c r="F176" s="910"/>
      <c r="G176" s="890"/>
      <c r="H176" s="891"/>
      <c r="I176" s="152"/>
      <c r="J176" s="152"/>
      <c r="K176" s="152"/>
      <c r="L176" s="152"/>
      <c r="M176" s="152"/>
      <c r="N176" s="152"/>
      <c r="O176" s="152"/>
      <c r="P176" s="153"/>
      <c r="Q176" s="153"/>
      <c r="R176" s="156">
        <f t="shared" si="129"/>
        <v>0</v>
      </c>
      <c r="S176" s="156">
        <f t="shared" si="130"/>
        <v>0</v>
      </c>
      <c r="U176" s="157">
        <f t="shared" si="136"/>
        <v>0</v>
      </c>
      <c r="W176" s="152"/>
      <c r="X176" s="152"/>
      <c r="Y176" s="152"/>
      <c r="Z176" s="152"/>
      <c r="AA176" s="152"/>
      <c r="AB176" s="152"/>
      <c r="AC176" s="347"/>
      <c r="AD176" s="152"/>
      <c r="AE176" s="152"/>
      <c r="AF176" s="152"/>
      <c r="AG176" s="152"/>
      <c r="AH176" s="152"/>
      <c r="AI176" s="152"/>
      <c r="AJ176" s="347"/>
      <c r="AK176" s="152"/>
      <c r="AL176" s="152"/>
      <c r="AM176" s="295"/>
      <c r="AN176" s="228"/>
      <c r="AO176" s="228"/>
      <c r="AP176" s="228"/>
      <c r="AQ176" s="228"/>
      <c r="AR176" s="228"/>
      <c r="AS176" s="348"/>
      <c r="AT176" s="264">
        <f t="shared" si="93"/>
        <v>0</v>
      </c>
      <c r="AU176" s="259"/>
      <c r="AV176" s="265">
        <f t="shared" si="133"/>
        <v>0</v>
      </c>
      <c r="AX176" s="265">
        <f t="shared" si="137"/>
        <v>0</v>
      </c>
      <c r="AZ176" s="492">
        <f t="shared" si="134"/>
        <v>0</v>
      </c>
      <c r="BB176" s="492">
        <f t="shared" si="135"/>
        <v>0</v>
      </c>
      <c r="BD176" s="265">
        <f t="shared" si="138"/>
        <v>0</v>
      </c>
      <c r="BE176" s="105"/>
      <c r="BF176" s="105"/>
      <c r="BG176" s="105"/>
      <c r="BH176" s="105"/>
      <c r="BI176" s="105"/>
      <c r="BJ176" s="105"/>
    </row>
    <row r="177" spans="1:62" ht="20.100000000000001" hidden="1" customHeight="1" outlineLevel="1">
      <c r="A177" s="5"/>
      <c r="B177" s="100"/>
      <c r="C177" s="908"/>
      <c r="D177" s="909"/>
      <c r="E177" s="909"/>
      <c r="F177" s="910"/>
      <c r="G177" s="890"/>
      <c r="H177" s="891"/>
      <c r="I177" s="152"/>
      <c r="J177" s="152"/>
      <c r="K177" s="152"/>
      <c r="L177" s="152"/>
      <c r="M177" s="152"/>
      <c r="N177" s="152"/>
      <c r="O177" s="152"/>
      <c r="P177" s="153"/>
      <c r="Q177" s="153"/>
      <c r="R177" s="156">
        <f t="shared" si="129"/>
        <v>0</v>
      </c>
      <c r="S177" s="156">
        <f t="shared" si="130"/>
        <v>0</v>
      </c>
      <c r="U177" s="157">
        <f t="shared" si="136"/>
        <v>0</v>
      </c>
      <c r="W177" s="152"/>
      <c r="X177" s="152"/>
      <c r="Y177" s="152"/>
      <c r="Z177" s="152"/>
      <c r="AA177" s="152"/>
      <c r="AB177" s="152"/>
      <c r="AC177" s="347"/>
      <c r="AD177" s="152"/>
      <c r="AE177" s="152"/>
      <c r="AF177" s="152"/>
      <c r="AG177" s="152"/>
      <c r="AH177" s="152"/>
      <c r="AI177" s="152"/>
      <c r="AJ177" s="347"/>
      <c r="AK177" s="152"/>
      <c r="AL177" s="152"/>
      <c r="AM177" s="295"/>
      <c r="AN177" s="228"/>
      <c r="AO177" s="228"/>
      <c r="AP177" s="228"/>
      <c r="AQ177" s="228"/>
      <c r="AR177" s="228"/>
      <c r="AS177" s="348"/>
      <c r="AT177" s="264">
        <f t="shared" si="93"/>
        <v>0</v>
      </c>
      <c r="AU177" s="259"/>
      <c r="AV177" s="265">
        <f t="shared" si="133"/>
        <v>0</v>
      </c>
      <c r="AX177" s="265">
        <f t="shared" si="137"/>
        <v>0</v>
      </c>
      <c r="AZ177" s="492">
        <f t="shared" si="134"/>
        <v>0</v>
      </c>
      <c r="BB177" s="492">
        <f t="shared" si="135"/>
        <v>0</v>
      </c>
      <c r="BD177" s="265">
        <f t="shared" si="138"/>
        <v>0</v>
      </c>
      <c r="BE177" s="105"/>
      <c r="BF177" s="105"/>
      <c r="BG177" s="105"/>
      <c r="BH177" s="105"/>
      <c r="BI177" s="105"/>
      <c r="BJ177" s="105"/>
    </row>
    <row r="178" spans="1:62" ht="20.100000000000001" hidden="1" customHeight="1" outlineLevel="1">
      <c r="A178" s="5"/>
      <c r="B178" s="100"/>
      <c r="C178" s="908"/>
      <c r="D178" s="909"/>
      <c r="E178" s="909"/>
      <c r="F178" s="910"/>
      <c r="G178" s="890"/>
      <c r="H178" s="891"/>
      <c r="I178" s="152"/>
      <c r="J178" s="152"/>
      <c r="K178" s="152"/>
      <c r="L178" s="152"/>
      <c r="M178" s="152"/>
      <c r="N178" s="152"/>
      <c r="O178" s="152"/>
      <c r="P178" s="153"/>
      <c r="Q178" s="153"/>
      <c r="R178" s="156">
        <f t="shared" si="129"/>
        <v>0</v>
      </c>
      <c r="S178" s="156">
        <f t="shared" si="130"/>
        <v>0</v>
      </c>
      <c r="U178" s="157">
        <f t="shared" si="136"/>
        <v>0</v>
      </c>
      <c r="W178" s="152"/>
      <c r="X178" s="152"/>
      <c r="Y178" s="152"/>
      <c r="Z178" s="152"/>
      <c r="AA178" s="152"/>
      <c r="AB178" s="152"/>
      <c r="AC178" s="347"/>
      <c r="AD178" s="152"/>
      <c r="AE178" s="152"/>
      <c r="AF178" s="152"/>
      <c r="AG178" s="152"/>
      <c r="AH178" s="152"/>
      <c r="AI178" s="152"/>
      <c r="AJ178" s="347"/>
      <c r="AK178" s="152"/>
      <c r="AL178" s="152"/>
      <c r="AM178" s="295"/>
      <c r="AN178" s="228"/>
      <c r="AO178" s="228"/>
      <c r="AP178" s="228"/>
      <c r="AQ178" s="228"/>
      <c r="AR178" s="228"/>
      <c r="AS178" s="348"/>
      <c r="AT178" s="264">
        <f t="shared" ref="AT178:AT180" si="139">((W178+AD178)*$W$7+(X178+AE178)*$X$7+(Y178+Z178+AF178+AG178)*$Z$7+(AA178+AH178)*$AA$7+(AB178+AI178)*$AB$7)*Zuschläge_IBN</f>
        <v>0</v>
      </c>
      <c r="AU178" s="259"/>
      <c r="AV178" s="265">
        <f t="shared" si="133"/>
        <v>0</v>
      </c>
      <c r="AX178" s="265">
        <f t="shared" si="137"/>
        <v>0</v>
      </c>
      <c r="AZ178" s="492">
        <f t="shared" si="134"/>
        <v>0</v>
      </c>
      <c r="BB178" s="492">
        <f t="shared" si="135"/>
        <v>0</v>
      </c>
      <c r="BD178" s="265">
        <f t="shared" si="138"/>
        <v>0</v>
      </c>
      <c r="BE178" s="105"/>
      <c r="BF178" s="105"/>
      <c r="BG178" s="105"/>
      <c r="BH178" s="105"/>
      <c r="BI178" s="105"/>
      <c r="BJ178" s="105"/>
    </row>
    <row r="179" spans="1:62" ht="20.100000000000001" hidden="1" customHeight="1" outlineLevel="1">
      <c r="A179" s="5"/>
      <c r="B179" s="100"/>
      <c r="C179" s="908"/>
      <c r="D179" s="909"/>
      <c r="E179" s="909"/>
      <c r="F179" s="910"/>
      <c r="G179" s="890"/>
      <c r="H179" s="891"/>
      <c r="I179" s="152"/>
      <c r="J179" s="152"/>
      <c r="K179" s="152"/>
      <c r="L179" s="152"/>
      <c r="M179" s="152"/>
      <c r="N179" s="152"/>
      <c r="O179" s="152"/>
      <c r="P179" s="153"/>
      <c r="Q179" s="153"/>
      <c r="R179" s="156">
        <f t="shared" si="129"/>
        <v>0</v>
      </c>
      <c r="S179" s="156">
        <f t="shared" si="130"/>
        <v>0</v>
      </c>
      <c r="U179" s="157">
        <f t="shared" si="136"/>
        <v>0</v>
      </c>
      <c r="W179" s="152"/>
      <c r="X179" s="152"/>
      <c r="Y179" s="152"/>
      <c r="Z179" s="152"/>
      <c r="AA179" s="152"/>
      <c r="AB179" s="152"/>
      <c r="AC179" s="347"/>
      <c r="AD179" s="152"/>
      <c r="AE179" s="152"/>
      <c r="AF179" s="152"/>
      <c r="AG179" s="152"/>
      <c r="AH179" s="152"/>
      <c r="AI179" s="152"/>
      <c r="AJ179" s="347"/>
      <c r="AK179" s="152"/>
      <c r="AL179" s="152"/>
      <c r="AM179" s="295"/>
      <c r="AN179" s="228"/>
      <c r="AO179" s="228"/>
      <c r="AP179" s="228"/>
      <c r="AQ179" s="228"/>
      <c r="AR179" s="228"/>
      <c r="AS179" s="348"/>
      <c r="AT179" s="264">
        <f t="shared" si="139"/>
        <v>0</v>
      </c>
      <c r="AU179" s="259"/>
      <c r="AV179" s="265">
        <f t="shared" si="133"/>
        <v>0</v>
      </c>
      <c r="AX179" s="265">
        <f t="shared" si="137"/>
        <v>0</v>
      </c>
      <c r="AZ179" s="492">
        <f t="shared" si="134"/>
        <v>0</v>
      </c>
      <c r="BB179" s="492">
        <f t="shared" si="135"/>
        <v>0</v>
      </c>
      <c r="BD179" s="265">
        <f t="shared" si="138"/>
        <v>0</v>
      </c>
      <c r="BE179" s="105"/>
      <c r="BF179" s="105"/>
      <c r="BG179" s="105"/>
      <c r="BH179" s="105"/>
      <c r="BI179" s="105"/>
      <c r="BJ179" s="105"/>
    </row>
    <row r="180" spans="1:62" ht="20.100000000000001" hidden="1" customHeight="1" outlineLevel="1">
      <c r="A180" s="5"/>
      <c r="B180" s="100"/>
      <c r="C180" s="908"/>
      <c r="D180" s="909"/>
      <c r="E180" s="909"/>
      <c r="F180" s="910"/>
      <c r="G180" s="890"/>
      <c r="H180" s="891"/>
      <c r="I180" s="152"/>
      <c r="J180" s="152"/>
      <c r="K180" s="152"/>
      <c r="L180" s="152"/>
      <c r="M180" s="152"/>
      <c r="N180" s="152"/>
      <c r="O180" s="152"/>
      <c r="P180" s="153"/>
      <c r="Q180" s="153"/>
      <c r="R180" s="156">
        <f t="shared" si="129"/>
        <v>0</v>
      </c>
      <c r="S180" s="156">
        <f t="shared" si="130"/>
        <v>0</v>
      </c>
      <c r="U180" s="157">
        <f t="shared" si="136"/>
        <v>0</v>
      </c>
      <c r="W180" s="152"/>
      <c r="X180" s="152"/>
      <c r="Y180" s="152"/>
      <c r="Z180" s="152"/>
      <c r="AA180" s="152"/>
      <c r="AB180" s="152"/>
      <c r="AC180" s="347"/>
      <c r="AD180" s="152"/>
      <c r="AE180" s="152"/>
      <c r="AF180" s="152"/>
      <c r="AG180" s="152"/>
      <c r="AH180" s="152"/>
      <c r="AI180" s="152"/>
      <c r="AJ180" s="347"/>
      <c r="AK180" s="152"/>
      <c r="AL180" s="152"/>
      <c r="AM180" s="295"/>
      <c r="AN180" s="228"/>
      <c r="AO180" s="228"/>
      <c r="AP180" s="228"/>
      <c r="AQ180" s="228"/>
      <c r="AR180" s="228"/>
      <c r="AS180" s="348"/>
      <c r="AT180" s="264">
        <f t="shared" si="139"/>
        <v>0</v>
      </c>
      <c r="AU180" s="259"/>
      <c r="AV180" s="265">
        <f t="shared" si="133"/>
        <v>0</v>
      </c>
      <c r="AX180" s="265">
        <f t="shared" si="137"/>
        <v>0</v>
      </c>
      <c r="AZ180" s="492">
        <f t="shared" si="134"/>
        <v>0</v>
      </c>
      <c r="BB180" s="492">
        <f t="shared" si="135"/>
        <v>0</v>
      </c>
      <c r="BD180" s="265">
        <f t="shared" si="138"/>
        <v>0</v>
      </c>
      <c r="BE180" s="105"/>
      <c r="BF180" s="105"/>
      <c r="BG180" s="105"/>
      <c r="BH180" s="105"/>
      <c r="BI180" s="105"/>
      <c r="BJ180" s="105"/>
    </row>
    <row r="181" spans="1:62" ht="9.9499999999999993" hidden="1" customHeight="1" outlineLevel="1">
      <c r="B181" s="101"/>
      <c r="C181" s="208"/>
      <c r="D181" s="208"/>
      <c r="E181" s="208"/>
      <c r="F181" s="208"/>
      <c r="G181" s="237"/>
      <c r="H181" s="207"/>
      <c r="I181" s="257"/>
      <c r="J181" s="257"/>
      <c r="K181" s="257"/>
      <c r="L181" s="257"/>
      <c r="M181" s="257"/>
      <c r="N181" s="257"/>
      <c r="O181" s="257"/>
      <c r="P181" s="256"/>
      <c r="Q181" s="102"/>
      <c r="R181" s="102"/>
      <c r="S181" s="102"/>
      <c r="U181" s="98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Z181" s="493"/>
      <c r="BE181" s="105"/>
      <c r="BF181" s="105"/>
      <c r="BG181" s="105"/>
      <c r="BH181" s="105"/>
      <c r="BI181" s="105"/>
      <c r="BJ181" s="105"/>
    </row>
    <row r="182" spans="1:62" ht="20.100000000000001" customHeight="1" collapsed="1">
      <c r="B182" s="151">
        <f>B165+1</f>
        <v>11</v>
      </c>
      <c r="C182" s="916"/>
      <c r="D182" s="917"/>
      <c r="E182" s="917"/>
      <c r="F182" s="918"/>
      <c r="G182" s="429"/>
      <c r="H182" s="206">
        <v>1</v>
      </c>
      <c r="I182" s="642">
        <f t="shared" ref="I182" si="140">$H182*SUM(I183:I197)</f>
        <v>0</v>
      </c>
      <c r="J182" s="643">
        <f t="shared" ref="J182:O182" si="141">$H182*SUM(J183:J197)</f>
        <v>0</v>
      </c>
      <c r="K182" s="644">
        <f t="shared" si="141"/>
        <v>0</v>
      </c>
      <c r="L182" s="645">
        <f t="shared" si="141"/>
        <v>0</v>
      </c>
      <c r="M182" s="645">
        <f t="shared" si="141"/>
        <v>0</v>
      </c>
      <c r="N182" s="644">
        <f t="shared" si="141"/>
        <v>0</v>
      </c>
      <c r="O182" s="642">
        <f t="shared" si="141"/>
        <v>0</v>
      </c>
      <c r="P182" s="209">
        <f t="shared" ref="P182:Q182" si="142">$H182*SUM(P183:P197)</f>
        <v>0</v>
      </c>
      <c r="Q182" s="210">
        <f t="shared" si="142"/>
        <v>0</v>
      </c>
      <c r="R182" s="136">
        <f t="shared" ref="R182:R197" si="143">P182*(1+Gewinn)*(1+SicherheitAngebot)</f>
        <v>0</v>
      </c>
      <c r="S182" s="137">
        <f t="shared" ref="S182:S197" si="144">Q182*(1+MGKZ)*(1+Gewinn)*(1+SicherheitAngebot)</f>
        <v>0</v>
      </c>
      <c r="U182" s="10">
        <f>I182*$I$7+J182*$J$7+K182*$K$7+L182*$L$7+M182*$M$7+N182*$N$7+O182*$O$7+R182+S182</f>
        <v>0</v>
      </c>
      <c r="W182" s="646">
        <f t="shared" ref="W182:AB182" si="145">$H182*SUM(W183:W197)</f>
        <v>0</v>
      </c>
      <c r="X182" s="647">
        <f t="shared" si="145"/>
        <v>0</v>
      </c>
      <c r="Y182" s="648">
        <f t="shared" si="145"/>
        <v>0</v>
      </c>
      <c r="Z182" s="649">
        <f t="shared" si="145"/>
        <v>0</v>
      </c>
      <c r="AA182" s="648">
        <f t="shared" si="145"/>
        <v>0</v>
      </c>
      <c r="AB182" s="646">
        <f t="shared" si="145"/>
        <v>0</v>
      </c>
      <c r="AC182" s="258"/>
      <c r="AD182" s="646">
        <f t="shared" ref="AD182:AM182" si="146">$H182*SUM(AD183:AD197)</f>
        <v>0</v>
      </c>
      <c r="AE182" s="647">
        <f t="shared" si="146"/>
        <v>0</v>
      </c>
      <c r="AF182" s="648">
        <f t="shared" si="146"/>
        <v>0</v>
      </c>
      <c r="AG182" s="649">
        <f t="shared" si="146"/>
        <v>0</v>
      </c>
      <c r="AH182" s="648">
        <f t="shared" si="146"/>
        <v>0</v>
      </c>
      <c r="AI182" s="646">
        <f t="shared" si="146"/>
        <v>0</v>
      </c>
      <c r="AJ182" s="258"/>
      <c r="AK182" s="653">
        <f t="shared" si="146"/>
        <v>0</v>
      </c>
      <c r="AL182" s="653">
        <f t="shared" si="146"/>
        <v>0</v>
      </c>
      <c r="AM182" s="653">
        <f t="shared" si="146"/>
        <v>0</v>
      </c>
      <c r="AN182" s="227">
        <f>$H182*SUM(AN183:AN197)*(1+Gewinn)*(1+SicherheitAngebot)</f>
        <v>0</v>
      </c>
      <c r="AO182" s="227">
        <f>$H182*SUM(AO183:AO197)*(1+Gewinn)*(1+SicherheitAngebot)</f>
        <v>0</v>
      </c>
      <c r="AP182" s="227">
        <f>$H182*SUM(AP183:AP197)*(1+Gewinn)*(1+SicherheitAngebot)</f>
        <v>0</v>
      </c>
      <c r="AQ182" s="227">
        <f>$H182*SUM(AQ183:AQ197)*(1+Gewinn)*(1+SicherheitAngebot)</f>
        <v>0</v>
      </c>
      <c r="AR182" s="227">
        <f>$H182*SUM(AR183:AR197)*(1+Gewinn)*(1+SicherheitAngebot)</f>
        <v>0</v>
      </c>
      <c r="AS182" s="262"/>
      <c r="AT182" s="263">
        <f t="shared" ref="AT182:AT214" si="147">((W182+AD182)*$W$7+(X182+AE182)*$X$7+(Y182+Z182+AF182+AG182)*$Z$7+(AA182+AH182)*$AA$7+(AB182+AI182)*$AB$7)*Zuschläge_IBN</f>
        <v>0</v>
      </c>
      <c r="AU182" s="259"/>
      <c r="AV182" s="491">
        <f>AK182*$AK$7+AL182*$AL$7+AM182*$AM$7+SUM(AN182:AR182)+AT182/Zuschläge_IBN+AT182</f>
        <v>0</v>
      </c>
      <c r="AX182" s="685">
        <f>U182+AV182</f>
        <v>0</v>
      </c>
      <c r="AZ182" s="490">
        <f>IF(H182&gt;0,U182/(1+SicherheitAngebot)*(1+Sicherheit),0)</f>
        <v>0</v>
      </c>
      <c r="BB182" s="490">
        <f>IF(H182&gt;0,AV182/(1+SicherheitAngebot)*(1+Sicherheit),0)</f>
        <v>0</v>
      </c>
      <c r="BD182" s="490">
        <f>AZ182+BB182</f>
        <v>0</v>
      </c>
      <c r="BE182" s="105"/>
      <c r="BF182" s="105"/>
      <c r="BG182" s="105"/>
      <c r="BH182" s="105"/>
      <c r="BI182" s="105"/>
      <c r="BJ182" s="105"/>
    </row>
    <row r="183" spans="1:62" ht="20.100000000000001" hidden="1" customHeight="1" outlineLevel="1">
      <c r="B183" s="99"/>
      <c r="C183" s="908"/>
      <c r="D183" s="909"/>
      <c r="E183" s="909"/>
      <c r="F183" s="910"/>
      <c r="G183" s="890"/>
      <c r="H183" s="901"/>
      <c r="I183" s="152"/>
      <c r="J183" s="152"/>
      <c r="K183" s="152"/>
      <c r="L183" s="152"/>
      <c r="M183" s="152"/>
      <c r="N183" s="152"/>
      <c r="O183" s="152"/>
      <c r="P183" s="153"/>
      <c r="Q183" s="153"/>
      <c r="R183" s="156">
        <f t="shared" si="143"/>
        <v>0</v>
      </c>
      <c r="S183" s="156">
        <f t="shared" si="144"/>
        <v>0</v>
      </c>
      <c r="U183" s="157">
        <f>I183*$I$7+J183*$J$7+K183*$K$7+L183*$L$7+M183*$M$7+N183*$N$7+O183*$O$7+R183+S183</f>
        <v>0</v>
      </c>
      <c r="W183" s="152"/>
      <c r="X183" s="152"/>
      <c r="Y183" s="152"/>
      <c r="Z183" s="152"/>
      <c r="AA183" s="152"/>
      <c r="AB183" s="152"/>
      <c r="AC183" s="347"/>
      <c r="AD183" s="152"/>
      <c r="AE183" s="152"/>
      <c r="AF183" s="152"/>
      <c r="AG183" s="152"/>
      <c r="AH183" s="152"/>
      <c r="AI183" s="152"/>
      <c r="AJ183" s="347"/>
      <c r="AK183" s="152"/>
      <c r="AL183" s="152"/>
      <c r="AM183" s="295"/>
      <c r="AN183" s="228"/>
      <c r="AO183" s="228"/>
      <c r="AP183" s="228"/>
      <c r="AQ183" s="228"/>
      <c r="AR183" s="228"/>
      <c r="AS183" s="348"/>
      <c r="AT183" s="264">
        <f t="shared" si="147"/>
        <v>0</v>
      </c>
      <c r="AU183" s="259"/>
      <c r="AV183" s="265">
        <f t="shared" ref="AV183:AV197" si="148">AK183*$AK$7+AL183*$AL$7+AM183*$AM$7+SUM(AN183:AR183)*(1+Gewinn)*(1+SicherheitAngebot)+AT183/Zuschläge_IBN+AT183</f>
        <v>0</v>
      </c>
      <c r="AX183" s="265">
        <f>U183+AV183</f>
        <v>0</v>
      </c>
      <c r="AZ183" s="492">
        <f t="shared" ref="AZ183:AZ197" si="149">U183/(1+SicherheitAngebot)*(1+Sicherheit)</f>
        <v>0</v>
      </c>
      <c r="BB183" s="492">
        <f t="shared" ref="BB183:BB197" si="150">AV183/(1+SicherheitAngebot)*(1+Sicherheit)</f>
        <v>0</v>
      </c>
      <c r="BD183" s="265">
        <f>AZ183+BB183</f>
        <v>0</v>
      </c>
      <c r="BE183" s="105"/>
      <c r="BF183" s="105"/>
      <c r="BG183" s="105"/>
      <c r="BH183" s="105"/>
      <c r="BI183" s="105"/>
      <c r="BJ183" s="105"/>
    </row>
    <row r="184" spans="1:62" ht="20.100000000000001" hidden="1" customHeight="1" outlineLevel="1">
      <c r="B184" s="100"/>
      <c r="C184" s="908"/>
      <c r="D184" s="909"/>
      <c r="E184" s="909"/>
      <c r="F184" s="910"/>
      <c r="G184" s="890"/>
      <c r="H184" s="891"/>
      <c r="I184" s="152"/>
      <c r="J184" s="152"/>
      <c r="K184" s="152"/>
      <c r="L184" s="152"/>
      <c r="M184" s="152"/>
      <c r="N184" s="152"/>
      <c r="O184" s="152"/>
      <c r="P184" s="153"/>
      <c r="Q184" s="153"/>
      <c r="R184" s="156">
        <f t="shared" si="143"/>
        <v>0</v>
      </c>
      <c r="S184" s="156">
        <f t="shared" si="144"/>
        <v>0</v>
      </c>
      <c r="U184" s="157">
        <f t="shared" ref="U184:U197" si="151">I184*$I$7+J184*$J$7+K184*$K$7+L184*$L$7+M184*$M$7+N184*$N$7+O184*$O$7+R184+S184</f>
        <v>0</v>
      </c>
      <c r="W184" s="152"/>
      <c r="X184" s="152"/>
      <c r="Y184" s="152"/>
      <c r="Z184" s="152"/>
      <c r="AA184" s="152"/>
      <c r="AB184" s="152"/>
      <c r="AC184" s="347"/>
      <c r="AD184" s="152"/>
      <c r="AE184" s="152"/>
      <c r="AF184" s="152"/>
      <c r="AG184" s="152"/>
      <c r="AH184" s="152"/>
      <c r="AI184" s="152"/>
      <c r="AJ184" s="347"/>
      <c r="AK184" s="152"/>
      <c r="AL184" s="152"/>
      <c r="AM184" s="295"/>
      <c r="AN184" s="228"/>
      <c r="AO184" s="228"/>
      <c r="AP184" s="228"/>
      <c r="AQ184" s="228"/>
      <c r="AR184" s="228"/>
      <c r="AS184" s="348"/>
      <c r="AT184" s="264">
        <f t="shared" si="147"/>
        <v>0</v>
      </c>
      <c r="AU184" s="259"/>
      <c r="AV184" s="265">
        <f t="shared" si="148"/>
        <v>0</v>
      </c>
      <c r="AX184" s="265">
        <f t="shared" ref="AX184:AX197" si="152">U184+AV184</f>
        <v>0</v>
      </c>
      <c r="AZ184" s="492">
        <f t="shared" si="149"/>
        <v>0</v>
      </c>
      <c r="BB184" s="492">
        <f t="shared" si="150"/>
        <v>0</v>
      </c>
      <c r="BD184" s="265">
        <f t="shared" ref="BD184:BD197" si="153">AZ184+BB184</f>
        <v>0</v>
      </c>
      <c r="BE184" s="105"/>
      <c r="BF184" s="105"/>
      <c r="BG184" s="105"/>
      <c r="BH184" s="105"/>
      <c r="BI184" s="105"/>
      <c r="BJ184" s="105"/>
    </row>
    <row r="185" spans="1:62" ht="20.100000000000001" hidden="1" customHeight="1" outlineLevel="1">
      <c r="B185" s="100"/>
      <c r="C185" s="908"/>
      <c r="D185" s="909"/>
      <c r="E185" s="909"/>
      <c r="F185" s="910"/>
      <c r="G185" s="890"/>
      <c r="H185" s="891"/>
      <c r="I185" s="152"/>
      <c r="J185" s="152"/>
      <c r="K185" s="152"/>
      <c r="L185" s="152"/>
      <c r="M185" s="152"/>
      <c r="N185" s="152"/>
      <c r="O185" s="152"/>
      <c r="P185" s="153"/>
      <c r="Q185" s="153"/>
      <c r="R185" s="156">
        <f t="shared" si="143"/>
        <v>0</v>
      </c>
      <c r="S185" s="156">
        <f t="shared" si="144"/>
        <v>0</v>
      </c>
      <c r="U185" s="157">
        <f t="shared" si="151"/>
        <v>0</v>
      </c>
      <c r="W185" s="152"/>
      <c r="X185" s="152"/>
      <c r="Y185" s="152"/>
      <c r="Z185" s="152"/>
      <c r="AA185" s="152"/>
      <c r="AB185" s="152"/>
      <c r="AC185" s="347"/>
      <c r="AD185" s="152"/>
      <c r="AE185" s="152"/>
      <c r="AF185" s="152"/>
      <c r="AG185" s="152"/>
      <c r="AH185" s="152"/>
      <c r="AI185" s="152"/>
      <c r="AJ185" s="347"/>
      <c r="AK185" s="152"/>
      <c r="AL185" s="152"/>
      <c r="AM185" s="295"/>
      <c r="AN185" s="228"/>
      <c r="AO185" s="228"/>
      <c r="AP185" s="228"/>
      <c r="AQ185" s="228"/>
      <c r="AR185" s="228"/>
      <c r="AS185" s="348"/>
      <c r="AT185" s="264">
        <f t="shared" si="147"/>
        <v>0</v>
      </c>
      <c r="AU185" s="259"/>
      <c r="AV185" s="265">
        <f t="shared" si="148"/>
        <v>0</v>
      </c>
      <c r="AX185" s="265">
        <f t="shared" si="152"/>
        <v>0</v>
      </c>
      <c r="AZ185" s="492">
        <f t="shared" si="149"/>
        <v>0</v>
      </c>
      <c r="BB185" s="492">
        <f t="shared" si="150"/>
        <v>0</v>
      </c>
      <c r="BD185" s="265">
        <f t="shared" si="153"/>
        <v>0</v>
      </c>
      <c r="BE185" s="105"/>
      <c r="BF185" s="105"/>
      <c r="BG185" s="105"/>
      <c r="BH185" s="105"/>
      <c r="BI185" s="105"/>
      <c r="BJ185" s="105"/>
    </row>
    <row r="186" spans="1:62" ht="20.100000000000001" hidden="1" customHeight="1" outlineLevel="1">
      <c r="B186" s="100"/>
      <c r="C186" s="908"/>
      <c r="D186" s="909"/>
      <c r="E186" s="909"/>
      <c r="F186" s="910"/>
      <c r="G186" s="890"/>
      <c r="H186" s="891"/>
      <c r="I186" s="152"/>
      <c r="J186" s="152"/>
      <c r="K186" s="152"/>
      <c r="L186" s="152"/>
      <c r="M186" s="152"/>
      <c r="N186" s="152"/>
      <c r="O186" s="152"/>
      <c r="P186" s="153"/>
      <c r="Q186" s="153"/>
      <c r="R186" s="156">
        <f t="shared" si="143"/>
        <v>0</v>
      </c>
      <c r="S186" s="156">
        <f t="shared" si="144"/>
        <v>0</v>
      </c>
      <c r="U186" s="157">
        <f t="shared" si="151"/>
        <v>0</v>
      </c>
      <c r="W186" s="152"/>
      <c r="X186" s="152"/>
      <c r="Y186" s="152"/>
      <c r="Z186" s="152"/>
      <c r="AA186" s="152"/>
      <c r="AB186" s="152"/>
      <c r="AC186" s="347"/>
      <c r="AD186" s="152"/>
      <c r="AE186" s="152"/>
      <c r="AF186" s="152"/>
      <c r="AG186" s="152"/>
      <c r="AH186" s="152"/>
      <c r="AI186" s="152"/>
      <c r="AJ186" s="347"/>
      <c r="AK186" s="152"/>
      <c r="AL186" s="152"/>
      <c r="AM186" s="295"/>
      <c r="AN186" s="228"/>
      <c r="AO186" s="228"/>
      <c r="AP186" s="228"/>
      <c r="AQ186" s="228"/>
      <c r="AR186" s="228"/>
      <c r="AS186" s="348"/>
      <c r="AT186" s="264">
        <f t="shared" si="147"/>
        <v>0</v>
      </c>
      <c r="AU186" s="259"/>
      <c r="AV186" s="265">
        <f t="shared" si="148"/>
        <v>0</v>
      </c>
      <c r="AX186" s="265">
        <f t="shared" si="152"/>
        <v>0</v>
      </c>
      <c r="AZ186" s="492">
        <f t="shared" si="149"/>
        <v>0</v>
      </c>
      <c r="BB186" s="492">
        <f t="shared" si="150"/>
        <v>0</v>
      </c>
      <c r="BD186" s="265">
        <f t="shared" si="153"/>
        <v>0</v>
      </c>
      <c r="BE186" s="105"/>
      <c r="BF186" s="105"/>
      <c r="BG186" s="105"/>
      <c r="BH186" s="105"/>
      <c r="BI186" s="105"/>
      <c r="BJ186" s="105"/>
    </row>
    <row r="187" spans="1:62" ht="20.100000000000001" hidden="1" customHeight="1" outlineLevel="1">
      <c r="B187" s="100"/>
      <c r="C187" s="908"/>
      <c r="D187" s="909"/>
      <c r="E187" s="909"/>
      <c r="F187" s="910"/>
      <c r="G187" s="890"/>
      <c r="H187" s="891"/>
      <c r="I187" s="152"/>
      <c r="J187" s="152"/>
      <c r="K187" s="152"/>
      <c r="L187" s="152"/>
      <c r="M187" s="152"/>
      <c r="N187" s="152"/>
      <c r="O187" s="152"/>
      <c r="P187" s="153"/>
      <c r="Q187" s="153"/>
      <c r="R187" s="156">
        <f t="shared" si="143"/>
        <v>0</v>
      </c>
      <c r="S187" s="156">
        <f t="shared" si="144"/>
        <v>0</v>
      </c>
      <c r="U187" s="157">
        <f t="shared" si="151"/>
        <v>0</v>
      </c>
      <c r="W187" s="152"/>
      <c r="X187" s="152"/>
      <c r="Y187" s="152"/>
      <c r="Z187" s="152"/>
      <c r="AA187" s="152"/>
      <c r="AB187" s="152"/>
      <c r="AC187" s="347"/>
      <c r="AD187" s="152"/>
      <c r="AE187" s="152"/>
      <c r="AF187" s="152"/>
      <c r="AG187" s="152"/>
      <c r="AH187" s="152"/>
      <c r="AI187" s="152"/>
      <c r="AJ187" s="347"/>
      <c r="AK187" s="152"/>
      <c r="AL187" s="152"/>
      <c r="AM187" s="295"/>
      <c r="AN187" s="228"/>
      <c r="AO187" s="228"/>
      <c r="AP187" s="228"/>
      <c r="AQ187" s="228"/>
      <c r="AR187" s="228"/>
      <c r="AS187" s="348"/>
      <c r="AT187" s="264">
        <f t="shared" si="147"/>
        <v>0</v>
      </c>
      <c r="AU187" s="259"/>
      <c r="AV187" s="265">
        <f t="shared" si="148"/>
        <v>0</v>
      </c>
      <c r="AX187" s="265">
        <f t="shared" si="152"/>
        <v>0</v>
      </c>
      <c r="AZ187" s="492">
        <f t="shared" si="149"/>
        <v>0</v>
      </c>
      <c r="BB187" s="492">
        <f t="shared" si="150"/>
        <v>0</v>
      </c>
      <c r="BD187" s="265">
        <f t="shared" si="153"/>
        <v>0</v>
      </c>
      <c r="BE187" s="105"/>
      <c r="BF187" s="105"/>
      <c r="BG187" s="105"/>
      <c r="BH187" s="105"/>
      <c r="BI187" s="105"/>
      <c r="BJ187" s="105"/>
    </row>
    <row r="188" spans="1:62" ht="20.100000000000001" hidden="1" customHeight="1" outlineLevel="1">
      <c r="B188" s="100"/>
      <c r="C188" s="908"/>
      <c r="D188" s="909"/>
      <c r="E188" s="909"/>
      <c r="F188" s="910"/>
      <c r="G188" s="890"/>
      <c r="H188" s="891"/>
      <c r="I188" s="152"/>
      <c r="J188" s="152"/>
      <c r="K188" s="152"/>
      <c r="L188" s="152"/>
      <c r="M188" s="152"/>
      <c r="N188" s="152"/>
      <c r="O188" s="152"/>
      <c r="P188" s="153"/>
      <c r="Q188" s="153"/>
      <c r="R188" s="156">
        <f t="shared" si="143"/>
        <v>0</v>
      </c>
      <c r="S188" s="156">
        <f t="shared" si="144"/>
        <v>0</v>
      </c>
      <c r="U188" s="157">
        <f t="shared" si="151"/>
        <v>0</v>
      </c>
      <c r="W188" s="152"/>
      <c r="X188" s="152"/>
      <c r="Y188" s="152"/>
      <c r="Z188" s="152"/>
      <c r="AA188" s="152"/>
      <c r="AB188" s="152"/>
      <c r="AC188" s="347"/>
      <c r="AD188" s="152"/>
      <c r="AE188" s="152"/>
      <c r="AF188" s="152"/>
      <c r="AG188" s="152"/>
      <c r="AH188" s="152"/>
      <c r="AI188" s="152"/>
      <c r="AJ188" s="347"/>
      <c r="AK188" s="152"/>
      <c r="AL188" s="152"/>
      <c r="AM188" s="295"/>
      <c r="AN188" s="228"/>
      <c r="AO188" s="228"/>
      <c r="AP188" s="228"/>
      <c r="AQ188" s="228"/>
      <c r="AR188" s="228"/>
      <c r="AS188" s="348"/>
      <c r="AT188" s="264">
        <f t="shared" si="147"/>
        <v>0</v>
      </c>
      <c r="AU188" s="259"/>
      <c r="AV188" s="265">
        <f t="shared" si="148"/>
        <v>0</v>
      </c>
      <c r="AX188" s="265">
        <f t="shared" si="152"/>
        <v>0</v>
      </c>
      <c r="AZ188" s="492">
        <f t="shared" si="149"/>
        <v>0</v>
      </c>
      <c r="BB188" s="492">
        <f t="shared" si="150"/>
        <v>0</v>
      </c>
      <c r="BD188" s="265">
        <f t="shared" si="153"/>
        <v>0</v>
      </c>
      <c r="BE188" s="105"/>
      <c r="BF188" s="105"/>
      <c r="BG188" s="105"/>
      <c r="BH188" s="105"/>
      <c r="BI188" s="105"/>
      <c r="BJ188" s="105"/>
    </row>
    <row r="189" spans="1:62" ht="20.100000000000001" hidden="1" customHeight="1" outlineLevel="1">
      <c r="B189" s="100"/>
      <c r="C189" s="908"/>
      <c r="D189" s="909"/>
      <c r="E189" s="909"/>
      <c r="F189" s="910"/>
      <c r="G189" s="890"/>
      <c r="H189" s="891"/>
      <c r="I189" s="152"/>
      <c r="J189" s="152"/>
      <c r="K189" s="152"/>
      <c r="L189" s="152"/>
      <c r="M189" s="152"/>
      <c r="N189" s="152"/>
      <c r="O189" s="152"/>
      <c r="P189" s="153"/>
      <c r="Q189" s="153"/>
      <c r="R189" s="156">
        <f t="shared" si="143"/>
        <v>0</v>
      </c>
      <c r="S189" s="156">
        <f t="shared" si="144"/>
        <v>0</v>
      </c>
      <c r="U189" s="157">
        <f t="shared" si="151"/>
        <v>0</v>
      </c>
      <c r="W189" s="152"/>
      <c r="X189" s="152"/>
      <c r="Y189" s="152"/>
      <c r="Z189" s="152"/>
      <c r="AA189" s="152"/>
      <c r="AB189" s="152"/>
      <c r="AC189" s="347"/>
      <c r="AD189" s="152"/>
      <c r="AE189" s="152"/>
      <c r="AF189" s="152"/>
      <c r="AG189" s="152"/>
      <c r="AH189" s="152"/>
      <c r="AI189" s="152"/>
      <c r="AJ189" s="347"/>
      <c r="AK189" s="152"/>
      <c r="AL189" s="152"/>
      <c r="AM189" s="295"/>
      <c r="AN189" s="228"/>
      <c r="AO189" s="228"/>
      <c r="AP189" s="228"/>
      <c r="AQ189" s="228"/>
      <c r="AR189" s="228"/>
      <c r="AS189" s="348"/>
      <c r="AT189" s="264">
        <f t="shared" si="147"/>
        <v>0</v>
      </c>
      <c r="AU189" s="259"/>
      <c r="AV189" s="265">
        <f t="shared" si="148"/>
        <v>0</v>
      </c>
      <c r="AX189" s="265">
        <f t="shared" si="152"/>
        <v>0</v>
      </c>
      <c r="AZ189" s="492">
        <f t="shared" si="149"/>
        <v>0</v>
      </c>
      <c r="BB189" s="492">
        <f t="shared" si="150"/>
        <v>0</v>
      </c>
      <c r="BD189" s="265">
        <f t="shared" si="153"/>
        <v>0</v>
      </c>
      <c r="BE189" s="105"/>
      <c r="BF189" s="105"/>
      <c r="BG189" s="105"/>
      <c r="BH189" s="105"/>
      <c r="BI189" s="105"/>
      <c r="BJ189" s="105"/>
    </row>
    <row r="190" spans="1:62" ht="20.100000000000001" hidden="1" customHeight="1" outlineLevel="1">
      <c r="B190" s="100"/>
      <c r="C190" s="908"/>
      <c r="D190" s="909"/>
      <c r="E190" s="909"/>
      <c r="F190" s="910"/>
      <c r="G190" s="890"/>
      <c r="H190" s="891"/>
      <c r="I190" s="152"/>
      <c r="J190" s="152"/>
      <c r="K190" s="152"/>
      <c r="L190" s="152"/>
      <c r="M190" s="152"/>
      <c r="N190" s="152"/>
      <c r="O190" s="152"/>
      <c r="P190" s="153"/>
      <c r="Q190" s="153"/>
      <c r="R190" s="156">
        <f t="shared" si="143"/>
        <v>0</v>
      </c>
      <c r="S190" s="156">
        <f t="shared" si="144"/>
        <v>0</v>
      </c>
      <c r="U190" s="157">
        <f t="shared" si="151"/>
        <v>0</v>
      </c>
      <c r="W190" s="152"/>
      <c r="X190" s="152"/>
      <c r="Y190" s="152"/>
      <c r="Z190" s="152"/>
      <c r="AA190" s="152"/>
      <c r="AB190" s="152"/>
      <c r="AC190" s="347"/>
      <c r="AD190" s="152"/>
      <c r="AE190" s="152"/>
      <c r="AF190" s="152"/>
      <c r="AG190" s="152"/>
      <c r="AH190" s="152"/>
      <c r="AI190" s="152"/>
      <c r="AJ190" s="347"/>
      <c r="AK190" s="152"/>
      <c r="AL190" s="152"/>
      <c r="AM190" s="295"/>
      <c r="AN190" s="228"/>
      <c r="AO190" s="228"/>
      <c r="AP190" s="228"/>
      <c r="AQ190" s="228"/>
      <c r="AR190" s="228"/>
      <c r="AS190" s="348"/>
      <c r="AT190" s="264">
        <f t="shared" si="147"/>
        <v>0</v>
      </c>
      <c r="AU190" s="259"/>
      <c r="AV190" s="265">
        <f t="shared" si="148"/>
        <v>0</v>
      </c>
      <c r="AX190" s="265">
        <f t="shared" si="152"/>
        <v>0</v>
      </c>
      <c r="AZ190" s="492">
        <f t="shared" si="149"/>
        <v>0</v>
      </c>
      <c r="BB190" s="492">
        <f t="shared" si="150"/>
        <v>0</v>
      </c>
      <c r="BD190" s="265">
        <f t="shared" si="153"/>
        <v>0</v>
      </c>
      <c r="BE190" s="105"/>
      <c r="BF190" s="105"/>
      <c r="BG190" s="105"/>
      <c r="BH190" s="105"/>
      <c r="BI190" s="105"/>
      <c r="BJ190" s="105"/>
    </row>
    <row r="191" spans="1:62" ht="20.100000000000001" hidden="1" customHeight="1" outlineLevel="1">
      <c r="B191" s="100"/>
      <c r="C191" s="908"/>
      <c r="D191" s="909"/>
      <c r="E191" s="909"/>
      <c r="F191" s="910"/>
      <c r="G191" s="890"/>
      <c r="H191" s="891"/>
      <c r="I191" s="152"/>
      <c r="J191" s="152"/>
      <c r="K191" s="152"/>
      <c r="L191" s="152"/>
      <c r="M191" s="152"/>
      <c r="N191" s="152"/>
      <c r="O191" s="152"/>
      <c r="P191" s="153"/>
      <c r="Q191" s="153"/>
      <c r="R191" s="156">
        <f t="shared" si="143"/>
        <v>0</v>
      </c>
      <c r="S191" s="156">
        <f t="shared" si="144"/>
        <v>0</v>
      </c>
      <c r="U191" s="157">
        <f t="shared" si="151"/>
        <v>0</v>
      </c>
      <c r="W191" s="152"/>
      <c r="X191" s="152"/>
      <c r="Y191" s="152"/>
      <c r="Z191" s="152"/>
      <c r="AA191" s="152"/>
      <c r="AB191" s="152"/>
      <c r="AC191" s="347"/>
      <c r="AD191" s="152"/>
      <c r="AE191" s="152"/>
      <c r="AF191" s="152"/>
      <c r="AG191" s="152"/>
      <c r="AH191" s="152"/>
      <c r="AI191" s="152"/>
      <c r="AJ191" s="347"/>
      <c r="AK191" s="152"/>
      <c r="AL191" s="152"/>
      <c r="AM191" s="295"/>
      <c r="AN191" s="228"/>
      <c r="AO191" s="228"/>
      <c r="AP191" s="228"/>
      <c r="AQ191" s="228"/>
      <c r="AR191" s="228"/>
      <c r="AS191" s="348"/>
      <c r="AT191" s="264">
        <f t="shared" si="147"/>
        <v>0</v>
      </c>
      <c r="AU191" s="259"/>
      <c r="AV191" s="265">
        <f t="shared" si="148"/>
        <v>0</v>
      </c>
      <c r="AX191" s="265">
        <f t="shared" si="152"/>
        <v>0</v>
      </c>
      <c r="AZ191" s="492">
        <f t="shared" si="149"/>
        <v>0</v>
      </c>
      <c r="BB191" s="492">
        <f t="shared" si="150"/>
        <v>0</v>
      </c>
      <c r="BD191" s="265">
        <f t="shared" si="153"/>
        <v>0</v>
      </c>
      <c r="BE191" s="105"/>
      <c r="BF191" s="105"/>
      <c r="BG191" s="105"/>
      <c r="BH191" s="105"/>
      <c r="BI191" s="105"/>
      <c r="BJ191" s="105"/>
    </row>
    <row r="192" spans="1:62" ht="20.100000000000001" hidden="1" customHeight="1" outlineLevel="1">
      <c r="B192" s="100"/>
      <c r="C192" s="908"/>
      <c r="D192" s="909"/>
      <c r="E192" s="909"/>
      <c r="F192" s="910"/>
      <c r="G192" s="890"/>
      <c r="H192" s="891"/>
      <c r="I192" s="152"/>
      <c r="J192" s="152"/>
      <c r="K192" s="152"/>
      <c r="L192" s="152"/>
      <c r="M192" s="152"/>
      <c r="N192" s="152"/>
      <c r="O192" s="152"/>
      <c r="P192" s="153"/>
      <c r="Q192" s="153"/>
      <c r="R192" s="156">
        <f t="shared" si="143"/>
        <v>0</v>
      </c>
      <c r="S192" s="156">
        <f t="shared" si="144"/>
        <v>0</v>
      </c>
      <c r="U192" s="157">
        <f t="shared" si="151"/>
        <v>0</v>
      </c>
      <c r="W192" s="152"/>
      <c r="X192" s="152"/>
      <c r="Y192" s="152"/>
      <c r="Z192" s="152"/>
      <c r="AA192" s="152"/>
      <c r="AB192" s="152"/>
      <c r="AC192" s="347"/>
      <c r="AD192" s="152"/>
      <c r="AE192" s="152"/>
      <c r="AF192" s="152"/>
      <c r="AG192" s="152"/>
      <c r="AH192" s="152"/>
      <c r="AI192" s="152"/>
      <c r="AJ192" s="347"/>
      <c r="AK192" s="152"/>
      <c r="AL192" s="152"/>
      <c r="AM192" s="295"/>
      <c r="AN192" s="228"/>
      <c r="AO192" s="228"/>
      <c r="AP192" s="228"/>
      <c r="AQ192" s="228"/>
      <c r="AR192" s="228"/>
      <c r="AS192" s="348"/>
      <c r="AT192" s="264">
        <f t="shared" si="147"/>
        <v>0</v>
      </c>
      <c r="AU192" s="259"/>
      <c r="AV192" s="265">
        <f t="shared" si="148"/>
        <v>0</v>
      </c>
      <c r="AX192" s="265">
        <f t="shared" si="152"/>
        <v>0</v>
      </c>
      <c r="AZ192" s="492">
        <f t="shared" si="149"/>
        <v>0</v>
      </c>
      <c r="BB192" s="492">
        <f t="shared" si="150"/>
        <v>0</v>
      </c>
      <c r="BD192" s="265">
        <f t="shared" si="153"/>
        <v>0</v>
      </c>
      <c r="BE192" s="105"/>
      <c r="BF192" s="105"/>
      <c r="BG192" s="105"/>
      <c r="BH192" s="105"/>
      <c r="BI192" s="105"/>
      <c r="BJ192" s="105"/>
    </row>
    <row r="193" spans="2:62" ht="20.100000000000001" hidden="1" customHeight="1" outlineLevel="1">
      <c r="B193" s="100"/>
      <c r="C193" s="908"/>
      <c r="D193" s="909"/>
      <c r="E193" s="909"/>
      <c r="F193" s="910"/>
      <c r="G193" s="890"/>
      <c r="H193" s="891"/>
      <c r="I193" s="152"/>
      <c r="J193" s="152"/>
      <c r="K193" s="152"/>
      <c r="L193" s="152"/>
      <c r="M193" s="152"/>
      <c r="N193" s="152"/>
      <c r="O193" s="152"/>
      <c r="P193" s="153"/>
      <c r="Q193" s="153"/>
      <c r="R193" s="156">
        <f t="shared" si="143"/>
        <v>0</v>
      </c>
      <c r="S193" s="156">
        <f t="shared" si="144"/>
        <v>0</v>
      </c>
      <c r="U193" s="157">
        <f t="shared" si="151"/>
        <v>0</v>
      </c>
      <c r="W193" s="152"/>
      <c r="X193" s="152"/>
      <c r="Y193" s="152"/>
      <c r="Z193" s="152"/>
      <c r="AA193" s="152"/>
      <c r="AB193" s="152"/>
      <c r="AC193" s="347"/>
      <c r="AD193" s="152"/>
      <c r="AE193" s="152"/>
      <c r="AF193" s="152"/>
      <c r="AG193" s="152"/>
      <c r="AH193" s="152"/>
      <c r="AI193" s="152"/>
      <c r="AJ193" s="347"/>
      <c r="AK193" s="152"/>
      <c r="AL193" s="152"/>
      <c r="AM193" s="295"/>
      <c r="AN193" s="228"/>
      <c r="AO193" s="228"/>
      <c r="AP193" s="228"/>
      <c r="AQ193" s="228"/>
      <c r="AR193" s="228"/>
      <c r="AS193" s="348"/>
      <c r="AT193" s="264">
        <f t="shared" si="147"/>
        <v>0</v>
      </c>
      <c r="AU193" s="259"/>
      <c r="AV193" s="265">
        <f t="shared" si="148"/>
        <v>0</v>
      </c>
      <c r="AX193" s="265">
        <f t="shared" si="152"/>
        <v>0</v>
      </c>
      <c r="AZ193" s="492">
        <f t="shared" si="149"/>
        <v>0</v>
      </c>
      <c r="BB193" s="492">
        <f t="shared" si="150"/>
        <v>0</v>
      </c>
      <c r="BD193" s="265">
        <f t="shared" si="153"/>
        <v>0</v>
      </c>
      <c r="BE193" s="105"/>
      <c r="BF193" s="105"/>
      <c r="BG193" s="105"/>
      <c r="BH193" s="105"/>
      <c r="BI193" s="105"/>
      <c r="BJ193" s="105"/>
    </row>
    <row r="194" spans="2:62" ht="20.100000000000001" hidden="1" customHeight="1" outlineLevel="1">
      <c r="B194" s="100"/>
      <c r="C194" s="908"/>
      <c r="D194" s="909"/>
      <c r="E194" s="909"/>
      <c r="F194" s="910"/>
      <c r="G194" s="890"/>
      <c r="H194" s="891"/>
      <c r="I194" s="152"/>
      <c r="J194" s="152"/>
      <c r="K194" s="152"/>
      <c r="L194" s="152"/>
      <c r="M194" s="152"/>
      <c r="N194" s="152"/>
      <c r="O194" s="152"/>
      <c r="P194" s="153"/>
      <c r="Q194" s="153"/>
      <c r="R194" s="156">
        <f t="shared" si="143"/>
        <v>0</v>
      </c>
      <c r="S194" s="156">
        <f t="shared" si="144"/>
        <v>0</v>
      </c>
      <c r="U194" s="157">
        <f t="shared" si="151"/>
        <v>0</v>
      </c>
      <c r="W194" s="152"/>
      <c r="X194" s="152"/>
      <c r="Y194" s="152"/>
      <c r="Z194" s="152"/>
      <c r="AA194" s="152"/>
      <c r="AB194" s="152"/>
      <c r="AC194" s="347"/>
      <c r="AD194" s="152"/>
      <c r="AE194" s="152"/>
      <c r="AF194" s="152"/>
      <c r="AG194" s="152"/>
      <c r="AH194" s="152"/>
      <c r="AI194" s="152"/>
      <c r="AJ194" s="347"/>
      <c r="AK194" s="152"/>
      <c r="AL194" s="152"/>
      <c r="AM194" s="295"/>
      <c r="AN194" s="228"/>
      <c r="AO194" s="228"/>
      <c r="AP194" s="228"/>
      <c r="AQ194" s="228"/>
      <c r="AR194" s="228"/>
      <c r="AS194" s="348"/>
      <c r="AT194" s="264">
        <f t="shared" si="147"/>
        <v>0</v>
      </c>
      <c r="AU194" s="259"/>
      <c r="AV194" s="265">
        <f t="shared" si="148"/>
        <v>0</v>
      </c>
      <c r="AX194" s="265">
        <f t="shared" si="152"/>
        <v>0</v>
      </c>
      <c r="AZ194" s="492">
        <f t="shared" si="149"/>
        <v>0</v>
      </c>
      <c r="BB194" s="492">
        <f t="shared" si="150"/>
        <v>0</v>
      </c>
      <c r="BD194" s="265">
        <f t="shared" si="153"/>
        <v>0</v>
      </c>
      <c r="BE194" s="105"/>
      <c r="BF194" s="105"/>
      <c r="BG194" s="105"/>
      <c r="BH194" s="105"/>
      <c r="BI194" s="105"/>
      <c r="BJ194" s="105"/>
    </row>
    <row r="195" spans="2:62" ht="20.100000000000001" hidden="1" customHeight="1" outlineLevel="1">
      <c r="B195" s="100"/>
      <c r="C195" s="908"/>
      <c r="D195" s="909"/>
      <c r="E195" s="909"/>
      <c r="F195" s="910"/>
      <c r="G195" s="890"/>
      <c r="H195" s="891"/>
      <c r="I195" s="152"/>
      <c r="J195" s="152"/>
      <c r="K195" s="152"/>
      <c r="L195" s="152"/>
      <c r="M195" s="152"/>
      <c r="N195" s="152"/>
      <c r="O195" s="152"/>
      <c r="P195" s="153"/>
      <c r="Q195" s="153"/>
      <c r="R195" s="156">
        <f t="shared" si="143"/>
        <v>0</v>
      </c>
      <c r="S195" s="156">
        <f t="shared" si="144"/>
        <v>0</v>
      </c>
      <c r="U195" s="157">
        <f t="shared" si="151"/>
        <v>0</v>
      </c>
      <c r="W195" s="152"/>
      <c r="X195" s="152"/>
      <c r="Y195" s="152"/>
      <c r="Z195" s="152"/>
      <c r="AA195" s="152"/>
      <c r="AB195" s="152"/>
      <c r="AC195" s="347"/>
      <c r="AD195" s="152"/>
      <c r="AE195" s="152"/>
      <c r="AF195" s="152"/>
      <c r="AG195" s="152"/>
      <c r="AH195" s="152"/>
      <c r="AI195" s="152"/>
      <c r="AJ195" s="347"/>
      <c r="AK195" s="152"/>
      <c r="AL195" s="152"/>
      <c r="AM195" s="295"/>
      <c r="AN195" s="228"/>
      <c r="AO195" s="228"/>
      <c r="AP195" s="228"/>
      <c r="AQ195" s="228"/>
      <c r="AR195" s="228"/>
      <c r="AS195" s="348"/>
      <c r="AT195" s="264">
        <f t="shared" si="147"/>
        <v>0</v>
      </c>
      <c r="AU195" s="259"/>
      <c r="AV195" s="265">
        <f t="shared" si="148"/>
        <v>0</v>
      </c>
      <c r="AX195" s="265">
        <f t="shared" si="152"/>
        <v>0</v>
      </c>
      <c r="AZ195" s="492">
        <f t="shared" si="149"/>
        <v>0</v>
      </c>
      <c r="BB195" s="492">
        <f t="shared" si="150"/>
        <v>0</v>
      </c>
      <c r="BD195" s="265">
        <f t="shared" si="153"/>
        <v>0</v>
      </c>
      <c r="BE195" s="105"/>
      <c r="BF195" s="105"/>
      <c r="BG195" s="105"/>
      <c r="BH195" s="105"/>
      <c r="BI195" s="105"/>
      <c r="BJ195" s="105"/>
    </row>
    <row r="196" spans="2:62" ht="20.100000000000001" hidden="1" customHeight="1" outlineLevel="1">
      <c r="B196" s="100"/>
      <c r="C196" s="908"/>
      <c r="D196" s="909"/>
      <c r="E196" s="909"/>
      <c r="F196" s="910"/>
      <c r="G196" s="890"/>
      <c r="H196" s="891"/>
      <c r="I196" s="152"/>
      <c r="J196" s="152"/>
      <c r="K196" s="152"/>
      <c r="L196" s="152"/>
      <c r="M196" s="152"/>
      <c r="N196" s="152"/>
      <c r="O196" s="152"/>
      <c r="P196" s="153"/>
      <c r="Q196" s="153"/>
      <c r="R196" s="156">
        <f t="shared" si="143"/>
        <v>0</v>
      </c>
      <c r="S196" s="156">
        <f t="shared" si="144"/>
        <v>0</v>
      </c>
      <c r="U196" s="157">
        <f t="shared" si="151"/>
        <v>0</v>
      </c>
      <c r="W196" s="152"/>
      <c r="X196" s="152"/>
      <c r="Y196" s="152"/>
      <c r="Z196" s="152"/>
      <c r="AA196" s="152"/>
      <c r="AB196" s="152"/>
      <c r="AC196" s="347"/>
      <c r="AD196" s="152"/>
      <c r="AE196" s="152"/>
      <c r="AF196" s="152"/>
      <c r="AG196" s="152"/>
      <c r="AH196" s="152"/>
      <c r="AI196" s="152"/>
      <c r="AJ196" s="347"/>
      <c r="AK196" s="152"/>
      <c r="AL196" s="152"/>
      <c r="AM196" s="295"/>
      <c r="AN196" s="228"/>
      <c r="AO196" s="228"/>
      <c r="AP196" s="228"/>
      <c r="AQ196" s="228"/>
      <c r="AR196" s="228"/>
      <c r="AS196" s="348"/>
      <c r="AT196" s="264">
        <f t="shared" si="147"/>
        <v>0</v>
      </c>
      <c r="AU196" s="259"/>
      <c r="AV196" s="265">
        <f t="shared" si="148"/>
        <v>0</v>
      </c>
      <c r="AX196" s="265">
        <f t="shared" si="152"/>
        <v>0</v>
      </c>
      <c r="AZ196" s="492">
        <f t="shared" si="149"/>
        <v>0</v>
      </c>
      <c r="BB196" s="492">
        <f t="shared" si="150"/>
        <v>0</v>
      </c>
      <c r="BD196" s="265">
        <f t="shared" si="153"/>
        <v>0</v>
      </c>
      <c r="BE196" s="105"/>
      <c r="BF196" s="105"/>
      <c r="BG196" s="105"/>
      <c r="BH196" s="105"/>
      <c r="BI196" s="105"/>
      <c r="BJ196" s="105"/>
    </row>
    <row r="197" spans="2:62" ht="20.100000000000001" hidden="1" customHeight="1" outlineLevel="1">
      <c r="B197" s="100"/>
      <c r="C197" s="908"/>
      <c r="D197" s="909"/>
      <c r="E197" s="909"/>
      <c r="F197" s="910"/>
      <c r="G197" s="890"/>
      <c r="H197" s="891"/>
      <c r="I197" s="152"/>
      <c r="J197" s="152"/>
      <c r="K197" s="152"/>
      <c r="L197" s="152"/>
      <c r="M197" s="152"/>
      <c r="N197" s="152"/>
      <c r="O197" s="152"/>
      <c r="P197" s="153"/>
      <c r="Q197" s="153"/>
      <c r="R197" s="156">
        <f t="shared" si="143"/>
        <v>0</v>
      </c>
      <c r="S197" s="156">
        <f t="shared" si="144"/>
        <v>0</v>
      </c>
      <c r="U197" s="157">
        <f t="shared" si="151"/>
        <v>0</v>
      </c>
      <c r="W197" s="152"/>
      <c r="X197" s="152"/>
      <c r="Y197" s="152"/>
      <c r="Z197" s="152"/>
      <c r="AA197" s="152"/>
      <c r="AB197" s="152"/>
      <c r="AC197" s="347"/>
      <c r="AD197" s="152"/>
      <c r="AE197" s="152"/>
      <c r="AF197" s="152"/>
      <c r="AG197" s="152"/>
      <c r="AH197" s="152"/>
      <c r="AI197" s="152"/>
      <c r="AJ197" s="347"/>
      <c r="AK197" s="152"/>
      <c r="AL197" s="152"/>
      <c r="AM197" s="295"/>
      <c r="AN197" s="228"/>
      <c r="AO197" s="228"/>
      <c r="AP197" s="228"/>
      <c r="AQ197" s="228"/>
      <c r="AR197" s="228"/>
      <c r="AS197" s="348"/>
      <c r="AT197" s="264">
        <f t="shared" si="147"/>
        <v>0</v>
      </c>
      <c r="AU197" s="259"/>
      <c r="AV197" s="265">
        <f t="shared" si="148"/>
        <v>0</v>
      </c>
      <c r="AX197" s="265">
        <f t="shared" si="152"/>
        <v>0</v>
      </c>
      <c r="AZ197" s="492">
        <f t="shared" si="149"/>
        <v>0</v>
      </c>
      <c r="BB197" s="492">
        <f t="shared" si="150"/>
        <v>0</v>
      </c>
      <c r="BD197" s="265">
        <f t="shared" si="153"/>
        <v>0</v>
      </c>
      <c r="BE197" s="105"/>
      <c r="BF197" s="105"/>
      <c r="BG197" s="105"/>
      <c r="BH197" s="105"/>
      <c r="BI197" s="105"/>
      <c r="BJ197" s="105"/>
    </row>
    <row r="198" spans="2:62" ht="9.9499999999999993" hidden="1" customHeight="1" outlineLevel="1">
      <c r="B198" s="101"/>
      <c r="C198" s="208"/>
      <c r="D198" s="208"/>
      <c r="E198" s="208"/>
      <c r="F198" s="208"/>
      <c r="G198" s="237"/>
      <c r="H198" s="207"/>
      <c r="I198" s="257"/>
      <c r="J198" s="257"/>
      <c r="K198" s="257"/>
      <c r="L198" s="257"/>
      <c r="M198" s="257"/>
      <c r="N198" s="257"/>
      <c r="O198" s="257"/>
      <c r="P198" s="256"/>
      <c r="Q198" s="102"/>
      <c r="R198" s="102"/>
      <c r="S198" s="102"/>
      <c r="U198" s="98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Z198" s="493"/>
      <c r="BE198" s="105"/>
      <c r="BF198" s="105"/>
      <c r="BG198" s="105"/>
      <c r="BH198" s="105"/>
      <c r="BI198" s="105"/>
      <c r="BJ198" s="105"/>
    </row>
    <row r="199" spans="2:62" ht="20.100000000000001" customHeight="1" collapsed="1">
      <c r="B199" s="151">
        <f>B182+1</f>
        <v>12</v>
      </c>
      <c r="C199" s="916"/>
      <c r="D199" s="917"/>
      <c r="E199" s="917"/>
      <c r="F199" s="918"/>
      <c r="G199" s="429"/>
      <c r="H199" s="206">
        <v>1</v>
      </c>
      <c r="I199" s="642">
        <f t="shared" ref="I199" si="154">$H199*SUM(I200:I214)</f>
        <v>0</v>
      </c>
      <c r="J199" s="643">
        <f t="shared" ref="J199:O199" si="155">$H199*SUM(J200:J214)</f>
        <v>0</v>
      </c>
      <c r="K199" s="644">
        <f t="shared" si="155"/>
        <v>0</v>
      </c>
      <c r="L199" s="645">
        <f t="shared" si="155"/>
        <v>0</v>
      </c>
      <c r="M199" s="645">
        <f t="shared" si="155"/>
        <v>0</v>
      </c>
      <c r="N199" s="644">
        <f t="shared" si="155"/>
        <v>0</v>
      </c>
      <c r="O199" s="642">
        <f t="shared" si="155"/>
        <v>0</v>
      </c>
      <c r="P199" s="209">
        <f t="shared" ref="P199:Q199" si="156">$H199*SUM(P200:P214)</f>
        <v>0</v>
      </c>
      <c r="Q199" s="210">
        <f t="shared" si="156"/>
        <v>0</v>
      </c>
      <c r="R199" s="136">
        <f t="shared" ref="R199:R214" si="157">P199*(1+Gewinn)*(1+SicherheitAngebot)</f>
        <v>0</v>
      </c>
      <c r="S199" s="137">
        <f t="shared" ref="S199:S214" si="158">Q199*(1+MGKZ)*(1+Gewinn)*(1+SicherheitAngebot)</f>
        <v>0</v>
      </c>
      <c r="U199" s="10">
        <f>I199*$I$7+J199*$J$7+K199*$K$7+L199*$L$7+M199*$M$7+N199*$N$7+O199*$O$7+R199+S199</f>
        <v>0</v>
      </c>
      <c r="W199" s="646">
        <f t="shared" ref="W199:AB199" si="159">$H199*SUM(W200:W214)</f>
        <v>0</v>
      </c>
      <c r="X199" s="647">
        <f t="shared" si="159"/>
        <v>0</v>
      </c>
      <c r="Y199" s="648">
        <f t="shared" si="159"/>
        <v>0</v>
      </c>
      <c r="Z199" s="649">
        <f t="shared" si="159"/>
        <v>0</v>
      </c>
      <c r="AA199" s="648">
        <f t="shared" si="159"/>
        <v>0</v>
      </c>
      <c r="AB199" s="646">
        <f t="shared" si="159"/>
        <v>0</v>
      </c>
      <c r="AC199" s="258"/>
      <c r="AD199" s="646">
        <f t="shared" ref="AD199:AM199" si="160">$H199*SUM(AD200:AD214)</f>
        <v>0</v>
      </c>
      <c r="AE199" s="647">
        <f t="shared" si="160"/>
        <v>0</v>
      </c>
      <c r="AF199" s="648">
        <f t="shared" si="160"/>
        <v>0</v>
      </c>
      <c r="AG199" s="649">
        <f t="shared" si="160"/>
        <v>0</v>
      </c>
      <c r="AH199" s="648">
        <f t="shared" si="160"/>
        <v>0</v>
      </c>
      <c r="AI199" s="646">
        <f t="shared" si="160"/>
        <v>0</v>
      </c>
      <c r="AJ199" s="258"/>
      <c r="AK199" s="653">
        <f t="shared" si="160"/>
        <v>0</v>
      </c>
      <c r="AL199" s="653">
        <f t="shared" si="160"/>
        <v>0</v>
      </c>
      <c r="AM199" s="653">
        <f t="shared" si="160"/>
        <v>0</v>
      </c>
      <c r="AN199" s="227">
        <f>$H199*SUM(AN200:AN214)*(1+Gewinn)*(1+SicherheitAngebot)</f>
        <v>0</v>
      </c>
      <c r="AO199" s="227">
        <f>$H199*SUM(AO200:AO214)*(1+Gewinn)*(1+SicherheitAngebot)</f>
        <v>0</v>
      </c>
      <c r="AP199" s="227">
        <f>$H199*SUM(AP200:AP214)*(1+Gewinn)*(1+SicherheitAngebot)</f>
        <v>0</v>
      </c>
      <c r="AQ199" s="227">
        <f>$H199*SUM(AQ200:AQ214)*(1+Gewinn)*(1+SicherheitAngebot)</f>
        <v>0</v>
      </c>
      <c r="AR199" s="227">
        <f>$H199*SUM(AR200:AR214)*(1+Gewinn)*(1+SicherheitAngebot)</f>
        <v>0</v>
      </c>
      <c r="AS199" s="262"/>
      <c r="AT199" s="263">
        <f t="shared" si="147"/>
        <v>0</v>
      </c>
      <c r="AU199" s="259"/>
      <c r="AV199" s="491">
        <f>AK199*$AK$7+AL199*$AL$7+AM199*$AM$7+SUM(AN199:AR199)+AT199/Zuschläge_IBN+AT199</f>
        <v>0</v>
      </c>
      <c r="AX199" s="685">
        <f>U199+AV199</f>
        <v>0</v>
      </c>
      <c r="AZ199" s="490">
        <f>IF(H199&gt;0,U199/(1+SicherheitAngebot)*(1+Sicherheit),0)</f>
        <v>0</v>
      </c>
      <c r="BB199" s="490">
        <f>IF(H199&gt;0,AV199/(1+SicherheitAngebot)*(1+Sicherheit),0)</f>
        <v>0</v>
      </c>
      <c r="BD199" s="490">
        <f>AZ199+BB199</f>
        <v>0</v>
      </c>
      <c r="BE199" s="105"/>
      <c r="BF199" s="105"/>
      <c r="BG199" s="105"/>
      <c r="BH199" s="105"/>
      <c r="BI199" s="105"/>
      <c r="BJ199" s="105"/>
    </row>
    <row r="200" spans="2:62" ht="20.100000000000001" hidden="1" customHeight="1" outlineLevel="1">
      <c r="B200" s="99"/>
      <c r="C200" s="908"/>
      <c r="D200" s="909"/>
      <c r="E200" s="909"/>
      <c r="F200" s="910"/>
      <c r="G200" s="890"/>
      <c r="H200" s="901"/>
      <c r="I200" s="152"/>
      <c r="J200" s="152"/>
      <c r="K200" s="152"/>
      <c r="L200" s="152"/>
      <c r="M200" s="152"/>
      <c r="N200" s="152"/>
      <c r="O200" s="152"/>
      <c r="P200" s="153"/>
      <c r="Q200" s="153"/>
      <c r="R200" s="156">
        <f t="shared" si="157"/>
        <v>0</v>
      </c>
      <c r="S200" s="156">
        <f t="shared" si="158"/>
        <v>0</v>
      </c>
      <c r="U200" s="157">
        <f>I200*$I$7+J200*$J$7+K200*$K$7+L200*$L$7+M200*$M$7+N200*$N$7+O200*$O$7+R200+S200</f>
        <v>0</v>
      </c>
      <c r="W200" s="152"/>
      <c r="X200" s="152"/>
      <c r="Y200" s="152"/>
      <c r="Z200" s="152"/>
      <c r="AA200" s="152"/>
      <c r="AB200" s="152"/>
      <c r="AC200" s="347"/>
      <c r="AD200" s="152"/>
      <c r="AE200" s="152"/>
      <c r="AF200" s="152"/>
      <c r="AG200" s="152"/>
      <c r="AH200" s="152"/>
      <c r="AI200" s="152"/>
      <c r="AJ200" s="347"/>
      <c r="AK200" s="152"/>
      <c r="AL200" s="152"/>
      <c r="AM200" s="295"/>
      <c r="AN200" s="228"/>
      <c r="AO200" s="228"/>
      <c r="AP200" s="228"/>
      <c r="AQ200" s="228"/>
      <c r="AR200" s="228"/>
      <c r="AS200" s="348"/>
      <c r="AT200" s="264">
        <f t="shared" si="147"/>
        <v>0</v>
      </c>
      <c r="AU200" s="259"/>
      <c r="AV200" s="265">
        <f t="shared" ref="AV200:AV214" si="161">AK200*$AK$7+AL200*$AL$7+AM200*$AM$7+SUM(AN200:AR200)*(1+Gewinn)*(1+SicherheitAngebot)+AT200/Zuschläge_IBN+AT200</f>
        <v>0</v>
      </c>
      <c r="AX200" s="265">
        <f>U200+AV200</f>
        <v>0</v>
      </c>
      <c r="AZ200" s="492">
        <f t="shared" ref="AZ200:AZ214" si="162">U200/(1+SicherheitAngebot)*(1+Sicherheit)</f>
        <v>0</v>
      </c>
      <c r="BB200" s="492">
        <f t="shared" ref="BB200:BB214" si="163">AV200/(1+SicherheitAngebot)*(1+Sicherheit)</f>
        <v>0</v>
      </c>
      <c r="BD200" s="265">
        <f>AZ200+BB200</f>
        <v>0</v>
      </c>
      <c r="BE200" s="105"/>
      <c r="BF200" s="105"/>
      <c r="BG200" s="105"/>
      <c r="BH200" s="105"/>
      <c r="BI200" s="105"/>
      <c r="BJ200" s="105"/>
    </row>
    <row r="201" spans="2:62" ht="20.100000000000001" hidden="1" customHeight="1" outlineLevel="1">
      <c r="B201" s="100"/>
      <c r="C201" s="908"/>
      <c r="D201" s="909"/>
      <c r="E201" s="909"/>
      <c r="F201" s="910"/>
      <c r="G201" s="890"/>
      <c r="H201" s="891"/>
      <c r="I201" s="152"/>
      <c r="J201" s="152"/>
      <c r="K201" s="152"/>
      <c r="L201" s="152"/>
      <c r="M201" s="152"/>
      <c r="N201" s="152"/>
      <c r="O201" s="152"/>
      <c r="P201" s="153"/>
      <c r="Q201" s="153"/>
      <c r="R201" s="156">
        <f t="shared" si="157"/>
        <v>0</v>
      </c>
      <c r="S201" s="156">
        <f t="shared" si="158"/>
        <v>0</v>
      </c>
      <c r="U201" s="157">
        <f t="shared" ref="U201:U214" si="164">I201*$I$7+J201*$J$7+K201*$K$7+L201*$L$7+M201*$M$7+N201*$N$7+O201*$O$7+R201+S201</f>
        <v>0</v>
      </c>
      <c r="W201" s="152"/>
      <c r="X201" s="152"/>
      <c r="Y201" s="152"/>
      <c r="Z201" s="152"/>
      <c r="AA201" s="152"/>
      <c r="AB201" s="152"/>
      <c r="AC201" s="347"/>
      <c r="AD201" s="152"/>
      <c r="AE201" s="152"/>
      <c r="AF201" s="152"/>
      <c r="AG201" s="152"/>
      <c r="AH201" s="152"/>
      <c r="AI201" s="152"/>
      <c r="AJ201" s="347"/>
      <c r="AK201" s="152"/>
      <c r="AL201" s="152"/>
      <c r="AM201" s="295"/>
      <c r="AN201" s="228"/>
      <c r="AO201" s="228"/>
      <c r="AP201" s="228"/>
      <c r="AQ201" s="228"/>
      <c r="AR201" s="228"/>
      <c r="AS201" s="348"/>
      <c r="AT201" s="264">
        <f t="shared" si="147"/>
        <v>0</v>
      </c>
      <c r="AU201" s="259"/>
      <c r="AV201" s="265">
        <f t="shared" si="161"/>
        <v>0</v>
      </c>
      <c r="AX201" s="265">
        <f t="shared" ref="AX201:AX214" si="165">U201+AV201</f>
        <v>0</v>
      </c>
      <c r="AZ201" s="492">
        <f t="shared" si="162"/>
        <v>0</v>
      </c>
      <c r="BB201" s="492">
        <f t="shared" si="163"/>
        <v>0</v>
      </c>
      <c r="BD201" s="265">
        <f t="shared" ref="BD201:BD214" si="166">AZ201+BB201</f>
        <v>0</v>
      </c>
      <c r="BE201" s="105"/>
      <c r="BF201" s="105"/>
      <c r="BG201" s="105"/>
      <c r="BH201" s="105"/>
      <c r="BI201" s="105"/>
      <c r="BJ201" s="105"/>
    </row>
    <row r="202" spans="2:62" ht="20.100000000000001" hidden="1" customHeight="1" outlineLevel="1">
      <c r="B202" s="100"/>
      <c r="C202" s="908"/>
      <c r="D202" s="909"/>
      <c r="E202" s="909"/>
      <c r="F202" s="910"/>
      <c r="G202" s="890"/>
      <c r="H202" s="891"/>
      <c r="I202" s="152"/>
      <c r="J202" s="152"/>
      <c r="K202" s="152"/>
      <c r="L202" s="152"/>
      <c r="M202" s="152"/>
      <c r="N202" s="152"/>
      <c r="O202" s="152"/>
      <c r="P202" s="153"/>
      <c r="Q202" s="153"/>
      <c r="R202" s="156">
        <f t="shared" si="157"/>
        <v>0</v>
      </c>
      <c r="S202" s="156">
        <f t="shared" si="158"/>
        <v>0</v>
      </c>
      <c r="U202" s="157">
        <f t="shared" si="164"/>
        <v>0</v>
      </c>
      <c r="W202" s="152"/>
      <c r="X202" s="152"/>
      <c r="Y202" s="152"/>
      <c r="Z202" s="152"/>
      <c r="AA202" s="152"/>
      <c r="AB202" s="152"/>
      <c r="AC202" s="347"/>
      <c r="AD202" s="152"/>
      <c r="AE202" s="152"/>
      <c r="AF202" s="152"/>
      <c r="AG202" s="152"/>
      <c r="AH202" s="152"/>
      <c r="AI202" s="152"/>
      <c r="AJ202" s="347"/>
      <c r="AK202" s="152"/>
      <c r="AL202" s="152"/>
      <c r="AM202" s="295"/>
      <c r="AN202" s="228"/>
      <c r="AO202" s="228"/>
      <c r="AP202" s="228"/>
      <c r="AQ202" s="228"/>
      <c r="AR202" s="228"/>
      <c r="AS202" s="348"/>
      <c r="AT202" s="264">
        <f t="shared" si="147"/>
        <v>0</v>
      </c>
      <c r="AU202" s="259"/>
      <c r="AV202" s="265">
        <f t="shared" si="161"/>
        <v>0</v>
      </c>
      <c r="AX202" s="265">
        <f t="shared" si="165"/>
        <v>0</v>
      </c>
      <c r="AZ202" s="492">
        <f t="shared" si="162"/>
        <v>0</v>
      </c>
      <c r="BB202" s="492">
        <f t="shared" si="163"/>
        <v>0</v>
      </c>
      <c r="BD202" s="265">
        <f t="shared" si="166"/>
        <v>0</v>
      </c>
      <c r="BE202" s="105"/>
      <c r="BF202" s="105"/>
      <c r="BG202" s="105"/>
      <c r="BH202" s="105"/>
      <c r="BI202" s="105"/>
      <c r="BJ202" s="105"/>
    </row>
    <row r="203" spans="2:62" ht="20.100000000000001" hidden="1" customHeight="1" outlineLevel="1">
      <c r="B203" s="100"/>
      <c r="C203" s="908"/>
      <c r="D203" s="909"/>
      <c r="E203" s="909"/>
      <c r="F203" s="910"/>
      <c r="G203" s="890"/>
      <c r="H203" s="891"/>
      <c r="I203" s="152"/>
      <c r="J203" s="152"/>
      <c r="K203" s="152"/>
      <c r="L203" s="152"/>
      <c r="M203" s="152"/>
      <c r="N203" s="152"/>
      <c r="O203" s="152"/>
      <c r="P203" s="153"/>
      <c r="Q203" s="153"/>
      <c r="R203" s="156">
        <f t="shared" si="157"/>
        <v>0</v>
      </c>
      <c r="S203" s="156">
        <f t="shared" si="158"/>
        <v>0</v>
      </c>
      <c r="U203" s="157">
        <f t="shared" si="164"/>
        <v>0</v>
      </c>
      <c r="W203" s="152"/>
      <c r="X203" s="152"/>
      <c r="Y203" s="152"/>
      <c r="Z203" s="152"/>
      <c r="AA203" s="152"/>
      <c r="AB203" s="152"/>
      <c r="AC203" s="347"/>
      <c r="AD203" s="152"/>
      <c r="AE203" s="152"/>
      <c r="AF203" s="152"/>
      <c r="AG203" s="152"/>
      <c r="AH203" s="152"/>
      <c r="AI203" s="152"/>
      <c r="AJ203" s="347"/>
      <c r="AK203" s="152"/>
      <c r="AL203" s="152"/>
      <c r="AM203" s="295"/>
      <c r="AN203" s="228"/>
      <c r="AO203" s="228"/>
      <c r="AP203" s="228"/>
      <c r="AQ203" s="228"/>
      <c r="AR203" s="228"/>
      <c r="AS203" s="348"/>
      <c r="AT203" s="264">
        <f t="shared" si="147"/>
        <v>0</v>
      </c>
      <c r="AU203" s="259"/>
      <c r="AV203" s="265">
        <f t="shared" si="161"/>
        <v>0</v>
      </c>
      <c r="AX203" s="265">
        <f t="shared" si="165"/>
        <v>0</v>
      </c>
      <c r="AZ203" s="492">
        <f t="shared" si="162"/>
        <v>0</v>
      </c>
      <c r="BB203" s="492">
        <f t="shared" si="163"/>
        <v>0</v>
      </c>
      <c r="BD203" s="265">
        <f t="shared" si="166"/>
        <v>0</v>
      </c>
      <c r="BE203" s="105"/>
      <c r="BF203" s="105"/>
      <c r="BG203" s="105"/>
      <c r="BH203" s="105"/>
      <c r="BI203" s="105"/>
      <c r="BJ203" s="105"/>
    </row>
    <row r="204" spans="2:62" ht="20.100000000000001" hidden="1" customHeight="1" outlineLevel="1">
      <c r="B204" s="100"/>
      <c r="C204" s="908"/>
      <c r="D204" s="909"/>
      <c r="E204" s="909"/>
      <c r="F204" s="910"/>
      <c r="G204" s="890"/>
      <c r="H204" s="891"/>
      <c r="I204" s="152"/>
      <c r="J204" s="152"/>
      <c r="K204" s="152"/>
      <c r="L204" s="152"/>
      <c r="M204" s="152"/>
      <c r="N204" s="152"/>
      <c r="O204" s="152"/>
      <c r="P204" s="153"/>
      <c r="Q204" s="153"/>
      <c r="R204" s="156">
        <f t="shared" si="157"/>
        <v>0</v>
      </c>
      <c r="S204" s="156">
        <f t="shared" si="158"/>
        <v>0</v>
      </c>
      <c r="U204" s="157">
        <f t="shared" si="164"/>
        <v>0</v>
      </c>
      <c r="W204" s="152"/>
      <c r="X204" s="152"/>
      <c r="Y204" s="152"/>
      <c r="Z204" s="152"/>
      <c r="AA204" s="152"/>
      <c r="AB204" s="152"/>
      <c r="AC204" s="347"/>
      <c r="AD204" s="152"/>
      <c r="AE204" s="152"/>
      <c r="AF204" s="152"/>
      <c r="AG204" s="152"/>
      <c r="AH204" s="152"/>
      <c r="AI204" s="152"/>
      <c r="AJ204" s="347"/>
      <c r="AK204" s="152"/>
      <c r="AL204" s="152"/>
      <c r="AM204" s="295"/>
      <c r="AN204" s="228"/>
      <c r="AO204" s="228"/>
      <c r="AP204" s="228"/>
      <c r="AQ204" s="228"/>
      <c r="AR204" s="228"/>
      <c r="AS204" s="348"/>
      <c r="AT204" s="264">
        <f t="shared" si="147"/>
        <v>0</v>
      </c>
      <c r="AU204" s="259"/>
      <c r="AV204" s="265">
        <f t="shared" si="161"/>
        <v>0</v>
      </c>
      <c r="AX204" s="265">
        <f t="shared" si="165"/>
        <v>0</v>
      </c>
      <c r="AZ204" s="492">
        <f t="shared" si="162"/>
        <v>0</v>
      </c>
      <c r="BB204" s="492">
        <f t="shared" si="163"/>
        <v>0</v>
      </c>
      <c r="BD204" s="265">
        <f t="shared" si="166"/>
        <v>0</v>
      </c>
      <c r="BE204" s="105"/>
      <c r="BF204" s="105"/>
      <c r="BG204" s="105"/>
      <c r="BH204" s="105"/>
      <c r="BI204" s="105"/>
      <c r="BJ204" s="105"/>
    </row>
    <row r="205" spans="2:62" ht="20.100000000000001" hidden="1" customHeight="1" outlineLevel="1">
      <c r="B205" s="100"/>
      <c r="C205" s="908"/>
      <c r="D205" s="909"/>
      <c r="E205" s="909"/>
      <c r="F205" s="910"/>
      <c r="G205" s="890"/>
      <c r="H205" s="891"/>
      <c r="I205" s="152"/>
      <c r="J205" s="152"/>
      <c r="K205" s="152"/>
      <c r="L205" s="152"/>
      <c r="M205" s="152"/>
      <c r="N205" s="152"/>
      <c r="O205" s="152"/>
      <c r="P205" s="153"/>
      <c r="Q205" s="153"/>
      <c r="R205" s="156">
        <f t="shared" si="157"/>
        <v>0</v>
      </c>
      <c r="S205" s="156">
        <f t="shared" si="158"/>
        <v>0</v>
      </c>
      <c r="U205" s="157">
        <f t="shared" si="164"/>
        <v>0</v>
      </c>
      <c r="W205" s="152"/>
      <c r="X205" s="152"/>
      <c r="Y205" s="152"/>
      <c r="Z205" s="152"/>
      <c r="AA205" s="152"/>
      <c r="AB205" s="152"/>
      <c r="AC205" s="347"/>
      <c r="AD205" s="152"/>
      <c r="AE205" s="152"/>
      <c r="AF205" s="152"/>
      <c r="AG205" s="152"/>
      <c r="AH205" s="152"/>
      <c r="AI205" s="152"/>
      <c r="AJ205" s="347"/>
      <c r="AK205" s="152"/>
      <c r="AL205" s="152"/>
      <c r="AM205" s="295"/>
      <c r="AN205" s="228"/>
      <c r="AO205" s="228"/>
      <c r="AP205" s="228"/>
      <c r="AQ205" s="228"/>
      <c r="AR205" s="228"/>
      <c r="AS205" s="348"/>
      <c r="AT205" s="264">
        <f t="shared" si="147"/>
        <v>0</v>
      </c>
      <c r="AU205" s="259"/>
      <c r="AV205" s="265">
        <f t="shared" si="161"/>
        <v>0</v>
      </c>
      <c r="AX205" s="265">
        <f t="shared" si="165"/>
        <v>0</v>
      </c>
      <c r="AZ205" s="492">
        <f t="shared" si="162"/>
        <v>0</v>
      </c>
      <c r="BB205" s="492">
        <f t="shared" si="163"/>
        <v>0</v>
      </c>
      <c r="BD205" s="265">
        <f t="shared" si="166"/>
        <v>0</v>
      </c>
      <c r="BE205" s="105"/>
      <c r="BF205" s="105"/>
      <c r="BG205" s="105"/>
      <c r="BH205" s="105"/>
      <c r="BI205" s="105"/>
      <c r="BJ205" s="105"/>
    </row>
    <row r="206" spans="2:62" ht="20.100000000000001" hidden="1" customHeight="1" outlineLevel="1">
      <c r="B206" s="100"/>
      <c r="C206" s="908"/>
      <c r="D206" s="909"/>
      <c r="E206" s="909"/>
      <c r="F206" s="910"/>
      <c r="G206" s="890"/>
      <c r="H206" s="891"/>
      <c r="I206" s="152"/>
      <c r="J206" s="152"/>
      <c r="K206" s="152"/>
      <c r="L206" s="152"/>
      <c r="M206" s="152"/>
      <c r="N206" s="152"/>
      <c r="O206" s="152"/>
      <c r="P206" s="153"/>
      <c r="Q206" s="153"/>
      <c r="R206" s="156">
        <f t="shared" si="157"/>
        <v>0</v>
      </c>
      <c r="S206" s="156">
        <f t="shared" si="158"/>
        <v>0</v>
      </c>
      <c r="U206" s="157">
        <f t="shared" si="164"/>
        <v>0</v>
      </c>
      <c r="W206" s="152"/>
      <c r="X206" s="152"/>
      <c r="Y206" s="152"/>
      <c r="Z206" s="152"/>
      <c r="AA206" s="152"/>
      <c r="AB206" s="152"/>
      <c r="AC206" s="347"/>
      <c r="AD206" s="152"/>
      <c r="AE206" s="152"/>
      <c r="AF206" s="152"/>
      <c r="AG206" s="152"/>
      <c r="AH206" s="152"/>
      <c r="AI206" s="152"/>
      <c r="AJ206" s="347"/>
      <c r="AK206" s="152"/>
      <c r="AL206" s="152"/>
      <c r="AM206" s="295"/>
      <c r="AN206" s="228"/>
      <c r="AO206" s="228"/>
      <c r="AP206" s="228"/>
      <c r="AQ206" s="228"/>
      <c r="AR206" s="228"/>
      <c r="AS206" s="348"/>
      <c r="AT206" s="264">
        <f t="shared" si="147"/>
        <v>0</v>
      </c>
      <c r="AU206" s="259"/>
      <c r="AV206" s="265">
        <f t="shared" si="161"/>
        <v>0</v>
      </c>
      <c r="AX206" s="265">
        <f t="shared" si="165"/>
        <v>0</v>
      </c>
      <c r="AZ206" s="492">
        <f t="shared" si="162"/>
        <v>0</v>
      </c>
      <c r="BB206" s="492">
        <f t="shared" si="163"/>
        <v>0</v>
      </c>
      <c r="BD206" s="265">
        <f t="shared" si="166"/>
        <v>0</v>
      </c>
      <c r="BE206" s="105"/>
      <c r="BF206" s="105"/>
      <c r="BG206" s="105"/>
      <c r="BH206" s="105"/>
      <c r="BI206" s="105"/>
      <c r="BJ206" s="105"/>
    </row>
    <row r="207" spans="2:62" ht="20.100000000000001" hidden="1" customHeight="1" outlineLevel="1">
      <c r="B207" s="100"/>
      <c r="C207" s="908"/>
      <c r="D207" s="909"/>
      <c r="E207" s="909"/>
      <c r="F207" s="910"/>
      <c r="G207" s="890"/>
      <c r="H207" s="891"/>
      <c r="I207" s="152"/>
      <c r="J207" s="152"/>
      <c r="K207" s="152"/>
      <c r="L207" s="152"/>
      <c r="M207" s="152"/>
      <c r="N207" s="152"/>
      <c r="O207" s="152"/>
      <c r="P207" s="153"/>
      <c r="Q207" s="153"/>
      <c r="R207" s="156">
        <f t="shared" si="157"/>
        <v>0</v>
      </c>
      <c r="S207" s="156">
        <f t="shared" si="158"/>
        <v>0</v>
      </c>
      <c r="U207" s="157">
        <f t="shared" si="164"/>
        <v>0</v>
      </c>
      <c r="W207" s="152"/>
      <c r="X207" s="152"/>
      <c r="Y207" s="152"/>
      <c r="Z207" s="152"/>
      <c r="AA207" s="152"/>
      <c r="AB207" s="152"/>
      <c r="AC207" s="347"/>
      <c r="AD207" s="152"/>
      <c r="AE207" s="152"/>
      <c r="AF207" s="152"/>
      <c r="AG207" s="152"/>
      <c r="AH207" s="152"/>
      <c r="AI207" s="152"/>
      <c r="AJ207" s="347"/>
      <c r="AK207" s="152"/>
      <c r="AL207" s="152"/>
      <c r="AM207" s="295"/>
      <c r="AN207" s="228"/>
      <c r="AO207" s="228"/>
      <c r="AP207" s="228"/>
      <c r="AQ207" s="228"/>
      <c r="AR207" s="228"/>
      <c r="AS207" s="348"/>
      <c r="AT207" s="264">
        <f t="shared" si="147"/>
        <v>0</v>
      </c>
      <c r="AU207" s="259"/>
      <c r="AV207" s="265">
        <f t="shared" si="161"/>
        <v>0</v>
      </c>
      <c r="AX207" s="265">
        <f t="shared" si="165"/>
        <v>0</v>
      </c>
      <c r="AZ207" s="492">
        <f t="shared" si="162"/>
        <v>0</v>
      </c>
      <c r="BB207" s="492">
        <f t="shared" si="163"/>
        <v>0</v>
      </c>
      <c r="BD207" s="265">
        <f t="shared" si="166"/>
        <v>0</v>
      </c>
      <c r="BE207" s="105"/>
      <c r="BF207" s="105"/>
      <c r="BG207" s="105"/>
      <c r="BH207" s="105"/>
      <c r="BI207" s="105"/>
      <c r="BJ207" s="105"/>
    </row>
    <row r="208" spans="2:62" ht="20.100000000000001" hidden="1" customHeight="1" outlineLevel="1">
      <c r="B208" s="100"/>
      <c r="C208" s="908"/>
      <c r="D208" s="909"/>
      <c r="E208" s="909"/>
      <c r="F208" s="910"/>
      <c r="G208" s="890"/>
      <c r="H208" s="891"/>
      <c r="I208" s="152"/>
      <c r="J208" s="152"/>
      <c r="K208" s="152"/>
      <c r="L208" s="152"/>
      <c r="M208" s="152"/>
      <c r="N208" s="152"/>
      <c r="O208" s="152"/>
      <c r="P208" s="153"/>
      <c r="Q208" s="153"/>
      <c r="R208" s="156">
        <f t="shared" si="157"/>
        <v>0</v>
      </c>
      <c r="S208" s="156">
        <f t="shared" si="158"/>
        <v>0</v>
      </c>
      <c r="U208" s="157">
        <f t="shared" si="164"/>
        <v>0</v>
      </c>
      <c r="W208" s="152"/>
      <c r="X208" s="152"/>
      <c r="Y208" s="152"/>
      <c r="Z208" s="152"/>
      <c r="AA208" s="152"/>
      <c r="AB208" s="152"/>
      <c r="AC208" s="347"/>
      <c r="AD208" s="152"/>
      <c r="AE208" s="152"/>
      <c r="AF208" s="152"/>
      <c r="AG208" s="152"/>
      <c r="AH208" s="152"/>
      <c r="AI208" s="152"/>
      <c r="AJ208" s="347"/>
      <c r="AK208" s="152"/>
      <c r="AL208" s="152"/>
      <c r="AM208" s="295"/>
      <c r="AN208" s="228"/>
      <c r="AO208" s="228"/>
      <c r="AP208" s="228"/>
      <c r="AQ208" s="228"/>
      <c r="AR208" s="228"/>
      <c r="AS208" s="348"/>
      <c r="AT208" s="264">
        <f t="shared" si="147"/>
        <v>0</v>
      </c>
      <c r="AU208" s="259"/>
      <c r="AV208" s="265">
        <f t="shared" si="161"/>
        <v>0</v>
      </c>
      <c r="AX208" s="265">
        <f t="shared" si="165"/>
        <v>0</v>
      </c>
      <c r="AZ208" s="492">
        <f t="shared" si="162"/>
        <v>0</v>
      </c>
      <c r="BB208" s="492">
        <f t="shared" si="163"/>
        <v>0</v>
      </c>
      <c r="BD208" s="265">
        <f t="shared" si="166"/>
        <v>0</v>
      </c>
      <c r="BE208" s="105"/>
      <c r="BF208" s="105"/>
      <c r="BG208" s="105"/>
      <c r="BH208" s="105"/>
      <c r="BI208" s="105"/>
      <c r="BJ208" s="105"/>
    </row>
    <row r="209" spans="2:62" ht="20.100000000000001" hidden="1" customHeight="1" outlineLevel="1">
      <c r="B209" s="100"/>
      <c r="C209" s="908"/>
      <c r="D209" s="909"/>
      <c r="E209" s="909"/>
      <c r="F209" s="910"/>
      <c r="G209" s="890"/>
      <c r="H209" s="891"/>
      <c r="I209" s="152"/>
      <c r="J209" s="152"/>
      <c r="K209" s="152"/>
      <c r="L209" s="152"/>
      <c r="M209" s="152"/>
      <c r="N209" s="152"/>
      <c r="O209" s="152"/>
      <c r="P209" s="153"/>
      <c r="Q209" s="153"/>
      <c r="R209" s="156">
        <f t="shared" si="157"/>
        <v>0</v>
      </c>
      <c r="S209" s="156">
        <f t="shared" si="158"/>
        <v>0</v>
      </c>
      <c r="U209" s="157">
        <f t="shared" si="164"/>
        <v>0</v>
      </c>
      <c r="W209" s="152"/>
      <c r="X209" s="152"/>
      <c r="Y209" s="152"/>
      <c r="Z209" s="152"/>
      <c r="AA209" s="152"/>
      <c r="AB209" s="152"/>
      <c r="AC209" s="347"/>
      <c r="AD209" s="152"/>
      <c r="AE209" s="152"/>
      <c r="AF209" s="152"/>
      <c r="AG209" s="152"/>
      <c r="AH209" s="152"/>
      <c r="AI209" s="152"/>
      <c r="AJ209" s="347"/>
      <c r="AK209" s="152"/>
      <c r="AL209" s="152"/>
      <c r="AM209" s="295"/>
      <c r="AN209" s="228"/>
      <c r="AO209" s="228"/>
      <c r="AP209" s="228"/>
      <c r="AQ209" s="228"/>
      <c r="AR209" s="228"/>
      <c r="AS209" s="348"/>
      <c r="AT209" s="264">
        <f t="shared" si="147"/>
        <v>0</v>
      </c>
      <c r="AU209" s="259"/>
      <c r="AV209" s="265">
        <f t="shared" si="161"/>
        <v>0</v>
      </c>
      <c r="AX209" s="265">
        <f t="shared" si="165"/>
        <v>0</v>
      </c>
      <c r="AZ209" s="492">
        <f t="shared" si="162"/>
        <v>0</v>
      </c>
      <c r="BB209" s="492">
        <f t="shared" si="163"/>
        <v>0</v>
      </c>
      <c r="BD209" s="265">
        <f t="shared" si="166"/>
        <v>0</v>
      </c>
      <c r="BE209" s="105"/>
      <c r="BF209" s="105"/>
      <c r="BG209" s="105"/>
      <c r="BH209" s="105"/>
      <c r="BI209" s="105"/>
      <c r="BJ209" s="105"/>
    </row>
    <row r="210" spans="2:62" ht="20.100000000000001" hidden="1" customHeight="1" outlineLevel="1">
      <c r="B210" s="100"/>
      <c r="C210" s="908"/>
      <c r="D210" s="909"/>
      <c r="E210" s="909"/>
      <c r="F210" s="910"/>
      <c r="G210" s="890"/>
      <c r="H210" s="891"/>
      <c r="I210" s="152"/>
      <c r="J210" s="152"/>
      <c r="K210" s="152"/>
      <c r="L210" s="152"/>
      <c r="M210" s="152"/>
      <c r="N210" s="152"/>
      <c r="O210" s="152"/>
      <c r="P210" s="153"/>
      <c r="Q210" s="153"/>
      <c r="R210" s="156">
        <f t="shared" si="157"/>
        <v>0</v>
      </c>
      <c r="S210" s="156">
        <f t="shared" si="158"/>
        <v>0</v>
      </c>
      <c r="U210" s="157">
        <f t="shared" si="164"/>
        <v>0</v>
      </c>
      <c r="W210" s="152"/>
      <c r="X210" s="152"/>
      <c r="Y210" s="152"/>
      <c r="Z210" s="152"/>
      <c r="AA210" s="152"/>
      <c r="AB210" s="152"/>
      <c r="AC210" s="347"/>
      <c r="AD210" s="152"/>
      <c r="AE210" s="152"/>
      <c r="AF210" s="152"/>
      <c r="AG210" s="152"/>
      <c r="AH210" s="152"/>
      <c r="AI210" s="152"/>
      <c r="AJ210" s="347"/>
      <c r="AK210" s="152"/>
      <c r="AL210" s="152"/>
      <c r="AM210" s="295"/>
      <c r="AN210" s="228"/>
      <c r="AO210" s="228"/>
      <c r="AP210" s="228"/>
      <c r="AQ210" s="228"/>
      <c r="AR210" s="228"/>
      <c r="AS210" s="348"/>
      <c r="AT210" s="264">
        <f t="shared" si="147"/>
        <v>0</v>
      </c>
      <c r="AU210" s="259"/>
      <c r="AV210" s="265">
        <f t="shared" si="161"/>
        <v>0</v>
      </c>
      <c r="AX210" s="265">
        <f t="shared" si="165"/>
        <v>0</v>
      </c>
      <c r="AZ210" s="492">
        <f t="shared" si="162"/>
        <v>0</v>
      </c>
      <c r="BB210" s="492">
        <f t="shared" si="163"/>
        <v>0</v>
      </c>
      <c r="BD210" s="265">
        <f t="shared" si="166"/>
        <v>0</v>
      </c>
      <c r="BE210" s="105"/>
      <c r="BF210" s="105"/>
      <c r="BG210" s="105"/>
      <c r="BH210" s="105"/>
      <c r="BI210" s="105"/>
      <c r="BJ210" s="105"/>
    </row>
    <row r="211" spans="2:62" ht="20.100000000000001" hidden="1" customHeight="1" outlineLevel="1">
      <c r="B211" s="100"/>
      <c r="C211" s="908"/>
      <c r="D211" s="909"/>
      <c r="E211" s="909"/>
      <c r="F211" s="910"/>
      <c r="G211" s="890"/>
      <c r="H211" s="891"/>
      <c r="I211" s="152"/>
      <c r="J211" s="152"/>
      <c r="K211" s="152"/>
      <c r="L211" s="152"/>
      <c r="M211" s="152"/>
      <c r="N211" s="152"/>
      <c r="O211" s="152"/>
      <c r="P211" s="153"/>
      <c r="Q211" s="153"/>
      <c r="R211" s="156">
        <f t="shared" si="157"/>
        <v>0</v>
      </c>
      <c r="S211" s="156">
        <f t="shared" si="158"/>
        <v>0</v>
      </c>
      <c r="U211" s="157">
        <f t="shared" si="164"/>
        <v>0</v>
      </c>
      <c r="W211" s="152"/>
      <c r="X211" s="152"/>
      <c r="Y211" s="152"/>
      <c r="Z211" s="152"/>
      <c r="AA211" s="152"/>
      <c r="AB211" s="152"/>
      <c r="AC211" s="347"/>
      <c r="AD211" s="152"/>
      <c r="AE211" s="152"/>
      <c r="AF211" s="152"/>
      <c r="AG211" s="152"/>
      <c r="AH211" s="152"/>
      <c r="AI211" s="152"/>
      <c r="AJ211" s="347"/>
      <c r="AK211" s="152"/>
      <c r="AL211" s="152"/>
      <c r="AM211" s="295"/>
      <c r="AN211" s="228"/>
      <c r="AO211" s="228"/>
      <c r="AP211" s="228"/>
      <c r="AQ211" s="228"/>
      <c r="AR211" s="228"/>
      <c r="AS211" s="348"/>
      <c r="AT211" s="264">
        <f t="shared" si="147"/>
        <v>0</v>
      </c>
      <c r="AU211" s="259"/>
      <c r="AV211" s="265">
        <f t="shared" si="161"/>
        <v>0</v>
      </c>
      <c r="AX211" s="265">
        <f t="shared" si="165"/>
        <v>0</v>
      </c>
      <c r="AZ211" s="492">
        <f t="shared" si="162"/>
        <v>0</v>
      </c>
      <c r="BB211" s="492">
        <f t="shared" si="163"/>
        <v>0</v>
      </c>
      <c r="BD211" s="265">
        <f t="shared" si="166"/>
        <v>0</v>
      </c>
      <c r="BE211" s="105"/>
      <c r="BF211" s="105"/>
      <c r="BG211" s="105"/>
      <c r="BH211" s="105"/>
      <c r="BI211" s="105"/>
      <c r="BJ211" s="105"/>
    </row>
    <row r="212" spans="2:62" ht="20.100000000000001" hidden="1" customHeight="1" outlineLevel="1">
      <c r="B212" s="100"/>
      <c r="C212" s="908"/>
      <c r="D212" s="909"/>
      <c r="E212" s="909"/>
      <c r="F212" s="910"/>
      <c r="G212" s="890"/>
      <c r="H212" s="891"/>
      <c r="I212" s="152"/>
      <c r="J212" s="152"/>
      <c r="K212" s="152"/>
      <c r="L212" s="152"/>
      <c r="M212" s="152"/>
      <c r="N212" s="152"/>
      <c r="O212" s="152"/>
      <c r="P212" s="153"/>
      <c r="Q212" s="153"/>
      <c r="R212" s="156">
        <f t="shared" si="157"/>
        <v>0</v>
      </c>
      <c r="S212" s="156">
        <f t="shared" si="158"/>
        <v>0</v>
      </c>
      <c r="U212" s="157">
        <f t="shared" si="164"/>
        <v>0</v>
      </c>
      <c r="W212" s="152"/>
      <c r="X212" s="152"/>
      <c r="Y212" s="152"/>
      <c r="Z212" s="152"/>
      <c r="AA212" s="152"/>
      <c r="AB212" s="152"/>
      <c r="AC212" s="347"/>
      <c r="AD212" s="152"/>
      <c r="AE212" s="152"/>
      <c r="AF212" s="152"/>
      <c r="AG212" s="152"/>
      <c r="AH212" s="152"/>
      <c r="AI212" s="152"/>
      <c r="AJ212" s="347"/>
      <c r="AK212" s="152"/>
      <c r="AL212" s="152"/>
      <c r="AM212" s="295"/>
      <c r="AN212" s="228"/>
      <c r="AO212" s="228"/>
      <c r="AP212" s="228"/>
      <c r="AQ212" s="228"/>
      <c r="AR212" s="228"/>
      <c r="AS212" s="348"/>
      <c r="AT212" s="264">
        <f t="shared" si="147"/>
        <v>0</v>
      </c>
      <c r="AU212" s="259"/>
      <c r="AV212" s="265">
        <f t="shared" si="161"/>
        <v>0</v>
      </c>
      <c r="AX212" s="265">
        <f t="shared" si="165"/>
        <v>0</v>
      </c>
      <c r="AZ212" s="492">
        <f t="shared" si="162"/>
        <v>0</v>
      </c>
      <c r="BB212" s="492">
        <f t="shared" si="163"/>
        <v>0</v>
      </c>
      <c r="BD212" s="265">
        <f t="shared" si="166"/>
        <v>0</v>
      </c>
      <c r="BE212" s="105"/>
      <c r="BF212" s="105"/>
      <c r="BG212" s="105"/>
      <c r="BH212" s="105"/>
      <c r="BI212" s="105"/>
      <c r="BJ212" s="105"/>
    </row>
    <row r="213" spans="2:62" ht="20.100000000000001" hidden="1" customHeight="1" outlineLevel="1">
      <c r="B213" s="100"/>
      <c r="C213" s="908"/>
      <c r="D213" s="909"/>
      <c r="E213" s="909"/>
      <c r="F213" s="910"/>
      <c r="G213" s="890"/>
      <c r="H213" s="891"/>
      <c r="I213" s="152"/>
      <c r="J213" s="152"/>
      <c r="K213" s="152"/>
      <c r="L213" s="152"/>
      <c r="M213" s="152"/>
      <c r="N213" s="152"/>
      <c r="O213" s="152"/>
      <c r="P213" s="153"/>
      <c r="Q213" s="153"/>
      <c r="R213" s="156">
        <f t="shared" si="157"/>
        <v>0</v>
      </c>
      <c r="S213" s="156">
        <f t="shared" si="158"/>
        <v>0</v>
      </c>
      <c r="U213" s="157">
        <f t="shared" si="164"/>
        <v>0</v>
      </c>
      <c r="W213" s="152"/>
      <c r="X213" s="152"/>
      <c r="Y213" s="152"/>
      <c r="Z213" s="152"/>
      <c r="AA213" s="152"/>
      <c r="AB213" s="152"/>
      <c r="AC213" s="347"/>
      <c r="AD213" s="152"/>
      <c r="AE213" s="152"/>
      <c r="AF213" s="152"/>
      <c r="AG213" s="152"/>
      <c r="AH213" s="152"/>
      <c r="AI213" s="152"/>
      <c r="AJ213" s="347"/>
      <c r="AK213" s="152"/>
      <c r="AL213" s="152"/>
      <c r="AM213" s="295"/>
      <c r="AN213" s="228"/>
      <c r="AO213" s="228"/>
      <c r="AP213" s="228"/>
      <c r="AQ213" s="228"/>
      <c r="AR213" s="228"/>
      <c r="AS213" s="348"/>
      <c r="AT213" s="264">
        <f t="shared" si="147"/>
        <v>0</v>
      </c>
      <c r="AU213" s="259"/>
      <c r="AV213" s="265">
        <f t="shared" si="161"/>
        <v>0</v>
      </c>
      <c r="AX213" s="265">
        <f t="shared" si="165"/>
        <v>0</v>
      </c>
      <c r="AZ213" s="492">
        <f t="shared" si="162"/>
        <v>0</v>
      </c>
      <c r="BB213" s="492">
        <f t="shared" si="163"/>
        <v>0</v>
      </c>
      <c r="BD213" s="265">
        <f t="shared" si="166"/>
        <v>0</v>
      </c>
      <c r="BE213" s="105"/>
      <c r="BF213" s="105"/>
      <c r="BG213" s="105"/>
      <c r="BH213" s="105"/>
      <c r="BI213" s="105"/>
      <c r="BJ213" s="105"/>
    </row>
    <row r="214" spans="2:62" ht="20.100000000000001" hidden="1" customHeight="1" outlineLevel="1">
      <c r="B214" s="100"/>
      <c r="C214" s="908"/>
      <c r="D214" s="909"/>
      <c r="E214" s="909"/>
      <c r="F214" s="910"/>
      <c r="G214" s="890"/>
      <c r="H214" s="891"/>
      <c r="I214" s="152"/>
      <c r="J214" s="152"/>
      <c r="K214" s="152"/>
      <c r="L214" s="152"/>
      <c r="M214" s="152"/>
      <c r="N214" s="152"/>
      <c r="O214" s="152"/>
      <c r="P214" s="153"/>
      <c r="Q214" s="153"/>
      <c r="R214" s="156">
        <f t="shared" si="157"/>
        <v>0</v>
      </c>
      <c r="S214" s="156">
        <f t="shared" si="158"/>
        <v>0</v>
      </c>
      <c r="U214" s="157">
        <f t="shared" si="164"/>
        <v>0</v>
      </c>
      <c r="W214" s="152"/>
      <c r="X214" s="152"/>
      <c r="Y214" s="152"/>
      <c r="Z214" s="152"/>
      <c r="AA214" s="152"/>
      <c r="AB214" s="152"/>
      <c r="AC214" s="347"/>
      <c r="AD214" s="152"/>
      <c r="AE214" s="152"/>
      <c r="AF214" s="152"/>
      <c r="AG214" s="152"/>
      <c r="AH214" s="152"/>
      <c r="AI214" s="152"/>
      <c r="AJ214" s="347"/>
      <c r="AK214" s="152"/>
      <c r="AL214" s="152"/>
      <c r="AM214" s="295"/>
      <c r="AN214" s="228"/>
      <c r="AO214" s="228"/>
      <c r="AP214" s="228"/>
      <c r="AQ214" s="228"/>
      <c r="AR214" s="228"/>
      <c r="AS214" s="348"/>
      <c r="AT214" s="264">
        <f t="shared" si="147"/>
        <v>0</v>
      </c>
      <c r="AU214" s="259"/>
      <c r="AV214" s="265">
        <f t="shared" si="161"/>
        <v>0</v>
      </c>
      <c r="AX214" s="265">
        <f t="shared" si="165"/>
        <v>0</v>
      </c>
      <c r="AZ214" s="492">
        <f t="shared" si="162"/>
        <v>0</v>
      </c>
      <c r="BB214" s="492">
        <f t="shared" si="163"/>
        <v>0</v>
      </c>
      <c r="BD214" s="265">
        <f t="shared" si="166"/>
        <v>0</v>
      </c>
      <c r="BE214" s="105"/>
      <c r="BF214" s="105"/>
      <c r="BG214" s="105"/>
      <c r="BH214" s="105"/>
      <c r="BI214" s="105"/>
      <c r="BJ214" s="105"/>
    </row>
    <row r="215" spans="2:62" ht="9.9499999999999993" hidden="1" customHeight="1" outlineLevel="1">
      <c r="B215" s="101"/>
      <c r="C215" s="208"/>
      <c r="D215" s="208"/>
      <c r="E215" s="208"/>
      <c r="F215" s="208"/>
      <c r="G215" s="237"/>
      <c r="H215" s="207"/>
      <c r="I215" s="257"/>
      <c r="J215" s="257"/>
      <c r="K215" s="257"/>
      <c r="L215" s="257"/>
      <c r="M215" s="257"/>
      <c r="N215" s="257"/>
      <c r="O215" s="257"/>
      <c r="P215" s="256"/>
      <c r="Q215" s="102"/>
      <c r="R215" s="102"/>
      <c r="S215" s="102"/>
      <c r="U215" s="98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Z215" s="493"/>
      <c r="BE215" s="105"/>
      <c r="BF215" s="105"/>
      <c r="BG215" s="105"/>
      <c r="BH215" s="105"/>
      <c r="BI215" s="105"/>
      <c r="BJ215" s="105"/>
    </row>
    <row r="216" spans="2:62" ht="20.100000000000001" customHeight="1" collapsed="1">
      <c r="B216" s="151">
        <f>B199+1</f>
        <v>13</v>
      </c>
      <c r="C216" s="916"/>
      <c r="D216" s="917"/>
      <c r="E216" s="917"/>
      <c r="F216" s="918"/>
      <c r="G216" s="429"/>
      <c r="H216" s="206">
        <v>1</v>
      </c>
      <c r="I216" s="642">
        <f t="shared" ref="I216" si="167">$H216*SUM(I217:I231)</f>
        <v>0</v>
      </c>
      <c r="J216" s="643">
        <f t="shared" ref="J216:O216" si="168">$H216*SUM(J217:J231)</f>
        <v>0</v>
      </c>
      <c r="K216" s="644">
        <f t="shared" si="168"/>
        <v>0</v>
      </c>
      <c r="L216" s="645">
        <f t="shared" si="168"/>
        <v>0</v>
      </c>
      <c r="M216" s="645">
        <f t="shared" si="168"/>
        <v>0</v>
      </c>
      <c r="N216" s="644">
        <f t="shared" si="168"/>
        <v>0</v>
      </c>
      <c r="O216" s="642">
        <f t="shared" si="168"/>
        <v>0</v>
      </c>
      <c r="P216" s="209">
        <f t="shared" ref="P216:Q216" si="169">$H216*SUM(P217:P231)</f>
        <v>0</v>
      </c>
      <c r="Q216" s="210">
        <f t="shared" si="169"/>
        <v>0</v>
      </c>
      <c r="R216" s="136">
        <f t="shared" ref="R216:R231" si="170">P216*(1+Gewinn)*(1+SicherheitAngebot)</f>
        <v>0</v>
      </c>
      <c r="S216" s="137">
        <f t="shared" ref="S216:S231" si="171">Q216*(1+MGKZ)*(1+Gewinn)*(1+SicherheitAngebot)</f>
        <v>0</v>
      </c>
      <c r="U216" s="10">
        <f>I216*$I$7+J216*$J$7+K216*$K$7+L216*$L$7+M216*$M$7+N216*$N$7+O216*$O$7+R216+S216</f>
        <v>0</v>
      </c>
      <c r="W216" s="646">
        <f t="shared" ref="W216:AB216" si="172">$H216*SUM(W217:W231)</f>
        <v>0</v>
      </c>
      <c r="X216" s="647">
        <f t="shared" si="172"/>
        <v>0</v>
      </c>
      <c r="Y216" s="648">
        <f t="shared" si="172"/>
        <v>0</v>
      </c>
      <c r="Z216" s="649">
        <f t="shared" si="172"/>
        <v>0</v>
      </c>
      <c r="AA216" s="648">
        <f t="shared" si="172"/>
        <v>0</v>
      </c>
      <c r="AB216" s="646">
        <f t="shared" si="172"/>
        <v>0</v>
      </c>
      <c r="AC216" s="258"/>
      <c r="AD216" s="646">
        <f t="shared" ref="AD216:AM216" si="173">$H216*SUM(AD217:AD231)</f>
        <v>0</v>
      </c>
      <c r="AE216" s="647">
        <f t="shared" si="173"/>
        <v>0</v>
      </c>
      <c r="AF216" s="648">
        <f t="shared" si="173"/>
        <v>0</v>
      </c>
      <c r="AG216" s="649">
        <f t="shared" si="173"/>
        <v>0</v>
      </c>
      <c r="AH216" s="648">
        <f t="shared" si="173"/>
        <v>0</v>
      </c>
      <c r="AI216" s="646">
        <f t="shared" si="173"/>
        <v>0</v>
      </c>
      <c r="AJ216" s="258"/>
      <c r="AK216" s="653">
        <f t="shared" si="173"/>
        <v>0</v>
      </c>
      <c r="AL216" s="653">
        <f t="shared" si="173"/>
        <v>0</v>
      </c>
      <c r="AM216" s="653">
        <f t="shared" si="173"/>
        <v>0</v>
      </c>
      <c r="AN216" s="227">
        <f>$H216*SUM(AN217:AN231)*(1+Gewinn)*(1+SicherheitAngebot)</f>
        <v>0</v>
      </c>
      <c r="AO216" s="227">
        <f>$H216*SUM(AO217:AO231)*(1+Gewinn)*(1+SicherheitAngebot)</f>
        <v>0</v>
      </c>
      <c r="AP216" s="227">
        <f>$H216*SUM(AP217:AP231)*(1+Gewinn)*(1+SicherheitAngebot)</f>
        <v>0</v>
      </c>
      <c r="AQ216" s="227">
        <f>$H216*SUM(AQ217:AQ231)*(1+Gewinn)*(1+SicherheitAngebot)</f>
        <v>0</v>
      </c>
      <c r="AR216" s="227">
        <f>$H216*SUM(AR217:AR231)*(1+Gewinn)*(1+SicherheitAngebot)</f>
        <v>0</v>
      </c>
      <c r="AS216" s="262"/>
      <c r="AT216" s="263">
        <f t="shared" ref="AT216:AT279" si="174">((W216+AD216)*$W$7+(X216+AE216)*$X$7+(Y216+Z216+AF216+AG216)*$Z$7+(AA216+AH216)*$AA$7+(AB216+AI216)*$AB$7)*Zuschläge_IBN</f>
        <v>0</v>
      </c>
      <c r="AU216" s="259"/>
      <c r="AV216" s="491">
        <f>AK216*$AK$7+AL216*$AL$7+AM216*$AM$7+SUM(AN216:AR216)+AT216/Zuschläge_IBN+AT216</f>
        <v>0</v>
      </c>
      <c r="AX216" s="685">
        <f>U216+AV216</f>
        <v>0</v>
      </c>
      <c r="AZ216" s="490">
        <f>IF(H216&gt;0,U216/(1+SicherheitAngebot)*(1+Sicherheit),0)</f>
        <v>0</v>
      </c>
      <c r="BB216" s="490">
        <f>IF(H216&gt;0,AV216/(1+SicherheitAngebot)*(1+Sicherheit),0)</f>
        <v>0</v>
      </c>
      <c r="BD216" s="490">
        <f>AZ216+BB216</f>
        <v>0</v>
      </c>
      <c r="BE216" s="105"/>
      <c r="BF216" s="105"/>
      <c r="BG216" s="105"/>
      <c r="BH216" s="105"/>
      <c r="BI216" s="105"/>
      <c r="BJ216" s="105"/>
    </row>
    <row r="217" spans="2:62" ht="20.100000000000001" hidden="1" customHeight="1" outlineLevel="1">
      <c r="B217" s="99"/>
      <c r="C217" s="908"/>
      <c r="D217" s="909"/>
      <c r="E217" s="909"/>
      <c r="F217" s="910"/>
      <c r="G217" s="890"/>
      <c r="H217" s="901"/>
      <c r="I217" s="152"/>
      <c r="J217" s="152"/>
      <c r="K217" s="152"/>
      <c r="L217" s="152"/>
      <c r="M217" s="152"/>
      <c r="N217" s="152"/>
      <c r="O217" s="152"/>
      <c r="P217" s="153"/>
      <c r="Q217" s="153"/>
      <c r="R217" s="156">
        <f t="shared" si="170"/>
        <v>0</v>
      </c>
      <c r="S217" s="156">
        <f t="shared" si="171"/>
        <v>0</v>
      </c>
      <c r="U217" s="157">
        <f>I217*$I$7+J217*$J$7+K217*$K$7+L217*$L$7+M217*$M$7+N217*$N$7+O217*$O$7+R217+S217</f>
        <v>0</v>
      </c>
      <c r="W217" s="152"/>
      <c r="X217" s="152"/>
      <c r="Y217" s="152"/>
      <c r="Z217" s="152"/>
      <c r="AA217" s="152"/>
      <c r="AB217" s="152"/>
      <c r="AC217" s="347"/>
      <c r="AD217" s="152"/>
      <c r="AE217" s="152"/>
      <c r="AF217" s="152"/>
      <c r="AG217" s="152"/>
      <c r="AH217" s="152"/>
      <c r="AI217" s="152"/>
      <c r="AJ217" s="347"/>
      <c r="AK217" s="152"/>
      <c r="AL217" s="152"/>
      <c r="AM217" s="295"/>
      <c r="AN217" s="228"/>
      <c r="AO217" s="228"/>
      <c r="AP217" s="228"/>
      <c r="AQ217" s="228"/>
      <c r="AR217" s="228"/>
      <c r="AS217" s="348"/>
      <c r="AT217" s="264">
        <f t="shared" si="174"/>
        <v>0</v>
      </c>
      <c r="AU217" s="259"/>
      <c r="AV217" s="265">
        <f t="shared" ref="AV217:AV231" si="175">AK217*$AK$7+AL217*$AL$7+AM217*$AM$7+SUM(AN217:AR217)*(1+Gewinn)*(1+SicherheitAngebot)+AT217/Zuschläge_IBN+AT217</f>
        <v>0</v>
      </c>
      <c r="AX217" s="265">
        <f>U217+AV217</f>
        <v>0</v>
      </c>
      <c r="AZ217" s="492">
        <f t="shared" ref="AZ217:AZ231" si="176">U217/(1+SicherheitAngebot)*(1+Sicherheit)</f>
        <v>0</v>
      </c>
      <c r="BB217" s="492">
        <f t="shared" ref="BB217:BB231" si="177">AV217/(1+SicherheitAngebot)*(1+Sicherheit)</f>
        <v>0</v>
      </c>
      <c r="BD217" s="265">
        <f>AZ217+BB217</f>
        <v>0</v>
      </c>
      <c r="BE217" s="105"/>
      <c r="BF217" s="105"/>
      <c r="BG217" s="105"/>
      <c r="BH217" s="105"/>
      <c r="BI217" s="105"/>
      <c r="BJ217" s="105"/>
    </row>
    <row r="218" spans="2:62" ht="20.100000000000001" hidden="1" customHeight="1" outlineLevel="1">
      <c r="B218" s="100"/>
      <c r="C218" s="908"/>
      <c r="D218" s="909"/>
      <c r="E218" s="909"/>
      <c r="F218" s="910"/>
      <c r="G218" s="890"/>
      <c r="H218" s="891"/>
      <c r="I218" s="152"/>
      <c r="J218" s="152"/>
      <c r="K218" s="152"/>
      <c r="L218" s="152"/>
      <c r="M218" s="152"/>
      <c r="N218" s="152"/>
      <c r="O218" s="152"/>
      <c r="P218" s="153"/>
      <c r="Q218" s="153"/>
      <c r="R218" s="156">
        <f t="shared" si="170"/>
        <v>0</v>
      </c>
      <c r="S218" s="156">
        <f t="shared" si="171"/>
        <v>0</v>
      </c>
      <c r="U218" s="157">
        <f t="shared" ref="U218:U231" si="178">I218*$I$7+J218*$J$7+K218*$K$7+L218*$L$7+M218*$M$7+N218*$N$7+O218*$O$7+R218+S218</f>
        <v>0</v>
      </c>
      <c r="W218" s="152"/>
      <c r="X218" s="152"/>
      <c r="Y218" s="152"/>
      <c r="Z218" s="152"/>
      <c r="AA218" s="152"/>
      <c r="AB218" s="152"/>
      <c r="AC218" s="347"/>
      <c r="AD218" s="152"/>
      <c r="AE218" s="152"/>
      <c r="AF218" s="152"/>
      <c r="AG218" s="152"/>
      <c r="AH218" s="152"/>
      <c r="AI218" s="152"/>
      <c r="AJ218" s="347"/>
      <c r="AK218" s="152"/>
      <c r="AL218" s="152"/>
      <c r="AM218" s="295"/>
      <c r="AN218" s="228"/>
      <c r="AO218" s="228"/>
      <c r="AP218" s="228"/>
      <c r="AQ218" s="228"/>
      <c r="AR218" s="228"/>
      <c r="AS218" s="348"/>
      <c r="AT218" s="264">
        <f t="shared" si="174"/>
        <v>0</v>
      </c>
      <c r="AU218" s="259"/>
      <c r="AV218" s="265">
        <f t="shared" si="175"/>
        <v>0</v>
      </c>
      <c r="AX218" s="265">
        <f t="shared" ref="AX218:AX231" si="179">U218+AV218</f>
        <v>0</v>
      </c>
      <c r="AZ218" s="492">
        <f t="shared" si="176"/>
        <v>0</v>
      </c>
      <c r="BB218" s="492">
        <f t="shared" si="177"/>
        <v>0</v>
      </c>
      <c r="BD218" s="265">
        <f t="shared" ref="BD218:BD231" si="180">AZ218+BB218</f>
        <v>0</v>
      </c>
      <c r="BE218" s="105"/>
      <c r="BF218" s="105"/>
      <c r="BG218" s="105"/>
      <c r="BH218" s="105"/>
      <c r="BI218" s="105"/>
      <c r="BJ218" s="105"/>
    </row>
    <row r="219" spans="2:62" ht="20.100000000000001" hidden="1" customHeight="1" outlineLevel="1">
      <c r="B219" s="100"/>
      <c r="C219" s="908"/>
      <c r="D219" s="909"/>
      <c r="E219" s="909"/>
      <c r="F219" s="910"/>
      <c r="G219" s="890"/>
      <c r="H219" s="891"/>
      <c r="I219" s="152"/>
      <c r="J219" s="152"/>
      <c r="K219" s="152"/>
      <c r="L219" s="152"/>
      <c r="M219" s="152"/>
      <c r="N219" s="152"/>
      <c r="O219" s="152"/>
      <c r="P219" s="153"/>
      <c r="Q219" s="153"/>
      <c r="R219" s="156">
        <f t="shared" si="170"/>
        <v>0</v>
      </c>
      <c r="S219" s="156">
        <f t="shared" si="171"/>
        <v>0</v>
      </c>
      <c r="U219" s="157">
        <f t="shared" si="178"/>
        <v>0</v>
      </c>
      <c r="W219" s="152"/>
      <c r="X219" s="152"/>
      <c r="Y219" s="152"/>
      <c r="Z219" s="152"/>
      <c r="AA219" s="152"/>
      <c r="AB219" s="152"/>
      <c r="AC219" s="347"/>
      <c r="AD219" s="152"/>
      <c r="AE219" s="152"/>
      <c r="AF219" s="152"/>
      <c r="AG219" s="152"/>
      <c r="AH219" s="152"/>
      <c r="AI219" s="152"/>
      <c r="AJ219" s="347"/>
      <c r="AK219" s="152"/>
      <c r="AL219" s="152"/>
      <c r="AM219" s="295"/>
      <c r="AN219" s="228"/>
      <c r="AO219" s="228"/>
      <c r="AP219" s="228"/>
      <c r="AQ219" s="228"/>
      <c r="AR219" s="228"/>
      <c r="AS219" s="348"/>
      <c r="AT219" s="264">
        <f t="shared" si="174"/>
        <v>0</v>
      </c>
      <c r="AU219" s="259"/>
      <c r="AV219" s="265">
        <f t="shared" si="175"/>
        <v>0</v>
      </c>
      <c r="AX219" s="265">
        <f t="shared" si="179"/>
        <v>0</v>
      </c>
      <c r="AZ219" s="492">
        <f t="shared" si="176"/>
        <v>0</v>
      </c>
      <c r="BB219" s="492">
        <f t="shared" si="177"/>
        <v>0</v>
      </c>
      <c r="BD219" s="265">
        <f t="shared" si="180"/>
        <v>0</v>
      </c>
      <c r="BE219" s="105"/>
      <c r="BF219" s="105"/>
      <c r="BG219" s="105"/>
      <c r="BH219" s="105"/>
      <c r="BI219" s="105"/>
      <c r="BJ219" s="105"/>
    </row>
    <row r="220" spans="2:62" ht="20.100000000000001" hidden="1" customHeight="1" outlineLevel="1">
      <c r="B220" s="100"/>
      <c r="C220" s="908"/>
      <c r="D220" s="909"/>
      <c r="E220" s="909"/>
      <c r="F220" s="910"/>
      <c r="G220" s="890"/>
      <c r="H220" s="891"/>
      <c r="I220" s="152"/>
      <c r="J220" s="152"/>
      <c r="K220" s="152"/>
      <c r="L220" s="152"/>
      <c r="M220" s="152"/>
      <c r="N220" s="152"/>
      <c r="O220" s="152"/>
      <c r="P220" s="153"/>
      <c r="Q220" s="153"/>
      <c r="R220" s="156">
        <f t="shared" si="170"/>
        <v>0</v>
      </c>
      <c r="S220" s="156">
        <f t="shared" si="171"/>
        <v>0</v>
      </c>
      <c r="U220" s="157">
        <f t="shared" si="178"/>
        <v>0</v>
      </c>
      <c r="W220" s="152"/>
      <c r="X220" s="152"/>
      <c r="Y220" s="152"/>
      <c r="Z220" s="152"/>
      <c r="AA220" s="152"/>
      <c r="AB220" s="152"/>
      <c r="AC220" s="347"/>
      <c r="AD220" s="152"/>
      <c r="AE220" s="152"/>
      <c r="AF220" s="152"/>
      <c r="AG220" s="152"/>
      <c r="AH220" s="152"/>
      <c r="AI220" s="152"/>
      <c r="AJ220" s="347"/>
      <c r="AK220" s="152"/>
      <c r="AL220" s="152"/>
      <c r="AM220" s="295"/>
      <c r="AN220" s="228"/>
      <c r="AO220" s="228"/>
      <c r="AP220" s="228"/>
      <c r="AQ220" s="228"/>
      <c r="AR220" s="228"/>
      <c r="AS220" s="348"/>
      <c r="AT220" s="264">
        <f t="shared" si="174"/>
        <v>0</v>
      </c>
      <c r="AU220" s="259"/>
      <c r="AV220" s="265">
        <f t="shared" si="175"/>
        <v>0</v>
      </c>
      <c r="AX220" s="265">
        <f t="shared" si="179"/>
        <v>0</v>
      </c>
      <c r="AZ220" s="492">
        <f t="shared" si="176"/>
        <v>0</v>
      </c>
      <c r="BB220" s="492">
        <f t="shared" si="177"/>
        <v>0</v>
      </c>
      <c r="BD220" s="265">
        <f t="shared" si="180"/>
        <v>0</v>
      </c>
      <c r="BE220" s="105"/>
      <c r="BF220" s="105"/>
      <c r="BG220" s="105"/>
      <c r="BH220" s="105"/>
      <c r="BI220" s="105"/>
      <c r="BJ220" s="105"/>
    </row>
    <row r="221" spans="2:62" ht="20.100000000000001" hidden="1" customHeight="1" outlineLevel="1">
      <c r="B221" s="100"/>
      <c r="C221" s="908"/>
      <c r="D221" s="909"/>
      <c r="E221" s="909"/>
      <c r="F221" s="910"/>
      <c r="G221" s="890"/>
      <c r="H221" s="891"/>
      <c r="I221" s="152"/>
      <c r="J221" s="152"/>
      <c r="K221" s="152"/>
      <c r="L221" s="152"/>
      <c r="M221" s="152"/>
      <c r="N221" s="152"/>
      <c r="O221" s="152"/>
      <c r="P221" s="153"/>
      <c r="Q221" s="153"/>
      <c r="R221" s="156">
        <f t="shared" si="170"/>
        <v>0</v>
      </c>
      <c r="S221" s="156">
        <f t="shared" si="171"/>
        <v>0</v>
      </c>
      <c r="U221" s="157">
        <f t="shared" si="178"/>
        <v>0</v>
      </c>
      <c r="W221" s="152"/>
      <c r="X221" s="152"/>
      <c r="Y221" s="152"/>
      <c r="Z221" s="152"/>
      <c r="AA221" s="152"/>
      <c r="AB221" s="152"/>
      <c r="AC221" s="347"/>
      <c r="AD221" s="152"/>
      <c r="AE221" s="152"/>
      <c r="AF221" s="152"/>
      <c r="AG221" s="152"/>
      <c r="AH221" s="152"/>
      <c r="AI221" s="152"/>
      <c r="AJ221" s="347"/>
      <c r="AK221" s="152"/>
      <c r="AL221" s="152"/>
      <c r="AM221" s="295"/>
      <c r="AN221" s="228"/>
      <c r="AO221" s="228"/>
      <c r="AP221" s="228"/>
      <c r="AQ221" s="228"/>
      <c r="AR221" s="228"/>
      <c r="AS221" s="348"/>
      <c r="AT221" s="264">
        <f t="shared" si="174"/>
        <v>0</v>
      </c>
      <c r="AU221" s="259"/>
      <c r="AV221" s="265">
        <f t="shared" si="175"/>
        <v>0</v>
      </c>
      <c r="AX221" s="265">
        <f t="shared" si="179"/>
        <v>0</v>
      </c>
      <c r="AZ221" s="492">
        <f t="shared" si="176"/>
        <v>0</v>
      </c>
      <c r="BB221" s="492">
        <f t="shared" si="177"/>
        <v>0</v>
      </c>
      <c r="BD221" s="265">
        <f t="shared" si="180"/>
        <v>0</v>
      </c>
      <c r="BE221" s="105"/>
      <c r="BF221" s="105"/>
      <c r="BG221" s="105"/>
      <c r="BH221" s="105"/>
      <c r="BI221" s="105"/>
      <c r="BJ221" s="105"/>
    </row>
    <row r="222" spans="2:62" ht="20.100000000000001" hidden="1" customHeight="1" outlineLevel="1">
      <c r="B222" s="100"/>
      <c r="C222" s="908"/>
      <c r="D222" s="909"/>
      <c r="E222" s="909"/>
      <c r="F222" s="910"/>
      <c r="G222" s="890"/>
      <c r="H222" s="891"/>
      <c r="I222" s="152"/>
      <c r="J222" s="152"/>
      <c r="K222" s="152"/>
      <c r="L222" s="152"/>
      <c r="M222" s="152"/>
      <c r="N222" s="152"/>
      <c r="O222" s="152"/>
      <c r="P222" s="153"/>
      <c r="Q222" s="153"/>
      <c r="R222" s="156">
        <f t="shared" si="170"/>
        <v>0</v>
      </c>
      <c r="S222" s="156">
        <f t="shared" si="171"/>
        <v>0</v>
      </c>
      <c r="U222" s="157">
        <f t="shared" si="178"/>
        <v>0</v>
      </c>
      <c r="W222" s="152"/>
      <c r="X222" s="152"/>
      <c r="Y222" s="152"/>
      <c r="Z222" s="152"/>
      <c r="AA222" s="152"/>
      <c r="AB222" s="152"/>
      <c r="AC222" s="347"/>
      <c r="AD222" s="152"/>
      <c r="AE222" s="152"/>
      <c r="AF222" s="152"/>
      <c r="AG222" s="152"/>
      <c r="AH222" s="152"/>
      <c r="AI222" s="152"/>
      <c r="AJ222" s="347"/>
      <c r="AK222" s="152"/>
      <c r="AL222" s="152"/>
      <c r="AM222" s="295"/>
      <c r="AN222" s="228"/>
      <c r="AO222" s="228"/>
      <c r="AP222" s="228"/>
      <c r="AQ222" s="228"/>
      <c r="AR222" s="228"/>
      <c r="AS222" s="348"/>
      <c r="AT222" s="264">
        <f t="shared" si="174"/>
        <v>0</v>
      </c>
      <c r="AU222" s="259"/>
      <c r="AV222" s="265">
        <f t="shared" si="175"/>
        <v>0</v>
      </c>
      <c r="AX222" s="265">
        <f t="shared" si="179"/>
        <v>0</v>
      </c>
      <c r="AZ222" s="492">
        <f t="shared" si="176"/>
        <v>0</v>
      </c>
      <c r="BB222" s="492">
        <f t="shared" si="177"/>
        <v>0</v>
      </c>
      <c r="BD222" s="265">
        <f t="shared" si="180"/>
        <v>0</v>
      </c>
      <c r="BE222" s="105"/>
      <c r="BF222" s="105"/>
      <c r="BG222" s="105"/>
      <c r="BH222" s="105"/>
      <c r="BI222" s="105"/>
      <c r="BJ222" s="105"/>
    </row>
    <row r="223" spans="2:62" ht="20.100000000000001" hidden="1" customHeight="1" outlineLevel="1">
      <c r="B223" s="100"/>
      <c r="C223" s="908"/>
      <c r="D223" s="909"/>
      <c r="E223" s="909"/>
      <c r="F223" s="910"/>
      <c r="G223" s="890"/>
      <c r="H223" s="891"/>
      <c r="I223" s="152"/>
      <c r="J223" s="152"/>
      <c r="K223" s="152"/>
      <c r="L223" s="152"/>
      <c r="M223" s="152"/>
      <c r="N223" s="152"/>
      <c r="O223" s="152"/>
      <c r="P223" s="153"/>
      <c r="Q223" s="153"/>
      <c r="R223" s="156">
        <f t="shared" si="170"/>
        <v>0</v>
      </c>
      <c r="S223" s="156">
        <f t="shared" si="171"/>
        <v>0</v>
      </c>
      <c r="U223" s="157">
        <f t="shared" si="178"/>
        <v>0</v>
      </c>
      <c r="W223" s="152"/>
      <c r="X223" s="152"/>
      <c r="Y223" s="152"/>
      <c r="Z223" s="152"/>
      <c r="AA223" s="152"/>
      <c r="AB223" s="152"/>
      <c r="AC223" s="347"/>
      <c r="AD223" s="152"/>
      <c r="AE223" s="152"/>
      <c r="AF223" s="152"/>
      <c r="AG223" s="152"/>
      <c r="AH223" s="152"/>
      <c r="AI223" s="152"/>
      <c r="AJ223" s="347"/>
      <c r="AK223" s="152"/>
      <c r="AL223" s="152"/>
      <c r="AM223" s="295"/>
      <c r="AN223" s="228"/>
      <c r="AO223" s="228"/>
      <c r="AP223" s="228"/>
      <c r="AQ223" s="228"/>
      <c r="AR223" s="228"/>
      <c r="AS223" s="348"/>
      <c r="AT223" s="264">
        <f t="shared" si="174"/>
        <v>0</v>
      </c>
      <c r="AU223" s="259"/>
      <c r="AV223" s="265">
        <f t="shared" si="175"/>
        <v>0</v>
      </c>
      <c r="AX223" s="265">
        <f t="shared" si="179"/>
        <v>0</v>
      </c>
      <c r="AZ223" s="492">
        <f t="shared" si="176"/>
        <v>0</v>
      </c>
      <c r="BB223" s="492">
        <f t="shared" si="177"/>
        <v>0</v>
      </c>
      <c r="BD223" s="265">
        <f t="shared" si="180"/>
        <v>0</v>
      </c>
      <c r="BE223" s="105"/>
      <c r="BF223" s="105"/>
      <c r="BG223" s="105"/>
      <c r="BH223" s="105"/>
      <c r="BI223" s="105"/>
      <c r="BJ223" s="105"/>
    </row>
    <row r="224" spans="2:62" ht="20.100000000000001" hidden="1" customHeight="1" outlineLevel="1">
      <c r="B224" s="100"/>
      <c r="C224" s="908"/>
      <c r="D224" s="909"/>
      <c r="E224" s="909"/>
      <c r="F224" s="910"/>
      <c r="G224" s="890"/>
      <c r="H224" s="891"/>
      <c r="I224" s="152"/>
      <c r="J224" s="152"/>
      <c r="K224" s="152"/>
      <c r="L224" s="152"/>
      <c r="M224" s="152"/>
      <c r="N224" s="152"/>
      <c r="O224" s="152"/>
      <c r="P224" s="153"/>
      <c r="Q224" s="153"/>
      <c r="R224" s="156">
        <f t="shared" si="170"/>
        <v>0</v>
      </c>
      <c r="S224" s="156">
        <f t="shared" si="171"/>
        <v>0</v>
      </c>
      <c r="U224" s="157">
        <f t="shared" si="178"/>
        <v>0</v>
      </c>
      <c r="W224" s="152"/>
      <c r="X224" s="152"/>
      <c r="Y224" s="152"/>
      <c r="Z224" s="152"/>
      <c r="AA224" s="152"/>
      <c r="AB224" s="152"/>
      <c r="AC224" s="347"/>
      <c r="AD224" s="152"/>
      <c r="AE224" s="152"/>
      <c r="AF224" s="152"/>
      <c r="AG224" s="152"/>
      <c r="AH224" s="152"/>
      <c r="AI224" s="152"/>
      <c r="AJ224" s="347"/>
      <c r="AK224" s="152"/>
      <c r="AL224" s="152"/>
      <c r="AM224" s="295"/>
      <c r="AN224" s="228"/>
      <c r="AO224" s="228"/>
      <c r="AP224" s="228"/>
      <c r="AQ224" s="228"/>
      <c r="AR224" s="228"/>
      <c r="AS224" s="348"/>
      <c r="AT224" s="264">
        <f t="shared" si="174"/>
        <v>0</v>
      </c>
      <c r="AU224" s="259"/>
      <c r="AV224" s="265">
        <f t="shared" si="175"/>
        <v>0</v>
      </c>
      <c r="AX224" s="265">
        <f t="shared" si="179"/>
        <v>0</v>
      </c>
      <c r="AZ224" s="492">
        <f t="shared" si="176"/>
        <v>0</v>
      </c>
      <c r="BB224" s="492">
        <f t="shared" si="177"/>
        <v>0</v>
      </c>
      <c r="BD224" s="265">
        <f t="shared" si="180"/>
        <v>0</v>
      </c>
      <c r="BE224" s="105"/>
      <c r="BF224" s="105"/>
      <c r="BG224" s="105"/>
      <c r="BH224" s="105"/>
      <c r="BI224" s="105"/>
      <c r="BJ224" s="105"/>
    </row>
    <row r="225" spans="2:62" ht="20.100000000000001" hidden="1" customHeight="1" outlineLevel="1">
      <c r="B225" s="100"/>
      <c r="C225" s="908"/>
      <c r="D225" s="909"/>
      <c r="E225" s="909"/>
      <c r="F225" s="910"/>
      <c r="G225" s="890"/>
      <c r="H225" s="891"/>
      <c r="I225" s="152"/>
      <c r="J225" s="152"/>
      <c r="K225" s="152"/>
      <c r="L225" s="152"/>
      <c r="M225" s="152"/>
      <c r="N225" s="152"/>
      <c r="O225" s="152"/>
      <c r="P225" s="153"/>
      <c r="Q225" s="153"/>
      <c r="R225" s="156">
        <f t="shared" si="170"/>
        <v>0</v>
      </c>
      <c r="S225" s="156">
        <f t="shared" si="171"/>
        <v>0</v>
      </c>
      <c r="U225" s="157">
        <f t="shared" si="178"/>
        <v>0</v>
      </c>
      <c r="W225" s="152"/>
      <c r="X225" s="152"/>
      <c r="Y225" s="152"/>
      <c r="Z225" s="152"/>
      <c r="AA225" s="152"/>
      <c r="AB225" s="152"/>
      <c r="AC225" s="347"/>
      <c r="AD225" s="152"/>
      <c r="AE225" s="152"/>
      <c r="AF225" s="152"/>
      <c r="AG225" s="152"/>
      <c r="AH225" s="152"/>
      <c r="AI225" s="152"/>
      <c r="AJ225" s="347"/>
      <c r="AK225" s="152"/>
      <c r="AL225" s="152"/>
      <c r="AM225" s="295"/>
      <c r="AN225" s="228"/>
      <c r="AO225" s="228"/>
      <c r="AP225" s="228"/>
      <c r="AQ225" s="228"/>
      <c r="AR225" s="228"/>
      <c r="AS225" s="348"/>
      <c r="AT225" s="264">
        <f t="shared" si="174"/>
        <v>0</v>
      </c>
      <c r="AU225" s="259"/>
      <c r="AV225" s="265">
        <f t="shared" si="175"/>
        <v>0</v>
      </c>
      <c r="AX225" s="265">
        <f t="shared" si="179"/>
        <v>0</v>
      </c>
      <c r="AZ225" s="492">
        <f t="shared" si="176"/>
        <v>0</v>
      </c>
      <c r="BB225" s="492">
        <f t="shared" si="177"/>
        <v>0</v>
      </c>
      <c r="BD225" s="265">
        <f t="shared" si="180"/>
        <v>0</v>
      </c>
      <c r="BE225" s="105"/>
      <c r="BF225" s="105"/>
      <c r="BG225" s="105"/>
      <c r="BH225" s="105"/>
      <c r="BI225" s="105"/>
      <c r="BJ225" s="105"/>
    </row>
    <row r="226" spans="2:62" ht="20.100000000000001" hidden="1" customHeight="1" outlineLevel="1">
      <c r="B226" s="100"/>
      <c r="C226" s="908"/>
      <c r="D226" s="909"/>
      <c r="E226" s="909"/>
      <c r="F226" s="910"/>
      <c r="G226" s="890"/>
      <c r="H226" s="891"/>
      <c r="I226" s="152"/>
      <c r="J226" s="152"/>
      <c r="K226" s="152"/>
      <c r="L226" s="152"/>
      <c r="M226" s="152"/>
      <c r="N226" s="152"/>
      <c r="O226" s="152"/>
      <c r="P226" s="153"/>
      <c r="Q226" s="153"/>
      <c r="R226" s="156">
        <f t="shared" si="170"/>
        <v>0</v>
      </c>
      <c r="S226" s="156">
        <f t="shared" si="171"/>
        <v>0</v>
      </c>
      <c r="U226" s="157">
        <f t="shared" si="178"/>
        <v>0</v>
      </c>
      <c r="W226" s="152"/>
      <c r="X226" s="152"/>
      <c r="Y226" s="152"/>
      <c r="Z226" s="152"/>
      <c r="AA226" s="152"/>
      <c r="AB226" s="152"/>
      <c r="AC226" s="347"/>
      <c r="AD226" s="152"/>
      <c r="AE226" s="152"/>
      <c r="AF226" s="152"/>
      <c r="AG226" s="152"/>
      <c r="AH226" s="152"/>
      <c r="AI226" s="152"/>
      <c r="AJ226" s="347"/>
      <c r="AK226" s="152"/>
      <c r="AL226" s="152"/>
      <c r="AM226" s="295"/>
      <c r="AN226" s="228"/>
      <c r="AO226" s="228"/>
      <c r="AP226" s="228"/>
      <c r="AQ226" s="228"/>
      <c r="AR226" s="228"/>
      <c r="AS226" s="348"/>
      <c r="AT226" s="264">
        <f t="shared" si="174"/>
        <v>0</v>
      </c>
      <c r="AU226" s="259"/>
      <c r="AV226" s="265">
        <f t="shared" si="175"/>
        <v>0</v>
      </c>
      <c r="AX226" s="265">
        <f t="shared" si="179"/>
        <v>0</v>
      </c>
      <c r="AZ226" s="492">
        <f t="shared" si="176"/>
        <v>0</v>
      </c>
      <c r="BB226" s="492">
        <f t="shared" si="177"/>
        <v>0</v>
      </c>
      <c r="BD226" s="265">
        <f t="shared" si="180"/>
        <v>0</v>
      </c>
      <c r="BE226" s="105"/>
      <c r="BF226" s="105"/>
      <c r="BG226" s="105"/>
      <c r="BH226" s="105"/>
      <c r="BI226" s="105"/>
      <c r="BJ226" s="105"/>
    </row>
    <row r="227" spans="2:62" ht="20.100000000000001" hidden="1" customHeight="1" outlineLevel="1">
      <c r="B227" s="100"/>
      <c r="C227" s="908"/>
      <c r="D227" s="909"/>
      <c r="E227" s="909"/>
      <c r="F227" s="910"/>
      <c r="G227" s="890"/>
      <c r="H227" s="891"/>
      <c r="I227" s="152"/>
      <c r="J227" s="152"/>
      <c r="K227" s="152"/>
      <c r="L227" s="152"/>
      <c r="M227" s="152"/>
      <c r="N227" s="152"/>
      <c r="O227" s="152"/>
      <c r="P227" s="153"/>
      <c r="Q227" s="153"/>
      <c r="R227" s="156">
        <f t="shared" si="170"/>
        <v>0</v>
      </c>
      <c r="S227" s="156">
        <f t="shared" si="171"/>
        <v>0</v>
      </c>
      <c r="U227" s="157">
        <f t="shared" si="178"/>
        <v>0</v>
      </c>
      <c r="W227" s="152"/>
      <c r="X227" s="152"/>
      <c r="Y227" s="152"/>
      <c r="Z227" s="152"/>
      <c r="AA227" s="152"/>
      <c r="AB227" s="152"/>
      <c r="AC227" s="347"/>
      <c r="AD227" s="152"/>
      <c r="AE227" s="152"/>
      <c r="AF227" s="152"/>
      <c r="AG227" s="152"/>
      <c r="AH227" s="152"/>
      <c r="AI227" s="152"/>
      <c r="AJ227" s="347"/>
      <c r="AK227" s="152"/>
      <c r="AL227" s="152"/>
      <c r="AM227" s="295"/>
      <c r="AN227" s="228"/>
      <c r="AO227" s="228"/>
      <c r="AP227" s="228"/>
      <c r="AQ227" s="228"/>
      <c r="AR227" s="228"/>
      <c r="AS227" s="348"/>
      <c r="AT227" s="264">
        <f t="shared" si="174"/>
        <v>0</v>
      </c>
      <c r="AU227" s="259"/>
      <c r="AV227" s="265">
        <f t="shared" si="175"/>
        <v>0</v>
      </c>
      <c r="AX227" s="265">
        <f t="shared" si="179"/>
        <v>0</v>
      </c>
      <c r="AZ227" s="492">
        <f t="shared" si="176"/>
        <v>0</v>
      </c>
      <c r="BB227" s="492">
        <f t="shared" si="177"/>
        <v>0</v>
      </c>
      <c r="BD227" s="265">
        <f t="shared" si="180"/>
        <v>0</v>
      </c>
      <c r="BE227" s="105"/>
      <c r="BF227" s="105"/>
      <c r="BG227" s="105"/>
      <c r="BH227" s="105"/>
      <c r="BI227" s="105"/>
      <c r="BJ227" s="105"/>
    </row>
    <row r="228" spans="2:62" ht="20.100000000000001" hidden="1" customHeight="1" outlineLevel="1">
      <c r="B228" s="100"/>
      <c r="C228" s="908"/>
      <c r="D228" s="909"/>
      <c r="E228" s="909"/>
      <c r="F228" s="910"/>
      <c r="G228" s="890"/>
      <c r="H228" s="891"/>
      <c r="I228" s="152"/>
      <c r="J228" s="152"/>
      <c r="K228" s="152"/>
      <c r="L228" s="152"/>
      <c r="M228" s="152"/>
      <c r="N228" s="152"/>
      <c r="O228" s="152"/>
      <c r="P228" s="153"/>
      <c r="Q228" s="153"/>
      <c r="R228" s="156">
        <f t="shared" si="170"/>
        <v>0</v>
      </c>
      <c r="S228" s="156">
        <f t="shared" si="171"/>
        <v>0</v>
      </c>
      <c r="U228" s="157">
        <f t="shared" si="178"/>
        <v>0</v>
      </c>
      <c r="W228" s="152"/>
      <c r="X228" s="152"/>
      <c r="Y228" s="152"/>
      <c r="Z228" s="152"/>
      <c r="AA228" s="152"/>
      <c r="AB228" s="152"/>
      <c r="AC228" s="347"/>
      <c r="AD228" s="152"/>
      <c r="AE228" s="152"/>
      <c r="AF228" s="152"/>
      <c r="AG228" s="152"/>
      <c r="AH228" s="152"/>
      <c r="AI228" s="152"/>
      <c r="AJ228" s="347"/>
      <c r="AK228" s="152"/>
      <c r="AL228" s="152"/>
      <c r="AM228" s="295"/>
      <c r="AN228" s="228"/>
      <c r="AO228" s="228"/>
      <c r="AP228" s="228"/>
      <c r="AQ228" s="228"/>
      <c r="AR228" s="228"/>
      <c r="AS228" s="348"/>
      <c r="AT228" s="264">
        <f t="shared" si="174"/>
        <v>0</v>
      </c>
      <c r="AU228" s="259"/>
      <c r="AV228" s="265">
        <f t="shared" si="175"/>
        <v>0</v>
      </c>
      <c r="AX228" s="265">
        <f t="shared" si="179"/>
        <v>0</v>
      </c>
      <c r="AZ228" s="492">
        <f t="shared" si="176"/>
        <v>0</v>
      </c>
      <c r="BB228" s="492">
        <f t="shared" si="177"/>
        <v>0</v>
      </c>
      <c r="BD228" s="265">
        <f t="shared" si="180"/>
        <v>0</v>
      </c>
      <c r="BE228" s="105"/>
      <c r="BF228" s="105"/>
      <c r="BG228" s="105"/>
      <c r="BH228" s="105"/>
      <c r="BI228" s="105"/>
      <c r="BJ228" s="105"/>
    </row>
    <row r="229" spans="2:62" ht="20.100000000000001" hidden="1" customHeight="1" outlineLevel="1">
      <c r="B229" s="100"/>
      <c r="C229" s="908"/>
      <c r="D229" s="909"/>
      <c r="E229" s="909"/>
      <c r="F229" s="910"/>
      <c r="G229" s="890"/>
      <c r="H229" s="891"/>
      <c r="I229" s="152"/>
      <c r="J229" s="152"/>
      <c r="K229" s="152"/>
      <c r="L229" s="152"/>
      <c r="M229" s="152"/>
      <c r="N229" s="152"/>
      <c r="O229" s="152"/>
      <c r="P229" s="153"/>
      <c r="Q229" s="153"/>
      <c r="R229" s="156">
        <f t="shared" si="170"/>
        <v>0</v>
      </c>
      <c r="S229" s="156">
        <f t="shared" si="171"/>
        <v>0</v>
      </c>
      <c r="U229" s="157">
        <f t="shared" si="178"/>
        <v>0</v>
      </c>
      <c r="W229" s="152"/>
      <c r="X229" s="152"/>
      <c r="Y229" s="152"/>
      <c r="Z229" s="152"/>
      <c r="AA229" s="152"/>
      <c r="AB229" s="152"/>
      <c r="AC229" s="347"/>
      <c r="AD229" s="152"/>
      <c r="AE229" s="152"/>
      <c r="AF229" s="152"/>
      <c r="AG229" s="152"/>
      <c r="AH229" s="152"/>
      <c r="AI229" s="152"/>
      <c r="AJ229" s="347"/>
      <c r="AK229" s="152"/>
      <c r="AL229" s="152"/>
      <c r="AM229" s="295"/>
      <c r="AN229" s="228"/>
      <c r="AO229" s="228"/>
      <c r="AP229" s="228"/>
      <c r="AQ229" s="228"/>
      <c r="AR229" s="228"/>
      <c r="AS229" s="348"/>
      <c r="AT229" s="264">
        <f t="shared" si="174"/>
        <v>0</v>
      </c>
      <c r="AU229" s="259"/>
      <c r="AV229" s="265">
        <f t="shared" si="175"/>
        <v>0</v>
      </c>
      <c r="AX229" s="265">
        <f t="shared" si="179"/>
        <v>0</v>
      </c>
      <c r="AZ229" s="492">
        <f t="shared" si="176"/>
        <v>0</v>
      </c>
      <c r="BB229" s="492">
        <f t="shared" si="177"/>
        <v>0</v>
      </c>
      <c r="BD229" s="265">
        <f t="shared" si="180"/>
        <v>0</v>
      </c>
      <c r="BE229" s="105"/>
      <c r="BF229" s="105"/>
      <c r="BG229" s="105"/>
      <c r="BH229" s="105"/>
      <c r="BI229" s="105"/>
      <c r="BJ229" s="105"/>
    </row>
    <row r="230" spans="2:62" ht="20.100000000000001" hidden="1" customHeight="1" outlineLevel="1">
      <c r="B230" s="100"/>
      <c r="C230" s="908"/>
      <c r="D230" s="909"/>
      <c r="E230" s="909"/>
      <c r="F230" s="910"/>
      <c r="G230" s="890"/>
      <c r="H230" s="891"/>
      <c r="I230" s="152"/>
      <c r="J230" s="152"/>
      <c r="K230" s="152"/>
      <c r="L230" s="152"/>
      <c r="M230" s="152"/>
      <c r="N230" s="152"/>
      <c r="O230" s="152"/>
      <c r="P230" s="153"/>
      <c r="Q230" s="153"/>
      <c r="R230" s="156">
        <f t="shared" si="170"/>
        <v>0</v>
      </c>
      <c r="S230" s="156">
        <f t="shared" si="171"/>
        <v>0</v>
      </c>
      <c r="U230" s="157">
        <f t="shared" si="178"/>
        <v>0</v>
      </c>
      <c r="W230" s="152"/>
      <c r="X230" s="152"/>
      <c r="Y230" s="152"/>
      <c r="Z230" s="152"/>
      <c r="AA230" s="152"/>
      <c r="AB230" s="152"/>
      <c r="AC230" s="347"/>
      <c r="AD230" s="152"/>
      <c r="AE230" s="152"/>
      <c r="AF230" s="152"/>
      <c r="AG230" s="152"/>
      <c r="AH230" s="152"/>
      <c r="AI230" s="152"/>
      <c r="AJ230" s="347"/>
      <c r="AK230" s="152"/>
      <c r="AL230" s="152"/>
      <c r="AM230" s="295"/>
      <c r="AN230" s="228"/>
      <c r="AO230" s="228"/>
      <c r="AP230" s="228"/>
      <c r="AQ230" s="228"/>
      <c r="AR230" s="228"/>
      <c r="AS230" s="348"/>
      <c r="AT230" s="264">
        <f t="shared" si="174"/>
        <v>0</v>
      </c>
      <c r="AU230" s="259"/>
      <c r="AV230" s="265">
        <f t="shared" si="175"/>
        <v>0</v>
      </c>
      <c r="AX230" s="265">
        <f t="shared" si="179"/>
        <v>0</v>
      </c>
      <c r="AZ230" s="492">
        <f t="shared" si="176"/>
        <v>0</v>
      </c>
      <c r="BB230" s="492">
        <f t="shared" si="177"/>
        <v>0</v>
      </c>
      <c r="BD230" s="265">
        <f t="shared" si="180"/>
        <v>0</v>
      </c>
      <c r="BE230" s="105"/>
      <c r="BF230" s="105"/>
      <c r="BG230" s="105"/>
      <c r="BH230" s="105"/>
      <c r="BI230" s="105"/>
      <c r="BJ230" s="105"/>
    </row>
    <row r="231" spans="2:62" ht="20.100000000000001" hidden="1" customHeight="1" outlineLevel="1">
      <c r="B231" s="100"/>
      <c r="C231" s="908"/>
      <c r="D231" s="909"/>
      <c r="E231" s="909"/>
      <c r="F231" s="910"/>
      <c r="G231" s="890"/>
      <c r="H231" s="891"/>
      <c r="I231" s="152"/>
      <c r="J231" s="152"/>
      <c r="K231" s="152"/>
      <c r="L231" s="152"/>
      <c r="M231" s="152"/>
      <c r="N231" s="152"/>
      <c r="O231" s="152"/>
      <c r="P231" s="153"/>
      <c r="Q231" s="153"/>
      <c r="R231" s="156">
        <f t="shared" si="170"/>
        <v>0</v>
      </c>
      <c r="S231" s="156">
        <f t="shared" si="171"/>
        <v>0</v>
      </c>
      <c r="U231" s="157">
        <f t="shared" si="178"/>
        <v>0</v>
      </c>
      <c r="W231" s="152"/>
      <c r="X231" s="152"/>
      <c r="Y231" s="152"/>
      <c r="Z231" s="152"/>
      <c r="AA231" s="152"/>
      <c r="AB231" s="152"/>
      <c r="AC231" s="347"/>
      <c r="AD231" s="152"/>
      <c r="AE231" s="152"/>
      <c r="AF231" s="152"/>
      <c r="AG231" s="152"/>
      <c r="AH231" s="152"/>
      <c r="AI231" s="152"/>
      <c r="AJ231" s="347"/>
      <c r="AK231" s="152"/>
      <c r="AL231" s="152"/>
      <c r="AM231" s="295"/>
      <c r="AN231" s="228"/>
      <c r="AO231" s="228"/>
      <c r="AP231" s="228"/>
      <c r="AQ231" s="228"/>
      <c r="AR231" s="228"/>
      <c r="AS231" s="348"/>
      <c r="AT231" s="264">
        <f t="shared" si="174"/>
        <v>0</v>
      </c>
      <c r="AU231" s="259"/>
      <c r="AV231" s="265">
        <f t="shared" si="175"/>
        <v>0</v>
      </c>
      <c r="AX231" s="265">
        <f t="shared" si="179"/>
        <v>0</v>
      </c>
      <c r="AZ231" s="492">
        <f t="shared" si="176"/>
        <v>0</v>
      </c>
      <c r="BB231" s="492">
        <f t="shared" si="177"/>
        <v>0</v>
      </c>
      <c r="BD231" s="265">
        <f t="shared" si="180"/>
        <v>0</v>
      </c>
      <c r="BE231" s="105"/>
      <c r="BF231" s="105"/>
      <c r="BG231" s="105"/>
      <c r="BH231" s="105"/>
      <c r="BI231" s="105"/>
      <c r="BJ231" s="105"/>
    </row>
    <row r="232" spans="2:62" ht="9.9499999999999993" hidden="1" customHeight="1" outlineLevel="1">
      <c r="B232" s="101"/>
      <c r="C232" s="208"/>
      <c r="D232" s="208"/>
      <c r="E232" s="208"/>
      <c r="F232" s="208"/>
      <c r="G232" s="237"/>
      <c r="H232" s="207"/>
      <c r="I232" s="257"/>
      <c r="J232" s="257"/>
      <c r="K232" s="257"/>
      <c r="L232" s="257"/>
      <c r="M232" s="257"/>
      <c r="N232" s="257"/>
      <c r="O232" s="257"/>
      <c r="P232" s="256"/>
      <c r="Q232" s="102"/>
      <c r="R232" s="102"/>
      <c r="S232" s="102"/>
      <c r="U232" s="98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Z232" s="493"/>
      <c r="BE232" s="105"/>
      <c r="BF232" s="105"/>
      <c r="BG232" s="105"/>
      <c r="BH232" s="105"/>
      <c r="BI232" s="105"/>
      <c r="BJ232" s="105"/>
    </row>
    <row r="233" spans="2:62" ht="20.100000000000001" customHeight="1" collapsed="1">
      <c r="B233" s="8">
        <f>B216+1</f>
        <v>14</v>
      </c>
      <c r="C233" s="916"/>
      <c r="D233" s="917"/>
      <c r="E233" s="917"/>
      <c r="F233" s="918"/>
      <c r="G233" s="429"/>
      <c r="H233" s="206">
        <v>1</v>
      </c>
      <c r="I233" s="642">
        <f t="shared" ref="I233" si="181">$H233*SUM(I234:I248)</f>
        <v>0</v>
      </c>
      <c r="J233" s="643">
        <f t="shared" ref="J233:O233" si="182">$H233*SUM(J234:J248)</f>
        <v>0</v>
      </c>
      <c r="K233" s="644">
        <f t="shared" si="182"/>
        <v>0</v>
      </c>
      <c r="L233" s="645">
        <f t="shared" si="182"/>
        <v>0</v>
      </c>
      <c r="M233" s="645">
        <f t="shared" si="182"/>
        <v>0</v>
      </c>
      <c r="N233" s="644">
        <f t="shared" si="182"/>
        <v>0</v>
      </c>
      <c r="O233" s="642">
        <f t="shared" si="182"/>
        <v>0</v>
      </c>
      <c r="P233" s="209">
        <f t="shared" ref="P233:Q233" si="183">$H233*SUM(P234:P248)</f>
        <v>0</v>
      </c>
      <c r="Q233" s="210">
        <f t="shared" si="183"/>
        <v>0</v>
      </c>
      <c r="R233" s="136">
        <f t="shared" ref="R233:R248" si="184">P233*(1+Gewinn)*(1+SicherheitAngebot)</f>
        <v>0</v>
      </c>
      <c r="S233" s="137">
        <f t="shared" ref="S233:S248" si="185">Q233*(1+MGKZ)*(1+Gewinn)*(1+SicherheitAngebot)</f>
        <v>0</v>
      </c>
      <c r="U233" s="10">
        <f>I233*$I$7+J233*$J$7+K233*$K$7+L233*$L$7+M233*$M$7+N233*$N$7+O233*$O$7+R233+S233</f>
        <v>0</v>
      </c>
      <c r="W233" s="646">
        <f t="shared" ref="W233:AB233" si="186">$H233*SUM(W234:W248)</f>
        <v>0</v>
      </c>
      <c r="X233" s="647">
        <f t="shared" si="186"/>
        <v>0</v>
      </c>
      <c r="Y233" s="648">
        <f t="shared" si="186"/>
        <v>0</v>
      </c>
      <c r="Z233" s="649">
        <f t="shared" si="186"/>
        <v>0</v>
      </c>
      <c r="AA233" s="648">
        <f t="shared" si="186"/>
        <v>0</v>
      </c>
      <c r="AB233" s="646">
        <f t="shared" si="186"/>
        <v>0</v>
      </c>
      <c r="AC233" s="258"/>
      <c r="AD233" s="646">
        <f t="shared" ref="AD233:AM233" si="187">$H233*SUM(AD234:AD248)</f>
        <v>0</v>
      </c>
      <c r="AE233" s="647">
        <f t="shared" si="187"/>
        <v>0</v>
      </c>
      <c r="AF233" s="648">
        <f t="shared" si="187"/>
        <v>0</v>
      </c>
      <c r="AG233" s="649">
        <f t="shared" si="187"/>
        <v>0</v>
      </c>
      <c r="AH233" s="648">
        <f t="shared" si="187"/>
        <v>0</v>
      </c>
      <c r="AI233" s="646">
        <f t="shared" si="187"/>
        <v>0</v>
      </c>
      <c r="AJ233" s="258"/>
      <c r="AK233" s="653">
        <f t="shared" si="187"/>
        <v>0</v>
      </c>
      <c r="AL233" s="653">
        <f t="shared" si="187"/>
        <v>0</v>
      </c>
      <c r="AM233" s="653">
        <f t="shared" si="187"/>
        <v>0</v>
      </c>
      <c r="AN233" s="227">
        <f>$H233*SUM(AN234:AN248)*(1+Gewinn)*(1+SicherheitAngebot)</f>
        <v>0</v>
      </c>
      <c r="AO233" s="227">
        <f>$H233*SUM(AO234:AO248)*(1+Gewinn)*(1+SicherheitAngebot)</f>
        <v>0</v>
      </c>
      <c r="AP233" s="227">
        <f>$H233*SUM(AP234:AP248)*(1+Gewinn)*(1+SicherheitAngebot)</f>
        <v>0</v>
      </c>
      <c r="AQ233" s="227">
        <f>$H233*SUM(AQ234:AQ248)*(1+Gewinn)*(1+SicherheitAngebot)</f>
        <v>0</v>
      </c>
      <c r="AR233" s="227">
        <f>$H233*SUM(AR234:AR248)*(1+Gewinn)*(1+SicherheitAngebot)</f>
        <v>0</v>
      </c>
      <c r="AS233" s="262"/>
      <c r="AT233" s="263">
        <f t="shared" si="174"/>
        <v>0</v>
      </c>
      <c r="AU233" s="259"/>
      <c r="AV233" s="491">
        <f>AK233*$AK$7+AL233*$AL$7+AM233*$AM$7+SUM(AN233:AR233)+AT233/Zuschläge_IBN+AT233</f>
        <v>0</v>
      </c>
      <c r="AX233" s="685">
        <f>U233+AV233</f>
        <v>0</v>
      </c>
      <c r="AZ233" s="490">
        <f>IF(H233&gt;0,U233/(1+SicherheitAngebot)*(1+Sicherheit),0)</f>
        <v>0</v>
      </c>
      <c r="BB233" s="490">
        <f>IF(H233&gt;0,AV233/(1+SicherheitAngebot)*(1+Sicherheit),0)</f>
        <v>0</v>
      </c>
      <c r="BD233" s="490">
        <f>AZ233+BB233</f>
        <v>0</v>
      </c>
      <c r="BE233" s="105"/>
      <c r="BF233" s="105"/>
      <c r="BG233" s="105"/>
      <c r="BH233" s="105"/>
      <c r="BI233" s="105"/>
      <c r="BJ233" s="105"/>
    </row>
    <row r="234" spans="2:62" ht="20.100000000000001" hidden="1" customHeight="1" outlineLevel="1">
      <c r="B234" s="99"/>
      <c r="C234" s="908"/>
      <c r="D234" s="909"/>
      <c r="E234" s="909"/>
      <c r="F234" s="910"/>
      <c r="G234" s="890"/>
      <c r="H234" s="901"/>
      <c r="I234" s="152"/>
      <c r="J234" s="152"/>
      <c r="K234" s="152"/>
      <c r="L234" s="152"/>
      <c r="M234" s="152"/>
      <c r="N234" s="152"/>
      <c r="O234" s="152"/>
      <c r="P234" s="153"/>
      <c r="Q234" s="153"/>
      <c r="R234" s="156">
        <f t="shared" si="184"/>
        <v>0</v>
      </c>
      <c r="S234" s="156">
        <f t="shared" si="185"/>
        <v>0</v>
      </c>
      <c r="U234" s="157">
        <f>I234*$I$7+J234*$J$7+K234*$K$7+L234*$L$7+M234*$M$7+N234*$N$7+O234*$O$7+R234+S234</f>
        <v>0</v>
      </c>
      <c r="W234" s="152"/>
      <c r="X234" s="152"/>
      <c r="Y234" s="152"/>
      <c r="Z234" s="152"/>
      <c r="AA234" s="152"/>
      <c r="AB234" s="152"/>
      <c r="AC234" s="347"/>
      <c r="AD234" s="152"/>
      <c r="AE234" s="152"/>
      <c r="AF234" s="152"/>
      <c r="AG234" s="152"/>
      <c r="AH234" s="152"/>
      <c r="AI234" s="152"/>
      <c r="AJ234" s="347"/>
      <c r="AK234" s="152"/>
      <c r="AL234" s="152"/>
      <c r="AM234" s="295"/>
      <c r="AN234" s="228"/>
      <c r="AO234" s="228"/>
      <c r="AP234" s="228"/>
      <c r="AQ234" s="228"/>
      <c r="AR234" s="228"/>
      <c r="AS234" s="348"/>
      <c r="AT234" s="264">
        <f t="shared" si="174"/>
        <v>0</v>
      </c>
      <c r="AU234" s="259"/>
      <c r="AV234" s="265">
        <f t="shared" ref="AV234:AV248" si="188">AK234*$AK$7+AL234*$AL$7+AM234*$AM$7+SUM(AN234:AR234)*(1+Gewinn)*(1+SicherheitAngebot)+AT234/Zuschläge_IBN+AT234</f>
        <v>0</v>
      </c>
      <c r="AX234" s="265">
        <f>U234+AV234</f>
        <v>0</v>
      </c>
      <c r="AZ234" s="492">
        <f t="shared" ref="AZ234:AZ248" si="189">U234/(1+SicherheitAngebot)*(1+Sicherheit)</f>
        <v>0</v>
      </c>
      <c r="BB234" s="492">
        <f t="shared" ref="BB234:BB248" si="190">AV234/(1+SicherheitAngebot)*(1+Sicherheit)</f>
        <v>0</v>
      </c>
      <c r="BD234" s="265">
        <f>AZ234+BB234</f>
        <v>0</v>
      </c>
      <c r="BE234" s="105"/>
      <c r="BF234" s="105"/>
      <c r="BG234" s="105"/>
      <c r="BH234" s="105"/>
      <c r="BI234" s="105"/>
      <c r="BJ234" s="105"/>
    </row>
    <row r="235" spans="2:62" ht="20.100000000000001" hidden="1" customHeight="1" outlineLevel="1">
      <c r="B235" s="100"/>
      <c r="C235" s="908"/>
      <c r="D235" s="909"/>
      <c r="E235" s="909"/>
      <c r="F235" s="910"/>
      <c r="G235" s="890"/>
      <c r="H235" s="891"/>
      <c r="I235" s="152"/>
      <c r="J235" s="152"/>
      <c r="K235" s="152"/>
      <c r="L235" s="152"/>
      <c r="M235" s="152"/>
      <c r="N235" s="152"/>
      <c r="O235" s="152"/>
      <c r="P235" s="153"/>
      <c r="Q235" s="153"/>
      <c r="R235" s="156">
        <f t="shared" si="184"/>
        <v>0</v>
      </c>
      <c r="S235" s="156">
        <f t="shared" si="185"/>
        <v>0</v>
      </c>
      <c r="U235" s="157">
        <f t="shared" ref="U235:U248" si="191">I235*$I$7+J235*$J$7+K235*$K$7+L235*$L$7+M235*$M$7+N235*$N$7+O235*$O$7+R235+S235</f>
        <v>0</v>
      </c>
      <c r="W235" s="152"/>
      <c r="X235" s="152"/>
      <c r="Y235" s="152"/>
      <c r="Z235" s="152"/>
      <c r="AA235" s="152"/>
      <c r="AB235" s="152"/>
      <c r="AC235" s="347"/>
      <c r="AD235" s="152"/>
      <c r="AE235" s="152"/>
      <c r="AF235" s="152"/>
      <c r="AG235" s="152"/>
      <c r="AH235" s="152"/>
      <c r="AI235" s="152"/>
      <c r="AJ235" s="347"/>
      <c r="AK235" s="152"/>
      <c r="AL235" s="152"/>
      <c r="AM235" s="295"/>
      <c r="AN235" s="228"/>
      <c r="AO235" s="228"/>
      <c r="AP235" s="228"/>
      <c r="AQ235" s="228"/>
      <c r="AR235" s="228"/>
      <c r="AS235" s="348"/>
      <c r="AT235" s="264">
        <f t="shared" si="174"/>
        <v>0</v>
      </c>
      <c r="AU235" s="259"/>
      <c r="AV235" s="265">
        <f t="shared" si="188"/>
        <v>0</v>
      </c>
      <c r="AX235" s="265">
        <f t="shared" ref="AX235:AX248" si="192">U235+AV235</f>
        <v>0</v>
      </c>
      <c r="AZ235" s="492">
        <f t="shared" si="189"/>
        <v>0</v>
      </c>
      <c r="BB235" s="492">
        <f t="shared" si="190"/>
        <v>0</v>
      </c>
      <c r="BD235" s="265">
        <f t="shared" ref="BD235:BD248" si="193">AZ235+BB235</f>
        <v>0</v>
      </c>
      <c r="BE235" s="105"/>
      <c r="BF235" s="105"/>
      <c r="BG235" s="105"/>
      <c r="BH235" s="105"/>
      <c r="BI235" s="105"/>
      <c r="BJ235" s="105"/>
    </row>
    <row r="236" spans="2:62" ht="20.100000000000001" hidden="1" customHeight="1" outlineLevel="1">
      <c r="B236" s="100"/>
      <c r="C236" s="908"/>
      <c r="D236" s="909"/>
      <c r="E236" s="909"/>
      <c r="F236" s="910"/>
      <c r="G236" s="890"/>
      <c r="H236" s="891"/>
      <c r="I236" s="152"/>
      <c r="J236" s="152"/>
      <c r="K236" s="152"/>
      <c r="L236" s="152"/>
      <c r="M236" s="152"/>
      <c r="N236" s="152"/>
      <c r="O236" s="152"/>
      <c r="P236" s="153"/>
      <c r="Q236" s="153"/>
      <c r="R236" s="156">
        <f t="shared" si="184"/>
        <v>0</v>
      </c>
      <c r="S236" s="156">
        <f t="shared" si="185"/>
        <v>0</v>
      </c>
      <c r="U236" s="157">
        <f t="shared" si="191"/>
        <v>0</v>
      </c>
      <c r="W236" s="152"/>
      <c r="X236" s="152"/>
      <c r="Y236" s="152"/>
      <c r="Z236" s="152"/>
      <c r="AA236" s="152"/>
      <c r="AB236" s="152"/>
      <c r="AC236" s="347"/>
      <c r="AD236" s="152"/>
      <c r="AE236" s="152"/>
      <c r="AF236" s="152"/>
      <c r="AG236" s="152"/>
      <c r="AH236" s="152"/>
      <c r="AI236" s="152"/>
      <c r="AJ236" s="347"/>
      <c r="AK236" s="152"/>
      <c r="AL236" s="152"/>
      <c r="AM236" s="295"/>
      <c r="AN236" s="228"/>
      <c r="AO236" s="228"/>
      <c r="AP236" s="228"/>
      <c r="AQ236" s="228"/>
      <c r="AR236" s="228"/>
      <c r="AS236" s="348"/>
      <c r="AT236" s="264">
        <f t="shared" si="174"/>
        <v>0</v>
      </c>
      <c r="AU236" s="259"/>
      <c r="AV236" s="265">
        <f t="shared" si="188"/>
        <v>0</v>
      </c>
      <c r="AX236" s="265">
        <f t="shared" si="192"/>
        <v>0</v>
      </c>
      <c r="AZ236" s="492">
        <f t="shared" si="189"/>
        <v>0</v>
      </c>
      <c r="BB236" s="492">
        <f t="shared" si="190"/>
        <v>0</v>
      </c>
      <c r="BD236" s="265">
        <f t="shared" si="193"/>
        <v>0</v>
      </c>
      <c r="BE236" s="105"/>
      <c r="BF236" s="105"/>
      <c r="BG236" s="105"/>
      <c r="BH236" s="105"/>
      <c r="BI236" s="105"/>
      <c r="BJ236" s="105"/>
    </row>
    <row r="237" spans="2:62" ht="20.100000000000001" hidden="1" customHeight="1" outlineLevel="1">
      <c r="B237" s="100"/>
      <c r="C237" s="908"/>
      <c r="D237" s="909"/>
      <c r="E237" s="909"/>
      <c r="F237" s="910"/>
      <c r="G237" s="890"/>
      <c r="H237" s="891"/>
      <c r="I237" s="152"/>
      <c r="J237" s="152"/>
      <c r="K237" s="152"/>
      <c r="L237" s="152"/>
      <c r="M237" s="152"/>
      <c r="N237" s="152"/>
      <c r="O237" s="152"/>
      <c r="P237" s="153"/>
      <c r="Q237" s="153"/>
      <c r="R237" s="156">
        <f t="shared" si="184"/>
        <v>0</v>
      </c>
      <c r="S237" s="156">
        <f t="shared" si="185"/>
        <v>0</v>
      </c>
      <c r="U237" s="157">
        <f t="shared" si="191"/>
        <v>0</v>
      </c>
      <c r="W237" s="152"/>
      <c r="X237" s="152"/>
      <c r="Y237" s="152"/>
      <c r="Z237" s="152"/>
      <c r="AA237" s="152"/>
      <c r="AB237" s="152"/>
      <c r="AC237" s="347"/>
      <c r="AD237" s="152"/>
      <c r="AE237" s="152"/>
      <c r="AF237" s="152"/>
      <c r="AG237" s="152"/>
      <c r="AH237" s="152"/>
      <c r="AI237" s="152"/>
      <c r="AJ237" s="347"/>
      <c r="AK237" s="152"/>
      <c r="AL237" s="152"/>
      <c r="AM237" s="295"/>
      <c r="AN237" s="228"/>
      <c r="AO237" s="228"/>
      <c r="AP237" s="228"/>
      <c r="AQ237" s="228"/>
      <c r="AR237" s="228"/>
      <c r="AS237" s="348"/>
      <c r="AT237" s="264">
        <f t="shared" si="174"/>
        <v>0</v>
      </c>
      <c r="AU237" s="259"/>
      <c r="AV237" s="265">
        <f t="shared" si="188"/>
        <v>0</v>
      </c>
      <c r="AX237" s="265">
        <f t="shared" si="192"/>
        <v>0</v>
      </c>
      <c r="AZ237" s="492">
        <f t="shared" si="189"/>
        <v>0</v>
      </c>
      <c r="BB237" s="492">
        <f t="shared" si="190"/>
        <v>0</v>
      </c>
      <c r="BD237" s="265">
        <f t="shared" si="193"/>
        <v>0</v>
      </c>
      <c r="BE237" s="105"/>
      <c r="BF237" s="105"/>
      <c r="BG237" s="105"/>
      <c r="BH237" s="105"/>
      <c r="BI237" s="105"/>
      <c r="BJ237" s="105"/>
    </row>
    <row r="238" spans="2:62" ht="20.100000000000001" hidden="1" customHeight="1" outlineLevel="1">
      <c r="B238" s="100"/>
      <c r="C238" s="908"/>
      <c r="D238" s="909"/>
      <c r="E238" s="909"/>
      <c r="F238" s="910"/>
      <c r="G238" s="890"/>
      <c r="H238" s="891"/>
      <c r="I238" s="152"/>
      <c r="J238" s="152"/>
      <c r="K238" s="152"/>
      <c r="L238" s="152"/>
      <c r="M238" s="152"/>
      <c r="N238" s="152"/>
      <c r="O238" s="152"/>
      <c r="P238" s="153"/>
      <c r="Q238" s="153"/>
      <c r="R238" s="156">
        <f t="shared" si="184"/>
        <v>0</v>
      </c>
      <c r="S238" s="156">
        <f t="shared" si="185"/>
        <v>0</v>
      </c>
      <c r="U238" s="157">
        <f t="shared" si="191"/>
        <v>0</v>
      </c>
      <c r="W238" s="152"/>
      <c r="X238" s="152"/>
      <c r="Y238" s="152"/>
      <c r="Z238" s="152"/>
      <c r="AA238" s="152"/>
      <c r="AB238" s="152"/>
      <c r="AC238" s="347"/>
      <c r="AD238" s="152"/>
      <c r="AE238" s="152"/>
      <c r="AF238" s="152"/>
      <c r="AG238" s="152"/>
      <c r="AH238" s="152"/>
      <c r="AI238" s="152"/>
      <c r="AJ238" s="347"/>
      <c r="AK238" s="152"/>
      <c r="AL238" s="152"/>
      <c r="AM238" s="295"/>
      <c r="AN238" s="228"/>
      <c r="AO238" s="228"/>
      <c r="AP238" s="228"/>
      <c r="AQ238" s="228"/>
      <c r="AR238" s="228"/>
      <c r="AS238" s="348"/>
      <c r="AT238" s="264">
        <f t="shared" si="174"/>
        <v>0</v>
      </c>
      <c r="AU238" s="259"/>
      <c r="AV238" s="265">
        <f t="shared" si="188"/>
        <v>0</v>
      </c>
      <c r="AX238" s="265">
        <f t="shared" si="192"/>
        <v>0</v>
      </c>
      <c r="AZ238" s="492">
        <f t="shared" si="189"/>
        <v>0</v>
      </c>
      <c r="BB238" s="492">
        <f t="shared" si="190"/>
        <v>0</v>
      </c>
      <c r="BD238" s="265">
        <f t="shared" si="193"/>
        <v>0</v>
      </c>
      <c r="BE238" s="105"/>
      <c r="BF238" s="105"/>
      <c r="BG238" s="105"/>
      <c r="BH238" s="105"/>
      <c r="BI238" s="105"/>
      <c r="BJ238" s="105"/>
    </row>
    <row r="239" spans="2:62" ht="20.100000000000001" hidden="1" customHeight="1" outlineLevel="1">
      <c r="B239" s="100"/>
      <c r="C239" s="908"/>
      <c r="D239" s="909"/>
      <c r="E239" s="909"/>
      <c r="F239" s="910"/>
      <c r="G239" s="890"/>
      <c r="H239" s="891"/>
      <c r="I239" s="152"/>
      <c r="J239" s="152"/>
      <c r="K239" s="152"/>
      <c r="L239" s="152"/>
      <c r="M239" s="152"/>
      <c r="N239" s="152"/>
      <c r="O239" s="152"/>
      <c r="P239" s="153"/>
      <c r="Q239" s="153"/>
      <c r="R239" s="156">
        <f t="shared" si="184"/>
        <v>0</v>
      </c>
      <c r="S239" s="156">
        <f t="shared" si="185"/>
        <v>0</v>
      </c>
      <c r="U239" s="157">
        <f t="shared" si="191"/>
        <v>0</v>
      </c>
      <c r="W239" s="152"/>
      <c r="X239" s="152"/>
      <c r="Y239" s="152"/>
      <c r="Z239" s="152"/>
      <c r="AA239" s="152"/>
      <c r="AB239" s="152"/>
      <c r="AC239" s="347"/>
      <c r="AD239" s="152"/>
      <c r="AE239" s="152"/>
      <c r="AF239" s="152"/>
      <c r="AG239" s="152"/>
      <c r="AH239" s="152"/>
      <c r="AI239" s="152"/>
      <c r="AJ239" s="347"/>
      <c r="AK239" s="152"/>
      <c r="AL239" s="152"/>
      <c r="AM239" s="295"/>
      <c r="AN239" s="228"/>
      <c r="AO239" s="228"/>
      <c r="AP239" s="228"/>
      <c r="AQ239" s="228"/>
      <c r="AR239" s="228"/>
      <c r="AS239" s="348"/>
      <c r="AT239" s="264">
        <f t="shared" si="174"/>
        <v>0</v>
      </c>
      <c r="AU239" s="259"/>
      <c r="AV239" s="265">
        <f t="shared" si="188"/>
        <v>0</v>
      </c>
      <c r="AX239" s="265">
        <f t="shared" si="192"/>
        <v>0</v>
      </c>
      <c r="AZ239" s="492">
        <f t="shared" si="189"/>
        <v>0</v>
      </c>
      <c r="BB239" s="492">
        <f t="shared" si="190"/>
        <v>0</v>
      </c>
      <c r="BD239" s="265">
        <f t="shared" si="193"/>
        <v>0</v>
      </c>
      <c r="BE239" s="105"/>
      <c r="BF239" s="105"/>
      <c r="BG239" s="105"/>
      <c r="BH239" s="105"/>
      <c r="BI239" s="105"/>
      <c r="BJ239" s="105"/>
    </row>
    <row r="240" spans="2:62" ht="20.100000000000001" hidden="1" customHeight="1" outlineLevel="1">
      <c r="B240" s="100"/>
      <c r="C240" s="908"/>
      <c r="D240" s="909"/>
      <c r="E240" s="909"/>
      <c r="F240" s="910"/>
      <c r="G240" s="890"/>
      <c r="H240" s="891"/>
      <c r="I240" s="152"/>
      <c r="J240" s="152"/>
      <c r="K240" s="152"/>
      <c r="L240" s="152"/>
      <c r="M240" s="152"/>
      <c r="N240" s="152"/>
      <c r="O240" s="152"/>
      <c r="P240" s="153"/>
      <c r="Q240" s="153"/>
      <c r="R240" s="156">
        <f t="shared" si="184"/>
        <v>0</v>
      </c>
      <c r="S240" s="156">
        <f t="shared" si="185"/>
        <v>0</v>
      </c>
      <c r="U240" s="157">
        <f t="shared" si="191"/>
        <v>0</v>
      </c>
      <c r="W240" s="152"/>
      <c r="X240" s="152"/>
      <c r="Y240" s="152"/>
      <c r="Z240" s="152"/>
      <c r="AA240" s="152"/>
      <c r="AB240" s="152"/>
      <c r="AC240" s="347"/>
      <c r="AD240" s="152"/>
      <c r="AE240" s="152"/>
      <c r="AF240" s="152"/>
      <c r="AG240" s="152"/>
      <c r="AH240" s="152"/>
      <c r="AI240" s="152"/>
      <c r="AJ240" s="347"/>
      <c r="AK240" s="152"/>
      <c r="AL240" s="152"/>
      <c r="AM240" s="295"/>
      <c r="AN240" s="228"/>
      <c r="AO240" s="228"/>
      <c r="AP240" s="228"/>
      <c r="AQ240" s="228"/>
      <c r="AR240" s="228"/>
      <c r="AS240" s="348"/>
      <c r="AT240" s="264">
        <f t="shared" si="174"/>
        <v>0</v>
      </c>
      <c r="AU240" s="259"/>
      <c r="AV240" s="265">
        <f t="shared" si="188"/>
        <v>0</v>
      </c>
      <c r="AX240" s="265">
        <f t="shared" si="192"/>
        <v>0</v>
      </c>
      <c r="AZ240" s="492">
        <f t="shared" si="189"/>
        <v>0</v>
      </c>
      <c r="BB240" s="492">
        <f t="shared" si="190"/>
        <v>0</v>
      </c>
      <c r="BD240" s="265">
        <f t="shared" si="193"/>
        <v>0</v>
      </c>
      <c r="BE240" s="105"/>
      <c r="BF240" s="105"/>
      <c r="BG240" s="105"/>
      <c r="BH240" s="105"/>
      <c r="BI240" s="105"/>
      <c r="BJ240" s="105"/>
    </row>
    <row r="241" spans="2:62" ht="20.100000000000001" hidden="1" customHeight="1" outlineLevel="1">
      <c r="B241" s="100"/>
      <c r="C241" s="908"/>
      <c r="D241" s="909"/>
      <c r="E241" s="909"/>
      <c r="F241" s="910"/>
      <c r="G241" s="890"/>
      <c r="H241" s="891"/>
      <c r="I241" s="152"/>
      <c r="J241" s="152"/>
      <c r="K241" s="152"/>
      <c r="L241" s="152"/>
      <c r="M241" s="152"/>
      <c r="N241" s="152"/>
      <c r="O241" s="152"/>
      <c r="P241" s="153"/>
      <c r="Q241" s="153"/>
      <c r="R241" s="156">
        <f t="shared" si="184"/>
        <v>0</v>
      </c>
      <c r="S241" s="156">
        <f t="shared" si="185"/>
        <v>0</v>
      </c>
      <c r="U241" s="157">
        <f t="shared" si="191"/>
        <v>0</v>
      </c>
      <c r="W241" s="152"/>
      <c r="X241" s="152"/>
      <c r="Y241" s="152"/>
      <c r="Z241" s="152"/>
      <c r="AA241" s="152"/>
      <c r="AB241" s="152"/>
      <c r="AC241" s="347"/>
      <c r="AD241" s="152"/>
      <c r="AE241" s="152"/>
      <c r="AF241" s="152"/>
      <c r="AG241" s="152"/>
      <c r="AH241" s="152"/>
      <c r="AI241" s="152"/>
      <c r="AJ241" s="347"/>
      <c r="AK241" s="152"/>
      <c r="AL241" s="152"/>
      <c r="AM241" s="295"/>
      <c r="AN241" s="228"/>
      <c r="AO241" s="228"/>
      <c r="AP241" s="228"/>
      <c r="AQ241" s="228"/>
      <c r="AR241" s="228"/>
      <c r="AS241" s="348"/>
      <c r="AT241" s="264">
        <f t="shared" si="174"/>
        <v>0</v>
      </c>
      <c r="AU241" s="259"/>
      <c r="AV241" s="265">
        <f t="shared" si="188"/>
        <v>0</v>
      </c>
      <c r="AX241" s="265">
        <f t="shared" si="192"/>
        <v>0</v>
      </c>
      <c r="AZ241" s="492">
        <f t="shared" si="189"/>
        <v>0</v>
      </c>
      <c r="BB241" s="492">
        <f t="shared" si="190"/>
        <v>0</v>
      </c>
      <c r="BD241" s="265">
        <f t="shared" si="193"/>
        <v>0</v>
      </c>
      <c r="BE241" s="105"/>
      <c r="BF241" s="105"/>
      <c r="BG241" s="105"/>
      <c r="BH241" s="105"/>
      <c r="BI241" s="105"/>
      <c r="BJ241" s="105"/>
    </row>
    <row r="242" spans="2:62" ht="20.100000000000001" hidden="1" customHeight="1" outlineLevel="1">
      <c r="B242" s="100"/>
      <c r="C242" s="908"/>
      <c r="D242" s="909"/>
      <c r="E242" s="909"/>
      <c r="F242" s="910"/>
      <c r="G242" s="890"/>
      <c r="H242" s="891"/>
      <c r="I242" s="152"/>
      <c r="J242" s="152"/>
      <c r="K242" s="152"/>
      <c r="L242" s="152"/>
      <c r="M242" s="152"/>
      <c r="N242" s="152"/>
      <c r="O242" s="152"/>
      <c r="P242" s="153"/>
      <c r="Q242" s="153"/>
      <c r="R242" s="156">
        <f t="shared" si="184"/>
        <v>0</v>
      </c>
      <c r="S242" s="156">
        <f t="shared" si="185"/>
        <v>0</v>
      </c>
      <c r="U242" s="157">
        <f t="shared" si="191"/>
        <v>0</v>
      </c>
      <c r="W242" s="152"/>
      <c r="X242" s="152"/>
      <c r="Y242" s="152"/>
      <c r="Z242" s="152"/>
      <c r="AA242" s="152"/>
      <c r="AB242" s="152"/>
      <c r="AC242" s="347"/>
      <c r="AD242" s="152"/>
      <c r="AE242" s="152"/>
      <c r="AF242" s="152"/>
      <c r="AG242" s="152"/>
      <c r="AH242" s="152"/>
      <c r="AI242" s="152"/>
      <c r="AJ242" s="347"/>
      <c r="AK242" s="152"/>
      <c r="AL242" s="152"/>
      <c r="AM242" s="295"/>
      <c r="AN242" s="228"/>
      <c r="AO242" s="228"/>
      <c r="AP242" s="228"/>
      <c r="AQ242" s="228"/>
      <c r="AR242" s="228"/>
      <c r="AS242" s="348"/>
      <c r="AT242" s="264">
        <f t="shared" si="174"/>
        <v>0</v>
      </c>
      <c r="AU242" s="259"/>
      <c r="AV242" s="265">
        <f t="shared" si="188"/>
        <v>0</v>
      </c>
      <c r="AX242" s="265">
        <f t="shared" si="192"/>
        <v>0</v>
      </c>
      <c r="AZ242" s="492">
        <f t="shared" si="189"/>
        <v>0</v>
      </c>
      <c r="BB242" s="492">
        <f t="shared" si="190"/>
        <v>0</v>
      </c>
      <c r="BD242" s="265">
        <f t="shared" si="193"/>
        <v>0</v>
      </c>
      <c r="BE242" s="105"/>
      <c r="BF242" s="105"/>
      <c r="BG242" s="105"/>
      <c r="BH242" s="105"/>
      <c r="BI242" s="105"/>
      <c r="BJ242" s="105"/>
    </row>
    <row r="243" spans="2:62" ht="20.100000000000001" hidden="1" customHeight="1" outlineLevel="1">
      <c r="B243" s="100"/>
      <c r="C243" s="908"/>
      <c r="D243" s="909"/>
      <c r="E243" s="909"/>
      <c r="F243" s="910"/>
      <c r="G243" s="890"/>
      <c r="H243" s="891"/>
      <c r="I243" s="152"/>
      <c r="J243" s="152"/>
      <c r="K243" s="152"/>
      <c r="L243" s="152"/>
      <c r="M243" s="152"/>
      <c r="N243" s="152"/>
      <c r="O243" s="152"/>
      <c r="P243" s="153"/>
      <c r="Q243" s="153"/>
      <c r="R243" s="156">
        <f t="shared" si="184"/>
        <v>0</v>
      </c>
      <c r="S243" s="156">
        <f t="shared" si="185"/>
        <v>0</v>
      </c>
      <c r="U243" s="157">
        <f t="shared" si="191"/>
        <v>0</v>
      </c>
      <c r="W243" s="152"/>
      <c r="X243" s="152"/>
      <c r="Y243" s="152"/>
      <c r="Z243" s="152"/>
      <c r="AA243" s="152"/>
      <c r="AB243" s="152"/>
      <c r="AC243" s="347"/>
      <c r="AD243" s="152"/>
      <c r="AE243" s="152"/>
      <c r="AF243" s="152"/>
      <c r="AG243" s="152"/>
      <c r="AH243" s="152"/>
      <c r="AI243" s="152"/>
      <c r="AJ243" s="347"/>
      <c r="AK243" s="152"/>
      <c r="AL243" s="152"/>
      <c r="AM243" s="295"/>
      <c r="AN243" s="228"/>
      <c r="AO243" s="228"/>
      <c r="AP243" s="228"/>
      <c r="AQ243" s="228"/>
      <c r="AR243" s="228"/>
      <c r="AS243" s="348"/>
      <c r="AT243" s="264">
        <f t="shared" si="174"/>
        <v>0</v>
      </c>
      <c r="AU243" s="259"/>
      <c r="AV243" s="265">
        <f t="shared" si="188"/>
        <v>0</v>
      </c>
      <c r="AX243" s="265">
        <f t="shared" si="192"/>
        <v>0</v>
      </c>
      <c r="AZ243" s="492">
        <f t="shared" si="189"/>
        <v>0</v>
      </c>
      <c r="BB243" s="492">
        <f t="shared" si="190"/>
        <v>0</v>
      </c>
      <c r="BD243" s="265">
        <f t="shared" si="193"/>
        <v>0</v>
      </c>
      <c r="BE243" s="105"/>
      <c r="BF243" s="105"/>
      <c r="BG243" s="105"/>
      <c r="BH243" s="105"/>
      <c r="BI243" s="105"/>
      <c r="BJ243" s="105"/>
    </row>
    <row r="244" spans="2:62" ht="20.100000000000001" hidden="1" customHeight="1" outlineLevel="1">
      <c r="B244" s="100"/>
      <c r="C244" s="908"/>
      <c r="D244" s="909"/>
      <c r="E244" s="909"/>
      <c r="F244" s="910"/>
      <c r="G244" s="890"/>
      <c r="H244" s="891"/>
      <c r="I244" s="152"/>
      <c r="J244" s="152"/>
      <c r="K244" s="152"/>
      <c r="L244" s="152"/>
      <c r="M244" s="152"/>
      <c r="N244" s="152"/>
      <c r="O244" s="152"/>
      <c r="P244" s="153"/>
      <c r="Q244" s="153"/>
      <c r="R244" s="156">
        <f t="shared" si="184"/>
        <v>0</v>
      </c>
      <c r="S244" s="156">
        <f t="shared" si="185"/>
        <v>0</v>
      </c>
      <c r="U244" s="157">
        <f t="shared" si="191"/>
        <v>0</v>
      </c>
      <c r="W244" s="152"/>
      <c r="X244" s="152"/>
      <c r="Y244" s="152"/>
      <c r="Z244" s="152"/>
      <c r="AA244" s="152"/>
      <c r="AB244" s="152"/>
      <c r="AC244" s="347"/>
      <c r="AD244" s="152"/>
      <c r="AE244" s="152"/>
      <c r="AF244" s="152"/>
      <c r="AG244" s="152"/>
      <c r="AH244" s="152"/>
      <c r="AI244" s="152"/>
      <c r="AJ244" s="347"/>
      <c r="AK244" s="152"/>
      <c r="AL244" s="152"/>
      <c r="AM244" s="295"/>
      <c r="AN244" s="228"/>
      <c r="AO244" s="228"/>
      <c r="AP244" s="228"/>
      <c r="AQ244" s="228"/>
      <c r="AR244" s="228"/>
      <c r="AS244" s="348"/>
      <c r="AT244" s="264">
        <f t="shared" si="174"/>
        <v>0</v>
      </c>
      <c r="AU244" s="259"/>
      <c r="AV244" s="265">
        <f t="shared" si="188"/>
        <v>0</v>
      </c>
      <c r="AX244" s="265">
        <f t="shared" si="192"/>
        <v>0</v>
      </c>
      <c r="AZ244" s="492">
        <f t="shared" si="189"/>
        <v>0</v>
      </c>
      <c r="BB244" s="492">
        <f t="shared" si="190"/>
        <v>0</v>
      </c>
      <c r="BD244" s="265">
        <f t="shared" si="193"/>
        <v>0</v>
      </c>
      <c r="BE244" s="105"/>
      <c r="BF244" s="105"/>
      <c r="BG244" s="105"/>
      <c r="BH244" s="105"/>
      <c r="BI244" s="105"/>
      <c r="BJ244" s="105"/>
    </row>
    <row r="245" spans="2:62" ht="20.100000000000001" hidden="1" customHeight="1" outlineLevel="1">
      <c r="B245" s="100"/>
      <c r="C245" s="908"/>
      <c r="D245" s="909"/>
      <c r="E245" s="909"/>
      <c r="F245" s="910"/>
      <c r="G245" s="890"/>
      <c r="H245" s="891"/>
      <c r="I245" s="152"/>
      <c r="J245" s="152"/>
      <c r="K245" s="152"/>
      <c r="L245" s="152"/>
      <c r="M245" s="152"/>
      <c r="N245" s="152"/>
      <c r="O245" s="152"/>
      <c r="P245" s="153"/>
      <c r="Q245" s="153"/>
      <c r="R245" s="156">
        <f t="shared" si="184"/>
        <v>0</v>
      </c>
      <c r="S245" s="156">
        <f t="shared" si="185"/>
        <v>0</v>
      </c>
      <c r="U245" s="157">
        <f t="shared" si="191"/>
        <v>0</v>
      </c>
      <c r="W245" s="152"/>
      <c r="X245" s="152"/>
      <c r="Y245" s="152"/>
      <c r="Z245" s="152"/>
      <c r="AA245" s="152"/>
      <c r="AB245" s="152"/>
      <c r="AC245" s="347"/>
      <c r="AD245" s="152"/>
      <c r="AE245" s="152"/>
      <c r="AF245" s="152"/>
      <c r="AG245" s="152"/>
      <c r="AH245" s="152"/>
      <c r="AI245" s="152"/>
      <c r="AJ245" s="347"/>
      <c r="AK245" s="152"/>
      <c r="AL245" s="152"/>
      <c r="AM245" s="295"/>
      <c r="AN245" s="228"/>
      <c r="AO245" s="228"/>
      <c r="AP245" s="228"/>
      <c r="AQ245" s="228"/>
      <c r="AR245" s="228"/>
      <c r="AS245" s="348"/>
      <c r="AT245" s="264">
        <f t="shared" si="174"/>
        <v>0</v>
      </c>
      <c r="AU245" s="259"/>
      <c r="AV245" s="265">
        <f t="shared" si="188"/>
        <v>0</v>
      </c>
      <c r="AX245" s="265">
        <f t="shared" si="192"/>
        <v>0</v>
      </c>
      <c r="AZ245" s="492">
        <f t="shared" si="189"/>
        <v>0</v>
      </c>
      <c r="BB245" s="492">
        <f t="shared" si="190"/>
        <v>0</v>
      </c>
      <c r="BD245" s="265">
        <f t="shared" si="193"/>
        <v>0</v>
      </c>
      <c r="BE245" s="105"/>
      <c r="BF245" s="105"/>
      <c r="BG245" s="105"/>
      <c r="BH245" s="105"/>
      <c r="BI245" s="105"/>
      <c r="BJ245" s="105"/>
    </row>
    <row r="246" spans="2:62" ht="20.100000000000001" hidden="1" customHeight="1" outlineLevel="1">
      <c r="B246" s="100"/>
      <c r="C246" s="908"/>
      <c r="D246" s="909"/>
      <c r="E246" s="909"/>
      <c r="F246" s="910"/>
      <c r="G246" s="890"/>
      <c r="H246" s="891"/>
      <c r="I246" s="152"/>
      <c r="J246" s="152"/>
      <c r="K246" s="152"/>
      <c r="L246" s="152"/>
      <c r="M246" s="152"/>
      <c r="N246" s="152"/>
      <c r="O246" s="152"/>
      <c r="P246" s="153"/>
      <c r="Q246" s="153"/>
      <c r="R246" s="156">
        <f t="shared" si="184"/>
        <v>0</v>
      </c>
      <c r="S246" s="156">
        <f t="shared" si="185"/>
        <v>0</v>
      </c>
      <c r="U246" s="157">
        <f t="shared" si="191"/>
        <v>0</v>
      </c>
      <c r="W246" s="152"/>
      <c r="X246" s="152"/>
      <c r="Y246" s="152"/>
      <c r="Z246" s="152"/>
      <c r="AA246" s="152"/>
      <c r="AB246" s="152"/>
      <c r="AC246" s="347"/>
      <c r="AD246" s="152"/>
      <c r="AE246" s="152"/>
      <c r="AF246" s="152"/>
      <c r="AG246" s="152"/>
      <c r="AH246" s="152"/>
      <c r="AI246" s="152"/>
      <c r="AJ246" s="347"/>
      <c r="AK246" s="152"/>
      <c r="AL246" s="152"/>
      <c r="AM246" s="295"/>
      <c r="AN246" s="228"/>
      <c r="AO246" s="228"/>
      <c r="AP246" s="228"/>
      <c r="AQ246" s="228"/>
      <c r="AR246" s="228"/>
      <c r="AS246" s="348"/>
      <c r="AT246" s="264">
        <f t="shared" si="174"/>
        <v>0</v>
      </c>
      <c r="AU246" s="259"/>
      <c r="AV246" s="265">
        <f t="shared" si="188"/>
        <v>0</v>
      </c>
      <c r="AX246" s="265">
        <f t="shared" si="192"/>
        <v>0</v>
      </c>
      <c r="AZ246" s="492">
        <f t="shared" si="189"/>
        <v>0</v>
      </c>
      <c r="BB246" s="492">
        <f t="shared" si="190"/>
        <v>0</v>
      </c>
      <c r="BD246" s="265">
        <f t="shared" si="193"/>
        <v>0</v>
      </c>
      <c r="BE246" s="105"/>
      <c r="BF246" s="105"/>
      <c r="BG246" s="105"/>
      <c r="BH246" s="105"/>
      <c r="BI246" s="105"/>
      <c r="BJ246" s="105"/>
    </row>
    <row r="247" spans="2:62" ht="20.100000000000001" hidden="1" customHeight="1" outlineLevel="1">
      <c r="B247" s="100"/>
      <c r="C247" s="908"/>
      <c r="D247" s="909"/>
      <c r="E247" s="909"/>
      <c r="F247" s="910"/>
      <c r="G247" s="890"/>
      <c r="H247" s="891"/>
      <c r="I247" s="152"/>
      <c r="J247" s="152"/>
      <c r="K247" s="152"/>
      <c r="L247" s="152"/>
      <c r="M247" s="152"/>
      <c r="N247" s="152"/>
      <c r="O247" s="152"/>
      <c r="P247" s="153"/>
      <c r="Q247" s="153"/>
      <c r="R247" s="156">
        <f t="shared" si="184"/>
        <v>0</v>
      </c>
      <c r="S247" s="156">
        <f t="shared" si="185"/>
        <v>0</v>
      </c>
      <c r="U247" s="157">
        <f t="shared" si="191"/>
        <v>0</v>
      </c>
      <c r="W247" s="152"/>
      <c r="X247" s="152"/>
      <c r="Y247" s="152"/>
      <c r="Z247" s="152"/>
      <c r="AA247" s="152"/>
      <c r="AB247" s="152"/>
      <c r="AC247" s="347"/>
      <c r="AD247" s="152"/>
      <c r="AE247" s="152"/>
      <c r="AF247" s="152"/>
      <c r="AG247" s="152"/>
      <c r="AH247" s="152"/>
      <c r="AI247" s="152"/>
      <c r="AJ247" s="347"/>
      <c r="AK247" s="152"/>
      <c r="AL247" s="152"/>
      <c r="AM247" s="295"/>
      <c r="AN247" s="228"/>
      <c r="AO247" s="228"/>
      <c r="AP247" s="228"/>
      <c r="AQ247" s="228"/>
      <c r="AR247" s="228"/>
      <c r="AS247" s="348"/>
      <c r="AT247" s="264">
        <f t="shared" si="174"/>
        <v>0</v>
      </c>
      <c r="AU247" s="259"/>
      <c r="AV247" s="265">
        <f t="shared" si="188"/>
        <v>0</v>
      </c>
      <c r="AX247" s="265">
        <f t="shared" si="192"/>
        <v>0</v>
      </c>
      <c r="AZ247" s="492">
        <f t="shared" si="189"/>
        <v>0</v>
      </c>
      <c r="BB247" s="492">
        <f t="shared" si="190"/>
        <v>0</v>
      </c>
      <c r="BD247" s="265">
        <f t="shared" si="193"/>
        <v>0</v>
      </c>
      <c r="BE247" s="105"/>
      <c r="BF247" s="105"/>
      <c r="BG247" s="105"/>
      <c r="BH247" s="105"/>
      <c r="BI247" s="105"/>
      <c r="BJ247" s="105"/>
    </row>
    <row r="248" spans="2:62" ht="20.100000000000001" hidden="1" customHeight="1" outlineLevel="1">
      <c r="B248" s="100"/>
      <c r="C248" s="908"/>
      <c r="D248" s="909"/>
      <c r="E248" s="909"/>
      <c r="F248" s="910"/>
      <c r="G248" s="890"/>
      <c r="H248" s="891"/>
      <c r="I248" s="152"/>
      <c r="J248" s="152"/>
      <c r="K248" s="152"/>
      <c r="L248" s="152"/>
      <c r="M248" s="152"/>
      <c r="N248" s="152"/>
      <c r="O248" s="152"/>
      <c r="P248" s="153"/>
      <c r="Q248" s="153"/>
      <c r="R248" s="156">
        <f t="shared" si="184"/>
        <v>0</v>
      </c>
      <c r="S248" s="156">
        <f t="shared" si="185"/>
        <v>0</v>
      </c>
      <c r="U248" s="157">
        <f t="shared" si="191"/>
        <v>0</v>
      </c>
      <c r="W248" s="152"/>
      <c r="X248" s="152"/>
      <c r="Y248" s="152"/>
      <c r="Z248" s="152"/>
      <c r="AA248" s="152"/>
      <c r="AB248" s="152"/>
      <c r="AC248" s="347"/>
      <c r="AD248" s="152"/>
      <c r="AE248" s="152"/>
      <c r="AF248" s="152"/>
      <c r="AG248" s="152"/>
      <c r="AH248" s="152"/>
      <c r="AI248" s="152"/>
      <c r="AJ248" s="347"/>
      <c r="AK248" s="152"/>
      <c r="AL248" s="152"/>
      <c r="AM248" s="295"/>
      <c r="AN248" s="228"/>
      <c r="AO248" s="228"/>
      <c r="AP248" s="228"/>
      <c r="AQ248" s="228"/>
      <c r="AR248" s="228"/>
      <c r="AS248" s="348"/>
      <c r="AT248" s="264">
        <f t="shared" si="174"/>
        <v>0</v>
      </c>
      <c r="AU248" s="259"/>
      <c r="AV248" s="265">
        <f t="shared" si="188"/>
        <v>0</v>
      </c>
      <c r="AX248" s="265">
        <f t="shared" si="192"/>
        <v>0</v>
      </c>
      <c r="AZ248" s="492">
        <f t="shared" si="189"/>
        <v>0</v>
      </c>
      <c r="BB248" s="492">
        <f t="shared" si="190"/>
        <v>0</v>
      </c>
      <c r="BD248" s="265">
        <f t="shared" si="193"/>
        <v>0</v>
      </c>
      <c r="BE248" s="105"/>
      <c r="BF248" s="105"/>
      <c r="BG248" s="105"/>
      <c r="BH248" s="105"/>
      <c r="BI248" s="105"/>
      <c r="BJ248" s="105"/>
    </row>
    <row r="249" spans="2:62" ht="9.9499999999999993" hidden="1" customHeight="1" outlineLevel="1">
      <c r="B249" s="101"/>
      <c r="C249" s="208"/>
      <c r="D249" s="208"/>
      <c r="E249" s="208"/>
      <c r="F249" s="208"/>
      <c r="G249" s="237"/>
      <c r="H249" s="207"/>
      <c r="I249" s="257"/>
      <c r="J249" s="257"/>
      <c r="K249" s="257"/>
      <c r="L249" s="257"/>
      <c r="M249" s="257"/>
      <c r="N249" s="257"/>
      <c r="O249" s="257"/>
      <c r="P249" s="256"/>
      <c r="Q249" s="102"/>
      <c r="R249" s="102"/>
      <c r="S249" s="102"/>
      <c r="U249" s="98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Z249" s="493"/>
      <c r="BE249" s="105"/>
      <c r="BF249" s="105"/>
      <c r="BG249" s="105"/>
      <c r="BH249" s="105"/>
      <c r="BI249" s="105"/>
      <c r="BJ249" s="105"/>
    </row>
    <row r="250" spans="2:62" ht="20.100000000000001" customHeight="1" collapsed="1">
      <c r="B250" s="8">
        <f>B233+1</f>
        <v>15</v>
      </c>
      <c r="C250" s="916"/>
      <c r="D250" s="917"/>
      <c r="E250" s="917"/>
      <c r="F250" s="918"/>
      <c r="G250" s="429"/>
      <c r="H250" s="206">
        <v>1</v>
      </c>
      <c r="I250" s="642">
        <f t="shared" ref="I250" si="194">$H250*SUM(I251:I265)</f>
        <v>0</v>
      </c>
      <c r="J250" s="643">
        <f t="shared" ref="J250:O250" si="195">$H250*SUM(J251:J265)</f>
        <v>0</v>
      </c>
      <c r="K250" s="644">
        <f t="shared" si="195"/>
        <v>0</v>
      </c>
      <c r="L250" s="645">
        <f t="shared" si="195"/>
        <v>0</v>
      </c>
      <c r="M250" s="645">
        <f t="shared" si="195"/>
        <v>0</v>
      </c>
      <c r="N250" s="644">
        <f t="shared" si="195"/>
        <v>0</v>
      </c>
      <c r="O250" s="642">
        <f t="shared" si="195"/>
        <v>0</v>
      </c>
      <c r="P250" s="209">
        <f t="shared" ref="P250:Q250" si="196">$H250*SUM(P251:P265)</f>
        <v>0</v>
      </c>
      <c r="Q250" s="210">
        <f t="shared" si="196"/>
        <v>0</v>
      </c>
      <c r="R250" s="136">
        <f t="shared" ref="R250:R265" si="197">P250*(1+Gewinn)*(1+SicherheitAngebot)</f>
        <v>0</v>
      </c>
      <c r="S250" s="137">
        <f t="shared" ref="S250:S265" si="198">Q250*(1+MGKZ)*(1+Gewinn)*(1+SicherheitAngebot)</f>
        <v>0</v>
      </c>
      <c r="U250" s="10">
        <f>I250*$I$7+J250*$J$7+K250*$K$7+L250*$L$7+M250*$M$7+N250*$N$7+O250*$O$7+R250+S250</f>
        <v>0</v>
      </c>
      <c r="W250" s="646">
        <f t="shared" ref="W250:AB250" si="199">$H250*SUM(W251:W265)</f>
        <v>0</v>
      </c>
      <c r="X250" s="647">
        <f t="shared" si="199"/>
        <v>0</v>
      </c>
      <c r="Y250" s="648">
        <f t="shared" si="199"/>
        <v>0</v>
      </c>
      <c r="Z250" s="649">
        <f t="shared" si="199"/>
        <v>0</v>
      </c>
      <c r="AA250" s="648">
        <f t="shared" si="199"/>
        <v>0</v>
      </c>
      <c r="AB250" s="646">
        <f t="shared" si="199"/>
        <v>0</v>
      </c>
      <c r="AC250" s="258"/>
      <c r="AD250" s="646">
        <f t="shared" ref="AD250:AM250" si="200">$H250*SUM(AD251:AD265)</f>
        <v>0</v>
      </c>
      <c r="AE250" s="647">
        <f t="shared" si="200"/>
        <v>0</v>
      </c>
      <c r="AF250" s="648">
        <f t="shared" si="200"/>
        <v>0</v>
      </c>
      <c r="AG250" s="649">
        <f t="shared" si="200"/>
        <v>0</v>
      </c>
      <c r="AH250" s="648">
        <f t="shared" si="200"/>
        <v>0</v>
      </c>
      <c r="AI250" s="646">
        <f t="shared" si="200"/>
        <v>0</v>
      </c>
      <c r="AJ250" s="258"/>
      <c r="AK250" s="653">
        <f t="shared" si="200"/>
        <v>0</v>
      </c>
      <c r="AL250" s="653">
        <f t="shared" si="200"/>
        <v>0</v>
      </c>
      <c r="AM250" s="653">
        <f t="shared" si="200"/>
        <v>0</v>
      </c>
      <c r="AN250" s="227">
        <f>$H250*SUM(AN251:AN265)*(1+Gewinn)*(1+SicherheitAngebot)</f>
        <v>0</v>
      </c>
      <c r="AO250" s="227">
        <f>$H250*SUM(AO251:AO265)*(1+Gewinn)*(1+SicherheitAngebot)</f>
        <v>0</v>
      </c>
      <c r="AP250" s="227">
        <f>$H250*SUM(AP251:AP265)*(1+Gewinn)*(1+SicherheitAngebot)</f>
        <v>0</v>
      </c>
      <c r="AQ250" s="227">
        <f>$H250*SUM(AQ251:AQ265)*(1+Gewinn)*(1+SicherheitAngebot)</f>
        <v>0</v>
      </c>
      <c r="AR250" s="227">
        <f>$H250*SUM(AR251:AR265)*(1+Gewinn)*(1+SicherheitAngebot)</f>
        <v>0</v>
      </c>
      <c r="AS250" s="262"/>
      <c r="AT250" s="263">
        <f t="shared" si="174"/>
        <v>0</v>
      </c>
      <c r="AU250" s="259"/>
      <c r="AV250" s="491">
        <f>AK250*$AK$7+AL250*$AL$7+AM250*$AM$7+SUM(AN250:AR250)+AT250/Zuschläge_IBN+AT250</f>
        <v>0</v>
      </c>
      <c r="AX250" s="685">
        <f>U250+AV250</f>
        <v>0</v>
      </c>
      <c r="AZ250" s="490">
        <f>IF(H250&gt;0,U250/(1+SicherheitAngebot)*(1+Sicherheit),0)</f>
        <v>0</v>
      </c>
      <c r="BB250" s="490">
        <f>IF(H250&gt;0,AV250/(1+SicherheitAngebot)*(1+Sicherheit),0)</f>
        <v>0</v>
      </c>
      <c r="BD250" s="490">
        <f>AZ250+BB250</f>
        <v>0</v>
      </c>
      <c r="BE250" s="105"/>
      <c r="BF250" s="105"/>
      <c r="BG250" s="105"/>
      <c r="BH250" s="105"/>
      <c r="BI250" s="105"/>
      <c r="BJ250" s="105"/>
    </row>
    <row r="251" spans="2:62" ht="20.100000000000001" hidden="1" customHeight="1" outlineLevel="1">
      <c r="B251" s="99"/>
      <c r="C251" s="908"/>
      <c r="D251" s="909"/>
      <c r="E251" s="909"/>
      <c r="F251" s="910"/>
      <c r="G251" s="890"/>
      <c r="H251" s="901"/>
      <c r="I251" s="152"/>
      <c r="J251" s="152"/>
      <c r="K251" s="152"/>
      <c r="L251" s="152"/>
      <c r="M251" s="152"/>
      <c r="N251" s="152"/>
      <c r="O251" s="152"/>
      <c r="P251" s="153"/>
      <c r="Q251" s="153"/>
      <c r="R251" s="156">
        <f t="shared" si="197"/>
        <v>0</v>
      </c>
      <c r="S251" s="156">
        <f t="shared" si="198"/>
        <v>0</v>
      </c>
      <c r="U251" s="157">
        <f>I251*$I$7+J251*$J$7+K251*$K$7+L251*$L$7+M251*$M$7+N251*$N$7+O251*$O$7+R251+S251</f>
        <v>0</v>
      </c>
      <c r="W251" s="152"/>
      <c r="X251" s="152"/>
      <c r="Y251" s="152"/>
      <c r="Z251" s="152"/>
      <c r="AA251" s="152"/>
      <c r="AB251" s="152"/>
      <c r="AC251" s="347"/>
      <c r="AD251" s="152"/>
      <c r="AE251" s="152"/>
      <c r="AF251" s="152"/>
      <c r="AG251" s="152"/>
      <c r="AH251" s="152"/>
      <c r="AI251" s="152"/>
      <c r="AJ251" s="347"/>
      <c r="AK251" s="152"/>
      <c r="AL251" s="152"/>
      <c r="AM251" s="295"/>
      <c r="AN251" s="228"/>
      <c r="AO251" s="228"/>
      <c r="AP251" s="228"/>
      <c r="AQ251" s="228"/>
      <c r="AR251" s="228"/>
      <c r="AS251" s="348"/>
      <c r="AT251" s="264">
        <f t="shared" si="174"/>
        <v>0</v>
      </c>
      <c r="AU251" s="259"/>
      <c r="AV251" s="265">
        <f t="shared" ref="AV251:AV265" si="201">AK251*$AK$7+AL251*$AL$7+AM251*$AM$7+SUM(AN251:AR251)*(1+Gewinn)*(1+SicherheitAngebot)+AT251/Zuschläge_IBN+AT251</f>
        <v>0</v>
      </c>
      <c r="AX251" s="265">
        <f>U251+AV251</f>
        <v>0</v>
      </c>
      <c r="AZ251" s="492">
        <f t="shared" ref="AZ251:AZ265" si="202">U251/(1+SicherheitAngebot)*(1+Sicherheit)</f>
        <v>0</v>
      </c>
      <c r="BB251" s="492">
        <f t="shared" ref="BB251:BB265" si="203">AV251/(1+SicherheitAngebot)*(1+Sicherheit)</f>
        <v>0</v>
      </c>
      <c r="BD251" s="265">
        <f>AZ251+BB251</f>
        <v>0</v>
      </c>
      <c r="BE251" s="105"/>
      <c r="BF251" s="105"/>
      <c r="BG251" s="105"/>
      <c r="BH251" s="105"/>
      <c r="BI251" s="105"/>
      <c r="BJ251" s="105"/>
    </row>
    <row r="252" spans="2:62" ht="20.100000000000001" hidden="1" customHeight="1" outlineLevel="1">
      <c r="B252" s="100"/>
      <c r="C252" s="908"/>
      <c r="D252" s="909"/>
      <c r="E252" s="909"/>
      <c r="F252" s="910"/>
      <c r="G252" s="890"/>
      <c r="H252" s="891"/>
      <c r="I252" s="152"/>
      <c r="J252" s="152"/>
      <c r="K252" s="152"/>
      <c r="L252" s="152"/>
      <c r="M252" s="152"/>
      <c r="N252" s="152"/>
      <c r="O252" s="152"/>
      <c r="P252" s="153"/>
      <c r="Q252" s="153"/>
      <c r="R252" s="156">
        <f t="shared" si="197"/>
        <v>0</v>
      </c>
      <c r="S252" s="156">
        <f t="shared" si="198"/>
        <v>0</v>
      </c>
      <c r="U252" s="157">
        <f t="shared" ref="U252:U265" si="204">I252*$I$7+J252*$J$7+K252*$K$7+L252*$L$7+M252*$M$7+N252*$N$7+O252*$O$7+R252+S252</f>
        <v>0</v>
      </c>
      <c r="W252" s="152"/>
      <c r="X252" s="152"/>
      <c r="Y252" s="152"/>
      <c r="Z252" s="152"/>
      <c r="AA252" s="152"/>
      <c r="AB252" s="152"/>
      <c r="AC252" s="347"/>
      <c r="AD252" s="152"/>
      <c r="AE252" s="152"/>
      <c r="AF252" s="152"/>
      <c r="AG252" s="152"/>
      <c r="AH252" s="152"/>
      <c r="AI252" s="152"/>
      <c r="AJ252" s="347"/>
      <c r="AK252" s="152"/>
      <c r="AL252" s="152"/>
      <c r="AM252" s="295"/>
      <c r="AN252" s="228"/>
      <c r="AO252" s="228"/>
      <c r="AP252" s="228"/>
      <c r="AQ252" s="228"/>
      <c r="AR252" s="228"/>
      <c r="AS252" s="348"/>
      <c r="AT252" s="264">
        <f t="shared" si="174"/>
        <v>0</v>
      </c>
      <c r="AU252" s="259"/>
      <c r="AV252" s="265">
        <f t="shared" si="201"/>
        <v>0</v>
      </c>
      <c r="AX252" s="265">
        <f t="shared" ref="AX252:AX265" si="205">U252+AV252</f>
        <v>0</v>
      </c>
      <c r="AZ252" s="492">
        <f t="shared" si="202"/>
        <v>0</v>
      </c>
      <c r="BB252" s="492">
        <f t="shared" si="203"/>
        <v>0</v>
      </c>
      <c r="BD252" s="265">
        <f t="shared" ref="BD252:BD265" si="206">AZ252+BB252</f>
        <v>0</v>
      </c>
      <c r="BE252" s="105"/>
      <c r="BF252" s="105"/>
      <c r="BG252" s="105"/>
      <c r="BH252" s="105"/>
      <c r="BI252" s="105"/>
      <c r="BJ252" s="105"/>
    </row>
    <row r="253" spans="2:62" ht="20.100000000000001" hidden="1" customHeight="1" outlineLevel="1">
      <c r="B253" s="100"/>
      <c r="C253" s="908"/>
      <c r="D253" s="909"/>
      <c r="E253" s="909"/>
      <c r="F253" s="910"/>
      <c r="G253" s="890"/>
      <c r="H253" s="891"/>
      <c r="I253" s="152"/>
      <c r="J253" s="152"/>
      <c r="K253" s="152"/>
      <c r="L253" s="152"/>
      <c r="M253" s="152"/>
      <c r="N253" s="152"/>
      <c r="O253" s="152"/>
      <c r="P253" s="153"/>
      <c r="Q253" s="153"/>
      <c r="R253" s="156">
        <f t="shared" si="197"/>
        <v>0</v>
      </c>
      <c r="S253" s="156">
        <f t="shared" si="198"/>
        <v>0</v>
      </c>
      <c r="U253" s="157">
        <f t="shared" si="204"/>
        <v>0</v>
      </c>
      <c r="W253" s="152"/>
      <c r="X253" s="152"/>
      <c r="Y253" s="152"/>
      <c r="Z253" s="152"/>
      <c r="AA253" s="152"/>
      <c r="AB253" s="152"/>
      <c r="AC253" s="347"/>
      <c r="AD253" s="152"/>
      <c r="AE253" s="152"/>
      <c r="AF253" s="152"/>
      <c r="AG253" s="152"/>
      <c r="AH253" s="152"/>
      <c r="AI253" s="152"/>
      <c r="AJ253" s="347"/>
      <c r="AK253" s="152"/>
      <c r="AL253" s="152"/>
      <c r="AM253" s="295"/>
      <c r="AN253" s="228"/>
      <c r="AO253" s="228"/>
      <c r="AP253" s="228"/>
      <c r="AQ253" s="228"/>
      <c r="AR253" s="228"/>
      <c r="AS253" s="348"/>
      <c r="AT253" s="264">
        <f t="shared" si="174"/>
        <v>0</v>
      </c>
      <c r="AU253" s="259"/>
      <c r="AV253" s="265">
        <f t="shared" si="201"/>
        <v>0</v>
      </c>
      <c r="AX253" s="265">
        <f t="shared" si="205"/>
        <v>0</v>
      </c>
      <c r="AZ253" s="492">
        <f t="shared" si="202"/>
        <v>0</v>
      </c>
      <c r="BB253" s="492">
        <f t="shared" si="203"/>
        <v>0</v>
      </c>
      <c r="BD253" s="265">
        <f t="shared" si="206"/>
        <v>0</v>
      </c>
      <c r="BE253" s="105"/>
      <c r="BF253" s="105"/>
      <c r="BG253" s="105"/>
      <c r="BH253" s="105"/>
      <c r="BI253" s="105"/>
      <c r="BJ253" s="105"/>
    </row>
    <row r="254" spans="2:62" ht="20.100000000000001" hidden="1" customHeight="1" outlineLevel="1">
      <c r="B254" s="100"/>
      <c r="C254" s="908"/>
      <c r="D254" s="909"/>
      <c r="E254" s="909"/>
      <c r="F254" s="910"/>
      <c r="G254" s="890"/>
      <c r="H254" s="891"/>
      <c r="I254" s="152"/>
      <c r="J254" s="152"/>
      <c r="K254" s="152"/>
      <c r="L254" s="152"/>
      <c r="M254" s="152"/>
      <c r="N254" s="152"/>
      <c r="O254" s="152"/>
      <c r="P254" s="153"/>
      <c r="Q254" s="153"/>
      <c r="R254" s="156">
        <f t="shared" si="197"/>
        <v>0</v>
      </c>
      <c r="S254" s="156">
        <f t="shared" si="198"/>
        <v>0</v>
      </c>
      <c r="U254" s="157">
        <f t="shared" si="204"/>
        <v>0</v>
      </c>
      <c r="W254" s="152"/>
      <c r="X254" s="152"/>
      <c r="Y254" s="152"/>
      <c r="Z254" s="152"/>
      <c r="AA254" s="152"/>
      <c r="AB254" s="152"/>
      <c r="AC254" s="347"/>
      <c r="AD254" s="152"/>
      <c r="AE254" s="152"/>
      <c r="AF254" s="152"/>
      <c r="AG254" s="152"/>
      <c r="AH254" s="152"/>
      <c r="AI254" s="152"/>
      <c r="AJ254" s="347"/>
      <c r="AK254" s="152"/>
      <c r="AL254" s="152"/>
      <c r="AM254" s="295"/>
      <c r="AN254" s="228"/>
      <c r="AO254" s="228"/>
      <c r="AP254" s="228"/>
      <c r="AQ254" s="228"/>
      <c r="AR254" s="228"/>
      <c r="AS254" s="348"/>
      <c r="AT254" s="264">
        <f t="shared" si="174"/>
        <v>0</v>
      </c>
      <c r="AU254" s="259"/>
      <c r="AV254" s="265">
        <f t="shared" si="201"/>
        <v>0</v>
      </c>
      <c r="AX254" s="265">
        <f t="shared" si="205"/>
        <v>0</v>
      </c>
      <c r="AZ254" s="492">
        <f t="shared" si="202"/>
        <v>0</v>
      </c>
      <c r="BB254" s="492">
        <f t="shared" si="203"/>
        <v>0</v>
      </c>
      <c r="BD254" s="265">
        <f t="shared" si="206"/>
        <v>0</v>
      </c>
      <c r="BE254" s="105"/>
      <c r="BF254" s="105"/>
      <c r="BG254" s="105"/>
      <c r="BH254" s="105"/>
      <c r="BI254" s="105"/>
      <c r="BJ254" s="105"/>
    </row>
    <row r="255" spans="2:62" ht="20.100000000000001" hidden="1" customHeight="1" outlineLevel="1">
      <c r="B255" s="100"/>
      <c r="C255" s="908"/>
      <c r="D255" s="909"/>
      <c r="E255" s="909"/>
      <c r="F255" s="910"/>
      <c r="G255" s="890"/>
      <c r="H255" s="891"/>
      <c r="I255" s="152"/>
      <c r="J255" s="152"/>
      <c r="K255" s="152"/>
      <c r="L255" s="152"/>
      <c r="M255" s="152"/>
      <c r="N255" s="152"/>
      <c r="O255" s="152"/>
      <c r="P255" s="153"/>
      <c r="Q255" s="153"/>
      <c r="R255" s="156">
        <f t="shared" si="197"/>
        <v>0</v>
      </c>
      <c r="S255" s="156">
        <f t="shared" si="198"/>
        <v>0</v>
      </c>
      <c r="U255" s="157">
        <f t="shared" si="204"/>
        <v>0</v>
      </c>
      <c r="W255" s="152"/>
      <c r="X255" s="152"/>
      <c r="Y255" s="152"/>
      <c r="Z255" s="152"/>
      <c r="AA255" s="152"/>
      <c r="AB255" s="152"/>
      <c r="AC255" s="347"/>
      <c r="AD255" s="152"/>
      <c r="AE255" s="152"/>
      <c r="AF255" s="152"/>
      <c r="AG255" s="152"/>
      <c r="AH255" s="152"/>
      <c r="AI255" s="152"/>
      <c r="AJ255" s="347"/>
      <c r="AK255" s="152"/>
      <c r="AL255" s="152"/>
      <c r="AM255" s="295"/>
      <c r="AN255" s="228"/>
      <c r="AO255" s="228"/>
      <c r="AP255" s="228"/>
      <c r="AQ255" s="228"/>
      <c r="AR255" s="228"/>
      <c r="AS255" s="348"/>
      <c r="AT255" s="264">
        <f t="shared" si="174"/>
        <v>0</v>
      </c>
      <c r="AU255" s="259"/>
      <c r="AV255" s="265">
        <f t="shared" si="201"/>
        <v>0</v>
      </c>
      <c r="AX255" s="265">
        <f t="shared" si="205"/>
        <v>0</v>
      </c>
      <c r="AZ255" s="492">
        <f t="shared" si="202"/>
        <v>0</v>
      </c>
      <c r="BB255" s="492">
        <f t="shared" si="203"/>
        <v>0</v>
      </c>
      <c r="BD255" s="265">
        <f t="shared" si="206"/>
        <v>0</v>
      </c>
      <c r="BE255" s="105"/>
      <c r="BF255" s="105"/>
      <c r="BG255" s="105"/>
      <c r="BH255" s="105"/>
      <c r="BI255" s="105"/>
      <c r="BJ255" s="105"/>
    </row>
    <row r="256" spans="2:62" ht="20.100000000000001" hidden="1" customHeight="1" outlineLevel="1">
      <c r="B256" s="100"/>
      <c r="C256" s="908"/>
      <c r="D256" s="909"/>
      <c r="E256" s="909"/>
      <c r="F256" s="910"/>
      <c r="G256" s="890"/>
      <c r="H256" s="891"/>
      <c r="I256" s="152"/>
      <c r="J256" s="152"/>
      <c r="K256" s="152"/>
      <c r="L256" s="152"/>
      <c r="M256" s="152"/>
      <c r="N256" s="152"/>
      <c r="O256" s="152"/>
      <c r="P256" s="153"/>
      <c r="Q256" s="153"/>
      <c r="R256" s="156">
        <f t="shared" si="197"/>
        <v>0</v>
      </c>
      <c r="S256" s="156">
        <f t="shared" si="198"/>
        <v>0</v>
      </c>
      <c r="U256" s="157">
        <f t="shared" si="204"/>
        <v>0</v>
      </c>
      <c r="W256" s="152"/>
      <c r="X256" s="152"/>
      <c r="Y256" s="152"/>
      <c r="Z256" s="152"/>
      <c r="AA256" s="152"/>
      <c r="AB256" s="152"/>
      <c r="AC256" s="347"/>
      <c r="AD256" s="152"/>
      <c r="AE256" s="152"/>
      <c r="AF256" s="152"/>
      <c r="AG256" s="152"/>
      <c r="AH256" s="152"/>
      <c r="AI256" s="152"/>
      <c r="AJ256" s="347"/>
      <c r="AK256" s="152"/>
      <c r="AL256" s="152"/>
      <c r="AM256" s="295"/>
      <c r="AN256" s="228"/>
      <c r="AO256" s="228"/>
      <c r="AP256" s="228"/>
      <c r="AQ256" s="228"/>
      <c r="AR256" s="228"/>
      <c r="AS256" s="348"/>
      <c r="AT256" s="264">
        <f t="shared" si="174"/>
        <v>0</v>
      </c>
      <c r="AU256" s="259"/>
      <c r="AV256" s="265">
        <f t="shared" si="201"/>
        <v>0</v>
      </c>
      <c r="AX256" s="265">
        <f t="shared" si="205"/>
        <v>0</v>
      </c>
      <c r="AZ256" s="492">
        <f t="shared" si="202"/>
        <v>0</v>
      </c>
      <c r="BB256" s="492">
        <f t="shared" si="203"/>
        <v>0</v>
      </c>
      <c r="BD256" s="265">
        <f t="shared" si="206"/>
        <v>0</v>
      </c>
      <c r="BE256" s="105"/>
      <c r="BF256" s="105"/>
      <c r="BG256" s="105"/>
      <c r="BH256" s="105"/>
      <c r="BI256" s="105"/>
      <c r="BJ256" s="105"/>
    </row>
    <row r="257" spans="2:62" ht="20.100000000000001" hidden="1" customHeight="1" outlineLevel="1">
      <c r="B257" s="100"/>
      <c r="C257" s="908"/>
      <c r="D257" s="909"/>
      <c r="E257" s="909"/>
      <c r="F257" s="910"/>
      <c r="G257" s="890"/>
      <c r="H257" s="891"/>
      <c r="I257" s="152"/>
      <c r="J257" s="152"/>
      <c r="K257" s="152"/>
      <c r="L257" s="152"/>
      <c r="M257" s="152"/>
      <c r="N257" s="152"/>
      <c r="O257" s="152"/>
      <c r="P257" s="153"/>
      <c r="Q257" s="153"/>
      <c r="R257" s="156">
        <f t="shared" si="197"/>
        <v>0</v>
      </c>
      <c r="S257" s="156">
        <f t="shared" si="198"/>
        <v>0</v>
      </c>
      <c r="U257" s="157">
        <f t="shared" si="204"/>
        <v>0</v>
      </c>
      <c r="W257" s="152"/>
      <c r="X257" s="152"/>
      <c r="Y257" s="152"/>
      <c r="Z257" s="152"/>
      <c r="AA257" s="152"/>
      <c r="AB257" s="152"/>
      <c r="AC257" s="347"/>
      <c r="AD257" s="152"/>
      <c r="AE257" s="152"/>
      <c r="AF257" s="152"/>
      <c r="AG257" s="152"/>
      <c r="AH257" s="152"/>
      <c r="AI257" s="152"/>
      <c r="AJ257" s="347"/>
      <c r="AK257" s="152"/>
      <c r="AL257" s="152"/>
      <c r="AM257" s="295"/>
      <c r="AN257" s="228"/>
      <c r="AO257" s="228"/>
      <c r="AP257" s="228"/>
      <c r="AQ257" s="228"/>
      <c r="AR257" s="228"/>
      <c r="AS257" s="348"/>
      <c r="AT257" s="264">
        <f t="shared" si="174"/>
        <v>0</v>
      </c>
      <c r="AU257" s="259"/>
      <c r="AV257" s="265">
        <f t="shared" si="201"/>
        <v>0</v>
      </c>
      <c r="AX257" s="265">
        <f t="shared" si="205"/>
        <v>0</v>
      </c>
      <c r="AZ257" s="492">
        <f t="shared" si="202"/>
        <v>0</v>
      </c>
      <c r="BB257" s="492">
        <f t="shared" si="203"/>
        <v>0</v>
      </c>
      <c r="BD257" s="265">
        <f t="shared" si="206"/>
        <v>0</v>
      </c>
      <c r="BE257" s="105"/>
      <c r="BF257" s="105"/>
      <c r="BG257" s="105"/>
      <c r="BH257" s="105"/>
      <c r="BI257" s="105"/>
      <c r="BJ257" s="105"/>
    </row>
    <row r="258" spans="2:62" ht="20.100000000000001" hidden="1" customHeight="1" outlineLevel="1">
      <c r="B258" s="100"/>
      <c r="C258" s="908"/>
      <c r="D258" s="909"/>
      <c r="E258" s="909"/>
      <c r="F258" s="910"/>
      <c r="G258" s="890"/>
      <c r="H258" s="891"/>
      <c r="I258" s="152"/>
      <c r="J258" s="152"/>
      <c r="K258" s="152"/>
      <c r="L258" s="152"/>
      <c r="M258" s="152"/>
      <c r="N258" s="152"/>
      <c r="O258" s="152"/>
      <c r="P258" s="153"/>
      <c r="Q258" s="153"/>
      <c r="R258" s="156">
        <f t="shared" si="197"/>
        <v>0</v>
      </c>
      <c r="S258" s="156">
        <f t="shared" si="198"/>
        <v>0</v>
      </c>
      <c r="U258" s="157">
        <f t="shared" si="204"/>
        <v>0</v>
      </c>
      <c r="W258" s="152"/>
      <c r="X258" s="152"/>
      <c r="Y258" s="152"/>
      <c r="Z258" s="152"/>
      <c r="AA258" s="152"/>
      <c r="AB258" s="152"/>
      <c r="AC258" s="347"/>
      <c r="AD258" s="152"/>
      <c r="AE258" s="152"/>
      <c r="AF258" s="152"/>
      <c r="AG258" s="152"/>
      <c r="AH258" s="152"/>
      <c r="AI258" s="152"/>
      <c r="AJ258" s="347"/>
      <c r="AK258" s="152"/>
      <c r="AL258" s="152"/>
      <c r="AM258" s="295"/>
      <c r="AN258" s="228"/>
      <c r="AO258" s="228"/>
      <c r="AP258" s="228"/>
      <c r="AQ258" s="228"/>
      <c r="AR258" s="228"/>
      <c r="AS258" s="348"/>
      <c r="AT258" s="264">
        <f t="shared" si="174"/>
        <v>0</v>
      </c>
      <c r="AU258" s="259"/>
      <c r="AV258" s="265">
        <f t="shared" si="201"/>
        <v>0</v>
      </c>
      <c r="AX258" s="265">
        <f t="shared" si="205"/>
        <v>0</v>
      </c>
      <c r="AZ258" s="492">
        <f t="shared" si="202"/>
        <v>0</v>
      </c>
      <c r="BB258" s="492">
        <f t="shared" si="203"/>
        <v>0</v>
      </c>
      <c r="BD258" s="265">
        <f t="shared" si="206"/>
        <v>0</v>
      </c>
      <c r="BE258" s="105"/>
      <c r="BF258" s="105"/>
      <c r="BG258" s="105"/>
      <c r="BH258" s="105"/>
      <c r="BI258" s="105"/>
      <c r="BJ258" s="105"/>
    </row>
    <row r="259" spans="2:62" ht="20.100000000000001" hidden="1" customHeight="1" outlineLevel="1">
      <c r="B259" s="100"/>
      <c r="C259" s="908"/>
      <c r="D259" s="909"/>
      <c r="E259" s="909"/>
      <c r="F259" s="910"/>
      <c r="G259" s="890"/>
      <c r="H259" s="891"/>
      <c r="I259" s="152"/>
      <c r="J259" s="152"/>
      <c r="K259" s="152"/>
      <c r="L259" s="152"/>
      <c r="M259" s="152"/>
      <c r="N259" s="152"/>
      <c r="O259" s="152"/>
      <c r="P259" s="153"/>
      <c r="Q259" s="153"/>
      <c r="R259" s="156">
        <f t="shared" si="197"/>
        <v>0</v>
      </c>
      <c r="S259" s="156">
        <f t="shared" si="198"/>
        <v>0</v>
      </c>
      <c r="U259" s="157">
        <f t="shared" si="204"/>
        <v>0</v>
      </c>
      <c r="W259" s="152"/>
      <c r="X259" s="152"/>
      <c r="Y259" s="152"/>
      <c r="Z259" s="152"/>
      <c r="AA259" s="152"/>
      <c r="AB259" s="152"/>
      <c r="AC259" s="347"/>
      <c r="AD259" s="152"/>
      <c r="AE259" s="152"/>
      <c r="AF259" s="152"/>
      <c r="AG259" s="152"/>
      <c r="AH259" s="152"/>
      <c r="AI259" s="152"/>
      <c r="AJ259" s="347"/>
      <c r="AK259" s="152"/>
      <c r="AL259" s="152"/>
      <c r="AM259" s="295"/>
      <c r="AN259" s="228"/>
      <c r="AO259" s="228"/>
      <c r="AP259" s="228"/>
      <c r="AQ259" s="228"/>
      <c r="AR259" s="228"/>
      <c r="AS259" s="348"/>
      <c r="AT259" s="264">
        <f t="shared" si="174"/>
        <v>0</v>
      </c>
      <c r="AU259" s="259"/>
      <c r="AV259" s="265">
        <f t="shared" si="201"/>
        <v>0</v>
      </c>
      <c r="AX259" s="265">
        <f t="shared" si="205"/>
        <v>0</v>
      </c>
      <c r="AZ259" s="492">
        <f t="shared" si="202"/>
        <v>0</v>
      </c>
      <c r="BB259" s="492">
        <f t="shared" si="203"/>
        <v>0</v>
      </c>
      <c r="BD259" s="265">
        <f t="shared" si="206"/>
        <v>0</v>
      </c>
      <c r="BE259" s="105"/>
      <c r="BF259" s="105"/>
      <c r="BG259" s="105"/>
      <c r="BH259" s="105"/>
      <c r="BI259" s="105"/>
      <c r="BJ259" s="105"/>
    </row>
    <row r="260" spans="2:62" ht="20.100000000000001" hidden="1" customHeight="1" outlineLevel="1">
      <c r="B260" s="100"/>
      <c r="C260" s="908"/>
      <c r="D260" s="909"/>
      <c r="E260" s="909"/>
      <c r="F260" s="910"/>
      <c r="G260" s="890"/>
      <c r="H260" s="891"/>
      <c r="I260" s="152"/>
      <c r="J260" s="152"/>
      <c r="K260" s="152"/>
      <c r="L260" s="152"/>
      <c r="M260" s="152"/>
      <c r="N260" s="152"/>
      <c r="O260" s="152"/>
      <c r="P260" s="153"/>
      <c r="Q260" s="153"/>
      <c r="R260" s="156">
        <f t="shared" si="197"/>
        <v>0</v>
      </c>
      <c r="S260" s="156">
        <f t="shared" si="198"/>
        <v>0</v>
      </c>
      <c r="U260" s="157">
        <f t="shared" si="204"/>
        <v>0</v>
      </c>
      <c r="W260" s="152"/>
      <c r="X260" s="152"/>
      <c r="Y260" s="152"/>
      <c r="Z260" s="152"/>
      <c r="AA260" s="152"/>
      <c r="AB260" s="152"/>
      <c r="AC260" s="347"/>
      <c r="AD260" s="152"/>
      <c r="AE260" s="152"/>
      <c r="AF260" s="152"/>
      <c r="AG260" s="152"/>
      <c r="AH260" s="152"/>
      <c r="AI260" s="152"/>
      <c r="AJ260" s="347"/>
      <c r="AK260" s="152"/>
      <c r="AL260" s="152"/>
      <c r="AM260" s="295"/>
      <c r="AN260" s="228"/>
      <c r="AO260" s="228"/>
      <c r="AP260" s="228"/>
      <c r="AQ260" s="228"/>
      <c r="AR260" s="228"/>
      <c r="AS260" s="348"/>
      <c r="AT260" s="264">
        <f t="shared" si="174"/>
        <v>0</v>
      </c>
      <c r="AU260" s="259"/>
      <c r="AV260" s="265">
        <f t="shared" si="201"/>
        <v>0</v>
      </c>
      <c r="AX260" s="265">
        <f t="shared" si="205"/>
        <v>0</v>
      </c>
      <c r="AZ260" s="492">
        <f t="shared" si="202"/>
        <v>0</v>
      </c>
      <c r="BB260" s="492">
        <f t="shared" si="203"/>
        <v>0</v>
      </c>
      <c r="BD260" s="265">
        <f t="shared" si="206"/>
        <v>0</v>
      </c>
      <c r="BE260" s="105"/>
      <c r="BF260" s="105"/>
      <c r="BG260" s="105"/>
      <c r="BH260" s="105"/>
      <c r="BI260" s="105"/>
      <c r="BJ260" s="105"/>
    </row>
    <row r="261" spans="2:62" ht="20.100000000000001" hidden="1" customHeight="1" outlineLevel="1">
      <c r="B261" s="100"/>
      <c r="C261" s="908"/>
      <c r="D261" s="909"/>
      <c r="E261" s="909"/>
      <c r="F261" s="910"/>
      <c r="G261" s="890"/>
      <c r="H261" s="891"/>
      <c r="I261" s="152"/>
      <c r="J261" s="152"/>
      <c r="K261" s="152"/>
      <c r="L261" s="152"/>
      <c r="M261" s="152"/>
      <c r="N261" s="152"/>
      <c r="O261" s="152"/>
      <c r="P261" s="153"/>
      <c r="Q261" s="153"/>
      <c r="R261" s="156">
        <f t="shared" si="197"/>
        <v>0</v>
      </c>
      <c r="S261" s="156">
        <f t="shared" si="198"/>
        <v>0</v>
      </c>
      <c r="U261" s="157">
        <f t="shared" si="204"/>
        <v>0</v>
      </c>
      <c r="W261" s="152"/>
      <c r="X261" s="152"/>
      <c r="Y261" s="152"/>
      <c r="Z261" s="152"/>
      <c r="AA261" s="152"/>
      <c r="AB261" s="152"/>
      <c r="AC261" s="347"/>
      <c r="AD261" s="152"/>
      <c r="AE261" s="152"/>
      <c r="AF261" s="152"/>
      <c r="AG261" s="152"/>
      <c r="AH261" s="152"/>
      <c r="AI261" s="152"/>
      <c r="AJ261" s="347"/>
      <c r="AK261" s="152"/>
      <c r="AL261" s="152"/>
      <c r="AM261" s="295"/>
      <c r="AN261" s="228"/>
      <c r="AO261" s="228"/>
      <c r="AP261" s="228"/>
      <c r="AQ261" s="228"/>
      <c r="AR261" s="228"/>
      <c r="AS261" s="348"/>
      <c r="AT261" s="264">
        <f t="shared" si="174"/>
        <v>0</v>
      </c>
      <c r="AU261" s="259"/>
      <c r="AV261" s="265">
        <f t="shared" si="201"/>
        <v>0</v>
      </c>
      <c r="AX261" s="265">
        <f t="shared" si="205"/>
        <v>0</v>
      </c>
      <c r="AZ261" s="492">
        <f t="shared" si="202"/>
        <v>0</v>
      </c>
      <c r="BB261" s="492">
        <f t="shared" si="203"/>
        <v>0</v>
      </c>
      <c r="BD261" s="265">
        <f t="shared" si="206"/>
        <v>0</v>
      </c>
      <c r="BE261" s="105"/>
      <c r="BF261" s="105"/>
      <c r="BG261" s="105"/>
      <c r="BH261" s="105"/>
      <c r="BI261" s="105"/>
      <c r="BJ261" s="105"/>
    </row>
    <row r="262" spans="2:62" ht="20.100000000000001" hidden="1" customHeight="1" outlineLevel="1">
      <c r="B262" s="100"/>
      <c r="C262" s="908"/>
      <c r="D262" s="909"/>
      <c r="E262" s="909"/>
      <c r="F262" s="910"/>
      <c r="G262" s="890"/>
      <c r="H262" s="891"/>
      <c r="I262" s="152"/>
      <c r="J262" s="152"/>
      <c r="K262" s="152"/>
      <c r="L262" s="152"/>
      <c r="M262" s="152"/>
      <c r="N262" s="152"/>
      <c r="O262" s="152"/>
      <c r="P262" s="153"/>
      <c r="Q262" s="153"/>
      <c r="R262" s="156">
        <f t="shared" si="197"/>
        <v>0</v>
      </c>
      <c r="S262" s="156">
        <f t="shared" si="198"/>
        <v>0</v>
      </c>
      <c r="U262" s="157">
        <f t="shared" si="204"/>
        <v>0</v>
      </c>
      <c r="W262" s="152"/>
      <c r="X262" s="152"/>
      <c r="Y262" s="152"/>
      <c r="Z262" s="152"/>
      <c r="AA262" s="152"/>
      <c r="AB262" s="152"/>
      <c r="AC262" s="347"/>
      <c r="AD262" s="152"/>
      <c r="AE262" s="152"/>
      <c r="AF262" s="152"/>
      <c r="AG262" s="152"/>
      <c r="AH262" s="152"/>
      <c r="AI262" s="152"/>
      <c r="AJ262" s="347"/>
      <c r="AK262" s="152"/>
      <c r="AL262" s="152"/>
      <c r="AM262" s="295"/>
      <c r="AN262" s="228"/>
      <c r="AO262" s="228"/>
      <c r="AP262" s="228"/>
      <c r="AQ262" s="228"/>
      <c r="AR262" s="228"/>
      <c r="AS262" s="348"/>
      <c r="AT262" s="264">
        <f t="shared" si="174"/>
        <v>0</v>
      </c>
      <c r="AU262" s="259"/>
      <c r="AV262" s="265">
        <f t="shared" si="201"/>
        <v>0</v>
      </c>
      <c r="AX262" s="265">
        <f t="shared" si="205"/>
        <v>0</v>
      </c>
      <c r="AZ262" s="492">
        <f t="shared" si="202"/>
        <v>0</v>
      </c>
      <c r="BB262" s="492">
        <f t="shared" si="203"/>
        <v>0</v>
      </c>
      <c r="BD262" s="265">
        <f t="shared" si="206"/>
        <v>0</v>
      </c>
      <c r="BE262" s="105"/>
      <c r="BF262" s="105"/>
      <c r="BG262" s="105"/>
      <c r="BH262" s="105"/>
      <c r="BI262" s="105"/>
      <c r="BJ262" s="105"/>
    </row>
    <row r="263" spans="2:62" ht="20.100000000000001" hidden="1" customHeight="1" outlineLevel="1">
      <c r="B263" s="100"/>
      <c r="C263" s="908"/>
      <c r="D263" s="909"/>
      <c r="E263" s="909"/>
      <c r="F263" s="910"/>
      <c r="G263" s="890"/>
      <c r="H263" s="891"/>
      <c r="I263" s="152"/>
      <c r="J263" s="152"/>
      <c r="K263" s="152"/>
      <c r="L263" s="152"/>
      <c r="M263" s="152"/>
      <c r="N263" s="152"/>
      <c r="O263" s="152"/>
      <c r="P263" s="153"/>
      <c r="Q263" s="153"/>
      <c r="R263" s="156">
        <f t="shared" si="197"/>
        <v>0</v>
      </c>
      <c r="S263" s="156">
        <f t="shared" si="198"/>
        <v>0</v>
      </c>
      <c r="U263" s="157">
        <f t="shared" si="204"/>
        <v>0</v>
      </c>
      <c r="W263" s="152"/>
      <c r="X263" s="152"/>
      <c r="Y263" s="152"/>
      <c r="Z263" s="152"/>
      <c r="AA263" s="152"/>
      <c r="AB263" s="152"/>
      <c r="AC263" s="347"/>
      <c r="AD263" s="152"/>
      <c r="AE263" s="152"/>
      <c r="AF263" s="152"/>
      <c r="AG263" s="152"/>
      <c r="AH263" s="152"/>
      <c r="AI263" s="152"/>
      <c r="AJ263" s="347"/>
      <c r="AK263" s="152"/>
      <c r="AL263" s="152"/>
      <c r="AM263" s="295"/>
      <c r="AN263" s="228"/>
      <c r="AO263" s="228"/>
      <c r="AP263" s="228"/>
      <c r="AQ263" s="228"/>
      <c r="AR263" s="228"/>
      <c r="AS263" s="348"/>
      <c r="AT263" s="264">
        <f t="shared" si="174"/>
        <v>0</v>
      </c>
      <c r="AU263" s="259"/>
      <c r="AV263" s="265">
        <f t="shared" si="201"/>
        <v>0</v>
      </c>
      <c r="AX263" s="265">
        <f t="shared" si="205"/>
        <v>0</v>
      </c>
      <c r="AZ263" s="492">
        <f t="shared" si="202"/>
        <v>0</v>
      </c>
      <c r="BB263" s="492">
        <f t="shared" si="203"/>
        <v>0</v>
      </c>
      <c r="BD263" s="265">
        <f t="shared" si="206"/>
        <v>0</v>
      </c>
      <c r="BE263" s="105"/>
      <c r="BF263" s="105"/>
      <c r="BG263" s="105"/>
      <c r="BH263" s="105"/>
      <c r="BI263" s="105"/>
      <c r="BJ263" s="105"/>
    </row>
    <row r="264" spans="2:62" ht="20.100000000000001" hidden="1" customHeight="1" outlineLevel="1">
      <c r="B264" s="100"/>
      <c r="C264" s="908"/>
      <c r="D264" s="909"/>
      <c r="E264" s="909"/>
      <c r="F264" s="910"/>
      <c r="G264" s="890"/>
      <c r="H264" s="891"/>
      <c r="I264" s="152"/>
      <c r="J264" s="152"/>
      <c r="K264" s="152"/>
      <c r="L264" s="152"/>
      <c r="M264" s="152"/>
      <c r="N264" s="152"/>
      <c r="O264" s="152"/>
      <c r="P264" s="153"/>
      <c r="Q264" s="153"/>
      <c r="R264" s="156">
        <f t="shared" si="197"/>
        <v>0</v>
      </c>
      <c r="S264" s="156">
        <f t="shared" si="198"/>
        <v>0</v>
      </c>
      <c r="U264" s="157">
        <f t="shared" si="204"/>
        <v>0</v>
      </c>
      <c r="W264" s="152"/>
      <c r="X264" s="152"/>
      <c r="Y264" s="152"/>
      <c r="Z264" s="152"/>
      <c r="AA264" s="152"/>
      <c r="AB264" s="152"/>
      <c r="AC264" s="347"/>
      <c r="AD264" s="152"/>
      <c r="AE264" s="152"/>
      <c r="AF264" s="152"/>
      <c r="AG264" s="152"/>
      <c r="AH264" s="152"/>
      <c r="AI264" s="152"/>
      <c r="AJ264" s="347"/>
      <c r="AK264" s="152"/>
      <c r="AL264" s="152"/>
      <c r="AM264" s="295"/>
      <c r="AN264" s="228"/>
      <c r="AO264" s="228"/>
      <c r="AP264" s="228"/>
      <c r="AQ264" s="228"/>
      <c r="AR264" s="228"/>
      <c r="AS264" s="348"/>
      <c r="AT264" s="264">
        <f t="shared" si="174"/>
        <v>0</v>
      </c>
      <c r="AU264" s="259"/>
      <c r="AV264" s="265">
        <f t="shared" si="201"/>
        <v>0</v>
      </c>
      <c r="AX264" s="265">
        <f t="shared" si="205"/>
        <v>0</v>
      </c>
      <c r="AZ264" s="492">
        <f t="shared" si="202"/>
        <v>0</v>
      </c>
      <c r="BB264" s="492">
        <f t="shared" si="203"/>
        <v>0</v>
      </c>
      <c r="BD264" s="265">
        <f t="shared" si="206"/>
        <v>0</v>
      </c>
      <c r="BE264" s="105"/>
      <c r="BF264" s="105"/>
      <c r="BG264" s="105"/>
      <c r="BH264" s="105"/>
      <c r="BI264" s="105"/>
      <c r="BJ264" s="105"/>
    </row>
    <row r="265" spans="2:62" ht="20.100000000000001" hidden="1" customHeight="1" outlineLevel="1">
      <c r="B265" s="100"/>
      <c r="C265" s="908"/>
      <c r="D265" s="909"/>
      <c r="E265" s="909"/>
      <c r="F265" s="910"/>
      <c r="G265" s="890"/>
      <c r="H265" s="891"/>
      <c r="I265" s="152"/>
      <c r="J265" s="152"/>
      <c r="K265" s="152"/>
      <c r="L265" s="152"/>
      <c r="M265" s="152"/>
      <c r="N265" s="152"/>
      <c r="O265" s="152"/>
      <c r="P265" s="153"/>
      <c r="Q265" s="153"/>
      <c r="R265" s="156">
        <f t="shared" si="197"/>
        <v>0</v>
      </c>
      <c r="S265" s="156">
        <f t="shared" si="198"/>
        <v>0</v>
      </c>
      <c r="U265" s="157">
        <f t="shared" si="204"/>
        <v>0</v>
      </c>
      <c r="W265" s="152"/>
      <c r="X265" s="152"/>
      <c r="Y265" s="152"/>
      <c r="Z265" s="152"/>
      <c r="AA265" s="152"/>
      <c r="AB265" s="152"/>
      <c r="AC265" s="347"/>
      <c r="AD265" s="152"/>
      <c r="AE265" s="152"/>
      <c r="AF265" s="152"/>
      <c r="AG265" s="152"/>
      <c r="AH265" s="152"/>
      <c r="AI265" s="152"/>
      <c r="AJ265" s="347"/>
      <c r="AK265" s="152"/>
      <c r="AL265" s="152"/>
      <c r="AM265" s="295"/>
      <c r="AN265" s="228"/>
      <c r="AO265" s="228"/>
      <c r="AP265" s="228"/>
      <c r="AQ265" s="228"/>
      <c r="AR265" s="228"/>
      <c r="AS265" s="348"/>
      <c r="AT265" s="264">
        <f t="shared" si="174"/>
        <v>0</v>
      </c>
      <c r="AU265" s="259"/>
      <c r="AV265" s="265">
        <f t="shared" si="201"/>
        <v>0</v>
      </c>
      <c r="AX265" s="265">
        <f t="shared" si="205"/>
        <v>0</v>
      </c>
      <c r="AZ265" s="492">
        <f t="shared" si="202"/>
        <v>0</v>
      </c>
      <c r="BB265" s="492">
        <f t="shared" si="203"/>
        <v>0</v>
      </c>
      <c r="BD265" s="265">
        <f t="shared" si="206"/>
        <v>0</v>
      </c>
      <c r="BE265" s="105"/>
      <c r="BF265" s="105"/>
      <c r="BG265" s="105"/>
      <c r="BH265" s="105"/>
      <c r="BI265" s="105"/>
      <c r="BJ265" s="105"/>
    </row>
    <row r="266" spans="2:62" ht="9.9499999999999993" hidden="1" customHeight="1" outlineLevel="1">
      <c r="B266" s="101"/>
      <c r="C266" s="208"/>
      <c r="D266" s="208"/>
      <c r="E266" s="208"/>
      <c r="F266" s="208"/>
      <c r="G266" s="237"/>
      <c r="H266" s="207"/>
      <c r="I266" s="257"/>
      <c r="J266" s="257"/>
      <c r="K266" s="257"/>
      <c r="L266" s="257"/>
      <c r="M266" s="257"/>
      <c r="N266" s="257"/>
      <c r="O266" s="257"/>
      <c r="P266" s="256"/>
      <c r="Q266" s="102"/>
      <c r="R266" s="102"/>
      <c r="S266" s="102"/>
      <c r="U266" s="98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Z266" s="493"/>
      <c r="BE266" s="105"/>
      <c r="BF266" s="105"/>
      <c r="BG266" s="105"/>
      <c r="BH266" s="105"/>
      <c r="BI266" s="105"/>
      <c r="BJ266" s="105"/>
    </row>
    <row r="267" spans="2:62" ht="20.100000000000001" customHeight="1" collapsed="1">
      <c r="B267" s="8">
        <f>B250+1</f>
        <v>16</v>
      </c>
      <c r="C267" s="916"/>
      <c r="D267" s="917"/>
      <c r="E267" s="917"/>
      <c r="F267" s="918"/>
      <c r="G267" s="429"/>
      <c r="H267" s="206">
        <v>1</v>
      </c>
      <c r="I267" s="642">
        <f t="shared" ref="I267" si="207">$H267*SUM(I268:I282)</f>
        <v>0</v>
      </c>
      <c r="J267" s="643">
        <f t="shared" ref="J267:O267" si="208">$H267*SUM(J268:J282)</f>
        <v>0</v>
      </c>
      <c r="K267" s="644">
        <f t="shared" si="208"/>
        <v>0</v>
      </c>
      <c r="L267" s="645">
        <f t="shared" si="208"/>
        <v>0</v>
      </c>
      <c r="M267" s="645">
        <f t="shared" si="208"/>
        <v>0</v>
      </c>
      <c r="N267" s="644">
        <f t="shared" si="208"/>
        <v>0</v>
      </c>
      <c r="O267" s="642">
        <f t="shared" si="208"/>
        <v>0</v>
      </c>
      <c r="P267" s="209">
        <f t="shared" ref="P267:Q267" si="209">$H267*SUM(P268:P282)</f>
        <v>0</v>
      </c>
      <c r="Q267" s="210">
        <f t="shared" si="209"/>
        <v>0</v>
      </c>
      <c r="R267" s="136">
        <f t="shared" ref="R267:R282" si="210">P267*(1+Gewinn)*(1+SicherheitAngebot)</f>
        <v>0</v>
      </c>
      <c r="S267" s="137">
        <f t="shared" ref="S267:S282" si="211">Q267*(1+MGKZ)*(1+Gewinn)*(1+SicherheitAngebot)</f>
        <v>0</v>
      </c>
      <c r="U267" s="10">
        <f>I267*$I$7+J267*$J$7+K267*$K$7+L267*$L$7+M267*$M$7+N267*$N$7+O267*$O$7+R267+S267</f>
        <v>0</v>
      </c>
      <c r="W267" s="646">
        <f t="shared" ref="W267:AB267" si="212">$H267*SUM(W268:W282)</f>
        <v>0</v>
      </c>
      <c r="X267" s="647">
        <f t="shared" si="212"/>
        <v>0</v>
      </c>
      <c r="Y267" s="648">
        <f t="shared" si="212"/>
        <v>0</v>
      </c>
      <c r="Z267" s="649">
        <f t="shared" si="212"/>
        <v>0</v>
      </c>
      <c r="AA267" s="648">
        <f t="shared" si="212"/>
        <v>0</v>
      </c>
      <c r="AB267" s="646">
        <f t="shared" si="212"/>
        <v>0</v>
      </c>
      <c r="AC267" s="258"/>
      <c r="AD267" s="646">
        <f t="shared" ref="AD267:AM267" si="213">$H267*SUM(AD268:AD282)</f>
        <v>0</v>
      </c>
      <c r="AE267" s="647">
        <f t="shared" si="213"/>
        <v>0</v>
      </c>
      <c r="AF267" s="648">
        <f t="shared" si="213"/>
        <v>0</v>
      </c>
      <c r="AG267" s="649">
        <f t="shared" si="213"/>
        <v>0</v>
      </c>
      <c r="AH267" s="648">
        <f t="shared" si="213"/>
        <v>0</v>
      </c>
      <c r="AI267" s="646">
        <f t="shared" si="213"/>
        <v>0</v>
      </c>
      <c r="AJ267" s="258"/>
      <c r="AK267" s="653">
        <f t="shared" si="213"/>
        <v>0</v>
      </c>
      <c r="AL267" s="653">
        <f t="shared" si="213"/>
        <v>0</v>
      </c>
      <c r="AM267" s="653">
        <f t="shared" si="213"/>
        <v>0</v>
      </c>
      <c r="AN267" s="227">
        <f>$H267*SUM(AN268:AN282)*(1+Gewinn)*(1+SicherheitAngebot)</f>
        <v>0</v>
      </c>
      <c r="AO267" s="227">
        <f>$H267*SUM(AO268:AO282)*(1+Gewinn)*(1+SicherheitAngebot)</f>
        <v>0</v>
      </c>
      <c r="AP267" s="227">
        <f>$H267*SUM(AP268:AP282)*(1+Gewinn)*(1+SicherheitAngebot)</f>
        <v>0</v>
      </c>
      <c r="AQ267" s="227">
        <f>$H267*SUM(AQ268:AQ282)*(1+Gewinn)*(1+SicherheitAngebot)</f>
        <v>0</v>
      </c>
      <c r="AR267" s="227">
        <f>$H267*SUM(AR268:AR282)*(1+Gewinn)*(1+SicherheitAngebot)</f>
        <v>0</v>
      </c>
      <c r="AS267" s="262"/>
      <c r="AT267" s="263">
        <f t="shared" si="174"/>
        <v>0</v>
      </c>
      <c r="AU267" s="259"/>
      <c r="AV267" s="491">
        <f>AK267*$AK$7+AL267*$AL$7+AM267*$AM$7+SUM(AN267:AR267)+AT267/Zuschläge_IBN+AT267</f>
        <v>0</v>
      </c>
      <c r="AX267" s="685">
        <f>U267+AV267</f>
        <v>0</v>
      </c>
      <c r="AZ267" s="490">
        <f>IF(H267&gt;0,U267/(1+SicherheitAngebot)*(1+Sicherheit),0)</f>
        <v>0</v>
      </c>
      <c r="BB267" s="490">
        <f>IF(H267&gt;0,AV267/(1+SicherheitAngebot)*(1+Sicherheit),0)</f>
        <v>0</v>
      </c>
      <c r="BD267" s="490">
        <f>AZ267+BB267</f>
        <v>0</v>
      </c>
      <c r="BE267" s="105"/>
      <c r="BF267" s="105"/>
      <c r="BG267" s="105"/>
      <c r="BH267" s="105"/>
      <c r="BI267" s="105"/>
      <c r="BJ267" s="105"/>
    </row>
    <row r="268" spans="2:62" ht="20.100000000000001" hidden="1" customHeight="1" outlineLevel="1">
      <c r="B268" s="99"/>
      <c r="C268" s="908"/>
      <c r="D268" s="909"/>
      <c r="E268" s="909"/>
      <c r="F268" s="910"/>
      <c r="G268" s="890"/>
      <c r="H268" s="901"/>
      <c r="I268" s="152"/>
      <c r="J268" s="152"/>
      <c r="K268" s="152"/>
      <c r="L268" s="152"/>
      <c r="M268" s="152"/>
      <c r="N268" s="152"/>
      <c r="O268" s="152"/>
      <c r="P268" s="153"/>
      <c r="Q268" s="153"/>
      <c r="R268" s="156">
        <f t="shared" si="210"/>
        <v>0</v>
      </c>
      <c r="S268" s="156">
        <f t="shared" si="211"/>
        <v>0</v>
      </c>
      <c r="U268" s="157">
        <f>I268*$I$7+J268*$J$7+K268*$K$7+L268*$L$7+M268*$M$7+N268*$N$7+O268*$O$7+R268+S268</f>
        <v>0</v>
      </c>
      <c r="W268" s="152"/>
      <c r="X268" s="152"/>
      <c r="Y268" s="152"/>
      <c r="Z268" s="152"/>
      <c r="AA268" s="152"/>
      <c r="AB268" s="152"/>
      <c r="AC268" s="347"/>
      <c r="AD268" s="152"/>
      <c r="AE268" s="152"/>
      <c r="AF268" s="152"/>
      <c r="AG268" s="152"/>
      <c r="AH268" s="152"/>
      <c r="AI268" s="152"/>
      <c r="AJ268" s="347"/>
      <c r="AK268" s="152"/>
      <c r="AL268" s="152"/>
      <c r="AM268" s="295"/>
      <c r="AN268" s="228"/>
      <c r="AO268" s="228"/>
      <c r="AP268" s="228"/>
      <c r="AQ268" s="228"/>
      <c r="AR268" s="228"/>
      <c r="AS268" s="348"/>
      <c r="AT268" s="264">
        <f t="shared" si="174"/>
        <v>0</v>
      </c>
      <c r="AU268" s="259"/>
      <c r="AV268" s="265">
        <f t="shared" ref="AV268:AV282" si="214">AK268*$AK$7+AL268*$AL$7+AM268*$AM$7+SUM(AN268:AR268)*(1+Gewinn)*(1+SicherheitAngebot)+AT268/Zuschläge_IBN+AT268</f>
        <v>0</v>
      </c>
      <c r="AX268" s="265">
        <f>U268+AV268</f>
        <v>0</v>
      </c>
      <c r="AZ268" s="492">
        <f t="shared" ref="AZ268:AZ282" si="215">U268/(1+SicherheitAngebot)*(1+Sicherheit)</f>
        <v>0</v>
      </c>
      <c r="BB268" s="492">
        <f t="shared" ref="BB268:BB282" si="216">AV268/(1+SicherheitAngebot)*(1+Sicherheit)</f>
        <v>0</v>
      </c>
      <c r="BD268" s="265">
        <f>AZ268+BB268</f>
        <v>0</v>
      </c>
      <c r="BE268" s="105"/>
      <c r="BF268" s="105"/>
      <c r="BG268" s="105"/>
      <c r="BH268" s="105"/>
      <c r="BI268" s="105"/>
      <c r="BJ268" s="105"/>
    </row>
    <row r="269" spans="2:62" ht="20.100000000000001" hidden="1" customHeight="1" outlineLevel="1">
      <c r="B269" s="100"/>
      <c r="C269" s="908"/>
      <c r="D269" s="909"/>
      <c r="E269" s="909"/>
      <c r="F269" s="910"/>
      <c r="G269" s="890"/>
      <c r="H269" s="891"/>
      <c r="I269" s="152"/>
      <c r="J269" s="152"/>
      <c r="K269" s="152"/>
      <c r="L269" s="152"/>
      <c r="M269" s="152"/>
      <c r="N269" s="152"/>
      <c r="O269" s="152"/>
      <c r="P269" s="153"/>
      <c r="Q269" s="153"/>
      <c r="R269" s="156">
        <f t="shared" si="210"/>
        <v>0</v>
      </c>
      <c r="S269" s="156">
        <f t="shared" si="211"/>
        <v>0</v>
      </c>
      <c r="U269" s="157">
        <f t="shared" ref="U269:U282" si="217">I269*$I$7+J269*$J$7+K269*$K$7+L269*$L$7+M269*$M$7+N269*$N$7+O269*$O$7+R269+S269</f>
        <v>0</v>
      </c>
      <c r="W269" s="152"/>
      <c r="X269" s="152"/>
      <c r="Y269" s="152"/>
      <c r="Z269" s="152"/>
      <c r="AA269" s="152"/>
      <c r="AB269" s="152"/>
      <c r="AC269" s="347"/>
      <c r="AD269" s="152"/>
      <c r="AE269" s="152"/>
      <c r="AF269" s="152"/>
      <c r="AG269" s="152"/>
      <c r="AH269" s="152"/>
      <c r="AI269" s="152"/>
      <c r="AJ269" s="347"/>
      <c r="AK269" s="152"/>
      <c r="AL269" s="152"/>
      <c r="AM269" s="295"/>
      <c r="AN269" s="228"/>
      <c r="AO269" s="228"/>
      <c r="AP269" s="228"/>
      <c r="AQ269" s="228"/>
      <c r="AR269" s="228"/>
      <c r="AS269" s="348"/>
      <c r="AT269" s="264">
        <f t="shared" si="174"/>
        <v>0</v>
      </c>
      <c r="AU269" s="259"/>
      <c r="AV269" s="265">
        <f t="shared" si="214"/>
        <v>0</v>
      </c>
      <c r="AX269" s="265">
        <f t="shared" ref="AX269:AX282" si="218">U269+AV269</f>
        <v>0</v>
      </c>
      <c r="AZ269" s="492">
        <f t="shared" si="215"/>
        <v>0</v>
      </c>
      <c r="BB269" s="492">
        <f t="shared" si="216"/>
        <v>0</v>
      </c>
      <c r="BD269" s="265">
        <f t="shared" ref="BD269:BD282" si="219">AZ269+BB269</f>
        <v>0</v>
      </c>
      <c r="BE269" s="105"/>
      <c r="BF269" s="105"/>
      <c r="BG269" s="105"/>
      <c r="BH269" s="105"/>
      <c r="BI269" s="105"/>
      <c r="BJ269" s="105"/>
    </row>
    <row r="270" spans="2:62" ht="20.100000000000001" hidden="1" customHeight="1" outlineLevel="1">
      <c r="B270" s="100"/>
      <c r="C270" s="908"/>
      <c r="D270" s="909"/>
      <c r="E270" s="909"/>
      <c r="F270" s="910"/>
      <c r="G270" s="890"/>
      <c r="H270" s="891"/>
      <c r="I270" s="152"/>
      <c r="J270" s="152"/>
      <c r="K270" s="152"/>
      <c r="L270" s="152"/>
      <c r="M270" s="152"/>
      <c r="N270" s="152"/>
      <c r="O270" s="152"/>
      <c r="P270" s="153"/>
      <c r="Q270" s="153"/>
      <c r="R270" s="156">
        <f t="shared" si="210"/>
        <v>0</v>
      </c>
      <c r="S270" s="156">
        <f t="shared" si="211"/>
        <v>0</v>
      </c>
      <c r="U270" s="157">
        <f t="shared" si="217"/>
        <v>0</v>
      </c>
      <c r="W270" s="152"/>
      <c r="X270" s="152"/>
      <c r="Y270" s="152"/>
      <c r="Z270" s="152"/>
      <c r="AA270" s="152"/>
      <c r="AB270" s="152"/>
      <c r="AC270" s="347"/>
      <c r="AD270" s="152"/>
      <c r="AE270" s="152"/>
      <c r="AF270" s="152"/>
      <c r="AG270" s="152"/>
      <c r="AH270" s="152"/>
      <c r="AI270" s="152"/>
      <c r="AJ270" s="347"/>
      <c r="AK270" s="152"/>
      <c r="AL270" s="152"/>
      <c r="AM270" s="295"/>
      <c r="AN270" s="228"/>
      <c r="AO270" s="228"/>
      <c r="AP270" s="228"/>
      <c r="AQ270" s="228"/>
      <c r="AR270" s="228"/>
      <c r="AS270" s="348"/>
      <c r="AT270" s="264">
        <f t="shared" si="174"/>
        <v>0</v>
      </c>
      <c r="AU270" s="259"/>
      <c r="AV270" s="265">
        <f t="shared" si="214"/>
        <v>0</v>
      </c>
      <c r="AX270" s="265">
        <f t="shared" si="218"/>
        <v>0</v>
      </c>
      <c r="AZ270" s="492">
        <f t="shared" si="215"/>
        <v>0</v>
      </c>
      <c r="BB270" s="492">
        <f t="shared" si="216"/>
        <v>0</v>
      </c>
      <c r="BD270" s="265">
        <f t="shared" si="219"/>
        <v>0</v>
      </c>
      <c r="BE270" s="105"/>
      <c r="BF270" s="105"/>
      <c r="BG270" s="105"/>
      <c r="BH270" s="105"/>
      <c r="BI270" s="105"/>
      <c r="BJ270" s="105"/>
    </row>
    <row r="271" spans="2:62" ht="20.100000000000001" hidden="1" customHeight="1" outlineLevel="1">
      <c r="B271" s="100"/>
      <c r="C271" s="908"/>
      <c r="D271" s="909"/>
      <c r="E271" s="909"/>
      <c r="F271" s="910"/>
      <c r="G271" s="890"/>
      <c r="H271" s="891"/>
      <c r="I271" s="152"/>
      <c r="J271" s="152"/>
      <c r="K271" s="152"/>
      <c r="L271" s="152"/>
      <c r="M271" s="152"/>
      <c r="N271" s="152"/>
      <c r="O271" s="152"/>
      <c r="P271" s="153"/>
      <c r="Q271" s="153"/>
      <c r="R271" s="156">
        <f t="shared" si="210"/>
        <v>0</v>
      </c>
      <c r="S271" s="156">
        <f t="shared" si="211"/>
        <v>0</v>
      </c>
      <c r="U271" s="157">
        <f t="shared" si="217"/>
        <v>0</v>
      </c>
      <c r="W271" s="152"/>
      <c r="X271" s="152"/>
      <c r="Y271" s="152"/>
      <c r="Z271" s="152"/>
      <c r="AA271" s="152"/>
      <c r="AB271" s="152"/>
      <c r="AC271" s="347"/>
      <c r="AD271" s="152"/>
      <c r="AE271" s="152"/>
      <c r="AF271" s="152"/>
      <c r="AG271" s="152"/>
      <c r="AH271" s="152"/>
      <c r="AI271" s="152"/>
      <c r="AJ271" s="347"/>
      <c r="AK271" s="152"/>
      <c r="AL271" s="152"/>
      <c r="AM271" s="295"/>
      <c r="AN271" s="228"/>
      <c r="AO271" s="228"/>
      <c r="AP271" s="228"/>
      <c r="AQ271" s="228"/>
      <c r="AR271" s="228"/>
      <c r="AS271" s="348"/>
      <c r="AT271" s="264">
        <f t="shared" si="174"/>
        <v>0</v>
      </c>
      <c r="AU271" s="259"/>
      <c r="AV271" s="265">
        <f t="shared" si="214"/>
        <v>0</v>
      </c>
      <c r="AX271" s="265">
        <f t="shared" si="218"/>
        <v>0</v>
      </c>
      <c r="AZ271" s="492">
        <f t="shared" si="215"/>
        <v>0</v>
      </c>
      <c r="BB271" s="492">
        <f t="shared" si="216"/>
        <v>0</v>
      </c>
      <c r="BD271" s="265">
        <f t="shared" si="219"/>
        <v>0</v>
      </c>
      <c r="BE271" s="105"/>
      <c r="BF271" s="105"/>
      <c r="BG271" s="105"/>
      <c r="BH271" s="105"/>
      <c r="BI271" s="105"/>
      <c r="BJ271" s="105"/>
    </row>
    <row r="272" spans="2:62" ht="20.100000000000001" hidden="1" customHeight="1" outlineLevel="1">
      <c r="B272" s="100"/>
      <c r="C272" s="908"/>
      <c r="D272" s="909"/>
      <c r="E272" s="909"/>
      <c r="F272" s="910"/>
      <c r="G272" s="890"/>
      <c r="H272" s="891"/>
      <c r="I272" s="152"/>
      <c r="J272" s="152"/>
      <c r="K272" s="152"/>
      <c r="L272" s="152"/>
      <c r="M272" s="152"/>
      <c r="N272" s="152"/>
      <c r="O272" s="152"/>
      <c r="P272" s="153"/>
      <c r="Q272" s="153"/>
      <c r="R272" s="156">
        <f t="shared" si="210"/>
        <v>0</v>
      </c>
      <c r="S272" s="156">
        <f t="shared" si="211"/>
        <v>0</v>
      </c>
      <c r="U272" s="157">
        <f t="shared" si="217"/>
        <v>0</v>
      </c>
      <c r="W272" s="152"/>
      <c r="X272" s="152"/>
      <c r="Y272" s="152"/>
      <c r="Z272" s="152"/>
      <c r="AA272" s="152"/>
      <c r="AB272" s="152"/>
      <c r="AC272" s="347"/>
      <c r="AD272" s="152"/>
      <c r="AE272" s="152"/>
      <c r="AF272" s="152"/>
      <c r="AG272" s="152"/>
      <c r="AH272" s="152"/>
      <c r="AI272" s="152"/>
      <c r="AJ272" s="347"/>
      <c r="AK272" s="152"/>
      <c r="AL272" s="152"/>
      <c r="AM272" s="295"/>
      <c r="AN272" s="228"/>
      <c r="AO272" s="228"/>
      <c r="AP272" s="228"/>
      <c r="AQ272" s="228"/>
      <c r="AR272" s="228"/>
      <c r="AS272" s="348"/>
      <c r="AT272" s="264">
        <f t="shared" si="174"/>
        <v>0</v>
      </c>
      <c r="AU272" s="259"/>
      <c r="AV272" s="265">
        <f t="shared" si="214"/>
        <v>0</v>
      </c>
      <c r="AX272" s="265">
        <f t="shared" si="218"/>
        <v>0</v>
      </c>
      <c r="AZ272" s="492">
        <f t="shared" si="215"/>
        <v>0</v>
      </c>
      <c r="BB272" s="492">
        <f t="shared" si="216"/>
        <v>0</v>
      </c>
      <c r="BD272" s="265">
        <f t="shared" si="219"/>
        <v>0</v>
      </c>
      <c r="BE272" s="105"/>
      <c r="BF272" s="105"/>
      <c r="BG272" s="105"/>
      <c r="BH272" s="105"/>
      <c r="BI272" s="105"/>
      <c r="BJ272" s="105"/>
    </row>
    <row r="273" spans="2:62" ht="20.100000000000001" hidden="1" customHeight="1" outlineLevel="1">
      <c r="B273" s="100"/>
      <c r="C273" s="908"/>
      <c r="D273" s="909"/>
      <c r="E273" s="909"/>
      <c r="F273" s="910"/>
      <c r="G273" s="890"/>
      <c r="H273" s="891"/>
      <c r="I273" s="152"/>
      <c r="J273" s="152"/>
      <c r="K273" s="152"/>
      <c r="L273" s="152"/>
      <c r="M273" s="152"/>
      <c r="N273" s="152"/>
      <c r="O273" s="152"/>
      <c r="P273" s="153"/>
      <c r="Q273" s="153"/>
      <c r="R273" s="156">
        <f t="shared" si="210"/>
        <v>0</v>
      </c>
      <c r="S273" s="156">
        <f t="shared" si="211"/>
        <v>0</v>
      </c>
      <c r="U273" s="157">
        <f t="shared" si="217"/>
        <v>0</v>
      </c>
      <c r="W273" s="152"/>
      <c r="X273" s="152"/>
      <c r="Y273" s="152"/>
      <c r="Z273" s="152"/>
      <c r="AA273" s="152"/>
      <c r="AB273" s="152"/>
      <c r="AC273" s="347"/>
      <c r="AD273" s="152"/>
      <c r="AE273" s="152"/>
      <c r="AF273" s="152"/>
      <c r="AG273" s="152"/>
      <c r="AH273" s="152"/>
      <c r="AI273" s="152"/>
      <c r="AJ273" s="347"/>
      <c r="AK273" s="152"/>
      <c r="AL273" s="152"/>
      <c r="AM273" s="295"/>
      <c r="AN273" s="228"/>
      <c r="AO273" s="228"/>
      <c r="AP273" s="228"/>
      <c r="AQ273" s="228"/>
      <c r="AR273" s="228"/>
      <c r="AS273" s="348"/>
      <c r="AT273" s="264">
        <f t="shared" si="174"/>
        <v>0</v>
      </c>
      <c r="AU273" s="259"/>
      <c r="AV273" s="265">
        <f t="shared" si="214"/>
        <v>0</v>
      </c>
      <c r="AX273" s="265">
        <f t="shared" si="218"/>
        <v>0</v>
      </c>
      <c r="AZ273" s="492">
        <f t="shared" si="215"/>
        <v>0</v>
      </c>
      <c r="BB273" s="492">
        <f t="shared" si="216"/>
        <v>0</v>
      </c>
      <c r="BD273" s="265">
        <f t="shared" si="219"/>
        <v>0</v>
      </c>
      <c r="BE273" s="105"/>
      <c r="BF273" s="105"/>
      <c r="BG273" s="105"/>
      <c r="BH273" s="105"/>
      <c r="BI273" s="105"/>
      <c r="BJ273" s="105"/>
    </row>
    <row r="274" spans="2:62" ht="20.100000000000001" hidden="1" customHeight="1" outlineLevel="1">
      <c r="B274" s="100"/>
      <c r="C274" s="908"/>
      <c r="D274" s="909"/>
      <c r="E274" s="909"/>
      <c r="F274" s="910"/>
      <c r="G274" s="890"/>
      <c r="H274" s="891"/>
      <c r="I274" s="152"/>
      <c r="J274" s="152"/>
      <c r="K274" s="152"/>
      <c r="L274" s="152"/>
      <c r="M274" s="152"/>
      <c r="N274" s="152"/>
      <c r="O274" s="152"/>
      <c r="P274" s="153"/>
      <c r="Q274" s="153"/>
      <c r="R274" s="156">
        <f t="shared" si="210"/>
        <v>0</v>
      </c>
      <c r="S274" s="156">
        <f t="shared" si="211"/>
        <v>0</v>
      </c>
      <c r="U274" s="157">
        <f t="shared" si="217"/>
        <v>0</v>
      </c>
      <c r="W274" s="152"/>
      <c r="X274" s="152"/>
      <c r="Y274" s="152"/>
      <c r="Z274" s="152"/>
      <c r="AA274" s="152"/>
      <c r="AB274" s="152"/>
      <c r="AC274" s="347"/>
      <c r="AD274" s="152"/>
      <c r="AE274" s="152"/>
      <c r="AF274" s="152"/>
      <c r="AG274" s="152"/>
      <c r="AH274" s="152"/>
      <c r="AI274" s="152"/>
      <c r="AJ274" s="347"/>
      <c r="AK274" s="152"/>
      <c r="AL274" s="152"/>
      <c r="AM274" s="295"/>
      <c r="AN274" s="228"/>
      <c r="AO274" s="228"/>
      <c r="AP274" s="228"/>
      <c r="AQ274" s="228"/>
      <c r="AR274" s="228"/>
      <c r="AS274" s="348"/>
      <c r="AT274" s="264">
        <f t="shared" si="174"/>
        <v>0</v>
      </c>
      <c r="AU274" s="259"/>
      <c r="AV274" s="265">
        <f t="shared" si="214"/>
        <v>0</v>
      </c>
      <c r="AX274" s="265">
        <f t="shared" si="218"/>
        <v>0</v>
      </c>
      <c r="AZ274" s="492">
        <f t="shared" si="215"/>
        <v>0</v>
      </c>
      <c r="BB274" s="492">
        <f t="shared" si="216"/>
        <v>0</v>
      </c>
      <c r="BD274" s="265">
        <f t="shared" si="219"/>
        <v>0</v>
      </c>
      <c r="BE274" s="105"/>
      <c r="BF274" s="105"/>
      <c r="BG274" s="105"/>
      <c r="BH274" s="105"/>
      <c r="BI274" s="105"/>
      <c r="BJ274" s="105"/>
    </row>
    <row r="275" spans="2:62" ht="20.100000000000001" hidden="1" customHeight="1" outlineLevel="1">
      <c r="B275" s="100"/>
      <c r="C275" s="908"/>
      <c r="D275" s="909"/>
      <c r="E275" s="909"/>
      <c r="F275" s="910"/>
      <c r="G275" s="890"/>
      <c r="H275" s="891"/>
      <c r="I275" s="152"/>
      <c r="J275" s="152"/>
      <c r="K275" s="152"/>
      <c r="L275" s="152"/>
      <c r="M275" s="152"/>
      <c r="N275" s="152"/>
      <c r="O275" s="152"/>
      <c r="P275" s="153"/>
      <c r="Q275" s="153"/>
      <c r="R275" s="156">
        <f t="shared" si="210"/>
        <v>0</v>
      </c>
      <c r="S275" s="156">
        <f t="shared" si="211"/>
        <v>0</v>
      </c>
      <c r="U275" s="157">
        <f t="shared" si="217"/>
        <v>0</v>
      </c>
      <c r="W275" s="152"/>
      <c r="X275" s="152"/>
      <c r="Y275" s="152"/>
      <c r="Z275" s="152"/>
      <c r="AA275" s="152"/>
      <c r="AB275" s="152"/>
      <c r="AC275" s="347"/>
      <c r="AD275" s="152"/>
      <c r="AE275" s="152"/>
      <c r="AF275" s="152"/>
      <c r="AG275" s="152"/>
      <c r="AH275" s="152"/>
      <c r="AI275" s="152"/>
      <c r="AJ275" s="347"/>
      <c r="AK275" s="152"/>
      <c r="AL275" s="152"/>
      <c r="AM275" s="295"/>
      <c r="AN275" s="228"/>
      <c r="AO275" s="228"/>
      <c r="AP275" s="228"/>
      <c r="AQ275" s="228"/>
      <c r="AR275" s="228"/>
      <c r="AS275" s="348"/>
      <c r="AT275" s="264">
        <f t="shared" si="174"/>
        <v>0</v>
      </c>
      <c r="AU275" s="259"/>
      <c r="AV275" s="265">
        <f t="shared" si="214"/>
        <v>0</v>
      </c>
      <c r="AX275" s="265">
        <f t="shared" si="218"/>
        <v>0</v>
      </c>
      <c r="AZ275" s="492">
        <f t="shared" si="215"/>
        <v>0</v>
      </c>
      <c r="BB275" s="492">
        <f t="shared" si="216"/>
        <v>0</v>
      </c>
      <c r="BD275" s="265">
        <f t="shared" si="219"/>
        <v>0</v>
      </c>
      <c r="BE275" s="105"/>
      <c r="BF275" s="105"/>
      <c r="BG275" s="105"/>
      <c r="BH275" s="105"/>
      <c r="BI275" s="105"/>
      <c r="BJ275" s="105"/>
    </row>
    <row r="276" spans="2:62" ht="20.100000000000001" hidden="1" customHeight="1" outlineLevel="1">
      <c r="B276" s="100"/>
      <c r="C276" s="908"/>
      <c r="D276" s="909"/>
      <c r="E276" s="909"/>
      <c r="F276" s="910"/>
      <c r="G276" s="890"/>
      <c r="H276" s="891"/>
      <c r="I276" s="152"/>
      <c r="J276" s="152"/>
      <c r="K276" s="152"/>
      <c r="L276" s="152"/>
      <c r="M276" s="152"/>
      <c r="N276" s="152"/>
      <c r="O276" s="152"/>
      <c r="P276" s="153"/>
      <c r="Q276" s="153"/>
      <c r="R276" s="156">
        <f t="shared" si="210"/>
        <v>0</v>
      </c>
      <c r="S276" s="156">
        <f t="shared" si="211"/>
        <v>0</v>
      </c>
      <c r="U276" s="157">
        <f t="shared" si="217"/>
        <v>0</v>
      </c>
      <c r="W276" s="152"/>
      <c r="X276" s="152"/>
      <c r="Y276" s="152"/>
      <c r="Z276" s="152"/>
      <c r="AA276" s="152"/>
      <c r="AB276" s="152"/>
      <c r="AC276" s="347"/>
      <c r="AD276" s="152"/>
      <c r="AE276" s="152"/>
      <c r="AF276" s="152"/>
      <c r="AG276" s="152"/>
      <c r="AH276" s="152"/>
      <c r="AI276" s="152"/>
      <c r="AJ276" s="347"/>
      <c r="AK276" s="152"/>
      <c r="AL276" s="152"/>
      <c r="AM276" s="295"/>
      <c r="AN276" s="228"/>
      <c r="AO276" s="228"/>
      <c r="AP276" s="228"/>
      <c r="AQ276" s="228"/>
      <c r="AR276" s="228"/>
      <c r="AS276" s="348"/>
      <c r="AT276" s="264">
        <f t="shared" si="174"/>
        <v>0</v>
      </c>
      <c r="AU276" s="259"/>
      <c r="AV276" s="265">
        <f t="shared" si="214"/>
        <v>0</v>
      </c>
      <c r="AX276" s="265">
        <f t="shared" si="218"/>
        <v>0</v>
      </c>
      <c r="AZ276" s="492">
        <f t="shared" si="215"/>
        <v>0</v>
      </c>
      <c r="BB276" s="492">
        <f t="shared" si="216"/>
        <v>0</v>
      </c>
      <c r="BD276" s="265">
        <f t="shared" si="219"/>
        <v>0</v>
      </c>
      <c r="BE276" s="105"/>
      <c r="BF276" s="105"/>
      <c r="BG276" s="105"/>
      <c r="BH276" s="105"/>
      <c r="BI276" s="105"/>
      <c r="BJ276" s="105"/>
    </row>
    <row r="277" spans="2:62" ht="20.100000000000001" hidden="1" customHeight="1" outlineLevel="1">
      <c r="B277" s="100"/>
      <c r="C277" s="908"/>
      <c r="D277" s="909"/>
      <c r="E277" s="909"/>
      <c r="F277" s="910"/>
      <c r="G277" s="890"/>
      <c r="H277" s="891"/>
      <c r="I277" s="152"/>
      <c r="J277" s="152"/>
      <c r="K277" s="152"/>
      <c r="L277" s="152"/>
      <c r="M277" s="152"/>
      <c r="N277" s="152"/>
      <c r="O277" s="152"/>
      <c r="P277" s="153"/>
      <c r="Q277" s="153"/>
      <c r="R277" s="156">
        <f t="shared" si="210"/>
        <v>0</v>
      </c>
      <c r="S277" s="156">
        <f t="shared" si="211"/>
        <v>0</v>
      </c>
      <c r="U277" s="157">
        <f t="shared" si="217"/>
        <v>0</v>
      </c>
      <c r="W277" s="152"/>
      <c r="X277" s="152"/>
      <c r="Y277" s="152"/>
      <c r="Z277" s="152"/>
      <c r="AA277" s="152"/>
      <c r="AB277" s="152"/>
      <c r="AC277" s="347"/>
      <c r="AD277" s="152"/>
      <c r="AE277" s="152"/>
      <c r="AF277" s="152"/>
      <c r="AG277" s="152"/>
      <c r="AH277" s="152"/>
      <c r="AI277" s="152"/>
      <c r="AJ277" s="347"/>
      <c r="AK277" s="152"/>
      <c r="AL277" s="152"/>
      <c r="AM277" s="295"/>
      <c r="AN277" s="228"/>
      <c r="AO277" s="228"/>
      <c r="AP277" s="228"/>
      <c r="AQ277" s="228"/>
      <c r="AR277" s="228"/>
      <c r="AS277" s="348"/>
      <c r="AT277" s="264">
        <f t="shared" si="174"/>
        <v>0</v>
      </c>
      <c r="AU277" s="259"/>
      <c r="AV277" s="265">
        <f t="shared" si="214"/>
        <v>0</v>
      </c>
      <c r="AX277" s="265">
        <f t="shared" si="218"/>
        <v>0</v>
      </c>
      <c r="AZ277" s="492">
        <f t="shared" si="215"/>
        <v>0</v>
      </c>
      <c r="BB277" s="492">
        <f t="shared" si="216"/>
        <v>0</v>
      </c>
      <c r="BD277" s="265">
        <f t="shared" si="219"/>
        <v>0</v>
      </c>
      <c r="BE277" s="105"/>
      <c r="BF277" s="105"/>
      <c r="BG277" s="105"/>
      <c r="BH277" s="105"/>
      <c r="BI277" s="105"/>
      <c r="BJ277" s="105"/>
    </row>
    <row r="278" spans="2:62" ht="20.100000000000001" hidden="1" customHeight="1" outlineLevel="1">
      <c r="B278" s="100"/>
      <c r="C278" s="908"/>
      <c r="D278" s="909"/>
      <c r="E278" s="909"/>
      <c r="F278" s="910"/>
      <c r="G278" s="890"/>
      <c r="H278" s="891"/>
      <c r="I278" s="152"/>
      <c r="J278" s="152"/>
      <c r="K278" s="152"/>
      <c r="L278" s="152"/>
      <c r="M278" s="152"/>
      <c r="N278" s="152"/>
      <c r="O278" s="152"/>
      <c r="P278" s="153"/>
      <c r="Q278" s="153"/>
      <c r="R278" s="156">
        <f t="shared" si="210"/>
        <v>0</v>
      </c>
      <c r="S278" s="156">
        <f t="shared" si="211"/>
        <v>0</v>
      </c>
      <c r="U278" s="157">
        <f t="shared" si="217"/>
        <v>0</v>
      </c>
      <c r="W278" s="152"/>
      <c r="X278" s="152"/>
      <c r="Y278" s="152"/>
      <c r="Z278" s="152"/>
      <c r="AA278" s="152"/>
      <c r="AB278" s="152"/>
      <c r="AC278" s="347"/>
      <c r="AD278" s="152"/>
      <c r="AE278" s="152"/>
      <c r="AF278" s="152"/>
      <c r="AG278" s="152"/>
      <c r="AH278" s="152"/>
      <c r="AI278" s="152"/>
      <c r="AJ278" s="347"/>
      <c r="AK278" s="152"/>
      <c r="AL278" s="152"/>
      <c r="AM278" s="295"/>
      <c r="AN278" s="228"/>
      <c r="AO278" s="228"/>
      <c r="AP278" s="228"/>
      <c r="AQ278" s="228"/>
      <c r="AR278" s="228"/>
      <c r="AS278" s="348"/>
      <c r="AT278" s="264">
        <f t="shared" si="174"/>
        <v>0</v>
      </c>
      <c r="AU278" s="259"/>
      <c r="AV278" s="265">
        <f t="shared" si="214"/>
        <v>0</v>
      </c>
      <c r="AX278" s="265">
        <f t="shared" si="218"/>
        <v>0</v>
      </c>
      <c r="AZ278" s="492">
        <f t="shared" si="215"/>
        <v>0</v>
      </c>
      <c r="BB278" s="492">
        <f t="shared" si="216"/>
        <v>0</v>
      </c>
      <c r="BD278" s="265">
        <f t="shared" si="219"/>
        <v>0</v>
      </c>
      <c r="BE278" s="105"/>
      <c r="BF278" s="105"/>
      <c r="BG278" s="105"/>
      <c r="BH278" s="105"/>
      <c r="BI278" s="105"/>
      <c r="BJ278" s="105"/>
    </row>
    <row r="279" spans="2:62" ht="20.100000000000001" hidden="1" customHeight="1" outlineLevel="1">
      <c r="B279" s="100"/>
      <c r="C279" s="908"/>
      <c r="D279" s="909"/>
      <c r="E279" s="909"/>
      <c r="F279" s="910"/>
      <c r="G279" s="890"/>
      <c r="H279" s="891"/>
      <c r="I279" s="152"/>
      <c r="J279" s="152"/>
      <c r="K279" s="152"/>
      <c r="L279" s="152"/>
      <c r="M279" s="152"/>
      <c r="N279" s="152"/>
      <c r="O279" s="152"/>
      <c r="P279" s="153"/>
      <c r="Q279" s="153"/>
      <c r="R279" s="156">
        <f t="shared" si="210"/>
        <v>0</v>
      </c>
      <c r="S279" s="156">
        <f t="shared" si="211"/>
        <v>0</v>
      </c>
      <c r="U279" s="157">
        <f t="shared" si="217"/>
        <v>0</v>
      </c>
      <c r="W279" s="152"/>
      <c r="X279" s="152"/>
      <c r="Y279" s="152"/>
      <c r="Z279" s="152"/>
      <c r="AA279" s="152"/>
      <c r="AB279" s="152"/>
      <c r="AC279" s="347"/>
      <c r="AD279" s="152"/>
      <c r="AE279" s="152"/>
      <c r="AF279" s="152"/>
      <c r="AG279" s="152"/>
      <c r="AH279" s="152"/>
      <c r="AI279" s="152"/>
      <c r="AJ279" s="347"/>
      <c r="AK279" s="152"/>
      <c r="AL279" s="152"/>
      <c r="AM279" s="295"/>
      <c r="AN279" s="228"/>
      <c r="AO279" s="228"/>
      <c r="AP279" s="228"/>
      <c r="AQ279" s="228"/>
      <c r="AR279" s="228"/>
      <c r="AS279" s="348"/>
      <c r="AT279" s="264">
        <f t="shared" si="174"/>
        <v>0</v>
      </c>
      <c r="AU279" s="259"/>
      <c r="AV279" s="265">
        <f t="shared" si="214"/>
        <v>0</v>
      </c>
      <c r="AX279" s="265">
        <f t="shared" si="218"/>
        <v>0</v>
      </c>
      <c r="AZ279" s="492">
        <f t="shared" si="215"/>
        <v>0</v>
      </c>
      <c r="BB279" s="492">
        <f t="shared" si="216"/>
        <v>0</v>
      </c>
      <c r="BD279" s="265">
        <f t="shared" si="219"/>
        <v>0</v>
      </c>
      <c r="BE279" s="105"/>
      <c r="BF279" s="105"/>
      <c r="BG279" s="105"/>
      <c r="BH279" s="105"/>
      <c r="BI279" s="105"/>
      <c r="BJ279" s="105"/>
    </row>
    <row r="280" spans="2:62" ht="20.100000000000001" hidden="1" customHeight="1" outlineLevel="1">
      <c r="B280" s="100"/>
      <c r="C280" s="908"/>
      <c r="D280" s="909"/>
      <c r="E280" s="909"/>
      <c r="F280" s="910"/>
      <c r="G280" s="890"/>
      <c r="H280" s="891"/>
      <c r="I280" s="152"/>
      <c r="J280" s="152"/>
      <c r="K280" s="152"/>
      <c r="L280" s="152"/>
      <c r="M280" s="152"/>
      <c r="N280" s="152"/>
      <c r="O280" s="152"/>
      <c r="P280" s="153"/>
      <c r="Q280" s="153"/>
      <c r="R280" s="156">
        <f t="shared" si="210"/>
        <v>0</v>
      </c>
      <c r="S280" s="156">
        <f t="shared" si="211"/>
        <v>0</v>
      </c>
      <c r="U280" s="157">
        <f t="shared" si="217"/>
        <v>0</v>
      </c>
      <c r="W280" s="152"/>
      <c r="X280" s="152"/>
      <c r="Y280" s="152"/>
      <c r="Z280" s="152"/>
      <c r="AA280" s="152"/>
      <c r="AB280" s="152"/>
      <c r="AC280" s="347"/>
      <c r="AD280" s="152"/>
      <c r="AE280" s="152"/>
      <c r="AF280" s="152"/>
      <c r="AG280" s="152"/>
      <c r="AH280" s="152"/>
      <c r="AI280" s="152"/>
      <c r="AJ280" s="347"/>
      <c r="AK280" s="152"/>
      <c r="AL280" s="152"/>
      <c r="AM280" s="295"/>
      <c r="AN280" s="228"/>
      <c r="AO280" s="228"/>
      <c r="AP280" s="228"/>
      <c r="AQ280" s="228"/>
      <c r="AR280" s="228"/>
      <c r="AS280" s="348"/>
      <c r="AT280" s="264">
        <f t="shared" ref="AT280:AT282" si="220">((W280+AD280)*$W$7+(X280+AE280)*$X$7+(Y280+Z280+AF280+AG280)*$Z$7+(AA280+AH280)*$AA$7+(AB280+AI280)*$AB$7)*Zuschläge_IBN</f>
        <v>0</v>
      </c>
      <c r="AU280" s="259"/>
      <c r="AV280" s="265">
        <f t="shared" si="214"/>
        <v>0</v>
      </c>
      <c r="AX280" s="265">
        <f t="shared" si="218"/>
        <v>0</v>
      </c>
      <c r="AZ280" s="492">
        <f t="shared" si="215"/>
        <v>0</v>
      </c>
      <c r="BB280" s="492">
        <f t="shared" si="216"/>
        <v>0</v>
      </c>
      <c r="BD280" s="265">
        <f t="shared" si="219"/>
        <v>0</v>
      </c>
      <c r="BE280" s="105"/>
      <c r="BF280" s="105"/>
      <c r="BG280" s="105"/>
      <c r="BH280" s="105"/>
      <c r="BI280" s="105"/>
      <c r="BJ280" s="105"/>
    </row>
    <row r="281" spans="2:62" ht="20.100000000000001" hidden="1" customHeight="1" outlineLevel="1">
      <c r="B281" s="100"/>
      <c r="C281" s="908"/>
      <c r="D281" s="909"/>
      <c r="E281" s="909"/>
      <c r="F281" s="910"/>
      <c r="G281" s="890"/>
      <c r="H281" s="891"/>
      <c r="I281" s="152"/>
      <c r="J281" s="152"/>
      <c r="K281" s="152"/>
      <c r="L281" s="152"/>
      <c r="M281" s="152"/>
      <c r="N281" s="152"/>
      <c r="O281" s="152"/>
      <c r="P281" s="153"/>
      <c r="Q281" s="153"/>
      <c r="R281" s="156">
        <f t="shared" si="210"/>
        <v>0</v>
      </c>
      <c r="S281" s="156">
        <f t="shared" si="211"/>
        <v>0</v>
      </c>
      <c r="U281" s="157">
        <f t="shared" si="217"/>
        <v>0</v>
      </c>
      <c r="W281" s="152"/>
      <c r="X281" s="152"/>
      <c r="Y281" s="152"/>
      <c r="Z281" s="152"/>
      <c r="AA281" s="152"/>
      <c r="AB281" s="152"/>
      <c r="AC281" s="347"/>
      <c r="AD281" s="152"/>
      <c r="AE281" s="152"/>
      <c r="AF281" s="152"/>
      <c r="AG281" s="152"/>
      <c r="AH281" s="152"/>
      <c r="AI281" s="152"/>
      <c r="AJ281" s="347"/>
      <c r="AK281" s="152"/>
      <c r="AL281" s="152"/>
      <c r="AM281" s="295"/>
      <c r="AN281" s="228"/>
      <c r="AO281" s="228"/>
      <c r="AP281" s="228"/>
      <c r="AQ281" s="228"/>
      <c r="AR281" s="228"/>
      <c r="AS281" s="348"/>
      <c r="AT281" s="264">
        <f t="shared" si="220"/>
        <v>0</v>
      </c>
      <c r="AU281" s="259"/>
      <c r="AV281" s="265">
        <f t="shared" si="214"/>
        <v>0</v>
      </c>
      <c r="AX281" s="265">
        <f t="shared" si="218"/>
        <v>0</v>
      </c>
      <c r="AZ281" s="492">
        <f t="shared" si="215"/>
        <v>0</v>
      </c>
      <c r="BB281" s="492">
        <f t="shared" si="216"/>
        <v>0</v>
      </c>
      <c r="BD281" s="265">
        <f t="shared" si="219"/>
        <v>0</v>
      </c>
      <c r="BE281" s="105"/>
      <c r="BF281" s="105"/>
      <c r="BG281" s="105"/>
      <c r="BH281" s="105"/>
      <c r="BI281" s="105"/>
      <c r="BJ281" s="105"/>
    </row>
    <row r="282" spans="2:62" ht="20.100000000000001" hidden="1" customHeight="1" outlineLevel="1">
      <c r="B282" s="100"/>
      <c r="C282" s="908"/>
      <c r="D282" s="909"/>
      <c r="E282" s="909"/>
      <c r="F282" s="910"/>
      <c r="G282" s="890"/>
      <c r="H282" s="891"/>
      <c r="I282" s="152"/>
      <c r="J282" s="152"/>
      <c r="K282" s="152"/>
      <c r="L282" s="152"/>
      <c r="M282" s="152"/>
      <c r="N282" s="152"/>
      <c r="O282" s="152"/>
      <c r="P282" s="153"/>
      <c r="Q282" s="153"/>
      <c r="R282" s="156">
        <f t="shared" si="210"/>
        <v>0</v>
      </c>
      <c r="S282" s="156">
        <f t="shared" si="211"/>
        <v>0</v>
      </c>
      <c r="U282" s="157">
        <f t="shared" si="217"/>
        <v>0</v>
      </c>
      <c r="W282" s="152"/>
      <c r="X282" s="152"/>
      <c r="Y282" s="152"/>
      <c r="Z282" s="152"/>
      <c r="AA282" s="152"/>
      <c r="AB282" s="152"/>
      <c r="AC282" s="347"/>
      <c r="AD282" s="152"/>
      <c r="AE282" s="152"/>
      <c r="AF282" s="152"/>
      <c r="AG282" s="152"/>
      <c r="AH282" s="152"/>
      <c r="AI282" s="152"/>
      <c r="AJ282" s="347"/>
      <c r="AK282" s="152"/>
      <c r="AL282" s="152"/>
      <c r="AM282" s="295"/>
      <c r="AN282" s="228"/>
      <c r="AO282" s="228"/>
      <c r="AP282" s="228"/>
      <c r="AQ282" s="228"/>
      <c r="AR282" s="228"/>
      <c r="AS282" s="348"/>
      <c r="AT282" s="264">
        <f t="shared" si="220"/>
        <v>0</v>
      </c>
      <c r="AU282" s="259"/>
      <c r="AV282" s="265">
        <f t="shared" si="214"/>
        <v>0</v>
      </c>
      <c r="AX282" s="265">
        <f t="shared" si="218"/>
        <v>0</v>
      </c>
      <c r="AZ282" s="492">
        <f t="shared" si="215"/>
        <v>0</v>
      </c>
      <c r="BB282" s="492">
        <f t="shared" si="216"/>
        <v>0</v>
      </c>
      <c r="BD282" s="265">
        <f t="shared" si="219"/>
        <v>0</v>
      </c>
      <c r="BE282" s="105"/>
      <c r="BF282" s="105"/>
      <c r="BG282" s="105"/>
      <c r="BH282" s="105"/>
      <c r="BI282" s="105"/>
      <c r="BJ282" s="105"/>
    </row>
    <row r="283" spans="2:62" ht="9.9499999999999993" hidden="1" customHeight="1" outlineLevel="1">
      <c r="B283" s="101"/>
      <c r="C283" s="208"/>
      <c r="D283" s="208"/>
      <c r="E283" s="208"/>
      <c r="F283" s="208"/>
      <c r="G283" s="237"/>
      <c r="H283" s="207"/>
      <c r="I283" s="257"/>
      <c r="J283" s="257"/>
      <c r="K283" s="257"/>
      <c r="L283" s="257"/>
      <c r="M283" s="257"/>
      <c r="N283" s="257"/>
      <c r="O283" s="257"/>
      <c r="P283" s="256"/>
      <c r="Q283" s="102"/>
      <c r="R283" s="102"/>
      <c r="S283" s="102"/>
      <c r="U283" s="98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Z283" s="493"/>
      <c r="BE283" s="105"/>
      <c r="BF283" s="105"/>
      <c r="BG283" s="105"/>
      <c r="BH283" s="105"/>
      <c r="BI283" s="105"/>
      <c r="BJ283" s="105"/>
    </row>
    <row r="284" spans="2:62" ht="20.100000000000001" customHeight="1" collapsed="1">
      <c r="B284" s="8">
        <f>B267+1</f>
        <v>17</v>
      </c>
      <c r="C284" s="916"/>
      <c r="D284" s="917"/>
      <c r="E284" s="917"/>
      <c r="F284" s="918"/>
      <c r="G284" s="429"/>
      <c r="H284" s="206">
        <v>1</v>
      </c>
      <c r="I284" s="642">
        <f t="shared" ref="I284" si="221">$H284*SUM(I285:I299)</f>
        <v>0</v>
      </c>
      <c r="J284" s="643">
        <f t="shared" ref="J284:O284" si="222">$H284*SUM(J285:J299)</f>
        <v>0</v>
      </c>
      <c r="K284" s="644">
        <f t="shared" si="222"/>
        <v>0</v>
      </c>
      <c r="L284" s="645">
        <f t="shared" si="222"/>
        <v>0</v>
      </c>
      <c r="M284" s="645">
        <f t="shared" si="222"/>
        <v>0</v>
      </c>
      <c r="N284" s="644">
        <f t="shared" si="222"/>
        <v>0</v>
      </c>
      <c r="O284" s="642">
        <f t="shared" si="222"/>
        <v>0</v>
      </c>
      <c r="P284" s="209">
        <f t="shared" ref="P284:Q284" si="223">$H284*SUM(P285:P299)</f>
        <v>0</v>
      </c>
      <c r="Q284" s="210">
        <f t="shared" si="223"/>
        <v>0</v>
      </c>
      <c r="R284" s="136">
        <f t="shared" ref="R284:R299" si="224">P284*(1+Gewinn)*(1+SicherheitAngebot)</f>
        <v>0</v>
      </c>
      <c r="S284" s="137">
        <f t="shared" ref="S284:S299" si="225">Q284*(1+MGKZ)*(1+Gewinn)*(1+SicherheitAngebot)</f>
        <v>0</v>
      </c>
      <c r="U284" s="10">
        <f>I284*$I$7+J284*$J$7+K284*$K$7+L284*$L$7+M284*$M$7+N284*$N$7+O284*$O$7+R284+S284</f>
        <v>0</v>
      </c>
      <c r="W284" s="646">
        <f t="shared" ref="W284:AB284" si="226">$H284*SUM(W285:W299)</f>
        <v>0</v>
      </c>
      <c r="X284" s="647">
        <f t="shared" si="226"/>
        <v>0</v>
      </c>
      <c r="Y284" s="648">
        <f t="shared" si="226"/>
        <v>0</v>
      </c>
      <c r="Z284" s="649">
        <f t="shared" si="226"/>
        <v>0</v>
      </c>
      <c r="AA284" s="648">
        <f t="shared" si="226"/>
        <v>0</v>
      </c>
      <c r="AB284" s="646">
        <f t="shared" si="226"/>
        <v>0</v>
      </c>
      <c r="AC284" s="258"/>
      <c r="AD284" s="646">
        <f t="shared" ref="AD284:AM284" si="227">$H284*SUM(AD285:AD299)</f>
        <v>0</v>
      </c>
      <c r="AE284" s="647">
        <f t="shared" si="227"/>
        <v>0</v>
      </c>
      <c r="AF284" s="648">
        <f t="shared" si="227"/>
        <v>0</v>
      </c>
      <c r="AG284" s="649">
        <f t="shared" si="227"/>
        <v>0</v>
      </c>
      <c r="AH284" s="648">
        <f t="shared" si="227"/>
        <v>0</v>
      </c>
      <c r="AI284" s="646">
        <f t="shared" si="227"/>
        <v>0</v>
      </c>
      <c r="AJ284" s="258"/>
      <c r="AK284" s="653">
        <f t="shared" si="227"/>
        <v>0</v>
      </c>
      <c r="AL284" s="653">
        <f t="shared" si="227"/>
        <v>0</v>
      </c>
      <c r="AM284" s="653">
        <f t="shared" si="227"/>
        <v>0</v>
      </c>
      <c r="AN284" s="227">
        <f>$H284*SUM(AN285:AN299)*(1+Gewinn)*(1+SicherheitAngebot)</f>
        <v>0</v>
      </c>
      <c r="AO284" s="227">
        <f>$H284*SUM(AO285:AO299)*(1+Gewinn)*(1+SicherheitAngebot)</f>
        <v>0</v>
      </c>
      <c r="AP284" s="227">
        <f>$H284*SUM(AP285:AP299)*(1+Gewinn)*(1+SicherheitAngebot)</f>
        <v>0</v>
      </c>
      <c r="AQ284" s="227">
        <f>$H284*SUM(AQ285:AQ299)*(1+Gewinn)*(1+SicherheitAngebot)</f>
        <v>0</v>
      </c>
      <c r="AR284" s="227">
        <f>$H284*SUM(AR285:AR299)*(1+Gewinn)*(1+SicherheitAngebot)</f>
        <v>0</v>
      </c>
      <c r="AS284" s="262"/>
      <c r="AT284" s="263">
        <f t="shared" ref="AT284:AT347" si="228">((W284+AD284)*$W$7+(X284+AE284)*$X$7+(Y284+Z284+AF284+AG284)*$Z$7+(AA284+AH284)*$AA$7+(AB284+AI284)*$AB$7)*Zuschläge_IBN</f>
        <v>0</v>
      </c>
      <c r="AU284" s="259"/>
      <c r="AV284" s="491">
        <f>AK284*$AK$7+AL284*$AL$7+AM284*$AM$7+SUM(AN284:AR284)+AT284/Zuschläge_IBN+AT284</f>
        <v>0</v>
      </c>
      <c r="AX284" s="685">
        <f>U284+AV284</f>
        <v>0</v>
      </c>
      <c r="AZ284" s="490">
        <f>IF(H284&gt;0,U284/(1+SicherheitAngebot)*(1+Sicherheit),0)</f>
        <v>0</v>
      </c>
      <c r="BB284" s="490">
        <f>IF(H284&gt;0,AV284/(1+SicherheitAngebot)*(1+Sicherheit),0)</f>
        <v>0</v>
      </c>
      <c r="BD284" s="490">
        <f>AZ284+BB284</f>
        <v>0</v>
      </c>
      <c r="BE284" s="105"/>
      <c r="BF284" s="105"/>
      <c r="BG284" s="105"/>
      <c r="BH284" s="105"/>
      <c r="BI284" s="105"/>
      <c r="BJ284" s="105"/>
    </row>
    <row r="285" spans="2:62" ht="20.100000000000001" hidden="1" customHeight="1" outlineLevel="1">
      <c r="B285" s="99"/>
      <c r="C285" s="908"/>
      <c r="D285" s="909"/>
      <c r="E285" s="909"/>
      <c r="F285" s="910"/>
      <c r="G285" s="890"/>
      <c r="H285" s="901"/>
      <c r="I285" s="152"/>
      <c r="J285" s="152"/>
      <c r="K285" s="152"/>
      <c r="L285" s="152"/>
      <c r="M285" s="152"/>
      <c r="N285" s="152"/>
      <c r="O285" s="152"/>
      <c r="P285" s="153"/>
      <c r="Q285" s="153"/>
      <c r="R285" s="156">
        <f t="shared" si="224"/>
        <v>0</v>
      </c>
      <c r="S285" s="156">
        <f t="shared" si="225"/>
        <v>0</v>
      </c>
      <c r="U285" s="157">
        <f>I285*$I$7+J285*$J$7+K285*$K$7+L285*$L$7+M285*$M$7+N285*$N$7+O285*$O$7+R285+S285</f>
        <v>0</v>
      </c>
      <c r="W285" s="152"/>
      <c r="X285" s="152"/>
      <c r="Y285" s="152"/>
      <c r="Z285" s="152"/>
      <c r="AA285" s="152"/>
      <c r="AB285" s="152"/>
      <c r="AC285" s="347"/>
      <c r="AD285" s="152"/>
      <c r="AE285" s="152"/>
      <c r="AF285" s="152"/>
      <c r="AG285" s="152"/>
      <c r="AH285" s="152"/>
      <c r="AI285" s="152"/>
      <c r="AJ285" s="347"/>
      <c r="AK285" s="152"/>
      <c r="AL285" s="152"/>
      <c r="AM285" s="295"/>
      <c r="AN285" s="228"/>
      <c r="AO285" s="228"/>
      <c r="AP285" s="228"/>
      <c r="AQ285" s="228"/>
      <c r="AR285" s="228"/>
      <c r="AS285" s="348"/>
      <c r="AT285" s="264">
        <f t="shared" si="228"/>
        <v>0</v>
      </c>
      <c r="AU285" s="259"/>
      <c r="AV285" s="265">
        <f t="shared" ref="AV285:AV299" si="229">AK285*$AK$7+AL285*$AL$7+AM285*$AM$7+SUM(AN285:AR285)*(1+Gewinn)*(1+SicherheitAngebot)+AT285/Zuschläge_IBN+AT285</f>
        <v>0</v>
      </c>
      <c r="AX285" s="265">
        <f>U285+AV285</f>
        <v>0</v>
      </c>
      <c r="AZ285" s="492">
        <f t="shared" ref="AZ285:AZ299" si="230">U285/(1+SicherheitAngebot)*(1+Sicherheit)</f>
        <v>0</v>
      </c>
      <c r="BB285" s="492">
        <f t="shared" ref="BB285:BB299" si="231">AV285/(1+SicherheitAngebot)*(1+Sicherheit)</f>
        <v>0</v>
      </c>
      <c r="BD285" s="265">
        <f>AZ285+BB285</f>
        <v>0</v>
      </c>
      <c r="BE285" s="105"/>
      <c r="BF285" s="105"/>
      <c r="BG285" s="105"/>
      <c r="BH285" s="105"/>
      <c r="BI285" s="105"/>
      <c r="BJ285" s="105"/>
    </row>
    <row r="286" spans="2:62" ht="20.100000000000001" hidden="1" customHeight="1" outlineLevel="1">
      <c r="B286" s="100"/>
      <c r="C286" s="908"/>
      <c r="D286" s="909"/>
      <c r="E286" s="909"/>
      <c r="F286" s="910"/>
      <c r="G286" s="890"/>
      <c r="H286" s="891"/>
      <c r="I286" s="152"/>
      <c r="J286" s="152"/>
      <c r="K286" s="152"/>
      <c r="L286" s="152"/>
      <c r="M286" s="152"/>
      <c r="N286" s="152"/>
      <c r="O286" s="152"/>
      <c r="P286" s="153"/>
      <c r="Q286" s="153"/>
      <c r="R286" s="156">
        <f t="shared" si="224"/>
        <v>0</v>
      </c>
      <c r="S286" s="156">
        <f t="shared" si="225"/>
        <v>0</v>
      </c>
      <c r="U286" s="157">
        <f t="shared" ref="U286:U299" si="232">I286*$I$7+J286*$J$7+K286*$K$7+L286*$L$7+M286*$M$7+N286*$N$7+O286*$O$7+R286+S286</f>
        <v>0</v>
      </c>
      <c r="W286" s="152"/>
      <c r="X286" s="152"/>
      <c r="Y286" s="152"/>
      <c r="Z286" s="152"/>
      <c r="AA286" s="152"/>
      <c r="AB286" s="152"/>
      <c r="AC286" s="347"/>
      <c r="AD286" s="152"/>
      <c r="AE286" s="152"/>
      <c r="AF286" s="152"/>
      <c r="AG286" s="152"/>
      <c r="AH286" s="152"/>
      <c r="AI286" s="152"/>
      <c r="AJ286" s="347"/>
      <c r="AK286" s="152"/>
      <c r="AL286" s="152"/>
      <c r="AM286" s="295"/>
      <c r="AN286" s="228"/>
      <c r="AO286" s="228"/>
      <c r="AP286" s="228"/>
      <c r="AQ286" s="228"/>
      <c r="AR286" s="228"/>
      <c r="AS286" s="348"/>
      <c r="AT286" s="264">
        <f t="shared" si="228"/>
        <v>0</v>
      </c>
      <c r="AU286" s="259"/>
      <c r="AV286" s="265">
        <f t="shared" si="229"/>
        <v>0</v>
      </c>
      <c r="AX286" s="265">
        <f t="shared" ref="AX286:AX299" si="233">U286+AV286</f>
        <v>0</v>
      </c>
      <c r="AZ286" s="492">
        <f t="shared" si="230"/>
        <v>0</v>
      </c>
      <c r="BB286" s="492">
        <f t="shared" si="231"/>
        <v>0</v>
      </c>
      <c r="BD286" s="265">
        <f t="shared" ref="BD286:BD299" si="234">AZ286+BB286</f>
        <v>0</v>
      </c>
      <c r="BE286" s="105"/>
      <c r="BF286" s="105"/>
      <c r="BG286" s="105"/>
      <c r="BH286" s="105"/>
      <c r="BI286" s="105"/>
      <c r="BJ286" s="105"/>
    </row>
    <row r="287" spans="2:62" ht="20.100000000000001" hidden="1" customHeight="1" outlineLevel="1">
      <c r="B287" s="100"/>
      <c r="C287" s="908"/>
      <c r="D287" s="909"/>
      <c r="E287" s="909"/>
      <c r="F287" s="910"/>
      <c r="G287" s="890"/>
      <c r="H287" s="891"/>
      <c r="I287" s="152"/>
      <c r="J287" s="152"/>
      <c r="K287" s="152"/>
      <c r="L287" s="152"/>
      <c r="M287" s="152"/>
      <c r="N287" s="152"/>
      <c r="O287" s="152"/>
      <c r="P287" s="153"/>
      <c r="Q287" s="153"/>
      <c r="R287" s="156">
        <f t="shared" si="224"/>
        <v>0</v>
      </c>
      <c r="S287" s="156">
        <f t="shared" si="225"/>
        <v>0</v>
      </c>
      <c r="U287" s="157">
        <f t="shared" si="232"/>
        <v>0</v>
      </c>
      <c r="W287" s="152"/>
      <c r="X287" s="152"/>
      <c r="Y287" s="152"/>
      <c r="Z287" s="152"/>
      <c r="AA287" s="152"/>
      <c r="AB287" s="152"/>
      <c r="AC287" s="347"/>
      <c r="AD287" s="152"/>
      <c r="AE287" s="152"/>
      <c r="AF287" s="152"/>
      <c r="AG287" s="152"/>
      <c r="AH287" s="152"/>
      <c r="AI287" s="152"/>
      <c r="AJ287" s="347"/>
      <c r="AK287" s="152"/>
      <c r="AL287" s="152"/>
      <c r="AM287" s="295"/>
      <c r="AN287" s="228"/>
      <c r="AO287" s="228"/>
      <c r="AP287" s="228"/>
      <c r="AQ287" s="228"/>
      <c r="AR287" s="228"/>
      <c r="AS287" s="348"/>
      <c r="AT287" s="264">
        <f t="shared" si="228"/>
        <v>0</v>
      </c>
      <c r="AU287" s="259"/>
      <c r="AV287" s="265">
        <f t="shared" si="229"/>
        <v>0</v>
      </c>
      <c r="AX287" s="265">
        <f t="shared" si="233"/>
        <v>0</v>
      </c>
      <c r="AZ287" s="492">
        <f t="shared" si="230"/>
        <v>0</v>
      </c>
      <c r="BB287" s="492">
        <f t="shared" si="231"/>
        <v>0</v>
      </c>
      <c r="BD287" s="265">
        <f t="shared" si="234"/>
        <v>0</v>
      </c>
      <c r="BE287" s="105"/>
      <c r="BF287" s="105"/>
      <c r="BG287" s="105"/>
      <c r="BH287" s="105"/>
      <c r="BI287" s="105"/>
      <c r="BJ287" s="105"/>
    </row>
    <row r="288" spans="2:62" ht="20.100000000000001" hidden="1" customHeight="1" outlineLevel="1">
      <c r="B288" s="100"/>
      <c r="C288" s="908"/>
      <c r="D288" s="909"/>
      <c r="E288" s="909"/>
      <c r="F288" s="910"/>
      <c r="G288" s="890"/>
      <c r="H288" s="891"/>
      <c r="I288" s="152"/>
      <c r="J288" s="152"/>
      <c r="K288" s="152"/>
      <c r="L288" s="152"/>
      <c r="M288" s="152"/>
      <c r="N288" s="152"/>
      <c r="O288" s="152"/>
      <c r="P288" s="153"/>
      <c r="Q288" s="153"/>
      <c r="R288" s="156">
        <f t="shared" si="224"/>
        <v>0</v>
      </c>
      <c r="S288" s="156">
        <f t="shared" si="225"/>
        <v>0</v>
      </c>
      <c r="U288" s="157">
        <f t="shared" si="232"/>
        <v>0</v>
      </c>
      <c r="W288" s="152"/>
      <c r="X288" s="152"/>
      <c r="Y288" s="152"/>
      <c r="Z288" s="152"/>
      <c r="AA288" s="152"/>
      <c r="AB288" s="152"/>
      <c r="AC288" s="347"/>
      <c r="AD288" s="152"/>
      <c r="AE288" s="152"/>
      <c r="AF288" s="152"/>
      <c r="AG288" s="152"/>
      <c r="AH288" s="152"/>
      <c r="AI288" s="152"/>
      <c r="AJ288" s="347"/>
      <c r="AK288" s="152"/>
      <c r="AL288" s="152"/>
      <c r="AM288" s="295"/>
      <c r="AN288" s="228"/>
      <c r="AO288" s="228"/>
      <c r="AP288" s="228"/>
      <c r="AQ288" s="228"/>
      <c r="AR288" s="228"/>
      <c r="AS288" s="348"/>
      <c r="AT288" s="264">
        <f t="shared" si="228"/>
        <v>0</v>
      </c>
      <c r="AU288" s="259"/>
      <c r="AV288" s="265">
        <f t="shared" si="229"/>
        <v>0</v>
      </c>
      <c r="AX288" s="265">
        <f t="shared" si="233"/>
        <v>0</v>
      </c>
      <c r="AZ288" s="492">
        <f t="shared" si="230"/>
        <v>0</v>
      </c>
      <c r="BB288" s="492">
        <f t="shared" si="231"/>
        <v>0</v>
      </c>
      <c r="BD288" s="265">
        <f t="shared" si="234"/>
        <v>0</v>
      </c>
      <c r="BE288" s="105"/>
      <c r="BF288" s="105"/>
      <c r="BG288" s="105"/>
      <c r="BH288" s="105"/>
      <c r="BI288" s="105"/>
      <c r="BJ288" s="105"/>
    </row>
    <row r="289" spans="2:62" ht="20.100000000000001" hidden="1" customHeight="1" outlineLevel="1">
      <c r="B289" s="100"/>
      <c r="C289" s="908"/>
      <c r="D289" s="909"/>
      <c r="E289" s="909"/>
      <c r="F289" s="910"/>
      <c r="G289" s="890"/>
      <c r="H289" s="891"/>
      <c r="I289" s="152"/>
      <c r="J289" s="152"/>
      <c r="K289" s="152"/>
      <c r="L289" s="152"/>
      <c r="M289" s="152"/>
      <c r="N289" s="152"/>
      <c r="O289" s="152"/>
      <c r="P289" s="153"/>
      <c r="Q289" s="153"/>
      <c r="R289" s="156">
        <f t="shared" si="224"/>
        <v>0</v>
      </c>
      <c r="S289" s="156">
        <f t="shared" si="225"/>
        <v>0</v>
      </c>
      <c r="U289" s="157">
        <f t="shared" si="232"/>
        <v>0</v>
      </c>
      <c r="W289" s="152"/>
      <c r="X289" s="152"/>
      <c r="Y289" s="152"/>
      <c r="Z289" s="152"/>
      <c r="AA289" s="152"/>
      <c r="AB289" s="152"/>
      <c r="AC289" s="347"/>
      <c r="AD289" s="152"/>
      <c r="AE289" s="152"/>
      <c r="AF289" s="152"/>
      <c r="AG289" s="152"/>
      <c r="AH289" s="152"/>
      <c r="AI289" s="152"/>
      <c r="AJ289" s="347"/>
      <c r="AK289" s="152"/>
      <c r="AL289" s="152"/>
      <c r="AM289" s="295"/>
      <c r="AN289" s="228"/>
      <c r="AO289" s="228"/>
      <c r="AP289" s="228"/>
      <c r="AQ289" s="228"/>
      <c r="AR289" s="228"/>
      <c r="AS289" s="348"/>
      <c r="AT289" s="264">
        <f t="shared" si="228"/>
        <v>0</v>
      </c>
      <c r="AU289" s="259"/>
      <c r="AV289" s="265">
        <f t="shared" si="229"/>
        <v>0</v>
      </c>
      <c r="AX289" s="265">
        <f t="shared" si="233"/>
        <v>0</v>
      </c>
      <c r="AZ289" s="492">
        <f t="shared" si="230"/>
        <v>0</v>
      </c>
      <c r="BB289" s="492">
        <f t="shared" si="231"/>
        <v>0</v>
      </c>
      <c r="BD289" s="265">
        <f t="shared" si="234"/>
        <v>0</v>
      </c>
      <c r="BE289" s="105"/>
      <c r="BF289" s="105"/>
      <c r="BG289" s="105"/>
      <c r="BH289" s="105"/>
      <c r="BI289" s="105"/>
      <c r="BJ289" s="105"/>
    </row>
    <row r="290" spans="2:62" ht="20.100000000000001" hidden="1" customHeight="1" outlineLevel="1">
      <c r="B290" s="100"/>
      <c r="C290" s="908"/>
      <c r="D290" s="909"/>
      <c r="E290" s="909"/>
      <c r="F290" s="910"/>
      <c r="G290" s="890"/>
      <c r="H290" s="891"/>
      <c r="I290" s="152"/>
      <c r="J290" s="152"/>
      <c r="K290" s="152"/>
      <c r="L290" s="152"/>
      <c r="M290" s="152"/>
      <c r="N290" s="152"/>
      <c r="O290" s="152"/>
      <c r="P290" s="153"/>
      <c r="Q290" s="153"/>
      <c r="R290" s="156">
        <f t="shared" si="224"/>
        <v>0</v>
      </c>
      <c r="S290" s="156">
        <f t="shared" si="225"/>
        <v>0</v>
      </c>
      <c r="U290" s="157">
        <f t="shared" si="232"/>
        <v>0</v>
      </c>
      <c r="W290" s="152"/>
      <c r="X290" s="152"/>
      <c r="Y290" s="152"/>
      <c r="Z290" s="152"/>
      <c r="AA290" s="152"/>
      <c r="AB290" s="152"/>
      <c r="AC290" s="347"/>
      <c r="AD290" s="152"/>
      <c r="AE290" s="152"/>
      <c r="AF290" s="152"/>
      <c r="AG290" s="152"/>
      <c r="AH290" s="152"/>
      <c r="AI290" s="152"/>
      <c r="AJ290" s="347"/>
      <c r="AK290" s="152"/>
      <c r="AL290" s="152"/>
      <c r="AM290" s="295"/>
      <c r="AN290" s="228"/>
      <c r="AO290" s="228"/>
      <c r="AP290" s="228"/>
      <c r="AQ290" s="228"/>
      <c r="AR290" s="228"/>
      <c r="AS290" s="348"/>
      <c r="AT290" s="264">
        <f t="shared" si="228"/>
        <v>0</v>
      </c>
      <c r="AU290" s="259"/>
      <c r="AV290" s="265">
        <f t="shared" si="229"/>
        <v>0</v>
      </c>
      <c r="AX290" s="265">
        <f t="shared" si="233"/>
        <v>0</v>
      </c>
      <c r="AZ290" s="492">
        <f t="shared" si="230"/>
        <v>0</v>
      </c>
      <c r="BB290" s="492">
        <f t="shared" si="231"/>
        <v>0</v>
      </c>
      <c r="BD290" s="265">
        <f t="shared" si="234"/>
        <v>0</v>
      </c>
      <c r="BE290" s="105"/>
      <c r="BF290" s="105"/>
      <c r="BG290" s="105"/>
      <c r="BH290" s="105"/>
      <c r="BI290" s="105"/>
      <c r="BJ290" s="105"/>
    </row>
    <row r="291" spans="2:62" ht="20.100000000000001" hidden="1" customHeight="1" outlineLevel="1">
      <c r="B291" s="100"/>
      <c r="C291" s="908"/>
      <c r="D291" s="909"/>
      <c r="E291" s="909"/>
      <c r="F291" s="910"/>
      <c r="G291" s="890"/>
      <c r="H291" s="891"/>
      <c r="I291" s="152"/>
      <c r="J291" s="152"/>
      <c r="K291" s="152"/>
      <c r="L291" s="152"/>
      <c r="M291" s="152"/>
      <c r="N291" s="152"/>
      <c r="O291" s="152"/>
      <c r="P291" s="153"/>
      <c r="Q291" s="153"/>
      <c r="R291" s="156">
        <f t="shared" si="224"/>
        <v>0</v>
      </c>
      <c r="S291" s="156">
        <f t="shared" si="225"/>
        <v>0</v>
      </c>
      <c r="U291" s="157">
        <f t="shared" si="232"/>
        <v>0</v>
      </c>
      <c r="W291" s="152"/>
      <c r="X291" s="152"/>
      <c r="Y291" s="152"/>
      <c r="Z291" s="152"/>
      <c r="AA291" s="152"/>
      <c r="AB291" s="152"/>
      <c r="AC291" s="347"/>
      <c r="AD291" s="152"/>
      <c r="AE291" s="152"/>
      <c r="AF291" s="152"/>
      <c r="AG291" s="152"/>
      <c r="AH291" s="152"/>
      <c r="AI291" s="152"/>
      <c r="AJ291" s="347"/>
      <c r="AK291" s="152"/>
      <c r="AL291" s="152"/>
      <c r="AM291" s="295"/>
      <c r="AN291" s="228"/>
      <c r="AO291" s="228"/>
      <c r="AP291" s="228"/>
      <c r="AQ291" s="228"/>
      <c r="AR291" s="228"/>
      <c r="AS291" s="348"/>
      <c r="AT291" s="264">
        <f t="shared" si="228"/>
        <v>0</v>
      </c>
      <c r="AU291" s="259"/>
      <c r="AV291" s="265">
        <f t="shared" si="229"/>
        <v>0</v>
      </c>
      <c r="AX291" s="265">
        <f t="shared" si="233"/>
        <v>0</v>
      </c>
      <c r="AZ291" s="492">
        <f t="shared" si="230"/>
        <v>0</v>
      </c>
      <c r="BB291" s="492">
        <f t="shared" si="231"/>
        <v>0</v>
      </c>
      <c r="BD291" s="265">
        <f t="shared" si="234"/>
        <v>0</v>
      </c>
      <c r="BE291" s="105"/>
      <c r="BF291" s="105"/>
      <c r="BG291" s="105"/>
      <c r="BH291" s="105"/>
      <c r="BI291" s="105"/>
      <c r="BJ291" s="105"/>
    </row>
    <row r="292" spans="2:62" ht="20.100000000000001" hidden="1" customHeight="1" outlineLevel="1">
      <c r="B292" s="100"/>
      <c r="C292" s="908"/>
      <c r="D292" s="909"/>
      <c r="E292" s="909"/>
      <c r="F292" s="910"/>
      <c r="G292" s="890"/>
      <c r="H292" s="891"/>
      <c r="I292" s="152"/>
      <c r="J292" s="152"/>
      <c r="K292" s="152"/>
      <c r="L292" s="152"/>
      <c r="M292" s="152"/>
      <c r="N292" s="152"/>
      <c r="O292" s="152"/>
      <c r="P292" s="153"/>
      <c r="Q292" s="153"/>
      <c r="R292" s="156">
        <f t="shared" si="224"/>
        <v>0</v>
      </c>
      <c r="S292" s="156">
        <f t="shared" si="225"/>
        <v>0</v>
      </c>
      <c r="U292" s="157">
        <f t="shared" si="232"/>
        <v>0</v>
      </c>
      <c r="W292" s="152"/>
      <c r="X292" s="152"/>
      <c r="Y292" s="152"/>
      <c r="Z292" s="152"/>
      <c r="AA292" s="152"/>
      <c r="AB292" s="152"/>
      <c r="AC292" s="347"/>
      <c r="AD292" s="152"/>
      <c r="AE292" s="152"/>
      <c r="AF292" s="152"/>
      <c r="AG292" s="152"/>
      <c r="AH292" s="152"/>
      <c r="AI292" s="152"/>
      <c r="AJ292" s="347"/>
      <c r="AK292" s="152"/>
      <c r="AL292" s="152"/>
      <c r="AM292" s="295"/>
      <c r="AN292" s="228"/>
      <c r="AO292" s="228"/>
      <c r="AP292" s="228"/>
      <c r="AQ292" s="228"/>
      <c r="AR292" s="228"/>
      <c r="AS292" s="348"/>
      <c r="AT292" s="264">
        <f t="shared" si="228"/>
        <v>0</v>
      </c>
      <c r="AU292" s="259"/>
      <c r="AV292" s="265">
        <f t="shared" si="229"/>
        <v>0</v>
      </c>
      <c r="AX292" s="265">
        <f t="shared" si="233"/>
        <v>0</v>
      </c>
      <c r="AZ292" s="492">
        <f t="shared" si="230"/>
        <v>0</v>
      </c>
      <c r="BB292" s="492">
        <f t="shared" si="231"/>
        <v>0</v>
      </c>
      <c r="BD292" s="265">
        <f t="shared" si="234"/>
        <v>0</v>
      </c>
      <c r="BE292" s="105"/>
      <c r="BF292" s="105"/>
      <c r="BG292" s="105"/>
      <c r="BH292" s="105"/>
      <c r="BI292" s="105"/>
      <c r="BJ292" s="105"/>
    </row>
    <row r="293" spans="2:62" ht="20.100000000000001" hidden="1" customHeight="1" outlineLevel="1">
      <c r="B293" s="100"/>
      <c r="C293" s="908"/>
      <c r="D293" s="909"/>
      <c r="E293" s="909"/>
      <c r="F293" s="910"/>
      <c r="G293" s="890"/>
      <c r="H293" s="891"/>
      <c r="I293" s="152"/>
      <c r="J293" s="152"/>
      <c r="K293" s="152"/>
      <c r="L293" s="152"/>
      <c r="M293" s="152"/>
      <c r="N293" s="152"/>
      <c r="O293" s="152"/>
      <c r="P293" s="153"/>
      <c r="Q293" s="153"/>
      <c r="R293" s="156">
        <f t="shared" si="224"/>
        <v>0</v>
      </c>
      <c r="S293" s="156">
        <f t="shared" si="225"/>
        <v>0</v>
      </c>
      <c r="U293" s="157">
        <f t="shared" si="232"/>
        <v>0</v>
      </c>
      <c r="W293" s="152"/>
      <c r="X293" s="152"/>
      <c r="Y293" s="152"/>
      <c r="Z293" s="152"/>
      <c r="AA293" s="152"/>
      <c r="AB293" s="152"/>
      <c r="AC293" s="347"/>
      <c r="AD293" s="152"/>
      <c r="AE293" s="152"/>
      <c r="AF293" s="152"/>
      <c r="AG293" s="152"/>
      <c r="AH293" s="152"/>
      <c r="AI293" s="152"/>
      <c r="AJ293" s="347"/>
      <c r="AK293" s="152"/>
      <c r="AL293" s="152"/>
      <c r="AM293" s="295"/>
      <c r="AN293" s="228"/>
      <c r="AO293" s="228"/>
      <c r="AP293" s="228"/>
      <c r="AQ293" s="228"/>
      <c r="AR293" s="228"/>
      <c r="AS293" s="348"/>
      <c r="AT293" s="264">
        <f t="shared" si="228"/>
        <v>0</v>
      </c>
      <c r="AU293" s="259"/>
      <c r="AV293" s="265">
        <f t="shared" si="229"/>
        <v>0</v>
      </c>
      <c r="AX293" s="265">
        <f t="shared" si="233"/>
        <v>0</v>
      </c>
      <c r="AZ293" s="492">
        <f t="shared" si="230"/>
        <v>0</v>
      </c>
      <c r="BB293" s="492">
        <f t="shared" si="231"/>
        <v>0</v>
      </c>
      <c r="BD293" s="265">
        <f t="shared" si="234"/>
        <v>0</v>
      </c>
      <c r="BE293" s="105"/>
      <c r="BF293" s="105"/>
      <c r="BG293" s="105"/>
      <c r="BH293" s="105"/>
      <c r="BI293" s="105"/>
      <c r="BJ293" s="105"/>
    </row>
    <row r="294" spans="2:62" ht="20.100000000000001" hidden="1" customHeight="1" outlineLevel="1">
      <c r="B294" s="100"/>
      <c r="C294" s="908"/>
      <c r="D294" s="909"/>
      <c r="E294" s="909"/>
      <c r="F294" s="910"/>
      <c r="G294" s="890"/>
      <c r="H294" s="891"/>
      <c r="I294" s="152"/>
      <c r="J294" s="152"/>
      <c r="K294" s="152"/>
      <c r="L294" s="152"/>
      <c r="M294" s="152"/>
      <c r="N294" s="152"/>
      <c r="O294" s="152"/>
      <c r="P294" s="153"/>
      <c r="Q294" s="153"/>
      <c r="R294" s="156">
        <f t="shared" si="224"/>
        <v>0</v>
      </c>
      <c r="S294" s="156">
        <f t="shared" si="225"/>
        <v>0</v>
      </c>
      <c r="U294" s="157">
        <f t="shared" si="232"/>
        <v>0</v>
      </c>
      <c r="W294" s="152"/>
      <c r="X294" s="152"/>
      <c r="Y294" s="152"/>
      <c r="Z294" s="152"/>
      <c r="AA294" s="152"/>
      <c r="AB294" s="152"/>
      <c r="AC294" s="347"/>
      <c r="AD294" s="152"/>
      <c r="AE294" s="152"/>
      <c r="AF294" s="152"/>
      <c r="AG294" s="152"/>
      <c r="AH294" s="152"/>
      <c r="AI294" s="152"/>
      <c r="AJ294" s="347"/>
      <c r="AK294" s="152"/>
      <c r="AL294" s="152"/>
      <c r="AM294" s="295"/>
      <c r="AN294" s="228"/>
      <c r="AO294" s="228"/>
      <c r="AP294" s="228"/>
      <c r="AQ294" s="228"/>
      <c r="AR294" s="228"/>
      <c r="AS294" s="348"/>
      <c r="AT294" s="264">
        <f t="shared" si="228"/>
        <v>0</v>
      </c>
      <c r="AU294" s="259"/>
      <c r="AV294" s="265">
        <f t="shared" si="229"/>
        <v>0</v>
      </c>
      <c r="AX294" s="265">
        <f t="shared" si="233"/>
        <v>0</v>
      </c>
      <c r="AZ294" s="492">
        <f t="shared" si="230"/>
        <v>0</v>
      </c>
      <c r="BB294" s="492">
        <f t="shared" si="231"/>
        <v>0</v>
      </c>
      <c r="BD294" s="265">
        <f t="shared" si="234"/>
        <v>0</v>
      </c>
      <c r="BE294" s="105"/>
      <c r="BF294" s="105"/>
      <c r="BG294" s="105"/>
      <c r="BH294" s="105"/>
      <c r="BI294" s="105"/>
      <c r="BJ294" s="105"/>
    </row>
    <row r="295" spans="2:62" ht="20.100000000000001" hidden="1" customHeight="1" outlineLevel="1">
      <c r="B295" s="100"/>
      <c r="C295" s="908"/>
      <c r="D295" s="909"/>
      <c r="E295" s="909"/>
      <c r="F295" s="910"/>
      <c r="G295" s="890"/>
      <c r="H295" s="891"/>
      <c r="I295" s="152"/>
      <c r="J295" s="152"/>
      <c r="K295" s="152"/>
      <c r="L295" s="152"/>
      <c r="M295" s="152"/>
      <c r="N295" s="152"/>
      <c r="O295" s="152"/>
      <c r="P295" s="153"/>
      <c r="Q295" s="153"/>
      <c r="R295" s="156">
        <f t="shared" si="224"/>
        <v>0</v>
      </c>
      <c r="S295" s="156">
        <f t="shared" si="225"/>
        <v>0</v>
      </c>
      <c r="U295" s="157">
        <f t="shared" si="232"/>
        <v>0</v>
      </c>
      <c r="W295" s="152"/>
      <c r="X295" s="152"/>
      <c r="Y295" s="152"/>
      <c r="Z295" s="152"/>
      <c r="AA295" s="152"/>
      <c r="AB295" s="152"/>
      <c r="AC295" s="347"/>
      <c r="AD295" s="152"/>
      <c r="AE295" s="152"/>
      <c r="AF295" s="152"/>
      <c r="AG295" s="152"/>
      <c r="AH295" s="152"/>
      <c r="AI295" s="152"/>
      <c r="AJ295" s="347"/>
      <c r="AK295" s="152"/>
      <c r="AL295" s="152"/>
      <c r="AM295" s="295"/>
      <c r="AN295" s="228"/>
      <c r="AO295" s="228"/>
      <c r="AP295" s="228"/>
      <c r="AQ295" s="228"/>
      <c r="AR295" s="228"/>
      <c r="AS295" s="348"/>
      <c r="AT295" s="264">
        <f t="shared" si="228"/>
        <v>0</v>
      </c>
      <c r="AU295" s="259"/>
      <c r="AV295" s="265">
        <f t="shared" si="229"/>
        <v>0</v>
      </c>
      <c r="AX295" s="265">
        <f t="shared" si="233"/>
        <v>0</v>
      </c>
      <c r="AZ295" s="492">
        <f t="shared" si="230"/>
        <v>0</v>
      </c>
      <c r="BB295" s="492">
        <f t="shared" si="231"/>
        <v>0</v>
      </c>
      <c r="BD295" s="265">
        <f t="shared" si="234"/>
        <v>0</v>
      </c>
      <c r="BE295" s="105"/>
      <c r="BF295" s="105"/>
      <c r="BG295" s="105"/>
      <c r="BH295" s="105"/>
      <c r="BI295" s="105"/>
      <c r="BJ295" s="105"/>
    </row>
    <row r="296" spans="2:62" ht="20.100000000000001" hidden="1" customHeight="1" outlineLevel="1">
      <c r="B296" s="100"/>
      <c r="C296" s="908"/>
      <c r="D296" s="909"/>
      <c r="E296" s="909"/>
      <c r="F296" s="910"/>
      <c r="G296" s="890"/>
      <c r="H296" s="891"/>
      <c r="I296" s="152"/>
      <c r="J296" s="152"/>
      <c r="K296" s="152"/>
      <c r="L296" s="152"/>
      <c r="M296" s="152"/>
      <c r="N296" s="152"/>
      <c r="O296" s="152"/>
      <c r="P296" s="153"/>
      <c r="Q296" s="153"/>
      <c r="R296" s="156">
        <f t="shared" si="224"/>
        <v>0</v>
      </c>
      <c r="S296" s="156">
        <f t="shared" si="225"/>
        <v>0</v>
      </c>
      <c r="U296" s="157">
        <f t="shared" si="232"/>
        <v>0</v>
      </c>
      <c r="W296" s="152"/>
      <c r="X296" s="152"/>
      <c r="Y296" s="152"/>
      <c r="Z296" s="152"/>
      <c r="AA296" s="152"/>
      <c r="AB296" s="152"/>
      <c r="AC296" s="347"/>
      <c r="AD296" s="152"/>
      <c r="AE296" s="152"/>
      <c r="AF296" s="152"/>
      <c r="AG296" s="152"/>
      <c r="AH296" s="152"/>
      <c r="AI296" s="152"/>
      <c r="AJ296" s="347"/>
      <c r="AK296" s="152"/>
      <c r="AL296" s="152"/>
      <c r="AM296" s="295"/>
      <c r="AN296" s="228"/>
      <c r="AO296" s="228"/>
      <c r="AP296" s="228"/>
      <c r="AQ296" s="228"/>
      <c r="AR296" s="228"/>
      <c r="AS296" s="348"/>
      <c r="AT296" s="264">
        <f t="shared" si="228"/>
        <v>0</v>
      </c>
      <c r="AU296" s="259"/>
      <c r="AV296" s="265">
        <f t="shared" si="229"/>
        <v>0</v>
      </c>
      <c r="AX296" s="265">
        <f t="shared" si="233"/>
        <v>0</v>
      </c>
      <c r="AZ296" s="492">
        <f t="shared" si="230"/>
        <v>0</v>
      </c>
      <c r="BB296" s="492">
        <f t="shared" si="231"/>
        <v>0</v>
      </c>
      <c r="BD296" s="265">
        <f t="shared" si="234"/>
        <v>0</v>
      </c>
      <c r="BE296" s="105"/>
      <c r="BF296" s="105"/>
      <c r="BG296" s="105"/>
      <c r="BH296" s="105"/>
      <c r="BI296" s="105"/>
      <c r="BJ296" s="105"/>
    </row>
    <row r="297" spans="2:62" ht="20.100000000000001" hidden="1" customHeight="1" outlineLevel="1">
      <c r="B297" s="100"/>
      <c r="C297" s="908"/>
      <c r="D297" s="909"/>
      <c r="E297" s="909"/>
      <c r="F297" s="910"/>
      <c r="G297" s="890"/>
      <c r="H297" s="891"/>
      <c r="I297" s="152"/>
      <c r="J297" s="152"/>
      <c r="K297" s="152"/>
      <c r="L297" s="152"/>
      <c r="M297" s="152"/>
      <c r="N297" s="152"/>
      <c r="O297" s="152"/>
      <c r="P297" s="153"/>
      <c r="Q297" s="153"/>
      <c r="R297" s="156">
        <f t="shared" si="224"/>
        <v>0</v>
      </c>
      <c r="S297" s="156">
        <f t="shared" si="225"/>
        <v>0</v>
      </c>
      <c r="U297" s="157">
        <f t="shared" si="232"/>
        <v>0</v>
      </c>
      <c r="W297" s="152"/>
      <c r="X297" s="152"/>
      <c r="Y297" s="152"/>
      <c r="Z297" s="152"/>
      <c r="AA297" s="152"/>
      <c r="AB297" s="152"/>
      <c r="AC297" s="347"/>
      <c r="AD297" s="152"/>
      <c r="AE297" s="152"/>
      <c r="AF297" s="152"/>
      <c r="AG297" s="152"/>
      <c r="AH297" s="152"/>
      <c r="AI297" s="152"/>
      <c r="AJ297" s="347"/>
      <c r="AK297" s="152"/>
      <c r="AL297" s="152"/>
      <c r="AM297" s="295"/>
      <c r="AN297" s="228"/>
      <c r="AO297" s="228"/>
      <c r="AP297" s="228"/>
      <c r="AQ297" s="228"/>
      <c r="AR297" s="228"/>
      <c r="AS297" s="348"/>
      <c r="AT297" s="264">
        <f t="shared" si="228"/>
        <v>0</v>
      </c>
      <c r="AU297" s="259"/>
      <c r="AV297" s="265">
        <f t="shared" si="229"/>
        <v>0</v>
      </c>
      <c r="AX297" s="265">
        <f t="shared" si="233"/>
        <v>0</v>
      </c>
      <c r="AZ297" s="492">
        <f t="shared" si="230"/>
        <v>0</v>
      </c>
      <c r="BB297" s="492">
        <f t="shared" si="231"/>
        <v>0</v>
      </c>
      <c r="BD297" s="265">
        <f t="shared" si="234"/>
        <v>0</v>
      </c>
      <c r="BE297" s="105"/>
      <c r="BF297" s="105"/>
      <c r="BG297" s="105"/>
      <c r="BH297" s="105"/>
      <c r="BI297" s="105"/>
      <c r="BJ297" s="105"/>
    </row>
    <row r="298" spans="2:62" ht="20.100000000000001" hidden="1" customHeight="1" outlineLevel="1">
      <c r="B298" s="100"/>
      <c r="C298" s="908"/>
      <c r="D298" s="909"/>
      <c r="E298" s="909"/>
      <c r="F298" s="910"/>
      <c r="G298" s="890"/>
      <c r="H298" s="891"/>
      <c r="I298" s="152"/>
      <c r="J298" s="152"/>
      <c r="K298" s="152"/>
      <c r="L298" s="152"/>
      <c r="M298" s="152"/>
      <c r="N298" s="152"/>
      <c r="O298" s="152"/>
      <c r="P298" s="153"/>
      <c r="Q298" s="153"/>
      <c r="R298" s="156">
        <f t="shared" si="224"/>
        <v>0</v>
      </c>
      <c r="S298" s="156">
        <f t="shared" si="225"/>
        <v>0</v>
      </c>
      <c r="U298" s="157">
        <f t="shared" si="232"/>
        <v>0</v>
      </c>
      <c r="W298" s="152"/>
      <c r="X298" s="152"/>
      <c r="Y298" s="152"/>
      <c r="Z298" s="152"/>
      <c r="AA298" s="152"/>
      <c r="AB298" s="152"/>
      <c r="AC298" s="347"/>
      <c r="AD298" s="152"/>
      <c r="AE298" s="152"/>
      <c r="AF298" s="152"/>
      <c r="AG298" s="152"/>
      <c r="AH298" s="152"/>
      <c r="AI298" s="152"/>
      <c r="AJ298" s="347"/>
      <c r="AK298" s="152"/>
      <c r="AL298" s="152"/>
      <c r="AM298" s="295"/>
      <c r="AN298" s="228"/>
      <c r="AO298" s="228"/>
      <c r="AP298" s="228"/>
      <c r="AQ298" s="228"/>
      <c r="AR298" s="228"/>
      <c r="AS298" s="348"/>
      <c r="AT298" s="264">
        <f t="shared" si="228"/>
        <v>0</v>
      </c>
      <c r="AU298" s="259"/>
      <c r="AV298" s="265">
        <f t="shared" si="229"/>
        <v>0</v>
      </c>
      <c r="AX298" s="265">
        <f t="shared" si="233"/>
        <v>0</v>
      </c>
      <c r="AZ298" s="492">
        <f t="shared" si="230"/>
        <v>0</v>
      </c>
      <c r="BB298" s="492">
        <f t="shared" si="231"/>
        <v>0</v>
      </c>
      <c r="BD298" s="265">
        <f t="shared" si="234"/>
        <v>0</v>
      </c>
      <c r="BE298" s="105"/>
      <c r="BF298" s="105"/>
      <c r="BG298" s="105"/>
      <c r="BH298" s="105"/>
      <c r="BI298" s="105"/>
      <c r="BJ298" s="105"/>
    </row>
    <row r="299" spans="2:62" ht="20.100000000000001" hidden="1" customHeight="1" outlineLevel="1">
      <c r="B299" s="100"/>
      <c r="C299" s="908"/>
      <c r="D299" s="909"/>
      <c r="E299" s="909"/>
      <c r="F299" s="910"/>
      <c r="G299" s="890"/>
      <c r="H299" s="891"/>
      <c r="I299" s="152"/>
      <c r="J299" s="152"/>
      <c r="K299" s="152"/>
      <c r="L299" s="152"/>
      <c r="M299" s="152"/>
      <c r="N299" s="152"/>
      <c r="O299" s="152"/>
      <c r="P299" s="153"/>
      <c r="Q299" s="153"/>
      <c r="R299" s="156">
        <f t="shared" si="224"/>
        <v>0</v>
      </c>
      <c r="S299" s="156">
        <f t="shared" si="225"/>
        <v>0</v>
      </c>
      <c r="U299" s="157">
        <f t="shared" si="232"/>
        <v>0</v>
      </c>
      <c r="W299" s="152"/>
      <c r="X299" s="152"/>
      <c r="Y299" s="152"/>
      <c r="Z299" s="152"/>
      <c r="AA299" s="152"/>
      <c r="AB299" s="152"/>
      <c r="AC299" s="347"/>
      <c r="AD299" s="152"/>
      <c r="AE299" s="152"/>
      <c r="AF299" s="152"/>
      <c r="AG299" s="152"/>
      <c r="AH299" s="152"/>
      <c r="AI299" s="152"/>
      <c r="AJ299" s="347"/>
      <c r="AK299" s="152"/>
      <c r="AL299" s="152"/>
      <c r="AM299" s="295"/>
      <c r="AN299" s="228"/>
      <c r="AO299" s="228"/>
      <c r="AP299" s="228"/>
      <c r="AQ299" s="228"/>
      <c r="AR299" s="228"/>
      <c r="AS299" s="348"/>
      <c r="AT299" s="264">
        <f t="shared" si="228"/>
        <v>0</v>
      </c>
      <c r="AU299" s="259"/>
      <c r="AV299" s="265">
        <f t="shared" si="229"/>
        <v>0</v>
      </c>
      <c r="AX299" s="265">
        <f t="shared" si="233"/>
        <v>0</v>
      </c>
      <c r="AZ299" s="492">
        <f t="shared" si="230"/>
        <v>0</v>
      </c>
      <c r="BB299" s="492">
        <f t="shared" si="231"/>
        <v>0</v>
      </c>
      <c r="BD299" s="265">
        <f t="shared" si="234"/>
        <v>0</v>
      </c>
      <c r="BE299" s="105"/>
      <c r="BF299" s="105"/>
      <c r="BG299" s="105"/>
      <c r="BH299" s="105"/>
      <c r="BI299" s="105"/>
      <c r="BJ299" s="105"/>
    </row>
    <row r="300" spans="2:62" ht="9.9499999999999993" hidden="1" customHeight="1" outlineLevel="1">
      <c r="B300" s="101"/>
      <c r="C300" s="208"/>
      <c r="D300" s="208"/>
      <c r="E300" s="208"/>
      <c r="F300" s="208"/>
      <c r="G300" s="237"/>
      <c r="H300" s="207"/>
      <c r="I300" s="257"/>
      <c r="J300" s="257"/>
      <c r="K300" s="257"/>
      <c r="L300" s="257"/>
      <c r="M300" s="257"/>
      <c r="N300" s="257"/>
      <c r="O300" s="257"/>
      <c r="P300" s="256"/>
      <c r="Q300" s="102"/>
      <c r="R300" s="102"/>
      <c r="S300" s="102"/>
      <c r="U300" s="98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Z300" s="493"/>
      <c r="BE300" s="105"/>
      <c r="BF300" s="105"/>
      <c r="BG300" s="105"/>
      <c r="BH300" s="105"/>
      <c r="BI300" s="105"/>
      <c r="BJ300" s="105"/>
    </row>
    <row r="301" spans="2:62" ht="20.100000000000001" customHeight="1" collapsed="1">
      <c r="B301" s="8">
        <f>B284+1</f>
        <v>18</v>
      </c>
      <c r="C301" s="916"/>
      <c r="D301" s="917"/>
      <c r="E301" s="917"/>
      <c r="F301" s="918"/>
      <c r="G301" s="429"/>
      <c r="H301" s="206">
        <v>1</v>
      </c>
      <c r="I301" s="642">
        <f t="shared" ref="I301" si="235">$H301*SUM(I302:I316)</f>
        <v>0</v>
      </c>
      <c r="J301" s="643">
        <f t="shared" ref="J301:O301" si="236">$H301*SUM(J302:J316)</f>
        <v>0</v>
      </c>
      <c r="K301" s="644">
        <f t="shared" si="236"/>
        <v>0</v>
      </c>
      <c r="L301" s="645">
        <f t="shared" si="236"/>
        <v>0</v>
      </c>
      <c r="M301" s="645">
        <f t="shared" si="236"/>
        <v>0</v>
      </c>
      <c r="N301" s="644">
        <f t="shared" si="236"/>
        <v>0</v>
      </c>
      <c r="O301" s="642">
        <f t="shared" si="236"/>
        <v>0</v>
      </c>
      <c r="P301" s="209">
        <f t="shared" ref="P301:Q301" si="237">$H301*SUM(P302:P316)</f>
        <v>0</v>
      </c>
      <c r="Q301" s="210">
        <f t="shared" si="237"/>
        <v>0</v>
      </c>
      <c r="R301" s="136">
        <f t="shared" ref="R301:R316" si="238">P301*(1+Gewinn)*(1+SicherheitAngebot)</f>
        <v>0</v>
      </c>
      <c r="S301" s="137">
        <f t="shared" ref="S301:S316" si="239">Q301*(1+MGKZ)*(1+Gewinn)*(1+SicherheitAngebot)</f>
        <v>0</v>
      </c>
      <c r="U301" s="10">
        <f>I301*$I$7+J301*$J$7+K301*$K$7+L301*$L$7+M301*$M$7+N301*$N$7+O301*$O$7+R301+S301</f>
        <v>0</v>
      </c>
      <c r="W301" s="646">
        <f t="shared" ref="W301:AB301" si="240">$H301*SUM(W302:W316)</f>
        <v>0</v>
      </c>
      <c r="X301" s="647">
        <f t="shared" si="240"/>
        <v>0</v>
      </c>
      <c r="Y301" s="648">
        <f t="shared" si="240"/>
        <v>0</v>
      </c>
      <c r="Z301" s="649">
        <f t="shared" si="240"/>
        <v>0</v>
      </c>
      <c r="AA301" s="648">
        <f t="shared" si="240"/>
        <v>0</v>
      </c>
      <c r="AB301" s="646">
        <f t="shared" si="240"/>
        <v>0</v>
      </c>
      <c r="AC301" s="258"/>
      <c r="AD301" s="646">
        <f t="shared" ref="AD301:AM301" si="241">$H301*SUM(AD302:AD316)</f>
        <v>0</v>
      </c>
      <c r="AE301" s="647">
        <f t="shared" si="241"/>
        <v>0</v>
      </c>
      <c r="AF301" s="648">
        <f t="shared" si="241"/>
        <v>0</v>
      </c>
      <c r="AG301" s="649">
        <f t="shared" si="241"/>
        <v>0</v>
      </c>
      <c r="AH301" s="648">
        <f t="shared" si="241"/>
        <v>0</v>
      </c>
      <c r="AI301" s="646">
        <f t="shared" si="241"/>
        <v>0</v>
      </c>
      <c r="AJ301" s="258"/>
      <c r="AK301" s="653">
        <f t="shared" si="241"/>
        <v>0</v>
      </c>
      <c r="AL301" s="653">
        <f t="shared" si="241"/>
        <v>0</v>
      </c>
      <c r="AM301" s="653">
        <f t="shared" si="241"/>
        <v>0</v>
      </c>
      <c r="AN301" s="227">
        <f>$H301*SUM(AN302:AN316)*(1+Gewinn)*(1+SicherheitAngebot)</f>
        <v>0</v>
      </c>
      <c r="AO301" s="227">
        <f>$H301*SUM(AO302:AO316)*(1+Gewinn)*(1+SicherheitAngebot)</f>
        <v>0</v>
      </c>
      <c r="AP301" s="227">
        <f>$H301*SUM(AP302:AP316)*(1+Gewinn)*(1+SicherheitAngebot)</f>
        <v>0</v>
      </c>
      <c r="AQ301" s="227">
        <f>$H301*SUM(AQ302:AQ316)*(1+Gewinn)*(1+SicherheitAngebot)</f>
        <v>0</v>
      </c>
      <c r="AR301" s="227">
        <f>$H301*SUM(AR302:AR316)*(1+Gewinn)*(1+SicherheitAngebot)</f>
        <v>0</v>
      </c>
      <c r="AS301" s="262"/>
      <c r="AT301" s="263">
        <f t="shared" si="228"/>
        <v>0</v>
      </c>
      <c r="AU301" s="259"/>
      <c r="AV301" s="491">
        <f>AK301*$AK$7+AL301*$AL$7+AM301*$AM$7+SUM(AN301:AR301)+AT301/Zuschläge_IBN+AT301</f>
        <v>0</v>
      </c>
      <c r="AX301" s="685">
        <f>U301+AV301</f>
        <v>0</v>
      </c>
      <c r="AZ301" s="490">
        <f>IF(H301&gt;0,U301/(1+SicherheitAngebot)*(1+Sicherheit),0)</f>
        <v>0</v>
      </c>
      <c r="BB301" s="490">
        <f>IF(H301&gt;0,AV301/(1+SicherheitAngebot)*(1+Sicherheit),0)</f>
        <v>0</v>
      </c>
      <c r="BD301" s="490">
        <f>AZ301+BB301</f>
        <v>0</v>
      </c>
      <c r="BE301" s="105"/>
      <c r="BF301" s="105"/>
      <c r="BG301" s="105"/>
      <c r="BH301" s="105"/>
      <c r="BI301" s="105"/>
      <c r="BJ301" s="105"/>
    </row>
    <row r="302" spans="2:62" ht="20.100000000000001" hidden="1" customHeight="1" outlineLevel="1">
      <c r="B302" s="99"/>
      <c r="C302" s="908"/>
      <c r="D302" s="909"/>
      <c r="E302" s="909"/>
      <c r="F302" s="910"/>
      <c r="G302" s="890"/>
      <c r="H302" s="901"/>
      <c r="I302" s="152"/>
      <c r="J302" s="152"/>
      <c r="K302" s="152"/>
      <c r="L302" s="152"/>
      <c r="M302" s="152"/>
      <c r="N302" s="152"/>
      <c r="O302" s="152"/>
      <c r="P302" s="153"/>
      <c r="Q302" s="153"/>
      <c r="R302" s="156">
        <f t="shared" si="238"/>
        <v>0</v>
      </c>
      <c r="S302" s="156">
        <f t="shared" si="239"/>
        <v>0</v>
      </c>
      <c r="U302" s="157">
        <f>I302*$I$7+J302*$J$7+K302*$K$7+L302*$L$7+M302*$M$7+N302*$N$7+O302*$O$7+R302+S302</f>
        <v>0</v>
      </c>
      <c r="W302" s="152"/>
      <c r="X302" s="152"/>
      <c r="Y302" s="152"/>
      <c r="Z302" s="152"/>
      <c r="AA302" s="152"/>
      <c r="AB302" s="152"/>
      <c r="AC302" s="347"/>
      <c r="AD302" s="152"/>
      <c r="AE302" s="152"/>
      <c r="AF302" s="152"/>
      <c r="AG302" s="152"/>
      <c r="AH302" s="152"/>
      <c r="AI302" s="152"/>
      <c r="AJ302" s="347"/>
      <c r="AK302" s="152"/>
      <c r="AL302" s="152"/>
      <c r="AM302" s="295"/>
      <c r="AN302" s="228"/>
      <c r="AO302" s="228"/>
      <c r="AP302" s="228"/>
      <c r="AQ302" s="228"/>
      <c r="AR302" s="228"/>
      <c r="AS302" s="348"/>
      <c r="AT302" s="264">
        <f t="shared" si="228"/>
        <v>0</v>
      </c>
      <c r="AU302" s="259"/>
      <c r="AV302" s="265">
        <f t="shared" ref="AV302:AV316" si="242">AK302*$AK$7+AL302*$AL$7+AM302*$AM$7+SUM(AN302:AR302)*(1+Gewinn)*(1+SicherheitAngebot)+AT302/Zuschläge_IBN+AT302</f>
        <v>0</v>
      </c>
      <c r="AX302" s="265">
        <f>U302+AV302</f>
        <v>0</v>
      </c>
      <c r="AZ302" s="492">
        <f t="shared" ref="AZ302:AZ316" si="243">U302/(1+SicherheitAngebot)*(1+Sicherheit)</f>
        <v>0</v>
      </c>
      <c r="BB302" s="492">
        <f t="shared" ref="BB302:BB316" si="244">AV302/(1+SicherheitAngebot)*(1+Sicherheit)</f>
        <v>0</v>
      </c>
      <c r="BD302" s="265">
        <f>AZ302+BB302</f>
        <v>0</v>
      </c>
      <c r="BE302" s="105"/>
      <c r="BF302" s="105"/>
      <c r="BG302" s="105"/>
      <c r="BH302" s="105"/>
      <c r="BI302" s="105"/>
      <c r="BJ302" s="105"/>
    </row>
    <row r="303" spans="2:62" ht="20.100000000000001" hidden="1" customHeight="1" outlineLevel="1">
      <c r="B303" s="100"/>
      <c r="C303" s="908"/>
      <c r="D303" s="909"/>
      <c r="E303" s="909"/>
      <c r="F303" s="910"/>
      <c r="G303" s="890"/>
      <c r="H303" s="891"/>
      <c r="I303" s="152"/>
      <c r="J303" s="152"/>
      <c r="K303" s="152"/>
      <c r="L303" s="152"/>
      <c r="M303" s="152"/>
      <c r="N303" s="152"/>
      <c r="O303" s="152"/>
      <c r="P303" s="153"/>
      <c r="Q303" s="153"/>
      <c r="R303" s="156">
        <f t="shared" si="238"/>
        <v>0</v>
      </c>
      <c r="S303" s="156">
        <f t="shared" si="239"/>
        <v>0</v>
      </c>
      <c r="U303" s="157">
        <f t="shared" ref="U303:U316" si="245">I303*$I$7+J303*$J$7+K303*$K$7+L303*$L$7+M303*$M$7+N303*$N$7+O303*$O$7+R303+S303</f>
        <v>0</v>
      </c>
      <c r="W303" s="152"/>
      <c r="X303" s="152"/>
      <c r="Y303" s="152"/>
      <c r="Z303" s="152"/>
      <c r="AA303" s="152"/>
      <c r="AB303" s="152"/>
      <c r="AC303" s="347"/>
      <c r="AD303" s="152"/>
      <c r="AE303" s="152"/>
      <c r="AF303" s="152"/>
      <c r="AG303" s="152"/>
      <c r="AH303" s="152"/>
      <c r="AI303" s="152"/>
      <c r="AJ303" s="347"/>
      <c r="AK303" s="152"/>
      <c r="AL303" s="152"/>
      <c r="AM303" s="295"/>
      <c r="AN303" s="228"/>
      <c r="AO303" s="228"/>
      <c r="AP303" s="228"/>
      <c r="AQ303" s="228"/>
      <c r="AR303" s="228"/>
      <c r="AS303" s="348"/>
      <c r="AT303" s="264">
        <f t="shared" si="228"/>
        <v>0</v>
      </c>
      <c r="AU303" s="259"/>
      <c r="AV303" s="265">
        <f t="shared" si="242"/>
        <v>0</v>
      </c>
      <c r="AX303" s="265">
        <f t="shared" ref="AX303:AX316" si="246">U303+AV303</f>
        <v>0</v>
      </c>
      <c r="AZ303" s="492">
        <f t="shared" si="243"/>
        <v>0</v>
      </c>
      <c r="BB303" s="492">
        <f t="shared" si="244"/>
        <v>0</v>
      </c>
      <c r="BD303" s="265">
        <f t="shared" ref="BD303:BD316" si="247">AZ303+BB303</f>
        <v>0</v>
      </c>
      <c r="BE303" s="105"/>
      <c r="BF303" s="105"/>
      <c r="BG303" s="105"/>
      <c r="BH303" s="105"/>
      <c r="BI303" s="105"/>
      <c r="BJ303" s="105"/>
    </row>
    <row r="304" spans="2:62" ht="20.100000000000001" hidden="1" customHeight="1" outlineLevel="1">
      <c r="B304" s="100"/>
      <c r="C304" s="908"/>
      <c r="D304" s="909"/>
      <c r="E304" s="909"/>
      <c r="F304" s="910"/>
      <c r="G304" s="890"/>
      <c r="H304" s="891"/>
      <c r="I304" s="152"/>
      <c r="J304" s="152"/>
      <c r="K304" s="152"/>
      <c r="L304" s="152"/>
      <c r="M304" s="152"/>
      <c r="N304" s="152"/>
      <c r="O304" s="152"/>
      <c r="P304" s="153"/>
      <c r="Q304" s="153"/>
      <c r="R304" s="156">
        <f t="shared" si="238"/>
        <v>0</v>
      </c>
      <c r="S304" s="156">
        <f t="shared" si="239"/>
        <v>0</v>
      </c>
      <c r="U304" s="157">
        <f t="shared" si="245"/>
        <v>0</v>
      </c>
      <c r="W304" s="152"/>
      <c r="X304" s="152"/>
      <c r="Y304" s="152"/>
      <c r="Z304" s="152"/>
      <c r="AA304" s="152"/>
      <c r="AB304" s="152"/>
      <c r="AC304" s="347"/>
      <c r="AD304" s="152"/>
      <c r="AE304" s="152"/>
      <c r="AF304" s="152"/>
      <c r="AG304" s="152"/>
      <c r="AH304" s="152"/>
      <c r="AI304" s="152"/>
      <c r="AJ304" s="347"/>
      <c r="AK304" s="152"/>
      <c r="AL304" s="152"/>
      <c r="AM304" s="295"/>
      <c r="AN304" s="228"/>
      <c r="AO304" s="228"/>
      <c r="AP304" s="228"/>
      <c r="AQ304" s="228"/>
      <c r="AR304" s="228"/>
      <c r="AS304" s="348"/>
      <c r="AT304" s="264">
        <f t="shared" si="228"/>
        <v>0</v>
      </c>
      <c r="AU304" s="259"/>
      <c r="AV304" s="265">
        <f t="shared" si="242"/>
        <v>0</v>
      </c>
      <c r="AX304" s="265">
        <f t="shared" si="246"/>
        <v>0</v>
      </c>
      <c r="AZ304" s="492">
        <f t="shared" si="243"/>
        <v>0</v>
      </c>
      <c r="BB304" s="492">
        <f t="shared" si="244"/>
        <v>0</v>
      </c>
      <c r="BD304" s="265">
        <f t="shared" si="247"/>
        <v>0</v>
      </c>
      <c r="BE304" s="105"/>
      <c r="BF304" s="105"/>
      <c r="BG304" s="105"/>
      <c r="BH304" s="105"/>
      <c r="BI304" s="105"/>
      <c r="BJ304" s="105"/>
    </row>
    <row r="305" spans="2:62" ht="20.100000000000001" hidden="1" customHeight="1" outlineLevel="1">
      <c r="B305" s="100"/>
      <c r="C305" s="908"/>
      <c r="D305" s="909"/>
      <c r="E305" s="909"/>
      <c r="F305" s="910"/>
      <c r="G305" s="890"/>
      <c r="H305" s="891"/>
      <c r="I305" s="152"/>
      <c r="J305" s="152"/>
      <c r="K305" s="152"/>
      <c r="L305" s="152"/>
      <c r="M305" s="152"/>
      <c r="N305" s="152"/>
      <c r="O305" s="152"/>
      <c r="P305" s="153"/>
      <c r="Q305" s="153"/>
      <c r="R305" s="156">
        <f t="shared" si="238"/>
        <v>0</v>
      </c>
      <c r="S305" s="156">
        <f t="shared" si="239"/>
        <v>0</v>
      </c>
      <c r="U305" s="157">
        <f t="shared" si="245"/>
        <v>0</v>
      </c>
      <c r="W305" s="152"/>
      <c r="X305" s="152"/>
      <c r="Y305" s="152"/>
      <c r="Z305" s="152"/>
      <c r="AA305" s="152"/>
      <c r="AB305" s="152"/>
      <c r="AC305" s="347"/>
      <c r="AD305" s="152"/>
      <c r="AE305" s="152"/>
      <c r="AF305" s="152"/>
      <c r="AG305" s="152"/>
      <c r="AH305" s="152"/>
      <c r="AI305" s="152"/>
      <c r="AJ305" s="347"/>
      <c r="AK305" s="152"/>
      <c r="AL305" s="152"/>
      <c r="AM305" s="295"/>
      <c r="AN305" s="228"/>
      <c r="AO305" s="228"/>
      <c r="AP305" s="228"/>
      <c r="AQ305" s="228"/>
      <c r="AR305" s="228"/>
      <c r="AS305" s="348"/>
      <c r="AT305" s="264">
        <f t="shared" si="228"/>
        <v>0</v>
      </c>
      <c r="AU305" s="259"/>
      <c r="AV305" s="265">
        <f t="shared" si="242"/>
        <v>0</v>
      </c>
      <c r="AX305" s="265">
        <f t="shared" si="246"/>
        <v>0</v>
      </c>
      <c r="AZ305" s="492">
        <f t="shared" si="243"/>
        <v>0</v>
      </c>
      <c r="BB305" s="492">
        <f t="shared" si="244"/>
        <v>0</v>
      </c>
      <c r="BD305" s="265">
        <f t="shared" si="247"/>
        <v>0</v>
      </c>
      <c r="BE305" s="105"/>
      <c r="BF305" s="105"/>
      <c r="BG305" s="105"/>
      <c r="BH305" s="105"/>
      <c r="BI305" s="105"/>
      <c r="BJ305" s="105"/>
    </row>
    <row r="306" spans="2:62" ht="20.100000000000001" hidden="1" customHeight="1" outlineLevel="1">
      <c r="B306" s="100"/>
      <c r="C306" s="908"/>
      <c r="D306" s="909"/>
      <c r="E306" s="909"/>
      <c r="F306" s="910"/>
      <c r="G306" s="890"/>
      <c r="H306" s="891"/>
      <c r="I306" s="152"/>
      <c r="J306" s="152"/>
      <c r="K306" s="152"/>
      <c r="L306" s="152"/>
      <c r="M306" s="152"/>
      <c r="N306" s="152"/>
      <c r="O306" s="152"/>
      <c r="P306" s="153"/>
      <c r="Q306" s="153"/>
      <c r="R306" s="156">
        <f t="shared" si="238"/>
        <v>0</v>
      </c>
      <c r="S306" s="156">
        <f t="shared" si="239"/>
        <v>0</v>
      </c>
      <c r="U306" s="157">
        <f t="shared" si="245"/>
        <v>0</v>
      </c>
      <c r="W306" s="152"/>
      <c r="X306" s="152"/>
      <c r="Y306" s="152"/>
      <c r="Z306" s="152"/>
      <c r="AA306" s="152"/>
      <c r="AB306" s="152"/>
      <c r="AC306" s="347"/>
      <c r="AD306" s="152"/>
      <c r="AE306" s="152"/>
      <c r="AF306" s="152"/>
      <c r="AG306" s="152"/>
      <c r="AH306" s="152"/>
      <c r="AI306" s="152"/>
      <c r="AJ306" s="347"/>
      <c r="AK306" s="152"/>
      <c r="AL306" s="152"/>
      <c r="AM306" s="295"/>
      <c r="AN306" s="228"/>
      <c r="AO306" s="228"/>
      <c r="AP306" s="228"/>
      <c r="AQ306" s="228"/>
      <c r="AR306" s="228"/>
      <c r="AS306" s="348"/>
      <c r="AT306" s="264">
        <f t="shared" si="228"/>
        <v>0</v>
      </c>
      <c r="AU306" s="259"/>
      <c r="AV306" s="265">
        <f t="shared" si="242"/>
        <v>0</v>
      </c>
      <c r="AX306" s="265">
        <f t="shared" si="246"/>
        <v>0</v>
      </c>
      <c r="AZ306" s="492">
        <f t="shared" si="243"/>
        <v>0</v>
      </c>
      <c r="BB306" s="492">
        <f t="shared" si="244"/>
        <v>0</v>
      </c>
      <c r="BD306" s="265">
        <f t="shared" si="247"/>
        <v>0</v>
      </c>
      <c r="BE306" s="105"/>
      <c r="BF306" s="105"/>
      <c r="BG306" s="105"/>
      <c r="BH306" s="105"/>
      <c r="BI306" s="105"/>
      <c r="BJ306" s="105"/>
    </row>
    <row r="307" spans="2:62" ht="20.100000000000001" hidden="1" customHeight="1" outlineLevel="1">
      <c r="B307" s="100"/>
      <c r="C307" s="908"/>
      <c r="D307" s="909"/>
      <c r="E307" s="909"/>
      <c r="F307" s="910"/>
      <c r="G307" s="890"/>
      <c r="H307" s="891"/>
      <c r="I307" s="152"/>
      <c r="J307" s="152"/>
      <c r="K307" s="152"/>
      <c r="L307" s="152"/>
      <c r="M307" s="152"/>
      <c r="N307" s="152"/>
      <c r="O307" s="152"/>
      <c r="P307" s="153"/>
      <c r="Q307" s="153"/>
      <c r="R307" s="156">
        <f t="shared" si="238"/>
        <v>0</v>
      </c>
      <c r="S307" s="156">
        <f t="shared" si="239"/>
        <v>0</v>
      </c>
      <c r="U307" s="157">
        <f t="shared" si="245"/>
        <v>0</v>
      </c>
      <c r="W307" s="152"/>
      <c r="X307" s="152"/>
      <c r="Y307" s="152"/>
      <c r="Z307" s="152"/>
      <c r="AA307" s="152"/>
      <c r="AB307" s="152"/>
      <c r="AC307" s="347"/>
      <c r="AD307" s="152"/>
      <c r="AE307" s="152"/>
      <c r="AF307" s="152"/>
      <c r="AG307" s="152"/>
      <c r="AH307" s="152"/>
      <c r="AI307" s="152"/>
      <c r="AJ307" s="347"/>
      <c r="AK307" s="152"/>
      <c r="AL307" s="152"/>
      <c r="AM307" s="295"/>
      <c r="AN307" s="228"/>
      <c r="AO307" s="228"/>
      <c r="AP307" s="228"/>
      <c r="AQ307" s="228"/>
      <c r="AR307" s="228"/>
      <c r="AS307" s="348"/>
      <c r="AT307" s="264">
        <f t="shared" si="228"/>
        <v>0</v>
      </c>
      <c r="AU307" s="259"/>
      <c r="AV307" s="265">
        <f t="shared" si="242"/>
        <v>0</v>
      </c>
      <c r="AX307" s="265">
        <f t="shared" si="246"/>
        <v>0</v>
      </c>
      <c r="AZ307" s="492">
        <f t="shared" si="243"/>
        <v>0</v>
      </c>
      <c r="BB307" s="492">
        <f t="shared" si="244"/>
        <v>0</v>
      </c>
      <c r="BD307" s="265">
        <f t="shared" si="247"/>
        <v>0</v>
      </c>
      <c r="BE307" s="105"/>
      <c r="BF307" s="105"/>
      <c r="BG307" s="105"/>
      <c r="BH307" s="105"/>
      <c r="BI307" s="105"/>
      <c r="BJ307" s="105"/>
    </row>
    <row r="308" spans="2:62" ht="20.100000000000001" hidden="1" customHeight="1" outlineLevel="1">
      <c r="B308" s="100"/>
      <c r="C308" s="908"/>
      <c r="D308" s="909"/>
      <c r="E308" s="909"/>
      <c r="F308" s="910"/>
      <c r="G308" s="890"/>
      <c r="H308" s="891"/>
      <c r="I308" s="152"/>
      <c r="J308" s="152"/>
      <c r="K308" s="152"/>
      <c r="L308" s="152"/>
      <c r="M308" s="152"/>
      <c r="N308" s="152"/>
      <c r="O308" s="152"/>
      <c r="P308" s="153"/>
      <c r="Q308" s="153"/>
      <c r="R308" s="156">
        <f t="shared" si="238"/>
        <v>0</v>
      </c>
      <c r="S308" s="156">
        <f t="shared" si="239"/>
        <v>0</v>
      </c>
      <c r="U308" s="157">
        <f t="shared" si="245"/>
        <v>0</v>
      </c>
      <c r="W308" s="152"/>
      <c r="X308" s="152"/>
      <c r="Y308" s="152"/>
      <c r="Z308" s="152"/>
      <c r="AA308" s="152"/>
      <c r="AB308" s="152"/>
      <c r="AC308" s="347"/>
      <c r="AD308" s="152"/>
      <c r="AE308" s="152"/>
      <c r="AF308" s="152"/>
      <c r="AG308" s="152"/>
      <c r="AH308" s="152"/>
      <c r="AI308" s="152"/>
      <c r="AJ308" s="347"/>
      <c r="AK308" s="152"/>
      <c r="AL308" s="152"/>
      <c r="AM308" s="295"/>
      <c r="AN308" s="228"/>
      <c r="AO308" s="228"/>
      <c r="AP308" s="228"/>
      <c r="AQ308" s="228"/>
      <c r="AR308" s="228"/>
      <c r="AS308" s="348"/>
      <c r="AT308" s="264">
        <f t="shared" si="228"/>
        <v>0</v>
      </c>
      <c r="AU308" s="259"/>
      <c r="AV308" s="265">
        <f t="shared" si="242"/>
        <v>0</v>
      </c>
      <c r="AX308" s="265">
        <f t="shared" si="246"/>
        <v>0</v>
      </c>
      <c r="AZ308" s="492">
        <f t="shared" si="243"/>
        <v>0</v>
      </c>
      <c r="BB308" s="492">
        <f t="shared" si="244"/>
        <v>0</v>
      </c>
      <c r="BD308" s="265">
        <f t="shared" si="247"/>
        <v>0</v>
      </c>
      <c r="BE308" s="105"/>
      <c r="BF308" s="105"/>
      <c r="BG308" s="105"/>
      <c r="BH308" s="105"/>
      <c r="BI308" s="105"/>
      <c r="BJ308" s="105"/>
    </row>
    <row r="309" spans="2:62" ht="20.100000000000001" hidden="1" customHeight="1" outlineLevel="1">
      <c r="B309" s="100"/>
      <c r="C309" s="908"/>
      <c r="D309" s="909"/>
      <c r="E309" s="909"/>
      <c r="F309" s="910"/>
      <c r="G309" s="890"/>
      <c r="H309" s="891"/>
      <c r="I309" s="152"/>
      <c r="J309" s="152"/>
      <c r="K309" s="152"/>
      <c r="L309" s="152"/>
      <c r="M309" s="152"/>
      <c r="N309" s="152"/>
      <c r="O309" s="152"/>
      <c r="P309" s="153"/>
      <c r="Q309" s="153"/>
      <c r="R309" s="156">
        <f t="shared" si="238"/>
        <v>0</v>
      </c>
      <c r="S309" s="156">
        <f t="shared" si="239"/>
        <v>0</v>
      </c>
      <c r="U309" s="157">
        <f t="shared" si="245"/>
        <v>0</v>
      </c>
      <c r="W309" s="152"/>
      <c r="X309" s="152"/>
      <c r="Y309" s="152"/>
      <c r="Z309" s="152"/>
      <c r="AA309" s="152"/>
      <c r="AB309" s="152"/>
      <c r="AC309" s="347"/>
      <c r="AD309" s="152"/>
      <c r="AE309" s="152"/>
      <c r="AF309" s="152"/>
      <c r="AG309" s="152"/>
      <c r="AH309" s="152"/>
      <c r="AI309" s="152"/>
      <c r="AJ309" s="347"/>
      <c r="AK309" s="152"/>
      <c r="AL309" s="152"/>
      <c r="AM309" s="295"/>
      <c r="AN309" s="228"/>
      <c r="AO309" s="228"/>
      <c r="AP309" s="228"/>
      <c r="AQ309" s="228"/>
      <c r="AR309" s="228"/>
      <c r="AS309" s="348"/>
      <c r="AT309" s="264">
        <f t="shared" si="228"/>
        <v>0</v>
      </c>
      <c r="AU309" s="259"/>
      <c r="AV309" s="265">
        <f t="shared" si="242"/>
        <v>0</v>
      </c>
      <c r="AX309" s="265">
        <f t="shared" si="246"/>
        <v>0</v>
      </c>
      <c r="AZ309" s="492">
        <f t="shared" si="243"/>
        <v>0</v>
      </c>
      <c r="BB309" s="492">
        <f t="shared" si="244"/>
        <v>0</v>
      </c>
      <c r="BD309" s="265">
        <f t="shared" si="247"/>
        <v>0</v>
      </c>
      <c r="BE309" s="105"/>
      <c r="BF309" s="105"/>
      <c r="BG309" s="105"/>
      <c r="BH309" s="105"/>
      <c r="BI309" s="105"/>
      <c r="BJ309" s="105"/>
    </row>
    <row r="310" spans="2:62" ht="20.100000000000001" hidden="1" customHeight="1" outlineLevel="1">
      <c r="B310" s="100"/>
      <c r="C310" s="908"/>
      <c r="D310" s="909"/>
      <c r="E310" s="909"/>
      <c r="F310" s="910"/>
      <c r="G310" s="890"/>
      <c r="H310" s="891"/>
      <c r="I310" s="152"/>
      <c r="J310" s="152"/>
      <c r="K310" s="152"/>
      <c r="L310" s="152"/>
      <c r="M310" s="152"/>
      <c r="N310" s="152"/>
      <c r="O310" s="152"/>
      <c r="P310" s="153"/>
      <c r="Q310" s="153"/>
      <c r="R310" s="156">
        <f t="shared" si="238"/>
        <v>0</v>
      </c>
      <c r="S310" s="156">
        <f t="shared" si="239"/>
        <v>0</v>
      </c>
      <c r="U310" s="157">
        <f t="shared" si="245"/>
        <v>0</v>
      </c>
      <c r="W310" s="152"/>
      <c r="X310" s="152"/>
      <c r="Y310" s="152"/>
      <c r="Z310" s="152"/>
      <c r="AA310" s="152"/>
      <c r="AB310" s="152"/>
      <c r="AC310" s="347"/>
      <c r="AD310" s="152"/>
      <c r="AE310" s="152"/>
      <c r="AF310" s="152"/>
      <c r="AG310" s="152"/>
      <c r="AH310" s="152"/>
      <c r="AI310" s="152"/>
      <c r="AJ310" s="347"/>
      <c r="AK310" s="152"/>
      <c r="AL310" s="152"/>
      <c r="AM310" s="295"/>
      <c r="AN310" s="228"/>
      <c r="AO310" s="228"/>
      <c r="AP310" s="228"/>
      <c r="AQ310" s="228"/>
      <c r="AR310" s="228"/>
      <c r="AS310" s="348"/>
      <c r="AT310" s="264">
        <f t="shared" si="228"/>
        <v>0</v>
      </c>
      <c r="AU310" s="259"/>
      <c r="AV310" s="265">
        <f t="shared" si="242"/>
        <v>0</v>
      </c>
      <c r="AX310" s="265">
        <f t="shared" si="246"/>
        <v>0</v>
      </c>
      <c r="AZ310" s="492">
        <f t="shared" si="243"/>
        <v>0</v>
      </c>
      <c r="BB310" s="492">
        <f t="shared" si="244"/>
        <v>0</v>
      </c>
      <c r="BD310" s="265">
        <f t="shared" si="247"/>
        <v>0</v>
      </c>
      <c r="BE310" s="105"/>
      <c r="BF310" s="105"/>
      <c r="BG310" s="105"/>
      <c r="BH310" s="105"/>
      <c r="BI310" s="105"/>
      <c r="BJ310" s="105"/>
    </row>
    <row r="311" spans="2:62" ht="20.100000000000001" hidden="1" customHeight="1" outlineLevel="1">
      <c r="B311" s="100"/>
      <c r="C311" s="908"/>
      <c r="D311" s="909"/>
      <c r="E311" s="909"/>
      <c r="F311" s="910"/>
      <c r="G311" s="890"/>
      <c r="H311" s="891"/>
      <c r="I311" s="152"/>
      <c r="J311" s="152"/>
      <c r="K311" s="152"/>
      <c r="L311" s="152"/>
      <c r="M311" s="152"/>
      <c r="N311" s="152"/>
      <c r="O311" s="152"/>
      <c r="P311" s="153"/>
      <c r="Q311" s="153"/>
      <c r="R311" s="156">
        <f t="shared" si="238"/>
        <v>0</v>
      </c>
      <c r="S311" s="156">
        <f t="shared" si="239"/>
        <v>0</v>
      </c>
      <c r="U311" s="157">
        <f t="shared" si="245"/>
        <v>0</v>
      </c>
      <c r="W311" s="152"/>
      <c r="X311" s="152"/>
      <c r="Y311" s="152"/>
      <c r="Z311" s="152"/>
      <c r="AA311" s="152"/>
      <c r="AB311" s="152"/>
      <c r="AC311" s="347"/>
      <c r="AD311" s="152"/>
      <c r="AE311" s="152"/>
      <c r="AF311" s="152"/>
      <c r="AG311" s="152"/>
      <c r="AH311" s="152"/>
      <c r="AI311" s="152"/>
      <c r="AJ311" s="347"/>
      <c r="AK311" s="152"/>
      <c r="AL311" s="152"/>
      <c r="AM311" s="295"/>
      <c r="AN311" s="228"/>
      <c r="AO311" s="228"/>
      <c r="AP311" s="228"/>
      <c r="AQ311" s="228"/>
      <c r="AR311" s="228"/>
      <c r="AS311" s="348"/>
      <c r="AT311" s="264">
        <f t="shared" si="228"/>
        <v>0</v>
      </c>
      <c r="AU311" s="259"/>
      <c r="AV311" s="265">
        <f t="shared" si="242"/>
        <v>0</v>
      </c>
      <c r="AX311" s="265">
        <f t="shared" si="246"/>
        <v>0</v>
      </c>
      <c r="AZ311" s="492">
        <f t="shared" si="243"/>
        <v>0</v>
      </c>
      <c r="BB311" s="492">
        <f t="shared" si="244"/>
        <v>0</v>
      </c>
      <c r="BD311" s="265">
        <f t="shared" si="247"/>
        <v>0</v>
      </c>
      <c r="BE311" s="105"/>
      <c r="BF311" s="105"/>
      <c r="BG311" s="105"/>
      <c r="BH311" s="105"/>
      <c r="BI311" s="105"/>
      <c r="BJ311" s="105"/>
    </row>
    <row r="312" spans="2:62" ht="20.100000000000001" hidden="1" customHeight="1" outlineLevel="1">
      <c r="B312" s="100"/>
      <c r="C312" s="908"/>
      <c r="D312" s="909"/>
      <c r="E312" s="909"/>
      <c r="F312" s="910"/>
      <c r="G312" s="890"/>
      <c r="H312" s="891"/>
      <c r="I312" s="152"/>
      <c r="J312" s="152"/>
      <c r="K312" s="152"/>
      <c r="L312" s="152"/>
      <c r="M312" s="152"/>
      <c r="N312" s="152"/>
      <c r="O312" s="152"/>
      <c r="P312" s="153"/>
      <c r="Q312" s="153"/>
      <c r="R312" s="156">
        <f t="shared" si="238"/>
        <v>0</v>
      </c>
      <c r="S312" s="156">
        <f t="shared" si="239"/>
        <v>0</v>
      </c>
      <c r="U312" s="157">
        <f t="shared" si="245"/>
        <v>0</v>
      </c>
      <c r="W312" s="152"/>
      <c r="X312" s="152"/>
      <c r="Y312" s="152"/>
      <c r="Z312" s="152"/>
      <c r="AA312" s="152"/>
      <c r="AB312" s="152"/>
      <c r="AC312" s="347"/>
      <c r="AD312" s="152"/>
      <c r="AE312" s="152"/>
      <c r="AF312" s="152"/>
      <c r="AG312" s="152"/>
      <c r="AH312" s="152"/>
      <c r="AI312" s="152"/>
      <c r="AJ312" s="347"/>
      <c r="AK312" s="152"/>
      <c r="AL312" s="152"/>
      <c r="AM312" s="295"/>
      <c r="AN312" s="228"/>
      <c r="AO312" s="228"/>
      <c r="AP312" s="228"/>
      <c r="AQ312" s="228"/>
      <c r="AR312" s="228"/>
      <c r="AS312" s="348"/>
      <c r="AT312" s="264">
        <f t="shared" si="228"/>
        <v>0</v>
      </c>
      <c r="AU312" s="259"/>
      <c r="AV312" s="265">
        <f t="shared" si="242"/>
        <v>0</v>
      </c>
      <c r="AX312" s="265">
        <f t="shared" si="246"/>
        <v>0</v>
      </c>
      <c r="AZ312" s="492">
        <f t="shared" si="243"/>
        <v>0</v>
      </c>
      <c r="BB312" s="492">
        <f t="shared" si="244"/>
        <v>0</v>
      </c>
      <c r="BD312" s="265">
        <f t="shared" si="247"/>
        <v>0</v>
      </c>
      <c r="BE312" s="105"/>
      <c r="BF312" s="105"/>
      <c r="BG312" s="105"/>
      <c r="BH312" s="105"/>
      <c r="BI312" s="105"/>
      <c r="BJ312" s="105"/>
    </row>
    <row r="313" spans="2:62" ht="20.100000000000001" hidden="1" customHeight="1" outlineLevel="1">
      <c r="B313" s="100"/>
      <c r="C313" s="908"/>
      <c r="D313" s="909"/>
      <c r="E313" s="909"/>
      <c r="F313" s="910"/>
      <c r="G313" s="890"/>
      <c r="H313" s="891"/>
      <c r="I313" s="152"/>
      <c r="J313" s="152"/>
      <c r="K313" s="152"/>
      <c r="L313" s="152"/>
      <c r="M313" s="152"/>
      <c r="N313" s="152"/>
      <c r="O313" s="152"/>
      <c r="P313" s="153"/>
      <c r="Q313" s="153"/>
      <c r="R313" s="156">
        <f t="shared" si="238"/>
        <v>0</v>
      </c>
      <c r="S313" s="156">
        <f t="shared" si="239"/>
        <v>0</v>
      </c>
      <c r="U313" s="157">
        <f t="shared" si="245"/>
        <v>0</v>
      </c>
      <c r="W313" s="152"/>
      <c r="X313" s="152"/>
      <c r="Y313" s="152"/>
      <c r="Z313" s="152"/>
      <c r="AA313" s="152"/>
      <c r="AB313" s="152"/>
      <c r="AC313" s="347"/>
      <c r="AD313" s="152"/>
      <c r="AE313" s="152"/>
      <c r="AF313" s="152"/>
      <c r="AG313" s="152"/>
      <c r="AH313" s="152"/>
      <c r="AI313" s="152"/>
      <c r="AJ313" s="347"/>
      <c r="AK313" s="152"/>
      <c r="AL313" s="152"/>
      <c r="AM313" s="295"/>
      <c r="AN313" s="228"/>
      <c r="AO313" s="228"/>
      <c r="AP313" s="228"/>
      <c r="AQ313" s="228"/>
      <c r="AR313" s="228"/>
      <c r="AS313" s="348"/>
      <c r="AT313" s="264">
        <f t="shared" si="228"/>
        <v>0</v>
      </c>
      <c r="AU313" s="259"/>
      <c r="AV313" s="265">
        <f t="shared" si="242"/>
        <v>0</v>
      </c>
      <c r="AX313" s="265">
        <f t="shared" si="246"/>
        <v>0</v>
      </c>
      <c r="AZ313" s="492">
        <f t="shared" si="243"/>
        <v>0</v>
      </c>
      <c r="BB313" s="492">
        <f t="shared" si="244"/>
        <v>0</v>
      </c>
      <c r="BD313" s="265">
        <f t="shared" si="247"/>
        <v>0</v>
      </c>
      <c r="BE313" s="105"/>
      <c r="BF313" s="105"/>
      <c r="BG313" s="105"/>
      <c r="BH313" s="105"/>
      <c r="BI313" s="105"/>
      <c r="BJ313" s="105"/>
    </row>
    <row r="314" spans="2:62" ht="20.100000000000001" hidden="1" customHeight="1" outlineLevel="1">
      <c r="B314" s="100"/>
      <c r="C314" s="908"/>
      <c r="D314" s="909"/>
      <c r="E314" s="909"/>
      <c r="F314" s="910"/>
      <c r="G314" s="890"/>
      <c r="H314" s="891"/>
      <c r="I314" s="152"/>
      <c r="J314" s="152"/>
      <c r="K314" s="152"/>
      <c r="L314" s="152"/>
      <c r="M314" s="152"/>
      <c r="N314" s="152"/>
      <c r="O314" s="152"/>
      <c r="P314" s="153"/>
      <c r="Q314" s="153"/>
      <c r="R314" s="156">
        <f t="shared" si="238"/>
        <v>0</v>
      </c>
      <c r="S314" s="156">
        <f t="shared" si="239"/>
        <v>0</v>
      </c>
      <c r="U314" s="157">
        <f t="shared" si="245"/>
        <v>0</v>
      </c>
      <c r="W314" s="152"/>
      <c r="X314" s="152"/>
      <c r="Y314" s="152"/>
      <c r="Z314" s="152"/>
      <c r="AA314" s="152"/>
      <c r="AB314" s="152"/>
      <c r="AC314" s="347"/>
      <c r="AD314" s="152"/>
      <c r="AE314" s="152"/>
      <c r="AF314" s="152"/>
      <c r="AG314" s="152"/>
      <c r="AH314" s="152"/>
      <c r="AI314" s="152"/>
      <c r="AJ314" s="347"/>
      <c r="AK314" s="152"/>
      <c r="AL314" s="152"/>
      <c r="AM314" s="295"/>
      <c r="AN314" s="228"/>
      <c r="AO314" s="228"/>
      <c r="AP314" s="228"/>
      <c r="AQ314" s="228"/>
      <c r="AR314" s="228"/>
      <c r="AS314" s="348"/>
      <c r="AT314" s="264">
        <f t="shared" si="228"/>
        <v>0</v>
      </c>
      <c r="AU314" s="259"/>
      <c r="AV314" s="265">
        <f t="shared" si="242"/>
        <v>0</v>
      </c>
      <c r="AX314" s="265">
        <f t="shared" si="246"/>
        <v>0</v>
      </c>
      <c r="AZ314" s="492">
        <f t="shared" si="243"/>
        <v>0</v>
      </c>
      <c r="BB314" s="492">
        <f t="shared" si="244"/>
        <v>0</v>
      </c>
      <c r="BD314" s="265">
        <f t="shared" si="247"/>
        <v>0</v>
      </c>
      <c r="BE314" s="105"/>
      <c r="BF314" s="105"/>
      <c r="BG314" s="105"/>
      <c r="BH314" s="105"/>
      <c r="BI314" s="105"/>
      <c r="BJ314" s="105"/>
    </row>
    <row r="315" spans="2:62" ht="20.100000000000001" hidden="1" customHeight="1" outlineLevel="1">
      <c r="B315" s="100"/>
      <c r="C315" s="908"/>
      <c r="D315" s="909"/>
      <c r="E315" s="909"/>
      <c r="F315" s="910"/>
      <c r="G315" s="890"/>
      <c r="H315" s="891"/>
      <c r="I315" s="152"/>
      <c r="J315" s="152"/>
      <c r="K315" s="152"/>
      <c r="L315" s="152"/>
      <c r="M315" s="152"/>
      <c r="N315" s="152"/>
      <c r="O315" s="152"/>
      <c r="P315" s="153"/>
      <c r="Q315" s="153"/>
      <c r="R315" s="156">
        <f t="shared" si="238"/>
        <v>0</v>
      </c>
      <c r="S315" s="156">
        <f t="shared" si="239"/>
        <v>0</v>
      </c>
      <c r="U315" s="157">
        <f t="shared" si="245"/>
        <v>0</v>
      </c>
      <c r="W315" s="152"/>
      <c r="X315" s="152"/>
      <c r="Y315" s="152"/>
      <c r="Z315" s="152"/>
      <c r="AA315" s="152"/>
      <c r="AB315" s="152"/>
      <c r="AC315" s="347"/>
      <c r="AD315" s="152"/>
      <c r="AE315" s="152"/>
      <c r="AF315" s="152"/>
      <c r="AG315" s="152"/>
      <c r="AH315" s="152"/>
      <c r="AI315" s="152"/>
      <c r="AJ315" s="347"/>
      <c r="AK315" s="152"/>
      <c r="AL315" s="152"/>
      <c r="AM315" s="295"/>
      <c r="AN315" s="228"/>
      <c r="AO315" s="228"/>
      <c r="AP315" s="228"/>
      <c r="AQ315" s="228"/>
      <c r="AR315" s="228"/>
      <c r="AS315" s="348"/>
      <c r="AT315" s="264">
        <f t="shared" si="228"/>
        <v>0</v>
      </c>
      <c r="AU315" s="259"/>
      <c r="AV315" s="265">
        <f t="shared" si="242"/>
        <v>0</v>
      </c>
      <c r="AX315" s="265">
        <f t="shared" si="246"/>
        <v>0</v>
      </c>
      <c r="AZ315" s="492">
        <f t="shared" si="243"/>
        <v>0</v>
      </c>
      <c r="BB315" s="492">
        <f t="shared" si="244"/>
        <v>0</v>
      </c>
      <c r="BD315" s="265">
        <f t="shared" si="247"/>
        <v>0</v>
      </c>
      <c r="BE315" s="105"/>
      <c r="BF315" s="105"/>
      <c r="BG315" s="105"/>
      <c r="BH315" s="105"/>
      <c r="BI315" s="105"/>
      <c r="BJ315" s="105"/>
    </row>
    <row r="316" spans="2:62" ht="20.100000000000001" hidden="1" customHeight="1" outlineLevel="1">
      <c r="B316" s="100"/>
      <c r="C316" s="908"/>
      <c r="D316" s="909"/>
      <c r="E316" s="909"/>
      <c r="F316" s="910"/>
      <c r="G316" s="890"/>
      <c r="H316" s="891"/>
      <c r="I316" s="152"/>
      <c r="J316" s="152"/>
      <c r="K316" s="152"/>
      <c r="L316" s="152"/>
      <c r="M316" s="152"/>
      <c r="N316" s="152"/>
      <c r="O316" s="152"/>
      <c r="P316" s="153"/>
      <c r="Q316" s="153"/>
      <c r="R316" s="156">
        <f t="shared" si="238"/>
        <v>0</v>
      </c>
      <c r="S316" s="156">
        <f t="shared" si="239"/>
        <v>0</v>
      </c>
      <c r="U316" s="157">
        <f t="shared" si="245"/>
        <v>0</v>
      </c>
      <c r="W316" s="152"/>
      <c r="X316" s="152"/>
      <c r="Y316" s="152"/>
      <c r="Z316" s="152"/>
      <c r="AA316" s="152"/>
      <c r="AB316" s="152"/>
      <c r="AC316" s="347"/>
      <c r="AD316" s="152"/>
      <c r="AE316" s="152"/>
      <c r="AF316" s="152"/>
      <c r="AG316" s="152"/>
      <c r="AH316" s="152"/>
      <c r="AI316" s="152"/>
      <c r="AJ316" s="347"/>
      <c r="AK316" s="152"/>
      <c r="AL316" s="152"/>
      <c r="AM316" s="295"/>
      <c r="AN316" s="228"/>
      <c r="AO316" s="228"/>
      <c r="AP316" s="228"/>
      <c r="AQ316" s="228"/>
      <c r="AR316" s="228"/>
      <c r="AS316" s="348"/>
      <c r="AT316" s="264">
        <f t="shared" si="228"/>
        <v>0</v>
      </c>
      <c r="AU316" s="259"/>
      <c r="AV316" s="265">
        <f t="shared" si="242"/>
        <v>0</v>
      </c>
      <c r="AX316" s="265">
        <f t="shared" si="246"/>
        <v>0</v>
      </c>
      <c r="AZ316" s="492">
        <f t="shared" si="243"/>
        <v>0</v>
      </c>
      <c r="BB316" s="492">
        <f t="shared" si="244"/>
        <v>0</v>
      </c>
      <c r="BD316" s="265">
        <f t="shared" si="247"/>
        <v>0</v>
      </c>
      <c r="BE316" s="105"/>
      <c r="BF316" s="105"/>
      <c r="BG316" s="105"/>
      <c r="BH316" s="105"/>
      <c r="BI316" s="105"/>
      <c r="BJ316" s="105"/>
    </row>
    <row r="317" spans="2:62" ht="9.9499999999999993" hidden="1" customHeight="1" outlineLevel="1">
      <c r="B317" s="101"/>
      <c r="C317" s="208"/>
      <c r="D317" s="208"/>
      <c r="E317" s="208"/>
      <c r="F317" s="208"/>
      <c r="G317" s="237"/>
      <c r="H317" s="207"/>
      <c r="I317" s="257"/>
      <c r="J317" s="257"/>
      <c r="K317" s="257"/>
      <c r="L317" s="257"/>
      <c r="M317" s="257"/>
      <c r="N317" s="257"/>
      <c r="O317" s="257"/>
      <c r="P317" s="256"/>
      <c r="Q317" s="102"/>
      <c r="R317" s="102"/>
      <c r="S317" s="102"/>
      <c r="U317" s="98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Z317" s="493"/>
      <c r="BE317" s="105"/>
      <c r="BF317" s="105"/>
      <c r="BG317" s="105"/>
      <c r="BH317" s="105"/>
      <c r="BI317" s="105"/>
      <c r="BJ317" s="105"/>
    </row>
    <row r="318" spans="2:62" ht="20.100000000000001" customHeight="1" collapsed="1">
      <c r="B318" s="8">
        <f>B301+1</f>
        <v>19</v>
      </c>
      <c r="C318" s="916"/>
      <c r="D318" s="917"/>
      <c r="E318" s="917"/>
      <c r="F318" s="918"/>
      <c r="G318" s="429"/>
      <c r="H318" s="206">
        <v>1</v>
      </c>
      <c r="I318" s="642">
        <f t="shared" ref="I318" si="248">$H318*SUM(I319:I333)</f>
        <v>0</v>
      </c>
      <c r="J318" s="643">
        <f t="shared" ref="J318:O318" si="249">$H318*SUM(J319:J333)</f>
        <v>0</v>
      </c>
      <c r="K318" s="644">
        <f t="shared" si="249"/>
        <v>0</v>
      </c>
      <c r="L318" s="645">
        <f t="shared" si="249"/>
        <v>0</v>
      </c>
      <c r="M318" s="645">
        <f t="shared" si="249"/>
        <v>0</v>
      </c>
      <c r="N318" s="644">
        <f t="shared" si="249"/>
        <v>0</v>
      </c>
      <c r="O318" s="642">
        <f t="shared" si="249"/>
        <v>0</v>
      </c>
      <c r="P318" s="209">
        <f t="shared" ref="P318:Q318" si="250">$H318*SUM(P319:P333)</f>
        <v>0</v>
      </c>
      <c r="Q318" s="210">
        <f t="shared" si="250"/>
        <v>0</v>
      </c>
      <c r="R318" s="136">
        <f t="shared" ref="R318:R333" si="251">P318*(1+Gewinn)*(1+SicherheitAngebot)</f>
        <v>0</v>
      </c>
      <c r="S318" s="137">
        <f t="shared" ref="S318:S333" si="252">Q318*(1+MGKZ)*(1+Gewinn)*(1+SicherheitAngebot)</f>
        <v>0</v>
      </c>
      <c r="U318" s="10">
        <f>I318*$I$7+J318*$J$7+K318*$K$7+L318*$L$7+M318*$M$7+N318*$N$7+O318*$O$7+R318+S318</f>
        <v>0</v>
      </c>
      <c r="W318" s="646">
        <f t="shared" ref="W318:AB318" si="253">$H318*SUM(W319:W333)</f>
        <v>0</v>
      </c>
      <c r="X318" s="647">
        <f t="shared" si="253"/>
        <v>0</v>
      </c>
      <c r="Y318" s="648">
        <f t="shared" si="253"/>
        <v>0</v>
      </c>
      <c r="Z318" s="649">
        <f t="shared" si="253"/>
        <v>0</v>
      </c>
      <c r="AA318" s="648">
        <f t="shared" si="253"/>
        <v>0</v>
      </c>
      <c r="AB318" s="646">
        <f t="shared" si="253"/>
        <v>0</v>
      </c>
      <c r="AC318" s="258"/>
      <c r="AD318" s="646">
        <f t="shared" ref="AD318:AM318" si="254">$H318*SUM(AD319:AD333)</f>
        <v>0</v>
      </c>
      <c r="AE318" s="647">
        <f t="shared" si="254"/>
        <v>0</v>
      </c>
      <c r="AF318" s="648">
        <f t="shared" si="254"/>
        <v>0</v>
      </c>
      <c r="AG318" s="649">
        <f t="shared" si="254"/>
        <v>0</v>
      </c>
      <c r="AH318" s="648">
        <f t="shared" si="254"/>
        <v>0</v>
      </c>
      <c r="AI318" s="646">
        <f t="shared" si="254"/>
        <v>0</v>
      </c>
      <c r="AJ318" s="258"/>
      <c r="AK318" s="653">
        <f t="shared" si="254"/>
        <v>0</v>
      </c>
      <c r="AL318" s="653">
        <f t="shared" si="254"/>
        <v>0</v>
      </c>
      <c r="AM318" s="653">
        <f t="shared" si="254"/>
        <v>0</v>
      </c>
      <c r="AN318" s="227">
        <f>$H318*SUM(AN319:AN333)*(1+Gewinn)*(1+SicherheitAngebot)</f>
        <v>0</v>
      </c>
      <c r="AO318" s="227">
        <f>$H318*SUM(AO319:AO333)*(1+Gewinn)*(1+SicherheitAngebot)</f>
        <v>0</v>
      </c>
      <c r="AP318" s="227">
        <f>$H318*SUM(AP319:AP333)*(1+Gewinn)*(1+SicherheitAngebot)</f>
        <v>0</v>
      </c>
      <c r="AQ318" s="227">
        <f>$H318*SUM(AQ319:AQ333)*(1+Gewinn)*(1+SicherheitAngebot)</f>
        <v>0</v>
      </c>
      <c r="AR318" s="227">
        <f>$H318*SUM(AR319:AR333)*(1+Gewinn)*(1+SicherheitAngebot)</f>
        <v>0</v>
      </c>
      <c r="AS318" s="262"/>
      <c r="AT318" s="263">
        <f t="shared" si="228"/>
        <v>0</v>
      </c>
      <c r="AU318" s="259"/>
      <c r="AV318" s="491">
        <f>AK318*$AK$7+AL318*$AL$7+AM318*$AM$7+SUM(AN318:AR318)+AT318/Zuschläge_IBN+AT318</f>
        <v>0</v>
      </c>
      <c r="AX318" s="685">
        <f>U318+AV318</f>
        <v>0</v>
      </c>
      <c r="AZ318" s="490">
        <f>IF(H318&gt;0,U318/(1+SicherheitAngebot)*(1+Sicherheit),0)</f>
        <v>0</v>
      </c>
      <c r="BB318" s="490">
        <f>IF(H318&gt;0,AV318/(1+SicherheitAngebot)*(1+Sicherheit),0)</f>
        <v>0</v>
      </c>
      <c r="BD318" s="490">
        <f>AZ318+BB318</f>
        <v>0</v>
      </c>
      <c r="BE318" s="105"/>
      <c r="BF318" s="105"/>
      <c r="BG318" s="105"/>
      <c r="BH318" s="105"/>
      <c r="BI318" s="105"/>
      <c r="BJ318" s="105"/>
    </row>
    <row r="319" spans="2:62" ht="20.100000000000001" hidden="1" customHeight="1" outlineLevel="1">
      <c r="B319" s="99"/>
      <c r="C319" s="908"/>
      <c r="D319" s="909"/>
      <c r="E319" s="909"/>
      <c r="F319" s="910"/>
      <c r="G319" s="890"/>
      <c r="H319" s="901"/>
      <c r="I319" s="152"/>
      <c r="J319" s="152"/>
      <c r="K319" s="152"/>
      <c r="L319" s="152"/>
      <c r="M319" s="152"/>
      <c r="N319" s="152"/>
      <c r="O319" s="152"/>
      <c r="P319" s="153"/>
      <c r="Q319" s="153"/>
      <c r="R319" s="156">
        <f t="shared" si="251"/>
        <v>0</v>
      </c>
      <c r="S319" s="156">
        <f t="shared" si="252"/>
        <v>0</v>
      </c>
      <c r="U319" s="157">
        <f>I319*$I$7+J319*$J$7+K319*$K$7+L319*$L$7+M319*$M$7+N319*$N$7+O319*$O$7+R319+S319</f>
        <v>0</v>
      </c>
      <c r="W319" s="152"/>
      <c r="X319" s="152"/>
      <c r="Y319" s="152"/>
      <c r="Z319" s="152"/>
      <c r="AA319" s="152"/>
      <c r="AB319" s="152"/>
      <c r="AC319" s="347"/>
      <c r="AD319" s="152"/>
      <c r="AE319" s="152"/>
      <c r="AF319" s="152"/>
      <c r="AG319" s="152"/>
      <c r="AH319" s="152"/>
      <c r="AI319" s="152"/>
      <c r="AJ319" s="347"/>
      <c r="AK319" s="152"/>
      <c r="AL319" s="152"/>
      <c r="AM319" s="295"/>
      <c r="AN319" s="228"/>
      <c r="AO319" s="228"/>
      <c r="AP319" s="228"/>
      <c r="AQ319" s="228"/>
      <c r="AR319" s="228"/>
      <c r="AS319" s="348"/>
      <c r="AT319" s="264">
        <f t="shared" si="228"/>
        <v>0</v>
      </c>
      <c r="AU319" s="259"/>
      <c r="AV319" s="265">
        <f t="shared" ref="AV319:AV333" si="255">AK319*$AK$7+AL319*$AL$7+AM319*$AM$7+SUM(AN319:AR319)*(1+Gewinn)*(1+SicherheitAngebot)+AT319/Zuschläge_IBN+AT319</f>
        <v>0</v>
      </c>
      <c r="AX319" s="265">
        <f>U319+AV319</f>
        <v>0</v>
      </c>
      <c r="AZ319" s="492">
        <f t="shared" ref="AZ319:AZ333" si="256">U319/(1+SicherheitAngebot)*(1+Sicherheit)</f>
        <v>0</v>
      </c>
      <c r="BB319" s="492">
        <f t="shared" ref="BB319:BB333" si="257">AV319/(1+SicherheitAngebot)*(1+Sicherheit)</f>
        <v>0</v>
      </c>
      <c r="BD319" s="265">
        <f>AZ319+BB319</f>
        <v>0</v>
      </c>
      <c r="BE319" s="105"/>
      <c r="BF319" s="105"/>
      <c r="BG319" s="105"/>
      <c r="BH319" s="105"/>
      <c r="BI319" s="105"/>
      <c r="BJ319" s="105"/>
    </row>
    <row r="320" spans="2:62" ht="20.100000000000001" hidden="1" customHeight="1" outlineLevel="1">
      <c r="B320" s="100"/>
      <c r="C320" s="908"/>
      <c r="D320" s="909"/>
      <c r="E320" s="909"/>
      <c r="F320" s="910"/>
      <c r="G320" s="890"/>
      <c r="H320" s="891"/>
      <c r="I320" s="152"/>
      <c r="J320" s="152"/>
      <c r="K320" s="152"/>
      <c r="L320" s="152"/>
      <c r="M320" s="152"/>
      <c r="N320" s="152"/>
      <c r="O320" s="152"/>
      <c r="P320" s="153"/>
      <c r="Q320" s="153"/>
      <c r="R320" s="156">
        <f t="shared" si="251"/>
        <v>0</v>
      </c>
      <c r="S320" s="156">
        <f t="shared" si="252"/>
        <v>0</v>
      </c>
      <c r="U320" s="157">
        <f t="shared" ref="U320:U333" si="258">I320*$I$7+J320*$J$7+K320*$K$7+L320*$L$7+M320*$M$7+N320*$N$7+O320*$O$7+R320+S320</f>
        <v>0</v>
      </c>
      <c r="W320" s="152"/>
      <c r="X320" s="152"/>
      <c r="Y320" s="152"/>
      <c r="Z320" s="152"/>
      <c r="AA320" s="152"/>
      <c r="AB320" s="152"/>
      <c r="AC320" s="347"/>
      <c r="AD320" s="152"/>
      <c r="AE320" s="152"/>
      <c r="AF320" s="152"/>
      <c r="AG320" s="152"/>
      <c r="AH320" s="152"/>
      <c r="AI320" s="152"/>
      <c r="AJ320" s="347"/>
      <c r="AK320" s="152"/>
      <c r="AL320" s="152"/>
      <c r="AM320" s="295"/>
      <c r="AN320" s="228"/>
      <c r="AO320" s="228"/>
      <c r="AP320" s="228"/>
      <c r="AQ320" s="228"/>
      <c r="AR320" s="228"/>
      <c r="AS320" s="348"/>
      <c r="AT320" s="264">
        <f t="shared" si="228"/>
        <v>0</v>
      </c>
      <c r="AU320" s="259"/>
      <c r="AV320" s="265">
        <f t="shared" si="255"/>
        <v>0</v>
      </c>
      <c r="AX320" s="265">
        <f t="shared" ref="AX320:AX333" si="259">U320+AV320</f>
        <v>0</v>
      </c>
      <c r="AZ320" s="492">
        <f t="shared" si="256"/>
        <v>0</v>
      </c>
      <c r="BB320" s="492">
        <f t="shared" si="257"/>
        <v>0</v>
      </c>
      <c r="BD320" s="265">
        <f t="shared" ref="BD320:BD333" si="260">AZ320+BB320</f>
        <v>0</v>
      </c>
      <c r="BE320" s="105"/>
      <c r="BF320" s="105"/>
      <c r="BG320" s="105"/>
      <c r="BH320" s="105"/>
      <c r="BI320" s="105"/>
      <c r="BJ320" s="105"/>
    </row>
    <row r="321" spans="2:62" ht="20.100000000000001" hidden="1" customHeight="1" outlineLevel="1">
      <c r="B321" s="100"/>
      <c r="C321" s="908"/>
      <c r="D321" s="909"/>
      <c r="E321" s="909"/>
      <c r="F321" s="910"/>
      <c r="G321" s="890"/>
      <c r="H321" s="891"/>
      <c r="I321" s="152"/>
      <c r="J321" s="152"/>
      <c r="K321" s="152"/>
      <c r="L321" s="152"/>
      <c r="M321" s="152"/>
      <c r="N321" s="152"/>
      <c r="O321" s="152"/>
      <c r="P321" s="153"/>
      <c r="Q321" s="153"/>
      <c r="R321" s="156">
        <f t="shared" si="251"/>
        <v>0</v>
      </c>
      <c r="S321" s="156">
        <f t="shared" si="252"/>
        <v>0</v>
      </c>
      <c r="U321" s="157">
        <f t="shared" si="258"/>
        <v>0</v>
      </c>
      <c r="W321" s="152"/>
      <c r="X321" s="152"/>
      <c r="Y321" s="152"/>
      <c r="Z321" s="152"/>
      <c r="AA321" s="152"/>
      <c r="AB321" s="152"/>
      <c r="AC321" s="347"/>
      <c r="AD321" s="152"/>
      <c r="AE321" s="152"/>
      <c r="AF321" s="152"/>
      <c r="AG321" s="152"/>
      <c r="AH321" s="152"/>
      <c r="AI321" s="152"/>
      <c r="AJ321" s="347"/>
      <c r="AK321" s="152"/>
      <c r="AL321" s="152"/>
      <c r="AM321" s="295"/>
      <c r="AN321" s="228"/>
      <c r="AO321" s="228"/>
      <c r="AP321" s="228"/>
      <c r="AQ321" s="228"/>
      <c r="AR321" s="228"/>
      <c r="AS321" s="348"/>
      <c r="AT321" s="264">
        <f t="shared" si="228"/>
        <v>0</v>
      </c>
      <c r="AU321" s="259"/>
      <c r="AV321" s="265">
        <f t="shared" si="255"/>
        <v>0</v>
      </c>
      <c r="AX321" s="265">
        <f t="shared" si="259"/>
        <v>0</v>
      </c>
      <c r="AZ321" s="492">
        <f t="shared" si="256"/>
        <v>0</v>
      </c>
      <c r="BB321" s="492">
        <f t="shared" si="257"/>
        <v>0</v>
      </c>
      <c r="BD321" s="265">
        <f t="shared" si="260"/>
        <v>0</v>
      </c>
      <c r="BE321" s="105"/>
      <c r="BF321" s="105"/>
      <c r="BG321" s="105"/>
      <c r="BH321" s="105"/>
      <c r="BI321" s="105"/>
      <c r="BJ321" s="105"/>
    </row>
    <row r="322" spans="2:62" ht="20.100000000000001" hidden="1" customHeight="1" outlineLevel="1">
      <c r="B322" s="100"/>
      <c r="C322" s="908"/>
      <c r="D322" s="909"/>
      <c r="E322" s="909"/>
      <c r="F322" s="910"/>
      <c r="G322" s="890"/>
      <c r="H322" s="891"/>
      <c r="I322" s="152"/>
      <c r="J322" s="152"/>
      <c r="K322" s="152"/>
      <c r="L322" s="152"/>
      <c r="M322" s="152"/>
      <c r="N322" s="152"/>
      <c r="O322" s="152"/>
      <c r="P322" s="153"/>
      <c r="Q322" s="153"/>
      <c r="R322" s="156">
        <f t="shared" si="251"/>
        <v>0</v>
      </c>
      <c r="S322" s="156">
        <f t="shared" si="252"/>
        <v>0</v>
      </c>
      <c r="U322" s="157">
        <f t="shared" si="258"/>
        <v>0</v>
      </c>
      <c r="W322" s="152"/>
      <c r="X322" s="152"/>
      <c r="Y322" s="152"/>
      <c r="Z322" s="152"/>
      <c r="AA322" s="152"/>
      <c r="AB322" s="152"/>
      <c r="AC322" s="347"/>
      <c r="AD322" s="152"/>
      <c r="AE322" s="152"/>
      <c r="AF322" s="152"/>
      <c r="AG322" s="152"/>
      <c r="AH322" s="152"/>
      <c r="AI322" s="152"/>
      <c r="AJ322" s="347"/>
      <c r="AK322" s="152"/>
      <c r="AL322" s="152"/>
      <c r="AM322" s="295"/>
      <c r="AN322" s="228"/>
      <c r="AO322" s="228"/>
      <c r="AP322" s="228"/>
      <c r="AQ322" s="228"/>
      <c r="AR322" s="228"/>
      <c r="AS322" s="348"/>
      <c r="AT322" s="264">
        <f t="shared" si="228"/>
        <v>0</v>
      </c>
      <c r="AU322" s="259"/>
      <c r="AV322" s="265">
        <f t="shared" si="255"/>
        <v>0</v>
      </c>
      <c r="AX322" s="265">
        <f t="shared" si="259"/>
        <v>0</v>
      </c>
      <c r="AZ322" s="492">
        <f t="shared" si="256"/>
        <v>0</v>
      </c>
      <c r="BB322" s="492">
        <f t="shared" si="257"/>
        <v>0</v>
      </c>
      <c r="BD322" s="265">
        <f t="shared" si="260"/>
        <v>0</v>
      </c>
      <c r="BE322" s="105"/>
      <c r="BF322" s="105"/>
      <c r="BG322" s="105"/>
      <c r="BH322" s="105"/>
      <c r="BI322" s="105"/>
      <c r="BJ322" s="105"/>
    </row>
    <row r="323" spans="2:62" ht="20.100000000000001" hidden="1" customHeight="1" outlineLevel="1">
      <c r="B323" s="100"/>
      <c r="C323" s="908"/>
      <c r="D323" s="909"/>
      <c r="E323" s="909"/>
      <c r="F323" s="910"/>
      <c r="G323" s="890"/>
      <c r="H323" s="891"/>
      <c r="I323" s="152"/>
      <c r="J323" s="152"/>
      <c r="K323" s="152"/>
      <c r="L323" s="152"/>
      <c r="M323" s="152"/>
      <c r="N323" s="152"/>
      <c r="O323" s="152"/>
      <c r="P323" s="153"/>
      <c r="Q323" s="153"/>
      <c r="R323" s="156">
        <f t="shared" si="251"/>
        <v>0</v>
      </c>
      <c r="S323" s="156">
        <f t="shared" si="252"/>
        <v>0</v>
      </c>
      <c r="U323" s="157">
        <f t="shared" si="258"/>
        <v>0</v>
      </c>
      <c r="W323" s="152"/>
      <c r="X323" s="152"/>
      <c r="Y323" s="152"/>
      <c r="Z323" s="152"/>
      <c r="AA323" s="152"/>
      <c r="AB323" s="152"/>
      <c r="AC323" s="347"/>
      <c r="AD323" s="152"/>
      <c r="AE323" s="152"/>
      <c r="AF323" s="152"/>
      <c r="AG323" s="152"/>
      <c r="AH323" s="152"/>
      <c r="AI323" s="152"/>
      <c r="AJ323" s="347"/>
      <c r="AK323" s="152"/>
      <c r="AL323" s="152"/>
      <c r="AM323" s="295"/>
      <c r="AN323" s="228"/>
      <c r="AO323" s="228"/>
      <c r="AP323" s="228"/>
      <c r="AQ323" s="228"/>
      <c r="AR323" s="228"/>
      <c r="AS323" s="348"/>
      <c r="AT323" s="264">
        <f t="shared" si="228"/>
        <v>0</v>
      </c>
      <c r="AU323" s="259"/>
      <c r="AV323" s="265">
        <f t="shared" si="255"/>
        <v>0</v>
      </c>
      <c r="AX323" s="265">
        <f t="shared" si="259"/>
        <v>0</v>
      </c>
      <c r="AZ323" s="492">
        <f t="shared" si="256"/>
        <v>0</v>
      </c>
      <c r="BB323" s="492">
        <f t="shared" si="257"/>
        <v>0</v>
      </c>
      <c r="BD323" s="265">
        <f t="shared" si="260"/>
        <v>0</v>
      </c>
      <c r="BE323" s="105"/>
      <c r="BF323" s="105"/>
      <c r="BG323" s="105"/>
      <c r="BH323" s="105"/>
      <c r="BI323" s="105"/>
      <c r="BJ323" s="105"/>
    </row>
    <row r="324" spans="2:62" ht="20.100000000000001" hidden="1" customHeight="1" outlineLevel="1">
      <c r="B324" s="100"/>
      <c r="C324" s="908"/>
      <c r="D324" s="909"/>
      <c r="E324" s="909"/>
      <c r="F324" s="910"/>
      <c r="G324" s="890"/>
      <c r="H324" s="891"/>
      <c r="I324" s="152"/>
      <c r="J324" s="152"/>
      <c r="K324" s="152"/>
      <c r="L324" s="152"/>
      <c r="M324" s="152"/>
      <c r="N324" s="152"/>
      <c r="O324" s="152"/>
      <c r="P324" s="153"/>
      <c r="Q324" s="153"/>
      <c r="R324" s="156">
        <f t="shared" si="251"/>
        <v>0</v>
      </c>
      <c r="S324" s="156">
        <f t="shared" si="252"/>
        <v>0</v>
      </c>
      <c r="U324" s="157">
        <f t="shared" si="258"/>
        <v>0</v>
      </c>
      <c r="W324" s="152"/>
      <c r="X324" s="152"/>
      <c r="Y324" s="152"/>
      <c r="Z324" s="152"/>
      <c r="AA324" s="152"/>
      <c r="AB324" s="152"/>
      <c r="AC324" s="347"/>
      <c r="AD324" s="152"/>
      <c r="AE324" s="152"/>
      <c r="AF324" s="152"/>
      <c r="AG324" s="152"/>
      <c r="AH324" s="152"/>
      <c r="AI324" s="152"/>
      <c r="AJ324" s="347"/>
      <c r="AK324" s="152"/>
      <c r="AL324" s="152"/>
      <c r="AM324" s="295"/>
      <c r="AN324" s="228"/>
      <c r="AO324" s="228"/>
      <c r="AP324" s="228"/>
      <c r="AQ324" s="228"/>
      <c r="AR324" s="228"/>
      <c r="AS324" s="348"/>
      <c r="AT324" s="264">
        <f t="shared" si="228"/>
        <v>0</v>
      </c>
      <c r="AU324" s="259"/>
      <c r="AV324" s="265">
        <f t="shared" si="255"/>
        <v>0</v>
      </c>
      <c r="AX324" s="265">
        <f t="shared" si="259"/>
        <v>0</v>
      </c>
      <c r="AZ324" s="492">
        <f t="shared" si="256"/>
        <v>0</v>
      </c>
      <c r="BB324" s="492">
        <f t="shared" si="257"/>
        <v>0</v>
      </c>
      <c r="BD324" s="265">
        <f t="shared" si="260"/>
        <v>0</v>
      </c>
      <c r="BE324" s="105"/>
      <c r="BF324" s="105"/>
      <c r="BG324" s="105"/>
      <c r="BH324" s="105"/>
      <c r="BI324" s="105"/>
      <c r="BJ324" s="105"/>
    </row>
    <row r="325" spans="2:62" ht="20.100000000000001" hidden="1" customHeight="1" outlineLevel="1">
      <c r="B325" s="100"/>
      <c r="C325" s="908"/>
      <c r="D325" s="909"/>
      <c r="E325" s="909"/>
      <c r="F325" s="910"/>
      <c r="G325" s="890"/>
      <c r="H325" s="891"/>
      <c r="I325" s="152"/>
      <c r="J325" s="152"/>
      <c r="K325" s="152"/>
      <c r="L325" s="152"/>
      <c r="M325" s="152"/>
      <c r="N325" s="152"/>
      <c r="O325" s="152"/>
      <c r="P325" s="153"/>
      <c r="Q325" s="153"/>
      <c r="R325" s="156">
        <f t="shared" si="251"/>
        <v>0</v>
      </c>
      <c r="S325" s="156">
        <f t="shared" si="252"/>
        <v>0</v>
      </c>
      <c r="U325" s="157">
        <f t="shared" si="258"/>
        <v>0</v>
      </c>
      <c r="W325" s="152"/>
      <c r="X325" s="152"/>
      <c r="Y325" s="152"/>
      <c r="Z325" s="152"/>
      <c r="AA325" s="152"/>
      <c r="AB325" s="152"/>
      <c r="AC325" s="347"/>
      <c r="AD325" s="152"/>
      <c r="AE325" s="152"/>
      <c r="AF325" s="152"/>
      <c r="AG325" s="152"/>
      <c r="AH325" s="152"/>
      <c r="AI325" s="152"/>
      <c r="AJ325" s="347"/>
      <c r="AK325" s="152"/>
      <c r="AL325" s="152"/>
      <c r="AM325" s="295"/>
      <c r="AN325" s="228"/>
      <c r="AO325" s="228"/>
      <c r="AP325" s="228"/>
      <c r="AQ325" s="228"/>
      <c r="AR325" s="228"/>
      <c r="AS325" s="348"/>
      <c r="AT325" s="264">
        <f t="shared" si="228"/>
        <v>0</v>
      </c>
      <c r="AU325" s="259"/>
      <c r="AV325" s="265">
        <f t="shared" si="255"/>
        <v>0</v>
      </c>
      <c r="AX325" s="265">
        <f t="shared" si="259"/>
        <v>0</v>
      </c>
      <c r="AZ325" s="492">
        <f t="shared" si="256"/>
        <v>0</v>
      </c>
      <c r="BB325" s="492">
        <f t="shared" si="257"/>
        <v>0</v>
      </c>
      <c r="BD325" s="265">
        <f t="shared" si="260"/>
        <v>0</v>
      </c>
      <c r="BE325" s="105"/>
      <c r="BF325" s="105"/>
      <c r="BG325" s="105"/>
      <c r="BH325" s="105"/>
      <c r="BI325" s="105"/>
      <c r="BJ325" s="105"/>
    </row>
    <row r="326" spans="2:62" ht="20.100000000000001" hidden="1" customHeight="1" outlineLevel="1">
      <c r="B326" s="100"/>
      <c r="C326" s="908"/>
      <c r="D326" s="909"/>
      <c r="E326" s="909"/>
      <c r="F326" s="910"/>
      <c r="G326" s="890"/>
      <c r="H326" s="891"/>
      <c r="I326" s="152"/>
      <c r="J326" s="152"/>
      <c r="K326" s="152"/>
      <c r="L326" s="152"/>
      <c r="M326" s="152"/>
      <c r="N326" s="152"/>
      <c r="O326" s="152"/>
      <c r="P326" s="153"/>
      <c r="Q326" s="153"/>
      <c r="R326" s="156">
        <f t="shared" si="251"/>
        <v>0</v>
      </c>
      <c r="S326" s="156">
        <f t="shared" si="252"/>
        <v>0</v>
      </c>
      <c r="U326" s="157">
        <f t="shared" si="258"/>
        <v>0</v>
      </c>
      <c r="W326" s="152"/>
      <c r="X326" s="152"/>
      <c r="Y326" s="152"/>
      <c r="Z326" s="152"/>
      <c r="AA326" s="152"/>
      <c r="AB326" s="152"/>
      <c r="AC326" s="347"/>
      <c r="AD326" s="152"/>
      <c r="AE326" s="152"/>
      <c r="AF326" s="152"/>
      <c r="AG326" s="152"/>
      <c r="AH326" s="152"/>
      <c r="AI326" s="152"/>
      <c r="AJ326" s="347"/>
      <c r="AK326" s="152"/>
      <c r="AL326" s="152"/>
      <c r="AM326" s="295"/>
      <c r="AN326" s="228"/>
      <c r="AO326" s="228"/>
      <c r="AP326" s="228"/>
      <c r="AQ326" s="228"/>
      <c r="AR326" s="228"/>
      <c r="AS326" s="348"/>
      <c r="AT326" s="264">
        <f t="shared" si="228"/>
        <v>0</v>
      </c>
      <c r="AU326" s="259"/>
      <c r="AV326" s="265">
        <f t="shared" si="255"/>
        <v>0</v>
      </c>
      <c r="AX326" s="265">
        <f t="shared" si="259"/>
        <v>0</v>
      </c>
      <c r="AZ326" s="492">
        <f t="shared" si="256"/>
        <v>0</v>
      </c>
      <c r="BB326" s="492">
        <f t="shared" si="257"/>
        <v>0</v>
      </c>
      <c r="BD326" s="265">
        <f t="shared" si="260"/>
        <v>0</v>
      </c>
      <c r="BE326" s="105"/>
      <c r="BF326" s="105"/>
      <c r="BG326" s="105"/>
      <c r="BH326" s="105"/>
      <c r="BI326" s="105"/>
      <c r="BJ326" s="105"/>
    </row>
    <row r="327" spans="2:62" ht="20.100000000000001" hidden="1" customHeight="1" outlineLevel="1">
      <c r="B327" s="100"/>
      <c r="C327" s="908"/>
      <c r="D327" s="909"/>
      <c r="E327" s="909"/>
      <c r="F327" s="910"/>
      <c r="G327" s="890"/>
      <c r="H327" s="891"/>
      <c r="I327" s="152"/>
      <c r="J327" s="152"/>
      <c r="K327" s="152"/>
      <c r="L327" s="152"/>
      <c r="M327" s="152"/>
      <c r="N327" s="152"/>
      <c r="O327" s="152"/>
      <c r="P327" s="153"/>
      <c r="Q327" s="153"/>
      <c r="R327" s="156">
        <f t="shared" si="251"/>
        <v>0</v>
      </c>
      <c r="S327" s="156">
        <f t="shared" si="252"/>
        <v>0</v>
      </c>
      <c r="U327" s="157">
        <f t="shared" si="258"/>
        <v>0</v>
      </c>
      <c r="W327" s="152"/>
      <c r="X327" s="152"/>
      <c r="Y327" s="152"/>
      <c r="Z327" s="152"/>
      <c r="AA327" s="152"/>
      <c r="AB327" s="152"/>
      <c r="AC327" s="347"/>
      <c r="AD327" s="152"/>
      <c r="AE327" s="152"/>
      <c r="AF327" s="152"/>
      <c r="AG327" s="152"/>
      <c r="AH327" s="152"/>
      <c r="AI327" s="152"/>
      <c r="AJ327" s="347"/>
      <c r="AK327" s="152"/>
      <c r="AL327" s="152"/>
      <c r="AM327" s="295"/>
      <c r="AN327" s="228"/>
      <c r="AO327" s="228"/>
      <c r="AP327" s="228"/>
      <c r="AQ327" s="228"/>
      <c r="AR327" s="228"/>
      <c r="AS327" s="348"/>
      <c r="AT327" s="264">
        <f t="shared" si="228"/>
        <v>0</v>
      </c>
      <c r="AU327" s="259"/>
      <c r="AV327" s="265">
        <f t="shared" si="255"/>
        <v>0</v>
      </c>
      <c r="AX327" s="265">
        <f t="shared" si="259"/>
        <v>0</v>
      </c>
      <c r="AZ327" s="492">
        <f t="shared" si="256"/>
        <v>0</v>
      </c>
      <c r="BB327" s="492">
        <f t="shared" si="257"/>
        <v>0</v>
      </c>
      <c r="BD327" s="265">
        <f t="shared" si="260"/>
        <v>0</v>
      </c>
      <c r="BE327" s="105"/>
      <c r="BF327" s="105"/>
      <c r="BG327" s="105"/>
      <c r="BH327" s="105"/>
      <c r="BI327" s="105"/>
      <c r="BJ327" s="105"/>
    </row>
    <row r="328" spans="2:62" ht="20.100000000000001" hidden="1" customHeight="1" outlineLevel="1">
      <c r="B328" s="100"/>
      <c r="C328" s="908"/>
      <c r="D328" s="909"/>
      <c r="E328" s="909"/>
      <c r="F328" s="910"/>
      <c r="G328" s="890"/>
      <c r="H328" s="891"/>
      <c r="I328" s="152"/>
      <c r="J328" s="152"/>
      <c r="K328" s="152"/>
      <c r="L328" s="152"/>
      <c r="M328" s="152"/>
      <c r="N328" s="152"/>
      <c r="O328" s="152"/>
      <c r="P328" s="153"/>
      <c r="Q328" s="153"/>
      <c r="R328" s="156">
        <f t="shared" si="251"/>
        <v>0</v>
      </c>
      <c r="S328" s="156">
        <f t="shared" si="252"/>
        <v>0</v>
      </c>
      <c r="U328" s="157">
        <f t="shared" si="258"/>
        <v>0</v>
      </c>
      <c r="W328" s="152"/>
      <c r="X328" s="152"/>
      <c r="Y328" s="152"/>
      <c r="Z328" s="152"/>
      <c r="AA328" s="152"/>
      <c r="AB328" s="152"/>
      <c r="AC328" s="347"/>
      <c r="AD328" s="152"/>
      <c r="AE328" s="152"/>
      <c r="AF328" s="152"/>
      <c r="AG328" s="152"/>
      <c r="AH328" s="152"/>
      <c r="AI328" s="152"/>
      <c r="AJ328" s="347"/>
      <c r="AK328" s="152"/>
      <c r="AL328" s="152"/>
      <c r="AM328" s="295"/>
      <c r="AN328" s="228"/>
      <c r="AO328" s="228"/>
      <c r="AP328" s="228"/>
      <c r="AQ328" s="228"/>
      <c r="AR328" s="228"/>
      <c r="AS328" s="348"/>
      <c r="AT328" s="264">
        <f t="shared" si="228"/>
        <v>0</v>
      </c>
      <c r="AU328" s="259"/>
      <c r="AV328" s="265">
        <f t="shared" si="255"/>
        <v>0</v>
      </c>
      <c r="AX328" s="265">
        <f t="shared" si="259"/>
        <v>0</v>
      </c>
      <c r="AZ328" s="492">
        <f t="shared" si="256"/>
        <v>0</v>
      </c>
      <c r="BB328" s="492">
        <f t="shared" si="257"/>
        <v>0</v>
      </c>
      <c r="BD328" s="265">
        <f t="shared" si="260"/>
        <v>0</v>
      </c>
      <c r="BE328" s="105"/>
      <c r="BF328" s="105"/>
      <c r="BG328" s="105"/>
      <c r="BH328" s="105"/>
      <c r="BI328" s="105"/>
      <c r="BJ328" s="105"/>
    </row>
    <row r="329" spans="2:62" ht="20.100000000000001" hidden="1" customHeight="1" outlineLevel="1">
      <c r="B329" s="100"/>
      <c r="C329" s="908"/>
      <c r="D329" s="909"/>
      <c r="E329" s="909"/>
      <c r="F329" s="910"/>
      <c r="G329" s="890"/>
      <c r="H329" s="891"/>
      <c r="I329" s="152"/>
      <c r="J329" s="152"/>
      <c r="K329" s="152"/>
      <c r="L329" s="152"/>
      <c r="M329" s="152"/>
      <c r="N329" s="152"/>
      <c r="O329" s="152"/>
      <c r="P329" s="153"/>
      <c r="Q329" s="153"/>
      <c r="R329" s="156">
        <f t="shared" si="251"/>
        <v>0</v>
      </c>
      <c r="S329" s="156">
        <f t="shared" si="252"/>
        <v>0</v>
      </c>
      <c r="U329" s="157">
        <f t="shared" si="258"/>
        <v>0</v>
      </c>
      <c r="W329" s="152"/>
      <c r="X329" s="152"/>
      <c r="Y329" s="152"/>
      <c r="Z329" s="152"/>
      <c r="AA329" s="152"/>
      <c r="AB329" s="152"/>
      <c r="AC329" s="347"/>
      <c r="AD329" s="152"/>
      <c r="AE329" s="152"/>
      <c r="AF329" s="152"/>
      <c r="AG329" s="152"/>
      <c r="AH329" s="152"/>
      <c r="AI329" s="152"/>
      <c r="AJ329" s="347"/>
      <c r="AK329" s="152"/>
      <c r="AL329" s="152"/>
      <c r="AM329" s="295"/>
      <c r="AN329" s="228"/>
      <c r="AO329" s="228"/>
      <c r="AP329" s="228"/>
      <c r="AQ329" s="228"/>
      <c r="AR329" s="228"/>
      <c r="AS329" s="348"/>
      <c r="AT329" s="264">
        <f t="shared" si="228"/>
        <v>0</v>
      </c>
      <c r="AU329" s="259"/>
      <c r="AV329" s="265">
        <f t="shared" si="255"/>
        <v>0</v>
      </c>
      <c r="AX329" s="265">
        <f t="shared" si="259"/>
        <v>0</v>
      </c>
      <c r="AZ329" s="492">
        <f t="shared" si="256"/>
        <v>0</v>
      </c>
      <c r="BB329" s="492">
        <f t="shared" si="257"/>
        <v>0</v>
      </c>
      <c r="BD329" s="265">
        <f t="shared" si="260"/>
        <v>0</v>
      </c>
      <c r="BE329" s="105"/>
      <c r="BF329" s="105"/>
      <c r="BG329" s="105"/>
      <c r="BH329" s="105"/>
      <c r="BI329" s="105"/>
      <c r="BJ329" s="105"/>
    </row>
    <row r="330" spans="2:62" ht="20.100000000000001" hidden="1" customHeight="1" outlineLevel="1">
      <c r="B330" s="100"/>
      <c r="C330" s="908"/>
      <c r="D330" s="909"/>
      <c r="E330" s="909"/>
      <c r="F330" s="910"/>
      <c r="G330" s="890"/>
      <c r="H330" s="891"/>
      <c r="I330" s="152"/>
      <c r="J330" s="152"/>
      <c r="K330" s="152"/>
      <c r="L330" s="152"/>
      <c r="M330" s="152"/>
      <c r="N330" s="152"/>
      <c r="O330" s="152"/>
      <c r="P330" s="153"/>
      <c r="Q330" s="153"/>
      <c r="R330" s="156">
        <f t="shared" si="251"/>
        <v>0</v>
      </c>
      <c r="S330" s="156">
        <f t="shared" si="252"/>
        <v>0</v>
      </c>
      <c r="U330" s="157">
        <f t="shared" si="258"/>
        <v>0</v>
      </c>
      <c r="W330" s="152"/>
      <c r="X330" s="152"/>
      <c r="Y330" s="152"/>
      <c r="Z330" s="152"/>
      <c r="AA330" s="152"/>
      <c r="AB330" s="152"/>
      <c r="AC330" s="347"/>
      <c r="AD330" s="152"/>
      <c r="AE330" s="152"/>
      <c r="AF330" s="152"/>
      <c r="AG330" s="152"/>
      <c r="AH330" s="152"/>
      <c r="AI330" s="152"/>
      <c r="AJ330" s="347"/>
      <c r="AK330" s="152"/>
      <c r="AL330" s="152"/>
      <c r="AM330" s="295"/>
      <c r="AN330" s="228"/>
      <c r="AO330" s="228"/>
      <c r="AP330" s="228"/>
      <c r="AQ330" s="228"/>
      <c r="AR330" s="228"/>
      <c r="AS330" s="348"/>
      <c r="AT330" s="264">
        <f t="shared" si="228"/>
        <v>0</v>
      </c>
      <c r="AU330" s="259"/>
      <c r="AV330" s="265">
        <f t="shared" si="255"/>
        <v>0</v>
      </c>
      <c r="AX330" s="265">
        <f t="shared" si="259"/>
        <v>0</v>
      </c>
      <c r="AZ330" s="492">
        <f t="shared" si="256"/>
        <v>0</v>
      </c>
      <c r="BB330" s="492">
        <f t="shared" si="257"/>
        <v>0</v>
      </c>
      <c r="BD330" s="265">
        <f t="shared" si="260"/>
        <v>0</v>
      </c>
      <c r="BE330" s="105"/>
      <c r="BF330" s="105"/>
      <c r="BG330" s="105"/>
      <c r="BH330" s="105"/>
      <c r="BI330" s="105"/>
      <c r="BJ330" s="105"/>
    </row>
    <row r="331" spans="2:62" ht="20.100000000000001" hidden="1" customHeight="1" outlineLevel="1">
      <c r="B331" s="100"/>
      <c r="C331" s="908"/>
      <c r="D331" s="909"/>
      <c r="E331" s="909"/>
      <c r="F331" s="910"/>
      <c r="G331" s="890"/>
      <c r="H331" s="891"/>
      <c r="I331" s="152"/>
      <c r="J331" s="152"/>
      <c r="K331" s="152"/>
      <c r="L331" s="152"/>
      <c r="M331" s="152"/>
      <c r="N331" s="152"/>
      <c r="O331" s="152"/>
      <c r="P331" s="153"/>
      <c r="Q331" s="153"/>
      <c r="R331" s="156">
        <f t="shared" si="251"/>
        <v>0</v>
      </c>
      <c r="S331" s="156">
        <f t="shared" si="252"/>
        <v>0</v>
      </c>
      <c r="U331" s="157">
        <f t="shared" si="258"/>
        <v>0</v>
      </c>
      <c r="W331" s="152"/>
      <c r="X331" s="152"/>
      <c r="Y331" s="152"/>
      <c r="Z331" s="152"/>
      <c r="AA331" s="152"/>
      <c r="AB331" s="152"/>
      <c r="AC331" s="347"/>
      <c r="AD331" s="152"/>
      <c r="AE331" s="152"/>
      <c r="AF331" s="152"/>
      <c r="AG331" s="152"/>
      <c r="AH331" s="152"/>
      <c r="AI331" s="152"/>
      <c r="AJ331" s="347"/>
      <c r="AK331" s="152"/>
      <c r="AL331" s="152"/>
      <c r="AM331" s="295"/>
      <c r="AN331" s="228"/>
      <c r="AO331" s="228"/>
      <c r="AP331" s="228"/>
      <c r="AQ331" s="228"/>
      <c r="AR331" s="228"/>
      <c r="AS331" s="348"/>
      <c r="AT331" s="264">
        <f t="shared" si="228"/>
        <v>0</v>
      </c>
      <c r="AU331" s="259"/>
      <c r="AV331" s="265">
        <f t="shared" si="255"/>
        <v>0</v>
      </c>
      <c r="AX331" s="265">
        <f t="shared" si="259"/>
        <v>0</v>
      </c>
      <c r="AZ331" s="492">
        <f t="shared" si="256"/>
        <v>0</v>
      </c>
      <c r="BB331" s="492">
        <f t="shared" si="257"/>
        <v>0</v>
      </c>
      <c r="BD331" s="265">
        <f t="shared" si="260"/>
        <v>0</v>
      </c>
      <c r="BE331" s="105"/>
      <c r="BF331" s="105"/>
      <c r="BG331" s="105"/>
      <c r="BH331" s="105"/>
      <c r="BI331" s="105"/>
      <c r="BJ331" s="105"/>
    </row>
    <row r="332" spans="2:62" ht="20.100000000000001" hidden="1" customHeight="1" outlineLevel="1">
      <c r="B332" s="100"/>
      <c r="C332" s="908"/>
      <c r="D332" s="909"/>
      <c r="E332" s="909"/>
      <c r="F332" s="910"/>
      <c r="G332" s="890"/>
      <c r="H332" s="891"/>
      <c r="I332" s="152"/>
      <c r="J332" s="152"/>
      <c r="K332" s="152"/>
      <c r="L332" s="152"/>
      <c r="M332" s="152"/>
      <c r="N332" s="152"/>
      <c r="O332" s="152"/>
      <c r="P332" s="153"/>
      <c r="Q332" s="153"/>
      <c r="R332" s="156">
        <f t="shared" si="251"/>
        <v>0</v>
      </c>
      <c r="S332" s="156">
        <f t="shared" si="252"/>
        <v>0</v>
      </c>
      <c r="U332" s="157">
        <f t="shared" si="258"/>
        <v>0</v>
      </c>
      <c r="W332" s="152"/>
      <c r="X332" s="152"/>
      <c r="Y332" s="152"/>
      <c r="Z332" s="152"/>
      <c r="AA332" s="152"/>
      <c r="AB332" s="152"/>
      <c r="AC332" s="347"/>
      <c r="AD332" s="152"/>
      <c r="AE332" s="152"/>
      <c r="AF332" s="152"/>
      <c r="AG332" s="152"/>
      <c r="AH332" s="152"/>
      <c r="AI332" s="152"/>
      <c r="AJ332" s="347"/>
      <c r="AK332" s="152"/>
      <c r="AL332" s="152"/>
      <c r="AM332" s="295"/>
      <c r="AN332" s="228"/>
      <c r="AO332" s="228"/>
      <c r="AP332" s="228"/>
      <c r="AQ332" s="228"/>
      <c r="AR332" s="228"/>
      <c r="AS332" s="348"/>
      <c r="AT332" s="264">
        <f t="shared" si="228"/>
        <v>0</v>
      </c>
      <c r="AU332" s="259"/>
      <c r="AV332" s="265">
        <f t="shared" si="255"/>
        <v>0</v>
      </c>
      <c r="AX332" s="265">
        <f t="shared" si="259"/>
        <v>0</v>
      </c>
      <c r="AZ332" s="492">
        <f t="shared" si="256"/>
        <v>0</v>
      </c>
      <c r="BB332" s="492">
        <f t="shared" si="257"/>
        <v>0</v>
      </c>
      <c r="BD332" s="265">
        <f t="shared" si="260"/>
        <v>0</v>
      </c>
      <c r="BE332" s="105"/>
      <c r="BF332" s="105"/>
      <c r="BG332" s="105"/>
      <c r="BH332" s="105"/>
      <c r="BI332" s="105"/>
      <c r="BJ332" s="105"/>
    </row>
    <row r="333" spans="2:62" ht="20.100000000000001" hidden="1" customHeight="1" outlineLevel="1">
      <c r="B333" s="100"/>
      <c r="C333" s="908"/>
      <c r="D333" s="909"/>
      <c r="E333" s="909"/>
      <c r="F333" s="910"/>
      <c r="G333" s="890"/>
      <c r="H333" s="891"/>
      <c r="I333" s="152"/>
      <c r="J333" s="152"/>
      <c r="K333" s="152"/>
      <c r="L333" s="152"/>
      <c r="M333" s="152"/>
      <c r="N333" s="152"/>
      <c r="O333" s="152"/>
      <c r="P333" s="153"/>
      <c r="Q333" s="153"/>
      <c r="R333" s="156">
        <f t="shared" si="251"/>
        <v>0</v>
      </c>
      <c r="S333" s="156">
        <f t="shared" si="252"/>
        <v>0</v>
      </c>
      <c r="U333" s="157">
        <f t="shared" si="258"/>
        <v>0</v>
      </c>
      <c r="W333" s="152"/>
      <c r="X333" s="152"/>
      <c r="Y333" s="152"/>
      <c r="Z333" s="152"/>
      <c r="AA333" s="152"/>
      <c r="AB333" s="152"/>
      <c r="AC333" s="347"/>
      <c r="AD333" s="152"/>
      <c r="AE333" s="152"/>
      <c r="AF333" s="152"/>
      <c r="AG333" s="152"/>
      <c r="AH333" s="152"/>
      <c r="AI333" s="152"/>
      <c r="AJ333" s="347"/>
      <c r="AK333" s="152"/>
      <c r="AL333" s="152"/>
      <c r="AM333" s="295"/>
      <c r="AN333" s="228"/>
      <c r="AO333" s="228"/>
      <c r="AP333" s="228"/>
      <c r="AQ333" s="228"/>
      <c r="AR333" s="228"/>
      <c r="AS333" s="348"/>
      <c r="AT333" s="264">
        <f t="shared" si="228"/>
        <v>0</v>
      </c>
      <c r="AU333" s="259"/>
      <c r="AV333" s="265">
        <f t="shared" si="255"/>
        <v>0</v>
      </c>
      <c r="AX333" s="265">
        <f t="shared" si="259"/>
        <v>0</v>
      </c>
      <c r="AZ333" s="492">
        <f t="shared" si="256"/>
        <v>0</v>
      </c>
      <c r="BB333" s="492">
        <f t="shared" si="257"/>
        <v>0</v>
      </c>
      <c r="BD333" s="265">
        <f t="shared" si="260"/>
        <v>0</v>
      </c>
      <c r="BE333" s="105"/>
      <c r="BF333" s="105"/>
      <c r="BG333" s="105"/>
      <c r="BH333" s="105"/>
      <c r="BI333" s="105"/>
      <c r="BJ333" s="105"/>
    </row>
    <row r="334" spans="2:62" ht="9.9499999999999993" hidden="1" customHeight="1" outlineLevel="1">
      <c r="B334" s="101"/>
      <c r="C334" s="208"/>
      <c r="D334" s="208"/>
      <c r="E334" s="208"/>
      <c r="F334" s="208"/>
      <c r="G334" s="237"/>
      <c r="H334" s="207"/>
      <c r="I334" s="257"/>
      <c r="J334" s="257"/>
      <c r="K334" s="257"/>
      <c r="L334" s="257"/>
      <c r="M334" s="257"/>
      <c r="N334" s="257"/>
      <c r="O334" s="257"/>
      <c r="P334" s="256"/>
      <c r="Q334" s="102"/>
      <c r="R334" s="102"/>
      <c r="S334" s="102"/>
      <c r="U334" s="98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Z334" s="493"/>
      <c r="BE334" s="105"/>
      <c r="BF334" s="105"/>
      <c r="BG334" s="105"/>
      <c r="BH334" s="105"/>
      <c r="BI334" s="105"/>
      <c r="BJ334" s="105"/>
    </row>
    <row r="335" spans="2:62" ht="20.100000000000001" customHeight="1" collapsed="1">
      <c r="B335" s="8">
        <f>B318+1</f>
        <v>20</v>
      </c>
      <c r="C335" s="916"/>
      <c r="D335" s="917"/>
      <c r="E335" s="917"/>
      <c r="F335" s="918"/>
      <c r="G335" s="429"/>
      <c r="H335" s="206">
        <v>1</v>
      </c>
      <c r="I335" s="642">
        <f t="shared" ref="I335" si="261">$H335*SUM(I336:I350)</f>
        <v>0</v>
      </c>
      <c r="J335" s="643">
        <f t="shared" ref="J335:O335" si="262">$H335*SUM(J336:J350)</f>
        <v>0</v>
      </c>
      <c r="K335" s="644">
        <f t="shared" si="262"/>
        <v>0</v>
      </c>
      <c r="L335" s="645">
        <f t="shared" si="262"/>
        <v>0</v>
      </c>
      <c r="M335" s="645">
        <f t="shared" si="262"/>
        <v>0</v>
      </c>
      <c r="N335" s="644">
        <f t="shared" si="262"/>
        <v>0</v>
      </c>
      <c r="O335" s="642">
        <f t="shared" si="262"/>
        <v>0</v>
      </c>
      <c r="P335" s="209">
        <f t="shared" ref="P335:Q335" si="263">$H335*SUM(P336:P350)</f>
        <v>0</v>
      </c>
      <c r="Q335" s="210">
        <f t="shared" si="263"/>
        <v>0</v>
      </c>
      <c r="R335" s="136">
        <f t="shared" ref="R335:R350" si="264">P335*(1+Gewinn)*(1+SicherheitAngebot)</f>
        <v>0</v>
      </c>
      <c r="S335" s="137">
        <f t="shared" ref="S335:S350" si="265">Q335*(1+MGKZ)*(1+Gewinn)*(1+SicherheitAngebot)</f>
        <v>0</v>
      </c>
      <c r="U335" s="10">
        <f>I335*$I$7+J335*$J$7+K335*$K$7+L335*$L$7+M335*$M$7+N335*$N$7+O335*$O$7+R335+S335</f>
        <v>0</v>
      </c>
      <c r="W335" s="646">
        <f t="shared" ref="W335:AB335" si="266">$H335*SUM(W336:W350)</f>
        <v>0</v>
      </c>
      <c r="X335" s="647">
        <f t="shared" si="266"/>
        <v>0</v>
      </c>
      <c r="Y335" s="648">
        <f t="shared" si="266"/>
        <v>0</v>
      </c>
      <c r="Z335" s="649">
        <f t="shared" si="266"/>
        <v>0</v>
      </c>
      <c r="AA335" s="648">
        <f t="shared" si="266"/>
        <v>0</v>
      </c>
      <c r="AB335" s="646">
        <f t="shared" si="266"/>
        <v>0</v>
      </c>
      <c r="AC335" s="258"/>
      <c r="AD335" s="646">
        <f t="shared" ref="AD335:AM335" si="267">$H335*SUM(AD336:AD350)</f>
        <v>0</v>
      </c>
      <c r="AE335" s="647">
        <f t="shared" si="267"/>
        <v>0</v>
      </c>
      <c r="AF335" s="648">
        <f t="shared" si="267"/>
        <v>0</v>
      </c>
      <c r="AG335" s="649">
        <f t="shared" si="267"/>
        <v>0</v>
      </c>
      <c r="AH335" s="648">
        <f t="shared" si="267"/>
        <v>0</v>
      </c>
      <c r="AI335" s="646">
        <f t="shared" si="267"/>
        <v>0</v>
      </c>
      <c r="AJ335" s="258"/>
      <c r="AK335" s="653">
        <f t="shared" si="267"/>
        <v>0</v>
      </c>
      <c r="AL335" s="653">
        <f t="shared" si="267"/>
        <v>0</v>
      </c>
      <c r="AM335" s="653">
        <f t="shared" si="267"/>
        <v>0</v>
      </c>
      <c r="AN335" s="227">
        <f>$H335*SUM(AN336:AN350)*(1+Gewinn)*(1+SicherheitAngebot)</f>
        <v>0</v>
      </c>
      <c r="AO335" s="227">
        <f>$H335*SUM(AO336:AO350)*(1+Gewinn)*(1+SicherheitAngebot)</f>
        <v>0</v>
      </c>
      <c r="AP335" s="227">
        <f>$H335*SUM(AP336:AP350)*(1+Gewinn)*(1+SicherheitAngebot)</f>
        <v>0</v>
      </c>
      <c r="AQ335" s="227">
        <f>$H335*SUM(AQ336:AQ350)*(1+Gewinn)*(1+SicherheitAngebot)</f>
        <v>0</v>
      </c>
      <c r="AR335" s="227">
        <f>$H335*SUM(AR336:AR350)*(1+Gewinn)*(1+SicherheitAngebot)</f>
        <v>0</v>
      </c>
      <c r="AS335" s="262"/>
      <c r="AT335" s="263">
        <f t="shared" si="228"/>
        <v>0</v>
      </c>
      <c r="AU335" s="259"/>
      <c r="AV335" s="491">
        <f>AK335*$AK$7+AL335*$AL$7+AM335*$AM$7+SUM(AN335:AR335)+AT335/Zuschläge_IBN+AT335</f>
        <v>0</v>
      </c>
      <c r="AX335" s="685">
        <f>U335+AV335</f>
        <v>0</v>
      </c>
      <c r="AZ335" s="490">
        <f>IF(H335&gt;0,U335/(1+SicherheitAngebot)*(1+Sicherheit),0)</f>
        <v>0</v>
      </c>
      <c r="BB335" s="490">
        <f>IF(H335&gt;0,AV335/(1+SicherheitAngebot)*(1+Sicherheit),0)</f>
        <v>0</v>
      </c>
      <c r="BD335" s="490">
        <f>AZ335+BB335</f>
        <v>0</v>
      </c>
      <c r="BE335" s="105"/>
      <c r="BF335" s="105"/>
      <c r="BG335" s="105"/>
      <c r="BH335" s="105"/>
      <c r="BI335" s="105"/>
      <c r="BJ335" s="105"/>
    </row>
    <row r="336" spans="2:62" ht="20.100000000000001" hidden="1" customHeight="1" outlineLevel="1">
      <c r="B336" s="99"/>
      <c r="C336" s="908"/>
      <c r="D336" s="909"/>
      <c r="E336" s="909"/>
      <c r="F336" s="910"/>
      <c r="G336" s="890"/>
      <c r="H336" s="901"/>
      <c r="I336" s="152"/>
      <c r="J336" s="152"/>
      <c r="K336" s="152"/>
      <c r="L336" s="152"/>
      <c r="M336" s="152"/>
      <c r="N336" s="152"/>
      <c r="O336" s="152"/>
      <c r="P336" s="153"/>
      <c r="Q336" s="153"/>
      <c r="R336" s="156">
        <f t="shared" si="264"/>
        <v>0</v>
      </c>
      <c r="S336" s="156">
        <f t="shared" si="265"/>
        <v>0</v>
      </c>
      <c r="U336" s="157">
        <f>I336*$I$7+J336*$J$7+K336*$K$7+L336*$L$7+M336*$M$7+N336*$N$7+O336*$O$7+R336+S336</f>
        <v>0</v>
      </c>
      <c r="W336" s="152"/>
      <c r="X336" s="152"/>
      <c r="Y336" s="152"/>
      <c r="Z336" s="152"/>
      <c r="AA336" s="152"/>
      <c r="AB336" s="152"/>
      <c r="AC336" s="347"/>
      <c r="AD336" s="152"/>
      <c r="AE336" s="152"/>
      <c r="AF336" s="152"/>
      <c r="AG336" s="152"/>
      <c r="AH336" s="152"/>
      <c r="AI336" s="152"/>
      <c r="AJ336" s="347"/>
      <c r="AK336" s="152"/>
      <c r="AL336" s="152"/>
      <c r="AM336" s="295"/>
      <c r="AN336" s="228"/>
      <c r="AO336" s="228"/>
      <c r="AP336" s="228"/>
      <c r="AQ336" s="228"/>
      <c r="AR336" s="228"/>
      <c r="AS336" s="348"/>
      <c r="AT336" s="264">
        <f t="shared" si="228"/>
        <v>0</v>
      </c>
      <c r="AU336" s="259"/>
      <c r="AV336" s="265">
        <f t="shared" ref="AV336:AV350" si="268">AK336*$AK$7+AL336*$AL$7+AM336*$AM$7+SUM(AN336:AR336)*(1+Gewinn)*(1+SicherheitAngebot)+AT336/Zuschläge_IBN+AT336</f>
        <v>0</v>
      </c>
      <c r="AX336" s="265">
        <f>U336+AV336</f>
        <v>0</v>
      </c>
      <c r="AZ336" s="492">
        <f t="shared" ref="AZ336:AZ350" si="269">U336/(1+SicherheitAngebot)*(1+Sicherheit)</f>
        <v>0</v>
      </c>
      <c r="BB336" s="492">
        <f t="shared" ref="BB336:BB350" si="270">AV336/(1+SicherheitAngebot)*(1+Sicherheit)</f>
        <v>0</v>
      </c>
      <c r="BD336" s="265">
        <f>AZ336+BB336</f>
        <v>0</v>
      </c>
      <c r="BE336" s="105"/>
      <c r="BF336" s="105"/>
      <c r="BG336" s="105"/>
      <c r="BH336" s="105"/>
      <c r="BI336" s="105"/>
      <c r="BJ336" s="105"/>
    </row>
    <row r="337" spans="2:62" ht="20.100000000000001" hidden="1" customHeight="1" outlineLevel="1">
      <c r="B337" s="100"/>
      <c r="C337" s="908"/>
      <c r="D337" s="909"/>
      <c r="E337" s="909"/>
      <c r="F337" s="910"/>
      <c r="G337" s="890"/>
      <c r="H337" s="891"/>
      <c r="I337" s="152"/>
      <c r="J337" s="152"/>
      <c r="K337" s="152"/>
      <c r="L337" s="152"/>
      <c r="M337" s="152"/>
      <c r="N337" s="152"/>
      <c r="O337" s="152"/>
      <c r="P337" s="153"/>
      <c r="Q337" s="153"/>
      <c r="R337" s="156">
        <f t="shared" si="264"/>
        <v>0</v>
      </c>
      <c r="S337" s="156">
        <f t="shared" si="265"/>
        <v>0</v>
      </c>
      <c r="U337" s="157">
        <f t="shared" ref="U337:U350" si="271">I337*$I$7+J337*$J$7+K337*$K$7+L337*$L$7+M337*$M$7+N337*$N$7+O337*$O$7+R337+S337</f>
        <v>0</v>
      </c>
      <c r="W337" s="152"/>
      <c r="X337" s="152"/>
      <c r="Y337" s="152"/>
      <c r="Z337" s="152"/>
      <c r="AA337" s="152"/>
      <c r="AB337" s="152"/>
      <c r="AC337" s="347"/>
      <c r="AD337" s="152"/>
      <c r="AE337" s="152"/>
      <c r="AF337" s="152"/>
      <c r="AG337" s="152"/>
      <c r="AH337" s="152"/>
      <c r="AI337" s="152"/>
      <c r="AJ337" s="347"/>
      <c r="AK337" s="152"/>
      <c r="AL337" s="152"/>
      <c r="AM337" s="295"/>
      <c r="AN337" s="228"/>
      <c r="AO337" s="228"/>
      <c r="AP337" s="228"/>
      <c r="AQ337" s="228"/>
      <c r="AR337" s="228"/>
      <c r="AS337" s="348"/>
      <c r="AT337" s="264">
        <f t="shared" si="228"/>
        <v>0</v>
      </c>
      <c r="AU337" s="259"/>
      <c r="AV337" s="265">
        <f t="shared" si="268"/>
        <v>0</v>
      </c>
      <c r="AX337" s="265">
        <f t="shared" ref="AX337:AX350" si="272">U337+AV337</f>
        <v>0</v>
      </c>
      <c r="AZ337" s="492">
        <f t="shared" si="269"/>
        <v>0</v>
      </c>
      <c r="BB337" s="492">
        <f t="shared" si="270"/>
        <v>0</v>
      </c>
      <c r="BD337" s="265">
        <f t="shared" ref="BD337:BD350" si="273">AZ337+BB337</f>
        <v>0</v>
      </c>
      <c r="BE337" s="105"/>
      <c r="BF337" s="105"/>
      <c r="BG337" s="105"/>
      <c r="BH337" s="105"/>
      <c r="BI337" s="105"/>
      <c r="BJ337" s="105"/>
    </row>
    <row r="338" spans="2:62" ht="20.100000000000001" hidden="1" customHeight="1" outlineLevel="1">
      <c r="B338" s="100"/>
      <c r="C338" s="908"/>
      <c r="D338" s="909"/>
      <c r="E338" s="909"/>
      <c r="F338" s="910"/>
      <c r="G338" s="890"/>
      <c r="H338" s="891"/>
      <c r="I338" s="152"/>
      <c r="J338" s="152"/>
      <c r="K338" s="152"/>
      <c r="L338" s="152"/>
      <c r="M338" s="152"/>
      <c r="N338" s="152"/>
      <c r="O338" s="152"/>
      <c r="P338" s="153"/>
      <c r="Q338" s="153"/>
      <c r="R338" s="156">
        <f t="shared" si="264"/>
        <v>0</v>
      </c>
      <c r="S338" s="156">
        <f t="shared" si="265"/>
        <v>0</v>
      </c>
      <c r="U338" s="157">
        <f t="shared" si="271"/>
        <v>0</v>
      </c>
      <c r="W338" s="152"/>
      <c r="X338" s="152"/>
      <c r="Y338" s="152"/>
      <c r="Z338" s="152"/>
      <c r="AA338" s="152"/>
      <c r="AB338" s="152"/>
      <c r="AC338" s="347"/>
      <c r="AD338" s="152"/>
      <c r="AE338" s="152"/>
      <c r="AF338" s="152"/>
      <c r="AG338" s="152"/>
      <c r="AH338" s="152"/>
      <c r="AI338" s="152"/>
      <c r="AJ338" s="347"/>
      <c r="AK338" s="152"/>
      <c r="AL338" s="152"/>
      <c r="AM338" s="295"/>
      <c r="AN338" s="228"/>
      <c r="AO338" s="228"/>
      <c r="AP338" s="228"/>
      <c r="AQ338" s="228"/>
      <c r="AR338" s="228"/>
      <c r="AS338" s="348"/>
      <c r="AT338" s="264">
        <f t="shared" si="228"/>
        <v>0</v>
      </c>
      <c r="AU338" s="259"/>
      <c r="AV338" s="265">
        <f t="shared" si="268"/>
        <v>0</v>
      </c>
      <c r="AX338" s="265">
        <f t="shared" si="272"/>
        <v>0</v>
      </c>
      <c r="AZ338" s="492">
        <f t="shared" si="269"/>
        <v>0</v>
      </c>
      <c r="BB338" s="492">
        <f t="shared" si="270"/>
        <v>0</v>
      </c>
      <c r="BD338" s="265">
        <f t="shared" si="273"/>
        <v>0</v>
      </c>
      <c r="BE338" s="105"/>
      <c r="BF338" s="105"/>
      <c r="BG338" s="105"/>
      <c r="BH338" s="105"/>
      <c r="BI338" s="105"/>
      <c r="BJ338" s="105"/>
    </row>
    <row r="339" spans="2:62" ht="20.100000000000001" hidden="1" customHeight="1" outlineLevel="1">
      <c r="B339" s="100"/>
      <c r="C339" s="908"/>
      <c r="D339" s="909"/>
      <c r="E339" s="909"/>
      <c r="F339" s="910"/>
      <c r="G339" s="890"/>
      <c r="H339" s="891"/>
      <c r="I339" s="152"/>
      <c r="J339" s="152"/>
      <c r="K339" s="152"/>
      <c r="L339" s="152"/>
      <c r="M339" s="152"/>
      <c r="N339" s="152"/>
      <c r="O339" s="152"/>
      <c r="P339" s="153"/>
      <c r="Q339" s="153"/>
      <c r="R339" s="156">
        <f t="shared" si="264"/>
        <v>0</v>
      </c>
      <c r="S339" s="156">
        <f t="shared" si="265"/>
        <v>0</v>
      </c>
      <c r="U339" s="157">
        <f t="shared" si="271"/>
        <v>0</v>
      </c>
      <c r="W339" s="152"/>
      <c r="X339" s="152"/>
      <c r="Y339" s="152"/>
      <c r="Z339" s="152"/>
      <c r="AA339" s="152"/>
      <c r="AB339" s="152"/>
      <c r="AC339" s="347"/>
      <c r="AD339" s="152"/>
      <c r="AE339" s="152"/>
      <c r="AF339" s="152"/>
      <c r="AG339" s="152"/>
      <c r="AH339" s="152"/>
      <c r="AI339" s="152"/>
      <c r="AJ339" s="347"/>
      <c r="AK339" s="152"/>
      <c r="AL339" s="152"/>
      <c r="AM339" s="295"/>
      <c r="AN339" s="228"/>
      <c r="AO339" s="228"/>
      <c r="AP339" s="228"/>
      <c r="AQ339" s="228"/>
      <c r="AR339" s="228"/>
      <c r="AS339" s="348"/>
      <c r="AT339" s="264">
        <f t="shared" si="228"/>
        <v>0</v>
      </c>
      <c r="AU339" s="259"/>
      <c r="AV339" s="265">
        <f t="shared" si="268"/>
        <v>0</v>
      </c>
      <c r="AX339" s="265">
        <f t="shared" si="272"/>
        <v>0</v>
      </c>
      <c r="AZ339" s="492">
        <f t="shared" si="269"/>
        <v>0</v>
      </c>
      <c r="BB339" s="492">
        <f t="shared" si="270"/>
        <v>0</v>
      </c>
      <c r="BD339" s="265">
        <f t="shared" si="273"/>
        <v>0</v>
      </c>
      <c r="BE339" s="105"/>
      <c r="BF339" s="105"/>
      <c r="BG339" s="105"/>
      <c r="BH339" s="105"/>
      <c r="BI339" s="105"/>
      <c r="BJ339" s="105"/>
    </row>
    <row r="340" spans="2:62" ht="20.100000000000001" hidden="1" customHeight="1" outlineLevel="1">
      <c r="B340" s="100"/>
      <c r="C340" s="908"/>
      <c r="D340" s="909"/>
      <c r="E340" s="909"/>
      <c r="F340" s="910"/>
      <c r="G340" s="890"/>
      <c r="H340" s="891"/>
      <c r="I340" s="152"/>
      <c r="J340" s="152"/>
      <c r="K340" s="152"/>
      <c r="L340" s="152"/>
      <c r="M340" s="152"/>
      <c r="N340" s="152"/>
      <c r="O340" s="152"/>
      <c r="P340" s="153"/>
      <c r="Q340" s="153"/>
      <c r="R340" s="156">
        <f t="shared" si="264"/>
        <v>0</v>
      </c>
      <c r="S340" s="156">
        <f t="shared" si="265"/>
        <v>0</v>
      </c>
      <c r="U340" s="157">
        <f t="shared" si="271"/>
        <v>0</v>
      </c>
      <c r="W340" s="152"/>
      <c r="X340" s="152"/>
      <c r="Y340" s="152"/>
      <c r="Z340" s="152"/>
      <c r="AA340" s="152"/>
      <c r="AB340" s="152"/>
      <c r="AC340" s="347"/>
      <c r="AD340" s="152"/>
      <c r="AE340" s="152"/>
      <c r="AF340" s="152"/>
      <c r="AG340" s="152"/>
      <c r="AH340" s="152"/>
      <c r="AI340" s="152"/>
      <c r="AJ340" s="347"/>
      <c r="AK340" s="152"/>
      <c r="AL340" s="152"/>
      <c r="AM340" s="295"/>
      <c r="AN340" s="228"/>
      <c r="AO340" s="228"/>
      <c r="AP340" s="228"/>
      <c r="AQ340" s="228"/>
      <c r="AR340" s="228"/>
      <c r="AS340" s="348"/>
      <c r="AT340" s="264">
        <f t="shared" si="228"/>
        <v>0</v>
      </c>
      <c r="AU340" s="259"/>
      <c r="AV340" s="265">
        <f t="shared" si="268"/>
        <v>0</v>
      </c>
      <c r="AX340" s="265">
        <f t="shared" si="272"/>
        <v>0</v>
      </c>
      <c r="AZ340" s="492">
        <f t="shared" si="269"/>
        <v>0</v>
      </c>
      <c r="BB340" s="492">
        <f t="shared" si="270"/>
        <v>0</v>
      </c>
      <c r="BD340" s="265">
        <f t="shared" si="273"/>
        <v>0</v>
      </c>
      <c r="BE340" s="105"/>
      <c r="BF340" s="105"/>
      <c r="BG340" s="105"/>
      <c r="BH340" s="105"/>
      <c r="BI340" s="105"/>
      <c r="BJ340" s="105"/>
    </row>
    <row r="341" spans="2:62" ht="20.100000000000001" hidden="1" customHeight="1" outlineLevel="1">
      <c r="B341" s="100"/>
      <c r="C341" s="908"/>
      <c r="D341" s="909"/>
      <c r="E341" s="909"/>
      <c r="F341" s="910"/>
      <c r="G341" s="890"/>
      <c r="H341" s="891"/>
      <c r="I341" s="152"/>
      <c r="J341" s="152"/>
      <c r="K341" s="152"/>
      <c r="L341" s="152"/>
      <c r="M341" s="152"/>
      <c r="N341" s="152"/>
      <c r="O341" s="152"/>
      <c r="P341" s="153"/>
      <c r="Q341" s="153"/>
      <c r="R341" s="156">
        <f t="shared" si="264"/>
        <v>0</v>
      </c>
      <c r="S341" s="156">
        <f t="shared" si="265"/>
        <v>0</v>
      </c>
      <c r="U341" s="157">
        <f t="shared" si="271"/>
        <v>0</v>
      </c>
      <c r="W341" s="152"/>
      <c r="X341" s="152"/>
      <c r="Y341" s="152"/>
      <c r="Z341" s="152"/>
      <c r="AA341" s="152"/>
      <c r="AB341" s="152"/>
      <c r="AC341" s="347"/>
      <c r="AD341" s="152"/>
      <c r="AE341" s="152"/>
      <c r="AF341" s="152"/>
      <c r="AG341" s="152"/>
      <c r="AH341" s="152"/>
      <c r="AI341" s="152"/>
      <c r="AJ341" s="347"/>
      <c r="AK341" s="152"/>
      <c r="AL341" s="152"/>
      <c r="AM341" s="295"/>
      <c r="AN341" s="228"/>
      <c r="AO341" s="228"/>
      <c r="AP341" s="228"/>
      <c r="AQ341" s="228"/>
      <c r="AR341" s="228"/>
      <c r="AS341" s="348"/>
      <c r="AT341" s="264">
        <f t="shared" si="228"/>
        <v>0</v>
      </c>
      <c r="AU341" s="259"/>
      <c r="AV341" s="265">
        <f t="shared" si="268"/>
        <v>0</v>
      </c>
      <c r="AX341" s="265">
        <f t="shared" si="272"/>
        <v>0</v>
      </c>
      <c r="AZ341" s="492">
        <f t="shared" si="269"/>
        <v>0</v>
      </c>
      <c r="BB341" s="492">
        <f t="shared" si="270"/>
        <v>0</v>
      </c>
      <c r="BD341" s="265">
        <f t="shared" si="273"/>
        <v>0</v>
      </c>
      <c r="BE341" s="105"/>
      <c r="BF341" s="105"/>
      <c r="BG341" s="105"/>
      <c r="BH341" s="105"/>
      <c r="BI341" s="105"/>
      <c r="BJ341" s="105"/>
    </row>
    <row r="342" spans="2:62" ht="20.100000000000001" hidden="1" customHeight="1" outlineLevel="1">
      <c r="B342" s="100"/>
      <c r="C342" s="908"/>
      <c r="D342" s="909"/>
      <c r="E342" s="909"/>
      <c r="F342" s="910"/>
      <c r="G342" s="890"/>
      <c r="H342" s="891"/>
      <c r="I342" s="152"/>
      <c r="J342" s="152"/>
      <c r="K342" s="152"/>
      <c r="L342" s="152"/>
      <c r="M342" s="152"/>
      <c r="N342" s="152"/>
      <c r="O342" s="152"/>
      <c r="P342" s="153"/>
      <c r="Q342" s="153"/>
      <c r="R342" s="156">
        <f t="shared" si="264"/>
        <v>0</v>
      </c>
      <c r="S342" s="156">
        <f t="shared" si="265"/>
        <v>0</v>
      </c>
      <c r="U342" s="157">
        <f t="shared" si="271"/>
        <v>0</v>
      </c>
      <c r="W342" s="152"/>
      <c r="X342" s="152"/>
      <c r="Y342" s="152"/>
      <c r="Z342" s="152"/>
      <c r="AA342" s="152"/>
      <c r="AB342" s="152"/>
      <c r="AC342" s="347"/>
      <c r="AD342" s="152"/>
      <c r="AE342" s="152"/>
      <c r="AF342" s="152"/>
      <c r="AG342" s="152"/>
      <c r="AH342" s="152"/>
      <c r="AI342" s="152"/>
      <c r="AJ342" s="347"/>
      <c r="AK342" s="152"/>
      <c r="AL342" s="152"/>
      <c r="AM342" s="295"/>
      <c r="AN342" s="228"/>
      <c r="AO342" s="228"/>
      <c r="AP342" s="228"/>
      <c r="AQ342" s="228"/>
      <c r="AR342" s="228"/>
      <c r="AS342" s="348"/>
      <c r="AT342" s="264">
        <f t="shared" si="228"/>
        <v>0</v>
      </c>
      <c r="AU342" s="259"/>
      <c r="AV342" s="265">
        <f t="shared" si="268"/>
        <v>0</v>
      </c>
      <c r="AX342" s="265">
        <f t="shared" si="272"/>
        <v>0</v>
      </c>
      <c r="AZ342" s="492">
        <f t="shared" si="269"/>
        <v>0</v>
      </c>
      <c r="BB342" s="492">
        <f t="shared" si="270"/>
        <v>0</v>
      </c>
      <c r="BD342" s="265">
        <f t="shared" si="273"/>
        <v>0</v>
      </c>
      <c r="BE342" s="105"/>
      <c r="BF342" s="105"/>
      <c r="BG342" s="105"/>
      <c r="BH342" s="105"/>
      <c r="BI342" s="105"/>
      <c r="BJ342" s="105"/>
    </row>
    <row r="343" spans="2:62" ht="20.100000000000001" hidden="1" customHeight="1" outlineLevel="1">
      <c r="B343" s="100"/>
      <c r="C343" s="908"/>
      <c r="D343" s="909"/>
      <c r="E343" s="909"/>
      <c r="F343" s="910"/>
      <c r="G343" s="890"/>
      <c r="H343" s="891"/>
      <c r="I343" s="152"/>
      <c r="J343" s="152"/>
      <c r="K343" s="152"/>
      <c r="L343" s="152"/>
      <c r="M343" s="152"/>
      <c r="N343" s="152"/>
      <c r="O343" s="152"/>
      <c r="P343" s="153"/>
      <c r="Q343" s="153"/>
      <c r="R343" s="156">
        <f t="shared" si="264"/>
        <v>0</v>
      </c>
      <c r="S343" s="156">
        <f t="shared" si="265"/>
        <v>0</v>
      </c>
      <c r="U343" s="157">
        <f t="shared" si="271"/>
        <v>0</v>
      </c>
      <c r="W343" s="152"/>
      <c r="X343" s="152"/>
      <c r="Y343" s="152"/>
      <c r="Z343" s="152"/>
      <c r="AA343" s="152"/>
      <c r="AB343" s="152"/>
      <c r="AC343" s="347"/>
      <c r="AD343" s="152"/>
      <c r="AE343" s="152"/>
      <c r="AF343" s="152"/>
      <c r="AG343" s="152"/>
      <c r="AH343" s="152"/>
      <c r="AI343" s="152"/>
      <c r="AJ343" s="347"/>
      <c r="AK343" s="152"/>
      <c r="AL343" s="152"/>
      <c r="AM343" s="295"/>
      <c r="AN343" s="228"/>
      <c r="AO343" s="228"/>
      <c r="AP343" s="228"/>
      <c r="AQ343" s="228"/>
      <c r="AR343" s="228"/>
      <c r="AS343" s="348"/>
      <c r="AT343" s="264">
        <f t="shared" si="228"/>
        <v>0</v>
      </c>
      <c r="AU343" s="259"/>
      <c r="AV343" s="265">
        <f t="shared" si="268"/>
        <v>0</v>
      </c>
      <c r="AX343" s="265">
        <f t="shared" si="272"/>
        <v>0</v>
      </c>
      <c r="AZ343" s="492">
        <f t="shared" si="269"/>
        <v>0</v>
      </c>
      <c r="BB343" s="492">
        <f t="shared" si="270"/>
        <v>0</v>
      </c>
      <c r="BD343" s="265">
        <f t="shared" si="273"/>
        <v>0</v>
      </c>
      <c r="BE343" s="105"/>
      <c r="BF343" s="105"/>
      <c r="BG343" s="105"/>
      <c r="BH343" s="105"/>
      <c r="BI343" s="105"/>
      <c r="BJ343" s="105"/>
    </row>
    <row r="344" spans="2:62" ht="20.100000000000001" hidden="1" customHeight="1" outlineLevel="1">
      <c r="B344" s="100"/>
      <c r="C344" s="908"/>
      <c r="D344" s="909"/>
      <c r="E344" s="909"/>
      <c r="F344" s="910"/>
      <c r="G344" s="890"/>
      <c r="H344" s="891"/>
      <c r="I344" s="152"/>
      <c r="J344" s="152"/>
      <c r="K344" s="152"/>
      <c r="L344" s="152"/>
      <c r="M344" s="152"/>
      <c r="N344" s="152"/>
      <c r="O344" s="152"/>
      <c r="P344" s="153"/>
      <c r="Q344" s="153"/>
      <c r="R344" s="156">
        <f t="shared" si="264"/>
        <v>0</v>
      </c>
      <c r="S344" s="156">
        <f t="shared" si="265"/>
        <v>0</v>
      </c>
      <c r="U344" s="157">
        <f t="shared" si="271"/>
        <v>0</v>
      </c>
      <c r="W344" s="152"/>
      <c r="X344" s="152"/>
      <c r="Y344" s="152"/>
      <c r="Z344" s="152"/>
      <c r="AA344" s="152"/>
      <c r="AB344" s="152"/>
      <c r="AC344" s="347"/>
      <c r="AD344" s="152"/>
      <c r="AE344" s="152"/>
      <c r="AF344" s="152"/>
      <c r="AG344" s="152"/>
      <c r="AH344" s="152"/>
      <c r="AI344" s="152"/>
      <c r="AJ344" s="347"/>
      <c r="AK344" s="152"/>
      <c r="AL344" s="152"/>
      <c r="AM344" s="295"/>
      <c r="AN344" s="228"/>
      <c r="AO344" s="228"/>
      <c r="AP344" s="228"/>
      <c r="AQ344" s="228"/>
      <c r="AR344" s="228"/>
      <c r="AS344" s="348"/>
      <c r="AT344" s="264">
        <f t="shared" si="228"/>
        <v>0</v>
      </c>
      <c r="AU344" s="259"/>
      <c r="AV344" s="265">
        <f t="shared" si="268"/>
        <v>0</v>
      </c>
      <c r="AX344" s="265">
        <f t="shared" si="272"/>
        <v>0</v>
      </c>
      <c r="AZ344" s="492">
        <f t="shared" si="269"/>
        <v>0</v>
      </c>
      <c r="BB344" s="492">
        <f t="shared" si="270"/>
        <v>0</v>
      </c>
      <c r="BD344" s="265">
        <f t="shared" si="273"/>
        <v>0</v>
      </c>
      <c r="BE344" s="105"/>
      <c r="BF344" s="105"/>
      <c r="BG344" s="105"/>
      <c r="BH344" s="105"/>
      <c r="BI344" s="105"/>
      <c r="BJ344" s="105"/>
    </row>
    <row r="345" spans="2:62" ht="20.100000000000001" hidden="1" customHeight="1" outlineLevel="1">
      <c r="B345" s="100"/>
      <c r="C345" s="908"/>
      <c r="D345" s="909"/>
      <c r="E345" s="909"/>
      <c r="F345" s="910"/>
      <c r="G345" s="890"/>
      <c r="H345" s="891"/>
      <c r="I345" s="152"/>
      <c r="J345" s="152"/>
      <c r="K345" s="152"/>
      <c r="L345" s="152"/>
      <c r="M345" s="152"/>
      <c r="N345" s="152"/>
      <c r="O345" s="152"/>
      <c r="P345" s="153"/>
      <c r="Q345" s="153"/>
      <c r="R345" s="156">
        <f t="shared" si="264"/>
        <v>0</v>
      </c>
      <c r="S345" s="156">
        <f t="shared" si="265"/>
        <v>0</v>
      </c>
      <c r="U345" s="157">
        <f t="shared" si="271"/>
        <v>0</v>
      </c>
      <c r="W345" s="152"/>
      <c r="X345" s="152"/>
      <c r="Y345" s="152"/>
      <c r="Z345" s="152"/>
      <c r="AA345" s="152"/>
      <c r="AB345" s="152"/>
      <c r="AC345" s="347"/>
      <c r="AD345" s="152"/>
      <c r="AE345" s="152"/>
      <c r="AF345" s="152"/>
      <c r="AG345" s="152"/>
      <c r="AH345" s="152"/>
      <c r="AI345" s="152"/>
      <c r="AJ345" s="347"/>
      <c r="AK345" s="152"/>
      <c r="AL345" s="152"/>
      <c r="AM345" s="295"/>
      <c r="AN345" s="228"/>
      <c r="AO345" s="228"/>
      <c r="AP345" s="228"/>
      <c r="AQ345" s="228"/>
      <c r="AR345" s="228"/>
      <c r="AS345" s="348"/>
      <c r="AT345" s="264">
        <f t="shared" si="228"/>
        <v>0</v>
      </c>
      <c r="AU345" s="259"/>
      <c r="AV345" s="265">
        <f t="shared" si="268"/>
        <v>0</v>
      </c>
      <c r="AX345" s="265">
        <f t="shared" si="272"/>
        <v>0</v>
      </c>
      <c r="AZ345" s="492">
        <f t="shared" si="269"/>
        <v>0</v>
      </c>
      <c r="BB345" s="492">
        <f t="shared" si="270"/>
        <v>0</v>
      </c>
      <c r="BD345" s="265">
        <f t="shared" si="273"/>
        <v>0</v>
      </c>
      <c r="BE345" s="105"/>
      <c r="BF345" s="105"/>
      <c r="BG345" s="105"/>
      <c r="BH345" s="105"/>
      <c r="BI345" s="105"/>
      <c r="BJ345" s="105"/>
    </row>
    <row r="346" spans="2:62" ht="20.100000000000001" hidden="1" customHeight="1" outlineLevel="1">
      <c r="B346" s="100"/>
      <c r="C346" s="908"/>
      <c r="D346" s="909"/>
      <c r="E346" s="909"/>
      <c r="F346" s="910"/>
      <c r="G346" s="890"/>
      <c r="H346" s="891"/>
      <c r="I346" s="152"/>
      <c r="J346" s="152"/>
      <c r="K346" s="152"/>
      <c r="L346" s="152"/>
      <c r="M346" s="152"/>
      <c r="N346" s="152"/>
      <c r="O346" s="152"/>
      <c r="P346" s="153"/>
      <c r="Q346" s="153"/>
      <c r="R346" s="156">
        <f t="shared" si="264"/>
        <v>0</v>
      </c>
      <c r="S346" s="156">
        <f t="shared" si="265"/>
        <v>0</v>
      </c>
      <c r="U346" s="157">
        <f t="shared" si="271"/>
        <v>0</v>
      </c>
      <c r="W346" s="152"/>
      <c r="X346" s="152"/>
      <c r="Y346" s="152"/>
      <c r="Z346" s="152"/>
      <c r="AA346" s="152"/>
      <c r="AB346" s="152"/>
      <c r="AC346" s="347"/>
      <c r="AD346" s="152"/>
      <c r="AE346" s="152"/>
      <c r="AF346" s="152"/>
      <c r="AG346" s="152"/>
      <c r="AH346" s="152"/>
      <c r="AI346" s="152"/>
      <c r="AJ346" s="347"/>
      <c r="AK346" s="152"/>
      <c r="AL346" s="152"/>
      <c r="AM346" s="295"/>
      <c r="AN346" s="228"/>
      <c r="AO346" s="228"/>
      <c r="AP346" s="228"/>
      <c r="AQ346" s="228"/>
      <c r="AR346" s="228"/>
      <c r="AS346" s="348"/>
      <c r="AT346" s="264">
        <f t="shared" si="228"/>
        <v>0</v>
      </c>
      <c r="AU346" s="259"/>
      <c r="AV346" s="265">
        <f t="shared" si="268"/>
        <v>0</v>
      </c>
      <c r="AX346" s="265">
        <f t="shared" si="272"/>
        <v>0</v>
      </c>
      <c r="AZ346" s="492">
        <f t="shared" si="269"/>
        <v>0</v>
      </c>
      <c r="BB346" s="492">
        <f t="shared" si="270"/>
        <v>0</v>
      </c>
      <c r="BD346" s="265">
        <f t="shared" si="273"/>
        <v>0</v>
      </c>
      <c r="BE346" s="105"/>
      <c r="BF346" s="105"/>
      <c r="BG346" s="105"/>
      <c r="BH346" s="105"/>
      <c r="BI346" s="105"/>
      <c r="BJ346" s="105"/>
    </row>
    <row r="347" spans="2:62" ht="20.100000000000001" hidden="1" customHeight="1" outlineLevel="1">
      <c r="B347" s="100"/>
      <c r="C347" s="908"/>
      <c r="D347" s="909"/>
      <c r="E347" s="909"/>
      <c r="F347" s="910"/>
      <c r="G347" s="890"/>
      <c r="H347" s="891"/>
      <c r="I347" s="152"/>
      <c r="J347" s="152"/>
      <c r="K347" s="152"/>
      <c r="L347" s="152"/>
      <c r="M347" s="152"/>
      <c r="N347" s="152"/>
      <c r="O347" s="152"/>
      <c r="P347" s="153"/>
      <c r="Q347" s="153"/>
      <c r="R347" s="156">
        <f t="shared" si="264"/>
        <v>0</v>
      </c>
      <c r="S347" s="156">
        <f t="shared" si="265"/>
        <v>0</v>
      </c>
      <c r="U347" s="157">
        <f t="shared" si="271"/>
        <v>0</v>
      </c>
      <c r="W347" s="152"/>
      <c r="X347" s="152"/>
      <c r="Y347" s="152"/>
      <c r="Z347" s="152"/>
      <c r="AA347" s="152"/>
      <c r="AB347" s="152"/>
      <c r="AC347" s="347"/>
      <c r="AD347" s="152"/>
      <c r="AE347" s="152"/>
      <c r="AF347" s="152"/>
      <c r="AG347" s="152"/>
      <c r="AH347" s="152"/>
      <c r="AI347" s="152"/>
      <c r="AJ347" s="347"/>
      <c r="AK347" s="152"/>
      <c r="AL347" s="152"/>
      <c r="AM347" s="295"/>
      <c r="AN347" s="228"/>
      <c r="AO347" s="228"/>
      <c r="AP347" s="228"/>
      <c r="AQ347" s="228"/>
      <c r="AR347" s="228"/>
      <c r="AS347" s="348"/>
      <c r="AT347" s="264">
        <f t="shared" si="228"/>
        <v>0</v>
      </c>
      <c r="AU347" s="259"/>
      <c r="AV347" s="265">
        <f t="shared" si="268"/>
        <v>0</v>
      </c>
      <c r="AX347" s="265">
        <f t="shared" si="272"/>
        <v>0</v>
      </c>
      <c r="AZ347" s="492">
        <f t="shared" si="269"/>
        <v>0</v>
      </c>
      <c r="BB347" s="492">
        <f t="shared" si="270"/>
        <v>0</v>
      </c>
      <c r="BD347" s="265">
        <f t="shared" si="273"/>
        <v>0</v>
      </c>
      <c r="BE347" s="105"/>
      <c r="BF347" s="105"/>
      <c r="BG347" s="105"/>
      <c r="BH347" s="105"/>
      <c r="BI347" s="105"/>
      <c r="BJ347" s="105"/>
    </row>
    <row r="348" spans="2:62" ht="20.100000000000001" hidden="1" customHeight="1" outlineLevel="1">
      <c r="B348" s="100"/>
      <c r="C348" s="908"/>
      <c r="D348" s="909"/>
      <c r="E348" s="909"/>
      <c r="F348" s="910"/>
      <c r="G348" s="890"/>
      <c r="H348" s="891"/>
      <c r="I348" s="152"/>
      <c r="J348" s="152"/>
      <c r="K348" s="152"/>
      <c r="L348" s="152"/>
      <c r="M348" s="152"/>
      <c r="N348" s="152"/>
      <c r="O348" s="152"/>
      <c r="P348" s="153"/>
      <c r="Q348" s="153"/>
      <c r="R348" s="156">
        <f t="shared" si="264"/>
        <v>0</v>
      </c>
      <c r="S348" s="156">
        <f t="shared" si="265"/>
        <v>0</v>
      </c>
      <c r="U348" s="157">
        <f t="shared" si="271"/>
        <v>0</v>
      </c>
      <c r="W348" s="152"/>
      <c r="X348" s="152"/>
      <c r="Y348" s="152"/>
      <c r="Z348" s="152"/>
      <c r="AA348" s="152"/>
      <c r="AB348" s="152"/>
      <c r="AC348" s="347"/>
      <c r="AD348" s="152"/>
      <c r="AE348" s="152"/>
      <c r="AF348" s="152"/>
      <c r="AG348" s="152"/>
      <c r="AH348" s="152"/>
      <c r="AI348" s="152"/>
      <c r="AJ348" s="347"/>
      <c r="AK348" s="152"/>
      <c r="AL348" s="152"/>
      <c r="AM348" s="295"/>
      <c r="AN348" s="228"/>
      <c r="AO348" s="228"/>
      <c r="AP348" s="228"/>
      <c r="AQ348" s="228"/>
      <c r="AR348" s="228"/>
      <c r="AS348" s="348"/>
      <c r="AT348" s="264">
        <f t="shared" ref="AT348:AT350" si="274">((W348+AD348)*$W$7+(X348+AE348)*$X$7+(Y348+Z348+AF348+AG348)*$Z$7+(AA348+AH348)*$AA$7+(AB348+AI348)*$AB$7)*Zuschläge_IBN</f>
        <v>0</v>
      </c>
      <c r="AU348" s="259"/>
      <c r="AV348" s="265">
        <f t="shared" si="268"/>
        <v>0</v>
      </c>
      <c r="AX348" s="265">
        <f t="shared" si="272"/>
        <v>0</v>
      </c>
      <c r="AZ348" s="492">
        <f t="shared" si="269"/>
        <v>0</v>
      </c>
      <c r="BB348" s="492">
        <f t="shared" si="270"/>
        <v>0</v>
      </c>
      <c r="BD348" s="265">
        <f t="shared" si="273"/>
        <v>0</v>
      </c>
      <c r="BE348" s="105"/>
      <c r="BF348" s="105"/>
      <c r="BG348" s="105"/>
      <c r="BH348" s="105"/>
      <c r="BI348" s="105"/>
      <c r="BJ348" s="105"/>
    </row>
    <row r="349" spans="2:62" ht="20.100000000000001" hidden="1" customHeight="1" outlineLevel="1">
      <c r="B349" s="100"/>
      <c r="C349" s="908"/>
      <c r="D349" s="909"/>
      <c r="E349" s="909"/>
      <c r="F349" s="910"/>
      <c r="G349" s="890"/>
      <c r="H349" s="891"/>
      <c r="I349" s="152"/>
      <c r="J349" s="152"/>
      <c r="K349" s="152"/>
      <c r="L349" s="152"/>
      <c r="M349" s="152"/>
      <c r="N349" s="152"/>
      <c r="O349" s="152"/>
      <c r="P349" s="153"/>
      <c r="Q349" s="153"/>
      <c r="R349" s="156">
        <f t="shared" si="264"/>
        <v>0</v>
      </c>
      <c r="S349" s="156">
        <f t="shared" si="265"/>
        <v>0</v>
      </c>
      <c r="U349" s="157">
        <f t="shared" si="271"/>
        <v>0</v>
      </c>
      <c r="W349" s="152"/>
      <c r="X349" s="152"/>
      <c r="Y349" s="152"/>
      <c r="Z349" s="152"/>
      <c r="AA349" s="152"/>
      <c r="AB349" s="152"/>
      <c r="AC349" s="347"/>
      <c r="AD349" s="152"/>
      <c r="AE349" s="152"/>
      <c r="AF349" s="152"/>
      <c r="AG349" s="152"/>
      <c r="AH349" s="152"/>
      <c r="AI349" s="152"/>
      <c r="AJ349" s="347"/>
      <c r="AK349" s="152"/>
      <c r="AL349" s="152"/>
      <c r="AM349" s="295"/>
      <c r="AN349" s="228"/>
      <c r="AO349" s="228"/>
      <c r="AP349" s="228"/>
      <c r="AQ349" s="228"/>
      <c r="AR349" s="228"/>
      <c r="AS349" s="348"/>
      <c r="AT349" s="264">
        <f t="shared" si="274"/>
        <v>0</v>
      </c>
      <c r="AU349" s="259"/>
      <c r="AV349" s="265">
        <f t="shared" si="268"/>
        <v>0</v>
      </c>
      <c r="AX349" s="265">
        <f t="shared" si="272"/>
        <v>0</v>
      </c>
      <c r="AZ349" s="492">
        <f t="shared" si="269"/>
        <v>0</v>
      </c>
      <c r="BB349" s="492">
        <f t="shared" si="270"/>
        <v>0</v>
      </c>
      <c r="BD349" s="265">
        <f t="shared" si="273"/>
        <v>0</v>
      </c>
      <c r="BE349" s="105"/>
      <c r="BF349" s="105"/>
      <c r="BG349" s="105"/>
      <c r="BH349" s="105"/>
      <c r="BI349" s="105"/>
      <c r="BJ349" s="105"/>
    </row>
    <row r="350" spans="2:62" ht="20.100000000000001" hidden="1" customHeight="1" outlineLevel="1">
      <c r="B350" s="100"/>
      <c r="C350" s="908"/>
      <c r="D350" s="909"/>
      <c r="E350" s="909"/>
      <c r="F350" s="910"/>
      <c r="G350" s="890"/>
      <c r="H350" s="891"/>
      <c r="I350" s="152"/>
      <c r="J350" s="152"/>
      <c r="K350" s="152"/>
      <c r="L350" s="152"/>
      <c r="M350" s="152"/>
      <c r="N350" s="152"/>
      <c r="O350" s="152"/>
      <c r="P350" s="153"/>
      <c r="Q350" s="153"/>
      <c r="R350" s="156">
        <f t="shared" si="264"/>
        <v>0</v>
      </c>
      <c r="S350" s="156">
        <f t="shared" si="265"/>
        <v>0</v>
      </c>
      <c r="U350" s="157">
        <f t="shared" si="271"/>
        <v>0</v>
      </c>
      <c r="W350" s="152"/>
      <c r="X350" s="152"/>
      <c r="Y350" s="152"/>
      <c r="Z350" s="152"/>
      <c r="AA350" s="152"/>
      <c r="AB350" s="152"/>
      <c r="AC350" s="347"/>
      <c r="AD350" s="152"/>
      <c r="AE350" s="152"/>
      <c r="AF350" s="152"/>
      <c r="AG350" s="152"/>
      <c r="AH350" s="152"/>
      <c r="AI350" s="152"/>
      <c r="AJ350" s="347"/>
      <c r="AK350" s="152"/>
      <c r="AL350" s="152"/>
      <c r="AM350" s="295"/>
      <c r="AN350" s="228"/>
      <c r="AO350" s="228"/>
      <c r="AP350" s="228"/>
      <c r="AQ350" s="228"/>
      <c r="AR350" s="228"/>
      <c r="AS350" s="348"/>
      <c r="AT350" s="264">
        <f t="shared" si="274"/>
        <v>0</v>
      </c>
      <c r="AU350" s="259"/>
      <c r="AV350" s="265">
        <f t="shared" si="268"/>
        <v>0</v>
      </c>
      <c r="AX350" s="265">
        <f t="shared" si="272"/>
        <v>0</v>
      </c>
      <c r="AZ350" s="492">
        <f t="shared" si="269"/>
        <v>0</v>
      </c>
      <c r="BB350" s="492">
        <f t="shared" si="270"/>
        <v>0</v>
      </c>
      <c r="BD350" s="265">
        <f t="shared" si="273"/>
        <v>0</v>
      </c>
      <c r="BE350" s="105"/>
      <c r="BF350" s="105"/>
      <c r="BG350" s="105"/>
      <c r="BH350" s="105"/>
      <c r="BI350" s="105"/>
      <c r="BJ350" s="105"/>
    </row>
    <row r="351" spans="2:62" ht="9.9499999999999993" hidden="1" customHeight="1" outlineLevel="1">
      <c r="B351" s="101"/>
      <c r="C351" s="208"/>
      <c r="D351" s="208"/>
      <c r="E351" s="208"/>
      <c r="F351" s="208"/>
      <c r="G351" s="237"/>
      <c r="H351" s="207"/>
      <c r="I351" s="257"/>
      <c r="J351" s="257"/>
      <c r="K351" s="257"/>
      <c r="L351" s="257"/>
      <c r="M351" s="257"/>
      <c r="N351" s="257"/>
      <c r="O351" s="257"/>
      <c r="P351" s="256"/>
      <c r="Q351" s="102"/>
      <c r="R351" s="102"/>
      <c r="S351" s="102"/>
      <c r="U351" s="98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Z351" s="493"/>
      <c r="BE351" s="105"/>
      <c r="BF351" s="105"/>
      <c r="BG351" s="105"/>
      <c r="BH351" s="105"/>
      <c r="BI351" s="105"/>
      <c r="BJ351" s="105"/>
    </row>
    <row r="352" spans="2:62" ht="20.100000000000001" customHeight="1" collapsed="1">
      <c r="B352" s="8">
        <f>B335+1</f>
        <v>21</v>
      </c>
      <c r="C352" s="916"/>
      <c r="D352" s="917"/>
      <c r="E352" s="917"/>
      <c r="F352" s="918"/>
      <c r="G352" s="429"/>
      <c r="H352" s="206">
        <v>1</v>
      </c>
      <c r="I352" s="642">
        <f t="shared" ref="I352" si="275">$H352*SUM(I353:I367)</f>
        <v>0</v>
      </c>
      <c r="J352" s="643">
        <f t="shared" ref="J352:O352" si="276">$H352*SUM(J353:J367)</f>
        <v>0</v>
      </c>
      <c r="K352" s="644">
        <f t="shared" si="276"/>
        <v>0</v>
      </c>
      <c r="L352" s="645">
        <f t="shared" si="276"/>
        <v>0</v>
      </c>
      <c r="M352" s="645">
        <f t="shared" si="276"/>
        <v>0</v>
      </c>
      <c r="N352" s="644">
        <f t="shared" si="276"/>
        <v>0</v>
      </c>
      <c r="O352" s="642">
        <f t="shared" si="276"/>
        <v>0</v>
      </c>
      <c r="P352" s="209">
        <f t="shared" ref="P352:Q352" si="277">$H352*SUM(P353:P367)</f>
        <v>0</v>
      </c>
      <c r="Q352" s="210">
        <f t="shared" si="277"/>
        <v>0</v>
      </c>
      <c r="R352" s="136">
        <f t="shared" ref="R352:R367" si="278">P352*(1+Gewinn)*(1+SicherheitAngebot)</f>
        <v>0</v>
      </c>
      <c r="S352" s="137">
        <f t="shared" ref="S352:S367" si="279">Q352*(1+MGKZ)*(1+Gewinn)*(1+SicherheitAngebot)</f>
        <v>0</v>
      </c>
      <c r="U352" s="10">
        <f>I352*$I$7+J352*$J$7+K352*$K$7+L352*$L$7+M352*$M$7+N352*$N$7+O352*$O$7+R352+S352</f>
        <v>0</v>
      </c>
      <c r="W352" s="646">
        <f t="shared" ref="W352:AB352" si="280">$H352*SUM(W353:W367)</f>
        <v>0</v>
      </c>
      <c r="X352" s="647">
        <f t="shared" si="280"/>
        <v>0</v>
      </c>
      <c r="Y352" s="648">
        <f t="shared" si="280"/>
        <v>0</v>
      </c>
      <c r="Z352" s="649">
        <f t="shared" si="280"/>
        <v>0</v>
      </c>
      <c r="AA352" s="648">
        <f t="shared" si="280"/>
        <v>0</v>
      </c>
      <c r="AB352" s="646">
        <f t="shared" si="280"/>
        <v>0</v>
      </c>
      <c r="AC352" s="258"/>
      <c r="AD352" s="646">
        <f t="shared" ref="AD352:AM352" si="281">$H352*SUM(AD353:AD367)</f>
        <v>0</v>
      </c>
      <c r="AE352" s="647">
        <f t="shared" si="281"/>
        <v>0</v>
      </c>
      <c r="AF352" s="648">
        <f t="shared" si="281"/>
        <v>0</v>
      </c>
      <c r="AG352" s="649">
        <f t="shared" si="281"/>
        <v>0</v>
      </c>
      <c r="AH352" s="648">
        <f t="shared" si="281"/>
        <v>0</v>
      </c>
      <c r="AI352" s="646">
        <f t="shared" si="281"/>
        <v>0</v>
      </c>
      <c r="AJ352" s="258"/>
      <c r="AK352" s="653">
        <f t="shared" si="281"/>
        <v>0</v>
      </c>
      <c r="AL352" s="653">
        <f t="shared" si="281"/>
        <v>0</v>
      </c>
      <c r="AM352" s="653">
        <f t="shared" si="281"/>
        <v>0</v>
      </c>
      <c r="AN352" s="227">
        <f>$H352*SUM(AN353:AN367)*(1+Gewinn)*(1+SicherheitAngebot)</f>
        <v>0</v>
      </c>
      <c r="AO352" s="227">
        <f>$H352*SUM(AO353:AO367)*(1+Gewinn)*(1+SicherheitAngebot)</f>
        <v>0</v>
      </c>
      <c r="AP352" s="227">
        <f>$H352*SUM(AP353:AP367)*(1+Gewinn)*(1+SicherheitAngebot)</f>
        <v>0</v>
      </c>
      <c r="AQ352" s="227">
        <f>$H352*SUM(AQ353:AQ367)*(1+Gewinn)*(1+SicherheitAngebot)</f>
        <v>0</v>
      </c>
      <c r="AR352" s="227">
        <f>$H352*SUM(AR353:AR367)*(1+Gewinn)*(1+SicherheitAngebot)</f>
        <v>0</v>
      </c>
      <c r="AS352" s="262"/>
      <c r="AT352" s="263">
        <f t="shared" ref="AT352:AT384" si="282">((W352+AD352)*$W$7+(X352+AE352)*$X$7+(Y352+Z352+AF352+AG352)*$Z$7+(AA352+AH352)*$AA$7+(AB352+AI352)*$AB$7)*Zuschläge_IBN</f>
        <v>0</v>
      </c>
      <c r="AU352" s="259"/>
      <c r="AV352" s="491">
        <f>AK352*$AK$7+AL352*$AL$7+AM352*$AM$7+SUM(AN352:AR352)+AT352/Zuschläge_IBN+AT352</f>
        <v>0</v>
      </c>
      <c r="AX352" s="685">
        <f>U352+AV352</f>
        <v>0</v>
      </c>
      <c r="AZ352" s="490">
        <f>IF(H352&gt;0,U352/(1+SicherheitAngebot)*(1+Sicherheit),0)</f>
        <v>0</v>
      </c>
      <c r="BB352" s="490">
        <f>IF(H352&gt;0,AV352/(1+SicherheitAngebot)*(1+Sicherheit),0)</f>
        <v>0</v>
      </c>
      <c r="BD352" s="490">
        <f>AZ352+BB352</f>
        <v>0</v>
      </c>
      <c r="BE352" s="105"/>
      <c r="BF352" s="105"/>
      <c r="BG352" s="105"/>
      <c r="BH352" s="105"/>
      <c r="BI352" s="105"/>
      <c r="BJ352" s="105"/>
    </row>
    <row r="353" spans="2:62" ht="20.100000000000001" hidden="1" customHeight="1" outlineLevel="1">
      <c r="B353" s="99"/>
      <c r="C353" s="908"/>
      <c r="D353" s="909"/>
      <c r="E353" s="909"/>
      <c r="F353" s="910"/>
      <c r="G353" s="890"/>
      <c r="H353" s="901"/>
      <c r="I353" s="152"/>
      <c r="J353" s="152"/>
      <c r="K353" s="152"/>
      <c r="L353" s="152"/>
      <c r="M353" s="152"/>
      <c r="N353" s="152"/>
      <c r="O353" s="152"/>
      <c r="P353" s="153"/>
      <c r="Q353" s="153"/>
      <c r="R353" s="156">
        <f t="shared" si="278"/>
        <v>0</v>
      </c>
      <c r="S353" s="156">
        <f t="shared" si="279"/>
        <v>0</v>
      </c>
      <c r="U353" s="157">
        <f>I353*$I$7+J353*$J$7+K353*$K$7+L353*$L$7+M353*$M$7+N353*$N$7+O353*$O$7+R353+S353</f>
        <v>0</v>
      </c>
      <c r="W353" s="152"/>
      <c r="X353" s="152"/>
      <c r="Y353" s="152"/>
      <c r="Z353" s="152"/>
      <c r="AA353" s="152"/>
      <c r="AB353" s="152"/>
      <c r="AC353" s="347"/>
      <c r="AD353" s="152"/>
      <c r="AE353" s="152"/>
      <c r="AF353" s="152"/>
      <c r="AG353" s="152"/>
      <c r="AH353" s="152"/>
      <c r="AI353" s="152"/>
      <c r="AJ353" s="347"/>
      <c r="AK353" s="152"/>
      <c r="AL353" s="152"/>
      <c r="AM353" s="295"/>
      <c r="AN353" s="228"/>
      <c r="AO353" s="228"/>
      <c r="AP353" s="228"/>
      <c r="AQ353" s="228"/>
      <c r="AR353" s="228"/>
      <c r="AS353" s="348"/>
      <c r="AT353" s="264">
        <f t="shared" si="282"/>
        <v>0</v>
      </c>
      <c r="AU353" s="259"/>
      <c r="AV353" s="265">
        <f t="shared" ref="AV353:AV367" si="283">AK353*$AK$7+AL353*$AL$7+AM353*$AM$7+SUM(AN353:AR353)*(1+Gewinn)*(1+SicherheitAngebot)+AT353/Zuschläge_IBN+AT353</f>
        <v>0</v>
      </c>
      <c r="AX353" s="265">
        <f>U353+AV353</f>
        <v>0</v>
      </c>
      <c r="AZ353" s="492">
        <f t="shared" ref="AZ353:AZ367" si="284">U353/(1+SicherheitAngebot)*(1+Sicherheit)</f>
        <v>0</v>
      </c>
      <c r="BB353" s="492">
        <f t="shared" ref="BB353:BB367" si="285">AV353/(1+SicherheitAngebot)*(1+Sicherheit)</f>
        <v>0</v>
      </c>
      <c r="BD353" s="265">
        <f>AZ353+BB353</f>
        <v>0</v>
      </c>
      <c r="BE353" s="105"/>
      <c r="BF353" s="105"/>
      <c r="BG353" s="105"/>
      <c r="BH353" s="105"/>
      <c r="BI353" s="105"/>
      <c r="BJ353" s="105"/>
    </row>
    <row r="354" spans="2:62" ht="20.100000000000001" hidden="1" customHeight="1" outlineLevel="1">
      <c r="B354" s="100"/>
      <c r="C354" s="908"/>
      <c r="D354" s="909"/>
      <c r="E354" s="909"/>
      <c r="F354" s="910"/>
      <c r="G354" s="890"/>
      <c r="H354" s="891"/>
      <c r="I354" s="152"/>
      <c r="J354" s="152"/>
      <c r="K354" s="152"/>
      <c r="L354" s="152"/>
      <c r="M354" s="152"/>
      <c r="N354" s="152"/>
      <c r="O354" s="152"/>
      <c r="P354" s="153"/>
      <c r="Q354" s="153"/>
      <c r="R354" s="156">
        <f t="shared" si="278"/>
        <v>0</v>
      </c>
      <c r="S354" s="156">
        <f t="shared" si="279"/>
        <v>0</v>
      </c>
      <c r="U354" s="157">
        <f t="shared" ref="U354:U367" si="286">I354*$I$7+J354*$J$7+K354*$K$7+L354*$L$7+M354*$M$7+N354*$N$7+O354*$O$7+R354+S354</f>
        <v>0</v>
      </c>
      <c r="W354" s="152"/>
      <c r="X354" s="152"/>
      <c r="Y354" s="152"/>
      <c r="Z354" s="152"/>
      <c r="AA354" s="152"/>
      <c r="AB354" s="152"/>
      <c r="AC354" s="347"/>
      <c r="AD354" s="152"/>
      <c r="AE354" s="152"/>
      <c r="AF354" s="152"/>
      <c r="AG354" s="152"/>
      <c r="AH354" s="152"/>
      <c r="AI354" s="152"/>
      <c r="AJ354" s="347"/>
      <c r="AK354" s="152"/>
      <c r="AL354" s="152"/>
      <c r="AM354" s="295"/>
      <c r="AN354" s="228"/>
      <c r="AO354" s="228"/>
      <c r="AP354" s="228"/>
      <c r="AQ354" s="228"/>
      <c r="AR354" s="228"/>
      <c r="AS354" s="348"/>
      <c r="AT354" s="264">
        <f t="shared" si="282"/>
        <v>0</v>
      </c>
      <c r="AU354" s="259"/>
      <c r="AV354" s="265">
        <f t="shared" si="283"/>
        <v>0</v>
      </c>
      <c r="AX354" s="265">
        <f t="shared" ref="AX354:AX367" si="287">U354+AV354</f>
        <v>0</v>
      </c>
      <c r="AZ354" s="492">
        <f t="shared" si="284"/>
        <v>0</v>
      </c>
      <c r="BB354" s="492">
        <f t="shared" si="285"/>
        <v>0</v>
      </c>
      <c r="BD354" s="265">
        <f t="shared" ref="BD354:BD367" si="288">AZ354+BB354</f>
        <v>0</v>
      </c>
      <c r="BE354" s="105"/>
      <c r="BF354" s="105"/>
      <c r="BG354" s="105"/>
      <c r="BH354" s="105"/>
      <c r="BI354" s="105"/>
      <c r="BJ354" s="105"/>
    </row>
    <row r="355" spans="2:62" ht="20.100000000000001" hidden="1" customHeight="1" outlineLevel="1">
      <c r="B355" s="100"/>
      <c r="C355" s="908"/>
      <c r="D355" s="909"/>
      <c r="E355" s="909"/>
      <c r="F355" s="910"/>
      <c r="G355" s="890"/>
      <c r="H355" s="891"/>
      <c r="I355" s="152"/>
      <c r="J355" s="152"/>
      <c r="K355" s="152"/>
      <c r="L355" s="152"/>
      <c r="M355" s="152"/>
      <c r="N355" s="152"/>
      <c r="O355" s="152"/>
      <c r="P355" s="153"/>
      <c r="Q355" s="153"/>
      <c r="R355" s="156">
        <f t="shared" si="278"/>
        <v>0</v>
      </c>
      <c r="S355" s="156">
        <f t="shared" si="279"/>
        <v>0</v>
      </c>
      <c r="U355" s="157">
        <f t="shared" si="286"/>
        <v>0</v>
      </c>
      <c r="W355" s="152"/>
      <c r="X355" s="152"/>
      <c r="Y355" s="152"/>
      <c r="Z355" s="152"/>
      <c r="AA355" s="152"/>
      <c r="AB355" s="152"/>
      <c r="AC355" s="347"/>
      <c r="AD355" s="152"/>
      <c r="AE355" s="152"/>
      <c r="AF355" s="152"/>
      <c r="AG355" s="152"/>
      <c r="AH355" s="152"/>
      <c r="AI355" s="152"/>
      <c r="AJ355" s="347"/>
      <c r="AK355" s="152"/>
      <c r="AL355" s="152"/>
      <c r="AM355" s="295"/>
      <c r="AN355" s="228"/>
      <c r="AO355" s="228"/>
      <c r="AP355" s="228"/>
      <c r="AQ355" s="228"/>
      <c r="AR355" s="228"/>
      <c r="AS355" s="348"/>
      <c r="AT355" s="264">
        <f t="shared" si="282"/>
        <v>0</v>
      </c>
      <c r="AU355" s="259"/>
      <c r="AV355" s="265">
        <f t="shared" si="283"/>
        <v>0</v>
      </c>
      <c r="AX355" s="265">
        <f t="shared" si="287"/>
        <v>0</v>
      </c>
      <c r="AZ355" s="492">
        <f t="shared" si="284"/>
        <v>0</v>
      </c>
      <c r="BB355" s="492">
        <f t="shared" si="285"/>
        <v>0</v>
      </c>
      <c r="BD355" s="265">
        <f t="shared" si="288"/>
        <v>0</v>
      </c>
      <c r="BE355" s="105"/>
      <c r="BF355" s="105"/>
      <c r="BG355" s="105"/>
      <c r="BH355" s="105"/>
      <c r="BI355" s="105"/>
      <c r="BJ355" s="105"/>
    </row>
    <row r="356" spans="2:62" ht="20.100000000000001" hidden="1" customHeight="1" outlineLevel="1">
      <c r="B356" s="100"/>
      <c r="C356" s="908"/>
      <c r="D356" s="909"/>
      <c r="E356" s="909"/>
      <c r="F356" s="910"/>
      <c r="G356" s="890"/>
      <c r="H356" s="891"/>
      <c r="I356" s="152"/>
      <c r="J356" s="152"/>
      <c r="K356" s="152"/>
      <c r="L356" s="152"/>
      <c r="M356" s="152"/>
      <c r="N356" s="152"/>
      <c r="O356" s="152"/>
      <c r="P356" s="153"/>
      <c r="Q356" s="153"/>
      <c r="R356" s="156">
        <f t="shared" si="278"/>
        <v>0</v>
      </c>
      <c r="S356" s="156">
        <f t="shared" si="279"/>
        <v>0</v>
      </c>
      <c r="U356" s="157">
        <f t="shared" si="286"/>
        <v>0</v>
      </c>
      <c r="W356" s="152"/>
      <c r="X356" s="152"/>
      <c r="Y356" s="152"/>
      <c r="Z356" s="152"/>
      <c r="AA356" s="152"/>
      <c r="AB356" s="152"/>
      <c r="AC356" s="347"/>
      <c r="AD356" s="152"/>
      <c r="AE356" s="152"/>
      <c r="AF356" s="152"/>
      <c r="AG356" s="152"/>
      <c r="AH356" s="152"/>
      <c r="AI356" s="152"/>
      <c r="AJ356" s="347"/>
      <c r="AK356" s="152"/>
      <c r="AL356" s="152"/>
      <c r="AM356" s="295"/>
      <c r="AN356" s="228"/>
      <c r="AO356" s="228"/>
      <c r="AP356" s="228"/>
      <c r="AQ356" s="228"/>
      <c r="AR356" s="228"/>
      <c r="AS356" s="348"/>
      <c r="AT356" s="264">
        <f t="shared" si="282"/>
        <v>0</v>
      </c>
      <c r="AU356" s="259"/>
      <c r="AV356" s="265">
        <f t="shared" si="283"/>
        <v>0</v>
      </c>
      <c r="AX356" s="265">
        <f t="shared" si="287"/>
        <v>0</v>
      </c>
      <c r="AZ356" s="492">
        <f t="shared" si="284"/>
        <v>0</v>
      </c>
      <c r="BB356" s="492">
        <f t="shared" si="285"/>
        <v>0</v>
      </c>
      <c r="BD356" s="265">
        <f t="shared" si="288"/>
        <v>0</v>
      </c>
      <c r="BE356" s="105"/>
      <c r="BF356" s="105"/>
      <c r="BG356" s="105"/>
      <c r="BH356" s="105"/>
      <c r="BI356" s="105"/>
      <c r="BJ356" s="105"/>
    </row>
    <row r="357" spans="2:62" ht="20.100000000000001" hidden="1" customHeight="1" outlineLevel="1">
      <c r="B357" s="100"/>
      <c r="C357" s="908"/>
      <c r="D357" s="909"/>
      <c r="E357" s="909"/>
      <c r="F357" s="910"/>
      <c r="G357" s="890"/>
      <c r="H357" s="891"/>
      <c r="I357" s="152"/>
      <c r="J357" s="152"/>
      <c r="K357" s="152"/>
      <c r="L357" s="152"/>
      <c r="M357" s="152"/>
      <c r="N357" s="152"/>
      <c r="O357" s="152"/>
      <c r="P357" s="153"/>
      <c r="Q357" s="153"/>
      <c r="R357" s="156">
        <f t="shared" si="278"/>
        <v>0</v>
      </c>
      <c r="S357" s="156">
        <f t="shared" si="279"/>
        <v>0</v>
      </c>
      <c r="U357" s="157">
        <f t="shared" si="286"/>
        <v>0</v>
      </c>
      <c r="W357" s="152"/>
      <c r="X357" s="152"/>
      <c r="Y357" s="152"/>
      <c r="Z357" s="152"/>
      <c r="AA357" s="152"/>
      <c r="AB357" s="152"/>
      <c r="AC357" s="347"/>
      <c r="AD357" s="152"/>
      <c r="AE357" s="152"/>
      <c r="AF357" s="152"/>
      <c r="AG357" s="152"/>
      <c r="AH357" s="152"/>
      <c r="AI357" s="152"/>
      <c r="AJ357" s="347"/>
      <c r="AK357" s="152"/>
      <c r="AL357" s="152"/>
      <c r="AM357" s="295"/>
      <c r="AN357" s="228"/>
      <c r="AO357" s="228"/>
      <c r="AP357" s="228"/>
      <c r="AQ357" s="228"/>
      <c r="AR357" s="228"/>
      <c r="AS357" s="348"/>
      <c r="AT357" s="264">
        <f t="shared" si="282"/>
        <v>0</v>
      </c>
      <c r="AU357" s="259"/>
      <c r="AV357" s="265">
        <f t="shared" si="283"/>
        <v>0</v>
      </c>
      <c r="AX357" s="265">
        <f t="shared" si="287"/>
        <v>0</v>
      </c>
      <c r="AZ357" s="492">
        <f t="shared" si="284"/>
        <v>0</v>
      </c>
      <c r="BB357" s="492">
        <f t="shared" si="285"/>
        <v>0</v>
      </c>
      <c r="BD357" s="265">
        <f t="shared" si="288"/>
        <v>0</v>
      </c>
      <c r="BE357" s="105"/>
      <c r="BF357" s="105"/>
      <c r="BG357" s="105"/>
      <c r="BH357" s="105"/>
      <c r="BI357" s="105"/>
      <c r="BJ357" s="105"/>
    </row>
    <row r="358" spans="2:62" ht="20.100000000000001" hidden="1" customHeight="1" outlineLevel="1">
      <c r="B358" s="100"/>
      <c r="C358" s="908"/>
      <c r="D358" s="909"/>
      <c r="E358" s="909"/>
      <c r="F358" s="910"/>
      <c r="G358" s="890"/>
      <c r="H358" s="891"/>
      <c r="I358" s="152"/>
      <c r="J358" s="152"/>
      <c r="K358" s="152"/>
      <c r="L358" s="152"/>
      <c r="M358" s="152"/>
      <c r="N358" s="152"/>
      <c r="O358" s="152"/>
      <c r="P358" s="153"/>
      <c r="Q358" s="153"/>
      <c r="R358" s="156">
        <f t="shared" si="278"/>
        <v>0</v>
      </c>
      <c r="S358" s="156">
        <f t="shared" si="279"/>
        <v>0</v>
      </c>
      <c r="U358" s="157">
        <f t="shared" si="286"/>
        <v>0</v>
      </c>
      <c r="W358" s="152"/>
      <c r="X358" s="152"/>
      <c r="Y358" s="152"/>
      <c r="Z358" s="152"/>
      <c r="AA358" s="152"/>
      <c r="AB358" s="152"/>
      <c r="AC358" s="347"/>
      <c r="AD358" s="152"/>
      <c r="AE358" s="152"/>
      <c r="AF358" s="152"/>
      <c r="AG358" s="152"/>
      <c r="AH358" s="152"/>
      <c r="AI358" s="152"/>
      <c r="AJ358" s="347"/>
      <c r="AK358" s="152"/>
      <c r="AL358" s="152"/>
      <c r="AM358" s="295"/>
      <c r="AN358" s="228"/>
      <c r="AO358" s="228"/>
      <c r="AP358" s="228"/>
      <c r="AQ358" s="228"/>
      <c r="AR358" s="228"/>
      <c r="AS358" s="348"/>
      <c r="AT358" s="264">
        <f t="shared" si="282"/>
        <v>0</v>
      </c>
      <c r="AU358" s="259"/>
      <c r="AV358" s="265">
        <f t="shared" si="283"/>
        <v>0</v>
      </c>
      <c r="AX358" s="265">
        <f t="shared" si="287"/>
        <v>0</v>
      </c>
      <c r="AZ358" s="492">
        <f t="shared" si="284"/>
        <v>0</v>
      </c>
      <c r="BB358" s="492">
        <f t="shared" si="285"/>
        <v>0</v>
      </c>
      <c r="BD358" s="265">
        <f t="shared" si="288"/>
        <v>0</v>
      </c>
      <c r="BE358" s="105"/>
      <c r="BF358" s="105"/>
      <c r="BG358" s="105"/>
      <c r="BH358" s="105"/>
      <c r="BI358" s="105"/>
      <c r="BJ358" s="105"/>
    </row>
    <row r="359" spans="2:62" ht="20.100000000000001" hidden="1" customHeight="1" outlineLevel="1">
      <c r="B359" s="100"/>
      <c r="C359" s="908"/>
      <c r="D359" s="909"/>
      <c r="E359" s="909"/>
      <c r="F359" s="910"/>
      <c r="G359" s="890"/>
      <c r="H359" s="891"/>
      <c r="I359" s="152"/>
      <c r="J359" s="152"/>
      <c r="K359" s="152"/>
      <c r="L359" s="152"/>
      <c r="M359" s="152"/>
      <c r="N359" s="152"/>
      <c r="O359" s="152"/>
      <c r="P359" s="153"/>
      <c r="Q359" s="153"/>
      <c r="R359" s="156">
        <f t="shared" si="278"/>
        <v>0</v>
      </c>
      <c r="S359" s="156">
        <f t="shared" si="279"/>
        <v>0</v>
      </c>
      <c r="U359" s="157">
        <f t="shared" si="286"/>
        <v>0</v>
      </c>
      <c r="W359" s="152"/>
      <c r="X359" s="152"/>
      <c r="Y359" s="152"/>
      <c r="Z359" s="152"/>
      <c r="AA359" s="152"/>
      <c r="AB359" s="152"/>
      <c r="AC359" s="347"/>
      <c r="AD359" s="152"/>
      <c r="AE359" s="152"/>
      <c r="AF359" s="152"/>
      <c r="AG359" s="152"/>
      <c r="AH359" s="152"/>
      <c r="AI359" s="152"/>
      <c r="AJ359" s="347"/>
      <c r="AK359" s="152"/>
      <c r="AL359" s="152"/>
      <c r="AM359" s="295"/>
      <c r="AN359" s="228"/>
      <c r="AO359" s="228"/>
      <c r="AP359" s="228"/>
      <c r="AQ359" s="228"/>
      <c r="AR359" s="228"/>
      <c r="AS359" s="348"/>
      <c r="AT359" s="264">
        <f t="shared" si="282"/>
        <v>0</v>
      </c>
      <c r="AU359" s="259"/>
      <c r="AV359" s="265">
        <f t="shared" si="283"/>
        <v>0</v>
      </c>
      <c r="AX359" s="265">
        <f t="shared" si="287"/>
        <v>0</v>
      </c>
      <c r="AZ359" s="492">
        <f t="shared" si="284"/>
        <v>0</v>
      </c>
      <c r="BB359" s="492">
        <f t="shared" si="285"/>
        <v>0</v>
      </c>
      <c r="BD359" s="265">
        <f t="shared" si="288"/>
        <v>0</v>
      </c>
      <c r="BE359" s="105"/>
      <c r="BF359" s="105"/>
      <c r="BG359" s="105"/>
      <c r="BH359" s="105"/>
      <c r="BI359" s="105"/>
      <c r="BJ359" s="105"/>
    </row>
    <row r="360" spans="2:62" ht="20.100000000000001" hidden="1" customHeight="1" outlineLevel="1">
      <c r="B360" s="100"/>
      <c r="C360" s="908"/>
      <c r="D360" s="909"/>
      <c r="E360" s="909"/>
      <c r="F360" s="910"/>
      <c r="G360" s="890"/>
      <c r="H360" s="891"/>
      <c r="I360" s="152"/>
      <c r="J360" s="152"/>
      <c r="K360" s="152"/>
      <c r="L360" s="152"/>
      <c r="M360" s="152"/>
      <c r="N360" s="152"/>
      <c r="O360" s="152"/>
      <c r="P360" s="153"/>
      <c r="Q360" s="153"/>
      <c r="R360" s="156">
        <f t="shared" si="278"/>
        <v>0</v>
      </c>
      <c r="S360" s="156">
        <f t="shared" si="279"/>
        <v>0</v>
      </c>
      <c r="U360" s="157">
        <f t="shared" si="286"/>
        <v>0</v>
      </c>
      <c r="W360" s="152"/>
      <c r="X360" s="152"/>
      <c r="Y360" s="152"/>
      <c r="Z360" s="152"/>
      <c r="AA360" s="152"/>
      <c r="AB360" s="152"/>
      <c r="AC360" s="347"/>
      <c r="AD360" s="152"/>
      <c r="AE360" s="152"/>
      <c r="AF360" s="152"/>
      <c r="AG360" s="152"/>
      <c r="AH360" s="152"/>
      <c r="AI360" s="152"/>
      <c r="AJ360" s="347"/>
      <c r="AK360" s="152"/>
      <c r="AL360" s="152"/>
      <c r="AM360" s="295"/>
      <c r="AN360" s="228"/>
      <c r="AO360" s="228"/>
      <c r="AP360" s="228"/>
      <c r="AQ360" s="228"/>
      <c r="AR360" s="228"/>
      <c r="AS360" s="348"/>
      <c r="AT360" s="264">
        <f t="shared" si="282"/>
        <v>0</v>
      </c>
      <c r="AU360" s="259"/>
      <c r="AV360" s="265">
        <f t="shared" si="283"/>
        <v>0</v>
      </c>
      <c r="AX360" s="265">
        <f t="shared" si="287"/>
        <v>0</v>
      </c>
      <c r="AZ360" s="492">
        <f t="shared" si="284"/>
        <v>0</v>
      </c>
      <c r="BB360" s="492">
        <f t="shared" si="285"/>
        <v>0</v>
      </c>
      <c r="BD360" s="265">
        <f t="shared" si="288"/>
        <v>0</v>
      </c>
      <c r="BE360" s="105"/>
      <c r="BF360" s="105"/>
      <c r="BG360" s="105"/>
      <c r="BH360" s="105"/>
      <c r="BI360" s="105"/>
      <c r="BJ360" s="105"/>
    </row>
    <row r="361" spans="2:62" ht="20.100000000000001" hidden="1" customHeight="1" outlineLevel="1">
      <c r="B361" s="100"/>
      <c r="C361" s="908"/>
      <c r="D361" s="909"/>
      <c r="E361" s="909"/>
      <c r="F361" s="910"/>
      <c r="G361" s="890"/>
      <c r="H361" s="891"/>
      <c r="I361" s="152"/>
      <c r="J361" s="152"/>
      <c r="K361" s="152"/>
      <c r="L361" s="152"/>
      <c r="M361" s="152"/>
      <c r="N361" s="152"/>
      <c r="O361" s="152"/>
      <c r="P361" s="153"/>
      <c r="Q361" s="153"/>
      <c r="R361" s="156">
        <f t="shared" si="278"/>
        <v>0</v>
      </c>
      <c r="S361" s="156">
        <f t="shared" si="279"/>
        <v>0</v>
      </c>
      <c r="U361" s="157">
        <f t="shared" si="286"/>
        <v>0</v>
      </c>
      <c r="W361" s="152"/>
      <c r="X361" s="152"/>
      <c r="Y361" s="152"/>
      <c r="Z361" s="152"/>
      <c r="AA361" s="152"/>
      <c r="AB361" s="152"/>
      <c r="AC361" s="347"/>
      <c r="AD361" s="152"/>
      <c r="AE361" s="152"/>
      <c r="AF361" s="152"/>
      <c r="AG361" s="152"/>
      <c r="AH361" s="152"/>
      <c r="AI361" s="152"/>
      <c r="AJ361" s="347"/>
      <c r="AK361" s="152"/>
      <c r="AL361" s="152"/>
      <c r="AM361" s="295"/>
      <c r="AN361" s="228"/>
      <c r="AO361" s="228"/>
      <c r="AP361" s="228"/>
      <c r="AQ361" s="228"/>
      <c r="AR361" s="228"/>
      <c r="AS361" s="348"/>
      <c r="AT361" s="264">
        <f t="shared" si="282"/>
        <v>0</v>
      </c>
      <c r="AU361" s="259"/>
      <c r="AV361" s="265">
        <f t="shared" si="283"/>
        <v>0</v>
      </c>
      <c r="AX361" s="265">
        <f t="shared" si="287"/>
        <v>0</v>
      </c>
      <c r="AZ361" s="492">
        <f t="shared" si="284"/>
        <v>0</v>
      </c>
      <c r="BB361" s="492">
        <f t="shared" si="285"/>
        <v>0</v>
      </c>
      <c r="BD361" s="265">
        <f t="shared" si="288"/>
        <v>0</v>
      </c>
      <c r="BE361" s="105"/>
      <c r="BF361" s="105"/>
      <c r="BG361" s="105"/>
      <c r="BH361" s="105"/>
      <c r="BI361" s="105"/>
      <c r="BJ361" s="105"/>
    </row>
    <row r="362" spans="2:62" ht="20.100000000000001" hidden="1" customHeight="1" outlineLevel="1">
      <c r="B362" s="100"/>
      <c r="C362" s="908"/>
      <c r="D362" s="909"/>
      <c r="E362" s="909"/>
      <c r="F362" s="910"/>
      <c r="G362" s="890"/>
      <c r="H362" s="891"/>
      <c r="I362" s="152"/>
      <c r="J362" s="152"/>
      <c r="K362" s="152"/>
      <c r="L362" s="152"/>
      <c r="M362" s="152"/>
      <c r="N362" s="152"/>
      <c r="O362" s="152"/>
      <c r="P362" s="153"/>
      <c r="Q362" s="153"/>
      <c r="R362" s="156">
        <f t="shared" si="278"/>
        <v>0</v>
      </c>
      <c r="S362" s="156">
        <f t="shared" si="279"/>
        <v>0</v>
      </c>
      <c r="U362" s="157">
        <f t="shared" si="286"/>
        <v>0</v>
      </c>
      <c r="W362" s="152"/>
      <c r="X362" s="152"/>
      <c r="Y362" s="152"/>
      <c r="Z362" s="152"/>
      <c r="AA362" s="152"/>
      <c r="AB362" s="152"/>
      <c r="AC362" s="347"/>
      <c r="AD362" s="152"/>
      <c r="AE362" s="152"/>
      <c r="AF362" s="152"/>
      <c r="AG362" s="152"/>
      <c r="AH362" s="152"/>
      <c r="AI362" s="152"/>
      <c r="AJ362" s="347"/>
      <c r="AK362" s="152"/>
      <c r="AL362" s="152"/>
      <c r="AM362" s="295"/>
      <c r="AN362" s="228"/>
      <c r="AO362" s="228"/>
      <c r="AP362" s="228"/>
      <c r="AQ362" s="228"/>
      <c r="AR362" s="228"/>
      <c r="AS362" s="348"/>
      <c r="AT362" s="264">
        <f t="shared" si="282"/>
        <v>0</v>
      </c>
      <c r="AU362" s="259"/>
      <c r="AV362" s="265">
        <f t="shared" si="283"/>
        <v>0</v>
      </c>
      <c r="AX362" s="265">
        <f t="shared" si="287"/>
        <v>0</v>
      </c>
      <c r="AZ362" s="492">
        <f t="shared" si="284"/>
        <v>0</v>
      </c>
      <c r="BB362" s="492">
        <f t="shared" si="285"/>
        <v>0</v>
      </c>
      <c r="BD362" s="265">
        <f t="shared" si="288"/>
        <v>0</v>
      </c>
      <c r="BE362" s="105"/>
      <c r="BF362" s="105"/>
      <c r="BG362" s="105"/>
      <c r="BH362" s="105"/>
      <c r="BI362" s="105"/>
      <c r="BJ362" s="105"/>
    </row>
    <row r="363" spans="2:62" ht="20.100000000000001" hidden="1" customHeight="1" outlineLevel="1">
      <c r="B363" s="100"/>
      <c r="C363" s="908"/>
      <c r="D363" s="909"/>
      <c r="E363" s="909"/>
      <c r="F363" s="910"/>
      <c r="G363" s="890"/>
      <c r="H363" s="891"/>
      <c r="I363" s="152"/>
      <c r="J363" s="152"/>
      <c r="K363" s="152"/>
      <c r="L363" s="152"/>
      <c r="M363" s="152"/>
      <c r="N363" s="152"/>
      <c r="O363" s="152"/>
      <c r="P363" s="153"/>
      <c r="Q363" s="153"/>
      <c r="R363" s="156">
        <f t="shared" si="278"/>
        <v>0</v>
      </c>
      <c r="S363" s="156">
        <f t="shared" si="279"/>
        <v>0</v>
      </c>
      <c r="U363" s="157">
        <f t="shared" si="286"/>
        <v>0</v>
      </c>
      <c r="W363" s="152"/>
      <c r="X363" s="152"/>
      <c r="Y363" s="152"/>
      <c r="Z363" s="152"/>
      <c r="AA363" s="152"/>
      <c r="AB363" s="152"/>
      <c r="AC363" s="347"/>
      <c r="AD363" s="152"/>
      <c r="AE363" s="152"/>
      <c r="AF363" s="152"/>
      <c r="AG363" s="152"/>
      <c r="AH363" s="152"/>
      <c r="AI363" s="152"/>
      <c r="AJ363" s="347"/>
      <c r="AK363" s="152"/>
      <c r="AL363" s="152"/>
      <c r="AM363" s="295"/>
      <c r="AN363" s="228"/>
      <c r="AO363" s="228"/>
      <c r="AP363" s="228"/>
      <c r="AQ363" s="228"/>
      <c r="AR363" s="228"/>
      <c r="AS363" s="348"/>
      <c r="AT363" s="264">
        <f t="shared" si="282"/>
        <v>0</v>
      </c>
      <c r="AU363" s="259"/>
      <c r="AV363" s="265">
        <f t="shared" si="283"/>
        <v>0</v>
      </c>
      <c r="AX363" s="265">
        <f t="shared" si="287"/>
        <v>0</v>
      </c>
      <c r="AZ363" s="492">
        <f t="shared" si="284"/>
        <v>0</v>
      </c>
      <c r="BB363" s="492">
        <f t="shared" si="285"/>
        <v>0</v>
      </c>
      <c r="BD363" s="265">
        <f t="shared" si="288"/>
        <v>0</v>
      </c>
      <c r="BE363" s="105"/>
      <c r="BF363" s="105"/>
      <c r="BG363" s="105"/>
      <c r="BH363" s="105"/>
      <c r="BI363" s="105"/>
      <c r="BJ363" s="105"/>
    </row>
    <row r="364" spans="2:62" ht="20.100000000000001" hidden="1" customHeight="1" outlineLevel="1">
      <c r="B364" s="100"/>
      <c r="C364" s="908"/>
      <c r="D364" s="909"/>
      <c r="E364" s="909"/>
      <c r="F364" s="910"/>
      <c r="G364" s="890"/>
      <c r="H364" s="891"/>
      <c r="I364" s="152"/>
      <c r="J364" s="152"/>
      <c r="K364" s="152"/>
      <c r="L364" s="152"/>
      <c r="M364" s="152"/>
      <c r="N364" s="152"/>
      <c r="O364" s="152"/>
      <c r="P364" s="153"/>
      <c r="Q364" s="153"/>
      <c r="R364" s="156">
        <f t="shared" si="278"/>
        <v>0</v>
      </c>
      <c r="S364" s="156">
        <f t="shared" si="279"/>
        <v>0</v>
      </c>
      <c r="U364" s="157">
        <f t="shared" si="286"/>
        <v>0</v>
      </c>
      <c r="W364" s="152"/>
      <c r="X364" s="152"/>
      <c r="Y364" s="152"/>
      <c r="Z364" s="152"/>
      <c r="AA364" s="152"/>
      <c r="AB364" s="152"/>
      <c r="AC364" s="347"/>
      <c r="AD364" s="152"/>
      <c r="AE364" s="152"/>
      <c r="AF364" s="152"/>
      <c r="AG364" s="152"/>
      <c r="AH364" s="152"/>
      <c r="AI364" s="152"/>
      <c r="AJ364" s="347"/>
      <c r="AK364" s="152"/>
      <c r="AL364" s="152"/>
      <c r="AM364" s="295"/>
      <c r="AN364" s="228"/>
      <c r="AO364" s="228"/>
      <c r="AP364" s="228"/>
      <c r="AQ364" s="228"/>
      <c r="AR364" s="228"/>
      <c r="AS364" s="348"/>
      <c r="AT364" s="264">
        <f t="shared" si="282"/>
        <v>0</v>
      </c>
      <c r="AU364" s="259"/>
      <c r="AV364" s="265">
        <f t="shared" si="283"/>
        <v>0</v>
      </c>
      <c r="AX364" s="265">
        <f t="shared" si="287"/>
        <v>0</v>
      </c>
      <c r="AZ364" s="492">
        <f t="shared" si="284"/>
        <v>0</v>
      </c>
      <c r="BB364" s="492">
        <f t="shared" si="285"/>
        <v>0</v>
      </c>
      <c r="BD364" s="265">
        <f t="shared" si="288"/>
        <v>0</v>
      </c>
      <c r="BE364" s="105"/>
      <c r="BF364" s="105"/>
      <c r="BG364" s="105"/>
      <c r="BH364" s="105"/>
      <c r="BI364" s="105"/>
      <c r="BJ364" s="105"/>
    </row>
    <row r="365" spans="2:62" ht="20.100000000000001" hidden="1" customHeight="1" outlineLevel="1">
      <c r="B365" s="100"/>
      <c r="C365" s="908"/>
      <c r="D365" s="909"/>
      <c r="E365" s="909"/>
      <c r="F365" s="910"/>
      <c r="G365" s="890"/>
      <c r="H365" s="891"/>
      <c r="I365" s="152"/>
      <c r="J365" s="152"/>
      <c r="K365" s="152"/>
      <c r="L365" s="152"/>
      <c r="M365" s="152"/>
      <c r="N365" s="152"/>
      <c r="O365" s="152"/>
      <c r="P365" s="153"/>
      <c r="Q365" s="153"/>
      <c r="R365" s="156">
        <f t="shared" si="278"/>
        <v>0</v>
      </c>
      <c r="S365" s="156">
        <f t="shared" si="279"/>
        <v>0</v>
      </c>
      <c r="U365" s="157">
        <f t="shared" si="286"/>
        <v>0</v>
      </c>
      <c r="W365" s="152"/>
      <c r="X365" s="152"/>
      <c r="Y365" s="152"/>
      <c r="Z365" s="152"/>
      <c r="AA365" s="152"/>
      <c r="AB365" s="152"/>
      <c r="AC365" s="347"/>
      <c r="AD365" s="152"/>
      <c r="AE365" s="152"/>
      <c r="AF365" s="152"/>
      <c r="AG365" s="152"/>
      <c r="AH365" s="152"/>
      <c r="AI365" s="152"/>
      <c r="AJ365" s="347"/>
      <c r="AK365" s="152"/>
      <c r="AL365" s="152"/>
      <c r="AM365" s="295"/>
      <c r="AN365" s="228"/>
      <c r="AO365" s="228"/>
      <c r="AP365" s="228"/>
      <c r="AQ365" s="228"/>
      <c r="AR365" s="228"/>
      <c r="AS365" s="348"/>
      <c r="AT365" s="264">
        <f t="shared" si="282"/>
        <v>0</v>
      </c>
      <c r="AU365" s="259"/>
      <c r="AV365" s="265">
        <f t="shared" si="283"/>
        <v>0</v>
      </c>
      <c r="AX365" s="265">
        <f t="shared" si="287"/>
        <v>0</v>
      </c>
      <c r="AZ365" s="492">
        <f t="shared" si="284"/>
        <v>0</v>
      </c>
      <c r="BB365" s="492">
        <f t="shared" si="285"/>
        <v>0</v>
      </c>
      <c r="BD365" s="265">
        <f t="shared" si="288"/>
        <v>0</v>
      </c>
      <c r="BE365" s="105"/>
      <c r="BF365" s="105"/>
      <c r="BG365" s="105"/>
      <c r="BH365" s="105"/>
      <c r="BI365" s="105"/>
      <c r="BJ365" s="105"/>
    </row>
    <row r="366" spans="2:62" ht="20.100000000000001" hidden="1" customHeight="1" outlineLevel="1">
      <c r="B366" s="100"/>
      <c r="C366" s="908"/>
      <c r="D366" s="909"/>
      <c r="E366" s="909"/>
      <c r="F366" s="910"/>
      <c r="G366" s="890"/>
      <c r="H366" s="891"/>
      <c r="I366" s="152"/>
      <c r="J366" s="152"/>
      <c r="K366" s="152"/>
      <c r="L366" s="152"/>
      <c r="M366" s="152"/>
      <c r="N366" s="152"/>
      <c r="O366" s="152"/>
      <c r="P366" s="153"/>
      <c r="Q366" s="153"/>
      <c r="R366" s="156">
        <f t="shared" si="278"/>
        <v>0</v>
      </c>
      <c r="S366" s="156">
        <f t="shared" si="279"/>
        <v>0</v>
      </c>
      <c r="U366" s="157">
        <f t="shared" si="286"/>
        <v>0</v>
      </c>
      <c r="W366" s="152"/>
      <c r="X366" s="152"/>
      <c r="Y366" s="152"/>
      <c r="Z366" s="152"/>
      <c r="AA366" s="152"/>
      <c r="AB366" s="152"/>
      <c r="AC366" s="347"/>
      <c r="AD366" s="152"/>
      <c r="AE366" s="152"/>
      <c r="AF366" s="152"/>
      <c r="AG366" s="152"/>
      <c r="AH366" s="152"/>
      <c r="AI366" s="152"/>
      <c r="AJ366" s="347"/>
      <c r="AK366" s="152"/>
      <c r="AL366" s="152"/>
      <c r="AM366" s="295"/>
      <c r="AN366" s="228"/>
      <c r="AO366" s="228"/>
      <c r="AP366" s="228"/>
      <c r="AQ366" s="228"/>
      <c r="AR366" s="228"/>
      <c r="AS366" s="348"/>
      <c r="AT366" s="264">
        <f t="shared" si="282"/>
        <v>0</v>
      </c>
      <c r="AU366" s="259"/>
      <c r="AV366" s="265">
        <f t="shared" si="283"/>
        <v>0</v>
      </c>
      <c r="AX366" s="265">
        <f t="shared" si="287"/>
        <v>0</v>
      </c>
      <c r="AZ366" s="492">
        <f t="shared" si="284"/>
        <v>0</v>
      </c>
      <c r="BB366" s="492">
        <f t="shared" si="285"/>
        <v>0</v>
      </c>
      <c r="BD366" s="265">
        <f t="shared" si="288"/>
        <v>0</v>
      </c>
      <c r="BE366" s="105"/>
      <c r="BF366" s="105"/>
      <c r="BG366" s="105"/>
      <c r="BH366" s="105"/>
      <c r="BI366" s="105"/>
      <c r="BJ366" s="105"/>
    </row>
    <row r="367" spans="2:62" ht="20.100000000000001" hidden="1" customHeight="1" outlineLevel="1">
      <c r="B367" s="100"/>
      <c r="C367" s="908"/>
      <c r="D367" s="909"/>
      <c r="E367" s="909"/>
      <c r="F367" s="910"/>
      <c r="G367" s="890"/>
      <c r="H367" s="891"/>
      <c r="I367" s="152"/>
      <c r="J367" s="152"/>
      <c r="K367" s="152"/>
      <c r="L367" s="152"/>
      <c r="M367" s="152"/>
      <c r="N367" s="152"/>
      <c r="O367" s="152"/>
      <c r="P367" s="153"/>
      <c r="Q367" s="153"/>
      <c r="R367" s="156">
        <f t="shared" si="278"/>
        <v>0</v>
      </c>
      <c r="S367" s="156">
        <f t="shared" si="279"/>
        <v>0</v>
      </c>
      <c r="U367" s="157">
        <f t="shared" si="286"/>
        <v>0</v>
      </c>
      <c r="W367" s="152"/>
      <c r="X367" s="152"/>
      <c r="Y367" s="152"/>
      <c r="Z367" s="152"/>
      <c r="AA367" s="152"/>
      <c r="AB367" s="152"/>
      <c r="AC367" s="347"/>
      <c r="AD367" s="152"/>
      <c r="AE367" s="152"/>
      <c r="AF367" s="152"/>
      <c r="AG367" s="152"/>
      <c r="AH367" s="152"/>
      <c r="AI367" s="152"/>
      <c r="AJ367" s="347"/>
      <c r="AK367" s="152"/>
      <c r="AL367" s="152"/>
      <c r="AM367" s="295"/>
      <c r="AN367" s="228"/>
      <c r="AO367" s="228"/>
      <c r="AP367" s="228"/>
      <c r="AQ367" s="228"/>
      <c r="AR367" s="228"/>
      <c r="AS367" s="348"/>
      <c r="AT367" s="264">
        <f t="shared" si="282"/>
        <v>0</v>
      </c>
      <c r="AU367" s="259"/>
      <c r="AV367" s="265">
        <f t="shared" si="283"/>
        <v>0</v>
      </c>
      <c r="AX367" s="265">
        <f t="shared" si="287"/>
        <v>0</v>
      </c>
      <c r="AZ367" s="492">
        <f t="shared" si="284"/>
        <v>0</v>
      </c>
      <c r="BB367" s="492">
        <f t="shared" si="285"/>
        <v>0</v>
      </c>
      <c r="BD367" s="265">
        <f t="shared" si="288"/>
        <v>0</v>
      </c>
      <c r="BE367" s="105"/>
      <c r="BF367" s="105"/>
      <c r="BG367" s="105"/>
      <c r="BH367" s="105"/>
      <c r="BI367" s="105"/>
      <c r="BJ367" s="105"/>
    </row>
    <row r="368" spans="2:62" ht="9.9499999999999993" hidden="1" customHeight="1" outlineLevel="1">
      <c r="B368" s="101"/>
      <c r="C368" s="208"/>
      <c r="D368" s="208"/>
      <c r="E368" s="208"/>
      <c r="F368" s="208"/>
      <c r="G368" s="237"/>
      <c r="H368" s="207"/>
      <c r="I368" s="257"/>
      <c r="J368" s="257"/>
      <c r="K368" s="257"/>
      <c r="L368" s="257"/>
      <c r="M368" s="257"/>
      <c r="N368" s="257"/>
      <c r="O368" s="257"/>
      <c r="P368" s="256"/>
      <c r="Q368" s="102"/>
      <c r="R368" s="102"/>
      <c r="S368" s="102"/>
      <c r="U368" s="98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Z368" s="493"/>
      <c r="BE368" s="105"/>
      <c r="BF368" s="105"/>
      <c r="BG368" s="105"/>
      <c r="BH368" s="105"/>
      <c r="BI368" s="105"/>
      <c r="BJ368" s="105"/>
    </row>
    <row r="369" spans="2:62" ht="20.100000000000001" customHeight="1" collapsed="1">
      <c r="B369" s="8">
        <f>B352+1</f>
        <v>22</v>
      </c>
      <c r="C369" s="916"/>
      <c r="D369" s="917"/>
      <c r="E369" s="917"/>
      <c r="F369" s="918"/>
      <c r="G369" s="429"/>
      <c r="H369" s="206">
        <v>1</v>
      </c>
      <c r="I369" s="642">
        <f t="shared" ref="I369" si="289">$H369*SUM(I370:I384)</f>
        <v>0</v>
      </c>
      <c r="J369" s="643">
        <f t="shared" ref="J369:O369" si="290">$H369*SUM(J370:J384)</f>
        <v>0</v>
      </c>
      <c r="K369" s="644">
        <f t="shared" si="290"/>
        <v>0</v>
      </c>
      <c r="L369" s="645">
        <f t="shared" si="290"/>
        <v>0</v>
      </c>
      <c r="M369" s="645">
        <f t="shared" si="290"/>
        <v>0</v>
      </c>
      <c r="N369" s="644">
        <f t="shared" si="290"/>
        <v>0</v>
      </c>
      <c r="O369" s="642">
        <f t="shared" si="290"/>
        <v>0</v>
      </c>
      <c r="P369" s="209">
        <f t="shared" ref="P369:Q369" si="291">$H369*SUM(P370:P384)</f>
        <v>0</v>
      </c>
      <c r="Q369" s="210">
        <f t="shared" si="291"/>
        <v>0</v>
      </c>
      <c r="R369" s="136">
        <f t="shared" ref="R369:R384" si="292">P369*(1+Gewinn)*(1+SicherheitAngebot)</f>
        <v>0</v>
      </c>
      <c r="S369" s="137">
        <f t="shared" ref="S369:S384" si="293">Q369*(1+MGKZ)*(1+Gewinn)*(1+SicherheitAngebot)</f>
        <v>0</v>
      </c>
      <c r="U369" s="10">
        <f>I369*$I$7+J369*$J$7+K369*$K$7+L369*$L$7+M369*$M$7+N369*$N$7+O369*$O$7+R369+S369</f>
        <v>0</v>
      </c>
      <c r="W369" s="646">
        <f t="shared" ref="W369:AB369" si="294">$H369*SUM(W370:W384)</f>
        <v>0</v>
      </c>
      <c r="X369" s="647">
        <f t="shared" si="294"/>
        <v>0</v>
      </c>
      <c r="Y369" s="648">
        <f t="shared" si="294"/>
        <v>0</v>
      </c>
      <c r="Z369" s="649">
        <f t="shared" si="294"/>
        <v>0</v>
      </c>
      <c r="AA369" s="648">
        <f t="shared" si="294"/>
        <v>0</v>
      </c>
      <c r="AB369" s="646">
        <f t="shared" si="294"/>
        <v>0</v>
      </c>
      <c r="AC369" s="258"/>
      <c r="AD369" s="646">
        <f t="shared" ref="AD369:AM369" si="295">$H369*SUM(AD370:AD384)</f>
        <v>0</v>
      </c>
      <c r="AE369" s="647">
        <f t="shared" si="295"/>
        <v>0</v>
      </c>
      <c r="AF369" s="648">
        <f t="shared" si="295"/>
        <v>0</v>
      </c>
      <c r="AG369" s="649">
        <f t="shared" si="295"/>
        <v>0</v>
      </c>
      <c r="AH369" s="648">
        <f t="shared" si="295"/>
        <v>0</v>
      </c>
      <c r="AI369" s="646">
        <f t="shared" si="295"/>
        <v>0</v>
      </c>
      <c r="AJ369" s="258"/>
      <c r="AK369" s="653">
        <f t="shared" si="295"/>
        <v>0</v>
      </c>
      <c r="AL369" s="653">
        <f t="shared" si="295"/>
        <v>0</v>
      </c>
      <c r="AM369" s="653">
        <f t="shared" si="295"/>
        <v>0</v>
      </c>
      <c r="AN369" s="227">
        <f>$H369*SUM(AN370:AN384)*(1+Gewinn)*(1+SicherheitAngebot)</f>
        <v>0</v>
      </c>
      <c r="AO369" s="227">
        <f>$H369*SUM(AO370:AO384)*(1+Gewinn)*(1+SicherheitAngebot)</f>
        <v>0</v>
      </c>
      <c r="AP369" s="227">
        <f>$H369*SUM(AP370:AP384)*(1+Gewinn)*(1+SicherheitAngebot)</f>
        <v>0</v>
      </c>
      <c r="AQ369" s="227">
        <f>$H369*SUM(AQ370:AQ384)*(1+Gewinn)*(1+SicherheitAngebot)</f>
        <v>0</v>
      </c>
      <c r="AR369" s="227">
        <f>$H369*SUM(AR370:AR384)*(1+Gewinn)*(1+SicherheitAngebot)</f>
        <v>0</v>
      </c>
      <c r="AS369" s="262"/>
      <c r="AT369" s="263">
        <f t="shared" si="282"/>
        <v>0</v>
      </c>
      <c r="AU369" s="259"/>
      <c r="AV369" s="491">
        <f>AK369*$AK$7+AL369*$AL$7+AM369*$AM$7+SUM(AN369:AR369)+AT369/Zuschläge_IBN+AT369</f>
        <v>0</v>
      </c>
      <c r="AX369" s="685">
        <f>U369+AV369</f>
        <v>0</v>
      </c>
      <c r="AZ369" s="490">
        <f>IF(H369&gt;0,U369/(1+SicherheitAngebot)*(1+Sicherheit),0)</f>
        <v>0</v>
      </c>
      <c r="BB369" s="490">
        <f>IF(H369&gt;0,AV369/(1+SicherheitAngebot)*(1+Sicherheit),0)</f>
        <v>0</v>
      </c>
      <c r="BD369" s="490">
        <f>AZ369+BB369</f>
        <v>0</v>
      </c>
      <c r="BE369" s="105"/>
      <c r="BF369" s="105"/>
      <c r="BG369" s="105"/>
      <c r="BH369" s="105"/>
      <c r="BI369" s="105"/>
      <c r="BJ369" s="105"/>
    </row>
    <row r="370" spans="2:62" ht="20.100000000000001" hidden="1" customHeight="1" outlineLevel="1">
      <c r="B370" s="99"/>
      <c r="C370" s="908"/>
      <c r="D370" s="909"/>
      <c r="E370" s="909"/>
      <c r="F370" s="910"/>
      <c r="G370" s="890"/>
      <c r="H370" s="901"/>
      <c r="I370" s="152"/>
      <c r="J370" s="152"/>
      <c r="K370" s="152"/>
      <c r="L370" s="152"/>
      <c r="M370" s="152"/>
      <c r="N370" s="152"/>
      <c r="O370" s="152"/>
      <c r="P370" s="153"/>
      <c r="Q370" s="153"/>
      <c r="R370" s="156">
        <f t="shared" si="292"/>
        <v>0</v>
      </c>
      <c r="S370" s="156">
        <f t="shared" si="293"/>
        <v>0</v>
      </c>
      <c r="U370" s="157">
        <f>I370*$I$7+J370*$J$7+K370*$K$7+L370*$L$7+M370*$M$7+N370*$N$7+O370*$O$7+R370+S370</f>
        <v>0</v>
      </c>
      <c r="W370" s="152"/>
      <c r="X370" s="152"/>
      <c r="Y370" s="152"/>
      <c r="Z370" s="152"/>
      <c r="AA370" s="152"/>
      <c r="AB370" s="152"/>
      <c r="AC370" s="347"/>
      <c r="AD370" s="152"/>
      <c r="AE370" s="152"/>
      <c r="AF370" s="152"/>
      <c r="AG370" s="152"/>
      <c r="AH370" s="152"/>
      <c r="AI370" s="152"/>
      <c r="AJ370" s="347"/>
      <c r="AK370" s="152"/>
      <c r="AL370" s="152"/>
      <c r="AM370" s="295"/>
      <c r="AN370" s="228"/>
      <c r="AO370" s="228"/>
      <c r="AP370" s="228"/>
      <c r="AQ370" s="228"/>
      <c r="AR370" s="228"/>
      <c r="AS370" s="348"/>
      <c r="AT370" s="264">
        <f t="shared" si="282"/>
        <v>0</v>
      </c>
      <c r="AU370" s="259"/>
      <c r="AV370" s="265">
        <f t="shared" ref="AV370:AV384" si="296">AK370*$AK$7+AL370*$AL$7+AM370*$AM$7+SUM(AN370:AR370)*(1+Gewinn)*(1+SicherheitAngebot)+AT370/Zuschläge_IBN+AT370</f>
        <v>0</v>
      </c>
      <c r="AX370" s="265">
        <f>U370+AV370</f>
        <v>0</v>
      </c>
      <c r="AZ370" s="492">
        <f t="shared" ref="AZ370:AZ384" si="297">U370/(1+SicherheitAngebot)*(1+Sicherheit)</f>
        <v>0</v>
      </c>
      <c r="BB370" s="492">
        <f t="shared" ref="BB370:BB384" si="298">AV370/(1+SicherheitAngebot)*(1+Sicherheit)</f>
        <v>0</v>
      </c>
      <c r="BD370" s="265">
        <f>AZ370+BB370</f>
        <v>0</v>
      </c>
      <c r="BE370" s="105"/>
      <c r="BF370" s="105"/>
      <c r="BG370" s="105"/>
      <c r="BH370" s="105"/>
      <c r="BI370" s="105"/>
      <c r="BJ370" s="105"/>
    </row>
    <row r="371" spans="2:62" ht="20.100000000000001" hidden="1" customHeight="1" outlineLevel="1">
      <c r="B371" s="100"/>
      <c r="C371" s="908"/>
      <c r="D371" s="909"/>
      <c r="E371" s="909"/>
      <c r="F371" s="910"/>
      <c r="G371" s="890"/>
      <c r="H371" s="891"/>
      <c r="I371" s="152"/>
      <c r="J371" s="152"/>
      <c r="K371" s="152"/>
      <c r="L371" s="152"/>
      <c r="M371" s="152"/>
      <c r="N371" s="152"/>
      <c r="O371" s="152"/>
      <c r="P371" s="153"/>
      <c r="Q371" s="153"/>
      <c r="R371" s="156">
        <f t="shared" si="292"/>
        <v>0</v>
      </c>
      <c r="S371" s="156">
        <f t="shared" si="293"/>
        <v>0</v>
      </c>
      <c r="U371" s="157">
        <f t="shared" ref="U371:U384" si="299">I371*$I$7+J371*$J$7+K371*$K$7+L371*$L$7+M371*$M$7+N371*$N$7+O371*$O$7+R371+S371</f>
        <v>0</v>
      </c>
      <c r="W371" s="152"/>
      <c r="X371" s="152"/>
      <c r="Y371" s="152"/>
      <c r="Z371" s="152"/>
      <c r="AA371" s="152"/>
      <c r="AB371" s="152"/>
      <c r="AC371" s="347"/>
      <c r="AD371" s="152"/>
      <c r="AE371" s="152"/>
      <c r="AF371" s="152"/>
      <c r="AG371" s="152"/>
      <c r="AH371" s="152"/>
      <c r="AI371" s="152"/>
      <c r="AJ371" s="347"/>
      <c r="AK371" s="152"/>
      <c r="AL371" s="152"/>
      <c r="AM371" s="295"/>
      <c r="AN371" s="228"/>
      <c r="AO371" s="228"/>
      <c r="AP371" s="228"/>
      <c r="AQ371" s="228"/>
      <c r="AR371" s="228"/>
      <c r="AS371" s="348"/>
      <c r="AT371" s="264">
        <f t="shared" si="282"/>
        <v>0</v>
      </c>
      <c r="AU371" s="259"/>
      <c r="AV371" s="265">
        <f t="shared" si="296"/>
        <v>0</v>
      </c>
      <c r="AX371" s="265">
        <f t="shared" ref="AX371:AX384" si="300">U371+AV371</f>
        <v>0</v>
      </c>
      <c r="AZ371" s="492">
        <f t="shared" si="297"/>
        <v>0</v>
      </c>
      <c r="BB371" s="492">
        <f t="shared" si="298"/>
        <v>0</v>
      </c>
      <c r="BD371" s="265">
        <f t="shared" ref="BD371:BD384" si="301">AZ371+BB371</f>
        <v>0</v>
      </c>
      <c r="BE371" s="105"/>
      <c r="BF371" s="105"/>
      <c r="BG371" s="105"/>
      <c r="BH371" s="105"/>
      <c r="BI371" s="105"/>
      <c r="BJ371" s="105"/>
    </row>
    <row r="372" spans="2:62" ht="20.100000000000001" hidden="1" customHeight="1" outlineLevel="1">
      <c r="B372" s="100"/>
      <c r="C372" s="908"/>
      <c r="D372" s="909"/>
      <c r="E372" s="909"/>
      <c r="F372" s="910"/>
      <c r="G372" s="890"/>
      <c r="H372" s="891"/>
      <c r="I372" s="152"/>
      <c r="J372" s="152"/>
      <c r="K372" s="152"/>
      <c r="L372" s="152"/>
      <c r="M372" s="152"/>
      <c r="N372" s="152"/>
      <c r="O372" s="152"/>
      <c r="P372" s="153"/>
      <c r="Q372" s="153"/>
      <c r="R372" s="156">
        <f t="shared" si="292"/>
        <v>0</v>
      </c>
      <c r="S372" s="156">
        <f t="shared" si="293"/>
        <v>0</v>
      </c>
      <c r="U372" s="157">
        <f t="shared" si="299"/>
        <v>0</v>
      </c>
      <c r="W372" s="152"/>
      <c r="X372" s="152"/>
      <c r="Y372" s="152"/>
      <c r="Z372" s="152"/>
      <c r="AA372" s="152"/>
      <c r="AB372" s="152"/>
      <c r="AC372" s="347"/>
      <c r="AD372" s="152"/>
      <c r="AE372" s="152"/>
      <c r="AF372" s="152"/>
      <c r="AG372" s="152"/>
      <c r="AH372" s="152"/>
      <c r="AI372" s="152"/>
      <c r="AJ372" s="347"/>
      <c r="AK372" s="152"/>
      <c r="AL372" s="152"/>
      <c r="AM372" s="295"/>
      <c r="AN372" s="228"/>
      <c r="AO372" s="228"/>
      <c r="AP372" s="228"/>
      <c r="AQ372" s="228"/>
      <c r="AR372" s="228"/>
      <c r="AS372" s="348"/>
      <c r="AT372" s="264">
        <f t="shared" si="282"/>
        <v>0</v>
      </c>
      <c r="AU372" s="259"/>
      <c r="AV372" s="265">
        <f t="shared" si="296"/>
        <v>0</v>
      </c>
      <c r="AX372" s="265">
        <f t="shared" si="300"/>
        <v>0</v>
      </c>
      <c r="AZ372" s="492">
        <f t="shared" si="297"/>
        <v>0</v>
      </c>
      <c r="BB372" s="492">
        <f t="shared" si="298"/>
        <v>0</v>
      </c>
      <c r="BD372" s="265">
        <f t="shared" si="301"/>
        <v>0</v>
      </c>
      <c r="BE372" s="105"/>
      <c r="BF372" s="105"/>
      <c r="BG372" s="105"/>
      <c r="BH372" s="105"/>
      <c r="BI372" s="105"/>
      <c r="BJ372" s="105"/>
    </row>
    <row r="373" spans="2:62" ht="20.100000000000001" hidden="1" customHeight="1" outlineLevel="1">
      <c r="B373" s="100"/>
      <c r="C373" s="908"/>
      <c r="D373" s="909"/>
      <c r="E373" s="909"/>
      <c r="F373" s="910"/>
      <c r="G373" s="890"/>
      <c r="H373" s="891"/>
      <c r="I373" s="152"/>
      <c r="J373" s="152"/>
      <c r="K373" s="152"/>
      <c r="L373" s="152"/>
      <c r="M373" s="152"/>
      <c r="N373" s="152"/>
      <c r="O373" s="152"/>
      <c r="P373" s="153"/>
      <c r="Q373" s="153"/>
      <c r="R373" s="156">
        <f t="shared" si="292"/>
        <v>0</v>
      </c>
      <c r="S373" s="156">
        <f t="shared" si="293"/>
        <v>0</v>
      </c>
      <c r="U373" s="157">
        <f t="shared" si="299"/>
        <v>0</v>
      </c>
      <c r="W373" s="152"/>
      <c r="X373" s="152"/>
      <c r="Y373" s="152"/>
      <c r="Z373" s="152"/>
      <c r="AA373" s="152"/>
      <c r="AB373" s="152"/>
      <c r="AC373" s="347"/>
      <c r="AD373" s="152"/>
      <c r="AE373" s="152"/>
      <c r="AF373" s="152"/>
      <c r="AG373" s="152"/>
      <c r="AH373" s="152"/>
      <c r="AI373" s="152"/>
      <c r="AJ373" s="347"/>
      <c r="AK373" s="152"/>
      <c r="AL373" s="152"/>
      <c r="AM373" s="295"/>
      <c r="AN373" s="228"/>
      <c r="AO373" s="228"/>
      <c r="AP373" s="228"/>
      <c r="AQ373" s="228"/>
      <c r="AR373" s="228"/>
      <c r="AS373" s="348"/>
      <c r="AT373" s="264">
        <f t="shared" si="282"/>
        <v>0</v>
      </c>
      <c r="AU373" s="259"/>
      <c r="AV373" s="265">
        <f t="shared" si="296"/>
        <v>0</v>
      </c>
      <c r="AX373" s="265">
        <f t="shared" si="300"/>
        <v>0</v>
      </c>
      <c r="AZ373" s="492">
        <f t="shared" si="297"/>
        <v>0</v>
      </c>
      <c r="BB373" s="492">
        <f t="shared" si="298"/>
        <v>0</v>
      </c>
      <c r="BD373" s="265">
        <f t="shared" si="301"/>
        <v>0</v>
      </c>
      <c r="BE373" s="105"/>
      <c r="BF373" s="105"/>
      <c r="BG373" s="105"/>
      <c r="BH373" s="105"/>
      <c r="BI373" s="105"/>
      <c r="BJ373" s="105"/>
    </row>
    <row r="374" spans="2:62" ht="20.100000000000001" hidden="1" customHeight="1" outlineLevel="1">
      <c r="B374" s="100"/>
      <c r="C374" s="908"/>
      <c r="D374" s="909"/>
      <c r="E374" s="909"/>
      <c r="F374" s="910"/>
      <c r="G374" s="890"/>
      <c r="H374" s="891"/>
      <c r="I374" s="152"/>
      <c r="J374" s="152"/>
      <c r="K374" s="152"/>
      <c r="L374" s="152"/>
      <c r="M374" s="152"/>
      <c r="N374" s="152"/>
      <c r="O374" s="152"/>
      <c r="P374" s="153"/>
      <c r="Q374" s="153"/>
      <c r="R374" s="156">
        <f t="shared" si="292"/>
        <v>0</v>
      </c>
      <c r="S374" s="156">
        <f t="shared" si="293"/>
        <v>0</v>
      </c>
      <c r="U374" s="157">
        <f t="shared" si="299"/>
        <v>0</v>
      </c>
      <c r="W374" s="152"/>
      <c r="X374" s="152"/>
      <c r="Y374" s="152"/>
      <c r="Z374" s="152"/>
      <c r="AA374" s="152"/>
      <c r="AB374" s="152"/>
      <c r="AC374" s="347"/>
      <c r="AD374" s="152"/>
      <c r="AE374" s="152"/>
      <c r="AF374" s="152"/>
      <c r="AG374" s="152"/>
      <c r="AH374" s="152"/>
      <c r="AI374" s="152"/>
      <c r="AJ374" s="347"/>
      <c r="AK374" s="152"/>
      <c r="AL374" s="152"/>
      <c r="AM374" s="295"/>
      <c r="AN374" s="228"/>
      <c r="AO374" s="228"/>
      <c r="AP374" s="228"/>
      <c r="AQ374" s="228"/>
      <c r="AR374" s="228"/>
      <c r="AS374" s="348"/>
      <c r="AT374" s="264">
        <f t="shared" si="282"/>
        <v>0</v>
      </c>
      <c r="AU374" s="259"/>
      <c r="AV374" s="265">
        <f t="shared" si="296"/>
        <v>0</v>
      </c>
      <c r="AX374" s="265">
        <f t="shared" si="300"/>
        <v>0</v>
      </c>
      <c r="AZ374" s="492">
        <f t="shared" si="297"/>
        <v>0</v>
      </c>
      <c r="BB374" s="492">
        <f t="shared" si="298"/>
        <v>0</v>
      </c>
      <c r="BD374" s="265">
        <f t="shared" si="301"/>
        <v>0</v>
      </c>
      <c r="BE374" s="105"/>
      <c r="BF374" s="105"/>
      <c r="BG374" s="105"/>
      <c r="BH374" s="105"/>
      <c r="BI374" s="105"/>
      <c r="BJ374" s="105"/>
    </row>
    <row r="375" spans="2:62" ht="20.100000000000001" hidden="1" customHeight="1" outlineLevel="1">
      <c r="B375" s="100"/>
      <c r="C375" s="908"/>
      <c r="D375" s="909"/>
      <c r="E375" s="909"/>
      <c r="F375" s="910"/>
      <c r="G375" s="890"/>
      <c r="H375" s="891"/>
      <c r="I375" s="152"/>
      <c r="J375" s="152"/>
      <c r="K375" s="152"/>
      <c r="L375" s="152"/>
      <c r="M375" s="152"/>
      <c r="N375" s="152"/>
      <c r="O375" s="152"/>
      <c r="P375" s="153"/>
      <c r="Q375" s="153"/>
      <c r="R375" s="156">
        <f t="shared" si="292"/>
        <v>0</v>
      </c>
      <c r="S375" s="156">
        <f t="shared" si="293"/>
        <v>0</v>
      </c>
      <c r="U375" s="157">
        <f t="shared" si="299"/>
        <v>0</v>
      </c>
      <c r="W375" s="152"/>
      <c r="X375" s="152"/>
      <c r="Y375" s="152"/>
      <c r="Z375" s="152"/>
      <c r="AA375" s="152"/>
      <c r="AB375" s="152"/>
      <c r="AC375" s="347"/>
      <c r="AD375" s="152"/>
      <c r="AE375" s="152"/>
      <c r="AF375" s="152"/>
      <c r="AG375" s="152"/>
      <c r="AH375" s="152"/>
      <c r="AI375" s="152"/>
      <c r="AJ375" s="347"/>
      <c r="AK375" s="152"/>
      <c r="AL375" s="152"/>
      <c r="AM375" s="295"/>
      <c r="AN375" s="228"/>
      <c r="AO375" s="228"/>
      <c r="AP375" s="228"/>
      <c r="AQ375" s="228"/>
      <c r="AR375" s="228"/>
      <c r="AS375" s="348"/>
      <c r="AT375" s="264">
        <f t="shared" si="282"/>
        <v>0</v>
      </c>
      <c r="AU375" s="259"/>
      <c r="AV375" s="265">
        <f t="shared" si="296"/>
        <v>0</v>
      </c>
      <c r="AX375" s="265">
        <f t="shared" si="300"/>
        <v>0</v>
      </c>
      <c r="AZ375" s="492">
        <f t="shared" si="297"/>
        <v>0</v>
      </c>
      <c r="BB375" s="492">
        <f t="shared" si="298"/>
        <v>0</v>
      </c>
      <c r="BD375" s="265">
        <f t="shared" si="301"/>
        <v>0</v>
      </c>
      <c r="BE375" s="105"/>
      <c r="BF375" s="105"/>
      <c r="BG375" s="105"/>
      <c r="BH375" s="105"/>
      <c r="BI375" s="105"/>
      <c r="BJ375" s="105"/>
    </row>
    <row r="376" spans="2:62" ht="20.100000000000001" hidden="1" customHeight="1" outlineLevel="1">
      <c r="B376" s="100"/>
      <c r="C376" s="908"/>
      <c r="D376" s="909"/>
      <c r="E376" s="909"/>
      <c r="F376" s="910"/>
      <c r="G376" s="890"/>
      <c r="H376" s="891"/>
      <c r="I376" s="152"/>
      <c r="J376" s="152"/>
      <c r="K376" s="152"/>
      <c r="L376" s="152"/>
      <c r="M376" s="152"/>
      <c r="N376" s="152"/>
      <c r="O376" s="152"/>
      <c r="P376" s="153"/>
      <c r="Q376" s="153"/>
      <c r="R376" s="156">
        <f t="shared" si="292"/>
        <v>0</v>
      </c>
      <c r="S376" s="156">
        <f t="shared" si="293"/>
        <v>0</v>
      </c>
      <c r="U376" s="157">
        <f t="shared" si="299"/>
        <v>0</v>
      </c>
      <c r="W376" s="152"/>
      <c r="X376" s="152"/>
      <c r="Y376" s="152"/>
      <c r="Z376" s="152"/>
      <c r="AA376" s="152"/>
      <c r="AB376" s="152"/>
      <c r="AC376" s="347"/>
      <c r="AD376" s="152"/>
      <c r="AE376" s="152"/>
      <c r="AF376" s="152"/>
      <c r="AG376" s="152"/>
      <c r="AH376" s="152"/>
      <c r="AI376" s="152"/>
      <c r="AJ376" s="347"/>
      <c r="AK376" s="152"/>
      <c r="AL376" s="152"/>
      <c r="AM376" s="295"/>
      <c r="AN376" s="228"/>
      <c r="AO376" s="228"/>
      <c r="AP376" s="228"/>
      <c r="AQ376" s="228"/>
      <c r="AR376" s="228"/>
      <c r="AS376" s="348"/>
      <c r="AT376" s="264">
        <f t="shared" si="282"/>
        <v>0</v>
      </c>
      <c r="AU376" s="259"/>
      <c r="AV376" s="265">
        <f t="shared" si="296"/>
        <v>0</v>
      </c>
      <c r="AX376" s="265">
        <f t="shared" si="300"/>
        <v>0</v>
      </c>
      <c r="AZ376" s="492">
        <f t="shared" si="297"/>
        <v>0</v>
      </c>
      <c r="BB376" s="492">
        <f t="shared" si="298"/>
        <v>0</v>
      </c>
      <c r="BD376" s="265">
        <f t="shared" si="301"/>
        <v>0</v>
      </c>
      <c r="BE376" s="105"/>
      <c r="BF376" s="105"/>
      <c r="BG376" s="105"/>
      <c r="BH376" s="105"/>
      <c r="BI376" s="105"/>
      <c r="BJ376" s="105"/>
    </row>
    <row r="377" spans="2:62" ht="20.100000000000001" hidden="1" customHeight="1" outlineLevel="1">
      <c r="B377" s="100"/>
      <c r="C377" s="908"/>
      <c r="D377" s="909"/>
      <c r="E377" s="909"/>
      <c r="F377" s="910"/>
      <c r="G377" s="890"/>
      <c r="H377" s="891"/>
      <c r="I377" s="152"/>
      <c r="J377" s="152"/>
      <c r="K377" s="152"/>
      <c r="L377" s="152"/>
      <c r="M377" s="152"/>
      <c r="N377" s="152"/>
      <c r="O377" s="152"/>
      <c r="P377" s="153"/>
      <c r="Q377" s="153"/>
      <c r="R377" s="156">
        <f t="shared" si="292"/>
        <v>0</v>
      </c>
      <c r="S377" s="156">
        <f t="shared" si="293"/>
        <v>0</v>
      </c>
      <c r="U377" s="157">
        <f t="shared" si="299"/>
        <v>0</v>
      </c>
      <c r="W377" s="152"/>
      <c r="X377" s="152"/>
      <c r="Y377" s="152"/>
      <c r="Z377" s="152"/>
      <c r="AA377" s="152"/>
      <c r="AB377" s="152"/>
      <c r="AC377" s="347"/>
      <c r="AD377" s="152"/>
      <c r="AE377" s="152"/>
      <c r="AF377" s="152"/>
      <c r="AG377" s="152"/>
      <c r="AH377" s="152"/>
      <c r="AI377" s="152"/>
      <c r="AJ377" s="347"/>
      <c r="AK377" s="152"/>
      <c r="AL377" s="152"/>
      <c r="AM377" s="295"/>
      <c r="AN377" s="228"/>
      <c r="AO377" s="228"/>
      <c r="AP377" s="228"/>
      <c r="AQ377" s="228"/>
      <c r="AR377" s="228"/>
      <c r="AS377" s="348"/>
      <c r="AT377" s="264">
        <f t="shared" si="282"/>
        <v>0</v>
      </c>
      <c r="AU377" s="259"/>
      <c r="AV377" s="265">
        <f t="shared" si="296"/>
        <v>0</v>
      </c>
      <c r="AX377" s="265">
        <f t="shared" si="300"/>
        <v>0</v>
      </c>
      <c r="AZ377" s="492">
        <f t="shared" si="297"/>
        <v>0</v>
      </c>
      <c r="BB377" s="492">
        <f t="shared" si="298"/>
        <v>0</v>
      </c>
      <c r="BD377" s="265">
        <f t="shared" si="301"/>
        <v>0</v>
      </c>
      <c r="BE377" s="105"/>
      <c r="BF377" s="105"/>
      <c r="BG377" s="105"/>
      <c r="BH377" s="105"/>
      <c r="BI377" s="105"/>
      <c r="BJ377" s="105"/>
    </row>
    <row r="378" spans="2:62" ht="20.100000000000001" hidden="1" customHeight="1" outlineLevel="1">
      <c r="B378" s="100"/>
      <c r="C378" s="908"/>
      <c r="D378" s="909"/>
      <c r="E378" s="909"/>
      <c r="F378" s="910"/>
      <c r="G378" s="890"/>
      <c r="H378" s="891"/>
      <c r="I378" s="152"/>
      <c r="J378" s="152"/>
      <c r="K378" s="152"/>
      <c r="L378" s="152"/>
      <c r="M378" s="152"/>
      <c r="N378" s="152"/>
      <c r="O378" s="152"/>
      <c r="P378" s="153"/>
      <c r="Q378" s="153"/>
      <c r="R378" s="156">
        <f t="shared" si="292"/>
        <v>0</v>
      </c>
      <c r="S378" s="156">
        <f t="shared" si="293"/>
        <v>0</v>
      </c>
      <c r="U378" s="157">
        <f t="shared" si="299"/>
        <v>0</v>
      </c>
      <c r="W378" s="152"/>
      <c r="X378" s="152"/>
      <c r="Y378" s="152"/>
      <c r="Z378" s="152"/>
      <c r="AA378" s="152"/>
      <c r="AB378" s="152"/>
      <c r="AC378" s="347"/>
      <c r="AD378" s="152"/>
      <c r="AE378" s="152"/>
      <c r="AF378" s="152"/>
      <c r="AG378" s="152"/>
      <c r="AH378" s="152"/>
      <c r="AI378" s="152"/>
      <c r="AJ378" s="347"/>
      <c r="AK378" s="152"/>
      <c r="AL378" s="152"/>
      <c r="AM378" s="295"/>
      <c r="AN378" s="228"/>
      <c r="AO378" s="228"/>
      <c r="AP378" s="228"/>
      <c r="AQ378" s="228"/>
      <c r="AR378" s="228"/>
      <c r="AS378" s="348"/>
      <c r="AT378" s="264">
        <f t="shared" si="282"/>
        <v>0</v>
      </c>
      <c r="AU378" s="259"/>
      <c r="AV378" s="265">
        <f t="shared" si="296"/>
        <v>0</v>
      </c>
      <c r="AX378" s="265">
        <f t="shared" si="300"/>
        <v>0</v>
      </c>
      <c r="AZ378" s="492">
        <f t="shared" si="297"/>
        <v>0</v>
      </c>
      <c r="BB378" s="492">
        <f t="shared" si="298"/>
        <v>0</v>
      </c>
      <c r="BD378" s="265">
        <f t="shared" si="301"/>
        <v>0</v>
      </c>
      <c r="BE378" s="105"/>
      <c r="BF378" s="105"/>
      <c r="BG378" s="105"/>
      <c r="BH378" s="105"/>
      <c r="BI378" s="105"/>
      <c r="BJ378" s="105"/>
    </row>
    <row r="379" spans="2:62" ht="20.100000000000001" hidden="1" customHeight="1" outlineLevel="1">
      <c r="B379" s="100"/>
      <c r="C379" s="908"/>
      <c r="D379" s="909"/>
      <c r="E379" s="909"/>
      <c r="F379" s="910"/>
      <c r="G379" s="890"/>
      <c r="H379" s="891"/>
      <c r="I379" s="152"/>
      <c r="J379" s="152"/>
      <c r="K379" s="152"/>
      <c r="L379" s="152"/>
      <c r="M379" s="152"/>
      <c r="N379" s="152"/>
      <c r="O379" s="152"/>
      <c r="P379" s="153"/>
      <c r="Q379" s="153"/>
      <c r="R379" s="156">
        <f t="shared" si="292"/>
        <v>0</v>
      </c>
      <c r="S379" s="156">
        <f t="shared" si="293"/>
        <v>0</v>
      </c>
      <c r="U379" s="157">
        <f t="shared" si="299"/>
        <v>0</v>
      </c>
      <c r="W379" s="152"/>
      <c r="X379" s="152"/>
      <c r="Y379" s="152"/>
      <c r="Z379" s="152"/>
      <c r="AA379" s="152"/>
      <c r="AB379" s="152"/>
      <c r="AC379" s="347"/>
      <c r="AD379" s="152"/>
      <c r="AE379" s="152"/>
      <c r="AF379" s="152"/>
      <c r="AG379" s="152"/>
      <c r="AH379" s="152"/>
      <c r="AI379" s="152"/>
      <c r="AJ379" s="347"/>
      <c r="AK379" s="152"/>
      <c r="AL379" s="152"/>
      <c r="AM379" s="295"/>
      <c r="AN379" s="228"/>
      <c r="AO379" s="228"/>
      <c r="AP379" s="228"/>
      <c r="AQ379" s="228"/>
      <c r="AR379" s="228"/>
      <c r="AS379" s="348"/>
      <c r="AT379" s="264">
        <f t="shared" si="282"/>
        <v>0</v>
      </c>
      <c r="AU379" s="259"/>
      <c r="AV379" s="265">
        <f t="shared" si="296"/>
        <v>0</v>
      </c>
      <c r="AX379" s="265">
        <f t="shared" si="300"/>
        <v>0</v>
      </c>
      <c r="AZ379" s="492">
        <f t="shared" si="297"/>
        <v>0</v>
      </c>
      <c r="BB379" s="492">
        <f t="shared" si="298"/>
        <v>0</v>
      </c>
      <c r="BD379" s="265">
        <f t="shared" si="301"/>
        <v>0</v>
      </c>
      <c r="BE379" s="105"/>
      <c r="BF379" s="105"/>
      <c r="BG379" s="105"/>
      <c r="BH379" s="105"/>
      <c r="BI379" s="105"/>
      <c r="BJ379" s="105"/>
    </row>
    <row r="380" spans="2:62" ht="20.100000000000001" hidden="1" customHeight="1" outlineLevel="1">
      <c r="B380" s="100"/>
      <c r="C380" s="908"/>
      <c r="D380" s="909"/>
      <c r="E380" s="909"/>
      <c r="F380" s="910"/>
      <c r="G380" s="890"/>
      <c r="H380" s="891"/>
      <c r="I380" s="152"/>
      <c r="J380" s="152"/>
      <c r="K380" s="152"/>
      <c r="L380" s="152"/>
      <c r="M380" s="152"/>
      <c r="N380" s="152"/>
      <c r="O380" s="152"/>
      <c r="P380" s="153"/>
      <c r="Q380" s="153"/>
      <c r="R380" s="156">
        <f t="shared" si="292"/>
        <v>0</v>
      </c>
      <c r="S380" s="156">
        <f t="shared" si="293"/>
        <v>0</v>
      </c>
      <c r="U380" s="157">
        <f t="shared" si="299"/>
        <v>0</v>
      </c>
      <c r="W380" s="152"/>
      <c r="X380" s="152"/>
      <c r="Y380" s="152"/>
      <c r="Z380" s="152"/>
      <c r="AA380" s="152"/>
      <c r="AB380" s="152"/>
      <c r="AC380" s="347"/>
      <c r="AD380" s="152"/>
      <c r="AE380" s="152"/>
      <c r="AF380" s="152"/>
      <c r="AG380" s="152"/>
      <c r="AH380" s="152"/>
      <c r="AI380" s="152"/>
      <c r="AJ380" s="347"/>
      <c r="AK380" s="152"/>
      <c r="AL380" s="152"/>
      <c r="AM380" s="295"/>
      <c r="AN380" s="228"/>
      <c r="AO380" s="228"/>
      <c r="AP380" s="228"/>
      <c r="AQ380" s="228"/>
      <c r="AR380" s="228"/>
      <c r="AS380" s="348"/>
      <c r="AT380" s="264">
        <f t="shared" si="282"/>
        <v>0</v>
      </c>
      <c r="AU380" s="259"/>
      <c r="AV380" s="265">
        <f t="shared" si="296"/>
        <v>0</v>
      </c>
      <c r="AX380" s="265">
        <f t="shared" si="300"/>
        <v>0</v>
      </c>
      <c r="AZ380" s="492">
        <f t="shared" si="297"/>
        <v>0</v>
      </c>
      <c r="BB380" s="492">
        <f t="shared" si="298"/>
        <v>0</v>
      </c>
      <c r="BD380" s="265">
        <f t="shared" si="301"/>
        <v>0</v>
      </c>
      <c r="BE380" s="105"/>
      <c r="BF380" s="105"/>
      <c r="BG380" s="105"/>
      <c r="BH380" s="105"/>
      <c r="BI380" s="105"/>
      <c r="BJ380" s="105"/>
    </row>
    <row r="381" spans="2:62" ht="20.100000000000001" hidden="1" customHeight="1" outlineLevel="1">
      <c r="B381" s="100"/>
      <c r="C381" s="908"/>
      <c r="D381" s="909"/>
      <c r="E381" s="909"/>
      <c r="F381" s="910"/>
      <c r="G381" s="890"/>
      <c r="H381" s="891"/>
      <c r="I381" s="152"/>
      <c r="J381" s="152"/>
      <c r="K381" s="152"/>
      <c r="L381" s="152"/>
      <c r="M381" s="152"/>
      <c r="N381" s="152"/>
      <c r="O381" s="152"/>
      <c r="P381" s="153"/>
      <c r="Q381" s="153"/>
      <c r="R381" s="156">
        <f t="shared" si="292"/>
        <v>0</v>
      </c>
      <c r="S381" s="156">
        <f t="shared" si="293"/>
        <v>0</v>
      </c>
      <c r="U381" s="157">
        <f t="shared" si="299"/>
        <v>0</v>
      </c>
      <c r="W381" s="152"/>
      <c r="X381" s="152"/>
      <c r="Y381" s="152"/>
      <c r="Z381" s="152"/>
      <c r="AA381" s="152"/>
      <c r="AB381" s="152"/>
      <c r="AC381" s="347"/>
      <c r="AD381" s="152"/>
      <c r="AE381" s="152"/>
      <c r="AF381" s="152"/>
      <c r="AG381" s="152"/>
      <c r="AH381" s="152"/>
      <c r="AI381" s="152"/>
      <c r="AJ381" s="347"/>
      <c r="AK381" s="152"/>
      <c r="AL381" s="152"/>
      <c r="AM381" s="295"/>
      <c r="AN381" s="228"/>
      <c r="AO381" s="228"/>
      <c r="AP381" s="228"/>
      <c r="AQ381" s="228"/>
      <c r="AR381" s="228"/>
      <c r="AS381" s="348"/>
      <c r="AT381" s="264">
        <f t="shared" si="282"/>
        <v>0</v>
      </c>
      <c r="AU381" s="259"/>
      <c r="AV381" s="265">
        <f t="shared" si="296"/>
        <v>0</v>
      </c>
      <c r="AX381" s="265">
        <f t="shared" si="300"/>
        <v>0</v>
      </c>
      <c r="AZ381" s="492">
        <f t="shared" si="297"/>
        <v>0</v>
      </c>
      <c r="BB381" s="492">
        <f t="shared" si="298"/>
        <v>0</v>
      </c>
      <c r="BD381" s="265">
        <f t="shared" si="301"/>
        <v>0</v>
      </c>
      <c r="BE381" s="105"/>
      <c r="BF381" s="105"/>
      <c r="BG381" s="105"/>
      <c r="BH381" s="105"/>
      <c r="BI381" s="105"/>
      <c r="BJ381" s="105"/>
    </row>
    <row r="382" spans="2:62" ht="20.100000000000001" hidden="1" customHeight="1" outlineLevel="1">
      <c r="B382" s="100"/>
      <c r="C382" s="908"/>
      <c r="D382" s="909"/>
      <c r="E382" s="909"/>
      <c r="F382" s="910"/>
      <c r="G382" s="890"/>
      <c r="H382" s="891"/>
      <c r="I382" s="152"/>
      <c r="J382" s="152"/>
      <c r="K382" s="152"/>
      <c r="L382" s="152"/>
      <c r="M382" s="152"/>
      <c r="N382" s="152"/>
      <c r="O382" s="152"/>
      <c r="P382" s="153"/>
      <c r="Q382" s="153"/>
      <c r="R382" s="156">
        <f t="shared" si="292"/>
        <v>0</v>
      </c>
      <c r="S382" s="156">
        <f t="shared" si="293"/>
        <v>0</v>
      </c>
      <c r="U382" s="157">
        <f t="shared" si="299"/>
        <v>0</v>
      </c>
      <c r="W382" s="152"/>
      <c r="X382" s="152"/>
      <c r="Y382" s="152"/>
      <c r="Z382" s="152"/>
      <c r="AA382" s="152"/>
      <c r="AB382" s="152"/>
      <c r="AC382" s="347"/>
      <c r="AD382" s="152"/>
      <c r="AE382" s="152"/>
      <c r="AF382" s="152"/>
      <c r="AG382" s="152"/>
      <c r="AH382" s="152"/>
      <c r="AI382" s="152"/>
      <c r="AJ382" s="347"/>
      <c r="AK382" s="152"/>
      <c r="AL382" s="152"/>
      <c r="AM382" s="295"/>
      <c r="AN382" s="228"/>
      <c r="AO382" s="228"/>
      <c r="AP382" s="228"/>
      <c r="AQ382" s="228"/>
      <c r="AR382" s="228"/>
      <c r="AS382" s="348"/>
      <c r="AT382" s="264">
        <f t="shared" si="282"/>
        <v>0</v>
      </c>
      <c r="AU382" s="259"/>
      <c r="AV382" s="265">
        <f t="shared" si="296"/>
        <v>0</v>
      </c>
      <c r="AX382" s="265">
        <f t="shared" si="300"/>
        <v>0</v>
      </c>
      <c r="AZ382" s="492">
        <f t="shared" si="297"/>
        <v>0</v>
      </c>
      <c r="BB382" s="492">
        <f t="shared" si="298"/>
        <v>0</v>
      </c>
      <c r="BD382" s="265">
        <f t="shared" si="301"/>
        <v>0</v>
      </c>
      <c r="BE382" s="105"/>
      <c r="BF382" s="105"/>
      <c r="BG382" s="105"/>
      <c r="BH382" s="105"/>
      <c r="BI382" s="105"/>
      <c r="BJ382" s="105"/>
    </row>
    <row r="383" spans="2:62" ht="20.100000000000001" hidden="1" customHeight="1" outlineLevel="1">
      <c r="B383" s="100"/>
      <c r="C383" s="908"/>
      <c r="D383" s="909"/>
      <c r="E383" s="909"/>
      <c r="F383" s="910"/>
      <c r="G383" s="890"/>
      <c r="H383" s="891"/>
      <c r="I383" s="152"/>
      <c r="J383" s="152"/>
      <c r="K383" s="152"/>
      <c r="L383" s="152"/>
      <c r="M383" s="152"/>
      <c r="N383" s="152"/>
      <c r="O383" s="152"/>
      <c r="P383" s="153"/>
      <c r="Q383" s="153"/>
      <c r="R383" s="156">
        <f t="shared" si="292"/>
        <v>0</v>
      </c>
      <c r="S383" s="156">
        <f t="shared" si="293"/>
        <v>0</v>
      </c>
      <c r="U383" s="157">
        <f t="shared" si="299"/>
        <v>0</v>
      </c>
      <c r="W383" s="152"/>
      <c r="X383" s="152"/>
      <c r="Y383" s="152"/>
      <c r="Z383" s="152"/>
      <c r="AA383" s="152"/>
      <c r="AB383" s="152"/>
      <c r="AC383" s="347"/>
      <c r="AD383" s="152"/>
      <c r="AE383" s="152"/>
      <c r="AF383" s="152"/>
      <c r="AG383" s="152"/>
      <c r="AH383" s="152"/>
      <c r="AI383" s="152"/>
      <c r="AJ383" s="347"/>
      <c r="AK383" s="152"/>
      <c r="AL383" s="152"/>
      <c r="AM383" s="295"/>
      <c r="AN383" s="228"/>
      <c r="AO383" s="228"/>
      <c r="AP383" s="228"/>
      <c r="AQ383" s="228"/>
      <c r="AR383" s="228"/>
      <c r="AS383" s="348"/>
      <c r="AT383" s="264">
        <f t="shared" si="282"/>
        <v>0</v>
      </c>
      <c r="AU383" s="259"/>
      <c r="AV383" s="265">
        <f t="shared" si="296"/>
        <v>0</v>
      </c>
      <c r="AX383" s="265">
        <f t="shared" si="300"/>
        <v>0</v>
      </c>
      <c r="AZ383" s="492">
        <f t="shared" si="297"/>
        <v>0</v>
      </c>
      <c r="BB383" s="492">
        <f t="shared" si="298"/>
        <v>0</v>
      </c>
      <c r="BD383" s="265">
        <f t="shared" si="301"/>
        <v>0</v>
      </c>
      <c r="BE383" s="105"/>
      <c r="BF383" s="105"/>
      <c r="BG383" s="105"/>
      <c r="BH383" s="105"/>
      <c r="BI383" s="105"/>
      <c r="BJ383" s="105"/>
    </row>
    <row r="384" spans="2:62" ht="20.100000000000001" hidden="1" customHeight="1" outlineLevel="1">
      <c r="B384" s="100"/>
      <c r="C384" s="908"/>
      <c r="D384" s="909"/>
      <c r="E384" s="909"/>
      <c r="F384" s="910"/>
      <c r="G384" s="890"/>
      <c r="H384" s="891"/>
      <c r="I384" s="152"/>
      <c r="J384" s="152"/>
      <c r="K384" s="152"/>
      <c r="L384" s="152"/>
      <c r="M384" s="152"/>
      <c r="N384" s="152"/>
      <c r="O384" s="152"/>
      <c r="P384" s="153"/>
      <c r="Q384" s="153"/>
      <c r="R384" s="156">
        <f t="shared" si="292"/>
        <v>0</v>
      </c>
      <c r="S384" s="156">
        <f t="shared" si="293"/>
        <v>0</v>
      </c>
      <c r="U384" s="157">
        <f t="shared" si="299"/>
        <v>0</v>
      </c>
      <c r="W384" s="152"/>
      <c r="X384" s="152"/>
      <c r="Y384" s="152"/>
      <c r="Z384" s="152"/>
      <c r="AA384" s="152"/>
      <c r="AB384" s="152"/>
      <c r="AC384" s="347"/>
      <c r="AD384" s="152"/>
      <c r="AE384" s="152"/>
      <c r="AF384" s="152"/>
      <c r="AG384" s="152"/>
      <c r="AH384" s="152"/>
      <c r="AI384" s="152"/>
      <c r="AJ384" s="347"/>
      <c r="AK384" s="152"/>
      <c r="AL384" s="152"/>
      <c r="AM384" s="295"/>
      <c r="AN384" s="228"/>
      <c r="AO384" s="228"/>
      <c r="AP384" s="228"/>
      <c r="AQ384" s="228"/>
      <c r="AR384" s="228"/>
      <c r="AS384" s="348"/>
      <c r="AT384" s="264">
        <f t="shared" si="282"/>
        <v>0</v>
      </c>
      <c r="AU384" s="259"/>
      <c r="AV384" s="265">
        <f t="shared" si="296"/>
        <v>0</v>
      </c>
      <c r="AX384" s="265">
        <f t="shared" si="300"/>
        <v>0</v>
      </c>
      <c r="AZ384" s="492">
        <f t="shared" si="297"/>
        <v>0</v>
      </c>
      <c r="BB384" s="492">
        <f t="shared" si="298"/>
        <v>0</v>
      </c>
      <c r="BD384" s="265">
        <f t="shared" si="301"/>
        <v>0</v>
      </c>
      <c r="BE384" s="105"/>
      <c r="BF384" s="105"/>
      <c r="BG384" s="105"/>
      <c r="BH384" s="105"/>
      <c r="BI384" s="105"/>
      <c r="BJ384" s="105"/>
    </row>
    <row r="385" spans="2:62" ht="9.9499999999999993" hidden="1" customHeight="1" outlineLevel="1">
      <c r="B385" s="101"/>
      <c r="C385" s="208"/>
      <c r="D385" s="208"/>
      <c r="E385" s="208"/>
      <c r="F385" s="208"/>
      <c r="G385" s="237"/>
      <c r="H385" s="207"/>
      <c r="I385" s="257"/>
      <c r="J385" s="257"/>
      <c r="K385" s="257"/>
      <c r="L385" s="257"/>
      <c r="M385" s="257"/>
      <c r="N385" s="257"/>
      <c r="O385" s="257"/>
      <c r="P385" s="256"/>
      <c r="Q385" s="102"/>
      <c r="R385" s="102"/>
      <c r="S385" s="102"/>
      <c r="U385" s="98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Z385" s="493"/>
      <c r="BE385" s="105"/>
      <c r="BF385" s="105"/>
      <c r="BG385" s="105"/>
      <c r="BH385" s="105"/>
      <c r="BI385" s="105"/>
      <c r="BJ385" s="105"/>
    </row>
    <row r="386" spans="2:62" ht="20.100000000000001" customHeight="1" collapsed="1">
      <c r="B386" s="8">
        <f>B369+1</f>
        <v>23</v>
      </c>
      <c r="C386" s="916"/>
      <c r="D386" s="917"/>
      <c r="E386" s="917"/>
      <c r="F386" s="918"/>
      <c r="G386" s="429"/>
      <c r="H386" s="206">
        <v>1</v>
      </c>
      <c r="I386" s="642">
        <f t="shared" ref="I386" si="302">$H386*SUM(I387:I401)</f>
        <v>0</v>
      </c>
      <c r="J386" s="643">
        <f t="shared" ref="J386:O386" si="303">$H386*SUM(J387:J401)</f>
        <v>0</v>
      </c>
      <c r="K386" s="644">
        <f t="shared" si="303"/>
        <v>0</v>
      </c>
      <c r="L386" s="645">
        <f t="shared" si="303"/>
        <v>0</v>
      </c>
      <c r="M386" s="645">
        <f t="shared" si="303"/>
        <v>0</v>
      </c>
      <c r="N386" s="644">
        <f t="shared" si="303"/>
        <v>0</v>
      </c>
      <c r="O386" s="642">
        <f t="shared" si="303"/>
        <v>0</v>
      </c>
      <c r="P386" s="209">
        <f t="shared" ref="P386:Q386" si="304">$H386*SUM(P387:P401)</f>
        <v>0</v>
      </c>
      <c r="Q386" s="210">
        <f t="shared" si="304"/>
        <v>0</v>
      </c>
      <c r="R386" s="136">
        <f t="shared" ref="R386:R401" si="305">P386*(1+Gewinn)*(1+SicherheitAngebot)</f>
        <v>0</v>
      </c>
      <c r="S386" s="137">
        <f t="shared" ref="S386:S401" si="306">Q386*(1+MGKZ)*(1+Gewinn)*(1+SicherheitAngebot)</f>
        <v>0</v>
      </c>
      <c r="U386" s="10">
        <f>I386*$I$7+J386*$J$7+K386*$K$7+L386*$L$7+M386*$M$7+N386*$N$7+O386*$O$7+R386+S386</f>
        <v>0</v>
      </c>
      <c r="W386" s="646">
        <f t="shared" ref="W386:AB386" si="307">$H386*SUM(W387:W401)</f>
        <v>0</v>
      </c>
      <c r="X386" s="647">
        <f t="shared" si="307"/>
        <v>0</v>
      </c>
      <c r="Y386" s="648">
        <f t="shared" si="307"/>
        <v>0</v>
      </c>
      <c r="Z386" s="649">
        <f t="shared" si="307"/>
        <v>0</v>
      </c>
      <c r="AA386" s="648">
        <f t="shared" si="307"/>
        <v>0</v>
      </c>
      <c r="AB386" s="646">
        <f t="shared" si="307"/>
        <v>0</v>
      </c>
      <c r="AC386" s="258"/>
      <c r="AD386" s="646">
        <f t="shared" ref="AD386:AM386" si="308">$H386*SUM(AD387:AD401)</f>
        <v>0</v>
      </c>
      <c r="AE386" s="647">
        <f t="shared" si="308"/>
        <v>0</v>
      </c>
      <c r="AF386" s="648">
        <f t="shared" si="308"/>
        <v>0</v>
      </c>
      <c r="AG386" s="649">
        <f t="shared" si="308"/>
        <v>0</v>
      </c>
      <c r="AH386" s="648">
        <f t="shared" si="308"/>
        <v>0</v>
      </c>
      <c r="AI386" s="646">
        <f t="shared" si="308"/>
        <v>0</v>
      </c>
      <c r="AJ386" s="258"/>
      <c r="AK386" s="653">
        <f t="shared" si="308"/>
        <v>0</v>
      </c>
      <c r="AL386" s="653">
        <f t="shared" si="308"/>
        <v>0</v>
      </c>
      <c r="AM386" s="653">
        <f t="shared" si="308"/>
        <v>0</v>
      </c>
      <c r="AN386" s="227">
        <f>$H386*SUM(AN387:AN401)*(1+Gewinn)*(1+SicherheitAngebot)</f>
        <v>0</v>
      </c>
      <c r="AO386" s="227">
        <f>$H386*SUM(AO387:AO401)*(1+Gewinn)*(1+SicherheitAngebot)</f>
        <v>0</v>
      </c>
      <c r="AP386" s="227">
        <f>$H386*SUM(AP387:AP401)*(1+Gewinn)*(1+SicherheitAngebot)</f>
        <v>0</v>
      </c>
      <c r="AQ386" s="227">
        <f>$H386*SUM(AQ387:AQ401)*(1+Gewinn)*(1+SicherheitAngebot)</f>
        <v>0</v>
      </c>
      <c r="AR386" s="227">
        <f>$H386*SUM(AR387:AR401)*(1+Gewinn)*(1+SicherheitAngebot)</f>
        <v>0</v>
      </c>
      <c r="AS386" s="262"/>
      <c r="AT386" s="263">
        <f t="shared" ref="AT386:AT449" si="309">((W386+AD386)*$W$7+(X386+AE386)*$X$7+(Y386+Z386+AF386+AG386)*$Z$7+(AA386+AH386)*$AA$7+(AB386+AI386)*$AB$7)*Zuschläge_IBN</f>
        <v>0</v>
      </c>
      <c r="AU386" s="259"/>
      <c r="AV386" s="491">
        <f>AK386*$AK$7+AL386*$AL$7+AM386*$AM$7+SUM(AN386:AR386)+AT386/Zuschläge_IBN+AT386</f>
        <v>0</v>
      </c>
      <c r="AX386" s="685">
        <f>U386+AV386</f>
        <v>0</v>
      </c>
      <c r="AZ386" s="490">
        <f>IF(H386&gt;0,U386/(1+SicherheitAngebot)*(1+Sicherheit),0)</f>
        <v>0</v>
      </c>
      <c r="BB386" s="490">
        <f>IF(H386&gt;0,AV386/(1+SicherheitAngebot)*(1+Sicherheit),0)</f>
        <v>0</v>
      </c>
      <c r="BD386" s="490">
        <f>AZ386+BB386</f>
        <v>0</v>
      </c>
      <c r="BE386" s="105"/>
      <c r="BF386" s="105"/>
      <c r="BG386" s="105"/>
      <c r="BH386" s="105"/>
      <c r="BI386" s="105"/>
      <c r="BJ386" s="105"/>
    </row>
    <row r="387" spans="2:62" ht="20.100000000000001" hidden="1" customHeight="1" outlineLevel="1">
      <c r="B387" s="99"/>
      <c r="C387" s="908"/>
      <c r="D387" s="909"/>
      <c r="E387" s="909"/>
      <c r="F387" s="910"/>
      <c r="G387" s="890"/>
      <c r="H387" s="901"/>
      <c r="I387" s="152"/>
      <c r="J387" s="152"/>
      <c r="K387" s="152"/>
      <c r="L387" s="152"/>
      <c r="M387" s="152"/>
      <c r="N387" s="152"/>
      <c r="O387" s="152"/>
      <c r="P387" s="153"/>
      <c r="Q387" s="153"/>
      <c r="R387" s="156">
        <f t="shared" si="305"/>
        <v>0</v>
      </c>
      <c r="S387" s="156">
        <f t="shared" si="306"/>
        <v>0</v>
      </c>
      <c r="U387" s="157">
        <f>I387*$I$7+J387*$J$7+K387*$K$7+L387*$L$7+M387*$M$7+N387*$N$7+O387*$O$7+R387+S387</f>
        <v>0</v>
      </c>
      <c r="W387" s="152"/>
      <c r="X387" s="152"/>
      <c r="Y387" s="152"/>
      <c r="Z387" s="152"/>
      <c r="AA387" s="152"/>
      <c r="AB387" s="152"/>
      <c r="AC387" s="347"/>
      <c r="AD387" s="152"/>
      <c r="AE387" s="152"/>
      <c r="AF387" s="152"/>
      <c r="AG387" s="152"/>
      <c r="AH387" s="152"/>
      <c r="AI387" s="152"/>
      <c r="AJ387" s="347"/>
      <c r="AK387" s="152"/>
      <c r="AL387" s="152"/>
      <c r="AM387" s="295"/>
      <c r="AN387" s="228"/>
      <c r="AO387" s="228"/>
      <c r="AP387" s="228"/>
      <c r="AQ387" s="228"/>
      <c r="AR387" s="228"/>
      <c r="AS387" s="348"/>
      <c r="AT387" s="264">
        <f t="shared" si="309"/>
        <v>0</v>
      </c>
      <c r="AU387" s="259"/>
      <c r="AV387" s="265">
        <f t="shared" ref="AV387:AV401" si="310">AK387*$AK$7+AL387*$AL$7+AM387*$AM$7+SUM(AN387:AR387)*(1+Gewinn)*(1+SicherheitAngebot)+AT387/Zuschläge_IBN+AT387</f>
        <v>0</v>
      </c>
      <c r="AX387" s="265">
        <f>U387+AV387</f>
        <v>0</v>
      </c>
      <c r="AZ387" s="492">
        <f t="shared" ref="AZ387:AZ401" si="311">U387/(1+SicherheitAngebot)*(1+Sicherheit)</f>
        <v>0</v>
      </c>
      <c r="BB387" s="492">
        <f t="shared" ref="BB387:BB401" si="312">AV387/(1+SicherheitAngebot)*(1+Sicherheit)</f>
        <v>0</v>
      </c>
      <c r="BD387" s="265">
        <f>AZ387+BB387</f>
        <v>0</v>
      </c>
      <c r="BE387" s="105"/>
      <c r="BF387" s="105"/>
      <c r="BG387" s="105"/>
      <c r="BH387" s="105"/>
      <c r="BI387" s="105"/>
      <c r="BJ387" s="105"/>
    </row>
    <row r="388" spans="2:62" ht="20.100000000000001" hidden="1" customHeight="1" outlineLevel="1">
      <c r="B388" s="100"/>
      <c r="C388" s="908"/>
      <c r="D388" s="909"/>
      <c r="E388" s="909"/>
      <c r="F388" s="910"/>
      <c r="G388" s="890"/>
      <c r="H388" s="891"/>
      <c r="I388" s="152"/>
      <c r="J388" s="152"/>
      <c r="K388" s="152"/>
      <c r="L388" s="152"/>
      <c r="M388" s="152"/>
      <c r="N388" s="152"/>
      <c r="O388" s="152"/>
      <c r="P388" s="153"/>
      <c r="Q388" s="153"/>
      <c r="R388" s="156">
        <f t="shared" si="305"/>
        <v>0</v>
      </c>
      <c r="S388" s="156">
        <f t="shared" si="306"/>
        <v>0</v>
      </c>
      <c r="U388" s="157">
        <f t="shared" ref="U388:U401" si="313">I388*$I$7+J388*$J$7+K388*$K$7+L388*$L$7+M388*$M$7+N388*$N$7+O388*$O$7+R388+S388</f>
        <v>0</v>
      </c>
      <c r="W388" s="152"/>
      <c r="X388" s="152"/>
      <c r="Y388" s="152"/>
      <c r="Z388" s="152"/>
      <c r="AA388" s="152"/>
      <c r="AB388" s="152"/>
      <c r="AC388" s="347"/>
      <c r="AD388" s="152"/>
      <c r="AE388" s="152"/>
      <c r="AF388" s="152"/>
      <c r="AG388" s="152"/>
      <c r="AH388" s="152"/>
      <c r="AI388" s="152"/>
      <c r="AJ388" s="347"/>
      <c r="AK388" s="152"/>
      <c r="AL388" s="152"/>
      <c r="AM388" s="295"/>
      <c r="AN388" s="228"/>
      <c r="AO388" s="228"/>
      <c r="AP388" s="228"/>
      <c r="AQ388" s="228"/>
      <c r="AR388" s="228"/>
      <c r="AS388" s="348"/>
      <c r="AT388" s="264">
        <f t="shared" si="309"/>
        <v>0</v>
      </c>
      <c r="AU388" s="259"/>
      <c r="AV388" s="265">
        <f t="shared" si="310"/>
        <v>0</v>
      </c>
      <c r="AX388" s="265">
        <f t="shared" ref="AX388:AX401" si="314">U388+AV388</f>
        <v>0</v>
      </c>
      <c r="AZ388" s="492">
        <f t="shared" si="311"/>
        <v>0</v>
      </c>
      <c r="BB388" s="492">
        <f t="shared" si="312"/>
        <v>0</v>
      </c>
      <c r="BD388" s="265">
        <f t="shared" ref="BD388:BD401" si="315">AZ388+BB388</f>
        <v>0</v>
      </c>
      <c r="BE388" s="105"/>
      <c r="BF388" s="105"/>
      <c r="BG388" s="105"/>
      <c r="BH388" s="105"/>
      <c r="BI388" s="105"/>
      <c r="BJ388" s="105"/>
    </row>
    <row r="389" spans="2:62" ht="20.100000000000001" hidden="1" customHeight="1" outlineLevel="1">
      <c r="B389" s="100"/>
      <c r="C389" s="908"/>
      <c r="D389" s="909"/>
      <c r="E389" s="909"/>
      <c r="F389" s="910"/>
      <c r="G389" s="890"/>
      <c r="H389" s="891"/>
      <c r="I389" s="152"/>
      <c r="J389" s="152"/>
      <c r="K389" s="152"/>
      <c r="L389" s="152"/>
      <c r="M389" s="152"/>
      <c r="N389" s="152"/>
      <c r="O389" s="152"/>
      <c r="P389" s="153"/>
      <c r="Q389" s="153"/>
      <c r="R389" s="156">
        <f t="shared" si="305"/>
        <v>0</v>
      </c>
      <c r="S389" s="156">
        <f t="shared" si="306"/>
        <v>0</v>
      </c>
      <c r="U389" s="157">
        <f t="shared" si="313"/>
        <v>0</v>
      </c>
      <c r="W389" s="152"/>
      <c r="X389" s="152"/>
      <c r="Y389" s="152"/>
      <c r="Z389" s="152"/>
      <c r="AA389" s="152"/>
      <c r="AB389" s="152"/>
      <c r="AC389" s="347"/>
      <c r="AD389" s="152"/>
      <c r="AE389" s="152"/>
      <c r="AF389" s="152"/>
      <c r="AG389" s="152"/>
      <c r="AH389" s="152"/>
      <c r="AI389" s="152"/>
      <c r="AJ389" s="347"/>
      <c r="AK389" s="152"/>
      <c r="AL389" s="152"/>
      <c r="AM389" s="295"/>
      <c r="AN389" s="228"/>
      <c r="AO389" s="228"/>
      <c r="AP389" s="228"/>
      <c r="AQ389" s="228"/>
      <c r="AR389" s="228"/>
      <c r="AS389" s="348"/>
      <c r="AT389" s="264">
        <f t="shared" si="309"/>
        <v>0</v>
      </c>
      <c r="AU389" s="259"/>
      <c r="AV389" s="265">
        <f t="shared" si="310"/>
        <v>0</v>
      </c>
      <c r="AX389" s="265">
        <f t="shared" si="314"/>
        <v>0</v>
      </c>
      <c r="AZ389" s="492">
        <f t="shared" si="311"/>
        <v>0</v>
      </c>
      <c r="BB389" s="492">
        <f t="shared" si="312"/>
        <v>0</v>
      </c>
      <c r="BD389" s="265">
        <f t="shared" si="315"/>
        <v>0</v>
      </c>
      <c r="BE389" s="105"/>
      <c r="BF389" s="105"/>
      <c r="BG389" s="105"/>
      <c r="BH389" s="105"/>
      <c r="BI389" s="105"/>
      <c r="BJ389" s="105"/>
    </row>
    <row r="390" spans="2:62" ht="20.100000000000001" hidden="1" customHeight="1" outlineLevel="1">
      <c r="B390" s="100"/>
      <c r="C390" s="908"/>
      <c r="D390" s="909"/>
      <c r="E390" s="909"/>
      <c r="F390" s="910"/>
      <c r="G390" s="890"/>
      <c r="H390" s="891"/>
      <c r="I390" s="152"/>
      <c r="J390" s="152"/>
      <c r="K390" s="152"/>
      <c r="L390" s="152"/>
      <c r="M390" s="152"/>
      <c r="N390" s="152"/>
      <c r="O390" s="152"/>
      <c r="P390" s="153"/>
      <c r="Q390" s="153"/>
      <c r="R390" s="156">
        <f t="shared" si="305"/>
        <v>0</v>
      </c>
      <c r="S390" s="156">
        <f t="shared" si="306"/>
        <v>0</v>
      </c>
      <c r="U390" s="157">
        <f t="shared" si="313"/>
        <v>0</v>
      </c>
      <c r="W390" s="152"/>
      <c r="X390" s="152"/>
      <c r="Y390" s="152"/>
      <c r="Z390" s="152"/>
      <c r="AA390" s="152"/>
      <c r="AB390" s="152"/>
      <c r="AC390" s="347"/>
      <c r="AD390" s="152"/>
      <c r="AE390" s="152"/>
      <c r="AF390" s="152"/>
      <c r="AG390" s="152"/>
      <c r="AH390" s="152"/>
      <c r="AI390" s="152"/>
      <c r="AJ390" s="347"/>
      <c r="AK390" s="152"/>
      <c r="AL390" s="152"/>
      <c r="AM390" s="295"/>
      <c r="AN390" s="228"/>
      <c r="AO390" s="228"/>
      <c r="AP390" s="228"/>
      <c r="AQ390" s="228"/>
      <c r="AR390" s="228"/>
      <c r="AS390" s="348"/>
      <c r="AT390" s="264">
        <f t="shared" si="309"/>
        <v>0</v>
      </c>
      <c r="AU390" s="259"/>
      <c r="AV390" s="265">
        <f t="shared" si="310"/>
        <v>0</v>
      </c>
      <c r="AX390" s="265">
        <f t="shared" si="314"/>
        <v>0</v>
      </c>
      <c r="AZ390" s="492">
        <f t="shared" si="311"/>
        <v>0</v>
      </c>
      <c r="BB390" s="492">
        <f t="shared" si="312"/>
        <v>0</v>
      </c>
      <c r="BD390" s="265">
        <f t="shared" si="315"/>
        <v>0</v>
      </c>
      <c r="BE390" s="105"/>
      <c r="BF390" s="105"/>
      <c r="BG390" s="105"/>
      <c r="BH390" s="105"/>
      <c r="BI390" s="105"/>
      <c r="BJ390" s="105"/>
    </row>
    <row r="391" spans="2:62" ht="20.100000000000001" hidden="1" customHeight="1" outlineLevel="1">
      <c r="B391" s="100"/>
      <c r="C391" s="908"/>
      <c r="D391" s="909"/>
      <c r="E391" s="909"/>
      <c r="F391" s="910"/>
      <c r="G391" s="890"/>
      <c r="H391" s="891"/>
      <c r="I391" s="152"/>
      <c r="J391" s="152"/>
      <c r="K391" s="152"/>
      <c r="L391" s="152"/>
      <c r="M391" s="152"/>
      <c r="N391" s="152"/>
      <c r="O391" s="152"/>
      <c r="P391" s="153"/>
      <c r="Q391" s="153"/>
      <c r="R391" s="156">
        <f t="shared" si="305"/>
        <v>0</v>
      </c>
      <c r="S391" s="156">
        <f t="shared" si="306"/>
        <v>0</v>
      </c>
      <c r="U391" s="157">
        <f t="shared" si="313"/>
        <v>0</v>
      </c>
      <c r="W391" s="152"/>
      <c r="X391" s="152"/>
      <c r="Y391" s="152"/>
      <c r="Z391" s="152"/>
      <c r="AA391" s="152"/>
      <c r="AB391" s="152"/>
      <c r="AC391" s="347"/>
      <c r="AD391" s="152"/>
      <c r="AE391" s="152"/>
      <c r="AF391" s="152"/>
      <c r="AG391" s="152"/>
      <c r="AH391" s="152"/>
      <c r="AI391" s="152"/>
      <c r="AJ391" s="347"/>
      <c r="AK391" s="152"/>
      <c r="AL391" s="152"/>
      <c r="AM391" s="295"/>
      <c r="AN391" s="228"/>
      <c r="AO391" s="228"/>
      <c r="AP391" s="228"/>
      <c r="AQ391" s="228"/>
      <c r="AR391" s="228"/>
      <c r="AS391" s="348"/>
      <c r="AT391" s="264">
        <f t="shared" si="309"/>
        <v>0</v>
      </c>
      <c r="AU391" s="259"/>
      <c r="AV391" s="265">
        <f t="shared" si="310"/>
        <v>0</v>
      </c>
      <c r="AX391" s="265">
        <f t="shared" si="314"/>
        <v>0</v>
      </c>
      <c r="AZ391" s="492">
        <f t="shared" si="311"/>
        <v>0</v>
      </c>
      <c r="BB391" s="492">
        <f t="shared" si="312"/>
        <v>0</v>
      </c>
      <c r="BD391" s="265">
        <f t="shared" si="315"/>
        <v>0</v>
      </c>
      <c r="BE391" s="105"/>
      <c r="BF391" s="105"/>
      <c r="BG391" s="105"/>
      <c r="BH391" s="105"/>
      <c r="BI391" s="105"/>
      <c r="BJ391" s="105"/>
    </row>
    <row r="392" spans="2:62" ht="20.100000000000001" hidden="1" customHeight="1" outlineLevel="1">
      <c r="B392" s="100"/>
      <c r="C392" s="908"/>
      <c r="D392" s="909"/>
      <c r="E392" s="909"/>
      <c r="F392" s="910"/>
      <c r="G392" s="890"/>
      <c r="H392" s="891"/>
      <c r="I392" s="152"/>
      <c r="J392" s="152"/>
      <c r="K392" s="152"/>
      <c r="L392" s="152"/>
      <c r="M392" s="152"/>
      <c r="N392" s="152"/>
      <c r="O392" s="152"/>
      <c r="P392" s="153"/>
      <c r="Q392" s="153"/>
      <c r="R392" s="156">
        <f t="shared" si="305"/>
        <v>0</v>
      </c>
      <c r="S392" s="156">
        <f t="shared" si="306"/>
        <v>0</v>
      </c>
      <c r="U392" s="157">
        <f t="shared" si="313"/>
        <v>0</v>
      </c>
      <c r="W392" s="152"/>
      <c r="X392" s="152"/>
      <c r="Y392" s="152"/>
      <c r="Z392" s="152"/>
      <c r="AA392" s="152"/>
      <c r="AB392" s="152"/>
      <c r="AC392" s="347"/>
      <c r="AD392" s="152"/>
      <c r="AE392" s="152"/>
      <c r="AF392" s="152"/>
      <c r="AG392" s="152"/>
      <c r="AH392" s="152"/>
      <c r="AI392" s="152"/>
      <c r="AJ392" s="347"/>
      <c r="AK392" s="152"/>
      <c r="AL392" s="152"/>
      <c r="AM392" s="295"/>
      <c r="AN392" s="228"/>
      <c r="AO392" s="228"/>
      <c r="AP392" s="228"/>
      <c r="AQ392" s="228"/>
      <c r="AR392" s="228"/>
      <c r="AS392" s="348"/>
      <c r="AT392" s="264">
        <f t="shared" si="309"/>
        <v>0</v>
      </c>
      <c r="AU392" s="259"/>
      <c r="AV392" s="265">
        <f t="shared" si="310"/>
        <v>0</v>
      </c>
      <c r="AX392" s="265">
        <f t="shared" si="314"/>
        <v>0</v>
      </c>
      <c r="AZ392" s="492">
        <f t="shared" si="311"/>
        <v>0</v>
      </c>
      <c r="BB392" s="492">
        <f t="shared" si="312"/>
        <v>0</v>
      </c>
      <c r="BD392" s="265">
        <f t="shared" si="315"/>
        <v>0</v>
      </c>
      <c r="BE392" s="105"/>
      <c r="BF392" s="105"/>
      <c r="BG392" s="105"/>
      <c r="BH392" s="105"/>
      <c r="BI392" s="105"/>
      <c r="BJ392" s="105"/>
    </row>
    <row r="393" spans="2:62" ht="20.100000000000001" hidden="1" customHeight="1" outlineLevel="1">
      <c r="B393" s="100"/>
      <c r="C393" s="908"/>
      <c r="D393" s="909"/>
      <c r="E393" s="909"/>
      <c r="F393" s="910"/>
      <c r="G393" s="890"/>
      <c r="H393" s="891"/>
      <c r="I393" s="152"/>
      <c r="J393" s="152"/>
      <c r="K393" s="152"/>
      <c r="L393" s="152"/>
      <c r="M393" s="152"/>
      <c r="N393" s="152"/>
      <c r="O393" s="152"/>
      <c r="P393" s="153"/>
      <c r="Q393" s="153"/>
      <c r="R393" s="156">
        <f t="shared" si="305"/>
        <v>0</v>
      </c>
      <c r="S393" s="156">
        <f t="shared" si="306"/>
        <v>0</v>
      </c>
      <c r="U393" s="157">
        <f t="shared" si="313"/>
        <v>0</v>
      </c>
      <c r="W393" s="152"/>
      <c r="X393" s="152"/>
      <c r="Y393" s="152"/>
      <c r="Z393" s="152"/>
      <c r="AA393" s="152"/>
      <c r="AB393" s="152"/>
      <c r="AC393" s="347"/>
      <c r="AD393" s="152"/>
      <c r="AE393" s="152"/>
      <c r="AF393" s="152"/>
      <c r="AG393" s="152"/>
      <c r="AH393" s="152"/>
      <c r="AI393" s="152"/>
      <c r="AJ393" s="347"/>
      <c r="AK393" s="152"/>
      <c r="AL393" s="152"/>
      <c r="AM393" s="295"/>
      <c r="AN393" s="228"/>
      <c r="AO393" s="228"/>
      <c r="AP393" s="228"/>
      <c r="AQ393" s="228"/>
      <c r="AR393" s="228"/>
      <c r="AS393" s="348"/>
      <c r="AT393" s="264">
        <f t="shared" si="309"/>
        <v>0</v>
      </c>
      <c r="AU393" s="259"/>
      <c r="AV393" s="265">
        <f t="shared" si="310"/>
        <v>0</v>
      </c>
      <c r="AX393" s="265">
        <f t="shared" si="314"/>
        <v>0</v>
      </c>
      <c r="AZ393" s="492">
        <f t="shared" si="311"/>
        <v>0</v>
      </c>
      <c r="BB393" s="492">
        <f t="shared" si="312"/>
        <v>0</v>
      </c>
      <c r="BD393" s="265">
        <f t="shared" si="315"/>
        <v>0</v>
      </c>
      <c r="BE393" s="105"/>
      <c r="BF393" s="105"/>
      <c r="BG393" s="105"/>
      <c r="BH393" s="105"/>
      <c r="BI393" s="105"/>
      <c r="BJ393" s="105"/>
    </row>
    <row r="394" spans="2:62" ht="20.100000000000001" hidden="1" customHeight="1" outlineLevel="1">
      <c r="B394" s="100"/>
      <c r="C394" s="908"/>
      <c r="D394" s="909"/>
      <c r="E394" s="909"/>
      <c r="F394" s="910"/>
      <c r="G394" s="890"/>
      <c r="H394" s="891"/>
      <c r="I394" s="152"/>
      <c r="J394" s="152"/>
      <c r="K394" s="152"/>
      <c r="L394" s="152"/>
      <c r="M394" s="152"/>
      <c r="N394" s="152"/>
      <c r="O394" s="152"/>
      <c r="P394" s="153"/>
      <c r="Q394" s="153"/>
      <c r="R394" s="156">
        <f t="shared" si="305"/>
        <v>0</v>
      </c>
      <c r="S394" s="156">
        <f t="shared" si="306"/>
        <v>0</v>
      </c>
      <c r="U394" s="157">
        <f t="shared" si="313"/>
        <v>0</v>
      </c>
      <c r="W394" s="152"/>
      <c r="X394" s="152"/>
      <c r="Y394" s="152"/>
      <c r="Z394" s="152"/>
      <c r="AA394" s="152"/>
      <c r="AB394" s="152"/>
      <c r="AC394" s="347"/>
      <c r="AD394" s="152"/>
      <c r="AE394" s="152"/>
      <c r="AF394" s="152"/>
      <c r="AG394" s="152"/>
      <c r="AH394" s="152"/>
      <c r="AI394" s="152"/>
      <c r="AJ394" s="347"/>
      <c r="AK394" s="152"/>
      <c r="AL394" s="152"/>
      <c r="AM394" s="295"/>
      <c r="AN394" s="228"/>
      <c r="AO394" s="228"/>
      <c r="AP394" s="228"/>
      <c r="AQ394" s="228"/>
      <c r="AR394" s="228"/>
      <c r="AS394" s="348"/>
      <c r="AT394" s="264">
        <f t="shared" si="309"/>
        <v>0</v>
      </c>
      <c r="AU394" s="259"/>
      <c r="AV394" s="265">
        <f t="shared" si="310"/>
        <v>0</v>
      </c>
      <c r="AX394" s="265">
        <f t="shared" si="314"/>
        <v>0</v>
      </c>
      <c r="AZ394" s="492">
        <f t="shared" si="311"/>
        <v>0</v>
      </c>
      <c r="BB394" s="492">
        <f t="shared" si="312"/>
        <v>0</v>
      </c>
      <c r="BD394" s="265">
        <f t="shared" si="315"/>
        <v>0</v>
      </c>
      <c r="BE394" s="105"/>
      <c r="BF394" s="105"/>
      <c r="BG394" s="105"/>
      <c r="BH394" s="105"/>
      <c r="BI394" s="105"/>
      <c r="BJ394" s="105"/>
    </row>
    <row r="395" spans="2:62" ht="20.100000000000001" hidden="1" customHeight="1" outlineLevel="1">
      <c r="B395" s="100"/>
      <c r="C395" s="908"/>
      <c r="D395" s="909"/>
      <c r="E395" s="909"/>
      <c r="F395" s="910"/>
      <c r="G395" s="890"/>
      <c r="H395" s="891"/>
      <c r="I395" s="152"/>
      <c r="J395" s="152"/>
      <c r="K395" s="152"/>
      <c r="L395" s="152"/>
      <c r="M395" s="152"/>
      <c r="N395" s="152"/>
      <c r="O395" s="152"/>
      <c r="P395" s="153"/>
      <c r="Q395" s="153"/>
      <c r="R395" s="156">
        <f t="shared" si="305"/>
        <v>0</v>
      </c>
      <c r="S395" s="156">
        <f t="shared" si="306"/>
        <v>0</v>
      </c>
      <c r="U395" s="157">
        <f t="shared" si="313"/>
        <v>0</v>
      </c>
      <c r="W395" s="152"/>
      <c r="X395" s="152"/>
      <c r="Y395" s="152"/>
      <c r="Z395" s="152"/>
      <c r="AA395" s="152"/>
      <c r="AB395" s="152"/>
      <c r="AC395" s="347"/>
      <c r="AD395" s="152"/>
      <c r="AE395" s="152"/>
      <c r="AF395" s="152"/>
      <c r="AG395" s="152"/>
      <c r="AH395" s="152"/>
      <c r="AI395" s="152"/>
      <c r="AJ395" s="347"/>
      <c r="AK395" s="152"/>
      <c r="AL395" s="152"/>
      <c r="AM395" s="295"/>
      <c r="AN395" s="228"/>
      <c r="AO395" s="228"/>
      <c r="AP395" s="228"/>
      <c r="AQ395" s="228"/>
      <c r="AR395" s="228"/>
      <c r="AS395" s="348"/>
      <c r="AT395" s="264">
        <f t="shared" si="309"/>
        <v>0</v>
      </c>
      <c r="AU395" s="259"/>
      <c r="AV395" s="265">
        <f t="shared" si="310"/>
        <v>0</v>
      </c>
      <c r="AX395" s="265">
        <f t="shared" si="314"/>
        <v>0</v>
      </c>
      <c r="AZ395" s="492">
        <f t="shared" si="311"/>
        <v>0</v>
      </c>
      <c r="BB395" s="492">
        <f t="shared" si="312"/>
        <v>0</v>
      </c>
      <c r="BD395" s="265">
        <f t="shared" si="315"/>
        <v>0</v>
      </c>
      <c r="BE395" s="105"/>
      <c r="BF395" s="105"/>
      <c r="BG395" s="105"/>
      <c r="BH395" s="105"/>
      <c r="BI395" s="105"/>
      <c r="BJ395" s="105"/>
    </row>
    <row r="396" spans="2:62" ht="20.100000000000001" hidden="1" customHeight="1" outlineLevel="1">
      <c r="B396" s="100"/>
      <c r="C396" s="908"/>
      <c r="D396" s="909"/>
      <c r="E396" s="909"/>
      <c r="F396" s="910"/>
      <c r="G396" s="890"/>
      <c r="H396" s="891"/>
      <c r="I396" s="152"/>
      <c r="J396" s="152"/>
      <c r="K396" s="152"/>
      <c r="L396" s="152"/>
      <c r="M396" s="152"/>
      <c r="N396" s="152"/>
      <c r="O396" s="152"/>
      <c r="P396" s="153"/>
      <c r="Q396" s="153"/>
      <c r="R396" s="156">
        <f t="shared" si="305"/>
        <v>0</v>
      </c>
      <c r="S396" s="156">
        <f t="shared" si="306"/>
        <v>0</v>
      </c>
      <c r="U396" s="157">
        <f t="shared" si="313"/>
        <v>0</v>
      </c>
      <c r="W396" s="152"/>
      <c r="X396" s="152"/>
      <c r="Y396" s="152"/>
      <c r="Z396" s="152"/>
      <c r="AA396" s="152"/>
      <c r="AB396" s="152"/>
      <c r="AC396" s="347"/>
      <c r="AD396" s="152"/>
      <c r="AE396" s="152"/>
      <c r="AF396" s="152"/>
      <c r="AG396" s="152"/>
      <c r="AH396" s="152"/>
      <c r="AI396" s="152"/>
      <c r="AJ396" s="347"/>
      <c r="AK396" s="152"/>
      <c r="AL396" s="152"/>
      <c r="AM396" s="295"/>
      <c r="AN396" s="228"/>
      <c r="AO396" s="228"/>
      <c r="AP396" s="228"/>
      <c r="AQ396" s="228"/>
      <c r="AR396" s="228"/>
      <c r="AS396" s="348"/>
      <c r="AT396" s="264">
        <f t="shared" si="309"/>
        <v>0</v>
      </c>
      <c r="AU396" s="259"/>
      <c r="AV396" s="265">
        <f t="shared" si="310"/>
        <v>0</v>
      </c>
      <c r="AX396" s="265">
        <f t="shared" si="314"/>
        <v>0</v>
      </c>
      <c r="AZ396" s="492">
        <f t="shared" si="311"/>
        <v>0</v>
      </c>
      <c r="BB396" s="492">
        <f t="shared" si="312"/>
        <v>0</v>
      </c>
      <c r="BD396" s="265">
        <f t="shared" si="315"/>
        <v>0</v>
      </c>
      <c r="BE396" s="105"/>
      <c r="BF396" s="105"/>
      <c r="BG396" s="105"/>
      <c r="BH396" s="105"/>
      <c r="BI396" s="105"/>
      <c r="BJ396" s="105"/>
    </row>
    <row r="397" spans="2:62" ht="20.100000000000001" hidden="1" customHeight="1" outlineLevel="1">
      <c r="B397" s="100"/>
      <c r="C397" s="908"/>
      <c r="D397" s="909"/>
      <c r="E397" s="909"/>
      <c r="F397" s="910"/>
      <c r="G397" s="890"/>
      <c r="H397" s="891"/>
      <c r="I397" s="152"/>
      <c r="J397" s="152"/>
      <c r="K397" s="152"/>
      <c r="L397" s="152"/>
      <c r="M397" s="152"/>
      <c r="N397" s="152"/>
      <c r="O397" s="152"/>
      <c r="P397" s="153"/>
      <c r="Q397" s="153"/>
      <c r="R397" s="156">
        <f t="shared" si="305"/>
        <v>0</v>
      </c>
      <c r="S397" s="156">
        <f t="shared" si="306"/>
        <v>0</v>
      </c>
      <c r="U397" s="157">
        <f t="shared" si="313"/>
        <v>0</v>
      </c>
      <c r="W397" s="152"/>
      <c r="X397" s="152"/>
      <c r="Y397" s="152"/>
      <c r="Z397" s="152"/>
      <c r="AA397" s="152"/>
      <c r="AB397" s="152"/>
      <c r="AC397" s="347"/>
      <c r="AD397" s="152"/>
      <c r="AE397" s="152"/>
      <c r="AF397" s="152"/>
      <c r="AG397" s="152"/>
      <c r="AH397" s="152"/>
      <c r="AI397" s="152"/>
      <c r="AJ397" s="347"/>
      <c r="AK397" s="152"/>
      <c r="AL397" s="152"/>
      <c r="AM397" s="295"/>
      <c r="AN397" s="228"/>
      <c r="AO397" s="228"/>
      <c r="AP397" s="228"/>
      <c r="AQ397" s="228"/>
      <c r="AR397" s="228"/>
      <c r="AS397" s="348"/>
      <c r="AT397" s="264">
        <f t="shared" si="309"/>
        <v>0</v>
      </c>
      <c r="AU397" s="259"/>
      <c r="AV397" s="265">
        <f t="shared" si="310"/>
        <v>0</v>
      </c>
      <c r="AX397" s="265">
        <f t="shared" si="314"/>
        <v>0</v>
      </c>
      <c r="AZ397" s="492">
        <f t="shared" si="311"/>
        <v>0</v>
      </c>
      <c r="BB397" s="492">
        <f t="shared" si="312"/>
        <v>0</v>
      </c>
      <c r="BD397" s="265">
        <f t="shared" si="315"/>
        <v>0</v>
      </c>
      <c r="BE397" s="105"/>
      <c r="BF397" s="105"/>
      <c r="BG397" s="105"/>
      <c r="BH397" s="105"/>
      <c r="BI397" s="105"/>
      <c r="BJ397" s="105"/>
    </row>
    <row r="398" spans="2:62" ht="20.100000000000001" hidden="1" customHeight="1" outlineLevel="1">
      <c r="B398" s="100"/>
      <c r="C398" s="908"/>
      <c r="D398" s="909"/>
      <c r="E398" s="909"/>
      <c r="F398" s="910"/>
      <c r="G398" s="890"/>
      <c r="H398" s="891"/>
      <c r="I398" s="152"/>
      <c r="J398" s="152"/>
      <c r="K398" s="152"/>
      <c r="L398" s="152"/>
      <c r="M398" s="152"/>
      <c r="N398" s="152"/>
      <c r="O398" s="152"/>
      <c r="P398" s="153"/>
      <c r="Q398" s="153"/>
      <c r="R398" s="156">
        <f t="shared" si="305"/>
        <v>0</v>
      </c>
      <c r="S398" s="156">
        <f t="shared" si="306"/>
        <v>0</v>
      </c>
      <c r="U398" s="157">
        <f t="shared" si="313"/>
        <v>0</v>
      </c>
      <c r="W398" s="152"/>
      <c r="X398" s="152"/>
      <c r="Y398" s="152"/>
      <c r="Z398" s="152"/>
      <c r="AA398" s="152"/>
      <c r="AB398" s="152"/>
      <c r="AC398" s="347"/>
      <c r="AD398" s="152"/>
      <c r="AE398" s="152"/>
      <c r="AF398" s="152"/>
      <c r="AG398" s="152"/>
      <c r="AH398" s="152"/>
      <c r="AI398" s="152"/>
      <c r="AJ398" s="347"/>
      <c r="AK398" s="152"/>
      <c r="AL398" s="152"/>
      <c r="AM398" s="295"/>
      <c r="AN398" s="228"/>
      <c r="AO398" s="228"/>
      <c r="AP398" s="228"/>
      <c r="AQ398" s="228"/>
      <c r="AR398" s="228"/>
      <c r="AS398" s="348"/>
      <c r="AT398" s="264">
        <f t="shared" si="309"/>
        <v>0</v>
      </c>
      <c r="AU398" s="259"/>
      <c r="AV398" s="265">
        <f t="shared" si="310"/>
        <v>0</v>
      </c>
      <c r="AX398" s="265">
        <f t="shared" si="314"/>
        <v>0</v>
      </c>
      <c r="AZ398" s="492">
        <f t="shared" si="311"/>
        <v>0</v>
      </c>
      <c r="BB398" s="492">
        <f t="shared" si="312"/>
        <v>0</v>
      </c>
      <c r="BD398" s="265">
        <f t="shared" si="315"/>
        <v>0</v>
      </c>
      <c r="BE398" s="105"/>
      <c r="BF398" s="105"/>
      <c r="BG398" s="105"/>
      <c r="BH398" s="105"/>
      <c r="BI398" s="105"/>
      <c r="BJ398" s="105"/>
    </row>
    <row r="399" spans="2:62" ht="20.100000000000001" hidden="1" customHeight="1" outlineLevel="1">
      <c r="B399" s="100"/>
      <c r="C399" s="908"/>
      <c r="D399" s="909"/>
      <c r="E399" s="909"/>
      <c r="F399" s="910"/>
      <c r="G399" s="890"/>
      <c r="H399" s="891"/>
      <c r="I399" s="152"/>
      <c r="J399" s="152"/>
      <c r="K399" s="152"/>
      <c r="L399" s="152"/>
      <c r="M399" s="152"/>
      <c r="N399" s="152"/>
      <c r="O399" s="152"/>
      <c r="P399" s="153"/>
      <c r="Q399" s="153"/>
      <c r="R399" s="156">
        <f t="shared" si="305"/>
        <v>0</v>
      </c>
      <c r="S399" s="156">
        <f t="shared" si="306"/>
        <v>0</v>
      </c>
      <c r="U399" s="157">
        <f t="shared" si="313"/>
        <v>0</v>
      </c>
      <c r="W399" s="152"/>
      <c r="X399" s="152"/>
      <c r="Y399" s="152"/>
      <c r="Z399" s="152"/>
      <c r="AA399" s="152"/>
      <c r="AB399" s="152"/>
      <c r="AC399" s="347"/>
      <c r="AD399" s="152"/>
      <c r="AE399" s="152"/>
      <c r="AF399" s="152"/>
      <c r="AG399" s="152"/>
      <c r="AH399" s="152"/>
      <c r="AI399" s="152"/>
      <c r="AJ399" s="347"/>
      <c r="AK399" s="152"/>
      <c r="AL399" s="152"/>
      <c r="AM399" s="295"/>
      <c r="AN399" s="228"/>
      <c r="AO399" s="228"/>
      <c r="AP399" s="228"/>
      <c r="AQ399" s="228"/>
      <c r="AR399" s="228"/>
      <c r="AS399" s="348"/>
      <c r="AT399" s="264">
        <f t="shared" si="309"/>
        <v>0</v>
      </c>
      <c r="AU399" s="259"/>
      <c r="AV399" s="265">
        <f t="shared" si="310"/>
        <v>0</v>
      </c>
      <c r="AX399" s="265">
        <f t="shared" si="314"/>
        <v>0</v>
      </c>
      <c r="AZ399" s="492">
        <f t="shared" si="311"/>
        <v>0</v>
      </c>
      <c r="BB399" s="492">
        <f t="shared" si="312"/>
        <v>0</v>
      </c>
      <c r="BD399" s="265">
        <f t="shared" si="315"/>
        <v>0</v>
      </c>
      <c r="BE399" s="105"/>
      <c r="BF399" s="105"/>
      <c r="BG399" s="105"/>
      <c r="BH399" s="105"/>
      <c r="BI399" s="105"/>
      <c r="BJ399" s="105"/>
    </row>
    <row r="400" spans="2:62" ht="20.100000000000001" hidden="1" customHeight="1" outlineLevel="1">
      <c r="B400" s="100"/>
      <c r="C400" s="908"/>
      <c r="D400" s="909"/>
      <c r="E400" s="909"/>
      <c r="F400" s="910"/>
      <c r="G400" s="890"/>
      <c r="H400" s="891"/>
      <c r="I400" s="152"/>
      <c r="J400" s="152"/>
      <c r="K400" s="152"/>
      <c r="L400" s="152"/>
      <c r="M400" s="152"/>
      <c r="N400" s="152"/>
      <c r="O400" s="152"/>
      <c r="P400" s="153"/>
      <c r="Q400" s="153"/>
      <c r="R400" s="156">
        <f t="shared" si="305"/>
        <v>0</v>
      </c>
      <c r="S400" s="156">
        <f t="shared" si="306"/>
        <v>0</v>
      </c>
      <c r="U400" s="157">
        <f t="shared" si="313"/>
        <v>0</v>
      </c>
      <c r="W400" s="152"/>
      <c r="X400" s="152"/>
      <c r="Y400" s="152"/>
      <c r="Z400" s="152"/>
      <c r="AA400" s="152"/>
      <c r="AB400" s="152"/>
      <c r="AC400" s="347"/>
      <c r="AD400" s="152"/>
      <c r="AE400" s="152"/>
      <c r="AF400" s="152"/>
      <c r="AG400" s="152"/>
      <c r="AH400" s="152"/>
      <c r="AI400" s="152"/>
      <c r="AJ400" s="347"/>
      <c r="AK400" s="152"/>
      <c r="AL400" s="152"/>
      <c r="AM400" s="295"/>
      <c r="AN400" s="228"/>
      <c r="AO400" s="228"/>
      <c r="AP400" s="228"/>
      <c r="AQ400" s="228"/>
      <c r="AR400" s="228"/>
      <c r="AS400" s="348"/>
      <c r="AT400" s="264">
        <f t="shared" si="309"/>
        <v>0</v>
      </c>
      <c r="AU400" s="259"/>
      <c r="AV400" s="265">
        <f t="shared" si="310"/>
        <v>0</v>
      </c>
      <c r="AX400" s="265">
        <f t="shared" si="314"/>
        <v>0</v>
      </c>
      <c r="AZ400" s="492">
        <f t="shared" si="311"/>
        <v>0</v>
      </c>
      <c r="BB400" s="492">
        <f t="shared" si="312"/>
        <v>0</v>
      </c>
      <c r="BD400" s="265">
        <f t="shared" si="315"/>
        <v>0</v>
      </c>
      <c r="BE400" s="105"/>
      <c r="BF400" s="105"/>
      <c r="BG400" s="105"/>
      <c r="BH400" s="105"/>
      <c r="BI400" s="105"/>
      <c r="BJ400" s="105"/>
    </row>
    <row r="401" spans="2:62" ht="20.100000000000001" hidden="1" customHeight="1" outlineLevel="1">
      <c r="B401" s="100"/>
      <c r="C401" s="908"/>
      <c r="D401" s="909"/>
      <c r="E401" s="909"/>
      <c r="F401" s="910"/>
      <c r="G401" s="890"/>
      <c r="H401" s="891"/>
      <c r="I401" s="152"/>
      <c r="J401" s="152"/>
      <c r="K401" s="152"/>
      <c r="L401" s="152"/>
      <c r="M401" s="152"/>
      <c r="N401" s="152"/>
      <c r="O401" s="152"/>
      <c r="P401" s="153"/>
      <c r="Q401" s="153"/>
      <c r="R401" s="156">
        <f t="shared" si="305"/>
        <v>0</v>
      </c>
      <c r="S401" s="156">
        <f t="shared" si="306"/>
        <v>0</v>
      </c>
      <c r="U401" s="157">
        <f t="shared" si="313"/>
        <v>0</v>
      </c>
      <c r="W401" s="152"/>
      <c r="X401" s="152"/>
      <c r="Y401" s="152"/>
      <c r="Z401" s="152"/>
      <c r="AA401" s="152"/>
      <c r="AB401" s="152"/>
      <c r="AC401" s="347"/>
      <c r="AD401" s="152"/>
      <c r="AE401" s="152"/>
      <c r="AF401" s="152"/>
      <c r="AG401" s="152"/>
      <c r="AH401" s="152"/>
      <c r="AI401" s="152"/>
      <c r="AJ401" s="347"/>
      <c r="AK401" s="152"/>
      <c r="AL401" s="152"/>
      <c r="AM401" s="295"/>
      <c r="AN401" s="228"/>
      <c r="AO401" s="228"/>
      <c r="AP401" s="228"/>
      <c r="AQ401" s="228"/>
      <c r="AR401" s="228"/>
      <c r="AS401" s="348"/>
      <c r="AT401" s="264">
        <f t="shared" si="309"/>
        <v>0</v>
      </c>
      <c r="AU401" s="259"/>
      <c r="AV401" s="265">
        <f t="shared" si="310"/>
        <v>0</v>
      </c>
      <c r="AX401" s="265">
        <f t="shared" si="314"/>
        <v>0</v>
      </c>
      <c r="AZ401" s="492">
        <f t="shared" si="311"/>
        <v>0</v>
      </c>
      <c r="BB401" s="492">
        <f t="shared" si="312"/>
        <v>0</v>
      </c>
      <c r="BD401" s="265">
        <f t="shared" si="315"/>
        <v>0</v>
      </c>
      <c r="BE401" s="105"/>
      <c r="BF401" s="105"/>
      <c r="BG401" s="105"/>
      <c r="BH401" s="105"/>
      <c r="BI401" s="105"/>
      <c r="BJ401" s="105"/>
    </row>
    <row r="402" spans="2:62" ht="9.9499999999999993" hidden="1" customHeight="1" outlineLevel="1">
      <c r="B402" s="101"/>
      <c r="C402" s="208"/>
      <c r="D402" s="208"/>
      <c r="E402" s="208"/>
      <c r="F402" s="208"/>
      <c r="G402" s="237"/>
      <c r="H402" s="207"/>
      <c r="I402" s="257"/>
      <c r="J402" s="257"/>
      <c r="K402" s="257"/>
      <c r="L402" s="257"/>
      <c r="M402" s="257"/>
      <c r="N402" s="257"/>
      <c r="O402" s="257"/>
      <c r="P402" s="256"/>
      <c r="Q402" s="102"/>
      <c r="R402" s="102"/>
      <c r="S402" s="102"/>
      <c r="U402" s="98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Z402" s="493"/>
      <c r="BE402" s="105"/>
      <c r="BF402" s="105"/>
      <c r="BG402" s="105"/>
      <c r="BH402" s="105"/>
      <c r="BI402" s="105"/>
      <c r="BJ402" s="105"/>
    </row>
    <row r="403" spans="2:62" ht="20.100000000000001" customHeight="1" collapsed="1">
      <c r="B403" s="8">
        <f>B386+1</f>
        <v>24</v>
      </c>
      <c r="C403" s="916"/>
      <c r="D403" s="917"/>
      <c r="E403" s="917"/>
      <c r="F403" s="918"/>
      <c r="G403" s="429"/>
      <c r="H403" s="206">
        <v>1</v>
      </c>
      <c r="I403" s="642">
        <f t="shared" ref="I403" si="316">$H403*SUM(I404:I418)</f>
        <v>0</v>
      </c>
      <c r="J403" s="643">
        <f t="shared" ref="J403:O403" si="317">$H403*SUM(J404:J418)</f>
        <v>0</v>
      </c>
      <c r="K403" s="644">
        <f t="shared" si="317"/>
        <v>0</v>
      </c>
      <c r="L403" s="645">
        <f t="shared" si="317"/>
        <v>0</v>
      </c>
      <c r="M403" s="645">
        <f t="shared" si="317"/>
        <v>0</v>
      </c>
      <c r="N403" s="644">
        <f t="shared" si="317"/>
        <v>0</v>
      </c>
      <c r="O403" s="642">
        <f t="shared" si="317"/>
        <v>0</v>
      </c>
      <c r="P403" s="209">
        <f t="shared" ref="P403:Q403" si="318">$H403*SUM(P404:P418)</f>
        <v>0</v>
      </c>
      <c r="Q403" s="210">
        <f t="shared" si="318"/>
        <v>0</v>
      </c>
      <c r="R403" s="136">
        <f t="shared" ref="R403:R418" si="319">P403*(1+Gewinn)*(1+SicherheitAngebot)</f>
        <v>0</v>
      </c>
      <c r="S403" s="137">
        <f t="shared" ref="S403:S418" si="320">Q403*(1+MGKZ)*(1+Gewinn)*(1+SicherheitAngebot)</f>
        <v>0</v>
      </c>
      <c r="U403" s="10">
        <f>I403*$I$7+J403*$J$7+K403*$K$7+L403*$L$7+M403*$M$7+N403*$N$7+O403*$O$7+R403+S403</f>
        <v>0</v>
      </c>
      <c r="W403" s="646">
        <f t="shared" ref="W403:AB403" si="321">$H403*SUM(W404:W418)</f>
        <v>0</v>
      </c>
      <c r="X403" s="647">
        <f t="shared" si="321"/>
        <v>0</v>
      </c>
      <c r="Y403" s="648">
        <f t="shared" si="321"/>
        <v>0</v>
      </c>
      <c r="Z403" s="649">
        <f t="shared" si="321"/>
        <v>0</v>
      </c>
      <c r="AA403" s="648">
        <f t="shared" si="321"/>
        <v>0</v>
      </c>
      <c r="AB403" s="646">
        <f t="shared" si="321"/>
        <v>0</v>
      </c>
      <c r="AC403" s="258"/>
      <c r="AD403" s="646">
        <f t="shared" ref="AD403:AM403" si="322">$H403*SUM(AD404:AD418)</f>
        <v>0</v>
      </c>
      <c r="AE403" s="647">
        <f t="shared" si="322"/>
        <v>0</v>
      </c>
      <c r="AF403" s="648">
        <f t="shared" si="322"/>
        <v>0</v>
      </c>
      <c r="AG403" s="649">
        <f t="shared" si="322"/>
        <v>0</v>
      </c>
      <c r="AH403" s="648">
        <f t="shared" si="322"/>
        <v>0</v>
      </c>
      <c r="AI403" s="646">
        <f t="shared" si="322"/>
        <v>0</v>
      </c>
      <c r="AJ403" s="258"/>
      <c r="AK403" s="653">
        <f t="shared" si="322"/>
        <v>0</v>
      </c>
      <c r="AL403" s="653">
        <f t="shared" si="322"/>
        <v>0</v>
      </c>
      <c r="AM403" s="653">
        <f t="shared" si="322"/>
        <v>0</v>
      </c>
      <c r="AN403" s="227">
        <f>$H403*SUM(AN404:AN418)*(1+Gewinn)*(1+SicherheitAngebot)</f>
        <v>0</v>
      </c>
      <c r="AO403" s="227">
        <f>$H403*SUM(AO404:AO418)*(1+Gewinn)*(1+SicherheitAngebot)</f>
        <v>0</v>
      </c>
      <c r="AP403" s="227">
        <f>$H403*SUM(AP404:AP418)*(1+Gewinn)*(1+SicherheitAngebot)</f>
        <v>0</v>
      </c>
      <c r="AQ403" s="227">
        <f>$H403*SUM(AQ404:AQ418)*(1+Gewinn)*(1+SicherheitAngebot)</f>
        <v>0</v>
      </c>
      <c r="AR403" s="227">
        <f>$H403*SUM(AR404:AR418)*(1+Gewinn)*(1+SicherheitAngebot)</f>
        <v>0</v>
      </c>
      <c r="AS403" s="262"/>
      <c r="AT403" s="263">
        <f t="shared" si="309"/>
        <v>0</v>
      </c>
      <c r="AU403" s="259"/>
      <c r="AV403" s="491">
        <f>AK403*$AK$7+AL403*$AL$7+AM403*$AM$7+SUM(AN403:AR403)+AT403/Zuschläge_IBN+AT403</f>
        <v>0</v>
      </c>
      <c r="AX403" s="685">
        <f>U403+AV403</f>
        <v>0</v>
      </c>
      <c r="AZ403" s="490">
        <f>IF(H403&gt;0,U403/(1+SicherheitAngebot)*(1+Sicherheit),0)</f>
        <v>0</v>
      </c>
      <c r="BB403" s="490">
        <f>IF(H403&gt;0,AV403/(1+SicherheitAngebot)*(1+Sicherheit),0)</f>
        <v>0</v>
      </c>
      <c r="BD403" s="490">
        <f>AZ403+BB403</f>
        <v>0</v>
      </c>
      <c r="BE403" s="105"/>
      <c r="BF403" s="105"/>
      <c r="BG403" s="105"/>
      <c r="BH403" s="105"/>
      <c r="BI403" s="105"/>
      <c r="BJ403" s="105"/>
    </row>
    <row r="404" spans="2:62" ht="20.100000000000001" hidden="1" customHeight="1" outlineLevel="1">
      <c r="B404" s="99"/>
      <c r="C404" s="908"/>
      <c r="D404" s="909"/>
      <c r="E404" s="909"/>
      <c r="F404" s="910"/>
      <c r="G404" s="890"/>
      <c r="H404" s="901"/>
      <c r="I404" s="152"/>
      <c r="J404" s="152"/>
      <c r="K404" s="152"/>
      <c r="L404" s="152"/>
      <c r="M404" s="152"/>
      <c r="N404" s="152"/>
      <c r="O404" s="152"/>
      <c r="P404" s="153"/>
      <c r="Q404" s="153"/>
      <c r="R404" s="156">
        <f t="shared" si="319"/>
        <v>0</v>
      </c>
      <c r="S404" s="156">
        <f t="shared" si="320"/>
        <v>0</v>
      </c>
      <c r="U404" s="157">
        <f>I404*$I$7+J404*$J$7+K404*$K$7+L404*$L$7+M404*$M$7+N404*$N$7+O404*$O$7+R404+S404</f>
        <v>0</v>
      </c>
      <c r="W404" s="152"/>
      <c r="X404" s="152"/>
      <c r="Y404" s="152"/>
      <c r="Z404" s="152"/>
      <c r="AA404" s="152"/>
      <c r="AB404" s="152"/>
      <c r="AC404" s="347"/>
      <c r="AD404" s="152"/>
      <c r="AE404" s="152"/>
      <c r="AF404" s="152"/>
      <c r="AG404" s="152"/>
      <c r="AH404" s="152"/>
      <c r="AI404" s="152"/>
      <c r="AJ404" s="347"/>
      <c r="AK404" s="152"/>
      <c r="AL404" s="152"/>
      <c r="AM404" s="295"/>
      <c r="AN404" s="228"/>
      <c r="AO404" s="228"/>
      <c r="AP404" s="228"/>
      <c r="AQ404" s="228"/>
      <c r="AR404" s="228"/>
      <c r="AS404" s="348"/>
      <c r="AT404" s="264">
        <f t="shared" si="309"/>
        <v>0</v>
      </c>
      <c r="AU404" s="259"/>
      <c r="AV404" s="265">
        <f t="shared" ref="AV404:AV418" si="323">AK404*$AK$7+AL404*$AL$7+AM404*$AM$7+SUM(AN404:AR404)*(1+Gewinn)*(1+SicherheitAngebot)+AT404/Zuschläge_IBN+AT404</f>
        <v>0</v>
      </c>
      <c r="AX404" s="265">
        <f>U404+AV404</f>
        <v>0</v>
      </c>
      <c r="AZ404" s="492">
        <f t="shared" ref="AZ404:AZ418" si="324">U404/(1+SicherheitAngebot)*(1+Sicherheit)</f>
        <v>0</v>
      </c>
      <c r="BB404" s="492">
        <f t="shared" ref="BB404:BB418" si="325">AV404/(1+SicherheitAngebot)*(1+Sicherheit)</f>
        <v>0</v>
      </c>
      <c r="BD404" s="265">
        <f>AZ404+BB404</f>
        <v>0</v>
      </c>
      <c r="BE404" s="105"/>
      <c r="BF404" s="105"/>
      <c r="BG404" s="105"/>
      <c r="BH404" s="105"/>
      <c r="BI404" s="105"/>
      <c r="BJ404" s="105"/>
    </row>
    <row r="405" spans="2:62" ht="20.100000000000001" hidden="1" customHeight="1" outlineLevel="1">
      <c r="B405" s="100"/>
      <c r="C405" s="908"/>
      <c r="D405" s="909"/>
      <c r="E405" s="909"/>
      <c r="F405" s="910"/>
      <c r="G405" s="890"/>
      <c r="H405" s="891"/>
      <c r="I405" s="152"/>
      <c r="J405" s="152"/>
      <c r="K405" s="152"/>
      <c r="L405" s="152"/>
      <c r="M405" s="152"/>
      <c r="N405" s="152"/>
      <c r="O405" s="152"/>
      <c r="P405" s="153"/>
      <c r="Q405" s="153"/>
      <c r="R405" s="156">
        <f t="shared" si="319"/>
        <v>0</v>
      </c>
      <c r="S405" s="156">
        <f t="shared" si="320"/>
        <v>0</v>
      </c>
      <c r="U405" s="157">
        <f t="shared" ref="U405:U418" si="326">I405*$I$7+J405*$J$7+K405*$K$7+L405*$L$7+M405*$M$7+N405*$N$7+O405*$O$7+R405+S405</f>
        <v>0</v>
      </c>
      <c r="W405" s="152"/>
      <c r="X405" s="152"/>
      <c r="Y405" s="152"/>
      <c r="Z405" s="152"/>
      <c r="AA405" s="152"/>
      <c r="AB405" s="152"/>
      <c r="AC405" s="347"/>
      <c r="AD405" s="152"/>
      <c r="AE405" s="152"/>
      <c r="AF405" s="152"/>
      <c r="AG405" s="152"/>
      <c r="AH405" s="152"/>
      <c r="AI405" s="152"/>
      <c r="AJ405" s="347"/>
      <c r="AK405" s="152"/>
      <c r="AL405" s="152"/>
      <c r="AM405" s="295"/>
      <c r="AN405" s="228"/>
      <c r="AO405" s="228"/>
      <c r="AP405" s="228"/>
      <c r="AQ405" s="228"/>
      <c r="AR405" s="228"/>
      <c r="AS405" s="348"/>
      <c r="AT405" s="264">
        <f t="shared" si="309"/>
        <v>0</v>
      </c>
      <c r="AU405" s="259"/>
      <c r="AV405" s="265">
        <f t="shared" si="323"/>
        <v>0</v>
      </c>
      <c r="AX405" s="265">
        <f t="shared" ref="AX405:AX418" si="327">U405+AV405</f>
        <v>0</v>
      </c>
      <c r="AZ405" s="492">
        <f t="shared" si="324"/>
        <v>0</v>
      </c>
      <c r="BB405" s="492">
        <f t="shared" si="325"/>
        <v>0</v>
      </c>
      <c r="BD405" s="265">
        <f t="shared" ref="BD405:BD418" si="328">AZ405+BB405</f>
        <v>0</v>
      </c>
      <c r="BE405" s="105"/>
      <c r="BF405" s="105"/>
      <c r="BG405" s="105"/>
      <c r="BH405" s="105"/>
      <c r="BI405" s="105"/>
      <c r="BJ405" s="105"/>
    </row>
    <row r="406" spans="2:62" ht="20.100000000000001" hidden="1" customHeight="1" outlineLevel="1">
      <c r="B406" s="100"/>
      <c r="C406" s="908"/>
      <c r="D406" s="909"/>
      <c r="E406" s="909"/>
      <c r="F406" s="910"/>
      <c r="G406" s="890"/>
      <c r="H406" s="891"/>
      <c r="I406" s="152"/>
      <c r="J406" s="152"/>
      <c r="K406" s="152"/>
      <c r="L406" s="152"/>
      <c r="M406" s="152"/>
      <c r="N406" s="152"/>
      <c r="O406" s="152"/>
      <c r="P406" s="153"/>
      <c r="Q406" s="153"/>
      <c r="R406" s="156">
        <f t="shared" si="319"/>
        <v>0</v>
      </c>
      <c r="S406" s="156">
        <f t="shared" si="320"/>
        <v>0</v>
      </c>
      <c r="U406" s="157">
        <f t="shared" si="326"/>
        <v>0</v>
      </c>
      <c r="W406" s="152"/>
      <c r="X406" s="152"/>
      <c r="Y406" s="152"/>
      <c r="Z406" s="152"/>
      <c r="AA406" s="152"/>
      <c r="AB406" s="152"/>
      <c r="AC406" s="347"/>
      <c r="AD406" s="152"/>
      <c r="AE406" s="152"/>
      <c r="AF406" s="152"/>
      <c r="AG406" s="152"/>
      <c r="AH406" s="152"/>
      <c r="AI406" s="152"/>
      <c r="AJ406" s="347"/>
      <c r="AK406" s="152"/>
      <c r="AL406" s="152"/>
      <c r="AM406" s="295"/>
      <c r="AN406" s="228"/>
      <c r="AO406" s="228"/>
      <c r="AP406" s="228"/>
      <c r="AQ406" s="228"/>
      <c r="AR406" s="228"/>
      <c r="AS406" s="348"/>
      <c r="AT406" s="264">
        <f t="shared" si="309"/>
        <v>0</v>
      </c>
      <c r="AU406" s="259"/>
      <c r="AV406" s="265">
        <f t="shared" si="323"/>
        <v>0</v>
      </c>
      <c r="AX406" s="265">
        <f t="shared" si="327"/>
        <v>0</v>
      </c>
      <c r="AZ406" s="492">
        <f t="shared" si="324"/>
        <v>0</v>
      </c>
      <c r="BB406" s="492">
        <f t="shared" si="325"/>
        <v>0</v>
      </c>
      <c r="BD406" s="265">
        <f t="shared" si="328"/>
        <v>0</v>
      </c>
      <c r="BE406" s="105"/>
      <c r="BF406" s="105"/>
      <c r="BG406" s="105"/>
      <c r="BH406" s="105"/>
      <c r="BI406" s="105"/>
      <c r="BJ406" s="105"/>
    </row>
    <row r="407" spans="2:62" ht="20.100000000000001" hidden="1" customHeight="1" outlineLevel="1">
      <c r="B407" s="100"/>
      <c r="C407" s="908"/>
      <c r="D407" s="909"/>
      <c r="E407" s="909"/>
      <c r="F407" s="910"/>
      <c r="G407" s="890"/>
      <c r="H407" s="891"/>
      <c r="I407" s="152"/>
      <c r="J407" s="152"/>
      <c r="K407" s="152"/>
      <c r="L407" s="152"/>
      <c r="M407" s="152"/>
      <c r="N407" s="152"/>
      <c r="O407" s="152"/>
      <c r="P407" s="153"/>
      <c r="Q407" s="153"/>
      <c r="R407" s="156">
        <f t="shared" si="319"/>
        <v>0</v>
      </c>
      <c r="S407" s="156">
        <f t="shared" si="320"/>
        <v>0</v>
      </c>
      <c r="U407" s="157">
        <f t="shared" si="326"/>
        <v>0</v>
      </c>
      <c r="W407" s="152"/>
      <c r="X407" s="152"/>
      <c r="Y407" s="152"/>
      <c r="Z407" s="152"/>
      <c r="AA407" s="152"/>
      <c r="AB407" s="152"/>
      <c r="AC407" s="347"/>
      <c r="AD407" s="152"/>
      <c r="AE407" s="152"/>
      <c r="AF407" s="152"/>
      <c r="AG407" s="152"/>
      <c r="AH407" s="152"/>
      <c r="AI407" s="152"/>
      <c r="AJ407" s="347"/>
      <c r="AK407" s="152"/>
      <c r="AL407" s="152"/>
      <c r="AM407" s="295"/>
      <c r="AN407" s="228"/>
      <c r="AO407" s="228"/>
      <c r="AP407" s="228"/>
      <c r="AQ407" s="228"/>
      <c r="AR407" s="228"/>
      <c r="AS407" s="348"/>
      <c r="AT407" s="264">
        <f t="shared" si="309"/>
        <v>0</v>
      </c>
      <c r="AU407" s="259"/>
      <c r="AV407" s="265">
        <f t="shared" si="323"/>
        <v>0</v>
      </c>
      <c r="AX407" s="265">
        <f t="shared" si="327"/>
        <v>0</v>
      </c>
      <c r="AZ407" s="492">
        <f t="shared" si="324"/>
        <v>0</v>
      </c>
      <c r="BB407" s="492">
        <f t="shared" si="325"/>
        <v>0</v>
      </c>
      <c r="BD407" s="265">
        <f t="shared" si="328"/>
        <v>0</v>
      </c>
      <c r="BE407" s="105"/>
      <c r="BF407" s="105"/>
      <c r="BG407" s="105"/>
      <c r="BH407" s="105"/>
      <c r="BI407" s="105"/>
      <c r="BJ407" s="105"/>
    </row>
    <row r="408" spans="2:62" ht="20.100000000000001" hidden="1" customHeight="1" outlineLevel="1">
      <c r="B408" s="100"/>
      <c r="C408" s="908"/>
      <c r="D408" s="909"/>
      <c r="E408" s="909"/>
      <c r="F408" s="910"/>
      <c r="G408" s="890"/>
      <c r="H408" s="891"/>
      <c r="I408" s="152"/>
      <c r="J408" s="152"/>
      <c r="K408" s="152"/>
      <c r="L408" s="152"/>
      <c r="M408" s="152"/>
      <c r="N408" s="152"/>
      <c r="O408" s="152"/>
      <c r="P408" s="153"/>
      <c r="Q408" s="153"/>
      <c r="R408" s="156">
        <f t="shared" si="319"/>
        <v>0</v>
      </c>
      <c r="S408" s="156">
        <f t="shared" si="320"/>
        <v>0</v>
      </c>
      <c r="U408" s="157">
        <f t="shared" si="326"/>
        <v>0</v>
      </c>
      <c r="W408" s="152"/>
      <c r="X408" s="152"/>
      <c r="Y408" s="152"/>
      <c r="Z408" s="152"/>
      <c r="AA408" s="152"/>
      <c r="AB408" s="152"/>
      <c r="AC408" s="347"/>
      <c r="AD408" s="152"/>
      <c r="AE408" s="152"/>
      <c r="AF408" s="152"/>
      <c r="AG408" s="152"/>
      <c r="AH408" s="152"/>
      <c r="AI408" s="152"/>
      <c r="AJ408" s="347"/>
      <c r="AK408" s="152"/>
      <c r="AL408" s="152"/>
      <c r="AM408" s="295"/>
      <c r="AN408" s="228"/>
      <c r="AO408" s="228"/>
      <c r="AP408" s="228"/>
      <c r="AQ408" s="228"/>
      <c r="AR408" s="228"/>
      <c r="AS408" s="348"/>
      <c r="AT408" s="264">
        <f t="shared" si="309"/>
        <v>0</v>
      </c>
      <c r="AU408" s="259"/>
      <c r="AV408" s="265">
        <f t="shared" si="323"/>
        <v>0</v>
      </c>
      <c r="AX408" s="265">
        <f t="shared" si="327"/>
        <v>0</v>
      </c>
      <c r="AZ408" s="492">
        <f t="shared" si="324"/>
        <v>0</v>
      </c>
      <c r="BB408" s="492">
        <f t="shared" si="325"/>
        <v>0</v>
      </c>
      <c r="BD408" s="265">
        <f t="shared" si="328"/>
        <v>0</v>
      </c>
      <c r="BE408" s="105"/>
      <c r="BF408" s="105"/>
      <c r="BG408" s="105"/>
      <c r="BH408" s="105"/>
      <c r="BI408" s="105"/>
      <c r="BJ408" s="105"/>
    </row>
    <row r="409" spans="2:62" ht="20.100000000000001" hidden="1" customHeight="1" outlineLevel="1">
      <c r="B409" s="100"/>
      <c r="C409" s="908"/>
      <c r="D409" s="909"/>
      <c r="E409" s="909"/>
      <c r="F409" s="910"/>
      <c r="G409" s="890"/>
      <c r="H409" s="891"/>
      <c r="I409" s="152"/>
      <c r="J409" s="152"/>
      <c r="K409" s="152"/>
      <c r="L409" s="152"/>
      <c r="M409" s="152"/>
      <c r="N409" s="152"/>
      <c r="O409" s="152"/>
      <c r="P409" s="153"/>
      <c r="Q409" s="153"/>
      <c r="R409" s="156">
        <f t="shared" si="319"/>
        <v>0</v>
      </c>
      <c r="S409" s="156">
        <f t="shared" si="320"/>
        <v>0</v>
      </c>
      <c r="U409" s="157">
        <f t="shared" si="326"/>
        <v>0</v>
      </c>
      <c r="W409" s="152"/>
      <c r="X409" s="152"/>
      <c r="Y409" s="152"/>
      <c r="Z409" s="152"/>
      <c r="AA409" s="152"/>
      <c r="AB409" s="152"/>
      <c r="AC409" s="347"/>
      <c r="AD409" s="152"/>
      <c r="AE409" s="152"/>
      <c r="AF409" s="152"/>
      <c r="AG409" s="152"/>
      <c r="AH409" s="152"/>
      <c r="AI409" s="152"/>
      <c r="AJ409" s="347"/>
      <c r="AK409" s="152"/>
      <c r="AL409" s="152"/>
      <c r="AM409" s="295"/>
      <c r="AN409" s="228"/>
      <c r="AO409" s="228"/>
      <c r="AP409" s="228"/>
      <c r="AQ409" s="228"/>
      <c r="AR409" s="228"/>
      <c r="AS409" s="348"/>
      <c r="AT409" s="264">
        <f t="shared" si="309"/>
        <v>0</v>
      </c>
      <c r="AU409" s="259"/>
      <c r="AV409" s="265">
        <f t="shared" si="323"/>
        <v>0</v>
      </c>
      <c r="AX409" s="265">
        <f t="shared" si="327"/>
        <v>0</v>
      </c>
      <c r="AZ409" s="492">
        <f t="shared" si="324"/>
        <v>0</v>
      </c>
      <c r="BB409" s="492">
        <f t="shared" si="325"/>
        <v>0</v>
      </c>
      <c r="BD409" s="265">
        <f t="shared" si="328"/>
        <v>0</v>
      </c>
      <c r="BE409" s="105"/>
      <c r="BF409" s="105"/>
      <c r="BG409" s="105"/>
      <c r="BH409" s="105"/>
      <c r="BI409" s="105"/>
      <c r="BJ409" s="105"/>
    </row>
    <row r="410" spans="2:62" ht="20.100000000000001" hidden="1" customHeight="1" outlineLevel="1">
      <c r="B410" s="100"/>
      <c r="C410" s="908"/>
      <c r="D410" s="909"/>
      <c r="E410" s="909"/>
      <c r="F410" s="910"/>
      <c r="G410" s="890"/>
      <c r="H410" s="891"/>
      <c r="I410" s="152"/>
      <c r="J410" s="152"/>
      <c r="K410" s="152"/>
      <c r="L410" s="152"/>
      <c r="M410" s="152"/>
      <c r="N410" s="152"/>
      <c r="O410" s="152"/>
      <c r="P410" s="153"/>
      <c r="Q410" s="153"/>
      <c r="R410" s="156">
        <f t="shared" si="319"/>
        <v>0</v>
      </c>
      <c r="S410" s="156">
        <f t="shared" si="320"/>
        <v>0</v>
      </c>
      <c r="U410" s="157">
        <f t="shared" si="326"/>
        <v>0</v>
      </c>
      <c r="W410" s="152"/>
      <c r="X410" s="152"/>
      <c r="Y410" s="152"/>
      <c r="Z410" s="152"/>
      <c r="AA410" s="152"/>
      <c r="AB410" s="152"/>
      <c r="AC410" s="347"/>
      <c r="AD410" s="152"/>
      <c r="AE410" s="152"/>
      <c r="AF410" s="152"/>
      <c r="AG410" s="152"/>
      <c r="AH410" s="152"/>
      <c r="AI410" s="152"/>
      <c r="AJ410" s="347"/>
      <c r="AK410" s="152"/>
      <c r="AL410" s="152"/>
      <c r="AM410" s="295"/>
      <c r="AN410" s="228"/>
      <c r="AO410" s="228"/>
      <c r="AP410" s="228"/>
      <c r="AQ410" s="228"/>
      <c r="AR410" s="228"/>
      <c r="AS410" s="348"/>
      <c r="AT410" s="264">
        <f t="shared" si="309"/>
        <v>0</v>
      </c>
      <c r="AU410" s="259"/>
      <c r="AV410" s="265">
        <f t="shared" si="323"/>
        <v>0</v>
      </c>
      <c r="AX410" s="265">
        <f t="shared" si="327"/>
        <v>0</v>
      </c>
      <c r="AZ410" s="492">
        <f t="shared" si="324"/>
        <v>0</v>
      </c>
      <c r="BB410" s="492">
        <f t="shared" si="325"/>
        <v>0</v>
      </c>
      <c r="BD410" s="265">
        <f t="shared" si="328"/>
        <v>0</v>
      </c>
      <c r="BE410" s="105"/>
      <c r="BF410" s="105"/>
      <c r="BG410" s="105"/>
      <c r="BH410" s="105"/>
      <c r="BI410" s="105"/>
      <c r="BJ410" s="105"/>
    </row>
    <row r="411" spans="2:62" ht="20.100000000000001" hidden="1" customHeight="1" outlineLevel="1">
      <c r="B411" s="100"/>
      <c r="C411" s="908"/>
      <c r="D411" s="909"/>
      <c r="E411" s="909"/>
      <c r="F411" s="910"/>
      <c r="G411" s="890"/>
      <c r="H411" s="891"/>
      <c r="I411" s="152"/>
      <c r="J411" s="152"/>
      <c r="K411" s="152"/>
      <c r="L411" s="152"/>
      <c r="M411" s="152"/>
      <c r="N411" s="152"/>
      <c r="O411" s="152"/>
      <c r="P411" s="153"/>
      <c r="Q411" s="153"/>
      <c r="R411" s="156">
        <f t="shared" si="319"/>
        <v>0</v>
      </c>
      <c r="S411" s="156">
        <f t="shared" si="320"/>
        <v>0</v>
      </c>
      <c r="U411" s="157">
        <f t="shared" si="326"/>
        <v>0</v>
      </c>
      <c r="W411" s="152"/>
      <c r="X411" s="152"/>
      <c r="Y411" s="152"/>
      <c r="Z411" s="152"/>
      <c r="AA411" s="152"/>
      <c r="AB411" s="152"/>
      <c r="AC411" s="347"/>
      <c r="AD411" s="152"/>
      <c r="AE411" s="152"/>
      <c r="AF411" s="152"/>
      <c r="AG411" s="152"/>
      <c r="AH411" s="152"/>
      <c r="AI411" s="152"/>
      <c r="AJ411" s="347"/>
      <c r="AK411" s="152"/>
      <c r="AL411" s="152"/>
      <c r="AM411" s="295"/>
      <c r="AN411" s="228"/>
      <c r="AO411" s="228"/>
      <c r="AP411" s="228"/>
      <c r="AQ411" s="228"/>
      <c r="AR411" s="228"/>
      <c r="AS411" s="348"/>
      <c r="AT411" s="264">
        <f t="shared" si="309"/>
        <v>0</v>
      </c>
      <c r="AU411" s="259"/>
      <c r="AV411" s="265">
        <f t="shared" si="323"/>
        <v>0</v>
      </c>
      <c r="AX411" s="265">
        <f t="shared" si="327"/>
        <v>0</v>
      </c>
      <c r="AZ411" s="492">
        <f t="shared" si="324"/>
        <v>0</v>
      </c>
      <c r="BB411" s="492">
        <f t="shared" si="325"/>
        <v>0</v>
      </c>
      <c r="BD411" s="265">
        <f t="shared" si="328"/>
        <v>0</v>
      </c>
      <c r="BE411" s="105"/>
      <c r="BF411" s="105"/>
      <c r="BG411" s="105"/>
      <c r="BH411" s="105"/>
      <c r="BI411" s="105"/>
      <c r="BJ411" s="105"/>
    </row>
    <row r="412" spans="2:62" ht="20.100000000000001" hidden="1" customHeight="1" outlineLevel="1">
      <c r="B412" s="100"/>
      <c r="C412" s="908"/>
      <c r="D412" s="909"/>
      <c r="E412" s="909"/>
      <c r="F412" s="910"/>
      <c r="G412" s="890"/>
      <c r="H412" s="891"/>
      <c r="I412" s="152"/>
      <c r="J412" s="152"/>
      <c r="K412" s="152"/>
      <c r="L412" s="152"/>
      <c r="M412" s="152"/>
      <c r="N412" s="152"/>
      <c r="O412" s="152"/>
      <c r="P412" s="153"/>
      <c r="Q412" s="153"/>
      <c r="R412" s="156">
        <f t="shared" si="319"/>
        <v>0</v>
      </c>
      <c r="S412" s="156">
        <f t="shared" si="320"/>
        <v>0</v>
      </c>
      <c r="U412" s="157">
        <f t="shared" si="326"/>
        <v>0</v>
      </c>
      <c r="W412" s="152"/>
      <c r="X412" s="152"/>
      <c r="Y412" s="152"/>
      <c r="Z412" s="152"/>
      <c r="AA412" s="152"/>
      <c r="AB412" s="152"/>
      <c r="AC412" s="347"/>
      <c r="AD412" s="152"/>
      <c r="AE412" s="152"/>
      <c r="AF412" s="152"/>
      <c r="AG412" s="152"/>
      <c r="AH412" s="152"/>
      <c r="AI412" s="152"/>
      <c r="AJ412" s="347"/>
      <c r="AK412" s="152"/>
      <c r="AL412" s="152"/>
      <c r="AM412" s="295"/>
      <c r="AN412" s="228"/>
      <c r="AO412" s="228"/>
      <c r="AP412" s="228"/>
      <c r="AQ412" s="228"/>
      <c r="AR412" s="228"/>
      <c r="AS412" s="348"/>
      <c r="AT412" s="264">
        <f t="shared" si="309"/>
        <v>0</v>
      </c>
      <c r="AU412" s="259"/>
      <c r="AV412" s="265">
        <f t="shared" si="323"/>
        <v>0</v>
      </c>
      <c r="AX412" s="265">
        <f t="shared" si="327"/>
        <v>0</v>
      </c>
      <c r="AZ412" s="492">
        <f t="shared" si="324"/>
        <v>0</v>
      </c>
      <c r="BB412" s="492">
        <f t="shared" si="325"/>
        <v>0</v>
      </c>
      <c r="BD412" s="265">
        <f t="shared" si="328"/>
        <v>0</v>
      </c>
      <c r="BE412" s="105"/>
      <c r="BF412" s="105"/>
      <c r="BG412" s="105"/>
      <c r="BH412" s="105"/>
      <c r="BI412" s="105"/>
      <c r="BJ412" s="105"/>
    </row>
    <row r="413" spans="2:62" ht="20.100000000000001" hidden="1" customHeight="1" outlineLevel="1">
      <c r="B413" s="100"/>
      <c r="C413" s="908"/>
      <c r="D413" s="909"/>
      <c r="E413" s="909"/>
      <c r="F413" s="910"/>
      <c r="G413" s="890"/>
      <c r="H413" s="891"/>
      <c r="I413" s="152"/>
      <c r="J413" s="152"/>
      <c r="K413" s="152"/>
      <c r="L413" s="152"/>
      <c r="M413" s="152"/>
      <c r="N413" s="152"/>
      <c r="O413" s="152"/>
      <c r="P413" s="153"/>
      <c r="Q413" s="153"/>
      <c r="R413" s="156">
        <f t="shared" si="319"/>
        <v>0</v>
      </c>
      <c r="S413" s="156">
        <f t="shared" si="320"/>
        <v>0</v>
      </c>
      <c r="U413" s="157">
        <f t="shared" si="326"/>
        <v>0</v>
      </c>
      <c r="W413" s="152"/>
      <c r="X413" s="152"/>
      <c r="Y413" s="152"/>
      <c r="Z413" s="152"/>
      <c r="AA413" s="152"/>
      <c r="AB413" s="152"/>
      <c r="AC413" s="347"/>
      <c r="AD413" s="152"/>
      <c r="AE413" s="152"/>
      <c r="AF413" s="152"/>
      <c r="AG413" s="152"/>
      <c r="AH413" s="152"/>
      <c r="AI413" s="152"/>
      <c r="AJ413" s="347"/>
      <c r="AK413" s="152"/>
      <c r="AL413" s="152"/>
      <c r="AM413" s="295"/>
      <c r="AN413" s="228"/>
      <c r="AO413" s="228"/>
      <c r="AP413" s="228"/>
      <c r="AQ413" s="228"/>
      <c r="AR413" s="228"/>
      <c r="AS413" s="348"/>
      <c r="AT413" s="264">
        <f t="shared" si="309"/>
        <v>0</v>
      </c>
      <c r="AU413" s="259"/>
      <c r="AV413" s="265">
        <f t="shared" si="323"/>
        <v>0</v>
      </c>
      <c r="AX413" s="265">
        <f t="shared" si="327"/>
        <v>0</v>
      </c>
      <c r="AZ413" s="492">
        <f t="shared" si="324"/>
        <v>0</v>
      </c>
      <c r="BB413" s="492">
        <f t="shared" si="325"/>
        <v>0</v>
      </c>
      <c r="BD413" s="265">
        <f t="shared" si="328"/>
        <v>0</v>
      </c>
      <c r="BE413" s="105"/>
      <c r="BF413" s="105"/>
      <c r="BG413" s="105"/>
      <c r="BH413" s="105"/>
      <c r="BI413" s="105"/>
      <c r="BJ413" s="105"/>
    </row>
    <row r="414" spans="2:62" ht="20.100000000000001" hidden="1" customHeight="1" outlineLevel="1">
      <c r="B414" s="100"/>
      <c r="C414" s="908"/>
      <c r="D414" s="909"/>
      <c r="E414" s="909"/>
      <c r="F414" s="910"/>
      <c r="G414" s="890"/>
      <c r="H414" s="891"/>
      <c r="I414" s="152"/>
      <c r="J414" s="152"/>
      <c r="K414" s="152"/>
      <c r="L414" s="152"/>
      <c r="M414" s="152"/>
      <c r="N414" s="152"/>
      <c r="O414" s="152"/>
      <c r="P414" s="153"/>
      <c r="Q414" s="153"/>
      <c r="R414" s="156">
        <f t="shared" si="319"/>
        <v>0</v>
      </c>
      <c r="S414" s="156">
        <f t="shared" si="320"/>
        <v>0</v>
      </c>
      <c r="U414" s="157">
        <f t="shared" si="326"/>
        <v>0</v>
      </c>
      <c r="W414" s="152"/>
      <c r="X414" s="152"/>
      <c r="Y414" s="152"/>
      <c r="Z414" s="152"/>
      <c r="AA414" s="152"/>
      <c r="AB414" s="152"/>
      <c r="AC414" s="347"/>
      <c r="AD414" s="152"/>
      <c r="AE414" s="152"/>
      <c r="AF414" s="152"/>
      <c r="AG414" s="152"/>
      <c r="AH414" s="152"/>
      <c r="AI414" s="152"/>
      <c r="AJ414" s="347"/>
      <c r="AK414" s="152"/>
      <c r="AL414" s="152"/>
      <c r="AM414" s="295"/>
      <c r="AN414" s="228"/>
      <c r="AO414" s="228"/>
      <c r="AP414" s="228"/>
      <c r="AQ414" s="228"/>
      <c r="AR414" s="228"/>
      <c r="AS414" s="348"/>
      <c r="AT414" s="264">
        <f t="shared" si="309"/>
        <v>0</v>
      </c>
      <c r="AU414" s="259"/>
      <c r="AV414" s="265">
        <f t="shared" si="323"/>
        <v>0</v>
      </c>
      <c r="AX414" s="265">
        <f t="shared" si="327"/>
        <v>0</v>
      </c>
      <c r="AZ414" s="492">
        <f t="shared" si="324"/>
        <v>0</v>
      </c>
      <c r="BB414" s="492">
        <f t="shared" si="325"/>
        <v>0</v>
      </c>
      <c r="BD414" s="265">
        <f t="shared" si="328"/>
        <v>0</v>
      </c>
      <c r="BE414" s="105"/>
      <c r="BF414" s="105"/>
      <c r="BG414" s="105"/>
      <c r="BH414" s="105"/>
      <c r="BI414" s="105"/>
      <c r="BJ414" s="105"/>
    </row>
    <row r="415" spans="2:62" ht="20.100000000000001" hidden="1" customHeight="1" outlineLevel="1">
      <c r="B415" s="100"/>
      <c r="C415" s="908"/>
      <c r="D415" s="909"/>
      <c r="E415" s="909"/>
      <c r="F415" s="910"/>
      <c r="G415" s="890"/>
      <c r="H415" s="891"/>
      <c r="I415" s="152"/>
      <c r="J415" s="152"/>
      <c r="K415" s="152"/>
      <c r="L415" s="152"/>
      <c r="M415" s="152"/>
      <c r="N415" s="152"/>
      <c r="O415" s="152"/>
      <c r="P415" s="153"/>
      <c r="Q415" s="153"/>
      <c r="R415" s="156">
        <f t="shared" si="319"/>
        <v>0</v>
      </c>
      <c r="S415" s="156">
        <f t="shared" si="320"/>
        <v>0</v>
      </c>
      <c r="U415" s="157">
        <f t="shared" si="326"/>
        <v>0</v>
      </c>
      <c r="W415" s="152"/>
      <c r="X415" s="152"/>
      <c r="Y415" s="152"/>
      <c r="Z415" s="152"/>
      <c r="AA415" s="152"/>
      <c r="AB415" s="152"/>
      <c r="AC415" s="347"/>
      <c r="AD415" s="152"/>
      <c r="AE415" s="152"/>
      <c r="AF415" s="152"/>
      <c r="AG415" s="152"/>
      <c r="AH415" s="152"/>
      <c r="AI415" s="152"/>
      <c r="AJ415" s="347"/>
      <c r="AK415" s="152"/>
      <c r="AL415" s="152"/>
      <c r="AM415" s="295"/>
      <c r="AN415" s="228"/>
      <c r="AO415" s="228"/>
      <c r="AP415" s="228"/>
      <c r="AQ415" s="228"/>
      <c r="AR415" s="228"/>
      <c r="AS415" s="348"/>
      <c r="AT415" s="264">
        <f t="shared" si="309"/>
        <v>0</v>
      </c>
      <c r="AU415" s="259"/>
      <c r="AV415" s="265">
        <f t="shared" si="323"/>
        <v>0</v>
      </c>
      <c r="AX415" s="265">
        <f t="shared" si="327"/>
        <v>0</v>
      </c>
      <c r="AZ415" s="492">
        <f t="shared" si="324"/>
        <v>0</v>
      </c>
      <c r="BB415" s="492">
        <f t="shared" si="325"/>
        <v>0</v>
      </c>
      <c r="BD415" s="265">
        <f t="shared" si="328"/>
        <v>0</v>
      </c>
      <c r="BE415" s="105"/>
      <c r="BF415" s="105"/>
      <c r="BG415" s="105"/>
      <c r="BH415" s="105"/>
      <c r="BI415" s="105"/>
      <c r="BJ415" s="105"/>
    </row>
    <row r="416" spans="2:62" ht="20.100000000000001" hidden="1" customHeight="1" outlineLevel="1">
      <c r="B416" s="100"/>
      <c r="C416" s="908"/>
      <c r="D416" s="909"/>
      <c r="E416" s="909"/>
      <c r="F416" s="910"/>
      <c r="G416" s="890"/>
      <c r="H416" s="891"/>
      <c r="I416" s="152"/>
      <c r="J416" s="152"/>
      <c r="K416" s="152"/>
      <c r="L416" s="152"/>
      <c r="M416" s="152"/>
      <c r="N416" s="152"/>
      <c r="O416" s="152"/>
      <c r="P416" s="153"/>
      <c r="Q416" s="153"/>
      <c r="R416" s="156">
        <f t="shared" si="319"/>
        <v>0</v>
      </c>
      <c r="S416" s="156">
        <f t="shared" si="320"/>
        <v>0</v>
      </c>
      <c r="U416" s="157">
        <f t="shared" si="326"/>
        <v>0</v>
      </c>
      <c r="W416" s="152"/>
      <c r="X416" s="152"/>
      <c r="Y416" s="152"/>
      <c r="Z416" s="152"/>
      <c r="AA416" s="152"/>
      <c r="AB416" s="152"/>
      <c r="AC416" s="347"/>
      <c r="AD416" s="152"/>
      <c r="AE416" s="152"/>
      <c r="AF416" s="152"/>
      <c r="AG416" s="152"/>
      <c r="AH416" s="152"/>
      <c r="AI416" s="152"/>
      <c r="AJ416" s="347"/>
      <c r="AK416" s="152"/>
      <c r="AL416" s="152"/>
      <c r="AM416" s="295"/>
      <c r="AN416" s="228"/>
      <c r="AO416" s="228"/>
      <c r="AP416" s="228"/>
      <c r="AQ416" s="228"/>
      <c r="AR416" s="228"/>
      <c r="AS416" s="348"/>
      <c r="AT416" s="264">
        <f t="shared" si="309"/>
        <v>0</v>
      </c>
      <c r="AU416" s="259"/>
      <c r="AV416" s="265">
        <f t="shared" si="323"/>
        <v>0</v>
      </c>
      <c r="AX416" s="265">
        <f t="shared" si="327"/>
        <v>0</v>
      </c>
      <c r="AZ416" s="492">
        <f t="shared" si="324"/>
        <v>0</v>
      </c>
      <c r="BB416" s="492">
        <f t="shared" si="325"/>
        <v>0</v>
      </c>
      <c r="BD416" s="265">
        <f t="shared" si="328"/>
        <v>0</v>
      </c>
      <c r="BE416" s="105"/>
      <c r="BF416" s="105"/>
      <c r="BG416" s="105"/>
      <c r="BH416" s="105"/>
      <c r="BI416" s="105"/>
      <c r="BJ416" s="105"/>
    </row>
    <row r="417" spans="2:62" ht="20.100000000000001" hidden="1" customHeight="1" outlineLevel="1">
      <c r="B417" s="100"/>
      <c r="C417" s="908"/>
      <c r="D417" s="909"/>
      <c r="E417" s="909"/>
      <c r="F417" s="910"/>
      <c r="G417" s="890"/>
      <c r="H417" s="891"/>
      <c r="I417" s="152"/>
      <c r="J417" s="152"/>
      <c r="K417" s="152"/>
      <c r="L417" s="152"/>
      <c r="M417" s="152"/>
      <c r="N417" s="152"/>
      <c r="O417" s="152"/>
      <c r="P417" s="153"/>
      <c r="Q417" s="153"/>
      <c r="R417" s="156">
        <f t="shared" si="319"/>
        <v>0</v>
      </c>
      <c r="S417" s="156">
        <f t="shared" si="320"/>
        <v>0</v>
      </c>
      <c r="U417" s="157">
        <f t="shared" si="326"/>
        <v>0</v>
      </c>
      <c r="W417" s="152"/>
      <c r="X417" s="152"/>
      <c r="Y417" s="152"/>
      <c r="Z417" s="152"/>
      <c r="AA417" s="152"/>
      <c r="AB417" s="152"/>
      <c r="AC417" s="347"/>
      <c r="AD417" s="152"/>
      <c r="AE417" s="152"/>
      <c r="AF417" s="152"/>
      <c r="AG417" s="152"/>
      <c r="AH417" s="152"/>
      <c r="AI417" s="152"/>
      <c r="AJ417" s="347"/>
      <c r="AK417" s="152"/>
      <c r="AL417" s="152"/>
      <c r="AM417" s="295"/>
      <c r="AN417" s="228"/>
      <c r="AO417" s="228"/>
      <c r="AP417" s="228"/>
      <c r="AQ417" s="228"/>
      <c r="AR417" s="228"/>
      <c r="AS417" s="348"/>
      <c r="AT417" s="264">
        <f t="shared" si="309"/>
        <v>0</v>
      </c>
      <c r="AU417" s="259"/>
      <c r="AV417" s="265">
        <f t="shared" si="323"/>
        <v>0</v>
      </c>
      <c r="AX417" s="265">
        <f t="shared" si="327"/>
        <v>0</v>
      </c>
      <c r="AZ417" s="492">
        <f t="shared" si="324"/>
        <v>0</v>
      </c>
      <c r="BB417" s="492">
        <f t="shared" si="325"/>
        <v>0</v>
      </c>
      <c r="BD417" s="265">
        <f t="shared" si="328"/>
        <v>0</v>
      </c>
      <c r="BE417" s="105"/>
      <c r="BF417" s="105"/>
      <c r="BG417" s="105"/>
      <c r="BH417" s="105"/>
      <c r="BI417" s="105"/>
      <c r="BJ417" s="105"/>
    </row>
    <row r="418" spans="2:62" ht="20.100000000000001" hidden="1" customHeight="1" outlineLevel="1">
      <c r="B418" s="100"/>
      <c r="C418" s="908"/>
      <c r="D418" s="909"/>
      <c r="E418" s="909"/>
      <c r="F418" s="910"/>
      <c r="G418" s="890"/>
      <c r="H418" s="891"/>
      <c r="I418" s="152"/>
      <c r="J418" s="152"/>
      <c r="K418" s="152"/>
      <c r="L418" s="152"/>
      <c r="M418" s="152"/>
      <c r="N418" s="152"/>
      <c r="O418" s="152"/>
      <c r="P418" s="153"/>
      <c r="Q418" s="153"/>
      <c r="R418" s="156">
        <f t="shared" si="319"/>
        <v>0</v>
      </c>
      <c r="S418" s="156">
        <f t="shared" si="320"/>
        <v>0</v>
      </c>
      <c r="U418" s="157">
        <f t="shared" si="326"/>
        <v>0</v>
      </c>
      <c r="W418" s="152"/>
      <c r="X418" s="152"/>
      <c r="Y418" s="152"/>
      <c r="Z418" s="152"/>
      <c r="AA418" s="152"/>
      <c r="AB418" s="152"/>
      <c r="AC418" s="347"/>
      <c r="AD418" s="152"/>
      <c r="AE418" s="152"/>
      <c r="AF418" s="152"/>
      <c r="AG418" s="152"/>
      <c r="AH418" s="152"/>
      <c r="AI418" s="152"/>
      <c r="AJ418" s="347"/>
      <c r="AK418" s="152"/>
      <c r="AL418" s="152"/>
      <c r="AM418" s="295"/>
      <c r="AN418" s="228"/>
      <c r="AO418" s="228"/>
      <c r="AP418" s="228"/>
      <c r="AQ418" s="228"/>
      <c r="AR418" s="228"/>
      <c r="AS418" s="348"/>
      <c r="AT418" s="264">
        <f t="shared" si="309"/>
        <v>0</v>
      </c>
      <c r="AU418" s="259"/>
      <c r="AV418" s="265">
        <f t="shared" si="323"/>
        <v>0</v>
      </c>
      <c r="AX418" s="265">
        <f t="shared" si="327"/>
        <v>0</v>
      </c>
      <c r="AZ418" s="492">
        <f t="shared" si="324"/>
        <v>0</v>
      </c>
      <c r="BB418" s="492">
        <f t="shared" si="325"/>
        <v>0</v>
      </c>
      <c r="BD418" s="265">
        <f t="shared" si="328"/>
        <v>0</v>
      </c>
      <c r="BE418" s="105"/>
      <c r="BF418" s="105"/>
      <c r="BG418" s="105"/>
      <c r="BH418" s="105"/>
      <c r="BI418" s="105"/>
      <c r="BJ418" s="105"/>
    </row>
    <row r="419" spans="2:62" ht="9.9499999999999993" hidden="1" customHeight="1" outlineLevel="1">
      <c r="B419" s="101"/>
      <c r="C419" s="208"/>
      <c r="D419" s="208"/>
      <c r="E419" s="208"/>
      <c r="F419" s="208"/>
      <c r="G419" s="237"/>
      <c r="H419" s="207"/>
      <c r="I419" s="257"/>
      <c r="J419" s="257"/>
      <c r="K419" s="257"/>
      <c r="L419" s="257"/>
      <c r="M419" s="257"/>
      <c r="N419" s="257"/>
      <c r="O419" s="257"/>
      <c r="P419" s="256"/>
      <c r="Q419" s="102"/>
      <c r="R419" s="102"/>
      <c r="S419" s="102"/>
      <c r="U419" s="98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Z419" s="493"/>
      <c r="BE419" s="105"/>
      <c r="BF419" s="105"/>
      <c r="BG419" s="105"/>
      <c r="BH419" s="105"/>
      <c r="BI419" s="105"/>
      <c r="BJ419" s="105"/>
    </row>
    <row r="420" spans="2:62" ht="20.100000000000001" customHeight="1" collapsed="1">
      <c r="B420" s="8">
        <f>B403+1</f>
        <v>25</v>
      </c>
      <c r="C420" s="916"/>
      <c r="D420" s="917"/>
      <c r="E420" s="917"/>
      <c r="F420" s="918"/>
      <c r="G420" s="429"/>
      <c r="H420" s="206">
        <v>1</v>
      </c>
      <c r="I420" s="642">
        <f t="shared" ref="I420" si="329">$H420*SUM(I421:I435)</f>
        <v>0</v>
      </c>
      <c r="J420" s="643">
        <f t="shared" ref="J420:O420" si="330">$H420*SUM(J421:J435)</f>
        <v>0</v>
      </c>
      <c r="K420" s="644">
        <f t="shared" si="330"/>
        <v>0</v>
      </c>
      <c r="L420" s="645">
        <f t="shared" si="330"/>
        <v>0</v>
      </c>
      <c r="M420" s="645">
        <f t="shared" si="330"/>
        <v>0</v>
      </c>
      <c r="N420" s="644">
        <f t="shared" si="330"/>
        <v>0</v>
      </c>
      <c r="O420" s="642">
        <f t="shared" si="330"/>
        <v>0</v>
      </c>
      <c r="P420" s="209">
        <f t="shared" ref="P420:Q420" si="331">$H420*SUM(P421:P435)</f>
        <v>0</v>
      </c>
      <c r="Q420" s="210">
        <f t="shared" si="331"/>
        <v>0</v>
      </c>
      <c r="R420" s="136">
        <f t="shared" ref="R420:R435" si="332">P420*(1+Gewinn)*(1+SicherheitAngebot)</f>
        <v>0</v>
      </c>
      <c r="S420" s="137">
        <f t="shared" ref="S420:S435" si="333">Q420*(1+MGKZ)*(1+Gewinn)*(1+SicherheitAngebot)</f>
        <v>0</v>
      </c>
      <c r="U420" s="10">
        <f>I420*$I$7+J420*$J$7+K420*$K$7+L420*$L$7+M420*$M$7+N420*$N$7+O420*$O$7+R420+S420</f>
        <v>0</v>
      </c>
      <c r="W420" s="646">
        <f t="shared" ref="W420:AB420" si="334">$H420*SUM(W421:W435)</f>
        <v>0</v>
      </c>
      <c r="X420" s="647">
        <f t="shared" si="334"/>
        <v>0</v>
      </c>
      <c r="Y420" s="648">
        <f t="shared" si="334"/>
        <v>0</v>
      </c>
      <c r="Z420" s="649">
        <f t="shared" si="334"/>
        <v>0</v>
      </c>
      <c r="AA420" s="648">
        <f t="shared" si="334"/>
        <v>0</v>
      </c>
      <c r="AB420" s="646">
        <f t="shared" si="334"/>
        <v>0</v>
      </c>
      <c r="AC420" s="258"/>
      <c r="AD420" s="646">
        <f t="shared" ref="AD420:AM420" si="335">$H420*SUM(AD421:AD435)</f>
        <v>0</v>
      </c>
      <c r="AE420" s="647">
        <f t="shared" si="335"/>
        <v>0</v>
      </c>
      <c r="AF420" s="648">
        <f t="shared" si="335"/>
        <v>0</v>
      </c>
      <c r="AG420" s="649">
        <f t="shared" si="335"/>
        <v>0</v>
      </c>
      <c r="AH420" s="648">
        <f t="shared" si="335"/>
        <v>0</v>
      </c>
      <c r="AI420" s="646">
        <f t="shared" si="335"/>
        <v>0</v>
      </c>
      <c r="AJ420" s="258"/>
      <c r="AK420" s="653">
        <f t="shared" si="335"/>
        <v>0</v>
      </c>
      <c r="AL420" s="653">
        <f t="shared" si="335"/>
        <v>0</v>
      </c>
      <c r="AM420" s="653">
        <f t="shared" si="335"/>
        <v>0</v>
      </c>
      <c r="AN420" s="227">
        <f>$H420*SUM(AN421:AN435)*(1+Gewinn)*(1+SicherheitAngebot)</f>
        <v>0</v>
      </c>
      <c r="AO420" s="227">
        <f>$H420*SUM(AO421:AO435)*(1+Gewinn)*(1+SicherheitAngebot)</f>
        <v>0</v>
      </c>
      <c r="AP420" s="227">
        <f>$H420*SUM(AP421:AP435)*(1+Gewinn)*(1+SicherheitAngebot)</f>
        <v>0</v>
      </c>
      <c r="AQ420" s="227">
        <f>$H420*SUM(AQ421:AQ435)*(1+Gewinn)*(1+SicherheitAngebot)</f>
        <v>0</v>
      </c>
      <c r="AR420" s="227">
        <f>$H420*SUM(AR421:AR435)*(1+Gewinn)*(1+SicherheitAngebot)</f>
        <v>0</v>
      </c>
      <c r="AS420" s="262"/>
      <c r="AT420" s="263">
        <f t="shared" si="309"/>
        <v>0</v>
      </c>
      <c r="AU420" s="259"/>
      <c r="AV420" s="491">
        <f>AK420*$AK$7+AL420*$AL$7+AM420*$AM$7+SUM(AN420:AR420)+AT420/Zuschläge_IBN+AT420</f>
        <v>0</v>
      </c>
      <c r="AX420" s="685">
        <f>U420+AV420</f>
        <v>0</v>
      </c>
      <c r="AZ420" s="490">
        <f>IF(H420&gt;0,U420/(1+SicherheitAngebot)*(1+Sicherheit),0)</f>
        <v>0</v>
      </c>
      <c r="BB420" s="490">
        <f>IF(H420&gt;0,AV420/(1+SicherheitAngebot)*(1+Sicherheit),0)</f>
        <v>0</v>
      </c>
      <c r="BD420" s="490">
        <f>AZ420+BB420</f>
        <v>0</v>
      </c>
      <c r="BE420" s="105"/>
      <c r="BF420" s="105"/>
      <c r="BG420" s="105"/>
      <c r="BH420" s="105"/>
      <c r="BI420" s="105"/>
      <c r="BJ420" s="105"/>
    </row>
    <row r="421" spans="2:62" ht="20.100000000000001" hidden="1" customHeight="1" outlineLevel="1">
      <c r="B421" s="99"/>
      <c r="C421" s="908"/>
      <c r="D421" s="909"/>
      <c r="E421" s="909"/>
      <c r="F421" s="910"/>
      <c r="G421" s="890"/>
      <c r="H421" s="901"/>
      <c r="I421" s="152"/>
      <c r="J421" s="152"/>
      <c r="K421" s="152"/>
      <c r="L421" s="152"/>
      <c r="M421" s="152"/>
      <c r="N421" s="152"/>
      <c r="O421" s="152"/>
      <c r="P421" s="153"/>
      <c r="Q421" s="153"/>
      <c r="R421" s="156">
        <f t="shared" si="332"/>
        <v>0</v>
      </c>
      <c r="S421" s="156">
        <f t="shared" si="333"/>
        <v>0</v>
      </c>
      <c r="U421" s="157">
        <f>I421*$I$7+J421*$J$7+K421*$K$7+L421*$L$7+M421*$M$7+N421*$N$7+O421*$O$7+R421+S421</f>
        <v>0</v>
      </c>
      <c r="W421" s="152"/>
      <c r="X421" s="152"/>
      <c r="Y421" s="152"/>
      <c r="Z421" s="152"/>
      <c r="AA421" s="152"/>
      <c r="AB421" s="152"/>
      <c r="AC421" s="347"/>
      <c r="AD421" s="152"/>
      <c r="AE421" s="152"/>
      <c r="AF421" s="152"/>
      <c r="AG421" s="152"/>
      <c r="AH421" s="152"/>
      <c r="AI421" s="152"/>
      <c r="AJ421" s="347"/>
      <c r="AK421" s="152"/>
      <c r="AL421" s="152"/>
      <c r="AM421" s="295"/>
      <c r="AN421" s="228"/>
      <c r="AO421" s="228"/>
      <c r="AP421" s="228"/>
      <c r="AQ421" s="228"/>
      <c r="AR421" s="228"/>
      <c r="AS421" s="348"/>
      <c r="AT421" s="264">
        <f t="shared" si="309"/>
        <v>0</v>
      </c>
      <c r="AU421" s="259"/>
      <c r="AV421" s="265">
        <f t="shared" ref="AV421:AV435" si="336">AK421*$AK$7+AL421*$AL$7+AM421*$AM$7+SUM(AN421:AR421)*(1+Gewinn)*(1+SicherheitAngebot)+AT421/Zuschläge_IBN+AT421</f>
        <v>0</v>
      </c>
      <c r="AX421" s="265">
        <f>U421+AV421</f>
        <v>0</v>
      </c>
      <c r="AZ421" s="492">
        <f t="shared" ref="AZ421:AZ435" si="337">U421/(1+SicherheitAngebot)*(1+Sicherheit)</f>
        <v>0</v>
      </c>
      <c r="BB421" s="492">
        <f t="shared" ref="BB421:BB435" si="338">AV421/(1+SicherheitAngebot)*(1+Sicherheit)</f>
        <v>0</v>
      </c>
      <c r="BD421" s="265">
        <f>AZ421+BB421</f>
        <v>0</v>
      </c>
      <c r="BE421" s="105"/>
      <c r="BF421" s="105"/>
      <c r="BG421" s="105"/>
      <c r="BH421" s="105"/>
      <c r="BI421" s="105"/>
      <c r="BJ421" s="105"/>
    </row>
    <row r="422" spans="2:62" ht="20.100000000000001" hidden="1" customHeight="1" outlineLevel="1">
      <c r="B422" s="100"/>
      <c r="C422" s="908"/>
      <c r="D422" s="909"/>
      <c r="E422" s="909"/>
      <c r="F422" s="910"/>
      <c r="G422" s="890"/>
      <c r="H422" s="891"/>
      <c r="I422" s="152"/>
      <c r="J422" s="152"/>
      <c r="K422" s="152"/>
      <c r="L422" s="152"/>
      <c r="M422" s="152"/>
      <c r="N422" s="152"/>
      <c r="O422" s="152"/>
      <c r="P422" s="153"/>
      <c r="Q422" s="153"/>
      <c r="R422" s="156">
        <f t="shared" si="332"/>
        <v>0</v>
      </c>
      <c r="S422" s="156">
        <f t="shared" si="333"/>
        <v>0</v>
      </c>
      <c r="U422" s="157">
        <f t="shared" ref="U422:U435" si="339">I422*$I$7+J422*$J$7+K422*$K$7+L422*$L$7+M422*$M$7+N422*$N$7+O422*$O$7+R422+S422</f>
        <v>0</v>
      </c>
      <c r="W422" s="152"/>
      <c r="X422" s="152"/>
      <c r="Y422" s="152"/>
      <c r="Z422" s="152"/>
      <c r="AA422" s="152"/>
      <c r="AB422" s="152"/>
      <c r="AC422" s="347"/>
      <c r="AD422" s="152"/>
      <c r="AE422" s="152"/>
      <c r="AF422" s="152"/>
      <c r="AG422" s="152"/>
      <c r="AH422" s="152"/>
      <c r="AI422" s="152"/>
      <c r="AJ422" s="347"/>
      <c r="AK422" s="152"/>
      <c r="AL422" s="152"/>
      <c r="AM422" s="295"/>
      <c r="AN422" s="228"/>
      <c r="AO422" s="228"/>
      <c r="AP422" s="228"/>
      <c r="AQ422" s="228"/>
      <c r="AR422" s="228"/>
      <c r="AS422" s="348"/>
      <c r="AT422" s="264">
        <f t="shared" si="309"/>
        <v>0</v>
      </c>
      <c r="AU422" s="259"/>
      <c r="AV422" s="265">
        <f t="shared" si="336"/>
        <v>0</v>
      </c>
      <c r="AX422" s="265">
        <f t="shared" ref="AX422:AX435" si="340">U422+AV422</f>
        <v>0</v>
      </c>
      <c r="AZ422" s="492">
        <f t="shared" si="337"/>
        <v>0</v>
      </c>
      <c r="BB422" s="492">
        <f t="shared" si="338"/>
        <v>0</v>
      </c>
      <c r="BD422" s="265">
        <f t="shared" ref="BD422:BD435" si="341">AZ422+BB422</f>
        <v>0</v>
      </c>
      <c r="BE422" s="105"/>
      <c r="BF422" s="105"/>
      <c r="BG422" s="105"/>
      <c r="BH422" s="105"/>
      <c r="BI422" s="105"/>
      <c r="BJ422" s="105"/>
    </row>
    <row r="423" spans="2:62" ht="20.100000000000001" hidden="1" customHeight="1" outlineLevel="1">
      <c r="B423" s="100"/>
      <c r="C423" s="908"/>
      <c r="D423" s="909"/>
      <c r="E423" s="909"/>
      <c r="F423" s="910"/>
      <c r="G423" s="890"/>
      <c r="H423" s="891"/>
      <c r="I423" s="152"/>
      <c r="J423" s="152"/>
      <c r="K423" s="152"/>
      <c r="L423" s="152"/>
      <c r="M423" s="152"/>
      <c r="N423" s="152"/>
      <c r="O423" s="152"/>
      <c r="P423" s="153"/>
      <c r="Q423" s="153"/>
      <c r="R423" s="156">
        <f t="shared" si="332"/>
        <v>0</v>
      </c>
      <c r="S423" s="156">
        <f t="shared" si="333"/>
        <v>0</v>
      </c>
      <c r="U423" s="157">
        <f t="shared" si="339"/>
        <v>0</v>
      </c>
      <c r="W423" s="152"/>
      <c r="X423" s="152"/>
      <c r="Y423" s="152"/>
      <c r="Z423" s="152"/>
      <c r="AA423" s="152"/>
      <c r="AB423" s="152"/>
      <c r="AC423" s="347"/>
      <c r="AD423" s="152"/>
      <c r="AE423" s="152"/>
      <c r="AF423" s="152"/>
      <c r="AG423" s="152"/>
      <c r="AH423" s="152"/>
      <c r="AI423" s="152"/>
      <c r="AJ423" s="347"/>
      <c r="AK423" s="152"/>
      <c r="AL423" s="152"/>
      <c r="AM423" s="295"/>
      <c r="AN423" s="228"/>
      <c r="AO423" s="228"/>
      <c r="AP423" s="228"/>
      <c r="AQ423" s="228"/>
      <c r="AR423" s="228"/>
      <c r="AS423" s="348"/>
      <c r="AT423" s="264">
        <f t="shared" si="309"/>
        <v>0</v>
      </c>
      <c r="AU423" s="259"/>
      <c r="AV423" s="265">
        <f t="shared" si="336"/>
        <v>0</v>
      </c>
      <c r="AX423" s="265">
        <f t="shared" si="340"/>
        <v>0</v>
      </c>
      <c r="AZ423" s="492">
        <f t="shared" si="337"/>
        <v>0</v>
      </c>
      <c r="BB423" s="492">
        <f t="shared" si="338"/>
        <v>0</v>
      </c>
      <c r="BD423" s="265">
        <f t="shared" si="341"/>
        <v>0</v>
      </c>
      <c r="BE423" s="105"/>
      <c r="BF423" s="105"/>
      <c r="BG423" s="105"/>
      <c r="BH423" s="105"/>
      <c r="BI423" s="105"/>
      <c r="BJ423" s="105"/>
    </row>
    <row r="424" spans="2:62" ht="20.100000000000001" hidden="1" customHeight="1" outlineLevel="1">
      <c r="B424" s="100"/>
      <c r="C424" s="908"/>
      <c r="D424" s="909"/>
      <c r="E424" s="909"/>
      <c r="F424" s="910"/>
      <c r="G424" s="890"/>
      <c r="H424" s="891"/>
      <c r="I424" s="152"/>
      <c r="J424" s="152"/>
      <c r="K424" s="152"/>
      <c r="L424" s="152"/>
      <c r="M424" s="152"/>
      <c r="N424" s="152"/>
      <c r="O424" s="152"/>
      <c r="P424" s="153"/>
      <c r="Q424" s="153"/>
      <c r="R424" s="156">
        <f t="shared" si="332"/>
        <v>0</v>
      </c>
      <c r="S424" s="156">
        <f t="shared" si="333"/>
        <v>0</v>
      </c>
      <c r="U424" s="157">
        <f t="shared" si="339"/>
        <v>0</v>
      </c>
      <c r="W424" s="152"/>
      <c r="X424" s="152"/>
      <c r="Y424" s="152"/>
      <c r="Z424" s="152"/>
      <c r="AA424" s="152"/>
      <c r="AB424" s="152"/>
      <c r="AC424" s="347"/>
      <c r="AD424" s="152"/>
      <c r="AE424" s="152"/>
      <c r="AF424" s="152"/>
      <c r="AG424" s="152"/>
      <c r="AH424" s="152"/>
      <c r="AI424" s="152"/>
      <c r="AJ424" s="347"/>
      <c r="AK424" s="152"/>
      <c r="AL424" s="152"/>
      <c r="AM424" s="295"/>
      <c r="AN424" s="228"/>
      <c r="AO424" s="228"/>
      <c r="AP424" s="228"/>
      <c r="AQ424" s="228"/>
      <c r="AR424" s="228"/>
      <c r="AS424" s="348"/>
      <c r="AT424" s="264">
        <f t="shared" si="309"/>
        <v>0</v>
      </c>
      <c r="AU424" s="259"/>
      <c r="AV424" s="265">
        <f t="shared" si="336"/>
        <v>0</v>
      </c>
      <c r="AX424" s="265">
        <f t="shared" si="340"/>
        <v>0</v>
      </c>
      <c r="AZ424" s="492">
        <f t="shared" si="337"/>
        <v>0</v>
      </c>
      <c r="BB424" s="492">
        <f t="shared" si="338"/>
        <v>0</v>
      </c>
      <c r="BD424" s="265">
        <f t="shared" si="341"/>
        <v>0</v>
      </c>
      <c r="BE424" s="105"/>
      <c r="BF424" s="105"/>
      <c r="BG424" s="105"/>
      <c r="BH424" s="105"/>
      <c r="BI424" s="105"/>
      <c r="BJ424" s="105"/>
    </row>
    <row r="425" spans="2:62" ht="20.100000000000001" hidden="1" customHeight="1" outlineLevel="1">
      <c r="B425" s="100"/>
      <c r="C425" s="908"/>
      <c r="D425" s="909"/>
      <c r="E425" s="909"/>
      <c r="F425" s="910"/>
      <c r="G425" s="890"/>
      <c r="H425" s="891"/>
      <c r="I425" s="152"/>
      <c r="J425" s="152"/>
      <c r="K425" s="152"/>
      <c r="L425" s="152"/>
      <c r="M425" s="152"/>
      <c r="N425" s="152"/>
      <c r="O425" s="152"/>
      <c r="P425" s="153"/>
      <c r="Q425" s="153"/>
      <c r="R425" s="156">
        <f t="shared" si="332"/>
        <v>0</v>
      </c>
      <c r="S425" s="156">
        <f t="shared" si="333"/>
        <v>0</v>
      </c>
      <c r="U425" s="157">
        <f t="shared" si="339"/>
        <v>0</v>
      </c>
      <c r="W425" s="152"/>
      <c r="X425" s="152"/>
      <c r="Y425" s="152"/>
      <c r="Z425" s="152"/>
      <c r="AA425" s="152"/>
      <c r="AB425" s="152"/>
      <c r="AC425" s="347"/>
      <c r="AD425" s="152"/>
      <c r="AE425" s="152"/>
      <c r="AF425" s="152"/>
      <c r="AG425" s="152"/>
      <c r="AH425" s="152"/>
      <c r="AI425" s="152"/>
      <c r="AJ425" s="347"/>
      <c r="AK425" s="152"/>
      <c r="AL425" s="152"/>
      <c r="AM425" s="295"/>
      <c r="AN425" s="228"/>
      <c r="AO425" s="228"/>
      <c r="AP425" s="228"/>
      <c r="AQ425" s="228"/>
      <c r="AR425" s="228"/>
      <c r="AS425" s="348"/>
      <c r="AT425" s="264">
        <f t="shared" si="309"/>
        <v>0</v>
      </c>
      <c r="AU425" s="259"/>
      <c r="AV425" s="265">
        <f t="shared" si="336"/>
        <v>0</v>
      </c>
      <c r="AX425" s="265">
        <f t="shared" si="340"/>
        <v>0</v>
      </c>
      <c r="AZ425" s="492">
        <f t="shared" si="337"/>
        <v>0</v>
      </c>
      <c r="BB425" s="492">
        <f t="shared" si="338"/>
        <v>0</v>
      </c>
      <c r="BD425" s="265">
        <f t="shared" si="341"/>
        <v>0</v>
      </c>
      <c r="BE425" s="105"/>
      <c r="BF425" s="105"/>
      <c r="BG425" s="105"/>
      <c r="BH425" s="105"/>
      <c r="BI425" s="105"/>
      <c r="BJ425" s="105"/>
    </row>
    <row r="426" spans="2:62" ht="20.100000000000001" hidden="1" customHeight="1" outlineLevel="1">
      <c r="B426" s="100"/>
      <c r="C426" s="908"/>
      <c r="D426" s="909"/>
      <c r="E426" s="909"/>
      <c r="F426" s="910"/>
      <c r="G426" s="890"/>
      <c r="H426" s="891"/>
      <c r="I426" s="152"/>
      <c r="J426" s="152"/>
      <c r="K426" s="152"/>
      <c r="L426" s="152"/>
      <c r="M426" s="152"/>
      <c r="N426" s="152"/>
      <c r="O426" s="152"/>
      <c r="P426" s="153"/>
      <c r="Q426" s="153"/>
      <c r="R426" s="156">
        <f t="shared" si="332"/>
        <v>0</v>
      </c>
      <c r="S426" s="156">
        <f t="shared" si="333"/>
        <v>0</v>
      </c>
      <c r="U426" s="157">
        <f t="shared" si="339"/>
        <v>0</v>
      </c>
      <c r="W426" s="152"/>
      <c r="X426" s="152"/>
      <c r="Y426" s="152"/>
      <c r="Z426" s="152"/>
      <c r="AA426" s="152"/>
      <c r="AB426" s="152"/>
      <c r="AC426" s="347"/>
      <c r="AD426" s="152"/>
      <c r="AE426" s="152"/>
      <c r="AF426" s="152"/>
      <c r="AG426" s="152"/>
      <c r="AH426" s="152"/>
      <c r="AI426" s="152"/>
      <c r="AJ426" s="347"/>
      <c r="AK426" s="152"/>
      <c r="AL426" s="152"/>
      <c r="AM426" s="295"/>
      <c r="AN426" s="228"/>
      <c r="AO426" s="228"/>
      <c r="AP426" s="228"/>
      <c r="AQ426" s="228"/>
      <c r="AR426" s="228"/>
      <c r="AS426" s="348"/>
      <c r="AT426" s="264">
        <f t="shared" si="309"/>
        <v>0</v>
      </c>
      <c r="AU426" s="259"/>
      <c r="AV426" s="265">
        <f t="shared" si="336"/>
        <v>0</v>
      </c>
      <c r="AX426" s="265">
        <f t="shared" si="340"/>
        <v>0</v>
      </c>
      <c r="AZ426" s="492">
        <f t="shared" si="337"/>
        <v>0</v>
      </c>
      <c r="BB426" s="492">
        <f t="shared" si="338"/>
        <v>0</v>
      </c>
      <c r="BD426" s="265">
        <f t="shared" si="341"/>
        <v>0</v>
      </c>
      <c r="BE426" s="105"/>
      <c r="BF426" s="105"/>
      <c r="BG426" s="105"/>
      <c r="BH426" s="105"/>
      <c r="BI426" s="105"/>
      <c r="BJ426" s="105"/>
    </row>
    <row r="427" spans="2:62" ht="20.100000000000001" hidden="1" customHeight="1" outlineLevel="1">
      <c r="B427" s="100"/>
      <c r="C427" s="908"/>
      <c r="D427" s="909"/>
      <c r="E427" s="909"/>
      <c r="F427" s="910"/>
      <c r="G427" s="890"/>
      <c r="H427" s="891"/>
      <c r="I427" s="152"/>
      <c r="J427" s="152"/>
      <c r="K427" s="152"/>
      <c r="L427" s="152"/>
      <c r="M427" s="152"/>
      <c r="N427" s="152"/>
      <c r="O427" s="152"/>
      <c r="P427" s="153"/>
      <c r="Q427" s="153"/>
      <c r="R427" s="156">
        <f t="shared" si="332"/>
        <v>0</v>
      </c>
      <c r="S427" s="156">
        <f t="shared" si="333"/>
        <v>0</v>
      </c>
      <c r="U427" s="157">
        <f t="shared" si="339"/>
        <v>0</v>
      </c>
      <c r="W427" s="152"/>
      <c r="X427" s="152"/>
      <c r="Y427" s="152"/>
      <c r="Z427" s="152"/>
      <c r="AA427" s="152"/>
      <c r="AB427" s="152"/>
      <c r="AC427" s="347"/>
      <c r="AD427" s="152"/>
      <c r="AE427" s="152"/>
      <c r="AF427" s="152"/>
      <c r="AG427" s="152"/>
      <c r="AH427" s="152"/>
      <c r="AI427" s="152"/>
      <c r="AJ427" s="347"/>
      <c r="AK427" s="152"/>
      <c r="AL427" s="152"/>
      <c r="AM427" s="295"/>
      <c r="AN427" s="228"/>
      <c r="AO427" s="228"/>
      <c r="AP427" s="228"/>
      <c r="AQ427" s="228"/>
      <c r="AR427" s="228"/>
      <c r="AS427" s="348"/>
      <c r="AT427" s="264">
        <f t="shared" si="309"/>
        <v>0</v>
      </c>
      <c r="AU427" s="259"/>
      <c r="AV427" s="265">
        <f t="shared" si="336"/>
        <v>0</v>
      </c>
      <c r="AX427" s="265">
        <f t="shared" si="340"/>
        <v>0</v>
      </c>
      <c r="AZ427" s="492">
        <f t="shared" si="337"/>
        <v>0</v>
      </c>
      <c r="BB427" s="492">
        <f t="shared" si="338"/>
        <v>0</v>
      </c>
      <c r="BD427" s="265">
        <f t="shared" si="341"/>
        <v>0</v>
      </c>
      <c r="BE427" s="105"/>
      <c r="BF427" s="105"/>
      <c r="BG427" s="105"/>
      <c r="BH427" s="105"/>
      <c r="BI427" s="105"/>
      <c r="BJ427" s="105"/>
    </row>
    <row r="428" spans="2:62" ht="20.100000000000001" hidden="1" customHeight="1" outlineLevel="1">
      <c r="B428" s="100"/>
      <c r="C428" s="908"/>
      <c r="D428" s="909"/>
      <c r="E428" s="909"/>
      <c r="F428" s="910"/>
      <c r="G428" s="890"/>
      <c r="H428" s="891"/>
      <c r="I428" s="152"/>
      <c r="J428" s="152"/>
      <c r="K428" s="152"/>
      <c r="L428" s="152"/>
      <c r="M428" s="152"/>
      <c r="N428" s="152"/>
      <c r="O428" s="152"/>
      <c r="P428" s="153"/>
      <c r="Q428" s="153"/>
      <c r="R428" s="156">
        <f t="shared" si="332"/>
        <v>0</v>
      </c>
      <c r="S428" s="156">
        <f t="shared" si="333"/>
        <v>0</v>
      </c>
      <c r="U428" s="157">
        <f t="shared" si="339"/>
        <v>0</v>
      </c>
      <c r="W428" s="152"/>
      <c r="X428" s="152"/>
      <c r="Y428" s="152"/>
      <c r="Z428" s="152"/>
      <c r="AA428" s="152"/>
      <c r="AB428" s="152"/>
      <c r="AC428" s="347"/>
      <c r="AD428" s="152"/>
      <c r="AE428" s="152"/>
      <c r="AF428" s="152"/>
      <c r="AG428" s="152"/>
      <c r="AH428" s="152"/>
      <c r="AI428" s="152"/>
      <c r="AJ428" s="347"/>
      <c r="AK428" s="152"/>
      <c r="AL428" s="152"/>
      <c r="AM428" s="295"/>
      <c r="AN428" s="228"/>
      <c r="AO428" s="228"/>
      <c r="AP428" s="228"/>
      <c r="AQ428" s="228"/>
      <c r="AR428" s="228"/>
      <c r="AS428" s="348"/>
      <c r="AT428" s="264">
        <f t="shared" si="309"/>
        <v>0</v>
      </c>
      <c r="AU428" s="259"/>
      <c r="AV428" s="265">
        <f t="shared" si="336"/>
        <v>0</v>
      </c>
      <c r="AX428" s="265">
        <f t="shared" si="340"/>
        <v>0</v>
      </c>
      <c r="AZ428" s="492">
        <f t="shared" si="337"/>
        <v>0</v>
      </c>
      <c r="BB428" s="492">
        <f t="shared" si="338"/>
        <v>0</v>
      </c>
      <c r="BD428" s="265">
        <f t="shared" si="341"/>
        <v>0</v>
      </c>
      <c r="BE428" s="105"/>
      <c r="BF428" s="105"/>
      <c r="BG428" s="105"/>
      <c r="BH428" s="105"/>
      <c r="BI428" s="105"/>
      <c r="BJ428" s="105"/>
    </row>
    <row r="429" spans="2:62" ht="20.100000000000001" hidden="1" customHeight="1" outlineLevel="1">
      <c r="B429" s="100"/>
      <c r="C429" s="908"/>
      <c r="D429" s="909"/>
      <c r="E429" s="909"/>
      <c r="F429" s="910"/>
      <c r="G429" s="890"/>
      <c r="H429" s="891"/>
      <c r="I429" s="152"/>
      <c r="J429" s="152"/>
      <c r="K429" s="152"/>
      <c r="L429" s="152"/>
      <c r="M429" s="152"/>
      <c r="N429" s="152"/>
      <c r="O429" s="152"/>
      <c r="P429" s="153"/>
      <c r="Q429" s="153"/>
      <c r="R429" s="156">
        <f t="shared" si="332"/>
        <v>0</v>
      </c>
      <c r="S429" s="156">
        <f t="shared" si="333"/>
        <v>0</v>
      </c>
      <c r="U429" s="157">
        <f t="shared" si="339"/>
        <v>0</v>
      </c>
      <c r="W429" s="152"/>
      <c r="X429" s="152"/>
      <c r="Y429" s="152"/>
      <c r="Z429" s="152"/>
      <c r="AA429" s="152"/>
      <c r="AB429" s="152"/>
      <c r="AC429" s="347"/>
      <c r="AD429" s="152"/>
      <c r="AE429" s="152"/>
      <c r="AF429" s="152"/>
      <c r="AG429" s="152"/>
      <c r="AH429" s="152"/>
      <c r="AI429" s="152"/>
      <c r="AJ429" s="347"/>
      <c r="AK429" s="152"/>
      <c r="AL429" s="152"/>
      <c r="AM429" s="295"/>
      <c r="AN429" s="228"/>
      <c r="AO429" s="228"/>
      <c r="AP429" s="228"/>
      <c r="AQ429" s="228"/>
      <c r="AR429" s="228"/>
      <c r="AS429" s="348"/>
      <c r="AT429" s="264">
        <f t="shared" si="309"/>
        <v>0</v>
      </c>
      <c r="AU429" s="259"/>
      <c r="AV429" s="265">
        <f t="shared" si="336"/>
        <v>0</v>
      </c>
      <c r="AX429" s="265">
        <f t="shared" si="340"/>
        <v>0</v>
      </c>
      <c r="AZ429" s="492">
        <f t="shared" si="337"/>
        <v>0</v>
      </c>
      <c r="BB429" s="492">
        <f t="shared" si="338"/>
        <v>0</v>
      </c>
      <c r="BD429" s="265">
        <f t="shared" si="341"/>
        <v>0</v>
      </c>
      <c r="BE429" s="105"/>
      <c r="BF429" s="105"/>
      <c r="BG429" s="105"/>
      <c r="BH429" s="105"/>
      <c r="BI429" s="105"/>
      <c r="BJ429" s="105"/>
    </row>
    <row r="430" spans="2:62" ht="20.100000000000001" hidden="1" customHeight="1" outlineLevel="1">
      <c r="B430" s="100"/>
      <c r="C430" s="908"/>
      <c r="D430" s="909"/>
      <c r="E430" s="909"/>
      <c r="F430" s="910"/>
      <c r="G430" s="890"/>
      <c r="H430" s="891"/>
      <c r="I430" s="152"/>
      <c r="J430" s="152"/>
      <c r="K430" s="152"/>
      <c r="L430" s="152"/>
      <c r="M430" s="152"/>
      <c r="N430" s="152"/>
      <c r="O430" s="152"/>
      <c r="P430" s="153"/>
      <c r="Q430" s="153"/>
      <c r="R430" s="156">
        <f t="shared" si="332"/>
        <v>0</v>
      </c>
      <c r="S430" s="156">
        <f t="shared" si="333"/>
        <v>0</v>
      </c>
      <c r="U430" s="157">
        <f t="shared" si="339"/>
        <v>0</v>
      </c>
      <c r="W430" s="152"/>
      <c r="X430" s="152"/>
      <c r="Y430" s="152"/>
      <c r="Z430" s="152"/>
      <c r="AA430" s="152"/>
      <c r="AB430" s="152"/>
      <c r="AC430" s="347"/>
      <c r="AD430" s="152"/>
      <c r="AE430" s="152"/>
      <c r="AF430" s="152"/>
      <c r="AG430" s="152"/>
      <c r="AH430" s="152"/>
      <c r="AI430" s="152"/>
      <c r="AJ430" s="347"/>
      <c r="AK430" s="152"/>
      <c r="AL430" s="152"/>
      <c r="AM430" s="295"/>
      <c r="AN430" s="228"/>
      <c r="AO430" s="228"/>
      <c r="AP430" s="228"/>
      <c r="AQ430" s="228"/>
      <c r="AR430" s="228"/>
      <c r="AS430" s="348"/>
      <c r="AT430" s="264">
        <f t="shared" si="309"/>
        <v>0</v>
      </c>
      <c r="AU430" s="259"/>
      <c r="AV430" s="265">
        <f t="shared" si="336"/>
        <v>0</v>
      </c>
      <c r="AX430" s="265">
        <f t="shared" si="340"/>
        <v>0</v>
      </c>
      <c r="AZ430" s="492">
        <f t="shared" si="337"/>
        <v>0</v>
      </c>
      <c r="BB430" s="492">
        <f t="shared" si="338"/>
        <v>0</v>
      </c>
      <c r="BD430" s="265">
        <f t="shared" si="341"/>
        <v>0</v>
      </c>
      <c r="BE430" s="105"/>
      <c r="BF430" s="105"/>
      <c r="BG430" s="105"/>
      <c r="BH430" s="105"/>
      <c r="BI430" s="105"/>
      <c r="BJ430" s="105"/>
    </row>
    <row r="431" spans="2:62" ht="20.100000000000001" hidden="1" customHeight="1" outlineLevel="1">
      <c r="B431" s="100"/>
      <c r="C431" s="908"/>
      <c r="D431" s="909"/>
      <c r="E431" s="909"/>
      <c r="F431" s="910"/>
      <c r="G431" s="890"/>
      <c r="H431" s="891"/>
      <c r="I431" s="152"/>
      <c r="J431" s="152"/>
      <c r="K431" s="152"/>
      <c r="L431" s="152"/>
      <c r="M431" s="152"/>
      <c r="N431" s="152"/>
      <c r="O431" s="152"/>
      <c r="P431" s="153"/>
      <c r="Q431" s="153"/>
      <c r="R431" s="156">
        <f t="shared" si="332"/>
        <v>0</v>
      </c>
      <c r="S431" s="156">
        <f t="shared" si="333"/>
        <v>0</v>
      </c>
      <c r="U431" s="157">
        <f t="shared" si="339"/>
        <v>0</v>
      </c>
      <c r="W431" s="152"/>
      <c r="X431" s="152"/>
      <c r="Y431" s="152"/>
      <c r="Z431" s="152"/>
      <c r="AA431" s="152"/>
      <c r="AB431" s="152"/>
      <c r="AC431" s="347"/>
      <c r="AD431" s="152"/>
      <c r="AE431" s="152"/>
      <c r="AF431" s="152"/>
      <c r="AG431" s="152"/>
      <c r="AH431" s="152"/>
      <c r="AI431" s="152"/>
      <c r="AJ431" s="347"/>
      <c r="AK431" s="152"/>
      <c r="AL431" s="152"/>
      <c r="AM431" s="295"/>
      <c r="AN431" s="228"/>
      <c r="AO431" s="228"/>
      <c r="AP431" s="228"/>
      <c r="AQ431" s="228"/>
      <c r="AR431" s="228"/>
      <c r="AS431" s="348"/>
      <c r="AT431" s="264">
        <f t="shared" si="309"/>
        <v>0</v>
      </c>
      <c r="AU431" s="259"/>
      <c r="AV431" s="265">
        <f t="shared" si="336"/>
        <v>0</v>
      </c>
      <c r="AX431" s="265">
        <f t="shared" si="340"/>
        <v>0</v>
      </c>
      <c r="AZ431" s="492">
        <f t="shared" si="337"/>
        <v>0</v>
      </c>
      <c r="BB431" s="492">
        <f t="shared" si="338"/>
        <v>0</v>
      </c>
      <c r="BD431" s="265">
        <f t="shared" si="341"/>
        <v>0</v>
      </c>
      <c r="BE431" s="105"/>
      <c r="BF431" s="105"/>
      <c r="BG431" s="105"/>
      <c r="BH431" s="105"/>
      <c r="BI431" s="105"/>
      <c r="BJ431" s="105"/>
    </row>
    <row r="432" spans="2:62" ht="20.100000000000001" hidden="1" customHeight="1" outlineLevel="1">
      <c r="B432" s="100"/>
      <c r="C432" s="908"/>
      <c r="D432" s="909"/>
      <c r="E432" s="909"/>
      <c r="F432" s="910"/>
      <c r="G432" s="890"/>
      <c r="H432" s="891"/>
      <c r="I432" s="152"/>
      <c r="J432" s="152"/>
      <c r="K432" s="152"/>
      <c r="L432" s="152"/>
      <c r="M432" s="152"/>
      <c r="N432" s="152"/>
      <c r="O432" s="152"/>
      <c r="P432" s="153"/>
      <c r="Q432" s="153"/>
      <c r="R432" s="156">
        <f t="shared" si="332"/>
        <v>0</v>
      </c>
      <c r="S432" s="156">
        <f t="shared" si="333"/>
        <v>0</v>
      </c>
      <c r="U432" s="157">
        <f t="shared" si="339"/>
        <v>0</v>
      </c>
      <c r="W432" s="152"/>
      <c r="X432" s="152"/>
      <c r="Y432" s="152"/>
      <c r="Z432" s="152"/>
      <c r="AA432" s="152"/>
      <c r="AB432" s="152"/>
      <c r="AC432" s="347"/>
      <c r="AD432" s="152"/>
      <c r="AE432" s="152"/>
      <c r="AF432" s="152"/>
      <c r="AG432" s="152"/>
      <c r="AH432" s="152"/>
      <c r="AI432" s="152"/>
      <c r="AJ432" s="347"/>
      <c r="AK432" s="152"/>
      <c r="AL432" s="152"/>
      <c r="AM432" s="295"/>
      <c r="AN432" s="228"/>
      <c r="AO432" s="228"/>
      <c r="AP432" s="228"/>
      <c r="AQ432" s="228"/>
      <c r="AR432" s="228"/>
      <c r="AS432" s="348"/>
      <c r="AT432" s="264">
        <f t="shared" si="309"/>
        <v>0</v>
      </c>
      <c r="AU432" s="259"/>
      <c r="AV432" s="265">
        <f t="shared" si="336"/>
        <v>0</v>
      </c>
      <c r="AX432" s="265">
        <f t="shared" si="340"/>
        <v>0</v>
      </c>
      <c r="AZ432" s="492">
        <f t="shared" si="337"/>
        <v>0</v>
      </c>
      <c r="BB432" s="492">
        <f t="shared" si="338"/>
        <v>0</v>
      </c>
      <c r="BD432" s="265">
        <f t="shared" si="341"/>
        <v>0</v>
      </c>
      <c r="BE432" s="105"/>
      <c r="BF432" s="105"/>
      <c r="BG432" s="105"/>
      <c r="BH432" s="105"/>
      <c r="BI432" s="105"/>
      <c r="BJ432" s="105"/>
    </row>
    <row r="433" spans="2:62" ht="20.100000000000001" hidden="1" customHeight="1" outlineLevel="1">
      <c r="B433" s="100"/>
      <c r="C433" s="908"/>
      <c r="D433" s="909"/>
      <c r="E433" s="909"/>
      <c r="F433" s="910"/>
      <c r="G433" s="890"/>
      <c r="H433" s="891"/>
      <c r="I433" s="152"/>
      <c r="J433" s="152"/>
      <c r="K433" s="152"/>
      <c r="L433" s="152"/>
      <c r="M433" s="152"/>
      <c r="N433" s="152"/>
      <c r="O433" s="152"/>
      <c r="P433" s="153"/>
      <c r="Q433" s="153"/>
      <c r="R433" s="156">
        <f t="shared" si="332"/>
        <v>0</v>
      </c>
      <c r="S433" s="156">
        <f t="shared" si="333"/>
        <v>0</v>
      </c>
      <c r="U433" s="157">
        <f t="shared" si="339"/>
        <v>0</v>
      </c>
      <c r="W433" s="152"/>
      <c r="X433" s="152"/>
      <c r="Y433" s="152"/>
      <c r="Z433" s="152"/>
      <c r="AA433" s="152"/>
      <c r="AB433" s="152"/>
      <c r="AC433" s="347"/>
      <c r="AD433" s="152"/>
      <c r="AE433" s="152"/>
      <c r="AF433" s="152"/>
      <c r="AG433" s="152"/>
      <c r="AH433" s="152"/>
      <c r="AI433" s="152"/>
      <c r="AJ433" s="347"/>
      <c r="AK433" s="152"/>
      <c r="AL433" s="152"/>
      <c r="AM433" s="295"/>
      <c r="AN433" s="228"/>
      <c r="AO433" s="228"/>
      <c r="AP433" s="228"/>
      <c r="AQ433" s="228"/>
      <c r="AR433" s="228"/>
      <c r="AS433" s="348"/>
      <c r="AT433" s="264">
        <f t="shared" si="309"/>
        <v>0</v>
      </c>
      <c r="AU433" s="259"/>
      <c r="AV433" s="265">
        <f t="shared" si="336"/>
        <v>0</v>
      </c>
      <c r="AX433" s="265">
        <f t="shared" si="340"/>
        <v>0</v>
      </c>
      <c r="AZ433" s="492">
        <f t="shared" si="337"/>
        <v>0</v>
      </c>
      <c r="BB433" s="492">
        <f t="shared" si="338"/>
        <v>0</v>
      </c>
      <c r="BD433" s="265">
        <f t="shared" si="341"/>
        <v>0</v>
      </c>
      <c r="BE433" s="105"/>
      <c r="BF433" s="105"/>
      <c r="BG433" s="105"/>
      <c r="BH433" s="105"/>
      <c r="BI433" s="105"/>
      <c r="BJ433" s="105"/>
    </row>
    <row r="434" spans="2:62" ht="20.100000000000001" hidden="1" customHeight="1" outlineLevel="1">
      <c r="B434" s="100"/>
      <c r="C434" s="908"/>
      <c r="D434" s="909"/>
      <c r="E434" s="909"/>
      <c r="F434" s="910"/>
      <c r="G434" s="890"/>
      <c r="H434" s="891"/>
      <c r="I434" s="152"/>
      <c r="J434" s="152"/>
      <c r="K434" s="152"/>
      <c r="L434" s="152"/>
      <c r="M434" s="152"/>
      <c r="N434" s="152"/>
      <c r="O434" s="152"/>
      <c r="P434" s="153"/>
      <c r="Q434" s="153"/>
      <c r="R434" s="156">
        <f t="shared" si="332"/>
        <v>0</v>
      </c>
      <c r="S434" s="156">
        <f t="shared" si="333"/>
        <v>0</v>
      </c>
      <c r="U434" s="157">
        <f t="shared" si="339"/>
        <v>0</v>
      </c>
      <c r="W434" s="152"/>
      <c r="X434" s="152"/>
      <c r="Y434" s="152"/>
      <c r="Z434" s="152"/>
      <c r="AA434" s="152"/>
      <c r="AB434" s="152"/>
      <c r="AC434" s="347"/>
      <c r="AD434" s="152"/>
      <c r="AE434" s="152"/>
      <c r="AF434" s="152"/>
      <c r="AG434" s="152"/>
      <c r="AH434" s="152"/>
      <c r="AI434" s="152"/>
      <c r="AJ434" s="347"/>
      <c r="AK434" s="152"/>
      <c r="AL434" s="152"/>
      <c r="AM434" s="295"/>
      <c r="AN434" s="228"/>
      <c r="AO434" s="228"/>
      <c r="AP434" s="228"/>
      <c r="AQ434" s="228"/>
      <c r="AR434" s="228"/>
      <c r="AS434" s="348"/>
      <c r="AT434" s="264">
        <f t="shared" si="309"/>
        <v>0</v>
      </c>
      <c r="AU434" s="259"/>
      <c r="AV434" s="265">
        <f t="shared" si="336"/>
        <v>0</v>
      </c>
      <c r="AX434" s="265">
        <f t="shared" si="340"/>
        <v>0</v>
      </c>
      <c r="AZ434" s="492">
        <f t="shared" si="337"/>
        <v>0</v>
      </c>
      <c r="BB434" s="492">
        <f t="shared" si="338"/>
        <v>0</v>
      </c>
      <c r="BD434" s="265">
        <f t="shared" si="341"/>
        <v>0</v>
      </c>
      <c r="BE434" s="105"/>
      <c r="BF434" s="105"/>
      <c r="BG434" s="105"/>
      <c r="BH434" s="105"/>
      <c r="BI434" s="105"/>
      <c r="BJ434" s="105"/>
    </row>
    <row r="435" spans="2:62" ht="20.100000000000001" hidden="1" customHeight="1" outlineLevel="1">
      <c r="B435" s="100"/>
      <c r="C435" s="908"/>
      <c r="D435" s="909"/>
      <c r="E435" s="909"/>
      <c r="F435" s="910"/>
      <c r="G435" s="890"/>
      <c r="H435" s="891"/>
      <c r="I435" s="152"/>
      <c r="J435" s="152"/>
      <c r="K435" s="152"/>
      <c r="L435" s="152"/>
      <c r="M435" s="152"/>
      <c r="N435" s="152"/>
      <c r="O435" s="152"/>
      <c r="P435" s="153"/>
      <c r="Q435" s="153"/>
      <c r="R435" s="156">
        <f t="shared" si="332"/>
        <v>0</v>
      </c>
      <c r="S435" s="156">
        <f t="shared" si="333"/>
        <v>0</v>
      </c>
      <c r="U435" s="157">
        <f t="shared" si="339"/>
        <v>0</v>
      </c>
      <c r="W435" s="152"/>
      <c r="X435" s="152"/>
      <c r="Y435" s="152"/>
      <c r="Z435" s="152"/>
      <c r="AA435" s="152"/>
      <c r="AB435" s="152"/>
      <c r="AC435" s="347"/>
      <c r="AD435" s="152"/>
      <c r="AE435" s="152"/>
      <c r="AF435" s="152"/>
      <c r="AG435" s="152"/>
      <c r="AH435" s="152"/>
      <c r="AI435" s="152"/>
      <c r="AJ435" s="347"/>
      <c r="AK435" s="152"/>
      <c r="AL435" s="152"/>
      <c r="AM435" s="295"/>
      <c r="AN435" s="228"/>
      <c r="AO435" s="228"/>
      <c r="AP435" s="228"/>
      <c r="AQ435" s="228"/>
      <c r="AR435" s="228"/>
      <c r="AS435" s="348"/>
      <c r="AT435" s="264">
        <f t="shared" si="309"/>
        <v>0</v>
      </c>
      <c r="AU435" s="259"/>
      <c r="AV435" s="265">
        <f t="shared" si="336"/>
        <v>0</v>
      </c>
      <c r="AX435" s="265">
        <f t="shared" si="340"/>
        <v>0</v>
      </c>
      <c r="AZ435" s="492">
        <f t="shared" si="337"/>
        <v>0</v>
      </c>
      <c r="BB435" s="492">
        <f t="shared" si="338"/>
        <v>0</v>
      </c>
      <c r="BD435" s="265">
        <f t="shared" si="341"/>
        <v>0</v>
      </c>
      <c r="BE435" s="105"/>
      <c r="BF435" s="105"/>
      <c r="BG435" s="105"/>
      <c r="BH435" s="105"/>
      <c r="BI435" s="105"/>
      <c r="BJ435" s="105"/>
    </row>
    <row r="436" spans="2:62" ht="9.9499999999999993" hidden="1" customHeight="1" outlineLevel="1">
      <c r="B436" s="101"/>
      <c r="C436" s="208"/>
      <c r="D436" s="208"/>
      <c r="E436" s="208"/>
      <c r="F436" s="208"/>
      <c r="G436" s="237"/>
      <c r="H436" s="207"/>
      <c r="I436" s="257"/>
      <c r="J436" s="257"/>
      <c r="K436" s="257"/>
      <c r="L436" s="257"/>
      <c r="M436" s="257"/>
      <c r="N436" s="257"/>
      <c r="O436" s="257"/>
      <c r="P436" s="256"/>
      <c r="Q436" s="102"/>
      <c r="R436" s="102"/>
      <c r="S436" s="102"/>
      <c r="U436" s="98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Z436" s="493"/>
      <c r="BE436" s="105"/>
      <c r="BF436" s="105"/>
      <c r="BG436" s="105"/>
      <c r="BH436" s="105"/>
      <c r="BI436" s="105"/>
      <c r="BJ436" s="105"/>
    </row>
    <row r="437" spans="2:62" ht="20.100000000000001" customHeight="1" collapsed="1">
      <c r="B437" s="8">
        <f>B420+1</f>
        <v>26</v>
      </c>
      <c r="C437" s="916"/>
      <c r="D437" s="917"/>
      <c r="E437" s="917"/>
      <c r="F437" s="918"/>
      <c r="G437" s="429"/>
      <c r="H437" s="206">
        <v>1</v>
      </c>
      <c r="I437" s="642">
        <f t="shared" ref="I437" si="342">$H437*SUM(I438:I452)</f>
        <v>0</v>
      </c>
      <c r="J437" s="643">
        <f t="shared" ref="J437:O437" si="343">$H437*SUM(J438:J452)</f>
        <v>0</v>
      </c>
      <c r="K437" s="644">
        <f t="shared" si="343"/>
        <v>0</v>
      </c>
      <c r="L437" s="645">
        <f t="shared" si="343"/>
        <v>0</v>
      </c>
      <c r="M437" s="645">
        <f t="shared" si="343"/>
        <v>0</v>
      </c>
      <c r="N437" s="644">
        <f t="shared" si="343"/>
        <v>0</v>
      </c>
      <c r="O437" s="642">
        <f t="shared" si="343"/>
        <v>0</v>
      </c>
      <c r="P437" s="209">
        <f t="shared" ref="P437:Q437" si="344">$H437*SUM(P438:P452)</f>
        <v>0</v>
      </c>
      <c r="Q437" s="210">
        <f t="shared" si="344"/>
        <v>0</v>
      </c>
      <c r="R437" s="136">
        <f t="shared" ref="R437:R452" si="345">P437*(1+Gewinn)*(1+SicherheitAngebot)</f>
        <v>0</v>
      </c>
      <c r="S437" s="137">
        <f t="shared" ref="S437:S452" si="346">Q437*(1+MGKZ)*(1+Gewinn)*(1+SicherheitAngebot)</f>
        <v>0</v>
      </c>
      <c r="U437" s="10">
        <f>I437*$I$7+J437*$J$7+K437*$K$7+L437*$L$7+M437*$M$7+N437*$N$7+O437*$O$7+R437+S437</f>
        <v>0</v>
      </c>
      <c r="W437" s="646">
        <f t="shared" ref="W437:AB437" si="347">$H437*SUM(W438:W452)</f>
        <v>0</v>
      </c>
      <c r="X437" s="647">
        <f t="shared" si="347"/>
        <v>0</v>
      </c>
      <c r="Y437" s="648">
        <f t="shared" si="347"/>
        <v>0</v>
      </c>
      <c r="Z437" s="649">
        <f t="shared" si="347"/>
        <v>0</v>
      </c>
      <c r="AA437" s="648">
        <f t="shared" si="347"/>
        <v>0</v>
      </c>
      <c r="AB437" s="646">
        <f t="shared" si="347"/>
        <v>0</v>
      </c>
      <c r="AC437" s="258"/>
      <c r="AD437" s="646">
        <f t="shared" ref="AD437:AM437" si="348">$H437*SUM(AD438:AD452)</f>
        <v>0</v>
      </c>
      <c r="AE437" s="647">
        <f t="shared" si="348"/>
        <v>0</v>
      </c>
      <c r="AF437" s="648">
        <f t="shared" si="348"/>
        <v>0</v>
      </c>
      <c r="AG437" s="649">
        <f t="shared" si="348"/>
        <v>0</v>
      </c>
      <c r="AH437" s="648">
        <f t="shared" si="348"/>
        <v>0</v>
      </c>
      <c r="AI437" s="646">
        <f t="shared" si="348"/>
        <v>0</v>
      </c>
      <c r="AJ437" s="258"/>
      <c r="AK437" s="653">
        <f t="shared" si="348"/>
        <v>0</v>
      </c>
      <c r="AL437" s="653">
        <f t="shared" si="348"/>
        <v>0</v>
      </c>
      <c r="AM437" s="653">
        <f t="shared" si="348"/>
        <v>0</v>
      </c>
      <c r="AN437" s="227">
        <f>$H437*SUM(AN438:AN452)*(1+Gewinn)*(1+SicherheitAngebot)</f>
        <v>0</v>
      </c>
      <c r="AO437" s="227">
        <f>$H437*SUM(AO438:AO452)*(1+Gewinn)*(1+SicherheitAngebot)</f>
        <v>0</v>
      </c>
      <c r="AP437" s="227">
        <f>$H437*SUM(AP438:AP452)*(1+Gewinn)*(1+SicherheitAngebot)</f>
        <v>0</v>
      </c>
      <c r="AQ437" s="227">
        <f>$H437*SUM(AQ438:AQ452)*(1+Gewinn)*(1+SicherheitAngebot)</f>
        <v>0</v>
      </c>
      <c r="AR437" s="227">
        <f>$H437*SUM(AR438:AR452)*(1+Gewinn)*(1+SicherheitAngebot)</f>
        <v>0</v>
      </c>
      <c r="AS437" s="262"/>
      <c r="AT437" s="263">
        <f t="shared" si="309"/>
        <v>0</v>
      </c>
      <c r="AU437" s="259"/>
      <c r="AV437" s="491">
        <f>AK437*$AK$7+AL437*$AL$7+AM437*$AM$7+SUM(AN437:AR437)+AT437/Zuschläge_IBN+AT437</f>
        <v>0</v>
      </c>
      <c r="AX437" s="685">
        <f>U437+AV437</f>
        <v>0</v>
      </c>
      <c r="AZ437" s="490">
        <f>IF(H437&gt;0,U437/(1+SicherheitAngebot)*(1+Sicherheit),0)</f>
        <v>0</v>
      </c>
      <c r="BB437" s="490">
        <f>IF(H437&gt;0,AV437/(1+SicherheitAngebot)*(1+Sicherheit),0)</f>
        <v>0</v>
      </c>
      <c r="BD437" s="490">
        <f>AZ437+BB437</f>
        <v>0</v>
      </c>
      <c r="BE437" s="105"/>
      <c r="BF437" s="105"/>
      <c r="BG437" s="105"/>
      <c r="BH437" s="105"/>
      <c r="BI437" s="105"/>
      <c r="BJ437" s="105"/>
    </row>
    <row r="438" spans="2:62" ht="20.100000000000001" hidden="1" customHeight="1" outlineLevel="1">
      <c r="B438" s="99"/>
      <c r="C438" s="908"/>
      <c r="D438" s="909"/>
      <c r="E438" s="909"/>
      <c r="F438" s="910"/>
      <c r="G438" s="890"/>
      <c r="H438" s="901"/>
      <c r="I438" s="152"/>
      <c r="J438" s="152"/>
      <c r="K438" s="152"/>
      <c r="L438" s="152"/>
      <c r="M438" s="152"/>
      <c r="N438" s="152"/>
      <c r="O438" s="152"/>
      <c r="P438" s="153"/>
      <c r="Q438" s="153"/>
      <c r="R438" s="156">
        <f t="shared" si="345"/>
        <v>0</v>
      </c>
      <c r="S438" s="156">
        <f t="shared" si="346"/>
        <v>0</v>
      </c>
      <c r="U438" s="157">
        <f>I438*$I$7+J438*$J$7+K438*$K$7+L438*$L$7+M438*$M$7+N438*$N$7+O438*$O$7+R438+S438</f>
        <v>0</v>
      </c>
      <c r="W438" s="152"/>
      <c r="X438" s="152"/>
      <c r="Y438" s="152"/>
      <c r="Z438" s="152"/>
      <c r="AA438" s="152"/>
      <c r="AB438" s="152"/>
      <c r="AC438" s="347"/>
      <c r="AD438" s="152"/>
      <c r="AE438" s="152"/>
      <c r="AF438" s="152"/>
      <c r="AG438" s="152"/>
      <c r="AH438" s="152"/>
      <c r="AI438" s="152"/>
      <c r="AJ438" s="347"/>
      <c r="AK438" s="152"/>
      <c r="AL438" s="152"/>
      <c r="AM438" s="295"/>
      <c r="AN438" s="228"/>
      <c r="AO438" s="228"/>
      <c r="AP438" s="228"/>
      <c r="AQ438" s="228"/>
      <c r="AR438" s="228"/>
      <c r="AS438" s="348"/>
      <c r="AT438" s="264">
        <f t="shared" si="309"/>
        <v>0</v>
      </c>
      <c r="AU438" s="259"/>
      <c r="AV438" s="265">
        <f t="shared" ref="AV438:AV452" si="349">AK438*$AK$7+AL438*$AL$7+AM438*$AM$7+SUM(AN438:AR438)*(1+Gewinn)*(1+SicherheitAngebot)+AT438/Zuschläge_IBN+AT438</f>
        <v>0</v>
      </c>
      <c r="AX438" s="265">
        <f>U438+AV438</f>
        <v>0</v>
      </c>
      <c r="AZ438" s="492">
        <f t="shared" ref="AZ438:AZ452" si="350">U438/(1+SicherheitAngebot)*(1+Sicherheit)</f>
        <v>0</v>
      </c>
      <c r="BB438" s="492">
        <f t="shared" ref="BB438:BB452" si="351">AV438/(1+SicherheitAngebot)*(1+Sicherheit)</f>
        <v>0</v>
      </c>
      <c r="BD438" s="265">
        <f>AZ438+BB438</f>
        <v>0</v>
      </c>
      <c r="BE438" s="105"/>
      <c r="BF438" s="105"/>
      <c r="BG438" s="105"/>
      <c r="BH438" s="105"/>
      <c r="BI438" s="105"/>
      <c r="BJ438" s="105"/>
    </row>
    <row r="439" spans="2:62" ht="20.100000000000001" hidden="1" customHeight="1" outlineLevel="1">
      <c r="B439" s="100"/>
      <c r="C439" s="908"/>
      <c r="D439" s="909"/>
      <c r="E439" s="909"/>
      <c r="F439" s="910"/>
      <c r="G439" s="890"/>
      <c r="H439" s="891"/>
      <c r="I439" s="152"/>
      <c r="J439" s="152"/>
      <c r="K439" s="152"/>
      <c r="L439" s="152"/>
      <c r="M439" s="152"/>
      <c r="N439" s="152"/>
      <c r="O439" s="152"/>
      <c r="P439" s="153"/>
      <c r="Q439" s="153"/>
      <c r="R439" s="156">
        <f t="shared" si="345"/>
        <v>0</v>
      </c>
      <c r="S439" s="156">
        <f t="shared" si="346"/>
        <v>0</v>
      </c>
      <c r="U439" s="157">
        <f t="shared" ref="U439:U452" si="352">I439*$I$7+J439*$J$7+K439*$K$7+L439*$L$7+M439*$M$7+N439*$N$7+O439*$O$7+R439+S439</f>
        <v>0</v>
      </c>
      <c r="W439" s="152"/>
      <c r="X439" s="152"/>
      <c r="Y439" s="152"/>
      <c r="Z439" s="152"/>
      <c r="AA439" s="152"/>
      <c r="AB439" s="152"/>
      <c r="AC439" s="347"/>
      <c r="AD439" s="152"/>
      <c r="AE439" s="152"/>
      <c r="AF439" s="152"/>
      <c r="AG439" s="152"/>
      <c r="AH439" s="152"/>
      <c r="AI439" s="152"/>
      <c r="AJ439" s="347"/>
      <c r="AK439" s="152"/>
      <c r="AL439" s="152"/>
      <c r="AM439" s="295"/>
      <c r="AN439" s="228"/>
      <c r="AO439" s="228"/>
      <c r="AP439" s="228"/>
      <c r="AQ439" s="228"/>
      <c r="AR439" s="228"/>
      <c r="AS439" s="348"/>
      <c r="AT439" s="264">
        <f t="shared" si="309"/>
        <v>0</v>
      </c>
      <c r="AU439" s="259"/>
      <c r="AV439" s="265">
        <f t="shared" si="349"/>
        <v>0</v>
      </c>
      <c r="AX439" s="265">
        <f t="shared" ref="AX439:AX452" si="353">U439+AV439</f>
        <v>0</v>
      </c>
      <c r="AZ439" s="492">
        <f t="shared" si="350"/>
        <v>0</v>
      </c>
      <c r="BB439" s="492">
        <f t="shared" si="351"/>
        <v>0</v>
      </c>
      <c r="BD439" s="265">
        <f t="shared" ref="BD439:BD452" si="354">AZ439+BB439</f>
        <v>0</v>
      </c>
      <c r="BE439" s="105"/>
      <c r="BF439" s="105"/>
      <c r="BG439" s="105"/>
      <c r="BH439" s="105"/>
      <c r="BI439" s="105"/>
      <c r="BJ439" s="105"/>
    </row>
    <row r="440" spans="2:62" ht="20.100000000000001" hidden="1" customHeight="1" outlineLevel="1">
      <c r="B440" s="100"/>
      <c r="C440" s="908"/>
      <c r="D440" s="909"/>
      <c r="E440" s="909"/>
      <c r="F440" s="910"/>
      <c r="G440" s="890"/>
      <c r="H440" s="891"/>
      <c r="I440" s="152"/>
      <c r="J440" s="152"/>
      <c r="K440" s="152"/>
      <c r="L440" s="152"/>
      <c r="M440" s="152"/>
      <c r="N440" s="152"/>
      <c r="O440" s="152"/>
      <c r="P440" s="153"/>
      <c r="Q440" s="153"/>
      <c r="R440" s="156">
        <f t="shared" si="345"/>
        <v>0</v>
      </c>
      <c r="S440" s="156">
        <f t="shared" si="346"/>
        <v>0</v>
      </c>
      <c r="U440" s="157">
        <f t="shared" si="352"/>
        <v>0</v>
      </c>
      <c r="W440" s="152"/>
      <c r="X440" s="152"/>
      <c r="Y440" s="152"/>
      <c r="Z440" s="152"/>
      <c r="AA440" s="152"/>
      <c r="AB440" s="152"/>
      <c r="AC440" s="347"/>
      <c r="AD440" s="152"/>
      <c r="AE440" s="152"/>
      <c r="AF440" s="152"/>
      <c r="AG440" s="152"/>
      <c r="AH440" s="152"/>
      <c r="AI440" s="152"/>
      <c r="AJ440" s="347"/>
      <c r="AK440" s="152"/>
      <c r="AL440" s="152"/>
      <c r="AM440" s="295"/>
      <c r="AN440" s="228"/>
      <c r="AO440" s="228"/>
      <c r="AP440" s="228"/>
      <c r="AQ440" s="228"/>
      <c r="AR440" s="228"/>
      <c r="AS440" s="348"/>
      <c r="AT440" s="264">
        <f t="shared" si="309"/>
        <v>0</v>
      </c>
      <c r="AU440" s="259"/>
      <c r="AV440" s="265">
        <f t="shared" si="349"/>
        <v>0</v>
      </c>
      <c r="AX440" s="265">
        <f t="shared" si="353"/>
        <v>0</v>
      </c>
      <c r="AZ440" s="492">
        <f t="shared" si="350"/>
        <v>0</v>
      </c>
      <c r="BB440" s="492">
        <f t="shared" si="351"/>
        <v>0</v>
      </c>
      <c r="BD440" s="265">
        <f t="shared" si="354"/>
        <v>0</v>
      </c>
      <c r="BE440" s="105"/>
      <c r="BF440" s="105"/>
      <c r="BG440" s="105"/>
      <c r="BH440" s="105"/>
      <c r="BI440" s="105"/>
      <c r="BJ440" s="105"/>
    </row>
    <row r="441" spans="2:62" ht="20.100000000000001" hidden="1" customHeight="1" outlineLevel="1">
      <c r="B441" s="100"/>
      <c r="C441" s="908"/>
      <c r="D441" s="909"/>
      <c r="E441" s="909"/>
      <c r="F441" s="910"/>
      <c r="G441" s="890"/>
      <c r="H441" s="891"/>
      <c r="I441" s="152"/>
      <c r="J441" s="152"/>
      <c r="K441" s="152"/>
      <c r="L441" s="152"/>
      <c r="M441" s="152"/>
      <c r="N441" s="152"/>
      <c r="O441" s="152"/>
      <c r="P441" s="153"/>
      <c r="Q441" s="153"/>
      <c r="R441" s="156">
        <f t="shared" si="345"/>
        <v>0</v>
      </c>
      <c r="S441" s="156">
        <f t="shared" si="346"/>
        <v>0</v>
      </c>
      <c r="U441" s="157">
        <f t="shared" si="352"/>
        <v>0</v>
      </c>
      <c r="W441" s="152"/>
      <c r="X441" s="152"/>
      <c r="Y441" s="152"/>
      <c r="Z441" s="152"/>
      <c r="AA441" s="152"/>
      <c r="AB441" s="152"/>
      <c r="AC441" s="347"/>
      <c r="AD441" s="152"/>
      <c r="AE441" s="152"/>
      <c r="AF441" s="152"/>
      <c r="AG441" s="152"/>
      <c r="AH441" s="152"/>
      <c r="AI441" s="152"/>
      <c r="AJ441" s="347"/>
      <c r="AK441" s="152"/>
      <c r="AL441" s="152"/>
      <c r="AM441" s="295"/>
      <c r="AN441" s="228"/>
      <c r="AO441" s="228"/>
      <c r="AP441" s="228"/>
      <c r="AQ441" s="228"/>
      <c r="AR441" s="228"/>
      <c r="AS441" s="348"/>
      <c r="AT441" s="264">
        <f t="shared" si="309"/>
        <v>0</v>
      </c>
      <c r="AU441" s="259"/>
      <c r="AV441" s="265">
        <f t="shared" si="349"/>
        <v>0</v>
      </c>
      <c r="AX441" s="265">
        <f t="shared" si="353"/>
        <v>0</v>
      </c>
      <c r="AZ441" s="492">
        <f t="shared" si="350"/>
        <v>0</v>
      </c>
      <c r="BB441" s="492">
        <f t="shared" si="351"/>
        <v>0</v>
      </c>
      <c r="BD441" s="265">
        <f t="shared" si="354"/>
        <v>0</v>
      </c>
      <c r="BE441" s="105"/>
      <c r="BF441" s="105"/>
      <c r="BG441" s="105"/>
      <c r="BH441" s="105"/>
      <c r="BI441" s="105"/>
      <c r="BJ441" s="105"/>
    </row>
    <row r="442" spans="2:62" ht="20.100000000000001" hidden="1" customHeight="1" outlineLevel="1">
      <c r="B442" s="100"/>
      <c r="C442" s="908"/>
      <c r="D442" s="909"/>
      <c r="E442" s="909"/>
      <c r="F442" s="910"/>
      <c r="G442" s="890"/>
      <c r="H442" s="891"/>
      <c r="I442" s="152"/>
      <c r="J442" s="152"/>
      <c r="K442" s="152"/>
      <c r="L442" s="152"/>
      <c r="M442" s="152"/>
      <c r="N442" s="152"/>
      <c r="O442" s="152"/>
      <c r="P442" s="153"/>
      <c r="Q442" s="153"/>
      <c r="R442" s="156">
        <f t="shared" si="345"/>
        <v>0</v>
      </c>
      <c r="S442" s="156">
        <f t="shared" si="346"/>
        <v>0</v>
      </c>
      <c r="U442" s="157">
        <f t="shared" si="352"/>
        <v>0</v>
      </c>
      <c r="W442" s="152"/>
      <c r="X442" s="152"/>
      <c r="Y442" s="152"/>
      <c r="Z442" s="152"/>
      <c r="AA442" s="152"/>
      <c r="AB442" s="152"/>
      <c r="AC442" s="347"/>
      <c r="AD442" s="152"/>
      <c r="AE442" s="152"/>
      <c r="AF442" s="152"/>
      <c r="AG442" s="152"/>
      <c r="AH442" s="152"/>
      <c r="AI442" s="152"/>
      <c r="AJ442" s="347"/>
      <c r="AK442" s="152"/>
      <c r="AL442" s="152"/>
      <c r="AM442" s="295"/>
      <c r="AN442" s="228"/>
      <c r="AO442" s="228"/>
      <c r="AP442" s="228"/>
      <c r="AQ442" s="228"/>
      <c r="AR442" s="228"/>
      <c r="AS442" s="348"/>
      <c r="AT442" s="264">
        <f t="shared" si="309"/>
        <v>0</v>
      </c>
      <c r="AU442" s="259"/>
      <c r="AV442" s="265">
        <f t="shared" si="349"/>
        <v>0</v>
      </c>
      <c r="AX442" s="265">
        <f t="shared" si="353"/>
        <v>0</v>
      </c>
      <c r="AZ442" s="492">
        <f t="shared" si="350"/>
        <v>0</v>
      </c>
      <c r="BB442" s="492">
        <f t="shared" si="351"/>
        <v>0</v>
      </c>
      <c r="BD442" s="265">
        <f t="shared" si="354"/>
        <v>0</v>
      </c>
      <c r="BE442" s="105"/>
      <c r="BF442" s="105"/>
      <c r="BG442" s="105"/>
      <c r="BH442" s="105"/>
      <c r="BI442" s="105"/>
      <c r="BJ442" s="105"/>
    </row>
    <row r="443" spans="2:62" ht="20.100000000000001" hidden="1" customHeight="1" outlineLevel="1">
      <c r="B443" s="100"/>
      <c r="C443" s="908"/>
      <c r="D443" s="909"/>
      <c r="E443" s="909"/>
      <c r="F443" s="910"/>
      <c r="G443" s="890"/>
      <c r="H443" s="891"/>
      <c r="I443" s="152"/>
      <c r="J443" s="152"/>
      <c r="K443" s="152"/>
      <c r="L443" s="152"/>
      <c r="M443" s="152"/>
      <c r="N443" s="152"/>
      <c r="O443" s="152"/>
      <c r="P443" s="153"/>
      <c r="Q443" s="153"/>
      <c r="R443" s="156">
        <f t="shared" si="345"/>
        <v>0</v>
      </c>
      <c r="S443" s="156">
        <f t="shared" si="346"/>
        <v>0</v>
      </c>
      <c r="U443" s="157">
        <f t="shared" si="352"/>
        <v>0</v>
      </c>
      <c r="W443" s="152"/>
      <c r="X443" s="152"/>
      <c r="Y443" s="152"/>
      <c r="Z443" s="152"/>
      <c r="AA443" s="152"/>
      <c r="AB443" s="152"/>
      <c r="AC443" s="347"/>
      <c r="AD443" s="152"/>
      <c r="AE443" s="152"/>
      <c r="AF443" s="152"/>
      <c r="AG443" s="152"/>
      <c r="AH443" s="152"/>
      <c r="AI443" s="152"/>
      <c r="AJ443" s="347"/>
      <c r="AK443" s="152"/>
      <c r="AL443" s="152"/>
      <c r="AM443" s="295"/>
      <c r="AN443" s="228"/>
      <c r="AO443" s="228"/>
      <c r="AP443" s="228"/>
      <c r="AQ443" s="228"/>
      <c r="AR443" s="228"/>
      <c r="AS443" s="348"/>
      <c r="AT443" s="264">
        <f t="shared" si="309"/>
        <v>0</v>
      </c>
      <c r="AU443" s="259"/>
      <c r="AV443" s="265">
        <f t="shared" si="349"/>
        <v>0</v>
      </c>
      <c r="AX443" s="265">
        <f t="shared" si="353"/>
        <v>0</v>
      </c>
      <c r="AZ443" s="492">
        <f t="shared" si="350"/>
        <v>0</v>
      </c>
      <c r="BB443" s="492">
        <f t="shared" si="351"/>
        <v>0</v>
      </c>
      <c r="BD443" s="265">
        <f t="shared" si="354"/>
        <v>0</v>
      </c>
      <c r="BE443" s="105"/>
      <c r="BF443" s="105"/>
      <c r="BG443" s="105"/>
      <c r="BH443" s="105"/>
      <c r="BI443" s="105"/>
      <c r="BJ443" s="105"/>
    </row>
    <row r="444" spans="2:62" ht="20.100000000000001" hidden="1" customHeight="1" outlineLevel="1">
      <c r="B444" s="100"/>
      <c r="C444" s="908"/>
      <c r="D444" s="909"/>
      <c r="E444" s="909"/>
      <c r="F444" s="910"/>
      <c r="G444" s="890"/>
      <c r="H444" s="891"/>
      <c r="I444" s="152"/>
      <c r="J444" s="152"/>
      <c r="K444" s="152"/>
      <c r="L444" s="152"/>
      <c r="M444" s="152"/>
      <c r="N444" s="152"/>
      <c r="O444" s="152"/>
      <c r="P444" s="153"/>
      <c r="Q444" s="153"/>
      <c r="R444" s="156">
        <f t="shared" si="345"/>
        <v>0</v>
      </c>
      <c r="S444" s="156">
        <f t="shared" si="346"/>
        <v>0</v>
      </c>
      <c r="U444" s="157">
        <f t="shared" si="352"/>
        <v>0</v>
      </c>
      <c r="W444" s="152"/>
      <c r="X444" s="152"/>
      <c r="Y444" s="152"/>
      <c r="Z444" s="152"/>
      <c r="AA444" s="152"/>
      <c r="AB444" s="152"/>
      <c r="AC444" s="347"/>
      <c r="AD444" s="152"/>
      <c r="AE444" s="152"/>
      <c r="AF444" s="152"/>
      <c r="AG444" s="152"/>
      <c r="AH444" s="152"/>
      <c r="AI444" s="152"/>
      <c r="AJ444" s="347"/>
      <c r="AK444" s="152"/>
      <c r="AL444" s="152"/>
      <c r="AM444" s="295"/>
      <c r="AN444" s="228"/>
      <c r="AO444" s="228"/>
      <c r="AP444" s="228"/>
      <c r="AQ444" s="228"/>
      <c r="AR444" s="228"/>
      <c r="AS444" s="348"/>
      <c r="AT444" s="264">
        <f t="shared" si="309"/>
        <v>0</v>
      </c>
      <c r="AU444" s="259"/>
      <c r="AV444" s="265">
        <f t="shared" si="349"/>
        <v>0</v>
      </c>
      <c r="AX444" s="265">
        <f t="shared" si="353"/>
        <v>0</v>
      </c>
      <c r="AZ444" s="492">
        <f t="shared" si="350"/>
        <v>0</v>
      </c>
      <c r="BB444" s="492">
        <f t="shared" si="351"/>
        <v>0</v>
      </c>
      <c r="BD444" s="265">
        <f t="shared" si="354"/>
        <v>0</v>
      </c>
      <c r="BE444" s="105"/>
      <c r="BF444" s="105"/>
      <c r="BG444" s="105"/>
      <c r="BH444" s="105"/>
      <c r="BI444" s="105"/>
      <c r="BJ444" s="105"/>
    </row>
    <row r="445" spans="2:62" ht="20.100000000000001" hidden="1" customHeight="1" outlineLevel="1">
      <c r="B445" s="100"/>
      <c r="C445" s="908"/>
      <c r="D445" s="909"/>
      <c r="E445" s="909"/>
      <c r="F445" s="910"/>
      <c r="G445" s="890"/>
      <c r="H445" s="891"/>
      <c r="I445" s="152"/>
      <c r="J445" s="152"/>
      <c r="K445" s="152"/>
      <c r="L445" s="152"/>
      <c r="M445" s="152"/>
      <c r="N445" s="152"/>
      <c r="O445" s="152"/>
      <c r="P445" s="153"/>
      <c r="Q445" s="153"/>
      <c r="R445" s="156">
        <f t="shared" si="345"/>
        <v>0</v>
      </c>
      <c r="S445" s="156">
        <f t="shared" si="346"/>
        <v>0</v>
      </c>
      <c r="U445" s="157">
        <f t="shared" si="352"/>
        <v>0</v>
      </c>
      <c r="W445" s="152"/>
      <c r="X445" s="152"/>
      <c r="Y445" s="152"/>
      <c r="Z445" s="152"/>
      <c r="AA445" s="152"/>
      <c r="AB445" s="152"/>
      <c r="AC445" s="347"/>
      <c r="AD445" s="152"/>
      <c r="AE445" s="152"/>
      <c r="AF445" s="152"/>
      <c r="AG445" s="152"/>
      <c r="AH445" s="152"/>
      <c r="AI445" s="152"/>
      <c r="AJ445" s="347"/>
      <c r="AK445" s="152"/>
      <c r="AL445" s="152"/>
      <c r="AM445" s="295"/>
      <c r="AN445" s="228"/>
      <c r="AO445" s="228"/>
      <c r="AP445" s="228"/>
      <c r="AQ445" s="228"/>
      <c r="AR445" s="228"/>
      <c r="AS445" s="348"/>
      <c r="AT445" s="264">
        <f t="shared" si="309"/>
        <v>0</v>
      </c>
      <c r="AU445" s="259"/>
      <c r="AV445" s="265">
        <f t="shared" si="349"/>
        <v>0</v>
      </c>
      <c r="AX445" s="265">
        <f t="shared" si="353"/>
        <v>0</v>
      </c>
      <c r="AZ445" s="492">
        <f t="shared" si="350"/>
        <v>0</v>
      </c>
      <c r="BB445" s="492">
        <f t="shared" si="351"/>
        <v>0</v>
      </c>
      <c r="BD445" s="265">
        <f t="shared" si="354"/>
        <v>0</v>
      </c>
      <c r="BE445" s="105"/>
      <c r="BF445" s="105"/>
      <c r="BG445" s="105"/>
      <c r="BH445" s="105"/>
      <c r="BI445" s="105"/>
      <c r="BJ445" s="105"/>
    </row>
    <row r="446" spans="2:62" ht="20.100000000000001" hidden="1" customHeight="1" outlineLevel="1">
      <c r="B446" s="100"/>
      <c r="C446" s="908"/>
      <c r="D446" s="909"/>
      <c r="E446" s="909"/>
      <c r="F446" s="910"/>
      <c r="G446" s="890"/>
      <c r="H446" s="891"/>
      <c r="I446" s="152"/>
      <c r="J446" s="152"/>
      <c r="K446" s="152"/>
      <c r="L446" s="152"/>
      <c r="M446" s="152"/>
      <c r="N446" s="152"/>
      <c r="O446" s="152"/>
      <c r="P446" s="153"/>
      <c r="Q446" s="153"/>
      <c r="R446" s="156">
        <f t="shared" si="345"/>
        <v>0</v>
      </c>
      <c r="S446" s="156">
        <f t="shared" si="346"/>
        <v>0</v>
      </c>
      <c r="U446" s="157">
        <f t="shared" si="352"/>
        <v>0</v>
      </c>
      <c r="W446" s="152"/>
      <c r="X446" s="152"/>
      <c r="Y446" s="152"/>
      <c r="Z446" s="152"/>
      <c r="AA446" s="152"/>
      <c r="AB446" s="152"/>
      <c r="AC446" s="347"/>
      <c r="AD446" s="152"/>
      <c r="AE446" s="152"/>
      <c r="AF446" s="152"/>
      <c r="AG446" s="152"/>
      <c r="AH446" s="152"/>
      <c r="AI446" s="152"/>
      <c r="AJ446" s="347"/>
      <c r="AK446" s="152"/>
      <c r="AL446" s="152"/>
      <c r="AM446" s="295"/>
      <c r="AN446" s="228"/>
      <c r="AO446" s="228"/>
      <c r="AP446" s="228"/>
      <c r="AQ446" s="228"/>
      <c r="AR446" s="228"/>
      <c r="AS446" s="348"/>
      <c r="AT446" s="264">
        <f t="shared" si="309"/>
        <v>0</v>
      </c>
      <c r="AU446" s="259"/>
      <c r="AV446" s="265">
        <f t="shared" si="349"/>
        <v>0</v>
      </c>
      <c r="AX446" s="265">
        <f t="shared" si="353"/>
        <v>0</v>
      </c>
      <c r="AZ446" s="492">
        <f t="shared" si="350"/>
        <v>0</v>
      </c>
      <c r="BB446" s="492">
        <f t="shared" si="351"/>
        <v>0</v>
      </c>
      <c r="BD446" s="265">
        <f t="shared" si="354"/>
        <v>0</v>
      </c>
      <c r="BE446" s="105"/>
      <c r="BF446" s="105"/>
      <c r="BG446" s="105"/>
      <c r="BH446" s="105"/>
      <c r="BI446" s="105"/>
      <c r="BJ446" s="105"/>
    </row>
    <row r="447" spans="2:62" ht="20.100000000000001" hidden="1" customHeight="1" outlineLevel="1">
      <c r="B447" s="100"/>
      <c r="C447" s="908"/>
      <c r="D447" s="909"/>
      <c r="E447" s="909"/>
      <c r="F447" s="910"/>
      <c r="G447" s="890"/>
      <c r="H447" s="891"/>
      <c r="I447" s="152"/>
      <c r="J447" s="152"/>
      <c r="K447" s="152"/>
      <c r="L447" s="152"/>
      <c r="M447" s="152"/>
      <c r="N447" s="152"/>
      <c r="O447" s="152"/>
      <c r="P447" s="153"/>
      <c r="Q447" s="153"/>
      <c r="R447" s="156">
        <f t="shared" si="345"/>
        <v>0</v>
      </c>
      <c r="S447" s="156">
        <f t="shared" si="346"/>
        <v>0</v>
      </c>
      <c r="U447" s="157">
        <f t="shared" si="352"/>
        <v>0</v>
      </c>
      <c r="W447" s="152"/>
      <c r="X447" s="152"/>
      <c r="Y447" s="152"/>
      <c r="Z447" s="152"/>
      <c r="AA447" s="152"/>
      <c r="AB447" s="152"/>
      <c r="AC447" s="347"/>
      <c r="AD447" s="152"/>
      <c r="AE447" s="152"/>
      <c r="AF447" s="152"/>
      <c r="AG447" s="152"/>
      <c r="AH447" s="152"/>
      <c r="AI447" s="152"/>
      <c r="AJ447" s="347"/>
      <c r="AK447" s="152"/>
      <c r="AL447" s="152"/>
      <c r="AM447" s="295"/>
      <c r="AN447" s="228"/>
      <c r="AO447" s="228"/>
      <c r="AP447" s="228"/>
      <c r="AQ447" s="228"/>
      <c r="AR447" s="228"/>
      <c r="AS447" s="348"/>
      <c r="AT447" s="264">
        <f t="shared" si="309"/>
        <v>0</v>
      </c>
      <c r="AU447" s="259"/>
      <c r="AV447" s="265">
        <f t="shared" si="349"/>
        <v>0</v>
      </c>
      <c r="AX447" s="265">
        <f t="shared" si="353"/>
        <v>0</v>
      </c>
      <c r="AZ447" s="492">
        <f t="shared" si="350"/>
        <v>0</v>
      </c>
      <c r="BB447" s="492">
        <f t="shared" si="351"/>
        <v>0</v>
      </c>
      <c r="BD447" s="265">
        <f t="shared" si="354"/>
        <v>0</v>
      </c>
      <c r="BE447" s="105"/>
      <c r="BF447" s="105"/>
      <c r="BG447" s="105"/>
      <c r="BH447" s="105"/>
      <c r="BI447" s="105"/>
      <c r="BJ447" s="105"/>
    </row>
    <row r="448" spans="2:62" ht="20.100000000000001" hidden="1" customHeight="1" outlineLevel="1">
      <c r="B448" s="100"/>
      <c r="C448" s="908"/>
      <c r="D448" s="909"/>
      <c r="E448" s="909"/>
      <c r="F448" s="910"/>
      <c r="G448" s="890"/>
      <c r="H448" s="891"/>
      <c r="I448" s="152"/>
      <c r="J448" s="152"/>
      <c r="K448" s="152"/>
      <c r="L448" s="152"/>
      <c r="M448" s="152"/>
      <c r="N448" s="152"/>
      <c r="O448" s="152"/>
      <c r="P448" s="153"/>
      <c r="Q448" s="153"/>
      <c r="R448" s="156">
        <f t="shared" si="345"/>
        <v>0</v>
      </c>
      <c r="S448" s="156">
        <f t="shared" si="346"/>
        <v>0</v>
      </c>
      <c r="U448" s="157">
        <f t="shared" si="352"/>
        <v>0</v>
      </c>
      <c r="W448" s="152"/>
      <c r="X448" s="152"/>
      <c r="Y448" s="152"/>
      <c r="Z448" s="152"/>
      <c r="AA448" s="152"/>
      <c r="AB448" s="152"/>
      <c r="AC448" s="347"/>
      <c r="AD448" s="152"/>
      <c r="AE448" s="152"/>
      <c r="AF448" s="152"/>
      <c r="AG448" s="152"/>
      <c r="AH448" s="152"/>
      <c r="AI448" s="152"/>
      <c r="AJ448" s="347"/>
      <c r="AK448" s="152"/>
      <c r="AL448" s="152"/>
      <c r="AM448" s="295"/>
      <c r="AN448" s="228"/>
      <c r="AO448" s="228"/>
      <c r="AP448" s="228"/>
      <c r="AQ448" s="228"/>
      <c r="AR448" s="228"/>
      <c r="AS448" s="348"/>
      <c r="AT448" s="264">
        <f t="shared" si="309"/>
        <v>0</v>
      </c>
      <c r="AU448" s="259"/>
      <c r="AV448" s="265">
        <f t="shared" si="349"/>
        <v>0</v>
      </c>
      <c r="AX448" s="265">
        <f t="shared" si="353"/>
        <v>0</v>
      </c>
      <c r="AZ448" s="492">
        <f t="shared" si="350"/>
        <v>0</v>
      </c>
      <c r="BB448" s="492">
        <f t="shared" si="351"/>
        <v>0</v>
      </c>
      <c r="BD448" s="265">
        <f t="shared" si="354"/>
        <v>0</v>
      </c>
      <c r="BE448" s="105"/>
      <c r="BF448" s="105"/>
      <c r="BG448" s="105"/>
      <c r="BH448" s="105"/>
      <c r="BI448" s="105"/>
      <c r="BJ448" s="105"/>
    </row>
    <row r="449" spans="2:62" ht="20.100000000000001" hidden="1" customHeight="1" outlineLevel="1">
      <c r="B449" s="100"/>
      <c r="C449" s="908"/>
      <c r="D449" s="909"/>
      <c r="E449" s="909"/>
      <c r="F449" s="910"/>
      <c r="G449" s="890"/>
      <c r="H449" s="891"/>
      <c r="I449" s="152"/>
      <c r="J449" s="152"/>
      <c r="K449" s="152"/>
      <c r="L449" s="152"/>
      <c r="M449" s="152"/>
      <c r="N449" s="152"/>
      <c r="O449" s="152"/>
      <c r="P449" s="153"/>
      <c r="Q449" s="153"/>
      <c r="R449" s="156">
        <f t="shared" si="345"/>
        <v>0</v>
      </c>
      <c r="S449" s="156">
        <f t="shared" si="346"/>
        <v>0</v>
      </c>
      <c r="U449" s="157">
        <f t="shared" si="352"/>
        <v>0</v>
      </c>
      <c r="W449" s="152"/>
      <c r="X449" s="152"/>
      <c r="Y449" s="152"/>
      <c r="Z449" s="152"/>
      <c r="AA449" s="152"/>
      <c r="AB449" s="152"/>
      <c r="AC449" s="347"/>
      <c r="AD449" s="152"/>
      <c r="AE449" s="152"/>
      <c r="AF449" s="152"/>
      <c r="AG449" s="152"/>
      <c r="AH449" s="152"/>
      <c r="AI449" s="152"/>
      <c r="AJ449" s="347"/>
      <c r="AK449" s="152"/>
      <c r="AL449" s="152"/>
      <c r="AM449" s="295"/>
      <c r="AN449" s="228"/>
      <c r="AO449" s="228"/>
      <c r="AP449" s="228"/>
      <c r="AQ449" s="228"/>
      <c r="AR449" s="228"/>
      <c r="AS449" s="348"/>
      <c r="AT449" s="264">
        <f t="shared" si="309"/>
        <v>0</v>
      </c>
      <c r="AU449" s="259"/>
      <c r="AV449" s="265">
        <f t="shared" si="349"/>
        <v>0</v>
      </c>
      <c r="AX449" s="265">
        <f t="shared" si="353"/>
        <v>0</v>
      </c>
      <c r="AZ449" s="492">
        <f t="shared" si="350"/>
        <v>0</v>
      </c>
      <c r="BB449" s="492">
        <f t="shared" si="351"/>
        <v>0</v>
      </c>
      <c r="BD449" s="265">
        <f t="shared" si="354"/>
        <v>0</v>
      </c>
      <c r="BE449" s="105"/>
      <c r="BF449" s="105"/>
      <c r="BG449" s="105"/>
      <c r="BH449" s="105"/>
      <c r="BI449" s="105"/>
      <c r="BJ449" s="105"/>
    </row>
    <row r="450" spans="2:62" ht="20.100000000000001" hidden="1" customHeight="1" outlineLevel="1">
      <c r="B450" s="100"/>
      <c r="C450" s="908"/>
      <c r="D450" s="909"/>
      <c r="E450" s="909"/>
      <c r="F450" s="910"/>
      <c r="G450" s="890"/>
      <c r="H450" s="891"/>
      <c r="I450" s="152"/>
      <c r="J450" s="152"/>
      <c r="K450" s="152"/>
      <c r="L450" s="152"/>
      <c r="M450" s="152"/>
      <c r="N450" s="152"/>
      <c r="O450" s="152"/>
      <c r="P450" s="153"/>
      <c r="Q450" s="153"/>
      <c r="R450" s="156">
        <f t="shared" si="345"/>
        <v>0</v>
      </c>
      <c r="S450" s="156">
        <f t="shared" si="346"/>
        <v>0</v>
      </c>
      <c r="U450" s="157">
        <f t="shared" si="352"/>
        <v>0</v>
      </c>
      <c r="W450" s="152"/>
      <c r="X450" s="152"/>
      <c r="Y450" s="152"/>
      <c r="Z450" s="152"/>
      <c r="AA450" s="152"/>
      <c r="AB450" s="152"/>
      <c r="AC450" s="347"/>
      <c r="AD450" s="152"/>
      <c r="AE450" s="152"/>
      <c r="AF450" s="152"/>
      <c r="AG450" s="152"/>
      <c r="AH450" s="152"/>
      <c r="AI450" s="152"/>
      <c r="AJ450" s="347"/>
      <c r="AK450" s="152"/>
      <c r="AL450" s="152"/>
      <c r="AM450" s="295"/>
      <c r="AN450" s="228"/>
      <c r="AO450" s="228"/>
      <c r="AP450" s="228"/>
      <c r="AQ450" s="228"/>
      <c r="AR450" s="228"/>
      <c r="AS450" s="348"/>
      <c r="AT450" s="264">
        <f t="shared" ref="AT450:AT452" si="355">((W450+AD450)*$W$7+(X450+AE450)*$X$7+(Y450+Z450+AF450+AG450)*$Z$7+(AA450+AH450)*$AA$7+(AB450+AI450)*$AB$7)*Zuschläge_IBN</f>
        <v>0</v>
      </c>
      <c r="AU450" s="259"/>
      <c r="AV450" s="265">
        <f t="shared" si="349"/>
        <v>0</v>
      </c>
      <c r="AX450" s="265">
        <f t="shared" si="353"/>
        <v>0</v>
      </c>
      <c r="AZ450" s="492">
        <f t="shared" si="350"/>
        <v>0</v>
      </c>
      <c r="BB450" s="492">
        <f t="shared" si="351"/>
        <v>0</v>
      </c>
      <c r="BD450" s="265">
        <f t="shared" si="354"/>
        <v>0</v>
      </c>
      <c r="BE450" s="105"/>
      <c r="BF450" s="105"/>
      <c r="BG450" s="105"/>
      <c r="BH450" s="105"/>
      <c r="BI450" s="105"/>
      <c r="BJ450" s="105"/>
    </row>
    <row r="451" spans="2:62" ht="20.100000000000001" hidden="1" customHeight="1" outlineLevel="1">
      <c r="B451" s="100"/>
      <c r="C451" s="908"/>
      <c r="D451" s="909"/>
      <c r="E451" s="909"/>
      <c r="F451" s="910"/>
      <c r="G451" s="890"/>
      <c r="H451" s="891"/>
      <c r="I451" s="152"/>
      <c r="J451" s="152"/>
      <c r="K451" s="152"/>
      <c r="L451" s="152"/>
      <c r="M451" s="152"/>
      <c r="N451" s="152"/>
      <c r="O451" s="152"/>
      <c r="P451" s="153"/>
      <c r="Q451" s="153"/>
      <c r="R451" s="156">
        <f t="shared" si="345"/>
        <v>0</v>
      </c>
      <c r="S451" s="156">
        <f t="shared" si="346"/>
        <v>0</v>
      </c>
      <c r="U451" s="157">
        <f t="shared" si="352"/>
        <v>0</v>
      </c>
      <c r="W451" s="152"/>
      <c r="X451" s="152"/>
      <c r="Y451" s="152"/>
      <c r="Z451" s="152"/>
      <c r="AA451" s="152"/>
      <c r="AB451" s="152"/>
      <c r="AC451" s="347"/>
      <c r="AD451" s="152"/>
      <c r="AE451" s="152"/>
      <c r="AF451" s="152"/>
      <c r="AG451" s="152"/>
      <c r="AH451" s="152"/>
      <c r="AI451" s="152"/>
      <c r="AJ451" s="347"/>
      <c r="AK451" s="152"/>
      <c r="AL451" s="152"/>
      <c r="AM451" s="295"/>
      <c r="AN451" s="228"/>
      <c r="AO451" s="228"/>
      <c r="AP451" s="228"/>
      <c r="AQ451" s="228"/>
      <c r="AR451" s="228"/>
      <c r="AS451" s="348"/>
      <c r="AT451" s="264">
        <f t="shared" si="355"/>
        <v>0</v>
      </c>
      <c r="AU451" s="259"/>
      <c r="AV451" s="265">
        <f t="shared" si="349"/>
        <v>0</v>
      </c>
      <c r="AX451" s="265">
        <f t="shared" si="353"/>
        <v>0</v>
      </c>
      <c r="AZ451" s="492">
        <f t="shared" si="350"/>
        <v>0</v>
      </c>
      <c r="BB451" s="492">
        <f t="shared" si="351"/>
        <v>0</v>
      </c>
      <c r="BD451" s="265">
        <f t="shared" si="354"/>
        <v>0</v>
      </c>
      <c r="BE451" s="105"/>
      <c r="BF451" s="105"/>
      <c r="BG451" s="105"/>
      <c r="BH451" s="105"/>
      <c r="BI451" s="105"/>
      <c r="BJ451" s="105"/>
    </row>
    <row r="452" spans="2:62" ht="20.100000000000001" hidden="1" customHeight="1" outlineLevel="1">
      <c r="B452" s="100"/>
      <c r="C452" s="908"/>
      <c r="D452" s="909"/>
      <c r="E452" s="909"/>
      <c r="F452" s="910"/>
      <c r="G452" s="890"/>
      <c r="H452" s="891"/>
      <c r="I452" s="152"/>
      <c r="J452" s="152"/>
      <c r="K452" s="152"/>
      <c r="L452" s="152"/>
      <c r="M452" s="152"/>
      <c r="N452" s="152"/>
      <c r="O452" s="152"/>
      <c r="P452" s="153"/>
      <c r="Q452" s="153"/>
      <c r="R452" s="156">
        <f t="shared" si="345"/>
        <v>0</v>
      </c>
      <c r="S452" s="156">
        <f t="shared" si="346"/>
        <v>0</v>
      </c>
      <c r="U452" s="157">
        <f t="shared" si="352"/>
        <v>0</v>
      </c>
      <c r="W452" s="152"/>
      <c r="X452" s="152"/>
      <c r="Y452" s="152"/>
      <c r="Z452" s="152"/>
      <c r="AA452" s="152"/>
      <c r="AB452" s="152"/>
      <c r="AC452" s="347"/>
      <c r="AD452" s="152"/>
      <c r="AE452" s="152"/>
      <c r="AF452" s="152"/>
      <c r="AG452" s="152"/>
      <c r="AH452" s="152"/>
      <c r="AI452" s="152"/>
      <c r="AJ452" s="347"/>
      <c r="AK452" s="152"/>
      <c r="AL452" s="152"/>
      <c r="AM452" s="295"/>
      <c r="AN452" s="228"/>
      <c r="AO452" s="228"/>
      <c r="AP452" s="228"/>
      <c r="AQ452" s="228"/>
      <c r="AR452" s="228"/>
      <c r="AS452" s="348"/>
      <c r="AT452" s="264">
        <f t="shared" si="355"/>
        <v>0</v>
      </c>
      <c r="AU452" s="259"/>
      <c r="AV452" s="265">
        <f t="shared" si="349"/>
        <v>0</v>
      </c>
      <c r="AX452" s="265">
        <f t="shared" si="353"/>
        <v>0</v>
      </c>
      <c r="AZ452" s="492">
        <f t="shared" si="350"/>
        <v>0</v>
      </c>
      <c r="BB452" s="492">
        <f t="shared" si="351"/>
        <v>0</v>
      </c>
      <c r="BD452" s="265">
        <f t="shared" si="354"/>
        <v>0</v>
      </c>
      <c r="BE452" s="105"/>
      <c r="BF452" s="105"/>
      <c r="BG452" s="105"/>
      <c r="BH452" s="105"/>
      <c r="BI452" s="105"/>
      <c r="BJ452" s="105"/>
    </row>
    <row r="453" spans="2:62" ht="9.9499999999999993" hidden="1" customHeight="1" outlineLevel="1">
      <c r="B453" s="101"/>
      <c r="C453" s="208"/>
      <c r="D453" s="208"/>
      <c r="E453" s="208"/>
      <c r="F453" s="208"/>
      <c r="G453" s="237"/>
      <c r="H453" s="207"/>
      <c r="I453" s="257"/>
      <c r="J453" s="257"/>
      <c r="K453" s="257"/>
      <c r="L453" s="257"/>
      <c r="M453" s="257"/>
      <c r="N453" s="257"/>
      <c r="O453" s="257"/>
      <c r="P453" s="256"/>
      <c r="Q453" s="102"/>
      <c r="R453" s="102"/>
      <c r="S453" s="102"/>
      <c r="U453" s="98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Z453" s="493"/>
      <c r="BE453" s="105"/>
      <c r="BF453" s="105"/>
      <c r="BG453" s="105"/>
      <c r="BH453" s="105"/>
      <c r="BI453" s="105"/>
      <c r="BJ453" s="105"/>
    </row>
    <row r="454" spans="2:62" ht="20.100000000000001" customHeight="1" collapsed="1">
      <c r="B454" s="8">
        <f>B437+1</f>
        <v>27</v>
      </c>
      <c r="C454" s="916"/>
      <c r="D454" s="917"/>
      <c r="E454" s="917"/>
      <c r="F454" s="918"/>
      <c r="G454" s="429"/>
      <c r="H454" s="206">
        <v>1</v>
      </c>
      <c r="I454" s="642">
        <f t="shared" ref="I454" si="356">$H454*SUM(I455:I469)</f>
        <v>0</v>
      </c>
      <c r="J454" s="643">
        <f t="shared" ref="J454:O454" si="357">$H454*SUM(J455:J469)</f>
        <v>0</v>
      </c>
      <c r="K454" s="644">
        <f t="shared" si="357"/>
        <v>0</v>
      </c>
      <c r="L454" s="645">
        <f t="shared" si="357"/>
        <v>0</v>
      </c>
      <c r="M454" s="645">
        <f t="shared" si="357"/>
        <v>0</v>
      </c>
      <c r="N454" s="644">
        <f t="shared" si="357"/>
        <v>0</v>
      </c>
      <c r="O454" s="642">
        <f t="shared" si="357"/>
        <v>0</v>
      </c>
      <c r="P454" s="209">
        <f t="shared" ref="P454:Q454" si="358">$H454*SUM(P455:P469)</f>
        <v>0</v>
      </c>
      <c r="Q454" s="210">
        <f t="shared" si="358"/>
        <v>0</v>
      </c>
      <c r="R454" s="136">
        <f t="shared" ref="R454:R469" si="359">P454*(1+Gewinn)*(1+SicherheitAngebot)</f>
        <v>0</v>
      </c>
      <c r="S454" s="137">
        <f t="shared" ref="S454:S469" si="360">Q454*(1+MGKZ)*(1+Gewinn)*(1+SicherheitAngebot)</f>
        <v>0</v>
      </c>
      <c r="U454" s="10">
        <f>I454*$I$7+J454*$J$7+K454*$K$7+L454*$L$7+M454*$M$7+N454*$N$7+O454*$O$7+R454+S454</f>
        <v>0</v>
      </c>
      <c r="W454" s="646">
        <f t="shared" ref="W454:AB454" si="361">$H454*SUM(W455:W469)</f>
        <v>0</v>
      </c>
      <c r="X454" s="647">
        <f t="shared" si="361"/>
        <v>0</v>
      </c>
      <c r="Y454" s="648">
        <f t="shared" si="361"/>
        <v>0</v>
      </c>
      <c r="Z454" s="649">
        <f t="shared" si="361"/>
        <v>0</v>
      </c>
      <c r="AA454" s="648">
        <f t="shared" si="361"/>
        <v>0</v>
      </c>
      <c r="AB454" s="646">
        <f t="shared" si="361"/>
        <v>0</v>
      </c>
      <c r="AC454" s="258"/>
      <c r="AD454" s="646">
        <f t="shared" ref="AD454:AM454" si="362">$H454*SUM(AD455:AD469)</f>
        <v>0</v>
      </c>
      <c r="AE454" s="647">
        <f t="shared" si="362"/>
        <v>0</v>
      </c>
      <c r="AF454" s="648">
        <f t="shared" si="362"/>
        <v>0</v>
      </c>
      <c r="AG454" s="649">
        <f t="shared" si="362"/>
        <v>0</v>
      </c>
      <c r="AH454" s="648">
        <f t="shared" si="362"/>
        <v>0</v>
      </c>
      <c r="AI454" s="646">
        <f t="shared" si="362"/>
        <v>0</v>
      </c>
      <c r="AJ454" s="258"/>
      <c r="AK454" s="653">
        <f t="shared" si="362"/>
        <v>0</v>
      </c>
      <c r="AL454" s="653">
        <f t="shared" si="362"/>
        <v>0</v>
      </c>
      <c r="AM454" s="653">
        <f t="shared" si="362"/>
        <v>0</v>
      </c>
      <c r="AN454" s="227">
        <f>$H454*SUM(AN455:AN469)*(1+Gewinn)*(1+SicherheitAngebot)</f>
        <v>0</v>
      </c>
      <c r="AO454" s="227">
        <f>$H454*SUM(AO455:AO469)*(1+Gewinn)*(1+SicherheitAngebot)</f>
        <v>0</v>
      </c>
      <c r="AP454" s="227">
        <f>$H454*SUM(AP455:AP469)*(1+Gewinn)*(1+SicherheitAngebot)</f>
        <v>0</v>
      </c>
      <c r="AQ454" s="227">
        <f>$H454*SUM(AQ455:AQ469)*(1+Gewinn)*(1+SicherheitAngebot)</f>
        <v>0</v>
      </c>
      <c r="AR454" s="227">
        <f>$H454*SUM(AR455:AR469)*(1+Gewinn)*(1+SicherheitAngebot)</f>
        <v>0</v>
      </c>
      <c r="AS454" s="262"/>
      <c r="AT454" s="263">
        <f t="shared" ref="AT454:AT517" si="363">((W454+AD454)*$W$7+(X454+AE454)*$X$7+(Y454+Z454+AF454+AG454)*$Z$7+(AA454+AH454)*$AA$7+(AB454+AI454)*$AB$7)*Zuschläge_IBN</f>
        <v>0</v>
      </c>
      <c r="AU454" s="259"/>
      <c r="AV454" s="491">
        <f>AK454*$AK$7+AL454*$AL$7+AM454*$AM$7+SUM(AN454:AR454)+AT454/Zuschläge_IBN+AT454</f>
        <v>0</v>
      </c>
      <c r="AX454" s="685">
        <f>U454+AV454</f>
        <v>0</v>
      </c>
      <c r="AZ454" s="490">
        <f>IF(H454&gt;0,U454/(1+SicherheitAngebot)*(1+Sicherheit),0)</f>
        <v>0</v>
      </c>
      <c r="BB454" s="490">
        <f>IF(H454&gt;0,AV454/(1+SicherheitAngebot)*(1+Sicherheit),0)</f>
        <v>0</v>
      </c>
      <c r="BD454" s="490">
        <f>AZ454+BB454</f>
        <v>0</v>
      </c>
      <c r="BE454" s="105"/>
      <c r="BF454" s="105"/>
      <c r="BG454" s="105"/>
      <c r="BH454" s="105"/>
      <c r="BI454" s="105"/>
      <c r="BJ454" s="105"/>
    </row>
    <row r="455" spans="2:62" ht="20.100000000000001" hidden="1" customHeight="1" outlineLevel="1">
      <c r="B455" s="99"/>
      <c r="C455" s="908"/>
      <c r="D455" s="909"/>
      <c r="E455" s="909"/>
      <c r="F455" s="910"/>
      <c r="G455" s="890"/>
      <c r="H455" s="901"/>
      <c r="I455" s="152"/>
      <c r="J455" s="152"/>
      <c r="K455" s="152"/>
      <c r="L455" s="152"/>
      <c r="M455" s="152"/>
      <c r="N455" s="152"/>
      <c r="O455" s="152"/>
      <c r="P455" s="153"/>
      <c r="Q455" s="153"/>
      <c r="R455" s="156">
        <f t="shared" si="359"/>
        <v>0</v>
      </c>
      <c r="S455" s="156">
        <f t="shared" si="360"/>
        <v>0</v>
      </c>
      <c r="U455" s="157">
        <f>I455*$I$7+J455*$J$7+K455*$K$7+L455*$L$7+M455*$M$7+N455*$N$7+O455*$O$7+R455+S455</f>
        <v>0</v>
      </c>
      <c r="W455" s="152"/>
      <c r="X455" s="152"/>
      <c r="Y455" s="152"/>
      <c r="Z455" s="152"/>
      <c r="AA455" s="152"/>
      <c r="AB455" s="152"/>
      <c r="AC455" s="347"/>
      <c r="AD455" s="152"/>
      <c r="AE455" s="152"/>
      <c r="AF455" s="152"/>
      <c r="AG455" s="152"/>
      <c r="AH455" s="152"/>
      <c r="AI455" s="152"/>
      <c r="AJ455" s="347"/>
      <c r="AK455" s="152"/>
      <c r="AL455" s="152"/>
      <c r="AM455" s="295"/>
      <c r="AN455" s="228"/>
      <c r="AO455" s="228"/>
      <c r="AP455" s="228"/>
      <c r="AQ455" s="228"/>
      <c r="AR455" s="228"/>
      <c r="AS455" s="348"/>
      <c r="AT455" s="264">
        <f t="shared" si="363"/>
        <v>0</v>
      </c>
      <c r="AU455" s="259"/>
      <c r="AV455" s="265">
        <f t="shared" ref="AV455:AV469" si="364">AK455*$AK$7+AL455*$AL$7+AM455*$AM$7+SUM(AN455:AR455)*(1+Gewinn)*(1+SicherheitAngebot)+AT455/Zuschläge_IBN+AT455</f>
        <v>0</v>
      </c>
      <c r="AX455" s="265">
        <f>U455+AV455</f>
        <v>0</v>
      </c>
      <c r="AZ455" s="492">
        <f t="shared" ref="AZ455:AZ469" si="365">U455/(1+SicherheitAngebot)*(1+Sicherheit)</f>
        <v>0</v>
      </c>
      <c r="BB455" s="492">
        <f t="shared" ref="BB455:BB469" si="366">AV455/(1+SicherheitAngebot)*(1+Sicherheit)</f>
        <v>0</v>
      </c>
      <c r="BD455" s="265">
        <f>AZ455+BB455</f>
        <v>0</v>
      </c>
      <c r="BE455" s="105"/>
      <c r="BF455" s="105"/>
      <c r="BG455" s="105"/>
      <c r="BH455" s="105"/>
      <c r="BI455" s="105"/>
      <c r="BJ455" s="105"/>
    </row>
    <row r="456" spans="2:62" ht="20.100000000000001" hidden="1" customHeight="1" outlineLevel="1">
      <c r="B456" s="100"/>
      <c r="C456" s="908"/>
      <c r="D456" s="909"/>
      <c r="E456" s="909"/>
      <c r="F456" s="910"/>
      <c r="G456" s="890"/>
      <c r="H456" s="891"/>
      <c r="I456" s="152"/>
      <c r="J456" s="152"/>
      <c r="K456" s="152"/>
      <c r="L456" s="152"/>
      <c r="M456" s="152"/>
      <c r="N456" s="152"/>
      <c r="O456" s="152"/>
      <c r="P456" s="153"/>
      <c r="Q456" s="153"/>
      <c r="R456" s="156">
        <f t="shared" si="359"/>
        <v>0</v>
      </c>
      <c r="S456" s="156">
        <f t="shared" si="360"/>
        <v>0</v>
      </c>
      <c r="U456" s="157">
        <f t="shared" ref="U456:U469" si="367">I456*$I$7+J456*$J$7+K456*$K$7+L456*$L$7+M456*$M$7+N456*$N$7+O456*$O$7+R456+S456</f>
        <v>0</v>
      </c>
      <c r="W456" s="152"/>
      <c r="X456" s="152"/>
      <c r="Y456" s="152"/>
      <c r="Z456" s="152"/>
      <c r="AA456" s="152"/>
      <c r="AB456" s="152"/>
      <c r="AC456" s="347"/>
      <c r="AD456" s="152"/>
      <c r="AE456" s="152"/>
      <c r="AF456" s="152"/>
      <c r="AG456" s="152"/>
      <c r="AH456" s="152"/>
      <c r="AI456" s="152"/>
      <c r="AJ456" s="347"/>
      <c r="AK456" s="152"/>
      <c r="AL456" s="152"/>
      <c r="AM456" s="295"/>
      <c r="AN456" s="228"/>
      <c r="AO456" s="228"/>
      <c r="AP456" s="228"/>
      <c r="AQ456" s="228"/>
      <c r="AR456" s="228"/>
      <c r="AS456" s="348"/>
      <c r="AT456" s="264">
        <f t="shared" si="363"/>
        <v>0</v>
      </c>
      <c r="AU456" s="259"/>
      <c r="AV456" s="265">
        <f t="shared" si="364"/>
        <v>0</v>
      </c>
      <c r="AX456" s="265">
        <f t="shared" ref="AX456:AX469" si="368">U456+AV456</f>
        <v>0</v>
      </c>
      <c r="AZ456" s="492">
        <f t="shared" si="365"/>
        <v>0</v>
      </c>
      <c r="BB456" s="492">
        <f t="shared" si="366"/>
        <v>0</v>
      </c>
      <c r="BD456" s="265">
        <f t="shared" ref="BD456:BD469" si="369">AZ456+BB456</f>
        <v>0</v>
      </c>
      <c r="BE456" s="105"/>
      <c r="BF456" s="105"/>
      <c r="BG456" s="105"/>
      <c r="BH456" s="105"/>
      <c r="BI456" s="105"/>
      <c r="BJ456" s="105"/>
    </row>
    <row r="457" spans="2:62" ht="20.100000000000001" hidden="1" customHeight="1" outlineLevel="1">
      <c r="B457" s="100"/>
      <c r="C457" s="908"/>
      <c r="D457" s="909"/>
      <c r="E457" s="909"/>
      <c r="F457" s="910"/>
      <c r="G457" s="890"/>
      <c r="H457" s="891"/>
      <c r="I457" s="152"/>
      <c r="J457" s="152"/>
      <c r="K457" s="152"/>
      <c r="L457" s="152"/>
      <c r="M457" s="152"/>
      <c r="N457" s="152"/>
      <c r="O457" s="152"/>
      <c r="P457" s="153"/>
      <c r="Q457" s="153"/>
      <c r="R457" s="156">
        <f t="shared" si="359"/>
        <v>0</v>
      </c>
      <c r="S457" s="156">
        <f t="shared" si="360"/>
        <v>0</v>
      </c>
      <c r="U457" s="157">
        <f t="shared" si="367"/>
        <v>0</v>
      </c>
      <c r="W457" s="152"/>
      <c r="X457" s="152"/>
      <c r="Y457" s="152"/>
      <c r="Z457" s="152"/>
      <c r="AA457" s="152"/>
      <c r="AB457" s="152"/>
      <c r="AC457" s="347"/>
      <c r="AD457" s="152"/>
      <c r="AE457" s="152"/>
      <c r="AF457" s="152"/>
      <c r="AG457" s="152"/>
      <c r="AH457" s="152"/>
      <c r="AI457" s="152"/>
      <c r="AJ457" s="347"/>
      <c r="AK457" s="152"/>
      <c r="AL457" s="152"/>
      <c r="AM457" s="295"/>
      <c r="AN457" s="228"/>
      <c r="AO457" s="228"/>
      <c r="AP457" s="228"/>
      <c r="AQ457" s="228"/>
      <c r="AR457" s="228"/>
      <c r="AS457" s="348"/>
      <c r="AT457" s="264">
        <f t="shared" si="363"/>
        <v>0</v>
      </c>
      <c r="AU457" s="259"/>
      <c r="AV457" s="265">
        <f t="shared" si="364"/>
        <v>0</v>
      </c>
      <c r="AX457" s="265">
        <f t="shared" si="368"/>
        <v>0</v>
      </c>
      <c r="AZ457" s="492">
        <f t="shared" si="365"/>
        <v>0</v>
      </c>
      <c r="BB457" s="492">
        <f t="shared" si="366"/>
        <v>0</v>
      </c>
      <c r="BD457" s="265">
        <f t="shared" si="369"/>
        <v>0</v>
      </c>
      <c r="BE457" s="105"/>
      <c r="BF457" s="105"/>
      <c r="BG457" s="105"/>
      <c r="BH457" s="105"/>
      <c r="BI457" s="105"/>
      <c r="BJ457" s="105"/>
    </row>
    <row r="458" spans="2:62" ht="20.100000000000001" hidden="1" customHeight="1" outlineLevel="1">
      <c r="B458" s="100"/>
      <c r="C458" s="908"/>
      <c r="D458" s="909"/>
      <c r="E458" s="909"/>
      <c r="F458" s="910"/>
      <c r="G458" s="890"/>
      <c r="H458" s="891"/>
      <c r="I458" s="152"/>
      <c r="J458" s="152"/>
      <c r="K458" s="152"/>
      <c r="L458" s="152"/>
      <c r="M458" s="152"/>
      <c r="N458" s="152"/>
      <c r="O458" s="152"/>
      <c r="P458" s="153"/>
      <c r="Q458" s="153"/>
      <c r="R458" s="156">
        <f t="shared" si="359"/>
        <v>0</v>
      </c>
      <c r="S458" s="156">
        <f t="shared" si="360"/>
        <v>0</v>
      </c>
      <c r="U458" s="157">
        <f t="shared" si="367"/>
        <v>0</v>
      </c>
      <c r="W458" s="152"/>
      <c r="X458" s="152"/>
      <c r="Y458" s="152"/>
      <c r="Z458" s="152"/>
      <c r="AA458" s="152"/>
      <c r="AB458" s="152"/>
      <c r="AC458" s="347"/>
      <c r="AD458" s="152"/>
      <c r="AE458" s="152"/>
      <c r="AF458" s="152"/>
      <c r="AG458" s="152"/>
      <c r="AH458" s="152"/>
      <c r="AI458" s="152"/>
      <c r="AJ458" s="347"/>
      <c r="AK458" s="152"/>
      <c r="AL458" s="152"/>
      <c r="AM458" s="295"/>
      <c r="AN458" s="228"/>
      <c r="AO458" s="228"/>
      <c r="AP458" s="228"/>
      <c r="AQ458" s="228"/>
      <c r="AR458" s="228"/>
      <c r="AS458" s="348"/>
      <c r="AT458" s="264">
        <f t="shared" si="363"/>
        <v>0</v>
      </c>
      <c r="AU458" s="259"/>
      <c r="AV458" s="265">
        <f t="shared" si="364"/>
        <v>0</v>
      </c>
      <c r="AX458" s="265">
        <f t="shared" si="368"/>
        <v>0</v>
      </c>
      <c r="AZ458" s="492">
        <f t="shared" si="365"/>
        <v>0</v>
      </c>
      <c r="BB458" s="492">
        <f t="shared" si="366"/>
        <v>0</v>
      </c>
      <c r="BD458" s="265">
        <f t="shared" si="369"/>
        <v>0</v>
      </c>
      <c r="BE458" s="105"/>
      <c r="BF458" s="105"/>
      <c r="BG458" s="105"/>
      <c r="BH458" s="105"/>
      <c r="BI458" s="105"/>
      <c r="BJ458" s="105"/>
    </row>
    <row r="459" spans="2:62" ht="20.100000000000001" hidden="1" customHeight="1" outlineLevel="1">
      <c r="B459" s="100"/>
      <c r="C459" s="908"/>
      <c r="D459" s="909"/>
      <c r="E459" s="909"/>
      <c r="F459" s="910"/>
      <c r="G459" s="890"/>
      <c r="H459" s="891"/>
      <c r="I459" s="152"/>
      <c r="J459" s="152"/>
      <c r="K459" s="152"/>
      <c r="L459" s="152"/>
      <c r="M459" s="152"/>
      <c r="N459" s="152"/>
      <c r="O459" s="152"/>
      <c r="P459" s="153"/>
      <c r="Q459" s="153"/>
      <c r="R459" s="156">
        <f t="shared" si="359"/>
        <v>0</v>
      </c>
      <c r="S459" s="156">
        <f t="shared" si="360"/>
        <v>0</v>
      </c>
      <c r="U459" s="157">
        <f t="shared" si="367"/>
        <v>0</v>
      </c>
      <c r="W459" s="152"/>
      <c r="X459" s="152"/>
      <c r="Y459" s="152"/>
      <c r="Z459" s="152"/>
      <c r="AA459" s="152"/>
      <c r="AB459" s="152"/>
      <c r="AC459" s="347"/>
      <c r="AD459" s="152"/>
      <c r="AE459" s="152"/>
      <c r="AF459" s="152"/>
      <c r="AG459" s="152"/>
      <c r="AH459" s="152"/>
      <c r="AI459" s="152"/>
      <c r="AJ459" s="347"/>
      <c r="AK459" s="152"/>
      <c r="AL459" s="152"/>
      <c r="AM459" s="295"/>
      <c r="AN459" s="228"/>
      <c r="AO459" s="228"/>
      <c r="AP459" s="228"/>
      <c r="AQ459" s="228"/>
      <c r="AR459" s="228"/>
      <c r="AS459" s="348"/>
      <c r="AT459" s="264">
        <f t="shared" si="363"/>
        <v>0</v>
      </c>
      <c r="AU459" s="259"/>
      <c r="AV459" s="265">
        <f t="shared" si="364"/>
        <v>0</v>
      </c>
      <c r="AX459" s="265">
        <f t="shared" si="368"/>
        <v>0</v>
      </c>
      <c r="AZ459" s="492">
        <f t="shared" si="365"/>
        <v>0</v>
      </c>
      <c r="BB459" s="492">
        <f t="shared" si="366"/>
        <v>0</v>
      </c>
      <c r="BD459" s="265">
        <f t="shared" si="369"/>
        <v>0</v>
      </c>
      <c r="BE459" s="105"/>
      <c r="BF459" s="105"/>
      <c r="BG459" s="105"/>
      <c r="BH459" s="105"/>
      <c r="BI459" s="105"/>
      <c r="BJ459" s="105"/>
    </row>
    <row r="460" spans="2:62" ht="20.100000000000001" hidden="1" customHeight="1" outlineLevel="1">
      <c r="B460" s="100"/>
      <c r="C460" s="908"/>
      <c r="D460" s="909"/>
      <c r="E460" s="909"/>
      <c r="F460" s="910"/>
      <c r="G460" s="890"/>
      <c r="H460" s="891"/>
      <c r="I460" s="152"/>
      <c r="J460" s="152"/>
      <c r="K460" s="152"/>
      <c r="L460" s="152"/>
      <c r="M460" s="152"/>
      <c r="N460" s="152"/>
      <c r="O460" s="152"/>
      <c r="P460" s="153"/>
      <c r="Q460" s="153"/>
      <c r="R460" s="156">
        <f t="shared" si="359"/>
        <v>0</v>
      </c>
      <c r="S460" s="156">
        <f t="shared" si="360"/>
        <v>0</v>
      </c>
      <c r="U460" s="157">
        <f t="shared" si="367"/>
        <v>0</v>
      </c>
      <c r="W460" s="152"/>
      <c r="X460" s="152"/>
      <c r="Y460" s="152"/>
      <c r="Z460" s="152"/>
      <c r="AA460" s="152"/>
      <c r="AB460" s="152"/>
      <c r="AC460" s="347"/>
      <c r="AD460" s="152"/>
      <c r="AE460" s="152"/>
      <c r="AF460" s="152"/>
      <c r="AG460" s="152"/>
      <c r="AH460" s="152"/>
      <c r="AI460" s="152"/>
      <c r="AJ460" s="347"/>
      <c r="AK460" s="152"/>
      <c r="AL460" s="152"/>
      <c r="AM460" s="295"/>
      <c r="AN460" s="228"/>
      <c r="AO460" s="228"/>
      <c r="AP460" s="228"/>
      <c r="AQ460" s="228"/>
      <c r="AR460" s="228"/>
      <c r="AS460" s="348"/>
      <c r="AT460" s="264">
        <f t="shared" si="363"/>
        <v>0</v>
      </c>
      <c r="AU460" s="259"/>
      <c r="AV460" s="265">
        <f t="shared" si="364"/>
        <v>0</v>
      </c>
      <c r="AX460" s="265">
        <f t="shared" si="368"/>
        <v>0</v>
      </c>
      <c r="AZ460" s="492">
        <f t="shared" si="365"/>
        <v>0</v>
      </c>
      <c r="BB460" s="492">
        <f t="shared" si="366"/>
        <v>0</v>
      </c>
      <c r="BD460" s="265">
        <f t="shared" si="369"/>
        <v>0</v>
      </c>
      <c r="BE460" s="105"/>
      <c r="BF460" s="105"/>
      <c r="BG460" s="105"/>
      <c r="BH460" s="105"/>
      <c r="BI460" s="105"/>
      <c r="BJ460" s="105"/>
    </row>
    <row r="461" spans="2:62" ht="20.100000000000001" hidden="1" customHeight="1" outlineLevel="1">
      <c r="B461" s="100"/>
      <c r="C461" s="908"/>
      <c r="D461" s="909"/>
      <c r="E461" s="909"/>
      <c r="F461" s="910"/>
      <c r="G461" s="890"/>
      <c r="H461" s="891"/>
      <c r="I461" s="152"/>
      <c r="J461" s="152"/>
      <c r="K461" s="152"/>
      <c r="L461" s="152"/>
      <c r="M461" s="152"/>
      <c r="N461" s="152"/>
      <c r="O461" s="152"/>
      <c r="P461" s="153"/>
      <c r="Q461" s="153"/>
      <c r="R461" s="156">
        <f t="shared" si="359"/>
        <v>0</v>
      </c>
      <c r="S461" s="156">
        <f t="shared" si="360"/>
        <v>0</v>
      </c>
      <c r="U461" s="157">
        <f t="shared" si="367"/>
        <v>0</v>
      </c>
      <c r="W461" s="152"/>
      <c r="X461" s="152"/>
      <c r="Y461" s="152"/>
      <c r="Z461" s="152"/>
      <c r="AA461" s="152"/>
      <c r="AB461" s="152"/>
      <c r="AC461" s="347"/>
      <c r="AD461" s="152"/>
      <c r="AE461" s="152"/>
      <c r="AF461" s="152"/>
      <c r="AG461" s="152"/>
      <c r="AH461" s="152"/>
      <c r="AI461" s="152"/>
      <c r="AJ461" s="347"/>
      <c r="AK461" s="152"/>
      <c r="AL461" s="152"/>
      <c r="AM461" s="295"/>
      <c r="AN461" s="228"/>
      <c r="AO461" s="228"/>
      <c r="AP461" s="228"/>
      <c r="AQ461" s="228"/>
      <c r="AR461" s="228"/>
      <c r="AS461" s="348"/>
      <c r="AT461" s="264">
        <f t="shared" si="363"/>
        <v>0</v>
      </c>
      <c r="AU461" s="259"/>
      <c r="AV461" s="265">
        <f t="shared" si="364"/>
        <v>0</v>
      </c>
      <c r="AX461" s="265">
        <f t="shared" si="368"/>
        <v>0</v>
      </c>
      <c r="AZ461" s="492">
        <f t="shared" si="365"/>
        <v>0</v>
      </c>
      <c r="BB461" s="492">
        <f t="shared" si="366"/>
        <v>0</v>
      </c>
      <c r="BD461" s="265">
        <f t="shared" si="369"/>
        <v>0</v>
      </c>
      <c r="BE461" s="105"/>
      <c r="BF461" s="105"/>
      <c r="BG461" s="105"/>
      <c r="BH461" s="105"/>
      <c r="BI461" s="105"/>
      <c r="BJ461" s="105"/>
    </row>
    <row r="462" spans="2:62" ht="20.100000000000001" hidden="1" customHeight="1" outlineLevel="1">
      <c r="B462" s="100"/>
      <c r="C462" s="908"/>
      <c r="D462" s="909"/>
      <c r="E462" s="909"/>
      <c r="F462" s="910"/>
      <c r="G462" s="890"/>
      <c r="H462" s="891"/>
      <c r="I462" s="152"/>
      <c r="J462" s="152"/>
      <c r="K462" s="152"/>
      <c r="L462" s="152"/>
      <c r="M462" s="152"/>
      <c r="N462" s="152"/>
      <c r="O462" s="152"/>
      <c r="P462" s="153"/>
      <c r="Q462" s="153"/>
      <c r="R462" s="156">
        <f t="shared" si="359"/>
        <v>0</v>
      </c>
      <c r="S462" s="156">
        <f t="shared" si="360"/>
        <v>0</v>
      </c>
      <c r="U462" s="157">
        <f t="shared" si="367"/>
        <v>0</v>
      </c>
      <c r="W462" s="152"/>
      <c r="X462" s="152"/>
      <c r="Y462" s="152"/>
      <c r="Z462" s="152"/>
      <c r="AA462" s="152"/>
      <c r="AB462" s="152"/>
      <c r="AC462" s="347"/>
      <c r="AD462" s="152"/>
      <c r="AE462" s="152"/>
      <c r="AF462" s="152"/>
      <c r="AG462" s="152"/>
      <c r="AH462" s="152"/>
      <c r="AI462" s="152"/>
      <c r="AJ462" s="347"/>
      <c r="AK462" s="152"/>
      <c r="AL462" s="152"/>
      <c r="AM462" s="295"/>
      <c r="AN462" s="228"/>
      <c r="AO462" s="228"/>
      <c r="AP462" s="228"/>
      <c r="AQ462" s="228"/>
      <c r="AR462" s="228"/>
      <c r="AS462" s="348"/>
      <c r="AT462" s="264">
        <f t="shared" si="363"/>
        <v>0</v>
      </c>
      <c r="AU462" s="259"/>
      <c r="AV462" s="265">
        <f t="shared" si="364"/>
        <v>0</v>
      </c>
      <c r="AX462" s="265">
        <f t="shared" si="368"/>
        <v>0</v>
      </c>
      <c r="AZ462" s="492">
        <f t="shared" si="365"/>
        <v>0</v>
      </c>
      <c r="BB462" s="492">
        <f t="shared" si="366"/>
        <v>0</v>
      </c>
      <c r="BD462" s="265">
        <f t="shared" si="369"/>
        <v>0</v>
      </c>
      <c r="BE462" s="105"/>
      <c r="BF462" s="105"/>
      <c r="BG462" s="105"/>
      <c r="BH462" s="105"/>
      <c r="BI462" s="105"/>
      <c r="BJ462" s="105"/>
    </row>
    <row r="463" spans="2:62" ht="20.100000000000001" hidden="1" customHeight="1" outlineLevel="1">
      <c r="B463" s="100"/>
      <c r="C463" s="908"/>
      <c r="D463" s="909"/>
      <c r="E463" s="909"/>
      <c r="F463" s="910"/>
      <c r="G463" s="890"/>
      <c r="H463" s="891"/>
      <c r="I463" s="152"/>
      <c r="J463" s="152"/>
      <c r="K463" s="152"/>
      <c r="L463" s="152"/>
      <c r="M463" s="152"/>
      <c r="N463" s="152"/>
      <c r="O463" s="152"/>
      <c r="P463" s="153"/>
      <c r="Q463" s="153"/>
      <c r="R463" s="156">
        <f t="shared" si="359"/>
        <v>0</v>
      </c>
      <c r="S463" s="156">
        <f t="shared" si="360"/>
        <v>0</v>
      </c>
      <c r="U463" s="157">
        <f t="shared" si="367"/>
        <v>0</v>
      </c>
      <c r="W463" s="152"/>
      <c r="X463" s="152"/>
      <c r="Y463" s="152"/>
      <c r="Z463" s="152"/>
      <c r="AA463" s="152"/>
      <c r="AB463" s="152"/>
      <c r="AC463" s="347"/>
      <c r="AD463" s="152"/>
      <c r="AE463" s="152"/>
      <c r="AF463" s="152"/>
      <c r="AG463" s="152"/>
      <c r="AH463" s="152"/>
      <c r="AI463" s="152"/>
      <c r="AJ463" s="347"/>
      <c r="AK463" s="152"/>
      <c r="AL463" s="152"/>
      <c r="AM463" s="295"/>
      <c r="AN463" s="228"/>
      <c r="AO463" s="228"/>
      <c r="AP463" s="228"/>
      <c r="AQ463" s="228"/>
      <c r="AR463" s="228"/>
      <c r="AS463" s="348"/>
      <c r="AT463" s="264">
        <f t="shared" si="363"/>
        <v>0</v>
      </c>
      <c r="AU463" s="259"/>
      <c r="AV463" s="265">
        <f t="shared" si="364"/>
        <v>0</v>
      </c>
      <c r="AX463" s="265">
        <f t="shared" si="368"/>
        <v>0</v>
      </c>
      <c r="AZ463" s="492">
        <f t="shared" si="365"/>
        <v>0</v>
      </c>
      <c r="BB463" s="492">
        <f t="shared" si="366"/>
        <v>0</v>
      </c>
      <c r="BD463" s="265">
        <f t="shared" si="369"/>
        <v>0</v>
      </c>
      <c r="BE463" s="105"/>
      <c r="BF463" s="105"/>
      <c r="BG463" s="105"/>
      <c r="BH463" s="105"/>
      <c r="BI463" s="105"/>
      <c r="BJ463" s="105"/>
    </row>
    <row r="464" spans="2:62" ht="20.100000000000001" hidden="1" customHeight="1" outlineLevel="1">
      <c r="B464" s="100"/>
      <c r="C464" s="908"/>
      <c r="D464" s="909"/>
      <c r="E464" s="909"/>
      <c r="F464" s="910"/>
      <c r="G464" s="890"/>
      <c r="H464" s="891"/>
      <c r="I464" s="152"/>
      <c r="J464" s="152"/>
      <c r="K464" s="152"/>
      <c r="L464" s="152"/>
      <c r="M464" s="152"/>
      <c r="N464" s="152"/>
      <c r="O464" s="152"/>
      <c r="P464" s="153"/>
      <c r="Q464" s="153"/>
      <c r="R464" s="156">
        <f t="shared" si="359"/>
        <v>0</v>
      </c>
      <c r="S464" s="156">
        <f t="shared" si="360"/>
        <v>0</v>
      </c>
      <c r="U464" s="157">
        <f t="shared" si="367"/>
        <v>0</v>
      </c>
      <c r="W464" s="152"/>
      <c r="X464" s="152"/>
      <c r="Y464" s="152"/>
      <c r="Z464" s="152"/>
      <c r="AA464" s="152"/>
      <c r="AB464" s="152"/>
      <c r="AC464" s="347"/>
      <c r="AD464" s="152"/>
      <c r="AE464" s="152"/>
      <c r="AF464" s="152"/>
      <c r="AG464" s="152"/>
      <c r="AH464" s="152"/>
      <c r="AI464" s="152"/>
      <c r="AJ464" s="347"/>
      <c r="AK464" s="152"/>
      <c r="AL464" s="152"/>
      <c r="AM464" s="295"/>
      <c r="AN464" s="228"/>
      <c r="AO464" s="228"/>
      <c r="AP464" s="228"/>
      <c r="AQ464" s="228"/>
      <c r="AR464" s="228"/>
      <c r="AS464" s="348"/>
      <c r="AT464" s="264">
        <f t="shared" si="363"/>
        <v>0</v>
      </c>
      <c r="AU464" s="259"/>
      <c r="AV464" s="265">
        <f t="shared" si="364"/>
        <v>0</v>
      </c>
      <c r="AX464" s="265">
        <f t="shared" si="368"/>
        <v>0</v>
      </c>
      <c r="AZ464" s="492">
        <f t="shared" si="365"/>
        <v>0</v>
      </c>
      <c r="BB464" s="492">
        <f t="shared" si="366"/>
        <v>0</v>
      </c>
      <c r="BD464" s="265">
        <f t="shared" si="369"/>
        <v>0</v>
      </c>
      <c r="BE464" s="105"/>
      <c r="BF464" s="105"/>
      <c r="BG464" s="105"/>
      <c r="BH464" s="105"/>
      <c r="BI464" s="105"/>
      <c r="BJ464" s="105"/>
    </row>
    <row r="465" spans="2:62" ht="20.100000000000001" hidden="1" customHeight="1" outlineLevel="1">
      <c r="B465" s="100"/>
      <c r="C465" s="908"/>
      <c r="D465" s="909"/>
      <c r="E465" s="909"/>
      <c r="F465" s="910"/>
      <c r="G465" s="890"/>
      <c r="H465" s="891"/>
      <c r="I465" s="152"/>
      <c r="J465" s="152"/>
      <c r="K465" s="152"/>
      <c r="L465" s="152"/>
      <c r="M465" s="152"/>
      <c r="N465" s="152"/>
      <c r="O465" s="152"/>
      <c r="P465" s="153"/>
      <c r="Q465" s="153"/>
      <c r="R465" s="156">
        <f t="shared" si="359"/>
        <v>0</v>
      </c>
      <c r="S465" s="156">
        <f t="shared" si="360"/>
        <v>0</v>
      </c>
      <c r="U465" s="157">
        <f t="shared" si="367"/>
        <v>0</v>
      </c>
      <c r="W465" s="152"/>
      <c r="X465" s="152"/>
      <c r="Y465" s="152"/>
      <c r="Z465" s="152"/>
      <c r="AA465" s="152"/>
      <c r="AB465" s="152"/>
      <c r="AC465" s="347"/>
      <c r="AD465" s="152"/>
      <c r="AE465" s="152"/>
      <c r="AF465" s="152"/>
      <c r="AG465" s="152"/>
      <c r="AH465" s="152"/>
      <c r="AI465" s="152"/>
      <c r="AJ465" s="347"/>
      <c r="AK465" s="152"/>
      <c r="AL465" s="152"/>
      <c r="AM465" s="295"/>
      <c r="AN465" s="228"/>
      <c r="AO465" s="228"/>
      <c r="AP465" s="228"/>
      <c r="AQ465" s="228"/>
      <c r="AR465" s="228"/>
      <c r="AS465" s="348"/>
      <c r="AT465" s="264">
        <f t="shared" si="363"/>
        <v>0</v>
      </c>
      <c r="AU465" s="259"/>
      <c r="AV465" s="265">
        <f t="shared" si="364"/>
        <v>0</v>
      </c>
      <c r="AX465" s="265">
        <f t="shared" si="368"/>
        <v>0</v>
      </c>
      <c r="AZ465" s="492">
        <f t="shared" si="365"/>
        <v>0</v>
      </c>
      <c r="BB465" s="492">
        <f t="shared" si="366"/>
        <v>0</v>
      </c>
      <c r="BD465" s="265">
        <f t="shared" si="369"/>
        <v>0</v>
      </c>
      <c r="BE465" s="105"/>
      <c r="BF465" s="105"/>
      <c r="BG465" s="105"/>
      <c r="BH465" s="105"/>
      <c r="BI465" s="105"/>
      <c r="BJ465" s="105"/>
    </row>
    <row r="466" spans="2:62" ht="20.100000000000001" hidden="1" customHeight="1" outlineLevel="1">
      <c r="B466" s="100"/>
      <c r="C466" s="908"/>
      <c r="D466" s="909"/>
      <c r="E466" s="909"/>
      <c r="F466" s="910"/>
      <c r="G466" s="890"/>
      <c r="H466" s="891"/>
      <c r="I466" s="152"/>
      <c r="J466" s="152"/>
      <c r="K466" s="152"/>
      <c r="L466" s="152"/>
      <c r="M466" s="152"/>
      <c r="N466" s="152"/>
      <c r="O466" s="152"/>
      <c r="P466" s="153"/>
      <c r="Q466" s="153"/>
      <c r="R466" s="156">
        <f t="shared" si="359"/>
        <v>0</v>
      </c>
      <c r="S466" s="156">
        <f t="shared" si="360"/>
        <v>0</v>
      </c>
      <c r="U466" s="157">
        <f t="shared" si="367"/>
        <v>0</v>
      </c>
      <c r="W466" s="152"/>
      <c r="X466" s="152"/>
      <c r="Y466" s="152"/>
      <c r="Z466" s="152"/>
      <c r="AA466" s="152"/>
      <c r="AB466" s="152"/>
      <c r="AC466" s="347"/>
      <c r="AD466" s="152"/>
      <c r="AE466" s="152"/>
      <c r="AF466" s="152"/>
      <c r="AG466" s="152"/>
      <c r="AH466" s="152"/>
      <c r="AI466" s="152"/>
      <c r="AJ466" s="347"/>
      <c r="AK466" s="152"/>
      <c r="AL466" s="152"/>
      <c r="AM466" s="295"/>
      <c r="AN466" s="228"/>
      <c r="AO466" s="228"/>
      <c r="AP466" s="228"/>
      <c r="AQ466" s="228"/>
      <c r="AR466" s="228"/>
      <c r="AS466" s="348"/>
      <c r="AT466" s="264">
        <f t="shared" si="363"/>
        <v>0</v>
      </c>
      <c r="AU466" s="259"/>
      <c r="AV466" s="265">
        <f t="shared" si="364"/>
        <v>0</v>
      </c>
      <c r="AX466" s="265">
        <f t="shared" si="368"/>
        <v>0</v>
      </c>
      <c r="AZ466" s="492">
        <f t="shared" si="365"/>
        <v>0</v>
      </c>
      <c r="BB466" s="492">
        <f t="shared" si="366"/>
        <v>0</v>
      </c>
      <c r="BD466" s="265">
        <f t="shared" si="369"/>
        <v>0</v>
      </c>
      <c r="BE466" s="105"/>
      <c r="BF466" s="105"/>
      <c r="BG466" s="105"/>
      <c r="BH466" s="105"/>
      <c r="BI466" s="105"/>
      <c r="BJ466" s="105"/>
    </row>
    <row r="467" spans="2:62" ht="20.100000000000001" hidden="1" customHeight="1" outlineLevel="1">
      <c r="B467" s="100"/>
      <c r="C467" s="908"/>
      <c r="D467" s="909"/>
      <c r="E467" s="909"/>
      <c r="F467" s="910"/>
      <c r="G467" s="890"/>
      <c r="H467" s="891"/>
      <c r="I467" s="152"/>
      <c r="J467" s="152"/>
      <c r="K467" s="152"/>
      <c r="L467" s="152"/>
      <c r="M467" s="152"/>
      <c r="N467" s="152"/>
      <c r="O467" s="152"/>
      <c r="P467" s="153"/>
      <c r="Q467" s="153"/>
      <c r="R467" s="156">
        <f t="shared" si="359"/>
        <v>0</v>
      </c>
      <c r="S467" s="156">
        <f t="shared" si="360"/>
        <v>0</v>
      </c>
      <c r="U467" s="157">
        <f t="shared" si="367"/>
        <v>0</v>
      </c>
      <c r="W467" s="152"/>
      <c r="X467" s="152"/>
      <c r="Y467" s="152"/>
      <c r="Z467" s="152"/>
      <c r="AA467" s="152"/>
      <c r="AB467" s="152"/>
      <c r="AC467" s="347"/>
      <c r="AD467" s="152"/>
      <c r="AE467" s="152"/>
      <c r="AF467" s="152"/>
      <c r="AG467" s="152"/>
      <c r="AH467" s="152"/>
      <c r="AI467" s="152"/>
      <c r="AJ467" s="347"/>
      <c r="AK467" s="152"/>
      <c r="AL467" s="152"/>
      <c r="AM467" s="295"/>
      <c r="AN467" s="228"/>
      <c r="AO467" s="228"/>
      <c r="AP467" s="228"/>
      <c r="AQ467" s="228"/>
      <c r="AR467" s="228"/>
      <c r="AS467" s="348"/>
      <c r="AT467" s="264">
        <f t="shared" si="363"/>
        <v>0</v>
      </c>
      <c r="AU467" s="259"/>
      <c r="AV467" s="265">
        <f t="shared" si="364"/>
        <v>0</v>
      </c>
      <c r="AX467" s="265">
        <f t="shared" si="368"/>
        <v>0</v>
      </c>
      <c r="AZ467" s="492">
        <f t="shared" si="365"/>
        <v>0</v>
      </c>
      <c r="BB467" s="492">
        <f t="shared" si="366"/>
        <v>0</v>
      </c>
      <c r="BD467" s="265">
        <f t="shared" si="369"/>
        <v>0</v>
      </c>
      <c r="BE467" s="105"/>
      <c r="BF467" s="105"/>
      <c r="BG467" s="105"/>
      <c r="BH467" s="105"/>
      <c r="BI467" s="105"/>
      <c r="BJ467" s="105"/>
    </row>
    <row r="468" spans="2:62" ht="20.100000000000001" hidden="1" customHeight="1" outlineLevel="1">
      <c r="B468" s="100"/>
      <c r="C468" s="908"/>
      <c r="D468" s="909"/>
      <c r="E468" s="909"/>
      <c r="F468" s="910"/>
      <c r="G468" s="890"/>
      <c r="H468" s="891"/>
      <c r="I468" s="152"/>
      <c r="J468" s="152"/>
      <c r="K468" s="152"/>
      <c r="L468" s="152"/>
      <c r="M468" s="152"/>
      <c r="N468" s="152"/>
      <c r="O468" s="152"/>
      <c r="P468" s="153"/>
      <c r="Q468" s="153"/>
      <c r="R468" s="156">
        <f t="shared" si="359"/>
        <v>0</v>
      </c>
      <c r="S468" s="156">
        <f t="shared" si="360"/>
        <v>0</v>
      </c>
      <c r="U468" s="157">
        <f t="shared" si="367"/>
        <v>0</v>
      </c>
      <c r="W468" s="152"/>
      <c r="X468" s="152"/>
      <c r="Y468" s="152"/>
      <c r="Z468" s="152"/>
      <c r="AA468" s="152"/>
      <c r="AB468" s="152"/>
      <c r="AC468" s="347"/>
      <c r="AD468" s="152"/>
      <c r="AE468" s="152"/>
      <c r="AF468" s="152"/>
      <c r="AG468" s="152"/>
      <c r="AH468" s="152"/>
      <c r="AI468" s="152"/>
      <c r="AJ468" s="347"/>
      <c r="AK468" s="152"/>
      <c r="AL468" s="152"/>
      <c r="AM468" s="295"/>
      <c r="AN468" s="228"/>
      <c r="AO468" s="228"/>
      <c r="AP468" s="228"/>
      <c r="AQ468" s="228"/>
      <c r="AR468" s="228"/>
      <c r="AS468" s="348"/>
      <c r="AT468" s="264">
        <f t="shared" si="363"/>
        <v>0</v>
      </c>
      <c r="AU468" s="259"/>
      <c r="AV468" s="265">
        <f t="shared" si="364"/>
        <v>0</v>
      </c>
      <c r="AX468" s="265">
        <f t="shared" si="368"/>
        <v>0</v>
      </c>
      <c r="AZ468" s="492">
        <f t="shared" si="365"/>
        <v>0</v>
      </c>
      <c r="BB468" s="492">
        <f t="shared" si="366"/>
        <v>0</v>
      </c>
      <c r="BD468" s="265">
        <f t="shared" si="369"/>
        <v>0</v>
      </c>
      <c r="BE468" s="105"/>
      <c r="BF468" s="105"/>
      <c r="BG468" s="105"/>
      <c r="BH468" s="105"/>
      <c r="BI468" s="105"/>
      <c r="BJ468" s="105"/>
    </row>
    <row r="469" spans="2:62" ht="20.100000000000001" hidden="1" customHeight="1" outlineLevel="1">
      <c r="B469" s="100"/>
      <c r="C469" s="908"/>
      <c r="D469" s="909"/>
      <c r="E469" s="909"/>
      <c r="F469" s="910"/>
      <c r="G469" s="890"/>
      <c r="H469" s="891"/>
      <c r="I469" s="152"/>
      <c r="J469" s="152"/>
      <c r="K469" s="152"/>
      <c r="L469" s="152"/>
      <c r="M469" s="152"/>
      <c r="N469" s="152"/>
      <c r="O469" s="152"/>
      <c r="P469" s="153"/>
      <c r="Q469" s="153"/>
      <c r="R469" s="156">
        <f t="shared" si="359"/>
        <v>0</v>
      </c>
      <c r="S469" s="156">
        <f t="shared" si="360"/>
        <v>0</v>
      </c>
      <c r="U469" s="157">
        <f t="shared" si="367"/>
        <v>0</v>
      </c>
      <c r="W469" s="152"/>
      <c r="X469" s="152"/>
      <c r="Y469" s="152"/>
      <c r="Z469" s="152"/>
      <c r="AA469" s="152"/>
      <c r="AB469" s="152"/>
      <c r="AC469" s="347"/>
      <c r="AD469" s="152"/>
      <c r="AE469" s="152"/>
      <c r="AF469" s="152"/>
      <c r="AG469" s="152"/>
      <c r="AH469" s="152"/>
      <c r="AI469" s="152"/>
      <c r="AJ469" s="347"/>
      <c r="AK469" s="152"/>
      <c r="AL469" s="152"/>
      <c r="AM469" s="295"/>
      <c r="AN469" s="228"/>
      <c r="AO469" s="228"/>
      <c r="AP469" s="228"/>
      <c r="AQ469" s="228"/>
      <c r="AR469" s="228"/>
      <c r="AS469" s="348"/>
      <c r="AT469" s="264">
        <f t="shared" si="363"/>
        <v>0</v>
      </c>
      <c r="AU469" s="259"/>
      <c r="AV469" s="265">
        <f t="shared" si="364"/>
        <v>0</v>
      </c>
      <c r="AX469" s="265">
        <f t="shared" si="368"/>
        <v>0</v>
      </c>
      <c r="AZ469" s="492">
        <f t="shared" si="365"/>
        <v>0</v>
      </c>
      <c r="BB469" s="492">
        <f t="shared" si="366"/>
        <v>0</v>
      </c>
      <c r="BD469" s="265">
        <f t="shared" si="369"/>
        <v>0</v>
      </c>
      <c r="BE469" s="105"/>
      <c r="BF469" s="105"/>
      <c r="BG469" s="105"/>
      <c r="BH469" s="105"/>
      <c r="BI469" s="105"/>
      <c r="BJ469" s="105"/>
    </row>
    <row r="470" spans="2:62" ht="9.9499999999999993" hidden="1" customHeight="1" outlineLevel="1">
      <c r="B470" s="101"/>
      <c r="C470" s="208"/>
      <c r="D470" s="208"/>
      <c r="E470" s="208"/>
      <c r="F470" s="208"/>
      <c r="G470" s="237"/>
      <c r="H470" s="207"/>
      <c r="I470" s="257"/>
      <c r="J470" s="257"/>
      <c r="K470" s="257"/>
      <c r="L470" s="257"/>
      <c r="M470" s="257"/>
      <c r="N470" s="257"/>
      <c r="O470" s="257"/>
      <c r="P470" s="256"/>
      <c r="Q470" s="102"/>
      <c r="R470" s="102"/>
      <c r="S470" s="102"/>
      <c r="U470" s="98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Z470" s="493"/>
      <c r="BE470" s="105"/>
      <c r="BF470" s="105"/>
      <c r="BG470" s="105"/>
      <c r="BH470" s="105"/>
      <c r="BI470" s="105"/>
      <c r="BJ470" s="105"/>
    </row>
    <row r="471" spans="2:62" ht="20.100000000000001" customHeight="1" collapsed="1">
      <c r="B471" s="8">
        <f>B454+1</f>
        <v>28</v>
      </c>
      <c r="C471" s="916"/>
      <c r="D471" s="917"/>
      <c r="E471" s="917"/>
      <c r="F471" s="918"/>
      <c r="G471" s="429"/>
      <c r="H471" s="206">
        <v>1</v>
      </c>
      <c r="I471" s="642">
        <f t="shared" ref="I471" si="370">$H471*SUM(I472:I486)</f>
        <v>0</v>
      </c>
      <c r="J471" s="643">
        <f t="shared" ref="J471:O471" si="371">$H471*SUM(J472:J486)</f>
        <v>0</v>
      </c>
      <c r="K471" s="644">
        <f t="shared" si="371"/>
        <v>0</v>
      </c>
      <c r="L471" s="645">
        <f t="shared" si="371"/>
        <v>0</v>
      </c>
      <c r="M471" s="645">
        <f t="shared" si="371"/>
        <v>0</v>
      </c>
      <c r="N471" s="644">
        <f t="shared" si="371"/>
        <v>0</v>
      </c>
      <c r="O471" s="642">
        <f t="shared" si="371"/>
        <v>0</v>
      </c>
      <c r="P471" s="209">
        <f t="shared" ref="P471:Q471" si="372">$H471*SUM(P472:P486)</f>
        <v>0</v>
      </c>
      <c r="Q471" s="210">
        <f t="shared" si="372"/>
        <v>0</v>
      </c>
      <c r="R471" s="136">
        <f t="shared" ref="R471:R486" si="373">P471*(1+Gewinn)*(1+SicherheitAngebot)</f>
        <v>0</v>
      </c>
      <c r="S471" s="137">
        <f t="shared" ref="S471:S486" si="374">Q471*(1+MGKZ)*(1+Gewinn)*(1+SicherheitAngebot)</f>
        <v>0</v>
      </c>
      <c r="U471" s="10">
        <f>I471*$I$7+J471*$J$7+K471*$K$7+L471*$L$7+M471*$M$7+N471*$N$7+O471*$O$7+R471+S471</f>
        <v>0</v>
      </c>
      <c r="W471" s="646">
        <f t="shared" ref="W471:AB471" si="375">$H471*SUM(W472:W486)</f>
        <v>0</v>
      </c>
      <c r="X471" s="647">
        <f t="shared" si="375"/>
        <v>0</v>
      </c>
      <c r="Y471" s="648">
        <f t="shared" si="375"/>
        <v>0</v>
      </c>
      <c r="Z471" s="649">
        <f t="shared" si="375"/>
        <v>0</v>
      </c>
      <c r="AA471" s="648">
        <f t="shared" si="375"/>
        <v>0</v>
      </c>
      <c r="AB471" s="646">
        <f t="shared" si="375"/>
        <v>0</v>
      </c>
      <c r="AC471" s="258"/>
      <c r="AD471" s="646">
        <f t="shared" ref="AD471:AM471" si="376">$H471*SUM(AD472:AD486)</f>
        <v>0</v>
      </c>
      <c r="AE471" s="647">
        <f t="shared" si="376"/>
        <v>0</v>
      </c>
      <c r="AF471" s="648">
        <f t="shared" si="376"/>
        <v>0</v>
      </c>
      <c r="AG471" s="649">
        <f t="shared" si="376"/>
        <v>0</v>
      </c>
      <c r="AH471" s="648">
        <f t="shared" si="376"/>
        <v>0</v>
      </c>
      <c r="AI471" s="646">
        <f t="shared" si="376"/>
        <v>0</v>
      </c>
      <c r="AJ471" s="258"/>
      <c r="AK471" s="653">
        <f t="shared" si="376"/>
        <v>0</v>
      </c>
      <c r="AL471" s="653">
        <f t="shared" si="376"/>
        <v>0</v>
      </c>
      <c r="AM471" s="653">
        <f t="shared" si="376"/>
        <v>0</v>
      </c>
      <c r="AN471" s="227">
        <f>$H471*SUM(AN472:AN486)*(1+Gewinn)*(1+SicherheitAngebot)</f>
        <v>0</v>
      </c>
      <c r="AO471" s="227">
        <f>$H471*SUM(AO472:AO486)*(1+Gewinn)*(1+SicherheitAngebot)</f>
        <v>0</v>
      </c>
      <c r="AP471" s="227">
        <f>$H471*SUM(AP472:AP486)*(1+Gewinn)*(1+SicherheitAngebot)</f>
        <v>0</v>
      </c>
      <c r="AQ471" s="227">
        <f>$H471*SUM(AQ472:AQ486)*(1+Gewinn)*(1+SicherheitAngebot)</f>
        <v>0</v>
      </c>
      <c r="AR471" s="227">
        <f>$H471*SUM(AR472:AR486)*(1+Gewinn)*(1+SicherheitAngebot)</f>
        <v>0</v>
      </c>
      <c r="AS471" s="262"/>
      <c r="AT471" s="263">
        <f t="shared" si="363"/>
        <v>0</v>
      </c>
      <c r="AU471" s="259"/>
      <c r="AV471" s="491">
        <f>AK471*$AK$7+AL471*$AL$7+AM471*$AM$7+SUM(AN471:AR471)+AT471/Zuschläge_IBN+AT471</f>
        <v>0</v>
      </c>
      <c r="AX471" s="685">
        <f>U471+AV471</f>
        <v>0</v>
      </c>
      <c r="AZ471" s="490">
        <f>IF(H471&gt;0,U471/(1+SicherheitAngebot)*(1+Sicherheit),0)</f>
        <v>0</v>
      </c>
      <c r="BB471" s="490">
        <f>IF(H471&gt;0,AV471/(1+SicherheitAngebot)*(1+Sicherheit),0)</f>
        <v>0</v>
      </c>
      <c r="BD471" s="490">
        <f>AZ471+BB471</f>
        <v>0</v>
      </c>
      <c r="BE471" s="105"/>
      <c r="BF471" s="105"/>
      <c r="BG471" s="105"/>
      <c r="BH471" s="105"/>
      <c r="BI471" s="105"/>
      <c r="BJ471" s="105"/>
    </row>
    <row r="472" spans="2:62" ht="20.100000000000001" hidden="1" customHeight="1" outlineLevel="1">
      <c r="B472" s="99"/>
      <c r="C472" s="908"/>
      <c r="D472" s="909"/>
      <c r="E472" s="909"/>
      <c r="F472" s="910"/>
      <c r="G472" s="890"/>
      <c r="H472" s="901"/>
      <c r="I472" s="152"/>
      <c r="J472" s="152"/>
      <c r="K472" s="152"/>
      <c r="L472" s="152"/>
      <c r="M472" s="152"/>
      <c r="N472" s="152"/>
      <c r="O472" s="152"/>
      <c r="P472" s="153"/>
      <c r="Q472" s="153"/>
      <c r="R472" s="156">
        <f t="shared" si="373"/>
        <v>0</v>
      </c>
      <c r="S472" s="156">
        <f t="shared" si="374"/>
        <v>0</v>
      </c>
      <c r="U472" s="157">
        <f>I472*$I$7+J472*$J$7+K472*$K$7+L472*$L$7+M472*$M$7+N472*$N$7+O472*$O$7+R472+S472</f>
        <v>0</v>
      </c>
      <c r="W472" s="152"/>
      <c r="X472" s="152"/>
      <c r="Y472" s="152"/>
      <c r="Z472" s="152"/>
      <c r="AA472" s="152"/>
      <c r="AB472" s="152"/>
      <c r="AC472" s="347"/>
      <c r="AD472" s="152"/>
      <c r="AE472" s="152"/>
      <c r="AF472" s="152"/>
      <c r="AG472" s="152"/>
      <c r="AH472" s="152"/>
      <c r="AI472" s="152"/>
      <c r="AJ472" s="347"/>
      <c r="AK472" s="152"/>
      <c r="AL472" s="152"/>
      <c r="AM472" s="295"/>
      <c r="AN472" s="228"/>
      <c r="AO472" s="228"/>
      <c r="AP472" s="228"/>
      <c r="AQ472" s="228"/>
      <c r="AR472" s="228"/>
      <c r="AS472" s="348"/>
      <c r="AT472" s="264">
        <f t="shared" si="363"/>
        <v>0</v>
      </c>
      <c r="AU472" s="259"/>
      <c r="AV472" s="265">
        <f t="shared" ref="AV472:AV486" si="377">AK472*$AK$7+AL472*$AL$7+AM472*$AM$7+SUM(AN472:AR472)*(1+Gewinn)*(1+SicherheitAngebot)+AT472/Zuschläge_IBN+AT472</f>
        <v>0</v>
      </c>
      <c r="AX472" s="265">
        <f>U472+AV472</f>
        <v>0</v>
      </c>
      <c r="AZ472" s="492">
        <f t="shared" ref="AZ472:AZ486" si="378">U472/(1+SicherheitAngebot)*(1+Sicherheit)</f>
        <v>0</v>
      </c>
      <c r="BB472" s="492">
        <f t="shared" ref="BB472:BB486" si="379">AV472/(1+SicherheitAngebot)*(1+Sicherheit)</f>
        <v>0</v>
      </c>
      <c r="BD472" s="265">
        <f>AZ472+BB472</f>
        <v>0</v>
      </c>
      <c r="BE472" s="105"/>
      <c r="BF472" s="105"/>
      <c r="BG472" s="105"/>
      <c r="BH472" s="105"/>
      <c r="BI472" s="105"/>
      <c r="BJ472" s="105"/>
    </row>
    <row r="473" spans="2:62" ht="20.100000000000001" hidden="1" customHeight="1" outlineLevel="1">
      <c r="B473" s="100"/>
      <c r="C473" s="908"/>
      <c r="D473" s="909"/>
      <c r="E473" s="909"/>
      <c r="F473" s="910"/>
      <c r="G473" s="890"/>
      <c r="H473" s="891"/>
      <c r="I473" s="152"/>
      <c r="J473" s="152"/>
      <c r="K473" s="152"/>
      <c r="L473" s="152"/>
      <c r="M473" s="152"/>
      <c r="N473" s="152"/>
      <c r="O473" s="152"/>
      <c r="P473" s="153"/>
      <c r="Q473" s="153"/>
      <c r="R473" s="156">
        <f t="shared" si="373"/>
        <v>0</v>
      </c>
      <c r="S473" s="156">
        <f t="shared" si="374"/>
        <v>0</v>
      </c>
      <c r="U473" s="157">
        <f t="shared" ref="U473:U486" si="380">I473*$I$7+J473*$J$7+K473*$K$7+L473*$L$7+M473*$M$7+N473*$N$7+O473*$O$7+R473+S473</f>
        <v>0</v>
      </c>
      <c r="W473" s="152"/>
      <c r="X473" s="152"/>
      <c r="Y473" s="152"/>
      <c r="Z473" s="152"/>
      <c r="AA473" s="152"/>
      <c r="AB473" s="152"/>
      <c r="AC473" s="347"/>
      <c r="AD473" s="152"/>
      <c r="AE473" s="152"/>
      <c r="AF473" s="152"/>
      <c r="AG473" s="152"/>
      <c r="AH473" s="152"/>
      <c r="AI473" s="152"/>
      <c r="AJ473" s="347"/>
      <c r="AK473" s="152"/>
      <c r="AL473" s="152"/>
      <c r="AM473" s="295"/>
      <c r="AN473" s="228"/>
      <c r="AO473" s="228"/>
      <c r="AP473" s="228"/>
      <c r="AQ473" s="228"/>
      <c r="AR473" s="228"/>
      <c r="AS473" s="348"/>
      <c r="AT473" s="264">
        <f t="shared" si="363"/>
        <v>0</v>
      </c>
      <c r="AU473" s="259"/>
      <c r="AV473" s="265">
        <f t="shared" si="377"/>
        <v>0</v>
      </c>
      <c r="AX473" s="265">
        <f t="shared" ref="AX473:AX486" si="381">U473+AV473</f>
        <v>0</v>
      </c>
      <c r="AZ473" s="492">
        <f t="shared" si="378"/>
        <v>0</v>
      </c>
      <c r="BB473" s="492">
        <f t="shared" si="379"/>
        <v>0</v>
      </c>
      <c r="BD473" s="265">
        <f t="shared" ref="BD473:BD486" si="382">AZ473+BB473</f>
        <v>0</v>
      </c>
      <c r="BE473" s="105"/>
      <c r="BF473" s="105"/>
      <c r="BG473" s="105"/>
      <c r="BH473" s="105"/>
      <c r="BI473" s="105"/>
      <c r="BJ473" s="105"/>
    </row>
    <row r="474" spans="2:62" ht="20.100000000000001" hidden="1" customHeight="1" outlineLevel="1">
      <c r="B474" s="100"/>
      <c r="C474" s="908"/>
      <c r="D474" s="909"/>
      <c r="E474" s="909"/>
      <c r="F474" s="910"/>
      <c r="G474" s="890"/>
      <c r="H474" s="891"/>
      <c r="I474" s="152"/>
      <c r="J474" s="152"/>
      <c r="K474" s="152"/>
      <c r="L474" s="152"/>
      <c r="M474" s="152"/>
      <c r="N474" s="152"/>
      <c r="O474" s="152"/>
      <c r="P474" s="153"/>
      <c r="Q474" s="153"/>
      <c r="R474" s="156">
        <f t="shared" si="373"/>
        <v>0</v>
      </c>
      <c r="S474" s="156">
        <f t="shared" si="374"/>
        <v>0</v>
      </c>
      <c r="U474" s="157">
        <f t="shared" si="380"/>
        <v>0</v>
      </c>
      <c r="W474" s="152"/>
      <c r="X474" s="152"/>
      <c r="Y474" s="152"/>
      <c r="Z474" s="152"/>
      <c r="AA474" s="152"/>
      <c r="AB474" s="152"/>
      <c r="AC474" s="347"/>
      <c r="AD474" s="152"/>
      <c r="AE474" s="152"/>
      <c r="AF474" s="152"/>
      <c r="AG474" s="152"/>
      <c r="AH474" s="152"/>
      <c r="AI474" s="152"/>
      <c r="AJ474" s="347"/>
      <c r="AK474" s="152"/>
      <c r="AL474" s="152"/>
      <c r="AM474" s="295"/>
      <c r="AN474" s="228"/>
      <c r="AO474" s="228"/>
      <c r="AP474" s="228"/>
      <c r="AQ474" s="228"/>
      <c r="AR474" s="228"/>
      <c r="AS474" s="348"/>
      <c r="AT474" s="264">
        <f t="shared" si="363"/>
        <v>0</v>
      </c>
      <c r="AU474" s="259"/>
      <c r="AV474" s="265">
        <f t="shared" si="377"/>
        <v>0</v>
      </c>
      <c r="AX474" s="265">
        <f t="shared" si="381"/>
        <v>0</v>
      </c>
      <c r="AZ474" s="492">
        <f t="shared" si="378"/>
        <v>0</v>
      </c>
      <c r="BB474" s="492">
        <f t="shared" si="379"/>
        <v>0</v>
      </c>
      <c r="BD474" s="265">
        <f t="shared" si="382"/>
        <v>0</v>
      </c>
      <c r="BE474" s="105"/>
      <c r="BF474" s="105"/>
      <c r="BG474" s="105"/>
      <c r="BH474" s="105"/>
      <c r="BI474" s="105"/>
      <c r="BJ474" s="105"/>
    </row>
    <row r="475" spans="2:62" ht="20.100000000000001" hidden="1" customHeight="1" outlineLevel="1">
      <c r="B475" s="100"/>
      <c r="C475" s="908"/>
      <c r="D475" s="909"/>
      <c r="E475" s="909"/>
      <c r="F475" s="910"/>
      <c r="G475" s="890"/>
      <c r="H475" s="891"/>
      <c r="I475" s="152"/>
      <c r="J475" s="152"/>
      <c r="K475" s="152"/>
      <c r="L475" s="152"/>
      <c r="M475" s="152"/>
      <c r="N475" s="152"/>
      <c r="O475" s="152"/>
      <c r="P475" s="153"/>
      <c r="Q475" s="153"/>
      <c r="R475" s="156">
        <f t="shared" si="373"/>
        <v>0</v>
      </c>
      <c r="S475" s="156">
        <f t="shared" si="374"/>
        <v>0</v>
      </c>
      <c r="U475" s="157">
        <f t="shared" si="380"/>
        <v>0</v>
      </c>
      <c r="W475" s="152"/>
      <c r="X475" s="152"/>
      <c r="Y475" s="152"/>
      <c r="Z475" s="152"/>
      <c r="AA475" s="152"/>
      <c r="AB475" s="152"/>
      <c r="AC475" s="347"/>
      <c r="AD475" s="152"/>
      <c r="AE475" s="152"/>
      <c r="AF475" s="152"/>
      <c r="AG475" s="152"/>
      <c r="AH475" s="152"/>
      <c r="AI475" s="152"/>
      <c r="AJ475" s="347"/>
      <c r="AK475" s="152"/>
      <c r="AL475" s="152"/>
      <c r="AM475" s="295"/>
      <c r="AN475" s="228"/>
      <c r="AO475" s="228"/>
      <c r="AP475" s="228"/>
      <c r="AQ475" s="228"/>
      <c r="AR475" s="228"/>
      <c r="AS475" s="348"/>
      <c r="AT475" s="264">
        <f t="shared" si="363"/>
        <v>0</v>
      </c>
      <c r="AU475" s="259"/>
      <c r="AV475" s="265">
        <f t="shared" si="377"/>
        <v>0</v>
      </c>
      <c r="AX475" s="265">
        <f t="shared" si="381"/>
        <v>0</v>
      </c>
      <c r="AZ475" s="492">
        <f t="shared" si="378"/>
        <v>0</v>
      </c>
      <c r="BB475" s="492">
        <f t="shared" si="379"/>
        <v>0</v>
      </c>
      <c r="BD475" s="265">
        <f t="shared" si="382"/>
        <v>0</v>
      </c>
      <c r="BE475" s="105"/>
      <c r="BF475" s="105"/>
      <c r="BG475" s="105"/>
      <c r="BH475" s="105"/>
      <c r="BI475" s="105"/>
      <c r="BJ475" s="105"/>
    </row>
    <row r="476" spans="2:62" ht="20.100000000000001" hidden="1" customHeight="1" outlineLevel="1">
      <c r="B476" s="100"/>
      <c r="C476" s="908"/>
      <c r="D476" s="909"/>
      <c r="E476" s="909"/>
      <c r="F476" s="910"/>
      <c r="G476" s="890"/>
      <c r="H476" s="891"/>
      <c r="I476" s="152"/>
      <c r="J476" s="152"/>
      <c r="K476" s="152"/>
      <c r="L476" s="152"/>
      <c r="M476" s="152"/>
      <c r="N476" s="152"/>
      <c r="O476" s="152"/>
      <c r="P476" s="153"/>
      <c r="Q476" s="153"/>
      <c r="R476" s="156">
        <f t="shared" si="373"/>
        <v>0</v>
      </c>
      <c r="S476" s="156">
        <f t="shared" si="374"/>
        <v>0</v>
      </c>
      <c r="U476" s="157">
        <f t="shared" si="380"/>
        <v>0</v>
      </c>
      <c r="W476" s="152"/>
      <c r="X476" s="152"/>
      <c r="Y476" s="152"/>
      <c r="Z476" s="152"/>
      <c r="AA476" s="152"/>
      <c r="AB476" s="152"/>
      <c r="AC476" s="347"/>
      <c r="AD476" s="152"/>
      <c r="AE476" s="152"/>
      <c r="AF476" s="152"/>
      <c r="AG476" s="152"/>
      <c r="AH476" s="152"/>
      <c r="AI476" s="152"/>
      <c r="AJ476" s="347"/>
      <c r="AK476" s="152"/>
      <c r="AL476" s="152"/>
      <c r="AM476" s="295"/>
      <c r="AN476" s="228"/>
      <c r="AO476" s="228"/>
      <c r="AP476" s="228"/>
      <c r="AQ476" s="228"/>
      <c r="AR476" s="228"/>
      <c r="AS476" s="348"/>
      <c r="AT476" s="264">
        <f t="shared" si="363"/>
        <v>0</v>
      </c>
      <c r="AU476" s="259"/>
      <c r="AV476" s="265">
        <f t="shared" si="377"/>
        <v>0</v>
      </c>
      <c r="AX476" s="265">
        <f t="shared" si="381"/>
        <v>0</v>
      </c>
      <c r="AZ476" s="492">
        <f t="shared" si="378"/>
        <v>0</v>
      </c>
      <c r="BB476" s="492">
        <f t="shared" si="379"/>
        <v>0</v>
      </c>
      <c r="BD476" s="265">
        <f t="shared" si="382"/>
        <v>0</v>
      </c>
      <c r="BE476" s="105"/>
      <c r="BF476" s="105"/>
      <c r="BG476" s="105"/>
      <c r="BH476" s="105"/>
      <c r="BI476" s="105"/>
      <c r="BJ476" s="105"/>
    </row>
    <row r="477" spans="2:62" ht="20.100000000000001" hidden="1" customHeight="1" outlineLevel="1">
      <c r="B477" s="100"/>
      <c r="C477" s="908"/>
      <c r="D477" s="909"/>
      <c r="E477" s="909"/>
      <c r="F477" s="910"/>
      <c r="G477" s="890"/>
      <c r="H477" s="891"/>
      <c r="I477" s="152"/>
      <c r="J477" s="152"/>
      <c r="K477" s="152"/>
      <c r="L477" s="152"/>
      <c r="M477" s="152"/>
      <c r="N477" s="152"/>
      <c r="O477" s="152"/>
      <c r="P477" s="153"/>
      <c r="Q477" s="153"/>
      <c r="R477" s="156">
        <f t="shared" si="373"/>
        <v>0</v>
      </c>
      <c r="S477" s="156">
        <f t="shared" si="374"/>
        <v>0</v>
      </c>
      <c r="U477" s="157">
        <f t="shared" si="380"/>
        <v>0</v>
      </c>
      <c r="W477" s="152"/>
      <c r="X477" s="152"/>
      <c r="Y477" s="152"/>
      <c r="Z477" s="152"/>
      <c r="AA477" s="152"/>
      <c r="AB477" s="152"/>
      <c r="AC477" s="347"/>
      <c r="AD477" s="152"/>
      <c r="AE477" s="152"/>
      <c r="AF477" s="152"/>
      <c r="AG477" s="152"/>
      <c r="AH477" s="152"/>
      <c r="AI477" s="152"/>
      <c r="AJ477" s="347"/>
      <c r="AK477" s="152"/>
      <c r="AL477" s="152"/>
      <c r="AM477" s="295"/>
      <c r="AN477" s="228"/>
      <c r="AO477" s="228"/>
      <c r="AP477" s="228"/>
      <c r="AQ477" s="228"/>
      <c r="AR477" s="228"/>
      <c r="AS477" s="348"/>
      <c r="AT477" s="264">
        <f t="shared" si="363"/>
        <v>0</v>
      </c>
      <c r="AU477" s="259"/>
      <c r="AV477" s="265">
        <f t="shared" si="377"/>
        <v>0</v>
      </c>
      <c r="AX477" s="265">
        <f t="shared" si="381"/>
        <v>0</v>
      </c>
      <c r="AZ477" s="492">
        <f t="shared" si="378"/>
        <v>0</v>
      </c>
      <c r="BB477" s="492">
        <f t="shared" si="379"/>
        <v>0</v>
      </c>
      <c r="BD477" s="265">
        <f t="shared" si="382"/>
        <v>0</v>
      </c>
      <c r="BE477" s="105"/>
      <c r="BF477" s="105"/>
      <c r="BG477" s="105"/>
      <c r="BH477" s="105"/>
      <c r="BI477" s="105"/>
      <c r="BJ477" s="105"/>
    </row>
    <row r="478" spans="2:62" ht="20.100000000000001" hidden="1" customHeight="1" outlineLevel="1">
      <c r="B478" s="100"/>
      <c r="C478" s="908"/>
      <c r="D478" s="909"/>
      <c r="E478" s="909"/>
      <c r="F478" s="910"/>
      <c r="G478" s="890"/>
      <c r="H478" s="891"/>
      <c r="I478" s="152"/>
      <c r="J478" s="152"/>
      <c r="K478" s="152"/>
      <c r="L478" s="152"/>
      <c r="M478" s="152"/>
      <c r="N478" s="152"/>
      <c r="O478" s="152"/>
      <c r="P478" s="153"/>
      <c r="Q478" s="153"/>
      <c r="R478" s="156">
        <f t="shared" si="373"/>
        <v>0</v>
      </c>
      <c r="S478" s="156">
        <f t="shared" si="374"/>
        <v>0</v>
      </c>
      <c r="U478" s="157">
        <f t="shared" si="380"/>
        <v>0</v>
      </c>
      <c r="W478" s="152"/>
      <c r="X478" s="152"/>
      <c r="Y478" s="152"/>
      <c r="Z478" s="152"/>
      <c r="AA478" s="152"/>
      <c r="AB478" s="152"/>
      <c r="AC478" s="347"/>
      <c r="AD478" s="152"/>
      <c r="AE478" s="152"/>
      <c r="AF478" s="152"/>
      <c r="AG478" s="152"/>
      <c r="AH478" s="152"/>
      <c r="AI478" s="152"/>
      <c r="AJ478" s="347"/>
      <c r="AK478" s="152"/>
      <c r="AL478" s="152"/>
      <c r="AM478" s="295"/>
      <c r="AN478" s="228"/>
      <c r="AO478" s="228"/>
      <c r="AP478" s="228"/>
      <c r="AQ478" s="228"/>
      <c r="AR478" s="228"/>
      <c r="AS478" s="348"/>
      <c r="AT478" s="264">
        <f t="shared" si="363"/>
        <v>0</v>
      </c>
      <c r="AU478" s="259"/>
      <c r="AV478" s="265">
        <f t="shared" si="377"/>
        <v>0</v>
      </c>
      <c r="AX478" s="265">
        <f t="shared" si="381"/>
        <v>0</v>
      </c>
      <c r="AZ478" s="492">
        <f t="shared" si="378"/>
        <v>0</v>
      </c>
      <c r="BB478" s="492">
        <f t="shared" si="379"/>
        <v>0</v>
      </c>
      <c r="BD478" s="265">
        <f t="shared" si="382"/>
        <v>0</v>
      </c>
      <c r="BE478" s="105"/>
      <c r="BF478" s="105"/>
      <c r="BG478" s="105"/>
      <c r="BH478" s="105"/>
      <c r="BI478" s="105"/>
      <c r="BJ478" s="105"/>
    </row>
    <row r="479" spans="2:62" ht="20.100000000000001" hidden="1" customHeight="1" outlineLevel="1">
      <c r="B479" s="100"/>
      <c r="C479" s="908"/>
      <c r="D479" s="909"/>
      <c r="E479" s="909"/>
      <c r="F479" s="910"/>
      <c r="G479" s="890"/>
      <c r="H479" s="891"/>
      <c r="I479" s="152"/>
      <c r="J479" s="152"/>
      <c r="K479" s="152"/>
      <c r="L479" s="152"/>
      <c r="M479" s="152"/>
      <c r="N479" s="152"/>
      <c r="O479" s="152"/>
      <c r="P479" s="153"/>
      <c r="Q479" s="153"/>
      <c r="R479" s="156">
        <f t="shared" si="373"/>
        <v>0</v>
      </c>
      <c r="S479" s="156">
        <f t="shared" si="374"/>
        <v>0</v>
      </c>
      <c r="U479" s="157">
        <f t="shared" si="380"/>
        <v>0</v>
      </c>
      <c r="W479" s="152"/>
      <c r="X479" s="152"/>
      <c r="Y479" s="152"/>
      <c r="Z479" s="152"/>
      <c r="AA479" s="152"/>
      <c r="AB479" s="152"/>
      <c r="AC479" s="347"/>
      <c r="AD479" s="152"/>
      <c r="AE479" s="152"/>
      <c r="AF479" s="152"/>
      <c r="AG479" s="152"/>
      <c r="AH479" s="152"/>
      <c r="AI479" s="152"/>
      <c r="AJ479" s="347"/>
      <c r="AK479" s="152"/>
      <c r="AL479" s="152"/>
      <c r="AM479" s="295"/>
      <c r="AN479" s="228"/>
      <c r="AO479" s="228"/>
      <c r="AP479" s="228"/>
      <c r="AQ479" s="228"/>
      <c r="AR479" s="228"/>
      <c r="AS479" s="348"/>
      <c r="AT479" s="264">
        <f t="shared" si="363"/>
        <v>0</v>
      </c>
      <c r="AU479" s="259"/>
      <c r="AV479" s="265">
        <f t="shared" si="377"/>
        <v>0</v>
      </c>
      <c r="AX479" s="265">
        <f t="shared" si="381"/>
        <v>0</v>
      </c>
      <c r="AZ479" s="492">
        <f t="shared" si="378"/>
        <v>0</v>
      </c>
      <c r="BB479" s="492">
        <f t="shared" si="379"/>
        <v>0</v>
      </c>
      <c r="BD479" s="265">
        <f t="shared" si="382"/>
        <v>0</v>
      </c>
      <c r="BE479" s="105"/>
      <c r="BF479" s="105"/>
      <c r="BG479" s="105"/>
      <c r="BH479" s="105"/>
      <c r="BI479" s="105"/>
      <c r="BJ479" s="105"/>
    </row>
    <row r="480" spans="2:62" ht="20.100000000000001" hidden="1" customHeight="1" outlineLevel="1">
      <c r="B480" s="100"/>
      <c r="C480" s="908"/>
      <c r="D480" s="909"/>
      <c r="E480" s="909"/>
      <c r="F480" s="910"/>
      <c r="G480" s="890"/>
      <c r="H480" s="891"/>
      <c r="I480" s="152"/>
      <c r="J480" s="152"/>
      <c r="K480" s="152"/>
      <c r="L480" s="152"/>
      <c r="M480" s="152"/>
      <c r="N480" s="152"/>
      <c r="O480" s="152"/>
      <c r="P480" s="153"/>
      <c r="Q480" s="153"/>
      <c r="R480" s="156">
        <f t="shared" si="373"/>
        <v>0</v>
      </c>
      <c r="S480" s="156">
        <f t="shared" si="374"/>
        <v>0</v>
      </c>
      <c r="U480" s="157">
        <f t="shared" si="380"/>
        <v>0</v>
      </c>
      <c r="W480" s="152"/>
      <c r="X480" s="152"/>
      <c r="Y480" s="152"/>
      <c r="Z480" s="152"/>
      <c r="AA480" s="152"/>
      <c r="AB480" s="152"/>
      <c r="AC480" s="347"/>
      <c r="AD480" s="152"/>
      <c r="AE480" s="152"/>
      <c r="AF480" s="152"/>
      <c r="AG480" s="152"/>
      <c r="AH480" s="152"/>
      <c r="AI480" s="152"/>
      <c r="AJ480" s="347"/>
      <c r="AK480" s="152"/>
      <c r="AL480" s="152"/>
      <c r="AM480" s="295"/>
      <c r="AN480" s="228"/>
      <c r="AO480" s="228"/>
      <c r="AP480" s="228"/>
      <c r="AQ480" s="228"/>
      <c r="AR480" s="228"/>
      <c r="AS480" s="348"/>
      <c r="AT480" s="264">
        <f t="shared" si="363"/>
        <v>0</v>
      </c>
      <c r="AU480" s="259"/>
      <c r="AV480" s="265">
        <f t="shared" si="377"/>
        <v>0</v>
      </c>
      <c r="AX480" s="265">
        <f t="shared" si="381"/>
        <v>0</v>
      </c>
      <c r="AZ480" s="492">
        <f t="shared" si="378"/>
        <v>0</v>
      </c>
      <c r="BB480" s="492">
        <f t="shared" si="379"/>
        <v>0</v>
      </c>
      <c r="BD480" s="265">
        <f t="shared" si="382"/>
        <v>0</v>
      </c>
      <c r="BE480" s="105"/>
      <c r="BF480" s="105"/>
      <c r="BG480" s="105"/>
      <c r="BH480" s="105"/>
      <c r="BI480" s="105"/>
      <c r="BJ480" s="105"/>
    </row>
    <row r="481" spans="2:62" ht="20.100000000000001" hidden="1" customHeight="1" outlineLevel="1">
      <c r="B481" s="100"/>
      <c r="C481" s="908"/>
      <c r="D481" s="909"/>
      <c r="E481" s="909"/>
      <c r="F481" s="910"/>
      <c r="G481" s="890"/>
      <c r="H481" s="891"/>
      <c r="I481" s="152"/>
      <c r="J481" s="152"/>
      <c r="K481" s="152"/>
      <c r="L481" s="152"/>
      <c r="M481" s="152"/>
      <c r="N481" s="152"/>
      <c r="O481" s="152"/>
      <c r="P481" s="153"/>
      <c r="Q481" s="153"/>
      <c r="R481" s="156">
        <f t="shared" si="373"/>
        <v>0</v>
      </c>
      <c r="S481" s="156">
        <f t="shared" si="374"/>
        <v>0</v>
      </c>
      <c r="U481" s="157">
        <f t="shared" si="380"/>
        <v>0</v>
      </c>
      <c r="W481" s="152"/>
      <c r="X481" s="152"/>
      <c r="Y481" s="152"/>
      <c r="Z481" s="152"/>
      <c r="AA481" s="152"/>
      <c r="AB481" s="152"/>
      <c r="AC481" s="347"/>
      <c r="AD481" s="152"/>
      <c r="AE481" s="152"/>
      <c r="AF481" s="152"/>
      <c r="AG481" s="152"/>
      <c r="AH481" s="152"/>
      <c r="AI481" s="152"/>
      <c r="AJ481" s="347"/>
      <c r="AK481" s="152"/>
      <c r="AL481" s="152"/>
      <c r="AM481" s="295"/>
      <c r="AN481" s="228"/>
      <c r="AO481" s="228"/>
      <c r="AP481" s="228"/>
      <c r="AQ481" s="228"/>
      <c r="AR481" s="228"/>
      <c r="AS481" s="348"/>
      <c r="AT481" s="264">
        <f t="shared" si="363"/>
        <v>0</v>
      </c>
      <c r="AU481" s="259"/>
      <c r="AV481" s="265">
        <f t="shared" si="377"/>
        <v>0</v>
      </c>
      <c r="AX481" s="265">
        <f t="shared" si="381"/>
        <v>0</v>
      </c>
      <c r="AZ481" s="492">
        <f t="shared" si="378"/>
        <v>0</v>
      </c>
      <c r="BB481" s="492">
        <f t="shared" si="379"/>
        <v>0</v>
      </c>
      <c r="BD481" s="265">
        <f t="shared" si="382"/>
        <v>0</v>
      </c>
      <c r="BE481" s="105"/>
      <c r="BF481" s="105"/>
      <c r="BG481" s="105"/>
      <c r="BH481" s="105"/>
      <c r="BI481" s="105"/>
      <c r="BJ481" s="105"/>
    </row>
    <row r="482" spans="2:62" ht="20.100000000000001" hidden="1" customHeight="1" outlineLevel="1">
      <c r="B482" s="100"/>
      <c r="C482" s="908"/>
      <c r="D482" s="909"/>
      <c r="E482" s="909"/>
      <c r="F482" s="910"/>
      <c r="G482" s="890"/>
      <c r="H482" s="891"/>
      <c r="I482" s="152"/>
      <c r="J482" s="152"/>
      <c r="K482" s="152"/>
      <c r="L482" s="152"/>
      <c r="M482" s="152"/>
      <c r="N482" s="152"/>
      <c r="O482" s="152"/>
      <c r="P482" s="153"/>
      <c r="Q482" s="153"/>
      <c r="R482" s="156">
        <f t="shared" si="373"/>
        <v>0</v>
      </c>
      <c r="S482" s="156">
        <f t="shared" si="374"/>
        <v>0</v>
      </c>
      <c r="U482" s="157">
        <f t="shared" si="380"/>
        <v>0</v>
      </c>
      <c r="W482" s="152"/>
      <c r="X482" s="152"/>
      <c r="Y482" s="152"/>
      <c r="Z482" s="152"/>
      <c r="AA482" s="152"/>
      <c r="AB482" s="152"/>
      <c r="AC482" s="347"/>
      <c r="AD482" s="152"/>
      <c r="AE482" s="152"/>
      <c r="AF482" s="152"/>
      <c r="AG482" s="152"/>
      <c r="AH482" s="152"/>
      <c r="AI482" s="152"/>
      <c r="AJ482" s="347"/>
      <c r="AK482" s="152"/>
      <c r="AL482" s="152"/>
      <c r="AM482" s="295"/>
      <c r="AN482" s="228"/>
      <c r="AO482" s="228"/>
      <c r="AP482" s="228"/>
      <c r="AQ482" s="228"/>
      <c r="AR482" s="228"/>
      <c r="AS482" s="348"/>
      <c r="AT482" s="264">
        <f t="shared" si="363"/>
        <v>0</v>
      </c>
      <c r="AU482" s="259"/>
      <c r="AV482" s="265">
        <f t="shared" si="377"/>
        <v>0</v>
      </c>
      <c r="AX482" s="265">
        <f t="shared" si="381"/>
        <v>0</v>
      </c>
      <c r="AZ482" s="492">
        <f t="shared" si="378"/>
        <v>0</v>
      </c>
      <c r="BB482" s="492">
        <f t="shared" si="379"/>
        <v>0</v>
      </c>
      <c r="BD482" s="265">
        <f t="shared" si="382"/>
        <v>0</v>
      </c>
      <c r="BE482" s="105"/>
      <c r="BF482" s="105"/>
      <c r="BG482" s="105"/>
      <c r="BH482" s="105"/>
      <c r="BI482" s="105"/>
      <c r="BJ482" s="105"/>
    </row>
    <row r="483" spans="2:62" ht="20.100000000000001" hidden="1" customHeight="1" outlineLevel="1">
      <c r="B483" s="100"/>
      <c r="C483" s="908"/>
      <c r="D483" s="909"/>
      <c r="E483" s="909"/>
      <c r="F483" s="910"/>
      <c r="G483" s="890"/>
      <c r="H483" s="891"/>
      <c r="I483" s="152"/>
      <c r="J483" s="152"/>
      <c r="K483" s="152"/>
      <c r="L483" s="152"/>
      <c r="M483" s="152"/>
      <c r="N483" s="152"/>
      <c r="O483" s="152"/>
      <c r="P483" s="153"/>
      <c r="Q483" s="153"/>
      <c r="R483" s="156">
        <f t="shared" si="373"/>
        <v>0</v>
      </c>
      <c r="S483" s="156">
        <f t="shared" si="374"/>
        <v>0</v>
      </c>
      <c r="U483" s="157">
        <f t="shared" si="380"/>
        <v>0</v>
      </c>
      <c r="W483" s="152"/>
      <c r="X483" s="152"/>
      <c r="Y483" s="152"/>
      <c r="Z483" s="152"/>
      <c r="AA483" s="152"/>
      <c r="AB483" s="152"/>
      <c r="AC483" s="347"/>
      <c r="AD483" s="152"/>
      <c r="AE483" s="152"/>
      <c r="AF483" s="152"/>
      <c r="AG483" s="152"/>
      <c r="AH483" s="152"/>
      <c r="AI483" s="152"/>
      <c r="AJ483" s="347"/>
      <c r="AK483" s="152"/>
      <c r="AL483" s="152"/>
      <c r="AM483" s="295"/>
      <c r="AN483" s="228"/>
      <c r="AO483" s="228"/>
      <c r="AP483" s="228"/>
      <c r="AQ483" s="228"/>
      <c r="AR483" s="228"/>
      <c r="AS483" s="348"/>
      <c r="AT483" s="264">
        <f t="shared" si="363"/>
        <v>0</v>
      </c>
      <c r="AU483" s="259"/>
      <c r="AV483" s="265">
        <f t="shared" si="377"/>
        <v>0</v>
      </c>
      <c r="AX483" s="265">
        <f t="shared" si="381"/>
        <v>0</v>
      </c>
      <c r="AZ483" s="492">
        <f t="shared" si="378"/>
        <v>0</v>
      </c>
      <c r="BB483" s="492">
        <f t="shared" si="379"/>
        <v>0</v>
      </c>
      <c r="BD483" s="265">
        <f t="shared" si="382"/>
        <v>0</v>
      </c>
      <c r="BE483" s="105"/>
      <c r="BF483" s="105"/>
      <c r="BG483" s="105"/>
      <c r="BH483" s="105"/>
      <c r="BI483" s="105"/>
      <c r="BJ483" s="105"/>
    </row>
    <row r="484" spans="2:62" ht="20.100000000000001" hidden="1" customHeight="1" outlineLevel="1">
      <c r="B484" s="100"/>
      <c r="C484" s="908"/>
      <c r="D484" s="909"/>
      <c r="E484" s="909"/>
      <c r="F484" s="910"/>
      <c r="G484" s="890"/>
      <c r="H484" s="891"/>
      <c r="I484" s="152"/>
      <c r="J484" s="152"/>
      <c r="K484" s="152"/>
      <c r="L484" s="152"/>
      <c r="M484" s="152"/>
      <c r="N484" s="152"/>
      <c r="O484" s="152"/>
      <c r="P484" s="153"/>
      <c r="Q484" s="153"/>
      <c r="R484" s="156">
        <f t="shared" si="373"/>
        <v>0</v>
      </c>
      <c r="S484" s="156">
        <f t="shared" si="374"/>
        <v>0</v>
      </c>
      <c r="U484" s="157">
        <f t="shared" si="380"/>
        <v>0</v>
      </c>
      <c r="W484" s="152"/>
      <c r="X484" s="152"/>
      <c r="Y484" s="152"/>
      <c r="Z484" s="152"/>
      <c r="AA484" s="152"/>
      <c r="AB484" s="152"/>
      <c r="AC484" s="347"/>
      <c r="AD484" s="152"/>
      <c r="AE484" s="152"/>
      <c r="AF484" s="152"/>
      <c r="AG484" s="152"/>
      <c r="AH484" s="152"/>
      <c r="AI484" s="152"/>
      <c r="AJ484" s="347"/>
      <c r="AK484" s="152"/>
      <c r="AL484" s="152"/>
      <c r="AM484" s="295"/>
      <c r="AN484" s="228"/>
      <c r="AO484" s="228"/>
      <c r="AP484" s="228"/>
      <c r="AQ484" s="228"/>
      <c r="AR484" s="228"/>
      <c r="AS484" s="348"/>
      <c r="AT484" s="264">
        <f t="shared" si="363"/>
        <v>0</v>
      </c>
      <c r="AU484" s="259"/>
      <c r="AV484" s="265">
        <f t="shared" si="377"/>
        <v>0</v>
      </c>
      <c r="AX484" s="265">
        <f t="shared" si="381"/>
        <v>0</v>
      </c>
      <c r="AZ484" s="492">
        <f t="shared" si="378"/>
        <v>0</v>
      </c>
      <c r="BB484" s="492">
        <f t="shared" si="379"/>
        <v>0</v>
      </c>
      <c r="BD484" s="265">
        <f t="shared" si="382"/>
        <v>0</v>
      </c>
      <c r="BE484" s="105"/>
      <c r="BF484" s="105"/>
      <c r="BG484" s="105"/>
      <c r="BH484" s="105"/>
      <c r="BI484" s="105"/>
      <c r="BJ484" s="105"/>
    </row>
    <row r="485" spans="2:62" ht="20.100000000000001" hidden="1" customHeight="1" outlineLevel="1">
      <c r="B485" s="100"/>
      <c r="C485" s="908"/>
      <c r="D485" s="909"/>
      <c r="E485" s="909"/>
      <c r="F485" s="910"/>
      <c r="G485" s="890"/>
      <c r="H485" s="891"/>
      <c r="I485" s="152"/>
      <c r="J485" s="152"/>
      <c r="K485" s="152"/>
      <c r="L485" s="152"/>
      <c r="M485" s="152"/>
      <c r="N485" s="152"/>
      <c r="O485" s="152"/>
      <c r="P485" s="153"/>
      <c r="Q485" s="153"/>
      <c r="R485" s="156">
        <f t="shared" si="373"/>
        <v>0</v>
      </c>
      <c r="S485" s="156">
        <f t="shared" si="374"/>
        <v>0</v>
      </c>
      <c r="U485" s="157">
        <f t="shared" si="380"/>
        <v>0</v>
      </c>
      <c r="W485" s="152"/>
      <c r="X485" s="152"/>
      <c r="Y485" s="152"/>
      <c r="Z485" s="152"/>
      <c r="AA485" s="152"/>
      <c r="AB485" s="152"/>
      <c r="AC485" s="347"/>
      <c r="AD485" s="152"/>
      <c r="AE485" s="152"/>
      <c r="AF485" s="152"/>
      <c r="AG485" s="152"/>
      <c r="AH485" s="152"/>
      <c r="AI485" s="152"/>
      <c r="AJ485" s="347"/>
      <c r="AK485" s="152"/>
      <c r="AL485" s="152"/>
      <c r="AM485" s="295"/>
      <c r="AN485" s="228"/>
      <c r="AO485" s="228"/>
      <c r="AP485" s="228"/>
      <c r="AQ485" s="228"/>
      <c r="AR485" s="228"/>
      <c r="AS485" s="348"/>
      <c r="AT485" s="264">
        <f t="shared" si="363"/>
        <v>0</v>
      </c>
      <c r="AU485" s="259"/>
      <c r="AV485" s="265">
        <f t="shared" si="377"/>
        <v>0</v>
      </c>
      <c r="AX485" s="265">
        <f t="shared" si="381"/>
        <v>0</v>
      </c>
      <c r="AZ485" s="492">
        <f t="shared" si="378"/>
        <v>0</v>
      </c>
      <c r="BB485" s="492">
        <f t="shared" si="379"/>
        <v>0</v>
      </c>
      <c r="BD485" s="265">
        <f t="shared" si="382"/>
        <v>0</v>
      </c>
      <c r="BE485" s="105"/>
      <c r="BF485" s="105"/>
      <c r="BG485" s="105"/>
      <c r="BH485" s="105"/>
      <c r="BI485" s="105"/>
      <c r="BJ485" s="105"/>
    </row>
    <row r="486" spans="2:62" ht="20.100000000000001" hidden="1" customHeight="1" outlineLevel="1">
      <c r="B486" s="100"/>
      <c r="C486" s="908"/>
      <c r="D486" s="909"/>
      <c r="E486" s="909"/>
      <c r="F486" s="910"/>
      <c r="G486" s="890"/>
      <c r="H486" s="891"/>
      <c r="I486" s="152"/>
      <c r="J486" s="152"/>
      <c r="K486" s="152"/>
      <c r="L486" s="152"/>
      <c r="M486" s="152"/>
      <c r="N486" s="152"/>
      <c r="O486" s="152"/>
      <c r="P486" s="153"/>
      <c r="Q486" s="153"/>
      <c r="R486" s="156">
        <f t="shared" si="373"/>
        <v>0</v>
      </c>
      <c r="S486" s="156">
        <f t="shared" si="374"/>
        <v>0</v>
      </c>
      <c r="U486" s="157">
        <f t="shared" si="380"/>
        <v>0</v>
      </c>
      <c r="W486" s="152"/>
      <c r="X486" s="152"/>
      <c r="Y486" s="152"/>
      <c r="Z486" s="152"/>
      <c r="AA486" s="152"/>
      <c r="AB486" s="152"/>
      <c r="AC486" s="347"/>
      <c r="AD486" s="152"/>
      <c r="AE486" s="152"/>
      <c r="AF486" s="152"/>
      <c r="AG486" s="152"/>
      <c r="AH486" s="152"/>
      <c r="AI486" s="152"/>
      <c r="AJ486" s="347"/>
      <c r="AK486" s="152"/>
      <c r="AL486" s="152"/>
      <c r="AM486" s="295"/>
      <c r="AN486" s="228"/>
      <c r="AO486" s="228"/>
      <c r="AP486" s="228"/>
      <c r="AQ486" s="228"/>
      <c r="AR486" s="228"/>
      <c r="AS486" s="348"/>
      <c r="AT486" s="264">
        <f t="shared" si="363"/>
        <v>0</v>
      </c>
      <c r="AU486" s="259"/>
      <c r="AV486" s="265">
        <f t="shared" si="377"/>
        <v>0</v>
      </c>
      <c r="AX486" s="265">
        <f t="shared" si="381"/>
        <v>0</v>
      </c>
      <c r="AZ486" s="492">
        <f t="shared" si="378"/>
        <v>0</v>
      </c>
      <c r="BB486" s="492">
        <f t="shared" si="379"/>
        <v>0</v>
      </c>
      <c r="BD486" s="265">
        <f t="shared" si="382"/>
        <v>0</v>
      </c>
      <c r="BE486" s="105"/>
      <c r="BF486" s="105"/>
      <c r="BG486" s="105"/>
      <c r="BH486" s="105"/>
      <c r="BI486" s="105"/>
      <c r="BJ486" s="105"/>
    </row>
    <row r="487" spans="2:62" ht="9.9499999999999993" hidden="1" customHeight="1" outlineLevel="1">
      <c r="B487" s="101"/>
      <c r="C487" s="208"/>
      <c r="D487" s="208"/>
      <c r="E487" s="208"/>
      <c r="F487" s="208"/>
      <c r="G487" s="237"/>
      <c r="H487" s="207"/>
      <c r="I487" s="257"/>
      <c r="J487" s="257"/>
      <c r="K487" s="257"/>
      <c r="L487" s="257"/>
      <c r="M487" s="257"/>
      <c r="N487" s="257"/>
      <c r="O487" s="257"/>
      <c r="P487" s="256"/>
      <c r="Q487" s="102"/>
      <c r="R487" s="102"/>
      <c r="S487" s="102"/>
      <c r="U487" s="98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Z487" s="493"/>
      <c r="BE487" s="105"/>
      <c r="BF487" s="105"/>
      <c r="BG487" s="105"/>
      <c r="BH487" s="105"/>
      <c r="BI487" s="105"/>
      <c r="BJ487" s="105"/>
    </row>
    <row r="488" spans="2:62" ht="20.100000000000001" customHeight="1" collapsed="1">
      <c r="B488" s="8">
        <f>B471+1</f>
        <v>29</v>
      </c>
      <c r="C488" s="916"/>
      <c r="D488" s="917"/>
      <c r="E488" s="917"/>
      <c r="F488" s="918"/>
      <c r="G488" s="429"/>
      <c r="H488" s="206">
        <v>1</v>
      </c>
      <c r="I488" s="642">
        <f t="shared" ref="I488" si="383">$H488*SUM(I489:I503)</f>
        <v>0</v>
      </c>
      <c r="J488" s="643">
        <f t="shared" ref="J488:O488" si="384">$H488*SUM(J489:J503)</f>
        <v>0</v>
      </c>
      <c r="K488" s="644">
        <f t="shared" si="384"/>
        <v>0</v>
      </c>
      <c r="L488" s="645">
        <f t="shared" si="384"/>
        <v>0</v>
      </c>
      <c r="M488" s="645">
        <f t="shared" si="384"/>
        <v>0</v>
      </c>
      <c r="N488" s="644">
        <f t="shared" si="384"/>
        <v>0</v>
      </c>
      <c r="O488" s="642">
        <f t="shared" si="384"/>
        <v>0</v>
      </c>
      <c r="P488" s="209">
        <f t="shared" ref="P488:Q488" si="385">$H488*SUM(P489:P503)</f>
        <v>0</v>
      </c>
      <c r="Q488" s="210">
        <f t="shared" si="385"/>
        <v>0</v>
      </c>
      <c r="R488" s="136">
        <f t="shared" ref="R488:R503" si="386">P488*(1+Gewinn)*(1+SicherheitAngebot)</f>
        <v>0</v>
      </c>
      <c r="S488" s="137">
        <f t="shared" ref="S488:S503" si="387">Q488*(1+MGKZ)*(1+Gewinn)*(1+SicherheitAngebot)</f>
        <v>0</v>
      </c>
      <c r="U488" s="10">
        <f>I488*$I$7+J488*$J$7+K488*$K$7+L488*$L$7+M488*$M$7+N488*$N$7+O488*$O$7+R488+S488</f>
        <v>0</v>
      </c>
      <c r="W488" s="646">
        <f t="shared" ref="W488:AB488" si="388">$H488*SUM(W489:W503)</f>
        <v>0</v>
      </c>
      <c r="X488" s="647">
        <f t="shared" si="388"/>
        <v>0</v>
      </c>
      <c r="Y488" s="648">
        <f t="shared" si="388"/>
        <v>0</v>
      </c>
      <c r="Z488" s="649">
        <f t="shared" si="388"/>
        <v>0</v>
      </c>
      <c r="AA488" s="648">
        <f t="shared" si="388"/>
        <v>0</v>
      </c>
      <c r="AB488" s="646">
        <f t="shared" si="388"/>
        <v>0</v>
      </c>
      <c r="AC488" s="258"/>
      <c r="AD488" s="646">
        <f t="shared" ref="AD488:AM488" si="389">$H488*SUM(AD489:AD503)</f>
        <v>0</v>
      </c>
      <c r="AE488" s="647">
        <f t="shared" si="389"/>
        <v>0</v>
      </c>
      <c r="AF488" s="648">
        <f t="shared" si="389"/>
        <v>0</v>
      </c>
      <c r="AG488" s="649">
        <f t="shared" si="389"/>
        <v>0</v>
      </c>
      <c r="AH488" s="648">
        <f t="shared" si="389"/>
        <v>0</v>
      </c>
      <c r="AI488" s="646">
        <f t="shared" si="389"/>
        <v>0</v>
      </c>
      <c r="AJ488" s="258"/>
      <c r="AK488" s="653">
        <f t="shared" si="389"/>
        <v>0</v>
      </c>
      <c r="AL488" s="653">
        <f t="shared" si="389"/>
        <v>0</v>
      </c>
      <c r="AM488" s="653">
        <f t="shared" si="389"/>
        <v>0</v>
      </c>
      <c r="AN488" s="227">
        <f>$H488*SUM(AN489:AN503)*(1+Gewinn)*(1+SicherheitAngebot)</f>
        <v>0</v>
      </c>
      <c r="AO488" s="227">
        <f>$H488*SUM(AO489:AO503)*(1+Gewinn)*(1+SicherheitAngebot)</f>
        <v>0</v>
      </c>
      <c r="AP488" s="227">
        <f>$H488*SUM(AP489:AP503)*(1+Gewinn)*(1+SicherheitAngebot)</f>
        <v>0</v>
      </c>
      <c r="AQ488" s="227">
        <f>$H488*SUM(AQ489:AQ503)*(1+Gewinn)*(1+SicherheitAngebot)</f>
        <v>0</v>
      </c>
      <c r="AR488" s="227">
        <f>$H488*SUM(AR489:AR503)*(1+Gewinn)*(1+SicherheitAngebot)</f>
        <v>0</v>
      </c>
      <c r="AS488" s="262"/>
      <c r="AT488" s="263">
        <f t="shared" si="363"/>
        <v>0</v>
      </c>
      <c r="AU488" s="259"/>
      <c r="AV488" s="491">
        <f>AK488*$AK$7+AL488*$AL$7+AM488*$AM$7+SUM(AN488:AR488)+AT488/Zuschläge_IBN+AT488</f>
        <v>0</v>
      </c>
      <c r="AX488" s="685">
        <f>U488+AV488</f>
        <v>0</v>
      </c>
      <c r="AZ488" s="490">
        <f>IF(H488&gt;0,U488/(1+SicherheitAngebot)*(1+Sicherheit),0)</f>
        <v>0</v>
      </c>
      <c r="BB488" s="490">
        <f>IF(H488&gt;0,AV488/(1+SicherheitAngebot)*(1+Sicherheit),0)</f>
        <v>0</v>
      </c>
      <c r="BD488" s="490">
        <f>AZ488+BB488</f>
        <v>0</v>
      </c>
      <c r="BE488" s="105"/>
      <c r="BF488" s="105"/>
      <c r="BG488" s="105"/>
      <c r="BH488" s="105"/>
      <c r="BI488" s="105"/>
      <c r="BJ488" s="105"/>
    </row>
    <row r="489" spans="2:62" ht="20.100000000000001" hidden="1" customHeight="1" outlineLevel="1">
      <c r="B489" s="99"/>
      <c r="C489" s="908"/>
      <c r="D489" s="909"/>
      <c r="E489" s="909"/>
      <c r="F489" s="910"/>
      <c r="G489" s="890"/>
      <c r="H489" s="901"/>
      <c r="I489" s="152"/>
      <c r="J489" s="152"/>
      <c r="K489" s="152"/>
      <c r="L489" s="152"/>
      <c r="M489" s="152"/>
      <c r="N489" s="152"/>
      <c r="O489" s="152"/>
      <c r="P489" s="153"/>
      <c r="Q489" s="153"/>
      <c r="R489" s="156">
        <f t="shared" si="386"/>
        <v>0</v>
      </c>
      <c r="S489" s="156">
        <f t="shared" si="387"/>
        <v>0</v>
      </c>
      <c r="U489" s="157">
        <f>I489*$I$7+J489*$J$7+K489*$K$7+L489*$L$7+M489*$M$7+N489*$N$7+O489*$O$7+R489+S489</f>
        <v>0</v>
      </c>
      <c r="W489" s="152"/>
      <c r="X489" s="152"/>
      <c r="Y489" s="152"/>
      <c r="Z489" s="152"/>
      <c r="AA489" s="152"/>
      <c r="AB489" s="152"/>
      <c r="AC489" s="347"/>
      <c r="AD489" s="152"/>
      <c r="AE489" s="152"/>
      <c r="AF489" s="152"/>
      <c r="AG489" s="152"/>
      <c r="AH489" s="152"/>
      <c r="AI489" s="152"/>
      <c r="AJ489" s="347"/>
      <c r="AK489" s="152"/>
      <c r="AL489" s="152"/>
      <c r="AM489" s="295"/>
      <c r="AN489" s="228"/>
      <c r="AO489" s="228"/>
      <c r="AP489" s="228"/>
      <c r="AQ489" s="228"/>
      <c r="AR489" s="228"/>
      <c r="AS489" s="348"/>
      <c r="AT489" s="264">
        <f t="shared" si="363"/>
        <v>0</v>
      </c>
      <c r="AU489" s="259"/>
      <c r="AV489" s="265">
        <f t="shared" ref="AV489:AV503" si="390">AK489*$AK$7+AL489*$AL$7+AM489*$AM$7+SUM(AN489:AR489)*(1+Gewinn)*(1+SicherheitAngebot)+AT489/Zuschläge_IBN+AT489</f>
        <v>0</v>
      </c>
      <c r="AX489" s="265">
        <f>U489+AV489</f>
        <v>0</v>
      </c>
      <c r="AZ489" s="492">
        <f t="shared" ref="AZ489:AZ503" si="391">U489/(1+SicherheitAngebot)*(1+Sicherheit)</f>
        <v>0</v>
      </c>
      <c r="BB489" s="492">
        <f t="shared" ref="BB489:BB503" si="392">AV489/(1+SicherheitAngebot)*(1+Sicherheit)</f>
        <v>0</v>
      </c>
      <c r="BD489" s="265">
        <f>AZ489+BB489</f>
        <v>0</v>
      </c>
      <c r="BE489" s="105"/>
      <c r="BF489" s="105"/>
      <c r="BG489" s="105"/>
      <c r="BH489" s="105"/>
      <c r="BI489" s="105"/>
      <c r="BJ489" s="105"/>
    </row>
    <row r="490" spans="2:62" ht="20.100000000000001" hidden="1" customHeight="1" outlineLevel="1">
      <c r="B490" s="100"/>
      <c r="C490" s="908"/>
      <c r="D490" s="909"/>
      <c r="E490" s="909"/>
      <c r="F490" s="910"/>
      <c r="G490" s="890"/>
      <c r="H490" s="891"/>
      <c r="I490" s="152"/>
      <c r="J490" s="152"/>
      <c r="K490" s="152"/>
      <c r="L490" s="152"/>
      <c r="M490" s="152"/>
      <c r="N490" s="152"/>
      <c r="O490" s="152"/>
      <c r="P490" s="153"/>
      <c r="Q490" s="153"/>
      <c r="R490" s="156">
        <f t="shared" si="386"/>
        <v>0</v>
      </c>
      <c r="S490" s="156">
        <f t="shared" si="387"/>
        <v>0</v>
      </c>
      <c r="U490" s="157">
        <f t="shared" ref="U490:U503" si="393">I490*$I$7+J490*$J$7+K490*$K$7+L490*$L$7+M490*$M$7+N490*$N$7+O490*$O$7+R490+S490</f>
        <v>0</v>
      </c>
      <c r="W490" s="152"/>
      <c r="X490" s="152"/>
      <c r="Y490" s="152"/>
      <c r="Z490" s="152"/>
      <c r="AA490" s="152"/>
      <c r="AB490" s="152"/>
      <c r="AC490" s="347"/>
      <c r="AD490" s="152"/>
      <c r="AE490" s="152"/>
      <c r="AF490" s="152"/>
      <c r="AG490" s="152"/>
      <c r="AH490" s="152"/>
      <c r="AI490" s="152"/>
      <c r="AJ490" s="347"/>
      <c r="AK490" s="152"/>
      <c r="AL490" s="152"/>
      <c r="AM490" s="295"/>
      <c r="AN490" s="228"/>
      <c r="AO490" s="228"/>
      <c r="AP490" s="228"/>
      <c r="AQ490" s="228"/>
      <c r="AR490" s="228"/>
      <c r="AS490" s="348"/>
      <c r="AT490" s="264">
        <f t="shared" si="363"/>
        <v>0</v>
      </c>
      <c r="AU490" s="259"/>
      <c r="AV490" s="265">
        <f t="shared" si="390"/>
        <v>0</v>
      </c>
      <c r="AX490" s="265">
        <f t="shared" ref="AX490:AX503" si="394">U490+AV490</f>
        <v>0</v>
      </c>
      <c r="AZ490" s="492">
        <f t="shared" si="391"/>
        <v>0</v>
      </c>
      <c r="BB490" s="492">
        <f t="shared" si="392"/>
        <v>0</v>
      </c>
      <c r="BD490" s="265">
        <f t="shared" ref="BD490:BD503" si="395">AZ490+BB490</f>
        <v>0</v>
      </c>
      <c r="BE490" s="105"/>
      <c r="BF490" s="105"/>
      <c r="BG490" s="105"/>
      <c r="BH490" s="105"/>
      <c r="BI490" s="105"/>
      <c r="BJ490" s="105"/>
    </row>
    <row r="491" spans="2:62" ht="20.100000000000001" hidden="1" customHeight="1" outlineLevel="1">
      <c r="B491" s="100"/>
      <c r="C491" s="908"/>
      <c r="D491" s="909"/>
      <c r="E491" s="909"/>
      <c r="F491" s="910"/>
      <c r="G491" s="890"/>
      <c r="H491" s="891"/>
      <c r="I491" s="152"/>
      <c r="J491" s="152"/>
      <c r="K491" s="152"/>
      <c r="L491" s="152"/>
      <c r="M491" s="152"/>
      <c r="N491" s="152"/>
      <c r="O491" s="152"/>
      <c r="P491" s="153"/>
      <c r="Q491" s="153"/>
      <c r="R491" s="156">
        <f t="shared" si="386"/>
        <v>0</v>
      </c>
      <c r="S491" s="156">
        <f t="shared" si="387"/>
        <v>0</v>
      </c>
      <c r="U491" s="157">
        <f t="shared" si="393"/>
        <v>0</v>
      </c>
      <c r="W491" s="152"/>
      <c r="X491" s="152"/>
      <c r="Y491" s="152"/>
      <c r="Z491" s="152"/>
      <c r="AA491" s="152"/>
      <c r="AB491" s="152"/>
      <c r="AC491" s="347"/>
      <c r="AD491" s="152"/>
      <c r="AE491" s="152"/>
      <c r="AF491" s="152"/>
      <c r="AG491" s="152"/>
      <c r="AH491" s="152"/>
      <c r="AI491" s="152"/>
      <c r="AJ491" s="347"/>
      <c r="AK491" s="152"/>
      <c r="AL491" s="152"/>
      <c r="AM491" s="295"/>
      <c r="AN491" s="228"/>
      <c r="AO491" s="228"/>
      <c r="AP491" s="228"/>
      <c r="AQ491" s="228"/>
      <c r="AR491" s="228"/>
      <c r="AS491" s="348"/>
      <c r="AT491" s="264">
        <f t="shared" si="363"/>
        <v>0</v>
      </c>
      <c r="AU491" s="259"/>
      <c r="AV491" s="265">
        <f t="shared" si="390"/>
        <v>0</v>
      </c>
      <c r="AX491" s="265">
        <f t="shared" si="394"/>
        <v>0</v>
      </c>
      <c r="AZ491" s="492">
        <f t="shared" si="391"/>
        <v>0</v>
      </c>
      <c r="BB491" s="492">
        <f t="shared" si="392"/>
        <v>0</v>
      </c>
      <c r="BD491" s="265">
        <f t="shared" si="395"/>
        <v>0</v>
      </c>
      <c r="BE491" s="105"/>
      <c r="BF491" s="105"/>
      <c r="BG491" s="105"/>
      <c r="BH491" s="105"/>
      <c r="BI491" s="105"/>
      <c r="BJ491" s="105"/>
    </row>
    <row r="492" spans="2:62" ht="20.100000000000001" hidden="1" customHeight="1" outlineLevel="1">
      <c r="B492" s="100"/>
      <c r="C492" s="908"/>
      <c r="D492" s="909"/>
      <c r="E492" s="909"/>
      <c r="F492" s="910"/>
      <c r="G492" s="890"/>
      <c r="H492" s="891"/>
      <c r="I492" s="152"/>
      <c r="J492" s="152"/>
      <c r="K492" s="152"/>
      <c r="L492" s="152"/>
      <c r="M492" s="152"/>
      <c r="N492" s="152"/>
      <c r="O492" s="152"/>
      <c r="P492" s="153"/>
      <c r="Q492" s="153"/>
      <c r="R492" s="156">
        <f t="shared" si="386"/>
        <v>0</v>
      </c>
      <c r="S492" s="156">
        <f t="shared" si="387"/>
        <v>0</v>
      </c>
      <c r="U492" s="157">
        <f t="shared" si="393"/>
        <v>0</v>
      </c>
      <c r="W492" s="152"/>
      <c r="X492" s="152"/>
      <c r="Y492" s="152"/>
      <c r="Z492" s="152"/>
      <c r="AA492" s="152"/>
      <c r="AB492" s="152"/>
      <c r="AC492" s="347"/>
      <c r="AD492" s="152"/>
      <c r="AE492" s="152"/>
      <c r="AF492" s="152"/>
      <c r="AG492" s="152"/>
      <c r="AH492" s="152"/>
      <c r="AI492" s="152"/>
      <c r="AJ492" s="347"/>
      <c r="AK492" s="152"/>
      <c r="AL492" s="152"/>
      <c r="AM492" s="295"/>
      <c r="AN492" s="228"/>
      <c r="AO492" s="228"/>
      <c r="AP492" s="228"/>
      <c r="AQ492" s="228"/>
      <c r="AR492" s="228"/>
      <c r="AS492" s="348"/>
      <c r="AT492" s="264">
        <f t="shared" si="363"/>
        <v>0</v>
      </c>
      <c r="AU492" s="259"/>
      <c r="AV492" s="265">
        <f t="shared" si="390"/>
        <v>0</v>
      </c>
      <c r="AX492" s="265">
        <f t="shared" si="394"/>
        <v>0</v>
      </c>
      <c r="AZ492" s="492">
        <f t="shared" si="391"/>
        <v>0</v>
      </c>
      <c r="BB492" s="492">
        <f t="shared" si="392"/>
        <v>0</v>
      </c>
      <c r="BD492" s="265">
        <f t="shared" si="395"/>
        <v>0</v>
      </c>
      <c r="BE492" s="105"/>
      <c r="BF492" s="105"/>
      <c r="BG492" s="105"/>
      <c r="BH492" s="105"/>
      <c r="BI492" s="105"/>
      <c r="BJ492" s="105"/>
    </row>
    <row r="493" spans="2:62" ht="20.100000000000001" hidden="1" customHeight="1" outlineLevel="1">
      <c r="B493" s="100"/>
      <c r="C493" s="908"/>
      <c r="D493" s="909"/>
      <c r="E493" s="909"/>
      <c r="F493" s="910"/>
      <c r="G493" s="890"/>
      <c r="H493" s="891"/>
      <c r="I493" s="152"/>
      <c r="J493" s="152"/>
      <c r="K493" s="152"/>
      <c r="L493" s="152"/>
      <c r="M493" s="152"/>
      <c r="N493" s="152"/>
      <c r="O493" s="152"/>
      <c r="P493" s="153"/>
      <c r="Q493" s="153"/>
      <c r="R493" s="156">
        <f t="shared" si="386"/>
        <v>0</v>
      </c>
      <c r="S493" s="156">
        <f t="shared" si="387"/>
        <v>0</v>
      </c>
      <c r="U493" s="157">
        <f t="shared" si="393"/>
        <v>0</v>
      </c>
      <c r="W493" s="152"/>
      <c r="X493" s="152"/>
      <c r="Y493" s="152"/>
      <c r="Z493" s="152"/>
      <c r="AA493" s="152"/>
      <c r="AB493" s="152"/>
      <c r="AC493" s="347"/>
      <c r="AD493" s="152"/>
      <c r="AE493" s="152"/>
      <c r="AF493" s="152"/>
      <c r="AG493" s="152"/>
      <c r="AH493" s="152"/>
      <c r="AI493" s="152"/>
      <c r="AJ493" s="347"/>
      <c r="AK493" s="152"/>
      <c r="AL493" s="152"/>
      <c r="AM493" s="295"/>
      <c r="AN493" s="228"/>
      <c r="AO493" s="228"/>
      <c r="AP493" s="228"/>
      <c r="AQ493" s="228"/>
      <c r="AR493" s="228"/>
      <c r="AS493" s="348"/>
      <c r="AT493" s="264">
        <f t="shared" si="363"/>
        <v>0</v>
      </c>
      <c r="AU493" s="259"/>
      <c r="AV493" s="265">
        <f t="shared" si="390"/>
        <v>0</v>
      </c>
      <c r="AX493" s="265">
        <f t="shared" si="394"/>
        <v>0</v>
      </c>
      <c r="AZ493" s="492">
        <f t="shared" si="391"/>
        <v>0</v>
      </c>
      <c r="BB493" s="492">
        <f t="shared" si="392"/>
        <v>0</v>
      </c>
      <c r="BD493" s="265">
        <f t="shared" si="395"/>
        <v>0</v>
      </c>
      <c r="BE493" s="105"/>
      <c r="BF493" s="105"/>
      <c r="BG493" s="105"/>
      <c r="BH493" s="105"/>
      <c r="BI493" s="105"/>
      <c r="BJ493" s="105"/>
    </row>
    <row r="494" spans="2:62" ht="20.100000000000001" hidden="1" customHeight="1" outlineLevel="1">
      <c r="B494" s="100"/>
      <c r="C494" s="908"/>
      <c r="D494" s="909"/>
      <c r="E494" s="909"/>
      <c r="F494" s="910"/>
      <c r="G494" s="890"/>
      <c r="H494" s="891"/>
      <c r="I494" s="152"/>
      <c r="J494" s="152"/>
      <c r="K494" s="152"/>
      <c r="L494" s="152"/>
      <c r="M494" s="152"/>
      <c r="N494" s="152"/>
      <c r="O494" s="152"/>
      <c r="P494" s="153"/>
      <c r="Q494" s="153"/>
      <c r="R494" s="156">
        <f t="shared" si="386"/>
        <v>0</v>
      </c>
      <c r="S494" s="156">
        <f t="shared" si="387"/>
        <v>0</v>
      </c>
      <c r="U494" s="157">
        <f t="shared" si="393"/>
        <v>0</v>
      </c>
      <c r="W494" s="152"/>
      <c r="X494" s="152"/>
      <c r="Y494" s="152"/>
      <c r="Z494" s="152"/>
      <c r="AA494" s="152"/>
      <c r="AB494" s="152"/>
      <c r="AC494" s="347"/>
      <c r="AD494" s="152"/>
      <c r="AE494" s="152"/>
      <c r="AF494" s="152"/>
      <c r="AG494" s="152"/>
      <c r="AH494" s="152"/>
      <c r="AI494" s="152"/>
      <c r="AJ494" s="347"/>
      <c r="AK494" s="152"/>
      <c r="AL494" s="152"/>
      <c r="AM494" s="295"/>
      <c r="AN494" s="228"/>
      <c r="AO494" s="228"/>
      <c r="AP494" s="228"/>
      <c r="AQ494" s="228"/>
      <c r="AR494" s="228"/>
      <c r="AS494" s="348"/>
      <c r="AT494" s="264">
        <f t="shared" si="363"/>
        <v>0</v>
      </c>
      <c r="AU494" s="259"/>
      <c r="AV494" s="265">
        <f t="shared" si="390"/>
        <v>0</v>
      </c>
      <c r="AX494" s="265">
        <f t="shared" si="394"/>
        <v>0</v>
      </c>
      <c r="AZ494" s="492">
        <f t="shared" si="391"/>
        <v>0</v>
      </c>
      <c r="BB494" s="492">
        <f t="shared" si="392"/>
        <v>0</v>
      </c>
      <c r="BD494" s="265">
        <f t="shared" si="395"/>
        <v>0</v>
      </c>
      <c r="BE494" s="105"/>
      <c r="BF494" s="105"/>
      <c r="BG494" s="105"/>
      <c r="BH494" s="105"/>
      <c r="BI494" s="105"/>
      <c r="BJ494" s="105"/>
    </row>
    <row r="495" spans="2:62" ht="20.100000000000001" hidden="1" customHeight="1" outlineLevel="1">
      <c r="B495" s="100"/>
      <c r="C495" s="908"/>
      <c r="D495" s="909"/>
      <c r="E495" s="909"/>
      <c r="F495" s="910"/>
      <c r="G495" s="890"/>
      <c r="H495" s="891"/>
      <c r="I495" s="152"/>
      <c r="J495" s="152"/>
      <c r="K495" s="152"/>
      <c r="L495" s="152"/>
      <c r="M495" s="152"/>
      <c r="N495" s="152"/>
      <c r="O495" s="152"/>
      <c r="P495" s="153"/>
      <c r="Q495" s="153"/>
      <c r="R495" s="156">
        <f t="shared" si="386"/>
        <v>0</v>
      </c>
      <c r="S495" s="156">
        <f t="shared" si="387"/>
        <v>0</v>
      </c>
      <c r="U495" s="157">
        <f t="shared" si="393"/>
        <v>0</v>
      </c>
      <c r="W495" s="152"/>
      <c r="X495" s="152"/>
      <c r="Y495" s="152"/>
      <c r="Z495" s="152"/>
      <c r="AA495" s="152"/>
      <c r="AB495" s="152"/>
      <c r="AC495" s="347"/>
      <c r="AD495" s="152"/>
      <c r="AE495" s="152"/>
      <c r="AF495" s="152"/>
      <c r="AG495" s="152"/>
      <c r="AH495" s="152"/>
      <c r="AI495" s="152"/>
      <c r="AJ495" s="347"/>
      <c r="AK495" s="152"/>
      <c r="AL495" s="152"/>
      <c r="AM495" s="295"/>
      <c r="AN495" s="228"/>
      <c r="AO495" s="228"/>
      <c r="AP495" s="228"/>
      <c r="AQ495" s="228"/>
      <c r="AR495" s="228"/>
      <c r="AS495" s="348"/>
      <c r="AT495" s="264">
        <f t="shared" si="363"/>
        <v>0</v>
      </c>
      <c r="AU495" s="259"/>
      <c r="AV495" s="265">
        <f t="shared" si="390"/>
        <v>0</v>
      </c>
      <c r="AX495" s="265">
        <f t="shared" si="394"/>
        <v>0</v>
      </c>
      <c r="AZ495" s="492">
        <f t="shared" si="391"/>
        <v>0</v>
      </c>
      <c r="BB495" s="492">
        <f t="shared" si="392"/>
        <v>0</v>
      </c>
      <c r="BD495" s="265">
        <f t="shared" si="395"/>
        <v>0</v>
      </c>
      <c r="BE495" s="105"/>
      <c r="BF495" s="105"/>
      <c r="BG495" s="105"/>
      <c r="BH495" s="105"/>
      <c r="BI495" s="105"/>
      <c r="BJ495" s="105"/>
    </row>
    <row r="496" spans="2:62" ht="20.100000000000001" hidden="1" customHeight="1" outlineLevel="1">
      <c r="B496" s="100"/>
      <c r="C496" s="908"/>
      <c r="D496" s="909"/>
      <c r="E496" s="909"/>
      <c r="F496" s="910"/>
      <c r="G496" s="890"/>
      <c r="H496" s="891"/>
      <c r="I496" s="152"/>
      <c r="J496" s="152"/>
      <c r="K496" s="152"/>
      <c r="L496" s="152"/>
      <c r="M496" s="152"/>
      <c r="N496" s="152"/>
      <c r="O496" s="152"/>
      <c r="P496" s="153"/>
      <c r="Q496" s="153"/>
      <c r="R496" s="156">
        <f t="shared" si="386"/>
        <v>0</v>
      </c>
      <c r="S496" s="156">
        <f t="shared" si="387"/>
        <v>0</v>
      </c>
      <c r="U496" s="157">
        <f t="shared" si="393"/>
        <v>0</v>
      </c>
      <c r="W496" s="152"/>
      <c r="X496" s="152"/>
      <c r="Y496" s="152"/>
      <c r="Z496" s="152"/>
      <c r="AA496" s="152"/>
      <c r="AB496" s="152"/>
      <c r="AC496" s="347"/>
      <c r="AD496" s="152"/>
      <c r="AE496" s="152"/>
      <c r="AF496" s="152"/>
      <c r="AG496" s="152"/>
      <c r="AH496" s="152"/>
      <c r="AI496" s="152"/>
      <c r="AJ496" s="347"/>
      <c r="AK496" s="152"/>
      <c r="AL496" s="152"/>
      <c r="AM496" s="295"/>
      <c r="AN496" s="228"/>
      <c r="AO496" s="228"/>
      <c r="AP496" s="228"/>
      <c r="AQ496" s="228"/>
      <c r="AR496" s="228"/>
      <c r="AS496" s="348"/>
      <c r="AT496" s="264">
        <f t="shared" si="363"/>
        <v>0</v>
      </c>
      <c r="AU496" s="259"/>
      <c r="AV496" s="265">
        <f t="shared" si="390"/>
        <v>0</v>
      </c>
      <c r="AX496" s="265">
        <f t="shared" si="394"/>
        <v>0</v>
      </c>
      <c r="AZ496" s="492">
        <f t="shared" si="391"/>
        <v>0</v>
      </c>
      <c r="BB496" s="492">
        <f t="shared" si="392"/>
        <v>0</v>
      </c>
      <c r="BD496" s="265">
        <f t="shared" si="395"/>
        <v>0</v>
      </c>
      <c r="BE496" s="105"/>
      <c r="BF496" s="105"/>
      <c r="BG496" s="105"/>
      <c r="BH496" s="105"/>
      <c r="BI496" s="105"/>
      <c r="BJ496" s="105"/>
    </row>
    <row r="497" spans="2:62" ht="20.100000000000001" hidden="1" customHeight="1" outlineLevel="1">
      <c r="B497" s="100"/>
      <c r="C497" s="908"/>
      <c r="D497" s="909"/>
      <c r="E497" s="909"/>
      <c r="F497" s="910"/>
      <c r="G497" s="890"/>
      <c r="H497" s="891"/>
      <c r="I497" s="152"/>
      <c r="J497" s="152"/>
      <c r="K497" s="152"/>
      <c r="L497" s="152"/>
      <c r="M497" s="152"/>
      <c r="N497" s="152"/>
      <c r="O497" s="152"/>
      <c r="P497" s="153"/>
      <c r="Q497" s="153"/>
      <c r="R497" s="156">
        <f t="shared" si="386"/>
        <v>0</v>
      </c>
      <c r="S497" s="156">
        <f t="shared" si="387"/>
        <v>0</v>
      </c>
      <c r="U497" s="157">
        <f t="shared" si="393"/>
        <v>0</v>
      </c>
      <c r="W497" s="152"/>
      <c r="X497" s="152"/>
      <c r="Y497" s="152"/>
      <c r="Z497" s="152"/>
      <c r="AA497" s="152"/>
      <c r="AB497" s="152"/>
      <c r="AC497" s="347"/>
      <c r="AD497" s="152"/>
      <c r="AE497" s="152"/>
      <c r="AF497" s="152"/>
      <c r="AG497" s="152"/>
      <c r="AH497" s="152"/>
      <c r="AI497" s="152"/>
      <c r="AJ497" s="347"/>
      <c r="AK497" s="152"/>
      <c r="AL497" s="152"/>
      <c r="AM497" s="295"/>
      <c r="AN497" s="228"/>
      <c r="AO497" s="228"/>
      <c r="AP497" s="228"/>
      <c r="AQ497" s="228"/>
      <c r="AR497" s="228"/>
      <c r="AS497" s="348"/>
      <c r="AT497" s="264">
        <f t="shared" si="363"/>
        <v>0</v>
      </c>
      <c r="AU497" s="259"/>
      <c r="AV497" s="265">
        <f t="shared" si="390"/>
        <v>0</v>
      </c>
      <c r="AX497" s="265">
        <f t="shared" si="394"/>
        <v>0</v>
      </c>
      <c r="AZ497" s="492">
        <f t="shared" si="391"/>
        <v>0</v>
      </c>
      <c r="BB497" s="492">
        <f t="shared" si="392"/>
        <v>0</v>
      </c>
      <c r="BD497" s="265">
        <f t="shared" si="395"/>
        <v>0</v>
      </c>
      <c r="BE497" s="105"/>
      <c r="BF497" s="105"/>
      <c r="BG497" s="105"/>
      <c r="BH497" s="105"/>
      <c r="BI497" s="105"/>
      <c r="BJ497" s="105"/>
    </row>
    <row r="498" spans="2:62" ht="20.100000000000001" hidden="1" customHeight="1" outlineLevel="1">
      <c r="B498" s="100"/>
      <c r="C498" s="908"/>
      <c r="D498" s="909"/>
      <c r="E498" s="909"/>
      <c r="F498" s="910"/>
      <c r="G498" s="890"/>
      <c r="H498" s="891"/>
      <c r="I498" s="152"/>
      <c r="J498" s="152"/>
      <c r="K498" s="152"/>
      <c r="L498" s="152"/>
      <c r="M498" s="152"/>
      <c r="N498" s="152"/>
      <c r="O498" s="152"/>
      <c r="P498" s="153"/>
      <c r="Q498" s="153"/>
      <c r="R498" s="156">
        <f t="shared" si="386"/>
        <v>0</v>
      </c>
      <c r="S498" s="156">
        <f t="shared" si="387"/>
        <v>0</v>
      </c>
      <c r="U498" s="157">
        <f t="shared" si="393"/>
        <v>0</v>
      </c>
      <c r="W498" s="152"/>
      <c r="X498" s="152"/>
      <c r="Y498" s="152"/>
      <c r="Z498" s="152"/>
      <c r="AA498" s="152"/>
      <c r="AB498" s="152"/>
      <c r="AC498" s="347"/>
      <c r="AD498" s="152"/>
      <c r="AE498" s="152"/>
      <c r="AF498" s="152"/>
      <c r="AG498" s="152"/>
      <c r="AH498" s="152"/>
      <c r="AI498" s="152"/>
      <c r="AJ498" s="347"/>
      <c r="AK498" s="152"/>
      <c r="AL498" s="152"/>
      <c r="AM498" s="295"/>
      <c r="AN498" s="228"/>
      <c r="AO498" s="228"/>
      <c r="AP498" s="228"/>
      <c r="AQ498" s="228"/>
      <c r="AR498" s="228"/>
      <c r="AS498" s="348"/>
      <c r="AT498" s="264">
        <f t="shared" si="363"/>
        <v>0</v>
      </c>
      <c r="AU498" s="259"/>
      <c r="AV498" s="265">
        <f t="shared" si="390"/>
        <v>0</v>
      </c>
      <c r="AX498" s="265">
        <f t="shared" si="394"/>
        <v>0</v>
      </c>
      <c r="AZ498" s="492">
        <f t="shared" si="391"/>
        <v>0</v>
      </c>
      <c r="BB498" s="492">
        <f t="shared" si="392"/>
        <v>0</v>
      </c>
      <c r="BD498" s="265">
        <f t="shared" si="395"/>
        <v>0</v>
      </c>
      <c r="BE498" s="105"/>
      <c r="BF498" s="105"/>
      <c r="BG498" s="105"/>
      <c r="BH498" s="105"/>
      <c r="BI498" s="105"/>
      <c r="BJ498" s="105"/>
    </row>
    <row r="499" spans="2:62" ht="20.100000000000001" hidden="1" customHeight="1" outlineLevel="1">
      <c r="B499" s="100"/>
      <c r="C499" s="908"/>
      <c r="D499" s="909"/>
      <c r="E499" s="909"/>
      <c r="F499" s="910"/>
      <c r="G499" s="890"/>
      <c r="H499" s="891"/>
      <c r="I499" s="152"/>
      <c r="J499" s="152"/>
      <c r="K499" s="152"/>
      <c r="L499" s="152"/>
      <c r="M499" s="152"/>
      <c r="N499" s="152"/>
      <c r="O499" s="152"/>
      <c r="P499" s="153"/>
      <c r="Q499" s="153"/>
      <c r="R499" s="156">
        <f t="shared" si="386"/>
        <v>0</v>
      </c>
      <c r="S499" s="156">
        <f t="shared" si="387"/>
        <v>0</v>
      </c>
      <c r="U499" s="157">
        <f t="shared" si="393"/>
        <v>0</v>
      </c>
      <c r="W499" s="152"/>
      <c r="X499" s="152"/>
      <c r="Y499" s="152"/>
      <c r="Z499" s="152"/>
      <c r="AA499" s="152"/>
      <c r="AB499" s="152"/>
      <c r="AC499" s="347"/>
      <c r="AD499" s="152"/>
      <c r="AE499" s="152"/>
      <c r="AF499" s="152"/>
      <c r="AG499" s="152"/>
      <c r="AH499" s="152"/>
      <c r="AI499" s="152"/>
      <c r="AJ499" s="347"/>
      <c r="AK499" s="152"/>
      <c r="AL499" s="152"/>
      <c r="AM499" s="295"/>
      <c r="AN499" s="228"/>
      <c r="AO499" s="228"/>
      <c r="AP499" s="228"/>
      <c r="AQ499" s="228"/>
      <c r="AR499" s="228"/>
      <c r="AS499" s="348"/>
      <c r="AT499" s="264">
        <f t="shared" si="363"/>
        <v>0</v>
      </c>
      <c r="AU499" s="259"/>
      <c r="AV499" s="265">
        <f t="shared" si="390"/>
        <v>0</v>
      </c>
      <c r="AX499" s="265">
        <f t="shared" si="394"/>
        <v>0</v>
      </c>
      <c r="AZ499" s="492">
        <f t="shared" si="391"/>
        <v>0</v>
      </c>
      <c r="BB499" s="492">
        <f t="shared" si="392"/>
        <v>0</v>
      </c>
      <c r="BD499" s="265">
        <f t="shared" si="395"/>
        <v>0</v>
      </c>
      <c r="BE499" s="105"/>
      <c r="BF499" s="105"/>
      <c r="BG499" s="105"/>
      <c r="BH499" s="105"/>
      <c r="BI499" s="105"/>
      <c r="BJ499" s="105"/>
    </row>
    <row r="500" spans="2:62" ht="20.100000000000001" hidden="1" customHeight="1" outlineLevel="1">
      <c r="B500" s="100"/>
      <c r="C500" s="908"/>
      <c r="D500" s="909"/>
      <c r="E500" s="909"/>
      <c r="F500" s="910"/>
      <c r="G500" s="890"/>
      <c r="H500" s="891"/>
      <c r="I500" s="152"/>
      <c r="J500" s="152"/>
      <c r="K500" s="152"/>
      <c r="L500" s="152"/>
      <c r="M500" s="152"/>
      <c r="N500" s="152"/>
      <c r="O500" s="152"/>
      <c r="P500" s="153"/>
      <c r="Q500" s="153"/>
      <c r="R500" s="156">
        <f t="shared" si="386"/>
        <v>0</v>
      </c>
      <c r="S500" s="156">
        <f t="shared" si="387"/>
        <v>0</v>
      </c>
      <c r="U500" s="157">
        <f t="shared" si="393"/>
        <v>0</v>
      </c>
      <c r="W500" s="152"/>
      <c r="X500" s="152"/>
      <c r="Y500" s="152"/>
      <c r="Z500" s="152"/>
      <c r="AA500" s="152"/>
      <c r="AB500" s="152"/>
      <c r="AC500" s="347"/>
      <c r="AD500" s="152"/>
      <c r="AE500" s="152"/>
      <c r="AF500" s="152"/>
      <c r="AG500" s="152"/>
      <c r="AH500" s="152"/>
      <c r="AI500" s="152"/>
      <c r="AJ500" s="347"/>
      <c r="AK500" s="152"/>
      <c r="AL500" s="152"/>
      <c r="AM500" s="295"/>
      <c r="AN500" s="228"/>
      <c r="AO500" s="228"/>
      <c r="AP500" s="228"/>
      <c r="AQ500" s="228"/>
      <c r="AR500" s="228"/>
      <c r="AS500" s="348"/>
      <c r="AT500" s="264">
        <f t="shared" si="363"/>
        <v>0</v>
      </c>
      <c r="AU500" s="259"/>
      <c r="AV500" s="265">
        <f t="shared" si="390"/>
        <v>0</v>
      </c>
      <c r="AX500" s="265">
        <f t="shared" si="394"/>
        <v>0</v>
      </c>
      <c r="AZ500" s="492">
        <f t="shared" si="391"/>
        <v>0</v>
      </c>
      <c r="BB500" s="492">
        <f t="shared" si="392"/>
        <v>0</v>
      </c>
      <c r="BD500" s="265">
        <f t="shared" si="395"/>
        <v>0</v>
      </c>
      <c r="BE500" s="105"/>
      <c r="BF500" s="105"/>
      <c r="BG500" s="105"/>
      <c r="BH500" s="105"/>
      <c r="BI500" s="105"/>
      <c r="BJ500" s="105"/>
    </row>
    <row r="501" spans="2:62" ht="20.100000000000001" hidden="1" customHeight="1" outlineLevel="1">
      <c r="B501" s="100"/>
      <c r="C501" s="908"/>
      <c r="D501" s="909"/>
      <c r="E501" s="909"/>
      <c r="F501" s="910"/>
      <c r="G501" s="890"/>
      <c r="H501" s="891"/>
      <c r="I501" s="152"/>
      <c r="J501" s="152"/>
      <c r="K501" s="152"/>
      <c r="L501" s="152"/>
      <c r="M501" s="152"/>
      <c r="N501" s="152"/>
      <c r="O501" s="152"/>
      <c r="P501" s="153"/>
      <c r="Q501" s="153"/>
      <c r="R501" s="156">
        <f t="shared" si="386"/>
        <v>0</v>
      </c>
      <c r="S501" s="156">
        <f t="shared" si="387"/>
        <v>0</v>
      </c>
      <c r="U501" s="157">
        <f t="shared" si="393"/>
        <v>0</v>
      </c>
      <c r="W501" s="152"/>
      <c r="X501" s="152"/>
      <c r="Y501" s="152"/>
      <c r="Z501" s="152"/>
      <c r="AA501" s="152"/>
      <c r="AB501" s="152"/>
      <c r="AC501" s="347"/>
      <c r="AD501" s="152"/>
      <c r="AE501" s="152"/>
      <c r="AF501" s="152"/>
      <c r="AG501" s="152"/>
      <c r="AH501" s="152"/>
      <c r="AI501" s="152"/>
      <c r="AJ501" s="347"/>
      <c r="AK501" s="152"/>
      <c r="AL501" s="152"/>
      <c r="AM501" s="295"/>
      <c r="AN501" s="228"/>
      <c r="AO501" s="228"/>
      <c r="AP501" s="228"/>
      <c r="AQ501" s="228"/>
      <c r="AR501" s="228"/>
      <c r="AS501" s="348"/>
      <c r="AT501" s="264">
        <f t="shared" si="363"/>
        <v>0</v>
      </c>
      <c r="AU501" s="259"/>
      <c r="AV501" s="265">
        <f t="shared" si="390"/>
        <v>0</v>
      </c>
      <c r="AX501" s="265">
        <f t="shared" si="394"/>
        <v>0</v>
      </c>
      <c r="AZ501" s="492">
        <f t="shared" si="391"/>
        <v>0</v>
      </c>
      <c r="BB501" s="492">
        <f t="shared" si="392"/>
        <v>0</v>
      </c>
      <c r="BD501" s="265">
        <f t="shared" si="395"/>
        <v>0</v>
      </c>
      <c r="BE501" s="105"/>
      <c r="BF501" s="105"/>
      <c r="BG501" s="105"/>
      <c r="BH501" s="105"/>
      <c r="BI501" s="105"/>
      <c r="BJ501" s="105"/>
    </row>
    <row r="502" spans="2:62" ht="20.100000000000001" hidden="1" customHeight="1" outlineLevel="1">
      <c r="B502" s="100"/>
      <c r="C502" s="908"/>
      <c r="D502" s="909"/>
      <c r="E502" s="909"/>
      <c r="F502" s="910"/>
      <c r="G502" s="890"/>
      <c r="H502" s="891"/>
      <c r="I502" s="152"/>
      <c r="J502" s="152"/>
      <c r="K502" s="152"/>
      <c r="L502" s="152"/>
      <c r="M502" s="152"/>
      <c r="N502" s="152"/>
      <c r="O502" s="152"/>
      <c r="P502" s="153"/>
      <c r="Q502" s="153"/>
      <c r="R502" s="156">
        <f t="shared" si="386"/>
        <v>0</v>
      </c>
      <c r="S502" s="156">
        <f t="shared" si="387"/>
        <v>0</v>
      </c>
      <c r="U502" s="157">
        <f t="shared" si="393"/>
        <v>0</v>
      </c>
      <c r="W502" s="152"/>
      <c r="X502" s="152"/>
      <c r="Y502" s="152"/>
      <c r="Z502" s="152"/>
      <c r="AA502" s="152"/>
      <c r="AB502" s="152"/>
      <c r="AC502" s="347"/>
      <c r="AD502" s="152"/>
      <c r="AE502" s="152"/>
      <c r="AF502" s="152"/>
      <c r="AG502" s="152"/>
      <c r="AH502" s="152"/>
      <c r="AI502" s="152"/>
      <c r="AJ502" s="347"/>
      <c r="AK502" s="152"/>
      <c r="AL502" s="152"/>
      <c r="AM502" s="295"/>
      <c r="AN502" s="228"/>
      <c r="AO502" s="228"/>
      <c r="AP502" s="228"/>
      <c r="AQ502" s="228"/>
      <c r="AR502" s="228"/>
      <c r="AS502" s="348"/>
      <c r="AT502" s="264">
        <f t="shared" si="363"/>
        <v>0</v>
      </c>
      <c r="AU502" s="259"/>
      <c r="AV502" s="265">
        <f t="shared" si="390"/>
        <v>0</v>
      </c>
      <c r="AX502" s="265">
        <f t="shared" si="394"/>
        <v>0</v>
      </c>
      <c r="AZ502" s="492">
        <f t="shared" si="391"/>
        <v>0</v>
      </c>
      <c r="BB502" s="492">
        <f t="shared" si="392"/>
        <v>0</v>
      </c>
      <c r="BD502" s="265">
        <f t="shared" si="395"/>
        <v>0</v>
      </c>
      <c r="BE502" s="105"/>
      <c r="BF502" s="105"/>
      <c r="BG502" s="105"/>
      <c r="BH502" s="105"/>
      <c r="BI502" s="105"/>
      <c r="BJ502" s="105"/>
    </row>
    <row r="503" spans="2:62" ht="20.100000000000001" hidden="1" customHeight="1" outlineLevel="1">
      <c r="B503" s="100"/>
      <c r="C503" s="908"/>
      <c r="D503" s="909"/>
      <c r="E503" s="909"/>
      <c r="F503" s="910"/>
      <c r="G503" s="890"/>
      <c r="H503" s="891"/>
      <c r="I503" s="152"/>
      <c r="J503" s="152"/>
      <c r="K503" s="152"/>
      <c r="L503" s="152"/>
      <c r="M503" s="152"/>
      <c r="N503" s="152"/>
      <c r="O503" s="152"/>
      <c r="P503" s="153"/>
      <c r="Q503" s="153"/>
      <c r="R503" s="156">
        <f t="shared" si="386"/>
        <v>0</v>
      </c>
      <c r="S503" s="156">
        <f t="shared" si="387"/>
        <v>0</v>
      </c>
      <c r="U503" s="157">
        <f t="shared" si="393"/>
        <v>0</v>
      </c>
      <c r="W503" s="152"/>
      <c r="X503" s="152"/>
      <c r="Y503" s="152"/>
      <c r="Z503" s="152"/>
      <c r="AA503" s="152"/>
      <c r="AB503" s="152"/>
      <c r="AC503" s="347"/>
      <c r="AD503" s="152"/>
      <c r="AE503" s="152"/>
      <c r="AF503" s="152"/>
      <c r="AG503" s="152"/>
      <c r="AH503" s="152"/>
      <c r="AI503" s="152"/>
      <c r="AJ503" s="347"/>
      <c r="AK503" s="152"/>
      <c r="AL503" s="152"/>
      <c r="AM503" s="295"/>
      <c r="AN503" s="228"/>
      <c r="AO503" s="228"/>
      <c r="AP503" s="228"/>
      <c r="AQ503" s="228"/>
      <c r="AR503" s="228"/>
      <c r="AS503" s="348"/>
      <c r="AT503" s="264">
        <f t="shared" si="363"/>
        <v>0</v>
      </c>
      <c r="AU503" s="259"/>
      <c r="AV503" s="265">
        <f t="shared" si="390"/>
        <v>0</v>
      </c>
      <c r="AX503" s="265">
        <f t="shared" si="394"/>
        <v>0</v>
      </c>
      <c r="AZ503" s="492">
        <f t="shared" si="391"/>
        <v>0</v>
      </c>
      <c r="BB503" s="492">
        <f t="shared" si="392"/>
        <v>0</v>
      </c>
      <c r="BD503" s="265">
        <f t="shared" si="395"/>
        <v>0</v>
      </c>
      <c r="BE503" s="105"/>
      <c r="BF503" s="105"/>
      <c r="BG503" s="105"/>
      <c r="BH503" s="105"/>
      <c r="BI503" s="105"/>
      <c r="BJ503" s="105"/>
    </row>
    <row r="504" spans="2:62" ht="9.9499999999999993" hidden="1" customHeight="1" outlineLevel="1">
      <c r="B504" s="101"/>
      <c r="C504" s="208"/>
      <c r="D504" s="208"/>
      <c r="E504" s="208"/>
      <c r="F504" s="208"/>
      <c r="G504" s="237"/>
      <c r="H504" s="207"/>
      <c r="I504" s="257"/>
      <c r="J504" s="257"/>
      <c r="K504" s="257"/>
      <c r="L504" s="257"/>
      <c r="M504" s="257"/>
      <c r="N504" s="257"/>
      <c r="O504" s="257"/>
      <c r="P504" s="256"/>
      <c r="Q504" s="102"/>
      <c r="R504" s="102"/>
      <c r="S504" s="102"/>
      <c r="U504" s="98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Z504" s="493"/>
      <c r="BE504" s="105"/>
      <c r="BF504" s="105"/>
      <c r="BG504" s="105"/>
      <c r="BH504" s="105"/>
      <c r="BI504" s="105"/>
      <c r="BJ504" s="105"/>
    </row>
    <row r="505" spans="2:62" ht="20.100000000000001" customHeight="1" collapsed="1">
      <c r="B505" s="8">
        <f>B488+1</f>
        <v>30</v>
      </c>
      <c r="C505" s="916"/>
      <c r="D505" s="917"/>
      <c r="E505" s="917"/>
      <c r="F505" s="918"/>
      <c r="G505" s="429"/>
      <c r="H505" s="206">
        <v>1</v>
      </c>
      <c r="I505" s="642">
        <f t="shared" ref="I505" si="396">$H505*SUM(I506:I520)</f>
        <v>0</v>
      </c>
      <c r="J505" s="643">
        <f t="shared" ref="J505:O505" si="397">$H505*SUM(J506:J520)</f>
        <v>0</v>
      </c>
      <c r="K505" s="644">
        <f t="shared" si="397"/>
        <v>0</v>
      </c>
      <c r="L505" s="645">
        <f t="shared" si="397"/>
        <v>0</v>
      </c>
      <c r="M505" s="645">
        <f t="shared" si="397"/>
        <v>0</v>
      </c>
      <c r="N505" s="644">
        <f t="shared" si="397"/>
        <v>0</v>
      </c>
      <c r="O505" s="642">
        <f t="shared" si="397"/>
        <v>0</v>
      </c>
      <c r="P505" s="209">
        <f t="shared" ref="P505:Q505" si="398">$H505*SUM(P506:P520)</f>
        <v>0</v>
      </c>
      <c r="Q505" s="210">
        <f t="shared" si="398"/>
        <v>0</v>
      </c>
      <c r="R505" s="136">
        <f t="shared" ref="R505:R520" si="399">P505*(1+Gewinn)*(1+SicherheitAngebot)</f>
        <v>0</v>
      </c>
      <c r="S505" s="137">
        <f t="shared" ref="S505:S520" si="400">Q505*(1+MGKZ)*(1+Gewinn)*(1+SicherheitAngebot)</f>
        <v>0</v>
      </c>
      <c r="U505" s="10">
        <f>I505*$I$7+J505*$J$7+K505*$K$7+L505*$L$7+M505*$M$7+N505*$N$7+O505*$O$7+R505+S505</f>
        <v>0</v>
      </c>
      <c r="W505" s="646">
        <f t="shared" ref="W505:AB505" si="401">$H505*SUM(W506:W520)</f>
        <v>0</v>
      </c>
      <c r="X505" s="647">
        <f t="shared" si="401"/>
        <v>0</v>
      </c>
      <c r="Y505" s="648">
        <f t="shared" si="401"/>
        <v>0</v>
      </c>
      <c r="Z505" s="649">
        <f t="shared" si="401"/>
        <v>0</v>
      </c>
      <c r="AA505" s="648">
        <f t="shared" si="401"/>
        <v>0</v>
      </c>
      <c r="AB505" s="646">
        <f t="shared" si="401"/>
        <v>0</v>
      </c>
      <c r="AC505" s="258"/>
      <c r="AD505" s="646">
        <f t="shared" ref="AD505:AM505" si="402">$H505*SUM(AD506:AD520)</f>
        <v>0</v>
      </c>
      <c r="AE505" s="647">
        <f t="shared" si="402"/>
        <v>0</v>
      </c>
      <c r="AF505" s="648">
        <f t="shared" si="402"/>
        <v>0</v>
      </c>
      <c r="AG505" s="649">
        <f t="shared" si="402"/>
        <v>0</v>
      </c>
      <c r="AH505" s="648">
        <f t="shared" si="402"/>
        <v>0</v>
      </c>
      <c r="AI505" s="646">
        <f t="shared" si="402"/>
        <v>0</v>
      </c>
      <c r="AJ505" s="258"/>
      <c r="AK505" s="653">
        <f t="shared" si="402"/>
        <v>0</v>
      </c>
      <c r="AL505" s="653">
        <f t="shared" si="402"/>
        <v>0</v>
      </c>
      <c r="AM505" s="653">
        <f t="shared" si="402"/>
        <v>0</v>
      </c>
      <c r="AN505" s="227">
        <f>$H505*SUM(AN506:AN520)*(1+Gewinn)*(1+SicherheitAngebot)</f>
        <v>0</v>
      </c>
      <c r="AO505" s="227">
        <f>$H505*SUM(AO506:AO520)*(1+Gewinn)*(1+SicherheitAngebot)</f>
        <v>0</v>
      </c>
      <c r="AP505" s="227">
        <f>$H505*SUM(AP506:AP520)*(1+Gewinn)*(1+SicherheitAngebot)</f>
        <v>0</v>
      </c>
      <c r="AQ505" s="227">
        <f>$H505*SUM(AQ506:AQ520)*(1+Gewinn)*(1+SicherheitAngebot)</f>
        <v>0</v>
      </c>
      <c r="AR505" s="227">
        <f>$H505*SUM(AR506:AR520)*(1+Gewinn)*(1+SicherheitAngebot)</f>
        <v>0</v>
      </c>
      <c r="AS505" s="262"/>
      <c r="AT505" s="263">
        <f t="shared" si="363"/>
        <v>0</v>
      </c>
      <c r="AU505" s="259"/>
      <c r="AV505" s="491">
        <f>AK505*$AK$7+AL505*$AL$7+AM505*$AM$7+SUM(AN505:AR505)+AT505/Zuschläge_IBN+AT505</f>
        <v>0</v>
      </c>
      <c r="AX505" s="685">
        <f>U505+AV505</f>
        <v>0</v>
      </c>
      <c r="AZ505" s="490">
        <f>IF(H505&gt;0,U505/(1+SicherheitAngebot)*(1+Sicherheit),0)</f>
        <v>0</v>
      </c>
      <c r="BB505" s="490">
        <f>IF(H505&gt;0,AV505/(1+SicherheitAngebot)*(1+Sicherheit),0)</f>
        <v>0</v>
      </c>
      <c r="BD505" s="490">
        <f>AZ505+BB505</f>
        <v>0</v>
      </c>
      <c r="BE505" s="105"/>
      <c r="BF505" s="105"/>
      <c r="BG505" s="105"/>
      <c r="BH505" s="105"/>
      <c r="BI505" s="105"/>
      <c r="BJ505" s="105"/>
    </row>
    <row r="506" spans="2:62" ht="20.100000000000001" hidden="1" customHeight="1" outlineLevel="1">
      <c r="B506" s="99"/>
      <c r="C506" s="908"/>
      <c r="D506" s="909"/>
      <c r="E506" s="909"/>
      <c r="F506" s="910"/>
      <c r="G506" s="890"/>
      <c r="H506" s="901"/>
      <c r="I506" s="152"/>
      <c r="J506" s="152"/>
      <c r="K506" s="152"/>
      <c r="L506" s="152"/>
      <c r="M506" s="152"/>
      <c r="N506" s="152"/>
      <c r="O506" s="152"/>
      <c r="P506" s="153"/>
      <c r="Q506" s="153"/>
      <c r="R506" s="156">
        <f t="shared" si="399"/>
        <v>0</v>
      </c>
      <c r="S506" s="156">
        <f t="shared" si="400"/>
        <v>0</v>
      </c>
      <c r="U506" s="157">
        <f>I506*$I$7+J506*$J$7+K506*$K$7+L506*$L$7+M506*$M$7+N506*$N$7+O506*$O$7+R506+S506</f>
        <v>0</v>
      </c>
      <c r="W506" s="152"/>
      <c r="X506" s="152"/>
      <c r="Y506" s="152"/>
      <c r="Z506" s="152"/>
      <c r="AA506" s="152"/>
      <c r="AB506" s="152"/>
      <c r="AC506" s="347"/>
      <c r="AD506" s="152"/>
      <c r="AE506" s="152"/>
      <c r="AF506" s="152"/>
      <c r="AG506" s="152"/>
      <c r="AH506" s="152"/>
      <c r="AI506" s="152"/>
      <c r="AJ506" s="347"/>
      <c r="AK506" s="152"/>
      <c r="AL506" s="152"/>
      <c r="AM506" s="619"/>
      <c r="AN506" s="228"/>
      <c r="AO506" s="228"/>
      <c r="AP506" s="228"/>
      <c r="AQ506" s="228"/>
      <c r="AR506" s="228"/>
      <c r="AS506" s="348"/>
      <c r="AT506" s="264">
        <f t="shared" si="363"/>
        <v>0</v>
      </c>
      <c r="AU506" s="259"/>
      <c r="AV506" s="265">
        <f t="shared" ref="AV506:AV520" si="403">AK506*$AK$7+AL506*$AL$7+AM506*$AM$7+SUM(AN506:AR506)*(1+Gewinn)*(1+SicherheitAngebot)+AT506/Zuschläge_IBN+AT506</f>
        <v>0</v>
      </c>
      <c r="AX506" s="265">
        <f>U506+AV506</f>
        <v>0</v>
      </c>
      <c r="AZ506" s="492">
        <f t="shared" ref="AZ506:AZ520" si="404">U506/(1+SicherheitAngebot)*(1+Sicherheit)</f>
        <v>0</v>
      </c>
      <c r="BB506" s="492">
        <f t="shared" ref="BB506:BB520" si="405">AV506/(1+SicherheitAngebot)*(1+Sicherheit)</f>
        <v>0</v>
      </c>
      <c r="BD506" s="265">
        <f>AZ506+BB506</f>
        <v>0</v>
      </c>
      <c r="BE506" s="105"/>
      <c r="BF506" s="105"/>
      <c r="BG506" s="105"/>
      <c r="BH506" s="105"/>
      <c r="BI506" s="105"/>
      <c r="BJ506" s="105"/>
    </row>
    <row r="507" spans="2:62" ht="20.100000000000001" hidden="1" customHeight="1" outlineLevel="1">
      <c r="B507" s="100"/>
      <c r="C507" s="908"/>
      <c r="D507" s="909"/>
      <c r="E507" s="909"/>
      <c r="F507" s="910"/>
      <c r="G507" s="890"/>
      <c r="H507" s="891"/>
      <c r="I507" s="152"/>
      <c r="J507" s="152"/>
      <c r="K507" s="152"/>
      <c r="L507" s="152"/>
      <c r="M507" s="152"/>
      <c r="N507" s="152"/>
      <c r="O507" s="152"/>
      <c r="P507" s="153"/>
      <c r="Q507" s="153"/>
      <c r="R507" s="156">
        <f t="shared" si="399"/>
        <v>0</v>
      </c>
      <c r="S507" s="156">
        <f t="shared" si="400"/>
        <v>0</v>
      </c>
      <c r="U507" s="157">
        <f t="shared" ref="U507:U520" si="406">I507*$I$7+J507*$J$7+K507*$K$7+L507*$L$7+M507*$M$7+N507*$N$7+O507*$O$7+R507+S507</f>
        <v>0</v>
      </c>
      <c r="W507" s="152"/>
      <c r="X507" s="152"/>
      <c r="Y507" s="152"/>
      <c r="Z507" s="152"/>
      <c r="AA507" s="152"/>
      <c r="AB507" s="152"/>
      <c r="AC507" s="347"/>
      <c r="AD507" s="152"/>
      <c r="AE507" s="152"/>
      <c r="AF507" s="152"/>
      <c r="AG507" s="152"/>
      <c r="AH507" s="152"/>
      <c r="AI507" s="152"/>
      <c r="AJ507" s="347"/>
      <c r="AK507" s="152"/>
      <c r="AL507" s="152"/>
      <c r="AM507" s="295"/>
      <c r="AN507" s="228"/>
      <c r="AO507" s="228"/>
      <c r="AP507" s="228"/>
      <c r="AQ507" s="228"/>
      <c r="AR507" s="228"/>
      <c r="AS507" s="348"/>
      <c r="AT507" s="264">
        <f t="shared" si="363"/>
        <v>0</v>
      </c>
      <c r="AU507" s="259"/>
      <c r="AV507" s="265">
        <f t="shared" si="403"/>
        <v>0</v>
      </c>
      <c r="AX507" s="265">
        <f t="shared" ref="AX507:AX520" si="407">U507+AV507</f>
        <v>0</v>
      </c>
      <c r="AZ507" s="492">
        <f t="shared" si="404"/>
        <v>0</v>
      </c>
      <c r="BB507" s="492">
        <f t="shared" si="405"/>
        <v>0</v>
      </c>
      <c r="BD507" s="265">
        <f t="shared" ref="BD507:BD520" si="408">AZ507+BB507</f>
        <v>0</v>
      </c>
      <c r="BE507" s="105"/>
      <c r="BF507" s="105"/>
      <c r="BG507" s="105"/>
      <c r="BH507" s="105"/>
      <c r="BI507" s="105"/>
      <c r="BJ507" s="105"/>
    </row>
    <row r="508" spans="2:62" ht="20.100000000000001" hidden="1" customHeight="1" outlineLevel="1">
      <c r="B508" s="100"/>
      <c r="C508" s="908"/>
      <c r="D508" s="909"/>
      <c r="E508" s="909"/>
      <c r="F508" s="910"/>
      <c r="G508" s="890"/>
      <c r="H508" s="891"/>
      <c r="I508" s="152"/>
      <c r="J508" s="152"/>
      <c r="K508" s="152"/>
      <c r="L508" s="152"/>
      <c r="M508" s="152"/>
      <c r="N508" s="152"/>
      <c r="O508" s="152"/>
      <c r="P508" s="153"/>
      <c r="Q508" s="153"/>
      <c r="R508" s="156">
        <f t="shared" si="399"/>
        <v>0</v>
      </c>
      <c r="S508" s="156">
        <f t="shared" si="400"/>
        <v>0</v>
      </c>
      <c r="U508" s="157">
        <f t="shared" si="406"/>
        <v>0</v>
      </c>
      <c r="W508" s="152"/>
      <c r="X508" s="152"/>
      <c r="Y508" s="152"/>
      <c r="Z508" s="152"/>
      <c r="AA508" s="152"/>
      <c r="AB508" s="152"/>
      <c r="AC508" s="347"/>
      <c r="AD508" s="152"/>
      <c r="AE508" s="152"/>
      <c r="AF508" s="152"/>
      <c r="AG508" s="152"/>
      <c r="AH508" s="152"/>
      <c r="AI508" s="152"/>
      <c r="AJ508" s="347"/>
      <c r="AK508" s="152"/>
      <c r="AL508" s="152"/>
      <c r="AM508" s="295"/>
      <c r="AN508" s="228"/>
      <c r="AO508" s="228"/>
      <c r="AP508" s="228"/>
      <c r="AQ508" s="228"/>
      <c r="AR508" s="228"/>
      <c r="AS508" s="348"/>
      <c r="AT508" s="264">
        <f t="shared" si="363"/>
        <v>0</v>
      </c>
      <c r="AU508" s="259"/>
      <c r="AV508" s="265">
        <f t="shared" si="403"/>
        <v>0</v>
      </c>
      <c r="AX508" s="265">
        <f t="shared" si="407"/>
        <v>0</v>
      </c>
      <c r="AZ508" s="492">
        <f t="shared" si="404"/>
        <v>0</v>
      </c>
      <c r="BB508" s="492">
        <f t="shared" si="405"/>
        <v>0</v>
      </c>
      <c r="BD508" s="265">
        <f t="shared" si="408"/>
        <v>0</v>
      </c>
      <c r="BE508" s="105"/>
      <c r="BF508" s="105"/>
      <c r="BG508" s="105"/>
      <c r="BH508" s="105"/>
      <c r="BI508" s="105"/>
      <c r="BJ508" s="105"/>
    </row>
    <row r="509" spans="2:62" ht="20.100000000000001" hidden="1" customHeight="1" outlineLevel="1">
      <c r="B509" s="100"/>
      <c r="C509" s="908"/>
      <c r="D509" s="909"/>
      <c r="E509" s="909"/>
      <c r="F509" s="910"/>
      <c r="G509" s="890"/>
      <c r="H509" s="891"/>
      <c r="I509" s="152"/>
      <c r="J509" s="152"/>
      <c r="K509" s="152"/>
      <c r="L509" s="152"/>
      <c r="M509" s="152"/>
      <c r="N509" s="152"/>
      <c r="O509" s="152"/>
      <c r="P509" s="153"/>
      <c r="Q509" s="153"/>
      <c r="R509" s="156">
        <f t="shared" si="399"/>
        <v>0</v>
      </c>
      <c r="S509" s="156">
        <f t="shared" si="400"/>
        <v>0</v>
      </c>
      <c r="U509" s="157">
        <f t="shared" si="406"/>
        <v>0</v>
      </c>
      <c r="W509" s="152"/>
      <c r="X509" s="152"/>
      <c r="Y509" s="152"/>
      <c r="Z509" s="152"/>
      <c r="AA509" s="152"/>
      <c r="AB509" s="152"/>
      <c r="AC509" s="347"/>
      <c r="AD509" s="152"/>
      <c r="AE509" s="152"/>
      <c r="AF509" s="152"/>
      <c r="AG509" s="152"/>
      <c r="AH509" s="152"/>
      <c r="AI509" s="152"/>
      <c r="AJ509" s="347"/>
      <c r="AK509" s="152"/>
      <c r="AL509" s="152"/>
      <c r="AM509" s="295"/>
      <c r="AN509" s="228"/>
      <c r="AO509" s="228"/>
      <c r="AP509" s="228"/>
      <c r="AQ509" s="228"/>
      <c r="AR509" s="228"/>
      <c r="AS509" s="348"/>
      <c r="AT509" s="264">
        <f t="shared" si="363"/>
        <v>0</v>
      </c>
      <c r="AU509" s="259"/>
      <c r="AV509" s="265">
        <f t="shared" si="403"/>
        <v>0</v>
      </c>
      <c r="AX509" s="265">
        <f t="shared" si="407"/>
        <v>0</v>
      </c>
      <c r="AZ509" s="492">
        <f t="shared" si="404"/>
        <v>0</v>
      </c>
      <c r="BB509" s="492">
        <f t="shared" si="405"/>
        <v>0</v>
      </c>
      <c r="BD509" s="265">
        <f t="shared" si="408"/>
        <v>0</v>
      </c>
      <c r="BE509" s="105"/>
      <c r="BF509" s="105"/>
      <c r="BG509" s="105"/>
      <c r="BH509" s="105"/>
      <c r="BI509" s="105"/>
      <c r="BJ509" s="105"/>
    </row>
    <row r="510" spans="2:62" ht="20.100000000000001" hidden="1" customHeight="1" outlineLevel="1">
      <c r="B510" s="100"/>
      <c r="C510" s="908"/>
      <c r="D510" s="909"/>
      <c r="E510" s="909"/>
      <c r="F510" s="910"/>
      <c r="G510" s="890"/>
      <c r="H510" s="891"/>
      <c r="I510" s="152"/>
      <c r="J510" s="152"/>
      <c r="K510" s="152"/>
      <c r="L510" s="152"/>
      <c r="M510" s="152"/>
      <c r="N510" s="152"/>
      <c r="O510" s="152"/>
      <c r="P510" s="153"/>
      <c r="Q510" s="153"/>
      <c r="R510" s="156">
        <f t="shared" si="399"/>
        <v>0</v>
      </c>
      <c r="S510" s="156">
        <f t="shared" si="400"/>
        <v>0</v>
      </c>
      <c r="U510" s="157">
        <f t="shared" si="406"/>
        <v>0</v>
      </c>
      <c r="W510" s="152"/>
      <c r="X510" s="152"/>
      <c r="Y510" s="152"/>
      <c r="Z510" s="152"/>
      <c r="AA510" s="152"/>
      <c r="AB510" s="152"/>
      <c r="AC510" s="347"/>
      <c r="AD510" s="152"/>
      <c r="AE510" s="152"/>
      <c r="AF510" s="152"/>
      <c r="AG510" s="152"/>
      <c r="AH510" s="152"/>
      <c r="AI510" s="152"/>
      <c r="AJ510" s="347"/>
      <c r="AK510" s="152"/>
      <c r="AL510" s="152"/>
      <c r="AM510" s="295"/>
      <c r="AN510" s="228"/>
      <c r="AO510" s="228"/>
      <c r="AP510" s="228"/>
      <c r="AQ510" s="228"/>
      <c r="AR510" s="228"/>
      <c r="AS510" s="348"/>
      <c r="AT510" s="264">
        <f t="shared" si="363"/>
        <v>0</v>
      </c>
      <c r="AU510" s="259"/>
      <c r="AV510" s="265">
        <f t="shared" si="403"/>
        <v>0</v>
      </c>
      <c r="AX510" s="265">
        <f t="shared" si="407"/>
        <v>0</v>
      </c>
      <c r="AZ510" s="492">
        <f t="shared" si="404"/>
        <v>0</v>
      </c>
      <c r="BB510" s="492">
        <f t="shared" si="405"/>
        <v>0</v>
      </c>
      <c r="BD510" s="265">
        <f t="shared" si="408"/>
        <v>0</v>
      </c>
      <c r="BE510" s="105"/>
      <c r="BF510" s="105"/>
      <c r="BG510" s="105"/>
      <c r="BH510" s="105"/>
      <c r="BI510" s="105"/>
      <c r="BJ510" s="105"/>
    </row>
    <row r="511" spans="2:62" ht="20.100000000000001" hidden="1" customHeight="1" outlineLevel="1">
      <c r="B511" s="100"/>
      <c r="C511" s="908"/>
      <c r="D511" s="909"/>
      <c r="E511" s="909"/>
      <c r="F511" s="910"/>
      <c r="G511" s="890"/>
      <c r="H511" s="891"/>
      <c r="I511" s="152"/>
      <c r="J511" s="152"/>
      <c r="K511" s="152"/>
      <c r="L511" s="152"/>
      <c r="M511" s="152"/>
      <c r="N511" s="152"/>
      <c r="O511" s="152"/>
      <c r="P511" s="153"/>
      <c r="Q511" s="153"/>
      <c r="R511" s="156">
        <f t="shared" si="399"/>
        <v>0</v>
      </c>
      <c r="S511" s="156">
        <f t="shared" si="400"/>
        <v>0</v>
      </c>
      <c r="U511" s="157">
        <f t="shared" si="406"/>
        <v>0</v>
      </c>
      <c r="W511" s="152"/>
      <c r="X511" s="152"/>
      <c r="Y511" s="152"/>
      <c r="Z511" s="152"/>
      <c r="AA511" s="152"/>
      <c r="AB511" s="152"/>
      <c r="AC511" s="347"/>
      <c r="AD511" s="152"/>
      <c r="AE511" s="152"/>
      <c r="AF511" s="152"/>
      <c r="AG511" s="152"/>
      <c r="AH511" s="152"/>
      <c r="AI511" s="152"/>
      <c r="AJ511" s="347"/>
      <c r="AK511" s="152"/>
      <c r="AL511" s="152"/>
      <c r="AM511" s="295"/>
      <c r="AN511" s="228"/>
      <c r="AO511" s="228"/>
      <c r="AP511" s="228"/>
      <c r="AQ511" s="228"/>
      <c r="AR511" s="228"/>
      <c r="AS511" s="348"/>
      <c r="AT511" s="264">
        <f t="shared" si="363"/>
        <v>0</v>
      </c>
      <c r="AU511" s="259"/>
      <c r="AV511" s="265">
        <f t="shared" si="403"/>
        <v>0</v>
      </c>
      <c r="AX511" s="265">
        <f t="shared" si="407"/>
        <v>0</v>
      </c>
      <c r="AZ511" s="492">
        <f t="shared" si="404"/>
        <v>0</v>
      </c>
      <c r="BB511" s="492">
        <f t="shared" si="405"/>
        <v>0</v>
      </c>
      <c r="BD511" s="265">
        <f t="shared" si="408"/>
        <v>0</v>
      </c>
      <c r="BE511" s="105"/>
      <c r="BF511" s="105"/>
      <c r="BG511" s="105"/>
      <c r="BH511" s="105"/>
      <c r="BI511" s="105"/>
      <c r="BJ511" s="105"/>
    </row>
    <row r="512" spans="2:62" ht="20.100000000000001" hidden="1" customHeight="1" outlineLevel="1">
      <c r="B512" s="100"/>
      <c r="C512" s="908"/>
      <c r="D512" s="909"/>
      <c r="E512" s="909"/>
      <c r="F512" s="910"/>
      <c r="G512" s="890"/>
      <c r="H512" s="891"/>
      <c r="I512" s="152"/>
      <c r="J512" s="152"/>
      <c r="K512" s="152"/>
      <c r="L512" s="152"/>
      <c r="M512" s="152"/>
      <c r="N512" s="152"/>
      <c r="O512" s="152"/>
      <c r="P512" s="153"/>
      <c r="Q512" s="153"/>
      <c r="R512" s="156">
        <f t="shared" si="399"/>
        <v>0</v>
      </c>
      <c r="S512" s="156">
        <f t="shared" si="400"/>
        <v>0</v>
      </c>
      <c r="U512" s="157">
        <f t="shared" si="406"/>
        <v>0</v>
      </c>
      <c r="W512" s="152"/>
      <c r="X512" s="152"/>
      <c r="Y512" s="152"/>
      <c r="Z512" s="152"/>
      <c r="AA512" s="152"/>
      <c r="AB512" s="152"/>
      <c r="AC512" s="347"/>
      <c r="AD512" s="152"/>
      <c r="AE512" s="152"/>
      <c r="AF512" s="152"/>
      <c r="AG512" s="152"/>
      <c r="AH512" s="152"/>
      <c r="AI512" s="152"/>
      <c r="AJ512" s="347"/>
      <c r="AK512" s="152"/>
      <c r="AL512" s="152"/>
      <c r="AM512" s="295"/>
      <c r="AN512" s="228"/>
      <c r="AO512" s="228"/>
      <c r="AP512" s="228"/>
      <c r="AQ512" s="228"/>
      <c r="AR512" s="228"/>
      <c r="AS512" s="348"/>
      <c r="AT512" s="264">
        <f t="shared" si="363"/>
        <v>0</v>
      </c>
      <c r="AU512" s="259"/>
      <c r="AV512" s="265">
        <f t="shared" si="403"/>
        <v>0</v>
      </c>
      <c r="AX512" s="265">
        <f t="shared" si="407"/>
        <v>0</v>
      </c>
      <c r="AZ512" s="492">
        <f t="shared" si="404"/>
        <v>0</v>
      </c>
      <c r="BB512" s="492">
        <f t="shared" si="405"/>
        <v>0</v>
      </c>
      <c r="BD512" s="265">
        <f t="shared" si="408"/>
        <v>0</v>
      </c>
      <c r="BE512" s="105"/>
      <c r="BF512" s="105"/>
      <c r="BG512" s="105"/>
      <c r="BH512" s="105"/>
      <c r="BI512" s="105"/>
      <c r="BJ512" s="105"/>
    </row>
    <row r="513" spans="2:62" ht="20.100000000000001" hidden="1" customHeight="1" outlineLevel="1">
      <c r="B513" s="100"/>
      <c r="C513" s="908"/>
      <c r="D513" s="909"/>
      <c r="E513" s="909"/>
      <c r="F513" s="910"/>
      <c r="G513" s="890"/>
      <c r="H513" s="891"/>
      <c r="I513" s="152"/>
      <c r="J513" s="152"/>
      <c r="K513" s="152"/>
      <c r="L513" s="152"/>
      <c r="M513" s="152"/>
      <c r="N513" s="152"/>
      <c r="O513" s="152"/>
      <c r="P513" s="153"/>
      <c r="Q513" s="153"/>
      <c r="R513" s="156">
        <f t="shared" si="399"/>
        <v>0</v>
      </c>
      <c r="S513" s="156">
        <f t="shared" si="400"/>
        <v>0</v>
      </c>
      <c r="U513" s="157">
        <f t="shared" si="406"/>
        <v>0</v>
      </c>
      <c r="W513" s="152"/>
      <c r="X513" s="152"/>
      <c r="Y513" s="152"/>
      <c r="Z513" s="152"/>
      <c r="AA513" s="152"/>
      <c r="AB513" s="152"/>
      <c r="AC513" s="347"/>
      <c r="AD513" s="152"/>
      <c r="AE513" s="152"/>
      <c r="AF513" s="152"/>
      <c r="AG513" s="152"/>
      <c r="AH513" s="152"/>
      <c r="AI513" s="152"/>
      <c r="AJ513" s="347"/>
      <c r="AK513" s="152"/>
      <c r="AL513" s="152"/>
      <c r="AM513" s="295"/>
      <c r="AN513" s="228"/>
      <c r="AO513" s="228"/>
      <c r="AP513" s="228"/>
      <c r="AQ513" s="228"/>
      <c r="AR513" s="228"/>
      <c r="AS513" s="348"/>
      <c r="AT513" s="264">
        <f t="shared" si="363"/>
        <v>0</v>
      </c>
      <c r="AU513" s="259"/>
      <c r="AV513" s="265">
        <f t="shared" si="403"/>
        <v>0</v>
      </c>
      <c r="AX513" s="265">
        <f t="shared" si="407"/>
        <v>0</v>
      </c>
      <c r="AZ513" s="492">
        <f t="shared" si="404"/>
        <v>0</v>
      </c>
      <c r="BB513" s="492">
        <f t="shared" si="405"/>
        <v>0</v>
      </c>
      <c r="BD513" s="265">
        <f t="shared" si="408"/>
        <v>0</v>
      </c>
      <c r="BE513" s="105"/>
      <c r="BF513" s="105"/>
      <c r="BG513" s="105"/>
      <c r="BH513" s="105"/>
      <c r="BI513" s="105"/>
      <c r="BJ513" s="105"/>
    </row>
    <row r="514" spans="2:62" ht="20.100000000000001" hidden="1" customHeight="1" outlineLevel="1">
      <c r="B514" s="100"/>
      <c r="C514" s="908"/>
      <c r="D514" s="909"/>
      <c r="E514" s="909"/>
      <c r="F514" s="910"/>
      <c r="G514" s="890"/>
      <c r="H514" s="891"/>
      <c r="I514" s="152"/>
      <c r="J514" s="152"/>
      <c r="K514" s="152"/>
      <c r="L514" s="152"/>
      <c r="M514" s="152"/>
      <c r="N514" s="152"/>
      <c r="O514" s="152"/>
      <c r="P514" s="153"/>
      <c r="Q514" s="153"/>
      <c r="R514" s="156">
        <f t="shared" si="399"/>
        <v>0</v>
      </c>
      <c r="S514" s="156">
        <f t="shared" si="400"/>
        <v>0</v>
      </c>
      <c r="U514" s="157">
        <f t="shared" si="406"/>
        <v>0</v>
      </c>
      <c r="W514" s="152"/>
      <c r="X514" s="152"/>
      <c r="Y514" s="152"/>
      <c r="Z514" s="152"/>
      <c r="AA514" s="152"/>
      <c r="AB514" s="152"/>
      <c r="AC514" s="347"/>
      <c r="AD514" s="152"/>
      <c r="AE514" s="152"/>
      <c r="AF514" s="152"/>
      <c r="AG514" s="152"/>
      <c r="AH514" s="152"/>
      <c r="AI514" s="152"/>
      <c r="AJ514" s="347"/>
      <c r="AK514" s="152"/>
      <c r="AL514" s="152"/>
      <c r="AM514" s="295"/>
      <c r="AN514" s="228"/>
      <c r="AO514" s="228"/>
      <c r="AP514" s="228"/>
      <c r="AQ514" s="228"/>
      <c r="AR514" s="228"/>
      <c r="AS514" s="348"/>
      <c r="AT514" s="264">
        <f t="shared" si="363"/>
        <v>0</v>
      </c>
      <c r="AU514" s="259"/>
      <c r="AV514" s="265">
        <f t="shared" si="403"/>
        <v>0</v>
      </c>
      <c r="AX514" s="265">
        <f t="shared" si="407"/>
        <v>0</v>
      </c>
      <c r="AZ514" s="492">
        <f t="shared" si="404"/>
        <v>0</v>
      </c>
      <c r="BB514" s="492">
        <f t="shared" si="405"/>
        <v>0</v>
      </c>
      <c r="BD514" s="265">
        <f t="shared" si="408"/>
        <v>0</v>
      </c>
      <c r="BE514" s="105"/>
      <c r="BF514" s="105"/>
      <c r="BG514" s="105"/>
      <c r="BH514" s="105"/>
      <c r="BI514" s="105"/>
      <c r="BJ514" s="105"/>
    </row>
    <row r="515" spans="2:62" ht="20.100000000000001" hidden="1" customHeight="1" outlineLevel="1">
      <c r="B515" s="100"/>
      <c r="C515" s="908"/>
      <c r="D515" s="909"/>
      <c r="E515" s="909"/>
      <c r="F515" s="910"/>
      <c r="G515" s="890"/>
      <c r="H515" s="891"/>
      <c r="I515" s="152"/>
      <c r="J515" s="152"/>
      <c r="K515" s="152"/>
      <c r="L515" s="152"/>
      <c r="M515" s="152"/>
      <c r="N515" s="152"/>
      <c r="O515" s="152"/>
      <c r="P515" s="153"/>
      <c r="Q515" s="153"/>
      <c r="R515" s="156">
        <f t="shared" si="399"/>
        <v>0</v>
      </c>
      <c r="S515" s="156">
        <f t="shared" si="400"/>
        <v>0</v>
      </c>
      <c r="U515" s="157">
        <f t="shared" si="406"/>
        <v>0</v>
      </c>
      <c r="W515" s="152"/>
      <c r="X515" s="152"/>
      <c r="Y515" s="152"/>
      <c r="Z515" s="152"/>
      <c r="AA515" s="152"/>
      <c r="AB515" s="152"/>
      <c r="AC515" s="347"/>
      <c r="AD515" s="152"/>
      <c r="AE515" s="152"/>
      <c r="AF515" s="152"/>
      <c r="AG515" s="152"/>
      <c r="AH515" s="152"/>
      <c r="AI515" s="152"/>
      <c r="AJ515" s="347"/>
      <c r="AK515" s="152"/>
      <c r="AL515" s="152"/>
      <c r="AM515" s="295"/>
      <c r="AN515" s="228"/>
      <c r="AO515" s="228"/>
      <c r="AP515" s="228"/>
      <c r="AQ515" s="228"/>
      <c r="AR515" s="228"/>
      <c r="AS515" s="348"/>
      <c r="AT515" s="264">
        <f t="shared" si="363"/>
        <v>0</v>
      </c>
      <c r="AU515" s="259"/>
      <c r="AV515" s="265">
        <f t="shared" si="403"/>
        <v>0</v>
      </c>
      <c r="AX515" s="265">
        <f t="shared" si="407"/>
        <v>0</v>
      </c>
      <c r="AZ515" s="492">
        <f t="shared" si="404"/>
        <v>0</v>
      </c>
      <c r="BB515" s="492">
        <f t="shared" si="405"/>
        <v>0</v>
      </c>
      <c r="BD515" s="265">
        <f t="shared" si="408"/>
        <v>0</v>
      </c>
      <c r="BE515" s="105"/>
      <c r="BF515" s="105"/>
      <c r="BG515" s="105"/>
      <c r="BH515" s="105"/>
      <c r="BI515" s="105"/>
      <c r="BJ515" s="105"/>
    </row>
    <row r="516" spans="2:62" ht="20.100000000000001" hidden="1" customHeight="1" outlineLevel="1">
      <c r="B516" s="100"/>
      <c r="C516" s="908"/>
      <c r="D516" s="909"/>
      <c r="E516" s="909"/>
      <c r="F516" s="910"/>
      <c r="G516" s="890"/>
      <c r="H516" s="891"/>
      <c r="I516" s="152"/>
      <c r="J516" s="152"/>
      <c r="K516" s="152"/>
      <c r="L516" s="152"/>
      <c r="M516" s="152"/>
      <c r="N516" s="152"/>
      <c r="O516" s="152"/>
      <c r="P516" s="153"/>
      <c r="Q516" s="153"/>
      <c r="R516" s="156">
        <f t="shared" si="399"/>
        <v>0</v>
      </c>
      <c r="S516" s="156">
        <f t="shared" si="400"/>
        <v>0</v>
      </c>
      <c r="U516" s="157">
        <f t="shared" si="406"/>
        <v>0</v>
      </c>
      <c r="W516" s="152"/>
      <c r="X516" s="152"/>
      <c r="Y516" s="152"/>
      <c r="Z516" s="152"/>
      <c r="AA516" s="152"/>
      <c r="AB516" s="152"/>
      <c r="AC516" s="347"/>
      <c r="AD516" s="152"/>
      <c r="AE516" s="152"/>
      <c r="AF516" s="152"/>
      <c r="AG516" s="152"/>
      <c r="AH516" s="152"/>
      <c r="AI516" s="152"/>
      <c r="AJ516" s="347"/>
      <c r="AK516" s="152"/>
      <c r="AL516" s="152"/>
      <c r="AM516" s="295"/>
      <c r="AN516" s="228"/>
      <c r="AO516" s="228"/>
      <c r="AP516" s="228"/>
      <c r="AQ516" s="228"/>
      <c r="AR516" s="228"/>
      <c r="AS516" s="348"/>
      <c r="AT516" s="264">
        <f t="shared" si="363"/>
        <v>0</v>
      </c>
      <c r="AU516" s="259"/>
      <c r="AV516" s="265">
        <f t="shared" si="403"/>
        <v>0</v>
      </c>
      <c r="AX516" s="265">
        <f t="shared" si="407"/>
        <v>0</v>
      </c>
      <c r="AZ516" s="492">
        <f t="shared" si="404"/>
        <v>0</v>
      </c>
      <c r="BB516" s="492">
        <f t="shared" si="405"/>
        <v>0</v>
      </c>
      <c r="BD516" s="265">
        <f t="shared" si="408"/>
        <v>0</v>
      </c>
      <c r="BE516" s="105"/>
      <c r="BF516" s="105"/>
      <c r="BG516" s="105"/>
      <c r="BH516" s="105"/>
      <c r="BI516" s="105"/>
      <c r="BJ516" s="105"/>
    </row>
    <row r="517" spans="2:62" ht="20.100000000000001" hidden="1" customHeight="1" outlineLevel="1">
      <c r="B517" s="100"/>
      <c r="C517" s="908"/>
      <c r="D517" s="909"/>
      <c r="E517" s="909"/>
      <c r="F517" s="910"/>
      <c r="G517" s="890"/>
      <c r="H517" s="891"/>
      <c r="I517" s="152"/>
      <c r="J517" s="152"/>
      <c r="K517" s="152"/>
      <c r="L517" s="152"/>
      <c r="M517" s="152"/>
      <c r="N517" s="152"/>
      <c r="O517" s="152"/>
      <c r="P517" s="153"/>
      <c r="Q517" s="153"/>
      <c r="R517" s="156">
        <f t="shared" si="399"/>
        <v>0</v>
      </c>
      <c r="S517" s="156">
        <f t="shared" si="400"/>
        <v>0</v>
      </c>
      <c r="U517" s="157">
        <f t="shared" si="406"/>
        <v>0</v>
      </c>
      <c r="W517" s="152"/>
      <c r="X517" s="152"/>
      <c r="Y517" s="152"/>
      <c r="Z517" s="152"/>
      <c r="AA517" s="152"/>
      <c r="AB517" s="152"/>
      <c r="AC517" s="347"/>
      <c r="AD517" s="152"/>
      <c r="AE517" s="152"/>
      <c r="AF517" s="152"/>
      <c r="AG517" s="152"/>
      <c r="AH517" s="152"/>
      <c r="AI517" s="152"/>
      <c r="AJ517" s="347"/>
      <c r="AK517" s="152"/>
      <c r="AL517" s="152"/>
      <c r="AM517" s="295"/>
      <c r="AN517" s="228"/>
      <c r="AO517" s="228"/>
      <c r="AP517" s="228"/>
      <c r="AQ517" s="228"/>
      <c r="AR517" s="228"/>
      <c r="AS517" s="348"/>
      <c r="AT517" s="264">
        <f t="shared" si="363"/>
        <v>0</v>
      </c>
      <c r="AU517" s="259"/>
      <c r="AV517" s="265">
        <f t="shared" si="403"/>
        <v>0</v>
      </c>
      <c r="AX517" s="265">
        <f t="shared" si="407"/>
        <v>0</v>
      </c>
      <c r="AZ517" s="492">
        <f t="shared" si="404"/>
        <v>0</v>
      </c>
      <c r="BB517" s="492">
        <f t="shared" si="405"/>
        <v>0</v>
      </c>
      <c r="BD517" s="265">
        <f t="shared" si="408"/>
        <v>0</v>
      </c>
      <c r="BE517" s="105"/>
      <c r="BF517" s="105"/>
      <c r="BG517" s="105"/>
      <c r="BH517" s="105"/>
      <c r="BI517" s="105"/>
      <c r="BJ517" s="105"/>
    </row>
    <row r="518" spans="2:62" ht="20.100000000000001" hidden="1" customHeight="1" outlineLevel="1">
      <c r="B518" s="100"/>
      <c r="C518" s="908"/>
      <c r="D518" s="909"/>
      <c r="E518" s="909"/>
      <c r="F518" s="910"/>
      <c r="G518" s="890"/>
      <c r="H518" s="891"/>
      <c r="I518" s="152"/>
      <c r="J518" s="152"/>
      <c r="K518" s="152"/>
      <c r="L518" s="152"/>
      <c r="M518" s="152"/>
      <c r="N518" s="152"/>
      <c r="O518" s="152"/>
      <c r="P518" s="153"/>
      <c r="Q518" s="153"/>
      <c r="R518" s="156">
        <f t="shared" si="399"/>
        <v>0</v>
      </c>
      <c r="S518" s="156">
        <f t="shared" si="400"/>
        <v>0</v>
      </c>
      <c r="U518" s="157">
        <f t="shared" si="406"/>
        <v>0</v>
      </c>
      <c r="W518" s="152"/>
      <c r="X518" s="152"/>
      <c r="Y518" s="152"/>
      <c r="Z518" s="152"/>
      <c r="AA518" s="152"/>
      <c r="AB518" s="152"/>
      <c r="AC518" s="347"/>
      <c r="AD518" s="152"/>
      <c r="AE518" s="152"/>
      <c r="AF518" s="152"/>
      <c r="AG518" s="152"/>
      <c r="AH518" s="152"/>
      <c r="AI518" s="152"/>
      <c r="AJ518" s="347"/>
      <c r="AK518" s="152"/>
      <c r="AL518" s="152"/>
      <c r="AM518" s="295"/>
      <c r="AN518" s="228"/>
      <c r="AO518" s="228"/>
      <c r="AP518" s="228"/>
      <c r="AQ518" s="228"/>
      <c r="AR518" s="228"/>
      <c r="AS518" s="348"/>
      <c r="AT518" s="264">
        <f t="shared" ref="AT518:AT520" si="409">((W518+AD518)*$W$7+(X518+AE518)*$X$7+(Y518+Z518+AF518+AG518)*$Z$7+(AA518+AH518)*$AA$7+(AB518+AI518)*$AB$7)*Zuschläge_IBN</f>
        <v>0</v>
      </c>
      <c r="AU518" s="259"/>
      <c r="AV518" s="265">
        <f t="shared" si="403"/>
        <v>0</v>
      </c>
      <c r="AX518" s="265">
        <f t="shared" si="407"/>
        <v>0</v>
      </c>
      <c r="AZ518" s="492">
        <f t="shared" si="404"/>
        <v>0</v>
      </c>
      <c r="BB518" s="492">
        <f t="shared" si="405"/>
        <v>0</v>
      </c>
      <c r="BD518" s="265">
        <f t="shared" si="408"/>
        <v>0</v>
      </c>
      <c r="BE518" s="105"/>
      <c r="BF518" s="105"/>
      <c r="BG518" s="105"/>
      <c r="BH518" s="105"/>
      <c r="BI518" s="105"/>
      <c r="BJ518" s="105"/>
    </row>
    <row r="519" spans="2:62" ht="20.100000000000001" hidden="1" customHeight="1" outlineLevel="1">
      <c r="B519" s="100"/>
      <c r="C519" s="908"/>
      <c r="D519" s="909"/>
      <c r="E519" s="909"/>
      <c r="F519" s="910"/>
      <c r="G519" s="890"/>
      <c r="H519" s="891"/>
      <c r="I519" s="152"/>
      <c r="J519" s="152"/>
      <c r="K519" s="152"/>
      <c r="L519" s="152"/>
      <c r="M519" s="152"/>
      <c r="N519" s="152"/>
      <c r="O519" s="152"/>
      <c r="P519" s="153"/>
      <c r="Q519" s="153"/>
      <c r="R519" s="156">
        <f t="shared" si="399"/>
        <v>0</v>
      </c>
      <c r="S519" s="156">
        <f t="shared" si="400"/>
        <v>0</v>
      </c>
      <c r="U519" s="157">
        <f t="shared" si="406"/>
        <v>0</v>
      </c>
      <c r="W519" s="152"/>
      <c r="X519" s="152"/>
      <c r="Y519" s="152"/>
      <c r="Z519" s="152"/>
      <c r="AA519" s="152"/>
      <c r="AB519" s="152"/>
      <c r="AC519" s="347"/>
      <c r="AD519" s="152"/>
      <c r="AE519" s="152"/>
      <c r="AF519" s="152"/>
      <c r="AG519" s="152"/>
      <c r="AH519" s="152"/>
      <c r="AI519" s="152"/>
      <c r="AJ519" s="347"/>
      <c r="AK519" s="152"/>
      <c r="AL519" s="152"/>
      <c r="AM519" s="295"/>
      <c r="AN519" s="228"/>
      <c r="AO519" s="228"/>
      <c r="AP519" s="228"/>
      <c r="AQ519" s="228"/>
      <c r="AR519" s="228"/>
      <c r="AS519" s="348"/>
      <c r="AT519" s="264">
        <f t="shared" si="409"/>
        <v>0</v>
      </c>
      <c r="AU519" s="259"/>
      <c r="AV519" s="265">
        <f t="shared" si="403"/>
        <v>0</v>
      </c>
      <c r="AX519" s="265">
        <f t="shared" si="407"/>
        <v>0</v>
      </c>
      <c r="AZ519" s="492">
        <f t="shared" si="404"/>
        <v>0</v>
      </c>
      <c r="BB519" s="492">
        <f t="shared" si="405"/>
        <v>0</v>
      </c>
      <c r="BD519" s="265">
        <f t="shared" si="408"/>
        <v>0</v>
      </c>
      <c r="BE519" s="105"/>
      <c r="BF519" s="105"/>
      <c r="BG519" s="105"/>
      <c r="BH519" s="105"/>
      <c r="BI519" s="105"/>
      <c r="BJ519" s="105"/>
    </row>
    <row r="520" spans="2:62" ht="20.100000000000001" hidden="1" customHeight="1" outlineLevel="1">
      <c r="B520" s="100"/>
      <c r="C520" s="908"/>
      <c r="D520" s="909"/>
      <c r="E520" s="909"/>
      <c r="F520" s="910"/>
      <c r="G520" s="890"/>
      <c r="H520" s="891"/>
      <c r="I520" s="152"/>
      <c r="J520" s="152"/>
      <c r="K520" s="152"/>
      <c r="L520" s="152"/>
      <c r="M520" s="152"/>
      <c r="N520" s="152"/>
      <c r="O520" s="152"/>
      <c r="P520" s="153"/>
      <c r="Q520" s="153"/>
      <c r="R520" s="156">
        <f t="shared" si="399"/>
        <v>0</v>
      </c>
      <c r="S520" s="156">
        <f t="shared" si="400"/>
        <v>0</v>
      </c>
      <c r="U520" s="157">
        <f t="shared" si="406"/>
        <v>0</v>
      </c>
      <c r="W520" s="152"/>
      <c r="X520" s="152"/>
      <c r="Y520" s="152"/>
      <c r="Z520" s="152"/>
      <c r="AA520" s="152"/>
      <c r="AB520" s="152"/>
      <c r="AC520" s="347"/>
      <c r="AD520" s="152"/>
      <c r="AE520" s="152"/>
      <c r="AF520" s="152"/>
      <c r="AG520" s="152"/>
      <c r="AH520" s="152"/>
      <c r="AI520" s="152"/>
      <c r="AJ520" s="347"/>
      <c r="AK520" s="152"/>
      <c r="AL520" s="152"/>
      <c r="AM520" s="295"/>
      <c r="AN520" s="228"/>
      <c r="AO520" s="228"/>
      <c r="AP520" s="228"/>
      <c r="AQ520" s="228"/>
      <c r="AR520" s="228"/>
      <c r="AS520" s="348"/>
      <c r="AT520" s="264">
        <f t="shared" si="409"/>
        <v>0</v>
      </c>
      <c r="AU520" s="259"/>
      <c r="AV520" s="265">
        <f t="shared" si="403"/>
        <v>0</v>
      </c>
      <c r="AX520" s="265">
        <f t="shared" si="407"/>
        <v>0</v>
      </c>
      <c r="AZ520" s="492">
        <f t="shared" si="404"/>
        <v>0</v>
      </c>
      <c r="BB520" s="492">
        <f t="shared" si="405"/>
        <v>0</v>
      </c>
      <c r="BD520" s="265">
        <f t="shared" si="408"/>
        <v>0</v>
      </c>
      <c r="BE520" s="105"/>
      <c r="BF520" s="105"/>
      <c r="BG520" s="105"/>
      <c r="BH520" s="105"/>
      <c r="BI520" s="105"/>
      <c r="BJ520" s="105"/>
    </row>
    <row r="521" spans="2:62" ht="9.9499999999999993" hidden="1" customHeight="1" outlineLevel="1">
      <c r="B521" s="101"/>
      <c r="C521" s="208"/>
      <c r="D521" s="208"/>
      <c r="E521" s="208"/>
      <c r="F521" s="208"/>
      <c r="G521" s="237"/>
      <c r="H521" s="207"/>
      <c r="I521" s="257"/>
      <c r="J521" s="257"/>
      <c r="K521" s="257"/>
      <c r="L521" s="257"/>
      <c r="M521" s="257"/>
      <c r="N521" s="257"/>
      <c r="O521" s="257"/>
      <c r="P521" s="256"/>
      <c r="Q521" s="102"/>
      <c r="R521" s="102"/>
      <c r="S521" s="102"/>
      <c r="U521" s="98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Z521" s="493"/>
      <c r="BE521" s="105"/>
      <c r="BF521" s="105"/>
      <c r="BG521" s="105"/>
      <c r="BH521" s="105"/>
      <c r="BI521" s="105"/>
      <c r="BJ521" s="105"/>
    </row>
    <row r="522" spans="2:62" ht="3" customHeight="1" collapsed="1" thickBot="1">
      <c r="B522" s="133"/>
      <c r="C522" s="931"/>
      <c r="D522" s="932"/>
      <c r="E522" s="933"/>
      <c r="F522" s="934"/>
      <c r="G522" s="236"/>
      <c r="H522" s="128"/>
      <c r="I522" s="129"/>
      <c r="J522" s="129"/>
      <c r="K522" s="129"/>
      <c r="L522" s="129"/>
      <c r="M522" s="129"/>
      <c r="N522" s="129"/>
      <c r="O522" s="129"/>
      <c r="P522" s="129"/>
      <c r="Q522" s="130"/>
      <c r="R522" s="131"/>
      <c r="S522" s="131"/>
      <c r="U522" s="132"/>
      <c r="W522" s="278"/>
      <c r="X522" s="936"/>
      <c r="Y522" s="932"/>
      <c r="Z522" s="934"/>
      <c r="AA522" s="279"/>
      <c r="AB522" s="128"/>
      <c r="AC522" s="282"/>
      <c r="AD522" s="280"/>
      <c r="AE522" s="280"/>
      <c r="AF522" s="280"/>
      <c r="AG522" s="280"/>
      <c r="AH522" s="280"/>
      <c r="AI522" s="280"/>
      <c r="AJ522" s="283"/>
      <c r="AK522" s="281"/>
      <c r="AL522" s="281"/>
      <c r="AM522" s="280"/>
      <c r="AN522" s="280"/>
      <c r="AO522" s="280"/>
      <c r="AP522" s="280"/>
      <c r="AQ522" s="280"/>
      <c r="AR522" s="280"/>
      <c r="AS522" s="283"/>
      <c r="AT522" s="281"/>
      <c r="AU522" s="284"/>
      <c r="AV522" s="494"/>
      <c r="AX522" s="494"/>
      <c r="AZ522" s="495"/>
      <c r="BB522" s="494"/>
      <c r="BD522" s="494"/>
      <c r="BE522" s="105"/>
      <c r="BF522" s="105"/>
      <c r="BG522" s="105"/>
      <c r="BH522" s="105"/>
      <c r="BI522" s="105"/>
      <c r="BJ522" s="105"/>
    </row>
    <row r="523" spans="2:62" s="105" customFormat="1" ht="13.5" customHeight="1">
      <c r="F523" s="351"/>
      <c r="G523" s="351"/>
      <c r="H523" s="496"/>
      <c r="I523" s="117"/>
      <c r="J523" s="117"/>
      <c r="K523" s="117"/>
      <c r="L523" s="117"/>
      <c r="M523" s="117"/>
      <c r="N523" s="117"/>
      <c r="O523" s="117"/>
      <c r="P523" s="117"/>
      <c r="S523" s="117"/>
      <c r="U523" s="352"/>
      <c r="AZ523" s="352"/>
    </row>
    <row r="524" spans="2:62" s="105" customFormat="1"/>
    <row r="525" spans="2:62" s="105" customFormat="1"/>
    <row r="526" spans="2:62" s="105" customFormat="1"/>
    <row r="527" spans="2:62" s="105" customFormat="1"/>
    <row r="528" spans="2:62" s="105" customFormat="1"/>
    <row r="529" s="105" customFormat="1"/>
    <row r="530" s="105" customFormat="1"/>
    <row r="531" s="105" customFormat="1"/>
    <row r="532" s="105" customFormat="1"/>
    <row r="533" s="105" customFormat="1"/>
    <row r="534" s="105" customFormat="1"/>
    <row r="535" s="105" customFormat="1"/>
    <row r="536" s="105" customFormat="1"/>
    <row r="537" s="105" customFormat="1"/>
    <row r="538" s="105" customFormat="1"/>
    <row r="539" s="105" customFormat="1"/>
    <row r="540" s="105" customFormat="1"/>
    <row r="541" s="105" customFormat="1"/>
    <row r="542" s="105" customFormat="1"/>
    <row r="543" s="105" customFormat="1"/>
    <row r="544" s="105" customFormat="1"/>
    <row r="545" s="105" customFormat="1"/>
    <row r="546" s="105" customFormat="1"/>
    <row r="547" s="105" customFormat="1"/>
    <row r="548" s="105" customFormat="1"/>
    <row r="549" s="105" customFormat="1"/>
    <row r="550" s="105" customFormat="1"/>
    <row r="551" s="105" customFormat="1"/>
    <row r="552" s="105" customFormat="1"/>
    <row r="553" s="105" customFormat="1"/>
    <row r="554" s="105" customFormat="1"/>
    <row r="555" s="105" customFormat="1"/>
    <row r="556" s="105" customFormat="1"/>
    <row r="557" s="105" customFormat="1"/>
    <row r="558" s="105" customFormat="1"/>
    <row r="559" s="105" customFormat="1"/>
    <row r="560" s="105" customFormat="1"/>
    <row r="561" s="105" customFormat="1"/>
    <row r="562" s="105" customFormat="1"/>
    <row r="563" s="105" customFormat="1"/>
    <row r="564" s="105" customFormat="1"/>
    <row r="565" s="105" customFormat="1"/>
    <row r="566" s="105" customFormat="1"/>
    <row r="567" s="105" customFormat="1"/>
    <row r="568" s="105" customFormat="1"/>
    <row r="569" s="105" customFormat="1"/>
    <row r="570" s="105" customFormat="1"/>
    <row r="571" s="105" customFormat="1"/>
    <row r="572" s="105" customFormat="1"/>
    <row r="573" s="105" customFormat="1"/>
    <row r="574" s="105" customFormat="1"/>
    <row r="575" s="105" customFormat="1"/>
    <row r="576" s="105" customFormat="1"/>
    <row r="577" s="105" customFormat="1"/>
    <row r="578" s="105" customFormat="1"/>
    <row r="579" s="105" customFormat="1"/>
    <row r="580" s="105" customFormat="1"/>
    <row r="581" s="105" customFormat="1"/>
    <row r="582" s="105" customFormat="1"/>
    <row r="583" s="105" customFormat="1"/>
    <row r="584" s="105" customFormat="1"/>
    <row r="585" s="105" customFormat="1"/>
    <row r="586" s="105" customFormat="1"/>
    <row r="587" s="105" customFormat="1"/>
    <row r="588" s="105" customFormat="1"/>
    <row r="589" s="105" customFormat="1"/>
    <row r="590" s="105" customFormat="1"/>
    <row r="591" s="105" customFormat="1"/>
    <row r="592" s="105" customFormat="1"/>
    <row r="593" s="105" customFormat="1"/>
    <row r="594" s="105" customFormat="1"/>
    <row r="595" s="105" customFormat="1"/>
    <row r="596" s="105" customFormat="1"/>
    <row r="597" s="105" customFormat="1"/>
    <row r="598" s="105" customFormat="1"/>
    <row r="599" s="105" customFormat="1"/>
    <row r="600" s="105" customFormat="1"/>
    <row r="601" s="105" customFormat="1"/>
    <row r="602" s="105" customFormat="1"/>
    <row r="603" s="105" customFormat="1"/>
    <row r="604" s="105" customFormat="1"/>
    <row r="605" s="105" customFormat="1"/>
    <row r="606" s="105" customFormat="1"/>
    <row r="607" s="105" customFormat="1"/>
    <row r="608" s="105" customFormat="1"/>
    <row r="609" s="105" customFormat="1"/>
    <row r="610" s="105" customFormat="1"/>
    <row r="611" s="105" customFormat="1"/>
    <row r="612" s="105" customFormat="1"/>
    <row r="613" s="105" customFormat="1"/>
    <row r="614" s="105" customFormat="1"/>
    <row r="615" s="105" customFormat="1"/>
    <row r="616" s="105" customFormat="1"/>
    <row r="617" s="105" customFormat="1"/>
    <row r="618" s="105" customFormat="1"/>
    <row r="619" s="105" customFormat="1"/>
    <row r="620" s="105" customFormat="1"/>
    <row r="621" s="105" customFormat="1"/>
    <row r="622" s="105" customFormat="1"/>
    <row r="623" s="105" customFormat="1"/>
    <row r="624" s="105" customFormat="1"/>
    <row r="625" s="105" customFormat="1"/>
    <row r="626" s="105" customFormat="1"/>
    <row r="627" s="105" customFormat="1"/>
    <row r="628" s="105" customFormat="1"/>
    <row r="629" s="105" customFormat="1"/>
    <row r="630" s="105" customFormat="1"/>
    <row r="631" s="105" customFormat="1"/>
    <row r="632" s="105" customFormat="1"/>
    <row r="633" s="105" customFormat="1"/>
    <row r="634" s="105" customFormat="1"/>
    <row r="635" s="105" customFormat="1"/>
    <row r="636" s="105" customFormat="1"/>
    <row r="637" s="105" customFormat="1"/>
    <row r="638" s="105" customFormat="1"/>
    <row r="639" s="105" customFormat="1"/>
    <row r="640" s="105" customFormat="1"/>
    <row r="641" s="105" customFormat="1"/>
    <row r="642" s="105" customFormat="1"/>
    <row r="643" s="105" customFormat="1"/>
    <row r="644" s="105" customFormat="1"/>
    <row r="645" s="105" customFormat="1"/>
    <row r="646" s="105" customFormat="1"/>
    <row r="647" s="105" customFormat="1"/>
    <row r="648" s="105" customFormat="1"/>
    <row r="649" s="105" customFormat="1"/>
    <row r="650" s="105" customFormat="1"/>
    <row r="651" s="105" customFormat="1"/>
    <row r="652" s="105" customFormat="1"/>
    <row r="653" s="105" customFormat="1"/>
    <row r="654" s="105" customFormat="1"/>
    <row r="655" s="105" customFormat="1"/>
    <row r="656" s="105" customFormat="1"/>
    <row r="657" s="105" customFormat="1"/>
    <row r="658" s="105" customFormat="1"/>
    <row r="659" s="105" customFormat="1"/>
    <row r="660" s="105" customFormat="1"/>
    <row r="661" s="105" customFormat="1"/>
    <row r="662" s="105" customFormat="1"/>
    <row r="663" s="105" customFormat="1"/>
    <row r="664" s="105" customFormat="1"/>
    <row r="665" s="105" customFormat="1"/>
    <row r="666" s="105" customFormat="1"/>
    <row r="667" s="105" customFormat="1"/>
    <row r="668" s="105" customFormat="1"/>
    <row r="669" s="105" customFormat="1"/>
    <row r="670" s="105" customFormat="1"/>
    <row r="671" s="105" customFormat="1"/>
    <row r="672" s="105" customFormat="1"/>
    <row r="673" s="105" customFormat="1"/>
    <row r="674" s="105" customFormat="1"/>
    <row r="675" s="105" customFormat="1"/>
    <row r="676" s="105" customFormat="1"/>
    <row r="677" s="105" customFormat="1"/>
    <row r="678" s="105" customFormat="1"/>
    <row r="679" s="105" customFormat="1"/>
    <row r="680" s="105" customFormat="1"/>
    <row r="681" s="105" customFormat="1"/>
    <row r="682" s="105" customFormat="1"/>
    <row r="683" s="105" customFormat="1"/>
    <row r="684" s="105" customFormat="1"/>
    <row r="685" s="105" customFormat="1"/>
    <row r="686" s="105" customFormat="1"/>
    <row r="687" s="105" customFormat="1"/>
    <row r="688" s="105" customFormat="1"/>
    <row r="689" s="105" customFormat="1"/>
    <row r="690" s="105" customFormat="1"/>
    <row r="691" s="105" customFormat="1"/>
    <row r="692" s="105" customFormat="1"/>
    <row r="693" s="105" customFormat="1"/>
    <row r="694" s="105" customFormat="1"/>
    <row r="695" s="105" customFormat="1"/>
    <row r="696" s="105" customFormat="1"/>
    <row r="697" s="105" customFormat="1"/>
    <row r="698" s="105" customFormat="1"/>
    <row r="699" s="105" customFormat="1"/>
    <row r="700" s="105" customFormat="1"/>
    <row r="701" s="105" customFormat="1"/>
    <row r="702" s="105" customFormat="1"/>
    <row r="703" s="105" customFormat="1"/>
    <row r="704" s="105" customFormat="1"/>
    <row r="705" s="105" customFormat="1"/>
    <row r="706" s="105" customFormat="1"/>
    <row r="707" s="105" customFormat="1"/>
    <row r="708" s="105" customFormat="1"/>
    <row r="709" s="105" customFormat="1"/>
    <row r="710" s="105" customFormat="1"/>
    <row r="711" s="105" customFormat="1"/>
    <row r="712" s="105" customFormat="1"/>
    <row r="713" s="105" customFormat="1"/>
    <row r="714" s="105" customFormat="1"/>
    <row r="715" s="105" customFormat="1"/>
    <row r="716" s="105" customFormat="1"/>
    <row r="717" s="105" customFormat="1"/>
    <row r="718" s="105" customFormat="1"/>
    <row r="719" s="105" customFormat="1"/>
    <row r="720" s="105" customFormat="1"/>
    <row r="721" s="105" customFormat="1"/>
    <row r="722" s="105" customFormat="1"/>
    <row r="723" s="105" customFormat="1"/>
    <row r="724" s="105" customFormat="1"/>
    <row r="725" s="105" customFormat="1"/>
    <row r="726" s="105" customFormat="1"/>
    <row r="727" s="105" customFormat="1"/>
    <row r="728" s="105" customFormat="1"/>
    <row r="729" s="105" customFormat="1"/>
    <row r="730" s="105" customFormat="1"/>
    <row r="731" s="105" customFormat="1"/>
    <row r="732" s="105" customFormat="1"/>
    <row r="733" s="105" customFormat="1"/>
    <row r="734" s="105" customFormat="1"/>
    <row r="735" s="105" customFormat="1"/>
    <row r="736" s="105" customFormat="1"/>
    <row r="737" s="105" customFormat="1"/>
    <row r="738" s="105" customFormat="1"/>
    <row r="739" s="105" customFormat="1"/>
    <row r="740" s="105" customFormat="1"/>
    <row r="741" s="105" customFormat="1"/>
    <row r="742" s="105" customFormat="1"/>
    <row r="743" s="105" customFormat="1"/>
    <row r="744" s="105" customFormat="1"/>
    <row r="745" s="105" customFormat="1"/>
    <row r="746" s="105" customFormat="1"/>
    <row r="747" s="105" customFormat="1"/>
    <row r="748" s="105" customFormat="1"/>
    <row r="749" s="105" customFormat="1"/>
    <row r="750" s="105" customFormat="1"/>
    <row r="751" s="105" customFormat="1"/>
    <row r="752" s="105" customFormat="1"/>
    <row r="753" s="105" customFormat="1"/>
    <row r="754" s="105" customFormat="1"/>
    <row r="755" s="105" customFormat="1"/>
    <row r="756" s="105" customFormat="1"/>
    <row r="757" s="105" customFormat="1"/>
    <row r="758" s="105" customFormat="1"/>
    <row r="759" s="105" customFormat="1"/>
    <row r="760" s="105" customFormat="1"/>
    <row r="761" s="105" customFormat="1"/>
    <row r="762" s="105" customFormat="1"/>
    <row r="763" s="105" customFormat="1"/>
    <row r="764" s="105" customFormat="1"/>
    <row r="765" s="105" customFormat="1"/>
    <row r="766" s="105" customFormat="1"/>
    <row r="767" s="105" customFormat="1"/>
    <row r="768" s="105" customFormat="1"/>
    <row r="769" s="105" customFormat="1"/>
    <row r="770" s="105" customFormat="1"/>
    <row r="771" s="105" customFormat="1"/>
    <row r="772" s="105" customFormat="1"/>
    <row r="773" s="105" customFormat="1"/>
    <row r="774" s="105" customFormat="1"/>
    <row r="775" s="105" customFormat="1"/>
    <row r="776" s="105" customFormat="1"/>
    <row r="777" s="105" customFormat="1"/>
    <row r="778" s="105" customFormat="1"/>
    <row r="779" s="105" customFormat="1"/>
    <row r="780" s="105" customFormat="1"/>
    <row r="781" s="105" customFormat="1"/>
    <row r="782" s="105" customFormat="1"/>
    <row r="783" s="105" customFormat="1"/>
    <row r="784" s="105" customFormat="1"/>
    <row r="785" s="105" customFormat="1"/>
    <row r="786" s="105" customFormat="1"/>
    <row r="787" s="105" customFormat="1"/>
    <row r="788" s="105" customFormat="1"/>
    <row r="789" s="105" customFormat="1"/>
    <row r="790" s="105" customFormat="1"/>
    <row r="791" s="105" customFormat="1"/>
    <row r="792" s="105" customFormat="1"/>
    <row r="793" s="105" customFormat="1"/>
    <row r="794" s="105" customFormat="1"/>
    <row r="795" s="105" customFormat="1"/>
    <row r="796" s="105" customFormat="1"/>
    <row r="797" s="105" customFormat="1"/>
    <row r="798" s="105" customFormat="1"/>
    <row r="799" s="105" customFormat="1"/>
    <row r="800" s="105" customFormat="1"/>
    <row r="801" s="105" customFormat="1"/>
    <row r="802" s="105" customFormat="1"/>
    <row r="803" s="105" customFormat="1"/>
    <row r="804" s="105" customFormat="1"/>
    <row r="805" s="105" customFormat="1"/>
    <row r="806" s="105" customFormat="1"/>
    <row r="807" s="105" customFormat="1"/>
    <row r="808" s="105" customFormat="1"/>
    <row r="809" s="105" customFormat="1"/>
    <row r="810" s="105" customFormat="1"/>
    <row r="811" s="105" customFormat="1"/>
    <row r="812" s="105" customFormat="1"/>
    <row r="813" s="105" customFormat="1"/>
    <row r="814" s="105" customFormat="1"/>
    <row r="815" s="105" customFormat="1"/>
    <row r="816" s="105" customFormat="1"/>
    <row r="817" s="105" customFormat="1"/>
    <row r="818" s="105" customFormat="1"/>
    <row r="819" s="105" customFormat="1"/>
    <row r="820" s="105" customFormat="1"/>
    <row r="821" s="105" customFormat="1"/>
    <row r="822" s="105" customFormat="1"/>
    <row r="823" s="105" customFormat="1"/>
    <row r="824" s="105" customFormat="1"/>
    <row r="825" s="105" customFormat="1"/>
    <row r="826" s="105" customFormat="1"/>
    <row r="827" s="105" customFormat="1"/>
    <row r="828" s="105" customFormat="1"/>
    <row r="829" s="105" customFormat="1"/>
    <row r="830" s="105" customFormat="1"/>
    <row r="831" s="105" customFormat="1"/>
    <row r="832" s="105" customFormat="1"/>
    <row r="833" s="105" customFormat="1"/>
    <row r="834" s="105" customFormat="1"/>
    <row r="835" s="105" customFormat="1"/>
    <row r="836" s="105" customFormat="1"/>
    <row r="837" s="105" customFormat="1"/>
    <row r="838" s="105" customFormat="1"/>
    <row r="839" s="105" customFormat="1"/>
    <row r="840" s="105" customFormat="1"/>
    <row r="841" s="105" customFormat="1"/>
    <row r="842" s="105" customFormat="1"/>
    <row r="843" s="105" customFormat="1"/>
    <row r="844" s="105" customFormat="1"/>
    <row r="845" s="105" customFormat="1"/>
    <row r="846" s="105" customFormat="1"/>
    <row r="847" s="105" customFormat="1"/>
    <row r="848" s="105" customFormat="1"/>
    <row r="849" s="105" customFormat="1"/>
    <row r="850" s="105" customFormat="1"/>
    <row r="851" s="105" customFormat="1"/>
    <row r="852" s="105" customFormat="1"/>
    <row r="853" s="105" customFormat="1"/>
    <row r="854" s="105" customFormat="1"/>
    <row r="855" s="105" customFormat="1"/>
    <row r="856" s="105" customFormat="1"/>
    <row r="857" s="105" customFormat="1"/>
    <row r="858" s="105" customFormat="1"/>
    <row r="859" s="105" customFormat="1"/>
    <row r="860" s="105" customFormat="1"/>
    <row r="861" s="105" customFormat="1"/>
    <row r="862" s="105" customFormat="1"/>
    <row r="863" s="105" customFormat="1"/>
    <row r="864" s="105" customFormat="1"/>
    <row r="865" s="105" customFormat="1"/>
    <row r="866" s="105" customFormat="1"/>
    <row r="867" s="105" customFormat="1"/>
    <row r="868" s="105" customFormat="1"/>
    <row r="869" s="105" customFormat="1"/>
    <row r="870" s="105" customFormat="1"/>
    <row r="871" s="105" customFormat="1"/>
    <row r="872" s="105" customFormat="1"/>
    <row r="873" s="105" customFormat="1"/>
    <row r="874" s="105" customFormat="1"/>
    <row r="875" s="105" customFormat="1"/>
    <row r="876" s="105" customFormat="1"/>
    <row r="877" s="105" customFormat="1"/>
    <row r="878" s="105" customFormat="1"/>
    <row r="879" s="105" customFormat="1"/>
    <row r="880" s="105" customFormat="1"/>
    <row r="881" s="105" customFormat="1"/>
    <row r="882" s="105" customFormat="1"/>
    <row r="883" s="105" customFormat="1"/>
    <row r="884" s="105" customFormat="1"/>
    <row r="885" s="105" customFormat="1"/>
    <row r="886" s="105" customFormat="1"/>
    <row r="887" s="105" customFormat="1"/>
    <row r="888" s="105" customFormat="1"/>
    <row r="889" s="105" customFormat="1"/>
    <row r="890" s="105" customFormat="1"/>
    <row r="891" s="105" customFormat="1"/>
    <row r="892" s="105" customFormat="1"/>
    <row r="893" s="105" customFormat="1"/>
    <row r="894" s="105" customFormat="1"/>
    <row r="895" s="105" customFormat="1"/>
    <row r="896" s="105" customFormat="1"/>
    <row r="897" s="105" customFormat="1"/>
    <row r="898" s="105" customFormat="1"/>
    <row r="899" s="105" customFormat="1"/>
    <row r="900" s="105" customFormat="1"/>
    <row r="901" s="105" customFormat="1"/>
    <row r="902" s="105" customFormat="1"/>
    <row r="903" s="105" customFormat="1"/>
    <row r="904" s="105" customFormat="1"/>
    <row r="905" s="105" customFormat="1"/>
    <row r="906" s="105" customFormat="1"/>
    <row r="907" s="105" customFormat="1"/>
    <row r="908" s="105" customFormat="1"/>
    <row r="909" s="105" customFormat="1"/>
    <row r="910" s="105" customFormat="1"/>
    <row r="911" s="105" customFormat="1"/>
    <row r="912" s="105" customFormat="1"/>
    <row r="913" s="105" customFormat="1"/>
    <row r="914" s="105" customFormat="1"/>
    <row r="915" s="105" customFormat="1"/>
    <row r="916" s="105" customFormat="1"/>
    <row r="917" s="105" customFormat="1"/>
    <row r="918" s="105" customFormat="1"/>
    <row r="919" s="105" customFormat="1"/>
    <row r="920" s="105" customFormat="1"/>
    <row r="921" s="105" customFormat="1"/>
    <row r="922" s="105" customFormat="1"/>
    <row r="923" s="105" customFormat="1"/>
    <row r="924" s="105" customFormat="1"/>
    <row r="925" s="105" customFormat="1"/>
    <row r="926" s="105" customFormat="1"/>
    <row r="927" s="105" customFormat="1"/>
    <row r="928" s="105" customFormat="1"/>
    <row r="929" s="105" customFormat="1"/>
    <row r="930" s="105" customFormat="1"/>
    <row r="931" s="105" customFormat="1"/>
    <row r="932" s="105" customFormat="1"/>
    <row r="933" s="105" customFormat="1"/>
    <row r="934" s="105" customFormat="1"/>
    <row r="935" s="105" customFormat="1"/>
    <row r="936" s="105" customFormat="1"/>
    <row r="937" s="105" customFormat="1"/>
    <row r="938" s="105" customFormat="1"/>
    <row r="939" s="105" customFormat="1"/>
    <row r="940" s="105" customFormat="1"/>
    <row r="941" s="105" customFormat="1"/>
    <row r="942" s="105" customFormat="1"/>
    <row r="943" s="105" customFormat="1"/>
    <row r="944" s="105" customFormat="1"/>
    <row r="945" s="105" customFormat="1"/>
    <row r="946" s="105" customFormat="1"/>
    <row r="947" s="105" customFormat="1"/>
    <row r="948" s="105" customFormat="1"/>
    <row r="949" s="105" customFormat="1"/>
    <row r="950" s="105" customFormat="1"/>
    <row r="951" s="105" customFormat="1"/>
    <row r="952" s="105" customFormat="1"/>
    <row r="953" s="105" customFormat="1"/>
    <row r="954" s="105" customFormat="1"/>
    <row r="955" s="105" customFormat="1"/>
    <row r="956" s="105" customFormat="1"/>
    <row r="957" s="105" customFormat="1"/>
    <row r="958" s="105" customFormat="1"/>
    <row r="959" s="105" customFormat="1"/>
    <row r="960" s="105" customFormat="1"/>
    <row r="961" s="105" customFormat="1"/>
    <row r="962" s="105" customFormat="1"/>
    <row r="963" s="105" customFormat="1"/>
    <row r="964" s="105" customFormat="1"/>
    <row r="965" s="105" customFormat="1"/>
    <row r="966" s="105" customFormat="1"/>
    <row r="967" s="105" customFormat="1"/>
    <row r="968" s="105" customFormat="1"/>
    <row r="969" s="105" customFormat="1"/>
    <row r="970" s="105" customFormat="1"/>
    <row r="971" s="105" customFormat="1"/>
    <row r="972" s="105" customFormat="1"/>
    <row r="973" s="105" customFormat="1"/>
    <row r="974" s="105" customFormat="1"/>
    <row r="975" s="105" customFormat="1"/>
    <row r="976" s="105" customFormat="1"/>
    <row r="977" s="105" customFormat="1"/>
    <row r="978" s="105" customFormat="1"/>
    <row r="979" s="105" customFormat="1"/>
    <row r="980" s="105" customFormat="1"/>
    <row r="981" s="105" customFormat="1"/>
    <row r="982" s="105" customFormat="1"/>
    <row r="983" s="105" customFormat="1"/>
    <row r="984" s="105" customFormat="1"/>
    <row r="985" s="105" customFormat="1"/>
    <row r="986" s="105" customFormat="1"/>
    <row r="987" s="105" customFormat="1"/>
    <row r="988" s="105" customFormat="1"/>
    <row r="989" s="105" customFormat="1"/>
    <row r="990" s="105" customFormat="1"/>
    <row r="991" s="105" customFormat="1"/>
    <row r="992" s="105" customFormat="1"/>
    <row r="993" s="105" customFormat="1"/>
    <row r="994" s="105" customFormat="1"/>
    <row r="995" s="105" customFormat="1"/>
    <row r="996" s="105" customFormat="1"/>
    <row r="997" s="105" customFormat="1"/>
    <row r="998" s="105" customFormat="1"/>
    <row r="999" s="105" customFormat="1"/>
    <row r="1000" s="105" customFormat="1"/>
  </sheetData>
  <sheetProtection algorithmName="SHA-512" hashValue="J49hQYQrUOgPW6AwJhYqlQlhzB7Ow0yxw6LHsoKdXRi+DfRy9vSCLM+F4o0EyvL4ntZszfMiu/BgnMIYEGnkGw==" saltValue="KHag6itCfoylrIJVPNsDZg==" spinCount="100000" sheet="1" formatCells="0" formatColumns="0" formatRows="0"/>
  <mergeCells count="944">
    <mergeCell ref="C356:F356"/>
    <mergeCell ref="G356:H356"/>
    <mergeCell ref="C357:F357"/>
    <mergeCell ref="G357:H357"/>
    <mergeCell ref="C358:F358"/>
    <mergeCell ref="G358:H358"/>
    <mergeCell ref="C359:F359"/>
    <mergeCell ref="G359:H359"/>
    <mergeCell ref="C345:F345"/>
    <mergeCell ref="G345:H345"/>
    <mergeCell ref="C346:F346"/>
    <mergeCell ref="G346:H346"/>
    <mergeCell ref="C347:F347"/>
    <mergeCell ref="G347:H347"/>
    <mergeCell ref="C348:F348"/>
    <mergeCell ref="G348:H348"/>
    <mergeCell ref="C349:F349"/>
    <mergeCell ref="G349:H349"/>
    <mergeCell ref="C353:F353"/>
    <mergeCell ref="G353:H353"/>
    <mergeCell ref="C354:F354"/>
    <mergeCell ref="G354:H354"/>
    <mergeCell ref="C355:F355"/>
    <mergeCell ref="G355:H355"/>
    <mergeCell ref="C16:F16"/>
    <mergeCell ref="G16:H16"/>
    <mergeCell ref="C17:F17"/>
    <mergeCell ref="G17:H17"/>
    <mergeCell ref="C18:F18"/>
    <mergeCell ref="G18:H18"/>
    <mergeCell ref="C19:F19"/>
    <mergeCell ref="G19:H19"/>
    <mergeCell ref="C20:F20"/>
    <mergeCell ref="G20:H20"/>
    <mergeCell ref="P6:Q6"/>
    <mergeCell ref="C10:F10"/>
    <mergeCell ref="C12:F12"/>
    <mergeCell ref="C13:F13"/>
    <mergeCell ref="G13:H13"/>
    <mergeCell ref="C14:F14"/>
    <mergeCell ref="G14:H14"/>
    <mergeCell ref="C15:F15"/>
    <mergeCell ref="G15:H15"/>
    <mergeCell ref="C138:F138"/>
    <mergeCell ref="G138:H138"/>
    <mergeCell ref="C139:F139"/>
    <mergeCell ref="G139:H139"/>
    <mergeCell ref="C61:F61"/>
    <mergeCell ref="G61:H61"/>
    <mergeCell ref="C63:F63"/>
    <mergeCell ref="C64:F64"/>
    <mergeCell ref="G64:H64"/>
    <mergeCell ref="C67:F67"/>
    <mergeCell ref="G67:H67"/>
    <mergeCell ref="C68:F68"/>
    <mergeCell ref="G68:H68"/>
    <mergeCell ref="C69:F69"/>
    <mergeCell ref="G69:H69"/>
    <mergeCell ref="C70:F70"/>
    <mergeCell ref="G70:H70"/>
    <mergeCell ref="C71:F71"/>
    <mergeCell ref="G71:H71"/>
    <mergeCell ref="C72:F72"/>
    <mergeCell ref="G72:H72"/>
    <mergeCell ref="C73:F73"/>
    <mergeCell ref="G73:H73"/>
    <mergeCell ref="C74:F74"/>
    <mergeCell ref="C2:F2"/>
    <mergeCell ref="B3:D3"/>
    <mergeCell ref="AZ3:BD3"/>
    <mergeCell ref="B4:H4"/>
    <mergeCell ref="AZ4:BD4"/>
    <mergeCell ref="B5:C5"/>
    <mergeCell ref="I5:O5"/>
    <mergeCell ref="W5:AB5"/>
    <mergeCell ref="AD5:AI5"/>
    <mergeCell ref="AK5:AR5"/>
    <mergeCell ref="C21:F21"/>
    <mergeCell ref="G21:H21"/>
    <mergeCell ref="C22:F22"/>
    <mergeCell ref="G22:H22"/>
    <mergeCell ref="C23:F23"/>
    <mergeCell ref="G23:H23"/>
    <mergeCell ref="C24:F24"/>
    <mergeCell ref="G24:H24"/>
    <mergeCell ref="C25:F25"/>
    <mergeCell ref="G25:H25"/>
    <mergeCell ref="C26:F26"/>
    <mergeCell ref="G26:H26"/>
    <mergeCell ref="C27:F27"/>
    <mergeCell ref="G27:H27"/>
    <mergeCell ref="C29:F29"/>
    <mergeCell ref="C30:F30"/>
    <mergeCell ref="G30:H30"/>
    <mergeCell ref="C31:F31"/>
    <mergeCell ref="G31:H31"/>
    <mergeCell ref="C32:F32"/>
    <mergeCell ref="G32:H32"/>
    <mergeCell ref="C33:F33"/>
    <mergeCell ref="G33:H33"/>
    <mergeCell ref="C34:F34"/>
    <mergeCell ref="G34:H34"/>
    <mergeCell ref="C35:F35"/>
    <mergeCell ref="G35:H35"/>
    <mergeCell ref="C36:F36"/>
    <mergeCell ref="G36:H36"/>
    <mergeCell ref="C37:F37"/>
    <mergeCell ref="G37:H37"/>
    <mergeCell ref="C38:F38"/>
    <mergeCell ref="G38:H38"/>
    <mergeCell ref="C39:F39"/>
    <mergeCell ref="G39:H39"/>
    <mergeCell ref="C40:F40"/>
    <mergeCell ref="G40:H40"/>
    <mergeCell ref="C41:F41"/>
    <mergeCell ref="G41:H41"/>
    <mergeCell ref="C42:F42"/>
    <mergeCell ref="G42:H42"/>
    <mergeCell ref="C43:F43"/>
    <mergeCell ref="G43:H43"/>
    <mergeCell ref="C44:F44"/>
    <mergeCell ref="G44:H44"/>
    <mergeCell ref="C46:F46"/>
    <mergeCell ref="C47:F47"/>
    <mergeCell ref="G47:H47"/>
    <mergeCell ref="C48:F48"/>
    <mergeCell ref="G48:H48"/>
    <mergeCell ref="C49:F49"/>
    <mergeCell ref="G49:H49"/>
    <mergeCell ref="C50:F50"/>
    <mergeCell ref="G50:H50"/>
    <mergeCell ref="C51:F51"/>
    <mergeCell ref="G51:H51"/>
    <mergeCell ref="C52:F52"/>
    <mergeCell ref="G52:H52"/>
    <mergeCell ref="C53:F53"/>
    <mergeCell ref="G53:H53"/>
    <mergeCell ref="C54:F54"/>
    <mergeCell ref="G54:H54"/>
    <mergeCell ref="C55:F55"/>
    <mergeCell ref="G55:H55"/>
    <mergeCell ref="C56:F56"/>
    <mergeCell ref="G56:H56"/>
    <mergeCell ref="C57:F57"/>
    <mergeCell ref="G57:H57"/>
    <mergeCell ref="C58:F58"/>
    <mergeCell ref="G58:H58"/>
    <mergeCell ref="C59:F59"/>
    <mergeCell ref="G59:H59"/>
    <mergeCell ref="C60:F60"/>
    <mergeCell ref="G60:H60"/>
    <mergeCell ref="C65:F65"/>
    <mergeCell ref="G65:H65"/>
    <mergeCell ref="C66:F66"/>
    <mergeCell ref="G66:H66"/>
    <mergeCell ref="G74:H74"/>
    <mergeCell ref="C75:F75"/>
    <mergeCell ref="G75:H75"/>
    <mergeCell ref="C76:F76"/>
    <mergeCell ref="G76:H76"/>
    <mergeCell ref="C77:F77"/>
    <mergeCell ref="G77:H77"/>
    <mergeCell ref="C78:F78"/>
    <mergeCell ref="G78:H78"/>
    <mergeCell ref="C80:F80"/>
    <mergeCell ref="C81:F81"/>
    <mergeCell ref="G81:H81"/>
    <mergeCell ref="C82:F82"/>
    <mergeCell ref="G82:H82"/>
    <mergeCell ref="C83:F83"/>
    <mergeCell ref="G83:H83"/>
    <mergeCell ref="C84:F84"/>
    <mergeCell ref="G84:H84"/>
    <mergeCell ref="C85:F85"/>
    <mergeCell ref="G85:H85"/>
    <mergeCell ref="C86:F86"/>
    <mergeCell ref="G86:H86"/>
    <mergeCell ref="C87:F87"/>
    <mergeCell ref="G87:H87"/>
    <mergeCell ref="C88:F88"/>
    <mergeCell ref="G88:H88"/>
    <mergeCell ref="C89:F89"/>
    <mergeCell ref="G89:H89"/>
    <mergeCell ref="C90:F90"/>
    <mergeCell ref="G90:H90"/>
    <mergeCell ref="C91:F91"/>
    <mergeCell ref="G91:H91"/>
    <mergeCell ref="C92:F92"/>
    <mergeCell ref="G92:H92"/>
    <mergeCell ref="C93:F93"/>
    <mergeCell ref="G93:H93"/>
    <mergeCell ref="C94:F94"/>
    <mergeCell ref="G94:H94"/>
    <mergeCell ref="C95:F95"/>
    <mergeCell ref="G95:H95"/>
    <mergeCell ref="C97:F97"/>
    <mergeCell ref="C98:F98"/>
    <mergeCell ref="G98:H98"/>
    <mergeCell ref="C99:F99"/>
    <mergeCell ref="G99:H99"/>
    <mergeCell ref="C100:F100"/>
    <mergeCell ref="G100:H100"/>
    <mergeCell ref="C101:F101"/>
    <mergeCell ref="G101:H101"/>
    <mergeCell ref="C102:F102"/>
    <mergeCell ref="G102:H102"/>
    <mergeCell ref="C103:F103"/>
    <mergeCell ref="G103:H103"/>
    <mergeCell ref="C104:F104"/>
    <mergeCell ref="G104:H104"/>
    <mergeCell ref="C105:F105"/>
    <mergeCell ref="G105:H105"/>
    <mergeCell ref="C106:F106"/>
    <mergeCell ref="G106:H106"/>
    <mergeCell ref="C107:F107"/>
    <mergeCell ref="G107:H107"/>
    <mergeCell ref="C108:F108"/>
    <mergeCell ref="G108:H108"/>
    <mergeCell ref="C109:F109"/>
    <mergeCell ref="G109:H109"/>
    <mergeCell ref="C110:F110"/>
    <mergeCell ref="G110:H110"/>
    <mergeCell ref="C111:F111"/>
    <mergeCell ref="G111:H111"/>
    <mergeCell ref="C112:F112"/>
    <mergeCell ref="G112:H112"/>
    <mergeCell ref="C114:F114"/>
    <mergeCell ref="C115:F115"/>
    <mergeCell ref="G115:H115"/>
    <mergeCell ref="C116:F116"/>
    <mergeCell ref="G116:H116"/>
    <mergeCell ref="C117:F117"/>
    <mergeCell ref="G117:H117"/>
    <mergeCell ref="G118:H118"/>
    <mergeCell ref="C119:F119"/>
    <mergeCell ref="G119:H119"/>
    <mergeCell ref="C120:F120"/>
    <mergeCell ref="G120:H120"/>
    <mergeCell ref="C121:F121"/>
    <mergeCell ref="G121:H121"/>
    <mergeCell ref="C122:F122"/>
    <mergeCell ref="G122:H122"/>
    <mergeCell ref="C118:F118"/>
    <mergeCell ref="C123:F123"/>
    <mergeCell ref="G123:H123"/>
    <mergeCell ref="C124:F124"/>
    <mergeCell ref="G124:H124"/>
    <mergeCell ref="C125:F125"/>
    <mergeCell ref="G125:H125"/>
    <mergeCell ref="C126:F126"/>
    <mergeCell ref="G126:H126"/>
    <mergeCell ref="C127:F127"/>
    <mergeCell ref="G127:H127"/>
    <mergeCell ref="C128:F128"/>
    <mergeCell ref="G128:H128"/>
    <mergeCell ref="C129:F129"/>
    <mergeCell ref="G129:H129"/>
    <mergeCell ref="C131:F131"/>
    <mergeCell ref="C132:F132"/>
    <mergeCell ref="G132:H132"/>
    <mergeCell ref="C133:F133"/>
    <mergeCell ref="G133:H133"/>
    <mergeCell ref="C137:F137"/>
    <mergeCell ref="G137:H137"/>
    <mergeCell ref="C134:F134"/>
    <mergeCell ref="G134:H134"/>
    <mergeCell ref="C135:F135"/>
    <mergeCell ref="G135:H135"/>
    <mergeCell ref="C136:F136"/>
    <mergeCell ref="G136:H136"/>
    <mergeCell ref="C140:F140"/>
    <mergeCell ref="G140:H140"/>
    <mergeCell ref="C141:F141"/>
    <mergeCell ref="G141:H141"/>
    <mergeCell ref="C142:F142"/>
    <mergeCell ref="G142:H142"/>
    <mergeCell ref="C143:F143"/>
    <mergeCell ref="G143:H143"/>
    <mergeCell ref="C144:F144"/>
    <mergeCell ref="G144:H144"/>
    <mergeCell ref="C145:F145"/>
    <mergeCell ref="G145:H145"/>
    <mergeCell ref="C146:F146"/>
    <mergeCell ref="G146:H146"/>
    <mergeCell ref="C148:F148"/>
    <mergeCell ref="C149:F149"/>
    <mergeCell ref="G149:H149"/>
    <mergeCell ref="C150:F150"/>
    <mergeCell ref="G150:H150"/>
    <mergeCell ref="C151:F151"/>
    <mergeCell ref="G151:H151"/>
    <mergeCell ref="C152:F152"/>
    <mergeCell ref="G152:H152"/>
    <mergeCell ref="C153:F153"/>
    <mergeCell ref="G153:H153"/>
    <mergeCell ref="C154:F154"/>
    <mergeCell ref="G154:H154"/>
    <mergeCell ref="C155:F155"/>
    <mergeCell ref="G155:H155"/>
    <mergeCell ref="C156:F156"/>
    <mergeCell ref="G156:H156"/>
    <mergeCell ref="C157:F157"/>
    <mergeCell ref="G157:H157"/>
    <mergeCell ref="C158:F158"/>
    <mergeCell ref="G158:H158"/>
    <mergeCell ref="C159:F159"/>
    <mergeCell ref="G159:H159"/>
    <mergeCell ref="C160:F160"/>
    <mergeCell ref="G160:H160"/>
    <mergeCell ref="C161:F161"/>
    <mergeCell ref="G161:H161"/>
    <mergeCell ref="C162:F162"/>
    <mergeCell ref="G162:H162"/>
    <mergeCell ref="G163:H163"/>
    <mergeCell ref="C165:F165"/>
    <mergeCell ref="C166:F166"/>
    <mergeCell ref="G166:H166"/>
    <mergeCell ref="C167:F167"/>
    <mergeCell ref="G167:H167"/>
    <mergeCell ref="C163:F163"/>
    <mergeCell ref="C168:F168"/>
    <mergeCell ref="G168:H168"/>
    <mergeCell ref="C169:F169"/>
    <mergeCell ref="G169:H169"/>
    <mergeCell ref="C170:F170"/>
    <mergeCell ref="G170:H170"/>
    <mergeCell ref="C171:F171"/>
    <mergeCell ref="G171:H171"/>
    <mergeCell ref="C172:F172"/>
    <mergeCell ref="G172:H172"/>
    <mergeCell ref="C173:F173"/>
    <mergeCell ref="G173:H173"/>
    <mergeCell ref="C174:F174"/>
    <mergeCell ref="G174:H174"/>
    <mergeCell ref="G175:H175"/>
    <mergeCell ref="C176:F176"/>
    <mergeCell ref="G176:H176"/>
    <mergeCell ref="C177:F177"/>
    <mergeCell ref="G177:H177"/>
    <mergeCell ref="C175:F175"/>
    <mergeCell ref="C178:F178"/>
    <mergeCell ref="G178:H178"/>
    <mergeCell ref="C179:F179"/>
    <mergeCell ref="G179:H179"/>
    <mergeCell ref="C180:F180"/>
    <mergeCell ref="G180:H180"/>
    <mergeCell ref="C182:F182"/>
    <mergeCell ref="C183:F183"/>
    <mergeCell ref="G183:H183"/>
    <mergeCell ref="C184:F184"/>
    <mergeCell ref="G184:H184"/>
    <mergeCell ref="C185:F185"/>
    <mergeCell ref="G185:H185"/>
    <mergeCell ref="G186:H186"/>
    <mergeCell ref="C187:F187"/>
    <mergeCell ref="G187:H187"/>
    <mergeCell ref="C188:F188"/>
    <mergeCell ref="G188:H188"/>
    <mergeCell ref="C186:F186"/>
    <mergeCell ref="C189:F189"/>
    <mergeCell ref="G189:H189"/>
    <mergeCell ref="C190:F190"/>
    <mergeCell ref="G190:H190"/>
    <mergeCell ref="C191:F191"/>
    <mergeCell ref="G191:H191"/>
    <mergeCell ref="C192:F192"/>
    <mergeCell ref="G192:H192"/>
    <mergeCell ref="C193:F193"/>
    <mergeCell ref="G193:H193"/>
    <mergeCell ref="C194:F194"/>
    <mergeCell ref="G194:H194"/>
    <mergeCell ref="C195:F195"/>
    <mergeCell ref="G195:H195"/>
    <mergeCell ref="C196:F196"/>
    <mergeCell ref="G196:H196"/>
    <mergeCell ref="C197:F197"/>
    <mergeCell ref="G197:H197"/>
    <mergeCell ref="C199:F199"/>
    <mergeCell ref="C200:F200"/>
    <mergeCell ref="G200:H200"/>
    <mergeCell ref="C201:F201"/>
    <mergeCell ref="G201:H201"/>
    <mergeCell ref="C202:F202"/>
    <mergeCell ref="G202:H202"/>
    <mergeCell ref="C203:F203"/>
    <mergeCell ref="G203:H203"/>
    <mergeCell ref="C204:F204"/>
    <mergeCell ref="G204:H204"/>
    <mergeCell ref="C205:F205"/>
    <mergeCell ref="G205:H205"/>
    <mergeCell ref="C206:F206"/>
    <mergeCell ref="G206:H206"/>
    <mergeCell ref="C209:F209"/>
    <mergeCell ref="G209:H209"/>
    <mergeCell ref="C210:F210"/>
    <mergeCell ref="G210:H210"/>
    <mergeCell ref="C211:F211"/>
    <mergeCell ref="G211:H211"/>
    <mergeCell ref="C207:F207"/>
    <mergeCell ref="G207:H207"/>
    <mergeCell ref="C208:F208"/>
    <mergeCell ref="G208:H208"/>
    <mergeCell ref="C212:F212"/>
    <mergeCell ref="G212:H212"/>
    <mergeCell ref="C213:F213"/>
    <mergeCell ref="G213:H213"/>
    <mergeCell ref="C214:F214"/>
    <mergeCell ref="G214:H214"/>
    <mergeCell ref="C216:F216"/>
    <mergeCell ref="C217:F217"/>
    <mergeCell ref="G217:H217"/>
    <mergeCell ref="C218:F218"/>
    <mergeCell ref="G218:H218"/>
    <mergeCell ref="C219:F219"/>
    <mergeCell ref="G219:H219"/>
    <mergeCell ref="C220:F220"/>
    <mergeCell ref="G220:H220"/>
    <mergeCell ref="C221:F221"/>
    <mergeCell ref="G221:H221"/>
    <mergeCell ref="C222:F222"/>
    <mergeCell ref="G222:H222"/>
    <mergeCell ref="C223:F223"/>
    <mergeCell ref="G223:H223"/>
    <mergeCell ref="C224:F224"/>
    <mergeCell ref="G224:H224"/>
    <mergeCell ref="C225:F225"/>
    <mergeCell ref="G225:H225"/>
    <mergeCell ref="C226:F226"/>
    <mergeCell ref="G226:H226"/>
    <mergeCell ref="C227:F227"/>
    <mergeCell ref="G227:H227"/>
    <mergeCell ref="C228:F228"/>
    <mergeCell ref="G228:H228"/>
    <mergeCell ref="C229:F229"/>
    <mergeCell ref="G229:H229"/>
    <mergeCell ref="C230:F230"/>
    <mergeCell ref="G230:H230"/>
    <mergeCell ref="C231:F231"/>
    <mergeCell ref="G231:H231"/>
    <mergeCell ref="C233:F233"/>
    <mergeCell ref="C234:F234"/>
    <mergeCell ref="G234:H234"/>
    <mergeCell ref="C235:F235"/>
    <mergeCell ref="G235:H235"/>
    <mergeCell ref="G236:H236"/>
    <mergeCell ref="C237:F237"/>
    <mergeCell ref="G237:H237"/>
    <mergeCell ref="C238:F238"/>
    <mergeCell ref="G238:H238"/>
    <mergeCell ref="C236:F236"/>
    <mergeCell ref="C239:F239"/>
    <mergeCell ref="G239:H239"/>
    <mergeCell ref="C240:F240"/>
    <mergeCell ref="G240:H240"/>
    <mergeCell ref="C241:F241"/>
    <mergeCell ref="G241:H241"/>
    <mergeCell ref="C242:F242"/>
    <mergeCell ref="G242:H242"/>
    <mergeCell ref="C243:F243"/>
    <mergeCell ref="G243:H243"/>
    <mergeCell ref="C244:F244"/>
    <mergeCell ref="G244:H244"/>
    <mergeCell ref="C245:F245"/>
    <mergeCell ref="G245:H245"/>
    <mergeCell ref="G246:H246"/>
    <mergeCell ref="C247:F247"/>
    <mergeCell ref="G247:H247"/>
    <mergeCell ref="C248:F248"/>
    <mergeCell ref="G248:H248"/>
    <mergeCell ref="C246:F246"/>
    <mergeCell ref="C250:F250"/>
    <mergeCell ref="C251:F251"/>
    <mergeCell ref="G251:H251"/>
    <mergeCell ref="C252:F252"/>
    <mergeCell ref="G252:H252"/>
    <mergeCell ref="C253:F253"/>
    <mergeCell ref="G253:H253"/>
    <mergeCell ref="C254:F254"/>
    <mergeCell ref="G254:H254"/>
    <mergeCell ref="C255:F255"/>
    <mergeCell ref="G255:H255"/>
    <mergeCell ref="C256:F256"/>
    <mergeCell ref="G256:H256"/>
    <mergeCell ref="C257:F257"/>
    <mergeCell ref="G257:H257"/>
    <mergeCell ref="G258:H258"/>
    <mergeCell ref="C259:F259"/>
    <mergeCell ref="G259:H259"/>
    <mergeCell ref="C258:F258"/>
    <mergeCell ref="C260:F260"/>
    <mergeCell ref="G260:H260"/>
    <mergeCell ref="C261:F261"/>
    <mergeCell ref="G261:H261"/>
    <mergeCell ref="C262:F262"/>
    <mergeCell ref="G262:H262"/>
    <mergeCell ref="C263:F263"/>
    <mergeCell ref="G263:H263"/>
    <mergeCell ref="C264:F264"/>
    <mergeCell ref="G264:H264"/>
    <mergeCell ref="C265:F265"/>
    <mergeCell ref="G265:H265"/>
    <mergeCell ref="C267:F267"/>
    <mergeCell ref="C268:F268"/>
    <mergeCell ref="G268:H268"/>
    <mergeCell ref="C269:F269"/>
    <mergeCell ref="G269:H269"/>
    <mergeCell ref="C270:F270"/>
    <mergeCell ref="G270:H270"/>
    <mergeCell ref="C271:F271"/>
    <mergeCell ref="G271:H271"/>
    <mergeCell ref="C272:F272"/>
    <mergeCell ref="G272:H272"/>
    <mergeCell ref="C273:F273"/>
    <mergeCell ref="G273:H273"/>
    <mergeCell ref="C274:F274"/>
    <mergeCell ref="G274:H274"/>
    <mergeCell ref="C275:F275"/>
    <mergeCell ref="G275:H275"/>
    <mergeCell ref="C276:F276"/>
    <mergeCell ref="G276:H276"/>
    <mergeCell ref="C277:F277"/>
    <mergeCell ref="G277:H277"/>
    <mergeCell ref="C278:F278"/>
    <mergeCell ref="G278:H278"/>
    <mergeCell ref="C281:F281"/>
    <mergeCell ref="G281:H281"/>
    <mergeCell ref="C282:F282"/>
    <mergeCell ref="G282:H282"/>
    <mergeCell ref="C279:F279"/>
    <mergeCell ref="G279:H279"/>
    <mergeCell ref="C280:F280"/>
    <mergeCell ref="G280:H280"/>
    <mergeCell ref="C284:F284"/>
    <mergeCell ref="C285:F285"/>
    <mergeCell ref="G285:H285"/>
    <mergeCell ref="C286:F286"/>
    <mergeCell ref="G286:H286"/>
    <mergeCell ref="C287:F287"/>
    <mergeCell ref="G287:H287"/>
    <mergeCell ref="C288:F288"/>
    <mergeCell ref="G288:H288"/>
    <mergeCell ref="C289:F289"/>
    <mergeCell ref="G289:H289"/>
    <mergeCell ref="C290:F290"/>
    <mergeCell ref="G290:H290"/>
    <mergeCell ref="C291:F291"/>
    <mergeCell ref="G291:H291"/>
    <mergeCell ref="C292:F292"/>
    <mergeCell ref="G292:H292"/>
    <mergeCell ref="C293:F293"/>
    <mergeCell ref="G293:H293"/>
    <mergeCell ref="C294:F294"/>
    <mergeCell ref="G294:H294"/>
    <mergeCell ref="C295:F295"/>
    <mergeCell ref="G295:H295"/>
    <mergeCell ref="C296:F296"/>
    <mergeCell ref="G296:H296"/>
    <mergeCell ref="C297:F297"/>
    <mergeCell ref="G297:H297"/>
    <mergeCell ref="C298:F298"/>
    <mergeCell ref="G298:H298"/>
    <mergeCell ref="C299:F299"/>
    <mergeCell ref="G299:H299"/>
    <mergeCell ref="C301:F301"/>
    <mergeCell ref="C302:F302"/>
    <mergeCell ref="G302:H302"/>
    <mergeCell ref="G303:H303"/>
    <mergeCell ref="C304:F304"/>
    <mergeCell ref="G304:H304"/>
    <mergeCell ref="C305:F305"/>
    <mergeCell ref="G305:H305"/>
    <mergeCell ref="C306:F306"/>
    <mergeCell ref="G306:H306"/>
    <mergeCell ref="C307:F307"/>
    <mergeCell ref="G307:H307"/>
    <mergeCell ref="C303:F303"/>
    <mergeCell ref="C308:F308"/>
    <mergeCell ref="G308:H308"/>
    <mergeCell ref="C309:F309"/>
    <mergeCell ref="G309:H309"/>
    <mergeCell ref="C310:F310"/>
    <mergeCell ref="G310:H310"/>
    <mergeCell ref="C311:F311"/>
    <mergeCell ref="G311:H311"/>
    <mergeCell ref="C312:F312"/>
    <mergeCell ref="G312:H312"/>
    <mergeCell ref="C313:F313"/>
    <mergeCell ref="G313:H313"/>
    <mergeCell ref="C314:F314"/>
    <mergeCell ref="G314:H314"/>
    <mergeCell ref="C315:F315"/>
    <mergeCell ref="G315:H315"/>
    <mergeCell ref="C316:F316"/>
    <mergeCell ref="G316:H316"/>
    <mergeCell ref="C318:F318"/>
    <mergeCell ref="G319:H319"/>
    <mergeCell ref="C320:F320"/>
    <mergeCell ref="G320:H320"/>
    <mergeCell ref="C321:F321"/>
    <mergeCell ref="G321:H321"/>
    <mergeCell ref="C322:F322"/>
    <mergeCell ref="G322:H322"/>
    <mergeCell ref="C323:F323"/>
    <mergeCell ref="G323:H323"/>
    <mergeCell ref="C319:F319"/>
    <mergeCell ref="C324:F324"/>
    <mergeCell ref="G324:H324"/>
    <mergeCell ref="C325:F325"/>
    <mergeCell ref="G325:H325"/>
    <mergeCell ref="C326:F326"/>
    <mergeCell ref="G326:H326"/>
    <mergeCell ref="C327:F327"/>
    <mergeCell ref="G327:H327"/>
    <mergeCell ref="C328:F328"/>
    <mergeCell ref="G328:H328"/>
    <mergeCell ref="G329:H329"/>
    <mergeCell ref="C330:F330"/>
    <mergeCell ref="G330:H330"/>
    <mergeCell ref="C331:F331"/>
    <mergeCell ref="G331:H331"/>
    <mergeCell ref="C332:F332"/>
    <mergeCell ref="G332:H332"/>
    <mergeCell ref="C333:F333"/>
    <mergeCell ref="G333:H333"/>
    <mergeCell ref="C329:F329"/>
    <mergeCell ref="C335:F335"/>
    <mergeCell ref="C336:F336"/>
    <mergeCell ref="G336:H336"/>
    <mergeCell ref="C337:F337"/>
    <mergeCell ref="G337:H337"/>
    <mergeCell ref="C338:F338"/>
    <mergeCell ref="G338:H338"/>
    <mergeCell ref="C339:F339"/>
    <mergeCell ref="G339:H339"/>
    <mergeCell ref="C340:F340"/>
    <mergeCell ref="G340:H340"/>
    <mergeCell ref="C341:F341"/>
    <mergeCell ref="G341:H341"/>
    <mergeCell ref="C342:F342"/>
    <mergeCell ref="G342:H342"/>
    <mergeCell ref="C343:F343"/>
    <mergeCell ref="G343:H343"/>
    <mergeCell ref="C344:F344"/>
    <mergeCell ref="G344:H344"/>
    <mergeCell ref="C350:F350"/>
    <mergeCell ref="G350:H350"/>
    <mergeCell ref="C352:F352"/>
    <mergeCell ref="C360:F360"/>
    <mergeCell ref="G360:H360"/>
    <mergeCell ref="C361:F361"/>
    <mergeCell ref="G361:H361"/>
    <mergeCell ref="C362:F362"/>
    <mergeCell ref="G362:H362"/>
    <mergeCell ref="C363:F363"/>
    <mergeCell ref="G363:H363"/>
    <mergeCell ref="C364:F364"/>
    <mergeCell ref="G364:H364"/>
    <mergeCell ref="C365:F365"/>
    <mergeCell ref="G365:H365"/>
    <mergeCell ref="C366:F366"/>
    <mergeCell ref="G366:H366"/>
    <mergeCell ref="C367:F367"/>
    <mergeCell ref="G367:H367"/>
    <mergeCell ref="C369:F369"/>
    <mergeCell ref="C370:F370"/>
    <mergeCell ref="G370:H370"/>
    <mergeCell ref="C371:F371"/>
    <mergeCell ref="G371:H371"/>
    <mergeCell ref="C372:F372"/>
    <mergeCell ref="G372:H372"/>
    <mergeCell ref="C373:F373"/>
    <mergeCell ref="G373:H373"/>
    <mergeCell ref="C374:F374"/>
    <mergeCell ref="G374:H374"/>
    <mergeCell ref="C375:F375"/>
    <mergeCell ref="G375:H375"/>
    <mergeCell ref="C376:F376"/>
    <mergeCell ref="G376:H376"/>
    <mergeCell ref="C377:F377"/>
    <mergeCell ref="G377:H377"/>
    <mergeCell ref="C378:F378"/>
    <mergeCell ref="G378:H378"/>
    <mergeCell ref="C379:F379"/>
    <mergeCell ref="G379:H379"/>
    <mergeCell ref="C380:F380"/>
    <mergeCell ref="G380:H380"/>
    <mergeCell ref="C381:F381"/>
    <mergeCell ref="G381:H381"/>
    <mergeCell ref="C382:F382"/>
    <mergeCell ref="G382:H382"/>
    <mergeCell ref="C383:F383"/>
    <mergeCell ref="G383:H383"/>
    <mergeCell ref="C384:F384"/>
    <mergeCell ref="G384:H384"/>
    <mergeCell ref="C386:F386"/>
    <mergeCell ref="C387:F387"/>
    <mergeCell ref="G387:H387"/>
    <mergeCell ref="C388:F388"/>
    <mergeCell ref="G388:H388"/>
    <mergeCell ref="C389:F389"/>
    <mergeCell ref="G389:H389"/>
    <mergeCell ref="C390:F390"/>
    <mergeCell ref="G390:H390"/>
    <mergeCell ref="C391:F391"/>
    <mergeCell ref="G391:H391"/>
    <mergeCell ref="C392:F392"/>
    <mergeCell ref="G392:H392"/>
    <mergeCell ref="C393:F393"/>
    <mergeCell ref="G393:H393"/>
    <mergeCell ref="C394:F394"/>
    <mergeCell ref="G394:H394"/>
    <mergeCell ref="C395:F395"/>
    <mergeCell ref="G395:H395"/>
    <mergeCell ref="C396:F396"/>
    <mergeCell ref="G396:H396"/>
    <mergeCell ref="C397:F397"/>
    <mergeCell ref="G397:H397"/>
    <mergeCell ref="C398:F398"/>
    <mergeCell ref="G398:H398"/>
    <mergeCell ref="C399:F399"/>
    <mergeCell ref="G399:H399"/>
    <mergeCell ref="C400:F400"/>
    <mergeCell ref="G400:H400"/>
    <mergeCell ref="C401:F401"/>
    <mergeCell ref="G401:H401"/>
    <mergeCell ref="C403:F403"/>
    <mergeCell ref="C404:F404"/>
    <mergeCell ref="G404:H404"/>
    <mergeCell ref="C405:F405"/>
    <mergeCell ref="G405:H405"/>
    <mergeCell ref="C406:F406"/>
    <mergeCell ref="G406:H406"/>
    <mergeCell ref="C407:F407"/>
    <mergeCell ref="G407:H407"/>
    <mergeCell ref="C408:F408"/>
    <mergeCell ref="G408:H408"/>
    <mergeCell ref="C409:F409"/>
    <mergeCell ref="G409:H409"/>
    <mergeCell ref="C410:F410"/>
    <mergeCell ref="G410:H410"/>
    <mergeCell ref="C411:F411"/>
    <mergeCell ref="G411:H411"/>
    <mergeCell ref="C412:F412"/>
    <mergeCell ref="G412:H412"/>
    <mergeCell ref="C413:F413"/>
    <mergeCell ref="G413:H413"/>
    <mergeCell ref="C414:F414"/>
    <mergeCell ref="G414:H414"/>
    <mergeCell ref="C415:F415"/>
    <mergeCell ref="G415:H415"/>
    <mergeCell ref="C416:F416"/>
    <mergeCell ref="G416:H416"/>
    <mergeCell ref="C417:F417"/>
    <mergeCell ref="G417:H417"/>
    <mergeCell ref="C418:F418"/>
    <mergeCell ref="G418:H418"/>
    <mergeCell ref="C420:F420"/>
    <mergeCell ref="C421:F421"/>
    <mergeCell ref="G421:H421"/>
    <mergeCell ref="C422:F422"/>
    <mergeCell ref="G422:H422"/>
    <mergeCell ref="C423:F423"/>
    <mergeCell ref="G423:H423"/>
    <mergeCell ref="C424:F424"/>
    <mergeCell ref="G424:H424"/>
    <mergeCell ref="C425:F425"/>
    <mergeCell ref="G425:H425"/>
    <mergeCell ref="C426:F426"/>
    <mergeCell ref="G426:H426"/>
    <mergeCell ref="C427:F427"/>
    <mergeCell ref="G427:H427"/>
    <mergeCell ref="C428:F428"/>
    <mergeCell ref="G428:H428"/>
    <mergeCell ref="C429:F429"/>
    <mergeCell ref="G429:H429"/>
    <mergeCell ref="C430:F430"/>
    <mergeCell ref="G430:H430"/>
    <mergeCell ref="C431:F431"/>
    <mergeCell ref="G431:H431"/>
    <mergeCell ref="C432:F432"/>
    <mergeCell ref="G432:H432"/>
    <mergeCell ref="C433:F433"/>
    <mergeCell ref="G433:H433"/>
    <mergeCell ref="C434:F434"/>
    <mergeCell ref="G434:H434"/>
    <mergeCell ref="C435:F435"/>
    <mergeCell ref="G435:H435"/>
    <mergeCell ref="C437:F437"/>
    <mergeCell ref="C438:F438"/>
    <mergeCell ref="G438:H438"/>
    <mergeCell ref="C439:F439"/>
    <mergeCell ref="G439:H439"/>
    <mergeCell ref="C440:F440"/>
    <mergeCell ref="G440:H440"/>
    <mergeCell ref="C441:F441"/>
    <mergeCell ref="G441:H441"/>
    <mergeCell ref="C442:F442"/>
    <mergeCell ref="G442:H442"/>
    <mergeCell ref="C443:F443"/>
    <mergeCell ref="G443:H443"/>
    <mergeCell ref="C444:F444"/>
    <mergeCell ref="G444:H444"/>
    <mergeCell ref="C445:F445"/>
    <mergeCell ref="G445:H445"/>
    <mergeCell ref="C446:F446"/>
    <mergeCell ref="G446:H446"/>
    <mergeCell ref="C447:F447"/>
    <mergeCell ref="G447:H447"/>
    <mergeCell ref="C448:F448"/>
    <mergeCell ref="G448:H448"/>
    <mergeCell ref="C449:F449"/>
    <mergeCell ref="G449:H449"/>
    <mergeCell ref="C450:F450"/>
    <mergeCell ref="G450:H450"/>
    <mergeCell ref="C451:F451"/>
    <mergeCell ref="G451:H451"/>
    <mergeCell ref="C452:F452"/>
    <mergeCell ref="G452:H452"/>
    <mergeCell ref="C454:F454"/>
    <mergeCell ref="C455:F455"/>
    <mergeCell ref="G455:H455"/>
    <mergeCell ref="C456:F456"/>
    <mergeCell ref="G456:H456"/>
    <mergeCell ref="C457:F457"/>
    <mergeCell ref="G457:H457"/>
    <mergeCell ref="C458:F458"/>
    <mergeCell ref="G458:H458"/>
    <mergeCell ref="C459:F459"/>
    <mergeCell ref="G459:H459"/>
    <mergeCell ref="C460:F460"/>
    <mergeCell ref="G460:H460"/>
    <mergeCell ref="C461:F461"/>
    <mergeCell ref="G461:H461"/>
    <mergeCell ref="C462:F462"/>
    <mergeCell ref="G462:H462"/>
    <mergeCell ref="C463:F463"/>
    <mergeCell ref="G463:H463"/>
    <mergeCell ref="C464:F464"/>
    <mergeCell ref="G464:H464"/>
    <mergeCell ref="C465:F465"/>
    <mergeCell ref="G465:H465"/>
    <mergeCell ref="C466:F466"/>
    <mergeCell ref="G466:H466"/>
    <mergeCell ref="C467:F467"/>
    <mergeCell ref="G467:H467"/>
    <mergeCell ref="C468:F468"/>
    <mergeCell ref="G468:H468"/>
    <mergeCell ref="C469:F469"/>
    <mergeCell ref="G469:H469"/>
    <mergeCell ref="C471:F471"/>
    <mergeCell ref="C472:F472"/>
    <mergeCell ref="G472:H472"/>
    <mergeCell ref="C473:F473"/>
    <mergeCell ref="G473:H473"/>
    <mergeCell ref="C474:F474"/>
    <mergeCell ref="G474:H474"/>
    <mergeCell ref="C475:F475"/>
    <mergeCell ref="G475:H475"/>
    <mergeCell ref="C476:F476"/>
    <mergeCell ref="G476:H476"/>
    <mergeCell ref="C477:F477"/>
    <mergeCell ref="G477:H477"/>
    <mergeCell ref="C478:F478"/>
    <mergeCell ref="G478:H478"/>
    <mergeCell ref="C479:F479"/>
    <mergeCell ref="G479:H479"/>
    <mergeCell ref="C480:F480"/>
    <mergeCell ref="G480:H480"/>
    <mergeCell ref="C481:F481"/>
    <mergeCell ref="G481:H481"/>
    <mergeCell ref="C482:F482"/>
    <mergeCell ref="G482:H482"/>
    <mergeCell ref="C483:F483"/>
    <mergeCell ref="G483:H483"/>
    <mergeCell ref="C484:F484"/>
    <mergeCell ref="G484:H484"/>
    <mergeCell ref="C485:F485"/>
    <mergeCell ref="G485:H485"/>
    <mergeCell ref="C486:F486"/>
    <mergeCell ref="G486:H486"/>
    <mergeCell ref="C488:F488"/>
    <mergeCell ref="C489:F489"/>
    <mergeCell ref="G489:H489"/>
    <mergeCell ref="C490:F490"/>
    <mergeCell ref="G490:H490"/>
    <mergeCell ref="C491:F491"/>
    <mergeCell ref="G491:H491"/>
    <mergeCell ref="C492:F492"/>
    <mergeCell ref="G492:H492"/>
    <mergeCell ref="C493:F493"/>
    <mergeCell ref="G493:H493"/>
    <mergeCell ref="C494:F494"/>
    <mergeCell ref="G494:H494"/>
    <mergeCell ref="C495:F495"/>
    <mergeCell ref="G495:H495"/>
    <mergeCell ref="C496:F496"/>
    <mergeCell ref="G496:H496"/>
    <mergeCell ref="C497:F497"/>
    <mergeCell ref="G497:H497"/>
    <mergeCell ref="C498:F498"/>
    <mergeCell ref="G498:H498"/>
    <mergeCell ref="C499:F499"/>
    <mergeCell ref="G499:H499"/>
    <mergeCell ref="C500:F500"/>
    <mergeCell ref="G500:H500"/>
    <mergeCell ref="C501:F501"/>
    <mergeCell ref="G501:H501"/>
    <mergeCell ref="C502:F502"/>
    <mergeCell ref="G502:H502"/>
    <mergeCell ref="C503:F503"/>
    <mergeCell ref="G503:H503"/>
    <mergeCell ref="C505:F505"/>
    <mergeCell ref="C506:F506"/>
    <mergeCell ref="G506:H506"/>
    <mergeCell ref="C507:F507"/>
    <mergeCell ref="G507:H507"/>
    <mergeCell ref="C508:F508"/>
    <mergeCell ref="G508:H508"/>
    <mergeCell ref="C509:F509"/>
    <mergeCell ref="G509:H509"/>
    <mergeCell ref="C510:F510"/>
    <mergeCell ref="G510:H510"/>
    <mergeCell ref="C511:F511"/>
    <mergeCell ref="G511:H511"/>
    <mergeCell ref="C512:F512"/>
    <mergeCell ref="G512:H512"/>
    <mergeCell ref="C513:F513"/>
    <mergeCell ref="G513:H513"/>
    <mergeCell ref="C519:F519"/>
    <mergeCell ref="G519:H519"/>
    <mergeCell ref="C520:F520"/>
    <mergeCell ref="G520:H520"/>
    <mergeCell ref="C522:F522"/>
    <mergeCell ref="X522:Z522"/>
    <mergeCell ref="C514:F514"/>
    <mergeCell ref="G514:H514"/>
    <mergeCell ref="C515:F515"/>
    <mergeCell ref="G515:H515"/>
    <mergeCell ref="C516:F516"/>
    <mergeCell ref="G516:H516"/>
    <mergeCell ref="C517:F517"/>
    <mergeCell ref="G517:H517"/>
    <mergeCell ref="C518:F518"/>
    <mergeCell ref="G518:H518"/>
  </mergeCells>
  <pageMargins left="0.46" right="0.43307086614173229" top="0.48" bottom="0.38" header="0.27" footer="0.31496062992125984"/>
  <pageSetup paperSize="9" scale="73" orientation="landscape" r:id="rId1"/>
  <headerFooter>
    <oddFooter xml:space="preserve">&amp;R&amp;P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25</vt:i4>
      </vt:variant>
      <vt:variant>
        <vt:lpstr>Benannte Bereiche</vt:lpstr>
      </vt:variant>
      <vt:variant>
        <vt:i4>52</vt:i4>
      </vt:variant>
    </vt:vector>
  </HeadingPairs>
  <TitlesOfParts>
    <vt:vector size="77" baseType="lpstr">
      <vt:lpstr>Übersicht</vt:lpstr>
      <vt:lpstr>VK</vt:lpstr>
      <vt:lpstr>TP</vt:lpstr>
      <vt:lpstr>AP+</vt:lpstr>
      <vt:lpstr>Allg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Angebotsnummer</vt:lpstr>
      <vt:lpstr>Anlage</vt:lpstr>
      <vt:lpstr>Auslöse</vt:lpstr>
      <vt:lpstr>Bearbeiter</vt:lpstr>
      <vt:lpstr>Datum</vt:lpstr>
      <vt:lpstr>Doku</vt:lpstr>
      <vt:lpstr>'1'!Druckbereich</vt:lpstr>
      <vt:lpstr>'10'!Druckbereich</vt:lpstr>
      <vt:lpstr>'11'!Druckbereich</vt:lpstr>
      <vt:lpstr>'12'!Druckbereich</vt:lpstr>
      <vt:lpstr>'13'!Druckbereich</vt:lpstr>
      <vt:lpstr>'14'!Druckbereich</vt:lpstr>
      <vt:lpstr>'15'!Druckbereich</vt:lpstr>
      <vt:lpstr>'16'!Druckbereich</vt:lpstr>
      <vt:lpstr>'17'!Druckbereich</vt:lpstr>
      <vt:lpstr>'18'!Druckbereich</vt:lpstr>
      <vt:lpstr>'19'!Druckbereich</vt:lpstr>
      <vt:lpstr>'2'!Druckbereich</vt:lpstr>
      <vt:lpstr>'20'!Druckbereich</vt:lpstr>
      <vt:lpstr>'3'!Druckbereich</vt:lpstr>
      <vt:lpstr>'4'!Druckbereich</vt:lpstr>
      <vt:lpstr>'5'!Druckbereich</vt:lpstr>
      <vt:lpstr>'6'!Druckbereich</vt:lpstr>
      <vt:lpstr>'7'!Druckbereich</vt:lpstr>
      <vt:lpstr>'8'!Druckbereich</vt:lpstr>
      <vt:lpstr>'9'!Druckbereich</vt:lpstr>
      <vt:lpstr>Allg!Druckbereich</vt:lpstr>
      <vt:lpstr>'AP+'!Druckbereich</vt:lpstr>
      <vt:lpstr>TP!Druckbereich</vt:lpstr>
      <vt:lpstr>Übersicht!Druckbereich</vt:lpstr>
      <vt:lpstr>VK!Druckbereich</vt:lpstr>
      <vt:lpstr>EKo</vt:lpstr>
      <vt:lpstr>El</vt:lpstr>
      <vt:lpstr>Flüge</vt:lpstr>
      <vt:lpstr>Gesamtpreis</vt:lpstr>
      <vt:lpstr>Gewinn</vt:lpstr>
      <vt:lpstr>Hotel</vt:lpstr>
      <vt:lpstr>Inb</vt:lpstr>
      <vt:lpstr>KM_Pauschale</vt:lpstr>
      <vt:lpstr>Kunde</vt:lpstr>
      <vt:lpstr>MGKZ</vt:lpstr>
      <vt:lpstr>MKo</vt:lpstr>
      <vt:lpstr>Mo</vt:lpstr>
      <vt:lpstr>Pl</vt:lpstr>
      <vt:lpstr>Projektnachlass</vt:lpstr>
      <vt:lpstr>Revision</vt:lpstr>
      <vt:lpstr>Sicherheit</vt:lpstr>
      <vt:lpstr>SicherheitAngebot</vt:lpstr>
      <vt:lpstr>Sw</vt:lpstr>
      <vt:lpstr>TF</vt:lpstr>
      <vt:lpstr>Verhandlungsspielraum</vt:lpstr>
      <vt:lpstr>Zuschläge_IBN</vt:lpstr>
    </vt:vector>
  </TitlesOfParts>
  <Company>Gluth Systemtechnik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Mayer Claudia</dc:creator>
  <cp:lastModifiedBy>Radlbeck Ulrich</cp:lastModifiedBy>
  <cp:lastPrinted>2025-02-13T07:18:42Z</cp:lastPrinted>
  <dcterms:created xsi:type="dcterms:W3CDTF">2009-02-26T08:01:45Z</dcterms:created>
  <dcterms:modified xsi:type="dcterms:W3CDTF">2025-06-30T14:19:01Z</dcterms:modified>
</cp:coreProperties>
</file>